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hi\Downloads\"/>
    </mc:Choice>
  </mc:AlternateContent>
  <xr:revisionPtr revIDLastSave="0" documentId="13_ncr:1_{3A62C025-3FE2-4D98-A8D0-3895F4FF61E8}" xr6:coauthVersionLast="47" xr6:coauthVersionMax="47" xr10:uidLastSave="{00000000-0000-0000-0000-000000000000}"/>
  <bookViews>
    <workbookView xWindow="-108" yWindow="-108" windowWidth="23256" windowHeight="14616" tabRatio="500" firstSheet="9" activeTab="11" xr2:uid="{00000000-000D-0000-FFFF-FFFF00000000}"/>
  </bookViews>
  <sheets>
    <sheet name="README" sheetId="1" r:id="rId1"/>
    <sheet name="Data_Dictionary" sheetId="2" r:id="rId2"/>
    <sheet name="Raw_Data" sheetId="3" r:id="rId3"/>
    <sheet name="Cleaning_Reference" sheetId="4" r:id="rId4"/>
    <sheet name="Cleaned_Data" sheetId="5" r:id="rId5"/>
    <sheet name="Season_Summary" sheetId="6" r:id="rId6"/>
    <sheet name="Season_Crop_Matrix" sheetId="7" r:id="rId7"/>
    <sheet name="Season_State_Matrix" sheetId="8" r:id="rId8"/>
    <sheet name="Irrigation_Analysis" sheetId="9" r:id="rId9"/>
    <sheet name="Correlation_Analysis" sheetId="10" r:id="rId10"/>
    <sheet name="Charts" sheetId="11" r:id="rId11"/>
    <sheet name="Key_Insights_Recommendatio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D4001" i="5" l="1"/>
  <c r="AC4001" i="5"/>
  <c r="AB4001" i="5"/>
  <c r="AA4001" i="5"/>
  <c r="Z4001" i="5"/>
  <c r="Y4001" i="5"/>
  <c r="X4001" i="5"/>
  <c r="W4001" i="5"/>
  <c r="V4001" i="5"/>
  <c r="U4001" i="5"/>
  <c r="S4001" i="5"/>
  <c r="R4001" i="5"/>
  <c r="Q4001" i="5"/>
  <c r="P4001" i="5"/>
  <c r="O4001" i="5"/>
  <c r="N4001" i="5"/>
  <c r="M4001" i="5"/>
  <c r="L4001" i="5"/>
  <c r="K4001" i="5"/>
  <c r="J4001" i="5"/>
  <c r="I4001" i="5"/>
  <c r="H4001" i="5"/>
  <c r="G4001" i="5"/>
  <c r="F4001" i="5"/>
  <c r="E4001" i="5"/>
  <c r="D4001" i="5"/>
  <c r="T4001" i="5" s="1"/>
  <c r="AF4001" i="5" s="1"/>
  <c r="C4001" i="5"/>
  <c r="B4001" i="5"/>
  <c r="A4001" i="5"/>
  <c r="AF4000" i="5"/>
  <c r="AD4000" i="5"/>
  <c r="AC4000" i="5"/>
  <c r="AB4000" i="5"/>
  <c r="AA4000" i="5"/>
  <c r="Z4000" i="5"/>
  <c r="Y4000" i="5"/>
  <c r="X4000" i="5"/>
  <c r="W4000" i="5"/>
  <c r="V4000" i="5"/>
  <c r="U4000" i="5"/>
  <c r="T4000" i="5"/>
  <c r="S4000" i="5"/>
  <c r="R4000" i="5"/>
  <c r="Q4000" i="5"/>
  <c r="P4000" i="5"/>
  <c r="O4000" i="5"/>
  <c r="N4000" i="5"/>
  <c r="M4000" i="5"/>
  <c r="L4000" i="5"/>
  <c r="K4000" i="5"/>
  <c r="J4000" i="5"/>
  <c r="I4000" i="5"/>
  <c r="H4000" i="5"/>
  <c r="G4000" i="5"/>
  <c r="F4000" i="5"/>
  <c r="E4000" i="5"/>
  <c r="D4000" i="5"/>
  <c r="AE4000" i="5" s="1"/>
  <c r="C4000" i="5"/>
  <c r="B4000" i="5"/>
  <c r="A4000" i="5"/>
  <c r="AD3999" i="5"/>
  <c r="AC3999" i="5"/>
  <c r="AB3999" i="5"/>
  <c r="AA3999" i="5"/>
  <c r="Z3999" i="5"/>
  <c r="Y3999" i="5"/>
  <c r="X3999" i="5"/>
  <c r="W3999" i="5"/>
  <c r="V3999" i="5"/>
  <c r="U3999" i="5"/>
  <c r="S3999" i="5"/>
  <c r="R3999" i="5"/>
  <c r="Q3999" i="5"/>
  <c r="P3999" i="5"/>
  <c r="O3999" i="5"/>
  <c r="N3999" i="5"/>
  <c r="M3999" i="5"/>
  <c r="L3999" i="5"/>
  <c r="K3999" i="5"/>
  <c r="J3999" i="5"/>
  <c r="I3999" i="5"/>
  <c r="H3999" i="5"/>
  <c r="G3999" i="5"/>
  <c r="F3999" i="5"/>
  <c r="E3999" i="5"/>
  <c r="D3999" i="5"/>
  <c r="C3999" i="5"/>
  <c r="B3999" i="5"/>
  <c r="A3999" i="5"/>
  <c r="AD3998" i="5"/>
  <c r="AC3998" i="5"/>
  <c r="AB3998" i="5"/>
  <c r="AA3998" i="5"/>
  <c r="Z3998" i="5"/>
  <c r="Y3998" i="5"/>
  <c r="X3998" i="5"/>
  <c r="W3998" i="5"/>
  <c r="V3998" i="5"/>
  <c r="U3998" i="5"/>
  <c r="S3998" i="5"/>
  <c r="R3998" i="5"/>
  <c r="Q3998" i="5"/>
  <c r="P3998" i="5"/>
  <c r="O3998" i="5"/>
  <c r="N3998" i="5"/>
  <c r="M3998" i="5"/>
  <c r="L3998" i="5"/>
  <c r="K3998" i="5"/>
  <c r="J3998" i="5"/>
  <c r="I3998" i="5"/>
  <c r="H3998" i="5"/>
  <c r="G3998" i="5"/>
  <c r="F3998" i="5"/>
  <c r="E3998" i="5"/>
  <c r="D3998" i="5"/>
  <c r="C3998" i="5"/>
  <c r="B3998" i="5"/>
  <c r="A3998" i="5"/>
  <c r="AD3997" i="5"/>
  <c r="AC3997" i="5"/>
  <c r="AB3997" i="5"/>
  <c r="AA3997" i="5"/>
  <c r="Z3997" i="5"/>
  <c r="Y3997" i="5"/>
  <c r="X3997" i="5"/>
  <c r="W3997" i="5"/>
  <c r="V3997" i="5"/>
  <c r="U3997" i="5"/>
  <c r="T3997" i="5"/>
  <c r="S3997" i="5"/>
  <c r="R3997" i="5"/>
  <c r="Q3997" i="5"/>
  <c r="P3997" i="5"/>
  <c r="O3997" i="5"/>
  <c r="N3997" i="5"/>
  <c r="M3997" i="5"/>
  <c r="L3997" i="5"/>
  <c r="K3997" i="5"/>
  <c r="J3997" i="5"/>
  <c r="I3997" i="5"/>
  <c r="H3997" i="5"/>
  <c r="G3997" i="5"/>
  <c r="F3997" i="5"/>
  <c r="AF3997" i="5" s="1"/>
  <c r="E3997" i="5"/>
  <c r="D3997" i="5"/>
  <c r="AE3997" i="5" s="1"/>
  <c r="C3997" i="5"/>
  <c r="B3997" i="5"/>
  <c r="A3997" i="5"/>
  <c r="AE3996" i="5"/>
  <c r="AD3996" i="5"/>
  <c r="AC3996" i="5"/>
  <c r="AB3996" i="5"/>
  <c r="AA3996" i="5"/>
  <c r="Z3996" i="5"/>
  <c r="Y3996" i="5"/>
  <c r="X3996" i="5"/>
  <c r="W3996" i="5"/>
  <c r="V3996" i="5"/>
  <c r="U3996" i="5"/>
  <c r="S3996" i="5"/>
  <c r="R3996" i="5"/>
  <c r="Q3996" i="5"/>
  <c r="P3996" i="5"/>
  <c r="O3996" i="5"/>
  <c r="N3996" i="5"/>
  <c r="M3996" i="5"/>
  <c r="L3996" i="5"/>
  <c r="K3996" i="5"/>
  <c r="J3996" i="5"/>
  <c r="I3996" i="5"/>
  <c r="H3996" i="5"/>
  <c r="G3996" i="5"/>
  <c r="F3996" i="5"/>
  <c r="E3996" i="5"/>
  <c r="D3996" i="5"/>
  <c r="T3996" i="5" s="1"/>
  <c r="AF3996" i="5" s="1"/>
  <c r="C3996" i="5"/>
  <c r="B3996" i="5"/>
  <c r="A3996" i="5"/>
  <c r="AE3995" i="5"/>
  <c r="AD3995" i="5"/>
  <c r="AC3995" i="5"/>
  <c r="AB3995" i="5"/>
  <c r="AA3995" i="5"/>
  <c r="Z3995" i="5"/>
  <c r="Y3995" i="5"/>
  <c r="X3995" i="5"/>
  <c r="W3995" i="5"/>
  <c r="V3995" i="5"/>
  <c r="U3995" i="5"/>
  <c r="S3995" i="5"/>
  <c r="R3995" i="5"/>
  <c r="Q3995" i="5"/>
  <c r="P3995" i="5"/>
  <c r="O3995" i="5"/>
  <c r="N3995" i="5"/>
  <c r="M3995" i="5"/>
  <c r="L3995" i="5"/>
  <c r="K3995" i="5"/>
  <c r="J3995" i="5"/>
  <c r="I3995" i="5"/>
  <c r="H3995" i="5"/>
  <c r="G3995" i="5"/>
  <c r="F3995" i="5"/>
  <c r="E3995" i="5"/>
  <c r="D3995" i="5"/>
  <c r="T3995" i="5" s="1"/>
  <c r="AF3995" i="5" s="1"/>
  <c r="C3995" i="5"/>
  <c r="B3995" i="5"/>
  <c r="A3995" i="5"/>
  <c r="AD3994" i="5"/>
  <c r="AC3994" i="5"/>
  <c r="AB3994" i="5"/>
  <c r="AA3994" i="5"/>
  <c r="Z3994" i="5"/>
  <c r="Y3994" i="5"/>
  <c r="X3994" i="5"/>
  <c r="W3994" i="5"/>
  <c r="V3994" i="5"/>
  <c r="U3994" i="5"/>
  <c r="T3994" i="5"/>
  <c r="AF3994" i="5" s="1"/>
  <c r="S3994" i="5"/>
  <c r="R3994" i="5"/>
  <c r="Q3994" i="5"/>
  <c r="P3994" i="5"/>
  <c r="O3994" i="5"/>
  <c r="N3994" i="5"/>
  <c r="M3994" i="5"/>
  <c r="L3994" i="5"/>
  <c r="K3994" i="5"/>
  <c r="J3994" i="5"/>
  <c r="I3994" i="5"/>
  <c r="H3994" i="5"/>
  <c r="G3994" i="5"/>
  <c r="F3994" i="5"/>
  <c r="E3994" i="5"/>
  <c r="D3994" i="5"/>
  <c r="AE3994" i="5" s="1"/>
  <c r="C3994" i="5"/>
  <c r="B3994" i="5"/>
  <c r="A3994" i="5"/>
  <c r="AE3993" i="5"/>
  <c r="AD3993" i="5"/>
  <c r="AC3993" i="5"/>
  <c r="AB3993" i="5"/>
  <c r="AA3993" i="5"/>
  <c r="Z3993" i="5"/>
  <c r="Y3993" i="5"/>
  <c r="X3993" i="5"/>
  <c r="W3993" i="5"/>
  <c r="V3993" i="5"/>
  <c r="U3993" i="5"/>
  <c r="S3993" i="5"/>
  <c r="R3993" i="5"/>
  <c r="Q3993" i="5"/>
  <c r="P3993" i="5"/>
  <c r="O3993" i="5"/>
  <c r="N3993" i="5"/>
  <c r="M3993" i="5"/>
  <c r="L3993" i="5"/>
  <c r="K3993" i="5"/>
  <c r="J3993" i="5"/>
  <c r="I3993" i="5"/>
  <c r="H3993" i="5"/>
  <c r="G3993" i="5"/>
  <c r="F3993" i="5"/>
  <c r="E3993" i="5"/>
  <c r="D3993" i="5"/>
  <c r="T3993" i="5" s="1"/>
  <c r="AF3993" i="5" s="1"/>
  <c r="C3993" i="5"/>
  <c r="B3993" i="5"/>
  <c r="A3993" i="5"/>
  <c r="AD3992" i="5"/>
  <c r="AC3992" i="5"/>
  <c r="AB3992" i="5"/>
  <c r="AA3992" i="5"/>
  <c r="Z3992" i="5"/>
  <c r="Y3992" i="5"/>
  <c r="X3992" i="5"/>
  <c r="W3992" i="5"/>
  <c r="V3992" i="5"/>
  <c r="U3992" i="5"/>
  <c r="S3992" i="5"/>
  <c r="R3992" i="5"/>
  <c r="Q3992" i="5"/>
  <c r="P3992" i="5"/>
  <c r="O3992" i="5"/>
  <c r="N3992" i="5"/>
  <c r="M3992" i="5"/>
  <c r="L3992" i="5"/>
  <c r="K3992" i="5"/>
  <c r="J3992" i="5"/>
  <c r="I3992" i="5"/>
  <c r="H3992" i="5"/>
  <c r="G3992" i="5"/>
  <c r="F3992" i="5"/>
  <c r="E3992" i="5"/>
  <c r="D3992" i="5"/>
  <c r="C3992" i="5"/>
  <c r="B3992" i="5"/>
  <c r="A3992" i="5"/>
  <c r="AD3991" i="5"/>
  <c r="AC3991" i="5"/>
  <c r="AB3991" i="5"/>
  <c r="AA3991" i="5"/>
  <c r="Z3991" i="5"/>
  <c r="Y3991" i="5"/>
  <c r="X3991" i="5"/>
  <c r="W3991" i="5"/>
  <c r="V3991" i="5"/>
  <c r="U3991" i="5"/>
  <c r="T3991" i="5"/>
  <c r="AF3991" i="5" s="1"/>
  <c r="S3991" i="5"/>
  <c r="R3991" i="5"/>
  <c r="Q3991" i="5"/>
  <c r="P3991" i="5"/>
  <c r="O3991" i="5"/>
  <c r="N3991" i="5"/>
  <c r="M3991" i="5"/>
  <c r="L3991" i="5"/>
  <c r="K3991" i="5"/>
  <c r="J3991" i="5"/>
  <c r="I3991" i="5"/>
  <c r="H3991" i="5"/>
  <c r="G3991" i="5"/>
  <c r="F3991" i="5"/>
  <c r="E3991" i="5"/>
  <c r="D3991" i="5"/>
  <c r="AE3991" i="5" s="1"/>
  <c r="C3991" i="5"/>
  <c r="B3991" i="5"/>
  <c r="A3991" i="5"/>
  <c r="AD3990" i="5"/>
  <c r="AC3990" i="5"/>
  <c r="AB3990" i="5"/>
  <c r="AA3990" i="5"/>
  <c r="Z3990" i="5"/>
  <c r="Y3990" i="5"/>
  <c r="X3990" i="5"/>
  <c r="W3990" i="5"/>
  <c r="V3990" i="5"/>
  <c r="U3990" i="5"/>
  <c r="S3990" i="5"/>
  <c r="R3990" i="5"/>
  <c r="Q3990" i="5"/>
  <c r="P3990" i="5"/>
  <c r="O3990" i="5"/>
  <c r="N3990" i="5"/>
  <c r="M3990" i="5"/>
  <c r="L3990" i="5"/>
  <c r="K3990" i="5"/>
  <c r="J3990" i="5"/>
  <c r="I3990" i="5"/>
  <c r="H3990" i="5"/>
  <c r="G3990" i="5"/>
  <c r="F3990" i="5"/>
  <c r="E3990" i="5"/>
  <c r="D3990" i="5"/>
  <c r="C3990" i="5"/>
  <c r="B3990" i="5"/>
  <c r="A3990" i="5"/>
  <c r="AE3989" i="5"/>
  <c r="AD3989" i="5"/>
  <c r="AC3989" i="5"/>
  <c r="AB3989" i="5"/>
  <c r="AA3989" i="5"/>
  <c r="Z3989" i="5"/>
  <c r="Y3989" i="5"/>
  <c r="X3989" i="5"/>
  <c r="W3989" i="5"/>
  <c r="V3989" i="5"/>
  <c r="U3989" i="5"/>
  <c r="S3989" i="5"/>
  <c r="R3989" i="5"/>
  <c r="Q3989" i="5"/>
  <c r="P3989" i="5"/>
  <c r="O3989" i="5"/>
  <c r="N3989" i="5"/>
  <c r="M3989" i="5"/>
  <c r="L3989" i="5"/>
  <c r="K3989" i="5"/>
  <c r="J3989" i="5"/>
  <c r="I3989" i="5"/>
  <c r="H3989" i="5"/>
  <c r="G3989" i="5"/>
  <c r="F3989" i="5"/>
  <c r="E3989" i="5"/>
  <c r="D3989" i="5"/>
  <c r="T3989" i="5" s="1"/>
  <c r="AF3989" i="5" s="1"/>
  <c r="C3989" i="5"/>
  <c r="B3989" i="5"/>
  <c r="A3989" i="5"/>
  <c r="AD3988" i="5"/>
  <c r="AC3988" i="5"/>
  <c r="AB3988" i="5"/>
  <c r="AA3988" i="5"/>
  <c r="Z3988" i="5"/>
  <c r="Y3988" i="5"/>
  <c r="X3988" i="5"/>
  <c r="W3988" i="5"/>
  <c r="V3988" i="5"/>
  <c r="U3988" i="5"/>
  <c r="T3988" i="5"/>
  <c r="AF3988" i="5" s="1"/>
  <c r="S3988" i="5"/>
  <c r="R3988" i="5"/>
  <c r="Q3988" i="5"/>
  <c r="P3988" i="5"/>
  <c r="O3988" i="5"/>
  <c r="N3988" i="5"/>
  <c r="M3988" i="5"/>
  <c r="L3988" i="5"/>
  <c r="K3988" i="5"/>
  <c r="J3988" i="5"/>
  <c r="I3988" i="5"/>
  <c r="H3988" i="5"/>
  <c r="G3988" i="5"/>
  <c r="F3988" i="5"/>
  <c r="E3988" i="5"/>
  <c r="D3988" i="5"/>
  <c r="AE3988" i="5" s="1"/>
  <c r="C3988" i="5"/>
  <c r="B3988" i="5"/>
  <c r="A3988" i="5"/>
  <c r="AD3987" i="5"/>
  <c r="AC3987" i="5"/>
  <c r="AB3987" i="5"/>
  <c r="AA3987" i="5"/>
  <c r="Z3987" i="5"/>
  <c r="Y3987" i="5"/>
  <c r="X3987" i="5"/>
  <c r="W3987" i="5"/>
  <c r="V3987" i="5"/>
  <c r="U3987" i="5"/>
  <c r="S3987" i="5"/>
  <c r="R3987" i="5"/>
  <c r="Q3987" i="5"/>
  <c r="P3987" i="5"/>
  <c r="O3987" i="5"/>
  <c r="N3987" i="5"/>
  <c r="M3987" i="5"/>
  <c r="L3987" i="5"/>
  <c r="K3987" i="5"/>
  <c r="J3987" i="5"/>
  <c r="I3987" i="5"/>
  <c r="H3987" i="5"/>
  <c r="G3987" i="5"/>
  <c r="F3987" i="5"/>
  <c r="E3987" i="5"/>
  <c r="D3987" i="5"/>
  <c r="C3987" i="5"/>
  <c r="B3987" i="5"/>
  <c r="A3987" i="5"/>
  <c r="AD3986" i="5"/>
  <c r="AC3986" i="5"/>
  <c r="AB3986" i="5"/>
  <c r="AA3986" i="5"/>
  <c r="Z3986" i="5"/>
  <c r="Y3986" i="5"/>
  <c r="X3986" i="5"/>
  <c r="W3986" i="5"/>
  <c r="V3986" i="5"/>
  <c r="U3986" i="5"/>
  <c r="S3986" i="5"/>
  <c r="R3986" i="5"/>
  <c r="Q3986" i="5"/>
  <c r="P3986" i="5"/>
  <c r="O3986" i="5"/>
  <c r="N3986" i="5"/>
  <c r="M3986" i="5"/>
  <c r="L3986" i="5"/>
  <c r="K3986" i="5"/>
  <c r="J3986" i="5"/>
  <c r="I3986" i="5"/>
  <c r="H3986" i="5"/>
  <c r="G3986" i="5"/>
  <c r="F3986" i="5"/>
  <c r="E3986" i="5"/>
  <c r="D3986" i="5"/>
  <c r="C3986" i="5"/>
  <c r="B3986" i="5"/>
  <c r="A3986" i="5"/>
  <c r="AD3985" i="5"/>
  <c r="AC3985" i="5"/>
  <c r="AB3985" i="5"/>
  <c r="AA3985" i="5"/>
  <c r="Z3985" i="5"/>
  <c r="Y3985" i="5"/>
  <c r="X3985" i="5"/>
  <c r="W3985" i="5"/>
  <c r="V3985" i="5"/>
  <c r="U3985" i="5"/>
  <c r="T3985" i="5"/>
  <c r="S3985" i="5"/>
  <c r="R3985" i="5"/>
  <c r="Q3985" i="5"/>
  <c r="P3985" i="5"/>
  <c r="O3985" i="5"/>
  <c r="N3985" i="5"/>
  <c r="M3985" i="5"/>
  <c r="L3985" i="5"/>
  <c r="K3985" i="5"/>
  <c r="J3985" i="5"/>
  <c r="I3985" i="5"/>
  <c r="H3985" i="5"/>
  <c r="G3985" i="5"/>
  <c r="F3985" i="5"/>
  <c r="AF3985" i="5" s="1"/>
  <c r="E3985" i="5"/>
  <c r="D3985" i="5"/>
  <c r="AE3985" i="5" s="1"/>
  <c r="C3985" i="5"/>
  <c r="B3985" i="5"/>
  <c r="A3985" i="5"/>
  <c r="AE3984" i="5"/>
  <c r="AD3984" i="5"/>
  <c r="AC3984" i="5"/>
  <c r="AB3984" i="5"/>
  <c r="AA3984" i="5"/>
  <c r="Z3984" i="5"/>
  <c r="Y3984" i="5"/>
  <c r="X3984" i="5"/>
  <c r="W3984" i="5"/>
  <c r="V3984" i="5"/>
  <c r="U3984" i="5"/>
  <c r="S3984" i="5"/>
  <c r="R3984" i="5"/>
  <c r="Q3984" i="5"/>
  <c r="P3984" i="5"/>
  <c r="O3984" i="5"/>
  <c r="N3984" i="5"/>
  <c r="M3984" i="5"/>
  <c r="L3984" i="5"/>
  <c r="K3984" i="5"/>
  <c r="J3984" i="5"/>
  <c r="I3984" i="5"/>
  <c r="H3984" i="5"/>
  <c r="G3984" i="5"/>
  <c r="F3984" i="5"/>
  <c r="E3984" i="5"/>
  <c r="D3984" i="5"/>
  <c r="T3984" i="5" s="1"/>
  <c r="AF3984" i="5" s="1"/>
  <c r="C3984" i="5"/>
  <c r="B3984" i="5"/>
  <c r="A3984" i="5"/>
  <c r="AE3983" i="5"/>
  <c r="AD3983" i="5"/>
  <c r="AC3983" i="5"/>
  <c r="AB3983" i="5"/>
  <c r="AA3983" i="5"/>
  <c r="Z3983" i="5"/>
  <c r="Y3983" i="5"/>
  <c r="X3983" i="5"/>
  <c r="W3983" i="5"/>
  <c r="V3983" i="5"/>
  <c r="U3983" i="5"/>
  <c r="S3983" i="5"/>
  <c r="R3983" i="5"/>
  <c r="Q3983" i="5"/>
  <c r="P3983" i="5"/>
  <c r="O3983" i="5"/>
  <c r="N3983" i="5"/>
  <c r="M3983" i="5"/>
  <c r="L3983" i="5"/>
  <c r="K3983" i="5"/>
  <c r="J3983" i="5"/>
  <c r="I3983" i="5"/>
  <c r="H3983" i="5"/>
  <c r="G3983" i="5"/>
  <c r="F3983" i="5"/>
  <c r="E3983" i="5"/>
  <c r="D3983" i="5"/>
  <c r="T3983" i="5" s="1"/>
  <c r="AF3983" i="5" s="1"/>
  <c r="C3983" i="5"/>
  <c r="B3983" i="5"/>
  <c r="A3983" i="5"/>
  <c r="AF3982" i="5"/>
  <c r="AD3982" i="5"/>
  <c r="AC3982" i="5"/>
  <c r="AB3982" i="5"/>
  <c r="AA3982" i="5"/>
  <c r="Z3982" i="5"/>
  <c r="Y3982" i="5"/>
  <c r="X3982" i="5"/>
  <c r="W3982" i="5"/>
  <c r="V3982" i="5"/>
  <c r="U3982" i="5"/>
  <c r="T3982" i="5"/>
  <c r="S3982" i="5"/>
  <c r="R3982" i="5"/>
  <c r="Q3982" i="5"/>
  <c r="P3982" i="5"/>
  <c r="O3982" i="5"/>
  <c r="N3982" i="5"/>
  <c r="M3982" i="5"/>
  <c r="L3982" i="5"/>
  <c r="K3982" i="5"/>
  <c r="J3982" i="5"/>
  <c r="I3982" i="5"/>
  <c r="H3982" i="5"/>
  <c r="G3982" i="5"/>
  <c r="F3982" i="5"/>
  <c r="E3982" i="5"/>
  <c r="D3982" i="5"/>
  <c r="AE3982" i="5" s="1"/>
  <c r="C3982" i="5"/>
  <c r="B3982" i="5"/>
  <c r="A3982" i="5"/>
  <c r="AE3981" i="5"/>
  <c r="AD3981" i="5"/>
  <c r="AC3981" i="5"/>
  <c r="AB3981" i="5"/>
  <c r="AA3981" i="5"/>
  <c r="Z3981" i="5"/>
  <c r="Y3981" i="5"/>
  <c r="X3981" i="5"/>
  <c r="W3981" i="5"/>
  <c r="V3981" i="5"/>
  <c r="U3981" i="5"/>
  <c r="S3981" i="5"/>
  <c r="R3981" i="5"/>
  <c r="Q3981" i="5"/>
  <c r="P3981" i="5"/>
  <c r="O3981" i="5"/>
  <c r="N3981" i="5"/>
  <c r="M3981" i="5"/>
  <c r="L3981" i="5"/>
  <c r="K3981" i="5"/>
  <c r="J3981" i="5"/>
  <c r="I3981" i="5"/>
  <c r="H3981" i="5"/>
  <c r="G3981" i="5"/>
  <c r="F3981" i="5"/>
  <c r="E3981" i="5"/>
  <c r="D3981" i="5"/>
  <c r="T3981" i="5" s="1"/>
  <c r="AF3981" i="5" s="1"/>
  <c r="C3981" i="5"/>
  <c r="B3981" i="5"/>
  <c r="A3981" i="5"/>
  <c r="AD3980" i="5"/>
  <c r="AC3980" i="5"/>
  <c r="AB3980" i="5"/>
  <c r="AA3980" i="5"/>
  <c r="Z3980" i="5"/>
  <c r="Y3980" i="5"/>
  <c r="X3980" i="5"/>
  <c r="W3980" i="5"/>
  <c r="V3980" i="5"/>
  <c r="U3980" i="5"/>
  <c r="S3980" i="5"/>
  <c r="R3980" i="5"/>
  <c r="Q3980" i="5"/>
  <c r="P3980" i="5"/>
  <c r="O3980" i="5"/>
  <c r="N3980" i="5"/>
  <c r="M3980" i="5"/>
  <c r="L3980" i="5"/>
  <c r="K3980" i="5"/>
  <c r="J3980" i="5"/>
  <c r="I3980" i="5"/>
  <c r="H3980" i="5"/>
  <c r="G3980" i="5"/>
  <c r="F3980" i="5"/>
  <c r="E3980" i="5"/>
  <c r="D3980" i="5"/>
  <c r="C3980" i="5"/>
  <c r="B3980" i="5"/>
  <c r="A3980" i="5"/>
  <c r="AD3979" i="5"/>
  <c r="AC3979" i="5"/>
  <c r="AB3979" i="5"/>
  <c r="AA3979" i="5"/>
  <c r="Z3979" i="5"/>
  <c r="Y3979" i="5"/>
  <c r="X3979" i="5"/>
  <c r="W3979" i="5"/>
  <c r="V3979" i="5"/>
  <c r="U3979" i="5"/>
  <c r="T3979" i="5"/>
  <c r="AF3979" i="5" s="1"/>
  <c r="S3979" i="5"/>
  <c r="R3979" i="5"/>
  <c r="Q3979" i="5"/>
  <c r="P3979" i="5"/>
  <c r="O3979" i="5"/>
  <c r="N3979" i="5"/>
  <c r="M3979" i="5"/>
  <c r="L3979" i="5"/>
  <c r="K3979" i="5"/>
  <c r="J3979" i="5"/>
  <c r="I3979" i="5"/>
  <c r="H3979" i="5"/>
  <c r="G3979" i="5"/>
  <c r="F3979" i="5"/>
  <c r="E3979" i="5"/>
  <c r="D3979" i="5"/>
  <c r="AE3979" i="5" s="1"/>
  <c r="C3979" i="5"/>
  <c r="B3979" i="5"/>
  <c r="A3979" i="5"/>
  <c r="AD3978" i="5"/>
  <c r="AC3978" i="5"/>
  <c r="AB3978" i="5"/>
  <c r="AA3978" i="5"/>
  <c r="Z3978" i="5"/>
  <c r="Y3978" i="5"/>
  <c r="X3978" i="5"/>
  <c r="W3978" i="5"/>
  <c r="V3978" i="5"/>
  <c r="U3978" i="5"/>
  <c r="S3978" i="5"/>
  <c r="R3978" i="5"/>
  <c r="Q3978" i="5"/>
  <c r="P3978" i="5"/>
  <c r="O3978" i="5"/>
  <c r="N3978" i="5"/>
  <c r="M3978" i="5"/>
  <c r="L3978" i="5"/>
  <c r="K3978" i="5"/>
  <c r="J3978" i="5"/>
  <c r="I3978" i="5"/>
  <c r="H3978" i="5"/>
  <c r="G3978" i="5"/>
  <c r="F3978" i="5"/>
  <c r="E3978" i="5"/>
  <c r="D3978" i="5"/>
  <c r="C3978" i="5"/>
  <c r="B3978" i="5"/>
  <c r="A3978" i="5"/>
  <c r="AE3977" i="5"/>
  <c r="AD3977" i="5"/>
  <c r="AC3977" i="5"/>
  <c r="AB3977" i="5"/>
  <c r="AA3977" i="5"/>
  <c r="Z3977" i="5"/>
  <c r="Y3977" i="5"/>
  <c r="X3977" i="5"/>
  <c r="W3977" i="5"/>
  <c r="V3977" i="5"/>
  <c r="U3977" i="5"/>
  <c r="S3977" i="5"/>
  <c r="R3977" i="5"/>
  <c r="Q3977" i="5"/>
  <c r="P3977" i="5"/>
  <c r="O3977" i="5"/>
  <c r="N3977" i="5"/>
  <c r="M3977" i="5"/>
  <c r="L3977" i="5"/>
  <c r="K3977" i="5"/>
  <c r="J3977" i="5"/>
  <c r="I3977" i="5"/>
  <c r="H3977" i="5"/>
  <c r="G3977" i="5"/>
  <c r="F3977" i="5"/>
  <c r="E3977" i="5"/>
  <c r="D3977" i="5"/>
  <c r="T3977" i="5" s="1"/>
  <c r="AF3977" i="5" s="1"/>
  <c r="C3977" i="5"/>
  <c r="B3977" i="5"/>
  <c r="A3977" i="5"/>
  <c r="AF3976" i="5"/>
  <c r="AD3976" i="5"/>
  <c r="AC3976" i="5"/>
  <c r="AB3976" i="5"/>
  <c r="AA3976" i="5"/>
  <c r="Z3976" i="5"/>
  <c r="Y3976" i="5"/>
  <c r="X3976" i="5"/>
  <c r="W3976" i="5"/>
  <c r="V3976" i="5"/>
  <c r="U3976" i="5"/>
  <c r="T3976" i="5"/>
  <c r="S3976" i="5"/>
  <c r="R3976" i="5"/>
  <c r="Q3976" i="5"/>
  <c r="P3976" i="5"/>
  <c r="O3976" i="5"/>
  <c r="N3976" i="5"/>
  <c r="M3976" i="5"/>
  <c r="L3976" i="5"/>
  <c r="K3976" i="5"/>
  <c r="J3976" i="5"/>
  <c r="I3976" i="5"/>
  <c r="H3976" i="5"/>
  <c r="G3976" i="5"/>
  <c r="F3976" i="5"/>
  <c r="E3976" i="5"/>
  <c r="D3976" i="5"/>
  <c r="AE3976" i="5" s="1"/>
  <c r="C3976" i="5"/>
  <c r="B3976" i="5"/>
  <c r="A3976" i="5"/>
  <c r="AD3975" i="5"/>
  <c r="AC3975" i="5"/>
  <c r="AB3975" i="5"/>
  <c r="AA3975" i="5"/>
  <c r="Z3975" i="5"/>
  <c r="Y3975" i="5"/>
  <c r="X3975" i="5"/>
  <c r="W3975" i="5"/>
  <c r="V3975" i="5"/>
  <c r="U3975" i="5"/>
  <c r="S3975" i="5"/>
  <c r="R3975" i="5"/>
  <c r="Q3975" i="5"/>
  <c r="P3975" i="5"/>
  <c r="O3975" i="5"/>
  <c r="N3975" i="5"/>
  <c r="M3975" i="5"/>
  <c r="L3975" i="5"/>
  <c r="K3975" i="5"/>
  <c r="J3975" i="5"/>
  <c r="I3975" i="5"/>
  <c r="H3975" i="5"/>
  <c r="G3975" i="5"/>
  <c r="F3975" i="5"/>
  <c r="E3975" i="5"/>
  <c r="D3975" i="5"/>
  <c r="C3975" i="5"/>
  <c r="B3975" i="5"/>
  <c r="A3975" i="5"/>
  <c r="AD3974" i="5"/>
  <c r="AC3974" i="5"/>
  <c r="AB3974" i="5"/>
  <c r="AA3974" i="5"/>
  <c r="Z3974" i="5"/>
  <c r="Y3974" i="5"/>
  <c r="X3974" i="5"/>
  <c r="W3974" i="5"/>
  <c r="V3974" i="5"/>
  <c r="U3974" i="5"/>
  <c r="S3974" i="5"/>
  <c r="R3974" i="5"/>
  <c r="Q3974" i="5"/>
  <c r="P3974" i="5"/>
  <c r="O3974" i="5"/>
  <c r="N3974" i="5"/>
  <c r="M3974" i="5"/>
  <c r="L3974" i="5"/>
  <c r="K3974" i="5"/>
  <c r="J3974" i="5"/>
  <c r="I3974" i="5"/>
  <c r="H3974" i="5"/>
  <c r="G3974" i="5"/>
  <c r="F3974" i="5"/>
  <c r="E3974" i="5"/>
  <c r="D3974" i="5"/>
  <c r="C3974" i="5"/>
  <c r="B3974" i="5"/>
  <c r="A3974" i="5"/>
  <c r="AD3973" i="5"/>
  <c r="AC3973" i="5"/>
  <c r="AB3973" i="5"/>
  <c r="AA3973" i="5"/>
  <c r="Z3973" i="5"/>
  <c r="Y3973" i="5"/>
  <c r="X3973" i="5"/>
  <c r="W3973" i="5"/>
  <c r="V3973" i="5"/>
  <c r="U3973" i="5"/>
  <c r="T3973" i="5"/>
  <c r="S3973" i="5"/>
  <c r="R3973" i="5"/>
  <c r="Q3973" i="5"/>
  <c r="P3973" i="5"/>
  <c r="O3973" i="5"/>
  <c r="N3973" i="5"/>
  <c r="M3973" i="5"/>
  <c r="L3973" i="5"/>
  <c r="K3973" i="5"/>
  <c r="J3973" i="5"/>
  <c r="I3973" i="5"/>
  <c r="H3973" i="5"/>
  <c r="G3973" i="5"/>
  <c r="F3973" i="5"/>
  <c r="AF3973" i="5" s="1"/>
  <c r="E3973" i="5"/>
  <c r="D3973" i="5"/>
  <c r="AE3973" i="5" s="1"/>
  <c r="C3973" i="5"/>
  <c r="B3973" i="5"/>
  <c r="A3973" i="5"/>
  <c r="AE3972" i="5"/>
  <c r="AD3972" i="5"/>
  <c r="AC3972" i="5"/>
  <c r="AB3972" i="5"/>
  <c r="AA3972" i="5"/>
  <c r="Z3972" i="5"/>
  <c r="Y3972" i="5"/>
  <c r="X3972" i="5"/>
  <c r="W3972" i="5"/>
  <c r="V3972" i="5"/>
  <c r="U3972" i="5"/>
  <c r="S3972" i="5"/>
  <c r="R3972" i="5"/>
  <c r="Q3972" i="5"/>
  <c r="P3972" i="5"/>
  <c r="O3972" i="5"/>
  <c r="N3972" i="5"/>
  <c r="M3972" i="5"/>
  <c r="L3972" i="5"/>
  <c r="K3972" i="5"/>
  <c r="J3972" i="5"/>
  <c r="I3972" i="5"/>
  <c r="H3972" i="5"/>
  <c r="G3972" i="5"/>
  <c r="F3972" i="5"/>
  <c r="E3972" i="5"/>
  <c r="D3972" i="5"/>
  <c r="T3972" i="5" s="1"/>
  <c r="C3972" i="5"/>
  <c r="B3972" i="5"/>
  <c r="A3972" i="5"/>
  <c r="AE3971" i="5"/>
  <c r="AD3971" i="5"/>
  <c r="AC3971" i="5"/>
  <c r="AB3971" i="5"/>
  <c r="AA3971" i="5"/>
  <c r="Z3971" i="5"/>
  <c r="Y3971" i="5"/>
  <c r="X3971" i="5"/>
  <c r="W3971" i="5"/>
  <c r="V3971" i="5"/>
  <c r="U3971" i="5"/>
  <c r="S3971" i="5"/>
  <c r="R3971" i="5"/>
  <c r="Q3971" i="5"/>
  <c r="P3971" i="5"/>
  <c r="O3971" i="5"/>
  <c r="N3971" i="5"/>
  <c r="M3971" i="5"/>
  <c r="L3971" i="5"/>
  <c r="K3971" i="5"/>
  <c r="J3971" i="5"/>
  <c r="I3971" i="5"/>
  <c r="H3971" i="5"/>
  <c r="G3971" i="5"/>
  <c r="F3971" i="5"/>
  <c r="E3971" i="5"/>
  <c r="D3971" i="5"/>
  <c r="T3971" i="5" s="1"/>
  <c r="AF3971" i="5" s="1"/>
  <c r="C3971" i="5"/>
  <c r="B3971" i="5"/>
  <c r="A3971" i="5"/>
  <c r="AD3970" i="5"/>
  <c r="AC3970" i="5"/>
  <c r="AB3970" i="5"/>
  <c r="AA3970" i="5"/>
  <c r="Z3970" i="5"/>
  <c r="Y3970" i="5"/>
  <c r="X3970" i="5"/>
  <c r="W3970" i="5"/>
  <c r="V3970" i="5"/>
  <c r="U3970" i="5"/>
  <c r="T3970" i="5"/>
  <c r="AF3970" i="5" s="1"/>
  <c r="S3970" i="5"/>
  <c r="R3970" i="5"/>
  <c r="Q3970" i="5"/>
  <c r="P3970" i="5"/>
  <c r="O3970" i="5"/>
  <c r="N3970" i="5"/>
  <c r="M3970" i="5"/>
  <c r="L3970" i="5"/>
  <c r="K3970" i="5"/>
  <c r="J3970" i="5"/>
  <c r="I3970" i="5"/>
  <c r="H3970" i="5"/>
  <c r="G3970" i="5"/>
  <c r="F3970" i="5"/>
  <c r="E3970" i="5"/>
  <c r="D3970" i="5"/>
  <c r="AE3970" i="5" s="1"/>
  <c r="C3970" i="5"/>
  <c r="B3970" i="5"/>
  <c r="A3970" i="5"/>
  <c r="AE3969" i="5"/>
  <c r="AD3969" i="5"/>
  <c r="AC3969" i="5"/>
  <c r="AB3969" i="5"/>
  <c r="AA3969" i="5"/>
  <c r="Z3969" i="5"/>
  <c r="Y3969" i="5"/>
  <c r="X3969" i="5"/>
  <c r="W3969" i="5"/>
  <c r="V3969" i="5"/>
  <c r="U3969" i="5"/>
  <c r="S3969" i="5"/>
  <c r="R3969" i="5"/>
  <c r="Q3969" i="5"/>
  <c r="P3969" i="5"/>
  <c r="O3969" i="5"/>
  <c r="N3969" i="5"/>
  <c r="M3969" i="5"/>
  <c r="L3969" i="5"/>
  <c r="K3969" i="5"/>
  <c r="J3969" i="5"/>
  <c r="I3969" i="5"/>
  <c r="H3969" i="5"/>
  <c r="G3969" i="5"/>
  <c r="F3969" i="5"/>
  <c r="E3969" i="5"/>
  <c r="D3969" i="5"/>
  <c r="T3969" i="5" s="1"/>
  <c r="AF3969" i="5" s="1"/>
  <c r="C3969" i="5"/>
  <c r="B3969" i="5"/>
  <c r="A3969" i="5"/>
  <c r="AD3968" i="5"/>
  <c r="AC3968" i="5"/>
  <c r="AB3968" i="5"/>
  <c r="AA3968" i="5"/>
  <c r="Z3968" i="5"/>
  <c r="Y3968" i="5"/>
  <c r="X3968" i="5"/>
  <c r="W3968" i="5"/>
  <c r="V3968" i="5"/>
  <c r="U3968" i="5"/>
  <c r="S3968" i="5"/>
  <c r="R3968" i="5"/>
  <c r="Q3968" i="5"/>
  <c r="P3968" i="5"/>
  <c r="O3968" i="5"/>
  <c r="N3968" i="5"/>
  <c r="M3968" i="5"/>
  <c r="L3968" i="5"/>
  <c r="K3968" i="5"/>
  <c r="J3968" i="5"/>
  <c r="I3968" i="5"/>
  <c r="H3968" i="5"/>
  <c r="G3968" i="5"/>
  <c r="F3968" i="5"/>
  <c r="E3968" i="5"/>
  <c r="D3968" i="5"/>
  <c r="C3968" i="5"/>
  <c r="B3968" i="5"/>
  <c r="A3968" i="5"/>
  <c r="AD3967" i="5"/>
  <c r="AC3967" i="5"/>
  <c r="AB3967" i="5"/>
  <c r="AA3967" i="5"/>
  <c r="Z3967" i="5"/>
  <c r="Y3967" i="5"/>
  <c r="X3967" i="5"/>
  <c r="W3967" i="5"/>
  <c r="V3967" i="5"/>
  <c r="U3967" i="5"/>
  <c r="T3967" i="5"/>
  <c r="AF3967" i="5" s="1"/>
  <c r="S3967" i="5"/>
  <c r="R3967" i="5"/>
  <c r="Q3967" i="5"/>
  <c r="P3967" i="5"/>
  <c r="O3967" i="5"/>
  <c r="N3967" i="5"/>
  <c r="M3967" i="5"/>
  <c r="L3967" i="5"/>
  <c r="K3967" i="5"/>
  <c r="J3967" i="5"/>
  <c r="I3967" i="5"/>
  <c r="H3967" i="5"/>
  <c r="G3967" i="5"/>
  <c r="F3967" i="5"/>
  <c r="E3967" i="5"/>
  <c r="D3967" i="5"/>
  <c r="AE3967" i="5" s="1"/>
  <c r="C3967" i="5"/>
  <c r="B3967" i="5"/>
  <c r="A3967" i="5"/>
  <c r="AE3966" i="5"/>
  <c r="AD3966" i="5"/>
  <c r="AC3966" i="5"/>
  <c r="AB3966" i="5"/>
  <c r="AA3966" i="5"/>
  <c r="Z3966" i="5"/>
  <c r="Y3966" i="5"/>
  <c r="X3966" i="5"/>
  <c r="W3966" i="5"/>
  <c r="V3966" i="5"/>
  <c r="U3966" i="5"/>
  <c r="S3966" i="5"/>
  <c r="R3966" i="5"/>
  <c r="Q3966" i="5"/>
  <c r="P3966" i="5"/>
  <c r="O3966" i="5"/>
  <c r="N3966" i="5"/>
  <c r="M3966" i="5"/>
  <c r="L3966" i="5"/>
  <c r="K3966" i="5"/>
  <c r="J3966" i="5"/>
  <c r="I3966" i="5"/>
  <c r="H3966" i="5"/>
  <c r="G3966" i="5"/>
  <c r="F3966" i="5"/>
  <c r="E3966" i="5"/>
  <c r="D3966" i="5"/>
  <c r="T3966" i="5" s="1"/>
  <c r="C3966" i="5"/>
  <c r="B3966" i="5"/>
  <c r="A3966" i="5"/>
  <c r="AE3965" i="5"/>
  <c r="AD3965" i="5"/>
  <c r="AC3965" i="5"/>
  <c r="AB3965" i="5"/>
  <c r="AA3965" i="5"/>
  <c r="Z3965" i="5"/>
  <c r="Y3965" i="5"/>
  <c r="X3965" i="5"/>
  <c r="W3965" i="5"/>
  <c r="V3965" i="5"/>
  <c r="U3965" i="5"/>
  <c r="S3965" i="5"/>
  <c r="R3965" i="5"/>
  <c r="Q3965" i="5"/>
  <c r="P3965" i="5"/>
  <c r="O3965" i="5"/>
  <c r="N3965" i="5"/>
  <c r="M3965" i="5"/>
  <c r="L3965" i="5"/>
  <c r="K3965" i="5"/>
  <c r="J3965" i="5"/>
  <c r="I3965" i="5"/>
  <c r="H3965" i="5"/>
  <c r="G3965" i="5"/>
  <c r="F3965" i="5"/>
  <c r="E3965" i="5"/>
  <c r="D3965" i="5"/>
  <c r="T3965" i="5" s="1"/>
  <c r="AF3965" i="5" s="1"/>
  <c r="C3965" i="5"/>
  <c r="B3965" i="5"/>
  <c r="A3965" i="5"/>
  <c r="AD3964" i="5"/>
  <c r="AC3964" i="5"/>
  <c r="AB3964" i="5"/>
  <c r="AA3964" i="5"/>
  <c r="Z3964" i="5"/>
  <c r="Y3964" i="5"/>
  <c r="X3964" i="5"/>
  <c r="W3964" i="5"/>
  <c r="V3964" i="5"/>
  <c r="U3964" i="5"/>
  <c r="T3964" i="5"/>
  <c r="AF3964" i="5" s="1"/>
  <c r="S3964" i="5"/>
  <c r="R3964" i="5"/>
  <c r="Q3964" i="5"/>
  <c r="P3964" i="5"/>
  <c r="O3964" i="5"/>
  <c r="N3964" i="5"/>
  <c r="M3964" i="5"/>
  <c r="L3964" i="5"/>
  <c r="K3964" i="5"/>
  <c r="J3964" i="5"/>
  <c r="I3964" i="5"/>
  <c r="H3964" i="5"/>
  <c r="G3964" i="5"/>
  <c r="F3964" i="5"/>
  <c r="E3964" i="5"/>
  <c r="D3964" i="5"/>
  <c r="AE3964" i="5" s="1"/>
  <c r="C3964" i="5"/>
  <c r="B3964" i="5"/>
  <c r="A3964" i="5"/>
  <c r="AD3963" i="5"/>
  <c r="AC3963" i="5"/>
  <c r="AB3963" i="5"/>
  <c r="AA3963" i="5"/>
  <c r="Z3963" i="5"/>
  <c r="Y3963" i="5"/>
  <c r="X3963" i="5"/>
  <c r="W3963" i="5"/>
  <c r="V3963" i="5"/>
  <c r="U3963" i="5"/>
  <c r="S3963" i="5"/>
  <c r="R3963" i="5"/>
  <c r="Q3963" i="5"/>
  <c r="P3963" i="5"/>
  <c r="O3963" i="5"/>
  <c r="N3963" i="5"/>
  <c r="M3963" i="5"/>
  <c r="L3963" i="5"/>
  <c r="K3963" i="5"/>
  <c r="J3963" i="5"/>
  <c r="I3963" i="5"/>
  <c r="H3963" i="5"/>
  <c r="G3963" i="5"/>
  <c r="F3963" i="5"/>
  <c r="E3963" i="5"/>
  <c r="D3963" i="5"/>
  <c r="C3963" i="5"/>
  <c r="B3963" i="5"/>
  <c r="A3963" i="5"/>
  <c r="AD3962" i="5"/>
  <c r="AC3962" i="5"/>
  <c r="AB3962" i="5"/>
  <c r="AA3962" i="5"/>
  <c r="Z3962" i="5"/>
  <c r="Y3962" i="5"/>
  <c r="X3962" i="5"/>
  <c r="W3962" i="5"/>
  <c r="V3962" i="5"/>
  <c r="U3962" i="5"/>
  <c r="S3962" i="5"/>
  <c r="R3962" i="5"/>
  <c r="Q3962" i="5"/>
  <c r="P3962" i="5"/>
  <c r="O3962" i="5"/>
  <c r="N3962" i="5"/>
  <c r="M3962" i="5"/>
  <c r="L3962" i="5"/>
  <c r="K3962" i="5"/>
  <c r="J3962" i="5"/>
  <c r="I3962" i="5"/>
  <c r="H3962" i="5"/>
  <c r="G3962" i="5"/>
  <c r="F3962" i="5"/>
  <c r="E3962" i="5"/>
  <c r="D3962" i="5"/>
  <c r="C3962" i="5"/>
  <c r="B3962" i="5"/>
  <c r="A3962" i="5"/>
  <c r="AD3961" i="5"/>
  <c r="AC3961" i="5"/>
  <c r="AB3961" i="5"/>
  <c r="AA3961" i="5"/>
  <c r="Z3961" i="5"/>
  <c r="Y3961" i="5"/>
  <c r="X3961" i="5"/>
  <c r="W3961" i="5"/>
  <c r="V3961" i="5"/>
  <c r="U3961" i="5"/>
  <c r="T3961" i="5"/>
  <c r="S3961" i="5"/>
  <c r="R3961" i="5"/>
  <c r="Q3961" i="5"/>
  <c r="P3961" i="5"/>
  <c r="O3961" i="5"/>
  <c r="N3961" i="5"/>
  <c r="M3961" i="5"/>
  <c r="L3961" i="5"/>
  <c r="K3961" i="5"/>
  <c r="J3961" i="5"/>
  <c r="I3961" i="5"/>
  <c r="H3961" i="5"/>
  <c r="G3961" i="5"/>
  <c r="F3961" i="5"/>
  <c r="AF3961" i="5" s="1"/>
  <c r="E3961" i="5"/>
  <c r="D3961" i="5"/>
  <c r="AE3961" i="5" s="1"/>
  <c r="C3961" i="5"/>
  <c r="B3961" i="5"/>
  <c r="A3961" i="5"/>
  <c r="AE3960" i="5"/>
  <c r="AD3960" i="5"/>
  <c r="AC3960" i="5"/>
  <c r="AB3960" i="5"/>
  <c r="AA3960" i="5"/>
  <c r="Z3960" i="5"/>
  <c r="Y3960" i="5"/>
  <c r="X3960" i="5"/>
  <c r="W3960" i="5"/>
  <c r="V3960" i="5"/>
  <c r="U3960" i="5"/>
  <c r="S3960" i="5"/>
  <c r="R3960" i="5"/>
  <c r="Q3960" i="5"/>
  <c r="P3960" i="5"/>
  <c r="O3960" i="5"/>
  <c r="N3960" i="5"/>
  <c r="M3960" i="5"/>
  <c r="L3960" i="5"/>
  <c r="K3960" i="5"/>
  <c r="J3960" i="5"/>
  <c r="I3960" i="5"/>
  <c r="H3960" i="5"/>
  <c r="G3960" i="5"/>
  <c r="F3960" i="5"/>
  <c r="E3960" i="5"/>
  <c r="D3960" i="5"/>
  <c r="T3960" i="5" s="1"/>
  <c r="C3960" i="5"/>
  <c r="B3960" i="5"/>
  <c r="A3960" i="5"/>
  <c r="AE3959" i="5"/>
  <c r="AD3959" i="5"/>
  <c r="AC3959" i="5"/>
  <c r="AB3959" i="5"/>
  <c r="AA3959" i="5"/>
  <c r="Z3959" i="5"/>
  <c r="Y3959" i="5"/>
  <c r="X3959" i="5"/>
  <c r="W3959" i="5"/>
  <c r="V3959" i="5"/>
  <c r="U3959" i="5"/>
  <c r="S3959" i="5"/>
  <c r="R3959" i="5"/>
  <c r="Q3959" i="5"/>
  <c r="P3959" i="5"/>
  <c r="O3959" i="5"/>
  <c r="N3959" i="5"/>
  <c r="M3959" i="5"/>
  <c r="L3959" i="5"/>
  <c r="K3959" i="5"/>
  <c r="J3959" i="5"/>
  <c r="I3959" i="5"/>
  <c r="H3959" i="5"/>
  <c r="G3959" i="5"/>
  <c r="F3959" i="5"/>
  <c r="E3959" i="5"/>
  <c r="D3959" i="5"/>
  <c r="T3959" i="5" s="1"/>
  <c r="AF3959" i="5" s="1"/>
  <c r="C3959" i="5"/>
  <c r="B3959" i="5"/>
  <c r="A3959" i="5"/>
  <c r="AF3958" i="5"/>
  <c r="AD3958" i="5"/>
  <c r="AC3958" i="5"/>
  <c r="AB3958" i="5"/>
  <c r="AA3958" i="5"/>
  <c r="Z3958" i="5"/>
  <c r="Y3958" i="5"/>
  <c r="X3958" i="5"/>
  <c r="W3958" i="5"/>
  <c r="V3958" i="5"/>
  <c r="U3958" i="5"/>
  <c r="T3958" i="5"/>
  <c r="S3958" i="5"/>
  <c r="R3958" i="5"/>
  <c r="Q3958" i="5"/>
  <c r="P3958" i="5"/>
  <c r="O3958" i="5"/>
  <c r="N3958" i="5"/>
  <c r="M3958" i="5"/>
  <c r="L3958" i="5"/>
  <c r="K3958" i="5"/>
  <c r="J3958" i="5"/>
  <c r="I3958" i="5"/>
  <c r="H3958" i="5"/>
  <c r="G3958" i="5"/>
  <c r="F3958" i="5"/>
  <c r="E3958" i="5"/>
  <c r="D3958" i="5"/>
  <c r="AE3958" i="5" s="1"/>
  <c r="C3958" i="5"/>
  <c r="B3958" i="5"/>
  <c r="A3958" i="5"/>
  <c r="AE3957" i="5"/>
  <c r="AD3957" i="5"/>
  <c r="AC3957" i="5"/>
  <c r="AB3957" i="5"/>
  <c r="AA3957" i="5"/>
  <c r="Z3957" i="5"/>
  <c r="Y3957" i="5"/>
  <c r="X3957" i="5"/>
  <c r="W3957" i="5"/>
  <c r="V3957" i="5"/>
  <c r="U3957" i="5"/>
  <c r="S3957" i="5"/>
  <c r="R3957" i="5"/>
  <c r="Q3957" i="5"/>
  <c r="P3957" i="5"/>
  <c r="O3957" i="5"/>
  <c r="N3957" i="5"/>
  <c r="M3957" i="5"/>
  <c r="L3957" i="5"/>
  <c r="K3957" i="5"/>
  <c r="J3957" i="5"/>
  <c r="I3957" i="5"/>
  <c r="H3957" i="5"/>
  <c r="G3957" i="5"/>
  <c r="F3957" i="5"/>
  <c r="E3957" i="5"/>
  <c r="D3957" i="5"/>
  <c r="T3957" i="5" s="1"/>
  <c r="AF3957" i="5" s="1"/>
  <c r="C3957" i="5"/>
  <c r="B3957" i="5"/>
  <c r="A3957" i="5"/>
  <c r="AD3956" i="5"/>
  <c r="AC3956" i="5"/>
  <c r="AB3956" i="5"/>
  <c r="AA3956" i="5"/>
  <c r="Z3956" i="5"/>
  <c r="Y3956" i="5"/>
  <c r="X3956" i="5"/>
  <c r="W3956" i="5"/>
  <c r="V3956" i="5"/>
  <c r="U3956" i="5"/>
  <c r="S3956" i="5"/>
  <c r="R3956" i="5"/>
  <c r="Q3956" i="5"/>
  <c r="P3956" i="5"/>
  <c r="O3956" i="5"/>
  <c r="N3956" i="5"/>
  <c r="M3956" i="5"/>
  <c r="L3956" i="5"/>
  <c r="K3956" i="5"/>
  <c r="J3956" i="5"/>
  <c r="I3956" i="5"/>
  <c r="H3956" i="5"/>
  <c r="G3956" i="5"/>
  <c r="F3956" i="5"/>
  <c r="E3956" i="5"/>
  <c r="D3956" i="5"/>
  <c r="C3956" i="5"/>
  <c r="B3956" i="5"/>
  <c r="A3956" i="5"/>
  <c r="AF3955" i="5"/>
  <c r="AD3955" i="5"/>
  <c r="AC3955" i="5"/>
  <c r="AB3955" i="5"/>
  <c r="AA3955" i="5"/>
  <c r="Z3955" i="5"/>
  <c r="Y3955" i="5"/>
  <c r="X3955" i="5"/>
  <c r="W3955" i="5"/>
  <c r="V3955" i="5"/>
  <c r="U3955" i="5"/>
  <c r="T3955" i="5"/>
  <c r="S3955" i="5"/>
  <c r="R3955" i="5"/>
  <c r="Q3955" i="5"/>
  <c r="P3955" i="5"/>
  <c r="O3955" i="5"/>
  <c r="N3955" i="5"/>
  <c r="M3955" i="5"/>
  <c r="L3955" i="5"/>
  <c r="K3955" i="5"/>
  <c r="J3955" i="5"/>
  <c r="I3955" i="5"/>
  <c r="H3955" i="5"/>
  <c r="G3955" i="5"/>
  <c r="F3955" i="5"/>
  <c r="E3955" i="5"/>
  <c r="D3955" i="5"/>
  <c r="AE3955" i="5" s="1"/>
  <c r="C3955" i="5"/>
  <c r="B3955" i="5"/>
  <c r="A3955" i="5"/>
  <c r="AD3954" i="5"/>
  <c r="AC3954" i="5"/>
  <c r="AB3954" i="5"/>
  <c r="AA3954" i="5"/>
  <c r="Z3954" i="5"/>
  <c r="Y3954" i="5"/>
  <c r="X3954" i="5"/>
  <c r="W3954" i="5"/>
  <c r="V3954" i="5"/>
  <c r="U3954" i="5"/>
  <c r="S3954" i="5"/>
  <c r="R3954" i="5"/>
  <c r="Q3954" i="5"/>
  <c r="P3954" i="5"/>
  <c r="O3954" i="5"/>
  <c r="N3954" i="5"/>
  <c r="M3954" i="5"/>
  <c r="L3954" i="5"/>
  <c r="K3954" i="5"/>
  <c r="J3954" i="5"/>
  <c r="I3954" i="5"/>
  <c r="H3954" i="5"/>
  <c r="G3954" i="5"/>
  <c r="F3954" i="5"/>
  <c r="E3954" i="5"/>
  <c r="D3954" i="5"/>
  <c r="T3954" i="5" s="1"/>
  <c r="AF3954" i="5" s="1"/>
  <c r="C3954" i="5"/>
  <c r="B3954" i="5"/>
  <c r="A3954" i="5"/>
  <c r="AE3953" i="5"/>
  <c r="AD3953" i="5"/>
  <c r="AC3953" i="5"/>
  <c r="AB3953" i="5"/>
  <c r="AA3953" i="5"/>
  <c r="Z3953" i="5"/>
  <c r="Y3953" i="5"/>
  <c r="X3953" i="5"/>
  <c r="W3953" i="5"/>
  <c r="V3953" i="5"/>
  <c r="U3953" i="5"/>
  <c r="S3953" i="5"/>
  <c r="R3953" i="5"/>
  <c r="Q3953" i="5"/>
  <c r="P3953" i="5"/>
  <c r="O3953" i="5"/>
  <c r="N3953" i="5"/>
  <c r="M3953" i="5"/>
  <c r="L3953" i="5"/>
  <c r="K3953" i="5"/>
  <c r="J3953" i="5"/>
  <c r="I3953" i="5"/>
  <c r="H3953" i="5"/>
  <c r="G3953" i="5"/>
  <c r="F3953" i="5"/>
  <c r="E3953" i="5"/>
  <c r="D3953" i="5"/>
  <c r="T3953" i="5" s="1"/>
  <c r="AF3953" i="5" s="1"/>
  <c r="C3953" i="5"/>
  <c r="B3953" i="5"/>
  <c r="A3953" i="5"/>
  <c r="AD3952" i="5"/>
  <c r="AC3952" i="5"/>
  <c r="AB3952" i="5"/>
  <c r="AA3952" i="5"/>
  <c r="Z3952" i="5"/>
  <c r="Y3952" i="5"/>
  <c r="X3952" i="5"/>
  <c r="W3952" i="5"/>
  <c r="V3952" i="5"/>
  <c r="U3952" i="5"/>
  <c r="T3952" i="5"/>
  <c r="AF3952" i="5" s="1"/>
  <c r="S3952" i="5"/>
  <c r="R3952" i="5"/>
  <c r="Q3952" i="5"/>
  <c r="P3952" i="5"/>
  <c r="O3952" i="5"/>
  <c r="N3952" i="5"/>
  <c r="M3952" i="5"/>
  <c r="L3952" i="5"/>
  <c r="K3952" i="5"/>
  <c r="J3952" i="5"/>
  <c r="I3952" i="5"/>
  <c r="H3952" i="5"/>
  <c r="G3952" i="5"/>
  <c r="F3952" i="5"/>
  <c r="E3952" i="5"/>
  <c r="D3952" i="5"/>
  <c r="AE3952" i="5" s="1"/>
  <c r="C3952" i="5"/>
  <c r="B3952" i="5"/>
  <c r="A3952" i="5"/>
  <c r="AD3951" i="5"/>
  <c r="AC3951" i="5"/>
  <c r="AB3951" i="5"/>
  <c r="AA3951" i="5"/>
  <c r="Z3951" i="5"/>
  <c r="Y3951" i="5"/>
  <c r="X3951" i="5"/>
  <c r="W3951" i="5"/>
  <c r="V3951" i="5"/>
  <c r="U3951" i="5"/>
  <c r="S3951" i="5"/>
  <c r="R3951" i="5"/>
  <c r="Q3951" i="5"/>
  <c r="P3951" i="5"/>
  <c r="O3951" i="5"/>
  <c r="N3951" i="5"/>
  <c r="M3951" i="5"/>
  <c r="L3951" i="5"/>
  <c r="K3951" i="5"/>
  <c r="J3951" i="5"/>
  <c r="I3951" i="5"/>
  <c r="H3951" i="5"/>
  <c r="G3951" i="5"/>
  <c r="F3951" i="5"/>
  <c r="E3951" i="5"/>
  <c r="D3951" i="5"/>
  <c r="C3951" i="5"/>
  <c r="B3951" i="5"/>
  <c r="A3951" i="5"/>
  <c r="AD3950" i="5"/>
  <c r="AC3950" i="5"/>
  <c r="AB3950" i="5"/>
  <c r="AA3950" i="5"/>
  <c r="Z3950" i="5"/>
  <c r="Y3950" i="5"/>
  <c r="X3950" i="5"/>
  <c r="W3950" i="5"/>
  <c r="V3950" i="5"/>
  <c r="U3950" i="5"/>
  <c r="S3950" i="5"/>
  <c r="R3950" i="5"/>
  <c r="Q3950" i="5"/>
  <c r="P3950" i="5"/>
  <c r="O3950" i="5"/>
  <c r="N3950" i="5"/>
  <c r="M3950" i="5"/>
  <c r="L3950" i="5"/>
  <c r="K3950" i="5"/>
  <c r="J3950" i="5"/>
  <c r="I3950" i="5"/>
  <c r="H3950" i="5"/>
  <c r="G3950" i="5"/>
  <c r="F3950" i="5"/>
  <c r="E3950" i="5"/>
  <c r="D3950" i="5"/>
  <c r="T3950" i="5" s="1"/>
  <c r="AF3950" i="5" s="1"/>
  <c r="C3950" i="5"/>
  <c r="B3950" i="5"/>
  <c r="A3950" i="5"/>
  <c r="AD3949" i="5"/>
  <c r="AC3949" i="5"/>
  <c r="AB3949" i="5"/>
  <c r="AA3949" i="5"/>
  <c r="Z3949" i="5"/>
  <c r="Y3949" i="5"/>
  <c r="X3949" i="5"/>
  <c r="W3949" i="5"/>
  <c r="V3949" i="5"/>
  <c r="U3949" i="5"/>
  <c r="T3949" i="5"/>
  <c r="S3949" i="5"/>
  <c r="R3949" i="5"/>
  <c r="Q3949" i="5"/>
  <c r="P3949" i="5"/>
  <c r="O3949" i="5"/>
  <c r="N3949" i="5"/>
  <c r="M3949" i="5"/>
  <c r="L3949" i="5"/>
  <c r="K3949" i="5"/>
  <c r="J3949" i="5"/>
  <c r="I3949" i="5"/>
  <c r="H3949" i="5"/>
  <c r="G3949" i="5"/>
  <c r="F3949" i="5"/>
  <c r="AF3949" i="5" s="1"/>
  <c r="E3949" i="5"/>
  <c r="D3949" i="5"/>
  <c r="AE3949" i="5" s="1"/>
  <c r="C3949" i="5"/>
  <c r="B3949" i="5"/>
  <c r="A3949" i="5"/>
  <c r="AE3948" i="5"/>
  <c r="AD3948" i="5"/>
  <c r="AC3948" i="5"/>
  <c r="AB3948" i="5"/>
  <c r="AA3948" i="5"/>
  <c r="Z3948" i="5"/>
  <c r="Y3948" i="5"/>
  <c r="X3948" i="5"/>
  <c r="W3948" i="5"/>
  <c r="V3948" i="5"/>
  <c r="U3948" i="5"/>
  <c r="S3948" i="5"/>
  <c r="R3948" i="5"/>
  <c r="Q3948" i="5"/>
  <c r="P3948" i="5"/>
  <c r="O3948" i="5"/>
  <c r="N3948" i="5"/>
  <c r="M3948" i="5"/>
  <c r="L3948" i="5"/>
  <c r="K3948" i="5"/>
  <c r="J3948" i="5"/>
  <c r="I3948" i="5"/>
  <c r="H3948" i="5"/>
  <c r="G3948" i="5"/>
  <c r="F3948" i="5"/>
  <c r="E3948" i="5"/>
  <c r="T3948" i="5" s="1"/>
  <c r="AF3948" i="5" s="1"/>
  <c r="D3948" i="5"/>
  <c r="C3948" i="5"/>
  <c r="B3948" i="5"/>
  <c r="A3948" i="5"/>
  <c r="AE3947" i="5"/>
  <c r="AD3947" i="5"/>
  <c r="AC3947" i="5"/>
  <c r="AB3947" i="5"/>
  <c r="AA3947" i="5"/>
  <c r="Z3947" i="5"/>
  <c r="Y3947" i="5"/>
  <c r="X3947" i="5"/>
  <c r="W3947" i="5"/>
  <c r="V3947" i="5"/>
  <c r="U3947" i="5"/>
  <c r="S3947" i="5"/>
  <c r="R3947" i="5"/>
  <c r="Q3947" i="5"/>
  <c r="P3947" i="5"/>
  <c r="O3947" i="5"/>
  <c r="N3947" i="5"/>
  <c r="M3947" i="5"/>
  <c r="L3947" i="5"/>
  <c r="K3947" i="5"/>
  <c r="J3947" i="5"/>
  <c r="I3947" i="5"/>
  <c r="H3947" i="5"/>
  <c r="G3947" i="5"/>
  <c r="F3947" i="5"/>
  <c r="E3947" i="5"/>
  <c r="D3947" i="5"/>
  <c r="T3947" i="5" s="1"/>
  <c r="AF3947" i="5" s="1"/>
  <c r="C3947" i="5"/>
  <c r="B3947" i="5"/>
  <c r="A3947" i="5"/>
  <c r="AD3946" i="5"/>
  <c r="AC3946" i="5"/>
  <c r="AB3946" i="5"/>
  <c r="AA3946" i="5"/>
  <c r="Z3946" i="5"/>
  <c r="Y3946" i="5"/>
  <c r="X3946" i="5"/>
  <c r="W3946" i="5"/>
  <c r="V3946" i="5"/>
  <c r="U3946" i="5"/>
  <c r="T3946" i="5"/>
  <c r="AF3946" i="5" s="1"/>
  <c r="S3946" i="5"/>
  <c r="R3946" i="5"/>
  <c r="Q3946" i="5"/>
  <c r="P3946" i="5"/>
  <c r="O3946" i="5"/>
  <c r="N3946" i="5"/>
  <c r="M3946" i="5"/>
  <c r="L3946" i="5"/>
  <c r="K3946" i="5"/>
  <c r="J3946" i="5"/>
  <c r="I3946" i="5"/>
  <c r="H3946" i="5"/>
  <c r="G3946" i="5"/>
  <c r="F3946" i="5"/>
  <c r="E3946" i="5"/>
  <c r="D3946" i="5"/>
  <c r="AE3946" i="5" s="1"/>
  <c r="C3946" i="5"/>
  <c r="B3946" i="5"/>
  <c r="A3946" i="5"/>
  <c r="AE3945" i="5"/>
  <c r="AD3945" i="5"/>
  <c r="AC3945" i="5"/>
  <c r="AB3945" i="5"/>
  <c r="AA3945" i="5"/>
  <c r="Z3945" i="5"/>
  <c r="Y3945" i="5"/>
  <c r="X3945" i="5"/>
  <c r="W3945" i="5"/>
  <c r="V3945" i="5"/>
  <c r="U3945" i="5"/>
  <c r="S3945" i="5"/>
  <c r="R3945" i="5"/>
  <c r="Q3945" i="5"/>
  <c r="P3945" i="5"/>
  <c r="O3945" i="5"/>
  <c r="N3945" i="5"/>
  <c r="M3945" i="5"/>
  <c r="L3945" i="5"/>
  <c r="K3945" i="5"/>
  <c r="J3945" i="5"/>
  <c r="I3945" i="5"/>
  <c r="H3945" i="5"/>
  <c r="G3945" i="5"/>
  <c r="F3945" i="5"/>
  <c r="E3945" i="5"/>
  <c r="D3945" i="5"/>
  <c r="T3945" i="5" s="1"/>
  <c r="C3945" i="5"/>
  <c r="B3945" i="5"/>
  <c r="A3945" i="5"/>
  <c r="AD3944" i="5"/>
  <c r="AC3944" i="5"/>
  <c r="AB3944" i="5"/>
  <c r="AA3944" i="5"/>
  <c r="Z3944" i="5"/>
  <c r="Y3944" i="5"/>
  <c r="X3944" i="5"/>
  <c r="W3944" i="5"/>
  <c r="V3944" i="5"/>
  <c r="U3944" i="5"/>
  <c r="S3944" i="5"/>
  <c r="R3944" i="5"/>
  <c r="Q3944" i="5"/>
  <c r="P3944" i="5"/>
  <c r="O3944" i="5"/>
  <c r="N3944" i="5"/>
  <c r="M3944" i="5"/>
  <c r="L3944" i="5"/>
  <c r="K3944" i="5"/>
  <c r="J3944" i="5"/>
  <c r="I3944" i="5"/>
  <c r="H3944" i="5"/>
  <c r="G3944" i="5"/>
  <c r="F3944" i="5"/>
  <c r="E3944" i="5"/>
  <c r="D3944" i="5"/>
  <c r="C3944" i="5"/>
  <c r="B3944" i="5"/>
  <c r="A3944" i="5"/>
  <c r="AD3943" i="5"/>
  <c r="AC3943" i="5"/>
  <c r="AB3943" i="5"/>
  <c r="AA3943" i="5"/>
  <c r="Z3943" i="5"/>
  <c r="Y3943" i="5"/>
  <c r="X3943" i="5"/>
  <c r="W3943" i="5"/>
  <c r="V3943" i="5"/>
  <c r="U3943" i="5"/>
  <c r="T3943" i="5"/>
  <c r="AF3943" i="5" s="1"/>
  <c r="S3943" i="5"/>
  <c r="R3943" i="5"/>
  <c r="Q3943" i="5"/>
  <c r="P3943" i="5"/>
  <c r="O3943" i="5"/>
  <c r="N3943" i="5"/>
  <c r="M3943" i="5"/>
  <c r="L3943" i="5"/>
  <c r="K3943" i="5"/>
  <c r="J3943" i="5"/>
  <c r="I3943" i="5"/>
  <c r="H3943" i="5"/>
  <c r="G3943" i="5"/>
  <c r="F3943" i="5"/>
  <c r="E3943" i="5"/>
  <c r="D3943" i="5"/>
  <c r="AE3943" i="5" s="1"/>
  <c r="C3943" i="5"/>
  <c r="B3943" i="5"/>
  <c r="A3943" i="5"/>
  <c r="AD3942" i="5"/>
  <c r="AC3942" i="5"/>
  <c r="AB3942" i="5"/>
  <c r="AA3942" i="5"/>
  <c r="Z3942" i="5"/>
  <c r="Y3942" i="5"/>
  <c r="X3942" i="5"/>
  <c r="W3942" i="5"/>
  <c r="V3942" i="5"/>
  <c r="U3942" i="5"/>
  <c r="S3942" i="5"/>
  <c r="R3942" i="5"/>
  <c r="Q3942" i="5"/>
  <c r="P3942" i="5"/>
  <c r="O3942" i="5"/>
  <c r="N3942" i="5"/>
  <c r="M3942" i="5"/>
  <c r="L3942" i="5"/>
  <c r="K3942" i="5"/>
  <c r="J3942" i="5"/>
  <c r="I3942" i="5"/>
  <c r="H3942" i="5"/>
  <c r="G3942" i="5"/>
  <c r="F3942" i="5"/>
  <c r="E3942" i="5"/>
  <c r="D3942" i="5"/>
  <c r="C3942" i="5"/>
  <c r="B3942" i="5"/>
  <c r="A3942" i="5"/>
  <c r="AE3941" i="5"/>
  <c r="AD3941" i="5"/>
  <c r="AC3941" i="5"/>
  <c r="AB3941" i="5"/>
  <c r="AA3941" i="5"/>
  <c r="Z3941" i="5"/>
  <c r="Y3941" i="5"/>
  <c r="X3941" i="5"/>
  <c r="W3941" i="5"/>
  <c r="V3941" i="5"/>
  <c r="U3941" i="5"/>
  <c r="S3941" i="5"/>
  <c r="R3941" i="5"/>
  <c r="Q3941" i="5"/>
  <c r="P3941" i="5"/>
  <c r="O3941" i="5"/>
  <c r="N3941" i="5"/>
  <c r="M3941" i="5"/>
  <c r="L3941" i="5"/>
  <c r="K3941" i="5"/>
  <c r="J3941" i="5"/>
  <c r="I3941" i="5"/>
  <c r="H3941" i="5"/>
  <c r="G3941" i="5"/>
  <c r="F3941" i="5"/>
  <c r="E3941" i="5"/>
  <c r="D3941" i="5"/>
  <c r="T3941" i="5" s="1"/>
  <c r="AF3941" i="5" s="1"/>
  <c r="C3941" i="5"/>
  <c r="B3941" i="5"/>
  <c r="A3941" i="5"/>
  <c r="AF3940" i="5"/>
  <c r="AD3940" i="5"/>
  <c r="AC3940" i="5"/>
  <c r="AB3940" i="5"/>
  <c r="AA3940" i="5"/>
  <c r="Z3940" i="5"/>
  <c r="Y3940" i="5"/>
  <c r="X3940" i="5"/>
  <c r="W3940" i="5"/>
  <c r="V3940" i="5"/>
  <c r="U3940" i="5"/>
  <c r="T3940" i="5"/>
  <c r="S3940" i="5"/>
  <c r="R3940" i="5"/>
  <c r="Q3940" i="5"/>
  <c r="P3940" i="5"/>
  <c r="O3940" i="5"/>
  <c r="N3940" i="5"/>
  <c r="M3940" i="5"/>
  <c r="L3940" i="5"/>
  <c r="K3940" i="5"/>
  <c r="J3940" i="5"/>
  <c r="I3940" i="5"/>
  <c r="H3940" i="5"/>
  <c r="G3940" i="5"/>
  <c r="F3940" i="5"/>
  <c r="E3940" i="5"/>
  <c r="D3940" i="5"/>
  <c r="AE3940" i="5" s="1"/>
  <c r="C3940" i="5"/>
  <c r="B3940" i="5"/>
  <c r="A3940" i="5"/>
  <c r="AD3939" i="5"/>
  <c r="AC3939" i="5"/>
  <c r="AB3939" i="5"/>
  <c r="AA3939" i="5"/>
  <c r="Z3939" i="5"/>
  <c r="Y3939" i="5"/>
  <c r="X3939" i="5"/>
  <c r="W3939" i="5"/>
  <c r="V3939" i="5"/>
  <c r="U3939" i="5"/>
  <c r="S3939" i="5"/>
  <c r="R3939" i="5"/>
  <c r="Q3939" i="5"/>
  <c r="P3939" i="5"/>
  <c r="O3939" i="5"/>
  <c r="N3939" i="5"/>
  <c r="M3939" i="5"/>
  <c r="L3939" i="5"/>
  <c r="K3939" i="5"/>
  <c r="J3939" i="5"/>
  <c r="I3939" i="5"/>
  <c r="H3939" i="5"/>
  <c r="F3939" i="5"/>
  <c r="E3939" i="5"/>
  <c r="G3939" i="5" s="1"/>
  <c r="D3939" i="5"/>
  <c r="C3939" i="5"/>
  <c r="B3939" i="5"/>
  <c r="A3939" i="5"/>
  <c r="AD3938" i="5"/>
  <c r="AC3938" i="5"/>
  <c r="AB3938" i="5"/>
  <c r="AA3938" i="5"/>
  <c r="Z3938" i="5"/>
  <c r="Y3938" i="5"/>
  <c r="X3938" i="5"/>
  <c r="W3938" i="5"/>
  <c r="V3938" i="5"/>
  <c r="U3938" i="5"/>
  <c r="S3938" i="5"/>
  <c r="R3938" i="5"/>
  <c r="Q3938" i="5"/>
  <c r="P3938" i="5"/>
  <c r="O3938" i="5"/>
  <c r="N3938" i="5"/>
  <c r="M3938" i="5"/>
  <c r="L3938" i="5"/>
  <c r="K3938" i="5"/>
  <c r="J3938" i="5"/>
  <c r="I3938" i="5"/>
  <c r="H3938" i="5"/>
  <c r="G3938" i="5"/>
  <c r="F3938" i="5"/>
  <c r="E3938" i="5"/>
  <c r="D3938" i="5"/>
  <c r="T3938" i="5" s="1"/>
  <c r="AF3938" i="5" s="1"/>
  <c r="C3938" i="5"/>
  <c r="B3938" i="5"/>
  <c r="A3938" i="5"/>
  <c r="AD3937" i="5"/>
  <c r="AC3937" i="5"/>
  <c r="AB3937" i="5"/>
  <c r="AA3937" i="5"/>
  <c r="Z3937" i="5"/>
  <c r="Y3937" i="5"/>
  <c r="X3937" i="5"/>
  <c r="W3937" i="5"/>
  <c r="V3937" i="5"/>
  <c r="U3937" i="5"/>
  <c r="T3937" i="5"/>
  <c r="S3937" i="5"/>
  <c r="R3937" i="5"/>
  <c r="Q3937" i="5"/>
  <c r="P3937" i="5"/>
  <c r="O3937" i="5"/>
  <c r="N3937" i="5"/>
  <c r="M3937" i="5"/>
  <c r="L3937" i="5"/>
  <c r="K3937" i="5"/>
  <c r="J3937" i="5"/>
  <c r="I3937" i="5"/>
  <c r="H3937" i="5"/>
  <c r="G3937" i="5"/>
  <c r="F3937" i="5"/>
  <c r="AF3937" i="5" s="1"/>
  <c r="E3937" i="5"/>
  <c r="D3937" i="5"/>
  <c r="AE3937" i="5" s="1"/>
  <c r="C3937" i="5"/>
  <c r="B3937" i="5"/>
  <c r="A3937" i="5"/>
  <c r="AE3936" i="5"/>
  <c r="AD3936" i="5"/>
  <c r="AC3936" i="5"/>
  <c r="AB3936" i="5"/>
  <c r="AA3936" i="5"/>
  <c r="Z3936" i="5"/>
  <c r="Y3936" i="5"/>
  <c r="X3936" i="5"/>
  <c r="W3936" i="5"/>
  <c r="V3936" i="5"/>
  <c r="U3936" i="5"/>
  <c r="S3936" i="5"/>
  <c r="R3936" i="5"/>
  <c r="Q3936" i="5"/>
  <c r="P3936" i="5"/>
  <c r="O3936" i="5"/>
  <c r="N3936" i="5"/>
  <c r="M3936" i="5"/>
  <c r="L3936" i="5"/>
  <c r="K3936" i="5"/>
  <c r="J3936" i="5"/>
  <c r="I3936" i="5"/>
  <c r="H3936" i="5"/>
  <c r="G3936" i="5"/>
  <c r="F3936" i="5"/>
  <c r="E3936" i="5"/>
  <c r="D3936" i="5"/>
  <c r="T3936" i="5" s="1"/>
  <c r="AF3936" i="5" s="1"/>
  <c r="C3936" i="5"/>
  <c r="B3936" i="5"/>
  <c r="A3936" i="5"/>
  <c r="AE3935" i="5"/>
  <c r="AD3935" i="5"/>
  <c r="AC3935" i="5"/>
  <c r="AB3935" i="5"/>
  <c r="AA3935" i="5"/>
  <c r="Z3935" i="5"/>
  <c r="Y3935" i="5"/>
  <c r="X3935" i="5"/>
  <c r="W3935" i="5"/>
  <c r="V3935" i="5"/>
  <c r="U3935" i="5"/>
  <c r="S3935" i="5"/>
  <c r="R3935" i="5"/>
  <c r="Q3935" i="5"/>
  <c r="P3935" i="5"/>
  <c r="O3935" i="5"/>
  <c r="N3935" i="5"/>
  <c r="M3935" i="5"/>
  <c r="L3935" i="5"/>
  <c r="K3935" i="5"/>
  <c r="J3935" i="5"/>
  <c r="I3935" i="5"/>
  <c r="H3935" i="5"/>
  <c r="G3935" i="5"/>
  <c r="F3935" i="5"/>
  <c r="E3935" i="5"/>
  <c r="D3935" i="5"/>
  <c r="T3935" i="5" s="1"/>
  <c r="AF3935" i="5" s="1"/>
  <c r="C3935" i="5"/>
  <c r="B3935" i="5"/>
  <c r="A3935" i="5"/>
  <c r="AD3934" i="5"/>
  <c r="AC3934" i="5"/>
  <c r="AB3934" i="5"/>
  <c r="AA3934" i="5"/>
  <c r="Z3934" i="5"/>
  <c r="Y3934" i="5"/>
  <c r="X3934" i="5"/>
  <c r="W3934" i="5"/>
  <c r="V3934" i="5"/>
  <c r="U3934" i="5"/>
  <c r="T3934" i="5"/>
  <c r="AF3934" i="5" s="1"/>
  <c r="S3934" i="5"/>
  <c r="R3934" i="5"/>
  <c r="Q3934" i="5"/>
  <c r="P3934" i="5"/>
  <c r="O3934" i="5"/>
  <c r="N3934" i="5"/>
  <c r="M3934" i="5"/>
  <c r="L3934" i="5"/>
  <c r="K3934" i="5"/>
  <c r="J3934" i="5"/>
  <c r="I3934" i="5"/>
  <c r="H3934" i="5"/>
  <c r="G3934" i="5"/>
  <c r="F3934" i="5"/>
  <c r="E3934" i="5"/>
  <c r="D3934" i="5"/>
  <c r="AE3934" i="5" s="1"/>
  <c r="C3934" i="5"/>
  <c r="B3934" i="5"/>
  <c r="A3934" i="5"/>
  <c r="AE3933" i="5"/>
  <c r="AD3933" i="5"/>
  <c r="AC3933" i="5"/>
  <c r="AB3933" i="5"/>
  <c r="AA3933" i="5"/>
  <c r="Z3933" i="5"/>
  <c r="Y3933" i="5"/>
  <c r="X3933" i="5"/>
  <c r="W3933" i="5"/>
  <c r="V3933" i="5"/>
  <c r="U3933" i="5"/>
  <c r="S3933" i="5"/>
  <c r="R3933" i="5"/>
  <c r="Q3933" i="5"/>
  <c r="P3933" i="5"/>
  <c r="O3933" i="5"/>
  <c r="N3933" i="5"/>
  <c r="M3933" i="5"/>
  <c r="L3933" i="5"/>
  <c r="K3933" i="5"/>
  <c r="J3933" i="5"/>
  <c r="I3933" i="5"/>
  <c r="H3933" i="5"/>
  <c r="G3933" i="5"/>
  <c r="F3933" i="5"/>
  <c r="E3933" i="5"/>
  <c r="D3933" i="5"/>
  <c r="T3933" i="5" s="1"/>
  <c r="C3933" i="5"/>
  <c r="B3933" i="5"/>
  <c r="A3933" i="5"/>
  <c r="AD3932" i="5"/>
  <c r="AC3932" i="5"/>
  <c r="AB3932" i="5"/>
  <c r="AA3932" i="5"/>
  <c r="Z3932" i="5"/>
  <c r="Y3932" i="5"/>
  <c r="X3932" i="5"/>
  <c r="W3932" i="5"/>
  <c r="V3932" i="5"/>
  <c r="U3932" i="5"/>
  <c r="S3932" i="5"/>
  <c r="R3932" i="5"/>
  <c r="Q3932" i="5"/>
  <c r="P3932" i="5"/>
  <c r="O3932" i="5"/>
  <c r="N3932" i="5"/>
  <c r="M3932" i="5"/>
  <c r="L3932" i="5"/>
  <c r="K3932" i="5"/>
  <c r="J3932" i="5"/>
  <c r="I3932" i="5"/>
  <c r="H3932" i="5"/>
  <c r="G3932" i="5"/>
  <c r="F3932" i="5"/>
  <c r="E3932" i="5"/>
  <c r="D3932" i="5"/>
  <c r="C3932" i="5"/>
  <c r="B3932" i="5"/>
  <c r="A3932" i="5"/>
  <c r="AF3931" i="5"/>
  <c r="AD3931" i="5"/>
  <c r="AC3931" i="5"/>
  <c r="AB3931" i="5"/>
  <c r="AA3931" i="5"/>
  <c r="Z3931" i="5"/>
  <c r="Y3931" i="5"/>
  <c r="X3931" i="5"/>
  <c r="W3931" i="5"/>
  <c r="V3931" i="5"/>
  <c r="U3931" i="5"/>
  <c r="T3931" i="5"/>
  <c r="S3931" i="5"/>
  <c r="R3931" i="5"/>
  <c r="Q3931" i="5"/>
  <c r="P3931" i="5"/>
  <c r="O3931" i="5"/>
  <c r="N3931" i="5"/>
  <c r="M3931" i="5"/>
  <c r="L3931" i="5"/>
  <c r="K3931" i="5"/>
  <c r="J3931" i="5"/>
  <c r="I3931" i="5"/>
  <c r="H3931" i="5"/>
  <c r="G3931" i="5"/>
  <c r="F3931" i="5"/>
  <c r="E3931" i="5"/>
  <c r="D3931" i="5"/>
  <c r="AE3931" i="5" s="1"/>
  <c r="C3931" i="5"/>
  <c r="B3931" i="5"/>
  <c r="A3931" i="5"/>
  <c r="AD3930" i="5"/>
  <c r="AC3930" i="5"/>
  <c r="AB3930" i="5"/>
  <c r="AA3930" i="5"/>
  <c r="Z3930" i="5"/>
  <c r="Y3930" i="5"/>
  <c r="X3930" i="5"/>
  <c r="W3930" i="5"/>
  <c r="V3930" i="5"/>
  <c r="U3930" i="5"/>
  <c r="S3930" i="5"/>
  <c r="R3930" i="5"/>
  <c r="Q3930" i="5"/>
  <c r="P3930" i="5"/>
  <c r="O3930" i="5"/>
  <c r="N3930" i="5"/>
  <c r="M3930" i="5"/>
  <c r="L3930" i="5"/>
  <c r="K3930" i="5"/>
  <c r="J3930" i="5"/>
  <c r="I3930" i="5"/>
  <c r="H3930" i="5"/>
  <c r="G3930" i="5"/>
  <c r="F3930" i="5"/>
  <c r="E3930" i="5"/>
  <c r="D3930" i="5"/>
  <c r="C3930" i="5"/>
  <c r="B3930" i="5"/>
  <c r="A3930" i="5"/>
  <c r="AE3929" i="5"/>
  <c r="AD3929" i="5"/>
  <c r="AC3929" i="5"/>
  <c r="AB3929" i="5"/>
  <c r="AA3929" i="5"/>
  <c r="Z3929" i="5"/>
  <c r="Y3929" i="5"/>
  <c r="X3929" i="5"/>
  <c r="W3929" i="5"/>
  <c r="V3929" i="5"/>
  <c r="U3929" i="5"/>
  <c r="S3929" i="5"/>
  <c r="R3929" i="5"/>
  <c r="Q3929" i="5"/>
  <c r="P3929" i="5"/>
  <c r="O3929" i="5"/>
  <c r="N3929" i="5"/>
  <c r="M3929" i="5"/>
  <c r="L3929" i="5"/>
  <c r="K3929" i="5"/>
  <c r="J3929" i="5"/>
  <c r="I3929" i="5"/>
  <c r="H3929" i="5"/>
  <c r="G3929" i="5"/>
  <c r="F3929" i="5"/>
  <c r="E3929" i="5"/>
  <c r="D3929" i="5"/>
  <c r="T3929" i="5" s="1"/>
  <c r="AF3929" i="5" s="1"/>
  <c r="C3929" i="5"/>
  <c r="B3929" i="5"/>
  <c r="A3929" i="5"/>
  <c r="AF3928" i="5"/>
  <c r="AD3928" i="5"/>
  <c r="AC3928" i="5"/>
  <c r="AB3928" i="5"/>
  <c r="AA3928" i="5"/>
  <c r="Z3928" i="5"/>
  <c r="Y3928" i="5"/>
  <c r="X3928" i="5"/>
  <c r="W3928" i="5"/>
  <c r="V3928" i="5"/>
  <c r="U3928" i="5"/>
  <c r="T3928" i="5"/>
  <c r="S3928" i="5"/>
  <c r="R3928" i="5"/>
  <c r="Q3928" i="5"/>
  <c r="P3928" i="5"/>
  <c r="O3928" i="5"/>
  <c r="N3928" i="5"/>
  <c r="M3928" i="5"/>
  <c r="L3928" i="5"/>
  <c r="K3928" i="5"/>
  <c r="J3928" i="5"/>
  <c r="I3928" i="5"/>
  <c r="H3928" i="5"/>
  <c r="G3928" i="5"/>
  <c r="F3928" i="5"/>
  <c r="E3928" i="5"/>
  <c r="D3928" i="5"/>
  <c r="AE3928" i="5" s="1"/>
  <c r="C3928" i="5"/>
  <c r="B3928" i="5"/>
  <c r="A3928" i="5"/>
  <c r="AD3927" i="5"/>
  <c r="AC3927" i="5"/>
  <c r="AB3927" i="5"/>
  <c r="AA3927" i="5"/>
  <c r="Z3927" i="5"/>
  <c r="Y3927" i="5"/>
  <c r="X3927" i="5"/>
  <c r="W3927" i="5"/>
  <c r="V3927" i="5"/>
  <c r="U3927" i="5"/>
  <c r="S3927" i="5"/>
  <c r="R3927" i="5"/>
  <c r="Q3927" i="5"/>
  <c r="P3927" i="5"/>
  <c r="O3927" i="5"/>
  <c r="N3927" i="5"/>
  <c r="M3927" i="5"/>
  <c r="L3927" i="5"/>
  <c r="K3927" i="5"/>
  <c r="J3927" i="5"/>
  <c r="I3927" i="5"/>
  <c r="H3927" i="5"/>
  <c r="G3927" i="5"/>
  <c r="F3927" i="5"/>
  <c r="E3927" i="5"/>
  <c r="D3927" i="5"/>
  <c r="C3927" i="5"/>
  <c r="B3927" i="5"/>
  <c r="A3927" i="5"/>
  <c r="AD3926" i="5"/>
  <c r="AC3926" i="5"/>
  <c r="AB3926" i="5"/>
  <c r="AA3926" i="5"/>
  <c r="Z3926" i="5"/>
  <c r="Y3926" i="5"/>
  <c r="X3926" i="5"/>
  <c r="W3926" i="5"/>
  <c r="V3926" i="5"/>
  <c r="U3926" i="5"/>
  <c r="S3926" i="5"/>
  <c r="R3926" i="5"/>
  <c r="Q3926" i="5"/>
  <c r="P3926" i="5"/>
  <c r="O3926" i="5"/>
  <c r="N3926" i="5"/>
  <c r="M3926" i="5"/>
  <c r="L3926" i="5"/>
  <c r="K3926" i="5"/>
  <c r="J3926" i="5"/>
  <c r="I3926" i="5"/>
  <c r="H3926" i="5"/>
  <c r="G3926" i="5"/>
  <c r="F3926" i="5"/>
  <c r="E3926" i="5"/>
  <c r="D3926" i="5"/>
  <c r="C3926" i="5"/>
  <c r="B3926" i="5"/>
  <c r="A3926" i="5"/>
  <c r="AD3925" i="5"/>
  <c r="AC3925" i="5"/>
  <c r="AB3925" i="5"/>
  <c r="AA3925" i="5"/>
  <c r="Z3925" i="5"/>
  <c r="Y3925" i="5"/>
  <c r="X3925" i="5"/>
  <c r="W3925" i="5"/>
  <c r="V3925" i="5"/>
  <c r="U3925" i="5"/>
  <c r="T3925" i="5"/>
  <c r="S3925" i="5"/>
  <c r="R3925" i="5"/>
  <c r="Q3925" i="5"/>
  <c r="P3925" i="5"/>
  <c r="O3925" i="5"/>
  <c r="N3925" i="5"/>
  <c r="M3925" i="5"/>
  <c r="L3925" i="5"/>
  <c r="K3925" i="5"/>
  <c r="J3925" i="5"/>
  <c r="I3925" i="5"/>
  <c r="H3925" i="5"/>
  <c r="G3925" i="5"/>
  <c r="F3925" i="5"/>
  <c r="AF3925" i="5" s="1"/>
  <c r="E3925" i="5"/>
  <c r="D3925" i="5"/>
  <c r="AE3925" i="5" s="1"/>
  <c r="C3925" i="5"/>
  <c r="B3925" i="5"/>
  <c r="A3925" i="5"/>
  <c r="AE3924" i="5"/>
  <c r="AD3924" i="5"/>
  <c r="AC3924" i="5"/>
  <c r="AB3924" i="5"/>
  <c r="AA3924" i="5"/>
  <c r="Z3924" i="5"/>
  <c r="Y3924" i="5"/>
  <c r="X3924" i="5"/>
  <c r="W3924" i="5"/>
  <c r="V3924" i="5"/>
  <c r="U3924" i="5"/>
  <c r="S3924" i="5"/>
  <c r="R3924" i="5"/>
  <c r="Q3924" i="5"/>
  <c r="P3924" i="5"/>
  <c r="O3924" i="5"/>
  <c r="N3924" i="5"/>
  <c r="M3924" i="5"/>
  <c r="L3924" i="5"/>
  <c r="K3924" i="5"/>
  <c r="J3924" i="5"/>
  <c r="I3924" i="5"/>
  <c r="H3924" i="5"/>
  <c r="G3924" i="5"/>
  <c r="F3924" i="5"/>
  <c r="E3924" i="5"/>
  <c r="T3924" i="5" s="1"/>
  <c r="D3924" i="5"/>
  <c r="C3924" i="5"/>
  <c r="B3924" i="5"/>
  <c r="A3924" i="5"/>
  <c r="AE3923" i="5"/>
  <c r="AD3923" i="5"/>
  <c r="AC3923" i="5"/>
  <c r="AB3923" i="5"/>
  <c r="AA3923" i="5"/>
  <c r="Z3923" i="5"/>
  <c r="Y3923" i="5"/>
  <c r="X3923" i="5"/>
  <c r="W3923" i="5"/>
  <c r="V3923" i="5"/>
  <c r="U3923" i="5"/>
  <c r="S3923" i="5"/>
  <c r="R3923" i="5"/>
  <c r="Q3923" i="5"/>
  <c r="P3923" i="5"/>
  <c r="O3923" i="5"/>
  <c r="N3923" i="5"/>
  <c r="M3923" i="5"/>
  <c r="L3923" i="5"/>
  <c r="K3923" i="5"/>
  <c r="J3923" i="5"/>
  <c r="I3923" i="5"/>
  <c r="H3923" i="5"/>
  <c r="G3923" i="5"/>
  <c r="F3923" i="5"/>
  <c r="E3923" i="5"/>
  <c r="D3923" i="5"/>
  <c r="T3923" i="5" s="1"/>
  <c r="AF3923" i="5" s="1"/>
  <c r="C3923" i="5"/>
  <c r="B3923" i="5"/>
  <c r="A3923" i="5"/>
  <c r="AF3922" i="5"/>
  <c r="AD3922" i="5"/>
  <c r="AC3922" i="5"/>
  <c r="AB3922" i="5"/>
  <c r="AA3922" i="5"/>
  <c r="Z3922" i="5"/>
  <c r="Y3922" i="5"/>
  <c r="X3922" i="5"/>
  <c r="W3922" i="5"/>
  <c r="V3922" i="5"/>
  <c r="U3922" i="5"/>
  <c r="T3922" i="5"/>
  <c r="S3922" i="5"/>
  <c r="R3922" i="5"/>
  <c r="Q3922" i="5"/>
  <c r="P3922" i="5"/>
  <c r="O3922" i="5"/>
  <c r="N3922" i="5"/>
  <c r="M3922" i="5"/>
  <c r="L3922" i="5"/>
  <c r="K3922" i="5"/>
  <c r="J3922" i="5"/>
  <c r="I3922" i="5"/>
  <c r="H3922" i="5"/>
  <c r="G3922" i="5"/>
  <c r="F3922" i="5"/>
  <c r="E3922" i="5"/>
  <c r="D3922" i="5"/>
  <c r="AE3922" i="5" s="1"/>
  <c r="C3922" i="5"/>
  <c r="B3922" i="5"/>
  <c r="A3922" i="5"/>
  <c r="AE3921" i="5"/>
  <c r="AD3921" i="5"/>
  <c r="AC3921" i="5"/>
  <c r="AB3921" i="5"/>
  <c r="AA3921" i="5"/>
  <c r="Z3921" i="5"/>
  <c r="Y3921" i="5"/>
  <c r="X3921" i="5"/>
  <c r="W3921" i="5"/>
  <c r="V3921" i="5"/>
  <c r="U3921" i="5"/>
  <c r="S3921" i="5"/>
  <c r="R3921" i="5"/>
  <c r="Q3921" i="5"/>
  <c r="P3921" i="5"/>
  <c r="O3921" i="5"/>
  <c r="N3921" i="5"/>
  <c r="M3921" i="5"/>
  <c r="L3921" i="5"/>
  <c r="K3921" i="5"/>
  <c r="J3921" i="5"/>
  <c r="I3921" i="5"/>
  <c r="H3921" i="5"/>
  <c r="G3921" i="5"/>
  <c r="F3921" i="5"/>
  <c r="E3921" i="5"/>
  <c r="D3921" i="5"/>
  <c r="T3921" i="5" s="1"/>
  <c r="C3921" i="5"/>
  <c r="B3921" i="5"/>
  <c r="A3921" i="5"/>
  <c r="AD3920" i="5"/>
  <c r="AC3920" i="5"/>
  <c r="AB3920" i="5"/>
  <c r="AA3920" i="5"/>
  <c r="Z3920" i="5"/>
  <c r="Y3920" i="5"/>
  <c r="X3920" i="5"/>
  <c r="W3920" i="5"/>
  <c r="V3920" i="5"/>
  <c r="U3920" i="5"/>
  <c r="S3920" i="5"/>
  <c r="R3920" i="5"/>
  <c r="Q3920" i="5"/>
  <c r="P3920" i="5"/>
  <c r="O3920" i="5"/>
  <c r="N3920" i="5"/>
  <c r="M3920" i="5"/>
  <c r="L3920" i="5"/>
  <c r="K3920" i="5"/>
  <c r="J3920" i="5"/>
  <c r="I3920" i="5"/>
  <c r="H3920" i="5"/>
  <c r="G3920" i="5"/>
  <c r="F3920" i="5"/>
  <c r="E3920" i="5"/>
  <c r="D3920" i="5"/>
  <c r="C3920" i="5"/>
  <c r="B3920" i="5"/>
  <c r="A3920" i="5"/>
  <c r="AD3919" i="5"/>
  <c r="AC3919" i="5"/>
  <c r="AB3919" i="5"/>
  <c r="AA3919" i="5"/>
  <c r="Z3919" i="5"/>
  <c r="Y3919" i="5"/>
  <c r="X3919" i="5"/>
  <c r="W3919" i="5"/>
  <c r="V3919" i="5"/>
  <c r="U3919" i="5"/>
  <c r="T3919" i="5"/>
  <c r="AF3919" i="5" s="1"/>
  <c r="S3919" i="5"/>
  <c r="R3919" i="5"/>
  <c r="Q3919" i="5"/>
  <c r="P3919" i="5"/>
  <c r="O3919" i="5"/>
  <c r="N3919" i="5"/>
  <c r="M3919" i="5"/>
  <c r="L3919" i="5"/>
  <c r="K3919" i="5"/>
  <c r="J3919" i="5"/>
  <c r="I3919" i="5"/>
  <c r="H3919" i="5"/>
  <c r="G3919" i="5"/>
  <c r="F3919" i="5"/>
  <c r="E3919" i="5"/>
  <c r="D3919" i="5"/>
  <c r="AE3919" i="5" s="1"/>
  <c r="C3919" i="5"/>
  <c r="B3919" i="5"/>
  <c r="A3919" i="5"/>
  <c r="AE3918" i="5"/>
  <c r="AD3918" i="5"/>
  <c r="AC3918" i="5"/>
  <c r="AB3918" i="5"/>
  <c r="AA3918" i="5"/>
  <c r="Z3918" i="5"/>
  <c r="Y3918" i="5"/>
  <c r="X3918" i="5"/>
  <c r="W3918" i="5"/>
  <c r="V3918" i="5"/>
  <c r="U3918" i="5"/>
  <c r="S3918" i="5"/>
  <c r="R3918" i="5"/>
  <c r="Q3918" i="5"/>
  <c r="P3918" i="5"/>
  <c r="O3918" i="5"/>
  <c r="N3918" i="5"/>
  <c r="M3918" i="5"/>
  <c r="L3918" i="5"/>
  <c r="K3918" i="5"/>
  <c r="J3918" i="5"/>
  <c r="I3918" i="5"/>
  <c r="H3918" i="5"/>
  <c r="G3918" i="5"/>
  <c r="F3918" i="5"/>
  <c r="E3918" i="5"/>
  <c r="D3918" i="5"/>
  <c r="T3918" i="5" s="1"/>
  <c r="C3918" i="5"/>
  <c r="B3918" i="5"/>
  <c r="A3918" i="5"/>
  <c r="AE3917" i="5"/>
  <c r="AD3917" i="5"/>
  <c r="AC3917" i="5"/>
  <c r="AB3917" i="5"/>
  <c r="AA3917" i="5"/>
  <c r="Z3917" i="5"/>
  <c r="Y3917" i="5"/>
  <c r="X3917" i="5"/>
  <c r="W3917" i="5"/>
  <c r="V3917" i="5"/>
  <c r="U3917" i="5"/>
  <c r="S3917" i="5"/>
  <c r="R3917" i="5"/>
  <c r="Q3917" i="5"/>
  <c r="P3917" i="5"/>
  <c r="O3917" i="5"/>
  <c r="N3917" i="5"/>
  <c r="M3917" i="5"/>
  <c r="L3917" i="5"/>
  <c r="K3917" i="5"/>
  <c r="J3917" i="5"/>
  <c r="I3917" i="5"/>
  <c r="H3917" i="5"/>
  <c r="G3917" i="5"/>
  <c r="F3917" i="5"/>
  <c r="E3917" i="5"/>
  <c r="D3917" i="5"/>
  <c r="T3917" i="5" s="1"/>
  <c r="AF3917" i="5" s="1"/>
  <c r="C3917" i="5"/>
  <c r="B3917" i="5"/>
  <c r="A3917" i="5"/>
  <c r="AD3916" i="5"/>
  <c r="AC3916" i="5"/>
  <c r="AB3916" i="5"/>
  <c r="AA3916" i="5"/>
  <c r="Z3916" i="5"/>
  <c r="Y3916" i="5"/>
  <c r="X3916" i="5"/>
  <c r="W3916" i="5"/>
  <c r="V3916" i="5"/>
  <c r="U3916" i="5"/>
  <c r="T3916" i="5"/>
  <c r="AF3916" i="5" s="1"/>
  <c r="S3916" i="5"/>
  <c r="R3916" i="5"/>
  <c r="Q3916" i="5"/>
  <c r="P3916" i="5"/>
  <c r="O3916" i="5"/>
  <c r="N3916" i="5"/>
  <c r="M3916" i="5"/>
  <c r="L3916" i="5"/>
  <c r="K3916" i="5"/>
  <c r="J3916" i="5"/>
  <c r="I3916" i="5"/>
  <c r="H3916" i="5"/>
  <c r="G3916" i="5"/>
  <c r="F3916" i="5"/>
  <c r="E3916" i="5"/>
  <c r="D3916" i="5"/>
  <c r="AE3916" i="5" s="1"/>
  <c r="C3916" i="5"/>
  <c r="B3916" i="5"/>
  <c r="A3916" i="5"/>
  <c r="AD3915" i="5"/>
  <c r="AC3915" i="5"/>
  <c r="AB3915" i="5"/>
  <c r="AA3915" i="5"/>
  <c r="Z3915" i="5"/>
  <c r="Y3915" i="5"/>
  <c r="X3915" i="5"/>
  <c r="W3915" i="5"/>
  <c r="V3915" i="5"/>
  <c r="U3915" i="5"/>
  <c r="S3915" i="5"/>
  <c r="R3915" i="5"/>
  <c r="Q3915" i="5"/>
  <c r="P3915" i="5"/>
  <c r="O3915" i="5"/>
  <c r="N3915" i="5"/>
  <c r="M3915" i="5"/>
  <c r="L3915" i="5"/>
  <c r="K3915" i="5"/>
  <c r="J3915" i="5"/>
  <c r="I3915" i="5"/>
  <c r="H3915" i="5"/>
  <c r="G3915" i="5"/>
  <c r="F3915" i="5"/>
  <c r="E3915" i="5"/>
  <c r="D3915" i="5"/>
  <c r="C3915" i="5"/>
  <c r="B3915" i="5"/>
  <c r="A3915" i="5"/>
  <c r="AE3914" i="5"/>
  <c r="AD3914" i="5"/>
  <c r="AC3914" i="5"/>
  <c r="AB3914" i="5"/>
  <c r="AA3914" i="5"/>
  <c r="Z3914" i="5"/>
  <c r="Y3914" i="5"/>
  <c r="X3914" i="5"/>
  <c r="W3914" i="5"/>
  <c r="V3914" i="5"/>
  <c r="U3914" i="5"/>
  <c r="S3914" i="5"/>
  <c r="R3914" i="5"/>
  <c r="Q3914" i="5"/>
  <c r="P3914" i="5"/>
  <c r="O3914" i="5"/>
  <c r="N3914" i="5"/>
  <c r="M3914" i="5"/>
  <c r="L3914" i="5"/>
  <c r="K3914" i="5"/>
  <c r="J3914" i="5"/>
  <c r="I3914" i="5"/>
  <c r="H3914" i="5"/>
  <c r="G3914" i="5"/>
  <c r="F3914" i="5"/>
  <c r="E3914" i="5"/>
  <c r="D3914" i="5"/>
  <c r="T3914" i="5" s="1"/>
  <c r="AF3914" i="5" s="1"/>
  <c r="C3914" i="5"/>
  <c r="B3914" i="5"/>
  <c r="A3914" i="5"/>
  <c r="AD3913" i="5"/>
  <c r="AC3913" i="5"/>
  <c r="AB3913" i="5"/>
  <c r="AA3913" i="5"/>
  <c r="Z3913" i="5"/>
  <c r="Y3913" i="5"/>
  <c r="X3913" i="5"/>
  <c r="W3913" i="5"/>
  <c r="V3913" i="5"/>
  <c r="U3913" i="5"/>
  <c r="T3913" i="5"/>
  <c r="S3913" i="5"/>
  <c r="R3913" i="5"/>
  <c r="Q3913" i="5"/>
  <c r="P3913" i="5"/>
  <c r="O3913" i="5"/>
  <c r="N3913" i="5"/>
  <c r="M3913" i="5"/>
  <c r="L3913" i="5"/>
  <c r="K3913" i="5"/>
  <c r="J3913" i="5"/>
  <c r="I3913" i="5"/>
  <c r="H3913" i="5"/>
  <c r="G3913" i="5"/>
  <c r="F3913" i="5"/>
  <c r="AF3913" i="5" s="1"/>
  <c r="E3913" i="5"/>
  <c r="D3913" i="5"/>
  <c r="AE3913" i="5" s="1"/>
  <c r="C3913" i="5"/>
  <c r="B3913" i="5"/>
  <c r="A3913" i="5"/>
  <c r="AE3912" i="5"/>
  <c r="AD3912" i="5"/>
  <c r="AC3912" i="5"/>
  <c r="AB3912" i="5"/>
  <c r="AA3912" i="5"/>
  <c r="Z3912" i="5"/>
  <c r="Y3912" i="5"/>
  <c r="X3912" i="5"/>
  <c r="W3912" i="5"/>
  <c r="V3912" i="5"/>
  <c r="U3912" i="5"/>
  <c r="S3912" i="5"/>
  <c r="R3912" i="5"/>
  <c r="Q3912" i="5"/>
  <c r="P3912" i="5"/>
  <c r="O3912" i="5"/>
  <c r="N3912" i="5"/>
  <c r="M3912" i="5"/>
  <c r="L3912" i="5"/>
  <c r="K3912" i="5"/>
  <c r="J3912" i="5"/>
  <c r="I3912" i="5"/>
  <c r="H3912" i="5"/>
  <c r="G3912" i="5"/>
  <c r="F3912" i="5"/>
  <c r="E3912" i="5"/>
  <c r="D3912" i="5"/>
  <c r="T3912" i="5" s="1"/>
  <c r="C3912" i="5"/>
  <c r="B3912" i="5"/>
  <c r="A3912" i="5"/>
  <c r="AD3911" i="5"/>
  <c r="AC3911" i="5"/>
  <c r="AB3911" i="5"/>
  <c r="AA3911" i="5"/>
  <c r="Z3911" i="5"/>
  <c r="Y3911" i="5"/>
  <c r="X3911" i="5"/>
  <c r="W3911" i="5"/>
  <c r="V3911" i="5"/>
  <c r="U3911" i="5"/>
  <c r="S3911" i="5"/>
  <c r="R3911" i="5"/>
  <c r="Q3911" i="5"/>
  <c r="P3911" i="5"/>
  <c r="O3911" i="5"/>
  <c r="N3911" i="5"/>
  <c r="M3911" i="5"/>
  <c r="L3911" i="5"/>
  <c r="K3911" i="5"/>
  <c r="J3911" i="5"/>
  <c r="I3911" i="5"/>
  <c r="H3911" i="5"/>
  <c r="G3911" i="5"/>
  <c r="F3911" i="5"/>
  <c r="E3911" i="5"/>
  <c r="D3911" i="5"/>
  <c r="T3911" i="5" s="1"/>
  <c r="AF3911" i="5" s="1"/>
  <c r="C3911" i="5"/>
  <c r="B3911" i="5"/>
  <c r="A3911" i="5"/>
  <c r="AD3910" i="5"/>
  <c r="AC3910" i="5"/>
  <c r="AB3910" i="5"/>
  <c r="AA3910" i="5"/>
  <c r="Z3910" i="5"/>
  <c r="Y3910" i="5"/>
  <c r="X3910" i="5"/>
  <c r="W3910" i="5"/>
  <c r="V3910" i="5"/>
  <c r="U3910" i="5"/>
  <c r="T3910" i="5"/>
  <c r="AF3910" i="5" s="1"/>
  <c r="S3910" i="5"/>
  <c r="R3910" i="5"/>
  <c r="Q3910" i="5"/>
  <c r="P3910" i="5"/>
  <c r="O3910" i="5"/>
  <c r="N3910" i="5"/>
  <c r="M3910" i="5"/>
  <c r="L3910" i="5"/>
  <c r="K3910" i="5"/>
  <c r="J3910" i="5"/>
  <c r="I3910" i="5"/>
  <c r="H3910" i="5"/>
  <c r="G3910" i="5"/>
  <c r="F3910" i="5"/>
  <c r="E3910" i="5"/>
  <c r="D3910" i="5"/>
  <c r="AE3910" i="5" s="1"/>
  <c r="C3910" i="5"/>
  <c r="B3910" i="5"/>
  <c r="A3910" i="5"/>
  <c r="AD3909" i="5"/>
  <c r="AC3909" i="5"/>
  <c r="AB3909" i="5"/>
  <c r="AA3909" i="5"/>
  <c r="Z3909" i="5"/>
  <c r="Y3909" i="5"/>
  <c r="X3909" i="5"/>
  <c r="W3909" i="5"/>
  <c r="V3909" i="5"/>
  <c r="U3909" i="5"/>
  <c r="S3909" i="5"/>
  <c r="R3909" i="5"/>
  <c r="Q3909" i="5"/>
  <c r="P3909" i="5"/>
  <c r="O3909" i="5"/>
  <c r="N3909" i="5"/>
  <c r="M3909" i="5"/>
  <c r="L3909" i="5"/>
  <c r="K3909" i="5"/>
  <c r="J3909" i="5"/>
  <c r="I3909" i="5"/>
  <c r="H3909" i="5"/>
  <c r="G3909" i="5"/>
  <c r="F3909" i="5"/>
  <c r="E3909" i="5"/>
  <c r="D3909" i="5"/>
  <c r="T3909" i="5" s="1"/>
  <c r="AF3909" i="5" s="1"/>
  <c r="C3909" i="5"/>
  <c r="B3909" i="5"/>
  <c r="A3909" i="5"/>
  <c r="AD3908" i="5"/>
  <c r="AC3908" i="5"/>
  <c r="AB3908" i="5"/>
  <c r="AA3908" i="5"/>
  <c r="Z3908" i="5"/>
  <c r="Y3908" i="5"/>
  <c r="X3908" i="5"/>
  <c r="W3908" i="5"/>
  <c r="V3908" i="5"/>
  <c r="U3908" i="5"/>
  <c r="S3908" i="5"/>
  <c r="R3908" i="5"/>
  <c r="Q3908" i="5"/>
  <c r="P3908" i="5"/>
  <c r="O3908" i="5"/>
  <c r="N3908" i="5"/>
  <c r="M3908" i="5"/>
  <c r="L3908" i="5"/>
  <c r="K3908" i="5"/>
  <c r="J3908" i="5"/>
  <c r="I3908" i="5"/>
  <c r="H3908" i="5"/>
  <c r="G3908" i="5"/>
  <c r="F3908" i="5"/>
  <c r="E3908" i="5"/>
  <c r="D3908" i="5"/>
  <c r="C3908" i="5"/>
  <c r="B3908" i="5"/>
  <c r="A3908" i="5"/>
  <c r="AD3907" i="5"/>
  <c r="AC3907" i="5"/>
  <c r="AB3907" i="5"/>
  <c r="AA3907" i="5"/>
  <c r="Z3907" i="5"/>
  <c r="Y3907" i="5"/>
  <c r="X3907" i="5"/>
  <c r="W3907" i="5"/>
  <c r="V3907" i="5"/>
  <c r="U3907" i="5"/>
  <c r="T3907" i="5"/>
  <c r="AF3907" i="5" s="1"/>
  <c r="S3907" i="5"/>
  <c r="R3907" i="5"/>
  <c r="Q3907" i="5"/>
  <c r="P3907" i="5"/>
  <c r="O3907" i="5"/>
  <c r="N3907" i="5"/>
  <c r="M3907" i="5"/>
  <c r="L3907" i="5"/>
  <c r="K3907" i="5"/>
  <c r="J3907" i="5"/>
  <c r="I3907" i="5"/>
  <c r="H3907" i="5"/>
  <c r="G3907" i="5"/>
  <c r="F3907" i="5"/>
  <c r="E3907" i="5"/>
  <c r="D3907" i="5"/>
  <c r="AE3907" i="5" s="1"/>
  <c r="C3907" i="5"/>
  <c r="B3907" i="5"/>
  <c r="A3907" i="5"/>
  <c r="AE3906" i="5"/>
  <c r="AD3906" i="5"/>
  <c r="AC3906" i="5"/>
  <c r="AB3906" i="5"/>
  <c r="AA3906" i="5"/>
  <c r="Z3906" i="5"/>
  <c r="Y3906" i="5"/>
  <c r="X3906" i="5"/>
  <c r="W3906" i="5"/>
  <c r="V3906" i="5"/>
  <c r="U3906" i="5"/>
  <c r="T3906" i="5"/>
  <c r="AF3906" i="5" s="1"/>
  <c r="S3906" i="5"/>
  <c r="R3906" i="5"/>
  <c r="Q3906" i="5"/>
  <c r="P3906" i="5"/>
  <c r="O3906" i="5"/>
  <c r="N3906" i="5"/>
  <c r="M3906" i="5"/>
  <c r="L3906" i="5"/>
  <c r="K3906" i="5"/>
  <c r="J3906" i="5"/>
  <c r="I3906" i="5"/>
  <c r="H3906" i="5"/>
  <c r="G3906" i="5"/>
  <c r="F3906" i="5"/>
  <c r="E3906" i="5"/>
  <c r="D3906" i="5"/>
  <c r="C3906" i="5"/>
  <c r="B3906" i="5"/>
  <c r="A3906" i="5"/>
  <c r="AE3905" i="5"/>
  <c r="AD3905" i="5"/>
  <c r="AC3905" i="5"/>
  <c r="AB3905" i="5"/>
  <c r="AA3905" i="5"/>
  <c r="Z3905" i="5"/>
  <c r="Y3905" i="5"/>
  <c r="X3905" i="5"/>
  <c r="W3905" i="5"/>
  <c r="V3905" i="5"/>
  <c r="U3905" i="5"/>
  <c r="S3905" i="5"/>
  <c r="R3905" i="5"/>
  <c r="Q3905" i="5"/>
  <c r="P3905" i="5"/>
  <c r="O3905" i="5"/>
  <c r="N3905" i="5"/>
  <c r="M3905" i="5"/>
  <c r="L3905" i="5"/>
  <c r="K3905" i="5"/>
  <c r="J3905" i="5"/>
  <c r="I3905" i="5"/>
  <c r="H3905" i="5"/>
  <c r="G3905" i="5"/>
  <c r="F3905" i="5"/>
  <c r="E3905" i="5"/>
  <c r="D3905" i="5"/>
  <c r="T3905" i="5" s="1"/>
  <c r="AF3905" i="5" s="1"/>
  <c r="C3905" i="5"/>
  <c r="B3905" i="5"/>
  <c r="A3905" i="5"/>
  <c r="AD3904" i="5"/>
  <c r="AC3904" i="5"/>
  <c r="AB3904" i="5"/>
  <c r="AA3904" i="5"/>
  <c r="Z3904" i="5"/>
  <c r="Y3904" i="5"/>
  <c r="X3904" i="5"/>
  <c r="W3904" i="5"/>
  <c r="V3904" i="5"/>
  <c r="U3904" i="5"/>
  <c r="T3904" i="5"/>
  <c r="AF3904" i="5" s="1"/>
  <c r="S3904" i="5"/>
  <c r="R3904" i="5"/>
  <c r="Q3904" i="5"/>
  <c r="P3904" i="5"/>
  <c r="O3904" i="5"/>
  <c r="N3904" i="5"/>
  <c r="M3904" i="5"/>
  <c r="L3904" i="5"/>
  <c r="K3904" i="5"/>
  <c r="J3904" i="5"/>
  <c r="I3904" i="5"/>
  <c r="H3904" i="5"/>
  <c r="G3904" i="5"/>
  <c r="F3904" i="5"/>
  <c r="E3904" i="5"/>
  <c r="D3904" i="5"/>
  <c r="AE3904" i="5" s="1"/>
  <c r="C3904" i="5"/>
  <c r="B3904" i="5"/>
  <c r="A3904" i="5"/>
  <c r="AD3903" i="5"/>
  <c r="AC3903" i="5"/>
  <c r="AB3903" i="5"/>
  <c r="AA3903" i="5"/>
  <c r="Z3903" i="5"/>
  <c r="Y3903" i="5"/>
  <c r="X3903" i="5"/>
  <c r="W3903" i="5"/>
  <c r="V3903" i="5"/>
  <c r="U3903" i="5"/>
  <c r="S3903" i="5"/>
  <c r="R3903" i="5"/>
  <c r="Q3903" i="5"/>
  <c r="P3903" i="5"/>
  <c r="O3903" i="5"/>
  <c r="N3903" i="5"/>
  <c r="M3903" i="5"/>
  <c r="L3903" i="5"/>
  <c r="K3903" i="5"/>
  <c r="J3903" i="5"/>
  <c r="I3903" i="5"/>
  <c r="H3903" i="5"/>
  <c r="G3903" i="5"/>
  <c r="F3903" i="5"/>
  <c r="E3903" i="5"/>
  <c r="D3903" i="5"/>
  <c r="C3903" i="5"/>
  <c r="B3903" i="5"/>
  <c r="A3903" i="5"/>
  <c r="AE3902" i="5"/>
  <c r="AD3902" i="5"/>
  <c r="AC3902" i="5"/>
  <c r="AB3902" i="5"/>
  <c r="AA3902" i="5"/>
  <c r="Z3902" i="5"/>
  <c r="Y3902" i="5"/>
  <c r="X3902" i="5"/>
  <c r="W3902" i="5"/>
  <c r="V3902" i="5"/>
  <c r="U3902" i="5"/>
  <c r="S3902" i="5"/>
  <c r="R3902" i="5"/>
  <c r="Q3902" i="5"/>
  <c r="P3902" i="5"/>
  <c r="O3902" i="5"/>
  <c r="N3902" i="5"/>
  <c r="M3902" i="5"/>
  <c r="L3902" i="5"/>
  <c r="K3902" i="5"/>
  <c r="J3902" i="5"/>
  <c r="I3902" i="5"/>
  <c r="H3902" i="5"/>
  <c r="G3902" i="5"/>
  <c r="F3902" i="5"/>
  <c r="E3902" i="5"/>
  <c r="D3902" i="5"/>
  <c r="T3902" i="5" s="1"/>
  <c r="AF3902" i="5" s="1"/>
  <c r="C3902" i="5"/>
  <c r="B3902" i="5"/>
  <c r="A3902" i="5"/>
  <c r="AE3901" i="5"/>
  <c r="AD3901" i="5"/>
  <c r="AC3901" i="5"/>
  <c r="AB3901" i="5"/>
  <c r="AA3901" i="5"/>
  <c r="Z3901" i="5"/>
  <c r="Y3901" i="5"/>
  <c r="X3901" i="5"/>
  <c r="W3901" i="5"/>
  <c r="V3901" i="5"/>
  <c r="U3901" i="5"/>
  <c r="T3901" i="5"/>
  <c r="S3901" i="5"/>
  <c r="R3901" i="5"/>
  <c r="Q3901" i="5"/>
  <c r="P3901" i="5"/>
  <c r="O3901" i="5"/>
  <c r="N3901" i="5"/>
  <c r="M3901" i="5"/>
  <c r="L3901" i="5"/>
  <c r="K3901" i="5"/>
  <c r="J3901" i="5"/>
  <c r="I3901" i="5"/>
  <c r="H3901" i="5"/>
  <c r="G3901" i="5"/>
  <c r="F3901" i="5"/>
  <c r="E3901" i="5"/>
  <c r="D3901" i="5"/>
  <c r="C3901" i="5"/>
  <c r="B3901" i="5"/>
  <c r="A3901" i="5"/>
  <c r="AE3900" i="5"/>
  <c r="AD3900" i="5"/>
  <c r="AC3900" i="5"/>
  <c r="AB3900" i="5"/>
  <c r="AA3900" i="5"/>
  <c r="Z3900" i="5"/>
  <c r="Y3900" i="5"/>
  <c r="X3900" i="5"/>
  <c r="W3900" i="5"/>
  <c r="V3900" i="5"/>
  <c r="U3900" i="5"/>
  <c r="T3900" i="5"/>
  <c r="AF3900" i="5" s="1"/>
  <c r="S3900" i="5"/>
  <c r="R3900" i="5"/>
  <c r="Q3900" i="5"/>
  <c r="P3900" i="5"/>
  <c r="O3900" i="5"/>
  <c r="N3900" i="5"/>
  <c r="M3900" i="5"/>
  <c r="L3900" i="5"/>
  <c r="K3900" i="5"/>
  <c r="J3900" i="5"/>
  <c r="I3900" i="5"/>
  <c r="H3900" i="5"/>
  <c r="G3900" i="5"/>
  <c r="F3900" i="5"/>
  <c r="E3900" i="5"/>
  <c r="D3900" i="5"/>
  <c r="C3900" i="5"/>
  <c r="B3900" i="5"/>
  <c r="A3900" i="5"/>
  <c r="AD3899" i="5"/>
  <c r="AC3899" i="5"/>
  <c r="AB3899" i="5"/>
  <c r="AA3899" i="5"/>
  <c r="Z3899" i="5"/>
  <c r="Y3899" i="5"/>
  <c r="X3899" i="5"/>
  <c r="W3899" i="5"/>
  <c r="V3899" i="5"/>
  <c r="U3899" i="5"/>
  <c r="S3899" i="5"/>
  <c r="R3899" i="5"/>
  <c r="Q3899" i="5"/>
  <c r="P3899" i="5"/>
  <c r="O3899" i="5"/>
  <c r="N3899" i="5"/>
  <c r="M3899" i="5"/>
  <c r="L3899" i="5"/>
  <c r="K3899" i="5"/>
  <c r="J3899" i="5"/>
  <c r="I3899" i="5"/>
  <c r="H3899" i="5"/>
  <c r="G3899" i="5"/>
  <c r="F3899" i="5"/>
  <c r="E3899" i="5"/>
  <c r="D3899" i="5"/>
  <c r="C3899" i="5"/>
  <c r="B3899" i="5"/>
  <c r="A3899" i="5"/>
  <c r="AD3898" i="5"/>
  <c r="AC3898" i="5"/>
  <c r="AB3898" i="5"/>
  <c r="AA3898" i="5"/>
  <c r="Z3898" i="5"/>
  <c r="Y3898" i="5"/>
  <c r="X3898" i="5"/>
  <c r="W3898" i="5"/>
  <c r="V3898" i="5"/>
  <c r="U3898" i="5"/>
  <c r="S3898" i="5"/>
  <c r="R3898" i="5"/>
  <c r="Q3898" i="5"/>
  <c r="P3898" i="5"/>
  <c r="O3898" i="5"/>
  <c r="N3898" i="5"/>
  <c r="M3898" i="5"/>
  <c r="L3898" i="5"/>
  <c r="K3898" i="5"/>
  <c r="J3898" i="5"/>
  <c r="I3898" i="5"/>
  <c r="H3898" i="5"/>
  <c r="G3898" i="5"/>
  <c r="F3898" i="5"/>
  <c r="E3898" i="5"/>
  <c r="D3898" i="5"/>
  <c r="C3898" i="5"/>
  <c r="B3898" i="5"/>
  <c r="A3898" i="5"/>
  <c r="AD3897" i="5"/>
  <c r="AC3897" i="5"/>
  <c r="AB3897" i="5"/>
  <c r="AA3897" i="5"/>
  <c r="Z3897" i="5"/>
  <c r="Y3897" i="5"/>
  <c r="X3897" i="5"/>
  <c r="W3897" i="5"/>
  <c r="V3897" i="5"/>
  <c r="U3897" i="5"/>
  <c r="T3897" i="5"/>
  <c r="S3897" i="5"/>
  <c r="R3897" i="5"/>
  <c r="Q3897" i="5"/>
  <c r="P3897" i="5"/>
  <c r="O3897" i="5"/>
  <c r="N3897" i="5"/>
  <c r="M3897" i="5"/>
  <c r="L3897" i="5"/>
  <c r="K3897" i="5"/>
  <c r="J3897" i="5"/>
  <c r="I3897" i="5"/>
  <c r="H3897" i="5"/>
  <c r="G3897" i="5"/>
  <c r="F3897" i="5"/>
  <c r="E3897" i="5"/>
  <c r="D3897" i="5"/>
  <c r="AE3897" i="5" s="1"/>
  <c r="C3897" i="5"/>
  <c r="B3897" i="5"/>
  <c r="A3897" i="5"/>
  <c r="AD3896" i="5"/>
  <c r="AC3896" i="5"/>
  <c r="AB3896" i="5"/>
  <c r="AA3896" i="5"/>
  <c r="Z3896" i="5"/>
  <c r="Y3896" i="5"/>
  <c r="X3896" i="5"/>
  <c r="W3896" i="5"/>
  <c r="V3896" i="5"/>
  <c r="U3896" i="5"/>
  <c r="S3896" i="5"/>
  <c r="R3896" i="5"/>
  <c r="Q3896" i="5"/>
  <c r="P3896" i="5"/>
  <c r="O3896" i="5"/>
  <c r="N3896" i="5"/>
  <c r="M3896" i="5"/>
  <c r="L3896" i="5"/>
  <c r="K3896" i="5"/>
  <c r="J3896" i="5"/>
  <c r="I3896" i="5"/>
  <c r="H3896" i="5"/>
  <c r="G3896" i="5"/>
  <c r="F3896" i="5"/>
  <c r="E3896" i="5"/>
  <c r="D3896" i="5"/>
  <c r="T3896" i="5" s="1"/>
  <c r="AF3896" i="5" s="1"/>
  <c r="C3896" i="5"/>
  <c r="B3896" i="5"/>
  <c r="A3896" i="5"/>
  <c r="AD3895" i="5"/>
  <c r="AC3895" i="5"/>
  <c r="AB3895" i="5"/>
  <c r="AA3895" i="5"/>
  <c r="Z3895" i="5"/>
  <c r="Y3895" i="5"/>
  <c r="X3895" i="5"/>
  <c r="W3895" i="5"/>
  <c r="V3895" i="5"/>
  <c r="U3895" i="5"/>
  <c r="S3895" i="5"/>
  <c r="R3895" i="5"/>
  <c r="Q3895" i="5"/>
  <c r="P3895" i="5"/>
  <c r="O3895" i="5"/>
  <c r="N3895" i="5"/>
  <c r="M3895" i="5"/>
  <c r="L3895" i="5"/>
  <c r="K3895" i="5"/>
  <c r="J3895" i="5"/>
  <c r="I3895" i="5"/>
  <c r="H3895" i="5"/>
  <c r="G3895" i="5"/>
  <c r="F3895" i="5"/>
  <c r="E3895" i="5"/>
  <c r="D3895" i="5"/>
  <c r="C3895" i="5"/>
  <c r="B3895" i="5"/>
  <c r="A3895" i="5"/>
  <c r="AD3894" i="5"/>
  <c r="AC3894" i="5"/>
  <c r="AB3894" i="5"/>
  <c r="AA3894" i="5"/>
  <c r="Z3894" i="5"/>
  <c r="Y3894" i="5"/>
  <c r="X3894" i="5"/>
  <c r="W3894" i="5"/>
  <c r="V3894" i="5"/>
  <c r="U3894" i="5"/>
  <c r="T3894" i="5"/>
  <c r="AF3894" i="5" s="1"/>
  <c r="S3894" i="5"/>
  <c r="R3894" i="5"/>
  <c r="Q3894" i="5"/>
  <c r="P3894" i="5"/>
  <c r="O3894" i="5"/>
  <c r="N3894" i="5"/>
  <c r="M3894" i="5"/>
  <c r="L3894" i="5"/>
  <c r="K3894" i="5"/>
  <c r="J3894" i="5"/>
  <c r="I3894" i="5"/>
  <c r="H3894" i="5"/>
  <c r="G3894" i="5"/>
  <c r="F3894" i="5"/>
  <c r="E3894" i="5"/>
  <c r="D3894" i="5"/>
  <c r="AE3894" i="5" s="1"/>
  <c r="C3894" i="5"/>
  <c r="B3894" i="5"/>
  <c r="A3894" i="5"/>
  <c r="AE3893" i="5"/>
  <c r="AD3893" i="5"/>
  <c r="AC3893" i="5"/>
  <c r="AB3893" i="5"/>
  <c r="AA3893" i="5"/>
  <c r="Z3893" i="5"/>
  <c r="Y3893" i="5"/>
  <c r="X3893" i="5"/>
  <c r="W3893" i="5"/>
  <c r="V3893" i="5"/>
  <c r="U3893" i="5"/>
  <c r="T3893" i="5"/>
  <c r="AF3893" i="5" s="1"/>
  <c r="S3893" i="5"/>
  <c r="R3893" i="5"/>
  <c r="Q3893" i="5"/>
  <c r="P3893" i="5"/>
  <c r="O3893" i="5"/>
  <c r="N3893" i="5"/>
  <c r="M3893" i="5"/>
  <c r="L3893" i="5"/>
  <c r="K3893" i="5"/>
  <c r="J3893" i="5"/>
  <c r="I3893" i="5"/>
  <c r="H3893" i="5"/>
  <c r="G3893" i="5"/>
  <c r="F3893" i="5"/>
  <c r="E3893" i="5"/>
  <c r="D3893" i="5"/>
  <c r="C3893" i="5"/>
  <c r="B3893" i="5"/>
  <c r="A3893" i="5"/>
  <c r="AD3892" i="5"/>
  <c r="AC3892" i="5"/>
  <c r="AB3892" i="5"/>
  <c r="AA3892" i="5"/>
  <c r="Z3892" i="5"/>
  <c r="Y3892" i="5"/>
  <c r="X3892" i="5"/>
  <c r="W3892" i="5"/>
  <c r="V3892" i="5"/>
  <c r="U3892" i="5"/>
  <c r="S3892" i="5"/>
  <c r="R3892" i="5"/>
  <c r="Q3892" i="5"/>
  <c r="P3892" i="5"/>
  <c r="O3892" i="5"/>
  <c r="N3892" i="5"/>
  <c r="M3892" i="5"/>
  <c r="L3892" i="5"/>
  <c r="K3892" i="5"/>
  <c r="J3892" i="5"/>
  <c r="I3892" i="5"/>
  <c r="H3892" i="5"/>
  <c r="G3892" i="5"/>
  <c r="F3892" i="5"/>
  <c r="E3892" i="5"/>
  <c r="D3892" i="5"/>
  <c r="C3892" i="5"/>
  <c r="B3892" i="5"/>
  <c r="A3892" i="5"/>
  <c r="AD3891" i="5"/>
  <c r="AC3891" i="5"/>
  <c r="AB3891" i="5"/>
  <c r="AA3891" i="5"/>
  <c r="Z3891" i="5"/>
  <c r="Y3891" i="5"/>
  <c r="X3891" i="5"/>
  <c r="W3891" i="5"/>
  <c r="V3891" i="5"/>
  <c r="U3891" i="5"/>
  <c r="T3891" i="5"/>
  <c r="AF3891" i="5" s="1"/>
  <c r="S3891" i="5"/>
  <c r="R3891" i="5"/>
  <c r="Q3891" i="5"/>
  <c r="P3891" i="5"/>
  <c r="O3891" i="5"/>
  <c r="N3891" i="5"/>
  <c r="M3891" i="5"/>
  <c r="L3891" i="5"/>
  <c r="K3891" i="5"/>
  <c r="J3891" i="5"/>
  <c r="I3891" i="5"/>
  <c r="H3891" i="5"/>
  <c r="G3891" i="5"/>
  <c r="F3891" i="5"/>
  <c r="E3891" i="5"/>
  <c r="D3891" i="5"/>
  <c r="AE3891" i="5" s="1"/>
  <c r="C3891" i="5"/>
  <c r="B3891" i="5"/>
  <c r="A3891" i="5"/>
  <c r="AD3890" i="5"/>
  <c r="AC3890" i="5"/>
  <c r="AB3890" i="5"/>
  <c r="AA3890" i="5"/>
  <c r="Z3890" i="5"/>
  <c r="Y3890" i="5"/>
  <c r="X3890" i="5"/>
  <c r="W3890" i="5"/>
  <c r="V3890" i="5"/>
  <c r="U3890" i="5"/>
  <c r="S3890" i="5"/>
  <c r="R3890" i="5"/>
  <c r="Q3890" i="5"/>
  <c r="P3890" i="5"/>
  <c r="O3890" i="5"/>
  <c r="N3890" i="5"/>
  <c r="M3890" i="5"/>
  <c r="L3890" i="5"/>
  <c r="K3890" i="5"/>
  <c r="J3890" i="5"/>
  <c r="I3890" i="5"/>
  <c r="H3890" i="5"/>
  <c r="G3890" i="5"/>
  <c r="F3890" i="5"/>
  <c r="E3890" i="5"/>
  <c r="D3890" i="5"/>
  <c r="C3890" i="5"/>
  <c r="B3890" i="5"/>
  <c r="A3890" i="5"/>
  <c r="AD3889" i="5"/>
  <c r="AC3889" i="5"/>
  <c r="AB3889" i="5"/>
  <c r="AA3889" i="5"/>
  <c r="Z3889" i="5"/>
  <c r="Y3889" i="5"/>
  <c r="X3889" i="5"/>
  <c r="W3889" i="5"/>
  <c r="V3889" i="5"/>
  <c r="U3889" i="5"/>
  <c r="S3889" i="5"/>
  <c r="R3889" i="5"/>
  <c r="Q3889" i="5"/>
  <c r="P3889" i="5"/>
  <c r="O3889" i="5"/>
  <c r="N3889" i="5"/>
  <c r="M3889" i="5"/>
  <c r="L3889" i="5"/>
  <c r="K3889" i="5"/>
  <c r="J3889" i="5"/>
  <c r="I3889" i="5"/>
  <c r="H3889" i="5"/>
  <c r="G3889" i="5"/>
  <c r="F3889" i="5"/>
  <c r="E3889" i="5"/>
  <c r="D3889" i="5"/>
  <c r="C3889" i="5"/>
  <c r="B3889" i="5"/>
  <c r="A3889" i="5"/>
  <c r="AD3888" i="5"/>
  <c r="AC3888" i="5"/>
  <c r="AB3888" i="5"/>
  <c r="AA3888" i="5"/>
  <c r="Z3888" i="5"/>
  <c r="Y3888" i="5"/>
  <c r="X3888" i="5"/>
  <c r="W3888" i="5"/>
  <c r="V3888" i="5"/>
  <c r="U3888" i="5"/>
  <c r="T3888" i="5"/>
  <c r="S3888" i="5"/>
  <c r="R3888" i="5"/>
  <c r="Q3888" i="5"/>
  <c r="P3888" i="5"/>
  <c r="O3888" i="5"/>
  <c r="N3888" i="5"/>
  <c r="M3888" i="5"/>
  <c r="L3888" i="5"/>
  <c r="K3888" i="5"/>
  <c r="J3888" i="5"/>
  <c r="I3888" i="5"/>
  <c r="H3888" i="5"/>
  <c r="G3888" i="5"/>
  <c r="F3888" i="5"/>
  <c r="E3888" i="5"/>
  <c r="D3888" i="5"/>
  <c r="AE3888" i="5" s="1"/>
  <c r="C3888" i="5"/>
  <c r="B3888" i="5"/>
  <c r="A3888" i="5"/>
  <c r="AD3887" i="5"/>
  <c r="AC3887" i="5"/>
  <c r="AB3887" i="5"/>
  <c r="AA3887" i="5"/>
  <c r="Z3887" i="5"/>
  <c r="Y3887" i="5"/>
  <c r="X3887" i="5"/>
  <c r="W3887" i="5"/>
  <c r="V3887" i="5"/>
  <c r="U3887" i="5"/>
  <c r="S3887" i="5"/>
  <c r="R3887" i="5"/>
  <c r="Q3887" i="5"/>
  <c r="P3887" i="5"/>
  <c r="O3887" i="5"/>
  <c r="N3887" i="5"/>
  <c r="M3887" i="5"/>
  <c r="L3887" i="5"/>
  <c r="K3887" i="5"/>
  <c r="J3887" i="5"/>
  <c r="I3887" i="5"/>
  <c r="H3887" i="5"/>
  <c r="G3887" i="5"/>
  <c r="F3887" i="5"/>
  <c r="E3887" i="5"/>
  <c r="D3887" i="5"/>
  <c r="T3887" i="5" s="1"/>
  <c r="AF3887" i="5" s="1"/>
  <c r="C3887" i="5"/>
  <c r="B3887" i="5"/>
  <c r="A3887" i="5"/>
  <c r="AD3886" i="5"/>
  <c r="AC3886" i="5"/>
  <c r="AB3886" i="5"/>
  <c r="AA3886" i="5"/>
  <c r="Z3886" i="5"/>
  <c r="Y3886" i="5"/>
  <c r="X3886" i="5"/>
  <c r="W3886" i="5"/>
  <c r="V3886" i="5"/>
  <c r="U3886" i="5"/>
  <c r="S3886" i="5"/>
  <c r="R3886" i="5"/>
  <c r="Q3886" i="5"/>
  <c r="P3886" i="5"/>
  <c r="O3886" i="5"/>
  <c r="N3886" i="5"/>
  <c r="M3886" i="5"/>
  <c r="L3886" i="5"/>
  <c r="K3886" i="5"/>
  <c r="J3886" i="5"/>
  <c r="I3886" i="5"/>
  <c r="H3886" i="5"/>
  <c r="G3886" i="5"/>
  <c r="F3886" i="5"/>
  <c r="E3886" i="5"/>
  <c r="D3886" i="5"/>
  <c r="C3886" i="5"/>
  <c r="B3886" i="5"/>
  <c r="A3886" i="5"/>
  <c r="AD3885" i="5"/>
  <c r="AC3885" i="5"/>
  <c r="AB3885" i="5"/>
  <c r="AA3885" i="5"/>
  <c r="Z3885" i="5"/>
  <c r="Y3885" i="5"/>
  <c r="X3885" i="5"/>
  <c r="W3885" i="5"/>
  <c r="V3885" i="5"/>
  <c r="U3885" i="5"/>
  <c r="T3885" i="5"/>
  <c r="AF3885" i="5" s="1"/>
  <c r="S3885" i="5"/>
  <c r="R3885" i="5"/>
  <c r="Q3885" i="5"/>
  <c r="P3885" i="5"/>
  <c r="O3885" i="5"/>
  <c r="N3885" i="5"/>
  <c r="M3885" i="5"/>
  <c r="L3885" i="5"/>
  <c r="K3885" i="5"/>
  <c r="J3885" i="5"/>
  <c r="I3885" i="5"/>
  <c r="H3885" i="5"/>
  <c r="G3885" i="5"/>
  <c r="F3885" i="5"/>
  <c r="E3885" i="5"/>
  <c r="D3885" i="5"/>
  <c r="AE3885" i="5" s="1"/>
  <c r="C3885" i="5"/>
  <c r="B3885" i="5"/>
  <c r="A3885" i="5"/>
  <c r="AE3884" i="5"/>
  <c r="AD3884" i="5"/>
  <c r="AC3884" i="5"/>
  <c r="AB3884" i="5"/>
  <c r="AA3884" i="5"/>
  <c r="Z3884" i="5"/>
  <c r="Y3884" i="5"/>
  <c r="X3884" i="5"/>
  <c r="W3884" i="5"/>
  <c r="V3884" i="5"/>
  <c r="U3884" i="5"/>
  <c r="T3884" i="5"/>
  <c r="AF3884" i="5" s="1"/>
  <c r="S3884" i="5"/>
  <c r="R3884" i="5"/>
  <c r="Q3884" i="5"/>
  <c r="P3884" i="5"/>
  <c r="O3884" i="5"/>
  <c r="N3884" i="5"/>
  <c r="M3884" i="5"/>
  <c r="L3884" i="5"/>
  <c r="K3884" i="5"/>
  <c r="J3884" i="5"/>
  <c r="I3884" i="5"/>
  <c r="H3884" i="5"/>
  <c r="G3884" i="5"/>
  <c r="F3884" i="5"/>
  <c r="E3884" i="5"/>
  <c r="D3884" i="5"/>
  <c r="C3884" i="5"/>
  <c r="B3884" i="5"/>
  <c r="A3884" i="5"/>
  <c r="AD3883" i="5"/>
  <c r="AC3883" i="5"/>
  <c r="AB3883" i="5"/>
  <c r="AA3883" i="5"/>
  <c r="Z3883" i="5"/>
  <c r="Y3883" i="5"/>
  <c r="X3883" i="5"/>
  <c r="W3883" i="5"/>
  <c r="V3883" i="5"/>
  <c r="U3883" i="5"/>
  <c r="S3883" i="5"/>
  <c r="R3883" i="5"/>
  <c r="Q3883" i="5"/>
  <c r="P3883" i="5"/>
  <c r="O3883" i="5"/>
  <c r="N3883" i="5"/>
  <c r="M3883" i="5"/>
  <c r="L3883" i="5"/>
  <c r="K3883" i="5"/>
  <c r="J3883" i="5"/>
  <c r="I3883" i="5"/>
  <c r="H3883" i="5"/>
  <c r="G3883" i="5"/>
  <c r="F3883" i="5"/>
  <c r="E3883" i="5"/>
  <c r="D3883" i="5"/>
  <c r="C3883" i="5"/>
  <c r="B3883" i="5"/>
  <c r="A3883" i="5"/>
  <c r="AD3882" i="5"/>
  <c r="AC3882" i="5"/>
  <c r="AB3882" i="5"/>
  <c r="AA3882" i="5"/>
  <c r="Z3882" i="5"/>
  <c r="Y3882" i="5"/>
  <c r="X3882" i="5"/>
  <c r="W3882" i="5"/>
  <c r="V3882" i="5"/>
  <c r="U3882" i="5"/>
  <c r="T3882" i="5"/>
  <c r="AF3882" i="5" s="1"/>
  <c r="S3882" i="5"/>
  <c r="R3882" i="5"/>
  <c r="Q3882" i="5"/>
  <c r="P3882" i="5"/>
  <c r="O3882" i="5"/>
  <c r="N3882" i="5"/>
  <c r="M3882" i="5"/>
  <c r="L3882" i="5"/>
  <c r="K3882" i="5"/>
  <c r="J3882" i="5"/>
  <c r="I3882" i="5"/>
  <c r="H3882" i="5"/>
  <c r="G3882" i="5"/>
  <c r="F3882" i="5"/>
  <c r="E3882" i="5"/>
  <c r="D3882" i="5"/>
  <c r="AE3882" i="5" s="1"/>
  <c r="C3882" i="5"/>
  <c r="B3882" i="5"/>
  <c r="A3882" i="5"/>
  <c r="AD3881" i="5"/>
  <c r="AC3881" i="5"/>
  <c r="AB3881" i="5"/>
  <c r="AA3881" i="5"/>
  <c r="Z3881" i="5"/>
  <c r="Y3881" i="5"/>
  <c r="X3881" i="5"/>
  <c r="W3881" i="5"/>
  <c r="V3881" i="5"/>
  <c r="U3881" i="5"/>
  <c r="S3881" i="5"/>
  <c r="R3881" i="5"/>
  <c r="Q3881" i="5"/>
  <c r="P3881" i="5"/>
  <c r="O3881" i="5"/>
  <c r="N3881" i="5"/>
  <c r="M3881" i="5"/>
  <c r="L3881" i="5"/>
  <c r="K3881" i="5"/>
  <c r="J3881" i="5"/>
  <c r="I3881" i="5"/>
  <c r="H3881" i="5"/>
  <c r="G3881" i="5"/>
  <c r="F3881" i="5"/>
  <c r="E3881" i="5"/>
  <c r="D3881" i="5"/>
  <c r="T3881" i="5" s="1"/>
  <c r="AF3881" i="5" s="1"/>
  <c r="C3881" i="5"/>
  <c r="B3881" i="5"/>
  <c r="A3881" i="5"/>
  <c r="AD3880" i="5"/>
  <c r="AC3880" i="5"/>
  <c r="AB3880" i="5"/>
  <c r="AA3880" i="5"/>
  <c r="Z3880" i="5"/>
  <c r="Y3880" i="5"/>
  <c r="X3880" i="5"/>
  <c r="W3880" i="5"/>
  <c r="V3880" i="5"/>
  <c r="U3880" i="5"/>
  <c r="S3880" i="5"/>
  <c r="R3880" i="5"/>
  <c r="Q3880" i="5"/>
  <c r="P3880" i="5"/>
  <c r="O3880" i="5"/>
  <c r="N3880" i="5"/>
  <c r="M3880" i="5"/>
  <c r="L3880" i="5"/>
  <c r="K3880" i="5"/>
  <c r="J3880" i="5"/>
  <c r="I3880" i="5"/>
  <c r="H3880" i="5"/>
  <c r="G3880" i="5"/>
  <c r="F3880" i="5"/>
  <c r="E3880" i="5"/>
  <c r="D3880" i="5"/>
  <c r="AE3880" i="5" s="1"/>
  <c r="C3880" i="5"/>
  <c r="B3880" i="5"/>
  <c r="A3880" i="5"/>
  <c r="AF3879" i="5"/>
  <c r="AD3879" i="5"/>
  <c r="AC3879" i="5"/>
  <c r="AB3879" i="5"/>
  <c r="AA3879" i="5"/>
  <c r="Z3879" i="5"/>
  <c r="Y3879" i="5"/>
  <c r="X3879" i="5"/>
  <c r="W3879" i="5"/>
  <c r="V3879" i="5"/>
  <c r="U3879" i="5"/>
  <c r="T3879" i="5"/>
  <c r="S3879" i="5"/>
  <c r="R3879" i="5"/>
  <c r="Q3879" i="5"/>
  <c r="P3879" i="5"/>
  <c r="O3879" i="5"/>
  <c r="N3879" i="5"/>
  <c r="M3879" i="5"/>
  <c r="L3879" i="5"/>
  <c r="K3879" i="5"/>
  <c r="J3879" i="5"/>
  <c r="I3879" i="5"/>
  <c r="H3879" i="5"/>
  <c r="G3879" i="5"/>
  <c r="F3879" i="5"/>
  <c r="E3879" i="5"/>
  <c r="D3879" i="5"/>
  <c r="AE3879" i="5" s="1"/>
  <c r="C3879" i="5"/>
  <c r="B3879" i="5"/>
  <c r="A3879" i="5"/>
  <c r="AD3878" i="5"/>
  <c r="AC3878" i="5"/>
  <c r="AB3878" i="5"/>
  <c r="AA3878" i="5"/>
  <c r="Z3878" i="5"/>
  <c r="Y3878" i="5"/>
  <c r="X3878" i="5"/>
  <c r="W3878" i="5"/>
  <c r="V3878" i="5"/>
  <c r="U3878" i="5"/>
  <c r="S3878" i="5"/>
  <c r="R3878" i="5"/>
  <c r="Q3878" i="5"/>
  <c r="P3878" i="5"/>
  <c r="O3878" i="5"/>
  <c r="N3878" i="5"/>
  <c r="M3878" i="5"/>
  <c r="L3878" i="5"/>
  <c r="K3878" i="5"/>
  <c r="J3878" i="5"/>
  <c r="I3878" i="5"/>
  <c r="H3878" i="5"/>
  <c r="G3878" i="5"/>
  <c r="F3878" i="5"/>
  <c r="E3878" i="5"/>
  <c r="D3878" i="5"/>
  <c r="C3878" i="5"/>
  <c r="B3878" i="5"/>
  <c r="A3878" i="5"/>
  <c r="AD3877" i="5"/>
  <c r="AC3877" i="5"/>
  <c r="AB3877" i="5"/>
  <c r="AA3877" i="5"/>
  <c r="Z3877" i="5"/>
  <c r="Y3877" i="5"/>
  <c r="X3877" i="5"/>
  <c r="W3877" i="5"/>
  <c r="V3877" i="5"/>
  <c r="U3877" i="5"/>
  <c r="T3877" i="5"/>
  <c r="AF3877" i="5" s="1"/>
  <c r="S3877" i="5"/>
  <c r="R3877" i="5"/>
  <c r="Q3877" i="5"/>
  <c r="P3877" i="5"/>
  <c r="O3877" i="5"/>
  <c r="N3877" i="5"/>
  <c r="M3877" i="5"/>
  <c r="L3877" i="5"/>
  <c r="K3877" i="5"/>
  <c r="J3877" i="5"/>
  <c r="I3877" i="5"/>
  <c r="H3877" i="5"/>
  <c r="G3877" i="5"/>
  <c r="F3877" i="5"/>
  <c r="E3877" i="5"/>
  <c r="D3877" i="5"/>
  <c r="AE3877" i="5" s="1"/>
  <c r="C3877" i="5"/>
  <c r="B3877" i="5"/>
  <c r="A3877" i="5"/>
  <c r="AD3876" i="5"/>
  <c r="AC3876" i="5"/>
  <c r="AB3876" i="5"/>
  <c r="AA3876" i="5"/>
  <c r="Z3876" i="5"/>
  <c r="Y3876" i="5"/>
  <c r="X3876" i="5"/>
  <c r="W3876" i="5"/>
  <c r="V3876" i="5"/>
  <c r="U3876" i="5"/>
  <c r="T3876" i="5"/>
  <c r="AF3876" i="5" s="1"/>
  <c r="S3876" i="5"/>
  <c r="R3876" i="5"/>
  <c r="Q3876" i="5"/>
  <c r="P3876" i="5"/>
  <c r="O3876" i="5"/>
  <c r="N3876" i="5"/>
  <c r="M3876" i="5"/>
  <c r="L3876" i="5"/>
  <c r="K3876" i="5"/>
  <c r="J3876" i="5"/>
  <c r="I3876" i="5"/>
  <c r="H3876" i="5"/>
  <c r="G3876" i="5"/>
  <c r="F3876" i="5"/>
  <c r="E3876" i="5"/>
  <c r="D3876" i="5"/>
  <c r="AE3876" i="5" s="1"/>
  <c r="C3876" i="5"/>
  <c r="B3876" i="5"/>
  <c r="A3876" i="5"/>
  <c r="AD3875" i="5"/>
  <c r="AC3875" i="5"/>
  <c r="AB3875" i="5"/>
  <c r="AA3875" i="5"/>
  <c r="Z3875" i="5"/>
  <c r="Y3875" i="5"/>
  <c r="X3875" i="5"/>
  <c r="W3875" i="5"/>
  <c r="V3875" i="5"/>
  <c r="U3875" i="5"/>
  <c r="S3875" i="5"/>
  <c r="R3875" i="5"/>
  <c r="Q3875" i="5"/>
  <c r="P3875" i="5"/>
  <c r="O3875" i="5"/>
  <c r="N3875" i="5"/>
  <c r="M3875" i="5"/>
  <c r="L3875" i="5"/>
  <c r="K3875" i="5"/>
  <c r="J3875" i="5"/>
  <c r="I3875" i="5"/>
  <c r="H3875" i="5"/>
  <c r="G3875" i="5"/>
  <c r="F3875" i="5"/>
  <c r="E3875" i="5"/>
  <c r="D3875" i="5"/>
  <c r="C3875" i="5"/>
  <c r="B3875" i="5"/>
  <c r="A3875" i="5"/>
  <c r="AD3874" i="5"/>
  <c r="AC3874" i="5"/>
  <c r="AB3874" i="5"/>
  <c r="AA3874" i="5"/>
  <c r="Z3874" i="5"/>
  <c r="Y3874" i="5"/>
  <c r="X3874" i="5"/>
  <c r="W3874" i="5"/>
  <c r="V3874" i="5"/>
  <c r="U3874" i="5"/>
  <c r="T3874" i="5"/>
  <c r="AF3874" i="5" s="1"/>
  <c r="S3874" i="5"/>
  <c r="R3874" i="5"/>
  <c r="Q3874" i="5"/>
  <c r="P3874" i="5"/>
  <c r="O3874" i="5"/>
  <c r="N3874" i="5"/>
  <c r="M3874" i="5"/>
  <c r="L3874" i="5"/>
  <c r="K3874" i="5"/>
  <c r="J3874" i="5"/>
  <c r="I3874" i="5"/>
  <c r="H3874" i="5"/>
  <c r="G3874" i="5"/>
  <c r="F3874" i="5"/>
  <c r="E3874" i="5"/>
  <c r="D3874" i="5"/>
  <c r="AE3874" i="5" s="1"/>
  <c r="C3874" i="5"/>
  <c r="B3874" i="5"/>
  <c r="A3874" i="5"/>
  <c r="AD3873" i="5"/>
  <c r="AC3873" i="5"/>
  <c r="AB3873" i="5"/>
  <c r="AA3873" i="5"/>
  <c r="Z3873" i="5"/>
  <c r="Y3873" i="5"/>
  <c r="X3873" i="5"/>
  <c r="W3873" i="5"/>
  <c r="V3873" i="5"/>
  <c r="U3873" i="5"/>
  <c r="S3873" i="5"/>
  <c r="R3873" i="5"/>
  <c r="Q3873" i="5"/>
  <c r="P3873" i="5"/>
  <c r="O3873" i="5"/>
  <c r="N3873" i="5"/>
  <c r="M3873" i="5"/>
  <c r="L3873" i="5"/>
  <c r="K3873" i="5"/>
  <c r="J3873" i="5"/>
  <c r="I3873" i="5"/>
  <c r="H3873" i="5"/>
  <c r="G3873" i="5"/>
  <c r="F3873" i="5"/>
  <c r="E3873" i="5"/>
  <c r="D3873" i="5"/>
  <c r="AE3873" i="5" s="1"/>
  <c r="C3873" i="5"/>
  <c r="B3873" i="5"/>
  <c r="A3873" i="5"/>
  <c r="AD3872" i="5"/>
  <c r="AC3872" i="5"/>
  <c r="AB3872" i="5"/>
  <c r="AA3872" i="5"/>
  <c r="Z3872" i="5"/>
  <c r="Y3872" i="5"/>
  <c r="X3872" i="5"/>
  <c r="W3872" i="5"/>
  <c r="V3872" i="5"/>
  <c r="U3872" i="5"/>
  <c r="S3872" i="5"/>
  <c r="R3872" i="5"/>
  <c r="Q3872" i="5"/>
  <c r="P3872" i="5"/>
  <c r="O3872" i="5"/>
  <c r="N3872" i="5"/>
  <c r="M3872" i="5"/>
  <c r="L3872" i="5"/>
  <c r="K3872" i="5"/>
  <c r="J3872" i="5"/>
  <c r="I3872" i="5"/>
  <c r="H3872" i="5"/>
  <c r="G3872" i="5"/>
  <c r="F3872" i="5"/>
  <c r="E3872" i="5"/>
  <c r="D3872" i="5"/>
  <c r="C3872" i="5"/>
  <c r="B3872" i="5"/>
  <c r="A3872" i="5"/>
  <c r="AF3871" i="5"/>
  <c r="AD3871" i="5"/>
  <c r="AC3871" i="5"/>
  <c r="AB3871" i="5"/>
  <c r="AA3871" i="5"/>
  <c r="Z3871" i="5"/>
  <c r="Y3871" i="5"/>
  <c r="X3871" i="5"/>
  <c r="W3871" i="5"/>
  <c r="V3871" i="5"/>
  <c r="U3871" i="5"/>
  <c r="T3871" i="5"/>
  <c r="S3871" i="5"/>
  <c r="R3871" i="5"/>
  <c r="Q3871" i="5"/>
  <c r="P3871" i="5"/>
  <c r="O3871" i="5"/>
  <c r="N3871" i="5"/>
  <c r="M3871" i="5"/>
  <c r="K3871" i="5"/>
  <c r="J3871" i="5"/>
  <c r="I3871" i="5"/>
  <c r="H3871" i="5"/>
  <c r="G3871" i="5"/>
  <c r="F3871" i="5"/>
  <c r="E3871" i="5"/>
  <c r="L3871" i="5" s="1"/>
  <c r="D3871" i="5"/>
  <c r="AE3871" i="5" s="1"/>
  <c r="C3871" i="5"/>
  <c r="B3871" i="5"/>
  <c r="A3871" i="5"/>
  <c r="AD3870" i="5"/>
  <c r="AC3870" i="5"/>
  <c r="AB3870" i="5"/>
  <c r="AA3870" i="5"/>
  <c r="Z3870" i="5"/>
  <c r="Y3870" i="5"/>
  <c r="X3870" i="5"/>
  <c r="W3870" i="5"/>
  <c r="V3870" i="5"/>
  <c r="U3870" i="5"/>
  <c r="S3870" i="5"/>
  <c r="R3870" i="5"/>
  <c r="Q3870" i="5"/>
  <c r="P3870" i="5"/>
  <c r="O3870" i="5"/>
  <c r="N3870" i="5"/>
  <c r="M3870" i="5"/>
  <c r="L3870" i="5"/>
  <c r="K3870" i="5"/>
  <c r="J3870" i="5"/>
  <c r="I3870" i="5"/>
  <c r="H3870" i="5"/>
  <c r="G3870" i="5"/>
  <c r="F3870" i="5"/>
  <c r="E3870" i="5"/>
  <c r="D3870" i="5"/>
  <c r="C3870" i="5"/>
  <c r="B3870" i="5"/>
  <c r="A3870" i="5"/>
  <c r="AD3869" i="5"/>
  <c r="AC3869" i="5"/>
  <c r="AB3869" i="5"/>
  <c r="AA3869" i="5"/>
  <c r="Z3869" i="5"/>
  <c r="Y3869" i="5"/>
  <c r="X3869" i="5"/>
  <c r="W3869" i="5"/>
  <c r="V3869" i="5"/>
  <c r="U3869" i="5"/>
  <c r="T3869" i="5"/>
  <c r="AF3869" i="5" s="1"/>
  <c r="S3869" i="5"/>
  <c r="R3869" i="5"/>
  <c r="Q3869" i="5"/>
  <c r="P3869" i="5"/>
  <c r="O3869" i="5"/>
  <c r="N3869" i="5"/>
  <c r="M3869" i="5"/>
  <c r="L3869" i="5"/>
  <c r="K3869" i="5"/>
  <c r="J3869" i="5"/>
  <c r="I3869" i="5"/>
  <c r="H3869" i="5"/>
  <c r="G3869" i="5"/>
  <c r="F3869" i="5"/>
  <c r="E3869" i="5"/>
  <c r="D3869" i="5"/>
  <c r="AE3869" i="5" s="1"/>
  <c r="C3869" i="5"/>
  <c r="B3869" i="5"/>
  <c r="A3869" i="5"/>
  <c r="AD3868" i="5"/>
  <c r="AC3868" i="5"/>
  <c r="AB3868" i="5"/>
  <c r="AA3868" i="5"/>
  <c r="Z3868" i="5"/>
  <c r="Y3868" i="5"/>
  <c r="X3868" i="5"/>
  <c r="W3868" i="5"/>
  <c r="V3868" i="5"/>
  <c r="U3868" i="5"/>
  <c r="S3868" i="5"/>
  <c r="R3868" i="5"/>
  <c r="Q3868" i="5"/>
  <c r="P3868" i="5"/>
  <c r="O3868" i="5"/>
  <c r="N3868" i="5"/>
  <c r="M3868" i="5"/>
  <c r="L3868" i="5"/>
  <c r="K3868" i="5"/>
  <c r="J3868" i="5"/>
  <c r="I3868" i="5"/>
  <c r="H3868" i="5"/>
  <c r="G3868" i="5"/>
  <c r="F3868" i="5"/>
  <c r="E3868" i="5"/>
  <c r="D3868" i="5"/>
  <c r="C3868" i="5"/>
  <c r="B3868" i="5"/>
  <c r="A3868" i="5"/>
  <c r="AD3867" i="5"/>
  <c r="AC3867" i="5"/>
  <c r="AB3867" i="5"/>
  <c r="AA3867" i="5"/>
  <c r="Z3867" i="5"/>
  <c r="Y3867" i="5"/>
  <c r="X3867" i="5"/>
  <c r="W3867" i="5"/>
  <c r="V3867" i="5"/>
  <c r="U3867" i="5"/>
  <c r="S3867" i="5"/>
  <c r="R3867" i="5"/>
  <c r="Q3867" i="5"/>
  <c r="P3867" i="5"/>
  <c r="O3867" i="5"/>
  <c r="N3867" i="5"/>
  <c r="M3867" i="5"/>
  <c r="L3867" i="5"/>
  <c r="K3867" i="5"/>
  <c r="J3867" i="5"/>
  <c r="I3867" i="5"/>
  <c r="H3867" i="5"/>
  <c r="G3867" i="5"/>
  <c r="F3867" i="5"/>
  <c r="E3867" i="5"/>
  <c r="D3867" i="5"/>
  <c r="C3867" i="5"/>
  <c r="B3867" i="5"/>
  <c r="A3867" i="5"/>
  <c r="AE3866" i="5"/>
  <c r="AD3866" i="5"/>
  <c r="AC3866" i="5"/>
  <c r="AB3866" i="5"/>
  <c r="AA3866" i="5"/>
  <c r="Z3866" i="5"/>
  <c r="Y3866" i="5"/>
  <c r="X3866" i="5"/>
  <c r="W3866" i="5"/>
  <c r="V3866" i="5"/>
  <c r="U3866" i="5"/>
  <c r="T3866" i="5"/>
  <c r="AF3866" i="5" s="1"/>
  <c r="S3866" i="5"/>
  <c r="R3866" i="5"/>
  <c r="Q3866" i="5"/>
  <c r="P3866" i="5"/>
  <c r="O3866" i="5"/>
  <c r="N3866" i="5"/>
  <c r="M3866" i="5"/>
  <c r="L3866" i="5"/>
  <c r="K3866" i="5"/>
  <c r="J3866" i="5"/>
  <c r="I3866" i="5"/>
  <c r="H3866" i="5"/>
  <c r="G3866" i="5"/>
  <c r="F3866" i="5"/>
  <c r="E3866" i="5"/>
  <c r="D3866" i="5"/>
  <c r="C3866" i="5"/>
  <c r="B3866" i="5"/>
  <c r="A3866" i="5"/>
  <c r="AD3865" i="5"/>
  <c r="AC3865" i="5"/>
  <c r="AB3865" i="5"/>
  <c r="AA3865" i="5"/>
  <c r="Z3865" i="5"/>
  <c r="Y3865" i="5"/>
  <c r="X3865" i="5"/>
  <c r="W3865" i="5"/>
  <c r="V3865" i="5"/>
  <c r="U3865" i="5"/>
  <c r="S3865" i="5"/>
  <c r="R3865" i="5"/>
  <c r="Q3865" i="5"/>
  <c r="P3865" i="5"/>
  <c r="O3865" i="5"/>
  <c r="N3865" i="5"/>
  <c r="M3865" i="5"/>
  <c r="L3865" i="5"/>
  <c r="K3865" i="5"/>
  <c r="J3865" i="5"/>
  <c r="I3865" i="5"/>
  <c r="H3865" i="5"/>
  <c r="G3865" i="5"/>
  <c r="F3865" i="5"/>
  <c r="E3865" i="5"/>
  <c r="D3865" i="5"/>
  <c r="C3865" i="5"/>
  <c r="B3865" i="5"/>
  <c r="A3865" i="5"/>
  <c r="AD3864" i="5"/>
  <c r="AC3864" i="5"/>
  <c r="AB3864" i="5"/>
  <c r="AA3864" i="5"/>
  <c r="Z3864" i="5"/>
  <c r="Y3864" i="5"/>
  <c r="X3864" i="5"/>
  <c r="W3864" i="5"/>
  <c r="V3864" i="5"/>
  <c r="U3864" i="5"/>
  <c r="T3864" i="5"/>
  <c r="AF3864" i="5" s="1"/>
  <c r="S3864" i="5"/>
  <c r="R3864" i="5"/>
  <c r="Q3864" i="5"/>
  <c r="P3864" i="5"/>
  <c r="O3864" i="5"/>
  <c r="N3864" i="5"/>
  <c r="M3864" i="5"/>
  <c r="L3864" i="5"/>
  <c r="K3864" i="5"/>
  <c r="J3864" i="5"/>
  <c r="I3864" i="5"/>
  <c r="H3864" i="5"/>
  <c r="G3864" i="5"/>
  <c r="F3864" i="5"/>
  <c r="E3864" i="5"/>
  <c r="D3864" i="5"/>
  <c r="AE3864" i="5" s="1"/>
  <c r="C3864" i="5"/>
  <c r="B3864" i="5"/>
  <c r="A3864" i="5"/>
  <c r="AD3863" i="5"/>
  <c r="AC3863" i="5"/>
  <c r="AB3863" i="5"/>
  <c r="AA3863" i="5"/>
  <c r="Z3863" i="5"/>
  <c r="Y3863" i="5"/>
  <c r="X3863" i="5"/>
  <c r="W3863" i="5"/>
  <c r="V3863" i="5"/>
  <c r="U3863" i="5"/>
  <c r="S3863" i="5"/>
  <c r="R3863" i="5"/>
  <c r="Q3863" i="5"/>
  <c r="P3863" i="5"/>
  <c r="O3863" i="5"/>
  <c r="N3863" i="5"/>
  <c r="M3863" i="5"/>
  <c r="L3863" i="5"/>
  <c r="K3863" i="5"/>
  <c r="J3863" i="5"/>
  <c r="I3863" i="5"/>
  <c r="H3863" i="5"/>
  <c r="G3863" i="5"/>
  <c r="F3863" i="5"/>
  <c r="E3863" i="5"/>
  <c r="D3863" i="5"/>
  <c r="C3863" i="5"/>
  <c r="B3863" i="5"/>
  <c r="A3863" i="5"/>
  <c r="AD3862" i="5"/>
  <c r="AC3862" i="5"/>
  <c r="AB3862" i="5"/>
  <c r="AA3862" i="5"/>
  <c r="Z3862" i="5"/>
  <c r="Y3862" i="5"/>
  <c r="X3862" i="5"/>
  <c r="W3862" i="5"/>
  <c r="V3862" i="5"/>
  <c r="U3862" i="5"/>
  <c r="S3862" i="5"/>
  <c r="R3862" i="5"/>
  <c r="Q3862" i="5"/>
  <c r="P3862" i="5"/>
  <c r="O3862" i="5"/>
  <c r="N3862" i="5"/>
  <c r="M3862" i="5"/>
  <c r="L3862" i="5"/>
  <c r="K3862" i="5"/>
  <c r="J3862" i="5"/>
  <c r="I3862" i="5"/>
  <c r="H3862" i="5"/>
  <c r="G3862" i="5"/>
  <c r="F3862" i="5"/>
  <c r="E3862" i="5"/>
  <c r="D3862" i="5"/>
  <c r="AE3862" i="5" s="1"/>
  <c r="C3862" i="5"/>
  <c r="B3862" i="5"/>
  <c r="A3862" i="5"/>
  <c r="AD3861" i="5"/>
  <c r="AC3861" i="5"/>
  <c r="AB3861" i="5"/>
  <c r="AA3861" i="5"/>
  <c r="Z3861" i="5"/>
  <c r="Y3861" i="5"/>
  <c r="X3861" i="5"/>
  <c r="W3861" i="5"/>
  <c r="V3861" i="5"/>
  <c r="U3861" i="5"/>
  <c r="T3861" i="5"/>
  <c r="AF3861" i="5" s="1"/>
  <c r="S3861" i="5"/>
  <c r="R3861" i="5"/>
  <c r="Q3861" i="5"/>
  <c r="P3861" i="5"/>
  <c r="O3861" i="5"/>
  <c r="N3861" i="5"/>
  <c r="M3861" i="5"/>
  <c r="L3861" i="5"/>
  <c r="K3861" i="5"/>
  <c r="J3861" i="5"/>
  <c r="I3861" i="5"/>
  <c r="H3861" i="5"/>
  <c r="F3861" i="5"/>
  <c r="E3861" i="5"/>
  <c r="G3861" i="5" s="1"/>
  <c r="D3861" i="5"/>
  <c r="AE3861" i="5" s="1"/>
  <c r="C3861" i="5"/>
  <c r="B3861" i="5"/>
  <c r="A3861" i="5"/>
  <c r="AE3860" i="5"/>
  <c r="AD3860" i="5"/>
  <c r="AC3860" i="5"/>
  <c r="AB3860" i="5"/>
  <c r="AA3860" i="5"/>
  <c r="Z3860" i="5"/>
  <c r="Y3860" i="5"/>
  <c r="X3860" i="5"/>
  <c r="W3860" i="5"/>
  <c r="V3860" i="5"/>
  <c r="U3860" i="5"/>
  <c r="S3860" i="5"/>
  <c r="R3860" i="5"/>
  <c r="Q3860" i="5"/>
  <c r="P3860" i="5"/>
  <c r="O3860" i="5"/>
  <c r="N3860" i="5"/>
  <c r="M3860" i="5"/>
  <c r="L3860" i="5"/>
  <c r="K3860" i="5"/>
  <c r="J3860" i="5"/>
  <c r="I3860" i="5"/>
  <c r="H3860" i="5"/>
  <c r="G3860" i="5"/>
  <c r="F3860" i="5"/>
  <c r="E3860" i="5"/>
  <c r="D3860" i="5"/>
  <c r="T3860" i="5" s="1"/>
  <c r="AF3860" i="5" s="1"/>
  <c r="C3860" i="5"/>
  <c r="B3860" i="5"/>
  <c r="A3860" i="5"/>
  <c r="AD3859" i="5"/>
  <c r="AC3859" i="5"/>
  <c r="AB3859" i="5"/>
  <c r="AA3859" i="5"/>
  <c r="Z3859" i="5"/>
  <c r="Y3859" i="5"/>
  <c r="X3859" i="5"/>
  <c r="W3859" i="5"/>
  <c r="V3859" i="5"/>
  <c r="U3859" i="5"/>
  <c r="T3859" i="5"/>
  <c r="AF3859" i="5" s="1"/>
  <c r="S3859" i="5"/>
  <c r="R3859" i="5"/>
  <c r="Q3859" i="5"/>
  <c r="P3859" i="5"/>
  <c r="O3859" i="5"/>
  <c r="N3859" i="5"/>
  <c r="M3859" i="5"/>
  <c r="L3859" i="5"/>
  <c r="K3859" i="5"/>
  <c r="J3859" i="5"/>
  <c r="I3859" i="5"/>
  <c r="H3859" i="5"/>
  <c r="G3859" i="5"/>
  <c r="F3859" i="5"/>
  <c r="E3859" i="5"/>
  <c r="D3859" i="5"/>
  <c r="AE3859" i="5" s="1"/>
  <c r="C3859" i="5"/>
  <c r="B3859" i="5"/>
  <c r="A3859" i="5"/>
  <c r="AD3858" i="5"/>
  <c r="AC3858" i="5"/>
  <c r="AB3858" i="5"/>
  <c r="AA3858" i="5"/>
  <c r="Z3858" i="5"/>
  <c r="Y3858" i="5"/>
  <c r="X3858" i="5"/>
  <c r="W3858" i="5"/>
  <c r="V3858" i="5"/>
  <c r="U3858" i="5"/>
  <c r="S3858" i="5"/>
  <c r="R3858" i="5"/>
  <c r="Q3858" i="5"/>
  <c r="P3858" i="5"/>
  <c r="O3858" i="5"/>
  <c r="N3858" i="5"/>
  <c r="M3858" i="5"/>
  <c r="L3858" i="5"/>
  <c r="K3858" i="5"/>
  <c r="J3858" i="5"/>
  <c r="I3858" i="5"/>
  <c r="H3858" i="5"/>
  <c r="G3858" i="5"/>
  <c r="F3858" i="5"/>
  <c r="E3858" i="5"/>
  <c r="D3858" i="5"/>
  <c r="C3858" i="5"/>
  <c r="B3858" i="5"/>
  <c r="A3858" i="5"/>
  <c r="AD3857" i="5"/>
  <c r="AC3857" i="5"/>
  <c r="AB3857" i="5"/>
  <c r="AA3857" i="5"/>
  <c r="Z3857" i="5"/>
  <c r="Y3857" i="5"/>
  <c r="X3857" i="5"/>
  <c r="W3857" i="5"/>
  <c r="V3857" i="5"/>
  <c r="U3857" i="5"/>
  <c r="S3857" i="5"/>
  <c r="R3857" i="5"/>
  <c r="Q3857" i="5"/>
  <c r="P3857" i="5"/>
  <c r="O3857" i="5"/>
  <c r="N3857" i="5"/>
  <c r="M3857" i="5"/>
  <c r="L3857" i="5"/>
  <c r="K3857" i="5"/>
  <c r="J3857" i="5"/>
  <c r="I3857" i="5"/>
  <c r="H3857" i="5"/>
  <c r="G3857" i="5"/>
  <c r="F3857" i="5"/>
  <c r="E3857" i="5"/>
  <c r="D3857" i="5"/>
  <c r="T3857" i="5" s="1"/>
  <c r="AF3857" i="5" s="1"/>
  <c r="C3857" i="5"/>
  <c r="B3857" i="5"/>
  <c r="A3857" i="5"/>
  <c r="AD3856" i="5"/>
  <c r="AC3856" i="5"/>
  <c r="AB3856" i="5"/>
  <c r="AA3856" i="5"/>
  <c r="Z3856" i="5"/>
  <c r="Y3856" i="5"/>
  <c r="X3856" i="5"/>
  <c r="W3856" i="5"/>
  <c r="V3856" i="5"/>
  <c r="U3856" i="5"/>
  <c r="T3856" i="5"/>
  <c r="AF3856" i="5" s="1"/>
  <c r="S3856" i="5"/>
  <c r="R3856" i="5"/>
  <c r="Q3856" i="5"/>
  <c r="P3856" i="5"/>
  <c r="O3856" i="5"/>
  <c r="N3856" i="5"/>
  <c r="M3856" i="5"/>
  <c r="L3856" i="5"/>
  <c r="K3856" i="5"/>
  <c r="J3856" i="5"/>
  <c r="I3856" i="5"/>
  <c r="H3856" i="5"/>
  <c r="G3856" i="5"/>
  <c r="F3856" i="5"/>
  <c r="E3856" i="5"/>
  <c r="D3856" i="5"/>
  <c r="AE3856" i="5" s="1"/>
  <c r="C3856" i="5"/>
  <c r="B3856" i="5"/>
  <c r="A3856" i="5"/>
  <c r="AD3855" i="5"/>
  <c r="AC3855" i="5"/>
  <c r="AB3855" i="5"/>
  <c r="AA3855" i="5"/>
  <c r="Z3855" i="5"/>
  <c r="Y3855" i="5"/>
  <c r="X3855" i="5"/>
  <c r="W3855" i="5"/>
  <c r="V3855" i="5"/>
  <c r="U3855" i="5"/>
  <c r="S3855" i="5"/>
  <c r="R3855" i="5"/>
  <c r="Q3855" i="5"/>
  <c r="P3855" i="5"/>
  <c r="O3855" i="5"/>
  <c r="N3855" i="5"/>
  <c r="M3855" i="5"/>
  <c r="L3855" i="5"/>
  <c r="K3855" i="5"/>
  <c r="J3855" i="5"/>
  <c r="I3855" i="5"/>
  <c r="H3855" i="5"/>
  <c r="G3855" i="5"/>
  <c r="F3855" i="5"/>
  <c r="E3855" i="5"/>
  <c r="D3855" i="5"/>
  <c r="C3855" i="5"/>
  <c r="B3855" i="5"/>
  <c r="A3855" i="5"/>
  <c r="AD3854" i="5"/>
  <c r="AC3854" i="5"/>
  <c r="AB3854" i="5"/>
  <c r="AA3854" i="5"/>
  <c r="Z3854" i="5"/>
  <c r="Y3854" i="5"/>
  <c r="X3854" i="5"/>
  <c r="W3854" i="5"/>
  <c r="V3854" i="5"/>
  <c r="U3854" i="5"/>
  <c r="T3854" i="5"/>
  <c r="AF3854" i="5" s="1"/>
  <c r="S3854" i="5"/>
  <c r="R3854" i="5"/>
  <c r="Q3854" i="5"/>
  <c r="P3854" i="5"/>
  <c r="O3854" i="5"/>
  <c r="N3854" i="5"/>
  <c r="M3854" i="5"/>
  <c r="L3854" i="5"/>
  <c r="K3854" i="5"/>
  <c r="J3854" i="5"/>
  <c r="I3854" i="5"/>
  <c r="H3854" i="5"/>
  <c r="G3854" i="5"/>
  <c r="F3854" i="5"/>
  <c r="E3854" i="5"/>
  <c r="D3854" i="5"/>
  <c r="AE3854" i="5" s="1"/>
  <c r="C3854" i="5"/>
  <c r="B3854" i="5"/>
  <c r="A3854" i="5"/>
  <c r="AD3853" i="5"/>
  <c r="AC3853" i="5"/>
  <c r="AB3853" i="5"/>
  <c r="AA3853" i="5"/>
  <c r="Z3853" i="5"/>
  <c r="Y3853" i="5"/>
  <c r="X3853" i="5"/>
  <c r="W3853" i="5"/>
  <c r="V3853" i="5"/>
  <c r="U3853" i="5"/>
  <c r="S3853" i="5"/>
  <c r="R3853" i="5"/>
  <c r="Q3853" i="5"/>
  <c r="P3853" i="5"/>
  <c r="O3853" i="5"/>
  <c r="N3853" i="5"/>
  <c r="M3853" i="5"/>
  <c r="L3853" i="5"/>
  <c r="K3853" i="5"/>
  <c r="J3853" i="5"/>
  <c r="I3853" i="5"/>
  <c r="H3853" i="5"/>
  <c r="G3853" i="5"/>
  <c r="F3853" i="5"/>
  <c r="E3853" i="5"/>
  <c r="D3853" i="5"/>
  <c r="C3853" i="5"/>
  <c r="B3853" i="5"/>
  <c r="A3853" i="5"/>
  <c r="AD3852" i="5"/>
  <c r="AC3852" i="5"/>
  <c r="AB3852" i="5"/>
  <c r="AA3852" i="5"/>
  <c r="Z3852" i="5"/>
  <c r="Y3852" i="5"/>
  <c r="X3852" i="5"/>
  <c r="W3852" i="5"/>
  <c r="V3852" i="5"/>
  <c r="U3852" i="5"/>
  <c r="S3852" i="5"/>
  <c r="R3852" i="5"/>
  <c r="Q3852" i="5"/>
  <c r="P3852" i="5"/>
  <c r="O3852" i="5"/>
  <c r="N3852" i="5"/>
  <c r="M3852" i="5"/>
  <c r="L3852" i="5"/>
  <c r="K3852" i="5"/>
  <c r="J3852" i="5"/>
  <c r="I3852" i="5"/>
  <c r="H3852" i="5"/>
  <c r="G3852" i="5"/>
  <c r="F3852" i="5"/>
  <c r="E3852" i="5"/>
  <c r="D3852" i="5"/>
  <c r="AE3852" i="5" s="1"/>
  <c r="C3852" i="5"/>
  <c r="B3852" i="5"/>
  <c r="A3852" i="5"/>
  <c r="AE3851" i="5"/>
  <c r="AD3851" i="5"/>
  <c r="AC3851" i="5"/>
  <c r="AB3851" i="5"/>
  <c r="AA3851" i="5"/>
  <c r="Z3851" i="5"/>
  <c r="Y3851" i="5"/>
  <c r="X3851" i="5"/>
  <c r="W3851" i="5"/>
  <c r="V3851" i="5"/>
  <c r="U3851" i="5"/>
  <c r="T3851" i="5"/>
  <c r="AF3851" i="5" s="1"/>
  <c r="S3851" i="5"/>
  <c r="R3851" i="5"/>
  <c r="Q3851" i="5"/>
  <c r="P3851" i="5"/>
  <c r="O3851" i="5"/>
  <c r="N3851" i="5"/>
  <c r="M3851" i="5"/>
  <c r="L3851" i="5"/>
  <c r="K3851" i="5"/>
  <c r="J3851" i="5"/>
  <c r="I3851" i="5"/>
  <c r="H3851" i="5"/>
  <c r="G3851" i="5"/>
  <c r="F3851" i="5"/>
  <c r="E3851" i="5"/>
  <c r="D3851" i="5"/>
  <c r="C3851" i="5"/>
  <c r="B3851" i="5"/>
  <c r="A3851" i="5"/>
  <c r="AD3850" i="5"/>
  <c r="AC3850" i="5"/>
  <c r="AB3850" i="5"/>
  <c r="AA3850" i="5"/>
  <c r="Z3850" i="5"/>
  <c r="Y3850" i="5"/>
  <c r="X3850" i="5"/>
  <c r="W3850" i="5"/>
  <c r="V3850" i="5"/>
  <c r="U3850" i="5"/>
  <c r="T3850" i="5"/>
  <c r="AF3850" i="5" s="1"/>
  <c r="S3850" i="5"/>
  <c r="R3850" i="5"/>
  <c r="Q3850" i="5"/>
  <c r="P3850" i="5"/>
  <c r="O3850" i="5"/>
  <c r="N3850" i="5"/>
  <c r="M3850" i="5"/>
  <c r="L3850" i="5"/>
  <c r="K3850" i="5"/>
  <c r="J3850" i="5"/>
  <c r="I3850" i="5"/>
  <c r="H3850" i="5"/>
  <c r="G3850" i="5"/>
  <c r="F3850" i="5"/>
  <c r="E3850" i="5"/>
  <c r="D3850" i="5"/>
  <c r="AE3850" i="5" s="1"/>
  <c r="C3850" i="5"/>
  <c r="B3850" i="5"/>
  <c r="A3850" i="5"/>
  <c r="AD3849" i="5"/>
  <c r="AC3849" i="5"/>
  <c r="AB3849" i="5"/>
  <c r="AA3849" i="5"/>
  <c r="Z3849" i="5"/>
  <c r="Y3849" i="5"/>
  <c r="X3849" i="5"/>
  <c r="W3849" i="5"/>
  <c r="V3849" i="5"/>
  <c r="U3849" i="5"/>
  <c r="T3849" i="5"/>
  <c r="AF3849" i="5" s="1"/>
  <c r="S3849" i="5"/>
  <c r="R3849" i="5"/>
  <c r="Q3849" i="5"/>
  <c r="P3849" i="5"/>
  <c r="O3849" i="5"/>
  <c r="N3849" i="5"/>
  <c r="M3849" i="5"/>
  <c r="L3849" i="5"/>
  <c r="K3849" i="5"/>
  <c r="J3849" i="5"/>
  <c r="I3849" i="5"/>
  <c r="H3849" i="5"/>
  <c r="G3849" i="5"/>
  <c r="F3849" i="5"/>
  <c r="E3849" i="5"/>
  <c r="D3849" i="5"/>
  <c r="AE3849" i="5" s="1"/>
  <c r="C3849" i="5"/>
  <c r="B3849" i="5"/>
  <c r="A3849" i="5"/>
  <c r="AE3848" i="5"/>
  <c r="AD3848" i="5"/>
  <c r="AC3848" i="5"/>
  <c r="AB3848" i="5"/>
  <c r="AA3848" i="5"/>
  <c r="Z3848" i="5"/>
  <c r="Y3848" i="5"/>
  <c r="X3848" i="5"/>
  <c r="W3848" i="5"/>
  <c r="V3848" i="5"/>
  <c r="U3848" i="5"/>
  <c r="T3848" i="5"/>
  <c r="AF3848" i="5" s="1"/>
  <c r="S3848" i="5"/>
  <c r="R3848" i="5"/>
  <c r="Q3848" i="5"/>
  <c r="P3848" i="5"/>
  <c r="O3848" i="5"/>
  <c r="N3848" i="5"/>
  <c r="M3848" i="5"/>
  <c r="L3848" i="5"/>
  <c r="K3848" i="5"/>
  <c r="J3848" i="5"/>
  <c r="I3848" i="5"/>
  <c r="H3848" i="5"/>
  <c r="G3848" i="5"/>
  <c r="F3848" i="5"/>
  <c r="E3848" i="5"/>
  <c r="D3848" i="5"/>
  <c r="C3848" i="5"/>
  <c r="B3848" i="5"/>
  <c r="A3848" i="5"/>
  <c r="AD3847" i="5"/>
  <c r="AC3847" i="5"/>
  <c r="AB3847" i="5"/>
  <c r="AA3847" i="5"/>
  <c r="Z3847" i="5"/>
  <c r="Y3847" i="5"/>
  <c r="X3847" i="5"/>
  <c r="W3847" i="5"/>
  <c r="V3847" i="5"/>
  <c r="U3847" i="5"/>
  <c r="S3847" i="5"/>
  <c r="R3847" i="5"/>
  <c r="Q3847" i="5"/>
  <c r="P3847" i="5"/>
  <c r="O3847" i="5"/>
  <c r="N3847" i="5"/>
  <c r="M3847" i="5"/>
  <c r="L3847" i="5"/>
  <c r="K3847" i="5"/>
  <c r="J3847" i="5"/>
  <c r="I3847" i="5"/>
  <c r="H3847" i="5"/>
  <c r="G3847" i="5"/>
  <c r="F3847" i="5"/>
  <c r="E3847" i="5"/>
  <c r="D3847" i="5"/>
  <c r="C3847" i="5"/>
  <c r="B3847" i="5"/>
  <c r="A3847" i="5"/>
  <c r="AD3846" i="5"/>
  <c r="AC3846" i="5"/>
  <c r="AB3846" i="5"/>
  <c r="AA3846" i="5"/>
  <c r="Z3846" i="5"/>
  <c r="Y3846" i="5"/>
  <c r="X3846" i="5"/>
  <c r="W3846" i="5"/>
  <c r="V3846" i="5"/>
  <c r="U3846" i="5"/>
  <c r="T3846" i="5"/>
  <c r="AF3846" i="5" s="1"/>
  <c r="S3846" i="5"/>
  <c r="R3846" i="5"/>
  <c r="Q3846" i="5"/>
  <c r="P3846" i="5"/>
  <c r="O3846" i="5"/>
  <c r="N3846" i="5"/>
  <c r="M3846" i="5"/>
  <c r="L3846" i="5"/>
  <c r="K3846" i="5"/>
  <c r="J3846" i="5"/>
  <c r="I3846" i="5"/>
  <c r="H3846" i="5"/>
  <c r="G3846" i="5"/>
  <c r="F3846" i="5"/>
  <c r="E3846" i="5"/>
  <c r="D3846" i="5"/>
  <c r="AE3846" i="5" s="1"/>
  <c r="C3846" i="5"/>
  <c r="B3846" i="5"/>
  <c r="A3846" i="5"/>
  <c r="AE3845" i="5"/>
  <c r="AD3845" i="5"/>
  <c r="AC3845" i="5"/>
  <c r="AB3845" i="5"/>
  <c r="AA3845" i="5"/>
  <c r="Z3845" i="5"/>
  <c r="Y3845" i="5"/>
  <c r="X3845" i="5"/>
  <c r="W3845" i="5"/>
  <c r="V3845" i="5"/>
  <c r="U3845" i="5"/>
  <c r="T3845" i="5"/>
  <c r="AF3845" i="5" s="1"/>
  <c r="S3845" i="5"/>
  <c r="R3845" i="5"/>
  <c r="Q3845" i="5"/>
  <c r="P3845" i="5"/>
  <c r="O3845" i="5"/>
  <c r="N3845" i="5"/>
  <c r="M3845" i="5"/>
  <c r="L3845" i="5"/>
  <c r="K3845" i="5"/>
  <c r="J3845" i="5"/>
  <c r="I3845" i="5"/>
  <c r="H3845" i="5"/>
  <c r="G3845" i="5"/>
  <c r="F3845" i="5"/>
  <c r="E3845" i="5"/>
  <c r="D3845" i="5"/>
  <c r="C3845" i="5"/>
  <c r="B3845" i="5"/>
  <c r="A3845" i="5"/>
  <c r="AD3844" i="5"/>
  <c r="AC3844" i="5"/>
  <c r="AB3844" i="5"/>
  <c r="AA3844" i="5"/>
  <c r="Z3844" i="5"/>
  <c r="Y3844" i="5"/>
  <c r="X3844" i="5"/>
  <c r="W3844" i="5"/>
  <c r="V3844" i="5"/>
  <c r="U3844" i="5"/>
  <c r="S3844" i="5"/>
  <c r="R3844" i="5"/>
  <c r="Q3844" i="5"/>
  <c r="P3844" i="5"/>
  <c r="O3844" i="5"/>
  <c r="N3844" i="5"/>
  <c r="M3844" i="5"/>
  <c r="L3844" i="5"/>
  <c r="K3844" i="5"/>
  <c r="J3844" i="5"/>
  <c r="I3844" i="5"/>
  <c r="H3844" i="5"/>
  <c r="G3844" i="5"/>
  <c r="F3844" i="5"/>
  <c r="E3844" i="5"/>
  <c r="D3844" i="5"/>
  <c r="C3844" i="5"/>
  <c r="B3844" i="5"/>
  <c r="A3844" i="5"/>
  <c r="AF3843" i="5"/>
  <c r="AD3843" i="5"/>
  <c r="AC3843" i="5"/>
  <c r="AB3843" i="5"/>
  <c r="AA3843" i="5"/>
  <c r="Z3843" i="5"/>
  <c r="Y3843" i="5"/>
  <c r="X3843" i="5"/>
  <c r="W3843" i="5"/>
  <c r="V3843" i="5"/>
  <c r="U3843" i="5"/>
  <c r="T3843" i="5"/>
  <c r="S3843" i="5"/>
  <c r="R3843" i="5"/>
  <c r="Q3843" i="5"/>
  <c r="P3843" i="5"/>
  <c r="O3843" i="5"/>
  <c r="N3843" i="5"/>
  <c r="M3843" i="5"/>
  <c r="L3843" i="5"/>
  <c r="K3843" i="5"/>
  <c r="J3843" i="5"/>
  <c r="I3843" i="5"/>
  <c r="H3843" i="5"/>
  <c r="G3843" i="5"/>
  <c r="F3843" i="5"/>
  <c r="E3843" i="5"/>
  <c r="D3843" i="5"/>
  <c r="AE3843" i="5" s="1"/>
  <c r="C3843" i="5"/>
  <c r="B3843" i="5"/>
  <c r="A3843" i="5"/>
  <c r="AD3842" i="5"/>
  <c r="AC3842" i="5"/>
  <c r="AB3842" i="5"/>
  <c r="AA3842" i="5"/>
  <c r="Z3842" i="5"/>
  <c r="Y3842" i="5"/>
  <c r="X3842" i="5"/>
  <c r="W3842" i="5"/>
  <c r="V3842" i="5"/>
  <c r="U3842" i="5"/>
  <c r="S3842" i="5"/>
  <c r="R3842" i="5"/>
  <c r="Q3842" i="5"/>
  <c r="P3842" i="5"/>
  <c r="O3842" i="5"/>
  <c r="N3842" i="5"/>
  <c r="M3842" i="5"/>
  <c r="L3842" i="5"/>
  <c r="K3842" i="5"/>
  <c r="J3842" i="5"/>
  <c r="I3842" i="5"/>
  <c r="H3842" i="5"/>
  <c r="G3842" i="5"/>
  <c r="F3842" i="5"/>
  <c r="E3842" i="5"/>
  <c r="D3842" i="5"/>
  <c r="C3842" i="5"/>
  <c r="B3842" i="5"/>
  <c r="A3842" i="5"/>
  <c r="AD3841" i="5"/>
  <c r="AC3841" i="5"/>
  <c r="AB3841" i="5"/>
  <c r="AA3841" i="5"/>
  <c r="Z3841" i="5"/>
  <c r="Y3841" i="5"/>
  <c r="X3841" i="5"/>
  <c r="W3841" i="5"/>
  <c r="V3841" i="5"/>
  <c r="U3841" i="5"/>
  <c r="T3841" i="5"/>
  <c r="AF3841" i="5" s="1"/>
  <c r="S3841" i="5"/>
  <c r="R3841" i="5"/>
  <c r="Q3841" i="5"/>
  <c r="P3841" i="5"/>
  <c r="O3841" i="5"/>
  <c r="N3841" i="5"/>
  <c r="M3841" i="5"/>
  <c r="L3841" i="5"/>
  <c r="K3841" i="5"/>
  <c r="J3841" i="5"/>
  <c r="I3841" i="5"/>
  <c r="H3841" i="5"/>
  <c r="G3841" i="5"/>
  <c r="F3841" i="5"/>
  <c r="E3841" i="5"/>
  <c r="D3841" i="5"/>
  <c r="AE3841" i="5" s="1"/>
  <c r="C3841" i="5"/>
  <c r="B3841" i="5"/>
  <c r="A3841" i="5"/>
  <c r="AD3840" i="5"/>
  <c r="AC3840" i="5"/>
  <c r="AB3840" i="5"/>
  <c r="AA3840" i="5"/>
  <c r="Z3840" i="5"/>
  <c r="Y3840" i="5"/>
  <c r="X3840" i="5"/>
  <c r="W3840" i="5"/>
  <c r="V3840" i="5"/>
  <c r="U3840" i="5"/>
  <c r="S3840" i="5"/>
  <c r="R3840" i="5"/>
  <c r="Q3840" i="5"/>
  <c r="P3840" i="5"/>
  <c r="O3840" i="5"/>
  <c r="N3840" i="5"/>
  <c r="M3840" i="5"/>
  <c r="L3840" i="5"/>
  <c r="K3840" i="5"/>
  <c r="J3840" i="5"/>
  <c r="I3840" i="5"/>
  <c r="H3840" i="5"/>
  <c r="G3840" i="5"/>
  <c r="F3840" i="5"/>
  <c r="E3840" i="5"/>
  <c r="D3840" i="5"/>
  <c r="C3840" i="5"/>
  <c r="B3840" i="5"/>
  <c r="A3840" i="5"/>
  <c r="AD3839" i="5"/>
  <c r="AC3839" i="5"/>
  <c r="AB3839" i="5"/>
  <c r="AA3839" i="5"/>
  <c r="Z3839" i="5"/>
  <c r="Y3839" i="5"/>
  <c r="X3839" i="5"/>
  <c r="W3839" i="5"/>
  <c r="V3839" i="5"/>
  <c r="U3839" i="5"/>
  <c r="S3839" i="5"/>
  <c r="R3839" i="5"/>
  <c r="Q3839" i="5"/>
  <c r="P3839" i="5"/>
  <c r="O3839" i="5"/>
  <c r="N3839" i="5"/>
  <c r="M3839" i="5"/>
  <c r="L3839" i="5"/>
  <c r="K3839" i="5"/>
  <c r="J3839" i="5"/>
  <c r="I3839" i="5"/>
  <c r="H3839" i="5"/>
  <c r="G3839" i="5"/>
  <c r="F3839" i="5"/>
  <c r="E3839" i="5"/>
  <c r="D3839" i="5"/>
  <c r="C3839" i="5"/>
  <c r="B3839" i="5"/>
  <c r="A3839" i="5"/>
  <c r="AD3838" i="5"/>
  <c r="AC3838" i="5"/>
  <c r="AB3838" i="5"/>
  <c r="AA3838" i="5"/>
  <c r="Z3838" i="5"/>
  <c r="Y3838" i="5"/>
  <c r="X3838" i="5"/>
  <c r="W3838" i="5"/>
  <c r="V3838" i="5"/>
  <c r="U3838" i="5"/>
  <c r="T3838" i="5"/>
  <c r="AF3838" i="5" s="1"/>
  <c r="S3838" i="5"/>
  <c r="R3838" i="5"/>
  <c r="Q3838" i="5"/>
  <c r="P3838" i="5"/>
  <c r="O3838" i="5"/>
  <c r="N3838" i="5"/>
  <c r="M3838" i="5"/>
  <c r="L3838" i="5"/>
  <c r="K3838" i="5"/>
  <c r="J3838" i="5"/>
  <c r="I3838" i="5"/>
  <c r="H3838" i="5"/>
  <c r="G3838" i="5"/>
  <c r="F3838" i="5"/>
  <c r="E3838" i="5"/>
  <c r="D3838" i="5"/>
  <c r="AE3838" i="5" s="1"/>
  <c r="C3838" i="5"/>
  <c r="B3838" i="5"/>
  <c r="A3838" i="5"/>
  <c r="AD3837" i="5"/>
  <c r="AC3837" i="5"/>
  <c r="AB3837" i="5"/>
  <c r="AA3837" i="5"/>
  <c r="Z3837" i="5"/>
  <c r="Y3837" i="5"/>
  <c r="X3837" i="5"/>
  <c r="W3837" i="5"/>
  <c r="V3837" i="5"/>
  <c r="U3837" i="5"/>
  <c r="S3837" i="5"/>
  <c r="R3837" i="5"/>
  <c r="Q3837" i="5"/>
  <c r="P3837" i="5"/>
  <c r="O3837" i="5"/>
  <c r="N3837" i="5"/>
  <c r="M3837" i="5"/>
  <c r="L3837" i="5"/>
  <c r="K3837" i="5"/>
  <c r="J3837" i="5"/>
  <c r="I3837" i="5"/>
  <c r="H3837" i="5"/>
  <c r="G3837" i="5"/>
  <c r="F3837" i="5"/>
  <c r="E3837" i="5"/>
  <c r="D3837" i="5"/>
  <c r="C3837" i="5"/>
  <c r="B3837" i="5"/>
  <c r="A3837" i="5"/>
  <c r="AD3836" i="5"/>
  <c r="AC3836" i="5"/>
  <c r="AB3836" i="5"/>
  <c r="AA3836" i="5"/>
  <c r="Z3836" i="5"/>
  <c r="Y3836" i="5"/>
  <c r="X3836" i="5"/>
  <c r="W3836" i="5"/>
  <c r="V3836" i="5"/>
  <c r="U3836" i="5"/>
  <c r="T3836" i="5"/>
  <c r="AF3836" i="5" s="1"/>
  <c r="S3836" i="5"/>
  <c r="R3836" i="5"/>
  <c r="Q3836" i="5"/>
  <c r="P3836" i="5"/>
  <c r="O3836" i="5"/>
  <c r="N3836" i="5"/>
  <c r="M3836" i="5"/>
  <c r="L3836" i="5"/>
  <c r="K3836" i="5"/>
  <c r="J3836" i="5"/>
  <c r="I3836" i="5"/>
  <c r="H3836" i="5"/>
  <c r="G3836" i="5"/>
  <c r="F3836" i="5"/>
  <c r="E3836" i="5"/>
  <c r="D3836" i="5"/>
  <c r="AE3836" i="5" s="1"/>
  <c r="C3836" i="5"/>
  <c r="B3836" i="5"/>
  <c r="A3836" i="5"/>
  <c r="AD3835" i="5"/>
  <c r="AC3835" i="5"/>
  <c r="AB3835" i="5"/>
  <c r="AA3835" i="5"/>
  <c r="Z3835" i="5"/>
  <c r="Y3835" i="5"/>
  <c r="X3835" i="5"/>
  <c r="W3835" i="5"/>
  <c r="V3835" i="5"/>
  <c r="U3835" i="5"/>
  <c r="T3835" i="5"/>
  <c r="AF3835" i="5" s="1"/>
  <c r="S3835" i="5"/>
  <c r="R3835" i="5"/>
  <c r="Q3835" i="5"/>
  <c r="P3835" i="5"/>
  <c r="O3835" i="5"/>
  <c r="N3835" i="5"/>
  <c r="M3835" i="5"/>
  <c r="L3835" i="5"/>
  <c r="K3835" i="5"/>
  <c r="J3835" i="5"/>
  <c r="I3835" i="5"/>
  <c r="H3835" i="5"/>
  <c r="G3835" i="5"/>
  <c r="F3835" i="5"/>
  <c r="E3835" i="5"/>
  <c r="D3835" i="5"/>
  <c r="AE3835" i="5" s="1"/>
  <c r="C3835" i="5"/>
  <c r="B3835" i="5"/>
  <c r="A3835" i="5"/>
  <c r="AD3834" i="5"/>
  <c r="AC3834" i="5"/>
  <c r="AB3834" i="5"/>
  <c r="AA3834" i="5"/>
  <c r="Z3834" i="5"/>
  <c r="Y3834" i="5"/>
  <c r="X3834" i="5"/>
  <c r="W3834" i="5"/>
  <c r="V3834" i="5"/>
  <c r="U3834" i="5"/>
  <c r="S3834" i="5"/>
  <c r="R3834" i="5"/>
  <c r="Q3834" i="5"/>
  <c r="P3834" i="5"/>
  <c r="O3834" i="5"/>
  <c r="N3834" i="5"/>
  <c r="M3834" i="5"/>
  <c r="L3834" i="5"/>
  <c r="K3834" i="5"/>
  <c r="J3834" i="5"/>
  <c r="I3834" i="5"/>
  <c r="H3834" i="5"/>
  <c r="G3834" i="5"/>
  <c r="F3834" i="5"/>
  <c r="E3834" i="5"/>
  <c r="D3834" i="5"/>
  <c r="C3834" i="5"/>
  <c r="B3834" i="5"/>
  <c r="A3834" i="5"/>
  <c r="AE3833" i="5"/>
  <c r="AD3833" i="5"/>
  <c r="AC3833" i="5"/>
  <c r="AB3833" i="5"/>
  <c r="AA3833" i="5"/>
  <c r="Z3833" i="5"/>
  <c r="Y3833" i="5"/>
  <c r="X3833" i="5"/>
  <c r="W3833" i="5"/>
  <c r="V3833" i="5"/>
  <c r="U3833" i="5"/>
  <c r="T3833" i="5"/>
  <c r="AF3833" i="5" s="1"/>
  <c r="S3833" i="5"/>
  <c r="R3833" i="5"/>
  <c r="Q3833" i="5"/>
  <c r="P3833" i="5"/>
  <c r="O3833" i="5"/>
  <c r="N3833" i="5"/>
  <c r="M3833" i="5"/>
  <c r="L3833" i="5"/>
  <c r="K3833" i="5"/>
  <c r="J3833" i="5"/>
  <c r="I3833" i="5"/>
  <c r="H3833" i="5"/>
  <c r="G3833" i="5"/>
  <c r="F3833" i="5"/>
  <c r="E3833" i="5"/>
  <c r="D3833" i="5"/>
  <c r="C3833" i="5"/>
  <c r="B3833" i="5"/>
  <c r="A3833" i="5"/>
  <c r="AF3832" i="5"/>
  <c r="AD3832" i="5"/>
  <c r="AC3832" i="5"/>
  <c r="AB3832" i="5"/>
  <c r="AA3832" i="5"/>
  <c r="Z3832" i="5"/>
  <c r="Y3832" i="5"/>
  <c r="X3832" i="5"/>
  <c r="W3832" i="5"/>
  <c r="V3832" i="5"/>
  <c r="U3832" i="5"/>
  <c r="T3832" i="5"/>
  <c r="S3832" i="5"/>
  <c r="R3832" i="5"/>
  <c r="Q3832" i="5"/>
  <c r="P3832" i="5"/>
  <c r="O3832" i="5"/>
  <c r="N3832" i="5"/>
  <c r="M3832" i="5"/>
  <c r="L3832" i="5"/>
  <c r="K3832" i="5"/>
  <c r="J3832" i="5"/>
  <c r="I3832" i="5"/>
  <c r="H3832" i="5"/>
  <c r="G3832" i="5"/>
  <c r="F3832" i="5"/>
  <c r="E3832" i="5"/>
  <c r="D3832" i="5"/>
  <c r="AE3832" i="5" s="1"/>
  <c r="C3832" i="5"/>
  <c r="B3832" i="5"/>
  <c r="A3832" i="5"/>
  <c r="AD3831" i="5"/>
  <c r="AC3831" i="5"/>
  <c r="AB3831" i="5"/>
  <c r="AA3831" i="5"/>
  <c r="Z3831" i="5"/>
  <c r="Y3831" i="5"/>
  <c r="X3831" i="5"/>
  <c r="W3831" i="5"/>
  <c r="V3831" i="5"/>
  <c r="U3831" i="5"/>
  <c r="T3831" i="5"/>
  <c r="AF3831" i="5" s="1"/>
  <c r="S3831" i="5"/>
  <c r="R3831" i="5"/>
  <c r="Q3831" i="5"/>
  <c r="P3831" i="5"/>
  <c r="O3831" i="5"/>
  <c r="N3831" i="5"/>
  <c r="M3831" i="5"/>
  <c r="L3831" i="5"/>
  <c r="K3831" i="5"/>
  <c r="J3831" i="5"/>
  <c r="I3831" i="5"/>
  <c r="H3831" i="5"/>
  <c r="G3831" i="5"/>
  <c r="F3831" i="5"/>
  <c r="E3831" i="5"/>
  <c r="D3831" i="5"/>
  <c r="AE3831" i="5" s="1"/>
  <c r="C3831" i="5"/>
  <c r="B3831" i="5"/>
  <c r="A3831" i="5"/>
  <c r="AE3830" i="5"/>
  <c r="AD3830" i="5"/>
  <c r="AC3830" i="5"/>
  <c r="AB3830" i="5"/>
  <c r="AA3830" i="5"/>
  <c r="Z3830" i="5"/>
  <c r="Y3830" i="5"/>
  <c r="X3830" i="5"/>
  <c r="W3830" i="5"/>
  <c r="V3830" i="5"/>
  <c r="U3830" i="5"/>
  <c r="T3830" i="5"/>
  <c r="AF3830" i="5" s="1"/>
  <c r="S3830" i="5"/>
  <c r="R3830" i="5"/>
  <c r="Q3830" i="5"/>
  <c r="P3830" i="5"/>
  <c r="O3830" i="5"/>
  <c r="N3830" i="5"/>
  <c r="M3830" i="5"/>
  <c r="L3830" i="5"/>
  <c r="K3830" i="5"/>
  <c r="J3830" i="5"/>
  <c r="I3830" i="5"/>
  <c r="H3830" i="5"/>
  <c r="G3830" i="5"/>
  <c r="F3830" i="5"/>
  <c r="E3830" i="5"/>
  <c r="D3830" i="5"/>
  <c r="C3830" i="5"/>
  <c r="B3830" i="5"/>
  <c r="A3830" i="5"/>
  <c r="AD3829" i="5"/>
  <c r="AC3829" i="5"/>
  <c r="AB3829" i="5"/>
  <c r="AA3829" i="5"/>
  <c r="Z3829" i="5"/>
  <c r="Y3829" i="5"/>
  <c r="X3829" i="5"/>
  <c r="W3829" i="5"/>
  <c r="V3829" i="5"/>
  <c r="U3829" i="5"/>
  <c r="S3829" i="5"/>
  <c r="R3829" i="5"/>
  <c r="Q3829" i="5"/>
  <c r="P3829" i="5"/>
  <c r="O3829" i="5"/>
  <c r="N3829" i="5"/>
  <c r="M3829" i="5"/>
  <c r="L3829" i="5"/>
  <c r="K3829" i="5"/>
  <c r="J3829" i="5"/>
  <c r="I3829" i="5"/>
  <c r="H3829" i="5"/>
  <c r="G3829" i="5"/>
  <c r="F3829" i="5"/>
  <c r="E3829" i="5"/>
  <c r="D3829" i="5"/>
  <c r="C3829" i="5"/>
  <c r="B3829" i="5"/>
  <c r="A3829" i="5"/>
  <c r="AF3828" i="5"/>
  <c r="AD3828" i="5"/>
  <c r="AC3828" i="5"/>
  <c r="AB3828" i="5"/>
  <c r="AA3828" i="5"/>
  <c r="Z3828" i="5"/>
  <c r="Y3828" i="5"/>
  <c r="X3828" i="5"/>
  <c r="W3828" i="5"/>
  <c r="V3828" i="5"/>
  <c r="U3828" i="5"/>
  <c r="T3828" i="5"/>
  <c r="S3828" i="5"/>
  <c r="R3828" i="5"/>
  <c r="Q3828" i="5"/>
  <c r="P3828" i="5"/>
  <c r="O3828" i="5"/>
  <c r="N3828" i="5"/>
  <c r="M3828" i="5"/>
  <c r="L3828" i="5"/>
  <c r="K3828" i="5"/>
  <c r="J3828" i="5"/>
  <c r="I3828" i="5"/>
  <c r="H3828" i="5"/>
  <c r="G3828" i="5"/>
  <c r="F3828" i="5"/>
  <c r="E3828" i="5"/>
  <c r="D3828" i="5"/>
  <c r="AE3828" i="5" s="1"/>
  <c r="C3828" i="5"/>
  <c r="B3828" i="5"/>
  <c r="A3828" i="5"/>
  <c r="AD3827" i="5"/>
  <c r="AC3827" i="5"/>
  <c r="AB3827" i="5"/>
  <c r="AA3827" i="5"/>
  <c r="Z3827" i="5"/>
  <c r="Y3827" i="5"/>
  <c r="X3827" i="5"/>
  <c r="W3827" i="5"/>
  <c r="V3827" i="5"/>
  <c r="U3827" i="5"/>
  <c r="S3827" i="5"/>
  <c r="R3827" i="5"/>
  <c r="Q3827" i="5"/>
  <c r="P3827" i="5"/>
  <c r="O3827" i="5"/>
  <c r="N3827" i="5"/>
  <c r="M3827" i="5"/>
  <c r="L3827" i="5"/>
  <c r="K3827" i="5"/>
  <c r="J3827" i="5"/>
  <c r="I3827" i="5"/>
  <c r="H3827" i="5"/>
  <c r="G3827" i="5"/>
  <c r="F3827" i="5"/>
  <c r="E3827" i="5"/>
  <c r="D3827" i="5"/>
  <c r="C3827" i="5"/>
  <c r="B3827" i="5"/>
  <c r="A3827" i="5"/>
  <c r="AD3826" i="5"/>
  <c r="AC3826" i="5"/>
  <c r="AB3826" i="5"/>
  <c r="AA3826" i="5"/>
  <c r="Z3826" i="5"/>
  <c r="Y3826" i="5"/>
  <c r="X3826" i="5"/>
  <c r="W3826" i="5"/>
  <c r="V3826" i="5"/>
  <c r="U3826" i="5"/>
  <c r="S3826" i="5"/>
  <c r="R3826" i="5"/>
  <c r="Q3826" i="5"/>
  <c r="P3826" i="5"/>
  <c r="O3826" i="5"/>
  <c r="N3826" i="5"/>
  <c r="M3826" i="5"/>
  <c r="L3826" i="5"/>
  <c r="K3826" i="5"/>
  <c r="J3826" i="5"/>
  <c r="I3826" i="5"/>
  <c r="H3826" i="5"/>
  <c r="G3826" i="5"/>
  <c r="F3826" i="5"/>
  <c r="E3826" i="5"/>
  <c r="D3826" i="5"/>
  <c r="C3826" i="5"/>
  <c r="B3826" i="5"/>
  <c r="A3826" i="5"/>
  <c r="AD3825" i="5"/>
  <c r="AC3825" i="5"/>
  <c r="AB3825" i="5"/>
  <c r="AA3825" i="5"/>
  <c r="Z3825" i="5"/>
  <c r="Y3825" i="5"/>
  <c r="X3825" i="5"/>
  <c r="W3825" i="5"/>
  <c r="V3825" i="5"/>
  <c r="U3825" i="5"/>
  <c r="T3825" i="5"/>
  <c r="S3825" i="5"/>
  <c r="R3825" i="5"/>
  <c r="Q3825" i="5"/>
  <c r="P3825" i="5"/>
  <c r="O3825" i="5"/>
  <c r="N3825" i="5"/>
  <c r="M3825" i="5"/>
  <c r="L3825" i="5"/>
  <c r="K3825" i="5"/>
  <c r="J3825" i="5"/>
  <c r="I3825" i="5"/>
  <c r="H3825" i="5"/>
  <c r="G3825" i="5"/>
  <c r="F3825" i="5"/>
  <c r="AF3825" i="5" s="1"/>
  <c r="E3825" i="5"/>
  <c r="D3825" i="5"/>
  <c r="AE3825" i="5" s="1"/>
  <c r="C3825" i="5"/>
  <c r="B3825" i="5"/>
  <c r="A3825" i="5"/>
  <c r="AE3824" i="5"/>
  <c r="AD3824" i="5"/>
  <c r="AC3824" i="5"/>
  <c r="AB3824" i="5"/>
  <c r="AA3824" i="5"/>
  <c r="Z3824" i="5"/>
  <c r="Y3824" i="5"/>
  <c r="X3824" i="5"/>
  <c r="W3824" i="5"/>
  <c r="V3824" i="5"/>
  <c r="U3824" i="5"/>
  <c r="S3824" i="5"/>
  <c r="R3824" i="5"/>
  <c r="Q3824" i="5"/>
  <c r="P3824" i="5"/>
  <c r="O3824" i="5"/>
  <c r="N3824" i="5"/>
  <c r="M3824" i="5"/>
  <c r="L3824" i="5"/>
  <c r="K3824" i="5"/>
  <c r="J3824" i="5"/>
  <c r="I3824" i="5"/>
  <c r="H3824" i="5"/>
  <c r="G3824" i="5"/>
  <c r="F3824" i="5"/>
  <c r="E3824" i="5"/>
  <c r="D3824" i="5"/>
  <c r="T3824" i="5" s="1"/>
  <c r="AF3824" i="5" s="1"/>
  <c r="C3824" i="5"/>
  <c r="B3824" i="5"/>
  <c r="A3824" i="5"/>
  <c r="AD3823" i="5"/>
  <c r="AC3823" i="5"/>
  <c r="AB3823" i="5"/>
  <c r="AA3823" i="5"/>
  <c r="Z3823" i="5"/>
  <c r="Y3823" i="5"/>
  <c r="X3823" i="5"/>
  <c r="W3823" i="5"/>
  <c r="V3823" i="5"/>
  <c r="U3823" i="5"/>
  <c r="T3823" i="5"/>
  <c r="AF3823" i="5" s="1"/>
  <c r="S3823" i="5"/>
  <c r="R3823" i="5"/>
  <c r="Q3823" i="5"/>
  <c r="P3823" i="5"/>
  <c r="O3823" i="5"/>
  <c r="N3823" i="5"/>
  <c r="M3823" i="5"/>
  <c r="L3823" i="5"/>
  <c r="K3823" i="5"/>
  <c r="J3823" i="5"/>
  <c r="I3823" i="5"/>
  <c r="H3823" i="5"/>
  <c r="G3823" i="5"/>
  <c r="F3823" i="5"/>
  <c r="E3823" i="5"/>
  <c r="D3823" i="5"/>
  <c r="AE3823" i="5" s="1"/>
  <c r="C3823" i="5"/>
  <c r="B3823" i="5"/>
  <c r="A3823" i="5"/>
  <c r="AD3822" i="5"/>
  <c r="AC3822" i="5"/>
  <c r="AB3822" i="5"/>
  <c r="AA3822" i="5"/>
  <c r="Z3822" i="5"/>
  <c r="Y3822" i="5"/>
  <c r="X3822" i="5"/>
  <c r="W3822" i="5"/>
  <c r="V3822" i="5"/>
  <c r="U3822" i="5"/>
  <c r="S3822" i="5"/>
  <c r="R3822" i="5"/>
  <c r="Q3822" i="5"/>
  <c r="P3822" i="5"/>
  <c r="O3822" i="5"/>
  <c r="N3822" i="5"/>
  <c r="M3822" i="5"/>
  <c r="L3822" i="5"/>
  <c r="K3822" i="5"/>
  <c r="J3822" i="5"/>
  <c r="I3822" i="5"/>
  <c r="H3822" i="5"/>
  <c r="G3822" i="5"/>
  <c r="F3822" i="5"/>
  <c r="E3822" i="5"/>
  <c r="D3822" i="5"/>
  <c r="AE3822" i="5" s="1"/>
  <c r="C3822" i="5"/>
  <c r="B3822" i="5"/>
  <c r="A3822" i="5"/>
  <c r="AD3821" i="5"/>
  <c r="AC3821" i="5"/>
  <c r="AB3821" i="5"/>
  <c r="AA3821" i="5"/>
  <c r="Z3821" i="5"/>
  <c r="Y3821" i="5"/>
  <c r="X3821" i="5"/>
  <c r="W3821" i="5"/>
  <c r="V3821" i="5"/>
  <c r="U3821" i="5"/>
  <c r="S3821" i="5"/>
  <c r="R3821" i="5"/>
  <c r="Q3821" i="5"/>
  <c r="P3821" i="5"/>
  <c r="O3821" i="5"/>
  <c r="N3821" i="5"/>
  <c r="M3821" i="5"/>
  <c r="L3821" i="5"/>
  <c r="K3821" i="5"/>
  <c r="J3821" i="5"/>
  <c r="I3821" i="5"/>
  <c r="H3821" i="5"/>
  <c r="G3821" i="5"/>
  <c r="F3821" i="5"/>
  <c r="E3821" i="5"/>
  <c r="D3821" i="5"/>
  <c r="C3821" i="5"/>
  <c r="B3821" i="5"/>
  <c r="A3821" i="5"/>
  <c r="AF3820" i="5"/>
  <c r="AD3820" i="5"/>
  <c r="AC3820" i="5"/>
  <c r="AB3820" i="5"/>
  <c r="AA3820" i="5"/>
  <c r="Z3820" i="5"/>
  <c r="Y3820" i="5"/>
  <c r="X3820" i="5"/>
  <c r="W3820" i="5"/>
  <c r="V3820" i="5"/>
  <c r="U3820" i="5"/>
  <c r="T3820" i="5"/>
  <c r="S3820" i="5"/>
  <c r="R3820" i="5"/>
  <c r="Q3820" i="5"/>
  <c r="P3820" i="5"/>
  <c r="O3820" i="5"/>
  <c r="N3820" i="5"/>
  <c r="M3820" i="5"/>
  <c r="L3820" i="5"/>
  <c r="K3820" i="5"/>
  <c r="J3820" i="5"/>
  <c r="I3820" i="5"/>
  <c r="H3820" i="5"/>
  <c r="G3820" i="5"/>
  <c r="F3820" i="5"/>
  <c r="E3820" i="5"/>
  <c r="D3820" i="5"/>
  <c r="AE3820" i="5" s="1"/>
  <c r="C3820" i="5"/>
  <c r="B3820" i="5"/>
  <c r="A3820" i="5"/>
  <c r="AD3819" i="5"/>
  <c r="AC3819" i="5"/>
  <c r="AB3819" i="5"/>
  <c r="AA3819" i="5"/>
  <c r="Z3819" i="5"/>
  <c r="Y3819" i="5"/>
  <c r="X3819" i="5"/>
  <c r="W3819" i="5"/>
  <c r="V3819" i="5"/>
  <c r="U3819" i="5"/>
  <c r="S3819" i="5"/>
  <c r="R3819" i="5"/>
  <c r="Q3819" i="5"/>
  <c r="P3819" i="5"/>
  <c r="O3819" i="5"/>
  <c r="N3819" i="5"/>
  <c r="M3819" i="5"/>
  <c r="L3819" i="5"/>
  <c r="K3819" i="5"/>
  <c r="J3819" i="5"/>
  <c r="I3819" i="5"/>
  <c r="H3819" i="5"/>
  <c r="G3819" i="5"/>
  <c r="F3819" i="5"/>
  <c r="E3819" i="5"/>
  <c r="D3819" i="5"/>
  <c r="C3819" i="5"/>
  <c r="B3819" i="5"/>
  <c r="A3819" i="5"/>
  <c r="AD3818" i="5"/>
  <c r="AC3818" i="5"/>
  <c r="AB3818" i="5"/>
  <c r="AA3818" i="5"/>
  <c r="Z3818" i="5"/>
  <c r="Y3818" i="5"/>
  <c r="X3818" i="5"/>
  <c r="W3818" i="5"/>
  <c r="V3818" i="5"/>
  <c r="U3818" i="5"/>
  <c r="T3818" i="5"/>
  <c r="AF3818" i="5" s="1"/>
  <c r="S3818" i="5"/>
  <c r="R3818" i="5"/>
  <c r="Q3818" i="5"/>
  <c r="P3818" i="5"/>
  <c r="O3818" i="5"/>
  <c r="N3818" i="5"/>
  <c r="M3818" i="5"/>
  <c r="L3818" i="5"/>
  <c r="K3818" i="5"/>
  <c r="J3818" i="5"/>
  <c r="I3818" i="5"/>
  <c r="H3818" i="5"/>
  <c r="G3818" i="5"/>
  <c r="F3818" i="5"/>
  <c r="E3818" i="5"/>
  <c r="D3818" i="5"/>
  <c r="AE3818" i="5" s="1"/>
  <c r="C3818" i="5"/>
  <c r="B3818" i="5"/>
  <c r="A3818" i="5"/>
  <c r="AD3817" i="5"/>
  <c r="AC3817" i="5"/>
  <c r="AB3817" i="5"/>
  <c r="AA3817" i="5"/>
  <c r="Z3817" i="5"/>
  <c r="Y3817" i="5"/>
  <c r="X3817" i="5"/>
  <c r="W3817" i="5"/>
  <c r="V3817" i="5"/>
  <c r="U3817" i="5"/>
  <c r="S3817" i="5"/>
  <c r="R3817" i="5"/>
  <c r="Q3817" i="5"/>
  <c r="P3817" i="5"/>
  <c r="O3817" i="5"/>
  <c r="N3817" i="5"/>
  <c r="M3817" i="5"/>
  <c r="L3817" i="5"/>
  <c r="K3817" i="5"/>
  <c r="J3817" i="5"/>
  <c r="I3817" i="5"/>
  <c r="H3817" i="5"/>
  <c r="G3817" i="5"/>
  <c r="F3817" i="5"/>
  <c r="E3817" i="5"/>
  <c r="D3817" i="5"/>
  <c r="C3817" i="5"/>
  <c r="B3817" i="5"/>
  <c r="A3817" i="5"/>
  <c r="AD3816" i="5"/>
  <c r="AC3816" i="5"/>
  <c r="AB3816" i="5"/>
  <c r="AA3816" i="5"/>
  <c r="Z3816" i="5"/>
  <c r="Y3816" i="5"/>
  <c r="X3816" i="5"/>
  <c r="W3816" i="5"/>
  <c r="V3816" i="5"/>
  <c r="U3816" i="5"/>
  <c r="S3816" i="5"/>
  <c r="R3816" i="5"/>
  <c r="Q3816" i="5"/>
  <c r="P3816" i="5"/>
  <c r="O3816" i="5"/>
  <c r="N3816" i="5"/>
  <c r="M3816" i="5"/>
  <c r="L3816" i="5"/>
  <c r="K3816" i="5"/>
  <c r="J3816" i="5"/>
  <c r="I3816" i="5"/>
  <c r="H3816" i="5"/>
  <c r="G3816" i="5"/>
  <c r="F3816" i="5"/>
  <c r="E3816" i="5"/>
  <c r="D3816" i="5"/>
  <c r="C3816" i="5"/>
  <c r="B3816" i="5"/>
  <c r="A3816" i="5"/>
  <c r="AE3815" i="5"/>
  <c r="AD3815" i="5"/>
  <c r="AC3815" i="5"/>
  <c r="AB3815" i="5"/>
  <c r="AA3815" i="5"/>
  <c r="Z3815" i="5"/>
  <c r="Y3815" i="5"/>
  <c r="X3815" i="5"/>
  <c r="W3815" i="5"/>
  <c r="V3815" i="5"/>
  <c r="U3815" i="5"/>
  <c r="T3815" i="5"/>
  <c r="AF3815" i="5" s="1"/>
  <c r="S3815" i="5"/>
  <c r="R3815" i="5"/>
  <c r="Q3815" i="5"/>
  <c r="P3815" i="5"/>
  <c r="O3815" i="5"/>
  <c r="N3815" i="5"/>
  <c r="M3815" i="5"/>
  <c r="L3815" i="5"/>
  <c r="K3815" i="5"/>
  <c r="J3815" i="5"/>
  <c r="I3815" i="5"/>
  <c r="H3815" i="5"/>
  <c r="G3815" i="5"/>
  <c r="F3815" i="5"/>
  <c r="E3815" i="5"/>
  <c r="D3815" i="5"/>
  <c r="C3815" i="5"/>
  <c r="B3815" i="5"/>
  <c r="A3815" i="5"/>
  <c r="AD3814" i="5"/>
  <c r="AC3814" i="5"/>
  <c r="AB3814" i="5"/>
  <c r="AA3814" i="5"/>
  <c r="Z3814" i="5"/>
  <c r="Y3814" i="5"/>
  <c r="X3814" i="5"/>
  <c r="W3814" i="5"/>
  <c r="V3814" i="5"/>
  <c r="U3814" i="5"/>
  <c r="S3814" i="5"/>
  <c r="R3814" i="5"/>
  <c r="Q3814" i="5"/>
  <c r="P3814" i="5"/>
  <c r="O3814" i="5"/>
  <c r="N3814" i="5"/>
  <c r="M3814" i="5"/>
  <c r="L3814" i="5"/>
  <c r="K3814" i="5"/>
  <c r="J3814" i="5"/>
  <c r="I3814" i="5"/>
  <c r="H3814" i="5"/>
  <c r="G3814" i="5"/>
  <c r="F3814" i="5"/>
  <c r="E3814" i="5"/>
  <c r="D3814" i="5"/>
  <c r="C3814" i="5"/>
  <c r="B3814" i="5"/>
  <c r="A3814" i="5"/>
  <c r="AD3813" i="5"/>
  <c r="AC3813" i="5"/>
  <c r="AB3813" i="5"/>
  <c r="AA3813" i="5"/>
  <c r="Z3813" i="5"/>
  <c r="Y3813" i="5"/>
  <c r="X3813" i="5"/>
  <c r="W3813" i="5"/>
  <c r="V3813" i="5"/>
  <c r="U3813" i="5"/>
  <c r="T3813" i="5"/>
  <c r="AF3813" i="5" s="1"/>
  <c r="S3813" i="5"/>
  <c r="R3813" i="5"/>
  <c r="Q3813" i="5"/>
  <c r="P3813" i="5"/>
  <c r="O3813" i="5"/>
  <c r="N3813" i="5"/>
  <c r="M3813" i="5"/>
  <c r="L3813" i="5"/>
  <c r="K3813" i="5"/>
  <c r="J3813" i="5"/>
  <c r="I3813" i="5"/>
  <c r="H3813" i="5"/>
  <c r="G3813" i="5"/>
  <c r="F3813" i="5"/>
  <c r="E3813" i="5"/>
  <c r="D3813" i="5"/>
  <c r="AE3813" i="5" s="1"/>
  <c r="C3813" i="5"/>
  <c r="B3813" i="5"/>
  <c r="A3813" i="5"/>
  <c r="AE3812" i="5"/>
  <c r="AD3812" i="5"/>
  <c r="AC3812" i="5"/>
  <c r="AB3812" i="5"/>
  <c r="AA3812" i="5"/>
  <c r="Z3812" i="5"/>
  <c r="Y3812" i="5"/>
  <c r="X3812" i="5"/>
  <c r="W3812" i="5"/>
  <c r="V3812" i="5"/>
  <c r="U3812" i="5"/>
  <c r="T3812" i="5"/>
  <c r="AF3812" i="5" s="1"/>
  <c r="S3812" i="5"/>
  <c r="R3812" i="5"/>
  <c r="Q3812" i="5"/>
  <c r="P3812" i="5"/>
  <c r="O3812" i="5"/>
  <c r="N3812" i="5"/>
  <c r="M3812" i="5"/>
  <c r="L3812" i="5"/>
  <c r="K3812" i="5"/>
  <c r="J3812" i="5"/>
  <c r="I3812" i="5"/>
  <c r="H3812" i="5"/>
  <c r="G3812" i="5"/>
  <c r="F3812" i="5"/>
  <c r="E3812" i="5"/>
  <c r="D3812" i="5"/>
  <c r="C3812" i="5"/>
  <c r="B3812" i="5"/>
  <c r="A3812" i="5"/>
  <c r="AD3811" i="5"/>
  <c r="AC3811" i="5"/>
  <c r="AB3811" i="5"/>
  <c r="AA3811" i="5"/>
  <c r="Z3811" i="5"/>
  <c r="Y3811" i="5"/>
  <c r="X3811" i="5"/>
  <c r="W3811" i="5"/>
  <c r="V3811" i="5"/>
  <c r="U3811" i="5"/>
  <c r="S3811" i="5"/>
  <c r="R3811" i="5"/>
  <c r="Q3811" i="5"/>
  <c r="P3811" i="5"/>
  <c r="O3811" i="5"/>
  <c r="N3811" i="5"/>
  <c r="M3811" i="5"/>
  <c r="L3811" i="5"/>
  <c r="K3811" i="5"/>
  <c r="J3811" i="5"/>
  <c r="I3811" i="5"/>
  <c r="H3811" i="5"/>
  <c r="G3811" i="5"/>
  <c r="F3811" i="5"/>
  <c r="E3811" i="5"/>
  <c r="D3811" i="5"/>
  <c r="C3811" i="5"/>
  <c r="B3811" i="5"/>
  <c r="A3811" i="5"/>
  <c r="AF3810" i="5"/>
  <c r="AD3810" i="5"/>
  <c r="AC3810" i="5"/>
  <c r="AB3810" i="5"/>
  <c r="AA3810" i="5"/>
  <c r="Z3810" i="5"/>
  <c r="Y3810" i="5"/>
  <c r="X3810" i="5"/>
  <c r="W3810" i="5"/>
  <c r="V3810" i="5"/>
  <c r="U3810" i="5"/>
  <c r="T3810" i="5"/>
  <c r="S3810" i="5"/>
  <c r="R3810" i="5"/>
  <c r="Q3810" i="5"/>
  <c r="P3810" i="5"/>
  <c r="O3810" i="5"/>
  <c r="N3810" i="5"/>
  <c r="M3810" i="5"/>
  <c r="L3810" i="5"/>
  <c r="K3810" i="5"/>
  <c r="J3810" i="5"/>
  <c r="I3810" i="5"/>
  <c r="H3810" i="5"/>
  <c r="G3810" i="5"/>
  <c r="F3810" i="5"/>
  <c r="E3810" i="5"/>
  <c r="D3810" i="5"/>
  <c r="AE3810" i="5" s="1"/>
  <c r="C3810" i="5"/>
  <c r="B3810" i="5"/>
  <c r="A3810" i="5"/>
  <c r="AD3809" i="5"/>
  <c r="AC3809" i="5"/>
  <c r="AB3809" i="5"/>
  <c r="AA3809" i="5"/>
  <c r="Z3809" i="5"/>
  <c r="Y3809" i="5"/>
  <c r="X3809" i="5"/>
  <c r="W3809" i="5"/>
  <c r="V3809" i="5"/>
  <c r="U3809" i="5"/>
  <c r="S3809" i="5"/>
  <c r="R3809" i="5"/>
  <c r="Q3809" i="5"/>
  <c r="P3809" i="5"/>
  <c r="O3809" i="5"/>
  <c r="N3809" i="5"/>
  <c r="M3809" i="5"/>
  <c r="L3809" i="5"/>
  <c r="K3809" i="5"/>
  <c r="J3809" i="5"/>
  <c r="I3809" i="5"/>
  <c r="H3809" i="5"/>
  <c r="G3809" i="5"/>
  <c r="F3809" i="5"/>
  <c r="E3809" i="5"/>
  <c r="D3809" i="5"/>
  <c r="T3809" i="5" s="1"/>
  <c r="AF3809" i="5" s="1"/>
  <c r="C3809" i="5"/>
  <c r="B3809" i="5"/>
  <c r="A3809" i="5"/>
  <c r="AD3808" i="5"/>
  <c r="AC3808" i="5"/>
  <c r="AB3808" i="5"/>
  <c r="AA3808" i="5"/>
  <c r="Z3808" i="5"/>
  <c r="Y3808" i="5"/>
  <c r="X3808" i="5"/>
  <c r="W3808" i="5"/>
  <c r="V3808" i="5"/>
  <c r="U3808" i="5"/>
  <c r="S3808" i="5"/>
  <c r="R3808" i="5"/>
  <c r="Q3808" i="5"/>
  <c r="P3808" i="5"/>
  <c r="O3808" i="5"/>
  <c r="N3808" i="5"/>
  <c r="M3808" i="5"/>
  <c r="L3808" i="5"/>
  <c r="K3808" i="5"/>
  <c r="J3808" i="5"/>
  <c r="I3808" i="5"/>
  <c r="H3808" i="5"/>
  <c r="G3808" i="5"/>
  <c r="F3808" i="5"/>
  <c r="E3808" i="5"/>
  <c r="D3808" i="5"/>
  <c r="C3808" i="5"/>
  <c r="B3808" i="5"/>
  <c r="A3808" i="5"/>
  <c r="AD3807" i="5"/>
  <c r="AC3807" i="5"/>
  <c r="AB3807" i="5"/>
  <c r="AA3807" i="5"/>
  <c r="Z3807" i="5"/>
  <c r="Y3807" i="5"/>
  <c r="X3807" i="5"/>
  <c r="W3807" i="5"/>
  <c r="V3807" i="5"/>
  <c r="U3807" i="5"/>
  <c r="T3807" i="5"/>
  <c r="AF3807" i="5" s="1"/>
  <c r="S3807" i="5"/>
  <c r="R3807" i="5"/>
  <c r="Q3807" i="5"/>
  <c r="P3807" i="5"/>
  <c r="O3807" i="5"/>
  <c r="N3807" i="5"/>
  <c r="M3807" i="5"/>
  <c r="L3807" i="5"/>
  <c r="K3807" i="5"/>
  <c r="J3807" i="5"/>
  <c r="I3807" i="5"/>
  <c r="H3807" i="5"/>
  <c r="G3807" i="5"/>
  <c r="F3807" i="5"/>
  <c r="E3807" i="5"/>
  <c r="D3807" i="5"/>
  <c r="AE3807" i="5" s="1"/>
  <c r="C3807" i="5"/>
  <c r="B3807" i="5"/>
  <c r="A3807" i="5"/>
  <c r="AE3806" i="5"/>
  <c r="AD3806" i="5"/>
  <c r="AC3806" i="5"/>
  <c r="AB3806" i="5"/>
  <c r="AA3806" i="5"/>
  <c r="Z3806" i="5"/>
  <c r="Y3806" i="5"/>
  <c r="X3806" i="5"/>
  <c r="W3806" i="5"/>
  <c r="V3806" i="5"/>
  <c r="U3806" i="5"/>
  <c r="S3806" i="5"/>
  <c r="R3806" i="5"/>
  <c r="Q3806" i="5"/>
  <c r="P3806" i="5"/>
  <c r="O3806" i="5"/>
  <c r="N3806" i="5"/>
  <c r="M3806" i="5"/>
  <c r="L3806" i="5"/>
  <c r="K3806" i="5"/>
  <c r="J3806" i="5"/>
  <c r="I3806" i="5"/>
  <c r="H3806" i="5"/>
  <c r="G3806" i="5"/>
  <c r="F3806" i="5"/>
  <c r="E3806" i="5"/>
  <c r="D3806" i="5"/>
  <c r="T3806" i="5" s="1"/>
  <c r="AF3806" i="5" s="1"/>
  <c r="C3806" i="5"/>
  <c r="B3806" i="5"/>
  <c r="A3806" i="5"/>
  <c r="AD3805" i="5"/>
  <c r="AC3805" i="5"/>
  <c r="AB3805" i="5"/>
  <c r="AA3805" i="5"/>
  <c r="Z3805" i="5"/>
  <c r="Y3805" i="5"/>
  <c r="X3805" i="5"/>
  <c r="W3805" i="5"/>
  <c r="V3805" i="5"/>
  <c r="U3805" i="5"/>
  <c r="T3805" i="5"/>
  <c r="AF3805" i="5" s="1"/>
  <c r="S3805" i="5"/>
  <c r="R3805" i="5"/>
  <c r="Q3805" i="5"/>
  <c r="P3805" i="5"/>
  <c r="O3805" i="5"/>
  <c r="N3805" i="5"/>
  <c r="M3805" i="5"/>
  <c r="L3805" i="5"/>
  <c r="K3805" i="5"/>
  <c r="J3805" i="5"/>
  <c r="I3805" i="5"/>
  <c r="H3805" i="5"/>
  <c r="G3805" i="5"/>
  <c r="F3805" i="5"/>
  <c r="E3805" i="5"/>
  <c r="D3805" i="5"/>
  <c r="AE3805" i="5" s="1"/>
  <c r="C3805" i="5"/>
  <c r="B3805" i="5"/>
  <c r="A3805" i="5"/>
  <c r="AF3804" i="5"/>
  <c r="AD3804" i="5"/>
  <c r="AC3804" i="5"/>
  <c r="AB3804" i="5"/>
  <c r="AA3804" i="5"/>
  <c r="Z3804" i="5"/>
  <c r="Y3804" i="5"/>
  <c r="X3804" i="5"/>
  <c r="W3804" i="5"/>
  <c r="V3804" i="5"/>
  <c r="U3804" i="5"/>
  <c r="T3804" i="5"/>
  <c r="S3804" i="5"/>
  <c r="R3804" i="5"/>
  <c r="Q3804" i="5"/>
  <c r="P3804" i="5"/>
  <c r="O3804" i="5"/>
  <c r="N3804" i="5"/>
  <c r="M3804" i="5"/>
  <c r="L3804" i="5"/>
  <c r="K3804" i="5"/>
  <c r="J3804" i="5"/>
  <c r="I3804" i="5"/>
  <c r="H3804" i="5"/>
  <c r="G3804" i="5"/>
  <c r="F3804" i="5"/>
  <c r="E3804" i="5"/>
  <c r="D3804" i="5"/>
  <c r="AE3804" i="5" s="1"/>
  <c r="C3804" i="5"/>
  <c r="B3804" i="5"/>
  <c r="A3804" i="5"/>
  <c r="AD3803" i="5"/>
  <c r="AC3803" i="5"/>
  <c r="AB3803" i="5"/>
  <c r="AA3803" i="5"/>
  <c r="Z3803" i="5"/>
  <c r="Y3803" i="5"/>
  <c r="X3803" i="5"/>
  <c r="W3803" i="5"/>
  <c r="V3803" i="5"/>
  <c r="U3803" i="5"/>
  <c r="S3803" i="5"/>
  <c r="R3803" i="5"/>
  <c r="Q3803" i="5"/>
  <c r="P3803" i="5"/>
  <c r="O3803" i="5"/>
  <c r="N3803" i="5"/>
  <c r="M3803" i="5"/>
  <c r="L3803" i="5"/>
  <c r="K3803" i="5"/>
  <c r="J3803" i="5"/>
  <c r="I3803" i="5"/>
  <c r="H3803" i="5"/>
  <c r="G3803" i="5"/>
  <c r="F3803" i="5"/>
  <c r="E3803" i="5"/>
  <c r="D3803" i="5"/>
  <c r="C3803" i="5"/>
  <c r="B3803" i="5"/>
  <c r="A3803" i="5"/>
  <c r="AF3802" i="5"/>
  <c r="AD3802" i="5"/>
  <c r="AC3802" i="5"/>
  <c r="AB3802" i="5"/>
  <c r="AA3802" i="5"/>
  <c r="Z3802" i="5"/>
  <c r="Y3802" i="5"/>
  <c r="X3802" i="5"/>
  <c r="W3802" i="5"/>
  <c r="V3802" i="5"/>
  <c r="U3802" i="5"/>
  <c r="T3802" i="5"/>
  <c r="S3802" i="5"/>
  <c r="R3802" i="5"/>
  <c r="Q3802" i="5"/>
  <c r="P3802" i="5"/>
  <c r="O3802" i="5"/>
  <c r="N3802" i="5"/>
  <c r="M3802" i="5"/>
  <c r="L3802" i="5"/>
  <c r="K3802" i="5"/>
  <c r="J3802" i="5"/>
  <c r="I3802" i="5"/>
  <c r="H3802" i="5"/>
  <c r="G3802" i="5"/>
  <c r="F3802" i="5"/>
  <c r="E3802" i="5"/>
  <c r="D3802" i="5"/>
  <c r="AE3802" i="5" s="1"/>
  <c r="C3802" i="5"/>
  <c r="B3802" i="5"/>
  <c r="A3802" i="5"/>
  <c r="AD3801" i="5"/>
  <c r="AC3801" i="5"/>
  <c r="AB3801" i="5"/>
  <c r="AA3801" i="5"/>
  <c r="Z3801" i="5"/>
  <c r="Y3801" i="5"/>
  <c r="X3801" i="5"/>
  <c r="W3801" i="5"/>
  <c r="V3801" i="5"/>
  <c r="U3801" i="5"/>
  <c r="S3801" i="5"/>
  <c r="R3801" i="5"/>
  <c r="Q3801" i="5"/>
  <c r="P3801" i="5"/>
  <c r="O3801" i="5"/>
  <c r="N3801" i="5"/>
  <c r="M3801" i="5"/>
  <c r="L3801" i="5"/>
  <c r="K3801" i="5"/>
  <c r="J3801" i="5"/>
  <c r="I3801" i="5"/>
  <c r="H3801" i="5"/>
  <c r="G3801" i="5"/>
  <c r="F3801" i="5"/>
  <c r="E3801" i="5"/>
  <c r="D3801" i="5"/>
  <c r="C3801" i="5"/>
  <c r="B3801" i="5"/>
  <c r="A3801" i="5"/>
  <c r="AD3800" i="5"/>
  <c r="AC3800" i="5"/>
  <c r="AB3800" i="5"/>
  <c r="AA3800" i="5"/>
  <c r="Z3800" i="5"/>
  <c r="Y3800" i="5"/>
  <c r="X3800" i="5"/>
  <c r="W3800" i="5"/>
  <c r="V3800" i="5"/>
  <c r="U3800" i="5"/>
  <c r="S3800" i="5"/>
  <c r="R3800" i="5"/>
  <c r="Q3800" i="5"/>
  <c r="P3800" i="5"/>
  <c r="O3800" i="5"/>
  <c r="N3800" i="5"/>
  <c r="M3800" i="5"/>
  <c r="L3800" i="5"/>
  <c r="K3800" i="5"/>
  <c r="J3800" i="5"/>
  <c r="I3800" i="5"/>
  <c r="H3800" i="5"/>
  <c r="G3800" i="5"/>
  <c r="F3800" i="5"/>
  <c r="E3800" i="5"/>
  <c r="D3800" i="5"/>
  <c r="C3800" i="5"/>
  <c r="B3800" i="5"/>
  <c r="A3800" i="5"/>
  <c r="AE3799" i="5"/>
  <c r="AD3799" i="5"/>
  <c r="AC3799" i="5"/>
  <c r="AB3799" i="5"/>
  <c r="AA3799" i="5"/>
  <c r="Z3799" i="5"/>
  <c r="Y3799" i="5"/>
  <c r="X3799" i="5"/>
  <c r="W3799" i="5"/>
  <c r="V3799" i="5"/>
  <c r="U3799" i="5"/>
  <c r="T3799" i="5"/>
  <c r="AF3799" i="5" s="1"/>
  <c r="S3799" i="5"/>
  <c r="R3799" i="5"/>
  <c r="Q3799" i="5"/>
  <c r="P3799" i="5"/>
  <c r="O3799" i="5"/>
  <c r="N3799" i="5"/>
  <c r="M3799" i="5"/>
  <c r="L3799" i="5"/>
  <c r="K3799" i="5"/>
  <c r="J3799" i="5"/>
  <c r="I3799" i="5"/>
  <c r="H3799" i="5"/>
  <c r="G3799" i="5"/>
  <c r="F3799" i="5"/>
  <c r="E3799" i="5"/>
  <c r="D3799" i="5"/>
  <c r="C3799" i="5"/>
  <c r="B3799" i="5"/>
  <c r="A3799" i="5"/>
  <c r="AD3798" i="5"/>
  <c r="AC3798" i="5"/>
  <c r="AB3798" i="5"/>
  <c r="AA3798" i="5"/>
  <c r="Z3798" i="5"/>
  <c r="Y3798" i="5"/>
  <c r="X3798" i="5"/>
  <c r="W3798" i="5"/>
  <c r="V3798" i="5"/>
  <c r="U3798" i="5"/>
  <c r="T3798" i="5"/>
  <c r="AF3798" i="5" s="1"/>
  <c r="S3798" i="5"/>
  <c r="R3798" i="5"/>
  <c r="Q3798" i="5"/>
  <c r="P3798" i="5"/>
  <c r="O3798" i="5"/>
  <c r="N3798" i="5"/>
  <c r="M3798" i="5"/>
  <c r="L3798" i="5"/>
  <c r="K3798" i="5"/>
  <c r="J3798" i="5"/>
  <c r="I3798" i="5"/>
  <c r="H3798" i="5"/>
  <c r="G3798" i="5"/>
  <c r="F3798" i="5"/>
  <c r="E3798" i="5"/>
  <c r="D3798" i="5"/>
  <c r="AE3798" i="5" s="1"/>
  <c r="C3798" i="5"/>
  <c r="B3798" i="5"/>
  <c r="A3798" i="5"/>
  <c r="AD3797" i="5"/>
  <c r="AC3797" i="5"/>
  <c r="AB3797" i="5"/>
  <c r="AA3797" i="5"/>
  <c r="Z3797" i="5"/>
  <c r="Y3797" i="5"/>
  <c r="X3797" i="5"/>
  <c r="W3797" i="5"/>
  <c r="V3797" i="5"/>
  <c r="U3797" i="5"/>
  <c r="S3797" i="5"/>
  <c r="R3797" i="5"/>
  <c r="Q3797" i="5"/>
  <c r="P3797" i="5"/>
  <c r="O3797" i="5"/>
  <c r="N3797" i="5"/>
  <c r="M3797" i="5"/>
  <c r="L3797" i="5"/>
  <c r="K3797" i="5"/>
  <c r="J3797" i="5"/>
  <c r="I3797" i="5"/>
  <c r="H3797" i="5"/>
  <c r="G3797" i="5"/>
  <c r="F3797" i="5"/>
  <c r="E3797" i="5"/>
  <c r="D3797" i="5"/>
  <c r="C3797" i="5"/>
  <c r="B3797" i="5"/>
  <c r="A3797" i="5"/>
  <c r="AE3796" i="5"/>
  <c r="AD3796" i="5"/>
  <c r="AC3796" i="5"/>
  <c r="AB3796" i="5"/>
  <c r="AA3796" i="5"/>
  <c r="Z3796" i="5"/>
  <c r="Y3796" i="5"/>
  <c r="X3796" i="5"/>
  <c r="W3796" i="5"/>
  <c r="V3796" i="5"/>
  <c r="U3796" i="5"/>
  <c r="T3796" i="5"/>
  <c r="AF3796" i="5" s="1"/>
  <c r="S3796" i="5"/>
  <c r="R3796" i="5"/>
  <c r="Q3796" i="5"/>
  <c r="P3796" i="5"/>
  <c r="O3796" i="5"/>
  <c r="N3796" i="5"/>
  <c r="M3796" i="5"/>
  <c r="L3796" i="5"/>
  <c r="K3796" i="5"/>
  <c r="J3796" i="5"/>
  <c r="I3796" i="5"/>
  <c r="H3796" i="5"/>
  <c r="G3796" i="5"/>
  <c r="F3796" i="5"/>
  <c r="E3796" i="5"/>
  <c r="D3796" i="5"/>
  <c r="C3796" i="5"/>
  <c r="B3796" i="5"/>
  <c r="A3796" i="5"/>
  <c r="AD3795" i="5"/>
  <c r="AC3795" i="5"/>
  <c r="AB3795" i="5"/>
  <c r="AA3795" i="5"/>
  <c r="Z3795" i="5"/>
  <c r="Y3795" i="5"/>
  <c r="X3795" i="5"/>
  <c r="W3795" i="5"/>
  <c r="V3795" i="5"/>
  <c r="U3795" i="5"/>
  <c r="S3795" i="5"/>
  <c r="R3795" i="5"/>
  <c r="Q3795" i="5"/>
  <c r="P3795" i="5"/>
  <c r="O3795" i="5"/>
  <c r="N3795" i="5"/>
  <c r="M3795" i="5"/>
  <c r="L3795" i="5"/>
  <c r="K3795" i="5"/>
  <c r="J3795" i="5"/>
  <c r="I3795" i="5"/>
  <c r="H3795" i="5"/>
  <c r="G3795" i="5"/>
  <c r="F3795" i="5"/>
  <c r="E3795" i="5"/>
  <c r="D3795" i="5"/>
  <c r="C3795" i="5"/>
  <c r="B3795" i="5"/>
  <c r="A3795" i="5"/>
  <c r="AD3794" i="5"/>
  <c r="AC3794" i="5"/>
  <c r="AB3794" i="5"/>
  <c r="AA3794" i="5"/>
  <c r="Z3794" i="5"/>
  <c r="Y3794" i="5"/>
  <c r="X3794" i="5"/>
  <c r="W3794" i="5"/>
  <c r="V3794" i="5"/>
  <c r="U3794" i="5"/>
  <c r="T3794" i="5"/>
  <c r="AF3794" i="5" s="1"/>
  <c r="S3794" i="5"/>
  <c r="R3794" i="5"/>
  <c r="Q3794" i="5"/>
  <c r="P3794" i="5"/>
  <c r="O3794" i="5"/>
  <c r="N3794" i="5"/>
  <c r="M3794" i="5"/>
  <c r="L3794" i="5"/>
  <c r="K3794" i="5"/>
  <c r="J3794" i="5"/>
  <c r="I3794" i="5"/>
  <c r="H3794" i="5"/>
  <c r="G3794" i="5"/>
  <c r="F3794" i="5"/>
  <c r="E3794" i="5"/>
  <c r="D3794" i="5"/>
  <c r="AE3794" i="5" s="1"/>
  <c r="C3794" i="5"/>
  <c r="B3794" i="5"/>
  <c r="A3794" i="5"/>
  <c r="AE3793" i="5"/>
  <c r="AD3793" i="5"/>
  <c r="AC3793" i="5"/>
  <c r="AB3793" i="5"/>
  <c r="AA3793" i="5"/>
  <c r="Z3793" i="5"/>
  <c r="Y3793" i="5"/>
  <c r="X3793" i="5"/>
  <c r="W3793" i="5"/>
  <c r="V3793" i="5"/>
  <c r="U3793" i="5"/>
  <c r="T3793" i="5"/>
  <c r="AF3793" i="5" s="1"/>
  <c r="S3793" i="5"/>
  <c r="R3793" i="5"/>
  <c r="Q3793" i="5"/>
  <c r="P3793" i="5"/>
  <c r="O3793" i="5"/>
  <c r="N3793" i="5"/>
  <c r="M3793" i="5"/>
  <c r="L3793" i="5"/>
  <c r="K3793" i="5"/>
  <c r="J3793" i="5"/>
  <c r="I3793" i="5"/>
  <c r="H3793" i="5"/>
  <c r="G3793" i="5"/>
  <c r="F3793" i="5"/>
  <c r="E3793" i="5"/>
  <c r="D3793" i="5"/>
  <c r="C3793" i="5"/>
  <c r="B3793" i="5"/>
  <c r="A3793" i="5"/>
  <c r="AD3792" i="5"/>
  <c r="AC3792" i="5"/>
  <c r="AB3792" i="5"/>
  <c r="AA3792" i="5"/>
  <c r="Z3792" i="5"/>
  <c r="Y3792" i="5"/>
  <c r="X3792" i="5"/>
  <c r="W3792" i="5"/>
  <c r="V3792" i="5"/>
  <c r="U3792" i="5"/>
  <c r="S3792" i="5"/>
  <c r="R3792" i="5"/>
  <c r="Q3792" i="5"/>
  <c r="P3792" i="5"/>
  <c r="O3792" i="5"/>
  <c r="N3792" i="5"/>
  <c r="M3792" i="5"/>
  <c r="L3792" i="5"/>
  <c r="K3792" i="5"/>
  <c r="J3792" i="5"/>
  <c r="I3792" i="5"/>
  <c r="H3792" i="5"/>
  <c r="G3792" i="5"/>
  <c r="F3792" i="5"/>
  <c r="E3792" i="5"/>
  <c r="D3792" i="5"/>
  <c r="C3792" i="5"/>
  <c r="B3792" i="5"/>
  <c r="A3792" i="5"/>
  <c r="AF3791" i="5"/>
  <c r="AD3791" i="5"/>
  <c r="AC3791" i="5"/>
  <c r="AB3791" i="5"/>
  <c r="AA3791" i="5"/>
  <c r="Z3791" i="5"/>
  <c r="Y3791" i="5"/>
  <c r="X3791" i="5"/>
  <c r="W3791" i="5"/>
  <c r="V3791" i="5"/>
  <c r="U3791" i="5"/>
  <c r="T3791" i="5"/>
  <c r="S3791" i="5"/>
  <c r="R3791" i="5"/>
  <c r="Q3791" i="5"/>
  <c r="P3791" i="5"/>
  <c r="O3791" i="5"/>
  <c r="N3791" i="5"/>
  <c r="M3791" i="5"/>
  <c r="L3791" i="5"/>
  <c r="K3791" i="5"/>
  <c r="J3791" i="5"/>
  <c r="I3791" i="5"/>
  <c r="H3791" i="5"/>
  <c r="G3791" i="5"/>
  <c r="F3791" i="5"/>
  <c r="E3791" i="5"/>
  <c r="D3791" i="5"/>
  <c r="AE3791" i="5" s="1"/>
  <c r="C3791" i="5"/>
  <c r="B3791" i="5"/>
  <c r="A3791" i="5"/>
  <c r="AD3790" i="5"/>
  <c r="AC3790" i="5"/>
  <c r="AB3790" i="5"/>
  <c r="AA3790" i="5"/>
  <c r="Z3790" i="5"/>
  <c r="Y3790" i="5"/>
  <c r="X3790" i="5"/>
  <c r="W3790" i="5"/>
  <c r="V3790" i="5"/>
  <c r="U3790" i="5"/>
  <c r="S3790" i="5"/>
  <c r="R3790" i="5"/>
  <c r="Q3790" i="5"/>
  <c r="P3790" i="5"/>
  <c r="O3790" i="5"/>
  <c r="N3790" i="5"/>
  <c r="M3790" i="5"/>
  <c r="L3790" i="5"/>
  <c r="K3790" i="5"/>
  <c r="J3790" i="5"/>
  <c r="I3790" i="5"/>
  <c r="H3790" i="5"/>
  <c r="G3790" i="5"/>
  <c r="F3790" i="5"/>
  <c r="E3790" i="5"/>
  <c r="D3790" i="5"/>
  <c r="C3790" i="5"/>
  <c r="B3790" i="5"/>
  <c r="A3790" i="5"/>
  <c r="AD3789" i="5"/>
  <c r="AC3789" i="5"/>
  <c r="AB3789" i="5"/>
  <c r="AA3789" i="5"/>
  <c r="Z3789" i="5"/>
  <c r="Y3789" i="5"/>
  <c r="X3789" i="5"/>
  <c r="W3789" i="5"/>
  <c r="V3789" i="5"/>
  <c r="U3789" i="5"/>
  <c r="S3789" i="5"/>
  <c r="R3789" i="5"/>
  <c r="Q3789" i="5"/>
  <c r="P3789" i="5"/>
  <c r="O3789" i="5"/>
  <c r="N3789" i="5"/>
  <c r="M3789" i="5"/>
  <c r="L3789" i="5"/>
  <c r="K3789" i="5"/>
  <c r="J3789" i="5"/>
  <c r="I3789" i="5"/>
  <c r="H3789" i="5"/>
  <c r="G3789" i="5"/>
  <c r="F3789" i="5"/>
  <c r="E3789" i="5"/>
  <c r="D3789" i="5"/>
  <c r="C3789" i="5"/>
  <c r="B3789" i="5"/>
  <c r="A3789" i="5"/>
  <c r="AE3788" i="5"/>
  <c r="AD3788" i="5"/>
  <c r="AC3788" i="5"/>
  <c r="AB3788" i="5"/>
  <c r="AA3788" i="5"/>
  <c r="Z3788" i="5"/>
  <c r="Y3788" i="5"/>
  <c r="X3788" i="5"/>
  <c r="W3788" i="5"/>
  <c r="V3788" i="5"/>
  <c r="U3788" i="5"/>
  <c r="T3788" i="5"/>
  <c r="AF3788" i="5" s="1"/>
  <c r="S3788" i="5"/>
  <c r="R3788" i="5"/>
  <c r="Q3788" i="5"/>
  <c r="P3788" i="5"/>
  <c r="O3788" i="5"/>
  <c r="N3788" i="5"/>
  <c r="M3788" i="5"/>
  <c r="L3788" i="5"/>
  <c r="K3788" i="5"/>
  <c r="J3788" i="5"/>
  <c r="I3788" i="5"/>
  <c r="H3788" i="5"/>
  <c r="G3788" i="5"/>
  <c r="F3788" i="5"/>
  <c r="E3788" i="5"/>
  <c r="D3788" i="5"/>
  <c r="C3788" i="5"/>
  <c r="B3788" i="5"/>
  <c r="A3788" i="5"/>
  <c r="AD3787" i="5"/>
  <c r="AC3787" i="5"/>
  <c r="AB3787" i="5"/>
  <c r="AA3787" i="5"/>
  <c r="Z3787" i="5"/>
  <c r="Y3787" i="5"/>
  <c r="X3787" i="5"/>
  <c r="W3787" i="5"/>
  <c r="V3787" i="5"/>
  <c r="U3787" i="5"/>
  <c r="S3787" i="5"/>
  <c r="R3787" i="5"/>
  <c r="Q3787" i="5"/>
  <c r="P3787" i="5"/>
  <c r="O3787" i="5"/>
  <c r="N3787" i="5"/>
  <c r="M3787" i="5"/>
  <c r="L3787" i="5"/>
  <c r="K3787" i="5"/>
  <c r="J3787" i="5"/>
  <c r="I3787" i="5"/>
  <c r="H3787" i="5"/>
  <c r="G3787" i="5"/>
  <c r="F3787" i="5"/>
  <c r="E3787" i="5"/>
  <c r="D3787" i="5"/>
  <c r="T3787" i="5" s="1"/>
  <c r="AF3787" i="5" s="1"/>
  <c r="C3787" i="5"/>
  <c r="B3787" i="5"/>
  <c r="A3787" i="5"/>
  <c r="AD3786" i="5"/>
  <c r="AC3786" i="5"/>
  <c r="AB3786" i="5"/>
  <c r="AA3786" i="5"/>
  <c r="Z3786" i="5"/>
  <c r="Y3786" i="5"/>
  <c r="X3786" i="5"/>
  <c r="W3786" i="5"/>
  <c r="V3786" i="5"/>
  <c r="U3786" i="5"/>
  <c r="S3786" i="5"/>
  <c r="R3786" i="5"/>
  <c r="Q3786" i="5"/>
  <c r="P3786" i="5"/>
  <c r="O3786" i="5"/>
  <c r="N3786" i="5"/>
  <c r="M3786" i="5"/>
  <c r="L3786" i="5"/>
  <c r="K3786" i="5"/>
  <c r="J3786" i="5"/>
  <c r="I3786" i="5"/>
  <c r="H3786" i="5"/>
  <c r="G3786" i="5"/>
  <c r="F3786" i="5"/>
  <c r="E3786" i="5"/>
  <c r="D3786" i="5"/>
  <c r="C3786" i="5"/>
  <c r="B3786" i="5"/>
  <c r="A3786" i="5"/>
  <c r="AE3785" i="5"/>
  <c r="AD3785" i="5"/>
  <c r="AC3785" i="5"/>
  <c r="AB3785" i="5"/>
  <c r="AA3785" i="5"/>
  <c r="Z3785" i="5"/>
  <c r="Y3785" i="5"/>
  <c r="X3785" i="5"/>
  <c r="W3785" i="5"/>
  <c r="V3785" i="5"/>
  <c r="U3785" i="5"/>
  <c r="T3785" i="5"/>
  <c r="AF3785" i="5" s="1"/>
  <c r="S3785" i="5"/>
  <c r="R3785" i="5"/>
  <c r="Q3785" i="5"/>
  <c r="P3785" i="5"/>
  <c r="O3785" i="5"/>
  <c r="N3785" i="5"/>
  <c r="M3785" i="5"/>
  <c r="L3785" i="5"/>
  <c r="K3785" i="5"/>
  <c r="J3785" i="5"/>
  <c r="I3785" i="5"/>
  <c r="H3785" i="5"/>
  <c r="G3785" i="5"/>
  <c r="F3785" i="5"/>
  <c r="E3785" i="5"/>
  <c r="D3785" i="5"/>
  <c r="C3785" i="5"/>
  <c r="B3785" i="5"/>
  <c r="A3785" i="5"/>
  <c r="AE3784" i="5"/>
  <c r="AD3784" i="5"/>
  <c r="AC3784" i="5"/>
  <c r="AB3784" i="5"/>
  <c r="AA3784" i="5"/>
  <c r="Z3784" i="5"/>
  <c r="Y3784" i="5"/>
  <c r="X3784" i="5"/>
  <c r="W3784" i="5"/>
  <c r="V3784" i="5"/>
  <c r="U3784" i="5"/>
  <c r="T3784" i="5"/>
  <c r="AF3784" i="5" s="1"/>
  <c r="S3784" i="5"/>
  <c r="R3784" i="5"/>
  <c r="Q3784" i="5"/>
  <c r="P3784" i="5"/>
  <c r="O3784" i="5"/>
  <c r="N3784" i="5"/>
  <c r="M3784" i="5"/>
  <c r="L3784" i="5"/>
  <c r="K3784" i="5"/>
  <c r="J3784" i="5"/>
  <c r="I3784" i="5"/>
  <c r="H3784" i="5"/>
  <c r="G3784" i="5"/>
  <c r="F3784" i="5"/>
  <c r="E3784" i="5"/>
  <c r="D3784" i="5"/>
  <c r="C3784" i="5"/>
  <c r="B3784" i="5"/>
  <c r="A3784" i="5"/>
  <c r="AD3783" i="5"/>
  <c r="AC3783" i="5"/>
  <c r="AB3783" i="5"/>
  <c r="AA3783" i="5"/>
  <c r="Z3783" i="5"/>
  <c r="Y3783" i="5"/>
  <c r="X3783" i="5"/>
  <c r="W3783" i="5"/>
  <c r="V3783" i="5"/>
  <c r="U3783" i="5"/>
  <c r="T3783" i="5"/>
  <c r="AF3783" i="5" s="1"/>
  <c r="S3783" i="5"/>
  <c r="R3783" i="5"/>
  <c r="Q3783" i="5"/>
  <c r="P3783" i="5"/>
  <c r="O3783" i="5"/>
  <c r="N3783" i="5"/>
  <c r="M3783" i="5"/>
  <c r="L3783" i="5"/>
  <c r="K3783" i="5"/>
  <c r="J3783" i="5"/>
  <c r="I3783" i="5"/>
  <c r="H3783" i="5"/>
  <c r="G3783" i="5"/>
  <c r="F3783" i="5"/>
  <c r="E3783" i="5"/>
  <c r="D3783" i="5"/>
  <c r="AE3783" i="5" s="1"/>
  <c r="C3783" i="5"/>
  <c r="B3783" i="5"/>
  <c r="A3783" i="5"/>
  <c r="AE3782" i="5"/>
  <c r="AD3782" i="5"/>
  <c r="AC3782" i="5"/>
  <c r="AB3782" i="5"/>
  <c r="AA3782" i="5"/>
  <c r="Z3782" i="5"/>
  <c r="Y3782" i="5"/>
  <c r="X3782" i="5"/>
  <c r="W3782" i="5"/>
  <c r="V3782" i="5"/>
  <c r="U3782" i="5"/>
  <c r="T3782" i="5"/>
  <c r="AF3782" i="5" s="1"/>
  <c r="S3782" i="5"/>
  <c r="R3782" i="5"/>
  <c r="Q3782" i="5"/>
  <c r="P3782" i="5"/>
  <c r="O3782" i="5"/>
  <c r="N3782" i="5"/>
  <c r="M3782" i="5"/>
  <c r="L3782" i="5"/>
  <c r="K3782" i="5"/>
  <c r="J3782" i="5"/>
  <c r="I3782" i="5"/>
  <c r="H3782" i="5"/>
  <c r="G3782" i="5"/>
  <c r="F3782" i="5"/>
  <c r="E3782" i="5"/>
  <c r="D3782" i="5"/>
  <c r="C3782" i="5"/>
  <c r="B3782" i="5"/>
  <c r="A3782" i="5"/>
  <c r="AD3781" i="5"/>
  <c r="AC3781" i="5"/>
  <c r="AB3781" i="5"/>
  <c r="AA3781" i="5"/>
  <c r="Z3781" i="5"/>
  <c r="Y3781" i="5"/>
  <c r="X3781" i="5"/>
  <c r="W3781" i="5"/>
  <c r="V3781" i="5"/>
  <c r="U3781" i="5"/>
  <c r="S3781" i="5"/>
  <c r="R3781" i="5"/>
  <c r="Q3781" i="5"/>
  <c r="P3781" i="5"/>
  <c r="O3781" i="5"/>
  <c r="N3781" i="5"/>
  <c r="M3781" i="5"/>
  <c r="L3781" i="5"/>
  <c r="K3781" i="5"/>
  <c r="J3781" i="5"/>
  <c r="I3781" i="5"/>
  <c r="H3781" i="5"/>
  <c r="G3781" i="5"/>
  <c r="F3781" i="5"/>
  <c r="E3781" i="5"/>
  <c r="D3781" i="5"/>
  <c r="T3781" i="5" s="1"/>
  <c r="AF3781" i="5" s="1"/>
  <c r="C3781" i="5"/>
  <c r="B3781" i="5"/>
  <c r="A3781" i="5"/>
  <c r="AD3780" i="5"/>
  <c r="AC3780" i="5"/>
  <c r="AB3780" i="5"/>
  <c r="AA3780" i="5"/>
  <c r="Z3780" i="5"/>
  <c r="Y3780" i="5"/>
  <c r="X3780" i="5"/>
  <c r="W3780" i="5"/>
  <c r="V3780" i="5"/>
  <c r="U3780" i="5"/>
  <c r="T3780" i="5"/>
  <c r="AF3780" i="5" s="1"/>
  <c r="S3780" i="5"/>
  <c r="R3780" i="5"/>
  <c r="Q3780" i="5"/>
  <c r="P3780" i="5"/>
  <c r="O3780" i="5"/>
  <c r="N3780" i="5"/>
  <c r="M3780" i="5"/>
  <c r="L3780" i="5"/>
  <c r="K3780" i="5"/>
  <c r="J3780" i="5"/>
  <c r="I3780" i="5"/>
  <c r="H3780" i="5"/>
  <c r="G3780" i="5"/>
  <c r="F3780" i="5"/>
  <c r="E3780" i="5"/>
  <c r="D3780" i="5"/>
  <c r="AE3780" i="5" s="1"/>
  <c r="C3780" i="5"/>
  <c r="B3780" i="5"/>
  <c r="A3780" i="5"/>
  <c r="AE3779" i="5"/>
  <c r="AD3779" i="5"/>
  <c r="AC3779" i="5"/>
  <c r="AB3779" i="5"/>
  <c r="AA3779" i="5"/>
  <c r="Z3779" i="5"/>
  <c r="Y3779" i="5"/>
  <c r="X3779" i="5"/>
  <c r="W3779" i="5"/>
  <c r="V3779" i="5"/>
  <c r="U3779" i="5"/>
  <c r="T3779" i="5"/>
  <c r="AF3779" i="5" s="1"/>
  <c r="S3779" i="5"/>
  <c r="R3779" i="5"/>
  <c r="Q3779" i="5"/>
  <c r="P3779" i="5"/>
  <c r="O3779" i="5"/>
  <c r="N3779" i="5"/>
  <c r="M3779" i="5"/>
  <c r="L3779" i="5"/>
  <c r="K3779" i="5"/>
  <c r="J3779" i="5"/>
  <c r="I3779" i="5"/>
  <c r="H3779" i="5"/>
  <c r="G3779" i="5"/>
  <c r="F3779" i="5"/>
  <c r="E3779" i="5"/>
  <c r="D3779" i="5"/>
  <c r="C3779" i="5"/>
  <c r="B3779" i="5"/>
  <c r="A3779" i="5"/>
  <c r="AD3778" i="5"/>
  <c r="AC3778" i="5"/>
  <c r="AB3778" i="5"/>
  <c r="AA3778" i="5"/>
  <c r="Z3778" i="5"/>
  <c r="Y3778" i="5"/>
  <c r="X3778" i="5"/>
  <c r="W3778" i="5"/>
  <c r="V3778" i="5"/>
  <c r="U3778" i="5"/>
  <c r="S3778" i="5"/>
  <c r="R3778" i="5"/>
  <c r="Q3778" i="5"/>
  <c r="P3778" i="5"/>
  <c r="O3778" i="5"/>
  <c r="N3778" i="5"/>
  <c r="M3778" i="5"/>
  <c r="L3778" i="5"/>
  <c r="K3778" i="5"/>
  <c r="J3778" i="5"/>
  <c r="I3778" i="5"/>
  <c r="H3778" i="5"/>
  <c r="G3778" i="5"/>
  <c r="F3778" i="5"/>
  <c r="E3778" i="5"/>
  <c r="D3778" i="5"/>
  <c r="C3778" i="5"/>
  <c r="B3778" i="5"/>
  <c r="A3778" i="5"/>
  <c r="AF3777" i="5"/>
  <c r="AD3777" i="5"/>
  <c r="AC3777" i="5"/>
  <c r="AB3777" i="5"/>
  <c r="AA3777" i="5"/>
  <c r="Z3777" i="5"/>
  <c r="Y3777" i="5"/>
  <c r="X3777" i="5"/>
  <c r="W3777" i="5"/>
  <c r="V3777" i="5"/>
  <c r="U3777" i="5"/>
  <c r="T3777" i="5"/>
  <c r="S3777" i="5"/>
  <c r="R3777" i="5"/>
  <c r="Q3777" i="5"/>
  <c r="P3777" i="5"/>
  <c r="O3777" i="5"/>
  <c r="N3777" i="5"/>
  <c r="M3777" i="5"/>
  <c r="L3777" i="5"/>
  <c r="K3777" i="5"/>
  <c r="J3777" i="5"/>
  <c r="I3777" i="5"/>
  <c r="H3777" i="5"/>
  <c r="G3777" i="5"/>
  <c r="F3777" i="5"/>
  <c r="E3777" i="5"/>
  <c r="D3777" i="5"/>
  <c r="AE3777" i="5" s="1"/>
  <c r="C3777" i="5"/>
  <c r="B3777" i="5"/>
  <c r="A3777" i="5"/>
  <c r="AD3776" i="5"/>
  <c r="AC3776" i="5"/>
  <c r="AB3776" i="5"/>
  <c r="AA3776" i="5"/>
  <c r="Z3776" i="5"/>
  <c r="Y3776" i="5"/>
  <c r="X3776" i="5"/>
  <c r="W3776" i="5"/>
  <c r="V3776" i="5"/>
  <c r="U3776" i="5"/>
  <c r="S3776" i="5"/>
  <c r="R3776" i="5"/>
  <c r="Q3776" i="5"/>
  <c r="P3776" i="5"/>
  <c r="O3776" i="5"/>
  <c r="N3776" i="5"/>
  <c r="M3776" i="5"/>
  <c r="L3776" i="5"/>
  <c r="K3776" i="5"/>
  <c r="J3776" i="5"/>
  <c r="I3776" i="5"/>
  <c r="H3776" i="5"/>
  <c r="G3776" i="5"/>
  <c r="F3776" i="5"/>
  <c r="E3776" i="5"/>
  <c r="D3776" i="5"/>
  <c r="C3776" i="5"/>
  <c r="B3776" i="5"/>
  <c r="A3776" i="5"/>
  <c r="AD3775" i="5"/>
  <c r="AC3775" i="5"/>
  <c r="AB3775" i="5"/>
  <c r="AA3775" i="5"/>
  <c r="Z3775" i="5"/>
  <c r="Y3775" i="5"/>
  <c r="X3775" i="5"/>
  <c r="W3775" i="5"/>
  <c r="V3775" i="5"/>
  <c r="U3775" i="5"/>
  <c r="S3775" i="5"/>
  <c r="R3775" i="5"/>
  <c r="Q3775" i="5"/>
  <c r="P3775" i="5"/>
  <c r="O3775" i="5"/>
  <c r="N3775" i="5"/>
  <c r="M3775" i="5"/>
  <c r="L3775" i="5"/>
  <c r="K3775" i="5"/>
  <c r="J3775" i="5"/>
  <c r="I3775" i="5"/>
  <c r="H3775" i="5"/>
  <c r="G3775" i="5"/>
  <c r="F3775" i="5"/>
  <c r="E3775" i="5"/>
  <c r="D3775" i="5"/>
  <c r="C3775" i="5"/>
  <c r="B3775" i="5"/>
  <c r="A3775" i="5"/>
  <c r="AD3774" i="5"/>
  <c r="AC3774" i="5"/>
  <c r="AB3774" i="5"/>
  <c r="AA3774" i="5"/>
  <c r="Z3774" i="5"/>
  <c r="Y3774" i="5"/>
  <c r="X3774" i="5"/>
  <c r="W3774" i="5"/>
  <c r="V3774" i="5"/>
  <c r="U3774" i="5"/>
  <c r="T3774" i="5"/>
  <c r="AF3774" i="5" s="1"/>
  <c r="S3774" i="5"/>
  <c r="R3774" i="5"/>
  <c r="Q3774" i="5"/>
  <c r="P3774" i="5"/>
  <c r="O3774" i="5"/>
  <c r="N3774" i="5"/>
  <c r="M3774" i="5"/>
  <c r="L3774" i="5"/>
  <c r="K3774" i="5"/>
  <c r="J3774" i="5"/>
  <c r="I3774" i="5"/>
  <c r="H3774" i="5"/>
  <c r="G3774" i="5"/>
  <c r="F3774" i="5"/>
  <c r="E3774" i="5"/>
  <c r="D3774" i="5"/>
  <c r="AE3774" i="5" s="1"/>
  <c r="C3774" i="5"/>
  <c r="B3774" i="5"/>
  <c r="A3774" i="5"/>
  <c r="AD3773" i="5"/>
  <c r="AC3773" i="5"/>
  <c r="AB3773" i="5"/>
  <c r="AA3773" i="5"/>
  <c r="Z3773" i="5"/>
  <c r="Y3773" i="5"/>
  <c r="X3773" i="5"/>
  <c r="W3773" i="5"/>
  <c r="V3773" i="5"/>
  <c r="U3773" i="5"/>
  <c r="S3773" i="5"/>
  <c r="R3773" i="5"/>
  <c r="Q3773" i="5"/>
  <c r="P3773" i="5"/>
  <c r="O3773" i="5"/>
  <c r="N3773" i="5"/>
  <c r="M3773" i="5"/>
  <c r="L3773" i="5"/>
  <c r="K3773" i="5"/>
  <c r="J3773" i="5"/>
  <c r="I3773" i="5"/>
  <c r="H3773" i="5"/>
  <c r="G3773" i="5"/>
  <c r="F3773" i="5"/>
  <c r="E3773" i="5"/>
  <c r="D3773" i="5"/>
  <c r="T3773" i="5" s="1"/>
  <c r="AF3773" i="5" s="1"/>
  <c r="C3773" i="5"/>
  <c r="B3773" i="5"/>
  <c r="A3773" i="5"/>
  <c r="AD3772" i="5"/>
  <c r="AC3772" i="5"/>
  <c r="AB3772" i="5"/>
  <c r="AA3772" i="5"/>
  <c r="Z3772" i="5"/>
  <c r="Y3772" i="5"/>
  <c r="X3772" i="5"/>
  <c r="W3772" i="5"/>
  <c r="V3772" i="5"/>
  <c r="U3772" i="5"/>
  <c r="S3772" i="5"/>
  <c r="R3772" i="5"/>
  <c r="Q3772" i="5"/>
  <c r="P3772" i="5"/>
  <c r="O3772" i="5"/>
  <c r="N3772" i="5"/>
  <c r="M3772" i="5"/>
  <c r="L3772" i="5"/>
  <c r="K3772" i="5"/>
  <c r="J3772" i="5"/>
  <c r="I3772" i="5"/>
  <c r="H3772" i="5"/>
  <c r="G3772" i="5"/>
  <c r="F3772" i="5"/>
  <c r="E3772" i="5"/>
  <c r="D3772" i="5"/>
  <c r="C3772" i="5"/>
  <c r="B3772" i="5"/>
  <c r="A3772" i="5"/>
  <c r="AF3771" i="5"/>
  <c r="AD3771" i="5"/>
  <c r="AC3771" i="5"/>
  <c r="AB3771" i="5"/>
  <c r="AA3771" i="5"/>
  <c r="Z3771" i="5"/>
  <c r="Y3771" i="5"/>
  <c r="X3771" i="5"/>
  <c r="W3771" i="5"/>
  <c r="V3771" i="5"/>
  <c r="U3771" i="5"/>
  <c r="T3771" i="5"/>
  <c r="S3771" i="5"/>
  <c r="R3771" i="5"/>
  <c r="Q3771" i="5"/>
  <c r="P3771" i="5"/>
  <c r="O3771" i="5"/>
  <c r="N3771" i="5"/>
  <c r="M3771" i="5"/>
  <c r="L3771" i="5"/>
  <c r="K3771" i="5"/>
  <c r="J3771" i="5"/>
  <c r="I3771" i="5"/>
  <c r="H3771" i="5"/>
  <c r="G3771" i="5"/>
  <c r="F3771" i="5"/>
  <c r="E3771" i="5"/>
  <c r="D3771" i="5"/>
  <c r="AE3771" i="5" s="1"/>
  <c r="C3771" i="5"/>
  <c r="B3771" i="5"/>
  <c r="A3771" i="5"/>
  <c r="AE3770" i="5"/>
  <c r="AD3770" i="5"/>
  <c r="AC3770" i="5"/>
  <c r="AB3770" i="5"/>
  <c r="AA3770" i="5"/>
  <c r="Z3770" i="5"/>
  <c r="Y3770" i="5"/>
  <c r="X3770" i="5"/>
  <c r="W3770" i="5"/>
  <c r="V3770" i="5"/>
  <c r="U3770" i="5"/>
  <c r="S3770" i="5"/>
  <c r="R3770" i="5"/>
  <c r="Q3770" i="5"/>
  <c r="P3770" i="5"/>
  <c r="O3770" i="5"/>
  <c r="N3770" i="5"/>
  <c r="M3770" i="5"/>
  <c r="L3770" i="5"/>
  <c r="K3770" i="5"/>
  <c r="J3770" i="5"/>
  <c r="I3770" i="5"/>
  <c r="H3770" i="5"/>
  <c r="G3770" i="5"/>
  <c r="F3770" i="5"/>
  <c r="E3770" i="5"/>
  <c r="D3770" i="5"/>
  <c r="T3770" i="5" s="1"/>
  <c r="AF3770" i="5" s="1"/>
  <c r="C3770" i="5"/>
  <c r="B3770" i="5"/>
  <c r="A3770" i="5"/>
  <c r="AD3769" i="5"/>
  <c r="AC3769" i="5"/>
  <c r="AB3769" i="5"/>
  <c r="AA3769" i="5"/>
  <c r="Z3769" i="5"/>
  <c r="Y3769" i="5"/>
  <c r="X3769" i="5"/>
  <c r="W3769" i="5"/>
  <c r="V3769" i="5"/>
  <c r="U3769" i="5"/>
  <c r="S3769" i="5"/>
  <c r="R3769" i="5"/>
  <c r="Q3769" i="5"/>
  <c r="P3769" i="5"/>
  <c r="O3769" i="5"/>
  <c r="N3769" i="5"/>
  <c r="M3769" i="5"/>
  <c r="L3769" i="5"/>
  <c r="K3769" i="5"/>
  <c r="J3769" i="5"/>
  <c r="I3769" i="5"/>
  <c r="H3769" i="5"/>
  <c r="G3769" i="5"/>
  <c r="F3769" i="5"/>
  <c r="E3769" i="5"/>
  <c r="D3769" i="5"/>
  <c r="T3769" i="5" s="1"/>
  <c r="AF3769" i="5" s="1"/>
  <c r="C3769" i="5"/>
  <c r="B3769" i="5"/>
  <c r="A3769" i="5"/>
  <c r="AD3768" i="5"/>
  <c r="AC3768" i="5"/>
  <c r="AB3768" i="5"/>
  <c r="AA3768" i="5"/>
  <c r="Z3768" i="5"/>
  <c r="Y3768" i="5"/>
  <c r="X3768" i="5"/>
  <c r="W3768" i="5"/>
  <c r="V3768" i="5"/>
  <c r="U3768" i="5"/>
  <c r="T3768" i="5"/>
  <c r="AF3768" i="5" s="1"/>
  <c r="S3768" i="5"/>
  <c r="R3768" i="5"/>
  <c r="Q3768" i="5"/>
  <c r="P3768" i="5"/>
  <c r="O3768" i="5"/>
  <c r="N3768" i="5"/>
  <c r="M3768" i="5"/>
  <c r="L3768" i="5"/>
  <c r="K3768" i="5"/>
  <c r="J3768" i="5"/>
  <c r="I3768" i="5"/>
  <c r="H3768" i="5"/>
  <c r="G3768" i="5"/>
  <c r="F3768" i="5"/>
  <c r="E3768" i="5"/>
  <c r="D3768" i="5"/>
  <c r="AE3768" i="5" s="1"/>
  <c r="C3768" i="5"/>
  <c r="B3768" i="5"/>
  <c r="A3768" i="5"/>
  <c r="AD3767" i="5"/>
  <c r="AC3767" i="5"/>
  <c r="AB3767" i="5"/>
  <c r="AA3767" i="5"/>
  <c r="Z3767" i="5"/>
  <c r="Y3767" i="5"/>
  <c r="X3767" i="5"/>
  <c r="W3767" i="5"/>
  <c r="V3767" i="5"/>
  <c r="U3767" i="5"/>
  <c r="S3767" i="5"/>
  <c r="R3767" i="5"/>
  <c r="Q3767" i="5"/>
  <c r="P3767" i="5"/>
  <c r="O3767" i="5"/>
  <c r="N3767" i="5"/>
  <c r="M3767" i="5"/>
  <c r="L3767" i="5"/>
  <c r="K3767" i="5"/>
  <c r="J3767" i="5"/>
  <c r="I3767" i="5"/>
  <c r="H3767" i="5"/>
  <c r="G3767" i="5"/>
  <c r="F3767" i="5"/>
  <c r="E3767" i="5"/>
  <c r="D3767" i="5"/>
  <c r="C3767" i="5"/>
  <c r="B3767" i="5"/>
  <c r="A3767" i="5"/>
  <c r="AD3766" i="5"/>
  <c r="AC3766" i="5"/>
  <c r="AB3766" i="5"/>
  <c r="AA3766" i="5"/>
  <c r="Z3766" i="5"/>
  <c r="Y3766" i="5"/>
  <c r="X3766" i="5"/>
  <c r="W3766" i="5"/>
  <c r="V3766" i="5"/>
  <c r="U3766" i="5"/>
  <c r="T3766" i="5"/>
  <c r="AF3766" i="5" s="1"/>
  <c r="S3766" i="5"/>
  <c r="R3766" i="5"/>
  <c r="Q3766" i="5"/>
  <c r="P3766" i="5"/>
  <c r="O3766" i="5"/>
  <c r="N3766" i="5"/>
  <c r="M3766" i="5"/>
  <c r="L3766" i="5"/>
  <c r="K3766" i="5"/>
  <c r="J3766" i="5"/>
  <c r="I3766" i="5"/>
  <c r="H3766" i="5"/>
  <c r="G3766" i="5"/>
  <c r="F3766" i="5"/>
  <c r="E3766" i="5"/>
  <c r="D3766" i="5"/>
  <c r="AE3766" i="5" s="1"/>
  <c r="C3766" i="5"/>
  <c r="B3766" i="5"/>
  <c r="A3766" i="5"/>
  <c r="AD3765" i="5"/>
  <c r="AC3765" i="5"/>
  <c r="AB3765" i="5"/>
  <c r="AA3765" i="5"/>
  <c r="Z3765" i="5"/>
  <c r="Y3765" i="5"/>
  <c r="X3765" i="5"/>
  <c r="W3765" i="5"/>
  <c r="V3765" i="5"/>
  <c r="U3765" i="5"/>
  <c r="S3765" i="5"/>
  <c r="R3765" i="5"/>
  <c r="Q3765" i="5"/>
  <c r="P3765" i="5"/>
  <c r="O3765" i="5"/>
  <c r="N3765" i="5"/>
  <c r="M3765" i="5"/>
  <c r="L3765" i="5"/>
  <c r="K3765" i="5"/>
  <c r="J3765" i="5"/>
  <c r="I3765" i="5"/>
  <c r="H3765" i="5"/>
  <c r="G3765" i="5"/>
  <c r="F3765" i="5"/>
  <c r="E3765" i="5"/>
  <c r="D3765" i="5"/>
  <c r="AE3765" i="5" s="1"/>
  <c r="C3765" i="5"/>
  <c r="B3765" i="5"/>
  <c r="A3765" i="5"/>
  <c r="AD3764" i="5"/>
  <c r="AC3764" i="5"/>
  <c r="AB3764" i="5"/>
  <c r="AA3764" i="5"/>
  <c r="Z3764" i="5"/>
  <c r="Y3764" i="5"/>
  <c r="X3764" i="5"/>
  <c r="W3764" i="5"/>
  <c r="V3764" i="5"/>
  <c r="U3764" i="5"/>
  <c r="S3764" i="5"/>
  <c r="R3764" i="5"/>
  <c r="Q3764" i="5"/>
  <c r="P3764" i="5"/>
  <c r="O3764" i="5"/>
  <c r="N3764" i="5"/>
  <c r="M3764" i="5"/>
  <c r="L3764" i="5"/>
  <c r="K3764" i="5"/>
  <c r="J3764" i="5"/>
  <c r="I3764" i="5"/>
  <c r="H3764" i="5"/>
  <c r="G3764" i="5"/>
  <c r="F3764" i="5"/>
  <c r="E3764" i="5"/>
  <c r="D3764" i="5"/>
  <c r="C3764" i="5"/>
  <c r="B3764" i="5"/>
  <c r="A3764" i="5"/>
  <c r="AE3763" i="5"/>
  <c r="AD3763" i="5"/>
  <c r="AC3763" i="5"/>
  <c r="AB3763" i="5"/>
  <c r="AA3763" i="5"/>
  <c r="Z3763" i="5"/>
  <c r="Y3763" i="5"/>
  <c r="X3763" i="5"/>
  <c r="W3763" i="5"/>
  <c r="V3763" i="5"/>
  <c r="U3763" i="5"/>
  <c r="T3763" i="5"/>
  <c r="AF3763" i="5" s="1"/>
  <c r="S3763" i="5"/>
  <c r="R3763" i="5"/>
  <c r="Q3763" i="5"/>
  <c r="P3763" i="5"/>
  <c r="O3763" i="5"/>
  <c r="N3763" i="5"/>
  <c r="M3763" i="5"/>
  <c r="L3763" i="5"/>
  <c r="K3763" i="5"/>
  <c r="J3763" i="5"/>
  <c r="I3763" i="5"/>
  <c r="H3763" i="5"/>
  <c r="G3763" i="5"/>
  <c r="F3763" i="5"/>
  <c r="E3763" i="5"/>
  <c r="D3763" i="5"/>
  <c r="C3763" i="5"/>
  <c r="B3763" i="5"/>
  <c r="A3763" i="5"/>
  <c r="AD3762" i="5"/>
  <c r="AC3762" i="5"/>
  <c r="AB3762" i="5"/>
  <c r="AA3762" i="5"/>
  <c r="Z3762" i="5"/>
  <c r="Y3762" i="5"/>
  <c r="X3762" i="5"/>
  <c r="W3762" i="5"/>
  <c r="V3762" i="5"/>
  <c r="U3762" i="5"/>
  <c r="T3762" i="5"/>
  <c r="AF3762" i="5" s="1"/>
  <c r="S3762" i="5"/>
  <c r="R3762" i="5"/>
  <c r="Q3762" i="5"/>
  <c r="P3762" i="5"/>
  <c r="O3762" i="5"/>
  <c r="N3762" i="5"/>
  <c r="M3762" i="5"/>
  <c r="L3762" i="5"/>
  <c r="K3762" i="5"/>
  <c r="J3762" i="5"/>
  <c r="I3762" i="5"/>
  <c r="H3762" i="5"/>
  <c r="G3762" i="5"/>
  <c r="F3762" i="5"/>
  <c r="E3762" i="5"/>
  <c r="D3762" i="5"/>
  <c r="AE3762" i="5" s="1"/>
  <c r="C3762" i="5"/>
  <c r="B3762" i="5"/>
  <c r="A3762" i="5"/>
  <c r="AD3761" i="5"/>
  <c r="AC3761" i="5"/>
  <c r="AB3761" i="5"/>
  <c r="AA3761" i="5"/>
  <c r="Z3761" i="5"/>
  <c r="Y3761" i="5"/>
  <c r="X3761" i="5"/>
  <c r="W3761" i="5"/>
  <c r="V3761" i="5"/>
  <c r="U3761" i="5"/>
  <c r="S3761" i="5"/>
  <c r="R3761" i="5"/>
  <c r="Q3761" i="5"/>
  <c r="P3761" i="5"/>
  <c r="O3761" i="5"/>
  <c r="N3761" i="5"/>
  <c r="M3761" i="5"/>
  <c r="L3761" i="5"/>
  <c r="K3761" i="5"/>
  <c r="J3761" i="5"/>
  <c r="I3761" i="5"/>
  <c r="H3761" i="5"/>
  <c r="G3761" i="5"/>
  <c r="F3761" i="5"/>
  <c r="E3761" i="5"/>
  <c r="D3761" i="5"/>
  <c r="C3761" i="5"/>
  <c r="B3761" i="5"/>
  <c r="A3761" i="5"/>
  <c r="AE3760" i="5"/>
  <c r="AD3760" i="5"/>
  <c r="AC3760" i="5"/>
  <c r="AB3760" i="5"/>
  <c r="AA3760" i="5"/>
  <c r="Z3760" i="5"/>
  <c r="Y3760" i="5"/>
  <c r="X3760" i="5"/>
  <c r="W3760" i="5"/>
  <c r="V3760" i="5"/>
  <c r="U3760" i="5"/>
  <c r="T3760" i="5"/>
  <c r="AF3760" i="5" s="1"/>
  <c r="S3760" i="5"/>
  <c r="R3760" i="5"/>
  <c r="Q3760" i="5"/>
  <c r="P3760" i="5"/>
  <c r="O3760" i="5"/>
  <c r="N3760" i="5"/>
  <c r="M3760" i="5"/>
  <c r="L3760" i="5"/>
  <c r="K3760" i="5"/>
  <c r="J3760" i="5"/>
  <c r="I3760" i="5"/>
  <c r="H3760" i="5"/>
  <c r="G3760" i="5"/>
  <c r="F3760" i="5"/>
  <c r="E3760" i="5"/>
  <c r="D3760" i="5"/>
  <c r="C3760" i="5"/>
  <c r="B3760" i="5"/>
  <c r="A3760" i="5"/>
  <c r="AD3759" i="5"/>
  <c r="AC3759" i="5"/>
  <c r="AB3759" i="5"/>
  <c r="AA3759" i="5"/>
  <c r="Z3759" i="5"/>
  <c r="Y3759" i="5"/>
  <c r="X3759" i="5"/>
  <c r="W3759" i="5"/>
  <c r="V3759" i="5"/>
  <c r="U3759" i="5"/>
  <c r="S3759" i="5"/>
  <c r="R3759" i="5"/>
  <c r="Q3759" i="5"/>
  <c r="P3759" i="5"/>
  <c r="O3759" i="5"/>
  <c r="N3759" i="5"/>
  <c r="M3759" i="5"/>
  <c r="L3759" i="5"/>
  <c r="K3759" i="5"/>
  <c r="J3759" i="5"/>
  <c r="I3759" i="5"/>
  <c r="H3759" i="5"/>
  <c r="G3759" i="5"/>
  <c r="F3759" i="5"/>
  <c r="E3759" i="5"/>
  <c r="D3759" i="5"/>
  <c r="C3759" i="5"/>
  <c r="B3759" i="5"/>
  <c r="A3759" i="5"/>
  <c r="AD3758" i="5"/>
  <c r="AC3758" i="5"/>
  <c r="AB3758" i="5"/>
  <c r="AA3758" i="5"/>
  <c r="Z3758" i="5"/>
  <c r="Y3758" i="5"/>
  <c r="X3758" i="5"/>
  <c r="W3758" i="5"/>
  <c r="V3758" i="5"/>
  <c r="U3758" i="5"/>
  <c r="S3758" i="5"/>
  <c r="R3758" i="5"/>
  <c r="Q3758" i="5"/>
  <c r="P3758" i="5"/>
  <c r="O3758" i="5"/>
  <c r="N3758" i="5"/>
  <c r="M3758" i="5"/>
  <c r="L3758" i="5"/>
  <c r="K3758" i="5"/>
  <c r="J3758" i="5"/>
  <c r="I3758" i="5"/>
  <c r="H3758" i="5"/>
  <c r="G3758" i="5"/>
  <c r="F3758" i="5"/>
  <c r="E3758" i="5"/>
  <c r="D3758" i="5"/>
  <c r="T3758" i="5" s="1"/>
  <c r="AF3758" i="5" s="1"/>
  <c r="C3758" i="5"/>
  <c r="B3758" i="5"/>
  <c r="A3758" i="5"/>
  <c r="AE3757" i="5"/>
  <c r="AD3757" i="5"/>
  <c r="AC3757" i="5"/>
  <c r="AB3757" i="5"/>
  <c r="AA3757" i="5"/>
  <c r="Z3757" i="5"/>
  <c r="Y3757" i="5"/>
  <c r="X3757" i="5"/>
  <c r="W3757" i="5"/>
  <c r="V3757" i="5"/>
  <c r="U3757" i="5"/>
  <c r="T3757" i="5"/>
  <c r="S3757" i="5"/>
  <c r="R3757" i="5"/>
  <c r="Q3757" i="5"/>
  <c r="P3757" i="5"/>
  <c r="O3757" i="5"/>
  <c r="N3757" i="5"/>
  <c r="M3757" i="5"/>
  <c r="L3757" i="5"/>
  <c r="K3757" i="5"/>
  <c r="J3757" i="5"/>
  <c r="I3757" i="5"/>
  <c r="H3757" i="5"/>
  <c r="G3757" i="5"/>
  <c r="F3757" i="5"/>
  <c r="E3757" i="5"/>
  <c r="D3757" i="5"/>
  <c r="C3757" i="5"/>
  <c r="B3757" i="5"/>
  <c r="A3757" i="5"/>
  <c r="AD3756" i="5"/>
  <c r="AC3756" i="5"/>
  <c r="AB3756" i="5"/>
  <c r="AA3756" i="5"/>
  <c r="Z3756" i="5"/>
  <c r="Y3756" i="5"/>
  <c r="X3756" i="5"/>
  <c r="W3756" i="5"/>
  <c r="V3756" i="5"/>
  <c r="U3756" i="5"/>
  <c r="S3756" i="5"/>
  <c r="R3756" i="5"/>
  <c r="Q3756" i="5"/>
  <c r="P3756" i="5"/>
  <c r="O3756" i="5"/>
  <c r="N3756" i="5"/>
  <c r="M3756" i="5"/>
  <c r="L3756" i="5"/>
  <c r="K3756" i="5"/>
  <c r="J3756" i="5"/>
  <c r="I3756" i="5"/>
  <c r="H3756" i="5"/>
  <c r="G3756" i="5"/>
  <c r="F3756" i="5"/>
  <c r="E3756" i="5"/>
  <c r="D3756" i="5"/>
  <c r="C3756" i="5"/>
  <c r="B3756" i="5"/>
  <c r="A3756" i="5"/>
  <c r="AF3755" i="5"/>
  <c r="AD3755" i="5"/>
  <c r="AC3755" i="5"/>
  <c r="AB3755" i="5"/>
  <c r="AA3755" i="5"/>
  <c r="Z3755" i="5"/>
  <c r="Y3755" i="5"/>
  <c r="X3755" i="5"/>
  <c r="W3755" i="5"/>
  <c r="V3755" i="5"/>
  <c r="U3755" i="5"/>
  <c r="T3755" i="5"/>
  <c r="S3755" i="5"/>
  <c r="R3755" i="5"/>
  <c r="Q3755" i="5"/>
  <c r="P3755" i="5"/>
  <c r="O3755" i="5"/>
  <c r="N3755" i="5"/>
  <c r="M3755" i="5"/>
  <c r="L3755" i="5"/>
  <c r="K3755" i="5"/>
  <c r="J3755" i="5"/>
  <c r="I3755" i="5"/>
  <c r="H3755" i="5"/>
  <c r="G3755" i="5"/>
  <c r="F3755" i="5"/>
  <c r="E3755" i="5"/>
  <c r="D3755" i="5"/>
  <c r="AE3755" i="5" s="1"/>
  <c r="C3755" i="5"/>
  <c r="B3755" i="5"/>
  <c r="A3755" i="5"/>
  <c r="AD3754" i="5"/>
  <c r="AC3754" i="5"/>
  <c r="AB3754" i="5"/>
  <c r="AA3754" i="5"/>
  <c r="Z3754" i="5"/>
  <c r="Y3754" i="5"/>
  <c r="X3754" i="5"/>
  <c r="W3754" i="5"/>
  <c r="V3754" i="5"/>
  <c r="U3754" i="5"/>
  <c r="S3754" i="5"/>
  <c r="R3754" i="5"/>
  <c r="Q3754" i="5"/>
  <c r="P3754" i="5"/>
  <c r="O3754" i="5"/>
  <c r="N3754" i="5"/>
  <c r="M3754" i="5"/>
  <c r="L3754" i="5"/>
  <c r="K3754" i="5"/>
  <c r="J3754" i="5"/>
  <c r="I3754" i="5"/>
  <c r="H3754" i="5"/>
  <c r="G3754" i="5"/>
  <c r="F3754" i="5"/>
  <c r="E3754" i="5"/>
  <c r="D3754" i="5"/>
  <c r="T3754" i="5" s="1"/>
  <c r="AF3754" i="5" s="1"/>
  <c r="C3754" i="5"/>
  <c r="B3754" i="5"/>
  <c r="A3754" i="5"/>
  <c r="AD3753" i="5"/>
  <c r="AC3753" i="5"/>
  <c r="AB3753" i="5"/>
  <c r="AA3753" i="5"/>
  <c r="Z3753" i="5"/>
  <c r="Y3753" i="5"/>
  <c r="X3753" i="5"/>
  <c r="W3753" i="5"/>
  <c r="V3753" i="5"/>
  <c r="U3753" i="5"/>
  <c r="S3753" i="5"/>
  <c r="R3753" i="5"/>
  <c r="Q3753" i="5"/>
  <c r="P3753" i="5"/>
  <c r="O3753" i="5"/>
  <c r="N3753" i="5"/>
  <c r="M3753" i="5"/>
  <c r="L3753" i="5"/>
  <c r="K3753" i="5"/>
  <c r="J3753" i="5"/>
  <c r="I3753" i="5"/>
  <c r="H3753" i="5"/>
  <c r="G3753" i="5"/>
  <c r="F3753" i="5"/>
  <c r="E3753" i="5"/>
  <c r="D3753" i="5"/>
  <c r="C3753" i="5"/>
  <c r="B3753" i="5"/>
  <c r="A3753" i="5"/>
  <c r="AE3752" i="5"/>
  <c r="AD3752" i="5"/>
  <c r="AC3752" i="5"/>
  <c r="AB3752" i="5"/>
  <c r="AA3752" i="5"/>
  <c r="Z3752" i="5"/>
  <c r="Y3752" i="5"/>
  <c r="X3752" i="5"/>
  <c r="W3752" i="5"/>
  <c r="V3752" i="5"/>
  <c r="U3752" i="5"/>
  <c r="T3752" i="5"/>
  <c r="AF3752" i="5" s="1"/>
  <c r="S3752" i="5"/>
  <c r="R3752" i="5"/>
  <c r="Q3752" i="5"/>
  <c r="P3752" i="5"/>
  <c r="O3752" i="5"/>
  <c r="N3752" i="5"/>
  <c r="M3752" i="5"/>
  <c r="L3752" i="5"/>
  <c r="K3752" i="5"/>
  <c r="J3752" i="5"/>
  <c r="I3752" i="5"/>
  <c r="H3752" i="5"/>
  <c r="G3752" i="5"/>
  <c r="F3752" i="5"/>
  <c r="E3752" i="5"/>
  <c r="D3752" i="5"/>
  <c r="C3752" i="5"/>
  <c r="B3752" i="5"/>
  <c r="A3752" i="5"/>
  <c r="AE3751" i="5"/>
  <c r="AD3751" i="5"/>
  <c r="AC3751" i="5"/>
  <c r="AB3751" i="5"/>
  <c r="AA3751" i="5"/>
  <c r="Z3751" i="5"/>
  <c r="Y3751" i="5"/>
  <c r="X3751" i="5"/>
  <c r="W3751" i="5"/>
  <c r="V3751" i="5"/>
  <c r="U3751" i="5"/>
  <c r="T3751" i="5"/>
  <c r="AF3751" i="5" s="1"/>
  <c r="S3751" i="5"/>
  <c r="R3751" i="5"/>
  <c r="Q3751" i="5"/>
  <c r="P3751" i="5"/>
  <c r="O3751" i="5"/>
  <c r="N3751" i="5"/>
  <c r="M3751" i="5"/>
  <c r="L3751" i="5"/>
  <c r="K3751" i="5"/>
  <c r="J3751" i="5"/>
  <c r="I3751" i="5"/>
  <c r="H3751" i="5"/>
  <c r="G3751" i="5"/>
  <c r="F3751" i="5"/>
  <c r="E3751" i="5"/>
  <c r="D3751" i="5"/>
  <c r="C3751" i="5"/>
  <c r="B3751" i="5"/>
  <c r="A3751" i="5"/>
  <c r="AD3750" i="5"/>
  <c r="AC3750" i="5"/>
  <c r="AB3750" i="5"/>
  <c r="AA3750" i="5"/>
  <c r="Z3750" i="5"/>
  <c r="Y3750" i="5"/>
  <c r="X3750" i="5"/>
  <c r="W3750" i="5"/>
  <c r="V3750" i="5"/>
  <c r="U3750" i="5"/>
  <c r="S3750" i="5"/>
  <c r="R3750" i="5"/>
  <c r="Q3750" i="5"/>
  <c r="P3750" i="5"/>
  <c r="O3750" i="5"/>
  <c r="N3750" i="5"/>
  <c r="M3750" i="5"/>
  <c r="L3750" i="5"/>
  <c r="K3750" i="5"/>
  <c r="J3750" i="5"/>
  <c r="I3750" i="5"/>
  <c r="H3750" i="5"/>
  <c r="G3750" i="5"/>
  <c r="F3750" i="5"/>
  <c r="E3750" i="5"/>
  <c r="D3750" i="5"/>
  <c r="C3750" i="5"/>
  <c r="B3750" i="5"/>
  <c r="A3750" i="5"/>
  <c r="AE3749" i="5"/>
  <c r="AD3749" i="5"/>
  <c r="AC3749" i="5"/>
  <c r="AB3749" i="5"/>
  <c r="AA3749" i="5"/>
  <c r="Z3749" i="5"/>
  <c r="Y3749" i="5"/>
  <c r="X3749" i="5"/>
  <c r="W3749" i="5"/>
  <c r="V3749" i="5"/>
  <c r="U3749" i="5"/>
  <c r="T3749" i="5"/>
  <c r="AF3749" i="5" s="1"/>
  <c r="S3749" i="5"/>
  <c r="R3749" i="5"/>
  <c r="Q3749" i="5"/>
  <c r="P3749" i="5"/>
  <c r="O3749" i="5"/>
  <c r="N3749" i="5"/>
  <c r="M3749" i="5"/>
  <c r="L3749" i="5"/>
  <c r="K3749" i="5"/>
  <c r="J3749" i="5"/>
  <c r="I3749" i="5"/>
  <c r="H3749" i="5"/>
  <c r="G3749" i="5"/>
  <c r="F3749" i="5"/>
  <c r="E3749" i="5"/>
  <c r="D3749" i="5"/>
  <c r="C3749" i="5"/>
  <c r="B3749" i="5"/>
  <c r="A3749" i="5"/>
  <c r="AD3748" i="5"/>
  <c r="AC3748" i="5"/>
  <c r="AB3748" i="5"/>
  <c r="AA3748" i="5"/>
  <c r="Z3748" i="5"/>
  <c r="Y3748" i="5"/>
  <c r="X3748" i="5"/>
  <c r="W3748" i="5"/>
  <c r="V3748" i="5"/>
  <c r="U3748" i="5"/>
  <c r="S3748" i="5"/>
  <c r="R3748" i="5"/>
  <c r="Q3748" i="5"/>
  <c r="P3748" i="5"/>
  <c r="O3748" i="5"/>
  <c r="N3748" i="5"/>
  <c r="M3748" i="5"/>
  <c r="L3748" i="5"/>
  <c r="K3748" i="5"/>
  <c r="J3748" i="5"/>
  <c r="I3748" i="5"/>
  <c r="H3748" i="5"/>
  <c r="G3748" i="5"/>
  <c r="F3748" i="5"/>
  <c r="E3748" i="5"/>
  <c r="D3748" i="5"/>
  <c r="C3748" i="5"/>
  <c r="B3748" i="5"/>
  <c r="A3748" i="5"/>
  <c r="AD3747" i="5"/>
  <c r="AC3747" i="5"/>
  <c r="AB3747" i="5"/>
  <c r="AA3747" i="5"/>
  <c r="Z3747" i="5"/>
  <c r="Y3747" i="5"/>
  <c r="X3747" i="5"/>
  <c r="W3747" i="5"/>
  <c r="V3747" i="5"/>
  <c r="U3747" i="5"/>
  <c r="S3747" i="5"/>
  <c r="R3747" i="5"/>
  <c r="Q3747" i="5"/>
  <c r="P3747" i="5"/>
  <c r="O3747" i="5"/>
  <c r="N3747" i="5"/>
  <c r="M3747" i="5"/>
  <c r="L3747" i="5"/>
  <c r="K3747" i="5"/>
  <c r="J3747" i="5"/>
  <c r="I3747" i="5"/>
  <c r="H3747" i="5"/>
  <c r="G3747" i="5"/>
  <c r="F3747" i="5"/>
  <c r="E3747" i="5"/>
  <c r="D3747" i="5"/>
  <c r="AE3747" i="5" s="1"/>
  <c r="C3747" i="5"/>
  <c r="B3747" i="5"/>
  <c r="A3747" i="5"/>
  <c r="AE3746" i="5"/>
  <c r="AD3746" i="5"/>
  <c r="AC3746" i="5"/>
  <c r="AB3746" i="5"/>
  <c r="AA3746" i="5"/>
  <c r="Z3746" i="5"/>
  <c r="Y3746" i="5"/>
  <c r="X3746" i="5"/>
  <c r="W3746" i="5"/>
  <c r="V3746" i="5"/>
  <c r="U3746" i="5"/>
  <c r="T3746" i="5"/>
  <c r="AF3746" i="5" s="1"/>
  <c r="S3746" i="5"/>
  <c r="R3746" i="5"/>
  <c r="Q3746" i="5"/>
  <c r="P3746" i="5"/>
  <c r="O3746" i="5"/>
  <c r="N3746" i="5"/>
  <c r="M3746" i="5"/>
  <c r="L3746" i="5"/>
  <c r="K3746" i="5"/>
  <c r="J3746" i="5"/>
  <c r="I3746" i="5"/>
  <c r="H3746" i="5"/>
  <c r="G3746" i="5"/>
  <c r="F3746" i="5"/>
  <c r="E3746" i="5"/>
  <c r="D3746" i="5"/>
  <c r="C3746" i="5"/>
  <c r="B3746" i="5"/>
  <c r="A3746" i="5"/>
  <c r="AD3745" i="5"/>
  <c r="AC3745" i="5"/>
  <c r="AB3745" i="5"/>
  <c r="AA3745" i="5"/>
  <c r="Z3745" i="5"/>
  <c r="Y3745" i="5"/>
  <c r="X3745" i="5"/>
  <c r="W3745" i="5"/>
  <c r="V3745" i="5"/>
  <c r="U3745" i="5"/>
  <c r="S3745" i="5"/>
  <c r="R3745" i="5"/>
  <c r="Q3745" i="5"/>
  <c r="P3745" i="5"/>
  <c r="O3745" i="5"/>
  <c r="N3745" i="5"/>
  <c r="M3745" i="5"/>
  <c r="L3745" i="5"/>
  <c r="K3745" i="5"/>
  <c r="J3745" i="5"/>
  <c r="I3745" i="5"/>
  <c r="H3745" i="5"/>
  <c r="G3745" i="5"/>
  <c r="F3745" i="5"/>
  <c r="E3745" i="5"/>
  <c r="D3745" i="5"/>
  <c r="C3745" i="5"/>
  <c r="B3745" i="5"/>
  <c r="A3745" i="5"/>
  <c r="AD3744" i="5"/>
  <c r="AC3744" i="5"/>
  <c r="AB3744" i="5"/>
  <c r="AA3744" i="5"/>
  <c r="Z3744" i="5"/>
  <c r="Y3744" i="5"/>
  <c r="X3744" i="5"/>
  <c r="W3744" i="5"/>
  <c r="V3744" i="5"/>
  <c r="U3744" i="5"/>
  <c r="T3744" i="5"/>
  <c r="AF3744" i="5" s="1"/>
  <c r="S3744" i="5"/>
  <c r="R3744" i="5"/>
  <c r="Q3744" i="5"/>
  <c r="P3744" i="5"/>
  <c r="O3744" i="5"/>
  <c r="N3744" i="5"/>
  <c r="M3744" i="5"/>
  <c r="L3744" i="5"/>
  <c r="K3744" i="5"/>
  <c r="J3744" i="5"/>
  <c r="I3744" i="5"/>
  <c r="H3744" i="5"/>
  <c r="G3744" i="5"/>
  <c r="F3744" i="5"/>
  <c r="E3744" i="5"/>
  <c r="D3744" i="5"/>
  <c r="AE3744" i="5" s="1"/>
  <c r="C3744" i="5"/>
  <c r="B3744" i="5"/>
  <c r="A3744" i="5"/>
  <c r="AD3743" i="5"/>
  <c r="AC3743" i="5"/>
  <c r="AB3743" i="5"/>
  <c r="AA3743" i="5"/>
  <c r="Z3743" i="5"/>
  <c r="Y3743" i="5"/>
  <c r="X3743" i="5"/>
  <c r="W3743" i="5"/>
  <c r="V3743" i="5"/>
  <c r="U3743" i="5"/>
  <c r="S3743" i="5"/>
  <c r="R3743" i="5"/>
  <c r="Q3743" i="5"/>
  <c r="P3743" i="5"/>
  <c r="O3743" i="5"/>
  <c r="N3743" i="5"/>
  <c r="M3743" i="5"/>
  <c r="L3743" i="5"/>
  <c r="K3743" i="5"/>
  <c r="J3743" i="5"/>
  <c r="I3743" i="5"/>
  <c r="H3743" i="5"/>
  <c r="G3743" i="5"/>
  <c r="F3743" i="5"/>
  <c r="E3743" i="5"/>
  <c r="D3743" i="5"/>
  <c r="C3743" i="5"/>
  <c r="B3743" i="5"/>
  <c r="A3743" i="5"/>
  <c r="AD3742" i="5"/>
  <c r="AC3742" i="5"/>
  <c r="AB3742" i="5"/>
  <c r="AA3742" i="5"/>
  <c r="Z3742" i="5"/>
  <c r="Y3742" i="5"/>
  <c r="X3742" i="5"/>
  <c r="W3742" i="5"/>
  <c r="V3742" i="5"/>
  <c r="U3742" i="5"/>
  <c r="S3742" i="5"/>
  <c r="R3742" i="5"/>
  <c r="Q3742" i="5"/>
  <c r="P3742" i="5"/>
  <c r="O3742" i="5"/>
  <c r="N3742" i="5"/>
  <c r="M3742" i="5"/>
  <c r="L3742" i="5"/>
  <c r="K3742" i="5"/>
  <c r="J3742" i="5"/>
  <c r="I3742" i="5"/>
  <c r="H3742" i="5"/>
  <c r="G3742" i="5"/>
  <c r="F3742" i="5"/>
  <c r="E3742" i="5"/>
  <c r="D3742" i="5"/>
  <c r="C3742" i="5"/>
  <c r="B3742" i="5"/>
  <c r="A3742" i="5"/>
  <c r="AD3741" i="5"/>
  <c r="AC3741" i="5"/>
  <c r="AB3741" i="5"/>
  <c r="AA3741" i="5"/>
  <c r="Z3741" i="5"/>
  <c r="Y3741" i="5"/>
  <c r="X3741" i="5"/>
  <c r="W3741" i="5"/>
  <c r="V3741" i="5"/>
  <c r="U3741" i="5"/>
  <c r="T3741" i="5"/>
  <c r="AF3741" i="5" s="1"/>
  <c r="S3741" i="5"/>
  <c r="R3741" i="5"/>
  <c r="Q3741" i="5"/>
  <c r="P3741" i="5"/>
  <c r="O3741" i="5"/>
  <c r="N3741" i="5"/>
  <c r="M3741" i="5"/>
  <c r="L3741" i="5"/>
  <c r="K3741" i="5"/>
  <c r="J3741" i="5"/>
  <c r="I3741" i="5"/>
  <c r="H3741" i="5"/>
  <c r="G3741" i="5"/>
  <c r="F3741" i="5"/>
  <c r="E3741" i="5"/>
  <c r="D3741" i="5"/>
  <c r="AE3741" i="5" s="1"/>
  <c r="C3741" i="5"/>
  <c r="B3741" i="5"/>
  <c r="A3741" i="5"/>
  <c r="AD3740" i="5"/>
  <c r="AC3740" i="5"/>
  <c r="AB3740" i="5"/>
  <c r="AA3740" i="5"/>
  <c r="Z3740" i="5"/>
  <c r="Y3740" i="5"/>
  <c r="X3740" i="5"/>
  <c r="W3740" i="5"/>
  <c r="V3740" i="5"/>
  <c r="U3740" i="5"/>
  <c r="S3740" i="5"/>
  <c r="R3740" i="5"/>
  <c r="Q3740" i="5"/>
  <c r="P3740" i="5"/>
  <c r="O3740" i="5"/>
  <c r="N3740" i="5"/>
  <c r="M3740" i="5"/>
  <c r="L3740" i="5"/>
  <c r="K3740" i="5"/>
  <c r="J3740" i="5"/>
  <c r="I3740" i="5"/>
  <c r="H3740" i="5"/>
  <c r="G3740" i="5"/>
  <c r="F3740" i="5"/>
  <c r="E3740" i="5"/>
  <c r="D3740" i="5"/>
  <c r="T3740" i="5" s="1"/>
  <c r="AF3740" i="5" s="1"/>
  <c r="C3740" i="5"/>
  <c r="B3740" i="5"/>
  <c r="A3740" i="5"/>
  <c r="AD3739" i="5"/>
  <c r="AC3739" i="5"/>
  <c r="AB3739" i="5"/>
  <c r="AA3739" i="5"/>
  <c r="Z3739" i="5"/>
  <c r="Y3739" i="5"/>
  <c r="X3739" i="5"/>
  <c r="W3739" i="5"/>
  <c r="V3739" i="5"/>
  <c r="U3739" i="5"/>
  <c r="S3739" i="5"/>
  <c r="R3739" i="5"/>
  <c r="Q3739" i="5"/>
  <c r="P3739" i="5"/>
  <c r="O3739" i="5"/>
  <c r="N3739" i="5"/>
  <c r="M3739" i="5"/>
  <c r="L3739" i="5"/>
  <c r="K3739" i="5"/>
  <c r="J3739" i="5"/>
  <c r="I3739" i="5"/>
  <c r="H3739" i="5"/>
  <c r="G3739" i="5"/>
  <c r="F3739" i="5"/>
  <c r="E3739" i="5"/>
  <c r="D3739" i="5"/>
  <c r="C3739" i="5"/>
  <c r="B3739" i="5"/>
  <c r="A3739" i="5"/>
  <c r="AF3738" i="5"/>
  <c r="AD3738" i="5"/>
  <c r="AC3738" i="5"/>
  <c r="AB3738" i="5"/>
  <c r="AA3738" i="5"/>
  <c r="Z3738" i="5"/>
  <c r="Y3738" i="5"/>
  <c r="X3738" i="5"/>
  <c r="W3738" i="5"/>
  <c r="V3738" i="5"/>
  <c r="U3738" i="5"/>
  <c r="T3738" i="5"/>
  <c r="S3738" i="5"/>
  <c r="R3738" i="5"/>
  <c r="Q3738" i="5"/>
  <c r="P3738" i="5"/>
  <c r="O3738" i="5"/>
  <c r="N3738" i="5"/>
  <c r="M3738" i="5"/>
  <c r="L3738" i="5"/>
  <c r="K3738" i="5"/>
  <c r="J3738" i="5"/>
  <c r="I3738" i="5"/>
  <c r="H3738" i="5"/>
  <c r="G3738" i="5"/>
  <c r="F3738" i="5"/>
  <c r="E3738" i="5"/>
  <c r="D3738" i="5"/>
  <c r="AE3738" i="5" s="1"/>
  <c r="C3738" i="5"/>
  <c r="B3738" i="5"/>
  <c r="A3738" i="5"/>
  <c r="AE3737" i="5"/>
  <c r="AD3737" i="5"/>
  <c r="AC3737" i="5"/>
  <c r="AB3737" i="5"/>
  <c r="AA3737" i="5"/>
  <c r="Z3737" i="5"/>
  <c r="Y3737" i="5"/>
  <c r="X3737" i="5"/>
  <c r="W3737" i="5"/>
  <c r="V3737" i="5"/>
  <c r="U3737" i="5"/>
  <c r="T3737" i="5"/>
  <c r="AF3737" i="5" s="1"/>
  <c r="S3737" i="5"/>
  <c r="R3737" i="5"/>
  <c r="Q3737" i="5"/>
  <c r="P3737" i="5"/>
  <c r="O3737" i="5"/>
  <c r="N3737" i="5"/>
  <c r="M3737" i="5"/>
  <c r="L3737" i="5"/>
  <c r="K3737" i="5"/>
  <c r="J3737" i="5"/>
  <c r="I3737" i="5"/>
  <c r="H3737" i="5"/>
  <c r="G3737" i="5"/>
  <c r="F3737" i="5"/>
  <c r="E3737" i="5"/>
  <c r="D3737" i="5"/>
  <c r="C3737" i="5"/>
  <c r="B3737" i="5"/>
  <c r="A3737" i="5"/>
  <c r="AD3736" i="5"/>
  <c r="AC3736" i="5"/>
  <c r="AB3736" i="5"/>
  <c r="AA3736" i="5"/>
  <c r="Z3736" i="5"/>
  <c r="Y3736" i="5"/>
  <c r="X3736" i="5"/>
  <c r="W3736" i="5"/>
  <c r="V3736" i="5"/>
  <c r="U3736" i="5"/>
  <c r="S3736" i="5"/>
  <c r="R3736" i="5"/>
  <c r="Q3736" i="5"/>
  <c r="P3736" i="5"/>
  <c r="O3736" i="5"/>
  <c r="N3736" i="5"/>
  <c r="M3736" i="5"/>
  <c r="L3736" i="5"/>
  <c r="K3736" i="5"/>
  <c r="J3736" i="5"/>
  <c r="I3736" i="5"/>
  <c r="H3736" i="5"/>
  <c r="G3736" i="5"/>
  <c r="F3736" i="5"/>
  <c r="E3736" i="5"/>
  <c r="D3736" i="5"/>
  <c r="C3736" i="5"/>
  <c r="B3736" i="5"/>
  <c r="A3736" i="5"/>
  <c r="AF3735" i="5"/>
  <c r="AD3735" i="5"/>
  <c r="AC3735" i="5"/>
  <c r="AB3735" i="5"/>
  <c r="AA3735" i="5"/>
  <c r="Z3735" i="5"/>
  <c r="Y3735" i="5"/>
  <c r="X3735" i="5"/>
  <c r="W3735" i="5"/>
  <c r="V3735" i="5"/>
  <c r="U3735" i="5"/>
  <c r="T3735" i="5"/>
  <c r="S3735" i="5"/>
  <c r="R3735" i="5"/>
  <c r="Q3735" i="5"/>
  <c r="P3735" i="5"/>
  <c r="O3735" i="5"/>
  <c r="N3735" i="5"/>
  <c r="M3735" i="5"/>
  <c r="L3735" i="5"/>
  <c r="K3735" i="5"/>
  <c r="J3735" i="5"/>
  <c r="I3735" i="5"/>
  <c r="H3735" i="5"/>
  <c r="G3735" i="5"/>
  <c r="F3735" i="5"/>
  <c r="E3735" i="5"/>
  <c r="D3735" i="5"/>
  <c r="AE3735" i="5" s="1"/>
  <c r="C3735" i="5"/>
  <c r="B3735" i="5"/>
  <c r="A3735" i="5"/>
  <c r="AD3734" i="5"/>
  <c r="AC3734" i="5"/>
  <c r="AB3734" i="5"/>
  <c r="AA3734" i="5"/>
  <c r="Z3734" i="5"/>
  <c r="Y3734" i="5"/>
  <c r="X3734" i="5"/>
  <c r="W3734" i="5"/>
  <c r="V3734" i="5"/>
  <c r="U3734" i="5"/>
  <c r="S3734" i="5"/>
  <c r="R3734" i="5"/>
  <c r="Q3734" i="5"/>
  <c r="P3734" i="5"/>
  <c r="O3734" i="5"/>
  <c r="N3734" i="5"/>
  <c r="M3734" i="5"/>
  <c r="L3734" i="5"/>
  <c r="K3734" i="5"/>
  <c r="J3734" i="5"/>
  <c r="I3734" i="5"/>
  <c r="H3734" i="5"/>
  <c r="G3734" i="5"/>
  <c r="F3734" i="5"/>
  <c r="E3734" i="5"/>
  <c r="D3734" i="5"/>
  <c r="C3734" i="5"/>
  <c r="B3734" i="5"/>
  <c r="A3734" i="5"/>
  <c r="AD3733" i="5"/>
  <c r="AC3733" i="5"/>
  <c r="AB3733" i="5"/>
  <c r="AA3733" i="5"/>
  <c r="Z3733" i="5"/>
  <c r="Y3733" i="5"/>
  <c r="X3733" i="5"/>
  <c r="W3733" i="5"/>
  <c r="V3733" i="5"/>
  <c r="U3733" i="5"/>
  <c r="S3733" i="5"/>
  <c r="R3733" i="5"/>
  <c r="Q3733" i="5"/>
  <c r="P3733" i="5"/>
  <c r="O3733" i="5"/>
  <c r="N3733" i="5"/>
  <c r="M3733" i="5"/>
  <c r="L3733" i="5"/>
  <c r="K3733" i="5"/>
  <c r="J3733" i="5"/>
  <c r="I3733" i="5"/>
  <c r="H3733" i="5"/>
  <c r="G3733" i="5"/>
  <c r="F3733" i="5"/>
  <c r="E3733" i="5"/>
  <c r="D3733" i="5"/>
  <c r="T3733" i="5" s="1"/>
  <c r="AF3733" i="5" s="1"/>
  <c r="C3733" i="5"/>
  <c r="B3733" i="5"/>
  <c r="A3733" i="5"/>
  <c r="AD3732" i="5"/>
  <c r="AC3732" i="5"/>
  <c r="AB3732" i="5"/>
  <c r="AA3732" i="5"/>
  <c r="Z3732" i="5"/>
  <c r="Y3732" i="5"/>
  <c r="X3732" i="5"/>
  <c r="W3732" i="5"/>
  <c r="V3732" i="5"/>
  <c r="U3732" i="5"/>
  <c r="S3732" i="5"/>
  <c r="R3732" i="5"/>
  <c r="Q3732" i="5"/>
  <c r="P3732" i="5"/>
  <c r="O3732" i="5"/>
  <c r="N3732" i="5"/>
  <c r="M3732" i="5"/>
  <c r="L3732" i="5"/>
  <c r="K3732" i="5"/>
  <c r="J3732" i="5"/>
  <c r="I3732" i="5"/>
  <c r="H3732" i="5"/>
  <c r="G3732" i="5"/>
  <c r="F3732" i="5"/>
  <c r="E3732" i="5"/>
  <c r="D3732" i="5"/>
  <c r="C3732" i="5"/>
  <c r="B3732" i="5"/>
  <c r="A3732" i="5"/>
  <c r="AD3731" i="5"/>
  <c r="AC3731" i="5"/>
  <c r="AB3731" i="5"/>
  <c r="AA3731" i="5"/>
  <c r="Z3731" i="5"/>
  <c r="Y3731" i="5"/>
  <c r="X3731" i="5"/>
  <c r="W3731" i="5"/>
  <c r="V3731" i="5"/>
  <c r="U3731" i="5"/>
  <c r="T3731" i="5"/>
  <c r="AF3731" i="5" s="1"/>
  <c r="S3731" i="5"/>
  <c r="R3731" i="5"/>
  <c r="Q3731" i="5"/>
  <c r="P3731" i="5"/>
  <c r="O3731" i="5"/>
  <c r="N3731" i="5"/>
  <c r="M3731" i="5"/>
  <c r="L3731" i="5"/>
  <c r="K3731" i="5"/>
  <c r="J3731" i="5"/>
  <c r="I3731" i="5"/>
  <c r="H3731" i="5"/>
  <c r="G3731" i="5"/>
  <c r="F3731" i="5"/>
  <c r="E3731" i="5"/>
  <c r="D3731" i="5"/>
  <c r="AE3731" i="5" s="1"/>
  <c r="C3731" i="5"/>
  <c r="B3731" i="5"/>
  <c r="A3731" i="5"/>
  <c r="AD3730" i="5"/>
  <c r="AC3730" i="5"/>
  <c r="AB3730" i="5"/>
  <c r="AA3730" i="5"/>
  <c r="Z3730" i="5"/>
  <c r="Y3730" i="5"/>
  <c r="X3730" i="5"/>
  <c r="W3730" i="5"/>
  <c r="V3730" i="5"/>
  <c r="U3730" i="5"/>
  <c r="S3730" i="5"/>
  <c r="R3730" i="5"/>
  <c r="Q3730" i="5"/>
  <c r="P3730" i="5"/>
  <c r="O3730" i="5"/>
  <c r="N3730" i="5"/>
  <c r="M3730" i="5"/>
  <c r="L3730" i="5"/>
  <c r="K3730" i="5"/>
  <c r="J3730" i="5"/>
  <c r="I3730" i="5"/>
  <c r="H3730" i="5"/>
  <c r="G3730" i="5"/>
  <c r="F3730" i="5"/>
  <c r="E3730" i="5"/>
  <c r="D3730" i="5"/>
  <c r="C3730" i="5"/>
  <c r="B3730" i="5"/>
  <c r="A3730" i="5"/>
  <c r="AD3729" i="5"/>
  <c r="AC3729" i="5"/>
  <c r="AB3729" i="5"/>
  <c r="AA3729" i="5"/>
  <c r="Z3729" i="5"/>
  <c r="Y3729" i="5"/>
  <c r="X3729" i="5"/>
  <c r="W3729" i="5"/>
  <c r="V3729" i="5"/>
  <c r="U3729" i="5"/>
  <c r="T3729" i="5"/>
  <c r="AF3729" i="5" s="1"/>
  <c r="S3729" i="5"/>
  <c r="R3729" i="5"/>
  <c r="Q3729" i="5"/>
  <c r="P3729" i="5"/>
  <c r="O3729" i="5"/>
  <c r="N3729" i="5"/>
  <c r="M3729" i="5"/>
  <c r="L3729" i="5"/>
  <c r="K3729" i="5"/>
  <c r="J3729" i="5"/>
  <c r="I3729" i="5"/>
  <c r="H3729" i="5"/>
  <c r="G3729" i="5"/>
  <c r="F3729" i="5"/>
  <c r="E3729" i="5"/>
  <c r="D3729" i="5"/>
  <c r="AE3729" i="5" s="1"/>
  <c r="C3729" i="5"/>
  <c r="B3729" i="5"/>
  <c r="A3729" i="5"/>
  <c r="AE3728" i="5"/>
  <c r="AD3728" i="5"/>
  <c r="AC3728" i="5"/>
  <c r="AB3728" i="5"/>
  <c r="AA3728" i="5"/>
  <c r="Z3728" i="5"/>
  <c r="Y3728" i="5"/>
  <c r="X3728" i="5"/>
  <c r="W3728" i="5"/>
  <c r="V3728" i="5"/>
  <c r="U3728" i="5"/>
  <c r="S3728" i="5"/>
  <c r="R3728" i="5"/>
  <c r="Q3728" i="5"/>
  <c r="P3728" i="5"/>
  <c r="O3728" i="5"/>
  <c r="N3728" i="5"/>
  <c r="M3728" i="5"/>
  <c r="L3728" i="5"/>
  <c r="K3728" i="5"/>
  <c r="J3728" i="5"/>
  <c r="I3728" i="5"/>
  <c r="H3728" i="5"/>
  <c r="G3728" i="5"/>
  <c r="F3728" i="5"/>
  <c r="E3728" i="5"/>
  <c r="D3728" i="5"/>
  <c r="T3728" i="5" s="1"/>
  <c r="AF3728" i="5" s="1"/>
  <c r="C3728" i="5"/>
  <c r="B3728" i="5"/>
  <c r="A3728" i="5"/>
  <c r="AE3727" i="5"/>
  <c r="AD3727" i="5"/>
  <c r="AC3727" i="5"/>
  <c r="AB3727" i="5"/>
  <c r="AA3727" i="5"/>
  <c r="Z3727" i="5"/>
  <c r="Y3727" i="5"/>
  <c r="X3727" i="5"/>
  <c r="W3727" i="5"/>
  <c r="V3727" i="5"/>
  <c r="U3727" i="5"/>
  <c r="T3727" i="5"/>
  <c r="AF3727" i="5" s="1"/>
  <c r="S3727" i="5"/>
  <c r="R3727" i="5"/>
  <c r="Q3727" i="5"/>
  <c r="P3727" i="5"/>
  <c r="O3727" i="5"/>
  <c r="N3727" i="5"/>
  <c r="M3727" i="5"/>
  <c r="L3727" i="5"/>
  <c r="K3727" i="5"/>
  <c r="J3727" i="5"/>
  <c r="I3727" i="5"/>
  <c r="H3727" i="5"/>
  <c r="G3727" i="5"/>
  <c r="F3727" i="5"/>
  <c r="E3727" i="5"/>
  <c r="D3727" i="5"/>
  <c r="C3727" i="5"/>
  <c r="B3727" i="5"/>
  <c r="A3727" i="5"/>
  <c r="AD3726" i="5"/>
  <c r="AC3726" i="5"/>
  <c r="AB3726" i="5"/>
  <c r="AA3726" i="5"/>
  <c r="Z3726" i="5"/>
  <c r="Y3726" i="5"/>
  <c r="X3726" i="5"/>
  <c r="W3726" i="5"/>
  <c r="V3726" i="5"/>
  <c r="U3726" i="5"/>
  <c r="T3726" i="5"/>
  <c r="AF3726" i="5" s="1"/>
  <c r="S3726" i="5"/>
  <c r="R3726" i="5"/>
  <c r="Q3726" i="5"/>
  <c r="P3726" i="5"/>
  <c r="O3726" i="5"/>
  <c r="N3726" i="5"/>
  <c r="M3726" i="5"/>
  <c r="L3726" i="5"/>
  <c r="K3726" i="5"/>
  <c r="J3726" i="5"/>
  <c r="I3726" i="5"/>
  <c r="H3726" i="5"/>
  <c r="G3726" i="5"/>
  <c r="F3726" i="5"/>
  <c r="E3726" i="5"/>
  <c r="D3726" i="5"/>
  <c r="AE3726" i="5" s="1"/>
  <c r="C3726" i="5"/>
  <c r="B3726" i="5"/>
  <c r="A3726" i="5"/>
  <c r="AD3725" i="5"/>
  <c r="AC3725" i="5"/>
  <c r="AB3725" i="5"/>
  <c r="AA3725" i="5"/>
  <c r="Z3725" i="5"/>
  <c r="Y3725" i="5"/>
  <c r="X3725" i="5"/>
  <c r="W3725" i="5"/>
  <c r="V3725" i="5"/>
  <c r="U3725" i="5"/>
  <c r="S3725" i="5"/>
  <c r="R3725" i="5"/>
  <c r="Q3725" i="5"/>
  <c r="P3725" i="5"/>
  <c r="O3725" i="5"/>
  <c r="N3725" i="5"/>
  <c r="M3725" i="5"/>
  <c r="L3725" i="5"/>
  <c r="K3725" i="5"/>
  <c r="J3725" i="5"/>
  <c r="I3725" i="5"/>
  <c r="H3725" i="5"/>
  <c r="G3725" i="5"/>
  <c r="F3725" i="5"/>
  <c r="E3725" i="5"/>
  <c r="D3725" i="5"/>
  <c r="C3725" i="5"/>
  <c r="B3725" i="5"/>
  <c r="A3725" i="5"/>
  <c r="AE3724" i="5"/>
  <c r="AD3724" i="5"/>
  <c r="AC3724" i="5"/>
  <c r="AB3724" i="5"/>
  <c r="AA3724" i="5"/>
  <c r="Z3724" i="5"/>
  <c r="Y3724" i="5"/>
  <c r="X3724" i="5"/>
  <c r="W3724" i="5"/>
  <c r="V3724" i="5"/>
  <c r="U3724" i="5"/>
  <c r="T3724" i="5"/>
  <c r="AF3724" i="5" s="1"/>
  <c r="S3724" i="5"/>
  <c r="R3724" i="5"/>
  <c r="Q3724" i="5"/>
  <c r="P3724" i="5"/>
  <c r="O3724" i="5"/>
  <c r="N3724" i="5"/>
  <c r="M3724" i="5"/>
  <c r="L3724" i="5"/>
  <c r="K3724" i="5"/>
  <c r="J3724" i="5"/>
  <c r="I3724" i="5"/>
  <c r="H3724" i="5"/>
  <c r="G3724" i="5"/>
  <c r="F3724" i="5"/>
  <c r="E3724" i="5"/>
  <c r="D3724" i="5"/>
  <c r="C3724" i="5"/>
  <c r="B3724" i="5"/>
  <c r="A3724" i="5"/>
  <c r="AE3723" i="5"/>
  <c r="AD3723" i="5"/>
  <c r="AC3723" i="5"/>
  <c r="AB3723" i="5"/>
  <c r="AA3723" i="5"/>
  <c r="Z3723" i="5"/>
  <c r="Y3723" i="5"/>
  <c r="X3723" i="5"/>
  <c r="W3723" i="5"/>
  <c r="V3723" i="5"/>
  <c r="U3723" i="5"/>
  <c r="S3723" i="5"/>
  <c r="R3723" i="5"/>
  <c r="Q3723" i="5"/>
  <c r="P3723" i="5"/>
  <c r="O3723" i="5"/>
  <c r="N3723" i="5"/>
  <c r="M3723" i="5"/>
  <c r="L3723" i="5"/>
  <c r="K3723" i="5"/>
  <c r="J3723" i="5"/>
  <c r="I3723" i="5"/>
  <c r="H3723" i="5"/>
  <c r="G3723" i="5"/>
  <c r="F3723" i="5"/>
  <c r="E3723" i="5"/>
  <c r="D3723" i="5"/>
  <c r="T3723" i="5" s="1"/>
  <c r="C3723" i="5"/>
  <c r="B3723" i="5"/>
  <c r="A3723" i="5"/>
  <c r="AE3722" i="5"/>
  <c r="AD3722" i="5"/>
  <c r="AC3722" i="5"/>
  <c r="AB3722" i="5"/>
  <c r="AA3722" i="5"/>
  <c r="Z3722" i="5"/>
  <c r="Y3722" i="5"/>
  <c r="X3722" i="5"/>
  <c r="W3722" i="5"/>
  <c r="V3722" i="5"/>
  <c r="U3722" i="5"/>
  <c r="S3722" i="5"/>
  <c r="R3722" i="5"/>
  <c r="Q3722" i="5"/>
  <c r="P3722" i="5"/>
  <c r="O3722" i="5"/>
  <c r="N3722" i="5"/>
  <c r="M3722" i="5"/>
  <c r="L3722" i="5"/>
  <c r="K3722" i="5"/>
  <c r="J3722" i="5"/>
  <c r="I3722" i="5"/>
  <c r="H3722" i="5"/>
  <c r="G3722" i="5"/>
  <c r="F3722" i="5"/>
  <c r="E3722" i="5"/>
  <c r="D3722" i="5"/>
  <c r="T3722" i="5" s="1"/>
  <c r="AF3722" i="5" s="1"/>
  <c r="C3722" i="5"/>
  <c r="B3722" i="5"/>
  <c r="A3722" i="5"/>
  <c r="AE3721" i="5"/>
  <c r="AD3721" i="5"/>
  <c r="AC3721" i="5"/>
  <c r="AB3721" i="5"/>
  <c r="AA3721" i="5"/>
  <c r="Z3721" i="5"/>
  <c r="Y3721" i="5"/>
  <c r="X3721" i="5"/>
  <c r="W3721" i="5"/>
  <c r="V3721" i="5"/>
  <c r="U3721" i="5"/>
  <c r="T3721" i="5"/>
  <c r="AF3721" i="5" s="1"/>
  <c r="S3721" i="5"/>
  <c r="R3721" i="5"/>
  <c r="Q3721" i="5"/>
  <c r="P3721" i="5"/>
  <c r="O3721" i="5"/>
  <c r="N3721" i="5"/>
  <c r="M3721" i="5"/>
  <c r="L3721" i="5"/>
  <c r="K3721" i="5"/>
  <c r="J3721" i="5"/>
  <c r="I3721" i="5"/>
  <c r="H3721" i="5"/>
  <c r="G3721" i="5"/>
  <c r="F3721" i="5"/>
  <c r="E3721" i="5"/>
  <c r="D3721" i="5"/>
  <c r="C3721" i="5"/>
  <c r="B3721" i="5"/>
  <c r="A3721" i="5"/>
  <c r="AD3720" i="5"/>
  <c r="AC3720" i="5"/>
  <c r="AB3720" i="5"/>
  <c r="AA3720" i="5"/>
  <c r="Z3720" i="5"/>
  <c r="Y3720" i="5"/>
  <c r="X3720" i="5"/>
  <c r="W3720" i="5"/>
  <c r="V3720" i="5"/>
  <c r="U3720" i="5"/>
  <c r="S3720" i="5"/>
  <c r="R3720" i="5"/>
  <c r="Q3720" i="5"/>
  <c r="P3720" i="5"/>
  <c r="O3720" i="5"/>
  <c r="N3720" i="5"/>
  <c r="M3720" i="5"/>
  <c r="L3720" i="5"/>
  <c r="K3720" i="5"/>
  <c r="J3720" i="5"/>
  <c r="I3720" i="5"/>
  <c r="H3720" i="5"/>
  <c r="G3720" i="5"/>
  <c r="F3720" i="5"/>
  <c r="E3720" i="5"/>
  <c r="D3720" i="5"/>
  <c r="C3720" i="5"/>
  <c r="B3720" i="5"/>
  <c r="A3720" i="5"/>
  <c r="AE3719" i="5"/>
  <c r="AD3719" i="5"/>
  <c r="AC3719" i="5"/>
  <c r="AB3719" i="5"/>
  <c r="AA3719" i="5"/>
  <c r="Z3719" i="5"/>
  <c r="Y3719" i="5"/>
  <c r="X3719" i="5"/>
  <c r="W3719" i="5"/>
  <c r="V3719" i="5"/>
  <c r="U3719" i="5"/>
  <c r="S3719" i="5"/>
  <c r="R3719" i="5"/>
  <c r="Q3719" i="5"/>
  <c r="P3719" i="5"/>
  <c r="O3719" i="5"/>
  <c r="N3719" i="5"/>
  <c r="M3719" i="5"/>
  <c r="L3719" i="5"/>
  <c r="K3719" i="5"/>
  <c r="J3719" i="5"/>
  <c r="I3719" i="5"/>
  <c r="H3719" i="5"/>
  <c r="G3719" i="5"/>
  <c r="F3719" i="5"/>
  <c r="E3719" i="5"/>
  <c r="D3719" i="5"/>
  <c r="T3719" i="5" s="1"/>
  <c r="AF3719" i="5" s="1"/>
  <c r="C3719" i="5"/>
  <c r="B3719" i="5"/>
  <c r="A3719" i="5"/>
  <c r="AE3718" i="5"/>
  <c r="AD3718" i="5"/>
  <c r="AC3718" i="5"/>
  <c r="AB3718" i="5"/>
  <c r="AA3718" i="5"/>
  <c r="Z3718" i="5"/>
  <c r="Y3718" i="5"/>
  <c r="X3718" i="5"/>
  <c r="W3718" i="5"/>
  <c r="V3718" i="5"/>
  <c r="U3718" i="5"/>
  <c r="T3718" i="5"/>
  <c r="S3718" i="5"/>
  <c r="R3718" i="5"/>
  <c r="Q3718" i="5"/>
  <c r="P3718" i="5"/>
  <c r="O3718" i="5"/>
  <c r="N3718" i="5"/>
  <c r="M3718" i="5"/>
  <c r="L3718" i="5"/>
  <c r="K3718" i="5"/>
  <c r="J3718" i="5"/>
  <c r="I3718" i="5"/>
  <c r="H3718" i="5"/>
  <c r="G3718" i="5"/>
  <c r="F3718" i="5"/>
  <c r="E3718" i="5"/>
  <c r="D3718" i="5"/>
  <c r="C3718" i="5"/>
  <c r="B3718" i="5"/>
  <c r="A3718" i="5"/>
  <c r="AD3717" i="5"/>
  <c r="AC3717" i="5"/>
  <c r="AB3717" i="5"/>
  <c r="AA3717" i="5"/>
  <c r="Z3717" i="5"/>
  <c r="Y3717" i="5"/>
  <c r="X3717" i="5"/>
  <c r="W3717" i="5"/>
  <c r="V3717" i="5"/>
  <c r="U3717" i="5"/>
  <c r="S3717" i="5"/>
  <c r="R3717" i="5"/>
  <c r="Q3717" i="5"/>
  <c r="P3717" i="5"/>
  <c r="O3717" i="5"/>
  <c r="N3717" i="5"/>
  <c r="M3717" i="5"/>
  <c r="L3717" i="5"/>
  <c r="K3717" i="5"/>
  <c r="J3717" i="5"/>
  <c r="I3717" i="5"/>
  <c r="H3717" i="5"/>
  <c r="G3717" i="5"/>
  <c r="F3717" i="5"/>
  <c r="E3717" i="5"/>
  <c r="D3717" i="5"/>
  <c r="T3717" i="5" s="1"/>
  <c r="AF3717" i="5" s="1"/>
  <c r="C3717" i="5"/>
  <c r="B3717" i="5"/>
  <c r="A3717" i="5"/>
  <c r="AD3716" i="5"/>
  <c r="AC3716" i="5"/>
  <c r="AB3716" i="5"/>
  <c r="AA3716" i="5"/>
  <c r="Z3716" i="5"/>
  <c r="Y3716" i="5"/>
  <c r="X3716" i="5"/>
  <c r="W3716" i="5"/>
  <c r="V3716" i="5"/>
  <c r="U3716" i="5"/>
  <c r="S3716" i="5"/>
  <c r="R3716" i="5"/>
  <c r="Q3716" i="5"/>
  <c r="P3716" i="5"/>
  <c r="O3716" i="5"/>
  <c r="N3716" i="5"/>
  <c r="M3716" i="5"/>
  <c r="L3716" i="5"/>
  <c r="K3716" i="5"/>
  <c r="J3716" i="5"/>
  <c r="I3716" i="5"/>
  <c r="H3716" i="5"/>
  <c r="G3716" i="5"/>
  <c r="F3716" i="5"/>
  <c r="E3716" i="5"/>
  <c r="D3716" i="5"/>
  <c r="C3716" i="5"/>
  <c r="B3716" i="5"/>
  <c r="A3716" i="5"/>
  <c r="AE3715" i="5"/>
  <c r="AD3715" i="5"/>
  <c r="AC3715" i="5"/>
  <c r="AB3715" i="5"/>
  <c r="AA3715" i="5"/>
  <c r="Z3715" i="5"/>
  <c r="Y3715" i="5"/>
  <c r="X3715" i="5"/>
  <c r="W3715" i="5"/>
  <c r="V3715" i="5"/>
  <c r="U3715" i="5"/>
  <c r="T3715" i="5"/>
  <c r="AF3715" i="5" s="1"/>
  <c r="S3715" i="5"/>
  <c r="R3715" i="5"/>
  <c r="Q3715" i="5"/>
  <c r="P3715" i="5"/>
  <c r="O3715" i="5"/>
  <c r="N3715" i="5"/>
  <c r="M3715" i="5"/>
  <c r="L3715" i="5"/>
  <c r="K3715" i="5"/>
  <c r="J3715" i="5"/>
  <c r="I3715" i="5"/>
  <c r="H3715" i="5"/>
  <c r="G3715" i="5"/>
  <c r="F3715" i="5"/>
  <c r="E3715" i="5"/>
  <c r="D3715" i="5"/>
  <c r="C3715" i="5"/>
  <c r="B3715" i="5"/>
  <c r="A3715" i="5"/>
  <c r="AF3714" i="5"/>
  <c r="AD3714" i="5"/>
  <c r="AC3714" i="5"/>
  <c r="AB3714" i="5"/>
  <c r="AA3714" i="5"/>
  <c r="Z3714" i="5"/>
  <c r="Y3714" i="5"/>
  <c r="X3714" i="5"/>
  <c r="W3714" i="5"/>
  <c r="V3714" i="5"/>
  <c r="U3714" i="5"/>
  <c r="T3714" i="5"/>
  <c r="S3714" i="5"/>
  <c r="R3714" i="5"/>
  <c r="Q3714" i="5"/>
  <c r="P3714" i="5"/>
  <c r="O3714" i="5"/>
  <c r="N3714" i="5"/>
  <c r="M3714" i="5"/>
  <c r="L3714" i="5"/>
  <c r="K3714" i="5"/>
  <c r="J3714" i="5"/>
  <c r="I3714" i="5"/>
  <c r="H3714" i="5"/>
  <c r="G3714" i="5"/>
  <c r="F3714" i="5"/>
  <c r="E3714" i="5"/>
  <c r="D3714" i="5"/>
  <c r="AE3714" i="5" s="1"/>
  <c r="C3714" i="5"/>
  <c r="B3714" i="5"/>
  <c r="A3714" i="5"/>
  <c r="AE3713" i="5"/>
  <c r="AD3713" i="5"/>
  <c r="AC3713" i="5"/>
  <c r="AB3713" i="5"/>
  <c r="AA3713" i="5"/>
  <c r="Z3713" i="5"/>
  <c r="Y3713" i="5"/>
  <c r="X3713" i="5"/>
  <c r="W3713" i="5"/>
  <c r="V3713" i="5"/>
  <c r="U3713" i="5"/>
  <c r="S3713" i="5"/>
  <c r="R3713" i="5"/>
  <c r="Q3713" i="5"/>
  <c r="P3713" i="5"/>
  <c r="O3713" i="5"/>
  <c r="N3713" i="5"/>
  <c r="M3713" i="5"/>
  <c r="L3713" i="5"/>
  <c r="K3713" i="5"/>
  <c r="J3713" i="5"/>
  <c r="I3713" i="5"/>
  <c r="H3713" i="5"/>
  <c r="G3713" i="5"/>
  <c r="F3713" i="5"/>
  <c r="E3713" i="5"/>
  <c r="D3713" i="5"/>
  <c r="T3713" i="5" s="1"/>
  <c r="AF3713" i="5" s="1"/>
  <c r="C3713" i="5"/>
  <c r="B3713" i="5"/>
  <c r="A3713" i="5"/>
  <c r="AE3712" i="5"/>
  <c r="AD3712" i="5"/>
  <c r="AC3712" i="5"/>
  <c r="AB3712" i="5"/>
  <c r="AA3712" i="5"/>
  <c r="Z3712" i="5"/>
  <c r="Y3712" i="5"/>
  <c r="X3712" i="5"/>
  <c r="W3712" i="5"/>
  <c r="V3712" i="5"/>
  <c r="U3712" i="5"/>
  <c r="T3712" i="5"/>
  <c r="AF3712" i="5" s="1"/>
  <c r="S3712" i="5"/>
  <c r="R3712" i="5"/>
  <c r="Q3712" i="5"/>
  <c r="P3712" i="5"/>
  <c r="O3712" i="5"/>
  <c r="N3712" i="5"/>
  <c r="M3712" i="5"/>
  <c r="L3712" i="5"/>
  <c r="K3712" i="5"/>
  <c r="J3712" i="5"/>
  <c r="I3712" i="5"/>
  <c r="H3712" i="5"/>
  <c r="G3712" i="5"/>
  <c r="F3712" i="5"/>
  <c r="E3712" i="5"/>
  <c r="D3712" i="5"/>
  <c r="C3712" i="5"/>
  <c r="B3712" i="5"/>
  <c r="A3712" i="5"/>
  <c r="AE3711" i="5"/>
  <c r="AD3711" i="5"/>
  <c r="AC3711" i="5"/>
  <c r="AB3711" i="5"/>
  <c r="AA3711" i="5"/>
  <c r="Z3711" i="5"/>
  <c r="Y3711" i="5"/>
  <c r="X3711" i="5"/>
  <c r="W3711" i="5"/>
  <c r="V3711" i="5"/>
  <c r="U3711" i="5"/>
  <c r="T3711" i="5"/>
  <c r="AF3711" i="5" s="1"/>
  <c r="S3711" i="5"/>
  <c r="R3711" i="5"/>
  <c r="Q3711" i="5"/>
  <c r="P3711" i="5"/>
  <c r="O3711" i="5"/>
  <c r="N3711" i="5"/>
  <c r="M3711" i="5"/>
  <c r="L3711" i="5"/>
  <c r="K3711" i="5"/>
  <c r="J3711" i="5"/>
  <c r="I3711" i="5"/>
  <c r="H3711" i="5"/>
  <c r="G3711" i="5"/>
  <c r="F3711" i="5"/>
  <c r="E3711" i="5"/>
  <c r="D3711" i="5"/>
  <c r="C3711" i="5"/>
  <c r="B3711" i="5"/>
  <c r="A3711" i="5"/>
  <c r="AD3710" i="5"/>
  <c r="AC3710" i="5"/>
  <c r="AB3710" i="5"/>
  <c r="AA3710" i="5"/>
  <c r="Z3710" i="5"/>
  <c r="Y3710" i="5"/>
  <c r="X3710" i="5"/>
  <c r="W3710" i="5"/>
  <c r="V3710" i="5"/>
  <c r="U3710" i="5"/>
  <c r="S3710" i="5"/>
  <c r="R3710" i="5"/>
  <c r="Q3710" i="5"/>
  <c r="P3710" i="5"/>
  <c r="O3710" i="5"/>
  <c r="N3710" i="5"/>
  <c r="M3710" i="5"/>
  <c r="L3710" i="5"/>
  <c r="K3710" i="5"/>
  <c r="J3710" i="5"/>
  <c r="I3710" i="5"/>
  <c r="H3710" i="5"/>
  <c r="G3710" i="5"/>
  <c r="F3710" i="5"/>
  <c r="E3710" i="5"/>
  <c r="D3710" i="5"/>
  <c r="C3710" i="5"/>
  <c r="B3710" i="5"/>
  <c r="A3710" i="5"/>
  <c r="AE3709" i="5"/>
  <c r="AD3709" i="5"/>
  <c r="AC3709" i="5"/>
  <c r="AB3709" i="5"/>
  <c r="AA3709" i="5"/>
  <c r="Z3709" i="5"/>
  <c r="Y3709" i="5"/>
  <c r="X3709" i="5"/>
  <c r="W3709" i="5"/>
  <c r="V3709" i="5"/>
  <c r="U3709" i="5"/>
  <c r="T3709" i="5"/>
  <c r="AF3709" i="5" s="1"/>
  <c r="S3709" i="5"/>
  <c r="R3709" i="5"/>
  <c r="Q3709" i="5"/>
  <c r="P3709" i="5"/>
  <c r="O3709" i="5"/>
  <c r="N3709" i="5"/>
  <c r="M3709" i="5"/>
  <c r="L3709" i="5"/>
  <c r="K3709" i="5"/>
  <c r="J3709" i="5"/>
  <c r="I3709" i="5"/>
  <c r="H3709" i="5"/>
  <c r="G3709" i="5"/>
  <c r="F3709" i="5"/>
  <c r="E3709" i="5"/>
  <c r="D3709" i="5"/>
  <c r="C3709" i="5"/>
  <c r="B3709" i="5"/>
  <c r="A3709" i="5"/>
  <c r="AE3708" i="5"/>
  <c r="AD3708" i="5"/>
  <c r="AC3708" i="5"/>
  <c r="AB3708" i="5"/>
  <c r="AA3708" i="5"/>
  <c r="Z3708" i="5"/>
  <c r="Y3708" i="5"/>
  <c r="X3708" i="5"/>
  <c r="W3708" i="5"/>
  <c r="V3708" i="5"/>
  <c r="U3708" i="5"/>
  <c r="T3708" i="5"/>
  <c r="AF3708" i="5" s="1"/>
  <c r="S3708" i="5"/>
  <c r="R3708" i="5"/>
  <c r="Q3708" i="5"/>
  <c r="P3708" i="5"/>
  <c r="O3708" i="5"/>
  <c r="N3708" i="5"/>
  <c r="M3708" i="5"/>
  <c r="L3708" i="5"/>
  <c r="K3708" i="5"/>
  <c r="J3708" i="5"/>
  <c r="I3708" i="5"/>
  <c r="H3708" i="5"/>
  <c r="G3708" i="5"/>
  <c r="F3708" i="5"/>
  <c r="E3708" i="5"/>
  <c r="D3708" i="5"/>
  <c r="C3708" i="5"/>
  <c r="B3708" i="5"/>
  <c r="A3708" i="5"/>
  <c r="AD3707" i="5"/>
  <c r="AC3707" i="5"/>
  <c r="AB3707" i="5"/>
  <c r="AA3707" i="5"/>
  <c r="Z3707" i="5"/>
  <c r="Y3707" i="5"/>
  <c r="X3707" i="5"/>
  <c r="W3707" i="5"/>
  <c r="V3707" i="5"/>
  <c r="U3707" i="5"/>
  <c r="S3707" i="5"/>
  <c r="R3707" i="5"/>
  <c r="Q3707" i="5"/>
  <c r="P3707" i="5"/>
  <c r="O3707" i="5"/>
  <c r="N3707" i="5"/>
  <c r="M3707" i="5"/>
  <c r="L3707" i="5"/>
  <c r="K3707" i="5"/>
  <c r="J3707" i="5"/>
  <c r="I3707" i="5"/>
  <c r="H3707" i="5"/>
  <c r="G3707" i="5"/>
  <c r="F3707" i="5"/>
  <c r="E3707" i="5"/>
  <c r="D3707" i="5"/>
  <c r="T3707" i="5" s="1"/>
  <c r="AF3707" i="5" s="1"/>
  <c r="C3707" i="5"/>
  <c r="B3707" i="5"/>
  <c r="A3707" i="5"/>
  <c r="AE3706" i="5"/>
  <c r="AD3706" i="5"/>
  <c r="AC3706" i="5"/>
  <c r="AB3706" i="5"/>
  <c r="AA3706" i="5"/>
  <c r="Z3706" i="5"/>
  <c r="Y3706" i="5"/>
  <c r="X3706" i="5"/>
  <c r="W3706" i="5"/>
  <c r="V3706" i="5"/>
  <c r="U3706" i="5"/>
  <c r="T3706" i="5"/>
  <c r="AF3706" i="5" s="1"/>
  <c r="S3706" i="5"/>
  <c r="R3706" i="5"/>
  <c r="Q3706" i="5"/>
  <c r="P3706" i="5"/>
  <c r="O3706" i="5"/>
  <c r="N3706" i="5"/>
  <c r="M3706" i="5"/>
  <c r="L3706" i="5"/>
  <c r="K3706" i="5"/>
  <c r="J3706" i="5"/>
  <c r="I3706" i="5"/>
  <c r="H3706" i="5"/>
  <c r="G3706" i="5"/>
  <c r="F3706" i="5"/>
  <c r="E3706" i="5"/>
  <c r="D3706" i="5"/>
  <c r="C3706" i="5"/>
  <c r="B3706" i="5"/>
  <c r="A3706" i="5"/>
  <c r="AE3705" i="5"/>
  <c r="AD3705" i="5"/>
  <c r="AC3705" i="5"/>
  <c r="AB3705" i="5"/>
  <c r="AA3705" i="5"/>
  <c r="Z3705" i="5"/>
  <c r="Y3705" i="5"/>
  <c r="X3705" i="5"/>
  <c r="W3705" i="5"/>
  <c r="V3705" i="5"/>
  <c r="U3705" i="5"/>
  <c r="S3705" i="5"/>
  <c r="R3705" i="5"/>
  <c r="Q3705" i="5"/>
  <c r="P3705" i="5"/>
  <c r="O3705" i="5"/>
  <c r="N3705" i="5"/>
  <c r="M3705" i="5"/>
  <c r="L3705" i="5"/>
  <c r="K3705" i="5"/>
  <c r="J3705" i="5"/>
  <c r="I3705" i="5"/>
  <c r="H3705" i="5"/>
  <c r="G3705" i="5"/>
  <c r="F3705" i="5"/>
  <c r="E3705" i="5"/>
  <c r="D3705" i="5"/>
  <c r="T3705" i="5" s="1"/>
  <c r="C3705" i="5"/>
  <c r="B3705" i="5"/>
  <c r="A3705" i="5"/>
  <c r="AE3704" i="5"/>
  <c r="AD3704" i="5"/>
  <c r="AC3704" i="5"/>
  <c r="AB3704" i="5"/>
  <c r="AA3704" i="5"/>
  <c r="Z3704" i="5"/>
  <c r="Y3704" i="5"/>
  <c r="X3704" i="5"/>
  <c r="W3704" i="5"/>
  <c r="V3704" i="5"/>
  <c r="U3704" i="5"/>
  <c r="S3704" i="5"/>
  <c r="R3704" i="5"/>
  <c r="Q3704" i="5"/>
  <c r="P3704" i="5"/>
  <c r="O3704" i="5"/>
  <c r="N3704" i="5"/>
  <c r="M3704" i="5"/>
  <c r="L3704" i="5"/>
  <c r="K3704" i="5"/>
  <c r="J3704" i="5"/>
  <c r="I3704" i="5"/>
  <c r="H3704" i="5"/>
  <c r="G3704" i="5"/>
  <c r="F3704" i="5"/>
  <c r="E3704" i="5"/>
  <c r="D3704" i="5"/>
  <c r="T3704" i="5" s="1"/>
  <c r="AF3704" i="5" s="1"/>
  <c r="C3704" i="5"/>
  <c r="B3704" i="5"/>
  <c r="A3704" i="5"/>
  <c r="AE3703" i="5"/>
  <c r="AD3703" i="5"/>
  <c r="AC3703" i="5"/>
  <c r="AB3703" i="5"/>
  <c r="AA3703" i="5"/>
  <c r="Z3703" i="5"/>
  <c r="Y3703" i="5"/>
  <c r="X3703" i="5"/>
  <c r="W3703" i="5"/>
  <c r="V3703" i="5"/>
  <c r="U3703" i="5"/>
  <c r="T3703" i="5"/>
  <c r="AF3703" i="5" s="1"/>
  <c r="S3703" i="5"/>
  <c r="R3703" i="5"/>
  <c r="Q3703" i="5"/>
  <c r="P3703" i="5"/>
  <c r="O3703" i="5"/>
  <c r="N3703" i="5"/>
  <c r="M3703" i="5"/>
  <c r="L3703" i="5"/>
  <c r="K3703" i="5"/>
  <c r="J3703" i="5"/>
  <c r="I3703" i="5"/>
  <c r="H3703" i="5"/>
  <c r="G3703" i="5"/>
  <c r="F3703" i="5"/>
  <c r="E3703" i="5"/>
  <c r="D3703" i="5"/>
  <c r="C3703" i="5"/>
  <c r="B3703" i="5"/>
  <c r="A3703" i="5"/>
  <c r="AD3702" i="5"/>
  <c r="AC3702" i="5"/>
  <c r="AB3702" i="5"/>
  <c r="AA3702" i="5"/>
  <c r="Z3702" i="5"/>
  <c r="Y3702" i="5"/>
  <c r="X3702" i="5"/>
  <c r="W3702" i="5"/>
  <c r="V3702" i="5"/>
  <c r="U3702" i="5"/>
  <c r="S3702" i="5"/>
  <c r="R3702" i="5"/>
  <c r="Q3702" i="5"/>
  <c r="P3702" i="5"/>
  <c r="O3702" i="5"/>
  <c r="N3702" i="5"/>
  <c r="M3702" i="5"/>
  <c r="L3702" i="5"/>
  <c r="K3702" i="5"/>
  <c r="J3702" i="5"/>
  <c r="I3702" i="5"/>
  <c r="H3702" i="5"/>
  <c r="G3702" i="5"/>
  <c r="F3702" i="5"/>
  <c r="E3702" i="5"/>
  <c r="D3702" i="5"/>
  <c r="C3702" i="5"/>
  <c r="B3702" i="5"/>
  <c r="A3702" i="5"/>
  <c r="AE3701" i="5"/>
  <c r="AD3701" i="5"/>
  <c r="AC3701" i="5"/>
  <c r="AB3701" i="5"/>
  <c r="AA3701" i="5"/>
  <c r="Z3701" i="5"/>
  <c r="Y3701" i="5"/>
  <c r="X3701" i="5"/>
  <c r="W3701" i="5"/>
  <c r="V3701" i="5"/>
  <c r="U3701" i="5"/>
  <c r="S3701" i="5"/>
  <c r="R3701" i="5"/>
  <c r="Q3701" i="5"/>
  <c r="P3701" i="5"/>
  <c r="O3701" i="5"/>
  <c r="N3701" i="5"/>
  <c r="M3701" i="5"/>
  <c r="L3701" i="5"/>
  <c r="K3701" i="5"/>
  <c r="J3701" i="5"/>
  <c r="I3701" i="5"/>
  <c r="H3701" i="5"/>
  <c r="G3701" i="5"/>
  <c r="F3701" i="5"/>
  <c r="E3701" i="5"/>
  <c r="D3701" i="5"/>
  <c r="T3701" i="5" s="1"/>
  <c r="AF3701" i="5" s="1"/>
  <c r="C3701" i="5"/>
  <c r="B3701" i="5"/>
  <c r="A3701" i="5"/>
  <c r="AE3700" i="5"/>
  <c r="AD3700" i="5"/>
  <c r="AC3700" i="5"/>
  <c r="AB3700" i="5"/>
  <c r="AA3700" i="5"/>
  <c r="Z3700" i="5"/>
  <c r="Y3700" i="5"/>
  <c r="X3700" i="5"/>
  <c r="W3700" i="5"/>
  <c r="V3700" i="5"/>
  <c r="U3700" i="5"/>
  <c r="T3700" i="5"/>
  <c r="AF3700" i="5" s="1"/>
  <c r="S3700" i="5"/>
  <c r="R3700" i="5"/>
  <c r="Q3700" i="5"/>
  <c r="P3700" i="5"/>
  <c r="O3700" i="5"/>
  <c r="N3700" i="5"/>
  <c r="M3700" i="5"/>
  <c r="L3700" i="5"/>
  <c r="K3700" i="5"/>
  <c r="J3700" i="5"/>
  <c r="I3700" i="5"/>
  <c r="H3700" i="5"/>
  <c r="G3700" i="5"/>
  <c r="F3700" i="5"/>
  <c r="E3700" i="5"/>
  <c r="D3700" i="5"/>
  <c r="C3700" i="5"/>
  <c r="B3700" i="5"/>
  <c r="A3700" i="5"/>
  <c r="AD3699" i="5"/>
  <c r="AC3699" i="5"/>
  <c r="AB3699" i="5"/>
  <c r="AA3699" i="5"/>
  <c r="Z3699" i="5"/>
  <c r="Y3699" i="5"/>
  <c r="X3699" i="5"/>
  <c r="W3699" i="5"/>
  <c r="V3699" i="5"/>
  <c r="U3699" i="5"/>
  <c r="S3699" i="5"/>
  <c r="R3699" i="5"/>
  <c r="Q3699" i="5"/>
  <c r="P3699" i="5"/>
  <c r="O3699" i="5"/>
  <c r="N3699" i="5"/>
  <c r="M3699" i="5"/>
  <c r="L3699" i="5"/>
  <c r="K3699" i="5"/>
  <c r="J3699" i="5"/>
  <c r="I3699" i="5"/>
  <c r="H3699" i="5"/>
  <c r="G3699" i="5"/>
  <c r="F3699" i="5"/>
  <c r="E3699" i="5"/>
  <c r="D3699" i="5"/>
  <c r="T3699" i="5" s="1"/>
  <c r="AF3699" i="5" s="1"/>
  <c r="C3699" i="5"/>
  <c r="B3699" i="5"/>
  <c r="A3699" i="5"/>
  <c r="AE3698" i="5"/>
  <c r="AD3698" i="5"/>
  <c r="AC3698" i="5"/>
  <c r="AB3698" i="5"/>
  <c r="AA3698" i="5"/>
  <c r="Z3698" i="5"/>
  <c r="Y3698" i="5"/>
  <c r="X3698" i="5"/>
  <c r="W3698" i="5"/>
  <c r="V3698" i="5"/>
  <c r="U3698" i="5"/>
  <c r="S3698" i="5"/>
  <c r="R3698" i="5"/>
  <c r="Q3698" i="5"/>
  <c r="P3698" i="5"/>
  <c r="O3698" i="5"/>
  <c r="N3698" i="5"/>
  <c r="M3698" i="5"/>
  <c r="L3698" i="5"/>
  <c r="K3698" i="5"/>
  <c r="J3698" i="5"/>
  <c r="I3698" i="5"/>
  <c r="H3698" i="5"/>
  <c r="G3698" i="5"/>
  <c r="F3698" i="5"/>
  <c r="E3698" i="5"/>
  <c r="D3698" i="5"/>
  <c r="T3698" i="5" s="1"/>
  <c r="AF3698" i="5" s="1"/>
  <c r="C3698" i="5"/>
  <c r="B3698" i="5"/>
  <c r="A3698" i="5"/>
  <c r="AE3697" i="5"/>
  <c r="AD3697" i="5"/>
  <c r="AC3697" i="5"/>
  <c r="AB3697" i="5"/>
  <c r="AA3697" i="5"/>
  <c r="Z3697" i="5"/>
  <c r="Y3697" i="5"/>
  <c r="X3697" i="5"/>
  <c r="W3697" i="5"/>
  <c r="V3697" i="5"/>
  <c r="U3697" i="5"/>
  <c r="T3697" i="5"/>
  <c r="AF3697" i="5" s="1"/>
  <c r="S3697" i="5"/>
  <c r="R3697" i="5"/>
  <c r="Q3697" i="5"/>
  <c r="P3697" i="5"/>
  <c r="O3697" i="5"/>
  <c r="N3697" i="5"/>
  <c r="M3697" i="5"/>
  <c r="L3697" i="5"/>
  <c r="K3697" i="5"/>
  <c r="J3697" i="5"/>
  <c r="I3697" i="5"/>
  <c r="H3697" i="5"/>
  <c r="G3697" i="5"/>
  <c r="F3697" i="5"/>
  <c r="E3697" i="5"/>
  <c r="D3697" i="5"/>
  <c r="C3697" i="5"/>
  <c r="B3697" i="5"/>
  <c r="A3697" i="5"/>
  <c r="AD3696" i="5"/>
  <c r="AC3696" i="5"/>
  <c r="AB3696" i="5"/>
  <c r="AA3696" i="5"/>
  <c r="Z3696" i="5"/>
  <c r="Y3696" i="5"/>
  <c r="X3696" i="5"/>
  <c r="W3696" i="5"/>
  <c r="V3696" i="5"/>
  <c r="U3696" i="5"/>
  <c r="T3696" i="5"/>
  <c r="AF3696" i="5" s="1"/>
  <c r="S3696" i="5"/>
  <c r="R3696" i="5"/>
  <c r="Q3696" i="5"/>
  <c r="P3696" i="5"/>
  <c r="O3696" i="5"/>
  <c r="N3696" i="5"/>
  <c r="M3696" i="5"/>
  <c r="L3696" i="5"/>
  <c r="K3696" i="5"/>
  <c r="J3696" i="5"/>
  <c r="I3696" i="5"/>
  <c r="H3696" i="5"/>
  <c r="G3696" i="5"/>
  <c r="F3696" i="5"/>
  <c r="E3696" i="5"/>
  <c r="D3696" i="5"/>
  <c r="AE3696" i="5" s="1"/>
  <c r="C3696" i="5"/>
  <c r="B3696" i="5"/>
  <c r="A3696" i="5"/>
  <c r="AE3695" i="5"/>
  <c r="AD3695" i="5"/>
  <c r="AC3695" i="5"/>
  <c r="AB3695" i="5"/>
  <c r="AA3695" i="5"/>
  <c r="Z3695" i="5"/>
  <c r="Y3695" i="5"/>
  <c r="X3695" i="5"/>
  <c r="W3695" i="5"/>
  <c r="V3695" i="5"/>
  <c r="U3695" i="5"/>
  <c r="S3695" i="5"/>
  <c r="R3695" i="5"/>
  <c r="Q3695" i="5"/>
  <c r="P3695" i="5"/>
  <c r="O3695" i="5"/>
  <c r="N3695" i="5"/>
  <c r="M3695" i="5"/>
  <c r="L3695" i="5"/>
  <c r="K3695" i="5"/>
  <c r="J3695" i="5"/>
  <c r="I3695" i="5"/>
  <c r="H3695" i="5"/>
  <c r="G3695" i="5"/>
  <c r="F3695" i="5"/>
  <c r="E3695" i="5"/>
  <c r="D3695" i="5"/>
  <c r="T3695" i="5" s="1"/>
  <c r="AF3695" i="5" s="1"/>
  <c r="C3695" i="5"/>
  <c r="B3695" i="5"/>
  <c r="A3695" i="5"/>
  <c r="AE3694" i="5"/>
  <c r="AD3694" i="5"/>
  <c r="AC3694" i="5"/>
  <c r="AB3694" i="5"/>
  <c r="AA3694" i="5"/>
  <c r="Z3694" i="5"/>
  <c r="Y3694" i="5"/>
  <c r="X3694" i="5"/>
  <c r="W3694" i="5"/>
  <c r="V3694" i="5"/>
  <c r="U3694" i="5"/>
  <c r="T3694" i="5"/>
  <c r="AF3694" i="5" s="1"/>
  <c r="S3694" i="5"/>
  <c r="R3694" i="5"/>
  <c r="Q3694" i="5"/>
  <c r="P3694" i="5"/>
  <c r="O3694" i="5"/>
  <c r="N3694" i="5"/>
  <c r="M3694" i="5"/>
  <c r="L3694" i="5"/>
  <c r="K3694" i="5"/>
  <c r="J3694" i="5"/>
  <c r="I3694" i="5"/>
  <c r="H3694" i="5"/>
  <c r="G3694" i="5"/>
  <c r="F3694" i="5"/>
  <c r="E3694" i="5"/>
  <c r="D3694" i="5"/>
  <c r="C3694" i="5"/>
  <c r="B3694" i="5"/>
  <c r="A3694" i="5"/>
  <c r="AE3693" i="5"/>
  <c r="AD3693" i="5"/>
  <c r="AC3693" i="5"/>
  <c r="AB3693" i="5"/>
  <c r="AA3693" i="5"/>
  <c r="Z3693" i="5"/>
  <c r="Y3693" i="5"/>
  <c r="X3693" i="5"/>
  <c r="W3693" i="5"/>
  <c r="V3693" i="5"/>
  <c r="U3693" i="5"/>
  <c r="T3693" i="5"/>
  <c r="AF3693" i="5" s="1"/>
  <c r="S3693" i="5"/>
  <c r="R3693" i="5"/>
  <c r="Q3693" i="5"/>
  <c r="P3693" i="5"/>
  <c r="O3693" i="5"/>
  <c r="N3693" i="5"/>
  <c r="M3693" i="5"/>
  <c r="L3693" i="5"/>
  <c r="K3693" i="5"/>
  <c r="J3693" i="5"/>
  <c r="I3693" i="5"/>
  <c r="H3693" i="5"/>
  <c r="G3693" i="5"/>
  <c r="F3693" i="5"/>
  <c r="E3693" i="5"/>
  <c r="D3693" i="5"/>
  <c r="C3693" i="5"/>
  <c r="B3693" i="5"/>
  <c r="A3693" i="5"/>
  <c r="AD3692" i="5"/>
  <c r="AC3692" i="5"/>
  <c r="AB3692" i="5"/>
  <c r="AA3692" i="5"/>
  <c r="Z3692" i="5"/>
  <c r="Y3692" i="5"/>
  <c r="X3692" i="5"/>
  <c r="W3692" i="5"/>
  <c r="V3692" i="5"/>
  <c r="U3692" i="5"/>
  <c r="S3692" i="5"/>
  <c r="R3692" i="5"/>
  <c r="Q3692" i="5"/>
  <c r="P3692" i="5"/>
  <c r="O3692" i="5"/>
  <c r="N3692" i="5"/>
  <c r="M3692" i="5"/>
  <c r="L3692" i="5"/>
  <c r="K3692" i="5"/>
  <c r="J3692" i="5"/>
  <c r="I3692" i="5"/>
  <c r="H3692" i="5"/>
  <c r="G3692" i="5"/>
  <c r="F3692" i="5"/>
  <c r="E3692" i="5"/>
  <c r="D3692" i="5"/>
  <c r="C3692" i="5"/>
  <c r="B3692" i="5"/>
  <c r="A3692" i="5"/>
  <c r="AE3691" i="5"/>
  <c r="AD3691" i="5"/>
  <c r="AC3691" i="5"/>
  <c r="AB3691" i="5"/>
  <c r="AA3691" i="5"/>
  <c r="Z3691" i="5"/>
  <c r="Y3691" i="5"/>
  <c r="X3691" i="5"/>
  <c r="W3691" i="5"/>
  <c r="V3691" i="5"/>
  <c r="U3691" i="5"/>
  <c r="T3691" i="5"/>
  <c r="AF3691" i="5" s="1"/>
  <c r="S3691" i="5"/>
  <c r="R3691" i="5"/>
  <c r="Q3691" i="5"/>
  <c r="P3691" i="5"/>
  <c r="O3691" i="5"/>
  <c r="N3691" i="5"/>
  <c r="M3691" i="5"/>
  <c r="L3691" i="5"/>
  <c r="K3691" i="5"/>
  <c r="J3691" i="5"/>
  <c r="I3691" i="5"/>
  <c r="H3691" i="5"/>
  <c r="G3691" i="5"/>
  <c r="F3691" i="5"/>
  <c r="E3691" i="5"/>
  <c r="D3691" i="5"/>
  <c r="C3691" i="5"/>
  <c r="B3691" i="5"/>
  <c r="A3691" i="5"/>
  <c r="AE3690" i="5"/>
  <c r="AD3690" i="5"/>
  <c r="AC3690" i="5"/>
  <c r="AB3690" i="5"/>
  <c r="AA3690" i="5"/>
  <c r="Z3690" i="5"/>
  <c r="Y3690" i="5"/>
  <c r="X3690" i="5"/>
  <c r="W3690" i="5"/>
  <c r="V3690" i="5"/>
  <c r="U3690" i="5"/>
  <c r="T3690" i="5"/>
  <c r="AF3690" i="5" s="1"/>
  <c r="S3690" i="5"/>
  <c r="R3690" i="5"/>
  <c r="Q3690" i="5"/>
  <c r="P3690" i="5"/>
  <c r="O3690" i="5"/>
  <c r="N3690" i="5"/>
  <c r="M3690" i="5"/>
  <c r="L3690" i="5"/>
  <c r="K3690" i="5"/>
  <c r="J3690" i="5"/>
  <c r="I3690" i="5"/>
  <c r="H3690" i="5"/>
  <c r="G3690" i="5"/>
  <c r="F3690" i="5"/>
  <c r="E3690" i="5"/>
  <c r="D3690" i="5"/>
  <c r="C3690" i="5"/>
  <c r="B3690" i="5"/>
  <c r="A3690" i="5"/>
  <c r="AD3689" i="5"/>
  <c r="AC3689" i="5"/>
  <c r="AB3689" i="5"/>
  <c r="AA3689" i="5"/>
  <c r="Z3689" i="5"/>
  <c r="Y3689" i="5"/>
  <c r="X3689" i="5"/>
  <c r="W3689" i="5"/>
  <c r="V3689" i="5"/>
  <c r="U3689" i="5"/>
  <c r="S3689" i="5"/>
  <c r="R3689" i="5"/>
  <c r="Q3689" i="5"/>
  <c r="P3689" i="5"/>
  <c r="O3689" i="5"/>
  <c r="N3689" i="5"/>
  <c r="M3689" i="5"/>
  <c r="L3689" i="5"/>
  <c r="K3689" i="5"/>
  <c r="J3689" i="5"/>
  <c r="I3689" i="5"/>
  <c r="H3689" i="5"/>
  <c r="G3689" i="5"/>
  <c r="F3689" i="5"/>
  <c r="E3689" i="5"/>
  <c r="D3689" i="5"/>
  <c r="T3689" i="5" s="1"/>
  <c r="AF3689" i="5" s="1"/>
  <c r="C3689" i="5"/>
  <c r="B3689" i="5"/>
  <c r="A3689" i="5"/>
  <c r="AE3688" i="5"/>
  <c r="AD3688" i="5"/>
  <c r="AC3688" i="5"/>
  <c r="AB3688" i="5"/>
  <c r="AA3688" i="5"/>
  <c r="Z3688" i="5"/>
  <c r="Y3688" i="5"/>
  <c r="X3688" i="5"/>
  <c r="W3688" i="5"/>
  <c r="V3688" i="5"/>
  <c r="U3688" i="5"/>
  <c r="T3688" i="5"/>
  <c r="AF3688" i="5" s="1"/>
  <c r="S3688" i="5"/>
  <c r="R3688" i="5"/>
  <c r="Q3688" i="5"/>
  <c r="P3688" i="5"/>
  <c r="O3688" i="5"/>
  <c r="N3688" i="5"/>
  <c r="M3688" i="5"/>
  <c r="L3688" i="5"/>
  <c r="K3688" i="5"/>
  <c r="J3688" i="5"/>
  <c r="I3688" i="5"/>
  <c r="H3688" i="5"/>
  <c r="G3688" i="5"/>
  <c r="F3688" i="5"/>
  <c r="E3688" i="5"/>
  <c r="D3688" i="5"/>
  <c r="C3688" i="5"/>
  <c r="B3688" i="5"/>
  <c r="A3688" i="5"/>
  <c r="AD3687" i="5"/>
  <c r="AC3687" i="5"/>
  <c r="AB3687" i="5"/>
  <c r="AA3687" i="5"/>
  <c r="Z3687" i="5"/>
  <c r="Y3687" i="5"/>
  <c r="X3687" i="5"/>
  <c r="W3687" i="5"/>
  <c r="V3687" i="5"/>
  <c r="U3687" i="5"/>
  <c r="S3687" i="5"/>
  <c r="R3687" i="5"/>
  <c r="Q3687" i="5"/>
  <c r="P3687" i="5"/>
  <c r="O3687" i="5"/>
  <c r="N3687" i="5"/>
  <c r="M3687" i="5"/>
  <c r="L3687" i="5"/>
  <c r="K3687" i="5"/>
  <c r="J3687" i="5"/>
  <c r="I3687" i="5"/>
  <c r="H3687" i="5"/>
  <c r="G3687" i="5"/>
  <c r="F3687" i="5"/>
  <c r="E3687" i="5"/>
  <c r="D3687" i="5"/>
  <c r="C3687" i="5"/>
  <c r="B3687" i="5"/>
  <c r="A3687" i="5"/>
  <c r="AE3686" i="5"/>
  <c r="AD3686" i="5"/>
  <c r="AC3686" i="5"/>
  <c r="AB3686" i="5"/>
  <c r="AA3686" i="5"/>
  <c r="Z3686" i="5"/>
  <c r="Y3686" i="5"/>
  <c r="X3686" i="5"/>
  <c r="W3686" i="5"/>
  <c r="V3686" i="5"/>
  <c r="U3686" i="5"/>
  <c r="S3686" i="5"/>
  <c r="R3686" i="5"/>
  <c r="Q3686" i="5"/>
  <c r="P3686" i="5"/>
  <c r="O3686" i="5"/>
  <c r="N3686" i="5"/>
  <c r="M3686" i="5"/>
  <c r="L3686" i="5"/>
  <c r="K3686" i="5"/>
  <c r="J3686" i="5"/>
  <c r="I3686" i="5"/>
  <c r="H3686" i="5"/>
  <c r="G3686" i="5"/>
  <c r="F3686" i="5"/>
  <c r="E3686" i="5"/>
  <c r="D3686" i="5"/>
  <c r="T3686" i="5" s="1"/>
  <c r="AF3686" i="5" s="1"/>
  <c r="C3686" i="5"/>
  <c r="B3686" i="5"/>
  <c r="A3686" i="5"/>
  <c r="AE3685" i="5"/>
  <c r="AD3685" i="5"/>
  <c r="AC3685" i="5"/>
  <c r="AB3685" i="5"/>
  <c r="AA3685" i="5"/>
  <c r="Z3685" i="5"/>
  <c r="Y3685" i="5"/>
  <c r="X3685" i="5"/>
  <c r="W3685" i="5"/>
  <c r="V3685" i="5"/>
  <c r="U3685" i="5"/>
  <c r="T3685" i="5"/>
  <c r="S3685" i="5"/>
  <c r="R3685" i="5"/>
  <c r="Q3685" i="5"/>
  <c r="P3685" i="5"/>
  <c r="O3685" i="5"/>
  <c r="N3685" i="5"/>
  <c r="M3685" i="5"/>
  <c r="L3685" i="5"/>
  <c r="K3685" i="5"/>
  <c r="J3685" i="5"/>
  <c r="I3685" i="5"/>
  <c r="H3685" i="5"/>
  <c r="G3685" i="5"/>
  <c r="F3685" i="5"/>
  <c r="E3685" i="5"/>
  <c r="D3685" i="5"/>
  <c r="C3685" i="5"/>
  <c r="B3685" i="5"/>
  <c r="A3685" i="5"/>
  <c r="AD3684" i="5"/>
  <c r="AC3684" i="5"/>
  <c r="AB3684" i="5"/>
  <c r="AA3684" i="5"/>
  <c r="Z3684" i="5"/>
  <c r="Y3684" i="5"/>
  <c r="X3684" i="5"/>
  <c r="W3684" i="5"/>
  <c r="V3684" i="5"/>
  <c r="U3684" i="5"/>
  <c r="S3684" i="5"/>
  <c r="R3684" i="5"/>
  <c r="Q3684" i="5"/>
  <c r="P3684" i="5"/>
  <c r="O3684" i="5"/>
  <c r="N3684" i="5"/>
  <c r="M3684" i="5"/>
  <c r="L3684" i="5"/>
  <c r="K3684" i="5"/>
  <c r="J3684" i="5"/>
  <c r="I3684" i="5"/>
  <c r="H3684" i="5"/>
  <c r="G3684" i="5"/>
  <c r="F3684" i="5"/>
  <c r="E3684" i="5"/>
  <c r="D3684" i="5"/>
  <c r="C3684" i="5"/>
  <c r="B3684" i="5"/>
  <c r="A3684" i="5"/>
  <c r="AE3683" i="5"/>
  <c r="AD3683" i="5"/>
  <c r="AC3683" i="5"/>
  <c r="AB3683" i="5"/>
  <c r="AA3683" i="5"/>
  <c r="Z3683" i="5"/>
  <c r="Y3683" i="5"/>
  <c r="X3683" i="5"/>
  <c r="W3683" i="5"/>
  <c r="V3683" i="5"/>
  <c r="U3683" i="5"/>
  <c r="S3683" i="5"/>
  <c r="R3683" i="5"/>
  <c r="Q3683" i="5"/>
  <c r="P3683" i="5"/>
  <c r="O3683" i="5"/>
  <c r="N3683" i="5"/>
  <c r="M3683" i="5"/>
  <c r="L3683" i="5"/>
  <c r="K3683" i="5"/>
  <c r="J3683" i="5"/>
  <c r="I3683" i="5"/>
  <c r="H3683" i="5"/>
  <c r="G3683" i="5"/>
  <c r="F3683" i="5"/>
  <c r="E3683" i="5"/>
  <c r="D3683" i="5"/>
  <c r="T3683" i="5" s="1"/>
  <c r="AF3683" i="5" s="1"/>
  <c r="C3683" i="5"/>
  <c r="B3683" i="5"/>
  <c r="A3683" i="5"/>
  <c r="AE3682" i="5"/>
  <c r="AD3682" i="5"/>
  <c r="AC3682" i="5"/>
  <c r="AB3682" i="5"/>
  <c r="AA3682" i="5"/>
  <c r="Z3682" i="5"/>
  <c r="Y3682" i="5"/>
  <c r="X3682" i="5"/>
  <c r="W3682" i="5"/>
  <c r="V3682" i="5"/>
  <c r="U3682" i="5"/>
  <c r="T3682" i="5"/>
  <c r="S3682" i="5"/>
  <c r="R3682" i="5"/>
  <c r="Q3682" i="5"/>
  <c r="P3682" i="5"/>
  <c r="O3682" i="5"/>
  <c r="N3682" i="5"/>
  <c r="M3682" i="5"/>
  <c r="L3682" i="5"/>
  <c r="K3682" i="5"/>
  <c r="J3682" i="5"/>
  <c r="I3682" i="5"/>
  <c r="H3682" i="5"/>
  <c r="G3682" i="5"/>
  <c r="F3682" i="5"/>
  <c r="E3682" i="5"/>
  <c r="D3682" i="5"/>
  <c r="C3682" i="5"/>
  <c r="B3682" i="5"/>
  <c r="A3682" i="5"/>
  <c r="AD3681" i="5"/>
  <c r="AC3681" i="5"/>
  <c r="AB3681" i="5"/>
  <c r="AA3681" i="5"/>
  <c r="Z3681" i="5"/>
  <c r="Y3681" i="5"/>
  <c r="X3681" i="5"/>
  <c r="W3681" i="5"/>
  <c r="V3681" i="5"/>
  <c r="U3681" i="5"/>
  <c r="S3681" i="5"/>
  <c r="R3681" i="5"/>
  <c r="Q3681" i="5"/>
  <c r="P3681" i="5"/>
  <c r="O3681" i="5"/>
  <c r="N3681" i="5"/>
  <c r="M3681" i="5"/>
  <c r="L3681" i="5"/>
  <c r="K3681" i="5"/>
  <c r="J3681" i="5"/>
  <c r="I3681" i="5"/>
  <c r="H3681" i="5"/>
  <c r="G3681" i="5"/>
  <c r="F3681" i="5"/>
  <c r="E3681" i="5"/>
  <c r="D3681" i="5"/>
  <c r="T3681" i="5" s="1"/>
  <c r="AF3681" i="5" s="1"/>
  <c r="C3681" i="5"/>
  <c r="B3681" i="5"/>
  <c r="A3681" i="5"/>
  <c r="AE3680" i="5"/>
  <c r="AD3680" i="5"/>
  <c r="AC3680" i="5"/>
  <c r="AB3680" i="5"/>
  <c r="AA3680" i="5"/>
  <c r="Z3680" i="5"/>
  <c r="Y3680" i="5"/>
  <c r="X3680" i="5"/>
  <c r="W3680" i="5"/>
  <c r="V3680" i="5"/>
  <c r="U3680" i="5"/>
  <c r="S3680" i="5"/>
  <c r="R3680" i="5"/>
  <c r="Q3680" i="5"/>
  <c r="P3680" i="5"/>
  <c r="O3680" i="5"/>
  <c r="N3680" i="5"/>
  <c r="M3680" i="5"/>
  <c r="L3680" i="5"/>
  <c r="K3680" i="5"/>
  <c r="J3680" i="5"/>
  <c r="I3680" i="5"/>
  <c r="H3680" i="5"/>
  <c r="G3680" i="5"/>
  <c r="F3680" i="5"/>
  <c r="E3680" i="5"/>
  <c r="D3680" i="5"/>
  <c r="T3680" i="5" s="1"/>
  <c r="AF3680" i="5" s="1"/>
  <c r="C3680" i="5"/>
  <c r="B3680" i="5"/>
  <c r="A3680" i="5"/>
  <c r="AE3679" i="5"/>
  <c r="AD3679" i="5"/>
  <c r="AC3679" i="5"/>
  <c r="AB3679" i="5"/>
  <c r="AA3679" i="5"/>
  <c r="Z3679" i="5"/>
  <c r="Y3679" i="5"/>
  <c r="X3679" i="5"/>
  <c r="W3679" i="5"/>
  <c r="V3679" i="5"/>
  <c r="U3679" i="5"/>
  <c r="T3679" i="5"/>
  <c r="AF3679" i="5" s="1"/>
  <c r="S3679" i="5"/>
  <c r="R3679" i="5"/>
  <c r="Q3679" i="5"/>
  <c r="P3679" i="5"/>
  <c r="O3679" i="5"/>
  <c r="N3679" i="5"/>
  <c r="M3679" i="5"/>
  <c r="L3679" i="5"/>
  <c r="K3679" i="5"/>
  <c r="J3679" i="5"/>
  <c r="I3679" i="5"/>
  <c r="H3679" i="5"/>
  <c r="G3679" i="5"/>
  <c r="F3679" i="5"/>
  <c r="E3679" i="5"/>
  <c r="D3679" i="5"/>
  <c r="C3679" i="5"/>
  <c r="B3679" i="5"/>
  <c r="A3679" i="5"/>
  <c r="AF3678" i="5"/>
  <c r="AD3678" i="5"/>
  <c r="AC3678" i="5"/>
  <c r="AB3678" i="5"/>
  <c r="AA3678" i="5"/>
  <c r="Z3678" i="5"/>
  <c r="Y3678" i="5"/>
  <c r="X3678" i="5"/>
  <c r="W3678" i="5"/>
  <c r="V3678" i="5"/>
  <c r="U3678" i="5"/>
  <c r="T3678" i="5"/>
  <c r="S3678" i="5"/>
  <c r="R3678" i="5"/>
  <c r="Q3678" i="5"/>
  <c r="P3678" i="5"/>
  <c r="O3678" i="5"/>
  <c r="N3678" i="5"/>
  <c r="M3678" i="5"/>
  <c r="L3678" i="5"/>
  <c r="K3678" i="5"/>
  <c r="J3678" i="5"/>
  <c r="I3678" i="5"/>
  <c r="H3678" i="5"/>
  <c r="G3678" i="5"/>
  <c r="F3678" i="5"/>
  <c r="E3678" i="5"/>
  <c r="D3678" i="5"/>
  <c r="AE3678" i="5" s="1"/>
  <c r="C3678" i="5"/>
  <c r="B3678" i="5"/>
  <c r="A3678" i="5"/>
  <c r="AE3677" i="5"/>
  <c r="AD3677" i="5"/>
  <c r="AC3677" i="5"/>
  <c r="AB3677" i="5"/>
  <c r="AA3677" i="5"/>
  <c r="Z3677" i="5"/>
  <c r="Y3677" i="5"/>
  <c r="X3677" i="5"/>
  <c r="W3677" i="5"/>
  <c r="V3677" i="5"/>
  <c r="U3677" i="5"/>
  <c r="S3677" i="5"/>
  <c r="R3677" i="5"/>
  <c r="Q3677" i="5"/>
  <c r="P3677" i="5"/>
  <c r="O3677" i="5"/>
  <c r="N3677" i="5"/>
  <c r="M3677" i="5"/>
  <c r="L3677" i="5"/>
  <c r="K3677" i="5"/>
  <c r="J3677" i="5"/>
  <c r="I3677" i="5"/>
  <c r="H3677" i="5"/>
  <c r="G3677" i="5"/>
  <c r="F3677" i="5"/>
  <c r="E3677" i="5"/>
  <c r="D3677" i="5"/>
  <c r="T3677" i="5" s="1"/>
  <c r="AF3677" i="5" s="1"/>
  <c r="C3677" i="5"/>
  <c r="B3677" i="5"/>
  <c r="A3677" i="5"/>
  <c r="AE3676" i="5"/>
  <c r="AD3676" i="5"/>
  <c r="AC3676" i="5"/>
  <c r="AB3676" i="5"/>
  <c r="AA3676" i="5"/>
  <c r="Z3676" i="5"/>
  <c r="Y3676" i="5"/>
  <c r="X3676" i="5"/>
  <c r="W3676" i="5"/>
  <c r="V3676" i="5"/>
  <c r="U3676" i="5"/>
  <c r="T3676" i="5"/>
  <c r="AF3676" i="5" s="1"/>
  <c r="S3676" i="5"/>
  <c r="R3676" i="5"/>
  <c r="Q3676" i="5"/>
  <c r="P3676" i="5"/>
  <c r="O3676" i="5"/>
  <c r="N3676" i="5"/>
  <c r="M3676" i="5"/>
  <c r="L3676" i="5"/>
  <c r="K3676" i="5"/>
  <c r="J3676" i="5"/>
  <c r="I3676" i="5"/>
  <c r="H3676" i="5"/>
  <c r="G3676" i="5"/>
  <c r="F3676" i="5"/>
  <c r="E3676" i="5"/>
  <c r="D3676" i="5"/>
  <c r="C3676" i="5"/>
  <c r="B3676" i="5"/>
  <c r="A3676" i="5"/>
  <c r="AE3675" i="5"/>
  <c r="AD3675" i="5"/>
  <c r="AC3675" i="5"/>
  <c r="AB3675" i="5"/>
  <c r="AA3675" i="5"/>
  <c r="Z3675" i="5"/>
  <c r="Y3675" i="5"/>
  <c r="X3675" i="5"/>
  <c r="W3675" i="5"/>
  <c r="V3675" i="5"/>
  <c r="U3675" i="5"/>
  <c r="T3675" i="5"/>
  <c r="AF3675" i="5" s="1"/>
  <c r="S3675" i="5"/>
  <c r="R3675" i="5"/>
  <c r="Q3675" i="5"/>
  <c r="P3675" i="5"/>
  <c r="O3675" i="5"/>
  <c r="N3675" i="5"/>
  <c r="M3675" i="5"/>
  <c r="L3675" i="5"/>
  <c r="K3675" i="5"/>
  <c r="J3675" i="5"/>
  <c r="I3675" i="5"/>
  <c r="H3675" i="5"/>
  <c r="G3675" i="5"/>
  <c r="F3675" i="5"/>
  <c r="E3675" i="5"/>
  <c r="D3675" i="5"/>
  <c r="C3675" i="5"/>
  <c r="B3675" i="5"/>
  <c r="A3675" i="5"/>
  <c r="AD3674" i="5"/>
  <c r="AC3674" i="5"/>
  <c r="AB3674" i="5"/>
  <c r="AA3674" i="5"/>
  <c r="Z3674" i="5"/>
  <c r="Y3674" i="5"/>
  <c r="X3674" i="5"/>
  <c r="W3674" i="5"/>
  <c r="V3674" i="5"/>
  <c r="U3674" i="5"/>
  <c r="S3674" i="5"/>
  <c r="R3674" i="5"/>
  <c r="Q3674" i="5"/>
  <c r="P3674" i="5"/>
  <c r="O3674" i="5"/>
  <c r="N3674" i="5"/>
  <c r="M3674" i="5"/>
  <c r="L3674" i="5"/>
  <c r="K3674" i="5"/>
  <c r="J3674" i="5"/>
  <c r="I3674" i="5"/>
  <c r="H3674" i="5"/>
  <c r="G3674" i="5"/>
  <c r="F3674" i="5"/>
  <c r="E3674" i="5"/>
  <c r="D3674" i="5"/>
  <c r="C3674" i="5"/>
  <c r="B3674" i="5"/>
  <c r="A3674" i="5"/>
  <c r="AE3673" i="5"/>
  <c r="AD3673" i="5"/>
  <c r="AC3673" i="5"/>
  <c r="AB3673" i="5"/>
  <c r="AA3673" i="5"/>
  <c r="Z3673" i="5"/>
  <c r="Y3673" i="5"/>
  <c r="X3673" i="5"/>
  <c r="W3673" i="5"/>
  <c r="V3673" i="5"/>
  <c r="U3673" i="5"/>
  <c r="T3673" i="5"/>
  <c r="AF3673" i="5" s="1"/>
  <c r="S3673" i="5"/>
  <c r="R3673" i="5"/>
  <c r="Q3673" i="5"/>
  <c r="P3673" i="5"/>
  <c r="O3673" i="5"/>
  <c r="N3673" i="5"/>
  <c r="M3673" i="5"/>
  <c r="L3673" i="5"/>
  <c r="K3673" i="5"/>
  <c r="J3673" i="5"/>
  <c r="I3673" i="5"/>
  <c r="H3673" i="5"/>
  <c r="G3673" i="5"/>
  <c r="F3673" i="5"/>
  <c r="E3673" i="5"/>
  <c r="D3673" i="5"/>
  <c r="C3673" i="5"/>
  <c r="B3673" i="5"/>
  <c r="A3673" i="5"/>
  <c r="AE3672" i="5"/>
  <c r="AD3672" i="5"/>
  <c r="AC3672" i="5"/>
  <c r="AB3672" i="5"/>
  <c r="AA3672" i="5"/>
  <c r="Z3672" i="5"/>
  <c r="Y3672" i="5"/>
  <c r="X3672" i="5"/>
  <c r="W3672" i="5"/>
  <c r="V3672" i="5"/>
  <c r="U3672" i="5"/>
  <c r="T3672" i="5"/>
  <c r="S3672" i="5"/>
  <c r="R3672" i="5"/>
  <c r="Q3672" i="5"/>
  <c r="P3672" i="5"/>
  <c r="O3672" i="5"/>
  <c r="N3672" i="5"/>
  <c r="M3672" i="5"/>
  <c r="L3672" i="5"/>
  <c r="K3672" i="5"/>
  <c r="J3672" i="5"/>
  <c r="I3672" i="5"/>
  <c r="H3672" i="5"/>
  <c r="G3672" i="5"/>
  <c r="F3672" i="5"/>
  <c r="E3672" i="5"/>
  <c r="D3672" i="5"/>
  <c r="C3672" i="5"/>
  <c r="B3672" i="5"/>
  <c r="A3672" i="5"/>
  <c r="AD3671" i="5"/>
  <c r="AC3671" i="5"/>
  <c r="AB3671" i="5"/>
  <c r="AA3671" i="5"/>
  <c r="Z3671" i="5"/>
  <c r="Y3671" i="5"/>
  <c r="X3671" i="5"/>
  <c r="W3671" i="5"/>
  <c r="V3671" i="5"/>
  <c r="U3671" i="5"/>
  <c r="S3671" i="5"/>
  <c r="R3671" i="5"/>
  <c r="Q3671" i="5"/>
  <c r="P3671" i="5"/>
  <c r="O3671" i="5"/>
  <c r="N3671" i="5"/>
  <c r="M3671" i="5"/>
  <c r="L3671" i="5"/>
  <c r="K3671" i="5"/>
  <c r="J3671" i="5"/>
  <c r="I3671" i="5"/>
  <c r="H3671" i="5"/>
  <c r="G3671" i="5"/>
  <c r="F3671" i="5"/>
  <c r="E3671" i="5"/>
  <c r="D3671" i="5"/>
  <c r="T3671" i="5" s="1"/>
  <c r="AF3671" i="5" s="1"/>
  <c r="C3671" i="5"/>
  <c r="B3671" i="5"/>
  <c r="A3671" i="5"/>
  <c r="AE3670" i="5"/>
  <c r="AD3670" i="5"/>
  <c r="AC3670" i="5"/>
  <c r="AB3670" i="5"/>
  <c r="AA3670" i="5"/>
  <c r="Z3670" i="5"/>
  <c r="Y3670" i="5"/>
  <c r="X3670" i="5"/>
  <c r="W3670" i="5"/>
  <c r="V3670" i="5"/>
  <c r="U3670" i="5"/>
  <c r="T3670" i="5"/>
  <c r="AF3670" i="5" s="1"/>
  <c r="S3670" i="5"/>
  <c r="R3670" i="5"/>
  <c r="Q3670" i="5"/>
  <c r="P3670" i="5"/>
  <c r="O3670" i="5"/>
  <c r="N3670" i="5"/>
  <c r="M3670" i="5"/>
  <c r="L3670" i="5"/>
  <c r="K3670" i="5"/>
  <c r="J3670" i="5"/>
  <c r="I3670" i="5"/>
  <c r="H3670" i="5"/>
  <c r="G3670" i="5"/>
  <c r="F3670" i="5"/>
  <c r="E3670" i="5"/>
  <c r="D3670" i="5"/>
  <c r="C3670" i="5"/>
  <c r="B3670" i="5"/>
  <c r="A3670" i="5"/>
  <c r="AD3669" i="5"/>
  <c r="AC3669" i="5"/>
  <c r="AB3669" i="5"/>
  <c r="AA3669" i="5"/>
  <c r="Z3669" i="5"/>
  <c r="Y3669" i="5"/>
  <c r="X3669" i="5"/>
  <c r="W3669" i="5"/>
  <c r="V3669" i="5"/>
  <c r="U3669" i="5"/>
  <c r="S3669" i="5"/>
  <c r="R3669" i="5"/>
  <c r="Q3669" i="5"/>
  <c r="P3669" i="5"/>
  <c r="O3669" i="5"/>
  <c r="N3669" i="5"/>
  <c r="M3669" i="5"/>
  <c r="L3669" i="5"/>
  <c r="K3669" i="5"/>
  <c r="J3669" i="5"/>
  <c r="I3669" i="5"/>
  <c r="H3669" i="5"/>
  <c r="G3669" i="5"/>
  <c r="F3669" i="5"/>
  <c r="E3669" i="5"/>
  <c r="D3669" i="5"/>
  <c r="C3669" i="5"/>
  <c r="B3669" i="5"/>
  <c r="A3669" i="5"/>
  <c r="AE3668" i="5"/>
  <c r="AD3668" i="5"/>
  <c r="AC3668" i="5"/>
  <c r="AB3668" i="5"/>
  <c r="AA3668" i="5"/>
  <c r="Z3668" i="5"/>
  <c r="Y3668" i="5"/>
  <c r="X3668" i="5"/>
  <c r="W3668" i="5"/>
  <c r="V3668" i="5"/>
  <c r="U3668" i="5"/>
  <c r="S3668" i="5"/>
  <c r="R3668" i="5"/>
  <c r="Q3668" i="5"/>
  <c r="P3668" i="5"/>
  <c r="O3668" i="5"/>
  <c r="N3668" i="5"/>
  <c r="M3668" i="5"/>
  <c r="L3668" i="5"/>
  <c r="K3668" i="5"/>
  <c r="J3668" i="5"/>
  <c r="I3668" i="5"/>
  <c r="H3668" i="5"/>
  <c r="G3668" i="5"/>
  <c r="F3668" i="5"/>
  <c r="E3668" i="5"/>
  <c r="D3668" i="5"/>
  <c r="T3668" i="5" s="1"/>
  <c r="AF3668" i="5" s="1"/>
  <c r="C3668" i="5"/>
  <c r="B3668" i="5"/>
  <c r="A3668" i="5"/>
  <c r="AE3667" i="5"/>
  <c r="AD3667" i="5"/>
  <c r="AC3667" i="5"/>
  <c r="AB3667" i="5"/>
  <c r="AA3667" i="5"/>
  <c r="Z3667" i="5"/>
  <c r="Y3667" i="5"/>
  <c r="X3667" i="5"/>
  <c r="W3667" i="5"/>
  <c r="V3667" i="5"/>
  <c r="U3667" i="5"/>
  <c r="T3667" i="5"/>
  <c r="S3667" i="5"/>
  <c r="R3667" i="5"/>
  <c r="Q3667" i="5"/>
  <c r="P3667" i="5"/>
  <c r="O3667" i="5"/>
  <c r="N3667" i="5"/>
  <c r="M3667" i="5"/>
  <c r="L3667" i="5"/>
  <c r="K3667" i="5"/>
  <c r="J3667" i="5"/>
  <c r="I3667" i="5"/>
  <c r="H3667" i="5"/>
  <c r="G3667" i="5"/>
  <c r="F3667" i="5"/>
  <c r="E3667" i="5"/>
  <c r="D3667" i="5"/>
  <c r="C3667" i="5"/>
  <c r="B3667" i="5"/>
  <c r="A3667" i="5"/>
  <c r="AD3666" i="5"/>
  <c r="AC3666" i="5"/>
  <c r="AB3666" i="5"/>
  <c r="AA3666" i="5"/>
  <c r="Z3666" i="5"/>
  <c r="Y3666" i="5"/>
  <c r="X3666" i="5"/>
  <c r="W3666" i="5"/>
  <c r="V3666" i="5"/>
  <c r="U3666" i="5"/>
  <c r="S3666" i="5"/>
  <c r="R3666" i="5"/>
  <c r="Q3666" i="5"/>
  <c r="P3666" i="5"/>
  <c r="O3666" i="5"/>
  <c r="N3666" i="5"/>
  <c r="M3666" i="5"/>
  <c r="L3666" i="5"/>
  <c r="K3666" i="5"/>
  <c r="J3666" i="5"/>
  <c r="I3666" i="5"/>
  <c r="H3666" i="5"/>
  <c r="G3666" i="5"/>
  <c r="F3666" i="5"/>
  <c r="E3666" i="5"/>
  <c r="D3666" i="5"/>
  <c r="C3666" i="5"/>
  <c r="B3666" i="5"/>
  <c r="A3666" i="5"/>
  <c r="AE3665" i="5"/>
  <c r="AD3665" i="5"/>
  <c r="AC3665" i="5"/>
  <c r="AB3665" i="5"/>
  <c r="AA3665" i="5"/>
  <c r="Z3665" i="5"/>
  <c r="Y3665" i="5"/>
  <c r="X3665" i="5"/>
  <c r="W3665" i="5"/>
  <c r="V3665" i="5"/>
  <c r="U3665" i="5"/>
  <c r="S3665" i="5"/>
  <c r="R3665" i="5"/>
  <c r="Q3665" i="5"/>
  <c r="P3665" i="5"/>
  <c r="O3665" i="5"/>
  <c r="N3665" i="5"/>
  <c r="M3665" i="5"/>
  <c r="L3665" i="5"/>
  <c r="K3665" i="5"/>
  <c r="J3665" i="5"/>
  <c r="I3665" i="5"/>
  <c r="H3665" i="5"/>
  <c r="G3665" i="5"/>
  <c r="F3665" i="5"/>
  <c r="E3665" i="5"/>
  <c r="D3665" i="5"/>
  <c r="T3665" i="5" s="1"/>
  <c r="AF3665" i="5" s="1"/>
  <c r="C3665" i="5"/>
  <c r="B3665" i="5"/>
  <c r="A3665" i="5"/>
  <c r="AE3664" i="5"/>
  <c r="AD3664" i="5"/>
  <c r="AC3664" i="5"/>
  <c r="AB3664" i="5"/>
  <c r="AA3664" i="5"/>
  <c r="Z3664" i="5"/>
  <c r="Y3664" i="5"/>
  <c r="X3664" i="5"/>
  <c r="W3664" i="5"/>
  <c r="V3664" i="5"/>
  <c r="U3664" i="5"/>
  <c r="T3664" i="5"/>
  <c r="AF3664" i="5" s="1"/>
  <c r="S3664" i="5"/>
  <c r="R3664" i="5"/>
  <c r="Q3664" i="5"/>
  <c r="P3664" i="5"/>
  <c r="O3664" i="5"/>
  <c r="N3664" i="5"/>
  <c r="M3664" i="5"/>
  <c r="L3664" i="5"/>
  <c r="K3664" i="5"/>
  <c r="J3664" i="5"/>
  <c r="I3664" i="5"/>
  <c r="H3664" i="5"/>
  <c r="G3664" i="5"/>
  <c r="F3664" i="5"/>
  <c r="E3664" i="5"/>
  <c r="D3664" i="5"/>
  <c r="C3664" i="5"/>
  <c r="B3664" i="5"/>
  <c r="A3664" i="5"/>
  <c r="AD3663" i="5"/>
  <c r="AC3663" i="5"/>
  <c r="AB3663" i="5"/>
  <c r="AA3663" i="5"/>
  <c r="Z3663" i="5"/>
  <c r="Y3663" i="5"/>
  <c r="X3663" i="5"/>
  <c r="W3663" i="5"/>
  <c r="V3663" i="5"/>
  <c r="U3663" i="5"/>
  <c r="S3663" i="5"/>
  <c r="R3663" i="5"/>
  <c r="Q3663" i="5"/>
  <c r="P3663" i="5"/>
  <c r="O3663" i="5"/>
  <c r="N3663" i="5"/>
  <c r="M3663" i="5"/>
  <c r="L3663" i="5"/>
  <c r="K3663" i="5"/>
  <c r="J3663" i="5"/>
  <c r="I3663" i="5"/>
  <c r="H3663" i="5"/>
  <c r="G3663" i="5"/>
  <c r="F3663" i="5"/>
  <c r="E3663" i="5"/>
  <c r="D3663" i="5"/>
  <c r="T3663" i="5" s="1"/>
  <c r="AF3663" i="5" s="1"/>
  <c r="C3663" i="5"/>
  <c r="B3663" i="5"/>
  <c r="A3663" i="5"/>
  <c r="AE3662" i="5"/>
  <c r="AD3662" i="5"/>
  <c r="AC3662" i="5"/>
  <c r="AB3662" i="5"/>
  <c r="AA3662" i="5"/>
  <c r="Z3662" i="5"/>
  <c r="Y3662" i="5"/>
  <c r="X3662" i="5"/>
  <c r="W3662" i="5"/>
  <c r="V3662" i="5"/>
  <c r="U3662" i="5"/>
  <c r="S3662" i="5"/>
  <c r="R3662" i="5"/>
  <c r="Q3662" i="5"/>
  <c r="P3662" i="5"/>
  <c r="O3662" i="5"/>
  <c r="N3662" i="5"/>
  <c r="M3662" i="5"/>
  <c r="L3662" i="5"/>
  <c r="K3662" i="5"/>
  <c r="J3662" i="5"/>
  <c r="I3662" i="5"/>
  <c r="H3662" i="5"/>
  <c r="G3662" i="5"/>
  <c r="F3662" i="5"/>
  <c r="E3662" i="5"/>
  <c r="D3662" i="5"/>
  <c r="T3662" i="5" s="1"/>
  <c r="AF3662" i="5" s="1"/>
  <c r="C3662" i="5"/>
  <c r="B3662" i="5"/>
  <c r="A3662" i="5"/>
  <c r="AE3661" i="5"/>
  <c r="AD3661" i="5"/>
  <c r="AC3661" i="5"/>
  <c r="AB3661" i="5"/>
  <c r="AA3661" i="5"/>
  <c r="Z3661" i="5"/>
  <c r="Y3661" i="5"/>
  <c r="X3661" i="5"/>
  <c r="W3661" i="5"/>
  <c r="V3661" i="5"/>
  <c r="U3661" i="5"/>
  <c r="T3661" i="5"/>
  <c r="AF3661" i="5" s="1"/>
  <c r="S3661" i="5"/>
  <c r="R3661" i="5"/>
  <c r="Q3661" i="5"/>
  <c r="P3661" i="5"/>
  <c r="O3661" i="5"/>
  <c r="N3661" i="5"/>
  <c r="M3661" i="5"/>
  <c r="L3661" i="5"/>
  <c r="K3661" i="5"/>
  <c r="J3661" i="5"/>
  <c r="I3661" i="5"/>
  <c r="H3661" i="5"/>
  <c r="G3661" i="5"/>
  <c r="F3661" i="5"/>
  <c r="E3661" i="5"/>
  <c r="D3661" i="5"/>
  <c r="C3661" i="5"/>
  <c r="B3661" i="5"/>
  <c r="A3661" i="5"/>
  <c r="AF3660" i="5"/>
  <c r="AD3660" i="5"/>
  <c r="AC3660" i="5"/>
  <c r="AB3660" i="5"/>
  <c r="AA3660" i="5"/>
  <c r="Z3660" i="5"/>
  <c r="Y3660" i="5"/>
  <c r="X3660" i="5"/>
  <c r="W3660" i="5"/>
  <c r="V3660" i="5"/>
  <c r="U3660" i="5"/>
  <c r="T3660" i="5"/>
  <c r="S3660" i="5"/>
  <c r="R3660" i="5"/>
  <c r="Q3660" i="5"/>
  <c r="P3660" i="5"/>
  <c r="O3660" i="5"/>
  <c r="N3660" i="5"/>
  <c r="M3660" i="5"/>
  <c r="L3660" i="5"/>
  <c r="K3660" i="5"/>
  <c r="J3660" i="5"/>
  <c r="I3660" i="5"/>
  <c r="H3660" i="5"/>
  <c r="G3660" i="5"/>
  <c r="F3660" i="5"/>
  <c r="E3660" i="5"/>
  <c r="D3660" i="5"/>
  <c r="AE3660" i="5" s="1"/>
  <c r="C3660" i="5"/>
  <c r="B3660" i="5"/>
  <c r="A3660" i="5"/>
  <c r="AE3659" i="5"/>
  <c r="AD3659" i="5"/>
  <c r="AC3659" i="5"/>
  <c r="AB3659" i="5"/>
  <c r="AA3659" i="5"/>
  <c r="Z3659" i="5"/>
  <c r="Y3659" i="5"/>
  <c r="X3659" i="5"/>
  <c r="W3659" i="5"/>
  <c r="V3659" i="5"/>
  <c r="U3659" i="5"/>
  <c r="S3659" i="5"/>
  <c r="R3659" i="5"/>
  <c r="Q3659" i="5"/>
  <c r="P3659" i="5"/>
  <c r="O3659" i="5"/>
  <c r="N3659" i="5"/>
  <c r="M3659" i="5"/>
  <c r="L3659" i="5"/>
  <c r="K3659" i="5"/>
  <c r="J3659" i="5"/>
  <c r="I3659" i="5"/>
  <c r="H3659" i="5"/>
  <c r="G3659" i="5"/>
  <c r="F3659" i="5"/>
  <c r="E3659" i="5"/>
  <c r="D3659" i="5"/>
  <c r="T3659" i="5" s="1"/>
  <c r="AF3659" i="5" s="1"/>
  <c r="C3659" i="5"/>
  <c r="B3659" i="5"/>
  <c r="A3659" i="5"/>
  <c r="AE3658" i="5"/>
  <c r="AD3658" i="5"/>
  <c r="AC3658" i="5"/>
  <c r="AB3658" i="5"/>
  <c r="AA3658" i="5"/>
  <c r="Z3658" i="5"/>
  <c r="Y3658" i="5"/>
  <c r="X3658" i="5"/>
  <c r="W3658" i="5"/>
  <c r="V3658" i="5"/>
  <c r="U3658" i="5"/>
  <c r="T3658" i="5"/>
  <c r="AF3658" i="5" s="1"/>
  <c r="S3658" i="5"/>
  <c r="R3658" i="5"/>
  <c r="Q3658" i="5"/>
  <c r="P3658" i="5"/>
  <c r="O3658" i="5"/>
  <c r="N3658" i="5"/>
  <c r="M3658" i="5"/>
  <c r="L3658" i="5"/>
  <c r="K3658" i="5"/>
  <c r="J3658" i="5"/>
  <c r="I3658" i="5"/>
  <c r="H3658" i="5"/>
  <c r="G3658" i="5"/>
  <c r="F3658" i="5"/>
  <c r="E3658" i="5"/>
  <c r="D3658" i="5"/>
  <c r="C3658" i="5"/>
  <c r="B3658" i="5"/>
  <c r="A3658" i="5"/>
  <c r="AE3657" i="5"/>
  <c r="AD3657" i="5"/>
  <c r="AC3657" i="5"/>
  <c r="AB3657" i="5"/>
  <c r="AA3657" i="5"/>
  <c r="Z3657" i="5"/>
  <c r="Y3657" i="5"/>
  <c r="X3657" i="5"/>
  <c r="W3657" i="5"/>
  <c r="V3657" i="5"/>
  <c r="U3657" i="5"/>
  <c r="T3657" i="5"/>
  <c r="S3657" i="5"/>
  <c r="R3657" i="5"/>
  <c r="Q3657" i="5"/>
  <c r="P3657" i="5"/>
  <c r="O3657" i="5"/>
  <c r="N3657" i="5"/>
  <c r="M3657" i="5"/>
  <c r="L3657" i="5"/>
  <c r="K3657" i="5"/>
  <c r="J3657" i="5"/>
  <c r="I3657" i="5"/>
  <c r="H3657" i="5"/>
  <c r="G3657" i="5"/>
  <c r="F3657" i="5"/>
  <c r="E3657" i="5"/>
  <c r="D3657" i="5"/>
  <c r="C3657" i="5"/>
  <c r="B3657" i="5"/>
  <c r="A3657" i="5"/>
  <c r="AD3656" i="5"/>
  <c r="AC3656" i="5"/>
  <c r="AB3656" i="5"/>
  <c r="AA3656" i="5"/>
  <c r="Z3656" i="5"/>
  <c r="Y3656" i="5"/>
  <c r="X3656" i="5"/>
  <c r="W3656" i="5"/>
  <c r="V3656" i="5"/>
  <c r="U3656" i="5"/>
  <c r="S3656" i="5"/>
  <c r="R3656" i="5"/>
  <c r="Q3656" i="5"/>
  <c r="P3656" i="5"/>
  <c r="O3656" i="5"/>
  <c r="N3656" i="5"/>
  <c r="M3656" i="5"/>
  <c r="L3656" i="5"/>
  <c r="K3656" i="5"/>
  <c r="J3656" i="5"/>
  <c r="I3656" i="5"/>
  <c r="H3656" i="5"/>
  <c r="G3656" i="5"/>
  <c r="F3656" i="5"/>
  <c r="E3656" i="5"/>
  <c r="D3656" i="5"/>
  <c r="C3656" i="5"/>
  <c r="B3656" i="5"/>
  <c r="A3656" i="5"/>
  <c r="AE3655" i="5"/>
  <c r="AD3655" i="5"/>
  <c r="AC3655" i="5"/>
  <c r="AB3655" i="5"/>
  <c r="AA3655" i="5"/>
  <c r="Z3655" i="5"/>
  <c r="Y3655" i="5"/>
  <c r="X3655" i="5"/>
  <c r="W3655" i="5"/>
  <c r="V3655" i="5"/>
  <c r="U3655" i="5"/>
  <c r="T3655" i="5"/>
  <c r="AF3655" i="5" s="1"/>
  <c r="S3655" i="5"/>
  <c r="R3655" i="5"/>
  <c r="Q3655" i="5"/>
  <c r="P3655" i="5"/>
  <c r="O3655" i="5"/>
  <c r="N3655" i="5"/>
  <c r="M3655" i="5"/>
  <c r="L3655" i="5"/>
  <c r="K3655" i="5"/>
  <c r="J3655" i="5"/>
  <c r="I3655" i="5"/>
  <c r="H3655" i="5"/>
  <c r="G3655" i="5"/>
  <c r="F3655" i="5"/>
  <c r="E3655" i="5"/>
  <c r="D3655" i="5"/>
  <c r="C3655" i="5"/>
  <c r="B3655" i="5"/>
  <c r="A3655" i="5"/>
  <c r="AD3654" i="5"/>
  <c r="AC3654" i="5"/>
  <c r="AB3654" i="5"/>
  <c r="AA3654" i="5"/>
  <c r="Z3654" i="5"/>
  <c r="Y3654" i="5"/>
  <c r="X3654" i="5"/>
  <c r="W3654" i="5"/>
  <c r="V3654" i="5"/>
  <c r="U3654" i="5"/>
  <c r="S3654" i="5"/>
  <c r="R3654" i="5"/>
  <c r="Q3654" i="5"/>
  <c r="P3654" i="5"/>
  <c r="O3654" i="5"/>
  <c r="N3654" i="5"/>
  <c r="M3654" i="5"/>
  <c r="L3654" i="5"/>
  <c r="K3654" i="5"/>
  <c r="J3654" i="5"/>
  <c r="I3654" i="5"/>
  <c r="H3654" i="5"/>
  <c r="G3654" i="5"/>
  <c r="F3654" i="5"/>
  <c r="E3654" i="5"/>
  <c r="D3654" i="5"/>
  <c r="T3654" i="5" s="1"/>
  <c r="AF3654" i="5" s="1"/>
  <c r="C3654" i="5"/>
  <c r="B3654" i="5"/>
  <c r="A3654" i="5"/>
  <c r="AD3653" i="5"/>
  <c r="AC3653" i="5"/>
  <c r="AB3653" i="5"/>
  <c r="AA3653" i="5"/>
  <c r="Z3653" i="5"/>
  <c r="Y3653" i="5"/>
  <c r="X3653" i="5"/>
  <c r="W3653" i="5"/>
  <c r="V3653" i="5"/>
  <c r="U3653" i="5"/>
  <c r="S3653" i="5"/>
  <c r="R3653" i="5"/>
  <c r="Q3653" i="5"/>
  <c r="P3653" i="5"/>
  <c r="O3653" i="5"/>
  <c r="N3653" i="5"/>
  <c r="M3653" i="5"/>
  <c r="L3653" i="5"/>
  <c r="K3653" i="5"/>
  <c r="J3653" i="5"/>
  <c r="I3653" i="5"/>
  <c r="H3653" i="5"/>
  <c r="G3653" i="5"/>
  <c r="F3653" i="5"/>
  <c r="E3653" i="5"/>
  <c r="D3653" i="5"/>
  <c r="T3653" i="5" s="1"/>
  <c r="AF3653" i="5" s="1"/>
  <c r="C3653" i="5"/>
  <c r="B3653" i="5"/>
  <c r="A3653" i="5"/>
  <c r="AE3652" i="5"/>
  <c r="AD3652" i="5"/>
  <c r="AC3652" i="5"/>
  <c r="AB3652" i="5"/>
  <c r="AA3652" i="5"/>
  <c r="Z3652" i="5"/>
  <c r="Y3652" i="5"/>
  <c r="X3652" i="5"/>
  <c r="W3652" i="5"/>
  <c r="V3652" i="5"/>
  <c r="U3652" i="5"/>
  <c r="T3652" i="5"/>
  <c r="AF3652" i="5" s="1"/>
  <c r="S3652" i="5"/>
  <c r="R3652" i="5"/>
  <c r="Q3652" i="5"/>
  <c r="P3652" i="5"/>
  <c r="O3652" i="5"/>
  <c r="N3652" i="5"/>
  <c r="M3652" i="5"/>
  <c r="L3652" i="5"/>
  <c r="K3652" i="5"/>
  <c r="J3652" i="5"/>
  <c r="I3652" i="5"/>
  <c r="H3652" i="5"/>
  <c r="G3652" i="5"/>
  <c r="F3652" i="5"/>
  <c r="E3652" i="5"/>
  <c r="D3652" i="5"/>
  <c r="C3652" i="5"/>
  <c r="B3652" i="5"/>
  <c r="A3652" i="5"/>
  <c r="AE3651" i="5"/>
  <c r="AD3651" i="5"/>
  <c r="AC3651" i="5"/>
  <c r="AB3651" i="5"/>
  <c r="AA3651" i="5"/>
  <c r="Z3651" i="5"/>
  <c r="Y3651" i="5"/>
  <c r="X3651" i="5"/>
  <c r="W3651" i="5"/>
  <c r="V3651" i="5"/>
  <c r="U3651" i="5"/>
  <c r="S3651" i="5"/>
  <c r="R3651" i="5"/>
  <c r="Q3651" i="5"/>
  <c r="P3651" i="5"/>
  <c r="O3651" i="5"/>
  <c r="N3651" i="5"/>
  <c r="M3651" i="5"/>
  <c r="L3651" i="5"/>
  <c r="K3651" i="5"/>
  <c r="J3651" i="5"/>
  <c r="I3651" i="5"/>
  <c r="H3651" i="5"/>
  <c r="G3651" i="5"/>
  <c r="F3651" i="5"/>
  <c r="E3651" i="5"/>
  <c r="D3651" i="5"/>
  <c r="T3651" i="5" s="1"/>
  <c r="C3651" i="5"/>
  <c r="B3651" i="5"/>
  <c r="A3651" i="5"/>
  <c r="AE3650" i="5"/>
  <c r="AD3650" i="5"/>
  <c r="AC3650" i="5"/>
  <c r="AB3650" i="5"/>
  <c r="AA3650" i="5"/>
  <c r="Z3650" i="5"/>
  <c r="Y3650" i="5"/>
  <c r="X3650" i="5"/>
  <c r="W3650" i="5"/>
  <c r="V3650" i="5"/>
  <c r="U3650" i="5"/>
  <c r="S3650" i="5"/>
  <c r="R3650" i="5"/>
  <c r="Q3650" i="5"/>
  <c r="P3650" i="5"/>
  <c r="O3650" i="5"/>
  <c r="N3650" i="5"/>
  <c r="M3650" i="5"/>
  <c r="L3650" i="5"/>
  <c r="K3650" i="5"/>
  <c r="J3650" i="5"/>
  <c r="I3650" i="5"/>
  <c r="H3650" i="5"/>
  <c r="G3650" i="5"/>
  <c r="F3650" i="5"/>
  <c r="E3650" i="5"/>
  <c r="D3650" i="5"/>
  <c r="T3650" i="5" s="1"/>
  <c r="AF3650" i="5" s="1"/>
  <c r="C3650" i="5"/>
  <c r="B3650" i="5"/>
  <c r="A3650" i="5"/>
  <c r="AE3649" i="5"/>
  <c r="AD3649" i="5"/>
  <c r="AC3649" i="5"/>
  <c r="AB3649" i="5"/>
  <c r="AA3649" i="5"/>
  <c r="Z3649" i="5"/>
  <c r="Y3649" i="5"/>
  <c r="X3649" i="5"/>
  <c r="W3649" i="5"/>
  <c r="V3649" i="5"/>
  <c r="U3649" i="5"/>
  <c r="T3649" i="5"/>
  <c r="AF3649" i="5" s="1"/>
  <c r="S3649" i="5"/>
  <c r="R3649" i="5"/>
  <c r="Q3649" i="5"/>
  <c r="P3649" i="5"/>
  <c r="O3649" i="5"/>
  <c r="N3649" i="5"/>
  <c r="M3649" i="5"/>
  <c r="L3649" i="5"/>
  <c r="K3649" i="5"/>
  <c r="J3649" i="5"/>
  <c r="I3649" i="5"/>
  <c r="H3649" i="5"/>
  <c r="G3649" i="5"/>
  <c r="F3649" i="5"/>
  <c r="E3649" i="5"/>
  <c r="D3649" i="5"/>
  <c r="C3649" i="5"/>
  <c r="B3649" i="5"/>
  <c r="A3649" i="5"/>
  <c r="AD3648" i="5"/>
  <c r="AC3648" i="5"/>
  <c r="AB3648" i="5"/>
  <c r="AA3648" i="5"/>
  <c r="Z3648" i="5"/>
  <c r="Y3648" i="5"/>
  <c r="X3648" i="5"/>
  <c r="W3648" i="5"/>
  <c r="V3648" i="5"/>
  <c r="U3648" i="5"/>
  <c r="S3648" i="5"/>
  <c r="R3648" i="5"/>
  <c r="Q3648" i="5"/>
  <c r="P3648" i="5"/>
  <c r="O3648" i="5"/>
  <c r="N3648" i="5"/>
  <c r="M3648" i="5"/>
  <c r="L3648" i="5"/>
  <c r="K3648" i="5"/>
  <c r="J3648" i="5"/>
  <c r="I3648" i="5"/>
  <c r="H3648" i="5"/>
  <c r="G3648" i="5"/>
  <c r="F3648" i="5"/>
  <c r="E3648" i="5"/>
  <c r="D3648" i="5"/>
  <c r="C3648" i="5"/>
  <c r="B3648" i="5"/>
  <c r="A3648" i="5"/>
  <c r="AE3647" i="5"/>
  <c r="AD3647" i="5"/>
  <c r="AC3647" i="5"/>
  <c r="AB3647" i="5"/>
  <c r="AA3647" i="5"/>
  <c r="Z3647" i="5"/>
  <c r="Y3647" i="5"/>
  <c r="X3647" i="5"/>
  <c r="W3647" i="5"/>
  <c r="V3647" i="5"/>
  <c r="U3647" i="5"/>
  <c r="S3647" i="5"/>
  <c r="R3647" i="5"/>
  <c r="Q3647" i="5"/>
  <c r="P3647" i="5"/>
  <c r="O3647" i="5"/>
  <c r="N3647" i="5"/>
  <c r="M3647" i="5"/>
  <c r="L3647" i="5"/>
  <c r="K3647" i="5"/>
  <c r="J3647" i="5"/>
  <c r="I3647" i="5"/>
  <c r="H3647" i="5"/>
  <c r="G3647" i="5"/>
  <c r="F3647" i="5"/>
  <c r="E3647" i="5"/>
  <c r="D3647" i="5"/>
  <c r="T3647" i="5" s="1"/>
  <c r="AF3647" i="5" s="1"/>
  <c r="C3647" i="5"/>
  <c r="B3647" i="5"/>
  <c r="A3647" i="5"/>
  <c r="AE3646" i="5"/>
  <c r="AD3646" i="5"/>
  <c r="AC3646" i="5"/>
  <c r="AB3646" i="5"/>
  <c r="AA3646" i="5"/>
  <c r="Z3646" i="5"/>
  <c r="Y3646" i="5"/>
  <c r="X3646" i="5"/>
  <c r="W3646" i="5"/>
  <c r="V3646" i="5"/>
  <c r="U3646" i="5"/>
  <c r="T3646" i="5"/>
  <c r="AF3646" i="5" s="1"/>
  <c r="S3646" i="5"/>
  <c r="R3646" i="5"/>
  <c r="Q3646" i="5"/>
  <c r="P3646" i="5"/>
  <c r="O3646" i="5"/>
  <c r="N3646" i="5"/>
  <c r="M3646" i="5"/>
  <c r="L3646" i="5"/>
  <c r="K3646" i="5"/>
  <c r="J3646" i="5"/>
  <c r="I3646" i="5"/>
  <c r="H3646" i="5"/>
  <c r="G3646" i="5"/>
  <c r="F3646" i="5"/>
  <c r="E3646" i="5"/>
  <c r="D3646" i="5"/>
  <c r="C3646" i="5"/>
  <c r="B3646" i="5"/>
  <c r="A3646" i="5"/>
  <c r="AE3645" i="5"/>
  <c r="AD3645" i="5"/>
  <c r="AC3645" i="5"/>
  <c r="AB3645" i="5"/>
  <c r="AA3645" i="5"/>
  <c r="Z3645" i="5"/>
  <c r="Y3645" i="5"/>
  <c r="X3645" i="5"/>
  <c r="W3645" i="5"/>
  <c r="V3645" i="5"/>
  <c r="U3645" i="5"/>
  <c r="S3645" i="5"/>
  <c r="R3645" i="5"/>
  <c r="Q3645" i="5"/>
  <c r="P3645" i="5"/>
  <c r="O3645" i="5"/>
  <c r="N3645" i="5"/>
  <c r="M3645" i="5"/>
  <c r="L3645" i="5"/>
  <c r="K3645" i="5"/>
  <c r="J3645" i="5"/>
  <c r="I3645" i="5"/>
  <c r="H3645" i="5"/>
  <c r="G3645" i="5"/>
  <c r="F3645" i="5"/>
  <c r="E3645" i="5"/>
  <c r="D3645" i="5"/>
  <c r="T3645" i="5" s="1"/>
  <c r="AF3645" i="5" s="1"/>
  <c r="C3645" i="5"/>
  <c r="B3645" i="5"/>
  <c r="A3645" i="5"/>
  <c r="AE3644" i="5"/>
  <c r="AD3644" i="5"/>
  <c r="AC3644" i="5"/>
  <c r="AB3644" i="5"/>
  <c r="AA3644" i="5"/>
  <c r="Z3644" i="5"/>
  <c r="Y3644" i="5"/>
  <c r="X3644" i="5"/>
  <c r="W3644" i="5"/>
  <c r="V3644" i="5"/>
  <c r="U3644" i="5"/>
  <c r="S3644" i="5"/>
  <c r="R3644" i="5"/>
  <c r="Q3644" i="5"/>
  <c r="P3644" i="5"/>
  <c r="O3644" i="5"/>
  <c r="N3644" i="5"/>
  <c r="M3644" i="5"/>
  <c r="L3644" i="5"/>
  <c r="K3644" i="5"/>
  <c r="J3644" i="5"/>
  <c r="I3644" i="5"/>
  <c r="H3644" i="5"/>
  <c r="G3644" i="5"/>
  <c r="F3644" i="5"/>
  <c r="E3644" i="5"/>
  <c r="D3644" i="5"/>
  <c r="T3644" i="5" s="1"/>
  <c r="AF3644" i="5" s="1"/>
  <c r="C3644" i="5"/>
  <c r="B3644" i="5"/>
  <c r="A3644" i="5"/>
  <c r="AE3643" i="5"/>
  <c r="AD3643" i="5"/>
  <c r="AC3643" i="5"/>
  <c r="AB3643" i="5"/>
  <c r="AA3643" i="5"/>
  <c r="Z3643" i="5"/>
  <c r="Y3643" i="5"/>
  <c r="X3643" i="5"/>
  <c r="W3643" i="5"/>
  <c r="V3643" i="5"/>
  <c r="U3643" i="5"/>
  <c r="T3643" i="5"/>
  <c r="AF3643" i="5" s="1"/>
  <c r="S3643" i="5"/>
  <c r="R3643" i="5"/>
  <c r="Q3643" i="5"/>
  <c r="P3643" i="5"/>
  <c r="O3643" i="5"/>
  <c r="N3643" i="5"/>
  <c r="M3643" i="5"/>
  <c r="L3643" i="5"/>
  <c r="K3643" i="5"/>
  <c r="J3643" i="5"/>
  <c r="I3643" i="5"/>
  <c r="H3643" i="5"/>
  <c r="G3643" i="5"/>
  <c r="F3643" i="5"/>
  <c r="E3643" i="5"/>
  <c r="D3643" i="5"/>
  <c r="C3643" i="5"/>
  <c r="B3643" i="5"/>
  <c r="A3643" i="5"/>
  <c r="AD3642" i="5"/>
  <c r="AC3642" i="5"/>
  <c r="AB3642" i="5"/>
  <c r="AA3642" i="5"/>
  <c r="Z3642" i="5"/>
  <c r="Y3642" i="5"/>
  <c r="X3642" i="5"/>
  <c r="W3642" i="5"/>
  <c r="V3642" i="5"/>
  <c r="U3642" i="5"/>
  <c r="T3642" i="5"/>
  <c r="AF3642" i="5" s="1"/>
  <c r="S3642" i="5"/>
  <c r="R3642" i="5"/>
  <c r="Q3642" i="5"/>
  <c r="P3642" i="5"/>
  <c r="O3642" i="5"/>
  <c r="N3642" i="5"/>
  <c r="M3642" i="5"/>
  <c r="L3642" i="5"/>
  <c r="K3642" i="5"/>
  <c r="J3642" i="5"/>
  <c r="I3642" i="5"/>
  <c r="H3642" i="5"/>
  <c r="G3642" i="5"/>
  <c r="F3642" i="5"/>
  <c r="E3642" i="5"/>
  <c r="D3642" i="5"/>
  <c r="AE3642" i="5" s="1"/>
  <c r="C3642" i="5"/>
  <c r="B3642" i="5"/>
  <c r="A3642" i="5"/>
  <c r="AD3641" i="5"/>
  <c r="AC3641" i="5"/>
  <c r="AB3641" i="5"/>
  <c r="AA3641" i="5"/>
  <c r="Z3641" i="5"/>
  <c r="Y3641" i="5"/>
  <c r="X3641" i="5"/>
  <c r="W3641" i="5"/>
  <c r="V3641" i="5"/>
  <c r="U3641" i="5"/>
  <c r="S3641" i="5"/>
  <c r="R3641" i="5"/>
  <c r="Q3641" i="5"/>
  <c r="P3641" i="5"/>
  <c r="O3641" i="5"/>
  <c r="N3641" i="5"/>
  <c r="M3641" i="5"/>
  <c r="L3641" i="5"/>
  <c r="K3641" i="5"/>
  <c r="J3641" i="5"/>
  <c r="I3641" i="5"/>
  <c r="H3641" i="5"/>
  <c r="G3641" i="5"/>
  <c r="F3641" i="5"/>
  <c r="E3641" i="5"/>
  <c r="D3641" i="5"/>
  <c r="T3641" i="5" s="1"/>
  <c r="AF3641" i="5" s="1"/>
  <c r="C3641" i="5"/>
  <c r="B3641" i="5"/>
  <c r="A3641" i="5"/>
  <c r="AE3640" i="5"/>
  <c r="AD3640" i="5"/>
  <c r="AC3640" i="5"/>
  <c r="AB3640" i="5"/>
  <c r="AA3640" i="5"/>
  <c r="Z3640" i="5"/>
  <c r="Y3640" i="5"/>
  <c r="X3640" i="5"/>
  <c r="W3640" i="5"/>
  <c r="V3640" i="5"/>
  <c r="U3640" i="5"/>
  <c r="T3640" i="5"/>
  <c r="AF3640" i="5" s="1"/>
  <c r="S3640" i="5"/>
  <c r="R3640" i="5"/>
  <c r="Q3640" i="5"/>
  <c r="P3640" i="5"/>
  <c r="O3640" i="5"/>
  <c r="N3640" i="5"/>
  <c r="M3640" i="5"/>
  <c r="L3640" i="5"/>
  <c r="K3640" i="5"/>
  <c r="J3640" i="5"/>
  <c r="I3640" i="5"/>
  <c r="H3640" i="5"/>
  <c r="G3640" i="5"/>
  <c r="F3640" i="5"/>
  <c r="E3640" i="5"/>
  <c r="D3640" i="5"/>
  <c r="C3640" i="5"/>
  <c r="B3640" i="5"/>
  <c r="A3640" i="5"/>
  <c r="AE3639" i="5"/>
  <c r="AD3639" i="5"/>
  <c r="AC3639" i="5"/>
  <c r="AB3639" i="5"/>
  <c r="AA3639" i="5"/>
  <c r="Z3639" i="5"/>
  <c r="Y3639" i="5"/>
  <c r="X3639" i="5"/>
  <c r="W3639" i="5"/>
  <c r="V3639" i="5"/>
  <c r="U3639" i="5"/>
  <c r="T3639" i="5"/>
  <c r="AF3639" i="5" s="1"/>
  <c r="S3639" i="5"/>
  <c r="R3639" i="5"/>
  <c r="Q3639" i="5"/>
  <c r="P3639" i="5"/>
  <c r="O3639" i="5"/>
  <c r="N3639" i="5"/>
  <c r="M3639" i="5"/>
  <c r="L3639" i="5"/>
  <c r="K3639" i="5"/>
  <c r="J3639" i="5"/>
  <c r="I3639" i="5"/>
  <c r="H3639" i="5"/>
  <c r="G3639" i="5"/>
  <c r="F3639" i="5"/>
  <c r="E3639" i="5"/>
  <c r="D3639" i="5"/>
  <c r="C3639" i="5"/>
  <c r="B3639" i="5"/>
  <c r="A3639" i="5"/>
  <c r="AD3638" i="5"/>
  <c r="AC3638" i="5"/>
  <c r="AB3638" i="5"/>
  <c r="AA3638" i="5"/>
  <c r="Z3638" i="5"/>
  <c r="Y3638" i="5"/>
  <c r="X3638" i="5"/>
  <c r="W3638" i="5"/>
  <c r="V3638" i="5"/>
  <c r="U3638" i="5"/>
  <c r="S3638" i="5"/>
  <c r="R3638" i="5"/>
  <c r="Q3638" i="5"/>
  <c r="P3638" i="5"/>
  <c r="O3638" i="5"/>
  <c r="N3638" i="5"/>
  <c r="M3638" i="5"/>
  <c r="L3638" i="5"/>
  <c r="K3638" i="5"/>
  <c r="J3638" i="5"/>
  <c r="I3638" i="5"/>
  <c r="H3638" i="5"/>
  <c r="G3638" i="5"/>
  <c r="F3638" i="5"/>
  <c r="E3638" i="5"/>
  <c r="D3638" i="5"/>
  <c r="C3638" i="5"/>
  <c r="B3638" i="5"/>
  <c r="A3638" i="5"/>
  <c r="AE3637" i="5"/>
  <c r="AD3637" i="5"/>
  <c r="AC3637" i="5"/>
  <c r="AB3637" i="5"/>
  <c r="AA3637" i="5"/>
  <c r="Z3637" i="5"/>
  <c r="Y3637" i="5"/>
  <c r="X3637" i="5"/>
  <c r="W3637" i="5"/>
  <c r="V3637" i="5"/>
  <c r="U3637" i="5"/>
  <c r="T3637" i="5"/>
  <c r="AF3637" i="5" s="1"/>
  <c r="S3637" i="5"/>
  <c r="R3637" i="5"/>
  <c r="Q3637" i="5"/>
  <c r="P3637" i="5"/>
  <c r="O3637" i="5"/>
  <c r="N3637" i="5"/>
  <c r="M3637" i="5"/>
  <c r="L3637" i="5"/>
  <c r="K3637" i="5"/>
  <c r="J3637" i="5"/>
  <c r="I3637" i="5"/>
  <c r="H3637" i="5"/>
  <c r="G3637" i="5"/>
  <c r="F3637" i="5"/>
  <c r="E3637" i="5"/>
  <c r="D3637" i="5"/>
  <c r="C3637" i="5"/>
  <c r="B3637" i="5"/>
  <c r="A3637" i="5"/>
  <c r="AD3636" i="5"/>
  <c r="AC3636" i="5"/>
  <c r="AB3636" i="5"/>
  <c r="AA3636" i="5"/>
  <c r="Z3636" i="5"/>
  <c r="Y3636" i="5"/>
  <c r="X3636" i="5"/>
  <c r="W3636" i="5"/>
  <c r="V3636" i="5"/>
  <c r="U3636" i="5"/>
  <c r="S3636" i="5"/>
  <c r="R3636" i="5"/>
  <c r="Q3636" i="5"/>
  <c r="P3636" i="5"/>
  <c r="O3636" i="5"/>
  <c r="N3636" i="5"/>
  <c r="M3636" i="5"/>
  <c r="L3636" i="5"/>
  <c r="K3636" i="5"/>
  <c r="J3636" i="5"/>
  <c r="I3636" i="5"/>
  <c r="H3636" i="5"/>
  <c r="G3636" i="5"/>
  <c r="F3636" i="5"/>
  <c r="E3636" i="5"/>
  <c r="D3636" i="5"/>
  <c r="C3636" i="5"/>
  <c r="B3636" i="5"/>
  <c r="A3636" i="5"/>
  <c r="AD3635" i="5"/>
  <c r="AC3635" i="5"/>
  <c r="AB3635" i="5"/>
  <c r="AA3635" i="5"/>
  <c r="Z3635" i="5"/>
  <c r="Y3635" i="5"/>
  <c r="X3635" i="5"/>
  <c r="W3635" i="5"/>
  <c r="V3635" i="5"/>
  <c r="U3635" i="5"/>
  <c r="S3635" i="5"/>
  <c r="R3635" i="5"/>
  <c r="Q3635" i="5"/>
  <c r="P3635" i="5"/>
  <c r="O3635" i="5"/>
  <c r="N3635" i="5"/>
  <c r="M3635" i="5"/>
  <c r="L3635" i="5"/>
  <c r="K3635" i="5"/>
  <c r="J3635" i="5"/>
  <c r="I3635" i="5"/>
  <c r="H3635" i="5"/>
  <c r="G3635" i="5"/>
  <c r="F3635" i="5"/>
  <c r="E3635" i="5"/>
  <c r="D3635" i="5"/>
  <c r="T3635" i="5" s="1"/>
  <c r="AF3635" i="5" s="1"/>
  <c r="C3635" i="5"/>
  <c r="B3635" i="5"/>
  <c r="A3635" i="5"/>
  <c r="AE3634" i="5"/>
  <c r="AD3634" i="5"/>
  <c r="AC3634" i="5"/>
  <c r="AB3634" i="5"/>
  <c r="AA3634" i="5"/>
  <c r="Z3634" i="5"/>
  <c r="Y3634" i="5"/>
  <c r="X3634" i="5"/>
  <c r="W3634" i="5"/>
  <c r="V3634" i="5"/>
  <c r="U3634" i="5"/>
  <c r="T3634" i="5"/>
  <c r="AF3634" i="5" s="1"/>
  <c r="S3634" i="5"/>
  <c r="R3634" i="5"/>
  <c r="Q3634" i="5"/>
  <c r="P3634" i="5"/>
  <c r="O3634" i="5"/>
  <c r="N3634" i="5"/>
  <c r="M3634" i="5"/>
  <c r="L3634" i="5"/>
  <c r="K3634" i="5"/>
  <c r="J3634" i="5"/>
  <c r="I3634" i="5"/>
  <c r="H3634" i="5"/>
  <c r="G3634" i="5"/>
  <c r="F3634" i="5"/>
  <c r="E3634" i="5"/>
  <c r="D3634" i="5"/>
  <c r="C3634" i="5"/>
  <c r="B3634" i="5"/>
  <c r="A3634" i="5"/>
  <c r="AD3633" i="5"/>
  <c r="AC3633" i="5"/>
  <c r="AB3633" i="5"/>
  <c r="AA3633" i="5"/>
  <c r="Z3633" i="5"/>
  <c r="Y3633" i="5"/>
  <c r="X3633" i="5"/>
  <c r="W3633" i="5"/>
  <c r="V3633" i="5"/>
  <c r="U3633" i="5"/>
  <c r="S3633" i="5"/>
  <c r="R3633" i="5"/>
  <c r="Q3633" i="5"/>
  <c r="P3633" i="5"/>
  <c r="O3633" i="5"/>
  <c r="N3633" i="5"/>
  <c r="M3633" i="5"/>
  <c r="L3633" i="5"/>
  <c r="K3633" i="5"/>
  <c r="J3633" i="5"/>
  <c r="I3633" i="5"/>
  <c r="H3633" i="5"/>
  <c r="G3633" i="5"/>
  <c r="F3633" i="5"/>
  <c r="E3633" i="5"/>
  <c r="D3633" i="5"/>
  <c r="C3633" i="5"/>
  <c r="B3633" i="5"/>
  <c r="A3633" i="5"/>
  <c r="AE3632" i="5"/>
  <c r="AD3632" i="5"/>
  <c r="AC3632" i="5"/>
  <c r="AB3632" i="5"/>
  <c r="AA3632" i="5"/>
  <c r="Z3632" i="5"/>
  <c r="Y3632" i="5"/>
  <c r="X3632" i="5"/>
  <c r="W3632" i="5"/>
  <c r="V3632" i="5"/>
  <c r="U3632" i="5"/>
  <c r="S3632" i="5"/>
  <c r="R3632" i="5"/>
  <c r="Q3632" i="5"/>
  <c r="P3632" i="5"/>
  <c r="O3632" i="5"/>
  <c r="N3632" i="5"/>
  <c r="M3632" i="5"/>
  <c r="L3632" i="5"/>
  <c r="K3632" i="5"/>
  <c r="J3632" i="5"/>
  <c r="I3632" i="5"/>
  <c r="H3632" i="5"/>
  <c r="G3632" i="5"/>
  <c r="F3632" i="5"/>
  <c r="E3632" i="5"/>
  <c r="D3632" i="5"/>
  <c r="T3632" i="5" s="1"/>
  <c r="AF3632" i="5" s="1"/>
  <c r="C3632" i="5"/>
  <c r="B3632" i="5"/>
  <c r="A3632" i="5"/>
  <c r="AE3631" i="5"/>
  <c r="AD3631" i="5"/>
  <c r="AC3631" i="5"/>
  <c r="AB3631" i="5"/>
  <c r="AA3631" i="5"/>
  <c r="Z3631" i="5"/>
  <c r="Y3631" i="5"/>
  <c r="X3631" i="5"/>
  <c r="W3631" i="5"/>
  <c r="V3631" i="5"/>
  <c r="U3631" i="5"/>
  <c r="T3631" i="5"/>
  <c r="S3631" i="5"/>
  <c r="R3631" i="5"/>
  <c r="Q3631" i="5"/>
  <c r="P3631" i="5"/>
  <c r="O3631" i="5"/>
  <c r="N3631" i="5"/>
  <c r="M3631" i="5"/>
  <c r="L3631" i="5"/>
  <c r="K3631" i="5"/>
  <c r="J3631" i="5"/>
  <c r="I3631" i="5"/>
  <c r="H3631" i="5"/>
  <c r="G3631" i="5"/>
  <c r="F3631" i="5"/>
  <c r="E3631" i="5"/>
  <c r="D3631" i="5"/>
  <c r="C3631" i="5"/>
  <c r="B3631" i="5"/>
  <c r="A3631" i="5"/>
  <c r="AD3630" i="5"/>
  <c r="AC3630" i="5"/>
  <c r="AB3630" i="5"/>
  <c r="AA3630" i="5"/>
  <c r="Z3630" i="5"/>
  <c r="Y3630" i="5"/>
  <c r="X3630" i="5"/>
  <c r="W3630" i="5"/>
  <c r="V3630" i="5"/>
  <c r="U3630" i="5"/>
  <c r="S3630" i="5"/>
  <c r="R3630" i="5"/>
  <c r="Q3630" i="5"/>
  <c r="P3630" i="5"/>
  <c r="O3630" i="5"/>
  <c r="N3630" i="5"/>
  <c r="M3630" i="5"/>
  <c r="L3630" i="5"/>
  <c r="K3630" i="5"/>
  <c r="J3630" i="5"/>
  <c r="I3630" i="5"/>
  <c r="H3630" i="5"/>
  <c r="G3630" i="5"/>
  <c r="F3630" i="5"/>
  <c r="E3630" i="5"/>
  <c r="D3630" i="5"/>
  <c r="C3630" i="5"/>
  <c r="B3630" i="5"/>
  <c r="A3630" i="5"/>
  <c r="AE3629" i="5"/>
  <c r="AD3629" i="5"/>
  <c r="AC3629" i="5"/>
  <c r="AB3629" i="5"/>
  <c r="AA3629" i="5"/>
  <c r="Z3629" i="5"/>
  <c r="Y3629" i="5"/>
  <c r="X3629" i="5"/>
  <c r="W3629" i="5"/>
  <c r="V3629" i="5"/>
  <c r="U3629" i="5"/>
  <c r="S3629" i="5"/>
  <c r="R3629" i="5"/>
  <c r="Q3629" i="5"/>
  <c r="P3629" i="5"/>
  <c r="O3629" i="5"/>
  <c r="N3629" i="5"/>
  <c r="M3629" i="5"/>
  <c r="L3629" i="5"/>
  <c r="K3629" i="5"/>
  <c r="J3629" i="5"/>
  <c r="I3629" i="5"/>
  <c r="H3629" i="5"/>
  <c r="G3629" i="5"/>
  <c r="F3629" i="5"/>
  <c r="E3629" i="5"/>
  <c r="D3629" i="5"/>
  <c r="T3629" i="5" s="1"/>
  <c r="AF3629" i="5" s="1"/>
  <c r="C3629" i="5"/>
  <c r="B3629" i="5"/>
  <c r="A3629" i="5"/>
  <c r="AE3628" i="5"/>
  <c r="AD3628" i="5"/>
  <c r="AC3628" i="5"/>
  <c r="AB3628" i="5"/>
  <c r="AA3628" i="5"/>
  <c r="Z3628" i="5"/>
  <c r="Y3628" i="5"/>
  <c r="X3628" i="5"/>
  <c r="W3628" i="5"/>
  <c r="V3628" i="5"/>
  <c r="U3628" i="5"/>
  <c r="T3628" i="5"/>
  <c r="AF3628" i="5" s="1"/>
  <c r="S3628" i="5"/>
  <c r="R3628" i="5"/>
  <c r="Q3628" i="5"/>
  <c r="P3628" i="5"/>
  <c r="O3628" i="5"/>
  <c r="N3628" i="5"/>
  <c r="M3628" i="5"/>
  <c r="L3628" i="5"/>
  <c r="K3628" i="5"/>
  <c r="J3628" i="5"/>
  <c r="I3628" i="5"/>
  <c r="H3628" i="5"/>
  <c r="G3628" i="5"/>
  <c r="F3628" i="5"/>
  <c r="E3628" i="5"/>
  <c r="D3628" i="5"/>
  <c r="C3628" i="5"/>
  <c r="B3628" i="5"/>
  <c r="A3628" i="5"/>
  <c r="AE3627" i="5"/>
  <c r="AD3627" i="5"/>
  <c r="AC3627" i="5"/>
  <c r="AB3627" i="5"/>
  <c r="AA3627" i="5"/>
  <c r="Z3627" i="5"/>
  <c r="Y3627" i="5"/>
  <c r="X3627" i="5"/>
  <c r="W3627" i="5"/>
  <c r="V3627" i="5"/>
  <c r="U3627" i="5"/>
  <c r="S3627" i="5"/>
  <c r="R3627" i="5"/>
  <c r="Q3627" i="5"/>
  <c r="P3627" i="5"/>
  <c r="O3627" i="5"/>
  <c r="N3627" i="5"/>
  <c r="M3627" i="5"/>
  <c r="L3627" i="5"/>
  <c r="K3627" i="5"/>
  <c r="J3627" i="5"/>
  <c r="I3627" i="5"/>
  <c r="H3627" i="5"/>
  <c r="G3627" i="5"/>
  <c r="F3627" i="5"/>
  <c r="E3627" i="5"/>
  <c r="D3627" i="5"/>
  <c r="T3627" i="5" s="1"/>
  <c r="AF3627" i="5" s="1"/>
  <c r="C3627" i="5"/>
  <c r="B3627" i="5"/>
  <c r="A3627" i="5"/>
  <c r="AE3626" i="5"/>
  <c r="AD3626" i="5"/>
  <c r="AC3626" i="5"/>
  <c r="AB3626" i="5"/>
  <c r="AA3626" i="5"/>
  <c r="Z3626" i="5"/>
  <c r="Y3626" i="5"/>
  <c r="X3626" i="5"/>
  <c r="W3626" i="5"/>
  <c r="V3626" i="5"/>
  <c r="U3626" i="5"/>
  <c r="S3626" i="5"/>
  <c r="R3626" i="5"/>
  <c r="Q3626" i="5"/>
  <c r="P3626" i="5"/>
  <c r="O3626" i="5"/>
  <c r="N3626" i="5"/>
  <c r="M3626" i="5"/>
  <c r="L3626" i="5"/>
  <c r="K3626" i="5"/>
  <c r="J3626" i="5"/>
  <c r="I3626" i="5"/>
  <c r="H3626" i="5"/>
  <c r="G3626" i="5"/>
  <c r="F3626" i="5"/>
  <c r="E3626" i="5"/>
  <c r="D3626" i="5"/>
  <c r="T3626" i="5" s="1"/>
  <c r="AF3626" i="5" s="1"/>
  <c r="C3626" i="5"/>
  <c r="B3626" i="5"/>
  <c r="A3626" i="5"/>
  <c r="AE3625" i="5"/>
  <c r="AD3625" i="5"/>
  <c r="AC3625" i="5"/>
  <c r="AB3625" i="5"/>
  <c r="AA3625" i="5"/>
  <c r="Z3625" i="5"/>
  <c r="Y3625" i="5"/>
  <c r="X3625" i="5"/>
  <c r="W3625" i="5"/>
  <c r="V3625" i="5"/>
  <c r="U3625" i="5"/>
  <c r="T3625" i="5"/>
  <c r="AF3625" i="5" s="1"/>
  <c r="S3625" i="5"/>
  <c r="R3625" i="5"/>
  <c r="Q3625" i="5"/>
  <c r="P3625" i="5"/>
  <c r="O3625" i="5"/>
  <c r="N3625" i="5"/>
  <c r="M3625" i="5"/>
  <c r="L3625" i="5"/>
  <c r="K3625" i="5"/>
  <c r="J3625" i="5"/>
  <c r="I3625" i="5"/>
  <c r="H3625" i="5"/>
  <c r="G3625" i="5"/>
  <c r="F3625" i="5"/>
  <c r="E3625" i="5"/>
  <c r="D3625" i="5"/>
  <c r="C3625" i="5"/>
  <c r="B3625" i="5"/>
  <c r="A3625" i="5"/>
  <c r="AF3624" i="5"/>
  <c r="AD3624" i="5"/>
  <c r="AC3624" i="5"/>
  <c r="AB3624" i="5"/>
  <c r="AA3624" i="5"/>
  <c r="Z3624" i="5"/>
  <c r="Y3624" i="5"/>
  <c r="X3624" i="5"/>
  <c r="W3624" i="5"/>
  <c r="V3624" i="5"/>
  <c r="U3624" i="5"/>
  <c r="T3624" i="5"/>
  <c r="S3624" i="5"/>
  <c r="R3624" i="5"/>
  <c r="Q3624" i="5"/>
  <c r="P3624" i="5"/>
  <c r="O3624" i="5"/>
  <c r="N3624" i="5"/>
  <c r="M3624" i="5"/>
  <c r="L3624" i="5"/>
  <c r="K3624" i="5"/>
  <c r="J3624" i="5"/>
  <c r="I3624" i="5"/>
  <c r="H3624" i="5"/>
  <c r="G3624" i="5"/>
  <c r="F3624" i="5"/>
  <c r="E3624" i="5"/>
  <c r="D3624" i="5"/>
  <c r="AE3624" i="5" s="1"/>
  <c r="C3624" i="5"/>
  <c r="B3624" i="5"/>
  <c r="A3624" i="5"/>
  <c r="AD3623" i="5"/>
  <c r="AC3623" i="5"/>
  <c r="AB3623" i="5"/>
  <c r="AA3623" i="5"/>
  <c r="Z3623" i="5"/>
  <c r="Y3623" i="5"/>
  <c r="X3623" i="5"/>
  <c r="W3623" i="5"/>
  <c r="V3623" i="5"/>
  <c r="U3623" i="5"/>
  <c r="S3623" i="5"/>
  <c r="R3623" i="5"/>
  <c r="Q3623" i="5"/>
  <c r="P3623" i="5"/>
  <c r="O3623" i="5"/>
  <c r="N3623" i="5"/>
  <c r="M3623" i="5"/>
  <c r="L3623" i="5"/>
  <c r="K3623" i="5"/>
  <c r="J3623" i="5"/>
  <c r="I3623" i="5"/>
  <c r="H3623" i="5"/>
  <c r="G3623" i="5"/>
  <c r="F3623" i="5"/>
  <c r="E3623" i="5"/>
  <c r="D3623" i="5"/>
  <c r="C3623" i="5"/>
  <c r="B3623" i="5"/>
  <c r="A3623" i="5"/>
  <c r="AE3622" i="5"/>
  <c r="AD3622" i="5"/>
  <c r="AC3622" i="5"/>
  <c r="AB3622" i="5"/>
  <c r="AA3622" i="5"/>
  <c r="Z3622" i="5"/>
  <c r="Y3622" i="5"/>
  <c r="X3622" i="5"/>
  <c r="W3622" i="5"/>
  <c r="V3622" i="5"/>
  <c r="U3622" i="5"/>
  <c r="T3622" i="5"/>
  <c r="AF3622" i="5" s="1"/>
  <c r="S3622" i="5"/>
  <c r="R3622" i="5"/>
  <c r="Q3622" i="5"/>
  <c r="P3622" i="5"/>
  <c r="O3622" i="5"/>
  <c r="N3622" i="5"/>
  <c r="M3622" i="5"/>
  <c r="L3622" i="5"/>
  <c r="K3622" i="5"/>
  <c r="J3622" i="5"/>
  <c r="I3622" i="5"/>
  <c r="H3622" i="5"/>
  <c r="G3622" i="5"/>
  <c r="F3622" i="5"/>
  <c r="E3622" i="5"/>
  <c r="D3622" i="5"/>
  <c r="C3622" i="5"/>
  <c r="B3622" i="5"/>
  <c r="A3622" i="5"/>
  <c r="AE3621" i="5"/>
  <c r="AD3621" i="5"/>
  <c r="AC3621" i="5"/>
  <c r="AB3621" i="5"/>
  <c r="AA3621" i="5"/>
  <c r="Z3621" i="5"/>
  <c r="Y3621" i="5"/>
  <c r="X3621" i="5"/>
  <c r="W3621" i="5"/>
  <c r="V3621" i="5"/>
  <c r="U3621" i="5"/>
  <c r="T3621" i="5"/>
  <c r="S3621" i="5"/>
  <c r="R3621" i="5"/>
  <c r="Q3621" i="5"/>
  <c r="P3621" i="5"/>
  <c r="O3621" i="5"/>
  <c r="N3621" i="5"/>
  <c r="M3621" i="5"/>
  <c r="L3621" i="5"/>
  <c r="K3621" i="5"/>
  <c r="J3621" i="5"/>
  <c r="I3621" i="5"/>
  <c r="H3621" i="5"/>
  <c r="G3621" i="5"/>
  <c r="F3621" i="5"/>
  <c r="E3621" i="5"/>
  <c r="D3621" i="5"/>
  <c r="C3621" i="5"/>
  <c r="B3621" i="5"/>
  <c r="A3621" i="5"/>
  <c r="AD3620" i="5"/>
  <c r="AC3620" i="5"/>
  <c r="AB3620" i="5"/>
  <c r="AA3620" i="5"/>
  <c r="Z3620" i="5"/>
  <c r="Y3620" i="5"/>
  <c r="X3620" i="5"/>
  <c r="W3620" i="5"/>
  <c r="V3620" i="5"/>
  <c r="U3620" i="5"/>
  <c r="S3620" i="5"/>
  <c r="R3620" i="5"/>
  <c r="Q3620" i="5"/>
  <c r="P3620" i="5"/>
  <c r="O3620" i="5"/>
  <c r="N3620" i="5"/>
  <c r="M3620" i="5"/>
  <c r="L3620" i="5"/>
  <c r="K3620" i="5"/>
  <c r="J3620" i="5"/>
  <c r="I3620" i="5"/>
  <c r="H3620" i="5"/>
  <c r="G3620" i="5"/>
  <c r="F3620" i="5"/>
  <c r="E3620" i="5"/>
  <c r="D3620" i="5"/>
  <c r="C3620" i="5"/>
  <c r="B3620" i="5"/>
  <c r="A3620" i="5"/>
  <c r="AE3619" i="5"/>
  <c r="AD3619" i="5"/>
  <c r="AC3619" i="5"/>
  <c r="AB3619" i="5"/>
  <c r="AA3619" i="5"/>
  <c r="Z3619" i="5"/>
  <c r="Y3619" i="5"/>
  <c r="X3619" i="5"/>
  <c r="W3619" i="5"/>
  <c r="V3619" i="5"/>
  <c r="U3619" i="5"/>
  <c r="T3619" i="5"/>
  <c r="AF3619" i="5" s="1"/>
  <c r="S3619" i="5"/>
  <c r="R3619" i="5"/>
  <c r="Q3619" i="5"/>
  <c r="P3619" i="5"/>
  <c r="O3619" i="5"/>
  <c r="N3619" i="5"/>
  <c r="M3619" i="5"/>
  <c r="L3619" i="5"/>
  <c r="K3619" i="5"/>
  <c r="J3619" i="5"/>
  <c r="I3619" i="5"/>
  <c r="H3619" i="5"/>
  <c r="G3619" i="5"/>
  <c r="F3619" i="5"/>
  <c r="E3619" i="5"/>
  <c r="D3619" i="5"/>
  <c r="C3619" i="5"/>
  <c r="B3619" i="5"/>
  <c r="A3619" i="5"/>
  <c r="AD3618" i="5"/>
  <c r="AC3618" i="5"/>
  <c r="AB3618" i="5"/>
  <c r="AA3618" i="5"/>
  <c r="Z3618" i="5"/>
  <c r="Y3618" i="5"/>
  <c r="X3618" i="5"/>
  <c r="W3618" i="5"/>
  <c r="V3618" i="5"/>
  <c r="U3618" i="5"/>
  <c r="S3618" i="5"/>
  <c r="R3618" i="5"/>
  <c r="Q3618" i="5"/>
  <c r="P3618" i="5"/>
  <c r="O3618" i="5"/>
  <c r="N3618" i="5"/>
  <c r="M3618" i="5"/>
  <c r="L3618" i="5"/>
  <c r="K3618" i="5"/>
  <c r="J3618" i="5"/>
  <c r="I3618" i="5"/>
  <c r="H3618" i="5"/>
  <c r="G3618" i="5"/>
  <c r="F3618" i="5"/>
  <c r="E3618" i="5"/>
  <c r="D3618" i="5"/>
  <c r="AE3618" i="5" s="1"/>
  <c r="C3618" i="5"/>
  <c r="B3618" i="5"/>
  <c r="A3618" i="5"/>
  <c r="AD3617" i="5"/>
  <c r="AC3617" i="5"/>
  <c r="AB3617" i="5"/>
  <c r="AA3617" i="5"/>
  <c r="Z3617" i="5"/>
  <c r="Y3617" i="5"/>
  <c r="X3617" i="5"/>
  <c r="W3617" i="5"/>
  <c r="V3617" i="5"/>
  <c r="U3617" i="5"/>
  <c r="S3617" i="5"/>
  <c r="R3617" i="5"/>
  <c r="Q3617" i="5"/>
  <c r="P3617" i="5"/>
  <c r="O3617" i="5"/>
  <c r="N3617" i="5"/>
  <c r="M3617" i="5"/>
  <c r="L3617" i="5"/>
  <c r="K3617" i="5"/>
  <c r="J3617" i="5"/>
  <c r="I3617" i="5"/>
  <c r="H3617" i="5"/>
  <c r="G3617" i="5"/>
  <c r="F3617" i="5"/>
  <c r="E3617" i="5"/>
  <c r="D3617" i="5"/>
  <c r="T3617" i="5" s="1"/>
  <c r="AF3617" i="5" s="1"/>
  <c r="C3617" i="5"/>
  <c r="B3617" i="5"/>
  <c r="A3617" i="5"/>
  <c r="AE3616" i="5"/>
  <c r="AD3616" i="5"/>
  <c r="AC3616" i="5"/>
  <c r="AB3616" i="5"/>
  <c r="AA3616" i="5"/>
  <c r="Z3616" i="5"/>
  <c r="Y3616" i="5"/>
  <c r="X3616" i="5"/>
  <c r="W3616" i="5"/>
  <c r="V3616" i="5"/>
  <c r="U3616" i="5"/>
  <c r="T3616" i="5"/>
  <c r="S3616" i="5"/>
  <c r="R3616" i="5"/>
  <c r="Q3616" i="5"/>
  <c r="P3616" i="5"/>
  <c r="O3616" i="5"/>
  <c r="N3616" i="5"/>
  <c r="M3616" i="5"/>
  <c r="L3616" i="5"/>
  <c r="K3616" i="5"/>
  <c r="J3616" i="5"/>
  <c r="I3616" i="5"/>
  <c r="H3616" i="5"/>
  <c r="G3616" i="5"/>
  <c r="F3616" i="5"/>
  <c r="E3616" i="5"/>
  <c r="D3616" i="5"/>
  <c r="C3616" i="5"/>
  <c r="B3616" i="5"/>
  <c r="A3616" i="5"/>
  <c r="AD3615" i="5"/>
  <c r="AC3615" i="5"/>
  <c r="AB3615" i="5"/>
  <c r="AA3615" i="5"/>
  <c r="Z3615" i="5"/>
  <c r="Y3615" i="5"/>
  <c r="X3615" i="5"/>
  <c r="W3615" i="5"/>
  <c r="V3615" i="5"/>
  <c r="U3615" i="5"/>
  <c r="S3615" i="5"/>
  <c r="R3615" i="5"/>
  <c r="Q3615" i="5"/>
  <c r="P3615" i="5"/>
  <c r="O3615" i="5"/>
  <c r="N3615" i="5"/>
  <c r="M3615" i="5"/>
  <c r="L3615" i="5"/>
  <c r="K3615" i="5"/>
  <c r="J3615" i="5"/>
  <c r="I3615" i="5"/>
  <c r="H3615" i="5"/>
  <c r="G3615" i="5"/>
  <c r="F3615" i="5"/>
  <c r="E3615" i="5"/>
  <c r="D3615" i="5"/>
  <c r="C3615" i="5"/>
  <c r="B3615" i="5"/>
  <c r="A3615" i="5"/>
  <c r="AE3614" i="5"/>
  <c r="AD3614" i="5"/>
  <c r="AC3614" i="5"/>
  <c r="AB3614" i="5"/>
  <c r="AA3614" i="5"/>
  <c r="Z3614" i="5"/>
  <c r="Y3614" i="5"/>
  <c r="X3614" i="5"/>
  <c r="W3614" i="5"/>
  <c r="V3614" i="5"/>
  <c r="U3614" i="5"/>
  <c r="S3614" i="5"/>
  <c r="R3614" i="5"/>
  <c r="Q3614" i="5"/>
  <c r="P3614" i="5"/>
  <c r="O3614" i="5"/>
  <c r="N3614" i="5"/>
  <c r="M3614" i="5"/>
  <c r="L3614" i="5"/>
  <c r="K3614" i="5"/>
  <c r="J3614" i="5"/>
  <c r="I3614" i="5"/>
  <c r="H3614" i="5"/>
  <c r="G3614" i="5"/>
  <c r="F3614" i="5"/>
  <c r="E3614" i="5"/>
  <c r="D3614" i="5"/>
  <c r="T3614" i="5" s="1"/>
  <c r="AF3614" i="5" s="1"/>
  <c r="C3614" i="5"/>
  <c r="B3614" i="5"/>
  <c r="A3614" i="5"/>
  <c r="AE3613" i="5"/>
  <c r="AD3613" i="5"/>
  <c r="AC3613" i="5"/>
  <c r="AB3613" i="5"/>
  <c r="AA3613" i="5"/>
  <c r="Z3613" i="5"/>
  <c r="Y3613" i="5"/>
  <c r="X3613" i="5"/>
  <c r="W3613" i="5"/>
  <c r="V3613" i="5"/>
  <c r="U3613" i="5"/>
  <c r="T3613" i="5"/>
  <c r="S3613" i="5"/>
  <c r="R3613" i="5"/>
  <c r="Q3613" i="5"/>
  <c r="P3613" i="5"/>
  <c r="O3613" i="5"/>
  <c r="N3613" i="5"/>
  <c r="M3613" i="5"/>
  <c r="L3613" i="5"/>
  <c r="K3613" i="5"/>
  <c r="J3613" i="5"/>
  <c r="I3613" i="5"/>
  <c r="H3613" i="5"/>
  <c r="G3613" i="5"/>
  <c r="F3613" i="5"/>
  <c r="E3613" i="5"/>
  <c r="D3613" i="5"/>
  <c r="C3613" i="5"/>
  <c r="B3613" i="5"/>
  <c r="A3613" i="5"/>
  <c r="AD3612" i="5"/>
  <c r="AC3612" i="5"/>
  <c r="AB3612" i="5"/>
  <c r="AA3612" i="5"/>
  <c r="Z3612" i="5"/>
  <c r="Y3612" i="5"/>
  <c r="X3612" i="5"/>
  <c r="W3612" i="5"/>
  <c r="V3612" i="5"/>
  <c r="U3612" i="5"/>
  <c r="S3612" i="5"/>
  <c r="R3612" i="5"/>
  <c r="Q3612" i="5"/>
  <c r="P3612" i="5"/>
  <c r="O3612" i="5"/>
  <c r="N3612" i="5"/>
  <c r="M3612" i="5"/>
  <c r="L3612" i="5"/>
  <c r="K3612" i="5"/>
  <c r="J3612" i="5"/>
  <c r="I3612" i="5"/>
  <c r="H3612" i="5"/>
  <c r="G3612" i="5"/>
  <c r="F3612" i="5"/>
  <c r="E3612" i="5"/>
  <c r="D3612" i="5"/>
  <c r="C3612" i="5"/>
  <c r="B3612" i="5"/>
  <c r="A3612" i="5"/>
  <c r="AE3611" i="5"/>
  <c r="AD3611" i="5"/>
  <c r="AC3611" i="5"/>
  <c r="AB3611" i="5"/>
  <c r="AA3611" i="5"/>
  <c r="Z3611" i="5"/>
  <c r="Y3611" i="5"/>
  <c r="X3611" i="5"/>
  <c r="W3611" i="5"/>
  <c r="V3611" i="5"/>
  <c r="U3611" i="5"/>
  <c r="S3611" i="5"/>
  <c r="R3611" i="5"/>
  <c r="Q3611" i="5"/>
  <c r="P3611" i="5"/>
  <c r="O3611" i="5"/>
  <c r="N3611" i="5"/>
  <c r="M3611" i="5"/>
  <c r="L3611" i="5"/>
  <c r="K3611" i="5"/>
  <c r="J3611" i="5"/>
  <c r="I3611" i="5"/>
  <c r="H3611" i="5"/>
  <c r="G3611" i="5"/>
  <c r="F3611" i="5"/>
  <c r="E3611" i="5"/>
  <c r="D3611" i="5"/>
  <c r="T3611" i="5" s="1"/>
  <c r="AF3611" i="5" s="1"/>
  <c r="C3611" i="5"/>
  <c r="B3611" i="5"/>
  <c r="A3611" i="5"/>
  <c r="AE3610" i="5"/>
  <c r="AD3610" i="5"/>
  <c r="AC3610" i="5"/>
  <c r="AB3610" i="5"/>
  <c r="AA3610" i="5"/>
  <c r="Z3610" i="5"/>
  <c r="Y3610" i="5"/>
  <c r="X3610" i="5"/>
  <c r="W3610" i="5"/>
  <c r="V3610" i="5"/>
  <c r="U3610" i="5"/>
  <c r="T3610" i="5"/>
  <c r="S3610" i="5"/>
  <c r="R3610" i="5"/>
  <c r="Q3610" i="5"/>
  <c r="P3610" i="5"/>
  <c r="O3610" i="5"/>
  <c r="N3610" i="5"/>
  <c r="M3610" i="5"/>
  <c r="L3610" i="5"/>
  <c r="K3610" i="5"/>
  <c r="J3610" i="5"/>
  <c r="I3610" i="5"/>
  <c r="H3610" i="5"/>
  <c r="G3610" i="5"/>
  <c r="F3610" i="5"/>
  <c r="E3610" i="5"/>
  <c r="D3610" i="5"/>
  <c r="C3610" i="5"/>
  <c r="B3610" i="5"/>
  <c r="A3610" i="5"/>
  <c r="AE3609" i="5"/>
  <c r="AD3609" i="5"/>
  <c r="AC3609" i="5"/>
  <c r="AB3609" i="5"/>
  <c r="AA3609" i="5"/>
  <c r="Z3609" i="5"/>
  <c r="Y3609" i="5"/>
  <c r="X3609" i="5"/>
  <c r="W3609" i="5"/>
  <c r="V3609" i="5"/>
  <c r="U3609" i="5"/>
  <c r="S3609" i="5"/>
  <c r="R3609" i="5"/>
  <c r="Q3609" i="5"/>
  <c r="P3609" i="5"/>
  <c r="O3609" i="5"/>
  <c r="N3609" i="5"/>
  <c r="M3609" i="5"/>
  <c r="L3609" i="5"/>
  <c r="K3609" i="5"/>
  <c r="J3609" i="5"/>
  <c r="I3609" i="5"/>
  <c r="H3609" i="5"/>
  <c r="G3609" i="5"/>
  <c r="F3609" i="5"/>
  <c r="E3609" i="5"/>
  <c r="D3609" i="5"/>
  <c r="T3609" i="5" s="1"/>
  <c r="AF3609" i="5" s="1"/>
  <c r="C3609" i="5"/>
  <c r="B3609" i="5"/>
  <c r="A3609" i="5"/>
  <c r="AD3608" i="5"/>
  <c r="AC3608" i="5"/>
  <c r="AB3608" i="5"/>
  <c r="AA3608" i="5"/>
  <c r="Z3608" i="5"/>
  <c r="Y3608" i="5"/>
  <c r="X3608" i="5"/>
  <c r="W3608" i="5"/>
  <c r="V3608" i="5"/>
  <c r="U3608" i="5"/>
  <c r="S3608" i="5"/>
  <c r="R3608" i="5"/>
  <c r="Q3608" i="5"/>
  <c r="P3608" i="5"/>
  <c r="O3608" i="5"/>
  <c r="N3608" i="5"/>
  <c r="M3608" i="5"/>
  <c r="L3608" i="5"/>
  <c r="K3608" i="5"/>
  <c r="J3608" i="5"/>
  <c r="I3608" i="5"/>
  <c r="H3608" i="5"/>
  <c r="G3608" i="5"/>
  <c r="F3608" i="5"/>
  <c r="E3608" i="5"/>
  <c r="D3608" i="5"/>
  <c r="T3608" i="5" s="1"/>
  <c r="AF3608" i="5" s="1"/>
  <c r="C3608" i="5"/>
  <c r="B3608" i="5"/>
  <c r="A3608" i="5"/>
  <c r="AE3607" i="5"/>
  <c r="AD3607" i="5"/>
  <c r="AC3607" i="5"/>
  <c r="AB3607" i="5"/>
  <c r="AA3607" i="5"/>
  <c r="Z3607" i="5"/>
  <c r="Y3607" i="5"/>
  <c r="X3607" i="5"/>
  <c r="W3607" i="5"/>
  <c r="V3607" i="5"/>
  <c r="U3607" i="5"/>
  <c r="T3607" i="5"/>
  <c r="AF3607" i="5" s="1"/>
  <c r="S3607" i="5"/>
  <c r="R3607" i="5"/>
  <c r="Q3607" i="5"/>
  <c r="P3607" i="5"/>
  <c r="O3607" i="5"/>
  <c r="N3607" i="5"/>
  <c r="M3607" i="5"/>
  <c r="L3607" i="5"/>
  <c r="K3607" i="5"/>
  <c r="J3607" i="5"/>
  <c r="I3607" i="5"/>
  <c r="H3607" i="5"/>
  <c r="G3607" i="5"/>
  <c r="F3607" i="5"/>
  <c r="E3607" i="5"/>
  <c r="D3607" i="5"/>
  <c r="C3607" i="5"/>
  <c r="B3607" i="5"/>
  <c r="A3607" i="5"/>
  <c r="AF3606" i="5"/>
  <c r="AD3606" i="5"/>
  <c r="AC3606" i="5"/>
  <c r="AB3606" i="5"/>
  <c r="AA3606" i="5"/>
  <c r="Z3606" i="5"/>
  <c r="Y3606" i="5"/>
  <c r="X3606" i="5"/>
  <c r="W3606" i="5"/>
  <c r="V3606" i="5"/>
  <c r="U3606" i="5"/>
  <c r="T3606" i="5"/>
  <c r="S3606" i="5"/>
  <c r="R3606" i="5"/>
  <c r="Q3606" i="5"/>
  <c r="P3606" i="5"/>
  <c r="O3606" i="5"/>
  <c r="N3606" i="5"/>
  <c r="M3606" i="5"/>
  <c r="L3606" i="5"/>
  <c r="K3606" i="5"/>
  <c r="J3606" i="5"/>
  <c r="I3606" i="5"/>
  <c r="H3606" i="5"/>
  <c r="G3606" i="5"/>
  <c r="F3606" i="5"/>
  <c r="E3606" i="5"/>
  <c r="D3606" i="5"/>
  <c r="AE3606" i="5" s="1"/>
  <c r="C3606" i="5"/>
  <c r="B3606" i="5"/>
  <c r="A3606" i="5"/>
  <c r="AD3605" i="5"/>
  <c r="AC3605" i="5"/>
  <c r="AB3605" i="5"/>
  <c r="AA3605" i="5"/>
  <c r="Z3605" i="5"/>
  <c r="Y3605" i="5"/>
  <c r="X3605" i="5"/>
  <c r="W3605" i="5"/>
  <c r="V3605" i="5"/>
  <c r="U3605" i="5"/>
  <c r="S3605" i="5"/>
  <c r="R3605" i="5"/>
  <c r="Q3605" i="5"/>
  <c r="P3605" i="5"/>
  <c r="O3605" i="5"/>
  <c r="N3605" i="5"/>
  <c r="M3605" i="5"/>
  <c r="L3605" i="5"/>
  <c r="K3605" i="5"/>
  <c r="J3605" i="5"/>
  <c r="I3605" i="5"/>
  <c r="H3605" i="5"/>
  <c r="G3605" i="5"/>
  <c r="F3605" i="5"/>
  <c r="E3605" i="5"/>
  <c r="D3605" i="5"/>
  <c r="C3605" i="5"/>
  <c r="B3605" i="5"/>
  <c r="A3605" i="5"/>
  <c r="AE3604" i="5"/>
  <c r="AD3604" i="5"/>
  <c r="AC3604" i="5"/>
  <c r="AB3604" i="5"/>
  <c r="AA3604" i="5"/>
  <c r="Z3604" i="5"/>
  <c r="Y3604" i="5"/>
  <c r="X3604" i="5"/>
  <c r="W3604" i="5"/>
  <c r="V3604" i="5"/>
  <c r="U3604" i="5"/>
  <c r="T3604" i="5"/>
  <c r="AF3604" i="5" s="1"/>
  <c r="S3604" i="5"/>
  <c r="R3604" i="5"/>
  <c r="Q3604" i="5"/>
  <c r="P3604" i="5"/>
  <c r="O3604" i="5"/>
  <c r="N3604" i="5"/>
  <c r="M3604" i="5"/>
  <c r="L3604" i="5"/>
  <c r="K3604" i="5"/>
  <c r="J3604" i="5"/>
  <c r="I3604" i="5"/>
  <c r="H3604" i="5"/>
  <c r="G3604" i="5"/>
  <c r="F3604" i="5"/>
  <c r="E3604" i="5"/>
  <c r="D3604" i="5"/>
  <c r="C3604" i="5"/>
  <c r="B3604" i="5"/>
  <c r="A3604" i="5"/>
  <c r="AE3603" i="5"/>
  <c r="AD3603" i="5"/>
  <c r="AC3603" i="5"/>
  <c r="AB3603" i="5"/>
  <c r="AA3603" i="5"/>
  <c r="Z3603" i="5"/>
  <c r="Y3603" i="5"/>
  <c r="X3603" i="5"/>
  <c r="W3603" i="5"/>
  <c r="V3603" i="5"/>
  <c r="U3603" i="5"/>
  <c r="T3603" i="5"/>
  <c r="AF3603" i="5" s="1"/>
  <c r="S3603" i="5"/>
  <c r="R3603" i="5"/>
  <c r="Q3603" i="5"/>
  <c r="P3603" i="5"/>
  <c r="O3603" i="5"/>
  <c r="N3603" i="5"/>
  <c r="M3603" i="5"/>
  <c r="L3603" i="5"/>
  <c r="K3603" i="5"/>
  <c r="J3603" i="5"/>
  <c r="I3603" i="5"/>
  <c r="H3603" i="5"/>
  <c r="G3603" i="5"/>
  <c r="F3603" i="5"/>
  <c r="E3603" i="5"/>
  <c r="D3603" i="5"/>
  <c r="C3603" i="5"/>
  <c r="B3603" i="5"/>
  <c r="A3603" i="5"/>
  <c r="AD3602" i="5"/>
  <c r="AC3602" i="5"/>
  <c r="AB3602" i="5"/>
  <c r="AA3602" i="5"/>
  <c r="Z3602" i="5"/>
  <c r="Y3602" i="5"/>
  <c r="X3602" i="5"/>
  <c r="W3602" i="5"/>
  <c r="V3602" i="5"/>
  <c r="U3602" i="5"/>
  <c r="S3602" i="5"/>
  <c r="R3602" i="5"/>
  <c r="Q3602" i="5"/>
  <c r="P3602" i="5"/>
  <c r="O3602" i="5"/>
  <c r="N3602" i="5"/>
  <c r="M3602" i="5"/>
  <c r="L3602" i="5"/>
  <c r="K3602" i="5"/>
  <c r="J3602" i="5"/>
  <c r="I3602" i="5"/>
  <c r="H3602" i="5"/>
  <c r="G3602" i="5"/>
  <c r="F3602" i="5"/>
  <c r="E3602" i="5"/>
  <c r="D3602" i="5"/>
  <c r="C3602" i="5"/>
  <c r="B3602" i="5"/>
  <c r="A3602" i="5"/>
  <c r="AE3601" i="5"/>
  <c r="AD3601" i="5"/>
  <c r="AC3601" i="5"/>
  <c r="AB3601" i="5"/>
  <c r="AA3601" i="5"/>
  <c r="Z3601" i="5"/>
  <c r="Y3601" i="5"/>
  <c r="X3601" i="5"/>
  <c r="W3601" i="5"/>
  <c r="V3601" i="5"/>
  <c r="U3601" i="5"/>
  <c r="T3601" i="5"/>
  <c r="AF3601" i="5" s="1"/>
  <c r="S3601" i="5"/>
  <c r="R3601" i="5"/>
  <c r="Q3601" i="5"/>
  <c r="P3601" i="5"/>
  <c r="O3601" i="5"/>
  <c r="N3601" i="5"/>
  <c r="M3601" i="5"/>
  <c r="L3601" i="5"/>
  <c r="K3601" i="5"/>
  <c r="J3601" i="5"/>
  <c r="I3601" i="5"/>
  <c r="H3601" i="5"/>
  <c r="G3601" i="5"/>
  <c r="F3601" i="5"/>
  <c r="E3601" i="5"/>
  <c r="D3601" i="5"/>
  <c r="C3601" i="5"/>
  <c r="B3601" i="5"/>
  <c r="A3601" i="5"/>
  <c r="AD3600" i="5"/>
  <c r="AC3600" i="5"/>
  <c r="AB3600" i="5"/>
  <c r="AA3600" i="5"/>
  <c r="Z3600" i="5"/>
  <c r="Y3600" i="5"/>
  <c r="X3600" i="5"/>
  <c r="W3600" i="5"/>
  <c r="V3600" i="5"/>
  <c r="U3600" i="5"/>
  <c r="S3600" i="5"/>
  <c r="R3600" i="5"/>
  <c r="Q3600" i="5"/>
  <c r="P3600" i="5"/>
  <c r="O3600" i="5"/>
  <c r="N3600" i="5"/>
  <c r="M3600" i="5"/>
  <c r="L3600" i="5"/>
  <c r="K3600" i="5"/>
  <c r="J3600" i="5"/>
  <c r="I3600" i="5"/>
  <c r="H3600" i="5"/>
  <c r="G3600" i="5"/>
  <c r="F3600" i="5"/>
  <c r="E3600" i="5"/>
  <c r="D3600" i="5"/>
  <c r="C3600" i="5"/>
  <c r="B3600" i="5"/>
  <c r="A3600" i="5"/>
  <c r="AD3599" i="5"/>
  <c r="AC3599" i="5"/>
  <c r="AB3599" i="5"/>
  <c r="AA3599" i="5"/>
  <c r="Z3599" i="5"/>
  <c r="Y3599" i="5"/>
  <c r="X3599" i="5"/>
  <c r="W3599" i="5"/>
  <c r="V3599" i="5"/>
  <c r="U3599" i="5"/>
  <c r="S3599" i="5"/>
  <c r="R3599" i="5"/>
  <c r="Q3599" i="5"/>
  <c r="P3599" i="5"/>
  <c r="O3599" i="5"/>
  <c r="N3599" i="5"/>
  <c r="M3599" i="5"/>
  <c r="L3599" i="5"/>
  <c r="K3599" i="5"/>
  <c r="J3599" i="5"/>
  <c r="I3599" i="5"/>
  <c r="H3599" i="5"/>
  <c r="G3599" i="5"/>
  <c r="F3599" i="5"/>
  <c r="E3599" i="5"/>
  <c r="D3599" i="5"/>
  <c r="T3599" i="5" s="1"/>
  <c r="AF3599" i="5" s="1"/>
  <c r="C3599" i="5"/>
  <c r="B3599" i="5"/>
  <c r="A3599" i="5"/>
  <c r="AE3598" i="5"/>
  <c r="AD3598" i="5"/>
  <c r="AC3598" i="5"/>
  <c r="AB3598" i="5"/>
  <c r="AA3598" i="5"/>
  <c r="Z3598" i="5"/>
  <c r="Y3598" i="5"/>
  <c r="X3598" i="5"/>
  <c r="W3598" i="5"/>
  <c r="V3598" i="5"/>
  <c r="U3598" i="5"/>
  <c r="T3598" i="5"/>
  <c r="AF3598" i="5" s="1"/>
  <c r="S3598" i="5"/>
  <c r="R3598" i="5"/>
  <c r="Q3598" i="5"/>
  <c r="P3598" i="5"/>
  <c r="O3598" i="5"/>
  <c r="N3598" i="5"/>
  <c r="M3598" i="5"/>
  <c r="L3598" i="5"/>
  <c r="K3598" i="5"/>
  <c r="J3598" i="5"/>
  <c r="I3598" i="5"/>
  <c r="H3598" i="5"/>
  <c r="G3598" i="5"/>
  <c r="F3598" i="5"/>
  <c r="E3598" i="5"/>
  <c r="D3598" i="5"/>
  <c r="C3598" i="5"/>
  <c r="B3598" i="5"/>
  <c r="A3598" i="5"/>
  <c r="AE3597" i="5"/>
  <c r="AD3597" i="5"/>
  <c r="AC3597" i="5"/>
  <c r="AB3597" i="5"/>
  <c r="AA3597" i="5"/>
  <c r="Z3597" i="5"/>
  <c r="Y3597" i="5"/>
  <c r="X3597" i="5"/>
  <c r="W3597" i="5"/>
  <c r="V3597" i="5"/>
  <c r="U3597" i="5"/>
  <c r="S3597" i="5"/>
  <c r="R3597" i="5"/>
  <c r="Q3597" i="5"/>
  <c r="P3597" i="5"/>
  <c r="O3597" i="5"/>
  <c r="N3597" i="5"/>
  <c r="M3597" i="5"/>
  <c r="L3597" i="5"/>
  <c r="K3597" i="5"/>
  <c r="J3597" i="5"/>
  <c r="I3597" i="5"/>
  <c r="H3597" i="5"/>
  <c r="G3597" i="5"/>
  <c r="F3597" i="5"/>
  <c r="E3597" i="5"/>
  <c r="D3597" i="5"/>
  <c r="T3597" i="5" s="1"/>
  <c r="C3597" i="5"/>
  <c r="B3597" i="5"/>
  <c r="A3597" i="5"/>
  <c r="AE3596" i="5"/>
  <c r="AD3596" i="5"/>
  <c r="AC3596" i="5"/>
  <c r="AB3596" i="5"/>
  <c r="AA3596" i="5"/>
  <c r="Z3596" i="5"/>
  <c r="Y3596" i="5"/>
  <c r="X3596" i="5"/>
  <c r="W3596" i="5"/>
  <c r="V3596" i="5"/>
  <c r="U3596" i="5"/>
  <c r="S3596" i="5"/>
  <c r="R3596" i="5"/>
  <c r="Q3596" i="5"/>
  <c r="P3596" i="5"/>
  <c r="O3596" i="5"/>
  <c r="N3596" i="5"/>
  <c r="M3596" i="5"/>
  <c r="L3596" i="5"/>
  <c r="K3596" i="5"/>
  <c r="J3596" i="5"/>
  <c r="I3596" i="5"/>
  <c r="H3596" i="5"/>
  <c r="G3596" i="5"/>
  <c r="F3596" i="5"/>
  <c r="E3596" i="5"/>
  <c r="D3596" i="5"/>
  <c r="T3596" i="5" s="1"/>
  <c r="AF3596" i="5" s="1"/>
  <c r="C3596" i="5"/>
  <c r="B3596" i="5"/>
  <c r="A3596" i="5"/>
  <c r="AE3595" i="5"/>
  <c r="AD3595" i="5"/>
  <c r="AC3595" i="5"/>
  <c r="AB3595" i="5"/>
  <c r="AA3595" i="5"/>
  <c r="Z3595" i="5"/>
  <c r="Y3595" i="5"/>
  <c r="X3595" i="5"/>
  <c r="W3595" i="5"/>
  <c r="V3595" i="5"/>
  <c r="U3595" i="5"/>
  <c r="T3595" i="5"/>
  <c r="AF3595" i="5" s="1"/>
  <c r="S3595" i="5"/>
  <c r="R3595" i="5"/>
  <c r="Q3595" i="5"/>
  <c r="P3595" i="5"/>
  <c r="O3595" i="5"/>
  <c r="N3595" i="5"/>
  <c r="M3595" i="5"/>
  <c r="L3595" i="5"/>
  <c r="K3595" i="5"/>
  <c r="J3595" i="5"/>
  <c r="I3595" i="5"/>
  <c r="H3595" i="5"/>
  <c r="G3595" i="5"/>
  <c r="F3595" i="5"/>
  <c r="E3595" i="5"/>
  <c r="D3595" i="5"/>
  <c r="C3595" i="5"/>
  <c r="B3595" i="5"/>
  <c r="A3595" i="5"/>
  <c r="AD3594" i="5"/>
  <c r="AC3594" i="5"/>
  <c r="AB3594" i="5"/>
  <c r="AA3594" i="5"/>
  <c r="Z3594" i="5"/>
  <c r="Y3594" i="5"/>
  <c r="X3594" i="5"/>
  <c r="W3594" i="5"/>
  <c r="V3594" i="5"/>
  <c r="U3594" i="5"/>
  <c r="S3594" i="5"/>
  <c r="R3594" i="5"/>
  <c r="Q3594" i="5"/>
  <c r="P3594" i="5"/>
  <c r="O3594" i="5"/>
  <c r="N3594" i="5"/>
  <c r="M3594" i="5"/>
  <c r="L3594" i="5"/>
  <c r="K3594" i="5"/>
  <c r="J3594" i="5"/>
  <c r="I3594" i="5"/>
  <c r="H3594" i="5"/>
  <c r="G3594" i="5"/>
  <c r="F3594" i="5"/>
  <c r="E3594" i="5"/>
  <c r="D3594" i="5"/>
  <c r="C3594" i="5"/>
  <c r="B3594" i="5"/>
  <c r="A3594" i="5"/>
  <c r="AE3593" i="5"/>
  <c r="AD3593" i="5"/>
  <c r="AC3593" i="5"/>
  <c r="AB3593" i="5"/>
  <c r="AA3593" i="5"/>
  <c r="Z3593" i="5"/>
  <c r="Y3593" i="5"/>
  <c r="X3593" i="5"/>
  <c r="W3593" i="5"/>
  <c r="V3593" i="5"/>
  <c r="U3593" i="5"/>
  <c r="S3593" i="5"/>
  <c r="R3593" i="5"/>
  <c r="Q3593" i="5"/>
  <c r="P3593" i="5"/>
  <c r="O3593" i="5"/>
  <c r="N3593" i="5"/>
  <c r="M3593" i="5"/>
  <c r="L3593" i="5"/>
  <c r="K3593" i="5"/>
  <c r="J3593" i="5"/>
  <c r="I3593" i="5"/>
  <c r="H3593" i="5"/>
  <c r="G3593" i="5"/>
  <c r="F3593" i="5"/>
  <c r="E3593" i="5"/>
  <c r="D3593" i="5"/>
  <c r="T3593" i="5" s="1"/>
  <c r="AF3593" i="5" s="1"/>
  <c r="C3593" i="5"/>
  <c r="B3593" i="5"/>
  <c r="A3593" i="5"/>
  <c r="AE3592" i="5"/>
  <c r="AD3592" i="5"/>
  <c r="AC3592" i="5"/>
  <c r="AB3592" i="5"/>
  <c r="AA3592" i="5"/>
  <c r="Z3592" i="5"/>
  <c r="Y3592" i="5"/>
  <c r="X3592" i="5"/>
  <c r="W3592" i="5"/>
  <c r="V3592" i="5"/>
  <c r="U3592" i="5"/>
  <c r="T3592" i="5"/>
  <c r="S3592" i="5"/>
  <c r="R3592" i="5"/>
  <c r="Q3592" i="5"/>
  <c r="P3592" i="5"/>
  <c r="O3592" i="5"/>
  <c r="N3592" i="5"/>
  <c r="M3592" i="5"/>
  <c r="L3592" i="5"/>
  <c r="K3592" i="5"/>
  <c r="J3592" i="5"/>
  <c r="I3592" i="5"/>
  <c r="H3592" i="5"/>
  <c r="G3592" i="5"/>
  <c r="F3592" i="5"/>
  <c r="E3592" i="5"/>
  <c r="D3592" i="5"/>
  <c r="C3592" i="5"/>
  <c r="B3592" i="5"/>
  <c r="A3592" i="5"/>
  <c r="AE3591" i="5"/>
  <c r="AD3591" i="5"/>
  <c r="AC3591" i="5"/>
  <c r="AB3591" i="5"/>
  <c r="AA3591" i="5"/>
  <c r="Z3591" i="5"/>
  <c r="Y3591" i="5"/>
  <c r="X3591" i="5"/>
  <c r="W3591" i="5"/>
  <c r="V3591" i="5"/>
  <c r="U3591" i="5"/>
  <c r="S3591" i="5"/>
  <c r="R3591" i="5"/>
  <c r="Q3591" i="5"/>
  <c r="P3591" i="5"/>
  <c r="O3591" i="5"/>
  <c r="N3591" i="5"/>
  <c r="M3591" i="5"/>
  <c r="L3591" i="5"/>
  <c r="K3591" i="5"/>
  <c r="J3591" i="5"/>
  <c r="I3591" i="5"/>
  <c r="H3591" i="5"/>
  <c r="G3591" i="5"/>
  <c r="F3591" i="5"/>
  <c r="E3591" i="5"/>
  <c r="D3591" i="5"/>
  <c r="T3591" i="5" s="1"/>
  <c r="AF3591" i="5" s="1"/>
  <c r="C3591" i="5"/>
  <c r="B3591" i="5"/>
  <c r="A3591" i="5"/>
  <c r="AE3590" i="5"/>
  <c r="AD3590" i="5"/>
  <c r="AC3590" i="5"/>
  <c r="AB3590" i="5"/>
  <c r="AA3590" i="5"/>
  <c r="Z3590" i="5"/>
  <c r="Y3590" i="5"/>
  <c r="X3590" i="5"/>
  <c r="W3590" i="5"/>
  <c r="V3590" i="5"/>
  <c r="U3590" i="5"/>
  <c r="S3590" i="5"/>
  <c r="R3590" i="5"/>
  <c r="Q3590" i="5"/>
  <c r="P3590" i="5"/>
  <c r="O3590" i="5"/>
  <c r="N3590" i="5"/>
  <c r="M3590" i="5"/>
  <c r="L3590" i="5"/>
  <c r="K3590" i="5"/>
  <c r="J3590" i="5"/>
  <c r="I3590" i="5"/>
  <c r="H3590" i="5"/>
  <c r="G3590" i="5"/>
  <c r="F3590" i="5"/>
  <c r="E3590" i="5"/>
  <c r="D3590" i="5"/>
  <c r="T3590" i="5" s="1"/>
  <c r="AF3590" i="5" s="1"/>
  <c r="C3590" i="5"/>
  <c r="B3590" i="5"/>
  <c r="A3590" i="5"/>
  <c r="AE3589" i="5"/>
  <c r="AD3589" i="5"/>
  <c r="AC3589" i="5"/>
  <c r="AB3589" i="5"/>
  <c r="AA3589" i="5"/>
  <c r="Z3589" i="5"/>
  <c r="Y3589" i="5"/>
  <c r="X3589" i="5"/>
  <c r="W3589" i="5"/>
  <c r="V3589" i="5"/>
  <c r="U3589" i="5"/>
  <c r="T3589" i="5"/>
  <c r="AF3589" i="5" s="1"/>
  <c r="S3589" i="5"/>
  <c r="R3589" i="5"/>
  <c r="Q3589" i="5"/>
  <c r="P3589" i="5"/>
  <c r="O3589" i="5"/>
  <c r="N3589" i="5"/>
  <c r="M3589" i="5"/>
  <c r="L3589" i="5"/>
  <c r="K3589" i="5"/>
  <c r="J3589" i="5"/>
  <c r="I3589" i="5"/>
  <c r="H3589" i="5"/>
  <c r="G3589" i="5"/>
  <c r="F3589" i="5"/>
  <c r="E3589" i="5"/>
  <c r="D3589" i="5"/>
  <c r="C3589" i="5"/>
  <c r="B3589" i="5"/>
  <c r="A3589" i="5"/>
  <c r="AD3588" i="5"/>
  <c r="AC3588" i="5"/>
  <c r="AB3588" i="5"/>
  <c r="AA3588" i="5"/>
  <c r="Z3588" i="5"/>
  <c r="Y3588" i="5"/>
  <c r="X3588" i="5"/>
  <c r="W3588" i="5"/>
  <c r="V3588" i="5"/>
  <c r="U3588" i="5"/>
  <c r="T3588" i="5"/>
  <c r="AF3588" i="5" s="1"/>
  <c r="S3588" i="5"/>
  <c r="R3588" i="5"/>
  <c r="Q3588" i="5"/>
  <c r="P3588" i="5"/>
  <c r="O3588" i="5"/>
  <c r="N3588" i="5"/>
  <c r="M3588" i="5"/>
  <c r="L3588" i="5"/>
  <c r="K3588" i="5"/>
  <c r="J3588" i="5"/>
  <c r="I3588" i="5"/>
  <c r="H3588" i="5"/>
  <c r="G3588" i="5"/>
  <c r="F3588" i="5"/>
  <c r="E3588" i="5"/>
  <c r="D3588" i="5"/>
  <c r="AE3588" i="5" s="1"/>
  <c r="C3588" i="5"/>
  <c r="B3588" i="5"/>
  <c r="A3588" i="5"/>
  <c r="AE3587" i="5"/>
  <c r="AD3587" i="5"/>
  <c r="AC3587" i="5"/>
  <c r="AB3587" i="5"/>
  <c r="AA3587" i="5"/>
  <c r="Z3587" i="5"/>
  <c r="Y3587" i="5"/>
  <c r="X3587" i="5"/>
  <c r="W3587" i="5"/>
  <c r="V3587" i="5"/>
  <c r="U3587" i="5"/>
  <c r="S3587" i="5"/>
  <c r="R3587" i="5"/>
  <c r="Q3587" i="5"/>
  <c r="P3587" i="5"/>
  <c r="O3587" i="5"/>
  <c r="N3587" i="5"/>
  <c r="M3587" i="5"/>
  <c r="L3587" i="5"/>
  <c r="K3587" i="5"/>
  <c r="J3587" i="5"/>
  <c r="I3587" i="5"/>
  <c r="H3587" i="5"/>
  <c r="G3587" i="5"/>
  <c r="F3587" i="5"/>
  <c r="E3587" i="5"/>
  <c r="D3587" i="5"/>
  <c r="T3587" i="5" s="1"/>
  <c r="AF3587" i="5" s="1"/>
  <c r="C3587" i="5"/>
  <c r="B3587" i="5"/>
  <c r="A3587" i="5"/>
  <c r="AE3586" i="5"/>
  <c r="AD3586" i="5"/>
  <c r="AC3586" i="5"/>
  <c r="AB3586" i="5"/>
  <c r="AA3586" i="5"/>
  <c r="Z3586" i="5"/>
  <c r="Y3586" i="5"/>
  <c r="X3586" i="5"/>
  <c r="W3586" i="5"/>
  <c r="V3586" i="5"/>
  <c r="U3586" i="5"/>
  <c r="T3586" i="5"/>
  <c r="AF3586" i="5" s="1"/>
  <c r="S3586" i="5"/>
  <c r="R3586" i="5"/>
  <c r="Q3586" i="5"/>
  <c r="P3586" i="5"/>
  <c r="O3586" i="5"/>
  <c r="N3586" i="5"/>
  <c r="M3586" i="5"/>
  <c r="L3586" i="5"/>
  <c r="K3586" i="5"/>
  <c r="J3586" i="5"/>
  <c r="I3586" i="5"/>
  <c r="H3586" i="5"/>
  <c r="G3586" i="5"/>
  <c r="F3586" i="5"/>
  <c r="E3586" i="5"/>
  <c r="D3586" i="5"/>
  <c r="C3586" i="5"/>
  <c r="B3586" i="5"/>
  <c r="A3586" i="5"/>
  <c r="AE3585" i="5"/>
  <c r="AD3585" i="5"/>
  <c r="AC3585" i="5"/>
  <c r="AB3585" i="5"/>
  <c r="AA3585" i="5"/>
  <c r="Z3585" i="5"/>
  <c r="Y3585" i="5"/>
  <c r="X3585" i="5"/>
  <c r="W3585" i="5"/>
  <c r="V3585" i="5"/>
  <c r="U3585" i="5"/>
  <c r="T3585" i="5"/>
  <c r="S3585" i="5"/>
  <c r="R3585" i="5"/>
  <c r="Q3585" i="5"/>
  <c r="P3585" i="5"/>
  <c r="O3585" i="5"/>
  <c r="N3585" i="5"/>
  <c r="M3585" i="5"/>
  <c r="L3585" i="5"/>
  <c r="K3585" i="5"/>
  <c r="J3585" i="5"/>
  <c r="I3585" i="5"/>
  <c r="H3585" i="5"/>
  <c r="G3585" i="5"/>
  <c r="F3585" i="5"/>
  <c r="E3585" i="5"/>
  <c r="D3585" i="5"/>
  <c r="C3585" i="5"/>
  <c r="B3585" i="5"/>
  <c r="A3585" i="5"/>
  <c r="AD3584" i="5"/>
  <c r="AC3584" i="5"/>
  <c r="AB3584" i="5"/>
  <c r="AA3584" i="5"/>
  <c r="Z3584" i="5"/>
  <c r="Y3584" i="5"/>
  <c r="X3584" i="5"/>
  <c r="W3584" i="5"/>
  <c r="V3584" i="5"/>
  <c r="U3584" i="5"/>
  <c r="S3584" i="5"/>
  <c r="R3584" i="5"/>
  <c r="Q3584" i="5"/>
  <c r="P3584" i="5"/>
  <c r="O3584" i="5"/>
  <c r="N3584" i="5"/>
  <c r="M3584" i="5"/>
  <c r="L3584" i="5"/>
  <c r="K3584" i="5"/>
  <c r="J3584" i="5"/>
  <c r="I3584" i="5"/>
  <c r="H3584" i="5"/>
  <c r="G3584" i="5"/>
  <c r="F3584" i="5"/>
  <c r="E3584" i="5"/>
  <c r="D3584" i="5"/>
  <c r="C3584" i="5"/>
  <c r="B3584" i="5"/>
  <c r="A3584" i="5"/>
  <c r="AE3583" i="5"/>
  <c r="AD3583" i="5"/>
  <c r="AC3583" i="5"/>
  <c r="AB3583" i="5"/>
  <c r="AA3583" i="5"/>
  <c r="Z3583" i="5"/>
  <c r="Y3583" i="5"/>
  <c r="X3583" i="5"/>
  <c r="W3583" i="5"/>
  <c r="V3583" i="5"/>
  <c r="U3583" i="5"/>
  <c r="T3583" i="5"/>
  <c r="AF3583" i="5" s="1"/>
  <c r="S3583" i="5"/>
  <c r="R3583" i="5"/>
  <c r="Q3583" i="5"/>
  <c r="P3583" i="5"/>
  <c r="O3583" i="5"/>
  <c r="N3583" i="5"/>
  <c r="M3583" i="5"/>
  <c r="L3583" i="5"/>
  <c r="K3583" i="5"/>
  <c r="J3583" i="5"/>
  <c r="I3583" i="5"/>
  <c r="H3583" i="5"/>
  <c r="G3583" i="5"/>
  <c r="F3583" i="5"/>
  <c r="E3583" i="5"/>
  <c r="D3583" i="5"/>
  <c r="C3583" i="5"/>
  <c r="B3583" i="5"/>
  <c r="A3583" i="5"/>
  <c r="AE3582" i="5"/>
  <c r="AD3582" i="5"/>
  <c r="AC3582" i="5"/>
  <c r="AB3582" i="5"/>
  <c r="AA3582" i="5"/>
  <c r="Z3582" i="5"/>
  <c r="Y3582" i="5"/>
  <c r="X3582" i="5"/>
  <c r="W3582" i="5"/>
  <c r="V3582" i="5"/>
  <c r="U3582" i="5"/>
  <c r="T3582" i="5"/>
  <c r="S3582" i="5"/>
  <c r="R3582" i="5"/>
  <c r="Q3582" i="5"/>
  <c r="P3582" i="5"/>
  <c r="O3582" i="5"/>
  <c r="N3582" i="5"/>
  <c r="M3582" i="5"/>
  <c r="L3582" i="5"/>
  <c r="K3582" i="5"/>
  <c r="J3582" i="5"/>
  <c r="I3582" i="5"/>
  <c r="H3582" i="5"/>
  <c r="G3582" i="5"/>
  <c r="F3582" i="5"/>
  <c r="E3582" i="5"/>
  <c r="D3582" i="5"/>
  <c r="C3582" i="5"/>
  <c r="B3582" i="5"/>
  <c r="A3582" i="5"/>
  <c r="AD3581" i="5"/>
  <c r="AC3581" i="5"/>
  <c r="AB3581" i="5"/>
  <c r="AA3581" i="5"/>
  <c r="Z3581" i="5"/>
  <c r="Y3581" i="5"/>
  <c r="X3581" i="5"/>
  <c r="W3581" i="5"/>
  <c r="V3581" i="5"/>
  <c r="U3581" i="5"/>
  <c r="S3581" i="5"/>
  <c r="R3581" i="5"/>
  <c r="Q3581" i="5"/>
  <c r="P3581" i="5"/>
  <c r="O3581" i="5"/>
  <c r="N3581" i="5"/>
  <c r="M3581" i="5"/>
  <c r="L3581" i="5"/>
  <c r="K3581" i="5"/>
  <c r="J3581" i="5"/>
  <c r="I3581" i="5"/>
  <c r="H3581" i="5"/>
  <c r="G3581" i="5"/>
  <c r="F3581" i="5"/>
  <c r="E3581" i="5"/>
  <c r="D3581" i="5"/>
  <c r="T3581" i="5" s="1"/>
  <c r="AF3581" i="5" s="1"/>
  <c r="C3581" i="5"/>
  <c r="B3581" i="5"/>
  <c r="A3581" i="5"/>
  <c r="AE3580" i="5"/>
  <c r="AD3580" i="5"/>
  <c r="AC3580" i="5"/>
  <c r="AB3580" i="5"/>
  <c r="AA3580" i="5"/>
  <c r="Z3580" i="5"/>
  <c r="Y3580" i="5"/>
  <c r="X3580" i="5"/>
  <c r="W3580" i="5"/>
  <c r="V3580" i="5"/>
  <c r="U3580" i="5"/>
  <c r="T3580" i="5"/>
  <c r="AF3580" i="5" s="1"/>
  <c r="S3580" i="5"/>
  <c r="R3580" i="5"/>
  <c r="Q3580" i="5"/>
  <c r="P3580" i="5"/>
  <c r="O3580" i="5"/>
  <c r="N3580" i="5"/>
  <c r="M3580" i="5"/>
  <c r="L3580" i="5"/>
  <c r="K3580" i="5"/>
  <c r="J3580" i="5"/>
  <c r="I3580" i="5"/>
  <c r="H3580" i="5"/>
  <c r="G3580" i="5"/>
  <c r="F3580" i="5"/>
  <c r="E3580" i="5"/>
  <c r="D3580" i="5"/>
  <c r="C3580" i="5"/>
  <c r="B3580" i="5"/>
  <c r="A3580" i="5"/>
  <c r="AE3579" i="5"/>
  <c r="AD3579" i="5"/>
  <c r="AC3579" i="5"/>
  <c r="AB3579" i="5"/>
  <c r="AA3579" i="5"/>
  <c r="Z3579" i="5"/>
  <c r="Y3579" i="5"/>
  <c r="X3579" i="5"/>
  <c r="W3579" i="5"/>
  <c r="V3579" i="5"/>
  <c r="U3579" i="5"/>
  <c r="S3579" i="5"/>
  <c r="R3579" i="5"/>
  <c r="Q3579" i="5"/>
  <c r="P3579" i="5"/>
  <c r="O3579" i="5"/>
  <c r="N3579" i="5"/>
  <c r="M3579" i="5"/>
  <c r="L3579" i="5"/>
  <c r="K3579" i="5"/>
  <c r="J3579" i="5"/>
  <c r="I3579" i="5"/>
  <c r="H3579" i="5"/>
  <c r="G3579" i="5"/>
  <c r="F3579" i="5"/>
  <c r="E3579" i="5"/>
  <c r="D3579" i="5"/>
  <c r="T3579" i="5" s="1"/>
  <c r="C3579" i="5"/>
  <c r="B3579" i="5"/>
  <c r="A3579" i="5"/>
  <c r="AE3578" i="5"/>
  <c r="AD3578" i="5"/>
  <c r="AC3578" i="5"/>
  <c r="AB3578" i="5"/>
  <c r="AA3578" i="5"/>
  <c r="Z3578" i="5"/>
  <c r="Y3578" i="5"/>
  <c r="X3578" i="5"/>
  <c r="W3578" i="5"/>
  <c r="V3578" i="5"/>
  <c r="U3578" i="5"/>
  <c r="S3578" i="5"/>
  <c r="R3578" i="5"/>
  <c r="Q3578" i="5"/>
  <c r="P3578" i="5"/>
  <c r="O3578" i="5"/>
  <c r="N3578" i="5"/>
  <c r="M3578" i="5"/>
  <c r="L3578" i="5"/>
  <c r="K3578" i="5"/>
  <c r="J3578" i="5"/>
  <c r="I3578" i="5"/>
  <c r="H3578" i="5"/>
  <c r="G3578" i="5"/>
  <c r="F3578" i="5"/>
  <c r="E3578" i="5"/>
  <c r="D3578" i="5"/>
  <c r="T3578" i="5" s="1"/>
  <c r="AF3578" i="5" s="1"/>
  <c r="C3578" i="5"/>
  <c r="B3578" i="5"/>
  <c r="A3578" i="5"/>
  <c r="AE3577" i="5"/>
  <c r="AD3577" i="5"/>
  <c r="AC3577" i="5"/>
  <c r="AB3577" i="5"/>
  <c r="AA3577" i="5"/>
  <c r="Z3577" i="5"/>
  <c r="Y3577" i="5"/>
  <c r="X3577" i="5"/>
  <c r="W3577" i="5"/>
  <c r="V3577" i="5"/>
  <c r="U3577" i="5"/>
  <c r="T3577" i="5"/>
  <c r="AF3577" i="5" s="1"/>
  <c r="S3577" i="5"/>
  <c r="R3577" i="5"/>
  <c r="Q3577" i="5"/>
  <c r="P3577" i="5"/>
  <c r="O3577" i="5"/>
  <c r="N3577" i="5"/>
  <c r="M3577" i="5"/>
  <c r="L3577" i="5"/>
  <c r="K3577" i="5"/>
  <c r="J3577" i="5"/>
  <c r="I3577" i="5"/>
  <c r="H3577" i="5"/>
  <c r="G3577" i="5"/>
  <c r="F3577" i="5"/>
  <c r="E3577" i="5"/>
  <c r="D3577" i="5"/>
  <c r="C3577" i="5"/>
  <c r="B3577" i="5"/>
  <c r="A3577" i="5"/>
  <c r="AD3576" i="5"/>
  <c r="AC3576" i="5"/>
  <c r="AB3576" i="5"/>
  <c r="AA3576" i="5"/>
  <c r="Z3576" i="5"/>
  <c r="Y3576" i="5"/>
  <c r="X3576" i="5"/>
  <c r="W3576" i="5"/>
  <c r="V3576" i="5"/>
  <c r="U3576" i="5"/>
  <c r="S3576" i="5"/>
  <c r="R3576" i="5"/>
  <c r="Q3576" i="5"/>
  <c r="P3576" i="5"/>
  <c r="O3576" i="5"/>
  <c r="N3576" i="5"/>
  <c r="M3576" i="5"/>
  <c r="L3576" i="5"/>
  <c r="K3576" i="5"/>
  <c r="J3576" i="5"/>
  <c r="I3576" i="5"/>
  <c r="H3576" i="5"/>
  <c r="G3576" i="5"/>
  <c r="F3576" i="5"/>
  <c r="E3576" i="5"/>
  <c r="D3576" i="5"/>
  <c r="C3576" i="5"/>
  <c r="B3576" i="5"/>
  <c r="A3576" i="5"/>
  <c r="AE3575" i="5"/>
  <c r="AD3575" i="5"/>
  <c r="AC3575" i="5"/>
  <c r="AB3575" i="5"/>
  <c r="AA3575" i="5"/>
  <c r="Z3575" i="5"/>
  <c r="Y3575" i="5"/>
  <c r="X3575" i="5"/>
  <c r="W3575" i="5"/>
  <c r="V3575" i="5"/>
  <c r="U3575" i="5"/>
  <c r="S3575" i="5"/>
  <c r="R3575" i="5"/>
  <c r="Q3575" i="5"/>
  <c r="P3575" i="5"/>
  <c r="O3575" i="5"/>
  <c r="N3575" i="5"/>
  <c r="M3575" i="5"/>
  <c r="L3575" i="5"/>
  <c r="K3575" i="5"/>
  <c r="J3575" i="5"/>
  <c r="I3575" i="5"/>
  <c r="H3575" i="5"/>
  <c r="G3575" i="5"/>
  <c r="F3575" i="5"/>
  <c r="E3575" i="5"/>
  <c r="D3575" i="5"/>
  <c r="T3575" i="5" s="1"/>
  <c r="AF3575" i="5" s="1"/>
  <c r="C3575" i="5"/>
  <c r="B3575" i="5"/>
  <c r="A3575" i="5"/>
  <c r="AE3574" i="5"/>
  <c r="AD3574" i="5"/>
  <c r="AC3574" i="5"/>
  <c r="AB3574" i="5"/>
  <c r="AA3574" i="5"/>
  <c r="Z3574" i="5"/>
  <c r="Y3574" i="5"/>
  <c r="X3574" i="5"/>
  <c r="W3574" i="5"/>
  <c r="V3574" i="5"/>
  <c r="U3574" i="5"/>
  <c r="T3574" i="5"/>
  <c r="S3574" i="5"/>
  <c r="R3574" i="5"/>
  <c r="Q3574" i="5"/>
  <c r="P3574" i="5"/>
  <c r="O3574" i="5"/>
  <c r="N3574" i="5"/>
  <c r="M3574" i="5"/>
  <c r="L3574" i="5"/>
  <c r="K3574" i="5"/>
  <c r="J3574" i="5"/>
  <c r="I3574" i="5"/>
  <c r="H3574" i="5"/>
  <c r="G3574" i="5"/>
  <c r="F3574" i="5"/>
  <c r="E3574" i="5"/>
  <c r="D3574" i="5"/>
  <c r="C3574" i="5"/>
  <c r="B3574" i="5"/>
  <c r="A3574" i="5"/>
  <c r="AE3573" i="5"/>
  <c r="AD3573" i="5"/>
  <c r="AC3573" i="5"/>
  <c r="AB3573" i="5"/>
  <c r="AA3573" i="5"/>
  <c r="Z3573" i="5"/>
  <c r="Y3573" i="5"/>
  <c r="X3573" i="5"/>
  <c r="W3573" i="5"/>
  <c r="V3573" i="5"/>
  <c r="U3573" i="5"/>
  <c r="S3573" i="5"/>
  <c r="R3573" i="5"/>
  <c r="Q3573" i="5"/>
  <c r="P3573" i="5"/>
  <c r="O3573" i="5"/>
  <c r="N3573" i="5"/>
  <c r="M3573" i="5"/>
  <c r="L3573" i="5"/>
  <c r="K3573" i="5"/>
  <c r="J3573" i="5"/>
  <c r="I3573" i="5"/>
  <c r="H3573" i="5"/>
  <c r="G3573" i="5"/>
  <c r="F3573" i="5"/>
  <c r="E3573" i="5"/>
  <c r="D3573" i="5"/>
  <c r="T3573" i="5" s="1"/>
  <c r="AF3573" i="5" s="1"/>
  <c r="C3573" i="5"/>
  <c r="B3573" i="5"/>
  <c r="A3573" i="5"/>
  <c r="AE3572" i="5"/>
  <c r="AD3572" i="5"/>
  <c r="AC3572" i="5"/>
  <c r="AB3572" i="5"/>
  <c r="AA3572" i="5"/>
  <c r="Z3572" i="5"/>
  <c r="Y3572" i="5"/>
  <c r="X3572" i="5"/>
  <c r="W3572" i="5"/>
  <c r="V3572" i="5"/>
  <c r="U3572" i="5"/>
  <c r="S3572" i="5"/>
  <c r="R3572" i="5"/>
  <c r="Q3572" i="5"/>
  <c r="P3572" i="5"/>
  <c r="O3572" i="5"/>
  <c r="N3572" i="5"/>
  <c r="M3572" i="5"/>
  <c r="L3572" i="5"/>
  <c r="K3572" i="5"/>
  <c r="J3572" i="5"/>
  <c r="I3572" i="5"/>
  <c r="H3572" i="5"/>
  <c r="G3572" i="5"/>
  <c r="F3572" i="5"/>
  <c r="E3572" i="5"/>
  <c r="D3572" i="5"/>
  <c r="T3572" i="5" s="1"/>
  <c r="AF3572" i="5" s="1"/>
  <c r="C3572" i="5"/>
  <c r="B3572" i="5"/>
  <c r="A3572" i="5"/>
  <c r="AE3571" i="5"/>
  <c r="AD3571" i="5"/>
  <c r="AC3571" i="5"/>
  <c r="AB3571" i="5"/>
  <c r="AA3571" i="5"/>
  <c r="Z3571" i="5"/>
  <c r="Y3571" i="5"/>
  <c r="X3571" i="5"/>
  <c r="W3571" i="5"/>
  <c r="V3571" i="5"/>
  <c r="U3571" i="5"/>
  <c r="T3571" i="5"/>
  <c r="AF3571" i="5" s="1"/>
  <c r="S3571" i="5"/>
  <c r="R3571" i="5"/>
  <c r="Q3571" i="5"/>
  <c r="P3571" i="5"/>
  <c r="O3571" i="5"/>
  <c r="N3571" i="5"/>
  <c r="M3571" i="5"/>
  <c r="L3571" i="5"/>
  <c r="K3571" i="5"/>
  <c r="J3571" i="5"/>
  <c r="I3571" i="5"/>
  <c r="H3571" i="5"/>
  <c r="G3571" i="5"/>
  <c r="F3571" i="5"/>
  <c r="E3571" i="5"/>
  <c r="D3571" i="5"/>
  <c r="C3571" i="5"/>
  <c r="B3571" i="5"/>
  <c r="A3571" i="5"/>
  <c r="AD3570" i="5"/>
  <c r="AC3570" i="5"/>
  <c r="AB3570" i="5"/>
  <c r="AA3570" i="5"/>
  <c r="Z3570" i="5"/>
  <c r="Y3570" i="5"/>
  <c r="X3570" i="5"/>
  <c r="W3570" i="5"/>
  <c r="V3570" i="5"/>
  <c r="U3570" i="5"/>
  <c r="T3570" i="5"/>
  <c r="AF3570" i="5" s="1"/>
  <c r="S3570" i="5"/>
  <c r="R3570" i="5"/>
  <c r="Q3570" i="5"/>
  <c r="P3570" i="5"/>
  <c r="O3570" i="5"/>
  <c r="N3570" i="5"/>
  <c r="M3570" i="5"/>
  <c r="L3570" i="5"/>
  <c r="K3570" i="5"/>
  <c r="J3570" i="5"/>
  <c r="I3570" i="5"/>
  <c r="H3570" i="5"/>
  <c r="G3570" i="5"/>
  <c r="F3570" i="5"/>
  <c r="E3570" i="5"/>
  <c r="D3570" i="5"/>
  <c r="AE3570" i="5" s="1"/>
  <c r="C3570" i="5"/>
  <c r="B3570" i="5"/>
  <c r="A3570" i="5"/>
  <c r="AE3569" i="5"/>
  <c r="AD3569" i="5"/>
  <c r="AC3569" i="5"/>
  <c r="AB3569" i="5"/>
  <c r="AA3569" i="5"/>
  <c r="Z3569" i="5"/>
  <c r="Y3569" i="5"/>
  <c r="X3569" i="5"/>
  <c r="W3569" i="5"/>
  <c r="V3569" i="5"/>
  <c r="U3569" i="5"/>
  <c r="S3569" i="5"/>
  <c r="R3569" i="5"/>
  <c r="Q3569" i="5"/>
  <c r="P3569" i="5"/>
  <c r="O3569" i="5"/>
  <c r="N3569" i="5"/>
  <c r="M3569" i="5"/>
  <c r="L3569" i="5"/>
  <c r="K3569" i="5"/>
  <c r="J3569" i="5"/>
  <c r="I3569" i="5"/>
  <c r="H3569" i="5"/>
  <c r="G3569" i="5"/>
  <c r="F3569" i="5"/>
  <c r="E3569" i="5"/>
  <c r="D3569" i="5"/>
  <c r="T3569" i="5" s="1"/>
  <c r="AF3569" i="5" s="1"/>
  <c r="C3569" i="5"/>
  <c r="B3569" i="5"/>
  <c r="A3569" i="5"/>
  <c r="AE3568" i="5"/>
  <c r="AD3568" i="5"/>
  <c r="AC3568" i="5"/>
  <c r="AB3568" i="5"/>
  <c r="AA3568" i="5"/>
  <c r="Z3568" i="5"/>
  <c r="Y3568" i="5"/>
  <c r="X3568" i="5"/>
  <c r="W3568" i="5"/>
  <c r="V3568" i="5"/>
  <c r="U3568" i="5"/>
  <c r="T3568" i="5"/>
  <c r="AF3568" i="5" s="1"/>
  <c r="S3568" i="5"/>
  <c r="R3568" i="5"/>
  <c r="Q3568" i="5"/>
  <c r="P3568" i="5"/>
  <c r="O3568" i="5"/>
  <c r="N3568" i="5"/>
  <c r="M3568" i="5"/>
  <c r="L3568" i="5"/>
  <c r="K3568" i="5"/>
  <c r="J3568" i="5"/>
  <c r="I3568" i="5"/>
  <c r="H3568" i="5"/>
  <c r="G3568" i="5"/>
  <c r="F3568" i="5"/>
  <c r="E3568" i="5"/>
  <c r="D3568" i="5"/>
  <c r="C3568" i="5"/>
  <c r="B3568" i="5"/>
  <c r="A3568" i="5"/>
  <c r="AE3567" i="5"/>
  <c r="AD3567" i="5"/>
  <c r="AC3567" i="5"/>
  <c r="AB3567" i="5"/>
  <c r="AA3567" i="5"/>
  <c r="Z3567" i="5"/>
  <c r="Y3567" i="5"/>
  <c r="X3567" i="5"/>
  <c r="W3567" i="5"/>
  <c r="V3567" i="5"/>
  <c r="U3567" i="5"/>
  <c r="T3567" i="5"/>
  <c r="AF3567" i="5" s="1"/>
  <c r="S3567" i="5"/>
  <c r="R3567" i="5"/>
  <c r="Q3567" i="5"/>
  <c r="P3567" i="5"/>
  <c r="O3567" i="5"/>
  <c r="N3567" i="5"/>
  <c r="M3567" i="5"/>
  <c r="L3567" i="5"/>
  <c r="K3567" i="5"/>
  <c r="J3567" i="5"/>
  <c r="I3567" i="5"/>
  <c r="H3567" i="5"/>
  <c r="G3567" i="5"/>
  <c r="F3567" i="5"/>
  <c r="E3567" i="5"/>
  <c r="D3567" i="5"/>
  <c r="C3567" i="5"/>
  <c r="B3567" i="5"/>
  <c r="A3567" i="5"/>
  <c r="AD3566" i="5"/>
  <c r="AC3566" i="5"/>
  <c r="AB3566" i="5"/>
  <c r="AA3566" i="5"/>
  <c r="Z3566" i="5"/>
  <c r="Y3566" i="5"/>
  <c r="X3566" i="5"/>
  <c r="W3566" i="5"/>
  <c r="V3566" i="5"/>
  <c r="U3566" i="5"/>
  <c r="S3566" i="5"/>
  <c r="R3566" i="5"/>
  <c r="Q3566" i="5"/>
  <c r="P3566" i="5"/>
  <c r="O3566" i="5"/>
  <c r="N3566" i="5"/>
  <c r="M3566" i="5"/>
  <c r="L3566" i="5"/>
  <c r="K3566" i="5"/>
  <c r="J3566" i="5"/>
  <c r="I3566" i="5"/>
  <c r="H3566" i="5"/>
  <c r="G3566" i="5"/>
  <c r="F3566" i="5"/>
  <c r="E3566" i="5"/>
  <c r="D3566" i="5"/>
  <c r="C3566" i="5"/>
  <c r="B3566" i="5"/>
  <c r="A3566" i="5"/>
  <c r="AE3565" i="5"/>
  <c r="AD3565" i="5"/>
  <c r="AC3565" i="5"/>
  <c r="AB3565" i="5"/>
  <c r="AA3565" i="5"/>
  <c r="Z3565" i="5"/>
  <c r="Y3565" i="5"/>
  <c r="X3565" i="5"/>
  <c r="W3565" i="5"/>
  <c r="V3565" i="5"/>
  <c r="U3565" i="5"/>
  <c r="T3565" i="5"/>
  <c r="AF3565" i="5" s="1"/>
  <c r="S3565" i="5"/>
  <c r="R3565" i="5"/>
  <c r="Q3565" i="5"/>
  <c r="P3565" i="5"/>
  <c r="O3565" i="5"/>
  <c r="N3565" i="5"/>
  <c r="M3565" i="5"/>
  <c r="L3565" i="5"/>
  <c r="K3565" i="5"/>
  <c r="J3565" i="5"/>
  <c r="I3565" i="5"/>
  <c r="H3565" i="5"/>
  <c r="G3565" i="5"/>
  <c r="F3565" i="5"/>
  <c r="E3565" i="5"/>
  <c r="D3565" i="5"/>
  <c r="C3565" i="5"/>
  <c r="B3565" i="5"/>
  <c r="A3565" i="5"/>
  <c r="AE3564" i="5"/>
  <c r="AD3564" i="5"/>
  <c r="AC3564" i="5"/>
  <c r="AB3564" i="5"/>
  <c r="AA3564" i="5"/>
  <c r="Z3564" i="5"/>
  <c r="Y3564" i="5"/>
  <c r="X3564" i="5"/>
  <c r="W3564" i="5"/>
  <c r="V3564" i="5"/>
  <c r="U3564" i="5"/>
  <c r="T3564" i="5"/>
  <c r="AF3564" i="5" s="1"/>
  <c r="S3564" i="5"/>
  <c r="R3564" i="5"/>
  <c r="Q3564" i="5"/>
  <c r="P3564" i="5"/>
  <c r="O3564" i="5"/>
  <c r="N3564" i="5"/>
  <c r="M3564" i="5"/>
  <c r="L3564" i="5"/>
  <c r="K3564" i="5"/>
  <c r="J3564" i="5"/>
  <c r="I3564" i="5"/>
  <c r="H3564" i="5"/>
  <c r="G3564" i="5"/>
  <c r="F3564" i="5"/>
  <c r="E3564" i="5"/>
  <c r="D3564" i="5"/>
  <c r="C3564" i="5"/>
  <c r="B3564" i="5"/>
  <c r="A3564" i="5"/>
  <c r="AD3563" i="5"/>
  <c r="AC3563" i="5"/>
  <c r="AB3563" i="5"/>
  <c r="AA3563" i="5"/>
  <c r="Z3563" i="5"/>
  <c r="Y3563" i="5"/>
  <c r="X3563" i="5"/>
  <c r="W3563" i="5"/>
  <c r="V3563" i="5"/>
  <c r="U3563" i="5"/>
  <c r="S3563" i="5"/>
  <c r="R3563" i="5"/>
  <c r="Q3563" i="5"/>
  <c r="P3563" i="5"/>
  <c r="O3563" i="5"/>
  <c r="N3563" i="5"/>
  <c r="M3563" i="5"/>
  <c r="L3563" i="5"/>
  <c r="K3563" i="5"/>
  <c r="J3563" i="5"/>
  <c r="I3563" i="5"/>
  <c r="H3563" i="5"/>
  <c r="G3563" i="5"/>
  <c r="F3563" i="5"/>
  <c r="E3563" i="5"/>
  <c r="D3563" i="5"/>
  <c r="T3563" i="5" s="1"/>
  <c r="AF3563" i="5" s="1"/>
  <c r="C3563" i="5"/>
  <c r="B3563" i="5"/>
  <c r="A3563" i="5"/>
  <c r="AE3562" i="5"/>
  <c r="AD3562" i="5"/>
  <c r="AC3562" i="5"/>
  <c r="AB3562" i="5"/>
  <c r="AA3562" i="5"/>
  <c r="Z3562" i="5"/>
  <c r="Y3562" i="5"/>
  <c r="X3562" i="5"/>
  <c r="W3562" i="5"/>
  <c r="V3562" i="5"/>
  <c r="U3562" i="5"/>
  <c r="T3562" i="5"/>
  <c r="AF3562" i="5" s="1"/>
  <c r="S3562" i="5"/>
  <c r="R3562" i="5"/>
  <c r="Q3562" i="5"/>
  <c r="P3562" i="5"/>
  <c r="O3562" i="5"/>
  <c r="N3562" i="5"/>
  <c r="M3562" i="5"/>
  <c r="L3562" i="5"/>
  <c r="K3562" i="5"/>
  <c r="J3562" i="5"/>
  <c r="I3562" i="5"/>
  <c r="H3562" i="5"/>
  <c r="G3562" i="5"/>
  <c r="F3562" i="5"/>
  <c r="E3562" i="5"/>
  <c r="D3562" i="5"/>
  <c r="C3562" i="5"/>
  <c r="B3562" i="5"/>
  <c r="A3562" i="5"/>
  <c r="AE3561" i="5"/>
  <c r="AD3561" i="5"/>
  <c r="AC3561" i="5"/>
  <c r="AB3561" i="5"/>
  <c r="AA3561" i="5"/>
  <c r="Z3561" i="5"/>
  <c r="Y3561" i="5"/>
  <c r="X3561" i="5"/>
  <c r="W3561" i="5"/>
  <c r="V3561" i="5"/>
  <c r="U3561" i="5"/>
  <c r="S3561" i="5"/>
  <c r="R3561" i="5"/>
  <c r="Q3561" i="5"/>
  <c r="P3561" i="5"/>
  <c r="O3561" i="5"/>
  <c r="N3561" i="5"/>
  <c r="M3561" i="5"/>
  <c r="L3561" i="5"/>
  <c r="K3561" i="5"/>
  <c r="J3561" i="5"/>
  <c r="I3561" i="5"/>
  <c r="H3561" i="5"/>
  <c r="G3561" i="5"/>
  <c r="F3561" i="5"/>
  <c r="E3561" i="5"/>
  <c r="D3561" i="5"/>
  <c r="T3561" i="5" s="1"/>
  <c r="C3561" i="5"/>
  <c r="B3561" i="5"/>
  <c r="A3561" i="5"/>
  <c r="AE3560" i="5"/>
  <c r="AD3560" i="5"/>
  <c r="AC3560" i="5"/>
  <c r="AB3560" i="5"/>
  <c r="AA3560" i="5"/>
  <c r="Z3560" i="5"/>
  <c r="Y3560" i="5"/>
  <c r="X3560" i="5"/>
  <c r="W3560" i="5"/>
  <c r="V3560" i="5"/>
  <c r="U3560" i="5"/>
  <c r="S3560" i="5"/>
  <c r="R3560" i="5"/>
  <c r="Q3560" i="5"/>
  <c r="P3560" i="5"/>
  <c r="O3560" i="5"/>
  <c r="N3560" i="5"/>
  <c r="M3560" i="5"/>
  <c r="L3560" i="5"/>
  <c r="K3560" i="5"/>
  <c r="J3560" i="5"/>
  <c r="I3560" i="5"/>
  <c r="H3560" i="5"/>
  <c r="G3560" i="5"/>
  <c r="F3560" i="5"/>
  <c r="E3560" i="5"/>
  <c r="D3560" i="5"/>
  <c r="T3560" i="5" s="1"/>
  <c r="AF3560" i="5" s="1"/>
  <c r="C3560" i="5"/>
  <c r="B3560" i="5"/>
  <c r="A3560" i="5"/>
  <c r="AE3559" i="5"/>
  <c r="AD3559" i="5"/>
  <c r="AC3559" i="5"/>
  <c r="AB3559" i="5"/>
  <c r="AA3559" i="5"/>
  <c r="Z3559" i="5"/>
  <c r="Y3559" i="5"/>
  <c r="X3559" i="5"/>
  <c r="W3559" i="5"/>
  <c r="V3559" i="5"/>
  <c r="U3559" i="5"/>
  <c r="T3559" i="5"/>
  <c r="AF3559" i="5" s="1"/>
  <c r="S3559" i="5"/>
  <c r="R3559" i="5"/>
  <c r="Q3559" i="5"/>
  <c r="P3559" i="5"/>
  <c r="O3559" i="5"/>
  <c r="N3559" i="5"/>
  <c r="M3559" i="5"/>
  <c r="L3559" i="5"/>
  <c r="K3559" i="5"/>
  <c r="J3559" i="5"/>
  <c r="I3559" i="5"/>
  <c r="H3559" i="5"/>
  <c r="G3559" i="5"/>
  <c r="F3559" i="5"/>
  <c r="E3559" i="5"/>
  <c r="D3559" i="5"/>
  <c r="C3559" i="5"/>
  <c r="B3559" i="5"/>
  <c r="A3559" i="5"/>
  <c r="AD3558" i="5"/>
  <c r="AC3558" i="5"/>
  <c r="AB3558" i="5"/>
  <c r="AA3558" i="5"/>
  <c r="Z3558" i="5"/>
  <c r="Y3558" i="5"/>
  <c r="X3558" i="5"/>
  <c r="W3558" i="5"/>
  <c r="V3558" i="5"/>
  <c r="U3558" i="5"/>
  <c r="S3558" i="5"/>
  <c r="R3558" i="5"/>
  <c r="Q3558" i="5"/>
  <c r="P3558" i="5"/>
  <c r="O3558" i="5"/>
  <c r="N3558" i="5"/>
  <c r="M3558" i="5"/>
  <c r="L3558" i="5"/>
  <c r="K3558" i="5"/>
  <c r="J3558" i="5"/>
  <c r="I3558" i="5"/>
  <c r="H3558" i="5"/>
  <c r="G3558" i="5"/>
  <c r="F3558" i="5"/>
  <c r="E3558" i="5"/>
  <c r="D3558" i="5"/>
  <c r="C3558" i="5"/>
  <c r="B3558" i="5"/>
  <c r="A3558" i="5"/>
  <c r="AE3557" i="5"/>
  <c r="AD3557" i="5"/>
  <c r="AC3557" i="5"/>
  <c r="AB3557" i="5"/>
  <c r="AA3557" i="5"/>
  <c r="Z3557" i="5"/>
  <c r="Y3557" i="5"/>
  <c r="X3557" i="5"/>
  <c r="W3557" i="5"/>
  <c r="V3557" i="5"/>
  <c r="U3557" i="5"/>
  <c r="S3557" i="5"/>
  <c r="R3557" i="5"/>
  <c r="Q3557" i="5"/>
  <c r="P3557" i="5"/>
  <c r="O3557" i="5"/>
  <c r="N3557" i="5"/>
  <c r="M3557" i="5"/>
  <c r="L3557" i="5"/>
  <c r="K3557" i="5"/>
  <c r="J3557" i="5"/>
  <c r="I3557" i="5"/>
  <c r="H3557" i="5"/>
  <c r="G3557" i="5"/>
  <c r="F3557" i="5"/>
  <c r="E3557" i="5"/>
  <c r="D3557" i="5"/>
  <c r="T3557" i="5" s="1"/>
  <c r="AF3557" i="5" s="1"/>
  <c r="C3557" i="5"/>
  <c r="B3557" i="5"/>
  <c r="A3557" i="5"/>
  <c r="AE3556" i="5"/>
  <c r="AD3556" i="5"/>
  <c r="AC3556" i="5"/>
  <c r="AB3556" i="5"/>
  <c r="AA3556" i="5"/>
  <c r="Z3556" i="5"/>
  <c r="Y3556" i="5"/>
  <c r="X3556" i="5"/>
  <c r="W3556" i="5"/>
  <c r="V3556" i="5"/>
  <c r="U3556" i="5"/>
  <c r="T3556" i="5"/>
  <c r="AF3556" i="5" s="1"/>
  <c r="S3556" i="5"/>
  <c r="R3556" i="5"/>
  <c r="Q3556" i="5"/>
  <c r="P3556" i="5"/>
  <c r="O3556" i="5"/>
  <c r="N3556" i="5"/>
  <c r="M3556" i="5"/>
  <c r="L3556" i="5"/>
  <c r="K3556" i="5"/>
  <c r="J3556" i="5"/>
  <c r="I3556" i="5"/>
  <c r="H3556" i="5"/>
  <c r="G3556" i="5"/>
  <c r="F3556" i="5"/>
  <c r="E3556" i="5"/>
  <c r="D3556" i="5"/>
  <c r="C3556" i="5"/>
  <c r="B3556" i="5"/>
  <c r="A3556" i="5"/>
  <c r="AE3555" i="5"/>
  <c r="AD3555" i="5"/>
  <c r="AC3555" i="5"/>
  <c r="AB3555" i="5"/>
  <c r="AA3555" i="5"/>
  <c r="Z3555" i="5"/>
  <c r="Y3555" i="5"/>
  <c r="X3555" i="5"/>
  <c r="W3555" i="5"/>
  <c r="V3555" i="5"/>
  <c r="U3555" i="5"/>
  <c r="S3555" i="5"/>
  <c r="R3555" i="5"/>
  <c r="Q3555" i="5"/>
  <c r="P3555" i="5"/>
  <c r="O3555" i="5"/>
  <c r="N3555" i="5"/>
  <c r="M3555" i="5"/>
  <c r="L3555" i="5"/>
  <c r="K3555" i="5"/>
  <c r="J3555" i="5"/>
  <c r="I3555" i="5"/>
  <c r="H3555" i="5"/>
  <c r="G3555" i="5"/>
  <c r="F3555" i="5"/>
  <c r="E3555" i="5"/>
  <c r="D3555" i="5"/>
  <c r="T3555" i="5" s="1"/>
  <c r="AF3555" i="5" s="1"/>
  <c r="C3555" i="5"/>
  <c r="B3555" i="5"/>
  <c r="A3555" i="5"/>
  <c r="AD3554" i="5"/>
  <c r="AC3554" i="5"/>
  <c r="AB3554" i="5"/>
  <c r="AA3554" i="5"/>
  <c r="Z3554" i="5"/>
  <c r="Y3554" i="5"/>
  <c r="X3554" i="5"/>
  <c r="W3554" i="5"/>
  <c r="V3554" i="5"/>
  <c r="U3554" i="5"/>
  <c r="S3554" i="5"/>
  <c r="R3554" i="5"/>
  <c r="Q3554" i="5"/>
  <c r="P3554" i="5"/>
  <c r="O3554" i="5"/>
  <c r="N3554" i="5"/>
  <c r="M3554" i="5"/>
  <c r="L3554" i="5"/>
  <c r="K3554" i="5"/>
  <c r="J3554" i="5"/>
  <c r="I3554" i="5"/>
  <c r="H3554" i="5"/>
  <c r="G3554" i="5"/>
  <c r="F3554" i="5"/>
  <c r="E3554" i="5"/>
  <c r="D3554" i="5"/>
  <c r="C3554" i="5"/>
  <c r="B3554" i="5"/>
  <c r="A3554" i="5"/>
  <c r="AE3553" i="5"/>
  <c r="AD3553" i="5"/>
  <c r="AC3553" i="5"/>
  <c r="AB3553" i="5"/>
  <c r="AA3553" i="5"/>
  <c r="Z3553" i="5"/>
  <c r="Y3553" i="5"/>
  <c r="X3553" i="5"/>
  <c r="W3553" i="5"/>
  <c r="V3553" i="5"/>
  <c r="U3553" i="5"/>
  <c r="T3553" i="5"/>
  <c r="AF3553" i="5" s="1"/>
  <c r="S3553" i="5"/>
  <c r="R3553" i="5"/>
  <c r="Q3553" i="5"/>
  <c r="P3553" i="5"/>
  <c r="O3553" i="5"/>
  <c r="N3553" i="5"/>
  <c r="M3553" i="5"/>
  <c r="L3553" i="5"/>
  <c r="K3553" i="5"/>
  <c r="J3553" i="5"/>
  <c r="I3553" i="5"/>
  <c r="H3553" i="5"/>
  <c r="G3553" i="5"/>
  <c r="F3553" i="5"/>
  <c r="E3553" i="5"/>
  <c r="D3553" i="5"/>
  <c r="C3553" i="5"/>
  <c r="B3553" i="5"/>
  <c r="A3553" i="5"/>
  <c r="AF3552" i="5"/>
  <c r="AD3552" i="5"/>
  <c r="AC3552" i="5"/>
  <c r="AB3552" i="5"/>
  <c r="AA3552" i="5"/>
  <c r="Z3552" i="5"/>
  <c r="Y3552" i="5"/>
  <c r="X3552" i="5"/>
  <c r="W3552" i="5"/>
  <c r="V3552" i="5"/>
  <c r="U3552" i="5"/>
  <c r="T3552" i="5"/>
  <c r="S3552" i="5"/>
  <c r="R3552" i="5"/>
  <c r="Q3552" i="5"/>
  <c r="P3552" i="5"/>
  <c r="O3552" i="5"/>
  <c r="N3552" i="5"/>
  <c r="M3552" i="5"/>
  <c r="L3552" i="5"/>
  <c r="K3552" i="5"/>
  <c r="J3552" i="5"/>
  <c r="I3552" i="5"/>
  <c r="H3552" i="5"/>
  <c r="G3552" i="5"/>
  <c r="F3552" i="5"/>
  <c r="E3552" i="5"/>
  <c r="D3552" i="5"/>
  <c r="AE3552" i="5" s="1"/>
  <c r="C3552" i="5"/>
  <c r="B3552" i="5"/>
  <c r="A3552" i="5"/>
  <c r="AD3551" i="5"/>
  <c r="AC3551" i="5"/>
  <c r="AB3551" i="5"/>
  <c r="AA3551" i="5"/>
  <c r="Z3551" i="5"/>
  <c r="Y3551" i="5"/>
  <c r="X3551" i="5"/>
  <c r="W3551" i="5"/>
  <c r="V3551" i="5"/>
  <c r="U3551" i="5"/>
  <c r="S3551" i="5"/>
  <c r="R3551" i="5"/>
  <c r="Q3551" i="5"/>
  <c r="P3551" i="5"/>
  <c r="O3551" i="5"/>
  <c r="N3551" i="5"/>
  <c r="M3551" i="5"/>
  <c r="L3551" i="5"/>
  <c r="K3551" i="5"/>
  <c r="J3551" i="5"/>
  <c r="I3551" i="5"/>
  <c r="H3551" i="5"/>
  <c r="G3551" i="5"/>
  <c r="F3551" i="5"/>
  <c r="E3551" i="5"/>
  <c r="D3551" i="5"/>
  <c r="C3551" i="5"/>
  <c r="B3551" i="5"/>
  <c r="A3551" i="5"/>
  <c r="AE3550" i="5"/>
  <c r="AD3550" i="5"/>
  <c r="AC3550" i="5"/>
  <c r="AB3550" i="5"/>
  <c r="AA3550" i="5"/>
  <c r="Z3550" i="5"/>
  <c r="Y3550" i="5"/>
  <c r="X3550" i="5"/>
  <c r="W3550" i="5"/>
  <c r="V3550" i="5"/>
  <c r="U3550" i="5"/>
  <c r="T3550" i="5"/>
  <c r="AF3550" i="5" s="1"/>
  <c r="S3550" i="5"/>
  <c r="R3550" i="5"/>
  <c r="Q3550" i="5"/>
  <c r="P3550" i="5"/>
  <c r="O3550" i="5"/>
  <c r="N3550" i="5"/>
  <c r="M3550" i="5"/>
  <c r="L3550" i="5"/>
  <c r="K3550" i="5"/>
  <c r="J3550" i="5"/>
  <c r="I3550" i="5"/>
  <c r="H3550" i="5"/>
  <c r="G3550" i="5"/>
  <c r="F3550" i="5"/>
  <c r="E3550" i="5"/>
  <c r="D3550" i="5"/>
  <c r="C3550" i="5"/>
  <c r="B3550" i="5"/>
  <c r="A3550" i="5"/>
  <c r="AE3549" i="5"/>
  <c r="AD3549" i="5"/>
  <c r="AC3549" i="5"/>
  <c r="AB3549" i="5"/>
  <c r="AA3549" i="5"/>
  <c r="Z3549" i="5"/>
  <c r="Y3549" i="5"/>
  <c r="X3549" i="5"/>
  <c r="W3549" i="5"/>
  <c r="V3549" i="5"/>
  <c r="U3549" i="5"/>
  <c r="T3549" i="5"/>
  <c r="AF3549" i="5" s="1"/>
  <c r="S3549" i="5"/>
  <c r="R3549" i="5"/>
  <c r="Q3549" i="5"/>
  <c r="P3549" i="5"/>
  <c r="O3549" i="5"/>
  <c r="N3549" i="5"/>
  <c r="M3549" i="5"/>
  <c r="L3549" i="5"/>
  <c r="K3549" i="5"/>
  <c r="J3549" i="5"/>
  <c r="I3549" i="5"/>
  <c r="H3549" i="5"/>
  <c r="G3549" i="5"/>
  <c r="F3549" i="5"/>
  <c r="E3549" i="5"/>
  <c r="D3549" i="5"/>
  <c r="C3549" i="5"/>
  <c r="B3549" i="5"/>
  <c r="A3549" i="5"/>
  <c r="AD3548" i="5"/>
  <c r="AC3548" i="5"/>
  <c r="AB3548" i="5"/>
  <c r="AA3548" i="5"/>
  <c r="Z3548" i="5"/>
  <c r="Y3548" i="5"/>
  <c r="X3548" i="5"/>
  <c r="W3548" i="5"/>
  <c r="V3548" i="5"/>
  <c r="U3548" i="5"/>
  <c r="S3548" i="5"/>
  <c r="R3548" i="5"/>
  <c r="Q3548" i="5"/>
  <c r="P3548" i="5"/>
  <c r="O3548" i="5"/>
  <c r="N3548" i="5"/>
  <c r="M3548" i="5"/>
  <c r="L3548" i="5"/>
  <c r="K3548" i="5"/>
  <c r="J3548" i="5"/>
  <c r="I3548" i="5"/>
  <c r="H3548" i="5"/>
  <c r="G3548" i="5"/>
  <c r="F3548" i="5"/>
  <c r="E3548" i="5"/>
  <c r="D3548" i="5"/>
  <c r="C3548" i="5"/>
  <c r="B3548" i="5"/>
  <c r="A3548" i="5"/>
  <c r="AE3547" i="5"/>
  <c r="AD3547" i="5"/>
  <c r="AC3547" i="5"/>
  <c r="AB3547" i="5"/>
  <c r="AA3547" i="5"/>
  <c r="Z3547" i="5"/>
  <c r="Y3547" i="5"/>
  <c r="X3547" i="5"/>
  <c r="W3547" i="5"/>
  <c r="V3547" i="5"/>
  <c r="U3547" i="5"/>
  <c r="T3547" i="5"/>
  <c r="AF3547" i="5" s="1"/>
  <c r="S3547" i="5"/>
  <c r="R3547" i="5"/>
  <c r="Q3547" i="5"/>
  <c r="P3547" i="5"/>
  <c r="O3547" i="5"/>
  <c r="N3547" i="5"/>
  <c r="M3547" i="5"/>
  <c r="L3547" i="5"/>
  <c r="K3547" i="5"/>
  <c r="J3547" i="5"/>
  <c r="I3547" i="5"/>
  <c r="H3547" i="5"/>
  <c r="G3547" i="5"/>
  <c r="F3547" i="5"/>
  <c r="E3547" i="5"/>
  <c r="D3547" i="5"/>
  <c r="C3547" i="5"/>
  <c r="B3547" i="5"/>
  <c r="A3547" i="5"/>
  <c r="AD3546" i="5"/>
  <c r="AC3546" i="5"/>
  <c r="AB3546" i="5"/>
  <c r="AA3546" i="5"/>
  <c r="Z3546" i="5"/>
  <c r="Y3546" i="5"/>
  <c r="X3546" i="5"/>
  <c r="W3546" i="5"/>
  <c r="V3546" i="5"/>
  <c r="U3546" i="5"/>
  <c r="S3546" i="5"/>
  <c r="R3546" i="5"/>
  <c r="Q3546" i="5"/>
  <c r="P3546" i="5"/>
  <c r="O3546" i="5"/>
  <c r="N3546" i="5"/>
  <c r="M3546" i="5"/>
  <c r="L3546" i="5"/>
  <c r="K3546" i="5"/>
  <c r="J3546" i="5"/>
  <c r="I3546" i="5"/>
  <c r="H3546" i="5"/>
  <c r="G3546" i="5"/>
  <c r="F3546" i="5"/>
  <c r="E3546" i="5"/>
  <c r="D3546" i="5"/>
  <c r="T3546" i="5" s="1"/>
  <c r="AF3546" i="5" s="1"/>
  <c r="C3546" i="5"/>
  <c r="B3546" i="5"/>
  <c r="A3546" i="5"/>
  <c r="AD3545" i="5"/>
  <c r="AC3545" i="5"/>
  <c r="AB3545" i="5"/>
  <c r="AA3545" i="5"/>
  <c r="Z3545" i="5"/>
  <c r="Y3545" i="5"/>
  <c r="X3545" i="5"/>
  <c r="W3545" i="5"/>
  <c r="V3545" i="5"/>
  <c r="U3545" i="5"/>
  <c r="S3545" i="5"/>
  <c r="R3545" i="5"/>
  <c r="Q3545" i="5"/>
  <c r="P3545" i="5"/>
  <c r="O3545" i="5"/>
  <c r="N3545" i="5"/>
  <c r="M3545" i="5"/>
  <c r="L3545" i="5"/>
  <c r="K3545" i="5"/>
  <c r="J3545" i="5"/>
  <c r="I3545" i="5"/>
  <c r="H3545" i="5"/>
  <c r="G3545" i="5"/>
  <c r="F3545" i="5"/>
  <c r="E3545" i="5"/>
  <c r="D3545" i="5"/>
  <c r="T3545" i="5" s="1"/>
  <c r="AF3545" i="5" s="1"/>
  <c r="C3545" i="5"/>
  <c r="B3545" i="5"/>
  <c r="A3545" i="5"/>
  <c r="AE3544" i="5"/>
  <c r="AD3544" i="5"/>
  <c r="AC3544" i="5"/>
  <c r="AB3544" i="5"/>
  <c r="AA3544" i="5"/>
  <c r="Z3544" i="5"/>
  <c r="Y3544" i="5"/>
  <c r="X3544" i="5"/>
  <c r="W3544" i="5"/>
  <c r="V3544" i="5"/>
  <c r="U3544" i="5"/>
  <c r="T3544" i="5"/>
  <c r="S3544" i="5"/>
  <c r="R3544" i="5"/>
  <c r="Q3544" i="5"/>
  <c r="P3544" i="5"/>
  <c r="O3544" i="5"/>
  <c r="N3544" i="5"/>
  <c r="M3544" i="5"/>
  <c r="L3544" i="5"/>
  <c r="K3544" i="5"/>
  <c r="J3544" i="5"/>
  <c r="I3544" i="5"/>
  <c r="H3544" i="5"/>
  <c r="G3544" i="5"/>
  <c r="F3544" i="5"/>
  <c r="E3544" i="5"/>
  <c r="D3544" i="5"/>
  <c r="C3544" i="5"/>
  <c r="B3544" i="5"/>
  <c r="A3544" i="5"/>
  <c r="AD3543" i="5"/>
  <c r="AC3543" i="5"/>
  <c r="AB3543" i="5"/>
  <c r="AA3543" i="5"/>
  <c r="Z3543" i="5"/>
  <c r="Y3543" i="5"/>
  <c r="X3543" i="5"/>
  <c r="W3543" i="5"/>
  <c r="V3543" i="5"/>
  <c r="U3543" i="5"/>
  <c r="S3543" i="5"/>
  <c r="R3543" i="5"/>
  <c r="Q3543" i="5"/>
  <c r="P3543" i="5"/>
  <c r="O3543" i="5"/>
  <c r="N3543" i="5"/>
  <c r="M3543" i="5"/>
  <c r="L3543" i="5"/>
  <c r="K3543" i="5"/>
  <c r="J3543" i="5"/>
  <c r="I3543" i="5"/>
  <c r="H3543" i="5"/>
  <c r="G3543" i="5"/>
  <c r="F3543" i="5"/>
  <c r="E3543" i="5"/>
  <c r="D3543" i="5"/>
  <c r="T3543" i="5" s="1"/>
  <c r="AF3543" i="5" s="1"/>
  <c r="C3543" i="5"/>
  <c r="B3543" i="5"/>
  <c r="A3543" i="5"/>
  <c r="AE3542" i="5"/>
  <c r="AD3542" i="5"/>
  <c r="AC3542" i="5"/>
  <c r="AB3542" i="5"/>
  <c r="AA3542" i="5"/>
  <c r="Z3542" i="5"/>
  <c r="Y3542" i="5"/>
  <c r="X3542" i="5"/>
  <c r="W3542" i="5"/>
  <c r="V3542" i="5"/>
  <c r="U3542" i="5"/>
  <c r="S3542" i="5"/>
  <c r="R3542" i="5"/>
  <c r="Q3542" i="5"/>
  <c r="P3542" i="5"/>
  <c r="O3542" i="5"/>
  <c r="N3542" i="5"/>
  <c r="M3542" i="5"/>
  <c r="L3542" i="5"/>
  <c r="K3542" i="5"/>
  <c r="J3542" i="5"/>
  <c r="I3542" i="5"/>
  <c r="H3542" i="5"/>
  <c r="G3542" i="5"/>
  <c r="F3542" i="5"/>
  <c r="E3542" i="5"/>
  <c r="D3542" i="5"/>
  <c r="T3542" i="5" s="1"/>
  <c r="AF3542" i="5" s="1"/>
  <c r="C3542" i="5"/>
  <c r="B3542" i="5"/>
  <c r="A3542" i="5"/>
  <c r="AE3541" i="5"/>
  <c r="AD3541" i="5"/>
  <c r="AC3541" i="5"/>
  <c r="AB3541" i="5"/>
  <c r="AA3541" i="5"/>
  <c r="Z3541" i="5"/>
  <c r="Y3541" i="5"/>
  <c r="X3541" i="5"/>
  <c r="W3541" i="5"/>
  <c r="V3541" i="5"/>
  <c r="U3541" i="5"/>
  <c r="T3541" i="5"/>
  <c r="AF3541" i="5" s="1"/>
  <c r="S3541" i="5"/>
  <c r="R3541" i="5"/>
  <c r="Q3541" i="5"/>
  <c r="P3541" i="5"/>
  <c r="O3541" i="5"/>
  <c r="N3541" i="5"/>
  <c r="M3541" i="5"/>
  <c r="L3541" i="5"/>
  <c r="K3541" i="5"/>
  <c r="J3541" i="5"/>
  <c r="I3541" i="5"/>
  <c r="H3541" i="5"/>
  <c r="G3541" i="5"/>
  <c r="F3541" i="5"/>
  <c r="E3541" i="5"/>
  <c r="D3541" i="5"/>
  <c r="C3541" i="5"/>
  <c r="B3541" i="5"/>
  <c r="A3541" i="5"/>
  <c r="AD3540" i="5"/>
  <c r="AC3540" i="5"/>
  <c r="AB3540" i="5"/>
  <c r="AA3540" i="5"/>
  <c r="Z3540" i="5"/>
  <c r="Y3540" i="5"/>
  <c r="X3540" i="5"/>
  <c r="W3540" i="5"/>
  <c r="V3540" i="5"/>
  <c r="U3540" i="5"/>
  <c r="S3540" i="5"/>
  <c r="R3540" i="5"/>
  <c r="Q3540" i="5"/>
  <c r="P3540" i="5"/>
  <c r="O3540" i="5"/>
  <c r="N3540" i="5"/>
  <c r="M3540" i="5"/>
  <c r="L3540" i="5"/>
  <c r="K3540" i="5"/>
  <c r="J3540" i="5"/>
  <c r="I3540" i="5"/>
  <c r="H3540" i="5"/>
  <c r="G3540" i="5"/>
  <c r="F3540" i="5"/>
  <c r="E3540" i="5"/>
  <c r="D3540" i="5"/>
  <c r="C3540" i="5"/>
  <c r="B3540" i="5"/>
  <c r="A3540" i="5"/>
  <c r="AE3539" i="5"/>
  <c r="AD3539" i="5"/>
  <c r="AC3539" i="5"/>
  <c r="AB3539" i="5"/>
  <c r="AA3539" i="5"/>
  <c r="Z3539" i="5"/>
  <c r="Y3539" i="5"/>
  <c r="X3539" i="5"/>
  <c r="W3539" i="5"/>
  <c r="V3539" i="5"/>
  <c r="U3539" i="5"/>
  <c r="S3539" i="5"/>
  <c r="R3539" i="5"/>
  <c r="Q3539" i="5"/>
  <c r="P3539" i="5"/>
  <c r="O3539" i="5"/>
  <c r="N3539" i="5"/>
  <c r="M3539" i="5"/>
  <c r="L3539" i="5"/>
  <c r="K3539" i="5"/>
  <c r="J3539" i="5"/>
  <c r="I3539" i="5"/>
  <c r="H3539" i="5"/>
  <c r="G3539" i="5"/>
  <c r="F3539" i="5"/>
  <c r="E3539" i="5"/>
  <c r="D3539" i="5"/>
  <c r="T3539" i="5" s="1"/>
  <c r="AF3539" i="5" s="1"/>
  <c r="C3539" i="5"/>
  <c r="B3539" i="5"/>
  <c r="A3539" i="5"/>
  <c r="AE3538" i="5"/>
  <c r="AD3538" i="5"/>
  <c r="AC3538" i="5"/>
  <c r="AB3538" i="5"/>
  <c r="AA3538" i="5"/>
  <c r="Z3538" i="5"/>
  <c r="Y3538" i="5"/>
  <c r="X3538" i="5"/>
  <c r="W3538" i="5"/>
  <c r="V3538" i="5"/>
  <c r="U3538" i="5"/>
  <c r="T3538" i="5"/>
  <c r="AF3538" i="5" s="1"/>
  <c r="S3538" i="5"/>
  <c r="R3538" i="5"/>
  <c r="Q3538" i="5"/>
  <c r="P3538" i="5"/>
  <c r="O3538" i="5"/>
  <c r="N3538" i="5"/>
  <c r="M3538" i="5"/>
  <c r="L3538" i="5"/>
  <c r="K3538" i="5"/>
  <c r="J3538" i="5"/>
  <c r="I3538" i="5"/>
  <c r="H3538" i="5"/>
  <c r="G3538" i="5"/>
  <c r="F3538" i="5"/>
  <c r="E3538" i="5"/>
  <c r="D3538" i="5"/>
  <c r="C3538" i="5"/>
  <c r="B3538" i="5"/>
  <c r="A3538" i="5"/>
  <c r="AE3537" i="5"/>
  <c r="AD3537" i="5"/>
  <c r="AC3537" i="5"/>
  <c r="AB3537" i="5"/>
  <c r="AA3537" i="5"/>
  <c r="Z3537" i="5"/>
  <c r="Y3537" i="5"/>
  <c r="X3537" i="5"/>
  <c r="W3537" i="5"/>
  <c r="V3537" i="5"/>
  <c r="U3537" i="5"/>
  <c r="S3537" i="5"/>
  <c r="R3537" i="5"/>
  <c r="Q3537" i="5"/>
  <c r="P3537" i="5"/>
  <c r="O3537" i="5"/>
  <c r="N3537" i="5"/>
  <c r="M3537" i="5"/>
  <c r="L3537" i="5"/>
  <c r="K3537" i="5"/>
  <c r="J3537" i="5"/>
  <c r="I3537" i="5"/>
  <c r="H3537" i="5"/>
  <c r="G3537" i="5"/>
  <c r="F3537" i="5"/>
  <c r="E3537" i="5"/>
  <c r="D3537" i="5"/>
  <c r="T3537" i="5" s="1"/>
  <c r="AF3537" i="5" s="1"/>
  <c r="C3537" i="5"/>
  <c r="B3537" i="5"/>
  <c r="A3537" i="5"/>
  <c r="AD3536" i="5"/>
  <c r="AC3536" i="5"/>
  <c r="AB3536" i="5"/>
  <c r="AA3536" i="5"/>
  <c r="Z3536" i="5"/>
  <c r="Y3536" i="5"/>
  <c r="X3536" i="5"/>
  <c r="W3536" i="5"/>
  <c r="V3536" i="5"/>
  <c r="U3536" i="5"/>
  <c r="S3536" i="5"/>
  <c r="R3536" i="5"/>
  <c r="Q3536" i="5"/>
  <c r="P3536" i="5"/>
  <c r="O3536" i="5"/>
  <c r="N3536" i="5"/>
  <c r="M3536" i="5"/>
  <c r="L3536" i="5"/>
  <c r="K3536" i="5"/>
  <c r="J3536" i="5"/>
  <c r="I3536" i="5"/>
  <c r="H3536" i="5"/>
  <c r="G3536" i="5"/>
  <c r="F3536" i="5"/>
  <c r="E3536" i="5"/>
  <c r="D3536" i="5"/>
  <c r="C3536" i="5"/>
  <c r="B3536" i="5"/>
  <c r="A3536" i="5"/>
  <c r="AE3535" i="5"/>
  <c r="AD3535" i="5"/>
  <c r="AC3535" i="5"/>
  <c r="AB3535" i="5"/>
  <c r="AA3535" i="5"/>
  <c r="Z3535" i="5"/>
  <c r="Y3535" i="5"/>
  <c r="X3535" i="5"/>
  <c r="W3535" i="5"/>
  <c r="V3535" i="5"/>
  <c r="U3535" i="5"/>
  <c r="T3535" i="5"/>
  <c r="AF3535" i="5" s="1"/>
  <c r="S3535" i="5"/>
  <c r="R3535" i="5"/>
  <c r="Q3535" i="5"/>
  <c r="P3535" i="5"/>
  <c r="O3535" i="5"/>
  <c r="N3535" i="5"/>
  <c r="M3535" i="5"/>
  <c r="L3535" i="5"/>
  <c r="K3535" i="5"/>
  <c r="J3535" i="5"/>
  <c r="I3535" i="5"/>
  <c r="H3535" i="5"/>
  <c r="G3535" i="5"/>
  <c r="F3535" i="5"/>
  <c r="E3535" i="5"/>
  <c r="D3535" i="5"/>
  <c r="C3535" i="5"/>
  <c r="B3535" i="5"/>
  <c r="A3535" i="5"/>
  <c r="AF3534" i="5"/>
  <c r="AD3534" i="5"/>
  <c r="AC3534" i="5"/>
  <c r="AB3534" i="5"/>
  <c r="AA3534" i="5"/>
  <c r="Z3534" i="5"/>
  <c r="Y3534" i="5"/>
  <c r="X3534" i="5"/>
  <c r="W3534" i="5"/>
  <c r="V3534" i="5"/>
  <c r="U3534" i="5"/>
  <c r="T3534" i="5"/>
  <c r="S3534" i="5"/>
  <c r="R3534" i="5"/>
  <c r="Q3534" i="5"/>
  <c r="P3534" i="5"/>
  <c r="O3534" i="5"/>
  <c r="N3534" i="5"/>
  <c r="M3534" i="5"/>
  <c r="L3534" i="5"/>
  <c r="K3534" i="5"/>
  <c r="J3534" i="5"/>
  <c r="I3534" i="5"/>
  <c r="H3534" i="5"/>
  <c r="G3534" i="5"/>
  <c r="F3534" i="5"/>
  <c r="E3534" i="5"/>
  <c r="D3534" i="5"/>
  <c r="AE3534" i="5" s="1"/>
  <c r="C3534" i="5"/>
  <c r="B3534" i="5"/>
  <c r="A3534" i="5"/>
  <c r="AD3533" i="5"/>
  <c r="AC3533" i="5"/>
  <c r="AB3533" i="5"/>
  <c r="AA3533" i="5"/>
  <c r="Z3533" i="5"/>
  <c r="Y3533" i="5"/>
  <c r="X3533" i="5"/>
  <c r="W3533" i="5"/>
  <c r="V3533" i="5"/>
  <c r="U3533" i="5"/>
  <c r="S3533" i="5"/>
  <c r="R3533" i="5"/>
  <c r="Q3533" i="5"/>
  <c r="P3533" i="5"/>
  <c r="O3533" i="5"/>
  <c r="N3533" i="5"/>
  <c r="M3533" i="5"/>
  <c r="L3533" i="5"/>
  <c r="K3533" i="5"/>
  <c r="J3533" i="5"/>
  <c r="I3533" i="5"/>
  <c r="H3533" i="5"/>
  <c r="G3533" i="5"/>
  <c r="F3533" i="5"/>
  <c r="E3533" i="5"/>
  <c r="D3533" i="5"/>
  <c r="C3533" i="5"/>
  <c r="B3533" i="5"/>
  <c r="A3533" i="5"/>
  <c r="AE3532" i="5"/>
  <c r="AD3532" i="5"/>
  <c r="AC3532" i="5"/>
  <c r="AB3532" i="5"/>
  <c r="AA3532" i="5"/>
  <c r="Z3532" i="5"/>
  <c r="Y3532" i="5"/>
  <c r="X3532" i="5"/>
  <c r="W3532" i="5"/>
  <c r="V3532" i="5"/>
  <c r="U3532" i="5"/>
  <c r="T3532" i="5"/>
  <c r="AF3532" i="5" s="1"/>
  <c r="S3532" i="5"/>
  <c r="R3532" i="5"/>
  <c r="Q3532" i="5"/>
  <c r="P3532" i="5"/>
  <c r="O3532" i="5"/>
  <c r="N3532" i="5"/>
  <c r="M3532" i="5"/>
  <c r="L3532" i="5"/>
  <c r="K3532" i="5"/>
  <c r="J3532" i="5"/>
  <c r="I3532" i="5"/>
  <c r="H3532" i="5"/>
  <c r="G3532" i="5"/>
  <c r="F3532" i="5"/>
  <c r="E3532" i="5"/>
  <c r="D3532" i="5"/>
  <c r="C3532" i="5"/>
  <c r="B3532" i="5"/>
  <c r="A3532" i="5"/>
  <c r="AE3531" i="5"/>
  <c r="AD3531" i="5"/>
  <c r="AC3531" i="5"/>
  <c r="AB3531" i="5"/>
  <c r="AA3531" i="5"/>
  <c r="Z3531" i="5"/>
  <c r="Y3531" i="5"/>
  <c r="X3531" i="5"/>
  <c r="W3531" i="5"/>
  <c r="V3531" i="5"/>
  <c r="U3531" i="5"/>
  <c r="T3531" i="5"/>
  <c r="S3531" i="5"/>
  <c r="R3531" i="5"/>
  <c r="Q3531" i="5"/>
  <c r="P3531" i="5"/>
  <c r="O3531" i="5"/>
  <c r="N3531" i="5"/>
  <c r="M3531" i="5"/>
  <c r="L3531" i="5"/>
  <c r="K3531" i="5"/>
  <c r="J3531" i="5"/>
  <c r="I3531" i="5"/>
  <c r="H3531" i="5"/>
  <c r="G3531" i="5"/>
  <c r="F3531" i="5"/>
  <c r="E3531" i="5"/>
  <c r="D3531" i="5"/>
  <c r="C3531" i="5"/>
  <c r="B3531" i="5"/>
  <c r="A3531" i="5"/>
  <c r="AD3530" i="5"/>
  <c r="AC3530" i="5"/>
  <c r="AB3530" i="5"/>
  <c r="AA3530" i="5"/>
  <c r="Z3530" i="5"/>
  <c r="Y3530" i="5"/>
  <c r="X3530" i="5"/>
  <c r="W3530" i="5"/>
  <c r="V3530" i="5"/>
  <c r="U3530" i="5"/>
  <c r="S3530" i="5"/>
  <c r="R3530" i="5"/>
  <c r="Q3530" i="5"/>
  <c r="P3530" i="5"/>
  <c r="O3530" i="5"/>
  <c r="N3530" i="5"/>
  <c r="M3530" i="5"/>
  <c r="L3530" i="5"/>
  <c r="K3530" i="5"/>
  <c r="J3530" i="5"/>
  <c r="I3530" i="5"/>
  <c r="H3530" i="5"/>
  <c r="G3530" i="5"/>
  <c r="F3530" i="5"/>
  <c r="E3530" i="5"/>
  <c r="D3530" i="5"/>
  <c r="C3530" i="5"/>
  <c r="B3530" i="5"/>
  <c r="A3530" i="5"/>
  <c r="AD3529" i="5"/>
  <c r="AC3529" i="5"/>
  <c r="AB3529" i="5"/>
  <c r="AA3529" i="5"/>
  <c r="Z3529" i="5"/>
  <c r="Y3529" i="5"/>
  <c r="X3529" i="5"/>
  <c r="W3529" i="5"/>
  <c r="V3529" i="5"/>
  <c r="U3529" i="5"/>
  <c r="S3529" i="5"/>
  <c r="R3529" i="5"/>
  <c r="Q3529" i="5"/>
  <c r="P3529" i="5"/>
  <c r="O3529" i="5"/>
  <c r="N3529" i="5"/>
  <c r="M3529" i="5"/>
  <c r="L3529" i="5"/>
  <c r="K3529" i="5"/>
  <c r="J3529" i="5"/>
  <c r="I3529" i="5"/>
  <c r="H3529" i="5"/>
  <c r="G3529" i="5"/>
  <c r="F3529" i="5"/>
  <c r="E3529" i="5"/>
  <c r="D3529" i="5"/>
  <c r="T3529" i="5" s="1"/>
  <c r="AF3529" i="5" s="1"/>
  <c r="C3529" i="5"/>
  <c r="B3529" i="5"/>
  <c r="A3529" i="5"/>
  <c r="AE3528" i="5"/>
  <c r="AD3528" i="5"/>
  <c r="AC3528" i="5"/>
  <c r="AB3528" i="5"/>
  <c r="AA3528" i="5"/>
  <c r="Z3528" i="5"/>
  <c r="Y3528" i="5"/>
  <c r="X3528" i="5"/>
  <c r="W3528" i="5"/>
  <c r="V3528" i="5"/>
  <c r="U3528" i="5"/>
  <c r="T3528" i="5"/>
  <c r="AF3528" i="5" s="1"/>
  <c r="S3528" i="5"/>
  <c r="R3528" i="5"/>
  <c r="Q3528" i="5"/>
  <c r="P3528" i="5"/>
  <c r="O3528" i="5"/>
  <c r="N3528" i="5"/>
  <c r="M3528" i="5"/>
  <c r="L3528" i="5"/>
  <c r="K3528" i="5"/>
  <c r="J3528" i="5"/>
  <c r="I3528" i="5"/>
  <c r="H3528" i="5"/>
  <c r="G3528" i="5"/>
  <c r="F3528" i="5"/>
  <c r="E3528" i="5"/>
  <c r="D3528" i="5"/>
  <c r="C3528" i="5"/>
  <c r="B3528" i="5"/>
  <c r="A3528" i="5"/>
  <c r="AD3527" i="5"/>
  <c r="AC3527" i="5"/>
  <c r="AB3527" i="5"/>
  <c r="AA3527" i="5"/>
  <c r="Z3527" i="5"/>
  <c r="Y3527" i="5"/>
  <c r="X3527" i="5"/>
  <c r="W3527" i="5"/>
  <c r="V3527" i="5"/>
  <c r="U3527" i="5"/>
  <c r="S3527" i="5"/>
  <c r="R3527" i="5"/>
  <c r="Q3527" i="5"/>
  <c r="P3527" i="5"/>
  <c r="O3527" i="5"/>
  <c r="N3527" i="5"/>
  <c r="M3527" i="5"/>
  <c r="L3527" i="5"/>
  <c r="K3527" i="5"/>
  <c r="J3527" i="5"/>
  <c r="I3527" i="5"/>
  <c r="H3527" i="5"/>
  <c r="G3527" i="5"/>
  <c r="F3527" i="5"/>
  <c r="E3527" i="5"/>
  <c r="D3527" i="5"/>
  <c r="C3527" i="5"/>
  <c r="B3527" i="5"/>
  <c r="A3527" i="5"/>
  <c r="AD3526" i="5"/>
  <c r="AC3526" i="5"/>
  <c r="AB3526" i="5"/>
  <c r="AA3526" i="5"/>
  <c r="Z3526" i="5"/>
  <c r="Y3526" i="5"/>
  <c r="X3526" i="5"/>
  <c r="W3526" i="5"/>
  <c r="V3526" i="5"/>
  <c r="U3526" i="5"/>
  <c r="S3526" i="5"/>
  <c r="R3526" i="5"/>
  <c r="Q3526" i="5"/>
  <c r="P3526" i="5"/>
  <c r="O3526" i="5"/>
  <c r="N3526" i="5"/>
  <c r="M3526" i="5"/>
  <c r="L3526" i="5"/>
  <c r="K3526" i="5"/>
  <c r="J3526" i="5"/>
  <c r="I3526" i="5"/>
  <c r="H3526" i="5"/>
  <c r="G3526" i="5"/>
  <c r="F3526" i="5"/>
  <c r="E3526" i="5"/>
  <c r="D3526" i="5"/>
  <c r="T3526" i="5" s="1"/>
  <c r="AF3526" i="5" s="1"/>
  <c r="C3526" i="5"/>
  <c r="B3526" i="5"/>
  <c r="A3526" i="5"/>
  <c r="AE3525" i="5"/>
  <c r="AD3525" i="5"/>
  <c r="AC3525" i="5"/>
  <c r="AB3525" i="5"/>
  <c r="AA3525" i="5"/>
  <c r="Z3525" i="5"/>
  <c r="Y3525" i="5"/>
  <c r="X3525" i="5"/>
  <c r="W3525" i="5"/>
  <c r="V3525" i="5"/>
  <c r="U3525" i="5"/>
  <c r="T3525" i="5"/>
  <c r="AF3525" i="5" s="1"/>
  <c r="S3525" i="5"/>
  <c r="R3525" i="5"/>
  <c r="Q3525" i="5"/>
  <c r="P3525" i="5"/>
  <c r="O3525" i="5"/>
  <c r="N3525" i="5"/>
  <c r="M3525" i="5"/>
  <c r="L3525" i="5"/>
  <c r="K3525" i="5"/>
  <c r="J3525" i="5"/>
  <c r="I3525" i="5"/>
  <c r="H3525" i="5"/>
  <c r="G3525" i="5"/>
  <c r="F3525" i="5"/>
  <c r="E3525" i="5"/>
  <c r="D3525" i="5"/>
  <c r="C3525" i="5"/>
  <c r="B3525" i="5"/>
  <c r="A3525" i="5"/>
  <c r="AD3524" i="5"/>
  <c r="AC3524" i="5"/>
  <c r="AB3524" i="5"/>
  <c r="AA3524" i="5"/>
  <c r="Z3524" i="5"/>
  <c r="Y3524" i="5"/>
  <c r="X3524" i="5"/>
  <c r="W3524" i="5"/>
  <c r="V3524" i="5"/>
  <c r="U3524" i="5"/>
  <c r="S3524" i="5"/>
  <c r="R3524" i="5"/>
  <c r="Q3524" i="5"/>
  <c r="P3524" i="5"/>
  <c r="O3524" i="5"/>
  <c r="N3524" i="5"/>
  <c r="M3524" i="5"/>
  <c r="L3524" i="5"/>
  <c r="K3524" i="5"/>
  <c r="J3524" i="5"/>
  <c r="I3524" i="5"/>
  <c r="H3524" i="5"/>
  <c r="G3524" i="5"/>
  <c r="F3524" i="5"/>
  <c r="E3524" i="5"/>
  <c r="D3524" i="5"/>
  <c r="C3524" i="5"/>
  <c r="B3524" i="5"/>
  <c r="A3524" i="5"/>
  <c r="AD3523" i="5"/>
  <c r="AC3523" i="5"/>
  <c r="AB3523" i="5"/>
  <c r="AA3523" i="5"/>
  <c r="Z3523" i="5"/>
  <c r="Y3523" i="5"/>
  <c r="X3523" i="5"/>
  <c r="W3523" i="5"/>
  <c r="V3523" i="5"/>
  <c r="U3523" i="5"/>
  <c r="S3523" i="5"/>
  <c r="R3523" i="5"/>
  <c r="Q3523" i="5"/>
  <c r="P3523" i="5"/>
  <c r="O3523" i="5"/>
  <c r="N3523" i="5"/>
  <c r="M3523" i="5"/>
  <c r="L3523" i="5"/>
  <c r="K3523" i="5"/>
  <c r="J3523" i="5"/>
  <c r="I3523" i="5"/>
  <c r="H3523" i="5"/>
  <c r="G3523" i="5"/>
  <c r="F3523" i="5"/>
  <c r="E3523" i="5"/>
  <c r="D3523" i="5"/>
  <c r="T3523" i="5" s="1"/>
  <c r="AF3523" i="5" s="1"/>
  <c r="C3523" i="5"/>
  <c r="B3523" i="5"/>
  <c r="A3523" i="5"/>
  <c r="AE3522" i="5"/>
  <c r="AD3522" i="5"/>
  <c r="AC3522" i="5"/>
  <c r="AB3522" i="5"/>
  <c r="AA3522" i="5"/>
  <c r="Z3522" i="5"/>
  <c r="Y3522" i="5"/>
  <c r="X3522" i="5"/>
  <c r="W3522" i="5"/>
  <c r="V3522" i="5"/>
  <c r="U3522" i="5"/>
  <c r="T3522" i="5"/>
  <c r="AF3522" i="5" s="1"/>
  <c r="S3522" i="5"/>
  <c r="R3522" i="5"/>
  <c r="Q3522" i="5"/>
  <c r="P3522" i="5"/>
  <c r="O3522" i="5"/>
  <c r="N3522" i="5"/>
  <c r="M3522" i="5"/>
  <c r="L3522" i="5"/>
  <c r="K3522" i="5"/>
  <c r="J3522" i="5"/>
  <c r="I3522" i="5"/>
  <c r="H3522" i="5"/>
  <c r="G3522" i="5"/>
  <c r="F3522" i="5"/>
  <c r="E3522" i="5"/>
  <c r="D3522" i="5"/>
  <c r="C3522" i="5"/>
  <c r="B3522" i="5"/>
  <c r="A3522" i="5"/>
  <c r="AD3521" i="5"/>
  <c r="AC3521" i="5"/>
  <c r="AB3521" i="5"/>
  <c r="AA3521" i="5"/>
  <c r="Z3521" i="5"/>
  <c r="Y3521" i="5"/>
  <c r="X3521" i="5"/>
  <c r="W3521" i="5"/>
  <c r="V3521" i="5"/>
  <c r="U3521" i="5"/>
  <c r="S3521" i="5"/>
  <c r="R3521" i="5"/>
  <c r="Q3521" i="5"/>
  <c r="P3521" i="5"/>
  <c r="O3521" i="5"/>
  <c r="N3521" i="5"/>
  <c r="M3521" i="5"/>
  <c r="L3521" i="5"/>
  <c r="K3521" i="5"/>
  <c r="J3521" i="5"/>
  <c r="I3521" i="5"/>
  <c r="H3521" i="5"/>
  <c r="G3521" i="5"/>
  <c r="F3521" i="5"/>
  <c r="E3521" i="5"/>
  <c r="D3521" i="5"/>
  <c r="C3521" i="5"/>
  <c r="B3521" i="5"/>
  <c r="A3521" i="5"/>
  <c r="AD3520" i="5"/>
  <c r="AC3520" i="5"/>
  <c r="AB3520" i="5"/>
  <c r="AA3520" i="5"/>
  <c r="Z3520" i="5"/>
  <c r="Y3520" i="5"/>
  <c r="X3520" i="5"/>
  <c r="W3520" i="5"/>
  <c r="V3520" i="5"/>
  <c r="U3520" i="5"/>
  <c r="S3520" i="5"/>
  <c r="R3520" i="5"/>
  <c r="Q3520" i="5"/>
  <c r="P3520" i="5"/>
  <c r="O3520" i="5"/>
  <c r="N3520" i="5"/>
  <c r="M3520" i="5"/>
  <c r="L3520" i="5"/>
  <c r="K3520" i="5"/>
  <c r="J3520" i="5"/>
  <c r="I3520" i="5"/>
  <c r="H3520" i="5"/>
  <c r="G3520" i="5"/>
  <c r="F3520" i="5"/>
  <c r="E3520" i="5"/>
  <c r="D3520" i="5"/>
  <c r="T3520" i="5" s="1"/>
  <c r="AF3520" i="5" s="1"/>
  <c r="C3520" i="5"/>
  <c r="B3520" i="5"/>
  <c r="A3520" i="5"/>
  <c r="AE3519" i="5"/>
  <c r="AD3519" i="5"/>
  <c r="AC3519" i="5"/>
  <c r="AB3519" i="5"/>
  <c r="AA3519" i="5"/>
  <c r="Z3519" i="5"/>
  <c r="Y3519" i="5"/>
  <c r="X3519" i="5"/>
  <c r="W3519" i="5"/>
  <c r="V3519" i="5"/>
  <c r="U3519" i="5"/>
  <c r="T3519" i="5"/>
  <c r="AF3519" i="5" s="1"/>
  <c r="S3519" i="5"/>
  <c r="R3519" i="5"/>
  <c r="Q3519" i="5"/>
  <c r="P3519" i="5"/>
  <c r="O3519" i="5"/>
  <c r="N3519" i="5"/>
  <c r="M3519" i="5"/>
  <c r="L3519" i="5"/>
  <c r="K3519" i="5"/>
  <c r="J3519" i="5"/>
  <c r="I3519" i="5"/>
  <c r="H3519" i="5"/>
  <c r="G3519" i="5"/>
  <c r="F3519" i="5"/>
  <c r="E3519" i="5"/>
  <c r="D3519" i="5"/>
  <c r="C3519" i="5"/>
  <c r="B3519" i="5"/>
  <c r="A3519" i="5"/>
  <c r="AD3518" i="5"/>
  <c r="AC3518" i="5"/>
  <c r="AB3518" i="5"/>
  <c r="AA3518" i="5"/>
  <c r="Z3518" i="5"/>
  <c r="Y3518" i="5"/>
  <c r="X3518" i="5"/>
  <c r="W3518" i="5"/>
  <c r="V3518" i="5"/>
  <c r="U3518" i="5"/>
  <c r="S3518" i="5"/>
  <c r="R3518" i="5"/>
  <c r="Q3518" i="5"/>
  <c r="P3518" i="5"/>
  <c r="O3518" i="5"/>
  <c r="N3518" i="5"/>
  <c r="M3518" i="5"/>
  <c r="L3518" i="5"/>
  <c r="K3518" i="5"/>
  <c r="J3518" i="5"/>
  <c r="I3518" i="5"/>
  <c r="H3518" i="5"/>
  <c r="G3518" i="5"/>
  <c r="F3518" i="5"/>
  <c r="E3518" i="5"/>
  <c r="D3518" i="5"/>
  <c r="C3518" i="5"/>
  <c r="B3518" i="5"/>
  <c r="A3518" i="5"/>
  <c r="AD3517" i="5"/>
  <c r="AC3517" i="5"/>
  <c r="AB3517" i="5"/>
  <c r="AA3517" i="5"/>
  <c r="Z3517" i="5"/>
  <c r="Y3517" i="5"/>
  <c r="X3517" i="5"/>
  <c r="W3517" i="5"/>
  <c r="V3517" i="5"/>
  <c r="U3517" i="5"/>
  <c r="S3517" i="5"/>
  <c r="R3517" i="5"/>
  <c r="Q3517" i="5"/>
  <c r="P3517" i="5"/>
  <c r="O3517" i="5"/>
  <c r="N3517" i="5"/>
  <c r="M3517" i="5"/>
  <c r="L3517" i="5"/>
  <c r="K3517" i="5"/>
  <c r="J3517" i="5"/>
  <c r="I3517" i="5"/>
  <c r="H3517" i="5"/>
  <c r="G3517" i="5"/>
  <c r="F3517" i="5"/>
  <c r="E3517" i="5"/>
  <c r="D3517" i="5"/>
  <c r="T3517" i="5" s="1"/>
  <c r="AF3517" i="5" s="1"/>
  <c r="C3517" i="5"/>
  <c r="B3517" i="5"/>
  <c r="A3517" i="5"/>
  <c r="AE3516" i="5"/>
  <c r="AD3516" i="5"/>
  <c r="AC3516" i="5"/>
  <c r="AB3516" i="5"/>
  <c r="AA3516" i="5"/>
  <c r="Z3516" i="5"/>
  <c r="Y3516" i="5"/>
  <c r="X3516" i="5"/>
  <c r="W3516" i="5"/>
  <c r="V3516" i="5"/>
  <c r="U3516" i="5"/>
  <c r="T3516" i="5"/>
  <c r="AF3516" i="5" s="1"/>
  <c r="S3516" i="5"/>
  <c r="R3516" i="5"/>
  <c r="Q3516" i="5"/>
  <c r="P3516" i="5"/>
  <c r="O3516" i="5"/>
  <c r="N3516" i="5"/>
  <c r="M3516" i="5"/>
  <c r="L3516" i="5"/>
  <c r="K3516" i="5"/>
  <c r="J3516" i="5"/>
  <c r="I3516" i="5"/>
  <c r="H3516" i="5"/>
  <c r="G3516" i="5"/>
  <c r="F3516" i="5"/>
  <c r="E3516" i="5"/>
  <c r="D3516" i="5"/>
  <c r="C3516" i="5"/>
  <c r="B3516" i="5"/>
  <c r="A3516" i="5"/>
  <c r="AD3515" i="5"/>
  <c r="AC3515" i="5"/>
  <c r="AB3515" i="5"/>
  <c r="AA3515" i="5"/>
  <c r="Z3515" i="5"/>
  <c r="Y3515" i="5"/>
  <c r="X3515" i="5"/>
  <c r="W3515" i="5"/>
  <c r="V3515" i="5"/>
  <c r="U3515" i="5"/>
  <c r="S3515" i="5"/>
  <c r="R3515" i="5"/>
  <c r="Q3515" i="5"/>
  <c r="P3515" i="5"/>
  <c r="O3515" i="5"/>
  <c r="N3515" i="5"/>
  <c r="M3515" i="5"/>
  <c r="L3515" i="5"/>
  <c r="K3515" i="5"/>
  <c r="J3515" i="5"/>
  <c r="I3515" i="5"/>
  <c r="H3515" i="5"/>
  <c r="G3515" i="5"/>
  <c r="F3515" i="5"/>
  <c r="E3515" i="5"/>
  <c r="D3515" i="5"/>
  <c r="C3515" i="5"/>
  <c r="B3515" i="5"/>
  <c r="A3515" i="5"/>
  <c r="AD3514" i="5"/>
  <c r="AC3514" i="5"/>
  <c r="AB3514" i="5"/>
  <c r="AA3514" i="5"/>
  <c r="Z3514" i="5"/>
  <c r="Y3514" i="5"/>
  <c r="X3514" i="5"/>
  <c r="W3514" i="5"/>
  <c r="V3514" i="5"/>
  <c r="U3514" i="5"/>
  <c r="S3514" i="5"/>
  <c r="R3514" i="5"/>
  <c r="Q3514" i="5"/>
  <c r="P3514" i="5"/>
  <c r="O3514" i="5"/>
  <c r="N3514" i="5"/>
  <c r="M3514" i="5"/>
  <c r="L3514" i="5"/>
  <c r="K3514" i="5"/>
  <c r="J3514" i="5"/>
  <c r="I3514" i="5"/>
  <c r="H3514" i="5"/>
  <c r="G3514" i="5"/>
  <c r="F3514" i="5"/>
  <c r="E3514" i="5"/>
  <c r="D3514" i="5"/>
  <c r="T3514" i="5" s="1"/>
  <c r="AF3514" i="5" s="1"/>
  <c r="C3514" i="5"/>
  <c r="B3514" i="5"/>
  <c r="A3514" i="5"/>
  <c r="AE3513" i="5"/>
  <c r="AD3513" i="5"/>
  <c r="AC3513" i="5"/>
  <c r="AB3513" i="5"/>
  <c r="AA3513" i="5"/>
  <c r="Z3513" i="5"/>
  <c r="Y3513" i="5"/>
  <c r="X3513" i="5"/>
  <c r="W3513" i="5"/>
  <c r="V3513" i="5"/>
  <c r="U3513" i="5"/>
  <c r="T3513" i="5"/>
  <c r="S3513" i="5"/>
  <c r="R3513" i="5"/>
  <c r="Q3513" i="5"/>
  <c r="P3513" i="5"/>
  <c r="O3513" i="5"/>
  <c r="N3513" i="5"/>
  <c r="M3513" i="5"/>
  <c r="L3513" i="5"/>
  <c r="K3513" i="5"/>
  <c r="J3513" i="5"/>
  <c r="I3513" i="5"/>
  <c r="H3513" i="5"/>
  <c r="G3513" i="5"/>
  <c r="F3513" i="5"/>
  <c r="E3513" i="5"/>
  <c r="D3513" i="5"/>
  <c r="C3513" i="5"/>
  <c r="B3513" i="5"/>
  <c r="A3513" i="5"/>
  <c r="AD3512" i="5"/>
  <c r="AC3512" i="5"/>
  <c r="AB3512" i="5"/>
  <c r="AA3512" i="5"/>
  <c r="Z3512" i="5"/>
  <c r="Y3512" i="5"/>
  <c r="X3512" i="5"/>
  <c r="W3512" i="5"/>
  <c r="V3512" i="5"/>
  <c r="U3512" i="5"/>
  <c r="S3512" i="5"/>
  <c r="R3512" i="5"/>
  <c r="Q3512" i="5"/>
  <c r="P3512" i="5"/>
  <c r="O3512" i="5"/>
  <c r="N3512" i="5"/>
  <c r="M3512" i="5"/>
  <c r="L3512" i="5"/>
  <c r="K3512" i="5"/>
  <c r="J3512" i="5"/>
  <c r="I3512" i="5"/>
  <c r="H3512" i="5"/>
  <c r="G3512" i="5"/>
  <c r="F3512" i="5"/>
  <c r="E3512" i="5"/>
  <c r="D3512" i="5"/>
  <c r="C3512" i="5"/>
  <c r="B3512" i="5"/>
  <c r="A3512" i="5"/>
  <c r="AD3511" i="5"/>
  <c r="AC3511" i="5"/>
  <c r="AB3511" i="5"/>
  <c r="AA3511" i="5"/>
  <c r="Z3511" i="5"/>
  <c r="Y3511" i="5"/>
  <c r="X3511" i="5"/>
  <c r="W3511" i="5"/>
  <c r="V3511" i="5"/>
  <c r="U3511" i="5"/>
  <c r="S3511" i="5"/>
  <c r="R3511" i="5"/>
  <c r="Q3511" i="5"/>
  <c r="P3511" i="5"/>
  <c r="O3511" i="5"/>
  <c r="N3511" i="5"/>
  <c r="M3511" i="5"/>
  <c r="L3511" i="5"/>
  <c r="K3511" i="5"/>
  <c r="J3511" i="5"/>
  <c r="I3511" i="5"/>
  <c r="H3511" i="5"/>
  <c r="G3511" i="5"/>
  <c r="F3511" i="5"/>
  <c r="E3511" i="5"/>
  <c r="D3511" i="5"/>
  <c r="T3511" i="5" s="1"/>
  <c r="AF3511" i="5" s="1"/>
  <c r="C3511" i="5"/>
  <c r="B3511" i="5"/>
  <c r="A3511" i="5"/>
  <c r="AE3510" i="5"/>
  <c r="AD3510" i="5"/>
  <c r="AC3510" i="5"/>
  <c r="AB3510" i="5"/>
  <c r="AA3510" i="5"/>
  <c r="Z3510" i="5"/>
  <c r="Y3510" i="5"/>
  <c r="X3510" i="5"/>
  <c r="W3510" i="5"/>
  <c r="V3510" i="5"/>
  <c r="U3510" i="5"/>
  <c r="T3510" i="5"/>
  <c r="AF3510" i="5" s="1"/>
  <c r="S3510" i="5"/>
  <c r="R3510" i="5"/>
  <c r="Q3510" i="5"/>
  <c r="P3510" i="5"/>
  <c r="O3510" i="5"/>
  <c r="N3510" i="5"/>
  <c r="M3510" i="5"/>
  <c r="L3510" i="5"/>
  <c r="K3510" i="5"/>
  <c r="J3510" i="5"/>
  <c r="I3510" i="5"/>
  <c r="H3510" i="5"/>
  <c r="G3510" i="5"/>
  <c r="F3510" i="5"/>
  <c r="E3510" i="5"/>
  <c r="D3510" i="5"/>
  <c r="C3510" i="5"/>
  <c r="B3510" i="5"/>
  <c r="A3510" i="5"/>
  <c r="AD3509" i="5"/>
  <c r="AC3509" i="5"/>
  <c r="AB3509" i="5"/>
  <c r="AA3509" i="5"/>
  <c r="Z3509" i="5"/>
  <c r="Y3509" i="5"/>
  <c r="X3509" i="5"/>
  <c r="W3509" i="5"/>
  <c r="V3509" i="5"/>
  <c r="U3509" i="5"/>
  <c r="S3509" i="5"/>
  <c r="R3509" i="5"/>
  <c r="Q3509" i="5"/>
  <c r="P3509" i="5"/>
  <c r="O3509" i="5"/>
  <c r="N3509" i="5"/>
  <c r="M3509" i="5"/>
  <c r="L3509" i="5"/>
  <c r="K3509" i="5"/>
  <c r="J3509" i="5"/>
  <c r="I3509" i="5"/>
  <c r="H3509" i="5"/>
  <c r="G3509" i="5"/>
  <c r="F3509" i="5"/>
  <c r="E3509" i="5"/>
  <c r="D3509" i="5"/>
  <c r="C3509" i="5"/>
  <c r="B3509" i="5"/>
  <c r="A3509" i="5"/>
  <c r="AD3508" i="5"/>
  <c r="AC3508" i="5"/>
  <c r="AB3508" i="5"/>
  <c r="AA3508" i="5"/>
  <c r="Z3508" i="5"/>
  <c r="Y3508" i="5"/>
  <c r="X3508" i="5"/>
  <c r="W3508" i="5"/>
  <c r="V3508" i="5"/>
  <c r="U3508" i="5"/>
  <c r="S3508" i="5"/>
  <c r="R3508" i="5"/>
  <c r="Q3508" i="5"/>
  <c r="P3508" i="5"/>
  <c r="O3508" i="5"/>
  <c r="N3508" i="5"/>
  <c r="M3508" i="5"/>
  <c r="L3508" i="5"/>
  <c r="K3508" i="5"/>
  <c r="J3508" i="5"/>
  <c r="I3508" i="5"/>
  <c r="H3508" i="5"/>
  <c r="G3508" i="5"/>
  <c r="F3508" i="5"/>
  <c r="E3508" i="5"/>
  <c r="D3508" i="5"/>
  <c r="T3508" i="5" s="1"/>
  <c r="AF3508" i="5" s="1"/>
  <c r="C3508" i="5"/>
  <c r="B3508" i="5"/>
  <c r="A3508" i="5"/>
  <c r="AE3507" i="5"/>
  <c r="AD3507" i="5"/>
  <c r="AC3507" i="5"/>
  <c r="AB3507" i="5"/>
  <c r="AA3507" i="5"/>
  <c r="Z3507" i="5"/>
  <c r="Y3507" i="5"/>
  <c r="X3507" i="5"/>
  <c r="W3507" i="5"/>
  <c r="V3507" i="5"/>
  <c r="U3507" i="5"/>
  <c r="T3507" i="5"/>
  <c r="S3507" i="5"/>
  <c r="R3507" i="5"/>
  <c r="Q3507" i="5"/>
  <c r="P3507" i="5"/>
  <c r="O3507" i="5"/>
  <c r="N3507" i="5"/>
  <c r="M3507" i="5"/>
  <c r="L3507" i="5"/>
  <c r="K3507" i="5"/>
  <c r="J3507" i="5"/>
  <c r="I3507" i="5"/>
  <c r="H3507" i="5"/>
  <c r="G3507" i="5"/>
  <c r="F3507" i="5"/>
  <c r="E3507" i="5"/>
  <c r="D3507" i="5"/>
  <c r="C3507" i="5"/>
  <c r="B3507" i="5"/>
  <c r="A3507" i="5"/>
  <c r="AD3506" i="5"/>
  <c r="AC3506" i="5"/>
  <c r="AB3506" i="5"/>
  <c r="AA3506" i="5"/>
  <c r="Z3506" i="5"/>
  <c r="Y3506" i="5"/>
  <c r="X3506" i="5"/>
  <c r="W3506" i="5"/>
  <c r="V3506" i="5"/>
  <c r="U3506" i="5"/>
  <c r="S3506" i="5"/>
  <c r="R3506" i="5"/>
  <c r="Q3506" i="5"/>
  <c r="P3506" i="5"/>
  <c r="O3506" i="5"/>
  <c r="N3506" i="5"/>
  <c r="M3506" i="5"/>
  <c r="L3506" i="5"/>
  <c r="K3506" i="5"/>
  <c r="J3506" i="5"/>
  <c r="I3506" i="5"/>
  <c r="H3506" i="5"/>
  <c r="G3506" i="5"/>
  <c r="F3506" i="5"/>
  <c r="E3506" i="5"/>
  <c r="D3506" i="5"/>
  <c r="C3506" i="5"/>
  <c r="B3506" i="5"/>
  <c r="A3506" i="5"/>
  <c r="AD3505" i="5"/>
  <c r="AC3505" i="5"/>
  <c r="AB3505" i="5"/>
  <c r="AA3505" i="5"/>
  <c r="Z3505" i="5"/>
  <c r="Y3505" i="5"/>
  <c r="X3505" i="5"/>
  <c r="W3505" i="5"/>
  <c r="V3505" i="5"/>
  <c r="U3505" i="5"/>
  <c r="S3505" i="5"/>
  <c r="R3505" i="5"/>
  <c r="Q3505" i="5"/>
  <c r="P3505" i="5"/>
  <c r="O3505" i="5"/>
  <c r="N3505" i="5"/>
  <c r="M3505" i="5"/>
  <c r="L3505" i="5"/>
  <c r="K3505" i="5"/>
  <c r="J3505" i="5"/>
  <c r="I3505" i="5"/>
  <c r="H3505" i="5"/>
  <c r="G3505" i="5"/>
  <c r="F3505" i="5"/>
  <c r="E3505" i="5"/>
  <c r="D3505" i="5"/>
  <c r="T3505" i="5" s="1"/>
  <c r="AF3505" i="5" s="1"/>
  <c r="C3505" i="5"/>
  <c r="B3505" i="5"/>
  <c r="A3505" i="5"/>
  <c r="AE3504" i="5"/>
  <c r="AD3504" i="5"/>
  <c r="AC3504" i="5"/>
  <c r="AB3504" i="5"/>
  <c r="AA3504" i="5"/>
  <c r="Z3504" i="5"/>
  <c r="Y3504" i="5"/>
  <c r="X3504" i="5"/>
  <c r="W3504" i="5"/>
  <c r="V3504" i="5"/>
  <c r="U3504" i="5"/>
  <c r="T3504" i="5"/>
  <c r="AF3504" i="5" s="1"/>
  <c r="S3504" i="5"/>
  <c r="R3504" i="5"/>
  <c r="Q3504" i="5"/>
  <c r="P3504" i="5"/>
  <c r="O3504" i="5"/>
  <c r="N3504" i="5"/>
  <c r="M3504" i="5"/>
  <c r="L3504" i="5"/>
  <c r="K3504" i="5"/>
  <c r="J3504" i="5"/>
  <c r="I3504" i="5"/>
  <c r="H3504" i="5"/>
  <c r="G3504" i="5"/>
  <c r="F3504" i="5"/>
  <c r="E3504" i="5"/>
  <c r="D3504" i="5"/>
  <c r="C3504" i="5"/>
  <c r="B3504" i="5"/>
  <c r="A3504" i="5"/>
  <c r="AD3503" i="5"/>
  <c r="AC3503" i="5"/>
  <c r="AB3503" i="5"/>
  <c r="AA3503" i="5"/>
  <c r="Z3503" i="5"/>
  <c r="Y3503" i="5"/>
  <c r="X3503" i="5"/>
  <c r="W3503" i="5"/>
  <c r="V3503" i="5"/>
  <c r="U3503" i="5"/>
  <c r="S3503" i="5"/>
  <c r="R3503" i="5"/>
  <c r="Q3503" i="5"/>
  <c r="P3503" i="5"/>
  <c r="O3503" i="5"/>
  <c r="N3503" i="5"/>
  <c r="M3503" i="5"/>
  <c r="L3503" i="5"/>
  <c r="K3503" i="5"/>
  <c r="J3503" i="5"/>
  <c r="I3503" i="5"/>
  <c r="H3503" i="5"/>
  <c r="G3503" i="5"/>
  <c r="F3503" i="5"/>
  <c r="E3503" i="5"/>
  <c r="D3503" i="5"/>
  <c r="C3503" i="5"/>
  <c r="B3503" i="5"/>
  <c r="A3503" i="5"/>
  <c r="AD3502" i="5"/>
  <c r="AC3502" i="5"/>
  <c r="AB3502" i="5"/>
  <c r="AA3502" i="5"/>
  <c r="Z3502" i="5"/>
  <c r="Y3502" i="5"/>
  <c r="X3502" i="5"/>
  <c r="W3502" i="5"/>
  <c r="V3502" i="5"/>
  <c r="U3502" i="5"/>
  <c r="S3502" i="5"/>
  <c r="R3502" i="5"/>
  <c r="Q3502" i="5"/>
  <c r="P3502" i="5"/>
  <c r="O3502" i="5"/>
  <c r="N3502" i="5"/>
  <c r="M3502" i="5"/>
  <c r="L3502" i="5"/>
  <c r="K3502" i="5"/>
  <c r="J3502" i="5"/>
  <c r="I3502" i="5"/>
  <c r="H3502" i="5"/>
  <c r="G3502" i="5"/>
  <c r="F3502" i="5"/>
  <c r="E3502" i="5"/>
  <c r="D3502" i="5"/>
  <c r="T3502" i="5" s="1"/>
  <c r="AF3502" i="5" s="1"/>
  <c r="C3502" i="5"/>
  <c r="B3502" i="5"/>
  <c r="A3502" i="5"/>
  <c r="AE3501" i="5"/>
  <c r="AD3501" i="5"/>
  <c r="AC3501" i="5"/>
  <c r="AB3501" i="5"/>
  <c r="AA3501" i="5"/>
  <c r="Z3501" i="5"/>
  <c r="Y3501" i="5"/>
  <c r="X3501" i="5"/>
  <c r="W3501" i="5"/>
  <c r="V3501" i="5"/>
  <c r="U3501" i="5"/>
  <c r="T3501" i="5"/>
  <c r="S3501" i="5"/>
  <c r="R3501" i="5"/>
  <c r="Q3501" i="5"/>
  <c r="P3501" i="5"/>
  <c r="O3501" i="5"/>
  <c r="N3501" i="5"/>
  <c r="M3501" i="5"/>
  <c r="L3501" i="5"/>
  <c r="K3501" i="5"/>
  <c r="J3501" i="5"/>
  <c r="I3501" i="5"/>
  <c r="H3501" i="5"/>
  <c r="G3501" i="5"/>
  <c r="F3501" i="5"/>
  <c r="E3501" i="5"/>
  <c r="D3501" i="5"/>
  <c r="C3501" i="5"/>
  <c r="B3501" i="5"/>
  <c r="A3501" i="5"/>
  <c r="AD3500" i="5"/>
  <c r="AC3500" i="5"/>
  <c r="AB3500" i="5"/>
  <c r="AA3500" i="5"/>
  <c r="Z3500" i="5"/>
  <c r="Y3500" i="5"/>
  <c r="X3500" i="5"/>
  <c r="W3500" i="5"/>
  <c r="V3500" i="5"/>
  <c r="U3500" i="5"/>
  <c r="S3500" i="5"/>
  <c r="R3500" i="5"/>
  <c r="Q3500" i="5"/>
  <c r="P3500" i="5"/>
  <c r="O3500" i="5"/>
  <c r="N3500" i="5"/>
  <c r="M3500" i="5"/>
  <c r="L3500" i="5"/>
  <c r="K3500" i="5"/>
  <c r="J3500" i="5"/>
  <c r="I3500" i="5"/>
  <c r="H3500" i="5"/>
  <c r="G3500" i="5"/>
  <c r="F3500" i="5"/>
  <c r="E3500" i="5"/>
  <c r="D3500" i="5"/>
  <c r="C3500" i="5"/>
  <c r="B3500" i="5"/>
  <c r="A3500" i="5"/>
  <c r="AD3499" i="5"/>
  <c r="AC3499" i="5"/>
  <c r="AB3499" i="5"/>
  <c r="AA3499" i="5"/>
  <c r="Z3499" i="5"/>
  <c r="Y3499" i="5"/>
  <c r="X3499" i="5"/>
  <c r="W3499" i="5"/>
  <c r="V3499" i="5"/>
  <c r="U3499" i="5"/>
  <c r="S3499" i="5"/>
  <c r="R3499" i="5"/>
  <c r="Q3499" i="5"/>
  <c r="P3499" i="5"/>
  <c r="O3499" i="5"/>
  <c r="N3499" i="5"/>
  <c r="M3499" i="5"/>
  <c r="L3499" i="5"/>
  <c r="K3499" i="5"/>
  <c r="J3499" i="5"/>
  <c r="I3499" i="5"/>
  <c r="H3499" i="5"/>
  <c r="G3499" i="5"/>
  <c r="F3499" i="5"/>
  <c r="E3499" i="5"/>
  <c r="D3499" i="5"/>
  <c r="T3499" i="5" s="1"/>
  <c r="AF3499" i="5" s="1"/>
  <c r="C3499" i="5"/>
  <c r="B3499" i="5"/>
  <c r="A3499" i="5"/>
  <c r="AE3498" i="5"/>
  <c r="AD3498" i="5"/>
  <c r="AC3498" i="5"/>
  <c r="AB3498" i="5"/>
  <c r="AA3498" i="5"/>
  <c r="Z3498" i="5"/>
  <c r="Y3498" i="5"/>
  <c r="X3498" i="5"/>
  <c r="W3498" i="5"/>
  <c r="V3498" i="5"/>
  <c r="U3498" i="5"/>
  <c r="T3498" i="5"/>
  <c r="AF3498" i="5" s="1"/>
  <c r="S3498" i="5"/>
  <c r="R3498" i="5"/>
  <c r="Q3498" i="5"/>
  <c r="P3498" i="5"/>
  <c r="O3498" i="5"/>
  <c r="N3498" i="5"/>
  <c r="M3498" i="5"/>
  <c r="L3498" i="5"/>
  <c r="K3498" i="5"/>
  <c r="J3498" i="5"/>
  <c r="I3498" i="5"/>
  <c r="H3498" i="5"/>
  <c r="G3498" i="5"/>
  <c r="F3498" i="5"/>
  <c r="E3498" i="5"/>
  <c r="D3498" i="5"/>
  <c r="C3498" i="5"/>
  <c r="B3498" i="5"/>
  <c r="A3498" i="5"/>
  <c r="AE3497" i="5"/>
  <c r="AD3497" i="5"/>
  <c r="AC3497" i="5"/>
  <c r="AB3497" i="5"/>
  <c r="AA3497" i="5"/>
  <c r="Z3497" i="5"/>
  <c r="Y3497" i="5"/>
  <c r="X3497" i="5"/>
  <c r="W3497" i="5"/>
  <c r="V3497" i="5"/>
  <c r="U3497" i="5"/>
  <c r="S3497" i="5"/>
  <c r="R3497" i="5"/>
  <c r="Q3497" i="5"/>
  <c r="P3497" i="5"/>
  <c r="O3497" i="5"/>
  <c r="N3497" i="5"/>
  <c r="M3497" i="5"/>
  <c r="L3497" i="5"/>
  <c r="K3497" i="5"/>
  <c r="J3497" i="5"/>
  <c r="I3497" i="5"/>
  <c r="H3497" i="5"/>
  <c r="G3497" i="5"/>
  <c r="F3497" i="5"/>
  <c r="E3497" i="5"/>
  <c r="D3497" i="5"/>
  <c r="T3497" i="5" s="1"/>
  <c r="AF3497" i="5" s="1"/>
  <c r="C3497" i="5"/>
  <c r="B3497" i="5"/>
  <c r="A3497" i="5"/>
  <c r="AD3496" i="5"/>
  <c r="AC3496" i="5"/>
  <c r="AB3496" i="5"/>
  <c r="AA3496" i="5"/>
  <c r="Z3496" i="5"/>
  <c r="Y3496" i="5"/>
  <c r="X3496" i="5"/>
  <c r="W3496" i="5"/>
  <c r="V3496" i="5"/>
  <c r="U3496" i="5"/>
  <c r="S3496" i="5"/>
  <c r="R3496" i="5"/>
  <c r="Q3496" i="5"/>
  <c r="P3496" i="5"/>
  <c r="O3496" i="5"/>
  <c r="N3496" i="5"/>
  <c r="M3496" i="5"/>
  <c r="L3496" i="5"/>
  <c r="K3496" i="5"/>
  <c r="J3496" i="5"/>
  <c r="I3496" i="5"/>
  <c r="H3496" i="5"/>
  <c r="G3496" i="5"/>
  <c r="F3496" i="5"/>
  <c r="E3496" i="5"/>
  <c r="D3496" i="5"/>
  <c r="T3496" i="5" s="1"/>
  <c r="AF3496" i="5" s="1"/>
  <c r="C3496" i="5"/>
  <c r="B3496" i="5"/>
  <c r="A3496" i="5"/>
  <c r="AE3495" i="5"/>
  <c r="AD3495" i="5"/>
  <c r="AC3495" i="5"/>
  <c r="AB3495" i="5"/>
  <c r="AA3495" i="5"/>
  <c r="Z3495" i="5"/>
  <c r="Y3495" i="5"/>
  <c r="X3495" i="5"/>
  <c r="W3495" i="5"/>
  <c r="V3495" i="5"/>
  <c r="U3495" i="5"/>
  <c r="T3495" i="5"/>
  <c r="AF3495" i="5" s="1"/>
  <c r="S3495" i="5"/>
  <c r="R3495" i="5"/>
  <c r="Q3495" i="5"/>
  <c r="P3495" i="5"/>
  <c r="O3495" i="5"/>
  <c r="N3495" i="5"/>
  <c r="M3495" i="5"/>
  <c r="L3495" i="5"/>
  <c r="K3495" i="5"/>
  <c r="J3495" i="5"/>
  <c r="I3495" i="5"/>
  <c r="H3495" i="5"/>
  <c r="G3495" i="5"/>
  <c r="F3495" i="5"/>
  <c r="E3495" i="5"/>
  <c r="D3495" i="5"/>
  <c r="C3495" i="5"/>
  <c r="B3495" i="5"/>
  <c r="A3495" i="5"/>
  <c r="AE3494" i="5"/>
  <c r="AD3494" i="5"/>
  <c r="AC3494" i="5"/>
  <c r="AB3494" i="5"/>
  <c r="AA3494" i="5"/>
  <c r="Z3494" i="5"/>
  <c r="Y3494" i="5"/>
  <c r="X3494" i="5"/>
  <c r="W3494" i="5"/>
  <c r="V3494" i="5"/>
  <c r="U3494" i="5"/>
  <c r="S3494" i="5"/>
  <c r="R3494" i="5"/>
  <c r="Q3494" i="5"/>
  <c r="P3494" i="5"/>
  <c r="O3494" i="5"/>
  <c r="N3494" i="5"/>
  <c r="M3494" i="5"/>
  <c r="L3494" i="5"/>
  <c r="K3494" i="5"/>
  <c r="J3494" i="5"/>
  <c r="I3494" i="5"/>
  <c r="H3494" i="5"/>
  <c r="G3494" i="5"/>
  <c r="F3494" i="5"/>
  <c r="E3494" i="5"/>
  <c r="D3494" i="5"/>
  <c r="T3494" i="5" s="1"/>
  <c r="AF3494" i="5" s="1"/>
  <c r="C3494" i="5"/>
  <c r="B3494" i="5"/>
  <c r="A3494" i="5"/>
  <c r="AD3493" i="5"/>
  <c r="AC3493" i="5"/>
  <c r="AB3493" i="5"/>
  <c r="AA3493" i="5"/>
  <c r="Z3493" i="5"/>
  <c r="Y3493" i="5"/>
  <c r="X3493" i="5"/>
  <c r="W3493" i="5"/>
  <c r="V3493" i="5"/>
  <c r="U3493" i="5"/>
  <c r="S3493" i="5"/>
  <c r="R3493" i="5"/>
  <c r="Q3493" i="5"/>
  <c r="P3493" i="5"/>
  <c r="O3493" i="5"/>
  <c r="N3493" i="5"/>
  <c r="M3493" i="5"/>
  <c r="L3493" i="5"/>
  <c r="K3493" i="5"/>
  <c r="J3493" i="5"/>
  <c r="I3493" i="5"/>
  <c r="H3493" i="5"/>
  <c r="G3493" i="5"/>
  <c r="F3493" i="5"/>
  <c r="E3493" i="5"/>
  <c r="D3493" i="5"/>
  <c r="T3493" i="5" s="1"/>
  <c r="AF3493" i="5" s="1"/>
  <c r="C3493" i="5"/>
  <c r="B3493" i="5"/>
  <c r="A3493" i="5"/>
  <c r="AE3492" i="5"/>
  <c r="AD3492" i="5"/>
  <c r="AC3492" i="5"/>
  <c r="AB3492" i="5"/>
  <c r="AA3492" i="5"/>
  <c r="Z3492" i="5"/>
  <c r="Y3492" i="5"/>
  <c r="X3492" i="5"/>
  <c r="W3492" i="5"/>
  <c r="V3492" i="5"/>
  <c r="U3492" i="5"/>
  <c r="T3492" i="5"/>
  <c r="AF3492" i="5" s="1"/>
  <c r="S3492" i="5"/>
  <c r="R3492" i="5"/>
  <c r="Q3492" i="5"/>
  <c r="P3492" i="5"/>
  <c r="O3492" i="5"/>
  <c r="N3492" i="5"/>
  <c r="M3492" i="5"/>
  <c r="L3492" i="5"/>
  <c r="K3492" i="5"/>
  <c r="J3492" i="5"/>
  <c r="I3492" i="5"/>
  <c r="H3492" i="5"/>
  <c r="G3492" i="5"/>
  <c r="F3492" i="5"/>
  <c r="E3492" i="5"/>
  <c r="D3492" i="5"/>
  <c r="C3492" i="5"/>
  <c r="B3492" i="5"/>
  <c r="A3492" i="5"/>
  <c r="AD3491" i="5"/>
  <c r="AC3491" i="5"/>
  <c r="AB3491" i="5"/>
  <c r="AA3491" i="5"/>
  <c r="Z3491" i="5"/>
  <c r="Y3491" i="5"/>
  <c r="X3491" i="5"/>
  <c r="W3491" i="5"/>
  <c r="V3491" i="5"/>
  <c r="U3491" i="5"/>
  <c r="S3491" i="5"/>
  <c r="R3491" i="5"/>
  <c r="Q3491" i="5"/>
  <c r="P3491" i="5"/>
  <c r="O3491" i="5"/>
  <c r="N3491" i="5"/>
  <c r="M3491" i="5"/>
  <c r="L3491" i="5"/>
  <c r="K3491" i="5"/>
  <c r="J3491" i="5"/>
  <c r="I3491" i="5"/>
  <c r="H3491" i="5"/>
  <c r="G3491" i="5"/>
  <c r="F3491" i="5"/>
  <c r="E3491" i="5"/>
  <c r="D3491" i="5"/>
  <c r="C3491" i="5"/>
  <c r="B3491" i="5"/>
  <c r="A3491" i="5"/>
  <c r="AD3490" i="5"/>
  <c r="AC3490" i="5"/>
  <c r="AB3490" i="5"/>
  <c r="AA3490" i="5"/>
  <c r="Z3490" i="5"/>
  <c r="Y3490" i="5"/>
  <c r="X3490" i="5"/>
  <c r="W3490" i="5"/>
  <c r="V3490" i="5"/>
  <c r="U3490" i="5"/>
  <c r="S3490" i="5"/>
  <c r="R3490" i="5"/>
  <c r="Q3490" i="5"/>
  <c r="P3490" i="5"/>
  <c r="O3490" i="5"/>
  <c r="N3490" i="5"/>
  <c r="M3490" i="5"/>
  <c r="L3490" i="5"/>
  <c r="K3490" i="5"/>
  <c r="J3490" i="5"/>
  <c r="I3490" i="5"/>
  <c r="H3490" i="5"/>
  <c r="G3490" i="5"/>
  <c r="F3490" i="5"/>
  <c r="E3490" i="5"/>
  <c r="D3490" i="5"/>
  <c r="T3490" i="5" s="1"/>
  <c r="AF3490" i="5" s="1"/>
  <c r="C3490" i="5"/>
  <c r="B3490" i="5"/>
  <c r="A3490" i="5"/>
  <c r="AE3489" i="5"/>
  <c r="AD3489" i="5"/>
  <c r="AC3489" i="5"/>
  <c r="AB3489" i="5"/>
  <c r="AA3489" i="5"/>
  <c r="Z3489" i="5"/>
  <c r="Y3489" i="5"/>
  <c r="X3489" i="5"/>
  <c r="W3489" i="5"/>
  <c r="V3489" i="5"/>
  <c r="U3489" i="5"/>
  <c r="T3489" i="5"/>
  <c r="AF3489" i="5" s="1"/>
  <c r="S3489" i="5"/>
  <c r="R3489" i="5"/>
  <c r="Q3489" i="5"/>
  <c r="P3489" i="5"/>
  <c r="O3489" i="5"/>
  <c r="N3489" i="5"/>
  <c r="M3489" i="5"/>
  <c r="L3489" i="5"/>
  <c r="K3489" i="5"/>
  <c r="J3489" i="5"/>
  <c r="I3489" i="5"/>
  <c r="H3489" i="5"/>
  <c r="G3489" i="5"/>
  <c r="F3489" i="5"/>
  <c r="E3489" i="5"/>
  <c r="D3489" i="5"/>
  <c r="C3489" i="5"/>
  <c r="B3489" i="5"/>
  <c r="A3489" i="5"/>
  <c r="AE3488" i="5"/>
  <c r="AD3488" i="5"/>
  <c r="AC3488" i="5"/>
  <c r="AB3488" i="5"/>
  <c r="AA3488" i="5"/>
  <c r="Z3488" i="5"/>
  <c r="Y3488" i="5"/>
  <c r="X3488" i="5"/>
  <c r="W3488" i="5"/>
  <c r="V3488" i="5"/>
  <c r="U3488" i="5"/>
  <c r="S3488" i="5"/>
  <c r="R3488" i="5"/>
  <c r="Q3488" i="5"/>
  <c r="P3488" i="5"/>
  <c r="O3488" i="5"/>
  <c r="N3488" i="5"/>
  <c r="M3488" i="5"/>
  <c r="L3488" i="5"/>
  <c r="K3488" i="5"/>
  <c r="J3488" i="5"/>
  <c r="I3488" i="5"/>
  <c r="H3488" i="5"/>
  <c r="G3488" i="5"/>
  <c r="F3488" i="5"/>
  <c r="E3488" i="5"/>
  <c r="D3488" i="5"/>
  <c r="T3488" i="5" s="1"/>
  <c r="AF3488" i="5" s="1"/>
  <c r="C3488" i="5"/>
  <c r="B3488" i="5"/>
  <c r="A3488" i="5"/>
  <c r="AD3487" i="5"/>
  <c r="AC3487" i="5"/>
  <c r="AB3487" i="5"/>
  <c r="AA3487" i="5"/>
  <c r="Z3487" i="5"/>
  <c r="Y3487" i="5"/>
  <c r="X3487" i="5"/>
  <c r="W3487" i="5"/>
  <c r="V3487" i="5"/>
  <c r="U3487" i="5"/>
  <c r="S3487" i="5"/>
  <c r="R3487" i="5"/>
  <c r="Q3487" i="5"/>
  <c r="P3487" i="5"/>
  <c r="O3487" i="5"/>
  <c r="N3487" i="5"/>
  <c r="M3487" i="5"/>
  <c r="L3487" i="5"/>
  <c r="K3487" i="5"/>
  <c r="J3487" i="5"/>
  <c r="I3487" i="5"/>
  <c r="H3487" i="5"/>
  <c r="G3487" i="5"/>
  <c r="F3487" i="5"/>
  <c r="E3487" i="5"/>
  <c r="D3487" i="5"/>
  <c r="T3487" i="5" s="1"/>
  <c r="AF3487" i="5" s="1"/>
  <c r="C3487" i="5"/>
  <c r="B3487" i="5"/>
  <c r="A3487" i="5"/>
  <c r="AE3486" i="5"/>
  <c r="AD3486" i="5"/>
  <c r="AC3486" i="5"/>
  <c r="AB3486" i="5"/>
  <c r="AA3486" i="5"/>
  <c r="Z3486" i="5"/>
  <c r="Y3486" i="5"/>
  <c r="X3486" i="5"/>
  <c r="W3486" i="5"/>
  <c r="V3486" i="5"/>
  <c r="U3486" i="5"/>
  <c r="T3486" i="5"/>
  <c r="AF3486" i="5" s="1"/>
  <c r="S3486" i="5"/>
  <c r="R3486" i="5"/>
  <c r="Q3486" i="5"/>
  <c r="P3486" i="5"/>
  <c r="O3486" i="5"/>
  <c r="N3486" i="5"/>
  <c r="M3486" i="5"/>
  <c r="L3486" i="5"/>
  <c r="K3486" i="5"/>
  <c r="J3486" i="5"/>
  <c r="I3486" i="5"/>
  <c r="H3486" i="5"/>
  <c r="G3486" i="5"/>
  <c r="F3486" i="5"/>
  <c r="E3486" i="5"/>
  <c r="D3486" i="5"/>
  <c r="C3486" i="5"/>
  <c r="B3486" i="5"/>
  <c r="A3486" i="5"/>
  <c r="AE3485" i="5"/>
  <c r="AD3485" i="5"/>
  <c r="AC3485" i="5"/>
  <c r="AB3485" i="5"/>
  <c r="AA3485" i="5"/>
  <c r="Z3485" i="5"/>
  <c r="Y3485" i="5"/>
  <c r="X3485" i="5"/>
  <c r="W3485" i="5"/>
  <c r="V3485" i="5"/>
  <c r="U3485" i="5"/>
  <c r="S3485" i="5"/>
  <c r="R3485" i="5"/>
  <c r="Q3485" i="5"/>
  <c r="P3485" i="5"/>
  <c r="O3485" i="5"/>
  <c r="N3485" i="5"/>
  <c r="M3485" i="5"/>
  <c r="L3485" i="5"/>
  <c r="K3485" i="5"/>
  <c r="J3485" i="5"/>
  <c r="I3485" i="5"/>
  <c r="H3485" i="5"/>
  <c r="G3485" i="5"/>
  <c r="F3485" i="5"/>
  <c r="E3485" i="5"/>
  <c r="D3485" i="5"/>
  <c r="T3485" i="5" s="1"/>
  <c r="AF3485" i="5" s="1"/>
  <c r="C3485" i="5"/>
  <c r="B3485" i="5"/>
  <c r="A3485" i="5"/>
  <c r="AD3484" i="5"/>
  <c r="AC3484" i="5"/>
  <c r="AB3484" i="5"/>
  <c r="AA3484" i="5"/>
  <c r="Z3484" i="5"/>
  <c r="Y3484" i="5"/>
  <c r="X3484" i="5"/>
  <c r="W3484" i="5"/>
  <c r="V3484" i="5"/>
  <c r="U3484" i="5"/>
  <c r="S3484" i="5"/>
  <c r="R3484" i="5"/>
  <c r="Q3484" i="5"/>
  <c r="P3484" i="5"/>
  <c r="O3484" i="5"/>
  <c r="N3484" i="5"/>
  <c r="M3484" i="5"/>
  <c r="L3484" i="5"/>
  <c r="K3484" i="5"/>
  <c r="J3484" i="5"/>
  <c r="I3484" i="5"/>
  <c r="H3484" i="5"/>
  <c r="G3484" i="5"/>
  <c r="F3484" i="5"/>
  <c r="E3484" i="5"/>
  <c r="D3484" i="5"/>
  <c r="T3484" i="5" s="1"/>
  <c r="C3484" i="5"/>
  <c r="B3484" i="5"/>
  <c r="A3484" i="5"/>
  <c r="AE3483" i="5"/>
  <c r="AD3483" i="5"/>
  <c r="AC3483" i="5"/>
  <c r="AB3483" i="5"/>
  <c r="AA3483" i="5"/>
  <c r="Z3483" i="5"/>
  <c r="Y3483" i="5"/>
  <c r="X3483" i="5"/>
  <c r="W3483" i="5"/>
  <c r="V3483" i="5"/>
  <c r="U3483" i="5"/>
  <c r="T3483" i="5"/>
  <c r="AF3483" i="5" s="1"/>
  <c r="S3483" i="5"/>
  <c r="R3483" i="5"/>
  <c r="Q3483" i="5"/>
  <c r="P3483" i="5"/>
  <c r="O3483" i="5"/>
  <c r="N3483" i="5"/>
  <c r="M3483" i="5"/>
  <c r="L3483" i="5"/>
  <c r="K3483" i="5"/>
  <c r="J3483" i="5"/>
  <c r="I3483" i="5"/>
  <c r="H3483" i="5"/>
  <c r="G3483" i="5"/>
  <c r="F3483" i="5"/>
  <c r="E3483" i="5"/>
  <c r="D3483" i="5"/>
  <c r="C3483" i="5"/>
  <c r="B3483" i="5"/>
  <c r="A3483" i="5"/>
  <c r="AE3482" i="5"/>
  <c r="AD3482" i="5"/>
  <c r="AC3482" i="5"/>
  <c r="AB3482" i="5"/>
  <c r="AA3482" i="5"/>
  <c r="Z3482" i="5"/>
  <c r="Y3482" i="5"/>
  <c r="X3482" i="5"/>
  <c r="W3482" i="5"/>
  <c r="V3482" i="5"/>
  <c r="U3482" i="5"/>
  <c r="S3482" i="5"/>
  <c r="R3482" i="5"/>
  <c r="Q3482" i="5"/>
  <c r="P3482" i="5"/>
  <c r="O3482" i="5"/>
  <c r="N3482" i="5"/>
  <c r="M3482" i="5"/>
  <c r="L3482" i="5"/>
  <c r="K3482" i="5"/>
  <c r="J3482" i="5"/>
  <c r="I3482" i="5"/>
  <c r="H3482" i="5"/>
  <c r="G3482" i="5"/>
  <c r="F3482" i="5"/>
  <c r="E3482" i="5"/>
  <c r="D3482" i="5"/>
  <c r="T3482" i="5" s="1"/>
  <c r="AF3482" i="5" s="1"/>
  <c r="C3482" i="5"/>
  <c r="B3482" i="5"/>
  <c r="A3482" i="5"/>
  <c r="AD3481" i="5"/>
  <c r="AC3481" i="5"/>
  <c r="AB3481" i="5"/>
  <c r="AA3481" i="5"/>
  <c r="Z3481" i="5"/>
  <c r="Y3481" i="5"/>
  <c r="X3481" i="5"/>
  <c r="W3481" i="5"/>
  <c r="V3481" i="5"/>
  <c r="U3481" i="5"/>
  <c r="S3481" i="5"/>
  <c r="R3481" i="5"/>
  <c r="Q3481" i="5"/>
  <c r="P3481" i="5"/>
  <c r="O3481" i="5"/>
  <c r="N3481" i="5"/>
  <c r="M3481" i="5"/>
  <c r="L3481" i="5"/>
  <c r="K3481" i="5"/>
  <c r="J3481" i="5"/>
  <c r="I3481" i="5"/>
  <c r="H3481" i="5"/>
  <c r="G3481" i="5"/>
  <c r="F3481" i="5"/>
  <c r="E3481" i="5"/>
  <c r="D3481" i="5"/>
  <c r="T3481" i="5" s="1"/>
  <c r="C3481" i="5"/>
  <c r="B3481" i="5"/>
  <c r="A3481" i="5"/>
  <c r="AE3480" i="5"/>
  <c r="AD3480" i="5"/>
  <c r="AC3480" i="5"/>
  <c r="AB3480" i="5"/>
  <c r="AA3480" i="5"/>
  <c r="Z3480" i="5"/>
  <c r="Y3480" i="5"/>
  <c r="X3480" i="5"/>
  <c r="W3480" i="5"/>
  <c r="V3480" i="5"/>
  <c r="U3480" i="5"/>
  <c r="T3480" i="5"/>
  <c r="AF3480" i="5" s="1"/>
  <c r="S3480" i="5"/>
  <c r="R3480" i="5"/>
  <c r="Q3480" i="5"/>
  <c r="P3480" i="5"/>
  <c r="O3480" i="5"/>
  <c r="N3480" i="5"/>
  <c r="M3480" i="5"/>
  <c r="L3480" i="5"/>
  <c r="K3480" i="5"/>
  <c r="J3480" i="5"/>
  <c r="I3480" i="5"/>
  <c r="H3480" i="5"/>
  <c r="G3480" i="5"/>
  <c r="F3480" i="5"/>
  <c r="E3480" i="5"/>
  <c r="D3480" i="5"/>
  <c r="C3480" i="5"/>
  <c r="B3480" i="5"/>
  <c r="A3480" i="5"/>
  <c r="AE3479" i="5"/>
  <c r="AD3479" i="5"/>
  <c r="AC3479" i="5"/>
  <c r="AB3479" i="5"/>
  <c r="AA3479" i="5"/>
  <c r="Z3479" i="5"/>
  <c r="Y3479" i="5"/>
  <c r="X3479" i="5"/>
  <c r="W3479" i="5"/>
  <c r="V3479" i="5"/>
  <c r="U3479" i="5"/>
  <c r="S3479" i="5"/>
  <c r="R3479" i="5"/>
  <c r="Q3479" i="5"/>
  <c r="P3479" i="5"/>
  <c r="O3479" i="5"/>
  <c r="N3479" i="5"/>
  <c r="M3479" i="5"/>
  <c r="L3479" i="5"/>
  <c r="K3479" i="5"/>
  <c r="J3479" i="5"/>
  <c r="I3479" i="5"/>
  <c r="H3479" i="5"/>
  <c r="G3479" i="5"/>
  <c r="F3479" i="5"/>
  <c r="E3479" i="5"/>
  <c r="D3479" i="5"/>
  <c r="T3479" i="5" s="1"/>
  <c r="AF3479" i="5" s="1"/>
  <c r="C3479" i="5"/>
  <c r="B3479" i="5"/>
  <c r="A3479" i="5"/>
  <c r="AD3478" i="5"/>
  <c r="AC3478" i="5"/>
  <c r="AB3478" i="5"/>
  <c r="AA3478" i="5"/>
  <c r="Z3478" i="5"/>
  <c r="Y3478" i="5"/>
  <c r="X3478" i="5"/>
  <c r="W3478" i="5"/>
  <c r="V3478" i="5"/>
  <c r="U3478" i="5"/>
  <c r="S3478" i="5"/>
  <c r="R3478" i="5"/>
  <c r="Q3478" i="5"/>
  <c r="P3478" i="5"/>
  <c r="O3478" i="5"/>
  <c r="N3478" i="5"/>
  <c r="M3478" i="5"/>
  <c r="L3478" i="5"/>
  <c r="K3478" i="5"/>
  <c r="J3478" i="5"/>
  <c r="I3478" i="5"/>
  <c r="H3478" i="5"/>
  <c r="G3478" i="5"/>
  <c r="F3478" i="5"/>
  <c r="E3478" i="5"/>
  <c r="D3478" i="5"/>
  <c r="T3478" i="5" s="1"/>
  <c r="C3478" i="5"/>
  <c r="B3478" i="5"/>
  <c r="A3478" i="5"/>
  <c r="AE3477" i="5"/>
  <c r="AD3477" i="5"/>
  <c r="AC3477" i="5"/>
  <c r="AB3477" i="5"/>
  <c r="AA3477" i="5"/>
  <c r="Z3477" i="5"/>
  <c r="Y3477" i="5"/>
  <c r="X3477" i="5"/>
  <c r="W3477" i="5"/>
  <c r="V3477" i="5"/>
  <c r="U3477" i="5"/>
  <c r="T3477" i="5"/>
  <c r="AF3477" i="5" s="1"/>
  <c r="S3477" i="5"/>
  <c r="R3477" i="5"/>
  <c r="Q3477" i="5"/>
  <c r="P3477" i="5"/>
  <c r="O3477" i="5"/>
  <c r="N3477" i="5"/>
  <c r="M3477" i="5"/>
  <c r="L3477" i="5"/>
  <c r="K3477" i="5"/>
  <c r="J3477" i="5"/>
  <c r="I3477" i="5"/>
  <c r="H3477" i="5"/>
  <c r="G3477" i="5"/>
  <c r="F3477" i="5"/>
  <c r="E3477" i="5"/>
  <c r="D3477" i="5"/>
  <c r="C3477" i="5"/>
  <c r="B3477" i="5"/>
  <c r="A3477" i="5"/>
  <c r="AD3476" i="5"/>
  <c r="AC3476" i="5"/>
  <c r="AB3476" i="5"/>
  <c r="AA3476" i="5"/>
  <c r="Z3476" i="5"/>
  <c r="Y3476" i="5"/>
  <c r="X3476" i="5"/>
  <c r="W3476" i="5"/>
  <c r="V3476" i="5"/>
  <c r="U3476" i="5"/>
  <c r="S3476" i="5"/>
  <c r="R3476" i="5"/>
  <c r="Q3476" i="5"/>
  <c r="P3476" i="5"/>
  <c r="O3476" i="5"/>
  <c r="N3476" i="5"/>
  <c r="M3476" i="5"/>
  <c r="L3476" i="5"/>
  <c r="K3476" i="5"/>
  <c r="J3476" i="5"/>
  <c r="I3476" i="5"/>
  <c r="H3476" i="5"/>
  <c r="G3476" i="5"/>
  <c r="F3476" i="5"/>
  <c r="E3476" i="5"/>
  <c r="D3476" i="5"/>
  <c r="C3476" i="5"/>
  <c r="B3476" i="5"/>
  <c r="A3476" i="5"/>
  <c r="AD3475" i="5"/>
  <c r="AC3475" i="5"/>
  <c r="AB3475" i="5"/>
  <c r="AA3475" i="5"/>
  <c r="Z3475" i="5"/>
  <c r="Y3475" i="5"/>
  <c r="X3475" i="5"/>
  <c r="W3475" i="5"/>
  <c r="V3475" i="5"/>
  <c r="U3475" i="5"/>
  <c r="S3475" i="5"/>
  <c r="R3475" i="5"/>
  <c r="Q3475" i="5"/>
  <c r="P3475" i="5"/>
  <c r="O3475" i="5"/>
  <c r="N3475" i="5"/>
  <c r="M3475" i="5"/>
  <c r="L3475" i="5"/>
  <c r="K3475" i="5"/>
  <c r="J3475" i="5"/>
  <c r="I3475" i="5"/>
  <c r="H3475" i="5"/>
  <c r="G3475" i="5"/>
  <c r="F3475" i="5"/>
  <c r="E3475" i="5"/>
  <c r="D3475" i="5"/>
  <c r="T3475" i="5" s="1"/>
  <c r="C3475" i="5"/>
  <c r="B3475" i="5"/>
  <c r="A3475" i="5"/>
  <c r="AE3474" i="5"/>
  <c r="AD3474" i="5"/>
  <c r="AC3474" i="5"/>
  <c r="AB3474" i="5"/>
  <c r="AA3474" i="5"/>
  <c r="Z3474" i="5"/>
  <c r="Y3474" i="5"/>
  <c r="X3474" i="5"/>
  <c r="W3474" i="5"/>
  <c r="V3474" i="5"/>
  <c r="U3474" i="5"/>
  <c r="T3474" i="5"/>
  <c r="AF3474" i="5" s="1"/>
  <c r="S3474" i="5"/>
  <c r="R3474" i="5"/>
  <c r="Q3474" i="5"/>
  <c r="P3474" i="5"/>
  <c r="O3474" i="5"/>
  <c r="N3474" i="5"/>
  <c r="M3474" i="5"/>
  <c r="L3474" i="5"/>
  <c r="K3474" i="5"/>
  <c r="J3474" i="5"/>
  <c r="I3474" i="5"/>
  <c r="H3474" i="5"/>
  <c r="F3474" i="5"/>
  <c r="E3474" i="5"/>
  <c r="G3474" i="5" s="1"/>
  <c r="D3474" i="5"/>
  <c r="C3474" i="5"/>
  <c r="B3474" i="5"/>
  <c r="A3474" i="5"/>
  <c r="AD3473" i="5"/>
  <c r="AC3473" i="5"/>
  <c r="AB3473" i="5"/>
  <c r="AA3473" i="5"/>
  <c r="Z3473" i="5"/>
  <c r="Y3473" i="5"/>
  <c r="X3473" i="5"/>
  <c r="W3473" i="5"/>
  <c r="V3473" i="5"/>
  <c r="U3473" i="5"/>
  <c r="S3473" i="5"/>
  <c r="R3473" i="5"/>
  <c r="Q3473" i="5"/>
  <c r="P3473" i="5"/>
  <c r="O3473" i="5"/>
  <c r="N3473" i="5"/>
  <c r="M3473" i="5"/>
  <c r="L3473" i="5"/>
  <c r="K3473" i="5"/>
  <c r="J3473" i="5"/>
  <c r="I3473" i="5"/>
  <c r="H3473" i="5"/>
  <c r="G3473" i="5"/>
  <c r="F3473" i="5"/>
  <c r="E3473" i="5"/>
  <c r="D3473" i="5"/>
  <c r="C3473" i="5"/>
  <c r="B3473" i="5"/>
  <c r="A3473" i="5"/>
  <c r="AD3472" i="5"/>
  <c r="AC3472" i="5"/>
  <c r="AB3472" i="5"/>
  <c r="AA3472" i="5"/>
  <c r="Z3472" i="5"/>
  <c r="Y3472" i="5"/>
  <c r="X3472" i="5"/>
  <c r="W3472" i="5"/>
  <c r="V3472" i="5"/>
  <c r="U3472" i="5"/>
  <c r="S3472" i="5"/>
  <c r="R3472" i="5"/>
  <c r="Q3472" i="5"/>
  <c r="P3472" i="5"/>
  <c r="O3472" i="5"/>
  <c r="N3472" i="5"/>
  <c r="M3472" i="5"/>
  <c r="L3472" i="5"/>
  <c r="K3472" i="5"/>
  <c r="J3472" i="5"/>
  <c r="I3472" i="5"/>
  <c r="H3472" i="5"/>
  <c r="G3472" i="5"/>
  <c r="F3472" i="5"/>
  <c r="E3472" i="5"/>
  <c r="D3472" i="5"/>
  <c r="T3472" i="5" s="1"/>
  <c r="AF3472" i="5" s="1"/>
  <c r="C3472" i="5"/>
  <c r="B3472" i="5"/>
  <c r="A3472" i="5"/>
  <c r="AE3471" i="5"/>
  <c r="AD3471" i="5"/>
  <c r="AC3471" i="5"/>
  <c r="AB3471" i="5"/>
  <c r="AA3471" i="5"/>
  <c r="Z3471" i="5"/>
  <c r="Y3471" i="5"/>
  <c r="X3471" i="5"/>
  <c r="W3471" i="5"/>
  <c r="V3471" i="5"/>
  <c r="U3471" i="5"/>
  <c r="T3471" i="5"/>
  <c r="AF3471" i="5" s="1"/>
  <c r="S3471" i="5"/>
  <c r="R3471" i="5"/>
  <c r="Q3471" i="5"/>
  <c r="P3471" i="5"/>
  <c r="O3471" i="5"/>
  <c r="N3471" i="5"/>
  <c r="M3471" i="5"/>
  <c r="K3471" i="5"/>
  <c r="J3471" i="5"/>
  <c r="I3471" i="5"/>
  <c r="H3471" i="5"/>
  <c r="G3471" i="5"/>
  <c r="F3471" i="5"/>
  <c r="E3471" i="5"/>
  <c r="L3471" i="5" s="1"/>
  <c r="D3471" i="5"/>
  <c r="C3471" i="5"/>
  <c r="B3471" i="5"/>
  <c r="A3471" i="5"/>
  <c r="AD3470" i="5"/>
  <c r="AC3470" i="5"/>
  <c r="AB3470" i="5"/>
  <c r="AA3470" i="5"/>
  <c r="Z3470" i="5"/>
  <c r="Y3470" i="5"/>
  <c r="X3470" i="5"/>
  <c r="W3470" i="5"/>
  <c r="V3470" i="5"/>
  <c r="U3470" i="5"/>
  <c r="S3470" i="5"/>
  <c r="R3470" i="5"/>
  <c r="Q3470" i="5"/>
  <c r="P3470" i="5"/>
  <c r="O3470" i="5"/>
  <c r="N3470" i="5"/>
  <c r="M3470" i="5"/>
  <c r="L3470" i="5"/>
  <c r="K3470" i="5"/>
  <c r="J3470" i="5"/>
  <c r="I3470" i="5"/>
  <c r="H3470" i="5"/>
  <c r="G3470" i="5"/>
  <c r="F3470" i="5"/>
  <c r="E3470" i="5"/>
  <c r="D3470" i="5"/>
  <c r="C3470" i="5"/>
  <c r="B3470" i="5"/>
  <c r="A3470" i="5"/>
  <c r="AD3469" i="5"/>
  <c r="AC3469" i="5"/>
  <c r="AB3469" i="5"/>
  <c r="AA3469" i="5"/>
  <c r="Z3469" i="5"/>
  <c r="Y3469" i="5"/>
  <c r="X3469" i="5"/>
  <c r="W3469" i="5"/>
  <c r="V3469" i="5"/>
  <c r="U3469" i="5"/>
  <c r="S3469" i="5"/>
  <c r="R3469" i="5"/>
  <c r="Q3469" i="5"/>
  <c r="P3469" i="5"/>
  <c r="O3469" i="5"/>
  <c r="N3469" i="5"/>
  <c r="M3469" i="5"/>
  <c r="L3469" i="5"/>
  <c r="K3469" i="5"/>
  <c r="J3469" i="5"/>
  <c r="I3469" i="5"/>
  <c r="H3469" i="5"/>
  <c r="G3469" i="5"/>
  <c r="F3469" i="5"/>
  <c r="E3469" i="5"/>
  <c r="D3469" i="5"/>
  <c r="T3469" i="5" s="1"/>
  <c r="AF3469" i="5" s="1"/>
  <c r="C3469" i="5"/>
  <c r="B3469" i="5"/>
  <c r="A3469" i="5"/>
  <c r="AE3468" i="5"/>
  <c r="AD3468" i="5"/>
  <c r="AC3468" i="5"/>
  <c r="AB3468" i="5"/>
  <c r="AA3468" i="5"/>
  <c r="Z3468" i="5"/>
  <c r="Y3468" i="5"/>
  <c r="X3468" i="5"/>
  <c r="W3468" i="5"/>
  <c r="V3468" i="5"/>
  <c r="U3468" i="5"/>
  <c r="S3468" i="5"/>
  <c r="R3468" i="5"/>
  <c r="Q3468" i="5"/>
  <c r="P3468" i="5"/>
  <c r="O3468" i="5"/>
  <c r="N3468" i="5"/>
  <c r="M3468" i="5"/>
  <c r="L3468" i="5"/>
  <c r="K3468" i="5"/>
  <c r="J3468" i="5"/>
  <c r="I3468" i="5"/>
  <c r="H3468" i="5"/>
  <c r="G3468" i="5"/>
  <c r="F3468" i="5"/>
  <c r="E3468" i="5"/>
  <c r="T3468" i="5" s="1"/>
  <c r="AF3468" i="5" s="1"/>
  <c r="D3468" i="5"/>
  <c r="C3468" i="5"/>
  <c r="B3468" i="5"/>
  <c r="A3468" i="5"/>
  <c r="AD3467" i="5"/>
  <c r="AC3467" i="5"/>
  <c r="AB3467" i="5"/>
  <c r="AA3467" i="5"/>
  <c r="Z3467" i="5"/>
  <c r="Y3467" i="5"/>
  <c r="X3467" i="5"/>
  <c r="W3467" i="5"/>
  <c r="V3467" i="5"/>
  <c r="U3467" i="5"/>
  <c r="S3467" i="5"/>
  <c r="R3467" i="5"/>
  <c r="Q3467" i="5"/>
  <c r="P3467" i="5"/>
  <c r="O3467" i="5"/>
  <c r="N3467" i="5"/>
  <c r="M3467" i="5"/>
  <c r="L3467" i="5"/>
  <c r="K3467" i="5"/>
  <c r="J3467" i="5"/>
  <c r="I3467" i="5"/>
  <c r="H3467" i="5"/>
  <c r="G3467" i="5"/>
  <c r="F3467" i="5"/>
  <c r="E3467" i="5"/>
  <c r="D3467" i="5"/>
  <c r="C3467" i="5"/>
  <c r="B3467" i="5"/>
  <c r="A3467" i="5"/>
  <c r="AD3466" i="5"/>
  <c r="AC3466" i="5"/>
  <c r="AB3466" i="5"/>
  <c r="AA3466" i="5"/>
  <c r="Z3466" i="5"/>
  <c r="Y3466" i="5"/>
  <c r="X3466" i="5"/>
  <c r="W3466" i="5"/>
  <c r="V3466" i="5"/>
  <c r="U3466" i="5"/>
  <c r="S3466" i="5"/>
  <c r="R3466" i="5"/>
  <c r="Q3466" i="5"/>
  <c r="P3466" i="5"/>
  <c r="O3466" i="5"/>
  <c r="N3466" i="5"/>
  <c r="M3466" i="5"/>
  <c r="L3466" i="5"/>
  <c r="K3466" i="5"/>
  <c r="J3466" i="5"/>
  <c r="I3466" i="5"/>
  <c r="H3466" i="5"/>
  <c r="G3466" i="5"/>
  <c r="F3466" i="5"/>
  <c r="E3466" i="5"/>
  <c r="D3466" i="5"/>
  <c r="T3466" i="5" s="1"/>
  <c r="AF3466" i="5" s="1"/>
  <c r="C3466" i="5"/>
  <c r="B3466" i="5"/>
  <c r="A3466" i="5"/>
  <c r="AE3465" i="5"/>
  <c r="AD3465" i="5"/>
  <c r="AC3465" i="5"/>
  <c r="AB3465" i="5"/>
  <c r="AA3465" i="5"/>
  <c r="Z3465" i="5"/>
  <c r="Y3465" i="5"/>
  <c r="X3465" i="5"/>
  <c r="W3465" i="5"/>
  <c r="V3465" i="5"/>
  <c r="U3465" i="5"/>
  <c r="T3465" i="5"/>
  <c r="AF3465" i="5" s="1"/>
  <c r="S3465" i="5"/>
  <c r="R3465" i="5"/>
  <c r="Q3465" i="5"/>
  <c r="P3465" i="5"/>
  <c r="O3465" i="5"/>
  <c r="N3465" i="5"/>
  <c r="M3465" i="5"/>
  <c r="L3465" i="5"/>
  <c r="K3465" i="5"/>
  <c r="J3465" i="5"/>
  <c r="I3465" i="5"/>
  <c r="H3465" i="5"/>
  <c r="G3465" i="5"/>
  <c r="F3465" i="5"/>
  <c r="E3465" i="5"/>
  <c r="D3465" i="5"/>
  <c r="C3465" i="5"/>
  <c r="B3465" i="5"/>
  <c r="A3465" i="5"/>
  <c r="AD3464" i="5"/>
  <c r="AC3464" i="5"/>
  <c r="AB3464" i="5"/>
  <c r="AA3464" i="5"/>
  <c r="Z3464" i="5"/>
  <c r="Y3464" i="5"/>
  <c r="X3464" i="5"/>
  <c r="W3464" i="5"/>
  <c r="V3464" i="5"/>
  <c r="U3464" i="5"/>
  <c r="S3464" i="5"/>
  <c r="R3464" i="5"/>
  <c r="Q3464" i="5"/>
  <c r="P3464" i="5"/>
  <c r="O3464" i="5"/>
  <c r="N3464" i="5"/>
  <c r="M3464" i="5"/>
  <c r="L3464" i="5"/>
  <c r="K3464" i="5"/>
  <c r="J3464" i="5"/>
  <c r="I3464" i="5"/>
  <c r="H3464" i="5"/>
  <c r="G3464" i="5"/>
  <c r="F3464" i="5"/>
  <c r="E3464" i="5"/>
  <c r="D3464" i="5"/>
  <c r="C3464" i="5"/>
  <c r="B3464" i="5"/>
  <c r="A3464" i="5"/>
  <c r="AD3463" i="5"/>
  <c r="AC3463" i="5"/>
  <c r="AB3463" i="5"/>
  <c r="AA3463" i="5"/>
  <c r="Z3463" i="5"/>
  <c r="Y3463" i="5"/>
  <c r="X3463" i="5"/>
  <c r="W3463" i="5"/>
  <c r="V3463" i="5"/>
  <c r="U3463" i="5"/>
  <c r="S3463" i="5"/>
  <c r="R3463" i="5"/>
  <c r="Q3463" i="5"/>
  <c r="P3463" i="5"/>
  <c r="O3463" i="5"/>
  <c r="N3463" i="5"/>
  <c r="M3463" i="5"/>
  <c r="L3463" i="5"/>
  <c r="K3463" i="5"/>
  <c r="J3463" i="5"/>
  <c r="I3463" i="5"/>
  <c r="H3463" i="5"/>
  <c r="G3463" i="5"/>
  <c r="F3463" i="5"/>
  <c r="E3463" i="5"/>
  <c r="D3463" i="5"/>
  <c r="T3463" i="5" s="1"/>
  <c r="AF3463" i="5" s="1"/>
  <c r="C3463" i="5"/>
  <c r="B3463" i="5"/>
  <c r="A3463" i="5"/>
  <c r="AE3462" i="5"/>
  <c r="AD3462" i="5"/>
  <c r="AC3462" i="5"/>
  <c r="AB3462" i="5"/>
  <c r="AA3462" i="5"/>
  <c r="Z3462" i="5"/>
  <c r="Y3462" i="5"/>
  <c r="X3462" i="5"/>
  <c r="W3462" i="5"/>
  <c r="V3462" i="5"/>
  <c r="U3462" i="5"/>
  <c r="T3462" i="5"/>
  <c r="AF3462" i="5" s="1"/>
  <c r="S3462" i="5"/>
  <c r="R3462" i="5"/>
  <c r="Q3462" i="5"/>
  <c r="P3462" i="5"/>
  <c r="O3462" i="5"/>
  <c r="N3462" i="5"/>
  <c r="M3462" i="5"/>
  <c r="L3462" i="5"/>
  <c r="K3462" i="5"/>
  <c r="J3462" i="5"/>
  <c r="I3462" i="5"/>
  <c r="H3462" i="5"/>
  <c r="G3462" i="5"/>
  <c r="F3462" i="5"/>
  <c r="E3462" i="5"/>
  <c r="D3462" i="5"/>
  <c r="C3462" i="5"/>
  <c r="B3462" i="5"/>
  <c r="A3462" i="5"/>
  <c r="AE3461" i="5"/>
  <c r="AD3461" i="5"/>
  <c r="AC3461" i="5"/>
  <c r="AB3461" i="5"/>
  <c r="AA3461" i="5"/>
  <c r="Z3461" i="5"/>
  <c r="Y3461" i="5"/>
  <c r="X3461" i="5"/>
  <c r="W3461" i="5"/>
  <c r="V3461" i="5"/>
  <c r="U3461" i="5"/>
  <c r="S3461" i="5"/>
  <c r="R3461" i="5"/>
  <c r="Q3461" i="5"/>
  <c r="P3461" i="5"/>
  <c r="O3461" i="5"/>
  <c r="N3461" i="5"/>
  <c r="M3461" i="5"/>
  <c r="L3461" i="5"/>
  <c r="K3461" i="5"/>
  <c r="J3461" i="5"/>
  <c r="I3461" i="5"/>
  <c r="H3461" i="5"/>
  <c r="G3461" i="5"/>
  <c r="F3461" i="5"/>
  <c r="E3461" i="5"/>
  <c r="D3461" i="5"/>
  <c r="T3461" i="5" s="1"/>
  <c r="AF3461" i="5" s="1"/>
  <c r="C3461" i="5"/>
  <c r="B3461" i="5"/>
  <c r="A3461" i="5"/>
  <c r="AD3460" i="5"/>
  <c r="AC3460" i="5"/>
  <c r="AB3460" i="5"/>
  <c r="AA3460" i="5"/>
  <c r="Z3460" i="5"/>
  <c r="Y3460" i="5"/>
  <c r="X3460" i="5"/>
  <c r="W3460" i="5"/>
  <c r="V3460" i="5"/>
  <c r="U3460" i="5"/>
  <c r="S3460" i="5"/>
  <c r="R3460" i="5"/>
  <c r="Q3460" i="5"/>
  <c r="P3460" i="5"/>
  <c r="O3460" i="5"/>
  <c r="N3460" i="5"/>
  <c r="M3460" i="5"/>
  <c r="L3460" i="5"/>
  <c r="K3460" i="5"/>
  <c r="J3460" i="5"/>
  <c r="I3460" i="5"/>
  <c r="H3460" i="5"/>
  <c r="G3460" i="5"/>
  <c r="F3460" i="5"/>
  <c r="E3460" i="5"/>
  <c r="D3460" i="5"/>
  <c r="T3460" i="5" s="1"/>
  <c r="AF3460" i="5" s="1"/>
  <c r="C3460" i="5"/>
  <c r="B3460" i="5"/>
  <c r="A3460" i="5"/>
  <c r="AE3459" i="5"/>
  <c r="AD3459" i="5"/>
  <c r="AC3459" i="5"/>
  <c r="AB3459" i="5"/>
  <c r="AA3459" i="5"/>
  <c r="Z3459" i="5"/>
  <c r="Y3459" i="5"/>
  <c r="X3459" i="5"/>
  <c r="W3459" i="5"/>
  <c r="V3459" i="5"/>
  <c r="U3459" i="5"/>
  <c r="T3459" i="5"/>
  <c r="AF3459" i="5" s="1"/>
  <c r="S3459" i="5"/>
  <c r="R3459" i="5"/>
  <c r="Q3459" i="5"/>
  <c r="P3459" i="5"/>
  <c r="O3459" i="5"/>
  <c r="N3459" i="5"/>
  <c r="M3459" i="5"/>
  <c r="L3459" i="5"/>
  <c r="K3459" i="5"/>
  <c r="J3459" i="5"/>
  <c r="I3459" i="5"/>
  <c r="H3459" i="5"/>
  <c r="G3459" i="5"/>
  <c r="F3459" i="5"/>
  <c r="E3459" i="5"/>
  <c r="D3459" i="5"/>
  <c r="C3459" i="5"/>
  <c r="B3459" i="5"/>
  <c r="A3459" i="5"/>
  <c r="AE3458" i="5"/>
  <c r="AD3458" i="5"/>
  <c r="AC3458" i="5"/>
  <c r="AB3458" i="5"/>
  <c r="AA3458" i="5"/>
  <c r="Z3458" i="5"/>
  <c r="Y3458" i="5"/>
  <c r="X3458" i="5"/>
  <c r="W3458" i="5"/>
  <c r="V3458" i="5"/>
  <c r="U3458" i="5"/>
  <c r="S3458" i="5"/>
  <c r="R3458" i="5"/>
  <c r="Q3458" i="5"/>
  <c r="P3458" i="5"/>
  <c r="O3458" i="5"/>
  <c r="N3458" i="5"/>
  <c r="M3458" i="5"/>
  <c r="L3458" i="5"/>
  <c r="K3458" i="5"/>
  <c r="J3458" i="5"/>
  <c r="I3458" i="5"/>
  <c r="H3458" i="5"/>
  <c r="G3458" i="5"/>
  <c r="F3458" i="5"/>
  <c r="E3458" i="5"/>
  <c r="D3458" i="5"/>
  <c r="T3458" i="5" s="1"/>
  <c r="AF3458" i="5" s="1"/>
  <c r="C3458" i="5"/>
  <c r="B3458" i="5"/>
  <c r="A3458" i="5"/>
  <c r="AD3457" i="5"/>
  <c r="AC3457" i="5"/>
  <c r="AB3457" i="5"/>
  <c r="AA3457" i="5"/>
  <c r="Z3457" i="5"/>
  <c r="Y3457" i="5"/>
  <c r="X3457" i="5"/>
  <c r="W3457" i="5"/>
  <c r="V3457" i="5"/>
  <c r="U3457" i="5"/>
  <c r="S3457" i="5"/>
  <c r="R3457" i="5"/>
  <c r="Q3457" i="5"/>
  <c r="P3457" i="5"/>
  <c r="O3457" i="5"/>
  <c r="N3457" i="5"/>
  <c r="M3457" i="5"/>
  <c r="L3457" i="5"/>
  <c r="K3457" i="5"/>
  <c r="J3457" i="5"/>
  <c r="I3457" i="5"/>
  <c r="H3457" i="5"/>
  <c r="G3457" i="5"/>
  <c r="F3457" i="5"/>
  <c r="E3457" i="5"/>
  <c r="D3457" i="5"/>
  <c r="T3457" i="5" s="1"/>
  <c r="C3457" i="5"/>
  <c r="B3457" i="5"/>
  <c r="A3457" i="5"/>
  <c r="AE3456" i="5"/>
  <c r="AD3456" i="5"/>
  <c r="AC3456" i="5"/>
  <c r="AB3456" i="5"/>
  <c r="AA3456" i="5"/>
  <c r="Z3456" i="5"/>
  <c r="Y3456" i="5"/>
  <c r="X3456" i="5"/>
  <c r="W3456" i="5"/>
  <c r="V3456" i="5"/>
  <c r="U3456" i="5"/>
  <c r="T3456" i="5"/>
  <c r="AF3456" i="5" s="1"/>
  <c r="S3456" i="5"/>
  <c r="R3456" i="5"/>
  <c r="Q3456" i="5"/>
  <c r="P3456" i="5"/>
  <c r="O3456" i="5"/>
  <c r="N3456" i="5"/>
  <c r="M3456" i="5"/>
  <c r="K3456" i="5"/>
  <c r="J3456" i="5"/>
  <c r="I3456" i="5"/>
  <c r="H3456" i="5"/>
  <c r="G3456" i="5"/>
  <c r="F3456" i="5"/>
  <c r="E3456" i="5"/>
  <c r="L3456" i="5" s="1"/>
  <c r="D3456" i="5"/>
  <c r="C3456" i="5"/>
  <c r="B3456" i="5"/>
  <c r="A3456" i="5"/>
  <c r="AD3455" i="5"/>
  <c r="AC3455" i="5"/>
  <c r="AB3455" i="5"/>
  <c r="AA3455" i="5"/>
  <c r="Z3455" i="5"/>
  <c r="Y3455" i="5"/>
  <c r="X3455" i="5"/>
  <c r="W3455" i="5"/>
  <c r="V3455" i="5"/>
  <c r="U3455" i="5"/>
  <c r="T3455" i="5"/>
  <c r="AF3455" i="5" s="1"/>
  <c r="S3455" i="5"/>
  <c r="R3455" i="5"/>
  <c r="Q3455" i="5"/>
  <c r="P3455" i="5"/>
  <c r="O3455" i="5"/>
  <c r="N3455" i="5"/>
  <c r="M3455" i="5"/>
  <c r="L3455" i="5"/>
  <c r="K3455" i="5"/>
  <c r="J3455" i="5"/>
  <c r="I3455" i="5"/>
  <c r="H3455" i="5"/>
  <c r="G3455" i="5"/>
  <c r="F3455" i="5"/>
  <c r="E3455" i="5"/>
  <c r="D3455" i="5"/>
  <c r="AE3455" i="5" s="1"/>
  <c r="C3455" i="5"/>
  <c r="B3455" i="5"/>
  <c r="A3455" i="5"/>
  <c r="AD3454" i="5"/>
  <c r="AC3454" i="5"/>
  <c r="AB3454" i="5"/>
  <c r="AA3454" i="5"/>
  <c r="Z3454" i="5"/>
  <c r="Y3454" i="5"/>
  <c r="X3454" i="5"/>
  <c r="W3454" i="5"/>
  <c r="V3454" i="5"/>
  <c r="U3454" i="5"/>
  <c r="S3454" i="5"/>
  <c r="R3454" i="5"/>
  <c r="Q3454" i="5"/>
  <c r="P3454" i="5"/>
  <c r="O3454" i="5"/>
  <c r="N3454" i="5"/>
  <c r="M3454" i="5"/>
  <c r="L3454" i="5"/>
  <c r="K3454" i="5"/>
  <c r="J3454" i="5"/>
  <c r="I3454" i="5"/>
  <c r="H3454" i="5"/>
  <c r="G3454" i="5"/>
  <c r="F3454" i="5"/>
  <c r="E3454" i="5"/>
  <c r="D3454" i="5"/>
  <c r="C3454" i="5"/>
  <c r="B3454" i="5"/>
  <c r="A3454" i="5"/>
  <c r="AE3453" i="5"/>
  <c r="AD3453" i="5"/>
  <c r="AC3453" i="5"/>
  <c r="AB3453" i="5"/>
  <c r="AA3453" i="5"/>
  <c r="Z3453" i="5"/>
  <c r="Y3453" i="5"/>
  <c r="X3453" i="5"/>
  <c r="W3453" i="5"/>
  <c r="V3453" i="5"/>
  <c r="U3453" i="5"/>
  <c r="T3453" i="5"/>
  <c r="AF3453" i="5" s="1"/>
  <c r="S3453" i="5"/>
  <c r="R3453" i="5"/>
  <c r="Q3453" i="5"/>
  <c r="P3453" i="5"/>
  <c r="O3453" i="5"/>
  <c r="N3453" i="5"/>
  <c r="M3453" i="5"/>
  <c r="L3453" i="5"/>
  <c r="K3453" i="5"/>
  <c r="J3453" i="5"/>
  <c r="I3453" i="5"/>
  <c r="H3453" i="5"/>
  <c r="G3453" i="5"/>
  <c r="F3453" i="5"/>
  <c r="E3453" i="5"/>
  <c r="D3453" i="5"/>
  <c r="C3453" i="5"/>
  <c r="B3453" i="5"/>
  <c r="A3453" i="5"/>
  <c r="AD3452" i="5"/>
  <c r="AC3452" i="5"/>
  <c r="AB3452" i="5"/>
  <c r="AA3452" i="5"/>
  <c r="Z3452" i="5"/>
  <c r="Y3452" i="5"/>
  <c r="X3452" i="5"/>
  <c r="W3452" i="5"/>
  <c r="V3452" i="5"/>
  <c r="U3452" i="5"/>
  <c r="S3452" i="5"/>
  <c r="R3452" i="5"/>
  <c r="Q3452" i="5"/>
  <c r="P3452" i="5"/>
  <c r="O3452" i="5"/>
  <c r="N3452" i="5"/>
  <c r="M3452" i="5"/>
  <c r="L3452" i="5"/>
  <c r="K3452" i="5"/>
  <c r="J3452" i="5"/>
  <c r="I3452" i="5"/>
  <c r="H3452" i="5"/>
  <c r="G3452" i="5"/>
  <c r="F3452" i="5"/>
  <c r="E3452" i="5"/>
  <c r="D3452" i="5"/>
  <c r="T3452" i="5" s="1"/>
  <c r="AF3452" i="5" s="1"/>
  <c r="C3452" i="5"/>
  <c r="B3452" i="5"/>
  <c r="A3452" i="5"/>
  <c r="AD3451" i="5"/>
  <c r="AC3451" i="5"/>
  <c r="AB3451" i="5"/>
  <c r="AA3451" i="5"/>
  <c r="Z3451" i="5"/>
  <c r="Y3451" i="5"/>
  <c r="X3451" i="5"/>
  <c r="W3451" i="5"/>
  <c r="V3451" i="5"/>
  <c r="U3451" i="5"/>
  <c r="S3451" i="5"/>
  <c r="R3451" i="5"/>
  <c r="Q3451" i="5"/>
  <c r="P3451" i="5"/>
  <c r="O3451" i="5"/>
  <c r="N3451" i="5"/>
  <c r="M3451" i="5"/>
  <c r="L3451" i="5"/>
  <c r="K3451" i="5"/>
  <c r="J3451" i="5"/>
  <c r="I3451" i="5"/>
  <c r="H3451" i="5"/>
  <c r="G3451" i="5"/>
  <c r="F3451" i="5"/>
  <c r="E3451" i="5"/>
  <c r="D3451" i="5"/>
  <c r="C3451" i="5"/>
  <c r="B3451" i="5"/>
  <c r="A3451" i="5"/>
  <c r="AE3450" i="5"/>
  <c r="AD3450" i="5"/>
  <c r="AC3450" i="5"/>
  <c r="AB3450" i="5"/>
  <c r="AA3450" i="5"/>
  <c r="Z3450" i="5"/>
  <c r="Y3450" i="5"/>
  <c r="X3450" i="5"/>
  <c r="W3450" i="5"/>
  <c r="V3450" i="5"/>
  <c r="U3450" i="5"/>
  <c r="T3450" i="5"/>
  <c r="AF3450" i="5" s="1"/>
  <c r="S3450" i="5"/>
  <c r="R3450" i="5"/>
  <c r="Q3450" i="5"/>
  <c r="P3450" i="5"/>
  <c r="O3450" i="5"/>
  <c r="N3450" i="5"/>
  <c r="M3450" i="5"/>
  <c r="L3450" i="5"/>
  <c r="K3450" i="5"/>
  <c r="J3450" i="5"/>
  <c r="I3450" i="5"/>
  <c r="H3450" i="5"/>
  <c r="G3450" i="5"/>
  <c r="F3450" i="5"/>
  <c r="E3450" i="5"/>
  <c r="D3450" i="5"/>
  <c r="C3450" i="5"/>
  <c r="B3450" i="5"/>
  <c r="A3450" i="5"/>
  <c r="AE3449" i="5"/>
  <c r="AD3449" i="5"/>
  <c r="AC3449" i="5"/>
  <c r="AB3449" i="5"/>
  <c r="AA3449" i="5"/>
  <c r="Z3449" i="5"/>
  <c r="Y3449" i="5"/>
  <c r="X3449" i="5"/>
  <c r="W3449" i="5"/>
  <c r="V3449" i="5"/>
  <c r="U3449" i="5"/>
  <c r="T3449" i="5"/>
  <c r="AF3449" i="5" s="1"/>
  <c r="S3449" i="5"/>
  <c r="R3449" i="5"/>
  <c r="Q3449" i="5"/>
  <c r="P3449" i="5"/>
  <c r="O3449" i="5"/>
  <c r="N3449" i="5"/>
  <c r="M3449" i="5"/>
  <c r="L3449" i="5"/>
  <c r="K3449" i="5"/>
  <c r="J3449" i="5"/>
  <c r="I3449" i="5"/>
  <c r="H3449" i="5"/>
  <c r="G3449" i="5"/>
  <c r="F3449" i="5"/>
  <c r="E3449" i="5"/>
  <c r="D3449" i="5"/>
  <c r="C3449" i="5"/>
  <c r="B3449" i="5"/>
  <c r="A3449" i="5"/>
  <c r="AD3448" i="5"/>
  <c r="AC3448" i="5"/>
  <c r="AB3448" i="5"/>
  <c r="AA3448" i="5"/>
  <c r="Z3448" i="5"/>
  <c r="Y3448" i="5"/>
  <c r="X3448" i="5"/>
  <c r="W3448" i="5"/>
  <c r="V3448" i="5"/>
  <c r="U3448" i="5"/>
  <c r="S3448" i="5"/>
  <c r="R3448" i="5"/>
  <c r="Q3448" i="5"/>
  <c r="P3448" i="5"/>
  <c r="O3448" i="5"/>
  <c r="N3448" i="5"/>
  <c r="M3448" i="5"/>
  <c r="L3448" i="5"/>
  <c r="K3448" i="5"/>
  <c r="J3448" i="5"/>
  <c r="I3448" i="5"/>
  <c r="H3448" i="5"/>
  <c r="G3448" i="5"/>
  <c r="F3448" i="5"/>
  <c r="E3448" i="5"/>
  <c r="D3448" i="5"/>
  <c r="C3448" i="5"/>
  <c r="B3448" i="5"/>
  <c r="A3448" i="5"/>
  <c r="AE3447" i="5"/>
  <c r="AD3447" i="5"/>
  <c r="AC3447" i="5"/>
  <c r="AB3447" i="5"/>
  <c r="AA3447" i="5"/>
  <c r="Z3447" i="5"/>
  <c r="Y3447" i="5"/>
  <c r="X3447" i="5"/>
  <c r="W3447" i="5"/>
  <c r="V3447" i="5"/>
  <c r="U3447" i="5"/>
  <c r="T3447" i="5"/>
  <c r="AF3447" i="5" s="1"/>
  <c r="S3447" i="5"/>
  <c r="R3447" i="5"/>
  <c r="Q3447" i="5"/>
  <c r="P3447" i="5"/>
  <c r="O3447" i="5"/>
  <c r="N3447" i="5"/>
  <c r="M3447" i="5"/>
  <c r="K3447" i="5"/>
  <c r="J3447" i="5"/>
  <c r="I3447" i="5"/>
  <c r="H3447" i="5"/>
  <c r="G3447" i="5"/>
  <c r="F3447" i="5"/>
  <c r="E3447" i="5"/>
  <c r="L3447" i="5" s="1"/>
  <c r="D3447" i="5"/>
  <c r="C3447" i="5"/>
  <c r="B3447" i="5"/>
  <c r="A3447" i="5"/>
  <c r="AD3446" i="5"/>
  <c r="AC3446" i="5"/>
  <c r="AB3446" i="5"/>
  <c r="AA3446" i="5"/>
  <c r="Z3446" i="5"/>
  <c r="Y3446" i="5"/>
  <c r="X3446" i="5"/>
  <c r="W3446" i="5"/>
  <c r="V3446" i="5"/>
  <c r="U3446" i="5"/>
  <c r="S3446" i="5"/>
  <c r="R3446" i="5"/>
  <c r="Q3446" i="5"/>
  <c r="P3446" i="5"/>
  <c r="O3446" i="5"/>
  <c r="N3446" i="5"/>
  <c r="M3446" i="5"/>
  <c r="L3446" i="5"/>
  <c r="K3446" i="5"/>
  <c r="J3446" i="5"/>
  <c r="I3446" i="5"/>
  <c r="H3446" i="5"/>
  <c r="G3446" i="5"/>
  <c r="F3446" i="5"/>
  <c r="E3446" i="5"/>
  <c r="D3446" i="5"/>
  <c r="C3446" i="5"/>
  <c r="B3446" i="5"/>
  <c r="A3446" i="5"/>
  <c r="AD3445" i="5"/>
  <c r="AC3445" i="5"/>
  <c r="AB3445" i="5"/>
  <c r="AA3445" i="5"/>
  <c r="Z3445" i="5"/>
  <c r="Y3445" i="5"/>
  <c r="X3445" i="5"/>
  <c r="W3445" i="5"/>
  <c r="V3445" i="5"/>
  <c r="U3445" i="5"/>
  <c r="S3445" i="5"/>
  <c r="R3445" i="5"/>
  <c r="Q3445" i="5"/>
  <c r="P3445" i="5"/>
  <c r="O3445" i="5"/>
  <c r="N3445" i="5"/>
  <c r="M3445" i="5"/>
  <c r="L3445" i="5"/>
  <c r="K3445" i="5"/>
  <c r="J3445" i="5"/>
  <c r="I3445" i="5"/>
  <c r="H3445" i="5"/>
  <c r="G3445" i="5"/>
  <c r="F3445" i="5"/>
  <c r="E3445" i="5"/>
  <c r="D3445" i="5"/>
  <c r="C3445" i="5"/>
  <c r="B3445" i="5"/>
  <c r="A3445" i="5"/>
  <c r="AE3444" i="5"/>
  <c r="AD3444" i="5"/>
  <c r="AC3444" i="5"/>
  <c r="AB3444" i="5"/>
  <c r="AA3444" i="5"/>
  <c r="Z3444" i="5"/>
  <c r="Y3444" i="5"/>
  <c r="X3444" i="5"/>
  <c r="W3444" i="5"/>
  <c r="V3444" i="5"/>
  <c r="U3444" i="5"/>
  <c r="T3444" i="5"/>
  <c r="S3444" i="5"/>
  <c r="R3444" i="5"/>
  <c r="Q3444" i="5"/>
  <c r="P3444" i="5"/>
  <c r="O3444" i="5"/>
  <c r="N3444" i="5"/>
  <c r="M3444" i="5"/>
  <c r="L3444" i="5"/>
  <c r="K3444" i="5"/>
  <c r="J3444" i="5"/>
  <c r="I3444" i="5"/>
  <c r="H3444" i="5"/>
  <c r="G3444" i="5"/>
  <c r="F3444" i="5"/>
  <c r="E3444" i="5"/>
  <c r="D3444" i="5"/>
  <c r="C3444" i="5"/>
  <c r="B3444" i="5"/>
  <c r="A3444" i="5"/>
  <c r="AD3443" i="5"/>
  <c r="AC3443" i="5"/>
  <c r="AB3443" i="5"/>
  <c r="AA3443" i="5"/>
  <c r="Z3443" i="5"/>
  <c r="Y3443" i="5"/>
  <c r="X3443" i="5"/>
  <c r="W3443" i="5"/>
  <c r="V3443" i="5"/>
  <c r="U3443" i="5"/>
  <c r="S3443" i="5"/>
  <c r="R3443" i="5"/>
  <c r="Q3443" i="5"/>
  <c r="P3443" i="5"/>
  <c r="O3443" i="5"/>
  <c r="N3443" i="5"/>
  <c r="M3443" i="5"/>
  <c r="L3443" i="5"/>
  <c r="K3443" i="5"/>
  <c r="J3443" i="5"/>
  <c r="I3443" i="5"/>
  <c r="H3443" i="5"/>
  <c r="G3443" i="5"/>
  <c r="F3443" i="5"/>
  <c r="E3443" i="5"/>
  <c r="D3443" i="5"/>
  <c r="T3443" i="5" s="1"/>
  <c r="AF3443" i="5" s="1"/>
  <c r="C3443" i="5"/>
  <c r="B3443" i="5"/>
  <c r="A3443" i="5"/>
  <c r="AD3442" i="5"/>
  <c r="AC3442" i="5"/>
  <c r="AB3442" i="5"/>
  <c r="AA3442" i="5"/>
  <c r="Z3442" i="5"/>
  <c r="Y3442" i="5"/>
  <c r="X3442" i="5"/>
  <c r="W3442" i="5"/>
  <c r="V3442" i="5"/>
  <c r="U3442" i="5"/>
  <c r="T3442" i="5"/>
  <c r="S3442" i="5"/>
  <c r="R3442" i="5"/>
  <c r="Q3442" i="5"/>
  <c r="P3442" i="5"/>
  <c r="O3442" i="5"/>
  <c r="N3442" i="5"/>
  <c r="M3442" i="5"/>
  <c r="L3442" i="5"/>
  <c r="K3442" i="5"/>
  <c r="J3442" i="5"/>
  <c r="I3442" i="5"/>
  <c r="H3442" i="5"/>
  <c r="G3442" i="5"/>
  <c r="F3442" i="5"/>
  <c r="AF3442" i="5" s="1"/>
  <c r="E3442" i="5"/>
  <c r="D3442" i="5"/>
  <c r="AE3442" i="5" s="1"/>
  <c r="C3442" i="5"/>
  <c r="B3442" i="5"/>
  <c r="A3442" i="5"/>
  <c r="AE3441" i="5"/>
  <c r="AD3441" i="5"/>
  <c r="AC3441" i="5"/>
  <c r="AB3441" i="5"/>
  <c r="AA3441" i="5"/>
  <c r="Z3441" i="5"/>
  <c r="Y3441" i="5"/>
  <c r="X3441" i="5"/>
  <c r="W3441" i="5"/>
  <c r="V3441" i="5"/>
  <c r="U3441" i="5"/>
  <c r="S3441" i="5"/>
  <c r="R3441" i="5"/>
  <c r="Q3441" i="5"/>
  <c r="P3441" i="5"/>
  <c r="O3441" i="5"/>
  <c r="N3441" i="5"/>
  <c r="M3441" i="5"/>
  <c r="L3441" i="5"/>
  <c r="K3441" i="5"/>
  <c r="J3441" i="5"/>
  <c r="I3441" i="5"/>
  <c r="H3441" i="5"/>
  <c r="G3441" i="5"/>
  <c r="F3441" i="5"/>
  <c r="E3441" i="5"/>
  <c r="D3441" i="5"/>
  <c r="T3441" i="5" s="1"/>
  <c r="C3441" i="5"/>
  <c r="B3441" i="5"/>
  <c r="A3441" i="5"/>
  <c r="AE3440" i="5"/>
  <c r="AD3440" i="5"/>
  <c r="AC3440" i="5"/>
  <c r="AB3440" i="5"/>
  <c r="AA3440" i="5"/>
  <c r="Z3440" i="5"/>
  <c r="Y3440" i="5"/>
  <c r="X3440" i="5"/>
  <c r="W3440" i="5"/>
  <c r="V3440" i="5"/>
  <c r="U3440" i="5"/>
  <c r="T3440" i="5"/>
  <c r="AF3440" i="5" s="1"/>
  <c r="S3440" i="5"/>
  <c r="R3440" i="5"/>
  <c r="Q3440" i="5"/>
  <c r="P3440" i="5"/>
  <c r="O3440" i="5"/>
  <c r="N3440" i="5"/>
  <c r="M3440" i="5"/>
  <c r="L3440" i="5"/>
  <c r="K3440" i="5"/>
  <c r="J3440" i="5"/>
  <c r="I3440" i="5"/>
  <c r="H3440" i="5"/>
  <c r="G3440" i="5"/>
  <c r="F3440" i="5"/>
  <c r="E3440" i="5"/>
  <c r="D3440" i="5"/>
  <c r="C3440" i="5"/>
  <c r="B3440" i="5"/>
  <c r="A3440" i="5"/>
  <c r="AD3439" i="5"/>
  <c r="AC3439" i="5"/>
  <c r="AB3439" i="5"/>
  <c r="AA3439" i="5"/>
  <c r="Z3439" i="5"/>
  <c r="Y3439" i="5"/>
  <c r="X3439" i="5"/>
  <c r="W3439" i="5"/>
  <c r="V3439" i="5"/>
  <c r="U3439" i="5"/>
  <c r="S3439" i="5"/>
  <c r="R3439" i="5"/>
  <c r="Q3439" i="5"/>
  <c r="P3439" i="5"/>
  <c r="O3439" i="5"/>
  <c r="N3439" i="5"/>
  <c r="M3439" i="5"/>
  <c r="L3439" i="5"/>
  <c r="K3439" i="5"/>
  <c r="J3439" i="5"/>
  <c r="I3439" i="5"/>
  <c r="H3439" i="5"/>
  <c r="G3439" i="5"/>
  <c r="F3439" i="5"/>
  <c r="E3439" i="5"/>
  <c r="D3439" i="5"/>
  <c r="C3439" i="5"/>
  <c r="B3439" i="5"/>
  <c r="A3439" i="5"/>
  <c r="AD3438" i="5"/>
  <c r="AC3438" i="5"/>
  <c r="AB3438" i="5"/>
  <c r="AA3438" i="5"/>
  <c r="Z3438" i="5"/>
  <c r="Y3438" i="5"/>
  <c r="X3438" i="5"/>
  <c r="W3438" i="5"/>
  <c r="V3438" i="5"/>
  <c r="U3438" i="5"/>
  <c r="S3438" i="5"/>
  <c r="R3438" i="5"/>
  <c r="Q3438" i="5"/>
  <c r="P3438" i="5"/>
  <c r="O3438" i="5"/>
  <c r="N3438" i="5"/>
  <c r="M3438" i="5"/>
  <c r="L3438" i="5"/>
  <c r="K3438" i="5"/>
  <c r="J3438" i="5"/>
  <c r="I3438" i="5"/>
  <c r="H3438" i="5"/>
  <c r="G3438" i="5"/>
  <c r="F3438" i="5"/>
  <c r="E3438" i="5"/>
  <c r="D3438" i="5"/>
  <c r="C3438" i="5"/>
  <c r="B3438" i="5"/>
  <c r="A3438" i="5"/>
  <c r="AE3437" i="5"/>
  <c r="AD3437" i="5"/>
  <c r="AC3437" i="5"/>
  <c r="AB3437" i="5"/>
  <c r="AA3437" i="5"/>
  <c r="Z3437" i="5"/>
  <c r="Y3437" i="5"/>
  <c r="X3437" i="5"/>
  <c r="W3437" i="5"/>
  <c r="V3437" i="5"/>
  <c r="U3437" i="5"/>
  <c r="T3437" i="5"/>
  <c r="AF3437" i="5" s="1"/>
  <c r="S3437" i="5"/>
  <c r="R3437" i="5"/>
  <c r="Q3437" i="5"/>
  <c r="P3437" i="5"/>
  <c r="O3437" i="5"/>
  <c r="N3437" i="5"/>
  <c r="M3437" i="5"/>
  <c r="L3437" i="5"/>
  <c r="K3437" i="5"/>
  <c r="J3437" i="5"/>
  <c r="I3437" i="5"/>
  <c r="H3437" i="5"/>
  <c r="G3437" i="5"/>
  <c r="F3437" i="5"/>
  <c r="E3437" i="5"/>
  <c r="D3437" i="5"/>
  <c r="C3437" i="5"/>
  <c r="B3437" i="5"/>
  <c r="A3437" i="5"/>
  <c r="AD3436" i="5"/>
  <c r="AC3436" i="5"/>
  <c r="AB3436" i="5"/>
  <c r="AA3436" i="5"/>
  <c r="Z3436" i="5"/>
  <c r="Y3436" i="5"/>
  <c r="X3436" i="5"/>
  <c r="W3436" i="5"/>
  <c r="V3436" i="5"/>
  <c r="U3436" i="5"/>
  <c r="S3436" i="5"/>
  <c r="R3436" i="5"/>
  <c r="Q3436" i="5"/>
  <c r="P3436" i="5"/>
  <c r="O3436" i="5"/>
  <c r="N3436" i="5"/>
  <c r="M3436" i="5"/>
  <c r="L3436" i="5"/>
  <c r="K3436" i="5"/>
  <c r="J3436" i="5"/>
  <c r="I3436" i="5"/>
  <c r="H3436" i="5"/>
  <c r="G3436" i="5"/>
  <c r="F3436" i="5"/>
  <c r="E3436" i="5"/>
  <c r="D3436" i="5"/>
  <c r="AE3436" i="5" s="1"/>
  <c r="C3436" i="5"/>
  <c r="B3436" i="5"/>
  <c r="A3436" i="5"/>
  <c r="AF3435" i="5"/>
  <c r="AD3435" i="5"/>
  <c r="AC3435" i="5"/>
  <c r="AB3435" i="5"/>
  <c r="AA3435" i="5"/>
  <c r="Z3435" i="5"/>
  <c r="Y3435" i="5"/>
  <c r="X3435" i="5"/>
  <c r="W3435" i="5"/>
  <c r="V3435" i="5"/>
  <c r="U3435" i="5"/>
  <c r="T3435" i="5"/>
  <c r="S3435" i="5"/>
  <c r="R3435" i="5"/>
  <c r="Q3435" i="5"/>
  <c r="P3435" i="5"/>
  <c r="O3435" i="5"/>
  <c r="N3435" i="5"/>
  <c r="M3435" i="5"/>
  <c r="L3435" i="5"/>
  <c r="K3435" i="5"/>
  <c r="J3435" i="5"/>
  <c r="I3435" i="5"/>
  <c r="H3435" i="5"/>
  <c r="G3435" i="5"/>
  <c r="F3435" i="5"/>
  <c r="E3435" i="5"/>
  <c r="D3435" i="5"/>
  <c r="AE3435" i="5" s="1"/>
  <c r="C3435" i="5"/>
  <c r="B3435" i="5"/>
  <c r="A3435" i="5"/>
  <c r="AF3434" i="5"/>
  <c r="AD3434" i="5"/>
  <c r="AC3434" i="5"/>
  <c r="AB3434" i="5"/>
  <c r="AA3434" i="5"/>
  <c r="Z3434" i="5"/>
  <c r="Y3434" i="5"/>
  <c r="X3434" i="5"/>
  <c r="W3434" i="5"/>
  <c r="V3434" i="5"/>
  <c r="U3434" i="5"/>
  <c r="T3434" i="5"/>
  <c r="S3434" i="5"/>
  <c r="R3434" i="5"/>
  <c r="Q3434" i="5"/>
  <c r="P3434" i="5"/>
  <c r="O3434" i="5"/>
  <c r="N3434" i="5"/>
  <c r="M3434" i="5"/>
  <c r="L3434" i="5"/>
  <c r="K3434" i="5"/>
  <c r="J3434" i="5"/>
  <c r="I3434" i="5"/>
  <c r="H3434" i="5"/>
  <c r="G3434" i="5"/>
  <c r="F3434" i="5"/>
  <c r="E3434" i="5"/>
  <c r="D3434" i="5"/>
  <c r="AE3434" i="5" s="1"/>
  <c r="C3434" i="5"/>
  <c r="B3434" i="5"/>
  <c r="A3434" i="5"/>
  <c r="AD3433" i="5"/>
  <c r="AC3433" i="5"/>
  <c r="AB3433" i="5"/>
  <c r="AA3433" i="5"/>
  <c r="Z3433" i="5"/>
  <c r="Y3433" i="5"/>
  <c r="X3433" i="5"/>
  <c r="W3433" i="5"/>
  <c r="V3433" i="5"/>
  <c r="U3433" i="5"/>
  <c r="T3433" i="5"/>
  <c r="AF3433" i="5" s="1"/>
  <c r="S3433" i="5"/>
  <c r="R3433" i="5"/>
  <c r="Q3433" i="5"/>
  <c r="P3433" i="5"/>
  <c r="O3433" i="5"/>
  <c r="N3433" i="5"/>
  <c r="M3433" i="5"/>
  <c r="L3433" i="5"/>
  <c r="K3433" i="5"/>
  <c r="J3433" i="5"/>
  <c r="I3433" i="5"/>
  <c r="H3433" i="5"/>
  <c r="G3433" i="5"/>
  <c r="F3433" i="5"/>
  <c r="E3433" i="5"/>
  <c r="D3433" i="5"/>
  <c r="AE3433" i="5" s="1"/>
  <c r="C3433" i="5"/>
  <c r="B3433" i="5"/>
  <c r="A3433" i="5"/>
  <c r="AE3432" i="5"/>
  <c r="AD3432" i="5"/>
  <c r="AC3432" i="5"/>
  <c r="AB3432" i="5"/>
  <c r="AA3432" i="5"/>
  <c r="Z3432" i="5"/>
  <c r="Y3432" i="5"/>
  <c r="X3432" i="5"/>
  <c r="W3432" i="5"/>
  <c r="V3432" i="5"/>
  <c r="U3432" i="5"/>
  <c r="T3432" i="5"/>
  <c r="AF3432" i="5" s="1"/>
  <c r="S3432" i="5"/>
  <c r="R3432" i="5"/>
  <c r="Q3432" i="5"/>
  <c r="P3432" i="5"/>
  <c r="O3432" i="5"/>
  <c r="N3432" i="5"/>
  <c r="M3432" i="5"/>
  <c r="L3432" i="5"/>
  <c r="K3432" i="5"/>
  <c r="J3432" i="5"/>
  <c r="I3432" i="5"/>
  <c r="H3432" i="5"/>
  <c r="G3432" i="5"/>
  <c r="F3432" i="5"/>
  <c r="E3432" i="5"/>
  <c r="D3432" i="5"/>
  <c r="C3432" i="5"/>
  <c r="B3432" i="5"/>
  <c r="A3432" i="5"/>
  <c r="AD3431" i="5"/>
  <c r="AC3431" i="5"/>
  <c r="AB3431" i="5"/>
  <c r="AA3431" i="5"/>
  <c r="Z3431" i="5"/>
  <c r="Y3431" i="5"/>
  <c r="X3431" i="5"/>
  <c r="W3431" i="5"/>
  <c r="V3431" i="5"/>
  <c r="U3431" i="5"/>
  <c r="S3431" i="5"/>
  <c r="R3431" i="5"/>
  <c r="Q3431" i="5"/>
  <c r="P3431" i="5"/>
  <c r="O3431" i="5"/>
  <c r="N3431" i="5"/>
  <c r="M3431" i="5"/>
  <c r="L3431" i="5"/>
  <c r="K3431" i="5"/>
  <c r="J3431" i="5"/>
  <c r="I3431" i="5"/>
  <c r="H3431" i="5"/>
  <c r="G3431" i="5"/>
  <c r="F3431" i="5"/>
  <c r="E3431" i="5"/>
  <c r="D3431" i="5"/>
  <c r="T3431" i="5" s="1"/>
  <c r="AF3431" i="5" s="1"/>
  <c r="C3431" i="5"/>
  <c r="B3431" i="5"/>
  <c r="A3431" i="5"/>
  <c r="AD3430" i="5"/>
  <c r="AC3430" i="5"/>
  <c r="AB3430" i="5"/>
  <c r="AA3430" i="5"/>
  <c r="Z3430" i="5"/>
  <c r="Y3430" i="5"/>
  <c r="X3430" i="5"/>
  <c r="W3430" i="5"/>
  <c r="V3430" i="5"/>
  <c r="U3430" i="5"/>
  <c r="S3430" i="5"/>
  <c r="R3430" i="5"/>
  <c r="Q3430" i="5"/>
  <c r="P3430" i="5"/>
  <c r="O3430" i="5"/>
  <c r="N3430" i="5"/>
  <c r="M3430" i="5"/>
  <c r="L3430" i="5"/>
  <c r="K3430" i="5"/>
  <c r="J3430" i="5"/>
  <c r="I3430" i="5"/>
  <c r="H3430" i="5"/>
  <c r="G3430" i="5"/>
  <c r="F3430" i="5"/>
  <c r="E3430" i="5"/>
  <c r="D3430" i="5"/>
  <c r="C3430" i="5"/>
  <c r="B3430" i="5"/>
  <c r="A3430" i="5"/>
  <c r="AE3429" i="5"/>
  <c r="AD3429" i="5"/>
  <c r="AC3429" i="5"/>
  <c r="AB3429" i="5"/>
  <c r="AA3429" i="5"/>
  <c r="Z3429" i="5"/>
  <c r="Y3429" i="5"/>
  <c r="X3429" i="5"/>
  <c r="W3429" i="5"/>
  <c r="V3429" i="5"/>
  <c r="U3429" i="5"/>
  <c r="T3429" i="5"/>
  <c r="AF3429" i="5" s="1"/>
  <c r="S3429" i="5"/>
  <c r="R3429" i="5"/>
  <c r="Q3429" i="5"/>
  <c r="P3429" i="5"/>
  <c r="O3429" i="5"/>
  <c r="N3429" i="5"/>
  <c r="M3429" i="5"/>
  <c r="L3429" i="5"/>
  <c r="K3429" i="5"/>
  <c r="J3429" i="5"/>
  <c r="I3429" i="5"/>
  <c r="H3429" i="5"/>
  <c r="G3429" i="5"/>
  <c r="F3429" i="5"/>
  <c r="E3429" i="5"/>
  <c r="D3429" i="5"/>
  <c r="C3429" i="5"/>
  <c r="B3429" i="5"/>
  <c r="A3429" i="5"/>
  <c r="AD3428" i="5"/>
  <c r="AC3428" i="5"/>
  <c r="AB3428" i="5"/>
  <c r="AA3428" i="5"/>
  <c r="Z3428" i="5"/>
  <c r="Y3428" i="5"/>
  <c r="X3428" i="5"/>
  <c r="W3428" i="5"/>
  <c r="V3428" i="5"/>
  <c r="U3428" i="5"/>
  <c r="S3428" i="5"/>
  <c r="R3428" i="5"/>
  <c r="Q3428" i="5"/>
  <c r="P3428" i="5"/>
  <c r="O3428" i="5"/>
  <c r="N3428" i="5"/>
  <c r="M3428" i="5"/>
  <c r="L3428" i="5"/>
  <c r="K3428" i="5"/>
  <c r="J3428" i="5"/>
  <c r="I3428" i="5"/>
  <c r="H3428" i="5"/>
  <c r="G3428" i="5"/>
  <c r="F3428" i="5"/>
  <c r="E3428" i="5"/>
  <c r="D3428" i="5"/>
  <c r="T3428" i="5" s="1"/>
  <c r="AF3428" i="5" s="1"/>
  <c r="C3428" i="5"/>
  <c r="B3428" i="5"/>
  <c r="A3428" i="5"/>
  <c r="AD3427" i="5"/>
  <c r="AC3427" i="5"/>
  <c r="AB3427" i="5"/>
  <c r="AA3427" i="5"/>
  <c r="Z3427" i="5"/>
  <c r="Y3427" i="5"/>
  <c r="X3427" i="5"/>
  <c r="W3427" i="5"/>
  <c r="V3427" i="5"/>
  <c r="U3427" i="5"/>
  <c r="S3427" i="5"/>
  <c r="R3427" i="5"/>
  <c r="Q3427" i="5"/>
  <c r="P3427" i="5"/>
  <c r="O3427" i="5"/>
  <c r="N3427" i="5"/>
  <c r="M3427" i="5"/>
  <c r="L3427" i="5"/>
  <c r="K3427" i="5"/>
  <c r="J3427" i="5"/>
  <c r="I3427" i="5"/>
  <c r="H3427" i="5"/>
  <c r="G3427" i="5"/>
  <c r="F3427" i="5"/>
  <c r="E3427" i="5"/>
  <c r="D3427" i="5"/>
  <c r="T3427" i="5" s="1"/>
  <c r="AF3427" i="5" s="1"/>
  <c r="C3427" i="5"/>
  <c r="B3427" i="5"/>
  <c r="A3427" i="5"/>
  <c r="AE3426" i="5"/>
  <c r="AD3426" i="5"/>
  <c r="AC3426" i="5"/>
  <c r="AB3426" i="5"/>
  <c r="AA3426" i="5"/>
  <c r="Z3426" i="5"/>
  <c r="Y3426" i="5"/>
  <c r="X3426" i="5"/>
  <c r="W3426" i="5"/>
  <c r="V3426" i="5"/>
  <c r="U3426" i="5"/>
  <c r="T3426" i="5"/>
  <c r="AF3426" i="5" s="1"/>
  <c r="S3426" i="5"/>
  <c r="R3426" i="5"/>
  <c r="Q3426" i="5"/>
  <c r="P3426" i="5"/>
  <c r="O3426" i="5"/>
  <c r="N3426" i="5"/>
  <c r="M3426" i="5"/>
  <c r="L3426" i="5"/>
  <c r="K3426" i="5"/>
  <c r="J3426" i="5"/>
  <c r="I3426" i="5"/>
  <c r="H3426" i="5"/>
  <c r="G3426" i="5"/>
  <c r="F3426" i="5"/>
  <c r="E3426" i="5"/>
  <c r="D3426" i="5"/>
  <c r="C3426" i="5"/>
  <c r="B3426" i="5"/>
  <c r="A3426" i="5"/>
  <c r="AE3425" i="5"/>
  <c r="AD3425" i="5"/>
  <c r="AC3425" i="5"/>
  <c r="AB3425" i="5"/>
  <c r="AA3425" i="5"/>
  <c r="Z3425" i="5"/>
  <c r="Y3425" i="5"/>
  <c r="X3425" i="5"/>
  <c r="W3425" i="5"/>
  <c r="V3425" i="5"/>
  <c r="U3425" i="5"/>
  <c r="T3425" i="5"/>
  <c r="AF3425" i="5" s="1"/>
  <c r="S3425" i="5"/>
  <c r="R3425" i="5"/>
  <c r="Q3425" i="5"/>
  <c r="P3425" i="5"/>
  <c r="O3425" i="5"/>
  <c r="N3425" i="5"/>
  <c r="M3425" i="5"/>
  <c r="L3425" i="5"/>
  <c r="K3425" i="5"/>
  <c r="J3425" i="5"/>
  <c r="I3425" i="5"/>
  <c r="H3425" i="5"/>
  <c r="G3425" i="5"/>
  <c r="F3425" i="5"/>
  <c r="E3425" i="5"/>
  <c r="D3425" i="5"/>
  <c r="C3425" i="5"/>
  <c r="B3425" i="5"/>
  <c r="A3425" i="5"/>
  <c r="AD3424" i="5"/>
  <c r="AC3424" i="5"/>
  <c r="AB3424" i="5"/>
  <c r="AA3424" i="5"/>
  <c r="Z3424" i="5"/>
  <c r="Y3424" i="5"/>
  <c r="X3424" i="5"/>
  <c r="W3424" i="5"/>
  <c r="V3424" i="5"/>
  <c r="U3424" i="5"/>
  <c r="S3424" i="5"/>
  <c r="R3424" i="5"/>
  <c r="Q3424" i="5"/>
  <c r="P3424" i="5"/>
  <c r="O3424" i="5"/>
  <c r="N3424" i="5"/>
  <c r="M3424" i="5"/>
  <c r="L3424" i="5"/>
  <c r="K3424" i="5"/>
  <c r="J3424" i="5"/>
  <c r="I3424" i="5"/>
  <c r="H3424" i="5"/>
  <c r="G3424" i="5"/>
  <c r="F3424" i="5"/>
  <c r="E3424" i="5"/>
  <c r="D3424" i="5"/>
  <c r="C3424" i="5"/>
  <c r="B3424" i="5"/>
  <c r="A3424" i="5"/>
  <c r="AE3423" i="5"/>
  <c r="AD3423" i="5"/>
  <c r="AC3423" i="5"/>
  <c r="AB3423" i="5"/>
  <c r="AA3423" i="5"/>
  <c r="Z3423" i="5"/>
  <c r="Y3423" i="5"/>
  <c r="X3423" i="5"/>
  <c r="W3423" i="5"/>
  <c r="V3423" i="5"/>
  <c r="U3423" i="5"/>
  <c r="T3423" i="5"/>
  <c r="AF3423" i="5" s="1"/>
  <c r="S3423" i="5"/>
  <c r="R3423" i="5"/>
  <c r="Q3423" i="5"/>
  <c r="P3423" i="5"/>
  <c r="O3423" i="5"/>
  <c r="N3423" i="5"/>
  <c r="M3423" i="5"/>
  <c r="L3423" i="5"/>
  <c r="K3423" i="5"/>
  <c r="J3423" i="5"/>
  <c r="I3423" i="5"/>
  <c r="H3423" i="5"/>
  <c r="G3423" i="5"/>
  <c r="F3423" i="5"/>
  <c r="E3423" i="5"/>
  <c r="D3423" i="5"/>
  <c r="C3423" i="5"/>
  <c r="B3423" i="5"/>
  <c r="A3423" i="5"/>
  <c r="AE3422" i="5"/>
  <c r="AD3422" i="5"/>
  <c r="AC3422" i="5"/>
  <c r="AB3422" i="5"/>
  <c r="AA3422" i="5"/>
  <c r="Z3422" i="5"/>
  <c r="Y3422" i="5"/>
  <c r="X3422" i="5"/>
  <c r="W3422" i="5"/>
  <c r="V3422" i="5"/>
  <c r="U3422" i="5"/>
  <c r="T3422" i="5"/>
  <c r="AF3422" i="5" s="1"/>
  <c r="S3422" i="5"/>
  <c r="R3422" i="5"/>
  <c r="Q3422" i="5"/>
  <c r="P3422" i="5"/>
  <c r="O3422" i="5"/>
  <c r="N3422" i="5"/>
  <c r="M3422" i="5"/>
  <c r="L3422" i="5"/>
  <c r="K3422" i="5"/>
  <c r="J3422" i="5"/>
  <c r="I3422" i="5"/>
  <c r="H3422" i="5"/>
  <c r="G3422" i="5"/>
  <c r="F3422" i="5"/>
  <c r="E3422" i="5"/>
  <c r="D3422" i="5"/>
  <c r="C3422" i="5"/>
  <c r="B3422" i="5"/>
  <c r="A3422" i="5"/>
  <c r="AD3421" i="5"/>
  <c r="AC3421" i="5"/>
  <c r="AB3421" i="5"/>
  <c r="AA3421" i="5"/>
  <c r="Z3421" i="5"/>
  <c r="Y3421" i="5"/>
  <c r="X3421" i="5"/>
  <c r="W3421" i="5"/>
  <c r="V3421" i="5"/>
  <c r="U3421" i="5"/>
  <c r="S3421" i="5"/>
  <c r="R3421" i="5"/>
  <c r="Q3421" i="5"/>
  <c r="P3421" i="5"/>
  <c r="O3421" i="5"/>
  <c r="N3421" i="5"/>
  <c r="M3421" i="5"/>
  <c r="L3421" i="5"/>
  <c r="K3421" i="5"/>
  <c r="J3421" i="5"/>
  <c r="I3421" i="5"/>
  <c r="H3421" i="5"/>
  <c r="G3421" i="5"/>
  <c r="F3421" i="5"/>
  <c r="E3421" i="5"/>
  <c r="D3421" i="5"/>
  <c r="C3421" i="5"/>
  <c r="B3421" i="5"/>
  <c r="A3421" i="5"/>
  <c r="AE3420" i="5"/>
  <c r="AD3420" i="5"/>
  <c r="AC3420" i="5"/>
  <c r="AB3420" i="5"/>
  <c r="AA3420" i="5"/>
  <c r="Z3420" i="5"/>
  <c r="Y3420" i="5"/>
  <c r="X3420" i="5"/>
  <c r="W3420" i="5"/>
  <c r="V3420" i="5"/>
  <c r="U3420" i="5"/>
  <c r="T3420" i="5"/>
  <c r="AF3420" i="5" s="1"/>
  <c r="S3420" i="5"/>
  <c r="R3420" i="5"/>
  <c r="Q3420" i="5"/>
  <c r="P3420" i="5"/>
  <c r="O3420" i="5"/>
  <c r="N3420" i="5"/>
  <c r="M3420" i="5"/>
  <c r="L3420" i="5"/>
  <c r="K3420" i="5"/>
  <c r="J3420" i="5"/>
  <c r="I3420" i="5"/>
  <c r="H3420" i="5"/>
  <c r="G3420" i="5"/>
  <c r="F3420" i="5"/>
  <c r="E3420" i="5"/>
  <c r="D3420" i="5"/>
  <c r="C3420" i="5"/>
  <c r="B3420" i="5"/>
  <c r="A3420" i="5"/>
  <c r="AD3419" i="5"/>
  <c r="AC3419" i="5"/>
  <c r="AB3419" i="5"/>
  <c r="AA3419" i="5"/>
  <c r="Z3419" i="5"/>
  <c r="Y3419" i="5"/>
  <c r="X3419" i="5"/>
  <c r="W3419" i="5"/>
  <c r="V3419" i="5"/>
  <c r="U3419" i="5"/>
  <c r="S3419" i="5"/>
  <c r="R3419" i="5"/>
  <c r="Q3419" i="5"/>
  <c r="P3419" i="5"/>
  <c r="O3419" i="5"/>
  <c r="N3419" i="5"/>
  <c r="M3419" i="5"/>
  <c r="L3419" i="5"/>
  <c r="K3419" i="5"/>
  <c r="J3419" i="5"/>
  <c r="I3419" i="5"/>
  <c r="H3419" i="5"/>
  <c r="G3419" i="5"/>
  <c r="F3419" i="5"/>
  <c r="E3419" i="5"/>
  <c r="D3419" i="5"/>
  <c r="C3419" i="5"/>
  <c r="B3419" i="5"/>
  <c r="A3419" i="5"/>
  <c r="AD3418" i="5"/>
  <c r="AC3418" i="5"/>
  <c r="AB3418" i="5"/>
  <c r="AA3418" i="5"/>
  <c r="Z3418" i="5"/>
  <c r="Y3418" i="5"/>
  <c r="X3418" i="5"/>
  <c r="W3418" i="5"/>
  <c r="V3418" i="5"/>
  <c r="U3418" i="5"/>
  <c r="S3418" i="5"/>
  <c r="R3418" i="5"/>
  <c r="Q3418" i="5"/>
  <c r="P3418" i="5"/>
  <c r="O3418" i="5"/>
  <c r="N3418" i="5"/>
  <c r="M3418" i="5"/>
  <c r="L3418" i="5"/>
  <c r="K3418" i="5"/>
  <c r="J3418" i="5"/>
  <c r="I3418" i="5"/>
  <c r="H3418" i="5"/>
  <c r="G3418" i="5"/>
  <c r="F3418" i="5"/>
  <c r="E3418" i="5"/>
  <c r="D3418" i="5"/>
  <c r="T3418" i="5" s="1"/>
  <c r="AF3418" i="5" s="1"/>
  <c r="C3418" i="5"/>
  <c r="B3418" i="5"/>
  <c r="A3418" i="5"/>
  <c r="AE3417" i="5"/>
  <c r="AD3417" i="5"/>
  <c r="AC3417" i="5"/>
  <c r="AB3417" i="5"/>
  <c r="AA3417" i="5"/>
  <c r="Z3417" i="5"/>
  <c r="Y3417" i="5"/>
  <c r="X3417" i="5"/>
  <c r="W3417" i="5"/>
  <c r="V3417" i="5"/>
  <c r="U3417" i="5"/>
  <c r="T3417" i="5"/>
  <c r="AF3417" i="5" s="1"/>
  <c r="S3417" i="5"/>
  <c r="R3417" i="5"/>
  <c r="Q3417" i="5"/>
  <c r="P3417" i="5"/>
  <c r="O3417" i="5"/>
  <c r="N3417" i="5"/>
  <c r="M3417" i="5"/>
  <c r="L3417" i="5"/>
  <c r="K3417" i="5"/>
  <c r="J3417" i="5"/>
  <c r="I3417" i="5"/>
  <c r="H3417" i="5"/>
  <c r="G3417" i="5"/>
  <c r="F3417" i="5"/>
  <c r="E3417" i="5"/>
  <c r="D3417" i="5"/>
  <c r="C3417" i="5"/>
  <c r="B3417" i="5"/>
  <c r="A3417" i="5"/>
  <c r="AD3416" i="5"/>
  <c r="AC3416" i="5"/>
  <c r="AB3416" i="5"/>
  <c r="AA3416" i="5"/>
  <c r="Z3416" i="5"/>
  <c r="Y3416" i="5"/>
  <c r="X3416" i="5"/>
  <c r="W3416" i="5"/>
  <c r="V3416" i="5"/>
  <c r="U3416" i="5"/>
  <c r="S3416" i="5"/>
  <c r="R3416" i="5"/>
  <c r="Q3416" i="5"/>
  <c r="P3416" i="5"/>
  <c r="O3416" i="5"/>
  <c r="N3416" i="5"/>
  <c r="M3416" i="5"/>
  <c r="L3416" i="5"/>
  <c r="K3416" i="5"/>
  <c r="J3416" i="5"/>
  <c r="I3416" i="5"/>
  <c r="H3416" i="5"/>
  <c r="G3416" i="5"/>
  <c r="F3416" i="5"/>
  <c r="E3416" i="5"/>
  <c r="D3416" i="5"/>
  <c r="C3416" i="5"/>
  <c r="B3416" i="5"/>
  <c r="A3416" i="5"/>
  <c r="AE3415" i="5"/>
  <c r="AD3415" i="5"/>
  <c r="AC3415" i="5"/>
  <c r="AB3415" i="5"/>
  <c r="AA3415" i="5"/>
  <c r="Z3415" i="5"/>
  <c r="Y3415" i="5"/>
  <c r="X3415" i="5"/>
  <c r="W3415" i="5"/>
  <c r="V3415" i="5"/>
  <c r="U3415" i="5"/>
  <c r="S3415" i="5"/>
  <c r="R3415" i="5"/>
  <c r="Q3415" i="5"/>
  <c r="P3415" i="5"/>
  <c r="O3415" i="5"/>
  <c r="N3415" i="5"/>
  <c r="M3415" i="5"/>
  <c r="L3415" i="5"/>
  <c r="K3415" i="5"/>
  <c r="J3415" i="5"/>
  <c r="I3415" i="5"/>
  <c r="H3415" i="5"/>
  <c r="G3415" i="5"/>
  <c r="F3415" i="5"/>
  <c r="E3415" i="5"/>
  <c r="D3415" i="5"/>
  <c r="T3415" i="5" s="1"/>
  <c r="C3415" i="5"/>
  <c r="B3415" i="5"/>
  <c r="A3415" i="5"/>
  <c r="AE3414" i="5"/>
  <c r="AD3414" i="5"/>
  <c r="AC3414" i="5"/>
  <c r="AB3414" i="5"/>
  <c r="AA3414" i="5"/>
  <c r="Z3414" i="5"/>
  <c r="Y3414" i="5"/>
  <c r="X3414" i="5"/>
  <c r="W3414" i="5"/>
  <c r="V3414" i="5"/>
  <c r="U3414" i="5"/>
  <c r="T3414" i="5"/>
  <c r="AF3414" i="5" s="1"/>
  <c r="S3414" i="5"/>
  <c r="R3414" i="5"/>
  <c r="Q3414" i="5"/>
  <c r="P3414" i="5"/>
  <c r="O3414" i="5"/>
  <c r="N3414" i="5"/>
  <c r="M3414" i="5"/>
  <c r="L3414" i="5"/>
  <c r="K3414" i="5"/>
  <c r="J3414" i="5"/>
  <c r="I3414" i="5"/>
  <c r="H3414" i="5"/>
  <c r="G3414" i="5"/>
  <c r="F3414" i="5"/>
  <c r="E3414" i="5"/>
  <c r="D3414" i="5"/>
  <c r="C3414" i="5"/>
  <c r="B3414" i="5"/>
  <c r="A3414" i="5"/>
  <c r="AE3413" i="5"/>
  <c r="AD3413" i="5"/>
  <c r="AC3413" i="5"/>
  <c r="AB3413" i="5"/>
  <c r="AA3413" i="5"/>
  <c r="Z3413" i="5"/>
  <c r="Y3413" i="5"/>
  <c r="X3413" i="5"/>
  <c r="W3413" i="5"/>
  <c r="V3413" i="5"/>
  <c r="U3413" i="5"/>
  <c r="S3413" i="5"/>
  <c r="R3413" i="5"/>
  <c r="Q3413" i="5"/>
  <c r="P3413" i="5"/>
  <c r="O3413" i="5"/>
  <c r="N3413" i="5"/>
  <c r="M3413" i="5"/>
  <c r="L3413" i="5"/>
  <c r="K3413" i="5"/>
  <c r="J3413" i="5"/>
  <c r="I3413" i="5"/>
  <c r="H3413" i="5"/>
  <c r="G3413" i="5"/>
  <c r="F3413" i="5"/>
  <c r="E3413" i="5"/>
  <c r="D3413" i="5"/>
  <c r="T3413" i="5" s="1"/>
  <c r="AF3413" i="5" s="1"/>
  <c r="C3413" i="5"/>
  <c r="B3413" i="5"/>
  <c r="A3413" i="5"/>
  <c r="AE3412" i="5"/>
  <c r="AD3412" i="5"/>
  <c r="AC3412" i="5"/>
  <c r="AB3412" i="5"/>
  <c r="AA3412" i="5"/>
  <c r="Z3412" i="5"/>
  <c r="Y3412" i="5"/>
  <c r="X3412" i="5"/>
  <c r="W3412" i="5"/>
  <c r="V3412" i="5"/>
  <c r="U3412" i="5"/>
  <c r="S3412" i="5"/>
  <c r="R3412" i="5"/>
  <c r="Q3412" i="5"/>
  <c r="P3412" i="5"/>
  <c r="O3412" i="5"/>
  <c r="N3412" i="5"/>
  <c r="M3412" i="5"/>
  <c r="L3412" i="5"/>
  <c r="K3412" i="5"/>
  <c r="J3412" i="5"/>
  <c r="I3412" i="5"/>
  <c r="H3412" i="5"/>
  <c r="G3412" i="5"/>
  <c r="F3412" i="5"/>
  <c r="E3412" i="5"/>
  <c r="D3412" i="5"/>
  <c r="T3412" i="5" s="1"/>
  <c r="C3412" i="5"/>
  <c r="B3412" i="5"/>
  <c r="A3412" i="5"/>
  <c r="AE3411" i="5"/>
  <c r="AD3411" i="5"/>
  <c r="AC3411" i="5"/>
  <c r="AB3411" i="5"/>
  <c r="AA3411" i="5"/>
  <c r="Z3411" i="5"/>
  <c r="Y3411" i="5"/>
  <c r="X3411" i="5"/>
  <c r="W3411" i="5"/>
  <c r="V3411" i="5"/>
  <c r="U3411" i="5"/>
  <c r="T3411" i="5"/>
  <c r="S3411" i="5"/>
  <c r="R3411" i="5"/>
  <c r="Q3411" i="5"/>
  <c r="P3411" i="5"/>
  <c r="O3411" i="5"/>
  <c r="N3411" i="5"/>
  <c r="M3411" i="5"/>
  <c r="L3411" i="5"/>
  <c r="K3411" i="5"/>
  <c r="J3411" i="5"/>
  <c r="I3411" i="5"/>
  <c r="H3411" i="5"/>
  <c r="G3411" i="5"/>
  <c r="F3411" i="5"/>
  <c r="E3411" i="5"/>
  <c r="D3411" i="5"/>
  <c r="C3411" i="5"/>
  <c r="B3411" i="5"/>
  <c r="A3411" i="5"/>
  <c r="AD3410" i="5"/>
  <c r="AC3410" i="5"/>
  <c r="AB3410" i="5"/>
  <c r="AA3410" i="5"/>
  <c r="Z3410" i="5"/>
  <c r="Y3410" i="5"/>
  <c r="X3410" i="5"/>
  <c r="W3410" i="5"/>
  <c r="V3410" i="5"/>
  <c r="U3410" i="5"/>
  <c r="S3410" i="5"/>
  <c r="R3410" i="5"/>
  <c r="Q3410" i="5"/>
  <c r="P3410" i="5"/>
  <c r="O3410" i="5"/>
  <c r="N3410" i="5"/>
  <c r="M3410" i="5"/>
  <c r="L3410" i="5"/>
  <c r="K3410" i="5"/>
  <c r="J3410" i="5"/>
  <c r="I3410" i="5"/>
  <c r="H3410" i="5"/>
  <c r="G3410" i="5"/>
  <c r="F3410" i="5"/>
  <c r="E3410" i="5"/>
  <c r="D3410" i="5"/>
  <c r="T3410" i="5" s="1"/>
  <c r="AF3410" i="5" s="1"/>
  <c r="C3410" i="5"/>
  <c r="B3410" i="5"/>
  <c r="A3410" i="5"/>
  <c r="AE3409" i="5"/>
  <c r="AD3409" i="5"/>
  <c r="AC3409" i="5"/>
  <c r="AB3409" i="5"/>
  <c r="AA3409" i="5"/>
  <c r="Z3409" i="5"/>
  <c r="Y3409" i="5"/>
  <c r="X3409" i="5"/>
  <c r="W3409" i="5"/>
  <c r="V3409" i="5"/>
  <c r="U3409" i="5"/>
  <c r="S3409" i="5"/>
  <c r="R3409" i="5"/>
  <c r="Q3409" i="5"/>
  <c r="P3409" i="5"/>
  <c r="O3409" i="5"/>
  <c r="N3409" i="5"/>
  <c r="M3409" i="5"/>
  <c r="L3409" i="5"/>
  <c r="K3409" i="5"/>
  <c r="J3409" i="5"/>
  <c r="I3409" i="5"/>
  <c r="H3409" i="5"/>
  <c r="G3409" i="5"/>
  <c r="F3409" i="5"/>
  <c r="E3409" i="5"/>
  <c r="D3409" i="5"/>
  <c r="T3409" i="5" s="1"/>
  <c r="C3409" i="5"/>
  <c r="B3409" i="5"/>
  <c r="A3409" i="5"/>
  <c r="AE3408" i="5"/>
  <c r="AD3408" i="5"/>
  <c r="AC3408" i="5"/>
  <c r="AB3408" i="5"/>
  <c r="AA3408" i="5"/>
  <c r="Z3408" i="5"/>
  <c r="Y3408" i="5"/>
  <c r="X3408" i="5"/>
  <c r="W3408" i="5"/>
  <c r="V3408" i="5"/>
  <c r="U3408" i="5"/>
  <c r="T3408" i="5"/>
  <c r="AF3408" i="5" s="1"/>
  <c r="S3408" i="5"/>
  <c r="R3408" i="5"/>
  <c r="Q3408" i="5"/>
  <c r="P3408" i="5"/>
  <c r="O3408" i="5"/>
  <c r="N3408" i="5"/>
  <c r="M3408" i="5"/>
  <c r="L3408" i="5"/>
  <c r="K3408" i="5"/>
  <c r="J3408" i="5"/>
  <c r="I3408" i="5"/>
  <c r="H3408" i="5"/>
  <c r="G3408" i="5"/>
  <c r="F3408" i="5"/>
  <c r="E3408" i="5"/>
  <c r="D3408" i="5"/>
  <c r="C3408" i="5"/>
  <c r="B3408" i="5"/>
  <c r="A3408" i="5"/>
  <c r="AE3407" i="5"/>
  <c r="AD3407" i="5"/>
  <c r="AC3407" i="5"/>
  <c r="AB3407" i="5"/>
  <c r="AA3407" i="5"/>
  <c r="Z3407" i="5"/>
  <c r="Y3407" i="5"/>
  <c r="X3407" i="5"/>
  <c r="W3407" i="5"/>
  <c r="V3407" i="5"/>
  <c r="U3407" i="5"/>
  <c r="T3407" i="5"/>
  <c r="AF3407" i="5" s="1"/>
  <c r="S3407" i="5"/>
  <c r="R3407" i="5"/>
  <c r="Q3407" i="5"/>
  <c r="P3407" i="5"/>
  <c r="O3407" i="5"/>
  <c r="N3407" i="5"/>
  <c r="M3407" i="5"/>
  <c r="L3407" i="5"/>
  <c r="K3407" i="5"/>
  <c r="J3407" i="5"/>
  <c r="I3407" i="5"/>
  <c r="H3407" i="5"/>
  <c r="G3407" i="5"/>
  <c r="F3407" i="5"/>
  <c r="E3407" i="5"/>
  <c r="D3407" i="5"/>
  <c r="C3407" i="5"/>
  <c r="B3407" i="5"/>
  <c r="A3407" i="5"/>
  <c r="AE3406" i="5"/>
  <c r="AD3406" i="5"/>
  <c r="AC3406" i="5"/>
  <c r="AB3406" i="5"/>
  <c r="AA3406" i="5"/>
  <c r="Z3406" i="5"/>
  <c r="Y3406" i="5"/>
  <c r="X3406" i="5"/>
  <c r="W3406" i="5"/>
  <c r="V3406" i="5"/>
  <c r="U3406" i="5"/>
  <c r="S3406" i="5"/>
  <c r="R3406" i="5"/>
  <c r="Q3406" i="5"/>
  <c r="P3406" i="5"/>
  <c r="O3406" i="5"/>
  <c r="N3406" i="5"/>
  <c r="M3406" i="5"/>
  <c r="L3406" i="5"/>
  <c r="K3406" i="5"/>
  <c r="J3406" i="5"/>
  <c r="I3406" i="5"/>
  <c r="H3406" i="5"/>
  <c r="G3406" i="5"/>
  <c r="F3406" i="5"/>
  <c r="E3406" i="5"/>
  <c r="D3406" i="5"/>
  <c r="T3406" i="5" s="1"/>
  <c r="C3406" i="5"/>
  <c r="B3406" i="5"/>
  <c r="A3406" i="5"/>
  <c r="AE3405" i="5"/>
  <c r="AD3405" i="5"/>
  <c r="AC3405" i="5"/>
  <c r="AB3405" i="5"/>
  <c r="AA3405" i="5"/>
  <c r="Z3405" i="5"/>
  <c r="Y3405" i="5"/>
  <c r="X3405" i="5"/>
  <c r="W3405" i="5"/>
  <c r="V3405" i="5"/>
  <c r="U3405" i="5"/>
  <c r="T3405" i="5"/>
  <c r="AF3405" i="5" s="1"/>
  <c r="S3405" i="5"/>
  <c r="R3405" i="5"/>
  <c r="Q3405" i="5"/>
  <c r="P3405" i="5"/>
  <c r="O3405" i="5"/>
  <c r="N3405" i="5"/>
  <c r="M3405" i="5"/>
  <c r="L3405" i="5"/>
  <c r="K3405" i="5"/>
  <c r="J3405" i="5"/>
  <c r="I3405" i="5"/>
  <c r="H3405" i="5"/>
  <c r="G3405" i="5"/>
  <c r="F3405" i="5"/>
  <c r="E3405" i="5"/>
  <c r="D3405" i="5"/>
  <c r="C3405" i="5"/>
  <c r="B3405" i="5"/>
  <c r="A3405" i="5"/>
  <c r="AE3404" i="5"/>
  <c r="AD3404" i="5"/>
  <c r="AC3404" i="5"/>
  <c r="AB3404" i="5"/>
  <c r="AA3404" i="5"/>
  <c r="Z3404" i="5"/>
  <c r="Y3404" i="5"/>
  <c r="X3404" i="5"/>
  <c r="W3404" i="5"/>
  <c r="V3404" i="5"/>
  <c r="U3404" i="5"/>
  <c r="T3404" i="5"/>
  <c r="AF3404" i="5" s="1"/>
  <c r="S3404" i="5"/>
  <c r="R3404" i="5"/>
  <c r="Q3404" i="5"/>
  <c r="P3404" i="5"/>
  <c r="O3404" i="5"/>
  <c r="N3404" i="5"/>
  <c r="M3404" i="5"/>
  <c r="L3404" i="5"/>
  <c r="K3404" i="5"/>
  <c r="J3404" i="5"/>
  <c r="I3404" i="5"/>
  <c r="H3404" i="5"/>
  <c r="G3404" i="5"/>
  <c r="F3404" i="5"/>
  <c r="E3404" i="5"/>
  <c r="D3404" i="5"/>
  <c r="C3404" i="5"/>
  <c r="B3404" i="5"/>
  <c r="A3404" i="5"/>
  <c r="AD3403" i="5"/>
  <c r="AC3403" i="5"/>
  <c r="AB3403" i="5"/>
  <c r="AA3403" i="5"/>
  <c r="Z3403" i="5"/>
  <c r="Y3403" i="5"/>
  <c r="X3403" i="5"/>
  <c r="W3403" i="5"/>
  <c r="V3403" i="5"/>
  <c r="U3403" i="5"/>
  <c r="S3403" i="5"/>
  <c r="R3403" i="5"/>
  <c r="Q3403" i="5"/>
  <c r="P3403" i="5"/>
  <c r="O3403" i="5"/>
  <c r="N3403" i="5"/>
  <c r="M3403" i="5"/>
  <c r="L3403" i="5"/>
  <c r="K3403" i="5"/>
  <c r="J3403" i="5"/>
  <c r="I3403" i="5"/>
  <c r="H3403" i="5"/>
  <c r="G3403" i="5"/>
  <c r="F3403" i="5"/>
  <c r="E3403" i="5"/>
  <c r="D3403" i="5"/>
  <c r="C3403" i="5"/>
  <c r="B3403" i="5"/>
  <c r="A3403" i="5"/>
  <c r="AE3402" i="5"/>
  <c r="AD3402" i="5"/>
  <c r="AC3402" i="5"/>
  <c r="AB3402" i="5"/>
  <c r="AA3402" i="5"/>
  <c r="Z3402" i="5"/>
  <c r="Y3402" i="5"/>
  <c r="X3402" i="5"/>
  <c r="W3402" i="5"/>
  <c r="V3402" i="5"/>
  <c r="U3402" i="5"/>
  <c r="T3402" i="5"/>
  <c r="AF3402" i="5" s="1"/>
  <c r="S3402" i="5"/>
  <c r="R3402" i="5"/>
  <c r="Q3402" i="5"/>
  <c r="P3402" i="5"/>
  <c r="O3402" i="5"/>
  <c r="N3402" i="5"/>
  <c r="M3402" i="5"/>
  <c r="L3402" i="5"/>
  <c r="K3402" i="5"/>
  <c r="J3402" i="5"/>
  <c r="I3402" i="5"/>
  <c r="H3402" i="5"/>
  <c r="G3402" i="5"/>
  <c r="F3402" i="5"/>
  <c r="E3402" i="5"/>
  <c r="D3402" i="5"/>
  <c r="C3402" i="5"/>
  <c r="B3402" i="5"/>
  <c r="A3402" i="5"/>
  <c r="AD3401" i="5"/>
  <c r="AC3401" i="5"/>
  <c r="AB3401" i="5"/>
  <c r="AA3401" i="5"/>
  <c r="Z3401" i="5"/>
  <c r="Y3401" i="5"/>
  <c r="X3401" i="5"/>
  <c r="W3401" i="5"/>
  <c r="V3401" i="5"/>
  <c r="U3401" i="5"/>
  <c r="S3401" i="5"/>
  <c r="R3401" i="5"/>
  <c r="Q3401" i="5"/>
  <c r="P3401" i="5"/>
  <c r="O3401" i="5"/>
  <c r="N3401" i="5"/>
  <c r="M3401" i="5"/>
  <c r="L3401" i="5"/>
  <c r="K3401" i="5"/>
  <c r="J3401" i="5"/>
  <c r="I3401" i="5"/>
  <c r="H3401" i="5"/>
  <c r="G3401" i="5"/>
  <c r="F3401" i="5"/>
  <c r="E3401" i="5"/>
  <c r="D3401" i="5"/>
  <c r="T3401" i="5" s="1"/>
  <c r="AF3401" i="5" s="1"/>
  <c r="C3401" i="5"/>
  <c r="B3401" i="5"/>
  <c r="A3401" i="5"/>
  <c r="AD3400" i="5"/>
  <c r="AC3400" i="5"/>
  <c r="AB3400" i="5"/>
  <c r="AA3400" i="5"/>
  <c r="Z3400" i="5"/>
  <c r="Y3400" i="5"/>
  <c r="X3400" i="5"/>
  <c r="W3400" i="5"/>
  <c r="V3400" i="5"/>
  <c r="U3400" i="5"/>
  <c r="S3400" i="5"/>
  <c r="R3400" i="5"/>
  <c r="Q3400" i="5"/>
  <c r="P3400" i="5"/>
  <c r="O3400" i="5"/>
  <c r="N3400" i="5"/>
  <c r="M3400" i="5"/>
  <c r="L3400" i="5"/>
  <c r="K3400" i="5"/>
  <c r="J3400" i="5"/>
  <c r="I3400" i="5"/>
  <c r="H3400" i="5"/>
  <c r="G3400" i="5"/>
  <c r="F3400" i="5"/>
  <c r="E3400" i="5"/>
  <c r="D3400" i="5"/>
  <c r="T3400" i="5" s="1"/>
  <c r="AF3400" i="5" s="1"/>
  <c r="C3400" i="5"/>
  <c r="B3400" i="5"/>
  <c r="A3400" i="5"/>
  <c r="AE3399" i="5"/>
  <c r="AD3399" i="5"/>
  <c r="AC3399" i="5"/>
  <c r="AB3399" i="5"/>
  <c r="AA3399" i="5"/>
  <c r="Z3399" i="5"/>
  <c r="Y3399" i="5"/>
  <c r="X3399" i="5"/>
  <c r="W3399" i="5"/>
  <c r="V3399" i="5"/>
  <c r="U3399" i="5"/>
  <c r="T3399" i="5"/>
  <c r="AF3399" i="5" s="1"/>
  <c r="S3399" i="5"/>
  <c r="R3399" i="5"/>
  <c r="Q3399" i="5"/>
  <c r="P3399" i="5"/>
  <c r="O3399" i="5"/>
  <c r="N3399" i="5"/>
  <c r="M3399" i="5"/>
  <c r="L3399" i="5"/>
  <c r="K3399" i="5"/>
  <c r="J3399" i="5"/>
  <c r="I3399" i="5"/>
  <c r="H3399" i="5"/>
  <c r="G3399" i="5"/>
  <c r="F3399" i="5"/>
  <c r="E3399" i="5"/>
  <c r="D3399" i="5"/>
  <c r="C3399" i="5"/>
  <c r="B3399" i="5"/>
  <c r="A3399" i="5"/>
  <c r="AD3398" i="5"/>
  <c r="AC3398" i="5"/>
  <c r="AB3398" i="5"/>
  <c r="AA3398" i="5"/>
  <c r="Z3398" i="5"/>
  <c r="Y3398" i="5"/>
  <c r="X3398" i="5"/>
  <c r="W3398" i="5"/>
  <c r="V3398" i="5"/>
  <c r="U3398" i="5"/>
  <c r="S3398" i="5"/>
  <c r="R3398" i="5"/>
  <c r="Q3398" i="5"/>
  <c r="P3398" i="5"/>
  <c r="O3398" i="5"/>
  <c r="N3398" i="5"/>
  <c r="M3398" i="5"/>
  <c r="L3398" i="5"/>
  <c r="K3398" i="5"/>
  <c r="J3398" i="5"/>
  <c r="I3398" i="5"/>
  <c r="H3398" i="5"/>
  <c r="G3398" i="5"/>
  <c r="F3398" i="5"/>
  <c r="E3398" i="5"/>
  <c r="D3398" i="5"/>
  <c r="C3398" i="5"/>
  <c r="B3398" i="5"/>
  <c r="A3398" i="5"/>
  <c r="AE3397" i="5"/>
  <c r="AD3397" i="5"/>
  <c r="AC3397" i="5"/>
  <c r="AB3397" i="5"/>
  <c r="AA3397" i="5"/>
  <c r="Z3397" i="5"/>
  <c r="Y3397" i="5"/>
  <c r="X3397" i="5"/>
  <c r="W3397" i="5"/>
  <c r="V3397" i="5"/>
  <c r="U3397" i="5"/>
  <c r="S3397" i="5"/>
  <c r="R3397" i="5"/>
  <c r="Q3397" i="5"/>
  <c r="P3397" i="5"/>
  <c r="O3397" i="5"/>
  <c r="N3397" i="5"/>
  <c r="M3397" i="5"/>
  <c r="L3397" i="5"/>
  <c r="K3397" i="5"/>
  <c r="J3397" i="5"/>
  <c r="I3397" i="5"/>
  <c r="H3397" i="5"/>
  <c r="G3397" i="5"/>
  <c r="F3397" i="5"/>
  <c r="E3397" i="5"/>
  <c r="D3397" i="5"/>
  <c r="T3397" i="5" s="1"/>
  <c r="C3397" i="5"/>
  <c r="B3397" i="5"/>
  <c r="A3397" i="5"/>
  <c r="AE3396" i="5"/>
  <c r="AD3396" i="5"/>
  <c r="AC3396" i="5"/>
  <c r="AB3396" i="5"/>
  <c r="AA3396" i="5"/>
  <c r="Z3396" i="5"/>
  <c r="Y3396" i="5"/>
  <c r="X3396" i="5"/>
  <c r="W3396" i="5"/>
  <c r="V3396" i="5"/>
  <c r="U3396" i="5"/>
  <c r="T3396" i="5"/>
  <c r="S3396" i="5"/>
  <c r="R3396" i="5"/>
  <c r="Q3396" i="5"/>
  <c r="P3396" i="5"/>
  <c r="O3396" i="5"/>
  <c r="N3396" i="5"/>
  <c r="M3396" i="5"/>
  <c r="L3396" i="5"/>
  <c r="K3396" i="5"/>
  <c r="J3396" i="5"/>
  <c r="I3396" i="5"/>
  <c r="H3396" i="5"/>
  <c r="G3396" i="5"/>
  <c r="F3396" i="5"/>
  <c r="E3396" i="5"/>
  <c r="D3396" i="5"/>
  <c r="C3396" i="5"/>
  <c r="B3396" i="5"/>
  <c r="A3396" i="5"/>
  <c r="AD3395" i="5"/>
  <c r="AC3395" i="5"/>
  <c r="AB3395" i="5"/>
  <c r="AA3395" i="5"/>
  <c r="Z3395" i="5"/>
  <c r="Y3395" i="5"/>
  <c r="X3395" i="5"/>
  <c r="W3395" i="5"/>
  <c r="V3395" i="5"/>
  <c r="U3395" i="5"/>
  <c r="S3395" i="5"/>
  <c r="R3395" i="5"/>
  <c r="Q3395" i="5"/>
  <c r="P3395" i="5"/>
  <c r="O3395" i="5"/>
  <c r="N3395" i="5"/>
  <c r="M3395" i="5"/>
  <c r="L3395" i="5"/>
  <c r="K3395" i="5"/>
  <c r="J3395" i="5"/>
  <c r="I3395" i="5"/>
  <c r="H3395" i="5"/>
  <c r="G3395" i="5"/>
  <c r="F3395" i="5"/>
  <c r="E3395" i="5"/>
  <c r="D3395" i="5"/>
  <c r="T3395" i="5" s="1"/>
  <c r="AF3395" i="5" s="1"/>
  <c r="C3395" i="5"/>
  <c r="B3395" i="5"/>
  <c r="A3395" i="5"/>
  <c r="AE3394" i="5"/>
  <c r="AD3394" i="5"/>
  <c r="AC3394" i="5"/>
  <c r="AB3394" i="5"/>
  <c r="AA3394" i="5"/>
  <c r="Z3394" i="5"/>
  <c r="Y3394" i="5"/>
  <c r="X3394" i="5"/>
  <c r="W3394" i="5"/>
  <c r="V3394" i="5"/>
  <c r="U3394" i="5"/>
  <c r="S3394" i="5"/>
  <c r="R3394" i="5"/>
  <c r="Q3394" i="5"/>
  <c r="P3394" i="5"/>
  <c r="O3394" i="5"/>
  <c r="N3394" i="5"/>
  <c r="M3394" i="5"/>
  <c r="L3394" i="5"/>
  <c r="K3394" i="5"/>
  <c r="J3394" i="5"/>
  <c r="I3394" i="5"/>
  <c r="H3394" i="5"/>
  <c r="G3394" i="5"/>
  <c r="F3394" i="5"/>
  <c r="E3394" i="5"/>
  <c r="D3394" i="5"/>
  <c r="T3394" i="5" s="1"/>
  <c r="C3394" i="5"/>
  <c r="B3394" i="5"/>
  <c r="A3394" i="5"/>
  <c r="AE3393" i="5"/>
  <c r="AD3393" i="5"/>
  <c r="AC3393" i="5"/>
  <c r="AB3393" i="5"/>
  <c r="AA3393" i="5"/>
  <c r="Z3393" i="5"/>
  <c r="Y3393" i="5"/>
  <c r="X3393" i="5"/>
  <c r="W3393" i="5"/>
  <c r="V3393" i="5"/>
  <c r="U3393" i="5"/>
  <c r="T3393" i="5"/>
  <c r="S3393" i="5"/>
  <c r="R3393" i="5"/>
  <c r="Q3393" i="5"/>
  <c r="P3393" i="5"/>
  <c r="O3393" i="5"/>
  <c r="N3393" i="5"/>
  <c r="M3393" i="5"/>
  <c r="L3393" i="5"/>
  <c r="K3393" i="5"/>
  <c r="J3393" i="5"/>
  <c r="I3393" i="5"/>
  <c r="H3393" i="5"/>
  <c r="G3393" i="5"/>
  <c r="F3393" i="5"/>
  <c r="E3393" i="5"/>
  <c r="D3393" i="5"/>
  <c r="C3393" i="5"/>
  <c r="B3393" i="5"/>
  <c r="A3393" i="5"/>
  <c r="AD3392" i="5"/>
  <c r="AC3392" i="5"/>
  <c r="AB3392" i="5"/>
  <c r="AA3392" i="5"/>
  <c r="Z3392" i="5"/>
  <c r="Y3392" i="5"/>
  <c r="X3392" i="5"/>
  <c r="W3392" i="5"/>
  <c r="V3392" i="5"/>
  <c r="U3392" i="5"/>
  <c r="S3392" i="5"/>
  <c r="R3392" i="5"/>
  <c r="Q3392" i="5"/>
  <c r="P3392" i="5"/>
  <c r="O3392" i="5"/>
  <c r="N3392" i="5"/>
  <c r="M3392" i="5"/>
  <c r="L3392" i="5"/>
  <c r="K3392" i="5"/>
  <c r="J3392" i="5"/>
  <c r="I3392" i="5"/>
  <c r="H3392" i="5"/>
  <c r="G3392" i="5"/>
  <c r="F3392" i="5"/>
  <c r="E3392" i="5"/>
  <c r="D3392" i="5"/>
  <c r="T3392" i="5" s="1"/>
  <c r="AF3392" i="5" s="1"/>
  <c r="C3392" i="5"/>
  <c r="B3392" i="5"/>
  <c r="A3392" i="5"/>
  <c r="AD3391" i="5"/>
  <c r="AC3391" i="5"/>
  <c r="AB3391" i="5"/>
  <c r="AA3391" i="5"/>
  <c r="Z3391" i="5"/>
  <c r="Y3391" i="5"/>
  <c r="X3391" i="5"/>
  <c r="W3391" i="5"/>
  <c r="V3391" i="5"/>
  <c r="U3391" i="5"/>
  <c r="S3391" i="5"/>
  <c r="R3391" i="5"/>
  <c r="Q3391" i="5"/>
  <c r="P3391" i="5"/>
  <c r="O3391" i="5"/>
  <c r="N3391" i="5"/>
  <c r="M3391" i="5"/>
  <c r="L3391" i="5"/>
  <c r="K3391" i="5"/>
  <c r="J3391" i="5"/>
  <c r="I3391" i="5"/>
  <c r="H3391" i="5"/>
  <c r="G3391" i="5"/>
  <c r="F3391" i="5"/>
  <c r="E3391" i="5"/>
  <c r="D3391" i="5"/>
  <c r="T3391" i="5" s="1"/>
  <c r="AF3391" i="5" s="1"/>
  <c r="C3391" i="5"/>
  <c r="B3391" i="5"/>
  <c r="A3391" i="5"/>
  <c r="AE3390" i="5"/>
  <c r="AD3390" i="5"/>
  <c r="AC3390" i="5"/>
  <c r="AB3390" i="5"/>
  <c r="AA3390" i="5"/>
  <c r="Z3390" i="5"/>
  <c r="Y3390" i="5"/>
  <c r="X3390" i="5"/>
  <c r="W3390" i="5"/>
  <c r="V3390" i="5"/>
  <c r="U3390" i="5"/>
  <c r="T3390" i="5"/>
  <c r="AF3390" i="5" s="1"/>
  <c r="S3390" i="5"/>
  <c r="R3390" i="5"/>
  <c r="Q3390" i="5"/>
  <c r="P3390" i="5"/>
  <c r="O3390" i="5"/>
  <c r="N3390" i="5"/>
  <c r="M3390" i="5"/>
  <c r="L3390" i="5"/>
  <c r="K3390" i="5"/>
  <c r="J3390" i="5"/>
  <c r="I3390" i="5"/>
  <c r="H3390" i="5"/>
  <c r="G3390" i="5"/>
  <c r="F3390" i="5"/>
  <c r="E3390" i="5"/>
  <c r="D3390" i="5"/>
  <c r="C3390" i="5"/>
  <c r="B3390" i="5"/>
  <c r="A3390" i="5"/>
  <c r="AE3389" i="5"/>
  <c r="AD3389" i="5"/>
  <c r="AC3389" i="5"/>
  <c r="AB3389" i="5"/>
  <c r="AA3389" i="5"/>
  <c r="Z3389" i="5"/>
  <c r="Y3389" i="5"/>
  <c r="X3389" i="5"/>
  <c r="W3389" i="5"/>
  <c r="V3389" i="5"/>
  <c r="U3389" i="5"/>
  <c r="T3389" i="5"/>
  <c r="AF3389" i="5" s="1"/>
  <c r="S3389" i="5"/>
  <c r="R3389" i="5"/>
  <c r="Q3389" i="5"/>
  <c r="P3389" i="5"/>
  <c r="O3389" i="5"/>
  <c r="N3389" i="5"/>
  <c r="M3389" i="5"/>
  <c r="L3389" i="5"/>
  <c r="K3389" i="5"/>
  <c r="J3389" i="5"/>
  <c r="I3389" i="5"/>
  <c r="H3389" i="5"/>
  <c r="G3389" i="5"/>
  <c r="F3389" i="5"/>
  <c r="E3389" i="5"/>
  <c r="D3389" i="5"/>
  <c r="C3389" i="5"/>
  <c r="B3389" i="5"/>
  <c r="A3389" i="5"/>
  <c r="AD3388" i="5"/>
  <c r="AC3388" i="5"/>
  <c r="AB3388" i="5"/>
  <c r="AA3388" i="5"/>
  <c r="Z3388" i="5"/>
  <c r="Y3388" i="5"/>
  <c r="X3388" i="5"/>
  <c r="W3388" i="5"/>
  <c r="V3388" i="5"/>
  <c r="U3388" i="5"/>
  <c r="S3388" i="5"/>
  <c r="R3388" i="5"/>
  <c r="Q3388" i="5"/>
  <c r="P3388" i="5"/>
  <c r="O3388" i="5"/>
  <c r="N3388" i="5"/>
  <c r="M3388" i="5"/>
  <c r="L3388" i="5"/>
  <c r="K3388" i="5"/>
  <c r="J3388" i="5"/>
  <c r="I3388" i="5"/>
  <c r="H3388" i="5"/>
  <c r="G3388" i="5"/>
  <c r="F3388" i="5"/>
  <c r="E3388" i="5"/>
  <c r="D3388" i="5"/>
  <c r="T3388" i="5" s="1"/>
  <c r="AF3388" i="5" s="1"/>
  <c r="C3388" i="5"/>
  <c r="B3388" i="5"/>
  <c r="A3388" i="5"/>
  <c r="AE3387" i="5"/>
  <c r="AD3387" i="5"/>
  <c r="AC3387" i="5"/>
  <c r="AB3387" i="5"/>
  <c r="AA3387" i="5"/>
  <c r="Z3387" i="5"/>
  <c r="Y3387" i="5"/>
  <c r="X3387" i="5"/>
  <c r="W3387" i="5"/>
  <c r="V3387" i="5"/>
  <c r="U3387" i="5"/>
  <c r="T3387" i="5"/>
  <c r="AF3387" i="5" s="1"/>
  <c r="S3387" i="5"/>
  <c r="R3387" i="5"/>
  <c r="Q3387" i="5"/>
  <c r="P3387" i="5"/>
  <c r="O3387" i="5"/>
  <c r="N3387" i="5"/>
  <c r="M3387" i="5"/>
  <c r="L3387" i="5"/>
  <c r="K3387" i="5"/>
  <c r="J3387" i="5"/>
  <c r="I3387" i="5"/>
  <c r="H3387" i="5"/>
  <c r="G3387" i="5"/>
  <c r="F3387" i="5"/>
  <c r="E3387" i="5"/>
  <c r="D3387" i="5"/>
  <c r="C3387" i="5"/>
  <c r="B3387" i="5"/>
  <c r="A3387" i="5"/>
  <c r="AE3386" i="5"/>
  <c r="AD3386" i="5"/>
  <c r="AC3386" i="5"/>
  <c r="AB3386" i="5"/>
  <c r="AA3386" i="5"/>
  <c r="Z3386" i="5"/>
  <c r="Y3386" i="5"/>
  <c r="X3386" i="5"/>
  <c r="W3386" i="5"/>
  <c r="V3386" i="5"/>
  <c r="U3386" i="5"/>
  <c r="T3386" i="5"/>
  <c r="AF3386" i="5" s="1"/>
  <c r="S3386" i="5"/>
  <c r="R3386" i="5"/>
  <c r="Q3386" i="5"/>
  <c r="P3386" i="5"/>
  <c r="O3386" i="5"/>
  <c r="N3386" i="5"/>
  <c r="M3386" i="5"/>
  <c r="L3386" i="5"/>
  <c r="K3386" i="5"/>
  <c r="J3386" i="5"/>
  <c r="I3386" i="5"/>
  <c r="H3386" i="5"/>
  <c r="G3386" i="5"/>
  <c r="F3386" i="5"/>
  <c r="E3386" i="5"/>
  <c r="D3386" i="5"/>
  <c r="C3386" i="5"/>
  <c r="B3386" i="5"/>
  <c r="A3386" i="5"/>
  <c r="AD3385" i="5"/>
  <c r="AC3385" i="5"/>
  <c r="AB3385" i="5"/>
  <c r="AA3385" i="5"/>
  <c r="Z3385" i="5"/>
  <c r="Y3385" i="5"/>
  <c r="X3385" i="5"/>
  <c r="W3385" i="5"/>
  <c r="V3385" i="5"/>
  <c r="U3385" i="5"/>
  <c r="S3385" i="5"/>
  <c r="R3385" i="5"/>
  <c r="Q3385" i="5"/>
  <c r="P3385" i="5"/>
  <c r="O3385" i="5"/>
  <c r="N3385" i="5"/>
  <c r="M3385" i="5"/>
  <c r="L3385" i="5"/>
  <c r="K3385" i="5"/>
  <c r="J3385" i="5"/>
  <c r="I3385" i="5"/>
  <c r="H3385" i="5"/>
  <c r="G3385" i="5"/>
  <c r="F3385" i="5"/>
  <c r="E3385" i="5"/>
  <c r="D3385" i="5"/>
  <c r="C3385" i="5"/>
  <c r="B3385" i="5"/>
  <c r="A3385" i="5"/>
  <c r="AE3384" i="5"/>
  <c r="AD3384" i="5"/>
  <c r="AC3384" i="5"/>
  <c r="AB3384" i="5"/>
  <c r="AA3384" i="5"/>
  <c r="Z3384" i="5"/>
  <c r="Y3384" i="5"/>
  <c r="X3384" i="5"/>
  <c r="W3384" i="5"/>
  <c r="V3384" i="5"/>
  <c r="U3384" i="5"/>
  <c r="T3384" i="5"/>
  <c r="AF3384" i="5" s="1"/>
  <c r="S3384" i="5"/>
  <c r="R3384" i="5"/>
  <c r="Q3384" i="5"/>
  <c r="P3384" i="5"/>
  <c r="O3384" i="5"/>
  <c r="N3384" i="5"/>
  <c r="M3384" i="5"/>
  <c r="L3384" i="5"/>
  <c r="K3384" i="5"/>
  <c r="J3384" i="5"/>
  <c r="I3384" i="5"/>
  <c r="H3384" i="5"/>
  <c r="G3384" i="5"/>
  <c r="F3384" i="5"/>
  <c r="E3384" i="5"/>
  <c r="D3384" i="5"/>
  <c r="C3384" i="5"/>
  <c r="B3384" i="5"/>
  <c r="A3384" i="5"/>
  <c r="AF3383" i="5"/>
  <c r="AD3383" i="5"/>
  <c r="AC3383" i="5"/>
  <c r="AB3383" i="5"/>
  <c r="AA3383" i="5"/>
  <c r="Z3383" i="5"/>
  <c r="Y3383" i="5"/>
  <c r="X3383" i="5"/>
  <c r="W3383" i="5"/>
  <c r="V3383" i="5"/>
  <c r="U3383" i="5"/>
  <c r="T3383" i="5"/>
  <c r="S3383" i="5"/>
  <c r="R3383" i="5"/>
  <c r="Q3383" i="5"/>
  <c r="P3383" i="5"/>
  <c r="O3383" i="5"/>
  <c r="N3383" i="5"/>
  <c r="M3383" i="5"/>
  <c r="L3383" i="5"/>
  <c r="K3383" i="5"/>
  <c r="J3383" i="5"/>
  <c r="I3383" i="5"/>
  <c r="H3383" i="5"/>
  <c r="G3383" i="5"/>
  <c r="F3383" i="5"/>
  <c r="E3383" i="5"/>
  <c r="D3383" i="5"/>
  <c r="AE3383" i="5" s="1"/>
  <c r="C3383" i="5"/>
  <c r="B3383" i="5"/>
  <c r="A3383" i="5"/>
  <c r="AD3382" i="5"/>
  <c r="AC3382" i="5"/>
  <c r="AB3382" i="5"/>
  <c r="AA3382" i="5"/>
  <c r="Z3382" i="5"/>
  <c r="Y3382" i="5"/>
  <c r="X3382" i="5"/>
  <c r="W3382" i="5"/>
  <c r="V3382" i="5"/>
  <c r="U3382" i="5"/>
  <c r="S3382" i="5"/>
  <c r="R3382" i="5"/>
  <c r="Q3382" i="5"/>
  <c r="P3382" i="5"/>
  <c r="O3382" i="5"/>
  <c r="N3382" i="5"/>
  <c r="M3382" i="5"/>
  <c r="L3382" i="5"/>
  <c r="K3382" i="5"/>
  <c r="J3382" i="5"/>
  <c r="I3382" i="5"/>
  <c r="H3382" i="5"/>
  <c r="G3382" i="5"/>
  <c r="F3382" i="5"/>
  <c r="E3382" i="5"/>
  <c r="D3382" i="5"/>
  <c r="T3382" i="5" s="1"/>
  <c r="AF3382" i="5" s="1"/>
  <c r="C3382" i="5"/>
  <c r="B3382" i="5"/>
  <c r="A3382" i="5"/>
  <c r="AE3381" i="5"/>
  <c r="AD3381" i="5"/>
  <c r="AC3381" i="5"/>
  <c r="AB3381" i="5"/>
  <c r="AA3381" i="5"/>
  <c r="Z3381" i="5"/>
  <c r="Y3381" i="5"/>
  <c r="X3381" i="5"/>
  <c r="W3381" i="5"/>
  <c r="V3381" i="5"/>
  <c r="U3381" i="5"/>
  <c r="T3381" i="5"/>
  <c r="AF3381" i="5" s="1"/>
  <c r="S3381" i="5"/>
  <c r="R3381" i="5"/>
  <c r="Q3381" i="5"/>
  <c r="P3381" i="5"/>
  <c r="O3381" i="5"/>
  <c r="N3381" i="5"/>
  <c r="M3381" i="5"/>
  <c r="L3381" i="5"/>
  <c r="K3381" i="5"/>
  <c r="J3381" i="5"/>
  <c r="I3381" i="5"/>
  <c r="H3381" i="5"/>
  <c r="G3381" i="5"/>
  <c r="F3381" i="5"/>
  <c r="E3381" i="5"/>
  <c r="D3381" i="5"/>
  <c r="C3381" i="5"/>
  <c r="B3381" i="5"/>
  <c r="A3381" i="5"/>
  <c r="AD3380" i="5"/>
  <c r="AC3380" i="5"/>
  <c r="AB3380" i="5"/>
  <c r="AA3380" i="5"/>
  <c r="Z3380" i="5"/>
  <c r="Y3380" i="5"/>
  <c r="X3380" i="5"/>
  <c r="W3380" i="5"/>
  <c r="V3380" i="5"/>
  <c r="U3380" i="5"/>
  <c r="S3380" i="5"/>
  <c r="R3380" i="5"/>
  <c r="Q3380" i="5"/>
  <c r="P3380" i="5"/>
  <c r="O3380" i="5"/>
  <c r="N3380" i="5"/>
  <c r="M3380" i="5"/>
  <c r="L3380" i="5"/>
  <c r="K3380" i="5"/>
  <c r="J3380" i="5"/>
  <c r="I3380" i="5"/>
  <c r="H3380" i="5"/>
  <c r="G3380" i="5"/>
  <c r="F3380" i="5"/>
  <c r="E3380" i="5"/>
  <c r="D3380" i="5"/>
  <c r="C3380" i="5"/>
  <c r="B3380" i="5"/>
  <c r="A3380" i="5"/>
  <c r="AE3379" i="5"/>
  <c r="AD3379" i="5"/>
  <c r="AC3379" i="5"/>
  <c r="AB3379" i="5"/>
  <c r="AA3379" i="5"/>
  <c r="Z3379" i="5"/>
  <c r="Y3379" i="5"/>
  <c r="X3379" i="5"/>
  <c r="W3379" i="5"/>
  <c r="V3379" i="5"/>
  <c r="U3379" i="5"/>
  <c r="S3379" i="5"/>
  <c r="R3379" i="5"/>
  <c r="Q3379" i="5"/>
  <c r="P3379" i="5"/>
  <c r="O3379" i="5"/>
  <c r="N3379" i="5"/>
  <c r="M3379" i="5"/>
  <c r="L3379" i="5"/>
  <c r="K3379" i="5"/>
  <c r="J3379" i="5"/>
  <c r="I3379" i="5"/>
  <c r="H3379" i="5"/>
  <c r="G3379" i="5"/>
  <c r="F3379" i="5"/>
  <c r="E3379" i="5"/>
  <c r="D3379" i="5"/>
  <c r="T3379" i="5" s="1"/>
  <c r="C3379" i="5"/>
  <c r="B3379" i="5"/>
  <c r="A3379" i="5"/>
  <c r="AE3378" i="5"/>
  <c r="AD3378" i="5"/>
  <c r="AC3378" i="5"/>
  <c r="AB3378" i="5"/>
  <c r="AA3378" i="5"/>
  <c r="Z3378" i="5"/>
  <c r="Y3378" i="5"/>
  <c r="X3378" i="5"/>
  <c r="W3378" i="5"/>
  <c r="V3378" i="5"/>
  <c r="U3378" i="5"/>
  <c r="T3378" i="5"/>
  <c r="S3378" i="5"/>
  <c r="R3378" i="5"/>
  <c r="Q3378" i="5"/>
  <c r="P3378" i="5"/>
  <c r="O3378" i="5"/>
  <c r="N3378" i="5"/>
  <c r="M3378" i="5"/>
  <c r="L3378" i="5"/>
  <c r="K3378" i="5"/>
  <c r="J3378" i="5"/>
  <c r="I3378" i="5"/>
  <c r="H3378" i="5"/>
  <c r="G3378" i="5"/>
  <c r="F3378" i="5"/>
  <c r="E3378" i="5"/>
  <c r="D3378" i="5"/>
  <c r="C3378" i="5"/>
  <c r="B3378" i="5"/>
  <c r="A3378" i="5"/>
  <c r="AD3377" i="5"/>
  <c r="AC3377" i="5"/>
  <c r="AB3377" i="5"/>
  <c r="AA3377" i="5"/>
  <c r="Z3377" i="5"/>
  <c r="Y3377" i="5"/>
  <c r="X3377" i="5"/>
  <c r="W3377" i="5"/>
  <c r="V3377" i="5"/>
  <c r="U3377" i="5"/>
  <c r="S3377" i="5"/>
  <c r="R3377" i="5"/>
  <c r="Q3377" i="5"/>
  <c r="P3377" i="5"/>
  <c r="O3377" i="5"/>
  <c r="N3377" i="5"/>
  <c r="M3377" i="5"/>
  <c r="L3377" i="5"/>
  <c r="K3377" i="5"/>
  <c r="J3377" i="5"/>
  <c r="I3377" i="5"/>
  <c r="H3377" i="5"/>
  <c r="G3377" i="5"/>
  <c r="F3377" i="5"/>
  <c r="E3377" i="5"/>
  <c r="D3377" i="5"/>
  <c r="C3377" i="5"/>
  <c r="B3377" i="5"/>
  <c r="A3377" i="5"/>
  <c r="AE3376" i="5"/>
  <c r="AD3376" i="5"/>
  <c r="AC3376" i="5"/>
  <c r="AB3376" i="5"/>
  <c r="AA3376" i="5"/>
  <c r="Z3376" i="5"/>
  <c r="Y3376" i="5"/>
  <c r="X3376" i="5"/>
  <c r="W3376" i="5"/>
  <c r="V3376" i="5"/>
  <c r="U3376" i="5"/>
  <c r="S3376" i="5"/>
  <c r="R3376" i="5"/>
  <c r="Q3376" i="5"/>
  <c r="P3376" i="5"/>
  <c r="O3376" i="5"/>
  <c r="N3376" i="5"/>
  <c r="M3376" i="5"/>
  <c r="L3376" i="5"/>
  <c r="K3376" i="5"/>
  <c r="J3376" i="5"/>
  <c r="I3376" i="5"/>
  <c r="H3376" i="5"/>
  <c r="G3376" i="5"/>
  <c r="F3376" i="5"/>
  <c r="E3376" i="5"/>
  <c r="D3376" i="5"/>
  <c r="T3376" i="5" s="1"/>
  <c r="C3376" i="5"/>
  <c r="B3376" i="5"/>
  <c r="A3376" i="5"/>
  <c r="AE3375" i="5"/>
  <c r="AD3375" i="5"/>
  <c r="AC3375" i="5"/>
  <c r="AB3375" i="5"/>
  <c r="AA3375" i="5"/>
  <c r="Z3375" i="5"/>
  <c r="Y3375" i="5"/>
  <c r="X3375" i="5"/>
  <c r="W3375" i="5"/>
  <c r="V3375" i="5"/>
  <c r="U3375" i="5"/>
  <c r="T3375" i="5"/>
  <c r="AF3375" i="5" s="1"/>
  <c r="S3375" i="5"/>
  <c r="R3375" i="5"/>
  <c r="Q3375" i="5"/>
  <c r="P3375" i="5"/>
  <c r="O3375" i="5"/>
  <c r="N3375" i="5"/>
  <c r="M3375" i="5"/>
  <c r="L3375" i="5"/>
  <c r="K3375" i="5"/>
  <c r="J3375" i="5"/>
  <c r="I3375" i="5"/>
  <c r="H3375" i="5"/>
  <c r="G3375" i="5"/>
  <c r="F3375" i="5"/>
  <c r="E3375" i="5"/>
  <c r="D3375" i="5"/>
  <c r="C3375" i="5"/>
  <c r="B3375" i="5"/>
  <c r="A3375" i="5"/>
  <c r="AD3374" i="5"/>
  <c r="AC3374" i="5"/>
  <c r="AB3374" i="5"/>
  <c r="AA3374" i="5"/>
  <c r="Z3374" i="5"/>
  <c r="Y3374" i="5"/>
  <c r="X3374" i="5"/>
  <c r="W3374" i="5"/>
  <c r="V3374" i="5"/>
  <c r="U3374" i="5"/>
  <c r="S3374" i="5"/>
  <c r="R3374" i="5"/>
  <c r="Q3374" i="5"/>
  <c r="P3374" i="5"/>
  <c r="O3374" i="5"/>
  <c r="N3374" i="5"/>
  <c r="M3374" i="5"/>
  <c r="L3374" i="5"/>
  <c r="K3374" i="5"/>
  <c r="J3374" i="5"/>
  <c r="I3374" i="5"/>
  <c r="H3374" i="5"/>
  <c r="G3374" i="5"/>
  <c r="F3374" i="5"/>
  <c r="E3374" i="5"/>
  <c r="D3374" i="5"/>
  <c r="T3374" i="5" s="1"/>
  <c r="AF3374" i="5" s="1"/>
  <c r="C3374" i="5"/>
  <c r="B3374" i="5"/>
  <c r="A3374" i="5"/>
  <c r="AD3373" i="5"/>
  <c r="AC3373" i="5"/>
  <c r="AB3373" i="5"/>
  <c r="AA3373" i="5"/>
  <c r="Z3373" i="5"/>
  <c r="Y3373" i="5"/>
  <c r="X3373" i="5"/>
  <c r="W3373" i="5"/>
  <c r="V3373" i="5"/>
  <c r="U3373" i="5"/>
  <c r="S3373" i="5"/>
  <c r="R3373" i="5"/>
  <c r="Q3373" i="5"/>
  <c r="P3373" i="5"/>
  <c r="O3373" i="5"/>
  <c r="N3373" i="5"/>
  <c r="M3373" i="5"/>
  <c r="L3373" i="5"/>
  <c r="K3373" i="5"/>
  <c r="J3373" i="5"/>
  <c r="I3373" i="5"/>
  <c r="H3373" i="5"/>
  <c r="G3373" i="5"/>
  <c r="F3373" i="5"/>
  <c r="E3373" i="5"/>
  <c r="D3373" i="5"/>
  <c r="C3373" i="5"/>
  <c r="B3373" i="5"/>
  <c r="A3373" i="5"/>
  <c r="AE3372" i="5"/>
  <c r="AD3372" i="5"/>
  <c r="AC3372" i="5"/>
  <c r="AB3372" i="5"/>
  <c r="AA3372" i="5"/>
  <c r="Z3372" i="5"/>
  <c r="Y3372" i="5"/>
  <c r="X3372" i="5"/>
  <c r="W3372" i="5"/>
  <c r="V3372" i="5"/>
  <c r="U3372" i="5"/>
  <c r="T3372" i="5"/>
  <c r="AF3372" i="5" s="1"/>
  <c r="S3372" i="5"/>
  <c r="R3372" i="5"/>
  <c r="Q3372" i="5"/>
  <c r="P3372" i="5"/>
  <c r="O3372" i="5"/>
  <c r="N3372" i="5"/>
  <c r="M3372" i="5"/>
  <c r="L3372" i="5"/>
  <c r="K3372" i="5"/>
  <c r="J3372" i="5"/>
  <c r="I3372" i="5"/>
  <c r="H3372" i="5"/>
  <c r="G3372" i="5"/>
  <c r="F3372" i="5"/>
  <c r="E3372" i="5"/>
  <c r="D3372" i="5"/>
  <c r="C3372" i="5"/>
  <c r="B3372" i="5"/>
  <c r="A3372" i="5"/>
  <c r="AE3371" i="5"/>
  <c r="AD3371" i="5"/>
  <c r="AC3371" i="5"/>
  <c r="AB3371" i="5"/>
  <c r="AA3371" i="5"/>
  <c r="Z3371" i="5"/>
  <c r="Y3371" i="5"/>
  <c r="X3371" i="5"/>
  <c r="W3371" i="5"/>
  <c r="V3371" i="5"/>
  <c r="U3371" i="5"/>
  <c r="T3371" i="5"/>
  <c r="AF3371" i="5" s="1"/>
  <c r="S3371" i="5"/>
  <c r="R3371" i="5"/>
  <c r="Q3371" i="5"/>
  <c r="P3371" i="5"/>
  <c r="O3371" i="5"/>
  <c r="N3371" i="5"/>
  <c r="M3371" i="5"/>
  <c r="L3371" i="5"/>
  <c r="K3371" i="5"/>
  <c r="J3371" i="5"/>
  <c r="I3371" i="5"/>
  <c r="H3371" i="5"/>
  <c r="G3371" i="5"/>
  <c r="F3371" i="5"/>
  <c r="E3371" i="5"/>
  <c r="D3371" i="5"/>
  <c r="C3371" i="5"/>
  <c r="B3371" i="5"/>
  <c r="A3371" i="5"/>
  <c r="AD3370" i="5"/>
  <c r="AC3370" i="5"/>
  <c r="AB3370" i="5"/>
  <c r="AA3370" i="5"/>
  <c r="Z3370" i="5"/>
  <c r="Y3370" i="5"/>
  <c r="X3370" i="5"/>
  <c r="W3370" i="5"/>
  <c r="V3370" i="5"/>
  <c r="U3370" i="5"/>
  <c r="S3370" i="5"/>
  <c r="R3370" i="5"/>
  <c r="Q3370" i="5"/>
  <c r="P3370" i="5"/>
  <c r="O3370" i="5"/>
  <c r="N3370" i="5"/>
  <c r="M3370" i="5"/>
  <c r="L3370" i="5"/>
  <c r="K3370" i="5"/>
  <c r="J3370" i="5"/>
  <c r="I3370" i="5"/>
  <c r="H3370" i="5"/>
  <c r="G3370" i="5"/>
  <c r="F3370" i="5"/>
  <c r="E3370" i="5"/>
  <c r="D3370" i="5"/>
  <c r="T3370" i="5" s="1"/>
  <c r="AF3370" i="5" s="1"/>
  <c r="C3370" i="5"/>
  <c r="B3370" i="5"/>
  <c r="A3370" i="5"/>
  <c r="AE3369" i="5"/>
  <c r="AD3369" i="5"/>
  <c r="AC3369" i="5"/>
  <c r="AB3369" i="5"/>
  <c r="AA3369" i="5"/>
  <c r="Z3369" i="5"/>
  <c r="Y3369" i="5"/>
  <c r="X3369" i="5"/>
  <c r="W3369" i="5"/>
  <c r="V3369" i="5"/>
  <c r="U3369" i="5"/>
  <c r="T3369" i="5"/>
  <c r="AF3369" i="5" s="1"/>
  <c r="S3369" i="5"/>
  <c r="R3369" i="5"/>
  <c r="Q3369" i="5"/>
  <c r="P3369" i="5"/>
  <c r="O3369" i="5"/>
  <c r="N3369" i="5"/>
  <c r="M3369" i="5"/>
  <c r="L3369" i="5"/>
  <c r="K3369" i="5"/>
  <c r="J3369" i="5"/>
  <c r="I3369" i="5"/>
  <c r="H3369" i="5"/>
  <c r="G3369" i="5"/>
  <c r="F3369" i="5"/>
  <c r="E3369" i="5"/>
  <c r="D3369" i="5"/>
  <c r="C3369" i="5"/>
  <c r="B3369" i="5"/>
  <c r="A3369" i="5"/>
  <c r="AE3368" i="5"/>
  <c r="AD3368" i="5"/>
  <c r="AC3368" i="5"/>
  <c r="AB3368" i="5"/>
  <c r="AA3368" i="5"/>
  <c r="Z3368" i="5"/>
  <c r="Y3368" i="5"/>
  <c r="X3368" i="5"/>
  <c r="W3368" i="5"/>
  <c r="V3368" i="5"/>
  <c r="U3368" i="5"/>
  <c r="T3368" i="5"/>
  <c r="AF3368" i="5" s="1"/>
  <c r="S3368" i="5"/>
  <c r="R3368" i="5"/>
  <c r="Q3368" i="5"/>
  <c r="P3368" i="5"/>
  <c r="O3368" i="5"/>
  <c r="N3368" i="5"/>
  <c r="M3368" i="5"/>
  <c r="L3368" i="5"/>
  <c r="K3368" i="5"/>
  <c r="J3368" i="5"/>
  <c r="I3368" i="5"/>
  <c r="H3368" i="5"/>
  <c r="G3368" i="5"/>
  <c r="F3368" i="5"/>
  <c r="E3368" i="5"/>
  <c r="D3368" i="5"/>
  <c r="C3368" i="5"/>
  <c r="B3368" i="5"/>
  <c r="A3368" i="5"/>
  <c r="AD3367" i="5"/>
  <c r="AC3367" i="5"/>
  <c r="AB3367" i="5"/>
  <c r="AA3367" i="5"/>
  <c r="Z3367" i="5"/>
  <c r="Y3367" i="5"/>
  <c r="X3367" i="5"/>
  <c r="W3367" i="5"/>
  <c r="V3367" i="5"/>
  <c r="U3367" i="5"/>
  <c r="S3367" i="5"/>
  <c r="R3367" i="5"/>
  <c r="Q3367" i="5"/>
  <c r="P3367" i="5"/>
  <c r="O3367" i="5"/>
  <c r="N3367" i="5"/>
  <c r="M3367" i="5"/>
  <c r="L3367" i="5"/>
  <c r="K3367" i="5"/>
  <c r="J3367" i="5"/>
  <c r="I3367" i="5"/>
  <c r="H3367" i="5"/>
  <c r="G3367" i="5"/>
  <c r="F3367" i="5"/>
  <c r="E3367" i="5"/>
  <c r="D3367" i="5"/>
  <c r="C3367" i="5"/>
  <c r="B3367" i="5"/>
  <c r="A3367" i="5"/>
  <c r="AE3366" i="5"/>
  <c r="AD3366" i="5"/>
  <c r="AC3366" i="5"/>
  <c r="AB3366" i="5"/>
  <c r="AA3366" i="5"/>
  <c r="Z3366" i="5"/>
  <c r="Y3366" i="5"/>
  <c r="X3366" i="5"/>
  <c r="W3366" i="5"/>
  <c r="V3366" i="5"/>
  <c r="U3366" i="5"/>
  <c r="T3366" i="5"/>
  <c r="AF3366" i="5" s="1"/>
  <c r="S3366" i="5"/>
  <c r="R3366" i="5"/>
  <c r="Q3366" i="5"/>
  <c r="P3366" i="5"/>
  <c r="O3366" i="5"/>
  <c r="N3366" i="5"/>
  <c r="M3366" i="5"/>
  <c r="L3366" i="5"/>
  <c r="K3366" i="5"/>
  <c r="J3366" i="5"/>
  <c r="I3366" i="5"/>
  <c r="H3366" i="5"/>
  <c r="G3366" i="5"/>
  <c r="F3366" i="5"/>
  <c r="E3366" i="5"/>
  <c r="D3366" i="5"/>
  <c r="C3366" i="5"/>
  <c r="B3366" i="5"/>
  <c r="A3366" i="5"/>
  <c r="AE3365" i="5"/>
  <c r="AD3365" i="5"/>
  <c r="AC3365" i="5"/>
  <c r="AB3365" i="5"/>
  <c r="AA3365" i="5"/>
  <c r="Z3365" i="5"/>
  <c r="Y3365" i="5"/>
  <c r="X3365" i="5"/>
  <c r="W3365" i="5"/>
  <c r="V3365" i="5"/>
  <c r="U3365" i="5"/>
  <c r="T3365" i="5"/>
  <c r="AF3365" i="5" s="1"/>
  <c r="S3365" i="5"/>
  <c r="R3365" i="5"/>
  <c r="Q3365" i="5"/>
  <c r="P3365" i="5"/>
  <c r="O3365" i="5"/>
  <c r="N3365" i="5"/>
  <c r="M3365" i="5"/>
  <c r="L3365" i="5"/>
  <c r="K3365" i="5"/>
  <c r="J3365" i="5"/>
  <c r="I3365" i="5"/>
  <c r="H3365" i="5"/>
  <c r="G3365" i="5"/>
  <c r="F3365" i="5"/>
  <c r="E3365" i="5"/>
  <c r="D3365" i="5"/>
  <c r="C3365" i="5"/>
  <c r="B3365" i="5"/>
  <c r="A3365" i="5"/>
  <c r="AD3364" i="5"/>
  <c r="AC3364" i="5"/>
  <c r="AB3364" i="5"/>
  <c r="AA3364" i="5"/>
  <c r="Z3364" i="5"/>
  <c r="Y3364" i="5"/>
  <c r="X3364" i="5"/>
  <c r="W3364" i="5"/>
  <c r="V3364" i="5"/>
  <c r="U3364" i="5"/>
  <c r="S3364" i="5"/>
  <c r="R3364" i="5"/>
  <c r="Q3364" i="5"/>
  <c r="P3364" i="5"/>
  <c r="O3364" i="5"/>
  <c r="N3364" i="5"/>
  <c r="M3364" i="5"/>
  <c r="L3364" i="5"/>
  <c r="K3364" i="5"/>
  <c r="J3364" i="5"/>
  <c r="I3364" i="5"/>
  <c r="H3364" i="5"/>
  <c r="G3364" i="5"/>
  <c r="F3364" i="5"/>
  <c r="E3364" i="5"/>
  <c r="D3364" i="5"/>
  <c r="T3364" i="5" s="1"/>
  <c r="AF3364" i="5" s="1"/>
  <c r="C3364" i="5"/>
  <c r="B3364" i="5"/>
  <c r="A3364" i="5"/>
  <c r="AE3363" i="5"/>
  <c r="AD3363" i="5"/>
  <c r="AC3363" i="5"/>
  <c r="AB3363" i="5"/>
  <c r="AA3363" i="5"/>
  <c r="Z3363" i="5"/>
  <c r="Y3363" i="5"/>
  <c r="X3363" i="5"/>
  <c r="W3363" i="5"/>
  <c r="V3363" i="5"/>
  <c r="U3363" i="5"/>
  <c r="T3363" i="5"/>
  <c r="AF3363" i="5" s="1"/>
  <c r="S3363" i="5"/>
  <c r="R3363" i="5"/>
  <c r="Q3363" i="5"/>
  <c r="P3363" i="5"/>
  <c r="O3363" i="5"/>
  <c r="N3363" i="5"/>
  <c r="M3363" i="5"/>
  <c r="L3363" i="5"/>
  <c r="K3363" i="5"/>
  <c r="J3363" i="5"/>
  <c r="I3363" i="5"/>
  <c r="H3363" i="5"/>
  <c r="G3363" i="5"/>
  <c r="F3363" i="5"/>
  <c r="E3363" i="5"/>
  <c r="D3363" i="5"/>
  <c r="C3363" i="5"/>
  <c r="B3363" i="5"/>
  <c r="A3363" i="5"/>
  <c r="AD3362" i="5"/>
  <c r="AC3362" i="5"/>
  <c r="AB3362" i="5"/>
  <c r="AA3362" i="5"/>
  <c r="Z3362" i="5"/>
  <c r="Y3362" i="5"/>
  <c r="X3362" i="5"/>
  <c r="W3362" i="5"/>
  <c r="V3362" i="5"/>
  <c r="U3362" i="5"/>
  <c r="S3362" i="5"/>
  <c r="R3362" i="5"/>
  <c r="Q3362" i="5"/>
  <c r="P3362" i="5"/>
  <c r="O3362" i="5"/>
  <c r="N3362" i="5"/>
  <c r="M3362" i="5"/>
  <c r="L3362" i="5"/>
  <c r="K3362" i="5"/>
  <c r="J3362" i="5"/>
  <c r="I3362" i="5"/>
  <c r="H3362" i="5"/>
  <c r="G3362" i="5"/>
  <c r="F3362" i="5"/>
  <c r="E3362" i="5"/>
  <c r="D3362" i="5"/>
  <c r="C3362" i="5"/>
  <c r="B3362" i="5"/>
  <c r="A3362" i="5"/>
  <c r="AE3361" i="5"/>
  <c r="AD3361" i="5"/>
  <c r="AC3361" i="5"/>
  <c r="AB3361" i="5"/>
  <c r="AA3361" i="5"/>
  <c r="Z3361" i="5"/>
  <c r="Y3361" i="5"/>
  <c r="X3361" i="5"/>
  <c r="W3361" i="5"/>
  <c r="V3361" i="5"/>
  <c r="U3361" i="5"/>
  <c r="S3361" i="5"/>
  <c r="R3361" i="5"/>
  <c r="Q3361" i="5"/>
  <c r="P3361" i="5"/>
  <c r="O3361" i="5"/>
  <c r="N3361" i="5"/>
  <c r="M3361" i="5"/>
  <c r="L3361" i="5"/>
  <c r="K3361" i="5"/>
  <c r="J3361" i="5"/>
  <c r="I3361" i="5"/>
  <c r="H3361" i="5"/>
  <c r="G3361" i="5"/>
  <c r="F3361" i="5"/>
  <c r="E3361" i="5"/>
  <c r="D3361" i="5"/>
  <c r="T3361" i="5" s="1"/>
  <c r="C3361" i="5"/>
  <c r="B3361" i="5"/>
  <c r="A3361" i="5"/>
  <c r="AE3360" i="5"/>
  <c r="AD3360" i="5"/>
  <c r="AC3360" i="5"/>
  <c r="AB3360" i="5"/>
  <c r="AA3360" i="5"/>
  <c r="Z3360" i="5"/>
  <c r="Y3360" i="5"/>
  <c r="X3360" i="5"/>
  <c r="W3360" i="5"/>
  <c r="V3360" i="5"/>
  <c r="U3360" i="5"/>
  <c r="T3360" i="5"/>
  <c r="AF3360" i="5" s="1"/>
  <c r="S3360" i="5"/>
  <c r="R3360" i="5"/>
  <c r="Q3360" i="5"/>
  <c r="P3360" i="5"/>
  <c r="O3360" i="5"/>
  <c r="N3360" i="5"/>
  <c r="M3360" i="5"/>
  <c r="L3360" i="5"/>
  <c r="K3360" i="5"/>
  <c r="J3360" i="5"/>
  <c r="I3360" i="5"/>
  <c r="H3360" i="5"/>
  <c r="G3360" i="5"/>
  <c r="F3360" i="5"/>
  <c r="E3360" i="5"/>
  <c r="D3360" i="5"/>
  <c r="C3360" i="5"/>
  <c r="B3360" i="5"/>
  <c r="A3360" i="5"/>
  <c r="AD3359" i="5"/>
  <c r="AC3359" i="5"/>
  <c r="AB3359" i="5"/>
  <c r="AA3359" i="5"/>
  <c r="Z3359" i="5"/>
  <c r="Y3359" i="5"/>
  <c r="X3359" i="5"/>
  <c r="W3359" i="5"/>
  <c r="V3359" i="5"/>
  <c r="U3359" i="5"/>
  <c r="S3359" i="5"/>
  <c r="R3359" i="5"/>
  <c r="Q3359" i="5"/>
  <c r="P3359" i="5"/>
  <c r="O3359" i="5"/>
  <c r="N3359" i="5"/>
  <c r="M3359" i="5"/>
  <c r="L3359" i="5"/>
  <c r="K3359" i="5"/>
  <c r="J3359" i="5"/>
  <c r="I3359" i="5"/>
  <c r="H3359" i="5"/>
  <c r="G3359" i="5"/>
  <c r="F3359" i="5"/>
  <c r="E3359" i="5"/>
  <c r="D3359" i="5"/>
  <c r="C3359" i="5"/>
  <c r="B3359" i="5"/>
  <c r="A3359" i="5"/>
  <c r="AE3358" i="5"/>
  <c r="AD3358" i="5"/>
  <c r="AC3358" i="5"/>
  <c r="AB3358" i="5"/>
  <c r="AA3358" i="5"/>
  <c r="Z3358" i="5"/>
  <c r="Y3358" i="5"/>
  <c r="X3358" i="5"/>
  <c r="W3358" i="5"/>
  <c r="V3358" i="5"/>
  <c r="U3358" i="5"/>
  <c r="S3358" i="5"/>
  <c r="R3358" i="5"/>
  <c r="Q3358" i="5"/>
  <c r="P3358" i="5"/>
  <c r="O3358" i="5"/>
  <c r="N3358" i="5"/>
  <c r="M3358" i="5"/>
  <c r="L3358" i="5"/>
  <c r="K3358" i="5"/>
  <c r="J3358" i="5"/>
  <c r="I3358" i="5"/>
  <c r="H3358" i="5"/>
  <c r="G3358" i="5"/>
  <c r="F3358" i="5"/>
  <c r="E3358" i="5"/>
  <c r="D3358" i="5"/>
  <c r="T3358" i="5" s="1"/>
  <c r="C3358" i="5"/>
  <c r="B3358" i="5"/>
  <c r="A3358" i="5"/>
  <c r="AE3357" i="5"/>
  <c r="AD3357" i="5"/>
  <c r="AC3357" i="5"/>
  <c r="AB3357" i="5"/>
  <c r="AA3357" i="5"/>
  <c r="Z3357" i="5"/>
  <c r="Y3357" i="5"/>
  <c r="X3357" i="5"/>
  <c r="W3357" i="5"/>
  <c r="V3357" i="5"/>
  <c r="U3357" i="5"/>
  <c r="T3357" i="5"/>
  <c r="S3357" i="5"/>
  <c r="R3357" i="5"/>
  <c r="Q3357" i="5"/>
  <c r="P3357" i="5"/>
  <c r="O3357" i="5"/>
  <c r="N3357" i="5"/>
  <c r="M3357" i="5"/>
  <c r="L3357" i="5"/>
  <c r="K3357" i="5"/>
  <c r="J3357" i="5"/>
  <c r="I3357" i="5"/>
  <c r="H3357" i="5"/>
  <c r="G3357" i="5"/>
  <c r="F3357" i="5"/>
  <c r="E3357" i="5"/>
  <c r="D3357" i="5"/>
  <c r="C3357" i="5"/>
  <c r="B3357" i="5"/>
  <c r="A3357" i="5"/>
  <c r="AD3356" i="5"/>
  <c r="AC3356" i="5"/>
  <c r="AB3356" i="5"/>
  <c r="AA3356" i="5"/>
  <c r="Z3356" i="5"/>
  <c r="Y3356" i="5"/>
  <c r="X3356" i="5"/>
  <c r="W3356" i="5"/>
  <c r="V3356" i="5"/>
  <c r="U3356" i="5"/>
  <c r="S3356" i="5"/>
  <c r="R3356" i="5"/>
  <c r="Q3356" i="5"/>
  <c r="P3356" i="5"/>
  <c r="O3356" i="5"/>
  <c r="N3356" i="5"/>
  <c r="M3356" i="5"/>
  <c r="L3356" i="5"/>
  <c r="K3356" i="5"/>
  <c r="J3356" i="5"/>
  <c r="I3356" i="5"/>
  <c r="H3356" i="5"/>
  <c r="G3356" i="5"/>
  <c r="F3356" i="5"/>
  <c r="E3356" i="5"/>
  <c r="D3356" i="5"/>
  <c r="T3356" i="5" s="1"/>
  <c r="AF3356" i="5" s="1"/>
  <c r="C3356" i="5"/>
  <c r="B3356" i="5"/>
  <c r="A3356" i="5"/>
  <c r="AD3355" i="5"/>
  <c r="AC3355" i="5"/>
  <c r="AB3355" i="5"/>
  <c r="AA3355" i="5"/>
  <c r="Z3355" i="5"/>
  <c r="Y3355" i="5"/>
  <c r="X3355" i="5"/>
  <c r="W3355" i="5"/>
  <c r="V3355" i="5"/>
  <c r="U3355" i="5"/>
  <c r="S3355" i="5"/>
  <c r="R3355" i="5"/>
  <c r="Q3355" i="5"/>
  <c r="P3355" i="5"/>
  <c r="O3355" i="5"/>
  <c r="N3355" i="5"/>
  <c r="M3355" i="5"/>
  <c r="L3355" i="5"/>
  <c r="K3355" i="5"/>
  <c r="J3355" i="5"/>
  <c r="I3355" i="5"/>
  <c r="H3355" i="5"/>
  <c r="G3355" i="5"/>
  <c r="F3355" i="5"/>
  <c r="E3355" i="5"/>
  <c r="D3355" i="5"/>
  <c r="C3355" i="5"/>
  <c r="B3355" i="5"/>
  <c r="A3355" i="5"/>
  <c r="AE3354" i="5"/>
  <c r="AD3354" i="5"/>
  <c r="AC3354" i="5"/>
  <c r="AB3354" i="5"/>
  <c r="AA3354" i="5"/>
  <c r="Z3354" i="5"/>
  <c r="Y3354" i="5"/>
  <c r="X3354" i="5"/>
  <c r="W3354" i="5"/>
  <c r="V3354" i="5"/>
  <c r="U3354" i="5"/>
  <c r="T3354" i="5"/>
  <c r="AF3354" i="5" s="1"/>
  <c r="S3354" i="5"/>
  <c r="R3354" i="5"/>
  <c r="Q3354" i="5"/>
  <c r="P3354" i="5"/>
  <c r="O3354" i="5"/>
  <c r="N3354" i="5"/>
  <c r="M3354" i="5"/>
  <c r="L3354" i="5"/>
  <c r="K3354" i="5"/>
  <c r="J3354" i="5"/>
  <c r="I3354" i="5"/>
  <c r="H3354" i="5"/>
  <c r="G3354" i="5"/>
  <c r="F3354" i="5"/>
  <c r="E3354" i="5"/>
  <c r="D3354" i="5"/>
  <c r="C3354" i="5"/>
  <c r="B3354" i="5"/>
  <c r="A3354" i="5"/>
  <c r="AE3353" i="5"/>
  <c r="AD3353" i="5"/>
  <c r="AC3353" i="5"/>
  <c r="AB3353" i="5"/>
  <c r="AA3353" i="5"/>
  <c r="Z3353" i="5"/>
  <c r="Y3353" i="5"/>
  <c r="X3353" i="5"/>
  <c r="W3353" i="5"/>
  <c r="V3353" i="5"/>
  <c r="U3353" i="5"/>
  <c r="T3353" i="5"/>
  <c r="AF3353" i="5" s="1"/>
  <c r="S3353" i="5"/>
  <c r="R3353" i="5"/>
  <c r="Q3353" i="5"/>
  <c r="P3353" i="5"/>
  <c r="O3353" i="5"/>
  <c r="N3353" i="5"/>
  <c r="M3353" i="5"/>
  <c r="L3353" i="5"/>
  <c r="K3353" i="5"/>
  <c r="J3353" i="5"/>
  <c r="I3353" i="5"/>
  <c r="H3353" i="5"/>
  <c r="G3353" i="5"/>
  <c r="F3353" i="5"/>
  <c r="E3353" i="5"/>
  <c r="D3353" i="5"/>
  <c r="C3353" i="5"/>
  <c r="B3353" i="5"/>
  <c r="A3353" i="5"/>
  <c r="AE3352" i="5"/>
  <c r="AD3352" i="5"/>
  <c r="AC3352" i="5"/>
  <c r="AB3352" i="5"/>
  <c r="AA3352" i="5"/>
  <c r="Z3352" i="5"/>
  <c r="Y3352" i="5"/>
  <c r="X3352" i="5"/>
  <c r="W3352" i="5"/>
  <c r="V3352" i="5"/>
  <c r="U3352" i="5"/>
  <c r="S3352" i="5"/>
  <c r="R3352" i="5"/>
  <c r="Q3352" i="5"/>
  <c r="P3352" i="5"/>
  <c r="O3352" i="5"/>
  <c r="N3352" i="5"/>
  <c r="M3352" i="5"/>
  <c r="L3352" i="5"/>
  <c r="K3352" i="5"/>
  <c r="J3352" i="5"/>
  <c r="I3352" i="5"/>
  <c r="H3352" i="5"/>
  <c r="G3352" i="5"/>
  <c r="F3352" i="5"/>
  <c r="E3352" i="5"/>
  <c r="D3352" i="5"/>
  <c r="T3352" i="5" s="1"/>
  <c r="C3352" i="5"/>
  <c r="B3352" i="5"/>
  <c r="A3352" i="5"/>
  <c r="AE3351" i="5"/>
  <c r="AD3351" i="5"/>
  <c r="AC3351" i="5"/>
  <c r="AB3351" i="5"/>
  <c r="AA3351" i="5"/>
  <c r="Z3351" i="5"/>
  <c r="Y3351" i="5"/>
  <c r="X3351" i="5"/>
  <c r="W3351" i="5"/>
  <c r="V3351" i="5"/>
  <c r="U3351" i="5"/>
  <c r="T3351" i="5"/>
  <c r="AF3351" i="5" s="1"/>
  <c r="S3351" i="5"/>
  <c r="R3351" i="5"/>
  <c r="Q3351" i="5"/>
  <c r="P3351" i="5"/>
  <c r="O3351" i="5"/>
  <c r="N3351" i="5"/>
  <c r="M3351" i="5"/>
  <c r="L3351" i="5"/>
  <c r="K3351" i="5"/>
  <c r="J3351" i="5"/>
  <c r="I3351" i="5"/>
  <c r="H3351" i="5"/>
  <c r="G3351" i="5"/>
  <c r="F3351" i="5"/>
  <c r="E3351" i="5"/>
  <c r="D3351" i="5"/>
  <c r="C3351" i="5"/>
  <c r="B3351" i="5"/>
  <c r="A3351" i="5"/>
  <c r="AE3350" i="5"/>
  <c r="AD3350" i="5"/>
  <c r="AC3350" i="5"/>
  <c r="AB3350" i="5"/>
  <c r="AA3350" i="5"/>
  <c r="Z3350" i="5"/>
  <c r="Y3350" i="5"/>
  <c r="X3350" i="5"/>
  <c r="W3350" i="5"/>
  <c r="V3350" i="5"/>
  <c r="U3350" i="5"/>
  <c r="T3350" i="5"/>
  <c r="AF3350" i="5" s="1"/>
  <c r="S3350" i="5"/>
  <c r="R3350" i="5"/>
  <c r="Q3350" i="5"/>
  <c r="P3350" i="5"/>
  <c r="O3350" i="5"/>
  <c r="N3350" i="5"/>
  <c r="M3350" i="5"/>
  <c r="L3350" i="5"/>
  <c r="K3350" i="5"/>
  <c r="J3350" i="5"/>
  <c r="I3350" i="5"/>
  <c r="H3350" i="5"/>
  <c r="G3350" i="5"/>
  <c r="F3350" i="5"/>
  <c r="E3350" i="5"/>
  <c r="D3350" i="5"/>
  <c r="C3350" i="5"/>
  <c r="B3350" i="5"/>
  <c r="A3350" i="5"/>
  <c r="AD3349" i="5"/>
  <c r="AC3349" i="5"/>
  <c r="AB3349" i="5"/>
  <c r="AA3349" i="5"/>
  <c r="Z3349" i="5"/>
  <c r="Y3349" i="5"/>
  <c r="X3349" i="5"/>
  <c r="W3349" i="5"/>
  <c r="V3349" i="5"/>
  <c r="U3349" i="5"/>
  <c r="S3349" i="5"/>
  <c r="R3349" i="5"/>
  <c r="Q3349" i="5"/>
  <c r="P3349" i="5"/>
  <c r="O3349" i="5"/>
  <c r="N3349" i="5"/>
  <c r="M3349" i="5"/>
  <c r="L3349" i="5"/>
  <c r="K3349" i="5"/>
  <c r="J3349" i="5"/>
  <c r="I3349" i="5"/>
  <c r="H3349" i="5"/>
  <c r="G3349" i="5"/>
  <c r="F3349" i="5"/>
  <c r="E3349" i="5"/>
  <c r="D3349" i="5"/>
  <c r="C3349" i="5"/>
  <c r="B3349" i="5"/>
  <c r="A3349" i="5"/>
  <c r="AE3348" i="5"/>
  <c r="AD3348" i="5"/>
  <c r="AC3348" i="5"/>
  <c r="AB3348" i="5"/>
  <c r="AA3348" i="5"/>
  <c r="Z3348" i="5"/>
  <c r="Y3348" i="5"/>
  <c r="X3348" i="5"/>
  <c r="W3348" i="5"/>
  <c r="V3348" i="5"/>
  <c r="U3348" i="5"/>
  <c r="T3348" i="5"/>
  <c r="AF3348" i="5" s="1"/>
  <c r="S3348" i="5"/>
  <c r="R3348" i="5"/>
  <c r="Q3348" i="5"/>
  <c r="P3348" i="5"/>
  <c r="O3348" i="5"/>
  <c r="N3348" i="5"/>
  <c r="M3348" i="5"/>
  <c r="L3348" i="5"/>
  <c r="K3348" i="5"/>
  <c r="J3348" i="5"/>
  <c r="I3348" i="5"/>
  <c r="H3348" i="5"/>
  <c r="G3348" i="5"/>
  <c r="F3348" i="5"/>
  <c r="E3348" i="5"/>
  <c r="D3348" i="5"/>
  <c r="C3348" i="5"/>
  <c r="B3348" i="5"/>
  <c r="A3348" i="5"/>
  <c r="AE3347" i="5"/>
  <c r="AD3347" i="5"/>
  <c r="AC3347" i="5"/>
  <c r="AB3347" i="5"/>
  <c r="AA3347" i="5"/>
  <c r="Z3347" i="5"/>
  <c r="Y3347" i="5"/>
  <c r="X3347" i="5"/>
  <c r="W3347" i="5"/>
  <c r="V3347" i="5"/>
  <c r="U3347" i="5"/>
  <c r="T3347" i="5"/>
  <c r="AF3347" i="5" s="1"/>
  <c r="S3347" i="5"/>
  <c r="R3347" i="5"/>
  <c r="Q3347" i="5"/>
  <c r="P3347" i="5"/>
  <c r="O3347" i="5"/>
  <c r="N3347" i="5"/>
  <c r="M3347" i="5"/>
  <c r="L3347" i="5"/>
  <c r="K3347" i="5"/>
  <c r="J3347" i="5"/>
  <c r="I3347" i="5"/>
  <c r="H3347" i="5"/>
  <c r="G3347" i="5"/>
  <c r="F3347" i="5"/>
  <c r="E3347" i="5"/>
  <c r="D3347" i="5"/>
  <c r="C3347" i="5"/>
  <c r="B3347" i="5"/>
  <c r="A3347" i="5"/>
  <c r="AD3346" i="5"/>
  <c r="AC3346" i="5"/>
  <c r="AB3346" i="5"/>
  <c r="AA3346" i="5"/>
  <c r="Z3346" i="5"/>
  <c r="Y3346" i="5"/>
  <c r="X3346" i="5"/>
  <c r="W3346" i="5"/>
  <c r="V3346" i="5"/>
  <c r="U3346" i="5"/>
  <c r="S3346" i="5"/>
  <c r="R3346" i="5"/>
  <c r="Q3346" i="5"/>
  <c r="P3346" i="5"/>
  <c r="O3346" i="5"/>
  <c r="N3346" i="5"/>
  <c r="M3346" i="5"/>
  <c r="L3346" i="5"/>
  <c r="K3346" i="5"/>
  <c r="J3346" i="5"/>
  <c r="I3346" i="5"/>
  <c r="H3346" i="5"/>
  <c r="G3346" i="5"/>
  <c r="F3346" i="5"/>
  <c r="E3346" i="5"/>
  <c r="D3346" i="5"/>
  <c r="T3346" i="5" s="1"/>
  <c r="AF3346" i="5" s="1"/>
  <c r="C3346" i="5"/>
  <c r="B3346" i="5"/>
  <c r="A3346" i="5"/>
  <c r="AE3345" i="5"/>
  <c r="AD3345" i="5"/>
  <c r="AC3345" i="5"/>
  <c r="AB3345" i="5"/>
  <c r="AA3345" i="5"/>
  <c r="Z3345" i="5"/>
  <c r="Y3345" i="5"/>
  <c r="X3345" i="5"/>
  <c r="W3345" i="5"/>
  <c r="V3345" i="5"/>
  <c r="U3345" i="5"/>
  <c r="T3345" i="5"/>
  <c r="AF3345" i="5" s="1"/>
  <c r="S3345" i="5"/>
  <c r="R3345" i="5"/>
  <c r="Q3345" i="5"/>
  <c r="P3345" i="5"/>
  <c r="O3345" i="5"/>
  <c r="N3345" i="5"/>
  <c r="M3345" i="5"/>
  <c r="L3345" i="5"/>
  <c r="K3345" i="5"/>
  <c r="J3345" i="5"/>
  <c r="I3345" i="5"/>
  <c r="H3345" i="5"/>
  <c r="G3345" i="5"/>
  <c r="F3345" i="5"/>
  <c r="E3345" i="5"/>
  <c r="D3345" i="5"/>
  <c r="C3345" i="5"/>
  <c r="B3345" i="5"/>
  <c r="A3345" i="5"/>
  <c r="AD3344" i="5"/>
  <c r="AC3344" i="5"/>
  <c r="AB3344" i="5"/>
  <c r="AA3344" i="5"/>
  <c r="Z3344" i="5"/>
  <c r="Y3344" i="5"/>
  <c r="X3344" i="5"/>
  <c r="W3344" i="5"/>
  <c r="V3344" i="5"/>
  <c r="U3344" i="5"/>
  <c r="S3344" i="5"/>
  <c r="R3344" i="5"/>
  <c r="Q3344" i="5"/>
  <c r="P3344" i="5"/>
  <c r="O3344" i="5"/>
  <c r="N3344" i="5"/>
  <c r="M3344" i="5"/>
  <c r="L3344" i="5"/>
  <c r="K3344" i="5"/>
  <c r="J3344" i="5"/>
  <c r="I3344" i="5"/>
  <c r="H3344" i="5"/>
  <c r="G3344" i="5"/>
  <c r="F3344" i="5"/>
  <c r="E3344" i="5"/>
  <c r="D3344" i="5"/>
  <c r="C3344" i="5"/>
  <c r="B3344" i="5"/>
  <c r="A3344" i="5"/>
  <c r="AE3343" i="5"/>
  <c r="AD3343" i="5"/>
  <c r="AC3343" i="5"/>
  <c r="AB3343" i="5"/>
  <c r="AA3343" i="5"/>
  <c r="Z3343" i="5"/>
  <c r="Y3343" i="5"/>
  <c r="X3343" i="5"/>
  <c r="W3343" i="5"/>
  <c r="V3343" i="5"/>
  <c r="U3343" i="5"/>
  <c r="S3343" i="5"/>
  <c r="R3343" i="5"/>
  <c r="Q3343" i="5"/>
  <c r="P3343" i="5"/>
  <c r="O3343" i="5"/>
  <c r="N3343" i="5"/>
  <c r="M3343" i="5"/>
  <c r="L3343" i="5"/>
  <c r="K3343" i="5"/>
  <c r="J3343" i="5"/>
  <c r="I3343" i="5"/>
  <c r="H3343" i="5"/>
  <c r="G3343" i="5"/>
  <c r="F3343" i="5"/>
  <c r="E3343" i="5"/>
  <c r="D3343" i="5"/>
  <c r="T3343" i="5" s="1"/>
  <c r="C3343" i="5"/>
  <c r="B3343" i="5"/>
  <c r="A3343" i="5"/>
  <c r="AE3342" i="5"/>
  <c r="AD3342" i="5"/>
  <c r="AC3342" i="5"/>
  <c r="AB3342" i="5"/>
  <c r="AA3342" i="5"/>
  <c r="Z3342" i="5"/>
  <c r="Y3342" i="5"/>
  <c r="X3342" i="5"/>
  <c r="W3342" i="5"/>
  <c r="V3342" i="5"/>
  <c r="U3342" i="5"/>
  <c r="T3342" i="5"/>
  <c r="AF3342" i="5" s="1"/>
  <c r="S3342" i="5"/>
  <c r="R3342" i="5"/>
  <c r="Q3342" i="5"/>
  <c r="P3342" i="5"/>
  <c r="O3342" i="5"/>
  <c r="N3342" i="5"/>
  <c r="M3342" i="5"/>
  <c r="L3342" i="5"/>
  <c r="K3342" i="5"/>
  <c r="J3342" i="5"/>
  <c r="I3342" i="5"/>
  <c r="H3342" i="5"/>
  <c r="G3342" i="5"/>
  <c r="F3342" i="5"/>
  <c r="E3342" i="5"/>
  <c r="D3342" i="5"/>
  <c r="C3342" i="5"/>
  <c r="B3342" i="5"/>
  <c r="A3342" i="5"/>
  <c r="AD3341" i="5"/>
  <c r="AC3341" i="5"/>
  <c r="AB3341" i="5"/>
  <c r="AA3341" i="5"/>
  <c r="Z3341" i="5"/>
  <c r="Y3341" i="5"/>
  <c r="X3341" i="5"/>
  <c r="W3341" i="5"/>
  <c r="V3341" i="5"/>
  <c r="U3341" i="5"/>
  <c r="S3341" i="5"/>
  <c r="R3341" i="5"/>
  <c r="Q3341" i="5"/>
  <c r="P3341" i="5"/>
  <c r="O3341" i="5"/>
  <c r="N3341" i="5"/>
  <c r="M3341" i="5"/>
  <c r="L3341" i="5"/>
  <c r="K3341" i="5"/>
  <c r="J3341" i="5"/>
  <c r="I3341" i="5"/>
  <c r="H3341" i="5"/>
  <c r="G3341" i="5"/>
  <c r="F3341" i="5"/>
  <c r="E3341" i="5"/>
  <c r="D3341" i="5"/>
  <c r="T3341" i="5" s="1"/>
  <c r="AF3341" i="5" s="1"/>
  <c r="C3341" i="5"/>
  <c r="B3341" i="5"/>
  <c r="A3341" i="5"/>
  <c r="AE3340" i="5"/>
  <c r="AD3340" i="5"/>
  <c r="AC3340" i="5"/>
  <c r="AB3340" i="5"/>
  <c r="AA3340" i="5"/>
  <c r="Z3340" i="5"/>
  <c r="Y3340" i="5"/>
  <c r="X3340" i="5"/>
  <c r="W3340" i="5"/>
  <c r="V3340" i="5"/>
  <c r="U3340" i="5"/>
  <c r="S3340" i="5"/>
  <c r="R3340" i="5"/>
  <c r="Q3340" i="5"/>
  <c r="P3340" i="5"/>
  <c r="O3340" i="5"/>
  <c r="N3340" i="5"/>
  <c r="M3340" i="5"/>
  <c r="L3340" i="5"/>
  <c r="K3340" i="5"/>
  <c r="J3340" i="5"/>
  <c r="I3340" i="5"/>
  <c r="H3340" i="5"/>
  <c r="G3340" i="5"/>
  <c r="F3340" i="5"/>
  <c r="E3340" i="5"/>
  <c r="D3340" i="5"/>
  <c r="T3340" i="5" s="1"/>
  <c r="C3340" i="5"/>
  <c r="B3340" i="5"/>
  <c r="A3340" i="5"/>
  <c r="AE3339" i="5"/>
  <c r="AD3339" i="5"/>
  <c r="AC3339" i="5"/>
  <c r="AB3339" i="5"/>
  <c r="AA3339" i="5"/>
  <c r="Z3339" i="5"/>
  <c r="Y3339" i="5"/>
  <c r="X3339" i="5"/>
  <c r="W3339" i="5"/>
  <c r="V3339" i="5"/>
  <c r="U3339" i="5"/>
  <c r="T3339" i="5"/>
  <c r="S3339" i="5"/>
  <c r="R3339" i="5"/>
  <c r="Q3339" i="5"/>
  <c r="P3339" i="5"/>
  <c r="O3339" i="5"/>
  <c r="N3339" i="5"/>
  <c r="M3339" i="5"/>
  <c r="L3339" i="5"/>
  <c r="K3339" i="5"/>
  <c r="J3339" i="5"/>
  <c r="I3339" i="5"/>
  <c r="H3339" i="5"/>
  <c r="G3339" i="5"/>
  <c r="F3339" i="5"/>
  <c r="E3339" i="5"/>
  <c r="D3339" i="5"/>
  <c r="C3339" i="5"/>
  <c r="B3339" i="5"/>
  <c r="A3339" i="5"/>
  <c r="AD3338" i="5"/>
  <c r="AC3338" i="5"/>
  <c r="AB3338" i="5"/>
  <c r="AA3338" i="5"/>
  <c r="Z3338" i="5"/>
  <c r="Y3338" i="5"/>
  <c r="X3338" i="5"/>
  <c r="W3338" i="5"/>
  <c r="V3338" i="5"/>
  <c r="U3338" i="5"/>
  <c r="S3338" i="5"/>
  <c r="R3338" i="5"/>
  <c r="Q3338" i="5"/>
  <c r="P3338" i="5"/>
  <c r="O3338" i="5"/>
  <c r="N3338" i="5"/>
  <c r="M3338" i="5"/>
  <c r="L3338" i="5"/>
  <c r="K3338" i="5"/>
  <c r="J3338" i="5"/>
  <c r="I3338" i="5"/>
  <c r="H3338" i="5"/>
  <c r="G3338" i="5"/>
  <c r="F3338" i="5"/>
  <c r="E3338" i="5"/>
  <c r="D3338" i="5"/>
  <c r="T3338" i="5" s="1"/>
  <c r="AF3338" i="5" s="1"/>
  <c r="C3338" i="5"/>
  <c r="B3338" i="5"/>
  <c r="A3338" i="5"/>
  <c r="AD3337" i="5"/>
  <c r="AC3337" i="5"/>
  <c r="AB3337" i="5"/>
  <c r="AA3337" i="5"/>
  <c r="Z3337" i="5"/>
  <c r="Y3337" i="5"/>
  <c r="X3337" i="5"/>
  <c r="W3337" i="5"/>
  <c r="V3337" i="5"/>
  <c r="U3337" i="5"/>
  <c r="S3337" i="5"/>
  <c r="R3337" i="5"/>
  <c r="Q3337" i="5"/>
  <c r="P3337" i="5"/>
  <c r="O3337" i="5"/>
  <c r="N3337" i="5"/>
  <c r="M3337" i="5"/>
  <c r="L3337" i="5"/>
  <c r="K3337" i="5"/>
  <c r="J3337" i="5"/>
  <c r="I3337" i="5"/>
  <c r="H3337" i="5"/>
  <c r="G3337" i="5"/>
  <c r="F3337" i="5"/>
  <c r="E3337" i="5"/>
  <c r="D3337" i="5"/>
  <c r="T3337" i="5" s="1"/>
  <c r="AF3337" i="5" s="1"/>
  <c r="C3337" i="5"/>
  <c r="B3337" i="5"/>
  <c r="A3337" i="5"/>
  <c r="AD3336" i="5"/>
  <c r="AC3336" i="5"/>
  <c r="AB3336" i="5"/>
  <c r="AA3336" i="5"/>
  <c r="Z3336" i="5"/>
  <c r="Y3336" i="5"/>
  <c r="X3336" i="5"/>
  <c r="W3336" i="5"/>
  <c r="V3336" i="5"/>
  <c r="U3336" i="5"/>
  <c r="S3336" i="5"/>
  <c r="R3336" i="5"/>
  <c r="Q3336" i="5"/>
  <c r="P3336" i="5"/>
  <c r="O3336" i="5"/>
  <c r="N3336" i="5"/>
  <c r="M3336" i="5"/>
  <c r="L3336" i="5"/>
  <c r="K3336" i="5"/>
  <c r="J3336" i="5"/>
  <c r="I3336" i="5"/>
  <c r="H3336" i="5"/>
  <c r="G3336" i="5"/>
  <c r="F3336" i="5"/>
  <c r="E3336" i="5"/>
  <c r="D3336" i="5"/>
  <c r="C3336" i="5"/>
  <c r="B3336" i="5"/>
  <c r="A3336" i="5"/>
  <c r="AE3335" i="5"/>
  <c r="AD3335" i="5"/>
  <c r="AC3335" i="5"/>
  <c r="AB3335" i="5"/>
  <c r="AA3335" i="5"/>
  <c r="Z3335" i="5"/>
  <c r="Y3335" i="5"/>
  <c r="X3335" i="5"/>
  <c r="W3335" i="5"/>
  <c r="V3335" i="5"/>
  <c r="U3335" i="5"/>
  <c r="T3335" i="5"/>
  <c r="AF3335" i="5" s="1"/>
  <c r="S3335" i="5"/>
  <c r="R3335" i="5"/>
  <c r="Q3335" i="5"/>
  <c r="P3335" i="5"/>
  <c r="O3335" i="5"/>
  <c r="N3335" i="5"/>
  <c r="M3335" i="5"/>
  <c r="L3335" i="5"/>
  <c r="K3335" i="5"/>
  <c r="J3335" i="5"/>
  <c r="I3335" i="5"/>
  <c r="H3335" i="5"/>
  <c r="G3335" i="5"/>
  <c r="F3335" i="5"/>
  <c r="E3335" i="5"/>
  <c r="D3335" i="5"/>
  <c r="C3335" i="5"/>
  <c r="B3335" i="5"/>
  <c r="A3335" i="5"/>
  <c r="AE3334" i="5"/>
  <c r="AD3334" i="5"/>
  <c r="AC3334" i="5"/>
  <c r="AB3334" i="5"/>
  <c r="AA3334" i="5"/>
  <c r="Z3334" i="5"/>
  <c r="Y3334" i="5"/>
  <c r="X3334" i="5"/>
  <c r="W3334" i="5"/>
  <c r="V3334" i="5"/>
  <c r="U3334" i="5"/>
  <c r="T3334" i="5"/>
  <c r="AF3334" i="5" s="1"/>
  <c r="S3334" i="5"/>
  <c r="R3334" i="5"/>
  <c r="Q3334" i="5"/>
  <c r="P3334" i="5"/>
  <c r="O3334" i="5"/>
  <c r="N3334" i="5"/>
  <c r="M3334" i="5"/>
  <c r="L3334" i="5"/>
  <c r="K3334" i="5"/>
  <c r="J3334" i="5"/>
  <c r="I3334" i="5"/>
  <c r="H3334" i="5"/>
  <c r="G3334" i="5"/>
  <c r="F3334" i="5"/>
  <c r="E3334" i="5"/>
  <c r="D3334" i="5"/>
  <c r="C3334" i="5"/>
  <c r="B3334" i="5"/>
  <c r="A3334" i="5"/>
  <c r="AE3333" i="5"/>
  <c r="AD3333" i="5"/>
  <c r="AC3333" i="5"/>
  <c r="AB3333" i="5"/>
  <c r="AA3333" i="5"/>
  <c r="Z3333" i="5"/>
  <c r="Y3333" i="5"/>
  <c r="X3333" i="5"/>
  <c r="W3333" i="5"/>
  <c r="V3333" i="5"/>
  <c r="U3333" i="5"/>
  <c r="S3333" i="5"/>
  <c r="R3333" i="5"/>
  <c r="Q3333" i="5"/>
  <c r="P3333" i="5"/>
  <c r="O3333" i="5"/>
  <c r="N3333" i="5"/>
  <c r="M3333" i="5"/>
  <c r="L3333" i="5"/>
  <c r="K3333" i="5"/>
  <c r="J3333" i="5"/>
  <c r="I3333" i="5"/>
  <c r="H3333" i="5"/>
  <c r="G3333" i="5"/>
  <c r="F3333" i="5"/>
  <c r="E3333" i="5"/>
  <c r="D3333" i="5"/>
  <c r="T3333" i="5" s="1"/>
  <c r="AF3333" i="5" s="1"/>
  <c r="C3333" i="5"/>
  <c r="B3333" i="5"/>
  <c r="A3333" i="5"/>
  <c r="AE3332" i="5"/>
  <c r="AD3332" i="5"/>
  <c r="AC3332" i="5"/>
  <c r="AB3332" i="5"/>
  <c r="AA3332" i="5"/>
  <c r="Z3332" i="5"/>
  <c r="Y3332" i="5"/>
  <c r="X3332" i="5"/>
  <c r="W3332" i="5"/>
  <c r="V3332" i="5"/>
  <c r="U3332" i="5"/>
  <c r="T3332" i="5"/>
  <c r="AF3332" i="5" s="1"/>
  <c r="S3332" i="5"/>
  <c r="R3332" i="5"/>
  <c r="Q3332" i="5"/>
  <c r="P3332" i="5"/>
  <c r="O3332" i="5"/>
  <c r="N3332" i="5"/>
  <c r="M3332" i="5"/>
  <c r="L3332" i="5"/>
  <c r="K3332" i="5"/>
  <c r="J3332" i="5"/>
  <c r="I3332" i="5"/>
  <c r="H3332" i="5"/>
  <c r="G3332" i="5"/>
  <c r="F3332" i="5"/>
  <c r="E3332" i="5"/>
  <c r="D3332" i="5"/>
  <c r="C3332" i="5"/>
  <c r="B3332" i="5"/>
  <c r="A3332" i="5"/>
  <c r="AD3331" i="5"/>
  <c r="AC3331" i="5"/>
  <c r="AB3331" i="5"/>
  <c r="AA3331" i="5"/>
  <c r="Z3331" i="5"/>
  <c r="Y3331" i="5"/>
  <c r="X3331" i="5"/>
  <c r="W3331" i="5"/>
  <c r="V3331" i="5"/>
  <c r="U3331" i="5"/>
  <c r="S3331" i="5"/>
  <c r="R3331" i="5"/>
  <c r="Q3331" i="5"/>
  <c r="P3331" i="5"/>
  <c r="O3331" i="5"/>
  <c r="N3331" i="5"/>
  <c r="M3331" i="5"/>
  <c r="L3331" i="5"/>
  <c r="K3331" i="5"/>
  <c r="J3331" i="5"/>
  <c r="I3331" i="5"/>
  <c r="H3331" i="5"/>
  <c r="G3331" i="5"/>
  <c r="F3331" i="5"/>
  <c r="E3331" i="5"/>
  <c r="D3331" i="5"/>
  <c r="C3331" i="5"/>
  <c r="B3331" i="5"/>
  <c r="A3331" i="5"/>
  <c r="AD3330" i="5"/>
  <c r="AC3330" i="5"/>
  <c r="AB3330" i="5"/>
  <c r="AA3330" i="5"/>
  <c r="Z3330" i="5"/>
  <c r="Y3330" i="5"/>
  <c r="X3330" i="5"/>
  <c r="W3330" i="5"/>
  <c r="V3330" i="5"/>
  <c r="U3330" i="5"/>
  <c r="S3330" i="5"/>
  <c r="R3330" i="5"/>
  <c r="Q3330" i="5"/>
  <c r="P3330" i="5"/>
  <c r="O3330" i="5"/>
  <c r="N3330" i="5"/>
  <c r="M3330" i="5"/>
  <c r="L3330" i="5"/>
  <c r="K3330" i="5"/>
  <c r="J3330" i="5"/>
  <c r="I3330" i="5"/>
  <c r="H3330" i="5"/>
  <c r="G3330" i="5"/>
  <c r="F3330" i="5"/>
  <c r="E3330" i="5"/>
  <c r="D3330" i="5"/>
  <c r="C3330" i="5"/>
  <c r="B3330" i="5"/>
  <c r="A3330" i="5"/>
  <c r="AE3329" i="5"/>
  <c r="AD3329" i="5"/>
  <c r="AC3329" i="5"/>
  <c r="AB3329" i="5"/>
  <c r="AA3329" i="5"/>
  <c r="Z3329" i="5"/>
  <c r="Y3329" i="5"/>
  <c r="X3329" i="5"/>
  <c r="W3329" i="5"/>
  <c r="V3329" i="5"/>
  <c r="U3329" i="5"/>
  <c r="T3329" i="5"/>
  <c r="AF3329" i="5" s="1"/>
  <c r="S3329" i="5"/>
  <c r="R3329" i="5"/>
  <c r="Q3329" i="5"/>
  <c r="P3329" i="5"/>
  <c r="O3329" i="5"/>
  <c r="N3329" i="5"/>
  <c r="M3329" i="5"/>
  <c r="L3329" i="5"/>
  <c r="K3329" i="5"/>
  <c r="J3329" i="5"/>
  <c r="I3329" i="5"/>
  <c r="H3329" i="5"/>
  <c r="G3329" i="5"/>
  <c r="F3329" i="5"/>
  <c r="E3329" i="5"/>
  <c r="D3329" i="5"/>
  <c r="C3329" i="5"/>
  <c r="B3329" i="5"/>
  <c r="A3329" i="5"/>
  <c r="AF3328" i="5"/>
  <c r="AD3328" i="5"/>
  <c r="AC3328" i="5"/>
  <c r="AB3328" i="5"/>
  <c r="AA3328" i="5"/>
  <c r="Z3328" i="5"/>
  <c r="Y3328" i="5"/>
  <c r="X3328" i="5"/>
  <c r="W3328" i="5"/>
  <c r="V3328" i="5"/>
  <c r="U3328" i="5"/>
  <c r="T3328" i="5"/>
  <c r="S3328" i="5"/>
  <c r="R3328" i="5"/>
  <c r="Q3328" i="5"/>
  <c r="P3328" i="5"/>
  <c r="O3328" i="5"/>
  <c r="N3328" i="5"/>
  <c r="M3328" i="5"/>
  <c r="L3328" i="5"/>
  <c r="K3328" i="5"/>
  <c r="J3328" i="5"/>
  <c r="I3328" i="5"/>
  <c r="H3328" i="5"/>
  <c r="G3328" i="5"/>
  <c r="F3328" i="5"/>
  <c r="E3328" i="5"/>
  <c r="D3328" i="5"/>
  <c r="AE3328" i="5" s="1"/>
  <c r="C3328" i="5"/>
  <c r="B3328" i="5"/>
  <c r="A3328" i="5"/>
  <c r="AD3327" i="5"/>
  <c r="AC3327" i="5"/>
  <c r="AB3327" i="5"/>
  <c r="AA3327" i="5"/>
  <c r="Z3327" i="5"/>
  <c r="Y3327" i="5"/>
  <c r="X3327" i="5"/>
  <c r="W3327" i="5"/>
  <c r="V3327" i="5"/>
  <c r="U3327" i="5"/>
  <c r="S3327" i="5"/>
  <c r="R3327" i="5"/>
  <c r="Q3327" i="5"/>
  <c r="P3327" i="5"/>
  <c r="O3327" i="5"/>
  <c r="N3327" i="5"/>
  <c r="M3327" i="5"/>
  <c r="L3327" i="5"/>
  <c r="K3327" i="5"/>
  <c r="J3327" i="5"/>
  <c r="I3327" i="5"/>
  <c r="H3327" i="5"/>
  <c r="G3327" i="5"/>
  <c r="F3327" i="5"/>
  <c r="E3327" i="5"/>
  <c r="D3327" i="5"/>
  <c r="T3327" i="5" s="1"/>
  <c r="AF3327" i="5" s="1"/>
  <c r="C3327" i="5"/>
  <c r="B3327" i="5"/>
  <c r="A3327" i="5"/>
  <c r="AE3326" i="5"/>
  <c r="AD3326" i="5"/>
  <c r="AC3326" i="5"/>
  <c r="AB3326" i="5"/>
  <c r="AA3326" i="5"/>
  <c r="Z3326" i="5"/>
  <c r="Y3326" i="5"/>
  <c r="X3326" i="5"/>
  <c r="W3326" i="5"/>
  <c r="V3326" i="5"/>
  <c r="U3326" i="5"/>
  <c r="T3326" i="5"/>
  <c r="AF3326" i="5" s="1"/>
  <c r="S3326" i="5"/>
  <c r="R3326" i="5"/>
  <c r="Q3326" i="5"/>
  <c r="P3326" i="5"/>
  <c r="O3326" i="5"/>
  <c r="N3326" i="5"/>
  <c r="M3326" i="5"/>
  <c r="L3326" i="5"/>
  <c r="K3326" i="5"/>
  <c r="J3326" i="5"/>
  <c r="I3326" i="5"/>
  <c r="H3326" i="5"/>
  <c r="G3326" i="5"/>
  <c r="F3326" i="5"/>
  <c r="E3326" i="5"/>
  <c r="D3326" i="5"/>
  <c r="C3326" i="5"/>
  <c r="B3326" i="5"/>
  <c r="A3326" i="5"/>
  <c r="AE3325" i="5"/>
  <c r="AD3325" i="5"/>
  <c r="AC3325" i="5"/>
  <c r="AB3325" i="5"/>
  <c r="AA3325" i="5"/>
  <c r="Z3325" i="5"/>
  <c r="Y3325" i="5"/>
  <c r="X3325" i="5"/>
  <c r="W3325" i="5"/>
  <c r="V3325" i="5"/>
  <c r="U3325" i="5"/>
  <c r="S3325" i="5"/>
  <c r="R3325" i="5"/>
  <c r="Q3325" i="5"/>
  <c r="P3325" i="5"/>
  <c r="O3325" i="5"/>
  <c r="N3325" i="5"/>
  <c r="M3325" i="5"/>
  <c r="L3325" i="5"/>
  <c r="K3325" i="5"/>
  <c r="J3325" i="5"/>
  <c r="I3325" i="5"/>
  <c r="H3325" i="5"/>
  <c r="G3325" i="5"/>
  <c r="F3325" i="5"/>
  <c r="E3325" i="5"/>
  <c r="D3325" i="5"/>
  <c r="T3325" i="5" s="1"/>
  <c r="AF3325" i="5" s="1"/>
  <c r="C3325" i="5"/>
  <c r="B3325" i="5"/>
  <c r="A3325" i="5"/>
  <c r="AE3324" i="5"/>
  <c r="AD3324" i="5"/>
  <c r="AC3324" i="5"/>
  <c r="AB3324" i="5"/>
  <c r="AA3324" i="5"/>
  <c r="Z3324" i="5"/>
  <c r="Y3324" i="5"/>
  <c r="X3324" i="5"/>
  <c r="W3324" i="5"/>
  <c r="V3324" i="5"/>
  <c r="U3324" i="5"/>
  <c r="S3324" i="5"/>
  <c r="R3324" i="5"/>
  <c r="Q3324" i="5"/>
  <c r="P3324" i="5"/>
  <c r="O3324" i="5"/>
  <c r="N3324" i="5"/>
  <c r="M3324" i="5"/>
  <c r="L3324" i="5"/>
  <c r="K3324" i="5"/>
  <c r="J3324" i="5"/>
  <c r="I3324" i="5"/>
  <c r="H3324" i="5"/>
  <c r="G3324" i="5"/>
  <c r="F3324" i="5"/>
  <c r="E3324" i="5"/>
  <c r="D3324" i="5"/>
  <c r="T3324" i="5" s="1"/>
  <c r="AF3324" i="5" s="1"/>
  <c r="C3324" i="5"/>
  <c r="B3324" i="5"/>
  <c r="A3324" i="5"/>
  <c r="AE3323" i="5"/>
  <c r="AD3323" i="5"/>
  <c r="AC3323" i="5"/>
  <c r="AB3323" i="5"/>
  <c r="AA3323" i="5"/>
  <c r="Z3323" i="5"/>
  <c r="Y3323" i="5"/>
  <c r="X3323" i="5"/>
  <c r="W3323" i="5"/>
  <c r="V3323" i="5"/>
  <c r="U3323" i="5"/>
  <c r="T3323" i="5"/>
  <c r="AF3323" i="5" s="1"/>
  <c r="S3323" i="5"/>
  <c r="R3323" i="5"/>
  <c r="Q3323" i="5"/>
  <c r="P3323" i="5"/>
  <c r="O3323" i="5"/>
  <c r="N3323" i="5"/>
  <c r="M3323" i="5"/>
  <c r="L3323" i="5"/>
  <c r="K3323" i="5"/>
  <c r="J3323" i="5"/>
  <c r="I3323" i="5"/>
  <c r="H3323" i="5"/>
  <c r="G3323" i="5"/>
  <c r="F3323" i="5"/>
  <c r="E3323" i="5"/>
  <c r="D3323" i="5"/>
  <c r="C3323" i="5"/>
  <c r="B3323" i="5"/>
  <c r="A3323" i="5"/>
  <c r="AD3322" i="5"/>
  <c r="AC3322" i="5"/>
  <c r="AB3322" i="5"/>
  <c r="AA3322" i="5"/>
  <c r="Z3322" i="5"/>
  <c r="Y3322" i="5"/>
  <c r="X3322" i="5"/>
  <c r="W3322" i="5"/>
  <c r="V3322" i="5"/>
  <c r="U3322" i="5"/>
  <c r="S3322" i="5"/>
  <c r="R3322" i="5"/>
  <c r="Q3322" i="5"/>
  <c r="P3322" i="5"/>
  <c r="O3322" i="5"/>
  <c r="N3322" i="5"/>
  <c r="M3322" i="5"/>
  <c r="L3322" i="5"/>
  <c r="K3322" i="5"/>
  <c r="J3322" i="5"/>
  <c r="I3322" i="5"/>
  <c r="H3322" i="5"/>
  <c r="G3322" i="5"/>
  <c r="F3322" i="5"/>
  <c r="E3322" i="5"/>
  <c r="D3322" i="5"/>
  <c r="C3322" i="5"/>
  <c r="B3322" i="5"/>
  <c r="A3322" i="5"/>
  <c r="AE3321" i="5"/>
  <c r="AD3321" i="5"/>
  <c r="AC3321" i="5"/>
  <c r="AB3321" i="5"/>
  <c r="AA3321" i="5"/>
  <c r="Z3321" i="5"/>
  <c r="Y3321" i="5"/>
  <c r="X3321" i="5"/>
  <c r="W3321" i="5"/>
  <c r="V3321" i="5"/>
  <c r="U3321" i="5"/>
  <c r="S3321" i="5"/>
  <c r="R3321" i="5"/>
  <c r="Q3321" i="5"/>
  <c r="P3321" i="5"/>
  <c r="O3321" i="5"/>
  <c r="N3321" i="5"/>
  <c r="M3321" i="5"/>
  <c r="L3321" i="5"/>
  <c r="K3321" i="5"/>
  <c r="J3321" i="5"/>
  <c r="I3321" i="5"/>
  <c r="H3321" i="5"/>
  <c r="G3321" i="5"/>
  <c r="F3321" i="5"/>
  <c r="E3321" i="5"/>
  <c r="D3321" i="5"/>
  <c r="T3321" i="5" s="1"/>
  <c r="AF3321" i="5" s="1"/>
  <c r="C3321" i="5"/>
  <c r="B3321" i="5"/>
  <c r="A3321" i="5"/>
  <c r="AE3320" i="5"/>
  <c r="AD3320" i="5"/>
  <c r="AC3320" i="5"/>
  <c r="AB3320" i="5"/>
  <c r="AA3320" i="5"/>
  <c r="Z3320" i="5"/>
  <c r="Y3320" i="5"/>
  <c r="X3320" i="5"/>
  <c r="W3320" i="5"/>
  <c r="V3320" i="5"/>
  <c r="U3320" i="5"/>
  <c r="T3320" i="5"/>
  <c r="AF3320" i="5" s="1"/>
  <c r="S3320" i="5"/>
  <c r="R3320" i="5"/>
  <c r="Q3320" i="5"/>
  <c r="P3320" i="5"/>
  <c r="O3320" i="5"/>
  <c r="N3320" i="5"/>
  <c r="M3320" i="5"/>
  <c r="L3320" i="5"/>
  <c r="K3320" i="5"/>
  <c r="J3320" i="5"/>
  <c r="I3320" i="5"/>
  <c r="H3320" i="5"/>
  <c r="G3320" i="5"/>
  <c r="F3320" i="5"/>
  <c r="E3320" i="5"/>
  <c r="D3320" i="5"/>
  <c r="C3320" i="5"/>
  <c r="B3320" i="5"/>
  <c r="A3320" i="5"/>
  <c r="AF3319" i="5"/>
  <c r="AD3319" i="5"/>
  <c r="AC3319" i="5"/>
  <c r="AB3319" i="5"/>
  <c r="AA3319" i="5"/>
  <c r="Z3319" i="5"/>
  <c r="Y3319" i="5"/>
  <c r="X3319" i="5"/>
  <c r="W3319" i="5"/>
  <c r="V3319" i="5"/>
  <c r="U3319" i="5"/>
  <c r="T3319" i="5"/>
  <c r="S3319" i="5"/>
  <c r="R3319" i="5"/>
  <c r="Q3319" i="5"/>
  <c r="P3319" i="5"/>
  <c r="O3319" i="5"/>
  <c r="N3319" i="5"/>
  <c r="M3319" i="5"/>
  <c r="L3319" i="5"/>
  <c r="K3319" i="5"/>
  <c r="J3319" i="5"/>
  <c r="I3319" i="5"/>
  <c r="H3319" i="5"/>
  <c r="G3319" i="5"/>
  <c r="F3319" i="5"/>
  <c r="E3319" i="5"/>
  <c r="D3319" i="5"/>
  <c r="AE3319" i="5" s="1"/>
  <c r="C3319" i="5"/>
  <c r="B3319" i="5"/>
  <c r="A3319" i="5"/>
  <c r="AD3318" i="5"/>
  <c r="AC3318" i="5"/>
  <c r="AB3318" i="5"/>
  <c r="AA3318" i="5"/>
  <c r="Z3318" i="5"/>
  <c r="Y3318" i="5"/>
  <c r="X3318" i="5"/>
  <c r="W3318" i="5"/>
  <c r="V3318" i="5"/>
  <c r="U3318" i="5"/>
  <c r="S3318" i="5"/>
  <c r="R3318" i="5"/>
  <c r="Q3318" i="5"/>
  <c r="P3318" i="5"/>
  <c r="O3318" i="5"/>
  <c r="N3318" i="5"/>
  <c r="M3318" i="5"/>
  <c r="L3318" i="5"/>
  <c r="K3318" i="5"/>
  <c r="J3318" i="5"/>
  <c r="I3318" i="5"/>
  <c r="H3318" i="5"/>
  <c r="G3318" i="5"/>
  <c r="F3318" i="5"/>
  <c r="E3318" i="5"/>
  <c r="D3318" i="5"/>
  <c r="C3318" i="5"/>
  <c r="B3318" i="5"/>
  <c r="A3318" i="5"/>
  <c r="AE3317" i="5"/>
  <c r="AD3317" i="5"/>
  <c r="AC3317" i="5"/>
  <c r="AB3317" i="5"/>
  <c r="AA3317" i="5"/>
  <c r="Z3317" i="5"/>
  <c r="Y3317" i="5"/>
  <c r="X3317" i="5"/>
  <c r="W3317" i="5"/>
  <c r="V3317" i="5"/>
  <c r="U3317" i="5"/>
  <c r="T3317" i="5"/>
  <c r="AF3317" i="5" s="1"/>
  <c r="S3317" i="5"/>
  <c r="R3317" i="5"/>
  <c r="Q3317" i="5"/>
  <c r="P3317" i="5"/>
  <c r="O3317" i="5"/>
  <c r="N3317" i="5"/>
  <c r="M3317" i="5"/>
  <c r="L3317" i="5"/>
  <c r="K3317" i="5"/>
  <c r="J3317" i="5"/>
  <c r="I3317" i="5"/>
  <c r="H3317" i="5"/>
  <c r="G3317" i="5"/>
  <c r="F3317" i="5"/>
  <c r="E3317" i="5"/>
  <c r="D3317" i="5"/>
  <c r="C3317" i="5"/>
  <c r="B3317" i="5"/>
  <c r="A3317" i="5"/>
  <c r="AE3316" i="5"/>
  <c r="AD3316" i="5"/>
  <c r="AC3316" i="5"/>
  <c r="AB3316" i="5"/>
  <c r="AA3316" i="5"/>
  <c r="Z3316" i="5"/>
  <c r="Y3316" i="5"/>
  <c r="X3316" i="5"/>
  <c r="W3316" i="5"/>
  <c r="V3316" i="5"/>
  <c r="U3316" i="5"/>
  <c r="T3316" i="5"/>
  <c r="S3316" i="5"/>
  <c r="R3316" i="5"/>
  <c r="Q3316" i="5"/>
  <c r="P3316" i="5"/>
  <c r="O3316" i="5"/>
  <c r="N3316" i="5"/>
  <c r="M3316" i="5"/>
  <c r="L3316" i="5"/>
  <c r="K3316" i="5"/>
  <c r="J3316" i="5"/>
  <c r="I3316" i="5"/>
  <c r="H3316" i="5"/>
  <c r="G3316" i="5"/>
  <c r="F3316" i="5"/>
  <c r="E3316" i="5"/>
  <c r="D3316" i="5"/>
  <c r="C3316" i="5"/>
  <c r="B3316" i="5"/>
  <c r="A3316" i="5"/>
  <c r="AE3315" i="5"/>
  <c r="AD3315" i="5"/>
  <c r="AC3315" i="5"/>
  <c r="AB3315" i="5"/>
  <c r="AA3315" i="5"/>
  <c r="Z3315" i="5"/>
  <c r="Y3315" i="5"/>
  <c r="X3315" i="5"/>
  <c r="W3315" i="5"/>
  <c r="V3315" i="5"/>
  <c r="U3315" i="5"/>
  <c r="S3315" i="5"/>
  <c r="R3315" i="5"/>
  <c r="Q3315" i="5"/>
  <c r="P3315" i="5"/>
  <c r="O3315" i="5"/>
  <c r="N3315" i="5"/>
  <c r="M3315" i="5"/>
  <c r="L3315" i="5"/>
  <c r="K3315" i="5"/>
  <c r="J3315" i="5"/>
  <c r="I3315" i="5"/>
  <c r="H3315" i="5"/>
  <c r="G3315" i="5"/>
  <c r="F3315" i="5"/>
  <c r="E3315" i="5"/>
  <c r="D3315" i="5"/>
  <c r="T3315" i="5" s="1"/>
  <c r="AF3315" i="5" s="1"/>
  <c r="C3315" i="5"/>
  <c r="B3315" i="5"/>
  <c r="A3315" i="5"/>
  <c r="AE3314" i="5"/>
  <c r="AD3314" i="5"/>
  <c r="AC3314" i="5"/>
  <c r="AB3314" i="5"/>
  <c r="AA3314" i="5"/>
  <c r="Z3314" i="5"/>
  <c r="Y3314" i="5"/>
  <c r="X3314" i="5"/>
  <c r="W3314" i="5"/>
  <c r="V3314" i="5"/>
  <c r="U3314" i="5"/>
  <c r="T3314" i="5"/>
  <c r="AF3314" i="5" s="1"/>
  <c r="S3314" i="5"/>
  <c r="R3314" i="5"/>
  <c r="Q3314" i="5"/>
  <c r="P3314" i="5"/>
  <c r="O3314" i="5"/>
  <c r="N3314" i="5"/>
  <c r="M3314" i="5"/>
  <c r="L3314" i="5"/>
  <c r="K3314" i="5"/>
  <c r="J3314" i="5"/>
  <c r="I3314" i="5"/>
  <c r="H3314" i="5"/>
  <c r="G3314" i="5"/>
  <c r="F3314" i="5"/>
  <c r="E3314" i="5"/>
  <c r="D3314" i="5"/>
  <c r="C3314" i="5"/>
  <c r="B3314" i="5"/>
  <c r="A3314" i="5"/>
  <c r="AD3313" i="5"/>
  <c r="AC3313" i="5"/>
  <c r="AB3313" i="5"/>
  <c r="AA3313" i="5"/>
  <c r="Z3313" i="5"/>
  <c r="Y3313" i="5"/>
  <c r="X3313" i="5"/>
  <c r="W3313" i="5"/>
  <c r="V3313" i="5"/>
  <c r="U3313" i="5"/>
  <c r="S3313" i="5"/>
  <c r="R3313" i="5"/>
  <c r="Q3313" i="5"/>
  <c r="P3313" i="5"/>
  <c r="O3313" i="5"/>
  <c r="N3313" i="5"/>
  <c r="M3313" i="5"/>
  <c r="L3313" i="5"/>
  <c r="K3313" i="5"/>
  <c r="J3313" i="5"/>
  <c r="I3313" i="5"/>
  <c r="H3313" i="5"/>
  <c r="G3313" i="5"/>
  <c r="F3313" i="5"/>
  <c r="E3313" i="5"/>
  <c r="D3313" i="5"/>
  <c r="C3313" i="5"/>
  <c r="B3313" i="5"/>
  <c r="A3313" i="5"/>
  <c r="AD3312" i="5"/>
  <c r="AC3312" i="5"/>
  <c r="AB3312" i="5"/>
  <c r="AA3312" i="5"/>
  <c r="Z3312" i="5"/>
  <c r="Y3312" i="5"/>
  <c r="X3312" i="5"/>
  <c r="W3312" i="5"/>
  <c r="V3312" i="5"/>
  <c r="U3312" i="5"/>
  <c r="S3312" i="5"/>
  <c r="R3312" i="5"/>
  <c r="Q3312" i="5"/>
  <c r="P3312" i="5"/>
  <c r="O3312" i="5"/>
  <c r="N3312" i="5"/>
  <c r="M3312" i="5"/>
  <c r="L3312" i="5"/>
  <c r="K3312" i="5"/>
  <c r="J3312" i="5"/>
  <c r="I3312" i="5"/>
  <c r="H3312" i="5"/>
  <c r="G3312" i="5"/>
  <c r="F3312" i="5"/>
  <c r="E3312" i="5"/>
  <c r="D3312" i="5"/>
  <c r="C3312" i="5"/>
  <c r="B3312" i="5"/>
  <c r="A3312" i="5"/>
  <c r="AE3311" i="5"/>
  <c r="AD3311" i="5"/>
  <c r="AC3311" i="5"/>
  <c r="AB3311" i="5"/>
  <c r="AA3311" i="5"/>
  <c r="Z3311" i="5"/>
  <c r="Y3311" i="5"/>
  <c r="X3311" i="5"/>
  <c r="W3311" i="5"/>
  <c r="V3311" i="5"/>
  <c r="U3311" i="5"/>
  <c r="T3311" i="5"/>
  <c r="AF3311" i="5" s="1"/>
  <c r="S3311" i="5"/>
  <c r="R3311" i="5"/>
  <c r="Q3311" i="5"/>
  <c r="P3311" i="5"/>
  <c r="O3311" i="5"/>
  <c r="N3311" i="5"/>
  <c r="M3311" i="5"/>
  <c r="L3311" i="5"/>
  <c r="K3311" i="5"/>
  <c r="J3311" i="5"/>
  <c r="I3311" i="5"/>
  <c r="H3311" i="5"/>
  <c r="G3311" i="5"/>
  <c r="F3311" i="5"/>
  <c r="E3311" i="5"/>
  <c r="D3311" i="5"/>
  <c r="C3311" i="5"/>
  <c r="B3311" i="5"/>
  <c r="A3311" i="5"/>
  <c r="AD3310" i="5"/>
  <c r="AC3310" i="5"/>
  <c r="AB3310" i="5"/>
  <c r="AA3310" i="5"/>
  <c r="Z3310" i="5"/>
  <c r="Y3310" i="5"/>
  <c r="X3310" i="5"/>
  <c r="W3310" i="5"/>
  <c r="V3310" i="5"/>
  <c r="U3310" i="5"/>
  <c r="T3310" i="5"/>
  <c r="S3310" i="5"/>
  <c r="R3310" i="5"/>
  <c r="Q3310" i="5"/>
  <c r="P3310" i="5"/>
  <c r="O3310" i="5"/>
  <c r="N3310" i="5"/>
  <c r="M3310" i="5"/>
  <c r="L3310" i="5"/>
  <c r="K3310" i="5"/>
  <c r="J3310" i="5"/>
  <c r="I3310" i="5"/>
  <c r="H3310" i="5"/>
  <c r="G3310" i="5"/>
  <c r="F3310" i="5"/>
  <c r="AF3310" i="5" s="1"/>
  <c r="E3310" i="5"/>
  <c r="D3310" i="5"/>
  <c r="AE3310" i="5" s="1"/>
  <c r="C3310" i="5"/>
  <c r="B3310" i="5"/>
  <c r="A3310" i="5"/>
  <c r="AD3309" i="5"/>
  <c r="AC3309" i="5"/>
  <c r="AB3309" i="5"/>
  <c r="AA3309" i="5"/>
  <c r="Z3309" i="5"/>
  <c r="Y3309" i="5"/>
  <c r="X3309" i="5"/>
  <c r="W3309" i="5"/>
  <c r="V3309" i="5"/>
  <c r="U3309" i="5"/>
  <c r="S3309" i="5"/>
  <c r="R3309" i="5"/>
  <c r="Q3309" i="5"/>
  <c r="P3309" i="5"/>
  <c r="O3309" i="5"/>
  <c r="N3309" i="5"/>
  <c r="M3309" i="5"/>
  <c r="L3309" i="5"/>
  <c r="K3309" i="5"/>
  <c r="J3309" i="5"/>
  <c r="I3309" i="5"/>
  <c r="H3309" i="5"/>
  <c r="G3309" i="5"/>
  <c r="F3309" i="5"/>
  <c r="E3309" i="5"/>
  <c r="D3309" i="5"/>
  <c r="T3309" i="5" s="1"/>
  <c r="AF3309" i="5" s="1"/>
  <c r="C3309" i="5"/>
  <c r="B3309" i="5"/>
  <c r="A3309" i="5"/>
  <c r="AE3308" i="5"/>
  <c r="AD3308" i="5"/>
  <c r="AC3308" i="5"/>
  <c r="AB3308" i="5"/>
  <c r="AA3308" i="5"/>
  <c r="Z3308" i="5"/>
  <c r="Y3308" i="5"/>
  <c r="X3308" i="5"/>
  <c r="W3308" i="5"/>
  <c r="V3308" i="5"/>
  <c r="U3308" i="5"/>
  <c r="T3308" i="5"/>
  <c r="AF3308" i="5" s="1"/>
  <c r="S3308" i="5"/>
  <c r="R3308" i="5"/>
  <c r="Q3308" i="5"/>
  <c r="P3308" i="5"/>
  <c r="O3308" i="5"/>
  <c r="N3308" i="5"/>
  <c r="M3308" i="5"/>
  <c r="L3308" i="5"/>
  <c r="K3308" i="5"/>
  <c r="J3308" i="5"/>
  <c r="I3308" i="5"/>
  <c r="H3308" i="5"/>
  <c r="G3308" i="5"/>
  <c r="F3308" i="5"/>
  <c r="E3308" i="5"/>
  <c r="D3308" i="5"/>
  <c r="C3308" i="5"/>
  <c r="B3308" i="5"/>
  <c r="A3308" i="5"/>
  <c r="AD3307" i="5"/>
  <c r="AC3307" i="5"/>
  <c r="AB3307" i="5"/>
  <c r="AA3307" i="5"/>
  <c r="Z3307" i="5"/>
  <c r="Y3307" i="5"/>
  <c r="X3307" i="5"/>
  <c r="W3307" i="5"/>
  <c r="V3307" i="5"/>
  <c r="U3307" i="5"/>
  <c r="S3307" i="5"/>
  <c r="R3307" i="5"/>
  <c r="Q3307" i="5"/>
  <c r="P3307" i="5"/>
  <c r="O3307" i="5"/>
  <c r="N3307" i="5"/>
  <c r="M3307" i="5"/>
  <c r="L3307" i="5"/>
  <c r="K3307" i="5"/>
  <c r="J3307" i="5"/>
  <c r="I3307" i="5"/>
  <c r="H3307" i="5"/>
  <c r="G3307" i="5"/>
  <c r="F3307" i="5"/>
  <c r="E3307" i="5"/>
  <c r="D3307" i="5"/>
  <c r="C3307" i="5"/>
  <c r="B3307" i="5"/>
  <c r="A3307" i="5"/>
  <c r="AE3306" i="5"/>
  <c r="AD3306" i="5"/>
  <c r="AC3306" i="5"/>
  <c r="AB3306" i="5"/>
  <c r="AA3306" i="5"/>
  <c r="Z3306" i="5"/>
  <c r="Y3306" i="5"/>
  <c r="X3306" i="5"/>
  <c r="W3306" i="5"/>
  <c r="V3306" i="5"/>
  <c r="U3306" i="5"/>
  <c r="S3306" i="5"/>
  <c r="R3306" i="5"/>
  <c r="Q3306" i="5"/>
  <c r="P3306" i="5"/>
  <c r="O3306" i="5"/>
  <c r="N3306" i="5"/>
  <c r="M3306" i="5"/>
  <c r="L3306" i="5"/>
  <c r="K3306" i="5"/>
  <c r="J3306" i="5"/>
  <c r="I3306" i="5"/>
  <c r="H3306" i="5"/>
  <c r="G3306" i="5"/>
  <c r="F3306" i="5"/>
  <c r="E3306" i="5"/>
  <c r="D3306" i="5"/>
  <c r="T3306" i="5" s="1"/>
  <c r="AF3306" i="5" s="1"/>
  <c r="C3306" i="5"/>
  <c r="B3306" i="5"/>
  <c r="A3306" i="5"/>
  <c r="AE3305" i="5"/>
  <c r="AD3305" i="5"/>
  <c r="AC3305" i="5"/>
  <c r="AB3305" i="5"/>
  <c r="AA3305" i="5"/>
  <c r="Z3305" i="5"/>
  <c r="Y3305" i="5"/>
  <c r="X3305" i="5"/>
  <c r="W3305" i="5"/>
  <c r="V3305" i="5"/>
  <c r="U3305" i="5"/>
  <c r="T3305" i="5"/>
  <c r="AF3305" i="5" s="1"/>
  <c r="S3305" i="5"/>
  <c r="R3305" i="5"/>
  <c r="Q3305" i="5"/>
  <c r="P3305" i="5"/>
  <c r="O3305" i="5"/>
  <c r="N3305" i="5"/>
  <c r="M3305" i="5"/>
  <c r="L3305" i="5"/>
  <c r="K3305" i="5"/>
  <c r="J3305" i="5"/>
  <c r="I3305" i="5"/>
  <c r="H3305" i="5"/>
  <c r="G3305" i="5"/>
  <c r="F3305" i="5"/>
  <c r="E3305" i="5"/>
  <c r="D3305" i="5"/>
  <c r="C3305" i="5"/>
  <c r="B3305" i="5"/>
  <c r="A3305" i="5"/>
  <c r="AD3304" i="5"/>
  <c r="AC3304" i="5"/>
  <c r="AB3304" i="5"/>
  <c r="AA3304" i="5"/>
  <c r="Z3304" i="5"/>
  <c r="Y3304" i="5"/>
  <c r="X3304" i="5"/>
  <c r="W3304" i="5"/>
  <c r="V3304" i="5"/>
  <c r="U3304" i="5"/>
  <c r="S3304" i="5"/>
  <c r="R3304" i="5"/>
  <c r="Q3304" i="5"/>
  <c r="P3304" i="5"/>
  <c r="O3304" i="5"/>
  <c r="N3304" i="5"/>
  <c r="M3304" i="5"/>
  <c r="L3304" i="5"/>
  <c r="K3304" i="5"/>
  <c r="J3304" i="5"/>
  <c r="I3304" i="5"/>
  <c r="H3304" i="5"/>
  <c r="G3304" i="5"/>
  <c r="F3304" i="5"/>
  <c r="E3304" i="5"/>
  <c r="D3304" i="5"/>
  <c r="C3304" i="5"/>
  <c r="B3304" i="5"/>
  <c r="A3304" i="5"/>
  <c r="AE3303" i="5"/>
  <c r="AD3303" i="5"/>
  <c r="AC3303" i="5"/>
  <c r="AB3303" i="5"/>
  <c r="AA3303" i="5"/>
  <c r="Z3303" i="5"/>
  <c r="Y3303" i="5"/>
  <c r="X3303" i="5"/>
  <c r="W3303" i="5"/>
  <c r="V3303" i="5"/>
  <c r="U3303" i="5"/>
  <c r="S3303" i="5"/>
  <c r="R3303" i="5"/>
  <c r="Q3303" i="5"/>
  <c r="P3303" i="5"/>
  <c r="O3303" i="5"/>
  <c r="N3303" i="5"/>
  <c r="M3303" i="5"/>
  <c r="L3303" i="5"/>
  <c r="K3303" i="5"/>
  <c r="J3303" i="5"/>
  <c r="I3303" i="5"/>
  <c r="H3303" i="5"/>
  <c r="G3303" i="5"/>
  <c r="F3303" i="5"/>
  <c r="E3303" i="5"/>
  <c r="D3303" i="5"/>
  <c r="T3303" i="5" s="1"/>
  <c r="AF3303" i="5" s="1"/>
  <c r="C3303" i="5"/>
  <c r="B3303" i="5"/>
  <c r="A3303" i="5"/>
  <c r="AE3302" i="5"/>
  <c r="AD3302" i="5"/>
  <c r="AC3302" i="5"/>
  <c r="AB3302" i="5"/>
  <c r="AA3302" i="5"/>
  <c r="Z3302" i="5"/>
  <c r="Y3302" i="5"/>
  <c r="X3302" i="5"/>
  <c r="W3302" i="5"/>
  <c r="V3302" i="5"/>
  <c r="U3302" i="5"/>
  <c r="T3302" i="5"/>
  <c r="AF3302" i="5" s="1"/>
  <c r="S3302" i="5"/>
  <c r="R3302" i="5"/>
  <c r="Q3302" i="5"/>
  <c r="P3302" i="5"/>
  <c r="O3302" i="5"/>
  <c r="N3302" i="5"/>
  <c r="M3302" i="5"/>
  <c r="L3302" i="5"/>
  <c r="K3302" i="5"/>
  <c r="J3302" i="5"/>
  <c r="I3302" i="5"/>
  <c r="H3302" i="5"/>
  <c r="G3302" i="5"/>
  <c r="F3302" i="5"/>
  <c r="E3302" i="5"/>
  <c r="D3302" i="5"/>
  <c r="C3302" i="5"/>
  <c r="B3302" i="5"/>
  <c r="A3302" i="5"/>
  <c r="AD3301" i="5"/>
  <c r="AC3301" i="5"/>
  <c r="AB3301" i="5"/>
  <c r="AA3301" i="5"/>
  <c r="Z3301" i="5"/>
  <c r="Y3301" i="5"/>
  <c r="X3301" i="5"/>
  <c r="W3301" i="5"/>
  <c r="V3301" i="5"/>
  <c r="U3301" i="5"/>
  <c r="T3301" i="5"/>
  <c r="AF3301" i="5" s="1"/>
  <c r="S3301" i="5"/>
  <c r="R3301" i="5"/>
  <c r="Q3301" i="5"/>
  <c r="P3301" i="5"/>
  <c r="O3301" i="5"/>
  <c r="N3301" i="5"/>
  <c r="M3301" i="5"/>
  <c r="L3301" i="5"/>
  <c r="K3301" i="5"/>
  <c r="J3301" i="5"/>
  <c r="I3301" i="5"/>
  <c r="H3301" i="5"/>
  <c r="G3301" i="5"/>
  <c r="F3301" i="5"/>
  <c r="E3301" i="5"/>
  <c r="D3301" i="5"/>
  <c r="AE3301" i="5" s="1"/>
  <c r="C3301" i="5"/>
  <c r="B3301" i="5"/>
  <c r="A3301" i="5"/>
  <c r="AE3300" i="5"/>
  <c r="AD3300" i="5"/>
  <c r="AC3300" i="5"/>
  <c r="AB3300" i="5"/>
  <c r="AA3300" i="5"/>
  <c r="Z3300" i="5"/>
  <c r="Y3300" i="5"/>
  <c r="X3300" i="5"/>
  <c r="W3300" i="5"/>
  <c r="V3300" i="5"/>
  <c r="U3300" i="5"/>
  <c r="S3300" i="5"/>
  <c r="R3300" i="5"/>
  <c r="Q3300" i="5"/>
  <c r="P3300" i="5"/>
  <c r="O3300" i="5"/>
  <c r="N3300" i="5"/>
  <c r="M3300" i="5"/>
  <c r="L3300" i="5"/>
  <c r="K3300" i="5"/>
  <c r="J3300" i="5"/>
  <c r="I3300" i="5"/>
  <c r="H3300" i="5"/>
  <c r="G3300" i="5"/>
  <c r="F3300" i="5"/>
  <c r="E3300" i="5"/>
  <c r="D3300" i="5"/>
  <c r="T3300" i="5" s="1"/>
  <c r="AF3300" i="5" s="1"/>
  <c r="C3300" i="5"/>
  <c r="B3300" i="5"/>
  <c r="A3300" i="5"/>
  <c r="AE3299" i="5"/>
  <c r="AD3299" i="5"/>
  <c r="AC3299" i="5"/>
  <c r="AB3299" i="5"/>
  <c r="AA3299" i="5"/>
  <c r="Z3299" i="5"/>
  <c r="Y3299" i="5"/>
  <c r="X3299" i="5"/>
  <c r="W3299" i="5"/>
  <c r="V3299" i="5"/>
  <c r="U3299" i="5"/>
  <c r="T3299" i="5"/>
  <c r="AF3299" i="5" s="1"/>
  <c r="S3299" i="5"/>
  <c r="R3299" i="5"/>
  <c r="Q3299" i="5"/>
  <c r="P3299" i="5"/>
  <c r="O3299" i="5"/>
  <c r="N3299" i="5"/>
  <c r="M3299" i="5"/>
  <c r="L3299" i="5"/>
  <c r="K3299" i="5"/>
  <c r="J3299" i="5"/>
  <c r="I3299" i="5"/>
  <c r="H3299" i="5"/>
  <c r="G3299" i="5"/>
  <c r="F3299" i="5"/>
  <c r="E3299" i="5"/>
  <c r="D3299" i="5"/>
  <c r="C3299" i="5"/>
  <c r="B3299" i="5"/>
  <c r="A3299" i="5"/>
  <c r="AE3298" i="5"/>
  <c r="AD3298" i="5"/>
  <c r="AC3298" i="5"/>
  <c r="AB3298" i="5"/>
  <c r="AA3298" i="5"/>
  <c r="Z3298" i="5"/>
  <c r="Y3298" i="5"/>
  <c r="X3298" i="5"/>
  <c r="W3298" i="5"/>
  <c r="V3298" i="5"/>
  <c r="U3298" i="5"/>
  <c r="T3298" i="5"/>
  <c r="AF3298" i="5" s="1"/>
  <c r="S3298" i="5"/>
  <c r="R3298" i="5"/>
  <c r="Q3298" i="5"/>
  <c r="P3298" i="5"/>
  <c r="O3298" i="5"/>
  <c r="N3298" i="5"/>
  <c r="M3298" i="5"/>
  <c r="L3298" i="5"/>
  <c r="K3298" i="5"/>
  <c r="J3298" i="5"/>
  <c r="I3298" i="5"/>
  <c r="H3298" i="5"/>
  <c r="G3298" i="5"/>
  <c r="F3298" i="5"/>
  <c r="E3298" i="5"/>
  <c r="D3298" i="5"/>
  <c r="C3298" i="5"/>
  <c r="B3298" i="5"/>
  <c r="A3298" i="5"/>
  <c r="AD3297" i="5"/>
  <c r="AC3297" i="5"/>
  <c r="AB3297" i="5"/>
  <c r="AA3297" i="5"/>
  <c r="Z3297" i="5"/>
  <c r="Y3297" i="5"/>
  <c r="X3297" i="5"/>
  <c r="W3297" i="5"/>
  <c r="V3297" i="5"/>
  <c r="U3297" i="5"/>
  <c r="S3297" i="5"/>
  <c r="R3297" i="5"/>
  <c r="Q3297" i="5"/>
  <c r="P3297" i="5"/>
  <c r="O3297" i="5"/>
  <c r="N3297" i="5"/>
  <c r="M3297" i="5"/>
  <c r="L3297" i="5"/>
  <c r="K3297" i="5"/>
  <c r="J3297" i="5"/>
  <c r="I3297" i="5"/>
  <c r="H3297" i="5"/>
  <c r="G3297" i="5"/>
  <c r="F3297" i="5"/>
  <c r="E3297" i="5"/>
  <c r="D3297" i="5"/>
  <c r="T3297" i="5" s="1"/>
  <c r="AF3297" i="5" s="1"/>
  <c r="C3297" i="5"/>
  <c r="B3297" i="5"/>
  <c r="A3297" i="5"/>
  <c r="AE3296" i="5"/>
  <c r="AD3296" i="5"/>
  <c r="AC3296" i="5"/>
  <c r="AB3296" i="5"/>
  <c r="AA3296" i="5"/>
  <c r="Z3296" i="5"/>
  <c r="Y3296" i="5"/>
  <c r="X3296" i="5"/>
  <c r="W3296" i="5"/>
  <c r="V3296" i="5"/>
  <c r="U3296" i="5"/>
  <c r="T3296" i="5"/>
  <c r="AF3296" i="5" s="1"/>
  <c r="S3296" i="5"/>
  <c r="R3296" i="5"/>
  <c r="Q3296" i="5"/>
  <c r="P3296" i="5"/>
  <c r="O3296" i="5"/>
  <c r="N3296" i="5"/>
  <c r="M3296" i="5"/>
  <c r="L3296" i="5"/>
  <c r="K3296" i="5"/>
  <c r="J3296" i="5"/>
  <c r="I3296" i="5"/>
  <c r="H3296" i="5"/>
  <c r="G3296" i="5"/>
  <c r="F3296" i="5"/>
  <c r="E3296" i="5"/>
  <c r="D3296" i="5"/>
  <c r="C3296" i="5"/>
  <c r="B3296" i="5"/>
  <c r="A3296" i="5"/>
  <c r="AF3295" i="5"/>
  <c r="AD3295" i="5"/>
  <c r="AC3295" i="5"/>
  <c r="AB3295" i="5"/>
  <c r="AA3295" i="5"/>
  <c r="Z3295" i="5"/>
  <c r="Y3295" i="5"/>
  <c r="X3295" i="5"/>
  <c r="W3295" i="5"/>
  <c r="V3295" i="5"/>
  <c r="U3295" i="5"/>
  <c r="T3295" i="5"/>
  <c r="S3295" i="5"/>
  <c r="R3295" i="5"/>
  <c r="Q3295" i="5"/>
  <c r="P3295" i="5"/>
  <c r="O3295" i="5"/>
  <c r="N3295" i="5"/>
  <c r="M3295" i="5"/>
  <c r="L3295" i="5"/>
  <c r="K3295" i="5"/>
  <c r="J3295" i="5"/>
  <c r="I3295" i="5"/>
  <c r="H3295" i="5"/>
  <c r="G3295" i="5"/>
  <c r="F3295" i="5"/>
  <c r="E3295" i="5"/>
  <c r="D3295" i="5"/>
  <c r="AE3295" i="5" s="1"/>
  <c r="C3295" i="5"/>
  <c r="B3295" i="5"/>
  <c r="A3295" i="5"/>
  <c r="AD3294" i="5"/>
  <c r="AC3294" i="5"/>
  <c r="AB3294" i="5"/>
  <c r="AA3294" i="5"/>
  <c r="Z3294" i="5"/>
  <c r="Y3294" i="5"/>
  <c r="X3294" i="5"/>
  <c r="W3294" i="5"/>
  <c r="V3294" i="5"/>
  <c r="U3294" i="5"/>
  <c r="S3294" i="5"/>
  <c r="R3294" i="5"/>
  <c r="Q3294" i="5"/>
  <c r="P3294" i="5"/>
  <c r="O3294" i="5"/>
  <c r="N3294" i="5"/>
  <c r="M3294" i="5"/>
  <c r="L3294" i="5"/>
  <c r="K3294" i="5"/>
  <c r="J3294" i="5"/>
  <c r="I3294" i="5"/>
  <c r="H3294" i="5"/>
  <c r="G3294" i="5"/>
  <c r="F3294" i="5"/>
  <c r="E3294" i="5"/>
  <c r="D3294" i="5"/>
  <c r="C3294" i="5"/>
  <c r="B3294" i="5"/>
  <c r="A3294" i="5"/>
  <c r="AE3293" i="5"/>
  <c r="AD3293" i="5"/>
  <c r="AC3293" i="5"/>
  <c r="AB3293" i="5"/>
  <c r="AA3293" i="5"/>
  <c r="Z3293" i="5"/>
  <c r="Y3293" i="5"/>
  <c r="X3293" i="5"/>
  <c r="W3293" i="5"/>
  <c r="V3293" i="5"/>
  <c r="U3293" i="5"/>
  <c r="T3293" i="5"/>
  <c r="AF3293" i="5" s="1"/>
  <c r="S3293" i="5"/>
  <c r="R3293" i="5"/>
  <c r="Q3293" i="5"/>
  <c r="P3293" i="5"/>
  <c r="O3293" i="5"/>
  <c r="N3293" i="5"/>
  <c r="M3293" i="5"/>
  <c r="L3293" i="5"/>
  <c r="K3293" i="5"/>
  <c r="J3293" i="5"/>
  <c r="I3293" i="5"/>
  <c r="H3293" i="5"/>
  <c r="G3293" i="5"/>
  <c r="F3293" i="5"/>
  <c r="E3293" i="5"/>
  <c r="D3293" i="5"/>
  <c r="C3293" i="5"/>
  <c r="B3293" i="5"/>
  <c r="A3293" i="5"/>
  <c r="AD3292" i="5"/>
  <c r="AC3292" i="5"/>
  <c r="AB3292" i="5"/>
  <c r="AA3292" i="5"/>
  <c r="Z3292" i="5"/>
  <c r="Y3292" i="5"/>
  <c r="X3292" i="5"/>
  <c r="W3292" i="5"/>
  <c r="V3292" i="5"/>
  <c r="U3292" i="5"/>
  <c r="T3292" i="5"/>
  <c r="AF3292" i="5" s="1"/>
  <c r="S3292" i="5"/>
  <c r="R3292" i="5"/>
  <c r="Q3292" i="5"/>
  <c r="P3292" i="5"/>
  <c r="O3292" i="5"/>
  <c r="N3292" i="5"/>
  <c r="M3292" i="5"/>
  <c r="L3292" i="5"/>
  <c r="K3292" i="5"/>
  <c r="J3292" i="5"/>
  <c r="I3292" i="5"/>
  <c r="H3292" i="5"/>
  <c r="G3292" i="5"/>
  <c r="F3292" i="5"/>
  <c r="E3292" i="5"/>
  <c r="D3292" i="5"/>
  <c r="AE3292" i="5" s="1"/>
  <c r="C3292" i="5"/>
  <c r="B3292" i="5"/>
  <c r="A3292" i="5"/>
  <c r="AD3291" i="5"/>
  <c r="AC3291" i="5"/>
  <c r="AB3291" i="5"/>
  <c r="AA3291" i="5"/>
  <c r="Z3291" i="5"/>
  <c r="Y3291" i="5"/>
  <c r="X3291" i="5"/>
  <c r="W3291" i="5"/>
  <c r="V3291" i="5"/>
  <c r="U3291" i="5"/>
  <c r="S3291" i="5"/>
  <c r="R3291" i="5"/>
  <c r="Q3291" i="5"/>
  <c r="P3291" i="5"/>
  <c r="O3291" i="5"/>
  <c r="N3291" i="5"/>
  <c r="M3291" i="5"/>
  <c r="L3291" i="5"/>
  <c r="K3291" i="5"/>
  <c r="J3291" i="5"/>
  <c r="I3291" i="5"/>
  <c r="H3291" i="5"/>
  <c r="G3291" i="5"/>
  <c r="F3291" i="5"/>
  <c r="E3291" i="5"/>
  <c r="D3291" i="5"/>
  <c r="T3291" i="5" s="1"/>
  <c r="AF3291" i="5" s="1"/>
  <c r="C3291" i="5"/>
  <c r="B3291" i="5"/>
  <c r="A3291" i="5"/>
  <c r="AE3290" i="5"/>
  <c r="AD3290" i="5"/>
  <c r="AC3290" i="5"/>
  <c r="AB3290" i="5"/>
  <c r="AA3290" i="5"/>
  <c r="Z3290" i="5"/>
  <c r="Y3290" i="5"/>
  <c r="X3290" i="5"/>
  <c r="W3290" i="5"/>
  <c r="V3290" i="5"/>
  <c r="U3290" i="5"/>
  <c r="T3290" i="5"/>
  <c r="AF3290" i="5" s="1"/>
  <c r="S3290" i="5"/>
  <c r="R3290" i="5"/>
  <c r="Q3290" i="5"/>
  <c r="P3290" i="5"/>
  <c r="O3290" i="5"/>
  <c r="N3290" i="5"/>
  <c r="M3290" i="5"/>
  <c r="L3290" i="5"/>
  <c r="K3290" i="5"/>
  <c r="J3290" i="5"/>
  <c r="I3290" i="5"/>
  <c r="H3290" i="5"/>
  <c r="G3290" i="5"/>
  <c r="F3290" i="5"/>
  <c r="E3290" i="5"/>
  <c r="D3290" i="5"/>
  <c r="C3290" i="5"/>
  <c r="B3290" i="5"/>
  <c r="A3290" i="5"/>
  <c r="AD3289" i="5"/>
  <c r="AC3289" i="5"/>
  <c r="AB3289" i="5"/>
  <c r="AA3289" i="5"/>
  <c r="Z3289" i="5"/>
  <c r="Y3289" i="5"/>
  <c r="X3289" i="5"/>
  <c r="W3289" i="5"/>
  <c r="V3289" i="5"/>
  <c r="U3289" i="5"/>
  <c r="S3289" i="5"/>
  <c r="R3289" i="5"/>
  <c r="Q3289" i="5"/>
  <c r="P3289" i="5"/>
  <c r="O3289" i="5"/>
  <c r="N3289" i="5"/>
  <c r="M3289" i="5"/>
  <c r="L3289" i="5"/>
  <c r="K3289" i="5"/>
  <c r="J3289" i="5"/>
  <c r="I3289" i="5"/>
  <c r="H3289" i="5"/>
  <c r="G3289" i="5"/>
  <c r="F3289" i="5"/>
  <c r="E3289" i="5"/>
  <c r="D3289" i="5"/>
  <c r="C3289" i="5"/>
  <c r="B3289" i="5"/>
  <c r="A3289" i="5"/>
  <c r="AE3288" i="5"/>
  <c r="AD3288" i="5"/>
  <c r="AC3288" i="5"/>
  <c r="AB3288" i="5"/>
  <c r="AA3288" i="5"/>
  <c r="Z3288" i="5"/>
  <c r="Y3288" i="5"/>
  <c r="X3288" i="5"/>
  <c r="W3288" i="5"/>
  <c r="V3288" i="5"/>
  <c r="U3288" i="5"/>
  <c r="S3288" i="5"/>
  <c r="R3288" i="5"/>
  <c r="Q3288" i="5"/>
  <c r="P3288" i="5"/>
  <c r="O3288" i="5"/>
  <c r="N3288" i="5"/>
  <c r="M3288" i="5"/>
  <c r="L3288" i="5"/>
  <c r="K3288" i="5"/>
  <c r="J3288" i="5"/>
  <c r="I3288" i="5"/>
  <c r="H3288" i="5"/>
  <c r="G3288" i="5"/>
  <c r="F3288" i="5"/>
  <c r="E3288" i="5"/>
  <c r="D3288" i="5"/>
  <c r="T3288" i="5" s="1"/>
  <c r="AF3288" i="5" s="1"/>
  <c r="C3288" i="5"/>
  <c r="B3288" i="5"/>
  <c r="A3288" i="5"/>
  <c r="AE3287" i="5"/>
  <c r="AD3287" i="5"/>
  <c r="AC3287" i="5"/>
  <c r="AB3287" i="5"/>
  <c r="AA3287" i="5"/>
  <c r="Z3287" i="5"/>
  <c r="Y3287" i="5"/>
  <c r="X3287" i="5"/>
  <c r="W3287" i="5"/>
  <c r="V3287" i="5"/>
  <c r="U3287" i="5"/>
  <c r="T3287" i="5"/>
  <c r="AF3287" i="5" s="1"/>
  <c r="S3287" i="5"/>
  <c r="R3287" i="5"/>
  <c r="Q3287" i="5"/>
  <c r="P3287" i="5"/>
  <c r="O3287" i="5"/>
  <c r="N3287" i="5"/>
  <c r="M3287" i="5"/>
  <c r="L3287" i="5"/>
  <c r="K3287" i="5"/>
  <c r="J3287" i="5"/>
  <c r="I3287" i="5"/>
  <c r="H3287" i="5"/>
  <c r="G3287" i="5"/>
  <c r="F3287" i="5"/>
  <c r="E3287" i="5"/>
  <c r="D3287" i="5"/>
  <c r="C3287" i="5"/>
  <c r="B3287" i="5"/>
  <c r="A3287" i="5"/>
  <c r="AD3286" i="5"/>
  <c r="AC3286" i="5"/>
  <c r="AB3286" i="5"/>
  <c r="AA3286" i="5"/>
  <c r="Z3286" i="5"/>
  <c r="Y3286" i="5"/>
  <c r="X3286" i="5"/>
  <c r="W3286" i="5"/>
  <c r="V3286" i="5"/>
  <c r="U3286" i="5"/>
  <c r="S3286" i="5"/>
  <c r="R3286" i="5"/>
  <c r="Q3286" i="5"/>
  <c r="P3286" i="5"/>
  <c r="O3286" i="5"/>
  <c r="N3286" i="5"/>
  <c r="M3286" i="5"/>
  <c r="L3286" i="5"/>
  <c r="K3286" i="5"/>
  <c r="J3286" i="5"/>
  <c r="I3286" i="5"/>
  <c r="H3286" i="5"/>
  <c r="G3286" i="5"/>
  <c r="F3286" i="5"/>
  <c r="E3286" i="5"/>
  <c r="D3286" i="5"/>
  <c r="C3286" i="5"/>
  <c r="B3286" i="5"/>
  <c r="A3286" i="5"/>
  <c r="AD3285" i="5"/>
  <c r="AC3285" i="5"/>
  <c r="AB3285" i="5"/>
  <c r="AA3285" i="5"/>
  <c r="Z3285" i="5"/>
  <c r="Y3285" i="5"/>
  <c r="X3285" i="5"/>
  <c r="W3285" i="5"/>
  <c r="V3285" i="5"/>
  <c r="U3285" i="5"/>
  <c r="S3285" i="5"/>
  <c r="R3285" i="5"/>
  <c r="Q3285" i="5"/>
  <c r="P3285" i="5"/>
  <c r="O3285" i="5"/>
  <c r="N3285" i="5"/>
  <c r="M3285" i="5"/>
  <c r="L3285" i="5"/>
  <c r="K3285" i="5"/>
  <c r="J3285" i="5"/>
  <c r="I3285" i="5"/>
  <c r="H3285" i="5"/>
  <c r="G3285" i="5"/>
  <c r="F3285" i="5"/>
  <c r="E3285" i="5"/>
  <c r="D3285" i="5"/>
  <c r="T3285" i="5" s="1"/>
  <c r="AF3285" i="5" s="1"/>
  <c r="C3285" i="5"/>
  <c r="B3285" i="5"/>
  <c r="A3285" i="5"/>
  <c r="AE3284" i="5"/>
  <c r="AD3284" i="5"/>
  <c r="AC3284" i="5"/>
  <c r="AB3284" i="5"/>
  <c r="AA3284" i="5"/>
  <c r="Z3284" i="5"/>
  <c r="Y3284" i="5"/>
  <c r="X3284" i="5"/>
  <c r="W3284" i="5"/>
  <c r="V3284" i="5"/>
  <c r="U3284" i="5"/>
  <c r="T3284" i="5"/>
  <c r="AF3284" i="5" s="1"/>
  <c r="S3284" i="5"/>
  <c r="R3284" i="5"/>
  <c r="Q3284" i="5"/>
  <c r="P3284" i="5"/>
  <c r="O3284" i="5"/>
  <c r="N3284" i="5"/>
  <c r="M3284" i="5"/>
  <c r="L3284" i="5"/>
  <c r="K3284" i="5"/>
  <c r="J3284" i="5"/>
  <c r="I3284" i="5"/>
  <c r="H3284" i="5"/>
  <c r="G3284" i="5"/>
  <c r="F3284" i="5"/>
  <c r="E3284" i="5"/>
  <c r="D3284" i="5"/>
  <c r="C3284" i="5"/>
  <c r="B3284" i="5"/>
  <c r="A3284" i="5"/>
  <c r="AD3283" i="5"/>
  <c r="AC3283" i="5"/>
  <c r="AB3283" i="5"/>
  <c r="AA3283" i="5"/>
  <c r="Z3283" i="5"/>
  <c r="Y3283" i="5"/>
  <c r="X3283" i="5"/>
  <c r="W3283" i="5"/>
  <c r="V3283" i="5"/>
  <c r="U3283" i="5"/>
  <c r="T3283" i="5"/>
  <c r="AF3283" i="5" s="1"/>
  <c r="S3283" i="5"/>
  <c r="R3283" i="5"/>
  <c r="Q3283" i="5"/>
  <c r="P3283" i="5"/>
  <c r="O3283" i="5"/>
  <c r="N3283" i="5"/>
  <c r="M3283" i="5"/>
  <c r="L3283" i="5"/>
  <c r="K3283" i="5"/>
  <c r="J3283" i="5"/>
  <c r="I3283" i="5"/>
  <c r="H3283" i="5"/>
  <c r="G3283" i="5"/>
  <c r="F3283" i="5"/>
  <c r="E3283" i="5"/>
  <c r="D3283" i="5"/>
  <c r="AE3283" i="5" s="1"/>
  <c r="C3283" i="5"/>
  <c r="B3283" i="5"/>
  <c r="A3283" i="5"/>
  <c r="AE3282" i="5"/>
  <c r="AD3282" i="5"/>
  <c r="AC3282" i="5"/>
  <c r="AB3282" i="5"/>
  <c r="AA3282" i="5"/>
  <c r="Z3282" i="5"/>
  <c r="Y3282" i="5"/>
  <c r="X3282" i="5"/>
  <c r="W3282" i="5"/>
  <c r="V3282" i="5"/>
  <c r="U3282" i="5"/>
  <c r="S3282" i="5"/>
  <c r="R3282" i="5"/>
  <c r="Q3282" i="5"/>
  <c r="P3282" i="5"/>
  <c r="O3282" i="5"/>
  <c r="N3282" i="5"/>
  <c r="M3282" i="5"/>
  <c r="L3282" i="5"/>
  <c r="K3282" i="5"/>
  <c r="J3282" i="5"/>
  <c r="I3282" i="5"/>
  <c r="H3282" i="5"/>
  <c r="G3282" i="5"/>
  <c r="F3282" i="5"/>
  <c r="E3282" i="5"/>
  <c r="D3282" i="5"/>
  <c r="T3282" i="5" s="1"/>
  <c r="AF3282" i="5" s="1"/>
  <c r="C3282" i="5"/>
  <c r="B3282" i="5"/>
  <c r="A3282" i="5"/>
  <c r="AE3281" i="5"/>
  <c r="AD3281" i="5"/>
  <c r="AC3281" i="5"/>
  <c r="AB3281" i="5"/>
  <c r="AA3281" i="5"/>
  <c r="Z3281" i="5"/>
  <c r="Y3281" i="5"/>
  <c r="X3281" i="5"/>
  <c r="W3281" i="5"/>
  <c r="V3281" i="5"/>
  <c r="U3281" i="5"/>
  <c r="T3281" i="5"/>
  <c r="AF3281" i="5" s="1"/>
  <c r="S3281" i="5"/>
  <c r="R3281" i="5"/>
  <c r="Q3281" i="5"/>
  <c r="P3281" i="5"/>
  <c r="O3281" i="5"/>
  <c r="N3281" i="5"/>
  <c r="M3281" i="5"/>
  <c r="L3281" i="5"/>
  <c r="K3281" i="5"/>
  <c r="J3281" i="5"/>
  <c r="I3281" i="5"/>
  <c r="H3281" i="5"/>
  <c r="G3281" i="5"/>
  <c r="F3281" i="5"/>
  <c r="E3281" i="5"/>
  <c r="D3281" i="5"/>
  <c r="C3281" i="5"/>
  <c r="B3281" i="5"/>
  <c r="A3281" i="5"/>
  <c r="AE3280" i="5"/>
  <c r="AD3280" i="5"/>
  <c r="AC3280" i="5"/>
  <c r="AB3280" i="5"/>
  <c r="AA3280" i="5"/>
  <c r="Z3280" i="5"/>
  <c r="Y3280" i="5"/>
  <c r="X3280" i="5"/>
  <c r="W3280" i="5"/>
  <c r="V3280" i="5"/>
  <c r="U3280" i="5"/>
  <c r="T3280" i="5"/>
  <c r="AF3280" i="5" s="1"/>
  <c r="S3280" i="5"/>
  <c r="R3280" i="5"/>
  <c r="Q3280" i="5"/>
  <c r="P3280" i="5"/>
  <c r="O3280" i="5"/>
  <c r="N3280" i="5"/>
  <c r="M3280" i="5"/>
  <c r="L3280" i="5"/>
  <c r="K3280" i="5"/>
  <c r="J3280" i="5"/>
  <c r="I3280" i="5"/>
  <c r="H3280" i="5"/>
  <c r="G3280" i="5"/>
  <c r="F3280" i="5"/>
  <c r="E3280" i="5"/>
  <c r="D3280" i="5"/>
  <c r="C3280" i="5"/>
  <c r="B3280" i="5"/>
  <c r="A3280" i="5"/>
  <c r="AD3279" i="5"/>
  <c r="AC3279" i="5"/>
  <c r="AB3279" i="5"/>
  <c r="AA3279" i="5"/>
  <c r="Z3279" i="5"/>
  <c r="Y3279" i="5"/>
  <c r="X3279" i="5"/>
  <c r="W3279" i="5"/>
  <c r="V3279" i="5"/>
  <c r="U3279" i="5"/>
  <c r="S3279" i="5"/>
  <c r="R3279" i="5"/>
  <c r="Q3279" i="5"/>
  <c r="P3279" i="5"/>
  <c r="O3279" i="5"/>
  <c r="N3279" i="5"/>
  <c r="M3279" i="5"/>
  <c r="L3279" i="5"/>
  <c r="K3279" i="5"/>
  <c r="J3279" i="5"/>
  <c r="I3279" i="5"/>
  <c r="H3279" i="5"/>
  <c r="G3279" i="5"/>
  <c r="F3279" i="5"/>
  <c r="E3279" i="5"/>
  <c r="D3279" i="5"/>
  <c r="T3279" i="5" s="1"/>
  <c r="AF3279" i="5" s="1"/>
  <c r="C3279" i="5"/>
  <c r="B3279" i="5"/>
  <c r="A3279" i="5"/>
  <c r="AE3278" i="5"/>
  <c r="AD3278" i="5"/>
  <c r="AC3278" i="5"/>
  <c r="AB3278" i="5"/>
  <c r="AA3278" i="5"/>
  <c r="Z3278" i="5"/>
  <c r="Y3278" i="5"/>
  <c r="X3278" i="5"/>
  <c r="W3278" i="5"/>
  <c r="V3278" i="5"/>
  <c r="U3278" i="5"/>
  <c r="T3278" i="5"/>
  <c r="AF3278" i="5" s="1"/>
  <c r="S3278" i="5"/>
  <c r="R3278" i="5"/>
  <c r="Q3278" i="5"/>
  <c r="P3278" i="5"/>
  <c r="O3278" i="5"/>
  <c r="N3278" i="5"/>
  <c r="M3278" i="5"/>
  <c r="L3278" i="5"/>
  <c r="K3278" i="5"/>
  <c r="J3278" i="5"/>
  <c r="I3278" i="5"/>
  <c r="H3278" i="5"/>
  <c r="G3278" i="5"/>
  <c r="F3278" i="5"/>
  <c r="E3278" i="5"/>
  <c r="D3278" i="5"/>
  <c r="C3278" i="5"/>
  <c r="B3278" i="5"/>
  <c r="A3278" i="5"/>
  <c r="AF3277" i="5"/>
  <c r="AD3277" i="5"/>
  <c r="AC3277" i="5"/>
  <c r="AB3277" i="5"/>
  <c r="AA3277" i="5"/>
  <c r="Z3277" i="5"/>
  <c r="Y3277" i="5"/>
  <c r="X3277" i="5"/>
  <c r="W3277" i="5"/>
  <c r="V3277" i="5"/>
  <c r="U3277" i="5"/>
  <c r="T3277" i="5"/>
  <c r="S3277" i="5"/>
  <c r="R3277" i="5"/>
  <c r="Q3277" i="5"/>
  <c r="P3277" i="5"/>
  <c r="O3277" i="5"/>
  <c r="N3277" i="5"/>
  <c r="M3277" i="5"/>
  <c r="L3277" i="5"/>
  <c r="K3277" i="5"/>
  <c r="J3277" i="5"/>
  <c r="I3277" i="5"/>
  <c r="H3277" i="5"/>
  <c r="G3277" i="5"/>
  <c r="F3277" i="5"/>
  <c r="E3277" i="5"/>
  <c r="D3277" i="5"/>
  <c r="AE3277" i="5" s="1"/>
  <c r="C3277" i="5"/>
  <c r="B3277" i="5"/>
  <c r="A3277" i="5"/>
  <c r="AD3276" i="5"/>
  <c r="AC3276" i="5"/>
  <c r="AB3276" i="5"/>
  <c r="AA3276" i="5"/>
  <c r="Z3276" i="5"/>
  <c r="Y3276" i="5"/>
  <c r="X3276" i="5"/>
  <c r="W3276" i="5"/>
  <c r="V3276" i="5"/>
  <c r="U3276" i="5"/>
  <c r="S3276" i="5"/>
  <c r="R3276" i="5"/>
  <c r="Q3276" i="5"/>
  <c r="P3276" i="5"/>
  <c r="O3276" i="5"/>
  <c r="N3276" i="5"/>
  <c r="M3276" i="5"/>
  <c r="L3276" i="5"/>
  <c r="K3276" i="5"/>
  <c r="J3276" i="5"/>
  <c r="I3276" i="5"/>
  <c r="H3276" i="5"/>
  <c r="G3276" i="5"/>
  <c r="F3276" i="5"/>
  <c r="E3276" i="5"/>
  <c r="D3276" i="5"/>
  <c r="C3276" i="5"/>
  <c r="B3276" i="5"/>
  <c r="A3276" i="5"/>
  <c r="AE3275" i="5"/>
  <c r="AD3275" i="5"/>
  <c r="AC3275" i="5"/>
  <c r="AB3275" i="5"/>
  <c r="AA3275" i="5"/>
  <c r="Z3275" i="5"/>
  <c r="Y3275" i="5"/>
  <c r="X3275" i="5"/>
  <c r="W3275" i="5"/>
  <c r="V3275" i="5"/>
  <c r="U3275" i="5"/>
  <c r="T3275" i="5"/>
  <c r="AF3275" i="5" s="1"/>
  <c r="S3275" i="5"/>
  <c r="R3275" i="5"/>
  <c r="Q3275" i="5"/>
  <c r="P3275" i="5"/>
  <c r="O3275" i="5"/>
  <c r="N3275" i="5"/>
  <c r="M3275" i="5"/>
  <c r="L3275" i="5"/>
  <c r="K3275" i="5"/>
  <c r="J3275" i="5"/>
  <c r="I3275" i="5"/>
  <c r="H3275" i="5"/>
  <c r="G3275" i="5"/>
  <c r="F3275" i="5"/>
  <c r="E3275" i="5"/>
  <c r="D3275" i="5"/>
  <c r="C3275" i="5"/>
  <c r="B3275" i="5"/>
  <c r="A3275" i="5"/>
  <c r="AD3274" i="5"/>
  <c r="AC3274" i="5"/>
  <c r="AB3274" i="5"/>
  <c r="AA3274" i="5"/>
  <c r="Z3274" i="5"/>
  <c r="Y3274" i="5"/>
  <c r="X3274" i="5"/>
  <c r="W3274" i="5"/>
  <c r="V3274" i="5"/>
  <c r="U3274" i="5"/>
  <c r="T3274" i="5"/>
  <c r="S3274" i="5"/>
  <c r="R3274" i="5"/>
  <c r="Q3274" i="5"/>
  <c r="P3274" i="5"/>
  <c r="O3274" i="5"/>
  <c r="N3274" i="5"/>
  <c r="M3274" i="5"/>
  <c r="L3274" i="5"/>
  <c r="K3274" i="5"/>
  <c r="J3274" i="5"/>
  <c r="I3274" i="5"/>
  <c r="H3274" i="5"/>
  <c r="G3274" i="5"/>
  <c r="F3274" i="5"/>
  <c r="AF3274" i="5" s="1"/>
  <c r="E3274" i="5"/>
  <c r="D3274" i="5"/>
  <c r="AE3274" i="5" s="1"/>
  <c r="C3274" i="5"/>
  <c r="B3274" i="5"/>
  <c r="A3274" i="5"/>
  <c r="AD3273" i="5"/>
  <c r="AC3273" i="5"/>
  <c r="AB3273" i="5"/>
  <c r="AA3273" i="5"/>
  <c r="Z3273" i="5"/>
  <c r="Y3273" i="5"/>
  <c r="X3273" i="5"/>
  <c r="W3273" i="5"/>
  <c r="V3273" i="5"/>
  <c r="U3273" i="5"/>
  <c r="S3273" i="5"/>
  <c r="R3273" i="5"/>
  <c r="Q3273" i="5"/>
  <c r="P3273" i="5"/>
  <c r="O3273" i="5"/>
  <c r="N3273" i="5"/>
  <c r="M3273" i="5"/>
  <c r="L3273" i="5"/>
  <c r="K3273" i="5"/>
  <c r="J3273" i="5"/>
  <c r="I3273" i="5"/>
  <c r="H3273" i="5"/>
  <c r="G3273" i="5"/>
  <c r="F3273" i="5"/>
  <c r="E3273" i="5"/>
  <c r="D3273" i="5"/>
  <c r="T3273" i="5" s="1"/>
  <c r="AF3273" i="5" s="1"/>
  <c r="C3273" i="5"/>
  <c r="B3273" i="5"/>
  <c r="A3273" i="5"/>
  <c r="AE3272" i="5"/>
  <c r="AD3272" i="5"/>
  <c r="AC3272" i="5"/>
  <c r="AB3272" i="5"/>
  <c r="AA3272" i="5"/>
  <c r="Z3272" i="5"/>
  <c r="Y3272" i="5"/>
  <c r="X3272" i="5"/>
  <c r="W3272" i="5"/>
  <c r="V3272" i="5"/>
  <c r="U3272" i="5"/>
  <c r="T3272" i="5"/>
  <c r="AF3272" i="5" s="1"/>
  <c r="S3272" i="5"/>
  <c r="R3272" i="5"/>
  <c r="Q3272" i="5"/>
  <c r="P3272" i="5"/>
  <c r="O3272" i="5"/>
  <c r="N3272" i="5"/>
  <c r="M3272" i="5"/>
  <c r="L3272" i="5"/>
  <c r="K3272" i="5"/>
  <c r="J3272" i="5"/>
  <c r="I3272" i="5"/>
  <c r="H3272" i="5"/>
  <c r="G3272" i="5"/>
  <c r="F3272" i="5"/>
  <c r="E3272" i="5"/>
  <c r="D3272" i="5"/>
  <c r="C3272" i="5"/>
  <c r="B3272" i="5"/>
  <c r="A3272" i="5"/>
  <c r="AD3271" i="5"/>
  <c r="AC3271" i="5"/>
  <c r="AB3271" i="5"/>
  <c r="AA3271" i="5"/>
  <c r="Z3271" i="5"/>
  <c r="Y3271" i="5"/>
  <c r="X3271" i="5"/>
  <c r="W3271" i="5"/>
  <c r="V3271" i="5"/>
  <c r="U3271" i="5"/>
  <c r="S3271" i="5"/>
  <c r="R3271" i="5"/>
  <c r="Q3271" i="5"/>
  <c r="P3271" i="5"/>
  <c r="O3271" i="5"/>
  <c r="N3271" i="5"/>
  <c r="M3271" i="5"/>
  <c r="L3271" i="5"/>
  <c r="K3271" i="5"/>
  <c r="J3271" i="5"/>
  <c r="I3271" i="5"/>
  <c r="H3271" i="5"/>
  <c r="G3271" i="5"/>
  <c r="F3271" i="5"/>
  <c r="E3271" i="5"/>
  <c r="D3271" i="5"/>
  <c r="C3271" i="5"/>
  <c r="B3271" i="5"/>
  <c r="A3271" i="5"/>
  <c r="AE3270" i="5"/>
  <c r="AD3270" i="5"/>
  <c r="AC3270" i="5"/>
  <c r="AB3270" i="5"/>
  <c r="AA3270" i="5"/>
  <c r="Z3270" i="5"/>
  <c r="Y3270" i="5"/>
  <c r="X3270" i="5"/>
  <c r="W3270" i="5"/>
  <c r="V3270" i="5"/>
  <c r="U3270" i="5"/>
  <c r="S3270" i="5"/>
  <c r="R3270" i="5"/>
  <c r="Q3270" i="5"/>
  <c r="P3270" i="5"/>
  <c r="O3270" i="5"/>
  <c r="N3270" i="5"/>
  <c r="M3270" i="5"/>
  <c r="L3270" i="5"/>
  <c r="K3270" i="5"/>
  <c r="J3270" i="5"/>
  <c r="I3270" i="5"/>
  <c r="H3270" i="5"/>
  <c r="G3270" i="5"/>
  <c r="F3270" i="5"/>
  <c r="E3270" i="5"/>
  <c r="D3270" i="5"/>
  <c r="T3270" i="5" s="1"/>
  <c r="AF3270" i="5" s="1"/>
  <c r="C3270" i="5"/>
  <c r="B3270" i="5"/>
  <c r="A3270" i="5"/>
  <c r="AE3269" i="5"/>
  <c r="AD3269" i="5"/>
  <c r="AC3269" i="5"/>
  <c r="AB3269" i="5"/>
  <c r="AA3269" i="5"/>
  <c r="Z3269" i="5"/>
  <c r="Y3269" i="5"/>
  <c r="X3269" i="5"/>
  <c r="W3269" i="5"/>
  <c r="V3269" i="5"/>
  <c r="U3269" i="5"/>
  <c r="T3269" i="5"/>
  <c r="AF3269" i="5" s="1"/>
  <c r="S3269" i="5"/>
  <c r="R3269" i="5"/>
  <c r="Q3269" i="5"/>
  <c r="P3269" i="5"/>
  <c r="O3269" i="5"/>
  <c r="N3269" i="5"/>
  <c r="M3269" i="5"/>
  <c r="L3269" i="5"/>
  <c r="K3269" i="5"/>
  <c r="J3269" i="5"/>
  <c r="I3269" i="5"/>
  <c r="H3269" i="5"/>
  <c r="G3269" i="5"/>
  <c r="F3269" i="5"/>
  <c r="E3269" i="5"/>
  <c r="D3269" i="5"/>
  <c r="C3269" i="5"/>
  <c r="B3269" i="5"/>
  <c r="A3269" i="5"/>
  <c r="AD3268" i="5"/>
  <c r="AC3268" i="5"/>
  <c r="AB3268" i="5"/>
  <c r="AA3268" i="5"/>
  <c r="Z3268" i="5"/>
  <c r="Y3268" i="5"/>
  <c r="X3268" i="5"/>
  <c r="W3268" i="5"/>
  <c r="V3268" i="5"/>
  <c r="U3268" i="5"/>
  <c r="S3268" i="5"/>
  <c r="R3268" i="5"/>
  <c r="Q3268" i="5"/>
  <c r="P3268" i="5"/>
  <c r="O3268" i="5"/>
  <c r="N3268" i="5"/>
  <c r="M3268" i="5"/>
  <c r="L3268" i="5"/>
  <c r="K3268" i="5"/>
  <c r="J3268" i="5"/>
  <c r="I3268" i="5"/>
  <c r="H3268" i="5"/>
  <c r="G3268" i="5"/>
  <c r="F3268" i="5"/>
  <c r="E3268" i="5"/>
  <c r="D3268" i="5"/>
  <c r="C3268" i="5"/>
  <c r="B3268" i="5"/>
  <c r="A3268" i="5"/>
  <c r="AE3267" i="5"/>
  <c r="AD3267" i="5"/>
  <c r="AC3267" i="5"/>
  <c r="AB3267" i="5"/>
  <c r="AA3267" i="5"/>
  <c r="Z3267" i="5"/>
  <c r="Y3267" i="5"/>
  <c r="X3267" i="5"/>
  <c r="W3267" i="5"/>
  <c r="V3267" i="5"/>
  <c r="U3267" i="5"/>
  <c r="S3267" i="5"/>
  <c r="R3267" i="5"/>
  <c r="Q3267" i="5"/>
  <c r="P3267" i="5"/>
  <c r="O3267" i="5"/>
  <c r="N3267" i="5"/>
  <c r="M3267" i="5"/>
  <c r="L3267" i="5"/>
  <c r="K3267" i="5"/>
  <c r="J3267" i="5"/>
  <c r="I3267" i="5"/>
  <c r="H3267" i="5"/>
  <c r="G3267" i="5"/>
  <c r="F3267" i="5"/>
  <c r="E3267" i="5"/>
  <c r="D3267" i="5"/>
  <c r="T3267" i="5" s="1"/>
  <c r="AF3267" i="5" s="1"/>
  <c r="C3267" i="5"/>
  <c r="B3267" i="5"/>
  <c r="A3267" i="5"/>
  <c r="AE3266" i="5"/>
  <c r="AD3266" i="5"/>
  <c r="AC3266" i="5"/>
  <c r="AB3266" i="5"/>
  <c r="AA3266" i="5"/>
  <c r="Z3266" i="5"/>
  <c r="Y3266" i="5"/>
  <c r="X3266" i="5"/>
  <c r="W3266" i="5"/>
  <c r="V3266" i="5"/>
  <c r="U3266" i="5"/>
  <c r="T3266" i="5"/>
  <c r="AF3266" i="5" s="1"/>
  <c r="S3266" i="5"/>
  <c r="R3266" i="5"/>
  <c r="Q3266" i="5"/>
  <c r="P3266" i="5"/>
  <c r="O3266" i="5"/>
  <c r="N3266" i="5"/>
  <c r="M3266" i="5"/>
  <c r="L3266" i="5"/>
  <c r="K3266" i="5"/>
  <c r="J3266" i="5"/>
  <c r="I3266" i="5"/>
  <c r="H3266" i="5"/>
  <c r="G3266" i="5"/>
  <c r="F3266" i="5"/>
  <c r="E3266" i="5"/>
  <c r="D3266" i="5"/>
  <c r="C3266" i="5"/>
  <c r="B3266" i="5"/>
  <c r="A3266" i="5"/>
  <c r="AD3265" i="5"/>
  <c r="AC3265" i="5"/>
  <c r="AB3265" i="5"/>
  <c r="AA3265" i="5"/>
  <c r="Z3265" i="5"/>
  <c r="Y3265" i="5"/>
  <c r="X3265" i="5"/>
  <c r="W3265" i="5"/>
  <c r="V3265" i="5"/>
  <c r="U3265" i="5"/>
  <c r="T3265" i="5"/>
  <c r="AF3265" i="5" s="1"/>
  <c r="S3265" i="5"/>
  <c r="R3265" i="5"/>
  <c r="Q3265" i="5"/>
  <c r="P3265" i="5"/>
  <c r="O3265" i="5"/>
  <c r="N3265" i="5"/>
  <c r="M3265" i="5"/>
  <c r="L3265" i="5"/>
  <c r="K3265" i="5"/>
  <c r="J3265" i="5"/>
  <c r="I3265" i="5"/>
  <c r="H3265" i="5"/>
  <c r="G3265" i="5"/>
  <c r="F3265" i="5"/>
  <c r="E3265" i="5"/>
  <c r="D3265" i="5"/>
  <c r="AE3265" i="5" s="1"/>
  <c r="C3265" i="5"/>
  <c r="B3265" i="5"/>
  <c r="A3265" i="5"/>
  <c r="AE3264" i="5"/>
  <c r="AD3264" i="5"/>
  <c r="AC3264" i="5"/>
  <c r="AB3264" i="5"/>
  <c r="AA3264" i="5"/>
  <c r="Z3264" i="5"/>
  <c r="Y3264" i="5"/>
  <c r="X3264" i="5"/>
  <c r="W3264" i="5"/>
  <c r="V3264" i="5"/>
  <c r="U3264" i="5"/>
  <c r="S3264" i="5"/>
  <c r="R3264" i="5"/>
  <c r="Q3264" i="5"/>
  <c r="P3264" i="5"/>
  <c r="O3264" i="5"/>
  <c r="N3264" i="5"/>
  <c r="M3264" i="5"/>
  <c r="L3264" i="5"/>
  <c r="K3264" i="5"/>
  <c r="J3264" i="5"/>
  <c r="I3264" i="5"/>
  <c r="H3264" i="5"/>
  <c r="G3264" i="5"/>
  <c r="F3264" i="5"/>
  <c r="E3264" i="5"/>
  <c r="D3264" i="5"/>
  <c r="T3264" i="5" s="1"/>
  <c r="AF3264" i="5" s="1"/>
  <c r="C3264" i="5"/>
  <c r="B3264" i="5"/>
  <c r="A3264" i="5"/>
  <c r="AE3263" i="5"/>
  <c r="AD3263" i="5"/>
  <c r="AC3263" i="5"/>
  <c r="AB3263" i="5"/>
  <c r="AA3263" i="5"/>
  <c r="Z3263" i="5"/>
  <c r="Y3263" i="5"/>
  <c r="X3263" i="5"/>
  <c r="W3263" i="5"/>
  <c r="V3263" i="5"/>
  <c r="U3263" i="5"/>
  <c r="T3263" i="5"/>
  <c r="AF3263" i="5" s="1"/>
  <c r="S3263" i="5"/>
  <c r="R3263" i="5"/>
  <c r="Q3263" i="5"/>
  <c r="P3263" i="5"/>
  <c r="O3263" i="5"/>
  <c r="N3263" i="5"/>
  <c r="M3263" i="5"/>
  <c r="L3263" i="5"/>
  <c r="K3263" i="5"/>
  <c r="J3263" i="5"/>
  <c r="I3263" i="5"/>
  <c r="H3263" i="5"/>
  <c r="G3263" i="5"/>
  <c r="F3263" i="5"/>
  <c r="E3263" i="5"/>
  <c r="D3263" i="5"/>
  <c r="C3263" i="5"/>
  <c r="B3263" i="5"/>
  <c r="A3263" i="5"/>
  <c r="AE3262" i="5"/>
  <c r="AD3262" i="5"/>
  <c r="AC3262" i="5"/>
  <c r="AB3262" i="5"/>
  <c r="AA3262" i="5"/>
  <c r="Z3262" i="5"/>
  <c r="Y3262" i="5"/>
  <c r="X3262" i="5"/>
  <c r="W3262" i="5"/>
  <c r="V3262" i="5"/>
  <c r="U3262" i="5"/>
  <c r="T3262" i="5"/>
  <c r="AF3262" i="5" s="1"/>
  <c r="S3262" i="5"/>
  <c r="R3262" i="5"/>
  <c r="Q3262" i="5"/>
  <c r="P3262" i="5"/>
  <c r="O3262" i="5"/>
  <c r="N3262" i="5"/>
  <c r="M3262" i="5"/>
  <c r="L3262" i="5"/>
  <c r="K3262" i="5"/>
  <c r="J3262" i="5"/>
  <c r="I3262" i="5"/>
  <c r="H3262" i="5"/>
  <c r="G3262" i="5"/>
  <c r="F3262" i="5"/>
  <c r="E3262" i="5"/>
  <c r="D3262" i="5"/>
  <c r="C3262" i="5"/>
  <c r="B3262" i="5"/>
  <c r="A3262" i="5"/>
  <c r="AD3261" i="5"/>
  <c r="AC3261" i="5"/>
  <c r="AB3261" i="5"/>
  <c r="AA3261" i="5"/>
  <c r="Z3261" i="5"/>
  <c r="Y3261" i="5"/>
  <c r="X3261" i="5"/>
  <c r="W3261" i="5"/>
  <c r="V3261" i="5"/>
  <c r="U3261" i="5"/>
  <c r="S3261" i="5"/>
  <c r="R3261" i="5"/>
  <c r="Q3261" i="5"/>
  <c r="P3261" i="5"/>
  <c r="O3261" i="5"/>
  <c r="N3261" i="5"/>
  <c r="M3261" i="5"/>
  <c r="L3261" i="5"/>
  <c r="K3261" i="5"/>
  <c r="J3261" i="5"/>
  <c r="I3261" i="5"/>
  <c r="H3261" i="5"/>
  <c r="G3261" i="5"/>
  <c r="F3261" i="5"/>
  <c r="E3261" i="5"/>
  <c r="D3261" i="5"/>
  <c r="T3261" i="5" s="1"/>
  <c r="AF3261" i="5" s="1"/>
  <c r="C3261" i="5"/>
  <c r="B3261" i="5"/>
  <c r="A3261" i="5"/>
  <c r="AE3260" i="5"/>
  <c r="AD3260" i="5"/>
  <c r="AC3260" i="5"/>
  <c r="AB3260" i="5"/>
  <c r="AA3260" i="5"/>
  <c r="Z3260" i="5"/>
  <c r="Y3260" i="5"/>
  <c r="X3260" i="5"/>
  <c r="W3260" i="5"/>
  <c r="V3260" i="5"/>
  <c r="U3260" i="5"/>
  <c r="T3260" i="5"/>
  <c r="AF3260" i="5" s="1"/>
  <c r="S3260" i="5"/>
  <c r="R3260" i="5"/>
  <c r="Q3260" i="5"/>
  <c r="P3260" i="5"/>
  <c r="O3260" i="5"/>
  <c r="N3260" i="5"/>
  <c r="M3260" i="5"/>
  <c r="L3260" i="5"/>
  <c r="K3260" i="5"/>
  <c r="J3260" i="5"/>
  <c r="I3260" i="5"/>
  <c r="H3260" i="5"/>
  <c r="G3260" i="5"/>
  <c r="F3260" i="5"/>
  <c r="E3260" i="5"/>
  <c r="D3260" i="5"/>
  <c r="C3260" i="5"/>
  <c r="B3260" i="5"/>
  <c r="A3260" i="5"/>
  <c r="AF3259" i="5"/>
  <c r="AD3259" i="5"/>
  <c r="AC3259" i="5"/>
  <c r="AB3259" i="5"/>
  <c r="AA3259" i="5"/>
  <c r="Z3259" i="5"/>
  <c r="Y3259" i="5"/>
  <c r="X3259" i="5"/>
  <c r="W3259" i="5"/>
  <c r="V3259" i="5"/>
  <c r="U3259" i="5"/>
  <c r="T3259" i="5"/>
  <c r="S3259" i="5"/>
  <c r="R3259" i="5"/>
  <c r="Q3259" i="5"/>
  <c r="P3259" i="5"/>
  <c r="O3259" i="5"/>
  <c r="N3259" i="5"/>
  <c r="M3259" i="5"/>
  <c r="L3259" i="5"/>
  <c r="K3259" i="5"/>
  <c r="J3259" i="5"/>
  <c r="I3259" i="5"/>
  <c r="H3259" i="5"/>
  <c r="G3259" i="5"/>
  <c r="F3259" i="5"/>
  <c r="E3259" i="5"/>
  <c r="D3259" i="5"/>
  <c r="AE3259" i="5" s="1"/>
  <c r="C3259" i="5"/>
  <c r="B3259" i="5"/>
  <c r="A3259" i="5"/>
  <c r="AD3258" i="5"/>
  <c r="AC3258" i="5"/>
  <c r="AB3258" i="5"/>
  <c r="AA3258" i="5"/>
  <c r="Z3258" i="5"/>
  <c r="Y3258" i="5"/>
  <c r="X3258" i="5"/>
  <c r="W3258" i="5"/>
  <c r="V3258" i="5"/>
  <c r="U3258" i="5"/>
  <c r="S3258" i="5"/>
  <c r="R3258" i="5"/>
  <c r="Q3258" i="5"/>
  <c r="P3258" i="5"/>
  <c r="O3258" i="5"/>
  <c r="N3258" i="5"/>
  <c r="M3258" i="5"/>
  <c r="L3258" i="5"/>
  <c r="K3258" i="5"/>
  <c r="J3258" i="5"/>
  <c r="I3258" i="5"/>
  <c r="H3258" i="5"/>
  <c r="G3258" i="5"/>
  <c r="F3258" i="5"/>
  <c r="E3258" i="5"/>
  <c r="D3258" i="5"/>
  <c r="C3258" i="5"/>
  <c r="B3258" i="5"/>
  <c r="A3258" i="5"/>
  <c r="AE3257" i="5"/>
  <c r="AD3257" i="5"/>
  <c r="AC3257" i="5"/>
  <c r="AB3257" i="5"/>
  <c r="AA3257" i="5"/>
  <c r="Z3257" i="5"/>
  <c r="Y3257" i="5"/>
  <c r="X3257" i="5"/>
  <c r="W3257" i="5"/>
  <c r="V3257" i="5"/>
  <c r="U3257" i="5"/>
  <c r="T3257" i="5"/>
  <c r="AF3257" i="5" s="1"/>
  <c r="S3257" i="5"/>
  <c r="R3257" i="5"/>
  <c r="Q3257" i="5"/>
  <c r="P3257" i="5"/>
  <c r="O3257" i="5"/>
  <c r="N3257" i="5"/>
  <c r="M3257" i="5"/>
  <c r="L3257" i="5"/>
  <c r="K3257" i="5"/>
  <c r="J3257" i="5"/>
  <c r="I3257" i="5"/>
  <c r="H3257" i="5"/>
  <c r="G3257" i="5"/>
  <c r="F3257" i="5"/>
  <c r="E3257" i="5"/>
  <c r="D3257" i="5"/>
  <c r="C3257" i="5"/>
  <c r="B3257" i="5"/>
  <c r="A3257" i="5"/>
  <c r="AD3256" i="5"/>
  <c r="AC3256" i="5"/>
  <c r="AB3256" i="5"/>
  <c r="AA3256" i="5"/>
  <c r="Z3256" i="5"/>
  <c r="Y3256" i="5"/>
  <c r="X3256" i="5"/>
  <c r="W3256" i="5"/>
  <c r="V3256" i="5"/>
  <c r="U3256" i="5"/>
  <c r="T3256" i="5"/>
  <c r="AF3256" i="5" s="1"/>
  <c r="S3256" i="5"/>
  <c r="R3256" i="5"/>
  <c r="Q3256" i="5"/>
  <c r="P3256" i="5"/>
  <c r="O3256" i="5"/>
  <c r="N3256" i="5"/>
  <c r="M3256" i="5"/>
  <c r="L3256" i="5"/>
  <c r="K3256" i="5"/>
  <c r="J3256" i="5"/>
  <c r="I3256" i="5"/>
  <c r="H3256" i="5"/>
  <c r="G3256" i="5"/>
  <c r="F3256" i="5"/>
  <c r="E3256" i="5"/>
  <c r="D3256" i="5"/>
  <c r="AE3256" i="5" s="1"/>
  <c r="C3256" i="5"/>
  <c r="B3256" i="5"/>
  <c r="A3256" i="5"/>
  <c r="AD3255" i="5"/>
  <c r="AC3255" i="5"/>
  <c r="AB3255" i="5"/>
  <c r="AA3255" i="5"/>
  <c r="Z3255" i="5"/>
  <c r="Y3255" i="5"/>
  <c r="X3255" i="5"/>
  <c r="W3255" i="5"/>
  <c r="V3255" i="5"/>
  <c r="U3255" i="5"/>
  <c r="S3255" i="5"/>
  <c r="R3255" i="5"/>
  <c r="Q3255" i="5"/>
  <c r="P3255" i="5"/>
  <c r="O3255" i="5"/>
  <c r="N3255" i="5"/>
  <c r="M3255" i="5"/>
  <c r="L3255" i="5"/>
  <c r="K3255" i="5"/>
  <c r="J3255" i="5"/>
  <c r="I3255" i="5"/>
  <c r="H3255" i="5"/>
  <c r="G3255" i="5"/>
  <c r="F3255" i="5"/>
  <c r="E3255" i="5"/>
  <c r="D3255" i="5"/>
  <c r="T3255" i="5" s="1"/>
  <c r="AF3255" i="5" s="1"/>
  <c r="C3255" i="5"/>
  <c r="B3255" i="5"/>
  <c r="A3255" i="5"/>
  <c r="AE3254" i="5"/>
  <c r="AD3254" i="5"/>
  <c r="AC3254" i="5"/>
  <c r="AB3254" i="5"/>
  <c r="AA3254" i="5"/>
  <c r="Z3254" i="5"/>
  <c r="Y3254" i="5"/>
  <c r="X3254" i="5"/>
  <c r="W3254" i="5"/>
  <c r="V3254" i="5"/>
  <c r="U3254" i="5"/>
  <c r="T3254" i="5"/>
  <c r="AF3254" i="5" s="1"/>
  <c r="S3254" i="5"/>
  <c r="R3254" i="5"/>
  <c r="Q3254" i="5"/>
  <c r="P3254" i="5"/>
  <c r="O3254" i="5"/>
  <c r="N3254" i="5"/>
  <c r="M3254" i="5"/>
  <c r="L3254" i="5"/>
  <c r="K3254" i="5"/>
  <c r="J3254" i="5"/>
  <c r="I3254" i="5"/>
  <c r="H3254" i="5"/>
  <c r="G3254" i="5"/>
  <c r="F3254" i="5"/>
  <c r="E3254" i="5"/>
  <c r="D3254" i="5"/>
  <c r="C3254" i="5"/>
  <c r="B3254" i="5"/>
  <c r="A3254" i="5"/>
  <c r="AD3253" i="5"/>
  <c r="AC3253" i="5"/>
  <c r="AB3253" i="5"/>
  <c r="AA3253" i="5"/>
  <c r="Z3253" i="5"/>
  <c r="Y3253" i="5"/>
  <c r="X3253" i="5"/>
  <c r="W3253" i="5"/>
  <c r="V3253" i="5"/>
  <c r="U3253" i="5"/>
  <c r="S3253" i="5"/>
  <c r="R3253" i="5"/>
  <c r="Q3253" i="5"/>
  <c r="P3253" i="5"/>
  <c r="O3253" i="5"/>
  <c r="N3253" i="5"/>
  <c r="M3253" i="5"/>
  <c r="L3253" i="5"/>
  <c r="K3253" i="5"/>
  <c r="J3253" i="5"/>
  <c r="I3253" i="5"/>
  <c r="H3253" i="5"/>
  <c r="G3253" i="5"/>
  <c r="F3253" i="5"/>
  <c r="E3253" i="5"/>
  <c r="D3253" i="5"/>
  <c r="C3253" i="5"/>
  <c r="B3253" i="5"/>
  <c r="A3253" i="5"/>
  <c r="AE3252" i="5"/>
  <c r="AD3252" i="5"/>
  <c r="AC3252" i="5"/>
  <c r="AB3252" i="5"/>
  <c r="AA3252" i="5"/>
  <c r="Z3252" i="5"/>
  <c r="Y3252" i="5"/>
  <c r="X3252" i="5"/>
  <c r="W3252" i="5"/>
  <c r="V3252" i="5"/>
  <c r="U3252" i="5"/>
  <c r="S3252" i="5"/>
  <c r="R3252" i="5"/>
  <c r="Q3252" i="5"/>
  <c r="P3252" i="5"/>
  <c r="O3252" i="5"/>
  <c r="N3252" i="5"/>
  <c r="M3252" i="5"/>
  <c r="L3252" i="5"/>
  <c r="K3252" i="5"/>
  <c r="J3252" i="5"/>
  <c r="I3252" i="5"/>
  <c r="H3252" i="5"/>
  <c r="G3252" i="5"/>
  <c r="F3252" i="5"/>
  <c r="E3252" i="5"/>
  <c r="D3252" i="5"/>
  <c r="T3252" i="5" s="1"/>
  <c r="AF3252" i="5" s="1"/>
  <c r="C3252" i="5"/>
  <c r="B3252" i="5"/>
  <c r="A3252" i="5"/>
  <c r="AE3251" i="5"/>
  <c r="AD3251" i="5"/>
  <c r="AC3251" i="5"/>
  <c r="AB3251" i="5"/>
  <c r="AA3251" i="5"/>
  <c r="Z3251" i="5"/>
  <c r="Y3251" i="5"/>
  <c r="X3251" i="5"/>
  <c r="W3251" i="5"/>
  <c r="V3251" i="5"/>
  <c r="U3251" i="5"/>
  <c r="T3251" i="5"/>
  <c r="AF3251" i="5" s="1"/>
  <c r="S3251" i="5"/>
  <c r="R3251" i="5"/>
  <c r="Q3251" i="5"/>
  <c r="P3251" i="5"/>
  <c r="O3251" i="5"/>
  <c r="N3251" i="5"/>
  <c r="M3251" i="5"/>
  <c r="L3251" i="5"/>
  <c r="K3251" i="5"/>
  <c r="J3251" i="5"/>
  <c r="I3251" i="5"/>
  <c r="H3251" i="5"/>
  <c r="G3251" i="5"/>
  <c r="F3251" i="5"/>
  <c r="E3251" i="5"/>
  <c r="D3251" i="5"/>
  <c r="C3251" i="5"/>
  <c r="B3251" i="5"/>
  <c r="A3251" i="5"/>
  <c r="AD3250" i="5"/>
  <c r="AC3250" i="5"/>
  <c r="AB3250" i="5"/>
  <c r="AA3250" i="5"/>
  <c r="Z3250" i="5"/>
  <c r="Y3250" i="5"/>
  <c r="X3250" i="5"/>
  <c r="W3250" i="5"/>
  <c r="V3250" i="5"/>
  <c r="U3250" i="5"/>
  <c r="S3250" i="5"/>
  <c r="R3250" i="5"/>
  <c r="Q3250" i="5"/>
  <c r="P3250" i="5"/>
  <c r="O3250" i="5"/>
  <c r="N3250" i="5"/>
  <c r="M3250" i="5"/>
  <c r="L3250" i="5"/>
  <c r="K3250" i="5"/>
  <c r="J3250" i="5"/>
  <c r="I3250" i="5"/>
  <c r="H3250" i="5"/>
  <c r="G3250" i="5"/>
  <c r="F3250" i="5"/>
  <c r="E3250" i="5"/>
  <c r="D3250" i="5"/>
  <c r="C3250" i="5"/>
  <c r="B3250" i="5"/>
  <c r="A3250" i="5"/>
  <c r="AE3249" i="5"/>
  <c r="AD3249" i="5"/>
  <c r="AC3249" i="5"/>
  <c r="AB3249" i="5"/>
  <c r="AA3249" i="5"/>
  <c r="Z3249" i="5"/>
  <c r="Y3249" i="5"/>
  <c r="X3249" i="5"/>
  <c r="W3249" i="5"/>
  <c r="V3249" i="5"/>
  <c r="U3249" i="5"/>
  <c r="S3249" i="5"/>
  <c r="R3249" i="5"/>
  <c r="Q3249" i="5"/>
  <c r="P3249" i="5"/>
  <c r="O3249" i="5"/>
  <c r="N3249" i="5"/>
  <c r="M3249" i="5"/>
  <c r="L3249" i="5"/>
  <c r="K3249" i="5"/>
  <c r="J3249" i="5"/>
  <c r="I3249" i="5"/>
  <c r="H3249" i="5"/>
  <c r="G3249" i="5"/>
  <c r="F3249" i="5"/>
  <c r="E3249" i="5"/>
  <c r="D3249" i="5"/>
  <c r="T3249" i="5" s="1"/>
  <c r="AF3249" i="5" s="1"/>
  <c r="C3249" i="5"/>
  <c r="B3249" i="5"/>
  <c r="A3249" i="5"/>
  <c r="AE3248" i="5"/>
  <c r="AD3248" i="5"/>
  <c r="AC3248" i="5"/>
  <c r="AB3248" i="5"/>
  <c r="AA3248" i="5"/>
  <c r="Z3248" i="5"/>
  <c r="Y3248" i="5"/>
  <c r="X3248" i="5"/>
  <c r="W3248" i="5"/>
  <c r="V3248" i="5"/>
  <c r="U3248" i="5"/>
  <c r="T3248" i="5"/>
  <c r="AF3248" i="5" s="1"/>
  <c r="S3248" i="5"/>
  <c r="R3248" i="5"/>
  <c r="Q3248" i="5"/>
  <c r="P3248" i="5"/>
  <c r="O3248" i="5"/>
  <c r="N3248" i="5"/>
  <c r="M3248" i="5"/>
  <c r="L3248" i="5"/>
  <c r="K3248" i="5"/>
  <c r="J3248" i="5"/>
  <c r="I3248" i="5"/>
  <c r="H3248" i="5"/>
  <c r="G3248" i="5"/>
  <c r="F3248" i="5"/>
  <c r="E3248" i="5"/>
  <c r="D3248" i="5"/>
  <c r="C3248" i="5"/>
  <c r="B3248" i="5"/>
  <c r="A3248" i="5"/>
  <c r="AD3247" i="5"/>
  <c r="AC3247" i="5"/>
  <c r="AB3247" i="5"/>
  <c r="AA3247" i="5"/>
  <c r="Z3247" i="5"/>
  <c r="Y3247" i="5"/>
  <c r="X3247" i="5"/>
  <c r="W3247" i="5"/>
  <c r="V3247" i="5"/>
  <c r="U3247" i="5"/>
  <c r="T3247" i="5"/>
  <c r="AF3247" i="5" s="1"/>
  <c r="S3247" i="5"/>
  <c r="R3247" i="5"/>
  <c r="Q3247" i="5"/>
  <c r="P3247" i="5"/>
  <c r="O3247" i="5"/>
  <c r="N3247" i="5"/>
  <c r="M3247" i="5"/>
  <c r="L3247" i="5"/>
  <c r="K3247" i="5"/>
  <c r="J3247" i="5"/>
  <c r="I3247" i="5"/>
  <c r="H3247" i="5"/>
  <c r="G3247" i="5"/>
  <c r="F3247" i="5"/>
  <c r="E3247" i="5"/>
  <c r="D3247" i="5"/>
  <c r="AE3247" i="5" s="1"/>
  <c r="C3247" i="5"/>
  <c r="B3247" i="5"/>
  <c r="A3247" i="5"/>
  <c r="AE3246" i="5"/>
  <c r="AD3246" i="5"/>
  <c r="AC3246" i="5"/>
  <c r="AB3246" i="5"/>
  <c r="AA3246" i="5"/>
  <c r="Z3246" i="5"/>
  <c r="Y3246" i="5"/>
  <c r="X3246" i="5"/>
  <c r="W3246" i="5"/>
  <c r="V3246" i="5"/>
  <c r="U3246" i="5"/>
  <c r="S3246" i="5"/>
  <c r="R3246" i="5"/>
  <c r="Q3246" i="5"/>
  <c r="P3246" i="5"/>
  <c r="O3246" i="5"/>
  <c r="N3246" i="5"/>
  <c r="M3246" i="5"/>
  <c r="L3246" i="5"/>
  <c r="K3246" i="5"/>
  <c r="J3246" i="5"/>
  <c r="I3246" i="5"/>
  <c r="H3246" i="5"/>
  <c r="G3246" i="5"/>
  <c r="F3246" i="5"/>
  <c r="E3246" i="5"/>
  <c r="D3246" i="5"/>
  <c r="T3246" i="5" s="1"/>
  <c r="AF3246" i="5" s="1"/>
  <c r="C3246" i="5"/>
  <c r="B3246" i="5"/>
  <c r="A3246" i="5"/>
  <c r="AE3245" i="5"/>
  <c r="AD3245" i="5"/>
  <c r="AC3245" i="5"/>
  <c r="AB3245" i="5"/>
  <c r="AA3245" i="5"/>
  <c r="Z3245" i="5"/>
  <c r="Y3245" i="5"/>
  <c r="X3245" i="5"/>
  <c r="W3245" i="5"/>
  <c r="V3245" i="5"/>
  <c r="U3245" i="5"/>
  <c r="T3245" i="5"/>
  <c r="AF3245" i="5" s="1"/>
  <c r="S3245" i="5"/>
  <c r="R3245" i="5"/>
  <c r="Q3245" i="5"/>
  <c r="P3245" i="5"/>
  <c r="O3245" i="5"/>
  <c r="N3245" i="5"/>
  <c r="M3245" i="5"/>
  <c r="L3245" i="5"/>
  <c r="K3245" i="5"/>
  <c r="J3245" i="5"/>
  <c r="I3245" i="5"/>
  <c r="H3245" i="5"/>
  <c r="G3245" i="5"/>
  <c r="F3245" i="5"/>
  <c r="E3245" i="5"/>
  <c r="D3245" i="5"/>
  <c r="C3245" i="5"/>
  <c r="B3245" i="5"/>
  <c r="A3245" i="5"/>
  <c r="AE3244" i="5"/>
  <c r="AD3244" i="5"/>
  <c r="AC3244" i="5"/>
  <c r="AB3244" i="5"/>
  <c r="AA3244" i="5"/>
  <c r="Z3244" i="5"/>
  <c r="Y3244" i="5"/>
  <c r="X3244" i="5"/>
  <c r="W3244" i="5"/>
  <c r="V3244" i="5"/>
  <c r="U3244" i="5"/>
  <c r="T3244" i="5"/>
  <c r="AF3244" i="5" s="1"/>
  <c r="S3244" i="5"/>
  <c r="R3244" i="5"/>
  <c r="Q3244" i="5"/>
  <c r="P3244" i="5"/>
  <c r="O3244" i="5"/>
  <c r="N3244" i="5"/>
  <c r="M3244" i="5"/>
  <c r="L3244" i="5"/>
  <c r="K3244" i="5"/>
  <c r="J3244" i="5"/>
  <c r="I3244" i="5"/>
  <c r="H3244" i="5"/>
  <c r="G3244" i="5"/>
  <c r="F3244" i="5"/>
  <c r="E3244" i="5"/>
  <c r="D3244" i="5"/>
  <c r="C3244" i="5"/>
  <c r="B3244" i="5"/>
  <c r="A3244" i="5"/>
  <c r="AD3243" i="5"/>
  <c r="AC3243" i="5"/>
  <c r="AB3243" i="5"/>
  <c r="AA3243" i="5"/>
  <c r="Z3243" i="5"/>
  <c r="Y3243" i="5"/>
  <c r="X3243" i="5"/>
  <c r="W3243" i="5"/>
  <c r="V3243" i="5"/>
  <c r="U3243" i="5"/>
  <c r="S3243" i="5"/>
  <c r="R3243" i="5"/>
  <c r="Q3243" i="5"/>
  <c r="P3243" i="5"/>
  <c r="O3243" i="5"/>
  <c r="N3243" i="5"/>
  <c r="M3243" i="5"/>
  <c r="L3243" i="5"/>
  <c r="K3243" i="5"/>
  <c r="J3243" i="5"/>
  <c r="I3243" i="5"/>
  <c r="H3243" i="5"/>
  <c r="G3243" i="5"/>
  <c r="F3243" i="5"/>
  <c r="E3243" i="5"/>
  <c r="D3243" i="5"/>
  <c r="T3243" i="5" s="1"/>
  <c r="AF3243" i="5" s="1"/>
  <c r="C3243" i="5"/>
  <c r="B3243" i="5"/>
  <c r="A3243" i="5"/>
  <c r="AE3242" i="5"/>
  <c r="AD3242" i="5"/>
  <c r="AC3242" i="5"/>
  <c r="AB3242" i="5"/>
  <c r="AA3242" i="5"/>
  <c r="Z3242" i="5"/>
  <c r="Y3242" i="5"/>
  <c r="X3242" i="5"/>
  <c r="W3242" i="5"/>
  <c r="V3242" i="5"/>
  <c r="U3242" i="5"/>
  <c r="T3242" i="5"/>
  <c r="AF3242" i="5" s="1"/>
  <c r="S3242" i="5"/>
  <c r="R3242" i="5"/>
  <c r="Q3242" i="5"/>
  <c r="P3242" i="5"/>
  <c r="O3242" i="5"/>
  <c r="N3242" i="5"/>
  <c r="M3242" i="5"/>
  <c r="L3242" i="5"/>
  <c r="K3242" i="5"/>
  <c r="J3242" i="5"/>
  <c r="I3242" i="5"/>
  <c r="H3242" i="5"/>
  <c r="G3242" i="5"/>
  <c r="F3242" i="5"/>
  <c r="E3242" i="5"/>
  <c r="D3242" i="5"/>
  <c r="C3242" i="5"/>
  <c r="B3242" i="5"/>
  <c r="A3242" i="5"/>
  <c r="AF3241" i="5"/>
  <c r="AD3241" i="5"/>
  <c r="AC3241" i="5"/>
  <c r="AB3241" i="5"/>
  <c r="AA3241" i="5"/>
  <c r="Z3241" i="5"/>
  <c r="Y3241" i="5"/>
  <c r="X3241" i="5"/>
  <c r="W3241" i="5"/>
  <c r="V3241" i="5"/>
  <c r="U3241" i="5"/>
  <c r="T3241" i="5"/>
  <c r="S3241" i="5"/>
  <c r="R3241" i="5"/>
  <c r="Q3241" i="5"/>
  <c r="P3241" i="5"/>
  <c r="O3241" i="5"/>
  <c r="N3241" i="5"/>
  <c r="M3241" i="5"/>
  <c r="L3241" i="5"/>
  <c r="K3241" i="5"/>
  <c r="J3241" i="5"/>
  <c r="I3241" i="5"/>
  <c r="H3241" i="5"/>
  <c r="G3241" i="5"/>
  <c r="F3241" i="5"/>
  <c r="E3241" i="5"/>
  <c r="D3241" i="5"/>
  <c r="AE3241" i="5" s="1"/>
  <c r="C3241" i="5"/>
  <c r="B3241" i="5"/>
  <c r="A3241" i="5"/>
  <c r="AD3240" i="5"/>
  <c r="AC3240" i="5"/>
  <c r="AB3240" i="5"/>
  <c r="AA3240" i="5"/>
  <c r="Z3240" i="5"/>
  <c r="Y3240" i="5"/>
  <c r="X3240" i="5"/>
  <c r="W3240" i="5"/>
  <c r="V3240" i="5"/>
  <c r="U3240" i="5"/>
  <c r="S3240" i="5"/>
  <c r="R3240" i="5"/>
  <c r="Q3240" i="5"/>
  <c r="P3240" i="5"/>
  <c r="O3240" i="5"/>
  <c r="N3240" i="5"/>
  <c r="M3240" i="5"/>
  <c r="L3240" i="5"/>
  <c r="K3240" i="5"/>
  <c r="J3240" i="5"/>
  <c r="I3240" i="5"/>
  <c r="H3240" i="5"/>
  <c r="G3240" i="5"/>
  <c r="F3240" i="5"/>
  <c r="E3240" i="5"/>
  <c r="D3240" i="5"/>
  <c r="C3240" i="5"/>
  <c r="B3240" i="5"/>
  <c r="A3240" i="5"/>
  <c r="AE3239" i="5"/>
  <c r="AD3239" i="5"/>
  <c r="AC3239" i="5"/>
  <c r="AB3239" i="5"/>
  <c r="AA3239" i="5"/>
  <c r="Z3239" i="5"/>
  <c r="Y3239" i="5"/>
  <c r="X3239" i="5"/>
  <c r="W3239" i="5"/>
  <c r="V3239" i="5"/>
  <c r="U3239" i="5"/>
  <c r="T3239" i="5"/>
  <c r="AF3239" i="5" s="1"/>
  <c r="S3239" i="5"/>
  <c r="R3239" i="5"/>
  <c r="Q3239" i="5"/>
  <c r="P3239" i="5"/>
  <c r="O3239" i="5"/>
  <c r="N3239" i="5"/>
  <c r="M3239" i="5"/>
  <c r="L3239" i="5"/>
  <c r="K3239" i="5"/>
  <c r="J3239" i="5"/>
  <c r="I3239" i="5"/>
  <c r="H3239" i="5"/>
  <c r="G3239" i="5"/>
  <c r="F3239" i="5"/>
  <c r="E3239" i="5"/>
  <c r="D3239" i="5"/>
  <c r="C3239" i="5"/>
  <c r="B3239" i="5"/>
  <c r="A3239" i="5"/>
  <c r="AD3238" i="5"/>
  <c r="AC3238" i="5"/>
  <c r="AB3238" i="5"/>
  <c r="AA3238" i="5"/>
  <c r="Z3238" i="5"/>
  <c r="Y3238" i="5"/>
  <c r="X3238" i="5"/>
  <c r="W3238" i="5"/>
  <c r="V3238" i="5"/>
  <c r="U3238" i="5"/>
  <c r="T3238" i="5"/>
  <c r="S3238" i="5"/>
  <c r="R3238" i="5"/>
  <c r="Q3238" i="5"/>
  <c r="P3238" i="5"/>
  <c r="O3238" i="5"/>
  <c r="N3238" i="5"/>
  <c r="M3238" i="5"/>
  <c r="L3238" i="5"/>
  <c r="K3238" i="5"/>
  <c r="J3238" i="5"/>
  <c r="I3238" i="5"/>
  <c r="H3238" i="5"/>
  <c r="G3238" i="5"/>
  <c r="F3238" i="5"/>
  <c r="AF3238" i="5" s="1"/>
  <c r="E3238" i="5"/>
  <c r="D3238" i="5"/>
  <c r="AE3238" i="5" s="1"/>
  <c r="C3238" i="5"/>
  <c r="B3238" i="5"/>
  <c r="A3238" i="5"/>
  <c r="AD3237" i="5"/>
  <c r="AC3237" i="5"/>
  <c r="AB3237" i="5"/>
  <c r="AA3237" i="5"/>
  <c r="Z3237" i="5"/>
  <c r="Y3237" i="5"/>
  <c r="X3237" i="5"/>
  <c r="W3237" i="5"/>
  <c r="V3237" i="5"/>
  <c r="U3237" i="5"/>
  <c r="S3237" i="5"/>
  <c r="R3237" i="5"/>
  <c r="Q3237" i="5"/>
  <c r="P3237" i="5"/>
  <c r="O3237" i="5"/>
  <c r="N3237" i="5"/>
  <c r="M3237" i="5"/>
  <c r="L3237" i="5"/>
  <c r="K3237" i="5"/>
  <c r="J3237" i="5"/>
  <c r="I3237" i="5"/>
  <c r="H3237" i="5"/>
  <c r="G3237" i="5"/>
  <c r="F3237" i="5"/>
  <c r="E3237" i="5"/>
  <c r="D3237" i="5"/>
  <c r="T3237" i="5" s="1"/>
  <c r="AF3237" i="5" s="1"/>
  <c r="C3237" i="5"/>
  <c r="B3237" i="5"/>
  <c r="A3237" i="5"/>
  <c r="AE3236" i="5"/>
  <c r="AD3236" i="5"/>
  <c r="AC3236" i="5"/>
  <c r="AB3236" i="5"/>
  <c r="AA3236" i="5"/>
  <c r="Z3236" i="5"/>
  <c r="Y3236" i="5"/>
  <c r="X3236" i="5"/>
  <c r="W3236" i="5"/>
  <c r="V3236" i="5"/>
  <c r="U3236" i="5"/>
  <c r="T3236" i="5"/>
  <c r="AF3236" i="5" s="1"/>
  <c r="S3236" i="5"/>
  <c r="R3236" i="5"/>
  <c r="Q3236" i="5"/>
  <c r="P3236" i="5"/>
  <c r="O3236" i="5"/>
  <c r="N3236" i="5"/>
  <c r="M3236" i="5"/>
  <c r="L3236" i="5"/>
  <c r="K3236" i="5"/>
  <c r="J3236" i="5"/>
  <c r="I3236" i="5"/>
  <c r="H3236" i="5"/>
  <c r="G3236" i="5"/>
  <c r="F3236" i="5"/>
  <c r="E3236" i="5"/>
  <c r="D3236" i="5"/>
  <c r="C3236" i="5"/>
  <c r="B3236" i="5"/>
  <c r="A3236" i="5"/>
  <c r="AD3235" i="5"/>
  <c r="AC3235" i="5"/>
  <c r="AB3235" i="5"/>
  <c r="AA3235" i="5"/>
  <c r="Z3235" i="5"/>
  <c r="Y3235" i="5"/>
  <c r="X3235" i="5"/>
  <c r="W3235" i="5"/>
  <c r="V3235" i="5"/>
  <c r="U3235" i="5"/>
  <c r="S3235" i="5"/>
  <c r="R3235" i="5"/>
  <c r="Q3235" i="5"/>
  <c r="P3235" i="5"/>
  <c r="O3235" i="5"/>
  <c r="N3235" i="5"/>
  <c r="M3235" i="5"/>
  <c r="L3235" i="5"/>
  <c r="K3235" i="5"/>
  <c r="J3235" i="5"/>
  <c r="I3235" i="5"/>
  <c r="H3235" i="5"/>
  <c r="G3235" i="5"/>
  <c r="F3235" i="5"/>
  <c r="E3235" i="5"/>
  <c r="D3235" i="5"/>
  <c r="C3235" i="5"/>
  <c r="B3235" i="5"/>
  <c r="A3235" i="5"/>
  <c r="AE3234" i="5"/>
  <c r="AD3234" i="5"/>
  <c r="AC3234" i="5"/>
  <c r="AB3234" i="5"/>
  <c r="AA3234" i="5"/>
  <c r="Z3234" i="5"/>
  <c r="Y3234" i="5"/>
  <c r="X3234" i="5"/>
  <c r="W3234" i="5"/>
  <c r="V3234" i="5"/>
  <c r="U3234" i="5"/>
  <c r="S3234" i="5"/>
  <c r="R3234" i="5"/>
  <c r="Q3234" i="5"/>
  <c r="P3234" i="5"/>
  <c r="O3234" i="5"/>
  <c r="N3234" i="5"/>
  <c r="M3234" i="5"/>
  <c r="L3234" i="5"/>
  <c r="K3234" i="5"/>
  <c r="J3234" i="5"/>
  <c r="I3234" i="5"/>
  <c r="H3234" i="5"/>
  <c r="G3234" i="5"/>
  <c r="F3234" i="5"/>
  <c r="E3234" i="5"/>
  <c r="D3234" i="5"/>
  <c r="T3234" i="5" s="1"/>
  <c r="AF3234" i="5" s="1"/>
  <c r="C3234" i="5"/>
  <c r="B3234" i="5"/>
  <c r="A3234" i="5"/>
  <c r="AE3233" i="5"/>
  <c r="AD3233" i="5"/>
  <c r="AC3233" i="5"/>
  <c r="AB3233" i="5"/>
  <c r="AA3233" i="5"/>
  <c r="Z3233" i="5"/>
  <c r="Y3233" i="5"/>
  <c r="X3233" i="5"/>
  <c r="W3233" i="5"/>
  <c r="V3233" i="5"/>
  <c r="U3233" i="5"/>
  <c r="T3233" i="5"/>
  <c r="AF3233" i="5" s="1"/>
  <c r="S3233" i="5"/>
  <c r="R3233" i="5"/>
  <c r="Q3233" i="5"/>
  <c r="P3233" i="5"/>
  <c r="O3233" i="5"/>
  <c r="N3233" i="5"/>
  <c r="M3233" i="5"/>
  <c r="L3233" i="5"/>
  <c r="K3233" i="5"/>
  <c r="J3233" i="5"/>
  <c r="I3233" i="5"/>
  <c r="H3233" i="5"/>
  <c r="G3233" i="5"/>
  <c r="F3233" i="5"/>
  <c r="E3233" i="5"/>
  <c r="D3233" i="5"/>
  <c r="C3233" i="5"/>
  <c r="B3233" i="5"/>
  <c r="A3233" i="5"/>
  <c r="AD3232" i="5"/>
  <c r="AC3232" i="5"/>
  <c r="AB3232" i="5"/>
  <c r="AA3232" i="5"/>
  <c r="Z3232" i="5"/>
  <c r="Y3232" i="5"/>
  <c r="X3232" i="5"/>
  <c r="W3232" i="5"/>
  <c r="V3232" i="5"/>
  <c r="U3232" i="5"/>
  <c r="S3232" i="5"/>
  <c r="R3232" i="5"/>
  <c r="Q3232" i="5"/>
  <c r="P3232" i="5"/>
  <c r="O3232" i="5"/>
  <c r="N3232" i="5"/>
  <c r="M3232" i="5"/>
  <c r="L3232" i="5"/>
  <c r="K3232" i="5"/>
  <c r="J3232" i="5"/>
  <c r="I3232" i="5"/>
  <c r="H3232" i="5"/>
  <c r="G3232" i="5"/>
  <c r="F3232" i="5"/>
  <c r="E3232" i="5"/>
  <c r="D3232" i="5"/>
  <c r="C3232" i="5"/>
  <c r="B3232" i="5"/>
  <c r="A3232" i="5"/>
  <c r="AE3231" i="5"/>
  <c r="AD3231" i="5"/>
  <c r="AC3231" i="5"/>
  <c r="AB3231" i="5"/>
  <c r="AA3231" i="5"/>
  <c r="Z3231" i="5"/>
  <c r="Y3231" i="5"/>
  <c r="X3231" i="5"/>
  <c r="W3231" i="5"/>
  <c r="V3231" i="5"/>
  <c r="U3231" i="5"/>
  <c r="S3231" i="5"/>
  <c r="R3231" i="5"/>
  <c r="Q3231" i="5"/>
  <c r="P3231" i="5"/>
  <c r="O3231" i="5"/>
  <c r="N3231" i="5"/>
  <c r="M3231" i="5"/>
  <c r="L3231" i="5"/>
  <c r="K3231" i="5"/>
  <c r="J3231" i="5"/>
  <c r="I3231" i="5"/>
  <c r="H3231" i="5"/>
  <c r="G3231" i="5"/>
  <c r="F3231" i="5"/>
  <c r="E3231" i="5"/>
  <c r="D3231" i="5"/>
  <c r="T3231" i="5" s="1"/>
  <c r="AF3231" i="5" s="1"/>
  <c r="C3231" i="5"/>
  <c r="B3231" i="5"/>
  <c r="A3231" i="5"/>
  <c r="AE3230" i="5"/>
  <c r="AD3230" i="5"/>
  <c r="AC3230" i="5"/>
  <c r="AB3230" i="5"/>
  <c r="AA3230" i="5"/>
  <c r="Z3230" i="5"/>
  <c r="Y3230" i="5"/>
  <c r="X3230" i="5"/>
  <c r="W3230" i="5"/>
  <c r="V3230" i="5"/>
  <c r="U3230" i="5"/>
  <c r="T3230" i="5"/>
  <c r="AF3230" i="5" s="1"/>
  <c r="S3230" i="5"/>
  <c r="R3230" i="5"/>
  <c r="Q3230" i="5"/>
  <c r="P3230" i="5"/>
  <c r="O3230" i="5"/>
  <c r="N3230" i="5"/>
  <c r="M3230" i="5"/>
  <c r="L3230" i="5"/>
  <c r="K3230" i="5"/>
  <c r="J3230" i="5"/>
  <c r="I3230" i="5"/>
  <c r="H3230" i="5"/>
  <c r="G3230" i="5"/>
  <c r="F3230" i="5"/>
  <c r="E3230" i="5"/>
  <c r="D3230" i="5"/>
  <c r="C3230" i="5"/>
  <c r="B3230" i="5"/>
  <c r="A3230" i="5"/>
  <c r="AD3229" i="5"/>
  <c r="AC3229" i="5"/>
  <c r="AB3229" i="5"/>
  <c r="AA3229" i="5"/>
  <c r="Z3229" i="5"/>
  <c r="Y3229" i="5"/>
  <c r="X3229" i="5"/>
  <c r="W3229" i="5"/>
  <c r="V3229" i="5"/>
  <c r="U3229" i="5"/>
  <c r="T3229" i="5"/>
  <c r="AF3229" i="5" s="1"/>
  <c r="S3229" i="5"/>
  <c r="R3229" i="5"/>
  <c r="Q3229" i="5"/>
  <c r="P3229" i="5"/>
  <c r="O3229" i="5"/>
  <c r="N3229" i="5"/>
  <c r="M3229" i="5"/>
  <c r="L3229" i="5"/>
  <c r="K3229" i="5"/>
  <c r="J3229" i="5"/>
  <c r="I3229" i="5"/>
  <c r="H3229" i="5"/>
  <c r="G3229" i="5"/>
  <c r="F3229" i="5"/>
  <c r="E3229" i="5"/>
  <c r="D3229" i="5"/>
  <c r="AE3229" i="5" s="1"/>
  <c r="C3229" i="5"/>
  <c r="B3229" i="5"/>
  <c r="A3229" i="5"/>
  <c r="AE3228" i="5"/>
  <c r="AD3228" i="5"/>
  <c r="AC3228" i="5"/>
  <c r="AB3228" i="5"/>
  <c r="AA3228" i="5"/>
  <c r="Z3228" i="5"/>
  <c r="Y3228" i="5"/>
  <c r="X3228" i="5"/>
  <c r="W3228" i="5"/>
  <c r="V3228" i="5"/>
  <c r="U3228" i="5"/>
  <c r="S3228" i="5"/>
  <c r="R3228" i="5"/>
  <c r="Q3228" i="5"/>
  <c r="P3228" i="5"/>
  <c r="O3228" i="5"/>
  <c r="N3228" i="5"/>
  <c r="M3228" i="5"/>
  <c r="L3228" i="5"/>
  <c r="K3228" i="5"/>
  <c r="J3228" i="5"/>
  <c r="I3228" i="5"/>
  <c r="H3228" i="5"/>
  <c r="G3228" i="5"/>
  <c r="F3228" i="5"/>
  <c r="E3228" i="5"/>
  <c r="D3228" i="5"/>
  <c r="T3228" i="5" s="1"/>
  <c r="AF3228" i="5" s="1"/>
  <c r="C3228" i="5"/>
  <c r="B3228" i="5"/>
  <c r="A3228" i="5"/>
  <c r="AE3227" i="5"/>
  <c r="AD3227" i="5"/>
  <c r="AC3227" i="5"/>
  <c r="AB3227" i="5"/>
  <c r="AA3227" i="5"/>
  <c r="Z3227" i="5"/>
  <c r="Y3227" i="5"/>
  <c r="X3227" i="5"/>
  <c r="W3227" i="5"/>
  <c r="V3227" i="5"/>
  <c r="U3227" i="5"/>
  <c r="T3227" i="5"/>
  <c r="AF3227" i="5" s="1"/>
  <c r="S3227" i="5"/>
  <c r="R3227" i="5"/>
  <c r="Q3227" i="5"/>
  <c r="P3227" i="5"/>
  <c r="O3227" i="5"/>
  <c r="N3227" i="5"/>
  <c r="M3227" i="5"/>
  <c r="L3227" i="5"/>
  <c r="K3227" i="5"/>
  <c r="J3227" i="5"/>
  <c r="I3227" i="5"/>
  <c r="H3227" i="5"/>
  <c r="G3227" i="5"/>
  <c r="F3227" i="5"/>
  <c r="E3227" i="5"/>
  <c r="D3227" i="5"/>
  <c r="C3227" i="5"/>
  <c r="B3227" i="5"/>
  <c r="A3227" i="5"/>
  <c r="AE3226" i="5"/>
  <c r="AD3226" i="5"/>
  <c r="AC3226" i="5"/>
  <c r="AB3226" i="5"/>
  <c r="AA3226" i="5"/>
  <c r="Z3226" i="5"/>
  <c r="Y3226" i="5"/>
  <c r="X3226" i="5"/>
  <c r="W3226" i="5"/>
  <c r="V3226" i="5"/>
  <c r="U3226" i="5"/>
  <c r="T3226" i="5"/>
  <c r="AF3226" i="5" s="1"/>
  <c r="S3226" i="5"/>
  <c r="R3226" i="5"/>
  <c r="Q3226" i="5"/>
  <c r="P3226" i="5"/>
  <c r="O3226" i="5"/>
  <c r="N3226" i="5"/>
  <c r="M3226" i="5"/>
  <c r="L3226" i="5"/>
  <c r="K3226" i="5"/>
  <c r="J3226" i="5"/>
  <c r="I3226" i="5"/>
  <c r="H3226" i="5"/>
  <c r="G3226" i="5"/>
  <c r="F3226" i="5"/>
  <c r="E3226" i="5"/>
  <c r="D3226" i="5"/>
  <c r="C3226" i="5"/>
  <c r="B3226" i="5"/>
  <c r="A3226" i="5"/>
  <c r="AD3225" i="5"/>
  <c r="AC3225" i="5"/>
  <c r="AB3225" i="5"/>
  <c r="AA3225" i="5"/>
  <c r="Z3225" i="5"/>
  <c r="Y3225" i="5"/>
  <c r="X3225" i="5"/>
  <c r="W3225" i="5"/>
  <c r="V3225" i="5"/>
  <c r="U3225" i="5"/>
  <c r="S3225" i="5"/>
  <c r="R3225" i="5"/>
  <c r="Q3225" i="5"/>
  <c r="P3225" i="5"/>
  <c r="O3225" i="5"/>
  <c r="N3225" i="5"/>
  <c r="M3225" i="5"/>
  <c r="L3225" i="5"/>
  <c r="K3225" i="5"/>
  <c r="J3225" i="5"/>
  <c r="I3225" i="5"/>
  <c r="H3225" i="5"/>
  <c r="G3225" i="5"/>
  <c r="F3225" i="5"/>
  <c r="E3225" i="5"/>
  <c r="D3225" i="5"/>
  <c r="T3225" i="5" s="1"/>
  <c r="AF3225" i="5" s="1"/>
  <c r="C3225" i="5"/>
  <c r="B3225" i="5"/>
  <c r="A3225" i="5"/>
  <c r="AE3224" i="5"/>
  <c r="AD3224" i="5"/>
  <c r="AC3224" i="5"/>
  <c r="AB3224" i="5"/>
  <c r="AA3224" i="5"/>
  <c r="Z3224" i="5"/>
  <c r="Y3224" i="5"/>
  <c r="X3224" i="5"/>
  <c r="W3224" i="5"/>
  <c r="V3224" i="5"/>
  <c r="U3224" i="5"/>
  <c r="T3224" i="5"/>
  <c r="AF3224" i="5" s="1"/>
  <c r="S3224" i="5"/>
  <c r="R3224" i="5"/>
  <c r="Q3224" i="5"/>
  <c r="P3224" i="5"/>
  <c r="O3224" i="5"/>
  <c r="N3224" i="5"/>
  <c r="M3224" i="5"/>
  <c r="L3224" i="5"/>
  <c r="K3224" i="5"/>
  <c r="J3224" i="5"/>
  <c r="I3224" i="5"/>
  <c r="H3224" i="5"/>
  <c r="G3224" i="5"/>
  <c r="F3224" i="5"/>
  <c r="E3224" i="5"/>
  <c r="D3224" i="5"/>
  <c r="C3224" i="5"/>
  <c r="B3224" i="5"/>
  <c r="A3224" i="5"/>
  <c r="AD3223" i="5"/>
  <c r="AC3223" i="5"/>
  <c r="AB3223" i="5"/>
  <c r="AA3223" i="5"/>
  <c r="Z3223" i="5"/>
  <c r="Y3223" i="5"/>
  <c r="X3223" i="5"/>
  <c r="W3223" i="5"/>
  <c r="V3223" i="5"/>
  <c r="U3223" i="5"/>
  <c r="S3223" i="5"/>
  <c r="R3223" i="5"/>
  <c r="Q3223" i="5"/>
  <c r="P3223" i="5"/>
  <c r="O3223" i="5"/>
  <c r="N3223" i="5"/>
  <c r="M3223" i="5"/>
  <c r="L3223" i="5"/>
  <c r="K3223" i="5"/>
  <c r="J3223" i="5"/>
  <c r="I3223" i="5"/>
  <c r="H3223" i="5"/>
  <c r="G3223" i="5"/>
  <c r="F3223" i="5"/>
  <c r="E3223" i="5"/>
  <c r="D3223" i="5"/>
  <c r="AE3223" i="5" s="1"/>
  <c r="C3223" i="5"/>
  <c r="B3223" i="5"/>
  <c r="A3223" i="5"/>
  <c r="AD3222" i="5"/>
  <c r="AC3222" i="5"/>
  <c r="AB3222" i="5"/>
  <c r="AA3222" i="5"/>
  <c r="Z3222" i="5"/>
  <c r="Y3222" i="5"/>
  <c r="X3222" i="5"/>
  <c r="W3222" i="5"/>
  <c r="V3222" i="5"/>
  <c r="U3222" i="5"/>
  <c r="S3222" i="5"/>
  <c r="R3222" i="5"/>
  <c r="Q3222" i="5"/>
  <c r="P3222" i="5"/>
  <c r="O3222" i="5"/>
  <c r="N3222" i="5"/>
  <c r="M3222" i="5"/>
  <c r="L3222" i="5"/>
  <c r="K3222" i="5"/>
  <c r="J3222" i="5"/>
  <c r="I3222" i="5"/>
  <c r="H3222" i="5"/>
  <c r="G3222" i="5"/>
  <c r="F3222" i="5"/>
  <c r="E3222" i="5"/>
  <c r="D3222" i="5"/>
  <c r="C3222" i="5"/>
  <c r="B3222" i="5"/>
  <c r="A3222" i="5"/>
  <c r="AE3221" i="5"/>
  <c r="AD3221" i="5"/>
  <c r="AC3221" i="5"/>
  <c r="AB3221" i="5"/>
  <c r="AA3221" i="5"/>
  <c r="Z3221" i="5"/>
  <c r="Y3221" i="5"/>
  <c r="X3221" i="5"/>
  <c r="W3221" i="5"/>
  <c r="V3221" i="5"/>
  <c r="U3221" i="5"/>
  <c r="T3221" i="5"/>
  <c r="AF3221" i="5" s="1"/>
  <c r="S3221" i="5"/>
  <c r="R3221" i="5"/>
  <c r="Q3221" i="5"/>
  <c r="P3221" i="5"/>
  <c r="O3221" i="5"/>
  <c r="N3221" i="5"/>
  <c r="M3221" i="5"/>
  <c r="L3221" i="5"/>
  <c r="K3221" i="5"/>
  <c r="J3221" i="5"/>
  <c r="I3221" i="5"/>
  <c r="H3221" i="5"/>
  <c r="G3221" i="5"/>
  <c r="F3221" i="5"/>
  <c r="E3221" i="5"/>
  <c r="D3221" i="5"/>
  <c r="C3221" i="5"/>
  <c r="B3221" i="5"/>
  <c r="A3221" i="5"/>
  <c r="AD3220" i="5"/>
  <c r="AC3220" i="5"/>
  <c r="AB3220" i="5"/>
  <c r="AA3220" i="5"/>
  <c r="Z3220" i="5"/>
  <c r="Y3220" i="5"/>
  <c r="X3220" i="5"/>
  <c r="W3220" i="5"/>
  <c r="V3220" i="5"/>
  <c r="U3220" i="5"/>
  <c r="T3220" i="5"/>
  <c r="AF3220" i="5" s="1"/>
  <c r="S3220" i="5"/>
  <c r="R3220" i="5"/>
  <c r="Q3220" i="5"/>
  <c r="P3220" i="5"/>
  <c r="O3220" i="5"/>
  <c r="N3220" i="5"/>
  <c r="M3220" i="5"/>
  <c r="L3220" i="5"/>
  <c r="K3220" i="5"/>
  <c r="J3220" i="5"/>
  <c r="I3220" i="5"/>
  <c r="H3220" i="5"/>
  <c r="G3220" i="5"/>
  <c r="F3220" i="5"/>
  <c r="E3220" i="5"/>
  <c r="D3220" i="5"/>
  <c r="AE3220" i="5" s="1"/>
  <c r="C3220" i="5"/>
  <c r="B3220" i="5"/>
  <c r="A3220" i="5"/>
  <c r="AD3219" i="5"/>
  <c r="AC3219" i="5"/>
  <c r="AB3219" i="5"/>
  <c r="AA3219" i="5"/>
  <c r="Z3219" i="5"/>
  <c r="Y3219" i="5"/>
  <c r="X3219" i="5"/>
  <c r="W3219" i="5"/>
  <c r="V3219" i="5"/>
  <c r="U3219" i="5"/>
  <c r="S3219" i="5"/>
  <c r="R3219" i="5"/>
  <c r="Q3219" i="5"/>
  <c r="P3219" i="5"/>
  <c r="O3219" i="5"/>
  <c r="N3219" i="5"/>
  <c r="M3219" i="5"/>
  <c r="L3219" i="5"/>
  <c r="K3219" i="5"/>
  <c r="J3219" i="5"/>
  <c r="I3219" i="5"/>
  <c r="H3219" i="5"/>
  <c r="G3219" i="5"/>
  <c r="F3219" i="5"/>
  <c r="E3219" i="5"/>
  <c r="D3219" i="5"/>
  <c r="T3219" i="5" s="1"/>
  <c r="AF3219" i="5" s="1"/>
  <c r="C3219" i="5"/>
  <c r="B3219" i="5"/>
  <c r="A3219" i="5"/>
  <c r="AE3218" i="5"/>
  <c r="AD3218" i="5"/>
  <c r="AC3218" i="5"/>
  <c r="AB3218" i="5"/>
  <c r="AA3218" i="5"/>
  <c r="Z3218" i="5"/>
  <c r="Y3218" i="5"/>
  <c r="X3218" i="5"/>
  <c r="W3218" i="5"/>
  <c r="V3218" i="5"/>
  <c r="U3218" i="5"/>
  <c r="T3218" i="5"/>
  <c r="AF3218" i="5" s="1"/>
  <c r="S3218" i="5"/>
  <c r="R3218" i="5"/>
  <c r="Q3218" i="5"/>
  <c r="P3218" i="5"/>
  <c r="O3218" i="5"/>
  <c r="N3218" i="5"/>
  <c r="M3218" i="5"/>
  <c r="L3218" i="5"/>
  <c r="K3218" i="5"/>
  <c r="J3218" i="5"/>
  <c r="I3218" i="5"/>
  <c r="H3218" i="5"/>
  <c r="G3218" i="5"/>
  <c r="F3218" i="5"/>
  <c r="E3218" i="5"/>
  <c r="D3218" i="5"/>
  <c r="C3218" i="5"/>
  <c r="B3218" i="5"/>
  <c r="A3218" i="5"/>
  <c r="AD3217" i="5"/>
  <c r="AC3217" i="5"/>
  <c r="AB3217" i="5"/>
  <c r="AA3217" i="5"/>
  <c r="Z3217" i="5"/>
  <c r="Y3217" i="5"/>
  <c r="X3217" i="5"/>
  <c r="W3217" i="5"/>
  <c r="V3217" i="5"/>
  <c r="U3217" i="5"/>
  <c r="S3217" i="5"/>
  <c r="R3217" i="5"/>
  <c r="Q3217" i="5"/>
  <c r="P3217" i="5"/>
  <c r="O3217" i="5"/>
  <c r="N3217" i="5"/>
  <c r="M3217" i="5"/>
  <c r="L3217" i="5"/>
  <c r="K3217" i="5"/>
  <c r="J3217" i="5"/>
  <c r="I3217" i="5"/>
  <c r="H3217" i="5"/>
  <c r="G3217" i="5"/>
  <c r="F3217" i="5"/>
  <c r="E3217" i="5"/>
  <c r="D3217" i="5"/>
  <c r="C3217" i="5"/>
  <c r="B3217" i="5"/>
  <c r="A3217" i="5"/>
  <c r="AE3216" i="5"/>
  <c r="AD3216" i="5"/>
  <c r="AC3216" i="5"/>
  <c r="AB3216" i="5"/>
  <c r="AA3216" i="5"/>
  <c r="Z3216" i="5"/>
  <c r="Y3216" i="5"/>
  <c r="X3216" i="5"/>
  <c r="W3216" i="5"/>
  <c r="V3216" i="5"/>
  <c r="U3216" i="5"/>
  <c r="S3216" i="5"/>
  <c r="R3216" i="5"/>
  <c r="Q3216" i="5"/>
  <c r="P3216" i="5"/>
  <c r="O3216" i="5"/>
  <c r="N3216" i="5"/>
  <c r="M3216" i="5"/>
  <c r="L3216" i="5"/>
  <c r="K3216" i="5"/>
  <c r="J3216" i="5"/>
  <c r="I3216" i="5"/>
  <c r="H3216" i="5"/>
  <c r="G3216" i="5"/>
  <c r="F3216" i="5"/>
  <c r="E3216" i="5"/>
  <c r="D3216" i="5"/>
  <c r="T3216" i="5" s="1"/>
  <c r="AF3216" i="5" s="1"/>
  <c r="C3216" i="5"/>
  <c r="B3216" i="5"/>
  <c r="A3216" i="5"/>
  <c r="AE3215" i="5"/>
  <c r="AD3215" i="5"/>
  <c r="AC3215" i="5"/>
  <c r="AB3215" i="5"/>
  <c r="AA3215" i="5"/>
  <c r="Z3215" i="5"/>
  <c r="Y3215" i="5"/>
  <c r="X3215" i="5"/>
  <c r="W3215" i="5"/>
  <c r="V3215" i="5"/>
  <c r="U3215" i="5"/>
  <c r="T3215" i="5"/>
  <c r="AF3215" i="5" s="1"/>
  <c r="S3215" i="5"/>
  <c r="R3215" i="5"/>
  <c r="Q3215" i="5"/>
  <c r="P3215" i="5"/>
  <c r="O3215" i="5"/>
  <c r="N3215" i="5"/>
  <c r="M3215" i="5"/>
  <c r="L3215" i="5"/>
  <c r="K3215" i="5"/>
  <c r="J3215" i="5"/>
  <c r="I3215" i="5"/>
  <c r="H3215" i="5"/>
  <c r="G3215" i="5"/>
  <c r="F3215" i="5"/>
  <c r="E3215" i="5"/>
  <c r="D3215" i="5"/>
  <c r="C3215" i="5"/>
  <c r="B3215" i="5"/>
  <c r="A3215" i="5"/>
  <c r="AD3214" i="5"/>
  <c r="AC3214" i="5"/>
  <c r="AB3214" i="5"/>
  <c r="AA3214" i="5"/>
  <c r="Z3214" i="5"/>
  <c r="Y3214" i="5"/>
  <c r="X3214" i="5"/>
  <c r="W3214" i="5"/>
  <c r="V3214" i="5"/>
  <c r="U3214" i="5"/>
  <c r="S3214" i="5"/>
  <c r="R3214" i="5"/>
  <c r="Q3214" i="5"/>
  <c r="P3214" i="5"/>
  <c r="O3214" i="5"/>
  <c r="N3214" i="5"/>
  <c r="M3214" i="5"/>
  <c r="L3214" i="5"/>
  <c r="K3214" i="5"/>
  <c r="J3214" i="5"/>
  <c r="I3214" i="5"/>
  <c r="H3214" i="5"/>
  <c r="G3214" i="5"/>
  <c r="F3214" i="5"/>
  <c r="E3214" i="5"/>
  <c r="D3214" i="5"/>
  <c r="C3214" i="5"/>
  <c r="B3214" i="5"/>
  <c r="A3214" i="5"/>
  <c r="AD3213" i="5"/>
  <c r="AC3213" i="5"/>
  <c r="AB3213" i="5"/>
  <c r="AA3213" i="5"/>
  <c r="Z3213" i="5"/>
  <c r="Y3213" i="5"/>
  <c r="X3213" i="5"/>
  <c r="W3213" i="5"/>
  <c r="V3213" i="5"/>
  <c r="U3213" i="5"/>
  <c r="S3213" i="5"/>
  <c r="R3213" i="5"/>
  <c r="Q3213" i="5"/>
  <c r="P3213" i="5"/>
  <c r="O3213" i="5"/>
  <c r="N3213" i="5"/>
  <c r="M3213" i="5"/>
  <c r="L3213" i="5"/>
  <c r="K3213" i="5"/>
  <c r="J3213" i="5"/>
  <c r="I3213" i="5"/>
  <c r="H3213" i="5"/>
  <c r="G3213" i="5"/>
  <c r="F3213" i="5"/>
  <c r="E3213" i="5"/>
  <c r="D3213" i="5"/>
  <c r="C3213" i="5"/>
  <c r="B3213" i="5"/>
  <c r="A3213" i="5"/>
  <c r="AE3212" i="5"/>
  <c r="AD3212" i="5"/>
  <c r="AC3212" i="5"/>
  <c r="AB3212" i="5"/>
  <c r="AA3212" i="5"/>
  <c r="Z3212" i="5"/>
  <c r="Y3212" i="5"/>
  <c r="X3212" i="5"/>
  <c r="W3212" i="5"/>
  <c r="V3212" i="5"/>
  <c r="U3212" i="5"/>
  <c r="T3212" i="5"/>
  <c r="AF3212" i="5" s="1"/>
  <c r="S3212" i="5"/>
  <c r="R3212" i="5"/>
  <c r="Q3212" i="5"/>
  <c r="P3212" i="5"/>
  <c r="O3212" i="5"/>
  <c r="N3212" i="5"/>
  <c r="M3212" i="5"/>
  <c r="L3212" i="5"/>
  <c r="K3212" i="5"/>
  <c r="J3212" i="5"/>
  <c r="I3212" i="5"/>
  <c r="H3212" i="5"/>
  <c r="G3212" i="5"/>
  <c r="F3212" i="5"/>
  <c r="E3212" i="5"/>
  <c r="D3212" i="5"/>
  <c r="C3212" i="5"/>
  <c r="B3212" i="5"/>
  <c r="A3212" i="5"/>
  <c r="AF3211" i="5"/>
  <c r="AD3211" i="5"/>
  <c r="AC3211" i="5"/>
  <c r="AB3211" i="5"/>
  <c r="AA3211" i="5"/>
  <c r="Z3211" i="5"/>
  <c r="Y3211" i="5"/>
  <c r="X3211" i="5"/>
  <c r="W3211" i="5"/>
  <c r="V3211" i="5"/>
  <c r="U3211" i="5"/>
  <c r="T3211" i="5"/>
  <c r="S3211" i="5"/>
  <c r="R3211" i="5"/>
  <c r="Q3211" i="5"/>
  <c r="P3211" i="5"/>
  <c r="O3211" i="5"/>
  <c r="N3211" i="5"/>
  <c r="M3211" i="5"/>
  <c r="L3211" i="5"/>
  <c r="K3211" i="5"/>
  <c r="J3211" i="5"/>
  <c r="I3211" i="5"/>
  <c r="H3211" i="5"/>
  <c r="G3211" i="5"/>
  <c r="F3211" i="5"/>
  <c r="E3211" i="5"/>
  <c r="D3211" i="5"/>
  <c r="AE3211" i="5" s="1"/>
  <c r="C3211" i="5"/>
  <c r="B3211" i="5"/>
  <c r="A3211" i="5"/>
  <c r="AE3210" i="5"/>
  <c r="AD3210" i="5"/>
  <c r="AC3210" i="5"/>
  <c r="AB3210" i="5"/>
  <c r="AA3210" i="5"/>
  <c r="Z3210" i="5"/>
  <c r="Y3210" i="5"/>
  <c r="X3210" i="5"/>
  <c r="W3210" i="5"/>
  <c r="V3210" i="5"/>
  <c r="U3210" i="5"/>
  <c r="S3210" i="5"/>
  <c r="R3210" i="5"/>
  <c r="Q3210" i="5"/>
  <c r="P3210" i="5"/>
  <c r="O3210" i="5"/>
  <c r="N3210" i="5"/>
  <c r="M3210" i="5"/>
  <c r="L3210" i="5"/>
  <c r="K3210" i="5"/>
  <c r="J3210" i="5"/>
  <c r="I3210" i="5"/>
  <c r="H3210" i="5"/>
  <c r="G3210" i="5"/>
  <c r="F3210" i="5"/>
  <c r="E3210" i="5"/>
  <c r="D3210" i="5"/>
  <c r="T3210" i="5" s="1"/>
  <c r="AF3210" i="5" s="1"/>
  <c r="C3210" i="5"/>
  <c r="B3210" i="5"/>
  <c r="A3210" i="5"/>
  <c r="AE3209" i="5"/>
  <c r="AD3209" i="5"/>
  <c r="AC3209" i="5"/>
  <c r="AB3209" i="5"/>
  <c r="AA3209" i="5"/>
  <c r="Z3209" i="5"/>
  <c r="Y3209" i="5"/>
  <c r="X3209" i="5"/>
  <c r="W3209" i="5"/>
  <c r="V3209" i="5"/>
  <c r="U3209" i="5"/>
  <c r="T3209" i="5"/>
  <c r="AF3209" i="5" s="1"/>
  <c r="S3209" i="5"/>
  <c r="R3209" i="5"/>
  <c r="Q3209" i="5"/>
  <c r="P3209" i="5"/>
  <c r="O3209" i="5"/>
  <c r="N3209" i="5"/>
  <c r="M3209" i="5"/>
  <c r="L3209" i="5"/>
  <c r="K3209" i="5"/>
  <c r="J3209" i="5"/>
  <c r="I3209" i="5"/>
  <c r="H3209" i="5"/>
  <c r="G3209" i="5"/>
  <c r="F3209" i="5"/>
  <c r="E3209" i="5"/>
  <c r="D3209" i="5"/>
  <c r="C3209" i="5"/>
  <c r="B3209" i="5"/>
  <c r="A3209" i="5"/>
  <c r="AE3208" i="5"/>
  <c r="AD3208" i="5"/>
  <c r="AC3208" i="5"/>
  <c r="AB3208" i="5"/>
  <c r="AA3208" i="5"/>
  <c r="Z3208" i="5"/>
  <c r="Y3208" i="5"/>
  <c r="X3208" i="5"/>
  <c r="W3208" i="5"/>
  <c r="V3208" i="5"/>
  <c r="U3208" i="5"/>
  <c r="T3208" i="5"/>
  <c r="AF3208" i="5" s="1"/>
  <c r="S3208" i="5"/>
  <c r="R3208" i="5"/>
  <c r="Q3208" i="5"/>
  <c r="P3208" i="5"/>
  <c r="O3208" i="5"/>
  <c r="N3208" i="5"/>
  <c r="M3208" i="5"/>
  <c r="L3208" i="5"/>
  <c r="K3208" i="5"/>
  <c r="J3208" i="5"/>
  <c r="I3208" i="5"/>
  <c r="H3208" i="5"/>
  <c r="G3208" i="5"/>
  <c r="F3208" i="5"/>
  <c r="E3208" i="5"/>
  <c r="D3208" i="5"/>
  <c r="C3208" i="5"/>
  <c r="B3208" i="5"/>
  <c r="A3208" i="5"/>
  <c r="AD3207" i="5"/>
  <c r="AC3207" i="5"/>
  <c r="AB3207" i="5"/>
  <c r="AA3207" i="5"/>
  <c r="Z3207" i="5"/>
  <c r="Y3207" i="5"/>
  <c r="X3207" i="5"/>
  <c r="W3207" i="5"/>
  <c r="V3207" i="5"/>
  <c r="U3207" i="5"/>
  <c r="S3207" i="5"/>
  <c r="R3207" i="5"/>
  <c r="Q3207" i="5"/>
  <c r="P3207" i="5"/>
  <c r="O3207" i="5"/>
  <c r="N3207" i="5"/>
  <c r="M3207" i="5"/>
  <c r="L3207" i="5"/>
  <c r="K3207" i="5"/>
  <c r="J3207" i="5"/>
  <c r="I3207" i="5"/>
  <c r="H3207" i="5"/>
  <c r="G3207" i="5"/>
  <c r="F3207" i="5"/>
  <c r="E3207" i="5"/>
  <c r="D3207" i="5"/>
  <c r="T3207" i="5" s="1"/>
  <c r="AF3207" i="5" s="1"/>
  <c r="C3207" i="5"/>
  <c r="B3207" i="5"/>
  <c r="A3207" i="5"/>
  <c r="AE3206" i="5"/>
  <c r="AD3206" i="5"/>
  <c r="AC3206" i="5"/>
  <c r="AB3206" i="5"/>
  <c r="AA3206" i="5"/>
  <c r="Z3206" i="5"/>
  <c r="Y3206" i="5"/>
  <c r="X3206" i="5"/>
  <c r="W3206" i="5"/>
  <c r="V3206" i="5"/>
  <c r="U3206" i="5"/>
  <c r="T3206" i="5"/>
  <c r="AF3206" i="5" s="1"/>
  <c r="S3206" i="5"/>
  <c r="R3206" i="5"/>
  <c r="Q3206" i="5"/>
  <c r="P3206" i="5"/>
  <c r="O3206" i="5"/>
  <c r="N3206" i="5"/>
  <c r="M3206" i="5"/>
  <c r="L3206" i="5"/>
  <c r="K3206" i="5"/>
  <c r="J3206" i="5"/>
  <c r="I3206" i="5"/>
  <c r="H3206" i="5"/>
  <c r="G3206" i="5"/>
  <c r="F3206" i="5"/>
  <c r="E3206" i="5"/>
  <c r="D3206" i="5"/>
  <c r="C3206" i="5"/>
  <c r="B3206" i="5"/>
  <c r="A3206" i="5"/>
  <c r="AD3205" i="5"/>
  <c r="AC3205" i="5"/>
  <c r="AB3205" i="5"/>
  <c r="AA3205" i="5"/>
  <c r="Z3205" i="5"/>
  <c r="Y3205" i="5"/>
  <c r="X3205" i="5"/>
  <c r="W3205" i="5"/>
  <c r="V3205" i="5"/>
  <c r="U3205" i="5"/>
  <c r="S3205" i="5"/>
  <c r="R3205" i="5"/>
  <c r="Q3205" i="5"/>
  <c r="P3205" i="5"/>
  <c r="O3205" i="5"/>
  <c r="N3205" i="5"/>
  <c r="M3205" i="5"/>
  <c r="L3205" i="5"/>
  <c r="K3205" i="5"/>
  <c r="J3205" i="5"/>
  <c r="I3205" i="5"/>
  <c r="H3205" i="5"/>
  <c r="G3205" i="5"/>
  <c r="F3205" i="5"/>
  <c r="E3205" i="5"/>
  <c r="D3205" i="5"/>
  <c r="AE3205" i="5" s="1"/>
  <c r="C3205" i="5"/>
  <c r="B3205" i="5"/>
  <c r="A3205" i="5"/>
  <c r="AD3204" i="5"/>
  <c r="AC3204" i="5"/>
  <c r="AB3204" i="5"/>
  <c r="AA3204" i="5"/>
  <c r="Z3204" i="5"/>
  <c r="Y3204" i="5"/>
  <c r="X3204" i="5"/>
  <c r="W3204" i="5"/>
  <c r="V3204" i="5"/>
  <c r="U3204" i="5"/>
  <c r="S3204" i="5"/>
  <c r="R3204" i="5"/>
  <c r="Q3204" i="5"/>
  <c r="P3204" i="5"/>
  <c r="O3204" i="5"/>
  <c r="N3204" i="5"/>
  <c r="M3204" i="5"/>
  <c r="L3204" i="5"/>
  <c r="K3204" i="5"/>
  <c r="J3204" i="5"/>
  <c r="I3204" i="5"/>
  <c r="H3204" i="5"/>
  <c r="G3204" i="5"/>
  <c r="F3204" i="5"/>
  <c r="E3204" i="5"/>
  <c r="D3204" i="5"/>
  <c r="C3204" i="5"/>
  <c r="B3204" i="5"/>
  <c r="A3204" i="5"/>
  <c r="AE3203" i="5"/>
  <c r="AD3203" i="5"/>
  <c r="AC3203" i="5"/>
  <c r="AB3203" i="5"/>
  <c r="AA3203" i="5"/>
  <c r="Z3203" i="5"/>
  <c r="Y3203" i="5"/>
  <c r="X3203" i="5"/>
  <c r="W3203" i="5"/>
  <c r="V3203" i="5"/>
  <c r="U3203" i="5"/>
  <c r="T3203" i="5"/>
  <c r="AF3203" i="5" s="1"/>
  <c r="S3203" i="5"/>
  <c r="R3203" i="5"/>
  <c r="Q3203" i="5"/>
  <c r="P3203" i="5"/>
  <c r="O3203" i="5"/>
  <c r="N3203" i="5"/>
  <c r="M3203" i="5"/>
  <c r="L3203" i="5"/>
  <c r="K3203" i="5"/>
  <c r="J3203" i="5"/>
  <c r="I3203" i="5"/>
  <c r="H3203" i="5"/>
  <c r="G3203" i="5"/>
  <c r="F3203" i="5"/>
  <c r="E3203" i="5"/>
  <c r="D3203" i="5"/>
  <c r="C3203" i="5"/>
  <c r="B3203" i="5"/>
  <c r="A3203" i="5"/>
  <c r="AD3202" i="5"/>
  <c r="AC3202" i="5"/>
  <c r="AB3202" i="5"/>
  <c r="AA3202" i="5"/>
  <c r="Z3202" i="5"/>
  <c r="Y3202" i="5"/>
  <c r="X3202" i="5"/>
  <c r="W3202" i="5"/>
  <c r="V3202" i="5"/>
  <c r="U3202" i="5"/>
  <c r="T3202" i="5"/>
  <c r="AF3202" i="5" s="1"/>
  <c r="S3202" i="5"/>
  <c r="R3202" i="5"/>
  <c r="Q3202" i="5"/>
  <c r="P3202" i="5"/>
  <c r="O3202" i="5"/>
  <c r="N3202" i="5"/>
  <c r="M3202" i="5"/>
  <c r="L3202" i="5"/>
  <c r="K3202" i="5"/>
  <c r="J3202" i="5"/>
  <c r="I3202" i="5"/>
  <c r="H3202" i="5"/>
  <c r="G3202" i="5"/>
  <c r="F3202" i="5"/>
  <c r="E3202" i="5"/>
  <c r="D3202" i="5"/>
  <c r="AE3202" i="5" s="1"/>
  <c r="C3202" i="5"/>
  <c r="B3202" i="5"/>
  <c r="A3202" i="5"/>
  <c r="AD3201" i="5"/>
  <c r="AC3201" i="5"/>
  <c r="AB3201" i="5"/>
  <c r="AA3201" i="5"/>
  <c r="Z3201" i="5"/>
  <c r="Y3201" i="5"/>
  <c r="X3201" i="5"/>
  <c r="W3201" i="5"/>
  <c r="V3201" i="5"/>
  <c r="U3201" i="5"/>
  <c r="S3201" i="5"/>
  <c r="R3201" i="5"/>
  <c r="Q3201" i="5"/>
  <c r="P3201" i="5"/>
  <c r="O3201" i="5"/>
  <c r="N3201" i="5"/>
  <c r="M3201" i="5"/>
  <c r="L3201" i="5"/>
  <c r="K3201" i="5"/>
  <c r="J3201" i="5"/>
  <c r="I3201" i="5"/>
  <c r="H3201" i="5"/>
  <c r="G3201" i="5"/>
  <c r="F3201" i="5"/>
  <c r="E3201" i="5"/>
  <c r="D3201" i="5"/>
  <c r="T3201" i="5" s="1"/>
  <c r="AF3201" i="5" s="1"/>
  <c r="C3201" i="5"/>
  <c r="B3201" i="5"/>
  <c r="A3201" i="5"/>
  <c r="AE3200" i="5"/>
  <c r="AD3200" i="5"/>
  <c r="AC3200" i="5"/>
  <c r="AB3200" i="5"/>
  <c r="AA3200" i="5"/>
  <c r="Z3200" i="5"/>
  <c r="Y3200" i="5"/>
  <c r="X3200" i="5"/>
  <c r="W3200" i="5"/>
  <c r="V3200" i="5"/>
  <c r="U3200" i="5"/>
  <c r="T3200" i="5"/>
  <c r="AF3200" i="5" s="1"/>
  <c r="S3200" i="5"/>
  <c r="R3200" i="5"/>
  <c r="Q3200" i="5"/>
  <c r="P3200" i="5"/>
  <c r="O3200" i="5"/>
  <c r="N3200" i="5"/>
  <c r="M3200" i="5"/>
  <c r="L3200" i="5"/>
  <c r="K3200" i="5"/>
  <c r="J3200" i="5"/>
  <c r="I3200" i="5"/>
  <c r="H3200" i="5"/>
  <c r="G3200" i="5"/>
  <c r="F3200" i="5"/>
  <c r="E3200" i="5"/>
  <c r="D3200" i="5"/>
  <c r="C3200" i="5"/>
  <c r="B3200" i="5"/>
  <c r="A3200" i="5"/>
  <c r="AD3199" i="5"/>
  <c r="AC3199" i="5"/>
  <c r="AB3199" i="5"/>
  <c r="AA3199" i="5"/>
  <c r="Z3199" i="5"/>
  <c r="Y3199" i="5"/>
  <c r="X3199" i="5"/>
  <c r="W3199" i="5"/>
  <c r="V3199" i="5"/>
  <c r="U3199" i="5"/>
  <c r="S3199" i="5"/>
  <c r="R3199" i="5"/>
  <c r="Q3199" i="5"/>
  <c r="P3199" i="5"/>
  <c r="O3199" i="5"/>
  <c r="N3199" i="5"/>
  <c r="M3199" i="5"/>
  <c r="L3199" i="5"/>
  <c r="K3199" i="5"/>
  <c r="J3199" i="5"/>
  <c r="I3199" i="5"/>
  <c r="H3199" i="5"/>
  <c r="G3199" i="5"/>
  <c r="F3199" i="5"/>
  <c r="E3199" i="5"/>
  <c r="D3199" i="5"/>
  <c r="C3199" i="5"/>
  <c r="B3199" i="5"/>
  <c r="A3199" i="5"/>
  <c r="AE3198" i="5"/>
  <c r="AD3198" i="5"/>
  <c r="AC3198" i="5"/>
  <c r="AB3198" i="5"/>
  <c r="AA3198" i="5"/>
  <c r="Z3198" i="5"/>
  <c r="Y3198" i="5"/>
  <c r="X3198" i="5"/>
  <c r="W3198" i="5"/>
  <c r="V3198" i="5"/>
  <c r="U3198" i="5"/>
  <c r="S3198" i="5"/>
  <c r="R3198" i="5"/>
  <c r="Q3198" i="5"/>
  <c r="P3198" i="5"/>
  <c r="O3198" i="5"/>
  <c r="N3198" i="5"/>
  <c r="M3198" i="5"/>
  <c r="L3198" i="5"/>
  <c r="K3198" i="5"/>
  <c r="J3198" i="5"/>
  <c r="I3198" i="5"/>
  <c r="H3198" i="5"/>
  <c r="G3198" i="5"/>
  <c r="F3198" i="5"/>
  <c r="E3198" i="5"/>
  <c r="D3198" i="5"/>
  <c r="T3198" i="5" s="1"/>
  <c r="C3198" i="5"/>
  <c r="B3198" i="5"/>
  <c r="A3198" i="5"/>
  <c r="AE3197" i="5"/>
  <c r="AD3197" i="5"/>
  <c r="AC3197" i="5"/>
  <c r="AB3197" i="5"/>
  <c r="AA3197" i="5"/>
  <c r="Z3197" i="5"/>
  <c r="Y3197" i="5"/>
  <c r="X3197" i="5"/>
  <c r="W3197" i="5"/>
  <c r="V3197" i="5"/>
  <c r="U3197" i="5"/>
  <c r="T3197" i="5"/>
  <c r="AF3197" i="5" s="1"/>
  <c r="S3197" i="5"/>
  <c r="R3197" i="5"/>
  <c r="Q3197" i="5"/>
  <c r="P3197" i="5"/>
  <c r="O3197" i="5"/>
  <c r="N3197" i="5"/>
  <c r="M3197" i="5"/>
  <c r="L3197" i="5"/>
  <c r="K3197" i="5"/>
  <c r="J3197" i="5"/>
  <c r="I3197" i="5"/>
  <c r="H3197" i="5"/>
  <c r="G3197" i="5"/>
  <c r="F3197" i="5"/>
  <c r="E3197" i="5"/>
  <c r="D3197" i="5"/>
  <c r="C3197" i="5"/>
  <c r="B3197" i="5"/>
  <c r="A3197" i="5"/>
  <c r="AD3196" i="5"/>
  <c r="AC3196" i="5"/>
  <c r="AB3196" i="5"/>
  <c r="AA3196" i="5"/>
  <c r="Z3196" i="5"/>
  <c r="Y3196" i="5"/>
  <c r="X3196" i="5"/>
  <c r="W3196" i="5"/>
  <c r="V3196" i="5"/>
  <c r="U3196" i="5"/>
  <c r="S3196" i="5"/>
  <c r="R3196" i="5"/>
  <c r="Q3196" i="5"/>
  <c r="P3196" i="5"/>
  <c r="O3196" i="5"/>
  <c r="N3196" i="5"/>
  <c r="M3196" i="5"/>
  <c r="L3196" i="5"/>
  <c r="K3196" i="5"/>
  <c r="J3196" i="5"/>
  <c r="I3196" i="5"/>
  <c r="H3196" i="5"/>
  <c r="F3196" i="5"/>
  <c r="E3196" i="5"/>
  <c r="G3196" i="5" s="1"/>
  <c r="D3196" i="5"/>
  <c r="C3196" i="5"/>
  <c r="B3196" i="5"/>
  <c r="A3196" i="5"/>
  <c r="AD3195" i="5"/>
  <c r="AC3195" i="5"/>
  <c r="AB3195" i="5"/>
  <c r="AA3195" i="5"/>
  <c r="Z3195" i="5"/>
  <c r="Y3195" i="5"/>
  <c r="X3195" i="5"/>
  <c r="W3195" i="5"/>
  <c r="V3195" i="5"/>
  <c r="U3195" i="5"/>
  <c r="S3195" i="5"/>
  <c r="R3195" i="5"/>
  <c r="Q3195" i="5"/>
  <c r="P3195" i="5"/>
  <c r="O3195" i="5"/>
  <c r="N3195" i="5"/>
  <c r="M3195" i="5"/>
  <c r="L3195" i="5"/>
  <c r="K3195" i="5"/>
  <c r="J3195" i="5"/>
  <c r="I3195" i="5"/>
  <c r="H3195" i="5"/>
  <c r="G3195" i="5"/>
  <c r="F3195" i="5"/>
  <c r="E3195" i="5"/>
  <c r="D3195" i="5"/>
  <c r="C3195" i="5"/>
  <c r="B3195" i="5"/>
  <c r="A3195" i="5"/>
  <c r="AE3194" i="5"/>
  <c r="AD3194" i="5"/>
  <c r="AC3194" i="5"/>
  <c r="AB3194" i="5"/>
  <c r="AA3194" i="5"/>
  <c r="Z3194" i="5"/>
  <c r="Y3194" i="5"/>
  <c r="X3194" i="5"/>
  <c r="W3194" i="5"/>
  <c r="V3194" i="5"/>
  <c r="U3194" i="5"/>
  <c r="T3194" i="5"/>
  <c r="AF3194" i="5" s="1"/>
  <c r="S3194" i="5"/>
  <c r="R3194" i="5"/>
  <c r="Q3194" i="5"/>
  <c r="P3194" i="5"/>
  <c r="O3194" i="5"/>
  <c r="N3194" i="5"/>
  <c r="M3194" i="5"/>
  <c r="L3194" i="5"/>
  <c r="K3194" i="5"/>
  <c r="J3194" i="5"/>
  <c r="I3194" i="5"/>
  <c r="H3194" i="5"/>
  <c r="G3194" i="5"/>
  <c r="F3194" i="5"/>
  <c r="E3194" i="5"/>
  <c r="D3194" i="5"/>
  <c r="C3194" i="5"/>
  <c r="B3194" i="5"/>
  <c r="A3194" i="5"/>
  <c r="AF3193" i="5"/>
  <c r="AD3193" i="5"/>
  <c r="AC3193" i="5"/>
  <c r="AB3193" i="5"/>
  <c r="AA3193" i="5"/>
  <c r="Z3193" i="5"/>
  <c r="Y3193" i="5"/>
  <c r="X3193" i="5"/>
  <c r="W3193" i="5"/>
  <c r="V3193" i="5"/>
  <c r="U3193" i="5"/>
  <c r="T3193" i="5"/>
  <c r="S3193" i="5"/>
  <c r="R3193" i="5"/>
  <c r="Q3193" i="5"/>
  <c r="P3193" i="5"/>
  <c r="O3193" i="5"/>
  <c r="N3193" i="5"/>
  <c r="M3193" i="5"/>
  <c r="L3193" i="5"/>
  <c r="K3193" i="5"/>
  <c r="J3193" i="5"/>
  <c r="I3193" i="5"/>
  <c r="H3193" i="5"/>
  <c r="G3193" i="5"/>
  <c r="F3193" i="5"/>
  <c r="E3193" i="5"/>
  <c r="D3193" i="5"/>
  <c r="AE3193" i="5" s="1"/>
  <c r="C3193" i="5"/>
  <c r="B3193" i="5"/>
  <c r="A3193" i="5"/>
  <c r="AE3192" i="5"/>
  <c r="AD3192" i="5"/>
  <c r="AC3192" i="5"/>
  <c r="AB3192" i="5"/>
  <c r="AA3192" i="5"/>
  <c r="Z3192" i="5"/>
  <c r="Y3192" i="5"/>
  <c r="X3192" i="5"/>
  <c r="W3192" i="5"/>
  <c r="V3192" i="5"/>
  <c r="U3192" i="5"/>
  <c r="S3192" i="5"/>
  <c r="R3192" i="5"/>
  <c r="Q3192" i="5"/>
  <c r="P3192" i="5"/>
  <c r="O3192" i="5"/>
  <c r="N3192" i="5"/>
  <c r="M3192" i="5"/>
  <c r="L3192" i="5"/>
  <c r="K3192" i="5"/>
  <c r="J3192" i="5"/>
  <c r="I3192" i="5"/>
  <c r="H3192" i="5"/>
  <c r="G3192" i="5"/>
  <c r="F3192" i="5"/>
  <c r="E3192" i="5"/>
  <c r="D3192" i="5"/>
  <c r="T3192" i="5" s="1"/>
  <c r="C3192" i="5"/>
  <c r="B3192" i="5"/>
  <c r="A3192" i="5"/>
  <c r="AE3191" i="5"/>
  <c r="AD3191" i="5"/>
  <c r="AC3191" i="5"/>
  <c r="AB3191" i="5"/>
  <c r="AA3191" i="5"/>
  <c r="Z3191" i="5"/>
  <c r="Y3191" i="5"/>
  <c r="X3191" i="5"/>
  <c r="W3191" i="5"/>
  <c r="V3191" i="5"/>
  <c r="U3191" i="5"/>
  <c r="T3191" i="5"/>
  <c r="AF3191" i="5" s="1"/>
  <c r="S3191" i="5"/>
  <c r="R3191" i="5"/>
  <c r="Q3191" i="5"/>
  <c r="P3191" i="5"/>
  <c r="O3191" i="5"/>
  <c r="N3191" i="5"/>
  <c r="M3191" i="5"/>
  <c r="L3191" i="5"/>
  <c r="K3191" i="5"/>
  <c r="J3191" i="5"/>
  <c r="I3191" i="5"/>
  <c r="H3191" i="5"/>
  <c r="G3191" i="5"/>
  <c r="F3191" i="5"/>
  <c r="E3191" i="5"/>
  <c r="D3191" i="5"/>
  <c r="C3191" i="5"/>
  <c r="B3191" i="5"/>
  <c r="A3191" i="5"/>
  <c r="AE3190" i="5"/>
  <c r="AD3190" i="5"/>
  <c r="AC3190" i="5"/>
  <c r="AB3190" i="5"/>
  <c r="AA3190" i="5"/>
  <c r="Z3190" i="5"/>
  <c r="Y3190" i="5"/>
  <c r="X3190" i="5"/>
  <c r="W3190" i="5"/>
  <c r="V3190" i="5"/>
  <c r="U3190" i="5"/>
  <c r="T3190" i="5"/>
  <c r="AF3190" i="5" s="1"/>
  <c r="S3190" i="5"/>
  <c r="R3190" i="5"/>
  <c r="Q3190" i="5"/>
  <c r="P3190" i="5"/>
  <c r="O3190" i="5"/>
  <c r="N3190" i="5"/>
  <c r="M3190" i="5"/>
  <c r="L3190" i="5"/>
  <c r="K3190" i="5"/>
  <c r="J3190" i="5"/>
  <c r="I3190" i="5"/>
  <c r="H3190" i="5"/>
  <c r="G3190" i="5"/>
  <c r="F3190" i="5"/>
  <c r="E3190" i="5"/>
  <c r="D3190" i="5"/>
  <c r="C3190" i="5"/>
  <c r="B3190" i="5"/>
  <c r="A3190" i="5"/>
  <c r="AE3189" i="5"/>
  <c r="AD3189" i="5"/>
  <c r="AC3189" i="5"/>
  <c r="AB3189" i="5"/>
  <c r="AA3189" i="5"/>
  <c r="Z3189" i="5"/>
  <c r="Y3189" i="5"/>
  <c r="X3189" i="5"/>
  <c r="W3189" i="5"/>
  <c r="V3189" i="5"/>
  <c r="U3189" i="5"/>
  <c r="S3189" i="5"/>
  <c r="R3189" i="5"/>
  <c r="Q3189" i="5"/>
  <c r="P3189" i="5"/>
  <c r="O3189" i="5"/>
  <c r="N3189" i="5"/>
  <c r="M3189" i="5"/>
  <c r="L3189" i="5"/>
  <c r="K3189" i="5"/>
  <c r="J3189" i="5"/>
  <c r="I3189" i="5"/>
  <c r="H3189" i="5"/>
  <c r="G3189" i="5"/>
  <c r="F3189" i="5"/>
  <c r="E3189" i="5"/>
  <c r="D3189" i="5"/>
  <c r="T3189" i="5" s="1"/>
  <c r="C3189" i="5"/>
  <c r="B3189" i="5"/>
  <c r="A3189" i="5"/>
  <c r="AE3188" i="5"/>
  <c r="AD3188" i="5"/>
  <c r="AC3188" i="5"/>
  <c r="AB3188" i="5"/>
  <c r="AA3188" i="5"/>
  <c r="Z3188" i="5"/>
  <c r="Y3188" i="5"/>
  <c r="X3188" i="5"/>
  <c r="W3188" i="5"/>
  <c r="V3188" i="5"/>
  <c r="U3188" i="5"/>
  <c r="T3188" i="5"/>
  <c r="AF3188" i="5" s="1"/>
  <c r="S3188" i="5"/>
  <c r="R3188" i="5"/>
  <c r="Q3188" i="5"/>
  <c r="P3188" i="5"/>
  <c r="O3188" i="5"/>
  <c r="N3188" i="5"/>
  <c r="M3188" i="5"/>
  <c r="L3188" i="5"/>
  <c r="K3188" i="5"/>
  <c r="J3188" i="5"/>
  <c r="I3188" i="5"/>
  <c r="H3188" i="5"/>
  <c r="G3188" i="5"/>
  <c r="F3188" i="5"/>
  <c r="E3188" i="5"/>
  <c r="D3188" i="5"/>
  <c r="C3188" i="5"/>
  <c r="B3188" i="5"/>
  <c r="A3188" i="5"/>
  <c r="AD3187" i="5"/>
  <c r="AC3187" i="5"/>
  <c r="AB3187" i="5"/>
  <c r="AA3187" i="5"/>
  <c r="Z3187" i="5"/>
  <c r="Y3187" i="5"/>
  <c r="X3187" i="5"/>
  <c r="W3187" i="5"/>
  <c r="V3187" i="5"/>
  <c r="U3187" i="5"/>
  <c r="T3187" i="5"/>
  <c r="S3187" i="5"/>
  <c r="R3187" i="5"/>
  <c r="Q3187" i="5"/>
  <c r="P3187" i="5"/>
  <c r="O3187" i="5"/>
  <c r="N3187" i="5"/>
  <c r="M3187" i="5"/>
  <c r="L3187" i="5"/>
  <c r="K3187" i="5"/>
  <c r="J3187" i="5"/>
  <c r="I3187" i="5"/>
  <c r="H3187" i="5"/>
  <c r="G3187" i="5"/>
  <c r="F3187" i="5"/>
  <c r="AF3187" i="5" s="1"/>
  <c r="E3187" i="5"/>
  <c r="D3187" i="5"/>
  <c r="AE3187" i="5" s="1"/>
  <c r="C3187" i="5"/>
  <c r="B3187" i="5"/>
  <c r="A3187" i="5"/>
  <c r="AD3186" i="5"/>
  <c r="AC3186" i="5"/>
  <c r="AB3186" i="5"/>
  <c r="AA3186" i="5"/>
  <c r="Z3186" i="5"/>
  <c r="Y3186" i="5"/>
  <c r="X3186" i="5"/>
  <c r="W3186" i="5"/>
  <c r="V3186" i="5"/>
  <c r="U3186" i="5"/>
  <c r="S3186" i="5"/>
  <c r="R3186" i="5"/>
  <c r="Q3186" i="5"/>
  <c r="P3186" i="5"/>
  <c r="O3186" i="5"/>
  <c r="N3186" i="5"/>
  <c r="M3186" i="5"/>
  <c r="L3186" i="5"/>
  <c r="K3186" i="5"/>
  <c r="J3186" i="5"/>
  <c r="I3186" i="5"/>
  <c r="H3186" i="5"/>
  <c r="G3186" i="5"/>
  <c r="F3186" i="5"/>
  <c r="E3186" i="5"/>
  <c r="D3186" i="5"/>
  <c r="C3186" i="5"/>
  <c r="B3186" i="5"/>
  <c r="A3186" i="5"/>
  <c r="AE3185" i="5"/>
  <c r="AD3185" i="5"/>
  <c r="AC3185" i="5"/>
  <c r="AB3185" i="5"/>
  <c r="AA3185" i="5"/>
  <c r="Z3185" i="5"/>
  <c r="Y3185" i="5"/>
  <c r="X3185" i="5"/>
  <c r="W3185" i="5"/>
  <c r="V3185" i="5"/>
  <c r="U3185" i="5"/>
  <c r="T3185" i="5"/>
  <c r="AF3185" i="5" s="1"/>
  <c r="S3185" i="5"/>
  <c r="R3185" i="5"/>
  <c r="Q3185" i="5"/>
  <c r="P3185" i="5"/>
  <c r="O3185" i="5"/>
  <c r="N3185" i="5"/>
  <c r="M3185" i="5"/>
  <c r="L3185" i="5"/>
  <c r="K3185" i="5"/>
  <c r="J3185" i="5"/>
  <c r="I3185" i="5"/>
  <c r="H3185" i="5"/>
  <c r="G3185" i="5"/>
  <c r="F3185" i="5"/>
  <c r="E3185" i="5"/>
  <c r="D3185" i="5"/>
  <c r="C3185" i="5"/>
  <c r="B3185" i="5"/>
  <c r="A3185" i="5"/>
  <c r="AD3184" i="5"/>
  <c r="AC3184" i="5"/>
  <c r="AB3184" i="5"/>
  <c r="AA3184" i="5"/>
  <c r="Z3184" i="5"/>
  <c r="Y3184" i="5"/>
  <c r="X3184" i="5"/>
  <c r="W3184" i="5"/>
  <c r="V3184" i="5"/>
  <c r="U3184" i="5"/>
  <c r="T3184" i="5"/>
  <c r="S3184" i="5"/>
  <c r="R3184" i="5"/>
  <c r="Q3184" i="5"/>
  <c r="P3184" i="5"/>
  <c r="O3184" i="5"/>
  <c r="N3184" i="5"/>
  <c r="M3184" i="5"/>
  <c r="L3184" i="5"/>
  <c r="K3184" i="5"/>
  <c r="J3184" i="5"/>
  <c r="I3184" i="5"/>
  <c r="H3184" i="5"/>
  <c r="G3184" i="5"/>
  <c r="F3184" i="5"/>
  <c r="AF3184" i="5" s="1"/>
  <c r="E3184" i="5"/>
  <c r="D3184" i="5"/>
  <c r="AE3184" i="5" s="1"/>
  <c r="C3184" i="5"/>
  <c r="B3184" i="5"/>
  <c r="A3184" i="5"/>
  <c r="AD3183" i="5"/>
  <c r="AC3183" i="5"/>
  <c r="AB3183" i="5"/>
  <c r="AA3183" i="5"/>
  <c r="Z3183" i="5"/>
  <c r="Y3183" i="5"/>
  <c r="X3183" i="5"/>
  <c r="W3183" i="5"/>
  <c r="V3183" i="5"/>
  <c r="U3183" i="5"/>
  <c r="S3183" i="5"/>
  <c r="R3183" i="5"/>
  <c r="Q3183" i="5"/>
  <c r="P3183" i="5"/>
  <c r="O3183" i="5"/>
  <c r="N3183" i="5"/>
  <c r="M3183" i="5"/>
  <c r="L3183" i="5"/>
  <c r="K3183" i="5"/>
  <c r="J3183" i="5"/>
  <c r="I3183" i="5"/>
  <c r="H3183" i="5"/>
  <c r="G3183" i="5"/>
  <c r="F3183" i="5"/>
  <c r="E3183" i="5"/>
  <c r="D3183" i="5"/>
  <c r="T3183" i="5" s="1"/>
  <c r="AF3183" i="5" s="1"/>
  <c r="C3183" i="5"/>
  <c r="B3183" i="5"/>
  <c r="A3183" i="5"/>
  <c r="AE3182" i="5"/>
  <c r="AD3182" i="5"/>
  <c r="AC3182" i="5"/>
  <c r="AB3182" i="5"/>
  <c r="AA3182" i="5"/>
  <c r="Z3182" i="5"/>
  <c r="Y3182" i="5"/>
  <c r="X3182" i="5"/>
  <c r="W3182" i="5"/>
  <c r="V3182" i="5"/>
  <c r="U3182" i="5"/>
  <c r="T3182" i="5"/>
  <c r="AF3182" i="5" s="1"/>
  <c r="S3182" i="5"/>
  <c r="R3182" i="5"/>
  <c r="Q3182" i="5"/>
  <c r="P3182" i="5"/>
  <c r="O3182" i="5"/>
  <c r="N3182" i="5"/>
  <c r="M3182" i="5"/>
  <c r="L3182" i="5"/>
  <c r="K3182" i="5"/>
  <c r="J3182" i="5"/>
  <c r="I3182" i="5"/>
  <c r="H3182" i="5"/>
  <c r="G3182" i="5"/>
  <c r="F3182" i="5"/>
  <c r="E3182" i="5"/>
  <c r="D3182" i="5"/>
  <c r="C3182" i="5"/>
  <c r="B3182" i="5"/>
  <c r="A3182" i="5"/>
  <c r="AD3181" i="5"/>
  <c r="AC3181" i="5"/>
  <c r="AB3181" i="5"/>
  <c r="AA3181" i="5"/>
  <c r="Z3181" i="5"/>
  <c r="Y3181" i="5"/>
  <c r="X3181" i="5"/>
  <c r="W3181" i="5"/>
  <c r="V3181" i="5"/>
  <c r="U3181" i="5"/>
  <c r="S3181" i="5"/>
  <c r="R3181" i="5"/>
  <c r="Q3181" i="5"/>
  <c r="P3181" i="5"/>
  <c r="O3181" i="5"/>
  <c r="N3181" i="5"/>
  <c r="M3181" i="5"/>
  <c r="L3181" i="5"/>
  <c r="K3181" i="5"/>
  <c r="J3181" i="5"/>
  <c r="I3181" i="5"/>
  <c r="H3181" i="5"/>
  <c r="G3181" i="5"/>
  <c r="F3181" i="5"/>
  <c r="E3181" i="5"/>
  <c r="D3181" i="5"/>
  <c r="C3181" i="5"/>
  <c r="B3181" i="5"/>
  <c r="A3181" i="5"/>
  <c r="AE3180" i="5"/>
  <c r="AD3180" i="5"/>
  <c r="AC3180" i="5"/>
  <c r="AB3180" i="5"/>
  <c r="AA3180" i="5"/>
  <c r="Z3180" i="5"/>
  <c r="Y3180" i="5"/>
  <c r="X3180" i="5"/>
  <c r="W3180" i="5"/>
  <c r="V3180" i="5"/>
  <c r="U3180" i="5"/>
  <c r="S3180" i="5"/>
  <c r="R3180" i="5"/>
  <c r="Q3180" i="5"/>
  <c r="P3180" i="5"/>
  <c r="O3180" i="5"/>
  <c r="N3180" i="5"/>
  <c r="M3180" i="5"/>
  <c r="L3180" i="5"/>
  <c r="K3180" i="5"/>
  <c r="J3180" i="5"/>
  <c r="I3180" i="5"/>
  <c r="H3180" i="5"/>
  <c r="G3180" i="5"/>
  <c r="F3180" i="5"/>
  <c r="E3180" i="5"/>
  <c r="D3180" i="5"/>
  <c r="T3180" i="5" s="1"/>
  <c r="C3180" i="5"/>
  <c r="B3180" i="5"/>
  <c r="A3180" i="5"/>
  <c r="AE3179" i="5"/>
  <c r="AD3179" i="5"/>
  <c r="AC3179" i="5"/>
  <c r="AB3179" i="5"/>
  <c r="AA3179" i="5"/>
  <c r="Z3179" i="5"/>
  <c r="Y3179" i="5"/>
  <c r="X3179" i="5"/>
  <c r="W3179" i="5"/>
  <c r="V3179" i="5"/>
  <c r="U3179" i="5"/>
  <c r="T3179" i="5"/>
  <c r="AF3179" i="5" s="1"/>
  <c r="S3179" i="5"/>
  <c r="R3179" i="5"/>
  <c r="Q3179" i="5"/>
  <c r="P3179" i="5"/>
  <c r="O3179" i="5"/>
  <c r="N3179" i="5"/>
  <c r="M3179" i="5"/>
  <c r="L3179" i="5"/>
  <c r="K3179" i="5"/>
  <c r="J3179" i="5"/>
  <c r="I3179" i="5"/>
  <c r="H3179" i="5"/>
  <c r="G3179" i="5"/>
  <c r="F3179" i="5"/>
  <c r="E3179" i="5"/>
  <c r="D3179" i="5"/>
  <c r="C3179" i="5"/>
  <c r="B3179" i="5"/>
  <c r="A3179" i="5"/>
  <c r="AD3178" i="5"/>
  <c r="AC3178" i="5"/>
  <c r="AB3178" i="5"/>
  <c r="AA3178" i="5"/>
  <c r="Z3178" i="5"/>
  <c r="Y3178" i="5"/>
  <c r="X3178" i="5"/>
  <c r="W3178" i="5"/>
  <c r="V3178" i="5"/>
  <c r="U3178" i="5"/>
  <c r="S3178" i="5"/>
  <c r="R3178" i="5"/>
  <c r="Q3178" i="5"/>
  <c r="P3178" i="5"/>
  <c r="O3178" i="5"/>
  <c r="N3178" i="5"/>
  <c r="M3178" i="5"/>
  <c r="L3178" i="5"/>
  <c r="K3178" i="5"/>
  <c r="J3178" i="5"/>
  <c r="I3178" i="5"/>
  <c r="H3178" i="5"/>
  <c r="G3178" i="5"/>
  <c r="F3178" i="5"/>
  <c r="E3178" i="5"/>
  <c r="D3178" i="5"/>
  <c r="C3178" i="5"/>
  <c r="B3178" i="5"/>
  <c r="A3178" i="5"/>
  <c r="AD3177" i="5"/>
  <c r="AC3177" i="5"/>
  <c r="AB3177" i="5"/>
  <c r="AA3177" i="5"/>
  <c r="Z3177" i="5"/>
  <c r="Y3177" i="5"/>
  <c r="X3177" i="5"/>
  <c r="W3177" i="5"/>
  <c r="V3177" i="5"/>
  <c r="U3177" i="5"/>
  <c r="S3177" i="5"/>
  <c r="R3177" i="5"/>
  <c r="Q3177" i="5"/>
  <c r="P3177" i="5"/>
  <c r="O3177" i="5"/>
  <c r="N3177" i="5"/>
  <c r="M3177" i="5"/>
  <c r="L3177" i="5"/>
  <c r="K3177" i="5"/>
  <c r="J3177" i="5"/>
  <c r="I3177" i="5"/>
  <c r="H3177" i="5"/>
  <c r="G3177" i="5"/>
  <c r="F3177" i="5"/>
  <c r="E3177" i="5"/>
  <c r="D3177" i="5"/>
  <c r="C3177" i="5"/>
  <c r="B3177" i="5"/>
  <c r="A3177" i="5"/>
  <c r="AE3176" i="5"/>
  <c r="AD3176" i="5"/>
  <c r="AC3176" i="5"/>
  <c r="AB3176" i="5"/>
  <c r="AA3176" i="5"/>
  <c r="Z3176" i="5"/>
  <c r="Y3176" i="5"/>
  <c r="X3176" i="5"/>
  <c r="W3176" i="5"/>
  <c r="V3176" i="5"/>
  <c r="U3176" i="5"/>
  <c r="T3176" i="5"/>
  <c r="AF3176" i="5" s="1"/>
  <c r="S3176" i="5"/>
  <c r="R3176" i="5"/>
  <c r="Q3176" i="5"/>
  <c r="P3176" i="5"/>
  <c r="O3176" i="5"/>
  <c r="N3176" i="5"/>
  <c r="M3176" i="5"/>
  <c r="L3176" i="5"/>
  <c r="K3176" i="5"/>
  <c r="J3176" i="5"/>
  <c r="I3176" i="5"/>
  <c r="H3176" i="5"/>
  <c r="G3176" i="5"/>
  <c r="F3176" i="5"/>
  <c r="E3176" i="5"/>
  <c r="D3176" i="5"/>
  <c r="C3176" i="5"/>
  <c r="B3176" i="5"/>
  <c r="A3176" i="5"/>
  <c r="AF3175" i="5"/>
  <c r="AD3175" i="5"/>
  <c r="AC3175" i="5"/>
  <c r="AB3175" i="5"/>
  <c r="AA3175" i="5"/>
  <c r="Z3175" i="5"/>
  <c r="Y3175" i="5"/>
  <c r="X3175" i="5"/>
  <c r="W3175" i="5"/>
  <c r="V3175" i="5"/>
  <c r="U3175" i="5"/>
  <c r="T3175" i="5"/>
  <c r="S3175" i="5"/>
  <c r="R3175" i="5"/>
  <c r="Q3175" i="5"/>
  <c r="P3175" i="5"/>
  <c r="O3175" i="5"/>
  <c r="N3175" i="5"/>
  <c r="M3175" i="5"/>
  <c r="L3175" i="5"/>
  <c r="K3175" i="5"/>
  <c r="J3175" i="5"/>
  <c r="I3175" i="5"/>
  <c r="H3175" i="5"/>
  <c r="G3175" i="5"/>
  <c r="F3175" i="5"/>
  <c r="E3175" i="5"/>
  <c r="D3175" i="5"/>
  <c r="AE3175" i="5" s="1"/>
  <c r="C3175" i="5"/>
  <c r="B3175" i="5"/>
  <c r="A3175" i="5"/>
  <c r="AE3174" i="5"/>
  <c r="AD3174" i="5"/>
  <c r="AC3174" i="5"/>
  <c r="AB3174" i="5"/>
  <c r="AA3174" i="5"/>
  <c r="Z3174" i="5"/>
  <c r="Y3174" i="5"/>
  <c r="X3174" i="5"/>
  <c r="W3174" i="5"/>
  <c r="V3174" i="5"/>
  <c r="U3174" i="5"/>
  <c r="S3174" i="5"/>
  <c r="R3174" i="5"/>
  <c r="Q3174" i="5"/>
  <c r="P3174" i="5"/>
  <c r="O3174" i="5"/>
  <c r="N3174" i="5"/>
  <c r="M3174" i="5"/>
  <c r="L3174" i="5"/>
  <c r="K3174" i="5"/>
  <c r="J3174" i="5"/>
  <c r="I3174" i="5"/>
  <c r="H3174" i="5"/>
  <c r="G3174" i="5"/>
  <c r="F3174" i="5"/>
  <c r="E3174" i="5"/>
  <c r="D3174" i="5"/>
  <c r="T3174" i="5" s="1"/>
  <c r="C3174" i="5"/>
  <c r="B3174" i="5"/>
  <c r="A3174" i="5"/>
  <c r="AE3173" i="5"/>
  <c r="AD3173" i="5"/>
  <c r="AC3173" i="5"/>
  <c r="AB3173" i="5"/>
  <c r="AA3173" i="5"/>
  <c r="Z3173" i="5"/>
  <c r="Y3173" i="5"/>
  <c r="X3173" i="5"/>
  <c r="W3173" i="5"/>
  <c r="V3173" i="5"/>
  <c r="U3173" i="5"/>
  <c r="T3173" i="5"/>
  <c r="AF3173" i="5" s="1"/>
  <c r="S3173" i="5"/>
  <c r="R3173" i="5"/>
  <c r="Q3173" i="5"/>
  <c r="P3173" i="5"/>
  <c r="O3173" i="5"/>
  <c r="N3173" i="5"/>
  <c r="M3173" i="5"/>
  <c r="L3173" i="5"/>
  <c r="K3173" i="5"/>
  <c r="J3173" i="5"/>
  <c r="I3173" i="5"/>
  <c r="H3173" i="5"/>
  <c r="G3173" i="5"/>
  <c r="F3173" i="5"/>
  <c r="E3173" i="5"/>
  <c r="D3173" i="5"/>
  <c r="C3173" i="5"/>
  <c r="B3173" i="5"/>
  <c r="A3173" i="5"/>
  <c r="AE3172" i="5"/>
  <c r="AD3172" i="5"/>
  <c r="AC3172" i="5"/>
  <c r="AB3172" i="5"/>
  <c r="AA3172" i="5"/>
  <c r="Z3172" i="5"/>
  <c r="Y3172" i="5"/>
  <c r="X3172" i="5"/>
  <c r="W3172" i="5"/>
  <c r="V3172" i="5"/>
  <c r="U3172" i="5"/>
  <c r="T3172" i="5"/>
  <c r="AF3172" i="5" s="1"/>
  <c r="S3172" i="5"/>
  <c r="R3172" i="5"/>
  <c r="Q3172" i="5"/>
  <c r="P3172" i="5"/>
  <c r="O3172" i="5"/>
  <c r="N3172" i="5"/>
  <c r="M3172" i="5"/>
  <c r="L3172" i="5"/>
  <c r="K3172" i="5"/>
  <c r="J3172" i="5"/>
  <c r="I3172" i="5"/>
  <c r="H3172" i="5"/>
  <c r="G3172" i="5"/>
  <c r="F3172" i="5"/>
  <c r="E3172" i="5"/>
  <c r="D3172" i="5"/>
  <c r="C3172" i="5"/>
  <c r="B3172" i="5"/>
  <c r="A3172" i="5"/>
  <c r="AE3171" i="5"/>
  <c r="AD3171" i="5"/>
  <c r="AC3171" i="5"/>
  <c r="AB3171" i="5"/>
  <c r="AA3171" i="5"/>
  <c r="Z3171" i="5"/>
  <c r="Y3171" i="5"/>
  <c r="X3171" i="5"/>
  <c r="W3171" i="5"/>
  <c r="V3171" i="5"/>
  <c r="U3171" i="5"/>
  <c r="S3171" i="5"/>
  <c r="R3171" i="5"/>
  <c r="Q3171" i="5"/>
  <c r="P3171" i="5"/>
  <c r="O3171" i="5"/>
  <c r="N3171" i="5"/>
  <c r="M3171" i="5"/>
  <c r="L3171" i="5"/>
  <c r="K3171" i="5"/>
  <c r="J3171" i="5"/>
  <c r="I3171" i="5"/>
  <c r="H3171" i="5"/>
  <c r="G3171" i="5"/>
  <c r="F3171" i="5"/>
  <c r="E3171" i="5"/>
  <c r="D3171" i="5"/>
  <c r="T3171" i="5" s="1"/>
  <c r="C3171" i="5"/>
  <c r="B3171" i="5"/>
  <c r="A3171" i="5"/>
  <c r="AE3170" i="5"/>
  <c r="AD3170" i="5"/>
  <c r="AC3170" i="5"/>
  <c r="AB3170" i="5"/>
  <c r="AA3170" i="5"/>
  <c r="Z3170" i="5"/>
  <c r="Y3170" i="5"/>
  <c r="X3170" i="5"/>
  <c r="W3170" i="5"/>
  <c r="V3170" i="5"/>
  <c r="U3170" i="5"/>
  <c r="T3170" i="5"/>
  <c r="AF3170" i="5" s="1"/>
  <c r="S3170" i="5"/>
  <c r="R3170" i="5"/>
  <c r="Q3170" i="5"/>
  <c r="P3170" i="5"/>
  <c r="O3170" i="5"/>
  <c r="N3170" i="5"/>
  <c r="M3170" i="5"/>
  <c r="L3170" i="5"/>
  <c r="K3170" i="5"/>
  <c r="J3170" i="5"/>
  <c r="I3170" i="5"/>
  <c r="H3170" i="5"/>
  <c r="G3170" i="5"/>
  <c r="F3170" i="5"/>
  <c r="E3170" i="5"/>
  <c r="D3170" i="5"/>
  <c r="C3170" i="5"/>
  <c r="B3170" i="5"/>
  <c r="A3170" i="5"/>
  <c r="AD3169" i="5"/>
  <c r="AC3169" i="5"/>
  <c r="AB3169" i="5"/>
  <c r="AA3169" i="5"/>
  <c r="Z3169" i="5"/>
  <c r="Y3169" i="5"/>
  <c r="X3169" i="5"/>
  <c r="W3169" i="5"/>
  <c r="V3169" i="5"/>
  <c r="U3169" i="5"/>
  <c r="S3169" i="5"/>
  <c r="R3169" i="5"/>
  <c r="Q3169" i="5"/>
  <c r="P3169" i="5"/>
  <c r="O3169" i="5"/>
  <c r="N3169" i="5"/>
  <c r="M3169" i="5"/>
  <c r="L3169" i="5"/>
  <c r="K3169" i="5"/>
  <c r="J3169" i="5"/>
  <c r="I3169" i="5"/>
  <c r="H3169" i="5"/>
  <c r="G3169" i="5"/>
  <c r="F3169" i="5"/>
  <c r="E3169" i="5"/>
  <c r="D3169" i="5"/>
  <c r="AE3169" i="5" s="1"/>
  <c r="C3169" i="5"/>
  <c r="B3169" i="5"/>
  <c r="A3169" i="5"/>
  <c r="AD3168" i="5"/>
  <c r="AC3168" i="5"/>
  <c r="AB3168" i="5"/>
  <c r="AA3168" i="5"/>
  <c r="Z3168" i="5"/>
  <c r="Y3168" i="5"/>
  <c r="X3168" i="5"/>
  <c r="W3168" i="5"/>
  <c r="V3168" i="5"/>
  <c r="U3168" i="5"/>
  <c r="S3168" i="5"/>
  <c r="R3168" i="5"/>
  <c r="Q3168" i="5"/>
  <c r="P3168" i="5"/>
  <c r="O3168" i="5"/>
  <c r="N3168" i="5"/>
  <c r="M3168" i="5"/>
  <c r="L3168" i="5"/>
  <c r="K3168" i="5"/>
  <c r="J3168" i="5"/>
  <c r="I3168" i="5"/>
  <c r="H3168" i="5"/>
  <c r="G3168" i="5"/>
  <c r="F3168" i="5"/>
  <c r="E3168" i="5"/>
  <c r="D3168" i="5"/>
  <c r="C3168" i="5"/>
  <c r="B3168" i="5"/>
  <c r="A3168" i="5"/>
  <c r="AE3167" i="5"/>
  <c r="AD3167" i="5"/>
  <c r="AC3167" i="5"/>
  <c r="AB3167" i="5"/>
  <c r="AA3167" i="5"/>
  <c r="Z3167" i="5"/>
  <c r="Y3167" i="5"/>
  <c r="X3167" i="5"/>
  <c r="W3167" i="5"/>
  <c r="V3167" i="5"/>
  <c r="U3167" i="5"/>
  <c r="T3167" i="5"/>
  <c r="AF3167" i="5" s="1"/>
  <c r="S3167" i="5"/>
  <c r="R3167" i="5"/>
  <c r="Q3167" i="5"/>
  <c r="P3167" i="5"/>
  <c r="O3167" i="5"/>
  <c r="N3167" i="5"/>
  <c r="M3167" i="5"/>
  <c r="L3167" i="5"/>
  <c r="K3167" i="5"/>
  <c r="J3167" i="5"/>
  <c r="I3167" i="5"/>
  <c r="H3167" i="5"/>
  <c r="G3167" i="5"/>
  <c r="F3167" i="5"/>
  <c r="E3167" i="5"/>
  <c r="D3167" i="5"/>
  <c r="C3167" i="5"/>
  <c r="B3167" i="5"/>
  <c r="A3167" i="5"/>
  <c r="AF3166" i="5"/>
  <c r="AD3166" i="5"/>
  <c r="AC3166" i="5"/>
  <c r="AB3166" i="5"/>
  <c r="AA3166" i="5"/>
  <c r="Z3166" i="5"/>
  <c r="Y3166" i="5"/>
  <c r="X3166" i="5"/>
  <c r="W3166" i="5"/>
  <c r="V3166" i="5"/>
  <c r="U3166" i="5"/>
  <c r="T3166" i="5"/>
  <c r="S3166" i="5"/>
  <c r="R3166" i="5"/>
  <c r="Q3166" i="5"/>
  <c r="P3166" i="5"/>
  <c r="O3166" i="5"/>
  <c r="N3166" i="5"/>
  <c r="M3166" i="5"/>
  <c r="L3166" i="5"/>
  <c r="K3166" i="5"/>
  <c r="J3166" i="5"/>
  <c r="I3166" i="5"/>
  <c r="H3166" i="5"/>
  <c r="G3166" i="5"/>
  <c r="F3166" i="5"/>
  <c r="E3166" i="5"/>
  <c r="D3166" i="5"/>
  <c r="AE3166" i="5" s="1"/>
  <c r="C3166" i="5"/>
  <c r="B3166" i="5"/>
  <c r="A3166" i="5"/>
  <c r="AD3165" i="5"/>
  <c r="AC3165" i="5"/>
  <c r="AB3165" i="5"/>
  <c r="AA3165" i="5"/>
  <c r="Z3165" i="5"/>
  <c r="Y3165" i="5"/>
  <c r="X3165" i="5"/>
  <c r="W3165" i="5"/>
  <c r="V3165" i="5"/>
  <c r="U3165" i="5"/>
  <c r="S3165" i="5"/>
  <c r="R3165" i="5"/>
  <c r="Q3165" i="5"/>
  <c r="P3165" i="5"/>
  <c r="O3165" i="5"/>
  <c r="N3165" i="5"/>
  <c r="M3165" i="5"/>
  <c r="L3165" i="5"/>
  <c r="K3165" i="5"/>
  <c r="J3165" i="5"/>
  <c r="I3165" i="5"/>
  <c r="H3165" i="5"/>
  <c r="G3165" i="5"/>
  <c r="F3165" i="5"/>
  <c r="E3165" i="5"/>
  <c r="D3165" i="5"/>
  <c r="T3165" i="5" s="1"/>
  <c r="AF3165" i="5" s="1"/>
  <c r="C3165" i="5"/>
  <c r="B3165" i="5"/>
  <c r="A3165" i="5"/>
  <c r="AE3164" i="5"/>
  <c r="AD3164" i="5"/>
  <c r="AC3164" i="5"/>
  <c r="AB3164" i="5"/>
  <c r="AA3164" i="5"/>
  <c r="Z3164" i="5"/>
  <c r="Y3164" i="5"/>
  <c r="X3164" i="5"/>
  <c r="W3164" i="5"/>
  <c r="V3164" i="5"/>
  <c r="U3164" i="5"/>
  <c r="T3164" i="5"/>
  <c r="AF3164" i="5" s="1"/>
  <c r="S3164" i="5"/>
  <c r="R3164" i="5"/>
  <c r="Q3164" i="5"/>
  <c r="P3164" i="5"/>
  <c r="O3164" i="5"/>
  <c r="N3164" i="5"/>
  <c r="M3164" i="5"/>
  <c r="L3164" i="5"/>
  <c r="K3164" i="5"/>
  <c r="J3164" i="5"/>
  <c r="I3164" i="5"/>
  <c r="H3164" i="5"/>
  <c r="G3164" i="5"/>
  <c r="F3164" i="5"/>
  <c r="E3164" i="5"/>
  <c r="D3164" i="5"/>
  <c r="C3164" i="5"/>
  <c r="B3164" i="5"/>
  <c r="A3164" i="5"/>
  <c r="AD3163" i="5"/>
  <c r="AC3163" i="5"/>
  <c r="AB3163" i="5"/>
  <c r="AA3163" i="5"/>
  <c r="Z3163" i="5"/>
  <c r="Y3163" i="5"/>
  <c r="X3163" i="5"/>
  <c r="W3163" i="5"/>
  <c r="V3163" i="5"/>
  <c r="U3163" i="5"/>
  <c r="S3163" i="5"/>
  <c r="R3163" i="5"/>
  <c r="Q3163" i="5"/>
  <c r="P3163" i="5"/>
  <c r="O3163" i="5"/>
  <c r="N3163" i="5"/>
  <c r="M3163" i="5"/>
  <c r="L3163" i="5"/>
  <c r="K3163" i="5"/>
  <c r="J3163" i="5"/>
  <c r="I3163" i="5"/>
  <c r="H3163" i="5"/>
  <c r="G3163" i="5"/>
  <c r="F3163" i="5"/>
  <c r="E3163" i="5"/>
  <c r="D3163" i="5"/>
  <c r="C3163" i="5"/>
  <c r="B3163" i="5"/>
  <c r="A3163" i="5"/>
  <c r="AE3162" i="5"/>
  <c r="AD3162" i="5"/>
  <c r="AC3162" i="5"/>
  <c r="AB3162" i="5"/>
  <c r="AA3162" i="5"/>
  <c r="Z3162" i="5"/>
  <c r="Y3162" i="5"/>
  <c r="X3162" i="5"/>
  <c r="W3162" i="5"/>
  <c r="V3162" i="5"/>
  <c r="U3162" i="5"/>
  <c r="S3162" i="5"/>
  <c r="R3162" i="5"/>
  <c r="Q3162" i="5"/>
  <c r="P3162" i="5"/>
  <c r="O3162" i="5"/>
  <c r="N3162" i="5"/>
  <c r="M3162" i="5"/>
  <c r="L3162" i="5"/>
  <c r="K3162" i="5"/>
  <c r="J3162" i="5"/>
  <c r="I3162" i="5"/>
  <c r="H3162" i="5"/>
  <c r="G3162" i="5"/>
  <c r="F3162" i="5"/>
  <c r="E3162" i="5"/>
  <c r="D3162" i="5"/>
  <c r="T3162" i="5" s="1"/>
  <c r="C3162" i="5"/>
  <c r="B3162" i="5"/>
  <c r="A3162" i="5"/>
  <c r="AE3161" i="5"/>
  <c r="AD3161" i="5"/>
  <c r="AC3161" i="5"/>
  <c r="AB3161" i="5"/>
  <c r="AA3161" i="5"/>
  <c r="Z3161" i="5"/>
  <c r="Y3161" i="5"/>
  <c r="X3161" i="5"/>
  <c r="W3161" i="5"/>
  <c r="V3161" i="5"/>
  <c r="U3161" i="5"/>
  <c r="T3161" i="5"/>
  <c r="AF3161" i="5" s="1"/>
  <c r="S3161" i="5"/>
  <c r="R3161" i="5"/>
  <c r="Q3161" i="5"/>
  <c r="P3161" i="5"/>
  <c r="O3161" i="5"/>
  <c r="N3161" i="5"/>
  <c r="M3161" i="5"/>
  <c r="L3161" i="5"/>
  <c r="K3161" i="5"/>
  <c r="J3161" i="5"/>
  <c r="I3161" i="5"/>
  <c r="H3161" i="5"/>
  <c r="G3161" i="5"/>
  <c r="F3161" i="5"/>
  <c r="E3161" i="5"/>
  <c r="D3161" i="5"/>
  <c r="C3161" i="5"/>
  <c r="B3161" i="5"/>
  <c r="A3161" i="5"/>
  <c r="AD3160" i="5"/>
  <c r="AC3160" i="5"/>
  <c r="AB3160" i="5"/>
  <c r="AA3160" i="5"/>
  <c r="Z3160" i="5"/>
  <c r="Y3160" i="5"/>
  <c r="X3160" i="5"/>
  <c r="W3160" i="5"/>
  <c r="V3160" i="5"/>
  <c r="U3160" i="5"/>
  <c r="S3160" i="5"/>
  <c r="R3160" i="5"/>
  <c r="Q3160" i="5"/>
  <c r="P3160" i="5"/>
  <c r="O3160" i="5"/>
  <c r="N3160" i="5"/>
  <c r="M3160" i="5"/>
  <c r="L3160" i="5"/>
  <c r="K3160" i="5"/>
  <c r="J3160" i="5"/>
  <c r="I3160" i="5"/>
  <c r="H3160" i="5"/>
  <c r="G3160" i="5"/>
  <c r="F3160" i="5"/>
  <c r="E3160" i="5"/>
  <c r="D3160" i="5"/>
  <c r="C3160" i="5"/>
  <c r="B3160" i="5"/>
  <c r="A3160" i="5"/>
  <c r="AD3159" i="5"/>
  <c r="AC3159" i="5"/>
  <c r="AB3159" i="5"/>
  <c r="AA3159" i="5"/>
  <c r="Z3159" i="5"/>
  <c r="Y3159" i="5"/>
  <c r="X3159" i="5"/>
  <c r="W3159" i="5"/>
  <c r="V3159" i="5"/>
  <c r="U3159" i="5"/>
  <c r="S3159" i="5"/>
  <c r="R3159" i="5"/>
  <c r="Q3159" i="5"/>
  <c r="P3159" i="5"/>
  <c r="O3159" i="5"/>
  <c r="N3159" i="5"/>
  <c r="M3159" i="5"/>
  <c r="L3159" i="5"/>
  <c r="K3159" i="5"/>
  <c r="J3159" i="5"/>
  <c r="I3159" i="5"/>
  <c r="H3159" i="5"/>
  <c r="G3159" i="5"/>
  <c r="F3159" i="5"/>
  <c r="E3159" i="5"/>
  <c r="D3159" i="5"/>
  <c r="C3159" i="5"/>
  <c r="B3159" i="5"/>
  <c r="A3159" i="5"/>
  <c r="AE3158" i="5"/>
  <c r="AD3158" i="5"/>
  <c r="AC3158" i="5"/>
  <c r="AB3158" i="5"/>
  <c r="AA3158" i="5"/>
  <c r="Z3158" i="5"/>
  <c r="Y3158" i="5"/>
  <c r="X3158" i="5"/>
  <c r="W3158" i="5"/>
  <c r="V3158" i="5"/>
  <c r="U3158" i="5"/>
  <c r="T3158" i="5"/>
  <c r="AF3158" i="5" s="1"/>
  <c r="S3158" i="5"/>
  <c r="R3158" i="5"/>
  <c r="Q3158" i="5"/>
  <c r="P3158" i="5"/>
  <c r="O3158" i="5"/>
  <c r="N3158" i="5"/>
  <c r="M3158" i="5"/>
  <c r="L3158" i="5"/>
  <c r="K3158" i="5"/>
  <c r="J3158" i="5"/>
  <c r="I3158" i="5"/>
  <c r="H3158" i="5"/>
  <c r="G3158" i="5"/>
  <c r="F3158" i="5"/>
  <c r="E3158" i="5"/>
  <c r="D3158" i="5"/>
  <c r="C3158" i="5"/>
  <c r="B3158" i="5"/>
  <c r="A3158" i="5"/>
  <c r="AF3157" i="5"/>
  <c r="AD3157" i="5"/>
  <c r="AC3157" i="5"/>
  <c r="AB3157" i="5"/>
  <c r="AA3157" i="5"/>
  <c r="Z3157" i="5"/>
  <c r="Y3157" i="5"/>
  <c r="X3157" i="5"/>
  <c r="W3157" i="5"/>
  <c r="V3157" i="5"/>
  <c r="U3157" i="5"/>
  <c r="T3157" i="5"/>
  <c r="S3157" i="5"/>
  <c r="R3157" i="5"/>
  <c r="Q3157" i="5"/>
  <c r="P3157" i="5"/>
  <c r="O3157" i="5"/>
  <c r="N3157" i="5"/>
  <c r="M3157" i="5"/>
  <c r="L3157" i="5"/>
  <c r="K3157" i="5"/>
  <c r="J3157" i="5"/>
  <c r="I3157" i="5"/>
  <c r="H3157" i="5"/>
  <c r="G3157" i="5"/>
  <c r="F3157" i="5"/>
  <c r="E3157" i="5"/>
  <c r="D3157" i="5"/>
  <c r="AE3157" i="5" s="1"/>
  <c r="C3157" i="5"/>
  <c r="B3157" i="5"/>
  <c r="A3157" i="5"/>
  <c r="AE3156" i="5"/>
  <c r="AD3156" i="5"/>
  <c r="AC3156" i="5"/>
  <c r="AB3156" i="5"/>
  <c r="AA3156" i="5"/>
  <c r="Z3156" i="5"/>
  <c r="Y3156" i="5"/>
  <c r="X3156" i="5"/>
  <c r="W3156" i="5"/>
  <c r="V3156" i="5"/>
  <c r="U3156" i="5"/>
  <c r="S3156" i="5"/>
  <c r="R3156" i="5"/>
  <c r="Q3156" i="5"/>
  <c r="P3156" i="5"/>
  <c r="O3156" i="5"/>
  <c r="N3156" i="5"/>
  <c r="M3156" i="5"/>
  <c r="L3156" i="5"/>
  <c r="K3156" i="5"/>
  <c r="J3156" i="5"/>
  <c r="I3156" i="5"/>
  <c r="H3156" i="5"/>
  <c r="G3156" i="5"/>
  <c r="F3156" i="5"/>
  <c r="E3156" i="5"/>
  <c r="D3156" i="5"/>
  <c r="T3156" i="5" s="1"/>
  <c r="C3156" i="5"/>
  <c r="B3156" i="5"/>
  <c r="A3156" i="5"/>
  <c r="AE3155" i="5"/>
  <c r="AD3155" i="5"/>
  <c r="AC3155" i="5"/>
  <c r="AB3155" i="5"/>
  <c r="AA3155" i="5"/>
  <c r="Z3155" i="5"/>
  <c r="Y3155" i="5"/>
  <c r="X3155" i="5"/>
  <c r="W3155" i="5"/>
  <c r="V3155" i="5"/>
  <c r="U3155" i="5"/>
  <c r="T3155" i="5"/>
  <c r="AF3155" i="5" s="1"/>
  <c r="S3155" i="5"/>
  <c r="R3155" i="5"/>
  <c r="Q3155" i="5"/>
  <c r="P3155" i="5"/>
  <c r="O3155" i="5"/>
  <c r="N3155" i="5"/>
  <c r="M3155" i="5"/>
  <c r="L3155" i="5"/>
  <c r="K3155" i="5"/>
  <c r="J3155" i="5"/>
  <c r="I3155" i="5"/>
  <c r="H3155" i="5"/>
  <c r="G3155" i="5"/>
  <c r="F3155" i="5"/>
  <c r="E3155" i="5"/>
  <c r="D3155" i="5"/>
  <c r="C3155" i="5"/>
  <c r="B3155" i="5"/>
  <c r="A3155" i="5"/>
  <c r="AE3154" i="5"/>
  <c r="AD3154" i="5"/>
  <c r="AC3154" i="5"/>
  <c r="AB3154" i="5"/>
  <c r="AA3154" i="5"/>
  <c r="Z3154" i="5"/>
  <c r="Y3154" i="5"/>
  <c r="X3154" i="5"/>
  <c r="W3154" i="5"/>
  <c r="V3154" i="5"/>
  <c r="U3154" i="5"/>
  <c r="T3154" i="5"/>
  <c r="AF3154" i="5" s="1"/>
  <c r="S3154" i="5"/>
  <c r="R3154" i="5"/>
  <c r="Q3154" i="5"/>
  <c r="P3154" i="5"/>
  <c r="O3154" i="5"/>
  <c r="N3154" i="5"/>
  <c r="M3154" i="5"/>
  <c r="L3154" i="5"/>
  <c r="K3154" i="5"/>
  <c r="J3154" i="5"/>
  <c r="I3154" i="5"/>
  <c r="H3154" i="5"/>
  <c r="G3154" i="5"/>
  <c r="F3154" i="5"/>
  <c r="E3154" i="5"/>
  <c r="D3154" i="5"/>
  <c r="C3154" i="5"/>
  <c r="B3154" i="5"/>
  <c r="A3154" i="5"/>
  <c r="AE3153" i="5"/>
  <c r="AD3153" i="5"/>
  <c r="AC3153" i="5"/>
  <c r="AB3153" i="5"/>
  <c r="AA3153" i="5"/>
  <c r="Z3153" i="5"/>
  <c r="Y3153" i="5"/>
  <c r="X3153" i="5"/>
  <c r="W3153" i="5"/>
  <c r="V3153" i="5"/>
  <c r="U3153" i="5"/>
  <c r="S3153" i="5"/>
  <c r="R3153" i="5"/>
  <c r="Q3153" i="5"/>
  <c r="P3153" i="5"/>
  <c r="O3153" i="5"/>
  <c r="N3153" i="5"/>
  <c r="M3153" i="5"/>
  <c r="L3153" i="5"/>
  <c r="K3153" i="5"/>
  <c r="J3153" i="5"/>
  <c r="I3153" i="5"/>
  <c r="H3153" i="5"/>
  <c r="G3153" i="5"/>
  <c r="F3153" i="5"/>
  <c r="E3153" i="5"/>
  <c r="D3153" i="5"/>
  <c r="T3153" i="5" s="1"/>
  <c r="C3153" i="5"/>
  <c r="B3153" i="5"/>
  <c r="A3153" i="5"/>
  <c r="AE3152" i="5"/>
  <c r="AD3152" i="5"/>
  <c r="AC3152" i="5"/>
  <c r="AB3152" i="5"/>
  <c r="AA3152" i="5"/>
  <c r="Z3152" i="5"/>
  <c r="Y3152" i="5"/>
  <c r="X3152" i="5"/>
  <c r="W3152" i="5"/>
  <c r="V3152" i="5"/>
  <c r="U3152" i="5"/>
  <c r="T3152" i="5"/>
  <c r="AF3152" i="5" s="1"/>
  <c r="S3152" i="5"/>
  <c r="R3152" i="5"/>
  <c r="Q3152" i="5"/>
  <c r="P3152" i="5"/>
  <c r="O3152" i="5"/>
  <c r="N3152" i="5"/>
  <c r="M3152" i="5"/>
  <c r="L3152" i="5"/>
  <c r="K3152" i="5"/>
  <c r="J3152" i="5"/>
  <c r="I3152" i="5"/>
  <c r="H3152" i="5"/>
  <c r="G3152" i="5"/>
  <c r="F3152" i="5"/>
  <c r="E3152" i="5"/>
  <c r="D3152" i="5"/>
  <c r="C3152" i="5"/>
  <c r="B3152" i="5"/>
  <c r="A3152" i="5"/>
  <c r="AD3151" i="5"/>
  <c r="AC3151" i="5"/>
  <c r="AB3151" i="5"/>
  <c r="AA3151" i="5"/>
  <c r="Z3151" i="5"/>
  <c r="Y3151" i="5"/>
  <c r="X3151" i="5"/>
  <c r="W3151" i="5"/>
  <c r="V3151" i="5"/>
  <c r="U3151" i="5"/>
  <c r="S3151" i="5"/>
  <c r="R3151" i="5"/>
  <c r="Q3151" i="5"/>
  <c r="P3151" i="5"/>
  <c r="O3151" i="5"/>
  <c r="N3151" i="5"/>
  <c r="M3151" i="5"/>
  <c r="L3151" i="5"/>
  <c r="K3151" i="5"/>
  <c r="J3151" i="5"/>
  <c r="I3151" i="5"/>
  <c r="H3151" i="5"/>
  <c r="G3151" i="5"/>
  <c r="F3151" i="5"/>
  <c r="E3151" i="5"/>
  <c r="D3151" i="5"/>
  <c r="AE3151" i="5" s="1"/>
  <c r="C3151" i="5"/>
  <c r="B3151" i="5"/>
  <c r="A3151" i="5"/>
  <c r="AD3150" i="5"/>
  <c r="AC3150" i="5"/>
  <c r="AB3150" i="5"/>
  <c r="AA3150" i="5"/>
  <c r="Z3150" i="5"/>
  <c r="Y3150" i="5"/>
  <c r="X3150" i="5"/>
  <c r="W3150" i="5"/>
  <c r="V3150" i="5"/>
  <c r="U3150" i="5"/>
  <c r="S3150" i="5"/>
  <c r="R3150" i="5"/>
  <c r="Q3150" i="5"/>
  <c r="P3150" i="5"/>
  <c r="O3150" i="5"/>
  <c r="N3150" i="5"/>
  <c r="M3150" i="5"/>
  <c r="L3150" i="5"/>
  <c r="K3150" i="5"/>
  <c r="J3150" i="5"/>
  <c r="I3150" i="5"/>
  <c r="H3150" i="5"/>
  <c r="G3150" i="5"/>
  <c r="F3150" i="5"/>
  <c r="E3150" i="5"/>
  <c r="D3150" i="5"/>
  <c r="C3150" i="5"/>
  <c r="B3150" i="5"/>
  <c r="A3150" i="5"/>
  <c r="AE3149" i="5"/>
  <c r="AD3149" i="5"/>
  <c r="AC3149" i="5"/>
  <c r="AB3149" i="5"/>
  <c r="AA3149" i="5"/>
  <c r="Z3149" i="5"/>
  <c r="Y3149" i="5"/>
  <c r="X3149" i="5"/>
  <c r="W3149" i="5"/>
  <c r="V3149" i="5"/>
  <c r="U3149" i="5"/>
  <c r="T3149" i="5"/>
  <c r="AF3149" i="5" s="1"/>
  <c r="S3149" i="5"/>
  <c r="R3149" i="5"/>
  <c r="Q3149" i="5"/>
  <c r="P3149" i="5"/>
  <c r="O3149" i="5"/>
  <c r="N3149" i="5"/>
  <c r="M3149" i="5"/>
  <c r="L3149" i="5"/>
  <c r="K3149" i="5"/>
  <c r="J3149" i="5"/>
  <c r="I3149" i="5"/>
  <c r="H3149" i="5"/>
  <c r="G3149" i="5"/>
  <c r="F3149" i="5"/>
  <c r="E3149" i="5"/>
  <c r="D3149" i="5"/>
  <c r="C3149" i="5"/>
  <c r="B3149" i="5"/>
  <c r="A3149" i="5"/>
  <c r="AD3148" i="5"/>
  <c r="AC3148" i="5"/>
  <c r="AB3148" i="5"/>
  <c r="AA3148" i="5"/>
  <c r="Z3148" i="5"/>
  <c r="Y3148" i="5"/>
  <c r="X3148" i="5"/>
  <c r="W3148" i="5"/>
  <c r="V3148" i="5"/>
  <c r="U3148" i="5"/>
  <c r="T3148" i="5"/>
  <c r="AF3148" i="5" s="1"/>
  <c r="S3148" i="5"/>
  <c r="R3148" i="5"/>
  <c r="Q3148" i="5"/>
  <c r="P3148" i="5"/>
  <c r="O3148" i="5"/>
  <c r="N3148" i="5"/>
  <c r="M3148" i="5"/>
  <c r="L3148" i="5"/>
  <c r="K3148" i="5"/>
  <c r="J3148" i="5"/>
  <c r="I3148" i="5"/>
  <c r="H3148" i="5"/>
  <c r="G3148" i="5"/>
  <c r="F3148" i="5"/>
  <c r="E3148" i="5"/>
  <c r="D3148" i="5"/>
  <c r="AE3148" i="5" s="1"/>
  <c r="C3148" i="5"/>
  <c r="B3148" i="5"/>
  <c r="A3148" i="5"/>
  <c r="AD3147" i="5"/>
  <c r="AC3147" i="5"/>
  <c r="AB3147" i="5"/>
  <c r="AA3147" i="5"/>
  <c r="Z3147" i="5"/>
  <c r="Y3147" i="5"/>
  <c r="X3147" i="5"/>
  <c r="W3147" i="5"/>
  <c r="V3147" i="5"/>
  <c r="U3147" i="5"/>
  <c r="S3147" i="5"/>
  <c r="R3147" i="5"/>
  <c r="Q3147" i="5"/>
  <c r="P3147" i="5"/>
  <c r="O3147" i="5"/>
  <c r="N3147" i="5"/>
  <c r="M3147" i="5"/>
  <c r="L3147" i="5"/>
  <c r="K3147" i="5"/>
  <c r="J3147" i="5"/>
  <c r="I3147" i="5"/>
  <c r="H3147" i="5"/>
  <c r="G3147" i="5"/>
  <c r="F3147" i="5"/>
  <c r="E3147" i="5"/>
  <c r="D3147" i="5"/>
  <c r="T3147" i="5" s="1"/>
  <c r="AF3147" i="5" s="1"/>
  <c r="C3147" i="5"/>
  <c r="B3147" i="5"/>
  <c r="A3147" i="5"/>
  <c r="AE3146" i="5"/>
  <c r="AD3146" i="5"/>
  <c r="AC3146" i="5"/>
  <c r="AB3146" i="5"/>
  <c r="AA3146" i="5"/>
  <c r="Z3146" i="5"/>
  <c r="Y3146" i="5"/>
  <c r="X3146" i="5"/>
  <c r="W3146" i="5"/>
  <c r="V3146" i="5"/>
  <c r="U3146" i="5"/>
  <c r="T3146" i="5"/>
  <c r="AF3146" i="5" s="1"/>
  <c r="S3146" i="5"/>
  <c r="R3146" i="5"/>
  <c r="Q3146" i="5"/>
  <c r="P3146" i="5"/>
  <c r="O3146" i="5"/>
  <c r="N3146" i="5"/>
  <c r="M3146" i="5"/>
  <c r="L3146" i="5"/>
  <c r="K3146" i="5"/>
  <c r="J3146" i="5"/>
  <c r="I3146" i="5"/>
  <c r="H3146" i="5"/>
  <c r="G3146" i="5"/>
  <c r="F3146" i="5"/>
  <c r="E3146" i="5"/>
  <c r="D3146" i="5"/>
  <c r="C3146" i="5"/>
  <c r="B3146" i="5"/>
  <c r="A3146" i="5"/>
  <c r="AD3145" i="5"/>
  <c r="AC3145" i="5"/>
  <c r="AB3145" i="5"/>
  <c r="AA3145" i="5"/>
  <c r="Z3145" i="5"/>
  <c r="Y3145" i="5"/>
  <c r="X3145" i="5"/>
  <c r="W3145" i="5"/>
  <c r="V3145" i="5"/>
  <c r="U3145" i="5"/>
  <c r="S3145" i="5"/>
  <c r="R3145" i="5"/>
  <c r="Q3145" i="5"/>
  <c r="P3145" i="5"/>
  <c r="O3145" i="5"/>
  <c r="N3145" i="5"/>
  <c r="M3145" i="5"/>
  <c r="L3145" i="5"/>
  <c r="K3145" i="5"/>
  <c r="J3145" i="5"/>
  <c r="I3145" i="5"/>
  <c r="H3145" i="5"/>
  <c r="G3145" i="5"/>
  <c r="F3145" i="5"/>
  <c r="E3145" i="5"/>
  <c r="D3145" i="5"/>
  <c r="C3145" i="5"/>
  <c r="B3145" i="5"/>
  <c r="A3145" i="5"/>
  <c r="AE3144" i="5"/>
  <c r="AD3144" i="5"/>
  <c r="AC3144" i="5"/>
  <c r="AB3144" i="5"/>
  <c r="AA3144" i="5"/>
  <c r="Z3144" i="5"/>
  <c r="Y3144" i="5"/>
  <c r="X3144" i="5"/>
  <c r="W3144" i="5"/>
  <c r="V3144" i="5"/>
  <c r="U3144" i="5"/>
  <c r="S3144" i="5"/>
  <c r="R3144" i="5"/>
  <c r="Q3144" i="5"/>
  <c r="P3144" i="5"/>
  <c r="O3144" i="5"/>
  <c r="N3144" i="5"/>
  <c r="M3144" i="5"/>
  <c r="L3144" i="5"/>
  <c r="K3144" i="5"/>
  <c r="J3144" i="5"/>
  <c r="I3144" i="5"/>
  <c r="H3144" i="5"/>
  <c r="G3144" i="5"/>
  <c r="F3144" i="5"/>
  <c r="E3144" i="5"/>
  <c r="D3144" i="5"/>
  <c r="T3144" i="5" s="1"/>
  <c r="C3144" i="5"/>
  <c r="B3144" i="5"/>
  <c r="A3144" i="5"/>
  <c r="AE3143" i="5"/>
  <c r="AD3143" i="5"/>
  <c r="AC3143" i="5"/>
  <c r="AB3143" i="5"/>
  <c r="AA3143" i="5"/>
  <c r="Z3143" i="5"/>
  <c r="Y3143" i="5"/>
  <c r="X3143" i="5"/>
  <c r="W3143" i="5"/>
  <c r="V3143" i="5"/>
  <c r="U3143" i="5"/>
  <c r="T3143" i="5"/>
  <c r="AF3143" i="5" s="1"/>
  <c r="S3143" i="5"/>
  <c r="R3143" i="5"/>
  <c r="Q3143" i="5"/>
  <c r="P3143" i="5"/>
  <c r="O3143" i="5"/>
  <c r="N3143" i="5"/>
  <c r="M3143" i="5"/>
  <c r="L3143" i="5"/>
  <c r="K3143" i="5"/>
  <c r="J3143" i="5"/>
  <c r="I3143" i="5"/>
  <c r="H3143" i="5"/>
  <c r="G3143" i="5"/>
  <c r="F3143" i="5"/>
  <c r="E3143" i="5"/>
  <c r="D3143" i="5"/>
  <c r="C3143" i="5"/>
  <c r="B3143" i="5"/>
  <c r="A3143" i="5"/>
  <c r="AD3142" i="5"/>
  <c r="AC3142" i="5"/>
  <c r="AB3142" i="5"/>
  <c r="AA3142" i="5"/>
  <c r="Z3142" i="5"/>
  <c r="Y3142" i="5"/>
  <c r="X3142" i="5"/>
  <c r="W3142" i="5"/>
  <c r="V3142" i="5"/>
  <c r="U3142" i="5"/>
  <c r="S3142" i="5"/>
  <c r="R3142" i="5"/>
  <c r="Q3142" i="5"/>
  <c r="P3142" i="5"/>
  <c r="O3142" i="5"/>
  <c r="N3142" i="5"/>
  <c r="M3142" i="5"/>
  <c r="L3142" i="5"/>
  <c r="K3142" i="5"/>
  <c r="J3142" i="5"/>
  <c r="I3142" i="5"/>
  <c r="H3142" i="5"/>
  <c r="G3142" i="5"/>
  <c r="F3142" i="5"/>
  <c r="E3142" i="5"/>
  <c r="D3142" i="5"/>
  <c r="C3142" i="5"/>
  <c r="B3142" i="5"/>
  <c r="A3142" i="5"/>
  <c r="AD3141" i="5"/>
  <c r="AC3141" i="5"/>
  <c r="AB3141" i="5"/>
  <c r="AA3141" i="5"/>
  <c r="Z3141" i="5"/>
  <c r="Y3141" i="5"/>
  <c r="X3141" i="5"/>
  <c r="W3141" i="5"/>
  <c r="V3141" i="5"/>
  <c r="U3141" i="5"/>
  <c r="S3141" i="5"/>
  <c r="R3141" i="5"/>
  <c r="Q3141" i="5"/>
  <c r="P3141" i="5"/>
  <c r="O3141" i="5"/>
  <c r="N3141" i="5"/>
  <c r="M3141" i="5"/>
  <c r="L3141" i="5"/>
  <c r="K3141" i="5"/>
  <c r="J3141" i="5"/>
  <c r="I3141" i="5"/>
  <c r="H3141" i="5"/>
  <c r="G3141" i="5"/>
  <c r="F3141" i="5"/>
  <c r="E3141" i="5"/>
  <c r="D3141" i="5"/>
  <c r="C3141" i="5"/>
  <c r="B3141" i="5"/>
  <c r="A3141" i="5"/>
  <c r="AE3140" i="5"/>
  <c r="AD3140" i="5"/>
  <c r="AC3140" i="5"/>
  <c r="AB3140" i="5"/>
  <c r="AA3140" i="5"/>
  <c r="Z3140" i="5"/>
  <c r="Y3140" i="5"/>
  <c r="X3140" i="5"/>
  <c r="W3140" i="5"/>
  <c r="V3140" i="5"/>
  <c r="U3140" i="5"/>
  <c r="T3140" i="5"/>
  <c r="AF3140" i="5" s="1"/>
  <c r="S3140" i="5"/>
  <c r="R3140" i="5"/>
  <c r="Q3140" i="5"/>
  <c r="P3140" i="5"/>
  <c r="O3140" i="5"/>
  <c r="N3140" i="5"/>
  <c r="M3140" i="5"/>
  <c r="L3140" i="5"/>
  <c r="K3140" i="5"/>
  <c r="J3140" i="5"/>
  <c r="I3140" i="5"/>
  <c r="H3140" i="5"/>
  <c r="G3140" i="5"/>
  <c r="F3140" i="5"/>
  <c r="E3140" i="5"/>
  <c r="D3140" i="5"/>
  <c r="C3140" i="5"/>
  <c r="B3140" i="5"/>
  <c r="A3140" i="5"/>
  <c r="AF3139" i="5"/>
  <c r="AD3139" i="5"/>
  <c r="AC3139" i="5"/>
  <c r="AB3139" i="5"/>
  <c r="AA3139" i="5"/>
  <c r="Z3139" i="5"/>
  <c r="Y3139" i="5"/>
  <c r="X3139" i="5"/>
  <c r="W3139" i="5"/>
  <c r="V3139" i="5"/>
  <c r="U3139" i="5"/>
  <c r="T3139" i="5"/>
  <c r="S3139" i="5"/>
  <c r="R3139" i="5"/>
  <c r="Q3139" i="5"/>
  <c r="P3139" i="5"/>
  <c r="O3139" i="5"/>
  <c r="N3139" i="5"/>
  <c r="M3139" i="5"/>
  <c r="L3139" i="5"/>
  <c r="K3139" i="5"/>
  <c r="J3139" i="5"/>
  <c r="I3139" i="5"/>
  <c r="H3139" i="5"/>
  <c r="G3139" i="5"/>
  <c r="F3139" i="5"/>
  <c r="E3139" i="5"/>
  <c r="D3139" i="5"/>
  <c r="AE3139" i="5" s="1"/>
  <c r="C3139" i="5"/>
  <c r="B3139" i="5"/>
  <c r="A3139" i="5"/>
  <c r="AE3138" i="5"/>
  <c r="AD3138" i="5"/>
  <c r="AC3138" i="5"/>
  <c r="AB3138" i="5"/>
  <c r="AA3138" i="5"/>
  <c r="Z3138" i="5"/>
  <c r="Y3138" i="5"/>
  <c r="X3138" i="5"/>
  <c r="W3138" i="5"/>
  <c r="V3138" i="5"/>
  <c r="U3138" i="5"/>
  <c r="S3138" i="5"/>
  <c r="R3138" i="5"/>
  <c r="Q3138" i="5"/>
  <c r="P3138" i="5"/>
  <c r="O3138" i="5"/>
  <c r="N3138" i="5"/>
  <c r="M3138" i="5"/>
  <c r="L3138" i="5"/>
  <c r="K3138" i="5"/>
  <c r="J3138" i="5"/>
  <c r="I3138" i="5"/>
  <c r="H3138" i="5"/>
  <c r="G3138" i="5"/>
  <c r="F3138" i="5"/>
  <c r="E3138" i="5"/>
  <c r="D3138" i="5"/>
  <c r="T3138" i="5" s="1"/>
  <c r="C3138" i="5"/>
  <c r="B3138" i="5"/>
  <c r="A3138" i="5"/>
  <c r="AE3137" i="5"/>
  <c r="AD3137" i="5"/>
  <c r="AC3137" i="5"/>
  <c r="AB3137" i="5"/>
  <c r="AA3137" i="5"/>
  <c r="Z3137" i="5"/>
  <c r="Y3137" i="5"/>
  <c r="X3137" i="5"/>
  <c r="W3137" i="5"/>
  <c r="V3137" i="5"/>
  <c r="U3137" i="5"/>
  <c r="T3137" i="5"/>
  <c r="AF3137" i="5" s="1"/>
  <c r="S3137" i="5"/>
  <c r="R3137" i="5"/>
  <c r="Q3137" i="5"/>
  <c r="P3137" i="5"/>
  <c r="O3137" i="5"/>
  <c r="N3137" i="5"/>
  <c r="M3137" i="5"/>
  <c r="L3137" i="5"/>
  <c r="K3137" i="5"/>
  <c r="J3137" i="5"/>
  <c r="I3137" i="5"/>
  <c r="H3137" i="5"/>
  <c r="G3137" i="5"/>
  <c r="F3137" i="5"/>
  <c r="E3137" i="5"/>
  <c r="D3137" i="5"/>
  <c r="C3137" i="5"/>
  <c r="B3137" i="5"/>
  <c r="A3137" i="5"/>
  <c r="AE3136" i="5"/>
  <c r="AD3136" i="5"/>
  <c r="AC3136" i="5"/>
  <c r="AB3136" i="5"/>
  <c r="AA3136" i="5"/>
  <c r="Z3136" i="5"/>
  <c r="Y3136" i="5"/>
  <c r="X3136" i="5"/>
  <c r="W3136" i="5"/>
  <c r="V3136" i="5"/>
  <c r="U3136" i="5"/>
  <c r="T3136" i="5"/>
  <c r="AF3136" i="5" s="1"/>
  <c r="S3136" i="5"/>
  <c r="R3136" i="5"/>
  <c r="Q3136" i="5"/>
  <c r="P3136" i="5"/>
  <c r="O3136" i="5"/>
  <c r="N3136" i="5"/>
  <c r="M3136" i="5"/>
  <c r="L3136" i="5"/>
  <c r="K3136" i="5"/>
  <c r="J3136" i="5"/>
  <c r="I3136" i="5"/>
  <c r="H3136" i="5"/>
  <c r="G3136" i="5"/>
  <c r="F3136" i="5"/>
  <c r="E3136" i="5"/>
  <c r="D3136" i="5"/>
  <c r="C3136" i="5"/>
  <c r="B3136" i="5"/>
  <c r="A3136" i="5"/>
  <c r="AE3135" i="5"/>
  <c r="AD3135" i="5"/>
  <c r="AC3135" i="5"/>
  <c r="AB3135" i="5"/>
  <c r="AA3135" i="5"/>
  <c r="Z3135" i="5"/>
  <c r="Y3135" i="5"/>
  <c r="X3135" i="5"/>
  <c r="W3135" i="5"/>
  <c r="V3135" i="5"/>
  <c r="U3135" i="5"/>
  <c r="S3135" i="5"/>
  <c r="R3135" i="5"/>
  <c r="Q3135" i="5"/>
  <c r="P3135" i="5"/>
  <c r="O3135" i="5"/>
  <c r="N3135" i="5"/>
  <c r="M3135" i="5"/>
  <c r="L3135" i="5"/>
  <c r="K3135" i="5"/>
  <c r="J3135" i="5"/>
  <c r="I3135" i="5"/>
  <c r="H3135" i="5"/>
  <c r="G3135" i="5"/>
  <c r="F3135" i="5"/>
  <c r="E3135" i="5"/>
  <c r="D3135" i="5"/>
  <c r="T3135" i="5" s="1"/>
  <c r="C3135" i="5"/>
  <c r="B3135" i="5"/>
  <c r="A3135" i="5"/>
  <c r="AE3134" i="5"/>
  <c r="AD3134" i="5"/>
  <c r="AC3134" i="5"/>
  <c r="AB3134" i="5"/>
  <c r="AA3134" i="5"/>
  <c r="Z3134" i="5"/>
  <c r="Y3134" i="5"/>
  <c r="X3134" i="5"/>
  <c r="W3134" i="5"/>
  <c r="V3134" i="5"/>
  <c r="U3134" i="5"/>
  <c r="T3134" i="5"/>
  <c r="AF3134" i="5" s="1"/>
  <c r="S3134" i="5"/>
  <c r="R3134" i="5"/>
  <c r="Q3134" i="5"/>
  <c r="P3134" i="5"/>
  <c r="O3134" i="5"/>
  <c r="N3134" i="5"/>
  <c r="M3134" i="5"/>
  <c r="L3134" i="5"/>
  <c r="K3134" i="5"/>
  <c r="J3134" i="5"/>
  <c r="I3134" i="5"/>
  <c r="H3134" i="5"/>
  <c r="G3134" i="5"/>
  <c r="F3134" i="5"/>
  <c r="E3134" i="5"/>
  <c r="D3134" i="5"/>
  <c r="C3134" i="5"/>
  <c r="B3134" i="5"/>
  <c r="A3134" i="5"/>
  <c r="AD3133" i="5"/>
  <c r="AC3133" i="5"/>
  <c r="AB3133" i="5"/>
  <c r="AA3133" i="5"/>
  <c r="Z3133" i="5"/>
  <c r="Y3133" i="5"/>
  <c r="X3133" i="5"/>
  <c r="W3133" i="5"/>
  <c r="V3133" i="5"/>
  <c r="U3133" i="5"/>
  <c r="S3133" i="5"/>
  <c r="R3133" i="5"/>
  <c r="Q3133" i="5"/>
  <c r="P3133" i="5"/>
  <c r="O3133" i="5"/>
  <c r="N3133" i="5"/>
  <c r="M3133" i="5"/>
  <c r="L3133" i="5"/>
  <c r="K3133" i="5"/>
  <c r="J3133" i="5"/>
  <c r="I3133" i="5"/>
  <c r="H3133" i="5"/>
  <c r="G3133" i="5"/>
  <c r="F3133" i="5"/>
  <c r="E3133" i="5"/>
  <c r="D3133" i="5"/>
  <c r="AE3133" i="5" s="1"/>
  <c r="C3133" i="5"/>
  <c r="B3133" i="5"/>
  <c r="A3133" i="5"/>
  <c r="AD3132" i="5"/>
  <c r="AC3132" i="5"/>
  <c r="AB3132" i="5"/>
  <c r="AA3132" i="5"/>
  <c r="Z3132" i="5"/>
  <c r="Y3132" i="5"/>
  <c r="X3132" i="5"/>
  <c r="W3132" i="5"/>
  <c r="V3132" i="5"/>
  <c r="U3132" i="5"/>
  <c r="S3132" i="5"/>
  <c r="R3132" i="5"/>
  <c r="Q3132" i="5"/>
  <c r="P3132" i="5"/>
  <c r="O3132" i="5"/>
  <c r="N3132" i="5"/>
  <c r="M3132" i="5"/>
  <c r="L3132" i="5"/>
  <c r="K3132" i="5"/>
  <c r="J3132" i="5"/>
  <c r="I3132" i="5"/>
  <c r="H3132" i="5"/>
  <c r="G3132" i="5"/>
  <c r="F3132" i="5"/>
  <c r="E3132" i="5"/>
  <c r="D3132" i="5"/>
  <c r="C3132" i="5"/>
  <c r="B3132" i="5"/>
  <c r="A3132" i="5"/>
  <c r="AE3131" i="5"/>
  <c r="AD3131" i="5"/>
  <c r="AC3131" i="5"/>
  <c r="AB3131" i="5"/>
  <c r="AA3131" i="5"/>
  <c r="Z3131" i="5"/>
  <c r="Y3131" i="5"/>
  <c r="X3131" i="5"/>
  <c r="W3131" i="5"/>
  <c r="V3131" i="5"/>
  <c r="U3131" i="5"/>
  <c r="T3131" i="5"/>
  <c r="AF3131" i="5" s="1"/>
  <c r="S3131" i="5"/>
  <c r="R3131" i="5"/>
  <c r="Q3131" i="5"/>
  <c r="P3131" i="5"/>
  <c r="O3131" i="5"/>
  <c r="N3131" i="5"/>
  <c r="M3131" i="5"/>
  <c r="L3131" i="5"/>
  <c r="K3131" i="5"/>
  <c r="J3131" i="5"/>
  <c r="I3131" i="5"/>
  <c r="H3131" i="5"/>
  <c r="G3131" i="5"/>
  <c r="F3131" i="5"/>
  <c r="E3131" i="5"/>
  <c r="D3131" i="5"/>
  <c r="C3131" i="5"/>
  <c r="B3131" i="5"/>
  <c r="A3131" i="5"/>
  <c r="AF3130" i="5"/>
  <c r="AD3130" i="5"/>
  <c r="AC3130" i="5"/>
  <c r="AB3130" i="5"/>
  <c r="AA3130" i="5"/>
  <c r="Z3130" i="5"/>
  <c r="Y3130" i="5"/>
  <c r="X3130" i="5"/>
  <c r="W3130" i="5"/>
  <c r="V3130" i="5"/>
  <c r="U3130" i="5"/>
  <c r="T3130" i="5"/>
  <c r="S3130" i="5"/>
  <c r="R3130" i="5"/>
  <c r="Q3130" i="5"/>
  <c r="P3130" i="5"/>
  <c r="O3130" i="5"/>
  <c r="N3130" i="5"/>
  <c r="M3130" i="5"/>
  <c r="L3130" i="5"/>
  <c r="K3130" i="5"/>
  <c r="J3130" i="5"/>
  <c r="I3130" i="5"/>
  <c r="H3130" i="5"/>
  <c r="G3130" i="5"/>
  <c r="F3130" i="5"/>
  <c r="E3130" i="5"/>
  <c r="D3130" i="5"/>
  <c r="AE3130" i="5" s="1"/>
  <c r="C3130" i="5"/>
  <c r="B3130" i="5"/>
  <c r="A3130" i="5"/>
  <c r="AD3129" i="5"/>
  <c r="AC3129" i="5"/>
  <c r="AB3129" i="5"/>
  <c r="AA3129" i="5"/>
  <c r="Z3129" i="5"/>
  <c r="Y3129" i="5"/>
  <c r="X3129" i="5"/>
  <c r="W3129" i="5"/>
  <c r="V3129" i="5"/>
  <c r="U3129" i="5"/>
  <c r="S3129" i="5"/>
  <c r="R3129" i="5"/>
  <c r="Q3129" i="5"/>
  <c r="P3129" i="5"/>
  <c r="O3129" i="5"/>
  <c r="N3129" i="5"/>
  <c r="M3129" i="5"/>
  <c r="L3129" i="5"/>
  <c r="K3129" i="5"/>
  <c r="J3129" i="5"/>
  <c r="I3129" i="5"/>
  <c r="H3129" i="5"/>
  <c r="G3129" i="5"/>
  <c r="F3129" i="5"/>
  <c r="E3129" i="5"/>
  <c r="D3129" i="5"/>
  <c r="C3129" i="5"/>
  <c r="B3129" i="5"/>
  <c r="A3129" i="5"/>
  <c r="AE3128" i="5"/>
  <c r="AD3128" i="5"/>
  <c r="AC3128" i="5"/>
  <c r="AB3128" i="5"/>
  <c r="AA3128" i="5"/>
  <c r="Z3128" i="5"/>
  <c r="Y3128" i="5"/>
  <c r="X3128" i="5"/>
  <c r="W3128" i="5"/>
  <c r="V3128" i="5"/>
  <c r="U3128" i="5"/>
  <c r="T3128" i="5"/>
  <c r="AF3128" i="5" s="1"/>
  <c r="S3128" i="5"/>
  <c r="R3128" i="5"/>
  <c r="Q3128" i="5"/>
  <c r="P3128" i="5"/>
  <c r="O3128" i="5"/>
  <c r="N3128" i="5"/>
  <c r="M3128" i="5"/>
  <c r="L3128" i="5"/>
  <c r="K3128" i="5"/>
  <c r="J3128" i="5"/>
  <c r="I3128" i="5"/>
  <c r="H3128" i="5"/>
  <c r="G3128" i="5"/>
  <c r="F3128" i="5"/>
  <c r="E3128" i="5"/>
  <c r="D3128" i="5"/>
  <c r="C3128" i="5"/>
  <c r="B3128" i="5"/>
  <c r="A3128" i="5"/>
  <c r="AD3127" i="5"/>
  <c r="AC3127" i="5"/>
  <c r="AB3127" i="5"/>
  <c r="AA3127" i="5"/>
  <c r="Z3127" i="5"/>
  <c r="Y3127" i="5"/>
  <c r="X3127" i="5"/>
  <c r="W3127" i="5"/>
  <c r="V3127" i="5"/>
  <c r="U3127" i="5"/>
  <c r="S3127" i="5"/>
  <c r="R3127" i="5"/>
  <c r="Q3127" i="5"/>
  <c r="P3127" i="5"/>
  <c r="O3127" i="5"/>
  <c r="N3127" i="5"/>
  <c r="M3127" i="5"/>
  <c r="L3127" i="5"/>
  <c r="K3127" i="5"/>
  <c r="J3127" i="5"/>
  <c r="I3127" i="5"/>
  <c r="H3127" i="5"/>
  <c r="G3127" i="5"/>
  <c r="F3127" i="5"/>
  <c r="E3127" i="5"/>
  <c r="D3127" i="5"/>
  <c r="C3127" i="5"/>
  <c r="B3127" i="5"/>
  <c r="A3127" i="5"/>
  <c r="AD3126" i="5"/>
  <c r="AC3126" i="5"/>
  <c r="AB3126" i="5"/>
  <c r="AA3126" i="5"/>
  <c r="Z3126" i="5"/>
  <c r="Y3126" i="5"/>
  <c r="X3126" i="5"/>
  <c r="W3126" i="5"/>
  <c r="V3126" i="5"/>
  <c r="U3126" i="5"/>
  <c r="S3126" i="5"/>
  <c r="R3126" i="5"/>
  <c r="Q3126" i="5"/>
  <c r="P3126" i="5"/>
  <c r="O3126" i="5"/>
  <c r="N3126" i="5"/>
  <c r="M3126" i="5"/>
  <c r="L3126" i="5"/>
  <c r="K3126" i="5"/>
  <c r="J3126" i="5"/>
  <c r="I3126" i="5"/>
  <c r="H3126" i="5"/>
  <c r="G3126" i="5"/>
  <c r="F3126" i="5"/>
  <c r="E3126" i="5"/>
  <c r="D3126" i="5"/>
  <c r="C3126" i="5"/>
  <c r="B3126" i="5"/>
  <c r="A3126" i="5"/>
  <c r="AE3125" i="5"/>
  <c r="AD3125" i="5"/>
  <c r="AC3125" i="5"/>
  <c r="AB3125" i="5"/>
  <c r="AA3125" i="5"/>
  <c r="Z3125" i="5"/>
  <c r="Y3125" i="5"/>
  <c r="X3125" i="5"/>
  <c r="W3125" i="5"/>
  <c r="V3125" i="5"/>
  <c r="U3125" i="5"/>
  <c r="T3125" i="5"/>
  <c r="AF3125" i="5" s="1"/>
  <c r="S3125" i="5"/>
  <c r="R3125" i="5"/>
  <c r="Q3125" i="5"/>
  <c r="P3125" i="5"/>
  <c r="O3125" i="5"/>
  <c r="N3125" i="5"/>
  <c r="M3125" i="5"/>
  <c r="L3125" i="5"/>
  <c r="K3125" i="5"/>
  <c r="J3125" i="5"/>
  <c r="I3125" i="5"/>
  <c r="H3125" i="5"/>
  <c r="G3125" i="5"/>
  <c r="F3125" i="5"/>
  <c r="E3125" i="5"/>
  <c r="D3125" i="5"/>
  <c r="C3125" i="5"/>
  <c r="B3125" i="5"/>
  <c r="A3125" i="5"/>
  <c r="AD3124" i="5"/>
  <c r="AC3124" i="5"/>
  <c r="AB3124" i="5"/>
  <c r="AA3124" i="5"/>
  <c r="Z3124" i="5"/>
  <c r="Y3124" i="5"/>
  <c r="X3124" i="5"/>
  <c r="W3124" i="5"/>
  <c r="V3124" i="5"/>
  <c r="U3124" i="5"/>
  <c r="S3124" i="5"/>
  <c r="R3124" i="5"/>
  <c r="Q3124" i="5"/>
  <c r="P3124" i="5"/>
  <c r="O3124" i="5"/>
  <c r="N3124" i="5"/>
  <c r="M3124" i="5"/>
  <c r="L3124" i="5"/>
  <c r="K3124" i="5"/>
  <c r="J3124" i="5"/>
  <c r="I3124" i="5"/>
  <c r="H3124" i="5"/>
  <c r="G3124" i="5"/>
  <c r="F3124" i="5"/>
  <c r="E3124" i="5"/>
  <c r="D3124" i="5"/>
  <c r="AE3124" i="5" s="1"/>
  <c r="C3124" i="5"/>
  <c r="B3124" i="5"/>
  <c r="A3124" i="5"/>
  <c r="AD3123" i="5"/>
  <c r="AC3123" i="5"/>
  <c r="AB3123" i="5"/>
  <c r="AA3123" i="5"/>
  <c r="Z3123" i="5"/>
  <c r="Y3123" i="5"/>
  <c r="X3123" i="5"/>
  <c r="W3123" i="5"/>
  <c r="V3123" i="5"/>
  <c r="U3123" i="5"/>
  <c r="S3123" i="5"/>
  <c r="R3123" i="5"/>
  <c r="Q3123" i="5"/>
  <c r="P3123" i="5"/>
  <c r="O3123" i="5"/>
  <c r="N3123" i="5"/>
  <c r="M3123" i="5"/>
  <c r="L3123" i="5"/>
  <c r="K3123" i="5"/>
  <c r="J3123" i="5"/>
  <c r="I3123" i="5"/>
  <c r="H3123" i="5"/>
  <c r="G3123" i="5"/>
  <c r="F3123" i="5"/>
  <c r="E3123" i="5"/>
  <c r="D3123" i="5"/>
  <c r="C3123" i="5"/>
  <c r="B3123" i="5"/>
  <c r="A3123" i="5"/>
  <c r="AE3122" i="5"/>
  <c r="AD3122" i="5"/>
  <c r="AC3122" i="5"/>
  <c r="AB3122" i="5"/>
  <c r="AA3122" i="5"/>
  <c r="Z3122" i="5"/>
  <c r="Y3122" i="5"/>
  <c r="X3122" i="5"/>
  <c r="W3122" i="5"/>
  <c r="V3122" i="5"/>
  <c r="U3122" i="5"/>
  <c r="T3122" i="5"/>
  <c r="AF3122" i="5" s="1"/>
  <c r="S3122" i="5"/>
  <c r="R3122" i="5"/>
  <c r="Q3122" i="5"/>
  <c r="P3122" i="5"/>
  <c r="O3122" i="5"/>
  <c r="N3122" i="5"/>
  <c r="M3122" i="5"/>
  <c r="L3122" i="5"/>
  <c r="K3122" i="5"/>
  <c r="J3122" i="5"/>
  <c r="I3122" i="5"/>
  <c r="H3122" i="5"/>
  <c r="G3122" i="5"/>
  <c r="F3122" i="5"/>
  <c r="E3122" i="5"/>
  <c r="D3122" i="5"/>
  <c r="C3122" i="5"/>
  <c r="B3122" i="5"/>
  <c r="A3122" i="5"/>
  <c r="AD3121" i="5"/>
  <c r="AC3121" i="5"/>
  <c r="AB3121" i="5"/>
  <c r="AA3121" i="5"/>
  <c r="Z3121" i="5"/>
  <c r="Y3121" i="5"/>
  <c r="X3121" i="5"/>
  <c r="W3121" i="5"/>
  <c r="V3121" i="5"/>
  <c r="U3121" i="5"/>
  <c r="T3121" i="5"/>
  <c r="AF3121" i="5" s="1"/>
  <c r="S3121" i="5"/>
  <c r="R3121" i="5"/>
  <c r="Q3121" i="5"/>
  <c r="P3121" i="5"/>
  <c r="O3121" i="5"/>
  <c r="N3121" i="5"/>
  <c r="M3121" i="5"/>
  <c r="L3121" i="5"/>
  <c r="K3121" i="5"/>
  <c r="J3121" i="5"/>
  <c r="I3121" i="5"/>
  <c r="H3121" i="5"/>
  <c r="G3121" i="5"/>
  <c r="F3121" i="5"/>
  <c r="E3121" i="5"/>
  <c r="D3121" i="5"/>
  <c r="AE3121" i="5" s="1"/>
  <c r="C3121" i="5"/>
  <c r="B3121" i="5"/>
  <c r="A3121" i="5"/>
  <c r="AD3120" i="5"/>
  <c r="AC3120" i="5"/>
  <c r="AB3120" i="5"/>
  <c r="AA3120" i="5"/>
  <c r="Z3120" i="5"/>
  <c r="Y3120" i="5"/>
  <c r="X3120" i="5"/>
  <c r="W3120" i="5"/>
  <c r="V3120" i="5"/>
  <c r="U3120" i="5"/>
  <c r="S3120" i="5"/>
  <c r="R3120" i="5"/>
  <c r="Q3120" i="5"/>
  <c r="P3120" i="5"/>
  <c r="O3120" i="5"/>
  <c r="N3120" i="5"/>
  <c r="M3120" i="5"/>
  <c r="L3120" i="5"/>
  <c r="K3120" i="5"/>
  <c r="J3120" i="5"/>
  <c r="I3120" i="5"/>
  <c r="H3120" i="5"/>
  <c r="G3120" i="5"/>
  <c r="F3120" i="5"/>
  <c r="E3120" i="5"/>
  <c r="D3120" i="5"/>
  <c r="C3120" i="5"/>
  <c r="B3120" i="5"/>
  <c r="A3120" i="5"/>
  <c r="AE3119" i="5"/>
  <c r="AD3119" i="5"/>
  <c r="AC3119" i="5"/>
  <c r="AB3119" i="5"/>
  <c r="AA3119" i="5"/>
  <c r="Z3119" i="5"/>
  <c r="Y3119" i="5"/>
  <c r="X3119" i="5"/>
  <c r="W3119" i="5"/>
  <c r="V3119" i="5"/>
  <c r="U3119" i="5"/>
  <c r="T3119" i="5"/>
  <c r="AF3119" i="5" s="1"/>
  <c r="S3119" i="5"/>
  <c r="R3119" i="5"/>
  <c r="Q3119" i="5"/>
  <c r="P3119" i="5"/>
  <c r="O3119" i="5"/>
  <c r="N3119" i="5"/>
  <c r="M3119" i="5"/>
  <c r="L3119" i="5"/>
  <c r="K3119" i="5"/>
  <c r="J3119" i="5"/>
  <c r="I3119" i="5"/>
  <c r="H3119" i="5"/>
  <c r="G3119" i="5"/>
  <c r="F3119" i="5"/>
  <c r="E3119" i="5"/>
  <c r="D3119" i="5"/>
  <c r="C3119" i="5"/>
  <c r="B3119" i="5"/>
  <c r="A3119" i="5"/>
  <c r="AD3118" i="5"/>
  <c r="AC3118" i="5"/>
  <c r="AB3118" i="5"/>
  <c r="AA3118" i="5"/>
  <c r="Z3118" i="5"/>
  <c r="Y3118" i="5"/>
  <c r="X3118" i="5"/>
  <c r="W3118" i="5"/>
  <c r="V3118" i="5"/>
  <c r="U3118" i="5"/>
  <c r="S3118" i="5"/>
  <c r="R3118" i="5"/>
  <c r="Q3118" i="5"/>
  <c r="P3118" i="5"/>
  <c r="O3118" i="5"/>
  <c r="N3118" i="5"/>
  <c r="M3118" i="5"/>
  <c r="L3118" i="5"/>
  <c r="K3118" i="5"/>
  <c r="J3118" i="5"/>
  <c r="I3118" i="5"/>
  <c r="H3118" i="5"/>
  <c r="G3118" i="5"/>
  <c r="F3118" i="5"/>
  <c r="E3118" i="5"/>
  <c r="D3118" i="5"/>
  <c r="C3118" i="5"/>
  <c r="B3118" i="5"/>
  <c r="A3118" i="5"/>
  <c r="AD3117" i="5"/>
  <c r="AC3117" i="5"/>
  <c r="AB3117" i="5"/>
  <c r="AA3117" i="5"/>
  <c r="Z3117" i="5"/>
  <c r="Y3117" i="5"/>
  <c r="X3117" i="5"/>
  <c r="W3117" i="5"/>
  <c r="V3117" i="5"/>
  <c r="U3117" i="5"/>
  <c r="S3117" i="5"/>
  <c r="R3117" i="5"/>
  <c r="Q3117" i="5"/>
  <c r="P3117" i="5"/>
  <c r="O3117" i="5"/>
  <c r="N3117" i="5"/>
  <c r="M3117" i="5"/>
  <c r="L3117" i="5"/>
  <c r="K3117" i="5"/>
  <c r="J3117" i="5"/>
  <c r="I3117" i="5"/>
  <c r="H3117" i="5"/>
  <c r="G3117" i="5"/>
  <c r="F3117" i="5"/>
  <c r="E3117" i="5"/>
  <c r="D3117" i="5"/>
  <c r="C3117" i="5"/>
  <c r="B3117" i="5"/>
  <c r="A3117" i="5"/>
  <c r="AE3116" i="5"/>
  <c r="AD3116" i="5"/>
  <c r="AC3116" i="5"/>
  <c r="AB3116" i="5"/>
  <c r="AA3116" i="5"/>
  <c r="Z3116" i="5"/>
  <c r="Y3116" i="5"/>
  <c r="X3116" i="5"/>
  <c r="W3116" i="5"/>
  <c r="V3116" i="5"/>
  <c r="U3116" i="5"/>
  <c r="T3116" i="5"/>
  <c r="AF3116" i="5" s="1"/>
  <c r="S3116" i="5"/>
  <c r="R3116" i="5"/>
  <c r="Q3116" i="5"/>
  <c r="P3116" i="5"/>
  <c r="O3116" i="5"/>
  <c r="N3116" i="5"/>
  <c r="M3116" i="5"/>
  <c r="L3116" i="5"/>
  <c r="K3116" i="5"/>
  <c r="J3116" i="5"/>
  <c r="I3116" i="5"/>
  <c r="H3116" i="5"/>
  <c r="G3116" i="5"/>
  <c r="F3116" i="5"/>
  <c r="E3116" i="5"/>
  <c r="D3116" i="5"/>
  <c r="C3116" i="5"/>
  <c r="B3116" i="5"/>
  <c r="A3116" i="5"/>
  <c r="AD3115" i="5"/>
  <c r="AC3115" i="5"/>
  <c r="AB3115" i="5"/>
  <c r="AA3115" i="5"/>
  <c r="Z3115" i="5"/>
  <c r="Y3115" i="5"/>
  <c r="X3115" i="5"/>
  <c r="W3115" i="5"/>
  <c r="V3115" i="5"/>
  <c r="U3115" i="5"/>
  <c r="S3115" i="5"/>
  <c r="R3115" i="5"/>
  <c r="Q3115" i="5"/>
  <c r="P3115" i="5"/>
  <c r="O3115" i="5"/>
  <c r="N3115" i="5"/>
  <c r="M3115" i="5"/>
  <c r="L3115" i="5"/>
  <c r="K3115" i="5"/>
  <c r="J3115" i="5"/>
  <c r="I3115" i="5"/>
  <c r="H3115" i="5"/>
  <c r="G3115" i="5"/>
  <c r="F3115" i="5"/>
  <c r="E3115" i="5"/>
  <c r="D3115" i="5"/>
  <c r="AE3115" i="5" s="1"/>
  <c r="C3115" i="5"/>
  <c r="B3115" i="5"/>
  <c r="A3115" i="5"/>
  <c r="AD3114" i="5"/>
  <c r="AC3114" i="5"/>
  <c r="AB3114" i="5"/>
  <c r="AA3114" i="5"/>
  <c r="Z3114" i="5"/>
  <c r="Y3114" i="5"/>
  <c r="X3114" i="5"/>
  <c r="W3114" i="5"/>
  <c r="V3114" i="5"/>
  <c r="U3114" i="5"/>
  <c r="S3114" i="5"/>
  <c r="R3114" i="5"/>
  <c r="Q3114" i="5"/>
  <c r="P3114" i="5"/>
  <c r="O3114" i="5"/>
  <c r="N3114" i="5"/>
  <c r="M3114" i="5"/>
  <c r="L3114" i="5"/>
  <c r="K3114" i="5"/>
  <c r="J3114" i="5"/>
  <c r="I3114" i="5"/>
  <c r="H3114" i="5"/>
  <c r="G3114" i="5"/>
  <c r="F3114" i="5"/>
  <c r="E3114" i="5"/>
  <c r="D3114" i="5"/>
  <c r="C3114" i="5"/>
  <c r="B3114" i="5"/>
  <c r="A3114" i="5"/>
  <c r="AE3113" i="5"/>
  <c r="AD3113" i="5"/>
  <c r="AC3113" i="5"/>
  <c r="AB3113" i="5"/>
  <c r="AA3113" i="5"/>
  <c r="Z3113" i="5"/>
  <c r="Y3113" i="5"/>
  <c r="X3113" i="5"/>
  <c r="W3113" i="5"/>
  <c r="V3113" i="5"/>
  <c r="U3113" i="5"/>
  <c r="T3113" i="5"/>
  <c r="AF3113" i="5" s="1"/>
  <c r="S3113" i="5"/>
  <c r="R3113" i="5"/>
  <c r="Q3113" i="5"/>
  <c r="P3113" i="5"/>
  <c r="O3113" i="5"/>
  <c r="N3113" i="5"/>
  <c r="M3113" i="5"/>
  <c r="L3113" i="5"/>
  <c r="K3113" i="5"/>
  <c r="J3113" i="5"/>
  <c r="I3113" i="5"/>
  <c r="H3113" i="5"/>
  <c r="G3113" i="5"/>
  <c r="F3113" i="5"/>
  <c r="E3113" i="5"/>
  <c r="D3113" i="5"/>
  <c r="C3113" i="5"/>
  <c r="B3113" i="5"/>
  <c r="A3113" i="5"/>
  <c r="AF3112" i="5"/>
  <c r="AD3112" i="5"/>
  <c r="AC3112" i="5"/>
  <c r="AB3112" i="5"/>
  <c r="AA3112" i="5"/>
  <c r="Z3112" i="5"/>
  <c r="Y3112" i="5"/>
  <c r="X3112" i="5"/>
  <c r="W3112" i="5"/>
  <c r="V3112" i="5"/>
  <c r="U3112" i="5"/>
  <c r="T3112" i="5"/>
  <c r="S3112" i="5"/>
  <c r="R3112" i="5"/>
  <c r="Q3112" i="5"/>
  <c r="P3112" i="5"/>
  <c r="O3112" i="5"/>
  <c r="N3112" i="5"/>
  <c r="M3112" i="5"/>
  <c r="L3112" i="5"/>
  <c r="K3112" i="5"/>
  <c r="J3112" i="5"/>
  <c r="I3112" i="5"/>
  <c r="H3112" i="5"/>
  <c r="G3112" i="5"/>
  <c r="F3112" i="5"/>
  <c r="E3112" i="5"/>
  <c r="D3112" i="5"/>
  <c r="AE3112" i="5" s="1"/>
  <c r="C3112" i="5"/>
  <c r="B3112" i="5"/>
  <c r="A3112" i="5"/>
  <c r="AD3111" i="5"/>
  <c r="AC3111" i="5"/>
  <c r="AB3111" i="5"/>
  <c r="AA3111" i="5"/>
  <c r="Z3111" i="5"/>
  <c r="Y3111" i="5"/>
  <c r="X3111" i="5"/>
  <c r="W3111" i="5"/>
  <c r="V3111" i="5"/>
  <c r="U3111" i="5"/>
  <c r="S3111" i="5"/>
  <c r="R3111" i="5"/>
  <c r="Q3111" i="5"/>
  <c r="P3111" i="5"/>
  <c r="O3111" i="5"/>
  <c r="N3111" i="5"/>
  <c r="M3111" i="5"/>
  <c r="L3111" i="5"/>
  <c r="K3111" i="5"/>
  <c r="J3111" i="5"/>
  <c r="I3111" i="5"/>
  <c r="H3111" i="5"/>
  <c r="G3111" i="5"/>
  <c r="F3111" i="5"/>
  <c r="E3111" i="5"/>
  <c r="D3111" i="5"/>
  <c r="C3111" i="5"/>
  <c r="B3111" i="5"/>
  <c r="A3111" i="5"/>
  <c r="AE3110" i="5"/>
  <c r="AD3110" i="5"/>
  <c r="AC3110" i="5"/>
  <c r="AB3110" i="5"/>
  <c r="AA3110" i="5"/>
  <c r="Z3110" i="5"/>
  <c r="Y3110" i="5"/>
  <c r="X3110" i="5"/>
  <c r="W3110" i="5"/>
  <c r="V3110" i="5"/>
  <c r="U3110" i="5"/>
  <c r="T3110" i="5"/>
  <c r="AF3110" i="5" s="1"/>
  <c r="S3110" i="5"/>
  <c r="R3110" i="5"/>
  <c r="Q3110" i="5"/>
  <c r="P3110" i="5"/>
  <c r="O3110" i="5"/>
  <c r="N3110" i="5"/>
  <c r="M3110" i="5"/>
  <c r="L3110" i="5"/>
  <c r="K3110" i="5"/>
  <c r="J3110" i="5"/>
  <c r="I3110" i="5"/>
  <c r="H3110" i="5"/>
  <c r="G3110" i="5"/>
  <c r="F3110" i="5"/>
  <c r="E3110" i="5"/>
  <c r="D3110" i="5"/>
  <c r="C3110" i="5"/>
  <c r="B3110" i="5"/>
  <c r="A3110" i="5"/>
  <c r="AD3109" i="5"/>
  <c r="AC3109" i="5"/>
  <c r="AB3109" i="5"/>
  <c r="AA3109" i="5"/>
  <c r="Z3109" i="5"/>
  <c r="Y3109" i="5"/>
  <c r="X3109" i="5"/>
  <c r="W3109" i="5"/>
  <c r="V3109" i="5"/>
  <c r="U3109" i="5"/>
  <c r="S3109" i="5"/>
  <c r="R3109" i="5"/>
  <c r="Q3109" i="5"/>
  <c r="P3109" i="5"/>
  <c r="O3109" i="5"/>
  <c r="N3109" i="5"/>
  <c r="M3109" i="5"/>
  <c r="L3109" i="5"/>
  <c r="K3109" i="5"/>
  <c r="J3109" i="5"/>
  <c r="I3109" i="5"/>
  <c r="H3109" i="5"/>
  <c r="G3109" i="5"/>
  <c r="F3109" i="5"/>
  <c r="E3109" i="5"/>
  <c r="D3109" i="5"/>
  <c r="C3109" i="5"/>
  <c r="B3109" i="5"/>
  <c r="A3109" i="5"/>
  <c r="AD3108" i="5"/>
  <c r="AC3108" i="5"/>
  <c r="AB3108" i="5"/>
  <c r="AA3108" i="5"/>
  <c r="Z3108" i="5"/>
  <c r="Y3108" i="5"/>
  <c r="X3108" i="5"/>
  <c r="W3108" i="5"/>
  <c r="V3108" i="5"/>
  <c r="U3108" i="5"/>
  <c r="S3108" i="5"/>
  <c r="R3108" i="5"/>
  <c r="Q3108" i="5"/>
  <c r="P3108" i="5"/>
  <c r="O3108" i="5"/>
  <c r="N3108" i="5"/>
  <c r="M3108" i="5"/>
  <c r="L3108" i="5"/>
  <c r="K3108" i="5"/>
  <c r="J3108" i="5"/>
  <c r="I3108" i="5"/>
  <c r="H3108" i="5"/>
  <c r="G3108" i="5"/>
  <c r="F3108" i="5"/>
  <c r="E3108" i="5"/>
  <c r="D3108" i="5"/>
  <c r="C3108" i="5"/>
  <c r="B3108" i="5"/>
  <c r="A3108" i="5"/>
  <c r="AE3107" i="5"/>
  <c r="AD3107" i="5"/>
  <c r="AC3107" i="5"/>
  <c r="AB3107" i="5"/>
  <c r="AA3107" i="5"/>
  <c r="Z3107" i="5"/>
  <c r="Y3107" i="5"/>
  <c r="X3107" i="5"/>
  <c r="W3107" i="5"/>
  <c r="V3107" i="5"/>
  <c r="U3107" i="5"/>
  <c r="T3107" i="5"/>
  <c r="AF3107" i="5" s="1"/>
  <c r="S3107" i="5"/>
  <c r="R3107" i="5"/>
  <c r="Q3107" i="5"/>
  <c r="P3107" i="5"/>
  <c r="O3107" i="5"/>
  <c r="N3107" i="5"/>
  <c r="M3107" i="5"/>
  <c r="L3107" i="5"/>
  <c r="K3107" i="5"/>
  <c r="J3107" i="5"/>
  <c r="I3107" i="5"/>
  <c r="H3107" i="5"/>
  <c r="G3107" i="5"/>
  <c r="F3107" i="5"/>
  <c r="E3107" i="5"/>
  <c r="D3107" i="5"/>
  <c r="C3107" i="5"/>
  <c r="B3107" i="5"/>
  <c r="A3107" i="5"/>
  <c r="AD3106" i="5"/>
  <c r="AC3106" i="5"/>
  <c r="AB3106" i="5"/>
  <c r="AA3106" i="5"/>
  <c r="Z3106" i="5"/>
  <c r="Y3106" i="5"/>
  <c r="X3106" i="5"/>
  <c r="W3106" i="5"/>
  <c r="V3106" i="5"/>
  <c r="U3106" i="5"/>
  <c r="S3106" i="5"/>
  <c r="R3106" i="5"/>
  <c r="Q3106" i="5"/>
  <c r="P3106" i="5"/>
  <c r="O3106" i="5"/>
  <c r="N3106" i="5"/>
  <c r="M3106" i="5"/>
  <c r="L3106" i="5"/>
  <c r="K3106" i="5"/>
  <c r="J3106" i="5"/>
  <c r="I3106" i="5"/>
  <c r="H3106" i="5"/>
  <c r="G3106" i="5"/>
  <c r="F3106" i="5"/>
  <c r="E3106" i="5"/>
  <c r="D3106" i="5"/>
  <c r="AE3106" i="5" s="1"/>
  <c r="C3106" i="5"/>
  <c r="B3106" i="5"/>
  <c r="A3106" i="5"/>
  <c r="AD3105" i="5"/>
  <c r="AC3105" i="5"/>
  <c r="AB3105" i="5"/>
  <c r="AA3105" i="5"/>
  <c r="Z3105" i="5"/>
  <c r="Y3105" i="5"/>
  <c r="X3105" i="5"/>
  <c r="W3105" i="5"/>
  <c r="V3105" i="5"/>
  <c r="U3105" i="5"/>
  <c r="S3105" i="5"/>
  <c r="R3105" i="5"/>
  <c r="Q3105" i="5"/>
  <c r="P3105" i="5"/>
  <c r="O3105" i="5"/>
  <c r="N3105" i="5"/>
  <c r="M3105" i="5"/>
  <c r="L3105" i="5"/>
  <c r="K3105" i="5"/>
  <c r="J3105" i="5"/>
  <c r="I3105" i="5"/>
  <c r="H3105" i="5"/>
  <c r="G3105" i="5"/>
  <c r="F3105" i="5"/>
  <c r="E3105" i="5"/>
  <c r="D3105" i="5"/>
  <c r="C3105" i="5"/>
  <c r="B3105" i="5"/>
  <c r="A3105" i="5"/>
  <c r="AE3104" i="5"/>
  <c r="AD3104" i="5"/>
  <c r="AC3104" i="5"/>
  <c r="AB3104" i="5"/>
  <c r="AA3104" i="5"/>
  <c r="Z3104" i="5"/>
  <c r="Y3104" i="5"/>
  <c r="X3104" i="5"/>
  <c r="W3104" i="5"/>
  <c r="V3104" i="5"/>
  <c r="U3104" i="5"/>
  <c r="T3104" i="5"/>
  <c r="AF3104" i="5" s="1"/>
  <c r="S3104" i="5"/>
  <c r="R3104" i="5"/>
  <c r="Q3104" i="5"/>
  <c r="P3104" i="5"/>
  <c r="O3104" i="5"/>
  <c r="N3104" i="5"/>
  <c r="M3104" i="5"/>
  <c r="L3104" i="5"/>
  <c r="K3104" i="5"/>
  <c r="J3104" i="5"/>
  <c r="I3104" i="5"/>
  <c r="H3104" i="5"/>
  <c r="G3104" i="5"/>
  <c r="F3104" i="5"/>
  <c r="E3104" i="5"/>
  <c r="D3104" i="5"/>
  <c r="C3104" i="5"/>
  <c r="B3104" i="5"/>
  <c r="A3104" i="5"/>
  <c r="AD3103" i="5"/>
  <c r="AC3103" i="5"/>
  <c r="AB3103" i="5"/>
  <c r="AA3103" i="5"/>
  <c r="Z3103" i="5"/>
  <c r="Y3103" i="5"/>
  <c r="X3103" i="5"/>
  <c r="W3103" i="5"/>
  <c r="V3103" i="5"/>
  <c r="U3103" i="5"/>
  <c r="T3103" i="5"/>
  <c r="AF3103" i="5" s="1"/>
  <c r="S3103" i="5"/>
  <c r="R3103" i="5"/>
  <c r="Q3103" i="5"/>
  <c r="P3103" i="5"/>
  <c r="O3103" i="5"/>
  <c r="N3103" i="5"/>
  <c r="M3103" i="5"/>
  <c r="L3103" i="5"/>
  <c r="K3103" i="5"/>
  <c r="J3103" i="5"/>
  <c r="I3103" i="5"/>
  <c r="H3103" i="5"/>
  <c r="G3103" i="5"/>
  <c r="F3103" i="5"/>
  <c r="E3103" i="5"/>
  <c r="D3103" i="5"/>
  <c r="AE3103" i="5" s="1"/>
  <c r="C3103" i="5"/>
  <c r="B3103" i="5"/>
  <c r="A3103" i="5"/>
  <c r="AD3102" i="5"/>
  <c r="AC3102" i="5"/>
  <c r="AB3102" i="5"/>
  <c r="AA3102" i="5"/>
  <c r="Z3102" i="5"/>
  <c r="Y3102" i="5"/>
  <c r="X3102" i="5"/>
  <c r="W3102" i="5"/>
  <c r="V3102" i="5"/>
  <c r="U3102" i="5"/>
  <c r="S3102" i="5"/>
  <c r="R3102" i="5"/>
  <c r="Q3102" i="5"/>
  <c r="P3102" i="5"/>
  <c r="O3102" i="5"/>
  <c r="N3102" i="5"/>
  <c r="M3102" i="5"/>
  <c r="L3102" i="5"/>
  <c r="K3102" i="5"/>
  <c r="J3102" i="5"/>
  <c r="I3102" i="5"/>
  <c r="H3102" i="5"/>
  <c r="G3102" i="5"/>
  <c r="F3102" i="5"/>
  <c r="E3102" i="5"/>
  <c r="D3102" i="5"/>
  <c r="C3102" i="5"/>
  <c r="B3102" i="5"/>
  <c r="A3102" i="5"/>
  <c r="AE3101" i="5"/>
  <c r="AD3101" i="5"/>
  <c r="AC3101" i="5"/>
  <c r="AB3101" i="5"/>
  <c r="AA3101" i="5"/>
  <c r="Z3101" i="5"/>
  <c r="Y3101" i="5"/>
  <c r="X3101" i="5"/>
  <c r="W3101" i="5"/>
  <c r="V3101" i="5"/>
  <c r="U3101" i="5"/>
  <c r="T3101" i="5"/>
  <c r="AF3101" i="5" s="1"/>
  <c r="S3101" i="5"/>
  <c r="R3101" i="5"/>
  <c r="Q3101" i="5"/>
  <c r="P3101" i="5"/>
  <c r="O3101" i="5"/>
  <c r="N3101" i="5"/>
  <c r="M3101" i="5"/>
  <c r="L3101" i="5"/>
  <c r="K3101" i="5"/>
  <c r="J3101" i="5"/>
  <c r="I3101" i="5"/>
  <c r="H3101" i="5"/>
  <c r="G3101" i="5"/>
  <c r="F3101" i="5"/>
  <c r="E3101" i="5"/>
  <c r="D3101" i="5"/>
  <c r="C3101" i="5"/>
  <c r="B3101" i="5"/>
  <c r="A3101" i="5"/>
  <c r="AD3100" i="5"/>
  <c r="AC3100" i="5"/>
  <c r="AB3100" i="5"/>
  <c r="AA3100" i="5"/>
  <c r="Z3100" i="5"/>
  <c r="Y3100" i="5"/>
  <c r="X3100" i="5"/>
  <c r="W3100" i="5"/>
  <c r="V3100" i="5"/>
  <c r="U3100" i="5"/>
  <c r="S3100" i="5"/>
  <c r="R3100" i="5"/>
  <c r="Q3100" i="5"/>
  <c r="P3100" i="5"/>
  <c r="O3100" i="5"/>
  <c r="N3100" i="5"/>
  <c r="M3100" i="5"/>
  <c r="L3100" i="5"/>
  <c r="K3100" i="5"/>
  <c r="J3100" i="5"/>
  <c r="I3100" i="5"/>
  <c r="H3100" i="5"/>
  <c r="G3100" i="5"/>
  <c r="F3100" i="5"/>
  <c r="E3100" i="5"/>
  <c r="D3100" i="5"/>
  <c r="C3100" i="5"/>
  <c r="B3100" i="5"/>
  <c r="A3100" i="5"/>
  <c r="AD3099" i="5"/>
  <c r="AC3099" i="5"/>
  <c r="AB3099" i="5"/>
  <c r="AA3099" i="5"/>
  <c r="Z3099" i="5"/>
  <c r="Y3099" i="5"/>
  <c r="X3099" i="5"/>
  <c r="W3099" i="5"/>
  <c r="V3099" i="5"/>
  <c r="U3099" i="5"/>
  <c r="S3099" i="5"/>
  <c r="R3099" i="5"/>
  <c r="Q3099" i="5"/>
  <c r="P3099" i="5"/>
  <c r="O3099" i="5"/>
  <c r="N3099" i="5"/>
  <c r="M3099" i="5"/>
  <c r="L3099" i="5"/>
  <c r="K3099" i="5"/>
  <c r="J3099" i="5"/>
  <c r="I3099" i="5"/>
  <c r="H3099" i="5"/>
  <c r="G3099" i="5"/>
  <c r="F3099" i="5"/>
  <c r="E3099" i="5"/>
  <c r="D3099" i="5"/>
  <c r="C3099" i="5"/>
  <c r="B3099" i="5"/>
  <c r="A3099" i="5"/>
  <c r="AE3098" i="5"/>
  <c r="AD3098" i="5"/>
  <c r="AC3098" i="5"/>
  <c r="AB3098" i="5"/>
  <c r="AA3098" i="5"/>
  <c r="Z3098" i="5"/>
  <c r="Y3098" i="5"/>
  <c r="X3098" i="5"/>
  <c r="W3098" i="5"/>
  <c r="V3098" i="5"/>
  <c r="U3098" i="5"/>
  <c r="T3098" i="5"/>
  <c r="AF3098" i="5" s="1"/>
  <c r="S3098" i="5"/>
  <c r="R3098" i="5"/>
  <c r="Q3098" i="5"/>
  <c r="P3098" i="5"/>
  <c r="O3098" i="5"/>
  <c r="N3098" i="5"/>
  <c r="M3098" i="5"/>
  <c r="L3098" i="5"/>
  <c r="K3098" i="5"/>
  <c r="J3098" i="5"/>
  <c r="I3098" i="5"/>
  <c r="H3098" i="5"/>
  <c r="G3098" i="5"/>
  <c r="F3098" i="5"/>
  <c r="E3098" i="5"/>
  <c r="D3098" i="5"/>
  <c r="C3098" i="5"/>
  <c r="B3098" i="5"/>
  <c r="A3098" i="5"/>
  <c r="AE3097" i="5"/>
  <c r="AD3097" i="5"/>
  <c r="AC3097" i="5"/>
  <c r="AB3097" i="5"/>
  <c r="AA3097" i="5"/>
  <c r="Z3097" i="5"/>
  <c r="Y3097" i="5"/>
  <c r="X3097" i="5"/>
  <c r="W3097" i="5"/>
  <c r="V3097" i="5"/>
  <c r="U3097" i="5"/>
  <c r="T3097" i="5"/>
  <c r="AF3097" i="5" s="1"/>
  <c r="S3097" i="5"/>
  <c r="R3097" i="5"/>
  <c r="Q3097" i="5"/>
  <c r="P3097" i="5"/>
  <c r="O3097" i="5"/>
  <c r="N3097" i="5"/>
  <c r="M3097" i="5"/>
  <c r="L3097" i="5"/>
  <c r="K3097" i="5"/>
  <c r="J3097" i="5"/>
  <c r="I3097" i="5"/>
  <c r="H3097" i="5"/>
  <c r="G3097" i="5"/>
  <c r="F3097" i="5"/>
  <c r="E3097" i="5"/>
  <c r="D3097" i="5"/>
  <c r="C3097" i="5"/>
  <c r="B3097" i="5"/>
  <c r="A3097" i="5"/>
  <c r="AD3096" i="5"/>
  <c r="AC3096" i="5"/>
  <c r="AB3096" i="5"/>
  <c r="AA3096" i="5"/>
  <c r="Z3096" i="5"/>
  <c r="Y3096" i="5"/>
  <c r="X3096" i="5"/>
  <c r="W3096" i="5"/>
  <c r="V3096" i="5"/>
  <c r="U3096" i="5"/>
  <c r="S3096" i="5"/>
  <c r="R3096" i="5"/>
  <c r="Q3096" i="5"/>
  <c r="P3096" i="5"/>
  <c r="O3096" i="5"/>
  <c r="N3096" i="5"/>
  <c r="M3096" i="5"/>
  <c r="L3096" i="5"/>
  <c r="K3096" i="5"/>
  <c r="J3096" i="5"/>
  <c r="I3096" i="5"/>
  <c r="H3096" i="5"/>
  <c r="G3096" i="5"/>
  <c r="F3096" i="5"/>
  <c r="E3096" i="5"/>
  <c r="D3096" i="5"/>
  <c r="C3096" i="5"/>
  <c r="B3096" i="5"/>
  <c r="A3096" i="5"/>
  <c r="AE3095" i="5"/>
  <c r="AD3095" i="5"/>
  <c r="AC3095" i="5"/>
  <c r="AB3095" i="5"/>
  <c r="AA3095" i="5"/>
  <c r="Z3095" i="5"/>
  <c r="Y3095" i="5"/>
  <c r="X3095" i="5"/>
  <c r="W3095" i="5"/>
  <c r="V3095" i="5"/>
  <c r="U3095" i="5"/>
  <c r="T3095" i="5"/>
  <c r="AF3095" i="5" s="1"/>
  <c r="S3095" i="5"/>
  <c r="R3095" i="5"/>
  <c r="Q3095" i="5"/>
  <c r="P3095" i="5"/>
  <c r="O3095" i="5"/>
  <c r="N3095" i="5"/>
  <c r="M3095" i="5"/>
  <c r="L3095" i="5"/>
  <c r="K3095" i="5"/>
  <c r="J3095" i="5"/>
  <c r="I3095" i="5"/>
  <c r="H3095" i="5"/>
  <c r="G3095" i="5"/>
  <c r="F3095" i="5"/>
  <c r="E3095" i="5"/>
  <c r="D3095" i="5"/>
  <c r="C3095" i="5"/>
  <c r="B3095" i="5"/>
  <c r="A3095" i="5"/>
  <c r="AE3094" i="5"/>
  <c r="AD3094" i="5"/>
  <c r="AC3094" i="5"/>
  <c r="AB3094" i="5"/>
  <c r="AA3094" i="5"/>
  <c r="Z3094" i="5"/>
  <c r="Y3094" i="5"/>
  <c r="X3094" i="5"/>
  <c r="W3094" i="5"/>
  <c r="V3094" i="5"/>
  <c r="U3094" i="5"/>
  <c r="T3094" i="5"/>
  <c r="AF3094" i="5" s="1"/>
  <c r="S3094" i="5"/>
  <c r="R3094" i="5"/>
  <c r="Q3094" i="5"/>
  <c r="P3094" i="5"/>
  <c r="O3094" i="5"/>
  <c r="N3094" i="5"/>
  <c r="M3094" i="5"/>
  <c r="L3094" i="5"/>
  <c r="K3094" i="5"/>
  <c r="J3094" i="5"/>
  <c r="I3094" i="5"/>
  <c r="H3094" i="5"/>
  <c r="G3094" i="5"/>
  <c r="F3094" i="5"/>
  <c r="E3094" i="5"/>
  <c r="D3094" i="5"/>
  <c r="C3094" i="5"/>
  <c r="B3094" i="5"/>
  <c r="A3094" i="5"/>
  <c r="AD3093" i="5"/>
  <c r="AC3093" i="5"/>
  <c r="AB3093" i="5"/>
  <c r="AA3093" i="5"/>
  <c r="Z3093" i="5"/>
  <c r="Y3093" i="5"/>
  <c r="X3093" i="5"/>
  <c r="W3093" i="5"/>
  <c r="V3093" i="5"/>
  <c r="U3093" i="5"/>
  <c r="S3093" i="5"/>
  <c r="R3093" i="5"/>
  <c r="Q3093" i="5"/>
  <c r="P3093" i="5"/>
  <c r="O3093" i="5"/>
  <c r="N3093" i="5"/>
  <c r="M3093" i="5"/>
  <c r="L3093" i="5"/>
  <c r="K3093" i="5"/>
  <c r="J3093" i="5"/>
  <c r="I3093" i="5"/>
  <c r="H3093" i="5"/>
  <c r="G3093" i="5"/>
  <c r="F3093" i="5"/>
  <c r="E3093" i="5"/>
  <c r="D3093" i="5"/>
  <c r="C3093" i="5"/>
  <c r="B3093" i="5"/>
  <c r="A3093" i="5"/>
  <c r="AE3092" i="5"/>
  <c r="AD3092" i="5"/>
  <c r="AC3092" i="5"/>
  <c r="AB3092" i="5"/>
  <c r="AA3092" i="5"/>
  <c r="Z3092" i="5"/>
  <c r="Y3092" i="5"/>
  <c r="X3092" i="5"/>
  <c r="W3092" i="5"/>
  <c r="V3092" i="5"/>
  <c r="U3092" i="5"/>
  <c r="T3092" i="5"/>
  <c r="AF3092" i="5" s="1"/>
  <c r="S3092" i="5"/>
  <c r="R3092" i="5"/>
  <c r="Q3092" i="5"/>
  <c r="P3092" i="5"/>
  <c r="O3092" i="5"/>
  <c r="N3092" i="5"/>
  <c r="M3092" i="5"/>
  <c r="L3092" i="5"/>
  <c r="K3092" i="5"/>
  <c r="J3092" i="5"/>
  <c r="I3092" i="5"/>
  <c r="H3092" i="5"/>
  <c r="G3092" i="5"/>
  <c r="F3092" i="5"/>
  <c r="E3092" i="5"/>
  <c r="D3092" i="5"/>
  <c r="C3092" i="5"/>
  <c r="B3092" i="5"/>
  <c r="A3092" i="5"/>
  <c r="AE3091" i="5"/>
  <c r="AD3091" i="5"/>
  <c r="AC3091" i="5"/>
  <c r="AB3091" i="5"/>
  <c r="AA3091" i="5"/>
  <c r="Z3091" i="5"/>
  <c r="Y3091" i="5"/>
  <c r="X3091" i="5"/>
  <c r="W3091" i="5"/>
  <c r="V3091" i="5"/>
  <c r="U3091" i="5"/>
  <c r="S3091" i="5"/>
  <c r="R3091" i="5"/>
  <c r="Q3091" i="5"/>
  <c r="P3091" i="5"/>
  <c r="O3091" i="5"/>
  <c r="N3091" i="5"/>
  <c r="M3091" i="5"/>
  <c r="L3091" i="5"/>
  <c r="K3091" i="5"/>
  <c r="J3091" i="5"/>
  <c r="I3091" i="5"/>
  <c r="H3091" i="5"/>
  <c r="G3091" i="5"/>
  <c r="F3091" i="5"/>
  <c r="E3091" i="5"/>
  <c r="D3091" i="5"/>
  <c r="T3091" i="5" s="1"/>
  <c r="C3091" i="5"/>
  <c r="B3091" i="5"/>
  <c r="A3091" i="5"/>
  <c r="AD3090" i="5"/>
  <c r="AC3090" i="5"/>
  <c r="AB3090" i="5"/>
  <c r="AA3090" i="5"/>
  <c r="Z3090" i="5"/>
  <c r="Y3090" i="5"/>
  <c r="X3090" i="5"/>
  <c r="W3090" i="5"/>
  <c r="V3090" i="5"/>
  <c r="U3090" i="5"/>
  <c r="S3090" i="5"/>
  <c r="R3090" i="5"/>
  <c r="Q3090" i="5"/>
  <c r="P3090" i="5"/>
  <c r="O3090" i="5"/>
  <c r="N3090" i="5"/>
  <c r="M3090" i="5"/>
  <c r="L3090" i="5"/>
  <c r="K3090" i="5"/>
  <c r="J3090" i="5"/>
  <c r="I3090" i="5"/>
  <c r="H3090" i="5"/>
  <c r="G3090" i="5"/>
  <c r="F3090" i="5"/>
  <c r="E3090" i="5"/>
  <c r="D3090" i="5"/>
  <c r="C3090" i="5"/>
  <c r="B3090" i="5"/>
  <c r="A3090" i="5"/>
  <c r="AE3089" i="5"/>
  <c r="AD3089" i="5"/>
  <c r="AC3089" i="5"/>
  <c r="AB3089" i="5"/>
  <c r="AA3089" i="5"/>
  <c r="Z3089" i="5"/>
  <c r="Y3089" i="5"/>
  <c r="X3089" i="5"/>
  <c r="W3089" i="5"/>
  <c r="V3089" i="5"/>
  <c r="U3089" i="5"/>
  <c r="T3089" i="5"/>
  <c r="AF3089" i="5" s="1"/>
  <c r="S3089" i="5"/>
  <c r="R3089" i="5"/>
  <c r="Q3089" i="5"/>
  <c r="P3089" i="5"/>
  <c r="O3089" i="5"/>
  <c r="N3089" i="5"/>
  <c r="M3089" i="5"/>
  <c r="L3089" i="5"/>
  <c r="K3089" i="5"/>
  <c r="J3089" i="5"/>
  <c r="I3089" i="5"/>
  <c r="H3089" i="5"/>
  <c r="G3089" i="5"/>
  <c r="F3089" i="5"/>
  <c r="E3089" i="5"/>
  <c r="D3089" i="5"/>
  <c r="C3089" i="5"/>
  <c r="B3089" i="5"/>
  <c r="A3089" i="5"/>
  <c r="AD3088" i="5"/>
  <c r="AC3088" i="5"/>
  <c r="AB3088" i="5"/>
  <c r="AA3088" i="5"/>
  <c r="Z3088" i="5"/>
  <c r="Y3088" i="5"/>
  <c r="X3088" i="5"/>
  <c r="W3088" i="5"/>
  <c r="V3088" i="5"/>
  <c r="U3088" i="5"/>
  <c r="S3088" i="5"/>
  <c r="R3088" i="5"/>
  <c r="Q3088" i="5"/>
  <c r="P3088" i="5"/>
  <c r="O3088" i="5"/>
  <c r="N3088" i="5"/>
  <c r="M3088" i="5"/>
  <c r="L3088" i="5"/>
  <c r="K3088" i="5"/>
  <c r="J3088" i="5"/>
  <c r="I3088" i="5"/>
  <c r="H3088" i="5"/>
  <c r="G3088" i="5"/>
  <c r="F3088" i="5"/>
  <c r="E3088" i="5"/>
  <c r="D3088" i="5"/>
  <c r="C3088" i="5"/>
  <c r="B3088" i="5"/>
  <c r="A3088" i="5"/>
  <c r="AD3087" i="5"/>
  <c r="AC3087" i="5"/>
  <c r="AB3087" i="5"/>
  <c r="AA3087" i="5"/>
  <c r="Z3087" i="5"/>
  <c r="Y3087" i="5"/>
  <c r="X3087" i="5"/>
  <c r="W3087" i="5"/>
  <c r="V3087" i="5"/>
  <c r="U3087" i="5"/>
  <c r="S3087" i="5"/>
  <c r="R3087" i="5"/>
  <c r="Q3087" i="5"/>
  <c r="P3087" i="5"/>
  <c r="O3087" i="5"/>
  <c r="N3087" i="5"/>
  <c r="M3087" i="5"/>
  <c r="L3087" i="5"/>
  <c r="K3087" i="5"/>
  <c r="J3087" i="5"/>
  <c r="I3087" i="5"/>
  <c r="H3087" i="5"/>
  <c r="G3087" i="5"/>
  <c r="F3087" i="5"/>
  <c r="E3087" i="5"/>
  <c r="D3087" i="5"/>
  <c r="C3087" i="5"/>
  <c r="B3087" i="5"/>
  <c r="A3087" i="5"/>
  <c r="AE3086" i="5"/>
  <c r="AD3086" i="5"/>
  <c r="AC3086" i="5"/>
  <c r="AB3086" i="5"/>
  <c r="AA3086" i="5"/>
  <c r="Z3086" i="5"/>
  <c r="Y3086" i="5"/>
  <c r="X3086" i="5"/>
  <c r="W3086" i="5"/>
  <c r="V3086" i="5"/>
  <c r="U3086" i="5"/>
  <c r="T3086" i="5"/>
  <c r="S3086" i="5"/>
  <c r="R3086" i="5"/>
  <c r="Q3086" i="5"/>
  <c r="P3086" i="5"/>
  <c r="O3086" i="5"/>
  <c r="N3086" i="5"/>
  <c r="M3086" i="5"/>
  <c r="L3086" i="5"/>
  <c r="K3086" i="5"/>
  <c r="J3086" i="5"/>
  <c r="I3086" i="5"/>
  <c r="H3086" i="5"/>
  <c r="G3086" i="5"/>
  <c r="F3086" i="5"/>
  <c r="E3086" i="5"/>
  <c r="D3086" i="5"/>
  <c r="C3086" i="5"/>
  <c r="B3086" i="5"/>
  <c r="A3086" i="5"/>
  <c r="AE3085" i="5"/>
  <c r="AD3085" i="5"/>
  <c r="AC3085" i="5"/>
  <c r="AB3085" i="5"/>
  <c r="AA3085" i="5"/>
  <c r="Z3085" i="5"/>
  <c r="Y3085" i="5"/>
  <c r="X3085" i="5"/>
  <c r="W3085" i="5"/>
  <c r="V3085" i="5"/>
  <c r="U3085" i="5"/>
  <c r="T3085" i="5"/>
  <c r="AF3085" i="5" s="1"/>
  <c r="S3085" i="5"/>
  <c r="R3085" i="5"/>
  <c r="Q3085" i="5"/>
  <c r="P3085" i="5"/>
  <c r="O3085" i="5"/>
  <c r="N3085" i="5"/>
  <c r="M3085" i="5"/>
  <c r="L3085" i="5"/>
  <c r="K3085" i="5"/>
  <c r="J3085" i="5"/>
  <c r="I3085" i="5"/>
  <c r="H3085" i="5"/>
  <c r="G3085" i="5"/>
  <c r="F3085" i="5"/>
  <c r="E3085" i="5"/>
  <c r="D3085" i="5"/>
  <c r="C3085" i="5"/>
  <c r="B3085" i="5"/>
  <c r="A3085" i="5"/>
  <c r="AD3084" i="5"/>
  <c r="AC3084" i="5"/>
  <c r="AB3084" i="5"/>
  <c r="AA3084" i="5"/>
  <c r="Z3084" i="5"/>
  <c r="Y3084" i="5"/>
  <c r="X3084" i="5"/>
  <c r="W3084" i="5"/>
  <c r="V3084" i="5"/>
  <c r="U3084" i="5"/>
  <c r="S3084" i="5"/>
  <c r="R3084" i="5"/>
  <c r="Q3084" i="5"/>
  <c r="P3084" i="5"/>
  <c r="O3084" i="5"/>
  <c r="N3084" i="5"/>
  <c r="M3084" i="5"/>
  <c r="L3084" i="5"/>
  <c r="K3084" i="5"/>
  <c r="J3084" i="5"/>
  <c r="I3084" i="5"/>
  <c r="H3084" i="5"/>
  <c r="G3084" i="5"/>
  <c r="F3084" i="5"/>
  <c r="E3084" i="5"/>
  <c r="D3084" i="5"/>
  <c r="C3084" i="5"/>
  <c r="B3084" i="5"/>
  <c r="A3084" i="5"/>
  <c r="AE3083" i="5"/>
  <c r="AD3083" i="5"/>
  <c r="AC3083" i="5"/>
  <c r="AB3083" i="5"/>
  <c r="AA3083" i="5"/>
  <c r="Z3083" i="5"/>
  <c r="Y3083" i="5"/>
  <c r="X3083" i="5"/>
  <c r="W3083" i="5"/>
  <c r="V3083" i="5"/>
  <c r="U3083" i="5"/>
  <c r="T3083" i="5"/>
  <c r="AF3083" i="5" s="1"/>
  <c r="S3083" i="5"/>
  <c r="R3083" i="5"/>
  <c r="Q3083" i="5"/>
  <c r="P3083" i="5"/>
  <c r="O3083" i="5"/>
  <c r="N3083" i="5"/>
  <c r="M3083" i="5"/>
  <c r="L3083" i="5"/>
  <c r="K3083" i="5"/>
  <c r="J3083" i="5"/>
  <c r="I3083" i="5"/>
  <c r="H3083" i="5"/>
  <c r="G3083" i="5"/>
  <c r="F3083" i="5"/>
  <c r="E3083" i="5"/>
  <c r="D3083" i="5"/>
  <c r="C3083" i="5"/>
  <c r="B3083" i="5"/>
  <c r="A3083" i="5"/>
  <c r="AE3082" i="5"/>
  <c r="AD3082" i="5"/>
  <c r="AC3082" i="5"/>
  <c r="AB3082" i="5"/>
  <c r="AA3082" i="5"/>
  <c r="Z3082" i="5"/>
  <c r="Y3082" i="5"/>
  <c r="X3082" i="5"/>
  <c r="W3082" i="5"/>
  <c r="V3082" i="5"/>
  <c r="U3082" i="5"/>
  <c r="T3082" i="5"/>
  <c r="AF3082" i="5" s="1"/>
  <c r="S3082" i="5"/>
  <c r="R3082" i="5"/>
  <c r="Q3082" i="5"/>
  <c r="P3082" i="5"/>
  <c r="O3082" i="5"/>
  <c r="N3082" i="5"/>
  <c r="M3082" i="5"/>
  <c r="L3082" i="5"/>
  <c r="K3082" i="5"/>
  <c r="J3082" i="5"/>
  <c r="I3082" i="5"/>
  <c r="H3082" i="5"/>
  <c r="G3082" i="5"/>
  <c r="F3082" i="5"/>
  <c r="E3082" i="5"/>
  <c r="D3082" i="5"/>
  <c r="C3082" i="5"/>
  <c r="B3082" i="5"/>
  <c r="A3082" i="5"/>
  <c r="AD3081" i="5"/>
  <c r="AC3081" i="5"/>
  <c r="AB3081" i="5"/>
  <c r="AA3081" i="5"/>
  <c r="Z3081" i="5"/>
  <c r="Y3081" i="5"/>
  <c r="X3081" i="5"/>
  <c r="W3081" i="5"/>
  <c r="V3081" i="5"/>
  <c r="U3081" i="5"/>
  <c r="S3081" i="5"/>
  <c r="R3081" i="5"/>
  <c r="Q3081" i="5"/>
  <c r="P3081" i="5"/>
  <c r="O3081" i="5"/>
  <c r="N3081" i="5"/>
  <c r="M3081" i="5"/>
  <c r="L3081" i="5"/>
  <c r="K3081" i="5"/>
  <c r="J3081" i="5"/>
  <c r="I3081" i="5"/>
  <c r="H3081" i="5"/>
  <c r="G3081" i="5"/>
  <c r="F3081" i="5"/>
  <c r="E3081" i="5"/>
  <c r="D3081" i="5"/>
  <c r="C3081" i="5"/>
  <c r="B3081" i="5"/>
  <c r="A3081" i="5"/>
  <c r="AE3080" i="5"/>
  <c r="AD3080" i="5"/>
  <c r="AC3080" i="5"/>
  <c r="AB3080" i="5"/>
  <c r="AA3080" i="5"/>
  <c r="Z3080" i="5"/>
  <c r="Y3080" i="5"/>
  <c r="X3080" i="5"/>
  <c r="W3080" i="5"/>
  <c r="V3080" i="5"/>
  <c r="U3080" i="5"/>
  <c r="T3080" i="5"/>
  <c r="AF3080" i="5" s="1"/>
  <c r="S3080" i="5"/>
  <c r="R3080" i="5"/>
  <c r="Q3080" i="5"/>
  <c r="P3080" i="5"/>
  <c r="O3080" i="5"/>
  <c r="N3080" i="5"/>
  <c r="M3080" i="5"/>
  <c r="L3080" i="5"/>
  <c r="K3080" i="5"/>
  <c r="J3080" i="5"/>
  <c r="I3080" i="5"/>
  <c r="H3080" i="5"/>
  <c r="G3080" i="5"/>
  <c r="F3080" i="5"/>
  <c r="E3080" i="5"/>
  <c r="D3080" i="5"/>
  <c r="C3080" i="5"/>
  <c r="B3080" i="5"/>
  <c r="A3080" i="5"/>
  <c r="AD3079" i="5"/>
  <c r="AC3079" i="5"/>
  <c r="AB3079" i="5"/>
  <c r="AA3079" i="5"/>
  <c r="Z3079" i="5"/>
  <c r="Y3079" i="5"/>
  <c r="X3079" i="5"/>
  <c r="W3079" i="5"/>
  <c r="V3079" i="5"/>
  <c r="U3079" i="5"/>
  <c r="T3079" i="5"/>
  <c r="AF3079" i="5" s="1"/>
  <c r="S3079" i="5"/>
  <c r="R3079" i="5"/>
  <c r="Q3079" i="5"/>
  <c r="P3079" i="5"/>
  <c r="O3079" i="5"/>
  <c r="N3079" i="5"/>
  <c r="M3079" i="5"/>
  <c r="L3079" i="5"/>
  <c r="K3079" i="5"/>
  <c r="J3079" i="5"/>
  <c r="I3079" i="5"/>
  <c r="H3079" i="5"/>
  <c r="G3079" i="5"/>
  <c r="F3079" i="5"/>
  <c r="E3079" i="5"/>
  <c r="D3079" i="5"/>
  <c r="AE3079" i="5" s="1"/>
  <c r="C3079" i="5"/>
  <c r="B3079" i="5"/>
  <c r="A3079" i="5"/>
  <c r="AD3078" i="5"/>
  <c r="AC3078" i="5"/>
  <c r="AB3078" i="5"/>
  <c r="AA3078" i="5"/>
  <c r="Z3078" i="5"/>
  <c r="Y3078" i="5"/>
  <c r="X3078" i="5"/>
  <c r="W3078" i="5"/>
  <c r="V3078" i="5"/>
  <c r="U3078" i="5"/>
  <c r="S3078" i="5"/>
  <c r="R3078" i="5"/>
  <c r="Q3078" i="5"/>
  <c r="P3078" i="5"/>
  <c r="O3078" i="5"/>
  <c r="N3078" i="5"/>
  <c r="M3078" i="5"/>
  <c r="L3078" i="5"/>
  <c r="K3078" i="5"/>
  <c r="J3078" i="5"/>
  <c r="I3078" i="5"/>
  <c r="H3078" i="5"/>
  <c r="G3078" i="5"/>
  <c r="F3078" i="5"/>
  <c r="E3078" i="5"/>
  <c r="D3078" i="5"/>
  <c r="C3078" i="5"/>
  <c r="B3078" i="5"/>
  <c r="A3078" i="5"/>
  <c r="AE3077" i="5"/>
  <c r="AD3077" i="5"/>
  <c r="AC3077" i="5"/>
  <c r="AB3077" i="5"/>
  <c r="AA3077" i="5"/>
  <c r="Z3077" i="5"/>
  <c r="Y3077" i="5"/>
  <c r="X3077" i="5"/>
  <c r="W3077" i="5"/>
  <c r="V3077" i="5"/>
  <c r="U3077" i="5"/>
  <c r="T3077" i="5"/>
  <c r="AF3077" i="5" s="1"/>
  <c r="S3077" i="5"/>
  <c r="R3077" i="5"/>
  <c r="Q3077" i="5"/>
  <c r="P3077" i="5"/>
  <c r="O3077" i="5"/>
  <c r="N3077" i="5"/>
  <c r="M3077" i="5"/>
  <c r="L3077" i="5"/>
  <c r="K3077" i="5"/>
  <c r="J3077" i="5"/>
  <c r="I3077" i="5"/>
  <c r="H3077" i="5"/>
  <c r="G3077" i="5"/>
  <c r="F3077" i="5"/>
  <c r="E3077" i="5"/>
  <c r="D3077" i="5"/>
  <c r="C3077" i="5"/>
  <c r="B3077" i="5"/>
  <c r="A3077" i="5"/>
  <c r="AD3076" i="5"/>
  <c r="AC3076" i="5"/>
  <c r="AB3076" i="5"/>
  <c r="AA3076" i="5"/>
  <c r="Z3076" i="5"/>
  <c r="Y3076" i="5"/>
  <c r="X3076" i="5"/>
  <c r="W3076" i="5"/>
  <c r="V3076" i="5"/>
  <c r="U3076" i="5"/>
  <c r="S3076" i="5"/>
  <c r="R3076" i="5"/>
  <c r="Q3076" i="5"/>
  <c r="P3076" i="5"/>
  <c r="O3076" i="5"/>
  <c r="N3076" i="5"/>
  <c r="M3076" i="5"/>
  <c r="L3076" i="5"/>
  <c r="K3076" i="5"/>
  <c r="J3076" i="5"/>
  <c r="I3076" i="5"/>
  <c r="H3076" i="5"/>
  <c r="G3076" i="5"/>
  <c r="F3076" i="5"/>
  <c r="E3076" i="5"/>
  <c r="D3076" i="5"/>
  <c r="C3076" i="5"/>
  <c r="B3076" i="5"/>
  <c r="A3076" i="5"/>
  <c r="AD3075" i="5"/>
  <c r="AC3075" i="5"/>
  <c r="AB3075" i="5"/>
  <c r="AA3075" i="5"/>
  <c r="Z3075" i="5"/>
  <c r="Y3075" i="5"/>
  <c r="X3075" i="5"/>
  <c r="W3075" i="5"/>
  <c r="V3075" i="5"/>
  <c r="U3075" i="5"/>
  <c r="S3075" i="5"/>
  <c r="R3075" i="5"/>
  <c r="Q3075" i="5"/>
  <c r="P3075" i="5"/>
  <c r="O3075" i="5"/>
  <c r="N3075" i="5"/>
  <c r="M3075" i="5"/>
  <c r="L3075" i="5"/>
  <c r="K3075" i="5"/>
  <c r="J3075" i="5"/>
  <c r="I3075" i="5"/>
  <c r="H3075" i="5"/>
  <c r="G3075" i="5"/>
  <c r="F3075" i="5"/>
  <c r="E3075" i="5"/>
  <c r="D3075" i="5"/>
  <c r="C3075" i="5"/>
  <c r="B3075" i="5"/>
  <c r="A3075" i="5"/>
  <c r="AE3074" i="5"/>
  <c r="AD3074" i="5"/>
  <c r="AC3074" i="5"/>
  <c r="AB3074" i="5"/>
  <c r="AA3074" i="5"/>
  <c r="Z3074" i="5"/>
  <c r="Y3074" i="5"/>
  <c r="X3074" i="5"/>
  <c r="W3074" i="5"/>
  <c r="V3074" i="5"/>
  <c r="U3074" i="5"/>
  <c r="T3074" i="5"/>
  <c r="S3074" i="5"/>
  <c r="R3074" i="5"/>
  <c r="Q3074" i="5"/>
  <c r="P3074" i="5"/>
  <c r="O3074" i="5"/>
  <c r="N3074" i="5"/>
  <c r="M3074" i="5"/>
  <c r="L3074" i="5"/>
  <c r="K3074" i="5"/>
  <c r="J3074" i="5"/>
  <c r="I3074" i="5"/>
  <c r="H3074" i="5"/>
  <c r="G3074" i="5"/>
  <c r="F3074" i="5"/>
  <c r="E3074" i="5"/>
  <c r="D3074" i="5"/>
  <c r="C3074" i="5"/>
  <c r="B3074" i="5"/>
  <c r="A3074" i="5"/>
  <c r="AE3073" i="5"/>
  <c r="AD3073" i="5"/>
  <c r="AC3073" i="5"/>
  <c r="AB3073" i="5"/>
  <c r="AA3073" i="5"/>
  <c r="Z3073" i="5"/>
  <c r="Y3073" i="5"/>
  <c r="X3073" i="5"/>
  <c r="W3073" i="5"/>
  <c r="V3073" i="5"/>
  <c r="U3073" i="5"/>
  <c r="T3073" i="5"/>
  <c r="AF3073" i="5" s="1"/>
  <c r="S3073" i="5"/>
  <c r="R3073" i="5"/>
  <c r="Q3073" i="5"/>
  <c r="P3073" i="5"/>
  <c r="O3073" i="5"/>
  <c r="N3073" i="5"/>
  <c r="M3073" i="5"/>
  <c r="L3073" i="5"/>
  <c r="K3073" i="5"/>
  <c r="J3073" i="5"/>
  <c r="I3073" i="5"/>
  <c r="H3073" i="5"/>
  <c r="G3073" i="5"/>
  <c r="F3073" i="5"/>
  <c r="E3073" i="5"/>
  <c r="D3073" i="5"/>
  <c r="C3073" i="5"/>
  <c r="B3073" i="5"/>
  <c r="A3073" i="5"/>
  <c r="AD3072" i="5"/>
  <c r="AC3072" i="5"/>
  <c r="AB3072" i="5"/>
  <c r="AA3072" i="5"/>
  <c r="Z3072" i="5"/>
  <c r="Y3072" i="5"/>
  <c r="X3072" i="5"/>
  <c r="W3072" i="5"/>
  <c r="V3072" i="5"/>
  <c r="U3072" i="5"/>
  <c r="S3072" i="5"/>
  <c r="R3072" i="5"/>
  <c r="Q3072" i="5"/>
  <c r="P3072" i="5"/>
  <c r="O3072" i="5"/>
  <c r="N3072" i="5"/>
  <c r="M3072" i="5"/>
  <c r="L3072" i="5"/>
  <c r="K3072" i="5"/>
  <c r="J3072" i="5"/>
  <c r="I3072" i="5"/>
  <c r="H3072" i="5"/>
  <c r="G3072" i="5"/>
  <c r="F3072" i="5"/>
  <c r="E3072" i="5"/>
  <c r="D3072" i="5"/>
  <c r="C3072" i="5"/>
  <c r="B3072" i="5"/>
  <c r="A3072" i="5"/>
  <c r="AE3071" i="5"/>
  <c r="AD3071" i="5"/>
  <c r="AC3071" i="5"/>
  <c r="AB3071" i="5"/>
  <c r="AA3071" i="5"/>
  <c r="Z3071" i="5"/>
  <c r="Y3071" i="5"/>
  <c r="X3071" i="5"/>
  <c r="W3071" i="5"/>
  <c r="V3071" i="5"/>
  <c r="U3071" i="5"/>
  <c r="T3071" i="5"/>
  <c r="AF3071" i="5" s="1"/>
  <c r="S3071" i="5"/>
  <c r="R3071" i="5"/>
  <c r="Q3071" i="5"/>
  <c r="P3071" i="5"/>
  <c r="O3071" i="5"/>
  <c r="N3071" i="5"/>
  <c r="M3071" i="5"/>
  <c r="L3071" i="5"/>
  <c r="K3071" i="5"/>
  <c r="J3071" i="5"/>
  <c r="I3071" i="5"/>
  <c r="H3071" i="5"/>
  <c r="G3071" i="5"/>
  <c r="F3071" i="5"/>
  <c r="E3071" i="5"/>
  <c r="D3071" i="5"/>
  <c r="C3071" i="5"/>
  <c r="B3071" i="5"/>
  <c r="A3071" i="5"/>
  <c r="AE3070" i="5"/>
  <c r="AD3070" i="5"/>
  <c r="AC3070" i="5"/>
  <c r="AB3070" i="5"/>
  <c r="AA3070" i="5"/>
  <c r="Z3070" i="5"/>
  <c r="Y3070" i="5"/>
  <c r="X3070" i="5"/>
  <c r="W3070" i="5"/>
  <c r="V3070" i="5"/>
  <c r="U3070" i="5"/>
  <c r="T3070" i="5"/>
  <c r="AF3070" i="5" s="1"/>
  <c r="S3070" i="5"/>
  <c r="R3070" i="5"/>
  <c r="Q3070" i="5"/>
  <c r="P3070" i="5"/>
  <c r="O3070" i="5"/>
  <c r="N3070" i="5"/>
  <c r="M3070" i="5"/>
  <c r="L3070" i="5"/>
  <c r="K3070" i="5"/>
  <c r="J3070" i="5"/>
  <c r="I3070" i="5"/>
  <c r="H3070" i="5"/>
  <c r="G3070" i="5"/>
  <c r="F3070" i="5"/>
  <c r="E3070" i="5"/>
  <c r="D3070" i="5"/>
  <c r="C3070" i="5"/>
  <c r="B3070" i="5"/>
  <c r="A3070" i="5"/>
  <c r="AD3069" i="5"/>
  <c r="AC3069" i="5"/>
  <c r="AB3069" i="5"/>
  <c r="AA3069" i="5"/>
  <c r="Z3069" i="5"/>
  <c r="Y3069" i="5"/>
  <c r="X3069" i="5"/>
  <c r="W3069" i="5"/>
  <c r="V3069" i="5"/>
  <c r="U3069" i="5"/>
  <c r="S3069" i="5"/>
  <c r="R3069" i="5"/>
  <c r="Q3069" i="5"/>
  <c r="P3069" i="5"/>
  <c r="O3069" i="5"/>
  <c r="N3069" i="5"/>
  <c r="M3069" i="5"/>
  <c r="L3069" i="5"/>
  <c r="K3069" i="5"/>
  <c r="J3069" i="5"/>
  <c r="I3069" i="5"/>
  <c r="H3069" i="5"/>
  <c r="G3069" i="5"/>
  <c r="F3069" i="5"/>
  <c r="E3069" i="5"/>
  <c r="D3069" i="5"/>
  <c r="C3069" i="5"/>
  <c r="B3069" i="5"/>
  <c r="A3069" i="5"/>
  <c r="AE3068" i="5"/>
  <c r="AD3068" i="5"/>
  <c r="AC3068" i="5"/>
  <c r="AB3068" i="5"/>
  <c r="AA3068" i="5"/>
  <c r="Z3068" i="5"/>
  <c r="Y3068" i="5"/>
  <c r="X3068" i="5"/>
  <c r="W3068" i="5"/>
  <c r="V3068" i="5"/>
  <c r="U3068" i="5"/>
  <c r="T3068" i="5"/>
  <c r="AF3068" i="5" s="1"/>
  <c r="S3068" i="5"/>
  <c r="R3068" i="5"/>
  <c r="Q3068" i="5"/>
  <c r="P3068" i="5"/>
  <c r="O3068" i="5"/>
  <c r="N3068" i="5"/>
  <c r="M3068" i="5"/>
  <c r="L3068" i="5"/>
  <c r="K3068" i="5"/>
  <c r="J3068" i="5"/>
  <c r="I3068" i="5"/>
  <c r="H3068" i="5"/>
  <c r="G3068" i="5"/>
  <c r="F3068" i="5"/>
  <c r="E3068" i="5"/>
  <c r="D3068" i="5"/>
  <c r="C3068" i="5"/>
  <c r="B3068" i="5"/>
  <c r="A3068" i="5"/>
  <c r="AD3067" i="5"/>
  <c r="AC3067" i="5"/>
  <c r="AB3067" i="5"/>
  <c r="AA3067" i="5"/>
  <c r="Z3067" i="5"/>
  <c r="Y3067" i="5"/>
  <c r="X3067" i="5"/>
  <c r="W3067" i="5"/>
  <c r="V3067" i="5"/>
  <c r="U3067" i="5"/>
  <c r="S3067" i="5"/>
  <c r="R3067" i="5"/>
  <c r="Q3067" i="5"/>
  <c r="P3067" i="5"/>
  <c r="O3067" i="5"/>
  <c r="N3067" i="5"/>
  <c r="M3067" i="5"/>
  <c r="L3067" i="5"/>
  <c r="K3067" i="5"/>
  <c r="J3067" i="5"/>
  <c r="I3067" i="5"/>
  <c r="H3067" i="5"/>
  <c r="G3067" i="5"/>
  <c r="F3067" i="5"/>
  <c r="E3067" i="5"/>
  <c r="D3067" i="5"/>
  <c r="T3067" i="5" s="1"/>
  <c r="AF3067" i="5" s="1"/>
  <c r="C3067" i="5"/>
  <c r="B3067" i="5"/>
  <c r="A3067" i="5"/>
  <c r="AD3066" i="5"/>
  <c r="AC3066" i="5"/>
  <c r="AB3066" i="5"/>
  <c r="AA3066" i="5"/>
  <c r="Z3066" i="5"/>
  <c r="Y3066" i="5"/>
  <c r="X3066" i="5"/>
  <c r="W3066" i="5"/>
  <c r="V3066" i="5"/>
  <c r="U3066" i="5"/>
  <c r="S3066" i="5"/>
  <c r="R3066" i="5"/>
  <c r="Q3066" i="5"/>
  <c r="P3066" i="5"/>
  <c r="O3066" i="5"/>
  <c r="N3066" i="5"/>
  <c r="M3066" i="5"/>
  <c r="L3066" i="5"/>
  <c r="K3066" i="5"/>
  <c r="J3066" i="5"/>
  <c r="I3066" i="5"/>
  <c r="H3066" i="5"/>
  <c r="G3066" i="5"/>
  <c r="F3066" i="5"/>
  <c r="E3066" i="5"/>
  <c r="D3066" i="5"/>
  <c r="C3066" i="5"/>
  <c r="B3066" i="5"/>
  <c r="A3066" i="5"/>
  <c r="AE3065" i="5"/>
  <c r="AD3065" i="5"/>
  <c r="AC3065" i="5"/>
  <c r="AB3065" i="5"/>
  <c r="AA3065" i="5"/>
  <c r="Z3065" i="5"/>
  <c r="Y3065" i="5"/>
  <c r="X3065" i="5"/>
  <c r="W3065" i="5"/>
  <c r="V3065" i="5"/>
  <c r="U3065" i="5"/>
  <c r="T3065" i="5"/>
  <c r="AF3065" i="5" s="1"/>
  <c r="S3065" i="5"/>
  <c r="R3065" i="5"/>
  <c r="Q3065" i="5"/>
  <c r="P3065" i="5"/>
  <c r="O3065" i="5"/>
  <c r="N3065" i="5"/>
  <c r="M3065" i="5"/>
  <c r="L3065" i="5"/>
  <c r="K3065" i="5"/>
  <c r="J3065" i="5"/>
  <c r="I3065" i="5"/>
  <c r="H3065" i="5"/>
  <c r="G3065" i="5"/>
  <c r="F3065" i="5"/>
  <c r="E3065" i="5"/>
  <c r="D3065" i="5"/>
  <c r="C3065" i="5"/>
  <c r="B3065" i="5"/>
  <c r="A3065" i="5"/>
  <c r="AD3064" i="5"/>
  <c r="AC3064" i="5"/>
  <c r="AB3064" i="5"/>
  <c r="AA3064" i="5"/>
  <c r="Z3064" i="5"/>
  <c r="Y3064" i="5"/>
  <c r="X3064" i="5"/>
  <c r="W3064" i="5"/>
  <c r="V3064" i="5"/>
  <c r="U3064" i="5"/>
  <c r="S3064" i="5"/>
  <c r="R3064" i="5"/>
  <c r="Q3064" i="5"/>
  <c r="P3064" i="5"/>
  <c r="O3064" i="5"/>
  <c r="N3064" i="5"/>
  <c r="M3064" i="5"/>
  <c r="L3064" i="5"/>
  <c r="K3064" i="5"/>
  <c r="J3064" i="5"/>
  <c r="I3064" i="5"/>
  <c r="H3064" i="5"/>
  <c r="G3064" i="5"/>
  <c r="F3064" i="5"/>
  <c r="E3064" i="5"/>
  <c r="D3064" i="5"/>
  <c r="C3064" i="5"/>
  <c r="B3064" i="5"/>
  <c r="A3064" i="5"/>
  <c r="AD3063" i="5"/>
  <c r="AC3063" i="5"/>
  <c r="AB3063" i="5"/>
  <c r="AA3063" i="5"/>
  <c r="Z3063" i="5"/>
  <c r="Y3063" i="5"/>
  <c r="X3063" i="5"/>
  <c r="W3063" i="5"/>
  <c r="V3063" i="5"/>
  <c r="U3063" i="5"/>
  <c r="S3063" i="5"/>
  <c r="R3063" i="5"/>
  <c r="Q3063" i="5"/>
  <c r="P3063" i="5"/>
  <c r="O3063" i="5"/>
  <c r="N3063" i="5"/>
  <c r="M3063" i="5"/>
  <c r="L3063" i="5"/>
  <c r="K3063" i="5"/>
  <c r="J3063" i="5"/>
  <c r="I3063" i="5"/>
  <c r="H3063" i="5"/>
  <c r="G3063" i="5"/>
  <c r="F3063" i="5"/>
  <c r="E3063" i="5"/>
  <c r="D3063" i="5"/>
  <c r="C3063" i="5"/>
  <c r="B3063" i="5"/>
  <c r="A3063" i="5"/>
  <c r="AE3062" i="5"/>
  <c r="AD3062" i="5"/>
  <c r="AC3062" i="5"/>
  <c r="AB3062" i="5"/>
  <c r="AA3062" i="5"/>
  <c r="Z3062" i="5"/>
  <c r="Y3062" i="5"/>
  <c r="X3062" i="5"/>
  <c r="W3062" i="5"/>
  <c r="V3062" i="5"/>
  <c r="U3062" i="5"/>
  <c r="T3062" i="5"/>
  <c r="S3062" i="5"/>
  <c r="R3062" i="5"/>
  <c r="Q3062" i="5"/>
  <c r="P3062" i="5"/>
  <c r="O3062" i="5"/>
  <c r="N3062" i="5"/>
  <c r="M3062" i="5"/>
  <c r="L3062" i="5"/>
  <c r="K3062" i="5"/>
  <c r="J3062" i="5"/>
  <c r="I3062" i="5"/>
  <c r="H3062" i="5"/>
  <c r="G3062" i="5"/>
  <c r="F3062" i="5"/>
  <c r="E3062" i="5"/>
  <c r="D3062" i="5"/>
  <c r="C3062" i="5"/>
  <c r="B3062" i="5"/>
  <c r="A3062" i="5"/>
  <c r="AE3061" i="5"/>
  <c r="AD3061" i="5"/>
  <c r="AC3061" i="5"/>
  <c r="AB3061" i="5"/>
  <c r="AA3061" i="5"/>
  <c r="Z3061" i="5"/>
  <c r="Y3061" i="5"/>
  <c r="X3061" i="5"/>
  <c r="W3061" i="5"/>
  <c r="V3061" i="5"/>
  <c r="U3061" i="5"/>
  <c r="T3061" i="5"/>
  <c r="AF3061" i="5" s="1"/>
  <c r="S3061" i="5"/>
  <c r="R3061" i="5"/>
  <c r="Q3061" i="5"/>
  <c r="P3061" i="5"/>
  <c r="O3061" i="5"/>
  <c r="N3061" i="5"/>
  <c r="M3061" i="5"/>
  <c r="L3061" i="5"/>
  <c r="K3061" i="5"/>
  <c r="J3061" i="5"/>
  <c r="I3061" i="5"/>
  <c r="H3061" i="5"/>
  <c r="G3061" i="5"/>
  <c r="F3061" i="5"/>
  <c r="E3061" i="5"/>
  <c r="D3061" i="5"/>
  <c r="C3061" i="5"/>
  <c r="B3061" i="5"/>
  <c r="A3061" i="5"/>
  <c r="AD3060" i="5"/>
  <c r="AC3060" i="5"/>
  <c r="AB3060" i="5"/>
  <c r="AA3060" i="5"/>
  <c r="Z3060" i="5"/>
  <c r="Y3060" i="5"/>
  <c r="X3060" i="5"/>
  <c r="W3060" i="5"/>
  <c r="V3060" i="5"/>
  <c r="U3060" i="5"/>
  <c r="S3060" i="5"/>
  <c r="R3060" i="5"/>
  <c r="Q3060" i="5"/>
  <c r="P3060" i="5"/>
  <c r="O3060" i="5"/>
  <c r="N3060" i="5"/>
  <c r="M3060" i="5"/>
  <c r="L3060" i="5"/>
  <c r="K3060" i="5"/>
  <c r="J3060" i="5"/>
  <c r="I3060" i="5"/>
  <c r="H3060" i="5"/>
  <c r="G3060" i="5"/>
  <c r="F3060" i="5"/>
  <c r="E3060" i="5"/>
  <c r="D3060" i="5"/>
  <c r="C3060" i="5"/>
  <c r="B3060" i="5"/>
  <c r="A3060" i="5"/>
  <c r="AE3059" i="5"/>
  <c r="AD3059" i="5"/>
  <c r="AC3059" i="5"/>
  <c r="AB3059" i="5"/>
  <c r="AA3059" i="5"/>
  <c r="Z3059" i="5"/>
  <c r="Y3059" i="5"/>
  <c r="X3059" i="5"/>
  <c r="W3059" i="5"/>
  <c r="V3059" i="5"/>
  <c r="U3059" i="5"/>
  <c r="T3059" i="5"/>
  <c r="AF3059" i="5" s="1"/>
  <c r="S3059" i="5"/>
  <c r="R3059" i="5"/>
  <c r="Q3059" i="5"/>
  <c r="P3059" i="5"/>
  <c r="O3059" i="5"/>
  <c r="N3059" i="5"/>
  <c r="M3059" i="5"/>
  <c r="L3059" i="5"/>
  <c r="K3059" i="5"/>
  <c r="J3059" i="5"/>
  <c r="I3059" i="5"/>
  <c r="H3059" i="5"/>
  <c r="G3059" i="5"/>
  <c r="F3059" i="5"/>
  <c r="E3059" i="5"/>
  <c r="D3059" i="5"/>
  <c r="C3059" i="5"/>
  <c r="B3059" i="5"/>
  <c r="A3059" i="5"/>
  <c r="AE3058" i="5"/>
  <c r="AD3058" i="5"/>
  <c r="AC3058" i="5"/>
  <c r="AB3058" i="5"/>
  <c r="AA3058" i="5"/>
  <c r="Z3058" i="5"/>
  <c r="Y3058" i="5"/>
  <c r="X3058" i="5"/>
  <c r="W3058" i="5"/>
  <c r="V3058" i="5"/>
  <c r="U3058" i="5"/>
  <c r="T3058" i="5"/>
  <c r="AF3058" i="5" s="1"/>
  <c r="S3058" i="5"/>
  <c r="R3058" i="5"/>
  <c r="Q3058" i="5"/>
  <c r="P3058" i="5"/>
  <c r="O3058" i="5"/>
  <c r="N3058" i="5"/>
  <c r="M3058" i="5"/>
  <c r="L3058" i="5"/>
  <c r="K3058" i="5"/>
  <c r="J3058" i="5"/>
  <c r="I3058" i="5"/>
  <c r="H3058" i="5"/>
  <c r="G3058" i="5"/>
  <c r="F3058" i="5"/>
  <c r="E3058" i="5"/>
  <c r="D3058" i="5"/>
  <c r="C3058" i="5"/>
  <c r="B3058" i="5"/>
  <c r="A3058" i="5"/>
  <c r="AD3057" i="5"/>
  <c r="AC3057" i="5"/>
  <c r="AB3057" i="5"/>
  <c r="AA3057" i="5"/>
  <c r="Z3057" i="5"/>
  <c r="Y3057" i="5"/>
  <c r="X3057" i="5"/>
  <c r="W3057" i="5"/>
  <c r="V3057" i="5"/>
  <c r="U3057" i="5"/>
  <c r="S3057" i="5"/>
  <c r="R3057" i="5"/>
  <c r="Q3057" i="5"/>
  <c r="P3057" i="5"/>
  <c r="O3057" i="5"/>
  <c r="N3057" i="5"/>
  <c r="M3057" i="5"/>
  <c r="L3057" i="5"/>
  <c r="K3057" i="5"/>
  <c r="J3057" i="5"/>
  <c r="I3057" i="5"/>
  <c r="H3057" i="5"/>
  <c r="G3057" i="5"/>
  <c r="F3057" i="5"/>
  <c r="E3057" i="5"/>
  <c r="D3057" i="5"/>
  <c r="C3057" i="5"/>
  <c r="B3057" i="5"/>
  <c r="A3057" i="5"/>
  <c r="AE3056" i="5"/>
  <c r="AD3056" i="5"/>
  <c r="AC3056" i="5"/>
  <c r="AB3056" i="5"/>
  <c r="AA3056" i="5"/>
  <c r="Z3056" i="5"/>
  <c r="Y3056" i="5"/>
  <c r="X3056" i="5"/>
  <c r="W3056" i="5"/>
  <c r="V3056" i="5"/>
  <c r="U3056" i="5"/>
  <c r="T3056" i="5"/>
  <c r="AF3056" i="5" s="1"/>
  <c r="S3056" i="5"/>
  <c r="R3056" i="5"/>
  <c r="Q3056" i="5"/>
  <c r="P3056" i="5"/>
  <c r="O3056" i="5"/>
  <c r="N3056" i="5"/>
  <c r="M3056" i="5"/>
  <c r="L3056" i="5"/>
  <c r="K3056" i="5"/>
  <c r="J3056" i="5"/>
  <c r="I3056" i="5"/>
  <c r="H3056" i="5"/>
  <c r="G3056" i="5"/>
  <c r="F3056" i="5"/>
  <c r="E3056" i="5"/>
  <c r="D3056" i="5"/>
  <c r="C3056" i="5"/>
  <c r="B3056" i="5"/>
  <c r="A3056" i="5"/>
  <c r="AD3055" i="5"/>
  <c r="AC3055" i="5"/>
  <c r="AB3055" i="5"/>
  <c r="AA3055" i="5"/>
  <c r="Z3055" i="5"/>
  <c r="Y3055" i="5"/>
  <c r="X3055" i="5"/>
  <c r="W3055" i="5"/>
  <c r="V3055" i="5"/>
  <c r="U3055" i="5"/>
  <c r="T3055" i="5"/>
  <c r="AF3055" i="5" s="1"/>
  <c r="S3055" i="5"/>
  <c r="R3055" i="5"/>
  <c r="Q3055" i="5"/>
  <c r="P3055" i="5"/>
  <c r="O3055" i="5"/>
  <c r="N3055" i="5"/>
  <c r="M3055" i="5"/>
  <c r="L3055" i="5"/>
  <c r="K3055" i="5"/>
  <c r="J3055" i="5"/>
  <c r="I3055" i="5"/>
  <c r="H3055" i="5"/>
  <c r="G3055" i="5"/>
  <c r="F3055" i="5"/>
  <c r="E3055" i="5"/>
  <c r="D3055" i="5"/>
  <c r="AE3055" i="5" s="1"/>
  <c r="C3055" i="5"/>
  <c r="B3055" i="5"/>
  <c r="A3055" i="5"/>
  <c r="AD3054" i="5"/>
  <c r="AC3054" i="5"/>
  <c r="AB3054" i="5"/>
  <c r="AA3054" i="5"/>
  <c r="Z3054" i="5"/>
  <c r="Y3054" i="5"/>
  <c r="X3054" i="5"/>
  <c r="W3054" i="5"/>
  <c r="V3054" i="5"/>
  <c r="U3054" i="5"/>
  <c r="S3054" i="5"/>
  <c r="R3054" i="5"/>
  <c r="Q3054" i="5"/>
  <c r="P3054" i="5"/>
  <c r="O3054" i="5"/>
  <c r="N3054" i="5"/>
  <c r="M3054" i="5"/>
  <c r="L3054" i="5"/>
  <c r="K3054" i="5"/>
  <c r="J3054" i="5"/>
  <c r="I3054" i="5"/>
  <c r="H3054" i="5"/>
  <c r="G3054" i="5"/>
  <c r="F3054" i="5"/>
  <c r="E3054" i="5"/>
  <c r="D3054" i="5"/>
  <c r="C3054" i="5"/>
  <c r="B3054" i="5"/>
  <c r="A3054" i="5"/>
  <c r="AE3053" i="5"/>
  <c r="AD3053" i="5"/>
  <c r="AC3053" i="5"/>
  <c r="AB3053" i="5"/>
  <c r="AA3053" i="5"/>
  <c r="Z3053" i="5"/>
  <c r="Y3053" i="5"/>
  <c r="X3053" i="5"/>
  <c r="W3053" i="5"/>
  <c r="V3053" i="5"/>
  <c r="U3053" i="5"/>
  <c r="T3053" i="5"/>
  <c r="AF3053" i="5" s="1"/>
  <c r="S3053" i="5"/>
  <c r="R3053" i="5"/>
  <c r="Q3053" i="5"/>
  <c r="P3053" i="5"/>
  <c r="O3053" i="5"/>
  <c r="N3053" i="5"/>
  <c r="M3053" i="5"/>
  <c r="L3053" i="5"/>
  <c r="K3053" i="5"/>
  <c r="J3053" i="5"/>
  <c r="I3053" i="5"/>
  <c r="H3053" i="5"/>
  <c r="G3053" i="5"/>
  <c r="F3053" i="5"/>
  <c r="E3053" i="5"/>
  <c r="D3053" i="5"/>
  <c r="C3053" i="5"/>
  <c r="B3053" i="5"/>
  <c r="A3053" i="5"/>
  <c r="AD3052" i="5"/>
  <c r="AC3052" i="5"/>
  <c r="AB3052" i="5"/>
  <c r="AA3052" i="5"/>
  <c r="Z3052" i="5"/>
  <c r="Y3052" i="5"/>
  <c r="X3052" i="5"/>
  <c r="W3052" i="5"/>
  <c r="V3052" i="5"/>
  <c r="U3052" i="5"/>
  <c r="S3052" i="5"/>
  <c r="R3052" i="5"/>
  <c r="Q3052" i="5"/>
  <c r="P3052" i="5"/>
  <c r="O3052" i="5"/>
  <c r="N3052" i="5"/>
  <c r="M3052" i="5"/>
  <c r="L3052" i="5"/>
  <c r="K3052" i="5"/>
  <c r="J3052" i="5"/>
  <c r="I3052" i="5"/>
  <c r="H3052" i="5"/>
  <c r="G3052" i="5"/>
  <c r="F3052" i="5"/>
  <c r="E3052" i="5"/>
  <c r="D3052" i="5"/>
  <c r="C3052" i="5"/>
  <c r="B3052" i="5"/>
  <c r="A3052" i="5"/>
  <c r="AD3051" i="5"/>
  <c r="AC3051" i="5"/>
  <c r="AB3051" i="5"/>
  <c r="AA3051" i="5"/>
  <c r="Z3051" i="5"/>
  <c r="Y3051" i="5"/>
  <c r="X3051" i="5"/>
  <c r="W3051" i="5"/>
  <c r="V3051" i="5"/>
  <c r="U3051" i="5"/>
  <c r="S3051" i="5"/>
  <c r="R3051" i="5"/>
  <c r="Q3051" i="5"/>
  <c r="P3051" i="5"/>
  <c r="O3051" i="5"/>
  <c r="N3051" i="5"/>
  <c r="M3051" i="5"/>
  <c r="L3051" i="5"/>
  <c r="K3051" i="5"/>
  <c r="J3051" i="5"/>
  <c r="I3051" i="5"/>
  <c r="H3051" i="5"/>
  <c r="G3051" i="5"/>
  <c r="F3051" i="5"/>
  <c r="E3051" i="5"/>
  <c r="D3051" i="5"/>
  <c r="C3051" i="5"/>
  <c r="B3051" i="5"/>
  <c r="A3051" i="5"/>
  <c r="AE3050" i="5"/>
  <c r="AD3050" i="5"/>
  <c r="AC3050" i="5"/>
  <c r="AB3050" i="5"/>
  <c r="AA3050" i="5"/>
  <c r="Z3050" i="5"/>
  <c r="Y3050" i="5"/>
  <c r="X3050" i="5"/>
  <c r="W3050" i="5"/>
  <c r="V3050" i="5"/>
  <c r="U3050" i="5"/>
  <c r="T3050" i="5"/>
  <c r="S3050" i="5"/>
  <c r="R3050" i="5"/>
  <c r="Q3050" i="5"/>
  <c r="P3050" i="5"/>
  <c r="O3050" i="5"/>
  <c r="N3050" i="5"/>
  <c r="M3050" i="5"/>
  <c r="L3050" i="5"/>
  <c r="K3050" i="5"/>
  <c r="J3050" i="5"/>
  <c r="I3050" i="5"/>
  <c r="H3050" i="5"/>
  <c r="G3050" i="5"/>
  <c r="F3050" i="5"/>
  <c r="E3050" i="5"/>
  <c r="D3050" i="5"/>
  <c r="C3050" i="5"/>
  <c r="B3050" i="5"/>
  <c r="A3050" i="5"/>
  <c r="AE3049" i="5"/>
  <c r="AD3049" i="5"/>
  <c r="AC3049" i="5"/>
  <c r="AB3049" i="5"/>
  <c r="AA3049" i="5"/>
  <c r="Z3049" i="5"/>
  <c r="Y3049" i="5"/>
  <c r="X3049" i="5"/>
  <c r="W3049" i="5"/>
  <c r="V3049" i="5"/>
  <c r="U3049" i="5"/>
  <c r="T3049" i="5"/>
  <c r="AF3049" i="5" s="1"/>
  <c r="S3049" i="5"/>
  <c r="R3049" i="5"/>
  <c r="Q3049" i="5"/>
  <c r="P3049" i="5"/>
  <c r="O3049" i="5"/>
  <c r="N3049" i="5"/>
  <c r="M3049" i="5"/>
  <c r="L3049" i="5"/>
  <c r="K3049" i="5"/>
  <c r="J3049" i="5"/>
  <c r="I3049" i="5"/>
  <c r="H3049" i="5"/>
  <c r="G3049" i="5"/>
  <c r="F3049" i="5"/>
  <c r="E3049" i="5"/>
  <c r="D3049" i="5"/>
  <c r="C3049" i="5"/>
  <c r="B3049" i="5"/>
  <c r="A3049" i="5"/>
  <c r="AD3048" i="5"/>
  <c r="AC3048" i="5"/>
  <c r="AB3048" i="5"/>
  <c r="AA3048" i="5"/>
  <c r="Z3048" i="5"/>
  <c r="Y3048" i="5"/>
  <c r="X3048" i="5"/>
  <c r="W3048" i="5"/>
  <c r="V3048" i="5"/>
  <c r="U3048" i="5"/>
  <c r="S3048" i="5"/>
  <c r="R3048" i="5"/>
  <c r="Q3048" i="5"/>
  <c r="P3048" i="5"/>
  <c r="O3048" i="5"/>
  <c r="N3048" i="5"/>
  <c r="M3048" i="5"/>
  <c r="L3048" i="5"/>
  <c r="K3048" i="5"/>
  <c r="J3048" i="5"/>
  <c r="I3048" i="5"/>
  <c r="H3048" i="5"/>
  <c r="G3048" i="5"/>
  <c r="F3048" i="5"/>
  <c r="E3048" i="5"/>
  <c r="D3048" i="5"/>
  <c r="C3048" i="5"/>
  <c r="B3048" i="5"/>
  <c r="A3048" i="5"/>
  <c r="AE3047" i="5"/>
  <c r="AD3047" i="5"/>
  <c r="AC3047" i="5"/>
  <c r="AB3047" i="5"/>
  <c r="AA3047" i="5"/>
  <c r="Z3047" i="5"/>
  <c r="Y3047" i="5"/>
  <c r="X3047" i="5"/>
  <c r="W3047" i="5"/>
  <c r="V3047" i="5"/>
  <c r="U3047" i="5"/>
  <c r="T3047" i="5"/>
  <c r="AF3047" i="5" s="1"/>
  <c r="S3047" i="5"/>
  <c r="R3047" i="5"/>
  <c r="Q3047" i="5"/>
  <c r="P3047" i="5"/>
  <c r="O3047" i="5"/>
  <c r="N3047" i="5"/>
  <c r="M3047" i="5"/>
  <c r="L3047" i="5"/>
  <c r="K3047" i="5"/>
  <c r="J3047" i="5"/>
  <c r="I3047" i="5"/>
  <c r="H3047" i="5"/>
  <c r="G3047" i="5"/>
  <c r="F3047" i="5"/>
  <c r="E3047" i="5"/>
  <c r="D3047" i="5"/>
  <c r="C3047" i="5"/>
  <c r="B3047" i="5"/>
  <c r="A3047" i="5"/>
  <c r="AE3046" i="5"/>
  <c r="AD3046" i="5"/>
  <c r="AC3046" i="5"/>
  <c r="AB3046" i="5"/>
  <c r="AA3046" i="5"/>
  <c r="Z3046" i="5"/>
  <c r="Y3046" i="5"/>
  <c r="X3046" i="5"/>
  <c r="W3046" i="5"/>
  <c r="V3046" i="5"/>
  <c r="U3046" i="5"/>
  <c r="T3046" i="5"/>
  <c r="AF3046" i="5" s="1"/>
  <c r="S3046" i="5"/>
  <c r="R3046" i="5"/>
  <c r="Q3046" i="5"/>
  <c r="P3046" i="5"/>
  <c r="O3046" i="5"/>
  <c r="N3046" i="5"/>
  <c r="M3046" i="5"/>
  <c r="L3046" i="5"/>
  <c r="K3046" i="5"/>
  <c r="J3046" i="5"/>
  <c r="I3046" i="5"/>
  <c r="H3046" i="5"/>
  <c r="G3046" i="5"/>
  <c r="F3046" i="5"/>
  <c r="E3046" i="5"/>
  <c r="D3046" i="5"/>
  <c r="C3046" i="5"/>
  <c r="B3046" i="5"/>
  <c r="A3046" i="5"/>
  <c r="AD3045" i="5"/>
  <c r="AC3045" i="5"/>
  <c r="AB3045" i="5"/>
  <c r="AA3045" i="5"/>
  <c r="Z3045" i="5"/>
  <c r="Y3045" i="5"/>
  <c r="X3045" i="5"/>
  <c r="W3045" i="5"/>
  <c r="V3045" i="5"/>
  <c r="U3045" i="5"/>
  <c r="S3045" i="5"/>
  <c r="R3045" i="5"/>
  <c r="Q3045" i="5"/>
  <c r="P3045" i="5"/>
  <c r="O3045" i="5"/>
  <c r="N3045" i="5"/>
  <c r="M3045" i="5"/>
  <c r="L3045" i="5"/>
  <c r="K3045" i="5"/>
  <c r="J3045" i="5"/>
  <c r="I3045" i="5"/>
  <c r="H3045" i="5"/>
  <c r="G3045" i="5"/>
  <c r="F3045" i="5"/>
  <c r="E3045" i="5"/>
  <c r="D3045" i="5"/>
  <c r="C3045" i="5"/>
  <c r="B3045" i="5"/>
  <c r="A3045" i="5"/>
  <c r="AE3044" i="5"/>
  <c r="AD3044" i="5"/>
  <c r="AC3044" i="5"/>
  <c r="AB3044" i="5"/>
  <c r="AA3044" i="5"/>
  <c r="Z3044" i="5"/>
  <c r="Y3044" i="5"/>
  <c r="X3044" i="5"/>
  <c r="W3044" i="5"/>
  <c r="V3044" i="5"/>
  <c r="U3044" i="5"/>
  <c r="T3044" i="5"/>
  <c r="AF3044" i="5" s="1"/>
  <c r="S3044" i="5"/>
  <c r="R3044" i="5"/>
  <c r="Q3044" i="5"/>
  <c r="P3044" i="5"/>
  <c r="O3044" i="5"/>
  <c r="N3044" i="5"/>
  <c r="M3044" i="5"/>
  <c r="L3044" i="5"/>
  <c r="K3044" i="5"/>
  <c r="J3044" i="5"/>
  <c r="I3044" i="5"/>
  <c r="H3044" i="5"/>
  <c r="G3044" i="5"/>
  <c r="F3044" i="5"/>
  <c r="E3044" i="5"/>
  <c r="D3044" i="5"/>
  <c r="C3044" i="5"/>
  <c r="B3044" i="5"/>
  <c r="A3044" i="5"/>
  <c r="AD3043" i="5"/>
  <c r="AC3043" i="5"/>
  <c r="AB3043" i="5"/>
  <c r="AA3043" i="5"/>
  <c r="Z3043" i="5"/>
  <c r="Y3043" i="5"/>
  <c r="X3043" i="5"/>
  <c r="W3043" i="5"/>
  <c r="V3043" i="5"/>
  <c r="U3043" i="5"/>
  <c r="S3043" i="5"/>
  <c r="R3043" i="5"/>
  <c r="Q3043" i="5"/>
  <c r="P3043" i="5"/>
  <c r="O3043" i="5"/>
  <c r="N3043" i="5"/>
  <c r="M3043" i="5"/>
  <c r="L3043" i="5"/>
  <c r="K3043" i="5"/>
  <c r="J3043" i="5"/>
  <c r="I3043" i="5"/>
  <c r="H3043" i="5"/>
  <c r="G3043" i="5"/>
  <c r="F3043" i="5"/>
  <c r="E3043" i="5"/>
  <c r="D3043" i="5"/>
  <c r="T3043" i="5" s="1"/>
  <c r="AF3043" i="5" s="1"/>
  <c r="C3043" i="5"/>
  <c r="B3043" i="5"/>
  <c r="A3043" i="5"/>
  <c r="AD3042" i="5"/>
  <c r="AC3042" i="5"/>
  <c r="AB3042" i="5"/>
  <c r="AA3042" i="5"/>
  <c r="Z3042" i="5"/>
  <c r="Y3042" i="5"/>
  <c r="X3042" i="5"/>
  <c r="W3042" i="5"/>
  <c r="V3042" i="5"/>
  <c r="U3042" i="5"/>
  <c r="S3042" i="5"/>
  <c r="R3042" i="5"/>
  <c r="Q3042" i="5"/>
  <c r="P3042" i="5"/>
  <c r="O3042" i="5"/>
  <c r="N3042" i="5"/>
  <c r="M3042" i="5"/>
  <c r="L3042" i="5"/>
  <c r="K3042" i="5"/>
  <c r="J3042" i="5"/>
  <c r="I3042" i="5"/>
  <c r="H3042" i="5"/>
  <c r="G3042" i="5"/>
  <c r="F3042" i="5"/>
  <c r="E3042" i="5"/>
  <c r="D3042" i="5"/>
  <c r="C3042" i="5"/>
  <c r="B3042" i="5"/>
  <c r="A3042" i="5"/>
  <c r="AE3041" i="5"/>
  <c r="AD3041" i="5"/>
  <c r="AC3041" i="5"/>
  <c r="AB3041" i="5"/>
  <c r="AA3041" i="5"/>
  <c r="Z3041" i="5"/>
  <c r="Y3041" i="5"/>
  <c r="X3041" i="5"/>
  <c r="W3041" i="5"/>
  <c r="V3041" i="5"/>
  <c r="U3041" i="5"/>
  <c r="T3041" i="5"/>
  <c r="AF3041" i="5" s="1"/>
  <c r="S3041" i="5"/>
  <c r="R3041" i="5"/>
  <c r="Q3041" i="5"/>
  <c r="P3041" i="5"/>
  <c r="O3041" i="5"/>
  <c r="N3041" i="5"/>
  <c r="M3041" i="5"/>
  <c r="L3041" i="5"/>
  <c r="K3041" i="5"/>
  <c r="J3041" i="5"/>
  <c r="I3041" i="5"/>
  <c r="H3041" i="5"/>
  <c r="G3041" i="5"/>
  <c r="F3041" i="5"/>
  <c r="E3041" i="5"/>
  <c r="D3041" i="5"/>
  <c r="C3041" i="5"/>
  <c r="B3041" i="5"/>
  <c r="A3041" i="5"/>
  <c r="AD3040" i="5"/>
  <c r="AC3040" i="5"/>
  <c r="AB3040" i="5"/>
  <c r="AA3040" i="5"/>
  <c r="Z3040" i="5"/>
  <c r="Y3040" i="5"/>
  <c r="X3040" i="5"/>
  <c r="W3040" i="5"/>
  <c r="V3040" i="5"/>
  <c r="U3040" i="5"/>
  <c r="S3040" i="5"/>
  <c r="R3040" i="5"/>
  <c r="Q3040" i="5"/>
  <c r="P3040" i="5"/>
  <c r="O3040" i="5"/>
  <c r="N3040" i="5"/>
  <c r="M3040" i="5"/>
  <c r="L3040" i="5"/>
  <c r="K3040" i="5"/>
  <c r="J3040" i="5"/>
  <c r="I3040" i="5"/>
  <c r="H3040" i="5"/>
  <c r="G3040" i="5"/>
  <c r="F3040" i="5"/>
  <c r="E3040" i="5"/>
  <c r="D3040" i="5"/>
  <c r="C3040" i="5"/>
  <c r="B3040" i="5"/>
  <c r="A3040" i="5"/>
  <c r="AD3039" i="5"/>
  <c r="AC3039" i="5"/>
  <c r="AB3039" i="5"/>
  <c r="AA3039" i="5"/>
  <c r="Z3039" i="5"/>
  <c r="Y3039" i="5"/>
  <c r="X3039" i="5"/>
  <c r="W3039" i="5"/>
  <c r="V3039" i="5"/>
  <c r="U3039" i="5"/>
  <c r="S3039" i="5"/>
  <c r="R3039" i="5"/>
  <c r="Q3039" i="5"/>
  <c r="P3039" i="5"/>
  <c r="O3039" i="5"/>
  <c r="N3039" i="5"/>
  <c r="M3039" i="5"/>
  <c r="L3039" i="5"/>
  <c r="K3039" i="5"/>
  <c r="J3039" i="5"/>
  <c r="I3039" i="5"/>
  <c r="H3039" i="5"/>
  <c r="G3039" i="5"/>
  <c r="F3039" i="5"/>
  <c r="E3039" i="5"/>
  <c r="D3039" i="5"/>
  <c r="C3039" i="5"/>
  <c r="B3039" i="5"/>
  <c r="A3039" i="5"/>
  <c r="AE3038" i="5"/>
  <c r="AD3038" i="5"/>
  <c r="AC3038" i="5"/>
  <c r="AB3038" i="5"/>
  <c r="AA3038" i="5"/>
  <c r="Z3038" i="5"/>
  <c r="Y3038" i="5"/>
  <c r="X3038" i="5"/>
  <c r="W3038" i="5"/>
  <c r="V3038" i="5"/>
  <c r="U3038" i="5"/>
  <c r="T3038" i="5"/>
  <c r="S3038" i="5"/>
  <c r="R3038" i="5"/>
  <c r="Q3038" i="5"/>
  <c r="P3038" i="5"/>
  <c r="O3038" i="5"/>
  <c r="N3038" i="5"/>
  <c r="M3038" i="5"/>
  <c r="L3038" i="5"/>
  <c r="K3038" i="5"/>
  <c r="J3038" i="5"/>
  <c r="I3038" i="5"/>
  <c r="H3038" i="5"/>
  <c r="G3038" i="5"/>
  <c r="F3038" i="5"/>
  <c r="E3038" i="5"/>
  <c r="D3038" i="5"/>
  <c r="C3038" i="5"/>
  <c r="B3038" i="5"/>
  <c r="A3038" i="5"/>
  <c r="AE3037" i="5"/>
  <c r="AD3037" i="5"/>
  <c r="AC3037" i="5"/>
  <c r="AB3037" i="5"/>
  <c r="AA3037" i="5"/>
  <c r="Z3037" i="5"/>
  <c r="Y3037" i="5"/>
  <c r="X3037" i="5"/>
  <c r="W3037" i="5"/>
  <c r="V3037" i="5"/>
  <c r="U3037" i="5"/>
  <c r="T3037" i="5"/>
  <c r="AF3037" i="5" s="1"/>
  <c r="S3037" i="5"/>
  <c r="R3037" i="5"/>
  <c r="Q3037" i="5"/>
  <c r="P3037" i="5"/>
  <c r="O3037" i="5"/>
  <c r="N3037" i="5"/>
  <c r="M3037" i="5"/>
  <c r="L3037" i="5"/>
  <c r="K3037" i="5"/>
  <c r="J3037" i="5"/>
  <c r="I3037" i="5"/>
  <c r="H3037" i="5"/>
  <c r="G3037" i="5"/>
  <c r="F3037" i="5"/>
  <c r="E3037" i="5"/>
  <c r="D3037" i="5"/>
  <c r="C3037" i="5"/>
  <c r="B3037" i="5"/>
  <c r="A3037" i="5"/>
  <c r="AD3036" i="5"/>
  <c r="AC3036" i="5"/>
  <c r="AB3036" i="5"/>
  <c r="AA3036" i="5"/>
  <c r="Z3036" i="5"/>
  <c r="Y3036" i="5"/>
  <c r="X3036" i="5"/>
  <c r="W3036" i="5"/>
  <c r="V3036" i="5"/>
  <c r="U3036" i="5"/>
  <c r="S3036" i="5"/>
  <c r="R3036" i="5"/>
  <c r="Q3036" i="5"/>
  <c r="P3036" i="5"/>
  <c r="O3036" i="5"/>
  <c r="N3036" i="5"/>
  <c r="M3036" i="5"/>
  <c r="L3036" i="5"/>
  <c r="K3036" i="5"/>
  <c r="J3036" i="5"/>
  <c r="I3036" i="5"/>
  <c r="H3036" i="5"/>
  <c r="G3036" i="5"/>
  <c r="F3036" i="5"/>
  <c r="E3036" i="5"/>
  <c r="D3036" i="5"/>
  <c r="C3036" i="5"/>
  <c r="B3036" i="5"/>
  <c r="A3036" i="5"/>
  <c r="AE3035" i="5"/>
  <c r="AD3035" i="5"/>
  <c r="AC3035" i="5"/>
  <c r="AB3035" i="5"/>
  <c r="AA3035" i="5"/>
  <c r="Z3035" i="5"/>
  <c r="Y3035" i="5"/>
  <c r="X3035" i="5"/>
  <c r="W3035" i="5"/>
  <c r="V3035" i="5"/>
  <c r="U3035" i="5"/>
  <c r="T3035" i="5"/>
  <c r="AF3035" i="5" s="1"/>
  <c r="S3035" i="5"/>
  <c r="R3035" i="5"/>
  <c r="Q3035" i="5"/>
  <c r="P3035" i="5"/>
  <c r="O3035" i="5"/>
  <c r="N3035" i="5"/>
  <c r="M3035" i="5"/>
  <c r="L3035" i="5"/>
  <c r="K3035" i="5"/>
  <c r="J3035" i="5"/>
  <c r="I3035" i="5"/>
  <c r="H3035" i="5"/>
  <c r="G3035" i="5"/>
  <c r="F3035" i="5"/>
  <c r="E3035" i="5"/>
  <c r="D3035" i="5"/>
  <c r="C3035" i="5"/>
  <c r="B3035" i="5"/>
  <c r="A3035" i="5"/>
  <c r="AE3034" i="5"/>
  <c r="AD3034" i="5"/>
  <c r="AC3034" i="5"/>
  <c r="AB3034" i="5"/>
  <c r="AA3034" i="5"/>
  <c r="Z3034" i="5"/>
  <c r="Y3034" i="5"/>
  <c r="X3034" i="5"/>
  <c r="W3034" i="5"/>
  <c r="V3034" i="5"/>
  <c r="U3034" i="5"/>
  <c r="T3034" i="5"/>
  <c r="AF3034" i="5" s="1"/>
  <c r="S3034" i="5"/>
  <c r="R3034" i="5"/>
  <c r="Q3034" i="5"/>
  <c r="P3034" i="5"/>
  <c r="O3034" i="5"/>
  <c r="N3034" i="5"/>
  <c r="M3034" i="5"/>
  <c r="L3034" i="5"/>
  <c r="K3034" i="5"/>
  <c r="J3034" i="5"/>
  <c r="I3034" i="5"/>
  <c r="H3034" i="5"/>
  <c r="G3034" i="5"/>
  <c r="F3034" i="5"/>
  <c r="E3034" i="5"/>
  <c r="D3034" i="5"/>
  <c r="C3034" i="5"/>
  <c r="B3034" i="5"/>
  <c r="A3034" i="5"/>
  <c r="AD3033" i="5"/>
  <c r="AC3033" i="5"/>
  <c r="AB3033" i="5"/>
  <c r="AA3033" i="5"/>
  <c r="Z3033" i="5"/>
  <c r="Y3033" i="5"/>
  <c r="X3033" i="5"/>
  <c r="W3033" i="5"/>
  <c r="V3033" i="5"/>
  <c r="U3033" i="5"/>
  <c r="S3033" i="5"/>
  <c r="R3033" i="5"/>
  <c r="Q3033" i="5"/>
  <c r="P3033" i="5"/>
  <c r="O3033" i="5"/>
  <c r="N3033" i="5"/>
  <c r="M3033" i="5"/>
  <c r="L3033" i="5"/>
  <c r="K3033" i="5"/>
  <c r="J3033" i="5"/>
  <c r="I3033" i="5"/>
  <c r="H3033" i="5"/>
  <c r="G3033" i="5"/>
  <c r="F3033" i="5"/>
  <c r="E3033" i="5"/>
  <c r="D3033" i="5"/>
  <c r="C3033" i="5"/>
  <c r="B3033" i="5"/>
  <c r="A3033" i="5"/>
  <c r="AE3032" i="5"/>
  <c r="AD3032" i="5"/>
  <c r="AC3032" i="5"/>
  <c r="AB3032" i="5"/>
  <c r="AA3032" i="5"/>
  <c r="Z3032" i="5"/>
  <c r="Y3032" i="5"/>
  <c r="X3032" i="5"/>
  <c r="W3032" i="5"/>
  <c r="V3032" i="5"/>
  <c r="U3032" i="5"/>
  <c r="T3032" i="5"/>
  <c r="AF3032" i="5" s="1"/>
  <c r="S3032" i="5"/>
  <c r="R3032" i="5"/>
  <c r="Q3032" i="5"/>
  <c r="P3032" i="5"/>
  <c r="O3032" i="5"/>
  <c r="N3032" i="5"/>
  <c r="M3032" i="5"/>
  <c r="L3032" i="5"/>
  <c r="K3032" i="5"/>
  <c r="J3032" i="5"/>
  <c r="I3032" i="5"/>
  <c r="H3032" i="5"/>
  <c r="G3032" i="5"/>
  <c r="F3032" i="5"/>
  <c r="E3032" i="5"/>
  <c r="D3032" i="5"/>
  <c r="C3032" i="5"/>
  <c r="B3032" i="5"/>
  <c r="A3032" i="5"/>
  <c r="AD3031" i="5"/>
  <c r="AC3031" i="5"/>
  <c r="AB3031" i="5"/>
  <c r="AA3031" i="5"/>
  <c r="Z3031" i="5"/>
  <c r="Y3031" i="5"/>
  <c r="X3031" i="5"/>
  <c r="W3031" i="5"/>
  <c r="V3031" i="5"/>
  <c r="U3031" i="5"/>
  <c r="T3031" i="5"/>
  <c r="AF3031" i="5" s="1"/>
  <c r="S3031" i="5"/>
  <c r="R3031" i="5"/>
  <c r="Q3031" i="5"/>
  <c r="P3031" i="5"/>
  <c r="O3031" i="5"/>
  <c r="N3031" i="5"/>
  <c r="M3031" i="5"/>
  <c r="L3031" i="5"/>
  <c r="K3031" i="5"/>
  <c r="J3031" i="5"/>
  <c r="I3031" i="5"/>
  <c r="H3031" i="5"/>
  <c r="G3031" i="5"/>
  <c r="F3031" i="5"/>
  <c r="E3031" i="5"/>
  <c r="D3031" i="5"/>
  <c r="AE3031" i="5" s="1"/>
  <c r="C3031" i="5"/>
  <c r="B3031" i="5"/>
  <c r="A3031" i="5"/>
  <c r="AD3030" i="5"/>
  <c r="AC3030" i="5"/>
  <c r="AB3030" i="5"/>
  <c r="AA3030" i="5"/>
  <c r="Z3030" i="5"/>
  <c r="Y3030" i="5"/>
  <c r="X3030" i="5"/>
  <c r="W3030" i="5"/>
  <c r="V3030" i="5"/>
  <c r="U3030" i="5"/>
  <c r="S3030" i="5"/>
  <c r="R3030" i="5"/>
  <c r="Q3030" i="5"/>
  <c r="P3030" i="5"/>
  <c r="O3030" i="5"/>
  <c r="N3030" i="5"/>
  <c r="M3030" i="5"/>
  <c r="L3030" i="5"/>
  <c r="K3030" i="5"/>
  <c r="J3030" i="5"/>
  <c r="I3030" i="5"/>
  <c r="H3030" i="5"/>
  <c r="G3030" i="5"/>
  <c r="F3030" i="5"/>
  <c r="E3030" i="5"/>
  <c r="D3030" i="5"/>
  <c r="C3030" i="5"/>
  <c r="B3030" i="5"/>
  <c r="A3030" i="5"/>
  <c r="AE3029" i="5"/>
  <c r="AD3029" i="5"/>
  <c r="AC3029" i="5"/>
  <c r="AB3029" i="5"/>
  <c r="AA3029" i="5"/>
  <c r="Z3029" i="5"/>
  <c r="Y3029" i="5"/>
  <c r="X3029" i="5"/>
  <c r="W3029" i="5"/>
  <c r="V3029" i="5"/>
  <c r="U3029" i="5"/>
  <c r="T3029" i="5"/>
  <c r="AF3029" i="5" s="1"/>
  <c r="S3029" i="5"/>
  <c r="R3029" i="5"/>
  <c r="Q3029" i="5"/>
  <c r="P3029" i="5"/>
  <c r="O3029" i="5"/>
  <c r="N3029" i="5"/>
  <c r="M3029" i="5"/>
  <c r="L3029" i="5"/>
  <c r="K3029" i="5"/>
  <c r="J3029" i="5"/>
  <c r="I3029" i="5"/>
  <c r="H3029" i="5"/>
  <c r="G3029" i="5"/>
  <c r="F3029" i="5"/>
  <c r="E3029" i="5"/>
  <c r="D3029" i="5"/>
  <c r="C3029" i="5"/>
  <c r="B3029" i="5"/>
  <c r="A3029" i="5"/>
  <c r="AD3028" i="5"/>
  <c r="AC3028" i="5"/>
  <c r="AB3028" i="5"/>
  <c r="AA3028" i="5"/>
  <c r="Z3028" i="5"/>
  <c r="Y3028" i="5"/>
  <c r="X3028" i="5"/>
  <c r="W3028" i="5"/>
  <c r="V3028" i="5"/>
  <c r="U3028" i="5"/>
  <c r="S3028" i="5"/>
  <c r="R3028" i="5"/>
  <c r="Q3028" i="5"/>
  <c r="P3028" i="5"/>
  <c r="O3028" i="5"/>
  <c r="N3028" i="5"/>
  <c r="M3028" i="5"/>
  <c r="L3028" i="5"/>
  <c r="K3028" i="5"/>
  <c r="J3028" i="5"/>
  <c r="I3028" i="5"/>
  <c r="H3028" i="5"/>
  <c r="G3028" i="5"/>
  <c r="F3028" i="5"/>
  <c r="E3028" i="5"/>
  <c r="D3028" i="5"/>
  <c r="C3028" i="5"/>
  <c r="B3028" i="5"/>
  <c r="A3028" i="5"/>
  <c r="AD3027" i="5"/>
  <c r="AC3027" i="5"/>
  <c r="AB3027" i="5"/>
  <c r="AA3027" i="5"/>
  <c r="Z3027" i="5"/>
  <c r="Y3027" i="5"/>
  <c r="X3027" i="5"/>
  <c r="W3027" i="5"/>
  <c r="V3027" i="5"/>
  <c r="U3027" i="5"/>
  <c r="S3027" i="5"/>
  <c r="R3027" i="5"/>
  <c r="Q3027" i="5"/>
  <c r="P3027" i="5"/>
  <c r="O3027" i="5"/>
  <c r="N3027" i="5"/>
  <c r="M3027" i="5"/>
  <c r="L3027" i="5"/>
  <c r="K3027" i="5"/>
  <c r="J3027" i="5"/>
  <c r="I3027" i="5"/>
  <c r="H3027" i="5"/>
  <c r="G3027" i="5"/>
  <c r="F3027" i="5"/>
  <c r="E3027" i="5"/>
  <c r="D3027" i="5"/>
  <c r="C3027" i="5"/>
  <c r="B3027" i="5"/>
  <c r="A3027" i="5"/>
  <c r="AE3026" i="5"/>
  <c r="AD3026" i="5"/>
  <c r="AC3026" i="5"/>
  <c r="AB3026" i="5"/>
  <c r="AA3026" i="5"/>
  <c r="Z3026" i="5"/>
  <c r="Y3026" i="5"/>
  <c r="X3026" i="5"/>
  <c r="W3026" i="5"/>
  <c r="V3026" i="5"/>
  <c r="U3026" i="5"/>
  <c r="T3026" i="5"/>
  <c r="S3026" i="5"/>
  <c r="R3026" i="5"/>
  <c r="Q3026" i="5"/>
  <c r="P3026" i="5"/>
  <c r="O3026" i="5"/>
  <c r="N3026" i="5"/>
  <c r="M3026" i="5"/>
  <c r="L3026" i="5"/>
  <c r="K3026" i="5"/>
  <c r="J3026" i="5"/>
  <c r="I3026" i="5"/>
  <c r="H3026" i="5"/>
  <c r="G3026" i="5"/>
  <c r="F3026" i="5"/>
  <c r="E3026" i="5"/>
  <c r="D3026" i="5"/>
  <c r="C3026" i="5"/>
  <c r="B3026" i="5"/>
  <c r="A3026" i="5"/>
  <c r="AE3025" i="5"/>
  <c r="AD3025" i="5"/>
  <c r="AC3025" i="5"/>
  <c r="AB3025" i="5"/>
  <c r="AA3025" i="5"/>
  <c r="Z3025" i="5"/>
  <c r="Y3025" i="5"/>
  <c r="X3025" i="5"/>
  <c r="W3025" i="5"/>
  <c r="V3025" i="5"/>
  <c r="U3025" i="5"/>
  <c r="T3025" i="5"/>
  <c r="AF3025" i="5" s="1"/>
  <c r="S3025" i="5"/>
  <c r="R3025" i="5"/>
  <c r="Q3025" i="5"/>
  <c r="P3025" i="5"/>
  <c r="O3025" i="5"/>
  <c r="N3025" i="5"/>
  <c r="M3025" i="5"/>
  <c r="L3025" i="5"/>
  <c r="K3025" i="5"/>
  <c r="J3025" i="5"/>
  <c r="I3025" i="5"/>
  <c r="H3025" i="5"/>
  <c r="G3025" i="5"/>
  <c r="F3025" i="5"/>
  <c r="E3025" i="5"/>
  <c r="D3025" i="5"/>
  <c r="C3025" i="5"/>
  <c r="B3025" i="5"/>
  <c r="A3025" i="5"/>
  <c r="AD3024" i="5"/>
  <c r="AC3024" i="5"/>
  <c r="AB3024" i="5"/>
  <c r="AA3024" i="5"/>
  <c r="Z3024" i="5"/>
  <c r="Y3024" i="5"/>
  <c r="X3024" i="5"/>
  <c r="W3024" i="5"/>
  <c r="V3024" i="5"/>
  <c r="U3024" i="5"/>
  <c r="S3024" i="5"/>
  <c r="R3024" i="5"/>
  <c r="Q3024" i="5"/>
  <c r="P3024" i="5"/>
  <c r="O3024" i="5"/>
  <c r="N3024" i="5"/>
  <c r="M3024" i="5"/>
  <c r="L3024" i="5"/>
  <c r="K3024" i="5"/>
  <c r="J3024" i="5"/>
  <c r="I3024" i="5"/>
  <c r="H3024" i="5"/>
  <c r="G3024" i="5"/>
  <c r="F3024" i="5"/>
  <c r="E3024" i="5"/>
  <c r="D3024" i="5"/>
  <c r="C3024" i="5"/>
  <c r="B3024" i="5"/>
  <c r="A3024" i="5"/>
  <c r="AE3023" i="5"/>
  <c r="AD3023" i="5"/>
  <c r="AC3023" i="5"/>
  <c r="AB3023" i="5"/>
  <c r="AA3023" i="5"/>
  <c r="Z3023" i="5"/>
  <c r="Y3023" i="5"/>
  <c r="X3023" i="5"/>
  <c r="W3023" i="5"/>
  <c r="V3023" i="5"/>
  <c r="U3023" i="5"/>
  <c r="T3023" i="5"/>
  <c r="AF3023" i="5" s="1"/>
  <c r="S3023" i="5"/>
  <c r="R3023" i="5"/>
  <c r="Q3023" i="5"/>
  <c r="P3023" i="5"/>
  <c r="O3023" i="5"/>
  <c r="N3023" i="5"/>
  <c r="M3023" i="5"/>
  <c r="L3023" i="5"/>
  <c r="K3023" i="5"/>
  <c r="J3023" i="5"/>
  <c r="I3023" i="5"/>
  <c r="H3023" i="5"/>
  <c r="G3023" i="5"/>
  <c r="F3023" i="5"/>
  <c r="E3023" i="5"/>
  <c r="D3023" i="5"/>
  <c r="C3023" i="5"/>
  <c r="B3023" i="5"/>
  <c r="A3023" i="5"/>
  <c r="AE3022" i="5"/>
  <c r="AD3022" i="5"/>
  <c r="AC3022" i="5"/>
  <c r="AB3022" i="5"/>
  <c r="AA3022" i="5"/>
  <c r="Z3022" i="5"/>
  <c r="Y3022" i="5"/>
  <c r="X3022" i="5"/>
  <c r="W3022" i="5"/>
  <c r="V3022" i="5"/>
  <c r="U3022" i="5"/>
  <c r="T3022" i="5"/>
  <c r="AF3022" i="5" s="1"/>
  <c r="S3022" i="5"/>
  <c r="R3022" i="5"/>
  <c r="Q3022" i="5"/>
  <c r="P3022" i="5"/>
  <c r="O3022" i="5"/>
  <c r="N3022" i="5"/>
  <c r="M3022" i="5"/>
  <c r="L3022" i="5"/>
  <c r="K3022" i="5"/>
  <c r="J3022" i="5"/>
  <c r="I3022" i="5"/>
  <c r="H3022" i="5"/>
  <c r="G3022" i="5"/>
  <c r="F3022" i="5"/>
  <c r="E3022" i="5"/>
  <c r="D3022" i="5"/>
  <c r="C3022" i="5"/>
  <c r="B3022" i="5"/>
  <c r="A3022" i="5"/>
  <c r="AD3021" i="5"/>
  <c r="AC3021" i="5"/>
  <c r="AB3021" i="5"/>
  <c r="AA3021" i="5"/>
  <c r="Z3021" i="5"/>
  <c r="Y3021" i="5"/>
  <c r="X3021" i="5"/>
  <c r="W3021" i="5"/>
  <c r="V3021" i="5"/>
  <c r="U3021" i="5"/>
  <c r="S3021" i="5"/>
  <c r="R3021" i="5"/>
  <c r="Q3021" i="5"/>
  <c r="P3021" i="5"/>
  <c r="O3021" i="5"/>
  <c r="N3021" i="5"/>
  <c r="M3021" i="5"/>
  <c r="L3021" i="5"/>
  <c r="K3021" i="5"/>
  <c r="J3021" i="5"/>
  <c r="I3021" i="5"/>
  <c r="H3021" i="5"/>
  <c r="G3021" i="5"/>
  <c r="F3021" i="5"/>
  <c r="E3021" i="5"/>
  <c r="D3021" i="5"/>
  <c r="C3021" i="5"/>
  <c r="B3021" i="5"/>
  <c r="A3021" i="5"/>
  <c r="AE3020" i="5"/>
  <c r="AD3020" i="5"/>
  <c r="AC3020" i="5"/>
  <c r="AB3020" i="5"/>
  <c r="AA3020" i="5"/>
  <c r="Z3020" i="5"/>
  <c r="Y3020" i="5"/>
  <c r="X3020" i="5"/>
  <c r="W3020" i="5"/>
  <c r="V3020" i="5"/>
  <c r="U3020" i="5"/>
  <c r="T3020" i="5"/>
  <c r="AF3020" i="5" s="1"/>
  <c r="S3020" i="5"/>
  <c r="R3020" i="5"/>
  <c r="Q3020" i="5"/>
  <c r="P3020" i="5"/>
  <c r="O3020" i="5"/>
  <c r="N3020" i="5"/>
  <c r="M3020" i="5"/>
  <c r="L3020" i="5"/>
  <c r="K3020" i="5"/>
  <c r="J3020" i="5"/>
  <c r="I3020" i="5"/>
  <c r="H3020" i="5"/>
  <c r="G3020" i="5"/>
  <c r="F3020" i="5"/>
  <c r="E3020" i="5"/>
  <c r="D3020" i="5"/>
  <c r="C3020" i="5"/>
  <c r="B3020" i="5"/>
  <c r="A3020" i="5"/>
  <c r="AD3019" i="5"/>
  <c r="AC3019" i="5"/>
  <c r="AB3019" i="5"/>
  <c r="AA3019" i="5"/>
  <c r="Z3019" i="5"/>
  <c r="Y3019" i="5"/>
  <c r="X3019" i="5"/>
  <c r="W3019" i="5"/>
  <c r="V3019" i="5"/>
  <c r="U3019" i="5"/>
  <c r="S3019" i="5"/>
  <c r="R3019" i="5"/>
  <c r="Q3019" i="5"/>
  <c r="P3019" i="5"/>
  <c r="O3019" i="5"/>
  <c r="N3019" i="5"/>
  <c r="M3019" i="5"/>
  <c r="L3019" i="5"/>
  <c r="K3019" i="5"/>
  <c r="J3019" i="5"/>
  <c r="I3019" i="5"/>
  <c r="H3019" i="5"/>
  <c r="G3019" i="5"/>
  <c r="F3019" i="5"/>
  <c r="E3019" i="5"/>
  <c r="D3019" i="5"/>
  <c r="T3019" i="5" s="1"/>
  <c r="AF3019" i="5" s="1"/>
  <c r="C3019" i="5"/>
  <c r="B3019" i="5"/>
  <c r="A3019" i="5"/>
  <c r="AD3018" i="5"/>
  <c r="AC3018" i="5"/>
  <c r="AB3018" i="5"/>
  <c r="AA3018" i="5"/>
  <c r="Z3018" i="5"/>
  <c r="Y3018" i="5"/>
  <c r="X3018" i="5"/>
  <c r="W3018" i="5"/>
  <c r="V3018" i="5"/>
  <c r="U3018" i="5"/>
  <c r="S3018" i="5"/>
  <c r="R3018" i="5"/>
  <c r="Q3018" i="5"/>
  <c r="P3018" i="5"/>
  <c r="O3018" i="5"/>
  <c r="N3018" i="5"/>
  <c r="M3018" i="5"/>
  <c r="L3018" i="5"/>
  <c r="K3018" i="5"/>
  <c r="J3018" i="5"/>
  <c r="I3018" i="5"/>
  <c r="H3018" i="5"/>
  <c r="G3018" i="5"/>
  <c r="F3018" i="5"/>
  <c r="E3018" i="5"/>
  <c r="D3018" i="5"/>
  <c r="C3018" i="5"/>
  <c r="B3018" i="5"/>
  <c r="A3018" i="5"/>
  <c r="AE3017" i="5"/>
  <c r="AD3017" i="5"/>
  <c r="AC3017" i="5"/>
  <c r="AB3017" i="5"/>
  <c r="AA3017" i="5"/>
  <c r="Z3017" i="5"/>
  <c r="Y3017" i="5"/>
  <c r="X3017" i="5"/>
  <c r="W3017" i="5"/>
  <c r="V3017" i="5"/>
  <c r="U3017" i="5"/>
  <c r="T3017" i="5"/>
  <c r="AF3017" i="5" s="1"/>
  <c r="S3017" i="5"/>
  <c r="R3017" i="5"/>
  <c r="Q3017" i="5"/>
  <c r="P3017" i="5"/>
  <c r="O3017" i="5"/>
  <c r="N3017" i="5"/>
  <c r="M3017" i="5"/>
  <c r="L3017" i="5"/>
  <c r="K3017" i="5"/>
  <c r="J3017" i="5"/>
  <c r="I3017" i="5"/>
  <c r="H3017" i="5"/>
  <c r="G3017" i="5"/>
  <c r="F3017" i="5"/>
  <c r="E3017" i="5"/>
  <c r="D3017" i="5"/>
  <c r="C3017" i="5"/>
  <c r="B3017" i="5"/>
  <c r="A3017" i="5"/>
  <c r="AD3016" i="5"/>
  <c r="AC3016" i="5"/>
  <c r="AB3016" i="5"/>
  <c r="AA3016" i="5"/>
  <c r="Z3016" i="5"/>
  <c r="Y3016" i="5"/>
  <c r="X3016" i="5"/>
  <c r="W3016" i="5"/>
  <c r="V3016" i="5"/>
  <c r="U3016" i="5"/>
  <c r="S3016" i="5"/>
  <c r="R3016" i="5"/>
  <c r="Q3016" i="5"/>
  <c r="P3016" i="5"/>
  <c r="O3016" i="5"/>
  <c r="N3016" i="5"/>
  <c r="M3016" i="5"/>
  <c r="L3016" i="5"/>
  <c r="K3016" i="5"/>
  <c r="J3016" i="5"/>
  <c r="I3016" i="5"/>
  <c r="H3016" i="5"/>
  <c r="G3016" i="5"/>
  <c r="F3016" i="5"/>
  <c r="E3016" i="5"/>
  <c r="D3016" i="5"/>
  <c r="C3016" i="5"/>
  <c r="B3016" i="5"/>
  <c r="A3016" i="5"/>
  <c r="AD3015" i="5"/>
  <c r="AC3015" i="5"/>
  <c r="AB3015" i="5"/>
  <c r="AA3015" i="5"/>
  <c r="Z3015" i="5"/>
  <c r="Y3015" i="5"/>
  <c r="X3015" i="5"/>
  <c r="W3015" i="5"/>
  <c r="V3015" i="5"/>
  <c r="U3015" i="5"/>
  <c r="S3015" i="5"/>
  <c r="R3015" i="5"/>
  <c r="Q3015" i="5"/>
  <c r="P3015" i="5"/>
  <c r="O3015" i="5"/>
  <c r="N3015" i="5"/>
  <c r="M3015" i="5"/>
  <c r="L3015" i="5"/>
  <c r="K3015" i="5"/>
  <c r="J3015" i="5"/>
  <c r="I3015" i="5"/>
  <c r="H3015" i="5"/>
  <c r="G3015" i="5"/>
  <c r="F3015" i="5"/>
  <c r="E3015" i="5"/>
  <c r="D3015" i="5"/>
  <c r="C3015" i="5"/>
  <c r="B3015" i="5"/>
  <c r="A3015" i="5"/>
  <c r="AE3014" i="5"/>
  <c r="AD3014" i="5"/>
  <c r="AC3014" i="5"/>
  <c r="AB3014" i="5"/>
  <c r="AA3014" i="5"/>
  <c r="Z3014" i="5"/>
  <c r="Y3014" i="5"/>
  <c r="X3014" i="5"/>
  <c r="W3014" i="5"/>
  <c r="V3014" i="5"/>
  <c r="U3014" i="5"/>
  <c r="T3014" i="5"/>
  <c r="S3014" i="5"/>
  <c r="R3014" i="5"/>
  <c r="Q3014" i="5"/>
  <c r="P3014" i="5"/>
  <c r="O3014" i="5"/>
  <c r="N3014" i="5"/>
  <c r="M3014" i="5"/>
  <c r="L3014" i="5"/>
  <c r="K3014" i="5"/>
  <c r="J3014" i="5"/>
  <c r="I3014" i="5"/>
  <c r="H3014" i="5"/>
  <c r="G3014" i="5"/>
  <c r="F3014" i="5"/>
  <c r="E3014" i="5"/>
  <c r="D3014" i="5"/>
  <c r="C3014" i="5"/>
  <c r="B3014" i="5"/>
  <c r="A3014" i="5"/>
  <c r="AE3013" i="5"/>
  <c r="AD3013" i="5"/>
  <c r="AC3013" i="5"/>
  <c r="AB3013" i="5"/>
  <c r="AA3013" i="5"/>
  <c r="Z3013" i="5"/>
  <c r="Y3013" i="5"/>
  <c r="X3013" i="5"/>
  <c r="W3013" i="5"/>
  <c r="V3013" i="5"/>
  <c r="U3013" i="5"/>
  <c r="T3013" i="5"/>
  <c r="AF3013" i="5" s="1"/>
  <c r="S3013" i="5"/>
  <c r="R3013" i="5"/>
  <c r="Q3013" i="5"/>
  <c r="P3013" i="5"/>
  <c r="O3013" i="5"/>
  <c r="N3013" i="5"/>
  <c r="M3013" i="5"/>
  <c r="L3013" i="5"/>
  <c r="K3013" i="5"/>
  <c r="J3013" i="5"/>
  <c r="I3013" i="5"/>
  <c r="H3013" i="5"/>
  <c r="G3013" i="5"/>
  <c r="F3013" i="5"/>
  <c r="E3013" i="5"/>
  <c r="D3013" i="5"/>
  <c r="C3013" i="5"/>
  <c r="B3013" i="5"/>
  <c r="A3013" i="5"/>
  <c r="AD3012" i="5"/>
  <c r="AC3012" i="5"/>
  <c r="AB3012" i="5"/>
  <c r="AA3012" i="5"/>
  <c r="Z3012" i="5"/>
  <c r="Y3012" i="5"/>
  <c r="X3012" i="5"/>
  <c r="W3012" i="5"/>
  <c r="V3012" i="5"/>
  <c r="U3012" i="5"/>
  <c r="S3012" i="5"/>
  <c r="R3012" i="5"/>
  <c r="Q3012" i="5"/>
  <c r="P3012" i="5"/>
  <c r="O3012" i="5"/>
  <c r="N3012" i="5"/>
  <c r="M3012" i="5"/>
  <c r="L3012" i="5"/>
  <c r="K3012" i="5"/>
  <c r="J3012" i="5"/>
  <c r="I3012" i="5"/>
  <c r="H3012" i="5"/>
  <c r="G3012" i="5"/>
  <c r="F3012" i="5"/>
  <c r="E3012" i="5"/>
  <c r="D3012" i="5"/>
  <c r="C3012" i="5"/>
  <c r="B3012" i="5"/>
  <c r="A3012" i="5"/>
  <c r="AE3011" i="5"/>
  <c r="AD3011" i="5"/>
  <c r="AC3011" i="5"/>
  <c r="AB3011" i="5"/>
  <c r="AA3011" i="5"/>
  <c r="Z3011" i="5"/>
  <c r="Y3011" i="5"/>
  <c r="X3011" i="5"/>
  <c r="W3011" i="5"/>
  <c r="V3011" i="5"/>
  <c r="U3011" i="5"/>
  <c r="T3011" i="5"/>
  <c r="AF3011" i="5" s="1"/>
  <c r="S3011" i="5"/>
  <c r="R3011" i="5"/>
  <c r="Q3011" i="5"/>
  <c r="P3011" i="5"/>
  <c r="O3011" i="5"/>
  <c r="N3011" i="5"/>
  <c r="M3011" i="5"/>
  <c r="L3011" i="5"/>
  <c r="K3011" i="5"/>
  <c r="J3011" i="5"/>
  <c r="I3011" i="5"/>
  <c r="H3011" i="5"/>
  <c r="G3011" i="5"/>
  <c r="F3011" i="5"/>
  <c r="E3011" i="5"/>
  <c r="D3011" i="5"/>
  <c r="C3011" i="5"/>
  <c r="B3011" i="5"/>
  <c r="A3011" i="5"/>
  <c r="AE3010" i="5"/>
  <c r="AD3010" i="5"/>
  <c r="AC3010" i="5"/>
  <c r="AB3010" i="5"/>
  <c r="AA3010" i="5"/>
  <c r="Z3010" i="5"/>
  <c r="Y3010" i="5"/>
  <c r="X3010" i="5"/>
  <c r="W3010" i="5"/>
  <c r="V3010" i="5"/>
  <c r="U3010" i="5"/>
  <c r="T3010" i="5"/>
  <c r="AF3010" i="5" s="1"/>
  <c r="S3010" i="5"/>
  <c r="R3010" i="5"/>
  <c r="Q3010" i="5"/>
  <c r="P3010" i="5"/>
  <c r="O3010" i="5"/>
  <c r="N3010" i="5"/>
  <c r="M3010" i="5"/>
  <c r="L3010" i="5"/>
  <c r="K3010" i="5"/>
  <c r="J3010" i="5"/>
  <c r="I3010" i="5"/>
  <c r="H3010" i="5"/>
  <c r="G3010" i="5"/>
  <c r="F3010" i="5"/>
  <c r="E3010" i="5"/>
  <c r="D3010" i="5"/>
  <c r="C3010" i="5"/>
  <c r="B3010" i="5"/>
  <c r="A3010" i="5"/>
  <c r="AD3009" i="5"/>
  <c r="AC3009" i="5"/>
  <c r="AB3009" i="5"/>
  <c r="AA3009" i="5"/>
  <c r="Z3009" i="5"/>
  <c r="Y3009" i="5"/>
  <c r="X3009" i="5"/>
  <c r="W3009" i="5"/>
  <c r="V3009" i="5"/>
  <c r="U3009" i="5"/>
  <c r="S3009" i="5"/>
  <c r="R3009" i="5"/>
  <c r="Q3009" i="5"/>
  <c r="P3009" i="5"/>
  <c r="O3009" i="5"/>
  <c r="N3009" i="5"/>
  <c r="M3009" i="5"/>
  <c r="L3009" i="5"/>
  <c r="K3009" i="5"/>
  <c r="J3009" i="5"/>
  <c r="I3009" i="5"/>
  <c r="H3009" i="5"/>
  <c r="G3009" i="5"/>
  <c r="F3009" i="5"/>
  <c r="E3009" i="5"/>
  <c r="D3009" i="5"/>
  <c r="C3009" i="5"/>
  <c r="B3009" i="5"/>
  <c r="A3009" i="5"/>
  <c r="AE3008" i="5"/>
  <c r="AD3008" i="5"/>
  <c r="AC3008" i="5"/>
  <c r="AB3008" i="5"/>
  <c r="AA3008" i="5"/>
  <c r="Z3008" i="5"/>
  <c r="Y3008" i="5"/>
  <c r="X3008" i="5"/>
  <c r="W3008" i="5"/>
  <c r="V3008" i="5"/>
  <c r="U3008" i="5"/>
  <c r="T3008" i="5"/>
  <c r="AF3008" i="5" s="1"/>
  <c r="S3008" i="5"/>
  <c r="R3008" i="5"/>
  <c r="Q3008" i="5"/>
  <c r="P3008" i="5"/>
  <c r="O3008" i="5"/>
  <c r="N3008" i="5"/>
  <c r="M3008" i="5"/>
  <c r="L3008" i="5"/>
  <c r="K3008" i="5"/>
  <c r="J3008" i="5"/>
  <c r="I3008" i="5"/>
  <c r="H3008" i="5"/>
  <c r="G3008" i="5"/>
  <c r="F3008" i="5"/>
  <c r="E3008" i="5"/>
  <c r="D3008" i="5"/>
  <c r="C3008" i="5"/>
  <c r="B3008" i="5"/>
  <c r="A3008" i="5"/>
  <c r="AD3007" i="5"/>
  <c r="AC3007" i="5"/>
  <c r="AB3007" i="5"/>
  <c r="AA3007" i="5"/>
  <c r="Z3007" i="5"/>
  <c r="Y3007" i="5"/>
  <c r="X3007" i="5"/>
  <c r="W3007" i="5"/>
  <c r="V3007" i="5"/>
  <c r="U3007" i="5"/>
  <c r="T3007" i="5"/>
  <c r="AF3007" i="5" s="1"/>
  <c r="S3007" i="5"/>
  <c r="R3007" i="5"/>
  <c r="Q3007" i="5"/>
  <c r="P3007" i="5"/>
  <c r="O3007" i="5"/>
  <c r="N3007" i="5"/>
  <c r="M3007" i="5"/>
  <c r="L3007" i="5"/>
  <c r="K3007" i="5"/>
  <c r="J3007" i="5"/>
  <c r="I3007" i="5"/>
  <c r="H3007" i="5"/>
  <c r="G3007" i="5"/>
  <c r="F3007" i="5"/>
  <c r="E3007" i="5"/>
  <c r="D3007" i="5"/>
  <c r="AE3007" i="5" s="1"/>
  <c r="C3007" i="5"/>
  <c r="B3007" i="5"/>
  <c r="A3007" i="5"/>
  <c r="AD3006" i="5"/>
  <c r="AC3006" i="5"/>
  <c r="AB3006" i="5"/>
  <c r="AA3006" i="5"/>
  <c r="Z3006" i="5"/>
  <c r="Y3006" i="5"/>
  <c r="X3006" i="5"/>
  <c r="W3006" i="5"/>
  <c r="V3006" i="5"/>
  <c r="U3006" i="5"/>
  <c r="S3006" i="5"/>
  <c r="R3006" i="5"/>
  <c r="Q3006" i="5"/>
  <c r="P3006" i="5"/>
  <c r="O3006" i="5"/>
  <c r="N3006" i="5"/>
  <c r="M3006" i="5"/>
  <c r="L3006" i="5"/>
  <c r="K3006" i="5"/>
  <c r="J3006" i="5"/>
  <c r="I3006" i="5"/>
  <c r="H3006" i="5"/>
  <c r="G3006" i="5"/>
  <c r="F3006" i="5"/>
  <c r="E3006" i="5"/>
  <c r="D3006" i="5"/>
  <c r="C3006" i="5"/>
  <c r="B3006" i="5"/>
  <c r="A3006" i="5"/>
  <c r="AE3005" i="5"/>
  <c r="AD3005" i="5"/>
  <c r="AC3005" i="5"/>
  <c r="AB3005" i="5"/>
  <c r="AA3005" i="5"/>
  <c r="Z3005" i="5"/>
  <c r="Y3005" i="5"/>
  <c r="X3005" i="5"/>
  <c r="W3005" i="5"/>
  <c r="V3005" i="5"/>
  <c r="U3005" i="5"/>
  <c r="T3005" i="5"/>
  <c r="AF3005" i="5" s="1"/>
  <c r="S3005" i="5"/>
  <c r="R3005" i="5"/>
  <c r="Q3005" i="5"/>
  <c r="P3005" i="5"/>
  <c r="O3005" i="5"/>
  <c r="N3005" i="5"/>
  <c r="M3005" i="5"/>
  <c r="L3005" i="5"/>
  <c r="K3005" i="5"/>
  <c r="J3005" i="5"/>
  <c r="I3005" i="5"/>
  <c r="H3005" i="5"/>
  <c r="G3005" i="5"/>
  <c r="F3005" i="5"/>
  <c r="E3005" i="5"/>
  <c r="D3005" i="5"/>
  <c r="C3005" i="5"/>
  <c r="B3005" i="5"/>
  <c r="A3005" i="5"/>
  <c r="AD3004" i="5"/>
  <c r="AC3004" i="5"/>
  <c r="AB3004" i="5"/>
  <c r="AA3004" i="5"/>
  <c r="Z3004" i="5"/>
  <c r="Y3004" i="5"/>
  <c r="X3004" i="5"/>
  <c r="W3004" i="5"/>
  <c r="V3004" i="5"/>
  <c r="U3004" i="5"/>
  <c r="S3004" i="5"/>
  <c r="R3004" i="5"/>
  <c r="Q3004" i="5"/>
  <c r="P3004" i="5"/>
  <c r="O3004" i="5"/>
  <c r="N3004" i="5"/>
  <c r="M3004" i="5"/>
  <c r="L3004" i="5"/>
  <c r="K3004" i="5"/>
  <c r="J3004" i="5"/>
  <c r="I3004" i="5"/>
  <c r="H3004" i="5"/>
  <c r="G3004" i="5"/>
  <c r="F3004" i="5"/>
  <c r="E3004" i="5"/>
  <c r="D3004" i="5"/>
  <c r="C3004" i="5"/>
  <c r="B3004" i="5"/>
  <c r="A3004" i="5"/>
  <c r="AD3003" i="5"/>
  <c r="AC3003" i="5"/>
  <c r="AB3003" i="5"/>
  <c r="AA3003" i="5"/>
  <c r="Z3003" i="5"/>
  <c r="Y3003" i="5"/>
  <c r="X3003" i="5"/>
  <c r="W3003" i="5"/>
  <c r="V3003" i="5"/>
  <c r="U3003" i="5"/>
  <c r="S3003" i="5"/>
  <c r="R3003" i="5"/>
  <c r="Q3003" i="5"/>
  <c r="P3003" i="5"/>
  <c r="O3003" i="5"/>
  <c r="N3003" i="5"/>
  <c r="M3003" i="5"/>
  <c r="L3003" i="5"/>
  <c r="K3003" i="5"/>
  <c r="J3003" i="5"/>
  <c r="I3003" i="5"/>
  <c r="H3003" i="5"/>
  <c r="G3003" i="5"/>
  <c r="F3003" i="5"/>
  <c r="E3003" i="5"/>
  <c r="D3003" i="5"/>
  <c r="C3003" i="5"/>
  <c r="B3003" i="5"/>
  <c r="A3003" i="5"/>
  <c r="AE3002" i="5"/>
  <c r="AD3002" i="5"/>
  <c r="AC3002" i="5"/>
  <c r="AB3002" i="5"/>
  <c r="AA3002" i="5"/>
  <c r="Z3002" i="5"/>
  <c r="Y3002" i="5"/>
  <c r="X3002" i="5"/>
  <c r="W3002" i="5"/>
  <c r="V3002" i="5"/>
  <c r="U3002" i="5"/>
  <c r="T3002" i="5"/>
  <c r="S3002" i="5"/>
  <c r="R3002" i="5"/>
  <c r="Q3002" i="5"/>
  <c r="P3002" i="5"/>
  <c r="O3002" i="5"/>
  <c r="N3002" i="5"/>
  <c r="M3002" i="5"/>
  <c r="L3002" i="5"/>
  <c r="K3002" i="5"/>
  <c r="J3002" i="5"/>
  <c r="I3002" i="5"/>
  <c r="H3002" i="5"/>
  <c r="G3002" i="5"/>
  <c r="F3002" i="5"/>
  <c r="E3002" i="5"/>
  <c r="D3002" i="5"/>
  <c r="C3002" i="5"/>
  <c r="B3002" i="5"/>
  <c r="A3002" i="5"/>
  <c r="AE3001" i="5"/>
  <c r="AD3001" i="5"/>
  <c r="AC3001" i="5"/>
  <c r="AB3001" i="5"/>
  <c r="AA3001" i="5"/>
  <c r="Z3001" i="5"/>
  <c r="Y3001" i="5"/>
  <c r="X3001" i="5"/>
  <c r="W3001" i="5"/>
  <c r="V3001" i="5"/>
  <c r="U3001" i="5"/>
  <c r="T3001" i="5"/>
  <c r="AF3001" i="5" s="1"/>
  <c r="S3001" i="5"/>
  <c r="R3001" i="5"/>
  <c r="Q3001" i="5"/>
  <c r="P3001" i="5"/>
  <c r="O3001" i="5"/>
  <c r="N3001" i="5"/>
  <c r="M3001" i="5"/>
  <c r="L3001" i="5"/>
  <c r="K3001" i="5"/>
  <c r="J3001" i="5"/>
  <c r="I3001" i="5"/>
  <c r="H3001" i="5"/>
  <c r="G3001" i="5"/>
  <c r="F3001" i="5"/>
  <c r="E3001" i="5"/>
  <c r="D3001" i="5"/>
  <c r="C3001" i="5"/>
  <c r="B3001" i="5"/>
  <c r="A3001" i="5"/>
  <c r="AD3000" i="5"/>
  <c r="AC3000" i="5"/>
  <c r="AB3000" i="5"/>
  <c r="AA3000" i="5"/>
  <c r="Z3000" i="5"/>
  <c r="Y3000" i="5"/>
  <c r="X3000" i="5"/>
  <c r="W3000" i="5"/>
  <c r="V3000" i="5"/>
  <c r="U3000" i="5"/>
  <c r="S3000" i="5"/>
  <c r="R3000" i="5"/>
  <c r="Q3000" i="5"/>
  <c r="P3000" i="5"/>
  <c r="O3000" i="5"/>
  <c r="N3000" i="5"/>
  <c r="M3000" i="5"/>
  <c r="L3000" i="5"/>
  <c r="K3000" i="5"/>
  <c r="J3000" i="5"/>
  <c r="I3000" i="5"/>
  <c r="H3000" i="5"/>
  <c r="G3000" i="5"/>
  <c r="F3000" i="5"/>
  <c r="E3000" i="5"/>
  <c r="D3000" i="5"/>
  <c r="C3000" i="5"/>
  <c r="B3000" i="5"/>
  <c r="A3000" i="5"/>
  <c r="AE2999" i="5"/>
  <c r="AD2999" i="5"/>
  <c r="AC2999" i="5"/>
  <c r="AB2999" i="5"/>
  <c r="AA2999" i="5"/>
  <c r="Z2999" i="5"/>
  <c r="Y2999" i="5"/>
  <c r="X2999" i="5"/>
  <c r="W2999" i="5"/>
  <c r="V2999" i="5"/>
  <c r="U2999" i="5"/>
  <c r="T2999" i="5"/>
  <c r="AF2999" i="5" s="1"/>
  <c r="S2999" i="5"/>
  <c r="R2999" i="5"/>
  <c r="Q2999" i="5"/>
  <c r="P2999" i="5"/>
  <c r="O2999" i="5"/>
  <c r="N2999" i="5"/>
  <c r="M2999" i="5"/>
  <c r="L2999" i="5"/>
  <c r="K2999" i="5"/>
  <c r="J2999" i="5"/>
  <c r="I2999" i="5"/>
  <c r="H2999" i="5"/>
  <c r="G2999" i="5"/>
  <c r="F2999" i="5"/>
  <c r="E2999" i="5"/>
  <c r="D2999" i="5"/>
  <c r="C2999" i="5"/>
  <c r="B2999" i="5"/>
  <c r="A2999" i="5"/>
  <c r="AE2998" i="5"/>
  <c r="AD2998" i="5"/>
  <c r="AC2998" i="5"/>
  <c r="AB2998" i="5"/>
  <c r="AA2998" i="5"/>
  <c r="Z2998" i="5"/>
  <c r="Y2998" i="5"/>
  <c r="X2998" i="5"/>
  <c r="W2998" i="5"/>
  <c r="V2998" i="5"/>
  <c r="U2998" i="5"/>
  <c r="T2998" i="5"/>
  <c r="AF2998" i="5" s="1"/>
  <c r="S2998" i="5"/>
  <c r="R2998" i="5"/>
  <c r="Q2998" i="5"/>
  <c r="P2998" i="5"/>
  <c r="O2998" i="5"/>
  <c r="N2998" i="5"/>
  <c r="M2998" i="5"/>
  <c r="L2998" i="5"/>
  <c r="K2998" i="5"/>
  <c r="J2998" i="5"/>
  <c r="I2998" i="5"/>
  <c r="H2998" i="5"/>
  <c r="G2998" i="5"/>
  <c r="F2998" i="5"/>
  <c r="E2998" i="5"/>
  <c r="D2998" i="5"/>
  <c r="C2998" i="5"/>
  <c r="B2998" i="5"/>
  <c r="A2998" i="5"/>
  <c r="AD2997" i="5"/>
  <c r="AC2997" i="5"/>
  <c r="AB2997" i="5"/>
  <c r="AA2997" i="5"/>
  <c r="Z2997" i="5"/>
  <c r="Y2997" i="5"/>
  <c r="X2997" i="5"/>
  <c r="W2997" i="5"/>
  <c r="V2997" i="5"/>
  <c r="U2997" i="5"/>
  <c r="S2997" i="5"/>
  <c r="R2997" i="5"/>
  <c r="Q2997" i="5"/>
  <c r="P2997" i="5"/>
  <c r="O2997" i="5"/>
  <c r="N2997" i="5"/>
  <c r="M2997" i="5"/>
  <c r="L2997" i="5"/>
  <c r="K2997" i="5"/>
  <c r="J2997" i="5"/>
  <c r="I2997" i="5"/>
  <c r="H2997" i="5"/>
  <c r="G2997" i="5"/>
  <c r="F2997" i="5"/>
  <c r="E2997" i="5"/>
  <c r="D2997" i="5"/>
  <c r="C2997" i="5"/>
  <c r="B2997" i="5"/>
  <c r="A2997" i="5"/>
  <c r="AE2996" i="5"/>
  <c r="AD2996" i="5"/>
  <c r="AC2996" i="5"/>
  <c r="AB2996" i="5"/>
  <c r="AA2996" i="5"/>
  <c r="Z2996" i="5"/>
  <c r="Y2996" i="5"/>
  <c r="X2996" i="5"/>
  <c r="W2996" i="5"/>
  <c r="V2996" i="5"/>
  <c r="U2996" i="5"/>
  <c r="T2996" i="5"/>
  <c r="AF2996" i="5" s="1"/>
  <c r="S2996" i="5"/>
  <c r="R2996" i="5"/>
  <c r="Q2996" i="5"/>
  <c r="P2996" i="5"/>
  <c r="O2996" i="5"/>
  <c r="N2996" i="5"/>
  <c r="M2996" i="5"/>
  <c r="L2996" i="5"/>
  <c r="K2996" i="5"/>
  <c r="J2996" i="5"/>
  <c r="I2996" i="5"/>
  <c r="H2996" i="5"/>
  <c r="G2996" i="5"/>
  <c r="F2996" i="5"/>
  <c r="E2996" i="5"/>
  <c r="D2996" i="5"/>
  <c r="C2996" i="5"/>
  <c r="B2996" i="5"/>
  <c r="A2996" i="5"/>
  <c r="AD2995" i="5"/>
  <c r="AC2995" i="5"/>
  <c r="AB2995" i="5"/>
  <c r="AA2995" i="5"/>
  <c r="Z2995" i="5"/>
  <c r="Y2995" i="5"/>
  <c r="X2995" i="5"/>
  <c r="W2995" i="5"/>
  <c r="V2995" i="5"/>
  <c r="U2995" i="5"/>
  <c r="S2995" i="5"/>
  <c r="R2995" i="5"/>
  <c r="Q2995" i="5"/>
  <c r="P2995" i="5"/>
  <c r="O2995" i="5"/>
  <c r="N2995" i="5"/>
  <c r="M2995" i="5"/>
  <c r="L2995" i="5"/>
  <c r="K2995" i="5"/>
  <c r="J2995" i="5"/>
  <c r="I2995" i="5"/>
  <c r="H2995" i="5"/>
  <c r="G2995" i="5"/>
  <c r="F2995" i="5"/>
  <c r="E2995" i="5"/>
  <c r="D2995" i="5"/>
  <c r="C2995" i="5"/>
  <c r="B2995" i="5"/>
  <c r="A2995" i="5"/>
  <c r="AD2994" i="5"/>
  <c r="AC2994" i="5"/>
  <c r="AB2994" i="5"/>
  <c r="AA2994" i="5"/>
  <c r="Z2994" i="5"/>
  <c r="Y2994" i="5"/>
  <c r="X2994" i="5"/>
  <c r="W2994" i="5"/>
  <c r="V2994" i="5"/>
  <c r="U2994" i="5"/>
  <c r="S2994" i="5"/>
  <c r="R2994" i="5"/>
  <c r="Q2994" i="5"/>
  <c r="P2994" i="5"/>
  <c r="O2994" i="5"/>
  <c r="N2994" i="5"/>
  <c r="M2994" i="5"/>
  <c r="L2994" i="5"/>
  <c r="K2994" i="5"/>
  <c r="J2994" i="5"/>
  <c r="I2994" i="5"/>
  <c r="H2994" i="5"/>
  <c r="G2994" i="5"/>
  <c r="F2994" i="5"/>
  <c r="E2994" i="5"/>
  <c r="D2994" i="5"/>
  <c r="C2994" i="5"/>
  <c r="B2994" i="5"/>
  <c r="A2994" i="5"/>
  <c r="AE2993" i="5"/>
  <c r="AD2993" i="5"/>
  <c r="AC2993" i="5"/>
  <c r="AB2993" i="5"/>
  <c r="AA2993" i="5"/>
  <c r="Z2993" i="5"/>
  <c r="Y2993" i="5"/>
  <c r="X2993" i="5"/>
  <c r="W2993" i="5"/>
  <c r="V2993" i="5"/>
  <c r="U2993" i="5"/>
  <c r="T2993" i="5"/>
  <c r="S2993" i="5"/>
  <c r="R2993" i="5"/>
  <c r="Q2993" i="5"/>
  <c r="P2993" i="5"/>
  <c r="O2993" i="5"/>
  <c r="N2993" i="5"/>
  <c r="M2993" i="5"/>
  <c r="L2993" i="5"/>
  <c r="K2993" i="5"/>
  <c r="J2993" i="5"/>
  <c r="I2993" i="5"/>
  <c r="H2993" i="5"/>
  <c r="G2993" i="5"/>
  <c r="F2993" i="5"/>
  <c r="E2993" i="5"/>
  <c r="D2993" i="5"/>
  <c r="C2993" i="5"/>
  <c r="B2993" i="5"/>
  <c r="A2993" i="5"/>
  <c r="AD2992" i="5"/>
  <c r="AC2992" i="5"/>
  <c r="AB2992" i="5"/>
  <c r="AA2992" i="5"/>
  <c r="Z2992" i="5"/>
  <c r="Y2992" i="5"/>
  <c r="X2992" i="5"/>
  <c r="W2992" i="5"/>
  <c r="V2992" i="5"/>
  <c r="U2992" i="5"/>
  <c r="S2992" i="5"/>
  <c r="R2992" i="5"/>
  <c r="Q2992" i="5"/>
  <c r="P2992" i="5"/>
  <c r="O2992" i="5"/>
  <c r="N2992" i="5"/>
  <c r="M2992" i="5"/>
  <c r="L2992" i="5"/>
  <c r="K2992" i="5"/>
  <c r="J2992" i="5"/>
  <c r="I2992" i="5"/>
  <c r="H2992" i="5"/>
  <c r="G2992" i="5"/>
  <c r="F2992" i="5"/>
  <c r="E2992" i="5"/>
  <c r="D2992" i="5"/>
  <c r="C2992" i="5"/>
  <c r="B2992" i="5"/>
  <c r="A2992" i="5"/>
  <c r="AD2991" i="5"/>
  <c r="AC2991" i="5"/>
  <c r="AB2991" i="5"/>
  <c r="AA2991" i="5"/>
  <c r="Z2991" i="5"/>
  <c r="Y2991" i="5"/>
  <c r="X2991" i="5"/>
  <c r="W2991" i="5"/>
  <c r="V2991" i="5"/>
  <c r="U2991" i="5"/>
  <c r="S2991" i="5"/>
  <c r="R2991" i="5"/>
  <c r="Q2991" i="5"/>
  <c r="P2991" i="5"/>
  <c r="O2991" i="5"/>
  <c r="N2991" i="5"/>
  <c r="M2991" i="5"/>
  <c r="L2991" i="5"/>
  <c r="K2991" i="5"/>
  <c r="J2991" i="5"/>
  <c r="I2991" i="5"/>
  <c r="H2991" i="5"/>
  <c r="G2991" i="5"/>
  <c r="F2991" i="5"/>
  <c r="E2991" i="5"/>
  <c r="D2991" i="5"/>
  <c r="C2991" i="5"/>
  <c r="B2991" i="5"/>
  <c r="A2991" i="5"/>
  <c r="AE2990" i="5"/>
  <c r="AD2990" i="5"/>
  <c r="AC2990" i="5"/>
  <c r="AB2990" i="5"/>
  <c r="AA2990" i="5"/>
  <c r="Z2990" i="5"/>
  <c r="Y2990" i="5"/>
  <c r="X2990" i="5"/>
  <c r="W2990" i="5"/>
  <c r="V2990" i="5"/>
  <c r="U2990" i="5"/>
  <c r="T2990" i="5"/>
  <c r="S2990" i="5"/>
  <c r="R2990" i="5"/>
  <c r="Q2990" i="5"/>
  <c r="P2990" i="5"/>
  <c r="O2990" i="5"/>
  <c r="N2990" i="5"/>
  <c r="M2990" i="5"/>
  <c r="L2990" i="5"/>
  <c r="K2990" i="5"/>
  <c r="J2990" i="5"/>
  <c r="I2990" i="5"/>
  <c r="H2990" i="5"/>
  <c r="G2990" i="5"/>
  <c r="F2990" i="5"/>
  <c r="E2990" i="5"/>
  <c r="D2990" i="5"/>
  <c r="C2990" i="5"/>
  <c r="B2990" i="5"/>
  <c r="A2990" i="5"/>
  <c r="AE2989" i="5"/>
  <c r="AD2989" i="5"/>
  <c r="AC2989" i="5"/>
  <c r="AB2989" i="5"/>
  <c r="AA2989" i="5"/>
  <c r="Z2989" i="5"/>
  <c r="Y2989" i="5"/>
  <c r="X2989" i="5"/>
  <c r="W2989" i="5"/>
  <c r="V2989" i="5"/>
  <c r="U2989" i="5"/>
  <c r="T2989" i="5"/>
  <c r="AF2989" i="5" s="1"/>
  <c r="S2989" i="5"/>
  <c r="R2989" i="5"/>
  <c r="Q2989" i="5"/>
  <c r="P2989" i="5"/>
  <c r="O2989" i="5"/>
  <c r="N2989" i="5"/>
  <c r="M2989" i="5"/>
  <c r="L2989" i="5"/>
  <c r="K2989" i="5"/>
  <c r="J2989" i="5"/>
  <c r="I2989" i="5"/>
  <c r="H2989" i="5"/>
  <c r="G2989" i="5"/>
  <c r="F2989" i="5"/>
  <c r="E2989" i="5"/>
  <c r="D2989" i="5"/>
  <c r="C2989" i="5"/>
  <c r="B2989" i="5"/>
  <c r="A2989" i="5"/>
  <c r="AD2988" i="5"/>
  <c r="AC2988" i="5"/>
  <c r="AB2988" i="5"/>
  <c r="AA2988" i="5"/>
  <c r="Z2988" i="5"/>
  <c r="Y2988" i="5"/>
  <c r="X2988" i="5"/>
  <c r="W2988" i="5"/>
  <c r="V2988" i="5"/>
  <c r="U2988" i="5"/>
  <c r="S2988" i="5"/>
  <c r="R2988" i="5"/>
  <c r="Q2988" i="5"/>
  <c r="P2988" i="5"/>
  <c r="O2988" i="5"/>
  <c r="N2988" i="5"/>
  <c r="M2988" i="5"/>
  <c r="L2988" i="5"/>
  <c r="K2988" i="5"/>
  <c r="J2988" i="5"/>
  <c r="I2988" i="5"/>
  <c r="H2988" i="5"/>
  <c r="G2988" i="5"/>
  <c r="F2988" i="5"/>
  <c r="E2988" i="5"/>
  <c r="D2988" i="5"/>
  <c r="C2988" i="5"/>
  <c r="B2988" i="5"/>
  <c r="A2988" i="5"/>
  <c r="AE2987" i="5"/>
  <c r="AD2987" i="5"/>
  <c r="AC2987" i="5"/>
  <c r="AB2987" i="5"/>
  <c r="AA2987" i="5"/>
  <c r="Z2987" i="5"/>
  <c r="Y2987" i="5"/>
  <c r="X2987" i="5"/>
  <c r="W2987" i="5"/>
  <c r="V2987" i="5"/>
  <c r="U2987" i="5"/>
  <c r="T2987" i="5"/>
  <c r="AF2987" i="5" s="1"/>
  <c r="S2987" i="5"/>
  <c r="R2987" i="5"/>
  <c r="Q2987" i="5"/>
  <c r="P2987" i="5"/>
  <c r="O2987" i="5"/>
  <c r="N2987" i="5"/>
  <c r="M2987" i="5"/>
  <c r="L2987" i="5"/>
  <c r="K2987" i="5"/>
  <c r="J2987" i="5"/>
  <c r="I2987" i="5"/>
  <c r="H2987" i="5"/>
  <c r="G2987" i="5"/>
  <c r="F2987" i="5"/>
  <c r="E2987" i="5"/>
  <c r="D2987" i="5"/>
  <c r="C2987" i="5"/>
  <c r="B2987" i="5"/>
  <c r="A2987" i="5"/>
  <c r="AE2986" i="5"/>
  <c r="AD2986" i="5"/>
  <c r="AC2986" i="5"/>
  <c r="AB2986" i="5"/>
  <c r="AA2986" i="5"/>
  <c r="Z2986" i="5"/>
  <c r="Y2986" i="5"/>
  <c r="X2986" i="5"/>
  <c r="W2986" i="5"/>
  <c r="V2986" i="5"/>
  <c r="U2986" i="5"/>
  <c r="T2986" i="5"/>
  <c r="AF2986" i="5" s="1"/>
  <c r="S2986" i="5"/>
  <c r="R2986" i="5"/>
  <c r="Q2986" i="5"/>
  <c r="P2986" i="5"/>
  <c r="O2986" i="5"/>
  <c r="N2986" i="5"/>
  <c r="M2986" i="5"/>
  <c r="L2986" i="5"/>
  <c r="K2986" i="5"/>
  <c r="J2986" i="5"/>
  <c r="I2986" i="5"/>
  <c r="H2986" i="5"/>
  <c r="G2986" i="5"/>
  <c r="F2986" i="5"/>
  <c r="E2986" i="5"/>
  <c r="D2986" i="5"/>
  <c r="C2986" i="5"/>
  <c r="B2986" i="5"/>
  <c r="A2986" i="5"/>
  <c r="AD2985" i="5"/>
  <c r="AC2985" i="5"/>
  <c r="AB2985" i="5"/>
  <c r="AA2985" i="5"/>
  <c r="Z2985" i="5"/>
  <c r="Y2985" i="5"/>
  <c r="X2985" i="5"/>
  <c r="W2985" i="5"/>
  <c r="V2985" i="5"/>
  <c r="U2985" i="5"/>
  <c r="S2985" i="5"/>
  <c r="R2985" i="5"/>
  <c r="Q2985" i="5"/>
  <c r="P2985" i="5"/>
  <c r="O2985" i="5"/>
  <c r="N2985" i="5"/>
  <c r="M2985" i="5"/>
  <c r="L2985" i="5"/>
  <c r="K2985" i="5"/>
  <c r="J2985" i="5"/>
  <c r="I2985" i="5"/>
  <c r="H2985" i="5"/>
  <c r="G2985" i="5"/>
  <c r="F2985" i="5"/>
  <c r="E2985" i="5"/>
  <c r="D2985" i="5"/>
  <c r="C2985" i="5"/>
  <c r="B2985" i="5"/>
  <c r="A2985" i="5"/>
  <c r="AE2984" i="5"/>
  <c r="AD2984" i="5"/>
  <c r="AC2984" i="5"/>
  <c r="AB2984" i="5"/>
  <c r="AA2984" i="5"/>
  <c r="Z2984" i="5"/>
  <c r="Y2984" i="5"/>
  <c r="X2984" i="5"/>
  <c r="W2984" i="5"/>
  <c r="V2984" i="5"/>
  <c r="U2984" i="5"/>
  <c r="T2984" i="5"/>
  <c r="AF2984" i="5" s="1"/>
  <c r="S2984" i="5"/>
  <c r="R2984" i="5"/>
  <c r="Q2984" i="5"/>
  <c r="P2984" i="5"/>
  <c r="O2984" i="5"/>
  <c r="N2984" i="5"/>
  <c r="M2984" i="5"/>
  <c r="L2984" i="5"/>
  <c r="K2984" i="5"/>
  <c r="J2984" i="5"/>
  <c r="I2984" i="5"/>
  <c r="H2984" i="5"/>
  <c r="G2984" i="5"/>
  <c r="F2984" i="5"/>
  <c r="E2984" i="5"/>
  <c r="D2984" i="5"/>
  <c r="C2984" i="5"/>
  <c r="B2984" i="5"/>
  <c r="A2984" i="5"/>
  <c r="AD2983" i="5"/>
  <c r="AC2983" i="5"/>
  <c r="AB2983" i="5"/>
  <c r="AA2983" i="5"/>
  <c r="Z2983" i="5"/>
  <c r="Y2983" i="5"/>
  <c r="X2983" i="5"/>
  <c r="W2983" i="5"/>
  <c r="V2983" i="5"/>
  <c r="U2983" i="5"/>
  <c r="T2983" i="5"/>
  <c r="AF2983" i="5" s="1"/>
  <c r="S2983" i="5"/>
  <c r="R2983" i="5"/>
  <c r="Q2983" i="5"/>
  <c r="P2983" i="5"/>
  <c r="O2983" i="5"/>
  <c r="N2983" i="5"/>
  <c r="M2983" i="5"/>
  <c r="L2983" i="5"/>
  <c r="K2983" i="5"/>
  <c r="J2983" i="5"/>
  <c r="I2983" i="5"/>
  <c r="H2983" i="5"/>
  <c r="G2983" i="5"/>
  <c r="F2983" i="5"/>
  <c r="E2983" i="5"/>
  <c r="D2983" i="5"/>
  <c r="AE2983" i="5" s="1"/>
  <c r="C2983" i="5"/>
  <c r="B2983" i="5"/>
  <c r="A2983" i="5"/>
  <c r="AD2982" i="5"/>
  <c r="AC2982" i="5"/>
  <c r="AB2982" i="5"/>
  <c r="AA2982" i="5"/>
  <c r="Z2982" i="5"/>
  <c r="Y2982" i="5"/>
  <c r="X2982" i="5"/>
  <c r="W2982" i="5"/>
  <c r="V2982" i="5"/>
  <c r="U2982" i="5"/>
  <c r="S2982" i="5"/>
  <c r="R2982" i="5"/>
  <c r="Q2982" i="5"/>
  <c r="P2982" i="5"/>
  <c r="O2982" i="5"/>
  <c r="N2982" i="5"/>
  <c r="M2982" i="5"/>
  <c r="L2982" i="5"/>
  <c r="K2982" i="5"/>
  <c r="J2982" i="5"/>
  <c r="I2982" i="5"/>
  <c r="H2982" i="5"/>
  <c r="G2982" i="5"/>
  <c r="F2982" i="5"/>
  <c r="E2982" i="5"/>
  <c r="D2982" i="5"/>
  <c r="C2982" i="5"/>
  <c r="B2982" i="5"/>
  <c r="A2982" i="5"/>
  <c r="AE2981" i="5"/>
  <c r="AD2981" i="5"/>
  <c r="AC2981" i="5"/>
  <c r="AB2981" i="5"/>
  <c r="AA2981" i="5"/>
  <c r="Z2981" i="5"/>
  <c r="Y2981" i="5"/>
  <c r="X2981" i="5"/>
  <c r="W2981" i="5"/>
  <c r="V2981" i="5"/>
  <c r="U2981" i="5"/>
  <c r="T2981" i="5"/>
  <c r="AF2981" i="5" s="1"/>
  <c r="S2981" i="5"/>
  <c r="R2981" i="5"/>
  <c r="Q2981" i="5"/>
  <c r="P2981" i="5"/>
  <c r="O2981" i="5"/>
  <c r="N2981" i="5"/>
  <c r="M2981" i="5"/>
  <c r="L2981" i="5"/>
  <c r="K2981" i="5"/>
  <c r="J2981" i="5"/>
  <c r="I2981" i="5"/>
  <c r="H2981" i="5"/>
  <c r="G2981" i="5"/>
  <c r="F2981" i="5"/>
  <c r="E2981" i="5"/>
  <c r="D2981" i="5"/>
  <c r="C2981" i="5"/>
  <c r="B2981" i="5"/>
  <c r="A2981" i="5"/>
  <c r="AD2980" i="5"/>
  <c r="AC2980" i="5"/>
  <c r="AB2980" i="5"/>
  <c r="AA2980" i="5"/>
  <c r="Z2980" i="5"/>
  <c r="Y2980" i="5"/>
  <c r="X2980" i="5"/>
  <c r="W2980" i="5"/>
  <c r="V2980" i="5"/>
  <c r="U2980" i="5"/>
  <c r="S2980" i="5"/>
  <c r="R2980" i="5"/>
  <c r="Q2980" i="5"/>
  <c r="P2980" i="5"/>
  <c r="O2980" i="5"/>
  <c r="N2980" i="5"/>
  <c r="M2980" i="5"/>
  <c r="L2980" i="5"/>
  <c r="K2980" i="5"/>
  <c r="J2980" i="5"/>
  <c r="I2980" i="5"/>
  <c r="H2980" i="5"/>
  <c r="G2980" i="5"/>
  <c r="F2980" i="5"/>
  <c r="E2980" i="5"/>
  <c r="D2980" i="5"/>
  <c r="C2980" i="5"/>
  <c r="B2980" i="5"/>
  <c r="A2980" i="5"/>
  <c r="AD2979" i="5"/>
  <c r="AC2979" i="5"/>
  <c r="AB2979" i="5"/>
  <c r="AA2979" i="5"/>
  <c r="Z2979" i="5"/>
  <c r="Y2979" i="5"/>
  <c r="X2979" i="5"/>
  <c r="W2979" i="5"/>
  <c r="V2979" i="5"/>
  <c r="U2979" i="5"/>
  <c r="S2979" i="5"/>
  <c r="R2979" i="5"/>
  <c r="Q2979" i="5"/>
  <c r="P2979" i="5"/>
  <c r="O2979" i="5"/>
  <c r="N2979" i="5"/>
  <c r="M2979" i="5"/>
  <c r="L2979" i="5"/>
  <c r="K2979" i="5"/>
  <c r="J2979" i="5"/>
  <c r="I2979" i="5"/>
  <c r="H2979" i="5"/>
  <c r="G2979" i="5"/>
  <c r="F2979" i="5"/>
  <c r="E2979" i="5"/>
  <c r="D2979" i="5"/>
  <c r="C2979" i="5"/>
  <c r="B2979" i="5"/>
  <c r="A2979" i="5"/>
  <c r="AE2978" i="5"/>
  <c r="AD2978" i="5"/>
  <c r="AC2978" i="5"/>
  <c r="AB2978" i="5"/>
  <c r="AA2978" i="5"/>
  <c r="Z2978" i="5"/>
  <c r="Y2978" i="5"/>
  <c r="X2978" i="5"/>
  <c r="W2978" i="5"/>
  <c r="V2978" i="5"/>
  <c r="U2978" i="5"/>
  <c r="T2978" i="5"/>
  <c r="S2978" i="5"/>
  <c r="R2978" i="5"/>
  <c r="Q2978" i="5"/>
  <c r="P2978" i="5"/>
  <c r="O2978" i="5"/>
  <c r="N2978" i="5"/>
  <c r="M2978" i="5"/>
  <c r="L2978" i="5"/>
  <c r="K2978" i="5"/>
  <c r="J2978" i="5"/>
  <c r="I2978" i="5"/>
  <c r="H2978" i="5"/>
  <c r="G2978" i="5"/>
  <c r="F2978" i="5"/>
  <c r="E2978" i="5"/>
  <c r="D2978" i="5"/>
  <c r="C2978" i="5"/>
  <c r="B2978" i="5"/>
  <c r="A2978" i="5"/>
  <c r="AE2977" i="5"/>
  <c r="AD2977" i="5"/>
  <c r="AC2977" i="5"/>
  <c r="AB2977" i="5"/>
  <c r="AA2977" i="5"/>
  <c r="Z2977" i="5"/>
  <c r="Y2977" i="5"/>
  <c r="X2977" i="5"/>
  <c r="W2977" i="5"/>
  <c r="V2977" i="5"/>
  <c r="U2977" i="5"/>
  <c r="T2977" i="5"/>
  <c r="AF2977" i="5" s="1"/>
  <c r="S2977" i="5"/>
  <c r="R2977" i="5"/>
  <c r="Q2977" i="5"/>
  <c r="P2977" i="5"/>
  <c r="O2977" i="5"/>
  <c r="N2977" i="5"/>
  <c r="M2977" i="5"/>
  <c r="L2977" i="5"/>
  <c r="K2977" i="5"/>
  <c r="J2977" i="5"/>
  <c r="I2977" i="5"/>
  <c r="H2977" i="5"/>
  <c r="G2977" i="5"/>
  <c r="F2977" i="5"/>
  <c r="E2977" i="5"/>
  <c r="D2977" i="5"/>
  <c r="C2977" i="5"/>
  <c r="B2977" i="5"/>
  <c r="A2977" i="5"/>
  <c r="AD2976" i="5"/>
  <c r="AC2976" i="5"/>
  <c r="AB2976" i="5"/>
  <c r="AA2976" i="5"/>
  <c r="Z2976" i="5"/>
  <c r="Y2976" i="5"/>
  <c r="X2976" i="5"/>
  <c r="W2976" i="5"/>
  <c r="V2976" i="5"/>
  <c r="U2976" i="5"/>
  <c r="S2976" i="5"/>
  <c r="R2976" i="5"/>
  <c r="Q2976" i="5"/>
  <c r="P2976" i="5"/>
  <c r="O2976" i="5"/>
  <c r="N2976" i="5"/>
  <c r="M2976" i="5"/>
  <c r="L2976" i="5"/>
  <c r="K2976" i="5"/>
  <c r="J2976" i="5"/>
  <c r="I2976" i="5"/>
  <c r="H2976" i="5"/>
  <c r="G2976" i="5"/>
  <c r="F2976" i="5"/>
  <c r="E2976" i="5"/>
  <c r="D2976" i="5"/>
  <c r="C2976" i="5"/>
  <c r="B2976" i="5"/>
  <c r="A2976" i="5"/>
  <c r="AE2975" i="5"/>
  <c r="AD2975" i="5"/>
  <c r="AC2975" i="5"/>
  <c r="AB2975" i="5"/>
  <c r="AA2975" i="5"/>
  <c r="Z2975" i="5"/>
  <c r="Y2975" i="5"/>
  <c r="X2975" i="5"/>
  <c r="W2975" i="5"/>
  <c r="V2975" i="5"/>
  <c r="U2975" i="5"/>
  <c r="T2975" i="5"/>
  <c r="AF2975" i="5" s="1"/>
  <c r="S2975" i="5"/>
  <c r="R2975" i="5"/>
  <c r="Q2975" i="5"/>
  <c r="P2975" i="5"/>
  <c r="O2975" i="5"/>
  <c r="N2975" i="5"/>
  <c r="M2975" i="5"/>
  <c r="L2975" i="5"/>
  <c r="K2975" i="5"/>
  <c r="J2975" i="5"/>
  <c r="I2975" i="5"/>
  <c r="H2975" i="5"/>
  <c r="G2975" i="5"/>
  <c r="F2975" i="5"/>
  <c r="E2975" i="5"/>
  <c r="D2975" i="5"/>
  <c r="C2975" i="5"/>
  <c r="B2975" i="5"/>
  <c r="A2975" i="5"/>
  <c r="AE2974" i="5"/>
  <c r="AD2974" i="5"/>
  <c r="AC2974" i="5"/>
  <c r="AB2974" i="5"/>
  <c r="AA2974" i="5"/>
  <c r="Z2974" i="5"/>
  <c r="Y2974" i="5"/>
  <c r="X2974" i="5"/>
  <c r="W2974" i="5"/>
  <c r="V2974" i="5"/>
  <c r="U2974" i="5"/>
  <c r="T2974" i="5"/>
  <c r="AF2974" i="5" s="1"/>
  <c r="S2974" i="5"/>
  <c r="R2974" i="5"/>
  <c r="Q2974" i="5"/>
  <c r="P2974" i="5"/>
  <c r="O2974" i="5"/>
  <c r="N2974" i="5"/>
  <c r="M2974" i="5"/>
  <c r="L2974" i="5"/>
  <c r="K2974" i="5"/>
  <c r="J2974" i="5"/>
  <c r="I2974" i="5"/>
  <c r="H2974" i="5"/>
  <c r="G2974" i="5"/>
  <c r="F2974" i="5"/>
  <c r="E2974" i="5"/>
  <c r="D2974" i="5"/>
  <c r="C2974" i="5"/>
  <c r="B2974" i="5"/>
  <c r="A2974" i="5"/>
  <c r="AD2973" i="5"/>
  <c r="AC2973" i="5"/>
  <c r="AB2973" i="5"/>
  <c r="AA2973" i="5"/>
  <c r="Z2973" i="5"/>
  <c r="Y2973" i="5"/>
  <c r="X2973" i="5"/>
  <c r="W2973" i="5"/>
  <c r="V2973" i="5"/>
  <c r="U2973" i="5"/>
  <c r="S2973" i="5"/>
  <c r="R2973" i="5"/>
  <c r="Q2973" i="5"/>
  <c r="P2973" i="5"/>
  <c r="O2973" i="5"/>
  <c r="N2973" i="5"/>
  <c r="M2973" i="5"/>
  <c r="L2973" i="5"/>
  <c r="K2973" i="5"/>
  <c r="J2973" i="5"/>
  <c r="I2973" i="5"/>
  <c r="H2973" i="5"/>
  <c r="G2973" i="5"/>
  <c r="F2973" i="5"/>
  <c r="E2973" i="5"/>
  <c r="D2973" i="5"/>
  <c r="C2973" i="5"/>
  <c r="B2973" i="5"/>
  <c r="A2973" i="5"/>
  <c r="AE2972" i="5"/>
  <c r="AD2972" i="5"/>
  <c r="AC2972" i="5"/>
  <c r="AB2972" i="5"/>
  <c r="AA2972" i="5"/>
  <c r="Z2972" i="5"/>
  <c r="Y2972" i="5"/>
  <c r="X2972" i="5"/>
  <c r="W2972" i="5"/>
  <c r="V2972" i="5"/>
  <c r="U2972" i="5"/>
  <c r="T2972" i="5"/>
  <c r="AF2972" i="5" s="1"/>
  <c r="S2972" i="5"/>
  <c r="R2972" i="5"/>
  <c r="Q2972" i="5"/>
  <c r="P2972" i="5"/>
  <c r="O2972" i="5"/>
  <c r="N2972" i="5"/>
  <c r="M2972" i="5"/>
  <c r="L2972" i="5"/>
  <c r="K2972" i="5"/>
  <c r="J2972" i="5"/>
  <c r="I2972" i="5"/>
  <c r="H2972" i="5"/>
  <c r="G2972" i="5"/>
  <c r="F2972" i="5"/>
  <c r="E2972" i="5"/>
  <c r="D2972" i="5"/>
  <c r="C2972" i="5"/>
  <c r="B2972" i="5"/>
  <c r="A2972" i="5"/>
  <c r="AD2971" i="5"/>
  <c r="AC2971" i="5"/>
  <c r="AB2971" i="5"/>
  <c r="AA2971" i="5"/>
  <c r="Z2971" i="5"/>
  <c r="Y2971" i="5"/>
  <c r="X2971" i="5"/>
  <c r="W2971" i="5"/>
  <c r="V2971" i="5"/>
  <c r="U2971" i="5"/>
  <c r="S2971" i="5"/>
  <c r="R2971" i="5"/>
  <c r="Q2971" i="5"/>
  <c r="P2971" i="5"/>
  <c r="O2971" i="5"/>
  <c r="N2971" i="5"/>
  <c r="M2971" i="5"/>
  <c r="L2971" i="5"/>
  <c r="K2971" i="5"/>
  <c r="J2971" i="5"/>
  <c r="I2971" i="5"/>
  <c r="H2971" i="5"/>
  <c r="G2971" i="5"/>
  <c r="F2971" i="5"/>
  <c r="E2971" i="5"/>
  <c r="D2971" i="5"/>
  <c r="T2971" i="5" s="1"/>
  <c r="AF2971" i="5" s="1"/>
  <c r="C2971" i="5"/>
  <c r="B2971" i="5"/>
  <c r="A2971" i="5"/>
  <c r="AD2970" i="5"/>
  <c r="AC2970" i="5"/>
  <c r="AB2970" i="5"/>
  <c r="AA2970" i="5"/>
  <c r="Z2970" i="5"/>
  <c r="Y2970" i="5"/>
  <c r="X2970" i="5"/>
  <c r="W2970" i="5"/>
  <c r="V2970" i="5"/>
  <c r="U2970" i="5"/>
  <c r="S2970" i="5"/>
  <c r="R2970" i="5"/>
  <c r="Q2970" i="5"/>
  <c r="P2970" i="5"/>
  <c r="O2970" i="5"/>
  <c r="N2970" i="5"/>
  <c r="M2970" i="5"/>
  <c r="L2970" i="5"/>
  <c r="K2970" i="5"/>
  <c r="J2970" i="5"/>
  <c r="I2970" i="5"/>
  <c r="H2970" i="5"/>
  <c r="G2970" i="5"/>
  <c r="F2970" i="5"/>
  <c r="E2970" i="5"/>
  <c r="D2970" i="5"/>
  <c r="C2970" i="5"/>
  <c r="B2970" i="5"/>
  <c r="A2970" i="5"/>
  <c r="AE2969" i="5"/>
  <c r="AD2969" i="5"/>
  <c r="AC2969" i="5"/>
  <c r="AB2969" i="5"/>
  <c r="AA2969" i="5"/>
  <c r="Z2969" i="5"/>
  <c r="Y2969" i="5"/>
  <c r="X2969" i="5"/>
  <c r="W2969" i="5"/>
  <c r="V2969" i="5"/>
  <c r="U2969" i="5"/>
  <c r="T2969" i="5"/>
  <c r="AF2969" i="5" s="1"/>
  <c r="S2969" i="5"/>
  <c r="R2969" i="5"/>
  <c r="Q2969" i="5"/>
  <c r="P2969" i="5"/>
  <c r="O2969" i="5"/>
  <c r="N2969" i="5"/>
  <c r="M2969" i="5"/>
  <c r="L2969" i="5"/>
  <c r="K2969" i="5"/>
  <c r="J2969" i="5"/>
  <c r="I2969" i="5"/>
  <c r="H2969" i="5"/>
  <c r="G2969" i="5"/>
  <c r="F2969" i="5"/>
  <c r="E2969" i="5"/>
  <c r="D2969" i="5"/>
  <c r="C2969" i="5"/>
  <c r="B2969" i="5"/>
  <c r="A2969" i="5"/>
  <c r="AD2968" i="5"/>
  <c r="AC2968" i="5"/>
  <c r="AB2968" i="5"/>
  <c r="AA2968" i="5"/>
  <c r="Z2968" i="5"/>
  <c r="Y2968" i="5"/>
  <c r="X2968" i="5"/>
  <c r="W2968" i="5"/>
  <c r="V2968" i="5"/>
  <c r="U2968" i="5"/>
  <c r="S2968" i="5"/>
  <c r="R2968" i="5"/>
  <c r="Q2968" i="5"/>
  <c r="P2968" i="5"/>
  <c r="O2968" i="5"/>
  <c r="N2968" i="5"/>
  <c r="M2968" i="5"/>
  <c r="L2968" i="5"/>
  <c r="K2968" i="5"/>
  <c r="J2968" i="5"/>
  <c r="I2968" i="5"/>
  <c r="H2968" i="5"/>
  <c r="G2968" i="5"/>
  <c r="F2968" i="5"/>
  <c r="E2968" i="5"/>
  <c r="D2968" i="5"/>
  <c r="C2968" i="5"/>
  <c r="B2968" i="5"/>
  <c r="A2968" i="5"/>
  <c r="AD2967" i="5"/>
  <c r="AC2967" i="5"/>
  <c r="AB2967" i="5"/>
  <c r="AA2967" i="5"/>
  <c r="Z2967" i="5"/>
  <c r="Y2967" i="5"/>
  <c r="X2967" i="5"/>
  <c r="W2967" i="5"/>
  <c r="V2967" i="5"/>
  <c r="U2967" i="5"/>
  <c r="S2967" i="5"/>
  <c r="R2967" i="5"/>
  <c r="Q2967" i="5"/>
  <c r="P2967" i="5"/>
  <c r="O2967" i="5"/>
  <c r="N2967" i="5"/>
  <c r="M2967" i="5"/>
  <c r="L2967" i="5"/>
  <c r="K2967" i="5"/>
  <c r="J2967" i="5"/>
  <c r="I2967" i="5"/>
  <c r="H2967" i="5"/>
  <c r="G2967" i="5"/>
  <c r="F2967" i="5"/>
  <c r="E2967" i="5"/>
  <c r="D2967" i="5"/>
  <c r="C2967" i="5"/>
  <c r="B2967" i="5"/>
  <c r="A2967" i="5"/>
  <c r="AE2966" i="5"/>
  <c r="AD2966" i="5"/>
  <c r="AC2966" i="5"/>
  <c r="AB2966" i="5"/>
  <c r="AA2966" i="5"/>
  <c r="Z2966" i="5"/>
  <c r="Y2966" i="5"/>
  <c r="X2966" i="5"/>
  <c r="W2966" i="5"/>
  <c r="V2966" i="5"/>
  <c r="U2966" i="5"/>
  <c r="T2966" i="5"/>
  <c r="S2966" i="5"/>
  <c r="R2966" i="5"/>
  <c r="Q2966" i="5"/>
  <c r="P2966" i="5"/>
  <c r="O2966" i="5"/>
  <c r="N2966" i="5"/>
  <c r="M2966" i="5"/>
  <c r="L2966" i="5"/>
  <c r="K2966" i="5"/>
  <c r="J2966" i="5"/>
  <c r="I2966" i="5"/>
  <c r="H2966" i="5"/>
  <c r="G2966" i="5"/>
  <c r="F2966" i="5"/>
  <c r="E2966" i="5"/>
  <c r="D2966" i="5"/>
  <c r="C2966" i="5"/>
  <c r="B2966" i="5"/>
  <c r="A2966" i="5"/>
  <c r="AE2965" i="5"/>
  <c r="AD2965" i="5"/>
  <c r="AC2965" i="5"/>
  <c r="AB2965" i="5"/>
  <c r="AA2965" i="5"/>
  <c r="Z2965" i="5"/>
  <c r="Y2965" i="5"/>
  <c r="X2965" i="5"/>
  <c r="W2965" i="5"/>
  <c r="V2965" i="5"/>
  <c r="U2965" i="5"/>
  <c r="T2965" i="5"/>
  <c r="AF2965" i="5" s="1"/>
  <c r="S2965" i="5"/>
  <c r="R2965" i="5"/>
  <c r="Q2965" i="5"/>
  <c r="P2965" i="5"/>
  <c r="O2965" i="5"/>
  <c r="N2965" i="5"/>
  <c r="M2965" i="5"/>
  <c r="L2965" i="5"/>
  <c r="K2965" i="5"/>
  <c r="J2965" i="5"/>
  <c r="I2965" i="5"/>
  <c r="H2965" i="5"/>
  <c r="G2965" i="5"/>
  <c r="F2965" i="5"/>
  <c r="E2965" i="5"/>
  <c r="D2965" i="5"/>
  <c r="C2965" i="5"/>
  <c r="B2965" i="5"/>
  <c r="A2965" i="5"/>
  <c r="AD2964" i="5"/>
  <c r="AC2964" i="5"/>
  <c r="AB2964" i="5"/>
  <c r="AA2964" i="5"/>
  <c r="Z2964" i="5"/>
  <c r="Y2964" i="5"/>
  <c r="X2964" i="5"/>
  <c r="W2964" i="5"/>
  <c r="V2964" i="5"/>
  <c r="U2964" i="5"/>
  <c r="S2964" i="5"/>
  <c r="R2964" i="5"/>
  <c r="Q2964" i="5"/>
  <c r="P2964" i="5"/>
  <c r="O2964" i="5"/>
  <c r="N2964" i="5"/>
  <c r="M2964" i="5"/>
  <c r="L2964" i="5"/>
  <c r="K2964" i="5"/>
  <c r="J2964" i="5"/>
  <c r="I2964" i="5"/>
  <c r="H2964" i="5"/>
  <c r="G2964" i="5"/>
  <c r="F2964" i="5"/>
  <c r="E2964" i="5"/>
  <c r="D2964" i="5"/>
  <c r="C2964" i="5"/>
  <c r="B2964" i="5"/>
  <c r="A2964" i="5"/>
  <c r="AE2963" i="5"/>
  <c r="AD2963" i="5"/>
  <c r="AC2963" i="5"/>
  <c r="AB2963" i="5"/>
  <c r="AA2963" i="5"/>
  <c r="Z2963" i="5"/>
  <c r="Y2963" i="5"/>
  <c r="X2963" i="5"/>
  <c r="W2963" i="5"/>
  <c r="V2963" i="5"/>
  <c r="U2963" i="5"/>
  <c r="T2963" i="5"/>
  <c r="AF2963" i="5" s="1"/>
  <c r="S2963" i="5"/>
  <c r="R2963" i="5"/>
  <c r="Q2963" i="5"/>
  <c r="P2963" i="5"/>
  <c r="O2963" i="5"/>
  <c r="N2963" i="5"/>
  <c r="M2963" i="5"/>
  <c r="L2963" i="5"/>
  <c r="K2963" i="5"/>
  <c r="J2963" i="5"/>
  <c r="I2963" i="5"/>
  <c r="H2963" i="5"/>
  <c r="G2963" i="5"/>
  <c r="F2963" i="5"/>
  <c r="E2963" i="5"/>
  <c r="D2963" i="5"/>
  <c r="C2963" i="5"/>
  <c r="B2963" i="5"/>
  <c r="A2963" i="5"/>
  <c r="AE2962" i="5"/>
  <c r="AD2962" i="5"/>
  <c r="AC2962" i="5"/>
  <c r="AB2962" i="5"/>
  <c r="AA2962" i="5"/>
  <c r="Z2962" i="5"/>
  <c r="Y2962" i="5"/>
  <c r="X2962" i="5"/>
  <c r="W2962" i="5"/>
  <c r="V2962" i="5"/>
  <c r="U2962" i="5"/>
  <c r="T2962" i="5"/>
  <c r="AF2962" i="5" s="1"/>
  <c r="S2962" i="5"/>
  <c r="R2962" i="5"/>
  <c r="Q2962" i="5"/>
  <c r="P2962" i="5"/>
  <c r="O2962" i="5"/>
  <c r="N2962" i="5"/>
  <c r="M2962" i="5"/>
  <c r="L2962" i="5"/>
  <c r="K2962" i="5"/>
  <c r="J2962" i="5"/>
  <c r="I2962" i="5"/>
  <c r="H2962" i="5"/>
  <c r="G2962" i="5"/>
  <c r="F2962" i="5"/>
  <c r="E2962" i="5"/>
  <c r="D2962" i="5"/>
  <c r="C2962" i="5"/>
  <c r="B2962" i="5"/>
  <c r="A2962" i="5"/>
  <c r="AD2961" i="5"/>
  <c r="AC2961" i="5"/>
  <c r="AB2961" i="5"/>
  <c r="AA2961" i="5"/>
  <c r="Z2961" i="5"/>
  <c r="Y2961" i="5"/>
  <c r="X2961" i="5"/>
  <c r="W2961" i="5"/>
  <c r="V2961" i="5"/>
  <c r="U2961" i="5"/>
  <c r="S2961" i="5"/>
  <c r="R2961" i="5"/>
  <c r="Q2961" i="5"/>
  <c r="P2961" i="5"/>
  <c r="O2961" i="5"/>
  <c r="N2961" i="5"/>
  <c r="M2961" i="5"/>
  <c r="L2961" i="5"/>
  <c r="K2961" i="5"/>
  <c r="J2961" i="5"/>
  <c r="I2961" i="5"/>
  <c r="H2961" i="5"/>
  <c r="G2961" i="5"/>
  <c r="F2961" i="5"/>
  <c r="E2961" i="5"/>
  <c r="D2961" i="5"/>
  <c r="C2961" i="5"/>
  <c r="B2961" i="5"/>
  <c r="A2961" i="5"/>
  <c r="AE2960" i="5"/>
  <c r="AD2960" i="5"/>
  <c r="AC2960" i="5"/>
  <c r="AB2960" i="5"/>
  <c r="AA2960" i="5"/>
  <c r="Z2960" i="5"/>
  <c r="Y2960" i="5"/>
  <c r="X2960" i="5"/>
  <c r="W2960" i="5"/>
  <c r="V2960" i="5"/>
  <c r="U2960" i="5"/>
  <c r="T2960" i="5"/>
  <c r="AF2960" i="5" s="1"/>
  <c r="S2960" i="5"/>
  <c r="R2960" i="5"/>
  <c r="Q2960" i="5"/>
  <c r="P2960" i="5"/>
  <c r="O2960" i="5"/>
  <c r="N2960" i="5"/>
  <c r="M2960" i="5"/>
  <c r="L2960" i="5"/>
  <c r="K2960" i="5"/>
  <c r="J2960" i="5"/>
  <c r="I2960" i="5"/>
  <c r="H2960" i="5"/>
  <c r="G2960" i="5"/>
  <c r="F2960" i="5"/>
  <c r="E2960" i="5"/>
  <c r="D2960" i="5"/>
  <c r="C2960" i="5"/>
  <c r="B2960" i="5"/>
  <c r="A2960" i="5"/>
  <c r="AD2959" i="5"/>
  <c r="AC2959" i="5"/>
  <c r="AB2959" i="5"/>
  <c r="AA2959" i="5"/>
  <c r="Z2959" i="5"/>
  <c r="Y2959" i="5"/>
  <c r="X2959" i="5"/>
  <c r="W2959" i="5"/>
  <c r="V2959" i="5"/>
  <c r="U2959" i="5"/>
  <c r="T2959" i="5"/>
  <c r="AF2959" i="5" s="1"/>
  <c r="S2959" i="5"/>
  <c r="R2959" i="5"/>
  <c r="Q2959" i="5"/>
  <c r="P2959" i="5"/>
  <c r="O2959" i="5"/>
  <c r="N2959" i="5"/>
  <c r="M2959" i="5"/>
  <c r="L2959" i="5"/>
  <c r="K2959" i="5"/>
  <c r="J2959" i="5"/>
  <c r="I2959" i="5"/>
  <c r="H2959" i="5"/>
  <c r="G2959" i="5"/>
  <c r="F2959" i="5"/>
  <c r="E2959" i="5"/>
  <c r="D2959" i="5"/>
  <c r="AE2959" i="5" s="1"/>
  <c r="C2959" i="5"/>
  <c r="B2959" i="5"/>
  <c r="A2959" i="5"/>
  <c r="AD2958" i="5"/>
  <c r="AC2958" i="5"/>
  <c r="AB2958" i="5"/>
  <c r="AA2958" i="5"/>
  <c r="Z2958" i="5"/>
  <c r="Y2958" i="5"/>
  <c r="X2958" i="5"/>
  <c r="W2958" i="5"/>
  <c r="V2958" i="5"/>
  <c r="U2958" i="5"/>
  <c r="S2958" i="5"/>
  <c r="R2958" i="5"/>
  <c r="Q2958" i="5"/>
  <c r="P2958" i="5"/>
  <c r="O2958" i="5"/>
  <c r="N2958" i="5"/>
  <c r="M2958" i="5"/>
  <c r="L2958" i="5"/>
  <c r="K2958" i="5"/>
  <c r="J2958" i="5"/>
  <c r="I2958" i="5"/>
  <c r="H2958" i="5"/>
  <c r="G2958" i="5"/>
  <c r="F2958" i="5"/>
  <c r="E2958" i="5"/>
  <c r="D2958" i="5"/>
  <c r="C2958" i="5"/>
  <c r="B2958" i="5"/>
  <c r="A2958" i="5"/>
  <c r="AE2957" i="5"/>
  <c r="AD2957" i="5"/>
  <c r="AC2957" i="5"/>
  <c r="AB2957" i="5"/>
  <c r="AA2957" i="5"/>
  <c r="Z2957" i="5"/>
  <c r="Y2957" i="5"/>
  <c r="X2957" i="5"/>
  <c r="W2957" i="5"/>
  <c r="V2957" i="5"/>
  <c r="U2957" i="5"/>
  <c r="T2957" i="5"/>
  <c r="AF2957" i="5" s="1"/>
  <c r="S2957" i="5"/>
  <c r="R2957" i="5"/>
  <c r="Q2957" i="5"/>
  <c r="P2957" i="5"/>
  <c r="O2957" i="5"/>
  <c r="N2957" i="5"/>
  <c r="M2957" i="5"/>
  <c r="L2957" i="5"/>
  <c r="K2957" i="5"/>
  <c r="J2957" i="5"/>
  <c r="I2957" i="5"/>
  <c r="H2957" i="5"/>
  <c r="G2957" i="5"/>
  <c r="F2957" i="5"/>
  <c r="E2957" i="5"/>
  <c r="D2957" i="5"/>
  <c r="C2957" i="5"/>
  <c r="B2957" i="5"/>
  <c r="A2957" i="5"/>
  <c r="AD2956" i="5"/>
  <c r="AC2956" i="5"/>
  <c r="AB2956" i="5"/>
  <c r="AA2956" i="5"/>
  <c r="Z2956" i="5"/>
  <c r="Y2956" i="5"/>
  <c r="X2956" i="5"/>
  <c r="W2956" i="5"/>
  <c r="V2956" i="5"/>
  <c r="U2956" i="5"/>
  <c r="S2956" i="5"/>
  <c r="R2956" i="5"/>
  <c r="Q2956" i="5"/>
  <c r="P2956" i="5"/>
  <c r="O2956" i="5"/>
  <c r="N2956" i="5"/>
  <c r="M2956" i="5"/>
  <c r="L2956" i="5"/>
  <c r="K2956" i="5"/>
  <c r="J2956" i="5"/>
  <c r="I2956" i="5"/>
  <c r="H2956" i="5"/>
  <c r="G2956" i="5"/>
  <c r="F2956" i="5"/>
  <c r="E2956" i="5"/>
  <c r="D2956" i="5"/>
  <c r="C2956" i="5"/>
  <c r="B2956" i="5"/>
  <c r="A2956" i="5"/>
  <c r="AD2955" i="5"/>
  <c r="AC2955" i="5"/>
  <c r="AB2955" i="5"/>
  <c r="AA2955" i="5"/>
  <c r="Z2955" i="5"/>
  <c r="Y2955" i="5"/>
  <c r="X2955" i="5"/>
  <c r="W2955" i="5"/>
  <c r="V2955" i="5"/>
  <c r="U2955" i="5"/>
  <c r="S2955" i="5"/>
  <c r="R2955" i="5"/>
  <c r="Q2955" i="5"/>
  <c r="P2955" i="5"/>
  <c r="O2955" i="5"/>
  <c r="N2955" i="5"/>
  <c r="M2955" i="5"/>
  <c r="L2955" i="5"/>
  <c r="K2955" i="5"/>
  <c r="J2955" i="5"/>
  <c r="I2955" i="5"/>
  <c r="H2955" i="5"/>
  <c r="G2955" i="5"/>
  <c r="F2955" i="5"/>
  <c r="E2955" i="5"/>
  <c r="D2955" i="5"/>
  <c r="C2955" i="5"/>
  <c r="B2955" i="5"/>
  <c r="A2955" i="5"/>
  <c r="AE2954" i="5"/>
  <c r="AD2954" i="5"/>
  <c r="AC2954" i="5"/>
  <c r="AB2954" i="5"/>
  <c r="AA2954" i="5"/>
  <c r="Z2954" i="5"/>
  <c r="Y2954" i="5"/>
  <c r="X2954" i="5"/>
  <c r="W2954" i="5"/>
  <c r="V2954" i="5"/>
  <c r="U2954" i="5"/>
  <c r="T2954" i="5"/>
  <c r="S2954" i="5"/>
  <c r="R2954" i="5"/>
  <c r="Q2954" i="5"/>
  <c r="P2954" i="5"/>
  <c r="O2954" i="5"/>
  <c r="N2954" i="5"/>
  <c r="M2954" i="5"/>
  <c r="L2954" i="5"/>
  <c r="K2954" i="5"/>
  <c r="J2954" i="5"/>
  <c r="I2954" i="5"/>
  <c r="H2954" i="5"/>
  <c r="G2954" i="5"/>
  <c r="F2954" i="5"/>
  <c r="E2954" i="5"/>
  <c r="D2954" i="5"/>
  <c r="C2954" i="5"/>
  <c r="B2954" i="5"/>
  <c r="A2954" i="5"/>
  <c r="AE2953" i="5"/>
  <c r="AD2953" i="5"/>
  <c r="AC2953" i="5"/>
  <c r="AB2953" i="5"/>
  <c r="AA2953" i="5"/>
  <c r="Z2953" i="5"/>
  <c r="Y2953" i="5"/>
  <c r="X2953" i="5"/>
  <c r="W2953" i="5"/>
  <c r="V2953" i="5"/>
  <c r="U2953" i="5"/>
  <c r="T2953" i="5"/>
  <c r="AF2953" i="5" s="1"/>
  <c r="S2953" i="5"/>
  <c r="R2953" i="5"/>
  <c r="Q2953" i="5"/>
  <c r="P2953" i="5"/>
  <c r="O2953" i="5"/>
  <c r="N2953" i="5"/>
  <c r="M2953" i="5"/>
  <c r="L2953" i="5"/>
  <c r="K2953" i="5"/>
  <c r="J2953" i="5"/>
  <c r="I2953" i="5"/>
  <c r="H2953" i="5"/>
  <c r="G2953" i="5"/>
  <c r="F2953" i="5"/>
  <c r="E2953" i="5"/>
  <c r="D2953" i="5"/>
  <c r="C2953" i="5"/>
  <c r="B2953" i="5"/>
  <c r="A2953" i="5"/>
  <c r="AD2952" i="5"/>
  <c r="AC2952" i="5"/>
  <c r="AB2952" i="5"/>
  <c r="AA2952" i="5"/>
  <c r="Z2952" i="5"/>
  <c r="Y2952" i="5"/>
  <c r="X2952" i="5"/>
  <c r="W2952" i="5"/>
  <c r="V2952" i="5"/>
  <c r="U2952" i="5"/>
  <c r="S2952" i="5"/>
  <c r="R2952" i="5"/>
  <c r="Q2952" i="5"/>
  <c r="P2952" i="5"/>
  <c r="O2952" i="5"/>
  <c r="N2952" i="5"/>
  <c r="M2952" i="5"/>
  <c r="L2952" i="5"/>
  <c r="K2952" i="5"/>
  <c r="J2952" i="5"/>
  <c r="I2952" i="5"/>
  <c r="H2952" i="5"/>
  <c r="G2952" i="5"/>
  <c r="F2952" i="5"/>
  <c r="E2952" i="5"/>
  <c r="D2952" i="5"/>
  <c r="C2952" i="5"/>
  <c r="B2952" i="5"/>
  <c r="A2952" i="5"/>
  <c r="AE2951" i="5"/>
  <c r="AD2951" i="5"/>
  <c r="AC2951" i="5"/>
  <c r="AB2951" i="5"/>
  <c r="AA2951" i="5"/>
  <c r="Z2951" i="5"/>
  <c r="Y2951" i="5"/>
  <c r="X2951" i="5"/>
  <c r="W2951" i="5"/>
  <c r="V2951" i="5"/>
  <c r="U2951" i="5"/>
  <c r="T2951" i="5"/>
  <c r="AF2951" i="5" s="1"/>
  <c r="S2951" i="5"/>
  <c r="R2951" i="5"/>
  <c r="Q2951" i="5"/>
  <c r="P2951" i="5"/>
  <c r="O2951" i="5"/>
  <c r="N2951" i="5"/>
  <c r="M2951" i="5"/>
  <c r="L2951" i="5"/>
  <c r="K2951" i="5"/>
  <c r="J2951" i="5"/>
  <c r="I2951" i="5"/>
  <c r="H2951" i="5"/>
  <c r="G2951" i="5"/>
  <c r="F2951" i="5"/>
  <c r="E2951" i="5"/>
  <c r="D2951" i="5"/>
  <c r="C2951" i="5"/>
  <c r="B2951" i="5"/>
  <c r="A2951" i="5"/>
  <c r="AE2950" i="5"/>
  <c r="AD2950" i="5"/>
  <c r="AC2950" i="5"/>
  <c r="AB2950" i="5"/>
  <c r="AA2950" i="5"/>
  <c r="Z2950" i="5"/>
  <c r="Y2950" i="5"/>
  <c r="X2950" i="5"/>
  <c r="W2950" i="5"/>
  <c r="V2950" i="5"/>
  <c r="U2950" i="5"/>
  <c r="T2950" i="5"/>
  <c r="AF2950" i="5" s="1"/>
  <c r="S2950" i="5"/>
  <c r="R2950" i="5"/>
  <c r="Q2950" i="5"/>
  <c r="P2950" i="5"/>
  <c r="O2950" i="5"/>
  <c r="N2950" i="5"/>
  <c r="M2950" i="5"/>
  <c r="L2950" i="5"/>
  <c r="K2950" i="5"/>
  <c r="J2950" i="5"/>
  <c r="I2950" i="5"/>
  <c r="H2950" i="5"/>
  <c r="G2950" i="5"/>
  <c r="F2950" i="5"/>
  <c r="E2950" i="5"/>
  <c r="D2950" i="5"/>
  <c r="C2950" i="5"/>
  <c r="B2950" i="5"/>
  <c r="A2950" i="5"/>
  <c r="AD2949" i="5"/>
  <c r="AC2949" i="5"/>
  <c r="AB2949" i="5"/>
  <c r="AA2949" i="5"/>
  <c r="Z2949" i="5"/>
  <c r="Y2949" i="5"/>
  <c r="X2949" i="5"/>
  <c r="W2949" i="5"/>
  <c r="V2949" i="5"/>
  <c r="U2949" i="5"/>
  <c r="S2949" i="5"/>
  <c r="R2949" i="5"/>
  <c r="Q2949" i="5"/>
  <c r="P2949" i="5"/>
  <c r="O2949" i="5"/>
  <c r="N2949" i="5"/>
  <c r="M2949" i="5"/>
  <c r="L2949" i="5"/>
  <c r="K2949" i="5"/>
  <c r="J2949" i="5"/>
  <c r="I2949" i="5"/>
  <c r="H2949" i="5"/>
  <c r="G2949" i="5"/>
  <c r="F2949" i="5"/>
  <c r="E2949" i="5"/>
  <c r="D2949" i="5"/>
  <c r="C2949" i="5"/>
  <c r="B2949" i="5"/>
  <c r="A2949" i="5"/>
  <c r="AE2948" i="5"/>
  <c r="AD2948" i="5"/>
  <c r="AC2948" i="5"/>
  <c r="AB2948" i="5"/>
  <c r="AA2948" i="5"/>
  <c r="Z2948" i="5"/>
  <c r="Y2948" i="5"/>
  <c r="X2948" i="5"/>
  <c r="W2948" i="5"/>
  <c r="V2948" i="5"/>
  <c r="U2948" i="5"/>
  <c r="T2948" i="5"/>
  <c r="AF2948" i="5" s="1"/>
  <c r="S2948" i="5"/>
  <c r="R2948" i="5"/>
  <c r="Q2948" i="5"/>
  <c r="P2948" i="5"/>
  <c r="O2948" i="5"/>
  <c r="N2948" i="5"/>
  <c r="M2948" i="5"/>
  <c r="L2948" i="5"/>
  <c r="K2948" i="5"/>
  <c r="J2948" i="5"/>
  <c r="I2948" i="5"/>
  <c r="H2948" i="5"/>
  <c r="G2948" i="5"/>
  <c r="F2948" i="5"/>
  <c r="E2948" i="5"/>
  <c r="D2948" i="5"/>
  <c r="C2948" i="5"/>
  <c r="B2948" i="5"/>
  <c r="A2948" i="5"/>
  <c r="AD2947" i="5"/>
  <c r="AC2947" i="5"/>
  <c r="AB2947" i="5"/>
  <c r="AA2947" i="5"/>
  <c r="Z2947" i="5"/>
  <c r="Y2947" i="5"/>
  <c r="X2947" i="5"/>
  <c r="W2947" i="5"/>
  <c r="V2947" i="5"/>
  <c r="U2947" i="5"/>
  <c r="S2947" i="5"/>
  <c r="R2947" i="5"/>
  <c r="Q2947" i="5"/>
  <c r="P2947" i="5"/>
  <c r="O2947" i="5"/>
  <c r="N2947" i="5"/>
  <c r="M2947" i="5"/>
  <c r="L2947" i="5"/>
  <c r="K2947" i="5"/>
  <c r="J2947" i="5"/>
  <c r="I2947" i="5"/>
  <c r="H2947" i="5"/>
  <c r="G2947" i="5"/>
  <c r="F2947" i="5"/>
  <c r="E2947" i="5"/>
  <c r="D2947" i="5"/>
  <c r="C2947" i="5"/>
  <c r="B2947" i="5"/>
  <c r="A2947" i="5"/>
  <c r="AD2946" i="5"/>
  <c r="AC2946" i="5"/>
  <c r="AB2946" i="5"/>
  <c r="AA2946" i="5"/>
  <c r="Z2946" i="5"/>
  <c r="Y2946" i="5"/>
  <c r="X2946" i="5"/>
  <c r="W2946" i="5"/>
  <c r="V2946" i="5"/>
  <c r="U2946" i="5"/>
  <c r="S2946" i="5"/>
  <c r="R2946" i="5"/>
  <c r="Q2946" i="5"/>
  <c r="P2946" i="5"/>
  <c r="O2946" i="5"/>
  <c r="N2946" i="5"/>
  <c r="M2946" i="5"/>
  <c r="L2946" i="5"/>
  <c r="K2946" i="5"/>
  <c r="J2946" i="5"/>
  <c r="I2946" i="5"/>
  <c r="H2946" i="5"/>
  <c r="G2946" i="5"/>
  <c r="F2946" i="5"/>
  <c r="E2946" i="5"/>
  <c r="D2946" i="5"/>
  <c r="T2946" i="5" s="1"/>
  <c r="AF2946" i="5" s="1"/>
  <c r="C2946" i="5"/>
  <c r="B2946" i="5"/>
  <c r="A2946" i="5"/>
  <c r="AE2945" i="5"/>
  <c r="AD2945" i="5"/>
  <c r="AC2945" i="5"/>
  <c r="AB2945" i="5"/>
  <c r="AA2945" i="5"/>
  <c r="Z2945" i="5"/>
  <c r="Y2945" i="5"/>
  <c r="X2945" i="5"/>
  <c r="W2945" i="5"/>
  <c r="V2945" i="5"/>
  <c r="U2945" i="5"/>
  <c r="T2945" i="5"/>
  <c r="AF2945" i="5" s="1"/>
  <c r="S2945" i="5"/>
  <c r="R2945" i="5"/>
  <c r="Q2945" i="5"/>
  <c r="P2945" i="5"/>
  <c r="O2945" i="5"/>
  <c r="N2945" i="5"/>
  <c r="M2945" i="5"/>
  <c r="L2945" i="5"/>
  <c r="K2945" i="5"/>
  <c r="J2945" i="5"/>
  <c r="I2945" i="5"/>
  <c r="H2945" i="5"/>
  <c r="G2945" i="5"/>
  <c r="F2945" i="5"/>
  <c r="E2945" i="5"/>
  <c r="D2945" i="5"/>
  <c r="C2945" i="5"/>
  <c r="B2945" i="5"/>
  <c r="A2945" i="5"/>
  <c r="AD2944" i="5"/>
  <c r="AC2944" i="5"/>
  <c r="AB2944" i="5"/>
  <c r="AA2944" i="5"/>
  <c r="Z2944" i="5"/>
  <c r="Y2944" i="5"/>
  <c r="X2944" i="5"/>
  <c r="W2944" i="5"/>
  <c r="V2944" i="5"/>
  <c r="U2944" i="5"/>
  <c r="S2944" i="5"/>
  <c r="R2944" i="5"/>
  <c r="Q2944" i="5"/>
  <c r="P2944" i="5"/>
  <c r="O2944" i="5"/>
  <c r="N2944" i="5"/>
  <c r="M2944" i="5"/>
  <c r="L2944" i="5"/>
  <c r="K2944" i="5"/>
  <c r="J2944" i="5"/>
  <c r="I2944" i="5"/>
  <c r="H2944" i="5"/>
  <c r="G2944" i="5"/>
  <c r="F2944" i="5"/>
  <c r="E2944" i="5"/>
  <c r="D2944" i="5"/>
  <c r="C2944" i="5"/>
  <c r="B2944" i="5"/>
  <c r="A2944" i="5"/>
  <c r="AE2943" i="5"/>
  <c r="AD2943" i="5"/>
  <c r="AC2943" i="5"/>
  <c r="AB2943" i="5"/>
  <c r="AA2943" i="5"/>
  <c r="Z2943" i="5"/>
  <c r="Y2943" i="5"/>
  <c r="X2943" i="5"/>
  <c r="W2943" i="5"/>
  <c r="V2943" i="5"/>
  <c r="U2943" i="5"/>
  <c r="S2943" i="5"/>
  <c r="R2943" i="5"/>
  <c r="Q2943" i="5"/>
  <c r="P2943" i="5"/>
  <c r="O2943" i="5"/>
  <c r="N2943" i="5"/>
  <c r="M2943" i="5"/>
  <c r="L2943" i="5"/>
  <c r="K2943" i="5"/>
  <c r="J2943" i="5"/>
  <c r="I2943" i="5"/>
  <c r="H2943" i="5"/>
  <c r="G2943" i="5"/>
  <c r="F2943" i="5"/>
  <c r="E2943" i="5"/>
  <c r="D2943" i="5"/>
  <c r="T2943" i="5" s="1"/>
  <c r="C2943" i="5"/>
  <c r="B2943" i="5"/>
  <c r="A2943" i="5"/>
  <c r="AE2942" i="5"/>
  <c r="AD2942" i="5"/>
  <c r="AC2942" i="5"/>
  <c r="AB2942" i="5"/>
  <c r="AA2942" i="5"/>
  <c r="Z2942" i="5"/>
  <c r="Y2942" i="5"/>
  <c r="X2942" i="5"/>
  <c r="W2942" i="5"/>
  <c r="V2942" i="5"/>
  <c r="U2942" i="5"/>
  <c r="T2942" i="5"/>
  <c r="AF2942" i="5" s="1"/>
  <c r="S2942" i="5"/>
  <c r="R2942" i="5"/>
  <c r="Q2942" i="5"/>
  <c r="P2942" i="5"/>
  <c r="O2942" i="5"/>
  <c r="N2942" i="5"/>
  <c r="M2942" i="5"/>
  <c r="L2942" i="5"/>
  <c r="K2942" i="5"/>
  <c r="J2942" i="5"/>
  <c r="I2942" i="5"/>
  <c r="H2942" i="5"/>
  <c r="G2942" i="5"/>
  <c r="F2942" i="5"/>
  <c r="E2942" i="5"/>
  <c r="D2942" i="5"/>
  <c r="C2942" i="5"/>
  <c r="B2942" i="5"/>
  <c r="A2942" i="5"/>
  <c r="AD2941" i="5"/>
  <c r="AC2941" i="5"/>
  <c r="AB2941" i="5"/>
  <c r="AA2941" i="5"/>
  <c r="Z2941" i="5"/>
  <c r="Y2941" i="5"/>
  <c r="X2941" i="5"/>
  <c r="W2941" i="5"/>
  <c r="V2941" i="5"/>
  <c r="U2941" i="5"/>
  <c r="S2941" i="5"/>
  <c r="R2941" i="5"/>
  <c r="Q2941" i="5"/>
  <c r="P2941" i="5"/>
  <c r="O2941" i="5"/>
  <c r="N2941" i="5"/>
  <c r="M2941" i="5"/>
  <c r="L2941" i="5"/>
  <c r="K2941" i="5"/>
  <c r="J2941" i="5"/>
  <c r="I2941" i="5"/>
  <c r="H2941" i="5"/>
  <c r="G2941" i="5"/>
  <c r="F2941" i="5"/>
  <c r="E2941" i="5"/>
  <c r="D2941" i="5"/>
  <c r="C2941" i="5"/>
  <c r="B2941" i="5"/>
  <c r="A2941" i="5"/>
  <c r="AE2940" i="5"/>
  <c r="AD2940" i="5"/>
  <c r="AC2940" i="5"/>
  <c r="AB2940" i="5"/>
  <c r="AA2940" i="5"/>
  <c r="Z2940" i="5"/>
  <c r="Y2940" i="5"/>
  <c r="X2940" i="5"/>
  <c r="W2940" i="5"/>
  <c r="V2940" i="5"/>
  <c r="U2940" i="5"/>
  <c r="S2940" i="5"/>
  <c r="R2940" i="5"/>
  <c r="Q2940" i="5"/>
  <c r="P2940" i="5"/>
  <c r="O2940" i="5"/>
  <c r="N2940" i="5"/>
  <c r="M2940" i="5"/>
  <c r="L2940" i="5"/>
  <c r="K2940" i="5"/>
  <c r="J2940" i="5"/>
  <c r="I2940" i="5"/>
  <c r="H2940" i="5"/>
  <c r="G2940" i="5"/>
  <c r="F2940" i="5"/>
  <c r="E2940" i="5"/>
  <c r="D2940" i="5"/>
  <c r="T2940" i="5" s="1"/>
  <c r="C2940" i="5"/>
  <c r="B2940" i="5"/>
  <c r="A2940" i="5"/>
  <c r="AE2939" i="5"/>
  <c r="AD2939" i="5"/>
  <c r="AC2939" i="5"/>
  <c r="AB2939" i="5"/>
  <c r="AA2939" i="5"/>
  <c r="Z2939" i="5"/>
  <c r="Y2939" i="5"/>
  <c r="X2939" i="5"/>
  <c r="W2939" i="5"/>
  <c r="V2939" i="5"/>
  <c r="U2939" i="5"/>
  <c r="T2939" i="5"/>
  <c r="AF2939" i="5" s="1"/>
  <c r="S2939" i="5"/>
  <c r="R2939" i="5"/>
  <c r="Q2939" i="5"/>
  <c r="P2939" i="5"/>
  <c r="O2939" i="5"/>
  <c r="N2939" i="5"/>
  <c r="M2939" i="5"/>
  <c r="L2939" i="5"/>
  <c r="K2939" i="5"/>
  <c r="J2939" i="5"/>
  <c r="I2939" i="5"/>
  <c r="H2939" i="5"/>
  <c r="G2939" i="5"/>
  <c r="F2939" i="5"/>
  <c r="E2939" i="5"/>
  <c r="D2939" i="5"/>
  <c r="C2939" i="5"/>
  <c r="B2939" i="5"/>
  <c r="A2939" i="5"/>
  <c r="AE2938" i="5"/>
  <c r="AD2938" i="5"/>
  <c r="AC2938" i="5"/>
  <c r="AB2938" i="5"/>
  <c r="AA2938" i="5"/>
  <c r="Z2938" i="5"/>
  <c r="Y2938" i="5"/>
  <c r="X2938" i="5"/>
  <c r="W2938" i="5"/>
  <c r="V2938" i="5"/>
  <c r="U2938" i="5"/>
  <c r="T2938" i="5"/>
  <c r="AF2938" i="5" s="1"/>
  <c r="S2938" i="5"/>
  <c r="R2938" i="5"/>
  <c r="Q2938" i="5"/>
  <c r="P2938" i="5"/>
  <c r="O2938" i="5"/>
  <c r="N2938" i="5"/>
  <c r="M2938" i="5"/>
  <c r="L2938" i="5"/>
  <c r="K2938" i="5"/>
  <c r="J2938" i="5"/>
  <c r="I2938" i="5"/>
  <c r="H2938" i="5"/>
  <c r="G2938" i="5"/>
  <c r="F2938" i="5"/>
  <c r="E2938" i="5"/>
  <c r="D2938" i="5"/>
  <c r="C2938" i="5"/>
  <c r="B2938" i="5"/>
  <c r="A2938" i="5"/>
  <c r="AE2937" i="5"/>
  <c r="AD2937" i="5"/>
  <c r="AC2937" i="5"/>
  <c r="AB2937" i="5"/>
  <c r="AA2937" i="5"/>
  <c r="Z2937" i="5"/>
  <c r="Y2937" i="5"/>
  <c r="X2937" i="5"/>
  <c r="W2937" i="5"/>
  <c r="V2937" i="5"/>
  <c r="U2937" i="5"/>
  <c r="S2937" i="5"/>
  <c r="R2937" i="5"/>
  <c r="Q2937" i="5"/>
  <c r="P2937" i="5"/>
  <c r="O2937" i="5"/>
  <c r="N2937" i="5"/>
  <c r="M2937" i="5"/>
  <c r="L2937" i="5"/>
  <c r="K2937" i="5"/>
  <c r="J2937" i="5"/>
  <c r="I2937" i="5"/>
  <c r="H2937" i="5"/>
  <c r="G2937" i="5"/>
  <c r="F2937" i="5"/>
  <c r="E2937" i="5"/>
  <c r="D2937" i="5"/>
  <c r="T2937" i="5" s="1"/>
  <c r="C2937" i="5"/>
  <c r="B2937" i="5"/>
  <c r="A2937" i="5"/>
  <c r="AE2936" i="5"/>
  <c r="AD2936" i="5"/>
  <c r="AC2936" i="5"/>
  <c r="AB2936" i="5"/>
  <c r="AA2936" i="5"/>
  <c r="Z2936" i="5"/>
  <c r="Y2936" i="5"/>
  <c r="X2936" i="5"/>
  <c r="W2936" i="5"/>
  <c r="V2936" i="5"/>
  <c r="U2936" i="5"/>
  <c r="T2936" i="5"/>
  <c r="AF2936" i="5" s="1"/>
  <c r="S2936" i="5"/>
  <c r="R2936" i="5"/>
  <c r="Q2936" i="5"/>
  <c r="P2936" i="5"/>
  <c r="O2936" i="5"/>
  <c r="N2936" i="5"/>
  <c r="M2936" i="5"/>
  <c r="L2936" i="5"/>
  <c r="K2936" i="5"/>
  <c r="J2936" i="5"/>
  <c r="I2936" i="5"/>
  <c r="H2936" i="5"/>
  <c r="G2936" i="5"/>
  <c r="F2936" i="5"/>
  <c r="E2936" i="5"/>
  <c r="D2936" i="5"/>
  <c r="C2936" i="5"/>
  <c r="B2936" i="5"/>
  <c r="A2936" i="5"/>
  <c r="AE2935" i="5"/>
  <c r="AD2935" i="5"/>
  <c r="AC2935" i="5"/>
  <c r="AB2935" i="5"/>
  <c r="AA2935" i="5"/>
  <c r="Z2935" i="5"/>
  <c r="Y2935" i="5"/>
  <c r="X2935" i="5"/>
  <c r="W2935" i="5"/>
  <c r="V2935" i="5"/>
  <c r="U2935" i="5"/>
  <c r="T2935" i="5"/>
  <c r="AF2935" i="5" s="1"/>
  <c r="S2935" i="5"/>
  <c r="R2935" i="5"/>
  <c r="Q2935" i="5"/>
  <c r="P2935" i="5"/>
  <c r="O2935" i="5"/>
  <c r="N2935" i="5"/>
  <c r="M2935" i="5"/>
  <c r="L2935" i="5"/>
  <c r="K2935" i="5"/>
  <c r="J2935" i="5"/>
  <c r="I2935" i="5"/>
  <c r="H2935" i="5"/>
  <c r="G2935" i="5"/>
  <c r="F2935" i="5"/>
  <c r="E2935" i="5"/>
  <c r="D2935" i="5"/>
  <c r="C2935" i="5"/>
  <c r="B2935" i="5"/>
  <c r="A2935" i="5"/>
  <c r="AD2934" i="5"/>
  <c r="AC2934" i="5"/>
  <c r="AB2934" i="5"/>
  <c r="AA2934" i="5"/>
  <c r="Z2934" i="5"/>
  <c r="Y2934" i="5"/>
  <c r="X2934" i="5"/>
  <c r="W2934" i="5"/>
  <c r="V2934" i="5"/>
  <c r="U2934" i="5"/>
  <c r="S2934" i="5"/>
  <c r="R2934" i="5"/>
  <c r="Q2934" i="5"/>
  <c r="P2934" i="5"/>
  <c r="O2934" i="5"/>
  <c r="N2934" i="5"/>
  <c r="M2934" i="5"/>
  <c r="L2934" i="5"/>
  <c r="K2934" i="5"/>
  <c r="J2934" i="5"/>
  <c r="I2934" i="5"/>
  <c r="H2934" i="5"/>
  <c r="G2934" i="5"/>
  <c r="F2934" i="5"/>
  <c r="E2934" i="5"/>
  <c r="D2934" i="5"/>
  <c r="T2934" i="5" s="1"/>
  <c r="AF2934" i="5" s="1"/>
  <c r="C2934" i="5"/>
  <c r="B2934" i="5"/>
  <c r="A2934" i="5"/>
  <c r="AE2933" i="5"/>
  <c r="AD2933" i="5"/>
  <c r="AC2933" i="5"/>
  <c r="AB2933" i="5"/>
  <c r="AA2933" i="5"/>
  <c r="Z2933" i="5"/>
  <c r="Y2933" i="5"/>
  <c r="X2933" i="5"/>
  <c r="W2933" i="5"/>
  <c r="V2933" i="5"/>
  <c r="U2933" i="5"/>
  <c r="T2933" i="5"/>
  <c r="AF2933" i="5" s="1"/>
  <c r="S2933" i="5"/>
  <c r="R2933" i="5"/>
  <c r="Q2933" i="5"/>
  <c r="P2933" i="5"/>
  <c r="O2933" i="5"/>
  <c r="N2933" i="5"/>
  <c r="M2933" i="5"/>
  <c r="L2933" i="5"/>
  <c r="K2933" i="5"/>
  <c r="J2933" i="5"/>
  <c r="I2933" i="5"/>
  <c r="H2933" i="5"/>
  <c r="G2933" i="5"/>
  <c r="F2933" i="5"/>
  <c r="E2933" i="5"/>
  <c r="D2933" i="5"/>
  <c r="C2933" i="5"/>
  <c r="B2933" i="5"/>
  <c r="A2933" i="5"/>
  <c r="AE2932" i="5"/>
  <c r="AD2932" i="5"/>
  <c r="AC2932" i="5"/>
  <c r="AB2932" i="5"/>
  <c r="AA2932" i="5"/>
  <c r="Z2932" i="5"/>
  <c r="Y2932" i="5"/>
  <c r="X2932" i="5"/>
  <c r="W2932" i="5"/>
  <c r="V2932" i="5"/>
  <c r="U2932" i="5"/>
  <c r="T2932" i="5"/>
  <c r="AF2932" i="5" s="1"/>
  <c r="S2932" i="5"/>
  <c r="R2932" i="5"/>
  <c r="Q2932" i="5"/>
  <c r="P2932" i="5"/>
  <c r="O2932" i="5"/>
  <c r="N2932" i="5"/>
  <c r="M2932" i="5"/>
  <c r="L2932" i="5"/>
  <c r="K2932" i="5"/>
  <c r="J2932" i="5"/>
  <c r="I2932" i="5"/>
  <c r="H2932" i="5"/>
  <c r="G2932" i="5"/>
  <c r="F2932" i="5"/>
  <c r="E2932" i="5"/>
  <c r="D2932" i="5"/>
  <c r="C2932" i="5"/>
  <c r="B2932" i="5"/>
  <c r="A2932" i="5"/>
  <c r="AD2931" i="5"/>
  <c r="AC2931" i="5"/>
  <c r="AB2931" i="5"/>
  <c r="AA2931" i="5"/>
  <c r="Z2931" i="5"/>
  <c r="Y2931" i="5"/>
  <c r="X2931" i="5"/>
  <c r="W2931" i="5"/>
  <c r="V2931" i="5"/>
  <c r="U2931" i="5"/>
  <c r="S2931" i="5"/>
  <c r="R2931" i="5"/>
  <c r="Q2931" i="5"/>
  <c r="P2931" i="5"/>
  <c r="O2931" i="5"/>
  <c r="N2931" i="5"/>
  <c r="M2931" i="5"/>
  <c r="L2931" i="5"/>
  <c r="K2931" i="5"/>
  <c r="J2931" i="5"/>
  <c r="I2931" i="5"/>
  <c r="H2931" i="5"/>
  <c r="G2931" i="5"/>
  <c r="F2931" i="5"/>
  <c r="E2931" i="5"/>
  <c r="D2931" i="5"/>
  <c r="C2931" i="5"/>
  <c r="B2931" i="5"/>
  <c r="A2931" i="5"/>
  <c r="AE2930" i="5"/>
  <c r="AD2930" i="5"/>
  <c r="AC2930" i="5"/>
  <c r="AB2930" i="5"/>
  <c r="AA2930" i="5"/>
  <c r="Z2930" i="5"/>
  <c r="Y2930" i="5"/>
  <c r="X2930" i="5"/>
  <c r="W2930" i="5"/>
  <c r="V2930" i="5"/>
  <c r="U2930" i="5"/>
  <c r="T2930" i="5"/>
  <c r="AF2930" i="5" s="1"/>
  <c r="S2930" i="5"/>
  <c r="R2930" i="5"/>
  <c r="Q2930" i="5"/>
  <c r="P2930" i="5"/>
  <c r="O2930" i="5"/>
  <c r="N2930" i="5"/>
  <c r="M2930" i="5"/>
  <c r="L2930" i="5"/>
  <c r="K2930" i="5"/>
  <c r="J2930" i="5"/>
  <c r="I2930" i="5"/>
  <c r="H2930" i="5"/>
  <c r="G2930" i="5"/>
  <c r="F2930" i="5"/>
  <c r="E2930" i="5"/>
  <c r="D2930" i="5"/>
  <c r="C2930" i="5"/>
  <c r="B2930" i="5"/>
  <c r="A2930" i="5"/>
  <c r="AD2929" i="5"/>
  <c r="AC2929" i="5"/>
  <c r="AB2929" i="5"/>
  <c r="AA2929" i="5"/>
  <c r="Z2929" i="5"/>
  <c r="Y2929" i="5"/>
  <c r="X2929" i="5"/>
  <c r="W2929" i="5"/>
  <c r="V2929" i="5"/>
  <c r="U2929" i="5"/>
  <c r="S2929" i="5"/>
  <c r="R2929" i="5"/>
  <c r="Q2929" i="5"/>
  <c r="P2929" i="5"/>
  <c r="O2929" i="5"/>
  <c r="N2929" i="5"/>
  <c r="M2929" i="5"/>
  <c r="L2929" i="5"/>
  <c r="K2929" i="5"/>
  <c r="J2929" i="5"/>
  <c r="I2929" i="5"/>
  <c r="H2929" i="5"/>
  <c r="G2929" i="5"/>
  <c r="F2929" i="5"/>
  <c r="E2929" i="5"/>
  <c r="D2929" i="5"/>
  <c r="T2929" i="5" s="1"/>
  <c r="AF2929" i="5" s="1"/>
  <c r="C2929" i="5"/>
  <c r="B2929" i="5"/>
  <c r="A2929" i="5"/>
  <c r="AD2928" i="5"/>
  <c r="AC2928" i="5"/>
  <c r="AB2928" i="5"/>
  <c r="AA2928" i="5"/>
  <c r="Z2928" i="5"/>
  <c r="Y2928" i="5"/>
  <c r="X2928" i="5"/>
  <c r="W2928" i="5"/>
  <c r="V2928" i="5"/>
  <c r="U2928" i="5"/>
  <c r="S2928" i="5"/>
  <c r="R2928" i="5"/>
  <c r="Q2928" i="5"/>
  <c r="P2928" i="5"/>
  <c r="O2928" i="5"/>
  <c r="N2928" i="5"/>
  <c r="M2928" i="5"/>
  <c r="L2928" i="5"/>
  <c r="K2928" i="5"/>
  <c r="J2928" i="5"/>
  <c r="I2928" i="5"/>
  <c r="H2928" i="5"/>
  <c r="G2928" i="5"/>
  <c r="F2928" i="5"/>
  <c r="E2928" i="5"/>
  <c r="D2928" i="5"/>
  <c r="T2928" i="5" s="1"/>
  <c r="AF2928" i="5" s="1"/>
  <c r="C2928" i="5"/>
  <c r="B2928" i="5"/>
  <c r="A2928" i="5"/>
  <c r="AE2927" i="5"/>
  <c r="AD2927" i="5"/>
  <c r="AC2927" i="5"/>
  <c r="AB2927" i="5"/>
  <c r="AA2927" i="5"/>
  <c r="Z2927" i="5"/>
  <c r="Y2927" i="5"/>
  <c r="X2927" i="5"/>
  <c r="W2927" i="5"/>
  <c r="V2927" i="5"/>
  <c r="U2927" i="5"/>
  <c r="T2927" i="5"/>
  <c r="AF2927" i="5" s="1"/>
  <c r="S2927" i="5"/>
  <c r="R2927" i="5"/>
  <c r="Q2927" i="5"/>
  <c r="P2927" i="5"/>
  <c r="O2927" i="5"/>
  <c r="N2927" i="5"/>
  <c r="M2927" i="5"/>
  <c r="L2927" i="5"/>
  <c r="K2927" i="5"/>
  <c r="J2927" i="5"/>
  <c r="I2927" i="5"/>
  <c r="H2927" i="5"/>
  <c r="G2927" i="5"/>
  <c r="F2927" i="5"/>
  <c r="E2927" i="5"/>
  <c r="D2927" i="5"/>
  <c r="C2927" i="5"/>
  <c r="B2927" i="5"/>
  <c r="A2927" i="5"/>
  <c r="AD2926" i="5"/>
  <c r="AC2926" i="5"/>
  <c r="AB2926" i="5"/>
  <c r="AA2926" i="5"/>
  <c r="Z2926" i="5"/>
  <c r="Y2926" i="5"/>
  <c r="X2926" i="5"/>
  <c r="W2926" i="5"/>
  <c r="V2926" i="5"/>
  <c r="U2926" i="5"/>
  <c r="S2926" i="5"/>
  <c r="R2926" i="5"/>
  <c r="Q2926" i="5"/>
  <c r="P2926" i="5"/>
  <c r="O2926" i="5"/>
  <c r="N2926" i="5"/>
  <c r="M2926" i="5"/>
  <c r="L2926" i="5"/>
  <c r="K2926" i="5"/>
  <c r="J2926" i="5"/>
  <c r="I2926" i="5"/>
  <c r="H2926" i="5"/>
  <c r="G2926" i="5"/>
  <c r="F2926" i="5"/>
  <c r="E2926" i="5"/>
  <c r="D2926" i="5"/>
  <c r="C2926" i="5"/>
  <c r="B2926" i="5"/>
  <c r="A2926" i="5"/>
  <c r="AE2925" i="5"/>
  <c r="AD2925" i="5"/>
  <c r="AC2925" i="5"/>
  <c r="AB2925" i="5"/>
  <c r="AA2925" i="5"/>
  <c r="Z2925" i="5"/>
  <c r="Y2925" i="5"/>
  <c r="X2925" i="5"/>
  <c r="W2925" i="5"/>
  <c r="V2925" i="5"/>
  <c r="U2925" i="5"/>
  <c r="S2925" i="5"/>
  <c r="R2925" i="5"/>
  <c r="Q2925" i="5"/>
  <c r="P2925" i="5"/>
  <c r="O2925" i="5"/>
  <c r="N2925" i="5"/>
  <c r="M2925" i="5"/>
  <c r="L2925" i="5"/>
  <c r="K2925" i="5"/>
  <c r="J2925" i="5"/>
  <c r="I2925" i="5"/>
  <c r="H2925" i="5"/>
  <c r="G2925" i="5"/>
  <c r="F2925" i="5"/>
  <c r="E2925" i="5"/>
  <c r="D2925" i="5"/>
  <c r="T2925" i="5" s="1"/>
  <c r="C2925" i="5"/>
  <c r="B2925" i="5"/>
  <c r="A2925" i="5"/>
  <c r="AE2924" i="5"/>
  <c r="AD2924" i="5"/>
  <c r="AC2924" i="5"/>
  <c r="AB2924" i="5"/>
  <c r="AA2924" i="5"/>
  <c r="Z2924" i="5"/>
  <c r="Y2924" i="5"/>
  <c r="X2924" i="5"/>
  <c r="W2924" i="5"/>
  <c r="V2924" i="5"/>
  <c r="U2924" i="5"/>
  <c r="T2924" i="5"/>
  <c r="AF2924" i="5" s="1"/>
  <c r="S2924" i="5"/>
  <c r="R2924" i="5"/>
  <c r="Q2924" i="5"/>
  <c r="P2924" i="5"/>
  <c r="O2924" i="5"/>
  <c r="N2924" i="5"/>
  <c r="M2924" i="5"/>
  <c r="L2924" i="5"/>
  <c r="K2924" i="5"/>
  <c r="J2924" i="5"/>
  <c r="I2924" i="5"/>
  <c r="H2924" i="5"/>
  <c r="G2924" i="5"/>
  <c r="F2924" i="5"/>
  <c r="E2924" i="5"/>
  <c r="D2924" i="5"/>
  <c r="C2924" i="5"/>
  <c r="B2924" i="5"/>
  <c r="A2924" i="5"/>
  <c r="AD2923" i="5"/>
  <c r="AC2923" i="5"/>
  <c r="AB2923" i="5"/>
  <c r="AA2923" i="5"/>
  <c r="Z2923" i="5"/>
  <c r="Y2923" i="5"/>
  <c r="X2923" i="5"/>
  <c r="W2923" i="5"/>
  <c r="V2923" i="5"/>
  <c r="U2923" i="5"/>
  <c r="S2923" i="5"/>
  <c r="R2923" i="5"/>
  <c r="Q2923" i="5"/>
  <c r="P2923" i="5"/>
  <c r="O2923" i="5"/>
  <c r="N2923" i="5"/>
  <c r="M2923" i="5"/>
  <c r="L2923" i="5"/>
  <c r="K2923" i="5"/>
  <c r="J2923" i="5"/>
  <c r="I2923" i="5"/>
  <c r="H2923" i="5"/>
  <c r="G2923" i="5"/>
  <c r="F2923" i="5"/>
  <c r="E2923" i="5"/>
  <c r="D2923" i="5"/>
  <c r="C2923" i="5"/>
  <c r="B2923" i="5"/>
  <c r="A2923" i="5"/>
  <c r="AE2922" i="5"/>
  <c r="AD2922" i="5"/>
  <c r="AC2922" i="5"/>
  <c r="AB2922" i="5"/>
  <c r="AA2922" i="5"/>
  <c r="Z2922" i="5"/>
  <c r="Y2922" i="5"/>
  <c r="X2922" i="5"/>
  <c r="W2922" i="5"/>
  <c r="V2922" i="5"/>
  <c r="U2922" i="5"/>
  <c r="S2922" i="5"/>
  <c r="R2922" i="5"/>
  <c r="Q2922" i="5"/>
  <c r="P2922" i="5"/>
  <c r="O2922" i="5"/>
  <c r="N2922" i="5"/>
  <c r="M2922" i="5"/>
  <c r="L2922" i="5"/>
  <c r="K2922" i="5"/>
  <c r="J2922" i="5"/>
  <c r="I2922" i="5"/>
  <c r="H2922" i="5"/>
  <c r="G2922" i="5"/>
  <c r="F2922" i="5"/>
  <c r="E2922" i="5"/>
  <c r="D2922" i="5"/>
  <c r="T2922" i="5" s="1"/>
  <c r="C2922" i="5"/>
  <c r="B2922" i="5"/>
  <c r="A2922" i="5"/>
  <c r="AE2921" i="5"/>
  <c r="AD2921" i="5"/>
  <c r="AC2921" i="5"/>
  <c r="AB2921" i="5"/>
  <c r="AA2921" i="5"/>
  <c r="Z2921" i="5"/>
  <c r="Y2921" i="5"/>
  <c r="X2921" i="5"/>
  <c r="W2921" i="5"/>
  <c r="V2921" i="5"/>
  <c r="U2921" i="5"/>
  <c r="T2921" i="5"/>
  <c r="S2921" i="5"/>
  <c r="R2921" i="5"/>
  <c r="Q2921" i="5"/>
  <c r="P2921" i="5"/>
  <c r="O2921" i="5"/>
  <c r="N2921" i="5"/>
  <c r="M2921" i="5"/>
  <c r="L2921" i="5"/>
  <c r="K2921" i="5"/>
  <c r="J2921" i="5"/>
  <c r="I2921" i="5"/>
  <c r="H2921" i="5"/>
  <c r="G2921" i="5"/>
  <c r="F2921" i="5"/>
  <c r="E2921" i="5"/>
  <c r="D2921" i="5"/>
  <c r="C2921" i="5"/>
  <c r="B2921" i="5"/>
  <c r="A2921" i="5"/>
  <c r="AE2920" i="5"/>
  <c r="AD2920" i="5"/>
  <c r="AC2920" i="5"/>
  <c r="AB2920" i="5"/>
  <c r="AA2920" i="5"/>
  <c r="Z2920" i="5"/>
  <c r="Y2920" i="5"/>
  <c r="X2920" i="5"/>
  <c r="W2920" i="5"/>
  <c r="V2920" i="5"/>
  <c r="U2920" i="5"/>
  <c r="T2920" i="5"/>
  <c r="AF2920" i="5" s="1"/>
  <c r="S2920" i="5"/>
  <c r="R2920" i="5"/>
  <c r="Q2920" i="5"/>
  <c r="P2920" i="5"/>
  <c r="O2920" i="5"/>
  <c r="N2920" i="5"/>
  <c r="M2920" i="5"/>
  <c r="L2920" i="5"/>
  <c r="K2920" i="5"/>
  <c r="J2920" i="5"/>
  <c r="I2920" i="5"/>
  <c r="H2920" i="5"/>
  <c r="G2920" i="5"/>
  <c r="F2920" i="5"/>
  <c r="E2920" i="5"/>
  <c r="D2920" i="5"/>
  <c r="C2920" i="5"/>
  <c r="B2920" i="5"/>
  <c r="A2920" i="5"/>
  <c r="AE2919" i="5"/>
  <c r="AD2919" i="5"/>
  <c r="AC2919" i="5"/>
  <c r="AB2919" i="5"/>
  <c r="AA2919" i="5"/>
  <c r="Z2919" i="5"/>
  <c r="Y2919" i="5"/>
  <c r="X2919" i="5"/>
  <c r="W2919" i="5"/>
  <c r="V2919" i="5"/>
  <c r="U2919" i="5"/>
  <c r="S2919" i="5"/>
  <c r="R2919" i="5"/>
  <c r="Q2919" i="5"/>
  <c r="P2919" i="5"/>
  <c r="O2919" i="5"/>
  <c r="N2919" i="5"/>
  <c r="M2919" i="5"/>
  <c r="L2919" i="5"/>
  <c r="K2919" i="5"/>
  <c r="J2919" i="5"/>
  <c r="I2919" i="5"/>
  <c r="H2919" i="5"/>
  <c r="G2919" i="5"/>
  <c r="F2919" i="5"/>
  <c r="E2919" i="5"/>
  <c r="D2919" i="5"/>
  <c r="T2919" i="5" s="1"/>
  <c r="C2919" i="5"/>
  <c r="B2919" i="5"/>
  <c r="A2919" i="5"/>
  <c r="AE2918" i="5"/>
  <c r="AD2918" i="5"/>
  <c r="AC2918" i="5"/>
  <c r="AB2918" i="5"/>
  <c r="AA2918" i="5"/>
  <c r="Z2918" i="5"/>
  <c r="Y2918" i="5"/>
  <c r="X2918" i="5"/>
  <c r="W2918" i="5"/>
  <c r="V2918" i="5"/>
  <c r="U2918" i="5"/>
  <c r="T2918" i="5"/>
  <c r="AF2918" i="5" s="1"/>
  <c r="S2918" i="5"/>
  <c r="R2918" i="5"/>
  <c r="Q2918" i="5"/>
  <c r="P2918" i="5"/>
  <c r="O2918" i="5"/>
  <c r="N2918" i="5"/>
  <c r="M2918" i="5"/>
  <c r="L2918" i="5"/>
  <c r="K2918" i="5"/>
  <c r="J2918" i="5"/>
  <c r="I2918" i="5"/>
  <c r="H2918" i="5"/>
  <c r="G2918" i="5"/>
  <c r="F2918" i="5"/>
  <c r="E2918" i="5"/>
  <c r="D2918" i="5"/>
  <c r="C2918" i="5"/>
  <c r="B2918" i="5"/>
  <c r="A2918" i="5"/>
  <c r="AE2917" i="5"/>
  <c r="AD2917" i="5"/>
  <c r="AC2917" i="5"/>
  <c r="AB2917" i="5"/>
  <c r="AA2917" i="5"/>
  <c r="Z2917" i="5"/>
  <c r="Y2917" i="5"/>
  <c r="X2917" i="5"/>
  <c r="W2917" i="5"/>
  <c r="V2917" i="5"/>
  <c r="U2917" i="5"/>
  <c r="T2917" i="5"/>
  <c r="AF2917" i="5" s="1"/>
  <c r="S2917" i="5"/>
  <c r="R2917" i="5"/>
  <c r="Q2917" i="5"/>
  <c r="P2917" i="5"/>
  <c r="O2917" i="5"/>
  <c r="N2917" i="5"/>
  <c r="M2917" i="5"/>
  <c r="L2917" i="5"/>
  <c r="K2917" i="5"/>
  <c r="J2917" i="5"/>
  <c r="I2917" i="5"/>
  <c r="H2917" i="5"/>
  <c r="G2917" i="5"/>
  <c r="F2917" i="5"/>
  <c r="E2917" i="5"/>
  <c r="D2917" i="5"/>
  <c r="C2917" i="5"/>
  <c r="B2917" i="5"/>
  <c r="A2917" i="5"/>
  <c r="AE2916" i="5"/>
  <c r="AD2916" i="5"/>
  <c r="AC2916" i="5"/>
  <c r="AB2916" i="5"/>
  <c r="AA2916" i="5"/>
  <c r="Z2916" i="5"/>
  <c r="Y2916" i="5"/>
  <c r="X2916" i="5"/>
  <c r="W2916" i="5"/>
  <c r="V2916" i="5"/>
  <c r="U2916" i="5"/>
  <c r="S2916" i="5"/>
  <c r="R2916" i="5"/>
  <c r="Q2916" i="5"/>
  <c r="P2916" i="5"/>
  <c r="O2916" i="5"/>
  <c r="N2916" i="5"/>
  <c r="M2916" i="5"/>
  <c r="L2916" i="5"/>
  <c r="K2916" i="5"/>
  <c r="J2916" i="5"/>
  <c r="I2916" i="5"/>
  <c r="H2916" i="5"/>
  <c r="G2916" i="5"/>
  <c r="F2916" i="5"/>
  <c r="E2916" i="5"/>
  <c r="D2916" i="5"/>
  <c r="T2916" i="5" s="1"/>
  <c r="C2916" i="5"/>
  <c r="B2916" i="5"/>
  <c r="A2916" i="5"/>
  <c r="AE2915" i="5"/>
  <c r="AD2915" i="5"/>
  <c r="AC2915" i="5"/>
  <c r="AB2915" i="5"/>
  <c r="AA2915" i="5"/>
  <c r="Z2915" i="5"/>
  <c r="Y2915" i="5"/>
  <c r="X2915" i="5"/>
  <c r="W2915" i="5"/>
  <c r="V2915" i="5"/>
  <c r="U2915" i="5"/>
  <c r="T2915" i="5"/>
  <c r="AF2915" i="5" s="1"/>
  <c r="S2915" i="5"/>
  <c r="R2915" i="5"/>
  <c r="Q2915" i="5"/>
  <c r="P2915" i="5"/>
  <c r="O2915" i="5"/>
  <c r="N2915" i="5"/>
  <c r="M2915" i="5"/>
  <c r="L2915" i="5"/>
  <c r="K2915" i="5"/>
  <c r="J2915" i="5"/>
  <c r="I2915" i="5"/>
  <c r="H2915" i="5"/>
  <c r="G2915" i="5"/>
  <c r="F2915" i="5"/>
  <c r="E2915" i="5"/>
  <c r="D2915" i="5"/>
  <c r="C2915" i="5"/>
  <c r="B2915" i="5"/>
  <c r="A2915" i="5"/>
  <c r="AE2914" i="5"/>
  <c r="AD2914" i="5"/>
  <c r="AC2914" i="5"/>
  <c r="AB2914" i="5"/>
  <c r="AA2914" i="5"/>
  <c r="Z2914" i="5"/>
  <c r="Y2914" i="5"/>
  <c r="X2914" i="5"/>
  <c r="W2914" i="5"/>
  <c r="V2914" i="5"/>
  <c r="U2914" i="5"/>
  <c r="T2914" i="5"/>
  <c r="AF2914" i="5" s="1"/>
  <c r="S2914" i="5"/>
  <c r="R2914" i="5"/>
  <c r="Q2914" i="5"/>
  <c r="P2914" i="5"/>
  <c r="O2914" i="5"/>
  <c r="N2914" i="5"/>
  <c r="M2914" i="5"/>
  <c r="L2914" i="5"/>
  <c r="K2914" i="5"/>
  <c r="J2914" i="5"/>
  <c r="I2914" i="5"/>
  <c r="H2914" i="5"/>
  <c r="G2914" i="5"/>
  <c r="F2914" i="5"/>
  <c r="E2914" i="5"/>
  <c r="D2914" i="5"/>
  <c r="C2914" i="5"/>
  <c r="B2914" i="5"/>
  <c r="A2914" i="5"/>
  <c r="AD2913" i="5"/>
  <c r="AC2913" i="5"/>
  <c r="AB2913" i="5"/>
  <c r="AA2913" i="5"/>
  <c r="Z2913" i="5"/>
  <c r="Y2913" i="5"/>
  <c r="X2913" i="5"/>
  <c r="W2913" i="5"/>
  <c r="V2913" i="5"/>
  <c r="U2913" i="5"/>
  <c r="S2913" i="5"/>
  <c r="R2913" i="5"/>
  <c r="Q2913" i="5"/>
  <c r="P2913" i="5"/>
  <c r="O2913" i="5"/>
  <c r="N2913" i="5"/>
  <c r="M2913" i="5"/>
  <c r="L2913" i="5"/>
  <c r="K2913" i="5"/>
  <c r="J2913" i="5"/>
  <c r="I2913" i="5"/>
  <c r="H2913" i="5"/>
  <c r="G2913" i="5"/>
  <c r="F2913" i="5"/>
  <c r="E2913" i="5"/>
  <c r="D2913" i="5"/>
  <c r="C2913" i="5"/>
  <c r="B2913" i="5"/>
  <c r="A2913" i="5"/>
  <c r="AE2912" i="5"/>
  <c r="AD2912" i="5"/>
  <c r="AC2912" i="5"/>
  <c r="AB2912" i="5"/>
  <c r="AA2912" i="5"/>
  <c r="Z2912" i="5"/>
  <c r="Y2912" i="5"/>
  <c r="X2912" i="5"/>
  <c r="W2912" i="5"/>
  <c r="V2912" i="5"/>
  <c r="U2912" i="5"/>
  <c r="T2912" i="5"/>
  <c r="AF2912" i="5" s="1"/>
  <c r="S2912" i="5"/>
  <c r="R2912" i="5"/>
  <c r="Q2912" i="5"/>
  <c r="P2912" i="5"/>
  <c r="O2912" i="5"/>
  <c r="N2912" i="5"/>
  <c r="M2912" i="5"/>
  <c r="L2912" i="5"/>
  <c r="K2912" i="5"/>
  <c r="J2912" i="5"/>
  <c r="I2912" i="5"/>
  <c r="H2912" i="5"/>
  <c r="G2912" i="5"/>
  <c r="F2912" i="5"/>
  <c r="E2912" i="5"/>
  <c r="D2912" i="5"/>
  <c r="C2912" i="5"/>
  <c r="B2912" i="5"/>
  <c r="A2912" i="5"/>
  <c r="AD2911" i="5"/>
  <c r="AC2911" i="5"/>
  <c r="AB2911" i="5"/>
  <c r="AA2911" i="5"/>
  <c r="Z2911" i="5"/>
  <c r="Y2911" i="5"/>
  <c r="X2911" i="5"/>
  <c r="W2911" i="5"/>
  <c r="V2911" i="5"/>
  <c r="U2911" i="5"/>
  <c r="S2911" i="5"/>
  <c r="R2911" i="5"/>
  <c r="Q2911" i="5"/>
  <c r="P2911" i="5"/>
  <c r="O2911" i="5"/>
  <c r="N2911" i="5"/>
  <c r="M2911" i="5"/>
  <c r="L2911" i="5"/>
  <c r="K2911" i="5"/>
  <c r="J2911" i="5"/>
  <c r="I2911" i="5"/>
  <c r="H2911" i="5"/>
  <c r="G2911" i="5"/>
  <c r="F2911" i="5"/>
  <c r="E2911" i="5"/>
  <c r="D2911" i="5"/>
  <c r="C2911" i="5"/>
  <c r="B2911" i="5"/>
  <c r="A2911" i="5"/>
  <c r="AD2910" i="5"/>
  <c r="AC2910" i="5"/>
  <c r="AB2910" i="5"/>
  <c r="AA2910" i="5"/>
  <c r="Z2910" i="5"/>
  <c r="Y2910" i="5"/>
  <c r="X2910" i="5"/>
  <c r="W2910" i="5"/>
  <c r="V2910" i="5"/>
  <c r="U2910" i="5"/>
  <c r="S2910" i="5"/>
  <c r="R2910" i="5"/>
  <c r="Q2910" i="5"/>
  <c r="P2910" i="5"/>
  <c r="O2910" i="5"/>
  <c r="N2910" i="5"/>
  <c r="M2910" i="5"/>
  <c r="L2910" i="5"/>
  <c r="K2910" i="5"/>
  <c r="J2910" i="5"/>
  <c r="I2910" i="5"/>
  <c r="H2910" i="5"/>
  <c r="G2910" i="5"/>
  <c r="F2910" i="5"/>
  <c r="E2910" i="5"/>
  <c r="D2910" i="5"/>
  <c r="T2910" i="5" s="1"/>
  <c r="AF2910" i="5" s="1"/>
  <c r="C2910" i="5"/>
  <c r="B2910" i="5"/>
  <c r="A2910" i="5"/>
  <c r="AE2909" i="5"/>
  <c r="AD2909" i="5"/>
  <c r="AC2909" i="5"/>
  <c r="AB2909" i="5"/>
  <c r="AA2909" i="5"/>
  <c r="Z2909" i="5"/>
  <c r="Y2909" i="5"/>
  <c r="X2909" i="5"/>
  <c r="W2909" i="5"/>
  <c r="V2909" i="5"/>
  <c r="U2909" i="5"/>
  <c r="T2909" i="5"/>
  <c r="S2909" i="5"/>
  <c r="R2909" i="5"/>
  <c r="Q2909" i="5"/>
  <c r="P2909" i="5"/>
  <c r="O2909" i="5"/>
  <c r="N2909" i="5"/>
  <c r="M2909" i="5"/>
  <c r="L2909" i="5"/>
  <c r="K2909" i="5"/>
  <c r="J2909" i="5"/>
  <c r="I2909" i="5"/>
  <c r="H2909" i="5"/>
  <c r="G2909" i="5"/>
  <c r="F2909" i="5"/>
  <c r="E2909" i="5"/>
  <c r="D2909" i="5"/>
  <c r="C2909" i="5"/>
  <c r="B2909" i="5"/>
  <c r="A2909" i="5"/>
  <c r="AD2908" i="5"/>
  <c r="AC2908" i="5"/>
  <c r="AB2908" i="5"/>
  <c r="AA2908" i="5"/>
  <c r="Z2908" i="5"/>
  <c r="Y2908" i="5"/>
  <c r="X2908" i="5"/>
  <c r="W2908" i="5"/>
  <c r="V2908" i="5"/>
  <c r="U2908" i="5"/>
  <c r="S2908" i="5"/>
  <c r="R2908" i="5"/>
  <c r="Q2908" i="5"/>
  <c r="P2908" i="5"/>
  <c r="O2908" i="5"/>
  <c r="N2908" i="5"/>
  <c r="M2908" i="5"/>
  <c r="L2908" i="5"/>
  <c r="K2908" i="5"/>
  <c r="J2908" i="5"/>
  <c r="I2908" i="5"/>
  <c r="H2908" i="5"/>
  <c r="G2908" i="5"/>
  <c r="F2908" i="5"/>
  <c r="E2908" i="5"/>
  <c r="D2908" i="5"/>
  <c r="C2908" i="5"/>
  <c r="B2908" i="5"/>
  <c r="A2908" i="5"/>
  <c r="AE2907" i="5"/>
  <c r="AD2907" i="5"/>
  <c r="AC2907" i="5"/>
  <c r="AB2907" i="5"/>
  <c r="AA2907" i="5"/>
  <c r="Z2907" i="5"/>
  <c r="Y2907" i="5"/>
  <c r="X2907" i="5"/>
  <c r="W2907" i="5"/>
  <c r="V2907" i="5"/>
  <c r="U2907" i="5"/>
  <c r="S2907" i="5"/>
  <c r="R2907" i="5"/>
  <c r="Q2907" i="5"/>
  <c r="P2907" i="5"/>
  <c r="O2907" i="5"/>
  <c r="N2907" i="5"/>
  <c r="M2907" i="5"/>
  <c r="L2907" i="5"/>
  <c r="K2907" i="5"/>
  <c r="J2907" i="5"/>
  <c r="I2907" i="5"/>
  <c r="H2907" i="5"/>
  <c r="G2907" i="5"/>
  <c r="F2907" i="5"/>
  <c r="E2907" i="5"/>
  <c r="D2907" i="5"/>
  <c r="T2907" i="5" s="1"/>
  <c r="C2907" i="5"/>
  <c r="B2907" i="5"/>
  <c r="A2907" i="5"/>
  <c r="AE2906" i="5"/>
  <c r="AD2906" i="5"/>
  <c r="AC2906" i="5"/>
  <c r="AB2906" i="5"/>
  <c r="AA2906" i="5"/>
  <c r="Z2906" i="5"/>
  <c r="Y2906" i="5"/>
  <c r="X2906" i="5"/>
  <c r="W2906" i="5"/>
  <c r="V2906" i="5"/>
  <c r="U2906" i="5"/>
  <c r="T2906" i="5"/>
  <c r="AF2906" i="5" s="1"/>
  <c r="S2906" i="5"/>
  <c r="R2906" i="5"/>
  <c r="Q2906" i="5"/>
  <c r="P2906" i="5"/>
  <c r="O2906" i="5"/>
  <c r="N2906" i="5"/>
  <c r="M2906" i="5"/>
  <c r="L2906" i="5"/>
  <c r="K2906" i="5"/>
  <c r="J2906" i="5"/>
  <c r="I2906" i="5"/>
  <c r="H2906" i="5"/>
  <c r="G2906" i="5"/>
  <c r="F2906" i="5"/>
  <c r="E2906" i="5"/>
  <c r="D2906" i="5"/>
  <c r="C2906" i="5"/>
  <c r="B2906" i="5"/>
  <c r="A2906" i="5"/>
  <c r="AD2905" i="5"/>
  <c r="AC2905" i="5"/>
  <c r="AB2905" i="5"/>
  <c r="AA2905" i="5"/>
  <c r="Z2905" i="5"/>
  <c r="Y2905" i="5"/>
  <c r="X2905" i="5"/>
  <c r="W2905" i="5"/>
  <c r="V2905" i="5"/>
  <c r="U2905" i="5"/>
  <c r="S2905" i="5"/>
  <c r="R2905" i="5"/>
  <c r="Q2905" i="5"/>
  <c r="P2905" i="5"/>
  <c r="O2905" i="5"/>
  <c r="N2905" i="5"/>
  <c r="M2905" i="5"/>
  <c r="L2905" i="5"/>
  <c r="K2905" i="5"/>
  <c r="J2905" i="5"/>
  <c r="I2905" i="5"/>
  <c r="H2905" i="5"/>
  <c r="G2905" i="5"/>
  <c r="F2905" i="5"/>
  <c r="E2905" i="5"/>
  <c r="D2905" i="5"/>
  <c r="C2905" i="5"/>
  <c r="B2905" i="5"/>
  <c r="A2905" i="5"/>
  <c r="AE2904" i="5"/>
  <c r="AD2904" i="5"/>
  <c r="AC2904" i="5"/>
  <c r="AB2904" i="5"/>
  <c r="AA2904" i="5"/>
  <c r="Z2904" i="5"/>
  <c r="Y2904" i="5"/>
  <c r="X2904" i="5"/>
  <c r="W2904" i="5"/>
  <c r="V2904" i="5"/>
  <c r="U2904" i="5"/>
  <c r="S2904" i="5"/>
  <c r="R2904" i="5"/>
  <c r="Q2904" i="5"/>
  <c r="P2904" i="5"/>
  <c r="O2904" i="5"/>
  <c r="N2904" i="5"/>
  <c r="M2904" i="5"/>
  <c r="L2904" i="5"/>
  <c r="K2904" i="5"/>
  <c r="J2904" i="5"/>
  <c r="I2904" i="5"/>
  <c r="H2904" i="5"/>
  <c r="G2904" i="5"/>
  <c r="F2904" i="5"/>
  <c r="E2904" i="5"/>
  <c r="D2904" i="5"/>
  <c r="T2904" i="5" s="1"/>
  <c r="C2904" i="5"/>
  <c r="B2904" i="5"/>
  <c r="A2904" i="5"/>
  <c r="AE2903" i="5"/>
  <c r="AD2903" i="5"/>
  <c r="AC2903" i="5"/>
  <c r="AB2903" i="5"/>
  <c r="AA2903" i="5"/>
  <c r="Z2903" i="5"/>
  <c r="Y2903" i="5"/>
  <c r="X2903" i="5"/>
  <c r="W2903" i="5"/>
  <c r="V2903" i="5"/>
  <c r="U2903" i="5"/>
  <c r="T2903" i="5"/>
  <c r="S2903" i="5"/>
  <c r="R2903" i="5"/>
  <c r="Q2903" i="5"/>
  <c r="P2903" i="5"/>
  <c r="O2903" i="5"/>
  <c r="N2903" i="5"/>
  <c r="M2903" i="5"/>
  <c r="L2903" i="5"/>
  <c r="K2903" i="5"/>
  <c r="J2903" i="5"/>
  <c r="I2903" i="5"/>
  <c r="H2903" i="5"/>
  <c r="G2903" i="5"/>
  <c r="F2903" i="5"/>
  <c r="E2903" i="5"/>
  <c r="D2903" i="5"/>
  <c r="C2903" i="5"/>
  <c r="B2903" i="5"/>
  <c r="A2903" i="5"/>
  <c r="AE2902" i="5"/>
  <c r="AD2902" i="5"/>
  <c r="AC2902" i="5"/>
  <c r="AB2902" i="5"/>
  <c r="AA2902" i="5"/>
  <c r="Z2902" i="5"/>
  <c r="Y2902" i="5"/>
  <c r="X2902" i="5"/>
  <c r="W2902" i="5"/>
  <c r="V2902" i="5"/>
  <c r="U2902" i="5"/>
  <c r="T2902" i="5"/>
  <c r="AF2902" i="5" s="1"/>
  <c r="S2902" i="5"/>
  <c r="R2902" i="5"/>
  <c r="Q2902" i="5"/>
  <c r="P2902" i="5"/>
  <c r="O2902" i="5"/>
  <c r="N2902" i="5"/>
  <c r="M2902" i="5"/>
  <c r="L2902" i="5"/>
  <c r="K2902" i="5"/>
  <c r="J2902" i="5"/>
  <c r="I2902" i="5"/>
  <c r="H2902" i="5"/>
  <c r="G2902" i="5"/>
  <c r="F2902" i="5"/>
  <c r="E2902" i="5"/>
  <c r="D2902" i="5"/>
  <c r="C2902" i="5"/>
  <c r="B2902" i="5"/>
  <c r="A2902" i="5"/>
  <c r="AE2901" i="5"/>
  <c r="AD2901" i="5"/>
  <c r="AC2901" i="5"/>
  <c r="AB2901" i="5"/>
  <c r="AA2901" i="5"/>
  <c r="Z2901" i="5"/>
  <c r="Y2901" i="5"/>
  <c r="X2901" i="5"/>
  <c r="W2901" i="5"/>
  <c r="V2901" i="5"/>
  <c r="U2901" i="5"/>
  <c r="S2901" i="5"/>
  <c r="R2901" i="5"/>
  <c r="Q2901" i="5"/>
  <c r="P2901" i="5"/>
  <c r="O2901" i="5"/>
  <c r="N2901" i="5"/>
  <c r="M2901" i="5"/>
  <c r="L2901" i="5"/>
  <c r="K2901" i="5"/>
  <c r="J2901" i="5"/>
  <c r="I2901" i="5"/>
  <c r="H2901" i="5"/>
  <c r="G2901" i="5"/>
  <c r="F2901" i="5"/>
  <c r="E2901" i="5"/>
  <c r="D2901" i="5"/>
  <c r="T2901" i="5" s="1"/>
  <c r="C2901" i="5"/>
  <c r="B2901" i="5"/>
  <c r="A2901" i="5"/>
  <c r="AE2900" i="5"/>
  <c r="AD2900" i="5"/>
  <c r="AC2900" i="5"/>
  <c r="AB2900" i="5"/>
  <c r="AA2900" i="5"/>
  <c r="Z2900" i="5"/>
  <c r="Y2900" i="5"/>
  <c r="X2900" i="5"/>
  <c r="W2900" i="5"/>
  <c r="V2900" i="5"/>
  <c r="U2900" i="5"/>
  <c r="T2900" i="5"/>
  <c r="AF2900" i="5" s="1"/>
  <c r="S2900" i="5"/>
  <c r="R2900" i="5"/>
  <c r="Q2900" i="5"/>
  <c r="P2900" i="5"/>
  <c r="O2900" i="5"/>
  <c r="N2900" i="5"/>
  <c r="M2900" i="5"/>
  <c r="L2900" i="5"/>
  <c r="K2900" i="5"/>
  <c r="J2900" i="5"/>
  <c r="I2900" i="5"/>
  <c r="H2900" i="5"/>
  <c r="G2900" i="5"/>
  <c r="F2900" i="5"/>
  <c r="E2900" i="5"/>
  <c r="D2900" i="5"/>
  <c r="C2900" i="5"/>
  <c r="B2900" i="5"/>
  <c r="A2900" i="5"/>
  <c r="AE2899" i="5"/>
  <c r="AD2899" i="5"/>
  <c r="AC2899" i="5"/>
  <c r="AB2899" i="5"/>
  <c r="AA2899" i="5"/>
  <c r="Z2899" i="5"/>
  <c r="Y2899" i="5"/>
  <c r="X2899" i="5"/>
  <c r="W2899" i="5"/>
  <c r="V2899" i="5"/>
  <c r="U2899" i="5"/>
  <c r="T2899" i="5"/>
  <c r="AF2899" i="5" s="1"/>
  <c r="S2899" i="5"/>
  <c r="R2899" i="5"/>
  <c r="Q2899" i="5"/>
  <c r="P2899" i="5"/>
  <c r="O2899" i="5"/>
  <c r="N2899" i="5"/>
  <c r="M2899" i="5"/>
  <c r="L2899" i="5"/>
  <c r="K2899" i="5"/>
  <c r="J2899" i="5"/>
  <c r="I2899" i="5"/>
  <c r="H2899" i="5"/>
  <c r="G2899" i="5"/>
  <c r="F2899" i="5"/>
  <c r="E2899" i="5"/>
  <c r="D2899" i="5"/>
  <c r="C2899" i="5"/>
  <c r="B2899" i="5"/>
  <c r="A2899" i="5"/>
  <c r="AD2898" i="5"/>
  <c r="AC2898" i="5"/>
  <c r="AB2898" i="5"/>
  <c r="AA2898" i="5"/>
  <c r="Z2898" i="5"/>
  <c r="Y2898" i="5"/>
  <c r="X2898" i="5"/>
  <c r="W2898" i="5"/>
  <c r="V2898" i="5"/>
  <c r="U2898" i="5"/>
  <c r="S2898" i="5"/>
  <c r="R2898" i="5"/>
  <c r="Q2898" i="5"/>
  <c r="P2898" i="5"/>
  <c r="O2898" i="5"/>
  <c r="N2898" i="5"/>
  <c r="M2898" i="5"/>
  <c r="L2898" i="5"/>
  <c r="K2898" i="5"/>
  <c r="J2898" i="5"/>
  <c r="I2898" i="5"/>
  <c r="H2898" i="5"/>
  <c r="G2898" i="5"/>
  <c r="F2898" i="5"/>
  <c r="E2898" i="5"/>
  <c r="D2898" i="5"/>
  <c r="C2898" i="5"/>
  <c r="B2898" i="5"/>
  <c r="A2898" i="5"/>
  <c r="AE2897" i="5"/>
  <c r="AD2897" i="5"/>
  <c r="AC2897" i="5"/>
  <c r="AB2897" i="5"/>
  <c r="AA2897" i="5"/>
  <c r="Z2897" i="5"/>
  <c r="Y2897" i="5"/>
  <c r="X2897" i="5"/>
  <c r="W2897" i="5"/>
  <c r="V2897" i="5"/>
  <c r="U2897" i="5"/>
  <c r="T2897" i="5"/>
  <c r="AF2897" i="5" s="1"/>
  <c r="S2897" i="5"/>
  <c r="R2897" i="5"/>
  <c r="Q2897" i="5"/>
  <c r="P2897" i="5"/>
  <c r="O2897" i="5"/>
  <c r="N2897" i="5"/>
  <c r="M2897" i="5"/>
  <c r="L2897" i="5"/>
  <c r="K2897" i="5"/>
  <c r="J2897" i="5"/>
  <c r="I2897" i="5"/>
  <c r="H2897" i="5"/>
  <c r="G2897" i="5"/>
  <c r="F2897" i="5"/>
  <c r="E2897" i="5"/>
  <c r="D2897" i="5"/>
  <c r="C2897" i="5"/>
  <c r="B2897" i="5"/>
  <c r="A2897" i="5"/>
  <c r="AE2896" i="5"/>
  <c r="AD2896" i="5"/>
  <c r="AC2896" i="5"/>
  <c r="AB2896" i="5"/>
  <c r="AA2896" i="5"/>
  <c r="Z2896" i="5"/>
  <c r="Y2896" i="5"/>
  <c r="X2896" i="5"/>
  <c r="W2896" i="5"/>
  <c r="V2896" i="5"/>
  <c r="U2896" i="5"/>
  <c r="T2896" i="5"/>
  <c r="S2896" i="5"/>
  <c r="R2896" i="5"/>
  <c r="Q2896" i="5"/>
  <c r="P2896" i="5"/>
  <c r="O2896" i="5"/>
  <c r="N2896" i="5"/>
  <c r="M2896" i="5"/>
  <c r="L2896" i="5"/>
  <c r="K2896" i="5"/>
  <c r="J2896" i="5"/>
  <c r="I2896" i="5"/>
  <c r="H2896" i="5"/>
  <c r="G2896" i="5"/>
  <c r="F2896" i="5"/>
  <c r="E2896" i="5"/>
  <c r="D2896" i="5"/>
  <c r="C2896" i="5"/>
  <c r="B2896" i="5"/>
  <c r="A2896" i="5"/>
  <c r="AD2895" i="5"/>
  <c r="AC2895" i="5"/>
  <c r="AB2895" i="5"/>
  <c r="AA2895" i="5"/>
  <c r="Z2895" i="5"/>
  <c r="Y2895" i="5"/>
  <c r="X2895" i="5"/>
  <c r="W2895" i="5"/>
  <c r="V2895" i="5"/>
  <c r="U2895" i="5"/>
  <c r="S2895" i="5"/>
  <c r="R2895" i="5"/>
  <c r="Q2895" i="5"/>
  <c r="P2895" i="5"/>
  <c r="O2895" i="5"/>
  <c r="N2895" i="5"/>
  <c r="M2895" i="5"/>
  <c r="L2895" i="5"/>
  <c r="K2895" i="5"/>
  <c r="J2895" i="5"/>
  <c r="I2895" i="5"/>
  <c r="H2895" i="5"/>
  <c r="G2895" i="5"/>
  <c r="F2895" i="5"/>
  <c r="E2895" i="5"/>
  <c r="D2895" i="5"/>
  <c r="C2895" i="5"/>
  <c r="B2895" i="5"/>
  <c r="A2895" i="5"/>
  <c r="AE2894" i="5"/>
  <c r="AD2894" i="5"/>
  <c r="AC2894" i="5"/>
  <c r="AB2894" i="5"/>
  <c r="AA2894" i="5"/>
  <c r="Z2894" i="5"/>
  <c r="Y2894" i="5"/>
  <c r="X2894" i="5"/>
  <c r="W2894" i="5"/>
  <c r="V2894" i="5"/>
  <c r="U2894" i="5"/>
  <c r="T2894" i="5"/>
  <c r="AF2894" i="5" s="1"/>
  <c r="S2894" i="5"/>
  <c r="R2894" i="5"/>
  <c r="Q2894" i="5"/>
  <c r="P2894" i="5"/>
  <c r="O2894" i="5"/>
  <c r="N2894" i="5"/>
  <c r="M2894" i="5"/>
  <c r="L2894" i="5"/>
  <c r="K2894" i="5"/>
  <c r="J2894" i="5"/>
  <c r="I2894" i="5"/>
  <c r="H2894" i="5"/>
  <c r="G2894" i="5"/>
  <c r="F2894" i="5"/>
  <c r="E2894" i="5"/>
  <c r="D2894" i="5"/>
  <c r="C2894" i="5"/>
  <c r="B2894" i="5"/>
  <c r="A2894" i="5"/>
  <c r="AD2893" i="5"/>
  <c r="AC2893" i="5"/>
  <c r="AB2893" i="5"/>
  <c r="AA2893" i="5"/>
  <c r="Z2893" i="5"/>
  <c r="Y2893" i="5"/>
  <c r="X2893" i="5"/>
  <c r="W2893" i="5"/>
  <c r="V2893" i="5"/>
  <c r="U2893" i="5"/>
  <c r="S2893" i="5"/>
  <c r="R2893" i="5"/>
  <c r="Q2893" i="5"/>
  <c r="P2893" i="5"/>
  <c r="O2893" i="5"/>
  <c r="N2893" i="5"/>
  <c r="M2893" i="5"/>
  <c r="L2893" i="5"/>
  <c r="K2893" i="5"/>
  <c r="J2893" i="5"/>
  <c r="I2893" i="5"/>
  <c r="H2893" i="5"/>
  <c r="G2893" i="5"/>
  <c r="F2893" i="5"/>
  <c r="E2893" i="5"/>
  <c r="D2893" i="5"/>
  <c r="C2893" i="5"/>
  <c r="B2893" i="5"/>
  <c r="A2893" i="5"/>
  <c r="AD2892" i="5"/>
  <c r="AC2892" i="5"/>
  <c r="AB2892" i="5"/>
  <c r="AA2892" i="5"/>
  <c r="Z2892" i="5"/>
  <c r="Y2892" i="5"/>
  <c r="X2892" i="5"/>
  <c r="W2892" i="5"/>
  <c r="V2892" i="5"/>
  <c r="U2892" i="5"/>
  <c r="S2892" i="5"/>
  <c r="R2892" i="5"/>
  <c r="Q2892" i="5"/>
  <c r="P2892" i="5"/>
  <c r="O2892" i="5"/>
  <c r="N2892" i="5"/>
  <c r="M2892" i="5"/>
  <c r="L2892" i="5"/>
  <c r="K2892" i="5"/>
  <c r="J2892" i="5"/>
  <c r="I2892" i="5"/>
  <c r="H2892" i="5"/>
  <c r="G2892" i="5"/>
  <c r="F2892" i="5"/>
  <c r="E2892" i="5"/>
  <c r="D2892" i="5"/>
  <c r="T2892" i="5" s="1"/>
  <c r="AF2892" i="5" s="1"/>
  <c r="C2892" i="5"/>
  <c r="B2892" i="5"/>
  <c r="A2892" i="5"/>
  <c r="AE2891" i="5"/>
  <c r="AD2891" i="5"/>
  <c r="AC2891" i="5"/>
  <c r="AB2891" i="5"/>
  <c r="AA2891" i="5"/>
  <c r="Z2891" i="5"/>
  <c r="Y2891" i="5"/>
  <c r="X2891" i="5"/>
  <c r="W2891" i="5"/>
  <c r="V2891" i="5"/>
  <c r="U2891" i="5"/>
  <c r="T2891" i="5"/>
  <c r="AF2891" i="5" s="1"/>
  <c r="S2891" i="5"/>
  <c r="R2891" i="5"/>
  <c r="Q2891" i="5"/>
  <c r="P2891" i="5"/>
  <c r="O2891" i="5"/>
  <c r="N2891" i="5"/>
  <c r="M2891" i="5"/>
  <c r="L2891" i="5"/>
  <c r="K2891" i="5"/>
  <c r="J2891" i="5"/>
  <c r="I2891" i="5"/>
  <c r="H2891" i="5"/>
  <c r="G2891" i="5"/>
  <c r="F2891" i="5"/>
  <c r="E2891" i="5"/>
  <c r="D2891" i="5"/>
  <c r="C2891" i="5"/>
  <c r="B2891" i="5"/>
  <c r="A2891" i="5"/>
  <c r="AD2890" i="5"/>
  <c r="AC2890" i="5"/>
  <c r="AB2890" i="5"/>
  <c r="AA2890" i="5"/>
  <c r="Z2890" i="5"/>
  <c r="Y2890" i="5"/>
  <c r="X2890" i="5"/>
  <c r="W2890" i="5"/>
  <c r="V2890" i="5"/>
  <c r="U2890" i="5"/>
  <c r="S2890" i="5"/>
  <c r="R2890" i="5"/>
  <c r="Q2890" i="5"/>
  <c r="P2890" i="5"/>
  <c r="O2890" i="5"/>
  <c r="N2890" i="5"/>
  <c r="M2890" i="5"/>
  <c r="L2890" i="5"/>
  <c r="K2890" i="5"/>
  <c r="J2890" i="5"/>
  <c r="I2890" i="5"/>
  <c r="H2890" i="5"/>
  <c r="G2890" i="5"/>
  <c r="F2890" i="5"/>
  <c r="E2890" i="5"/>
  <c r="D2890" i="5"/>
  <c r="C2890" i="5"/>
  <c r="B2890" i="5"/>
  <c r="A2890" i="5"/>
  <c r="AE2889" i="5"/>
  <c r="AD2889" i="5"/>
  <c r="AC2889" i="5"/>
  <c r="AB2889" i="5"/>
  <c r="AA2889" i="5"/>
  <c r="Z2889" i="5"/>
  <c r="Y2889" i="5"/>
  <c r="X2889" i="5"/>
  <c r="W2889" i="5"/>
  <c r="V2889" i="5"/>
  <c r="U2889" i="5"/>
  <c r="S2889" i="5"/>
  <c r="R2889" i="5"/>
  <c r="Q2889" i="5"/>
  <c r="P2889" i="5"/>
  <c r="O2889" i="5"/>
  <c r="N2889" i="5"/>
  <c r="M2889" i="5"/>
  <c r="L2889" i="5"/>
  <c r="K2889" i="5"/>
  <c r="J2889" i="5"/>
  <c r="I2889" i="5"/>
  <c r="H2889" i="5"/>
  <c r="G2889" i="5"/>
  <c r="F2889" i="5"/>
  <c r="E2889" i="5"/>
  <c r="D2889" i="5"/>
  <c r="T2889" i="5" s="1"/>
  <c r="C2889" i="5"/>
  <c r="B2889" i="5"/>
  <c r="A2889" i="5"/>
  <c r="AE2888" i="5"/>
  <c r="AD2888" i="5"/>
  <c r="AC2888" i="5"/>
  <c r="AB2888" i="5"/>
  <c r="AA2888" i="5"/>
  <c r="Z2888" i="5"/>
  <c r="Y2888" i="5"/>
  <c r="X2888" i="5"/>
  <c r="W2888" i="5"/>
  <c r="V2888" i="5"/>
  <c r="U2888" i="5"/>
  <c r="T2888" i="5"/>
  <c r="AF2888" i="5" s="1"/>
  <c r="S2888" i="5"/>
  <c r="R2888" i="5"/>
  <c r="Q2888" i="5"/>
  <c r="P2888" i="5"/>
  <c r="O2888" i="5"/>
  <c r="N2888" i="5"/>
  <c r="M2888" i="5"/>
  <c r="L2888" i="5"/>
  <c r="K2888" i="5"/>
  <c r="J2888" i="5"/>
  <c r="I2888" i="5"/>
  <c r="H2888" i="5"/>
  <c r="G2888" i="5"/>
  <c r="F2888" i="5"/>
  <c r="E2888" i="5"/>
  <c r="D2888" i="5"/>
  <c r="C2888" i="5"/>
  <c r="B2888" i="5"/>
  <c r="A2888" i="5"/>
  <c r="AD2887" i="5"/>
  <c r="AC2887" i="5"/>
  <c r="AB2887" i="5"/>
  <c r="AA2887" i="5"/>
  <c r="Z2887" i="5"/>
  <c r="Y2887" i="5"/>
  <c r="X2887" i="5"/>
  <c r="W2887" i="5"/>
  <c r="V2887" i="5"/>
  <c r="U2887" i="5"/>
  <c r="S2887" i="5"/>
  <c r="R2887" i="5"/>
  <c r="Q2887" i="5"/>
  <c r="P2887" i="5"/>
  <c r="O2887" i="5"/>
  <c r="N2887" i="5"/>
  <c r="M2887" i="5"/>
  <c r="L2887" i="5"/>
  <c r="K2887" i="5"/>
  <c r="J2887" i="5"/>
  <c r="I2887" i="5"/>
  <c r="H2887" i="5"/>
  <c r="G2887" i="5"/>
  <c r="F2887" i="5"/>
  <c r="E2887" i="5"/>
  <c r="D2887" i="5"/>
  <c r="C2887" i="5"/>
  <c r="B2887" i="5"/>
  <c r="A2887" i="5"/>
  <c r="AE2886" i="5"/>
  <c r="AD2886" i="5"/>
  <c r="AC2886" i="5"/>
  <c r="AB2886" i="5"/>
  <c r="AA2886" i="5"/>
  <c r="Z2886" i="5"/>
  <c r="Y2886" i="5"/>
  <c r="X2886" i="5"/>
  <c r="W2886" i="5"/>
  <c r="V2886" i="5"/>
  <c r="U2886" i="5"/>
  <c r="S2886" i="5"/>
  <c r="R2886" i="5"/>
  <c r="Q2886" i="5"/>
  <c r="P2886" i="5"/>
  <c r="O2886" i="5"/>
  <c r="N2886" i="5"/>
  <c r="M2886" i="5"/>
  <c r="L2886" i="5"/>
  <c r="K2886" i="5"/>
  <c r="J2886" i="5"/>
  <c r="I2886" i="5"/>
  <c r="H2886" i="5"/>
  <c r="G2886" i="5"/>
  <c r="F2886" i="5"/>
  <c r="E2886" i="5"/>
  <c r="D2886" i="5"/>
  <c r="T2886" i="5" s="1"/>
  <c r="C2886" i="5"/>
  <c r="B2886" i="5"/>
  <c r="A2886" i="5"/>
  <c r="AE2885" i="5"/>
  <c r="AD2885" i="5"/>
  <c r="AC2885" i="5"/>
  <c r="AB2885" i="5"/>
  <c r="AA2885" i="5"/>
  <c r="Z2885" i="5"/>
  <c r="Y2885" i="5"/>
  <c r="X2885" i="5"/>
  <c r="W2885" i="5"/>
  <c r="V2885" i="5"/>
  <c r="U2885" i="5"/>
  <c r="T2885" i="5"/>
  <c r="AF2885" i="5" s="1"/>
  <c r="S2885" i="5"/>
  <c r="R2885" i="5"/>
  <c r="Q2885" i="5"/>
  <c r="P2885" i="5"/>
  <c r="O2885" i="5"/>
  <c r="N2885" i="5"/>
  <c r="M2885" i="5"/>
  <c r="L2885" i="5"/>
  <c r="K2885" i="5"/>
  <c r="J2885" i="5"/>
  <c r="I2885" i="5"/>
  <c r="H2885" i="5"/>
  <c r="G2885" i="5"/>
  <c r="F2885" i="5"/>
  <c r="E2885" i="5"/>
  <c r="D2885" i="5"/>
  <c r="C2885" i="5"/>
  <c r="B2885" i="5"/>
  <c r="A2885" i="5"/>
  <c r="AE2884" i="5"/>
  <c r="AD2884" i="5"/>
  <c r="AC2884" i="5"/>
  <c r="AB2884" i="5"/>
  <c r="AA2884" i="5"/>
  <c r="Z2884" i="5"/>
  <c r="Y2884" i="5"/>
  <c r="X2884" i="5"/>
  <c r="W2884" i="5"/>
  <c r="V2884" i="5"/>
  <c r="U2884" i="5"/>
  <c r="T2884" i="5"/>
  <c r="AF2884" i="5" s="1"/>
  <c r="S2884" i="5"/>
  <c r="R2884" i="5"/>
  <c r="Q2884" i="5"/>
  <c r="P2884" i="5"/>
  <c r="O2884" i="5"/>
  <c r="N2884" i="5"/>
  <c r="M2884" i="5"/>
  <c r="L2884" i="5"/>
  <c r="K2884" i="5"/>
  <c r="J2884" i="5"/>
  <c r="I2884" i="5"/>
  <c r="H2884" i="5"/>
  <c r="G2884" i="5"/>
  <c r="F2884" i="5"/>
  <c r="E2884" i="5"/>
  <c r="D2884" i="5"/>
  <c r="C2884" i="5"/>
  <c r="B2884" i="5"/>
  <c r="A2884" i="5"/>
  <c r="AE2883" i="5"/>
  <c r="AD2883" i="5"/>
  <c r="AC2883" i="5"/>
  <c r="AB2883" i="5"/>
  <c r="AA2883" i="5"/>
  <c r="Z2883" i="5"/>
  <c r="Y2883" i="5"/>
  <c r="X2883" i="5"/>
  <c r="W2883" i="5"/>
  <c r="V2883" i="5"/>
  <c r="U2883" i="5"/>
  <c r="S2883" i="5"/>
  <c r="R2883" i="5"/>
  <c r="Q2883" i="5"/>
  <c r="P2883" i="5"/>
  <c r="O2883" i="5"/>
  <c r="N2883" i="5"/>
  <c r="M2883" i="5"/>
  <c r="L2883" i="5"/>
  <c r="K2883" i="5"/>
  <c r="J2883" i="5"/>
  <c r="I2883" i="5"/>
  <c r="H2883" i="5"/>
  <c r="G2883" i="5"/>
  <c r="F2883" i="5"/>
  <c r="E2883" i="5"/>
  <c r="D2883" i="5"/>
  <c r="T2883" i="5" s="1"/>
  <c r="C2883" i="5"/>
  <c r="B2883" i="5"/>
  <c r="A2883" i="5"/>
  <c r="AE2882" i="5"/>
  <c r="AD2882" i="5"/>
  <c r="AC2882" i="5"/>
  <c r="AB2882" i="5"/>
  <c r="AA2882" i="5"/>
  <c r="Z2882" i="5"/>
  <c r="Y2882" i="5"/>
  <c r="X2882" i="5"/>
  <c r="W2882" i="5"/>
  <c r="V2882" i="5"/>
  <c r="U2882" i="5"/>
  <c r="T2882" i="5"/>
  <c r="AF2882" i="5" s="1"/>
  <c r="S2882" i="5"/>
  <c r="R2882" i="5"/>
  <c r="Q2882" i="5"/>
  <c r="P2882" i="5"/>
  <c r="O2882" i="5"/>
  <c r="N2882" i="5"/>
  <c r="M2882" i="5"/>
  <c r="L2882" i="5"/>
  <c r="K2882" i="5"/>
  <c r="J2882" i="5"/>
  <c r="I2882" i="5"/>
  <c r="H2882" i="5"/>
  <c r="G2882" i="5"/>
  <c r="F2882" i="5"/>
  <c r="E2882" i="5"/>
  <c r="D2882" i="5"/>
  <c r="C2882" i="5"/>
  <c r="B2882" i="5"/>
  <c r="A2882" i="5"/>
  <c r="AE2881" i="5"/>
  <c r="AD2881" i="5"/>
  <c r="AC2881" i="5"/>
  <c r="AB2881" i="5"/>
  <c r="AA2881" i="5"/>
  <c r="Z2881" i="5"/>
  <c r="Y2881" i="5"/>
  <c r="X2881" i="5"/>
  <c r="W2881" i="5"/>
  <c r="V2881" i="5"/>
  <c r="U2881" i="5"/>
  <c r="T2881" i="5"/>
  <c r="AF2881" i="5" s="1"/>
  <c r="S2881" i="5"/>
  <c r="R2881" i="5"/>
  <c r="Q2881" i="5"/>
  <c r="P2881" i="5"/>
  <c r="O2881" i="5"/>
  <c r="N2881" i="5"/>
  <c r="M2881" i="5"/>
  <c r="L2881" i="5"/>
  <c r="K2881" i="5"/>
  <c r="J2881" i="5"/>
  <c r="I2881" i="5"/>
  <c r="H2881" i="5"/>
  <c r="G2881" i="5"/>
  <c r="F2881" i="5"/>
  <c r="E2881" i="5"/>
  <c r="D2881" i="5"/>
  <c r="C2881" i="5"/>
  <c r="B2881" i="5"/>
  <c r="A2881" i="5"/>
  <c r="AE2880" i="5"/>
  <c r="AD2880" i="5"/>
  <c r="AC2880" i="5"/>
  <c r="AB2880" i="5"/>
  <c r="AA2880" i="5"/>
  <c r="Z2880" i="5"/>
  <c r="Y2880" i="5"/>
  <c r="X2880" i="5"/>
  <c r="W2880" i="5"/>
  <c r="V2880" i="5"/>
  <c r="U2880" i="5"/>
  <c r="T2880" i="5"/>
  <c r="AF2880" i="5" s="1"/>
  <c r="S2880" i="5"/>
  <c r="R2880" i="5"/>
  <c r="Q2880" i="5"/>
  <c r="P2880" i="5"/>
  <c r="O2880" i="5"/>
  <c r="N2880" i="5"/>
  <c r="M2880" i="5"/>
  <c r="L2880" i="5"/>
  <c r="K2880" i="5"/>
  <c r="J2880" i="5"/>
  <c r="I2880" i="5"/>
  <c r="H2880" i="5"/>
  <c r="G2880" i="5"/>
  <c r="F2880" i="5"/>
  <c r="E2880" i="5"/>
  <c r="D2880" i="5"/>
  <c r="C2880" i="5"/>
  <c r="B2880" i="5"/>
  <c r="A2880" i="5"/>
  <c r="AD2879" i="5"/>
  <c r="AC2879" i="5"/>
  <c r="AB2879" i="5"/>
  <c r="AA2879" i="5"/>
  <c r="Z2879" i="5"/>
  <c r="Y2879" i="5"/>
  <c r="X2879" i="5"/>
  <c r="W2879" i="5"/>
  <c r="V2879" i="5"/>
  <c r="U2879" i="5"/>
  <c r="S2879" i="5"/>
  <c r="R2879" i="5"/>
  <c r="Q2879" i="5"/>
  <c r="P2879" i="5"/>
  <c r="O2879" i="5"/>
  <c r="N2879" i="5"/>
  <c r="M2879" i="5"/>
  <c r="L2879" i="5"/>
  <c r="K2879" i="5"/>
  <c r="J2879" i="5"/>
  <c r="I2879" i="5"/>
  <c r="H2879" i="5"/>
  <c r="G2879" i="5"/>
  <c r="F2879" i="5"/>
  <c r="E2879" i="5"/>
  <c r="D2879" i="5"/>
  <c r="C2879" i="5"/>
  <c r="B2879" i="5"/>
  <c r="A2879" i="5"/>
  <c r="AE2878" i="5"/>
  <c r="AD2878" i="5"/>
  <c r="AC2878" i="5"/>
  <c r="AB2878" i="5"/>
  <c r="AA2878" i="5"/>
  <c r="Z2878" i="5"/>
  <c r="Y2878" i="5"/>
  <c r="X2878" i="5"/>
  <c r="W2878" i="5"/>
  <c r="V2878" i="5"/>
  <c r="U2878" i="5"/>
  <c r="T2878" i="5"/>
  <c r="AF2878" i="5" s="1"/>
  <c r="S2878" i="5"/>
  <c r="R2878" i="5"/>
  <c r="Q2878" i="5"/>
  <c r="P2878" i="5"/>
  <c r="O2878" i="5"/>
  <c r="N2878" i="5"/>
  <c r="M2878" i="5"/>
  <c r="L2878" i="5"/>
  <c r="K2878" i="5"/>
  <c r="J2878" i="5"/>
  <c r="I2878" i="5"/>
  <c r="H2878" i="5"/>
  <c r="G2878" i="5"/>
  <c r="F2878" i="5"/>
  <c r="E2878" i="5"/>
  <c r="D2878" i="5"/>
  <c r="C2878" i="5"/>
  <c r="B2878" i="5"/>
  <c r="A2878" i="5"/>
  <c r="AD2877" i="5"/>
  <c r="AC2877" i="5"/>
  <c r="AB2877" i="5"/>
  <c r="AA2877" i="5"/>
  <c r="Z2877" i="5"/>
  <c r="Y2877" i="5"/>
  <c r="X2877" i="5"/>
  <c r="W2877" i="5"/>
  <c r="V2877" i="5"/>
  <c r="U2877" i="5"/>
  <c r="S2877" i="5"/>
  <c r="R2877" i="5"/>
  <c r="Q2877" i="5"/>
  <c r="P2877" i="5"/>
  <c r="O2877" i="5"/>
  <c r="N2877" i="5"/>
  <c r="M2877" i="5"/>
  <c r="L2877" i="5"/>
  <c r="K2877" i="5"/>
  <c r="J2877" i="5"/>
  <c r="I2877" i="5"/>
  <c r="H2877" i="5"/>
  <c r="G2877" i="5"/>
  <c r="F2877" i="5"/>
  <c r="E2877" i="5"/>
  <c r="D2877" i="5"/>
  <c r="C2877" i="5"/>
  <c r="B2877" i="5"/>
  <c r="A2877" i="5"/>
  <c r="AD2876" i="5"/>
  <c r="AC2876" i="5"/>
  <c r="AB2876" i="5"/>
  <c r="AA2876" i="5"/>
  <c r="Z2876" i="5"/>
  <c r="Y2876" i="5"/>
  <c r="X2876" i="5"/>
  <c r="W2876" i="5"/>
  <c r="V2876" i="5"/>
  <c r="U2876" i="5"/>
  <c r="S2876" i="5"/>
  <c r="R2876" i="5"/>
  <c r="Q2876" i="5"/>
  <c r="P2876" i="5"/>
  <c r="O2876" i="5"/>
  <c r="N2876" i="5"/>
  <c r="M2876" i="5"/>
  <c r="L2876" i="5"/>
  <c r="K2876" i="5"/>
  <c r="J2876" i="5"/>
  <c r="I2876" i="5"/>
  <c r="H2876" i="5"/>
  <c r="G2876" i="5"/>
  <c r="F2876" i="5"/>
  <c r="E2876" i="5"/>
  <c r="D2876" i="5"/>
  <c r="C2876" i="5"/>
  <c r="B2876" i="5"/>
  <c r="A2876" i="5"/>
  <c r="AE2875" i="5"/>
  <c r="AD2875" i="5"/>
  <c r="AC2875" i="5"/>
  <c r="AB2875" i="5"/>
  <c r="AA2875" i="5"/>
  <c r="Z2875" i="5"/>
  <c r="Y2875" i="5"/>
  <c r="X2875" i="5"/>
  <c r="W2875" i="5"/>
  <c r="V2875" i="5"/>
  <c r="U2875" i="5"/>
  <c r="T2875" i="5"/>
  <c r="AF2875" i="5" s="1"/>
  <c r="S2875" i="5"/>
  <c r="R2875" i="5"/>
  <c r="Q2875" i="5"/>
  <c r="P2875" i="5"/>
  <c r="O2875" i="5"/>
  <c r="N2875" i="5"/>
  <c r="M2875" i="5"/>
  <c r="L2875" i="5"/>
  <c r="K2875" i="5"/>
  <c r="J2875" i="5"/>
  <c r="I2875" i="5"/>
  <c r="H2875" i="5"/>
  <c r="G2875" i="5"/>
  <c r="F2875" i="5"/>
  <c r="E2875" i="5"/>
  <c r="D2875" i="5"/>
  <c r="C2875" i="5"/>
  <c r="B2875" i="5"/>
  <c r="A2875" i="5"/>
  <c r="AD2874" i="5"/>
  <c r="AC2874" i="5"/>
  <c r="AB2874" i="5"/>
  <c r="AA2874" i="5"/>
  <c r="Z2874" i="5"/>
  <c r="Y2874" i="5"/>
  <c r="X2874" i="5"/>
  <c r="W2874" i="5"/>
  <c r="V2874" i="5"/>
  <c r="U2874" i="5"/>
  <c r="S2874" i="5"/>
  <c r="R2874" i="5"/>
  <c r="Q2874" i="5"/>
  <c r="P2874" i="5"/>
  <c r="O2874" i="5"/>
  <c r="N2874" i="5"/>
  <c r="M2874" i="5"/>
  <c r="L2874" i="5"/>
  <c r="K2874" i="5"/>
  <c r="J2874" i="5"/>
  <c r="I2874" i="5"/>
  <c r="H2874" i="5"/>
  <c r="G2874" i="5"/>
  <c r="F2874" i="5"/>
  <c r="E2874" i="5"/>
  <c r="D2874" i="5"/>
  <c r="T2874" i="5" s="1"/>
  <c r="AF2874" i="5" s="1"/>
  <c r="C2874" i="5"/>
  <c r="B2874" i="5"/>
  <c r="A2874" i="5"/>
  <c r="AD2873" i="5"/>
  <c r="AC2873" i="5"/>
  <c r="AB2873" i="5"/>
  <c r="AA2873" i="5"/>
  <c r="Z2873" i="5"/>
  <c r="Y2873" i="5"/>
  <c r="X2873" i="5"/>
  <c r="W2873" i="5"/>
  <c r="V2873" i="5"/>
  <c r="U2873" i="5"/>
  <c r="S2873" i="5"/>
  <c r="R2873" i="5"/>
  <c r="Q2873" i="5"/>
  <c r="P2873" i="5"/>
  <c r="O2873" i="5"/>
  <c r="N2873" i="5"/>
  <c r="M2873" i="5"/>
  <c r="L2873" i="5"/>
  <c r="K2873" i="5"/>
  <c r="J2873" i="5"/>
  <c r="I2873" i="5"/>
  <c r="H2873" i="5"/>
  <c r="G2873" i="5"/>
  <c r="F2873" i="5"/>
  <c r="E2873" i="5"/>
  <c r="D2873" i="5"/>
  <c r="C2873" i="5"/>
  <c r="B2873" i="5"/>
  <c r="A2873" i="5"/>
  <c r="AE2872" i="5"/>
  <c r="AD2872" i="5"/>
  <c r="AC2872" i="5"/>
  <c r="AB2872" i="5"/>
  <c r="AA2872" i="5"/>
  <c r="Z2872" i="5"/>
  <c r="Y2872" i="5"/>
  <c r="X2872" i="5"/>
  <c r="W2872" i="5"/>
  <c r="V2872" i="5"/>
  <c r="U2872" i="5"/>
  <c r="T2872" i="5"/>
  <c r="AF2872" i="5" s="1"/>
  <c r="S2872" i="5"/>
  <c r="R2872" i="5"/>
  <c r="Q2872" i="5"/>
  <c r="P2872" i="5"/>
  <c r="O2872" i="5"/>
  <c r="N2872" i="5"/>
  <c r="M2872" i="5"/>
  <c r="L2872" i="5"/>
  <c r="K2872" i="5"/>
  <c r="J2872" i="5"/>
  <c r="I2872" i="5"/>
  <c r="H2872" i="5"/>
  <c r="G2872" i="5"/>
  <c r="F2872" i="5"/>
  <c r="E2872" i="5"/>
  <c r="D2872" i="5"/>
  <c r="C2872" i="5"/>
  <c r="B2872" i="5"/>
  <c r="A2872" i="5"/>
  <c r="AE2871" i="5"/>
  <c r="AD2871" i="5"/>
  <c r="AC2871" i="5"/>
  <c r="AB2871" i="5"/>
  <c r="AA2871" i="5"/>
  <c r="Z2871" i="5"/>
  <c r="Y2871" i="5"/>
  <c r="X2871" i="5"/>
  <c r="W2871" i="5"/>
  <c r="V2871" i="5"/>
  <c r="U2871" i="5"/>
  <c r="T2871" i="5"/>
  <c r="AF2871" i="5" s="1"/>
  <c r="S2871" i="5"/>
  <c r="R2871" i="5"/>
  <c r="Q2871" i="5"/>
  <c r="P2871" i="5"/>
  <c r="O2871" i="5"/>
  <c r="N2871" i="5"/>
  <c r="M2871" i="5"/>
  <c r="L2871" i="5"/>
  <c r="K2871" i="5"/>
  <c r="J2871" i="5"/>
  <c r="I2871" i="5"/>
  <c r="H2871" i="5"/>
  <c r="G2871" i="5"/>
  <c r="F2871" i="5"/>
  <c r="E2871" i="5"/>
  <c r="D2871" i="5"/>
  <c r="C2871" i="5"/>
  <c r="B2871" i="5"/>
  <c r="A2871" i="5"/>
  <c r="AD2870" i="5"/>
  <c r="AC2870" i="5"/>
  <c r="AB2870" i="5"/>
  <c r="AA2870" i="5"/>
  <c r="Z2870" i="5"/>
  <c r="Y2870" i="5"/>
  <c r="X2870" i="5"/>
  <c r="W2870" i="5"/>
  <c r="V2870" i="5"/>
  <c r="U2870" i="5"/>
  <c r="S2870" i="5"/>
  <c r="R2870" i="5"/>
  <c r="Q2870" i="5"/>
  <c r="P2870" i="5"/>
  <c r="O2870" i="5"/>
  <c r="N2870" i="5"/>
  <c r="M2870" i="5"/>
  <c r="L2870" i="5"/>
  <c r="K2870" i="5"/>
  <c r="J2870" i="5"/>
  <c r="I2870" i="5"/>
  <c r="H2870" i="5"/>
  <c r="G2870" i="5"/>
  <c r="F2870" i="5"/>
  <c r="E2870" i="5"/>
  <c r="D2870" i="5"/>
  <c r="C2870" i="5"/>
  <c r="B2870" i="5"/>
  <c r="A2870" i="5"/>
  <c r="AE2869" i="5"/>
  <c r="AD2869" i="5"/>
  <c r="AC2869" i="5"/>
  <c r="AB2869" i="5"/>
  <c r="AA2869" i="5"/>
  <c r="Z2869" i="5"/>
  <c r="Y2869" i="5"/>
  <c r="X2869" i="5"/>
  <c r="W2869" i="5"/>
  <c r="V2869" i="5"/>
  <c r="U2869" i="5"/>
  <c r="T2869" i="5"/>
  <c r="AF2869" i="5" s="1"/>
  <c r="S2869" i="5"/>
  <c r="R2869" i="5"/>
  <c r="Q2869" i="5"/>
  <c r="P2869" i="5"/>
  <c r="O2869" i="5"/>
  <c r="N2869" i="5"/>
  <c r="M2869" i="5"/>
  <c r="L2869" i="5"/>
  <c r="K2869" i="5"/>
  <c r="J2869" i="5"/>
  <c r="I2869" i="5"/>
  <c r="H2869" i="5"/>
  <c r="G2869" i="5"/>
  <c r="F2869" i="5"/>
  <c r="E2869" i="5"/>
  <c r="D2869" i="5"/>
  <c r="C2869" i="5"/>
  <c r="B2869" i="5"/>
  <c r="A2869" i="5"/>
  <c r="AE2868" i="5"/>
  <c r="AD2868" i="5"/>
  <c r="AC2868" i="5"/>
  <c r="AB2868" i="5"/>
  <c r="AA2868" i="5"/>
  <c r="Z2868" i="5"/>
  <c r="Y2868" i="5"/>
  <c r="X2868" i="5"/>
  <c r="W2868" i="5"/>
  <c r="V2868" i="5"/>
  <c r="U2868" i="5"/>
  <c r="T2868" i="5"/>
  <c r="S2868" i="5"/>
  <c r="R2868" i="5"/>
  <c r="Q2868" i="5"/>
  <c r="P2868" i="5"/>
  <c r="O2868" i="5"/>
  <c r="N2868" i="5"/>
  <c r="M2868" i="5"/>
  <c r="L2868" i="5"/>
  <c r="K2868" i="5"/>
  <c r="J2868" i="5"/>
  <c r="I2868" i="5"/>
  <c r="H2868" i="5"/>
  <c r="G2868" i="5"/>
  <c r="F2868" i="5"/>
  <c r="E2868" i="5"/>
  <c r="D2868" i="5"/>
  <c r="C2868" i="5"/>
  <c r="B2868" i="5"/>
  <c r="A2868" i="5"/>
  <c r="AD2867" i="5"/>
  <c r="AC2867" i="5"/>
  <c r="AB2867" i="5"/>
  <c r="AA2867" i="5"/>
  <c r="Z2867" i="5"/>
  <c r="Y2867" i="5"/>
  <c r="X2867" i="5"/>
  <c r="W2867" i="5"/>
  <c r="V2867" i="5"/>
  <c r="U2867" i="5"/>
  <c r="S2867" i="5"/>
  <c r="R2867" i="5"/>
  <c r="Q2867" i="5"/>
  <c r="P2867" i="5"/>
  <c r="O2867" i="5"/>
  <c r="N2867" i="5"/>
  <c r="M2867" i="5"/>
  <c r="L2867" i="5"/>
  <c r="K2867" i="5"/>
  <c r="J2867" i="5"/>
  <c r="I2867" i="5"/>
  <c r="H2867" i="5"/>
  <c r="G2867" i="5"/>
  <c r="F2867" i="5"/>
  <c r="E2867" i="5"/>
  <c r="D2867" i="5"/>
  <c r="C2867" i="5"/>
  <c r="B2867" i="5"/>
  <c r="A2867" i="5"/>
  <c r="AE2866" i="5"/>
  <c r="AD2866" i="5"/>
  <c r="AC2866" i="5"/>
  <c r="AB2866" i="5"/>
  <c r="AA2866" i="5"/>
  <c r="Z2866" i="5"/>
  <c r="Y2866" i="5"/>
  <c r="X2866" i="5"/>
  <c r="W2866" i="5"/>
  <c r="V2866" i="5"/>
  <c r="U2866" i="5"/>
  <c r="T2866" i="5"/>
  <c r="AF2866" i="5" s="1"/>
  <c r="S2866" i="5"/>
  <c r="R2866" i="5"/>
  <c r="Q2866" i="5"/>
  <c r="P2866" i="5"/>
  <c r="O2866" i="5"/>
  <c r="N2866" i="5"/>
  <c r="M2866" i="5"/>
  <c r="L2866" i="5"/>
  <c r="K2866" i="5"/>
  <c r="J2866" i="5"/>
  <c r="I2866" i="5"/>
  <c r="H2866" i="5"/>
  <c r="G2866" i="5"/>
  <c r="F2866" i="5"/>
  <c r="E2866" i="5"/>
  <c r="D2866" i="5"/>
  <c r="C2866" i="5"/>
  <c r="B2866" i="5"/>
  <c r="A2866" i="5"/>
  <c r="AD2865" i="5"/>
  <c r="AC2865" i="5"/>
  <c r="AB2865" i="5"/>
  <c r="AA2865" i="5"/>
  <c r="Z2865" i="5"/>
  <c r="Y2865" i="5"/>
  <c r="X2865" i="5"/>
  <c r="W2865" i="5"/>
  <c r="V2865" i="5"/>
  <c r="U2865" i="5"/>
  <c r="S2865" i="5"/>
  <c r="R2865" i="5"/>
  <c r="Q2865" i="5"/>
  <c r="P2865" i="5"/>
  <c r="O2865" i="5"/>
  <c r="N2865" i="5"/>
  <c r="M2865" i="5"/>
  <c r="L2865" i="5"/>
  <c r="K2865" i="5"/>
  <c r="J2865" i="5"/>
  <c r="I2865" i="5"/>
  <c r="H2865" i="5"/>
  <c r="G2865" i="5"/>
  <c r="F2865" i="5"/>
  <c r="E2865" i="5"/>
  <c r="D2865" i="5"/>
  <c r="C2865" i="5"/>
  <c r="B2865" i="5"/>
  <c r="A2865" i="5"/>
  <c r="AD2864" i="5"/>
  <c r="AC2864" i="5"/>
  <c r="AB2864" i="5"/>
  <c r="AA2864" i="5"/>
  <c r="Z2864" i="5"/>
  <c r="Y2864" i="5"/>
  <c r="X2864" i="5"/>
  <c r="W2864" i="5"/>
  <c r="V2864" i="5"/>
  <c r="U2864" i="5"/>
  <c r="S2864" i="5"/>
  <c r="R2864" i="5"/>
  <c r="Q2864" i="5"/>
  <c r="P2864" i="5"/>
  <c r="O2864" i="5"/>
  <c r="N2864" i="5"/>
  <c r="M2864" i="5"/>
  <c r="L2864" i="5"/>
  <c r="K2864" i="5"/>
  <c r="J2864" i="5"/>
  <c r="I2864" i="5"/>
  <c r="H2864" i="5"/>
  <c r="G2864" i="5"/>
  <c r="F2864" i="5"/>
  <c r="E2864" i="5"/>
  <c r="D2864" i="5"/>
  <c r="C2864" i="5"/>
  <c r="B2864" i="5"/>
  <c r="A2864" i="5"/>
  <c r="AE2863" i="5"/>
  <c r="AD2863" i="5"/>
  <c r="AC2863" i="5"/>
  <c r="AB2863" i="5"/>
  <c r="AA2863" i="5"/>
  <c r="Z2863" i="5"/>
  <c r="Y2863" i="5"/>
  <c r="X2863" i="5"/>
  <c r="W2863" i="5"/>
  <c r="V2863" i="5"/>
  <c r="U2863" i="5"/>
  <c r="T2863" i="5"/>
  <c r="AF2863" i="5" s="1"/>
  <c r="S2863" i="5"/>
  <c r="R2863" i="5"/>
  <c r="Q2863" i="5"/>
  <c r="P2863" i="5"/>
  <c r="O2863" i="5"/>
  <c r="N2863" i="5"/>
  <c r="M2863" i="5"/>
  <c r="L2863" i="5"/>
  <c r="K2863" i="5"/>
  <c r="J2863" i="5"/>
  <c r="I2863" i="5"/>
  <c r="H2863" i="5"/>
  <c r="G2863" i="5"/>
  <c r="F2863" i="5"/>
  <c r="E2863" i="5"/>
  <c r="D2863" i="5"/>
  <c r="C2863" i="5"/>
  <c r="B2863" i="5"/>
  <c r="A2863" i="5"/>
  <c r="AD2862" i="5"/>
  <c r="AC2862" i="5"/>
  <c r="AB2862" i="5"/>
  <c r="AA2862" i="5"/>
  <c r="Z2862" i="5"/>
  <c r="Y2862" i="5"/>
  <c r="X2862" i="5"/>
  <c r="W2862" i="5"/>
  <c r="V2862" i="5"/>
  <c r="U2862" i="5"/>
  <c r="S2862" i="5"/>
  <c r="R2862" i="5"/>
  <c r="Q2862" i="5"/>
  <c r="P2862" i="5"/>
  <c r="O2862" i="5"/>
  <c r="N2862" i="5"/>
  <c r="M2862" i="5"/>
  <c r="L2862" i="5"/>
  <c r="K2862" i="5"/>
  <c r="J2862" i="5"/>
  <c r="I2862" i="5"/>
  <c r="H2862" i="5"/>
  <c r="G2862" i="5"/>
  <c r="F2862" i="5"/>
  <c r="E2862" i="5"/>
  <c r="D2862" i="5"/>
  <c r="T2862" i="5" s="1"/>
  <c r="AF2862" i="5" s="1"/>
  <c r="C2862" i="5"/>
  <c r="B2862" i="5"/>
  <c r="A2862" i="5"/>
  <c r="AD2861" i="5"/>
  <c r="AC2861" i="5"/>
  <c r="AB2861" i="5"/>
  <c r="AA2861" i="5"/>
  <c r="Z2861" i="5"/>
  <c r="Y2861" i="5"/>
  <c r="X2861" i="5"/>
  <c r="W2861" i="5"/>
  <c r="V2861" i="5"/>
  <c r="U2861" i="5"/>
  <c r="S2861" i="5"/>
  <c r="R2861" i="5"/>
  <c r="Q2861" i="5"/>
  <c r="P2861" i="5"/>
  <c r="O2861" i="5"/>
  <c r="N2861" i="5"/>
  <c r="M2861" i="5"/>
  <c r="L2861" i="5"/>
  <c r="K2861" i="5"/>
  <c r="J2861" i="5"/>
  <c r="I2861" i="5"/>
  <c r="H2861" i="5"/>
  <c r="G2861" i="5"/>
  <c r="F2861" i="5"/>
  <c r="E2861" i="5"/>
  <c r="D2861" i="5"/>
  <c r="C2861" i="5"/>
  <c r="B2861" i="5"/>
  <c r="A2861" i="5"/>
  <c r="AE2860" i="5"/>
  <c r="AD2860" i="5"/>
  <c r="AC2860" i="5"/>
  <c r="AB2860" i="5"/>
  <c r="AA2860" i="5"/>
  <c r="Z2860" i="5"/>
  <c r="Y2860" i="5"/>
  <c r="X2860" i="5"/>
  <c r="W2860" i="5"/>
  <c r="V2860" i="5"/>
  <c r="U2860" i="5"/>
  <c r="T2860" i="5"/>
  <c r="AF2860" i="5" s="1"/>
  <c r="S2860" i="5"/>
  <c r="R2860" i="5"/>
  <c r="Q2860" i="5"/>
  <c r="P2860" i="5"/>
  <c r="O2860" i="5"/>
  <c r="N2860" i="5"/>
  <c r="M2860" i="5"/>
  <c r="L2860" i="5"/>
  <c r="K2860" i="5"/>
  <c r="J2860" i="5"/>
  <c r="I2860" i="5"/>
  <c r="H2860" i="5"/>
  <c r="G2860" i="5"/>
  <c r="F2860" i="5"/>
  <c r="E2860" i="5"/>
  <c r="D2860" i="5"/>
  <c r="C2860" i="5"/>
  <c r="B2860" i="5"/>
  <c r="A2860" i="5"/>
  <c r="AE2859" i="5"/>
  <c r="AD2859" i="5"/>
  <c r="AC2859" i="5"/>
  <c r="AB2859" i="5"/>
  <c r="AA2859" i="5"/>
  <c r="Z2859" i="5"/>
  <c r="Y2859" i="5"/>
  <c r="X2859" i="5"/>
  <c r="W2859" i="5"/>
  <c r="V2859" i="5"/>
  <c r="U2859" i="5"/>
  <c r="T2859" i="5"/>
  <c r="AF2859" i="5" s="1"/>
  <c r="S2859" i="5"/>
  <c r="R2859" i="5"/>
  <c r="Q2859" i="5"/>
  <c r="P2859" i="5"/>
  <c r="O2859" i="5"/>
  <c r="N2859" i="5"/>
  <c r="M2859" i="5"/>
  <c r="L2859" i="5"/>
  <c r="K2859" i="5"/>
  <c r="J2859" i="5"/>
  <c r="I2859" i="5"/>
  <c r="H2859" i="5"/>
  <c r="G2859" i="5"/>
  <c r="F2859" i="5"/>
  <c r="E2859" i="5"/>
  <c r="D2859" i="5"/>
  <c r="C2859" i="5"/>
  <c r="B2859" i="5"/>
  <c r="A2859" i="5"/>
  <c r="AD2858" i="5"/>
  <c r="AC2858" i="5"/>
  <c r="AB2858" i="5"/>
  <c r="AA2858" i="5"/>
  <c r="Z2858" i="5"/>
  <c r="Y2858" i="5"/>
  <c r="X2858" i="5"/>
  <c r="W2858" i="5"/>
  <c r="V2858" i="5"/>
  <c r="U2858" i="5"/>
  <c r="S2858" i="5"/>
  <c r="R2858" i="5"/>
  <c r="Q2858" i="5"/>
  <c r="P2858" i="5"/>
  <c r="O2858" i="5"/>
  <c r="N2858" i="5"/>
  <c r="M2858" i="5"/>
  <c r="L2858" i="5"/>
  <c r="K2858" i="5"/>
  <c r="J2858" i="5"/>
  <c r="I2858" i="5"/>
  <c r="H2858" i="5"/>
  <c r="G2858" i="5"/>
  <c r="F2858" i="5"/>
  <c r="E2858" i="5"/>
  <c r="D2858" i="5"/>
  <c r="C2858" i="5"/>
  <c r="B2858" i="5"/>
  <c r="A2858" i="5"/>
  <c r="AE2857" i="5"/>
  <c r="AD2857" i="5"/>
  <c r="AC2857" i="5"/>
  <c r="AB2857" i="5"/>
  <c r="AA2857" i="5"/>
  <c r="Z2857" i="5"/>
  <c r="Y2857" i="5"/>
  <c r="X2857" i="5"/>
  <c r="W2857" i="5"/>
  <c r="V2857" i="5"/>
  <c r="U2857" i="5"/>
  <c r="T2857" i="5"/>
  <c r="AF2857" i="5" s="1"/>
  <c r="S2857" i="5"/>
  <c r="R2857" i="5"/>
  <c r="Q2857" i="5"/>
  <c r="P2857" i="5"/>
  <c r="O2857" i="5"/>
  <c r="N2857" i="5"/>
  <c r="M2857" i="5"/>
  <c r="L2857" i="5"/>
  <c r="K2857" i="5"/>
  <c r="J2857" i="5"/>
  <c r="I2857" i="5"/>
  <c r="H2857" i="5"/>
  <c r="G2857" i="5"/>
  <c r="F2857" i="5"/>
  <c r="E2857" i="5"/>
  <c r="D2857" i="5"/>
  <c r="C2857" i="5"/>
  <c r="B2857" i="5"/>
  <c r="A2857" i="5"/>
  <c r="AE2856" i="5"/>
  <c r="AD2856" i="5"/>
  <c r="AC2856" i="5"/>
  <c r="AB2856" i="5"/>
  <c r="AA2856" i="5"/>
  <c r="Z2856" i="5"/>
  <c r="Y2856" i="5"/>
  <c r="X2856" i="5"/>
  <c r="W2856" i="5"/>
  <c r="V2856" i="5"/>
  <c r="U2856" i="5"/>
  <c r="T2856" i="5"/>
  <c r="AF2856" i="5" s="1"/>
  <c r="S2856" i="5"/>
  <c r="R2856" i="5"/>
  <c r="Q2856" i="5"/>
  <c r="P2856" i="5"/>
  <c r="O2856" i="5"/>
  <c r="N2856" i="5"/>
  <c r="M2856" i="5"/>
  <c r="L2856" i="5"/>
  <c r="K2856" i="5"/>
  <c r="J2856" i="5"/>
  <c r="I2856" i="5"/>
  <c r="H2856" i="5"/>
  <c r="G2856" i="5"/>
  <c r="F2856" i="5"/>
  <c r="E2856" i="5"/>
  <c r="D2856" i="5"/>
  <c r="C2856" i="5"/>
  <c r="B2856" i="5"/>
  <c r="A2856" i="5"/>
  <c r="AD2855" i="5"/>
  <c r="AC2855" i="5"/>
  <c r="AB2855" i="5"/>
  <c r="AA2855" i="5"/>
  <c r="Z2855" i="5"/>
  <c r="Y2855" i="5"/>
  <c r="X2855" i="5"/>
  <c r="W2855" i="5"/>
  <c r="V2855" i="5"/>
  <c r="U2855" i="5"/>
  <c r="S2855" i="5"/>
  <c r="R2855" i="5"/>
  <c r="Q2855" i="5"/>
  <c r="P2855" i="5"/>
  <c r="O2855" i="5"/>
  <c r="N2855" i="5"/>
  <c r="M2855" i="5"/>
  <c r="L2855" i="5"/>
  <c r="K2855" i="5"/>
  <c r="J2855" i="5"/>
  <c r="I2855" i="5"/>
  <c r="H2855" i="5"/>
  <c r="G2855" i="5"/>
  <c r="F2855" i="5"/>
  <c r="E2855" i="5"/>
  <c r="D2855" i="5"/>
  <c r="C2855" i="5"/>
  <c r="B2855" i="5"/>
  <c r="A2855" i="5"/>
  <c r="AE2854" i="5"/>
  <c r="AD2854" i="5"/>
  <c r="AC2854" i="5"/>
  <c r="AB2854" i="5"/>
  <c r="AA2854" i="5"/>
  <c r="Z2854" i="5"/>
  <c r="Y2854" i="5"/>
  <c r="X2854" i="5"/>
  <c r="W2854" i="5"/>
  <c r="V2854" i="5"/>
  <c r="U2854" i="5"/>
  <c r="T2854" i="5"/>
  <c r="AF2854" i="5" s="1"/>
  <c r="S2854" i="5"/>
  <c r="R2854" i="5"/>
  <c r="Q2854" i="5"/>
  <c r="P2854" i="5"/>
  <c r="O2854" i="5"/>
  <c r="N2854" i="5"/>
  <c r="M2854" i="5"/>
  <c r="L2854" i="5"/>
  <c r="K2854" i="5"/>
  <c r="J2854" i="5"/>
  <c r="I2854" i="5"/>
  <c r="H2854" i="5"/>
  <c r="G2854" i="5"/>
  <c r="F2854" i="5"/>
  <c r="E2854" i="5"/>
  <c r="D2854" i="5"/>
  <c r="C2854" i="5"/>
  <c r="B2854" i="5"/>
  <c r="A2854" i="5"/>
  <c r="AD2853" i="5"/>
  <c r="AC2853" i="5"/>
  <c r="AB2853" i="5"/>
  <c r="AA2853" i="5"/>
  <c r="Z2853" i="5"/>
  <c r="Y2853" i="5"/>
  <c r="X2853" i="5"/>
  <c r="W2853" i="5"/>
  <c r="V2853" i="5"/>
  <c r="U2853" i="5"/>
  <c r="S2853" i="5"/>
  <c r="R2853" i="5"/>
  <c r="Q2853" i="5"/>
  <c r="P2853" i="5"/>
  <c r="O2853" i="5"/>
  <c r="N2853" i="5"/>
  <c r="M2853" i="5"/>
  <c r="L2853" i="5"/>
  <c r="K2853" i="5"/>
  <c r="J2853" i="5"/>
  <c r="I2853" i="5"/>
  <c r="H2853" i="5"/>
  <c r="G2853" i="5"/>
  <c r="F2853" i="5"/>
  <c r="E2853" i="5"/>
  <c r="D2853" i="5"/>
  <c r="C2853" i="5"/>
  <c r="B2853" i="5"/>
  <c r="A2853" i="5"/>
  <c r="AD2852" i="5"/>
  <c r="AC2852" i="5"/>
  <c r="AB2852" i="5"/>
  <c r="AA2852" i="5"/>
  <c r="Z2852" i="5"/>
  <c r="Y2852" i="5"/>
  <c r="X2852" i="5"/>
  <c r="W2852" i="5"/>
  <c r="V2852" i="5"/>
  <c r="U2852" i="5"/>
  <c r="S2852" i="5"/>
  <c r="R2852" i="5"/>
  <c r="Q2852" i="5"/>
  <c r="P2852" i="5"/>
  <c r="O2852" i="5"/>
  <c r="N2852" i="5"/>
  <c r="M2852" i="5"/>
  <c r="L2852" i="5"/>
  <c r="K2852" i="5"/>
  <c r="J2852" i="5"/>
  <c r="I2852" i="5"/>
  <c r="H2852" i="5"/>
  <c r="G2852" i="5"/>
  <c r="F2852" i="5"/>
  <c r="E2852" i="5"/>
  <c r="D2852" i="5"/>
  <c r="C2852" i="5"/>
  <c r="B2852" i="5"/>
  <c r="A2852" i="5"/>
  <c r="AE2851" i="5"/>
  <c r="AD2851" i="5"/>
  <c r="AC2851" i="5"/>
  <c r="AB2851" i="5"/>
  <c r="AA2851" i="5"/>
  <c r="Z2851" i="5"/>
  <c r="Y2851" i="5"/>
  <c r="X2851" i="5"/>
  <c r="W2851" i="5"/>
  <c r="V2851" i="5"/>
  <c r="U2851" i="5"/>
  <c r="T2851" i="5"/>
  <c r="AF2851" i="5" s="1"/>
  <c r="S2851" i="5"/>
  <c r="R2851" i="5"/>
  <c r="Q2851" i="5"/>
  <c r="P2851" i="5"/>
  <c r="O2851" i="5"/>
  <c r="N2851" i="5"/>
  <c r="M2851" i="5"/>
  <c r="L2851" i="5"/>
  <c r="K2851" i="5"/>
  <c r="J2851" i="5"/>
  <c r="I2851" i="5"/>
  <c r="H2851" i="5"/>
  <c r="G2851" i="5"/>
  <c r="F2851" i="5"/>
  <c r="E2851" i="5"/>
  <c r="D2851" i="5"/>
  <c r="C2851" i="5"/>
  <c r="B2851" i="5"/>
  <c r="A2851" i="5"/>
  <c r="AE2850" i="5"/>
  <c r="AD2850" i="5"/>
  <c r="AC2850" i="5"/>
  <c r="AB2850" i="5"/>
  <c r="AA2850" i="5"/>
  <c r="Z2850" i="5"/>
  <c r="Y2850" i="5"/>
  <c r="X2850" i="5"/>
  <c r="W2850" i="5"/>
  <c r="V2850" i="5"/>
  <c r="U2850" i="5"/>
  <c r="T2850" i="5"/>
  <c r="AF2850" i="5" s="1"/>
  <c r="S2850" i="5"/>
  <c r="R2850" i="5"/>
  <c r="Q2850" i="5"/>
  <c r="P2850" i="5"/>
  <c r="O2850" i="5"/>
  <c r="N2850" i="5"/>
  <c r="M2850" i="5"/>
  <c r="K2850" i="5"/>
  <c r="J2850" i="5"/>
  <c r="I2850" i="5"/>
  <c r="H2850" i="5"/>
  <c r="G2850" i="5"/>
  <c r="F2850" i="5"/>
  <c r="E2850" i="5"/>
  <c r="L2850" i="5" s="1"/>
  <c r="D2850" i="5"/>
  <c r="C2850" i="5"/>
  <c r="B2850" i="5"/>
  <c r="A2850" i="5"/>
  <c r="AD2849" i="5"/>
  <c r="AC2849" i="5"/>
  <c r="AB2849" i="5"/>
  <c r="AA2849" i="5"/>
  <c r="Z2849" i="5"/>
  <c r="Y2849" i="5"/>
  <c r="X2849" i="5"/>
  <c r="W2849" i="5"/>
  <c r="V2849" i="5"/>
  <c r="U2849" i="5"/>
  <c r="S2849" i="5"/>
  <c r="R2849" i="5"/>
  <c r="Q2849" i="5"/>
  <c r="P2849" i="5"/>
  <c r="O2849" i="5"/>
  <c r="N2849" i="5"/>
  <c r="M2849" i="5"/>
  <c r="L2849" i="5"/>
  <c r="K2849" i="5"/>
  <c r="J2849" i="5"/>
  <c r="I2849" i="5"/>
  <c r="H2849" i="5"/>
  <c r="G2849" i="5"/>
  <c r="F2849" i="5"/>
  <c r="E2849" i="5"/>
  <c r="D2849" i="5"/>
  <c r="C2849" i="5"/>
  <c r="B2849" i="5"/>
  <c r="A2849" i="5"/>
  <c r="AE2848" i="5"/>
  <c r="AD2848" i="5"/>
  <c r="AC2848" i="5"/>
  <c r="AB2848" i="5"/>
  <c r="AA2848" i="5"/>
  <c r="Z2848" i="5"/>
  <c r="Y2848" i="5"/>
  <c r="X2848" i="5"/>
  <c r="W2848" i="5"/>
  <c r="V2848" i="5"/>
  <c r="U2848" i="5"/>
  <c r="T2848" i="5"/>
  <c r="AF2848" i="5" s="1"/>
  <c r="S2848" i="5"/>
  <c r="R2848" i="5"/>
  <c r="Q2848" i="5"/>
  <c r="P2848" i="5"/>
  <c r="O2848" i="5"/>
  <c r="N2848" i="5"/>
  <c r="M2848" i="5"/>
  <c r="L2848" i="5"/>
  <c r="K2848" i="5"/>
  <c r="J2848" i="5"/>
  <c r="I2848" i="5"/>
  <c r="H2848" i="5"/>
  <c r="G2848" i="5"/>
  <c r="F2848" i="5"/>
  <c r="E2848" i="5"/>
  <c r="D2848" i="5"/>
  <c r="C2848" i="5"/>
  <c r="B2848" i="5"/>
  <c r="A2848" i="5"/>
  <c r="AE2847" i="5"/>
  <c r="AD2847" i="5"/>
  <c r="AC2847" i="5"/>
  <c r="AB2847" i="5"/>
  <c r="AA2847" i="5"/>
  <c r="Z2847" i="5"/>
  <c r="Y2847" i="5"/>
  <c r="X2847" i="5"/>
  <c r="W2847" i="5"/>
  <c r="V2847" i="5"/>
  <c r="U2847" i="5"/>
  <c r="T2847" i="5"/>
  <c r="AF2847" i="5" s="1"/>
  <c r="S2847" i="5"/>
  <c r="R2847" i="5"/>
  <c r="Q2847" i="5"/>
  <c r="P2847" i="5"/>
  <c r="O2847" i="5"/>
  <c r="N2847" i="5"/>
  <c r="M2847" i="5"/>
  <c r="L2847" i="5"/>
  <c r="K2847" i="5"/>
  <c r="J2847" i="5"/>
  <c r="I2847" i="5"/>
  <c r="H2847" i="5"/>
  <c r="G2847" i="5"/>
  <c r="F2847" i="5"/>
  <c r="E2847" i="5"/>
  <c r="D2847" i="5"/>
  <c r="C2847" i="5"/>
  <c r="B2847" i="5"/>
  <c r="A2847" i="5"/>
  <c r="AD2846" i="5"/>
  <c r="AC2846" i="5"/>
  <c r="AB2846" i="5"/>
  <c r="AA2846" i="5"/>
  <c r="Z2846" i="5"/>
  <c r="Y2846" i="5"/>
  <c r="X2846" i="5"/>
  <c r="W2846" i="5"/>
  <c r="V2846" i="5"/>
  <c r="U2846" i="5"/>
  <c r="S2846" i="5"/>
  <c r="R2846" i="5"/>
  <c r="Q2846" i="5"/>
  <c r="P2846" i="5"/>
  <c r="O2846" i="5"/>
  <c r="N2846" i="5"/>
  <c r="M2846" i="5"/>
  <c r="L2846" i="5"/>
  <c r="K2846" i="5"/>
  <c r="J2846" i="5"/>
  <c r="I2846" i="5"/>
  <c r="H2846" i="5"/>
  <c r="G2846" i="5"/>
  <c r="F2846" i="5"/>
  <c r="E2846" i="5"/>
  <c r="D2846" i="5"/>
  <c r="C2846" i="5"/>
  <c r="B2846" i="5"/>
  <c r="A2846" i="5"/>
  <c r="AE2845" i="5"/>
  <c r="AD2845" i="5"/>
  <c r="AC2845" i="5"/>
  <c r="AB2845" i="5"/>
  <c r="AA2845" i="5"/>
  <c r="Z2845" i="5"/>
  <c r="Y2845" i="5"/>
  <c r="X2845" i="5"/>
  <c r="W2845" i="5"/>
  <c r="V2845" i="5"/>
  <c r="U2845" i="5"/>
  <c r="T2845" i="5"/>
  <c r="AF2845" i="5" s="1"/>
  <c r="S2845" i="5"/>
  <c r="R2845" i="5"/>
  <c r="Q2845" i="5"/>
  <c r="P2845" i="5"/>
  <c r="O2845" i="5"/>
  <c r="N2845" i="5"/>
  <c r="M2845" i="5"/>
  <c r="L2845" i="5"/>
  <c r="K2845" i="5"/>
  <c r="J2845" i="5"/>
  <c r="I2845" i="5"/>
  <c r="H2845" i="5"/>
  <c r="G2845" i="5"/>
  <c r="F2845" i="5"/>
  <c r="E2845" i="5"/>
  <c r="D2845" i="5"/>
  <c r="C2845" i="5"/>
  <c r="B2845" i="5"/>
  <c r="A2845" i="5"/>
  <c r="AD2844" i="5"/>
  <c r="AC2844" i="5"/>
  <c r="AB2844" i="5"/>
  <c r="AA2844" i="5"/>
  <c r="Z2844" i="5"/>
  <c r="Y2844" i="5"/>
  <c r="X2844" i="5"/>
  <c r="W2844" i="5"/>
  <c r="V2844" i="5"/>
  <c r="U2844" i="5"/>
  <c r="S2844" i="5"/>
  <c r="R2844" i="5"/>
  <c r="Q2844" i="5"/>
  <c r="P2844" i="5"/>
  <c r="O2844" i="5"/>
  <c r="N2844" i="5"/>
  <c r="M2844" i="5"/>
  <c r="L2844" i="5"/>
  <c r="K2844" i="5"/>
  <c r="J2844" i="5"/>
  <c r="I2844" i="5"/>
  <c r="H2844" i="5"/>
  <c r="G2844" i="5"/>
  <c r="F2844" i="5"/>
  <c r="E2844" i="5"/>
  <c r="D2844" i="5"/>
  <c r="T2844" i="5" s="1"/>
  <c r="AF2844" i="5" s="1"/>
  <c r="C2844" i="5"/>
  <c r="B2844" i="5"/>
  <c r="A2844" i="5"/>
  <c r="AD2843" i="5"/>
  <c r="AC2843" i="5"/>
  <c r="AB2843" i="5"/>
  <c r="AA2843" i="5"/>
  <c r="Z2843" i="5"/>
  <c r="Y2843" i="5"/>
  <c r="X2843" i="5"/>
  <c r="W2843" i="5"/>
  <c r="V2843" i="5"/>
  <c r="U2843" i="5"/>
  <c r="S2843" i="5"/>
  <c r="R2843" i="5"/>
  <c r="Q2843" i="5"/>
  <c r="P2843" i="5"/>
  <c r="O2843" i="5"/>
  <c r="N2843" i="5"/>
  <c r="M2843" i="5"/>
  <c r="L2843" i="5"/>
  <c r="K2843" i="5"/>
  <c r="J2843" i="5"/>
  <c r="I2843" i="5"/>
  <c r="H2843" i="5"/>
  <c r="G2843" i="5"/>
  <c r="F2843" i="5"/>
  <c r="E2843" i="5"/>
  <c r="D2843" i="5"/>
  <c r="C2843" i="5"/>
  <c r="B2843" i="5"/>
  <c r="A2843" i="5"/>
  <c r="AE2842" i="5"/>
  <c r="AD2842" i="5"/>
  <c r="AC2842" i="5"/>
  <c r="AB2842" i="5"/>
  <c r="AA2842" i="5"/>
  <c r="Z2842" i="5"/>
  <c r="Y2842" i="5"/>
  <c r="X2842" i="5"/>
  <c r="W2842" i="5"/>
  <c r="V2842" i="5"/>
  <c r="U2842" i="5"/>
  <c r="T2842" i="5"/>
  <c r="AF2842" i="5" s="1"/>
  <c r="S2842" i="5"/>
  <c r="R2842" i="5"/>
  <c r="Q2842" i="5"/>
  <c r="P2842" i="5"/>
  <c r="O2842" i="5"/>
  <c r="N2842" i="5"/>
  <c r="M2842" i="5"/>
  <c r="L2842" i="5"/>
  <c r="K2842" i="5"/>
  <c r="J2842" i="5"/>
  <c r="I2842" i="5"/>
  <c r="H2842" i="5"/>
  <c r="G2842" i="5"/>
  <c r="F2842" i="5"/>
  <c r="E2842" i="5"/>
  <c r="D2842" i="5"/>
  <c r="C2842" i="5"/>
  <c r="B2842" i="5"/>
  <c r="A2842" i="5"/>
  <c r="AD2841" i="5"/>
  <c r="AC2841" i="5"/>
  <c r="AB2841" i="5"/>
  <c r="AA2841" i="5"/>
  <c r="Z2841" i="5"/>
  <c r="Y2841" i="5"/>
  <c r="X2841" i="5"/>
  <c r="W2841" i="5"/>
  <c r="V2841" i="5"/>
  <c r="U2841" i="5"/>
  <c r="S2841" i="5"/>
  <c r="R2841" i="5"/>
  <c r="Q2841" i="5"/>
  <c r="P2841" i="5"/>
  <c r="O2841" i="5"/>
  <c r="N2841" i="5"/>
  <c r="M2841" i="5"/>
  <c r="L2841" i="5"/>
  <c r="K2841" i="5"/>
  <c r="J2841" i="5"/>
  <c r="I2841" i="5"/>
  <c r="H2841" i="5"/>
  <c r="G2841" i="5"/>
  <c r="F2841" i="5"/>
  <c r="E2841" i="5"/>
  <c r="D2841" i="5"/>
  <c r="C2841" i="5"/>
  <c r="B2841" i="5"/>
  <c r="A2841" i="5"/>
  <c r="AD2840" i="5"/>
  <c r="AC2840" i="5"/>
  <c r="AB2840" i="5"/>
  <c r="AA2840" i="5"/>
  <c r="Z2840" i="5"/>
  <c r="Y2840" i="5"/>
  <c r="X2840" i="5"/>
  <c r="W2840" i="5"/>
  <c r="V2840" i="5"/>
  <c r="U2840" i="5"/>
  <c r="S2840" i="5"/>
  <c r="R2840" i="5"/>
  <c r="Q2840" i="5"/>
  <c r="P2840" i="5"/>
  <c r="O2840" i="5"/>
  <c r="N2840" i="5"/>
  <c r="M2840" i="5"/>
  <c r="L2840" i="5"/>
  <c r="K2840" i="5"/>
  <c r="J2840" i="5"/>
  <c r="I2840" i="5"/>
  <c r="H2840" i="5"/>
  <c r="G2840" i="5"/>
  <c r="F2840" i="5"/>
  <c r="E2840" i="5"/>
  <c r="D2840" i="5"/>
  <c r="C2840" i="5"/>
  <c r="B2840" i="5"/>
  <c r="A2840" i="5"/>
  <c r="AE2839" i="5"/>
  <c r="AD2839" i="5"/>
  <c r="AC2839" i="5"/>
  <c r="AB2839" i="5"/>
  <c r="AA2839" i="5"/>
  <c r="Z2839" i="5"/>
  <c r="Y2839" i="5"/>
  <c r="X2839" i="5"/>
  <c r="W2839" i="5"/>
  <c r="V2839" i="5"/>
  <c r="U2839" i="5"/>
  <c r="T2839" i="5"/>
  <c r="AF2839" i="5" s="1"/>
  <c r="S2839" i="5"/>
  <c r="R2839" i="5"/>
  <c r="Q2839" i="5"/>
  <c r="P2839" i="5"/>
  <c r="O2839" i="5"/>
  <c r="N2839" i="5"/>
  <c r="M2839" i="5"/>
  <c r="L2839" i="5"/>
  <c r="K2839" i="5"/>
  <c r="J2839" i="5"/>
  <c r="I2839" i="5"/>
  <c r="H2839" i="5"/>
  <c r="G2839" i="5"/>
  <c r="F2839" i="5"/>
  <c r="E2839" i="5"/>
  <c r="D2839" i="5"/>
  <c r="C2839" i="5"/>
  <c r="B2839" i="5"/>
  <c r="A2839" i="5"/>
  <c r="AE2838" i="5"/>
  <c r="AD2838" i="5"/>
  <c r="AC2838" i="5"/>
  <c r="AB2838" i="5"/>
  <c r="AA2838" i="5"/>
  <c r="Z2838" i="5"/>
  <c r="Y2838" i="5"/>
  <c r="X2838" i="5"/>
  <c r="W2838" i="5"/>
  <c r="V2838" i="5"/>
  <c r="U2838" i="5"/>
  <c r="T2838" i="5"/>
  <c r="AF2838" i="5" s="1"/>
  <c r="S2838" i="5"/>
  <c r="R2838" i="5"/>
  <c r="Q2838" i="5"/>
  <c r="P2838" i="5"/>
  <c r="O2838" i="5"/>
  <c r="N2838" i="5"/>
  <c r="M2838" i="5"/>
  <c r="L2838" i="5"/>
  <c r="K2838" i="5"/>
  <c r="J2838" i="5"/>
  <c r="I2838" i="5"/>
  <c r="H2838" i="5"/>
  <c r="G2838" i="5"/>
  <c r="F2838" i="5"/>
  <c r="E2838" i="5"/>
  <c r="D2838" i="5"/>
  <c r="C2838" i="5"/>
  <c r="B2838" i="5"/>
  <c r="A2838" i="5"/>
  <c r="AD2837" i="5"/>
  <c r="AC2837" i="5"/>
  <c r="AB2837" i="5"/>
  <c r="AA2837" i="5"/>
  <c r="Z2837" i="5"/>
  <c r="Y2837" i="5"/>
  <c r="X2837" i="5"/>
  <c r="W2837" i="5"/>
  <c r="V2837" i="5"/>
  <c r="U2837" i="5"/>
  <c r="S2837" i="5"/>
  <c r="R2837" i="5"/>
  <c r="Q2837" i="5"/>
  <c r="P2837" i="5"/>
  <c r="O2837" i="5"/>
  <c r="N2837" i="5"/>
  <c r="M2837" i="5"/>
  <c r="L2837" i="5"/>
  <c r="K2837" i="5"/>
  <c r="J2837" i="5"/>
  <c r="I2837" i="5"/>
  <c r="H2837" i="5"/>
  <c r="G2837" i="5"/>
  <c r="F2837" i="5"/>
  <c r="E2837" i="5"/>
  <c r="D2837" i="5"/>
  <c r="C2837" i="5"/>
  <c r="B2837" i="5"/>
  <c r="A2837" i="5"/>
  <c r="AE2836" i="5"/>
  <c r="AD2836" i="5"/>
  <c r="AC2836" i="5"/>
  <c r="AB2836" i="5"/>
  <c r="AA2836" i="5"/>
  <c r="Z2836" i="5"/>
  <c r="Y2836" i="5"/>
  <c r="X2836" i="5"/>
  <c r="W2836" i="5"/>
  <c r="V2836" i="5"/>
  <c r="U2836" i="5"/>
  <c r="T2836" i="5"/>
  <c r="AF2836" i="5" s="1"/>
  <c r="S2836" i="5"/>
  <c r="R2836" i="5"/>
  <c r="Q2836" i="5"/>
  <c r="P2836" i="5"/>
  <c r="O2836" i="5"/>
  <c r="N2836" i="5"/>
  <c r="M2836" i="5"/>
  <c r="L2836" i="5"/>
  <c r="K2836" i="5"/>
  <c r="J2836" i="5"/>
  <c r="I2836" i="5"/>
  <c r="H2836" i="5"/>
  <c r="G2836" i="5"/>
  <c r="F2836" i="5"/>
  <c r="E2836" i="5"/>
  <c r="D2836" i="5"/>
  <c r="C2836" i="5"/>
  <c r="B2836" i="5"/>
  <c r="A2836" i="5"/>
  <c r="AE2835" i="5"/>
  <c r="AD2835" i="5"/>
  <c r="AC2835" i="5"/>
  <c r="AB2835" i="5"/>
  <c r="AA2835" i="5"/>
  <c r="Z2835" i="5"/>
  <c r="Y2835" i="5"/>
  <c r="X2835" i="5"/>
  <c r="W2835" i="5"/>
  <c r="V2835" i="5"/>
  <c r="U2835" i="5"/>
  <c r="T2835" i="5"/>
  <c r="AF2835" i="5" s="1"/>
  <c r="S2835" i="5"/>
  <c r="R2835" i="5"/>
  <c r="Q2835" i="5"/>
  <c r="P2835" i="5"/>
  <c r="O2835" i="5"/>
  <c r="N2835" i="5"/>
  <c r="M2835" i="5"/>
  <c r="L2835" i="5"/>
  <c r="K2835" i="5"/>
  <c r="J2835" i="5"/>
  <c r="I2835" i="5"/>
  <c r="H2835" i="5"/>
  <c r="G2835" i="5"/>
  <c r="F2835" i="5"/>
  <c r="E2835" i="5"/>
  <c r="D2835" i="5"/>
  <c r="C2835" i="5"/>
  <c r="B2835" i="5"/>
  <c r="A2835" i="5"/>
  <c r="AD2834" i="5"/>
  <c r="AC2834" i="5"/>
  <c r="AB2834" i="5"/>
  <c r="AA2834" i="5"/>
  <c r="Z2834" i="5"/>
  <c r="Y2834" i="5"/>
  <c r="X2834" i="5"/>
  <c r="W2834" i="5"/>
  <c r="V2834" i="5"/>
  <c r="U2834" i="5"/>
  <c r="S2834" i="5"/>
  <c r="R2834" i="5"/>
  <c r="Q2834" i="5"/>
  <c r="P2834" i="5"/>
  <c r="O2834" i="5"/>
  <c r="N2834" i="5"/>
  <c r="M2834" i="5"/>
  <c r="L2834" i="5"/>
  <c r="K2834" i="5"/>
  <c r="J2834" i="5"/>
  <c r="I2834" i="5"/>
  <c r="H2834" i="5"/>
  <c r="G2834" i="5"/>
  <c r="F2834" i="5"/>
  <c r="E2834" i="5"/>
  <c r="D2834" i="5"/>
  <c r="C2834" i="5"/>
  <c r="B2834" i="5"/>
  <c r="A2834" i="5"/>
  <c r="AE2833" i="5"/>
  <c r="AD2833" i="5"/>
  <c r="AC2833" i="5"/>
  <c r="AB2833" i="5"/>
  <c r="AA2833" i="5"/>
  <c r="Z2833" i="5"/>
  <c r="Y2833" i="5"/>
  <c r="X2833" i="5"/>
  <c r="W2833" i="5"/>
  <c r="V2833" i="5"/>
  <c r="U2833" i="5"/>
  <c r="T2833" i="5"/>
  <c r="AF2833" i="5" s="1"/>
  <c r="S2833" i="5"/>
  <c r="R2833" i="5"/>
  <c r="Q2833" i="5"/>
  <c r="P2833" i="5"/>
  <c r="O2833" i="5"/>
  <c r="N2833" i="5"/>
  <c r="M2833" i="5"/>
  <c r="L2833" i="5"/>
  <c r="K2833" i="5"/>
  <c r="J2833" i="5"/>
  <c r="I2833" i="5"/>
  <c r="H2833" i="5"/>
  <c r="G2833" i="5"/>
  <c r="F2833" i="5"/>
  <c r="E2833" i="5"/>
  <c r="D2833" i="5"/>
  <c r="C2833" i="5"/>
  <c r="B2833" i="5"/>
  <c r="A2833" i="5"/>
  <c r="AE2832" i="5"/>
  <c r="AD2832" i="5"/>
  <c r="AC2832" i="5"/>
  <c r="AB2832" i="5"/>
  <c r="AA2832" i="5"/>
  <c r="Z2832" i="5"/>
  <c r="Y2832" i="5"/>
  <c r="X2832" i="5"/>
  <c r="W2832" i="5"/>
  <c r="V2832" i="5"/>
  <c r="U2832" i="5"/>
  <c r="T2832" i="5"/>
  <c r="S2832" i="5"/>
  <c r="R2832" i="5"/>
  <c r="Q2832" i="5"/>
  <c r="P2832" i="5"/>
  <c r="O2832" i="5"/>
  <c r="N2832" i="5"/>
  <c r="M2832" i="5"/>
  <c r="L2832" i="5"/>
  <c r="K2832" i="5"/>
  <c r="J2832" i="5"/>
  <c r="I2832" i="5"/>
  <c r="H2832" i="5"/>
  <c r="G2832" i="5"/>
  <c r="F2832" i="5"/>
  <c r="E2832" i="5"/>
  <c r="D2832" i="5"/>
  <c r="C2832" i="5"/>
  <c r="B2832" i="5"/>
  <c r="A2832" i="5"/>
  <c r="AD2831" i="5"/>
  <c r="AC2831" i="5"/>
  <c r="AB2831" i="5"/>
  <c r="AA2831" i="5"/>
  <c r="Z2831" i="5"/>
  <c r="Y2831" i="5"/>
  <c r="X2831" i="5"/>
  <c r="W2831" i="5"/>
  <c r="V2831" i="5"/>
  <c r="U2831" i="5"/>
  <c r="S2831" i="5"/>
  <c r="R2831" i="5"/>
  <c r="Q2831" i="5"/>
  <c r="P2831" i="5"/>
  <c r="O2831" i="5"/>
  <c r="N2831" i="5"/>
  <c r="M2831" i="5"/>
  <c r="L2831" i="5"/>
  <c r="K2831" i="5"/>
  <c r="J2831" i="5"/>
  <c r="I2831" i="5"/>
  <c r="H2831" i="5"/>
  <c r="G2831" i="5"/>
  <c r="F2831" i="5"/>
  <c r="E2831" i="5"/>
  <c r="D2831" i="5"/>
  <c r="C2831" i="5"/>
  <c r="B2831" i="5"/>
  <c r="A2831" i="5"/>
  <c r="AE2830" i="5"/>
  <c r="AD2830" i="5"/>
  <c r="AC2830" i="5"/>
  <c r="AB2830" i="5"/>
  <c r="AA2830" i="5"/>
  <c r="Z2830" i="5"/>
  <c r="Y2830" i="5"/>
  <c r="X2830" i="5"/>
  <c r="W2830" i="5"/>
  <c r="V2830" i="5"/>
  <c r="U2830" i="5"/>
  <c r="T2830" i="5"/>
  <c r="AF2830" i="5" s="1"/>
  <c r="S2830" i="5"/>
  <c r="R2830" i="5"/>
  <c r="Q2830" i="5"/>
  <c r="P2830" i="5"/>
  <c r="O2830" i="5"/>
  <c r="N2830" i="5"/>
  <c r="M2830" i="5"/>
  <c r="L2830" i="5"/>
  <c r="K2830" i="5"/>
  <c r="J2830" i="5"/>
  <c r="I2830" i="5"/>
  <c r="H2830" i="5"/>
  <c r="G2830" i="5"/>
  <c r="F2830" i="5"/>
  <c r="E2830" i="5"/>
  <c r="D2830" i="5"/>
  <c r="C2830" i="5"/>
  <c r="B2830" i="5"/>
  <c r="A2830" i="5"/>
  <c r="AD2829" i="5"/>
  <c r="AC2829" i="5"/>
  <c r="AB2829" i="5"/>
  <c r="AA2829" i="5"/>
  <c r="Z2829" i="5"/>
  <c r="Y2829" i="5"/>
  <c r="X2829" i="5"/>
  <c r="W2829" i="5"/>
  <c r="V2829" i="5"/>
  <c r="U2829" i="5"/>
  <c r="S2829" i="5"/>
  <c r="R2829" i="5"/>
  <c r="Q2829" i="5"/>
  <c r="P2829" i="5"/>
  <c r="O2829" i="5"/>
  <c r="N2829" i="5"/>
  <c r="M2829" i="5"/>
  <c r="L2829" i="5"/>
  <c r="K2829" i="5"/>
  <c r="J2829" i="5"/>
  <c r="I2829" i="5"/>
  <c r="H2829" i="5"/>
  <c r="G2829" i="5"/>
  <c r="F2829" i="5"/>
  <c r="E2829" i="5"/>
  <c r="D2829" i="5"/>
  <c r="C2829" i="5"/>
  <c r="B2829" i="5"/>
  <c r="A2829" i="5"/>
  <c r="AD2828" i="5"/>
  <c r="AC2828" i="5"/>
  <c r="AB2828" i="5"/>
  <c r="AA2828" i="5"/>
  <c r="Z2828" i="5"/>
  <c r="Y2828" i="5"/>
  <c r="X2828" i="5"/>
  <c r="W2828" i="5"/>
  <c r="V2828" i="5"/>
  <c r="U2828" i="5"/>
  <c r="S2828" i="5"/>
  <c r="R2828" i="5"/>
  <c r="Q2828" i="5"/>
  <c r="P2828" i="5"/>
  <c r="O2828" i="5"/>
  <c r="N2828" i="5"/>
  <c r="M2828" i="5"/>
  <c r="L2828" i="5"/>
  <c r="K2828" i="5"/>
  <c r="J2828" i="5"/>
  <c r="I2828" i="5"/>
  <c r="H2828" i="5"/>
  <c r="G2828" i="5"/>
  <c r="F2828" i="5"/>
  <c r="E2828" i="5"/>
  <c r="D2828" i="5"/>
  <c r="C2828" i="5"/>
  <c r="B2828" i="5"/>
  <c r="A2828" i="5"/>
  <c r="AE2827" i="5"/>
  <c r="AD2827" i="5"/>
  <c r="AC2827" i="5"/>
  <c r="AB2827" i="5"/>
  <c r="AA2827" i="5"/>
  <c r="Z2827" i="5"/>
  <c r="Y2827" i="5"/>
  <c r="X2827" i="5"/>
  <c r="W2827" i="5"/>
  <c r="V2827" i="5"/>
  <c r="U2827" i="5"/>
  <c r="T2827" i="5"/>
  <c r="AF2827" i="5" s="1"/>
  <c r="S2827" i="5"/>
  <c r="R2827" i="5"/>
  <c r="Q2827" i="5"/>
  <c r="P2827" i="5"/>
  <c r="O2827" i="5"/>
  <c r="N2827" i="5"/>
  <c r="M2827" i="5"/>
  <c r="L2827" i="5"/>
  <c r="K2827" i="5"/>
  <c r="J2827" i="5"/>
  <c r="I2827" i="5"/>
  <c r="H2827" i="5"/>
  <c r="G2827" i="5"/>
  <c r="F2827" i="5"/>
  <c r="E2827" i="5"/>
  <c r="D2827" i="5"/>
  <c r="C2827" i="5"/>
  <c r="B2827" i="5"/>
  <c r="A2827" i="5"/>
  <c r="AE2826" i="5"/>
  <c r="AD2826" i="5"/>
  <c r="AC2826" i="5"/>
  <c r="AB2826" i="5"/>
  <c r="AA2826" i="5"/>
  <c r="Z2826" i="5"/>
  <c r="Y2826" i="5"/>
  <c r="X2826" i="5"/>
  <c r="W2826" i="5"/>
  <c r="V2826" i="5"/>
  <c r="U2826" i="5"/>
  <c r="T2826" i="5"/>
  <c r="AF2826" i="5" s="1"/>
  <c r="S2826" i="5"/>
  <c r="R2826" i="5"/>
  <c r="Q2826" i="5"/>
  <c r="P2826" i="5"/>
  <c r="O2826" i="5"/>
  <c r="N2826" i="5"/>
  <c r="M2826" i="5"/>
  <c r="L2826" i="5"/>
  <c r="K2826" i="5"/>
  <c r="J2826" i="5"/>
  <c r="I2826" i="5"/>
  <c r="H2826" i="5"/>
  <c r="G2826" i="5"/>
  <c r="F2826" i="5"/>
  <c r="E2826" i="5"/>
  <c r="D2826" i="5"/>
  <c r="C2826" i="5"/>
  <c r="B2826" i="5"/>
  <c r="A2826" i="5"/>
  <c r="AD2825" i="5"/>
  <c r="AC2825" i="5"/>
  <c r="AB2825" i="5"/>
  <c r="AA2825" i="5"/>
  <c r="Z2825" i="5"/>
  <c r="Y2825" i="5"/>
  <c r="X2825" i="5"/>
  <c r="W2825" i="5"/>
  <c r="V2825" i="5"/>
  <c r="U2825" i="5"/>
  <c r="S2825" i="5"/>
  <c r="R2825" i="5"/>
  <c r="Q2825" i="5"/>
  <c r="P2825" i="5"/>
  <c r="O2825" i="5"/>
  <c r="N2825" i="5"/>
  <c r="M2825" i="5"/>
  <c r="L2825" i="5"/>
  <c r="K2825" i="5"/>
  <c r="J2825" i="5"/>
  <c r="I2825" i="5"/>
  <c r="H2825" i="5"/>
  <c r="G2825" i="5"/>
  <c r="F2825" i="5"/>
  <c r="E2825" i="5"/>
  <c r="D2825" i="5"/>
  <c r="C2825" i="5"/>
  <c r="B2825" i="5"/>
  <c r="A2825" i="5"/>
  <c r="AE2824" i="5"/>
  <c r="AD2824" i="5"/>
  <c r="AC2824" i="5"/>
  <c r="AB2824" i="5"/>
  <c r="AA2824" i="5"/>
  <c r="Z2824" i="5"/>
  <c r="Y2824" i="5"/>
  <c r="X2824" i="5"/>
  <c r="W2824" i="5"/>
  <c r="V2824" i="5"/>
  <c r="U2824" i="5"/>
  <c r="T2824" i="5"/>
  <c r="AF2824" i="5" s="1"/>
  <c r="S2824" i="5"/>
  <c r="R2824" i="5"/>
  <c r="Q2824" i="5"/>
  <c r="P2824" i="5"/>
  <c r="O2824" i="5"/>
  <c r="N2824" i="5"/>
  <c r="M2824" i="5"/>
  <c r="L2824" i="5"/>
  <c r="K2824" i="5"/>
  <c r="J2824" i="5"/>
  <c r="I2824" i="5"/>
  <c r="H2824" i="5"/>
  <c r="G2824" i="5"/>
  <c r="F2824" i="5"/>
  <c r="E2824" i="5"/>
  <c r="D2824" i="5"/>
  <c r="C2824" i="5"/>
  <c r="B2824" i="5"/>
  <c r="A2824" i="5"/>
  <c r="AE2823" i="5"/>
  <c r="AD2823" i="5"/>
  <c r="AC2823" i="5"/>
  <c r="AB2823" i="5"/>
  <c r="AA2823" i="5"/>
  <c r="Z2823" i="5"/>
  <c r="Y2823" i="5"/>
  <c r="X2823" i="5"/>
  <c r="W2823" i="5"/>
  <c r="V2823" i="5"/>
  <c r="U2823" i="5"/>
  <c r="T2823" i="5"/>
  <c r="AF2823" i="5" s="1"/>
  <c r="S2823" i="5"/>
  <c r="R2823" i="5"/>
  <c r="Q2823" i="5"/>
  <c r="P2823" i="5"/>
  <c r="O2823" i="5"/>
  <c r="N2823" i="5"/>
  <c r="M2823" i="5"/>
  <c r="L2823" i="5"/>
  <c r="K2823" i="5"/>
  <c r="J2823" i="5"/>
  <c r="I2823" i="5"/>
  <c r="H2823" i="5"/>
  <c r="G2823" i="5"/>
  <c r="F2823" i="5"/>
  <c r="E2823" i="5"/>
  <c r="D2823" i="5"/>
  <c r="C2823" i="5"/>
  <c r="B2823" i="5"/>
  <c r="A2823" i="5"/>
  <c r="AD2822" i="5"/>
  <c r="AC2822" i="5"/>
  <c r="AB2822" i="5"/>
  <c r="AA2822" i="5"/>
  <c r="Z2822" i="5"/>
  <c r="Y2822" i="5"/>
  <c r="X2822" i="5"/>
  <c r="W2822" i="5"/>
  <c r="V2822" i="5"/>
  <c r="U2822" i="5"/>
  <c r="S2822" i="5"/>
  <c r="R2822" i="5"/>
  <c r="Q2822" i="5"/>
  <c r="P2822" i="5"/>
  <c r="O2822" i="5"/>
  <c r="N2822" i="5"/>
  <c r="M2822" i="5"/>
  <c r="L2822" i="5"/>
  <c r="K2822" i="5"/>
  <c r="J2822" i="5"/>
  <c r="I2822" i="5"/>
  <c r="H2822" i="5"/>
  <c r="G2822" i="5"/>
  <c r="F2822" i="5"/>
  <c r="E2822" i="5"/>
  <c r="D2822" i="5"/>
  <c r="C2822" i="5"/>
  <c r="B2822" i="5"/>
  <c r="A2822" i="5"/>
  <c r="AE2821" i="5"/>
  <c r="AD2821" i="5"/>
  <c r="AC2821" i="5"/>
  <c r="AB2821" i="5"/>
  <c r="AA2821" i="5"/>
  <c r="Z2821" i="5"/>
  <c r="Y2821" i="5"/>
  <c r="X2821" i="5"/>
  <c r="W2821" i="5"/>
  <c r="V2821" i="5"/>
  <c r="U2821" i="5"/>
  <c r="T2821" i="5"/>
  <c r="AF2821" i="5" s="1"/>
  <c r="S2821" i="5"/>
  <c r="R2821" i="5"/>
  <c r="Q2821" i="5"/>
  <c r="P2821" i="5"/>
  <c r="O2821" i="5"/>
  <c r="N2821" i="5"/>
  <c r="M2821" i="5"/>
  <c r="L2821" i="5"/>
  <c r="K2821" i="5"/>
  <c r="J2821" i="5"/>
  <c r="I2821" i="5"/>
  <c r="H2821" i="5"/>
  <c r="G2821" i="5"/>
  <c r="F2821" i="5"/>
  <c r="E2821" i="5"/>
  <c r="D2821" i="5"/>
  <c r="C2821" i="5"/>
  <c r="B2821" i="5"/>
  <c r="A2821" i="5"/>
  <c r="AD2820" i="5"/>
  <c r="AC2820" i="5"/>
  <c r="AB2820" i="5"/>
  <c r="AA2820" i="5"/>
  <c r="Z2820" i="5"/>
  <c r="Y2820" i="5"/>
  <c r="X2820" i="5"/>
  <c r="W2820" i="5"/>
  <c r="V2820" i="5"/>
  <c r="U2820" i="5"/>
  <c r="S2820" i="5"/>
  <c r="R2820" i="5"/>
  <c r="Q2820" i="5"/>
  <c r="P2820" i="5"/>
  <c r="O2820" i="5"/>
  <c r="N2820" i="5"/>
  <c r="M2820" i="5"/>
  <c r="L2820" i="5"/>
  <c r="K2820" i="5"/>
  <c r="J2820" i="5"/>
  <c r="I2820" i="5"/>
  <c r="H2820" i="5"/>
  <c r="G2820" i="5"/>
  <c r="F2820" i="5"/>
  <c r="E2820" i="5"/>
  <c r="D2820" i="5"/>
  <c r="T2820" i="5" s="1"/>
  <c r="AF2820" i="5" s="1"/>
  <c r="C2820" i="5"/>
  <c r="B2820" i="5"/>
  <c r="A2820" i="5"/>
  <c r="AD2819" i="5"/>
  <c r="AC2819" i="5"/>
  <c r="AB2819" i="5"/>
  <c r="AA2819" i="5"/>
  <c r="Z2819" i="5"/>
  <c r="Y2819" i="5"/>
  <c r="X2819" i="5"/>
  <c r="W2819" i="5"/>
  <c r="V2819" i="5"/>
  <c r="U2819" i="5"/>
  <c r="S2819" i="5"/>
  <c r="R2819" i="5"/>
  <c r="Q2819" i="5"/>
  <c r="P2819" i="5"/>
  <c r="O2819" i="5"/>
  <c r="N2819" i="5"/>
  <c r="M2819" i="5"/>
  <c r="L2819" i="5"/>
  <c r="K2819" i="5"/>
  <c r="J2819" i="5"/>
  <c r="I2819" i="5"/>
  <c r="H2819" i="5"/>
  <c r="G2819" i="5"/>
  <c r="F2819" i="5"/>
  <c r="E2819" i="5"/>
  <c r="D2819" i="5"/>
  <c r="C2819" i="5"/>
  <c r="B2819" i="5"/>
  <c r="A2819" i="5"/>
  <c r="AE2818" i="5"/>
  <c r="AD2818" i="5"/>
  <c r="AC2818" i="5"/>
  <c r="AB2818" i="5"/>
  <c r="AA2818" i="5"/>
  <c r="Z2818" i="5"/>
  <c r="Y2818" i="5"/>
  <c r="X2818" i="5"/>
  <c r="W2818" i="5"/>
  <c r="V2818" i="5"/>
  <c r="U2818" i="5"/>
  <c r="T2818" i="5"/>
  <c r="AF2818" i="5" s="1"/>
  <c r="S2818" i="5"/>
  <c r="R2818" i="5"/>
  <c r="Q2818" i="5"/>
  <c r="P2818" i="5"/>
  <c r="O2818" i="5"/>
  <c r="N2818" i="5"/>
  <c r="M2818" i="5"/>
  <c r="L2818" i="5"/>
  <c r="K2818" i="5"/>
  <c r="J2818" i="5"/>
  <c r="I2818" i="5"/>
  <c r="H2818" i="5"/>
  <c r="G2818" i="5"/>
  <c r="F2818" i="5"/>
  <c r="E2818" i="5"/>
  <c r="D2818" i="5"/>
  <c r="C2818" i="5"/>
  <c r="B2818" i="5"/>
  <c r="A2818" i="5"/>
  <c r="AD2817" i="5"/>
  <c r="AC2817" i="5"/>
  <c r="AB2817" i="5"/>
  <c r="AA2817" i="5"/>
  <c r="Z2817" i="5"/>
  <c r="Y2817" i="5"/>
  <c r="X2817" i="5"/>
  <c r="W2817" i="5"/>
  <c r="V2817" i="5"/>
  <c r="U2817" i="5"/>
  <c r="T2817" i="5"/>
  <c r="AF2817" i="5" s="1"/>
  <c r="S2817" i="5"/>
  <c r="R2817" i="5"/>
  <c r="Q2817" i="5"/>
  <c r="P2817" i="5"/>
  <c r="O2817" i="5"/>
  <c r="N2817" i="5"/>
  <c r="M2817" i="5"/>
  <c r="L2817" i="5"/>
  <c r="K2817" i="5"/>
  <c r="J2817" i="5"/>
  <c r="I2817" i="5"/>
  <c r="H2817" i="5"/>
  <c r="G2817" i="5"/>
  <c r="F2817" i="5"/>
  <c r="E2817" i="5"/>
  <c r="D2817" i="5"/>
  <c r="AE2817" i="5" s="1"/>
  <c r="C2817" i="5"/>
  <c r="B2817" i="5"/>
  <c r="A2817" i="5"/>
  <c r="AD2816" i="5"/>
  <c r="AC2816" i="5"/>
  <c r="AB2816" i="5"/>
  <c r="AA2816" i="5"/>
  <c r="Z2816" i="5"/>
  <c r="Y2816" i="5"/>
  <c r="X2816" i="5"/>
  <c r="W2816" i="5"/>
  <c r="V2816" i="5"/>
  <c r="U2816" i="5"/>
  <c r="S2816" i="5"/>
  <c r="R2816" i="5"/>
  <c r="Q2816" i="5"/>
  <c r="P2816" i="5"/>
  <c r="O2816" i="5"/>
  <c r="N2816" i="5"/>
  <c r="M2816" i="5"/>
  <c r="L2816" i="5"/>
  <c r="K2816" i="5"/>
  <c r="J2816" i="5"/>
  <c r="I2816" i="5"/>
  <c r="H2816" i="5"/>
  <c r="G2816" i="5"/>
  <c r="F2816" i="5"/>
  <c r="E2816" i="5"/>
  <c r="D2816" i="5"/>
  <c r="C2816" i="5"/>
  <c r="B2816" i="5"/>
  <c r="A2816" i="5"/>
  <c r="AE2815" i="5"/>
  <c r="AD2815" i="5"/>
  <c r="AC2815" i="5"/>
  <c r="AB2815" i="5"/>
  <c r="AA2815" i="5"/>
  <c r="Z2815" i="5"/>
  <c r="Y2815" i="5"/>
  <c r="X2815" i="5"/>
  <c r="W2815" i="5"/>
  <c r="V2815" i="5"/>
  <c r="U2815" i="5"/>
  <c r="T2815" i="5"/>
  <c r="AF2815" i="5" s="1"/>
  <c r="S2815" i="5"/>
  <c r="R2815" i="5"/>
  <c r="Q2815" i="5"/>
  <c r="P2815" i="5"/>
  <c r="O2815" i="5"/>
  <c r="N2815" i="5"/>
  <c r="M2815" i="5"/>
  <c r="L2815" i="5"/>
  <c r="K2815" i="5"/>
  <c r="J2815" i="5"/>
  <c r="I2815" i="5"/>
  <c r="H2815" i="5"/>
  <c r="G2815" i="5"/>
  <c r="F2815" i="5"/>
  <c r="E2815" i="5"/>
  <c r="D2815" i="5"/>
  <c r="C2815" i="5"/>
  <c r="B2815" i="5"/>
  <c r="A2815" i="5"/>
  <c r="AE2814" i="5"/>
  <c r="AD2814" i="5"/>
  <c r="AC2814" i="5"/>
  <c r="AB2814" i="5"/>
  <c r="AA2814" i="5"/>
  <c r="Z2814" i="5"/>
  <c r="Y2814" i="5"/>
  <c r="X2814" i="5"/>
  <c r="W2814" i="5"/>
  <c r="V2814" i="5"/>
  <c r="U2814" i="5"/>
  <c r="T2814" i="5"/>
  <c r="AF2814" i="5" s="1"/>
  <c r="S2814" i="5"/>
  <c r="R2814" i="5"/>
  <c r="Q2814" i="5"/>
  <c r="P2814" i="5"/>
  <c r="O2814" i="5"/>
  <c r="N2814" i="5"/>
  <c r="M2814" i="5"/>
  <c r="L2814" i="5"/>
  <c r="K2814" i="5"/>
  <c r="J2814" i="5"/>
  <c r="I2814" i="5"/>
  <c r="H2814" i="5"/>
  <c r="G2814" i="5"/>
  <c r="F2814" i="5"/>
  <c r="E2814" i="5"/>
  <c r="D2814" i="5"/>
  <c r="C2814" i="5"/>
  <c r="B2814" i="5"/>
  <c r="A2814" i="5"/>
  <c r="AD2813" i="5"/>
  <c r="AC2813" i="5"/>
  <c r="AB2813" i="5"/>
  <c r="AA2813" i="5"/>
  <c r="Z2813" i="5"/>
  <c r="Y2813" i="5"/>
  <c r="X2813" i="5"/>
  <c r="W2813" i="5"/>
  <c r="V2813" i="5"/>
  <c r="U2813" i="5"/>
  <c r="S2813" i="5"/>
  <c r="R2813" i="5"/>
  <c r="Q2813" i="5"/>
  <c r="P2813" i="5"/>
  <c r="O2813" i="5"/>
  <c r="N2813" i="5"/>
  <c r="M2813" i="5"/>
  <c r="L2813" i="5"/>
  <c r="K2813" i="5"/>
  <c r="J2813" i="5"/>
  <c r="I2813" i="5"/>
  <c r="H2813" i="5"/>
  <c r="G2813" i="5"/>
  <c r="F2813" i="5"/>
  <c r="E2813" i="5"/>
  <c r="D2813" i="5"/>
  <c r="C2813" i="5"/>
  <c r="B2813" i="5"/>
  <c r="A2813" i="5"/>
  <c r="AE2812" i="5"/>
  <c r="AD2812" i="5"/>
  <c r="AC2812" i="5"/>
  <c r="AB2812" i="5"/>
  <c r="AA2812" i="5"/>
  <c r="Z2812" i="5"/>
  <c r="Y2812" i="5"/>
  <c r="X2812" i="5"/>
  <c r="W2812" i="5"/>
  <c r="V2812" i="5"/>
  <c r="U2812" i="5"/>
  <c r="T2812" i="5"/>
  <c r="AF2812" i="5" s="1"/>
  <c r="S2812" i="5"/>
  <c r="R2812" i="5"/>
  <c r="Q2812" i="5"/>
  <c r="P2812" i="5"/>
  <c r="O2812" i="5"/>
  <c r="N2812" i="5"/>
  <c r="M2812" i="5"/>
  <c r="L2812" i="5"/>
  <c r="K2812" i="5"/>
  <c r="J2812" i="5"/>
  <c r="I2812" i="5"/>
  <c r="H2812" i="5"/>
  <c r="G2812" i="5"/>
  <c r="F2812" i="5"/>
  <c r="E2812" i="5"/>
  <c r="D2812" i="5"/>
  <c r="C2812" i="5"/>
  <c r="B2812" i="5"/>
  <c r="A2812" i="5"/>
  <c r="AE2811" i="5"/>
  <c r="AD2811" i="5"/>
  <c r="AC2811" i="5"/>
  <c r="AB2811" i="5"/>
  <c r="AA2811" i="5"/>
  <c r="Z2811" i="5"/>
  <c r="Y2811" i="5"/>
  <c r="X2811" i="5"/>
  <c r="W2811" i="5"/>
  <c r="V2811" i="5"/>
  <c r="U2811" i="5"/>
  <c r="T2811" i="5"/>
  <c r="AF2811" i="5" s="1"/>
  <c r="S2811" i="5"/>
  <c r="R2811" i="5"/>
  <c r="Q2811" i="5"/>
  <c r="P2811" i="5"/>
  <c r="O2811" i="5"/>
  <c r="N2811" i="5"/>
  <c r="M2811" i="5"/>
  <c r="L2811" i="5"/>
  <c r="K2811" i="5"/>
  <c r="J2811" i="5"/>
  <c r="I2811" i="5"/>
  <c r="H2811" i="5"/>
  <c r="G2811" i="5"/>
  <c r="F2811" i="5"/>
  <c r="E2811" i="5"/>
  <c r="D2811" i="5"/>
  <c r="C2811" i="5"/>
  <c r="B2811" i="5"/>
  <c r="A2811" i="5"/>
  <c r="AD2810" i="5"/>
  <c r="AC2810" i="5"/>
  <c r="AB2810" i="5"/>
  <c r="AA2810" i="5"/>
  <c r="Z2810" i="5"/>
  <c r="Y2810" i="5"/>
  <c r="X2810" i="5"/>
  <c r="W2810" i="5"/>
  <c r="V2810" i="5"/>
  <c r="U2810" i="5"/>
  <c r="S2810" i="5"/>
  <c r="R2810" i="5"/>
  <c r="Q2810" i="5"/>
  <c r="P2810" i="5"/>
  <c r="O2810" i="5"/>
  <c r="N2810" i="5"/>
  <c r="M2810" i="5"/>
  <c r="L2810" i="5"/>
  <c r="K2810" i="5"/>
  <c r="J2810" i="5"/>
  <c r="I2810" i="5"/>
  <c r="H2810" i="5"/>
  <c r="G2810" i="5"/>
  <c r="F2810" i="5"/>
  <c r="E2810" i="5"/>
  <c r="D2810" i="5"/>
  <c r="C2810" i="5"/>
  <c r="B2810" i="5"/>
  <c r="A2810" i="5"/>
  <c r="AE2809" i="5"/>
  <c r="AD2809" i="5"/>
  <c r="AC2809" i="5"/>
  <c r="AB2809" i="5"/>
  <c r="AA2809" i="5"/>
  <c r="Z2809" i="5"/>
  <c r="Y2809" i="5"/>
  <c r="X2809" i="5"/>
  <c r="W2809" i="5"/>
  <c r="V2809" i="5"/>
  <c r="U2809" i="5"/>
  <c r="T2809" i="5"/>
  <c r="AF2809" i="5" s="1"/>
  <c r="S2809" i="5"/>
  <c r="R2809" i="5"/>
  <c r="Q2809" i="5"/>
  <c r="P2809" i="5"/>
  <c r="O2809" i="5"/>
  <c r="N2809" i="5"/>
  <c r="M2809" i="5"/>
  <c r="L2809" i="5"/>
  <c r="K2809" i="5"/>
  <c r="J2809" i="5"/>
  <c r="I2809" i="5"/>
  <c r="H2809" i="5"/>
  <c r="G2809" i="5"/>
  <c r="F2809" i="5"/>
  <c r="E2809" i="5"/>
  <c r="D2809" i="5"/>
  <c r="C2809" i="5"/>
  <c r="B2809" i="5"/>
  <c r="A2809" i="5"/>
  <c r="AE2808" i="5"/>
  <c r="AD2808" i="5"/>
  <c r="AC2808" i="5"/>
  <c r="AB2808" i="5"/>
  <c r="AA2808" i="5"/>
  <c r="Z2808" i="5"/>
  <c r="Y2808" i="5"/>
  <c r="X2808" i="5"/>
  <c r="W2808" i="5"/>
  <c r="V2808" i="5"/>
  <c r="U2808" i="5"/>
  <c r="T2808" i="5"/>
  <c r="AF2808" i="5" s="1"/>
  <c r="S2808" i="5"/>
  <c r="R2808" i="5"/>
  <c r="Q2808" i="5"/>
  <c r="P2808" i="5"/>
  <c r="O2808" i="5"/>
  <c r="N2808" i="5"/>
  <c r="M2808" i="5"/>
  <c r="L2808" i="5"/>
  <c r="K2808" i="5"/>
  <c r="J2808" i="5"/>
  <c r="I2808" i="5"/>
  <c r="H2808" i="5"/>
  <c r="G2808" i="5"/>
  <c r="F2808" i="5"/>
  <c r="E2808" i="5"/>
  <c r="D2808" i="5"/>
  <c r="C2808" i="5"/>
  <c r="B2808" i="5"/>
  <c r="A2808" i="5"/>
  <c r="AD2807" i="5"/>
  <c r="AC2807" i="5"/>
  <c r="AB2807" i="5"/>
  <c r="AA2807" i="5"/>
  <c r="Z2807" i="5"/>
  <c r="Y2807" i="5"/>
  <c r="X2807" i="5"/>
  <c r="W2807" i="5"/>
  <c r="V2807" i="5"/>
  <c r="U2807" i="5"/>
  <c r="S2807" i="5"/>
  <c r="R2807" i="5"/>
  <c r="Q2807" i="5"/>
  <c r="P2807" i="5"/>
  <c r="O2807" i="5"/>
  <c r="N2807" i="5"/>
  <c r="M2807" i="5"/>
  <c r="L2807" i="5"/>
  <c r="K2807" i="5"/>
  <c r="J2807" i="5"/>
  <c r="I2807" i="5"/>
  <c r="H2807" i="5"/>
  <c r="G2807" i="5"/>
  <c r="F2807" i="5"/>
  <c r="E2807" i="5"/>
  <c r="D2807" i="5"/>
  <c r="C2807" i="5"/>
  <c r="B2807" i="5"/>
  <c r="A2807" i="5"/>
  <c r="AE2806" i="5"/>
  <c r="AD2806" i="5"/>
  <c r="AC2806" i="5"/>
  <c r="AB2806" i="5"/>
  <c r="AA2806" i="5"/>
  <c r="Z2806" i="5"/>
  <c r="Y2806" i="5"/>
  <c r="X2806" i="5"/>
  <c r="W2806" i="5"/>
  <c r="V2806" i="5"/>
  <c r="U2806" i="5"/>
  <c r="T2806" i="5"/>
  <c r="AF2806" i="5" s="1"/>
  <c r="S2806" i="5"/>
  <c r="R2806" i="5"/>
  <c r="Q2806" i="5"/>
  <c r="P2806" i="5"/>
  <c r="O2806" i="5"/>
  <c r="N2806" i="5"/>
  <c r="M2806" i="5"/>
  <c r="L2806" i="5"/>
  <c r="K2806" i="5"/>
  <c r="J2806" i="5"/>
  <c r="I2806" i="5"/>
  <c r="H2806" i="5"/>
  <c r="G2806" i="5"/>
  <c r="F2806" i="5"/>
  <c r="E2806" i="5"/>
  <c r="D2806" i="5"/>
  <c r="C2806" i="5"/>
  <c r="B2806" i="5"/>
  <c r="A2806" i="5"/>
  <c r="AD2805" i="5"/>
  <c r="AC2805" i="5"/>
  <c r="AB2805" i="5"/>
  <c r="AA2805" i="5"/>
  <c r="Z2805" i="5"/>
  <c r="Y2805" i="5"/>
  <c r="X2805" i="5"/>
  <c r="W2805" i="5"/>
  <c r="V2805" i="5"/>
  <c r="U2805" i="5"/>
  <c r="S2805" i="5"/>
  <c r="R2805" i="5"/>
  <c r="Q2805" i="5"/>
  <c r="P2805" i="5"/>
  <c r="O2805" i="5"/>
  <c r="N2805" i="5"/>
  <c r="M2805" i="5"/>
  <c r="L2805" i="5"/>
  <c r="K2805" i="5"/>
  <c r="J2805" i="5"/>
  <c r="I2805" i="5"/>
  <c r="H2805" i="5"/>
  <c r="G2805" i="5"/>
  <c r="F2805" i="5"/>
  <c r="E2805" i="5"/>
  <c r="D2805" i="5"/>
  <c r="C2805" i="5"/>
  <c r="B2805" i="5"/>
  <c r="A2805" i="5"/>
  <c r="AD2804" i="5"/>
  <c r="AC2804" i="5"/>
  <c r="AB2804" i="5"/>
  <c r="AA2804" i="5"/>
  <c r="Z2804" i="5"/>
  <c r="Y2804" i="5"/>
  <c r="X2804" i="5"/>
  <c r="W2804" i="5"/>
  <c r="V2804" i="5"/>
  <c r="U2804" i="5"/>
  <c r="S2804" i="5"/>
  <c r="R2804" i="5"/>
  <c r="Q2804" i="5"/>
  <c r="P2804" i="5"/>
  <c r="O2804" i="5"/>
  <c r="N2804" i="5"/>
  <c r="M2804" i="5"/>
  <c r="L2804" i="5"/>
  <c r="K2804" i="5"/>
  <c r="J2804" i="5"/>
  <c r="I2804" i="5"/>
  <c r="H2804" i="5"/>
  <c r="G2804" i="5"/>
  <c r="F2804" i="5"/>
  <c r="E2804" i="5"/>
  <c r="D2804" i="5"/>
  <c r="C2804" i="5"/>
  <c r="B2804" i="5"/>
  <c r="A2804" i="5"/>
  <c r="AE2803" i="5"/>
  <c r="AD2803" i="5"/>
  <c r="AC2803" i="5"/>
  <c r="AB2803" i="5"/>
  <c r="AA2803" i="5"/>
  <c r="Z2803" i="5"/>
  <c r="Y2803" i="5"/>
  <c r="X2803" i="5"/>
  <c r="W2803" i="5"/>
  <c r="V2803" i="5"/>
  <c r="U2803" i="5"/>
  <c r="T2803" i="5"/>
  <c r="AF2803" i="5" s="1"/>
  <c r="S2803" i="5"/>
  <c r="R2803" i="5"/>
  <c r="Q2803" i="5"/>
  <c r="P2803" i="5"/>
  <c r="O2803" i="5"/>
  <c r="N2803" i="5"/>
  <c r="M2803" i="5"/>
  <c r="L2803" i="5"/>
  <c r="K2803" i="5"/>
  <c r="J2803" i="5"/>
  <c r="I2803" i="5"/>
  <c r="H2803" i="5"/>
  <c r="G2803" i="5"/>
  <c r="F2803" i="5"/>
  <c r="E2803" i="5"/>
  <c r="D2803" i="5"/>
  <c r="C2803" i="5"/>
  <c r="B2803" i="5"/>
  <c r="A2803" i="5"/>
  <c r="AE2802" i="5"/>
  <c r="AD2802" i="5"/>
  <c r="AC2802" i="5"/>
  <c r="AB2802" i="5"/>
  <c r="AA2802" i="5"/>
  <c r="Z2802" i="5"/>
  <c r="Y2802" i="5"/>
  <c r="X2802" i="5"/>
  <c r="W2802" i="5"/>
  <c r="V2802" i="5"/>
  <c r="U2802" i="5"/>
  <c r="T2802" i="5"/>
  <c r="AF2802" i="5" s="1"/>
  <c r="S2802" i="5"/>
  <c r="R2802" i="5"/>
  <c r="Q2802" i="5"/>
  <c r="P2802" i="5"/>
  <c r="O2802" i="5"/>
  <c r="N2802" i="5"/>
  <c r="M2802" i="5"/>
  <c r="L2802" i="5"/>
  <c r="K2802" i="5"/>
  <c r="J2802" i="5"/>
  <c r="I2802" i="5"/>
  <c r="H2802" i="5"/>
  <c r="G2802" i="5"/>
  <c r="F2802" i="5"/>
  <c r="E2802" i="5"/>
  <c r="D2802" i="5"/>
  <c r="C2802" i="5"/>
  <c r="B2802" i="5"/>
  <c r="A2802" i="5"/>
  <c r="AD2801" i="5"/>
  <c r="AC2801" i="5"/>
  <c r="AB2801" i="5"/>
  <c r="AA2801" i="5"/>
  <c r="Z2801" i="5"/>
  <c r="Y2801" i="5"/>
  <c r="X2801" i="5"/>
  <c r="W2801" i="5"/>
  <c r="V2801" i="5"/>
  <c r="U2801" i="5"/>
  <c r="S2801" i="5"/>
  <c r="R2801" i="5"/>
  <c r="Q2801" i="5"/>
  <c r="P2801" i="5"/>
  <c r="O2801" i="5"/>
  <c r="N2801" i="5"/>
  <c r="M2801" i="5"/>
  <c r="L2801" i="5"/>
  <c r="K2801" i="5"/>
  <c r="J2801" i="5"/>
  <c r="I2801" i="5"/>
  <c r="H2801" i="5"/>
  <c r="G2801" i="5"/>
  <c r="F2801" i="5"/>
  <c r="E2801" i="5"/>
  <c r="D2801" i="5"/>
  <c r="C2801" i="5"/>
  <c r="B2801" i="5"/>
  <c r="A2801" i="5"/>
  <c r="AE2800" i="5"/>
  <c r="AD2800" i="5"/>
  <c r="AC2800" i="5"/>
  <c r="AB2800" i="5"/>
  <c r="AA2800" i="5"/>
  <c r="Z2800" i="5"/>
  <c r="Y2800" i="5"/>
  <c r="X2800" i="5"/>
  <c r="W2800" i="5"/>
  <c r="V2800" i="5"/>
  <c r="U2800" i="5"/>
  <c r="T2800" i="5"/>
  <c r="AF2800" i="5" s="1"/>
  <c r="S2800" i="5"/>
  <c r="R2800" i="5"/>
  <c r="Q2800" i="5"/>
  <c r="P2800" i="5"/>
  <c r="O2800" i="5"/>
  <c r="N2800" i="5"/>
  <c r="M2800" i="5"/>
  <c r="L2800" i="5"/>
  <c r="K2800" i="5"/>
  <c r="J2800" i="5"/>
  <c r="I2800" i="5"/>
  <c r="H2800" i="5"/>
  <c r="G2800" i="5"/>
  <c r="F2800" i="5"/>
  <c r="E2800" i="5"/>
  <c r="D2800" i="5"/>
  <c r="C2800" i="5"/>
  <c r="B2800" i="5"/>
  <c r="A2800" i="5"/>
  <c r="AE2799" i="5"/>
  <c r="AD2799" i="5"/>
  <c r="AC2799" i="5"/>
  <c r="AB2799" i="5"/>
  <c r="AA2799" i="5"/>
  <c r="Z2799" i="5"/>
  <c r="Y2799" i="5"/>
  <c r="X2799" i="5"/>
  <c r="W2799" i="5"/>
  <c r="V2799" i="5"/>
  <c r="U2799" i="5"/>
  <c r="T2799" i="5"/>
  <c r="AF2799" i="5" s="1"/>
  <c r="S2799" i="5"/>
  <c r="R2799" i="5"/>
  <c r="Q2799" i="5"/>
  <c r="P2799" i="5"/>
  <c r="O2799" i="5"/>
  <c r="N2799" i="5"/>
  <c r="M2799" i="5"/>
  <c r="L2799" i="5"/>
  <c r="K2799" i="5"/>
  <c r="J2799" i="5"/>
  <c r="I2799" i="5"/>
  <c r="H2799" i="5"/>
  <c r="G2799" i="5"/>
  <c r="F2799" i="5"/>
  <c r="E2799" i="5"/>
  <c r="D2799" i="5"/>
  <c r="C2799" i="5"/>
  <c r="B2799" i="5"/>
  <c r="A2799" i="5"/>
  <c r="AD2798" i="5"/>
  <c r="AC2798" i="5"/>
  <c r="AB2798" i="5"/>
  <c r="AA2798" i="5"/>
  <c r="Z2798" i="5"/>
  <c r="Y2798" i="5"/>
  <c r="X2798" i="5"/>
  <c r="W2798" i="5"/>
  <c r="V2798" i="5"/>
  <c r="U2798" i="5"/>
  <c r="S2798" i="5"/>
  <c r="R2798" i="5"/>
  <c r="Q2798" i="5"/>
  <c r="P2798" i="5"/>
  <c r="O2798" i="5"/>
  <c r="N2798" i="5"/>
  <c r="M2798" i="5"/>
  <c r="L2798" i="5"/>
  <c r="K2798" i="5"/>
  <c r="J2798" i="5"/>
  <c r="I2798" i="5"/>
  <c r="H2798" i="5"/>
  <c r="G2798" i="5"/>
  <c r="F2798" i="5"/>
  <c r="E2798" i="5"/>
  <c r="D2798" i="5"/>
  <c r="C2798" i="5"/>
  <c r="B2798" i="5"/>
  <c r="A2798" i="5"/>
  <c r="AE2797" i="5"/>
  <c r="AD2797" i="5"/>
  <c r="AC2797" i="5"/>
  <c r="AB2797" i="5"/>
  <c r="AA2797" i="5"/>
  <c r="Z2797" i="5"/>
  <c r="Y2797" i="5"/>
  <c r="X2797" i="5"/>
  <c r="W2797" i="5"/>
  <c r="V2797" i="5"/>
  <c r="U2797" i="5"/>
  <c r="T2797" i="5"/>
  <c r="AF2797" i="5" s="1"/>
  <c r="S2797" i="5"/>
  <c r="R2797" i="5"/>
  <c r="Q2797" i="5"/>
  <c r="P2797" i="5"/>
  <c r="O2797" i="5"/>
  <c r="N2797" i="5"/>
  <c r="M2797" i="5"/>
  <c r="L2797" i="5"/>
  <c r="K2797" i="5"/>
  <c r="J2797" i="5"/>
  <c r="I2797" i="5"/>
  <c r="H2797" i="5"/>
  <c r="G2797" i="5"/>
  <c r="F2797" i="5"/>
  <c r="E2797" i="5"/>
  <c r="D2797" i="5"/>
  <c r="C2797" i="5"/>
  <c r="B2797" i="5"/>
  <c r="A2797" i="5"/>
  <c r="AD2796" i="5"/>
  <c r="AC2796" i="5"/>
  <c r="AB2796" i="5"/>
  <c r="AA2796" i="5"/>
  <c r="Z2796" i="5"/>
  <c r="Y2796" i="5"/>
  <c r="X2796" i="5"/>
  <c r="W2796" i="5"/>
  <c r="V2796" i="5"/>
  <c r="U2796" i="5"/>
  <c r="S2796" i="5"/>
  <c r="R2796" i="5"/>
  <c r="Q2796" i="5"/>
  <c r="P2796" i="5"/>
  <c r="O2796" i="5"/>
  <c r="N2796" i="5"/>
  <c r="M2796" i="5"/>
  <c r="L2796" i="5"/>
  <c r="K2796" i="5"/>
  <c r="J2796" i="5"/>
  <c r="I2796" i="5"/>
  <c r="H2796" i="5"/>
  <c r="G2796" i="5"/>
  <c r="F2796" i="5"/>
  <c r="E2796" i="5"/>
  <c r="D2796" i="5"/>
  <c r="C2796" i="5"/>
  <c r="B2796" i="5"/>
  <c r="A2796" i="5"/>
  <c r="AD2795" i="5"/>
  <c r="AC2795" i="5"/>
  <c r="AB2795" i="5"/>
  <c r="AA2795" i="5"/>
  <c r="Z2795" i="5"/>
  <c r="Y2795" i="5"/>
  <c r="X2795" i="5"/>
  <c r="W2795" i="5"/>
  <c r="V2795" i="5"/>
  <c r="U2795" i="5"/>
  <c r="S2795" i="5"/>
  <c r="R2795" i="5"/>
  <c r="Q2795" i="5"/>
  <c r="P2795" i="5"/>
  <c r="O2795" i="5"/>
  <c r="N2795" i="5"/>
  <c r="M2795" i="5"/>
  <c r="L2795" i="5"/>
  <c r="K2795" i="5"/>
  <c r="J2795" i="5"/>
  <c r="I2795" i="5"/>
  <c r="H2795" i="5"/>
  <c r="G2795" i="5"/>
  <c r="F2795" i="5"/>
  <c r="E2795" i="5"/>
  <c r="D2795" i="5"/>
  <c r="C2795" i="5"/>
  <c r="B2795" i="5"/>
  <c r="A2795" i="5"/>
  <c r="AE2794" i="5"/>
  <c r="AD2794" i="5"/>
  <c r="AC2794" i="5"/>
  <c r="AB2794" i="5"/>
  <c r="AA2794" i="5"/>
  <c r="Z2794" i="5"/>
  <c r="Y2794" i="5"/>
  <c r="X2794" i="5"/>
  <c r="W2794" i="5"/>
  <c r="V2794" i="5"/>
  <c r="U2794" i="5"/>
  <c r="T2794" i="5"/>
  <c r="AF2794" i="5" s="1"/>
  <c r="S2794" i="5"/>
  <c r="R2794" i="5"/>
  <c r="Q2794" i="5"/>
  <c r="P2794" i="5"/>
  <c r="O2794" i="5"/>
  <c r="N2794" i="5"/>
  <c r="M2794" i="5"/>
  <c r="L2794" i="5"/>
  <c r="K2794" i="5"/>
  <c r="J2794" i="5"/>
  <c r="I2794" i="5"/>
  <c r="H2794" i="5"/>
  <c r="G2794" i="5"/>
  <c r="F2794" i="5"/>
  <c r="E2794" i="5"/>
  <c r="D2794" i="5"/>
  <c r="C2794" i="5"/>
  <c r="B2794" i="5"/>
  <c r="A2794" i="5"/>
  <c r="AD2793" i="5"/>
  <c r="AC2793" i="5"/>
  <c r="AB2793" i="5"/>
  <c r="AA2793" i="5"/>
  <c r="Z2793" i="5"/>
  <c r="Y2793" i="5"/>
  <c r="X2793" i="5"/>
  <c r="W2793" i="5"/>
  <c r="V2793" i="5"/>
  <c r="U2793" i="5"/>
  <c r="S2793" i="5"/>
  <c r="R2793" i="5"/>
  <c r="Q2793" i="5"/>
  <c r="P2793" i="5"/>
  <c r="O2793" i="5"/>
  <c r="N2793" i="5"/>
  <c r="M2793" i="5"/>
  <c r="L2793" i="5"/>
  <c r="K2793" i="5"/>
  <c r="J2793" i="5"/>
  <c r="I2793" i="5"/>
  <c r="H2793" i="5"/>
  <c r="G2793" i="5"/>
  <c r="F2793" i="5"/>
  <c r="E2793" i="5"/>
  <c r="D2793" i="5"/>
  <c r="AE2793" i="5" s="1"/>
  <c r="C2793" i="5"/>
  <c r="B2793" i="5"/>
  <c r="A2793" i="5"/>
  <c r="AD2792" i="5"/>
  <c r="AC2792" i="5"/>
  <c r="AB2792" i="5"/>
  <c r="AA2792" i="5"/>
  <c r="Z2792" i="5"/>
  <c r="Y2792" i="5"/>
  <c r="X2792" i="5"/>
  <c r="W2792" i="5"/>
  <c r="V2792" i="5"/>
  <c r="U2792" i="5"/>
  <c r="S2792" i="5"/>
  <c r="R2792" i="5"/>
  <c r="Q2792" i="5"/>
  <c r="P2792" i="5"/>
  <c r="O2792" i="5"/>
  <c r="N2792" i="5"/>
  <c r="M2792" i="5"/>
  <c r="L2792" i="5"/>
  <c r="K2792" i="5"/>
  <c r="J2792" i="5"/>
  <c r="I2792" i="5"/>
  <c r="H2792" i="5"/>
  <c r="G2792" i="5"/>
  <c r="F2792" i="5"/>
  <c r="E2792" i="5"/>
  <c r="D2792" i="5"/>
  <c r="C2792" i="5"/>
  <c r="B2792" i="5"/>
  <c r="A2792" i="5"/>
  <c r="AE2791" i="5"/>
  <c r="AD2791" i="5"/>
  <c r="AC2791" i="5"/>
  <c r="AB2791" i="5"/>
  <c r="AA2791" i="5"/>
  <c r="Z2791" i="5"/>
  <c r="Y2791" i="5"/>
  <c r="X2791" i="5"/>
  <c r="W2791" i="5"/>
  <c r="V2791" i="5"/>
  <c r="U2791" i="5"/>
  <c r="T2791" i="5"/>
  <c r="AF2791" i="5" s="1"/>
  <c r="S2791" i="5"/>
  <c r="R2791" i="5"/>
  <c r="Q2791" i="5"/>
  <c r="P2791" i="5"/>
  <c r="O2791" i="5"/>
  <c r="N2791" i="5"/>
  <c r="M2791" i="5"/>
  <c r="L2791" i="5"/>
  <c r="K2791" i="5"/>
  <c r="J2791" i="5"/>
  <c r="I2791" i="5"/>
  <c r="H2791" i="5"/>
  <c r="G2791" i="5"/>
  <c r="F2791" i="5"/>
  <c r="E2791" i="5"/>
  <c r="D2791" i="5"/>
  <c r="C2791" i="5"/>
  <c r="B2791" i="5"/>
  <c r="A2791" i="5"/>
  <c r="AE2790" i="5"/>
  <c r="AD2790" i="5"/>
  <c r="AC2790" i="5"/>
  <c r="AB2790" i="5"/>
  <c r="AA2790" i="5"/>
  <c r="Z2790" i="5"/>
  <c r="Y2790" i="5"/>
  <c r="X2790" i="5"/>
  <c r="W2790" i="5"/>
  <c r="V2790" i="5"/>
  <c r="U2790" i="5"/>
  <c r="T2790" i="5"/>
  <c r="AF2790" i="5" s="1"/>
  <c r="S2790" i="5"/>
  <c r="R2790" i="5"/>
  <c r="Q2790" i="5"/>
  <c r="P2790" i="5"/>
  <c r="O2790" i="5"/>
  <c r="N2790" i="5"/>
  <c r="M2790" i="5"/>
  <c r="L2790" i="5"/>
  <c r="K2790" i="5"/>
  <c r="J2790" i="5"/>
  <c r="I2790" i="5"/>
  <c r="H2790" i="5"/>
  <c r="G2790" i="5"/>
  <c r="F2790" i="5"/>
  <c r="E2790" i="5"/>
  <c r="D2790" i="5"/>
  <c r="C2790" i="5"/>
  <c r="B2790" i="5"/>
  <c r="A2790" i="5"/>
  <c r="AD2789" i="5"/>
  <c r="AC2789" i="5"/>
  <c r="AB2789" i="5"/>
  <c r="AA2789" i="5"/>
  <c r="Z2789" i="5"/>
  <c r="Y2789" i="5"/>
  <c r="X2789" i="5"/>
  <c r="W2789" i="5"/>
  <c r="V2789" i="5"/>
  <c r="U2789" i="5"/>
  <c r="S2789" i="5"/>
  <c r="R2789" i="5"/>
  <c r="Q2789" i="5"/>
  <c r="P2789" i="5"/>
  <c r="O2789" i="5"/>
  <c r="N2789" i="5"/>
  <c r="M2789" i="5"/>
  <c r="L2789" i="5"/>
  <c r="K2789" i="5"/>
  <c r="J2789" i="5"/>
  <c r="I2789" i="5"/>
  <c r="H2789" i="5"/>
  <c r="G2789" i="5"/>
  <c r="F2789" i="5"/>
  <c r="E2789" i="5"/>
  <c r="D2789" i="5"/>
  <c r="C2789" i="5"/>
  <c r="B2789" i="5"/>
  <c r="A2789" i="5"/>
  <c r="AE2788" i="5"/>
  <c r="AD2788" i="5"/>
  <c r="AC2788" i="5"/>
  <c r="AB2788" i="5"/>
  <c r="AA2788" i="5"/>
  <c r="Z2788" i="5"/>
  <c r="Y2788" i="5"/>
  <c r="X2788" i="5"/>
  <c r="W2788" i="5"/>
  <c r="V2788" i="5"/>
  <c r="U2788" i="5"/>
  <c r="T2788" i="5"/>
  <c r="AF2788" i="5" s="1"/>
  <c r="S2788" i="5"/>
  <c r="R2788" i="5"/>
  <c r="Q2788" i="5"/>
  <c r="P2788" i="5"/>
  <c r="O2788" i="5"/>
  <c r="N2788" i="5"/>
  <c r="M2788" i="5"/>
  <c r="L2788" i="5"/>
  <c r="K2788" i="5"/>
  <c r="J2788" i="5"/>
  <c r="I2788" i="5"/>
  <c r="H2788" i="5"/>
  <c r="G2788" i="5"/>
  <c r="F2788" i="5"/>
  <c r="E2788" i="5"/>
  <c r="D2788" i="5"/>
  <c r="C2788" i="5"/>
  <c r="B2788" i="5"/>
  <c r="A2788" i="5"/>
  <c r="AE2787" i="5"/>
  <c r="AD2787" i="5"/>
  <c r="AC2787" i="5"/>
  <c r="AB2787" i="5"/>
  <c r="AA2787" i="5"/>
  <c r="Z2787" i="5"/>
  <c r="Y2787" i="5"/>
  <c r="X2787" i="5"/>
  <c r="W2787" i="5"/>
  <c r="V2787" i="5"/>
  <c r="U2787" i="5"/>
  <c r="T2787" i="5"/>
  <c r="AF2787" i="5" s="1"/>
  <c r="S2787" i="5"/>
  <c r="R2787" i="5"/>
  <c r="Q2787" i="5"/>
  <c r="P2787" i="5"/>
  <c r="O2787" i="5"/>
  <c r="N2787" i="5"/>
  <c r="M2787" i="5"/>
  <c r="L2787" i="5"/>
  <c r="K2787" i="5"/>
  <c r="J2787" i="5"/>
  <c r="I2787" i="5"/>
  <c r="H2787" i="5"/>
  <c r="G2787" i="5"/>
  <c r="F2787" i="5"/>
  <c r="E2787" i="5"/>
  <c r="D2787" i="5"/>
  <c r="C2787" i="5"/>
  <c r="B2787" i="5"/>
  <c r="A2787" i="5"/>
  <c r="AD2786" i="5"/>
  <c r="AC2786" i="5"/>
  <c r="AB2786" i="5"/>
  <c r="AA2786" i="5"/>
  <c r="Z2786" i="5"/>
  <c r="Y2786" i="5"/>
  <c r="X2786" i="5"/>
  <c r="W2786" i="5"/>
  <c r="V2786" i="5"/>
  <c r="U2786" i="5"/>
  <c r="S2786" i="5"/>
  <c r="R2786" i="5"/>
  <c r="Q2786" i="5"/>
  <c r="P2786" i="5"/>
  <c r="O2786" i="5"/>
  <c r="N2786" i="5"/>
  <c r="M2786" i="5"/>
  <c r="L2786" i="5"/>
  <c r="K2786" i="5"/>
  <c r="J2786" i="5"/>
  <c r="I2786" i="5"/>
  <c r="H2786" i="5"/>
  <c r="G2786" i="5"/>
  <c r="F2786" i="5"/>
  <c r="E2786" i="5"/>
  <c r="D2786" i="5"/>
  <c r="C2786" i="5"/>
  <c r="B2786" i="5"/>
  <c r="A2786" i="5"/>
  <c r="AE2785" i="5"/>
  <c r="AD2785" i="5"/>
  <c r="AC2785" i="5"/>
  <c r="AB2785" i="5"/>
  <c r="AA2785" i="5"/>
  <c r="Z2785" i="5"/>
  <c r="Y2785" i="5"/>
  <c r="X2785" i="5"/>
  <c r="W2785" i="5"/>
  <c r="V2785" i="5"/>
  <c r="U2785" i="5"/>
  <c r="T2785" i="5"/>
  <c r="AF2785" i="5" s="1"/>
  <c r="S2785" i="5"/>
  <c r="R2785" i="5"/>
  <c r="Q2785" i="5"/>
  <c r="P2785" i="5"/>
  <c r="O2785" i="5"/>
  <c r="N2785" i="5"/>
  <c r="M2785" i="5"/>
  <c r="L2785" i="5"/>
  <c r="K2785" i="5"/>
  <c r="J2785" i="5"/>
  <c r="I2785" i="5"/>
  <c r="H2785" i="5"/>
  <c r="G2785" i="5"/>
  <c r="F2785" i="5"/>
  <c r="E2785" i="5"/>
  <c r="D2785" i="5"/>
  <c r="C2785" i="5"/>
  <c r="B2785" i="5"/>
  <c r="A2785" i="5"/>
  <c r="AD2784" i="5"/>
  <c r="AC2784" i="5"/>
  <c r="AB2784" i="5"/>
  <c r="AA2784" i="5"/>
  <c r="Z2784" i="5"/>
  <c r="Y2784" i="5"/>
  <c r="X2784" i="5"/>
  <c r="W2784" i="5"/>
  <c r="V2784" i="5"/>
  <c r="U2784" i="5"/>
  <c r="S2784" i="5"/>
  <c r="R2784" i="5"/>
  <c r="Q2784" i="5"/>
  <c r="P2784" i="5"/>
  <c r="O2784" i="5"/>
  <c r="N2784" i="5"/>
  <c r="M2784" i="5"/>
  <c r="L2784" i="5"/>
  <c r="K2784" i="5"/>
  <c r="J2784" i="5"/>
  <c r="I2784" i="5"/>
  <c r="H2784" i="5"/>
  <c r="G2784" i="5"/>
  <c r="F2784" i="5"/>
  <c r="E2784" i="5"/>
  <c r="D2784" i="5"/>
  <c r="T2784" i="5" s="1"/>
  <c r="AF2784" i="5" s="1"/>
  <c r="C2784" i="5"/>
  <c r="B2784" i="5"/>
  <c r="A2784" i="5"/>
  <c r="AD2783" i="5"/>
  <c r="AC2783" i="5"/>
  <c r="AB2783" i="5"/>
  <c r="AA2783" i="5"/>
  <c r="Z2783" i="5"/>
  <c r="Y2783" i="5"/>
  <c r="X2783" i="5"/>
  <c r="W2783" i="5"/>
  <c r="V2783" i="5"/>
  <c r="U2783" i="5"/>
  <c r="S2783" i="5"/>
  <c r="R2783" i="5"/>
  <c r="Q2783" i="5"/>
  <c r="P2783" i="5"/>
  <c r="O2783" i="5"/>
  <c r="N2783" i="5"/>
  <c r="M2783" i="5"/>
  <c r="L2783" i="5"/>
  <c r="K2783" i="5"/>
  <c r="J2783" i="5"/>
  <c r="I2783" i="5"/>
  <c r="H2783" i="5"/>
  <c r="G2783" i="5"/>
  <c r="F2783" i="5"/>
  <c r="E2783" i="5"/>
  <c r="D2783" i="5"/>
  <c r="C2783" i="5"/>
  <c r="B2783" i="5"/>
  <c r="A2783" i="5"/>
  <c r="AE2782" i="5"/>
  <c r="AD2782" i="5"/>
  <c r="AC2782" i="5"/>
  <c r="AB2782" i="5"/>
  <c r="AA2782" i="5"/>
  <c r="Z2782" i="5"/>
  <c r="Y2782" i="5"/>
  <c r="X2782" i="5"/>
  <c r="W2782" i="5"/>
  <c r="V2782" i="5"/>
  <c r="U2782" i="5"/>
  <c r="T2782" i="5"/>
  <c r="AF2782" i="5" s="1"/>
  <c r="S2782" i="5"/>
  <c r="R2782" i="5"/>
  <c r="Q2782" i="5"/>
  <c r="P2782" i="5"/>
  <c r="O2782" i="5"/>
  <c r="N2782" i="5"/>
  <c r="M2782" i="5"/>
  <c r="L2782" i="5"/>
  <c r="K2782" i="5"/>
  <c r="J2782" i="5"/>
  <c r="I2782" i="5"/>
  <c r="H2782" i="5"/>
  <c r="G2782" i="5"/>
  <c r="F2782" i="5"/>
  <c r="E2782" i="5"/>
  <c r="D2782" i="5"/>
  <c r="C2782" i="5"/>
  <c r="B2782" i="5"/>
  <c r="A2782" i="5"/>
  <c r="AF2781" i="5"/>
  <c r="AD2781" i="5"/>
  <c r="AC2781" i="5"/>
  <c r="AB2781" i="5"/>
  <c r="AA2781" i="5"/>
  <c r="Z2781" i="5"/>
  <c r="Y2781" i="5"/>
  <c r="X2781" i="5"/>
  <c r="W2781" i="5"/>
  <c r="V2781" i="5"/>
  <c r="U2781" i="5"/>
  <c r="T2781" i="5"/>
  <c r="S2781" i="5"/>
  <c r="R2781" i="5"/>
  <c r="Q2781" i="5"/>
  <c r="P2781" i="5"/>
  <c r="O2781" i="5"/>
  <c r="N2781" i="5"/>
  <c r="M2781" i="5"/>
  <c r="L2781" i="5"/>
  <c r="K2781" i="5"/>
  <c r="J2781" i="5"/>
  <c r="I2781" i="5"/>
  <c r="H2781" i="5"/>
  <c r="G2781" i="5"/>
  <c r="F2781" i="5"/>
  <c r="E2781" i="5"/>
  <c r="D2781" i="5"/>
  <c r="AE2781" i="5" s="1"/>
  <c r="C2781" i="5"/>
  <c r="B2781" i="5"/>
  <c r="A2781" i="5"/>
  <c r="AD2780" i="5"/>
  <c r="AC2780" i="5"/>
  <c r="AB2780" i="5"/>
  <c r="AA2780" i="5"/>
  <c r="Z2780" i="5"/>
  <c r="Y2780" i="5"/>
  <c r="X2780" i="5"/>
  <c r="W2780" i="5"/>
  <c r="V2780" i="5"/>
  <c r="U2780" i="5"/>
  <c r="S2780" i="5"/>
  <c r="R2780" i="5"/>
  <c r="Q2780" i="5"/>
  <c r="P2780" i="5"/>
  <c r="O2780" i="5"/>
  <c r="N2780" i="5"/>
  <c r="M2780" i="5"/>
  <c r="L2780" i="5"/>
  <c r="K2780" i="5"/>
  <c r="J2780" i="5"/>
  <c r="I2780" i="5"/>
  <c r="H2780" i="5"/>
  <c r="G2780" i="5"/>
  <c r="F2780" i="5"/>
  <c r="E2780" i="5"/>
  <c r="D2780" i="5"/>
  <c r="C2780" i="5"/>
  <c r="B2780" i="5"/>
  <c r="A2780" i="5"/>
  <c r="AE2779" i="5"/>
  <c r="AD2779" i="5"/>
  <c r="AC2779" i="5"/>
  <c r="AB2779" i="5"/>
  <c r="AA2779" i="5"/>
  <c r="Z2779" i="5"/>
  <c r="Y2779" i="5"/>
  <c r="X2779" i="5"/>
  <c r="W2779" i="5"/>
  <c r="V2779" i="5"/>
  <c r="U2779" i="5"/>
  <c r="T2779" i="5"/>
  <c r="AF2779" i="5" s="1"/>
  <c r="S2779" i="5"/>
  <c r="R2779" i="5"/>
  <c r="Q2779" i="5"/>
  <c r="P2779" i="5"/>
  <c r="O2779" i="5"/>
  <c r="N2779" i="5"/>
  <c r="M2779" i="5"/>
  <c r="L2779" i="5"/>
  <c r="K2779" i="5"/>
  <c r="J2779" i="5"/>
  <c r="I2779" i="5"/>
  <c r="H2779" i="5"/>
  <c r="G2779" i="5"/>
  <c r="F2779" i="5"/>
  <c r="E2779" i="5"/>
  <c r="D2779" i="5"/>
  <c r="C2779" i="5"/>
  <c r="B2779" i="5"/>
  <c r="A2779" i="5"/>
  <c r="AE2778" i="5"/>
  <c r="AD2778" i="5"/>
  <c r="AC2778" i="5"/>
  <c r="AB2778" i="5"/>
  <c r="AA2778" i="5"/>
  <c r="Z2778" i="5"/>
  <c r="Y2778" i="5"/>
  <c r="X2778" i="5"/>
  <c r="W2778" i="5"/>
  <c r="V2778" i="5"/>
  <c r="U2778" i="5"/>
  <c r="T2778" i="5"/>
  <c r="AF2778" i="5" s="1"/>
  <c r="S2778" i="5"/>
  <c r="R2778" i="5"/>
  <c r="Q2778" i="5"/>
  <c r="P2778" i="5"/>
  <c r="O2778" i="5"/>
  <c r="N2778" i="5"/>
  <c r="M2778" i="5"/>
  <c r="L2778" i="5"/>
  <c r="K2778" i="5"/>
  <c r="J2778" i="5"/>
  <c r="I2778" i="5"/>
  <c r="H2778" i="5"/>
  <c r="G2778" i="5"/>
  <c r="F2778" i="5"/>
  <c r="E2778" i="5"/>
  <c r="D2778" i="5"/>
  <c r="C2778" i="5"/>
  <c r="B2778" i="5"/>
  <c r="A2778" i="5"/>
  <c r="AD2777" i="5"/>
  <c r="AC2777" i="5"/>
  <c r="AB2777" i="5"/>
  <c r="AA2777" i="5"/>
  <c r="Z2777" i="5"/>
  <c r="Y2777" i="5"/>
  <c r="X2777" i="5"/>
  <c r="W2777" i="5"/>
  <c r="V2777" i="5"/>
  <c r="U2777" i="5"/>
  <c r="S2777" i="5"/>
  <c r="R2777" i="5"/>
  <c r="Q2777" i="5"/>
  <c r="P2777" i="5"/>
  <c r="O2777" i="5"/>
  <c r="N2777" i="5"/>
  <c r="M2777" i="5"/>
  <c r="L2777" i="5"/>
  <c r="K2777" i="5"/>
  <c r="J2777" i="5"/>
  <c r="I2777" i="5"/>
  <c r="H2777" i="5"/>
  <c r="G2777" i="5"/>
  <c r="F2777" i="5"/>
  <c r="E2777" i="5"/>
  <c r="D2777" i="5"/>
  <c r="C2777" i="5"/>
  <c r="B2777" i="5"/>
  <c r="A2777" i="5"/>
  <c r="AE2776" i="5"/>
  <c r="AD2776" i="5"/>
  <c r="AC2776" i="5"/>
  <c r="AB2776" i="5"/>
  <c r="AA2776" i="5"/>
  <c r="Z2776" i="5"/>
  <c r="Y2776" i="5"/>
  <c r="X2776" i="5"/>
  <c r="W2776" i="5"/>
  <c r="V2776" i="5"/>
  <c r="U2776" i="5"/>
  <c r="T2776" i="5"/>
  <c r="AF2776" i="5" s="1"/>
  <c r="S2776" i="5"/>
  <c r="R2776" i="5"/>
  <c r="Q2776" i="5"/>
  <c r="P2776" i="5"/>
  <c r="O2776" i="5"/>
  <c r="N2776" i="5"/>
  <c r="M2776" i="5"/>
  <c r="L2776" i="5"/>
  <c r="K2776" i="5"/>
  <c r="J2776" i="5"/>
  <c r="I2776" i="5"/>
  <c r="H2776" i="5"/>
  <c r="G2776" i="5"/>
  <c r="F2776" i="5"/>
  <c r="E2776" i="5"/>
  <c r="D2776" i="5"/>
  <c r="C2776" i="5"/>
  <c r="B2776" i="5"/>
  <c r="A2776" i="5"/>
  <c r="AE2775" i="5"/>
  <c r="AD2775" i="5"/>
  <c r="AC2775" i="5"/>
  <c r="AB2775" i="5"/>
  <c r="AA2775" i="5"/>
  <c r="Z2775" i="5"/>
  <c r="Y2775" i="5"/>
  <c r="X2775" i="5"/>
  <c r="W2775" i="5"/>
  <c r="V2775" i="5"/>
  <c r="U2775" i="5"/>
  <c r="T2775" i="5"/>
  <c r="AF2775" i="5" s="1"/>
  <c r="S2775" i="5"/>
  <c r="R2775" i="5"/>
  <c r="Q2775" i="5"/>
  <c r="P2775" i="5"/>
  <c r="O2775" i="5"/>
  <c r="N2775" i="5"/>
  <c r="M2775" i="5"/>
  <c r="L2775" i="5"/>
  <c r="K2775" i="5"/>
  <c r="J2775" i="5"/>
  <c r="I2775" i="5"/>
  <c r="H2775" i="5"/>
  <c r="G2775" i="5"/>
  <c r="F2775" i="5"/>
  <c r="E2775" i="5"/>
  <c r="D2775" i="5"/>
  <c r="C2775" i="5"/>
  <c r="B2775" i="5"/>
  <c r="A2775" i="5"/>
  <c r="AD2774" i="5"/>
  <c r="AC2774" i="5"/>
  <c r="AB2774" i="5"/>
  <c r="AA2774" i="5"/>
  <c r="Z2774" i="5"/>
  <c r="Y2774" i="5"/>
  <c r="X2774" i="5"/>
  <c r="W2774" i="5"/>
  <c r="V2774" i="5"/>
  <c r="U2774" i="5"/>
  <c r="S2774" i="5"/>
  <c r="R2774" i="5"/>
  <c r="Q2774" i="5"/>
  <c r="P2774" i="5"/>
  <c r="O2774" i="5"/>
  <c r="N2774" i="5"/>
  <c r="M2774" i="5"/>
  <c r="L2774" i="5"/>
  <c r="K2774" i="5"/>
  <c r="J2774" i="5"/>
  <c r="I2774" i="5"/>
  <c r="H2774" i="5"/>
  <c r="G2774" i="5"/>
  <c r="F2774" i="5"/>
  <c r="E2774" i="5"/>
  <c r="D2774" i="5"/>
  <c r="C2774" i="5"/>
  <c r="B2774" i="5"/>
  <c r="A2774" i="5"/>
  <c r="AE2773" i="5"/>
  <c r="AD2773" i="5"/>
  <c r="AC2773" i="5"/>
  <c r="AB2773" i="5"/>
  <c r="AA2773" i="5"/>
  <c r="Z2773" i="5"/>
  <c r="Y2773" i="5"/>
  <c r="X2773" i="5"/>
  <c r="W2773" i="5"/>
  <c r="V2773" i="5"/>
  <c r="U2773" i="5"/>
  <c r="T2773" i="5"/>
  <c r="AF2773" i="5" s="1"/>
  <c r="S2773" i="5"/>
  <c r="R2773" i="5"/>
  <c r="Q2773" i="5"/>
  <c r="P2773" i="5"/>
  <c r="O2773" i="5"/>
  <c r="N2773" i="5"/>
  <c r="M2773" i="5"/>
  <c r="L2773" i="5"/>
  <c r="K2773" i="5"/>
  <c r="J2773" i="5"/>
  <c r="I2773" i="5"/>
  <c r="H2773" i="5"/>
  <c r="G2773" i="5"/>
  <c r="F2773" i="5"/>
  <c r="E2773" i="5"/>
  <c r="D2773" i="5"/>
  <c r="C2773" i="5"/>
  <c r="B2773" i="5"/>
  <c r="A2773" i="5"/>
  <c r="AE2772" i="5"/>
  <c r="AD2772" i="5"/>
  <c r="AC2772" i="5"/>
  <c r="AB2772" i="5"/>
  <c r="AA2772" i="5"/>
  <c r="Z2772" i="5"/>
  <c r="Y2772" i="5"/>
  <c r="X2772" i="5"/>
  <c r="W2772" i="5"/>
  <c r="V2772" i="5"/>
  <c r="U2772" i="5"/>
  <c r="T2772" i="5"/>
  <c r="AF2772" i="5" s="1"/>
  <c r="S2772" i="5"/>
  <c r="R2772" i="5"/>
  <c r="Q2772" i="5"/>
  <c r="P2772" i="5"/>
  <c r="O2772" i="5"/>
  <c r="N2772" i="5"/>
  <c r="M2772" i="5"/>
  <c r="L2772" i="5"/>
  <c r="K2772" i="5"/>
  <c r="J2772" i="5"/>
  <c r="I2772" i="5"/>
  <c r="H2772" i="5"/>
  <c r="G2772" i="5"/>
  <c r="F2772" i="5"/>
  <c r="E2772" i="5"/>
  <c r="D2772" i="5"/>
  <c r="C2772" i="5"/>
  <c r="B2772" i="5"/>
  <c r="A2772" i="5"/>
  <c r="AD2771" i="5"/>
  <c r="AC2771" i="5"/>
  <c r="AB2771" i="5"/>
  <c r="AA2771" i="5"/>
  <c r="Z2771" i="5"/>
  <c r="Y2771" i="5"/>
  <c r="X2771" i="5"/>
  <c r="W2771" i="5"/>
  <c r="V2771" i="5"/>
  <c r="U2771" i="5"/>
  <c r="S2771" i="5"/>
  <c r="R2771" i="5"/>
  <c r="Q2771" i="5"/>
  <c r="P2771" i="5"/>
  <c r="O2771" i="5"/>
  <c r="N2771" i="5"/>
  <c r="M2771" i="5"/>
  <c r="L2771" i="5"/>
  <c r="K2771" i="5"/>
  <c r="J2771" i="5"/>
  <c r="I2771" i="5"/>
  <c r="H2771" i="5"/>
  <c r="G2771" i="5"/>
  <c r="F2771" i="5"/>
  <c r="E2771" i="5"/>
  <c r="D2771" i="5"/>
  <c r="C2771" i="5"/>
  <c r="B2771" i="5"/>
  <c r="A2771" i="5"/>
  <c r="AE2770" i="5"/>
  <c r="AD2770" i="5"/>
  <c r="AC2770" i="5"/>
  <c r="AB2770" i="5"/>
  <c r="AA2770" i="5"/>
  <c r="Z2770" i="5"/>
  <c r="Y2770" i="5"/>
  <c r="X2770" i="5"/>
  <c r="W2770" i="5"/>
  <c r="V2770" i="5"/>
  <c r="U2770" i="5"/>
  <c r="T2770" i="5"/>
  <c r="AF2770" i="5" s="1"/>
  <c r="S2770" i="5"/>
  <c r="R2770" i="5"/>
  <c r="Q2770" i="5"/>
  <c r="P2770" i="5"/>
  <c r="O2770" i="5"/>
  <c r="N2770" i="5"/>
  <c r="M2770" i="5"/>
  <c r="L2770" i="5"/>
  <c r="K2770" i="5"/>
  <c r="J2770" i="5"/>
  <c r="I2770" i="5"/>
  <c r="H2770" i="5"/>
  <c r="G2770" i="5"/>
  <c r="F2770" i="5"/>
  <c r="E2770" i="5"/>
  <c r="D2770" i="5"/>
  <c r="C2770" i="5"/>
  <c r="B2770" i="5"/>
  <c r="A2770" i="5"/>
  <c r="AD2769" i="5"/>
  <c r="AC2769" i="5"/>
  <c r="AB2769" i="5"/>
  <c r="AA2769" i="5"/>
  <c r="Z2769" i="5"/>
  <c r="Y2769" i="5"/>
  <c r="X2769" i="5"/>
  <c r="W2769" i="5"/>
  <c r="V2769" i="5"/>
  <c r="U2769" i="5"/>
  <c r="S2769" i="5"/>
  <c r="R2769" i="5"/>
  <c r="Q2769" i="5"/>
  <c r="P2769" i="5"/>
  <c r="O2769" i="5"/>
  <c r="N2769" i="5"/>
  <c r="M2769" i="5"/>
  <c r="L2769" i="5"/>
  <c r="K2769" i="5"/>
  <c r="J2769" i="5"/>
  <c r="I2769" i="5"/>
  <c r="H2769" i="5"/>
  <c r="G2769" i="5"/>
  <c r="F2769" i="5"/>
  <c r="E2769" i="5"/>
  <c r="D2769" i="5"/>
  <c r="C2769" i="5"/>
  <c r="B2769" i="5"/>
  <c r="A2769" i="5"/>
  <c r="AD2768" i="5"/>
  <c r="AC2768" i="5"/>
  <c r="AB2768" i="5"/>
  <c r="AA2768" i="5"/>
  <c r="Z2768" i="5"/>
  <c r="Y2768" i="5"/>
  <c r="X2768" i="5"/>
  <c r="W2768" i="5"/>
  <c r="V2768" i="5"/>
  <c r="U2768" i="5"/>
  <c r="S2768" i="5"/>
  <c r="R2768" i="5"/>
  <c r="Q2768" i="5"/>
  <c r="P2768" i="5"/>
  <c r="O2768" i="5"/>
  <c r="N2768" i="5"/>
  <c r="M2768" i="5"/>
  <c r="L2768" i="5"/>
  <c r="K2768" i="5"/>
  <c r="J2768" i="5"/>
  <c r="I2768" i="5"/>
  <c r="H2768" i="5"/>
  <c r="G2768" i="5"/>
  <c r="F2768" i="5"/>
  <c r="E2768" i="5"/>
  <c r="D2768" i="5"/>
  <c r="C2768" i="5"/>
  <c r="B2768" i="5"/>
  <c r="A2768" i="5"/>
  <c r="AE2767" i="5"/>
  <c r="AD2767" i="5"/>
  <c r="AC2767" i="5"/>
  <c r="AB2767" i="5"/>
  <c r="AA2767" i="5"/>
  <c r="Z2767" i="5"/>
  <c r="Y2767" i="5"/>
  <c r="X2767" i="5"/>
  <c r="W2767" i="5"/>
  <c r="V2767" i="5"/>
  <c r="U2767" i="5"/>
  <c r="T2767" i="5"/>
  <c r="AF2767" i="5" s="1"/>
  <c r="S2767" i="5"/>
  <c r="R2767" i="5"/>
  <c r="Q2767" i="5"/>
  <c r="P2767" i="5"/>
  <c r="O2767" i="5"/>
  <c r="N2767" i="5"/>
  <c r="M2767" i="5"/>
  <c r="L2767" i="5"/>
  <c r="K2767" i="5"/>
  <c r="J2767" i="5"/>
  <c r="I2767" i="5"/>
  <c r="H2767" i="5"/>
  <c r="G2767" i="5"/>
  <c r="F2767" i="5"/>
  <c r="E2767" i="5"/>
  <c r="D2767" i="5"/>
  <c r="C2767" i="5"/>
  <c r="B2767" i="5"/>
  <c r="A2767" i="5"/>
  <c r="AE2766" i="5"/>
  <c r="AD2766" i="5"/>
  <c r="AC2766" i="5"/>
  <c r="AB2766" i="5"/>
  <c r="AA2766" i="5"/>
  <c r="Z2766" i="5"/>
  <c r="Y2766" i="5"/>
  <c r="X2766" i="5"/>
  <c r="W2766" i="5"/>
  <c r="V2766" i="5"/>
  <c r="U2766" i="5"/>
  <c r="T2766" i="5"/>
  <c r="AF2766" i="5" s="1"/>
  <c r="S2766" i="5"/>
  <c r="R2766" i="5"/>
  <c r="Q2766" i="5"/>
  <c r="P2766" i="5"/>
  <c r="O2766" i="5"/>
  <c r="N2766" i="5"/>
  <c r="M2766" i="5"/>
  <c r="L2766" i="5"/>
  <c r="K2766" i="5"/>
  <c r="J2766" i="5"/>
  <c r="I2766" i="5"/>
  <c r="H2766" i="5"/>
  <c r="G2766" i="5"/>
  <c r="F2766" i="5"/>
  <c r="E2766" i="5"/>
  <c r="D2766" i="5"/>
  <c r="C2766" i="5"/>
  <c r="B2766" i="5"/>
  <c r="A2766" i="5"/>
  <c r="AD2765" i="5"/>
  <c r="AC2765" i="5"/>
  <c r="AB2765" i="5"/>
  <c r="AA2765" i="5"/>
  <c r="Z2765" i="5"/>
  <c r="Y2765" i="5"/>
  <c r="X2765" i="5"/>
  <c r="W2765" i="5"/>
  <c r="V2765" i="5"/>
  <c r="U2765" i="5"/>
  <c r="S2765" i="5"/>
  <c r="R2765" i="5"/>
  <c r="Q2765" i="5"/>
  <c r="P2765" i="5"/>
  <c r="O2765" i="5"/>
  <c r="N2765" i="5"/>
  <c r="M2765" i="5"/>
  <c r="L2765" i="5"/>
  <c r="K2765" i="5"/>
  <c r="J2765" i="5"/>
  <c r="I2765" i="5"/>
  <c r="H2765" i="5"/>
  <c r="G2765" i="5"/>
  <c r="F2765" i="5"/>
  <c r="E2765" i="5"/>
  <c r="D2765" i="5"/>
  <c r="C2765" i="5"/>
  <c r="B2765" i="5"/>
  <c r="A2765" i="5"/>
  <c r="AE2764" i="5"/>
  <c r="AD2764" i="5"/>
  <c r="AC2764" i="5"/>
  <c r="AB2764" i="5"/>
  <c r="AA2764" i="5"/>
  <c r="Z2764" i="5"/>
  <c r="Y2764" i="5"/>
  <c r="X2764" i="5"/>
  <c r="W2764" i="5"/>
  <c r="V2764" i="5"/>
  <c r="U2764" i="5"/>
  <c r="T2764" i="5"/>
  <c r="AF2764" i="5" s="1"/>
  <c r="S2764" i="5"/>
  <c r="R2764" i="5"/>
  <c r="Q2764" i="5"/>
  <c r="P2764" i="5"/>
  <c r="O2764" i="5"/>
  <c r="N2764" i="5"/>
  <c r="M2764" i="5"/>
  <c r="L2764" i="5"/>
  <c r="K2764" i="5"/>
  <c r="J2764" i="5"/>
  <c r="I2764" i="5"/>
  <c r="H2764" i="5"/>
  <c r="G2764" i="5"/>
  <c r="F2764" i="5"/>
  <c r="E2764" i="5"/>
  <c r="D2764" i="5"/>
  <c r="C2764" i="5"/>
  <c r="B2764" i="5"/>
  <c r="A2764" i="5"/>
  <c r="AE2763" i="5"/>
  <c r="AD2763" i="5"/>
  <c r="AC2763" i="5"/>
  <c r="AB2763" i="5"/>
  <c r="AA2763" i="5"/>
  <c r="Z2763" i="5"/>
  <c r="Y2763" i="5"/>
  <c r="X2763" i="5"/>
  <c r="W2763" i="5"/>
  <c r="V2763" i="5"/>
  <c r="U2763" i="5"/>
  <c r="T2763" i="5"/>
  <c r="AF2763" i="5" s="1"/>
  <c r="S2763" i="5"/>
  <c r="R2763" i="5"/>
  <c r="Q2763" i="5"/>
  <c r="P2763" i="5"/>
  <c r="O2763" i="5"/>
  <c r="N2763" i="5"/>
  <c r="M2763" i="5"/>
  <c r="L2763" i="5"/>
  <c r="K2763" i="5"/>
  <c r="J2763" i="5"/>
  <c r="I2763" i="5"/>
  <c r="H2763" i="5"/>
  <c r="G2763" i="5"/>
  <c r="F2763" i="5"/>
  <c r="E2763" i="5"/>
  <c r="D2763" i="5"/>
  <c r="C2763" i="5"/>
  <c r="B2763" i="5"/>
  <c r="A2763" i="5"/>
  <c r="AD2762" i="5"/>
  <c r="AC2762" i="5"/>
  <c r="AB2762" i="5"/>
  <c r="AA2762" i="5"/>
  <c r="Z2762" i="5"/>
  <c r="Y2762" i="5"/>
  <c r="X2762" i="5"/>
  <c r="W2762" i="5"/>
  <c r="V2762" i="5"/>
  <c r="U2762" i="5"/>
  <c r="S2762" i="5"/>
  <c r="R2762" i="5"/>
  <c r="Q2762" i="5"/>
  <c r="P2762" i="5"/>
  <c r="O2762" i="5"/>
  <c r="N2762" i="5"/>
  <c r="M2762" i="5"/>
  <c r="L2762" i="5"/>
  <c r="K2762" i="5"/>
  <c r="J2762" i="5"/>
  <c r="I2762" i="5"/>
  <c r="H2762" i="5"/>
  <c r="G2762" i="5"/>
  <c r="F2762" i="5"/>
  <c r="E2762" i="5"/>
  <c r="D2762" i="5"/>
  <c r="C2762" i="5"/>
  <c r="B2762" i="5"/>
  <c r="A2762" i="5"/>
  <c r="AE2761" i="5"/>
  <c r="AD2761" i="5"/>
  <c r="AC2761" i="5"/>
  <c r="AB2761" i="5"/>
  <c r="AA2761" i="5"/>
  <c r="Z2761" i="5"/>
  <c r="Y2761" i="5"/>
  <c r="X2761" i="5"/>
  <c r="W2761" i="5"/>
  <c r="V2761" i="5"/>
  <c r="U2761" i="5"/>
  <c r="T2761" i="5"/>
  <c r="AF2761" i="5" s="1"/>
  <c r="S2761" i="5"/>
  <c r="R2761" i="5"/>
  <c r="Q2761" i="5"/>
  <c r="P2761" i="5"/>
  <c r="O2761" i="5"/>
  <c r="N2761" i="5"/>
  <c r="M2761" i="5"/>
  <c r="L2761" i="5"/>
  <c r="K2761" i="5"/>
  <c r="J2761" i="5"/>
  <c r="I2761" i="5"/>
  <c r="H2761" i="5"/>
  <c r="G2761" i="5"/>
  <c r="F2761" i="5"/>
  <c r="E2761" i="5"/>
  <c r="D2761" i="5"/>
  <c r="C2761" i="5"/>
  <c r="B2761" i="5"/>
  <c r="A2761" i="5"/>
  <c r="AD2760" i="5"/>
  <c r="AC2760" i="5"/>
  <c r="AB2760" i="5"/>
  <c r="AA2760" i="5"/>
  <c r="Z2760" i="5"/>
  <c r="Y2760" i="5"/>
  <c r="X2760" i="5"/>
  <c r="W2760" i="5"/>
  <c r="V2760" i="5"/>
  <c r="U2760" i="5"/>
  <c r="S2760" i="5"/>
  <c r="R2760" i="5"/>
  <c r="Q2760" i="5"/>
  <c r="P2760" i="5"/>
  <c r="O2760" i="5"/>
  <c r="N2760" i="5"/>
  <c r="M2760" i="5"/>
  <c r="L2760" i="5"/>
  <c r="K2760" i="5"/>
  <c r="J2760" i="5"/>
  <c r="I2760" i="5"/>
  <c r="H2760" i="5"/>
  <c r="G2760" i="5"/>
  <c r="F2760" i="5"/>
  <c r="E2760" i="5"/>
  <c r="D2760" i="5"/>
  <c r="C2760" i="5"/>
  <c r="B2760" i="5"/>
  <c r="A2760" i="5"/>
  <c r="AD2759" i="5"/>
  <c r="AC2759" i="5"/>
  <c r="AB2759" i="5"/>
  <c r="AA2759" i="5"/>
  <c r="Z2759" i="5"/>
  <c r="Y2759" i="5"/>
  <c r="X2759" i="5"/>
  <c r="W2759" i="5"/>
  <c r="V2759" i="5"/>
  <c r="U2759" i="5"/>
  <c r="S2759" i="5"/>
  <c r="R2759" i="5"/>
  <c r="Q2759" i="5"/>
  <c r="P2759" i="5"/>
  <c r="O2759" i="5"/>
  <c r="N2759" i="5"/>
  <c r="M2759" i="5"/>
  <c r="L2759" i="5"/>
  <c r="K2759" i="5"/>
  <c r="J2759" i="5"/>
  <c r="I2759" i="5"/>
  <c r="H2759" i="5"/>
  <c r="G2759" i="5"/>
  <c r="F2759" i="5"/>
  <c r="E2759" i="5"/>
  <c r="D2759" i="5"/>
  <c r="C2759" i="5"/>
  <c r="B2759" i="5"/>
  <c r="A2759" i="5"/>
  <c r="AE2758" i="5"/>
  <c r="AD2758" i="5"/>
  <c r="AC2758" i="5"/>
  <c r="AB2758" i="5"/>
  <c r="AA2758" i="5"/>
  <c r="Z2758" i="5"/>
  <c r="Y2758" i="5"/>
  <c r="X2758" i="5"/>
  <c r="W2758" i="5"/>
  <c r="V2758" i="5"/>
  <c r="U2758" i="5"/>
  <c r="T2758" i="5"/>
  <c r="AF2758" i="5" s="1"/>
  <c r="S2758" i="5"/>
  <c r="R2758" i="5"/>
  <c r="Q2758" i="5"/>
  <c r="P2758" i="5"/>
  <c r="O2758" i="5"/>
  <c r="N2758" i="5"/>
  <c r="M2758" i="5"/>
  <c r="L2758" i="5"/>
  <c r="K2758" i="5"/>
  <c r="J2758" i="5"/>
  <c r="I2758" i="5"/>
  <c r="H2758" i="5"/>
  <c r="G2758" i="5"/>
  <c r="F2758" i="5"/>
  <c r="E2758" i="5"/>
  <c r="D2758" i="5"/>
  <c r="C2758" i="5"/>
  <c r="B2758" i="5"/>
  <c r="A2758" i="5"/>
  <c r="AD2757" i="5"/>
  <c r="AC2757" i="5"/>
  <c r="AB2757" i="5"/>
  <c r="AA2757" i="5"/>
  <c r="Z2757" i="5"/>
  <c r="Y2757" i="5"/>
  <c r="X2757" i="5"/>
  <c r="W2757" i="5"/>
  <c r="V2757" i="5"/>
  <c r="U2757" i="5"/>
  <c r="S2757" i="5"/>
  <c r="R2757" i="5"/>
  <c r="Q2757" i="5"/>
  <c r="P2757" i="5"/>
  <c r="O2757" i="5"/>
  <c r="N2757" i="5"/>
  <c r="M2757" i="5"/>
  <c r="L2757" i="5"/>
  <c r="K2757" i="5"/>
  <c r="J2757" i="5"/>
  <c r="I2757" i="5"/>
  <c r="H2757" i="5"/>
  <c r="G2757" i="5"/>
  <c r="F2757" i="5"/>
  <c r="E2757" i="5"/>
  <c r="D2757" i="5"/>
  <c r="AE2757" i="5" s="1"/>
  <c r="C2757" i="5"/>
  <c r="B2757" i="5"/>
  <c r="A2757" i="5"/>
  <c r="AD2756" i="5"/>
  <c r="AC2756" i="5"/>
  <c r="AB2756" i="5"/>
  <c r="AA2756" i="5"/>
  <c r="Z2756" i="5"/>
  <c r="Y2756" i="5"/>
  <c r="X2756" i="5"/>
  <c r="W2756" i="5"/>
  <c r="V2756" i="5"/>
  <c r="U2756" i="5"/>
  <c r="S2756" i="5"/>
  <c r="R2756" i="5"/>
  <c r="Q2756" i="5"/>
  <c r="P2756" i="5"/>
  <c r="O2756" i="5"/>
  <c r="N2756" i="5"/>
  <c r="M2756" i="5"/>
  <c r="L2756" i="5"/>
  <c r="K2756" i="5"/>
  <c r="J2756" i="5"/>
  <c r="I2756" i="5"/>
  <c r="H2756" i="5"/>
  <c r="G2756" i="5"/>
  <c r="F2756" i="5"/>
  <c r="E2756" i="5"/>
  <c r="D2756" i="5"/>
  <c r="C2756" i="5"/>
  <c r="B2756" i="5"/>
  <c r="A2756" i="5"/>
  <c r="AE2755" i="5"/>
  <c r="AD2755" i="5"/>
  <c r="AC2755" i="5"/>
  <c r="AB2755" i="5"/>
  <c r="AA2755" i="5"/>
  <c r="Z2755" i="5"/>
  <c r="Y2755" i="5"/>
  <c r="X2755" i="5"/>
  <c r="W2755" i="5"/>
  <c r="V2755" i="5"/>
  <c r="U2755" i="5"/>
  <c r="T2755" i="5"/>
  <c r="AF2755" i="5" s="1"/>
  <c r="S2755" i="5"/>
  <c r="R2755" i="5"/>
  <c r="Q2755" i="5"/>
  <c r="P2755" i="5"/>
  <c r="O2755" i="5"/>
  <c r="N2755" i="5"/>
  <c r="M2755" i="5"/>
  <c r="L2755" i="5"/>
  <c r="K2755" i="5"/>
  <c r="J2755" i="5"/>
  <c r="I2755" i="5"/>
  <c r="H2755" i="5"/>
  <c r="G2755" i="5"/>
  <c r="F2755" i="5"/>
  <c r="E2755" i="5"/>
  <c r="D2755" i="5"/>
  <c r="C2755" i="5"/>
  <c r="B2755" i="5"/>
  <c r="A2755" i="5"/>
  <c r="AE2754" i="5"/>
  <c r="AD2754" i="5"/>
  <c r="AC2754" i="5"/>
  <c r="AB2754" i="5"/>
  <c r="AA2754" i="5"/>
  <c r="Z2754" i="5"/>
  <c r="Y2754" i="5"/>
  <c r="X2754" i="5"/>
  <c r="W2754" i="5"/>
  <c r="V2754" i="5"/>
  <c r="U2754" i="5"/>
  <c r="T2754" i="5"/>
  <c r="AF2754" i="5" s="1"/>
  <c r="S2754" i="5"/>
  <c r="R2754" i="5"/>
  <c r="Q2754" i="5"/>
  <c r="P2754" i="5"/>
  <c r="O2754" i="5"/>
  <c r="N2754" i="5"/>
  <c r="M2754" i="5"/>
  <c r="L2754" i="5"/>
  <c r="K2754" i="5"/>
  <c r="J2754" i="5"/>
  <c r="I2754" i="5"/>
  <c r="H2754" i="5"/>
  <c r="G2754" i="5"/>
  <c r="F2754" i="5"/>
  <c r="E2754" i="5"/>
  <c r="D2754" i="5"/>
  <c r="C2754" i="5"/>
  <c r="B2754" i="5"/>
  <c r="A2754" i="5"/>
  <c r="AD2753" i="5"/>
  <c r="AC2753" i="5"/>
  <c r="AB2753" i="5"/>
  <c r="AA2753" i="5"/>
  <c r="Z2753" i="5"/>
  <c r="Y2753" i="5"/>
  <c r="X2753" i="5"/>
  <c r="W2753" i="5"/>
  <c r="V2753" i="5"/>
  <c r="U2753" i="5"/>
  <c r="S2753" i="5"/>
  <c r="R2753" i="5"/>
  <c r="Q2753" i="5"/>
  <c r="P2753" i="5"/>
  <c r="O2753" i="5"/>
  <c r="N2753" i="5"/>
  <c r="M2753" i="5"/>
  <c r="L2753" i="5"/>
  <c r="K2753" i="5"/>
  <c r="J2753" i="5"/>
  <c r="I2753" i="5"/>
  <c r="H2753" i="5"/>
  <c r="G2753" i="5"/>
  <c r="F2753" i="5"/>
  <c r="E2753" i="5"/>
  <c r="D2753" i="5"/>
  <c r="C2753" i="5"/>
  <c r="B2753" i="5"/>
  <c r="A2753" i="5"/>
  <c r="AE2752" i="5"/>
  <c r="AD2752" i="5"/>
  <c r="AC2752" i="5"/>
  <c r="AB2752" i="5"/>
  <c r="AA2752" i="5"/>
  <c r="Z2752" i="5"/>
  <c r="Y2752" i="5"/>
  <c r="X2752" i="5"/>
  <c r="W2752" i="5"/>
  <c r="V2752" i="5"/>
  <c r="U2752" i="5"/>
  <c r="T2752" i="5"/>
  <c r="AF2752" i="5" s="1"/>
  <c r="S2752" i="5"/>
  <c r="R2752" i="5"/>
  <c r="Q2752" i="5"/>
  <c r="P2752" i="5"/>
  <c r="O2752" i="5"/>
  <c r="N2752" i="5"/>
  <c r="M2752" i="5"/>
  <c r="L2752" i="5"/>
  <c r="K2752" i="5"/>
  <c r="J2752" i="5"/>
  <c r="I2752" i="5"/>
  <c r="H2752" i="5"/>
  <c r="G2752" i="5"/>
  <c r="F2752" i="5"/>
  <c r="E2752" i="5"/>
  <c r="D2752" i="5"/>
  <c r="C2752" i="5"/>
  <c r="B2752" i="5"/>
  <c r="A2752" i="5"/>
  <c r="AE2751" i="5"/>
  <c r="AD2751" i="5"/>
  <c r="AC2751" i="5"/>
  <c r="AB2751" i="5"/>
  <c r="AA2751" i="5"/>
  <c r="Z2751" i="5"/>
  <c r="Y2751" i="5"/>
  <c r="X2751" i="5"/>
  <c r="W2751" i="5"/>
  <c r="V2751" i="5"/>
  <c r="U2751" i="5"/>
  <c r="T2751" i="5"/>
  <c r="AF2751" i="5" s="1"/>
  <c r="S2751" i="5"/>
  <c r="R2751" i="5"/>
  <c r="Q2751" i="5"/>
  <c r="P2751" i="5"/>
  <c r="O2751" i="5"/>
  <c r="N2751" i="5"/>
  <c r="M2751" i="5"/>
  <c r="L2751" i="5"/>
  <c r="K2751" i="5"/>
  <c r="J2751" i="5"/>
  <c r="I2751" i="5"/>
  <c r="H2751" i="5"/>
  <c r="G2751" i="5"/>
  <c r="F2751" i="5"/>
  <c r="E2751" i="5"/>
  <c r="D2751" i="5"/>
  <c r="C2751" i="5"/>
  <c r="B2751" i="5"/>
  <c r="A2751" i="5"/>
  <c r="AD2750" i="5"/>
  <c r="AC2750" i="5"/>
  <c r="AB2750" i="5"/>
  <c r="AA2750" i="5"/>
  <c r="Z2750" i="5"/>
  <c r="Y2750" i="5"/>
  <c r="X2750" i="5"/>
  <c r="W2750" i="5"/>
  <c r="V2750" i="5"/>
  <c r="U2750" i="5"/>
  <c r="S2750" i="5"/>
  <c r="R2750" i="5"/>
  <c r="Q2750" i="5"/>
  <c r="P2750" i="5"/>
  <c r="O2750" i="5"/>
  <c r="N2750" i="5"/>
  <c r="M2750" i="5"/>
  <c r="L2750" i="5"/>
  <c r="K2750" i="5"/>
  <c r="J2750" i="5"/>
  <c r="I2750" i="5"/>
  <c r="H2750" i="5"/>
  <c r="G2750" i="5"/>
  <c r="F2750" i="5"/>
  <c r="E2750" i="5"/>
  <c r="D2750" i="5"/>
  <c r="C2750" i="5"/>
  <c r="B2750" i="5"/>
  <c r="A2750" i="5"/>
  <c r="AE2749" i="5"/>
  <c r="AD2749" i="5"/>
  <c r="AC2749" i="5"/>
  <c r="AB2749" i="5"/>
  <c r="AA2749" i="5"/>
  <c r="Z2749" i="5"/>
  <c r="Y2749" i="5"/>
  <c r="X2749" i="5"/>
  <c r="W2749" i="5"/>
  <c r="V2749" i="5"/>
  <c r="U2749" i="5"/>
  <c r="T2749" i="5"/>
  <c r="AF2749" i="5" s="1"/>
  <c r="S2749" i="5"/>
  <c r="R2749" i="5"/>
  <c r="Q2749" i="5"/>
  <c r="P2749" i="5"/>
  <c r="O2749" i="5"/>
  <c r="N2749" i="5"/>
  <c r="M2749" i="5"/>
  <c r="L2749" i="5"/>
  <c r="K2749" i="5"/>
  <c r="J2749" i="5"/>
  <c r="I2749" i="5"/>
  <c r="H2749" i="5"/>
  <c r="G2749" i="5"/>
  <c r="F2749" i="5"/>
  <c r="E2749" i="5"/>
  <c r="D2749" i="5"/>
  <c r="C2749" i="5"/>
  <c r="B2749" i="5"/>
  <c r="A2749" i="5"/>
  <c r="AD2748" i="5"/>
  <c r="AC2748" i="5"/>
  <c r="AB2748" i="5"/>
  <c r="AA2748" i="5"/>
  <c r="Z2748" i="5"/>
  <c r="Y2748" i="5"/>
  <c r="X2748" i="5"/>
  <c r="W2748" i="5"/>
  <c r="V2748" i="5"/>
  <c r="U2748" i="5"/>
  <c r="S2748" i="5"/>
  <c r="R2748" i="5"/>
  <c r="Q2748" i="5"/>
  <c r="P2748" i="5"/>
  <c r="O2748" i="5"/>
  <c r="N2748" i="5"/>
  <c r="M2748" i="5"/>
  <c r="L2748" i="5"/>
  <c r="K2748" i="5"/>
  <c r="J2748" i="5"/>
  <c r="I2748" i="5"/>
  <c r="H2748" i="5"/>
  <c r="G2748" i="5"/>
  <c r="F2748" i="5"/>
  <c r="E2748" i="5"/>
  <c r="D2748" i="5"/>
  <c r="T2748" i="5" s="1"/>
  <c r="AF2748" i="5" s="1"/>
  <c r="C2748" i="5"/>
  <c r="B2748" i="5"/>
  <c r="A2748" i="5"/>
  <c r="AD2747" i="5"/>
  <c r="AC2747" i="5"/>
  <c r="AB2747" i="5"/>
  <c r="AA2747" i="5"/>
  <c r="Z2747" i="5"/>
  <c r="Y2747" i="5"/>
  <c r="X2747" i="5"/>
  <c r="W2747" i="5"/>
  <c r="V2747" i="5"/>
  <c r="U2747" i="5"/>
  <c r="S2747" i="5"/>
  <c r="R2747" i="5"/>
  <c r="Q2747" i="5"/>
  <c r="P2747" i="5"/>
  <c r="O2747" i="5"/>
  <c r="N2747" i="5"/>
  <c r="M2747" i="5"/>
  <c r="L2747" i="5"/>
  <c r="K2747" i="5"/>
  <c r="J2747" i="5"/>
  <c r="I2747" i="5"/>
  <c r="H2747" i="5"/>
  <c r="G2747" i="5"/>
  <c r="F2747" i="5"/>
  <c r="E2747" i="5"/>
  <c r="D2747" i="5"/>
  <c r="C2747" i="5"/>
  <c r="B2747" i="5"/>
  <c r="A2747" i="5"/>
  <c r="AE2746" i="5"/>
  <c r="AD2746" i="5"/>
  <c r="AC2746" i="5"/>
  <c r="AB2746" i="5"/>
  <c r="AA2746" i="5"/>
  <c r="Z2746" i="5"/>
  <c r="Y2746" i="5"/>
  <c r="X2746" i="5"/>
  <c r="W2746" i="5"/>
  <c r="V2746" i="5"/>
  <c r="U2746" i="5"/>
  <c r="T2746" i="5"/>
  <c r="AF2746" i="5" s="1"/>
  <c r="S2746" i="5"/>
  <c r="R2746" i="5"/>
  <c r="Q2746" i="5"/>
  <c r="P2746" i="5"/>
  <c r="O2746" i="5"/>
  <c r="N2746" i="5"/>
  <c r="M2746" i="5"/>
  <c r="L2746" i="5"/>
  <c r="K2746" i="5"/>
  <c r="J2746" i="5"/>
  <c r="I2746" i="5"/>
  <c r="H2746" i="5"/>
  <c r="G2746" i="5"/>
  <c r="F2746" i="5"/>
  <c r="E2746" i="5"/>
  <c r="D2746" i="5"/>
  <c r="C2746" i="5"/>
  <c r="B2746" i="5"/>
  <c r="A2746" i="5"/>
  <c r="AD2745" i="5"/>
  <c r="AC2745" i="5"/>
  <c r="AB2745" i="5"/>
  <c r="AA2745" i="5"/>
  <c r="Z2745" i="5"/>
  <c r="Y2745" i="5"/>
  <c r="X2745" i="5"/>
  <c r="W2745" i="5"/>
  <c r="V2745" i="5"/>
  <c r="U2745" i="5"/>
  <c r="T2745" i="5"/>
  <c r="AF2745" i="5" s="1"/>
  <c r="S2745" i="5"/>
  <c r="R2745" i="5"/>
  <c r="Q2745" i="5"/>
  <c r="P2745" i="5"/>
  <c r="O2745" i="5"/>
  <c r="N2745" i="5"/>
  <c r="M2745" i="5"/>
  <c r="L2745" i="5"/>
  <c r="K2745" i="5"/>
  <c r="J2745" i="5"/>
  <c r="I2745" i="5"/>
  <c r="H2745" i="5"/>
  <c r="G2745" i="5"/>
  <c r="F2745" i="5"/>
  <c r="E2745" i="5"/>
  <c r="D2745" i="5"/>
  <c r="AE2745" i="5" s="1"/>
  <c r="C2745" i="5"/>
  <c r="B2745" i="5"/>
  <c r="A2745" i="5"/>
  <c r="AD2744" i="5"/>
  <c r="AC2744" i="5"/>
  <c r="AB2744" i="5"/>
  <c r="AA2744" i="5"/>
  <c r="Z2744" i="5"/>
  <c r="Y2744" i="5"/>
  <c r="X2744" i="5"/>
  <c r="W2744" i="5"/>
  <c r="V2744" i="5"/>
  <c r="U2744" i="5"/>
  <c r="S2744" i="5"/>
  <c r="R2744" i="5"/>
  <c r="Q2744" i="5"/>
  <c r="P2744" i="5"/>
  <c r="O2744" i="5"/>
  <c r="N2744" i="5"/>
  <c r="M2744" i="5"/>
  <c r="L2744" i="5"/>
  <c r="K2744" i="5"/>
  <c r="J2744" i="5"/>
  <c r="I2744" i="5"/>
  <c r="H2744" i="5"/>
  <c r="G2744" i="5"/>
  <c r="F2744" i="5"/>
  <c r="E2744" i="5"/>
  <c r="D2744" i="5"/>
  <c r="C2744" i="5"/>
  <c r="B2744" i="5"/>
  <c r="A2744" i="5"/>
  <c r="AE2743" i="5"/>
  <c r="AD2743" i="5"/>
  <c r="AC2743" i="5"/>
  <c r="AB2743" i="5"/>
  <c r="AA2743" i="5"/>
  <c r="Z2743" i="5"/>
  <c r="Y2743" i="5"/>
  <c r="X2743" i="5"/>
  <c r="W2743" i="5"/>
  <c r="V2743" i="5"/>
  <c r="U2743" i="5"/>
  <c r="T2743" i="5"/>
  <c r="AF2743" i="5" s="1"/>
  <c r="S2743" i="5"/>
  <c r="R2743" i="5"/>
  <c r="Q2743" i="5"/>
  <c r="P2743" i="5"/>
  <c r="O2743" i="5"/>
  <c r="N2743" i="5"/>
  <c r="M2743" i="5"/>
  <c r="L2743" i="5"/>
  <c r="K2743" i="5"/>
  <c r="J2743" i="5"/>
  <c r="I2743" i="5"/>
  <c r="H2743" i="5"/>
  <c r="G2743" i="5"/>
  <c r="F2743" i="5"/>
  <c r="E2743" i="5"/>
  <c r="D2743" i="5"/>
  <c r="C2743" i="5"/>
  <c r="B2743" i="5"/>
  <c r="A2743" i="5"/>
  <c r="AE2742" i="5"/>
  <c r="AD2742" i="5"/>
  <c r="AC2742" i="5"/>
  <c r="AB2742" i="5"/>
  <c r="AA2742" i="5"/>
  <c r="Z2742" i="5"/>
  <c r="Y2742" i="5"/>
  <c r="X2742" i="5"/>
  <c r="W2742" i="5"/>
  <c r="V2742" i="5"/>
  <c r="U2742" i="5"/>
  <c r="T2742" i="5"/>
  <c r="AF2742" i="5" s="1"/>
  <c r="S2742" i="5"/>
  <c r="R2742" i="5"/>
  <c r="Q2742" i="5"/>
  <c r="P2742" i="5"/>
  <c r="O2742" i="5"/>
  <c r="N2742" i="5"/>
  <c r="M2742" i="5"/>
  <c r="L2742" i="5"/>
  <c r="K2742" i="5"/>
  <c r="J2742" i="5"/>
  <c r="I2742" i="5"/>
  <c r="H2742" i="5"/>
  <c r="G2742" i="5"/>
  <c r="F2742" i="5"/>
  <c r="E2742" i="5"/>
  <c r="D2742" i="5"/>
  <c r="C2742" i="5"/>
  <c r="B2742" i="5"/>
  <c r="A2742" i="5"/>
  <c r="AD2741" i="5"/>
  <c r="AC2741" i="5"/>
  <c r="AB2741" i="5"/>
  <c r="AA2741" i="5"/>
  <c r="Z2741" i="5"/>
  <c r="Y2741" i="5"/>
  <c r="X2741" i="5"/>
  <c r="W2741" i="5"/>
  <c r="V2741" i="5"/>
  <c r="U2741" i="5"/>
  <c r="S2741" i="5"/>
  <c r="R2741" i="5"/>
  <c r="Q2741" i="5"/>
  <c r="P2741" i="5"/>
  <c r="O2741" i="5"/>
  <c r="N2741" i="5"/>
  <c r="M2741" i="5"/>
  <c r="L2741" i="5"/>
  <c r="K2741" i="5"/>
  <c r="J2741" i="5"/>
  <c r="I2741" i="5"/>
  <c r="H2741" i="5"/>
  <c r="G2741" i="5"/>
  <c r="F2741" i="5"/>
  <c r="E2741" i="5"/>
  <c r="D2741" i="5"/>
  <c r="C2741" i="5"/>
  <c r="B2741" i="5"/>
  <c r="A2741" i="5"/>
  <c r="AE2740" i="5"/>
  <c r="AD2740" i="5"/>
  <c r="AC2740" i="5"/>
  <c r="AB2740" i="5"/>
  <c r="AA2740" i="5"/>
  <c r="Z2740" i="5"/>
  <c r="Y2740" i="5"/>
  <c r="X2740" i="5"/>
  <c r="W2740" i="5"/>
  <c r="V2740" i="5"/>
  <c r="U2740" i="5"/>
  <c r="T2740" i="5"/>
  <c r="AF2740" i="5" s="1"/>
  <c r="S2740" i="5"/>
  <c r="R2740" i="5"/>
  <c r="Q2740" i="5"/>
  <c r="P2740" i="5"/>
  <c r="O2740" i="5"/>
  <c r="N2740" i="5"/>
  <c r="M2740" i="5"/>
  <c r="L2740" i="5"/>
  <c r="K2740" i="5"/>
  <c r="J2740" i="5"/>
  <c r="I2740" i="5"/>
  <c r="H2740" i="5"/>
  <c r="G2740" i="5"/>
  <c r="F2740" i="5"/>
  <c r="E2740" i="5"/>
  <c r="D2740" i="5"/>
  <c r="C2740" i="5"/>
  <c r="B2740" i="5"/>
  <c r="A2740" i="5"/>
  <c r="AE2739" i="5"/>
  <c r="AD2739" i="5"/>
  <c r="AC2739" i="5"/>
  <c r="AB2739" i="5"/>
  <c r="AA2739" i="5"/>
  <c r="Z2739" i="5"/>
  <c r="Y2739" i="5"/>
  <c r="X2739" i="5"/>
  <c r="W2739" i="5"/>
  <c r="V2739" i="5"/>
  <c r="U2739" i="5"/>
  <c r="T2739" i="5"/>
  <c r="AF2739" i="5" s="1"/>
  <c r="S2739" i="5"/>
  <c r="R2739" i="5"/>
  <c r="Q2739" i="5"/>
  <c r="P2739" i="5"/>
  <c r="O2739" i="5"/>
  <c r="N2739" i="5"/>
  <c r="M2739" i="5"/>
  <c r="L2739" i="5"/>
  <c r="K2739" i="5"/>
  <c r="J2739" i="5"/>
  <c r="I2739" i="5"/>
  <c r="H2739" i="5"/>
  <c r="G2739" i="5"/>
  <c r="F2739" i="5"/>
  <c r="E2739" i="5"/>
  <c r="D2739" i="5"/>
  <c r="C2739" i="5"/>
  <c r="B2739" i="5"/>
  <c r="A2739" i="5"/>
  <c r="AD2738" i="5"/>
  <c r="AC2738" i="5"/>
  <c r="AB2738" i="5"/>
  <c r="AA2738" i="5"/>
  <c r="Z2738" i="5"/>
  <c r="Y2738" i="5"/>
  <c r="X2738" i="5"/>
  <c r="W2738" i="5"/>
  <c r="V2738" i="5"/>
  <c r="U2738" i="5"/>
  <c r="S2738" i="5"/>
  <c r="R2738" i="5"/>
  <c r="Q2738" i="5"/>
  <c r="P2738" i="5"/>
  <c r="O2738" i="5"/>
  <c r="N2738" i="5"/>
  <c r="M2738" i="5"/>
  <c r="L2738" i="5"/>
  <c r="K2738" i="5"/>
  <c r="J2738" i="5"/>
  <c r="I2738" i="5"/>
  <c r="H2738" i="5"/>
  <c r="G2738" i="5"/>
  <c r="F2738" i="5"/>
  <c r="E2738" i="5"/>
  <c r="D2738" i="5"/>
  <c r="C2738" i="5"/>
  <c r="B2738" i="5"/>
  <c r="A2738" i="5"/>
  <c r="AE2737" i="5"/>
  <c r="AD2737" i="5"/>
  <c r="AC2737" i="5"/>
  <c r="AB2737" i="5"/>
  <c r="AA2737" i="5"/>
  <c r="Z2737" i="5"/>
  <c r="Y2737" i="5"/>
  <c r="X2737" i="5"/>
  <c r="W2737" i="5"/>
  <c r="V2737" i="5"/>
  <c r="U2737" i="5"/>
  <c r="T2737" i="5"/>
  <c r="AF2737" i="5" s="1"/>
  <c r="S2737" i="5"/>
  <c r="R2737" i="5"/>
  <c r="Q2737" i="5"/>
  <c r="P2737" i="5"/>
  <c r="O2737" i="5"/>
  <c r="N2737" i="5"/>
  <c r="M2737" i="5"/>
  <c r="L2737" i="5"/>
  <c r="K2737" i="5"/>
  <c r="J2737" i="5"/>
  <c r="I2737" i="5"/>
  <c r="H2737" i="5"/>
  <c r="G2737" i="5"/>
  <c r="F2737" i="5"/>
  <c r="E2737" i="5"/>
  <c r="D2737" i="5"/>
  <c r="C2737" i="5"/>
  <c r="B2737" i="5"/>
  <c r="A2737" i="5"/>
  <c r="AE2736" i="5"/>
  <c r="AD2736" i="5"/>
  <c r="AC2736" i="5"/>
  <c r="AB2736" i="5"/>
  <c r="AA2736" i="5"/>
  <c r="Z2736" i="5"/>
  <c r="Y2736" i="5"/>
  <c r="X2736" i="5"/>
  <c r="W2736" i="5"/>
  <c r="V2736" i="5"/>
  <c r="U2736" i="5"/>
  <c r="T2736" i="5"/>
  <c r="AF2736" i="5" s="1"/>
  <c r="S2736" i="5"/>
  <c r="R2736" i="5"/>
  <c r="Q2736" i="5"/>
  <c r="P2736" i="5"/>
  <c r="O2736" i="5"/>
  <c r="N2736" i="5"/>
  <c r="M2736" i="5"/>
  <c r="L2736" i="5"/>
  <c r="K2736" i="5"/>
  <c r="J2736" i="5"/>
  <c r="I2736" i="5"/>
  <c r="H2736" i="5"/>
  <c r="G2736" i="5"/>
  <c r="F2736" i="5"/>
  <c r="E2736" i="5"/>
  <c r="D2736" i="5"/>
  <c r="C2736" i="5"/>
  <c r="B2736" i="5"/>
  <c r="A2736" i="5"/>
  <c r="AD2735" i="5"/>
  <c r="AC2735" i="5"/>
  <c r="AB2735" i="5"/>
  <c r="AA2735" i="5"/>
  <c r="Z2735" i="5"/>
  <c r="Y2735" i="5"/>
  <c r="X2735" i="5"/>
  <c r="W2735" i="5"/>
  <c r="V2735" i="5"/>
  <c r="U2735" i="5"/>
  <c r="S2735" i="5"/>
  <c r="R2735" i="5"/>
  <c r="Q2735" i="5"/>
  <c r="P2735" i="5"/>
  <c r="O2735" i="5"/>
  <c r="N2735" i="5"/>
  <c r="M2735" i="5"/>
  <c r="L2735" i="5"/>
  <c r="K2735" i="5"/>
  <c r="J2735" i="5"/>
  <c r="I2735" i="5"/>
  <c r="H2735" i="5"/>
  <c r="G2735" i="5"/>
  <c r="F2735" i="5"/>
  <c r="E2735" i="5"/>
  <c r="D2735" i="5"/>
  <c r="C2735" i="5"/>
  <c r="B2735" i="5"/>
  <c r="A2735" i="5"/>
  <c r="AE2734" i="5"/>
  <c r="AD2734" i="5"/>
  <c r="AC2734" i="5"/>
  <c r="AB2734" i="5"/>
  <c r="AA2734" i="5"/>
  <c r="Z2734" i="5"/>
  <c r="Y2734" i="5"/>
  <c r="X2734" i="5"/>
  <c r="W2734" i="5"/>
  <c r="V2734" i="5"/>
  <c r="U2734" i="5"/>
  <c r="T2734" i="5"/>
  <c r="AF2734" i="5" s="1"/>
  <c r="S2734" i="5"/>
  <c r="R2734" i="5"/>
  <c r="Q2734" i="5"/>
  <c r="P2734" i="5"/>
  <c r="O2734" i="5"/>
  <c r="N2734" i="5"/>
  <c r="M2734" i="5"/>
  <c r="L2734" i="5"/>
  <c r="K2734" i="5"/>
  <c r="J2734" i="5"/>
  <c r="I2734" i="5"/>
  <c r="H2734" i="5"/>
  <c r="G2734" i="5"/>
  <c r="F2734" i="5"/>
  <c r="E2734" i="5"/>
  <c r="D2734" i="5"/>
  <c r="C2734" i="5"/>
  <c r="B2734" i="5"/>
  <c r="A2734" i="5"/>
  <c r="AD2733" i="5"/>
  <c r="AC2733" i="5"/>
  <c r="AB2733" i="5"/>
  <c r="AA2733" i="5"/>
  <c r="Z2733" i="5"/>
  <c r="Y2733" i="5"/>
  <c r="X2733" i="5"/>
  <c r="W2733" i="5"/>
  <c r="V2733" i="5"/>
  <c r="U2733" i="5"/>
  <c r="S2733" i="5"/>
  <c r="R2733" i="5"/>
  <c r="Q2733" i="5"/>
  <c r="P2733" i="5"/>
  <c r="O2733" i="5"/>
  <c r="N2733" i="5"/>
  <c r="M2733" i="5"/>
  <c r="L2733" i="5"/>
  <c r="K2733" i="5"/>
  <c r="J2733" i="5"/>
  <c r="I2733" i="5"/>
  <c r="H2733" i="5"/>
  <c r="G2733" i="5"/>
  <c r="F2733" i="5"/>
  <c r="E2733" i="5"/>
  <c r="D2733" i="5"/>
  <c r="C2733" i="5"/>
  <c r="B2733" i="5"/>
  <c r="A2733" i="5"/>
  <c r="AE2732" i="5"/>
  <c r="AD2732" i="5"/>
  <c r="AC2732" i="5"/>
  <c r="AB2732" i="5"/>
  <c r="AA2732" i="5"/>
  <c r="Z2732" i="5"/>
  <c r="Y2732" i="5"/>
  <c r="X2732" i="5"/>
  <c r="W2732" i="5"/>
  <c r="V2732" i="5"/>
  <c r="U2732" i="5"/>
  <c r="S2732" i="5"/>
  <c r="R2732" i="5"/>
  <c r="Q2732" i="5"/>
  <c r="P2732" i="5"/>
  <c r="O2732" i="5"/>
  <c r="N2732" i="5"/>
  <c r="M2732" i="5"/>
  <c r="L2732" i="5"/>
  <c r="K2732" i="5"/>
  <c r="J2732" i="5"/>
  <c r="I2732" i="5"/>
  <c r="H2732" i="5"/>
  <c r="G2732" i="5"/>
  <c r="F2732" i="5"/>
  <c r="E2732" i="5"/>
  <c r="D2732" i="5"/>
  <c r="C2732" i="5"/>
  <c r="B2732" i="5"/>
  <c r="A2732" i="5"/>
  <c r="AE2731" i="5"/>
  <c r="AD2731" i="5"/>
  <c r="AC2731" i="5"/>
  <c r="AB2731" i="5"/>
  <c r="AA2731" i="5"/>
  <c r="Z2731" i="5"/>
  <c r="Y2731" i="5"/>
  <c r="X2731" i="5"/>
  <c r="W2731" i="5"/>
  <c r="V2731" i="5"/>
  <c r="U2731" i="5"/>
  <c r="T2731" i="5"/>
  <c r="AF2731" i="5" s="1"/>
  <c r="S2731" i="5"/>
  <c r="R2731" i="5"/>
  <c r="Q2731" i="5"/>
  <c r="P2731" i="5"/>
  <c r="O2731" i="5"/>
  <c r="N2731" i="5"/>
  <c r="M2731" i="5"/>
  <c r="L2731" i="5"/>
  <c r="K2731" i="5"/>
  <c r="J2731" i="5"/>
  <c r="I2731" i="5"/>
  <c r="H2731" i="5"/>
  <c r="G2731" i="5"/>
  <c r="F2731" i="5"/>
  <c r="E2731" i="5"/>
  <c r="D2731" i="5"/>
  <c r="C2731" i="5"/>
  <c r="B2731" i="5"/>
  <c r="A2731" i="5"/>
  <c r="AD2730" i="5"/>
  <c r="AC2730" i="5"/>
  <c r="AB2730" i="5"/>
  <c r="AA2730" i="5"/>
  <c r="Z2730" i="5"/>
  <c r="Y2730" i="5"/>
  <c r="X2730" i="5"/>
  <c r="W2730" i="5"/>
  <c r="V2730" i="5"/>
  <c r="U2730" i="5"/>
  <c r="T2730" i="5"/>
  <c r="S2730" i="5"/>
  <c r="R2730" i="5"/>
  <c r="Q2730" i="5"/>
  <c r="P2730" i="5"/>
  <c r="O2730" i="5"/>
  <c r="N2730" i="5"/>
  <c r="M2730" i="5"/>
  <c r="L2730" i="5"/>
  <c r="K2730" i="5"/>
  <c r="J2730" i="5"/>
  <c r="I2730" i="5"/>
  <c r="H2730" i="5"/>
  <c r="G2730" i="5"/>
  <c r="F2730" i="5"/>
  <c r="E2730" i="5"/>
  <c r="D2730" i="5"/>
  <c r="AE2730" i="5" s="1"/>
  <c r="C2730" i="5"/>
  <c r="B2730" i="5"/>
  <c r="A2730" i="5"/>
  <c r="AD2729" i="5"/>
  <c r="AC2729" i="5"/>
  <c r="AB2729" i="5"/>
  <c r="AA2729" i="5"/>
  <c r="Z2729" i="5"/>
  <c r="Y2729" i="5"/>
  <c r="X2729" i="5"/>
  <c r="W2729" i="5"/>
  <c r="V2729" i="5"/>
  <c r="U2729" i="5"/>
  <c r="S2729" i="5"/>
  <c r="R2729" i="5"/>
  <c r="Q2729" i="5"/>
  <c r="P2729" i="5"/>
  <c r="O2729" i="5"/>
  <c r="N2729" i="5"/>
  <c r="M2729" i="5"/>
  <c r="L2729" i="5"/>
  <c r="K2729" i="5"/>
  <c r="J2729" i="5"/>
  <c r="I2729" i="5"/>
  <c r="H2729" i="5"/>
  <c r="G2729" i="5"/>
  <c r="F2729" i="5"/>
  <c r="E2729" i="5"/>
  <c r="D2729" i="5"/>
  <c r="C2729" i="5"/>
  <c r="B2729" i="5"/>
  <c r="A2729" i="5"/>
  <c r="AE2728" i="5"/>
  <c r="AD2728" i="5"/>
  <c r="AC2728" i="5"/>
  <c r="AB2728" i="5"/>
  <c r="AA2728" i="5"/>
  <c r="Z2728" i="5"/>
  <c r="Y2728" i="5"/>
  <c r="X2728" i="5"/>
  <c r="W2728" i="5"/>
  <c r="V2728" i="5"/>
  <c r="U2728" i="5"/>
  <c r="T2728" i="5"/>
  <c r="AF2728" i="5" s="1"/>
  <c r="S2728" i="5"/>
  <c r="R2728" i="5"/>
  <c r="Q2728" i="5"/>
  <c r="P2728" i="5"/>
  <c r="O2728" i="5"/>
  <c r="N2728" i="5"/>
  <c r="M2728" i="5"/>
  <c r="L2728" i="5"/>
  <c r="K2728" i="5"/>
  <c r="J2728" i="5"/>
  <c r="I2728" i="5"/>
  <c r="H2728" i="5"/>
  <c r="G2728" i="5"/>
  <c r="F2728" i="5"/>
  <c r="E2728" i="5"/>
  <c r="D2728" i="5"/>
  <c r="C2728" i="5"/>
  <c r="B2728" i="5"/>
  <c r="A2728" i="5"/>
  <c r="AE2727" i="5"/>
  <c r="AD2727" i="5"/>
  <c r="AC2727" i="5"/>
  <c r="AB2727" i="5"/>
  <c r="AA2727" i="5"/>
  <c r="Z2727" i="5"/>
  <c r="Y2727" i="5"/>
  <c r="X2727" i="5"/>
  <c r="W2727" i="5"/>
  <c r="V2727" i="5"/>
  <c r="U2727" i="5"/>
  <c r="T2727" i="5"/>
  <c r="AF2727" i="5" s="1"/>
  <c r="S2727" i="5"/>
  <c r="R2727" i="5"/>
  <c r="Q2727" i="5"/>
  <c r="P2727" i="5"/>
  <c r="O2727" i="5"/>
  <c r="N2727" i="5"/>
  <c r="M2727" i="5"/>
  <c r="L2727" i="5"/>
  <c r="K2727" i="5"/>
  <c r="J2727" i="5"/>
  <c r="I2727" i="5"/>
  <c r="H2727" i="5"/>
  <c r="G2727" i="5"/>
  <c r="F2727" i="5"/>
  <c r="E2727" i="5"/>
  <c r="D2727" i="5"/>
  <c r="C2727" i="5"/>
  <c r="B2727" i="5"/>
  <c r="A2727" i="5"/>
  <c r="AD2726" i="5"/>
  <c r="AC2726" i="5"/>
  <c r="AB2726" i="5"/>
  <c r="AA2726" i="5"/>
  <c r="Z2726" i="5"/>
  <c r="Y2726" i="5"/>
  <c r="X2726" i="5"/>
  <c r="W2726" i="5"/>
  <c r="V2726" i="5"/>
  <c r="U2726" i="5"/>
  <c r="S2726" i="5"/>
  <c r="R2726" i="5"/>
  <c r="Q2726" i="5"/>
  <c r="P2726" i="5"/>
  <c r="O2726" i="5"/>
  <c r="N2726" i="5"/>
  <c r="M2726" i="5"/>
  <c r="L2726" i="5"/>
  <c r="K2726" i="5"/>
  <c r="J2726" i="5"/>
  <c r="I2726" i="5"/>
  <c r="H2726" i="5"/>
  <c r="G2726" i="5"/>
  <c r="F2726" i="5"/>
  <c r="E2726" i="5"/>
  <c r="D2726" i="5"/>
  <c r="C2726" i="5"/>
  <c r="B2726" i="5"/>
  <c r="A2726" i="5"/>
  <c r="AE2725" i="5"/>
  <c r="AD2725" i="5"/>
  <c r="AC2725" i="5"/>
  <c r="AB2725" i="5"/>
  <c r="AA2725" i="5"/>
  <c r="Z2725" i="5"/>
  <c r="Y2725" i="5"/>
  <c r="X2725" i="5"/>
  <c r="W2725" i="5"/>
  <c r="V2725" i="5"/>
  <c r="U2725" i="5"/>
  <c r="T2725" i="5"/>
  <c r="AF2725" i="5" s="1"/>
  <c r="S2725" i="5"/>
  <c r="R2725" i="5"/>
  <c r="Q2725" i="5"/>
  <c r="P2725" i="5"/>
  <c r="O2725" i="5"/>
  <c r="N2725" i="5"/>
  <c r="M2725" i="5"/>
  <c r="L2725" i="5"/>
  <c r="K2725" i="5"/>
  <c r="J2725" i="5"/>
  <c r="I2725" i="5"/>
  <c r="H2725" i="5"/>
  <c r="G2725" i="5"/>
  <c r="F2725" i="5"/>
  <c r="E2725" i="5"/>
  <c r="D2725" i="5"/>
  <c r="C2725" i="5"/>
  <c r="B2725" i="5"/>
  <c r="A2725" i="5"/>
  <c r="AE2724" i="5"/>
  <c r="AD2724" i="5"/>
  <c r="AC2724" i="5"/>
  <c r="AB2724" i="5"/>
  <c r="AA2724" i="5"/>
  <c r="Z2724" i="5"/>
  <c r="Y2724" i="5"/>
  <c r="X2724" i="5"/>
  <c r="W2724" i="5"/>
  <c r="V2724" i="5"/>
  <c r="U2724" i="5"/>
  <c r="T2724" i="5"/>
  <c r="S2724" i="5"/>
  <c r="R2724" i="5"/>
  <c r="Q2724" i="5"/>
  <c r="P2724" i="5"/>
  <c r="O2724" i="5"/>
  <c r="N2724" i="5"/>
  <c r="M2724" i="5"/>
  <c r="L2724" i="5"/>
  <c r="K2724" i="5"/>
  <c r="J2724" i="5"/>
  <c r="I2724" i="5"/>
  <c r="H2724" i="5"/>
  <c r="G2724" i="5"/>
  <c r="F2724" i="5"/>
  <c r="E2724" i="5"/>
  <c r="D2724" i="5"/>
  <c r="C2724" i="5"/>
  <c r="B2724" i="5"/>
  <c r="A2724" i="5"/>
  <c r="AD2723" i="5"/>
  <c r="AC2723" i="5"/>
  <c r="AB2723" i="5"/>
  <c r="AA2723" i="5"/>
  <c r="Z2723" i="5"/>
  <c r="Y2723" i="5"/>
  <c r="X2723" i="5"/>
  <c r="W2723" i="5"/>
  <c r="V2723" i="5"/>
  <c r="U2723" i="5"/>
  <c r="S2723" i="5"/>
  <c r="R2723" i="5"/>
  <c r="Q2723" i="5"/>
  <c r="P2723" i="5"/>
  <c r="O2723" i="5"/>
  <c r="N2723" i="5"/>
  <c r="M2723" i="5"/>
  <c r="L2723" i="5"/>
  <c r="K2723" i="5"/>
  <c r="J2723" i="5"/>
  <c r="I2723" i="5"/>
  <c r="H2723" i="5"/>
  <c r="G2723" i="5"/>
  <c r="F2723" i="5"/>
  <c r="E2723" i="5"/>
  <c r="D2723" i="5"/>
  <c r="C2723" i="5"/>
  <c r="B2723" i="5"/>
  <c r="A2723" i="5"/>
  <c r="AE2722" i="5"/>
  <c r="AD2722" i="5"/>
  <c r="AC2722" i="5"/>
  <c r="AB2722" i="5"/>
  <c r="AA2722" i="5"/>
  <c r="Z2722" i="5"/>
  <c r="Y2722" i="5"/>
  <c r="X2722" i="5"/>
  <c r="W2722" i="5"/>
  <c r="V2722" i="5"/>
  <c r="U2722" i="5"/>
  <c r="T2722" i="5"/>
  <c r="AF2722" i="5" s="1"/>
  <c r="S2722" i="5"/>
  <c r="R2722" i="5"/>
  <c r="Q2722" i="5"/>
  <c r="P2722" i="5"/>
  <c r="O2722" i="5"/>
  <c r="N2722" i="5"/>
  <c r="M2722" i="5"/>
  <c r="L2722" i="5"/>
  <c r="K2722" i="5"/>
  <c r="J2722" i="5"/>
  <c r="I2722" i="5"/>
  <c r="H2722" i="5"/>
  <c r="G2722" i="5"/>
  <c r="F2722" i="5"/>
  <c r="E2722" i="5"/>
  <c r="D2722" i="5"/>
  <c r="C2722" i="5"/>
  <c r="B2722" i="5"/>
  <c r="A2722" i="5"/>
  <c r="AD2721" i="5"/>
  <c r="AC2721" i="5"/>
  <c r="AB2721" i="5"/>
  <c r="AA2721" i="5"/>
  <c r="Z2721" i="5"/>
  <c r="Y2721" i="5"/>
  <c r="X2721" i="5"/>
  <c r="W2721" i="5"/>
  <c r="V2721" i="5"/>
  <c r="U2721" i="5"/>
  <c r="S2721" i="5"/>
  <c r="R2721" i="5"/>
  <c r="Q2721" i="5"/>
  <c r="P2721" i="5"/>
  <c r="O2721" i="5"/>
  <c r="N2721" i="5"/>
  <c r="M2721" i="5"/>
  <c r="L2721" i="5"/>
  <c r="K2721" i="5"/>
  <c r="J2721" i="5"/>
  <c r="I2721" i="5"/>
  <c r="H2721" i="5"/>
  <c r="G2721" i="5"/>
  <c r="F2721" i="5"/>
  <c r="E2721" i="5"/>
  <c r="D2721" i="5"/>
  <c r="C2721" i="5"/>
  <c r="B2721" i="5"/>
  <c r="A2721" i="5"/>
  <c r="AD2720" i="5"/>
  <c r="AC2720" i="5"/>
  <c r="AB2720" i="5"/>
  <c r="AA2720" i="5"/>
  <c r="Z2720" i="5"/>
  <c r="Y2720" i="5"/>
  <c r="X2720" i="5"/>
  <c r="W2720" i="5"/>
  <c r="V2720" i="5"/>
  <c r="U2720" i="5"/>
  <c r="S2720" i="5"/>
  <c r="R2720" i="5"/>
  <c r="Q2720" i="5"/>
  <c r="P2720" i="5"/>
  <c r="O2720" i="5"/>
  <c r="N2720" i="5"/>
  <c r="M2720" i="5"/>
  <c r="L2720" i="5"/>
  <c r="K2720" i="5"/>
  <c r="J2720" i="5"/>
  <c r="I2720" i="5"/>
  <c r="H2720" i="5"/>
  <c r="G2720" i="5"/>
  <c r="F2720" i="5"/>
  <c r="E2720" i="5"/>
  <c r="D2720" i="5"/>
  <c r="C2720" i="5"/>
  <c r="B2720" i="5"/>
  <c r="A2720" i="5"/>
  <c r="AE2719" i="5"/>
  <c r="AD2719" i="5"/>
  <c r="AC2719" i="5"/>
  <c r="AB2719" i="5"/>
  <c r="AA2719" i="5"/>
  <c r="Z2719" i="5"/>
  <c r="Y2719" i="5"/>
  <c r="X2719" i="5"/>
  <c r="W2719" i="5"/>
  <c r="V2719" i="5"/>
  <c r="U2719" i="5"/>
  <c r="T2719" i="5"/>
  <c r="AF2719" i="5" s="1"/>
  <c r="S2719" i="5"/>
  <c r="R2719" i="5"/>
  <c r="Q2719" i="5"/>
  <c r="P2719" i="5"/>
  <c r="O2719" i="5"/>
  <c r="N2719" i="5"/>
  <c r="M2719" i="5"/>
  <c r="L2719" i="5"/>
  <c r="K2719" i="5"/>
  <c r="J2719" i="5"/>
  <c r="I2719" i="5"/>
  <c r="H2719" i="5"/>
  <c r="G2719" i="5"/>
  <c r="F2719" i="5"/>
  <c r="E2719" i="5"/>
  <c r="D2719" i="5"/>
  <c r="C2719" i="5"/>
  <c r="B2719" i="5"/>
  <c r="A2719" i="5"/>
  <c r="AD2718" i="5"/>
  <c r="AC2718" i="5"/>
  <c r="AB2718" i="5"/>
  <c r="AA2718" i="5"/>
  <c r="Z2718" i="5"/>
  <c r="Y2718" i="5"/>
  <c r="X2718" i="5"/>
  <c r="W2718" i="5"/>
  <c r="V2718" i="5"/>
  <c r="U2718" i="5"/>
  <c r="T2718" i="5"/>
  <c r="S2718" i="5"/>
  <c r="R2718" i="5"/>
  <c r="Q2718" i="5"/>
  <c r="P2718" i="5"/>
  <c r="O2718" i="5"/>
  <c r="N2718" i="5"/>
  <c r="M2718" i="5"/>
  <c r="L2718" i="5"/>
  <c r="K2718" i="5"/>
  <c r="J2718" i="5"/>
  <c r="I2718" i="5"/>
  <c r="H2718" i="5"/>
  <c r="G2718" i="5"/>
  <c r="F2718" i="5"/>
  <c r="E2718" i="5"/>
  <c r="D2718" i="5"/>
  <c r="AE2718" i="5" s="1"/>
  <c r="C2718" i="5"/>
  <c r="B2718" i="5"/>
  <c r="A2718" i="5"/>
  <c r="AD2717" i="5"/>
  <c r="AC2717" i="5"/>
  <c r="AB2717" i="5"/>
  <c r="AA2717" i="5"/>
  <c r="Z2717" i="5"/>
  <c r="Y2717" i="5"/>
  <c r="X2717" i="5"/>
  <c r="W2717" i="5"/>
  <c r="V2717" i="5"/>
  <c r="U2717" i="5"/>
  <c r="S2717" i="5"/>
  <c r="R2717" i="5"/>
  <c r="Q2717" i="5"/>
  <c r="P2717" i="5"/>
  <c r="O2717" i="5"/>
  <c r="N2717" i="5"/>
  <c r="M2717" i="5"/>
  <c r="L2717" i="5"/>
  <c r="K2717" i="5"/>
  <c r="J2717" i="5"/>
  <c r="I2717" i="5"/>
  <c r="H2717" i="5"/>
  <c r="G2717" i="5"/>
  <c r="F2717" i="5"/>
  <c r="E2717" i="5"/>
  <c r="D2717" i="5"/>
  <c r="C2717" i="5"/>
  <c r="B2717" i="5"/>
  <c r="A2717" i="5"/>
  <c r="AE2716" i="5"/>
  <c r="AD2716" i="5"/>
  <c r="AC2716" i="5"/>
  <c r="AB2716" i="5"/>
  <c r="AA2716" i="5"/>
  <c r="Z2716" i="5"/>
  <c r="Y2716" i="5"/>
  <c r="X2716" i="5"/>
  <c r="W2716" i="5"/>
  <c r="V2716" i="5"/>
  <c r="U2716" i="5"/>
  <c r="T2716" i="5"/>
  <c r="AF2716" i="5" s="1"/>
  <c r="S2716" i="5"/>
  <c r="R2716" i="5"/>
  <c r="Q2716" i="5"/>
  <c r="P2716" i="5"/>
  <c r="O2716" i="5"/>
  <c r="N2716" i="5"/>
  <c r="M2716" i="5"/>
  <c r="L2716" i="5"/>
  <c r="K2716" i="5"/>
  <c r="J2716" i="5"/>
  <c r="I2716" i="5"/>
  <c r="H2716" i="5"/>
  <c r="G2716" i="5"/>
  <c r="F2716" i="5"/>
  <c r="E2716" i="5"/>
  <c r="D2716" i="5"/>
  <c r="C2716" i="5"/>
  <c r="B2716" i="5"/>
  <c r="A2716" i="5"/>
  <c r="AE2715" i="5"/>
  <c r="AD2715" i="5"/>
  <c r="AC2715" i="5"/>
  <c r="AB2715" i="5"/>
  <c r="AA2715" i="5"/>
  <c r="Z2715" i="5"/>
  <c r="Y2715" i="5"/>
  <c r="X2715" i="5"/>
  <c r="W2715" i="5"/>
  <c r="V2715" i="5"/>
  <c r="U2715" i="5"/>
  <c r="T2715" i="5"/>
  <c r="AF2715" i="5" s="1"/>
  <c r="S2715" i="5"/>
  <c r="R2715" i="5"/>
  <c r="Q2715" i="5"/>
  <c r="P2715" i="5"/>
  <c r="O2715" i="5"/>
  <c r="N2715" i="5"/>
  <c r="M2715" i="5"/>
  <c r="L2715" i="5"/>
  <c r="K2715" i="5"/>
  <c r="J2715" i="5"/>
  <c r="I2715" i="5"/>
  <c r="H2715" i="5"/>
  <c r="G2715" i="5"/>
  <c r="F2715" i="5"/>
  <c r="E2715" i="5"/>
  <c r="D2715" i="5"/>
  <c r="C2715" i="5"/>
  <c r="B2715" i="5"/>
  <c r="A2715" i="5"/>
  <c r="AD2714" i="5"/>
  <c r="AC2714" i="5"/>
  <c r="AB2714" i="5"/>
  <c r="AA2714" i="5"/>
  <c r="Z2714" i="5"/>
  <c r="Y2714" i="5"/>
  <c r="X2714" i="5"/>
  <c r="W2714" i="5"/>
  <c r="V2714" i="5"/>
  <c r="U2714" i="5"/>
  <c r="S2714" i="5"/>
  <c r="R2714" i="5"/>
  <c r="Q2714" i="5"/>
  <c r="P2714" i="5"/>
  <c r="O2714" i="5"/>
  <c r="N2714" i="5"/>
  <c r="M2714" i="5"/>
  <c r="L2714" i="5"/>
  <c r="K2714" i="5"/>
  <c r="J2714" i="5"/>
  <c r="I2714" i="5"/>
  <c r="H2714" i="5"/>
  <c r="G2714" i="5"/>
  <c r="F2714" i="5"/>
  <c r="E2714" i="5"/>
  <c r="D2714" i="5"/>
  <c r="C2714" i="5"/>
  <c r="B2714" i="5"/>
  <c r="A2714" i="5"/>
  <c r="AE2713" i="5"/>
  <c r="AD2713" i="5"/>
  <c r="AC2713" i="5"/>
  <c r="AB2713" i="5"/>
  <c r="AA2713" i="5"/>
  <c r="Z2713" i="5"/>
  <c r="Y2713" i="5"/>
  <c r="X2713" i="5"/>
  <c r="W2713" i="5"/>
  <c r="V2713" i="5"/>
  <c r="U2713" i="5"/>
  <c r="T2713" i="5"/>
  <c r="AF2713" i="5" s="1"/>
  <c r="S2713" i="5"/>
  <c r="R2713" i="5"/>
  <c r="Q2713" i="5"/>
  <c r="P2713" i="5"/>
  <c r="O2713" i="5"/>
  <c r="N2713" i="5"/>
  <c r="M2713" i="5"/>
  <c r="L2713" i="5"/>
  <c r="K2713" i="5"/>
  <c r="J2713" i="5"/>
  <c r="I2713" i="5"/>
  <c r="H2713" i="5"/>
  <c r="G2713" i="5"/>
  <c r="F2713" i="5"/>
  <c r="E2713" i="5"/>
  <c r="D2713" i="5"/>
  <c r="C2713" i="5"/>
  <c r="B2713" i="5"/>
  <c r="A2713" i="5"/>
  <c r="AE2712" i="5"/>
  <c r="AD2712" i="5"/>
  <c r="AC2712" i="5"/>
  <c r="AB2712" i="5"/>
  <c r="AA2712" i="5"/>
  <c r="Z2712" i="5"/>
  <c r="Y2712" i="5"/>
  <c r="X2712" i="5"/>
  <c r="W2712" i="5"/>
  <c r="V2712" i="5"/>
  <c r="U2712" i="5"/>
  <c r="T2712" i="5"/>
  <c r="AF2712" i="5" s="1"/>
  <c r="S2712" i="5"/>
  <c r="R2712" i="5"/>
  <c r="Q2712" i="5"/>
  <c r="P2712" i="5"/>
  <c r="O2712" i="5"/>
  <c r="N2712" i="5"/>
  <c r="M2712" i="5"/>
  <c r="L2712" i="5"/>
  <c r="K2712" i="5"/>
  <c r="J2712" i="5"/>
  <c r="I2712" i="5"/>
  <c r="H2712" i="5"/>
  <c r="G2712" i="5"/>
  <c r="F2712" i="5"/>
  <c r="E2712" i="5"/>
  <c r="D2712" i="5"/>
  <c r="C2712" i="5"/>
  <c r="B2712" i="5"/>
  <c r="A2712" i="5"/>
  <c r="AD2711" i="5"/>
  <c r="AC2711" i="5"/>
  <c r="AB2711" i="5"/>
  <c r="AA2711" i="5"/>
  <c r="Z2711" i="5"/>
  <c r="Y2711" i="5"/>
  <c r="X2711" i="5"/>
  <c r="W2711" i="5"/>
  <c r="V2711" i="5"/>
  <c r="U2711" i="5"/>
  <c r="S2711" i="5"/>
  <c r="R2711" i="5"/>
  <c r="Q2711" i="5"/>
  <c r="P2711" i="5"/>
  <c r="O2711" i="5"/>
  <c r="N2711" i="5"/>
  <c r="M2711" i="5"/>
  <c r="L2711" i="5"/>
  <c r="K2711" i="5"/>
  <c r="J2711" i="5"/>
  <c r="I2711" i="5"/>
  <c r="H2711" i="5"/>
  <c r="G2711" i="5"/>
  <c r="F2711" i="5"/>
  <c r="E2711" i="5"/>
  <c r="D2711" i="5"/>
  <c r="C2711" i="5"/>
  <c r="B2711" i="5"/>
  <c r="A2711" i="5"/>
  <c r="AE2710" i="5"/>
  <c r="AD2710" i="5"/>
  <c r="AC2710" i="5"/>
  <c r="AB2710" i="5"/>
  <c r="AA2710" i="5"/>
  <c r="Z2710" i="5"/>
  <c r="Y2710" i="5"/>
  <c r="X2710" i="5"/>
  <c r="W2710" i="5"/>
  <c r="V2710" i="5"/>
  <c r="U2710" i="5"/>
  <c r="T2710" i="5"/>
  <c r="AF2710" i="5" s="1"/>
  <c r="S2710" i="5"/>
  <c r="R2710" i="5"/>
  <c r="Q2710" i="5"/>
  <c r="P2710" i="5"/>
  <c r="O2710" i="5"/>
  <c r="N2710" i="5"/>
  <c r="M2710" i="5"/>
  <c r="L2710" i="5"/>
  <c r="K2710" i="5"/>
  <c r="J2710" i="5"/>
  <c r="I2710" i="5"/>
  <c r="H2710" i="5"/>
  <c r="G2710" i="5"/>
  <c r="F2710" i="5"/>
  <c r="E2710" i="5"/>
  <c r="D2710" i="5"/>
  <c r="C2710" i="5"/>
  <c r="B2710" i="5"/>
  <c r="A2710" i="5"/>
  <c r="AD2709" i="5"/>
  <c r="AC2709" i="5"/>
  <c r="AB2709" i="5"/>
  <c r="AA2709" i="5"/>
  <c r="Z2709" i="5"/>
  <c r="Y2709" i="5"/>
  <c r="X2709" i="5"/>
  <c r="W2709" i="5"/>
  <c r="V2709" i="5"/>
  <c r="U2709" i="5"/>
  <c r="S2709" i="5"/>
  <c r="R2709" i="5"/>
  <c r="Q2709" i="5"/>
  <c r="P2709" i="5"/>
  <c r="O2709" i="5"/>
  <c r="N2709" i="5"/>
  <c r="M2709" i="5"/>
  <c r="L2709" i="5"/>
  <c r="K2709" i="5"/>
  <c r="J2709" i="5"/>
  <c r="I2709" i="5"/>
  <c r="H2709" i="5"/>
  <c r="G2709" i="5"/>
  <c r="F2709" i="5"/>
  <c r="E2709" i="5"/>
  <c r="D2709" i="5"/>
  <c r="C2709" i="5"/>
  <c r="B2709" i="5"/>
  <c r="A2709" i="5"/>
  <c r="AD2708" i="5"/>
  <c r="AC2708" i="5"/>
  <c r="AB2708" i="5"/>
  <c r="AA2708" i="5"/>
  <c r="Z2708" i="5"/>
  <c r="Y2708" i="5"/>
  <c r="X2708" i="5"/>
  <c r="W2708" i="5"/>
  <c r="V2708" i="5"/>
  <c r="U2708" i="5"/>
  <c r="S2708" i="5"/>
  <c r="R2708" i="5"/>
  <c r="Q2708" i="5"/>
  <c r="P2708" i="5"/>
  <c r="O2708" i="5"/>
  <c r="N2708" i="5"/>
  <c r="M2708" i="5"/>
  <c r="L2708" i="5"/>
  <c r="K2708" i="5"/>
  <c r="J2708" i="5"/>
  <c r="I2708" i="5"/>
  <c r="H2708" i="5"/>
  <c r="G2708" i="5"/>
  <c r="F2708" i="5"/>
  <c r="E2708" i="5"/>
  <c r="D2708" i="5"/>
  <c r="C2708" i="5"/>
  <c r="B2708" i="5"/>
  <c r="A2708" i="5"/>
  <c r="AE2707" i="5"/>
  <c r="AD2707" i="5"/>
  <c r="AC2707" i="5"/>
  <c r="AB2707" i="5"/>
  <c r="AA2707" i="5"/>
  <c r="Z2707" i="5"/>
  <c r="Y2707" i="5"/>
  <c r="X2707" i="5"/>
  <c r="W2707" i="5"/>
  <c r="V2707" i="5"/>
  <c r="U2707" i="5"/>
  <c r="T2707" i="5"/>
  <c r="AF2707" i="5" s="1"/>
  <c r="S2707" i="5"/>
  <c r="R2707" i="5"/>
  <c r="Q2707" i="5"/>
  <c r="P2707" i="5"/>
  <c r="O2707" i="5"/>
  <c r="N2707" i="5"/>
  <c r="M2707" i="5"/>
  <c r="L2707" i="5"/>
  <c r="K2707" i="5"/>
  <c r="J2707" i="5"/>
  <c r="I2707" i="5"/>
  <c r="H2707" i="5"/>
  <c r="G2707" i="5"/>
  <c r="F2707" i="5"/>
  <c r="E2707" i="5"/>
  <c r="D2707" i="5"/>
  <c r="C2707" i="5"/>
  <c r="B2707" i="5"/>
  <c r="A2707" i="5"/>
  <c r="AD2706" i="5"/>
  <c r="AC2706" i="5"/>
  <c r="AB2706" i="5"/>
  <c r="AA2706" i="5"/>
  <c r="Z2706" i="5"/>
  <c r="Y2706" i="5"/>
  <c r="X2706" i="5"/>
  <c r="W2706" i="5"/>
  <c r="V2706" i="5"/>
  <c r="U2706" i="5"/>
  <c r="T2706" i="5"/>
  <c r="S2706" i="5"/>
  <c r="R2706" i="5"/>
  <c r="Q2706" i="5"/>
  <c r="P2706" i="5"/>
  <c r="O2706" i="5"/>
  <c r="N2706" i="5"/>
  <c r="M2706" i="5"/>
  <c r="L2706" i="5"/>
  <c r="K2706" i="5"/>
  <c r="J2706" i="5"/>
  <c r="I2706" i="5"/>
  <c r="H2706" i="5"/>
  <c r="G2706" i="5"/>
  <c r="F2706" i="5"/>
  <c r="E2706" i="5"/>
  <c r="D2706" i="5"/>
  <c r="AE2706" i="5" s="1"/>
  <c r="C2706" i="5"/>
  <c r="B2706" i="5"/>
  <c r="A2706" i="5"/>
  <c r="AD2705" i="5"/>
  <c r="AC2705" i="5"/>
  <c r="AB2705" i="5"/>
  <c r="AA2705" i="5"/>
  <c r="Z2705" i="5"/>
  <c r="Y2705" i="5"/>
  <c r="X2705" i="5"/>
  <c r="W2705" i="5"/>
  <c r="V2705" i="5"/>
  <c r="U2705" i="5"/>
  <c r="S2705" i="5"/>
  <c r="R2705" i="5"/>
  <c r="Q2705" i="5"/>
  <c r="P2705" i="5"/>
  <c r="O2705" i="5"/>
  <c r="N2705" i="5"/>
  <c r="M2705" i="5"/>
  <c r="L2705" i="5"/>
  <c r="K2705" i="5"/>
  <c r="J2705" i="5"/>
  <c r="I2705" i="5"/>
  <c r="H2705" i="5"/>
  <c r="G2705" i="5"/>
  <c r="F2705" i="5"/>
  <c r="E2705" i="5"/>
  <c r="D2705" i="5"/>
  <c r="C2705" i="5"/>
  <c r="B2705" i="5"/>
  <c r="A2705" i="5"/>
  <c r="AE2704" i="5"/>
  <c r="AD2704" i="5"/>
  <c r="AC2704" i="5"/>
  <c r="AB2704" i="5"/>
  <c r="AA2704" i="5"/>
  <c r="Z2704" i="5"/>
  <c r="Y2704" i="5"/>
  <c r="X2704" i="5"/>
  <c r="W2704" i="5"/>
  <c r="V2704" i="5"/>
  <c r="U2704" i="5"/>
  <c r="T2704" i="5"/>
  <c r="AF2704" i="5" s="1"/>
  <c r="S2704" i="5"/>
  <c r="R2704" i="5"/>
  <c r="Q2704" i="5"/>
  <c r="P2704" i="5"/>
  <c r="O2704" i="5"/>
  <c r="N2704" i="5"/>
  <c r="M2704" i="5"/>
  <c r="L2704" i="5"/>
  <c r="K2704" i="5"/>
  <c r="J2704" i="5"/>
  <c r="I2704" i="5"/>
  <c r="H2704" i="5"/>
  <c r="G2704" i="5"/>
  <c r="F2704" i="5"/>
  <c r="E2704" i="5"/>
  <c r="D2704" i="5"/>
  <c r="C2704" i="5"/>
  <c r="B2704" i="5"/>
  <c r="A2704" i="5"/>
  <c r="AE2703" i="5"/>
  <c r="AD2703" i="5"/>
  <c r="AC2703" i="5"/>
  <c r="AB2703" i="5"/>
  <c r="AA2703" i="5"/>
  <c r="Z2703" i="5"/>
  <c r="Y2703" i="5"/>
  <c r="X2703" i="5"/>
  <c r="W2703" i="5"/>
  <c r="V2703" i="5"/>
  <c r="U2703" i="5"/>
  <c r="T2703" i="5"/>
  <c r="AF2703" i="5" s="1"/>
  <c r="S2703" i="5"/>
  <c r="R2703" i="5"/>
  <c r="Q2703" i="5"/>
  <c r="P2703" i="5"/>
  <c r="O2703" i="5"/>
  <c r="N2703" i="5"/>
  <c r="M2703" i="5"/>
  <c r="L2703" i="5"/>
  <c r="K2703" i="5"/>
  <c r="J2703" i="5"/>
  <c r="I2703" i="5"/>
  <c r="H2703" i="5"/>
  <c r="G2703" i="5"/>
  <c r="F2703" i="5"/>
  <c r="E2703" i="5"/>
  <c r="D2703" i="5"/>
  <c r="C2703" i="5"/>
  <c r="B2703" i="5"/>
  <c r="A2703" i="5"/>
  <c r="AD2702" i="5"/>
  <c r="AC2702" i="5"/>
  <c r="AB2702" i="5"/>
  <c r="AA2702" i="5"/>
  <c r="Z2702" i="5"/>
  <c r="Y2702" i="5"/>
  <c r="X2702" i="5"/>
  <c r="W2702" i="5"/>
  <c r="V2702" i="5"/>
  <c r="U2702" i="5"/>
  <c r="S2702" i="5"/>
  <c r="R2702" i="5"/>
  <c r="Q2702" i="5"/>
  <c r="P2702" i="5"/>
  <c r="O2702" i="5"/>
  <c r="N2702" i="5"/>
  <c r="M2702" i="5"/>
  <c r="L2702" i="5"/>
  <c r="K2702" i="5"/>
  <c r="J2702" i="5"/>
  <c r="I2702" i="5"/>
  <c r="H2702" i="5"/>
  <c r="G2702" i="5"/>
  <c r="F2702" i="5"/>
  <c r="E2702" i="5"/>
  <c r="D2702" i="5"/>
  <c r="C2702" i="5"/>
  <c r="B2702" i="5"/>
  <c r="A2702" i="5"/>
  <c r="AE2701" i="5"/>
  <c r="AD2701" i="5"/>
  <c r="AC2701" i="5"/>
  <c r="AB2701" i="5"/>
  <c r="AA2701" i="5"/>
  <c r="Z2701" i="5"/>
  <c r="Y2701" i="5"/>
  <c r="X2701" i="5"/>
  <c r="W2701" i="5"/>
  <c r="V2701" i="5"/>
  <c r="U2701" i="5"/>
  <c r="T2701" i="5"/>
  <c r="AF2701" i="5" s="1"/>
  <c r="S2701" i="5"/>
  <c r="R2701" i="5"/>
  <c r="Q2701" i="5"/>
  <c r="P2701" i="5"/>
  <c r="O2701" i="5"/>
  <c r="N2701" i="5"/>
  <c r="M2701" i="5"/>
  <c r="L2701" i="5"/>
  <c r="K2701" i="5"/>
  <c r="J2701" i="5"/>
  <c r="I2701" i="5"/>
  <c r="H2701" i="5"/>
  <c r="G2701" i="5"/>
  <c r="F2701" i="5"/>
  <c r="E2701" i="5"/>
  <c r="D2701" i="5"/>
  <c r="C2701" i="5"/>
  <c r="B2701" i="5"/>
  <c r="A2701" i="5"/>
  <c r="AE2700" i="5"/>
  <c r="AD2700" i="5"/>
  <c r="AC2700" i="5"/>
  <c r="AB2700" i="5"/>
  <c r="AA2700" i="5"/>
  <c r="Z2700" i="5"/>
  <c r="Y2700" i="5"/>
  <c r="X2700" i="5"/>
  <c r="W2700" i="5"/>
  <c r="V2700" i="5"/>
  <c r="U2700" i="5"/>
  <c r="T2700" i="5"/>
  <c r="AF2700" i="5" s="1"/>
  <c r="S2700" i="5"/>
  <c r="R2700" i="5"/>
  <c r="Q2700" i="5"/>
  <c r="P2700" i="5"/>
  <c r="O2700" i="5"/>
  <c r="N2700" i="5"/>
  <c r="M2700" i="5"/>
  <c r="L2700" i="5"/>
  <c r="K2700" i="5"/>
  <c r="J2700" i="5"/>
  <c r="I2700" i="5"/>
  <c r="H2700" i="5"/>
  <c r="G2700" i="5"/>
  <c r="F2700" i="5"/>
  <c r="E2700" i="5"/>
  <c r="D2700" i="5"/>
  <c r="C2700" i="5"/>
  <c r="B2700" i="5"/>
  <c r="A2700" i="5"/>
  <c r="AD2699" i="5"/>
  <c r="AC2699" i="5"/>
  <c r="AB2699" i="5"/>
  <c r="AA2699" i="5"/>
  <c r="Z2699" i="5"/>
  <c r="Y2699" i="5"/>
  <c r="X2699" i="5"/>
  <c r="W2699" i="5"/>
  <c r="V2699" i="5"/>
  <c r="U2699" i="5"/>
  <c r="S2699" i="5"/>
  <c r="R2699" i="5"/>
  <c r="Q2699" i="5"/>
  <c r="P2699" i="5"/>
  <c r="O2699" i="5"/>
  <c r="N2699" i="5"/>
  <c r="M2699" i="5"/>
  <c r="L2699" i="5"/>
  <c r="K2699" i="5"/>
  <c r="J2699" i="5"/>
  <c r="I2699" i="5"/>
  <c r="H2699" i="5"/>
  <c r="G2699" i="5"/>
  <c r="F2699" i="5"/>
  <c r="E2699" i="5"/>
  <c r="D2699" i="5"/>
  <c r="C2699" i="5"/>
  <c r="B2699" i="5"/>
  <c r="A2699" i="5"/>
  <c r="AE2698" i="5"/>
  <c r="AD2698" i="5"/>
  <c r="AC2698" i="5"/>
  <c r="AB2698" i="5"/>
  <c r="AA2698" i="5"/>
  <c r="Z2698" i="5"/>
  <c r="Y2698" i="5"/>
  <c r="X2698" i="5"/>
  <c r="W2698" i="5"/>
  <c r="V2698" i="5"/>
  <c r="U2698" i="5"/>
  <c r="T2698" i="5"/>
  <c r="AF2698" i="5" s="1"/>
  <c r="S2698" i="5"/>
  <c r="R2698" i="5"/>
  <c r="Q2698" i="5"/>
  <c r="P2698" i="5"/>
  <c r="O2698" i="5"/>
  <c r="N2698" i="5"/>
  <c r="M2698" i="5"/>
  <c r="L2698" i="5"/>
  <c r="K2698" i="5"/>
  <c r="J2698" i="5"/>
  <c r="I2698" i="5"/>
  <c r="H2698" i="5"/>
  <c r="G2698" i="5"/>
  <c r="F2698" i="5"/>
  <c r="E2698" i="5"/>
  <c r="D2698" i="5"/>
  <c r="C2698" i="5"/>
  <c r="B2698" i="5"/>
  <c r="A2698" i="5"/>
  <c r="AD2697" i="5"/>
  <c r="AC2697" i="5"/>
  <c r="AB2697" i="5"/>
  <c r="AA2697" i="5"/>
  <c r="Z2697" i="5"/>
  <c r="Y2697" i="5"/>
  <c r="X2697" i="5"/>
  <c r="W2697" i="5"/>
  <c r="V2697" i="5"/>
  <c r="U2697" i="5"/>
  <c r="S2697" i="5"/>
  <c r="R2697" i="5"/>
  <c r="Q2697" i="5"/>
  <c r="P2697" i="5"/>
  <c r="O2697" i="5"/>
  <c r="N2697" i="5"/>
  <c r="M2697" i="5"/>
  <c r="L2697" i="5"/>
  <c r="K2697" i="5"/>
  <c r="J2697" i="5"/>
  <c r="I2697" i="5"/>
  <c r="H2697" i="5"/>
  <c r="G2697" i="5"/>
  <c r="F2697" i="5"/>
  <c r="E2697" i="5"/>
  <c r="D2697" i="5"/>
  <c r="C2697" i="5"/>
  <c r="B2697" i="5"/>
  <c r="A2697" i="5"/>
  <c r="AD2696" i="5"/>
  <c r="AC2696" i="5"/>
  <c r="AB2696" i="5"/>
  <c r="AA2696" i="5"/>
  <c r="Z2696" i="5"/>
  <c r="Y2696" i="5"/>
  <c r="X2696" i="5"/>
  <c r="W2696" i="5"/>
  <c r="V2696" i="5"/>
  <c r="U2696" i="5"/>
  <c r="S2696" i="5"/>
  <c r="R2696" i="5"/>
  <c r="Q2696" i="5"/>
  <c r="P2696" i="5"/>
  <c r="O2696" i="5"/>
  <c r="N2696" i="5"/>
  <c r="M2696" i="5"/>
  <c r="L2696" i="5"/>
  <c r="K2696" i="5"/>
  <c r="J2696" i="5"/>
  <c r="I2696" i="5"/>
  <c r="H2696" i="5"/>
  <c r="G2696" i="5"/>
  <c r="F2696" i="5"/>
  <c r="E2696" i="5"/>
  <c r="D2696" i="5"/>
  <c r="C2696" i="5"/>
  <c r="B2696" i="5"/>
  <c r="A2696" i="5"/>
  <c r="AE2695" i="5"/>
  <c r="AD2695" i="5"/>
  <c r="AC2695" i="5"/>
  <c r="AB2695" i="5"/>
  <c r="AA2695" i="5"/>
  <c r="Z2695" i="5"/>
  <c r="Y2695" i="5"/>
  <c r="X2695" i="5"/>
  <c r="W2695" i="5"/>
  <c r="V2695" i="5"/>
  <c r="U2695" i="5"/>
  <c r="T2695" i="5"/>
  <c r="AF2695" i="5" s="1"/>
  <c r="S2695" i="5"/>
  <c r="R2695" i="5"/>
  <c r="Q2695" i="5"/>
  <c r="P2695" i="5"/>
  <c r="O2695" i="5"/>
  <c r="N2695" i="5"/>
  <c r="M2695" i="5"/>
  <c r="L2695" i="5"/>
  <c r="K2695" i="5"/>
  <c r="J2695" i="5"/>
  <c r="I2695" i="5"/>
  <c r="H2695" i="5"/>
  <c r="G2695" i="5"/>
  <c r="F2695" i="5"/>
  <c r="E2695" i="5"/>
  <c r="D2695" i="5"/>
  <c r="C2695" i="5"/>
  <c r="B2695" i="5"/>
  <c r="A2695" i="5"/>
  <c r="AD2694" i="5"/>
  <c r="AC2694" i="5"/>
  <c r="AB2694" i="5"/>
  <c r="AA2694" i="5"/>
  <c r="Z2694" i="5"/>
  <c r="Y2694" i="5"/>
  <c r="X2694" i="5"/>
  <c r="W2694" i="5"/>
  <c r="V2694" i="5"/>
  <c r="U2694" i="5"/>
  <c r="T2694" i="5"/>
  <c r="AF2694" i="5" s="1"/>
  <c r="S2694" i="5"/>
  <c r="R2694" i="5"/>
  <c r="Q2694" i="5"/>
  <c r="P2694" i="5"/>
  <c r="O2694" i="5"/>
  <c r="N2694" i="5"/>
  <c r="M2694" i="5"/>
  <c r="L2694" i="5"/>
  <c r="K2694" i="5"/>
  <c r="J2694" i="5"/>
  <c r="I2694" i="5"/>
  <c r="H2694" i="5"/>
  <c r="G2694" i="5"/>
  <c r="F2694" i="5"/>
  <c r="E2694" i="5"/>
  <c r="D2694" i="5"/>
  <c r="AE2694" i="5" s="1"/>
  <c r="C2694" i="5"/>
  <c r="B2694" i="5"/>
  <c r="A2694" i="5"/>
  <c r="AD2693" i="5"/>
  <c r="AC2693" i="5"/>
  <c r="AB2693" i="5"/>
  <c r="AA2693" i="5"/>
  <c r="Z2693" i="5"/>
  <c r="Y2693" i="5"/>
  <c r="X2693" i="5"/>
  <c r="W2693" i="5"/>
  <c r="V2693" i="5"/>
  <c r="U2693" i="5"/>
  <c r="S2693" i="5"/>
  <c r="R2693" i="5"/>
  <c r="Q2693" i="5"/>
  <c r="P2693" i="5"/>
  <c r="O2693" i="5"/>
  <c r="N2693" i="5"/>
  <c r="M2693" i="5"/>
  <c r="L2693" i="5"/>
  <c r="K2693" i="5"/>
  <c r="J2693" i="5"/>
  <c r="I2693" i="5"/>
  <c r="H2693" i="5"/>
  <c r="G2693" i="5"/>
  <c r="F2693" i="5"/>
  <c r="E2693" i="5"/>
  <c r="D2693" i="5"/>
  <c r="C2693" i="5"/>
  <c r="B2693" i="5"/>
  <c r="A2693" i="5"/>
  <c r="AE2692" i="5"/>
  <c r="AD2692" i="5"/>
  <c r="AC2692" i="5"/>
  <c r="AB2692" i="5"/>
  <c r="AA2692" i="5"/>
  <c r="Z2692" i="5"/>
  <c r="Y2692" i="5"/>
  <c r="X2692" i="5"/>
  <c r="W2692" i="5"/>
  <c r="V2692" i="5"/>
  <c r="U2692" i="5"/>
  <c r="T2692" i="5"/>
  <c r="AF2692" i="5" s="1"/>
  <c r="S2692" i="5"/>
  <c r="R2692" i="5"/>
  <c r="Q2692" i="5"/>
  <c r="P2692" i="5"/>
  <c r="O2692" i="5"/>
  <c r="N2692" i="5"/>
  <c r="M2692" i="5"/>
  <c r="L2692" i="5"/>
  <c r="K2692" i="5"/>
  <c r="J2692" i="5"/>
  <c r="I2692" i="5"/>
  <c r="H2692" i="5"/>
  <c r="G2692" i="5"/>
  <c r="F2692" i="5"/>
  <c r="E2692" i="5"/>
  <c r="D2692" i="5"/>
  <c r="C2692" i="5"/>
  <c r="B2692" i="5"/>
  <c r="A2692" i="5"/>
  <c r="AE2691" i="5"/>
  <c r="AD2691" i="5"/>
  <c r="AC2691" i="5"/>
  <c r="AB2691" i="5"/>
  <c r="AA2691" i="5"/>
  <c r="Z2691" i="5"/>
  <c r="Y2691" i="5"/>
  <c r="X2691" i="5"/>
  <c r="W2691" i="5"/>
  <c r="V2691" i="5"/>
  <c r="U2691" i="5"/>
  <c r="T2691" i="5"/>
  <c r="AF2691" i="5" s="1"/>
  <c r="S2691" i="5"/>
  <c r="R2691" i="5"/>
  <c r="Q2691" i="5"/>
  <c r="P2691" i="5"/>
  <c r="O2691" i="5"/>
  <c r="N2691" i="5"/>
  <c r="M2691" i="5"/>
  <c r="L2691" i="5"/>
  <c r="K2691" i="5"/>
  <c r="J2691" i="5"/>
  <c r="I2691" i="5"/>
  <c r="H2691" i="5"/>
  <c r="G2691" i="5"/>
  <c r="F2691" i="5"/>
  <c r="E2691" i="5"/>
  <c r="D2691" i="5"/>
  <c r="C2691" i="5"/>
  <c r="B2691" i="5"/>
  <c r="A2691" i="5"/>
  <c r="AD2690" i="5"/>
  <c r="AC2690" i="5"/>
  <c r="AB2690" i="5"/>
  <c r="AA2690" i="5"/>
  <c r="Z2690" i="5"/>
  <c r="Y2690" i="5"/>
  <c r="X2690" i="5"/>
  <c r="W2690" i="5"/>
  <c r="V2690" i="5"/>
  <c r="U2690" i="5"/>
  <c r="S2690" i="5"/>
  <c r="R2690" i="5"/>
  <c r="Q2690" i="5"/>
  <c r="P2690" i="5"/>
  <c r="O2690" i="5"/>
  <c r="N2690" i="5"/>
  <c r="M2690" i="5"/>
  <c r="L2690" i="5"/>
  <c r="K2690" i="5"/>
  <c r="J2690" i="5"/>
  <c r="I2690" i="5"/>
  <c r="H2690" i="5"/>
  <c r="G2690" i="5"/>
  <c r="F2690" i="5"/>
  <c r="E2690" i="5"/>
  <c r="D2690" i="5"/>
  <c r="C2690" i="5"/>
  <c r="B2690" i="5"/>
  <c r="A2690" i="5"/>
  <c r="AE2689" i="5"/>
  <c r="AD2689" i="5"/>
  <c r="AC2689" i="5"/>
  <c r="AB2689" i="5"/>
  <c r="AA2689" i="5"/>
  <c r="Z2689" i="5"/>
  <c r="Y2689" i="5"/>
  <c r="X2689" i="5"/>
  <c r="W2689" i="5"/>
  <c r="V2689" i="5"/>
  <c r="U2689" i="5"/>
  <c r="T2689" i="5"/>
  <c r="AF2689" i="5" s="1"/>
  <c r="S2689" i="5"/>
  <c r="R2689" i="5"/>
  <c r="Q2689" i="5"/>
  <c r="P2689" i="5"/>
  <c r="O2689" i="5"/>
  <c r="N2689" i="5"/>
  <c r="M2689" i="5"/>
  <c r="L2689" i="5"/>
  <c r="K2689" i="5"/>
  <c r="J2689" i="5"/>
  <c r="I2689" i="5"/>
  <c r="H2689" i="5"/>
  <c r="G2689" i="5"/>
  <c r="F2689" i="5"/>
  <c r="E2689" i="5"/>
  <c r="D2689" i="5"/>
  <c r="C2689" i="5"/>
  <c r="B2689" i="5"/>
  <c r="A2689" i="5"/>
  <c r="AE2688" i="5"/>
  <c r="AD2688" i="5"/>
  <c r="AC2688" i="5"/>
  <c r="AB2688" i="5"/>
  <c r="AA2688" i="5"/>
  <c r="Z2688" i="5"/>
  <c r="Y2688" i="5"/>
  <c r="X2688" i="5"/>
  <c r="W2688" i="5"/>
  <c r="V2688" i="5"/>
  <c r="U2688" i="5"/>
  <c r="T2688" i="5"/>
  <c r="AF2688" i="5" s="1"/>
  <c r="S2688" i="5"/>
  <c r="R2688" i="5"/>
  <c r="Q2688" i="5"/>
  <c r="P2688" i="5"/>
  <c r="O2688" i="5"/>
  <c r="N2688" i="5"/>
  <c r="M2688" i="5"/>
  <c r="L2688" i="5"/>
  <c r="K2688" i="5"/>
  <c r="J2688" i="5"/>
  <c r="I2688" i="5"/>
  <c r="H2688" i="5"/>
  <c r="G2688" i="5"/>
  <c r="F2688" i="5"/>
  <c r="E2688" i="5"/>
  <c r="D2688" i="5"/>
  <c r="C2688" i="5"/>
  <c r="B2688" i="5"/>
  <c r="A2688" i="5"/>
  <c r="AD2687" i="5"/>
  <c r="AC2687" i="5"/>
  <c r="AB2687" i="5"/>
  <c r="AA2687" i="5"/>
  <c r="Z2687" i="5"/>
  <c r="Y2687" i="5"/>
  <c r="X2687" i="5"/>
  <c r="W2687" i="5"/>
  <c r="V2687" i="5"/>
  <c r="U2687" i="5"/>
  <c r="S2687" i="5"/>
  <c r="R2687" i="5"/>
  <c r="Q2687" i="5"/>
  <c r="P2687" i="5"/>
  <c r="O2687" i="5"/>
  <c r="N2687" i="5"/>
  <c r="M2687" i="5"/>
  <c r="L2687" i="5"/>
  <c r="K2687" i="5"/>
  <c r="J2687" i="5"/>
  <c r="I2687" i="5"/>
  <c r="H2687" i="5"/>
  <c r="G2687" i="5"/>
  <c r="F2687" i="5"/>
  <c r="E2687" i="5"/>
  <c r="D2687" i="5"/>
  <c r="C2687" i="5"/>
  <c r="B2687" i="5"/>
  <c r="A2687" i="5"/>
  <c r="AE2686" i="5"/>
  <c r="AD2686" i="5"/>
  <c r="AC2686" i="5"/>
  <c r="AB2686" i="5"/>
  <c r="AA2686" i="5"/>
  <c r="Z2686" i="5"/>
  <c r="Y2686" i="5"/>
  <c r="X2686" i="5"/>
  <c r="W2686" i="5"/>
  <c r="V2686" i="5"/>
  <c r="U2686" i="5"/>
  <c r="T2686" i="5"/>
  <c r="AF2686" i="5" s="1"/>
  <c r="S2686" i="5"/>
  <c r="R2686" i="5"/>
  <c r="Q2686" i="5"/>
  <c r="P2686" i="5"/>
  <c r="O2686" i="5"/>
  <c r="N2686" i="5"/>
  <c r="M2686" i="5"/>
  <c r="L2686" i="5"/>
  <c r="K2686" i="5"/>
  <c r="J2686" i="5"/>
  <c r="I2686" i="5"/>
  <c r="H2686" i="5"/>
  <c r="G2686" i="5"/>
  <c r="F2686" i="5"/>
  <c r="E2686" i="5"/>
  <c r="D2686" i="5"/>
  <c r="C2686" i="5"/>
  <c r="B2686" i="5"/>
  <c r="A2686" i="5"/>
  <c r="AD2685" i="5"/>
  <c r="AC2685" i="5"/>
  <c r="AB2685" i="5"/>
  <c r="AA2685" i="5"/>
  <c r="Z2685" i="5"/>
  <c r="Y2685" i="5"/>
  <c r="X2685" i="5"/>
  <c r="W2685" i="5"/>
  <c r="V2685" i="5"/>
  <c r="U2685" i="5"/>
  <c r="S2685" i="5"/>
  <c r="R2685" i="5"/>
  <c r="Q2685" i="5"/>
  <c r="P2685" i="5"/>
  <c r="O2685" i="5"/>
  <c r="N2685" i="5"/>
  <c r="M2685" i="5"/>
  <c r="L2685" i="5"/>
  <c r="K2685" i="5"/>
  <c r="J2685" i="5"/>
  <c r="I2685" i="5"/>
  <c r="H2685" i="5"/>
  <c r="G2685" i="5"/>
  <c r="F2685" i="5"/>
  <c r="E2685" i="5"/>
  <c r="D2685" i="5"/>
  <c r="C2685" i="5"/>
  <c r="B2685" i="5"/>
  <c r="A2685" i="5"/>
  <c r="AD2684" i="5"/>
  <c r="AC2684" i="5"/>
  <c r="AB2684" i="5"/>
  <c r="AA2684" i="5"/>
  <c r="Z2684" i="5"/>
  <c r="Y2684" i="5"/>
  <c r="X2684" i="5"/>
  <c r="W2684" i="5"/>
  <c r="V2684" i="5"/>
  <c r="U2684" i="5"/>
  <c r="S2684" i="5"/>
  <c r="R2684" i="5"/>
  <c r="Q2684" i="5"/>
  <c r="P2684" i="5"/>
  <c r="O2684" i="5"/>
  <c r="N2684" i="5"/>
  <c r="M2684" i="5"/>
  <c r="L2684" i="5"/>
  <c r="K2684" i="5"/>
  <c r="J2684" i="5"/>
  <c r="I2684" i="5"/>
  <c r="H2684" i="5"/>
  <c r="G2684" i="5"/>
  <c r="F2684" i="5"/>
  <c r="E2684" i="5"/>
  <c r="D2684" i="5"/>
  <c r="C2684" i="5"/>
  <c r="B2684" i="5"/>
  <c r="A2684" i="5"/>
  <c r="AE2683" i="5"/>
  <c r="AD2683" i="5"/>
  <c r="AC2683" i="5"/>
  <c r="AB2683" i="5"/>
  <c r="AA2683" i="5"/>
  <c r="Z2683" i="5"/>
  <c r="Y2683" i="5"/>
  <c r="X2683" i="5"/>
  <c r="W2683" i="5"/>
  <c r="V2683" i="5"/>
  <c r="U2683" i="5"/>
  <c r="T2683" i="5"/>
  <c r="AF2683" i="5" s="1"/>
  <c r="S2683" i="5"/>
  <c r="R2683" i="5"/>
  <c r="Q2683" i="5"/>
  <c r="P2683" i="5"/>
  <c r="O2683" i="5"/>
  <c r="N2683" i="5"/>
  <c r="M2683" i="5"/>
  <c r="L2683" i="5"/>
  <c r="K2683" i="5"/>
  <c r="J2683" i="5"/>
  <c r="I2683" i="5"/>
  <c r="H2683" i="5"/>
  <c r="G2683" i="5"/>
  <c r="F2683" i="5"/>
  <c r="E2683" i="5"/>
  <c r="D2683" i="5"/>
  <c r="C2683" i="5"/>
  <c r="B2683" i="5"/>
  <c r="A2683" i="5"/>
  <c r="AD2682" i="5"/>
  <c r="AC2682" i="5"/>
  <c r="AB2682" i="5"/>
  <c r="AA2682" i="5"/>
  <c r="Z2682" i="5"/>
  <c r="Y2682" i="5"/>
  <c r="X2682" i="5"/>
  <c r="W2682" i="5"/>
  <c r="V2682" i="5"/>
  <c r="U2682" i="5"/>
  <c r="T2682" i="5"/>
  <c r="S2682" i="5"/>
  <c r="R2682" i="5"/>
  <c r="Q2682" i="5"/>
  <c r="P2682" i="5"/>
  <c r="O2682" i="5"/>
  <c r="N2682" i="5"/>
  <c r="M2682" i="5"/>
  <c r="L2682" i="5"/>
  <c r="K2682" i="5"/>
  <c r="J2682" i="5"/>
  <c r="I2682" i="5"/>
  <c r="H2682" i="5"/>
  <c r="G2682" i="5"/>
  <c r="F2682" i="5"/>
  <c r="E2682" i="5"/>
  <c r="D2682" i="5"/>
  <c r="AE2682" i="5" s="1"/>
  <c r="C2682" i="5"/>
  <c r="B2682" i="5"/>
  <c r="A2682" i="5"/>
  <c r="AD2681" i="5"/>
  <c r="AC2681" i="5"/>
  <c r="AB2681" i="5"/>
  <c r="AA2681" i="5"/>
  <c r="Z2681" i="5"/>
  <c r="Y2681" i="5"/>
  <c r="X2681" i="5"/>
  <c r="W2681" i="5"/>
  <c r="V2681" i="5"/>
  <c r="U2681" i="5"/>
  <c r="S2681" i="5"/>
  <c r="R2681" i="5"/>
  <c r="Q2681" i="5"/>
  <c r="P2681" i="5"/>
  <c r="O2681" i="5"/>
  <c r="N2681" i="5"/>
  <c r="M2681" i="5"/>
  <c r="L2681" i="5"/>
  <c r="K2681" i="5"/>
  <c r="J2681" i="5"/>
  <c r="I2681" i="5"/>
  <c r="H2681" i="5"/>
  <c r="G2681" i="5"/>
  <c r="F2681" i="5"/>
  <c r="E2681" i="5"/>
  <c r="D2681" i="5"/>
  <c r="C2681" i="5"/>
  <c r="B2681" i="5"/>
  <c r="A2681" i="5"/>
  <c r="AE2680" i="5"/>
  <c r="AD2680" i="5"/>
  <c r="AC2680" i="5"/>
  <c r="AB2680" i="5"/>
  <c r="AA2680" i="5"/>
  <c r="Z2680" i="5"/>
  <c r="Y2680" i="5"/>
  <c r="X2680" i="5"/>
  <c r="W2680" i="5"/>
  <c r="V2680" i="5"/>
  <c r="U2680" i="5"/>
  <c r="T2680" i="5"/>
  <c r="AF2680" i="5" s="1"/>
  <c r="S2680" i="5"/>
  <c r="R2680" i="5"/>
  <c r="Q2680" i="5"/>
  <c r="P2680" i="5"/>
  <c r="O2680" i="5"/>
  <c r="N2680" i="5"/>
  <c r="M2680" i="5"/>
  <c r="L2680" i="5"/>
  <c r="K2680" i="5"/>
  <c r="J2680" i="5"/>
  <c r="I2680" i="5"/>
  <c r="H2680" i="5"/>
  <c r="G2680" i="5"/>
  <c r="F2680" i="5"/>
  <c r="E2680" i="5"/>
  <c r="D2680" i="5"/>
  <c r="C2680" i="5"/>
  <c r="B2680" i="5"/>
  <c r="A2680" i="5"/>
  <c r="AE2679" i="5"/>
  <c r="AD2679" i="5"/>
  <c r="AC2679" i="5"/>
  <c r="AB2679" i="5"/>
  <c r="AA2679" i="5"/>
  <c r="Z2679" i="5"/>
  <c r="Y2679" i="5"/>
  <c r="X2679" i="5"/>
  <c r="W2679" i="5"/>
  <c r="V2679" i="5"/>
  <c r="U2679" i="5"/>
  <c r="T2679" i="5"/>
  <c r="AF2679" i="5" s="1"/>
  <c r="S2679" i="5"/>
  <c r="R2679" i="5"/>
  <c r="Q2679" i="5"/>
  <c r="P2679" i="5"/>
  <c r="O2679" i="5"/>
  <c r="N2679" i="5"/>
  <c r="M2679" i="5"/>
  <c r="L2679" i="5"/>
  <c r="K2679" i="5"/>
  <c r="J2679" i="5"/>
  <c r="I2679" i="5"/>
  <c r="H2679" i="5"/>
  <c r="G2679" i="5"/>
  <c r="F2679" i="5"/>
  <c r="E2679" i="5"/>
  <c r="D2679" i="5"/>
  <c r="C2679" i="5"/>
  <c r="B2679" i="5"/>
  <c r="A2679" i="5"/>
  <c r="AD2678" i="5"/>
  <c r="AC2678" i="5"/>
  <c r="AB2678" i="5"/>
  <c r="AA2678" i="5"/>
  <c r="Z2678" i="5"/>
  <c r="Y2678" i="5"/>
  <c r="X2678" i="5"/>
  <c r="W2678" i="5"/>
  <c r="V2678" i="5"/>
  <c r="U2678" i="5"/>
  <c r="S2678" i="5"/>
  <c r="R2678" i="5"/>
  <c r="Q2678" i="5"/>
  <c r="P2678" i="5"/>
  <c r="O2678" i="5"/>
  <c r="N2678" i="5"/>
  <c r="M2678" i="5"/>
  <c r="L2678" i="5"/>
  <c r="K2678" i="5"/>
  <c r="J2678" i="5"/>
  <c r="I2678" i="5"/>
  <c r="H2678" i="5"/>
  <c r="G2678" i="5"/>
  <c r="F2678" i="5"/>
  <c r="E2678" i="5"/>
  <c r="D2678" i="5"/>
  <c r="C2678" i="5"/>
  <c r="B2678" i="5"/>
  <c r="A2678" i="5"/>
  <c r="AE2677" i="5"/>
  <c r="AD2677" i="5"/>
  <c r="AC2677" i="5"/>
  <c r="AB2677" i="5"/>
  <c r="AA2677" i="5"/>
  <c r="Z2677" i="5"/>
  <c r="Y2677" i="5"/>
  <c r="X2677" i="5"/>
  <c r="W2677" i="5"/>
  <c r="V2677" i="5"/>
  <c r="U2677" i="5"/>
  <c r="T2677" i="5"/>
  <c r="AF2677" i="5" s="1"/>
  <c r="S2677" i="5"/>
  <c r="R2677" i="5"/>
  <c r="Q2677" i="5"/>
  <c r="P2677" i="5"/>
  <c r="O2677" i="5"/>
  <c r="N2677" i="5"/>
  <c r="M2677" i="5"/>
  <c r="L2677" i="5"/>
  <c r="K2677" i="5"/>
  <c r="J2677" i="5"/>
  <c r="I2677" i="5"/>
  <c r="H2677" i="5"/>
  <c r="G2677" i="5"/>
  <c r="F2677" i="5"/>
  <c r="E2677" i="5"/>
  <c r="D2677" i="5"/>
  <c r="C2677" i="5"/>
  <c r="B2677" i="5"/>
  <c r="A2677" i="5"/>
  <c r="AE2676" i="5"/>
  <c r="AD2676" i="5"/>
  <c r="AC2676" i="5"/>
  <c r="AB2676" i="5"/>
  <c r="AA2676" i="5"/>
  <c r="Z2676" i="5"/>
  <c r="Y2676" i="5"/>
  <c r="X2676" i="5"/>
  <c r="W2676" i="5"/>
  <c r="V2676" i="5"/>
  <c r="U2676" i="5"/>
  <c r="T2676" i="5"/>
  <c r="AF2676" i="5" s="1"/>
  <c r="S2676" i="5"/>
  <c r="R2676" i="5"/>
  <c r="Q2676" i="5"/>
  <c r="P2676" i="5"/>
  <c r="O2676" i="5"/>
  <c r="N2676" i="5"/>
  <c r="M2676" i="5"/>
  <c r="L2676" i="5"/>
  <c r="K2676" i="5"/>
  <c r="J2676" i="5"/>
  <c r="I2676" i="5"/>
  <c r="H2676" i="5"/>
  <c r="G2676" i="5"/>
  <c r="F2676" i="5"/>
  <c r="E2676" i="5"/>
  <c r="D2676" i="5"/>
  <c r="C2676" i="5"/>
  <c r="B2676" i="5"/>
  <c r="A2676" i="5"/>
  <c r="AD2675" i="5"/>
  <c r="AC2675" i="5"/>
  <c r="AB2675" i="5"/>
  <c r="AA2675" i="5"/>
  <c r="Z2675" i="5"/>
  <c r="Y2675" i="5"/>
  <c r="X2675" i="5"/>
  <c r="W2675" i="5"/>
  <c r="V2675" i="5"/>
  <c r="U2675" i="5"/>
  <c r="S2675" i="5"/>
  <c r="R2675" i="5"/>
  <c r="Q2675" i="5"/>
  <c r="P2675" i="5"/>
  <c r="O2675" i="5"/>
  <c r="N2675" i="5"/>
  <c r="M2675" i="5"/>
  <c r="L2675" i="5"/>
  <c r="K2675" i="5"/>
  <c r="J2675" i="5"/>
  <c r="I2675" i="5"/>
  <c r="H2675" i="5"/>
  <c r="G2675" i="5"/>
  <c r="F2675" i="5"/>
  <c r="E2675" i="5"/>
  <c r="D2675" i="5"/>
  <c r="C2675" i="5"/>
  <c r="B2675" i="5"/>
  <c r="A2675" i="5"/>
  <c r="AE2674" i="5"/>
  <c r="AD2674" i="5"/>
  <c r="AC2674" i="5"/>
  <c r="AB2674" i="5"/>
  <c r="AA2674" i="5"/>
  <c r="Z2674" i="5"/>
  <c r="Y2674" i="5"/>
  <c r="X2674" i="5"/>
  <c r="W2674" i="5"/>
  <c r="V2674" i="5"/>
  <c r="U2674" i="5"/>
  <c r="T2674" i="5"/>
  <c r="AF2674" i="5" s="1"/>
  <c r="S2674" i="5"/>
  <c r="R2674" i="5"/>
  <c r="Q2674" i="5"/>
  <c r="P2674" i="5"/>
  <c r="O2674" i="5"/>
  <c r="N2674" i="5"/>
  <c r="M2674" i="5"/>
  <c r="L2674" i="5"/>
  <c r="K2674" i="5"/>
  <c r="J2674" i="5"/>
  <c r="I2674" i="5"/>
  <c r="H2674" i="5"/>
  <c r="G2674" i="5"/>
  <c r="F2674" i="5"/>
  <c r="E2674" i="5"/>
  <c r="D2674" i="5"/>
  <c r="C2674" i="5"/>
  <c r="B2674" i="5"/>
  <c r="A2674" i="5"/>
  <c r="AD2673" i="5"/>
  <c r="AC2673" i="5"/>
  <c r="AB2673" i="5"/>
  <c r="AA2673" i="5"/>
  <c r="Z2673" i="5"/>
  <c r="Y2673" i="5"/>
  <c r="X2673" i="5"/>
  <c r="W2673" i="5"/>
  <c r="V2673" i="5"/>
  <c r="U2673" i="5"/>
  <c r="S2673" i="5"/>
  <c r="R2673" i="5"/>
  <c r="Q2673" i="5"/>
  <c r="P2673" i="5"/>
  <c r="O2673" i="5"/>
  <c r="N2673" i="5"/>
  <c r="M2673" i="5"/>
  <c r="L2673" i="5"/>
  <c r="K2673" i="5"/>
  <c r="J2673" i="5"/>
  <c r="I2673" i="5"/>
  <c r="H2673" i="5"/>
  <c r="G2673" i="5"/>
  <c r="F2673" i="5"/>
  <c r="E2673" i="5"/>
  <c r="D2673" i="5"/>
  <c r="C2673" i="5"/>
  <c r="B2673" i="5"/>
  <c r="A2673" i="5"/>
  <c r="AD2672" i="5"/>
  <c r="AC2672" i="5"/>
  <c r="AB2672" i="5"/>
  <c r="AA2672" i="5"/>
  <c r="Z2672" i="5"/>
  <c r="Y2672" i="5"/>
  <c r="X2672" i="5"/>
  <c r="W2672" i="5"/>
  <c r="V2672" i="5"/>
  <c r="U2672" i="5"/>
  <c r="S2672" i="5"/>
  <c r="R2672" i="5"/>
  <c r="Q2672" i="5"/>
  <c r="P2672" i="5"/>
  <c r="O2672" i="5"/>
  <c r="N2672" i="5"/>
  <c r="M2672" i="5"/>
  <c r="L2672" i="5"/>
  <c r="K2672" i="5"/>
  <c r="J2672" i="5"/>
  <c r="I2672" i="5"/>
  <c r="H2672" i="5"/>
  <c r="G2672" i="5"/>
  <c r="F2672" i="5"/>
  <c r="E2672" i="5"/>
  <c r="D2672" i="5"/>
  <c r="C2672" i="5"/>
  <c r="B2672" i="5"/>
  <c r="A2672" i="5"/>
  <c r="AE2671" i="5"/>
  <c r="AD2671" i="5"/>
  <c r="AC2671" i="5"/>
  <c r="AB2671" i="5"/>
  <c r="AA2671" i="5"/>
  <c r="Z2671" i="5"/>
  <c r="Y2671" i="5"/>
  <c r="X2671" i="5"/>
  <c r="W2671" i="5"/>
  <c r="V2671" i="5"/>
  <c r="U2671" i="5"/>
  <c r="T2671" i="5"/>
  <c r="AF2671" i="5" s="1"/>
  <c r="S2671" i="5"/>
  <c r="R2671" i="5"/>
  <c r="Q2671" i="5"/>
  <c r="P2671" i="5"/>
  <c r="O2671" i="5"/>
  <c r="N2671" i="5"/>
  <c r="M2671" i="5"/>
  <c r="L2671" i="5"/>
  <c r="K2671" i="5"/>
  <c r="J2671" i="5"/>
  <c r="I2671" i="5"/>
  <c r="H2671" i="5"/>
  <c r="G2671" i="5"/>
  <c r="F2671" i="5"/>
  <c r="E2671" i="5"/>
  <c r="D2671" i="5"/>
  <c r="C2671" i="5"/>
  <c r="B2671" i="5"/>
  <c r="A2671" i="5"/>
  <c r="AD2670" i="5"/>
  <c r="AC2670" i="5"/>
  <c r="AB2670" i="5"/>
  <c r="AA2670" i="5"/>
  <c r="Z2670" i="5"/>
  <c r="Y2670" i="5"/>
  <c r="X2670" i="5"/>
  <c r="W2670" i="5"/>
  <c r="V2670" i="5"/>
  <c r="U2670" i="5"/>
  <c r="T2670" i="5"/>
  <c r="AF2670" i="5" s="1"/>
  <c r="S2670" i="5"/>
  <c r="R2670" i="5"/>
  <c r="Q2670" i="5"/>
  <c r="P2670" i="5"/>
  <c r="O2670" i="5"/>
  <c r="N2670" i="5"/>
  <c r="M2670" i="5"/>
  <c r="L2670" i="5"/>
  <c r="K2670" i="5"/>
  <c r="J2670" i="5"/>
  <c r="I2670" i="5"/>
  <c r="H2670" i="5"/>
  <c r="G2670" i="5"/>
  <c r="F2670" i="5"/>
  <c r="E2670" i="5"/>
  <c r="D2670" i="5"/>
  <c r="AE2670" i="5" s="1"/>
  <c r="C2670" i="5"/>
  <c r="B2670" i="5"/>
  <c r="A2670" i="5"/>
  <c r="AD2669" i="5"/>
  <c r="AC2669" i="5"/>
  <c r="AB2669" i="5"/>
  <c r="AA2669" i="5"/>
  <c r="Z2669" i="5"/>
  <c r="Y2669" i="5"/>
  <c r="X2669" i="5"/>
  <c r="W2669" i="5"/>
  <c r="V2669" i="5"/>
  <c r="U2669" i="5"/>
  <c r="S2669" i="5"/>
  <c r="R2669" i="5"/>
  <c r="Q2669" i="5"/>
  <c r="P2669" i="5"/>
  <c r="O2669" i="5"/>
  <c r="N2669" i="5"/>
  <c r="M2669" i="5"/>
  <c r="L2669" i="5"/>
  <c r="K2669" i="5"/>
  <c r="J2669" i="5"/>
  <c r="I2669" i="5"/>
  <c r="H2669" i="5"/>
  <c r="G2669" i="5"/>
  <c r="F2669" i="5"/>
  <c r="E2669" i="5"/>
  <c r="D2669" i="5"/>
  <c r="C2669" i="5"/>
  <c r="B2669" i="5"/>
  <c r="A2669" i="5"/>
  <c r="AE2668" i="5"/>
  <c r="AD2668" i="5"/>
  <c r="AC2668" i="5"/>
  <c r="AB2668" i="5"/>
  <c r="AA2668" i="5"/>
  <c r="Z2668" i="5"/>
  <c r="Y2668" i="5"/>
  <c r="X2668" i="5"/>
  <c r="W2668" i="5"/>
  <c r="V2668" i="5"/>
  <c r="U2668" i="5"/>
  <c r="T2668" i="5"/>
  <c r="AF2668" i="5" s="1"/>
  <c r="S2668" i="5"/>
  <c r="R2668" i="5"/>
  <c r="Q2668" i="5"/>
  <c r="P2668" i="5"/>
  <c r="O2668" i="5"/>
  <c r="N2668" i="5"/>
  <c r="M2668" i="5"/>
  <c r="L2668" i="5"/>
  <c r="K2668" i="5"/>
  <c r="J2668" i="5"/>
  <c r="I2668" i="5"/>
  <c r="H2668" i="5"/>
  <c r="G2668" i="5"/>
  <c r="F2668" i="5"/>
  <c r="E2668" i="5"/>
  <c r="D2668" i="5"/>
  <c r="C2668" i="5"/>
  <c r="B2668" i="5"/>
  <c r="A2668" i="5"/>
  <c r="AE2667" i="5"/>
  <c r="AD2667" i="5"/>
  <c r="AC2667" i="5"/>
  <c r="AB2667" i="5"/>
  <c r="AA2667" i="5"/>
  <c r="Z2667" i="5"/>
  <c r="Y2667" i="5"/>
  <c r="X2667" i="5"/>
  <c r="W2667" i="5"/>
  <c r="V2667" i="5"/>
  <c r="U2667" i="5"/>
  <c r="T2667" i="5"/>
  <c r="AF2667" i="5" s="1"/>
  <c r="S2667" i="5"/>
  <c r="R2667" i="5"/>
  <c r="Q2667" i="5"/>
  <c r="P2667" i="5"/>
  <c r="O2667" i="5"/>
  <c r="N2667" i="5"/>
  <c r="M2667" i="5"/>
  <c r="L2667" i="5"/>
  <c r="K2667" i="5"/>
  <c r="J2667" i="5"/>
  <c r="I2667" i="5"/>
  <c r="H2667" i="5"/>
  <c r="G2667" i="5"/>
  <c r="F2667" i="5"/>
  <c r="E2667" i="5"/>
  <c r="D2667" i="5"/>
  <c r="C2667" i="5"/>
  <c r="B2667" i="5"/>
  <c r="A2667" i="5"/>
  <c r="AD2666" i="5"/>
  <c r="AC2666" i="5"/>
  <c r="AB2666" i="5"/>
  <c r="AA2666" i="5"/>
  <c r="Z2666" i="5"/>
  <c r="Y2666" i="5"/>
  <c r="X2666" i="5"/>
  <c r="W2666" i="5"/>
  <c r="V2666" i="5"/>
  <c r="U2666" i="5"/>
  <c r="S2666" i="5"/>
  <c r="R2666" i="5"/>
  <c r="Q2666" i="5"/>
  <c r="P2666" i="5"/>
  <c r="O2666" i="5"/>
  <c r="N2666" i="5"/>
  <c r="M2666" i="5"/>
  <c r="L2666" i="5"/>
  <c r="K2666" i="5"/>
  <c r="J2666" i="5"/>
  <c r="I2666" i="5"/>
  <c r="H2666" i="5"/>
  <c r="G2666" i="5"/>
  <c r="F2666" i="5"/>
  <c r="E2666" i="5"/>
  <c r="D2666" i="5"/>
  <c r="C2666" i="5"/>
  <c r="B2666" i="5"/>
  <c r="A2666" i="5"/>
  <c r="AE2665" i="5"/>
  <c r="AD2665" i="5"/>
  <c r="AC2665" i="5"/>
  <c r="AB2665" i="5"/>
  <c r="AA2665" i="5"/>
  <c r="Z2665" i="5"/>
  <c r="Y2665" i="5"/>
  <c r="X2665" i="5"/>
  <c r="W2665" i="5"/>
  <c r="V2665" i="5"/>
  <c r="U2665" i="5"/>
  <c r="T2665" i="5"/>
  <c r="AF2665" i="5" s="1"/>
  <c r="S2665" i="5"/>
  <c r="R2665" i="5"/>
  <c r="Q2665" i="5"/>
  <c r="P2665" i="5"/>
  <c r="O2665" i="5"/>
  <c r="N2665" i="5"/>
  <c r="M2665" i="5"/>
  <c r="L2665" i="5"/>
  <c r="K2665" i="5"/>
  <c r="J2665" i="5"/>
  <c r="I2665" i="5"/>
  <c r="H2665" i="5"/>
  <c r="G2665" i="5"/>
  <c r="F2665" i="5"/>
  <c r="E2665" i="5"/>
  <c r="D2665" i="5"/>
  <c r="C2665" i="5"/>
  <c r="B2665" i="5"/>
  <c r="A2665" i="5"/>
  <c r="AE2664" i="5"/>
  <c r="AD2664" i="5"/>
  <c r="AC2664" i="5"/>
  <c r="AB2664" i="5"/>
  <c r="AA2664" i="5"/>
  <c r="Z2664" i="5"/>
  <c r="Y2664" i="5"/>
  <c r="X2664" i="5"/>
  <c r="W2664" i="5"/>
  <c r="V2664" i="5"/>
  <c r="U2664" i="5"/>
  <c r="T2664" i="5"/>
  <c r="AF2664" i="5" s="1"/>
  <c r="S2664" i="5"/>
  <c r="R2664" i="5"/>
  <c r="Q2664" i="5"/>
  <c r="P2664" i="5"/>
  <c r="O2664" i="5"/>
  <c r="N2664" i="5"/>
  <c r="M2664" i="5"/>
  <c r="L2664" i="5"/>
  <c r="K2664" i="5"/>
  <c r="J2664" i="5"/>
  <c r="I2664" i="5"/>
  <c r="H2664" i="5"/>
  <c r="G2664" i="5"/>
  <c r="F2664" i="5"/>
  <c r="E2664" i="5"/>
  <c r="D2664" i="5"/>
  <c r="C2664" i="5"/>
  <c r="B2664" i="5"/>
  <c r="A2664" i="5"/>
  <c r="AD2663" i="5"/>
  <c r="AC2663" i="5"/>
  <c r="AB2663" i="5"/>
  <c r="AA2663" i="5"/>
  <c r="Z2663" i="5"/>
  <c r="Y2663" i="5"/>
  <c r="X2663" i="5"/>
  <c r="W2663" i="5"/>
  <c r="V2663" i="5"/>
  <c r="U2663" i="5"/>
  <c r="S2663" i="5"/>
  <c r="R2663" i="5"/>
  <c r="Q2663" i="5"/>
  <c r="P2663" i="5"/>
  <c r="O2663" i="5"/>
  <c r="N2663" i="5"/>
  <c r="M2663" i="5"/>
  <c r="L2663" i="5"/>
  <c r="K2663" i="5"/>
  <c r="J2663" i="5"/>
  <c r="I2663" i="5"/>
  <c r="H2663" i="5"/>
  <c r="G2663" i="5"/>
  <c r="F2663" i="5"/>
  <c r="E2663" i="5"/>
  <c r="D2663" i="5"/>
  <c r="C2663" i="5"/>
  <c r="B2663" i="5"/>
  <c r="A2663" i="5"/>
  <c r="AE2662" i="5"/>
  <c r="AD2662" i="5"/>
  <c r="AC2662" i="5"/>
  <c r="AB2662" i="5"/>
  <c r="AA2662" i="5"/>
  <c r="Z2662" i="5"/>
  <c r="Y2662" i="5"/>
  <c r="X2662" i="5"/>
  <c r="W2662" i="5"/>
  <c r="V2662" i="5"/>
  <c r="U2662" i="5"/>
  <c r="T2662" i="5"/>
  <c r="AF2662" i="5" s="1"/>
  <c r="S2662" i="5"/>
  <c r="R2662" i="5"/>
  <c r="Q2662" i="5"/>
  <c r="P2662" i="5"/>
  <c r="O2662" i="5"/>
  <c r="N2662" i="5"/>
  <c r="M2662" i="5"/>
  <c r="L2662" i="5"/>
  <c r="K2662" i="5"/>
  <c r="J2662" i="5"/>
  <c r="I2662" i="5"/>
  <c r="H2662" i="5"/>
  <c r="G2662" i="5"/>
  <c r="F2662" i="5"/>
  <c r="E2662" i="5"/>
  <c r="D2662" i="5"/>
  <c r="C2662" i="5"/>
  <c r="B2662" i="5"/>
  <c r="A2662" i="5"/>
  <c r="AD2661" i="5"/>
  <c r="AC2661" i="5"/>
  <c r="AB2661" i="5"/>
  <c r="AA2661" i="5"/>
  <c r="Z2661" i="5"/>
  <c r="Y2661" i="5"/>
  <c r="X2661" i="5"/>
  <c r="W2661" i="5"/>
  <c r="V2661" i="5"/>
  <c r="U2661" i="5"/>
  <c r="S2661" i="5"/>
  <c r="R2661" i="5"/>
  <c r="Q2661" i="5"/>
  <c r="P2661" i="5"/>
  <c r="O2661" i="5"/>
  <c r="N2661" i="5"/>
  <c r="M2661" i="5"/>
  <c r="L2661" i="5"/>
  <c r="K2661" i="5"/>
  <c r="J2661" i="5"/>
  <c r="I2661" i="5"/>
  <c r="H2661" i="5"/>
  <c r="G2661" i="5"/>
  <c r="F2661" i="5"/>
  <c r="E2661" i="5"/>
  <c r="D2661" i="5"/>
  <c r="C2661" i="5"/>
  <c r="B2661" i="5"/>
  <c r="A2661" i="5"/>
  <c r="AD2660" i="5"/>
  <c r="AC2660" i="5"/>
  <c r="AB2660" i="5"/>
  <c r="AA2660" i="5"/>
  <c r="Z2660" i="5"/>
  <c r="Y2660" i="5"/>
  <c r="X2660" i="5"/>
  <c r="W2660" i="5"/>
  <c r="V2660" i="5"/>
  <c r="U2660" i="5"/>
  <c r="S2660" i="5"/>
  <c r="R2660" i="5"/>
  <c r="Q2660" i="5"/>
  <c r="P2660" i="5"/>
  <c r="O2660" i="5"/>
  <c r="N2660" i="5"/>
  <c r="M2660" i="5"/>
  <c r="L2660" i="5"/>
  <c r="K2660" i="5"/>
  <c r="J2660" i="5"/>
  <c r="I2660" i="5"/>
  <c r="H2660" i="5"/>
  <c r="G2660" i="5"/>
  <c r="F2660" i="5"/>
  <c r="E2660" i="5"/>
  <c r="D2660" i="5"/>
  <c r="C2660" i="5"/>
  <c r="B2660" i="5"/>
  <c r="A2660" i="5"/>
  <c r="AE2659" i="5"/>
  <c r="AD2659" i="5"/>
  <c r="AC2659" i="5"/>
  <c r="AB2659" i="5"/>
  <c r="AA2659" i="5"/>
  <c r="Z2659" i="5"/>
  <c r="Y2659" i="5"/>
  <c r="X2659" i="5"/>
  <c r="W2659" i="5"/>
  <c r="V2659" i="5"/>
  <c r="U2659" i="5"/>
  <c r="T2659" i="5"/>
  <c r="AF2659" i="5" s="1"/>
  <c r="S2659" i="5"/>
  <c r="R2659" i="5"/>
  <c r="Q2659" i="5"/>
  <c r="P2659" i="5"/>
  <c r="O2659" i="5"/>
  <c r="N2659" i="5"/>
  <c r="M2659" i="5"/>
  <c r="L2659" i="5"/>
  <c r="K2659" i="5"/>
  <c r="J2659" i="5"/>
  <c r="I2659" i="5"/>
  <c r="H2659" i="5"/>
  <c r="F2659" i="5"/>
  <c r="E2659" i="5"/>
  <c r="G2659" i="5" s="1"/>
  <c r="D2659" i="5"/>
  <c r="C2659" i="5"/>
  <c r="B2659" i="5"/>
  <c r="A2659" i="5"/>
  <c r="AE2658" i="5"/>
  <c r="AD2658" i="5"/>
  <c r="AC2658" i="5"/>
  <c r="AB2658" i="5"/>
  <c r="AA2658" i="5"/>
  <c r="Z2658" i="5"/>
  <c r="Y2658" i="5"/>
  <c r="X2658" i="5"/>
  <c r="W2658" i="5"/>
  <c r="V2658" i="5"/>
  <c r="U2658" i="5"/>
  <c r="T2658" i="5"/>
  <c r="AF2658" i="5" s="1"/>
  <c r="S2658" i="5"/>
  <c r="R2658" i="5"/>
  <c r="Q2658" i="5"/>
  <c r="P2658" i="5"/>
  <c r="O2658" i="5"/>
  <c r="N2658" i="5"/>
  <c r="M2658" i="5"/>
  <c r="L2658" i="5"/>
  <c r="K2658" i="5"/>
  <c r="J2658" i="5"/>
  <c r="I2658" i="5"/>
  <c r="H2658" i="5"/>
  <c r="G2658" i="5"/>
  <c r="F2658" i="5"/>
  <c r="E2658" i="5"/>
  <c r="D2658" i="5"/>
  <c r="C2658" i="5"/>
  <c r="B2658" i="5"/>
  <c r="A2658" i="5"/>
  <c r="AD2657" i="5"/>
  <c r="AC2657" i="5"/>
  <c r="AB2657" i="5"/>
  <c r="AA2657" i="5"/>
  <c r="Z2657" i="5"/>
  <c r="Y2657" i="5"/>
  <c r="X2657" i="5"/>
  <c r="W2657" i="5"/>
  <c r="V2657" i="5"/>
  <c r="U2657" i="5"/>
  <c r="S2657" i="5"/>
  <c r="R2657" i="5"/>
  <c r="Q2657" i="5"/>
  <c r="P2657" i="5"/>
  <c r="O2657" i="5"/>
  <c r="N2657" i="5"/>
  <c r="M2657" i="5"/>
  <c r="L2657" i="5"/>
  <c r="K2657" i="5"/>
  <c r="J2657" i="5"/>
  <c r="I2657" i="5"/>
  <c r="H2657" i="5"/>
  <c r="G2657" i="5"/>
  <c r="F2657" i="5"/>
  <c r="E2657" i="5"/>
  <c r="D2657" i="5"/>
  <c r="C2657" i="5"/>
  <c r="B2657" i="5"/>
  <c r="A2657" i="5"/>
  <c r="AE2656" i="5"/>
  <c r="AD2656" i="5"/>
  <c r="AC2656" i="5"/>
  <c r="AB2656" i="5"/>
  <c r="AA2656" i="5"/>
  <c r="Z2656" i="5"/>
  <c r="Y2656" i="5"/>
  <c r="X2656" i="5"/>
  <c r="W2656" i="5"/>
  <c r="V2656" i="5"/>
  <c r="U2656" i="5"/>
  <c r="T2656" i="5"/>
  <c r="AF2656" i="5" s="1"/>
  <c r="S2656" i="5"/>
  <c r="R2656" i="5"/>
  <c r="Q2656" i="5"/>
  <c r="P2656" i="5"/>
  <c r="O2656" i="5"/>
  <c r="N2656" i="5"/>
  <c r="M2656" i="5"/>
  <c r="L2656" i="5"/>
  <c r="K2656" i="5"/>
  <c r="J2656" i="5"/>
  <c r="I2656" i="5"/>
  <c r="H2656" i="5"/>
  <c r="G2656" i="5"/>
  <c r="F2656" i="5"/>
  <c r="E2656" i="5"/>
  <c r="D2656" i="5"/>
  <c r="C2656" i="5"/>
  <c r="B2656" i="5"/>
  <c r="A2656" i="5"/>
  <c r="AE2655" i="5"/>
  <c r="AD2655" i="5"/>
  <c r="AC2655" i="5"/>
  <c r="AB2655" i="5"/>
  <c r="AA2655" i="5"/>
  <c r="Z2655" i="5"/>
  <c r="Y2655" i="5"/>
  <c r="X2655" i="5"/>
  <c r="W2655" i="5"/>
  <c r="V2655" i="5"/>
  <c r="U2655" i="5"/>
  <c r="T2655" i="5"/>
  <c r="AF2655" i="5" s="1"/>
  <c r="S2655" i="5"/>
  <c r="R2655" i="5"/>
  <c r="Q2655" i="5"/>
  <c r="P2655" i="5"/>
  <c r="O2655" i="5"/>
  <c r="N2655" i="5"/>
  <c r="M2655" i="5"/>
  <c r="L2655" i="5"/>
  <c r="K2655" i="5"/>
  <c r="J2655" i="5"/>
  <c r="I2655" i="5"/>
  <c r="H2655" i="5"/>
  <c r="G2655" i="5"/>
  <c r="F2655" i="5"/>
  <c r="E2655" i="5"/>
  <c r="D2655" i="5"/>
  <c r="C2655" i="5"/>
  <c r="B2655" i="5"/>
  <c r="A2655" i="5"/>
  <c r="AD2654" i="5"/>
  <c r="AC2654" i="5"/>
  <c r="AB2654" i="5"/>
  <c r="AA2654" i="5"/>
  <c r="Z2654" i="5"/>
  <c r="Y2654" i="5"/>
  <c r="X2654" i="5"/>
  <c r="W2654" i="5"/>
  <c r="V2654" i="5"/>
  <c r="U2654" i="5"/>
  <c r="S2654" i="5"/>
  <c r="R2654" i="5"/>
  <c r="Q2654" i="5"/>
  <c r="P2654" i="5"/>
  <c r="O2654" i="5"/>
  <c r="N2654" i="5"/>
  <c r="M2654" i="5"/>
  <c r="L2654" i="5"/>
  <c r="K2654" i="5"/>
  <c r="J2654" i="5"/>
  <c r="I2654" i="5"/>
  <c r="H2654" i="5"/>
  <c r="G2654" i="5"/>
  <c r="F2654" i="5"/>
  <c r="E2654" i="5"/>
  <c r="D2654" i="5"/>
  <c r="C2654" i="5"/>
  <c r="B2654" i="5"/>
  <c r="A2654" i="5"/>
  <c r="AE2653" i="5"/>
  <c r="AD2653" i="5"/>
  <c r="AC2653" i="5"/>
  <c r="AB2653" i="5"/>
  <c r="AA2653" i="5"/>
  <c r="Z2653" i="5"/>
  <c r="Y2653" i="5"/>
  <c r="X2653" i="5"/>
  <c r="W2653" i="5"/>
  <c r="V2653" i="5"/>
  <c r="U2653" i="5"/>
  <c r="T2653" i="5"/>
  <c r="AF2653" i="5" s="1"/>
  <c r="S2653" i="5"/>
  <c r="R2653" i="5"/>
  <c r="Q2653" i="5"/>
  <c r="P2653" i="5"/>
  <c r="O2653" i="5"/>
  <c r="N2653" i="5"/>
  <c r="M2653" i="5"/>
  <c r="L2653" i="5"/>
  <c r="K2653" i="5"/>
  <c r="J2653" i="5"/>
  <c r="I2653" i="5"/>
  <c r="H2653" i="5"/>
  <c r="G2653" i="5"/>
  <c r="F2653" i="5"/>
  <c r="E2653" i="5"/>
  <c r="D2653" i="5"/>
  <c r="C2653" i="5"/>
  <c r="B2653" i="5"/>
  <c r="A2653" i="5"/>
  <c r="AD2652" i="5"/>
  <c r="AC2652" i="5"/>
  <c r="AB2652" i="5"/>
  <c r="AA2652" i="5"/>
  <c r="Z2652" i="5"/>
  <c r="Y2652" i="5"/>
  <c r="X2652" i="5"/>
  <c r="W2652" i="5"/>
  <c r="V2652" i="5"/>
  <c r="U2652" i="5"/>
  <c r="S2652" i="5"/>
  <c r="R2652" i="5"/>
  <c r="Q2652" i="5"/>
  <c r="P2652" i="5"/>
  <c r="O2652" i="5"/>
  <c r="N2652" i="5"/>
  <c r="M2652" i="5"/>
  <c r="L2652" i="5"/>
  <c r="K2652" i="5"/>
  <c r="J2652" i="5"/>
  <c r="I2652" i="5"/>
  <c r="H2652" i="5"/>
  <c r="G2652" i="5"/>
  <c r="F2652" i="5"/>
  <c r="E2652" i="5"/>
  <c r="D2652" i="5"/>
  <c r="T2652" i="5" s="1"/>
  <c r="AF2652" i="5" s="1"/>
  <c r="C2652" i="5"/>
  <c r="B2652" i="5"/>
  <c r="A2652" i="5"/>
  <c r="AD2651" i="5"/>
  <c r="AC2651" i="5"/>
  <c r="AB2651" i="5"/>
  <c r="AA2651" i="5"/>
  <c r="Z2651" i="5"/>
  <c r="Y2651" i="5"/>
  <c r="X2651" i="5"/>
  <c r="W2651" i="5"/>
  <c r="V2651" i="5"/>
  <c r="U2651" i="5"/>
  <c r="S2651" i="5"/>
  <c r="R2651" i="5"/>
  <c r="Q2651" i="5"/>
  <c r="P2651" i="5"/>
  <c r="O2651" i="5"/>
  <c r="N2651" i="5"/>
  <c r="M2651" i="5"/>
  <c r="L2651" i="5"/>
  <c r="K2651" i="5"/>
  <c r="J2651" i="5"/>
  <c r="I2651" i="5"/>
  <c r="H2651" i="5"/>
  <c r="G2651" i="5"/>
  <c r="F2651" i="5"/>
  <c r="E2651" i="5"/>
  <c r="D2651" i="5"/>
  <c r="C2651" i="5"/>
  <c r="B2651" i="5"/>
  <c r="A2651" i="5"/>
  <c r="AE2650" i="5"/>
  <c r="AD2650" i="5"/>
  <c r="AC2650" i="5"/>
  <c r="AB2650" i="5"/>
  <c r="AA2650" i="5"/>
  <c r="Z2650" i="5"/>
  <c r="Y2650" i="5"/>
  <c r="X2650" i="5"/>
  <c r="W2650" i="5"/>
  <c r="V2650" i="5"/>
  <c r="U2650" i="5"/>
  <c r="T2650" i="5"/>
  <c r="AF2650" i="5" s="1"/>
  <c r="S2650" i="5"/>
  <c r="R2650" i="5"/>
  <c r="Q2650" i="5"/>
  <c r="P2650" i="5"/>
  <c r="O2650" i="5"/>
  <c r="N2650" i="5"/>
  <c r="M2650" i="5"/>
  <c r="L2650" i="5"/>
  <c r="K2650" i="5"/>
  <c r="J2650" i="5"/>
  <c r="I2650" i="5"/>
  <c r="H2650" i="5"/>
  <c r="G2650" i="5"/>
  <c r="F2650" i="5"/>
  <c r="E2650" i="5"/>
  <c r="D2650" i="5"/>
  <c r="C2650" i="5"/>
  <c r="B2650" i="5"/>
  <c r="A2650" i="5"/>
  <c r="AD2649" i="5"/>
  <c r="AC2649" i="5"/>
  <c r="AB2649" i="5"/>
  <c r="AA2649" i="5"/>
  <c r="Z2649" i="5"/>
  <c r="Y2649" i="5"/>
  <c r="X2649" i="5"/>
  <c r="W2649" i="5"/>
  <c r="V2649" i="5"/>
  <c r="U2649" i="5"/>
  <c r="T2649" i="5"/>
  <c r="AF2649" i="5" s="1"/>
  <c r="S2649" i="5"/>
  <c r="R2649" i="5"/>
  <c r="Q2649" i="5"/>
  <c r="P2649" i="5"/>
  <c r="O2649" i="5"/>
  <c r="N2649" i="5"/>
  <c r="M2649" i="5"/>
  <c r="L2649" i="5"/>
  <c r="K2649" i="5"/>
  <c r="J2649" i="5"/>
  <c r="I2649" i="5"/>
  <c r="H2649" i="5"/>
  <c r="G2649" i="5"/>
  <c r="F2649" i="5"/>
  <c r="E2649" i="5"/>
  <c r="D2649" i="5"/>
  <c r="AE2649" i="5" s="1"/>
  <c r="C2649" i="5"/>
  <c r="B2649" i="5"/>
  <c r="A2649" i="5"/>
  <c r="AD2648" i="5"/>
  <c r="AC2648" i="5"/>
  <c r="AB2648" i="5"/>
  <c r="AA2648" i="5"/>
  <c r="Z2648" i="5"/>
  <c r="Y2648" i="5"/>
  <c r="X2648" i="5"/>
  <c r="W2648" i="5"/>
  <c r="V2648" i="5"/>
  <c r="U2648" i="5"/>
  <c r="S2648" i="5"/>
  <c r="R2648" i="5"/>
  <c r="Q2648" i="5"/>
  <c r="P2648" i="5"/>
  <c r="O2648" i="5"/>
  <c r="N2648" i="5"/>
  <c r="M2648" i="5"/>
  <c r="L2648" i="5"/>
  <c r="K2648" i="5"/>
  <c r="J2648" i="5"/>
  <c r="I2648" i="5"/>
  <c r="H2648" i="5"/>
  <c r="G2648" i="5"/>
  <c r="F2648" i="5"/>
  <c r="E2648" i="5"/>
  <c r="D2648" i="5"/>
  <c r="C2648" i="5"/>
  <c r="B2648" i="5"/>
  <c r="A2648" i="5"/>
  <c r="AE2647" i="5"/>
  <c r="AD2647" i="5"/>
  <c r="AC2647" i="5"/>
  <c r="AB2647" i="5"/>
  <c r="AA2647" i="5"/>
  <c r="Z2647" i="5"/>
  <c r="Y2647" i="5"/>
  <c r="X2647" i="5"/>
  <c r="W2647" i="5"/>
  <c r="V2647" i="5"/>
  <c r="U2647" i="5"/>
  <c r="T2647" i="5"/>
  <c r="AF2647" i="5" s="1"/>
  <c r="S2647" i="5"/>
  <c r="R2647" i="5"/>
  <c r="Q2647" i="5"/>
  <c r="P2647" i="5"/>
  <c r="O2647" i="5"/>
  <c r="N2647" i="5"/>
  <c r="M2647" i="5"/>
  <c r="L2647" i="5"/>
  <c r="K2647" i="5"/>
  <c r="J2647" i="5"/>
  <c r="I2647" i="5"/>
  <c r="H2647" i="5"/>
  <c r="G2647" i="5"/>
  <c r="F2647" i="5"/>
  <c r="E2647" i="5"/>
  <c r="D2647" i="5"/>
  <c r="C2647" i="5"/>
  <c r="B2647" i="5"/>
  <c r="A2647" i="5"/>
  <c r="AE2646" i="5"/>
  <c r="AD2646" i="5"/>
  <c r="AC2646" i="5"/>
  <c r="AB2646" i="5"/>
  <c r="AA2646" i="5"/>
  <c r="Z2646" i="5"/>
  <c r="Y2646" i="5"/>
  <c r="X2646" i="5"/>
  <c r="W2646" i="5"/>
  <c r="V2646" i="5"/>
  <c r="U2646" i="5"/>
  <c r="T2646" i="5"/>
  <c r="AF2646" i="5" s="1"/>
  <c r="S2646" i="5"/>
  <c r="R2646" i="5"/>
  <c r="Q2646" i="5"/>
  <c r="P2646" i="5"/>
  <c r="O2646" i="5"/>
  <c r="N2646" i="5"/>
  <c r="M2646" i="5"/>
  <c r="L2646" i="5"/>
  <c r="K2646" i="5"/>
  <c r="J2646" i="5"/>
  <c r="I2646" i="5"/>
  <c r="H2646" i="5"/>
  <c r="G2646" i="5"/>
  <c r="F2646" i="5"/>
  <c r="E2646" i="5"/>
  <c r="D2646" i="5"/>
  <c r="C2646" i="5"/>
  <c r="B2646" i="5"/>
  <c r="A2646" i="5"/>
  <c r="AD2645" i="5"/>
  <c r="AC2645" i="5"/>
  <c r="AB2645" i="5"/>
  <c r="AA2645" i="5"/>
  <c r="Z2645" i="5"/>
  <c r="Y2645" i="5"/>
  <c r="X2645" i="5"/>
  <c r="W2645" i="5"/>
  <c r="V2645" i="5"/>
  <c r="U2645" i="5"/>
  <c r="S2645" i="5"/>
  <c r="R2645" i="5"/>
  <c r="Q2645" i="5"/>
  <c r="P2645" i="5"/>
  <c r="O2645" i="5"/>
  <c r="N2645" i="5"/>
  <c r="M2645" i="5"/>
  <c r="L2645" i="5"/>
  <c r="K2645" i="5"/>
  <c r="J2645" i="5"/>
  <c r="I2645" i="5"/>
  <c r="H2645" i="5"/>
  <c r="G2645" i="5"/>
  <c r="F2645" i="5"/>
  <c r="E2645" i="5"/>
  <c r="D2645" i="5"/>
  <c r="C2645" i="5"/>
  <c r="B2645" i="5"/>
  <c r="A2645" i="5"/>
  <c r="AE2644" i="5"/>
  <c r="AD2644" i="5"/>
  <c r="AC2644" i="5"/>
  <c r="AB2644" i="5"/>
  <c r="AA2644" i="5"/>
  <c r="Z2644" i="5"/>
  <c r="Y2644" i="5"/>
  <c r="X2644" i="5"/>
  <c r="W2644" i="5"/>
  <c r="V2644" i="5"/>
  <c r="U2644" i="5"/>
  <c r="T2644" i="5"/>
  <c r="AF2644" i="5" s="1"/>
  <c r="S2644" i="5"/>
  <c r="R2644" i="5"/>
  <c r="Q2644" i="5"/>
  <c r="P2644" i="5"/>
  <c r="O2644" i="5"/>
  <c r="N2644" i="5"/>
  <c r="M2644" i="5"/>
  <c r="L2644" i="5"/>
  <c r="K2644" i="5"/>
  <c r="J2644" i="5"/>
  <c r="I2644" i="5"/>
  <c r="H2644" i="5"/>
  <c r="G2644" i="5"/>
  <c r="F2644" i="5"/>
  <c r="E2644" i="5"/>
  <c r="D2644" i="5"/>
  <c r="C2644" i="5"/>
  <c r="B2644" i="5"/>
  <c r="A2644" i="5"/>
  <c r="AE2643" i="5"/>
  <c r="AD2643" i="5"/>
  <c r="AC2643" i="5"/>
  <c r="AB2643" i="5"/>
  <c r="AA2643" i="5"/>
  <c r="Z2643" i="5"/>
  <c r="Y2643" i="5"/>
  <c r="X2643" i="5"/>
  <c r="W2643" i="5"/>
  <c r="V2643" i="5"/>
  <c r="U2643" i="5"/>
  <c r="T2643" i="5"/>
  <c r="AF2643" i="5" s="1"/>
  <c r="S2643" i="5"/>
  <c r="R2643" i="5"/>
  <c r="Q2643" i="5"/>
  <c r="P2643" i="5"/>
  <c r="O2643" i="5"/>
  <c r="N2643" i="5"/>
  <c r="M2643" i="5"/>
  <c r="L2643" i="5"/>
  <c r="K2643" i="5"/>
  <c r="J2643" i="5"/>
  <c r="I2643" i="5"/>
  <c r="H2643" i="5"/>
  <c r="G2643" i="5"/>
  <c r="F2643" i="5"/>
  <c r="E2643" i="5"/>
  <c r="D2643" i="5"/>
  <c r="C2643" i="5"/>
  <c r="B2643" i="5"/>
  <c r="A2643" i="5"/>
  <c r="AD2642" i="5"/>
  <c r="AC2642" i="5"/>
  <c r="AB2642" i="5"/>
  <c r="AA2642" i="5"/>
  <c r="Z2642" i="5"/>
  <c r="Y2642" i="5"/>
  <c r="X2642" i="5"/>
  <c r="W2642" i="5"/>
  <c r="V2642" i="5"/>
  <c r="U2642" i="5"/>
  <c r="S2642" i="5"/>
  <c r="R2642" i="5"/>
  <c r="Q2642" i="5"/>
  <c r="P2642" i="5"/>
  <c r="O2642" i="5"/>
  <c r="N2642" i="5"/>
  <c r="M2642" i="5"/>
  <c r="L2642" i="5"/>
  <c r="K2642" i="5"/>
  <c r="J2642" i="5"/>
  <c r="I2642" i="5"/>
  <c r="H2642" i="5"/>
  <c r="G2642" i="5"/>
  <c r="F2642" i="5"/>
  <c r="E2642" i="5"/>
  <c r="D2642" i="5"/>
  <c r="C2642" i="5"/>
  <c r="B2642" i="5"/>
  <c r="A2642" i="5"/>
  <c r="AE2641" i="5"/>
  <c r="AD2641" i="5"/>
  <c r="AC2641" i="5"/>
  <c r="AB2641" i="5"/>
  <c r="AA2641" i="5"/>
  <c r="Z2641" i="5"/>
  <c r="Y2641" i="5"/>
  <c r="X2641" i="5"/>
  <c r="W2641" i="5"/>
  <c r="V2641" i="5"/>
  <c r="U2641" i="5"/>
  <c r="T2641" i="5"/>
  <c r="AF2641" i="5" s="1"/>
  <c r="S2641" i="5"/>
  <c r="R2641" i="5"/>
  <c r="Q2641" i="5"/>
  <c r="P2641" i="5"/>
  <c r="O2641" i="5"/>
  <c r="N2641" i="5"/>
  <c r="M2641" i="5"/>
  <c r="L2641" i="5"/>
  <c r="K2641" i="5"/>
  <c r="J2641" i="5"/>
  <c r="I2641" i="5"/>
  <c r="H2641" i="5"/>
  <c r="G2641" i="5"/>
  <c r="F2641" i="5"/>
  <c r="E2641" i="5"/>
  <c r="D2641" i="5"/>
  <c r="C2641" i="5"/>
  <c r="B2641" i="5"/>
  <c r="A2641" i="5"/>
  <c r="AD2640" i="5"/>
  <c r="AC2640" i="5"/>
  <c r="AB2640" i="5"/>
  <c r="AA2640" i="5"/>
  <c r="Z2640" i="5"/>
  <c r="Y2640" i="5"/>
  <c r="X2640" i="5"/>
  <c r="W2640" i="5"/>
  <c r="V2640" i="5"/>
  <c r="U2640" i="5"/>
  <c r="T2640" i="5"/>
  <c r="AF2640" i="5" s="1"/>
  <c r="S2640" i="5"/>
  <c r="R2640" i="5"/>
  <c r="Q2640" i="5"/>
  <c r="P2640" i="5"/>
  <c r="O2640" i="5"/>
  <c r="N2640" i="5"/>
  <c r="M2640" i="5"/>
  <c r="L2640" i="5"/>
  <c r="K2640" i="5"/>
  <c r="J2640" i="5"/>
  <c r="I2640" i="5"/>
  <c r="H2640" i="5"/>
  <c r="G2640" i="5"/>
  <c r="F2640" i="5"/>
  <c r="E2640" i="5"/>
  <c r="D2640" i="5"/>
  <c r="AE2640" i="5" s="1"/>
  <c r="C2640" i="5"/>
  <c r="B2640" i="5"/>
  <c r="A2640" i="5"/>
  <c r="AD2639" i="5"/>
  <c r="AC2639" i="5"/>
  <c r="AB2639" i="5"/>
  <c r="AA2639" i="5"/>
  <c r="Z2639" i="5"/>
  <c r="Y2639" i="5"/>
  <c r="X2639" i="5"/>
  <c r="W2639" i="5"/>
  <c r="V2639" i="5"/>
  <c r="U2639" i="5"/>
  <c r="S2639" i="5"/>
  <c r="R2639" i="5"/>
  <c r="Q2639" i="5"/>
  <c r="P2639" i="5"/>
  <c r="O2639" i="5"/>
  <c r="N2639" i="5"/>
  <c r="M2639" i="5"/>
  <c r="L2639" i="5"/>
  <c r="K2639" i="5"/>
  <c r="J2639" i="5"/>
  <c r="I2639" i="5"/>
  <c r="H2639" i="5"/>
  <c r="G2639" i="5"/>
  <c r="F2639" i="5"/>
  <c r="E2639" i="5"/>
  <c r="D2639" i="5"/>
  <c r="C2639" i="5"/>
  <c r="B2639" i="5"/>
  <c r="A2639" i="5"/>
  <c r="AE2638" i="5"/>
  <c r="AD2638" i="5"/>
  <c r="AC2638" i="5"/>
  <c r="AB2638" i="5"/>
  <c r="AA2638" i="5"/>
  <c r="Z2638" i="5"/>
  <c r="Y2638" i="5"/>
  <c r="X2638" i="5"/>
  <c r="W2638" i="5"/>
  <c r="V2638" i="5"/>
  <c r="U2638" i="5"/>
  <c r="T2638" i="5"/>
  <c r="AF2638" i="5" s="1"/>
  <c r="S2638" i="5"/>
  <c r="R2638" i="5"/>
  <c r="Q2638" i="5"/>
  <c r="P2638" i="5"/>
  <c r="O2638" i="5"/>
  <c r="N2638" i="5"/>
  <c r="M2638" i="5"/>
  <c r="L2638" i="5"/>
  <c r="K2638" i="5"/>
  <c r="J2638" i="5"/>
  <c r="I2638" i="5"/>
  <c r="H2638" i="5"/>
  <c r="G2638" i="5"/>
  <c r="F2638" i="5"/>
  <c r="E2638" i="5"/>
  <c r="D2638" i="5"/>
  <c r="C2638" i="5"/>
  <c r="B2638" i="5"/>
  <c r="A2638" i="5"/>
  <c r="AF2637" i="5"/>
  <c r="AD2637" i="5"/>
  <c r="AC2637" i="5"/>
  <c r="AB2637" i="5"/>
  <c r="AA2637" i="5"/>
  <c r="Z2637" i="5"/>
  <c r="Y2637" i="5"/>
  <c r="X2637" i="5"/>
  <c r="W2637" i="5"/>
  <c r="V2637" i="5"/>
  <c r="U2637" i="5"/>
  <c r="T2637" i="5"/>
  <c r="S2637" i="5"/>
  <c r="R2637" i="5"/>
  <c r="Q2637" i="5"/>
  <c r="P2637" i="5"/>
  <c r="O2637" i="5"/>
  <c r="N2637" i="5"/>
  <c r="M2637" i="5"/>
  <c r="L2637" i="5"/>
  <c r="K2637" i="5"/>
  <c r="J2637" i="5"/>
  <c r="I2637" i="5"/>
  <c r="H2637" i="5"/>
  <c r="G2637" i="5"/>
  <c r="F2637" i="5"/>
  <c r="E2637" i="5"/>
  <c r="D2637" i="5"/>
  <c r="AE2637" i="5" s="1"/>
  <c r="C2637" i="5"/>
  <c r="B2637" i="5"/>
  <c r="A2637" i="5"/>
  <c r="AD2636" i="5"/>
  <c r="AC2636" i="5"/>
  <c r="AB2636" i="5"/>
  <c r="AA2636" i="5"/>
  <c r="Z2636" i="5"/>
  <c r="Y2636" i="5"/>
  <c r="X2636" i="5"/>
  <c r="W2636" i="5"/>
  <c r="V2636" i="5"/>
  <c r="U2636" i="5"/>
  <c r="S2636" i="5"/>
  <c r="R2636" i="5"/>
  <c r="Q2636" i="5"/>
  <c r="P2636" i="5"/>
  <c r="O2636" i="5"/>
  <c r="N2636" i="5"/>
  <c r="M2636" i="5"/>
  <c r="L2636" i="5"/>
  <c r="K2636" i="5"/>
  <c r="J2636" i="5"/>
  <c r="I2636" i="5"/>
  <c r="H2636" i="5"/>
  <c r="G2636" i="5"/>
  <c r="F2636" i="5"/>
  <c r="E2636" i="5"/>
  <c r="D2636" i="5"/>
  <c r="C2636" i="5"/>
  <c r="B2636" i="5"/>
  <c r="A2636" i="5"/>
  <c r="AE2635" i="5"/>
  <c r="AD2635" i="5"/>
  <c r="AC2635" i="5"/>
  <c r="AB2635" i="5"/>
  <c r="AA2635" i="5"/>
  <c r="Z2635" i="5"/>
  <c r="Y2635" i="5"/>
  <c r="X2635" i="5"/>
  <c r="W2635" i="5"/>
  <c r="V2635" i="5"/>
  <c r="U2635" i="5"/>
  <c r="T2635" i="5"/>
  <c r="AF2635" i="5" s="1"/>
  <c r="S2635" i="5"/>
  <c r="R2635" i="5"/>
  <c r="Q2635" i="5"/>
  <c r="P2635" i="5"/>
  <c r="O2635" i="5"/>
  <c r="N2635" i="5"/>
  <c r="M2635" i="5"/>
  <c r="L2635" i="5"/>
  <c r="K2635" i="5"/>
  <c r="J2635" i="5"/>
  <c r="I2635" i="5"/>
  <c r="H2635" i="5"/>
  <c r="G2635" i="5"/>
  <c r="F2635" i="5"/>
  <c r="E2635" i="5"/>
  <c r="D2635" i="5"/>
  <c r="C2635" i="5"/>
  <c r="B2635" i="5"/>
  <c r="A2635" i="5"/>
  <c r="AE2634" i="5"/>
  <c r="AD2634" i="5"/>
  <c r="AC2634" i="5"/>
  <c r="AB2634" i="5"/>
  <c r="AA2634" i="5"/>
  <c r="Z2634" i="5"/>
  <c r="Y2634" i="5"/>
  <c r="X2634" i="5"/>
  <c r="W2634" i="5"/>
  <c r="V2634" i="5"/>
  <c r="U2634" i="5"/>
  <c r="T2634" i="5"/>
  <c r="AF2634" i="5" s="1"/>
  <c r="S2634" i="5"/>
  <c r="R2634" i="5"/>
  <c r="Q2634" i="5"/>
  <c r="P2634" i="5"/>
  <c r="O2634" i="5"/>
  <c r="N2634" i="5"/>
  <c r="M2634" i="5"/>
  <c r="L2634" i="5"/>
  <c r="K2634" i="5"/>
  <c r="J2634" i="5"/>
  <c r="I2634" i="5"/>
  <c r="H2634" i="5"/>
  <c r="G2634" i="5"/>
  <c r="F2634" i="5"/>
  <c r="E2634" i="5"/>
  <c r="D2634" i="5"/>
  <c r="C2634" i="5"/>
  <c r="B2634" i="5"/>
  <c r="A2634" i="5"/>
  <c r="AD2633" i="5"/>
  <c r="AC2633" i="5"/>
  <c r="AB2633" i="5"/>
  <c r="AA2633" i="5"/>
  <c r="Z2633" i="5"/>
  <c r="Y2633" i="5"/>
  <c r="X2633" i="5"/>
  <c r="W2633" i="5"/>
  <c r="V2633" i="5"/>
  <c r="U2633" i="5"/>
  <c r="S2633" i="5"/>
  <c r="R2633" i="5"/>
  <c r="Q2633" i="5"/>
  <c r="P2633" i="5"/>
  <c r="O2633" i="5"/>
  <c r="N2633" i="5"/>
  <c r="M2633" i="5"/>
  <c r="L2633" i="5"/>
  <c r="K2633" i="5"/>
  <c r="J2633" i="5"/>
  <c r="I2633" i="5"/>
  <c r="H2633" i="5"/>
  <c r="G2633" i="5"/>
  <c r="F2633" i="5"/>
  <c r="E2633" i="5"/>
  <c r="D2633" i="5"/>
  <c r="C2633" i="5"/>
  <c r="B2633" i="5"/>
  <c r="A2633" i="5"/>
  <c r="AE2632" i="5"/>
  <c r="AD2632" i="5"/>
  <c r="AC2632" i="5"/>
  <c r="AB2632" i="5"/>
  <c r="AA2632" i="5"/>
  <c r="Z2632" i="5"/>
  <c r="Y2632" i="5"/>
  <c r="X2632" i="5"/>
  <c r="W2632" i="5"/>
  <c r="V2632" i="5"/>
  <c r="U2632" i="5"/>
  <c r="T2632" i="5"/>
  <c r="AF2632" i="5" s="1"/>
  <c r="S2632" i="5"/>
  <c r="R2632" i="5"/>
  <c r="Q2632" i="5"/>
  <c r="P2632" i="5"/>
  <c r="O2632" i="5"/>
  <c r="N2632" i="5"/>
  <c r="M2632" i="5"/>
  <c r="L2632" i="5"/>
  <c r="K2632" i="5"/>
  <c r="J2632" i="5"/>
  <c r="I2632" i="5"/>
  <c r="H2632" i="5"/>
  <c r="G2632" i="5"/>
  <c r="F2632" i="5"/>
  <c r="E2632" i="5"/>
  <c r="D2632" i="5"/>
  <c r="C2632" i="5"/>
  <c r="B2632" i="5"/>
  <c r="A2632" i="5"/>
  <c r="AE2631" i="5"/>
  <c r="AD2631" i="5"/>
  <c r="AC2631" i="5"/>
  <c r="AB2631" i="5"/>
  <c r="AA2631" i="5"/>
  <c r="Z2631" i="5"/>
  <c r="Y2631" i="5"/>
  <c r="X2631" i="5"/>
  <c r="W2631" i="5"/>
  <c r="V2631" i="5"/>
  <c r="U2631" i="5"/>
  <c r="T2631" i="5"/>
  <c r="AF2631" i="5" s="1"/>
  <c r="S2631" i="5"/>
  <c r="R2631" i="5"/>
  <c r="Q2631" i="5"/>
  <c r="P2631" i="5"/>
  <c r="O2631" i="5"/>
  <c r="N2631" i="5"/>
  <c r="M2631" i="5"/>
  <c r="L2631" i="5"/>
  <c r="K2631" i="5"/>
  <c r="J2631" i="5"/>
  <c r="I2631" i="5"/>
  <c r="H2631" i="5"/>
  <c r="G2631" i="5"/>
  <c r="F2631" i="5"/>
  <c r="E2631" i="5"/>
  <c r="D2631" i="5"/>
  <c r="C2631" i="5"/>
  <c r="B2631" i="5"/>
  <c r="A2631" i="5"/>
  <c r="AD2630" i="5"/>
  <c r="AC2630" i="5"/>
  <c r="AB2630" i="5"/>
  <c r="AA2630" i="5"/>
  <c r="Z2630" i="5"/>
  <c r="Y2630" i="5"/>
  <c r="X2630" i="5"/>
  <c r="W2630" i="5"/>
  <c r="V2630" i="5"/>
  <c r="U2630" i="5"/>
  <c r="S2630" i="5"/>
  <c r="R2630" i="5"/>
  <c r="Q2630" i="5"/>
  <c r="P2630" i="5"/>
  <c r="O2630" i="5"/>
  <c r="N2630" i="5"/>
  <c r="M2630" i="5"/>
  <c r="L2630" i="5"/>
  <c r="K2630" i="5"/>
  <c r="J2630" i="5"/>
  <c r="I2630" i="5"/>
  <c r="H2630" i="5"/>
  <c r="G2630" i="5"/>
  <c r="F2630" i="5"/>
  <c r="E2630" i="5"/>
  <c r="D2630" i="5"/>
  <c r="C2630" i="5"/>
  <c r="B2630" i="5"/>
  <c r="A2630" i="5"/>
  <c r="AE2629" i="5"/>
  <c r="AD2629" i="5"/>
  <c r="AC2629" i="5"/>
  <c r="AB2629" i="5"/>
  <c r="AA2629" i="5"/>
  <c r="Z2629" i="5"/>
  <c r="Y2629" i="5"/>
  <c r="X2629" i="5"/>
  <c r="W2629" i="5"/>
  <c r="V2629" i="5"/>
  <c r="U2629" i="5"/>
  <c r="T2629" i="5"/>
  <c r="AF2629" i="5" s="1"/>
  <c r="S2629" i="5"/>
  <c r="R2629" i="5"/>
  <c r="Q2629" i="5"/>
  <c r="P2629" i="5"/>
  <c r="O2629" i="5"/>
  <c r="N2629" i="5"/>
  <c r="M2629" i="5"/>
  <c r="L2629" i="5"/>
  <c r="K2629" i="5"/>
  <c r="J2629" i="5"/>
  <c r="I2629" i="5"/>
  <c r="H2629" i="5"/>
  <c r="G2629" i="5"/>
  <c r="F2629" i="5"/>
  <c r="E2629" i="5"/>
  <c r="D2629" i="5"/>
  <c r="C2629" i="5"/>
  <c r="B2629" i="5"/>
  <c r="A2629" i="5"/>
  <c r="AE2628" i="5"/>
  <c r="AD2628" i="5"/>
  <c r="AC2628" i="5"/>
  <c r="AB2628" i="5"/>
  <c r="AA2628" i="5"/>
  <c r="Z2628" i="5"/>
  <c r="Y2628" i="5"/>
  <c r="X2628" i="5"/>
  <c r="W2628" i="5"/>
  <c r="V2628" i="5"/>
  <c r="U2628" i="5"/>
  <c r="T2628" i="5"/>
  <c r="AF2628" i="5" s="1"/>
  <c r="S2628" i="5"/>
  <c r="R2628" i="5"/>
  <c r="Q2628" i="5"/>
  <c r="P2628" i="5"/>
  <c r="O2628" i="5"/>
  <c r="N2628" i="5"/>
  <c r="M2628" i="5"/>
  <c r="L2628" i="5"/>
  <c r="K2628" i="5"/>
  <c r="J2628" i="5"/>
  <c r="I2628" i="5"/>
  <c r="H2628" i="5"/>
  <c r="G2628" i="5"/>
  <c r="F2628" i="5"/>
  <c r="E2628" i="5"/>
  <c r="D2628" i="5"/>
  <c r="C2628" i="5"/>
  <c r="B2628" i="5"/>
  <c r="A2628" i="5"/>
  <c r="AD2627" i="5"/>
  <c r="AC2627" i="5"/>
  <c r="AB2627" i="5"/>
  <c r="AA2627" i="5"/>
  <c r="Z2627" i="5"/>
  <c r="Y2627" i="5"/>
  <c r="X2627" i="5"/>
  <c r="W2627" i="5"/>
  <c r="V2627" i="5"/>
  <c r="U2627" i="5"/>
  <c r="S2627" i="5"/>
  <c r="R2627" i="5"/>
  <c r="Q2627" i="5"/>
  <c r="P2627" i="5"/>
  <c r="O2627" i="5"/>
  <c r="N2627" i="5"/>
  <c r="M2627" i="5"/>
  <c r="L2627" i="5"/>
  <c r="K2627" i="5"/>
  <c r="J2627" i="5"/>
  <c r="I2627" i="5"/>
  <c r="H2627" i="5"/>
  <c r="G2627" i="5"/>
  <c r="F2627" i="5"/>
  <c r="E2627" i="5"/>
  <c r="D2627" i="5"/>
  <c r="C2627" i="5"/>
  <c r="B2627" i="5"/>
  <c r="A2627" i="5"/>
  <c r="AE2626" i="5"/>
  <c r="AD2626" i="5"/>
  <c r="AC2626" i="5"/>
  <c r="AB2626" i="5"/>
  <c r="AA2626" i="5"/>
  <c r="Z2626" i="5"/>
  <c r="Y2626" i="5"/>
  <c r="X2626" i="5"/>
  <c r="W2626" i="5"/>
  <c r="V2626" i="5"/>
  <c r="U2626" i="5"/>
  <c r="T2626" i="5"/>
  <c r="AF2626" i="5" s="1"/>
  <c r="S2626" i="5"/>
  <c r="R2626" i="5"/>
  <c r="Q2626" i="5"/>
  <c r="P2626" i="5"/>
  <c r="O2626" i="5"/>
  <c r="N2626" i="5"/>
  <c r="M2626" i="5"/>
  <c r="L2626" i="5"/>
  <c r="K2626" i="5"/>
  <c r="J2626" i="5"/>
  <c r="I2626" i="5"/>
  <c r="H2626" i="5"/>
  <c r="G2626" i="5"/>
  <c r="F2626" i="5"/>
  <c r="E2626" i="5"/>
  <c r="D2626" i="5"/>
  <c r="C2626" i="5"/>
  <c r="B2626" i="5"/>
  <c r="A2626" i="5"/>
  <c r="AD2625" i="5"/>
  <c r="AC2625" i="5"/>
  <c r="AB2625" i="5"/>
  <c r="AA2625" i="5"/>
  <c r="Z2625" i="5"/>
  <c r="Y2625" i="5"/>
  <c r="X2625" i="5"/>
  <c r="W2625" i="5"/>
  <c r="V2625" i="5"/>
  <c r="U2625" i="5"/>
  <c r="S2625" i="5"/>
  <c r="R2625" i="5"/>
  <c r="Q2625" i="5"/>
  <c r="P2625" i="5"/>
  <c r="O2625" i="5"/>
  <c r="N2625" i="5"/>
  <c r="M2625" i="5"/>
  <c r="L2625" i="5"/>
  <c r="K2625" i="5"/>
  <c r="J2625" i="5"/>
  <c r="I2625" i="5"/>
  <c r="H2625" i="5"/>
  <c r="G2625" i="5"/>
  <c r="F2625" i="5"/>
  <c r="E2625" i="5"/>
  <c r="D2625" i="5"/>
  <c r="C2625" i="5"/>
  <c r="B2625" i="5"/>
  <c r="A2625" i="5"/>
  <c r="AD2624" i="5"/>
  <c r="AC2624" i="5"/>
  <c r="AB2624" i="5"/>
  <c r="AA2624" i="5"/>
  <c r="Z2624" i="5"/>
  <c r="Y2624" i="5"/>
  <c r="X2624" i="5"/>
  <c r="W2624" i="5"/>
  <c r="V2624" i="5"/>
  <c r="U2624" i="5"/>
  <c r="S2624" i="5"/>
  <c r="R2624" i="5"/>
  <c r="Q2624" i="5"/>
  <c r="P2624" i="5"/>
  <c r="O2624" i="5"/>
  <c r="N2624" i="5"/>
  <c r="M2624" i="5"/>
  <c r="L2624" i="5"/>
  <c r="K2624" i="5"/>
  <c r="J2624" i="5"/>
  <c r="I2624" i="5"/>
  <c r="H2624" i="5"/>
  <c r="G2624" i="5"/>
  <c r="F2624" i="5"/>
  <c r="E2624" i="5"/>
  <c r="D2624" i="5"/>
  <c r="C2624" i="5"/>
  <c r="B2624" i="5"/>
  <c r="A2624" i="5"/>
  <c r="AE2623" i="5"/>
  <c r="AD2623" i="5"/>
  <c r="AC2623" i="5"/>
  <c r="AB2623" i="5"/>
  <c r="AA2623" i="5"/>
  <c r="Z2623" i="5"/>
  <c r="Y2623" i="5"/>
  <c r="X2623" i="5"/>
  <c r="W2623" i="5"/>
  <c r="V2623" i="5"/>
  <c r="U2623" i="5"/>
  <c r="T2623" i="5"/>
  <c r="AF2623" i="5" s="1"/>
  <c r="S2623" i="5"/>
  <c r="R2623" i="5"/>
  <c r="Q2623" i="5"/>
  <c r="P2623" i="5"/>
  <c r="O2623" i="5"/>
  <c r="N2623" i="5"/>
  <c r="M2623" i="5"/>
  <c r="L2623" i="5"/>
  <c r="K2623" i="5"/>
  <c r="J2623" i="5"/>
  <c r="I2623" i="5"/>
  <c r="H2623" i="5"/>
  <c r="G2623" i="5"/>
  <c r="F2623" i="5"/>
  <c r="E2623" i="5"/>
  <c r="D2623" i="5"/>
  <c r="C2623" i="5"/>
  <c r="B2623" i="5"/>
  <c r="A2623" i="5"/>
  <c r="AE2622" i="5"/>
  <c r="AD2622" i="5"/>
  <c r="AC2622" i="5"/>
  <c r="AB2622" i="5"/>
  <c r="AA2622" i="5"/>
  <c r="Z2622" i="5"/>
  <c r="Y2622" i="5"/>
  <c r="X2622" i="5"/>
  <c r="W2622" i="5"/>
  <c r="V2622" i="5"/>
  <c r="U2622" i="5"/>
  <c r="T2622" i="5"/>
  <c r="AF2622" i="5" s="1"/>
  <c r="S2622" i="5"/>
  <c r="R2622" i="5"/>
  <c r="Q2622" i="5"/>
  <c r="P2622" i="5"/>
  <c r="O2622" i="5"/>
  <c r="N2622" i="5"/>
  <c r="M2622" i="5"/>
  <c r="L2622" i="5"/>
  <c r="K2622" i="5"/>
  <c r="J2622" i="5"/>
  <c r="I2622" i="5"/>
  <c r="H2622" i="5"/>
  <c r="G2622" i="5"/>
  <c r="F2622" i="5"/>
  <c r="E2622" i="5"/>
  <c r="D2622" i="5"/>
  <c r="C2622" i="5"/>
  <c r="B2622" i="5"/>
  <c r="A2622" i="5"/>
  <c r="AD2621" i="5"/>
  <c r="AC2621" i="5"/>
  <c r="AB2621" i="5"/>
  <c r="AA2621" i="5"/>
  <c r="Z2621" i="5"/>
  <c r="Y2621" i="5"/>
  <c r="X2621" i="5"/>
  <c r="W2621" i="5"/>
  <c r="V2621" i="5"/>
  <c r="U2621" i="5"/>
  <c r="S2621" i="5"/>
  <c r="R2621" i="5"/>
  <c r="Q2621" i="5"/>
  <c r="P2621" i="5"/>
  <c r="O2621" i="5"/>
  <c r="N2621" i="5"/>
  <c r="M2621" i="5"/>
  <c r="L2621" i="5"/>
  <c r="K2621" i="5"/>
  <c r="J2621" i="5"/>
  <c r="I2621" i="5"/>
  <c r="H2621" i="5"/>
  <c r="G2621" i="5"/>
  <c r="F2621" i="5"/>
  <c r="E2621" i="5"/>
  <c r="D2621" i="5"/>
  <c r="C2621" i="5"/>
  <c r="B2621" i="5"/>
  <c r="A2621" i="5"/>
  <c r="AE2620" i="5"/>
  <c r="AD2620" i="5"/>
  <c r="AC2620" i="5"/>
  <c r="AB2620" i="5"/>
  <c r="AA2620" i="5"/>
  <c r="Z2620" i="5"/>
  <c r="Y2620" i="5"/>
  <c r="X2620" i="5"/>
  <c r="W2620" i="5"/>
  <c r="V2620" i="5"/>
  <c r="U2620" i="5"/>
  <c r="T2620" i="5"/>
  <c r="AF2620" i="5" s="1"/>
  <c r="S2620" i="5"/>
  <c r="R2620" i="5"/>
  <c r="Q2620" i="5"/>
  <c r="P2620" i="5"/>
  <c r="O2620" i="5"/>
  <c r="N2620" i="5"/>
  <c r="M2620" i="5"/>
  <c r="L2620" i="5"/>
  <c r="K2620" i="5"/>
  <c r="J2620" i="5"/>
  <c r="I2620" i="5"/>
  <c r="H2620" i="5"/>
  <c r="G2620" i="5"/>
  <c r="F2620" i="5"/>
  <c r="E2620" i="5"/>
  <c r="D2620" i="5"/>
  <c r="C2620" i="5"/>
  <c r="B2620" i="5"/>
  <c r="A2620" i="5"/>
  <c r="AE2619" i="5"/>
  <c r="AD2619" i="5"/>
  <c r="AC2619" i="5"/>
  <c r="AB2619" i="5"/>
  <c r="AA2619" i="5"/>
  <c r="Z2619" i="5"/>
  <c r="Y2619" i="5"/>
  <c r="X2619" i="5"/>
  <c r="W2619" i="5"/>
  <c r="V2619" i="5"/>
  <c r="U2619" i="5"/>
  <c r="T2619" i="5"/>
  <c r="AF2619" i="5" s="1"/>
  <c r="S2619" i="5"/>
  <c r="R2619" i="5"/>
  <c r="Q2619" i="5"/>
  <c r="P2619" i="5"/>
  <c r="O2619" i="5"/>
  <c r="N2619" i="5"/>
  <c r="M2619" i="5"/>
  <c r="L2619" i="5"/>
  <c r="K2619" i="5"/>
  <c r="J2619" i="5"/>
  <c r="I2619" i="5"/>
  <c r="H2619" i="5"/>
  <c r="G2619" i="5"/>
  <c r="F2619" i="5"/>
  <c r="E2619" i="5"/>
  <c r="D2619" i="5"/>
  <c r="C2619" i="5"/>
  <c r="B2619" i="5"/>
  <c r="A2619" i="5"/>
  <c r="AD2618" i="5"/>
  <c r="AC2618" i="5"/>
  <c r="AB2618" i="5"/>
  <c r="AA2618" i="5"/>
  <c r="Z2618" i="5"/>
  <c r="Y2618" i="5"/>
  <c r="X2618" i="5"/>
  <c r="W2618" i="5"/>
  <c r="V2618" i="5"/>
  <c r="U2618" i="5"/>
  <c r="S2618" i="5"/>
  <c r="R2618" i="5"/>
  <c r="Q2618" i="5"/>
  <c r="P2618" i="5"/>
  <c r="O2618" i="5"/>
  <c r="N2618" i="5"/>
  <c r="M2618" i="5"/>
  <c r="L2618" i="5"/>
  <c r="K2618" i="5"/>
  <c r="J2618" i="5"/>
  <c r="I2618" i="5"/>
  <c r="H2618" i="5"/>
  <c r="G2618" i="5"/>
  <c r="F2618" i="5"/>
  <c r="E2618" i="5"/>
  <c r="D2618" i="5"/>
  <c r="C2618" i="5"/>
  <c r="B2618" i="5"/>
  <c r="A2618" i="5"/>
  <c r="AE2617" i="5"/>
  <c r="AD2617" i="5"/>
  <c r="AC2617" i="5"/>
  <c r="AB2617" i="5"/>
  <c r="AA2617" i="5"/>
  <c r="Z2617" i="5"/>
  <c r="Y2617" i="5"/>
  <c r="X2617" i="5"/>
  <c r="W2617" i="5"/>
  <c r="V2617" i="5"/>
  <c r="U2617" i="5"/>
  <c r="T2617" i="5"/>
  <c r="AF2617" i="5" s="1"/>
  <c r="S2617" i="5"/>
  <c r="R2617" i="5"/>
  <c r="Q2617" i="5"/>
  <c r="P2617" i="5"/>
  <c r="O2617" i="5"/>
  <c r="N2617" i="5"/>
  <c r="M2617" i="5"/>
  <c r="L2617" i="5"/>
  <c r="K2617" i="5"/>
  <c r="J2617" i="5"/>
  <c r="I2617" i="5"/>
  <c r="H2617" i="5"/>
  <c r="G2617" i="5"/>
  <c r="F2617" i="5"/>
  <c r="E2617" i="5"/>
  <c r="D2617" i="5"/>
  <c r="C2617" i="5"/>
  <c r="B2617" i="5"/>
  <c r="A2617" i="5"/>
  <c r="AD2616" i="5"/>
  <c r="AC2616" i="5"/>
  <c r="AB2616" i="5"/>
  <c r="AA2616" i="5"/>
  <c r="Z2616" i="5"/>
  <c r="Y2616" i="5"/>
  <c r="X2616" i="5"/>
  <c r="W2616" i="5"/>
  <c r="V2616" i="5"/>
  <c r="U2616" i="5"/>
  <c r="S2616" i="5"/>
  <c r="R2616" i="5"/>
  <c r="Q2616" i="5"/>
  <c r="P2616" i="5"/>
  <c r="O2616" i="5"/>
  <c r="N2616" i="5"/>
  <c r="M2616" i="5"/>
  <c r="L2616" i="5"/>
  <c r="K2616" i="5"/>
  <c r="J2616" i="5"/>
  <c r="I2616" i="5"/>
  <c r="H2616" i="5"/>
  <c r="G2616" i="5"/>
  <c r="F2616" i="5"/>
  <c r="E2616" i="5"/>
  <c r="D2616" i="5"/>
  <c r="C2616" i="5"/>
  <c r="B2616" i="5"/>
  <c r="A2616" i="5"/>
  <c r="AD2615" i="5"/>
  <c r="AC2615" i="5"/>
  <c r="AB2615" i="5"/>
  <c r="AA2615" i="5"/>
  <c r="Z2615" i="5"/>
  <c r="Y2615" i="5"/>
  <c r="X2615" i="5"/>
  <c r="W2615" i="5"/>
  <c r="V2615" i="5"/>
  <c r="U2615" i="5"/>
  <c r="S2615" i="5"/>
  <c r="R2615" i="5"/>
  <c r="Q2615" i="5"/>
  <c r="P2615" i="5"/>
  <c r="O2615" i="5"/>
  <c r="N2615" i="5"/>
  <c r="M2615" i="5"/>
  <c r="L2615" i="5"/>
  <c r="K2615" i="5"/>
  <c r="J2615" i="5"/>
  <c r="I2615" i="5"/>
  <c r="H2615" i="5"/>
  <c r="G2615" i="5"/>
  <c r="F2615" i="5"/>
  <c r="E2615" i="5"/>
  <c r="D2615" i="5"/>
  <c r="C2615" i="5"/>
  <c r="B2615" i="5"/>
  <c r="A2615" i="5"/>
  <c r="AE2614" i="5"/>
  <c r="AD2614" i="5"/>
  <c r="AC2614" i="5"/>
  <c r="AB2614" i="5"/>
  <c r="AA2614" i="5"/>
  <c r="Z2614" i="5"/>
  <c r="Y2614" i="5"/>
  <c r="X2614" i="5"/>
  <c r="W2614" i="5"/>
  <c r="V2614" i="5"/>
  <c r="U2614" i="5"/>
  <c r="T2614" i="5"/>
  <c r="AF2614" i="5" s="1"/>
  <c r="S2614" i="5"/>
  <c r="R2614" i="5"/>
  <c r="Q2614" i="5"/>
  <c r="P2614" i="5"/>
  <c r="O2614" i="5"/>
  <c r="N2614" i="5"/>
  <c r="M2614" i="5"/>
  <c r="L2614" i="5"/>
  <c r="K2614" i="5"/>
  <c r="J2614" i="5"/>
  <c r="I2614" i="5"/>
  <c r="H2614" i="5"/>
  <c r="G2614" i="5"/>
  <c r="F2614" i="5"/>
  <c r="E2614" i="5"/>
  <c r="D2614" i="5"/>
  <c r="C2614" i="5"/>
  <c r="B2614" i="5"/>
  <c r="A2614" i="5"/>
  <c r="AD2613" i="5"/>
  <c r="AC2613" i="5"/>
  <c r="AB2613" i="5"/>
  <c r="AA2613" i="5"/>
  <c r="Z2613" i="5"/>
  <c r="Y2613" i="5"/>
  <c r="X2613" i="5"/>
  <c r="W2613" i="5"/>
  <c r="V2613" i="5"/>
  <c r="U2613" i="5"/>
  <c r="T2613" i="5"/>
  <c r="AF2613" i="5" s="1"/>
  <c r="S2613" i="5"/>
  <c r="R2613" i="5"/>
  <c r="Q2613" i="5"/>
  <c r="P2613" i="5"/>
  <c r="O2613" i="5"/>
  <c r="N2613" i="5"/>
  <c r="M2613" i="5"/>
  <c r="L2613" i="5"/>
  <c r="K2613" i="5"/>
  <c r="J2613" i="5"/>
  <c r="I2613" i="5"/>
  <c r="H2613" i="5"/>
  <c r="G2613" i="5"/>
  <c r="F2613" i="5"/>
  <c r="E2613" i="5"/>
  <c r="D2613" i="5"/>
  <c r="AE2613" i="5" s="1"/>
  <c r="C2613" i="5"/>
  <c r="B2613" i="5"/>
  <c r="A2613" i="5"/>
  <c r="AD2612" i="5"/>
  <c r="AC2612" i="5"/>
  <c r="AB2612" i="5"/>
  <c r="AA2612" i="5"/>
  <c r="Z2612" i="5"/>
  <c r="Y2612" i="5"/>
  <c r="X2612" i="5"/>
  <c r="W2612" i="5"/>
  <c r="V2612" i="5"/>
  <c r="U2612" i="5"/>
  <c r="S2612" i="5"/>
  <c r="R2612" i="5"/>
  <c r="Q2612" i="5"/>
  <c r="P2612" i="5"/>
  <c r="O2612" i="5"/>
  <c r="N2612" i="5"/>
  <c r="M2612" i="5"/>
  <c r="L2612" i="5"/>
  <c r="K2612" i="5"/>
  <c r="J2612" i="5"/>
  <c r="I2612" i="5"/>
  <c r="H2612" i="5"/>
  <c r="G2612" i="5"/>
  <c r="F2612" i="5"/>
  <c r="E2612" i="5"/>
  <c r="D2612" i="5"/>
  <c r="C2612" i="5"/>
  <c r="B2612" i="5"/>
  <c r="A2612" i="5"/>
  <c r="AE2611" i="5"/>
  <c r="AD2611" i="5"/>
  <c r="AC2611" i="5"/>
  <c r="AB2611" i="5"/>
  <c r="AA2611" i="5"/>
  <c r="Z2611" i="5"/>
  <c r="Y2611" i="5"/>
  <c r="X2611" i="5"/>
  <c r="W2611" i="5"/>
  <c r="V2611" i="5"/>
  <c r="U2611" i="5"/>
  <c r="T2611" i="5"/>
  <c r="AF2611" i="5" s="1"/>
  <c r="S2611" i="5"/>
  <c r="R2611" i="5"/>
  <c r="Q2611" i="5"/>
  <c r="P2611" i="5"/>
  <c r="O2611" i="5"/>
  <c r="N2611" i="5"/>
  <c r="M2611" i="5"/>
  <c r="L2611" i="5"/>
  <c r="K2611" i="5"/>
  <c r="J2611" i="5"/>
  <c r="I2611" i="5"/>
  <c r="H2611" i="5"/>
  <c r="G2611" i="5"/>
  <c r="F2611" i="5"/>
  <c r="E2611" i="5"/>
  <c r="D2611" i="5"/>
  <c r="C2611" i="5"/>
  <c r="B2611" i="5"/>
  <c r="A2611" i="5"/>
  <c r="AE2610" i="5"/>
  <c r="AD2610" i="5"/>
  <c r="AC2610" i="5"/>
  <c r="AB2610" i="5"/>
  <c r="AA2610" i="5"/>
  <c r="Z2610" i="5"/>
  <c r="Y2610" i="5"/>
  <c r="X2610" i="5"/>
  <c r="W2610" i="5"/>
  <c r="V2610" i="5"/>
  <c r="U2610" i="5"/>
  <c r="T2610" i="5"/>
  <c r="AF2610" i="5" s="1"/>
  <c r="S2610" i="5"/>
  <c r="R2610" i="5"/>
  <c r="Q2610" i="5"/>
  <c r="P2610" i="5"/>
  <c r="O2610" i="5"/>
  <c r="N2610" i="5"/>
  <c r="M2610" i="5"/>
  <c r="L2610" i="5"/>
  <c r="K2610" i="5"/>
  <c r="J2610" i="5"/>
  <c r="I2610" i="5"/>
  <c r="H2610" i="5"/>
  <c r="F2610" i="5"/>
  <c r="E2610" i="5"/>
  <c r="G2610" i="5" s="1"/>
  <c r="D2610" i="5"/>
  <c r="C2610" i="5"/>
  <c r="B2610" i="5"/>
  <c r="A2610" i="5"/>
  <c r="AD2609" i="5"/>
  <c r="AC2609" i="5"/>
  <c r="AB2609" i="5"/>
  <c r="AA2609" i="5"/>
  <c r="Z2609" i="5"/>
  <c r="Y2609" i="5"/>
  <c r="X2609" i="5"/>
  <c r="W2609" i="5"/>
  <c r="V2609" i="5"/>
  <c r="U2609" i="5"/>
  <c r="S2609" i="5"/>
  <c r="R2609" i="5"/>
  <c r="Q2609" i="5"/>
  <c r="P2609" i="5"/>
  <c r="O2609" i="5"/>
  <c r="N2609" i="5"/>
  <c r="M2609" i="5"/>
  <c r="L2609" i="5"/>
  <c r="K2609" i="5"/>
  <c r="J2609" i="5"/>
  <c r="I2609" i="5"/>
  <c r="H2609" i="5"/>
  <c r="G2609" i="5"/>
  <c r="F2609" i="5"/>
  <c r="E2609" i="5"/>
  <c r="D2609" i="5"/>
  <c r="C2609" i="5"/>
  <c r="B2609" i="5"/>
  <c r="A2609" i="5"/>
  <c r="AE2608" i="5"/>
  <c r="AD2608" i="5"/>
  <c r="AC2608" i="5"/>
  <c r="AB2608" i="5"/>
  <c r="AA2608" i="5"/>
  <c r="Z2608" i="5"/>
  <c r="Y2608" i="5"/>
  <c r="X2608" i="5"/>
  <c r="W2608" i="5"/>
  <c r="V2608" i="5"/>
  <c r="U2608" i="5"/>
  <c r="T2608" i="5"/>
  <c r="AF2608" i="5" s="1"/>
  <c r="S2608" i="5"/>
  <c r="R2608" i="5"/>
  <c r="Q2608" i="5"/>
  <c r="P2608" i="5"/>
  <c r="O2608" i="5"/>
  <c r="N2608" i="5"/>
  <c r="M2608" i="5"/>
  <c r="L2608" i="5"/>
  <c r="K2608" i="5"/>
  <c r="J2608" i="5"/>
  <c r="I2608" i="5"/>
  <c r="H2608" i="5"/>
  <c r="G2608" i="5"/>
  <c r="F2608" i="5"/>
  <c r="E2608" i="5"/>
  <c r="D2608" i="5"/>
  <c r="C2608" i="5"/>
  <c r="B2608" i="5"/>
  <c r="A2608" i="5"/>
  <c r="AE2607" i="5"/>
  <c r="AD2607" i="5"/>
  <c r="AC2607" i="5"/>
  <c r="AB2607" i="5"/>
  <c r="AA2607" i="5"/>
  <c r="Z2607" i="5"/>
  <c r="Y2607" i="5"/>
  <c r="X2607" i="5"/>
  <c r="W2607" i="5"/>
  <c r="V2607" i="5"/>
  <c r="U2607" i="5"/>
  <c r="T2607" i="5"/>
  <c r="AF2607" i="5" s="1"/>
  <c r="S2607" i="5"/>
  <c r="R2607" i="5"/>
  <c r="Q2607" i="5"/>
  <c r="P2607" i="5"/>
  <c r="O2607" i="5"/>
  <c r="N2607" i="5"/>
  <c r="M2607" i="5"/>
  <c r="L2607" i="5"/>
  <c r="K2607" i="5"/>
  <c r="J2607" i="5"/>
  <c r="I2607" i="5"/>
  <c r="H2607" i="5"/>
  <c r="G2607" i="5"/>
  <c r="F2607" i="5"/>
  <c r="E2607" i="5"/>
  <c r="D2607" i="5"/>
  <c r="C2607" i="5"/>
  <c r="B2607" i="5"/>
  <c r="A2607" i="5"/>
  <c r="AD2606" i="5"/>
  <c r="AC2606" i="5"/>
  <c r="AB2606" i="5"/>
  <c r="AA2606" i="5"/>
  <c r="Z2606" i="5"/>
  <c r="Y2606" i="5"/>
  <c r="X2606" i="5"/>
  <c r="W2606" i="5"/>
  <c r="V2606" i="5"/>
  <c r="U2606" i="5"/>
  <c r="S2606" i="5"/>
  <c r="R2606" i="5"/>
  <c r="Q2606" i="5"/>
  <c r="P2606" i="5"/>
  <c r="O2606" i="5"/>
  <c r="N2606" i="5"/>
  <c r="M2606" i="5"/>
  <c r="L2606" i="5"/>
  <c r="K2606" i="5"/>
  <c r="J2606" i="5"/>
  <c r="I2606" i="5"/>
  <c r="H2606" i="5"/>
  <c r="G2606" i="5"/>
  <c r="F2606" i="5"/>
  <c r="E2606" i="5"/>
  <c r="D2606" i="5"/>
  <c r="C2606" i="5"/>
  <c r="B2606" i="5"/>
  <c r="A2606" i="5"/>
  <c r="AE2605" i="5"/>
  <c r="AD2605" i="5"/>
  <c r="AC2605" i="5"/>
  <c r="AB2605" i="5"/>
  <c r="AA2605" i="5"/>
  <c r="Z2605" i="5"/>
  <c r="Y2605" i="5"/>
  <c r="X2605" i="5"/>
  <c r="W2605" i="5"/>
  <c r="V2605" i="5"/>
  <c r="U2605" i="5"/>
  <c r="T2605" i="5"/>
  <c r="AF2605" i="5" s="1"/>
  <c r="S2605" i="5"/>
  <c r="R2605" i="5"/>
  <c r="Q2605" i="5"/>
  <c r="P2605" i="5"/>
  <c r="O2605" i="5"/>
  <c r="N2605" i="5"/>
  <c r="M2605" i="5"/>
  <c r="L2605" i="5"/>
  <c r="K2605" i="5"/>
  <c r="J2605" i="5"/>
  <c r="I2605" i="5"/>
  <c r="H2605" i="5"/>
  <c r="G2605" i="5"/>
  <c r="F2605" i="5"/>
  <c r="E2605" i="5"/>
  <c r="D2605" i="5"/>
  <c r="C2605" i="5"/>
  <c r="B2605" i="5"/>
  <c r="A2605" i="5"/>
  <c r="AD2604" i="5"/>
  <c r="AC2604" i="5"/>
  <c r="AB2604" i="5"/>
  <c r="AA2604" i="5"/>
  <c r="Z2604" i="5"/>
  <c r="Y2604" i="5"/>
  <c r="X2604" i="5"/>
  <c r="W2604" i="5"/>
  <c r="V2604" i="5"/>
  <c r="U2604" i="5"/>
  <c r="S2604" i="5"/>
  <c r="R2604" i="5"/>
  <c r="Q2604" i="5"/>
  <c r="P2604" i="5"/>
  <c r="O2604" i="5"/>
  <c r="N2604" i="5"/>
  <c r="M2604" i="5"/>
  <c r="L2604" i="5"/>
  <c r="K2604" i="5"/>
  <c r="J2604" i="5"/>
  <c r="I2604" i="5"/>
  <c r="H2604" i="5"/>
  <c r="G2604" i="5"/>
  <c r="F2604" i="5"/>
  <c r="E2604" i="5"/>
  <c r="D2604" i="5"/>
  <c r="T2604" i="5" s="1"/>
  <c r="AF2604" i="5" s="1"/>
  <c r="C2604" i="5"/>
  <c r="B2604" i="5"/>
  <c r="A2604" i="5"/>
  <c r="AD2603" i="5"/>
  <c r="AC2603" i="5"/>
  <c r="AB2603" i="5"/>
  <c r="AA2603" i="5"/>
  <c r="Z2603" i="5"/>
  <c r="Y2603" i="5"/>
  <c r="X2603" i="5"/>
  <c r="W2603" i="5"/>
  <c r="V2603" i="5"/>
  <c r="U2603" i="5"/>
  <c r="S2603" i="5"/>
  <c r="R2603" i="5"/>
  <c r="Q2603" i="5"/>
  <c r="P2603" i="5"/>
  <c r="O2603" i="5"/>
  <c r="N2603" i="5"/>
  <c r="M2603" i="5"/>
  <c r="L2603" i="5"/>
  <c r="K2603" i="5"/>
  <c r="J2603" i="5"/>
  <c r="I2603" i="5"/>
  <c r="H2603" i="5"/>
  <c r="G2603" i="5"/>
  <c r="F2603" i="5"/>
  <c r="E2603" i="5"/>
  <c r="D2603" i="5"/>
  <c r="C2603" i="5"/>
  <c r="B2603" i="5"/>
  <c r="A2603" i="5"/>
  <c r="AE2602" i="5"/>
  <c r="AD2602" i="5"/>
  <c r="AC2602" i="5"/>
  <c r="AB2602" i="5"/>
  <c r="AA2602" i="5"/>
  <c r="Z2602" i="5"/>
  <c r="Y2602" i="5"/>
  <c r="X2602" i="5"/>
  <c r="W2602" i="5"/>
  <c r="V2602" i="5"/>
  <c r="U2602" i="5"/>
  <c r="T2602" i="5"/>
  <c r="AF2602" i="5" s="1"/>
  <c r="S2602" i="5"/>
  <c r="R2602" i="5"/>
  <c r="Q2602" i="5"/>
  <c r="P2602" i="5"/>
  <c r="O2602" i="5"/>
  <c r="N2602" i="5"/>
  <c r="M2602" i="5"/>
  <c r="L2602" i="5"/>
  <c r="K2602" i="5"/>
  <c r="J2602" i="5"/>
  <c r="I2602" i="5"/>
  <c r="H2602" i="5"/>
  <c r="G2602" i="5"/>
  <c r="F2602" i="5"/>
  <c r="E2602" i="5"/>
  <c r="D2602" i="5"/>
  <c r="C2602" i="5"/>
  <c r="B2602" i="5"/>
  <c r="A2602" i="5"/>
  <c r="AD2601" i="5"/>
  <c r="AC2601" i="5"/>
  <c r="AB2601" i="5"/>
  <c r="AA2601" i="5"/>
  <c r="Z2601" i="5"/>
  <c r="Y2601" i="5"/>
  <c r="X2601" i="5"/>
  <c r="W2601" i="5"/>
  <c r="V2601" i="5"/>
  <c r="U2601" i="5"/>
  <c r="T2601" i="5"/>
  <c r="AF2601" i="5" s="1"/>
  <c r="S2601" i="5"/>
  <c r="R2601" i="5"/>
  <c r="Q2601" i="5"/>
  <c r="P2601" i="5"/>
  <c r="O2601" i="5"/>
  <c r="N2601" i="5"/>
  <c r="M2601" i="5"/>
  <c r="L2601" i="5"/>
  <c r="K2601" i="5"/>
  <c r="J2601" i="5"/>
  <c r="I2601" i="5"/>
  <c r="H2601" i="5"/>
  <c r="G2601" i="5"/>
  <c r="F2601" i="5"/>
  <c r="E2601" i="5"/>
  <c r="D2601" i="5"/>
  <c r="AE2601" i="5" s="1"/>
  <c r="C2601" i="5"/>
  <c r="B2601" i="5"/>
  <c r="A2601" i="5"/>
  <c r="AD2600" i="5"/>
  <c r="AC2600" i="5"/>
  <c r="AB2600" i="5"/>
  <c r="AA2600" i="5"/>
  <c r="Z2600" i="5"/>
  <c r="Y2600" i="5"/>
  <c r="X2600" i="5"/>
  <c r="W2600" i="5"/>
  <c r="V2600" i="5"/>
  <c r="U2600" i="5"/>
  <c r="S2600" i="5"/>
  <c r="R2600" i="5"/>
  <c r="Q2600" i="5"/>
  <c r="P2600" i="5"/>
  <c r="O2600" i="5"/>
  <c r="N2600" i="5"/>
  <c r="M2600" i="5"/>
  <c r="L2600" i="5"/>
  <c r="K2600" i="5"/>
  <c r="J2600" i="5"/>
  <c r="I2600" i="5"/>
  <c r="H2600" i="5"/>
  <c r="G2600" i="5"/>
  <c r="F2600" i="5"/>
  <c r="E2600" i="5"/>
  <c r="D2600" i="5"/>
  <c r="C2600" i="5"/>
  <c r="B2600" i="5"/>
  <c r="A2600" i="5"/>
  <c r="AE2599" i="5"/>
  <c r="AD2599" i="5"/>
  <c r="AC2599" i="5"/>
  <c r="AB2599" i="5"/>
  <c r="AA2599" i="5"/>
  <c r="Z2599" i="5"/>
  <c r="Y2599" i="5"/>
  <c r="X2599" i="5"/>
  <c r="W2599" i="5"/>
  <c r="V2599" i="5"/>
  <c r="U2599" i="5"/>
  <c r="T2599" i="5"/>
  <c r="AF2599" i="5" s="1"/>
  <c r="S2599" i="5"/>
  <c r="R2599" i="5"/>
  <c r="Q2599" i="5"/>
  <c r="P2599" i="5"/>
  <c r="O2599" i="5"/>
  <c r="N2599" i="5"/>
  <c r="M2599" i="5"/>
  <c r="L2599" i="5"/>
  <c r="K2599" i="5"/>
  <c r="J2599" i="5"/>
  <c r="I2599" i="5"/>
  <c r="H2599" i="5"/>
  <c r="G2599" i="5"/>
  <c r="F2599" i="5"/>
  <c r="E2599" i="5"/>
  <c r="D2599" i="5"/>
  <c r="C2599" i="5"/>
  <c r="B2599" i="5"/>
  <c r="A2599" i="5"/>
  <c r="AE2598" i="5"/>
  <c r="AD2598" i="5"/>
  <c r="AC2598" i="5"/>
  <c r="AB2598" i="5"/>
  <c r="AA2598" i="5"/>
  <c r="Z2598" i="5"/>
  <c r="Y2598" i="5"/>
  <c r="X2598" i="5"/>
  <c r="W2598" i="5"/>
  <c r="V2598" i="5"/>
  <c r="U2598" i="5"/>
  <c r="T2598" i="5"/>
  <c r="AF2598" i="5" s="1"/>
  <c r="S2598" i="5"/>
  <c r="R2598" i="5"/>
  <c r="Q2598" i="5"/>
  <c r="P2598" i="5"/>
  <c r="O2598" i="5"/>
  <c r="N2598" i="5"/>
  <c r="M2598" i="5"/>
  <c r="L2598" i="5"/>
  <c r="K2598" i="5"/>
  <c r="J2598" i="5"/>
  <c r="I2598" i="5"/>
  <c r="H2598" i="5"/>
  <c r="G2598" i="5"/>
  <c r="F2598" i="5"/>
  <c r="E2598" i="5"/>
  <c r="D2598" i="5"/>
  <c r="C2598" i="5"/>
  <c r="B2598" i="5"/>
  <c r="A2598" i="5"/>
  <c r="AD2597" i="5"/>
  <c r="AC2597" i="5"/>
  <c r="AB2597" i="5"/>
  <c r="AA2597" i="5"/>
  <c r="Z2597" i="5"/>
  <c r="Y2597" i="5"/>
  <c r="X2597" i="5"/>
  <c r="W2597" i="5"/>
  <c r="V2597" i="5"/>
  <c r="U2597" i="5"/>
  <c r="S2597" i="5"/>
  <c r="R2597" i="5"/>
  <c r="Q2597" i="5"/>
  <c r="P2597" i="5"/>
  <c r="O2597" i="5"/>
  <c r="N2597" i="5"/>
  <c r="M2597" i="5"/>
  <c r="L2597" i="5"/>
  <c r="K2597" i="5"/>
  <c r="J2597" i="5"/>
  <c r="I2597" i="5"/>
  <c r="H2597" i="5"/>
  <c r="G2597" i="5"/>
  <c r="F2597" i="5"/>
  <c r="E2597" i="5"/>
  <c r="D2597" i="5"/>
  <c r="C2597" i="5"/>
  <c r="B2597" i="5"/>
  <c r="A2597" i="5"/>
  <c r="AE2596" i="5"/>
  <c r="AD2596" i="5"/>
  <c r="AC2596" i="5"/>
  <c r="AB2596" i="5"/>
  <c r="AA2596" i="5"/>
  <c r="Z2596" i="5"/>
  <c r="Y2596" i="5"/>
  <c r="X2596" i="5"/>
  <c r="W2596" i="5"/>
  <c r="V2596" i="5"/>
  <c r="U2596" i="5"/>
  <c r="T2596" i="5"/>
  <c r="AF2596" i="5" s="1"/>
  <c r="S2596" i="5"/>
  <c r="R2596" i="5"/>
  <c r="Q2596" i="5"/>
  <c r="P2596" i="5"/>
  <c r="O2596" i="5"/>
  <c r="N2596" i="5"/>
  <c r="M2596" i="5"/>
  <c r="L2596" i="5"/>
  <c r="K2596" i="5"/>
  <c r="J2596" i="5"/>
  <c r="I2596" i="5"/>
  <c r="H2596" i="5"/>
  <c r="G2596" i="5"/>
  <c r="F2596" i="5"/>
  <c r="E2596" i="5"/>
  <c r="D2596" i="5"/>
  <c r="C2596" i="5"/>
  <c r="B2596" i="5"/>
  <c r="A2596" i="5"/>
  <c r="AE2595" i="5"/>
  <c r="AD2595" i="5"/>
  <c r="AC2595" i="5"/>
  <c r="AB2595" i="5"/>
  <c r="AA2595" i="5"/>
  <c r="Z2595" i="5"/>
  <c r="Y2595" i="5"/>
  <c r="X2595" i="5"/>
  <c r="W2595" i="5"/>
  <c r="V2595" i="5"/>
  <c r="U2595" i="5"/>
  <c r="T2595" i="5"/>
  <c r="AF2595" i="5" s="1"/>
  <c r="S2595" i="5"/>
  <c r="R2595" i="5"/>
  <c r="Q2595" i="5"/>
  <c r="P2595" i="5"/>
  <c r="O2595" i="5"/>
  <c r="N2595" i="5"/>
  <c r="M2595" i="5"/>
  <c r="L2595" i="5"/>
  <c r="K2595" i="5"/>
  <c r="J2595" i="5"/>
  <c r="I2595" i="5"/>
  <c r="H2595" i="5"/>
  <c r="G2595" i="5"/>
  <c r="F2595" i="5"/>
  <c r="E2595" i="5"/>
  <c r="D2595" i="5"/>
  <c r="C2595" i="5"/>
  <c r="B2595" i="5"/>
  <c r="A2595" i="5"/>
  <c r="AD2594" i="5"/>
  <c r="AC2594" i="5"/>
  <c r="AB2594" i="5"/>
  <c r="AA2594" i="5"/>
  <c r="Z2594" i="5"/>
  <c r="Y2594" i="5"/>
  <c r="X2594" i="5"/>
  <c r="W2594" i="5"/>
  <c r="V2594" i="5"/>
  <c r="U2594" i="5"/>
  <c r="S2594" i="5"/>
  <c r="R2594" i="5"/>
  <c r="Q2594" i="5"/>
  <c r="P2594" i="5"/>
  <c r="O2594" i="5"/>
  <c r="N2594" i="5"/>
  <c r="M2594" i="5"/>
  <c r="L2594" i="5"/>
  <c r="K2594" i="5"/>
  <c r="J2594" i="5"/>
  <c r="I2594" i="5"/>
  <c r="H2594" i="5"/>
  <c r="G2594" i="5"/>
  <c r="F2594" i="5"/>
  <c r="E2594" i="5"/>
  <c r="D2594" i="5"/>
  <c r="C2594" i="5"/>
  <c r="B2594" i="5"/>
  <c r="A2594" i="5"/>
  <c r="AE2593" i="5"/>
  <c r="AD2593" i="5"/>
  <c r="AC2593" i="5"/>
  <c r="AB2593" i="5"/>
  <c r="AA2593" i="5"/>
  <c r="Z2593" i="5"/>
  <c r="Y2593" i="5"/>
  <c r="X2593" i="5"/>
  <c r="W2593" i="5"/>
  <c r="V2593" i="5"/>
  <c r="U2593" i="5"/>
  <c r="T2593" i="5"/>
  <c r="AF2593" i="5" s="1"/>
  <c r="S2593" i="5"/>
  <c r="R2593" i="5"/>
  <c r="Q2593" i="5"/>
  <c r="P2593" i="5"/>
  <c r="O2593" i="5"/>
  <c r="N2593" i="5"/>
  <c r="M2593" i="5"/>
  <c r="L2593" i="5"/>
  <c r="K2593" i="5"/>
  <c r="J2593" i="5"/>
  <c r="I2593" i="5"/>
  <c r="H2593" i="5"/>
  <c r="G2593" i="5"/>
  <c r="F2593" i="5"/>
  <c r="E2593" i="5"/>
  <c r="D2593" i="5"/>
  <c r="C2593" i="5"/>
  <c r="B2593" i="5"/>
  <c r="A2593" i="5"/>
  <c r="AE2592" i="5"/>
  <c r="AD2592" i="5"/>
  <c r="AC2592" i="5"/>
  <c r="AB2592" i="5"/>
  <c r="AA2592" i="5"/>
  <c r="Z2592" i="5"/>
  <c r="Y2592" i="5"/>
  <c r="X2592" i="5"/>
  <c r="W2592" i="5"/>
  <c r="V2592" i="5"/>
  <c r="U2592" i="5"/>
  <c r="T2592" i="5"/>
  <c r="AF2592" i="5" s="1"/>
  <c r="S2592" i="5"/>
  <c r="R2592" i="5"/>
  <c r="Q2592" i="5"/>
  <c r="P2592" i="5"/>
  <c r="O2592" i="5"/>
  <c r="N2592" i="5"/>
  <c r="M2592" i="5"/>
  <c r="L2592" i="5"/>
  <c r="K2592" i="5"/>
  <c r="J2592" i="5"/>
  <c r="I2592" i="5"/>
  <c r="H2592" i="5"/>
  <c r="G2592" i="5"/>
  <c r="F2592" i="5"/>
  <c r="E2592" i="5"/>
  <c r="D2592" i="5"/>
  <c r="C2592" i="5"/>
  <c r="B2592" i="5"/>
  <c r="A2592" i="5"/>
  <c r="AD2591" i="5"/>
  <c r="AC2591" i="5"/>
  <c r="AB2591" i="5"/>
  <c r="AA2591" i="5"/>
  <c r="Z2591" i="5"/>
  <c r="Y2591" i="5"/>
  <c r="X2591" i="5"/>
  <c r="W2591" i="5"/>
  <c r="V2591" i="5"/>
  <c r="U2591" i="5"/>
  <c r="S2591" i="5"/>
  <c r="R2591" i="5"/>
  <c r="Q2591" i="5"/>
  <c r="P2591" i="5"/>
  <c r="O2591" i="5"/>
  <c r="N2591" i="5"/>
  <c r="M2591" i="5"/>
  <c r="L2591" i="5"/>
  <c r="K2591" i="5"/>
  <c r="J2591" i="5"/>
  <c r="I2591" i="5"/>
  <c r="H2591" i="5"/>
  <c r="G2591" i="5"/>
  <c r="F2591" i="5"/>
  <c r="E2591" i="5"/>
  <c r="D2591" i="5"/>
  <c r="C2591" i="5"/>
  <c r="B2591" i="5"/>
  <c r="A2591" i="5"/>
  <c r="AE2590" i="5"/>
  <c r="AD2590" i="5"/>
  <c r="AC2590" i="5"/>
  <c r="AB2590" i="5"/>
  <c r="AA2590" i="5"/>
  <c r="Z2590" i="5"/>
  <c r="Y2590" i="5"/>
  <c r="X2590" i="5"/>
  <c r="W2590" i="5"/>
  <c r="V2590" i="5"/>
  <c r="U2590" i="5"/>
  <c r="T2590" i="5"/>
  <c r="AF2590" i="5" s="1"/>
  <c r="S2590" i="5"/>
  <c r="R2590" i="5"/>
  <c r="Q2590" i="5"/>
  <c r="P2590" i="5"/>
  <c r="O2590" i="5"/>
  <c r="N2590" i="5"/>
  <c r="M2590" i="5"/>
  <c r="L2590" i="5"/>
  <c r="K2590" i="5"/>
  <c r="J2590" i="5"/>
  <c r="I2590" i="5"/>
  <c r="H2590" i="5"/>
  <c r="G2590" i="5"/>
  <c r="F2590" i="5"/>
  <c r="E2590" i="5"/>
  <c r="D2590" i="5"/>
  <c r="C2590" i="5"/>
  <c r="B2590" i="5"/>
  <c r="A2590" i="5"/>
  <c r="AD2589" i="5"/>
  <c r="AC2589" i="5"/>
  <c r="AB2589" i="5"/>
  <c r="AA2589" i="5"/>
  <c r="Z2589" i="5"/>
  <c r="Y2589" i="5"/>
  <c r="X2589" i="5"/>
  <c r="W2589" i="5"/>
  <c r="V2589" i="5"/>
  <c r="U2589" i="5"/>
  <c r="S2589" i="5"/>
  <c r="R2589" i="5"/>
  <c r="Q2589" i="5"/>
  <c r="P2589" i="5"/>
  <c r="O2589" i="5"/>
  <c r="N2589" i="5"/>
  <c r="M2589" i="5"/>
  <c r="L2589" i="5"/>
  <c r="K2589" i="5"/>
  <c r="J2589" i="5"/>
  <c r="I2589" i="5"/>
  <c r="H2589" i="5"/>
  <c r="G2589" i="5"/>
  <c r="F2589" i="5"/>
  <c r="E2589" i="5"/>
  <c r="D2589" i="5"/>
  <c r="C2589" i="5"/>
  <c r="B2589" i="5"/>
  <c r="A2589" i="5"/>
  <c r="AD2588" i="5"/>
  <c r="AC2588" i="5"/>
  <c r="AB2588" i="5"/>
  <c r="AA2588" i="5"/>
  <c r="Z2588" i="5"/>
  <c r="Y2588" i="5"/>
  <c r="X2588" i="5"/>
  <c r="W2588" i="5"/>
  <c r="V2588" i="5"/>
  <c r="U2588" i="5"/>
  <c r="S2588" i="5"/>
  <c r="R2588" i="5"/>
  <c r="Q2588" i="5"/>
  <c r="P2588" i="5"/>
  <c r="O2588" i="5"/>
  <c r="N2588" i="5"/>
  <c r="M2588" i="5"/>
  <c r="L2588" i="5"/>
  <c r="K2588" i="5"/>
  <c r="J2588" i="5"/>
  <c r="I2588" i="5"/>
  <c r="H2588" i="5"/>
  <c r="G2588" i="5"/>
  <c r="F2588" i="5"/>
  <c r="E2588" i="5"/>
  <c r="D2588" i="5"/>
  <c r="C2588" i="5"/>
  <c r="B2588" i="5"/>
  <c r="A2588" i="5"/>
  <c r="AE2587" i="5"/>
  <c r="AD2587" i="5"/>
  <c r="AC2587" i="5"/>
  <c r="AB2587" i="5"/>
  <c r="AA2587" i="5"/>
  <c r="Z2587" i="5"/>
  <c r="Y2587" i="5"/>
  <c r="X2587" i="5"/>
  <c r="W2587" i="5"/>
  <c r="V2587" i="5"/>
  <c r="U2587" i="5"/>
  <c r="T2587" i="5"/>
  <c r="AF2587" i="5" s="1"/>
  <c r="S2587" i="5"/>
  <c r="R2587" i="5"/>
  <c r="Q2587" i="5"/>
  <c r="P2587" i="5"/>
  <c r="O2587" i="5"/>
  <c r="N2587" i="5"/>
  <c r="M2587" i="5"/>
  <c r="L2587" i="5"/>
  <c r="K2587" i="5"/>
  <c r="J2587" i="5"/>
  <c r="I2587" i="5"/>
  <c r="H2587" i="5"/>
  <c r="G2587" i="5"/>
  <c r="F2587" i="5"/>
  <c r="E2587" i="5"/>
  <c r="D2587" i="5"/>
  <c r="C2587" i="5"/>
  <c r="B2587" i="5"/>
  <c r="A2587" i="5"/>
  <c r="AE2586" i="5"/>
  <c r="AD2586" i="5"/>
  <c r="AC2586" i="5"/>
  <c r="AB2586" i="5"/>
  <c r="AA2586" i="5"/>
  <c r="Z2586" i="5"/>
  <c r="Y2586" i="5"/>
  <c r="X2586" i="5"/>
  <c r="W2586" i="5"/>
  <c r="V2586" i="5"/>
  <c r="U2586" i="5"/>
  <c r="T2586" i="5"/>
  <c r="AF2586" i="5" s="1"/>
  <c r="S2586" i="5"/>
  <c r="R2586" i="5"/>
  <c r="Q2586" i="5"/>
  <c r="P2586" i="5"/>
  <c r="O2586" i="5"/>
  <c r="N2586" i="5"/>
  <c r="M2586" i="5"/>
  <c r="L2586" i="5"/>
  <c r="K2586" i="5"/>
  <c r="J2586" i="5"/>
  <c r="I2586" i="5"/>
  <c r="H2586" i="5"/>
  <c r="G2586" i="5"/>
  <c r="F2586" i="5"/>
  <c r="E2586" i="5"/>
  <c r="D2586" i="5"/>
  <c r="C2586" i="5"/>
  <c r="B2586" i="5"/>
  <c r="A2586" i="5"/>
  <c r="AD2585" i="5"/>
  <c r="AC2585" i="5"/>
  <c r="AB2585" i="5"/>
  <c r="AA2585" i="5"/>
  <c r="Z2585" i="5"/>
  <c r="Y2585" i="5"/>
  <c r="X2585" i="5"/>
  <c r="W2585" i="5"/>
  <c r="V2585" i="5"/>
  <c r="U2585" i="5"/>
  <c r="S2585" i="5"/>
  <c r="R2585" i="5"/>
  <c r="Q2585" i="5"/>
  <c r="P2585" i="5"/>
  <c r="O2585" i="5"/>
  <c r="N2585" i="5"/>
  <c r="M2585" i="5"/>
  <c r="L2585" i="5"/>
  <c r="K2585" i="5"/>
  <c r="J2585" i="5"/>
  <c r="I2585" i="5"/>
  <c r="H2585" i="5"/>
  <c r="G2585" i="5"/>
  <c r="F2585" i="5"/>
  <c r="E2585" i="5"/>
  <c r="D2585" i="5"/>
  <c r="C2585" i="5"/>
  <c r="B2585" i="5"/>
  <c r="A2585" i="5"/>
  <c r="AE2584" i="5"/>
  <c r="AD2584" i="5"/>
  <c r="AC2584" i="5"/>
  <c r="AB2584" i="5"/>
  <c r="AA2584" i="5"/>
  <c r="Z2584" i="5"/>
  <c r="Y2584" i="5"/>
  <c r="X2584" i="5"/>
  <c r="W2584" i="5"/>
  <c r="V2584" i="5"/>
  <c r="U2584" i="5"/>
  <c r="T2584" i="5"/>
  <c r="AF2584" i="5" s="1"/>
  <c r="S2584" i="5"/>
  <c r="R2584" i="5"/>
  <c r="Q2584" i="5"/>
  <c r="P2584" i="5"/>
  <c r="O2584" i="5"/>
  <c r="N2584" i="5"/>
  <c r="M2584" i="5"/>
  <c r="L2584" i="5"/>
  <c r="K2584" i="5"/>
  <c r="J2584" i="5"/>
  <c r="I2584" i="5"/>
  <c r="H2584" i="5"/>
  <c r="G2584" i="5"/>
  <c r="F2584" i="5"/>
  <c r="E2584" i="5"/>
  <c r="D2584" i="5"/>
  <c r="C2584" i="5"/>
  <c r="B2584" i="5"/>
  <c r="A2584" i="5"/>
  <c r="AE2583" i="5"/>
  <c r="AD2583" i="5"/>
  <c r="AC2583" i="5"/>
  <c r="AB2583" i="5"/>
  <c r="AA2583" i="5"/>
  <c r="Z2583" i="5"/>
  <c r="Y2583" i="5"/>
  <c r="X2583" i="5"/>
  <c r="W2583" i="5"/>
  <c r="V2583" i="5"/>
  <c r="U2583" i="5"/>
  <c r="T2583" i="5"/>
  <c r="AF2583" i="5" s="1"/>
  <c r="S2583" i="5"/>
  <c r="R2583" i="5"/>
  <c r="Q2583" i="5"/>
  <c r="P2583" i="5"/>
  <c r="O2583" i="5"/>
  <c r="N2583" i="5"/>
  <c r="M2583" i="5"/>
  <c r="L2583" i="5"/>
  <c r="K2583" i="5"/>
  <c r="J2583" i="5"/>
  <c r="I2583" i="5"/>
  <c r="H2583" i="5"/>
  <c r="G2583" i="5"/>
  <c r="F2583" i="5"/>
  <c r="E2583" i="5"/>
  <c r="D2583" i="5"/>
  <c r="C2583" i="5"/>
  <c r="B2583" i="5"/>
  <c r="A2583" i="5"/>
  <c r="AD2582" i="5"/>
  <c r="AC2582" i="5"/>
  <c r="AB2582" i="5"/>
  <c r="AA2582" i="5"/>
  <c r="Z2582" i="5"/>
  <c r="Y2582" i="5"/>
  <c r="X2582" i="5"/>
  <c r="W2582" i="5"/>
  <c r="V2582" i="5"/>
  <c r="U2582" i="5"/>
  <c r="S2582" i="5"/>
  <c r="R2582" i="5"/>
  <c r="Q2582" i="5"/>
  <c r="P2582" i="5"/>
  <c r="O2582" i="5"/>
  <c r="N2582" i="5"/>
  <c r="M2582" i="5"/>
  <c r="L2582" i="5"/>
  <c r="K2582" i="5"/>
  <c r="J2582" i="5"/>
  <c r="I2582" i="5"/>
  <c r="H2582" i="5"/>
  <c r="G2582" i="5"/>
  <c r="F2582" i="5"/>
  <c r="E2582" i="5"/>
  <c r="D2582" i="5"/>
  <c r="C2582" i="5"/>
  <c r="B2582" i="5"/>
  <c r="A2582" i="5"/>
  <c r="AE2581" i="5"/>
  <c r="AD2581" i="5"/>
  <c r="AC2581" i="5"/>
  <c r="AB2581" i="5"/>
  <c r="AA2581" i="5"/>
  <c r="Z2581" i="5"/>
  <c r="Y2581" i="5"/>
  <c r="X2581" i="5"/>
  <c r="W2581" i="5"/>
  <c r="V2581" i="5"/>
  <c r="U2581" i="5"/>
  <c r="T2581" i="5"/>
  <c r="AF2581" i="5" s="1"/>
  <c r="S2581" i="5"/>
  <c r="R2581" i="5"/>
  <c r="Q2581" i="5"/>
  <c r="P2581" i="5"/>
  <c r="O2581" i="5"/>
  <c r="N2581" i="5"/>
  <c r="M2581" i="5"/>
  <c r="L2581" i="5"/>
  <c r="K2581" i="5"/>
  <c r="J2581" i="5"/>
  <c r="I2581" i="5"/>
  <c r="H2581" i="5"/>
  <c r="G2581" i="5"/>
  <c r="F2581" i="5"/>
  <c r="E2581" i="5"/>
  <c r="D2581" i="5"/>
  <c r="C2581" i="5"/>
  <c r="B2581" i="5"/>
  <c r="A2581" i="5"/>
  <c r="AD2580" i="5"/>
  <c r="AC2580" i="5"/>
  <c r="AB2580" i="5"/>
  <c r="AA2580" i="5"/>
  <c r="Z2580" i="5"/>
  <c r="Y2580" i="5"/>
  <c r="X2580" i="5"/>
  <c r="W2580" i="5"/>
  <c r="V2580" i="5"/>
  <c r="U2580" i="5"/>
  <c r="S2580" i="5"/>
  <c r="R2580" i="5"/>
  <c r="Q2580" i="5"/>
  <c r="P2580" i="5"/>
  <c r="O2580" i="5"/>
  <c r="N2580" i="5"/>
  <c r="M2580" i="5"/>
  <c r="L2580" i="5"/>
  <c r="K2580" i="5"/>
  <c r="J2580" i="5"/>
  <c r="I2580" i="5"/>
  <c r="H2580" i="5"/>
  <c r="G2580" i="5"/>
  <c r="F2580" i="5"/>
  <c r="E2580" i="5"/>
  <c r="D2580" i="5"/>
  <c r="C2580" i="5"/>
  <c r="B2580" i="5"/>
  <c r="A2580" i="5"/>
  <c r="AD2579" i="5"/>
  <c r="AC2579" i="5"/>
  <c r="AB2579" i="5"/>
  <c r="AA2579" i="5"/>
  <c r="Z2579" i="5"/>
  <c r="Y2579" i="5"/>
  <c r="X2579" i="5"/>
  <c r="W2579" i="5"/>
  <c r="V2579" i="5"/>
  <c r="U2579" i="5"/>
  <c r="S2579" i="5"/>
  <c r="R2579" i="5"/>
  <c r="Q2579" i="5"/>
  <c r="P2579" i="5"/>
  <c r="O2579" i="5"/>
  <c r="N2579" i="5"/>
  <c r="M2579" i="5"/>
  <c r="L2579" i="5"/>
  <c r="K2579" i="5"/>
  <c r="J2579" i="5"/>
  <c r="I2579" i="5"/>
  <c r="H2579" i="5"/>
  <c r="G2579" i="5"/>
  <c r="F2579" i="5"/>
  <c r="E2579" i="5"/>
  <c r="D2579" i="5"/>
  <c r="C2579" i="5"/>
  <c r="B2579" i="5"/>
  <c r="A2579" i="5"/>
  <c r="AE2578" i="5"/>
  <c r="AD2578" i="5"/>
  <c r="AC2578" i="5"/>
  <c r="AB2578" i="5"/>
  <c r="AA2578" i="5"/>
  <c r="Z2578" i="5"/>
  <c r="Y2578" i="5"/>
  <c r="X2578" i="5"/>
  <c r="W2578" i="5"/>
  <c r="V2578" i="5"/>
  <c r="U2578" i="5"/>
  <c r="T2578" i="5"/>
  <c r="AF2578" i="5" s="1"/>
  <c r="S2578" i="5"/>
  <c r="R2578" i="5"/>
  <c r="Q2578" i="5"/>
  <c r="P2578" i="5"/>
  <c r="O2578" i="5"/>
  <c r="N2578" i="5"/>
  <c r="M2578" i="5"/>
  <c r="L2578" i="5"/>
  <c r="K2578" i="5"/>
  <c r="J2578" i="5"/>
  <c r="I2578" i="5"/>
  <c r="H2578" i="5"/>
  <c r="G2578" i="5"/>
  <c r="F2578" i="5"/>
  <c r="E2578" i="5"/>
  <c r="D2578" i="5"/>
  <c r="C2578" i="5"/>
  <c r="B2578" i="5"/>
  <c r="A2578" i="5"/>
  <c r="AD2577" i="5"/>
  <c r="AC2577" i="5"/>
  <c r="AB2577" i="5"/>
  <c r="AA2577" i="5"/>
  <c r="Z2577" i="5"/>
  <c r="Y2577" i="5"/>
  <c r="X2577" i="5"/>
  <c r="W2577" i="5"/>
  <c r="V2577" i="5"/>
  <c r="U2577" i="5"/>
  <c r="S2577" i="5"/>
  <c r="R2577" i="5"/>
  <c r="Q2577" i="5"/>
  <c r="P2577" i="5"/>
  <c r="O2577" i="5"/>
  <c r="N2577" i="5"/>
  <c r="M2577" i="5"/>
  <c r="L2577" i="5"/>
  <c r="K2577" i="5"/>
  <c r="J2577" i="5"/>
  <c r="I2577" i="5"/>
  <c r="H2577" i="5"/>
  <c r="G2577" i="5"/>
  <c r="F2577" i="5"/>
  <c r="E2577" i="5"/>
  <c r="D2577" i="5"/>
  <c r="AE2577" i="5" s="1"/>
  <c r="C2577" i="5"/>
  <c r="B2577" i="5"/>
  <c r="A2577" i="5"/>
  <c r="AD2576" i="5"/>
  <c r="AC2576" i="5"/>
  <c r="AB2576" i="5"/>
  <c r="AA2576" i="5"/>
  <c r="Z2576" i="5"/>
  <c r="Y2576" i="5"/>
  <c r="X2576" i="5"/>
  <c r="W2576" i="5"/>
  <c r="V2576" i="5"/>
  <c r="U2576" i="5"/>
  <c r="S2576" i="5"/>
  <c r="R2576" i="5"/>
  <c r="Q2576" i="5"/>
  <c r="P2576" i="5"/>
  <c r="O2576" i="5"/>
  <c r="N2576" i="5"/>
  <c r="M2576" i="5"/>
  <c r="L2576" i="5"/>
  <c r="K2576" i="5"/>
  <c r="J2576" i="5"/>
  <c r="I2576" i="5"/>
  <c r="H2576" i="5"/>
  <c r="G2576" i="5"/>
  <c r="F2576" i="5"/>
  <c r="E2576" i="5"/>
  <c r="D2576" i="5"/>
  <c r="C2576" i="5"/>
  <c r="B2576" i="5"/>
  <c r="A2576" i="5"/>
  <c r="AE2575" i="5"/>
  <c r="AD2575" i="5"/>
  <c r="AC2575" i="5"/>
  <c r="AB2575" i="5"/>
  <c r="AA2575" i="5"/>
  <c r="Z2575" i="5"/>
  <c r="Y2575" i="5"/>
  <c r="X2575" i="5"/>
  <c r="W2575" i="5"/>
  <c r="V2575" i="5"/>
  <c r="U2575" i="5"/>
  <c r="T2575" i="5"/>
  <c r="AF2575" i="5" s="1"/>
  <c r="S2575" i="5"/>
  <c r="R2575" i="5"/>
  <c r="Q2575" i="5"/>
  <c r="P2575" i="5"/>
  <c r="O2575" i="5"/>
  <c r="N2575" i="5"/>
  <c r="M2575" i="5"/>
  <c r="L2575" i="5"/>
  <c r="K2575" i="5"/>
  <c r="J2575" i="5"/>
  <c r="I2575" i="5"/>
  <c r="H2575" i="5"/>
  <c r="G2575" i="5"/>
  <c r="F2575" i="5"/>
  <c r="E2575" i="5"/>
  <c r="D2575" i="5"/>
  <c r="C2575" i="5"/>
  <c r="B2575" i="5"/>
  <c r="A2575" i="5"/>
  <c r="AE2574" i="5"/>
  <c r="AD2574" i="5"/>
  <c r="AC2574" i="5"/>
  <c r="AB2574" i="5"/>
  <c r="AA2574" i="5"/>
  <c r="Z2574" i="5"/>
  <c r="Y2574" i="5"/>
  <c r="X2574" i="5"/>
  <c r="W2574" i="5"/>
  <c r="V2574" i="5"/>
  <c r="U2574" i="5"/>
  <c r="T2574" i="5"/>
  <c r="AF2574" i="5" s="1"/>
  <c r="S2574" i="5"/>
  <c r="R2574" i="5"/>
  <c r="Q2574" i="5"/>
  <c r="P2574" i="5"/>
  <c r="O2574" i="5"/>
  <c r="N2574" i="5"/>
  <c r="M2574" i="5"/>
  <c r="L2574" i="5"/>
  <c r="K2574" i="5"/>
  <c r="J2574" i="5"/>
  <c r="I2574" i="5"/>
  <c r="H2574" i="5"/>
  <c r="G2574" i="5"/>
  <c r="F2574" i="5"/>
  <c r="E2574" i="5"/>
  <c r="D2574" i="5"/>
  <c r="C2574" i="5"/>
  <c r="B2574" i="5"/>
  <c r="A2574" i="5"/>
  <c r="AD2573" i="5"/>
  <c r="AC2573" i="5"/>
  <c r="AB2573" i="5"/>
  <c r="AA2573" i="5"/>
  <c r="Z2573" i="5"/>
  <c r="Y2573" i="5"/>
  <c r="X2573" i="5"/>
  <c r="W2573" i="5"/>
  <c r="V2573" i="5"/>
  <c r="U2573" i="5"/>
  <c r="S2573" i="5"/>
  <c r="R2573" i="5"/>
  <c r="Q2573" i="5"/>
  <c r="P2573" i="5"/>
  <c r="O2573" i="5"/>
  <c r="N2573" i="5"/>
  <c r="M2573" i="5"/>
  <c r="L2573" i="5"/>
  <c r="K2573" i="5"/>
  <c r="J2573" i="5"/>
  <c r="I2573" i="5"/>
  <c r="H2573" i="5"/>
  <c r="G2573" i="5"/>
  <c r="F2573" i="5"/>
  <c r="E2573" i="5"/>
  <c r="D2573" i="5"/>
  <c r="C2573" i="5"/>
  <c r="B2573" i="5"/>
  <c r="A2573" i="5"/>
  <c r="AE2572" i="5"/>
  <c r="AD2572" i="5"/>
  <c r="AC2572" i="5"/>
  <c r="AB2572" i="5"/>
  <c r="AA2572" i="5"/>
  <c r="Z2572" i="5"/>
  <c r="Y2572" i="5"/>
  <c r="X2572" i="5"/>
  <c r="W2572" i="5"/>
  <c r="V2572" i="5"/>
  <c r="U2572" i="5"/>
  <c r="T2572" i="5"/>
  <c r="AF2572" i="5" s="1"/>
  <c r="S2572" i="5"/>
  <c r="R2572" i="5"/>
  <c r="Q2572" i="5"/>
  <c r="P2572" i="5"/>
  <c r="O2572" i="5"/>
  <c r="N2572" i="5"/>
  <c r="M2572" i="5"/>
  <c r="L2572" i="5"/>
  <c r="K2572" i="5"/>
  <c r="J2572" i="5"/>
  <c r="I2572" i="5"/>
  <c r="H2572" i="5"/>
  <c r="G2572" i="5"/>
  <c r="F2572" i="5"/>
  <c r="E2572" i="5"/>
  <c r="D2572" i="5"/>
  <c r="C2572" i="5"/>
  <c r="B2572" i="5"/>
  <c r="A2572" i="5"/>
  <c r="AE2571" i="5"/>
  <c r="AD2571" i="5"/>
  <c r="AC2571" i="5"/>
  <c r="AB2571" i="5"/>
  <c r="AA2571" i="5"/>
  <c r="Z2571" i="5"/>
  <c r="Y2571" i="5"/>
  <c r="X2571" i="5"/>
  <c r="W2571" i="5"/>
  <c r="V2571" i="5"/>
  <c r="U2571" i="5"/>
  <c r="T2571" i="5"/>
  <c r="AF2571" i="5" s="1"/>
  <c r="S2571" i="5"/>
  <c r="R2571" i="5"/>
  <c r="Q2571" i="5"/>
  <c r="P2571" i="5"/>
  <c r="O2571" i="5"/>
  <c r="N2571" i="5"/>
  <c r="M2571" i="5"/>
  <c r="L2571" i="5"/>
  <c r="K2571" i="5"/>
  <c r="J2571" i="5"/>
  <c r="I2571" i="5"/>
  <c r="H2571" i="5"/>
  <c r="G2571" i="5"/>
  <c r="F2571" i="5"/>
  <c r="E2571" i="5"/>
  <c r="D2571" i="5"/>
  <c r="C2571" i="5"/>
  <c r="B2571" i="5"/>
  <c r="A2571" i="5"/>
  <c r="AD2570" i="5"/>
  <c r="AC2570" i="5"/>
  <c r="AB2570" i="5"/>
  <c r="AA2570" i="5"/>
  <c r="Z2570" i="5"/>
  <c r="Y2570" i="5"/>
  <c r="X2570" i="5"/>
  <c r="W2570" i="5"/>
  <c r="V2570" i="5"/>
  <c r="U2570" i="5"/>
  <c r="S2570" i="5"/>
  <c r="R2570" i="5"/>
  <c r="Q2570" i="5"/>
  <c r="P2570" i="5"/>
  <c r="O2570" i="5"/>
  <c r="N2570" i="5"/>
  <c r="M2570" i="5"/>
  <c r="L2570" i="5"/>
  <c r="K2570" i="5"/>
  <c r="J2570" i="5"/>
  <c r="I2570" i="5"/>
  <c r="H2570" i="5"/>
  <c r="G2570" i="5"/>
  <c r="F2570" i="5"/>
  <c r="E2570" i="5"/>
  <c r="D2570" i="5"/>
  <c r="C2570" i="5"/>
  <c r="B2570" i="5"/>
  <c r="A2570" i="5"/>
  <c r="AE2569" i="5"/>
  <c r="AD2569" i="5"/>
  <c r="AC2569" i="5"/>
  <c r="AB2569" i="5"/>
  <c r="AA2569" i="5"/>
  <c r="Z2569" i="5"/>
  <c r="Y2569" i="5"/>
  <c r="X2569" i="5"/>
  <c r="W2569" i="5"/>
  <c r="V2569" i="5"/>
  <c r="U2569" i="5"/>
  <c r="T2569" i="5"/>
  <c r="AF2569" i="5" s="1"/>
  <c r="S2569" i="5"/>
  <c r="R2569" i="5"/>
  <c r="Q2569" i="5"/>
  <c r="P2569" i="5"/>
  <c r="O2569" i="5"/>
  <c r="N2569" i="5"/>
  <c r="M2569" i="5"/>
  <c r="L2569" i="5"/>
  <c r="K2569" i="5"/>
  <c r="J2569" i="5"/>
  <c r="I2569" i="5"/>
  <c r="H2569" i="5"/>
  <c r="G2569" i="5"/>
  <c r="F2569" i="5"/>
  <c r="E2569" i="5"/>
  <c r="D2569" i="5"/>
  <c r="C2569" i="5"/>
  <c r="B2569" i="5"/>
  <c r="A2569" i="5"/>
  <c r="AE2568" i="5"/>
  <c r="AD2568" i="5"/>
  <c r="AC2568" i="5"/>
  <c r="AB2568" i="5"/>
  <c r="AA2568" i="5"/>
  <c r="Z2568" i="5"/>
  <c r="Y2568" i="5"/>
  <c r="X2568" i="5"/>
  <c r="W2568" i="5"/>
  <c r="V2568" i="5"/>
  <c r="U2568" i="5"/>
  <c r="T2568" i="5"/>
  <c r="AF2568" i="5" s="1"/>
  <c r="S2568" i="5"/>
  <c r="R2568" i="5"/>
  <c r="Q2568" i="5"/>
  <c r="P2568" i="5"/>
  <c r="O2568" i="5"/>
  <c r="N2568" i="5"/>
  <c r="M2568" i="5"/>
  <c r="L2568" i="5"/>
  <c r="K2568" i="5"/>
  <c r="J2568" i="5"/>
  <c r="I2568" i="5"/>
  <c r="H2568" i="5"/>
  <c r="G2568" i="5"/>
  <c r="F2568" i="5"/>
  <c r="E2568" i="5"/>
  <c r="D2568" i="5"/>
  <c r="C2568" i="5"/>
  <c r="B2568" i="5"/>
  <c r="A2568" i="5"/>
  <c r="AE2567" i="5"/>
  <c r="AD2567" i="5"/>
  <c r="AC2567" i="5"/>
  <c r="AB2567" i="5"/>
  <c r="AA2567" i="5"/>
  <c r="Z2567" i="5"/>
  <c r="Y2567" i="5"/>
  <c r="X2567" i="5"/>
  <c r="W2567" i="5"/>
  <c r="V2567" i="5"/>
  <c r="U2567" i="5"/>
  <c r="S2567" i="5"/>
  <c r="R2567" i="5"/>
  <c r="Q2567" i="5"/>
  <c r="P2567" i="5"/>
  <c r="O2567" i="5"/>
  <c r="N2567" i="5"/>
  <c r="M2567" i="5"/>
  <c r="L2567" i="5"/>
  <c r="K2567" i="5"/>
  <c r="J2567" i="5"/>
  <c r="I2567" i="5"/>
  <c r="H2567" i="5"/>
  <c r="G2567" i="5"/>
  <c r="F2567" i="5"/>
  <c r="E2567" i="5"/>
  <c r="D2567" i="5"/>
  <c r="T2567" i="5" s="1"/>
  <c r="AF2567" i="5" s="1"/>
  <c r="C2567" i="5"/>
  <c r="B2567" i="5"/>
  <c r="A2567" i="5"/>
  <c r="AE2566" i="5"/>
  <c r="AD2566" i="5"/>
  <c r="AC2566" i="5"/>
  <c r="AB2566" i="5"/>
  <c r="AA2566" i="5"/>
  <c r="Z2566" i="5"/>
  <c r="Y2566" i="5"/>
  <c r="X2566" i="5"/>
  <c r="W2566" i="5"/>
  <c r="V2566" i="5"/>
  <c r="U2566" i="5"/>
  <c r="T2566" i="5"/>
  <c r="AF2566" i="5" s="1"/>
  <c r="S2566" i="5"/>
  <c r="R2566" i="5"/>
  <c r="Q2566" i="5"/>
  <c r="P2566" i="5"/>
  <c r="O2566" i="5"/>
  <c r="N2566" i="5"/>
  <c r="M2566" i="5"/>
  <c r="L2566" i="5"/>
  <c r="K2566" i="5"/>
  <c r="J2566" i="5"/>
  <c r="I2566" i="5"/>
  <c r="H2566" i="5"/>
  <c r="G2566" i="5"/>
  <c r="F2566" i="5"/>
  <c r="E2566" i="5"/>
  <c r="D2566" i="5"/>
  <c r="C2566" i="5"/>
  <c r="B2566" i="5"/>
  <c r="A2566" i="5"/>
  <c r="AE2565" i="5"/>
  <c r="AD2565" i="5"/>
  <c r="AC2565" i="5"/>
  <c r="AB2565" i="5"/>
  <c r="AA2565" i="5"/>
  <c r="Z2565" i="5"/>
  <c r="Y2565" i="5"/>
  <c r="X2565" i="5"/>
  <c r="W2565" i="5"/>
  <c r="V2565" i="5"/>
  <c r="U2565" i="5"/>
  <c r="S2565" i="5"/>
  <c r="R2565" i="5"/>
  <c r="Q2565" i="5"/>
  <c r="P2565" i="5"/>
  <c r="O2565" i="5"/>
  <c r="N2565" i="5"/>
  <c r="M2565" i="5"/>
  <c r="L2565" i="5"/>
  <c r="K2565" i="5"/>
  <c r="J2565" i="5"/>
  <c r="I2565" i="5"/>
  <c r="H2565" i="5"/>
  <c r="G2565" i="5"/>
  <c r="F2565" i="5"/>
  <c r="E2565" i="5"/>
  <c r="D2565" i="5"/>
  <c r="T2565" i="5" s="1"/>
  <c r="C2565" i="5"/>
  <c r="B2565" i="5"/>
  <c r="A2565" i="5"/>
  <c r="AD2564" i="5"/>
  <c r="AC2564" i="5"/>
  <c r="AB2564" i="5"/>
  <c r="AA2564" i="5"/>
  <c r="Z2564" i="5"/>
  <c r="Y2564" i="5"/>
  <c r="X2564" i="5"/>
  <c r="W2564" i="5"/>
  <c r="V2564" i="5"/>
  <c r="U2564" i="5"/>
  <c r="S2564" i="5"/>
  <c r="R2564" i="5"/>
  <c r="Q2564" i="5"/>
  <c r="P2564" i="5"/>
  <c r="O2564" i="5"/>
  <c r="N2564" i="5"/>
  <c r="M2564" i="5"/>
  <c r="L2564" i="5"/>
  <c r="K2564" i="5"/>
  <c r="J2564" i="5"/>
  <c r="I2564" i="5"/>
  <c r="H2564" i="5"/>
  <c r="G2564" i="5"/>
  <c r="F2564" i="5"/>
  <c r="E2564" i="5"/>
  <c r="D2564" i="5"/>
  <c r="C2564" i="5"/>
  <c r="B2564" i="5"/>
  <c r="A2564" i="5"/>
  <c r="AE2563" i="5"/>
  <c r="AD2563" i="5"/>
  <c r="AC2563" i="5"/>
  <c r="AB2563" i="5"/>
  <c r="AA2563" i="5"/>
  <c r="Z2563" i="5"/>
  <c r="Y2563" i="5"/>
  <c r="X2563" i="5"/>
  <c r="W2563" i="5"/>
  <c r="V2563" i="5"/>
  <c r="U2563" i="5"/>
  <c r="T2563" i="5"/>
  <c r="AF2563" i="5" s="1"/>
  <c r="S2563" i="5"/>
  <c r="R2563" i="5"/>
  <c r="Q2563" i="5"/>
  <c r="P2563" i="5"/>
  <c r="O2563" i="5"/>
  <c r="N2563" i="5"/>
  <c r="M2563" i="5"/>
  <c r="L2563" i="5"/>
  <c r="K2563" i="5"/>
  <c r="J2563" i="5"/>
  <c r="I2563" i="5"/>
  <c r="H2563" i="5"/>
  <c r="G2563" i="5"/>
  <c r="F2563" i="5"/>
  <c r="E2563" i="5"/>
  <c r="D2563" i="5"/>
  <c r="C2563" i="5"/>
  <c r="B2563" i="5"/>
  <c r="A2563" i="5"/>
  <c r="AD2562" i="5"/>
  <c r="AC2562" i="5"/>
  <c r="AB2562" i="5"/>
  <c r="AA2562" i="5"/>
  <c r="Z2562" i="5"/>
  <c r="Y2562" i="5"/>
  <c r="X2562" i="5"/>
  <c r="W2562" i="5"/>
  <c r="V2562" i="5"/>
  <c r="U2562" i="5"/>
  <c r="S2562" i="5"/>
  <c r="R2562" i="5"/>
  <c r="Q2562" i="5"/>
  <c r="P2562" i="5"/>
  <c r="O2562" i="5"/>
  <c r="N2562" i="5"/>
  <c r="M2562" i="5"/>
  <c r="L2562" i="5"/>
  <c r="K2562" i="5"/>
  <c r="J2562" i="5"/>
  <c r="I2562" i="5"/>
  <c r="H2562" i="5"/>
  <c r="G2562" i="5"/>
  <c r="F2562" i="5"/>
  <c r="E2562" i="5"/>
  <c r="D2562" i="5"/>
  <c r="C2562" i="5"/>
  <c r="B2562" i="5"/>
  <c r="A2562" i="5"/>
  <c r="AD2561" i="5"/>
  <c r="AC2561" i="5"/>
  <c r="AB2561" i="5"/>
  <c r="AA2561" i="5"/>
  <c r="Z2561" i="5"/>
  <c r="Y2561" i="5"/>
  <c r="X2561" i="5"/>
  <c r="W2561" i="5"/>
  <c r="V2561" i="5"/>
  <c r="U2561" i="5"/>
  <c r="S2561" i="5"/>
  <c r="R2561" i="5"/>
  <c r="Q2561" i="5"/>
  <c r="P2561" i="5"/>
  <c r="O2561" i="5"/>
  <c r="N2561" i="5"/>
  <c r="M2561" i="5"/>
  <c r="L2561" i="5"/>
  <c r="K2561" i="5"/>
  <c r="J2561" i="5"/>
  <c r="I2561" i="5"/>
  <c r="H2561" i="5"/>
  <c r="G2561" i="5"/>
  <c r="F2561" i="5"/>
  <c r="E2561" i="5"/>
  <c r="D2561" i="5"/>
  <c r="T2561" i="5" s="1"/>
  <c r="AF2561" i="5" s="1"/>
  <c r="C2561" i="5"/>
  <c r="B2561" i="5"/>
  <c r="A2561" i="5"/>
  <c r="AE2560" i="5"/>
  <c r="AD2560" i="5"/>
  <c r="AC2560" i="5"/>
  <c r="AB2560" i="5"/>
  <c r="AA2560" i="5"/>
  <c r="Z2560" i="5"/>
  <c r="Y2560" i="5"/>
  <c r="X2560" i="5"/>
  <c r="W2560" i="5"/>
  <c r="V2560" i="5"/>
  <c r="U2560" i="5"/>
  <c r="T2560" i="5"/>
  <c r="AF2560" i="5" s="1"/>
  <c r="S2560" i="5"/>
  <c r="R2560" i="5"/>
  <c r="Q2560" i="5"/>
  <c r="P2560" i="5"/>
  <c r="O2560" i="5"/>
  <c r="N2560" i="5"/>
  <c r="M2560" i="5"/>
  <c r="L2560" i="5"/>
  <c r="K2560" i="5"/>
  <c r="J2560" i="5"/>
  <c r="I2560" i="5"/>
  <c r="H2560" i="5"/>
  <c r="G2560" i="5"/>
  <c r="F2560" i="5"/>
  <c r="E2560" i="5"/>
  <c r="D2560" i="5"/>
  <c r="C2560" i="5"/>
  <c r="B2560" i="5"/>
  <c r="A2560" i="5"/>
  <c r="AD2559" i="5"/>
  <c r="AC2559" i="5"/>
  <c r="AB2559" i="5"/>
  <c r="AA2559" i="5"/>
  <c r="Z2559" i="5"/>
  <c r="Y2559" i="5"/>
  <c r="X2559" i="5"/>
  <c r="W2559" i="5"/>
  <c r="V2559" i="5"/>
  <c r="U2559" i="5"/>
  <c r="T2559" i="5"/>
  <c r="AF2559" i="5" s="1"/>
  <c r="S2559" i="5"/>
  <c r="R2559" i="5"/>
  <c r="Q2559" i="5"/>
  <c r="P2559" i="5"/>
  <c r="O2559" i="5"/>
  <c r="N2559" i="5"/>
  <c r="M2559" i="5"/>
  <c r="L2559" i="5"/>
  <c r="K2559" i="5"/>
  <c r="J2559" i="5"/>
  <c r="I2559" i="5"/>
  <c r="H2559" i="5"/>
  <c r="G2559" i="5"/>
  <c r="F2559" i="5"/>
  <c r="E2559" i="5"/>
  <c r="D2559" i="5"/>
  <c r="AE2559" i="5" s="1"/>
  <c r="C2559" i="5"/>
  <c r="B2559" i="5"/>
  <c r="A2559" i="5"/>
  <c r="AE2558" i="5"/>
  <c r="AD2558" i="5"/>
  <c r="AC2558" i="5"/>
  <c r="AB2558" i="5"/>
  <c r="AA2558" i="5"/>
  <c r="Z2558" i="5"/>
  <c r="Y2558" i="5"/>
  <c r="X2558" i="5"/>
  <c r="W2558" i="5"/>
  <c r="V2558" i="5"/>
  <c r="U2558" i="5"/>
  <c r="S2558" i="5"/>
  <c r="R2558" i="5"/>
  <c r="Q2558" i="5"/>
  <c r="P2558" i="5"/>
  <c r="O2558" i="5"/>
  <c r="N2558" i="5"/>
  <c r="M2558" i="5"/>
  <c r="L2558" i="5"/>
  <c r="K2558" i="5"/>
  <c r="J2558" i="5"/>
  <c r="I2558" i="5"/>
  <c r="H2558" i="5"/>
  <c r="G2558" i="5"/>
  <c r="F2558" i="5"/>
  <c r="E2558" i="5"/>
  <c r="D2558" i="5"/>
  <c r="T2558" i="5" s="1"/>
  <c r="AF2558" i="5" s="1"/>
  <c r="C2558" i="5"/>
  <c r="B2558" i="5"/>
  <c r="A2558" i="5"/>
  <c r="AE2557" i="5"/>
  <c r="AD2557" i="5"/>
  <c r="AC2557" i="5"/>
  <c r="AB2557" i="5"/>
  <c r="AA2557" i="5"/>
  <c r="Z2557" i="5"/>
  <c r="Y2557" i="5"/>
  <c r="X2557" i="5"/>
  <c r="W2557" i="5"/>
  <c r="V2557" i="5"/>
  <c r="U2557" i="5"/>
  <c r="T2557" i="5"/>
  <c r="AF2557" i="5" s="1"/>
  <c r="S2557" i="5"/>
  <c r="R2557" i="5"/>
  <c r="Q2557" i="5"/>
  <c r="P2557" i="5"/>
  <c r="O2557" i="5"/>
  <c r="N2557" i="5"/>
  <c r="M2557" i="5"/>
  <c r="L2557" i="5"/>
  <c r="K2557" i="5"/>
  <c r="J2557" i="5"/>
  <c r="I2557" i="5"/>
  <c r="H2557" i="5"/>
  <c r="G2557" i="5"/>
  <c r="F2557" i="5"/>
  <c r="E2557" i="5"/>
  <c r="D2557" i="5"/>
  <c r="C2557" i="5"/>
  <c r="B2557" i="5"/>
  <c r="A2557" i="5"/>
  <c r="AD2556" i="5"/>
  <c r="AC2556" i="5"/>
  <c r="AB2556" i="5"/>
  <c r="AA2556" i="5"/>
  <c r="Z2556" i="5"/>
  <c r="Y2556" i="5"/>
  <c r="X2556" i="5"/>
  <c r="W2556" i="5"/>
  <c r="V2556" i="5"/>
  <c r="U2556" i="5"/>
  <c r="S2556" i="5"/>
  <c r="R2556" i="5"/>
  <c r="Q2556" i="5"/>
  <c r="P2556" i="5"/>
  <c r="O2556" i="5"/>
  <c r="N2556" i="5"/>
  <c r="M2556" i="5"/>
  <c r="L2556" i="5"/>
  <c r="K2556" i="5"/>
  <c r="J2556" i="5"/>
  <c r="I2556" i="5"/>
  <c r="H2556" i="5"/>
  <c r="G2556" i="5"/>
  <c r="F2556" i="5"/>
  <c r="E2556" i="5"/>
  <c r="D2556" i="5"/>
  <c r="C2556" i="5"/>
  <c r="B2556" i="5"/>
  <c r="A2556" i="5"/>
  <c r="AE2555" i="5"/>
  <c r="AD2555" i="5"/>
  <c r="AC2555" i="5"/>
  <c r="AB2555" i="5"/>
  <c r="AA2555" i="5"/>
  <c r="Z2555" i="5"/>
  <c r="Y2555" i="5"/>
  <c r="X2555" i="5"/>
  <c r="W2555" i="5"/>
  <c r="V2555" i="5"/>
  <c r="U2555" i="5"/>
  <c r="S2555" i="5"/>
  <c r="R2555" i="5"/>
  <c r="Q2555" i="5"/>
  <c r="P2555" i="5"/>
  <c r="O2555" i="5"/>
  <c r="N2555" i="5"/>
  <c r="M2555" i="5"/>
  <c r="L2555" i="5"/>
  <c r="K2555" i="5"/>
  <c r="J2555" i="5"/>
  <c r="I2555" i="5"/>
  <c r="H2555" i="5"/>
  <c r="G2555" i="5"/>
  <c r="F2555" i="5"/>
  <c r="E2555" i="5"/>
  <c r="D2555" i="5"/>
  <c r="T2555" i="5" s="1"/>
  <c r="AF2555" i="5" s="1"/>
  <c r="C2555" i="5"/>
  <c r="B2555" i="5"/>
  <c r="A2555" i="5"/>
  <c r="AE2554" i="5"/>
  <c r="AD2554" i="5"/>
  <c r="AC2554" i="5"/>
  <c r="AB2554" i="5"/>
  <c r="AA2554" i="5"/>
  <c r="Z2554" i="5"/>
  <c r="Y2554" i="5"/>
  <c r="X2554" i="5"/>
  <c r="W2554" i="5"/>
  <c r="V2554" i="5"/>
  <c r="U2554" i="5"/>
  <c r="T2554" i="5"/>
  <c r="AF2554" i="5" s="1"/>
  <c r="S2554" i="5"/>
  <c r="R2554" i="5"/>
  <c r="Q2554" i="5"/>
  <c r="P2554" i="5"/>
  <c r="O2554" i="5"/>
  <c r="N2554" i="5"/>
  <c r="M2554" i="5"/>
  <c r="L2554" i="5"/>
  <c r="K2554" i="5"/>
  <c r="J2554" i="5"/>
  <c r="I2554" i="5"/>
  <c r="H2554" i="5"/>
  <c r="G2554" i="5"/>
  <c r="F2554" i="5"/>
  <c r="E2554" i="5"/>
  <c r="D2554" i="5"/>
  <c r="C2554" i="5"/>
  <c r="B2554" i="5"/>
  <c r="A2554" i="5"/>
  <c r="AE2553" i="5"/>
  <c r="AD2553" i="5"/>
  <c r="AC2553" i="5"/>
  <c r="AB2553" i="5"/>
  <c r="AA2553" i="5"/>
  <c r="Z2553" i="5"/>
  <c r="Y2553" i="5"/>
  <c r="X2553" i="5"/>
  <c r="W2553" i="5"/>
  <c r="V2553" i="5"/>
  <c r="U2553" i="5"/>
  <c r="T2553" i="5"/>
  <c r="AF2553" i="5" s="1"/>
  <c r="S2553" i="5"/>
  <c r="R2553" i="5"/>
  <c r="Q2553" i="5"/>
  <c r="P2553" i="5"/>
  <c r="O2553" i="5"/>
  <c r="N2553" i="5"/>
  <c r="M2553" i="5"/>
  <c r="L2553" i="5"/>
  <c r="K2553" i="5"/>
  <c r="J2553" i="5"/>
  <c r="I2553" i="5"/>
  <c r="H2553" i="5"/>
  <c r="G2553" i="5"/>
  <c r="F2553" i="5"/>
  <c r="E2553" i="5"/>
  <c r="D2553" i="5"/>
  <c r="C2553" i="5"/>
  <c r="B2553" i="5"/>
  <c r="A2553" i="5"/>
  <c r="AD2552" i="5"/>
  <c r="AC2552" i="5"/>
  <c r="AB2552" i="5"/>
  <c r="AA2552" i="5"/>
  <c r="Z2552" i="5"/>
  <c r="Y2552" i="5"/>
  <c r="X2552" i="5"/>
  <c r="W2552" i="5"/>
  <c r="V2552" i="5"/>
  <c r="U2552" i="5"/>
  <c r="S2552" i="5"/>
  <c r="R2552" i="5"/>
  <c r="Q2552" i="5"/>
  <c r="P2552" i="5"/>
  <c r="O2552" i="5"/>
  <c r="N2552" i="5"/>
  <c r="M2552" i="5"/>
  <c r="L2552" i="5"/>
  <c r="K2552" i="5"/>
  <c r="J2552" i="5"/>
  <c r="I2552" i="5"/>
  <c r="H2552" i="5"/>
  <c r="G2552" i="5"/>
  <c r="F2552" i="5"/>
  <c r="E2552" i="5"/>
  <c r="D2552" i="5"/>
  <c r="C2552" i="5"/>
  <c r="B2552" i="5"/>
  <c r="A2552" i="5"/>
  <c r="AE2551" i="5"/>
  <c r="AD2551" i="5"/>
  <c r="AC2551" i="5"/>
  <c r="AB2551" i="5"/>
  <c r="AA2551" i="5"/>
  <c r="Z2551" i="5"/>
  <c r="Y2551" i="5"/>
  <c r="X2551" i="5"/>
  <c r="W2551" i="5"/>
  <c r="V2551" i="5"/>
  <c r="U2551" i="5"/>
  <c r="T2551" i="5"/>
  <c r="AF2551" i="5" s="1"/>
  <c r="S2551" i="5"/>
  <c r="R2551" i="5"/>
  <c r="Q2551" i="5"/>
  <c r="P2551" i="5"/>
  <c r="O2551" i="5"/>
  <c r="N2551" i="5"/>
  <c r="M2551" i="5"/>
  <c r="L2551" i="5"/>
  <c r="K2551" i="5"/>
  <c r="J2551" i="5"/>
  <c r="I2551" i="5"/>
  <c r="H2551" i="5"/>
  <c r="G2551" i="5"/>
  <c r="F2551" i="5"/>
  <c r="E2551" i="5"/>
  <c r="D2551" i="5"/>
  <c r="C2551" i="5"/>
  <c r="B2551" i="5"/>
  <c r="A2551" i="5"/>
  <c r="AE2550" i="5"/>
  <c r="AD2550" i="5"/>
  <c r="AC2550" i="5"/>
  <c r="AB2550" i="5"/>
  <c r="AA2550" i="5"/>
  <c r="Z2550" i="5"/>
  <c r="Y2550" i="5"/>
  <c r="X2550" i="5"/>
  <c r="W2550" i="5"/>
  <c r="V2550" i="5"/>
  <c r="U2550" i="5"/>
  <c r="T2550" i="5"/>
  <c r="AF2550" i="5" s="1"/>
  <c r="S2550" i="5"/>
  <c r="R2550" i="5"/>
  <c r="Q2550" i="5"/>
  <c r="P2550" i="5"/>
  <c r="O2550" i="5"/>
  <c r="N2550" i="5"/>
  <c r="M2550" i="5"/>
  <c r="L2550" i="5"/>
  <c r="K2550" i="5"/>
  <c r="J2550" i="5"/>
  <c r="I2550" i="5"/>
  <c r="H2550" i="5"/>
  <c r="G2550" i="5"/>
  <c r="F2550" i="5"/>
  <c r="E2550" i="5"/>
  <c r="D2550" i="5"/>
  <c r="C2550" i="5"/>
  <c r="B2550" i="5"/>
  <c r="A2550" i="5"/>
  <c r="AE2549" i="5"/>
  <c r="AD2549" i="5"/>
  <c r="AC2549" i="5"/>
  <c r="AB2549" i="5"/>
  <c r="AA2549" i="5"/>
  <c r="Z2549" i="5"/>
  <c r="Y2549" i="5"/>
  <c r="X2549" i="5"/>
  <c r="W2549" i="5"/>
  <c r="V2549" i="5"/>
  <c r="U2549" i="5"/>
  <c r="S2549" i="5"/>
  <c r="R2549" i="5"/>
  <c r="Q2549" i="5"/>
  <c r="P2549" i="5"/>
  <c r="O2549" i="5"/>
  <c r="N2549" i="5"/>
  <c r="M2549" i="5"/>
  <c r="L2549" i="5"/>
  <c r="K2549" i="5"/>
  <c r="J2549" i="5"/>
  <c r="I2549" i="5"/>
  <c r="H2549" i="5"/>
  <c r="G2549" i="5"/>
  <c r="F2549" i="5"/>
  <c r="E2549" i="5"/>
  <c r="D2549" i="5"/>
  <c r="T2549" i="5" s="1"/>
  <c r="AF2549" i="5" s="1"/>
  <c r="C2549" i="5"/>
  <c r="B2549" i="5"/>
  <c r="A2549" i="5"/>
  <c r="AE2548" i="5"/>
  <c r="AD2548" i="5"/>
  <c r="AC2548" i="5"/>
  <c r="AB2548" i="5"/>
  <c r="AA2548" i="5"/>
  <c r="Z2548" i="5"/>
  <c r="Y2548" i="5"/>
  <c r="X2548" i="5"/>
  <c r="W2548" i="5"/>
  <c r="V2548" i="5"/>
  <c r="U2548" i="5"/>
  <c r="T2548" i="5"/>
  <c r="AF2548" i="5" s="1"/>
  <c r="S2548" i="5"/>
  <c r="R2548" i="5"/>
  <c r="Q2548" i="5"/>
  <c r="P2548" i="5"/>
  <c r="O2548" i="5"/>
  <c r="N2548" i="5"/>
  <c r="M2548" i="5"/>
  <c r="L2548" i="5"/>
  <c r="K2548" i="5"/>
  <c r="J2548" i="5"/>
  <c r="I2548" i="5"/>
  <c r="H2548" i="5"/>
  <c r="G2548" i="5"/>
  <c r="F2548" i="5"/>
  <c r="E2548" i="5"/>
  <c r="D2548" i="5"/>
  <c r="C2548" i="5"/>
  <c r="B2548" i="5"/>
  <c r="A2548" i="5"/>
  <c r="AD2547" i="5"/>
  <c r="AC2547" i="5"/>
  <c r="AB2547" i="5"/>
  <c r="AA2547" i="5"/>
  <c r="Z2547" i="5"/>
  <c r="Y2547" i="5"/>
  <c r="X2547" i="5"/>
  <c r="W2547" i="5"/>
  <c r="V2547" i="5"/>
  <c r="U2547" i="5"/>
  <c r="S2547" i="5"/>
  <c r="R2547" i="5"/>
  <c r="Q2547" i="5"/>
  <c r="P2547" i="5"/>
  <c r="O2547" i="5"/>
  <c r="N2547" i="5"/>
  <c r="M2547" i="5"/>
  <c r="L2547" i="5"/>
  <c r="K2547" i="5"/>
  <c r="J2547" i="5"/>
  <c r="I2547" i="5"/>
  <c r="H2547" i="5"/>
  <c r="F2547" i="5"/>
  <c r="E2547" i="5"/>
  <c r="G2547" i="5" s="1"/>
  <c r="D2547" i="5"/>
  <c r="T2547" i="5" s="1"/>
  <c r="AF2547" i="5" s="1"/>
  <c r="C2547" i="5"/>
  <c r="B2547" i="5"/>
  <c r="A2547" i="5"/>
  <c r="AD2546" i="5"/>
  <c r="AC2546" i="5"/>
  <c r="AB2546" i="5"/>
  <c r="AA2546" i="5"/>
  <c r="Z2546" i="5"/>
  <c r="Y2546" i="5"/>
  <c r="X2546" i="5"/>
  <c r="W2546" i="5"/>
  <c r="V2546" i="5"/>
  <c r="U2546" i="5"/>
  <c r="S2546" i="5"/>
  <c r="R2546" i="5"/>
  <c r="Q2546" i="5"/>
  <c r="P2546" i="5"/>
  <c r="O2546" i="5"/>
  <c r="N2546" i="5"/>
  <c r="M2546" i="5"/>
  <c r="L2546" i="5"/>
  <c r="K2546" i="5"/>
  <c r="J2546" i="5"/>
  <c r="I2546" i="5"/>
  <c r="H2546" i="5"/>
  <c r="G2546" i="5"/>
  <c r="F2546" i="5"/>
  <c r="E2546" i="5"/>
  <c r="D2546" i="5"/>
  <c r="C2546" i="5"/>
  <c r="B2546" i="5"/>
  <c r="A2546" i="5"/>
  <c r="AE2545" i="5"/>
  <c r="AD2545" i="5"/>
  <c r="AC2545" i="5"/>
  <c r="AB2545" i="5"/>
  <c r="AA2545" i="5"/>
  <c r="Z2545" i="5"/>
  <c r="Y2545" i="5"/>
  <c r="X2545" i="5"/>
  <c r="W2545" i="5"/>
  <c r="V2545" i="5"/>
  <c r="U2545" i="5"/>
  <c r="T2545" i="5"/>
  <c r="AF2545" i="5" s="1"/>
  <c r="S2545" i="5"/>
  <c r="R2545" i="5"/>
  <c r="Q2545" i="5"/>
  <c r="P2545" i="5"/>
  <c r="O2545" i="5"/>
  <c r="N2545" i="5"/>
  <c r="M2545" i="5"/>
  <c r="L2545" i="5"/>
  <c r="K2545" i="5"/>
  <c r="J2545" i="5"/>
  <c r="I2545" i="5"/>
  <c r="H2545" i="5"/>
  <c r="G2545" i="5"/>
  <c r="F2545" i="5"/>
  <c r="E2545" i="5"/>
  <c r="D2545" i="5"/>
  <c r="C2545" i="5"/>
  <c r="B2545" i="5"/>
  <c r="A2545" i="5"/>
  <c r="AD2544" i="5"/>
  <c r="AC2544" i="5"/>
  <c r="AB2544" i="5"/>
  <c r="AA2544" i="5"/>
  <c r="Z2544" i="5"/>
  <c r="Y2544" i="5"/>
  <c r="X2544" i="5"/>
  <c r="W2544" i="5"/>
  <c r="V2544" i="5"/>
  <c r="U2544" i="5"/>
  <c r="T2544" i="5"/>
  <c r="AF2544" i="5" s="1"/>
  <c r="S2544" i="5"/>
  <c r="R2544" i="5"/>
  <c r="Q2544" i="5"/>
  <c r="P2544" i="5"/>
  <c r="O2544" i="5"/>
  <c r="N2544" i="5"/>
  <c r="M2544" i="5"/>
  <c r="L2544" i="5"/>
  <c r="K2544" i="5"/>
  <c r="J2544" i="5"/>
  <c r="I2544" i="5"/>
  <c r="H2544" i="5"/>
  <c r="G2544" i="5"/>
  <c r="F2544" i="5"/>
  <c r="E2544" i="5"/>
  <c r="D2544" i="5"/>
  <c r="AE2544" i="5" s="1"/>
  <c r="C2544" i="5"/>
  <c r="B2544" i="5"/>
  <c r="A2544" i="5"/>
  <c r="AD2543" i="5"/>
  <c r="AC2543" i="5"/>
  <c r="AB2543" i="5"/>
  <c r="AA2543" i="5"/>
  <c r="Z2543" i="5"/>
  <c r="Y2543" i="5"/>
  <c r="X2543" i="5"/>
  <c r="W2543" i="5"/>
  <c r="V2543" i="5"/>
  <c r="U2543" i="5"/>
  <c r="S2543" i="5"/>
  <c r="R2543" i="5"/>
  <c r="Q2543" i="5"/>
  <c r="P2543" i="5"/>
  <c r="O2543" i="5"/>
  <c r="N2543" i="5"/>
  <c r="M2543" i="5"/>
  <c r="L2543" i="5"/>
  <c r="K2543" i="5"/>
  <c r="J2543" i="5"/>
  <c r="I2543" i="5"/>
  <c r="H2543" i="5"/>
  <c r="G2543" i="5"/>
  <c r="F2543" i="5"/>
  <c r="E2543" i="5"/>
  <c r="D2543" i="5"/>
  <c r="T2543" i="5" s="1"/>
  <c r="AF2543" i="5" s="1"/>
  <c r="C2543" i="5"/>
  <c r="B2543" i="5"/>
  <c r="A2543" i="5"/>
  <c r="AE2542" i="5"/>
  <c r="AD2542" i="5"/>
  <c r="AC2542" i="5"/>
  <c r="AB2542" i="5"/>
  <c r="AA2542" i="5"/>
  <c r="Z2542" i="5"/>
  <c r="Y2542" i="5"/>
  <c r="X2542" i="5"/>
  <c r="W2542" i="5"/>
  <c r="V2542" i="5"/>
  <c r="U2542" i="5"/>
  <c r="T2542" i="5"/>
  <c r="AF2542" i="5" s="1"/>
  <c r="S2542" i="5"/>
  <c r="R2542" i="5"/>
  <c r="Q2542" i="5"/>
  <c r="P2542" i="5"/>
  <c r="O2542" i="5"/>
  <c r="N2542" i="5"/>
  <c r="M2542" i="5"/>
  <c r="L2542" i="5"/>
  <c r="K2542" i="5"/>
  <c r="J2542" i="5"/>
  <c r="I2542" i="5"/>
  <c r="H2542" i="5"/>
  <c r="G2542" i="5"/>
  <c r="F2542" i="5"/>
  <c r="E2542" i="5"/>
  <c r="D2542" i="5"/>
  <c r="C2542" i="5"/>
  <c r="B2542" i="5"/>
  <c r="A2542" i="5"/>
  <c r="AD2541" i="5"/>
  <c r="AC2541" i="5"/>
  <c r="AB2541" i="5"/>
  <c r="AA2541" i="5"/>
  <c r="Z2541" i="5"/>
  <c r="Y2541" i="5"/>
  <c r="X2541" i="5"/>
  <c r="W2541" i="5"/>
  <c r="V2541" i="5"/>
  <c r="U2541" i="5"/>
  <c r="T2541" i="5"/>
  <c r="S2541" i="5"/>
  <c r="R2541" i="5"/>
  <c r="Q2541" i="5"/>
  <c r="P2541" i="5"/>
  <c r="O2541" i="5"/>
  <c r="N2541" i="5"/>
  <c r="M2541" i="5"/>
  <c r="L2541" i="5"/>
  <c r="K2541" i="5"/>
  <c r="J2541" i="5"/>
  <c r="I2541" i="5"/>
  <c r="H2541" i="5"/>
  <c r="G2541" i="5"/>
  <c r="F2541" i="5"/>
  <c r="E2541" i="5"/>
  <c r="D2541" i="5"/>
  <c r="AE2541" i="5" s="1"/>
  <c r="C2541" i="5"/>
  <c r="B2541" i="5"/>
  <c r="A2541" i="5"/>
  <c r="AE2540" i="5"/>
  <c r="AD2540" i="5"/>
  <c r="AC2540" i="5"/>
  <c r="AB2540" i="5"/>
  <c r="AA2540" i="5"/>
  <c r="Z2540" i="5"/>
  <c r="Y2540" i="5"/>
  <c r="X2540" i="5"/>
  <c r="W2540" i="5"/>
  <c r="V2540" i="5"/>
  <c r="U2540" i="5"/>
  <c r="S2540" i="5"/>
  <c r="R2540" i="5"/>
  <c r="Q2540" i="5"/>
  <c r="P2540" i="5"/>
  <c r="O2540" i="5"/>
  <c r="N2540" i="5"/>
  <c r="M2540" i="5"/>
  <c r="L2540" i="5"/>
  <c r="K2540" i="5"/>
  <c r="J2540" i="5"/>
  <c r="I2540" i="5"/>
  <c r="H2540" i="5"/>
  <c r="G2540" i="5"/>
  <c r="F2540" i="5"/>
  <c r="E2540" i="5"/>
  <c r="D2540" i="5"/>
  <c r="T2540" i="5" s="1"/>
  <c r="AF2540" i="5" s="1"/>
  <c r="C2540" i="5"/>
  <c r="B2540" i="5"/>
  <c r="A2540" i="5"/>
  <c r="AE2539" i="5"/>
  <c r="AD2539" i="5"/>
  <c r="AC2539" i="5"/>
  <c r="AB2539" i="5"/>
  <c r="AA2539" i="5"/>
  <c r="Z2539" i="5"/>
  <c r="Y2539" i="5"/>
  <c r="X2539" i="5"/>
  <c r="W2539" i="5"/>
  <c r="V2539" i="5"/>
  <c r="U2539" i="5"/>
  <c r="T2539" i="5"/>
  <c r="AF2539" i="5" s="1"/>
  <c r="S2539" i="5"/>
  <c r="R2539" i="5"/>
  <c r="Q2539" i="5"/>
  <c r="P2539" i="5"/>
  <c r="O2539" i="5"/>
  <c r="N2539" i="5"/>
  <c r="M2539" i="5"/>
  <c r="L2539" i="5"/>
  <c r="K2539" i="5"/>
  <c r="J2539" i="5"/>
  <c r="I2539" i="5"/>
  <c r="H2539" i="5"/>
  <c r="G2539" i="5"/>
  <c r="F2539" i="5"/>
  <c r="E2539" i="5"/>
  <c r="D2539" i="5"/>
  <c r="C2539" i="5"/>
  <c r="B2539" i="5"/>
  <c r="A2539" i="5"/>
  <c r="AD2538" i="5"/>
  <c r="AC2538" i="5"/>
  <c r="AB2538" i="5"/>
  <c r="AA2538" i="5"/>
  <c r="Z2538" i="5"/>
  <c r="Y2538" i="5"/>
  <c r="X2538" i="5"/>
  <c r="W2538" i="5"/>
  <c r="V2538" i="5"/>
  <c r="U2538" i="5"/>
  <c r="S2538" i="5"/>
  <c r="R2538" i="5"/>
  <c r="Q2538" i="5"/>
  <c r="P2538" i="5"/>
  <c r="O2538" i="5"/>
  <c r="N2538" i="5"/>
  <c r="M2538" i="5"/>
  <c r="L2538" i="5"/>
  <c r="K2538" i="5"/>
  <c r="J2538" i="5"/>
  <c r="I2538" i="5"/>
  <c r="H2538" i="5"/>
  <c r="G2538" i="5"/>
  <c r="F2538" i="5"/>
  <c r="E2538" i="5"/>
  <c r="D2538" i="5"/>
  <c r="C2538" i="5"/>
  <c r="B2538" i="5"/>
  <c r="A2538" i="5"/>
  <c r="AE2537" i="5"/>
  <c r="AD2537" i="5"/>
  <c r="AC2537" i="5"/>
  <c r="AB2537" i="5"/>
  <c r="AA2537" i="5"/>
  <c r="Z2537" i="5"/>
  <c r="Y2537" i="5"/>
  <c r="X2537" i="5"/>
  <c r="W2537" i="5"/>
  <c r="V2537" i="5"/>
  <c r="U2537" i="5"/>
  <c r="S2537" i="5"/>
  <c r="R2537" i="5"/>
  <c r="Q2537" i="5"/>
  <c r="P2537" i="5"/>
  <c r="O2537" i="5"/>
  <c r="N2537" i="5"/>
  <c r="M2537" i="5"/>
  <c r="L2537" i="5"/>
  <c r="K2537" i="5"/>
  <c r="J2537" i="5"/>
  <c r="I2537" i="5"/>
  <c r="H2537" i="5"/>
  <c r="G2537" i="5"/>
  <c r="F2537" i="5"/>
  <c r="E2537" i="5"/>
  <c r="D2537" i="5"/>
  <c r="T2537" i="5" s="1"/>
  <c r="AF2537" i="5" s="1"/>
  <c r="C2537" i="5"/>
  <c r="B2537" i="5"/>
  <c r="A2537" i="5"/>
  <c r="AE2536" i="5"/>
  <c r="AD2536" i="5"/>
  <c r="AC2536" i="5"/>
  <c r="AB2536" i="5"/>
  <c r="AA2536" i="5"/>
  <c r="Z2536" i="5"/>
  <c r="Y2536" i="5"/>
  <c r="X2536" i="5"/>
  <c r="W2536" i="5"/>
  <c r="V2536" i="5"/>
  <c r="U2536" i="5"/>
  <c r="T2536" i="5"/>
  <c r="AF2536" i="5" s="1"/>
  <c r="S2536" i="5"/>
  <c r="R2536" i="5"/>
  <c r="Q2536" i="5"/>
  <c r="P2536" i="5"/>
  <c r="O2536" i="5"/>
  <c r="N2536" i="5"/>
  <c r="M2536" i="5"/>
  <c r="L2536" i="5"/>
  <c r="K2536" i="5"/>
  <c r="J2536" i="5"/>
  <c r="I2536" i="5"/>
  <c r="H2536" i="5"/>
  <c r="G2536" i="5"/>
  <c r="F2536" i="5"/>
  <c r="E2536" i="5"/>
  <c r="D2536" i="5"/>
  <c r="C2536" i="5"/>
  <c r="B2536" i="5"/>
  <c r="A2536" i="5"/>
  <c r="AE2535" i="5"/>
  <c r="AD2535" i="5"/>
  <c r="AC2535" i="5"/>
  <c r="AB2535" i="5"/>
  <c r="AA2535" i="5"/>
  <c r="Z2535" i="5"/>
  <c r="Y2535" i="5"/>
  <c r="X2535" i="5"/>
  <c r="W2535" i="5"/>
  <c r="V2535" i="5"/>
  <c r="U2535" i="5"/>
  <c r="T2535" i="5"/>
  <c r="AF2535" i="5" s="1"/>
  <c r="S2535" i="5"/>
  <c r="R2535" i="5"/>
  <c r="Q2535" i="5"/>
  <c r="P2535" i="5"/>
  <c r="O2535" i="5"/>
  <c r="N2535" i="5"/>
  <c r="M2535" i="5"/>
  <c r="L2535" i="5"/>
  <c r="K2535" i="5"/>
  <c r="J2535" i="5"/>
  <c r="I2535" i="5"/>
  <c r="H2535" i="5"/>
  <c r="G2535" i="5"/>
  <c r="F2535" i="5"/>
  <c r="E2535" i="5"/>
  <c r="D2535" i="5"/>
  <c r="C2535" i="5"/>
  <c r="B2535" i="5"/>
  <c r="A2535" i="5"/>
  <c r="AD2534" i="5"/>
  <c r="AC2534" i="5"/>
  <c r="AB2534" i="5"/>
  <c r="AA2534" i="5"/>
  <c r="Z2534" i="5"/>
  <c r="Y2534" i="5"/>
  <c r="X2534" i="5"/>
  <c r="W2534" i="5"/>
  <c r="V2534" i="5"/>
  <c r="U2534" i="5"/>
  <c r="S2534" i="5"/>
  <c r="R2534" i="5"/>
  <c r="Q2534" i="5"/>
  <c r="P2534" i="5"/>
  <c r="O2534" i="5"/>
  <c r="N2534" i="5"/>
  <c r="M2534" i="5"/>
  <c r="L2534" i="5"/>
  <c r="K2534" i="5"/>
  <c r="J2534" i="5"/>
  <c r="I2534" i="5"/>
  <c r="H2534" i="5"/>
  <c r="G2534" i="5"/>
  <c r="F2534" i="5"/>
  <c r="E2534" i="5"/>
  <c r="D2534" i="5"/>
  <c r="C2534" i="5"/>
  <c r="B2534" i="5"/>
  <c r="A2534" i="5"/>
  <c r="AE2533" i="5"/>
  <c r="AD2533" i="5"/>
  <c r="AC2533" i="5"/>
  <c r="AB2533" i="5"/>
  <c r="AA2533" i="5"/>
  <c r="Z2533" i="5"/>
  <c r="Y2533" i="5"/>
  <c r="X2533" i="5"/>
  <c r="W2533" i="5"/>
  <c r="V2533" i="5"/>
  <c r="U2533" i="5"/>
  <c r="T2533" i="5"/>
  <c r="AF2533" i="5" s="1"/>
  <c r="S2533" i="5"/>
  <c r="R2533" i="5"/>
  <c r="Q2533" i="5"/>
  <c r="P2533" i="5"/>
  <c r="O2533" i="5"/>
  <c r="N2533" i="5"/>
  <c r="M2533" i="5"/>
  <c r="L2533" i="5"/>
  <c r="K2533" i="5"/>
  <c r="J2533" i="5"/>
  <c r="I2533" i="5"/>
  <c r="H2533" i="5"/>
  <c r="G2533" i="5"/>
  <c r="F2533" i="5"/>
  <c r="E2533" i="5"/>
  <c r="D2533" i="5"/>
  <c r="C2533" i="5"/>
  <c r="B2533" i="5"/>
  <c r="A2533" i="5"/>
  <c r="AE2532" i="5"/>
  <c r="AD2532" i="5"/>
  <c r="AC2532" i="5"/>
  <c r="AB2532" i="5"/>
  <c r="AA2532" i="5"/>
  <c r="Z2532" i="5"/>
  <c r="Y2532" i="5"/>
  <c r="X2532" i="5"/>
  <c r="W2532" i="5"/>
  <c r="V2532" i="5"/>
  <c r="U2532" i="5"/>
  <c r="T2532" i="5"/>
  <c r="AF2532" i="5" s="1"/>
  <c r="S2532" i="5"/>
  <c r="R2532" i="5"/>
  <c r="Q2532" i="5"/>
  <c r="P2532" i="5"/>
  <c r="O2532" i="5"/>
  <c r="N2532" i="5"/>
  <c r="M2532" i="5"/>
  <c r="L2532" i="5"/>
  <c r="K2532" i="5"/>
  <c r="J2532" i="5"/>
  <c r="I2532" i="5"/>
  <c r="H2532" i="5"/>
  <c r="G2532" i="5"/>
  <c r="F2532" i="5"/>
  <c r="E2532" i="5"/>
  <c r="D2532" i="5"/>
  <c r="C2532" i="5"/>
  <c r="B2532" i="5"/>
  <c r="A2532" i="5"/>
  <c r="AE2531" i="5"/>
  <c r="AD2531" i="5"/>
  <c r="AC2531" i="5"/>
  <c r="AB2531" i="5"/>
  <c r="AA2531" i="5"/>
  <c r="Z2531" i="5"/>
  <c r="Y2531" i="5"/>
  <c r="X2531" i="5"/>
  <c r="W2531" i="5"/>
  <c r="V2531" i="5"/>
  <c r="U2531" i="5"/>
  <c r="S2531" i="5"/>
  <c r="R2531" i="5"/>
  <c r="Q2531" i="5"/>
  <c r="P2531" i="5"/>
  <c r="O2531" i="5"/>
  <c r="N2531" i="5"/>
  <c r="M2531" i="5"/>
  <c r="L2531" i="5"/>
  <c r="K2531" i="5"/>
  <c r="J2531" i="5"/>
  <c r="I2531" i="5"/>
  <c r="H2531" i="5"/>
  <c r="G2531" i="5"/>
  <c r="F2531" i="5"/>
  <c r="E2531" i="5"/>
  <c r="D2531" i="5"/>
  <c r="T2531" i="5" s="1"/>
  <c r="AF2531" i="5" s="1"/>
  <c r="C2531" i="5"/>
  <c r="B2531" i="5"/>
  <c r="A2531" i="5"/>
  <c r="AE2530" i="5"/>
  <c r="AD2530" i="5"/>
  <c r="AC2530" i="5"/>
  <c r="AB2530" i="5"/>
  <c r="AA2530" i="5"/>
  <c r="Z2530" i="5"/>
  <c r="Y2530" i="5"/>
  <c r="X2530" i="5"/>
  <c r="W2530" i="5"/>
  <c r="V2530" i="5"/>
  <c r="U2530" i="5"/>
  <c r="T2530" i="5"/>
  <c r="AF2530" i="5" s="1"/>
  <c r="S2530" i="5"/>
  <c r="R2530" i="5"/>
  <c r="Q2530" i="5"/>
  <c r="P2530" i="5"/>
  <c r="O2530" i="5"/>
  <c r="N2530" i="5"/>
  <c r="M2530" i="5"/>
  <c r="L2530" i="5"/>
  <c r="K2530" i="5"/>
  <c r="J2530" i="5"/>
  <c r="I2530" i="5"/>
  <c r="H2530" i="5"/>
  <c r="G2530" i="5"/>
  <c r="F2530" i="5"/>
  <c r="E2530" i="5"/>
  <c r="D2530" i="5"/>
  <c r="C2530" i="5"/>
  <c r="B2530" i="5"/>
  <c r="A2530" i="5"/>
  <c r="AD2529" i="5"/>
  <c r="AC2529" i="5"/>
  <c r="AB2529" i="5"/>
  <c r="AA2529" i="5"/>
  <c r="Z2529" i="5"/>
  <c r="Y2529" i="5"/>
  <c r="X2529" i="5"/>
  <c r="W2529" i="5"/>
  <c r="V2529" i="5"/>
  <c r="U2529" i="5"/>
  <c r="S2529" i="5"/>
  <c r="R2529" i="5"/>
  <c r="Q2529" i="5"/>
  <c r="P2529" i="5"/>
  <c r="O2529" i="5"/>
  <c r="N2529" i="5"/>
  <c r="M2529" i="5"/>
  <c r="L2529" i="5"/>
  <c r="K2529" i="5"/>
  <c r="J2529" i="5"/>
  <c r="I2529" i="5"/>
  <c r="H2529" i="5"/>
  <c r="G2529" i="5"/>
  <c r="F2529" i="5"/>
  <c r="E2529" i="5"/>
  <c r="D2529" i="5"/>
  <c r="C2529" i="5"/>
  <c r="B2529" i="5"/>
  <c r="A2529" i="5"/>
  <c r="AD2528" i="5"/>
  <c r="AC2528" i="5"/>
  <c r="AB2528" i="5"/>
  <c r="AA2528" i="5"/>
  <c r="Z2528" i="5"/>
  <c r="Y2528" i="5"/>
  <c r="X2528" i="5"/>
  <c r="W2528" i="5"/>
  <c r="V2528" i="5"/>
  <c r="U2528" i="5"/>
  <c r="S2528" i="5"/>
  <c r="R2528" i="5"/>
  <c r="Q2528" i="5"/>
  <c r="P2528" i="5"/>
  <c r="O2528" i="5"/>
  <c r="N2528" i="5"/>
  <c r="M2528" i="5"/>
  <c r="L2528" i="5"/>
  <c r="K2528" i="5"/>
  <c r="J2528" i="5"/>
  <c r="I2528" i="5"/>
  <c r="H2528" i="5"/>
  <c r="G2528" i="5"/>
  <c r="F2528" i="5"/>
  <c r="E2528" i="5"/>
  <c r="D2528" i="5"/>
  <c r="C2528" i="5"/>
  <c r="B2528" i="5"/>
  <c r="A2528" i="5"/>
  <c r="AE2527" i="5"/>
  <c r="AD2527" i="5"/>
  <c r="AC2527" i="5"/>
  <c r="AB2527" i="5"/>
  <c r="AA2527" i="5"/>
  <c r="Z2527" i="5"/>
  <c r="Y2527" i="5"/>
  <c r="X2527" i="5"/>
  <c r="W2527" i="5"/>
  <c r="V2527" i="5"/>
  <c r="U2527" i="5"/>
  <c r="T2527" i="5"/>
  <c r="AF2527" i="5" s="1"/>
  <c r="S2527" i="5"/>
  <c r="R2527" i="5"/>
  <c r="Q2527" i="5"/>
  <c r="P2527" i="5"/>
  <c r="O2527" i="5"/>
  <c r="N2527" i="5"/>
  <c r="M2527" i="5"/>
  <c r="L2527" i="5"/>
  <c r="K2527" i="5"/>
  <c r="J2527" i="5"/>
  <c r="I2527" i="5"/>
  <c r="H2527" i="5"/>
  <c r="G2527" i="5"/>
  <c r="F2527" i="5"/>
  <c r="E2527" i="5"/>
  <c r="D2527" i="5"/>
  <c r="C2527" i="5"/>
  <c r="B2527" i="5"/>
  <c r="A2527" i="5"/>
  <c r="AD2526" i="5"/>
  <c r="AC2526" i="5"/>
  <c r="AB2526" i="5"/>
  <c r="AA2526" i="5"/>
  <c r="Z2526" i="5"/>
  <c r="Y2526" i="5"/>
  <c r="X2526" i="5"/>
  <c r="W2526" i="5"/>
  <c r="V2526" i="5"/>
  <c r="U2526" i="5"/>
  <c r="S2526" i="5"/>
  <c r="R2526" i="5"/>
  <c r="Q2526" i="5"/>
  <c r="P2526" i="5"/>
  <c r="O2526" i="5"/>
  <c r="N2526" i="5"/>
  <c r="M2526" i="5"/>
  <c r="L2526" i="5"/>
  <c r="K2526" i="5"/>
  <c r="J2526" i="5"/>
  <c r="I2526" i="5"/>
  <c r="H2526" i="5"/>
  <c r="G2526" i="5"/>
  <c r="F2526" i="5"/>
  <c r="E2526" i="5"/>
  <c r="D2526" i="5"/>
  <c r="AE2526" i="5" s="1"/>
  <c r="C2526" i="5"/>
  <c r="B2526" i="5"/>
  <c r="A2526" i="5"/>
  <c r="AD2525" i="5"/>
  <c r="AC2525" i="5"/>
  <c r="AB2525" i="5"/>
  <c r="AA2525" i="5"/>
  <c r="Z2525" i="5"/>
  <c r="Y2525" i="5"/>
  <c r="X2525" i="5"/>
  <c r="W2525" i="5"/>
  <c r="V2525" i="5"/>
  <c r="U2525" i="5"/>
  <c r="S2525" i="5"/>
  <c r="R2525" i="5"/>
  <c r="Q2525" i="5"/>
  <c r="P2525" i="5"/>
  <c r="O2525" i="5"/>
  <c r="N2525" i="5"/>
  <c r="M2525" i="5"/>
  <c r="L2525" i="5"/>
  <c r="K2525" i="5"/>
  <c r="J2525" i="5"/>
  <c r="I2525" i="5"/>
  <c r="H2525" i="5"/>
  <c r="G2525" i="5"/>
  <c r="F2525" i="5"/>
  <c r="E2525" i="5"/>
  <c r="D2525" i="5"/>
  <c r="T2525" i="5" s="1"/>
  <c r="AF2525" i="5" s="1"/>
  <c r="C2525" i="5"/>
  <c r="B2525" i="5"/>
  <c r="A2525" i="5"/>
  <c r="AE2524" i="5"/>
  <c r="AD2524" i="5"/>
  <c r="AC2524" i="5"/>
  <c r="AB2524" i="5"/>
  <c r="AA2524" i="5"/>
  <c r="Z2524" i="5"/>
  <c r="Y2524" i="5"/>
  <c r="X2524" i="5"/>
  <c r="W2524" i="5"/>
  <c r="V2524" i="5"/>
  <c r="U2524" i="5"/>
  <c r="T2524" i="5"/>
  <c r="AF2524" i="5" s="1"/>
  <c r="S2524" i="5"/>
  <c r="R2524" i="5"/>
  <c r="Q2524" i="5"/>
  <c r="P2524" i="5"/>
  <c r="O2524" i="5"/>
  <c r="N2524" i="5"/>
  <c r="M2524" i="5"/>
  <c r="L2524" i="5"/>
  <c r="K2524" i="5"/>
  <c r="J2524" i="5"/>
  <c r="I2524" i="5"/>
  <c r="H2524" i="5"/>
  <c r="G2524" i="5"/>
  <c r="F2524" i="5"/>
  <c r="E2524" i="5"/>
  <c r="D2524" i="5"/>
  <c r="C2524" i="5"/>
  <c r="B2524" i="5"/>
  <c r="A2524" i="5"/>
  <c r="AD2523" i="5"/>
  <c r="AC2523" i="5"/>
  <c r="AB2523" i="5"/>
  <c r="AA2523" i="5"/>
  <c r="Z2523" i="5"/>
  <c r="Y2523" i="5"/>
  <c r="X2523" i="5"/>
  <c r="W2523" i="5"/>
  <c r="V2523" i="5"/>
  <c r="U2523" i="5"/>
  <c r="T2523" i="5"/>
  <c r="S2523" i="5"/>
  <c r="R2523" i="5"/>
  <c r="Q2523" i="5"/>
  <c r="P2523" i="5"/>
  <c r="O2523" i="5"/>
  <c r="N2523" i="5"/>
  <c r="M2523" i="5"/>
  <c r="L2523" i="5"/>
  <c r="K2523" i="5"/>
  <c r="J2523" i="5"/>
  <c r="I2523" i="5"/>
  <c r="H2523" i="5"/>
  <c r="G2523" i="5"/>
  <c r="F2523" i="5"/>
  <c r="E2523" i="5"/>
  <c r="D2523" i="5"/>
  <c r="AE2523" i="5" s="1"/>
  <c r="C2523" i="5"/>
  <c r="B2523" i="5"/>
  <c r="A2523" i="5"/>
  <c r="AE2522" i="5"/>
  <c r="AD2522" i="5"/>
  <c r="AC2522" i="5"/>
  <c r="AB2522" i="5"/>
  <c r="AA2522" i="5"/>
  <c r="Z2522" i="5"/>
  <c r="Y2522" i="5"/>
  <c r="X2522" i="5"/>
  <c r="W2522" i="5"/>
  <c r="V2522" i="5"/>
  <c r="U2522" i="5"/>
  <c r="S2522" i="5"/>
  <c r="R2522" i="5"/>
  <c r="Q2522" i="5"/>
  <c r="P2522" i="5"/>
  <c r="O2522" i="5"/>
  <c r="N2522" i="5"/>
  <c r="M2522" i="5"/>
  <c r="L2522" i="5"/>
  <c r="K2522" i="5"/>
  <c r="J2522" i="5"/>
  <c r="I2522" i="5"/>
  <c r="H2522" i="5"/>
  <c r="G2522" i="5"/>
  <c r="F2522" i="5"/>
  <c r="E2522" i="5"/>
  <c r="D2522" i="5"/>
  <c r="T2522" i="5" s="1"/>
  <c r="AF2522" i="5" s="1"/>
  <c r="C2522" i="5"/>
  <c r="B2522" i="5"/>
  <c r="A2522" i="5"/>
  <c r="AE2521" i="5"/>
  <c r="AD2521" i="5"/>
  <c r="AC2521" i="5"/>
  <c r="AB2521" i="5"/>
  <c r="AA2521" i="5"/>
  <c r="Z2521" i="5"/>
  <c r="Y2521" i="5"/>
  <c r="X2521" i="5"/>
  <c r="W2521" i="5"/>
  <c r="V2521" i="5"/>
  <c r="U2521" i="5"/>
  <c r="T2521" i="5"/>
  <c r="AF2521" i="5" s="1"/>
  <c r="S2521" i="5"/>
  <c r="R2521" i="5"/>
  <c r="Q2521" i="5"/>
  <c r="P2521" i="5"/>
  <c r="O2521" i="5"/>
  <c r="N2521" i="5"/>
  <c r="M2521" i="5"/>
  <c r="L2521" i="5"/>
  <c r="K2521" i="5"/>
  <c r="J2521" i="5"/>
  <c r="I2521" i="5"/>
  <c r="H2521" i="5"/>
  <c r="G2521" i="5"/>
  <c r="F2521" i="5"/>
  <c r="E2521" i="5"/>
  <c r="D2521" i="5"/>
  <c r="C2521" i="5"/>
  <c r="B2521" i="5"/>
  <c r="A2521" i="5"/>
  <c r="AD2520" i="5"/>
  <c r="AC2520" i="5"/>
  <c r="AB2520" i="5"/>
  <c r="AA2520" i="5"/>
  <c r="Z2520" i="5"/>
  <c r="Y2520" i="5"/>
  <c r="X2520" i="5"/>
  <c r="W2520" i="5"/>
  <c r="V2520" i="5"/>
  <c r="U2520" i="5"/>
  <c r="S2520" i="5"/>
  <c r="R2520" i="5"/>
  <c r="Q2520" i="5"/>
  <c r="P2520" i="5"/>
  <c r="O2520" i="5"/>
  <c r="N2520" i="5"/>
  <c r="M2520" i="5"/>
  <c r="L2520" i="5"/>
  <c r="K2520" i="5"/>
  <c r="J2520" i="5"/>
  <c r="I2520" i="5"/>
  <c r="H2520" i="5"/>
  <c r="G2520" i="5"/>
  <c r="F2520" i="5"/>
  <c r="E2520" i="5"/>
  <c r="D2520" i="5"/>
  <c r="C2520" i="5"/>
  <c r="B2520" i="5"/>
  <c r="A2520" i="5"/>
  <c r="AD2519" i="5"/>
  <c r="AC2519" i="5"/>
  <c r="AB2519" i="5"/>
  <c r="AA2519" i="5"/>
  <c r="Z2519" i="5"/>
  <c r="Y2519" i="5"/>
  <c r="X2519" i="5"/>
  <c r="W2519" i="5"/>
  <c r="V2519" i="5"/>
  <c r="U2519" i="5"/>
  <c r="S2519" i="5"/>
  <c r="R2519" i="5"/>
  <c r="Q2519" i="5"/>
  <c r="P2519" i="5"/>
  <c r="O2519" i="5"/>
  <c r="N2519" i="5"/>
  <c r="M2519" i="5"/>
  <c r="L2519" i="5"/>
  <c r="K2519" i="5"/>
  <c r="J2519" i="5"/>
  <c r="I2519" i="5"/>
  <c r="H2519" i="5"/>
  <c r="G2519" i="5"/>
  <c r="F2519" i="5"/>
  <c r="E2519" i="5"/>
  <c r="D2519" i="5"/>
  <c r="T2519" i="5" s="1"/>
  <c r="AF2519" i="5" s="1"/>
  <c r="C2519" i="5"/>
  <c r="B2519" i="5"/>
  <c r="A2519" i="5"/>
  <c r="AE2518" i="5"/>
  <c r="AD2518" i="5"/>
  <c r="AC2518" i="5"/>
  <c r="AB2518" i="5"/>
  <c r="AA2518" i="5"/>
  <c r="Z2518" i="5"/>
  <c r="Y2518" i="5"/>
  <c r="X2518" i="5"/>
  <c r="W2518" i="5"/>
  <c r="V2518" i="5"/>
  <c r="U2518" i="5"/>
  <c r="T2518" i="5"/>
  <c r="AF2518" i="5" s="1"/>
  <c r="S2518" i="5"/>
  <c r="R2518" i="5"/>
  <c r="Q2518" i="5"/>
  <c r="P2518" i="5"/>
  <c r="O2518" i="5"/>
  <c r="N2518" i="5"/>
  <c r="M2518" i="5"/>
  <c r="L2518" i="5"/>
  <c r="K2518" i="5"/>
  <c r="J2518" i="5"/>
  <c r="I2518" i="5"/>
  <c r="H2518" i="5"/>
  <c r="G2518" i="5"/>
  <c r="F2518" i="5"/>
  <c r="E2518" i="5"/>
  <c r="D2518" i="5"/>
  <c r="C2518" i="5"/>
  <c r="B2518" i="5"/>
  <c r="A2518" i="5"/>
  <c r="AE2517" i="5"/>
  <c r="AD2517" i="5"/>
  <c r="AC2517" i="5"/>
  <c r="AB2517" i="5"/>
  <c r="AA2517" i="5"/>
  <c r="Z2517" i="5"/>
  <c r="Y2517" i="5"/>
  <c r="X2517" i="5"/>
  <c r="W2517" i="5"/>
  <c r="V2517" i="5"/>
  <c r="U2517" i="5"/>
  <c r="T2517" i="5"/>
  <c r="AF2517" i="5" s="1"/>
  <c r="S2517" i="5"/>
  <c r="R2517" i="5"/>
  <c r="Q2517" i="5"/>
  <c r="P2517" i="5"/>
  <c r="O2517" i="5"/>
  <c r="N2517" i="5"/>
  <c r="M2517" i="5"/>
  <c r="L2517" i="5"/>
  <c r="K2517" i="5"/>
  <c r="J2517" i="5"/>
  <c r="I2517" i="5"/>
  <c r="H2517" i="5"/>
  <c r="G2517" i="5"/>
  <c r="F2517" i="5"/>
  <c r="E2517" i="5"/>
  <c r="D2517" i="5"/>
  <c r="C2517" i="5"/>
  <c r="B2517" i="5"/>
  <c r="A2517" i="5"/>
  <c r="AE2516" i="5"/>
  <c r="AD2516" i="5"/>
  <c r="AC2516" i="5"/>
  <c r="AB2516" i="5"/>
  <c r="AA2516" i="5"/>
  <c r="Z2516" i="5"/>
  <c r="Y2516" i="5"/>
  <c r="X2516" i="5"/>
  <c r="W2516" i="5"/>
  <c r="V2516" i="5"/>
  <c r="U2516" i="5"/>
  <c r="S2516" i="5"/>
  <c r="R2516" i="5"/>
  <c r="Q2516" i="5"/>
  <c r="P2516" i="5"/>
  <c r="O2516" i="5"/>
  <c r="N2516" i="5"/>
  <c r="M2516" i="5"/>
  <c r="L2516" i="5"/>
  <c r="K2516" i="5"/>
  <c r="J2516" i="5"/>
  <c r="I2516" i="5"/>
  <c r="H2516" i="5"/>
  <c r="G2516" i="5"/>
  <c r="F2516" i="5"/>
  <c r="E2516" i="5"/>
  <c r="D2516" i="5"/>
  <c r="C2516" i="5"/>
  <c r="B2516" i="5"/>
  <c r="A2516" i="5"/>
  <c r="AE2515" i="5"/>
  <c r="AD2515" i="5"/>
  <c r="AC2515" i="5"/>
  <c r="AB2515" i="5"/>
  <c r="AA2515" i="5"/>
  <c r="Z2515" i="5"/>
  <c r="Y2515" i="5"/>
  <c r="X2515" i="5"/>
  <c r="W2515" i="5"/>
  <c r="V2515" i="5"/>
  <c r="U2515" i="5"/>
  <c r="T2515" i="5"/>
  <c r="AF2515" i="5" s="1"/>
  <c r="S2515" i="5"/>
  <c r="R2515" i="5"/>
  <c r="Q2515" i="5"/>
  <c r="P2515" i="5"/>
  <c r="O2515" i="5"/>
  <c r="N2515" i="5"/>
  <c r="M2515" i="5"/>
  <c r="L2515" i="5"/>
  <c r="K2515" i="5"/>
  <c r="J2515" i="5"/>
  <c r="I2515" i="5"/>
  <c r="H2515" i="5"/>
  <c r="G2515" i="5"/>
  <c r="F2515" i="5"/>
  <c r="E2515" i="5"/>
  <c r="D2515" i="5"/>
  <c r="C2515" i="5"/>
  <c r="B2515" i="5"/>
  <c r="A2515" i="5"/>
  <c r="AE2514" i="5"/>
  <c r="AD2514" i="5"/>
  <c r="AC2514" i="5"/>
  <c r="AB2514" i="5"/>
  <c r="AA2514" i="5"/>
  <c r="Z2514" i="5"/>
  <c r="Y2514" i="5"/>
  <c r="X2514" i="5"/>
  <c r="W2514" i="5"/>
  <c r="V2514" i="5"/>
  <c r="U2514" i="5"/>
  <c r="T2514" i="5"/>
  <c r="AF2514" i="5" s="1"/>
  <c r="S2514" i="5"/>
  <c r="R2514" i="5"/>
  <c r="Q2514" i="5"/>
  <c r="P2514" i="5"/>
  <c r="O2514" i="5"/>
  <c r="N2514" i="5"/>
  <c r="M2514" i="5"/>
  <c r="L2514" i="5"/>
  <c r="K2514" i="5"/>
  <c r="J2514" i="5"/>
  <c r="I2514" i="5"/>
  <c r="H2514" i="5"/>
  <c r="G2514" i="5"/>
  <c r="F2514" i="5"/>
  <c r="E2514" i="5"/>
  <c r="D2514" i="5"/>
  <c r="C2514" i="5"/>
  <c r="B2514" i="5"/>
  <c r="A2514" i="5"/>
  <c r="AE2513" i="5"/>
  <c r="AD2513" i="5"/>
  <c r="AC2513" i="5"/>
  <c r="AB2513" i="5"/>
  <c r="AA2513" i="5"/>
  <c r="Z2513" i="5"/>
  <c r="Y2513" i="5"/>
  <c r="X2513" i="5"/>
  <c r="W2513" i="5"/>
  <c r="V2513" i="5"/>
  <c r="U2513" i="5"/>
  <c r="S2513" i="5"/>
  <c r="R2513" i="5"/>
  <c r="Q2513" i="5"/>
  <c r="P2513" i="5"/>
  <c r="O2513" i="5"/>
  <c r="N2513" i="5"/>
  <c r="M2513" i="5"/>
  <c r="L2513" i="5"/>
  <c r="K2513" i="5"/>
  <c r="J2513" i="5"/>
  <c r="I2513" i="5"/>
  <c r="H2513" i="5"/>
  <c r="G2513" i="5"/>
  <c r="F2513" i="5"/>
  <c r="E2513" i="5"/>
  <c r="D2513" i="5"/>
  <c r="T2513" i="5" s="1"/>
  <c r="AF2513" i="5" s="1"/>
  <c r="C2513" i="5"/>
  <c r="B2513" i="5"/>
  <c r="A2513" i="5"/>
  <c r="AE2512" i="5"/>
  <c r="AD2512" i="5"/>
  <c r="AC2512" i="5"/>
  <c r="AB2512" i="5"/>
  <c r="AA2512" i="5"/>
  <c r="Z2512" i="5"/>
  <c r="Y2512" i="5"/>
  <c r="X2512" i="5"/>
  <c r="W2512" i="5"/>
  <c r="V2512" i="5"/>
  <c r="U2512" i="5"/>
  <c r="T2512" i="5"/>
  <c r="AF2512" i="5" s="1"/>
  <c r="S2512" i="5"/>
  <c r="R2512" i="5"/>
  <c r="Q2512" i="5"/>
  <c r="P2512" i="5"/>
  <c r="O2512" i="5"/>
  <c r="N2512" i="5"/>
  <c r="M2512" i="5"/>
  <c r="L2512" i="5"/>
  <c r="K2512" i="5"/>
  <c r="J2512" i="5"/>
  <c r="I2512" i="5"/>
  <c r="H2512" i="5"/>
  <c r="G2512" i="5"/>
  <c r="F2512" i="5"/>
  <c r="E2512" i="5"/>
  <c r="D2512" i="5"/>
  <c r="C2512" i="5"/>
  <c r="B2512" i="5"/>
  <c r="A2512" i="5"/>
  <c r="AD2511" i="5"/>
  <c r="AC2511" i="5"/>
  <c r="AB2511" i="5"/>
  <c r="AA2511" i="5"/>
  <c r="Z2511" i="5"/>
  <c r="Y2511" i="5"/>
  <c r="X2511" i="5"/>
  <c r="W2511" i="5"/>
  <c r="V2511" i="5"/>
  <c r="U2511" i="5"/>
  <c r="S2511" i="5"/>
  <c r="R2511" i="5"/>
  <c r="Q2511" i="5"/>
  <c r="P2511" i="5"/>
  <c r="O2511" i="5"/>
  <c r="N2511" i="5"/>
  <c r="M2511" i="5"/>
  <c r="L2511" i="5"/>
  <c r="K2511" i="5"/>
  <c r="J2511" i="5"/>
  <c r="I2511" i="5"/>
  <c r="H2511" i="5"/>
  <c r="G2511" i="5"/>
  <c r="F2511" i="5"/>
  <c r="E2511" i="5"/>
  <c r="D2511" i="5"/>
  <c r="C2511" i="5"/>
  <c r="B2511" i="5"/>
  <c r="A2511" i="5"/>
  <c r="AE2510" i="5"/>
  <c r="AD2510" i="5"/>
  <c r="AC2510" i="5"/>
  <c r="AB2510" i="5"/>
  <c r="AA2510" i="5"/>
  <c r="Z2510" i="5"/>
  <c r="Y2510" i="5"/>
  <c r="X2510" i="5"/>
  <c r="W2510" i="5"/>
  <c r="V2510" i="5"/>
  <c r="U2510" i="5"/>
  <c r="S2510" i="5"/>
  <c r="R2510" i="5"/>
  <c r="Q2510" i="5"/>
  <c r="P2510" i="5"/>
  <c r="O2510" i="5"/>
  <c r="N2510" i="5"/>
  <c r="M2510" i="5"/>
  <c r="L2510" i="5"/>
  <c r="K2510" i="5"/>
  <c r="J2510" i="5"/>
  <c r="I2510" i="5"/>
  <c r="H2510" i="5"/>
  <c r="G2510" i="5"/>
  <c r="F2510" i="5"/>
  <c r="E2510" i="5"/>
  <c r="D2510" i="5"/>
  <c r="T2510" i="5" s="1"/>
  <c r="AF2510" i="5" s="1"/>
  <c r="C2510" i="5"/>
  <c r="B2510" i="5"/>
  <c r="A2510" i="5"/>
  <c r="AE2509" i="5"/>
  <c r="AD2509" i="5"/>
  <c r="AC2509" i="5"/>
  <c r="AB2509" i="5"/>
  <c r="AA2509" i="5"/>
  <c r="Z2509" i="5"/>
  <c r="Y2509" i="5"/>
  <c r="X2509" i="5"/>
  <c r="W2509" i="5"/>
  <c r="V2509" i="5"/>
  <c r="U2509" i="5"/>
  <c r="T2509" i="5"/>
  <c r="AF2509" i="5" s="1"/>
  <c r="S2509" i="5"/>
  <c r="R2509" i="5"/>
  <c r="Q2509" i="5"/>
  <c r="P2509" i="5"/>
  <c r="O2509" i="5"/>
  <c r="N2509" i="5"/>
  <c r="M2509" i="5"/>
  <c r="L2509" i="5"/>
  <c r="K2509" i="5"/>
  <c r="J2509" i="5"/>
  <c r="I2509" i="5"/>
  <c r="H2509" i="5"/>
  <c r="G2509" i="5"/>
  <c r="F2509" i="5"/>
  <c r="E2509" i="5"/>
  <c r="D2509" i="5"/>
  <c r="C2509" i="5"/>
  <c r="B2509" i="5"/>
  <c r="A2509" i="5"/>
  <c r="AD2508" i="5"/>
  <c r="AC2508" i="5"/>
  <c r="AB2508" i="5"/>
  <c r="AA2508" i="5"/>
  <c r="Z2508" i="5"/>
  <c r="Y2508" i="5"/>
  <c r="X2508" i="5"/>
  <c r="W2508" i="5"/>
  <c r="V2508" i="5"/>
  <c r="U2508" i="5"/>
  <c r="S2508" i="5"/>
  <c r="R2508" i="5"/>
  <c r="Q2508" i="5"/>
  <c r="P2508" i="5"/>
  <c r="O2508" i="5"/>
  <c r="N2508" i="5"/>
  <c r="M2508" i="5"/>
  <c r="L2508" i="5"/>
  <c r="K2508" i="5"/>
  <c r="J2508" i="5"/>
  <c r="I2508" i="5"/>
  <c r="H2508" i="5"/>
  <c r="G2508" i="5"/>
  <c r="F2508" i="5"/>
  <c r="E2508" i="5"/>
  <c r="D2508" i="5"/>
  <c r="AE2508" i="5" s="1"/>
  <c r="C2508" i="5"/>
  <c r="B2508" i="5"/>
  <c r="A2508" i="5"/>
  <c r="AD2507" i="5"/>
  <c r="AC2507" i="5"/>
  <c r="AB2507" i="5"/>
  <c r="AA2507" i="5"/>
  <c r="Z2507" i="5"/>
  <c r="Y2507" i="5"/>
  <c r="X2507" i="5"/>
  <c r="W2507" i="5"/>
  <c r="V2507" i="5"/>
  <c r="U2507" i="5"/>
  <c r="S2507" i="5"/>
  <c r="R2507" i="5"/>
  <c r="Q2507" i="5"/>
  <c r="P2507" i="5"/>
  <c r="O2507" i="5"/>
  <c r="N2507" i="5"/>
  <c r="M2507" i="5"/>
  <c r="L2507" i="5"/>
  <c r="K2507" i="5"/>
  <c r="J2507" i="5"/>
  <c r="I2507" i="5"/>
  <c r="H2507" i="5"/>
  <c r="G2507" i="5"/>
  <c r="F2507" i="5"/>
  <c r="E2507" i="5"/>
  <c r="D2507" i="5"/>
  <c r="C2507" i="5"/>
  <c r="B2507" i="5"/>
  <c r="A2507" i="5"/>
  <c r="AE2506" i="5"/>
  <c r="AD2506" i="5"/>
  <c r="AC2506" i="5"/>
  <c r="AB2506" i="5"/>
  <c r="AA2506" i="5"/>
  <c r="Z2506" i="5"/>
  <c r="Y2506" i="5"/>
  <c r="X2506" i="5"/>
  <c r="W2506" i="5"/>
  <c r="V2506" i="5"/>
  <c r="U2506" i="5"/>
  <c r="T2506" i="5"/>
  <c r="AF2506" i="5" s="1"/>
  <c r="S2506" i="5"/>
  <c r="R2506" i="5"/>
  <c r="Q2506" i="5"/>
  <c r="P2506" i="5"/>
  <c r="O2506" i="5"/>
  <c r="N2506" i="5"/>
  <c r="M2506" i="5"/>
  <c r="L2506" i="5"/>
  <c r="K2506" i="5"/>
  <c r="J2506" i="5"/>
  <c r="I2506" i="5"/>
  <c r="H2506" i="5"/>
  <c r="G2506" i="5"/>
  <c r="F2506" i="5"/>
  <c r="E2506" i="5"/>
  <c r="D2506" i="5"/>
  <c r="C2506" i="5"/>
  <c r="B2506" i="5"/>
  <c r="A2506" i="5"/>
  <c r="AD2505" i="5"/>
  <c r="AC2505" i="5"/>
  <c r="AB2505" i="5"/>
  <c r="AA2505" i="5"/>
  <c r="Z2505" i="5"/>
  <c r="Y2505" i="5"/>
  <c r="X2505" i="5"/>
  <c r="W2505" i="5"/>
  <c r="V2505" i="5"/>
  <c r="U2505" i="5"/>
  <c r="T2505" i="5"/>
  <c r="S2505" i="5"/>
  <c r="R2505" i="5"/>
  <c r="Q2505" i="5"/>
  <c r="P2505" i="5"/>
  <c r="O2505" i="5"/>
  <c r="N2505" i="5"/>
  <c r="M2505" i="5"/>
  <c r="L2505" i="5"/>
  <c r="K2505" i="5"/>
  <c r="J2505" i="5"/>
  <c r="I2505" i="5"/>
  <c r="H2505" i="5"/>
  <c r="G2505" i="5"/>
  <c r="F2505" i="5"/>
  <c r="AF2505" i="5" s="1"/>
  <c r="E2505" i="5"/>
  <c r="D2505" i="5"/>
  <c r="AE2505" i="5" s="1"/>
  <c r="C2505" i="5"/>
  <c r="B2505" i="5"/>
  <c r="A2505" i="5"/>
  <c r="AE2504" i="5"/>
  <c r="AD2504" i="5"/>
  <c r="AC2504" i="5"/>
  <c r="AB2504" i="5"/>
  <c r="AA2504" i="5"/>
  <c r="Z2504" i="5"/>
  <c r="Y2504" i="5"/>
  <c r="X2504" i="5"/>
  <c r="W2504" i="5"/>
  <c r="V2504" i="5"/>
  <c r="U2504" i="5"/>
  <c r="S2504" i="5"/>
  <c r="R2504" i="5"/>
  <c r="Q2504" i="5"/>
  <c r="P2504" i="5"/>
  <c r="O2504" i="5"/>
  <c r="N2504" i="5"/>
  <c r="M2504" i="5"/>
  <c r="L2504" i="5"/>
  <c r="K2504" i="5"/>
  <c r="J2504" i="5"/>
  <c r="I2504" i="5"/>
  <c r="H2504" i="5"/>
  <c r="G2504" i="5"/>
  <c r="F2504" i="5"/>
  <c r="E2504" i="5"/>
  <c r="D2504" i="5"/>
  <c r="T2504" i="5" s="1"/>
  <c r="AF2504" i="5" s="1"/>
  <c r="C2504" i="5"/>
  <c r="B2504" i="5"/>
  <c r="A2504" i="5"/>
  <c r="AE2503" i="5"/>
  <c r="AD2503" i="5"/>
  <c r="AC2503" i="5"/>
  <c r="AB2503" i="5"/>
  <c r="AA2503" i="5"/>
  <c r="Z2503" i="5"/>
  <c r="Y2503" i="5"/>
  <c r="X2503" i="5"/>
  <c r="W2503" i="5"/>
  <c r="V2503" i="5"/>
  <c r="U2503" i="5"/>
  <c r="T2503" i="5"/>
  <c r="AF2503" i="5" s="1"/>
  <c r="S2503" i="5"/>
  <c r="R2503" i="5"/>
  <c r="Q2503" i="5"/>
  <c r="P2503" i="5"/>
  <c r="O2503" i="5"/>
  <c r="N2503" i="5"/>
  <c r="M2503" i="5"/>
  <c r="L2503" i="5"/>
  <c r="K2503" i="5"/>
  <c r="J2503" i="5"/>
  <c r="I2503" i="5"/>
  <c r="H2503" i="5"/>
  <c r="G2503" i="5"/>
  <c r="F2503" i="5"/>
  <c r="E2503" i="5"/>
  <c r="D2503" i="5"/>
  <c r="C2503" i="5"/>
  <c r="B2503" i="5"/>
  <c r="A2503" i="5"/>
  <c r="AD2502" i="5"/>
  <c r="AC2502" i="5"/>
  <c r="AB2502" i="5"/>
  <c r="AA2502" i="5"/>
  <c r="Z2502" i="5"/>
  <c r="Y2502" i="5"/>
  <c r="X2502" i="5"/>
  <c r="W2502" i="5"/>
  <c r="V2502" i="5"/>
  <c r="U2502" i="5"/>
  <c r="S2502" i="5"/>
  <c r="R2502" i="5"/>
  <c r="Q2502" i="5"/>
  <c r="P2502" i="5"/>
  <c r="O2502" i="5"/>
  <c r="N2502" i="5"/>
  <c r="M2502" i="5"/>
  <c r="L2502" i="5"/>
  <c r="K2502" i="5"/>
  <c r="J2502" i="5"/>
  <c r="I2502" i="5"/>
  <c r="H2502" i="5"/>
  <c r="G2502" i="5"/>
  <c r="F2502" i="5"/>
  <c r="E2502" i="5"/>
  <c r="D2502" i="5"/>
  <c r="C2502" i="5"/>
  <c r="B2502" i="5"/>
  <c r="A2502" i="5"/>
  <c r="AE2501" i="5"/>
  <c r="AD2501" i="5"/>
  <c r="AC2501" i="5"/>
  <c r="AB2501" i="5"/>
  <c r="AA2501" i="5"/>
  <c r="Z2501" i="5"/>
  <c r="Y2501" i="5"/>
  <c r="X2501" i="5"/>
  <c r="W2501" i="5"/>
  <c r="V2501" i="5"/>
  <c r="U2501" i="5"/>
  <c r="S2501" i="5"/>
  <c r="R2501" i="5"/>
  <c r="Q2501" i="5"/>
  <c r="P2501" i="5"/>
  <c r="O2501" i="5"/>
  <c r="N2501" i="5"/>
  <c r="M2501" i="5"/>
  <c r="L2501" i="5"/>
  <c r="K2501" i="5"/>
  <c r="J2501" i="5"/>
  <c r="I2501" i="5"/>
  <c r="H2501" i="5"/>
  <c r="G2501" i="5"/>
  <c r="F2501" i="5"/>
  <c r="E2501" i="5"/>
  <c r="D2501" i="5"/>
  <c r="T2501" i="5" s="1"/>
  <c r="AF2501" i="5" s="1"/>
  <c r="C2501" i="5"/>
  <c r="B2501" i="5"/>
  <c r="A2501" i="5"/>
  <c r="AE2500" i="5"/>
  <c r="AD2500" i="5"/>
  <c r="AC2500" i="5"/>
  <c r="AB2500" i="5"/>
  <c r="AA2500" i="5"/>
  <c r="Z2500" i="5"/>
  <c r="Y2500" i="5"/>
  <c r="X2500" i="5"/>
  <c r="W2500" i="5"/>
  <c r="V2500" i="5"/>
  <c r="U2500" i="5"/>
  <c r="T2500" i="5"/>
  <c r="AF2500" i="5" s="1"/>
  <c r="S2500" i="5"/>
  <c r="R2500" i="5"/>
  <c r="Q2500" i="5"/>
  <c r="P2500" i="5"/>
  <c r="O2500" i="5"/>
  <c r="N2500" i="5"/>
  <c r="M2500" i="5"/>
  <c r="L2500" i="5"/>
  <c r="K2500" i="5"/>
  <c r="J2500" i="5"/>
  <c r="I2500" i="5"/>
  <c r="H2500" i="5"/>
  <c r="G2500" i="5"/>
  <c r="F2500" i="5"/>
  <c r="E2500" i="5"/>
  <c r="D2500" i="5"/>
  <c r="C2500" i="5"/>
  <c r="B2500" i="5"/>
  <c r="A2500" i="5"/>
  <c r="AE2499" i="5"/>
  <c r="AD2499" i="5"/>
  <c r="AC2499" i="5"/>
  <c r="AB2499" i="5"/>
  <c r="AA2499" i="5"/>
  <c r="Z2499" i="5"/>
  <c r="Y2499" i="5"/>
  <c r="X2499" i="5"/>
  <c r="W2499" i="5"/>
  <c r="V2499" i="5"/>
  <c r="U2499" i="5"/>
  <c r="S2499" i="5"/>
  <c r="R2499" i="5"/>
  <c r="Q2499" i="5"/>
  <c r="P2499" i="5"/>
  <c r="O2499" i="5"/>
  <c r="N2499" i="5"/>
  <c r="M2499" i="5"/>
  <c r="L2499" i="5"/>
  <c r="K2499" i="5"/>
  <c r="J2499" i="5"/>
  <c r="I2499" i="5"/>
  <c r="H2499" i="5"/>
  <c r="G2499" i="5"/>
  <c r="F2499" i="5"/>
  <c r="E2499" i="5"/>
  <c r="D2499" i="5"/>
  <c r="T2499" i="5" s="1"/>
  <c r="AF2499" i="5" s="1"/>
  <c r="C2499" i="5"/>
  <c r="B2499" i="5"/>
  <c r="A2499" i="5"/>
  <c r="AD2498" i="5"/>
  <c r="AC2498" i="5"/>
  <c r="AB2498" i="5"/>
  <c r="AA2498" i="5"/>
  <c r="Z2498" i="5"/>
  <c r="Y2498" i="5"/>
  <c r="X2498" i="5"/>
  <c r="W2498" i="5"/>
  <c r="V2498" i="5"/>
  <c r="U2498" i="5"/>
  <c r="S2498" i="5"/>
  <c r="R2498" i="5"/>
  <c r="Q2498" i="5"/>
  <c r="P2498" i="5"/>
  <c r="O2498" i="5"/>
  <c r="N2498" i="5"/>
  <c r="M2498" i="5"/>
  <c r="L2498" i="5"/>
  <c r="K2498" i="5"/>
  <c r="J2498" i="5"/>
  <c r="I2498" i="5"/>
  <c r="H2498" i="5"/>
  <c r="G2498" i="5"/>
  <c r="F2498" i="5"/>
  <c r="E2498" i="5"/>
  <c r="D2498" i="5"/>
  <c r="C2498" i="5"/>
  <c r="B2498" i="5"/>
  <c r="A2498" i="5"/>
  <c r="AE2497" i="5"/>
  <c r="AD2497" i="5"/>
  <c r="AC2497" i="5"/>
  <c r="AB2497" i="5"/>
  <c r="AA2497" i="5"/>
  <c r="Z2497" i="5"/>
  <c r="Y2497" i="5"/>
  <c r="X2497" i="5"/>
  <c r="W2497" i="5"/>
  <c r="V2497" i="5"/>
  <c r="U2497" i="5"/>
  <c r="T2497" i="5"/>
  <c r="AF2497" i="5" s="1"/>
  <c r="S2497" i="5"/>
  <c r="R2497" i="5"/>
  <c r="Q2497" i="5"/>
  <c r="P2497" i="5"/>
  <c r="O2497" i="5"/>
  <c r="N2497" i="5"/>
  <c r="M2497" i="5"/>
  <c r="L2497" i="5"/>
  <c r="K2497" i="5"/>
  <c r="J2497" i="5"/>
  <c r="I2497" i="5"/>
  <c r="H2497" i="5"/>
  <c r="G2497" i="5"/>
  <c r="F2497" i="5"/>
  <c r="E2497" i="5"/>
  <c r="D2497" i="5"/>
  <c r="C2497" i="5"/>
  <c r="B2497" i="5"/>
  <c r="A2497" i="5"/>
  <c r="AE2496" i="5"/>
  <c r="AD2496" i="5"/>
  <c r="AC2496" i="5"/>
  <c r="AB2496" i="5"/>
  <c r="AA2496" i="5"/>
  <c r="Z2496" i="5"/>
  <c r="Y2496" i="5"/>
  <c r="X2496" i="5"/>
  <c r="W2496" i="5"/>
  <c r="V2496" i="5"/>
  <c r="U2496" i="5"/>
  <c r="T2496" i="5"/>
  <c r="AF2496" i="5" s="1"/>
  <c r="S2496" i="5"/>
  <c r="R2496" i="5"/>
  <c r="Q2496" i="5"/>
  <c r="P2496" i="5"/>
  <c r="O2496" i="5"/>
  <c r="N2496" i="5"/>
  <c r="M2496" i="5"/>
  <c r="L2496" i="5"/>
  <c r="K2496" i="5"/>
  <c r="J2496" i="5"/>
  <c r="I2496" i="5"/>
  <c r="H2496" i="5"/>
  <c r="G2496" i="5"/>
  <c r="F2496" i="5"/>
  <c r="E2496" i="5"/>
  <c r="D2496" i="5"/>
  <c r="C2496" i="5"/>
  <c r="B2496" i="5"/>
  <c r="A2496" i="5"/>
  <c r="AE2495" i="5"/>
  <c r="AD2495" i="5"/>
  <c r="AC2495" i="5"/>
  <c r="AB2495" i="5"/>
  <c r="AA2495" i="5"/>
  <c r="Z2495" i="5"/>
  <c r="Y2495" i="5"/>
  <c r="X2495" i="5"/>
  <c r="W2495" i="5"/>
  <c r="V2495" i="5"/>
  <c r="U2495" i="5"/>
  <c r="S2495" i="5"/>
  <c r="R2495" i="5"/>
  <c r="Q2495" i="5"/>
  <c r="P2495" i="5"/>
  <c r="O2495" i="5"/>
  <c r="N2495" i="5"/>
  <c r="M2495" i="5"/>
  <c r="L2495" i="5"/>
  <c r="K2495" i="5"/>
  <c r="J2495" i="5"/>
  <c r="I2495" i="5"/>
  <c r="H2495" i="5"/>
  <c r="G2495" i="5"/>
  <c r="F2495" i="5"/>
  <c r="E2495" i="5"/>
  <c r="D2495" i="5"/>
  <c r="T2495" i="5" s="1"/>
  <c r="AF2495" i="5" s="1"/>
  <c r="C2495" i="5"/>
  <c r="B2495" i="5"/>
  <c r="A2495" i="5"/>
  <c r="AE2494" i="5"/>
  <c r="AD2494" i="5"/>
  <c r="AC2494" i="5"/>
  <c r="AB2494" i="5"/>
  <c r="AA2494" i="5"/>
  <c r="Z2494" i="5"/>
  <c r="Y2494" i="5"/>
  <c r="X2494" i="5"/>
  <c r="W2494" i="5"/>
  <c r="V2494" i="5"/>
  <c r="U2494" i="5"/>
  <c r="T2494" i="5"/>
  <c r="AF2494" i="5" s="1"/>
  <c r="S2494" i="5"/>
  <c r="R2494" i="5"/>
  <c r="Q2494" i="5"/>
  <c r="P2494" i="5"/>
  <c r="O2494" i="5"/>
  <c r="N2494" i="5"/>
  <c r="M2494" i="5"/>
  <c r="L2494" i="5"/>
  <c r="K2494" i="5"/>
  <c r="J2494" i="5"/>
  <c r="I2494" i="5"/>
  <c r="H2494" i="5"/>
  <c r="G2494" i="5"/>
  <c r="F2494" i="5"/>
  <c r="E2494" i="5"/>
  <c r="D2494" i="5"/>
  <c r="C2494" i="5"/>
  <c r="B2494" i="5"/>
  <c r="A2494" i="5"/>
  <c r="AD2493" i="5"/>
  <c r="AC2493" i="5"/>
  <c r="AB2493" i="5"/>
  <c r="AA2493" i="5"/>
  <c r="Z2493" i="5"/>
  <c r="Y2493" i="5"/>
  <c r="X2493" i="5"/>
  <c r="W2493" i="5"/>
  <c r="V2493" i="5"/>
  <c r="U2493" i="5"/>
  <c r="S2493" i="5"/>
  <c r="R2493" i="5"/>
  <c r="Q2493" i="5"/>
  <c r="P2493" i="5"/>
  <c r="O2493" i="5"/>
  <c r="N2493" i="5"/>
  <c r="M2493" i="5"/>
  <c r="L2493" i="5"/>
  <c r="K2493" i="5"/>
  <c r="J2493" i="5"/>
  <c r="I2493" i="5"/>
  <c r="H2493" i="5"/>
  <c r="G2493" i="5"/>
  <c r="F2493" i="5"/>
  <c r="E2493" i="5"/>
  <c r="D2493" i="5"/>
  <c r="C2493" i="5"/>
  <c r="B2493" i="5"/>
  <c r="A2493" i="5"/>
  <c r="AD2492" i="5"/>
  <c r="AC2492" i="5"/>
  <c r="AB2492" i="5"/>
  <c r="AA2492" i="5"/>
  <c r="Z2492" i="5"/>
  <c r="Y2492" i="5"/>
  <c r="X2492" i="5"/>
  <c r="W2492" i="5"/>
  <c r="V2492" i="5"/>
  <c r="U2492" i="5"/>
  <c r="S2492" i="5"/>
  <c r="R2492" i="5"/>
  <c r="Q2492" i="5"/>
  <c r="P2492" i="5"/>
  <c r="O2492" i="5"/>
  <c r="N2492" i="5"/>
  <c r="M2492" i="5"/>
  <c r="L2492" i="5"/>
  <c r="K2492" i="5"/>
  <c r="J2492" i="5"/>
  <c r="I2492" i="5"/>
  <c r="H2492" i="5"/>
  <c r="G2492" i="5"/>
  <c r="F2492" i="5"/>
  <c r="E2492" i="5"/>
  <c r="D2492" i="5"/>
  <c r="T2492" i="5" s="1"/>
  <c r="AF2492" i="5" s="1"/>
  <c r="C2492" i="5"/>
  <c r="B2492" i="5"/>
  <c r="A2492" i="5"/>
  <c r="AE2491" i="5"/>
  <c r="AD2491" i="5"/>
  <c r="AC2491" i="5"/>
  <c r="AB2491" i="5"/>
  <c r="AA2491" i="5"/>
  <c r="Z2491" i="5"/>
  <c r="Y2491" i="5"/>
  <c r="X2491" i="5"/>
  <c r="W2491" i="5"/>
  <c r="V2491" i="5"/>
  <c r="U2491" i="5"/>
  <c r="T2491" i="5"/>
  <c r="AF2491" i="5" s="1"/>
  <c r="S2491" i="5"/>
  <c r="R2491" i="5"/>
  <c r="Q2491" i="5"/>
  <c r="P2491" i="5"/>
  <c r="O2491" i="5"/>
  <c r="N2491" i="5"/>
  <c r="M2491" i="5"/>
  <c r="L2491" i="5"/>
  <c r="K2491" i="5"/>
  <c r="J2491" i="5"/>
  <c r="I2491" i="5"/>
  <c r="H2491" i="5"/>
  <c r="G2491" i="5"/>
  <c r="F2491" i="5"/>
  <c r="E2491" i="5"/>
  <c r="D2491" i="5"/>
  <c r="C2491" i="5"/>
  <c r="B2491" i="5"/>
  <c r="A2491" i="5"/>
  <c r="AD2490" i="5"/>
  <c r="AC2490" i="5"/>
  <c r="AB2490" i="5"/>
  <c r="AA2490" i="5"/>
  <c r="Z2490" i="5"/>
  <c r="Y2490" i="5"/>
  <c r="X2490" i="5"/>
  <c r="W2490" i="5"/>
  <c r="V2490" i="5"/>
  <c r="U2490" i="5"/>
  <c r="S2490" i="5"/>
  <c r="R2490" i="5"/>
  <c r="Q2490" i="5"/>
  <c r="P2490" i="5"/>
  <c r="O2490" i="5"/>
  <c r="N2490" i="5"/>
  <c r="M2490" i="5"/>
  <c r="L2490" i="5"/>
  <c r="K2490" i="5"/>
  <c r="J2490" i="5"/>
  <c r="I2490" i="5"/>
  <c r="H2490" i="5"/>
  <c r="G2490" i="5"/>
  <c r="F2490" i="5"/>
  <c r="E2490" i="5"/>
  <c r="D2490" i="5"/>
  <c r="AE2490" i="5" s="1"/>
  <c r="C2490" i="5"/>
  <c r="B2490" i="5"/>
  <c r="A2490" i="5"/>
  <c r="AD2489" i="5"/>
  <c r="AC2489" i="5"/>
  <c r="AB2489" i="5"/>
  <c r="AA2489" i="5"/>
  <c r="Z2489" i="5"/>
  <c r="Y2489" i="5"/>
  <c r="X2489" i="5"/>
  <c r="W2489" i="5"/>
  <c r="V2489" i="5"/>
  <c r="U2489" i="5"/>
  <c r="S2489" i="5"/>
  <c r="R2489" i="5"/>
  <c r="Q2489" i="5"/>
  <c r="P2489" i="5"/>
  <c r="O2489" i="5"/>
  <c r="N2489" i="5"/>
  <c r="M2489" i="5"/>
  <c r="L2489" i="5"/>
  <c r="K2489" i="5"/>
  <c r="J2489" i="5"/>
  <c r="I2489" i="5"/>
  <c r="H2489" i="5"/>
  <c r="G2489" i="5"/>
  <c r="F2489" i="5"/>
  <c r="E2489" i="5"/>
  <c r="D2489" i="5"/>
  <c r="C2489" i="5"/>
  <c r="B2489" i="5"/>
  <c r="A2489" i="5"/>
  <c r="AE2488" i="5"/>
  <c r="AD2488" i="5"/>
  <c r="AC2488" i="5"/>
  <c r="AB2488" i="5"/>
  <c r="AA2488" i="5"/>
  <c r="Z2488" i="5"/>
  <c r="Y2488" i="5"/>
  <c r="X2488" i="5"/>
  <c r="W2488" i="5"/>
  <c r="V2488" i="5"/>
  <c r="U2488" i="5"/>
  <c r="T2488" i="5"/>
  <c r="AF2488" i="5" s="1"/>
  <c r="S2488" i="5"/>
  <c r="R2488" i="5"/>
  <c r="Q2488" i="5"/>
  <c r="P2488" i="5"/>
  <c r="O2488" i="5"/>
  <c r="N2488" i="5"/>
  <c r="M2488" i="5"/>
  <c r="L2488" i="5"/>
  <c r="K2488" i="5"/>
  <c r="J2488" i="5"/>
  <c r="I2488" i="5"/>
  <c r="H2488" i="5"/>
  <c r="G2488" i="5"/>
  <c r="F2488" i="5"/>
  <c r="E2488" i="5"/>
  <c r="D2488" i="5"/>
  <c r="C2488" i="5"/>
  <c r="B2488" i="5"/>
  <c r="A2488" i="5"/>
  <c r="AD2487" i="5"/>
  <c r="AC2487" i="5"/>
  <c r="AB2487" i="5"/>
  <c r="AA2487" i="5"/>
  <c r="Z2487" i="5"/>
  <c r="Y2487" i="5"/>
  <c r="X2487" i="5"/>
  <c r="W2487" i="5"/>
  <c r="V2487" i="5"/>
  <c r="U2487" i="5"/>
  <c r="T2487" i="5"/>
  <c r="AF2487" i="5" s="1"/>
  <c r="S2487" i="5"/>
  <c r="R2487" i="5"/>
  <c r="Q2487" i="5"/>
  <c r="P2487" i="5"/>
  <c r="O2487" i="5"/>
  <c r="N2487" i="5"/>
  <c r="M2487" i="5"/>
  <c r="L2487" i="5"/>
  <c r="K2487" i="5"/>
  <c r="J2487" i="5"/>
  <c r="I2487" i="5"/>
  <c r="H2487" i="5"/>
  <c r="G2487" i="5"/>
  <c r="F2487" i="5"/>
  <c r="E2487" i="5"/>
  <c r="D2487" i="5"/>
  <c r="AE2487" i="5" s="1"/>
  <c r="C2487" i="5"/>
  <c r="B2487" i="5"/>
  <c r="A2487" i="5"/>
  <c r="AE2486" i="5"/>
  <c r="AD2486" i="5"/>
  <c r="AC2486" i="5"/>
  <c r="AB2486" i="5"/>
  <c r="AA2486" i="5"/>
  <c r="Z2486" i="5"/>
  <c r="Y2486" i="5"/>
  <c r="X2486" i="5"/>
  <c r="W2486" i="5"/>
  <c r="V2486" i="5"/>
  <c r="U2486" i="5"/>
  <c r="S2486" i="5"/>
  <c r="R2486" i="5"/>
  <c r="Q2486" i="5"/>
  <c r="P2486" i="5"/>
  <c r="O2486" i="5"/>
  <c r="N2486" i="5"/>
  <c r="M2486" i="5"/>
  <c r="L2486" i="5"/>
  <c r="K2486" i="5"/>
  <c r="J2486" i="5"/>
  <c r="I2486" i="5"/>
  <c r="H2486" i="5"/>
  <c r="G2486" i="5"/>
  <c r="F2486" i="5"/>
  <c r="E2486" i="5"/>
  <c r="D2486" i="5"/>
  <c r="T2486" i="5" s="1"/>
  <c r="AF2486" i="5" s="1"/>
  <c r="C2486" i="5"/>
  <c r="B2486" i="5"/>
  <c r="A2486" i="5"/>
  <c r="AE2485" i="5"/>
  <c r="AD2485" i="5"/>
  <c r="AC2485" i="5"/>
  <c r="AB2485" i="5"/>
  <c r="AA2485" i="5"/>
  <c r="Z2485" i="5"/>
  <c r="Y2485" i="5"/>
  <c r="X2485" i="5"/>
  <c r="W2485" i="5"/>
  <c r="V2485" i="5"/>
  <c r="U2485" i="5"/>
  <c r="T2485" i="5"/>
  <c r="AF2485" i="5" s="1"/>
  <c r="S2485" i="5"/>
  <c r="R2485" i="5"/>
  <c r="Q2485" i="5"/>
  <c r="P2485" i="5"/>
  <c r="O2485" i="5"/>
  <c r="N2485" i="5"/>
  <c r="M2485" i="5"/>
  <c r="L2485" i="5"/>
  <c r="K2485" i="5"/>
  <c r="J2485" i="5"/>
  <c r="I2485" i="5"/>
  <c r="H2485" i="5"/>
  <c r="G2485" i="5"/>
  <c r="F2485" i="5"/>
  <c r="E2485" i="5"/>
  <c r="D2485" i="5"/>
  <c r="C2485" i="5"/>
  <c r="B2485" i="5"/>
  <c r="A2485" i="5"/>
  <c r="AD2484" i="5"/>
  <c r="AC2484" i="5"/>
  <c r="AB2484" i="5"/>
  <c r="AA2484" i="5"/>
  <c r="Z2484" i="5"/>
  <c r="Y2484" i="5"/>
  <c r="X2484" i="5"/>
  <c r="W2484" i="5"/>
  <c r="V2484" i="5"/>
  <c r="U2484" i="5"/>
  <c r="S2484" i="5"/>
  <c r="R2484" i="5"/>
  <c r="Q2484" i="5"/>
  <c r="P2484" i="5"/>
  <c r="O2484" i="5"/>
  <c r="N2484" i="5"/>
  <c r="M2484" i="5"/>
  <c r="L2484" i="5"/>
  <c r="K2484" i="5"/>
  <c r="J2484" i="5"/>
  <c r="I2484" i="5"/>
  <c r="H2484" i="5"/>
  <c r="G2484" i="5"/>
  <c r="F2484" i="5"/>
  <c r="E2484" i="5"/>
  <c r="D2484" i="5"/>
  <c r="C2484" i="5"/>
  <c r="B2484" i="5"/>
  <c r="A2484" i="5"/>
  <c r="AE2483" i="5"/>
  <c r="AD2483" i="5"/>
  <c r="AC2483" i="5"/>
  <c r="AB2483" i="5"/>
  <c r="AA2483" i="5"/>
  <c r="Z2483" i="5"/>
  <c r="Y2483" i="5"/>
  <c r="X2483" i="5"/>
  <c r="W2483" i="5"/>
  <c r="V2483" i="5"/>
  <c r="U2483" i="5"/>
  <c r="S2483" i="5"/>
  <c r="R2483" i="5"/>
  <c r="Q2483" i="5"/>
  <c r="P2483" i="5"/>
  <c r="O2483" i="5"/>
  <c r="N2483" i="5"/>
  <c r="M2483" i="5"/>
  <c r="L2483" i="5"/>
  <c r="K2483" i="5"/>
  <c r="J2483" i="5"/>
  <c r="I2483" i="5"/>
  <c r="H2483" i="5"/>
  <c r="G2483" i="5"/>
  <c r="F2483" i="5"/>
  <c r="E2483" i="5"/>
  <c r="D2483" i="5"/>
  <c r="T2483" i="5" s="1"/>
  <c r="AF2483" i="5" s="1"/>
  <c r="C2483" i="5"/>
  <c r="B2483" i="5"/>
  <c r="A2483" i="5"/>
  <c r="AE2482" i="5"/>
  <c r="AD2482" i="5"/>
  <c r="AC2482" i="5"/>
  <c r="AB2482" i="5"/>
  <c r="AA2482" i="5"/>
  <c r="Z2482" i="5"/>
  <c r="Y2482" i="5"/>
  <c r="X2482" i="5"/>
  <c r="W2482" i="5"/>
  <c r="V2482" i="5"/>
  <c r="U2482" i="5"/>
  <c r="T2482" i="5"/>
  <c r="AF2482" i="5" s="1"/>
  <c r="S2482" i="5"/>
  <c r="R2482" i="5"/>
  <c r="Q2482" i="5"/>
  <c r="P2482" i="5"/>
  <c r="O2482" i="5"/>
  <c r="N2482" i="5"/>
  <c r="M2482" i="5"/>
  <c r="L2482" i="5"/>
  <c r="K2482" i="5"/>
  <c r="J2482" i="5"/>
  <c r="I2482" i="5"/>
  <c r="H2482" i="5"/>
  <c r="G2482" i="5"/>
  <c r="F2482" i="5"/>
  <c r="E2482" i="5"/>
  <c r="D2482" i="5"/>
  <c r="C2482" i="5"/>
  <c r="B2482" i="5"/>
  <c r="A2482" i="5"/>
  <c r="AD2481" i="5"/>
  <c r="AC2481" i="5"/>
  <c r="AB2481" i="5"/>
  <c r="AA2481" i="5"/>
  <c r="Z2481" i="5"/>
  <c r="Y2481" i="5"/>
  <c r="X2481" i="5"/>
  <c r="W2481" i="5"/>
  <c r="V2481" i="5"/>
  <c r="U2481" i="5"/>
  <c r="S2481" i="5"/>
  <c r="R2481" i="5"/>
  <c r="Q2481" i="5"/>
  <c r="P2481" i="5"/>
  <c r="O2481" i="5"/>
  <c r="N2481" i="5"/>
  <c r="M2481" i="5"/>
  <c r="L2481" i="5"/>
  <c r="K2481" i="5"/>
  <c r="J2481" i="5"/>
  <c r="I2481" i="5"/>
  <c r="H2481" i="5"/>
  <c r="G2481" i="5"/>
  <c r="F2481" i="5"/>
  <c r="E2481" i="5"/>
  <c r="D2481" i="5"/>
  <c r="T2481" i="5" s="1"/>
  <c r="AF2481" i="5" s="1"/>
  <c r="C2481" i="5"/>
  <c r="B2481" i="5"/>
  <c r="A2481" i="5"/>
  <c r="AD2480" i="5"/>
  <c r="AC2480" i="5"/>
  <c r="AB2480" i="5"/>
  <c r="AA2480" i="5"/>
  <c r="Z2480" i="5"/>
  <c r="Y2480" i="5"/>
  <c r="X2480" i="5"/>
  <c r="W2480" i="5"/>
  <c r="V2480" i="5"/>
  <c r="U2480" i="5"/>
  <c r="S2480" i="5"/>
  <c r="R2480" i="5"/>
  <c r="Q2480" i="5"/>
  <c r="P2480" i="5"/>
  <c r="O2480" i="5"/>
  <c r="N2480" i="5"/>
  <c r="M2480" i="5"/>
  <c r="L2480" i="5"/>
  <c r="K2480" i="5"/>
  <c r="J2480" i="5"/>
  <c r="I2480" i="5"/>
  <c r="H2480" i="5"/>
  <c r="G2480" i="5"/>
  <c r="F2480" i="5"/>
  <c r="E2480" i="5"/>
  <c r="D2480" i="5"/>
  <c r="C2480" i="5"/>
  <c r="B2480" i="5"/>
  <c r="A2480" i="5"/>
  <c r="AE2479" i="5"/>
  <c r="AD2479" i="5"/>
  <c r="AC2479" i="5"/>
  <c r="AB2479" i="5"/>
  <c r="AA2479" i="5"/>
  <c r="Z2479" i="5"/>
  <c r="Y2479" i="5"/>
  <c r="X2479" i="5"/>
  <c r="W2479" i="5"/>
  <c r="V2479" i="5"/>
  <c r="U2479" i="5"/>
  <c r="T2479" i="5"/>
  <c r="AF2479" i="5" s="1"/>
  <c r="S2479" i="5"/>
  <c r="R2479" i="5"/>
  <c r="Q2479" i="5"/>
  <c r="P2479" i="5"/>
  <c r="O2479" i="5"/>
  <c r="N2479" i="5"/>
  <c r="M2479" i="5"/>
  <c r="L2479" i="5"/>
  <c r="K2479" i="5"/>
  <c r="J2479" i="5"/>
  <c r="I2479" i="5"/>
  <c r="H2479" i="5"/>
  <c r="G2479" i="5"/>
  <c r="F2479" i="5"/>
  <c r="E2479" i="5"/>
  <c r="D2479" i="5"/>
  <c r="C2479" i="5"/>
  <c r="B2479" i="5"/>
  <c r="A2479" i="5"/>
  <c r="AE2478" i="5"/>
  <c r="AD2478" i="5"/>
  <c r="AC2478" i="5"/>
  <c r="AB2478" i="5"/>
  <c r="AA2478" i="5"/>
  <c r="Z2478" i="5"/>
  <c r="Y2478" i="5"/>
  <c r="X2478" i="5"/>
  <c r="W2478" i="5"/>
  <c r="V2478" i="5"/>
  <c r="U2478" i="5"/>
  <c r="T2478" i="5"/>
  <c r="AF2478" i="5" s="1"/>
  <c r="S2478" i="5"/>
  <c r="R2478" i="5"/>
  <c r="Q2478" i="5"/>
  <c r="P2478" i="5"/>
  <c r="O2478" i="5"/>
  <c r="N2478" i="5"/>
  <c r="M2478" i="5"/>
  <c r="L2478" i="5"/>
  <c r="K2478" i="5"/>
  <c r="J2478" i="5"/>
  <c r="I2478" i="5"/>
  <c r="H2478" i="5"/>
  <c r="G2478" i="5"/>
  <c r="F2478" i="5"/>
  <c r="E2478" i="5"/>
  <c r="D2478" i="5"/>
  <c r="C2478" i="5"/>
  <c r="B2478" i="5"/>
  <c r="A2478" i="5"/>
  <c r="AE2477" i="5"/>
  <c r="AD2477" i="5"/>
  <c r="AC2477" i="5"/>
  <c r="AB2477" i="5"/>
  <c r="AA2477" i="5"/>
  <c r="Z2477" i="5"/>
  <c r="Y2477" i="5"/>
  <c r="X2477" i="5"/>
  <c r="W2477" i="5"/>
  <c r="V2477" i="5"/>
  <c r="U2477" i="5"/>
  <c r="S2477" i="5"/>
  <c r="R2477" i="5"/>
  <c r="Q2477" i="5"/>
  <c r="P2477" i="5"/>
  <c r="O2477" i="5"/>
  <c r="N2477" i="5"/>
  <c r="M2477" i="5"/>
  <c r="L2477" i="5"/>
  <c r="K2477" i="5"/>
  <c r="J2477" i="5"/>
  <c r="I2477" i="5"/>
  <c r="H2477" i="5"/>
  <c r="G2477" i="5"/>
  <c r="F2477" i="5"/>
  <c r="E2477" i="5"/>
  <c r="D2477" i="5"/>
  <c r="T2477" i="5" s="1"/>
  <c r="AF2477" i="5" s="1"/>
  <c r="C2477" i="5"/>
  <c r="B2477" i="5"/>
  <c r="A2477" i="5"/>
  <c r="AE2476" i="5"/>
  <c r="AD2476" i="5"/>
  <c r="AC2476" i="5"/>
  <c r="AB2476" i="5"/>
  <c r="AA2476" i="5"/>
  <c r="Z2476" i="5"/>
  <c r="Y2476" i="5"/>
  <c r="X2476" i="5"/>
  <c r="W2476" i="5"/>
  <c r="V2476" i="5"/>
  <c r="U2476" i="5"/>
  <c r="T2476" i="5"/>
  <c r="AF2476" i="5" s="1"/>
  <c r="S2476" i="5"/>
  <c r="R2476" i="5"/>
  <c r="Q2476" i="5"/>
  <c r="P2476" i="5"/>
  <c r="O2476" i="5"/>
  <c r="N2476" i="5"/>
  <c r="M2476" i="5"/>
  <c r="L2476" i="5"/>
  <c r="K2476" i="5"/>
  <c r="J2476" i="5"/>
  <c r="I2476" i="5"/>
  <c r="H2476" i="5"/>
  <c r="G2476" i="5"/>
  <c r="F2476" i="5"/>
  <c r="E2476" i="5"/>
  <c r="D2476" i="5"/>
  <c r="C2476" i="5"/>
  <c r="B2476" i="5"/>
  <c r="A2476" i="5"/>
  <c r="AD2475" i="5"/>
  <c r="AC2475" i="5"/>
  <c r="AB2475" i="5"/>
  <c r="AA2475" i="5"/>
  <c r="Z2475" i="5"/>
  <c r="Y2475" i="5"/>
  <c r="X2475" i="5"/>
  <c r="W2475" i="5"/>
  <c r="V2475" i="5"/>
  <c r="U2475" i="5"/>
  <c r="S2475" i="5"/>
  <c r="R2475" i="5"/>
  <c r="Q2475" i="5"/>
  <c r="P2475" i="5"/>
  <c r="O2475" i="5"/>
  <c r="N2475" i="5"/>
  <c r="M2475" i="5"/>
  <c r="L2475" i="5"/>
  <c r="K2475" i="5"/>
  <c r="J2475" i="5"/>
  <c r="I2475" i="5"/>
  <c r="H2475" i="5"/>
  <c r="G2475" i="5"/>
  <c r="F2475" i="5"/>
  <c r="E2475" i="5"/>
  <c r="D2475" i="5"/>
  <c r="C2475" i="5"/>
  <c r="B2475" i="5"/>
  <c r="A2475" i="5"/>
  <c r="AE2474" i="5"/>
  <c r="AD2474" i="5"/>
  <c r="AC2474" i="5"/>
  <c r="AB2474" i="5"/>
  <c r="AA2474" i="5"/>
  <c r="Z2474" i="5"/>
  <c r="Y2474" i="5"/>
  <c r="X2474" i="5"/>
  <c r="W2474" i="5"/>
  <c r="V2474" i="5"/>
  <c r="U2474" i="5"/>
  <c r="S2474" i="5"/>
  <c r="R2474" i="5"/>
  <c r="Q2474" i="5"/>
  <c r="P2474" i="5"/>
  <c r="O2474" i="5"/>
  <c r="N2474" i="5"/>
  <c r="M2474" i="5"/>
  <c r="L2474" i="5"/>
  <c r="K2474" i="5"/>
  <c r="J2474" i="5"/>
  <c r="I2474" i="5"/>
  <c r="H2474" i="5"/>
  <c r="G2474" i="5"/>
  <c r="F2474" i="5"/>
  <c r="E2474" i="5"/>
  <c r="D2474" i="5"/>
  <c r="T2474" i="5" s="1"/>
  <c r="AF2474" i="5" s="1"/>
  <c r="C2474" i="5"/>
  <c r="B2474" i="5"/>
  <c r="A2474" i="5"/>
  <c r="AE2473" i="5"/>
  <c r="AD2473" i="5"/>
  <c r="AC2473" i="5"/>
  <c r="AB2473" i="5"/>
  <c r="AA2473" i="5"/>
  <c r="Z2473" i="5"/>
  <c r="Y2473" i="5"/>
  <c r="X2473" i="5"/>
  <c r="W2473" i="5"/>
  <c r="V2473" i="5"/>
  <c r="U2473" i="5"/>
  <c r="T2473" i="5"/>
  <c r="AF2473" i="5" s="1"/>
  <c r="S2473" i="5"/>
  <c r="R2473" i="5"/>
  <c r="Q2473" i="5"/>
  <c r="P2473" i="5"/>
  <c r="O2473" i="5"/>
  <c r="N2473" i="5"/>
  <c r="M2473" i="5"/>
  <c r="L2473" i="5"/>
  <c r="K2473" i="5"/>
  <c r="J2473" i="5"/>
  <c r="I2473" i="5"/>
  <c r="H2473" i="5"/>
  <c r="G2473" i="5"/>
  <c r="F2473" i="5"/>
  <c r="E2473" i="5"/>
  <c r="D2473" i="5"/>
  <c r="C2473" i="5"/>
  <c r="B2473" i="5"/>
  <c r="A2473" i="5"/>
  <c r="AE2472" i="5"/>
  <c r="AD2472" i="5"/>
  <c r="AC2472" i="5"/>
  <c r="AB2472" i="5"/>
  <c r="AA2472" i="5"/>
  <c r="Z2472" i="5"/>
  <c r="Y2472" i="5"/>
  <c r="X2472" i="5"/>
  <c r="W2472" i="5"/>
  <c r="V2472" i="5"/>
  <c r="U2472" i="5"/>
  <c r="S2472" i="5"/>
  <c r="R2472" i="5"/>
  <c r="Q2472" i="5"/>
  <c r="P2472" i="5"/>
  <c r="O2472" i="5"/>
  <c r="N2472" i="5"/>
  <c r="M2472" i="5"/>
  <c r="L2472" i="5"/>
  <c r="K2472" i="5"/>
  <c r="J2472" i="5"/>
  <c r="I2472" i="5"/>
  <c r="H2472" i="5"/>
  <c r="G2472" i="5"/>
  <c r="F2472" i="5"/>
  <c r="E2472" i="5"/>
  <c r="D2472" i="5"/>
  <c r="C2472" i="5"/>
  <c r="B2472" i="5"/>
  <c r="A2472" i="5"/>
  <c r="AD2471" i="5"/>
  <c r="AC2471" i="5"/>
  <c r="AB2471" i="5"/>
  <c r="AA2471" i="5"/>
  <c r="Z2471" i="5"/>
  <c r="Y2471" i="5"/>
  <c r="X2471" i="5"/>
  <c r="W2471" i="5"/>
  <c r="V2471" i="5"/>
  <c r="U2471" i="5"/>
  <c r="S2471" i="5"/>
  <c r="R2471" i="5"/>
  <c r="Q2471" i="5"/>
  <c r="P2471" i="5"/>
  <c r="O2471" i="5"/>
  <c r="N2471" i="5"/>
  <c r="M2471" i="5"/>
  <c r="L2471" i="5"/>
  <c r="K2471" i="5"/>
  <c r="J2471" i="5"/>
  <c r="I2471" i="5"/>
  <c r="H2471" i="5"/>
  <c r="G2471" i="5"/>
  <c r="F2471" i="5"/>
  <c r="E2471" i="5"/>
  <c r="D2471" i="5"/>
  <c r="C2471" i="5"/>
  <c r="B2471" i="5"/>
  <c r="A2471" i="5"/>
  <c r="AE2470" i="5"/>
  <c r="AD2470" i="5"/>
  <c r="AC2470" i="5"/>
  <c r="AB2470" i="5"/>
  <c r="AA2470" i="5"/>
  <c r="Z2470" i="5"/>
  <c r="Y2470" i="5"/>
  <c r="X2470" i="5"/>
  <c r="W2470" i="5"/>
  <c r="V2470" i="5"/>
  <c r="U2470" i="5"/>
  <c r="T2470" i="5"/>
  <c r="AF2470" i="5" s="1"/>
  <c r="S2470" i="5"/>
  <c r="R2470" i="5"/>
  <c r="Q2470" i="5"/>
  <c r="P2470" i="5"/>
  <c r="O2470" i="5"/>
  <c r="N2470" i="5"/>
  <c r="M2470" i="5"/>
  <c r="L2470" i="5"/>
  <c r="K2470" i="5"/>
  <c r="J2470" i="5"/>
  <c r="I2470" i="5"/>
  <c r="H2470" i="5"/>
  <c r="G2470" i="5"/>
  <c r="F2470" i="5"/>
  <c r="E2470" i="5"/>
  <c r="D2470" i="5"/>
  <c r="C2470" i="5"/>
  <c r="B2470" i="5"/>
  <c r="A2470" i="5"/>
  <c r="AF2469" i="5"/>
  <c r="AD2469" i="5"/>
  <c r="AC2469" i="5"/>
  <c r="AB2469" i="5"/>
  <c r="AA2469" i="5"/>
  <c r="Z2469" i="5"/>
  <c r="Y2469" i="5"/>
  <c r="X2469" i="5"/>
  <c r="W2469" i="5"/>
  <c r="V2469" i="5"/>
  <c r="U2469" i="5"/>
  <c r="T2469" i="5"/>
  <c r="S2469" i="5"/>
  <c r="R2469" i="5"/>
  <c r="Q2469" i="5"/>
  <c r="P2469" i="5"/>
  <c r="O2469" i="5"/>
  <c r="N2469" i="5"/>
  <c r="M2469" i="5"/>
  <c r="L2469" i="5"/>
  <c r="K2469" i="5"/>
  <c r="J2469" i="5"/>
  <c r="I2469" i="5"/>
  <c r="H2469" i="5"/>
  <c r="G2469" i="5"/>
  <c r="F2469" i="5"/>
  <c r="E2469" i="5"/>
  <c r="D2469" i="5"/>
  <c r="AE2469" i="5" s="1"/>
  <c r="C2469" i="5"/>
  <c r="B2469" i="5"/>
  <c r="A2469" i="5"/>
  <c r="AE2468" i="5"/>
  <c r="AD2468" i="5"/>
  <c r="AC2468" i="5"/>
  <c r="AB2468" i="5"/>
  <c r="AA2468" i="5"/>
  <c r="Z2468" i="5"/>
  <c r="Y2468" i="5"/>
  <c r="X2468" i="5"/>
  <c r="W2468" i="5"/>
  <c r="V2468" i="5"/>
  <c r="U2468" i="5"/>
  <c r="S2468" i="5"/>
  <c r="R2468" i="5"/>
  <c r="Q2468" i="5"/>
  <c r="P2468" i="5"/>
  <c r="O2468" i="5"/>
  <c r="N2468" i="5"/>
  <c r="M2468" i="5"/>
  <c r="L2468" i="5"/>
  <c r="K2468" i="5"/>
  <c r="J2468" i="5"/>
  <c r="I2468" i="5"/>
  <c r="H2468" i="5"/>
  <c r="G2468" i="5"/>
  <c r="F2468" i="5"/>
  <c r="E2468" i="5"/>
  <c r="D2468" i="5"/>
  <c r="T2468" i="5" s="1"/>
  <c r="AF2468" i="5" s="1"/>
  <c r="C2468" i="5"/>
  <c r="B2468" i="5"/>
  <c r="A2468" i="5"/>
  <c r="AE2467" i="5"/>
  <c r="AD2467" i="5"/>
  <c r="AC2467" i="5"/>
  <c r="AB2467" i="5"/>
  <c r="AA2467" i="5"/>
  <c r="Z2467" i="5"/>
  <c r="Y2467" i="5"/>
  <c r="X2467" i="5"/>
  <c r="W2467" i="5"/>
  <c r="V2467" i="5"/>
  <c r="U2467" i="5"/>
  <c r="T2467" i="5"/>
  <c r="AF2467" i="5" s="1"/>
  <c r="S2467" i="5"/>
  <c r="R2467" i="5"/>
  <c r="Q2467" i="5"/>
  <c r="P2467" i="5"/>
  <c r="O2467" i="5"/>
  <c r="N2467" i="5"/>
  <c r="M2467" i="5"/>
  <c r="L2467" i="5"/>
  <c r="K2467" i="5"/>
  <c r="J2467" i="5"/>
  <c r="I2467" i="5"/>
  <c r="H2467" i="5"/>
  <c r="G2467" i="5"/>
  <c r="F2467" i="5"/>
  <c r="E2467" i="5"/>
  <c r="D2467" i="5"/>
  <c r="C2467" i="5"/>
  <c r="B2467" i="5"/>
  <c r="A2467" i="5"/>
  <c r="AD2466" i="5"/>
  <c r="AC2466" i="5"/>
  <c r="AB2466" i="5"/>
  <c r="AA2466" i="5"/>
  <c r="Z2466" i="5"/>
  <c r="Y2466" i="5"/>
  <c r="X2466" i="5"/>
  <c r="W2466" i="5"/>
  <c r="V2466" i="5"/>
  <c r="U2466" i="5"/>
  <c r="S2466" i="5"/>
  <c r="R2466" i="5"/>
  <c r="Q2466" i="5"/>
  <c r="P2466" i="5"/>
  <c r="O2466" i="5"/>
  <c r="N2466" i="5"/>
  <c r="M2466" i="5"/>
  <c r="L2466" i="5"/>
  <c r="K2466" i="5"/>
  <c r="J2466" i="5"/>
  <c r="I2466" i="5"/>
  <c r="H2466" i="5"/>
  <c r="G2466" i="5"/>
  <c r="F2466" i="5"/>
  <c r="E2466" i="5"/>
  <c r="D2466" i="5"/>
  <c r="C2466" i="5"/>
  <c r="B2466" i="5"/>
  <c r="A2466" i="5"/>
  <c r="AE2465" i="5"/>
  <c r="AD2465" i="5"/>
  <c r="AC2465" i="5"/>
  <c r="AB2465" i="5"/>
  <c r="AA2465" i="5"/>
  <c r="Z2465" i="5"/>
  <c r="Y2465" i="5"/>
  <c r="X2465" i="5"/>
  <c r="W2465" i="5"/>
  <c r="V2465" i="5"/>
  <c r="U2465" i="5"/>
  <c r="S2465" i="5"/>
  <c r="R2465" i="5"/>
  <c r="Q2465" i="5"/>
  <c r="P2465" i="5"/>
  <c r="O2465" i="5"/>
  <c r="N2465" i="5"/>
  <c r="M2465" i="5"/>
  <c r="L2465" i="5"/>
  <c r="K2465" i="5"/>
  <c r="J2465" i="5"/>
  <c r="I2465" i="5"/>
  <c r="H2465" i="5"/>
  <c r="G2465" i="5"/>
  <c r="F2465" i="5"/>
  <c r="E2465" i="5"/>
  <c r="D2465" i="5"/>
  <c r="T2465" i="5" s="1"/>
  <c r="AF2465" i="5" s="1"/>
  <c r="C2465" i="5"/>
  <c r="B2465" i="5"/>
  <c r="A2465" i="5"/>
  <c r="AE2464" i="5"/>
  <c r="AD2464" i="5"/>
  <c r="AC2464" i="5"/>
  <c r="AB2464" i="5"/>
  <c r="AA2464" i="5"/>
  <c r="Z2464" i="5"/>
  <c r="Y2464" i="5"/>
  <c r="X2464" i="5"/>
  <c r="W2464" i="5"/>
  <c r="V2464" i="5"/>
  <c r="U2464" i="5"/>
  <c r="T2464" i="5"/>
  <c r="AF2464" i="5" s="1"/>
  <c r="S2464" i="5"/>
  <c r="R2464" i="5"/>
  <c r="Q2464" i="5"/>
  <c r="P2464" i="5"/>
  <c r="O2464" i="5"/>
  <c r="N2464" i="5"/>
  <c r="M2464" i="5"/>
  <c r="L2464" i="5"/>
  <c r="K2464" i="5"/>
  <c r="J2464" i="5"/>
  <c r="I2464" i="5"/>
  <c r="H2464" i="5"/>
  <c r="G2464" i="5"/>
  <c r="F2464" i="5"/>
  <c r="E2464" i="5"/>
  <c r="D2464" i="5"/>
  <c r="C2464" i="5"/>
  <c r="B2464" i="5"/>
  <c r="A2464" i="5"/>
  <c r="AD2463" i="5"/>
  <c r="AC2463" i="5"/>
  <c r="AB2463" i="5"/>
  <c r="AA2463" i="5"/>
  <c r="Z2463" i="5"/>
  <c r="Y2463" i="5"/>
  <c r="X2463" i="5"/>
  <c r="W2463" i="5"/>
  <c r="V2463" i="5"/>
  <c r="U2463" i="5"/>
  <c r="S2463" i="5"/>
  <c r="R2463" i="5"/>
  <c r="Q2463" i="5"/>
  <c r="P2463" i="5"/>
  <c r="O2463" i="5"/>
  <c r="N2463" i="5"/>
  <c r="M2463" i="5"/>
  <c r="L2463" i="5"/>
  <c r="K2463" i="5"/>
  <c r="J2463" i="5"/>
  <c r="I2463" i="5"/>
  <c r="H2463" i="5"/>
  <c r="G2463" i="5"/>
  <c r="F2463" i="5"/>
  <c r="E2463" i="5"/>
  <c r="D2463" i="5"/>
  <c r="C2463" i="5"/>
  <c r="B2463" i="5"/>
  <c r="A2463" i="5"/>
  <c r="AD2462" i="5"/>
  <c r="AC2462" i="5"/>
  <c r="AB2462" i="5"/>
  <c r="AA2462" i="5"/>
  <c r="Z2462" i="5"/>
  <c r="Y2462" i="5"/>
  <c r="X2462" i="5"/>
  <c r="W2462" i="5"/>
  <c r="V2462" i="5"/>
  <c r="U2462" i="5"/>
  <c r="S2462" i="5"/>
  <c r="R2462" i="5"/>
  <c r="Q2462" i="5"/>
  <c r="P2462" i="5"/>
  <c r="O2462" i="5"/>
  <c r="N2462" i="5"/>
  <c r="M2462" i="5"/>
  <c r="L2462" i="5"/>
  <c r="K2462" i="5"/>
  <c r="J2462" i="5"/>
  <c r="I2462" i="5"/>
  <c r="H2462" i="5"/>
  <c r="G2462" i="5"/>
  <c r="F2462" i="5"/>
  <c r="E2462" i="5"/>
  <c r="D2462" i="5"/>
  <c r="C2462" i="5"/>
  <c r="B2462" i="5"/>
  <c r="A2462" i="5"/>
  <c r="AE2461" i="5"/>
  <c r="AD2461" i="5"/>
  <c r="AC2461" i="5"/>
  <c r="AB2461" i="5"/>
  <c r="AA2461" i="5"/>
  <c r="Z2461" i="5"/>
  <c r="Y2461" i="5"/>
  <c r="X2461" i="5"/>
  <c r="W2461" i="5"/>
  <c r="V2461" i="5"/>
  <c r="U2461" i="5"/>
  <c r="T2461" i="5"/>
  <c r="AF2461" i="5" s="1"/>
  <c r="S2461" i="5"/>
  <c r="R2461" i="5"/>
  <c r="Q2461" i="5"/>
  <c r="P2461" i="5"/>
  <c r="O2461" i="5"/>
  <c r="N2461" i="5"/>
  <c r="M2461" i="5"/>
  <c r="L2461" i="5"/>
  <c r="K2461" i="5"/>
  <c r="J2461" i="5"/>
  <c r="I2461" i="5"/>
  <c r="H2461" i="5"/>
  <c r="G2461" i="5"/>
  <c r="F2461" i="5"/>
  <c r="E2461" i="5"/>
  <c r="D2461" i="5"/>
  <c r="C2461" i="5"/>
  <c r="B2461" i="5"/>
  <c r="A2461" i="5"/>
  <c r="AE2460" i="5"/>
  <c r="AD2460" i="5"/>
  <c r="AC2460" i="5"/>
  <c r="AB2460" i="5"/>
  <c r="AA2460" i="5"/>
  <c r="Z2460" i="5"/>
  <c r="Y2460" i="5"/>
  <c r="X2460" i="5"/>
  <c r="W2460" i="5"/>
  <c r="V2460" i="5"/>
  <c r="U2460" i="5"/>
  <c r="T2460" i="5"/>
  <c r="AF2460" i="5" s="1"/>
  <c r="S2460" i="5"/>
  <c r="R2460" i="5"/>
  <c r="Q2460" i="5"/>
  <c r="P2460" i="5"/>
  <c r="O2460" i="5"/>
  <c r="N2460" i="5"/>
  <c r="M2460" i="5"/>
  <c r="L2460" i="5"/>
  <c r="K2460" i="5"/>
  <c r="J2460" i="5"/>
  <c r="I2460" i="5"/>
  <c r="H2460" i="5"/>
  <c r="G2460" i="5"/>
  <c r="F2460" i="5"/>
  <c r="E2460" i="5"/>
  <c r="D2460" i="5"/>
  <c r="C2460" i="5"/>
  <c r="B2460" i="5"/>
  <c r="A2460" i="5"/>
  <c r="AE2459" i="5"/>
  <c r="AD2459" i="5"/>
  <c r="AC2459" i="5"/>
  <c r="AB2459" i="5"/>
  <c r="AA2459" i="5"/>
  <c r="Z2459" i="5"/>
  <c r="Y2459" i="5"/>
  <c r="X2459" i="5"/>
  <c r="W2459" i="5"/>
  <c r="V2459" i="5"/>
  <c r="U2459" i="5"/>
  <c r="S2459" i="5"/>
  <c r="R2459" i="5"/>
  <c r="Q2459" i="5"/>
  <c r="P2459" i="5"/>
  <c r="O2459" i="5"/>
  <c r="N2459" i="5"/>
  <c r="M2459" i="5"/>
  <c r="L2459" i="5"/>
  <c r="K2459" i="5"/>
  <c r="J2459" i="5"/>
  <c r="I2459" i="5"/>
  <c r="H2459" i="5"/>
  <c r="G2459" i="5"/>
  <c r="F2459" i="5"/>
  <c r="E2459" i="5"/>
  <c r="D2459" i="5"/>
  <c r="T2459" i="5" s="1"/>
  <c r="AF2459" i="5" s="1"/>
  <c r="C2459" i="5"/>
  <c r="B2459" i="5"/>
  <c r="A2459" i="5"/>
  <c r="AE2458" i="5"/>
  <c r="AD2458" i="5"/>
  <c r="AC2458" i="5"/>
  <c r="AB2458" i="5"/>
  <c r="AA2458" i="5"/>
  <c r="Z2458" i="5"/>
  <c r="Y2458" i="5"/>
  <c r="X2458" i="5"/>
  <c r="W2458" i="5"/>
  <c r="V2458" i="5"/>
  <c r="U2458" i="5"/>
  <c r="T2458" i="5"/>
  <c r="AF2458" i="5" s="1"/>
  <c r="S2458" i="5"/>
  <c r="R2458" i="5"/>
  <c r="Q2458" i="5"/>
  <c r="P2458" i="5"/>
  <c r="O2458" i="5"/>
  <c r="N2458" i="5"/>
  <c r="M2458" i="5"/>
  <c r="L2458" i="5"/>
  <c r="K2458" i="5"/>
  <c r="J2458" i="5"/>
  <c r="I2458" i="5"/>
  <c r="H2458" i="5"/>
  <c r="G2458" i="5"/>
  <c r="F2458" i="5"/>
  <c r="E2458" i="5"/>
  <c r="D2458" i="5"/>
  <c r="C2458" i="5"/>
  <c r="B2458" i="5"/>
  <c r="A2458" i="5"/>
  <c r="AE2457" i="5"/>
  <c r="AD2457" i="5"/>
  <c r="AC2457" i="5"/>
  <c r="AB2457" i="5"/>
  <c r="AA2457" i="5"/>
  <c r="Z2457" i="5"/>
  <c r="Y2457" i="5"/>
  <c r="X2457" i="5"/>
  <c r="W2457" i="5"/>
  <c r="V2457" i="5"/>
  <c r="U2457" i="5"/>
  <c r="S2457" i="5"/>
  <c r="R2457" i="5"/>
  <c r="Q2457" i="5"/>
  <c r="P2457" i="5"/>
  <c r="O2457" i="5"/>
  <c r="N2457" i="5"/>
  <c r="M2457" i="5"/>
  <c r="L2457" i="5"/>
  <c r="K2457" i="5"/>
  <c r="J2457" i="5"/>
  <c r="I2457" i="5"/>
  <c r="H2457" i="5"/>
  <c r="G2457" i="5"/>
  <c r="F2457" i="5"/>
  <c r="E2457" i="5"/>
  <c r="D2457" i="5"/>
  <c r="T2457" i="5" s="1"/>
  <c r="C2457" i="5"/>
  <c r="B2457" i="5"/>
  <c r="A2457" i="5"/>
  <c r="AD2456" i="5"/>
  <c r="AC2456" i="5"/>
  <c r="AB2456" i="5"/>
  <c r="AA2456" i="5"/>
  <c r="Z2456" i="5"/>
  <c r="Y2456" i="5"/>
  <c r="X2456" i="5"/>
  <c r="W2456" i="5"/>
  <c r="V2456" i="5"/>
  <c r="U2456" i="5"/>
  <c r="S2456" i="5"/>
  <c r="R2456" i="5"/>
  <c r="Q2456" i="5"/>
  <c r="P2456" i="5"/>
  <c r="O2456" i="5"/>
  <c r="N2456" i="5"/>
  <c r="M2456" i="5"/>
  <c r="L2456" i="5"/>
  <c r="K2456" i="5"/>
  <c r="J2456" i="5"/>
  <c r="I2456" i="5"/>
  <c r="H2456" i="5"/>
  <c r="G2456" i="5"/>
  <c r="F2456" i="5"/>
  <c r="E2456" i="5"/>
  <c r="D2456" i="5"/>
  <c r="T2456" i="5" s="1"/>
  <c r="AF2456" i="5" s="1"/>
  <c r="C2456" i="5"/>
  <c r="B2456" i="5"/>
  <c r="A2456" i="5"/>
  <c r="AE2455" i="5"/>
  <c r="AD2455" i="5"/>
  <c r="AC2455" i="5"/>
  <c r="AB2455" i="5"/>
  <c r="AA2455" i="5"/>
  <c r="Z2455" i="5"/>
  <c r="Y2455" i="5"/>
  <c r="X2455" i="5"/>
  <c r="W2455" i="5"/>
  <c r="V2455" i="5"/>
  <c r="U2455" i="5"/>
  <c r="T2455" i="5"/>
  <c r="AF2455" i="5" s="1"/>
  <c r="S2455" i="5"/>
  <c r="R2455" i="5"/>
  <c r="Q2455" i="5"/>
  <c r="P2455" i="5"/>
  <c r="O2455" i="5"/>
  <c r="N2455" i="5"/>
  <c r="M2455" i="5"/>
  <c r="L2455" i="5"/>
  <c r="K2455" i="5"/>
  <c r="J2455" i="5"/>
  <c r="I2455" i="5"/>
  <c r="H2455" i="5"/>
  <c r="G2455" i="5"/>
  <c r="F2455" i="5"/>
  <c r="E2455" i="5"/>
  <c r="D2455" i="5"/>
  <c r="C2455" i="5"/>
  <c r="B2455" i="5"/>
  <c r="A2455" i="5"/>
  <c r="AD2454" i="5"/>
  <c r="AC2454" i="5"/>
  <c r="AB2454" i="5"/>
  <c r="AA2454" i="5"/>
  <c r="Z2454" i="5"/>
  <c r="Y2454" i="5"/>
  <c r="X2454" i="5"/>
  <c r="W2454" i="5"/>
  <c r="V2454" i="5"/>
  <c r="U2454" i="5"/>
  <c r="S2454" i="5"/>
  <c r="R2454" i="5"/>
  <c r="Q2454" i="5"/>
  <c r="P2454" i="5"/>
  <c r="O2454" i="5"/>
  <c r="N2454" i="5"/>
  <c r="M2454" i="5"/>
  <c r="L2454" i="5"/>
  <c r="K2454" i="5"/>
  <c r="J2454" i="5"/>
  <c r="I2454" i="5"/>
  <c r="H2454" i="5"/>
  <c r="G2454" i="5"/>
  <c r="F2454" i="5"/>
  <c r="E2454" i="5"/>
  <c r="D2454" i="5"/>
  <c r="C2454" i="5"/>
  <c r="B2454" i="5"/>
  <c r="A2454" i="5"/>
  <c r="AD2453" i="5"/>
  <c r="AC2453" i="5"/>
  <c r="AB2453" i="5"/>
  <c r="AA2453" i="5"/>
  <c r="Z2453" i="5"/>
  <c r="Y2453" i="5"/>
  <c r="X2453" i="5"/>
  <c r="W2453" i="5"/>
  <c r="V2453" i="5"/>
  <c r="U2453" i="5"/>
  <c r="S2453" i="5"/>
  <c r="R2453" i="5"/>
  <c r="Q2453" i="5"/>
  <c r="P2453" i="5"/>
  <c r="O2453" i="5"/>
  <c r="N2453" i="5"/>
  <c r="M2453" i="5"/>
  <c r="L2453" i="5"/>
  <c r="K2453" i="5"/>
  <c r="J2453" i="5"/>
  <c r="I2453" i="5"/>
  <c r="H2453" i="5"/>
  <c r="G2453" i="5"/>
  <c r="F2453" i="5"/>
  <c r="E2453" i="5"/>
  <c r="D2453" i="5"/>
  <c r="C2453" i="5"/>
  <c r="B2453" i="5"/>
  <c r="A2453" i="5"/>
  <c r="AE2452" i="5"/>
  <c r="AD2452" i="5"/>
  <c r="AC2452" i="5"/>
  <c r="AB2452" i="5"/>
  <c r="AA2452" i="5"/>
  <c r="Z2452" i="5"/>
  <c r="Y2452" i="5"/>
  <c r="X2452" i="5"/>
  <c r="W2452" i="5"/>
  <c r="V2452" i="5"/>
  <c r="U2452" i="5"/>
  <c r="T2452" i="5"/>
  <c r="S2452" i="5"/>
  <c r="R2452" i="5"/>
  <c r="Q2452" i="5"/>
  <c r="P2452" i="5"/>
  <c r="O2452" i="5"/>
  <c r="N2452" i="5"/>
  <c r="M2452" i="5"/>
  <c r="L2452" i="5"/>
  <c r="K2452" i="5"/>
  <c r="J2452" i="5"/>
  <c r="I2452" i="5"/>
  <c r="H2452" i="5"/>
  <c r="G2452" i="5"/>
  <c r="F2452" i="5"/>
  <c r="E2452" i="5"/>
  <c r="D2452" i="5"/>
  <c r="C2452" i="5"/>
  <c r="B2452" i="5"/>
  <c r="A2452" i="5"/>
  <c r="AD2451" i="5"/>
  <c r="AC2451" i="5"/>
  <c r="AB2451" i="5"/>
  <c r="AA2451" i="5"/>
  <c r="Z2451" i="5"/>
  <c r="Y2451" i="5"/>
  <c r="X2451" i="5"/>
  <c r="W2451" i="5"/>
  <c r="V2451" i="5"/>
  <c r="U2451" i="5"/>
  <c r="T2451" i="5"/>
  <c r="AF2451" i="5" s="1"/>
  <c r="S2451" i="5"/>
  <c r="R2451" i="5"/>
  <c r="Q2451" i="5"/>
  <c r="P2451" i="5"/>
  <c r="O2451" i="5"/>
  <c r="N2451" i="5"/>
  <c r="M2451" i="5"/>
  <c r="L2451" i="5"/>
  <c r="K2451" i="5"/>
  <c r="J2451" i="5"/>
  <c r="I2451" i="5"/>
  <c r="H2451" i="5"/>
  <c r="G2451" i="5"/>
  <c r="F2451" i="5"/>
  <c r="E2451" i="5"/>
  <c r="D2451" i="5"/>
  <c r="AE2451" i="5" s="1"/>
  <c r="C2451" i="5"/>
  <c r="B2451" i="5"/>
  <c r="A2451" i="5"/>
  <c r="AE2450" i="5"/>
  <c r="AD2450" i="5"/>
  <c r="AC2450" i="5"/>
  <c r="AB2450" i="5"/>
  <c r="AA2450" i="5"/>
  <c r="Z2450" i="5"/>
  <c r="Y2450" i="5"/>
  <c r="X2450" i="5"/>
  <c r="W2450" i="5"/>
  <c r="V2450" i="5"/>
  <c r="U2450" i="5"/>
  <c r="S2450" i="5"/>
  <c r="R2450" i="5"/>
  <c r="Q2450" i="5"/>
  <c r="P2450" i="5"/>
  <c r="O2450" i="5"/>
  <c r="N2450" i="5"/>
  <c r="M2450" i="5"/>
  <c r="L2450" i="5"/>
  <c r="K2450" i="5"/>
  <c r="J2450" i="5"/>
  <c r="I2450" i="5"/>
  <c r="H2450" i="5"/>
  <c r="G2450" i="5"/>
  <c r="F2450" i="5"/>
  <c r="E2450" i="5"/>
  <c r="D2450" i="5"/>
  <c r="T2450" i="5" s="1"/>
  <c r="AF2450" i="5" s="1"/>
  <c r="C2450" i="5"/>
  <c r="B2450" i="5"/>
  <c r="A2450" i="5"/>
  <c r="AE2449" i="5"/>
  <c r="AD2449" i="5"/>
  <c r="AC2449" i="5"/>
  <c r="AB2449" i="5"/>
  <c r="AA2449" i="5"/>
  <c r="Z2449" i="5"/>
  <c r="Y2449" i="5"/>
  <c r="X2449" i="5"/>
  <c r="W2449" i="5"/>
  <c r="V2449" i="5"/>
  <c r="U2449" i="5"/>
  <c r="T2449" i="5"/>
  <c r="AF2449" i="5" s="1"/>
  <c r="S2449" i="5"/>
  <c r="R2449" i="5"/>
  <c r="Q2449" i="5"/>
  <c r="P2449" i="5"/>
  <c r="O2449" i="5"/>
  <c r="N2449" i="5"/>
  <c r="M2449" i="5"/>
  <c r="L2449" i="5"/>
  <c r="K2449" i="5"/>
  <c r="J2449" i="5"/>
  <c r="I2449" i="5"/>
  <c r="H2449" i="5"/>
  <c r="F2449" i="5"/>
  <c r="E2449" i="5"/>
  <c r="G2449" i="5" s="1"/>
  <c r="D2449" i="5"/>
  <c r="C2449" i="5"/>
  <c r="B2449" i="5"/>
  <c r="A2449" i="5"/>
  <c r="AD2448" i="5"/>
  <c r="AC2448" i="5"/>
  <c r="AB2448" i="5"/>
  <c r="AA2448" i="5"/>
  <c r="Z2448" i="5"/>
  <c r="Y2448" i="5"/>
  <c r="X2448" i="5"/>
  <c r="W2448" i="5"/>
  <c r="V2448" i="5"/>
  <c r="U2448" i="5"/>
  <c r="S2448" i="5"/>
  <c r="R2448" i="5"/>
  <c r="Q2448" i="5"/>
  <c r="P2448" i="5"/>
  <c r="O2448" i="5"/>
  <c r="N2448" i="5"/>
  <c r="M2448" i="5"/>
  <c r="L2448" i="5"/>
  <c r="K2448" i="5"/>
  <c r="J2448" i="5"/>
  <c r="I2448" i="5"/>
  <c r="H2448" i="5"/>
  <c r="G2448" i="5"/>
  <c r="F2448" i="5"/>
  <c r="E2448" i="5"/>
  <c r="D2448" i="5"/>
  <c r="C2448" i="5"/>
  <c r="B2448" i="5"/>
  <c r="A2448" i="5"/>
  <c r="AD2447" i="5"/>
  <c r="AC2447" i="5"/>
  <c r="AB2447" i="5"/>
  <c r="AA2447" i="5"/>
  <c r="Z2447" i="5"/>
  <c r="Y2447" i="5"/>
  <c r="X2447" i="5"/>
  <c r="W2447" i="5"/>
  <c r="V2447" i="5"/>
  <c r="U2447" i="5"/>
  <c r="S2447" i="5"/>
  <c r="R2447" i="5"/>
  <c r="Q2447" i="5"/>
  <c r="P2447" i="5"/>
  <c r="O2447" i="5"/>
  <c r="N2447" i="5"/>
  <c r="M2447" i="5"/>
  <c r="L2447" i="5"/>
  <c r="K2447" i="5"/>
  <c r="J2447" i="5"/>
  <c r="I2447" i="5"/>
  <c r="H2447" i="5"/>
  <c r="G2447" i="5"/>
  <c r="F2447" i="5"/>
  <c r="E2447" i="5"/>
  <c r="D2447" i="5"/>
  <c r="T2447" i="5" s="1"/>
  <c r="AF2447" i="5" s="1"/>
  <c r="C2447" i="5"/>
  <c r="B2447" i="5"/>
  <c r="A2447" i="5"/>
  <c r="AE2446" i="5"/>
  <c r="AD2446" i="5"/>
  <c r="AC2446" i="5"/>
  <c r="AB2446" i="5"/>
  <c r="AA2446" i="5"/>
  <c r="Z2446" i="5"/>
  <c r="Y2446" i="5"/>
  <c r="X2446" i="5"/>
  <c r="W2446" i="5"/>
  <c r="V2446" i="5"/>
  <c r="U2446" i="5"/>
  <c r="T2446" i="5"/>
  <c r="AF2446" i="5" s="1"/>
  <c r="S2446" i="5"/>
  <c r="R2446" i="5"/>
  <c r="Q2446" i="5"/>
  <c r="P2446" i="5"/>
  <c r="O2446" i="5"/>
  <c r="N2446" i="5"/>
  <c r="M2446" i="5"/>
  <c r="L2446" i="5"/>
  <c r="K2446" i="5"/>
  <c r="J2446" i="5"/>
  <c r="I2446" i="5"/>
  <c r="H2446" i="5"/>
  <c r="G2446" i="5"/>
  <c r="F2446" i="5"/>
  <c r="E2446" i="5"/>
  <c r="D2446" i="5"/>
  <c r="C2446" i="5"/>
  <c r="B2446" i="5"/>
  <c r="A2446" i="5"/>
  <c r="AD2445" i="5"/>
  <c r="AC2445" i="5"/>
  <c r="AB2445" i="5"/>
  <c r="AA2445" i="5"/>
  <c r="Z2445" i="5"/>
  <c r="Y2445" i="5"/>
  <c r="X2445" i="5"/>
  <c r="W2445" i="5"/>
  <c r="V2445" i="5"/>
  <c r="U2445" i="5"/>
  <c r="S2445" i="5"/>
  <c r="R2445" i="5"/>
  <c r="Q2445" i="5"/>
  <c r="P2445" i="5"/>
  <c r="O2445" i="5"/>
  <c r="N2445" i="5"/>
  <c r="M2445" i="5"/>
  <c r="L2445" i="5"/>
  <c r="K2445" i="5"/>
  <c r="J2445" i="5"/>
  <c r="I2445" i="5"/>
  <c r="H2445" i="5"/>
  <c r="G2445" i="5"/>
  <c r="F2445" i="5"/>
  <c r="E2445" i="5"/>
  <c r="D2445" i="5"/>
  <c r="C2445" i="5"/>
  <c r="B2445" i="5"/>
  <c r="A2445" i="5"/>
  <c r="AD2444" i="5"/>
  <c r="AC2444" i="5"/>
  <c r="AB2444" i="5"/>
  <c r="AA2444" i="5"/>
  <c r="Z2444" i="5"/>
  <c r="Y2444" i="5"/>
  <c r="X2444" i="5"/>
  <c r="W2444" i="5"/>
  <c r="V2444" i="5"/>
  <c r="U2444" i="5"/>
  <c r="S2444" i="5"/>
  <c r="R2444" i="5"/>
  <c r="Q2444" i="5"/>
  <c r="P2444" i="5"/>
  <c r="O2444" i="5"/>
  <c r="N2444" i="5"/>
  <c r="M2444" i="5"/>
  <c r="L2444" i="5"/>
  <c r="K2444" i="5"/>
  <c r="J2444" i="5"/>
  <c r="I2444" i="5"/>
  <c r="H2444" i="5"/>
  <c r="G2444" i="5"/>
  <c r="F2444" i="5"/>
  <c r="E2444" i="5"/>
  <c r="D2444" i="5"/>
  <c r="C2444" i="5"/>
  <c r="B2444" i="5"/>
  <c r="A2444" i="5"/>
  <c r="AE2443" i="5"/>
  <c r="AD2443" i="5"/>
  <c r="AC2443" i="5"/>
  <c r="AB2443" i="5"/>
  <c r="AA2443" i="5"/>
  <c r="Z2443" i="5"/>
  <c r="Y2443" i="5"/>
  <c r="X2443" i="5"/>
  <c r="W2443" i="5"/>
  <c r="V2443" i="5"/>
  <c r="U2443" i="5"/>
  <c r="T2443" i="5"/>
  <c r="S2443" i="5"/>
  <c r="R2443" i="5"/>
  <c r="Q2443" i="5"/>
  <c r="P2443" i="5"/>
  <c r="O2443" i="5"/>
  <c r="N2443" i="5"/>
  <c r="M2443" i="5"/>
  <c r="L2443" i="5"/>
  <c r="K2443" i="5"/>
  <c r="J2443" i="5"/>
  <c r="I2443" i="5"/>
  <c r="H2443" i="5"/>
  <c r="G2443" i="5"/>
  <c r="F2443" i="5"/>
  <c r="E2443" i="5"/>
  <c r="D2443" i="5"/>
  <c r="C2443" i="5"/>
  <c r="B2443" i="5"/>
  <c r="A2443" i="5"/>
  <c r="AE2442" i="5"/>
  <c r="AD2442" i="5"/>
  <c r="AC2442" i="5"/>
  <c r="AB2442" i="5"/>
  <c r="AA2442" i="5"/>
  <c r="Z2442" i="5"/>
  <c r="Y2442" i="5"/>
  <c r="X2442" i="5"/>
  <c r="W2442" i="5"/>
  <c r="V2442" i="5"/>
  <c r="U2442" i="5"/>
  <c r="T2442" i="5"/>
  <c r="AF2442" i="5" s="1"/>
  <c r="S2442" i="5"/>
  <c r="R2442" i="5"/>
  <c r="Q2442" i="5"/>
  <c r="P2442" i="5"/>
  <c r="O2442" i="5"/>
  <c r="N2442" i="5"/>
  <c r="M2442" i="5"/>
  <c r="L2442" i="5"/>
  <c r="K2442" i="5"/>
  <c r="J2442" i="5"/>
  <c r="I2442" i="5"/>
  <c r="H2442" i="5"/>
  <c r="G2442" i="5"/>
  <c r="F2442" i="5"/>
  <c r="E2442" i="5"/>
  <c r="D2442" i="5"/>
  <c r="C2442" i="5"/>
  <c r="B2442" i="5"/>
  <c r="A2442" i="5"/>
  <c r="AE2441" i="5"/>
  <c r="AD2441" i="5"/>
  <c r="AC2441" i="5"/>
  <c r="AB2441" i="5"/>
  <c r="AA2441" i="5"/>
  <c r="Z2441" i="5"/>
  <c r="Y2441" i="5"/>
  <c r="X2441" i="5"/>
  <c r="W2441" i="5"/>
  <c r="V2441" i="5"/>
  <c r="U2441" i="5"/>
  <c r="S2441" i="5"/>
  <c r="R2441" i="5"/>
  <c r="Q2441" i="5"/>
  <c r="P2441" i="5"/>
  <c r="O2441" i="5"/>
  <c r="N2441" i="5"/>
  <c r="M2441" i="5"/>
  <c r="L2441" i="5"/>
  <c r="K2441" i="5"/>
  <c r="J2441" i="5"/>
  <c r="I2441" i="5"/>
  <c r="H2441" i="5"/>
  <c r="G2441" i="5"/>
  <c r="F2441" i="5"/>
  <c r="E2441" i="5"/>
  <c r="D2441" i="5"/>
  <c r="T2441" i="5" s="1"/>
  <c r="AF2441" i="5" s="1"/>
  <c r="C2441" i="5"/>
  <c r="B2441" i="5"/>
  <c r="A2441" i="5"/>
  <c r="AE2440" i="5"/>
  <c r="AD2440" i="5"/>
  <c r="AC2440" i="5"/>
  <c r="AB2440" i="5"/>
  <c r="AA2440" i="5"/>
  <c r="Z2440" i="5"/>
  <c r="Y2440" i="5"/>
  <c r="X2440" i="5"/>
  <c r="W2440" i="5"/>
  <c r="V2440" i="5"/>
  <c r="U2440" i="5"/>
  <c r="T2440" i="5"/>
  <c r="AF2440" i="5" s="1"/>
  <c r="S2440" i="5"/>
  <c r="R2440" i="5"/>
  <c r="Q2440" i="5"/>
  <c r="P2440" i="5"/>
  <c r="O2440" i="5"/>
  <c r="N2440" i="5"/>
  <c r="M2440" i="5"/>
  <c r="L2440" i="5"/>
  <c r="K2440" i="5"/>
  <c r="J2440" i="5"/>
  <c r="I2440" i="5"/>
  <c r="H2440" i="5"/>
  <c r="G2440" i="5"/>
  <c r="F2440" i="5"/>
  <c r="E2440" i="5"/>
  <c r="D2440" i="5"/>
  <c r="C2440" i="5"/>
  <c r="B2440" i="5"/>
  <c r="A2440" i="5"/>
  <c r="AD2439" i="5"/>
  <c r="AC2439" i="5"/>
  <c r="AB2439" i="5"/>
  <c r="AA2439" i="5"/>
  <c r="Z2439" i="5"/>
  <c r="Y2439" i="5"/>
  <c r="X2439" i="5"/>
  <c r="W2439" i="5"/>
  <c r="V2439" i="5"/>
  <c r="U2439" i="5"/>
  <c r="S2439" i="5"/>
  <c r="R2439" i="5"/>
  <c r="Q2439" i="5"/>
  <c r="P2439" i="5"/>
  <c r="O2439" i="5"/>
  <c r="N2439" i="5"/>
  <c r="M2439" i="5"/>
  <c r="L2439" i="5"/>
  <c r="K2439" i="5"/>
  <c r="J2439" i="5"/>
  <c r="I2439" i="5"/>
  <c r="H2439" i="5"/>
  <c r="G2439" i="5"/>
  <c r="F2439" i="5"/>
  <c r="E2439" i="5"/>
  <c r="D2439" i="5"/>
  <c r="T2439" i="5" s="1"/>
  <c r="AF2439" i="5" s="1"/>
  <c r="C2439" i="5"/>
  <c r="B2439" i="5"/>
  <c r="A2439" i="5"/>
  <c r="AD2438" i="5"/>
  <c r="AC2438" i="5"/>
  <c r="AB2438" i="5"/>
  <c r="AA2438" i="5"/>
  <c r="Z2438" i="5"/>
  <c r="Y2438" i="5"/>
  <c r="X2438" i="5"/>
  <c r="W2438" i="5"/>
  <c r="V2438" i="5"/>
  <c r="U2438" i="5"/>
  <c r="S2438" i="5"/>
  <c r="R2438" i="5"/>
  <c r="Q2438" i="5"/>
  <c r="P2438" i="5"/>
  <c r="O2438" i="5"/>
  <c r="N2438" i="5"/>
  <c r="M2438" i="5"/>
  <c r="L2438" i="5"/>
  <c r="K2438" i="5"/>
  <c r="J2438" i="5"/>
  <c r="I2438" i="5"/>
  <c r="H2438" i="5"/>
  <c r="G2438" i="5"/>
  <c r="F2438" i="5"/>
  <c r="E2438" i="5"/>
  <c r="D2438" i="5"/>
  <c r="T2438" i="5" s="1"/>
  <c r="AF2438" i="5" s="1"/>
  <c r="C2438" i="5"/>
  <c r="B2438" i="5"/>
  <c r="A2438" i="5"/>
  <c r="AE2437" i="5"/>
  <c r="AD2437" i="5"/>
  <c r="AC2437" i="5"/>
  <c r="AB2437" i="5"/>
  <c r="AA2437" i="5"/>
  <c r="Z2437" i="5"/>
  <c r="Y2437" i="5"/>
  <c r="X2437" i="5"/>
  <c r="W2437" i="5"/>
  <c r="V2437" i="5"/>
  <c r="U2437" i="5"/>
  <c r="T2437" i="5"/>
  <c r="AF2437" i="5" s="1"/>
  <c r="S2437" i="5"/>
  <c r="R2437" i="5"/>
  <c r="Q2437" i="5"/>
  <c r="P2437" i="5"/>
  <c r="O2437" i="5"/>
  <c r="N2437" i="5"/>
  <c r="M2437" i="5"/>
  <c r="L2437" i="5"/>
  <c r="K2437" i="5"/>
  <c r="J2437" i="5"/>
  <c r="I2437" i="5"/>
  <c r="H2437" i="5"/>
  <c r="G2437" i="5"/>
  <c r="F2437" i="5"/>
  <c r="E2437" i="5"/>
  <c r="D2437" i="5"/>
  <c r="C2437" i="5"/>
  <c r="B2437" i="5"/>
  <c r="A2437" i="5"/>
  <c r="AD2436" i="5"/>
  <c r="AC2436" i="5"/>
  <c r="AB2436" i="5"/>
  <c r="AA2436" i="5"/>
  <c r="Z2436" i="5"/>
  <c r="Y2436" i="5"/>
  <c r="X2436" i="5"/>
  <c r="W2436" i="5"/>
  <c r="V2436" i="5"/>
  <c r="U2436" i="5"/>
  <c r="S2436" i="5"/>
  <c r="R2436" i="5"/>
  <c r="Q2436" i="5"/>
  <c r="P2436" i="5"/>
  <c r="O2436" i="5"/>
  <c r="N2436" i="5"/>
  <c r="M2436" i="5"/>
  <c r="L2436" i="5"/>
  <c r="K2436" i="5"/>
  <c r="J2436" i="5"/>
  <c r="I2436" i="5"/>
  <c r="H2436" i="5"/>
  <c r="F2436" i="5"/>
  <c r="E2436" i="5"/>
  <c r="G2436" i="5" s="1"/>
  <c r="D2436" i="5"/>
  <c r="C2436" i="5"/>
  <c r="B2436" i="5"/>
  <c r="A2436" i="5"/>
  <c r="AD2435" i="5"/>
  <c r="AC2435" i="5"/>
  <c r="AB2435" i="5"/>
  <c r="AA2435" i="5"/>
  <c r="Z2435" i="5"/>
  <c r="Y2435" i="5"/>
  <c r="X2435" i="5"/>
  <c r="W2435" i="5"/>
  <c r="V2435" i="5"/>
  <c r="U2435" i="5"/>
  <c r="S2435" i="5"/>
  <c r="R2435" i="5"/>
  <c r="Q2435" i="5"/>
  <c r="P2435" i="5"/>
  <c r="O2435" i="5"/>
  <c r="N2435" i="5"/>
  <c r="M2435" i="5"/>
  <c r="L2435" i="5"/>
  <c r="K2435" i="5"/>
  <c r="J2435" i="5"/>
  <c r="I2435" i="5"/>
  <c r="H2435" i="5"/>
  <c r="G2435" i="5"/>
  <c r="F2435" i="5"/>
  <c r="E2435" i="5"/>
  <c r="D2435" i="5"/>
  <c r="C2435" i="5"/>
  <c r="B2435" i="5"/>
  <c r="A2435" i="5"/>
  <c r="AE2434" i="5"/>
  <c r="AD2434" i="5"/>
  <c r="AC2434" i="5"/>
  <c r="AB2434" i="5"/>
  <c r="AA2434" i="5"/>
  <c r="Z2434" i="5"/>
  <c r="Y2434" i="5"/>
  <c r="X2434" i="5"/>
  <c r="W2434" i="5"/>
  <c r="V2434" i="5"/>
  <c r="U2434" i="5"/>
  <c r="T2434" i="5"/>
  <c r="S2434" i="5"/>
  <c r="R2434" i="5"/>
  <c r="Q2434" i="5"/>
  <c r="P2434" i="5"/>
  <c r="O2434" i="5"/>
  <c r="N2434" i="5"/>
  <c r="M2434" i="5"/>
  <c r="L2434" i="5"/>
  <c r="K2434" i="5"/>
  <c r="J2434" i="5"/>
  <c r="I2434" i="5"/>
  <c r="H2434" i="5"/>
  <c r="G2434" i="5"/>
  <c r="F2434" i="5"/>
  <c r="E2434" i="5"/>
  <c r="D2434" i="5"/>
  <c r="C2434" i="5"/>
  <c r="B2434" i="5"/>
  <c r="A2434" i="5"/>
  <c r="AF2433" i="5"/>
  <c r="AD2433" i="5"/>
  <c r="AC2433" i="5"/>
  <c r="AB2433" i="5"/>
  <c r="AA2433" i="5"/>
  <c r="Z2433" i="5"/>
  <c r="Y2433" i="5"/>
  <c r="X2433" i="5"/>
  <c r="W2433" i="5"/>
  <c r="V2433" i="5"/>
  <c r="U2433" i="5"/>
  <c r="T2433" i="5"/>
  <c r="S2433" i="5"/>
  <c r="R2433" i="5"/>
  <c r="Q2433" i="5"/>
  <c r="P2433" i="5"/>
  <c r="O2433" i="5"/>
  <c r="N2433" i="5"/>
  <c r="M2433" i="5"/>
  <c r="L2433" i="5"/>
  <c r="K2433" i="5"/>
  <c r="J2433" i="5"/>
  <c r="I2433" i="5"/>
  <c r="H2433" i="5"/>
  <c r="G2433" i="5"/>
  <c r="F2433" i="5"/>
  <c r="E2433" i="5"/>
  <c r="D2433" i="5"/>
  <c r="AE2433" i="5" s="1"/>
  <c r="C2433" i="5"/>
  <c r="B2433" i="5"/>
  <c r="A2433" i="5"/>
  <c r="AE2432" i="5"/>
  <c r="AD2432" i="5"/>
  <c r="AC2432" i="5"/>
  <c r="AB2432" i="5"/>
  <c r="AA2432" i="5"/>
  <c r="Z2432" i="5"/>
  <c r="Y2432" i="5"/>
  <c r="X2432" i="5"/>
  <c r="W2432" i="5"/>
  <c r="V2432" i="5"/>
  <c r="U2432" i="5"/>
  <c r="S2432" i="5"/>
  <c r="R2432" i="5"/>
  <c r="Q2432" i="5"/>
  <c r="P2432" i="5"/>
  <c r="O2432" i="5"/>
  <c r="N2432" i="5"/>
  <c r="M2432" i="5"/>
  <c r="L2432" i="5"/>
  <c r="K2432" i="5"/>
  <c r="J2432" i="5"/>
  <c r="I2432" i="5"/>
  <c r="H2432" i="5"/>
  <c r="G2432" i="5"/>
  <c r="F2432" i="5"/>
  <c r="E2432" i="5"/>
  <c r="D2432" i="5"/>
  <c r="T2432" i="5" s="1"/>
  <c r="AF2432" i="5" s="1"/>
  <c r="C2432" i="5"/>
  <c r="B2432" i="5"/>
  <c r="A2432" i="5"/>
  <c r="AE2431" i="5"/>
  <c r="AD2431" i="5"/>
  <c r="AC2431" i="5"/>
  <c r="AB2431" i="5"/>
  <c r="AA2431" i="5"/>
  <c r="Z2431" i="5"/>
  <c r="Y2431" i="5"/>
  <c r="X2431" i="5"/>
  <c r="W2431" i="5"/>
  <c r="V2431" i="5"/>
  <c r="U2431" i="5"/>
  <c r="T2431" i="5"/>
  <c r="AF2431" i="5" s="1"/>
  <c r="S2431" i="5"/>
  <c r="R2431" i="5"/>
  <c r="Q2431" i="5"/>
  <c r="P2431" i="5"/>
  <c r="O2431" i="5"/>
  <c r="N2431" i="5"/>
  <c r="M2431" i="5"/>
  <c r="L2431" i="5"/>
  <c r="K2431" i="5"/>
  <c r="J2431" i="5"/>
  <c r="I2431" i="5"/>
  <c r="H2431" i="5"/>
  <c r="G2431" i="5"/>
  <c r="F2431" i="5"/>
  <c r="E2431" i="5"/>
  <c r="D2431" i="5"/>
  <c r="C2431" i="5"/>
  <c r="B2431" i="5"/>
  <c r="A2431" i="5"/>
  <c r="AD2430" i="5"/>
  <c r="AC2430" i="5"/>
  <c r="AB2430" i="5"/>
  <c r="AA2430" i="5"/>
  <c r="Z2430" i="5"/>
  <c r="Y2430" i="5"/>
  <c r="X2430" i="5"/>
  <c r="W2430" i="5"/>
  <c r="V2430" i="5"/>
  <c r="U2430" i="5"/>
  <c r="S2430" i="5"/>
  <c r="R2430" i="5"/>
  <c r="Q2430" i="5"/>
  <c r="P2430" i="5"/>
  <c r="O2430" i="5"/>
  <c r="N2430" i="5"/>
  <c r="M2430" i="5"/>
  <c r="L2430" i="5"/>
  <c r="K2430" i="5"/>
  <c r="J2430" i="5"/>
  <c r="I2430" i="5"/>
  <c r="H2430" i="5"/>
  <c r="G2430" i="5"/>
  <c r="F2430" i="5"/>
  <c r="E2430" i="5"/>
  <c r="D2430" i="5"/>
  <c r="C2430" i="5"/>
  <c r="B2430" i="5"/>
  <c r="A2430" i="5"/>
  <c r="AD2429" i="5"/>
  <c r="AC2429" i="5"/>
  <c r="AB2429" i="5"/>
  <c r="AA2429" i="5"/>
  <c r="Z2429" i="5"/>
  <c r="Y2429" i="5"/>
  <c r="X2429" i="5"/>
  <c r="W2429" i="5"/>
  <c r="V2429" i="5"/>
  <c r="U2429" i="5"/>
  <c r="S2429" i="5"/>
  <c r="R2429" i="5"/>
  <c r="Q2429" i="5"/>
  <c r="P2429" i="5"/>
  <c r="O2429" i="5"/>
  <c r="N2429" i="5"/>
  <c r="M2429" i="5"/>
  <c r="L2429" i="5"/>
  <c r="K2429" i="5"/>
  <c r="J2429" i="5"/>
  <c r="I2429" i="5"/>
  <c r="H2429" i="5"/>
  <c r="G2429" i="5"/>
  <c r="F2429" i="5"/>
  <c r="E2429" i="5"/>
  <c r="D2429" i="5"/>
  <c r="T2429" i="5" s="1"/>
  <c r="AF2429" i="5" s="1"/>
  <c r="C2429" i="5"/>
  <c r="B2429" i="5"/>
  <c r="A2429" i="5"/>
  <c r="AE2428" i="5"/>
  <c r="AD2428" i="5"/>
  <c r="AC2428" i="5"/>
  <c r="AB2428" i="5"/>
  <c r="AA2428" i="5"/>
  <c r="Z2428" i="5"/>
  <c r="Y2428" i="5"/>
  <c r="X2428" i="5"/>
  <c r="W2428" i="5"/>
  <c r="V2428" i="5"/>
  <c r="U2428" i="5"/>
  <c r="T2428" i="5"/>
  <c r="AF2428" i="5" s="1"/>
  <c r="S2428" i="5"/>
  <c r="R2428" i="5"/>
  <c r="Q2428" i="5"/>
  <c r="P2428" i="5"/>
  <c r="O2428" i="5"/>
  <c r="N2428" i="5"/>
  <c r="M2428" i="5"/>
  <c r="L2428" i="5"/>
  <c r="K2428" i="5"/>
  <c r="J2428" i="5"/>
  <c r="I2428" i="5"/>
  <c r="H2428" i="5"/>
  <c r="G2428" i="5"/>
  <c r="F2428" i="5"/>
  <c r="E2428" i="5"/>
  <c r="D2428" i="5"/>
  <c r="C2428" i="5"/>
  <c r="B2428" i="5"/>
  <c r="A2428" i="5"/>
  <c r="AD2427" i="5"/>
  <c r="AC2427" i="5"/>
  <c r="AB2427" i="5"/>
  <c r="AA2427" i="5"/>
  <c r="Z2427" i="5"/>
  <c r="Y2427" i="5"/>
  <c r="X2427" i="5"/>
  <c r="W2427" i="5"/>
  <c r="V2427" i="5"/>
  <c r="U2427" i="5"/>
  <c r="S2427" i="5"/>
  <c r="R2427" i="5"/>
  <c r="Q2427" i="5"/>
  <c r="P2427" i="5"/>
  <c r="O2427" i="5"/>
  <c r="N2427" i="5"/>
  <c r="M2427" i="5"/>
  <c r="L2427" i="5"/>
  <c r="K2427" i="5"/>
  <c r="J2427" i="5"/>
  <c r="I2427" i="5"/>
  <c r="H2427" i="5"/>
  <c r="G2427" i="5"/>
  <c r="F2427" i="5"/>
  <c r="E2427" i="5"/>
  <c r="D2427" i="5"/>
  <c r="C2427" i="5"/>
  <c r="B2427" i="5"/>
  <c r="A2427" i="5"/>
  <c r="AD2426" i="5"/>
  <c r="AC2426" i="5"/>
  <c r="AB2426" i="5"/>
  <c r="AA2426" i="5"/>
  <c r="Z2426" i="5"/>
  <c r="Y2426" i="5"/>
  <c r="X2426" i="5"/>
  <c r="W2426" i="5"/>
  <c r="V2426" i="5"/>
  <c r="U2426" i="5"/>
  <c r="S2426" i="5"/>
  <c r="R2426" i="5"/>
  <c r="Q2426" i="5"/>
  <c r="P2426" i="5"/>
  <c r="O2426" i="5"/>
  <c r="N2426" i="5"/>
  <c r="M2426" i="5"/>
  <c r="L2426" i="5"/>
  <c r="K2426" i="5"/>
  <c r="J2426" i="5"/>
  <c r="I2426" i="5"/>
  <c r="H2426" i="5"/>
  <c r="G2426" i="5"/>
  <c r="F2426" i="5"/>
  <c r="E2426" i="5"/>
  <c r="D2426" i="5"/>
  <c r="C2426" i="5"/>
  <c r="B2426" i="5"/>
  <c r="A2426" i="5"/>
  <c r="AE2425" i="5"/>
  <c r="AD2425" i="5"/>
  <c r="AC2425" i="5"/>
  <c r="AB2425" i="5"/>
  <c r="AA2425" i="5"/>
  <c r="Z2425" i="5"/>
  <c r="Y2425" i="5"/>
  <c r="X2425" i="5"/>
  <c r="W2425" i="5"/>
  <c r="V2425" i="5"/>
  <c r="U2425" i="5"/>
  <c r="T2425" i="5"/>
  <c r="S2425" i="5"/>
  <c r="R2425" i="5"/>
  <c r="Q2425" i="5"/>
  <c r="P2425" i="5"/>
  <c r="O2425" i="5"/>
  <c r="N2425" i="5"/>
  <c r="M2425" i="5"/>
  <c r="L2425" i="5"/>
  <c r="K2425" i="5"/>
  <c r="J2425" i="5"/>
  <c r="I2425" i="5"/>
  <c r="H2425" i="5"/>
  <c r="G2425" i="5"/>
  <c r="F2425" i="5"/>
  <c r="E2425" i="5"/>
  <c r="D2425" i="5"/>
  <c r="C2425" i="5"/>
  <c r="B2425" i="5"/>
  <c r="A2425" i="5"/>
  <c r="AE2424" i="5"/>
  <c r="AD2424" i="5"/>
  <c r="AC2424" i="5"/>
  <c r="AB2424" i="5"/>
  <c r="AA2424" i="5"/>
  <c r="Z2424" i="5"/>
  <c r="Y2424" i="5"/>
  <c r="X2424" i="5"/>
  <c r="W2424" i="5"/>
  <c r="V2424" i="5"/>
  <c r="U2424" i="5"/>
  <c r="T2424" i="5"/>
  <c r="AF2424" i="5" s="1"/>
  <c r="S2424" i="5"/>
  <c r="R2424" i="5"/>
  <c r="Q2424" i="5"/>
  <c r="P2424" i="5"/>
  <c r="O2424" i="5"/>
  <c r="N2424" i="5"/>
  <c r="M2424" i="5"/>
  <c r="L2424" i="5"/>
  <c r="K2424" i="5"/>
  <c r="J2424" i="5"/>
  <c r="I2424" i="5"/>
  <c r="H2424" i="5"/>
  <c r="G2424" i="5"/>
  <c r="F2424" i="5"/>
  <c r="E2424" i="5"/>
  <c r="D2424" i="5"/>
  <c r="C2424" i="5"/>
  <c r="B2424" i="5"/>
  <c r="A2424" i="5"/>
  <c r="AE2423" i="5"/>
  <c r="AD2423" i="5"/>
  <c r="AC2423" i="5"/>
  <c r="AB2423" i="5"/>
  <c r="AA2423" i="5"/>
  <c r="Z2423" i="5"/>
  <c r="Y2423" i="5"/>
  <c r="X2423" i="5"/>
  <c r="W2423" i="5"/>
  <c r="V2423" i="5"/>
  <c r="U2423" i="5"/>
  <c r="S2423" i="5"/>
  <c r="R2423" i="5"/>
  <c r="Q2423" i="5"/>
  <c r="P2423" i="5"/>
  <c r="O2423" i="5"/>
  <c r="N2423" i="5"/>
  <c r="M2423" i="5"/>
  <c r="L2423" i="5"/>
  <c r="K2423" i="5"/>
  <c r="J2423" i="5"/>
  <c r="I2423" i="5"/>
  <c r="H2423" i="5"/>
  <c r="G2423" i="5"/>
  <c r="F2423" i="5"/>
  <c r="E2423" i="5"/>
  <c r="D2423" i="5"/>
  <c r="T2423" i="5" s="1"/>
  <c r="AF2423" i="5" s="1"/>
  <c r="C2423" i="5"/>
  <c r="B2423" i="5"/>
  <c r="A2423" i="5"/>
  <c r="AE2422" i="5"/>
  <c r="AD2422" i="5"/>
  <c r="AC2422" i="5"/>
  <c r="AB2422" i="5"/>
  <c r="AA2422" i="5"/>
  <c r="Z2422" i="5"/>
  <c r="Y2422" i="5"/>
  <c r="X2422" i="5"/>
  <c r="W2422" i="5"/>
  <c r="V2422" i="5"/>
  <c r="U2422" i="5"/>
  <c r="T2422" i="5"/>
  <c r="AF2422" i="5" s="1"/>
  <c r="S2422" i="5"/>
  <c r="R2422" i="5"/>
  <c r="Q2422" i="5"/>
  <c r="P2422" i="5"/>
  <c r="O2422" i="5"/>
  <c r="N2422" i="5"/>
  <c r="M2422" i="5"/>
  <c r="L2422" i="5"/>
  <c r="K2422" i="5"/>
  <c r="J2422" i="5"/>
  <c r="I2422" i="5"/>
  <c r="H2422" i="5"/>
  <c r="G2422" i="5"/>
  <c r="F2422" i="5"/>
  <c r="E2422" i="5"/>
  <c r="D2422" i="5"/>
  <c r="C2422" i="5"/>
  <c r="B2422" i="5"/>
  <c r="A2422" i="5"/>
  <c r="AD2421" i="5"/>
  <c r="AC2421" i="5"/>
  <c r="AB2421" i="5"/>
  <c r="AA2421" i="5"/>
  <c r="Z2421" i="5"/>
  <c r="Y2421" i="5"/>
  <c r="X2421" i="5"/>
  <c r="W2421" i="5"/>
  <c r="V2421" i="5"/>
  <c r="U2421" i="5"/>
  <c r="S2421" i="5"/>
  <c r="R2421" i="5"/>
  <c r="Q2421" i="5"/>
  <c r="P2421" i="5"/>
  <c r="O2421" i="5"/>
  <c r="N2421" i="5"/>
  <c r="M2421" i="5"/>
  <c r="L2421" i="5"/>
  <c r="K2421" i="5"/>
  <c r="J2421" i="5"/>
  <c r="I2421" i="5"/>
  <c r="H2421" i="5"/>
  <c r="G2421" i="5"/>
  <c r="F2421" i="5"/>
  <c r="E2421" i="5"/>
  <c r="D2421" i="5"/>
  <c r="C2421" i="5"/>
  <c r="B2421" i="5"/>
  <c r="A2421" i="5"/>
  <c r="AD2420" i="5"/>
  <c r="AC2420" i="5"/>
  <c r="AB2420" i="5"/>
  <c r="AA2420" i="5"/>
  <c r="Z2420" i="5"/>
  <c r="Y2420" i="5"/>
  <c r="X2420" i="5"/>
  <c r="W2420" i="5"/>
  <c r="V2420" i="5"/>
  <c r="U2420" i="5"/>
  <c r="S2420" i="5"/>
  <c r="R2420" i="5"/>
  <c r="Q2420" i="5"/>
  <c r="P2420" i="5"/>
  <c r="O2420" i="5"/>
  <c r="N2420" i="5"/>
  <c r="M2420" i="5"/>
  <c r="L2420" i="5"/>
  <c r="K2420" i="5"/>
  <c r="J2420" i="5"/>
  <c r="I2420" i="5"/>
  <c r="H2420" i="5"/>
  <c r="G2420" i="5"/>
  <c r="F2420" i="5"/>
  <c r="E2420" i="5"/>
  <c r="D2420" i="5"/>
  <c r="T2420" i="5" s="1"/>
  <c r="AF2420" i="5" s="1"/>
  <c r="C2420" i="5"/>
  <c r="B2420" i="5"/>
  <c r="A2420" i="5"/>
  <c r="AE2419" i="5"/>
  <c r="AD2419" i="5"/>
  <c r="AC2419" i="5"/>
  <c r="AB2419" i="5"/>
  <c r="AA2419" i="5"/>
  <c r="Z2419" i="5"/>
  <c r="Y2419" i="5"/>
  <c r="X2419" i="5"/>
  <c r="W2419" i="5"/>
  <c r="V2419" i="5"/>
  <c r="U2419" i="5"/>
  <c r="T2419" i="5"/>
  <c r="AF2419" i="5" s="1"/>
  <c r="S2419" i="5"/>
  <c r="R2419" i="5"/>
  <c r="Q2419" i="5"/>
  <c r="P2419" i="5"/>
  <c r="O2419" i="5"/>
  <c r="N2419" i="5"/>
  <c r="M2419" i="5"/>
  <c r="L2419" i="5"/>
  <c r="K2419" i="5"/>
  <c r="J2419" i="5"/>
  <c r="I2419" i="5"/>
  <c r="H2419" i="5"/>
  <c r="G2419" i="5"/>
  <c r="F2419" i="5"/>
  <c r="E2419" i="5"/>
  <c r="D2419" i="5"/>
  <c r="C2419" i="5"/>
  <c r="B2419" i="5"/>
  <c r="A2419" i="5"/>
  <c r="AD2418" i="5"/>
  <c r="AC2418" i="5"/>
  <c r="AB2418" i="5"/>
  <c r="AA2418" i="5"/>
  <c r="Z2418" i="5"/>
  <c r="Y2418" i="5"/>
  <c r="X2418" i="5"/>
  <c r="W2418" i="5"/>
  <c r="V2418" i="5"/>
  <c r="U2418" i="5"/>
  <c r="S2418" i="5"/>
  <c r="R2418" i="5"/>
  <c r="Q2418" i="5"/>
  <c r="P2418" i="5"/>
  <c r="O2418" i="5"/>
  <c r="N2418" i="5"/>
  <c r="M2418" i="5"/>
  <c r="L2418" i="5"/>
  <c r="K2418" i="5"/>
  <c r="J2418" i="5"/>
  <c r="I2418" i="5"/>
  <c r="H2418" i="5"/>
  <c r="G2418" i="5"/>
  <c r="F2418" i="5"/>
  <c r="E2418" i="5"/>
  <c r="D2418" i="5"/>
  <c r="C2418" i="5"/>
  <c r="B2418" i="5"/>
  <c r="A2418" i="5"/>
  <c r="AD2417" i="5"/>
  <c r="AC2417" i="5"/>
  <c r="AB2417" i="5"/>
  <c r="AA2417" i="5"/>
  <c r="Z2417" i="5"/>
  <c r="Y2417" i="5"/>
  <c r="X2417" i="5"/>
  <c r="W2417" i="5"/>
  <c r="V2417" i="5"/>
  <c r="U2417" i="5"/>
  <c r="S2417" i="5"/>
  <c r="R2417" i="5"/>
  <c r="Q2417" i="5"/>
  <c r="P2417" i="5"/>
  <c r="O2417" i="5"/>
  <c r="N2417" i="5"/>
  <c r="M2417" i="5"/>
  <c r="L2417" i="5"/>
  <c r="K2417" i="5"/>
  <c r="J2417" i="5"/>
  <c r="I2417" i="5"/>
  <c r="H2417" i="5"/>
  <c r="G2417" i="5"/>
  <c r="F2417" i="5"/>
  <c r="E2417" i="5"/>
  <c r="D2417" i="5"/>
  <c r="C2417" i="5"/>
  <c r="B2417" i="5"/>
  <c r="A2417" i="5"/>
  <c r="AD2416" i="5"/>
  <c r="AC2416" i="5"/>
  <c r="AB2416" i="5"/>
  <c r="AA2416" i="5"/>
  <c r="Z2416" i="5"/>
  <c r="Y2416" i="5"/>
  <c r="X2416" i="5"/>
  <c r="W2416" i="5"/>
  <c r="V2416" i="5"/>
  <c r="U2416" i="5"/>
  <c r="S2416" i="5"/>
  <c r="R2416" i="5"/>
  <c r="Q2416" i="5"/>
  <c r="P2416" i="5"/>
  <c r="O2416" i="5"/>
  <c r="N2416" i="5"/>
  <c r="M2416" i="5"/>
  <c r="L2416" i="5"/>
  <c r="K2416" i="5"/>
  <c r="J2416" i="5"/>
  <c r="I2416" i="5"/>
  <c r="H2416" i="5"/>
  <c r="G2416" i="5"/>
  <c r="F2416" i="5"/>
  <c r="E2416" i="5"/>
  <c r="D2416" i="5"/>
  <c r="C2416" i="5"/>
  <c r="B2416" i="5"/>
  <c r="A2416" i="5"/>
  <c r="AF2415" i="5"/>
  <c r="AD2415" i="5"/>
  <c r="AC2415" i="5"/>
  <c r="AB2415" i="5"/>
  <c r="AA2415" i="5"/>
  <c r="Z2415" i="5"/>
  <c r="Y2415" i="5"/>
  <c r="X2415" i="5"/>
  <c r="W2415" i="5"/>
  <c r="V2415" i="5"/>
  <c r="U2415" i="5"/>
  <c r="T2415" i="5"/>
  <c r="S2415" i="5"/>
  <c r="R2415" i="5"/>
  <c r="Q2415" i="5"/>
  <c r="P2415" i="5"/>
  <c r="O2415" i="5"/>
  <c r="N2415" i="5"/>
  <c r="M2415" i="5"/>
  <c r="L2415" i="5"/>
  <c r="K2415" i="5"/>
  <c r="J2415" i="5"/>
  <c r="I2415" i="5"/>
  <c r="H2415" i="5"/>
  <c r="G2415" i="5"/>
  <c r="F2415" i="5"/>
  <c r="E2415" i="5"/>
  <c r="D2415" i="5"/>
  <c r="AE2415" i="5" s="1"/>
  <c r="C2415" i="5"/>
  <c r="B2415" i="5"/>
  <c r="A2415" i="5"/>
  <c r="AE2414" i="5"/>
  <c r="AD2414" i="5"/>
  <c r="AC2414" i="5"/>
  <c r="AB2414" i="5"/>
  <c r="AA2414" i="5"/>
  <c r="Z2414" i="5"/>
  <c r="Y2414" i="5"/>
  <c r="X2414" i="5"/>
  <c r="W2414" i="5"/>
  <c r="V2414" i="5"/>
  <c r="U2414" i="5"/>
  <c r="S2414" i="5"/>
  <c r="R2414" i="5"/>
  <c r="Q2414" i="5"/>
  <c r="P2414" i="5"/>
  <c r="O2414" i="5"/>
  <c r="N2414" i="5"/>
  <c r="M2414" i="5"/>
  <c r="L2414" i="5"/>
  <c r="K2414" i="5"/>
  <c r="J2414" i="5"/>
  <c r="I2414" i="5"/>
  <c r="H2414" i="5"/>
  <c r="G2414" i="5"/>
  <c r="F2414" i="5"/>
  <c r="E2414" i="5"/>
  <c r="D2414" i="5"/>
  <c r="T2414" i="5" s="1"/>
  <c r="AF2414" i="5" s="1"/>
  <c r="C2414" i="5"/>
  <c r="B2414" i="5"/>
  <c r="A2414" i="5"/>
  <c r="AE2413" i="5"/>
  <c r="AD2413" i="5"/>
  <c r="AC2413" i="5"/>
  <c r="AB2413" i="5"/>
  <c r="AA2413" i="5"/>
  <c r="Z2413" i="5"/>
  <c r="Y2413" i="5"/>
  <c r="X2413" i="5"/>
  <c r="W2413" i="5"/>
  <c r="V2413" i="5"/>
  <c r="U2413" i="5"/>
  <c r="S2413" i="5"/>
  <c r="R2413" i="5"/>
  <c r="Q2413" i="5"/>
  <c r="P2413" i="5"/>
  <c r="O2413" i="5"/>
  <c r="N2413" i="5"/>
  <c r="M2413" i="5"/>
  <c r="L2413" i="5"/>
  <c r="K2413" i="5"/>
  <c r="J2413" i="5"/>
  <c r="I2413" i="5"/>
  <c r="H2413" i="5"/>
  <c r="G2413" i="5"/>
  <c r="F2413" i="5"/>
  <c r="E2413" i="5"/>
  <c r="D2413" i="5"/>
  <c r="T2413" i="5" s="1"/>
  <c r="C2413" i="5"/>
  <c r="B2413" i="5"/>
  <c r="A2413" i="5"/>
  <c r="AF2412" i="5"/>
  <c r="AD2412" i="5"/>
  <c r="AC2412" i="5"/>
  <c r="AB2412" i="5"/>
  <c r="AA2412" i="5"/>
  <c r="Z2412" i="5"/>
  <c r="Y2412" i="5"/>
  <c r="X2412" i="5"/>
  <c r="W2412" i="5"/>
  <c r="V2412" i="5"/>
  <c r="U2412" i="5"/>
  <c r="T2412" i="5"/>
  <c r="S2412" i="5"/>
  <c r="R2412" i="5"/>
  <c r="Q2412" i="5"/>
  <c r="P2412" i="5"/>
  <c r="O2412" i="5"/>
  <c r="N2412" i="5"/>
  <c r="M2412" i="5"/>
  <c r="L2412" i="5"/>
  <c r="K2412" i="5"/>
  <c r="J2412" i="5"/>
  <c r="I2412" i="5"/>
  <c r="H2412" i="5"/>
  <c r="G2412" i="5"/>
  <c r="F2412" i="5"/>
  <c r="E2412" i="5"/>
  <c r="D2412" i="5"/>
  <c r="AE2412" i="5" s="1"/>
  <c r="C2412" i="5"/>
  <c r="B2412" i="5"/>
  <c r="A2412" i="5"/>
  <c r="AD2411" i="5"/>
  <c r="AC2411" i="5"/>
  <c r="AB2411" i="5"/>
  <c r="AA2411" i="5"/>
  <c r="Z2411" i="5"/>
  <c r="Y2411" i="5"/>
  <c r="X2411" i="5"/>
  <c r="W2411" i="5"/>
  <c r="V2411" i="5"/>
  <c r="U2411" i="5"/>
  <c r="S2411" i="5"/>
  <c r="R2411" i="5"/>
  <c r="Q2411" i="5"/>
  <c r="P2411" i="5"/>
  <c r="O2411" i="5"/>
  <c r="N2411" i="5"/>
  <c r="M2411" i="5"/>
  <c r="L2411" i="5"/>
  <c r="K2411" i="5"/>
  <c r="J2411" i="5"/>
  <c r="I2411" i="5"/>
  <c r="H2411" i="5"/>
  <c r="G2411" i="5"/>
  <c r="F2411" i="5"/>
  <c r="E2411" i="5"/>
  <c r="D2411" i="5"/>
  <c r="C2411" i="5"/>
  <c r="B2411" i="5"/>
  <c r="A2411" i="5"/>
  <c r="AE2410" i="5"/>
  <c r="AD2410" i="5"/>
  <c r="AC2410" i="5"/>
  <c r="AB2410" i="5"/>
  <c r="AA2410" i="5"/>
  <c r="Z2410" i="5"/>
  <c r="Y2410" i="5"/>
  <c r="X2410" i="5"/>
  <c r="W2410" i="5"/>
  <c r="V2410" i="5"/>
  <c r="U2410" i="5"/>
  <c r="S2410" i="5"/>
  <c r="R2410" i="5"/>
  <c r="Q2410" i="5"/>
  <c r="P2410" i="5"/>
  <c r="O2410" i="5"/>
  <c r="N2410" i="5"/>
  <c r="M2410" i="5"/>
  <c r="L2410" i="5"/>
  <c r="K2410" i="5"/>
  <c r="J2410" i="5"/>
  <c r="I2410" i="5"/>
  <c r="H2410" i="5"/>
  <c r="G2410" i="5"/>
  <c r="F2410" i="5"/>
  <c r="E2410" i="5"/>
  <c r="D2410" i="5"/>
  <c r="T2410" i="5" s="1"/>
  <c r="C2410" i="5"/>
  <c r="B2410" i="5"/>
  <c r="A2410" i="5"/>
  <c r="AF2409" i="5"/>
  <c r="AD2409" i="5"/>
  <c r="AC2409" i="5"/>
  <c r="AB2409" i="5"/>
  <c r="AA2409" i="5"/>
  <c r="Z2409" i="5"/>
  <c r="Y2409" i="5"/>
  <c r="X2409" i="5"/>
  <c r="W2409" i="5"/>
  <c r="V2409" i="5"/>
  <c r="U2409" i="5"/>
  <c r="T2409" i="5"/>
  <c r="S2409" i="5"/>
  <c r="R2409" i="5"/>
  <c r="Q2409" i="5"/>
  <c r="P2409" i="5"/>
  <c r="O2409" i="5"/>
  <c r="N2409" i="5"/>
  <c r="M2409" i="5"/>
  <c r="L2409" i="5"/>
  <c r="K2409" i="5"/>
  <c r="J2409" i="5"/>
  <c r="I2409" i="5"/>
  <c r="H2409" i="5"/>
  <c r="G2409" i="5"/>
  <c r="F2409" i="5"/>
  <c r="E2409" i="5"/>
  <c r="D2409" i="5"/>
  <c r="AE2409" i="5" s="1"/>
  <c r="C2409" i="5"/>
  <c r="B2409" i="5"/>
  <c r="A2409" i="5"/>
  <c r="AD2408" i="5"/>
  <c r="AC2408" i="5"/>
  <c r="AB2408" i="5"/>
  <c r="AA2408" i="5"/>
  <c r="Z2408" i="5"/>
  <c r="Y2408" i="5"/>
  <c r="X2408" i="5"/>
  <c r="W2408" i="5"/>
  <c r="V2408" i="5"/>
  <c r="U2408" i="5"/>
  <c r="S2408" i="5"/>
  <c r="R2408" i="5"/>
  <c r="Q2408" i="5"/>
  <c r="P2408" i="5"/>
  <c r="O2408" i="5"/>
  <c r="N2408" i="5"/>
  <c r="M2408" i="5"/>
  <c r="L2408" i="5"/>
  <c r="K2408" i="5"/>
  <c r="J2408" i="5"/>
  <c r="I2408" i="5"/>
  <c r="H2408" i="5"/>
  <c r="G2408" i="5"/>
  <c r="F2408" i="5"/>
  <c r="E2408" i="5"/>
  <c r="D2408" i="5"/>
  <c r="T2408" i="5" s="1"/>
  <c r="AF2408" i="5" s="1"/>
  <c r="C2408" i="5"/>
  <c r="B2408" i="5"/>
  <c r="A2408" i="5"/>
  <c r="AD2407" i="5"/>
  <c r="AC2407" i="5"/>
  <c r="AB2407" i="5"/>
  <c r="AA2407" i="5"/>
  <c r="Z2407" i="5"/>
  <c r="Y2407" i="5"/>
  <c r="X2407" i="5"/>
  <c r="W2407" i="5"/>
  <c r="V2407" i="5"/>
  <c r="U2407" i="5"/>
  <c r="S2407" i="5"/>
  <c r="R2407" i="5"/>
  <c r="Q2407" i="5"/>
  <c r="P2407" i="5"/>
  <c r="O2407" i="5"/>
  <c r="N2407" i="5"/>
  <c r="M2407" i="5"/>
  <c r="L2407" i="5"/>
  <c r="K2407" i="5"/>
  <c r="J2407" i="5"/>
  <c r="I2407" i="5"/>
  <c r="H2407" i="5"/>
  <c r="G2407" i="5"/>
  <c r="F2407" i="5"/>
  <c r="E2407" i="5"/>
  <c r="D2407" i="5"/>
  <c r="T2407" i="5" s="1"/>
  <c r="AF2407" i="5" s="1"/>
  <c r="C2407" i="5"/>
  <c r="B2407" i="5"/>
  <c r="A2407" i="5"/>
  <c r="AF2406" i="5"/>
  <c r="AD2406" i="5"/>
  <c r="AC2406" i="5"/>
  <c r="AB2406" i="5"/>
  <c r="AA2406" i="5"/>
  <c r="Z2406" i="5"/>
  <c r="Y2406" i="5"/>
  <c r="X2406" i="5"/>
  <c r="W2406" i="5"/>
  <c r="V2406" i="5"/>
  <c r="U2406" i="5"/>
  <c r="T2406" i="5"/>
  <c r="S2406" i="5"/>
  <c r="R2406" i="5"/>
  <c r="Q2406" i="5"/>
  <c r="P2406" i="5"/>
  <c r="O2406" i="5"/>
  <c r="N2406" i="5"/>
  <c r="M2406" i="5"/>
  <c r="L2406" i="5"/>
  <c r="K2406" i="5"/>
  <c r="J2406" i="5"/>
  <c r="I2406" i="5"/>
  <c r="H2406" i="5"/>
  <c r="G2406" i="5"/>
  <c r="F2406" i="5"/>
  <c r="E2406" i="5"/>
  <c r="D2406" i="5"/>
  <c r="AE2406" i="5" s="1"/>
  <c r="C2406" i="5"/>
  <c r="B2406" i="5"/>
  <c r="A2406" i="5"/>
  <c r="AE2405" i="5"/>
  <c r="AD2405" i="5"/>
  <c r="AC2405" i="5"/>
  <c r="AB2405" i="5"/>
  <c r="AA2405" i="5"/>
  <c r="Z2405" i="5"/>
  <c r="Y2405" i="5"/>
  <c r="X2405" i="5"/>
  <c r="W2405" i="5"/>
  <c r="V2405" i="5"/>
  <c r="U2405" i="5"/>
  <c r="T2405" i="5"/>
  <c r="AF2405" i="5" s="1"/>
  <c r="S2405" i="5"/>
  <c r="R2405" i="5"/>
  <c r="Q2405" i="5"/>
  <c r="P2405" i="5"/>
  <c r="O2405" i="5"/>
  <c r="N2405" i="5"/>
  <c r="M2405" i="5"/>
  <c r="L2405" i="5"/>
  <c r="K2405" i="5"/>
  <c r="J2405" i="5"/>
  <c r="I2405" i="5"/>
  <c r="H2405" i="5"/>
  <c r="G2405" i="5"/>
  <c r="F2405" i="5"/>
  <c r="E2405" i="5"/>
  <c r="D2405" i="5"/>
  <c r="C2405" i="5"/>
  <c r="B2405" i="5"/>
  <c r="A2405" i="5"/>
  <c r="AD2404" i="5"/>
  <c r="AC2404" i="5"/>
  <c r="AB2404" i="5"/>
  <c r="AA2404" i="5"/>
  <c r="Z2404" i="5"/>
  <c r="Y2404" i="5"/>
  <c r="X2404" i="5"/>
  <c r="W2404" i="5"/>
  <c r="V2404" i="5"/>
  <c r="U2404" i="5"/>
  <c r="S2404" i="5"/>
  <c r="R2404" i="5"/>
  <c r="Q2404" i="5"/>
  <c r="P2404" i="5"/>
  <c r="O2404" i="5"/>
  <c r="N2404" i="5"/>
  <c r="M2404" i="5"/>
  <c r="L2404" i="5"/>
  <c r="K2404" i="5"/>
  <c r="J2404" i="5"/>
  <c r="I2404" i="5"/>
  <c r="H2404" i="5"/>
  <c r="G2404" i="5"/>
  <c r="F2404" i="5"/>
  <c r="E2404" i="5"/>
  <c r="D2404" i="5"/>
  <c r="C2404" i="5"/>
  <c r="B2404" i="5"/>
  <c r="A2404" i="5"/>
  <c r="AF2403" i="5"/>
  <c r="AD2403" i="5"/>
  <c r="AC2403" i="5"/>
  <c r="AB2403" i="5"/>
  <c r="AA2403" i="5"/>
  <c r="Z2403" i="5"/>
  <c r="Y2403" i="5"/>
  <c r="X2403" i="5"/>
  <c r="W2403" i="5"/>
  <c r="V2403" i="5"/>
  <c r="U2403" i="5"/>
  <c r="T2403" i="5"/>
  <c r="S2403" i="5"/>
  <c r="R2403" i="5"/>
  <c r="Q2403" i="5"/>
  <c r="P2403" i="5"/>
  <c r="O2403" i="5"/>
  <c r="N2403" i="5"/>
  <c r="M2403" i="5"/>
  <c r="L2403" i="5"/>
  <c r="K2403" i="5"/>
  <c r="J2403" i="5"/>
  <c r="I2403" i="5"/>
  <c r="H2403" i="5"/>
  <c r="G2403" i="5"/>
  <c r="F2403" i="5"/>
  <c r="E2403" i="5"/>
  <c r="D2403" i="5"/>
  <c r="AE2403" i="5" s="1"/>
  <c r="C2403" i="5"/>
  <c r="B2403" i="5"/>
  <c r="A2403" i="5"/>
  <c r="AE2402" i="5"/>
  <c r="AD2402" i="5"/>
  <c r="AC2402" i="5"/>
  <c r="AB2402" i="5"/>
  <c r="AA2402" i="5"/>
  <c r="Z2402" i="5"/>
  <c r="Y2402" i="5"/>
  <c r="X2402" i="5"/>
  <c r="W2402" i="5"/>
  <c r="V2402" i="5"/>
  <c r="U2402" i="5"/>
  <c r="S2402" i="5"/>
  <c r="R2402" i="5"/>
  <c r="Q2402" i="5"/>
  <c r="P2402" i="5"/>
  <c r="O2402" i="5"/>
  <c r="N2402" i="5"/>
  <c r="M2402" i="5"/>
  <c r="L2402" i="5"/>
  <c r="K2402" i="5"/>
  <c r="J2402" i="5"/>
  <c r="I2402" i="5"/>
  <c r="H2402" i="5"/>
  <c r="G2402" i="5"/>
  <c r="F2402" i="5"/>
  <c r="E2402" i="5"/>
  <c r="D2402" i="5"/>
  <c r="T2402" i="5" s="1"/>
  <c r="AF2402" i="5" s="1"/>
  <c r="C2402" i="5"/>
  <c r="B2402" i="5"/>
  <c r="A2402" i="5"/>
  <c r="AD2401" i="5"/>
  <c r="AC2401" i="5"/>
  <c r="AB2401" i="5"/>
  <c r="AA2401" i="5"/>
  <c r="Z2401" i="5"/>
  <c r="Y2401" i="5"/>
  <c r="X2401" i="5"/>
  <c r="W2401" i="5"/>
  <c r="V2401" i="5"/>
  <c r="U2401" i="5"/>
  <c r="S2401" i="5"/>
  <c r="R2401" i="5"/>
  <c r="Q2401" i="5"/>
  <c r="P2401" i="5"/>
  <c r="O2401" i="5"/>
  <c r="N2401" i="5"/>
  <c r="M2401" i="5"/>
  <c r="L2401" i="5"/>
  <c r="K2401" i="5"/>
  <c r="J2401" i="5"/>
  <c r="I2401" i="5"/>
  <c r="H2401" i="5"/>
  <c r="G2401" i="5"/>
  <c r="F2401" i="5"/>
  <c r="E2401" i="5"/>
  <c r="D2401" i="5"/>
  <c r="T2401" i="5" s="1"/>
  <c r="AF2401" i="5" s="1"/>
  <c r="C2401" i="5"/>
  <c r="B2401" i="5"/>
  <c r="A2401" i="5"/>
  <c r="AD2400" i="5"/>
  <c r="AC2400" i="5"/>
  <c r="AB2400" i="5"/>
  <c r="AA2400" i="5"/>
  <c r="Z2400" i="5"/>
  <c r="Y2400" i="5"/>
  <c r="X2400" i="5"/>
  <c r="W2400" i="5"/>
  <c r="V2400" i="5"/>
  <c r="U2400" i="5"/>
  <c r="T2400" i="5"/>
  <c r="AF2400" i="5" s="1"/>
  <c r="S2400" i="5"/>
  <c r="R2400" i="5"/>
  <c r="Q2400" i="5"/>
  <c r="P2400" i="5"/>
  <c r="O2400" i="5"/>
  <c r="N2400" i="5"/>
  <c r="M2400" i="5"/>
  <c r="L2400" i="5"/>
  <c r="K2400" i="5"/>
  <c r="J2400" i="5"/>
  <c r="I2400" i="5"/>
  <c r="H2400" i="5"/>
  <c r="G2400" i="5"/>
  <c r="F2400" i="5"/>
  <c r="E2400" i="5"/>
  <c r="D2400" i="5"/>
  <c r="AE2400" i="5" s="1"/>
  <c r="C2400" i="5"/>
  <c r="B2400" i="5"/>
  <c r="A2400" i="5"/>
  <c r="AD2399" i="5"/>
  <c r="AC2399" i="5"/>
  <c r="AB2399" i="5"/>
  <c r="AA2399" i="5"/>
  <c r="Z2399" i="5"/>
  <c r="Y2399" i="5"/>
  <c r="X2399" i="5"/>
  <c r="W2399" i="5"/>
  <c r="V2399" i="5"/>
  <c r="U2399" i="5"/>
  <c r="S2399" i="5"/>
  <c r="R2399" i="5"/>
  <c r="Q2399" i="5"/>
  <c r="P2399" i="5"/>
  <c r="O2399" i="5"/>
  <c r="N2399" i="5"/>
  <c r="M2399" i="5"/>
  <c r="L2399" i="5"/>
  <c r="K2399" i="5"/>
  <c r="J2399" i="5"/>
  <c r="I2399" i="5"/>
  <c r="H2399" i="5"/>
  <c r="G2399" i="5"/>
  <c r="F2399" i="5"/>
  <c r="E2399" i="5"/>
  <c r="D2399" i="5"/>
  <c r="C2399" i="5"/>
  <c r="B2399" i="5"/>
  <c r="A2399" i="5"/>
  <c r="AE2398" i="5"/>
  <c r="AD2398" i="5"/>
  <c r="AC2398" i="5"/>
  <c r="AB2398" i="5"/>
  <c r="AA2398" i="5"/>
  <c r="Z2398" i="5"/>
  <c r="Y2398" i="5"/>
  <c r="X2398" i="5"/>
  <c r="W2398" i="5"/>
  <c r="V2398" i="5"/>
  <c r="U2398" i="5"/>
  <c r="S2398" i="5"/>
  <c r="R2398" i="5"/>
  <c r="Q2398" i="5"/>
  <c r="P2398" i="5"/>
  <c r="O2398" i="5"/>
  <c r="N2398" i="5"/>
  <c r="M2398" i="5"/>
  <c r="L2398" i="5"/>
  <c r="K2398" i="5"/>
  <c r="J2398" i="5"/>
  <c r="I2398" i="5"/>
  <c r="H2398" i="5"/>
  <c r="G2398" i="5"/>
  <c r="F2398" i="5"/>
  <c r="E2398" i="5"/>
  <c r="D2398" i="5"/>
  <c r="T2398" i="5" s="1"/>
  <c r="C2398" i="5"/>
  <c r="B2398" i="5"/>
  <c r="A2398" i="5"/>
  <c r="AF2397" i="5"/>
  <c r="AD2397" i="5"/>
  <c r="AC2397" i="5"/>
  <c r="AB2397" i="5"/>
  <c r="AA2397" i="5"/>
  <c r="Z2397" i="5"/>
  <c r="Y2397" i="5"/>
  <c r="X2397" i="5"/>
  <c r="W2397" i="5"/>
  <c r="V2397" i="5"/>
  <c r="U2397" i="5"/>
  <c r="T2397" i="5"/>
  <c r="S2397" i="5"/>
  <c r="R2397" i="5"/>
  <c r="Q2397" i="5"/>
  <c r="P2397" i="5"/>
  <c r="O2397" i="5"/>
  <c r="N2397" i="5"/>
  <c r="M2397" i="5"/>
  <c r="L2397" i="5"/>
  <c r="K2397" i="5"/>
  <c r="J2397" i="5"/>
  <c r="I2397" i="5"/>
  <c r="H2397" i="5"/>
  <c r="G2397" i="5"/>
  <c r="F2397" i="5"/>
  <c r="E2397" i="5"/>
  <c r="D2397" i="5"/>
  <c r="AE2397" i="5" s="1"/>
  <c r="C2397" i="5"/>
  <c r="B2397" i="5"/>
  <c r="A2397" i="5"/>
  <c r="AD2396" i="5"/>
  <c r="AC2396" i="5"/>
  <c r="AB2396" i="5"/>
  <c r="AA2396" i="5"/>
  <c r="Z2396" i="5"/>
  <c r="Y2396" i="5"/>
  <c r="X2396" i="5"/>
  <c r="W2396" i="5"/>
  <c r="V2396" i="5"/>
  <c r="U2396" i="5"/>
  <c r="S2396" i="5"/>
  <c r="R2396" i="5"/>
  <c r="Q2396" i="5"/>
  <c r="P2396" i="5"/>
  <c r="O2396" i="5"/>
  <c r="N2396" i="5"/>
  <c r="M2396" i="5"/>
  <c r="L2396" i="5"/>
  <c r="K2396" i="5"/>
  <c r="J2396" i="5"/>
  <c r="I2396" i="5"/>
  <c r="H2396" i="5"/>
  <c r="G2396" i="5"/>
  <c r="F2396" i="5"/>
  <c r="E2396" i="5"/>
  <c r="D2396" i="5"/>
  <c r="T2396" i="5" s="1"/>
  <c r="AF2396" i="5" s="1"/>
  <c r="C2396" i="5"/>
  <c r="B2396" i="5"/>
  <c r="A2396" i="5"/>
  <c r="AD2395" i="5"/>
  <c r="AC2395" i="5"/>
  <c r="AB2395" i="5"/>
  <c r="AA2395" i="5"/>
  <c r="Z2395" i="5"/>
  <c r="Y2395" i="5"/>
  <c r="X2395" i="5"/>
  <c r="W2395" i="5"/>
  <c r="V2395" i="5"/>
  <c r="U2395" i="5"/>
  <c r="S2395" i="5"/>
  <c r="R2395" i="5"/>
  <c r="Q2395" i="5"/>
  <c r="P2395" i="5"/>
  <c r="O2395" i="5"/>
  <c r="N2395" i="5"/>
  <c r="M2395" i="5"/>
  <c r="L2395" i="5"/>
  <c r="K2395" i="5"/>
  <c r="J2395" i="5"/>
  <c r="I2395" i="5"/>
  <c r="H2395" i="5"/>
  <c r="G2395" i="5"/>
  <c r="F2395" i="5"/>
  <c r="E2395" i="5"/>
  <c r="D2395" i="5"/>
  <c r="C2395" i="5"/>
  <c r="B2395" i="5"/>
  <c r="A2395" i="5"/>
  <c r="AF2394" i="5"/>
  <c r="AD2394" i="5"/>
  <c r="AC2394" i="5"/>
  <c r="AB2394" i="5"/>
  <c r="AA2394" i="5"/>
  <c r="Z2394" i="5"/>
  <c r="Y2394" i="5"/>
  <c r="X2394" i="5"/>
  <c r="W2394" i="5"/>
  <c r="V2394" i="5"/>
  <c r="U2394" i="5"/>
  <c r="T2394" i="5"/>
  <c r="S2394" i="5"/>
  <c r="R2394" i="5"/>
  <c r="Q2394" i="5"/>
  <c r="P2394" i="5"/>
  <c r="O2394" i="5"/>
  <c r="N2394" i="5"/>
  <c r="M2394" i="5"/>
  <c r="L2394" i="5"/>
  <c r="K2394" i="5"/>
  <c r="J2394" i="5"/>
  <c r="I2394" i="5"/>
  <c r="H2394" i="5"/>
  <c r="G2394" i="5"/>
  <c r="F2394" i="5"/>
  <c r="E2394" i="5"/>
  <c r="D2394" i="5"/>
  <c r="AE2394" i="5" s="1"/>
  <c r="C2394" i="5"/>
  <c r="B2394" i="5"/>
  <c r="A2394" i="5"/>
  <c r="AE2393" i="5"/>
  <c r="AD2393" i="5"/>
  <c r="AC2393" i="5"/>
  <c r="AB2393" i="5"/>
  <c r="AA2393" i="5"/>
  <c r="Z2393" i="5"/>
  <c r="Y2393" i="5"/>
  <c r="X2393" i="5"/>
  <c r="W2393" i="5"/>
  <c r="V2393" i="5"/>
  <c r="U2393" i="5"/>
  <c r="T2393" i="5"/>
  <c r="AF2393" i="5" s="1"/>
  <c r="S2393" i="5"/>
  <c r="R2393" i="5"/>
  <c r="Q2393" i="5"/>
  <c r="P2393" i="5"/>
  <c r="O2393" i="5"/>
  <c r="N2393" i="5"/>
  <c r="M2393" i="5"/>
  <c r="L2393" i="5"/>
  <c r="K2393" i="5"/>
  <c r="J2393" i="5"/>
  <c r="I2393" i="5"/>
  <c r="H2393" i="5"/>
  <c r="G2393" i="5"/>
  <c r="F2393" i="5"/>
  <c r="E2393" i="5"/>
  <c r="D2393" i="5"/>
  <c r="C2393" i="5"/>
  <c r="B2393" i="5"/>
  <c r="A2393" i="5"/>
  <c r="AD2392" i="5"/>
  <c r="AC2392" i="5"/>
  <c r="AB2392" i="5"/>
  <c r="AA2392" i="5"/>
  <c r="Z2392" i="5"/>
  <c r="Y2392" i="5"/>
  <c r="X2392" i="5"/>
  <c r="W2392" i="5"/>
  <c r="V2392" i="5"/>
  <c r="U2392" i="5"/>
  <c r="S2392" i="5"/>
  <c r="R2392" i="5"/>
  <c r="Q2392" i="5"/>
  <c r="P2392" i="5"/>
  <c r="O2392" i="5"/>
  <c r="N2392" i="5"/>
  <c r="M2392" i="5"/>
  <c r="L2392" i="5"/>
  <c r="K2392" i="5"/>
  <c r="J2392" i="5"/>
  <c r="I2392" i="5"/>
  <c r="H2392" i="5"/>
  <c r="G2392" i="5"/>
  <c r="F2392" i="5"/>
  <c r="E2392" i="5"/>
  <c r="D2392" i="5"/>
  <c r="C2392" i="5"/>
  <c r="B2392" i="5"/>
  <c r="A2392" i="5"/>
  <c r="AD2391" i="5"/>
  <c r="AC2391" i="5"/>
  <c r="AB2391" i="5"/>
  <c r="AA2391" i="5"/>
  <c r="Z2391" i="5"/>
  <c r="Y2391" i="5"/>
  <c r="X2391" i="5"/>
  <c r="W2391" i="5"/>
  <c r="V2391" i="5"/>
  <c r="U2391" i="5"/>
  <c r="T2391" i="5"/>
  <c r="AF2391" i="5" s="1"/>
  <c r="S2391" i="5"/>
  <c r="R2391" i="5"/>
  <c r="Q2391" i="5"/>
  <c r="P2391" i="5"/>
  <c r="O2391" i="5"/>
  <c r="N2391" i="5"/>
  <c r="M2391" i="5"/>
  <c r="L2391" i="5"/>
  <c r="K2391" i="5"/>
  <c r="J2391" i="5"/>
  <c r="I2391" i="5"/>
  <c r="H2391" i="5"/>
  <c r="G2391" i="5"/>
  <c r="F2391" i="5"/>
  <c r="E2391" i="5"/>
  <c r="D2391" i="5"/>
  <c r="AE2391" i="5" s="1"/>
  <c r="C2391" i="5"/>
  <c r="B2391" i="5"/>
  <c r="A2391" i="5"/>
  <c r="AD2390" i="5"/>
  <c r="AC2390" i="5"/>
  <c r="AB2390" i="5"/>
  <c r="AA2390" i="5"/>
  <c r="Z2390" i="5"/>
  <c r="Y2390" i="5"/>
  <c r="X2390" i="5"/>
  <c r="W2390" i="5"/>
  <c r="V2390" i="5"/>
  <c r="U2390" i="5"/>
  <c r="S2390" i="5"/>
  <c r="R2390" i="5"/>
  <c r="Q2390" i="5"/>
  <c r="P2390" i="5"/>
  <c r="O2390" i="5"/>
  <c r="N2390" i="5"/>
  <c r="M2390" i="5"/>
  <c r="L2390" i="5"/>
  <c r="K2390" i="5"/>
  <c r="J2390" i="5"/>
  <c r="I2390" i="5"/>
  <c r="H2390" i="5"/>
  <c r="G2390" i="5"/>
  <c r="F2390" i="5"/>
  <c r="E2390" i="5"/>
  <c r="D2390" i="5"/>
  <c r="T2390" i="5" s="1"/>
  <c r="AF2390" i="5" s="1"/>
  <c r="C2390" i="5"/>
  <c r="B2390" i="5"/>
  <c r="A2390" i="5"/>
  <c r="AD2389" i="5"/>
  <c r="AC2389" i="5"/>
  <c r="AB2389" i="5"/>
  <c r="AA2389" i="5"/>
  <c r="Z2389" i="5"/>
  <c r="Y2389" i="5"/>
  <c r="X2389" i="5"/>
  <c r="W2389" i="5"/>
  <c r="V2389" i="5"/>
  <c r="U2389" i="5"/>
  <c r="S2389" i="5"/>
  <c r="R2389" i="5"/>
  <c r="Q2389" i="5"/>
  <c r="P2389" i="5"/>
  <c r="O2389" i="5"/>
  <c r="N2389" i="5"/>
  <c r="M2389" i="5"/>
  <c r="L2389" i="5"/>
  <c r="K2389" i="5"/>
  <c r="J2389" i="5"/>
  <c r="I2389" i="5"/>
  <c r="H2389" i="5"/>
  <c r="G2389" i="5"/>
  <c r="F2389" i="5"/>
  <c r="E2389" i="5"/>
  <c r="D2389" i="5"/>
  <c r="T2389" i="5" s="1"/>
  <c r="AF2389" i="5" s="1"/>
  <c r="C2389" i="5"/>
  <c r="B2389" i="5"/>
  <c r="A2389" i="5"/>
  <c r="AD2388" i="5"/>
  <c r="AC2388" i="5"/>
  <c r="AB2388" i="5"/>
  <c r="AA2388" i="5"/>
  <c r="Z2388" i="5"/>
  <c r="Y2388" i="5"/>
  <c r="X2388" i="5"/>
  <c r="W2388" i="5"/>
  <c r="V2388" i="5"/>
  <c r="U2388" i="5"/>
  <c r="T2388" i="5"/>
  <c r="AF2388" i="5" s="1"/>
  <c r="S2388" i="5"/>
  <c r="R2388" i="5"/>
  <c r="Q2388" i="5"/>
  <c r="P2388" i="5"/>
  <c r="O2388" i="5"/>
  <c r="N2388" i="5"/>
  <c r="M2388" i="5"/>
  <c r="L2388" i="5"/>
  <c r="K2388" i="5"/>
  <c r="J2388" i="5"/>
  <c r="I2388" i="5"/>
  <c r="H2388" i="5"/>
  <c r="G2388" i="5"/>
  <c r="F2388" i="5"/>
  <c r="E2388" i="5"/>
  <c r="D2388" i="5"/>
  <c r="AE2388" i="5" s="1"/>
  <c r="C2388" i="5"/>
  <c r="B2388" i="5"/>
  <c r="A2388" i="5"/>
  <c r="AD2387" i="5"/>
  <c r="AC2387" i="5"/>
  <c r="AB2387" i="5"/>
  <c r="AA2387" i="5"/>
  <c r="Z2387" i="5"/>
  <c r="Y2387" i="5"/>
  <c r="X2387" i="5"/>
  <c r="W2387" i="5"/>
  <c r="V2387" i="5"/>
  <c r="U2387" i="5"/>
  <c r="S2387" i="5"/>
  <c r="R2387" i="5"/>
  <c r="Q2387" i="5"/>
  <c r="P2387" i="5"/>
  <c r="O2387" i="5"/>
  <c r="N2387" i="5"/>
  <c r="M2387" i="5"/>
  <c r="L2387" i="5"/>
  <c r="K2387" i="5"/>
  <c r="J2387" i="5"/>
  <c r="I2387" i="5"/>
  <c r="H2387" i="5"/>
  <c r="G2387" i="5"/>
  <c r="F2387" i="5"/>
  <c r="E2387" i="5"/>
  <c r="D2387" i="5"/>
  <c r="C2387" i="5"/>
  <c r="B2387" i="5"/>
  <c r="A2387" i="5"/>
  <c r="AE2386" i="5"/>
  <c r="AD2386" i="5"/>
  <c r="AC2386" i="5"/>
  <c r="AB2386" i="5"/>
  <c r="AA2386" i="5"/>
  <c r="Z2386" i="5"/>
  <c r="Y2386" i="5"/>
  <c r="X2386" i="5"/>
  <c r="W2386" i="5"/>
  <c r="V2386" i="5"/>
  <c r="U2386" i="5"/>
  <c r="S2386" i="5"/>
  <c r="R2386" i="5"/>
  <c r="Q2386" i="5"/>
  <c r="P2386" i="5"/>
  <c r="O2386" i="5"/>
  <c r="N2386" i="5"/>
  <c r="M2386" i="5"/>
  <c r="L2386" i="5"/>
  <c r="K2386" i="5"/>
  <c r="J2386" i="5"/>
  <c r="I2386" i="5"/>
  <c r="H2386" i="5"/>
  <c r="G2386" i="5"/>
  <c r="F2386" i="5"/>
  <c r="E2386" i="5"/>
  <c r="D2386" i="5"/>
  <c r="T2386" i="5" s="1"/>
  <c r="C2386" i="5"/>
  <c r="B2386" i="5"/>
  <c r="A2386" i="5"/>
  <c r="AF2385" i="5"/>
  <c r="AD2385" i="5"/>
  <c r="AC2385" i="5"/>
  <c r="AB2385" i="5"/>
  <c r="AA2385" i="5"/>
  <c r="Z2385" i="5"/>
  <c r="Y2385" i="5"/>
  <c r="X2385" i="5"/>
  <c r="W2385" i="5"/>
  <c r="V2385" i="5"/>
  <c r="U2385" i="5"/>
  <c r="T2385" i="5"/>
  <c r="S2385" i="5"/>
  <c r="R2385" i="5"/>
  <c r="Q2385" i="5"/>
  <c r="P2385" i="5"/>
  <c r="O2385" i="5"/>
  <c r="N2385" i="5"/>
  <c r="M2385" i="5"/>
  <c r="L2385" i="5"/>
  <c r="K2385" i="5"/>
  <c r="J2385" i="5"/>
  <c r="I2385" i="5"/>
  <c r="H2385" i="5"/>
  <c r="G2385" i="5"/>
  <c r="F2385" i="5"/>
  <c r="E2385" i="5"/>
  <c r="D2385" i="5"/>
  <c r="AE2385" i="5" s="1"/>
  <c r="C2385" i="5"/>
  <c r="B2385" i="5"/>
  <c r="A2385" i="5"/>
  <c r="AD2384" i="5"/>
  <c r="AC2384" i="5"/>
  <c r="AB2384" i="5"/>
  <c r="AA2384" i="5"/>
  <c r="Z2384" i="5"/>
  <c r="Y2384" i="5"/>
  <c r="X2384" i="5"/>
  <c r="W2384" i="5"/>
  <c r="V2384" i="5"/>
  <c r="U2384" i="5"/>
  <c r="S2384" i="5"/>
  <c r="R2384" i="5"/>
  <c r="Q2384" i="5"/>
  <c r="P2384" i="5"/>
  <c r="O2384" i="5"/>
  <c r="N2384" i="5"/>
  <c r="M2384" i="5"/>
  <c r="L2384" i="5"/>
  <c r="K2384" i="5"/>
  <c r="J2384" i="5"/>
  <c r="I2384" i="5"/>
  <c r="H2384" i="5"/>
  <c r="G2384" i="5"/>
  <c r="F2384" i="5"/>
  <c r="E2384" i="5"/>
  <c r="D2384" i="5"/>
  <c r="T2384" i="5" s="1"/>
  <c r="AF2384" i="5" s="1"/>
  <c r="C2384" i="5"/>
  <c r="B2384" i="5"/>
  <c r="A2384" i="5"/>
  <c r="AD2383" i="5"/>
  <c r="AC2383" i="5"/>
  <c r="AB2383" i="5"/>
  <c r="AA2383" i="5"/>
  <c r="Z2383" i="5"/>
  <c r="Y2383" i="5"/>
  <c r="X2383" i="5"/>
  <c r="W2383" i="5"/>
  <c r="V2383" i="5"/>
  <c r="U2383" i="5"/>
  <c r="S2383" i="5"/>
  <c r="R2383" i="5"/>
  <c r="Q2383" i="5"/>
  <c r="P2383" i="5"/>
  <c r="O2383" i="5"/>
  <c r="N2383" i="5"/>
  <c r="M2383" i="5"/>
  <c r="L2383" i="5"/>
  <c r="K2383" i="5"/>
  <c r="J2383" i="5"/>
  <c r="I2383" i="5"/>
  <c r="H2383" i="5"/>
  <c r="G2383" i="5"/>
  <c r="F2383" i="5"/>
  <c r="E2383" i="5"/>
  <c r="D2383" i="5"/>
  <c r="C2383" i="5"/>
  <c r="B2383" i="5"/>
  <c r="A2383" i="5"/>
  <c r="AF2382" i="5"/>
  <c r="AD2382" i="5"/>
  <c r="AC2382" i="5"/>
  <c r="AB2382" i="5"/>
  <c r="AA2382" i="5"/>
  <c r="Z2382" i="5"/>
  <c r="Y2382" i="5"/>
  <c r="X2382" i="5"/>
  <c r="W2382" i="5"/>
  <c r="V2382" i="5"/>
  <c r="U2382" i="5"/>
  <c r="T2382" i="5"/>
  <c r="S2382" i="5"/>
  <c r="R2382" i="5"/>
  <c r="Q2382" i="5"/>
  <c r="P2382" i="5"/>
  <c r="O2382" i="5"/>
  <c r="N2382" i="5"/>
  <c r="M2382" i="5"/>
  <c r="L2382" i="5"/>
  <c r="K2382" i="5"/>
  <c r="J2382" i="5"/>
  <c r="I2382" i="5"/>
  <c r="H2382" i="5"/>
  <c r="G2382" i="5"/>
  <c r="F2382" i="5"/>
  <c r="E2382" i="5"/>
  <c r="D2382" i="5"/>
  <c r="AE2382" i="5" s="1"/>
  <c r="C2382" i="5"/>
  <c r="B2382" i="5"/>
  <c r="A2382" i="5"/>
  <c r="AE2381" i="5"/>
  <c r="AD2381" i="5"/>
  <c r="AC2381" i="5"/>
  <c r="AB2381" i="5"/>
  <c r="AA2381" i="5"/>
  <c r="Z2381" i="5"/>
  <c r="Y2381" i="5"/>
  <c r="X2381" i="5"/>
  <c r="W2381" i="5"/>
  <c r="V2381" i="5"/>
  <c r="U2381" i="5"/>
  <c r="T2381" i="5"/>
  <c r="AF2381" i="5" s="1"/>
  <c r="S2381" i="5"/>
  <c r="R2381" i="5"/>
  <c r="Q2381" i="5"/>
  <c r="P2381" i="5"/>
  <c r="O2381" i="5"/>
  <c r="N2381" i="5"/>
  <c r="M2381" i="5"/>
  <c r="L2381" i="5"/>
  <c r="K2381" i="5"/>
  <c r="J2381" i="5"/>
  <c r="I2381" i="5"/>
  <c r="H2381" i="5"/>
  <c r="G2381" i="5"/>
  <c r="F2381" i="5"/>
  <c r="E2381" i="5"/>
  <c r="D2381" i="5"/>
  <c r="C2381" i="5"/>
  <c r="B2381" i="5"/>
  <c r="A2381" i="5"/>
  <c r="AD2380" i="5"/>
  <c r="AC2380" i="5"/>
  <c r="AB2380" i="5"/>
  <c r="AA2380" i="5"/>
  <c r="Z2380" i="5"/>
  <c r="Y2380" i="5"/>
  <c r="X2380" i="5"/>
  <c r="W2380" i="5"/>
  <c r="V2380" i="5"/>
  <c r="U2380" i="5"/>
  <c r="S2380" i="5"/>
  <c r="R2380" i="5"/>
  <c r="Q2380" i="5"/>
  <c r="P2380" i="5"/>
  <c r="O2380" i="5"/>
  <c r="N2380" i="5"/>
  <c r="M2380" i="5"/>
  <c r="L2380" i="5"/>
  <c r="K2380" i="5"/>
  <c r="J2380" i="5"/>
  <c r="I2380" i="5"/>
  <c r="H2380" i="5"/>
  <c r="G2380" i="5"/>
  <c r="F2380" i="5"/>
  <c r="E2380" i="5"/>
  <c r="D2380" i="5"/>
  <c r="C2380" i="5"/>
  <c r="B2380" i="5"/>
  <c r="A2380" i="5"/>
  <c r="AF2379" i="5"/>
  <c r="AD2379" i="5"/>
  <c r="AC2379" i="5"/>
  <c r="AB2379" i="5"/>
  <c r="AA2379" i="5"/>
  <c r="Z2379" i="5"/>
  <c r="Y2379" i="5"/>
  <c r="X2379" i="5"/>
  <c r="W2379" i="5"/>
  <c r="V2379" i="5"/>
  <c r="U2379" i="5"/>
  <c r="T2379" i="5"/>
  <c r="S2379" i="5"/>
  <c r="R2379" i="5"/>
  <c r="Q2379" i="5"/>
  <c r="P2379" i="5"/>
  <c r="O2379" i="5"/>
  <c r="N2379" i="5"/>
  <c r="M2379" i="5"/>
  <c r="L2379" i="5"/>
  <c r="K2379" i="5"/>
  <c r="J2379" i="5"/>
  <c r="I2379" i="5"/>
  <c r="H2379" i="5"/>
  <c r="G2379" i="5"/>
  <c r="F2379" i="5"/>
  <c r="E2379" i="5"/>
  <c r="D2379" i="5"/>
  <c r="AE2379" i="5" s="1"/>
  <c r="C2379" i="5"/>
  <c r="B2379" i="5"/>
  <c r="A2379" i="5"/>
  <c r="AD2378" i="5"/>
  <c r="AC2378" i="5"/>
  <c r="AB2378" i="5"/>
  <c r="AA2378" i="5"/>
  <c r="Z2378" i="5"/>
  <c r="Y2378" i="5"/>
  <c r="X2378" i="5"/>
  <c r="W2378" i="5"/>
  <c r="V2378" i="5"/>
  <c r="U2378" i="5"/>
  <c r="S2378" i="5"/>
  <c r="R2378" i="5"/>
  <c r="Q2378" i="5"/>
  <c r="P2378" i="5"/>
  <c r="O2378" i="5"/>
  <c r="N2378" i="5"/>
  <c r="M2378" i="5"/>
  <c r="L2378" i="5"/>
  <c r="K2378" i="5"/>
  <c r="J2378" i="5"/>
  <c r="I2378" i="5"/>
  <c r="H2378" i="5"/>
  <c r="G2378" i="5"/>
  <c r="F2378" i="5"/>
  <c r="E2378" i="5"/>
  <c r="D2378" i="5"/>
  <c r="C2378" i="5"/>
  <c r="B2378" i="5"/>
  <c r="A2378" i="5"/>
  <c r="AD2377" i="5"/>
  <c r="AC2377" i="5"/>
  <c r="AB2377" i="5"/>
  <c r="AA2377" i="5"/>
  <c r="Z2377" i="5"/>
  <c r="Y2377" i="5"/>
  <c r="X2377" i="5"/>
  <c r="W2377" i="5"/>
  <c r="V2377" i="5"/>
  <c r="U2377" i="5"/>
  <c r="S2377" i="5"/>
  <c r="R2377" i="5"/>
  <c r="Q2377" i="5"/>
  <c r="P2377" i="5"/>
  <c r="O2377" i="5"/>
  <c r="N2377" i="5"/>
  <c r="M2377" i="5"/>
  <c r="L2377" i="5"/>
  <c r="K2377" i="5"/>
  <c r="J2377" i="5"/>
  <c r="I2377" i="5"/>
  <c r="H2377" i="5"/>
  <c r="G2377" i="5"/>
  <c r="F2377" i="5"/>
  <c r="E2377" i="5"/>
  <c r="D2377" i="5"/>
  <c r="T2377" i="5" s="1"/>
  <c r="AF2377" i="5" s="1"/>
  <c r="C2377" i="5"/>
  <c r="B2377" i="5"/>
  <c r="A2377" i="5"/>
  <c r="AD2376" i="5"/>
  <c r="AC2376" i="5"/>
  <c r="AB2376" i="5"/>
  <c r="AA2376" i="5"/>
  <c r="Z2376" i="5"/>
  <c r="Y2376" i="5"/>
  <c r="X2376" i="5"/>
  <c r="W2376" i="5"/>
  <c r="V2376" i="5"/>
  <c r="U2376" i="5"/>
  <c r="T2376" i="5"/>
  <c r="S2376" i="5"/>
  <c r="R2376" i="5"/>
  <c r="Q2376" i="5"/>
  <c r="P2376" i="5"/>
  <c r="O2376" i="5"/>
  <c r="N2376" i="5"/>
  <c r="M2376" i="5"/>
  <c r="L2376" i="5"/>
  <c r="K2376" i="5"/>
  <c r="J2376" i="5"/>
  <c r="I2376" i="5"/>
  <c r="H2376" i="5"/>
  <c r="G2376" i="5"/>
  <c r="F2376" i="5"/>
  <c r="AF2376" i="5" s="1"/>
  <c r="E2376" i="5"/>
  <c r="D2376" i="5"/>
  <c r="AE2376" i="5" s="1"/>
  <c r="C2376" i="5"/>
  <c r="B2376" i="5"/>
  <c r="A2376" i="5"/>
  <c r="AD2375" i="5"/>
  <c r="AC2375" i="5"/>
  <c r="AB2375" i="5"/>
  <c r="AA2375" i="5"/>
  <c r="Z2375" i="5"/>
  <c r="Y2375" i="5"/>
  <c r="X2375" i="5"/>
  <c r="W2375" i="5"/>
  <c r="V2375" i="5"/>
  <c r="U2375" i="5"/>
  <c r="S2375" i="5"/>
  <c r="R2375" i="5"/>
  <c r="Q2375" i="5"/>
  <c r="P2375" i="5"/>
  <c r="O2375" i="5"/>
  <c r="N2375" i="5"/>
  <c r="M2375" i="5"/>
  <c r="L2375" i="5"/>
  <c r="K2375" i="5"/>
  <c r="J2375" i="5"/>
  <c r="I2375" i="5"/>
  <c r="H2375" i="5"/>
  <c r="G2375" i="5"/>
  <c r="F2375" i="5"/>
  <c r="E2375" i="5"/>
  <c r="D2375" i="5"/>
  <c r="C2375" i="5"/>
  <c r="B2375" i="5"/>
  <c r="A2375" i="5"/>
  <c r="AE2374" i="5"/>
  <c r="AD2374" i="5"/>
  <c r="AC2374" i="5"/>
  <c r="AB2374" i="5"/>
  <c r="AA2374" i="5"/>
  <c r="Z2374" i="5"/>
  <c r="Y2374" i="5"/>
  <c r="X2374" i="5"/>
  <c r="W2374" i="5"/>
  <c r="V2374" i="5"/>
  <c r="U2374" i="5"/>
  <c r="S2374" i="5"/>
  <c r="R2374" i="5"/>
  <c r="Q2374" i="5"/>
  <c r="P2374" i="5"/>
  <c r="O2374" i="5"/>
  <c r="N2374" i="5"/>
  <c r="M2374" i="5"/>
  <c r="L2374" i="5"/>
  <c r="K2374" i="5"/>
  <c r="J2374" i="5"/>
  <c r="I2374" i="5"/>
  <c r="H2374" i="5"/>
  <c r="G2374" i="5"/>
  <c r="F2374" i="5"/>
  <c r="E2374" i="5"/>
  <c r="D2374" i="5"/>
  <c r="T2374" i="5" s="1"/>
  <c r="C2374" i="5"/>
  <c r="B2374" i="5"/>
  <c r="A2374" i="5"/>
  <c r="AF2373" i="5"/>
  <c r="AD2373" i="5"/>
  <c r="AC2373" i="5"/>
  <c r="AB2373" i="5"/>
  <c r="AA2373" i="5"/>
  <c r="Z2373" i="5"/>
  <c r="Y2373" i="5"/>
  <c r="X2373" i="5"/>
  <c r="W2373" i="5"/>
  <c r="V2373" i="5"/>
  <c r="U2373" i="5"/>
  <c r="T2373" i="5"/>
  <c r="S2373" i="5"/>
  <c r="R2373" i="5"/>
  <c r="Q2373" i="5"/>
  <c r="P2373" i="5"/>
  <c r="O2373" i="5"/>
  <c r="N2373" i="5"/>
  <c r="M2373" i="5"/>
  <c r="L2373" i="5"/>
  <c r="K2373" i="5"/>
  <c r="J2373" i="5"/>
  <c r="I2373" i="5"/>
  <c r="H2373" i="5"/>
  <c r="G2373" i="5"/>
  <c r="F2373" i="5"/>
  <c r="E2373" i="5"/>
  <c r="D2373" i="5"/>
  <c r="AE2373" i="5" s="1"/>
  <c r="C2373" i="5"/>
  <c r="B2373" i="5"/>
  <c r="A2373" i="5"/>
  <c r="AD2372" i="5"/>
  <c r="AC2372" i="5"/>
  <c r="AB2372" i="5"/>
  <c r="AA2372" i="5"/>
  <c r="Z2372" i="5"/>
  <c r="Y2372" i="5"/>
  <c r="X2372" i="5"/>
  <c r="W2372" i="5"/>
  <c r="V2372" i="5"/>
  <c r="U2372" i="5"/>
  <c r="S2372" i="5"/>
  <c r="R2372" i="5"/>
  <c r="Q2372" i="5"/>
  <c r="P2372" i="5"/>
  <c r="O2372" i="5"/>
  <c r="N2372" i="5"/>
  <c r="M2372" i="5"/>
  <c r="L2372" i="5"/>
  <c r="K2372" i="5"/>
  <c r="J2372" i="5"/>
  <c r="I2372" i="5"/>
  <c r="H2372" i="5"/>
  <c r="G2372" i="5"/>
  <c r="F2372" i="5"/>
  <c r="E2372" i="5"/>
  <c r="D2372" i="5"/>
  <c r="T2372" i="5" s="1"/>
  <c r="AF2372" i="5" s="1"/>
  <c r="C2372" i="5"/>
  <c r="B2372" i="5"/>
  <c r="A2372" i="5"/>
  <c r="AE2371" i="5"/>
  <c r="AD2371" i="5"/>
  <c r="AC2371" i="5"/>
  <c r="AB2371" i="5"/>
  <c r="AA2371" i="5"/>
  <c r="Z2371" i="5"/>
  <c r="Y2371" i="5"/>
  <c r="X2371" i="5"/>
  <c r="W2371" i="5"/>
  <c r="V2371" i="5"/>
  <c r="U2371" i="5"/>
  <c r="S2371" i="5"/>
  <c r="R2371" i="5"/>
  <c r="Q2371" i="5"/>
  <c r="P2371" i="5"/>
  <c r="O2371" i="5"/>
  <c r="N2371" i="5"/>
  <c r="M2371" i="5"/>
  <c r="L2371" i="5"/>
  <c r="K2371" i="5"/>
  <c r="J2371" i="5"/>
  <c r="I2371" i="5"/>
  <c r="H2371" i="5"/>
  <c r="G2371" i="5"/>
  <c r="F2371" i="5"/>
  <c r="E2371" i="5"/>
  <c r="D2371" i="5"/>
  <c r="T2371" i="5" s="1"/>
  <c r="C2371" i="5"/>
  <c r="B2371" i="5"/>
  <c r="A2371" i="5"/>
  <c r="AD2370" i="5"/>
  <c r="AC2370" i="5"/>
  <c r="AB2370" i="5"/>
  <c r="AA2370" i="5"/>
  <c r="Z2370" i="5"/>
  <c r="Y2370" i="5"/>
  <c r="X2370" i="5"/>
  <c r="W2370" i="5"/>
  <c r="V2370" i="5"/>
  <c r="U2370" i="5"/>
  <c r="T2370" i="5"/>
  <c r="S2370" i="5"/>
  <c r="R2370" i="5"/>
  <c r="Q2370" i="5"/>
  <c r="P2370" i="5"/>
  <c r="O2370" i="5"/>
  <c r="N2370" i="5"/>
  <c r="M2370" i="5"/>
  <c r="L2370" i="5"/>
  <c r="K2370" i="5"/>
  <c r="J2370" i="5"/>
  <c r="I2370" i="5"/>
  <c r="H2370" i="5"/>
  <c r="G2370" i="5"/>
  <c r="F2370" i="5"/>
  <c r="AF2370" i="5" s="1"/>
  <c r="E2370" i="5"/>
  <c r="D2370" i="5"/>
  <c r="AE2370" i="5" s="1"/>
  <c r="C2370" i="5"/>
  <c r="B2370" i="5"/>
  <c r="A2370" i="5"/>
  <c r="AE2369" i="5"/>
  <c r="AD2369" i="5"/>
  <c r="AC2369" i="5"/>
  <c r="AB2369" i="5"/>
  <c r="AA2369" i="5"/>
  <c r="Z2369" i="5"/>
  <c r="Y2369" i="5"/>
  <c r="X2369" i="5"/>
  <c r="W2369" i="5"/>
  <c r="V2369" i="5"/>
  <c r="U2369" i="5"/>
  <c r="T2369" i="5"/>
  <c r="AF2369" i="5" s="1"/>
  <c r="S2369" i="5"/>
  <c r="R2369" i="5"/>
  <c r="Q2369" i="5"/>
  <c r="P2369" i="5"/>
  <c r="O2369" i="5"/>
  <c r="N2369" i="5"/>
  <c r="M2369" i="5"/>
  <c r="L2369" i="5"/>
  <c r="K2369" i="5"/>
  <c r="J2369" i="5"/>
  <c r="I2369" i="5"/>
  <c r="H2369" i="5"/>
  <c r="G2369" i="5"/>
  <c r="F2369" i="5"/>
  <c r="E2369" i="5"/>
  <c r="D2369" i="5"/>
  <c r="C2369" i="5"/>
  <c r="B2369" i="5"/>
  <c r="A2369" i="5"/>
  <c r="AD2368" i="5"/>
  <c r="AC2368" i="5"/>
  <c r="AB2368" i="5"/>
  <c r="AA2368" i="5"/>
  <c r="Z2368" i="5"/>
  <c r="Y2368" i="5"/>
  <c r="X2368" i="5"/>
  <c r="W2368" i="5"/>
  <c r="V2368" i="5"/>
  <c r="U2368" i="5"/>
  <c r="S2368" i="5"/>
  <c r="R2368" i="5"/>
  <c r="Q2368" i="5"/>
  <c r="P2368" i="5"/>
  <c r="O2368" i="5"/>
  <c r="N2368" i="5"/>
  <c r="M2368" i="5"/>
  <c r="L2368" i="5"/>
  <c r="K2368" i="5"/>
  <c r="J2368" i="5"/>
  <c r="I2368" i="5"/>
  <c r="H2368" i="5"/>
  <c r="G2368" i="5"/>
  <c r="F2368" i="5"/>
  <c r="E2368" i="5"/>
  <c r="D2368" i="5"/>
  <c r="C2368" i="5"/>
  <c r="B2368" i="5"/>
  <c r="A2368" i="5"/>
  <c r="AD2367" i="5"/>
  <c r="AC2367" i="5"/>
  <c r="AB2367" i="5"/>
  <c r="AA2367" i="5"/>
  <c r="Z2367" i="5"/>
  <c r="Y2367" i="5"/>
  <c r="X2367" i="5"/>
  <c r="W2367" i="5"/>
  <c r="V2367" i="5"/>
  <c r="U2367" i="5"/>
  <c r="T2367" i="5"/>
  <c r="AF2367" i="5" s="1"/>
  <c r="S2367" i="5"/>
  <c r="R2367" i="5"/>
  <c r="Q2367" i="5"/>
  <c r="P2367" i="5"/>
  <c r="O2367" i="5"/>
  <c r="N2367" i="5"/>
  <c r="M2367" i="5"/>
  <c r="L2367" i="5"/>
  <c r="K2367" i="5"/>
  <c r="J2367" i="5"/>
  <c r="I2367" i="5"/>
  <c r="H2367" i="5"/>
  <c r="G2367" i="5"/>
  <c r="F2367" i="5"/>
  <c r="E2367" i="5"/>
  <c r="D2367" i="5"/>
  <c r="AE2367" i="5" s="1"/>
  <c r="C2367" i="5"/>
  <c r="B2367" i="5"/>
  <c r="A2367" i="5"/>
  <c r="AD2366" i="5"/>
  <c r="AC2366" i="5"/>
  <c r="AB2366" i="5"/>
  <c r="AA2366" i="5"/>
  <c r="Z2366" i="5"/>
  <c r="Y2366" i="5"/>
  <c r="X2366" i="5"/>
  <c r="W2366" i="5"/>
  <c r="V2366" i="5"/>
  <c r="U2366" i="5"/>
  <c r="S2366" i="5"/>
  <c r="R2366" i="5"/>
  <c r="Q2366" i="5"/>
  <c r="P2366" i="5"/>
  <c r="O2366" i="5"/>
  <c r="N2366" i="5"/>
  <c r="M2366" i="5"/>
  <c r="L2366" i="5"/>
  <c r="K2366" i="5"/>
  <c r="J2366" i="5"/>
  <c r="I2366" i="5"/>
  <c r="H2366" i="5"/>
  <c r="G2366" i="5"/>
  <c r="F2366" i="5"/>
  <c r="E2366" i="5"/>
  <c r="D2366" i="5"/>
  <c r="C2366" i="5"/>
  <c r="B2366" i="5"/>
  <c r="A2366" i="5"/>
  <c r="AD2365" i="5"/>
  <c r="AC2365" i="5"/>
  <c r="AB2365" i="5"/>
  <c r="AA2365" i="5"/>
  <c r="Z2365" i="5"/>
  <c r="Y2365" i="5"/>
  <c r="X2365" i="5"/>
  <c r="W2365" i="5"/>
  <c r="V2365" i="5"/>
  <c r="U2365" i="5"/>
  <c r="S2365" i="5"/>
  <c r="R2365" i="5"/>
  <c r="Q2365" i="5"/>
  <c r="P2365" i="5"/>
  <c r="O2365" i="5"/>
  <c r="N2365" i="5"/>
  <c r="M2365" i="5"/>
  <c r="L2365" i="5"/>
  <c r="K2365" i="5"/>
  <c r="J2365" i="5"/>
  <c r="I2365" i="5"/>
  <c r="H2365" i="5"/>
  <c r="G2365" i="5"/>
  <c r="F2365" i="5"/>
  <c r="E2365" i="5"/>
  <c r="D2365" i="5"/>
  <c r="T2365" i="5" s="1"/>
  <c r="AF2365" i="5" s="1"/>
  <c r="C2365" i="5"/>
  <c r="B2365" i="5"/>
  <c r="A2365" i="5"/>
  <c r="AD2364" i="5"/>
  <c r="AC2364" i="5"/>
  <c r="AB2364" i="5"/>
  <c r="AA2364" i="5"/>
  <c r="Z2364" i="5"/>
  <c r="Y2364" i="5"/>
  <c r="X2364" i="5"/>
  <c r="W2364" i="5"/>
  <c r="V2364" i="5"/>
  <c r="U2364" i="5"/>
  <c r="T2364" i="5"/>
  <c r="S2364" i="5"/>
  <c r="R2364" i="5"/>
  <c r="Q2364" i="5"/>
  <c r="P2364" i="5"/>
  <c r="O2364" i="5"/>
  <c r="N2364" i="5"/>
  <c r="M2364" i="5"/>
  <c r="L2364" i="5"/>
  <c r="K2364" i="5"/>
  <c r="J2364" i="5"/>
  <c r="I2364" i="5"/>
  <c r="H2364" i="5"/>
  <c r="G2364" i="5"/>
  <c r="F2364" i="5"/>
  <c r="AF2364" i="5" s="1"/>
  <c r="E2364" i="5"/>
  <c r="D2364" i="5"/>
  <c r="AE2364" i="5" s="1"/>
  <c r="C2364" i="5"/>
  <c r="B2364" i="5"/>
  <c r="A2364" i="5"/>
  <c r="AD2363" i="5"/>
  <c r="AC2363" i="5"/>
  <c r="AB2363" i="5"/>
  <c r="AA2363" i="5"/>
  <c r="Z2363" i="5"/>
  <c r="Y2363" i="5"/>
  <c r="X2363" i="5"/>
  <c r="W2363" i="5"/>
  <c r="V2363" i="5"/>
  <c r="U2363" i="5"/>
  <c r="S2363" i="5"/>
  <c r="R2363" i="5"/>
  <c r="Q2363" i="5"/>
  <c r="P2363" i="5"/>
  <c r="O2363" i="5"/>
  <c r="N2363" i="5"/>
  <c r="M2363" i="5"/>
  <c r="L2363" i="5"/>
  <c r="K2363" i="5"/>
  <c r="J2363" i="5"/>
  <c r="I2363" i="5"/>
  <c r="H2363" i="5"/>
  <c r="G2363" i="5"/>
  <c r="F2363" i="5"/>
  <c r="E2363" i="5"/>
  <c r="D2363" i="5"/>
  <c r="C2363" i="5"/>
  <c r="B2363" i="5"/>
  <c r="A2363" i="5"/>
  <c r="AE2362" i="5"/>
  <c r="AD2362" i="5"/>
  <c r="AC2362" i="5"/>
  <c r="AB2362" i="5"/>
  <c r="AA2362" i="5"/>
  <c r="Z2362" i="5"/>
  <c r="Y2362" i="5"/>
  <c r="X2362" i="5"/>
  <c r="W2362" i="5"/>
  <c r="V2362" i="5"/>
  <c r="U2362" i="5"/>
  <c r="S2362" i="5"/>
  <c r="R2362" i="5"/>
  <c r="Q2362" i="5"/>
  <c r="P2362" i="5"/>
  <c r="O2362" i="5"/>
  <c r="N2362" i="5"/>
  <c r="M2362" i="5"/>
  <c r="L2362" i="5"/>
  <c r="K2362" i="5"/>
  <c r="J2362" i="5"/>
  <c r="I2362" i="5"/>
  <c r="H2362" i="5"/>
  <c r="G2362" i="5"/>
  <c r="F2362" i="5"/>
  <c r="E2362" i="5"/>
  <c r="D2362" i="5"/>
  <c r="T2362" i="5" s="1"/>
  <c r="C2362" i="5"/>
  <c r="B2362" i="5"/>
  <c r="A2362" i="5"/>
  <c r="AF2361" i="5"/>
  <c r="AD2361" i="5"/>
  <c r="AC2361" i="5"/>
  <c r="AB2361" i="5"/>
  <c r="AA2361" i="5"/>
  <c r="Z2361" i="5"/>
  <c r="Y2361" i="5"/>
  <c r="X2361" i="5"/>
  <c r="W2361" i="5"/>
  <c r="V2361" i="5"/>
  <c r="U2361" i="5"/>
  <c r="T2361" i="5"/>
  <c r="S2361" i="5"/>
  <c r="R2361" i="5"/>
  <c r="Q2361" i="5"/>
  <c r="P2361" i="5"/>
  <c r="O2361" i="5"/>
  <c r="N2361" i="5"/>
  <c r="M2361" i="5"/>
  <c r="L2361" i="5"/>
  <c r="K2361" i="5"/>
  <c r="J2361" i="5"/>
  <c r="I2361" i="5"/>
  <c r="H2361" i="5"/>
  <c r="G2361" i="5"/>
  <c r="F2361" i="5"/>
  <c r="E2361" i="5"/>
  <c r="D2361" i="5"/>
  <c r="AE2361" i="5" s="1"/>
  <c r="C2361" i="5"/>
  <c r="B2361" i="5"/>
  <c r="A2361" i="5"/>
  <c r="AD2360" i="5"/>
  <c r="AC2360" i="5"/>
  <c r="AB2360" i="5"/>
  <c r="AA2360" i="5"/>
  <c r="Z2360" i="5"/>
  <c r="Y2360" i="5"/>
  <c r="X2360" i="5"/>
  <c r="W2360" i="5"/>
  <c r="V2360" i="5"/>
  <c r="U2360" i="5"/>
  <c r="S2360" i="5"/>
  <c r="R2360" i="5"/>
  <c r="Q2360" i="5"/>
  <c r="P2360" i="5"/>
  <c r="O2360" i="5"/>
  <c r="N2360" i="5"/>
  <c r="M2360" i="5"/>
  <c r="L2360" i="5"/>
  <c r="K2360" i="5"/>
  <c r="J2360" i="5"/>
  <c r="I2360" i="5"/>
  <c r="H2360" i="5"/>
  <c r="G2360" i="5"/>
  <c r="F2360" i="5"/>
  <c r="E2360" i="5"/>
  <c r="D2360" i="5"/>
  <c r="T2360" i="5" s="1"/>
  <c r="AF2360" i="5" s="1"/>
  <c r="C2360" i="5"/>
  <c r="B2360" i="5"/>
  <c r="A2360" i="5"/>
  <c r="AD2359" i="5"/>
  <c r="AC2359" i="5"/>
  <c r="AB2359" i="5"/>
  <c r="AA2359" i="5"/>
  <c r="Z2359" i="5"/>
  <c r="Y2359" i="5"/>
  <c r="X2359" i="5"/>
  <c r="W2359" i="5"/>
  <c r="V2359" i="5"/>
  <c r="U2359" i="5"/>
  <c r="S2359" i="5"/>
  <c r="R2359" i="5"/>
  <c r="Q2359" i="5"/>
  <c r="P2359" i="5"/>
  <c r="O2359" i="5"/>
  <c r="N2359" i="5"/>
  <c r="M2359" i="5"/>
  <c r="L2359" i="5"/>
  <c r="K2359" i="5"/>
  <c r="J2359" i="5"/>
  <c r="I2359" i="5"/>
  <c r="H2359" i="5"/>
  <c r="G2359" i="5"/>
  <c r="F2359" i="5"/>
  <c r="E2359" i="5"/>
  <c r="D2359" i="5"/>
  <c r="T2359" i="5" s="1"/>
  <c r="AF2359" i="5" s="1"/>
  <c r="C2359" i="5"/>
  <c r="B2359" i="5"/>
  <c r="A2359" i="5"/>
  <c r="AD2358" i="5"/>
  <c r="AC2358" i="5"/>
  <c r="AB2358" i="5"/>
  <c r="AA2358" i="5"/>
  <c r="Z2358" i="5"/>
  <c r="Y2358" i="5"/>
  <c r="X2358" i="5"/>
  <c r="W2358" i="5"/>
  <c r="V2358" i="5"/>
  <c r="U2358" i="5"/>
  <c r="T2358" i="5"/>
  <c r="S2358" i="5"/>
  <c r="R2358" i="5"/>
  <c r="Q2358" i="5"/>
  <c r="P2358" i="5"/>
  <c r="O2358" i="5"/>
  <c r="N2358" i="5"/>
  <c r="M2358" i="5"/>
  <c r="L2358" i="5"/>
  <c r="K2358" i="5"/>
  <c r="J2358" i="5"/>
  <c r="I2358" i="5"/>
  <c r="H2358" i="5"/>
  <c r="G2358" i="5"/>
  <c r="F2358" i="5"/>
  <c r="AF2358" i="5" s="1"/>
  <c r="E2358" i="5"/>
  <c r="D2358" i="5"/>
  <c r="AE2358" i="5" s="1"/>
  <c r="C2358" i="5"/>
  <c r="B2358" i="5"/>
  <c r="A2358" i="5"/>
  <c r="AE2357" i="5"/>
  <c r="AD2357" i="5"/>
  <c r="AC2357" i="5"/>
  <c r="AB2357" i="5"/>
  <c r="AA2357" i="5"/>
  <c r="Z2357" i="5"/>
  <c r="Y2357" i="5"/>
  <c r="X2357" i="5"/>
  <c r="W2357" i="5"/>
  <c r="V2357" i="5"/>
  <c r="U2357" i="5"/>
  <c r="T2357" i="5"/>
  <c r="AF2357" i="5" s="1"/>
  <c r="S2357" i="5"/>
  <c r="R2357" i="5"/>
  <c r="Q2357" i="5"/>
  <c r="P2357" i="5"/>
  <c r="O2357" i="5"/>
  <c r="N2357" i="5"/>
  <c r="M2357" i="5"/>
  <c r="L2357" i="5"/>
  <c r="K2357" i="5"/>
  <c r="J2357" i="5"/>
  <c r="I2357" i="5"/>
  <c r="H2357" i="5"/>
  <c r="G2357" i="5"/>
  <c r="F2357" i="5"/>
  <c r="E2357" i="5"/>
  <c r="D2357" i="5"/>
  <c r="C2357" i="5"/>
  <c r="B2357" i="5"/>
  <c r="A2357" i="5"/>
  <c r="AD2356" i="5"/>
  <c r="AC2356" i="5"/>
  <c r="AB2356" i="5"/>
  <c r="AA2356" i="5"/>
  <c r="Z2356" i="5"/>
  <c r="Y2356" i="5"/>
  <c r="X2356" i="5"/>
  <c r="W2356" i="5"/>
  <c r="V2356" i="5"/>
  <c r="U2356" i="5"/>
  <c r="S2356" i="5"/>
  <c r="R2356" i="5"/>
  <c r="Q2356" i="5"/>
  <c r="P2356" i="5"/>
  <c r="O2356" i="5"/>
  <c r="N2356" i="5"/>
  <c r="M2356" i="5"/>
  <c r="L2356" i="5"/>
  <c r="K2356" i="5"/>
  <c r="J2356" i="5"/>
  <c r="I2356" i="5"/>
  <c r="H2356" i="5"/>
  <c r="G2356" i="5"/>
  <c r="F2356" i="5"/>
  <c r="E2356" i="5"/>
  <c r="D2356" i="5"/>
  <c r="C2356" i="5"/>
  <c r="B2356" i="5"/>
  <c r="A2356" i="5"/>
  <c r="AF2355" i="5"/>
  <c r="AD2355" i="5"/>
  <c r="AC2355" i="5"/>
  <c r="AB2355" i="5"/>
  <c r="AA2355" i="5"/>
  <c r="Z2355" i="5"/>
  <c r="Y2355" i="5"/>
  <c r="X2355" i="5"/>
  <c r="W2355" i="5"/>
  <c r="V2355" i="5"/>
  <c r="U2355" i="5"/>
  <c r="T2355" i="5"/>
  <c r="S2355" i="5"/>
  <c r="R2355" i="5"/>
  <c r="Q2355" i="5"/>
  <c r="P2355" i="5"/>
  <c r="O2355" i="5"/>
  <c r="N2355" i="5"/>
  <c r="M2355" i="5"/>
  <c r="L2355" i="5"/>
  <c r="K2355" i="5"/>
  <c r="J2355" i="5"/>
  <c r="I2355" i="5"/>
  <c r="H2355" i="5"/>
  <c r="G2355" i="5"/>
  <c r="F2355" i="5"/>
  <c r="E2355" i="5"/>
  <c r="D2355" i="5"/>
  <c r="AE2355" i="5" s="1"/>
  <c r="C2355" i="5"/>
  <c r="B2355" i="5"/>
  <c r="A2355" i="5"/>
  <c r="AE2354" i="5"/>
  <c r="AD2354" i="5"/>
  <c r="AC2354" i="5"/>
  <c r="AB2354" i="5"/>
  <c r="AA2354" i="5"/>
  <c r="Z2354" i="5"/>
  <c r="Y2354" i="5"/>
  <c r="X2354" i="5"/>
  <c r="W2354" i="5"/>
  <c r="V2354" i="5"/>
  <c r="U2354" i="5"/>
  <c r="S2354" i="5"/>
  <c r="R2354" i="5"/>
  <c r="Q2354" i="5"/>
  <c r="P2354" i="5"/>
  <c r="O2354" i="5"/>
  <c r="N2354" i="5"/>
  <c r="M2354" i="5"/>
  <c r="L2354" i="5"/>
  <c r="K2354" i="5"/>
  <c r="J2354" i="5"/>
  <c r="I2354" i="5"/>
  <c r="H2354" i="5"/>
  <c r="G2354" i="5"/>
  <c r="F2354" i="5"/>
  <c r="E2354" i="5"/>
  <c r="D2354" i="5"/>
  <c r="T2354" i="5" s="1"/>
  <c r="AF2354" i="5" s="1"/>
  <c r="C2354" i="5"/>
  <c r="B2354" i="5"/>
  <c r="A2354" i="5"/>
  <c r="AD2353" i="5"/>
  <c r="AC2353" i="5"/>
  <c r="AB2353" i="5"/>
  <c r="AA2353" i="5"/>
  <c r="Z2353" i="5"/>
  <c r="Y2353" i="5"/>
  <c r="X2353" i="5"/>
  <c r="W2353" i="5"/>
  <c r="V2353" i="5"/>
  <c r="U2353" i="5"/>
  <c r="S2353" i="5"/>
  <c r="R2353" i="5"/>
  <c r="Q2353" i="5"/>
  <c r="P2353" i="5"/>
  <c r="O2353" i="5"/>
  <c r="N2353" i="5"/>
  <c r="M2353" i="5"/>
  <c r="L2353" i="5"/>
  <c r="K2353" i="5"/>
  <c r="J2353" i="5"/>
  <c r="I2353" i="5"/>
  <c r="H2353" i="5"/>
  <c r="G2353" i="5"/>
  <c r="F2353" i="5"/>
  <c r="E2353" i="5"/>
  <c r="D2353" i="5"/>
  <c r="T2353" i="5" s="1"/>
  <c r="AF2353" i="5" s="1"/>
  <c r="C2353" i="5"/>
  <c r="B2353" i="5"/>
  <c r="A2353" i="5"/>
  <c r="AD2352" i="5"/>
  <c r="AC2352" i="5"/>
  <c r="AB2352" i="5"/>
  <c r="AA2352" i="5"/>
  <c r="Z2352" i="5"/>
  <c r="Y2352" i="5"/>
  <c r="X2352" i="5"/>
  <c r="W2352" i="5"/>
  <c r="V2352" i="5"/>
  <c r="U2352" i="5"/>
  <c r="T2352" i="5"/>
  <c r="S2352" i="5"/>
  <c r="R2352" i="5"/>
  <c r="Q2352" i="5"/>
  <c r="P2352" i="5"/>
  <c r="O2352" i="5"/>
  <c r="N2352" i="5"/>
  <c r="M2352" i="5"/>
  <c r="L2352" i="5"/>
  <c r="K2352" i="5"/>
  <c r="J2352" i="5"/>
  <c r="I2352" i="5"/>
  <c r="H2352" i="5"/>
  <c r="G2352" i="5"/>
  <c r="F2352" i="5"/>
  <c r="AF2352" i="5" s="1"/>
  <c r="E2352" i="5"/>
  <c r="D2352" i="5"/>
  <c r="AE2352" i="5" s="1"/>
  <c r="C2352" i="5"/>
  <c r="B2352" i="5"/>
  <c r="A2352" i="5"/>
  <c r="AD2351" i="5"/>
  <c r="AC2351" i="5"/>
  <c r="AB2351" i="5"/>
  <c r="AA2351" i="5"/>
  <c r="Z2351" i="5"/>
  <c r="Y2351" i="5"/>
  <c r="X2351" i="5"/>
  <c r="W2351" i="5"/>
  <c r="V2351" i="5"/>
  <c r="U2351" i="5"/>
  <c r="S2351" i="5"/>
  <c r="R2351" i="5"/>
  <c r="Q2351" i="5"/>
  <c r="P2351" i="5"/>
  <c r="O2351" i="5"/>
  <c r="N2351" i="5"/>
  <c r="M2351" i="5"/>
  <c r="L2351" i="5"/>
  <c r="K2351" i="5"/>
  <c r="J2351" i="5"/>
  <c r="I2351" i="5"/>
  <c r="H2351" i="5"/>
  <c r="G2351" i="5"/>
  <c r="F2351" i="5"/>
  <c r="E2351" i="5"/>
  <c r="D2351" i="5"/>
  <c r="C2351" i="5"/>
  <c r="B2351" i="5"/>
  <c r="A2351" i="5"/>
  <c r="AE2350" i="5"/>
  <c r="AD2350" i="5"/>
  <c r="AC2350" i="5"/>
  <c r="AB2350" i="5"/>
  <c r="AA2350" i="5"/>
  <c r="Z2350" i="5"/>
  <c r="Y2350" i="5"/>
  <c r="X2350" i="5"/>
  <c r="W2350" i="5"/>
  <c r="V2350" i="5"/>
  <c r="U2350" i="5"/>
  <c r="S2350" i="5"/>
  <c r="R2350" i="5"/>
  <c r="Q2350" i="5"/>
  <c r="P2350" i="5"/>
  <c r="O2350" i="5"/>
  <c r="N2350" i="5"/>
  <c r="M2350" i="5"/>
  <c r="L2350" i="5"/>
  <c r="K2350" i="5"/>
  <c r="J2350" i="5"/>
  <c r="I2350" i="5"/>
  <c r="H2350" i="5"/>
  <c r="G2350" i="5"/>
  <c r="F2350" i="5"/>
  <c r="E2350" i="5"/>
  <c r="D2350" i="5"/>
  <c r="T2350" i="5" s="1"/>
  <c r="C2350" i="5"/>
  <c r="B2350" i="5"/>
  <c r="A2350" i="5"/>
  <c r="AF2349" i="5"/>
  <c r="AD2349" i="5"/>
  <c r="AC2349" i="5"/>
  <c r="AB2349" i="5"/>
  <c r="AA2349" i="5"/>
  <c r="Z2349" i="5"/>
  <c r="Y2349" i="5"/>
  <c r="X2349" i="5"/>
  <c r="W2349" i="5"/>
  <c r="V2349" i="5"/>
  <c r="U2349" i="5"/>
  <c r="T2349" i="5"/>
  <c r="S2349" i="5"/>
  <c r="R2349" i="5"/>
  <c r="Q2349" i="5"/>
  <c r="P2349" i="5"/>
  <c r="O2349" i="5"/>
  <c r="N2349" i="5"/>
  <c r="M2349" i="5"/>
  <c r="L2349" i="5"/>
  <c r="K2349" i="5"/>
  <c r="J2349" i="5"/>
  <c r="I2349" i="5"/>
  <c r="H2349" i="5"/>
  <c r="G2349" i="5"/>
  <c r="F2349" i="5"/>
  <c r="E2349" i="5"/>
  <c r="D2349" i="5"/>
  <c r="AE2349" i="5" s="1"/>
  <c r="C2349" i="5"/>
  <c r="B2349" i="5"/>
  <c r="A2349" i="5"/>
  <c r="AD2348" i="5"/>
  <c r="AC2348" i="5"/>
  <c r="AB2348" i="5"/>
  <c r="AA2348" i="5"/>
  <c r="Z2348" i="5"/>
  <c r="Y2348" i="5"/>
  <c r="X2348" i="5"/>
  <c r="W2348" i="5"/>
  <c r="V2348" i="5"/>
  <c r="U2348" i="5"/>
  <c r="S2348" i="5"/>
  <c r="R2348" i="5"/>
  <c r="Q2348" i="5"/>
  <c r="P2348" i="5"/>
  <c r="O2348" i="5"/>
  <c r="N2348" i="5"/>
  <c r="M2348" i="5"/>
  <c r="L2348" i="5"/>
  <c r="K2348" i="5"/>
  <c r="J2348" i="5"/>
  <c r="I2348" i="5"/>
  <c r="H2348" i="5"/>
  <c r="G2348" i="5"/>
  <c r="F2348" i="5"/>
  <c r="E2348" i="5"/>
  <c r="D2348" i="5"/>
  <c r="T2348" i="5" s="1"/>
  <c r="AF2348" i="5" s="1"/>
  <c r="C2348" i="5"/>
  <c r="B2348" i="5"/>
  <c r="A2348" i="5"/>
  <c r="AE2347" i="5"/>
  <c r="AD2347" i="5"/>
  <c r="AC2347" i="5"/>
  <c r="AB2347" i="5"/>
  <c r="AA2347" i="5"/>
  <c r="Z2347" i="5"/>
  <c r="Y2347" i="5"/>
  <c r="X2347" i="5"/>
  <c r="W2347" i="5"/>
  <c r="V2347" i="5"/>
  <c r="U2347" i="5"/>
  <c r="S2347" i="5"/>
  <c r="R2347" i="5"/>
  <c r="Q2347" i="5"/>
  <c r="P2347" i="5"/>
  <c r="O2347" i="5"/>
  <c r="N2347" i="5"/>
  <c r="M2347" i="5"/>
  <c r="L2347" i="5"/>
  <c r="K2347" i="5"/>
  <c r="J2347" i="5"/>
  <c r="I2347" i="5"/>
  <c r="H2347" i="5"/>
  <c r="G2347" i="5"/>
  <c r="F2347" i="5"/>
  <c r="E2347" i="5"/>
  <c r="D2347" i="5"/>
  <c r="T2347" i="5" s="1"/>
  <c r="C2347" i="5"/>
  <c r="B2347" i="5"/>
  <c r="A2347" i="5"/>
  <c r="AD2346" i="5"/>
  <c r="AC2346" i="5"/>
  <c r="AB2346" i="5"/>
  <c r="AA2346" i="5"/>
  <c r="Z2346" i="5"/>
  <c r="Y2346" i="5"/>
  <c r="X2346" i="5"/>
  <c r="W2346" i="5"/>
  <c r="V2346" i="5"/>
  <c r="U2346" i="5"/>
  <c r="T2346" i="5"/>
  <c r="S2346" i="5"/>
  <c r="R2346" i="5"/>
  <c r="Q2346" i="5"/>
  <c r="P2346" i="5"/>
  <c r="O2346" i="5"/>
  <c r="N2346" i="5"/>
  <c r="M2346" i="5"/>
  <c r="L2346" i="5"/>
  <c r="K2346" i="5"/>
  <c r="J2346" i="5"/>
  <c r="I2346" i="5"/>
  <c r="H2346" i="5"/>
  <c r="G2346" i="5"/>
  <c r="F2346" i="5"/>
  <c r="AF2346" i="5" s="1"/>
  <c r="E2346" i="5"/>
  <c r="D2346" i="5"/>
  <c r="AE2346" i="5" s="1"/>
  <c r="C2346" i="5"/>
  <c r="B2346" i="5"/>
  <c r="A2346" i="5"/>
  <c r="AE2345" i="5"/>
  <c r="AD2345" i="5"/>
  <c r="AC2345" i="5"/>
  <c r="AB2345" i="5"/>
  <c r="AA2345" i="5"/>
  <c r="Z2345" i="5"/>
  <c r="Y2345" i="5"/>
  <c r="X2345" i="5"/>
  <c r="W2345" i="5"/>
  <c r="V2345" i="5"/>
  <c r="U2345" i="5"/>
  <c r="T2345" i="5"/>
  <c r="AF2345" i="5" s="1"/>
  <c r="S2345" i="5"/>
  <c r="R2345" i="5"/>
  <c r="Q2345" i="5"/>
  <c r="P2345" i="5"/>
  <c r="O2345" i="5"/>
  <c r="N2345" i="5"/>
  <c r="M2345" i="5"/>
  <c r="L2345" i="5"/>
  <c r="K2345" i="5"/>
  <c r="J2345" i="5"/>
  <c r="I2345" i="5"/>
  <c r="H2345" i="5"/>
  <c r="G2345" i="5"/>
  <c r="F2345" i="5"/>
  <c r="E2345" i="5"/>
  <c r="D2345" i="5"/>
  <c r="C2345" i="5"/>
  <c r="B2345" i="5"/>
  <c r="A2345" i="5"/>
  <c r="AD2344" i="5"/>
  <c r="AC2344" i="5"/>
  <c r="AB2344" i="5"/>
  <c r="AA2344" i="5"/>
  <c r="Z2344" i="5"/>
  <c r="Y2344" i="5"/>
  <c r="X2344" i="5"/>
  <c r="W2344" i="5"/>
  <c r="V2344" i="5"/>
  <c r="U2344" i="5"/>
  <c r="S2344" i="5"/>
  <c r="R2344" i="5"/>
  <c r="Q2344" i="5"/>
  <c r="P2344" i="5"/>
  <c r="O2344" i="5"/>
  <c r="N2344" i="5"/>
  <c r="M2344" i="5"/>
  <c r="L2344" i="5"/>
  <c r="K2344" i="5"/>
  <c r="J2344" i="5"/>
  <c r="I2344" i="5"/>
  <c r="H2344" i="5"/>
  <c r="G2344" i="5"/>
  <c r="F2344" i="5"/>
  <c r="E2344" i="5"/>
  <c r="D2344" i="5"/>
  <c r="C2344" i="5"/>
  <c r="B2344" i="5"/>
  <c r="A2344" i="5"/>
  <c r="AD2343" i="5"/>
  <c r="AC2343" i="5"/>
  <c r="AB2343" i="5"/>
  <c r="AA2343" i="5"/>
  <c r="Z2343" i="5"/>
  <c r="Y2343" i="5"/>
  <c r="X2343" i="5"/>
  <c r="W2343" i="5"/>
  <c r="V2343" i="5"/>
  <c r="U2343" i="5"/>
  <c r="T2343" i="5"/>
  <c r="AF2343" i="5" s="1"/>
  <c r="S2343" i="5"/>
  <c r="R2343" i="5"/>
  <c r="Q2343" i="5"/>
  <c r="P2343" i="5"/>
  <c r="O2343" i="5"/>
  <c r="N2343" i="5"/>
  <c r="M2343" i="5"/>
  <c r="L2343" i="5"/>
  <c r="K2343" i="5"/>
  <c r="J2343" i="5"/>
  <c r="I2343" i="5"/>
  <c r="H2343" i="5"/>
  <c r="G2343" i="5"/>
  <c r="F2343" i="5"/>
  <c r="E2343" i="5"/>
  <c r="D2343" i="5"/>
  <c r="AE2343" i="5" s="1"/>
  <c r="C2343" i="5"/>
  <c r="B2343" i="5"/>
  <c r="A2343" i="5"/>
  <c r="AD2342" i="5"/>
  <c r="AC2342" i="5"/>
  <c r="AB2342" i="5"/>
  <c r="AA2342" i="5"/>
  <c r="Z2342" i="5"/>
  <c r="Y2342" i="5"/>
  <c r="X2342" i="5"/>
  <c r="W2342" i="5"/>
  <c r="V2342" i="5"/>
  <c r="U2342" i="5"/>
  <c r="S2342" i="5"/>
  <c r="R2342" i="5"/>
  <c r="Q2342" i="5"/>
  <c r="P2342" i="5"/>
  <c r="O2342" i="5"/>
  <c r="N2342" i="5"/>
  <c r="M2342" i="5"/>
  <c r="L2342" i="5"/>
  <c r="K2342" i="5"/>
  <c r="J2342" i="5"/>
  <c r="I2342" i="5"/>
  <c r="H2342" i="5"/>
  <c r="G2342" i="5"/>
  <c r="F2342" i="5"/>
  <c r="E2342" i="5"/>
  <c r="D2342" i="5"/>
  <c r="T2342" i="5" s="1"/>
  <c r="AF2342" i="5" s="1"/>
  <c r="C2342" i="5"/>
  <c r="B2342" i="5"/>
  <c r="A2342" i="5"/>
  <c r="AD2341" i="5"/>
  <c r="AC2341" i="5"/>
  <c r="AB2341" i="5"/>
  <c r="AA2341" i="5"/>
  <c r="Z2341" i="5"/>
  <c r="Y2341" i="5"/>
  <c r="X2341" i="5"/>
  <c r="W2341" i="5"/>
  <c r="V2341" i="5"/>
  <c r="U2341" i="5"/>
  <c r="S2341" i="5"/>
  <c r="R2341" i="5"/>
  <c r="Q2341" i="5"/>
  <c r="P2341" i="5"/>
  <c r="O2341" i="5"/>
  <c r="N2341" i="5"/>
  <c r="M2341" i="5"/>
  <c r="L2341" i="5"/>
  <c r="K2341" i="5"/>
  <c r="J2341" i="5"/>
  <c r="I2341" i="5"/>
  <c r="H2341" i="5"/>
  <c r="G2341" i="5"/>
  <c r="F2341" i="5"/>
  <c r="E2341" i="5"/>
  <c r="D2341" i="5"/>
  <c r="T2341" i="5" s="1"/>
  <c r="AF2341" i="5" s="1"/>
  <c r="C2341" i="5"/>
  <c r="B2341" i="5"/>
  <c r="A2341" i="5"/>
  <c r="AD2340" i="5"/>
  <c r="AC2340" i="5"/>
  <c r="AB2340" i="5"/>
  <c r="AA2340" i="5"/>
  <c r="Z2340" i="5"/>
  <c r="Y2340" i="5"/>
  <c r="X2340" i="5"/>
  <c r="W2340" i="5"/>
  <c r="V2340" i="5"/>
  <c r="U2340" i="5"/>
  <c r="T2340" i="5"/>
  <c r="S2340" i="5"/>
  <c r="R2340" i="5"/>
  <c r="Q2340" i="5"/>
  <c r="P2340" i="5"/>
  <c r="O2340" i="5"/>
  <c r="N2340" i="5"/>
  <c r="M2340" i="5"/>
  <c r="L2340" i="5"/>
  <c r="K2340" i="5"/>
  <c r="J2340" i="5"/>
  <c r="I2340" i="5"/>
  <c r="H2340" i="5"/>
  <c r="G2340" i="5"/>
  <c r="F2340" i="5"/>
  <c r="AF2340" i="5" s="1"/>
  <c r="E2340" i="5"/>
  <c r="D2340" i="5"/>
  <c r="AE2340" i="5" s="1"/>
  <c r="C2340" i="5"/>
  <c r="B2340" i="5"/>
  <c r="A2340" i="5"/>
  <c r="AD2339" i="5"/>
  <c r="AC2339" i="5"/>
  <c r="AB2339" i="5"/>
  <c r="AA2339" i="5"/>
  <c r="Z2339" i="5"/>
  <c r="Y2339" i="5"/>
  <c r="X2339" i="5"/>
  <c r="W2339" i="5"/>
  <c r="V2339" i="5"/>
  <c r="U2339" i="5"/>
  <c r="S2339" i="5"/>
  <c r="R2339" i="5"/>
  <c r="Q2339" i="5"/>
  <c r="P2339" i="5"/>
  <c r="O2339" i="5"/>
  <c r="N2339" i="5"/>
  <c r="M2339" i="5"/>
  <c r="L2339" i="5"/>
  <c r="K2339" i="5"/>
  <c r="J2339" i="5"/>
  <c r="I2339" i="5"/>
  <c r="H2339" i="5"/>
  <c r="G2339" i="5"/>
  <c r="F2339" i="5"/>
  <c r="E2339" i="5"/>
  <c r="D2339" i="5"/>
  <c r="C2339" i="5"/>
  <c r="B2339" i="5"/>
  <c r="A2339" i="5"/>
  <c r="AE2338" i="5"/>
  <c r="AD2338" i="5"/>
  <c r="AC2338" i="5"/>
  <c r="AB2338" i="5"/>
  <c r="AA2338" i="5"/>
  <c r="Z2338" i="5"/>
  <c r="Y2338" i="5"/>
  <c r="X2338" i="5"/>
  <c r="W2338" i="5"/>
  <c r="V2338" i="5"/>
  <c r="U2338" i="5"/>
  <c r="S2338" i="5"/>
  <c r="R2338" i="5"/>
  <c r="Q2338" i="5"/>
  <c r="P2338" i="5"/>
  <c r="O2338" i="5"/>
  <c r="N2338" i="5"/>
  <c r="M2338" i="5"/>
  <c r="L2338" i="5"/>
  <c r="K2338" i="5"/>
  <c r="J2338" i="5"/>
  <c r="I2338" i="5"/>
  <c r="H2338" i="5"/>
  <c r="G2338" i="5"/>
  <c r="F2338" i="5"/>
  <c r="E2338" i="5"/>
  <c r="D2338" i="5"/>
  <c r="T2338" i="5" s="1"/>
  <c r="C2338" i="5"/>
  <c r="B2338" i="5"/>
  <c r="A2338" i="5"/>
  <c r="AF2337" i="5"/>
  <c r="AD2337" i="5"/>
  <c r="AC2337" i="5"/>
  <c r="AB2337" i="5"/>
  <c r="AA2337" i="5"/>
  <c r="Z2337" i="5"/>
  <c r="Y2337" i="5"/>
  <c r="X2337" i="5"/>
  <c r="W2337" i="5"/>
  <c r="V2337" i="5"/>
  <c r="U2337" i="5"/>
  <c r="T2337" i="5"/>
  <c r="S2337" i="5"/>
  <c r="R2337" i="5"/>
  <c r="Q2337" i="5"/>
  <c r="P2337" i="5"/>
  <c r="O2337" i="5"/>
  <c r="N2337" i="5"/>
  <c r="M2337" i="5"/>
  <c r="L2337" i="5"/>
  <c r="K2337" i="5"/>
  <c r="J2337" i="5"/>
  <c r="I2337" i="5"/>
  <c r="H2337" i="5"/>
  <c r="G2337" i="5"/>
  <c r="F2337" i="5"/>
  <c r="E2337" i="5"/>
  <c r="D2337" i="5"/>
  <c r="AE2337" i="5" s="1"/>
  <c r="C2337" i="5"/>
  <c r="B2337" i="5"/>
  <c r="A2337" i="5"/>
  <c r="AD2336" i="5"/>
  <c r="AC2336" i="5"/>
  <c r="AB2336" i="5"/>
  <c r="AA2336" i="5"/>
  <c r="Z2336" i="5"/>
  <c r="Y2336" i="5"/>
  <c r="X2336" i="5"/>
  <c r="W2336" i="5"/>
  <c r="V2336" i="5"/>
  <c r="U2336" i="5"/>
  <c r="S2336" i="5"/>
  <c r="R2336" i="5"/>
  <c r="Q2336" i="5"/>
  <c r="P2336" i="5"/>
  <c r="O2336" i="5"/>
  <c r="N2336" i="5"/>
  <c r="M2336" i="5"/>
  <c r="L2336" i="5"/>
  <c r="K2336" i="5"/>
  <c r="J2336" i="5"/>
  <c r="I2336" i="5"/>
  <c r="H2336" i="5"/>
  <c r="G2336" i="5"/>
  <c r="F2336" i="5"/>
  <c r="E2336" i="5"/>
  <c r="D2336" i="5"/>
  <c r="T2336" i="5" s="1"/>
  <c r="AF2336" i="5" s="1"/>
  <c r="C2336" i="5"/>
  <c r="B2336" i="5"/>
  <c r="A2336" i="5"/>
  <c r="AE2335" i="5"/>
  <c r="AD2335" i="5"/>
  <c r="AC2335" i="5"/>
  <c r="AB2335" i="5"/>
  <c r="AA2335" i="5"/>
  <c r="Z2335" i="5"/>
  <c r="Y2335" i="5"/>
  <c r="X2335" i="5"/>
  <c r="W2335" i="5"/>
  <c r="V2335" i="5"/>
  <c r="U2335" i="5"/>
  <c r="S2335" i="5"/>
  <c r="R2335" i="5"/>
  <c r="Q2335" i="5"/>
  <c r="P2335" i="5"/>
  <c r="O2335" i="5"/>
  <c r="N2335" i="5"/>
  <c r="M2335" i="5"/>
  <c r="L2335" i="5"/>
  <c r="K2335" i="5"/>
  <c r="J2335" i="5"/>
  <c r="I2335" i="5"/>
  <c r="H2335" i="5"/>
  <c r="G2335" i="5"/>
  <c r="F2335" i="5"/>
  <c r="E2335" i="5"/>
  <c r="D2335" i="5"/>
  <c r="T2335" i="5" s="1"/>
  <c r="C2335" i="5"/>
  <c r="B2335" i="5"/>
  <c r="A2335" i="5"/>
  <c r="AD2334" i="5"/>
  <c r="AC2334" i="5"/>
  <c r="AB2334" i="5"/>
  <c r="AA2334" i="5"/>
  <c r="Z2334" i="5"/>
  <c r="Y2334" i="5"/>
  <c r="X2334" i="5"/>
  <c r="W2334" i="5"/>
  <c r="V2334" i="5"/>
  <c r="U2334" i="5"/>
  <c r="T2334" i="5"/>
  <c r="S2334" i="5"/>
  <c r="R2334" i="5"/>
  <c r="Q2334" i="5"/>
  <c r="P2334" i="5"/>
  <c r="O2334" i="5"/>
  <c r="N2334" i="5"/>
  <c r="M2334" i="5"/>
  <c r="L2334" i="5"/>
  <c r="K2334" i="5"/>
  <c r="J2334" i="5"/>
  <c r="I2334" i="5"/>
  <c r="H2334" i="5"/>
  <c r="G2334" i="5"/>
  <c r="F2334" i="5"/>
  <c r="AF2334" i="5" s="1"/>
  <c r="E2334" i="5"/>
  <c r="D2334" i="5"/>
  <c r="AE2334" i="5" s="1"/>
  <c r="C2334" i="5"/>
  <c r="B2334" i="5"/>
  <c r="A2334" i="5"/>
  <c r="AE2333" i="5"/>
  <c r="AD2333" i="5"/>
  <c r="AC2333" i="5"/>
  <c r="AB2333" i="5"/>
  <c r="AA2333" i="5"/>
  <c r="Z2333" i="5"/>
  <c r="Y2333" i="5"/>
  <c r="X2333" i="5"/>
  <c r="W2333" i="5"/>
  <c r="V2333" i="5"/>
  <c r="U2333" i="5"/>
  <c r="T2333" i="5"/>
  <c r="AF2333" i="5" s="1"/>
  <c r="S2333" i="5"/>
  <c r="R2333" i="5"/>
  <c r="Q2333" i="5"/>
  <c r="P2333" i="5"/>
  <c r="O2333" i="5"/>
  <c r="N2333" i="5"/>
  <c r="M2333" i="5"/>
  <c r="L2333" i="5"/>
  <c r="K2333" i="5"/>
  <c r="J2333" i="5"/>
  <c r="I2333" i="5"/>
  <c r="H2333" i="5"/>
  <c r="G2333" i="5"/>
  <c r="F2333" i="5"/>
  <c r="E2333" i="5"/>
  <c r="D2333" i="5"/>
  <c r="C2333" i="5"/>
  <c r="B2333" i="5"/>
  <c r="A2333" i="5"/>
  <c r="AD2332" i="5"/>
  <c r="AC2332" i="5"/>
  <c r="AB2332" i="5"/>
  <c r="AA2332" i="5"/>
  <c r="Z2332" i="5"/>
  <c r="Y2332" i="5"/>
  <c r="X2332" i="5"/>
  <c r="W2332" i="5"/>
  <c r="V2332" i="5"/>
  <c r="U2332" i="5"/>
  <c r="S2332" i="5"/>
  <c r="R2332" i="5"/>
  <c r="Q2332" i="5"/>
  <c r="P2332" i="5"/>
  <c r="O2332" i="5"/>
  <c r="N2332" i="5"/>
  <c r="M2332" i="5"/>
  <c r="L2332" i="5"/>
  <c r="K2332" i="5"/>
  <c r="J2332" i="5"/>
  <c r="I2332" i="5"/>
  <c r="H2332" i="5"/>
  <c r="G2332" i="5"/>
  <c r="F2332" i="5"/>
  <c r="E2332" i="5"/>
  <c r="D2332" i="5"/>
  <c r="C2332" i="5"/>
  <c r="B2332" i="5"/>
  <c r="A2332" i="5"/>
  <c r="AD2331" i="5"/>
  <c r="AC2331" i="5"/>
  <c r="AB2331" i="5"/>
  <c r="AA2331" i="5"/>
  <c r="Z2331" i="5"/>
  <c r="Y2331" i="5"/>
  <c r="X2331" i="5"/>
  <c r="W2331" i="5"/>
  <c r="V2331" i="5"/>
  <c r="U2331" i="5"/>
  <c r="T2331" i="5"/>
  <c r="AF2331" i="5" s="1"/>
  <c r="S2331" i="5"/>
  <c r="R2331" i="5"/>
  <c r="Q2331" i="5"/>
  <c r="P2331" i="5"/>
  <c r="O2331" i="5"/>
  <c r="N2331" i="5"/>
  <c r="M2331" i="5"/>
  <c r="L2331" i="5"/>
  <c r="K2331" i="5"/>
  <c r="J2331" i="5"/>
  <c r="I2331" i="5"/>
  <c r="H2331" i="5"/>
  <c r="G2331" i="5"/>
  <c r="F2331" i="5"/>
  <c r="E2331" i="5"/>
  <c r="D2331" i="5"/>
  <c r="AE2331" i="5" s="1"/>
  <c r="C2331" i="5"/>
  <c r="B2331" i="5"/>
  <c r="A2331" i="5"/>
  <c r="AE2330" i="5"/>
  <c r="AD2330" i="5"/>
  <c r="AC2330" i="5"/>
  <c r="AB2330" i="5"/>
  <c r="AA2330" i="5"/>
  <c r="Z2330" i="5"/>
  <c r="Y2330" i="5"/>
  <c r="X2330" i="5"/>
  <c r="W2330" i="5"/>
  <c r="V2330" i="5"/>
  <c r="U2330" i="5"/>
  <c r="S2330" i="5"/>
  <c r="R2330" i="5"/>
  <c r="Q2330" i="5"/>
  <c r="P2330" i="5"/>
  <c r="O2330" i="5"/>
  <c r="N2330" i="5"/>
  <c r="M2330" i="5"/>
  <c r="L2330" i="5"/>
  <c r="K2330" i="5"/>
  <c r="J2330" i="5"/>
  <c r="I2330" i="5"/>
  <c r="H2330" i="5"/>
  <c r="G2330" i="5"/>
  <c r="F2330" i="5"/>
  <c r="E2330" i="5"/>
  <c r="D2330" i="5"/>
  <c r="T2330" i="5" s="1"/>
  <c r="AF2330" i="5" s="1"/>
  <c r="C2330" i="5"/>
  <c r="B2330" i="5"/>
  <c r="A2330" i="5"/>
  <c r="AD2329" i="5"/>
  <c r="AC2329" i="5"/>
  <c r="AB2329" i="5"/>
  <c r="AA2329" i="5"/>
  <c r="Z2329" i="5"/>
  <c r="Y2329" i="5"/>
  <c r="X2329" i="5"/>
  <c r="W2329" i="5"/>
  <c r="V2329" i="5"/>
  <c r="U2329" i="5"/>
  <c r="S2329" i="5"/>
  <c r="R2329" i="5"/>
  <c r="Q2329" i="5"/>
  <c r="P2329" i="5"/>
  <c r="O2329" i="5"/>
  <c r="N2329" i="5"/>
  <c r="M2329" i="5"/>
  <c r="L2329" i="5"/>
  <c r="K2329" i="5"/>
  <c r="J2329" i="5"/>
  <c r="I2329" i="5"/>
  <c r="H2329" i="5"/>
  <c r="G2329" i="5"/>
  <c r="F2329" i="5"/>
  <c r="E2329" i="5"/>
  <c r="D2329" i="5"/>
  <c r="T2329" i="5" s="1"/>
  <c r="AF2329" i="5" s="1"/>
  <c r="C2329" i="5"/>
  <c r="B2329" i="5"/>
  <c r="A2329" i="5"/>
  <c r="AD2328" i="5"/>
  <c r="AC2328" i="5"/>
  <c r="AB2328" i="5"/>
  <c r="AA2328" i="5"/>
  <c r="Z2328" i="5"/>
  <c r="Y2328" i="5"/>
  <c r="X2328" i="5"/>
  <c r="W2328" i="5"/>
  <c r="V2328" i="5"/>
  <c r="U2328" i="5"/>
  <c r="T2328" i="5"/>
  <c r="S2328" i="5"/>
  <c r="R2328" i="5"/>
  <c r="Q2328" i="5"/>
  <c r="P2328" i="5"/>
  <c r="O2328" i="5"/>
  <c r="N2328" i="5"/>
  <c r="M2328" i="5"/>
  <c r="L2328" i="5"/>
  <c r="K2328" i="5"/>
  <c r="J2328" i="5"/>
  <c r="I2328" i="5"/>
  <c r="H2328" i="5"/>
  <c r="G2328" i="5"/>
  <c r="F2328" i="5"/>
  <c r="AF2328" i="5" s="1"/>
  <c r="E2328" i="5"/>
  <c r="D2328" i="5"/>
  <c r="AE2328" i="5" s="1"/>
  <c r="C2328" i="5"/>
  <c r="B2328" i="5"/>
  <c r="A2328" i="5"/>
  <c r="AD2327" i="5"/>
  <c r="AC2327" i="5"/>
  <c r="AB2327" i="5"/>
  <c r="AA2327" i="5"/>
  <c r="Z2327" i="5"/>
  <c r="Y2327" i="5"/>
  <c r="X2327" i="5"/>
  <c r="W2327" i="5"/>
  <c r="V2327" i="5"/>
  <c r="U2327" i="5"/>
  <c r="S2327" i="5"/>
  <c r="R2327" i="5"/>
  <c r="Q2327" i="5"/>
  <c r="P2327" i="5"/>
  <c r="O2327" i="5"/>
  <c r="N2327" i="5"/>
  <c r="M2327" i="5"/>
  <c r="L2327" i="5"/>
  <c r="K2327" i="5"/>
  <c r="J2327" i="5"/>
  <c r="I2327" i="5"/>
  <c r="H2327" i="5"/>
  <c r="G2327" i="5"/>
  <c r="F2327" i="5"/>
  <c r="E2327" i="5"/>
  <c r="D2327" i="5"/>
  <c r="C2327" i="5"/>
  <c r="B2327" i="5"/>
  <c r="A2327" i="5"/>
  <c r="AE2326" i="5"/>
  <c r="AD2326" i="5"/>
  <c r="AC2326" i="5"/>
  <c r="AB2326" i="5"/>
  <c r="AA2326" i="5"/>
  <c r="Z2326" i="5"/>
  <c r="Y2326" i="5"/>
  <c r="X2326" i="5"/>
  <c r="W2326" i="5"/>
  <c r="V2326" i="5"/>
  <c r="U2326" i="5"/>
  <c r="S2326" i="5"/>
  <c r="R2326" i="5"/>
  <c r="Q2326" i="5"/>
  <c r="P2326" i="5"/>
  <c r="O2326" i="5"/>
  <c r="N2326" i="5"/>
  <c r="M2326" i="5"/>
  <c r="L2326" i="5"/>
  <c r="K2326" i="5"/>
  <c r="J2326" i="5"/>
  <c r="I2326" i="5"/>
  <c r="H2326" i="5"/>
  <c r="G2326" i="5"/>
  <c r="F2326" i="5"/>
  <c r="E2326" i="5"/>
  <c r="D2326" i="5"/>
  <c r="T2326" i="5" s="1"/>
  <c r="C2326" i="5"/>
  <c r="B2326" i="5"/>
  <c r="A2326" i="5"/>
  <c r="AF2325" i="5"/>
  <c r="AD2325" i="5"/>
  <c r="AC2325" i="5"/>
  <c r="AB2325" i="5"/>
  <c r="AA2325" i="5"/>
  <c r="Z2325" i="5"/>
  <c r="Y2325" i="5"/>
  <c r="X2325" i="5"/>
  <c r="W2325" i="5"/>
  <c r="V2325" i="5"/>
  <c r="U2325" i="5"/>
  <c r="T2325" i="5"/>
  <c r="S2325" i="5"/>
  <c r="R2325" i="5"/>
  <c r="Q2325" i="5"/>
  <c r="P2325" i="5"/>
  <c r="O2325" i="5"/>
  <c r="N2325" i="5"/>
  <c r="M2325" i="5"/>
  <c r="L2325" i="5"/>
  <c r="K2325" i="5"/>
  <c r="J2325" i="5"/>
  <c r="I2325" i="5"/>
  <c r="H2325" i="5"/>
  <c r="G2325" i="5"/>
  <c r="F2325" i="5"/>
  <c r="E2325" i="5"/>
  <c r="D2325" i="5"/>
  <c r="AE2325" i="5" s="1"/>
  <c r="C2325" i="5"/>
  <c r="B2325" i="5"/>
  <c r="A2325" i="5"/>
  <c r="AD2324" i="5"/>
  <c r="AC2324" i="5"/>
  <c r="AB2324" i="5"/>
  <c r="AA2324" i="5"/>
  <c r="Z2324" i="5"/>
  <c r="Y2324" i="5"/>
  <c r="X2324" i="5"/>
  <c r="W2324" i="5"/>
  <c r="V2324" i="5"/>
  <c r="U2324" i="5"/>
  <c r="S2324" i="5"/>
  <c r="R2324" i="5"/>
  <c r="Q2324" i="5"/>
  <c r="P2324" i="5"/>
  <c r="O2324" i="5"/>
  <c r="N2324" i="5"/>
  <c r="M2324" i="5"/>
  <c r="L2324" i="5"/>
  <c r="K2324" i="5"/>
  <c r="J2324" i="5"/>
  <c r="I2324" i="5"/>
  <c r="H2324" i="5"/>
  <c r="G2324" i="5"/>
  <c r="F2324" i="5"/>
  <c r="E2324" i="5"/>
  <c r="D2324" i="5"/>
  <c r="T2324" i="5" s="1"/>
  <c r="AF2324" i="5" s="1"/>
  <c r="C2324" i="5"/>
  <c r="B2324" i="5"/>
  <c r="A2324" i="5"/>
  <c r="AD2323" i="5"/>
  <c r="AC2323" i="5"/>
  <c r="AB2323" i="5"/>
  <c r="AA2323" i="5"/>
  <c r="Z2323" i="5"/>
  <c r="Y2323" i="5"/>
  <c r="X2323" i="5"/>
  <c r="W2323" i="5"/>
  <c r="V2323" i="5"/>
  <c r="U2323" i="5"/>
  <c r="S2323" i="5"/>
  <c r="R2323" i="5"/>
  <c r="Q2323" i="5"/>
  <c r="P2323" i="5"/>
  <c r="O2323" i="5"/>
  <c r="N2323" i="5"/>
  <c r="M2323" i="5"/>
  <c r="L2323" i="5"/>
  <c r="K2323" i="5"/>
  <c r="J2323" i="5"/>
  <c r="I2323" i="5"/>
  <c r="H2323" i="5"/>
  <c r="G2323" i="5"/>
  <c r="F2323" i="5"/>
  <c r="E2323" i="5"/>
  <c r="D2323" i="5"/>
  <c r="T2323" i="5" s="1"/>
  <c r="AF2323" i="5" s="1"/>
  <c r="C2323" i="5"/>
  <c r="B2323" i="5"/>
  <c r="A2323" i="5"/>
  <c r="AD2322" i="5"/>
  <c r="AC2322" i="5"/>
  <c r="AB2322" i="5"/>
  <c r="AA2322" i="5"/>
  <c r="Z2322" i="5"/>
  <c r="Y2322" i="5"/>
  <c r="X2322" i="5"/>
  <c r="W2322" i="5"/>
  <c r="V2322" i="5"/>
  <c r="U2322" i="5"/>
  <c r="T2322" i="5"/>
  <c r="S2322" i="5"/>
  <c r="R2322" i="5"/>
  <c r="Q2322" i="5"/>
  <c r="P2322" i="5"/>
  <c r="O2322" i="5"/>
  <c r="N2322" i="5"/>
  <c r="M2322" i="5"/>
  <c r="L2322" i="5"/>
  <c r="K2322" i="5"/>
  <c r="J2322" i="5"/>
  <c r="I2322" i="5"/>
  <c r="H2322" i="5"/>
  <c r="G2322" i="5"/>
  <c r="F2322" i="5"/>
  <c r="AF2322" i="5" s="1"/>
  <c r="E2322" i="5"/>
  <c r="D2322" i="5"/>
  <c r="AE2322" i="5" s="1"/>
  <c r="C2322" i="5"/>
  <c r="B2322" i="5"/>
  <c r="A2322" i="5"/>
  <c r="AE2321" i="5"/>
  <c r="AD2321" i="5"/>
  <c r="AC2321" i="5"/>
  <c r="AB2321" i="5"/>
  <c r="AA2321" i="5"/>
  <c r="Z2321" i="5"/>
  <c r="Y2321" i="5"/>
  <c r="X2321" i="5"/>
  <c r="W2321" i="5"/>
  <c r="V2321" i="5"/>
  <c r="U2321" i="5"/>
  <c r="T2321" i="5"/>
  <c r="AF2321" i="5" s="1"/>
  <c r="S2321" i="5"/>
  <c r="R2321" i="5"/>
  <c r="Q2321" i="5"/>
  <c r="P2321" i="5"/>
  <c r="O2321" i="5"/>
  <c r="N2321" i="5"/>
  <c r="M2321" i="5"/>
  <c r="L2321" i="5"/>
  <c r="K2321" i="5"/>
  <c r="J2321" i="5"/>
  <c r="I2321" i="5"/>
  <c r="H2321" i="5"/>
  <c r="G2321" i="5"/>
  <c r="F2321" i="5"/>
  <c r="E2321" i="5"/>
  <c r="D2321" i="5"/>
  <c r="C2321" i="5"/>
  <c r="B2321" i="5"/>
  <c r="A2321" i="5"/>
  <c r="AD2320" i="5"/>
  <c r="AC2320" i="5"/>
  <c r="AB2320" i="5"/>
  <c r="AA2320" i="5"/>
  <c r="Z2320" i="5"/>
  <c r="Y2320" i="5"/>
  <c r="X2320" i="5"/>
  <c r="W2320" i="5"/>
  <c r="V2320" i="5"/>
  <c r="U2320" i="5"/>
  <c r="S2320" i="5"/>
  <c r="R2320" i="5"/>
  <c r="Q2320" i="5"/>
  <c r="P2320" i="5"/>
  <c r="O2320" i="5"/>
  <c r="N2320" i="5"/>
  <c r="M2320" i="5"/>
  <c r="L2320" i="5"/>
  <c r="K2320" i="5"/>
  <c r="J2320" i="5"/>
  <c r="I2320" i="5"/>
  <c r="H2320" i="5"/>
  <c r="G2320" i="5"/>
  <c r="F2320" i="5"/>
  <c r="E2320" i="5"/>
  <c r="D2320" i="5"/>
  <c r="C2320" i="5"/>
  <c r="B2320" i="5"/>
  <c r="A2320" i="5"/>
  <c r="AD2319" i="5"/>
  <c r="AC2319" i="5"/>
  <c r="AB2319" i="5"/>
  <c r="AA2319" i="5"/>
  <c r="Z2319" i="5"/>
  <c r="Y2319" i="5"/>
  <c r="X2319" i="5"/>
  <c r="W2319" i="5"/>
  <c r="V2319" i="5"/>
  <c r="U2319" i="5"/>
  <c r="T2319" i="5"/>
  <c r="AF2319" i="5" s="1"/>
  <c r="S2319" i="5"/>
  <c r="R2319" i="5"/>
  <c r="Q2319" i="5"/>
  <c r="P2319" i="5"/>
  <c r="O2319" i="5"/>
  <c r="N2319" i="5"/>
  <c r="M2319" i="5"/>
  <c r="L2319" i="5"/>
  <c r="K2319" i="5"/>
  <c r="J2319" i="5"/>
  <c r="I2319" i="5"/>
  <c r="H2319" i="5"/>
  <c r="G2319" i="5"/>
  <c r="F2319" i="5"/>
  <c r="E2319" i="5"/>
  <c r="D2319" i="5"/>
  <c r="AE2319" i="5" s="1"/>
  <c r="C2319" i="5"/>
  <c r="B2319" i="5"/>
  <c r="A2319" i="5"/>
  <c r="AE2318" i="5"/>
  <c r="AD2318" i="5"/>
  <c r="AC2318" i="5"/>
  <c r="AB2318" i="5"/>
  <c r="AA2318" i="5"/>
  <c r="Z2318" i="5"/>
  <c r="Y2318" i="5"/>
  <c r="X2318" i="5"/>
  <c r="W2318" i="5"/>
  <c r="V2318" i="5"/>
  <c r="U2318" i="5"/>
  <c r="S2318" i="5"/>
  <c r="R2318" i="5"/>
  <c r="Q2318" i="5"/>
  <c r="P2318" i="5"/>
  <c r="O2318" i="5"/>
  <c r="N2318" i="5"/>
  <c r="M2318" i="5"/>
  <c r="L2318" i="5"/>
  <c r="K2318" i="5"/>
  <c r="J2318" i="5"/>
  <c r="I2318" i="5"/>
  <c r="H2318" i="5"/>
  <c r="G2318" i="5"/>
  <c r="F2318" i="5"/>
  <c r="E2318" i="5"/>
  <c r="D2318" i="5"/>
  <c r="T2318" i="5" s="1"/>
  <c r="AF2318" i="5" s="1"/>
  <c r="C2318" i="5"/>
  <c r="B2318" i="5"/>
  <c r="A2318" i="5"/>
  <c r="AD2317" i="5"/>
  <c r="AC2317" i="5"/>
  <c r="AB2317" i="5"/>
  <c r="AA2317" i="5"/>
  <c r="Z2317" i="5"/>
  <c r="Y2317" i="5"/>
  <c r="X2317" i="5"/>
  <c r="W2317" i="5"/>
  <c r="V2317" i="5"/>
  <c r="U2317" i="5"/>
  <c r="S2317" i="5"/>
  <c r="R2317" i="5"/>
  <c r="Q2317" i="5"/>
  <c r="P2317" i="5"/>
  <c r="O2317" i="5"/>
  <c r="N2317" i="5"/>
  <c r="M2317" i="5"/>
  <c r="L2317" i="5"/>
  <c r="K2317" i="5"/>
  <c r="J2317" i="5"/>
  <c r="I2317" i="5"/>
  <c r="H2317" i="5"/>
  <c r="G2317" i="5"/>
  <c r="F2317" i="5"/>
  <c r="E2317" i="5"/>
  <c r="D2317" i="5"/>
  <c r="T2317" i="5" s="1"/>
  <c r="AF2317" i="5" s="1"/>
  <c r="C2317" i="5"/>
  <c r="B2317" i="5"/>
  <c r="A2317" i="5"/>
  <c r="AF2316" i="5"/>
  <c r="AD2316" i="5"/>
  <c r="AC2316" i="5"/>
  <c r="AB2316" i="5"/>
  <c r="AA2316" i="5"/>
  <c r="Z2316" i="5"/>
  <c r="Y2316" i="5"/>
  <c r="X2316" i="5"/>
  <c r="W2316" i="5"/>
  <c r="V2316" i="5"/>
  <c r="U2316" i="5"/>
  <c r="T2316" i="5"/>
  <c r="S2316" i="5"/>
  <c r="R2316" i="5"/>
  <c r="Q2316" i="5"/>
  <c r="P2316" i="5"/>
  <c r="O2316" i="5"/>
  <c r="N2316" i="5"/>
  <c r="M2316" i="5"/>
  <c r="L2316" i="5"/>
  <c r="K2316" i="5"/>
  <c r="J2316" i="5"/>
  <c r="I2316" i="5"/>
  <c r="H2316" i="5"/>
  <c r="G2316" i="5"/>
  <c r="F2316" i="5"/>
  <c r="E2316" i="5"/>
  <c r="D2316" i="5"/>
  <c r="AE2316" i="5" s="1"/>
  <c r="C2316" i="5"/>
  <c r="B2316" i="5"/>
  <c r="A2316" i="5"/>
  <c r="AD2315" i="5"/>
  <c r="AC2315" i="5"/>
  <c r="AB2315" i="5"/>
  <c r="AA2315" i="5"/>
  <c r="Z2315" i="5"/>
  <c r="Y2315" i="5"/>
  <c r="X2315" i="5"/>
  <c r="W2315" i="5"/>
  <c r="V2315" i="5"/>
  <c r="U2315" i="5"/>
  <c r="S2315" i="5"/>
  <c r="R2315" i="5"/>
  <c r="Q2315" i="5"/>
  <c r="P2315" i="5"/>
  <c r="O2315" i="5"/>
  <c r="N2315" i="5"/>
  <c r="M2315" i="5"/>
  <c r="L2315" i="5"/>
  <c r="K2315" i="5"/>
  <c r="J2315" i="5"/>
  <c r="I2315" i="5"/>
  <c r="H2315" i="5"/>
  <c r="G2315" i="5"/>
  <c r="F2315" i="5"/>
  <c r="E2315" i="5"/>
  <c r="D2315" i="5"/>
  <c r="C2315" i="5"/>
  <c r="B2315" i="5"/>
  <c r="A2315" i="5"/>
  <c r="AE2314" i="5"/>
  <c r="AD2314" i="5"/>
  <c r="AC2314" i="5"/>
  <c r="AB2314" i="5"/>
  <c r="AA2314" i="5"/>
  <c r="Z2314" i="5"/>
  <c r="Y2314" i="5"/>
  <c r="X2314" i="5"/>
  <c r="W2314" i="5"/>
  <c r="V2314" i="5"/>
  <c r="U2314" i="5"/>
  <c r="S2314" i="5"/>
  <c r="R2314" i="5"/>
  <c r="Q2314" i="5"/>
  <c r="P2314" i="5"/>
  <c r="O2314" i="5"/>
  <c r="N2314" i="5"/>
  <c r="M2314" i="5"/>
  <c r="L2314" i="5"/>
  <c r="K2314" i="5"/>
  <c r="J2314" i="5"/>
  <c r="I2314" i="5"/>
  <c r="H2314" i="5"/>
  <c r="G2314" i="5"/>
  <c r="F2314" i="5"/>
  <c r="E2314" i="5"/>
  <c r="D2314" i="5"/>
  <c r="T2314" i="5" s="1"/>
  <c r="C2314" i="5"/>
  <c r="B2314" i="5"/>
  <c r="A2314" i="5"/>
  <c r="AF2313" i="5"/>
  <c r="AD2313" i="5"/>
  <c r="AC2313" i="5"/>
  <c r="AB2313" i="5"/>
  <c r="AA2313" i="5"/>
  <c r="Z2313" i="5"/>
  <c r="Y2313" i="5"/>
  <c r="X2313" i="5"/>
  <c r="W2313" i="5"/>
  <c r="V2313" i="5"/>
  <c r="U2313" i="5"/>
  <c r="T2313" i="5"/>
  <c r="S2313" i="5"/>
  <c r="R2313" i="5"/>
  <c r="Q2313" i="5"/>
  <c r="P2313" i="5"/>
  <c r="O2313" i="5"/>
  <c r="N2313" i="5"/>
  <c r="M2313" i="5"/>
  <c r="L2313" i="5"/>
  <c r="K2313" i="5"/>
  <c r="J2313" i="5"/>
  <c r="I2313" i="5"/>
  <c r="H2313" i="5"/>
  <c r="G2313" i="5"/>
  <c r="F2313" i="5"/>
  <c r="E2313" i="5"/>
  <c r="D2313" i="5"/>
  <c r="AE2313" i="5" s="1"/>
  <c r="C2313" i="5"/>
  <c r="B2313" i="5"/>
  <c r="A2313" i="5"/>
  <c r="AD2312" i="5"/>
  <c r="AC2312" i="5"/>
  <c r="AB2312" i="5"/>
  <c r="AA2312" i="5"/>
  <c r="Z2312" i="5"/>
  <c r="Y2312" i="5"/>
  <c r="X2312" i="5"/>
  <c r="W2312" i="5"/>
  <c r="V2312" i="5"/>
  <c r="U2312" i="5"/>
  <c r="S2312" i="5"/>
  <c r="R2312" i="5"/>
  <c r="Q2312" i="5"/>
  <c r="P2312" i="5"/>
  <c r="O2312" i="5"/>
  <c r="N2312" i="5"/>
  <c r="M2312" i="5"/>
  <c r="L2312" i="5"/>
  <c r="K2312" i="5"/>
  <c r="J2312" i="5"/>
  <c r="I2312" i="5"/>
  <c r="H2312" i="5"/>
  <c r="G2312" i="5"/>
  <c r="F2312" i="5"/>
  <c r="E2312" i="5"/>
  <c r="D2312" i="5"/>
  <c r="T2312" i="5" s="1"/>
  <c r="AF2312" i="5" s="1"/>
  <c r="C2312" i="5"/>
  <c r="B2312" i="5"/>
  <c r="A2312" i="5"/>
  <c r="AD2311" i="5"/>
  <c r="AC2311" i="5"/>
  <c r="AB2311" i="5"/>
  <c r="AA2311" i="5"/>
  <c r="Z2311" i="5"/>
  <c r="Y2311" i="5"/>
  <c r="X2311" i="5"/>
  <c r="W2311" i="5"/>
  <c r="V2311" i="5"/>
  <c r="U2311" i="5"/>
  <c r="S2311" i="5"/>
  <c r="R2311" i="5"/>
  <c r="Q2311" i="5"/>
  <c r="P2311" i="5"/>
  <c r="O2311" i="5"/>
  <c r="N2311" i="5"/>
  <c r="M2311" i="5"/>
  <c r="L2311" i="5"/>
  <c r="K2311" i="5"/>
  <c r="J2311" i="5"/>
  <c r="I2311" i="5"/>
  <c r="H2311" i="5"/>
  <c r="G2311" i="5"/>
  <c r="F2311" i="5"/>
  <c r="E2311" i="5"/>
  <c r="D2311" i="5"/>
  <c r="T2311" i="5" s="1"/>
  <c r="AF2311" i="5" s="1"/>
  <c r="C2311" i="5"/>
  <c r="B2311" i="5"/>
  <c r="A2311" i="5"/>
  <c r="AD2310" i="5"/>
  <c r="AC2310" i="5"/>
  <c r="AB2310" i="5"/>
  <c r="AA2310" i="5"/>
  <c r="Z2310" i="5"/>
  <c r="Y2310" i="5"/>
  <c r="X2310" i="5"/>
  <c r="W2310" i="5"/>
  <c r="V2310" i="5"/>
  <c r="U2310" i="5"/>
  <c r="T2310" i="5"/>
  <c r="S2310" i="5"/>
  <c r="R2310" i="5"/>
  <c r="Q2310" i="5"/>
  <c r="P2310" i="5"/>
  <c r="O2310" i="5"/>
  <c r="N2310" i="5"/>
  <c r="M2310" i="5"/>
  <c r="L2310" i="5"/>
  <c r="K2310" i="5"/>
  <c r="J2310" i="5"/>
  <c r="I2310" i="5"/>
  <c r="H2310" i="5"/>
  <c r="G2310" i="5"/>
  <c r="F2310" i="5"/>
  <c r="AF2310" i="5" s="1"/>
  <c r="E2310" i="5"/>
  <c r="D2310" i="5"/>
  <c r="AE2310" i="5" s="1"/>
  <c r="C2310" i="5"/>
  <c r="B2310" i="5"/>
  <c r="A2310" i="5"/>
  <c r="AE2309" i="5"/>
  <c r="AD2309" i="5"/>
  <c r="AC2309" i="5"/>
  <c r="AB2309" i="5"/>
  <c r="AA2309" i="5"/>
  <c r="Z2309" i="5"/>
  <c r="Y2309" i="5"/>
  <c r="X2309" i="5"/>
  <c r="W2309" i="5"/>
  <c r="V2309" i="5"/>
  <c r="U2309" i="5"/>
  <c r="T2309" i="5"/>
  <c r="AF2309" i="5" s="1"/>
  <c r="S2309" i="5"/>
  <c r="R2309" i="5"/>
  <c r="Q2309" i="5"/>
  <c r="P2309" i="5"/>
  <c r="O2309" i="5"/>
  <c r="N2309" i="5"/>
  <c r="M2309" i="5"/>
  <c r="L2309" i="5"/>
  <c r="K2309" i="5"/>
  <c r="J2309" i="5"/>
  <c r="I2309" i="5"/>
  <c r="H2309" i="5"/>
  <c r="G2309" i="5"/>
  <c r="F2309" i="5"/>
  <c r="E2309" i="5"/>
  <c r="D2309" i="5"/>
  <c r="C2309" i="5"/>
  <c r="B2309" i="5"/>
  <c r="A2309" i="5"/>
  <c r="AD2308" i="5"/>
  <c r="AC2308" i="5"/>
  <c r="AB2308" i="5"/>
  <c r="AA2308" i="5"/>
  <c r="Z2308" i="5"/>
  <c r="Y2308" i="5"/>
  <c r="X2308" i="5"/>
  <c r="W2308" i="5"/>
  <c r="V2308" i="5"/>
  <c r="U2308" i="5"/>
  <c r="S2308" i="5"/>
  <c r="R2308" i="5"/>
  <c r="Q2308" i="5"/>
  <c r="P2308" i="5"/>
  <c r="O2308" i="5"/>
  <c r="N2308" i="5"/>
  <c r="M2308" i="5"/>
  <c r="L2308" i="5"/>
  <c r="K2308" i="5"/>
  <c r="J2308" i="5"/>
  <c r="I2308" i="5"/>
  <c r="H2308" i="5"/>
  <c r="G2308" i="5"/>
  <c r="F2308" i="5"/>
  <c r="E2308" i="5"/>
  <c r="D2308" i="5"/>
  <c r="C2308" i="5"/>
  <c r="B2308" i="5"/>
  <c r="A2308" i="5"/>
  <c r="AD2307" i="5"/>
  <c r="AC2307" i="5"/>
  <c r="AB2307" i="5"/>
  <c r="AA2307" i="5"/>
  <c r="Z2307" i="5"/>
  <c r="Y2307" i="5"/>
  <c r="X2307" i="5"/>
  <c r="W2307" i="5"/>
  <c r="V2307" i="5"/>
  <c r="U2307" i="5"/>
  <c r="T2307" i="5"/>
  <c r="AF2307" i="5" s="1"/>
  <c r="S2307" i="5"/>
  <c r="R2307" i="5"/>
  <c r="Q2307" i="5"/>
  <c r="P2307" i="5"/>
  <c r="O2307" i="5"/>
  <c r="N2307" i="5"/>
  <c r="M2307" i="5"/>
  <c r="L2307" i="5"/>
  <c r="K2307" i="5"/>
  <c r="J2307" i="5"/>
  <c r="I2307" i="5"/>
  <c r="H2307" i="5"/>
  <c r="G2307" i="5"/>
  <c r="F2307" i="5"/>
  <c r="E2307" i="5"/>
  <c r="D2307" i="5"/>
  <c r="AE2307" i="5" s="1"/>
  <c r="C2307" i="5"/>
  <c r="B2307" i="5"/>
  <c r="A2307" i="5"/>
  <c r="AD2306" i="5"/>
  <c r="AC2306" i="5"/>
  <c r="AB2306" i="5"/>
  <c r="AA2306" i="5"/>
  <c r="Z2306" i="5"/>
  <c r="Y2306" i="5"/>
  <c r="X2306" i="5"/>
  <c r="W2306" i="5"/>
  <c r="V2306" i="5"/>
  <c r="U2306" i="5"/>
  <c r="S2306" i="5"/>
  <c r="R2306" i="5"/>
  <c r="Q2306" i="5"/>
  <c r="P2306" i="5"/>
  <c r="O2306" i="5"/>
  <c r="N2306" i="5"/>
  <c r="M2306" i="5"/>
  <c r="L2306" i="5"/>
  <c r="K2306" i="5"/>
  <c r="J2306" i="5"/>
  <c r="I2306" i="5"/>
  <c r="H2306" i="5"/>
  <c r="G2306" i="5"/>
  <c r="F2306" i="5"/>
  <c r="E2306" i="5"/>
  <c r="D2306" i="5"/>
  <c r="T2306" i="5" s="1"/>
  <c r="AF2306" i="5" s="1"/>
  <c r="C2306" i="5"/>
  <c r="B2306" i="5"/>
  <c r="A2306" i="5"/>
  <c r="AD2305" i="5"/>
  <c r="AC2305" i="5"/>
  <c r="AB2305" i="5"/>
  <c r="AA2305" i="5"/>
  <c r="Z2305" i="5"/>
  <c r="Y2305" i="5"/>
  <c r="X2305" i="5"/>
  <c r="W2305" i="5"/>
  <c r="V2305" i="5"/>
  <c r="U2305" i="5"/>
  <c r="S2305" i="5"/>
  <c r="R2305" i="5"/>
  <c r="Q2305" i="5"/>
  <c r="P2305" i="5"/>
  <c r="O2305" i="5"/>
  <c r="N2305" i="5"/>
  <c r="M2305" i="5"/>
  <c r="L2305" i="5"/>
  <c r="K2305" i="5"/>
  <c r="J2305" i="5"/>
  <c r="I2305" i="5"/>
  <c r="H2305" i="5"/>
  <c r="G2305" i="5"/>
  <c r="F2305" i="5"/>
  <c r="E2305" i="5"/>
  <c r="D2305" i="5"/>
  <c r="T2305" i="5" s="1"/>
  <c r="AF2305" i="5" s="1"/>
  <c r="C2305" i="5"/>
  <c r="B2305" i="5"/>
  <c r="A2305" i="5"/>
  <c r="AD2304" i="5"/>
  <c r="AC2304" i="5"/>
  <c r="AB2304" i="5"/>
  <c r="AA2304" i="5"/>
  <c r="Z2304" i="5"/>
  <c r="Y2304" i="5"/>
  <c r="X2304" i="5"/>
  <c r="W2304" i="5"/>
  <c r="V2304" i="5"/>
  <c r="U2304" i="5"/>
  <c r="T2304" i="5"/>
  <c r="AF2304" i="5" s="1"/>
  <c r="S2304" i="5"/>
  <c r="R2304" i="5"/>
  <c r="Q2304" i="5"/>
  <c r="P2304" i="5"/>
  <c r="O2304" i="5"/>
  <c r="N2304" i="5"/>
  <c r="M2304" i="5"/>
  <c r="L2304" i="5"/>
  <c r="K2304" i="5"/>
  <c r="J2304" i="5"/>
  <c r="I2304" i="5"/>
  <c r="H2304" i="5"/>
  <c r="G2304" i="5"/>
  <c r="F2304" i="5"/>
  <c r="E2304" i="5"/>
  <c r="D2304" i="5"/>
  <c r="AE2304" i="5" s="1"/>
  <c r="C2304" i="5"/>
  <c r="B2304" i="5"/>
  <c r="A2304" i="5"/>
  <c r="AD2303" i="5"/>
  <c r="AC2303" i="5"/>
  <c r="AB2303" i="5"/>
  <c r="AA2303" i="5"/>
  <c r="Z2303" i="5"/>
  <c r="Y2303" i="5"/>
  <c r="X2303" i="5"/>
  <c r="W2303" i="5"/>
  <c r="V2303" i="5"/>
  <c r="U2303" i="5"/>
  <c r="S2303" i="5"/>
  <c r="R2303" i="5"/>
  <c r="Q2303" i="5"/>
  <c r="P2303" i="5"/>
  <c r="O2303" i="5"/>
  <c r="N2303" i="5"/>
  <c r="M2303" i="5"/>
  <c r="L2303" i="5"/>
  <c r="K2303" i="5"/>
  <c r="J2303" i="5"/>
  <c r="I2303" i="5"/>
  <c r="H2303" i="5"/>
  <c r="G2303" i="5"/>
  <c r="F2303" i="5"/>
  <c r="E2303" i="5"/>
  <c r="D2303" i="5"/>
  <c r="C2303" i="5"/>
  <c r="B2303" i="5"/>
  <c r="A2303" i="5"/>
  <c r="AE2302" i="5"/>
  <c r="AD2302" i="5"/>
  <c r="AC2302" i="5"/>
  <c r="AB2302" i="5"/>
  <c r="AA2302" i="5"/>
  <c r="Z2302" i="5"/>
  <c r="Y2302" i="5"/>
  <c r="X2302" i="5"/>
  <c r="W2302" i="5"/>
  <c r="V2302" i="5"/>
  <c r="U2302" i="5"/>
  <c r="S2302" i="5"/>
  <c r="R2302" i="5"/>
  <c r="Q2302" i="5"/>
  <c r="P2302" i="5"/>
  <c r="O2302" i="5"/>
  <c r="N2302" i="5"/>
  <c r="M2302" i="5"/>
  <c r="L2302" i="5"/>
  <c r="K2302" i="5"/>
  <c r="J2302" i="5"/>
  <c r="I2302" i="5"/>
  <c r="H2302" i="5"/>
  <c r="G2302" i="5"/>
  <c r="F2302" i="5"/>
  <c r="E2302" i="5"/>
  <c r="D2302" i="5"/>
  <c r="T2302" i="5" s="1"/>
  <c r="C2302" i="5"/>
  <c r="B2302" i="5"/>
  <c r="A2302" i="5"/>
  <c r="AF2301" i="5"/>
  <c r="AD2301" i="5"/>
  <c r="AC2301" i="5"/>
  <c r="AB2301" i="5"/>
  <c r="AA2301" i="5"/>
  <c r="Z2301" i="5"/>
  <c r="Y2301" i="5"/>
  <c r="X2301" i="5"/>
  <c r="W2301" i="5"/>
  <c r="V2301" i="5"/>
  <c r="U2301" i="5"/>
  <c r="T2301" i="5"/>
  <c r="S2301" i="5"/>
  <c r="R2301" i="5"/>
  <c r="Q2301" i="5"/>
  <c r="P2301" i="5"/>
  <c r="O2301" i="5"/>
  <c r="N2301" i="5"/>
  <c r="M2301" i="5"/>
  <c r="L2301" i="5"/>
  <c r="K2301" i="5"/>
  <c r="J2301" i="5"/>
  <c r="I2301" i="5"/>
  <c r="H2301" i="5"/>
  <c r="G2301" i="5"/>
  <c r="F2301" i="5"/>
  <c r="E2301" i="5"/>
  <c r="D2301" i="5"/>
  <c r="AE2301" i="5" s="1"/>
  <c r="C2301" i="5"/>
  <c r="B2301" i="5"/>
  <c r="A2301" i="5"/>
  <c r="AD2300" i="5"/>
  <c r="AC2300" i="5"/>
  <c r="AB2300" i="5"/>
  <c r="AA2300" i="5"/>
  <c r="Z2300" i="5"/>
  <c r="Y2300" i="5"/>
  <c r="X2300" i="5"/>
  <c r="W2300" i="5"/>
  <c r="V2300" i="5"/>
  <c r="U2300" i="5"/>
  <c r="S2300" i="5"/>
  <c r="R2300" i="5"/>
  <c r="Q2300" i="5"/>
  <c r="P2300" i="5"/>
  <c r="O2300" i="5"/>
  <c r="N2300" i="5"/>
  <c r="M2300" i="5"/>
  <c r="L2300" i="5"/>
  <c r="K2300" i="5"/>
  <c r="J2300" i="5"/>
  <c r="I2300" i="5"/>
  <c r="H2300" i="5"/>
  <c r="G2300" i="5"/>
  <c r="F2300" i="5"/>
  <c r="E2300" i="5"/>
  <c r="D2300" i="5"/>
  <c r="T2300" i="5" s="1"/>
  <c r="AF2300" i="5" s="1"/>
  <c r="C2300" i="5"/>
  <c r="B2300" i="5"/>
  <c r="A2300" i="5"/>
  <c r="AD2299" i="5"/>
  <c r="AC2299" i="5"/>
  <c r="AB2299" i="5"/>
  <c r="AA2299" i="5"/>
  <c r="Z2299" i="5"/>
  <c r="Y2299" i="5"/>
  <c r="X2299" i="5"/>
  <c r="W2299" i="5"/>
  <c r="V2299" i="5"/>
  <c r="U2299" i="5"/>
  <c r="S2299" i="5"/>
  <c r="R2299" i="5"/>
  <c r="Q2299" i="5"/>
  <c r="P2299" i="5"/>
  <c r="O2299" i="5"/>
  <c r="N2299" i="5"/>
  <c r="M2299" i="5"/>
  <c r="L2299" i="5"/>
  <c r="K2299" i="5"/>
  <c r="J2299" i="5"/>
  <c r="I2299" i="5"/>
  <c r="H2299" i="5"/>
  <c r="G2299" i="5"/>
  <c r="F2299" i="5"/>
  <c r="E2299" i="5"/>
  <c r="D2299" i="5"/>
  <c r="T2299" i="5" s="1"/>
  <c r="AF2299" i="5" s="1"/>
  <c r="C2299" i="5"/>
  <c r="B2299" i="5"/>
  <c r="A2299" i="5"/>
  <c r="AD2298" i="5"/>
  <c r="AC2298" i="5"/>
  <c r="AB2298" i="5"/>
  <c r="AA2298" i="5"/>
  <c r="Z2298" i="5"/>
  <c r="Y2298" i="5"/>
  <c r="X2298" i="5"/>
  <c r="W2298" i="5"/>
  <c r="V2298" i="5"/>
  <c r="U2298" i="5"/>
  <c r="T2298" i="5"/>
  <c r="S2298" i="5"/>
  <c r="R2298" i="5"/>
  <c r="Q2298" i="5"/>
  <c r="P2298" i="5"/>
  <c r="O2298" i="5"/>
  <c r="N2298" i="5"/>
  <c r="M2298" i="5"/>
  <c r="L2298" i="5"/>
  <c r="K2298" i="5"/>
  <c r="J2298" i="5"/>
  <c r="I2298" i="5"/>
  <c r="H2298" i="5"/>
  <c r="G2298" i="5"/>
  <c r="F2298" i="5"/>
  <c r="AF2298" i="5" s="1"/>
  <c r="E2298" i="5"/>
  <c r="D2298" i="5"/>
  <c r="AE2298" i="5" s="1"/>
  <c r="C2298" i="5"/>
  <c r="B2298" i="5"/>
  <c r="A2298" i="5"/>
  <c r="AE2297" i="5"/>
  <c r="AD2297" i="5"/>
  <c r="AC2297" i="5"/>
  <c r="AB2297" i="5"/>
  <c r="AA2297" i="5"/>
  <c r="Z2297" i="5"/>
  <c r="Y2297" i="5"/>
  <c r="X2297" i="5"/>
  <c r="W2297" i="5"/>
  <c r="V2297" i="5"/>
  <c r="U2297" i="5"/>
  <c r="T2297" i="5"/>
  <c r="AF2297" i="5" s="1"/>
  <c r="S2297" i="5"/>
  <c r="R2297" i="5"/>
  <c r="Q2297" i="5"/>
  <c r="P2297" i="5"/>
  <c r="O2297" i="5"/>
  <c r="N2297" i="5"/>
  <c r="M2297" i="5"/>
  <c r="L2297" i="5"/>
  <c r="K2297" i="5"/>
  <c r="J2297" i="5"/>
  <c r="I2297" i="5"/>
  <c r="H2297" i="5"/>
  <c r="G2297" i="5"/>
  <c r="F2297" i="5"/>
  <c r="E2297" i="5"/>
  <c r="D2297" i="5"/>
  <c r="C2297" i="5"/>
  <c r="B2297" i="5"/>
  <c r="A2297" i="5"/>
  <c r="AD2296" i="5"/>
  <c r="AC2296" i="5"/>
  <c r="AB2296" i="5"/>
  <c r="AA2296" i="5"/>
  <c r="Z2296" i="5"/>
  <c r="Y2296" i="5"/>
  <c r="X2296" i="5"/>
  <c r="W2296" i="5"/>
  <c r="V2296" i="5"/>
  <c r="U2296" i="5"/>
  <c r="S2296" i="5"/>
  <c r="R2296" i="5"/>
  <c r="Q2296" i="5"/>
  <c r="P2296" i="5"/>
  <c r="O2296" i="5"/>
  <c r="N2296" i="5"/>
  <c r="M2296" i="5"/>
  <c r="L2296" i="5"/>
  <c r="K2296" i="5"/>
  <c r="J2296" i="5"/>
  <c r="I2296" i="5"/>
  <c r="H2296" i="5"/>
  <c r="G2296" i="5"/>
  <c r="F2296" i="5"/>
  <c r="E2296" i="5"/>
  <c r="D2296" i="5"/>
  <c r="C2296" i="5"/>
  <c r="B2296" i="5"/>
  <c r="A2296" i="5"/>
  <c r="AF2295" i="5"/>
  <c r="AD2295" i="5"/>
  <c r="AC2295" i="5"/>
  <c r="AB2295" i="5"/>
  <c r="AA2295" i="5"/>
  <c r="Z2295" i="5"/>
  <c r="Y2295" i="5"/>
  <c r="X2295" i="5"/>
  <c r="W2295" i="5"/>
  <c r="V2295" i="5"/>
  <c r="U2295" i="5"/>
  <c r="T2295" i="5"/>
  <c r="S2295" i="5"/>
  <c r="R2295" i="5"/>
  <c r="Q2295" i="5"/>
  <c r="P2295" i="5"/>
  <c r="O2295" i="5"/>
  <c r="N2295" i="5"/>
  <c r="M2295" i="5"/>
  <c r="L2295" i="5"/>
  <c r="K2295" i="5"/>
  <c r="J2295" i="5"/>
  <c r="I2295" i="5"/>
  <c r="H2295" i="5"/>
  <c r="G2295" i="5"/>
  <c r="F2295" i="5"/>
  <c r="E2295" i="5"/>
  <c r="D2295" i="5"/>
  <c r="AE2295" i="5" s="1"/>
  <c r="C2295" i="5"/>
  <c r="B2295" i="5"/>
  <c r="A2295" i="5"/>
  <c r="AE2294" i="5"/>
  <c r="AD2294" i="5"/>
  <c r="AC2294" i="5"/>
  <c r="AB2294" i="5"/>
  <c r="AA2294" i="5"/>
  <c r="Z2294" i="5"/>
  <c r="Y2294" i="5"/>
  <c r="X2294" i="5"/>
  <c r="W2294" i="5"/>
  <c r="V2294" i="5"/>
  <c r="U2294" i="5"/>
  <c r="S2294" i="5"/>
  <c r="R2294" i="5"/>
  <c r="Q2294" i="5"/>
  <c r="P2294" i="5"/>
  <c r="O2294" i="5"/>
  <c r="N2294" i="5"/>
  <c r="M2294" i="5"/>
  <c r="L2294" i="5"/>
  <c r="K2294" i="5"/>
  <c r="J2294" i="5"/>
  <c r="I2294" i="5"/>
  <c r="H2294" i="5"/>
  <c r="G2294" i="5"/>
  <c r="F2294" i="5"/>
  <c r="E2294" i="5"/>
  <c r="D2294" i="5"/>
  <c r="T2294" i="5" s="1"/>
  <c r="AF2294" i="5" s="1"/>
  <c r="C2294" i="5"/>
  <c r="B2294" i="5"/>
  <c r="A2294" i="5"/>
  <c r="AD2293" i="5"/>
  <c r="AC2293" i="5"/>
  <c r="AB2293" i="5"/>
  <c r="AA2293" i="5"/>
  <c r="Z2293" i="5"/>
  <c r="Y2293" i="5"/>
  <c r="X2293" i="5"/>
  <c r="W2293" i="5"/>
  <c r="V2293" i="5"/>
  <c r="U2293" i="5"/>
  <c r="S2293" i="5"/>
  <c r="R2293" i="5"/>
  <c r="Q2293" i="5"/>
  <c r="P2293" i="5"/>
  <c r="O2293" i="5"/>
  <c r="N2293" i="5"/>
  <c r="M2293" i="5"/>
  <c r="L2293" i="5"/>
  <c r="K2293" i="5"/>
  <c r="J2293" i="5"/>
  <c r="I2293" i="5"/>
  <c r="H2293" i="5"/>
  <c r="G2293" i="5"/>
  <c r="F2293" i="5"/>
  <c r="E2293" i="5"/>
  <c r="D2293" i="5"/>
  <c r="T2293" i="5" s="1"/>
  <c r="AF2293" i="5" s="1"/>
  <c r="C2293" i="5"/>
  <c r="B2293" i="5"/>
  <c r="A2293" i="5"/>
  <c r="AD2292" i="5"/>
  <c r="AC2292" i="5"/>
  <c r="AB2292" i="5"/>
  <c r="AA2292" i="5"/>
  <c r="Z2292" i="5"/>
  <c r="Y2292" i="5"/>
  <c r="X2292" i="5"/>
  <c r="W2292" i="5"/>
  <c r="V2292" i="5"/>
  <c r="U2292" i="5"/>
  <c r="T2292" i="5"/>
  <c r="AF2292" i="5" s="1"/>
  <c r="S2292" i="5"/>
  <c r="R2292" i="5"/>
  <c r="Q2292" i="5"/>
  <c r="P2292" i="5"/>
  <c r="O2292" i="5"/>
  <c r="N2292" i="5"/>
  <c r="M2292" i="5"/>
  <c r="L2292" i="5"/>
  <c r="K2292" i="5"/>
  <c r="J2292" i="5"/>
  <c r="I2292" i="5"/>
  <c r="H2292" i="5"/>
  <c r="G2292" i="5"/>
  <c r="F2292" i="5"/>
  <c r="E2292" i="5"/>
  <c r="D2292" i="5"/>
  <c r="AE2292" i="5" s="1"/>
  <c r="C2292" i="5"/>
  <c r="B2292" i="5"/>
  <c r="A2292" i="5"/>
  <c r="AD2291" i="5"/>
  <c r="AC2291" i="5"/>
  <c r="AB2291" i="5"/>
  <c r="AA2291" i="5"/>
  <c r="Z2291" i="5"/>
  <c r="Y2291" i="5"/>
  <c r="X2291" i="5"/>
  <c r="W2291" i="5"/>
  <c r="V2291" i="5"/>
  <c r="U2291" i="5"/>
  <c r="S2291" i="5"/>
  <c r="R2291" i="5"/>
  <c r="Q2291" i="5"/>
  <c r="P2291" i="5"/>
  <c r="O2291" i="5"/>
  <c r="N2291" i="5"/>
  <c r="M2291" i="5"/>
  <c r="L2291" i="5"/>
  <c r="K2291" i="5"/>
  <c r="J2291" i="5"/>
  <c r="I2291" i="5"/>
  <c r="H2291" i="5"/>
  <c r="G2291" i="5"/>
  <c r="F2291" i="5"/>
  <c r="E2291" i="5"/>
  <c r="D2291" i="5"/>
  <c r="C2291" i="5"/>
  <c r="B2291" i="5"/>
  <c r="A2291" i="5"/>
  <c r="AE2290" i="5"/>
  <c r="AD2290" i="5"/>
  <c r="AC2290" i="5"/>
  <c r="AB2290" i="5"/>
  <c r="AA2290" i="5"/>
  <c r="Z2290" i="5"/>
  <c r="Y2290" i="5"/>
  <c r="X2290" i="5"/>
  <c r="W2290" i="5"/>
  <c r="V2290" i="5"/>
  <c r="U2290" i="5"/>
  <c r="S2290" i="5"/>
  <c r="R2290" i="5"/>
  <c r="Q2290" i="5"/>
  <c r="P2290" i="5"/>
  <c r="O2290" i="5"/>
  <c r="N2290" i="5"/>
  <c r="M2290" i="5"/>
  <c r="L2290" i="5"/>
  <c r="K2290" i="5"/>
  <c r="J2290" i="5"/>
  <c r="I2290" i="5"/>
  <c r="H2290" i="5"/>
  <c r="G2290" i="5"/>
  <c r="F2290" i="5"/>
  <c r="E2290" i="5"/>
  <c r="D2290" i="5"/>
  <c r="T2290" i="5" s="1"/>
  <c r="C2290" i="5"/>
  <c r="B2290" i="5"/>
  <c r="A2290" i="5"/>
  <c r="AD2289" i="5"/>
  <c r="AC2289" i="5"/>
  <c r="AB2289" i="5"/>
  <c r="AA2289" i="5"/>
  <c r="Z2289" i="5"/>
  <c r="Y2289" i="5"/>
  <c r="X2289" i="5"/>
  <c r="W2289" i="5"/>
  <c r="V2289" i="5"/>
  <c r="U2289" i="5"/>
  <c r="S2289" i="5"/>
  <c r="R2289" i="5"/>
  <c r="Q2289" i="5"/>
  <c r="P2289" i="5"/>
  <c r="O2289" i="5"/>
  <c r="N2289" i="5"/>
  <c r="M2289" i="5"/>
  <c r="L2289" i="5"/>
  <c r="K2289" i="5"/>
  <c r="J2289" i="5"/>
  <c r="I2289" i="5"/>
  <c r="H2289" i="5"/>
  <c r="G2289" i="5"/>
  <c r="F2289" i="5"/>
  <c r="E2289" i="5"/>
  <c r="D2289" i="5"/>
  <c r="C2289" i="5"/>
  <c r="B2289" i="5"/>
  <c r="A2289" i="5"/>
  <c r="AD2288" i="5"/>
  <c r="AC2288" i="5"/>
  <c r="AB2288" i="5"/>
  <c r="AA2288" i="5"/>
  <c r="Z2288" i="5"/>
  <c r="Y2288" i="5"/>
  <c r="X2288" i="5"/>
  <c r="W2288" i="5"/>
  <c r="V2288" i="5"/>
  <c r="U2288" i="5"/>
  <c r="S2288" i="5"/>
  <c r="R2288" i="5"/>
  <c r="Q2288" i="5"/>
  <c r="P2288" i="5"/>
  <c r="O2288" i="5"/>
  <c r="N2288" i="5"/>
  <c r="M2288" i="5"/>
  <c r="L2288" i="5"/>
  <c r="K2288" i="5"/>
  <c r="J2288" i="5"/>
  <c r="I2288" i="5"/>
  <c r="H2288" i="5"/>
  <c r="G2288" i="5"/>
  <c r="F2288" i="5"/>
  <c r="E2288" i="5"/>
  <c r="D2288" i="5"/>
  <c r="T2288" i="5" s="1"/>
  <c r="AF2288" i="5" s="1"/>
  <c r="C2288" i="5"/>
  <c r="B2288" i="5"/>
  <c r="A2288" i="5"/>
  <c r="AE2287" i="5"/>
  <c r="AD2287" i="5"/>
  <c r="AC2287" i="5"/>
  <c r="AB2287" i="5"/>
  <c r="AA2287" i="5"/>
  <c r="Z2287" i="5"/>
  <c r="Y2287" i="5"/>
  <c r="X2287" i="5"/>
  <c r="W2287" i="5"/>
  <c r="V2287" i="5"/>
  <c r="U2287" i="5"/>
  <c r="T2287" i="5"/>
  <c r="AF2287" i="5" s="1"/>
  <c r="S2287" i="5"/>
  <c r="R2287" i="5"/>
  <c r="Q2287" i="5"/>
  <c r="P2287" i="5"/>
  <c r="O2287" i="5"/>
  <c r="N2287" i="5"/>
  <c r="M2287" i="5"/>
  <c r="L2287" i="5"/>
  <c r="K2287" i="5"/>
  <c r="J2287" i="5"/>
  <c r="I2287" i="5"/>
  <c r="H2287" i="5"/>
  <c r="G2287" i="5"/>
  <c r="F2287" i="5"/>
  <c r="E2287" i="5"/>
  <c r="D2287" i="5"/>
  <c r="C2287" i="5"/>
  <c r="B2287" i="5"/>
  <c r="A2287" i="5"/>
  <c r="AD2286" i="5"/>
  <c r="AC2286" i="5"/>
  <c r="AB2286" i="5"/>
  <c r="AA2286" i="5"/>
  <c r="Z2286" i="5"/>
  <c r="Y2286" i="5"/>
  <c r="X2286" i="5"/>
  <c r="W2286" i="5"/>
  <c r="V2286" i="5"/>
  <c r="U2286" i="5"/>
  <c r="S2286" i="5"/>
  <c r="R2286" i="5"/>
  <c r="Q2286" i="5"/>
  <c r="P2286" i="5"/>
  <c r="O2286" i="5"/>
  <c r="N2286" i="5"/>
  <c r="M2286" i="5"/>
  <c r="L2286" i="5"/>
  <c r="K2286" i="5"/>
  <c r="J2286" i="5"/>
  <c r="I2286" i="5"/>
  <c r="H2286" i="5"/>
  <c r="G2286" i="5"/>
  <c r="F2286" i="5"/>
  <c r="E2286" i="5"/>
  <c r="D2286" i="5"/>
  <c r="C2286" i="5"/>
  <c r="B2286" i="5"/>
  <c r="A2286" i="5"/>
  <c r="AF2285" i="5"/>
  <c r="AD2285" i="5"/>
  <c r="AC2285" i="5"/>
  <c r="AB2285" i="5"/>
  <c r="AA2285" i="5"/>
  <c r="Z2285" i="5"/>
  <c r="Y2285" i="5"/>
  <c r="X2285" i="5"/>
  <c r="W2285" i="5"/>
  <c r="V2285" i="5"/>
  <c r="U2285" i="5"/>
  <c r="T2285" i="5"/>
  <c r="S2285" i="5"/>
  <c r="R2285" i="5"/>
  <c r="Q2285" i="5"/>
  <c r="P2285" i="5"/>
  <c r="O2285" i="5"/>
  <c r="N2285" i="5"/>
  <c r="M2285" i="5"/>
  <c r="L2285" i="5"/>
  <c r="K2285" i="5"/>
  <c r="J2285" i="5"/>
  <c r="I2285" i="5"/>
  <c r="H2285" i="5"/>
  <c r="G2285" i="5"/>
  <c r="F2285" i="5"/>
  <c r="E2285" i="5"/>
  <c r="D2285" i="5"/>
  <c r="AE2285" i="5" s="1"/>
  <c r="C2285" i="5"/>
  <c r="B2285" i="5"/>
  <c r="A2285" i="5"/>
  <c r="AE2284" i="5"/>
  <c r="AD2284" i="5"/>
  <c r="AC2284" i="5"/>
  <c r="AB2284" i="5"/>
  <c r="AA2284" i="5"/>
  <c r="Z2284" i="5"/>
  <c r="Y2284" i="5"/>
  <c r="X2284" i="5"/>
  <c r="W2284" i="5"/>
  <c r="V2284" i="5"/>
  <c r="U2284" i="5"/>
  <c r="T2284" i="5"/>
  <c r="AF2284" i="5" s="1"/>
  <c r="S2284" i="5"/>
  <c r="R2284" i="5"/>
  <c r="Q2284" i="5"/>
  <c r="P2284" i="5"/>
  <c r="O2284" i="5"/>
  <c r="N2284" i="5"/>
  <c r="M2284" i="5"/>
  <c r="L2284" i="5"/>
  <c r="K2284" i="5"/>
  <c r="J2284" i="5"/>
  <c r="I2284" i="5"/>
  <c r="H2284" i="5"/>
  <c r="G2284" i="5"/>
  <c r="F2284" i="5"/>
  <c r="E2284" i="5"/>
  <c r="D2284" i="5"/>
  <c r="C2284" i="5"/>
  <c r="B2284" i="5"/>
  <c r="A2284" i="5"/>
  <c r="AD2283" i="5"/>
  <c r="AC2283" i="5"/>
  <c r="AB2283" i="5"/>
  <c r="AA2283" i="5"/>
  <c r="Z2283" i="5"/>
  <c r="Y2283" i="5"/>
  <c r="X2283" i="5"/>
  <c r="W2283" i="5"/>
  <c r="V2283" i="5"/>
  <c r="U2283" i="5"/>
  <c r="T2283" i="5"/>
  <c r="S2283" i="5"/>
  <c r="R2283" i="5"/>
  <c r="Q2283" i="5"/>
  <c r="P2283" i="5"/>
  <c r="O2283" i="5"/>
  <c r="N2283" i="5"/>
  <c r="M2283" i="5"/>
  <c r="L2283" i="5"/>
  <c r="K2283" i="5"/>
  <c r="J2283" i="5"/>
  <c r="I2283" i="5"/>
  <c r="H2283" i="5"/>
  <c r="G2283" i="5"/>
  <c r="F2283" i="5"/>
  <c r="AF2283" i="5" s="1"/>
  <c r="E2283" i="5"/>
  <c r="D2283" i="5"/>
  <c r="AE2283" i="5" s="1"/>
  <c r="C2283" i="5"/>
  <c r="B2283" i="5"/>
  <c r="A2283" i="5"/>
  <c r="AE2282" i="5"/>
  <c r="AD2282" i="5"/>
  <c r="AC2282" i="5"/>
  <c r="AB2282" i="5"/>
  <c r="AA2282" i="5"/>
  <c r="Z2282" i="5"/>
  <c r="Y2282" i="5"/>
  <c r="X2282" i="5"/>
  <c r="W2282" i="5"/>
  <c r="V2282" i="5"/>
  <c r="U2282" i="5"/>
  <c r="T2282" i="5"/>
  <c r="AF2282" i="5" s="1"/>
  <c r="S2282" i="5"/>
  <c r="R2282" i="5"/>
  <c r="Q2282" i="5"/>
  <c r="P2282" i="5"/>
  <c r="O2282" i="5"/>
  <c r="N2282" i="5"/>
  <c r="M2282" i="5"/>
  <c r="L2282" i="5"/>
  <c r="K2282" i="5"/>
  <c r="J2282" i="5"/>
  <c r="I2282" i="5"/>
  <c r="H2282" i="5"/>
  <c r="G2282" i="5"/>
  <c r="F2282" i="5"/>
  <c r="E2282" i="5"/>
  <c r="D2282" i="5"/>
  <c r="C2282" i="5"/>
  <c r="B2282" i="5"/>
  <c r="A2282" i="5"/>
  <c r="AE2281" i="5"/>
  <c r="AD2281" i="5"/>
  <c r="AC2281" i="5"/>
  <c r="AB2281" i="5"/>
  <c r="AA2281" i="5"/>
  <c r="Z2281" i="5"/>
  <c r="Y2281" i="5"/>
  <c r="X2281" i="5"/>
  <c r="W2281" i="5"/>
  <c r="V2281" i="5"/>
  <c r="U2281" i="5"/>
  <c r="S2281" i="5"/>
  <c r="R2281" i="5"/>
  <c r="Q2281" i="5"/>
  <c r="P2281" i="5"/>
  <c r="O2281" i="5"/>
  <c r="N2281" i="5"/>
  <c r="M2281" i="5"/>
  <c r="L2281" i="5"/>
  <c r="K2281" i="5"/>
  <c r="J2281" i="5"/>
  <c r="I2281" i="5"/>
  <c r="H2281" i="5"/>
  <c r="G2281" i="5"/>
  <c r="F2281" i="5"/>
  <c r="E2281" i="5"/>
  <c r="D2281" i="5"/>
  <c r="T2281" i="5" s="1"/>
  <c r="C2281" i="5"/>
  <c r="B2281" i="5"/>
  <c r="A2281" i="5"/>
  <c r="AD2280" i="5"/>
  <c r="AC2280" i="5"/>
  <c r="AB2280" i="5"/>
  <c r="AA2280" i="5"/>
  <c r="Z2280" i="5"/>
  <c r="Y2280" i="5"/>
  <c r="X2280" i="5"/>
  <c r="W2280" i="5"/>
  <c r="V2280" i="5"/>
  <c r="U2280" i="5"/>
  <c r="S2280" i="5"/>
  <c r="R2280" i="5"/>
  <c r="Q2280" i="5"/>
  <c r="P2280" i="5"/>
  <c r="O2280" i="5"/>
  <c r="N2280" i="5"/>
  <c r="M2280" i="5"/>
  <c r="L2280" i="5"/>
  <c r="K2280" i="5"/>
  <c r="J2280" i="5"/>
  <c r="I2280" i="5"/>
  <c r="H2280" i="5"/>
  <c r="G2280" i="5"/>
  <c r="F2280" i="5"/>
  <c r="E2280" i="5"/>
  <c r="D2280" i="5"/>
  <c r="AE2280" i="5" s="1"/>
  <c r="C2280" i="5"/>
  <c r="B2280" i="5"/>
  <c r="A2280" i="5"/>
  <c r="AE2279" i="5"/>
  <c r="AD2279" i="5"/>
  <c r="AC2279" i="5"/>
  <c r="AB2279" i="5"/>
  <c r="AA2279" i="5"/>
  <c r="Z2279" i="5"/>
  <c r="Y2279" i="5"/>
  <c r="X2279" i="5"/>
  <c r="W2279" i="5"/>
  <c r="V2279" i="5"/>
  <c r="U2279" i="5"/>
  <c r="T2279" i="5"/>
  <c r="AF2279" i="5" s="1"/>
  <c r="S2279" i="5"/>
  <c r="R2279" i="5"/>
  <c r="Q2279" i="5"/>
  <c r="P2279" i="5"/>
  <c r="O2279" i="5"/>
  <c r="N2279" i="5"/>
  <c r="M2279" i="5"/>
  <c r="L2279" i="5"/>
  <c r="K2279" i="5"/>
  <c r="J2279" i="5"/>
  <c r="I2279" i="5"/>
  <c r="H2279" i="5"/>
  <c r="G2279" i="5"/>
  <c r="F2279" i="5"/>
  <c r="E2279" i="5"/>
  <c r="D2279" i="5"/>
  <c r="C2279" i="5"/>
  <c r="B2279" i="5"/>
  <c r="A2279" i="5"/>
  <c r="AD2278" i="5"/>
  <c r="AC2278" i="5"/>
  <c r="AB2278" i="5"/>
  <c r="AA2278" i="5"/>
  <c r="Z2278" i="5"/>
  <c r="Y2278" i="5"/>
  <c r="X2278" i="5"/>
  <c r="W2278" i="5"/>
  <c r="V2278" i="5"/>
  <c r="U2278" i="5"/>
  <c r="S2278" i="5"/>
  <c r="R2278" i="5"/>
  <c r="Q2278" i="5"/>
  <c r="P2278" i="5"/>
  <c r="O2278" i="5"/>
  <c r="N2278" i="5"/>
  <c r="M2278" i="5"/>
  <c r="L2278" i="5"/>
  <c r="K2278" i="5"/>
  <c r="J2278" i="5"/>
  <c r="I2278" i="5"/>
  <c r="H2278" i="5"/>
  <c r="G2278" i="5"/>
  <c r="F2278" i="5"/>
  <c r="E2278" i="5"/>
  <c r="D2278" i="5"/>
  <c r="C2278" i="5"/>
  <c r="B2278" i="5"/>
  <c r="A2278" i="5"/>
  <c r="AE2277" i="5"/>
  <c r="AD2277" i="5"/>
  <c r="AC2277" i="5"/>
  <c r="AB2277" i="5"/>
  <c r="AA2277" i="5"/>
  <c r="Z2277" i="5"/>
  <c r="Y2277" i="5"/>
  <c r="X2277" i="5"/>
  <c r="W2277" i="5"/>
  <c r="V2277" i="5"/>
  <c r="U2277" i="5"/>
  <c r="S2277" i="5"/>
  <c r="R2277" i="5"/>
  <c r="Q2277" i="5"/>
  <c r="P2277" i="5"/>
  <c r="O2277" i="5"/>
  <c r="N2277" i="5"/>
  <c r="M2277" i="5"/>
  <c r="L2277" i="5"/>
  <c r="K2277" i="5"/>
  <c r="J2277" i="5"/>
  <c r="I2277" i="5"/>
  <c r="H2277" i="5"/>
  <c r="G2277" i="5"/>
  <c r="F2277" i="5"/>
  <c r="E2277" i="5"/>
  <c r="D2277" i="5"/>
  <c r="T2277" i="5" s="1"/>
  <c r="AF2277" i="5" s="1"/>
  <c r="C2277" i="5"/>
  <c r="B2277" i="5"/>
  <c r="A2277" i="5"/>
  <c r="AE2276" i="5"/>
  <c r="AD2276" i="5"/>
  <c r="AC2276" i="5"/>
  <c r="AB2276" i="5"/>
  <c r="AA2276" i="5"/>
  <c r="Z2276" i="5"/>
  <c r="Y2276" i="5"/>
  <c r="X2276" i="5"/>
  <c r="W2276" i="5"/>
  <c r="V2276" i="5"/>
  <c r="U2276" i="5"/>
  <c r="T2276" i="5"/>
  <c r="AF2276" i="5" s="1"/>
  <c r="S2276" i="5"/>
  <c r="R2276" i="5"/>
  <c r="Q2276" i="5"/>
  <c r="P2276" i="5"/>
  <c r="O2276" i="5"/>
  <c r="N2276" i="5"/>
  <c r="M2276" i="5"/>
  <c r="L2276" i="5"/>
  <c r="K2276" i="5"/>
  <c r="J2276" i="5"/>
  <c r="I2276" i="5"/>
  <c r="H2276" i="5"/>
  <c r="G2276" i="5"/>
  <c r="F2276" i="5"/>
  <c r="E2276" i="5"/>
  <c r="D2276" i="5"/>
  <c r="C2276" i="5"/>
  <c r="B2276" i="5"/>
  <c r="A2276" i="5"/>
  <c r="AD2275" i="5"/>
  <c r="AC2275" i="5"/>
  <c r="AB2275" i="5"/>
  <c r="AA2275" i="5"/>
  <c r="Z2275" i="5"/>
  <c r="Y2275" i="5"/>
  <c r="X2275" i="5"/>
  <c r="W2275" i="5"/>
  <c r="V2275" i="5"/>
  <c r="U2275" i="5"/>
  <c r="S2275" i="5"/>
  <c r="R2275" i="5"/>
  <c r="Q2275" i="5"/>
  <c r="P2275" i="5"/>
  <c r="O2275" i="5"/>
  <c r="N2275" i="5"/>
  <c r="M2275" i="5"/>
  <c r="L2275" i="5"/>
  <c r="K2275" i="5"/>
  <c r="J2275" i="5"/>
  <c r="I2275" i="5"/>
  <c r="H2275" i="5"/>
  <c r="G2275" i="5"/>
  <c r="F2275" i="5"/>
  <c r="E2275" i="5"/>
  <c r="D2275" i="5"/>
  <c r="C2275" i="5"/>
  <c r="B2275" i="5"/>
  <c r="A2275" i="5"/>
  <c r="AD2274" i="5"/>
  <c r="AC2274" i="5"/>
  <c r="AB2274" i="5"/>
  <c r="AA2274" i="5"/>
  <c r="Z2274" i="5"/>
  <c r="Y2274" i="5"/>
  <c r="X2274" i="5"/>
  <c r="W2274" i="5"/>
  <c r="V2274" i="5"/>
  <c r="U2274" i="5"/>
  <c r="S2274" i="5"/>
  <c r="R2274" i="5"/>
  <c r="Q2274" i="5"/>
  <c r="P2274" i="5"/>
  <c r="O2274" i="5"/>
  <c r="N2274" i="5"/>
  <c r="M2274" i="5"/>
  <c r="L2274" i="5"/>
  <c r="K2274" i="5"/>
  <c r="J2274" i="5"/>
  <c r="I2274" i="5"/>
  <c r="H2274" i="5"/>
  <c r="G2274" i="5"/>
  <c r="F2274" i="5"/>
  <c r="E2274" i="5"/>
  <c r="D2274" i="5"/>
  <c r="AE2274" i="5" s="1"/>
  <c r="C2274" i="5"/>
  <c r="B2274" i="5"/>
  <c r="A2274" i="5"/>
  <c r="AE2273" i="5"/>
  <c r="AD2273" i="5"/>
  <c r="AC2273" i="5"/>
  <c r="AB2273" i="5"/>
  <c r="AA2273" i="5"/>
  <c r="Z2273" i="5"/>
  <c r="Y2273" i="5"/>
  <c r="X2273" i="5"/>
  <c r="W2273" i="5"/>
  <c r="V2273" i="5"/>
  <c r="U2273" i="5"/>
  <c r="T2273" i="5"/>
  <c r="AF2273" i="5" s="1"/>
  <c r="S2273" i="5"/>
  <c r="R2273" i="5"/>
  <c r="Q2273" i="5"/>
  <c r="P2273" i="5"/>
  <c r="O2273" i="5"/>
  <c r="N2273" i="5"/>
  <c r="M2273" i="5"/>
  <c r="L2273" i="5"/>
  <c r="K2273" i="5"/>
  <c r="J2273" i="5"/>
  <c r="I2273" i="5"/>
  <c r="H2273" i="5"/>
  <c r="G2273" i="5"/>
  <c r="F2273" i="5"/>
  <c r="E2273" i="5"/>
  <c r="D2273" i="5"/>
  <c r="C2273" i="5"/>
  <c r="B2273" i="5"/>
  <c r="A2273" i="5"/>
  <c r="AD2272" i="5"/>
  <c r="AC2272" i="5"/>
  <c r="AB2272" i="5"/>
  <c r="AA2272" i="5"/>
  <c r="Z2272" i="5"/>
  <c r="Y2272" i="5"/>
  <c r="X2272" i="5"/>
  <c r="W2272" i="5"/>
  <c r="V2272" i="5"/>
  <c r="U2272" i="5"/>
  <c r="S2272" i="5"/>
  <c r="R2272" i="5"/>
  <c r="Q2272" i="5"/>
  <c r="P2272" i="5"/>
  <c r="O2272" i="5"/>
  <c r="N2272" i="5"/>
  <c r="M2272" i="5"/>
  <c r="L2272" i="5"/>
  <c r="K2272" i="5"/>
  <c r="J2272" i="5"/>
  <c r="I2272" i="5"/>
  <c r="H2272" i="5"/>
  <c r="G2272" i="5"/>
  <c r="F2272" i="5"/>
  <c r="E2272" i="5"/>
  <c r="D2272" i="5"/>
  <c r="C2272" i="5"/>
  <c r="B2272" i="5"/>
  <c r="A2272" i="5"/>
  <c r="AD2271" i="5"/>
  <c r="AC2271" i="5"/>
  <c r="AB2271" i="5"/>
  <c r="AA2271" i="5"/>
  <c r="Z2271" i="5"/>
  <c r="Y2271" i="5"/>
  <c r="X2271" i="5"/>
  <c r="W2271" i="5"/>
  <c r="V2271" i="5"/>
  <c r="U2271" i="5"/>
  <c r="T2271" i="5"/>
  <c r="AF2271" i="5" s="1"/>
  <c r="S2271" i="5"/>
  <c r="R2271" i="5"/>
  <c r="Q2271" i="5"/>
  <c r="P2271" i="5"/>
  <c r="O2271" i="5"/>
  <c r="N2271" i="5"/>
  <c r="M2271" i="5"/>
  <c r="L2271" i="5"/>
  <c r="K2271" i="5"/>
  <c r="J2271" i="5"/>
  <c r="I2271" i="5"/>
  <c r="H2271" i="5"/>
  <c r="G2271" i="5"/>
  <c r="F2271" i="5"/>
  <c r="E2271" i="5"/>
  <c r="D2271" i="5"/>
  <c r="AE2271" i="5" s="1"/>
  <c r="C2271" i="5"/>
  <c r="B2271" i="5"/>
  <c r="A2271" i="5"/>
  <c r="AD2270" i="5"/>
  <c r="AC2270" i="5"/>
  <c r="AB2270" i="5"/>
  <c r="AA2270" i="5"/>
  <c r="Z2270" i="5"/>
  <c r="Y2270" i="5"/>
  <c r="X2270" i="5"/>
  <c r="W2270" i="5"/>
  <c r="V2270" i="5"/>
  <c r="U2270" i="5"/>
  <c r="S2270" i="5"/>
  <c r="R2270" i="5"/>
  <c r="Q2270" i="5"/>
  <c r="P2270" i="5"/>
  <c r="O2270" i="5"/>
  <c r="N2270" i="5"/>
  <c r="M2270" i="5"/>
  <c r="L2270" i="5"/>
  <c r="K2270" i="5"/>
  <c r="J2270" i="5"/>
  <c r="I2270" i="5"/>
  <c r="H2270" i="5"/>
  <c r="G2270" i="5"/>
  <c r="F2270" i="5"/>
  <c r="E2270" i="5"/>
  <c r="D2270" i="5"/>
  <c r="C2270" i="5"/>
  <c r="B2270" i="5"/>
  <c r="A2270" i="5"/>
  <c r="AD2269" i="5"/>
  <c r="AC2269" i="5"/>
  <c r="AB2269" i="5"/>
  <c r="AA2269" i="5"/>
  <c r="Z2269" i="5"/>
  <c r="Y2269" i="5"/>
  <c r="X2269" i="5"/>
  <c r="W2269" i="5"/>
  <c r="V2269" i="5"/>
  <c r="U2269" i="5"/>
  <c r="S2269" i="5"/>
  <c r="R2269" i="5"/>
  <c r="Q2269" i="5"/>
  <c r="P2269" i="5"/>
  <c r="O2269" i="5"/>
  <c r="N2269" i="5"/>
  <c r="M2269" i="5"/>
  <c r="L2269" i="5"/>
  <c r="K2269" i="5"/>
  <c r="J2269" i="5"/>
  <c r="I2269" i="5"/>
  <c r="H2269" i="5"/>
  <c r="G2269" i="5"/>
  <c r="F2269" i="5"/>
  <c r="E2269" i="5"/>
  <c r="D2269" i="5"/>
  <c r="C2269" i="5"/>
  <c r="B2269" i="5"/>
  <c r="A2269" i="5"/>
  <c r="AF2268" i="5"/>
  <c r="AD2268" i="5"/>
  <c r="AC2268" i="5"/>
  <c r="AB2268" i="5"/>
  <c r="AA2268" i="5"/>
  <c r="Z2268" i="5"/>
  <c r="Y2268" i="5"/>
  <c r="X2268" i="5"/>
  <c r="W2268" i="5"/>
  <c r="V2268" i="5"/>
  <c r="U2268" i="5"/>
  <c r="T2268" i="5"/>
  <c r="S2268" i="5"/>
  <c r="R2268" i="5"/>
  <c r="Q2268" i="5"/>
  <c r="P2268" i="5"/>
  <c r="O2268" i="5"/>
  <c r="N2268" i="5"/>
  <c r="M2268" i="5"/>
  <c r="L2268" i="5"/>
  <c r="K2268" i="5"/>
  <c r="J2268" i="5"/>
  <c r="I2268" i="5"/>
  <c r="H2268" i="5"/>
  <c r="G2268" i="5"/>
  <c r="F2268" i="5"/>
  <c r="E2268" i="5"/>
  <c r="D2268" i="5"/>
  <c r="AE2268" i="5" s="1"/>
  <c r="C2268" i="5"/>
  <c r="B2268" i="5"/>
  <c r="A2268" i="5"/>
  <c r="AE2267" i="5"/>
  <c r="AD2267" i="5"/>
  <c r="AC2267" i="5"/>
  <c r="AB2267" i="5"/>
  <c r="AA2267" i="5"/>
  <c r="Z2267" i="5"/>
  <c r="Y2267" i="5"/>
  <c r="X2267" i="5"/>
  <c r="W2267" i="5"/>
  <c r="V2267" i="5"/>
  <c r="U2267" i="5"/>
  <c r="S2267" i="5"/>
  <c r="R2267" i="5"/>
  <c r="Q2267" i="5"/>
  <c r="P2267" i="5"/>
  <c r="O2267" i="5"/>
  <c r="N2267" i="5"/>
  <c r="M2267" i="5"/>
  <c r="L2267" i="5"/>
  <c r="K2267" i="5"/>
  <c r="J2267" i="5"/>
  <c r="I2267" i="5"/>
  <c r="H2267" i="5"/>
  <c r="G2267" i="5"/>
  <c r="F2267" i="5"/>
  <c r="E2267" i="5"/>
  <c r="D2267" i="5"/>
  <c r="T2267" i="5" s="1"/>
  <c r="AF2267" i="5" s="1"/>
  <c r="C2267" i="5"/>
  <c r="B2267" i="5"/>
  <c r="A2267" i="5"/>
  <c r="AE2266" i="5"/>
  <c r="AD2266" i="5"/>
  <c r="AC2266" i="5"/>
  <c r="AB2266" i="5"/>
  <c r="AA2266" i="5"/>
  <c r="Z2266" i="5"/>
  <c r="Y2266" i="5"/>
  <c r="X2266" i="5"/>
  <c r="W2266" i="5"/>
  <c r="V2266" i="5"/>
  <c r="U2266" i="5"/>
  <c r="T2266" i="5"/>
  <c r="AF2266" i="5" s="1"/>
  <c r="S2266" i="5"/>
  <c r="R2266" i="5"/>
  <c r="Q2266" i="5"/>
  <c r="P2266" i="5"/>
  <c r="O2266" i="5"/>
  <c r="N2266" i="5"/>
  <c r="M2266" i="5"/>
  <c r="L2266" i="5"/>
  <c r="K2266" i="5"/>
  <c r="J2266" i="5"/>
  <c r="I2266" i="5"/>
  <c r="H2266" i="5"/>
  <c r="G2266" i="5"/>
  <c r="F2266" i="5"/>
  <c r="E2266" i="5"/>
  <c r="D2266" i="5"/>
  <c r="C2266" i="5"/>
  <c r="B2266" i="5"/>
  <c r="A2266" i="5"/>
  <c r="AD2265" i="5"/>
  <c r="AC2265" i="5"/>
  <c r="AB2265" i="5"/>
  <c r="AA2265" i="5"/>
  <c r="Z2265" i="5"/>
  <c r="Y2265" i="5"/>
  <c r="X2265" i="5"/>
  <c r="W2265" i="5"/>
  <c r="V2265" i="5"/>
  <c r="U2265" i="5"/>
  <c r="T2265" i="5"/>
  <c r="AF2265" i="5" s="1"/>
  <c r="S2265" i="5"/>
  <c r="R2265" i="5"/>
  <c r="Q2265" i="5"/>
  <c r="P2265" i="5"/>
  <c r="O2265" i="5"/>
  <c r="N2265" i="5"/>
  <c r="M2265" i="5"/>
  <c r="L2265" i="5"/>
  <c r="K2265" i="5"/>
  <c r="J2265" i="5"/>
  <c r="I2265" i="5"/>
  <c r="H2265" i="5"/>
  <c r="G2265" i="5"/>
  <c r="F2265" i="5"/>
  <c r="E2265" i="5"/>
  <c r="D2265" i="5"/>
  <c r="AE2265" i="5" s="1"/>
  <c r="C2265" i="5"/>
  <c r="B2265" i="5"/>
  <c r="A2265" i="5"/>
  <c r="AD2264" i="5"/>
  <c r="AC2264" i="5"/>
  <c r="AB2264" i="5"/>
  <c r="AA2264" i="5"/>
  <c r="Z2264" i="5"/>
  <c r="Y2264" i="5"/>
  <c r="X2264" i="5"/>
  <c r="W2264" i="5"/>
  <c r="V2264" i="5"/>
  <c r="U2264" i="5"/>
  <c r="S2264" i="5"/>
  <c r="R2264" i="5"/>
  <c r="Q2264" i="5"/>
  <c r="P2264" i="5"/>
  <c r="O2264" i="5"/>
  <c r="N2264" i="5"/>
  <c r="M2264" i="5"/>
  <c r="L2264" i="5"/>
  <c r="K2264" i="5"/>
  <c r="J2264" i="5"/>
  <c r="I2264" i="5"/>
  <c r="H2264" i="5"/>
  <c r="G2264" i="5"/>
  <c r="F2264" i="5"/>
  <c r="E2264" i="5"/>
  <c r="D2264" i="5"/>
  <c r="C2264" i="5"/>
  <c r="B2264" i="5"/>
  <c r="A2264" i="5"/>
  <c r="AD2263" i="5"/>
  <c r="AC2263" i="5"/>
  <c r="AB2263" i="5"/>
  <c r="AA2263" i="5"/>
  <c r="Z2263" i="5"/>
  <c r="Y2263" i="5"/>
  <c r="X2263" i="5"/>
  <c r="W2263" i="5"/>
  <c r="V2263" i="5"/>
  <c r="U2263" i="5"/>
  <c r="S2263" i="5"/>
  <c r="R2263" i="5"/>
  <c r="Q2263" i="5"/>
  <c r="P2263" i="5"/>
  <c r="O2263" i="5"/>
  <c r="N2263" i="5"/>
  <c r="M2263" i="5"/>
  <c r="L2263" i="5"/>
  <c r="K2263" i="5"/>
  <c r="J2263" i="5"/>
  <c r="I2263" i="5"/>
  <c r="H2263" i="5"/>
  <c r="G2263" i="5"/>
  <c r="F2263" i="5"/>
  <c r="E2263" i="5"/>
  <c r="D2263" i="5"/>
  <c r="T2263" i="5" s="1"/>
  <c r="AF2263" i="5" s="1"/>
  <c r="C2263" i="5"/>
  <c r="B2263" i="5"/>
  <c r="A2263" i="5"/>
  <c r="AD2262" i="5"/>
  <c r="AC2262" i="5"/>
  <c r="AB2262" i="5"/>
  <c r="AA2262" i="5"/>
  <c r="Z2262" i="5"/>
  <c r="Y2262" i="5"/>
  <c r="X2262" i="5"/>
  <c r="W2262" i="5"/>
  <c r="V2262" i="5"/>
  <c r="U2262" i="5"/>
  <c r="T2262" i="5"/>
  <c r="S2262" i="5"/>
  <c r="R2262" i="5"/>
  <c r="Q2262" i="5"/>
  <c r="P2262" i="5"/>
  <c r="O2262" i="5"/>
  <c r="N2262" i="5"/>
  <c r="M2262" i="5"/>
  <c r="L2262" i="5"/>
  <c r="K2262" i="5"/>
  <c r="J2262" i="5"/>
  <c r="I2262" i="5"/>
  <c r="H2262" i="5"/>
  <c r="G2262" i="5"/>
  <c r="F2262" i="5"/>
  <c r="AF2262" i="5" s="1"/>
  <c r="E2262" i="5"/>
  <c r="D2262" i="5"/>
  <c r="AE2262" i="5" s="1"/>
  <c r="C2262" i="5"/>
  <c r="B2262" i="5"/>
  <c r="A2262" i="5"/>
  <c r="AD2261" i="5"/>
  <c r="AC2261" i="5"/>
  <c r="AB2261" i="5"/>
  <c r="AA2261" i="5"/>
  <c r="Z2261" i="5"/>
  <c r="Y2261" i="5"/>
  <c r="X2261" i="5"/>
  <c r="W2261" i="5"/>
  <c r="V2261" i="5"/>
  <c r="U2261" i="5"/>
  <c r="S2261" i="5"/>
  <c r="R2261" i="5"/>
  <c r="Q2261" i="5"/>
  <c r="P2261" i="5"/>
  <c r="O2261" i="5"/>
  <c r="N2261" i="5"/>
  <c r="M2261" i="5"/>
  <c r="L2261" i="5"/>
  <c r="K2261" i="5"/>
  <c r="J2261" i="5"/>
  <c r="I2261" i="5"/>
  <c r="H2261" i="5"/>
  <c r="G2261" i="5"/>
  <c r="F2261" i="5"/>
  <c r="E2261" i="5"/>
  <c r="D2261" i="5"/>
  <c r="C2261" i="5"/>
  <c r="B2261" i="5"/>
  <c r="A2261" i="5"/>
  <c r="AD2260" i="5"/>
  <c r="AC2260" i="5"/>
  <c r="AB2260" i="5"/>
  <c r="AA2260" i="5"/>
  <c r="Z2260" i="5"/>
  <c r="Y2260" i="5"/>
  <c r="X2260" i="5"/>
  <c r="W2260" i="5"/>
  <c r="V2260" i="5"/>
  <c r="U2260" i="5"/>
  <c r="S2260" i="5"/>
  <c r="R2260" i="5"/>
  <c r="Q2260" i="5"/>
  <c r="P2260" i="5"/>
  <c r="O2260" i="5"/>
  <c r="N2260" i="5"/>
  <c r="M2260" i="5"/>
  <c r="L2260" i="5"/>
  <c r="K2260" i="5"/>
  <c r="J2260" i="5"/>
  <c r="I2260" i="5"/>
  <c r="H2260" i="5"/>
  <c r="G2260" i="5"/>
  <c r="F2260" i="5"/>
  <c r="E2260" i="5"/>
  <c r="D2260" i="5"/>
  <c r="T2260" i="5" s="1"/>
  <c r="AF2260" i="5" s="1"/>
  <c r="C2260" i="5"/>
  <c r="B2260" i="5"/>
  <c r="A2260" i="5"/>
  <c r="AD2259" i="5"/>
  <c r="AC2259" i="5"/>
  <c r="AB2259" i="5"/>
  <c r="AA2259" i="5"/>
  <c r="Z2259" i="5"/>
  <c r="Y2259" i="5"/>
  <c r="X2259" i="5"/>
  <c r="W2259" i="5"/>
  <c r="V2259" i="5"/>
  <c r="U2259" i="5"/>
  <c r="T2259" i="5"/>
  <c r="AF2259" i="5" s="1"/>
  <c r="S2259" i="5"/>
  <c r="R2259" i="5"/>
  <c r="Q2259" i="5"/>
  <c r="P2259" i="5"/>
  <c r="O2259" i="5"/>
  <c r="N2259" i="5"/>
  <c r="M2259" i="5"/>
  <c r="L2259" i="5"/>
  <c r="K2259" i="5"/>
  <c r="J2259" i="5"/>
  <c r="I2259" i="5"/>
  <c r="H2259" i="5"/>
  <c r="G2259" i="5"/>
  <c r="F2259" i="5"/>
  <c r="E2259" i="5"/>
  <c r="D2259" i="5"/>
  <c r="AE2259" i="5" s="1"/>
  <c r="C2259" i="5"/>
  <c r="B2259" i="5"/>
  <c r="A2259" i="5"/>
  <c r="AD2258" i="5"/>
  <c r="AC2258" i="5"/>
  <c r="AB2258" i="5"/>
  <c r="AA2258" i="5"/>
  <c r="Z2258" i="5"/>
  <c r="Y2258" i="5"/>
  <c r="X2258" i="5"/>
  <c r="W2258" i="5"/>
  <c r="V2258" i="5"/>
  <c r="U2258" i="5"/>
  <c r="S2258" i="5"/>
  <c r="R2258" i="5"/>
  <c r="Q2258" i="5"/>
  <c r="P2258" i="5"/>
  <c r="O2258" i="5"/>
  <c r="N2258" i="5"/>
  <c r="M2258" i="5"/>
  <c r="L2258" i="5"/>
  <c r="K2258" i="5"/>
  <c r="J2258" i="5"/>
  <c r="I2258" i="5"/>
  <c r="H2258" i="5"/>
  <c r="G2258" i="5"/>
  <c r="F2258" i="5"/>
  <c r="E2258" i="5"/>
  <c r="D2258" i="5"/>
  <c r="C2258" i="5"/>
  <c r="B2258" i="5"/>
  <c r="A2258" i="5"/>
  <c r="AD2257" i="5"/>
  <c r="AC2257" i="5"/>
  <c r="AB2257" i="5"/>
  <c r="AA2257" i="5"/>
  <c r="Z2257" i="5"/>
  <c r="Y2257" i="5"/>
  <c r="X2257" i="5"/>
  <c r="W2257" i="5"/>
  <c r="V2257" i="5"/>
  <c r="U2257" i="5"/>
  <c r="T2257" i="5"/>
  <c r="AF2257" i="5" s="1"/>
  <c r="S2257" i="5"/>
  <c r="R2257" i="5"/>
  <c r="Q2257" i="5"/>
  <c r="P2257" i="5"/>
  <c r="O2257" i="5"/>
  <c r="N2257" i="5"/>
  <c r="M2257" i="5"/>
  <c r="L2257" i="5"/>
  <c r="K2257" i="5"/>
  <c r="J2257" i="5"/>
  <c r="I2257" i="5"/>
  <c r="H2257" i="5"/>
  <c r="G2257" i="5"/>
  <c r="F2257" i="5"/>
  <c r="E2257" i="5"/>
  <c r="D2257" i="5"/>
  <c r="AE2257" i="5" s="1"/>
  <c r="C2257" i="5"/>
  <c r="B2257" i="5"/>
  <c r="A2257" i="5"/>
  <c r="AD2256" i="5"/>
  <c r="AC2256" i="5"/>
  <c r="AB2256" i="5"/>
  <c r="AA2256" i="5"/>
  <c r="Z2256" i="5"/>
  <c r="Y2256" i="5"/>
  <c r="X2256" i="5"/>
  <c r="W2256" i="5"/>
  <c r="V2256" i="5"/>
  <c r="U2256" i="5"/>
  <c r="S2256" i="5"/>
  <c r="R2256" i="5"/>
  <c r="Q2256" i="5"/>
  <c r="P2256" i="5"/>
  <c r="O2256" i="5"/>
  <c r="N2256" i="5"/>
  <c r="M2256" i="5"/>
  <c r="L2256" i="5"/>
  <c r="K2256" i="5"/>
  <c r="J2256" i="5"/>
  <c r="I2256" i="5"/>
  <c r="H2256" i="5"/>
  <c r="G2256" i="5"/>
  <c r="F2256" i="5"/>
  <c r="E2256" i="5"/>
  <c r="D2256" i="5"/>
  <c r="C2256" i="5"/>
  <c r="B2256" i="5"/>
  <c r="A2256" i="5"/>
  <c r="AE2255" i="5"/>
  <c r="AD2255" i="5"/>
  <c r="AC2255" i="5"/>
  <c r="AB2255" i="5"/>
  <c r="AA2255" i="5"/>
  <c r="Z2255" i="5"/>
  <c r="Y2255" i="5"/>
  <c r="X2255" i="5"/>
  <c r="W2255" i="5"/>
  <c r="V2255" i="5"/>
  <c r="U2255" i="5"/>
  <c r="T2255" i="5"/>
  <c r="AF2255" i="5" s="1"/>
  <c r="S2255" i="5"/>
  <c r="R2255" i="5"/>
  <c r="Q2255" i="5"/>
  <c r="P2255" i="5"/>
  <c r="O2255" i="5"/>
  <c r="N2255" i="5"/>
  <c r="M2255" i="5"/>
  <c r="L2255" i="5"/>
  <c r="K2255" i="5"/>
  <c r="J2255" i="5"/>
  <c r="I2255" i="5"/>
  <c r="H2255" i="5"/>
  <c r="G2255" i="5"/>
  <c r="F2255" i="5"/>
  <c r="E2255" i="5"/>
  <c r="D2255" i="5"/>
  <c r="C2255" i="5"/>
  <c r="B2255" i="5"/>
  <c r="A2255" i="5"/>
  <c r="AE2254" i="5"/>
  <c r="AD2254" i="5"/>
  <c r="AC2254" i="5"/>
  <c r="AB2254" i="5"/>
  <c r="AA2254" i="5"/>
  <c r="Z2254" i="5"/>
  <c r="Y2254" i="5"/>
  <c r="X2254" i="5"/>
  <c r="W2254" i="5"/>
  <c r="V2254" i="5"/>
  <c r="U2254" i="5"/>
  <c r="T2254" i="5"/>
  <c r="AF2254" i="5" s="1"/>
  <c r="S2254" i="5"/>
  <c r="R2254" i="5"/>
  <c r="Q2254" i="5"/>
  <c r="P2254" i="5"/>
  <c r="O2254" i="5"/>
  <c r="N2254" i="5"/>
  <c r="M2254" i="5"/>
  <c r="L2254" i="5"/>
  <c r="K2254" i="5"/>
  <c r="J2254" i="5"/>
  <c r="I2254" i="5"/>
  <c r="H2254" i="5"/>
  <c r="G2254" i="5"/>
  <c r="F2254" i="5"/>
  <c r="E2254" i="5"/>
  <c r="D2254" i="5"/>
  <c r="C2254" i="5"/>
  <c r="B2254" i="5"/>
  <c r="A2254" i="5"/>
  <c r="AD2253" i="5"/>
  <c r="AC2253" i="5"/>
  <c r="AB2253" i="5"/>
  <c r="AA2253" i="5"/>
  <c r="Z2253" i="5"/>
  <c r="Y2253" i="5"/>
  <c r="X2253" i="5"/>
  <c r="W2253" i="5"/>
  <c r="V2253" i="5"/>
  <c r="U2253" i="5"/>
  <c r="S2253" i="5"/>
  <c r="R2253" i="5"/>
  <c r="Q2253" i="5"/>
  <c r="P2253" i="5"/>
  <c r="O2253" i="5"/>
  <c r="N2253" i="5"/>
  <c r="M2253" i="5"/>
  <c r="L2253" i="5"/>
  <c r="K2253" i="5"/>
  <c r="J2253" i="5"/>
  <c r="I2253" i="5"/>
  <c r="H2253" i="5"/>
  <c r="G2253" i="5"/>
  <c r="F2253" i="5"/>
  <c r="E2253" i="5"/>
  <c r="D2253" i="5"/>
  <c r="C2253" i="5"/>
  <c r="B2253" i="5"/>
  <c r="A2253" i="5"/>
  <c r="AD2252" i="5"/>
  <c r="AC2252" i="5"/>
  <c r="AB2252" i="5"/>
  <c r="AA2252" i="5"/>
  <c r="Z2252" i="5"/>
  <c r="Y2252" i="5"/>
  <c r="X2252" i="5"/>
  <c r="W2252" i="5"/>
  <c r="V2252" i="5"/>
  <c r="U2252" i="5"/>
  <c r="S2252" i="5"/>
  <c r="R2252" i="5"/>
  <c r="Q2252" i="5"/>
  <c r="P2252" i="5"/>
  <c r="O2252" i="5"/>
  <c r="N2252" i="5"/>
  <c r="M2252" i="5"/>
  <c r="L2252" i="5"/>
  <c r="K2252" i="5"/>
  <c r="J2252" i="5"/>
  <c r="I2252" i="5"/>
  <c r="H2252" i="5"/>
  <c r="G2252" i="5"/>
  <c r="F2252" i="5"/>
  <c r="E2252" i="5"/>
  <c r="D2252" i="5"/>
  <c r="T2252" i="5" s="1"/>
  <c r="AF2252" i="5" s="1"/>
  <c r="C2252" i="5"/>
  <c r="B2252" i="5"/>
  <c r="A2252" i="5"/>
  <c r="AE2251" i="5"/>
  <c r="AD2251" i="5"/>
  <c r="AC2251" i="5"/>
  <c r="AB2251" i="5"/>
  <c r="AA2251" i="5"/>
  <c r="Z2251" i="5"/>
  <c r="Y2251" i="5"/>
  <c r="X2251" i="5"/>
  <c r="W2251" i="5"/>
  <c r="V2251" i="5"/>
  <c r="U2251" i="5"/>
  <c r="T2251" i="5"/>
  <c r="AF2251" i="5" s="1"/>
  <c r="S2251" i="5"/>
  <c r="R2251" i="5"/>
  <c r="Q2251" i="5"/>
  <c r="P2251" i="5"/>
  <c r="O2251" i="5"/>
  <c r="N2251" i="5"/>
  <c r="M2251" i="5"/>
  <c r="L2251" i="5"/>
  <c r="K2251" i="5"/>
  <c r="J2251" i="5"/>
  <c r="I2251" i="5"/>
  <c r="H2251" i="5"/>
  <c r="G2251" i="5"/>
  <c r="F2251" i="5"/>
  <c r="E2251" i="5"/>
  <c r="D2251" i="5"/>
  <c r="C2251" i="5"/>
  <c r="B2251" i="5"/>
  <c r="A2251" i="5"/>
  <c r="AD2250" i="5"/>
  <c r="AC2250" i="5"/>
  <c r="AB2250" i="5"/>
  <c r="AA2250" i="5"/>
  <c r="Z2250" i="5"/>
  <c r="Y2250" i="5"/>
  <c r="X2250" i="5"/>
  <c r="W2250" i="5"/>
  <c r="V2250" i="5"/>
  <c r="U2250" i="5"/>
  <c r="S2250" i="5"/>
  <c r="R2250" i="5"/>
  <c r="Q2250" i="5"/>
  <c r="P2250" i="5"/>
  <c r="O2250" i="5"/>
  <c r="N2250" i="5"/>
  <c r="M2250" i="5"/>
  <c r="L2250" i="5"/>
  <c r="K2250" i="5"/>
  <c r="J2250" i="5"/>
  <c r="I2250" i="5"/>
  <c r="H2250" i="5"/>
  <c r="G2250" i="5"/>
  <c r="F2250" i="5"/>
  <c r="E2250" i="5"/>
  <c r="D2250" i="5"/>
  <c r="C2250" i="5"/>
  <c r="B2250" i="5"/>
  <c r="A2250" i="5"/>
  <c r="AD2249" i="5"/>
  <c r="AC2249" i="5"/>
  <c r="AB2249" i="5"/>
  <c r="AA2249" i="5"/>
  <c r="Z2249" i="5"/>
  <c r="Y2249" i="5"/>
  <c r="X2249" i="5"/>
  <c r="W2249" i="5"/>
  <c r="V2249" i="5"/>
  <c r="U2249" i="5"/>
  <c r="S2249" i="5"/>
  <c r="R2249" i="5"/>
  <c r="Q2249" i="5"/>
  <c r="P2249" i="5"/>
  <c r="O2249" i="5"/>
  <c r="N2249" i="5"/>
  <c r="M2249" i="5"/>
  <c r="L2249" i="5"/>
  <c r="K2249" i="5"/>
  <c r="J2249" i="5"/>
  <c r="I2249" i="5"/>
  <c r="H2249" i="5"/>
  <c r="G2249" i="5"/>
  <c r="F2249" i="5"/>
  <c r="E2249" i="5"/>
  <c r="D2249" i="5"/>
  <c r="T2249" i="5" s="1"/>
  <c r="AF2249" i="5" s="1"/>
  <c r="C2249" i="5"/>
  <c r="B2249" i="5"/>
  <c r="A2249" i="5"/>
  <c r="AE2248" i="5"/>
  <c r="AD2248" i="5"/>
  <c r="AC2248" i="5"/>
  <c r="AB2248" i="5"/>
  <c r="AA2248" i="5"/>
  <c r="Z2248" i="5"/>
  <c r="Y2248" i="5"/>
  <c r="X2248" i="5"/>
  <c r="W2248" i="5"/>
  <c r="V2248" i="5"/>
  <c r="U2248" i="5"/>
  <c r="T2248" i="5"/>
  <c r="S2248" i="5"/>
  <c r="R2248" i="5"/>
  <c r="Q2248" i="5"/>
  <c r="P2248" i="5"/>
  <c r="O2248" i="5"/>
  <c r="N2248" i="5"/>
  <c r="M2248" i="5"/>
  <c r="L2248" i="5"/>
  <c r="K2248" i="5"/>
  <c r="J2248" i="5"/>
  <c r="I2248" i="5"/>
  <c r="H2248" i="5"/>
  <c r="G2248" i="5"/>
  <c r="F2248" i="5"/>
  <c r="E2248" i="5"/>
  <c r="D2248" i="5"/>
  <c r="C2248" i="5"/>
  <c r="B2248" i="5"/>
  <c r="A2248" i="5"/>
  <c r="AD2247" i="5"/>
  <c r="AC2247" i="5"/>
  <c r="AB2247" i="5"/>
  <c r="AA2247" i="5"/>
  <c r="Z2247" i="5"/>
  <c r="Y2247" i="5"/>
  <c r="X2247" i="5"/>
  <c r="W2247" i="5"/>
  <c r="V2247" i="5"/>
  <c r="U2247" i="5"/>
  <c r="S2247" i="5"/>
  <c r="R2247" i="5"/>
  <c r="Q2247" i="5"/>
  <c r="P2247" i="5"/>
  <c r="O2247" i="5"/>
  <c r="N2247" i="5"/>
  <c r="M2247" i="5"/>
  <c r="L2247" i="5"/>
  <c r="K2247" i="5"/>
  <c r="J2247" i="5"/>
  <c r="I2247" i="5"/>
  <c r="H2247" i="5"/>
  <c r="G2247" i="5"/>
  <c r="F2247" i="5"/>
  <c r="E2247" i="5"/>
  <c r="D2247" i="5"/>
  <c r="C2247" i="5"/>
  <c r="B2247" i="5"/>
  <c r="A2247" i="5"/>
  <c r="AF2246" i="5"/>
  <c r="AD2246" i="5"/>
  <c r="AC2246" i="5"/>
  <c r="AB2246" i="5"/>
  <c r="AA2246" i="5"/>
  <c r="Z2246" i="5"/>
  <c r="Y2246" i="5"/>
  <c r="X2246" i="5"/>
  <c r="W2246" i="5"/>
  <c r="V2246" i="5"/>
  <c r="U2246" i="5"/>
  <c r="T2246" i="5"/>
  <c r="S2246" i="5"/>
  <c r="R2246" i="5"/>
  <c r="Q2246" i="5"/>
  <c r="P2246" i="5"/>
  <c r="O2246" i="5"/>
  <c r="N2246" i="5"/>
  <c r="M2246" i="5"/>
  <c r="L2246" i="5"/>
  <c r="K2246" i="5"/>
  <c r="J2246" i="5"/>
  <c r="I2246" i="5"/>
  <c r="H2246" i="5"/>
  <c r="G2246" i="5"/>
  <c r="F2246" i="5"/>
  <c r="E2246" i="5"/>
  <c r="D2246" i="5"/>
  <c r="AE2246" i="5" s="1"/>
  <c r="C2246" i="5"/>
  <c r="B2246" i="5"/>
  <c r="A2246" i="5"/>
  <c r="AD2245" i="5"/>
  <c r="AC2245" i="5"/>
  <c r="AB2245" i="5"/>
  <c r="AA2245" i="5"/>
  <c r="Z2245" i="5"/>
  <c r="Y2245" i="5"/>
  <c r="X2245" i="5"/>
  <c r="W2245" i="5"/>
  <c r="V2245" i="5"/>
  <c r="U2245" i="5"/>
  <c r="S2245" i="5"/>
  <c r="R2245" i="5"/>
  <c r="Q2245" i="5"/>
  <c r="P2245" i="5"/>
  <c r="O2245" i="5"/>
  <c r="N2245" i="5"/>
  <c r="M2245" i="5"/>
  <c r="L2245" i="5"/>
  <c r="K2245" i="5"/>
  <c r="J2245" i="5"/>
  <c r="I2245" i="5"/>
  <c r="H2245" i="5"/>
  <c r="G2245" i="5"/>
  <c r="F2245" i="5"/>
  <c r="E2245" i="5"/>
  <c r="D2245" i="5"/>
  <c r="C2245" i="5"/>
  <c r="B2245" i="5"/>
  <c r="A2245" i="5"/>
  <c r="AD2244" i="5"/>
  <c r="AC2244" i="5"/>
  <c r="AB2244" i="5"/>
  <c r="AA2244" i="5"/>
  <c r="Z2244" i="5"/>
  <c r="Y2244" i="5"/>
  <c r="X2244" i="5"/>
  <c r="W2244" i="5"/>
  <c r="V2244" i="5"/>
  <c r="U2244" i="5"/>
  <c r="T2244" i="5"/>
  <c r="S2244" i="5"/>
  <c r="R2244" i="5"/>
  <c r="Q2244" i="5"/>
  <c r="P2244" i="5"/>
  <c r="O2244" i="5"/>
  <c r="N2244" i="5"/>
  <c r="M2244" i="5"/>
  <c r="L2244" i="5"/>
  <c r="K2244" i="5"/>
  <c r="J2244" i="5"/>
  <c r="I2244" i="5"/>
  <c r="H2244" i="5"/>
  <c r="G2244" i="5"/>
  <c r="F2244" i="5"/>
  <c r="AF2244" i="5" s="1"/>
  <c r="E2244" i="5"/>
  <c r="D2244" i="5"/>
  <c r="AE2244" i="5" s="1"/>
  <c r="C2244" i="5"/>
  <c r="B2244" i="5"/>
  <c r="A2244" i="5"/>
  <c r="AE2243" i="5"/>
  <c r="AD2243" i="5"/>
  <c r="AC2243" i="5"/>
  <c r="AB2243" i="5"/>
  <c r="AA2243" i="5"/>
  <c r="Z2243" i="5"/>
  <c r="Y2243" i="5"/>
  <c r="X2243" i="5"/>
  <c r="W2243" i="5"/>
  <c r="V2243" i="5"/>
  <c r="U2243" i="5"/>
  <c r="T2243" i="5"/>
  <c r="AF2243" i="5" s="1"/>
  <c r="S2243" i="5"/>
  <c r="R2243" i="5"/>
  <c r="Q2243" i="5"/>
  <c r="P2243" i="5"/>
  <c r="O2243" i="5"/>
  <c r="N2243" i="5"/>
  <c r="M2243" i="5"/>
  <c r="L2243" i="5"/>
  <c r="K2243" i="5"/>
  <c r="J2243" i="5"/>
  <c r="I2243" i="5"/>
  <c r="H2243" i="5"/>
  <c r="G2243" i="5"/>
  <c r="F2243" i="5"/>
  <c r="E2243" i="5"/>
  <c r="D2243" i="5"/>
  <c r="C2243" i="5"/>
  <c r="B2243" i="5"/>
  <c r="A2243" i="5"/>
  <c r="AE2242" i="5"/>
  <c r="AD2242" i="5"/>
  <c r="AC2242" i="5"/>
  <c r="AB2242" i="5"/>
  <c r="AA2242" i="5"/>
  <c r="Z2242" i="5"/>
  <c r="Y2242" i="5"/>
  <c r="X2242" i="5"/>
  <c r="W2242" i="5"/>
  <c r="V2242" i="5"/>
  <c r="U2242" i="5"/>
  <c r="S2242" i="5"/>
  <c r="R2242" i="5"/>
  <c r="Q2242" i="5"/>
  <c r="P2242" i="5"/>
  <c r="O2242" i="5"/>
  <c r="N2242" i="5"/>
  <c r="M2242" i="5"/>
  <c r="L2242" i="5"/>
  <c r="K2242" i="5"/>
  <c r="J2242" i="5"/>
  <c r="I2242" i="5"/>
  <c r="H2242" i="5"/>
  <c r="G2242" i="5"/>
  <c r="F2242" i="5"/>
  <c r="E2242" i="5"/>
  <c r="D2242" i="5"/>
  <c r="T2242" i="5" s="1"/>
  <c r="C2242" i="5"/>
  <c r="B2242" i="5"/>
  <c r="A2242" i="5"/>
  <c r="AD2241" i="5"/>
  <c r="AC2241" i="5"/>
  <c r="AB2241" i="5"/>
  <c r="AA2241" i="5"/>
  <c r="Z2241" i="5"/>
  <c r="Y2241" i="5"/>
  <c r="X2241" i="5"/>
  <c r="W2241" i="5"/>
  <c r="V2241" i="5"/>
  <c r="U2241" i="5"/>
  <c r="S2241" i="5"/>
  <c r="R2241" i="5"/>
  <c r="Q2241" i="5"/>
  <c r="P2241" i="5"/>
  <c r="O2241" i="5"/>
  <c r="N2241" i="5"/>
  <c r="M2241" i="5"/>
  <c r="L2241" i="5"/>
  <c r="K2241" i="5"/>
  <c r="J2241" i="5"/>
  <c r="I2241" i="5"/>
  <c r="H2241" i="5"/>
  <c r="G2241" i="5"/>
  <c r="F2241" i="5"/>
  <c r="E2241" i="5"/>
  <c r="D2241" i="5"/>
  <c r="AE2241" i="5" s="1"/>
  <c r="C2241" i="5"/>
  <c r="B2241" i="5"/>
  <c r="A2241" i="5"/>
  <c r="AE2240" i="5"/>
  <c r="AD2240" i="5"/>
  <c r="AC2240" i="5"/>
  <c r="AB2240" i="5"/>
  <c r="AA2240" i="5"/>
  <c r="Z2240" i="5"/>
  <c r="Y2240" i="5"/>
  <c r="X2240" i="5"/>
  <c r="W2240" i="5"/>
  <c r="V2240" i="5"/>
  <c r="U2240" i="5"/>
  <c r="T2240" i="5"/>
  <c r="AF2240" i="5" s="1"/>
  <c r="S2240" i="5"/>
  <c r="R2240" i="5"/>
  <c r="Q2240" i="5"/>
  <c r="P2240" i="5"/>
  <c r="O2240" i="5"/>
  <c r="N2240" i="5"/>
  <c r="M2240" i="5"/>
  <c r="L2240" i="5"/>
  <c r="K2240" i="5"/>
  <c r="J2240" i="5"/>
  <c r="I2240" i="5"/>
  <c r="H2240" i="5"/>
  <c r="G2240" i="5"/>
  <c r="F2240" i="5"/>
  <c r="E2240" i="5"/>
  <c r="D2240" i="5"/>
  <c r="C2240" i="5"/>
  <c r="B2240" i="5"/>
  <c r="A2240" i="5"/>
  <c r="AD2239" i="5"/>
  <c r="AC2239" i="5"/>
  <c r="AB2239" i="5"/>
  <c r="AA2239" i="5"/>
  <c r="Z2239" i="5"/>
  <c r="Y2239" i="5"/>
  <c r="X2239" i="5"/>
  <c r="W2239" i="5"/>
  <c r="V2239" i="5"/>
  <c r="U2239" i="5"/>
  <c r="S2239" i="5"/>
  <c r="R2239" i="5"/>
  <c r="Q2239" i="5"/>
  <c r="P2239" i="5"/>
  <c r="O2239" i="5"/>
  <c r="N2239" i="5"/>
  <c r="M2239" i="5"/>
  <c r="L2239" i="5"/>
  <c r="K2239" i="5"/>
  <c r="J2239" i="5"/>
  <c r="I2239" i="5"/>
  <c r="H2239" i="5"/>
  <c r="G2239" i="5"/>
  <c r="F2239" i="5"/>
  <c r="E2239" i="5"/>
  <c r="D2239" i="5"/>
  <c r="C2239" i="5"/>
  <c r="B2239" i="5"/>
  <c r="A2239" i="5"/>
  <c r="AD2238" i="5"/>
  <c r="AC2238" i="5"/>
  <c r="AB2238" i="5"/>
  <c r="AA2238" i="5"/>
  <c r="Z2238" i="5"/>
  <c r="Y2238" i="5"/>
  <c r="X2238" i="5"/>
  <c r="W2238" i="5"/>
  <c r="V2238" i="5"/>
  <c r="U2238" i="5"/>
  <c r="S2238" i="5"/>
  <c r="R2238" i="5"/>
  <c r="Q2238" i="5"/>
  <c r="P2238" i="5"/>
  <c r="O2238" i="5"/>
  <c r="N2238" i="5"/>
  <c r="M2238" i="5"/>
  <c r="L2238" i="5"/>
  <c r="K2238" i="5"/>
  <c r="J2238" i="5"/>
  <c r="I2238" i="5"/>
  <c r="H2238" i="5"/>
  <c r="G2238" i="5"/>
  <c r="F2238" i="5"/>
  <c r="E2238" i="5"/>
  <c r="D2238" i="5"/>
  <c r="AE2238" i="5" s="1"/>
  <c r="C2238" i="5"/>
  <c r="B2238" i="5"/>
  <c r="A2238" i="5"/>
  <c r="AE2237" i="5"/>
  <c r="AD2237" i="5"/>
  <c r="AC2237" i="5"/>
  <c r="AB2237" i="5"/>
  <c r="AA2237" i="5"/>
  <c r="Z2237" i="5"/>
  <c r="Y2237" i="5"/>
  <c r="X2237" i="5"/>
  <c r="W2237" i="5"/>
  <c r="V2237" i="5"/>
  <c r="U2237" i="5"/>
  <c r="T2237" i="5"/>
  <c r="AF2237" i="5" s="1"/>
  <c r="S2237" i="5"/>
  <c r="R2237" i="5"/>
  <c r="Q2237" i="5"/>
  <c r="P2237" i="5"/>
  <c r="O2237" i="5"/>
  <c r="N2237" i="5"/>
  <c r="M2237" i="5"/>
  <c r="L2237" i="5"/>
  <c r="K2237" i="5"/>
  <c r="J2237" i="5"/>
  <c r="I2237" i="5"/>
  <c r="H2237" i="5"/>
  <c r="G2237" i="5"/>
  <c r="F2237" i="5"/>
  <c r="E2237" i="5"/>
  <c r="D2237" i="5"/>
  <c r="C2237" i="5"/>
  <c r="B2237" i="5"/>
  <c r="A2237" i="5"/>
  <c r="AD2236" i="5"/>
  <c r="AC2236" i="5"/>
  <c r="AB2236" i="5"/>
  <c r="AA2236" i="5"/>
  <c r="Z2236" i="5"/>
  <c r="Y2236" i="5"/>
  <c r="X2236" i="5"/>
  <c r="W2236" i="5"/>
  <c r="V2236" i="5"/>
  <c r="U2236" i="5"/>
  <c r="S2236" i="5"/>
  <c r="R2236" i="5"/>
  <c r="Q2236" i="5"/>
  <c r="P2236" i="5"/>
  <c r="O2236" i="5"/>
  <c r="N2236" i="5"/>
  <c r="M2236" i="5"/>
  <c r="L2236" i="5"/>
  <c r="K2236" i="5"/>
  <c r="J2236" i="5"/>
  <c r="I2236" i="5"/>
  <c r="H2236" i="5"/>
  <c r="G2236" i="5"/>
  <c r="F2236" i="5"/>
  <c r="E2236" i="5"/>
  <c r="D2236" i="5"/>
  <c r="C2236" i="5"/>
  <c r="B2236" i="5"/>
  <c r="A2236" i="5"/>
  <c r="AD2235" i="5"/>
  <c r="AC2235" i="5"/>
  <c r="AB2235" i="5"/>
  <c r="AA2235" i="5"/>
  <c r="Z2235" i="5"/>
  <c r="Y2235" i="5"/>
  <c r="X2235" i="5"/>
  <c r="W2235" i="5"/>
  <c r="V2235" i="5"/>
  <c r="U2235" i="5"/>
  <c r="T2235" i="5"/>
  <c r="AF2235" i="5" s="1"/>
  <c r="S2235" i="5"/>
  <c r="R2235" i="5"/>
  <c r="Q2235" i="5"/>
  <c r="P2235" i="5"/>
  <c r="O2235" i="5"/>
  <c r="N2235" i="5"/>
  <c r="M2235" i="5"/>
  <c r="L2235" i="5"/>
  <c r="K2235" i="5"/>
  <c r="J2235" i="5"/>
  <c r="I2235" i="5"/>
  <c r="H2235" i="5"/>
  <c r="G2235" i="5"/>
  <c r="F2235" i="5"/>
  <c r="E2235" i="5"/>
  <c r="D2235" i="5"/>
  <c r="AE2235" i="5" s="1"/>
  <c r="C2235" i="5"/>
  <c r="B2235" i="5"/>
  <c r="A2235" i="5"/>
  <c r="AD2234" i="5"/>
  <c r="AC2234" i="5"/>
  <c r="AB2234" i="5"/>
  <c r="AA2234" i="5"/>
  <c r="Z2234" i="5"/>
  <c r="Y2234" i="5"/>
  <c r="X2234" i="5"/>
  <c r="W2234" i="5"/>
  <c r="V2234" i="5"/>
  <c r="U2234" i="5"/>
  <c r="S2234" i="5"/>
  <c r="R2234" i="5"/>
  <c r="Q2234" i="5"/>
  <c r="P2234" i="5"/>
  <c r="O2234" i="5"/>
  <c r="N2234" i="5"/>
  <c r="M2234" i="5"/>
  <c r="L2234" i="5"/>
  <c r="K2234" i="5"/>
  <c r="J2234" i="5"/>
  <c r="I2234" i="5"/>
  <c r="H2234" i="5"/>
  <c r="G2234" i="5"/>
  <c r="F2234" i="5"/>
  <c r="E2234" i="5"/>
  <c r="D2234" i="5"/>
  <c r="T2234" i="5" s="1"/>
  <c r="AF2234" i="5" s="1"/>
  <c r="C2234" i="5"/>
  <c r="B2234" i="5"/>
  <c r="A2234" i="5"/>
  <c r="AD2233" i="5"/>
  <c r="AC2233" i="5"/>
  <c r="AB2233" i="5"/>
  <c r="AA2233" i="5"/>
  <c r="Z2233" i="5"/>
  <c r="Y2233" i="5"/>
  <c r="X2233" i="5"/>
  <c r="W2233" i="5"/>
  <c r="V2233" i="5"/>
  <c r="U2233" i="5"/>
  <c r="S2233" i="5"/>
  <c r="R2233" i="5"/>
  <c r="Q2233" i="5"/>
  <c r="P2233" i="5"/>
  <c r="O2233" i="5"/>
  <c r="N2233" i="5"/>
  <c r="M2233" i="5"/>
  <c r="L2233" i="5"/>
  <c r="K2233" i="5"/>
  <c r="J2233" i="5"/>
  <c r="I2233" i="5"/>
  <c r="H2233" i="5"/>
  <c r="G2233" i="5"/>
  <c r="F2233" i="5"/>
  <c r="E2233" i="5"/>
  <c r="D2233" i="5"/>
  <c r="C2233" i="5"/>
  <c r="B2233" i="5"/>
  <c r="A2233" i="5"/>
  <c r="AF2232" i="5"/>
  <c r="AD2232" i="5"/>
  <c r="AC2232" i="5"/>
  <c r="AB2232" i="5"/>
  <c r="AA2232" i="5"/>
  <c r="Z2232" i="5"/>
  <c r="Y2232" i="5"/>
  <c r="X2232" i="5"/>
  <c r="W2232" i="5"/>
  <c r="V2232" i="5"/>
  <c r="U2232" i="5"/>
  <c r="T2232" i="5"/>
  <c r="S2232" i="5"/>
  <c r="R2232" i="5"/>
  <c r="Q2232" i="5"/>
  <c r="P2232" i="5"/>
  <c r="O2232" i="5"/>
  <c r="N2232" i="5"/>
  <c r="M2232" i="5"/>
  <c r="L2232" i="5"/>
  <c r="K2232" i="5"/>
  <c r="J2232" i="5"/>
  <c r="I2232" i="5"/>
  <c r="H2232" i="5"/>
  <c r="G2232" i="5"/>
  <c r="F2232" i="5"/>
  <c r="E2232" i="5"/>
  <c r="D2232" i="5"/>
  <c r="AE2232" i="5" s="1"/>
  <c r="C2232" i="5"/>
  <c r="B2232" i="5"/>
  <c r="A2232" i="5"/>
  <c r="AE2231" i="5"/>
  <c r="AD2231" i="5"/>
  <c r="AC2231" i="5"/>
  <c r="AB2231" i="5"/>
  <c r="AA2231" i="5"/>
  <c r="Z2231" i="5"/>
  <c r="Y2231" i="5"/>
  <c r="X2231" i="5"/>
  <c r="W2231" i="5"/>
  <c r="V2231" i="5"/>
  <c r="U2231" i="5"/>
  <c r="S2231" i="5"/>
  <c r="R2231" i="5"/>
  <c r="Q2231" i="5"/>
  <c r="P2231" i="5"/>
  <c r="O2231" i="5"/>
  <c r="N2231" i="5"/>
  <c r="M2231" i="5"/>
  <c r="L2231" i="5"/>
  <c r="K2231" i="5"/>
  <c r="J2231" i="5"/>
  <c r="I2231" i="5"/>
  <c r="H2231" i="5"/>
  <c r="G2231" i="5"/>
  <c r="F2231" i="5"/>
  <c r="E2231" i="5"/>
  <c r="D2231" i="5"/>
  <c r="T2231" i="5" s="1"/>
  <c r="AF2231" i="5" s="1"/>
  <c r="C2231" i="5"/>
  <c r="B2231" i="5"/>
  <c r="A2231" i="5"/>
  <c r="AE2230" i="5"/>
  <c r="AD2230" i="5"/>
  <c r="AC2230" i="5"/>
  <c r="AB2230" i="5"/>
  <c r="AA2230" i="5"/>
  <c r="Z2230" i="5"/>
  <c r="Y2230" i="5"/>
  <c r="X2230" i="5"/>
  <c r="W2230" i="5"/>
  <c r="V2230" i="5"/>
  <c r="U2230" i="5"/>
  <c r="T2230" i="5"/>
  <c r="AF2230" i="5" s="1"/>
  <c r="S2230" i="5"/>
  <c r="R2230" i="5"/>
  <c r="Q2230" i="5"/>
  <c r="P2230" i="5"/>
  <c r="O2230" i="5"/>
  <c r="N2230" i="5"/>
  <c r="M2230" i="5"/>
  <c r="L2230" i="5"/>
  <c r="K2230" i="5"/>
  <c r="J2230" i="5"/>
  <c r="I2230" i="5"/>
  <c r="H2230" i="5"/>
  <c r="G2230" i="5"/>
  <c r="F2230" i="5"/>
  <c r="E2230" i="5"/>
  <c r="D2230" i="5"/>
  <c r="C2230" i="5"/>
  <c r="B2230" i="5"/>
  <c r="A2230" i="5"/>
  <c r="AD2229" i="5"/>
  <c r="AC2229" i="5"/>
  <c r="AB2229" i="5"/>
  <c r="AA2229" i="5"/>
  <c r="Z2229" i="5"/>
  <c r="Y2229" i="5"/>
  <c r="X2229" i="5"/>
  <c r="W2229" i="5"/>
  <c r="V2229" i="5"/>
  <c r="U2229" i="5"/>
  <c r="T2229" i="5"/>
  <c r="AF2229" i="5" s="1"/>
  <c r="S2229" i="5"/>
  <c r="R2229" i="5"/>
  <c r="Q2229" i="5"/>
  <c r="P2229" i="5"/>
  <c r="O2229" i="5"/>
  <c r="N2229" i="5"/>
  <c r="M2229" i="5"/>
  <c r="L2229" i="5"/>
  <c r="K2229" i="5"/>
  <c r="J2229" i="5"/>
  <c r="I2229" i="5"/>
  <c r="H2229" i="5"/>
  <c r="G2229" i="5"/>
  <c r="F2229" i="5"/>
  <c r="E2229" i="5"/>
  <c r="D2229" i="5"/>
  <c r="AE2229" i="5" s="1"/>
  <c r="C2229" i="5"/>
  <c r="B2229" i="5"/>
  <c r="A2229" i="5"/>
  <c r="AD2228" i="5"/>
  <c r="AC2228" i="5"/>
  <c r="AB2228" i="5"/>
  <c r="AA2228" i="5"/>
  <c r="Z2228" i="5"/>
  <c r="Y2228" i="5"/>
  <c r="X2228" i="5"/>
  <c r="W2228" i="5"/>
  <c r="V2228" i="5"/>
  <c r="U2228" i="5"/>
  <c r="S2228" i="5"/>
  <c r="R2228" i="5"/>
  <c r="Q2228" i="5"/>
  <c r="P2228" i="5"/>
  <c r="O2228" i="5"/>
  <c r="N2228" i="5"/>
  <c r="M2228" i="5"/>
  <c r="L2228" i="5"/>
  <c r="K2228" i="5"/>
  <c r="J2228" i="5"/>
  <c r="I2228" i="5"/>
  <c r="H2228" i="5"/>
  <c r="G2228" i="5"/>
  <c r="F2228" i="5"/>
  <c r="E2228" i="5"/>
  <c r="D2228" i="5"/>
  <c r="C2228" i="5"/>
  <c r="B2228" i="5"/>
  <c r="A2228" i="5"/>
  <c r="AD2227" i="5"/>
  <c r="AC2227" i="5"/>
  <c r="AB2227" i="5"/>
  <c r="AA2227" i="5"/>
  <c r="Z2227" i="5"/>
  <c r="Y2227" i="5"/>
  <c r="X2227" i="5"/>
  <c r="W2227" i="5"/>
  <c r="V2227" i="5"/>
  <c r="U2227" i="5"/>
  <c r="S2227" i="5"/>
  <c r="R2227" i="5"/>
  <c r="Q2227" i="5"/>
  <c r="P2227" i="5"/>
  <c r="O2227" i="5"/>
  <c r="N2227" i="5"/>
  <c r="M2227" i="5"/>
  <c r="L2227" i="5"/>
  <c r="K2227" i="5"/>
  <c r="J2227" i="5"/>
  <c r="I2227" i="5"/>
  <c r="H2227" i="5"/>
  <c r="G2227" i="5"/>
  <c r="F2227" i="5"/>
  <c r="E2227" i="5"/>
  <c r="D2227" i="5"/>
  <c r="T2227" i="5" s="1"/>
  <c r="AF2227" i="5" s="1"/>
  <c r="C2227" i="5"/>
  <c r="B2227" i="5"/>
  <c r="A2227" i="5"/>
  <c r="AD2226" i="5"/>
  <c r="AC2226" i="5"/>
  <c r="AB2226" i="5"/>
  <c r="AA2226" i="5"/>
  <c r="Z2226" i="5"/>
  <c r="Y2226" i="5"/>
  <c r="X2226" i="5"/>
  <c r="W2226" i="5"/>
  <c r="V2226" i="5"/>
  <c r="U2226" i="5"/>
  <c r="T2226" i="5"/>
  <c r="AF2226" i="5" s="1"/>
  <c r="S2226" i="5"/>
  <c r="R2226" i="5"/>
  <c r="Q2226" i="5"/>
  <c r="P2226" i="5"/>
  <c r="O2226" i="5"/>
  <c r="N2226" i="5"/>
  <c r="M2226" i="5"/>
  <c r="L2226" i="5"/>
  <c r="K2226" i="5"/>
  <c r="J2226" i="5"/>
  <c r="I2226" i="5"/>
  <c r="H2226" i="5"/>
  <c r="G2226" i="5"/>
  <c r="F2226" i="5"/>
  <c r="E2226" i="5"/>
  <c r="D2226" i="5"/>
  <c r="AE2226" i="5" s="1"/>
  <c r="C2226" i="5"/>
  <c r="B2226" i="5"/>
  <c r="A2226" i="5"/>
  <c r="AD2225" i="5"/>
  <c r="AC2225" i="5"/>
  <c r="AB2225" i="5"/>
  <c r="AA2225" i="5"/>
  <c r="Z2225" i="5"/>
  <c r="Y2225" i="5"/>
  <c r="X2225" i="5"/>
  <c r="W2225" i="5"/>
  <c r="V2225" i="5"/>
  <c r="U2225" i="5"/>
  <c r="S2225" i="5"/>
  <c r="R2225" i="5"/>
  <c r="Q2225" i="5"/>
  <c r="P2225" i="5"/>
  <c r="O2225" i="5"/>
  <c r="N2225" i="5"/>
  <c r="M2225" i="5"/>
  <c r="L2225" i="5"/>
  <c r="K2225" i="5"/>
  <c r="J2225" i="5"/>
  <c r="I2225" i="5"/>
  <c r="H2225" i="5"/>
  <c r="G2225" i="5"/>
  <c r="F2225" i="5"/>
  <c r="E2225" i="5"/>
  <c r="D2225" i="5"/>
  <c r="C2225" i="5"/>
  <c r="B2225" i="5"/>
  <c r="A2225" i="5"/>
  <c r="AD2224" i="5"/>
  <c r="AC2224" i="5"/>
  <c r="AB2224" i="5"/>
  <c r="AA2224" i="5"/>
  <c r="Z2224" i="5"/>
  <c r="Y2224" i="5"/>
  <c r="X2224" i="5"/>
  <c r="W2224" i="5"/>
  <c r="V2224" i="5"/>
  <c r="U2224" i="5"/>
  <c r="S2224" i="5"/>
  <c r="R2224" i="5"/>
  <c r="Q2224" i="5"/>
  <c r="P2224" i="5"/>
  <c r="O2224" i="5"/>
  <c r="N2224" i="5"/>
  <c r="M2224" i="5"/>
  <c r="L2224" i="5"/>
  <c r="K2224" i="5"/>
  <c r="J2224" i="5"/>
  <c r="I2224" i="5"/>
  <c r="H2224" i="5"/>
  <c r="G2224" i="5"/>
  <c r="F2224" i="5"/>
  <c r="E2224" i="5"/>
  <c r="D2224" i="5"/>
  <c r="T2224" i="5" s="1"/>
  <c r="AF2224" i="5" s="1"/>
  <c r="C2224" i="5"/>
  <c r="B2224" i="5"/>
  <c r="A2224" i="5"/>
  <c r="AD2223" i="5"/>
  <c r="AC2223" i="5"/>
  <c r="AB2223" i="5"/>
  <c r="AA2223" i="5"/>
  <c r="Z2223" i="5"/>
  <c r="Y2223" i="5"/>
  <c r="X2223" i="5"/>
  <c r="W2223" i="5"/>
  <c r="V2223" i="5"/>
  <c r="U2223" i="5"/>
  <c r="T2223" i="5"/>
  <c r="S2223" i="5"/>
  <c r="R2223" i="5"/>
  <c r="Q2223" i="5"/>
  <c r="P2223" i="5"/>
  <c r="O2223" i="5"/>
  <c r="N2223" i="5"/>
  <c r="M2223" i="5"/>
  <c r="L2223" i="5"/>
  <c r="K2223" i="5"/>
  <c r="J2223" i="5"/>
  <c r="I2223" i="5"/>
  <c r="H2223" i="5"/>
  <c r="G2223" i="5"/>
  <c r="F2223" i="5"/>
  <c r="AF2223" i="5" s="1"/>
  <c r="E2223" i="5"/>
  <c r="D2223" i="5"/>
  <c r="AE2223" i="5" s="1"/>
  <c r="C2223" i="5"/>
  <c r="B2223" i="5"/>
  <c r="A2223" i="5"/>
  <c r="AD2222" i="5"/>
  <c r="AC2222" i="5"/>
  <c r="AB2222" i="5"/>
  <c r="AA2222" i="5"/>
  <c r="Z2222" i="5"/>
  <c r="Y2222" i="5"/>
  <c r="X2222" i="5"/>
  <c r="W2222" i="5"/>
  <c r="V2222" i="5"/>
  <c r="U2222" i="5"/>
  <c r="S2222" i="5"/>
  <c r="R2222" i="5"/>
  <c r="Q2222" i="5"/>
  <c r="P2222" i="5"/>
  <c r="O2222" i="5"/>
  <c r="N2222" i="5"/>
  <c r="M2222" i="5"/>
  <c r="L2222" i="5"/>
  <c r="K2222" i="5"/>
  <c r="J2222" i="5"/>
  <c r="I2222" i="5"/>
  <c r="H2222" i="5"/>
  <c r="G2222" i="5"/>
  <c r="F2222" i="5"/>
  <c r="E2222" i="5"/>
  <c r="D2222" i="5"/>
  <c r="C2222" i="5"/>
  <c r="B2222" i="5"/>
  <c r="A2222" i="5"/>
  <c r="AF2221" i="5"/>
  <c r="AD2221" i="5"/>
  <c r="AC2221" i="5"/>
  <c r="AB2221" i="5"/>
  <c r="AA2221" i="5"/>
  <c r="Z2221" i="5"/>
  <c r="Y2221" i="5"/>
  <c r="X2221" i="5"/>
  <c r="W2221" i="5"/>
  <c r="V2221" i="5"/>
  <c r="U2221" i="5"/>
  <c r="T2221" i="5"/>
  <c r="S2221" i="5"/>
  <c r="R2221" i="5"/>
  <c r="Q2221" i="5"/>
  <c r="P2221" i="5"/>
  <c r="O2221" i="5"/>
  <c r="N2221" i="5"/>
  <c r="M2221" i="5"/>
  <c r="L2221" i="5"/>
  <c r="K2221" i="5"/>
  <c r="J2221" i="5"/>
  <c r="I2221" i="5"/>
  <c r="H2221" i="5"/>
  <c r="G2221" i="5"/>
  <c r="F2221" i="5"/>
  <c r="E2221" i="5"/>
  <c r="D2221" i="5"/>
  <c r="AE2221" i="5" s="1"/>
  <c r="C2221" i="5"/>
  <c r="B2221" i="5"/>
  <c r="A2221" i="5"/>
  <c r="AD2220" i="5"/>
  <c r="AC2220" i="5"/>
  <c r="AB2220" i="5"/>
  <c r="AA2220" i="5"/>
  <c r="Z2220" i="5"/>
  <c r="Y2220" i="5"/>
  <c r="X2220" i="5"/>
  <c r="W2220" i="5"/>
  <c r="V2220" i="5"/>
  <c r="U2220" i="5"/>
  <c r="S2220" i="5"/>
  <c r="R2220" i="5"/>
  <c r="Q2220" i="5"/>
  <c r="P2220" i="5"/>
  <c r="O2220" i="5"/>
  <c r="N2220" i="5"/>
  <c r="M2220" i="5"/>
  <c r="L2220" i="5"/>
  <c r="K2220" i="5"/>
  <c r="J2220" i="5"/>
  <c r="I2220" i="5"/>
  <c r="H2220" i="5"/>
  <c r="G2220" i="5"/>
  <c r="F2220" i="5"/>
  <c r="E2220" i="5"/>
  <c r="D2220" i="5"/>
  <c r="C2220" i="5"/>
  <c r="B2220" i="5"/>
  <c r="A2220" i="5"/>
  <c r="AE2219" i="5"/>
  <c r="AD2219" i="5"/>
  <c r="AC2219" i="5"/>
  <c r="AB2219" i="5"/>
  <c r="AA2219" i="5"/>
  <c r="Z2219" i="5"/>
  <c r="Y2219" i="5"/>
  <c r="X2219" i="5"/>
  <c r="W2219" i="5"/>
  <c r="V2219" i="5"/>
  <c r="U2219" i="5"/>
  <c r="T2219" i="5"/>
  <c r="AF2219" i="5" s="1"/>
  <c r="S2219" i="5"/>
  <c r="R2219" i="5"/>
  <c r="Q2219" i="5"/>
  <c r="P2219" i="5"/>
  <c r="O2219" i="5"/>
  <c r="N2219" i="5"/>
  <c r="M2219" i="5"/>
  <c r="L2219" i="5"/>
  <c r="K2219" i="5"/>
  <c r="J2219" i="5"/>
  <c r="I2219" i="5"/>
  <c r="H2219" i="5"/>
  <c r="G2219" i="5"/>
  <c r="F2219" i="5"/>
  <c r="E2219" i="5"/>
  <c r="D2219" i="5"/>
  <c r="C2219" i="5"/>
  <c r="B2219" i="5"/>
  <c r="A2219" i="5"/>
  <c r="AE2218" i="5"/>
  <c r="AD2218" i="5"/>
  <c r="AC2218" i="5"/>
  <c r="AB2218" i="5"/>
  <c r="AA2218" i="5"/>
  <c r="Z2218" i="5"/>
  <c r="Y2218" i="5"/>
  <c r="X2218" i="5"/>
  <c r="W2218" i="5"/>
  <c r="V2218" i="5"/>
  <c r="U2218" i="5"/>
  <c r="T2218" i="5"/>
  <c r="AF2218" i="5" s="1"/>
  <c r="S2218" i="5"/>
  <c r="R2218" i="5"/>
  <c r="Q2218" i="5"/>
  <c r="P2218" i="5"/>
  <c r="O2218" i="5"/>
  <c r="N2218" i="5"/>
  <c r="M2218" i="5"/>
  <c r="L2218" i="5"/>
  <c r="K2218" i="5"/>
  <c r="J2218" i="5"/>
  <c r="I2218" i="5"/>
  <c r="H2218" i="5"/>
  <c r="G2218" i="5"/>
  <c r="F2218" i="5"/>
  <c r="E2218" i="5"/>
  <c r="D2218" i="5"/>
  <c r="C2218" i="5"/>
  <c r="B2218" i="5"/>
  <c r="A2218" i="5"/>
  <c r="AD2217" i="5"/>
  <c r="AC2217" i="5"/>
  <c r="AB2217" i="5"/>
  <c r="AA2217" i="5"/>
  <c r="Z2217" i="5"/>
  <c r="Y2217" i="5"/>
  <c r="X2217" i="5"/>
  <c r="W2217" i="5"/>
  <c r="V2217" i="5"/>
  <c r="U2217" i="5"/>
  <c r="S2217" i="5"/>
  <c r="R2217" i="5"/>
  <c r="Q2217" i="5"/>
  <c r="P2217" i="5"/>
  <c r="O2217" i="5"/>
  <c r="N2217" i="5"/>
  <c r="M2217" i="5"/>
  <c r="L2217" i="5"/>
  <c r="K2217" i="5"/>
  <c r="J2217" i="5"/>
  <c r="I2217" i="5"/>
  <c r="H2217" i="5"/>
  <c r="G2217" i="5"/>
  <c r="F2217" i="5"/>
  <c r="E2217" i="5"/>
  <c r="D2217" i="5"/>
  <c r="C2217" i="5"/>
  <c r="B2217" i="5"/>
  <c r="A2217" i="5"/>
  <c r="AD2216" i="5"/>
  <c r="AC2216" i="5"/>
  <c r="AB2216" i="5"/>
  <c r="AA2216" i="5"/>
  <c r="Z2216" i="5"/>
  <c r="Y2216" i="5"/>
  <c r="X2216" i="5"/>
  <c r="W2216" i="5"/>
  <c r="V2216" i="5"/>
  <c r="U2216" i="5"/>
  <c r="S2216" i="5"/>
  <c r="R2216" i="5"/>
  <c r="Q2216" i="5"/>
  <c r="P2216" i="5"/>
  <c r="O2216" i="5"/>
  <c r="N2216" i="5"/>
  <c r="M2216" i="5"/>
  <c r="L2216" i="5"/>
  <c r="K2216" i="5"/>
  <c r="J2216" i="5"/>
  <c r="I2216" i="5"/>
  <c r="H2216" i="5"/>
  <c r="G2216" i="5"/>
  <c r="F2216" i="5"/>
  <c r="E2216" i="5"/>
  <c r="D2216" i="5"/>
  <c r="T2216" i="5" s="1"/>
  <c r="AF2216" i="5" s="1"/>
  <c r="C2216" i="5"/>
  <c r="B2216" i="5"/>
  <c r="A2216" i="5"/>
  <c r="AE2215" i="5"/>
  <c r="AD2215" i="5"/>
  <c r="AC2215" i="5"/>
  <c r="AB2215" i="5"/>
  <c r="AA2215" i="5"/>
  <c r="Z2215" i="5"/>
  <c r="Y2215" i="5"/>
  <c r="X2215" i="5"/>
  <c r="W2215" i="5"/>
  <c r="V2215" i="5"/>
  <c r="U2215" i="5"/>
  <c r="T2215" i="5"/>
  <c r="AF2215" i="5" s="1"/>
  <c r="S2215" i="5"/>
  <c r="R2215" i="5"/>
  <c r="Q2215" i="5"/>
  <c r="P2215" i="5"/>
  <c r="O2215" i="5"/>
  <c r="N2215" i="5"/>
  <c r="M2215" i="5"/>
  <c r="L2215" i="5"/>
  <c r="K2215" i="5"/>
  <c r="J2215" i="5"/>
  <c r="I2215" i="5"/>
  <c r="H2215" i="5"/>
  <c r="G2215" i="5"/>
  <c r="F2215" i="5"/>
  <c r="E2215" i="5"/>
  <c r="D2215" i="5"/>
  <c r="C2215" i="5"/>
  <c r="B2215" i="5"/>
  <c r="A2215" i="5"/>
  <c r="AD2214" i="5"/>
  <c r="AC2214" i="5"/>
  <c r="AB2214" i="5"/>
  <c r="AA2214" i="5"/>
  <c r="Z2214" i="5"/>
  <c r="Y2214" i="5"/>
  <c r="X2214" i="5"/>
  <c r="W2214" i="5"/>
  <c r="V2214" i="5"/>
  <c r="U2214" i="5"/>
  <c r="S2214" i="5"/>
  <c r="R2214" i="5"/>
  <c r="Q2214" i="5"/>
  <c r="P2214" i="5"/>
  <c r="O2214" i="5"/>
  <c r="N2214" i="5"/>
  <c r="M2214" i="5"/>
  <c r="L2214" i="5"/>
  <c r="K2214" i="5"/>
  <c r="J2214" i="5"/>
  <c r="I2214" i="5"/>
  <c r="H2214" i="5"/>
  <c r="G2214" i="5"/>
  <c r="F2214" i="5"/>
  <c r="E2214" i="5"/>
  <c r="D2214" i="5"/>
  <c r="C2214" i="5"/>
  <c r="B2214" i="5"/>
  <c r="A2214" i="5"/>
  <c r="AD2213" i="5"/>
  <c r="AC2213" i="5"/>
  <c r="AB2213" i="5"/>
  <c r="AA2213" i="5"/>
  <c r="Z2213" i="5"/>
  <c r="Y2213" i="5"/>
  <c r="X2213" i="5"/>
  <c r="W2213" i="5"/>
  <c r="V2213" i="5"/>
  <c r="U2213" i="5"/>
  <c r="S2213" i="5"/>
  <c r="R2213" i="5"/>
  <c r="Q2213" i="5"/>
  <c r="P2213" i="5"/>
  <c r="O2213" i="5"/>
  <c r="N2213" i="5"/>
  <c r="M2213" i="5"/>
  <c r="L2213" i="5"/>
  <c r="K2213" i="5"/>
  <c r="J2213" i="5"/>
  <c r="I2213" i="5"/>
  <c r="H2213" i="5"/>
  <c r="G2213" i="5"/>
  <c r="F2213" i="5"/>
  <c r="E2213" i="5"/>
  <c r="D2213" i="5"/>
  <c r="T2213" i="5" s="1"/>
  <c r="AF2213" i="5" s="1"/>
  <c r="C2213" i="5"/>
  <c r="B2213" i="5"/>
  <c r="A2213" i="5"/>
  <c r="AE2212" i="5"/>
  <c r="AD2212" i="5"/>
  <c r="AC2212" i="5"/>
  <c r="AB2212" i="5"/>
  <c r="AA2212" i="5"/>
  <c r="Z2212" i="5"/>
  <c r="Y2212" i="5"/>
  <c r="X2212" i="5"/>
  <c r="W2212" i="5"/>
  <c r="V2212" i="5"/>
  <c r="U2212" i="5"/>
  <c r="T2212" i="5"/>
  <c r="AF2212" i="5" s="1"/>
  <c r="S2212" i="5"/>
  <c r="R2212" i="5"/>
  <c r="Q2212" i="5"/>
  <c r="P2212" i="5"/>
  <c r="O2212" i="5"/>
  <c r="N2212" i="5"/>
  <c r="M2212" i="5"/>
  <c r="L2212" i="5"/>
  <c r="K2212" i="5"/>
  <c r="J2212" i="5"/>
  <c r="I2212" i="5"/>
  <c r="H2212" i="5"/>
  <c r="G2212" i="5"/>
  <c r="F2212" i="5"/>
  <c r="E2212" i="5"/>
  <c r="D2212" i="5"/>
  <c r="C2212" i="5"/>
  <c r="B2212" i="5"/>
  <c r="A2212" i="5"/>
  <c r="AD2211" i="5"/>
  <c r="AC2211" i="5"/>
  <c r="AB2211" i="5"/>
  <c r="AA2211" i="5"/>
  <c r="Z2211" i="5"/>
  <c r="Y2211" i="5"/>
  <c r="X2211" i="5"/>
  <c r="W2211" i="5"/>
  <c r="V2211" i="5"/>
  <c r="U2211" i="5"/>
  <c r="S2211" i="5"/>
  <c r="R2211" i="5"/>
  <c r="Q2211" i="5"/>
  <c r="P2211" i="5"/>
  <c r="O2211" i="5"/>
  <c r="N2211" i="5"/>
  <c r="M2211" i="5"/>
  <c r="L2211" i="5"/>
  <c r="K2211" i="5"/>
  <c r="J2211" i="5"/>
  <c r="I2211" i="5"/>
  <c r="H2211" i="5"/>
  <c r="G2211" i="5"/>
  <c r="F2211" i="5"/>
  <c r="E2211" i="5"/>
  <c r="D2211" i="5"/>
  <c r="C2211" i="5"/>
  <c r="B2211" i="5"/>
  <c r="A2211" i="5"/>
  <c r="AF2210" i="5"/>
  <c r="AD2210" i="5"/>
  <c r="AC2210" i="5"/>
  <c r="AB2210" i="5"/>
  <c r="AA2210" i="5"/>
  <c r="Z2210" i="5"/>
  <c r="Y2210" i="5"/>
  <c r="X2210" i="5"/>
  <c r="W2210" i="5"/>
  <c r="V2210" i="5"/>
  <c r="U2210" i="5"/>
  <c r="T2210" i="5"/>
  <c r="S2210" i="5"/>
  <c r="R2210" i="5"/>
  <c r="Q2210" i="5"/>
  <c r="P2210" i="5"/>
  <c r="O2210" i="5"/>
  <c r="N2210" i="5"/>
  <c r="M2210" i="5"/>
  <c r="L2210" i="5"/>
  <c r="K2210" i="5"/>
  <c r="J2210" i="5"/>
  <c r="I2210" i="5"/>
  <c r="H2210" i="5"/>
  <c r="G2210" i="5"/>
  <c r="F2210" i="5"/>
  <c r="E2210" i="5"/>
  <c r="D2210" i="5"/>
  <c r="AE2210" i="5" s="1"/>
  <c r="C2210" i="5"/>
  <c r="B2210" i="5"/>
  <c r="A2210" i="5"/>
  <c r="AE2209" i="5"/>
  <c r="AD2209" i="5"/>
  <c r="AC2209" i="5"/>
  <c r="AB2209" i="5"/>
  <c r="AA2209" i="5"/>
  <c r="Z2209" i="5"/>
  <c r="Y2209" i="5"/>
  <c r="X2209" i="5"/>
  <c r="W2209" i="5"/>
  <c r="V2209" i="5"/>
  <c r="U2209" i="5"/>
  <c r="T2209" i="5"/>
  <c r="AF2209" i="5" s="1"/>
  <c r="S2209" i="5"/>
  <c r="R2209" i="5"/>
  <c r="Q2209" i="5"/>
  <c r="P2209" i="5"/>
  <c r="O2209" i="5"/>
  <c r="N2209" i="5"/>
  <c r="M2209" i="5"/>
  <c r="L2209" i="5"/>
  <c r="K2209" i="5"/>
  <c r="J2209" i="5"/>
  <c r="I2209" i="5"/>
  <c r="H2209" i="5"/>
  <c r="G2209" i="5"/>
  <c r="F2209" i="5"/>
  <c r="E2209" i="5"/>
  <c r="D2209" i="5"/>
  <c r="C2209" i="5"/>
  <c r="B2209" i="5"/>
  <c r="A2209" i="5"/>
  <c r="AD2208" i="5"/>
  <c r="AC2208" i="5"/>
  <c r="AB2208" i="5"/>
  <c r="AA2208" i="5"/>
  <c r="Z2208" i="5"/>
  <c r="Y2208" i="5"/>
  <c r="X2208" i="5"/>
  <c r="W2208" i="5"/>
  <c r="V2208" i="5"/>
  <c r="U2208" i="5"/>
  <c r="T2208" i="5"/>
  <c r="S2208" i="5"/>
  <c r="R2208" i="5"/>
  <c r="Q2208" i="5"/>
  <c r="P2208" i="5"/>
  <c r="O2208" i="5"/>
  <c r="N2208" i="5"/>
  <c r="M2208" i="5"/>
  <c r="L2208" i="5"/>
  <c r="K2208" i="5"/>
  <c r="J2208" i="5"/>
  <c r="I2208" i="5"/>
  <c r="H2208" i="5"/>
  <c r="G2208" i="5"/>
  <c r="F2208" i="5"/>
  <c r="AF2208" i="5" s="1"/>
  <c r="E2208" i="5"/>
  <c r="D2208" i="5"/>
  <c r="AE2208" i="5" s="1"/>
  <c r="C2208" i="5"/>
  <c r="B2208" i="5"/>
  <c r="A2208" i="5"/>
  <c r="AE2207" i="5"/>
  <c r="AD2207" i="5"/>
  <c r="AC2207" i="5"/>
  <c r="AB2207" i="5"/>
  <c r="AA2207" i="5"/>
  <c r="Z2207" i="5"/>
  <c r="Y2207" i="5"/>
  <c r="X2207" i="5"/>
  <c r="W2207" i="5"/>
  <c r="V2207" i="5"/>
  <c r="U2207" i="5"/>
  <c r="T2207" i="5"/>
  <c r="AF2207" i="5" s="1"/>
  <c r="S2207" i="5"/>
  <c r="R2207" i="5"/>
  <c r="Q2207" i="5"/>
  <c r="P2207" i="5"/>
  <c r="O2207" i="5"/>
  <c r="N2207" i="5"/>
  <c r="M2207" i="5"/>
  <c r="L2207" i="5"/>
  <c r="K2207" i="5"/>
  <c r="J2207" i="5"/>
  <c r="I2207" i="5"/>
  <c r="H2207" i="5"/>
  <c r="G2207" i="5"/>
  <c r="F2207" i="5"/>
  <c r="E2207" i="5"/>
  <c r="D2207" i="5"/>
  <c r="C2207" i="5"/>
  <c r="B2207" i="5"/>
  <c r="A2207" i="5"/>
  <c r="AE2206" i="5"/>
  <c r="AD2206" i="5"/>
  <c r="AC2206" i="5"/>
  <c r="AB2206" i="5"/>
  <c r="AA2206" i="5"/>
  <c r="Z2206" i="5"/>
  <c r="Y2206" i="5"/>
  <c r="X2206" i="5"/>
  <c r="W2206" i="5"/>
  <c r="V2206" i="5"/>
  <c r="U2206" i="5"/>
  <c r="S2206" i="5"/>
  <c r="R2206" i="5"/>
  <c r="Q2206" i="5"/>
  <c r="P2206" i="5"/>
  <c r="O2206" i="5"/>
  <c r="N2206" i="5"/>
  <c r="M2206" i="5"/>
  <c r="L2206" i="5"/>
  <c r="K2206" i="5"/>
  <c r="J2206" i="5"/>
  <c r="I2206" i="5"/>
  <c r="H2206" i="5"/>
  <c r="G2206" i="5"/>
  <c r="F2206" i="5"/>
  <c r="E2206" i="5"/>
  <c r="D2206" i="5"/>
  <c r="T2206" i="5" s="1"/>
  <c r="C2206" i="5"/>
  <c r="B2206" i="5"/>
  <c r="A2206" i="5"/>
  <c r="AD2205" i="5"/>
  <c r="AC2205" i="5"/>
  <c r="AB2205" i="5"/>
  <c r="AA2205" i="5"/>
  <c r="Z2205" i="5"/>
  <c r="Y2205" i="5"/>
  <c r="X2205" i="5"/>
  <c r="W2205" i="5"/>
  <c r="V2205" i="5"/>
  <c r="U2205" i="5"/>
  <c r="S2205" i="5"/>
  <c r="R2205" i="5"/>
  <c r="Q2205" i="5"/>
  <c r="P2205" i="5"/>
  <c r="O2205" i="5"/>
  <c r="N2205" i="5"/>
  <c r="M2205" i="5"/>
  <c r="L2205" i="5"/>
  <c r="K2205" i="5"/>
  <c r="J2205" i="5"/>
  <c r="I2205" i="5"/>
  <c r="H2205" i="5"/>
  <c r="G2205" i="5"/>
  <c r="F2205" i="5"/>
  <c r="E2205" i="5"/>
  <c r="D2205" i="5"/>
  <c r="AE2205" i="5" s="1"/>
  <c r="C2205" i="5"/>
  <c r="B2205" i="5"/>
  <c r="A2205" i="5"/>
  <c r="AE2204" i="5"/>
  <c r="AD2204" i="5"/>
  <c r="AC2204" i="5"/>
  <c r="AB2204" i="5"/>
  <c r="AA2204" i="5"/>
  <c r="Z2204" i="5"/>
  <c r="Y2204" i="5"/>
  <c r="X2204" i="5"/>
  <c r="W2204" i="5"/>
  <c r="V2204" i="5"/>
  <c r="U2204" i="5"/>
  <c r="T2204" i="5"/>
  <c r="AF2204" i="5" s="1"/>
  <c r="S2204" i="5"/>
  <c r="R2204" i="5"/>
  <c r="Q2204" i="5"/>
  <c r="P2204" i="5"/>
  <c r="O2204" i="5"/>
  <c r="N2204" i="5"/>
  <c r="M2204" i="5"/>
  <c r="L2204" i="5"/>
  <c r="K2204" i="5"/>
  <c r="J2204" i="5"/>
  <c r="I2204" i="5"/>
  <c r="H2204" i="5"/>
  <c r="G2204" i="5"/>
  <c r="F2204" i="5"/>
  <c r="E2204" i="5"/>
  <c r="D2204" i="5"/>
  <c r="C2204" i="5"/>
  <c r="B2204" i="5"/>
  <c r="A2204" i="5"/>
  <c r="AD2203" i="5"/>
  <c r="AC2203" i="5"/>
  <c r="AB2203" i="5"/>
  <c r="AA2203" i="5"/>
  <c r="Z2203" i="5"/>
  <c r="Y2203" i="5"/>
  <c r="X2203" i="5"/>
  <c r="W2203" i="5"/>
  <c r="V2203" i="5"/>
  <c r="U2203" i="5"/>
  <c r="S2203" i="5"/>
  <c r="R2203" i="5"/>
  <c r="Q2203" i="5"/>
  <c r="P2203" i="5"/>
  <c r="O2203" i="5"/>
  <c r="N2203" i="5"/>
  <c r="M2203" i="5"/>
  <c r="L2203" i="5"/>
  <c r="K2203" i="5"/>
  <c r="J2203" i="5"/>
  <c r="I2203" i="5"/>
  <c r="H2203" i="5"/>
  <c r="G2203" i="5"/>
  <c r="F2203" i="5"/>
  <c r="E2203" i="5"/>
  <c r="D2203" i="5"/>
  <c r="C2203" i="5"/>
  <c r="B2203" i="5"/>
  <c r="A2203" i="5"/>
  <c r="AD2202" i="5"/>
  <c r="AC2202" i="5"/>
  <c r="AB2202" i="5"/>
  <c r="AA2202" i="5"/>
  <c r="Z2202" i="5"/>
  <c r="Y2202" i="5"/>
  <c r="X2202" i="5"/>
  <c r="W2202" i="5"/>
  <c r="V2202" i="5"/>
  <c r="U2202" i="5"/>
  <c r="S2202" i="5"/>
  <c r="R2202" i="5"/>
  <c r="Q2202" i="5"/>
  <c r="P2202" i="5"/>
  <c r="O2202" i="5"/>
  <c r="N2202" i="5"/>
  <c r="M2202" i="5"/>
  <c r="L2202" i="5"/>
  <c r="K2202" i="5"/>
  <c r="J2202" i="5"/>
  <c r="I2202" i="5"/>
  <c r="H2202" i="5"/>
  <c r="G2202" i="5"/>
  <c r="F2202" i="5"/>
  <c r="E2202" i="5"/>
  <c r="D2202" i="5"/>
  <c r="AE2202" i="5" s="1"/>
  <c r="C2202" i="5"/>
  <c r="B2202" i="5"/>
  <c r="A2202" i="5"/>
  <c r="AE2201" i="5"/>
  <c r="AD2201" i="5"/>
  <c r="AC2201" i="5"/>
  <c r="AB2201" i="5"/>
  <c r="AA2201" i="5"/>
  <c r="Z2201" i="5"/>
  <c r="Y2201" i="5"/>
  <c r="X2201" i="5"/>
  <c r="W2201" i="5"/>
  <c r="V2201" i="5"/>
  <c r="U2201" i="5"/>
  <c r="T2201" i="5"/>
  <c r="AF2201" i="5" s="1"/>
  <c r="S2201" i="5"/>
  <c r="R2201" i="5"/>
  <c r="Q2201" i="5"/>
  <c r="P2201" i="5"/>
  <c r="O2201" i="5"/>
  <c r="N2201" i="5"/>
  <c r="M2201" i="5"/>
  <c r="L2201" i="5"/>
  <c r="K2201" i="5"/>
  <c r="J2201" i="5"/>
  <c r="I2201" i="5"/>
  <c r="H2201" i="5"/>
  <c r="G2201" i="5"/>
  <c r="F2201" i="5"/>
  <c r="E2201" i="5"/>
  <c r="D2201" i="5"/>
  <c r="C2201" i="5"/>
  <c r="B2201" i="5"/>
  <c r="A2201" i="5"/>
  <c r="AD2200" i="5"/>
  <c r="AC2200" i="5"/>
  <c r="AB2200" i="5"/>
  <c r="AA2200" i="5"/>
  <c r="Z2200" i="5"/>
  <c r="Y2200" i="5"/>
  <c r="X2200" i="5"/>
  <c r="W2200" i="5"/>
  <c r="V2200" i="5"/>
  <c r="U2200" i="5"/>
  <c r="S2200" i="5"/>
  <c r="R2200" i="5"/>
  <c r="Q2200" i="5"/>
  <c r="P2200" i="5"/>
  <c r="O2200" i="5"/>
  <c r="N2200" i="5"/>
  <c r="M2200" i="5"/>
  <c r="L2200" i="5"/>
  <c r="K2200" i="5"/>
  <c r="J2200" i="5"/>
  <c r="I2200" i="5"/>
  <c r="H2200" i="5"/>
  <c r="G2200" i="5"/>
  <c r="F2200" i="5"/>
  <c r="E2200" i="5"/>
  <c r="D2200" i="5"/>
  <c r="C2200" i="5"/>
  <c r="B2200" i="5"/>
  <c r="A2200" i="5"/>
  <c r="AD2199" i="5"/>
  <c r="AC2199" i="5"/>
  <c r="AB2199" i="5"/>
  <c r="AA2199" i="5"/>
  <c r="Z2199" i="5"/>
  <c r="Y2199" i="5"/>
  <c r="X2199" i="5"/>
  <c r="W2199" i="5"/>
  <c r="V2199" i="5"/>
  <c r="U2199" i="5"/>
  <c r="T2199" i="5"/>
  <c r="AF2199" i="5" s="1"/>
  <c r="S2199" i="5"/>
  <c r="R2199" i="5"/>
  <c r="Q2199" i="5"/>
  <c r="P2199" i="5"/>
  <c r="O2199" i="5"/>
  <c r="N2199" i="5"/>
  <c r="M2199" i="5"/>
  <c r="L2199" i="5"/>
  <c r="K2199" i="5"/>
  <c r="J2199" i="5"/>
  <c r="I2199" i="5"/>
  <c r="H2199" i="5"/>
  <c r="G2199" i="5"/>
  <c r="F2199" i="5"/>
  <c r="E2199" i="5"/>
  <c r="D2199" i="5"/>
  <c r="AE2199" i="5" s="1"/>
  <c r="C2199" i="5"/>
  <c r="B2199" i="5"/>
  <c r="A2199" i="5"/>
  <c r="AD2198" i="5"/>
  <c r="AC2198" i="5"/>
  <c r="AB2198" i="5"/>
  <c r="AA2198" i="5"/>
  <c r="Z2198" i="5"/>
  <c r="Y2198" i="5"/>
  <c r="X2198" i="5"/>
  <c r="W2198" i="5"/>
  <c r="V2198" i="5"/>
  <c r="U2198" i="5"/>
  <c r="T2198" i="5"/>
  <c r="AF2198" i="5" s="1"/>
  <c r="S2198" i="5"/>
  <c r="R2198" i="5"/>
  <c r="Q2198" i="5"/>
  <c r="P2198" i="5"/>
  <c r="O2198" i="5"/>
  <c r="N2198" i="5"/>
  <c r="M2198" i="5"/>
  <c r="L2198" i="5"/>
  <c r="K2198" i="5"/>
  <c r="J2198" i="5"/>
  <c r="I2198" i="5"/>
  <c r="H2198" i="5"/>
  <c r="G2198" i="5"/>
  <c r="F2198" i="5"/>
  <c r="E2198" i="5"/>
  <c r="D2198" i="5"/>
  <c r="AE2198" i="5" s="1"/>
  <c r="C2198" i="5"/>
  <c r="B2198" i="5"/>
  <c r="A2198" i="5"/>
  <c r="AD2197" i="5"/>
  <c r="AC2197" i="5"/>
  <c r="AB2197" i="5"/>
  <c r="AA2197" i="5"/>
  <c r="Z2197" i="5"/>
  <c r="Y2197" i="5"/>
  <c r="X2197" i="5"/>
  <c r="W2197" i="5"/>
  <c r="V2197" i="5"/>
  <c r="U2197" i="5"/>
  <c r="S2197" i="5"/>
  <c r="R2197" i="5"/>
  <c r="Q2197" i="5"/>
  <c r="P2197" i="5"/>
  <c r="O2197" i="5"/>
  <c r="N2197" i="5"/>
  <c r="M2197" i="5"/>
  <c r="L2197" i="5"/>
  <c r="K2197" i="5"/>
  <c r="J2197" i="5"/>
  <c r="I2197" i="5"/>
  <c r="H2197" i="5"/>
  <c r="G2197" i="5"/>
  <c r="F2197" i="5"/>
  <c r="E2197" i="5"/>
  <c r="D2197" i="5"/>
  <c r="C2197" i="5"/>
  <c r="B2197" i="5"/>
  <c r="A2197" i="5"/>
  <c r="AD2196" i="5"/>
  <c r="AC2196" i="5"/>
  <c r="AB2196" i="5"/>
  <c r="AA2196" i="5"/>
  <c r="Z2196" i="5"/>
  <c r="Y2196" i="5"/>
  <c r="X2196" i="5"/>
  <c r="W2196" i="5"/>
  <c r="V2196" i="5"/>
  <c r="U2196" i="5"/>
  <c r="T2196" i="5"/>
  <c r="AF2196" i="5" s="1"/>
  <c r="S2196" i="5"/>
  <c r="R2196" i="5"/>
  <c r="Q2196" i="5"/>
  <c r="P2196" i="5"/>
  <c r="O2196" i="5"/>
  <c r="N2196" i="5"/>
  <c r="M2196" i="5"/>
  <c r="L2196" i="5"/>
  <c r="K2196" i="5"/>
  <c r="J2196" i="5"/>
  <c r="I2196" i="5"/>
  <c r="H2196" i="5"/>
  <c r="G2196" i="5"/>
  <c r="F2196" i="5"/>
  <c r="E2196" i="5"/>
  <c r="D2196" i="5"/>
  <c r="AE2196" i="5" s="1"/>
  <c r="C2196" i="5"/>
  <c r="B2196" i="5"/>
  <c r="A2196" i="5"/>
  <c r="AD2195" i="5"/>
  <c r="AC2195" i="5"/>
  <c r="AB2195" i="5"/>
  <c r="AA2195" i="5"/>
  <c r="Z2195" i="5"/>
  <c r="Y2195" i="5"/>
  <c r="X2195" i="5"/>
  <c r="W2195" i="5"/>
  <c r="V2195" i="5"/>
  <c r="U2195" i="5"/>
  <c r="S2195" i="5"/>
  <c r="R2195" i="5"/>
  <c r="Q2195" i="5"/>
  <c r="P2195" i="5"/>
  <c r="O2195" i="5"/>
  <c r="N2195" i="5"/>
  <c r="M2195" i="5"/>
  <c r="L2195" i="5"/>
  <c r="K2195" i="5"/>
  <c r="J2195" i="5"/>
  <c r="I2195" i="5"/>
  <c r="H2195" i="5"/>
  <c r="G2195" i="5"/>
  <c r="F2195" i="5"/>
  <c r="E2195" i="5"/>
  <c r="D2195" i="5"/>
  <c r="C2195" i="5"/>
  <c r="B2195" i="5"/>
  <c r="A2195" i="5"/>
  <c r="AE2194" i="5"/>
  <c r="AD2194" i="5"/>
  <c r="AC2194" i="5"/>
  <c r="AB2194" i="5"/>
  <c r="AA2194" i="5"/>
  <c r="Z2194" i="5"/>
  <c r="Y2194" i="5"/>
  <c r="X2194" i="5"/>
  <c r="W2194" i="5"/>
  <c r="V2194" i="5"/>
  <c r="U2194" i="5"/>
  <c r="T2194" i="5"/>
  <c r="AF2194" i="5" s="1"/>
  <c r="S2194" i="5"/>
  <c r="R2194" i="5"/>
  <c r="Q2194" i="5"/>
  <c r="P2194" i="5"/>
  <c r="O2194" i="5"/>
  <c r="N2194" i="5"/>
  <c r="M2194" i="5"/>
  <c r="L2194" i="5"/>
  <c r="K2194" i="5"/>
  <c r="J2194" i="5"/>
  <c r="I2194" i="5"/>
  <c r="H2194" i="5"/>
  <c r="G2194" i="5"/>
  <c r="F2194" i="5"/>
  <c r="E2194" i="5"/>
  <c r="D2194" i="5"/>
  <c r="C2194" i="5"/>
  <c r="B2194" i="5"/>
  <c r="A2194" i="5"/>
  <c r="AF2193" i="5"/>
  <c r="AD2193" i="5"/>
  <c r="AC2193" i="5"/>
  <c r="AB2193" i="5"/>
  <c r="AA2193" i="5"/>
  <c r="Z2193" i="5"/>
  <c r="Y2193" i="5"/>
  <c r="X2193" i="5"/>
  <c r="W2193" i="5"/>
  <c r="V2193" i="5"/>
  <c r="U2193" i="5"/>
  <c r="T2193" i="5"/>
  <c r="S2193" i="5"/>
  <c r="R2193" i="5"/>
  <c r="Q2193" i="5"/>
  <c r="P2193" i="5"/>
  <c r="O2193" i="5"/>
  <c r="N2193" i="5"/>
  <c r="M2193" i="5"/>
  <c r="L2193" i="5"/>
  <c r="K2193" i="5"/>
  <c r="J2193" i="5"/>
  <c r="I2193" i="5"/>
  <c r="H2193" i="5"/>
  <c r="G2193" i="5"/>
  <c r="F2193" i="5"/>
  <c r="E2193" i="5"/>
  <c r="D2193" i="5"/>
  <c r="AE2193" i="5" s="1"/>
  <c r="C2193" i="5"/>
  <c r="B2193" i="5"/>
  <c r="A2193" i="5"/>
  <c r="AD2192" i="5"/>
  <c r="AC2192" i="5"/>
  <c r="AB2192" i="5"/>
  <c r="AA2192" i="5"/>
  <c r="Z2192" i="5"/>
  <c r="Y2192" i="5"/>
  <c r="X2192" i="5"/>
  <c r="W2192" i="5"/>
  <c r="V2192" i="5"/>
  <c r="U2192" i="5"/>
  <c r="S2192" i="5"/>
  <c r="R2192" i="5"/>
  <c r="Q2192" i="5"/>
  <c r="P2192" i="5"/>
  <c r="O2192" i="5"/>
  <c r="N2192" i="5"/>
  <c r="M2192" i="5"/>
  <c r="L2192" i="5"/>
  <c r="K2192" i="5"/>
  <c r="J2192" i="5"/>
  <c r="I2192" i="5"/>
  <c r="H2192" i="5"/>
  <c r="G2192" i="5"/>
  <c r="F2192" i="5"/>
  <c r="E2192" i="5"/>
  <c r="D2192" i="5"/>
  <c r="C2192" i="5"/>
  <c r="B2192" i="5"/>
  <c r="A2192" i="5"/>
  <c r="AD2191" i="5"/>
  <c r="AC2191" i="5"/>
  <c r="AB2191" i="5"/>
  <c r="AA2191" i="5"/>
  <c r="Z2191" i="5"/>
  <c r="Y2191" i="5"/>
  <c r="X2191" i="5"/>
  <c r="W2191" i="5"/>
  <c r="V2191" i="5"/>
  <c r="U2191" i="5"/>
  <c r="S2191" i="5"/>
  <c r="R2191" i="5"/>
  <c r="Q2191" i="5"/>
  <c r="P2191" i="5"/>
  <c r="O2191" i="5"/>
  <c r="N2191" i="5"/>
  <c r="M2191" i="5"/>
  <c r="L2191" i="5"/>
  <c r="K2191" i="5"/>
  <c r="J2191" i="5"/>
  <c r="I2191" i="5"/>
  <c r="H2191" i="5"/>
  <c r="G2191" i="5"/>
  <c r="F2191" i="5"/>
  <c r="E2191" i="5"/>
  <c r="D2191" i="5"/>
  <c r="T2191" i="5" s="1"/>
  <c r="AF2191" i="5" s="1"/>
  <c r="C2191" i="5"/>
  <c r="B2191" i="5"/>
  <c r="A2191" i="5"/>
  <c r="AF2190" i="5"/>
  <c r="AD2190" i="5"/>
  <c r="AC2190" i="5"/>
  <c r="AB2190" i="5"/>
  <c r="AA2190" i="5"/>
  <c r="Z2190" i="5"/>
  <c r="Y2190" i="5"/>
  <c r="X2190" i="5"/>
  <c r="W2190" i="5"/>
  <c r="V2190" i="5"/>
  <c r="U2190" i="5"/>
  <c r="T2190" i="5"/>
  <c r="S2190" i="5"/>
  <c r="R2190" i="5"/>
  <c r="Q2190" i="5"/>
  <c r="P2190" i="5"/>
  <c r="O2190" i="5"/>
  <c r="N2190" i="5"/>
  <c r="M2190" i="5"/>
  <c r="L2190" i="5"/>
  <c r="K2190" i="5"/>
  <c r="J2190" i="5"/>
  <c r="I2190" i="5"/>
  <c r="H2190" i="5"/>
  <c r="G2190" i="5"/>
  <c r="F2190" i="5"/>
  <c r="E2190" i="5"/>
  <c r="D2190" i="5"/>
  <c r="AE2190" i="5" s="1"/>
  <c r="C2190" i="5"/>
  <c r="B2190" i="5"/>
  <c r="A2190" i="5"/>
  <c r="AD2189" i="5"/>
  <c r="AC2189" i="5"/>
  <c r="AB2189" i="5"/>
  <c r="AA2189" i="5"/>
  <c r="Z2189" i="5"/>
  <c r="Y2189" i="5"/>
  <c r="X2189" i="5"/>
  <c r="W2189" i="5"/>
  <c r="V2189" i="5"/>
  <c r="U2189" i="5"/>
  <c r="S2189" i="5"/>
  <c r="R2189" i="5"/>
  <c r="Q2189" i="5"/>
  <c r="P2189" i="5"/>
  <c r="O2189" i="5"/>
  <c r="N2189" i="5"/>
  <c r="M2189" i="5"/>
  <c r="L2189" i="5"/>
  <c r="K2189" i="5"/>
  <c r="J2189" i="5"/>
  <c r="I2189" i="5"/>
  <c r="H2189" i="5"/>
  <c r="G2189" i="5"/>
  <c r="F2189" i="5"/>
  <c r="E2189" i="5"/>
  <c r="D2189" i="5"/>
  <c r="C2189" i="5"/>
  <c r="B2189" i="5"/>
  <c r="A2189" i="5"/>
  <c r="AD2188" i="5"/>
  <c r="AC2188" i="5"/>
  <c r="AB2188" i="5"/>
  <c r="AA2188" i="5"/>
  <c r="Z2188" i="5"/>
  <c r="Y2188" i="5"/>
  <c r="X2188" i="5"/>
  <c r="W2188" i="5"/>
  <c r="V2188" i="5"/>
  <c r="U2188" i="5"/>
  <c r="S2188" i="5"/>
  <c r="R2188" i="5"/>
  <c r="Q2188" i="5"/>
  <c r="P2188" i="5"/>
  <c r="O2188" i="5"/>
  <c r="N2188" i="5"/>
  <c r="M2188" i="5"/>
  <c r="L2188" i="5"/>
  <c r="K2188" i="5"/>
  <c r="J2188" i="5"/>
  <c r="I2188" i="5"/>
  <c r="H2188" i="5"/>
  <c r="G2188" i="5"/>
  <c r="F2188" i="5"/>
  <c r="E2188" i="5"/>
  <c r="D2188" i="5"/>
  <c r="T2188" i="5" s="1"/>
  <c r="AF2188" i="5" s="1"/>
  <c r="C2188" i="5"/>
  <c r="B2188" i="5"/>
  <c r="A2188" i="5"/>
  <c r="AD2187" i="5"/>
  <c r="AC2187" i="5"/>
  <c r="AB2187" i="5"/>
  <c r="AA2187" i="5"/>
  <c r="Z2187" i="5"/>
  <c r="Y2187" i="5"/>
  <c r="X2187" i="5"/>
  <c r="W2187" i="5"/>
  <c r="V2187" i="5"/>
  <c r="U2187" i="5"/>
  <c r="S2187" i="5"/>
  <c r="R2187" i="5"/>
  <c r="Q2187" i="5"/>
  <c r="P2187" i="5"/>
  <c r="O2187" i="5"/>
  <c r="N2187" i="5"/>
  <c r="M2187" i="5"/>
  <c r="L2187" i="5"/>
  <c r="K2187" i="5"/>
  <c r="J2187" i="5"/>
  <c r="I2187" i="5"/>
  <c r="H2187" i="5"/>
  <c r="G2187" i="5"/>
  <c r="F2187" i="5"/>
  <c r="E2187" i="5"/>
  <c r="D2187" i="5"/>
  <c r="C2187" i="5"/>
  <c r="B2187" i="5"/>
  <c r="A2187" i="5"/>
  <c r="AD2186" i="5"/>
  <c r="AC2186" i="5"/>
  <c r="AB2186" i="5"/>
  <c r="AA2186" i="5"/>
  <c r="Z2186" i="5"/>
  <c r="Y2186" i="5"/>
  <c r="X2186" i="5"/>
  <c r="W2186" i="5"/>
  <c r="V2186" i="5"/>
  <c r="U2186" i="5"/>
  <c r="S2186" i="5"/>
  <c r="R2186" i="5"/>
  <c r="Q2186" i="5"/>
  <c r="P2186" i="5"/>
  <c r="O2186" i="5"/>
  <c r="N2186" i="5"/>
  <c r="M2186" i="5"/>
  <c r="L2186" i="5"/>
  <c r="K2186" i="5"/>
  <c r="J2186" i="5"/>
  <c r="I2186" i="5"/>
  <c r="H2186" i="5"/>
  <c r="G2186" i="5"/>
  <c r="F2186" i="5"/>
  <c r="E2186" i="5"/>
  <c r="D2186" i="5"/>
  <c r="C2186" i="5"/>
  <c r="B2186" i="5"/>
  <c r="A2186" i="5"/>
  <c r="AF2185" i="5"/>
  <c r="AD2185" i="5"/>
  <c r="AC2185" i="5"/>
  <c r="AB2185" i="5"/>
  <c r="AA2185" i="5"/>
  <c r="Z2185" i="5"/>
  <c r="Y2185" i="5"/>
  <c r="X2185" i="5"/>
  <c r="W2185" i="5"/>
  <c r="V2185" i="5"/>
  <c r="U2185" i="5"/>
  <c r="T2185" i="5"/>
  <c r="S2185" i="5"/>
  <c r="R2185" i="5"/>
  <c r="Q2185" i="5"/>
  <c r="P2185" i="5"/>
  <c r="O2185" i="5"/>
  <c r="N2185" i="5"/>
  <c r="M2185" i="5"/>
  <c r="L2185" i="5"/>
  <c r="K2185" i="5"/>
  <c r="J2185" i="5"/>
  <c r="I2185" i="5"/>
  <c r="H2185" i="5"/>
  <c r="G2185" i="5"/>
  <c r="F2185" i="5"/>
  <c r="E2185" i="5"/>
  <c r="D2185" i="5"/>
  <c r="AE2185" i="5" s="1"/>
  <c r="C2185" i="5"/>
  <c r="B2185" i="5"/>
  <c r="A2185" i="5"/>
  <c r="AD2184" i="5"/>
  <c r="AC2184" i="5"/>
  <c r="AB2184" i="5"/>
  <c r="AA2184" i="5"/>
  <c r="Z2184" i="5"/>
  <c r="Y2184" i="5"/>
  <c r="X2184" i="5"/>
  <c r="W2184" i="5"/>
  <c r="V2184" i="5"/>
  <c r="U2184" i="5"/>
  <c r="S2184" i="5"/>
  <c r="R2184" i="5"/>
  <c r="Q2184" i="5"/>
  <c r="P2184" i="5"/>
  <c r="O2184" i="5"/>
  <c r="N2184" i="5"/>
  <c r="M2184" i="5"/>
  <c r="L2184" i="5"/>
  <c r="K2184" i="5"/>
  <c r="J2184" i="5"/>
  <c r="I2184" i="5"/>
  <c r="H2184" i="5"/>
  <c r="G2184" i="5"/>
  <c r="F2184" i="5"/>
  <c r="E2184" i="5"/>
  <c r="D2184" i="5"/>
  <c r="C2184" i="5"/>
  <c r="B2184" i="5"/>
  <c r="A2184" i="5"/>
  <c r="AE2183" i="5"/>
  <c r="AD2183" i="5"/>
  <c r="AC2183" i="5"/>
  <c r="AB2183" i="5"/>
  <c r="AA2183" i="5"/>
  <c r="Z2183" i="5"/>
  <c r="Y2183" i="5"/>
  <c r="X2183" i="5"/>
  <c r="W2183" i="5"/>
  <c r="V2183" i="5"/>
  <c r="U2183" i="5"/>
  <c r="T2183" i="5"/>
  <c r="AF2183" i="5" s="1"/>
  <c r="S2183" i="5"/>
  <c r="R2183" i="5"/>
  <c r="Q2183" i="5"/>
  <c r="P2183" i="5"/>
  <c r="O2183" i="5"/>
  <c r="N2183" i="5"/>
  <c r="M2183" i="5"/>
  <c r="L2183" i="5"/>
  <c r="K2183" i="5"/>
  <c r="J2183" i="5"/>
  <c r="I2183" i="5"/>
  <c r="H2183" i="5"/>
  <c r="G2183" i="5"/>
  <c r="F2183" i="5"/>
  <c r="E2183" i="5"/>
  <c r="D2183" i="5"/>
  <c r="C2183" i="5"/>
  <c r="B2183" i="5"/>
  <c r="A2183" i="5"/>
  <c r="AE2182" i="5"/>
  <c r="AD2182" i="5"/>
  <c r="AC2182" i="5"/>
  <c r="AB2182" i="5"/>
  <c r="AA2182" i="5"/>
  <c r="Z2182" i="5"/>
  <c r="Y2182" i="5"/>
  <c r="X2182" i="5"/>
  <c r="W2182" i="5"/>
  <c r="V2182" i="5"/>
  <c r="U2182" i="5"/>
  <c r="T2182" i="5"/>
  <c r="AF2182" i="5" s="1"/>
  <c r="S2182" i="5"/>
  <c r="R2182" i="5"/>
  <c r="Q2182" i="5"/>
  <c r="P2182" i="5"/>
  <c r="O2182" i="5"/>
  <c r="N2182" i="5"/>
  <c r="M2182" i="5"/>
  <c r="L2182" i="5"/>
  <c r="K2182" i="5"/>
  <c r="J2182" i="5"/>
  <c r="I2182" i="5"/>
  <c r="H2182" i="5"/>
  <c r="G2182" i="5"/>
  <c r="F2182" i="5"/>
  <c r="E2182" i="5"/>
  <c r="D2182" i="5"/>
  <c r="C2182" i="5"/>
  <c r="B2182" i="5"/>
  <c r="A2182" i="5"/>
  <c r="AD2181" i="5"/>
  <c r="AC2181" i="5"/>
  <c r="AB2181" i="5"/>
  <c r="AA2181" i="5"/>
  <c r="Z2181" i="5"/>
  <c r="Y2181" i="5"/>
  <c r="X2181" i="5"/>
  <c r="W2181" i="5"/>
  <c r="V2181" i="5"/>
  <c r="U2181" i="5"/>
  <c r="S2181" i="5"/>
  <c r="R2181" i="5"/>
  <c r="Q2181" i="5"/>
  <c r="P2181" i="5"/>
  <c r="O2181" i="5"/>
  <c r="N2181" i="5"/>
  <c r="M2181" i="5"/>
  <c r="L2181" i="5"/>
  <c r="K2181" i="5"/>
  <c r="J2181" i="5"/>
  <c r="I2181" i="5"/>
  <c r="H2181" i="5"/>
  <c r="G2181" i="5"/>
  <c r="F2181" i="5"/>
  <c r="E2181" i="5"/>
  <c r="D2181" i="5"/>
  <c r="C2181" i="5"/>
  <c r="B2181" i="5"/>
  <c r="A2181" i="5"/>
  <c r="AD2180" i="5"/>
  <c r="AC2180" i="5"/>
  <c r="AB2180" i="5"/>
  <c r="AA2180" i="5"/>
  <c r="Z2180" i="5"/>
  <c r="Y2180" i="5"/>
  <c r="X2180" i="5"/>
  <c r="W2180" i="5"/>
  <c r="V2180" i="5"/>
  <c r="U2180" i="5"/>
  <c r="S2180" i="5"/>
  <c r="R2180" i="5"/>
  <c r="Q2180" i="5"/>
  <c r="P2180" i="5"/>
  <c r="O2180" i="5"/>
  <c r="N2180" i="5"/>
  <c r="M2180" i="5"/>
  <c r="L2180" i="5"/>
  <c r="K2180" i="5"/>
  <c r="J2180" i="5"/>
  <c r="I2180" i="5"/>
  <c r="H2180" i="5"/>
  <c r="G2180" i="5"/>
  <c r="F2180" i="5"/>
  <c r="E2180" i="5"/>
  <c r="D2180" i="5"/>
  <c r="T2180" i="5" s="1"/>
  <c r="AF2180" i="5" s="1"/>
  <c r="C2180" i="5"/>
  <c r="B2180" i="5"/>
  <c r="A2180" i="5"/>
  <c r="AE2179" i="5"/>
  <c r="AD2179" i="5"/>
  <c r="AC2179" i="5"/>
  <c r="AB2179" i="5"/>
  <c r="AA2179" i="5"/>
  <c r="Z2179" i="5"/>
  <c r="Y2179" i="5"/>
  <c r="X2179" i="5"/>
  <c r="W2179" i="5"/>
  <c r="V2179" i="5"/>
  <c r="U2179" i="5"/>
  <c r="T2179" i="5"/>
  <c r="S2179" i="5"/>
  <c r="R2179" i="5"/>
  <c r="Q2179" i="5"/>
  <c r="P2179" i="5"/>
  <c r="O2179" i="5"/>
  <c r="N2179" i="5"/>
  <c r="M2179" i="5"/>
  <c r="L2179" i="5"/>
  <c r="K2179" i="5"/>
  <c r="J2179" i="5"/>
  <c r="I2179" i="5"/>
  <c r="H2179" i="5"/>
  <c r="G2179" i="5"/>
  <c r="F2179" i="5"/>
  <c r="E2179" i="5"/>
  <c r="D2179" i="5"/>
  <c r="C2179" i="5"/>
  <c r="B2179" i="5"/>
  <c r="A2179" i="5"/>
  <c r="AD2178" i="5"/>
  <c r="AC2178" i="5"/>
  <c r="AB2178" i="5"/>
  <c r="AA2178" i="5"/>
  <c r="Z2178" i="5"/>
  <c r="Y2178" i="5"/>
  <c r="X2178" i="5"/>
  <c r="W2178" i="5"/>
  <c r="V2178" i="5"/>
  <c r="U2178" i="5"/>
  <c r="S2178" i="5"/>
  <c r="R2178" i="5"/>
  <c r="Q2178" i="5"/>
  <c r="P2178" i="5"/>
  <c r="O2178" i="5"/>
  <c r="N2178" i="5"/>
  <c r="M2178" i="5"/>
  <c r="L2178" i="5"/>
  <c r="K2178" i="5"/>
  <c r="J2178" i="5"/>
  <c r="I2178" i="5"/>
  <c r="H2178" i="5"/>
  <c r="G2178" i="5"/>
  <c r="F2178" i="5"/>
  <c r="E2178" i="5"/>
  <c r="D2178" i="5"/>
  <c r="C2178" i="5"/>
  <c r="B2178" i="5"/>
  <c r="A2178" i="5"/>
  <c r="AD2177" i="5"/>
  <c r="AC2177" i="5"/>
  <c r="AB2177" i="5"/>
  <c r="AA2177" i="5"/>
  <c r="Z2177" i="5"/>
  <c r="Y2177" i="5"/>
  <c r="X2177" i="5"/>
  <c r="W2177" i="5"/>
  <c r="V2177" i="5"/>
  <c r="U2177" i="5"/>
  <c r="S2177" i="5"/>
  <c r="R2177" i="5"/>
  <c r="Q2177" i="5"/>
  <c r="P2177" i="5"/>
  <c r="O2177" i="5"/>
  <c r="N2177" i="5"/>
  <c r="M2177" i="5"/>
  <c r="L2177" i="5"/>
  <c r="K2177" i="5"/>
  <c r="J2177" i="5"/>
  <c r="I2177" i="5"/>
  <c r="H2177" i="5"/>
  <c r="G2177" i="5"/>
  <c r="F2177" i="5"/>
  <c r="E2177" i="5"/>
  <c r="D2177" i="5"/>
  <c r="T2177" i="5" s="1"/>
  <c r="AF2177" i="5" s="1"/>
  <c r="C2177" i="5"/>
  <c r="B2177" i="5"/>
  <c r="A2177" i="5"/>
  <c r="AE2176" i="5"/>
  <c r="AD2176" i="5"/>
  <c r="AC2176" i="5"/>
  <c r="AB2176" i="5"/>
  <c r="AA2176" i="5"/>
  <c r="Z2176" i="5"/>
  <c r="Y2176" i="5"/>
  <c r="X2176" i="5"/>
  <c r="W2176" i="5"/>
  <c r="V2176" i="5"/>
  <c r="U2176" i="5"/>
  <c r="T2176" i="5"/>
  <c r="AF2176" i="5" s="1"/>
  <c r="S2176" i="5"/>
  <c r="R2176" i="5"/>
  <c r="Q2176" i="5"/>
  <c r="P2176" i="5"/>
  <c r="O2176" i="5"/>
  <c r="N2176" i="5"/>
  <c r="M2176" i="5"/>
  <c r="L2176" i="5"/>
  <c r="K2176" i="5"/>
  <c r="J2176" i="5"/>
  <c r="I2176" i="5"/>
  <c r="H2176" i="5"/>
  <c r="G2176" i="5"/>
  <c r="F2176" i="5"/>
  <c r="E2176" i="5"/>
  <c r="D2176" i="5"/>
  <c r="C2176" i="5"/>
  <c r="B2176" i="5"/>
  <c r="A2176" i="5"/>
  <c r="AD2175" i="5"/>
  <c r="AC2175" i="5"/>
  <c r="AB2175" i="5"/>
  <c r="AA2175" i="5"/>
  <c r="Z2175" i="5"/>
  <c r="Y2175" i="5"/>
  <c r="X2175" i="5"/>
  <c r="W2175" i="5"/>
  <c r="V2175" i="5"/>
  <c r="U2175" i="5"/>
  <c r="S2175" i="5"/>
  <c r="R2175" i="5"/>
  <c r="Q2175" i="5"/>
  <c r="P2175" i="5"/>
  <c r="O2175" i="5"/>
  <c r="N2175" i="5"/>
  <c r="M2175" i="5"/>
  <c r="L2175" i="5"/>
  <c r="K2175" i="5"/>
  <c r="J2175" i="5"/>
  <c r="I2175" i="5"/>
  <c r="H2175" i="5"/>
  <c r="G2175" i="5"/>
  <c r="F2175" i="5"/>
  <c r="E2175" i="5"/>
  <c r="D2175" i="5"/>
  <c r="C2175" i="5"/>
  <c r="B2175" i="5"/>
  <c r="A2175" i="5"/>
  <c r="AF2174" i="5"/>
  <c r="AD2174" i="5"/>
  <c r="AC2174" i="5"/>
  <c r="AB2174" i="5"/>
  <c r="AA2174" i="5"/>
  <c r="Z2174" i="5"/>
  <c r="Y2174" i="5"/>
  <c r="X2174" i="5"/>
  <c r="W2174" i="5"/>
  <c r="V2174" i="5"/>
  <c r="U2174" i="5"/>
  <c r="T2174" i="5"/>
  <c r="S2174" i="5"/>
  <c r="R2174" i="5"/>
  <c r="Q2174" i="5"/>
  <c r="P2174" i="5"/>
  <c r="O2174" i="5"/>
  <c r="N2174" i="5"/>
  <c r="M2174" i="5"/>
  <c r="L2174" i="5"/>
  <c r="K2174" i="5"/>
  <c r="J2174" i="5"/>
  <c r="I2174" i="5"/>
  <c r="H2174" i="5"/>
  <c r="G2174" i="5"/>
  <c r="F2174" i="5"/>
  <c r="E2174" i="5"/>
  <c r="D2174" i="5"/>
  <c r="AE2174" i="5" s="1"/>
  <c r="C2174" i="5"/>
  <c r="B2174" i="5"/>
  <c r="A2174" i="5"/>
  <c r="AE2173" i="5"/>
  <c r="AD2173" i="5"/>
  <c r="AC2173" i="5"/>
  <c r="AB2173" i="5"/>
  <c r="AA2173" i="5"/>
  <c r="Z2173" i="5"/>
  <c r="Y2173" i="5"/>
  <c r="X2173" i="5"/>
  <c r="W2173" i="5"/>
  <c r="V2173" i="5"/>
  <c r="U2173" i="5"/>
  <c r="T2173" i="5"/>
  <c r="AF2173" i="5" s="1"/>
  <c r="S2173" i="5"/>
  <c r="R2173" i="5"/>
  <c r="Q2173" i="5"/>
  <c r="P2173" i="5"/>
  <c r="O2173" i="5"/>
  <c r="N2173" i="5"/>
  <c r="M2173" i="5"/>
  <c r="L2173" i="5"/>
  <c r="K2173" i="5"/>
  <c r="J2173" i="5"/>
  <c r="I2173" i="5"/>
  <c r="H2173" i="5"/>
  <c r="G2173" i="5"/>
  <c r="F2173" i="5"/>
  <c r="E2173" i="5"/>
  <c r="D2173" i="5"/>
  <c r="C2173" i="5"/>
  <c r="B2173" i="5"/>
  <c r="A2173" i="5"/>
  <c r="AD2172" i="5"/>
  <c r="AC2172" i="5"/>
  <c r="AB2172" i="5"/>
  <c r="AA2172" i="5"/>
  <c r="Z2172" i="5"/>
  <c r="Y2172" i="5"/>
  <c r="X2172" i="5"/>
  <c r="W2172" i="5"/>
  <c r="V2172" i="5"/>
  <c r="U2172" i="5"/>
  <c r="T2172" i="5"/>
  <c r="S2172" i="5"/>
  <c r="R2172" i="5"/>
  <c r="Q2172" i="5"/>
  <c r="P2172" i="5"/>
  <c r="O2172" i="5"/>
  <c r="N2172" i="5"/>
  <c r="M2172" i="5"/>
  <c r="L2172" i="5"/>
  <c r="K2172" i="5"/>
  <c r="J2172" i="5"/>
  <c r="I2172" i="5"/>
  <c r="H2172" i="5"/>
  <c r="G2172" i="5"/>
  <c r="F2172" i="5"/>
  <c r="AF2172" i="5" s="1"/>
  <c r="E2172" i="5"/>
  <c r="D2172" i="5"/>
  <c r="AE2172" i="5" s="1"/>
  <c r="C2172" i="5"/>
  <c r="B2172" i="5"/>
  <c r="A2172" i="5"/>
  <c r="AE2171" i="5"/>
  <c r="AD2171" i="5"/>
  <c r="AC2171" i="5"/>
  <c r="AB2171" i="5"/>
  <c r="AA2171" i="5"/>
  <c r="Z2171" i="5"/>
  <c r="Y2171" i="5"/>
  <c r="X2171" i="5"/>
  <c r="W2171" i="5"/>
  <c r="V2171" i="5"/>
  <c r="U2171" i="5"/>
  <c r="T2171" i="5"/>
  <c r="AF2171" i="5" s="1"/>
  <c r="S2171" i="5"/>
  <c r="R2171" i="5"/>
  <c r="Q2171" i="5"/>
  <c r="P2171" i="5"/>
  <c r="O2171" i="5"/>
  <c r="N2171" i="5"/>
  <c r="M2171" i="5"/>
  <c r="L2171" i="5"/>
  <c r="K2171" i="5"/>
  <c r="J2171" i="5"/>
  <c r="I2171" i="5"/>
  <c r="H2171" i="5"/>
  <c r="G2171" i="5"/>
  <c r="F2171" i="5"/>
  <c r="E2171" i="5"/>
  <c r="D2171" i="5"/>
  <c r="C2171" i="5"/>
  <c r="B2171" i="5"/>
  <c r="A2171" i="5"/>
  <c r="AD2170" i="5"/>
  <c r="AC2170" i="5"/>
  <c r="AB2170" i="5"/>
  <c r="AA2170" i="5"/>
  <c r="Z2170" i="5"/>
  <c r="Y2170" i="5"/>
  <c r="X2170" i="5"/>
  <c r="W2170" i="5"/>
  <c r="V2170" i="5"/>
  <c r="U2170" i="5"/>
  <c r="S2170" i="5"/>
  <c r="R2170" i="5"/>
  <c r="Q2170" i="5"/>
  <c r="P2170" i="5"/>
  <c r="O2170" i="5"/>
  <c r="N2170" i="5"/>
  <c r="M2170" i="5"/>
  <c r="L2170" i="5"/>
  <c r="K2170" i="5"/>
  <c r="J2170" i="5"/>
  <c r="I2170" i="5"/>
  <c r="H2170" i="5"/>
  <c r="G2170" i="5"/>
  <c r="F2170" i="5"/>
  <c r="E2170" i="5"/>
  <c r="D2170" i="5"/>
  <c r="C2170" i="5"/>
  <c r="B2170" i="5"/>
  <c r="A2170" i="5"/>
  <c r="AD2169" i="5"/>
  <c r="AC2169" i="5"/>
  <c r="AB2169" i="5"/>
  <c r="AA2169" i="5"/>
  <c r="Z2169" i="5"/>
  <c r="Y2169" i="5"/>
  <c r="X2169" i="5"/>
  <c r="W2169" i="5"/>
  <c r="V2169" i="5"/>
  <c r="U2169" i="5"/>
  <c r="S2169" i="5"/>
  <c r="R2169" i="5"/>
  <c r="Q2169" i="5"/>
  <c r="P2169" i="5"/>
  <c r="O2169" i="5"/>
  <c r="N2169" i="5"/>
  <c r="M2169" i="5"/>
  <c r="L2169" i="5"/>
  <c r="K2169" i="5"/>
  <c r="J2169" i="5"/>
  <c r="I2169" i="5"/>
  <c r="H2169" i="5"/>
  <c r="G2169" i="5"/>
  <c r="F2169" i="5"/>
  <c r="E2169" i="5"/>
  <c r="D2169" i="5"/>
  <c r="AE2169" i="5" s="1"/>
  <c r="C2169" i="5"/>
  <c r="B2169" i="5"/>
  <c r="A2169" i="5"/>
  <c r="AE2168" i="5"/>
  <c r="AD2168" i="5"/>
  <c r="AC2168" i="5"/>
  <c r="AB2168" i="5"/>
  <c r="AA2168" i="5"/>
  <c r="Z2168" i="5"/>
  <c r="Y2168" i="5"/>
  <c r="X2168" i="5"/>
  <c r="W2168" i="5"/>
  <c r="V2168" i="5"/>
  <c r="U2168" i="5"/>
  <c r="T2168" i="5"/>
  <c r="AF2168" i="5" s="1"/>
  <c r="S2168" i="5"/>
  <c r="R2168" i="5"/>
  <c r="Q2168" i="5"/>
  <c r="P2168" i="5"/>
  <c r="O2168" i="5"/>
  <c r="N2168" i="5"/>
  <c r="M2168" i="5"/>
  <c r="L2168" i="5"/>
  <c r="K2168" i="5"/>
  <c r="J2168" i="5"/>
  <c r="I2168" i="5"/>
  <c r="H2168" i="5"/>
  <c r="G2168" i="5"/>
  <c r="F2168" i="5"/>
  <c r="E2168" i="5"/>
  <c r="D2168" i="5"/>
  <c r="C2168" i="5"/>
  <c r="B2168" i="5"/>
  <c r="A2168" i="5"/>
  <c r="AD2167" i="5"/>
  <c r="AC2167" i="5"/>
  <c r="AB2167" i="5"/>
  <c r="AA2167" i="5"/>
  <c r="Z2167" i="5"/>
  <c r="Y2167" i="5"/>
  <c r="X2167" i="5"/>
  <c r="W2167" i="5"/>
  <c r="V2167" i="5"/>
  <c r="U2167" i="5"/>
  <c r="S2167" i="5"/>
  <c r="R2167" i="5"/>
  <c r="Q2167" i="5"/>
  <c r="P2167" i="5"/>
  <c r="O2167" i="5"/>
  <c r="N2167" i="5"/>
  <c r="M2167" i="5"/>
  <c r="L2167" i="5"/>
  <c r="K2167" i="5"/>
  <c r="J2167" i="5"/>
  <c r="I2167" i="5"/>
  <c r="H2167" i="5"/>
  <c r="G2167" i="5"/>
  <c r="F2167" i="5"/>
  <c r="E2167" i="5"/>
  <c r="D2167" i="5"/>
  <c r="C2167" i="5"/>
  <c r="B2167" i="5"/>
  <c r="A2167" i="5"/>
  <c r="AD2166" i="5"/>
  <c r="AC2166" i="5"/>
  <c r="AB2166" i="5"/>
  <c r="AA2166" i="5"/>
  <c r="Z2166" i="5"/>
  <c r="Y2166" i="5"/>
  <c r="X2166" i="5"/>
  <c r="W2166" i="5"/>
  <c r="V2166" i="5"/>
  <c r="U2166" i="5"/>
  <c r="S2166" i="5"/>
  <c r="R2166" i="5"/>
  <c r="Q2166" i="5"/>
  <c r="P2166" i="5"/>
  <c r="O2166" i="5"/>
  <c r="N2166" i="5"/>
  <c r="M2166" i="5"/>
  <c r="L2166" i="5"/>
  <c r="K2166" i="5"/>
  <c r="J2166" i="5"/>
  <c r="I2166" i="5"/>
  <c r="H2166" i="5"/>
  <c r="G2166" i="5"/>
  <c r="F2166" i="5"/>
  <c r="E2166" i="5"/>
  <c r="D2166" i="5"/>
  <c r="AE2166" i="5" s="1"/>
  <c r="C2166" i="5"/>
  <c r="B2166" i="5"/>
  <c r="A2166" i="5"/>
  <c r="AE2165" i="5"/>
  <c r="AD2165" i="5"/>
  <c r="AC2165" i="5"/>
  <c r="AB2165" i="5"/>
  <c r="AA2165" i="5"/>
  <c r="Z2165" i="5"/>
  <c r="Y2165" i="5"/>
  <c r="X2165" i="5"/>
  <c r="W2165" i="5"/>
  <c r="V2165" i="5"/>
  <c r="U2165" i="5"/>
  <c r="T2165" i="5"/>
  <c r="AF2165" i="5" s="1"/>
  <c r="S2165" i="5"/>
  <c r="R2165" i="5"/>
  <c r="Q2165" i="5"/>
  <c r="P2165" i="5"/>
  <c r="O2165" i="5"/>
  <c r="N2165" i="5"/>
  <c r="M2165" i="5"/>
  <c r="L2165" i="5"/>
  <c r="K2165" i="5"/>
  <c r="J2165" i="5"/>
  <c r="I2165" i="5"/>
  <c r="H2165" i="5"/>
  <c r="G2165" i="5"/>
  <c r="F2165" i="5"/>
  <c r="E2165" i="5"/>
  <c r="D2165" i="5"/>
  <c r="C2165" i="5"/>
  <c r="B2165" i="5"/>
  <c r="A2165" i="5"/>
  <c r="AD2164" i="5"/>
  <c r="AC2164" i="5"/>
  <c r="AB2164" i="5"/>
  <c r="AA2164" i="5"/>
  <c r="Z2164" i="5"/>
  <c r="Y2164" i="5"/>
  <c r="X2164" i="5"/>
  <c r="W2164" i="5"/>
  <c r="V2164" i="5"/>
  <c r="U2164" i="5"/>
  <c r="S2164" i="5"/>
  <c r="R2164" i="5"/>
  <c r="Q2164" i="5"/>
  <c r="P2164" i="5"/>
  <c r="O2164" i="5"/>
  <c r="N2164" i="5"/>
  <c r="M2164" i="5"/>
  <c r="L2164" i="5"/>
  <c r="K2164" i="5"/>
  <c r="J2164" i="5"/>
  <c r="I2164" i="5"/>
  <c r="H2164" i="5"/>
  <c r="G2164" i="5"/>
  <c r="F2164" i="5"/>
  <c r="E2164" i="5"/>
  <c r="D2164" i="5"/>
  <c r="C2164" i="5"/>
  <c r="B2164" i="5"/>
  <c r="A2164" i="5"/>
  <c r="AD2163" i="5"/>
  <c r="AC2163" i="5"/>
  <c r="AB2163" i="5"/>
  <c r="AA2163" i="5"/>
  <c r="Z2163" i="5"/>
  <c r="Y2163" i="5"/>
  <c r="X2163" i="5"/>
  <c r="W2163" i="5"/>
  <c r="V2163" i="5"/>
  <c r="U2163" i="5"/>
  <c r="T2163" i="5"/>
  <c r="AF2163" i="5" s="1"/>
  <c r="S2163" i="5"/>
  <c r="R2163" i="5"/>
  <c r="Q2163" i="5"/>
  <c r="P2163" i="5"/>
  <c r="O2163" i="5"/>
  <c r="N2163" i="5"/>
  <c r="M2163" i="5"/>
  <c r="L2163" i="5"/>
  <c r="K2163" i="5"/>
  <c r="J2163" i="5"/>
  <c r="I2163" i="5"/>
  <c r="H2163" i="5"/>
  <c r="G2163" i="5"/>
  <c r="F2163" i="5"/>
  <c r="E2163" i="5"/>
  <c r="D2163" i="5"/>
  <c r="AE2163" i="5" s="1"/>
  <c r="C2163" i="5"/>
  <c r="B2163" i="5"/>
  <c r="A2163" i="5"/>
  <c r="AE2162" i="5"/>
  <c r="AD2162" i="5"/>
  <c r="AC2162" i="5"/>
  <c r="AB2162" i="5"/>
  <c r="AA2162" i="5"/>
  <c r="Z2162" i="5"/>
  <c r="Y2162" i="5"/>
  <c r="X2162" i="5"/>
  <c r="W2162" i="5"/>
  <c r="V2162" i="5"/>
  <c r="U2162" i="5"/>
  <c r="T2162" i="5"/>
  <c r="AF2162" i="5" s="1"/>
  <c r="S2162" i="5"/>
  <c r="R2162" i="5"/>
  <c r="Q2162" i="5"/>
  <c r="P2162" i="5"/>
  <c r="O2162" i="5"/>
  <c r="N2162" i="5"/>
  <c r="M2162" i="5"/>
  <c r="L2162" i="5"/>
  <c r="K2162" i="5"/>
  <c r="J2162" i="5"/>
  <c r="I2162" i="5"/>
  <c r="H2162" i="5"/>
  <c r="G2162" i="5"/>
  <c r="F2162" i="5"/>
  <c r="E2162" i="5"/>
  <c r="D2162" i="5"/>
  <c r="C2162" i="5"/>
  <c r="B2162" i="5"/>
  <c r="A2162" i="5"/>
  <c r="AD2161" i="5"/>
  <c r="AC2161" i="5"/>
  <c r="AB2161" i="5"/>
  <c r="AA2161" i="5"/>
  <c r="Z2161" i="5"/>
  <c r="Y2161" i="5"/>
  <c r="X2161" i="5"/>
  <c r="W2161" i="5"/>
  <c r="V2161" i="5"/>
  <c r="U2161" i="5"/>
  <c r="S2161" i="5"/>
  <c r="R2161" i="5"/>
  <c r="Q2161" i="5"/>
  <c r="P2161" i="5"/>
  <c r="O2161" i="5"/>
  <c r="N2161" i="5"/>
  <c r="M2161" i="5"/>
  <c r="L2161" i="5"/>
  <c r="K2161" i="5"/>
  <c r="J2161" i="5"/>
  <c r="I2161" i="5"/>
  <c r="H2161" i="5"/>
  <c r="G2161" i="5"/>
  <c r="F2161" i="5"/>
  <c r="E2161" i="5"/>
  <c r="D2161" i="5"/>
  <c r="C2161" i="5"/>
  <c r="B2161" i="5"/>
  <c r="A2161" i="5"/>
  <c r="AF2160" i="5"/>
  <c r="AD2160" i="5"/>
  <c r="AC2160" i="5"/>
  <c r="AB2160" i="5"/>
  <c r="AA2160" i="5"/>
  <c r="Z2160" i="5"/>
  <c r="Y2160" i="5"/>
  <c r="X2160" i="5"/>
  <c r="W2160" i="5"/>
  <c r="V2160" i="5"/>
  <c r="U2160" i="5"/>
  <c r="T2160" i="5"/>
  <c r="S2160" i="5"/>
  <c r="R2160" i="5"/>
  <c r="Q2160" i="5"/>
  <c r="P2160" i="5"/>
  <c r="O2160" i="5"/>
  <c r="N2160" i="5"/>
  <c r="M2160" i="5"/>
  <c r="L2160" i="5"/>
  <c r="K2160" i="5"/>
  <c r="J2160" i="5"/>
  <c r="I2160" i="5"/>
  <c r="H2160" i="5"/>
  <c r="G2160" i="5"/>
  <c r="F2160" i="5"/>
  <c r="E2160" i="5"/>
  <c r="D2160" i="5"/>
  <c r="AE2160" i="5" s="1"/>
  <c r="C2160" i="5"/>
  <c r="B2160" i="5"/>
  <c r="A2160" i="5"/>
  <c r="AD2159" i="5"/>
  <c r="AC2159" i="5"/>
  <c r="AB2159" i="5"/>
  <c r="AA2159" i="5"/>
  <c r="Z2159" i="5"/>
  <c r="Y2159" i="5"/>
  <c r="X2159" i="5"/>
  <c r="W2159" i="5"/>
  <c r="V2159" i="5"/>
  <c r="U2159" i="5"/>
  <c r="S2159" i="5"/>
  <c r="R2159" i="5"/>
  <c r="Q2159" i="5"/>
  <c r="P2159" i="5"/>
  <c r="O2159" i="5"/>
  <c r="N2159" i="5"/>
  <c r="M2159" i="5"/>
  <c r="L2159" i="5"/>
  <c r="K2159" i="5"/>
  <c r="J2159" i="5"/>
  <c r="I2159" i="5"/>
  <c r="H2159" i="5"/>
  <c r="G2159" i="5"/>
  <c r="F2159" i="5"/>
  <c r="E2159" i="5"/>
  <c r="D2159" i="5"/>
  <c r="T2159" i="5" s="1"/>
  <c r="AF2159" i="5" s="1"/>
  <c r="C2159" i="5"/>
  <c r="B2159" i="5"/>
  <c r="A2159" i="5"/>
  <c r="AE2158" i="5"/>
  <c r="AD2158" i="5"/>
  <c r="AC2158" i="5"/>
  <c r="AB2158" i="5"/>
  <c r="AA2158" i="5"/>
  <c r="Z2158" i="5"/>
  <c r="Y2158" i="5"/>
  <c r="X2158" i="5"/>
  <c r="W2158" i="5"/>
  <c r="V2158" i="5"/>
  <c r="U2158" i="5"/>
  <c r="T2158" i="5"/>
  <c r="AF2158" i="5" s="1"/>
  <c r="S2158" i="5"/>
  <c r="R2158" i="5"/>
  <c r="Q2158" i="5"/>
  <c r="P2158" i="5"/>
  <c r="O2158" i="5"/>
  <c r="N2158" i="5"/>
  <c r="M2158" i="5"/>
  <c r="L2158" i="5"/>
  <c r="K2158" i="5"/>
  <c r="J2158" i="5"/>
  <c r="I2158" i="5"/>
  <c r="H2158" i="5"/>
  <c r="G2158" i="5"/>
  <c r="F2158" i="5"/>
  <c r="E2158" i="5"/>
  <c r="D2158" i="5"/>
  <c r="C2158" i="5"/>
  <c r="B2158" i="5"/>
  <c r="A2158" i="5"/>
  <c r="AD2157" i="5"/>
  <c r="AC2157" i="5"/>
  <c r="AB2157" i="5"/>
  <c r="AA2157" i="5"/>
  <c r="Z2157" i="5"/>
  <c r="Y2157" i="5"/>
  <c r="X2157" i="5"/>
  <c r="W2157" i="5"/>
  <c r="V2157" i="5"/>
  <c r="U2157" i="5"/>
  <c r="T2157" i="5"/>
  <c r="S2157" i="5"/>
  <c r="R2157" i="5"/>
  <c r="Q2157" i="5"/>
  <c r="P2157" i="5"/>
  <c r="O2157" i="5"/>
  <c r="N2157" i="5"/>
  <c r="M2157" i="5"/>
  <c r="L2157" i="5"/>
  <c r="K2157" i="5"/>
  <c r="J2157" i="5"/>
  <c r="I2157" i="5"/>
  <c r="H2157" i="5"/>
  <c r="G2157" i="5"/>
  <c r="F2157" i="5"/>
  <c r="AF2157" i="5" s="1"/>
  <c r="E2157" i="5"/>
  <c r="D2157" i="5"/>
  <c r="AE2157" i="5" s="1"/>
  <c r="C2157" i="5"/>
  <c r="B2157" i="5"/>
  <c r="A2157" i="5"/>
  <c r="AD2156" i="5"/>
  <c r="AC2156" i="5"/>
  <c r="AB2156" i="5"/>
  <c r="AA2156" i="5"/>
  <c r="Z2156" i="5"/>
  <c r="Y2156" i="5"/>
  <c r="X2156" i="5"/>
  <c r="W2156" i="5"/>
  <c r="V2156" i="5"/>
  <c r="U2156" i="5"/>
  <c r="S2156" i="5"/>
  <c r="R2156" i="5"/>
  <c r="Q2156" i="5"/>
  <c r="P2156" i="5"/>
  <c r="O2156" i="5"/>
  <c r="N2156" i="5"/>
  <c r="M2156" i="5"/>
  <c r="L2156" i="5"/>
  <c r="K2156" i="5"/>
  <c r="J2156" i="5"/>
  <c r="I2156" i="5"/>
  <c r="H2156" i="5"/>
  <c r="G2156" i="5"/>
  <c r="F2156" i="5"/>
  <c r="E2156" i="5"/>
  <c r="D2156" i="5"/>
  <c r="C2156" i="5"/>
  <c r="B2156" i="5"/>
  <c r="A2156" i="5"/>
  <c r="AD2155" i="5"/>
  <c r="AC2155" i="5"/>
  <c r="AB2155" i="5"/>
  <c r="AA2155" i="5"/>
  <c r="Z2155" i="5"/>
  <c r="Y2155" i="5"/>
  <c r="X2155" i="5"/>
  <c r="W2155" i="5"/>
  <c r="V2155" i="5"/>
  <c r="U2155" i="5"/>
  <c r="S2155" i="5"/>
  <c r="R2155" i="5"/>
  <c r="Q2155" i="5"/>
  <c r="P2155" i="5"/>
  <c r="O2155" i="5"/>
  <c r="N2155" i="5"/>
  <c r="M2155" i="5"/>
  <c r="L2155" i="5"/>
  <c r="K2155" i="5"/>
  <c r="J2155" i="5"/>
  <c r="I2155" i="5"/>
  <c r="H2155" i="5"/>
  <c r="G2155" i="5"/>
  <c r="F2155" i="5"/>
  <c r="E2155" i="5"/>
  <c r="D2155" i="5"/>
  <c r="T2155" i="5" s="1"/>
  <c r="AF2155" i="5" s="1"/>
  <c r="C2155" i="5"/>
  <c r="B2155" i="5"/>
  <c r="A2155" i="5"/>
  <c r="AD2154" i="5"/>
  <c r="AC2154" i="5"/>
  <c r="AB2154" i="5"/>
  <c r="AA2154" i="5"/>
  <c r="Z2154" i="5"/>
  <c r="Y2154" i="5"/>
  <c r="X2154" i="5"/>
  <c r="W2154" i="5"/>
  <c r="V2154" i="5"/>
  <c r="U2154" i="5"/>
  <c r="T2154" i="5"/>
  <c r="AF2154" i="5" s="1"/>
  <c r="S2154" i="5"/>
  <c r="R2154" i="5"/>
  <c r="Q2154" i="5"/>
  <c r="P2154" i="5"/>
  <c r="O2154" i="5"/>
  <c r="N2154" i="5"/>
  <c r="M2154" i="5"/>
  <c r="L2154" i="5"/>
  <c r="K2154" i="5"/>
  <c r="J2154" i="5"/>
  <c r="I2154" i="5"/>
  <c r="H2154" i="5"/>
  <c r="G2154" i="5"/>
  <c r="F2154" i="5"/>
  <c r="E2154" i="5"/>
  <c r="D2154" i="5"/>
  <c r="AE2154" i="5" s="1"/>
  <c r="C2154" i="5"/>
  <c r="B2154" i="5"/>
  <c r="A2154" i="5"/>
  <c r="AD2153" i="5"/>
  <c r="AC2153" i="5"/>
  <c r="AB2153" i="5"/>
  <c r="AA2153" i="5"/>
  <c r="Z2153" i="5"/>
  <c r="Y2153" i="5"/>
  <c r="X2153" i="5"/>
  <c r="W2153" i="5"/>
  <c r="V2153" i="5"/>
  <c r="U2153" i="5"/>
  <c r="S2153" i="5"/>
  <c r="R2153" i="5"/>
  <c r="Q2153" i="5"/>
  <c r="P2153" i="5"/>
  <c r="O2153" i="5"/>
  <c r="N2153" i="5"/>
  <c r="M2153" i="5"/>
  <c r="L2153" i="5"/>
  <c r="K2153" i="5"/>
  <c r="J2153" i="5"/>
  <c r="I2153" i="5"/>
  <c r="H2153" i="5"/>
  <c r="G2153" i="5"/>
  <c r="F2153" i="5"/>
  <c r="E2153" i="5"/>
  <c r="D2153" i="5"/>
  <c r="C2153" i="5"/>
  <c r="B2153" i="5"/>
  <c r="A2153" i="5"/>
  <c r="AD2152" i="5"/>
  <c r="AC2152" i="5"/>
  <c r="AB2152" i="5"/>
  <c r="AA2152" i="5"/>
  <c r="Z2152" i="5"/>
  <c r="Y2152" i="5"/>
  <c r="X2152" i="5"/>
  <c r="W2152" i="5"/>
  <c r="V2152" i="5"/>
  <c r="U2152" i="5"/>
  <c r="S2152" i="5"/>
  <c r="R2152" i="5"/>
  <c r="Q2152" i="5"/>
  <c r="P2152" i="5"/>
  <c r="O2152" i="5"/>
  <c r="N2152" i="5"/>
  <c r="M2152" i="5"/>
  <c r="L2152" i="5"/>
  <c r="K2152" i="5"/>
  <c r="J2152" i="5"/>
  <c r="I2152" i="5"/>
  <c r="H2152" i="5"/>
  <c r="G2152" i="5"/>
  <c r="F2152" i="5"/>
  <c r="E2152" i="5"/>
  <c r="D2152" i="5"/>
  <c r="T2152" i="5" s="1"/>
  <c r="AF2152" i="5" s="1"/>
  <c r="C2152" i="5"/>
  <c r="B2152" i="5"/>
  <c r="A2152" i="5"/>
  <c r="AD2151" i="5"/>
  <c r="AC2151" i="5"/>
  <c r="AB2151" i="5"/>
  <c r="AA2151" i="5"/>
  <c r="Z2151" i="5"/>
  <c r="Y2151" i="5"/>
  <c r="X2151" i="5"/>
  <c r="W2151" i="5"/>
  <c r="V2151" i="5"/>
  <c r="U2151" i="5"/>
  <c r="S2151" i="5"/>
  <c r="R2151" i="5"/>
  <c r="Q2151" i="5"/>
  <c r="P2151" i="5"/>
  <c r="O2151" i="5"/>
  <c r="N2151" i="5"/>
  <c r="M2151" i="5"/>
  <c r="L2151" i="5"/>
  <c r="K2151" i="5"/>
  <c r="J2151" i="5"/>
  <c r="I2151" i="5"/>
  <c r="H2151" i="5"/>
  <c r="G2151" i="5"/>
  <c r="F2151" i="5"/>
  <c r="E2151" i="5"/>
  <c r="D2151" i="5"/>
  <c r="AE2151" i="5" s="1"/>
  <c r="C2151" i="5"/>
  <c r="B2151" i="5"/>
  <c r="A2151" i="5"/>
  <c r="AD2150" i="5"/>
  <c r="AC2150" i="5"/>
  <c r="AB2150" i="5"/>
  <c r="AA2150" i="5"/>
  <c r="Z2150" i="5"/>
  <c r="Y2150" i="5"/>
  <c r="X2150" i="5"/>
  <c r="W2150" i="5"/>
  <c r="V2150" i="5"/>
  <c r="U2150" i="5"/>
  <c r="S2150" i="5"/>
  <c r="R2150" i="5"/>
  <c r="Q2150" i="5"/>
  <c r="P2150" i="5"/>
  <c r="O2150" i="5"/>
  <c r="N2150" i="5"/>
  <c r="M2150" i="5"/>
  <c r="L2150" i="5"/>
  <c r="K2150" i="5"/>
  <c r="J2150" i="5"/>
  <c r="I2150" i="5"/>
  <c r="H2150" i="5"/>
  <c r="G2150" i="5"/>
  <c r="F2150" i="5"/>
  <c r="E2150" i="5"/>
  <c r="D2150" i="5"/>
  <c r="C2150" i="5"/>
  <c r="B2150" i="5"/>
  <c r="A2150" i="5"/>
  <c r="AF2149" i="5"/>
  <c r="AD2149" i="5"/>
  <c r="AC2149" i="5"/>
  <c r="AB2149" i="5"/>
  <c r="AA2149" i="5"/>
  <c r="Z2149" i="5"/>
  <c r="Y2149" i="5"/>
  <c r="X2149" i="5"/>
  <c r="W2149" i="5"/>
  <c r="V2149" i="5"/>
  <c r="U2149" i="5"/>
  <c r="T2149" i="5"/>
  <c r="S2149" i="5"/>
  <c r="R2149" i="5"/>
  <c r="Q2149" i="5"/>
  <c r="P2149" i="5"/>
  <c r="O2149" i="5"/>
  <c r="N2149" i="5"/>
  <c r="M2149" i="5"/>
  <c r="L2149" i="5"/>
  <c r="K2149" i="5"/>
  <c r="J2149" i="5"/>
  <c r="I2149" i="5"/>
  <c r="H2149" i="5"/>
  <c r="G2149" i="5"/>
  <c r="F2149" i="5"/>
  <c r="E2149" i="5"/>
  <c r="D2149" i="5"/>
  <c r="AE2149" i="5" s="1"/>
  <c r="C2149" i="5"/>
  <c r="B2149" i="5"/>
  <c r="A2149" i="5"/>
  <c r="AD2148" i="5"/>
  <c r="AC2148" i="5"/>
  <c r="AB2148" i="5"/>
  <c r="AA2148" i="5"/>
  <c r="Z2148" i="5"/>
  <c r="Y2148" i="5"/>
  <c r="X2148" i="5"/>
  <c r="W2148" i="5"/>
  <c r="V2148" i="5"/>
  <c r="U2148" i="5"/>
  <c r="S2148" i="5"/>
  <c r="R2148" i="5"/>
  <c r="Q2148" i="5"/>
  <c r="P2148" i="5"/>
  <c r="O2148" i="5"/>
  <c r="N2148" i="5"/>
  <c r="M2148" i="5"/>
  <c r="L2148" i="5"/>
  <c r="K2148" i="5"/>
  <c r="J2148" i="5"/>
  <c r="I2148" i="5"/>
  <c r="H2148" i="5"/>
  <c r="G2148" i="5"/>
  <c r="F2148" i="5"/>
  <c r="E2148" i="5"/>
  <c r="D2148" i="5"/>
  <c r="C2148" i="5"/>
  <c r="B2148" i="5"/>
  <c r="A2148" i="5"/>
  <c r="AE2147" i="5"/>
  <c r="AD2147" i="5"/>
  <c r="AC2147" i="5"/>
  <c r="AB2147" i="5"/>
  <c r="AA2147" i="5"/>
  <c r="Z2147" i="5"/>
  <c r="Y2147" i="5"/>
  <c r="X2147" i="5"/>
  <c r="W2147" i="5"/>
  <c r="V2147" i="5"/>
  <c r="U2147" i="5"/>
  <c r="T2147" i="5"/>
  <c r="AF2147" i="5" s="1"/>
  <c r="S2147" i="5"/>
  <c r="R2147" i="5"/>
  <c r="Q2147" i="5"/>
  <c r="P2147" i="5"/>
  <c r="O2147" i="5"/>
  <c r="N2147" i="5"/>
  <c r="M2147" i="5"/>
  <c r="L2147" i="5"/>
  <c r="K2147" i="5"/>
  <c r="J2147" i="5"/>
  <c r="I2147" i="5"/>
  <c r="H2147" i="5"/>
  <c r="G2147" i="5"/>
  <c r="F2147" i="5"/>
  <c r="E2147" i="5"/>
  <c r="D2147" i="5"/>
  <c r="C2147" i="5"/>
  <c r="B2147" i="5"/>
  <c r="A2147" i="5"/>
  <c r="AE2146" i="5"/>
  <c r="AD2146" i="5"/>
  <c r="AC2146" i="5"/>
  <c r="AB2146" i="5"/>
  <c r="AA2146" i="5"/>
  <c r="Z2146" i="5"/>
  <c r="Y2146" i="5"/>
  <c r="X2146" i="5"/>
  <c r="W2146" i="5"/>
  <c r="V2146" i="5"/>
  <c r="U2146" i="5"/>
  <c r="T2146" i="5"/>
  <c r="AF2146" i="5" s="1"/>
  <c r="S2146" i="5"/>
  <c r="R2146" i="5"/>
  <c r="Q2146" i="5"/>
  <c r="P2146" i="5"/>
  <c r="O2146" i="5"/>
  <c r="N2146" i="5"/>
  <c r="M2146" i="5"/>
  <c r="L2146" i="5"/>
  <c r="K2146" i="5"/>
  <c r="J2146" i="5"/>
  <c r="I2146" i="5"/>
  <c r="H2146" i="5"/>
  <c r="G2146" i="5"/>
  <c r="F2146" i="5"/>
  <c r="E2146" i="5"/>
  <c r="D2146" i="5"/>
  <c r="C2146" i="5"/>
  <c r="B2146" i="5"/>
  <c r="A2146" i="5"/>
  <c r="AD2145" i="5"/>
  <c r="AC2145" i="5"/>
  <c r="AB2145" i="5"/>
  <c r="AA2145" i="5"/>
  <c r="Z2145" i="5"/>
  <c r="Y2145" i="5"/>
  <c r="X2145" i="5"/>
  <c r="W2145" i="5"/>
  <c r="V2145" i="5"/>
  <c r="U2145" i="5"/>
  <c r="S2145" i="5"/>
  <c r="R2145" i="5"/>
  <c r="Q2145" i="5"/>
  <c r="P2145" i="5"/>
  <c r="O2145" i="5"/>
  <c r="N2145" i="5"/>
  <c r="M2145" i="5"/>
  <c r="L2145" i="5"/>
  <c r="K2145" i="5"/>
  <c r="J2145" i="5"/>
  <c r="I2145" i="5"/>
  <c r="H2145" i="5"/>
  <c r="G2145" i="5"/>
  <c r="F2145" i="5"/>
  <c r="E2145" i="5"/>
  <c r="D2145" i="5"/>
  <c r="C2145" i="5"/>
  <c r="B2145" i="5"/>
  <c r="A2145" i="5"/>
  <c r="AD2144" i="5"/>
  <c r="AC2144" i="5"/>
  <c r="AB2144" i="5"/>
  <c r="AA2144" i="5"/>
  <c r="Z2144" i="5"/>
  <c r="Y2144" i="5"/>
  <c r="X2144" i="5"/>
  <c r="W2144" i="5"/>
  <c r="V2144" i="5"/>
  <c r="U2144" i="5"/>
  <c r="S2144" i="5"/>
  <c r="R2144" i="5"/>
  <c r="Q2144" i="5"/>
  <c r="P2144" i="5"/>
  <c r="O2144" i="5"/>
  <c r="N2144" i="5"/>
  <c r="M2144" i="5"/>
  <c r="L2144" i="5"/>
  <c r="K2144" i="5"/>
  <c r="J2144" i="5"/>
  <c r="I2144" i="5"/>
  <c r="H2144" i="5"/>
  <c r="G2144" i="5"/>
  <c r="F2144" i="5"/>
  <c r="E2144" i="5"/>
  <c r="D2144" i="5"/>
  <c r="T2144" i="5" s="1"/>
  <c r="AF2144" i="5" s="1"/>
  <c r="C2144" i="5"/>
  <c r="B2144" i="5"/>
  <c r="A2144" i="5"/>
  <c r="AE2143" i="5"/>
  <c r="AD2143" i="5"/>
  <c r="AC2143" i="5"/>
  <c r="AB2143" i="5"/>
  <c r="AA2143" i="5"/>
  <c r="Z2143" i="5"/>
  <c r="Y2143" i="5"/>
  <c r="X2143" i="5"/>
  <c r="W2143" i="5"/>
  <c r="V2143" i="5"/>
  <c r="U2143" i="5"/>
  <c r="T2143" i="5"/>
  <c r="AF2143" i="5" s="1"/>
  <c r="S2143" i="5"/>
  <c r="R2143" i="5"/>
  <c r="Q2143" i="5"/>
  <c r="P2143" i="5"/>
  <c r="O2143" i="5"/>
  <c r="N2143" i="5"/>
  <c r="M2143" i="5"/>
  <c r="L2143" i="5"/>
  <c r="K2143" i="5"/>
  <c r="J2143" i="5"/>
  <c r="I2143" i="5"/>
  <c r="H2143" i="5"/>
  <c r="G2143" i="5"/>
  <c r="F2143" i="5"/>
  <c r="E2143" i="5"/>
  <c r="D2143" i="5"/>
  <c r="C2143" i="5"/>
  <c r="B2143" i="5"/>
  <c r="A2143" i="5"/>
  <c r="AD2142" i="5"/>
  <c r="AC2142" i="5"/>
  <c r="AB2142" i="5"/>
  <c r="AA2142" i="5"/>
  <c r="Z2142" i="5"/>
  <c r="Y2142" i="5"/>
  <c r="X2142" i="5"/>
  <c r="W2142" i="5"/>
  <c r="V2142" i="5"/>
  <c r="U2142" i="5"/>
  <c r="S2142" i="5"/>
  <c r="R2142" i="5"/>
  <c r="Q2142" i="5"/>
  <c r="P2142" i="5"/>
  <c r="O2142" i="5"/>
  <c r="N2142" i="5"/>
  <c r="M2142" i="5"/>
  <c r="L2142" i="5"/>
  <c r="K2142" i="5"/>
  <c r="J2142" i="5"/>
  <c r="I2142" i="5"/>
  <c r="H2142" i="5"/>
  <c r="G2142" i="5"/>
  <c r="F2142" i="5"/>
  <c r="E2142" i="5"/>
  <c r="D2142" i="5"/>
  <c r="C2142" i="5"/>
  <c r="B2142" i="5"/>
  <c r="A2142" i="5"/>
  <c r="AD2141" i="5"/>
  <c r="AC2141" i="5"/>
  <c r="AB2141" i="5"/>
  <c r="AA2141" i="5"/>
  <c r="Z2141" i="5"/>
  <c r="Y2141" i="5"/>
  <c r="X2141" i="5"/>
  <c r="W2141" i="5"/>
  <c r="V2141" i="5"/>
  <c r="U2141" i="5"/>
  <c r="S2141" i="5"/>
  <c r="R2141" i="5"/>
  <c r="Q2141" i="5"/>
  <c r="P2141" i="5"/>
  <c r="O2141" i="5"/>
  <c r="N2141" i="5"/>
  <c r="M2141" i="5"/>
  <c r="L2141" i="5"/>
  <c r="K2141" i="5"/>
  <c r="J2141" i="5"/>
  <c r="I2141" i="5"/>
  <c r="H2141" i="5"/>
  <c r="G2141" i="5"/>
  <c r="F2141" i="5"/>
  <c r="E2141" i="5"/>
  <c r="D2141" i="5"/>
  <c r="T2141" i="5" s="1"/>
  <c r="AF2141" i="5" s="1"/>
  <c r="C2141" i="5"/>
  <c r="B2141" i="5"/>
  <c r="A2141" i="5"/>
  <c r="AE2140" i="5"/>
  <c r="AD2140" i="5"/>
  <c r="AC2140" i="5"/>
  <c r="AB2140" i="5"/>
  <c r="AA2140" i="5"/>
  <c r="Z2140" i="5"/>
  <c r="Y2140" i="5"/>
  <c r="X2140" i="5"/>
  <c r="W2140" i="5"/>
  <c r="V2140" i="5"/>
  <c r="U2140" i="5"/>
  <c r="T2140" i="5"/>
  <c r="AF2140" i="5" s="1"/>
  <c r="S2140" i="5"/>
  <c r="R2140" i="5"/>
  <c r="Q2140" i="5"/>
  <c r="P2140" i="5"/>
  <c r="O2140" i="5"/>
  <c r="N2140" i="5"/>
  <c r="M2140" i="5"/>
  <c r="L2140" i="5"/>
  <c r="K2140" i="5"/>
  <c r="J2140" i="5"/>
  <c r="I2140" i="5"/>
  <c r="H2140" i="5"/>
  <c r="G2140" i="5"/>
  <c r="F2140" i="5"/>
  <c r="E2140" i="5"/>
  <c r="D2140" i="5"/>
  <c r="C2140" i="5"/>
  <c r="B2140" i="5"/>
  <c r="A2140" i="5"/>
  <c r="AD2139" i="5"/>
  <c r="AC2139" i="5"/>
  <c r="AB2139" i="5"/>
  <c r="AA2139" i="5"/>
  <c r="Z2139" i="5"/>
  <c r="Y2139" i="5"/>
  <c r="X2139" i="5"/>
  <c r="W2139" i="5"/>
  <c r="V2139" i="5"/>
  <c r="U2139" i="5"/>
  <c r="S2139" i="5"/>
  <c r="R2139" i="5"/>
  <c r="Q2139" i="5"/>
  <c r="P2139" i="5"/>
  <c r="O2139" i="5"/>
  <c r="N2139" i="5"/>
  <c r="M2139" i="5"/>
  <c r="L2139" i="5"/>
  <c r="K2139" i="5"/>
  <c r="J2139" i="5"/>
  <c r="I2139" i="5"/>
  <c r="H2139" i="5"/>
  <c r="G2139" i="5"/>
  <c r="F2139" i="5"/>
  <c r="E2139" i="5"/>
  <c r="D2139" i="5"/>
  <c r="C2139" i="5"/>
  <c r="B2139" i="5"/>
  <c r="A2139" i="5"/>
  <c r="AD2138" i="5"/>
  <c r="AC2138" i="5"/>
  <c r="AB2138" i="5"/>
  <c r="AA2138" i="5"/>
  <c r="Z2138" i="5"/>
  <c r="Y2138" i="5"/>
  <c r="X2138" i="5"/>
  <c r="W2138" i="5"/>
  <c r="V2138" i="5"/>
  <c r="U2138" i="5"/>
  <c r="S2138" i="5"/>
  <c r="R2138" i="5"/>
  <c r="Q2138" i="5"/>
  <c r="P2138" i="5"/>
  <c r="O2138" i="5"/>
  <c r="N2138" i="5"/>
  <c r="M2138" i="5"/>
  <c r="L2138" i="5"/>
  <c r="K2138" i="5"/>
  <c r="J2138" i="5"/>
  <c r="I2138" i="5"/>
  <c r="H2138" i="5"/>
  <c r="G2138" i="5"/>
  <c r="F2138" i="5"/>
  <c r="E2138" i="5"/>
  <c r="D2138" i="5"/>
  <c r="T2138" i="5" s="1"/>
  <c r="AF2138" i="5" s="1"/>
  <c r="C2138" i="5"/>
  <c r="B2138" i="5"/>
  <c r="A2138" i="5"/>
  <c r="AE2137" i="5"/>
  <c r="AD2137" i="5"/>
  <c r="AC2137" i="5"/>
  <c r="AB2137" i="5"/>
  <c r="AA2137" i="5"/>
  <c r="Z2137" i="5"/>
  <c r="Y2137" i="5"/>
  <c r="X2137" i="5"/>
  <c r="W2137" i="5"/>
  <c r="V2137" i="5"/>
  <c r="U2137" i="5"/>
  <c r="T2137" i="5"/>
  <c r="AF2137" i="5" s="1"/>
  <c r="S2137" i="5"/>
  <c r="R2137" i="5"/>
  <c r="Q2137" i="5"/>
  <c r="P2137" i="5"/>
  <c r="O2137" i="5"/>
  <c r="N2137" i="5"/>
  <c r="M2137" i="5"/>
  <c r="L2137" i="5"/>
  <c r="K2137" i="5"/>
  <c r="J2137" i="5"/>
  <c r="I2137" i="5"/>
  <c r="H2137" i="5"/>
  <c r="G2137" i="5"/>
  <c r="F2137" i="5"/>
  <c r="E2137" i="5"/>
  <c r="D2137" i="5"/>
  <c r="C2137" i="5"/>
  <c r="B2137" i="5"/>
  <c r="A2137" i="5"/>
  <c r="AD2136" i="5"/>
  <c r="AC2136" i="5"/>
  <c r="AB2136" i="5"/>
  <c r="AA2136" i="5"/>
  <c r="Z2136" i="5"/>
  <c r="Y2136" i="5"/>
  <c r="X2136" i="5"/>
  <c r="W2136" i="5"/>
  <c r="V2136" i="5"/>
  <c r="U2136" i="5"/>
  <c r="S2136" i="5"/>
  <c r="R2136" i="5"/>
  <c r="Q2136" i="5"/>
  <c r="P2136" i="5"/>
  <c r="O2136" i="5"/>
  <c r="N2136" i="5"/>
  <c r="M2136" i="5"/>
  <c r="L2136" i="5"/>
  <c r="K2136" i="5"/>
  <c r="J2136" i="5"/>
  <c r="I2136" i="5"/>
  <c r="H2136" i="5"/>
  <c r="G2136" i="5"/>
  <c r="F2136" i="5"/>
  <c r="E2136" i="5"/>
  <c r="D2136" i="5"/>
  <c r="C2136" i="5"/>
  <c r="B2136" i="5"/>
  <c r="A2136" i="5"/>
  <c r="AD2135" i="5"/>
  <c r="AC2135" i="5"/>
  <c r="AB2135" i="5"/>
  <c r="AA2135" i="5"/>
  <c r="Z2135" i="5"/>
  <c r="Y2135" i="5"/>
  <c r="X2135" i="5"/>
  <c r="W2135" i="5"/>
  <c r="V2135" i="5"/>
  <c r="U2135" i="5"/>
  <c r="S2135" i="5"/>
  <c r="R2135" i="5"/>
  <c r="Q2135" i="5"/>
  <c r="P2135" i="5"/>
  <c r="O2135" i="5"/>
  <c r="N2135" i="5"/>
  <c r="M2135" i="5"/>
  <c r="L2135" i="5"/>
  <c r="K2135" i="5"/>
  <c r="J2135" i="5"/>
  <c r="I2135" i="5"/>
  <c r="H2135" i="5"/>
  <c r="G2135" i="5"/>
  <c r="F2135" i="5"/>
  <c r="E2135" i="5"/>
  <c r="D2135" i="5"/>
  <c r="T2135" i="5" s="1"/>
  <c r="AF2135" i="5" s="1"/>
  <c r="C2135" i="5"/>
  <c r="B2135" i="5"/>
  <c r="A2135" i="5"/>
  <c r="AE2134" i="5"/>
  <c r="AD2134" i="5"/>
  <c r="AC2134" i="5"/>
  <c r="AB2134" i="5"/>
  <c r="AA2134" i="5"/>
  <c r="Z2134" i="5"/>
  <c r="Y2134" i="5"/>
  <c r="X2134" i="5"/>
  <c r="W2134" i="5"/>
  <c r="V2134" i="5"/>
  <c r="U2134" i="5"/>
  <c r="T2134" i="5"/>
  <c r="AF2134" i="5" s="1"/>
  <c r="S2134" i="5"/>
  <c r="R2134" i="5"/>
  <c r="Q2134" i="5"/>
  <c r="P2134" i="5"/>
  <c r="O2134" i="5"/>
  <c r="N2134" i="5"/>
  <c r="M2134" i="5"/>
  <c r="L2134" i="5"/>
  <c r="K2134" i="5"/>
  <c r="J2134" i="5"/>
  <c r="I2134" i="5"/>
  <c r="H2134" i="5"/>
  <c r="G2134" i="5"/>
  <c r="F2134" i="5"/>
  <c r="E2134" i="5"/>
  <c r="D2134" i="5"/>
  <c r="C2134" i="5"/>
  <c r="B2134" i="5"/>
  <c r="A2134" i="5"/>
  <c r="AD2133" i="5"/>
  <c r="AC2133" i="5"/>
  <c r="AB2133" i="5"/>
  <c r="AA2133" i="5"/>
  <c r="Z2133" i="5"/>
  <c r="Y2133" i="5"/>
  <c r="X2133" i="5"/>
  <c r="W2133" i="5"/>
  <c r="V2133" i="5"/>
  <c r="U2133" i="5"/>
  <c r="S2133" i="5"/>
  <c r="R2133" i="5"/>
  <c r="Q2133" i="5"/>
  <c r="P2133" i="5"/>
  <c r="O2133" i="5"/>
  <c r="N2133" i="5"/>
  <c r="M2133" i="5"/>
  <c r="L2133" i="5"/>
  <c r="K2133" i="5"/>
  <c r="J2133" i="5"/>
  <c r="I2133" i="5"/>
  <c r="H2133" i="5"/>
  <c r="G2133" i="5"/>
  <c r="F2133" i="5"/>
  <c r="E2133" i="5"/>
  <c r="D2133" i="5"/>
  <c r="C2133" i="5"/>
  <c r="B2133" i="5"/>
  <c r="A2133" i="5"/>
  <c r="AD2132" i="5"/>
  <c r="AC2132" i="5"/>
  <c r="AB2132" i="5"/>
  <c r="AA2132" i="5"/>
  <c r="Z2132" i="5"/>
  <c r="Y2132" i="5"/>
  <c r="X2132" i="5"/>
  <c r="W2132" i="5"/>
  <c r="V2132" i="5"/>
  <c r="U2132" i="5"/>
  <c r="S2132" i="5"/>
  <c r="R2132" i="5"/>
  <c r="Q2132" i="5"/>
  <c r="P2132" i="5"/>
  <c r="O2132" i="5"/>
  <c r="N2132" i="5"/>
  <c r="M2132" i="5"/>
  <c r="L2132" i="5"/>
  <c r="K2132" i="5"/>
  <c r="J2132" i="5"/>
  <c r="I2132" i="5"/>
  <c r="H2132" i="5"/>
  <c r="G2132" i="5"/>
  <c r="F2132" i="5"/>
  <c r="E2132" i="5"/>
  <c r="D2132" i="5"/>
  <c r="T2132" i="5" s="1"/>
  <c r="AF2132" i="5" s="1"/>
  <c r="C2132" i="5"/>
  <c r="B2132" i="5"/>
  <c r="A2132" i="5"/>
  <c r="AE2131" i="5"/>
  <c r="AD2131" i="5"/>
  <c r="AC2131" i="5"/>
  <c r="AB2131" i="5"/>
  <c r="AA2131" i="5"/>
  <c r="Z2131" i="5"/>
  <c r="Y2131" i="5"/>
  <c r="X2131" i="5"/>
  <c r="W2131" i="5"/>
  <c r="V2131" i="5"/>
  <c r="U2131" i="5"/>
  <c r="T2131" i="5"/>
  <c r="AF2131" i="5" s="1"/>
  <c r="S2131" i="5"/>
  <c r="R2131" i="5"/>
  <c r="Q2131" i="5"/>
  <c r="P2131" i="5"/>
  <c r="O2131" i="5"/>
  <c r="N2131" i="5"/>
  <c r="M2131" i="5"/>
  <c r="L2131" i="5"/>
  <c r="K2131" i="5"/>
  <c r="J2131" i="5"/>
  <c r="I2131" i="5"/>
  <c r="H2131" i="5"/>
  <c r="G2131" i="5"/>
  <c r="F2131" i="5"/>
  <c r="E2131" i="5"/>
  <c r="D2131" i="5"/>
  <c r="C2131" i="5"/>
  <c r="B2131" i="5"/>
  <c r="A2131" i="5"/>
  <c r="AD2130" i="5"/>
  <c r="AC2130" i="5"/>
  <c r="AB2130" i="5"/>
  <c r="AA2130" i="5"/>
  <c r="Z2130" i="5"/>
  <c r="Y2130" i="5"/>
  <c r="X2130" i="5"/>
  <c r="W2130" i="5"/>
  <c r="V2130" i="5"/>
  <c r="U2130" i="5"/>
  <c r="S2130" i="5"/>
  <c r="R2130" i="5"/>
  <c r="Q2130" i="5"/>
  <c r="P2130" i="5"/>
  <c r="O2130" i="5"/>
  <c r="N2130" i="5"/>
  <c r="M2130" i="5"/>
  <c r="L2130" i="5"/>
  <c r="K2130" i="5"/>
  <c r="J2130" i="5"/>
  <c r="I2130" i="5"/>
  <c r="H2130" i="5"/>
  <c r="G2130" i="5"/>
  <c r="F2130" i="5"/>
  <c r="E2130" i="5"/>
  <c r="D2130" i="5"/>
  <c r="C2130" i="5"/>
  <c r="B2130" i="5"/>
  <c r="A2130" i="5"/>
  <c r="AD2129" i="5"/>
  <c r="AC2129" i="5"/>
  <c r="AB2129" i="5"/>
  <c r="AA2129" i="5"/>
  <c r="Z2129" i="5"/>
  <c r="Y2129" i="5"/>
  <c r="X2129" i="5"/>
  <c r="W2129" i="5"/>
  <c r="V2129" i="5"/>
  <c r="U2129" i="5"/>
  <c r="S2129" i="5"/>
  <c r="R2129" i="5"/>
  <c r="Q2129" i="5"/>
  <c r="P2129" i="5"/>
  <c r="O2129" i="5"/>
  <c r="N2129" i="5"/>
  <c r="M2129" i="5"/>
  <c r="L2129" i="5"/>
  <c r="K2129" i="5"/>
  <c r="J2129" i="5"/>
  <c r="I2129" i="5"/>
  <c r="H2129" i="5"/>
  <c r="G2129" i="5"/>
  <c r="F2129" i="5"/>
  <c r="E2129" i="5"/>
  <c r="D2129" i="5"/>
  <c r="C2129" i="5"/>
  <c r="B2129" i="5"/>
  <c r="A2129" i="5"/>
  <c r="AE2128" i="5"/>
  <c r="AD2128" i="5"/>
  <c r="AC2128" i="5"/>
  <c r="AB2128" i="5"/>
  <c r="AA2128" i="5"/>
  <c r="Z2128" i="5"/>
  <c r="Y2128" i="5"/>
  <c r="X2128" i="5"/>
  <c r="W2128" i="5"/>
  <c r="V2128" i="5"/>
  <c r="U2128" i="5"/>
  <c r="T2128" i="5"/>
  <c r="AF2128" i="5" s="1"/>
  <c r="S2128" i="5"/>
  <c r="R2128" i="5"/>
  <c r="Q2128" i="5"/>
  <c r="P2128" i="5"/>
  <c r="O2128" i="5"/>
  <c r="N2128" i="5"/>
  <c r="M2128" i="5"/>
  <c r="L2128" i="5"/>
  <c r="K2128" i="5"/>
  <c r="J2128" i="5"/>
  <c r="I2128" i="5"/>
  <c r="H2128" i="5"/>
  <c r="G2128" i="5"/>
  <c r="F2128" i="5"/>
  <c r="E2128" i="5"/>
  <c r="D2128" i="5"/>
  <c r="C2128" i="5"/>
  <c r="B2128" i="5"/>
  <c r="A2128" i="5"/>
  <c r="AD2127" i="5"/>
  <c r="AC2127" i="5"/>
  <c r="AB2127" i="5"/>
  <c r="AA2127" i="5"/>
  <c r="Z2127" i="5"/>
  <c r="Y2127" i="5"/>
  <c r="X2127" i="5"/>
  <c r="W2127" i="5"/>
  <c r="V2127" i="5"/>
  <c r="U2127" i="5"/>
  <c r="S2127" i="5"/>
  <c r="R2127" i="5"/>
  <c r="Q2127" i="5"/>
  <c r="P2127" i="5"/>
  <c r="O2127" i="5"/>
  <c r="N2127" i="5"/>
  <c r="M2127" i="5"/>
  <c r="L2127" i="5"/>
  <c r="K2127" i="5"/>
  <c r="J2127" i="5"/>
  <c r="I2127" i="5"/>
  <c r="H2127" i="5"/>
  <c r="G2127" i="5"/>
  <c r="F2127" i="5"/>
  <c r="E2127" i="5"/>
  <c r="D2127" i="5"/>
  <c r="C2127" i="5"/>
  <c r="B2127" i="5"/>
  <c r="A2127" i="5"/>
  <c r="AD2126" i="5"/>
  <c r="AC2126" i="5"/>
  <c r="AB2126" i="5"/>
  <c r="AA2126" i="5"/>
  <c r="Z2126" i="5"/>
  <c r="Y2126" i="5"/>
  <c r="X2126" i="5"/>
  <c r="W2126" i="5"/>
  <c r="V2126" i="5"/>
  <c r="U2126" i="5"/>
  <c r="S2126" i="5"/>
  <c r="R2126" i="5"/>
  <c r="Q2126" i="5"/>
  <c r="P2126" i="5"/>
  <c r="O2126" i="5"/>
  <c r="N2126" i="5"/>
  <c r="M2126" i="5"/>
  <c r="L2126" i="5"/>
  <c r="K2126" i="5"/>
  <c r="J2126" i="5"/>
  <c r="I2126" i="5"/>
  <c r="H2126" i="5"/>
  <c r="G2126" i="5"/>
  <c r="F2126" i="5"/>
  <c r="E2126" i="5"/>
  <c r="D2126" i="5"/>
  <c r="C2126" i="5"/>
  <c r="B2126" i="5"/>
  <c r="A2126" i="5"/>
  <c r="AE2125" i="5"/>
  <c r="AD2125" i="5"/>
  <c r="AC2125" i="5"/>
  <c r="AB2125" i="5"/>
  <c r="AA2125" i="5"/>
  <c r="Z2125" i="5"/>
  <c r="Y2125" i="5"/>
  <c r="X2125" i="5"/>
  <c r="W2125" i="5"/>
  <c r="V2125" i="5"/>
  <c r="U2125" i="5"/>
  <c r="T2125" i="5"/>
  <c r="S2125" i="5"/>
  <c r="R2125" i="5"/>
  <c r="Q2125" i="5"/>
  <c r="P2125" i="5"/>
  <c r="O2125" i="5"/>
  <c r="N2125" i="5"/>
  <c r="M2125" i="5"/>
  <c r="L2125" i="5"/>
  <c r="K2125" i="5"/>
  <c r="J2125" i="5"/>
  <c r="I2125" i="5"/>
  <c r="H2125" i="5"/>
  <c r="G2125" i="5"/>
  <c r="F2125" i="5"/>
  <c r="E2125" i="5"/>
  <c r="D2125" i="5"/>
  <c r="C2125" i="5"/>
  <c r="B2125" i="5"/>
  <c r="A2125" i="5"/>
  <c r="AD2124" i="5"/>
  <c r="AC2124" i="5"/>
  <c r="AB2124" i="5"/>
  <c r="AA2124" i="5"/>
  <c r="Z2124" i="5"/>
  <c r="Y2124" i="5"/>
  <c r="X2124" i="5"/>
  <c r="W2124" i="5"/>
  <c r="V2124" i="5"/>
  <c r="U2124" i="5"/>
  <c r="S2124" i="5"/>
  <c r="R2124" i="5"/>
  <c r="Q2124" i="5"/>
  <c r="P2124" i="5"/>
  <c r="O2124" i="5"/>
  <c r="N2124" i="5"/>
  <c r="M2124" i="5"/>
  <c r="L2124" i="5"/>
  <c r="K2124" i="5"/>
  <c r="J2124" i="5"/>
  <c r="I2124" i="5"/>
  <c r="H2124" i="5"/>
  <c r="G2124" i="5"/>
  <c r="F2124" i="5"/>
  <c r="E2124" i="5"/>
  <c r="D2124" i="5"/>
  <c r="AE2124" i="5" s="1"/>
  <c r="C2124" i="5"/>
  <c r="B2124" i="5"/>
  <c r="A2124" i="5"/>
  <c r="AD2123" i="5"/>
  <c r="AC2123" i="5"/>
  <c r="AB2123" i="5"/>
  <c r="AA2123" i="5"/>
  <c r="Z2123" i="5"/>
  <c r="Y2123" i="5"/>
  <c r="X2123" i="5"/>
  <c r="W2123" i="5"/>
  <c r="V2123" i="5"/>
  <c r="U2123" i="5"/>
  <c r="S2123" i="5"/>
  <c r="R2123" i="5"/>
  <c r="Q2123" i="5"/>
  <c r="P2123" i="5"/>
  <c r="O2123" i="5"/>
  <c r="N2123" i="5"/>
  <c r="M2123" i="5"/>
  <c r="L2123" i="5"/>
  <c r="K2123" i="5"/>
  <c r="J2123" i="5"/>
  <c r="I2123" i="5"/>
  <c r="H2123" i="5"/>
  <c r="G2123" i="5"/>
  <c r="F2123" i="5"/>
  <c r="E2123" i="5"/>
  <c r="D2123" i="5"/>
  <c r="C2123" i="5"/>
  <c r="B2123" i="5"/>
  <c r="A2123" i="5"/>
  <c r="AE2122" i="5"/>
  <c r="AD2122" i="5"/>
  <c r="AC2122" i="5"/>
  <c r="AB2122" i="5"/>
  <c r="AA2122" i="5"/>
  <c r="Z2122" i="5"/>
  <c r="Y2122" i="5"/>
  <c r="X2122" i="5"/>
  <c r="W2122" i="5"/>
  <c r="V2122" i="5"/>
  <c r="U2122" i="5"/>
  <c r="T2122" i="5"/>
  <c r="AF2122" i="5" s="1"/>
  <c r="S2122" i="5"/>
  <c r="R2122" i="5"/>
  <c r="Q2122" i="5"/>
  <c r="P2122" i="5"/>
  <c r="O2122" i="5"/>
  <c r="N2122" i="5"/>
  <c r="M2122" i="5"/>
  <c r="L2122" i="5"/>
  <c r="K2122" i="5"/>
  <c r="J2122" i="5"/>
  <c r="I2122" i="5"/>
  <c r="H2122" i="5"/>
  <c r="G2122" i="5"/>
  <c r="F2122" i="5"/>
  <c r="E2122" i="5"/>
  <c r="D2122" i="5"/>
  <c r="C2122" i="5"/>
  <c r="B2122" i="5"/>
  <c r="A2122" i="5"/>
  <c r="AD2121" i="5"/>
  <c r="AC2121" i="5"/>
  <c r="AB2121" i="5"/>
  <c r="AA2121" i="5"/>
  <c r="Z2121" i="5"/>
  <c r="Y2121" i="5"/>
  <c r="X2121" i="5"/>
  <c r="W2121" i="5"/>
  <c r="V2121" i="5"/>
  <c r="U2121" i="5"/>
  <c r="T2121" i="5"/>
  <c r="AF2121" i="5" s="1"/>
  <c r="S2121" i="5"/>
  <c r="R2121" i="5"/>
  <c r="Q2121" i="5"/>
  <c r="P2121" i="5"/>
  <c r="O2121" i="5"/>
  <c r="N2121" i="5"/>
  <c r="M2121" i="5"/>
  <c r="L2121" i="5"/>
  <c r="K2121" i="5"/>
  <c r="J2121" i="5"/>
  <c r="I2121" i="5"/>
  <c r="H2121" i="5"/>
  <c r="G2121" i="5"/>
  <c r="F2121" i="5"/>
  <c r="E2121" i="5"/>
  <c r="D2121" i="5"/>
  <c r="AE2121" i="5" s="1"/>
  <c r="C2121" i="5"/>
  <c r="B2121" i="5"/>
  <c r="A2121" i="5"/>
  <c r="AD2120" i="5"/>
  <c r="AC2120" i="5"/>
  <c r="AB2120" i="5"/>
  <c r="AA2120" i="5"/>
  <c r="Z2120" i="5"/>
  <c r="Y2120" i="5"/>
  <c r="X2120" i="5"/>
  <c r="W2120" i="5"/>
  <c r="V2120" i="5"/>
  <c r="U2120" i="5"/>
  <c r="S2120" i="5"/>
  <c r="R2120" i="5"/>
  <c r="Q2120" i="5"/>
  <c r="P2120" i="5"/>
  <c r="O2120" i="5"/>
  <c r="N2120" i="5"/>
  <c r="M2120" i="5"/>
  <c r="L2120" i="5"/>
  <c r="K2120" i="5"/>
  <c r="J2120" i="5"/>
  <c r="I2120" i="5"/>
  <c r="H2120" i="5"/>
  <c r="G2120" i="5"/>
  <c r="F2120" i="5"/>
  <c r="E2120" i="5"/>
  <c r="D2120" i="5"/>
  <c r="C2120" i="5"/>
  <c r="B2120" i="5"/>
  <c r="A2120" i="5"/>
  <c r="AE2119" i="5"/>
  <c r="AD2119" i="5"/>
  <c r="AC2119" i="5"/>
  <c r="AB2119" i="5"/>
  <c r="AA2119" i="5"/>
  <c r="Z2119" i="5"/>
  <c r="Y2119" i="5"/>
  <c r="X2119" i="5"/>
  <c r="W2119" i="5"/>
  <c r="V2119" i="5"/>
  <c r="U2119" i="5"/>
  <c r="T2119" i="5"/>
  <c r="AF2119" i="5" s="1"/>
  <c r="S2119" i="5"/>
  <c r="R2119" i="5"/>
  <c r="Q2119" i="5"/>
  <c r="P2119" i="5"/>
  <c r="O2119" i="5"/>
  <c r="N2119" i="5"/>
  <c r="M2119" i="5"/>
  <c r="L2119" i="5"/>
  <c r="K2119" i="5"/>
  <c r="J2119" i="5"/>
  <c r="I2119" i="5"/>
  <c r="H2119" i="5"/>
  <c r="G2119" i="5"/>
  <c r="F2119" i="5"/>
  <c r="E2119" i="5"/>
  <c r="D2119" i="5"/>
  <c r="C2119" i="5"/>
  <c r="B2119" i="5"/>
  <c r="A2119" i="5"/>
  <c r="AD2118" i="5"/>
  <c r="AC2118" i="5"/>
  <c r="AB2118" i="5"/>
  <c r="AA2118" i="5"/>
  <c r="Z2118" i="5"/>
  <c r="Y2118" i="5"/>
  <c r="X2118" i="5"/>
  <c r="W2118" i="5"/>
  <c r="V2118" i="5"/>
  <c r="U2118" i="5"/>
  <c r="S2118" i="5"/>
  <c r="R2118" i="5"/>
  <c r="Q2118" i="5"/>
  <c r="P2118" i="5"/>
  <c r="O2118" i="5"/>
  <c r="N2118" i="5"/>
  <c r="M2118" i="5"/>
  <c r="L2118" i="5"/>
  <c r="K2118" i="5"/>
  <c r="J2118" i="5"/>
  <c r="I2118" i="5"/>
  <c r="H2118" i="5"/>
  <c r="G2118" i="5"/>
  <c r="F2118" i="5"/>
  <c r="E2118" i="5"/>
  <c r="D2118" i="5"/>
  <c r="C2118" i="5"/>
  <c r="B2118" i="5"/>
  <c r="A2118" i="5"/>
  <c r="AD2117" i="5"/>
  <c r="AC2117" i="5"/>
  <c r="AB2117" i="5"/>
  <c r="AA2117" i="5"/>
  <c r="Z2117" i="5"/>
  <c r="Y2117" i="5"/>
  <c r="X2117" i="5"/>
  <c r="W2117" i="5"/>
  <c r="V2117" i="5"/>
  <c r="U2117" i="5"/>
  <c r="S2117" i="5"/>
  <c r="R2117" i="5"/>
  <c r="Q2117" i="5"/>
  <c r="P2117" i="5"/>
  <c r="O2117" i="5"/>
  <c r="N2117" i="5"/>
  <c r="M2117" i="5"/>
  <c r="L2117" i="5"/>
  <c r="K2117" i="5"/>
  <c r="J2117" i="5"/>
  <c r="I2117" i="5"/>
  <c r="H2117" i="5"/>
  <c r="G2117" i="5"/>
  <c r="F2117" i="5"/>
  <c r="E2117" i="5"/>
  <c r="D2117" i="5"/>
  <c r="C2117" i="5"/>
  <c r="B2117" i="5"/>
  <c r="A2117" i="5"/>
  <c r="AE2116" i="5"/>
  <c r="AD2116" i="5"/>
  <c r="AC2116" i="5"/>
  <c r="AB2116" i="5"/>
  <c r="AA2116" i="5"/>
  <c r="Z2116" i="5"/>
  <c r="Y2116" i="5"/>
  <c r="X2116" i="5"/>
  <c r="W2116" i="5"/>
  <c r="V2116" i="5"/>
  <c r="U2116" i="5"/>
  <c r="T2116" i="5"/>
  <c r="AF2116" i="5" s="1"/>
  <c r="S2116" i="5"/>
  <c r="R2116" i="5"/>
  <c r="Q2116" i="5"/>
  <c r="P2116" i="5"/>
  <c r="O2116" i="5"/>
  <c r="N2116" i="5"/>
  <c r="M2116" i="5"/>
  <c r="L2116" i="5"/>
  <c r="K2116" i="5"/>
  <c r="J2116" i="5"/>
  <c r="I2116" i="5"/>
  <c r="H2116" i="5"/>
  <c r="G2116" i="5"/>
  <c r="F2116" i="5"/>
  <c r="E2116" i="5"/>
  <c r="D2116" i="5"/>
  <c r="C2116" i="5"/>
  <c r="B2116" i="5"/>
  <c r="A2116" i="5"/>
  <c r="AD2115" i="5"/>
  <c r="AC2115" i="5"/>
  <c r="AB2115" i="5"/>
  <c r="AA2115" i="5"/>
  <c r="Z2115" i="5"/>
  <c r="Y2115" i="5"/>
  <c r="X2115" i="5"/>
  <c r="W2115" i="5"/>
  <c r="V2115" i="5"/>
  <c r="U2115" i="5"/>
  <c r="S2115" i="5"/>
  <c r="R2115" i="5"/>
  <c r="Q2115" i="5"/>
  <c r="P2115" i="5"/>
  <c r="O2115" i="5"/>
  <c r="N2115" i="5"/>
  <c r="M2115" i="5"/>
  <c r="L2115" i="5"/>
  <c r="K2115" i="5"/>
  <c r="J2115" i="5"/>
  <c r="I2115" i="5"/>
  <c r="H2115" i="5"/>
  <c r="G2115" i="5"/>
  <c r="F2115" i="5"/>
  <c r="E2115" i="5"/>
  <c r="D2115" i="5"/>
  <c r="AE2115" i="5" s="1"/>
  <c r="C2115" i="5"/>
  <c r="B2115" i="5"/>
  <c r="A2115" i="5"/>
  <c r="AD2114" i="5"/>
  <c r="AC2114" i="5"/>
  <c r="AB2114" i="5"/>
  <c r="AA2114" i="5"/>
  <c r="Z2114" i="5"/>
  <c r="Y2114" i="5"/>
  <c r="X2114" i="5"/>
  <c r="W2114" i="5"/>
  <c r="V2114" i="5"/>
  <c r="U2114" i="5"/>
  <c r="S2114" i="5"/>
  <c r="R2114" i="5"/>
  <c r="Q2114" i="5"/>
  <c r="P2114" i="5"/>
  <c r="O2114" i="5"/>
  <c r="N2114" i="5"/>
  <c r="M2114" i="5"/>
  <c r="L2114" i="5"/>
  <c r="K2114" i="5"/>
  <c r="J2114" i="5"/>
  <c r="I2114" i="5"/>
  <c r="H2114" i="5"/>
  <c r="G2114" i="5"/>
  <c r="F2114" i="5"/>
  <c r="E2114" i="5"/>
  <c r="D2114" i="5"/>
  <c r="C2114" i="5"/>
  <c r="B2114" i="5"/>
  <c r="A2114" i="5"/>
  <c r="AE2113" i="5"/>
  <c r="AD2113" i="5"/>
  <c r="AC2113" i="5"/>
  <c r="AB2113" i="5"/>
  <c r="AA2113" i="5"/>
  <c r="Z2113" i="5"/>
  <c r="Y2113" i="5"/>
  <c r="X2113" i="5"/>
  <c r="W2113" i="5"/>
  <c r="V2113" i="5"/>
  <c r="U2113" i="5"/>
  <c r="T2113" i="5"/>
  <c r="AF2113" i="5" s="1"/>
  <c r="S2113" i="5"/>
  <c r="R2113" i="5"/>
  <c r="Q2113" i="5"/>
  <c r="P2113" i="5"/>
  <c r="O2113" i="5"/>
  <c r="N2113" i="5"/>
  <c r="M2113" i="5"/>
  <c r="L2113" i="5"/>
  <c r="K2113" i="5"/>
  <c r="J2113" i="5"/>
  <c r="I2113" i="5"/>
  <c r="H2113" i="5"/>
  <c r="G2113" i="5"/>
  <c r="F2113" i="5"/>
  <c r="E2113" i="5"/>
  <c r="D2113" i="5"/>
  <c r="C2113" i="5"/>
  <c r="B2113" i="5"/>
  <c r="A2113" i="5"/>
  <c r="AE2112" i="5"/>
  <c r="AD2112" i="5"/>
  <c r="AC2112" i="5"/>
  <c r="AB2112" i="5"/>
  <c r="AA2112" i="5"/>
  <c r="Z2112" i="5"/>
  <c r="Y2112" i="5"/>
  <c r="X2112" i="5"/>
  <c r="W2112" i="5"/>
  <c r="V2112" i="5"/>
  <c r="U2112" i="5"/>
  <c r="T2112" i="5"/>
  <c r="AF2112" i="5" s="1"/>
  <c r="S2112" i="5"/>
  <c r="R2112" i="5"/>
  <c r="Q2112" i="5"/>
  <c r="P2112" i="5"/>
  <c r="O2112" i="5"/>
  <c r="N2112" i="5"/>
  <c r="M2112" i="5"/>
  <c r="L2112" i="5"/>
  <c r="K2112" i="5"/>
  <c r="J2112" i="5"/>
  <c r="I2112" i="5"/>
  <c r="H2112" i="5"/>
  <c r="G2112" i="5"/>
  <c r="F2112" i="5"/>
  <c r="E2112" i="5"/>
  <c r="D2112" i="5"/>
  <c r="C2112" i="5"/>
  <c r="B2112" i="5"/>
  <c r="A2112" i="5"/>
  <c r="AD2111" i="5"/>
  <c r="AC2111" i="5"/>
  <c r="AB2111" i="5"/>
  <c r="AA2111" i="5"/>
  <c r="Z2111" i="5"/>
  <c r="Y2111" i="5"/>
  <c r="X2111" i="5"/>
  <c r="W2111" i="5"/>
  <c r="V2111" i="5"/>
  <c r="U2111" i="5"/>
  <c r="S2111" i="5"/>
  <c r="R2111" i="5"/>
  <c r="Q2111" i="5"/>
  <c r="P2111" i="5"/>
  <c r="O2111" i="5"/>
  <c r="N2111" i="5"/>
  <c r="M2111" i="5"/>
  <c r="L2111" i="5"/>
  <c r="K2111" i="5"/>
  <c r="J2111" i="5"/>
  <c r="I2111" i="5"/>
  <c r="H2111" i="5"/>
  <c r="G2111" i="5"/>
  <c r="F2111" i="5"/>
  <c r="E2111" i="5"/>
  <c r="D2111" i="5"/>
  <c r="C2111" i="5"/>
  <c r="B2111" i="5"/>
  <c r="A2111" i="5"/>
  <c r="AE2110" i="5"/>
  <c r="AD2110" i="5"/>
  <c r="AC2110" i="5"/>
  <c r="AB2110" i="5"/>
  <c r="AA2110" i="5"/>
  <c r="Z2110" i="5"/>
  <c r="Y2110" i="5"/>
  <c r="X2110" i="5"/>
  <c r="W2110" i="5"/>
  <c r="V2110" i="5"/>
  <c r="U2110" i="5"/>
  <c r="T2110" i="5"/>
  <c r="AF2110" i="5" s="1"/>
  <c r="S2110" i="5"/>
  <c r="R2110" i="5"/>
  <c r="Q2110" i="5"/>
  <c r="P2110" i="5"/>
  <c r="O2110" i="5"/>
  <c r="N2110" i="5"/>
  <c r="M2110" i="5"/>
  <c r="L2110" i="5"/>
  <c r="K2110" i="5"/>
  <c r="J2110" i="5"/>
  <c r="I2110" i="5"/>
  <c r="H2110" i="5"/>
  <c r="G2110" i="5"/>
  <c r="F2110" i="5"/>
  <c r="E2110" i="5"/>
  <c r="D2110" i="5"/>
  <c r="C2110" i="5"/>
  <c r="B2110" i="5"/>
  <c r="A2110" i="5"/>
  <c r="AD2109" i="5"/>
  <c r="AC2109" i="5"/>
  <c r="AB2109" i="5"/>
  <c r="AA2109" i="5"/>
  <c r="Z2109" i="5"/>
  <c r="Y2109" i="5"/>
  <c r="X2109" i="5"/>
  <c r="W2109" i="5"/>
  <c r="V2109" i="5"/>
  <c r="U2109" i="5"/>
  <c r="S2109" i="5"/>
  <c r="R2109" i="5"/>
  <c r="Q2109" i="5"/>
  <c r="P2109" i="5"/>
  <c r="O2109" i="5"/>
  <c r="N2109" i="5"/>
  <c r="M2109" i="5"/>
  <c r="L2109" i="5"/>
  <c r="K2109" i="5"/>
  <c r="J2109" i="5"/>
  <c r="I2109" i="5"/>
  <c r="H2109" i="5"/>
  <c r="G2109" i="5"/>
  <c r="F2109" i="5"/>
  <c r="E2109" i="5"/>
  <c r="D2109" i="5"/>
  <c r="C2109" i="5"/>
  <c r="B2109" i="5"/>
  <c r="A2109" i="5"/>
  <c r="AD2108" i="5"/>
  <c r="AC2108" i="5"/>
  <c r="AB2108" i="5"/>
  <c r="AA2108" i="5"/>
  <c r="Z2108" i="5"/>
  <c r="Y2108" i="5"/>
  <c r="X2108" i="5"/>
  <c r="W2108" i="5"/>
  <c r="V2108" i="5"/>
  <c r="U2108" i="5"/>
  <c r="S2108" i="5"/>
  <c r="R2108" i="5"/>
  <c r="Q2108" i="5"/>
  <c r="P2108" i="5"/>
  <c r="O2108" i="5"/>
  <c r="N2108" i="5"/>
  <c r="M2108" i="5"/>
  <c r="L2108" i="5"/>
  <c r="K2108" i="5"/>
  <c r="J2108" i="5"/>
  <c r="I2108" i="5"/>
  <c r="H2108" i="5"/>
  <c r="G2108" i="5"/>
  <c r="F2108" i="5"/>
  <c r="E2108" i="5"/>
  <c r="D2108" i="5"/>
  <c r="C2108" i="5"/>
  <c r="B2108" i="5"/>
  <c r="A2108" i="5"/>
  <c r="AE2107" i="5"/>
  <c r="AD2107" i="5"/>
  <c r="AC2107" i="5"/>
  <c r="AB2107" i="5"/>
  <c r="AA2107" i="5"/>
  <c r="Z2107" i="5"/>
  <c r="Y2107" i="5"/>
  <c r="X2107" i="5"/>
  <c r="W2107" i="5"/>
  <c r="V2107" i="5"/>
  <c r="U2107" i="5"/>
  <c r="T2107" i="5"/>
  <c r="AF2107" i="5" s="1"/>
  <c r="S2107" i="5"/>
  <c r="R2107" i="5"/>
  <c r="Q2107" i="5"/>
  <c r="P2107" i="5"/>
  <c r="O2107" i="5"/>
  <c r="N2107" i="5"/>
  <c r="M2107" i="5"/>
  <c r="L2107" i="5"/>
  <c r="K2107" i="5"/>
  <c r="J2107" i="5"/>
  <c r="I2107" i="5"/>
  <c r="H2107" i="5"/>
  <c r="G2107" i="5"/>
  <c r="F2107" i="5"/>
  <c r="E2107" i="5"/>
  <c r="D2107" i="5"/>
  <c r="C2107" i="5"/>
  <c r="B2107" i="5"/>
  <c r="A2107" i="5"/>
  <c r="AD2106" i="5"/>
  <c r="AC2106" i="5"/>
  <c r="AB2106" i="5"/>
  <c r="AA2106" i="5"/>
  <c r="Z2106" i="5"/>
  <c r="Y2106" i="5"/>
  <c r="X2106" i="5"/>
  <c r="W2106" i="5"/>
  <c r="V2106" i="5"/>
  <c r="U2106" i="5"/>
  <c r="S2106" i="5"/>
  <c r="R2106" i="5"/>
  <c r="Q2106" i="5"/>
  <c r="P2106" i="5"/>
  <c r="O2106" i="5"/>
  <c r="N2106" i="5"/>
  <c r="M2106" i="5"/>
  <c r="L2106" i="5"/>
  <c r="K2106" i="5"/>
  <c r="J2106" i="5"/>
  <c r="I2106" i="5"/>
  <c r="H2106" i="5"/>
  <c r="G2106" i="5"/>
  <c r="F2106" i="5"/>
  <c r="E2106" i="5"/>
  <c r="D2106" i="5"/>
  <c r="AE2106" i="5" s="1"/>
  <c r="C2106" i="5"/>
  <c r="B2106" i="5"/>
  <c r="A2106" i="5"/>
  <c r="AD2105" i="5"/>
  <c r="AC2105" i="5"/>
  <c r="AB2105" i="5"/>
  <c r="AA2105" i="5"/>
  <c r="Z2105" i="5"/>
  <c r="Y2105" i="5"/>
  <c r="X2105" i="5"/>
  <c r="W2105" i="5"/>
  <c r="V2105" i="5"/>
  <c r="U2105" i="5"/>
  <c r="S2105" i="5"/>
  <c r="R2105" i="5"/>
  <c r="Q2105" i="5"/>
  <c r="P2105" i="5"/>
  <c r="O2105" i="5"/>
  <c r="N2105" i="5"/>
  <c r="M2105" i="5"/>
  <c r="L2105" i="5"/>
  <c r="K2105" i="5"/>
  <c r="J2105" i="5"/>
  <c r="I2105" i="5"/>
  <c r="H2105" i="5"/>
  <c r="G2105" i="5"/>
  <c r="F2105" i="5"/>
  <c r="E2105" i="5"/>
  <c r="D2105" i="5"/>
  <c r="C2105" i="5"/>
  <c r="B2105" i="5"/>
  <c r="A2105" i="5"/>
  <c r="AE2104" i="5"/>
  <c r="AD2104" i="5"/>
  <c r="AC2104" i="5"/>
  <c r="AB2104" i="5"/>
  <c r="AA2104" i="5"/>
  <c r="Z2104" i="5"/>
  <c r="Y2104" i="5"/>
  <c r="X2104" i="5"/>
  <c r="W2104" i="5"/>
  <c r="V2104" i="5"/>
  <c r="U2104" i="5"/>
  <c r="T2104" i="5"/>
  <c r="AF2104" i="5" s="1"/>
  <c r="S2104" i="5"/>
  <c r="R2104" i="5"/>
  <c r="Q2104" i="5"/>
  <c r="P2104" i="5"/>
  <c r="O2104" i="5"/>
  <c r="N2104" i="5"/>
  <c r="M2104" i="5"/>
  <c r="L2104" i="5"/>
  <c r="K2104" i="5"/>
  <c r="J2104" i="5"/>
  <c r="I2104" i="5"/>
  <c r="H2104" i="5"/>
  <c r="G2104" i="5"/>
  <c r="F2104" i="5"/>
  <c r="E2104" i="5"/>
  <c r="D2104" i="5"/>
  <c r="C2104" i="5"/>
  <c r="B2104" i="5"/>
  <c r="A2104" i="5"/>
  <c r="AD2103" i="5"/>
  <c r="AC2103" i="5"/>
  <c r="AB2103" i="5"/>
  <c r="AA2103" i="5"/>
  <c r="Z2103" i="5"/>
  <c r="Y2103" i="5"/>
  <c r="X2103" i="5"/>
  <c r="W2103" i="5"/>
  <c r="V2103" i="5"/>
  <c r="U2103" i="5"/>
  <c r="T2103" i="5"/>
  <c r="AF2103" i="5" s="1"/>
  <c r="S2103" i="5"/>
  <c r="R2103" i="5"/>
  <c r="Q2103" i="5"/>
  <c r="P2103" i="5"/>
  <c r="O2103" i="5"/>
  <c r="N2103" i="5"/>
  <c r="M2103" i="5"/>
  <c r="L2103" i="5"/>
  <c r="K2103" i="5"/>
  <c r="J2103" i="5"/>
  <c r="I2103" i="5"/>
  <c r="H2103" i="5"/>
  <c r="G2103" i="5"/>
  <c r="F2103" i="5"/>
  <c r="E2103" i="5"/>
  <c r="D2103" i="5"/>
  <c r="AE2103" i="5" s="1"/>
  <c r="C2103" i="5"/>
  <c r="B2103" i="5"/>
  <c r="A2103" i="5"/>
  <c r="AD2102" i="5"/>
  <c r="AC2102" i="5"/>
  <c r="AB2102" i="5"/>
  <c r="AA2102" i="5"/>
  <c r="Z2102" i="5"/>
  <c r="Y2102" i="5"/>
  <c r="X2102" i="5"/>
  <c r="W2102" i="5"/>
  <c r="V2102" i="5"/>
  <c r="U2102" i="5"/>
  <c r="S2102" i="5"/>
  <c r="R2102" i="5"/>
  <c r="Q2102" i="5"/>
  <c r="P2102" i="5"/>
  <c r="O2102" i="5"/>
  <c r="N2102" i="5"/>
  <c r="M2102" i="5"/>
  <c r="L2102" i="5"/>
  <c r="K2102" i="5"/>
  <c r="J2102" i="5"/>
  <c r="I2102" i="5"/>
  <c r="H2102" i="5"/>
  <c r="G2102" i="5"/>
  <c r="F2102" i="5"/>
  <c r="E2102" i="5"/>
  <c r="D2102" i="5"/>
  <c r="C2102" i="5"/>
  <c r="B2102" i="5"/>
  <c r="A2102" i="5"/>
  <c r="AE2101" i="5"/>
  <c r="AD2101" i="5"/>
  <c r="AC2101" i="5"/>
  <c r="AB2101" i="5"/>
  <c r="AA2101" i="5"/>
  <c r="Z2101" i="5"/>
  <c r="Y2101" i="5"/>
  <c r="X2101" i="5"/>
  <c r="W2101" i="5"/>
  <c r="V2101" i="5"/>
  <c r="U2101" i="5"/>
  <c r="T2101" i="5"/>
  <c r="AF2101" i="5" s="1"/>
  <c r="S2101" i="5"/>
  <c r="R2101" i="5"/>
  <c r="Q2101" i="5"/>
  <c r="P2101" i="5"/>
  <c r="O2101" i="5"/>
  <c r="N2101" i="5"/>
  <c r="M2101" i="5"/>
  <c r="L2101" i="5"/>
  <c r="K2101" i="5"/>
  <c r="J2101" i="5"/>
  <c r="I2101" i="5"/>
  <c r="H2101" i="5"/>
  <c r="G2101" i="5"/>
  <c r="F2101" i="5"/>
  <c r="E2101" i="5"/>
  <c r="D2101" i="5"/>
  <c r="C2101" i="5"/>
  <c r="B2101" i="5"/>
  <c r="A2101" i="5"/>
  <c r="AD2100" i="5"/>
  <c r="AC2100" i="5"/>
  <c r="AB2100" i="5"/>
  <c r="AA2100" i="5"/>
  <c r="Z2100" i="5"/>
  <c r="Y2100" i="5"/>
  <c r="X2100" i="5"/>
  <c r="W2100" i="5"/>
  <c r="V2100" i="5"/>
  <c r="U2100" i="5"/>
  <c r="S2100" i="5"/>
  <c r="R2100" i="5"/>
  <c r="Q2100" i="5"/>
  <c r="P2100" i="5"/>
  <c r="O2100" i="5"/>
  <c r="N2100" i="5"/>
  <c r="M2100" i="5"/>
  <c r="L2100" i="5"/>
  <c r="K2100" i="5"/>
  <c r="J2100" i="5"/>
  <c r="I2100" i="5"/>
  <c r="H2100" i="5"/>
  <c r="G2100" i="5"/>
  <c r="F2100" i="5"/>
  <c r="E2100" i="5"/>
  <c r="D2100" i="5"/>
  <c r="C2100" i="5"/>
  <c r="B2100" i="5"/>
  <c r="A2100" i="5"/>
  <c r="AD2099" i="5"/>
  <c r="AC2099" i="5"/>
  <c r="AB2099" i="5"/>
  <c r="AA2099" i="5"/>
  <c r="Z2099" i="5"/>
  <c r="Y2099" i="5"/>
  <c r="X2099" i="5"/>
  <c r="W2099" i="5"/>
  <c r="V2099" i="5"/>
  <c r="U2099" i="5"/>
  <c r="S2099" i="5"/>
  <c r="R2099" i="5"/>
  <c r="Q2099" i="5"/>
  <c r="P2099" i="5"/>
  <c r="O2099" i="5"/>
  <c r="N2099" i="5"/>
  <c r="M2099" i="5"/>
  <c r="L2099" i="5"/>
  <c r="K2099" i="5"/>
  <c r="J2099" i="5"/>
  <c r="I2099" i="5"/>
  <c r="H2099" i="5"/>
  <c r="G2099" i="5"/>
  <c r="F2099" i="5"/>
  <c r="E2099" i="5"/>
  <c r="D2099" i="5"/>
  <c r="C2099" i="5"/>
  <c r="B2099" i="5"/>
  <c r="A2099" i="5"/>
  <c r="AE2098" i="5"/>
  <c r="AD2098" i="5"/>
  <c r="AC2098" i="5"/>
  <c r="AB2098" i="5"/>
  <c r="AA2098" i="5"/>
  <c r="Z2098" i="5"/>
  <c r="Y2098" i="5"/>
  <c r="X2098" i="5"/>
  <c r="W2098" i="5"/>
  <c r="V2098" i="5"/>
  <c r="U2098" i="5"/>
  <c r="T2098" i="5"/>
  <c r="AF2098" i="5" s="1"/>
  <c r="S2098" i="5"/>
  <c r="R2098" i="5"/>
  <c r="Q2098" i="5"/>
  <c r="P2098" i="5"/>
  <c r="O2098" i="5"/>
  <c r="N2098" i="5"/>
  <c r="M2098" i="5"/>
  <c r="L2098" i="5"/>
  <c r="K2098" i="5"/>
  <c r="J2098" i="5"/>
  <c r="I2098" i="5"/>
  <c r="H2098" i="5"/>
  <c r="G2098" i="5"/>
  <c r="F2098" i="5"/>
  <c r="E2098" i="5"/>
  <c r="D2098" i="5"/>
  <c r="C2098" i="5"/>
  <c r="B2098" i="5"/>
  <c r="A2098" i="5"/>
  <c r="AD2097" i="5"/>
  <c r="AC2097" i="5"/>
  <c r="AB2097" i="5"/>
  <c r="AA2097" i="5"/>
  <c r="Z2097" i="5"/>
  <c r="Y2097" i="5"/>
  <c r="X2097" i="5"/>
  <c r="W2097" i="5"/>
  <c r="V2097" i="5"/>
  <c r="U2097" i="5"/>
  <c r="S2097" i="5"/>
  <c r="R2097" i="5"/>
  <c r="Q2097" i="5"/>
  <c r="P2097" i="5"/>
  <c r="O2097" i="5"/>
  <c r="N2097" i="5"/>
  <c r="M2097" i="5"/>
  <c r="L2097" i="5"/>
  <c r="K2097" i="5"/>
  <c r="J2097" i="5"/>
  <c r="I2097" i="5"/>
  <c r="H2097" i="5"/>
  <c r="G2097" i="5"/>
  <c r="F2097" i="5"/>
  <c r="E2097" i="5"/>
  <c r="D2097" i="5"/>
  <c r="AE2097" i="5" s="1"/>
  <c r="C2097" i="5"/>
  <c r="B2097" i="5"/>
  <c r="A2097" i="5"/>
  <c r="AD2096" i="5"/>
  <c r="AC2096" i="5"/>
  <c r="AB2096" i="5"/>
  <c r="AA2096" i="5"/>
  <c r="Z2096" i="5"/>
  <c r="Y2096" i="5"/>
  <c r="X2096" i="5"/>
  <c r="W2096" i="5"/>
  <c r="V2096" i="5"/>
  <c r="U2096" i="5"/>
  <c r="S2096" i="5"/>
  <c r="R2096" i="5"/>
  <c r="Q2096" i="5"/>
  <c r="P2096" i="5"/>
  <c r="O2096" i="5"/>
  <c r="N2096" i="5"/>
  <c r="M2096" i="5"/>
  <c r="L2096" i="5"/>
  <c r="K2096" i="5"/>
  <c r="J2096" i="5"/>
  <c r="I2096" i="5"/>
  <c r="H2096" i="5"/>
  <c r="G2096" i="5"/>
  <c r="F2096" i="5"/>
  <c r="E2096" i="5"/>
  <c r="D2096" i="5"/>
  <c r="C2096" i="5"/>
  <c r="B2096" i="5"/>
  <c r="A2096" i="5"/>
  <c r="AE2095" i="5"/>
  <c r="AD2095" i="5"/>
  <c r="AC2095" i="5"/>
  <c r="AB2095" i="5"/>
  <c r="AA2095" i="5"/>
  <c r="Z2095" i="5"/>
  <c r="Y2095" i="5"/>
  <c r="X2095" i="5"/>
  <c r="W2095" i="5"/>
  <c r="V2095" i="5"/>
  <c r="U2095" i="5"/>
  <c r="T2095" i="5"/>
  <c r="AF2095" i="5" s="1"/>
  <c r="S2095" i="5"/>
  <c r="R2095" i="5"/>
  <c r="Q2095" i="5"/>
  <c r="P2095" i="5"/>
  <c r="O2095" i="5"/>
  <c r="N2095" i="5"/>
  <c r="M2095" i="5"/>
  <c r="L2095" i="5"/>
  <c r="K2095" i="5"/>
  <c r="J2095" i="5"/>
  <c r="I2095" i="5"/>
  <c r="H2095" i="5"/>
  <c r="G2095" i="5"/>
  <c r="F2095" i="5"/>
  <c r="E2095" i="5"/>
  <c r="D2095" i="5"/>
  <c r="C2095" i="5"/>
  <c r="B2095" i="5"/>
  <c r="A2095" i="5"/>
  <c r="AD2094" i="5"/>
  <c r="AC2094" i="5"/>
  <c r="AB2094" i="5"/>
  <c r="AA2094" i="5"/>
  <c r="Z2094" i="5"/>
  <c r="Y2094" i="5"/>
  <c r="X2094" i="5"/>
  <c r="W2094" i="5"/>
  <c r="V2094" i="5"/>
  <c r="U2094" i="5"/>
  <c r="T2094" i="5"/>
  <c r="AF2094" i="5" s="1"/>
  <c r="S2094" i="5"/>
  <c r="R2094" i="5"/>
  <c r="Q2094" i="5"/>
  <c r="P2094" i="5"/>
  <c r="O2094" i="5"/>
  <c r="N2094" i="5"/>
  <c r="M2094" i="5"/>
  <c r="L2094" i="5"/>
  <c r="K2094" i="5"/>
  <c r="J2094" i="5"/>
  <c r="I2094" i="5"/>
  <c r="H2094" i="5"/>
  <c r="G2094" i="5"/>
  <c r="F2094" i="5"/>
  <c r="E2094" i="5"/>
  <c r="D2094" i="5"/>
  <c r="AE2094" i="5" s="1"/>
  <c r="C2094" i="5"/>
  <c r="B2094" i="5"/>
  <c r="A2094" i="5"/>
  <c r="AD2093" i="5"/>
  <c r="AC2093" i="5"/>
  <c r="AB2093" i="5"/>
  <c r="AA2093" i="5"/>
  <c r="Z2093" i="5"/>
  <c r="Y2093" i="5"/>
  <c r="X2093" i="5"/>
  <c r="W2093" i="5"/>
  <c r="V2093" i="5"/>
  <c r="U2093" i="5"/>
  <c r="S2093" i="5"/>
  <c r="R2093" i="5"/>
  <c r="Q2093" i="5"/>
  <c r="P2093" i="5"/>
  <c r="O2093" i="5"/>
  <c r="N2093" i="5"/>
  <c r="M2093" i="5"/>
  <c r="L2093" i="5"/>
  <c r="K2093" i="5"/>
  <c r="J2093" i="5"/>
  <c r="I2093" i="5"/>
  <c r="H2093" i="5"/>
  <c r="G2093" i="5"/>
  <c r="F2093" i="5"/>
  <c r="E2093" i="5"/>
  <c r="D2093" i="5"/>
  <c r="C2093" i="5"/>
  <c r="B2093" i="5"/>
  <c r="A2093" i="5"/>
  <c r="AE2092" i="5"/>
  <c r="AD2092" i="5"/>
  <c r="AC2092" i="5"/>
  <c r="AB2092" i="5"/>
  <c r="AA2092" i="5"/>
  <c r="Z2092" i="5"/>
  <c r="Y2092" i="5"/>
  <c r="X2092" i="5"/>
  <c r="W2092" i="5"/>
  <c r="V2092" i="5"/>
  <c r="U2092" i="5"/>
  <c r="T2092" i="5"/>
  <c r="AF2092" i="5" s="1"/>
  <c r="S2092" i="5"/>
  <c r="R2092" i="5"/>
  <c r="Q2092" i="5"/>
  <c r="P2092" i="5"/>
  <c r="O2092" i="5"/>
  <c r="N2092" i="5"/>
  <c r="M2092" i="5"/>
  <c r="L2092" i="5"/>
  <c r="K2092" i="5"/>
  <c r="J2092" i="5"/>
  <c r="I2092" i="5"/>
  <c r="H2092" i="5"/>
  <c r="G2092" i="5"/>
  <c r="F2092" i="5"/>
  <c r="E2092" i="5"/>
  <c r="D2092" i="5"/>
  <c r="C2092" i="5"/>
  <c r="B2092" i="5"/>
  <c r="A2092" i="5"/>
  <c r="AD2091" i="5"/>
  <c r="AC2091" i="5"/>
  <c r="AB2091" i="5"/>
  <c r="AA2091" i="5"/>
  <c r="Z2091" i="5"/>
  <c r="Y2091" i="5"/>
  <c r="X2091" i="5"/>
  <c r="W2091" i="5"/>
  <c r="V2091" i="5"/>
  <c r="U2091" i="5"/>
  <c r="S2091" i="5"/>
  <c r="R2091" i="5"/>
  <c r="Q2091" i="5"/>
  <c r="P2091" i="5"/>
  <c r="O2091" i="5"/>
  <c r="N2091" i="5"/>
  <c r="M2091" i="5"/>
  <c r="L2091" i="5"/>
  <c r="K2091" i="5"/>
  <c r="J2091" i="5"/>
  <c r="I2091" i="5"/>
  <c r="H2091" i="5"/>
  <c r="G2091" i="5"/>
  <c r="F2091" i="5"/>
  <c r="E2091" i="5"/>
  <c r="D2091" i="5"/>
  <c r="C2091" i="5"/>
  <c r="B2091" i="5"/>
  <c r="A2091" i="5"/>
  <c r="AD2090" i="5"/>
  <c r="AC2090" i="5"/>
  <c r="AB2090" i="5"/>
  <c r="AA2090" i="5"/>
  <c r="Z2090" i="5"/>
  <c r="Y2090" i="5"/>
  <c r="X2090" i="5"/>
  <c r="W2090" i="5"/>
  <c r="V2090" i="5"/>
  <c r="U2090" i="5"/>
  <c r="S2090" i="5"/>
  <c r="R2090" i="5"/>
  <c r="Q2090" i="5"/>
  <c r="P2090" i="5"/>
  <c r="O2090" i="5"/>
  <c r="N2090" i="5"/>
  <c r="M2090" i="5"/>
  <c r="L2090" i="5"/>
  <c r="K2090" i="5"/>
  <c r="J2090" i="5"/>
  <c r="I2090" i="5"/>
  <c r="H2090" i="5"/>
  <c r="G2090" i="5"/>
  <c r="F2090" i="5"/>
  <c r="E2090" i="5"/>
  <c r="D2090" i="5"/>
  <c r="C2090" i="5"/>
  <c r="B2090" i="5"/>
  <c r="A2090" i="5"/>
  <c r="AE2089" i="5"/>
  <c r="AD2089" i="5"/>
  <c r="AC2089" i="5"/>
  <c r="AB2089" i="5"/>
  <c r="AA2089" i="5"/>
  <c r="Z2089" i="5"/>
  <c r="Y2089" i="5"/>
  <c r="X2089" i="5"/>
  <c r="W2089" i="5"/>
  <c r="V2089" i="5"/>
  <c r="U2089" i="5"/>
  <c r="T2089" i="5"/>
  <c r="S2089" i="5"/>
  <c r="R2089" i="5"/>
  <c r="Q2089" i="5"/>
  <c r="P2089" i="5"/>
  <c r="O2089" i="5"/>
  <c r="N2089" i="5"/>
  <c r="M2089" i="5"/>
  <c r="L2089" i="5"/>
  <c r="K2089" i="5"/>
  <c r="J2089" i="5"/>
  <c r="I2089" i="5"/>
  <c r="H2089" i="5"/>
  <c r="G2089" i="5"/>
  <c r="F2089" i="5"/>
  <c r="E2089" i="5"/>
  <c r="D2089" i="5"/>
  <c r="C2089" i="5"/>
  <c r="B2089" i="5"/>
  <c r="A2089" i="5"/>
  <c r="AD2088" i="5"/>
  <c r="AC2088" i="5"/>
  <c r="AB2088" i="5"/>
  <c r="AA2088" i="5"/>
  <c r="Z2088" i="5"/>
  <c r="Y2088" i="5"/>
  <c r="X2088" i="5"/>
  <c r="W2088" i="5"/>
  <c r="V2088" i="5"/>
  <c r="U2088" i="5"/>
  <c r="S2088" i="5"/>
  <c r="R2088" i="5"/>
  <c r="Q2088" i="5"/>
  <c r="P2088" i="5"/>
  <c r="O2088" i="5"/>
  <c r="N2088" i="5"/>
  <c r="M2088" i="5"/>
  <c r="L2088" i="5"/>
  <c r="K2088" i="5"/>
  <c r="J2088" i="5"/>
  <c r="I2088" i="5"/>
  <c r="H2088" i="5"/>
  <c r="G2088" i="5"/>
  <c r="F2088" i="5"/>
  <c r="E2088" i="5"/>
  <c r="D2088" i="5"/>
  <c r="AE2088" i="5" s="1"/>
  <c r="C2088" i="5"/>
  <c r="B2088" i="5"/>
  <c r="A2088" i="5"/>
  <c r="AD2087" i="5"/>
  <c r="AC2087" i="5"/>
  <c r="AB2087" i="5"/>
  <c r="AA2087" i="5"/>
  <c r="Z2087" i="5"/>
  <c r="Y2087" i="5"/>
  <c r="X2087" i="5"/>
  <c r="W2087" i="5"/>
  <c r="V2087" i="5"/>
  <c r="U2087" i="5"/>
  <c r="S2087" i="5"/>
  <c r="R2087" i="5"/>
  <c r="Q2087" i="5"/>
  <c r="P2087" i="5"/>
  <c r="O2087" i="5"/>
  <c r="N2087" i="5"/>
  <c r="M2087" i="5"/>
  <c r="L2087" i="5"/>
  <c r="K2087" i="5"/>
  <c r="J2087" i="5"/>
  <c r="I2087" i="5"/>
  <c r="H2087" i="5"/>
  <c r="G2087" i="5"/>
  <c r="F2087" i="5"/>
  <c r="E2087" i="5"/>
  <c r="D2087" i="5"/>
  <c r="C2087" i="5"/>
  <c r="B2087" i="5"/>
  <c r="A2087" i="5"/>
  <c r="AE2086" i="5"/>
  <c r="AD2086" i="5"/>
  <c r="AC2086" i="5"/>
  <c r="AB2086" i="5"/>
  <c r="AA2086" i="5"/>
  <c r="Z2086" i="5"/>
  <c r="Y2086" i="5"/>
  <c r="X2086" i="5"/>
  <c r="W2086" i="5"/>
  <c r="V2086" i="5"/>
  <c r="U2086" i="5"/>
  <c r="T2086" i="5"/>
  <c r="AF2086" i="5" s="1"/>
  <c r="S2086" i="5"/>
  <c r="R2086" i="5"/>
  <c r="Q2086" i="5"/>
  <c r="P2086" i="5"/>
  <c r="O2086" i="5"/>
  <c r="N2086" i="5"/>
  <c r="M2086" i="5"/>
  <c r="L2086" i="5"/>
  <c r="K2086" i="5"/>
  <c r="J2086" i="5"/>
  <c r="I2086" i="5"/>
  <c r="H2086" i="5"/>
  <c r="G2086" i="5"/>
  <c r="F2086" i="5"/>
  <c r="E2086" i="5"/>
  <c r="D2086" i="5"/>
  <c r="C2086" i="5"/>
  <c r="B2086" i="5"/>
  <c r="A2086" i="5"/>
  <c r="AD2085" i="5"/>
  <c r="AC2085" i="5"/>
  <c r="AB2085" i="5"/>
  <c r="AA2085" i="5"/>
  <c r="Z2085" i="5"/>
  <c r="Y2085" i="5"/>
  <c r="X2085" i="5"/>
  <c r="W2085" i="5"/>
  <c r="V2085" i="5"/>
  <c r="U2085" i="5"/>
  <c r="T2085" i="5"/>
  <c r="AF2085" i="5" s="1"/>
  <c r="S2085" i="5"/>
  <c r="R2085" i="5"/>
  <c r="Q2085" i="5"/>
  <c r="P2085" i="5"/>
  <c r="O2085" i="5"/>
  <c r="N2085" i="5"/>
  <c r="M2085" i="5"/>
  <c r="L2085" i="5"/>
  <c r="K2085" i="5"/>
  <c r="J2085" i="5"/>
  <c r="I2085" i="5"/>
  <c r="H2085" i="5"/>
  <c r="G2085" i="5"/>
  <c r="F2085" i="5"/>
  <c r="E2085" i="5"/>
  <c r="D2085" i="5"/>
  <c r="AE2085" i="5" s="1"/>
  <c r="C2085" i="5"/>
  <c r="B2085" i="5"/>
  <c r="A2085" i="5"/>
  <c r="AD2084" i="5"/>
  <c r="AC2084" i="5"/>
  <c r="AB2084" i="5"/>
  <c r="AA2084" i="5"/>
  <c r="Z2084" i="5"/>
  <c r="Y2084" i="5"/>
  <c r="X2084" i="5"/>
  <c r="W2084" i="5"/>
  <c r="V2084" i="5"/>
  <c r="U2084" i="5"/>
  <c r="S2084" i="5"/>
  <c r="R2084" i="5"/>
  <c r="Q2084" i="5"/>
  <c r="P2084" i="5"/>
  <c r="O2084" i="5"/>
  <c r="N2084" i="5"/>
  <c r="M2084" i="5"/>
  <c r="L2084" i="5"/>
  <c r="K2084" i="5"/>
  <c r="J2084" i="5"/>
  <c r="I2084" i="5"/>
  <c r="H2084" i="5"/>
  <c r="G2084" i="5"/>
  <c r="F2084" i="5"/>
  <c r="E2084" i="5"/>
  <c r="D2084" i="5"/>
  <c r="C2084" i="5"/>
  <c r="B2084" i="5"/>
  <c r="A2084" i="5"/>
  <c r="AE2083" i="5"/>
  <c r="AD2083" i="5"/>
  <c r="AC2083" i="5"/>
  <c r="AB2083" i="5"/>
  <c r="AA2083" i="5"/>
  <c r="Z2083" i="5"/>
  <c r="Y2083" i="5"/>
  <c r="X2083" i="5"/>
  <c r="W2083" i="5"/>
  <c r="V2083" i="5"/>
  <c r="U2083" i="5"/>
  <c r="T2083" i="5"/>
  <c r="AF2083" i="5" s="1"/>
  <c r="S2083" i="5"/>
  <c r="R2083" i="5"/>
  <c r="Q2083" i="5"/>
  <c r="P2083" i="5"/>
  <c r="O2083" i="5"/>
  <c r="N2083" i="5"/>
  <c r="M2083" i="5"/>
  <c r="L2083" i="5"/>
  <c r="K2083" i="5"/>
  <c r="J2083" i="5"/>
  <c r="I2083" i="5"/>
  <c r="H2083" i="5"/>
  <c r="G2083" i="5"/>
  <c r="F2083" i="5"/>
  <c r="E2083" i="5"/>
  <c r="D2083" i="5"/>
  <c r="C2083" i="5"/>
  <c r="B2083" i="5"/>
  <c r="A2083" i="5"/>
  <c r="AD2082" i="5"/>
  <c r="AC2082" i="5"/>
  <c r="AB2082" i="5"/>
  <c r="AA2082" i="5"/>
  <c r="Z2082" i="5"/>
  <c r="Y2082" i="5"/>
  <c r="X2082" i="5"/>
  <c r="W2082" i="5"/>
  <c r="V2082" i="5"/>
  <c r="U2082" i="5"/>
  <c r="S2082" i="5"/>
  <c r="R2082" i="5"/>
  <c r="Q2082" i="5"/>
  <c r="P2082" i="5"/>
  <c r="O2082" i="5"/>
  <c r="N2082" i="5"/>
  <c r="M2082" i="5"/>
  <c r="L2082" i="5"/>
  <c r="K2082" i="5"/>
  <c r="J2082" i="5"/>
  <c r="I2082" i="5"/>
  <c r="H2082" i="5"/>
  <c r="G2082" i="5"/>
  <c r="F2082" i="5"/>
  <c r="E2082" i="5"/>
  <c r="D2082" i="5"/>
  <c r="C2082" i="5"/>
  <c r="B2082" i="5"/>
  <c r="A2082" i="5"/>
  <c r="AD2081" i="5"/>
  <c r="AC2081" i="5"/>
  <c r="AB2081" i="5"/>
  <c r="AA2081" i="5"/>
  <c r="Z2081" i="5"/>
  <c r="Y2081" i="5"/>
  <c r="X2081" i="5"/>
  <c r="W2081" i="5"/>
  <c r="V2081" i="5"/>
  <c r="U2081" i="5"/>
  <c r="S2081" i="5"/>
  <c r="R2081" i="5"/>
  <c r="Q2081" i="5"/>
  <c r="P2081" i="5"/>
  <c r="O2081" i="5"/>
  <c r="N2081" i="5"/>
  <c r="M2081" i="5"/>
  <c r="L2081" i="5"/>
  <c r="K2081" i="5"/>
  <c r="J2081" i="5"/>
  <c r="I2081" i="5"/>
  <c r="H2081" i="5"/>
  <c r="G2081" i="5"/>
  <c r="F2081" i="5"/>
  <c r="E2081" i="5"/>
  <c r="D2081" i="5"/>
  <c r="C2081" i="5"/>
  <c r="B2081" i="5"/>
  <c r="A2081" i="5"/>
  <c r="AE2080" i="5"/>
  <c r="AD2080" i="5"/>
  <c r="AC2080" i="5"/>
  <c r="AB2080" i="5"/>
  <c r="AA2080" i="5"/>
  <c r="Z2080" i="5"/>
  <c r="Y2080" i="5"/>
  <c r="X2080" i="5"/>
  <c r="W2080" i="5"/>
  <c r="V2080" i="5"/>
  <c r="U2080" i="5"/>
  <c r="T2080" i="5"/>
  <c r="AF2080" i="5" s="1"/>
  <c r="S2080" i="5"/>
  <c r="R2080" i="5"/>
  <c r="Q2080" i="5"/>
  <c r="P2080" i="5"/>
  <c r="O2080" i="5"/>
  <c r="N2080" i="5"/>
  <c r="M2080" i="5"/>
  <c r="L2080" i="5"/>
  <c r="K2080" i="5"/>
  <c r="J2080" i="5"/>
  <c r="I2080" i="5"/>
  <c r="H2080" i="5"/>
  <c r="G2080" i="5"/>
  <c r="F2080" i="5"/>
  <c r="E2080" i="5"/>
  <c r="D2080" i="5"/>
  <c r="C2080" i="5"/>
  <c r="B2080" i="5"/>
  <c r="A2080" i="5"/>
  <c r="AD2079" i="5"/>
  <c r="AC2079" i="5"/>
  <c r="AB2079" i="5"/>
  <c r="AA2079" i="5"/>
  <c r="Z2079" i="5"/>
  <c r="Y2079" i="5"/>
  <c r="X2079" i="5"/>
  <c r="W2079" i="5"/>
  <c r="V2079" i="5"/>
  <c r="U2079" i="5"/>
  <c r="S2079" i="5"/>
  <c r="R2079" i="5"/>
  <c r="Q2079" i="5"/>
  <c r="P2079" i="5"/>
  <c r="O2079" i="5"/>
  <c r="N2079" i="5"/>
  <c r="M2079" i="5"/>
  <c r="L2079" i="5"/>
  <c r="K2079" i="5"/>
  <c r="J2079" i="5"/>
  <c r="I2079" i="5"/>
  <c r="H2079" i="5"/>
  <c r="G2079" i="5"/>
  <c r="F2079" i="5"/>
  <c r="E2079" i="5"/>
  <c r="D2079" i="5"/>
  <c r="AE2079" i="5" s="1"/>
  <c r="C2079" i="5"/>
  <c r="B2079" i="5"/>
  <c r="A2079" i="5"/>
  <c r="AD2078" i="5"/>
  <c r="AC2078" i="5"/>
  <c r="AB2078" i="5"/>
  <c r="AA2078" i="5"/>
  <c r="Z2078" i="5"/>
  <c r="Y2078" i="5"/>
  <c r="X2078" i="5"/>
  <c r="W2078" i="5"/>
  <c r="V2078" i="5"/>
  <c r="U2078" i="5"/>
  <c r="S2078" i="5"/>
  <c r="R2078" i="5"/>
  <c r="Q2078" i="5"/>
  <c r="P2078" i="5"/>
  <c r="O2078" i="5"/>
  <c r="N2078" i="5"/>
  <c r="M2078" i="5"/>
  <c r="L2078" i="5"/>
  <c r="K2078" i="5"/>
  <c r="J2078" i="5"/>
  <c r="I2078" i="5"/>
  <c r="H2078" i="5"/>
  <c r="G2078" i="5"/>
  <c r="F2078" i="5"/>
  <c r="E2078" i="5"/>
  <c r="D2078" i="5"/>
  <c r="C2078" i="5"/>
  <c r="B2078" i="5"/>
  <c r="A2078" i="5"/>
  <c r="AE2077" i="5"/>
  <c r="AD2077" i="5"/>
  <c r="AC2077" i="5"/>
  <c r="AB2077" i="5"/>
  <c r="AA2077" i="5"/>
  <c r="Z2077" i="5"/>
  <c r="Y2077" i="5"/>
  <c r="X2077" i="5"/>
  <c r="W2077" i="5"/>
  <c r="V2077" i="5"/>
  <c r="U2077" i="5"/>
  <c r="T2077" i="5"/>
  <c r="AF2077" i="5" s="1"/>
  <c r="S2077" i="5"/>
  <c r="R2077" i="5"/>
  <c r="Q2077" i="5"/>
  <c r="P2077" i="5"/>
  <c r="O2077" i="5"/>
  <c r="N2077" i="5"/>
  <c r="M2077" i="5"/>
  <c r="L2077" i="5"/>
  <c r="K2077" i="5"/>
  <c r="J2077" i="5"/>
  <c r="I2077" i="5"/>
  <c r="H2077" i="5"/>
  <c r="G2077" i="5"/>
  <c r="F2077" i="5"/>
  <c r="E2077" i="5"/>
  <c r="D2077" i="5"/>
  <c r="C2077" i="5"/>
  <c r="B2077" i="5"/>
  <c r="A2077" i="5"/>
  <c r="AD2076" i="5"/>
  <c r="AC2076" i="5"/>
  <c r="AB2076" i="5"/>
  <c r="AA2076" i="5"/>
  <c r="Z2076" i="5"/>
  <c r="Y2076" i="5"/>
  <c r="X2076" i="5"/>
  <c r="W2076" i="5"/>
  <c r="V2076" i="5"/>
  <c r="U2076" i="5"/>
  <c r="T2076" i="5"/>
  <c r="AF2076" i="5" s="1"/>
  <c r="S2076" i="5"/>
  <c r="R2076" i="5"/>
  <c r="Q2076" i="5"/>
  <c r="P2076" i="5"/>
  <c r="O2076" i="5"/>
  <c r="N2076" i="5"/>
  <c r="M2076" i="5"/>
  <c r="L2076" i="5"/>
  <c r="K2076" i="5"/>
  <c r="J2076" i="5"/>
  <c r="I2076" i="5"/>
  <c r="H2076" i="5"/>
  <c r="G2076" i="5"/>
  <c r="F2076" i="5"/>
  <c r="E2076" i="5"/>
  <c r="D2076" i="5"/>
  <c r="AE2076" i="5" s="1"/>
  <c r="C2076" i="5"/>
  <c r="B2076" i="5"/>
  <c r="A2076" i="5"/>
  <c r="AD2075" i="5"/>
  <c r="AC2075" i="5"/>
  <c r="AB2075" i="5"/>
  <c r="AA2075" i="5"/>
  <c r="Z2075" i="5"/>
  <c r="Y2075" i="5"/>
  <c r="X2075" i="5"/>
  <c r="W2075" i="5"/>
  <c r="V2075" i="5"/>
  <c r="U2075" i="5"/>
  <c r="S2075" i="5"/>
  <c r="R2075" i="5"/>
  <c r="Q2075" i="5"/>
  <c r="P2075" i="5"/>
  <c r="O2075" i="5"/>
  <c r="N2075" i="5"/>
  <c r="M2075" i="5"/>
  <c r="L2075" i="5"/>
  <c r="K2075" i="5"/>
  <c r="J2075" i="5"/>
  <c r="I2075" i="5"/>
  <c r="H2075" i="5"/>
  <c r="G2075" i="5"/>
  <c r="F2075" i="5"/>
  <c r="E2075" i="5"/>
  <c r="D2075" i="5"/>
  <c r="C2075" i="5"/>
  <c r="B2075" i="5"/>
  <c r="A2075" i="5"/>
  <c r="AE2074" i="5"/>
  <c r="AD2074" i="5"/>
  <c r="AC2074" i="5"/>
  <c r="AB2074" i="5"/>
  <c r="AA2074" i="5"/>
  <c r="Z2074" i="5"/>
  <c r="Y2074" i="5"/>
  <c r="X2074" i="5"/>
  <c r="W2074" i="5"/>
  <c r="V2074" i="5"/>
  <c r="U2074" i="5"/>
  <c r="T2074" i="5"/>
  <c r="AF2074" i="5" s="1"/>
  <c r="S2074" i="5"/>
  <c r="R2074" i="5"/>
  <c r="Q2074" i="5"/>
  <c r="P2074" i="5"/>
  <c r="O2074" i="5"/>
  <c r="N2074" i="5"/>
  <c r="M2074" i="5"/>
  <c r="L2074" i="5"/>
  <c r="K2074" i="5"/>
  <c r="J2074" i="5"/>
  <c r="I2074" i="5"/>
  <c r="H2074" i="5"/>
  <c r="G2074" i="5"/>
  <c r="F2074" i="5"/>
  <c r="E2074" i="5"/>
  <c r="D2074" i="5"/>
  <c r="C2074" i="5"/>
  <c r="B2074" i="5"/>
  <c r="A2074" i="5"/>
  <c r="AD2073" i="5"/>
  <c r="AC2073" i="5"/>
  <c r="AB2073" i="5"/>
  <c r="AA2073" i="5"/>
  <c r="Z2073" i="5"/>
  <c r="Y2073" i="5"/>
  <c r="X2073" i="5"/>
  <c r="W2073" i="5"/>
  <c r="V2073" i="5"/>
  <c r="U2073" i="5"/>
  <c r="S2073" i="5"/>
  <c r="R2073" i="5"/>
  <c r="Q2073" i="5"/>
  <c r="P2073" i="5"/>
  <c r="O2073" i="5"/>
  <c r="N2073" i="5"/>
  <c r="M2073" i="5"/>
  <c r="L2073" i="5"/>
  <c r="K2073" i="5"/>
  <c r="J2073" i="5"/>
  <c r="I2073" i="5"/>
  <c r="H2073" i="5"/>
  <c r="G2073" i="5"/>
  <c r="F2073" i="5"/>
  <c r="E2073" i="5"/>
  <c r="D2073" i="5"/>
  <c r="C2073" i="5"/>
  <c r="B2073" i="5"/>
  <c r="A2073" i="5"/>
  <c r="AD2072" i="5"/>
  <c r="AC2072" i="5"/>
  <c r="AB2072" i="5"/>
  <c r="AA2072" i="5"/>
  <c r="Z2072" i="5"/>
  <c r="Y2072" i="5"/>
  <c r="X2072" i="5"/>
  <c r="W2072" i="5"/>
  <c r="V2072" i="5"/>
  <c r="U2072" i="5"/>
  <c r="S2072" i="5"/>
  <c r="R2072" i="5"/>
  <c r="Q2072" i="5"/>
  <c r="P2072" i="5"/>
  <c r="O2072" i="5"/>
  <c r="N2072" i="5"/>
  <c r="M2072" i="5"/>
  <c r="L2072" i="5"/>
  <c r="K2072" i="5"/>
  <c r="J2072" i="5"/>
  <c r="I2072" i="5"/>
  <c r="H2072" i="5"/>
  <c r="G2072" i="5"/>
  <c r="F2072" i="5"/>
  <c r="E2072" i="5"/>
  <c r="D2072" i="5"/>
  <c r="C2072" i="5"/>
  <c r="B2072" i="5"/>
  <c r="A2072" i="5"/>
  <c r="AE2071" i="5"/>
  <c r="AD2071" i="5"/>
  <c r="AC2071" i="5"/>
  <c r="AB2071" i="5"/>
  <c r="AA2071" i="5"/>
  <c r="Z2071" i="5"/>
  <c r="Y2071" i="5"/>
  <c r="X2071" i="5"/>
  <c r="W2071" i="5"/>
  <c r="V2071" i="5"/>
  <c r="U2071" i="5"/>
  <c r="T2071" i="5"/>
  <c r="AF2071" i="5" s="1"/>
  <c r="S2071" i="5"/>
  <c r="R2071" i="5"/>
  <c r="Q2071" i="5"/>
  <c r="P2071" i="5"/>
  <c r="O2071" i="5"/>
  <c r="N2071" i="5"/>
  <c r="M2071" i="5"/>
  <c r="L2071" i="5"/>
  <c r="K2071" i="5"/>
  <c r="J2071" i="5"/>
  <c r="I2071" i="5"/>
  <c r="H2071" i="5"/>
  <c r="G2071" i="5"/>
  <c r="F2071" i="5"/>
  <c r="E2071" i="5"/>
  <c r="D2071" i="5"/>
  <c r="C2071" i="5"/>
  <c r="B2071" i="5"/>
  <c r="A2071" i="5"/>
  <c r="AD2070" i="5"/>
  <c r="AC2070" i="5"/>
  <c r="AB2070" i="5"/>
  <c r="AA2070" i="5"/>
  <c r="Z2070" i="5"/>
  <c r="Y2070" i="5"/>
  <c r="X2070" i="5"/>
  <c r="W2070" i="5"/>
  <c r="V2070" i="5"/>
  <c r="U2070" i="5"/>
  <c r="S2070" i="5"/>
  <c r="R2070" i="5"/>
  <c r="Q2070" i="5"/>
  <c r="P2070" i="5"/>
  <c r="O2070" i="5"/>
  <c r="N2070" i="5"/>
  <c r="M2070" i="5"/>
  <c r="L2070" i="5"/>
  <c r="K2070" i="5"/>
  <c r="J2070" i="5"/>
  <c r="I2070" i="5"/>
  <c r="H2070" i="5"/>
  <c r="G2070" i="5"/>
  <c r="F2070" i="5"/>
  <c r="E2070" i="5"/>
  <c r="D2070" i="5"/>
  <c r="AE2070" i="5" s="1"/>
  <c r="C2070" i="5"/>
  <c r="B2070" i="5"/>
  <c r="A2070" i="5"/>
  <c r="AD2069" i="5"/>
  <c r="AC2069" i="5"/>
  <c r="AB2069" i="5"/>
  <c r="AA2069" i="5"/>
  <c r="Z2069" i="5"/>
  <c r="Y2069" i="5"/>
  <c r="X2069" i="5"/>
  <c r="W2069" i="5"/>
  <c r="V2069" i="5"/>
  <c r="U2069" i="5"/>
  <c r="S2069" i="5"/>
  <c r="R2069" i="5"/>
  <c r="Q2069" i="5"/>
  <c r="P2069" i="5"/>
  <c r="O2069" i="5"/>
  <c r="N2069" i="5"/>
  <c r="M2069" i="5"/>
  <c r="L2069" i="5"/>
  <c r="K2069" i="5"/>
  <c r="J2069" i="5"/>
  <c r="I2069" i="5"/>
  <c r="H2069" i="5"/>
  <c r="G2069" i="5"/>
  <c r="F2069" i="5"/>
  <c r="E2069" i="5"/>
  <c r="D2069" i="5"/>
  <c r="C2069" i="5"/>
  <c r="B2069" i="5"/>
  <c r="A2069" i="5"/>
  <c r="AE2068" i="5"/>
  <c r="AD2068" i="5"/>
  <c r="AC2068" i="5"/>
  <c r="AB2068" i="5"/>
  <c r="AA2068" i="5"/>
  <c r="Z2068" i="5"/>
  <c r="Y2068" i="5"/>
  <c r="X2068" i="5"/>
  <c r="W2068" i="5"/>
  <c r="V2068" i="5"/>
  <c r="U2068" i="5"/>
  <c r="T2068" i="5"/>
  <c r="AF2068" i="5" s="1"/>
  <c r="S2068" i="5"/>
  <c r="R2068" i="5"/>
  <c r="Q2068" i="5"/>
  <c r="P2068" i="5"/>
  <c r="O2068" i="5"/>
  <c r="N2068" i="5"/>
  <c r="M2068" i="5"/>
  <c r="L2068" i="5"/>
  <c r="K2068" i="5"/>
  <c r="J2068" i="5"/>
  <c r="I2068" i="5"/>
  <c r="H2068" i="5"/>
  <c r="G2068" i="5"/>
  <c r="F2068" i="5"/>
  <c r="E2068" i="5"/>
  <c r="D2068" i="5"/>
  <c r="C2068" i="5"/>
  <c r="B2068" i="5"/>
  <c r="A2068" i="5"/>
  <c r="AD2067" i="5"/>
  <c r="AC2067" i="5"/>
  <c r="AB2067" i="5"/>
  <c r="AA2067" i="5"/>
  <c r="Z2067" i="5"/>
  <c r="Y2067" i="5"/>
  <c r="X2067" i="5"/>
  <c r="W2067" i="5"/>
  <c r="V2067" i="5"/>
  <c r="U2067" i="5"/>
  <c r="T2067" i="5"/>
  <c r="AF2067" i="5" s="1"/>
  <c r="S2067" i="5"/>
  <c r="R2067" i="5"/>
  <c r="Q2067" i="5"/>
  <c r="P2067" i="5"/>
  <c r="O2067" i="5"/>
  <c r="N2067" i="5"/>
  <c r="M2067" i="5"/>
  <c r="L2067" i="5"/>
  <c r="K2067" i="5"/>
  <c r="J2067" i="5"/>
  <c r="I2067" i="5"/>
  <c r="H2067" i="5"/>
  <c r="G2067" i="5"/>
  <c r="F2067" i="5"/>
  <c r="E2067" i="5"/>
  <c r="D2067" i="5"/>
  <c r="AE2067" i="5" s="1"/>
  <c r="C2067" i="5"/>
  <c r="B2067" i="5"/>
  <c r="A2067" i="5"/>
  <c r="AD2066" i="5"/>
  <c r="AC2066" i="5"/>
  <c r="AB2066" i="5"/>
  <c r="AA2066" i="5"/>
  <c r="Z2066" i="5"/>
  <c r="Y2066" i="5"/>
  <c r="X2066" i="5"/>
  <c r="W2066" i="5"/>
  <c r="V2066" i="5"/>
  <c r="U2066" i="5"/>
  <c r="S2066" i="5"/>
  <c r="R2066" i="5"/>
  <c r="Q2066" i="5"/>
  <c r="P2066" i="5"/>
  <c r="O2066" i="5"/>
  <c r="N2066" i="5"/>
  <c r="M2066" i="5"/>
  <c r="L2066" i="5"/>
  <c r="K2066" i="5"/>
  <c r="J2066" i="5"/>
  <c r="I2066" i="5"/>
  <c r="H2066" i="5"/>
  <c r="G2066" i="5"/>
  <c r="F2066" i="5"/>
  <c r="E2066" i="5"/>
  <c r="D2066" i="5"/>
  <c r="C2066" i="5"/>
  <c r="B2066" i="5"/>
  <c r="A2066" i="5"/>
  <c r="AE2065" i="5"/>
  <c r="AD2065" i="5"/>
  <c r="AC2065" i="5"/>
  <c r="AB2065" i="5"/>
  <c r="AA2065" i="5"/>
  <c r="Z2065" i="5"/>
  <c r="Y2065" i="5"/>
  <c r="X2065" i="5"/>
  <c r="W2065" i="5"/>
  <c r="V2065" i="5"/>
  <c r="U2065" i="5"/>
  <c r="T2065" i="5"/>
  <c r="AF2065" i="5" s="1"/>
  <c r="S2065" i="5"/>
  <c r="R2065" i="5"/>
  <c r="Q2065" i="5"/>
  <c r="P2065" i="5"/>
  <c r="O2065" i="5"/>
  <c r="N2065" i="5"/>
  <c r="M2065" i="5"/>
  <c r="L2065" i="5"/>
  <c r="K2065" i="5"/>
  <c r="J2065" i="5"/>
  <c r="I2065" i="5"/>
  <c r="H2065" i="5"/>
  <c r="G2065" i="5"/>
  <c r="F2065" i="5"/>
  <c r="E2065" i="5"/>
  <c r="D2065" i="5"/>
  <c r="C2065" i="5"/>
  <c r="B2065" i="5"/>
  <c r="A2065" i="5"/>
  <c r="AD2064" i="5"/>
  <c r="AC2064" i="5"/>
  <c r="AB2064" i="5"/>
  <c r="AA2064" i="5"/>
  <c r="Z2064" i="5"/>
  <c r="Y2064" i="5"/>
  <c r="X2064" i="5"/>
  <c r="W2064" i="5"/>
  <c r="V2064" i="5"/>
  <c r="U2064" i="5"/>
  <c r="S2064" i="5"/>
  <c r="R2064" i="5"/>
  <c r="Q2064" i="5"/>
  <c r="P2064" i="5"/>
  <c r="O2064" i="5"/>
  <c r="N2064" i="5"/>
  <c r="M2064" i="5"/>
  <c r="L2064" i="5"/>
  <c r="K2064" i="5"/>
  <c r="J2064" i="5"/>
  <c r="I2064" i="5"/>
  <c r="H2064" i="5"/>
  <c r="G2064" i="5"/>
  <c r="F2064" i="5"/>
  <c r="E2064" i="5"/>
  <c r="D2064" i="5"/>
  <c r="C2064" i="5"/>
  <c r="B2064" i="5"/>
  <c r="A2064" i="5"/>
  <c r="AD2063" i="5"/>
  <c r="AC2063" i="5"/>
  <c r="AB2063" i="5"/>
  <c r="AA2063" i="5"/>
  <c r="Z2063" i="5"/>
  <c r="Y2063" i="5"/>
  <c r="X2063" i="5"/>
  <c r="W2063" i="5"/>
  <c r="V2063" i="5"/>
  <c r="U2063" i="5"/>
  <c r="S2063" i="5"/>
  <c r="R2063" i="5"/>
  <c r="Q2063" i="5"/>
  <c r="P2063" i="5"/>
  <c r="O2063" i="5"/>
  <c r="N2063" i="5"/>
  <c r="M2063" i="5"/>
  <c r="L2063" i="5"/>
  <c r="K2063" i="5"/>
  <c r="J2063" i="5"/>
  <c r="I2063" i="5"/>
  <c r="H2063" i="5"/>
  <c r="G2063" i="5"/>
  <c r="F2063" i="5"/>
  <c r="E2063" i="5"/>
  <c r="D2063" i="5"/>
  <c r="C2063" i="5"/>
  <c r="B2063" i="5"/>
  <c r="A2063" i="5"/>
  <c r="AE2062" i="5"/>
  <c r="AD2062" i="5"/>
  <c r="AC2062" i="5"/>
  <c r="AB2062" i="5"/>
  <c r="AA2062" i="5"/>
  <c r="Z2062" i="5"/>
  <c r="Y2062" i="5"/>
  <c r="X2062" i="5"/>
  <c r="W2062" i="5"/>
  <c r="V2062" i="5"/>
  <c r="U2062" i="5"/>
  <c r="T2062" i="5"/>
  <c r="AF2062" i="5" s="1"/>
  <c r="S2062" i="5"/>
  <c r="R2062" i="5"/>
  <c r="Q2062" i="5"/>
  <c r="P2062" i="5"/>
  <c r="O2062" i="5"/>
  <c r="N2062" i="5"/>
  <c r="M2062" i="5"/>
  <c r="L2062" i="5"/>
  <c r="K2062" i="5"/>
  <c r="J2062" i="5"/>
  <c r="I2062" i="5"/>
  <c r="H2062" i="5"/>
  <c r="G2062" i="5"/>
  <c r="F2062" i="5"/>
  <c r="E2062" i="5"/>
  <c r="D2062" i="5"/>
  <c r="C2062" i="5"/>
  <c r="B2062" i="5"/>
  <c r="A2062" i="5"/>
  <c r="AD2061" i="5"/>
  <c r="AC2061" i="5"/>
  <c r="AB2061" i="5"/>
  <c r="AA2061" i="5"/>
  <c r="Z2061" i="5"/>
  <c r="Y2061" i="5"/>
  <c r="X2061" i="5"/>
  <c r="W2061" i="5"/>
  <c r="V2061" i="5"/>
  <c r="U2061" i="5"/>
  <c r="S2061" i="5"/>
  <c r="R2061" i="5"/>
  <c r="Q2061" i="5"/>
  <c r="P2061" i="5"/>
  <c r="O2061" i="5"/>
  <c r="N2061" i="5"/>
  <c r="M2061" i="5"/>
  <c r="L2061" i="5"/>
  <c r="K2061" i="5"/>
  <c r="J2061" i="5"/>
  <c r="I2061" i="5"/>
  <c r="H2061" i="5"/>
  <c r="G2061" i="5"/>
  <c r="F2061" i="5"/>
  <c r="E2061" i="5"/>
  <c r="D2061" i="5"/>
  <c r="AE2061" i="5" s="1"/>
  <c r="C2061" i="5"/>
  <c r="B2061" i="5"/>
  <c r="A2061" i="5"/>
  <c r="AD2060" i="5"/>
  <c r="AC2060" i="5"/>
  <c r="AB2060" i="5"/>
  <c r="AA2060" i="5"/>
  <c r="Z2060" i="5"/>
  <c r="Y2060" i="5"/>
  <c r="X2060" i="5"/>
  <c r="W2060" i="5"/>
  <c r="V2060" i="5"/>
  <c r="U2060" i="5"/>
  <c r="S2060" i="5"/>
  <c r="R2060" i="5"/>
  <c r="Q2060" i="5"/>
  <c r="P2060" i="5"/>
  <c r="O2060" i="5"/>
  <c r="N2060" i="5"/>
  <c r="M2060" i="5"/>
  <c r="L2060" i="5"/>
  <c r="K2060" i="5"/>
  <c r="J2060" i="5"/>
  <c r="I2060" i="5"/>
  <c r="H2060" i="5"/>
  <c r="G2060" i="5"/>
  <c r="F2060" i="5"/>
  <c r="E2060" i="5"/>
  <c r="D2060" i="5"/>
  <c r="C2060" i="5"/>
  <c r="B2060" i="5"/>
  <c r="A2060" i="5"/>
  <c r="AE2059" i="5"/>
  <c r="AD2059" i="5"/>
  <c r="AC2059" i="5"/>
  <c r="AB2059" i="5"/>
  <c r="AA2059" i="5"/>
  <c r="Z2059" i="5"/>
  <c r="Y2059" i="5"/>
  <c r="X2059" i="5"/>
  <c r="W2059" i="5"/>
  <c r="V2059" i="5"/>
  <c r="U2059" i="5"/>
  <c r="T2059" i="5"/>
  <c r="AF2059" i="5" s="1"/>
  <c r="S2059" i="5"/>
  <c r="R2059" i="5"/>
  <c r="Q2059" i="5"/>
  <c r="P2059" i="5"/>
  <c r="O2059" i="5"/>
  <c r="N2059" i="5"/>
  <c r="M2059" i="5"/>
  <c r="L2059" i="5"/>
  <c r="K2059" i="5"/>
  <c r="J2059" i="5"/>
  <c r="I2059" i="5"/>
  <c r="H2059" i="5"/>
  <c r="G2059" i="5"/>
  <c r="F2059" i="5"/>
  <c r="E2059" i="5"/>
  <c r="D2059" i="5"/>
  <c r="C2059" i="5"/>
  <c r="B2059" i="5"/>
  <c r="A2059" i="5"/>
  <c r="AD2058" i="5"/>
  <c r="AC2058" i="5"/>
  <c r="AB2058" i="5"/>
  <c r="AA2058" i="5"/>
  <c r="Z2058" i="5"/>
  <c r="Y2058" i="5"/>
  <c r="X2058" i="5"/>
  <c r="W2058" i="5"/>
  <c r="V2058" i="5"/>
  <c r="U2058" i="5"/>
  <c r="T2058" i="5"/>
  <c r="AF2058" i="5" s="1"/>
  <c r="S2058" i="5"/>
  <c r="R2058" i="5"/>
  <c r="Q2058" i="5"/>
  <c r="P2058" i="5"/>
  <c r="O2058" i="5"/>
  <c r="N2058" i="5"/>
  <c r="M2058" i="5"/>
  <c r="L2058" i="5"/>
  <c r="K2058" i="5"/>
  <c r="J2058" i="5"/>
  <c r="I2058" i="5"/>
  <c r="H2058" i="5"/>
  <c r="G2058" i="5"/>
  <c r="F2058" i="5"/>
  <c r="E2058" i="5"/>
  <c r="D2058" i="5"/>
  <c r="AE2058" i="5" s="1"/>
  <c r="C2058" i="5"/>
  <c r="B2058" i="5"/>
  <c r="A2058" i="5"/>
  <c r="AD2057" i="5"/>
  <c r="AC2057" i="5"/>
  <c r="AB2057" i="5"/>
  <c r="AA2057" i="5"/>
  <c r="Z2057" i="5"/>
  <c r="Y2057" i="5"/>
  <c r="X2057" i="5"/>
  <c r="W2057" i="5"/>
  <c r="V2057" i="5"/>
  <c r="U2057" i="5"/>
  <c r="S2057" i="5"/>
  <c r="R2057" i="5"/>
  <c r="Q2057" i="5"/>
  <c r="P2057" i="5"/>
  <c r="O2057" i="5"/>
  <c r="N2057" i="5"/>
  <c r="M2057" i="5"/>
  <c r="L2057" i="5"/>
  <c r="K2057" i="5"/>
  <c r="J2057" i="5"/>
  <c r="I2057" i="5"/>
  <c r="H2057" i="5"/>
  <c r="G2057" i="5"/>
  <c r="F2057" i="5"/>
  <c r="E2057" i="5"/>
  <c r="D2057" i="5"/>
  <c r="C2057" i="5"/>
  <c r="B2057" i="5"/>
  <c r="A2057" i="5"/>
  <c r="AE2056" i="5"/>
  <c r="AD2056" i="5"/>
  <c r="AC2056" i="5"/>
  <c r="AB2056" i="5"/>
  <c r="AA2056" i="5"/>
  <c r="Z2056" i="5"/>
  <c r="Y2056" i="5"/>
  <c r="X2056" i="5"/>
  <c r="W2056" i="5"/>
  <c r="V2056" i="5"/>
  <c r="U2056" i="5"/>
  <c r="T2056" i="5"/>
  <c r="AF2056" i="5" s="1"/>
  <c r="S2056" i="5"/>
  <c r="R2056" i="5"/>
  <c r="Q2056" i="5"/>
  <c r="P2056" i="5"/>
  <c r="O2056" i="5"/>
  <c r="N2056" i="5"/>
  <c r="M2056" i="5"/>
  <c r="L2056" i="5"/>
  <c r="K2056" i="5"/>
  <c r="J2056" i="5"/>
  <c r="I2056" i="5"/>
  <c r="H2056" i="5"/>
  <c r="G2056" i="5"/>
  <c r="F2056" i="5"/>
  <c r="E2056" i="5"/>
  <c r="D2056" i="5"/>
  <c r="C2056" i="5"/>
  <c r="B2056" i="5"/>
  <c r="A2056" i="5"/>
  <c r="AE2055" i="5"/>
  <c r="AD2055" i="5"/>
  <c r="AC2055" i="5"/>
  <c r="AB2055" i="5"/>
  <c r="AA2055" i="5"/>
  <c r="Z2055" i="5"/>
  <c r="Y2055" i="5"/>
  <c r="X2055" i="5"/>
  <c r="W2055" i="5"/>
  <c r="V2055" i="5"/>
  <c r="U2055" i="5"/>
  <c r="T2055" i="5"/>
  <c r="AF2055" i="5" s="1"/>
  <c r="S2055" i="5"/>
  <c r="R2055" i="5"/>
  <c r="Q2055" i="5"/>
  <c r="P2055" i="5"/>
  <c r="O2055" i="5"/>
  <c r="N2055" i="5"/>
  <c r="M2055" i="5"/>
  <c r="L2055" i="5"/>
  <c r="K2055" i="5"/>
  <c r="J2055" i="5"/>
  <c r="I2055" i="5"/>
  <c r="H2055" i="5"/>
  <c r="G2055" i="5"/>
  <c r="F2055" i="5"/>
  <c r="E2055" i="5"/>
  <c r="D2055" i="5"/>
  <c r="C2055" i="5"/>
  <c r="B2055" i="5"/>
  <c r="A2055" i="5"/>
  <c r="AD2054" i="5"/>
  <c r="AC2054" i="5"/>
  <c r="AB2054" i="5"/>
  <c r="AA2054" i="5"/>
  <c r="Z2054" i="5"/>
  <c r="Y2054" i="5"/>
  <c r="X2054" i="5"/>
  <c r="W2054" i="5"/>
  <c r="V2054" i="5"/>
  <c r="U2054" i="5"/>
  <c r="S2054" i="5"/>
  <c r="R2054" i="5"/>
  <c r="Q2054" i="5"/>
  <c r="P2054" i="5"/>
  <c r="O2054" i="5"/>
  <c r="N2054" i="5"/>
  <c r="M2054" i="5"/>
  <c r="L2054" i="5"/>
  <c r="K2054" i="5"/>
  <c r="J2054" i="5"/>
  <c r="I2054" i="5"/>
  <c r="H2054" i="5"/>
  <c r="G2054" i="5"/>
  <c r="F2054" i="5"/>
  <c r="E2054" i="5"/>
  <c r="D2054" i="5"/>
  <c r="C2054" i="5"/>
  <c r="B2054" i="5"/>
  <c r="A2054" i="5"/>
  <c r="AE2053" i="5"/>
  <c r="AD2053" i="5"/>
  <c r="AC2053" i="5"/>
  <c r="AB2053" i="5"/>
  <c r="AA2053" i="5"/>
  <c r="Z2053" i="5"/>
  <c r="Y2053" i="5"/>
  <c r="X2053" i="5"/>
  <c r="W2053" i="5"/>
  <c r="V2053" i="5"/>
  <c r="U2053" i="5"/>
  <c r="T2053" i="5"/>
  <c r="AF2053" i="5" s="1"/>
  <c r="S2053" i="5"/>
  <c r="R2053" i="5"/>
  <c r="Q2053" i="5"/>
  <c r="P2053" i="5"/>
  <c r="O2053" i="5"/>
  <c r="N2053" i="5"/>
  <c r="M2053" i="5"/>
  <c r="L2053" i="5"/>
  <c r="K2053" i="5"/>
  <c r="J2053" i="5"/>
  <c r="I2053" i="5"/>
  <c r="H2053" i="5"/>
  <c r="G2053" i="5"/>
  <c r="F2053" i="5"/>
  <c r="E2053" i="5"/>
  <c r="D2053" i="5"/>
  <c r="C2053" i="5"/>
  <c r="B2053" i="5"/>
  <c r="A2053" i="5"/>
  <c r="AD2052" i="5"/>
  <c r="AC2052" i="5"/>
  <c r="AB2052" i="5"/>
  <c r="AA2052" i="5"/>
  <c r="Z2052" i="5"/>
  <c r="Y2052" i="5"/>
  <c r="X2052" i="5"/>
  <c r="W2052" i="5"/>
  <c r="V2052" i="5"/>
  <c r="U2052" i="5"/>
  <c r="S2052" i="5"/>
  <c r="R2052" i="5"/>
  <c r="Q2052" i="5"/>
  <c r="P2052" i="5"/>
  <c r="O2052" i="5"/>
  <c r="N2052" i="5"/>
  <c r="M2052" i="5"/>
  <c r="L2052" i="5"/>
  <c r="K2052" i="5"/>
  <c r="J2052" i="5"/>
  <c r="I2052" i="5"/>
  <c r="H2052" i="5"/>
  <c r="G2052" i="5"/>
  <c r="F2052" i="5"/>
  <c r="E2052" i="5"/>
  <c r="D2052" i="5"/>
  <c r="C2052" i="5"/>
  <c r="B2052" i="5"/>
  <c r="A2052" i="5"/>
  <c r="AD2051" i="5"/>
  <c r="AC2051" i="5"/>
  <c r="AB2051" i="5"/>
  <c r="AA2051" i="5"/>
  <c r="Z2051" i="5"/>
  <c r="Y2051" i="5"/>
  <c r="X2051" i="5"/>
  <c r="W2051" i="5"/>
  <c r="V2051" i="5"/>
  <c r="U2051" i="5"/>
  <c r="S2051" i="5"/>
  <c r="R2051" i="5"/>
  <c r="Q2051" i="5"/>
  <c r="P2051" i="5"/>
  <c r="O2051" i="5"/>
  <c r="N2051" i="5"/>
  <c r="M2051" i="5"/>
  <c r="L2051" i="5"/>
  <c r="K2051" i="5"/>
  <c r="J2051" i="5"/>
  <c r="I2051" i="5"/>
  <c r="H2051" i="5"/>
  <c r="G2051" i="5"/>
  <c r="F2051" i="5"/>
  <c r="E2051" i="5"/>
  <c r="D2051" i="5"/>
  <c r="C2051" i="5"/>
  <c r="B2051" i="5"/>
  <c r="A2051" i="5"/>
  <c r="AE2050" i="5"/>
  <c r="AD2050" i="5"/>
  <c r="AC2050" i="5"/>
  <c r="AB2050" i="5"/>
  <c r="AA2050" i="5"/>
  <c r="Z2050" i="5"/>
  <c r="Y2050" i="5"/>
  <c r="X2050" i="5"/>
  <c r="W2050" i="5"/>
  <c r="V2050" i="5"/>
  <c r="U2050" i="5"/>
  <c r="T2050" i="5"/>
  <c r="AF2050" i="5" s="1"/>
  <c r="S2050" i="5"/>
  <c r="R2050" i="5"/>
  <c r="Q2050" i="5"/>
  <c r="P2050" i="5"/>
  <c r="O2050" i="5"/>
  <c r="N2050" i="5"/>
  <c r="M2050" i="5"/>
  <c r="L2050" i="5"/>
  <c r="K2050" i="5"/>
  <c r="J2050" i="5"/>
  <c r="I2050" i="5"/>
  <c r="H2050" i="5"/>
  <c r="G2050" i="5"/>
  <c r="F2050" i="5"/>
  <c r="E2050" i="5"/>
  <c r="D2050" i="5"/>
  <c r="C2050" i="5"/>
  <c r="B2050" i="5"/>
  <c r="A2050" i="5"/>
  <c r="AF2049" i="5"/>
  <c r="AD2049" i="5"/>
  <c r="AC2049" i="5"/>
  <c r="AB2049" i="5"/>
  <c r="AA2049" i="5"/>
  <c r="Z2049" i="5"/>
  <c r="Y2049" i="5"/>
  <c r="X2049" i="5"/>
  <c r="W2049" i="5"/>
  <c r="V2049" i="5"/>
  <c r="U2049" i="5"/>
  <c r="T2049" i="5"/>
  <c r="S2049" i="5"/>
  <c r="R2049" i="5"/>
  <c r="Q2049" i="5"/>
  <c r="P2049" i="5"/>
  <c r="O2049" i="5"/>
  <c r="N2049" i="5"/>
  <c r="M2049" i="5"/>
  <c r="L2049" i="5"/>
  <c r="K2049" i="5"/>
  <c r="J2049" i="5"/>
  <c r="I2049" i="5"/>
  <c r="H2049" i="5"/>
  <c r="G2049" i="5"/>
  <c r="F2049" i="5"/>
  <c r="E2049" i="5"/>
  <c r="D2049" i="5"/>
  <c r="AE2049" i="5" s="1"/>
  <c r="C2049" i="5"/>
  <c r="B2049" i="5"/>
  <c r="A2049" i="5"/>
  <c r="AD2048" i="5"/>
  <c r="AC2048" i="5"/>
  <c r="AB2048" i="5"/>
  <c r="AA2048" i="5"/>
  <c r="Z2048" i="5"/>
  <c r="Y2048" i="5"/>
  <c r="X2048" i="5"/>
  <c r="W2048" i="5"/>
  <c r="V2048" i="5"/>
  <c r="U2048" i="5"/>
  <c r="S2048" i="5"/>
  <c r="R2048" i="5"/>
  <c r="Q2048" i="5"/>
  <c r="P2048" i="5"/>
  <c r="O2048" i="5"/>
  <c r="N2048" i="5"/>
  <c r="M2048" i="5"/>
  <c r="L2048" i="5"/>
  <c r="K2048" i="5"/>
  <c r="J2048" i="5"/>
  <c r="I2048" i="5"/>
  <c r="H2048" i="5"/>
  <c r="G2048" i="5"/>
  <c r="F2048" i="5"/>
  <c r="E2048" i="5"/>
  <c r="D2048" i="5"/>
  <c r="C2048" i="5"/>
  <c r="B2048" i="5"/>
  <c r="A2048" i="5"/>
  <c r="AE2047" i="5"/>
  <c r="AD2047" i="5"/>
  <c r="AC2047" i="5"/>
  <c r="AB2047" i="5"/>
  <c r="AA2047" i="5"/>
  <c r="Z2047" i="5"/>
  <c r="Y2047" i="5"/>
  <c r="X2047" i="5"/>
  <c r="W2047" i="5"/>
  <c r="V2047" i="5"/>
  <c r="U2047" i="5"/>
  <c r="T2047" i="5"/>
  <c r="AF2047" i="5" s="1"/>
  <c r="S2047" i="5"/>
  <c r="R2047" i="5"/>
  <c r="Q2047" i="5"/>
  <c r="P2047" i="5"/>
  <c r="O2047" i="5"/>
  <c r="N2047" i="5"/>
  <c r="M2047" i="5"/>
  <c r="L2047" i="5"/>
  <c r="K2047" i="5"/>
  <c r="J2047" i="5"/>
  <c r="I2047" i="5"/>
  <c r="H2047" i="5"/>
  <c r="G2047" i="5"/>
  <c r="F2047" i="5"/>
  <c r="E2047" i="5"/>
  <c r="D2047" i="5"/>
  <c r="C2047" i="5"/>
  <c r="B2047" i="5"/>
  <c r="A2047" i="5"/>
  <c r="AF2046" i="5"/>
  <c r="AD2046" i="5"/>
  <c r="AC2046" i="5"/>
  <c r="AB2046" i="5"/>
  <c r="AA2046" i="5"/>
  <c r="Z2046" i="5"/>
  <c r="Y2046" i="5"/>
  <c r="X2046" i="5"/>
  <c r="W2046" i="5"/>
  <c r="V2046" i="5"/>
  <c r="U2046" i="5"/>
  <c r="T2046" i="5"/>
  <c r="S2046" i="5"/>
  <c r="R2046" i="5"/>
  <c r="Q2046" i="5"/>
  <c r="P2046" i="5"/>
  <c r="O2046" i="5"/>
  <c r="N2046" i="5"/>
  <c r="M2046" i="5"/>
  <c r="L2046" i="5"/>
  <c r="K2046" i="5"/>
  <c r="J2046" i="5"/>
  <c r="I2046" i="5"/>
  <c r="H2046" i="5"/>
  <c r="G2046" i="5"/>
  <c r="F2046" i="5"/>
  <c r="E2046" i="5"/>
  <c r="D2046" i="5"/>
  <c r="AE2046" i="5" s="1"/>
  <c r="C2046" i="5"/>
  <c r="B2046" i="5"/>
  <c r="A2046" i="5"/>
  <c r="AD2045" i="5"/>
  <c r="AC2045" i="5"/>
  <c r="AB2045" i="5"/>
  <c r="AA2045" i="5"/>
  <c r="Z2045" i="5"/>
  <c r="Y2045" i="5"/>
  <c r="X2045" i="5"/>
  <c r="W2045" i="5"/>
  <c r="V2045" i="5"/>
  <c r="U2045" i="5"/>
  <c r="S2045" i="5"/>
  <c r="R2045" i="5"/>
  <c r="Q2045" i="5"/>
  <c r="P2045" i="5"/>
  <c r="O2045" i="5"/>
  <c r="N2045" i="5"/>
  <c r="M2045" i="5"/>
  <c r="L2045" i="5"/>
  <c r="K2045" i="5"/>
  <c r="J2045" i="5"/>
  <c r="I2045" i="5"/>
  <c r="H2045" i="5"/>
  <c r="G2045" i="5"/>
  <c r="F2045" i="5"/>
  <c r="E2045" i="5"/>
  <c r="D2045" i="5"/>
  <c r="C2045" i="5"/>
  <c r="B2045" i="5"/>
  <c r="A2045" i="5"/>
  <c r="AE2044" i="5"/>
  <c r="AD2044" i="5"/>
  <c r="AC2044" i="5"/>
  <c r="AB2044" i="5"/>
  <c r="AA2044" i="5"/>
  <c r="Z2044" i="5"/>
  <c r="Y2044" i="5"/>
  <c r="X2044" i="5"/>
  <c r="W2044" i="5"/>
  <c r="V2044" i="5"/>
  <c r="U2044" i="5"/>
  <c r="T2044" i="5"/>
  <c r="AF2044" i="5" s="1"/>
  <c r="S2044" i="5"/>
  <c r="R2044" i="5"/>
  <c r="Q2044" i="5"/>
  <c r="P2044" i="5"/>
  <c r="O2044" i="5"/>
  <c r="N2044" i="5"/>
  <c r="M2044" i="5"/>
  <c r="L2044" i="5"/>
  <c r="K2044" i="5"/>
  <c r="J2044" i="5"/>
  <c r="I2044" i="5"/>
  <c r="H2044" i="5"/>
  <c r="G2044" i="5"/>
  <c r="F2044" i="5"/>
  <c r="E2044" i="5"/>
  <c r="D2044" i="5"/>
  <c r="C2044" i="5"/>
  <c r="B2044" i="5"/>
  <c r="A2044" i="5"/>
  <c r="AD2043" i="5"/>
  <c r="AC2043" i="5"/>
  <c r="AB2043" i="5"/>
  <c r="AA2043" i="5"/>
  <c r="Z2043" i="5"/>
  <c r="Y2043" i="5"/>
  <c r="X2043" i="5"/>
  <c r="W2043" i="5"/>
  <c r="V2043" i="5"/>
  <c r="U2043" i="5"/>
  <c r="S2043" i="5"/>
  <c r="R2043" i="5"/>
  <c r="Q2043" i="5"/>
  <c r="P2043" i="5"/>
  <c r="O2043" i="5"/>
  <c r="N2043" i="5"/>
  <c r="M2043" i="5"/>
  <c r="L2043" i="5"/>
  <c r="K2043" i="5"/>
  <c r="J2043" i="5"/>
  <c r="I2043" i="5"/>
  <c r="H2043" i="5"/>
  <c r="G2043" i="5"/>
  <c r="F2043" i="5"/>
  <c r="E2043" i="5"/>
  <c r="D2043" i="5"/>
  <c r="C2043" i="5"/>
  <c r="B2043" i="5"/>
  <c r="A2043" i="5"/>
  <c r="AD2042" i="5"/>
  <c r="AC2042" i="5"/>
  <c r="AB2042" i="5"/>
  <c r="AA2042" i="5"/>
  <c r="Z2042" i="5"/>
  <c r="Y2042" i="5"/>
  <c r="X2042" i="5"/>
  <c r="W2042" i="5"/>
  <c r="V2042" i="5"/>
  <c r="U2042" i="5"/>
  <c r="S2042" i="5"/>
  <c r="R2042" i="5"/>
  <c r="Q2042" i="5"/>
  <c r="P2042" i="5"/>
  <c r="O2042" i="5"/>
  <c r="N2042" i="5"/>
  <c r="M2042" i="5"/>
  <c r="L2042" i="5"/>
  <c r="K2042" i="5"/>
  <c r="J2042" i="5"/>
  <c r="I2042" i="5"/>
  <c r="H2042" i="5"/>
  <c r="G2042" i="5"/>
  <c r="F2042" i="5"/>
  <c r="E2042" i="5"/>
  <c r="D2042" i="5"/>
  <c r="C2042" i="5"/>
  <c r="B2042" i="5"/>
  <c r="A2042" i="5"/>
  <c r="AE2041" i="5"/>
  <c r="AD2041" i="5"/>
  <c r="AC2041" i="5"/>
  <c r="AB2041" i="5"/>
  <c r="AA2041" i="5"/>
  <c r="Z2041" i="5"/>
  <c r="Y2041" i="5"/>
  <c r="X2041" i="5"/>
  <c r="W2041" i="5"/>
  <c r="V2041" i="5"/>
  <c r="U2041" i="5"/>
  <c r="T2041" i="5"/>
  <c r="AF2041" i="5" s="1"/>
  <c r="S2041" i="5"/>
  <c r="R2041" i="5"/>
  <c r="Q2041" i="5"/>
  <c r="P2041" i="5"/>
  <c r="O2041" i="5"/>
  <c r="N2041" i="5"/>
  <c r="M2041" i="5"/>
  <c r="L2041" i="5"/>
  <c r="K2041" i="5"/>
  <c r="J2041" i="5"/>
  <c r="I2041" i="5"/>
  <c r="H2041" i="5"/>
  <c r="G2041" i="5"/>
  <c r="F2041" i="5"/>
  <c r="E2041" i="5"/>
  <c r="D2041" i="5"/>
  <c r="C2041" i="5"/>
  <c r="B2041" i="5"/>
  <c r="A2041" i="5"/>
  <c r="AF2040" i="5"/>
  <c r="AD2040" i="5"/>
  <c r="AC2040" i="5"/>
  <c r="AB2040" i="5"/>
  <c r="AA2040" i="5"/>
  <c r="Z2040" i="5"/>
  <c r="Y2040" i="5"/>
  <c r="X2040" i="5"/>
  <c r="W2040" i="5"/>
  <c r="V2040" i="5"/>
  <c r="U2040" i="5"/>
  <c r="T2040" i="5"/>
  <c r="S2040" i="5"/>
  <c r="R2040" i="5"/>
  <c r="Q2040" i="5"/>
  <c r="P2040" i="5"/>
  <c r="O2040" i="5"/>
  <c r="N2040" i="5"/>
  <c r="M2040" i="5"/>
  <c r="L2040" i="5"/>
  <c r="K2040" i="5"/>
  <c r="J2040" i="5"/>
  <c r="I2040" i="5"/>
  <c r="H2040" i="5"/>
  <c r="G2040" i="5"/>
  <c r="F2040" i="5"/>
  <c r="E2040" i="5"/>
  <c r="D2040" i="5"/>
  <c r="AE2040" i="5" s="1"/>
  <c r="C2040" i="5"/>
  <c r="B2040" i="5"/>
  <c r="A2040" i="5"/>
  <c r="AD2039" i="5"/>
  <c r="AC2039" i="5"/>
  <c r="AB2039" i="5"/>
  <c r="AA2039" i="5"/>
  <c r="Z2039" i="5"/>
  <c r="Y2039" i="5"/>
  <c r="X2039" i="5"/>
  <c r="W2039" i="5"/>
  <c r="V2039" i="5"/>
  <c r="U2039" i="5"/>
  <c r="S2039" i="5"/>
  <c r="R2039" i="5"/>
  <c r="Q2039" i="5"/>
  <c r="P2039" i="5"/>
  <c r="O2039" i="5"/>
  <c r="N2039" i="5"/>
  <c r="M2039" i="5"/>
  <c r="L2039" i="5"/>
  <c r="K2039" i="5"/>
  <c r="J2039" i="5"/>
  <c r="I2039" i="5"/>
  <c r="H2039" i="5"/>
  <c r="G2039" i="5"/>
  <c r="F2039" i="5"/>
  <c r="E2039" i="5"/>
  <c r="D2039" i="5"/>
  <c r="C2039" i="5"/>
  <c r="B2039" i="5"/>
  <c r="A2039" i="5"/>
  <c r="AE2038" i="5"/>
  <c r="AD2038" i="5"/>
  <c r="AC2038" i="5"/>
  <c r="AB2038" i="5"/>
  <c r="AA2038" i="5"/>
  <c r="Z2038" i="5"/>
  <c r="Y2038" i="5"/>
  <c r="X2038" i="5"/>
  <c r="W2038" i="5"/>
  <c r="V2038" i="5"/>
  <c r="U2038" i="5"/>
  <c r="T2038" i="5"/>
  <c r="AF2038" i="5" s="1"/>
  <c r="S2038" i="5"/>
  <c r="R2038" i="5"/>
  <c r="Q2038" i="5"/>
  <c r="P2038" i="5"/>
  <c r="O2038" i="5"/>
  <c r="N2038" i="5"/>
  <c r="M2038" i="5"/>
  <c r="L2038" i="5"/>
  <c r="K2038" i="5"/>
  <c r="J2038" i="5"/>
  <c r="I2038" i="5"/>
  <c r="H2038" i="5"/>
  <c r="G2038" i="5"/>
  <c r="F2038" i="5"/>
  <c r="E2038" i="5"/>
  <c r="D2038" i="5"/>
  <c r="C2038" i="5"/>
  <c r="B2038" i="5"/>
  <c r="A2038" i="5"/>
  <c r="AD2037" i="5"/>
  <c r="AC2037" i="5"/>
  <c r="AB2037" i="5"/>
  <c r="AA2037" i="5"/>
  <c r="Z2037" i="5"/>
  <c r="Y2037" i="5"/>
  <c r="X2037" i="5"/>
  <c r="W2037" i="5"/>
  <c r="V2037" i="5"/>
  <c r="U2037" i="5"/>
  <c r="T2037" i="5"/>
  <c r="AF2037" i="5" s="1"/>
  <c r="S2037" i="5"/>
  <c r="R2037" i="5"/>
  <c r="Q2037" i="5"/>
  <c r="P2037" i="5"/>
  <c r="O2037" i="5"/>
  <c r="N2037" i="5"/>
  <c r="M2037" i="5"/>
  <c r="L2037" i="5"/>
  <c r="K2037" i="5"/>
  <c r="J2037" i="5"/>
  <c r="I2037" i="5"/>
  <c r="H2037" i="5"/>
  <c r="G2037" i="5"/>
  <c r="F2037" i="5"/>
  <c r="E2037" i="5"/>
  <c r="D2037" i="5"/>
  <c r="AE2037" i="5" s="1"/>
  <c r="C2037" i="5"/>
  <c r="B2037" i="5"/>
  <c r="A2037" i="5"/>
  <c r="AD2036" i="5"/>
  <c r="AC2036" i="5"/>
  <c r="AB2036" i="5"/>
  <c r="AA2036" i="5"/>
  <c r="Z2036" i="5"/>
  <c r="Y2036" i="5"/>
  <c r="X2036" i="5"/>
  <c r="W2036" i="5"/>
  <c r="V2036" i="5"/>
  <c r="U2036" i="5"/>
  <c r="S2036" i="5"/>
  <c r="R2036" i="5"/>
  <c r="Q2036" i="5"/>
  <c r="P2036" i="5"/>
  <c r="O2036" i="5"/>
  <c r="N2036" i="5"/>
  <c r="M2036" i="5"/>
  <c r="L2036" i="5"/>
  <c r="K2036" i="5"/>
  <c r="J2036" i="5"/>
  <c r="I2036" i="5"/>
  <c r="H2036" i="5"/>
  <c r="G2036" i="5"/>
  <c r="F2036" i="5"/>
  <c r="E2036" i="5"/>
  <c r="D2036" i="5"/>
  <c r="C2036" i="5"/>
  <c r="B2036" i="5"/>
  <c r="A2036" i="5"/>
  <c r="AE2035" i="5"/>
  <c r="AD2035" i="5"/>
  <c r="AC2035" i="5"/>
  <c r="AB2035" i="5"/>
  <c r="AA2035" i="5"/>
  <c r="Z2035" i="5"/>
  <c r="Y2035" i="5"/>
  <c r="X2035" i="5"/>
  <c r="W2035" i="5"/>
  <c r="V2035" i="5"/>
  <c r="U2035" i="5"/>
  <c r="T2035" i="5"/>
  <c r="AF2035" i="5" s="1"/>
  <c r="S2035" i="5"/>
  <c r="R2035" i="5"/>
  <c r="Q2035" i="5"/>
  <c r="P2035" i="5"/>
  <c r="O2035" i="5"/>
  <c r="N2035" i="5"/>
  <c r="M2035" i="5"/>
  <c r="L2035" i="5"/>
  <c r="K2035" i="5"/>
  <c r="J2035" i="5"/>
  <c r="I2035" i="5"/>
  <c r="H2035" i="5"/>
  <c r="G2035" i="5"/>
  <c r="F2035" i="5"/>
  <c r="E2035" i="5"/>
  <c r="D2035" i="5"/>
  <c r="C2035" i="5"/>
  <c r="B2035" i="5"/>
  <c r="A2035" i="5"/>
  <c r="AD2034" i="5"/>
  <c r="AC2034" i="5"/>
  <c r="AB2034" i="5"/>
  <c r="AA2034" i="5"/>
  <c r="Z2034" i="5"/>
  <c r="Y2034" i="5"/>
  <c r="X2034" i="5"/>
  <c r="W2034" i="5"/>
  <c r="V2034" i="5"/>
  <c r="U2034" i="5"/>
  <c r="S2034" i="5"/>
  <c r="R2034" i="5"/>
  <c r="Q2034" i="5"/>
  <c r="P2034" i="5"/>
  <c r="O2034" i="5"/>
  <c r="N2034" i="5"/>
  <c r="M2034" i="5"/>
  <c r="L2034" i="5"/>
  <c r="K2034" i="5"/>
  <c r="J2034" i="5"/>
  <c r="I2034" i="5"/>
  <c r="H2034" i="5"/>
  <c r="G2034" i="5"/>
  <c r="F2034" i="5"/>
  <c r="E2034" i="5"/>
  <c r="D2034" i="5"/>
  <c r="C2034" i="5"/>
  <c r="B2034" i="5"/>
  <c r="A2034" i="5"/>
  <c r="AD2033" i="5"/>
  <c r="AC2033" i="5"/>
  <c r="AB2033" i="5"/>
  <c r="AA2033" i="5"/>
  <c r="Z2033" i="5"/>
  <c r="Y2033" i="5"/>
  <c r="X2033" i="5"/>
  <c r="W2033" i="5"/>
  <c r="V2033" i="5"/>
  <c r="U2033" i="5"/>
  <c r="S2033" i="5"/>
  <c r="R2033" i="5"/>
  <c r="Q2033" i="5"/>
  <c r="P2033" i="5"/>
  <c r="O2033" i="5"/>
  <c r="N2033" i="5"/>
  <c r="M2033" i="5"/>
  <c r="L2033" i="5"/>
  <c r="K2033" i="5"/>
  <c r="J2033" i="5"/>
  <c r="I2033" i="5"/>
  <c r="H2033" i="5"/>
  <c r="G2033" i="5"/>
  <c r="F2033" i="5"/>
  <c r="E2033" i="5"/>
  <c r="D2033" i="5"/>
  <c r="C2033" i="5"/>
  <c r="B2033" i="5"/>
  <c r="A2033" i="5"/>
  <c r="AE2032" i="5"/>
  <c r="AD2032" i="5"/>
  <c r="AC2032" i="5"/>
  <c r="AB2032" i="5"/>
  <c r="AA2032" i="5"/>
  <c r="Z2032" i="5"/>
  <c r="Y2032" i="5"/>
  <c r="X2032" i="5"/>
  <c r="W2032" i="5"/>
  <c r="V2032" i="5"/>
  <c r="U2032" i="5"/>
  <c r="T2032" i="5"/>
  <c r="AF2032" i="5" s="1"/>
  <c r="S2032" i="5"/>
  <c r="R2032" i="5"/>
  <c r="Q2032" i="5"/>
  <c r="P2032" i="5"/>
  <c r="O2032" i="5"/>
  <c r="N2032" i="5"/>
  <c r="M2032" i="5"/>
  <c r="L2032" i="5"/>
  <c r="K2032" i="5"/>
  <c r="J2032" i="5"/>
  <c r="I2032" i="5"/>
  <c r="H2032" i="5"/>
  <c r="G2032" i="5"/>
  <c r="F2032" i="5"/>
  <c r="E2032" i="5"/>
  <c r="D2032" i="5"/>
  <c r="C2032" i="5"/>
  <c r="B2032" i="5"/>
  <c r="A2032" i="5"/>
  <c r="AF2031" i="5"/>
  <c r="AD2031" i="5"/>
  <c r="AC2031" i="5"/>
  <c r="AB2031" i="5"/>
  <c r="AA2031" i="5"/>
  <c r="Z2031" i="5"/>
  <c r="Y2031" i="5"/>
  <c r="X2031" i="5"/>
  <c r="W2031" i="5"/>
  <c r="V2031" i="5"/>
  <c r="U2031" i="5"/>
  <c r="T2031" i="5"/>
  <c r="S2031" i="5"/>
  <c r="R2031" i="5"/>
  <c r="Q2031" i="5"/>
  <c r="P2031" i="5"/>
  <c r="O2031" i="5"/>
  <c r="N2031" i="5"/>
  <c r="M2031" i="5"/>
  <c r="L2031" i="5"/>
  <c r="K2031" i="5"/>
  <c r="J2031" i="5"/>
  <c r="I2031" i="5"/>
  <c r="H2031" i="5"/>
  <c r="G2031" i="5"/>
  <c r="F2031" i="5"/>
  <c r="E2031" i="5"/>
  <c r="D2031" i="5"/>
  <c r="AE2031" i="5" s="1"/>
  <c r="C2031" i="5"/>
  <c r="B2031" i="5"/>
  <c r="A2031" i="5"/>
  <c r="AD2030" i="5"/>
  <c r="AC2030" i="5"/>
  <c r="AB2030" i="5"/>
  <c r="AA2030" i="5"/>
  <c r="Z2030" i="5"/>
  <c r="Y2030" i="5"/>
  <c r="X2030" i="5"/>
  <c r="W2030" i="5"/>
  <c r="V2030" i="5"/>
  <c r="U2030" i="5"/>
  <c r="S2030" i="5"/>
  <c r="R2030" i="5"/>
  <c r="Q2030" i="5"/>
  <c r="P2030" i="5"/>
  <c r="O2030" i="5"/>
  <c r="N2030" i="5"/>
  <c r="M2030" i="5"/>
  <c r="L2030" i="5"/>
  <c r="K2030" i="5"/>
  <c r="J2030" i="5"/>
  <c r="I2030" i="5"/>
  <c r="H2030" i="5"/>
  <c r="G2030" i="5"/>
  <c r="F2030" i="5"/>
  <c r="E2030" i="5"/>
  <c r="D2030" i="5"/>
  <c r="C2030" i="5"/>
  <c r="B2030" i="5"/>
  <c r="A2030" i="5"/>
  <c r="AE2029" i="5"/>
  <c r="AD2029" i="5"/>
  <c r="AC2029" i="5"/>
  <c r="AB2029" i="5"/>
  <c r="AA2029" i="5"/>
  <c r="Z2029" i="5"/>
  <c r="Y2029" i="5"/>
  <c r="X2029" i="5"/>
  <c r="W2029" i="5"/>
  <c r="V2029" i="5"/>
  <c r="U2029" i="5"/>
  <c r="T2029" i="5"/>
  <c r="AF2029" i="5" s="1"/>
  <c r="S2029" i="5"/>
  <c r="R2029" i="5"/>
  <c r="Q2029" i="5"/>
  <c r="P2029" i="5"/>
  <c r="O2029" i="5"/>
  <c r="N2029" i="5"/>
  <c r="M2029" i="5"/>
  <c r="L2029" i="5"/>
  <c r="K2029" i="5"/>
  <c r="J2029" i="5"/>
  <c r="I2029" i="5"/>
  <c r="H2029" i="5"/>
  <c r="G2029" i="5"/>
  <c r="F2029" i="5"/>
  <c r="E2029" i="5"/>
  <c r="D2029" i="5"/>
  <c r="C2029" i="5"/>
  <c r="B2029" i="5"/>
  <c r="A2029" i="5"/>
  <c r="AF2028" i="5"/>
  <c r="AD2028" i="5"/>
  <c r="AC2028" i="5"/>
  <c r="AB2028" i="5"/>
  <c r="AA2028" i="5"/>
  <c r="Z2028" i="5"/>
  <c r="Y2028" i="5"/>
  <c r="X2028" i="5"/>
  <c r="W2028" i="5"/>
  <c r="V2028" i="5"/>
  <c r="U2028" i="5"/>
  <c r="T2028" i="5"/>
  <c r="S2028" i="5"/>
  <c r="R2028" i="5"/>
  <c r="Q2028" i="5"/>
  <c r="P2028" i="5"/>
  <c r="O2028" i="5"/>
  <c r="N2028" i="5"/>
  <c r="M2028" i="5"/>
  <c r="L2028" i="5"/>
  <c r="K2028" i="5"/>
  <c r="J2028" i="5"/>
  <c r="I2028" i="5"/>
  <c r="H2028" i="5"/>
  <c r="G2028" i="5"/>
  <c r="F2028" i="5"/>
  <c r="E2028" i="5"/>
  <c r="D2028" i="5"/>
  <c r="AE2028" i="5" s="1"/>
  <c r="C2028" i="5"/>
  <c r="B2028" i="5"/>
  <c r="A2028" i="5"/>
  <c r="AD2027" i="5"/>
  <c r="AC2027" i="5"/>
  <c r="AB2027" i="5"/>
  <c r="AA2027" i="5"/>
  <c r="Z2027" i="5"/>
  <c r="Y2027" i="5"/>
  <c r="X2027" i="5"/>
  <c r="W2027" i="5"/>
  <c r="V2027" i="5"/>
  <c r="U2027" i="5"/>
  <c r="S2027" i="5"/>
  <c r="R2027" i="5"/>
  <c r="Q2027" i="5"/>
  <c r="P2027" i="5"/>
  <c r="O2027" i="5"/>
  <c r="N2027" i="5"/>
  <c r="M2027" i="5"/>
  <c r="L2027" i="5"/>
  <c r="K2027" i="5"/>
  <c r="J2027" i="5"/>
  <c r="I2027" i="5"/>
  <c r="H2027" i="5"/>
  <c r="G2027" i="5"/>
  <c r="F2027" i="5"/>
  <c r="E2027" i="5"/>
  <c r="D2027" i="5"/>
  <c r="C2027" i="5"/>
  <c r="B2027" i="5"/>
  <c r="A2027" i="5"/>
  <c r="AE2026" i="5"/>
  <c r="AD2026" i="5"/>
  <c r="AC2026" i="5"/>
  <c r="AB2026" i="5"/>
  <c r="AA2026" i="5"/>
  <c r="Z2026" i="5"/>
  <c r="Y2026" i="5"/>
  <c r="X2026" i="5"/>
  <c r="W2026" i="5"/>
  <c r="V2026" i="5"/>
  <c r="U2026" i="5"/>
  <c r="T2026" i="5"/>
  <c r="AF2026" i="5" s="1"/>
  <c r="S2026" i="5"/>
  <c r="R2026" i="5"/>
  <c r="Q2026" i="5"/>
  <c r="P2026" i="5"/>
  <c r="O2026" i="5"/>
  <c r="N2026" i="5"/>
  <c r="M2026" i="5"/>
  <c r="L2026" i="5"/>
  <c r="K2026" i="5"/>
  <c r="J2026" i="5"/>
  <c r="I2026" i="5"/>
  <c r="H2026" i="5"/>
  <c r="G2026" i="5"/>
  <c r="F2026" i="5"/>
  <c r="E2026" i="5"/>
  <c r="D2026" i="5"/>
  <c r="C2026" i="5"/>
  <c r="B2026" i="5"/>
  <c r="A2026" i="5"/>
  <c r="AD2025" i="5"/>
  <c r="AC2025" i="5"/>
  <c r="AB2025" i="5"/>
  <c r="AA2025" i="5"/>
  <c r="Z2025" i="5"/>
  <c r="Y2025" i="5"/>
  <c r="X2025" i="5"/>
  <c r="W2025" i="5"/>
  <c r="V2025" i="5"/>
  <c r="U2025" i="5"/>
  <c r="S2025" i="5"/>
  <c r="R2025" i="5"/>
  <c r="Q2025" i="5"/>
  <c r="P2025" i="5"/>
  <c r="O2025" i="5"/>
  <c r="N2025" i="5"/>
  <c r="M2025" i="5"/>
  <c r="L2025" i="5"/>
  <c r="K2025" i="5"/>
  <c r="J2025" i="5"/>
  <c r="I2025" i="5"/>
  <c r="H2025" i="5"/>
  <c r="G2025" i="5"/>
  <c r="F2025" i="5"/>
  <c r="E2025" i="5"/>
  <c r="D2025" i="5"/>
  <c r="C2025" i="5"/>
  <c r="B2025" i="5"/>
  <c r="A2025" i="5"/>
  <c r="AD2024" i="5"/>
  <c r="AC2024" i="5"/>
  <c r="AB2024" i="5"/>
  <c r="AA2024" i="5"/>
  <c r="Z2024" i="5"/>
  <c r="Y2024" i="5"/>
  <c r="X2024" i="5"/>
  <c r="W2024" i="5"/>
  <c r="V2024" i="5"/>
  <c r="U2024" i="5"/>
  <c r="S2024" i="5"/>
  <c r="R2024" i="5"/>
  <c r="Q2024" i="5"/>
  <c r="P2024" i="5"/>
  <c r="O2024" i="5"/>
  <c r="N2024" i="5"/>
  <c r="M2024" i="5"/>
  <c r="L2024" i="5"/>
  <c r="K2024" i="5"/>
  <c r="J2024" i="5"/>
  <c r="I2024" i="5"/>
  <c r="H2024" i="5"/>
  <c r="G2024" i="5"/>
  <c r="F2024" i="5"/>
  <c r="E2024" i="5"/>
  <c r="D2024" i="5"/>
  <c r="C2024" i="5"/>
  <c r="B2024" i="5"/>
  <c r="A2024" i="5"/>
  <c r="AE2023" i="5"/>
  <c r="AD2023" i="5"/>
  <c r="AC2023" i="5"/>
  <c r="AB2023" i="5"/>
  <c r="AA2023" i="5"/>
  <c r="Z2023" i="5"/>
  <c r="Y2023" i="5"/>
  <c r="X2023" i="5"/>
  <c r="W2023" i="5"/>
  <c r="V2023" i="5"/>
  <c r="U2023" i="5"/>
  <c r="T2023" i="5"/>
  <c r="AF2023" i="5" s="1"/>
  <c r="S2023" i="5"/>
  <c r="R2023" i="5"/>
  <c r="Q2023" i="5"/>
  <c r="P2023" i="5"/>
  <c r="O2023" i="5"/>
  <c r="N2023" i="5"/>
  <c r="M2023" i="5"/>
  <c r="L2023" i="5"/>
  <c r="K2023" i="5"/>
  <c r="J2023" i="5"/>
  <c r="I2023" i="5"/>
  <c r="H2023" i="5"/>
  <c r="G2023" i="5"/>
  <c r="F2023" i="5"/>
  <c r="E2023" i="5"/>
  <c r="D2023" i="5"/>
  <c r="C2023" i="5"/>
  <c r="B2023" i="5"/>
  <c r="A2023" i="5"/>
  <c r="AD2022" i="5"/>
  <c r="AC2022" i="5"/>
  <c r="AB2022" i="5"/>
  <c r="AA2022" i="5"/>
  <c r="Z2022" i="5"/>
  <c r="Y2022" i="5"/>
  <c r="X2022" i="5"/>
  <c r="W2022" i="5"/>
  <c r="V2022" i="5"/>
  <c r="U2022" i="5"/>
  <c r="T2022" i="5"/>
  <c r="AF2022" i="5" s="1"/>
  <c r="S2022" i="5"/>
  <c r="R2022" i="5"/>
  <c r="Q2022" i="5"/>
  <c r="P2022" i="5"/>
  <c r="O2022" i="5"/>
  <c r="N2022" i="5"/>
  <c r="M2022" i="5"/>
  <c r="L2022" i="5"/>
  <c r="K2022" i="5"/>
  <c r="J2022" i="5"/>
  <c r="I2022" i="5"/>
  <c r="H2022" i="5"/>
  <c r="G2022" i="5"/>
  <c r="F2022" i="5"/>
  <c r="E2022" i="5"/>
  <c r="D2022" i="5"/>
  <c r="AE2022" i="5" s="1"/>
  <c r="C2022" i="5"/>
  <c r="B2022" i="5"/>
  <c r="A2022" i="5"/>
  <c r="AD2021" i="5"/>
  <c r="AC2021" i="5"/>
  <c r="AB2021" i="5"/>
  <c r="AA2021" i="5"/>
  <c r="Z2021" i="5"/>
  <c r="Y2021" i="5"/>
  <c r="X2021" i="5"/>
  <c r="W2021" i="5"/>
  <c r="V2021" i="5"/>
  <c r="U2021" i="5"/>
  <c r="S2021" i="5"/>
  <c r="R2021" i="5"/>
  <c r="Q2021" i="5"/>
  <c r="P2021" i="5"/>
  <c r="O2021" i="5"/>
  <c r="N2021" i="5"/>
  <c r="M2021" i="5"/>
  <c r="L2021" i="5"/>
  <c r="K2021" i="5"/>
  <c r="J2021" i="5"/>
  <c r="I2021" i="5"/>
  <c r="H2021" i="5"/>
  <c r="G2021" i="5"/>
  <c r="F2021" i="5"/>
  <c r="E2021" i="5"/>
  <c r="D2021" i="5"/>
  <c r="C2021" i="5"/>
  <c r="B2021" i="5"/>
  <c r="A2021" i="5"/>
  <c r="AE2020" i="5"/>
  <c r="AD2020" i="5"/>
  <c r="AC2020" i="5"/>
  <c r="AB2020" i="5"/>
  <c r="AA2020" i="5"/>
  <c r="Z2020" i="5"/>
  <c r="Y2020" i="5"/>
  <c r="X2020" i="5"/>
  <c r="W2020" i="5"/>
  <c r="V2020" i="5"/>
  <c r="U2020" i="5"/>
  <c r="T2020" i="5"/>
  <c r="AF2020" i="5" s="1"/>
  <c r="S2020" i="5"/>
  <c r="R2020" i="5"/>
  <c r="Q2020" i="5"/>
  <c r="P2020" i="5"/>
  <c r="O2020" i="5"/>
  <c r="N2020" i="5"/>
  <c r="M2020" i="5"/>
  <c r="L2020" i="5"/>
  <c r="K2020" i="5"/>
  <c r="J2020" i="5"/>
  <c r="I2020" i="5"/>
  <c r="H2020" i="5"/>
  <c r="G2020" i="5"/>
  <c r="F2020" i="5"/>
  <c r="E2020" i="5"/>
  <c r="D2020" i="5"/>
  <c r="C2020" i="5"/>
  <c r="B2020" i="5"/>
  <c r="A2020" i="5"/>
  <c r="AD2019" i="5"/>
  <c r="AC2019" i="5"/>
  <c r="AB2019" i="5"/>
  <c r="AA2019" i="5"/>
  <c r="Z2019" i="5"/>
  <c r="Y2019" i="5"/>
  <c r="X2019" i="5"/>
  <c r="W2019" i="5"/>
  <c r="V2019" i="5"/>
  <c r="U2019" i="5"/>
  <c r="T2019" i="5"/>
  <c r="AF2019" i="5" s="1"/>
  <c r="S2019" i="5"/>
  <c r="R2019" i="5"/>
  <c r="Q2019" i="5"/>
  <c r="P2019" i="5"/>
  <c r="O2019" i="5"/>
  <c r="N2019" i="5"/>
  <c r="M2019" i="5"/>
  <c r="L2019" i="5"/>
  <c r="K2019" i="5"/>
  <c r="J2019" i="5"/>
  <c r="I2019" i="5"/>
  <c r="H2019" i="5"/>
  <c r="G2019" i="5"/>
  <c r="F2019" i="5"/>
  <c r="E2019" i="5"/>
  <c r="D2019" i="5"/>
  <c r="AE2019" i="5" s="1"/>
  <c r="C2019" i="5"/>
  <c r="B2019" i="5"/>
  <c r="A2019" i="5"/>
  <c r="AD2018" i="5"/>
  <c r="AC2018" i="5"/>
  <c r="AB2018" i="5"/>
  <c r="AA2018" i="5"/>
  <c r="Z2018" i="5"/>
  <c r="Y2018" i="5"/>
  <c r="X2018" i="5"/>
  <c r="W2018" i="5"/>
  <c r="V2018" i="5"/>
  <c r="U2018" i="5"/>
  <c r="S2018" i="5"/>
  <c r="R2018" i="5"/>
  <c r="Q2018" i="5"/>
  <c r="P2018" i="5"/>
  <c r="O2018" i="5"/>
  <c r="N2018" i="5"/>
  <c r="M2018" i="5"/>
  <c r="L2018" i="5"/>
  <c r="K2018" i="5"/>
  <c r="J2018" i="5"/>
  <c r="I2018" i="5"/>
  <c r="H2018" i="5"/>
  <c r="G2018" i="5"/>
  <c r="F2018" i="5"/>
  <c r="E2018" i="5"/>
  <c r="D2018" i="5"/>
  <c r="C2018" i="5"/>
  <c r="B2018" i="5"/>
  <c r="A2018" i="5"/>
  <c r="AE2017" i="5"/>
  <c r="AD2017" i="5"/>
  <c r="AC2017" i="5"/>
  <c r="AB2017" i="5"/>
  <c r="AA2017" i="5"/>
  <c r="Z2017" i="5"/>
  <c r="Y2017" i="5"/>
  <c r="X2017" i="5"/>
  <c r="W2017" i="5"/>
  <c r="V2017" i="5"/>
  <c r="U2017" i="5"/>
  <c r="T2017" i="5"/>
  <c r="AF2017" i="5" s="1"/>
  <c r="S2017" i="5"/>
  <c r="R2017" i="5"/>
  <c r="Q2017" i="5"/>
  <c r="P2017" i="5"/>
  <c r="O2017" i="5"/>
  <c r="N2017" i="5"/>
  <c r="M2017" i="5"/>
  <c r="L2017" i="5"/>
  <c r="K2017" i="5"/>
  <c r="J2017" i="5"/>
  <c r="I2017" i="5"/>
  <c r="H2017" i="5"/>
  <c r="G2017" i="5"/>
  <c r="F2017" i="5"/>
  <c r="E2017" i="5"/>
  <c r="D2017" i="5"/>
  <c r="C2017" i="5"/>
  <c r="B2017" i="5"/>
  <c r="A2017" i="5"/>
  <c r="AD2016" i="5"/>
  <c r="AC2016" i="5"/>
  <c r="AB2016" i="5"/>
  <c r="AA2016" i="5"/>
  <c r="Z2016" i="5"/>
  <c r="Y2016" i="5"/>
  <c r="X2016" i="5"/>
  <c r="W2016" i="5"/>
  <c r="V2016" i="5"/>
  <c r="U2016" i="5"/>
  <c r="S2016" i="5"/>
  <c r="R2016" i="5"/>
  <c r="Q2016" i="5"/>
  <c r="P2016" i="5"/>
  <c r="O2016" i="5"/>
  <c r="N2016" i="5"/>
  <c r="M2016" i="5"/>
  <c r="L2016" i="5"/>
  <c r="K2016" i="5"/>
  <c r="J2016" i="5"/>
  <c r="I2016" i="5"/>
  <c r="H2016" i="5"/>
  <c r="G2016" i="5"/>
  <c r="F2016" i="5"/>
  <c r="E2016" i="5"/>
  <c r="D2016" i="5"/>
  <c r="C2016" i="5"/>
  <c r="B2016" i="5"/>
  <c r="A2016" i="5"/>
  <c r="AD2015" i="5"/>
  <c r="AC2015" i="5"/>
  <c r="AB2015" i="5"/>
  <c r="AA2015" i="5"/>
  <c r="Z2015" i="5"/>
  <c r="Y2015" i="5"/>
  <c r="X2015" i="5"/>
  <c r="W2015" i="5"/>
  <c r="V2015" i="5"/>
  <c r="U2015" i="5"/>
  <c r="S2015" i="5"/>
  <c r="R2015" i="5"/>
  <c r="Q2015" i="5"/>
  <c r="P2015" i="5"/>
  <c r="O2015" i="5"/>
  <c r="N2015" i="5"/>
  <c r="M2015" i="5"/>
  <c r="L2015" i="5"/>
  <c r="K2015" i="5"/>
  <c r="J2015" i="5"/>
  <c r="I2015" i="5"/>
  <c r="H2015" i="5"/>
  <c r="G2015" i="5"/>
  <c r="F2015" i="5"/>
  <c r="E2015" i="5"/>
  <c r="D2015" i="5"/>
  <c r="C2015" i="5"/>
  <c r="B2015" i="5"/>
  <c r="A2015" i="5"/>
  <c r="AE2014" i="5"/>
  <c r="AD2014" i="5"/>
  <c r="AC2014" i="5"/>
  <c r="AB2014" i="5"/>
  <c r="AA2014" i="5"/>
  <c r="Z2014" i="5"/>
  <c r="Y2014" i="5"/>
  <c r="X2014" i="5"/>
  <c r="W2014" i="5"/>
  <c r="V2014" i="5"/>
  <c r="U2014" i="5"/>
  <c r="T2014" i="5"/>
  <c r="AF2014" i="5" s="1"/>
  <c r="S2014" i="5"/>
  <c r="R2014" i="5"/>
  <c r="Q2014" i="5"/>
  <c r="P2014" i="5"/>
  <c r="O2014" i="5"/>
  <c r="N2014" i="5"/>
  <c r="M2014" i="5"/>
  <c r="L2014" i="5"/>
  <c r="K2014" i="5"/>
  <c r="J2014" i="5"/>
  <c r="I2014" i="5"/>
  <c r="H2014" i="5"/>
  <c r="G2014" i="5"/>
  <c r="F2014" i="5"/>
  <c r="E2014" i="5"/>
  <c r="D2014" i="5"/>
  <c r="C2014" i="5"/>
  <c r="B2014" i="5"/>
  <c r="A2014" i="5"/>
  <c r="AD2013" i="5"/>
  <c r="AC2013" i="5"/>
  <c r="AB2013" i="5"/>
  <c r="AA2013" i="5"/>
  <c r="Z2013" i="5"/>
  <c r="Y2013" i="5"/>
  <c r="X2013" i="5"/>
  <c r="W2013" i="5"/>
  <c r="V2013" i="5"/>
  <c r="U2013" i="5"/>
  <c r="T2013" i="5"/>
  <c r="AF2013" i="5" s="1"/>
  <c r="S2013" i="5"/>
  <c r="R2013" i="5"/>
  <c r="Q2013" i="5"/>
  <c r="P2013" i="5"/>
  <c r="O2013" i="5"/>
  <c r="N2013" i="5"/>
  <c r="M2013" i="5"/>
  <c r="L2013" i="5"/>
  <c r="K2013" i="5"/>
  <c r="J2013" i="5"/>
  <c r="I2013" i="5"/>
  <c r="H2013" i="5"/>
  <c r="G2013" i="5"/>
  <c r="F2013" i="5"/>
  <c r="E2013" i="5"/>
  <c r="D2013" i="5"/>
  <c r="AE2013" i="5" s="1"/>
  <c r="C2013" i="5"/>
  <c r="B2013" i="5"/>
  <c r="A2013" i="5"/>
  <c r="AD2012" i="5"/>
  <c r="AC2012" i="5"/>
  <c r="AB2012" i="5"/>
  <c r="AA2012" i="5"/>
  <c r="Z2012" i="5"/>
  <c r="Y2012" i="5"/>
  <c r="X2012" i="5"/>
  <c r="W2012" i="5"/>
  <c r="V2012" i="5"/>
  <c r="U2012" i="5"/>
  <c r="S2012" i="5"/>
  <c r="R2012" i="5"/>
  <c r="Q2012" i="5"/>
  <c r="P2012" i="5"/>
  <c r="O2012" i="5"/>
  <c r="N2012" i="5"/>
  <c r="M2012" i="5"/>
  <c r="L2012" i="5"/>
  <c r="K2012" i="5"/>
  <c r="J2012" i="5"/>
  <c r="I2012" i="5"/>
  <c r="H2012" i="5"/>
  <c r="G2012" i="5"/>
  <c r="F2012" i="5"/>
  <c r="E2012" i="5"/>
  <c r="D2012" i="5"/>
  <c r="C2012" i="5"/>
  <c r="B2012" i="5"/>
  <c r="A2012" i="5"/>
  <c r="AE2011" i="5"/>
  <c r="AD2011" i="5"/>
  <c r="AC2011" i="5"/>
  <c r="AB2011" i="5"/>
  <c r="AA2011" i="5"/>
  <c r="Z2011" i="5"/>
  <c r="Y2011" i="5"/>
  <c r="X2011" i="5"/>
  <c r="W2011" i="5"/>
  <c r="V2011" i="5"/>
  <c r="U2011" i="5"/>
  <c r="T2011" i="5"/>
  <c r="AF2011" i="5" s="1"/>
  <c r="S2011" i="5"/>
  <c r="R2011" i="5"/>
  <c r="Q2011" i="5"/>
  <c r="P2011" i="5"/>
  <c r="O2011" i="5"/>
  <c r="N2011" i="5"/>
  <c r="M2011" i="5"/>
  <c r="L2011" i="5"/>
  <c r="K2011" i="5"/>
  <c r="J2011" i="5"/>
  <c r="I2011" i="5"/>
  <c r="H2011" i="5"/>
  <c r="G2011" i="5"/>
  <c r="F2011" i="5"/>
  <c r="E2011" i="5"/>
  <c r="D2011" i="5"/>
  <c r="C2011" i="5"/>
  <c r="B2011" i="5"/>
  <c r="A2011" i="5"/>
  <c r="AF2010" i="5"/>
  <c r="AD2010" i="5"/>
  <c r="AC2010" i="5"/>
  <c r="AB2010" i="5"/>
  <c r="AA2010" i="5"/>
  <c r="Z2010" i="5"/>
  <c r="Y2010" i="5"/>
  <c r="X2010" i="5"/>
  <c r="W2010" i="5"/>
  <c r="V2010" i="5"/>
  <c r="U2010" i="5"/>
  <c r="T2010" i="5"/>
  <c r="S2010" i="5"/>
  <c r="R2010" i="5"/>
  <c r="Q2010" i="5"/>
  <c r="P2010" i="5"/>
  <c r="O2010" i="5"/>
  <c r="N2010" i="5"/>
  <c r="M2010" i="5"/>
  <c r="L2010" i="5"/>
  <c r="K2010" i="5"/>
  <c r="J2010" i="5"/>
  <c r="I2010" i="5"/>
  <c r="H2010" i="5"/>
  <c r="G2010" i="5"/>
  <c r="F2010" i="5"/>
  <c r="E2010" i="5"/>
  <c r="D2010" i="5"/>
  <c r="AE2010" i="5" s="1"/>
  <c r="C2010" i="5"/>
  <c r="B2010" i="5"/>
  <c r="A2010" i="5"/>
  <c r="AD2009" i="5"/>
  <c r="AC2009" i="5"/>
  <c r="AB2009" i="5"/>
  <c r="AA2009" i="5"/>
  <c r="Z2009" i="5"/>
  <c r="Y2009" i="5"/>
  <c r="X2009" i="5"/>
  <c r="W2009" i="5"/>
  <c r="V2009" i="5"/>
  <c r="U2009" i="5"/>
  <c r="S2009" i="5"/>
  <c r="R2009" i="5"/>
  <c r="Q2009" i="5"/>
  <c r="P2009" i="5"/>
  <c r="O2009" i="5"/>
  <c r="N2009" i="5"/>
  <c r="M2009" i="5"/>
  <c r="L2009" i="5"/>
  <c r="K2009" i="5"/>
  <c r="J2009" i="5"/>
  <c r="I2009" i="5"/>
  <c r="H2009" i="5"/>
  <c r="G2009" i="5"/>
  <c r="F2009" i="5"/>
  <c r="E2009" i="5"/>
  <c r="D2009" i="5"/>
  <c r="C2009" i="5"/>
  <c r="B2009" i="5"/>
  <c r="A2009" i="5"/>
  <c r="AE2008" i="5"/>
  <c r="AD2008" i="5"/>
  <c r="AC2008" i="5"/>
  <c r="AB2008" i="5"/>
  <c r="AA2008" i="5"/>
  <c r="Z2008" i="5"/>
  <c r="Y2008" i="5"/>
  <c r="X2008" i="5"/>
  <c r="W2008" i="5"/>
  <c r="V2008" i="5"/>
  <c r="U2008" i="5"/>
  <c r="T2008" i="5"/>
  <c r="AF2008" i="5" s="1"/>
  <c r="S2008" i="5"/>
  <c r="R2008" i="5"/>
  <c r="Q2008" i="5"/>
  <c r="P2008" i="5"/>
  <c r="O2008" i="5"/>
  <c r="N2008" i="5"/>
  <c r="M2008" i="5"/>
  <c r="L2008" i="5"/>
  <c r="K2008" i="5"/>
  <c r="J2008" i="5"/>
  <c r="I2008" i="5"/>
  <c r="H2008" i="5"/>
  <c r="G2008" i="5"/>
  <c r="F2008" i="5"/>
  <c r="E2008" i="5"/>
  <c r="D2008" i="5"/>
  <c r="C2008" i="5"/>
  <c r="B2008" i="5"/>
  <c r="A2008" i="5"/>
  <c r="AD2007" i="5"/>
  <c r="AC2007" i="5"/>
  <c r="AB2007" i="5"/>
  <c r="AA2007" i="5"/>
  <c r="Z2007" i="5"/>
  <c r="Y2007" i="5"/>
  <c r="X2007" i="5"/>
  <c r="W2007" i="5"/>
  <c r="V2007" i="5"/>
  <c r="U2007" i="5"/>
  <c r="S2007" i="5"/>
  <c r="R2007" i="5"/>
  <c r="Q2007" i="5"/>
  <c r="P2007" i="5"/>
  <c r="O2007" i="5"/>
  <c r="N2007" i="5"/>
  <c r="M2007" i="5"/>
  <c r="L2007" i="5"/>
  <c r="K2007" i="5"/>
  <c r="J2007" i="5"/>
  <c r="I2007" i="5"/>
  <c r="H2007" i="5"/>
  <c r="G2007" i="5"/>
  <c r="F2007" i="5"/>
  <c r="E2007" i="5"/>
  <c r="D2007" i="5"/>
  <c r="C2007" i="5"/>
  <c r="B2007" i="5"/>
  <c r="A2007" i="5"/>
  <c r="AD2006" i="5"/>
  <c r="AC2006" i="5"/>
  <c r="AB2006" i="5"/>
  <c r="AA2006" i="5"/>
  <c r="Z2006" i="5"/>
  <c r="Y2006" i="5"/>
  <c r="X2006" i="5"/>
  <c r="W2006" i="5"/>
  <c r="V2006" i="5"/>
  <c r="U2006" i="5"/>
  <c r="S2006" i="5"/>
  <c r="R2006" i="5"/>
  <c r="Q2006" i="5"/>
  <c r="P2006" i="5"/>
  <c r="O2006" i="5"/>
  <c r="N2006" i="5"/>
  <c r="M2006" i="5"/>
  <c r="L2006" i="5"/>
  <c r="K2006" i="5"/>
  <c r="J2006" i="5"/>
  <c r="I2006" i="5"/>
  <c r="H2006" i="5"/>
  <c r="G2006" i="5"/>
  <c r="F2006" i="5"/>
  <c r="E2006" i="5"/>
  <c r="D2006" i="5"/>
  <c r="C2006" i="5"/>
  <c r="B2006" i="5"/>
  <c r="A2006" i="5"/>
  <c r="AE2005" i="5"/>
  <c r="AD2005" i="5"/>
  <c r="AC2005" i="5"/>
  <c r="AB2005" i="5"/>
  <c r="AA2005" i="5"/>
  <c r="Z2005" i="5"/>
  <c r="Y2005" i="5"/>
  <c r="X2005" i="5"/>
  <c r="W2005" i="5"/>
  <c r="V2005" i="5"/>
  <c r="U2005" i="5"/>
  <c r="T2005" i="5"/>
  <c r="AF2005" i="5" s="1"/>
  <c r="S2005" i="5"/>
  <c r="R2005" i="5"/>
  <c r="Q2005" i="5"/>
  <c r="P2005" i="5"/>
  <c r="O2005" i="5"/>
  <c r="N2005" i="5"/>
  <c r="M2005" i="5"/>
  <c r="L2005" i="5"/>
  <c r="K2005" i="5"/>
  <c r="J2005" i="5"/>
  <c r="I2005" i="5"/>
  <c r="H2005" i="5"/>
  <c r="G2005" i="5"/>
  <c r="F2005" i="5"/>
  <c r="E2005" i="5"/>
  <c r="D2005" i="5"/>
  <c r="C2005" i="5"/>
  <c r="B2005" i="5"/>
  <c r="A2005" i="5"/>
  <c r="AD2004" i="5"/>
  <c r="AC2004" i="5"/>
  <c r="AB2004" i="5"/>
  <c r="AA2004" i="5"/>
  <c r="Z2004" i="5"/>
  <c r="Y2004" i="5"/>
  <c r="X2004" i="5"/>
  <c r="W2004" i="5"/>
  <c r="V2004" i="5"/>
  <c r="U2004" i="5"/>
  <c r="T2004" i="5"/>
  <c r="AF2004" i="5" s="1"/>
  <c r="S2004" i="5"/>
  <c r="R2004" i="5"/>
  <c r="Q2004" i="5"/>
  <c r="P2004" i="5"/>
  <c r="O2004" i="5"/>
  <c r="N2004" i="5"/>
  <c r="M2004" i="5"/>
  <c r="L2004" i="5"/>
  <c r="K2004" i="5"/>
  <c r="J2004" i="5"/>
  <c r="I2004" i="5"/>
  <c r="H2004" i="5"/>
  <c r="G2004" i="5"/>
  <c r="F2004" i="5"/>
  <c r="E2004" i="5"/>
  <c r="D2004" i="5"/>
  <c r="AE2004" i="5" s="1"/>
  <c r="C2004" i="5"/>
  <c r="B2004" i="5"/>
  <c r="A2004" i="5"/>
  <c r="AD2003" i="5"/>
  <c r="AC2003" i="5"/>
  <c r="AB2003" i="5"/>
  <c r="AA2003" i="5"/>
  <c r="Z2003" i="5"/>
  <c r="Y2003" i="5"/>
  <c r="X2003" i="5"/>
  <c r="W2003" i="5"/>
  <c r="V2003" i="5"/>
  <c r="U2003" i="5"/>
  <c r="S2003" i="5"/>
  <c r="R2003" i="5"/>
  <c r="Q2003" i="5"/>
  <c r="P2003" i="5"/>
  <c r="O2003" i="5"/>
  <c r="N2003" i="5"/>
  <c r="M2003" i="5"/>
  <c r="L2003" i="5"/>
  <c r="K2003" i="5"/>
  <c r="J2003" i="5"/>
  <c r="I2003" i="5"/>
  <c r="H2003" i="5"/>
  <c r="G2003" i="5"/>
  <c r="F2003" i="5"/>
  <c r="E2003" i="5"/>
  <c r="D2003" i="5"/>
  <c r="C2003" i="5"/>
  <c r="B2003" i="5"/>
  <c r="A2003" i="5"/>
  <c r="AE2002" i="5"/>
  <c r="AD2002" i="5"/>
  <c r="AC2002" i="5"/>
  <c r="AB2002" i="5"/>
  <c r="AA2002" i="5"/>
  <c r="Z2002" i="5"/>
  <c r="Y2002" i="5"/>
  <c r="X2002" i="5"/>
  <c r="W2002" i="5"/>
  <c r="V2002" i="5"/>
  <c r="U2002" i="5"/>
  <c r="T2002" i="5"/>
  <c r="AF2002" i="5" s="1"/>
  <c r="S2002" i="5"/>
  <c r="R2002" i="5"/>
  <c r="Q2002" i="5"/>
  <c r="P2002" i="5"/>
  <c r="O2002" i="5"/>
  <c r="N2002" i="5"/>
  <c r="M2002" i="5"/>
  <c r="L2002" i="5"/>
  <c r="K2002" i="5"/>
  <c r="J2002" i="5"/>
  <c r="I2002" i="5"/>
  <c r="H2002" i="5"/>
  <c r="G2002" i="5"/>
  <c r="F2002" i="5"/>
  <c r="E2002" i="5"/>
  <c r="D2002" i="5"/>
  <c r="C2002" i="5"/>
  <c r="B2002" i="5"/>
  <c r="A2002" i="5"/>
  <c r="AD2001" i="5"/>
  <c r="AC2001" i="5"/>
  <c r="AB2001" i="5"/>
  <c r="AA2001" i="5"/>
  <c r="Z2001" i="5"/>
  <c r="Y2001" i="5"/>
  <c r="X2001" i="5"/>
  <c r="W2001" i="5"/>
  <c r="V2001" i="5"/>
  <c r="U2001" i="5"/>
  <c r="T2001" i="5"/>
  <c r="AF2001" i="5" s="1"/>
  <c r="S2001" i="5"/>
  <c r="R2001" i="5"/>
  <c r="Q2001" i="5"/>
  <c r="P2001" i="5"/>
  <c r="O2001" i="5"/>
  <c r="N2001" i="5"/>
  <c r="M2001" i="5"/>
  <c r="L2001" i="5"/>
  <c r="K2001" i="5"/>
  <c r="J2001" i="5"/>
  <c r="I2001" i="5"/>
  <c r="H2001" i="5"/>
  <c r="G2001" i="5"/>
  <c r="F2001" i="5"/>
  <c r="E2001" i="5"/>
  <c r="D2001" i="5"/>
  <c r="AE2001" i="5" s="1"/>
  <c r="C2001" i="5"/>
  <c r="B2001" i="5"/>
  <c r="A2001" i="5"/>
  <c r="AD2000" i="5"/>
  <c r="AC2000" i="5"/>
  <c r="AB2000" i="5"/>
  <c r="AA2000" i="5"/>
  <c r="Z2000" i="5"/>
  <c r="Y2000" i="5"/>
  <c r="X2000" i="5"/>
  <c r="W2000" i="5"/>
  <c r="V2000" i="5"/>
  <c r="U2000" i="5"/>
  <c r="S2000" i="5"/>
  <c r="R2000" i="5"/>
  <c r="Q2000" i="5"/>
  <c r="P2000" i="5"/>
  <c r="O2000" i="5"/>
  <c r="N2000" i="5"/>
  <c r="M2000" i="5"/>
  <c r="L2000" i="5"/>
  <c r="K2000" i="5"/>
  <c r="J2000" i="5"/>
  <c r="I2000" i="5"/>
  <c r="H2000" i="5"/>
  <c r="G2000" i="5"/>
  <c r="F2000" i="5"/>
  <c r="E2000" i="5"/>
  <c r="D2000" i="5"/>
  <c r="C2000" i="5"/>
  <c r="B2000" i="5"/>
  <c r="A2000" i="5"/>
  <c r="AE1999" i="5"/>
  <c r="AD1999" i="5"/>
  <c r="AC1999" i="5"/>
  <c r="AB1999" i="5"/>
  <c r="AA1999" i="5"/>
  <c r="Z1999" i="5"/>
  <c r="Y1999" i="5"/>
  <c r="X1999" i="5"/>
  <c r="W1999" i="5"/>
  <c r="V1999" i="5"/>
  <c r="U1999" i="5"/>
  <c r="T1999" i="5"/>
  <c r="S1999" i="5"/>
  <c r="R1999" i="5"/>
  <c r="Q1999" i="5"/>
  <c r="P1999" i="5"/>
  <c r="O1999" i="5"/>
  <c r="N1999" i="5"/>
  <c r="M1999" i="5"/>
  <c r="L1999" i="5"/>
  <c r="K1999" i="5"/>
  <c r="J1999" i="5"/>
  <c r="I1999" i="5"/>
  <c r="H1999" i="5"/>
  <c r="G1999" i="5"/>
  <c r="F1999" i="5"/>
  <c r="E1999" i="5"/>
  <c r="D1999" i="5"/>
  <c r="C1999" i="5"/>
  <c r="B1999" i="5"/>
  <c r="A1999" i="5"/>
  <c r="AD1998" i="5"/>
  <c r="AC1998" i="5"/>
  <c r="AB1998" i="5"/>
  <c r="AA1998" i="5"/>
  <c r="Z1998" i="5"/>
  <c r="Y1998" i="5"/>
  <c r="X1998" i="5"/>
  <c r="W1998" i="5"/>
  <c r="V1998" i="5"/>
  <c r="U1998" i="5"/>
  <c r="S1998" i="5"/>
  <c r="R1998" i="5"/>
  <c r="Q1998" i="5"/>
  <c r="P1998" i="5"/>
  <c r="O1998" i="5"/>
  <c r="N1998" i="5"/>
  <c r="M1998" i="5"/>
  <c r="L1998" i="5"/>
  <c r="K1998" i="5"/>
  <c r="J1998" i="5"/>
  <c r="I1998" i="5"/>
  <c r="H1998" i="5"/>
  <c r="G1998" i="5"/>
  <c r="F1998" i="5"/>
  <c r="E1998" i="5"/>
  <c r="D1998" i="5"/>
  <c r="C1998" i="5"/>
  <c r="B1998" i="5"/>
  <c r="A1998" i="5"/>
  <c r="AD1997" i="5"/>
  <c r="AC1997" i="5"/>
  <c r="AB1997" i="5"/>
  <c r="AA1997" i="5"/>
  <c r="Z1997" i="5"/>
  <c r="Y1997" i="5"/>
  <c r="X1997" i="5"/>
  <c r="W1997" i="5"/>
  <c r="V1997" i="5"/>
  <c r="U1997" i="5"/>
  <c r="S1997" i="5"/>
  <c r="R1997" i="5"/>
  <c r="Q1997" i="5"/>
  <c r="P1997" i="5"/>
  <c r="O1997" i="5"/>
  <c r="N1997" i="5"/>
  <c r="M1997" i="5"/>
  <c r="L1997" i="5"/>
  <c r="K1997" i="5"/>
  <c r="J1997" i="5"/>
  <c r="I1997" i="5"/>
  <c r="H1997" i="5"/>
  <c r="G1997" i="5"/>
  <c r="F1997" i="5"/>
  <c r="E1997" i="5"/>
  <c r="D1997" i="5"/>
  <c r="C1997" i="5"/>
  <c r="B1997" i="5"/>
  <c r="A1997" i="5"/>
  <c r="AE1996" i="5"/>
  <c r="AD1996" i="5"/>
  <c r="AC1996" i="5"/>
  <c r="AB1996" i="5"/>
  <c r="AA1996" i="5"/>
  <c r="Z1996" i="5"/>
  <c r="Y1996" i="5"/>
  <c r="X1996" i="5"/>
  <c r="W1996" i="5"/>
  <c r="V1996" i="5"/>
  <c r="U1996" i="5"/>
  <c r="T1996" i="5"/>
  <c r="AF1996" i="5" s="1"/>
  <c r="S1996" i="5"/>
  <c r="R1996" i="5"/>
  <c r="Q1996" i="5"/>
  <c r="P1996" i="5"/>
  <c r="O1996" i="5"/>
  <c r="N1996" i="5"/>
  <c r="M1996" i="5"/>
  <c r="L1996" i="5"/>
  <c r="K1996" i="5"/>
  <c r="J1996" i="5"/>
  <c r="I1996" i="5"/>
  <c r="H1996" i="5"/>
  <c r="G1996" i="5"/>
  <c r="F1996" i="5"/>
  <c r="E1996" i="5"/>
  <c r="D1996" i="5"/>
  <c r="C1996" i="5"/>
  <c r="B1996" i="5"/>
  <c r="A1996" i="5"/>
  <c r="AD1995" i="5"/>
  <c r="AC1995" i="5"/>
  <c r="AB1995" i="5"/>
  <c r="AA1995" i="5"/>
  <c r="Z1995" i="5"/>
  <c r="Y1995" i="5"/>
  <c r="X1995" i="5"/>
  <c r="W1995" i="5"/>
  <c r="V1995" i="5"/>
  <c r="U1995" i="5"/>
  <c r="T1995" i="5"/>
  <c r="AF1995" i="5" s="1"/>
  <c r="S1995" i="5"/>
  <c r="R1995" i="5"/>
  <c r="Q1995" i="5"/>
  <c r="P1995" i="5"/>
  <c r="O1995" i="5"/>
  <c r="N1995" i="5"/>
  <c r="M1995" i="5"/>
  <c r="L1995" i="5"/>
  <c r="K1995" i="5"/>
  <c r="J1995" i="5"/>
  <c r="I1995" i="5"/>
  <c r="H1995" i="5"/>
  <c r="G1995" i="5"/>
  <c r="F1995" i="5"/>
  <c r="E1995" i="5"/>
  <c r="D1995" i="5"/>
  <c r="AE1995" i="5" s="1"/>
  <c r="C1995" i="5"/>
  <c r="B1995" i="5"/>
  <c r="A1995" i="5"/>
  <c r="AD1994" i="5"/>
  <c r="AC1994" i="5"/>
  <c r="AB1994" i="5"/>
  <c r="AA1994" i="5"/>
  <c r="Z1994" i="5"/>
  <c r="Y1994" i="5"/>
  <c r="X1994" i="5"/>
  <c r="W1994" i="5"/>
  <c r="V1994" i="5"/>
  <c r="U1994" i="5"/>
  <c r="S1994" i="5"/>
  <c r="R1994" i="5"/>
  <c r="Q1994" i="5"/>
  <c r="P1994" i="5"/>
  <c r="O1994" i="5"/>
  <c r="N1994" i="5"/>
  <c r="M1994" i="5"/>
  <c r="L1994" i="5"/>
  <c r="K1994" i="5"/>
  <c r="J1994" i="5"/>
  <c r="I1994" i="5"/>
  <c r="H1994" i="5"/>
  <c r="G1994" i="5"/>
  <c r="F1994" i="5"/>
  <c r="E1994" i="5"/>
  <c r="D1994" i="5"/>
  <c r="C1994" i="5"/>
  <c r="B1994" i="5"/>
  <c r="A1994" i="5"/>
  <c r="AE1993" i="5"/>
  <c r="AD1993" i="5"/>
  <c r="AC1993" i="5"/>
  <c r="AB1993" i="5"/>
  <c r="AA1993" i="5"/>
  <c r="Z1993" i="5"/>
  <c r="Y1993" i="5"/>
  <c r="X1993" i="5"/>
  <c r="W1993" i="5"/>
  <c r="V1993" i="5"/>
  <c r="U1993" i="5"/>
  <c r="T1993" i="5"/>
  <c r="AF1993" i="5" s="1"/>
  <c r="S1993" i="5"/>
  <c r="R1993" i="5"/>
  <c r="Q1993" i="5"/>
  <c r="P1993" i="5"/>
  <c r="O1993" i="5"/>
  <c r="N1993" i="5"/>
  <c r="M1993" i="5"/>
  <c r="L1993" i="5"/>
  <c r="K1993" i="5"/>
  <c r="J1993" i="5"/>
  <c r="I1993" i="5"/>
  <c r="H1993" i="5"/>
  <c r="G1993" i="5"/>
  <c r="F1993" i="5"/>
  <c r="E1993" i="5"/>
  <c r="D1993" i="5"/>
  <c r="C1993" i="5"/>
  <c r="B1993" i="5"/>
  <c r="A1993" i="5"/>
  <c r="AF1992" i="5"/>
  <c r="AD1992" i="5"/>
  <c r="AC1992" i="5"/>
  <c r="AB1992" i="5"/>
  <c r="AA1992" i="5"/>
  <c r="Z1992" i="5"/>
  <c r="Y1992" i="5"/>
  <c r="X1992" i="5"/>
  <c r="W1992" i="5"/>
  <c r="V1992" i="5"/>
  <c r="U1992" i="5"/>
  <c r="T1992" i="5"/>
  <c r="S1992" i="5"/>
  <c r="R1992" i="5"/>
  <c r="Q1992" i="5"/>
  <c r="P1992" i="5"/>
  <c r="O1992" i="5"/>
  <c r="N1992" i="5"/>
  <c r="M1992" i="5"/>
  <c r="L1992" i="5"/>
  <c r="K1992" i="5"/>
  <c r="J1992" i="5"/>
  <c r="I1992" i="5"/>
  <c r="H1992" i="5"/>
  <c r="G1992" i="5"/>
  <c r="F1992" i="5"/>
  <c r="E1992" i="5"/>
  <c r="D1992" i="5"/>
  <c r="AE1992" i="5" s="1"/>
  <c r="C1992" i="5"/>
  <c r="B1992" i="5"/>
  <c r="A1992" i="5"/>
  <c r="AD1991" i="5"/>
  <c r="AC1991" i="5"/>
  <c r="AB1991" i="5"/>
  <c r="AA1991" i="5"/>
  <c r="Z1991" i="5"/>
  <c r="Y1991" i="5"/>
  <c r="X1991" i="5"/>
  <c r="W1991" i="5"/>
  <c r="V1991" i="5"/>
  <c r="U1991" i="5"/>
  <c r="S1991" i="5"/>
  <c r="R1991" i="5"/>
  <c r="Q1991" i="5"/>
  <c r="P1991" i="5"/>
  <c r="O1991" i="5"/>
  <c r="N1991" i="5"/>
  <c r="M1991" i="5"/>
  <c r="L1991" i="5"/>
  <c r="K1991" i="5"/>
  <c r="J1991" i="5"/>
  <c r="I1991" i="5"/>
  <c r="H1991" i="5"/>
  <c r="G1991" i="5"/>
  <c r="F1991" i="5"/>
  <c r="E1991" i="5"/>
  <c r="D1991" i="5"/>
  <c r="C1991" i="5"/>
  <c r="B1991" i="5"/>
  <c r="A1991" i="5"/>
  <c r="AE1990" i="5"/>
  <c r="AD1990" i="5"/>
  <c r="AC1990" i="5"/>
  <c r="AB1990" i="5"/>
  <c r="AA1990" i="5"/>
  <c r="Z1990" i="5"/>
  <c r="Y1990" i="5"/>
  <c r="X1990" i="5"/>
  <c r="W1990" i="5"/>
  <c r="V1990" i="5"/>
  <c r="U1990" i="5"/>
  <c r="T1990" i="5"/>
  <c r="AF1990" i="5" s="1"/>
  <c r="S1990" i="5"/>
  <c r="R1990" i="5"/>
  <c r="Q1990" i="5"/>
  <c r="P1990" i="5"/>
  <c r="O1990" i="5"/>
  <c r="N1990" i="5"/>
  <c r="M1990" i="5"/>
  <c r="L1990" i="5"/>
  <c r="K1990" i="5"/>
  <c r="J1990" i="5"/>
  <c r="I1990" i="5"/>
  <c r="H1990" i="5"/>
  <c r="G1990" i="5"/>
  <c r="F1990" i="5"/>
  <c r="E1990" i="5"/>
  <c r="D1990" i="5"/>
  <c r="C1990" i="5"/>
  <c r="B1990" i="5"/>
  <c r="A1990" i="5"/>
  <c r="AD1989" i="5"/>
  <c r="AC1989" i="5"/>
  <c r="AB1989" i="5"/>
  <c r="AA1989" i="5"/>
  <c r="Z1989" i="5"/>
  <c r="Y1989" i="5"/>
  <c r="X1989" i="5"/>
  <c r="W1989" i="5"/>
  <c r="V1989" i="5"/>
  <c r="U1989" i="5"/>
  <c r="S1989" i="5"/>
  <c r="R1989" i="5"/>
  <c r="Q1989" i="5"/>
  <c r="P1989" i="5"/>
  <c r="O1989" i="5"/>
  <c r="N1989" i="5"/>
  <c r="M1989" i="5"/>
  <c r="L1989" i="5"/>
  <c r="K1989" i="5"/>
  <c r="J1989" i="5"/>
  <c r="I1989" i="5"/>
  <c r="H1989" i="5"/>
  <c r="G1989" i="5"/>
  <c r="F1989" i="5"/>
  <c r="E1989" i="5"/>
  <c r="D1989" i="5"/>
  <c r="C1989" i="5"/>
  <c r="B1989" i="5"/>
  <c r="A1989" i="5"/>
  <c r="AD1988" i="5"/>
  <c r="AC1988" i="5"/>
  <c r="AB1988" i="5"/>
  <c r="AA1988" i="5"/>
  <c r="Z1988" i="5"/>
  <c r="Y1988" i="5"/>
  <c r="X1988" i="5"/>
  <c r="W1988" i="5"/>
  <c r="V1988" i="5"/>
  <c r="U1988" i="5"/>
  <c r="S1988" i="5"/>
  <c r="R1988" i="5"/>
  <c r="Q1988" i="5"/>
  <c r="P1988" i="5"/>
  <c r="O1988" i="5"/>
  <c r="N1988" i="5"/>
  <c r="M1988" i="5"/>
  <c r="L1988" i="5"/>
  <c r="K1988" i="5"/>
  <c r="J1988" i="5"/>
  <c r="I1988" i="5"/>
  <c r="H1988" i="5"/>
  <c r="G1988" i="5"/>
  <c r="F1988" i="5"/>
  <c r="E1988" i="5"/>
  <c r="D1988" i="5"/>
  <c r="C1988" i="5"/>
  <c r="B1988" i="5"/>
  <c r="A1988" i="5"/>
  <c r="AE1987" i="5"/>
  <c r="AD1987" i="5"/>
  <c r="AC1987" i="5"/>
  <c r="AB1987" i="5"/>
  <c r="AA1987" i="5"/>
  <c r="Z1987" i="5"/>
  <c r="Y1987" i="5"/>
  <c r="X1987" i="5"/>
  <c r="W1987" i="5"/>
  <c r="V1987" i="5"/>
  <c r="U1987" i="5"/>
  <c r="T1987" i="5"/>
  <c r="AF1987" i="5" s="1"/>
  <c r="S1987" i="5"/>
  <c r="R1987" i="5"/>
  <c r="Q1987" i="5"/>
  <c r="P1987" i="5"/>
  <c r="O1987" i="5"/>
  <c r="N1987" i="5"/>
  <c r="M1987" i="5"/>
  <c r="L1987" i="5"/>
  <c r="K1987" i="5"/>
  <c r="J1987" i="5"/>
  <c r="I1987" i="5"/>
  <c r="H1987" i="5"/>
  <c r="G1987" i="5"/>
  <c r="F1987" i="5"/>
  <c r="E1987" i="5"/>
  <c r="D1987" i="5"/>
  <c r="C1987" i="5"/>
  <c r="B1987" i="5"/>
  <c r="A1987" i="5"/>
  <c r="AD1986" i="5"/>
  <c r="AC1986" i="5"/>
  <c r="AB1986" i="5"/>
  <c r="AA1986" i="5"/>
  <c r="Z1986" i="5"/>
  <c r="Y1986" i="5"/>
  <c r="X1986" i="5"/>
  <c r="W1986" i="5"/>
  <c r="V1986" i="5"/>
  <c r="U1986" i="5"/>
  <c r="T1986" i="5"/>
  <c r="AF1986" i="5" s="1"/>
  <c r="S1986" i="5"/>
  <c r="R1986" i="5"/>
  <c r="Q1986" i="5"/>
  <c r="P1986" i="5"/>
  <c r="O1986" i="5"/>
  <c r="N1986" i="5"/>
  <c r="M1986" i="5"/>
  <c r="L1986" i="5"/>
  <c r="K1986" i="5"/>
  <c r="J1986" i="5"/>
  <c r="I1986" i="5"/>
  <c r="H1986" i="5"/>
  <c r="G1986" i="5"/>
  <c r="F1986" i="5"/>
  <c r="E1986" i="5"/>
  <c r="D1986" i="5"/>
  <c r="AE1986" i="5" s="1"/>
  <c r="C1986" i="5"/>
  <c r="B1986" i="5"/>
  <c r="A1986" i="5"/>
  <c r="AD1985" i="5"/>
  <c r="AC1985" i="5"/>
  <c r="AB1985" i="5"/>
  <c r="AA1985" i="5"/>
  <c r="Z1985" i="5"/>
  <c r="Y1985" i="5"/>
  <c r="X1985" i="5"/>
  <c r="W1985" i="5"/>
  <c r="V1985" i="5"/>
  <c r="U1985" i="5"/>
  <c r="S1985" i="5"/>
  <c r="R1985" i="5"/>
  <c r="Q1985" i="5"/>
  <c r="P1985" i="5"/>
  <c r="O1985" i="5"/>
  <c r="N1985" i="5"/>
  <c r="M1985" i="5"/>
  <c r="L1985" i="5"/>
  <c r="K1985" i="5"/>
  <c r="J1985" i="5"/>
  <c r="I1985" i="5"/>
  <c r="H1985" i="5"/>
  <c r="G1985" i="5"/>
  <c r="F1985" i="5"/>
  <c r="E1985" i="5"/>
  <c r="D1985" i="5"/>
  <c r="C1985" i="5"/>
  <c r="B1985" i="5"/>
  <c r="A1985" i="5"/>
  <c r="AE1984" i="5"/>
  <c r="AD1984" i="5"/>
  <c r="AC1984" i="5"/>
  <c r="AB1984" i="5"/>
  <c r="AA1984" i="5"/>
  <c r="Z1984" i="5"/>
  <c r="Y1984" i="5"/>
  <c r="X1984" i="5"/>
  <c r="W1984" i="5"/>
  <c r="V1984" i="5"/>
  <c r="U1984" i="5"/>
  <c r="T1984" i="5"/>
  <c r="AF1984" i="5" s="1"/>
  <c r="S1984" i="5"/>
  <c r="R1984" i="5"/>
  <c r="Q1984" i="5"/>
  <c r="P1984" i="5"/>
  <c r="O1984" i="5"/>
  <c r="N1984" i="5"/>
  <c r="M1984" i="5"/>
  <c r="L1984" i="5"/>
  <c r="K1984" i="5"/>
  <c r="J1984" i="5"/>
  <c r="I1984" i="5"/>
  <c r="H1984" i="5"/>
  <c r="G1984" i="5"/>
  <c r="F1984" i="5"/>
  <c r="E1984" i="5"/>
  <c r="D1984" i="5"/>
  <c r="C1984" i="5"/>
  <c r="B1984" i="5"/>
  <c r="A1984" i="5"/>
  <c r="AD1983" i="5"/>
  <c r="AC1983" i="5"/>
  <c r="AB1983" i="5"/>
  <c r="AA1983" i="5"/>
  <c r="Z1983" i="5"/>
  <c r="Y1983" i="5"/>
  <c r="X1983" i="5"/>
  <c r="W1983" i="5"/>
  <c r="V1983" i="5"/>
  <c r="U1983" i="5"/>
  <c r="T1983" i="5"/>
  <c r="S1983" i="5"/>
  <c r="R1983" i="5"/>
  <c r="Q1983" i="5"/>
  <c r="P1983" i="5"/>
  <c r="O1983" i="5"/>
  <c r="N1983" i="5"/>
  <c r="M1983" i="5"/>
  <c r="L1983" i="5"/>
  <c r="K1983" i="5"/>
  <c r="J1983" i="5"/>
  <c r="I1983" i="5"/>
  <c r="H1983" i="5"/>
  <c r="G1983" i="5"/>
  <c r="F1983" i="5"/>
  <c r="AF1983" i="5" s="1"/>
  <c r="E1983" i="5"/>
  <c r="D1983" i="5"/>
  <c r="AE1983" i="5" s="1"/>
  <c r="C1983" i="5"/>
  <c r="B1983" i="5"/>
  <c r="A1983" i="5"/>
  <c r="AD1982" i="5"/>
  <c r="AC1982" i="5"/>
  <c r="AB1982" i="5"/>
  <c r="AA1982" i="5"/>
  <c r="Z1982" i="5"/>
  <c r="Y1982" i="5"/>
  <c r="X1982" i="5"/>
  <c r="W1982" i="5"/>
  <c r="V1982" i="5"/>
  <c r="U1982" i="5"/>
  <c r="S1982" i="5"/>
  <c r="R1982" i="5"/>
  <c r="Q1982" i="5"/>
  <c r="P1982" i="5"/>
  <c r="O1982" i="5"/>
  <c r="N1982" i="5"/>
  <c r="M1982" i="5"/>
  <c r="L1982" i="5"/>
  <c r="K1982" i="5"/>
  <c r="J1982" i="5"/>
  <c r="I1982" i="5"/>
  <c r="H1982" i="5"/>
  <c r="G1982" i="5"/>
  <c r="F1982" i="5"/>
  <c r="E1982" i="5"/>
  <c r="D1982" i="5"/>
  <c r="C1982" i="5"/>
  <c r="B1982" i="5"/>
  <c r="A1982" i="5"/>
  <c r="AE1981" i="5"/>
  <c r="AD1981" i="5"/>
  <c r="AC1981" i="5"/>
  <c r="AB1981" i="5"/>
  <c r="AA1981" i="5"/>
  <c r="Z1981" i="5"/>
  <c r="Y1981" i="5"/>
  <c r="X1981" i="5"/>
  <c r="W1981" i="5"/>
  <c r="V1981" i="5"/>
  <c r="U1981" i="5"/>
  <c r="T1981" i="5"/>
  <c r="AF1981" i="5" s="1"/>
  <c r="S1981" i="5"/>
  <c r="R1981" i="5"/>
  <c r="Q1981" i="5"/>
  <c r="P1981" i="5"/>
  <c r="O1981" i="5"/>
  <c r="N1981" i="5"/>
  <c r="M1981" i="5"/>
  <c r="L1981" i="5"/>
  <c r="K1981" i="5"/>
  <c r="J1981" i="5"/>
  <c r="I1981" i="5"/>
  <c r="H1981" i="5"/>
  <c r="G1981" i="5"/>
  <c r="F1981" i="5"/>
  <c r="E1981" i="5"/>
  <c r="D1981" i="5"/>
  <c r="C1981" i="5"/>
  <c r="B1981" i="5"/>
  <c r="A1981" i="5"/>
  <c r="AD1980" i="5"/>
  <c r="AC1980" i="5"/>
  <c r="AB1980" i="5"/>
  <c r="AA1980" i="5"/>
  <c r="Z1980" i="5"/>
  <c r="Y1980" i="5"/>
  <c r="X1980" i="5"/>
  <c r="W1980" i="5"/>
  <c r="V1980" i="5"/>
  <c r="U1980" i="5"/>
  <c r="S1980" i="5"/>
  <c r="R1980" i="5"/>
  <c r="Q1980" i="5"/>
  <c r="P1980" i="5"/>
  <c r="O1980" i="5"/>
  <c r="N1980" i="5"/>
  <c r="M1980" i="5"/>
  <c r="L1980" i="5"/>
  <c r="K1980" i="5"/>
  <c r="J1980" i="5"/>
  <c r="I1980" i="5"/>
  <c r="H1980" i="5"/>
  <c r="G1980" i="5"/>
  <c r="F1980" i="5"/>
  <c r="E1980" i="5"/>
  <c r="D1980" i="5"/>
  <c r="C1980" i="5"/>
  <c r="B1980" i="5"/>
  <c r="A1980" i="5"/>
  <c r="AD1979" i="5"/>
  <c r="AC1979" i="5"/>
  <c r="AB1979" i="5"/>
  <c r="AA1979" i="5"/>
  <c r="Z1979" i="5"/>
  <c r="Y1979" i="5"/>
  <c r="X1979" i="5"/>
  <c r="W1979" i="5"/>
  <c r="V1979" i="5"/>
  <c r="U1979" i="5"/>
  <c r="S1979" i="5"/>
  <c r="R1979" i="5"/>
  <c r="Q1979" i="5"/>
  <c r="P1979" i="5"/>
  <c r="O1979" i="5"/>
  <c r="N1979" i="5"/>
  <c r="M1979" i="5"/>
  <c r="L1979" i="5"/>
  <c r="K1979" i="5"/>
  <c r="J1979" i="5"/>
  <c r="I1979" i="5"/>
  <c r="H1979" i="5"/>
  <c r="G1979" i="5"/>
  <c r="F1979" i="5"/>
  <c r="E1979" i="5"/>
  <c r="D1979" i="5"/>
  <c r="C1979" i="5"/>
  <c r="B1979" i="5"/>
  <c r="A1979" i="5"/>
  <c r="AE1978" i="5"/>
  <c r="AD1978" i="5"/>
  <c r="AC1978" i="5"/>
  <c r="AB1978" i="5"/>
  <c r="AA1978" i="5"/>
  <c r="Z1978" i="5"/>
  <c r="Y1978" i="5"/>
  <c r="X1978" i="5"/>
  <c r="W1978" i="5"/>
  <c r="V1978" i="5"/>
  <c r="U1978" i="5"/>
  <c r="T1978" i="5"/>
  <c r="AF1978" i="5" s="1"/>
  <c r="S1978" i="5"/>
  <c r="R1978" i="5"/>
  <c r="Q1978" i="5"/>
  <c r="P1978" i="5"/>
  <c r="O1978" i="5"/>
  <c r="N1978" i="5"/>
  <c r="M1978" i="5"/>
  <c r="L1978" i="5"/>
  <c r="K1978" i="5"/>
  <c r="J1978" i="5"/>
  <c r="I1978" i="5"/>
  <c r="H1978" i="5"/>
  <c r="G1978" i="5"/>
  <c r="F1978" i="5"/>
  <c r="E1978" i="5"/>
  <c r="D1978" i="5"/>
  <c r="C1978" i="5"/>
  <c r="B1978" i="5"/>
  <c r="A1978" i="5"/>
  <c r="AD1977" i="5"/>
  <c r="AC1977" i="5"/>
  <c r="AB1977" i="5"/>
  <c r="AA1977" i="5"/>
  <c r="Z1977" i="5"/>
  <c r="Y1977" i="5"/>
  <c r="X1977" i="5"/>
  <c r="W1977" i="5"/>
  <c r="V1977" i="5"/>
  <c r="U1977" i="5"/>
  <c r="T1977" i="5"/>
  <c r="AF1977" i="5" s="1"/>
  <c r="S1977" i="5"/>
  <c r="R1977" i="5"/>
  <c r="Q1977" i="5"/>
  <c r="P1977" i="5"/>
  <c r="O1977" i="5"/>
  <c r="N1977" i="5"/>
  <c r="M1977" i="5"/>
  <c r="L1977" i="5"/>
  <c r="K1977" i="5"/>
  <c r="J1977" i="5"/>
  <c r="I1977" i="5"/>
  <c r="H1977" i="5"/>
  <c r="G1977" i="5"/>
  <c r="F1977" i="5"/>
  <c r="E1977" i="5"/>
  <c r="D1977" i="5"/>
  <c r="AE1977" i="5" s="1"/>
  <c r="C1977" i="5"/>
  <c r="B1977" i="5"/>
  <c r="A1977" i="5"/>
  <c r="AD1976" i="5"/>
  <c r="AC1976" i="5"/>
  <c r="AB1976" i="5"/>
  <c r="AA1976" i="5"/>
  <c r="Z1976" i="5"/>
  <c r="Y1976" i="5"/>
  <c r="X1976" i="5"/>
  <c r="W1976" i="5"/>
  <c r="V1976" i="5"/>
  <c r="U1976" i="5"/>
  <c r="S1976" i="5"/>
  <c r="R1976" i="5"/>
  <c r="Q1976" i="5"/>
  <c r="P1976" i="5"/>
  <c r="O1976" i="5"/>
  <c r="N1976" i="5"/>
  <c r="M1976" i="5"/>
  <c r="L1976" i="5"/>
  <c r="K1976" i="5"/>
  <c r="J1976" i="5"/>
  <c r="I1976" i="5"/>
  <c r="H1976" i="5"/>
  <c r="G1976" i="5"/>
  <c r="F1976" i="5"/>
  <c r="E1976" i="5"/>
  <c r="D1976" i="5"/>
  <c r="C1976" i="5"/>
  <c r="B1976" i="5"/>
  <c r="A1976" i="5"/>
  <c r="AE1975" i="5"/>
  <c r="AD1975" i="5"/>
  <c r="AC1975" i="5"/>
  <c r="AB1975" i="5"/>
  <c r="AA1975" i="5"/>
  <c r="Z1975" i="5"/>
  <c r="Y1975" i="5"/>
  <c r="X1975" i="5"/>
  <c r="W1975" i="5"/>
  <c r="V1975" i="5"/>
  <c r="U1975" i="5"/>
  <c r="T1975" i="5"/>
  <c r="AF1975" i="5" s="1"/>
  <c r="S1975" i="5"/>
  <c r="R1975" i="5"/>
  <c r="Q1975" i="5"/>
  <c r="P1975" i="5"/>
  <c r="O1975" i="5"/>
  <c r="N1975" i="5"/>
  <c r="M1975" i="5"/>
  <c r="L1975" i="5"/>
  <c r="K1975" i="5"/>
  <c r="J1975" i="5"/>
  <c r="I1975" i="5"/>
  <c r="H1975" i="5"/>
  <c r="G1975" i="5"/>
  <c r="F1975" i="5"/>
  <c r="E1975" i="5"/>
  <c r="D1975" i="5"/>
  <c r="C1975" i="5"/>
  <c r="B1975" i="5"/>
  <c r="A1975" i="5"/>
  <c r="AF1974" i="5"/>
  <c r="AD1974" i="5"/>
  <c r="AC1974" i="5"/>
  <c r="AB1974" i="5"/>
  <c r="AA1974" i="5"/>
  <c r="Z1974" i="5"/>
  <c r="Y1974" i="5"/>
  <c r="X1974" i="5"/>
  <c r="W1974" i="5"/>
  <c r="V1974" i="5"/>
  <c r="U1974" i="5"/>
  <c r="T1974" i="5"/>
  <c r="S1974" i="5"/>
  <c r="R1974" i="5"/>
  <c r="Q1974" i="5"/>
  <c r="P1974" i="5"/>
  <c r="O1974" i="5"/>
  <c r="N1974" i="5"/>
  <c r="M1974" i="5"/>
  <c r="L1974" i="5"/>
  <c r="K1974" i="5"/>
  <c r="J1974" i="5"/>
  <c r="I1974" i="5"/>
  <c r="H1974" i="5"/>
  <c r="G1974" i="5"/>
  <c r="F1974" i="5"/>
  <c r="E1974" i="5"/>
  <c r="D1974" i="5"/>
  <c r="AE1974" i="5" s="1"/>
  <c r="C1974" i="5"/>
  <c r="B1974" i="5"/>
  <c r="A1974" i="5"/>
  <c r="AD1973" i="5"/>
  <c r="AC1973" i="5"/>
  <c r="AB1973" i="5"/>
  <c r="AA1973" i="5"/>
  <c r="Z1973" i="5"/>
  <c r="Y1973" i="5"/>
  <c r="X1973" i="5"/>
  <c r="W1973" i="5"/>
  <c r="V1973" i="5"/>
  <c r="U1973" i="5"/>
  <c r="S1973" i="5"/>
  <c r="R1973" i="5"/>
  <c r="Q1973" i="5"/>
  <c r="P1973" i="5"/>
  <c r="O1973" i="5"/>
  <c r="N1973" i="5"/>
  <c r="M1973" i="5"/>
  <c r="L1973" i="5"/>
  <c r="K1973" i="5"/>
  <c r="J1973" i="5"/>
  <c r="I1973" i="5"/>
  <c r="H1973" i="5"/>
  <c r="G1973" i="5"/>
  <c r="F1973" i="5"/>
  <c r="E1973" i="5"/>
  <c r="D1973" i="5"/>
  <c r="C1973" i="5"/>
  <c r="B1973" i="5"/>
  <c r="A1973" i="5"/>
  <c r="AE1972" i="5"/>
  <c r="AD1972" i="5"/>
  <c r="AC1972" i="5"/>
  <c r="AB1972" i="5"/>
  <c r="AA1972" i="5"/>
  <c r="Z1972" i="5"/>
  <c r="Y1972" i="5"/>
  <c r="X1972" i="5"/>
  <c r="W1972" i="5"/>
  <c r="V1972" i="5"/>
  <c r="U1972" i="5"/>
  <c r="T1972" i="5"/>
  <c r="AF1972" i="5" s="1"/>
  <c r="S1972" i="5"/>
  <c r="R1972" i="5"/>
  <c r="Q1972" i="5"/>
  <c r="P1972" i="5"/>
  <c r="O1972" i="5"/>
  <c r="N1972" i="5"/>
  <c r="M1972" i="5"/>
  <c r="L1972" i="5"/>
  <c r="K1972" i="5"/>
  <c r="J1972" i="5"/>
  <c r="I1972" i="5"/>
  <c r="H1972" i="5"/>
  <c r="G1972" i="5"/>
  <c r="F1972" i="5"/>
  <c r="E1972" i="5"/>
  <c r="D1972" i="5"/>
  <c r="C1972" i="5"/>
  <c r="B1972" i="5"/>
  <c r="A1972" i="5"/>
  <c r="AD1971" i="5"/>
  <c r="AC1971" i="5"/>
  <c r="AB1971" i="5"/>
  <c r="AA1971" i="5"/>
  <c r="Z1971" i="5"/>
  <c r="Y1971" i="5"/>
  <c r="X1971" i="5"/>
  <c r="W1971" i="5"/>
  <c r="V1971" i="5"/>
  <c r="U1971" i="5"/>
  <c r="S1971" i="5"/>
  <c r="R1971" i="5"/>
  <c r="Q1971" i="5"/>
  <c r="P1971" i="5"/>
  <c r="O1971" i="5"/>
  <c r="N1971" i="5"/>
  <c r="M1971" i="5"/>
  <c r="L1971" i="5"/>
  <c r="K1971" i="5"/>
  <c r="J1971" i="5"/>
  <c r="I1971" i="5"/>
  <c r="H1971" i="5"/>
  <c r="G1971" i="5"/>
  <c r="F1971" i="5"/>
  <c r="E1971" i="5"/>
  <c r="D1971" i="5"/>
  <c r="C1971" i="5"/>
  <c r="B1971" i="5"/>
  <c r="A1971" i="5"/>
  <c r="AD1970" i="5"/>
  <c r="AC1970" i="5"/>
  <c r="AB1970" i="5"/>
  <c r="AA1970" i="5"/>
  <c r="Z1970" i="5"/>
  <c r="Y1970" i="5"/>
  <c r="X1970" i="5"/>
  <c r="W1970" i="5"/>
  <c r="V1970" i="5"/>
  <c r="U1970" i="5"/>
  <c r="S1970" i="5"/>
  <c r="R1970" i="5"/>
  <c r="Q1970" i="5"/>
  <c r="P1970" i="5"/>
  <c r="O1970" i="5"/>
  <c r="N1970" i="5"/>
  <c r="M1970" i="5"/>
  <c r="L1970" i="5"/>
  <c r="K1970" i="5"/>
  <c r="J1970" i="5"/>
  <c r="I1970" i="5"/>
  <c r="H1970" i="5"/>
  <c r="G1970" i="5"/>
  <c r="F1970" i="5"/>
  <c r="E1970" i="5"/>
  <c r="D1970" i="5"/>
  <c r="C1970" i="5"/>
  <c r="B1970" i="5"/>
  <c r="A1970" i="5"/>
  <c r="AE1969" i="5"/>
  <c r="AD1969" i="5"/>
  <c r="AC1969" i="5"/>
  <c r="AB1969" i="5"/>
  <c r="AA1969" i="5"/>
  <c r="Z1969" i="5"/>
  <c r="Y1969" i="5"/>
  <c r="X1969" i="5"/>
  <c r="W1969" i="5"/>
  <c r="V1969" i="5"/>
  <c r="U1969" i="5"/>
  <c r="T1969" i="5"/>
  <c r="AF1969" i="5" s="1"/>
  <c r="S1969" i="5"/>
  <c r="R1969" i="5"/>
  <c r="Q1969" i="5"/>
  <c r="P1969" i="5"/>
  <c r="O1969" i="5"/>
  <c r="N1969" i="5"/>
  <c r="M1969" i="5"/>
  <c r="L1969" i="5"/>
  <c r="K1969" i="5"/>
  <c r="J1969" i="5"/>
  <c r="I1969" i="5"/>
  <c r="H1969" i="5"/>
  <c r="G1969" i="5"/>
  <c r="F1969" i="5"/>
  <c r="E1969" i="5"/>
  <c r="D1969" i="5"/>
  <c r="C1969" i="5"/>
  <c r="B1969" i="5"/>
  <c r="A1969" i="5"/>
  <c r="AD1968" i="5"/>
  <c r="AC1968" i="5"/>
  <c r="AB1968" i="5"/>
  <c r="AA1968" i="5"/>
  <c r="Z1968" i="5"/>
  <c r="Y1968" i="5"/>
  <c r="X1968" i="5"/>
  <c r="W1968" i="5"/>
  <c r="V1968" i="5"/>
  <c r="U1968" i="5"/>
  <c r="T1968" i="5"/>
  <c r="AF1968" i="5" s="1"/>
  <c r="S1968" i="5"/>
  <c r="R1968" i="5"/>
  <c r="Q1968" i="5"/>
  <c r="P1968" i="5"/>
  <c r="O1968" i="5"/>
  <c r="N1968" i="5"/>
  <c r="M1968" i="5"/>
  <c r="L1968" i="5"/>
  <c r="K1968" i="5"/>
  <c r="J1968" i="5"/>
  <c r="I1968" i="5"/>
  <c r="H1968" i="5"/>
  <c r="G1968" i="5"/>
  <c r="F1968" i="5"/>
  <c r="E1968" i="5"/>
  <c r="D1968" i="5"/>
  <c r="AE1968" i="5" s="1"/>
  <c r="C1968" i="5"/>
  <c r="B1968" i="5"/>
  <c r="A1968" i="5"/>
  <c r="AE1967" i="5"/>
  <c r="AD1967" i="5"/>
  <c r="AC1967" i="5"/>
  <c r="AB1967" i="5"/>
  <c r="AA1967" i="5"/>
  <c r="Z1967" i="5"/>
  <c r="Y1967" i="5"/>
  <c r="X1967" i="5"/>
  <c r="W1967" i="5"/>
  <c r="V1967" i="5"/>
  <c r="U1967" i="5"/>
  <c r="S1967" i="5"/>
  <c r="R1967" i="5"/>
  <c r="Q1967" i="5"/>
  <c r="P1967" i="5"/>
  <c r="O1967" i="5"/>
  <c r="N1967" i="5"/>
  <c r="M1967" i="5"/>
  <c r="L1967" i="5"/>
  <c r="K1967" i="5"/>
  <c r="J1967" i="5"/>
  <c r="I1967" i="5"/>
  <c r="H1967" i="5"/>
  <c r="G1967" i="5"/>
  <c r="F1967" i="5"/>
  <c r="E1967" i="5"/>
  <c r="T1967" i="5" s="1"/>
  <c r="AF1967" i="5" s="1"/>
  <c r="D1967" i="5"/>
  <c r="C1967" i="5"/>
  <c r="B1967" i="5"/>
  <c r="A1967" i="5"/>
  <c r="AE1966" i="5"/>
  <c r="AD1966" i="5"/>
  <c r="AC1966" i="5"/>
  <c r="AB1966" i="5"/>
  <c r="AA1966" i="5"/>
  <c r="Z1966" i="5"/>
  <c r="Y1966" i="5"/>
  <c r="X1966" i="5"/>
  <c r="W1966" i="5"/>
  <c r="V1966" i="5"/>
  <c r="U1966" i="5"/>
  <c r="T1966" i="5"/>
  <c r="AF1966" i="5" s="1"/>
  <c r="S1966" i="5"/>
  <c r="R1966" i="5"/>
  <c r="Q1966" i="5"/>
  <c r="P1966" i="5"/>
  <c r="O1966" i="5"/>
  <c r="N1966" i="5"/>
  <c r="M1966" i="5"/>
  <c r="L1966" i="5"/>
  <c r="K1966" i="5"/>
  <c r="J1966" i="5"/>
  <c r="I1966" i="5"/>
  <c r="H1966" i="5"/>
  <c r="G1966" i="5"/>
  <c r="F1966" i="5"/>
  <c r="E1966" i="5"/>
  <c r="D1966" i="5"/>
  <c r="C1966" i="5"/>
  <c r="B1966" i="5"/>
  <c r="A1966" i="5"/>
  <c r="AD1965" i="5"/>
  <c r="AC1965" i="5"/>
  <c r="AB1965" i="5"/>
  <c r="AA1965" i="5"/>
  <c r="Z1965" i="5"/>
  <c r="Y1965" i="5"/>
  <c r="X1965" i="5"/>
  <c r="W1965" i="5"/>
  <c r="V1965" i="5"/>
  <c r="U1965" i="5"/>
  <c r="T1965" i="5"/>
  <c r="AF1965" i="5" s="1"/>
  <c r="S1965" i="5"/>
  <c r="R1965" i="5"/>
  <c r="Q1965" i="5"/>
  <c r="P1965" i="5"/>
  <c r="O1965" i="5"/>
  <c r="N1965" i="5"/>
  <c r="M1965" i="5"/>
  <c r="L1965" i="5"/>
  <c r="K1965" i="5"/>
  <c r="J1965" i="5"/>
  <c r="I1965" i="5"/>
  <c r="H1965" i="5"/>
  <c r="G1965" i="5"/>
  <c r="F1965" i="5"/>
  <c r="E1965" i="5"/>
  <c r="D1965" i="5"/>
  <c r="AE1965" i="5" s="1"/>
  <c r="C1965" i="5"/>
  <c r="B1965" i="5"/>
  <c r="A1965" i="5"/>
  <c r="AD1964" i="5"/>
  <c r="AC1964" i="5"/>
  <c r="AB1964" i="5"/>
  <c r="AA1964" i="5"/>
  <c r="Z1964" i="5"/>
  <c r="Y1964" i="5"/>
  <c r="X1964" i="5"/>
  <c r="W1964" i="5"/>
  <c r="V1964" i="5"/>
  <c r="U1964" i="5"/>
  <c r="S1964" i="5"/>
  <c r="R1964" i="5"/>
  <c r="Q1964" i="5"/>
  <c r="P1964" i="5"/>
  <c r="O1964" i="5"/>
  <c r="N1964" i="5"/>
  <c r="M1964" i="5"/>
  <c r="L1964" i="5"/>
  <c r="K1964" i="5"/>
  <c r="J1964" i="5"/>
  <c r="I1964" i="5"/>
  <c r="H1964" i="5"/>
  <c r="G1964" i="5"/>
  <c r="F1964" i="5"/>
  <c r="E1964" i="5"/>
  <c r="D1964" i="5"/>
  <c r="C1964" i="5"/>
  <c r="B1964" i="5"/>
  <c r="A1964" i="5"/>
  <c r="AE1963" i="5"/>
  <c r="AD1963" i="5"/>
  <c r="AC1963" i="5"/>
  <c r="AB1963" i="5"/>
  <c r="AA1963" i="5"/>
  <c r="Z1963" i="5"/>
  <c r="Y1963" i="5"/>
  <c r="X1963" i="5"/>
  <c r="W1963" i="5"/>
  <c r="V1963" i="5"/>
  <c r="U1963" i="5"/>
  <c r="T1963" i="5"/>
  <c r="AF1963" i="5" s="1"/>
  <c r="S1963" i="5"/>
  <c r="R1963" i="5"/>
  <c r="Q1963" i="5"/>
  <c r="P1963" i="5"/>
  <c r="O1963" i="5"/>
  <c r="N1963" i="5"/>
  <c r="M1963" i="5"/>
  <c r="L1963" i="5"/>
  <c r="K1963" i="5"/>
  <c r="J1963" i="5"/>
  <c r="I1963" i="5"/>
  <c r="H1963" i="5"/>
  <c r="G1963" i="5"/>
  <c r="F1963" i="5"/>
  <c r="E1963" i="5"/>
  <c r="D1963" i="5"/>
  <c r="C1963" i="5"/>
  <c r="B1963" i="5"/>
  <c r="A1963" i="5"/>
  <c r="AD1962" i="5"/>
  <c r="AC1962" i="5"/>
  <c r="AB1962" i="5"/>
  <c r="AA1962" i="5"/>
  <c r="Z1962" i="5"/>
  <c r="Y1962" i="5"/>
  <c r="X1962" i="5"/>
  <c r="W1962" i="5"/>
  <c r="V1962" i="5"/>
  <c r="U1962" i="5"/>
  <c r="S1962" i="5"/>
  <c r="R1962" i="5"/>
  <c r="Q1962" i="5"/>
  <c r="P1962" i="5"/>
  <c r="O1962" i="5"/>
  <c r="N1962" i="5"/>
  <c r="M1962" i="5"/>
  <c r="L1962" i="5"/>
  <c r="K1962" i="5"/>
  <c r="J1962" i="5"/>
  <c r="I1962" i="5"/>
  <c r="H1962" i="5"/>
  <c r="G1962" i="5"/>
  <c r="F1962" i="5"/>
  <c r="E1962" i="5"/>
  <c r="D1962" i="5"/>
  <c r="C1962" i="5"/>
  <c r="B1962" i="5"/>
  <c r="A1962" i="5"/>
  <c r="AD1961" i="5"/>
  <c r="AC1961" i="5"/>
  <c r="AB1961" i="5"/>
  <c r="AA1961" i="5"/>
  <c r="Z1961" i="5"/>
  <c r="Y1961" i="5"/>
  <c r="X1961" i="5"/>
  <c r="W1961" i="5"/>
  <c r="V1961" i="5"/>
  <c r="U1961" i="5"/>
  <c r="S1961" i="5"/>
  <c r="R1961" i="5"/>
  <c r="Q1961" i="5"/>
  <c r="P1961" i="5"/>
  <c r="O1961" i="5"/>
  <c r="N1961" i="5"/>
  <c r="M1961" i="5"/>
  <c r="L1961" i="5"/>
  <c r="K1961" i="5"/>
  <c r="J1961" i="5"/>
  <c r="I1961" i="5"/>
  <c r="H1961" i="5"/>
  <c r="G1961" i="5"/>
  <c r="F1961" i="5"/>
  <c r="E1961" i="5"/>
  <c r="D1961" i="5"/>
  <c r="C1961" i="5"/>
  <c r="B1961" i="5"/>
  <c r="A1961" i="5"/>
  <c r="AE1960" i="5"/>
  <c r="AD1960" i="5"/>
  <c r="AC1960" i="5"/>
  <c r="AB1960" i="5"/>
  <c r="AA1960" i="5"/>
  <c r="Z1960" i="5"/>
  <c r="Y1960" i="5"/>
  <c r="X1960" i="5"/>
  <c r="W1960" i="5"/>
  <c r="V1960" i="5"/>
  <c r="U1960" i="5"/>
  <c r="T1960" i="5"/>
  <c r="S1960" i="5"/>
  <c r="R1960" i="5"/>
  <c r="Q1960" i="5"/>
  <c r="P1960" i="5"/>
  <c r="O1960" i="5"/>
  <c r="N1960" i="5"/>
  <c r="M1960" i="5"/>
  <c r="L1960" i="5"/>
  <c r="K1960" i="5"/>
  <c r="J1960" i="5"/>
  <c r="I1960" i="5"/>
  <c r="H1960" i="5"/>
  <c r="G1960" i="5"/>
  <c r="F1960" i="5"/>
  <c r="E1960" i="5"/>
  <c r="D1960" i="5"/>
  <c r="C1960" i="5"/>
  <c r="B1960" i="5"/>
  <c r="A1960" i="5"/>
  <c r="AD1959" i="5"/>
  <c r="AC1959" i="5"/>
  <c r="AB1959" i="5"/>
  <c r="AA1959" i="5"/>
  <c r="Z1959" i="5"/>
  <c r="Y1959" i="5"/>
  <c r="X1959" i="5"/>
  <c r="W1959" i="5"/>
  <c r="V1959" i="5"/>
  <c r="U1959" i="5"/>
  <c r="T1959" i="5"/>
  <c r="AF1959" i="5" s="1"/>
  <c r="S1959" i="5"/>
  <c r="R1959" i="5"/>
  <c r="Q1959" i="5"/>
  <c r="P1959" i="5"/>
  <c r="O1959" i="5"/>
  <c r="N1959" i="5"/>
  <c r="M1959" i="5"/>
  <c r="L1959" i="5"/>
  <c r="K1959" i="5"/>
  <c r="J1959" i="5"/>
  <c r="I1959" i="5"/>
  <c r="H1959" i="5"/>
  <c r="G1959" i="5"/>
  <c r="F1959" i="5"/>
  <c r="E1959" i="5"/>
  <c r="D1959" i="5"/>
  <c r="AE1959" i="5" s="1"/>
  <c r="C1959" i="5"/>
  <c r="B1959" i="5"/>
  <c r="A1959" i="5"/>
  <c r="AD1958" i="5"/>
  <c r="AC1958" i="5"/>
  <c r="AB1958" i="5"/>
  <c r="AA1958" i="5"/>
  <c r="Z1958" i="5"/>
  <c r="Y1958" i="5"/>
  <c r="X1958" i="5"/>
  <c r="W1958" i="5"/>
  <c r="V1958" i="5"/>
  <c r="U1958" i="5"/>
  <c r="S1958" i="5"/>
  <c r="R1958" i="5"/>
  <c r="Q1958" i="5"/>
  <c r="P1958" i="5"/>
  <c r="O1958" i="5"/>
  <c r="N1958" i="5"/>
  <c r="M1958" i="5"/>
  <c r="L1958" i="5"/>
  <c r="K1958" i="5"/>
  <c r="J1958" i="5"/>
  <c r="I1958" i="5"/>
  <c r="H1958" i="5"/>
  <c r="G1958" i="5"/>
  <c r="F1958" i="5"/>
  <c r="E1958" i="5"/>
  <c r="D1958" i="5"/>
  <c r="C1958" i="5"/>
  <c r="B1958" i="5"/>
  <c r="A1958" i="5"/>
  <c r="AE1957" i="5"/>
  <c r="AD1957" i="5"/>
  <c r="AC1957" i="5"/>
  <c r="AB1957" i="5"/>
  <c r="AA1957" i="5"/>
  <c r="Z1957" i="5"/>
  <c r="Y1957" i="5"/>
  <c r="X1957" i="5"/>
  <c r="W1957" i="5"/>
  <c r="V1957" i="5"/>
  <c r="U1957" i="5"/>
  <c r="T1957" i="5"/>
  <c r="AF1957" i="5" s="1"/>
  <c r="S1957" i="5"/>
  <c r="R1957" i="5"/>
  <c r="Q1957" i="5"/>
  <c r="P1957" i="5"/>
  <c r="O1957" i="5"/>
  <c r="N1957" i="5"/>
  <c r="M1957" i="5"/>
  <c r="L1957" i="5"/>
  <c r="K1957" i="5"/>
  <c r="J1957" i="5"/>
  <c r="I1957" i="5"/>
  <c r="H1957" i="5"/>
  <c r="G1957" i="5"/>
  <c r="F1957" i="5"/>
  <c r="E1957" i="5"/>
  <c r="D1957" i="5"/>
  <c r="C1957" i="5"/>
  <c r="B1957" i="5"/>
  <c r="A1957" i="5"/>
  <c r="AD1956" i="5"/>
  <c r="AC1956" i="5"/>
  <c r="AB1956" i="5"/>
  <c r="AA1956" i="5"/>
  <c r="Z1956" i="5"/>
  <c r="Y1956" i="5"/>
  <c r="X1956" i="5"/>
  <c r="W1956" i="5"/>
  <c r="V1956" i="5"/>
  <c r="U1956" i="5"/>
  <c r="T1956" i="5"/>
  <c r="AF1956" i="5" s="1"/>
  <c r="S1956" i="5"/>
  <c r="R1956" i="5"/>
  <c r="Q1956" i="5"/>
  <c r="P1956" i="5"/>
  <c r="O1956" i="5"/>
  <c r="N1956" i="5"/>
  <c r="M1956" i="5"/>
  <c r="L1956" i="5"/>
  <c r="K1956" i="5"/>
  <c r="J1956" i="5"/>
  <c r="I1956" i="5"/>
  <c r="H1956" i="5"/>
  <c r="G1956" i="5"/>
  <c r="F1956" i="5"/>
  <c r="E1956" i="5"/>
  <c r="D1956" i="5"/>
  <c r="AE1956" i="5" s="1"/>
  <c r="C1956" i="5"/>
  <c r="B1956" i="5"/>
  <c r="A1956" i="5"/>
  <c r="AD1955" i="5"/>
  <c r="AC1955" i="5"/>
  <c r="AB1955" i="5"/>
  <c r="AA1955" i="5"/>
  <c r="Z1955" i="5"/>
  <c r="Y1955" i="5"/>
  <c r="X1955" i="5"/>
  <c r="W1955" i="5"/>
  <c r="V1955" i="5"/>
  <c r="U1955" i="5"/>
  <c r="S1955" i="5"/>
  <c r="R1955" i="5"/>
  <c r="Q1955" i="5"/>
  <c r="P1955" i="5"/>
  <c r="O1955" i="5"/>
  <c r="N1955" i="5"/>
  <c r="M1955" i="5"/>
  <c r="L1955" i="5"/>
  <c r="K1955" i="5"/>
  <c r="J1955" i="5"/>
  <c r="I1955" i="5"/>
  <c r="H1955" i="5"/>
  <c r="G1955" i="5"/>
  <c r="F1955" i="5"/>
  <c r="E1955" i="5"/>
  <c r="D1955" i="5"/>
  <c r="C1955" i="5"/>
  <c r="B1955" i="5"/>
  <c r="A1955" i="5"/>
  <c r="AE1954" i="5"/>
  <c r="AD1954" i="5"/>
  <c r="AC1954" i="5"/>
  <c r="AB1954" i="5"/>
  <c r="AA1954" i="5"/>
  <c r="Z1954" i="5"/>
  <c r="Y1954" i="5"/>
  <c r="X1954" i="5"/>
  <c r="W1954" i="5"/>
  <c r="V1954" i="5"/>
  <c r="U1954" i="5"/>
  <c r="T1954" i="5"/>
  <c r="AF1954" i="5" s="1"/>
  <c r="S1954" i="5"/>
  <c r="R1954" i="5"/>
  <c r="Q1954" i="5"/>
  <c r="P1954" i="5"/>
  <c r="O1954" i="5"/>
  <c r="N1954" i="5"/>
  <c r="M1954" i="5"/>
  <c r="L1954" i="5"/>
  <c r="K1954" i="5"/>
  <c r="J1954" i="5"/>
  <c r="I1954" i="5"/>
  <c r="H1954" i="5"/>
  <c r="G1954" i="5"/>
  <c r="F1954" i="5"/>
  <c r="E1954" i="5"/>
  <c r="D1954" i="5"/>
  <c r="C1954" i="5"/>
  <c r="B1954" i="5"/>
  <c r="A1954" i="5"/>
  <c r="AD1953" i="5"/>
  <c r="AC1953" i="5"/>
  <c r="AB1953" i="5"/>
  <c r="AA1953" i="5"/>
  <c r="Z1953" i="5"/>
  <c r="Y1953" i="5"/>
  <c r="X1953" i="5"/>
  <c r="W1953" i="5"/>
  <c r="V1953" i="5"/>
  <c r="U1953" i="5"/>
  <c r="S1953" i="5"/>
  <c r="R1953" i="5"/>
  <c r="Q1953" i="5"/>
  <c r="P1953" i="5"/>
  <c r="O1953" i="5"/>
  <c r="N1953" i="5"/>
  <c r="M1953" i="5"/>
  <c r="L1953" i="5"/>
  <c r="K1953" i="5"/>
  <c r="J1953" i="5"/>
  <c r="I1953" i="5"/>
  <c r="H1953" i="5"/>
  <c r="G1953" i="5"/>
  <c r="F1953" i="5"/>
  <c r="E1953" i="5"/>
  <c r="D1953" i="5"/>
  <c r="C1953" i="5"/>
  <c r="B1953" i="5"/>
  <c r="A1953" i="5"/>
  <c r="AD1952" i="5"/>
  <c r="AC1952" i="5"/>
  <c r="AB1952" i="5"/>
  <c r="AA1952" i="5"/>
  <c r="Z1952" i="5"/>
  <c r="Y1952" i="5"/>
  <c r="X1952" i="5"/>
  <c r="W1952" i="5"/>
  <c r="V1952" i="5"/>
  <c r="U1952" i="5"/>
  <c r="S1952" i="5"/>
  <c r="R1952" i="5"/>
  <c r="Q1952" i="5"/>
  <c r="P1952" i="5"/>
  <c r="O1952" i="5"/>
  <c r="N1952" i="5"/>
  <c r="M1952" i="5"/>
  <c r="L1952" i="5"/>
  <c r="K1952" i="5"/>
  <c r="J1952" i="5"/>
  <c r="I1952" i="5"/>
  <c r="H1952" i="5"/>
  <c r="G1952" i="5"/>
  <c r="F1952" i="5"/>
  <c r="E1952" i="5"/>
  <c r="D1952" i="5"/>
  <c r="C1952" i="5"/>
  <c r="B1952" i="5"/>
  <c r="A1952" i="5"/>
  <c r="AE1951" i="5"/>
  <c r="AD1951" i="5"/>
  <c r="AC1951" i="5"/>
  <c r="AB1951" i="5"/>
  <c r="AA1951" i="5"/>
  <c r="Z1951" i="5"/>
  <c r="Y1951" i="5"/>
  <c r="X1951" i="5"/>
  <c r="W1951" i="5"/>
  <c r="V1951" i="5"/>
  <c r="U1951" i="5"/>
  <c r="T1951" i="5"/>
  <c r="S1951" i="5"/>
  <c r="R1951" i="5"/>
  <c r="Q1951" i="5"/>
  <c r="P1951" i="5"/>
  <c r="O1951" i="5"/>
  <c r="N1951" i="5"/>
  <c r="M1951" i="5"/>
  <c r="L1951" i="5"/>
  <c r="K1951" i="5"/>
  <c r="J1951" i="5"/>
  <c r="I1951" i="5"/>
  <c r="H1951" i="5"/>
  <c r="G1951" i="5"/>
  <c r="F1951" i="5"/>
  <c r="E1951" i="5"/>
  <c r="D1951" i="5"/>
  <c r="C1951" i="5"/>
  <c r="B1951" i="5"/>
  <c r="A1951" i="5"/>
  <c r="AD1950" i="5"/>
  <c r="AC1950" i="5"/>
  <c r="AB1950" i="5"/>
  <c r="AA1950" i="5"/>
  <c r="Z1950" i="5"/>
  <c r="Y1950" i="5"/>
  <c r="X1950" i="5"/>
  <c r="W1950" i="5"/>
  <c r="V1950" i="5"/>
  <c r="U1950" i="5"/>
  <c r="T1950" i="5"/>
  <c r="AF1950" i="5" s="1"/>
  <c r="S1950" i="5"/>
  <c r="R1950" i="5"/>
  <c r="Q1950" i="5"/>
  <c r="P1950" i="5"/>
  <c r="O1950" i="5"/>
  <c r="N1950" i="5"/>
  <c r="M1950" i="5"/>
  <c r="L1950" i="5"/>
  <c r="K1950" i="5"/>
  <c r="J1950" i="5"/>
  <c r="I1950" i="5"/>
  <c r="H1950" i="5"/>
  <c r="G1950" i="5"/>
  <c r="F1950" i="5"/>
  <c r="E1950" i="5"/>
  <c r="D1950" i="5"/>
  <c r="AE1950" i="5" s="1"/>
  <c r="C1950" i="5"/>
  <c r="B1950" i="5"/>
  <c r="A1950" i="5"/>
  <c r="AD1949" i="5"/>
  <c r="AC1949" i="5"/>
  <c r="AB1949" i="5"/>
  <c r="AA1949" i="5"/>
  <c r="Z1949" i="5"/>
  <c r="Y1949" i="5"/>
  <c r="X1949" i="5"/>
  <c r="W1949" i="5"/>
  <c r="V1949" i="5"/>
  <c r="U1949" i="5"/>
  <c r="S1949" i="5"/>
  <c r="R1949" i="5"/>
  <c r="Q1949" i="5"/>
  <c r="P1949" i="5"/>
  <c r="O1949" i="5"/>
  <c r="N1949" i="5"/>
  <c r="M1949" i="5"/>
  <c r="L1949" i="5"/>
  <c r="K1949" i="5"/>
  <c r="J1949" i="5"/>
  <c r="I1949" i="5"/>
  <c r="H1949" i="5"/>
  <c r="G1949" i="5"/>
  <c r="F1949" i="5"/>
  <c r="E1949" i="5"/>
  <c r="D1949" i="5"/>
  <c r="C1949" i="5"/>
  <c r="B1949" i="5"/>
  <c r="A1949" i="5"/>
  <c r="AE1948" i="5"/>
  <c r="AD1948" i="5"/>
  <c r="AC1948" i="5"/>
  <c r="AB1948" i="5"/>
  <c r="AA1948" i="5"/>
  <c r="Z1948" i="5"/>
  <c r="Y1948" i="5"/>
  <c r="X1948" i="5"/>
  <c r="W1948" i="5"/>
  <c r="V1948" i="5"/>
  <c r="U1948" i="5"/>
  <c r="T1948" i="5"/>
  <c r="AF1948" i="5" s="1"/>
  <c r="S1948" i="5"/>
  <c r="R1948" i="5"/>
  <c r="Q1948" i="5"/>
  <c r="P1948" i="5"/>
  <c r="O1948" i="5"/>
  <c r="N1948" i="5"/>
  <c r="M1948" i="5"/>
  <c r="L1948" i="5"/>
  <c r="K1948" i="5"/>
  <c r="J1948" i="5"/>
  <c r="I1948" i="5"/>
  <c r="H1948" i="5"/>
  <c r="G1948" i="5"/>
  <c r="F1948" i="5"/>
  <c r="E1948" i="5"/>
  <c r="D1948" i="5"/>
  <c r="C1948" i="5"/>
  <c r="B1948" i="5"/>
  <c r="A1948" i="5"/>
  <c r="AF1947" i="5"/>
  <c r="AD1947" i="5"/>
  <c r="AC1947" i="5"/>
  <c r="AB1947" i="5"/>
  <c r="AA1947" i="5"/>
  <c r="Z1947" i="5"/>
  <c r="Y1947" i="5"/>
  <c r="X1947" i="5"/>
  <c r="W1947" i="5"/>
  <c r="V1947" i="5"/>
  <c r="U1947" i="5"/>
  <c r="T1947" i="5"/>
  <c r="S1947" i="5"/>
  <c r="R1947" i="5"/>
  <c r="Q1947" i="5"/>
  <c r="P1947" i="5"/>
  <c r="O1947" i="5"/>
  <c r="N1947" i="5"/>
  <c r="M1947" i="5"/>
  <c r="L1947" i="5"/>
  <c r="K1947" i="5"/>
  <c r="J1947" i="5"/>
  <c r="I1947" i="5"/>
  <c r="H1947" i="5"/>
  <c r="G1947" i="5"/>
  <c r="F1947" i="5"/>
  <c r="E1947" i="5"/>
  <c r="D1947" i="5"/>
  <c r="AE1947" i="5" s="1"/>
  <c r="C1947" i="5"/>
  <c r="B1947" i="5"/>
  <c r="A1947" i="5"/>
  <c r="AD1946" i="5"/>
  <c r="AC1946" i="5"/>
  <c r="AB1946" i="5"/>
  <c r="AA1946" i="5"/>
  <c r="Z1946" i="5"/>
  <c r="Y1946" i="5"/>
  <c r="X1946" i="5"/>
  <c r="W1946" i="5"/>
  <c r="V1946" i="5"/>
  <c r="U1946" i="5"/>
  <c r="S1946" i="5"/>
  <c r="R1946" i="5"/>
  <c r="Q1946" i="5"/>
  <c r="P1946" i="5"/>
  <c r="O1946" i="5"/>
  <c r="N1946" i="5"/>
  <c r="M1946" i="5"/>
  <c r="L1946" i="5"/>
  <c r="K1946" i="5"/>
  <c r="J1946" i="5"/>
  <c r="I1946" i="5"/>
  <c r="H1946" i="5"/>
  <c r="G1946" i="5"/>
  <c r="F1946" i="5"/>
  <c r="E1946" i="5"/>
  <c r="D1946" i="5"/>
  <c r="C1946" i="5"/>
  <c r="B1946" i="5"/>
  <c r="A1946" i="5"/>
  <c r="AE1945" i="5"/>
  <c r="AD1945" i="5"/>
  <c r="AC1945" i="5"/>
  <c r="AB1945" i="5"/>
  <c r="AA1945" i="5"/>
  <c r="Z1945" i="5"/>
  <c r="Y1945" i="5"/>
  <c r="X1945" i="5"/>
  <c r="W1945" i="5"/>
  <c r="V1945" i="5"/>
  <c r="U1945" i="5"/>
  <c r="T1945" i="5"/>
  <c r="AF1945" i="5" s="1"/>
  <c r="S1945" i="5"/>
  <c r="R1945" i="5"/>
  <c r="Q1945" i="5"/>
  <c r="P1945" i="5"/>
  <c r="O1945" i="5"/>
  <c r="N1945" i="5"/>
  <c r="M1945" i="5"/>
  <c r="L1945" i="5"/>
  <c r="K1945" i="5"/>
  <c r="J1945" i="5"/>
  <c r="I1945" i="5"/>
  <c r="H1945" i="5"/>
  <c r="G1945" i="5"/>
  <c r="F1945" i="5"/>
  <c r="E1945" i="5"/>
  <c r="D1945" i="5"/>
  <c r="C1945" i="5"/>
  <c r="B1945" i="5"/>
  <c r="A1945" i="5"/>
  <c r="AD1944" i="5"/>
  <c r="AC1944" i="5"/>
  <c r="AB1944" i="5"/>
  <c r="AA1944" i="5"/>
  <c r="Z1944" i="5"/>
  <c r="Y1944" i="5"/>
  <c r="X1944" i="5"/>
  <c r="W1944" i="5"/>
  <c r="V1944" i="5"/>
  <c r="U1944" i="5"/>
  <c r="S1944" i="5"/>
  <c r="R1944" i="5"/>
  <c r="Q1944" i="5"/>
  <c r="P1944" i="5"/>
  <c r="O1944" i="5"/>
  <c r="N1944" i="5"/>
  <c r="M1944" i="5"/>
  <c r="L1944" i="5"/>
  <c r="K1944" i="5"/>
  <c r="J1944" i="5"/>
  <c r="I1944" i="5"/>
  <c r="H1944" i="5"/>
  <c r="G1944" i="5"/>
  <c r="F1944" i="5"/>
  <c r="E1944" i="5"/>
  <c r="D1944" i="5"/>
  <c r="C1944" i="5"/>
  <c r="B1944" i="5"/>
  <c r="A1944" i="5"/>
  <c r="AD1943" i="5"/>
  <c r="AC1943" i="5"/>
  <c r="AB1943" i="5"/>
  <c r="AA1943" i="5"/>
  <c r="Z1943" i="5"/>
  <c r="Y1943" i="5"/>
  <c r="X1943" i="5"/>
  <c r="W1943" i="5"/>
  <c r="V1943" i="5"/>
  <c r="U1943" i="5"/>
  <c r="S1943" i="5"/>
  <c r="R1943" i="5"/>
  <c r="Q1943" i="5"/>
  <c r="P1943" i="5"/>
  <c r="O1943" i="5"/>
  <c r="N1943" i="5"/>
  <c r="M1943" i="5"/>
  <c r="L1943" i="5"/>
  <c r="K1943" i="5"/>
  <c r="J1943" i="5"/>
  <c r="I1943" i="5"/>
  <c r="H1943" i="5"/>
  <c r="G1943" i="5"/>
  <c r="F1943" i="5"/>
  <c r="E1943" i="5"/>
  <c r="D1943" i="5"/>
  <c r="C1943" i="5"/>
  <c r="B1943" i="5"/>
  <c r="A1943" i="5"/>
  <c r="AE1942" i="5"/>
  <c r="AD1942" i="5"/>
  <c r="AC1942" i="5"/>
  <c r="AB1942" i="5"/>
  <c r="AA1942" i="5"/>
  <c r="Z1942" i="5"/>
  <c r="Y1942" i="5"/>
  <c r="X1942" i="5"/>
  <c r="W1942" i="5"/>
  <c r="V1942" i="5"/>
  <c r="U1942" i="5"/>
  <c r="T1942" i="5"/>
  <c r="S1942" i="5"/>
  <c r="R1942" i="5"/>
  <c r="Q1942" i="5"/>
  <c r="P1942" i="5"/>
  <c r="O1942" i="5"/>
  <c r="N1942" i="5"/>
  <c r="M1942" i="5"/>
  <c r="L1942" i="5"/>
  <c r="K1942" i="5"/>
  <c r="J1942" i="5"/>
  <c r="I1942" i="5"/>
  <c r="H1942" i="5"/>
  <c r="G1942" i="5"/>
  <c r="F1942" i="5"/>
  <c r="E1942" i="5"/>
  <c r="D1942" i="5"/>
  <c r="C1942" i="5"/>
  <c r="B1942" i="5"/>
  <c r="A1942" i="5"/>
  <c r="AD1941" i="5"/>
  <c r="AC1941" i="5"/>
  <c r="AB1941" i="5"/>
  <c r="AA1941" i="5"/>
  <c r="Z1941" i="5"/>
  <c r="Y1941" i="5"/>
  <c r="X1941" i="5"/>
  <c r="W1941" i="5"/>
  <c r="V1941" i="5"/>
  <c r="U1941" i="5"/>
  <c r="T1941" i="5"/>
  <c r="AF1941" i="5" s="1"/>
  <c r="S1941" i="5"/>
  <c r="R1941" i="5"/>
  <c r="Q1941" i="5"/>
  <c r="P1941" i="5"/>
  <c r="O1941" i="5"/>
  <c r="N1941" i="5"/>
  <c r="M1941" i="5"/>
  <c r="L1941" i="5"/>
  <c r="K1941" i="5"/>
  <c r="J1941" i="5"/>
  <c r="I1941" i="5"/>
  <c r="H1941" i="5"/>
  <c r="G1941" i="5"/>
  <c r="F1941" i="5"/>
  <c r="E1941" i="5"/>
  <c r="D1941" i="5"/>
  <c r="AE1941" i="5" s="1"/>
  <c r="C1941" i="5"/>
  <c r="B1941" i="5"/>
  <c r="A1941" i="5"/>
  <c r="AD1940" i="5"/>
  <c r="AC1940" i="5"/>
  <c r="AB1940" i="5"/>
  <c r="AA1940" i="5"/>
  <c r="Z1940" i="5"/>
  <c r="Y1940" i="5"/>
  <c r="X1940" i="5"/>
  <c r="W1940" i="5"/>
  <c r="V1940" i="5"/>
  <c r="U1940" i="5"/>
  <c r="S1940" i="5"/>
  <c r="R1940" i="5"/>
  <c r="Q1940" i="5"/>
  <c r="P1940" i="5"/>
  <c r="O1940" i="5"/>
  <c r="N1940" i="5"/>
  <c r="M1940" i="5"/>
  <c r="L1940" i="5"/>
  <c r="K1940" i="5"/>
  <c r="J1940" i="5"/>
  <c r="I1940" i="5"/>
  <c r="H1940" i="5"/>
  <c r="G1940" i="5"/>
  <c r="F1940" i="5"/>
  <c r="E1940" i="5"/>
  <c r="D1940" i="5"/>
  <c r="C1940" i="5"/>
  <c r="B1940" i="5"/>
  <c r="A1940" i="5"/>
  <c r="AE1939" i="5"/>
  <c r="AD1939" i="5"/>
  <c r="AC1939" i="5"/>
  <c r="AB1939" i="5"/>
  <c r="AA1939" i="5"/>
  <c r="Z1939" i="5"/>
  <c r="Y1939" i="5"/>
  <c r="X1939" i="5"/>
  <c r="W1939" i="5"/>
  <c r="V1939" i="5"/>
  <c r="U1939" i="5"/>
  <c r="T1939" i="5"/>
  <c r="AF1939" i="5" s="1"/>
  <c r="S1939" i="5"/>
  <c r="R1939" i="5"/>
  <c r="Q1939" i="5"/>
  <c r="P1939" i="5"/>
  <c r="O1939" i="5"/>
  <c r="N1939" i="5"/>
  <c r="M1939" i="5"/>
  <c r="L1939" i="5"/>
  <c r="K1939" i="5"/>
  <c r="J1939" i="5"/>
  <c r="I1939" i="5"/>
  <c r="H1939" i="5"/>
  <c r="G1939" i="5"/>
  <c r="F1939" i="5"/>
  <c r="E1939" i="5"/>
  <c r="D1939" i="5"/>
  <c r="C1939" i="5"/>
  <c r="B1939" i="5"/>
  <c r="A1939" i="5"/>
  <c r="AF1938" i="5"/>
  <c r="AD1938" i="5"/>
  <c r="AC1938" i="5"/>
  <c r="AB1938" i="5"/>
  <c r="AA1938" i="5"/>
  <c r="Z1938" i="5"/>
  <c r="Y1938" i="5"/>
  <c r="X1938" i="5"/>
  <c r="W1938" i="5"/>
  <c r="V1938" i="5"/>
  <c r="U1938" i="5"/>
  <c r="T1938" i="5"/>
  <c r="S1938" i="5"/>
  <c r="R1938" i="5"/>
  <c r="Q1938" i="5"/>
  <c r="P1938" i="5"/>
  <c r="O1938" i="5"/>
  <c r="N1938" i="5"/>
  <c r="M1938" i="5"/>
  <c r="L1938" i="5"/>
  <c r="K1938" i="5"/>
  <c r="J1938" i="5"/>
  <c r="I1938" i="5"/>
  <c r="H1938" i="5"/>
  <c r="G1938" i="5"/>
  <c r="F1938" i="5"/>
  <c r="E1938" i="5"/>
  <c r="D1938" i="5"/>
  <c r="AE1938" i="5" s="1"/>
  <c r="C1938" i="5"/>
  <c r="B1938" i="5"/>
  <c r="A1938" i="5"/>
  <c r="AD1937" i="5"/>
  <c r="AC1937" i="5"/>
  <c r="AB1937" i="5"/>
  <c r="AA1937" i="5"/>
  <c r="Z1937" i="5"/>
  <c r="Y1937" i="5"/>
  <c r="X1937" i="5"/>
  <c r="W1937" i="5"/>
  <c r="V1937" i="5"/>
  <c r="U1937" i="5"/>
  <c r="S1937" i="5"/>
  <c r="R1937" i="5"/>
  <c r="Q1937" i="5"/>
  <c r="P1937" i="5"/>
  <c r="O1937" i="5"/>
  <c r="N1937" i="5"/>
  <c r="M1937" i="5"/>
  <c r="L1937" i="5"/>
  <c r="K1937" i="5"/>
  <c r="J1937" i="5"/>
  <c r="I1937" i="5"/>
  <c r="H1937" i="5"/>
  <c r="G1937" i="5"/>
  <c r="F1937" i="5"/>
  <c r="E1937" i="5"/>
  <c r="D1937" i="5"/>
  <c r="C1937" i="5"/>
  <c r="B1937" i="5"/>
  <c r="A1937" i="5"/>
  <c r="AE1936" i="5"/>
  <c r="AD1936" i="5"/>
  <c r="AC1936" i="5"/>
  <c r="AB1936" i="5"/>
  <c r="AA1936" i="5"/>
  <c r="Z1936" i="5"/>
  <c r="Y1936" i="5"/>
  <c r="X1936" i="5"/>
  <c r="W1936" i="5"/>
  <c r="V1936" i="5"/>
  <c r="U1936" i="5"/>
  <c r="T1936" i="5"/>
  <c r="AF1936" i="5" s="1"/>
  <c r="S1936" i="5"/>
  <c r="R1936" i="5"/>
  <c r="Q1936" i="5"/>
  <c r="P1936" i="5"/>
  <c r="O1936" i="5"/>
  <c r="N1936" i="5"/>
  <c r="M1936" i="5"/>
  <c r="L1936" i="5"/>
  <c r="K1936" i="5"/>
  <c r="J1936" i="5"/>
  <c r="I1936" i="5"/>
  <c r="H1936" i="5"/>
  <c r="G1936" i="5"/>
  <c r="F1936" i="5"/>
  <c r="E1936" i="5"/>
  <c r="D1936" i="5"/>
  <c r="C1936" i="5"/>
  <c r="B1936" i="5"/>
  <c r="A1936" i="5"/>
  <c r="AD1935" i="5"/>
  <c r="AC1935" i="5"/>
  <c r="AB1935" i="5"/>
  <c r="AA1935" i="5"/>
  <c r="Z1935" i="5"/>
  <c r="Y1935" i="5"/>
  <c r="X1935" i="5"/>
  <c r="W1935" i="5"/>
  <c r="V1935" i="5"/>
  <c r="U1935" i="5"/>
  <c r="S1935" i="5"/>
  <c r="R1935" i="5"/>
  <c r="Q1935" i="5"/>
  <c r="P1935" i="5"/>
  <c r="O1935" i="5"/>
  <c r="N1935" i="5"/>
  <c r="M1935" i="5"/>
  <c r="L1935" i="5"/>
  <c r="K1935" i="5"/>
  <c r="J1935" i="5"/>
  <c r="I1935" i="5"/>
  <c r="H1935" i="5"/>
  <c r="G1935" i="5"/>
  <c r="F1935" i="5"/>
  <c r="E1935" i="5"/>
  <c r="D1935" i="5"/>
  <c r="C1935" i="5"/>
  <c r="B1935" i="5"/>
  <c r="A1935" i="5"/>
  <c r="AD1934" i="5"/>
  <c r="AC1934" i="5"/>
  <c r="AB1934" i="5"/>
  <c r="AA1934" i="5"/>
  <c r="Z1934" i="5"/>
  <c r="Y1934" i="5"/>
  <c r="X1934" i="5"/>
  <c r="W1934" i="5"/>
  <c r="V1934" i="5"/>
  <c r="U1934" i="5"/>
  <c r="S1934" i="5"/>
  <c r="R1934" i="5"/>
  <c r="Q1934" i="5"/>
  <c r="P1934" i="5"/>
  <c r="O1934" i="5"/>
  <c r="N1934" i="5"/>
  <c r="M1934" i="5"/>
  <c r="L1934" i="5"/>
  <c r="K1934" i="5"/>
  <c r="J1934" i="5"/>
  <c r="I1934" i="5"/>
  <c r="H1934" i="5"/>
  <c r="G1934" i="5"/>
  <c r="F1934" i="5"/>
  <c r="E1934" i="5"/>
  <c r="D1934" i="5"/>
  <c r="T1934" i="5" s="1"/>
  <c r="AF1934" i="5" s="1"/>
  <c r="C1934" i="5"/>
  <c r="B1934" i="5"/>
  <c r="A1934" i="5"/>
  <c r="AE1933" i="5"/>
  <c r="AD1933" i="5"/>
  <c r="AC1933" i="5"/>
  <c r="AB1933" i="5"/>
  <c r="AA1933" i="5"/>
  <c r="Z1933" i="5"/>
  <c r="Y1933" i="5"/>
  <c r="X1933" i="5"/>
  <c r="W1933" i="5"/>
  <c r="V1933" i="5"/>
  <c r="U1933" i="5"/>
  <c r="T1933" i="5"/>
  <c r="AF1933" i="5" s="1"/>
  <c r="S1933" i="5"/>
  <c r="R1933" i="5"/>
  <c r="Q1933" i="5"/>
  <c r="P1933" i="5"/>
  <c r="O1933" i="5"/>
  <c r="N1933" i="5"/>
  <c r="M1933" i="5"/>
  <c r="L1933" i="5"/>
  <c r="K1933" i="5"/>
  <c r="J1933" i="5"/>
  <c r="I1933" i="5"/>
  <c r="H1933" i="5"/>
  <c r="G1933" i="5"/>
  <c r="F1933" i="5"/>
  <c r="E1933" i="5"/>
  <c r="D1933" i="5"/>
  <c r="C1933" i="5"/>
  <c r="B1933" i="5"/>
  <c r="A1933" i="5"/>
  <c r="AD1932" i="5"/>
  <c r="AC1932" i="5"/>
  <c r="AB1932" i="5"/>
  <c r="AA1932" i="5"/>
  <c r="Z1932" i="5"/>
  <c r="Y1932" i="5"/>
  <c r="X1932" i="5"/>
  <c r="W1932" i="5"/>
  <c r="V1932" i="5"/>
  <c r="U1932" i="5"/>
  <c r="S1932" i="5"/>
  <c r="R1932" i="5"/>
  <c r="Q1932" i="5"/>
  <c r="P1932" i="5"/>
  <c r="O1932" i="5"/>
  <c r="N1932" i="5"/>
  <c r="M1932" i="5"/>
  <c r="L1932" i="5"/>
  <c r="K1932" i="5"/>
  <c r="J1932" i="5"/>
  <c r="I1932" i="5"/>
  <c r="H1932" i="5"/>
  <c r="G1932" i="5"/>
  <c r="F1932" i="5"/>
  <c r="E1932" i="5"/>
  <c r="D1932" i="5"/>
  <c r="AE1932" i="5" s="1"/>
  <c r="C1932" i="5"/>
  <c r="B1932" i="5"/>
  <c r="A1932" i="5"/>
  <c r="AE1931" i="5"/>
  <c r="AD1931" i="5"/>
  <c r="AC1931" i="5"/>
  <c r="AB1931" i="5"/>
  <c r="AA1931" i="5"/>
  <c r="Z1931" i="5"/>
  <c r="Y1931" i="5"/>
  <c r="X1931" i="5"/>
  <c r="W1931" i="5"/>
  <c r="V1931" i="5"/>
  <c r="U1931" i="5"/>
  <c r="S1931" i="5"/>
  <c r="R1931" i="5"/>
  <c r="Q1931" i="5"/>
  <c r="P1931" i="5"/>
  <c r="O1931" i="5"/>
  <c r="N1931" i="5"/>
  <c r="M1931" i="5"/>
  <c r="L1931" i="5"/>
  <c r="K1931" i="5"/>
  <c r="J1931" i="5"/>
  <c r="I1931" i="5"/>
  <c r="H1931" i="5"/>
  <c r="G1931" i="5"/>
  <c r="F1931" i="5"/>
  <c r="E1931" i="5"/>
  <c r="D1931" i="5"/>
  <c r="T1931" i="5" s="1"/>
  <c r="AF1931" i="5" s="1"/>
  <c r="C1931" i="5"/>
  <c r="B1931" i="5"/>
  <c r="A1931" i="5"/>
  <c r="AE1930" i="5"/>
  <c r="AD1930" i="5"/>
  <c r="AC1930" i="5"/>
  <c r="AB1930" i="5"/>
  <c r="AA1930" i="5"/>
  <c r="Z1930" i="5"/>
  <c r="Y1930" i="5"/>
  <c r="X1930" i="5"/>
  <c r="W1930" i="5"/>
  <c r="V1930" i="5"/>
  <c r="U1930" i="5"/>
  <c r="T1930" i="5"/>
  <c r="AF1930" i="5" s="1"/>
  <c r="S1930" i="5"/>
  <c r="R1930" i="5"/>
  <c r="Q1930" i="5"/>
  <c r="P1930" i="5"/>
  <c r="O1930" i="5"/>
  <c r="N1930" i="5"/>
  <c r="M1930" i="5"/>
  <c r="L1930" i="5"/>
  <c r="K1930" i="5"/>
  <c r="J1930" i="5"/>
  <c r="I1930" i="5"/>
  <c r="H1930" i="5"/>
  <c r="G1930" i="5"/>
  <c r="F1930" i="5"/>
  <c r="E1930" i="5"/>
  <c r="D1930" i="5"/>
  <c r="C1930" i="5"/>
  <c r="B1930" i="5"/>
  <c r="A1930" i="5"/>
  <c r="AD1929" i="5"/>
  <c r="AC1929" i="5"/>
  <c r="AB1929" i="5"/>
  <c r="AA1929" i="5"/>
  <c r="Z1929" i="5"/>
  <c r="Y1929" i="5"/>
  <c r="X1929" i="5"/>
  <c r="W1929" i="5"/>
  <c r="V1929" i="5"/>
  <c r="U1929" i="5"/>
  <c r="T1929" i="5"/>
  <c r="AF1929" i="5" s="1"/>
  <c r="S1929" i="5"/>
  <c r="R1929" i="5"/>
  <c r="Q1929" i="5"/>
  <c r="P1929" i="5"/>
  <c r="O1929" i="5"/>
  <c r="N1929" i="5"/>
  <c r="M1929" i="5"/>
  <c r="L1929" i="5"/>
  <c r="K1929" i="5"/>
  <c r="J1929" i="5"/>
  <c r="I1929" i="5"/>
  <c r="H1929" i="5"/>
  <c r="G1929" i="5"/>
  <c r="F1929" i="5"/>
  <c r="E1929" i="5"/>
  <c r="D1929" i="5"/>
  <c r="AE1929" i="5" s="1"/>
  <c r="C1929" i="5"/>
  <c r="B1929" i="5"/>
  <c r="A1929" i="5"/>
  <c r="AD1928" i="5"/>
  <c r="AC1928" i="5"/>
  <c r="AB1928" i="5"/>
  <c r="AA1928" i="5"/>
  <c r="Z1928" i="5"/>
  <c r="Y1928" i="5"/>
  <c r="X1928" i="5"/>
  <c r="W1928" i="5"/>
  <c r="V1928" i="5"/>
  <c r="U1928" i="5"/>
  <c r="S1928" i="5"/>
  <c r="R1928" i="5"/>
  <c r="Q1928" i="5"/>
  <c r="P1928" i="5"/>
  <c r="O1928" i="5"/>
  <c r="N1928" i="5"/>
  <c r="M1928" i="5"/>
  <c r="L1928" i="5"/>
  <c r="K1928" i="5"/>
  <c r="J1928" i="5"/>
  <c r="I1928" i="5"/>
  <c r="H1928" i="5"/>
  <c r="G1928" i="5"/>
  <c r="F1928" i="5"/>
  <c r="E1928" i="5"/>
  <c r="D1928" i="5"/>
  <c r="C1928" i="5"/>
  <c r="B1928" i="5"/>
  <c r="A1928" i="5"/>
  <c r="AE1927" i="5"/>
  <c r="AD1927" i="5"/>
  <c r="AC1927" i="5"/>
  <c r="AB1927" i="5"/>
  <c r="AA1927" i="5"/>
  <c r="Z1927" i="5"/>
  <c r="Y1927" i="5"/>
  <c r="X1927" i="5"/>
  <c r="W1927" i="5"/>
  <c r="V1927" i="5"/>
  <c r="U1927" i="5"/>
  <c r="T1927" i="5"/>
  <c r="AF1927" i="5" s="1"/>
  <c r="S1927" i="5"/>
  <c r="R1927" i="5"/>
  <c r="Q1927" i="5"/>
  <c r="P1927" i="5"/>
  <c r="O1927" i="5"/>
  <c r="N1927" i="5"/>
  <c r="M1927" i="5"/>
  <c r="L1927" i="5"/>
  <c r="K1927" i="5"/>
  <c r="J1927" i="5"/>
  <c r="I1927" i="5"/>
  <c r="H1927" i="5"/>
  <c r="G1927" i="5"/>
  <c r="F1927" i="5"/>
  <c r="E1927" i="5"/>
  <c r="D1927" i="5"/>
  <c r="C1927" i="5"/>
  <c r="B1927" i="5"/>
  <c r="A1927" i="5"/>
  <c r="AD1926" i="5"/>
  <c r="AC1926" i="5"/>
  <c r="AB1926" i="5"/>
  <c r="AA1926" i="5"/>
  <c r="Z1926" i="5"/>
  <c r="Y1926" i="5"/>
  <c r="X1926" i="5"/>
  <c r="W1926" i="5"/>
  <c r="V1926" i="5"/>
  <c r="U1926" i="5"/>
  <c r="T1926" i="5"/>
  <c r="AF1926" i="5" s="1"/>
  <c r="S1926" i="5"/>
  <c r="R1926" i="5"/>
  <c r="Q1926" i="5"/>
  <c r="P1926" i="5"/>
  <c r="O1926" i="5"/>
  <c r="N1926" i="5"/>
  <c r="M1926" i="5"/>
  <c r="L1926" i="5"/>
  <c r="K1926" i="5"/>
  <c r="J1926" i="5"/>
  <c r="I1926" i="5"/>
  <c r="H1926" i="5"/>
  <c r="G1926" i="5"/>
  <c r="F1926" i="5"/>
  <c r="E1926" i="5"/>
  <c r="D1926" i="5"/>
  <c r="AE1926" i="5" s="1"/>
  <c r="C1926" i="5"/>
  <c r="B1926" i="5"/>
  <c r="A1926" i="5"/>
  <c r="AD1925" i="5"/>
  <c r="AC1925" i="5"/>
  <c r="AB1925" i="5"/>
  <c r="AA1925" i="5"/>
  <c r="Z1925" i="5"/>
  <c r="Y1925" i="5"/>
  <c r="X1925" i="5"/>
  <c r="W1925" i="5"/>
  <c r="V1925" i="5"/>
  <c r="U1925" i="5"/>
  <c r="S1925" i="5"/>
  <c r="R1925" i="5"/>
  <c r="Q1925" i="5"/>
  <c r="P1925" i="5"/>
  <c r="O1925" i="5"/>
  <c r="N1925" i="5"/>
  <c r="M1925" i="5"/>
  <c r="L1925" i="5"/>
  <c r="K1925" i="5"/>
  <c r="J1925" i="5"/>
  <c r="I1925" i="5"/>
  <c r="H1925" i="5"/>
  <c r="G1925" i="5"/>
  <c r="F1925" i="5"/>
  <c r="E1925" i="5"/>
  <c r="D1925" i="5"/>
  <c r="C1925" i="5"/>
  <c r="B1925" i="5"/>
  <c r="A1925" i="5"/>
  <c r="AE1924" i="5"/>
  <c r="AD1924" i="5"/>
  <c r="AC1924" i="5"/>
  <c r="AB1924" i="5"/>
  <c r="AA1924" i="5"/>
  <c r="Z1924" i="5"/>
  <c r="Y1924" i="5"/>
  <c r="X1924" i="5"/>
  <c r="W1924" i="5"/>
  <c r="V1924" i="5"/>
  <c r="U1924" i="5"/>
  <c r="T1924" i="5"/>
  <c r="AF1924" i="5" s="1"/>
  <c r="S1924" i="5"/>
  <c r="R1924" i="5"/>
  <c r="Q1924" i="5"/>
  <c r="P1924" i="5"/>
  <c r="O1924" i="5"/>
  <c r="N1924" i="5"/>
  <c r="M1924" i="5"/>
  <c r="L1924" i="5"/>
  <c r="K1924" i="5"/>
  <c r="J1924" i="5"/>
  <c r="I1924" i="5"/>
  <c r="H1924" i="5"/>
  <c r="G1924" i="5"/>
  <c r="F1924" i="5"/>
  <c r="E1924" i="5"/>
  <c r="D1924" i="5"/>
  <c r="C1924" i="5"/>
  <c r="B1924" i="5"/>
  <c r="A1924" i="5"/>
  <c r="AD1923" i="5"/>
  <c r="AC1923" i="5"/>
  <c r="AB1923" i="5"/>
  <c r="AA1923" i="5"/>
  <c r="Z1923" i="5"/>
  <c r="Y1923" i="5"/>
  <c r="X1923" i="5"/>
  <c r="W1923" i="5"/>
  <c r="V1923" i="5"/>
  <c r="U1923" i="5"/>
  <c r="S1923" i="5"/>
  <c r="R1923" i="5"/>
  <c r="Q1923" i="5"/>
  <c r="P1923" i="5"/>
  <c r="O1923" i="5"/>
  <c r="N1923" i="5"/>
  <c r="M1923" i="5"/>
  <c r="L1923" i="5"/>
  <c r="K1923" i="5"/>
  <c r="J1923" i="5"/>
  <c r="I1923" i="5"/>
  <c r="H1923" i="5"/>
  <c r="G1923" i="5"/>
  <c r="F1923" i="5"/>
  <c r="E1923" i="5"/>
  <c r="D1923" i="5"/>
  <c r="C1923" i="5"/>
  <c r="B1923" i="5"/>
  <c r="A1923" i="5"/>
  <c r="AD1922" i="5"/>
  <c r="AC1922" i="5"/>
  <c r="AB1922" i="5"/>
  <c r="AA1922" i="5"/>
  <c r="Z1922" i="5"/>
  <c r="Y1922" i="5"/>
  <c r="X1922" i="5"/>
  <c r="W1922" i="5"/>
  <c r="V1922" i="5"/>
  <c r="U1922" i="5"/>
  <c r="S1922" i="5"/>
  <c r="R1922" i="5"/>
  <c r="Q1922" i="5"/>
  <c r="P1922" i="5"/>
  <c r="O1922" i="5"/>
  <c r="N1922" i="5"/>
  <c r="M1922" i="5"/>
  <c r="L1922" i="5"/>
  <c r="K1922" i="5"/>
  <c r="J1922" i="5"/>
  <c r="I1922" i="5"/>
  <c r="H1922" i="5"/>
  <c r="G1922" i="5"/>
  <c r="F1922" i="5"/>
  <c r="E1922" i="5"/>
  <c r="D1922" i="5"/>
  <c r="T1922" i="5" s="1"/>
  <c r="AF1922" i="5" s="1"/>
  <c r="C1922" i="5"/>
  <c r="B1922" i="5"/>
  <c r="A1922" i="5"/>
  <c r="AE1921" i="5"/>
  <c r="AD1921" i="5"/>
  <c r="AC1921" i="5"/>
  <c r="AB1921" i="5"/>
  <c r="AA1921" i="5"/>
  <c r="Z1921" i="5"/>
  <c r="Y1921" i="5"/>
  <c r="X1921" i="5"/>
  <c r="W1921" i="5"/>
  <c r="V1921" i="5"/>
  <c r="U1921" i="5"/>
  <c r="T1921" i="5"/>
  <c r="S1921" i="5"/>
  <c r="R1921" i="5"/>
  <c r="Q1921" i="5"/>
  <c r="P1921" i="5"/>
  <c r="O1921" i="5"/>
  <c r="N1921" i="5"/>
  <c r="M1921" i="5"/>
  <c r="L1921" i="5"/>
  <c r="K1921" i="5"/>
  <c r="J1921" i="5"/>
  <c r="I1921" i="5"/>
  <c r="H1921" i="5"/>
  <c r="G1921" i="5"/>
  <c r="F1921" i="5"/>
  <c r="E1921" i="5"/>
  <c r="D1921" i="5"/>
  <c r="C1921" i="5"/>
  <c r="B1921" i="5"/>
  <c r="A1921" i="5"/>
  <c r="AD1920" i="5"/>
  <c r="AC1920" i="5"/>
  <c r="AB1920" i="5"/>
  <c r="AA1920" i="5"/>
  <c r="Z1920" i="5"/>
  <c r="Y1920" i="5"/>
  <c r="X1920" i="5"/>
  <c r="W1920" i="5"/>
  <c r="V1920" i="5"/>
  <c r="U1920" i="5"/>
  <c r="S1920" i="5"/>
  <c r="R1920" i="5"/>
  <c r="Q1920" i="5"/>
  <c r="P1920" i="5"/>
  <c r="O1920" i="5"/>
  <c r="N1920" i="5"/>
  <c r="M1920" i="5"/>
  <c r="L1920" i="5"/>
  <c r="K1920" i="5"/>
  <c r="J1920" i="5"/>
  <c r="I1920" i="5"/>
  <c r="H1920" i="5"/>
  <c r="G1920" i="5"/>
  <c r="F1920" i="5"/>
  <c r="E1920" i="5"/>
  <c r="D1920" i="5"/>
  <c r="C1920" i="5"/>
  <c r="B1920" i="5"/>
  <c r="A1920" i="5"/>
  <c r="AE1919" i="5"/>
  <c r="AD1919" i="5"/>
  <c r="AC1919" i="5"/>
  <c r="AB1919" i="5"/>
  <c r="AA1919" i="5"/>
  <c r="Z1919" i="5"/>
  <c r="Y1919" i="5"/>
  <c r="X1919" i="5"/>
  <c r="W1919" i="5"/>
  <c r="V1919" i="5"/>
  <c r="U1919" i="5"/>
  <c r="S1919" i="5"/>
  <c r="R1919" i="5"/>
  <c r="Q1919" i="5"/>
  <c r="P1919" i="5"/>
  <c r="O1919" i="5"/>
  <c r="N1919" i="5"/>
  <c r="M1919" i="5"/>
  <c r="L1919" i="5"/>
  <c r="K1919" i="5"/>
  <c r="J1919" i="5"/>
  <c r="I1919" i="5"/>
  <c r="H1919" i="5"/>
  <c r="G1919" i="5"/>
  <c r="F1919" i="5"/>
  <c r="E1919" i="5"/>
  <c r="D1919" i="5"/>
  <c r="T1919" i="5" s="1"/>
  <c r="AF1919" i="5" s="1"/>
  <c r="C1919" i="5"/>
  <c r="B1919" i="5"/>
  <c r="A1919" i="5"/>
  <c r="AE1918" i="5"/>
  <c r="AD1918" i="5"/>
  <c r="AC1918" i="5"/>
  <c r="AB1918" i="5"/>
  <c r="AA1918" i="5"/>
  <c r="Z1918" i="5"/>
  <c r="Y1918" i="5"/>
  <c r="X1918" i="5"/>
  <c r="W1918" i="5"/>
  <c r="V1918" i="5"/>
  <c r="U1918" i="5"/>
  <c r="T1918" i="5"/>
  <c r="AF1918" i="5" s="1"/>
  <c r="S1918" i="5"/>
  <c r="R1918" i="5"/>
  <c r="Q1918" i="5"/>
  <c r="P1918" i="5"/>
  <c r="O1918" i="5"/>
  <c r="N1918" i="5"/>
  <c r="M1918" i="5"/>
  <c r="L1918" i="5"/>
  <c r="K1918" i="5"/>
  <c r="J1918" i="5"/>
  <c r="I1918" i="5"/>
  <c r="H1918" i="5"/>
  <c r="G1918" i="5"/>
  <c r="F1918" i="5"/>
  <c r="E1918" i="5"/>
  <c r="D1918" i="5"/>
  <c r="C1918" i="5"/>
  <c r="B1918" i="5"/>
  <c r="A1918" i="5"/>
  <c r="AD1917" i="5"/>
  <c r="AC1917" i="5"/>
  <c r="AB1917" i="5"/>
  <c r="AA1917" i="5"/>
  <c r="Z1917" i="5"/>
  <c r="Y1917" i="5"/>
  <c r="X1917" i="5"/>
  <c r="W1917" i="5"/>
  <c r="V1917" i="5"/>
  <c r="U1917" i="5"/>
  <c r="T1917" i="5"/>
  <c r="AF1917" i="5" s="1"/>
  <c r="S1917" i="5"/>
  <c r="R1917" i="5"/>
  <c r="Q1917" i="5"/>
  <c r="P1917" i="5"/>
  <c r="O1917" i="5"/>
  <c r="N1917" i="5"/>
  <c r="M1917" i="5"/>
  <c r="L1917" i="5"/>
  <c r="K1917" i="5"/>
  <c r="J1917" i="5"/>
  <c r="I1917" i="5"/>
  <c r="H1917" i="5"/>
  <c r="G1917" i="5"/>
  <c r="F1917" i="5"/>
  <c r="E1917" i="5"/>
  <c r="D1917" i="5"/>
  <c r="AE1917" i="5" s="1"/>
  <c r="C1917" i="5"/>
  <c r="B1917" i="5"/>
  <c r="A1917" i="5"/>
  <c r="AD1916" i="5"/>
  <c r="AC1916" i="5"/>
  <c r="AB1916" i="5"/>
  <c r="AA1916" i="5"/>
  <c r="Z1916" i="5"/>
  <c r="Y1916" i="5"/>
  <c r="X1916" i="5"/>
  <c r="W1916" i="5"/>
  <c r="V1916" i="5"/>
  <c r="U1916" i="5"/>
  <c r="S1916" i="5"/>
  <c r="R1916" i="5"/>
  <c r="Q1916" i="5"/>
  <c r="P1916" i="5"/>
  <c r="O1916" i="5"/>
  <c r="N1916" i="5"/>
  <c r="M1916" i="5"/>
  <c r="L1916" i="5"/>
  <c r="K1916" i="5"/>
  <c r="J1916" i="5"/>
  <c r="I1916" i="5"/>
  <c r="H1916" i="5"/>
  <c r="G1916" i="5"/>
  <c r="F1916" i="5"/>
  <c r="E1916" i="5"/>
  <c r="D1916" i="5"/>
  <c r="C1916" i="5"/>
  <c r="B1916" i="5"/>
  <c r="A1916" i="5"/>
  <c r="AE1915" i="5"/>
  <c r="AD1915" i="5"/>
  <c r="AC1915" i="5"/>
  <c r="AB1915" i="5"/>
  <c r="AA1915" i="5"/>
  <c r="Z1915" i="5"/>
  <c r="Y1915" i="5"/>
  <c r="X1915" i="5"/>
  <c r="W1915" i="5"/>
  <c r="V1915" i="5"/>
  <c r="U1915" i="5"/>
  <c r="T1915" i="5"/>
  <c r="AF1915" i="5" s="1"/>
  <c r="S1915" i="5"/>
  <c r="R1915" i="5"/>
  <c r="Q1915" i="5"/>
  <c r="P1915" i="5"/>
  <c r="O1915" i="5"/>
  <c r="N1915" i="5"/>
  <c r="M1915" i="5"/>
  <c r="L1915" i="5"/>
  <c r="K1915" i="5"/>
  <c r="J1915" i="5"/>
  <c r="I1915" i="5"/>
  <c r="H1915" i="5"/>
  <c r="G1915" i="5"/>
  <c r="F1915" i="5"/>
  <c r="E1915" i="5"/>
  <c r="D1915" i="5"/>
  <c r="C1915" i="5"/>
  <c r="B1915" i="5"/>
  <c r="A1915" i="5"/>
  <c r="AF1914" i="5"/>
  <c r="AD1914" i="5"/>
  <c r="AC1914" i="5"/>
  <c r="AB1914" i="5"/>
  <c r="AA1914" i="5"/>
  <c r="Z1914" i="5"/>
  <c r="Y1914" i="5"/>
  <c r="X1914" i="5"/>
  <c r="W1914" i="5"/>
  <c r="V1914" i="5"/>
  <c r="U1914" i="5"/>
  <c r="T1914" i="5"/>
  <c r="S1914" i="5"/>
  <c r="R1914" i="5"/>
  <c r="Q1914" i="5"/>
  <c r="P1914" i="5"/>
  <c r="O1914" i="5"/>
  <c r="N1914" i="5"/>
  <c r="M1914" i="5"/>
  <c r="L1914" i="5"/>
  <c r="K1914" i="5"/>
  <c r="J1914" i="5"/>
  <c r="I1914" i="5"/>
  <c r="H1914" i="5"/>
  <c r="G1914" i="5"/>
  <c r="F1914" i="5"/>
  <c r="E1914" i="5"/>
  <c r="D1914" i="5"/>
  <c r="AE1914" i="5" s="1"/>
  <c r="C1914" i="5"/>
  <c r="B1914" i="5"/>
  <c r="A1914" i="5"/>
  <c r="AD1913" i="5"/>
  <c r="AC1913" i="5"/>
  <c r="AB1913" i="5"/>
  <c r="AA1913" i="5"/>
  <c r="Z1913" i="5"/>
  <c r="Y1913" i="5"/>
  <c r="X1913" i="5"/>
  <c r="W1913" i="5"/>
  <c r="V1913" i="5"/>
  <c r="U1913" i="5"/>
  <c r="S1913" i="5"/>
  <c r="R1913" i="5"/>
  <c r="Q1913" i="5"/>
  <c r="P1913" i="5"/>
  <c r="O1913" i="5"/>
  <c r="N1913" i="5"/>
  <c r="M1913" i="5"/>
  <c r="L1913" i="5"/>
  <c r="K1913" i="5"/>
  <c r="J1913" i="5"/>
  <c r="I1913" i="5"/>
  <c r="H1913" i="5"/>
  <c r="G1913" i="5"/>
  <c r="F1913" i="5"/>
  <c r="E1913" i="5"/>
  <c r="D1913" i="5"/>
  <c r="C1913" i="5"/>
  <c r="B1913" i="5"/>
  <c r="A1913" i="5"/>
  <c r="AE1912" i="5"/>
  <c r="AD1912" i="5"/>
  <c r="AC1912" i="5"/>
  <c r="AB1912" i="5"/>
  <c r="AA1912" i="5"/>
  <c r="Z1912" i="5"/>
  <c r="Y1912" i="5"/>
  <c r="X1912" i="5"/>
  <c r="W1912" i="5"/>
  <c r="V1912" i="5"/>
  <c r="U1912" i="5"/>
  <c r="T1912" i="5"/>
  <c r="AF1912" i="5" s="1"/>
  <c r="S1912" i="5"/>
  <c r="R1912" i="5"/>
  <c r="Q1912" i="5"/>
  <c r="P1912" i="5"/>
  <c r="O1912" i="5"/>
  <c r="N1912" i="5"/>
  <c r="M1912" i="5"/>
  <c r="L1912" i="5"/>
  <c r="K1912" i="5"/>
  <c r="J1912" i="5"/>
  <c r="I1912" i="5"/>
  <c r="H1912" i="5"/>
  <c r="G1912" i="5"/>
  <c r="F1912" i="5"/>
  <c r="E1912" i="5"/>
  <c r="D1912" i="5"/>
  <c r="C1912" i="5"/>
  <c r="B1912" i="5"/>
  <c r="A1912" i="5"/>
  <c r="AD1911" i="5"/>
  <c r="AC1911" i="5"/>
  <c r="AB1911" i="5"/>
  <c r="AA1911" i="5"/>
  <c r="Z1911" i="5"/>
  <c r="Y1911" i="5"/>
  <c r="X1911" i="5"/>
  <c r="W1911" i="5"/>
  <c r="V1911" i="5"/>
  <c r="U1911" i="5"/>
  <c r="S1911" i="5"/>
  <c r="R1911" i="5"/>
  <c r="Q1911" i="5"/>
  <c r="P1911" i="5"/>
  <c r="O1911" i="5"/>
  <c r="N1911" i="5"/>
  <c r="M1911" i="5"/>
  <c r="L1911" i="5"/>
  <c r="K1911" i="5"/>
  <c r="J1911" i="5"/>
  <c r="I1911" i="5"/>
  <c r="H1911" i="5"/>
  <c r="G1911" i="5"/>
  <c r="F1911" i="5"/>
  <c r="E1911" i="5"/>
  <c r="D1911" i="5"/>
  <c r="C1911" i="5"/>
  <c r="B1911" i="5"/>
  <c r="A1911" i="5"/>
  <c r="AD1910" i="5"/>
  <c r="AC1910" i="5"/>
  <c r="AB1910" i="5"/>
  <c r="AA1910" i="5"/>
  <c r="Z1910" i="5"/>
  <c r="Y1910" i="5"/>
  <c r="X1910" i="5"/>
  <c r="W1910" i="5"/>
  <c r="V1910" i="5"/>
  <c r="U1910" i="5"/>
  <c r="S1910" i="5"/>
  <c r="R1910" i="5"/>
  <c r="Q1910" i="5"/>
  <c r="P1910" i="5"/>
  <c r="O1910" i="5"/>
  <c r="N1910" i="5"/>
  <c r="M1910" i="5"/>
  <c r="L1910" i="5"/>
  <c r="K1910" i="5"/>
  <c r="J1910" i="5"/>
  <c r="I1910" i="5"/>
  <c r="H1910" i="5"/>
  <c r="G1910" i="5"/>
  <c r="F1910" i="5"/>
  <c r="E1910" i="5"/>
  <c r="D1910" i="5"/>
  <c r="T1910" i="5" s="1"/>
  <c r="AF1910" i="5" s="1"/>
  <c r="C1910" i="5"/>
  <c r="B1910" i="5"/>
  <c r="A1910" i="5"/>
  <c r="AE1909" i="5"/>
  <c r="AD1909" i="5"/>
  <c r="AC1909" i="5"/>
  <c r="AB1909" i="5"/>
  <c r="AA1909" i="5"/>
  <c r="Z1909" i="5"/>
  <c r="Y1909" i="5"/>
  <c r="X1909" i="5"/>
  <c r="W1909" i="5"/>
  <c r="V1909" i="5"/>
  <c r="U1909" i="5"/>
  <c r="T1909" i="5"/>
  <c r="S1909" i="5"/>
  <c r="R1909" i="5"/>
  <c r="Q1909" i="5"/>
  <c r="P1909" i="5"/>
  <c r="O1909" i="5"/>
  <c r="N1909" i="5"/>
  <c r="M1909" i="5"/>
  <c r="L1909" i="5"/>
  <c r="K1909" i="5"/>
  <c r="J1909" i="5"/>
  <c r="I1909" i="5"/>
  <c r="H1909" i="5"/>
  <c r="G1909" i="5"/>
  <c r="F1909" i="5"/>
  <c r="E1909" i="5"/>
  <c r="D1909" i="5"/>
  <c r="C1909" i="5"/>
  <c r="B1909" i="5"/>
  <c r="A1909" i="5"/>
  <c r="AD1908" i="5"/>
  <c r="AC1908" i="5"/>
  <c r="AB1908" i="5"/>
  <c r="AA1908" i="5"/>
  <c r="Z1908" i="5"/>
  <c r="Y1908" i="5"/>
  <c r="X1908" i="5"/>
  <c r="W1908" i="5"/>
  <c r="V1908" i="5"/>
  <c r="U1908" i="5"/>
  <c r="S1908" i="5"/>
  <c r="R1908" i="5"/>
  <c r="Q1908" i="5"/>
  <c r="P1908" i="5"/>
  <c r="O1908" i="5"/>
  <c r="N1908" i="5"/>
  <c r="M1908" i="5"/>
  <c r="L1908" i="5"/>
  <c r="K1908" i="5"/>
  <c r="J1908" i="5"/>
  <c r="I1908" i="5"/>
  <c r="H1908" i="5"/>
  <c r="G1908" i="5"/>
  <c r="F1908" i="5"/>
  <c r="E1908" i="5"/>
  <c r="D1908" i="5"/>
  <c r="C1908" i="5"/>
  <c r="B1908" i="5"/>
  <c r="A1908" i="5"/>
  <c r="AD1907" i="5"/>
  <c r="AC1907" i="5"/>
  <c r="AB1907" i="5"/>
  <c r="AA1907" i="5"/>
  <c r="Z1907" i="5"/>
  <c r="Y1907" i="5"/>
  <c r="X1907" i="5"/>
  <c r="W1907" i="5"/>
  <c r="V1907" i="5"/>
  <c r="U1907" i="5"/>
  <c r="S1907" i="5"/>
  <c r="R1907" i="5"/>
  <c r="Q1907" i="5"/>
  <c r="P1907" i="5"/>
  <c r="O1907" i="5"/>
  <c r="N1907" i="5"/>
  <c r="M1907" i="5"/>
  <c r="L1907" i="5"/>
  <c r="K1907" i="5"/>
  <c r="J1907" i="5"/>
  <c r="I1907" i="5"/>
  <c r="H1907" i="5"/>
  <c r="G1907" i="5"/>
  <c r="F1907" i="5"/>
  <c r="E1907" i="5"/>
  <c r="D1907" i="5"/>
  <c r="C1907" i="5"/>
  <c r="B1907" i="5"/>
  <c r="A1907" i="5"/>
  <c r="AE1906" i="5"/>
  <c r="AD1906" i="5"/>
  <c r="AC1906" i="5"/>
  <c r="AB1906" i="5"/>
  <c r="AA1906" i="5"/>
  <c r="Z1906" i="5"/>
  <c r="Y1906" i="5"/>
  <c r="X1906" i="5"/>
  <c r="W1906" i="5"/>
  <c r="V1906" i="5"/>
  <c r="U1906" i="5"/>
  <c r="T1906" i="5"/>
  <c r="S1906" i="5"/>
  <c r="R1906" i="5"/>
  <c r="Q1906" i="5"/>
  <c r="P1906" i="5"/>
  <c r="O1906" i="5"/>
  <c r="N1906" i="5"/>
  <c r="M1906" i="5"/>
  <c r="L1906" i="5"/>
  <c r="K1906" i="5"/>
  <c r="J1906" i="5"/>
  <c r="I1906" i="5"/>
  <c r="H1906" i="5"/>
  <c r="G1906" i="5"/>
  <c r="F1906" i="5"/>
  <c r="E1906" i="5"/>
  <c r="D1906" i="5"/>
  <c r="C1906" i="5"/>
  <c r="B1906" i="5"/>
  <c r="A1906" i="5"/>
  <c r="AF1905" i="5"/>
  <c r="AD1905" i="5"/>
  <c r="AC1905" i="5"/>
  <c r="AB1905" i="5"/>
  <c r="AA1905" i="5"/>
  <c r="Z1905" i="5"/>
  <c r="Y1905" i="5"/>
  <c r="X1905" i="5"/>
  <c r="W1905" i="5"/>
  <c r="V1905" i="5"/>
  <c r="U1905" i="5"/>
  <c r="T1905" i="5"/>
  <c r="S1905" i="5"/>
  <c r="R1905" i="5"/>
  <c r="Q1905" i="5"/>
  <c r="P1905" i="5"/>
  <c r="O1905" i="5"/>
  <c r="N1905" i="5"/>
  <c r="M1905" i="5"/>
  <c r="L1905" i="5"/>
  <c r="K1905" i="5"/>
  <c r="J1905" i="5"/>
  <c r="I1905" i="5"/>
  <c r="H1905" i="5"/>
  <c r="G1905" i="5"/>
  <c r="F1905" i="5"/>
  <c r="E1905" i="5"/>
  <c r="D1905" i="5"/>
  <c r="AE1905" i="5" s="1"/>
  <c r="C1905" i="5"/>
  <c r="B1905" i="5"/>
  <c r="A1905" i="5"/>
  <c r="AD1904" i="5"/>
  <c r="AC1904" i="5"/>
  <c r="AB1904" i="5"/>
  <c r="AA1904" i="5"/>
  <c r="Z1904" i="5"/>
  <c r="Y1904" i="5"/>
  <c r="X1904" i="5"/>
  <c r="W1904" i="5"/>
  <c r="V1904" i="5"/>
  <c r="U1904" i="5"/>
  <c r="S1904" i="5"/>
  <c r="R1904" i="5"/>
  <c r="Q1904" i="5"/>
  <c r="P1904" i="5"/>
  <c r="O1904" i="5"/>
  <c r="N1904" i="5"/>
  <c r="M1904" i="5"/>
  <c r="L1904" i="5"/>
  <c r="K1904" i="5"/>
  <c r="J1904" i="5"/>
  <c r="I1904" i="5"/>
  <c r="H1904" i="5"/>
  <c r="G1904" i="5"/>
  <c r="F1904" i="5"/>
  <c r="E1904" i="5"/>
  <c r="D1904" i="5"/>
  <c r="C1904" i="5"/>
  <c r="B1904" i="5"/>
  <c r="A1904" i="5"/>
  <c r="AE1903" i="5"/>
  <c r="AD1903" i="5"/>
  <c r="AC1903" i="5"/>
  <c r="AB1903" i="5"/>
  <c r="AA1903" i="5"/>
  <c r="Z1903" i="5"/>
  <c r="Y1903" i="5"/>
  <c r="X1903" i="5"/>
  <c r="W1903" i="5"/>
  <c r="V1903" i="5"/>
  <c r="U1903" i="5"/>
  <c r="T1903" i="5"/>
  <c r="AF1903" i="5" s="1"/>
  <c r="S1903" i="5"/>
  <c r="R1903" i="5"/>
  <c r="Q1903" i="5"/>
  <c r="P1903" i="5"/>
  <c r="O1903" i="5"/>
  <c r="N1903" i="5"/>
  <c r="M1903" i="5"/>
  <c r="L1903" i="5"/>
  <c r="K1903" i="5"/>
  <c r="J1903" i="5"/>
  <c r="I1903" i="5"/>
  <c r="H1903" i="5"/>
  <c r="G1903" i="5"/>
  <c r="F1903" i="5"/>
  <c r="E1903" i="5"/>
  <c r="D1903" i="5"/>
  <c r="C1903" i="5"/>
  <c r="B1903" i="5"/>
  <c r="A1903" i="5"/>
  <c r="AD1902" i="5"/>
  <c r="AC1902" i="5"/>
  <c r="AB1902" i="5"/>
  <c r="AA1902" i="5"/>
  <c r="Z1902" i="5"/>
  <c r="Y1902" i="5"/>
  <c r="X1902" i="5"/>
  <c r="W1902" i="5"/>
  <c r="V1902" i="5"/>
  <c r="U1902" i="5"/>
  <c r="T1902" i="5"/>
  <c r="AF1902" i="5" s="1"/>
  <c r="S1902" i="5"/>
  <c r="R1902" i="5"/>
  <c r="Q1902" i="5"/>
  <c r="P1902" i="5"/>
  <c r="O1902" i="5"/>
  <c r="N1902" i="5"/>
  <c r="M1902" i="5"/>
  <c r="L1902" i="5"/>
  <c r="K1902" i="5"/>
  <c r="J1902" i="5"/>
  <c r="I1902" i="5"/>
  <c r="H1902" i="5"/>
  <c r="G1902" i="5"/>
  <c r="F1902" i="5"/>
  <c r="E1902" i="5"/>
  <c r="D1902" i="5"/>
  <c r="AE1902" i="5" s="1"/>
  <c r="C1902" i="5"/>
  <c r="B1902" i="5"/>
  <c r="A1902" i="5"/>
  <c r="AD1901" i="5"/>
  <c r="AC1901" i="5"/>
  <c r="AB1901" i="5"/>
  <c r="AA1901" i="5"/>
  <c r="Z1901" i="5"/>
  <c r="Y1901" i="5"/>
  <c r="X1901" i="5"/>
  <c r="W1901" i="5"/>
  <c r="V1901" i="5"/>
  <c r="U1901" i="5"/>
  <c r="S1901" i="5"/>
  <c r="R1901" i="5"/>
  <c r="Q1901" i="5"/>
  <c r="P1901" i="5"/>
  <c r="O1901" i="5"/>
  <c r="N1901" i="5"/>
  <c r="M1901" i="5"/>
  <c r="L1901" i="5"/>
  <c r="K1901" i="5"/>
  <c r="J1901" i="5"/>
  <c r="I1901" i="5"/>
  <c r="H1901" i="5"/>
  <c r="G1901" i="5"/>
  <c r="F1901" i="5"/>
  <c r="E1901" i="5"/>
  <c r="D1901" i="5"/>
  <c r="C1901" i="5"/>
  <c r="B1901" i="5"/>
  <c r="A1901" i="5"/>
  <c r="AE1900" i="5"/>
  <c r="AD1900" i="5"/>
  <c r="AC1900" i="5"/>
  <c r="AB1900" i="5"/>
  <c r="AA1900" i="5"/>
  <c r="Z1900" i="5"/>
  <c r="Y1900" i="5"/>
  <c r="X1900" i="5"/>
  <c r="W1900" i="5"/>
  <c r="V1900" i="5"/>
  <c r="U1900" i="5"/>
  <c r="T1900" i="5"/>
  <c r="AF1900" i="5" s="1"/>
  <c r="S1900" i="5"/>
  <c r="R1900" i="5"/>
  <c r="Q1900" i="5"/>
  <c r="P1900" i="5"/>
  <c r="O1900" i="5"/>
  <c r="N1900" i="5"/>
  <c r="M1900" i="5"/>
  <c r="L1900" i="5"/>
  <c r="K1900" i="5"/>
  <c r="J1900" i="5"/>
  <c r="I1900" i="5"/>
  <c r="H1900" i="5"/>
  <c r="G1900" i="5"/>
  <c r="F1900" i="5"/>
  <c r="E1900" i="5"/>
  <c r="D1900" i="5"/>
  <c r="C1900" i="5"/>
  <c r="B1900" i="5"/>
  <c r="A1900" i="5"/>
  <c r="AD1899" i="5"/>
  <c r="AC1899" i="5"/>
  <c r="AB1899" i="5"/>
  <c r="AA1899" i="5"/>
  <c r="Z1899" i="5"/>
  <c r="Y1899" i="5"/>
  <c r="X1899" i="5"/>
  <c r="W1899" i="5"/>
  <c r="V1899" i="5"/>
  <c r="U1899" i="5"/>
  <c r="S1899" i="5"/>
  <c r="R1899" i="5"/>
  <c r="Q1899" i="5"/>
  <c r="P1899" i="5"/>
  <c r="O1899" i="5"/>
  <c r="N1899" i="5"/>
  <c r="M1899" i="5"/>
  <c r="L1899" i="5"/>
  <c r="K1899" i="5"/>
  <c r="J1899" i="5"/>
  <c r="I1899" i="5"/>
  <c r="H1899" i="5"/>
  <c r="G1899" i="5"/>
  <c r="F1899" i="5"/>
  <c r="E1899" i="5"/>
  <c r="D1899" i="5"/>
  <c r="C1899" i="5"/>
  <c r="B1899" i="5"/>
  <c r="A1899" i="5"/>
  <c r="AD1898" i="5"/>
  <c r="AC1898" i="5"/>
  <c r="AB1898" i="5"/>
  <c r="AA1898" i="5"/>
  <c r="Z1898" i="5"/>
  <c r="Y1898" i="5"/>
  <c r="X1898" i="5"/>
  <c r="W1898" i="5"/>
  <c r="V1898" i="5"/>
  <c r="U1898" i="5"/>
  <c r="S1898" i="5"/>
  <c r="R1898" i="5"/>
  <c r="Q1898" i="5"/>
  <c r="P1898" i="5"/>
  <c r="O1898" i="5"/>
  <c r="N1898" i="5"/>
  <c r="M1898" i="5"/>
  <c r="L1898" i="5"/>
  <c r="K1898" i="5"/>
  <c r="J1898" i="5"/>
  <c r="I1898" i="5"/>
  <c r="H1898" i="5"/>
  <c r="G1898" i="5"/>
  <c r="F1898" i="5"/>
  <c r="E1898" i="5"/>
  <c r="D1898" i="5"/>
  <c r="T1898" i="5" s="1"/>
  <c r="AF1898" i="5" s="1"/>
  <c r="C1898" i="5"/>
  <c r="B1898" i="5"/>
  <c r="A1898" i="5"/>
  <c r="AE1897" i="5"/>
  <c r="AD1897" i="5"/>
  <c r="AC1897" i="5"/>
  <c r="AB1897" i="5"/>
  <c r="AA1897" i="5"/>
  <c r="Z1897" i="5"/>
  <c r="Y1897" i="5"/>
  <c r="X1897" i="5"/>
  <c r="W1897" i="5"/>
  <c r="V1897" i="5"/>
  <c r="U1897" i="5"/>
  <c r="T1897" i="5"/>
  <c r="S1897" i="5"/>
  <c r="R1897" i="5"/>
  <c r="Q1897" i="5"/>
  <c r="P1897" i="5"/>
  <c r="O1897" i="5"/>
  <c r="N1897" i="5"/>
  <c r="M1897" i="5"/>
  <c r="L1897" i="5"/>
  <c r="K1897" i="5"/>
  <c r="J1897" i="5"/>
  <c r="I1897" i="5"/>
  <c r="H1897" i="5"/>
  <c r="G1897" i="5"/>
  <c r="F1897" i="5"/>
  <c r="E1897" i="5"/>
  <c r="D1897" i="5"/>
  <c r="C1897" i="5"/>
  <c r="B1897" i="5"/>
  <c r="A1897" i="5"/>
  <c r="AD1896" i="5"/>
  <c r="AC1896" i="5"/>
  <c r="AB1896" i="5"/>
  <c r="AA1896" i="5"/>
  <c r="Z1896" i="5"/>
  <c r="Y1896" i="5"/>
  <c r="X1896" i="5"/>
  <c r="W1896" i="5"/>
  <c r="V1896" i="5"/>
  <c r="U1896" i="5"/>
  <c r="S1896" i="5"/>
  <c r="R1896" i="5"/>
  <c r="Q1896" i="5"/>
  <c r="P1896" i="5"/>
  <c r="O1896" i="5"/>
  <c r="N1896" i="5"/>
  <c r="M1896" i="5"/>
  <c r="L1896" i="5"/>
  <c r="K1896" i="5"/>
  <c r="J1896" i="5"/>
  <c r="I1896" i="5"/>
  <c r="H1896" i="5"/>
  <c r="G1896" i="5"/>
  <c r="F1896" i="5"/>
  <c r="E1896" i="5"/>
  <c r="D1896" i="5"/>
  <c r="C1896" i="5"/>
  <c r="B1896" i="5"/>
  <c r="A1896" i="5"/>
  <c r="AE1895" i="5"/>
  <c r="AD1895" i="5"/>
  <c r="AC1895" i="5"/>
  <c r="AB1895" i="5"/>
  <c r="AA1895" i="5"/>
  <c r="Z1895" i="5"/>
  <c r="Y1895" i="5"/>
  <c r="X1895" i="5"/>
  <c r="W1895" i="5"/>
  <c r="V1895" i="5"/>
  <c r="U1895" i="5"/>
  <c r="S1895" i="5"/>
  <c r="R1895" i="5"/>
  <c r="Q1895" i="5"/>
  <c r="P1895" i="5"/>
  <c r="O1895" i="5"/>
  <c r="N1895" i="5"/>
  <c r="M1895" i="5"/>
  <c r="L1895" i="5"/>
  <c r="K1895" i="5"/>
  <c r="J1895" i="5"/>
  <c r="I1895" i="5"/>
  <c r="H1895" i="5"/>
  <c r="G1895" i="5"/>
  <c r="F1895" i="5"/>
  <c r="E1895" i="5"/>
  <c r="D1895" i="5"/>
  <c r="T1895" i="5" s="1"/>
  <c r="AF1895" i="5" s="1"/>
  <c r="C1895" i="5"/>
  <c r="B1895" i="5"/>
  <c r="A1895" i="5"/>
  <c r="AE1894" i="5"/>
  <c r="AD1894" i="5"/>
  <c r="AC1894" i="5"/>
  <c r="AB1894" i="5"/>
  <c r="AA1894" i="5"/>
  <c r="Z1894" i="5"/>
  <c r="Y1894" i="5"/>
  <c r="X1894" i="5"/>
  <c r="W1894" i="5"/>
  <c r="V1894" i="5"/>
  <c r="U1894" i="5"/>
  <c r="T1894" i="5"/>
  <c r="S1894" i="5"/>
  <c r="R1894" i="5"/>
  <c r="Q1894" i="5"/>
  <c r="P1894" i="5"/>
  <c r="O1894" i="5"/>
  <c r="N1894" i="5"/>
  <c r="M1894" i="5"/>
  <c r="L1894" i="5"/>
  <c r="K1894" i="5"/>
  <c r="J1894" i="5"/>
  <c r="I1894" i="5"/>
  <c r="H1894" i="5"/>
  <c r="G1894" i="5"/>
  <c r="F1894" i="5"/>
  <c r="E1894" i="5"/>
  <c r="D1894" i="5"/>
  <c r="C1894" i="5"/>
  <c r="B1894" i="5"/>
  <c r="A1894" i="5"/>
  <c r="AF1893" i="5"/>
  <c r="AD1893" i="5"/>
  <c r="AC1893" i="5"/>
  <c r="AB1893" i="5"/>
  <c r="AA1893" i="5"/>
  <c r="Z1893" i="5"/>
  <c r="Y1893" i="5"/>
  <c r="X1893" i="5"/>
  <c r="W1893" i="5"/>
  <c r="V1893" i="5"/>
  <c r="U1893" i="5"/>
  <c r="T1893" i="5"/>
  <c r="S1893" i="5"/>
  <c r="R1893" i="5"/>
  <c r="Q1893" i="5"/>
  <c r="P1893" i="5"/>
  <c r="O1893" i="5"/>
  <c r="N1893" i="5"/>
  <c r="M1893" i="5"/>
  <c r="L1893" i="5"/>
  <c r="K1893" i="5"/>
  <c r="J1893" i="5"/>
  <c r="I1893" i="5"/>
  <c r="H1893" i="5"/>
  <c r="G1893" i="5"/>
  <c r="F1893" i="5"/>
  <c r="E1893" i="5"/>
  <c r="D1893" i="5"/>
  <c r="AE1893" i="5" s="1"/>
  <c r="C1893" i="5"/>
  <c r="B1893" i="5"/>
  <c r="A1893" i="5"/>
  <c r="AD1892" i="5"/>
  <c r="AC1892" i="5"/>
  <c r="AB1892" i="5"/>
  <c r="AA1892" i="5"/>
  <c r="Z1892" i="5"/>
  <c r="Y1892" i="5"/>
  <c r="X1892" i="5"/>
  <c r="W1892" i="5"/>
  <c r="V1892" i="5"/>
  <c r="U1892" i="5"/>
  <c r="S1892" i="5"/>
  <c r="R1892" i="5"/>
  <c r="Q1892" i="5"/>
  <c r="P1892" i="5"/>
  <c r="O1892" i="5"/>
  <c r="N1892" i="5"/>
  <c r="M1892" i="5"/>
  <c r="L1892" i="5"/>
  <c r="K1892" i="5"/>
  <c r="J1892" i="5"/>
  <c r="I1892" i="5"/>
  <c r="H1892" i="5"/>
  <c r="G1892" i="5"/>
  <c r="F1892" i="5"/>
  <c r="E1892" i="5"/>
  <c r="D1892" i="5"/>
  <c r="C1892" i="5"/>
  <c r="B1892" i="5"/>
  <c r="A1892" i="5"/>
  <c r="AE1891" i="5"/>
  <c r="AD1891" i="5"/>
  <c r="AC1891" i="5"/>
  <c r="AB1891" i="5"/>
  <c r="AA1891" i="5"/>
  <c r="Z1891" i="5"/>
  <c r="Y1891" i="5"/>
  <c r="X1891" i="5"/>
  <c r="W1891" i="5"/>
  <c r="V1891" i="5"/>
  <c r="U1891" i="5"/>
  <c r="T1891" i="5"/>
  <c r="AF1891" i="5" s="1"/>
  <c r="S1891" i="5"/>
  <c r="R1891" i="5"/>
  <c r="Q1891" i="5"/>
  <c r="P1891" i="5"/>
  <c r="O1891" i="5"/>
  <c r="N1891" i="5"/>
  <c r="M1891" i="5"/>
  <c r="L1891" i="5"/>
  <c r="K1891" i="5"/>
  <c r="J1891" i="5"/>
  <c r="I1891" i="5"/>
  <c r="H1891" i="5"/>
  <c r="G1891" i="5"/>
  <c r="F1891" i="5"/>
  <c r="E1891" i="5"/>
  <c r="D1891" i="5"/>
  <c r="C1891" i="5"/>
  <c r="B1891" i="5"/>
  <c r="A1891" i="5"/>
  <c r="AD1890" i="5"/>
  <c r="AC1890" i="5"/>
  <c r="AB1890" i="5"/>
  <c r="AA1890" i="5"/>
  <c r="Z1890" i="5"/>
  <c r="Y1890" i="5"/>
  <c r="X1890" i="5"/>
  <c r="W1890" i="5"/>
  <c r="V1890" i="5"/>
  <c r="U1890" i="5"/>
  <c r="S1890" i="5"/>
  <c r="R1890" i="5"/>
  <c r="Q1890" i="5"/>
  <c r="P1890" i="5"/>
  <c r="O1890" i="5"/>
  <c r="N1890" i="5"/>
  <c r="M1890" i="5"/>
  <c r="L1890" i="5"/>
  <c r="K1890" i="5"/>
  <c r="J1890" i="5"/>
  <c r="I1890" i="5"/>
  <c r="H1890" i="5"/>
  <c r="G1890" i="5"/>
  <c r="F1890" i="5"/>
  <c r="E1890" i="5"/>
  <c r="D1890" i="5"/>
  <c r="C1890" i="5"/>
  <c r="B1890" i="5"/>
  <c r="A1890" i="5"/>
  <c r="AD1889" i="5"/>
  <c r="AC1889" i="5"/>
  <c r="AB1889" i="5"/>
  <c r="AA1889" i="5"/>
  <c r="Z1889" i="5"/>
  <c r="Y1889" i="5"/>
  <c r="X1889" i="5"/>
  <c r="W1889" i="5"/>
  <c r="V1889" i="5"/>
  <c r="U1889" i="5"/>
  <c r="S1889" i="5"/>
  <c r="R1889" i="5"/>
  <c r="Q1889" i="5"/>
  <c r="P1889" i="5"/>
  <c r="O1889" i="5"/>
  <c r="N1889" i="5"/>
  <c r="M1889" i="5"/>
  <c r="L1889" i="5"/>
  <c r="K1889" i="5"/>
  <c r="J1889" i="5"/>
  <c r="I1889" i="5"/>
  <c r="H1889" i="5"/>
  <c r="G1889" i="5"/>
  <c r="F1889" i="5"/>
  <c r="E1889" i="5"/>
  <c r="D1889" i="5"/>
  <c r="C1889" i="5"/>
  <c r="B1889" i="5"/>
  <c r="A1889" i="5"/>
  <c r="AE1888" i="5"/>
  <c r="AD1888" i="5"/>
  <c r="AC1888" i="5"/>
  <c r="AB1888" i="5"/>
  <c r="AA1888" i="5"/>
  <c r="Z1888" i="5"/>
  <c r="Y1888" i="5"/>
  <c r="X1888" i="5"/>
  <c r="W1888" i="5"/>
  <c r="V1888" i="5"/>
  <c r="U1888" i="5"/>
  <c r="T1888" i="5"/>
  <c r="S1888" i="5"/>
  <c r="R1888" i="5"/>
  <c r="Q1888" i="5"/>
  <c r="P1888" i="5"/>
  <c r="O1888" i="5"/>
  <c r="N1888" i="5"/>
  <c r="M1888" i="5"/>
  <c r="L1888" i="5"/>
  <c r="K1888" i="5"/>
  <c r="J1888" i="5"/>
  <c r="I1888" i="5"/>
  <c r="H1888" i="5"/>
  <c r="G1888" i="5"/>
  <c r="F1888" i="5"/>
  <c r="E1888" i="5"/>
  <c r="D1888" i="5"/>
  <c r="C1888" i="5"/>
  <c r="B1888" i="5"/>
  <c r="A1888" i="5"/>
  <c r="AD1887" i="5"/>
  <c r="AC1887" i="5"/>
  <c r="AB1887" i="5"/>
  <c r="AA1887" i="5"/>
  <c r="Z1887" i="5"/>
  <c r="Y1887" i="5"/>
  <c r="X1887" i="5"/>
  <c r="W1887" i="5"/>
  <c r="V1887" i="5"/>
  <c r="U1887" i="5"/>
  <c r="S1887" i="5"/>
  <c r="R1887" i="5"/>
  <c r="Q1887" i="5"/>
  <c r="P1887" i="5"/>
  <c r="O1887" i="5"/>
  <c r="N1887" i="5"/>
  <c r="M1887" i="5"/>
  <c r="L1887" i="5"/>
  <c r="K1887" i="5"/>
  <c r="J1887" i="5"/>
  <c r="I1887" i="5"/>
  <c r="H1887" i="5"/>
  <c r="G1887" i="5"/>
  <c r="F1887" i="5"/>
  <c r="E1887" i="5"/>
  <c r="D1887" i="5"/>
  <c r="T1887" i="5" s="1"/>
  <c r="AF1887" i="5" s="1"/>
  <c r="C1887" i="5"/>
  <c r="B1887" i="5"/>
  <c r="A1887" i="5"/>
  <c r="AD1886" i="5"/>
  <c r="AC1886" i="5"/>
  <c r="AB1886" i="5"/>
  <c r="AA1886" i="5"/>
  <c r="Z1886" i="5"/>
  <c r="Y1886" i="5"/>
  <c r="X1886" i="5"/>
  <c r="W1886" i="5"/>
  <c r="V1886" i="5"/>
  <c r="U1886" i="5"/>
  <c r="S1886" i="5"/>
  <c r="R1886" i="5"/>
  <c r="Q1886" i="5"/>
  <c r="P1886" i="5"/>
  <c r="O1886" i="5"/>
  <c r="N1886" i="5"/>
  <c r="M1886" i="5"/>
  <c r="L1886" i="5"/>
  <c r="K1886" i="5"/>
  <c r="J1886" i="5"/>
  <c r="I1886" i="5"/>
  <c r="H1886" i="5"/>
  <c r="G1886" i="5"/>
  <c r="F1886" i="5"/>
  <c r="E1886" i="5"/>
  <c r="D1886" i="5"/>
  <c r="T1886" i="5" s="1"/>
  <c r="AF1886" i="5" s="1"/>
  <c r="C1886" i="5"/>
  <c r="B1886" i="5"/>
  <c r="A1886" i="5"/>
  <c r="AE1885" i="5"/>
  <c r="AD1885" i="5"/>
  <c r="AC1885" i="5"/>
  <c r="AB1885" i="5"/>
  <c r="AA1885" i="5"/>
  <c r="Z1885" i="5"/>
  <c r="Y1885" i="5"/>
  <c r="X1885" i="5"/>
  <c r="W1885" i="5"/>
  <c r="V1885" i="5"/>
  <c r="U1885" i="5"/>
  <c r="T1885" i="5"/>
  <c r="AF1885" i="5" s="1"/>
  <c r="S1885" i="5"/>
  <c r="R1885" i="5"/>
  <c r="Q1885" i="5"/>
  <c r="P1885" i="5"/>
  <c r="O1885" i="5"/>
  <c r="N1885" i="5"/>
  <c r="M1885" i="5"/>
  <c r="L1885" i="5"/>
  <c r="K1885" i="5"/>
  <c r="J1885" i="5"/>
  <c r="I1885" i="5"/>
  <c r="H1885" i="5"/>
  <c r="G1885" i="5"/>
  <c r="F1885" i="5"/>
  <c r="E1885" i="5"/>
  <c r="D1885" i="5"/>
  <c r="C1885" i="5"/>
  <c r="B1885" i="5"/>
  <c r="A1885" i="5"/>
  <c r="AD1884" i="5"/>
  <c r="AC1884" i="5"/>
  <c r="AB1884" i="5"/>
  <c r="AA1884" i="5"/>
  <c r="Z1884" i="5"/>
  <c r="Y1884" i="5"/>
  <c r="X1884" i="5"/>
  <c r="W1884" i="5"/>
  <c r="V1884" i="5"/>
  <c r="U1884" i="5"/>
  <c r="S1884" i="5"/>
  <c r="R1884" i="5"/>
  <c r="Q1884" i="5"/>
  <c r="P1884" i="5"/>
  <c r="O1884" i="5"/>
  <c r="N1884" i="5"/>
  <c r="M1884" i="5"/>
  <c r="L1884" i="5"/>
  <c r="K1884" i="5"/>
  <c r="J1884" i="5"/>
  <c r="I1884" i="5"/>
  <c r="H1884" i="5"/>
  <c r="G1884" i="5"/>
  <c r="F1884" i="5"/>
  <c r="E1884" i="5"/>
  <c r="D1884" i="5"/>
  <c r="C1884" i="5"/>
  <c r="B1884" i="5"/>
  <c r="A1884" i="5"/>
  <c r="AE1883" i="5"/>
  <c r="AD1883" i="5"/>
  <c r="AC1883" i="5"/>
  <c r="AB1883" i="5"/>
  <c r="AA1883" i="5"/>
  <c r="Z1883" i="5"/>
  <c r="Y1883" i="5"/>
  <c r="X1883" i="5"/>
  <c r="W1883" i="5"/>
  <c r="V1883" i="5"/>
  <c r="U1883" i="5"/>
  <c r="S1883" i="5"/>
  <c r="R1883" i="5"/>
  <c r="Q1883" i="5"/>
  <c r="P1883" i="5"/>
  <c r="O1883" i="5"/>
  <c r="N1883" i="5"/>
  <c r="M1883" i="5"/>
  <c r="L1883" i="5"/>
  <c r="K1883" i="5"/>
  <c r="J1883" i="5"/>
  <c r="I1883" i="5"/>
  <c r="H1883" i="5"/>
  <c r="G1883" i="5"/>
  <c r="F1883" i="5"/>
  <c r="E1883" i="5"/>
  <c r="D1883" i="5"/>
  <c r="T1883" i="5" s="1"/>
  <c r="AF1883" i="5" s="1"/>
  <c r="C1883" i="5"/>
  <c r="B1883" i="5"/>
  <c r="A1883" i="5"/>
  <c r="AE1882" i="5"/>
  <c r="AD1882" i="5"/>
  <c r="AC1882" i="5"/>
  <c r="AB1882" i="5"/>
  <c r="AA1882" i="5"/>
  <c r="Z1882" i="5"/>
  <c r="Y1882" i="5"/>
  <c r="X1882" i="5"/>
  <c r="W1882" i="5"/>
  <c r="V1882" i="5"/>
  <c r="U1882" i="5"/>
  <c r="T1882" i="5"/>
  <c r="AF1882" i="5" s="1"/>
  <c r="S1882" i="5"/>
  <c r="R1882" i="5"/>
  <c r="Q1882" i="5"/>
  <c r="P1882" i="5"/>
  <c r="O1882" i="5"/>
  <c r="N1882" i="5"/>
  <c r="M1882" i="5"/>
  <c r="L1882" i="5"/>
  <c r="K1882" i="5"/>
  <c r="J1882" i="5"/>
  <c r="I1882" i="5"/>
  <c r="H1882" i="5"/>
  <c r="G1882" i="5"/>
  <c r="F1882" i="5"/>
  <c r="E1882" i="5"/>
  <c r="D1882" i="5"/>
  <c r="C1882" i="5"/>
  <c r="B1882" i="5"/>
  <c r="A1882" i="5"/>
  <c r="AD1881" i="5"/>
  <c r="AC1881" i="5"/>
  <c r="AB1881" i="5"/>
  <c r="AA1881" i="5"/>
  <c r="Z1881" i="5"/>
  <c r="Y1881" i="5"/>
  <c r="X1881" i="5"/>
  <c r="W1881" i="5"/>
  <c r="V1881" i="5"/>
  <c r="U1881" i="5"/>
  <c r="S1881" i="5"/>
  <c r="R1881" i="5"/>
  <c r="Q1881" i="5"/>
  <c r="P1881" i="5"/>
  <c r="O1881" i="5"/>
  <c r="N1881" i="5"/>
  <c r="M1881" i="5"/>
  <c r="L1881" i="5"/>
  <c r="K1881" i="5"/>
  <c r="J1881" i="5"/>
  <c r="I1881" i="5"/>
  <c r="H1881" i="5"/>
  <c r="G1881" i="5"/>
  <c r="F1881" i="5"/>
  <c r="E1881" i="5"/>
  <c r="D1881" i="5"/>
  <c r="C1881" i="5"/>
  <c r="B1881" i="5"/>
  <c r="A1881" i="5"/>
  <c r="AE1880" i="5"/>
  <c r="AD1880" i="5"/>
  <c r="AC1880" i="5"/>
  <c r="AB1880" i="5"/>
  <c r="AA1880" i="5"/>
  <c r="Z1880" i="5"/>
  <c r="Y1880" i="5"/>
  <c r="X1880" i="5"/>
  <c r="W1880" i="5"/>
  <c r="V1880" i="5"/>
  <c r="U1880" i="5"/>
  <c r="S1880" i="5"/>
  <c r="R1880" i="5"/>
  <c r="Q1880" i="5"/>
  <c r="P1880" i="5"/>
  <c r="O1880" i="5"/>
  <c r="N1880" i="5"/>
  <c r="M1880" i="5"/>
  <c r="L1880" i="5"/>
  <c r="K1880" i="5"/>
  <c r="J1880" i="5"/>
  <c r="I1880" i="5"/>
  <c r="H1880" i="5"/>
  <c r="G1880" i="5"/>
  <c r="F1880" i="5"/>
  <c r="E1880" i="5"/>
  <c r="D1880" i="5"/>
  <c r="T1880" i="5" s="1"/>
  <c r="AF1880" i="5" s="1"/>
  <c r="C1880" i="5"/>
  <c r="B1880" i="5"/>
  <c r="A1880" i="5"/>
  <c r="AE1879" i="5"/>
  <c r="AD1879" i="5"/>
  <c r="AC1879" i="5"/>
  <c r="AB1879" i="5"/>
  <c r="AA1879" i="5"/>
  <c r="Z1879" i="5"/>
  <c r="Y1879" i="5"/>
  <c r="X1879" i="5"/>
  <c r="W1879" i="5"/>
  <c r="V1879" i="5"/>
  <c r="U1879" i="5"/>
  <c r="T1879" i="5"/>
  <c r="S1879" i="5"/>
  <c r="R1879" i="5"/>
  <c r="Q1879" i="5"/>
  <c r="P1879" i="5"/>
  <c r="O1879" i="5"/>
  <c r="N1879" i="5"/>
  <c r="M1879" i="5"/>
  <c r="L1879" i="5"/>
  <c r="K1879" i="5"/>
  <c r="J1879" i="5"/>
  <c r="I1879" i="5"/>
  <c r="H1879" i="5"/>
  <c r="G1879" i="5"/>
  <c r="F1879" i="5"/>
  <c r="E1879" i="5"/>
  <c r="D1879" i="5"/>
  <c r="C1879" i="5"/>
  <c r="B1879" i="5"/>
  <c r="A1879" i="5"/>
  <c r="AE1878" i="5"/>
  <c r="AD1878" i="5"/>
  <c r="AC1878" i="5"/>
  <c r="AB1878" i="5"/>
  <c r="AA1878" i="5"/>
  <c r="Z1878" i="5"/>
  <c r="Y1878" i="5"/>
  <c r="X1878" i="5"/>
  <c r="W1878" i="5"/>
  <c r="V1878" i="5"/>
  <c r="U1878" i="5"/>
  <c r="T1878" i="5"/>
  <c r="AF1878" i="5" s="1"/>
  <c r="S1878" i="5"/>
  <c r="R1878" i="5"/>
  <c r="Q1878" i="5"/>
  <c r="P1878" i="5"/>
  <c r="O1878" i="5"/>
  <c r="N1878" i="5"/>
  <c r="M1878" i="5"/>
  <c r="L1878" i="5"/>
  <c r="K1878" i="5"/>
  <c r="J1878" i="5"/>
  <c r="I1878" i="5"/>
  <c r="H1878" i="5"/>
  <c r="G1878" i="5"/>
  <c r="F1878" i="5"/>
  <c r="E1878" i="5"/>
  <c r="D1878" i="5"/>
  <c r="C1878" i="5"/>
  <c r="B1878" i="5"/>
  <c r="A1878" i="5"/>
  <c r="AD1877" i="5"/>
  <c r="AC1877" i="5"/>
  <c r="AB1877" i="5"/>
  <c r="AA1877" i="5"/>
  <c r="Z1877" i="5"/>
  <c r="Y1877" i="5"/>
  <c r="X1877" i="5"/>
  <c r="W1877" i="5"/>
  <c r="V1877" i="5"/>
  <c r="U1877" i="5"/>
  <c r="S1877" i="5"/>
  <c r="R1877" i="5"/>
  <c r="Q1877" i="5"/>
  <c r="P1877" i="5"/>
  <c r="O1877" i="5"/>
  <c r="N1877" i="5"/>
  <c r="M1877" i="5"/>
  <c r="L1877" i="5"/>
  <c r="K1877" i="5"/>
  <c r="J1877" i="5"/>
  <c r="I1877" i="5"/>
  <c r="H1877" i="5"/>
  <c r="G1877" i="5"/>
  <c r="F1877" i="5"/>
  <c r="E1877" i="5"/>
  <c r="D1877" i="5"/>
  <c r="T1877" i="5" s="1"/>
  <c r="AF1877" i="5" s="1"/>
  <c r="C1877" i="5"/>
  <c r="B1877" i="5"/>
  <c r="A1877" i="5"/>
  <c r="AE1876" i="5"/>
  <c r="AD1876" i="5"/>
  <c r="AC1876" i="5"/>
  <c r="AB1876" i="5"/>
  <c r="AA1876" i="5"/>
  <c r="Z1876" i="5"/>
  <c r="Y1876" i="5"/>
  <c r="X1876" i="5"/>
  <c r="W1876" i="5"/>
  <c r="V1876" i="5"/>
  <c r="U1876" i="5"/>
  <c r="T1876" i="5"/>
  <c r="AF1876" i="5" s="1"/>
  <c r="S1876" i="5"/>
  <c r="R1876" i="5"/>
  <c r="Q1876" i="5"/>
  <c r="P1876" i="5"/>
  <c r="O1876" i="5"/>
  <c r="N1876" i="5"/>
  <c r="M1876" i="5"/>
  <c r="L1876" i="5"/>
  <c r="K1876" i="5"/>
  <c r="J1876" i="5"/>
  <c r="I1876" i="5"/>
  <c r="H1876" i="5"/>
  <c r="G1876" i="5"/>
  <c r="F1876" i="5"/>
  <c r="E1876" i="5"/>
  <c r="D1876" i="5"/>
  <c r="C1876" i="5"/>
  <c r="B1876" i="5"/>
  <c r="A1876" i="5"/>
  <c r="AE1875" i="5"/>
  <c r="AD1875" i="5"/>
  <c r="AC1875" i="5"/>
  <c r="AB1875" i="5"/>
  <c r="AA1875" i="5"/>
  <c r="Z1875" i="5"/>
  <c r="Y1875" i="5"/>
  <c r="X1875" i="5"/>
  <c r="W1875" i="5"/>
  <c r="V1875" i="5"/>
  <c r="U1875" i="5"/>
  <c r="T1875" i="5"/>
  <c r="AF1875" i="5" s="1"/>
  <c r="S1875" i="5"/>
  <c r="R1875" i="5"/>
  <c r="Q1875" i="5"/>
  <c r="P1875" i="5"/>
  <c r="O1875" i="5"/>
  <c r="N1875" i="5"/>
  <c r="M1875" i="5"/>
  <c r="L1875" i="5"/>
  <c r="K1875" i="5"/>
  <c r="J1875" i="5"/>
  <c r="I1875" i="5"/>
  <c r="H1875" i="5"/>
  <c r="G1875" i="5"/>
  <c r="F1875" i="5"/>
  <c r="E1875" i="5"/>
  <c r="D1875" i="5"/>
  <c r="C1875" i="5"/>
  <c r="B1875" i="5"/>
  <c r="A1875" i="5"/>
  <c r="AD1874" i="5"/>
  <c r="AC1874" i="5"/>
  <c r="AB1874" i="5"/>
  <c r="AA1874" i="5"/>
  <c r="Z1874" i="5"/>
  <c r="Y1874" i="5"/>
  <c r="X1874" i="5"/>
  <c r="W1874" i="5"/>
  <c r="V1874" i="5"/>
  <c r="U1874" i="5"/>
  <c r="S1874" i="5"/>
  <c r="R1874" i="5"/>
  <c r="Q1874" i="5"/>
  <c r="P1874" i="5"/>
  <c r="O1874" i="5"/>
  <c r="N1874" i="5"/>
  <c r="M1874" i="5"/>
  <c r="L1874" i="5"/>
  <c r="K1874" i="5"/>
  <c r="J1874" i="5"/>
  <c r="I1874" i="5"/>
  <c r="H1874" i="5"/>
  <c r="G1874" i="5"/>
  <c r="F1874" i="5"/>
  <c r="E1874" i="5"/>
  <c r="D1874" i="5"/>
  <c r="C1874" i="5"/>
  <c r="B1874" i="5"/>
  <c r="A1874" i="5"/>
  <c r="AE1873" i="5"/>
  <c r="AD1873" i="5"/>
  <c r="AC1873" i="5"/>
  <c r="AB1873" i="5"/>
  <c r="AA1873" i="5"/>
  <c r="Z1873" i="5"/>
  <c r="Y1873" i="5"/>
  <c r="X1873" i="5"/>
  <c r="W1873" i="5"/>
  <c r="V1873" i="5"/>
  <c r="U1873" i="5"/>
  <c r="T1873" i="5"/>
  <c r="AF1873" i="5" s="1"/>
  <c r="S1873" i="5"/>
  <c r="R1873" i="5"/>
  <c r="Q1873" i="5"/>
  <c r="P1873" i="5"/>
  <c r="O1873" i="5"/>
  <c r="N1873" i="5"/>
  <c r="M1873" i="5"/>
  <c r="L1873" i="5"/>
  <c r="K1873" i="5"/>
  <c r="J1873" i="5"/>
  <c r="I1873" i="5"/>
  <c r="H1873" i="5"/>
  <c r="G1873" i="5"/>
  <c r="F1873" i="5"/>
  <c r="E1873" i="5"/>
  <c r="D1873" i="5"/>
  <c r="C1873" i="5"/>
  <c r="B1873" i="5"/>
  <c r="A1873" i="5"/>
  <c r="AE1872" i="5"/>
  <c r="AD1872" i="5"/>
  <c r="AC1872" i="5"/>
  <c r="AB1872" i="5"/>
  <c r="AA1872" i="5"/>
  <c r="Z1872" i="5"/>
  <c r="Y1872" i="5"/>
  <c r="X1872" i="5"/>
  <c r="W1872" i="5"/>
  <c r="V1872" i="5"/>
  <c r="U1872" i="5"/>
  <c r="T1872" i="5"/>
  <c r="AF1872" i="5" s="1"/>
  <c r="S1872" i="5"/>
  <c r="R1872" i="5"/>
  <c r="Q1872" i="5"/>
  <c r="P1872" i="5"/>
  <c r="O1872" i="5"/>
  <c r="N1872" i="5"/>
  <c r="M1872" i="5"/>
  <c r="L1872" i="5"/>
  <c r="K1872" i="5"/>
  <c r="J1872" i="5"/>
  <c r="I1872" i="5"/>
  <c r="H1872" i="5"/>
  <c r="G1872" i="5"/>
  <c r="F1872" i="5"/>
  <c r="E1872" i="5"/>
  <c r="D1872" i="5"/>
  <c r="C1872" i="5"/>
  <c r="B1872" i="5"/>
  <c r="A1872" i="5"/>
  <c r="AD1871" i="5"/>
  <c r="AC1871" i="5"/>
  <c r="AB1871" i="5"/>
  <c r="AA1871" i="5"/>
  <c r="Z1871" i="5"/>
  <c r="Y1871" i="5"/>
  <c r="X1871" i="5"/>
  <c r="W1871" i="5"/>
  <c r="V1871" i="5"/>
  <c r="U1871" i="5"/>
  <c r="S1871" i="5"/>
  <c r="R1871" i="5"/>
  <c r="Q1871" i="5"/>
  <c r="P1871" i="5"/>
  <c r="O1871" i="5"/>
  <c r="N1871" i="5"/>
  <c r="M1871" i="5"/>
  <c r="L1871" i="5"/>
  <c r="K1871" i="5"/>
  <c r="J1871" i="5"/>
  <c r="I1871" i="5"/>
  <c r="H1871" i="5"/>
  <c r="G1871" i="5"/>
  <c r="F1871" i="5"/>
  <c r="E1871" i="5"/>
  <c r="D1871" i="5"/>
  <c r="C1871" i="5"/>
  <c r="B1871" i="5"/>
  <c r="A1871" i="5"/>
  <c r="AE1870" i="5"/>
  <c r="AD1870" i="5"/>
  <c r="AC1870" i="5"/>
  <c r="AB1870" i="5"/>
  <c r="AA1870" i="5"/>
  <c r="Z1870" i="5"/>
  <c r="Y1870" i="5"/>
  <c r="X1870" i="5"/>
  <c r="W1870" i="5"/>
  <c r="V1870" i="5"/>
  <c r="U1870" i="5"/>
  <c r="T1870" i="5"/>
  <c r="AF1870" i="5" s="1"/>
  <c r="S1870" i="5"/>
  <c r="R1870" i="5"/>
  <c r="Q1870" i="5"/>
  <c r="P1870" i="5"/>
  <c r="O1870" i="5"/>
  <c r="N1870" i="5"/>
  <c r="M1870" i="5"/>
  <c r="L1870" i="5"/>
  <c r="K1870" i="5"/>
  <c r="J1870" i="5"/>
  <c r="I1870" i="5"/>
  <c r="H1870" i="5"/>
  <c r="G1870" i="5"/>
  <c r="F1870" i="5"/>
  <c r="E1870" i="5"/>
  <c r="D1870" i="5"/>
  <c r="C1870" i="5"/>
  <c r="B1870" i="5"/>
  <c r="A1870" i="5"/>
  <c r="AD1869" i="5"/>
  <c r="AC1869" i="5"/>
  <c r="AB1869" i="5"/>
  <c r="AA1869" i="5"/>
  <c r="Z1869" i="5"/>
  <c r="Y1869" i="5"/>
  <c r="X1869" i="5"/>
  <c r="W1869" i="5"/>
  <c r="V1869" i="5"/>
  <c r="U1869" i="5"/>
  <c r="S1869" i="5"/>
  <c r="R1869" i="5"/>
  <c r="Q1869" i="5"/>
  <c r="P1869" i="5"/>
  <c r="O1869" i="5"/>
  <c r="N1869" i="5"/>
  <c r="M1869" i="5"/>
  <c r="L1869" i="5"/>
  <c r="K1869" i="5"/>
  <c r="J1869" i="5"/>
  <c r="I1869" i="5"/>
  <c r="H1869" i="5"/>
  <c r="G1869" i="5"/>
  <c r="F1869" i="5"/>
  <c r="E1869" i="5"/>
  <c r="D1869" i="5"/>
  <c r="C1869" i="5"/>
  <c r="B1869" i="5"/>
  <c r="A1869" i="5"/>
  <c r="AD1868" i="5"/>
  <c r="AC1868" i="5"/>
  <c r="AB1868" i="5"/>
  <c r="AA1868" i="5"/>
  <c r="Z1868" i="5"/>
  <c r="Y1868" i="5"/>
  <c r="X1868" i="5"/>
  <c r="W1868" i="5"/>
  <c r="V1868" i="5"/>
  <c r="U1868" i="5"/>
  <c r="S1868" i="5"/>
  <c r="R1868" i="5"/>
  <c r="Q1868" i="5"/>
  <c r="P1868" i="5"/>
  <c r="O1868" i="5"/>
  <c r="N1868" i="5"/>
  <c r="M1868" i="5"/>
  <c r="L1868" i="5"/>
  <c r="K1868" i="5"/>
  <c r="J1868" i="5"/>
  <c r="I1868" i="5"/>
  <c r="H1868" i="5"/>
  <c r="G1868" i="5"/>
  <c r="F1868" i="5"/>
  <c r="E1868" i="5"/>
  <c r="D1868" i="5"/>
  <c r="T1868" i="5" s="1"/>
  <c r="AF1868" i="5" s="1"/>
  <c r="C1868" i="5"/>
  <c r="B1868" i="5"/>
  <c r="A1868" i="5"/>
  <c r="AE1867" i="5"/>
  <c r="AD1867" i="5"/>
  <c r="AC1867" i="5"/>
  <c r="AB1867" i="5"/>
  <c r="AA1867" i="5"/>
  <c r="Z1867" i="5"/>
  <c r="Y1867" i="5"/>
  <c r="X1867" i="5"/>
  <c r="W1867" i="5"/>
  <c r="V1867" i="5"/>
  <c r="U1867" i="5"/>
  <c r="T1867" i="5"/>
  <c r="S1867" i="5"/>
  <c r="R1867" i="5"/>
  <c r="Q1867" i="5"/>
  <c r="P1867" i="5"/>
  <c r="O1867" i="5"/>
  <c r="N1867" i="5"/>
  <c r="M1867" i="5"/>
  <c r="L1867" i="5"/>
  <c r="K1867" i="5"/>
  <c r="J1867" i="5"/>
  <c r="I1867" i="5"/>
  <c r="H1867" i="5"/>
  <c r="G1867" i="5"/>
  <c r="F1867" i="5"/>
  <c r="E1867" i="5"/>
  <c r="D1867" i="5"/>
  <c r="C1867" i="5"/>
  <c r="B1867" i="5"/>
  <c r="A1867" i="5"/>
  <c r="AD1866" i="5"/>
  <c r="AC1866" i="5"/>
  <c r="AB1866" i="5"/>
  <c r="AA1866" i="5"/>
  <c r="Z1866" i="5"/>
  <c r="Y1866" i="5"/>
  <c r="X1866" i="5"/>
  <c r="W1866" i="5"/>
  <c r="V1866" i="5"/>
  <c r="U1866" i="5"/>
  <c r="S1866" i="5"/>
  <c r="R1866" i="5"/>
  <c r="Q1866" i="5"/>
  <c r="P1866" i="5"/>
  <c r="O1866" i="5"/>
  <c r="N1866" i="5"/>
  <c r="M1866" i="5"/>
  <c r="L1866" i="5"/>
  <c r="K1866" i="5"/>
  <c r="J1866" i="5"/>
  <c r="I1866" i="5"/>
  <c r="H1866" i="5"/>
  <c r="G1866" i="5"/>
  <c r="F1866" i="5"/>
  <c r="E1866" i="5"/>
  <c r="D1866" i="5"/>
  <c r="C1866" i="5"/>
  <c r="B1866" i="5"/>
  <c r="A1866" i="5"/>
  <c r="AE1865" i="5"/>
  <c r="AD1865" i="5"/>
  <c r="AC1865" i="5"/>
  <c r="AB1865" i="5"/>
  <c r="AA1865" i="5"/>
  <c r="Z1865" i="5"/>
  <c r="Y1865" i="5"/>
  <c r="X1865" i="5"/>
  <c r="W1865" i="5"/>
  <c r="V1865" i="5"/>
  <c r="U1865" i="5"/>
  <c r="S1865" i="5"/>
  <c r="R1865" i="5"/>
  <c r="Q1865" i="5"/>
  <c r="P1865" i="5"/>
  <c r="O1865" i="5"/>
  <c r="N1865" i="5"/>
  <c r="M1865" i="5"/>
  <c r="L1865" i="5"/>
  <c r="K1865" i="5"/>
  <c r="J1865" i="5"/>
  <c r="I1865" i="5"/>
  <c r="H1865" i="5"/>
  <c r="G1865" i="5"/>
  <c r="F1865" i="5"/>
  <c r="E1865" i="5"/>
  <c r="D1865" i="5"/>
  <c r="T1865" i="5" s="1"/>
  <c r="C1865" i="5"/>
  <c r="B1865" i="5"/>
  <c r="A1865" i="5"/>
  <c r="AE1864" i="5"/>
  <c r="AD1864" i="5"/>
  <c r="AC1864" i="5"/>
  <c r="AB1864" i="5"/>
  <c r="AA1864" i="5"/>
  <c r="Z1864" i="5"/>
  <c r="Y1864" i="5"/>
  <c r="X1864" i="5"/>
  <c r="W1864" i="5"/>
  <c r="V1864" i="5"/>
  <c r="U1864" i="5"/>
  <c r="T1864" i="5"/>
  <c r="AF1864" i="5" s="1"/>
  <c r="S1864" i="5"/>
  <c r="R1864" i="5"/>
  <c r="Q1864" i="5"/>
  <c r="P1864" i="5"/>
  <c r="O1864" i="5"/>
  <c r="N1864" i="5"/>
  <c r="M1864" i="5"/>
  <c r="L1864" i="5"/>
  <c r="K1864" i="5"/>
  <c r="J1864" i="5"/>
  <c r="I1864" i="5"/>
  <c r="H1864" i="5"/>
  <c r="G1864" i="5"/>
  <c r="F1864" i="5"/>
  <c r="E1864" i="5"/>
  <c r="D1864" i="5"/>
  <c r="C1864" i="5"/>
  <c r="B1864" i="5"/>
  <c r="A1864" i="5"/>
  <c r="AD1863" i="5"/>
  <c r="AC1863" i="5"/>
  <c r="AB1863" i="5"/>
  <c r="AA1863" i="5"/>
  <c r="Z1863" i="5"/>
  <c r="Y1863" i="5"/>
  <c r="X1863" i="5"/>
  <c r="W1863" i="5"/>
  <c r="V1863" i="5"/>
  <c r="U1863" i="5"/>
  <c r="S1863" i="5"/>
  <c r="R1863" i="5"/>
  <c r="Q1863" i="5"/>
  <c r="P1863" i="5"/>
  <c r="O1863" i="5"/>
  <c r="N1863" i="5"/>
  <c r="M1863" i="5"/>
  <c r="L1863" i="5"/>
  <c r="K1863" i="5"/>
  <c r="J1863" i="5"/>
  <c r="I1863" i="5"/>
  <c r="H1863" i="5"/>
  <c r="G1863" i="5"/>
  <c r="F1863" i="5"/>
  <c r="E1863" i="5"/>
  <c r="D1863" i="5"/>
  <c r="C1863" i="5"/>
  <c r="B1863" i="5"/>
  <c r="A1863" i="5"/>
  <c r="AD1862" i="5"/>
  <c r="AC1862" i="5"/>
  <c r="AB1862" i="5"/>
  <c r="AA1862" i="5"/>
  <c r="Z1862" i="5"/>
  <c r="Y1862" i="5"/>
  <c r="X1862" i="5"/>
  <c r="W1862" i="5"/>
  <c r="V1862" i="5"/>
  <c r="U1862" i="5"/>
  <c r="S1862" i="5"/>
  <c r="R1862" i="5"/>
  <c r="Q1862" i="5"/>
  <c r="P1862" i="5"/>
  <c r="O1862" i="5"/>
  <c r="N1862" i="5"/>
  <c r="M1862" i="5"/>
  <c r="L1862" i="5"/>
  <c r="K1862" i="5"/>
  <c r="J1862" i="5"/>
  <c r="I1862" i="5"/>
  <c r="H1862" i="5"/>
  <c r="G1862" i="5"/>
  <c r="F1862" i="5"/>
  <c r="E1862" i="5"/>
  <c r="D1862" i="5"/>
  <c r="T1862" i="5" s="1"/>
  <c r="AF1862" i="5" s="1"/>
  <c r="C1862" i="5"/>
  <c r="B1862" i="5"/>
  <c r="A1862" i="5"/>
  <c r="AD1861" i="5"/>
  <c r="AC1861" i="5"/>
  <c r="AB1861" i="5"/>
  <c r="AA1861" i="5"/>
  <c r="Z1861" i="5"/>
  <c r="Y1861" i="5"/>
  <c r="X1861" i="5"/>
  <c r="W1861" i="5"/>
  <c r="V1861" i="5"/>
  <c r="U1861" i="5"/>
  <c r="S1861" i="5"/>
  <c r="R1861" i="5"/>
  <c r="Q1861" i="5"/>
  <c r="P1861" i="5"/>
  <c r="O1861" i="5"/>
  <c r="N1861" i="5"/>
  <c r="M1861" i="5"/>
  <c r="L1861" i="5"/>
  <c r="K1861" i="5"/>
  <c r="J1861" i="5"/>
  <c r="I1861" i="5"/>
  <c r="H1861" i="5"/>
  <c r="G1861" i="5"/>
  <c r="F1861" i="5"/>
  <c r="E1861" i="5"/>
  <c r="D1861" i="5"/>
  <c r="C1861" i="5"/>
  <c r="B1861" i="5"/>
  <c r="A1861" i="5"/>
  <c r="AE1860" i="5"/>
  <c r="AD1860" i="5"/>
  <c r="AC1860" i="5"/>
  <c r="AB1860" i="5"/>
  <c r="AA1860" i="5"/>
  <c r="Z1860" i="5"/>
  <c r="Y1860" i="5"/>
  <c r="X1860" i="5"/>
  <c r="W1860" i="5"/>
  <c r="V1860" i="5"/>
  <c r="U1860" i="5"/>
  <c r="T1860" i="5"/>
  <c r="AF1860" i="5" s="1"/>
  <c r="S1860" i="5"/>
  <c r="R1860" i="5"/>
  <c r="Q1860" i="5"/>
  <c r="P1860" i="5"/>
  <c r="O1860" i="5"/>
  <c r="N1860" i="5"/>
  <c r="M1860" i="5"/>
  <c r="L1860" i="5"/>
  <c r="K1860" i="5"/>
  <c r="J1860" i="5"/>
  <c r="I1860" i="5"/>
  <c r="H1860" i="5"/>
  <c r="G1860" i="5"/>
  <c r="F1860" i="5"/>
  <c r="E1860" i="5"/>
  <c r="D1860" i="5"/>
  <c r="C1860" i="5"/>
  <c r="B1860" i="5"/>
  <c r="A1860" i="5"/>
  <c r="AD1859" i="5"/>
  <c r="AC1859" i="5"/>
  <c r="AB1859" i="5"/>
  <c r="AA1859" i="5"/>
  <c r="Z1859" i="5"/>
  <c r="Y1859" i="5"/>
  <c r="X1859" i="5"/>
  <c r="W1859" i="5"/>
  <c r="V1859" i="5"/>
  <c r="U1859" i="5"/>
  <c r="S1859" i="5"/>
  <c r="R1859" i="5"/>
  <c r="Q1859" i="5"/>
  <c r="P1859" i="5"/>
  <c r="O1859" i="5"/>
  <c r="N1859" i="5"/>
  <c r="M1859" i="5"/>
  <c r="L1859" i="5"/>
  <c r="K1859" i="5"/>
  <c r="J1859" i="5"/>
  <c r="I1859" i="5"/>
  <c r="H1859" i="5"/>
  <c r="G1859" i="5"/>
  <c r="F1859" i="5"/>
  <c r="E1859" i="5"/>
  <c r="D1859" i="5"/>
  <c r="C1859" i="5"/>
  <c r="B1859" i="5"/>
  <c r="A1859" i="5"/>
  <c r="AD1858" i="5"/>
  <c r="AC1858" i="5"/>
  <c r="AB1858" i="5"/>
  <c r="AA1858" i="5"/>
  <c r="Z1858" i="5"/>
  <c r="Y1858" i="5"/>
  <c r="X1858" i="5"/>
  <c r="W1858" i="5"/>
  <c r="V1858" i="5"/>
  <c r="U1858" i="5"/>
  <c r="S1858" i="5"/>
  <c r="R1858" i="5"/>
  <c r="Q1858" i="5"/>
  <c r="P1858" i="5"/>
  <c r="O1858" i="5"/>
  <c r="N1858" i="5"/>
  <c r="M1858" i="5"/>
  <c r="L1858" i="5"/>
  <c r="K1858" i="5"/>
  <c r="J1858" i="5"/>
  <c r="I1858" i="5"/>
  <c r="H1858" i="5"/>
  <c r="G1858" i="5"/>
  <c r="F1858" i="5"/>
  <c r="E1858" i="5"/>
  <c r="D1858" i="5"/>
  <c r="C1858" i="5"/>
  <c r="B1858" i="5"/>
  <c r="A1858" i="5"/>
  <c r="AE1857" i="5"/>
  <c r="AD1857" i="5"/>
  <c r="AC1857" i="5"/>
  <c r="AB1857" i="5"/>
  <c r="AA1857" i="5"/>
  <c r="Z1857" i="5"/>
  <c r="Y1857" i="5"/>
  <c r="X1857" i="5"/>
  <c r="W1857" i="5"/>
  <c r="V1857" i="5"/>
  <c r="U1857" i="5"/>
  <c r="T1857" i="5"/>
  <c r="AF1857" i="5" s="1"/>
  <c r="S1857" i="5"/>
  <c r="R1857" i="5"/>
  <c r="Q1857" i="5"/>
  <c r="P1857" i="5"/>
  <c r="O1857" i="5"/>
  <c r="N1857" i="5"/>
  <c r="M1857" i="5"/>
  <c r="L1857" i="5"/>
  <c r="K1857" i="5"/>
  <c r="J1857" i="5"/>
  <c r="I1857" i="5"/>
  <c r="H1857" i="5"/>
  <c r="G1857" i="5"/>
  <c r="F1857" i="5"/>
  <c r="E1857" i="5"/>
  <c r="D1857" i="5"/>
  <c r="C1857" i="5"/>
  <c r="B1857" i="5"/>
  <c r="A1857" i="5"/>
  <c r="AD1856" i="5"/>
  <c r="AC1856" i="5"/>
  <c r="AB1856" i="5"/>
  <c r="AA1856" i="5"/>
  <c r="Z1856" i="5"/>
  <c r="Y1856" i="5"/>
  <c r="X1856" i="5"/>
  <c r="W1856" i="5"/>
  <c r="V1856" i="5"/>
  <c r="U1856" i="5"/>
  <c r="S1856" i="5"/>
  <c r="R1856" i="5"/>
  <c r="Q1856" i="5"/>
  <c r="P1856" i="5"/>
  <c r="O1856" i="5"/>
  <c r="N1856" i="5"/>
  <c r="M1856" i="5"/>
  <c r="L1856" i="5"/>
  <c r="K1856" i="5"/>
  <c r="J1856" i="5"/>
  <c r="I1856" i="5"/>
  <c r="H1856" i="5"/>
  <c r="G1856" i="5"/>
  <c r="F1856" i="5"/>
  <c r="E1856" i="5"/>
  <c r="D1856" i="5"/>
  <c r="C1856" i="5"/>
  <c r="B1856" i="5"/>
  <c r="A1856" i="5"/>
  <c r="AD1855" i="5"/>
  <c r="AC1855" i="5"/>
  <c r="AB1855" i="5"/>
  <c r="AA1855" i="5"/>
  <c r="Z1855" i="5"/>
  <c r="Y1855" i="5"/>
  <c r="X1855" i="5"/>
  <c r="W1855" i="5"/>
  <c r="V1855" i="5"/>
  <c r="U1855" i="5"/>
  <c r="S1855" i="5"/>
  <c r="R1855" i="5"/>
  <c r="Q1855" i="5"/>
  <c r="P1855" i="5"/>
  <c r="O1855" i="5"/>
  <c r="N1855" i="5"/>
  <c r="M1855" i="5"/>
  <c r="L1855" i="5"/>
  <c r="K1855" i="5"/>
  <c r="J1855" i="5"/>
  <c r="I1855" i="5"/>
  <c r="H1855" i="5"/>
  <c r="G1855" i="5"/>
  <c r="F1855" i="5"/>
  <c r="E1855" i="5"/>
  <c r="D1855" i="5"/>
  <c r="C1855" i="5"/>
  <c r="B1855" i="5"/>
  <c r="A1855" i="5"/>
  <c r="AF1854" i="5"/>
  <c r="AD1854" i="5"/>
  <c r="AC1854" i="5"/>
  <c r="AB1854" i="5"/>
  <c r="AA1854" i="5"/>
  <c r="Z1854" i="5"/>
  <c r="Y1854" i="5"/>
  <c r="X1854" i="5"/>
  <c r="W1854" i="5"/>
  <c r="V1854" i="5"/>
  <c r="U1854" i="5"/>
  <c r="T1854" i="5"/>
  <c r="S1854" i="5"/>
  <c r="R1854" i="5"/>
  <c r="Q1854" i="5"/>
  <c r="P1854" i="5"/>
  <c r="O1854" i="5"/>
  <c r="N1854" i="5"/>
  <c r="M1854" i="5"/>
  <c r="L1854" i="5"/>
  <c r="K1854" i="5"/>
  <c r="J1854" i="5"/>
  <c r="I1854" i="5"/>
  <c r="H1854" i="5"/>
  <c r="G1854" i="5"/>
  <c r="F1854" i="5"/>
  <c r="E1854" i="5"/>
  <c r="D1854" i="5"/>
  <c r="AE1854" i="5" s="1"/>
  <c r="C1854" i="5"/>
  <c r="B1854" i="5"/>
  <c r="A1854" i="5"/>
  <c r="AE1853" i="5"/>
  <c r="AD1853" i="5"/>
  <c r="AC1853" i="5"/>
  <c r="AB1853" i="5"/>
  <c r="AA1853" i="5"/>
  <c r="Z1853" i="5"/>
  <c r="Y1853" i="5"/>
  <c r="X1853" i="5"/>
  <c r="W1853" i="5"/>
  <c r="V1853" i="5"/>
  <c r="U1853" i="5"/>
  <c r="S1853" i="5"/>
  <c r="R1853" i="5"/>
  <c r="Q1853" i="5"/>
  <c r="P1853" i="5"/>
  <c r="O1853" i="5"/>
  <c r="N1853" i="5"/>
  <c r="M1853" i="5"/>
  <c r="L1853" i="5"/>
  <c r="K1853" i="5"/>
  <c r="J1853" i="5"/>
  <c r="I1853" i="5"/>
  <c r="H1853" i="5"/>
  <c r="G1853" i="5"/>
  <c r="F1853" i="5"/>
  <c r="E1853" i="5"/>
  <c r="D1853" i="5"/>
  <c r="T1853" i="5" s="1"/>
  <c r="AF1853" i="5" s="1"/>
  <c r="C1853" i="5"/>
  <c r="B1853" i="5"/>
  <c r="A1853" i="5"/>
  <c r="AD1852" i="5"/>
  <c r="AC1852" i="5"/>
  <c r="AB1852" i="5"/>
  <c r="AA1852" i="5"/>
  <c r="Z1852" i="5"/>
  <c r="Y1852" i="5"/>
  <c r="X1852" i="5"/>
  <c r="W1852" i="5"/>
  <c r="V1852" i="5"/>
  <c r="U1852" i="5"/>
  <c r="S1852" i="5"/>
  <c r="R1852" i="5"/>
  <c r="Q1852" i="5"/>
  <c r="P1852" i="5"/>
  <c r="O1852" i="5"/>
  <c r="N1852" i="5"/>
  <c r="M1852" i="5"/>
  <c r="L1852" i="5"/>
  <c r="K1852" i="5"/>
  <c r="J1852" i="5"/>
  <c r="I1852" i="5"/>
  <c r="H1852" i="5"/>
  <c r="G1852" i="5"/>
  <c r="F1852" i="5"/>
  <c r="E1852" i="5"/>
  <c r="D1852" i="5"/>
  <c r="C1852" i="5"/>
  <c r="B1852" i="5"/>
  <c r="A1852" i="5"/>
  <c r="AF1851" i="5"/>
  <c r="AD1851" i="5"/>
  <c r="AC1851" i="5"/>
  <c r="AB1851" i="5"/>
  <c r="AA1851" i="5"/>
  <c r="Z1851" i="5"/>
  <c r="Y1851" i="5"/>
  <c r="X1851" i="5"/>
  <c r="W1851" i="5"/>
  <c r="V1851" i="5"/>
  <c r="U1851" i="5"/>
  <c r="T1851" i="5"/>
  <c r="S1851" i="5"/>
  <c r="R1851" i="5"/>
  <c r="Q1851" i="5"/>
  <c r="P1851" i="5"/>
  <c r="O1851" i="5"/>
  <c r="N1851" i="5"/>
  <c r="M1851" i="5"/>
  <c r="L1851" i="5"/>
  <c r="K1851" i="5"/>
  <c r="J1851" i="5"/>
  <c r="I1851" i="5"/>
  <c r="H1851" i="5"/>
  <c r="G1851" i="5"/>
  <c r="F1851" i="5"/>
  <c r="E1851" i="5"/>
  <c r="D1851" i="5"/>
  <c r="AE1851" i="5" s="1"/>
  <c r="C1851" i="5"/>
  <c r="B1851" i="5"/>
  <c r="A1851" i="5"/>
  <c r="AE1850" i="5"/>
  <c r="AD1850" i="5"/>
  <c r="AC1850" i="5"/>
  <c r="AB1850" i="5"/>
  <c r="AA1850" i="5"/>
  <c r="Z1850" i="5"/>
  <c r="Y1850" i="5"/>
  <c r="X1850" i="5"/>
  <c r="W1850" i="5"/>
  <c r="V1850" i="5"/>
  <c r="U1850" i="5"/>
  <c r="T1850" i="5"/>
  <c r="AF1850" i="5" s="1"/>
  <c r="S1850" i="5"/>
  <c r="R1850" i="5"/>
  <c r="Q1850" i="5"/>
  <c r="P1850" i="5"/>
  <c r="O1850" i="5"/>
  <c r="N1850" i="5"/>
  <c r="M1850" i="5"/>
  <c r="L1850" i="5"/>
  <c r="K1850" i="5"/>
  <c r="J1850" i="5"/>
  <c r="I1850" i="5"/>
  <c r="H1850" i="5"/>
  <c r="G1850" i="5"/>
  <c r="F1850" i="5"/>
  <c r="E1850" i="5"/>
  <c r="D1850" i="5"/>
  <c r="C1850" i="5"/>
  <c r="B1850" i="5"/>
  <c r="A1850" i="5"/>
  <c r="AD1849" i="5"/>
  <c r="AC1849" i="5"/>
  <c r="AB1849" i="5"/>
  <c r="AA1849" i="5"/>
  <c r="Z1849" i="5"/>
  <c r="Y1849" i="5"/>
  <c r="X1849" i="5"/>
  <c r="W1849" i="5"/>
  <c r="V1849" i="5"/>
  <c r="U1849" i="5"/>
  <c r="S1849" i="5"/>
  <c r="R1849" i="5"/>
  <c r="Q1849" i="5"/>
  <c r="P1849" i="5"/>
  <c r="O1849" i="5"/>
  <c r="N1849" i="5"/>
  <c r="M1849" i="5"/>
  <c r="L1849" i="5"/>
  <c r="K1849" i="5"/>
  <c r="J1849" i="5"/>
  <c r="I1849" i="5"/>
  <c r="H1849" i="5"/>
  <c r="G1849" i="5"/>
  <c r="F1849" i="5"/>
  <c r="E1849" i="5"/>
  <c r="D1849" i="5"/>
  <c r="C1849" i="5"/>
  <c r="B1849" i="5"/>
  <c r="A1849" i="5"/>
  <c r="AF1848" i="5"/>
  <c r="AD1848" i="5"/>
  <c r="AC1848" i="5"/>
  <c r="AB1848" i="5"/>
  <c r="AA1848" i="5"/>
  <c r="Z1848" i="5"/>
  <c r="Y1848" i="5"/>
  <c r="X1848" i="5"/>
  <c r="W1848" i="5"/>
  <c r="V1848" i="5"/>
  <c r="U1848" i="5"/>
  <c r="T1848" i="5"/>
  <c r="S1848" i="5"/>
  <c r="R1848" i="5"/>
  <c r="Q1848" i="5"/>
  <c r="P1848" i="5"/>
  <c r="O1848" i="5"/>
  <c r="N1848" i="5"/>
  <c r="M1848" i="5"/>
  <c r="L1848" i="5"/>
  <c r="K1848" i="5"/>
  <c r="J1848" i="5"/>
  <c r="I1848" i="5"/>
  <c r="H1848" i="5"/>
  <c r="G1848" i="5"/>
  <c r="F1848" i="5"/>
  <c r="E1848" i="5"/>
  <c r="D1848" i="5"/>
  <c r="AE1848" i="5" s="1"/>
  <c r="C1848" i="5"/>
  <c r="B1848" i="5"/>
  <c r="A1848" i="5"/>
  <c r="AD1847" i="5"/>
  <c r="AC1847" i="5"/>
  <c r="AB1847" i="5"/>
  <c r="AA1847" i="5"/>
  <c r="Z1847" i="5"/>
  <c r="Y1847" i="5"/>
  <c r="X1847" i="5"/>
  <c r="W1847" i="5"/>
  <c r="V1847" i="5"/>
  <c r="U1847" i="5"/>
  <c r="S1847" i="5"/>
  <c r="R1847" i="5"/>
  <c r="Q1847" i="5"/>
  <c r="P1847" i="5"/>
  <c r="O1847" i="5"/>
  <c r="N1847" i="5"/>
  <c r="M1847" i="5"/>
  <c r="L1847" i="5"/>
  <c r="K1847" i="5"/>
  <c r="J1847" i="5"/>
  <c r="I1847" i="5"/>
  <c r="H1847" i="5"/>
  <c r="G1847" i="5"/>
  <c r="F1847" i="5"/>
  <c r="E1847" i="5"/>
  <c r="D1847" i="5"/>
  <c r="C1847" i="5"/>
  <c r="B1847" i="5"/>
  <c r="A1847" i="5"/>
  <c r="AD1846" i="5"/>
  <c r="AC1846" i="5"/>
  <c r="AB1846" i="5"/>
  <c r="AA1846" i="5"/>
  <c r="Z1846" i="5"/>
  <c r="Y1846" i="5"/>
  <c r="X1846" i="5"/>
  <c r="W1846" i="5"/>
  <c r="V1846" i="5"/>
  <c r="U1846" i="5"/>
  <c r="S1846" i="5"/>
  <c r="R1846" i="5"/>
  <c r="Q1846" i="5"/>
  <c r="P1846" i="5"/>
  <c r="O1846" i="5"/>
  <c r="N1846" i="5"/>
  <c r="M1846" i="5"/>
  <c r="L1846" i="5"/>
  <c r="K1846" i="5"/>
  <c r="J1846" i="5"/>
  <c r="I1846" i="5"/>
  <c r="H1846" i="5"/>
  <c r="G1846" i="5"/>
  <c r="F1846" i="5"/>
  <c r="E1846" i="5"/>
  <c r="D1846" i="5"/>
  <c r="C1846" i="5"/>
  <c r="B1846" i="5"/>
  <c r="A1846" i="5"/>
  <c r="AF1845" i="5"/>
  <c r="AD1845" i="5"/>
  <c r="AC1845" i="5"/>
  <c r="AB1845" i="5"/>
  <c r="AA1845" i="5"/>
  <c r="Z1845" i="5"/>
  <c r="Y1845" i="5"/>
  <c r="X1845" i="5"/>
  <c r="W1845" i="5"/>
  <c r="V1845" i="5"/>
  <c r="U1845" i="5"/>
  <c r="T1845" i="5"/>
  <c r="S1845" i="5"/>
  <c r="R1845" i="5"/>
  <c r="Q1845" i="5"/>
  <c r="P1845" i="5"/>
  <c r="O1845" i="5"/>
  <c r="N1845" i="5"/>
  <c r="M1845" i="5"/>
  <c r="L1845" i="5"/>
  <c r="K1845" i="5"/>
  <c r="J1845" i="5"/>
  <c r="I1845" i="5"/>
  <c r="H1845" i="5"/>
  <c r="G1845" i="5"/>
  <c r="F1845" i="5"/>
  <c r="E1845" i="5"/>
  <c r="D1845" i="5"/>
  <c r="AE1845" i="5" s="1"/>
  <c r="C1845" i="5"/>
  <c r="B1845" i="5"/>
  <c r="A1845" i="5"/>
  <c r="AE1844" i="5"/>
  <c r="AD1844" i="5"/>
  <c r="AC1844" i="5"/>
  <c r="AB1844" i="5"/>
  <c r="AA1844" i="5"/>
  <c r="Z1844" i="5"/>
  <c r="Y1844" i="5"/>
  <c r="X1844" i="5"/>
  <c r="W1844" i="5"/>
  <c r="V1844" i="5"/>
  <c r="U1844" i="5"/>
  <c r="S1844" i="5"/>
  <c r="R1844" i="5"/>
  <c r="Q1844" i="5"/>
  <c r="P1844" i="5"/>
  <c r="O1844" i="5"/>
  <c r="N1844" i="5"/>
  <c r="M1844" i="5"/>
  <c r="L1844" i="5"/>
  <c r="K1844" i="5"/>
  <c r="J1844" i="5"/>
  <c r="I1844" i="5"/>
  <c r="H1844" i="5"/>
  <c r="G1844" i="5"/>
  <c r="F1844" i="5"/>
  <c r="E1844" i="5"/>
  <c r="D1844" i="5"/>
  <c r="T1844" i="5" s="1"/>
  <c r="AF1844" i="5" s="1"/>
  <c r="C1844" i="5"/>
  <c r="B1844" i="5"/>
  <c r="A1844" i="5"/>
  <c r="AD1843" i="5"/>
  <c r="AC1843" i="5"/>
  <c r="AB1843" i="5"/>
  <c r="AA1843" i="5"/>
  <c r="Z1843" i="5"/>
  <c r="Y1843" i="5"/>
  <c r="X1843" i="5"/>
  <c r="W1843" i="5"/>
  <c r="V1843" i="5"/>
  <c r="U1843" i="5"/>
  <c r="S1843" i="5"/>
  <c r="R1843" i="5"/>
  <c r="Q1843" i="5"/>
  <c r="P1843" i="5"/>
  <c r="O1843" i="5"/>
  <c r="N1843" i="5"/>
  <c r="M1843" i="5"/>
  <c r="L1843" i="5"/>
  <c r="K1843" i="5"/>
  <c r="J1843" i="5"/>
  <c r="I1843" i="5"/>
  <c r="H1843" i="5"/>
  <c r="G1843" i="5"/>
  <c r="F1843" i="5"/>
  <c r="E1843" i="5"/>
  <c r="D1843" i="5"/>
  <c r="C1843" i="5"/>
  <c r="B1843" i="5"/>
  <c r="A1843" i="5"/>
  <c r="AF1842" i="5"/>
  <c r="AD1842" i="5"/>
  <c r="AC1842" i="5"/>
  <c r="AB1842" i="5"/>
  <c r="AA1842" i="5"/>
  <c r="Z1842" i="5"/>
  <c r="Y1842" i="5"/>
  <c r="X1842" i="5"/>
  <c r="W1842" i="5"/>
  <c r="V1842" i="5"/>
  <c r="U1842" i="5"/>
  <c r="T1842" i="5"/>
  <c r="S1842" i="5"/>
  <c r="R1842" i="5"/>
  <c r="Q1842" i="5"/>
  <c r="P1842" i="5"/>
  <c r="O1842" i="5"/>
  <c r="N1842" i="5"/>
  <c r="M1842" i="5"/>
  <c r="L1842" i="5"/>
  <c r="K1842" i="5"/>
  <c r="J1842" i="5"/>
  <c r="I1842" i="5"/>
  <c r="H1842" i="5"/>
  <c r="G1842" i="5"/>
  <c r="F1842" i="5"/>
  <c r="E1842" i="5"/>
  <c r="D1842" i="5"/>
  <c r="AE1842" i="5" s="1"/>
  <c r="C1842" i="5"/>
  <c r="B1842" i="5"/>
  <c r="A1842" i="5"/>
  <c r="AE1841" i="5"/>
  <c r="AD1841" i="5"/>
  <c r="AC1841" i="5"/>
  <c r="AB1841" i="5"/>
  <c r="AA1841" i="5"/>
  <c r="Z1841" i="5"/>
  <c r="Y1841" i="5"/>
  <c r="X1841" i="5"/>
  <c r="W1841" i="5"/>
  <c r="V1841" i="5"/>
  <c r="U1841" i="5"/>
  <c r="T1841" i="5"/>
  <c r="AF1841" i="5" s="1"/>
  <c r="S1841" i="5"/>
  <c r="R1841" i="5"/>
  <c r="Q1841" i="5"/>
  <c r="P1841" i="5"/>
  <c r="O1841" i="5"/>
  <c r="N1841" i="5"/>
  <c r="M1841" i="5"/>
  <c r="L1841" i="5"/>
  <c r="K1841" i="5"/>
  <c r="J1841" i="5"/>
  <c r="I1841" i="5"/>
  <c r="H1841" i="5"/>
  <c r="G1841" i="5"/>
  <c r="F1841" i="5"/>
  <c r="E1841" i="5"/>
  <c r="D1841" i="5"/>
  <c r="C1841" i="5"/>
  <c r="B1841" i="5"/>
  <c r="A1841" i="5"/>
  <c r="AD1840" i="5"/>
  <c r="AC1840" i="5"/>
  <c r="AB1840" i="5"/>
  <c r="AA1840" i="5"/>
  <c r="Z1840" i="5"/>
  <c r="Y1840" i="5"/>
  <c r="X1840" i="5"/>
  <c r="W1840" i="5"/>
  <c r="V1840" i="5"/>
  <c r="U1840" i="5"/>
  <c r="S1840" i="5"/>
  <c r="R1840" i="5"/>
  <c r="Q1840" i="5"/>
  <c r="P1840" i="5"/>
  <c r="O1840" i="5"/>
  <c r="N1840" i="5"/>
  <c r="M1840" i="5"/>
  <c r="L1840" i="5"/>
  <c r="K1840" i="5"/>
  <c r="J1840" i="5"/>
  <c r="I1840" i="5"/>
  <c r="H1840" i="5"/>
  <c r="G1840" i="5"/>
  <c r="F1840" i="5"/>
  <c r="E1840" i="5"/>
  <c r="D1840" i="5"/>
  <c r="C1840" i="5"/>
  <c r="B1840" i="5"/>
  <c r="A1840" i="5"/>
  <c r="AF1839" i="5"/>
  <c r="AD1839" i="5"/>
  <c r="AC1839" i="5"/>
  <c r="AB1839" i="5"/>
  <c r="AA1839" i="5"/>
  <c r="Z1839" i="5"/>
  <c r="Y1839" i="5"/>
  <c r="X1839" i="5"/>
  <c r="W1839" i="5"/>
  <c r="V1839" i="5"/>
  <c r="U1839" i="5"/>
  <c r="T1839" i="5"/>
  <c r="S1839" i="5"/>
  <c r="R1839" i="5"/>
  <c r="Q1839" i="5"/>
  <c r="P1839" i="5"/>
  <c r="O1839" i="5"/>
  <c r="N1839" i="5"/>
  <c r="M1839" i="5"/>
  <c r="L1839" i="5"/>
  <c r="K1839" i="5"/>
  <c r="J1839" i="5"/>
  <c r="I1839" i="5"/>
  <c r="H1839" i="5"/>
  <c r="G1839" i="5"/>
  <c r="F1839" i="5"/>
  <c r="E1839" i="5"/>
  <c r="D1839" i="5"/>
  <c r="AE1839" i="5" s="1"/>
  <c r="C1839" i="5"/>
  <c r="B1839" i="5"/>
  <c r="A1839" i="5"/>
  <c r="AD1838" i="5"/>
  <c r="AC1838" i="5"/>
  <c r="AB1838" i="5"/>
  <c r="AA1838" i="5"/>
  <c r="Z1838" i="5"/>
  <c r="Y1838" i="5"/>
  <c r="X1838" i="5"/>
  <c r="W1838" i="5"/>
  <c r="V1838" i="5"/>
  <c r="U1838" i="5"/>
  <c r="S1838" i="5"/>
  <c r="R1838" i="5"/>
  <c r="Q1838" i="5"/>
  <c r="P1838" i="5"/>
  <c r="O1838" i="5"/>
  <c r="N1838" i="5"/>
  <c r="M1838" i="5"/>
  <c r="L1838" i="5"/>
  <c r="K1838" i="5"/>
  <c r="J1838" i="5"/>
  <c r="I1838" i="5"/>
  <c r="H1838" i="5"/>
  <c r="G1838" i="5"/>
  <c r="F1838" i="5"/>
  <c r="E1838" i="5"/>
  <c r="D1838" i="5"/>
  <c r="C1838" i="5"/>
  <c r="B1838" i="5"/>
  <c r="A1838" i="5"/>
  <c r="AD1837" i="5"/>
  <c r="AC1837" i="5"/>
  <c r="AB1837" i="5"/>
  <c r="AA1837" i="5"/>
  <c r="Z1837" i="5"/>
  <c r="Y1837" i="5"/>
  <c r="X1837" i="5"/>
  <c r="W1837" i="5"/>
  <c r="V1837" i="5"/>
  <c r="U1837" i="5"/>
  <c r="S1837" i="5"/>
  <c r="R1837" i="5"/>
  <c r="Q1837" i="5"/>
  <c r="P1837" i="5"/>
  <c r="O1837" i="5"/>
  <c r="N1837" i="5"/>
  <c r="M1837" i="5"/>
  <c r="L1837" i="5"/>
  <c r="K1837" i="5"/>
  <c r="J1837" i="5"/>
  <c r="I1837" i="5"/>
  <c r="H1837" i="5"/>
  <c r="G1837" i="5"/>
  <c r="F1837" i="5"/>
  <c r="E1837" i="5"/>
  <c r="D1837" i="5"/>
  <c r="C1837" i="5"/>
  <c r="B1837" i="5"/>
  <c r="A1837" i="5"/>
  <c r="AF1836" i="5"/>
  <c r="AD1836" i="5"/>
  <c r="AC1836" i="5"/>
  <c r="AB1836" i="5"/>
  <c r="AA1836" i="5"/>
  <c r="Z1836" i="5"/>
  <c r="Y1836" i="5"/>
  <c r="X1836" i="5"/>
  <c r="W1836" i="5"/>
  <c r="V1836" i="5"/>
  <c r="U1836" i="5"/>
  <c r="T1836" i="5"/>
  <c r="S1836" i="5"/>
  <c r="R1836" i="5"/>
  <c r="Q1836" i="5"/>
  <c r="P1836" i="5"/>
  <c r="O1836" i="5"/>
  <c r="N1836" i="5"/>
  <c r="M1836" i="5"/>
  <c r="L1836" i="5"/>
  <c r="K1836" i="5"/>
  <c r="J1836" i="5"/>
  <c r="I1836" i="5"/>
  <c r="H1836" i="5"/>
  <c r="G1836" i="5"/>
  <c r="F1836" i="5"/>
  <c r="E1836" i="5"/>
  <c r="D1836" i="5"/>
  <c r="AE1836" i="5" s="1"/>
  <c r="C1836" i="5"/>
  <c r="B1836" i="5"/>
  <c r="A1836" i="5"/>
  <c r="AE1835" i="5"/>
  <c r="AD1835" i="5"/>
  <c r="AC1835" i="5"/>
  <c r="AB1835" i="5"/>
  <c r="AA1835" i="5"/>
  <c r="Z1835" i="5"/>
  <c r="Y1835" i="5"/>
  <c r="X1835" i="5"/>
  <c r="W1835" i="5"/>
  <c r="V1835" i="5"/>
  <c r="U1835" i="5"/>
  <c r="S1835" i="5"/>
  <c r="R1835" i="5"/>
  <c r="Q1835" i="5"/>
  <c r="P1835" i="5"/>
  <c r="O1835" i="5"/>
  <c r="N1835" i="5"/>
  <c r="M1835" i="5"/>
  <c r="L1835" i="5"/>
  <c r="K1835" i="5"/>
  <c r="J1835" i="5"/>
  <c r="I1835" i="5"/>
  <c r="H1835" i="5"/>
  <c r="G1835" i="5"/>
  <c r="F1835" i="5"/>
  <c r="E1835" i="5"/>
  <c r="D1835" i="5"/>
  <c r="T1835" i="5" s="1"/>
  <c r="AF1835" i="5" s="1"/>
  <c r="C1835" i="5"/>
  <c r="B1835" i="5"/>
  <c r="A1835" i="5"/>
  <c r="AD1834" i="5"/>
  <c r="AC1834" i="5"/>
  <c r="AB1834" i="5"/>
  <c r="AA1834" i="5"/>
  <c r="Z1834" i="5"/>
  <c r="Y1834" i="5"/>
  <c r="X1834" i="5"/>
  <c r="W1834" i="5"/>
  <c r="V1834" i="5"/>
  <c r="U1834" i="5"/>
  <c r="S1834" i="5"/>
  <c r="R1834" i="5"/>
  <c r="Q1834" i="5"/>
  <c r="P1834" i="5"/>
  <c r="O1834" i="5"/>
  <c r="N1834" i="5"/>
  <c r="M1834" i="5"/>
  <c r="L1834" i="5"/>
  <c r="K1834" i="5"/>
  <c r="J1834" i="5"/>
  <c r="I1834" i="5"/>
  <c r="H1834" i="5"/>
  <c r="G1834" i="5"/>
  <c r="F1834" i="5"/>
  <c r="E1834" i="5"/>
  <c r="D1834" i="5"/>
  <c r="C1834" i="5"/>
  <c r="B1834" i="5"/>
  <c r="A1834" i="5"/>
  <c r="AF1833" i="5"/>
  <c r="AD1833" i="5"/>
  <c r="AC1833" i="5"/>
  <c r="AB1833" i="5"/>
  <c r="AA1833" i="5"/>
  <c r="Z1833" i="5"/>
  <c r="Y1833" i="5"/>
  <c r="X1833" i="5"/>
  <c r="W1833" i="5"/>
  <c r="V1833" i="5"/>
  <c r="U1833" i="5"/>
  <c r="T1833" i="5"/>
  <c r="S1833" i="5"/>
  <c r="R1833" i="5"/>
  <c r="Q1833" i="5"/>
  <c r="P1833" i="5"/>
  <c r="O1833" i="5"/>
  <c r="N1833" i="5"/>
  <c r="M1833" i="5"/>
  <c r="L1833" i="5"/>
  <c r="K1833" i="5"/>
  <c r="J1833" i="5"/>
  <c r="I1833" i="5"/>
  <c r="H1833" i="5"/>
  <c r="G1833" i="5"/>
  <c r="F1833" i="5"/>
  <c r="E1833" i="5"/>
  <c r="D1833" i="5"/>
  <c r="AE1833" i="5" s="1"/>
  <c r="C1833" i="5"/>
  <c r="B1833" i="5"/>
  <c r="A1833" i="5"/>
  <c r="AE1832" i="5"/>
  <c r="AD1832" i="5"/>
  <c r="AC1832" i="5"/>
  <c r="AB1832" i="5"/>
  <c r="AA1832" i="5"/>
  <c r="Z1832" i="5"/>
  <c r="Y1832" i="5"/>
  <c r="X1832" i="5"/>
  <c r="W1832" i="5"/>
  <c r="V1832" i="5"/>
  <c r="U1832" i="5"/>
  <c r="T1832" i="5"/>
  <c r="AF1832" i="5" s="1"/>
  <c r="S1832" i="5"/>
  <c r="R1832" i="5"/>
  <c r="Q1832" i="5"/>
  <c r="P1832" i="5"/>
  <c r="O1832" i="5"/>
  <c r="N1832" i="5"/>
  <c r="M1832" i="5"/>
  <c r="L1832" i="5"/>
  <c r="K1832" i="5"/>
  <c r="J1832" i="5"/>
  <c r="I1832" i="5"/>
  <c r="H1832" i="5"/>
  <c r="G1832" i="5"/>
  <c r="F1832" i="5"/>
  <c r="E1832" i="5"/>
  <c r="D1832" i="5"/>
  <c r="C1832" i="5"/>
  <c r="B1832" i="5"/>
  <c r="A1832" i="5"/>
  <c r="AD1831" i="5"/>
  <c r="AC1831" i="5"/>
  <c r="AB1831" i="5"/>
  <c r="AA1831" i="5"/>
  <c r="Z1831" i="5"/>
  <c r="Y1831" i="5"/>
  <c r="X1831" i="5"/>
  <c r="W1831" i="5"/>
  <c r="V1831" i="5"/>
  <c r="U1831" i="5"/>
  <c r="S1831" i="5"/>
  <c r="R1831" i="5"/>
  <c r="Q1831" i="5"/>
  <c r="P1831" i="5"/>
  <c r="O1831" i="5"/>
  <c r="N1831" i="5"/>
  <c r="M1831" i="5"/>
  <c r="L1831" i="5"/>
  <c r="K1831" i="5"/>
  <c r="J1831" i="5"/>
  <c r="I1831" i="5"/>
  <c r="H1831" i="5"/>
  <c r="G1831" i="5"/>
  <c r="F1831" i="5"/>
  <c r="E1831" i="5"/>
  <c r="D1831" i="5"/>
  <c r="C1831" i="5"/>
  <c r="B1831" i="5"/>
  <c r="A1831" i="5"/>
  <c r="AF1830" i="5"/>
  <c r="AD1830" i="5"/>
  <c r="AC1830" i="5"/>
  <c r="AB1830" i="5"/>
  <c r="AA1830" i="5"/>
  <c r="Z1830" i="5"/>
  <c r="Y1830" i="5"/>
  <c r="X1830" i="5"/>
  <c r="W1830" i="5"/>
  <c r="V1830" i="5"/>
  <c r="U1830" i="5"/>
  <c r="T1830" i="5"/>
  <c r="S1830" i="5"/>
  <c r="R1830" i="5"/>
  <c r="Q1830" i="5"/>
  <c r="P1830" i="5"/>
  <c r="O1830" i="5"/>
  <c r="N1830" i="5"/>
  <c r="M1830" i="5"/>
  <c r="L1830" i="5"/>
  <c r="K1830" i="5"/>
  <c r="J1830" i="5"/>
  <c r="I1830" i="5"/>
  <c r="H1830" i="5"/>
  <c r="G1830" i="5"/>
  <c r="F1830" i="5"/>
  <c r="E1830" i="5"/>
  <c r="D1830" i="5"/>
  <c r="AE1830" i="5" s="1"/>
  <c r="C1830" i="5"/>
  <c r="B1830" i="5"/>
  <c r="A1830" i="5"/>
  <c r="AD1829" i="5"/>
  <c r="AC1829" i="5"/>
  <c r="AB1829" i="5"/>
  <c r="AA1829" i="5"/>
  <c r="Z1829" i="5"/>
  <c r="Y1829" i="5"/>
  <c r="X1829" i="5"/>
  <c r="W1829" i="5"/>
  <c r="V1829" i="5"/>
  <c r="U1829" i="5"/>
  <c r="S1829" i="5"/>
  <c r="R1829" i="5"/>
  <c r="Q1829" i="5"/>
  <c r="P1829" i="5"/>
  <c r="O1829" i="5"/>
  <c r="N1829" i="5"/>
  <c r="M1829" i="5"/>
  <c r="L1829" i="5"/>
  <c r="K1829" i="5"/>
  <c r="J1829" i="5"/>
  <c r="I1829" i="5"/>
  <c r="H1829" i="5"/>
  <c r="G1829" i="5"/>
  <c r="F1829" i="5"/>
  <c r="E1829" i="5"/>
  <c r="D1829" i="5"/>
  <c r="C1829" i="5"/>
  <c r="B1829" i="5"/>
  <c r="A1829" i="5"/>
  <c r="AD1828" i="5"/>
  <c r="AC1828" i="5"/>
  <c r="AB1828" i="5"/>
  <c r="AA1828" i="5"/>
  <c r="Z1828" i="5"/>
  <c r="Y1828" i="5"/>
  <c r="X1828" i="5"/>
  <c r="W1828" i="5"/>
  <c r="V1828" i="5"/>
  <c r="U1828" i="5"/>
  <c r="S1828" i="5"/>
  <c r="R1828" i="5"/>
  <c r="Q1828" i="5"/>
  <c r="P1828" i="5"/>
  <c r="O1828" i="5"/>
  <c r="N1828" i="5"/>
  <c r="M1828" i="5"/>
  <c r="L1828" i="5"/>
  <c r="K1828" i="5"/>
  <c r="J1828" i="5"/>
  <c r="I1828" i="5"/>
  <c r="H1828" i="5"/>
  <c r="G1828" i="5"/>
  <c r="F1828" i="5"/>
  <c r="E1828" i="5"/>
  <c r="D1828" i="5"/>
  <c r="C1828" i="5"/>
  <c r="B1828" i="5"/>
  <c r="A1828" i="5"/>
  <c r="AF1827" i="5"/>
  <c r="AD1827" i="5"/>
  <c r="AC1827" i="5"/>
  <c r="AB1827" i="5"/>
  <c r="AA1827" i="5"/>
  <c r="Z1827" i="5"/>
  <c r="Y1827" i="5"/>
  <c r="X1827" i="5"/>
  <c r="W1827" i="5"/>
  <c r="V1827" i="5"/>
  <c r="U1827" i="5"/>
  <c r="T1827" i="5"/>
  <c r="S1827" i="5"/>
  <c r="R1827" i="5"/>
  <c r="Q1827" i="5"/>
  <c r="P1827" i="5"/>
  <c r="O1827" i="5"/>
  <c r="N1827" i="5"/>
  <c r="M1827" i="5"/>
  <c r="L1827" i="5"/>
  <c r="K1827" i="5"/>
  <c r="J1827" i="5"/>
  <c r="I1827" i="5"/>
  <c r="H1827" i="5"/>
  <c r="G1827" i="5"/>
  <c r="F1827" i="5"/>
  <c r="E1827" i="5"/>
  <c r="D1827" i="5"/>
  <c r="AE1827" i="5" s="1"/>
  <c r="C1827" i="5"/>
  <c r="B1827" i="5"/>
  <c r="A1827" i="5"/>
  <c r="AE1826" i="5"/>
  <c r="AD1826" i="5"/>
  <c r="AC1826" i="5"/>
  <c r="AB1826" i="5"/>
  <c r="AA1826" i="5"/>
  <c r="Z1826" i="5"/>
  <c r="Y1826" i="5"/>
  <c r="X1826" i="5"/>
  <c r="W1826" i="5"/>
  <c r="V1826" i="5"/>
  <c r="U1826" i="5"/>
  <c r="S1826" i="5"/>
  <c r="R1826" i="5"/>
  <c r="Q1826" i="5"/>
  <c r="P1826" i="5"/>
  <c r="O1826" i="5"/>
  <c r="N1826" i="5"/>
  <c r="M1826" i="5"/>
  <c r="L1826" i="5"/>
  <c r="K1826" i="5"/>
  <c r="J1826" i="5"/>
  <c r="I1826" i="5"/>
  <c r="H1826" i="5"/>
  <c r="G1826" i="5"/>
  <c r="F1826" i="5"/>
  <c r="E1826" i="5"/>
  <c r="D1826" i="5"/>
  <c r="T1826" i="5" s="1"/>
  <c r="AF1826" i="5" s="1"/>
  <c r="C1826" i="5"/>
  <c r="B1826" i="5"/>
  <c r="A1826" i="5"/>
  <c r="AD1825" i="5"/>
  <c r="AC1825" i="5"/>
  <c r="AB1825" i="5"/>
  <c r="AA1825" i="5"/>
  <c r="Z1825" i="5"/>
  <c r="Y1825" i="5"/>
  <c r="X1825" i="5"/>
  <c r="W1825" i="5"/>
  <c r="V1825" i="5"/>
  <c r="U1825" i="5"/>
  <c r="S1825" i="5"/>
  <c r="R1825" i="5"/>
  <c r="Q1825" i="5"/>
  <c r="P1825" i="5"/>
  <c r="O1825" i="5"/>
  <c r="N1825" i="5"/>
  <c r="M1825" i="5"/>
  <c r="L1825" i="5"/>
  <c r="K1825" i="5"/>
  <c r="J1825" i="5"/>
  <c r="I1825" i="5"/>
  <c r="H1825" i="5"/>
  <c r="G1825" i="5"/>
  <c r="F1825" i="5"/>
  <c r="E1825" i="5"/>
  <c r="D1825" i="5"/>
  <c r="C1825" i="5"/>
  <c r="B1825" i="5"/>
  <c r="A1825" i="5"/>
  <c r="AF1824" i="5"/>
  <c r="AD1824" i="5"/>
  <c r="AC1824" i="5"/>
  <c r="AB1824" i="5"/>
  <c r="AA1824" i="5"/>
  <c r="Z1824" i="5"/>
  <c r="Y1824" i="5"/>
  <c r="X1824" i="5"/>
  <c r="W1824" i="5"/>
  <c r="V1824" i="5"/>
  <c r="U1824" i="5"/>
  <c r="T1824" i="5"/>
  <c r="S1824" i="5"/>
  <c r="R1824" i="5"/>
  <c r="Q1824" i="5"/>
  <c r="P1824" i="5"/>
  <c r="O1824" i="5"/>
  <c r="N1824" i="5"/>
  <c r="M1824" i="5"/>
  <c r="L1824" i="5"/>
  <c r="K1824" i="5"/>
  <c r="J1824" i="5"/>
  <c r="I1824" i="5"/>
  <c r="H1824" i="5"/>
  <c r="G1824" i="5"/>
  <c r="F1824" i="5"/>
  <c r="E1824" i="5"/>
  <c r="D1824" i="5"/>
  <c r="AE1824" i="5" s="1"/>
  <c r="C1824" i="5"/>
  <c r="B1824" i="5"/>
  <c r="A1824" i="5"/>
  <c r="AE1823" i="5"/>
  <c r="AD1823" i="5"/>
  <c r="AC1823" i="5"/>
  <c r="AB1823" i="5"/>
  <c r="AA1823" i="5"/>
  <c r="Z1823" i="5"/>
  <c r="Y1823" i="5"/>
  <c r="X1823" i="5"/>
  <c r="W1823" i="5"/>
  <c r="V1823" i="5"/>
  <c r="U1823" i="5"/>
  <c r="T1823" i="5"/>
  <c r="AF1823" i="5" s="1"/>
  <c r="S1823" i="5"/>
  <c r="R1823" i="5"/>
  <c r="Q1823" i="5"/>
  <c r="P1823" i="5"/>
  <c r="O1823" i="5"/>
  <c r="N1823" i="5"/>
  <c r="M1823" i="5"/>
  <c r="L1823" i="5"/>
  <c r="K1823" i="5"/>
  <c r="J1823" i="5"/>
  <c r="I1823" i="5"/>
  <c r="H1823" i="5"/>
  <c r="G1823" i="5"/>
  <c r="F1823" i="5"/>
  <c r="E1823" i="5"/>
  <c r="D1823" i="5"/>
  <c r="C1823" i="5"/>
  <c r="B1823" i="5"/>
  <c r="A1823" i="5"/>
  <c r="AD1822" i="5"/>
  <c r="AC1822" i="5"/>
  <c r="AB1822" i="5"/>
  <c r="AA1822" i="5"/>
  <c r="Z1822" i="5"/>
  <c r="Y1822" i="5"/>
  <c r="X1822" i="5"/>
  <c r="W1822" i="5"/>
  <c r="V1822" i="5"/>
  <c r="U1822" i="5"/>
  <c r="S1822" i="5"/>
  <c r="R1822" i="5"/>
  <c r="Q1822" i="5"/>
  <c r="P1822" i="5"/>
  <c r="O1822" i="5"/>
  <c r="N1822" i="5"/>
  <c r="M1822" i="5"/>
  <c r="L1822" i="5"/>
  <c r="K1822" i="5"/>
  <c r="J1822" i="5"/>
  <c r="I1822" i="5"/>
  <c r="H1822" i="5"/>
  <c r="G1822" i="5"/>
  <c r="F1822" i="5"/>
  <c r="E1822" i="5"/>
  <c r="D1822" i="5"/>
  <c r="C1822" i="5"/>
  <c r="B1822" i="5"/>
  <c r="A1822" i="5"/>
  <c r="AF1821" i="5"/>
  <c r="AD1821" i="5"/>
  <c r="AC1821" i="5"/>
  <c r="AB1821" i="5"/>
  <c r="AA1821" i="5"/>
  <c r="Z1821" i="5"/>
  <c r="Y1821" i="5"/>
  <c r="X1821" i="5"/>
  <c r="W1821" i="5"/>
  <c r="V1821" i="5"/>
  <c r="U1821" i="5"/>
  <c r="T1821" i="5"/>
  <c r="S1821" i="5"/>
  <c r="R1821" i="5"/>
  <c r="Q1821" i="5"/>
  <c r="P1821" i="5"/>
  <c r="O1821" i="5"/>
  <c r="N1821" i="5"/>
  <c r="M1821" i="5"/>
  <c r="L1821" i="5"/>
  <c r="K1821" i="5"/>
  <c r="J1821" i="5"/>
  <c r="I1821" i="5"/>
  <c r="H1821" i="5"/>
  <c r="G1821" i="5"/>
  <c r="F1821" i="5"/>
  <c r="E1821" i="5"/>
  <c r="D1821" i="5"/>
  <c r="AE1821" i="5" s="1"/>
  <c r="C1821" i="5"/>
  <c r="B1821" i="5"/>
  <c r="A1821" i="5"/>
  <c r="AD1820" i="5"/>
  <c r="AC1820" i="5"/>
  <c r="AB1820" i="5"/>
  <c r="AA1820" i="5"/>
  <c r="Z1820" i="5"/>
  <c r="Y1820" i="5"/>
  <c r="X1820" i="5"/>
  <c r="W1820" i="5"/>
  <c r="V1820" i="5"/>
  <c r="U1820" i="5"/>
  <c r="S1820" i="5"/>
  <c r="R1820" i="5"/>
  <c r="Q1820" i="5"/>
  <c r="P1820" i="5"/>
  <c r="O1820" i="5"/>
  <c r="N1820" i="5"/>
  <c r="M1820" i="5"/>
  <c r="L1820" i="5"/>
  <c r="K1820" i="5"/>
  <c r="J1820" i="5"/>
  <c r="I1820" i="5"/>
  <c r="H1820" i="5"/>
  <c r="G1820" i="5"/>
  <c r="F1820" i="5"/>
  <c r="E1820" i="5"/>
  <c r="D1820" i="5"/>
  <c r="C1820" i="5"/>
  <c r="B1820" i="5"/>
  <c r="A1820" i="5"/>
  <c r="AD1819" i="5"/>
  <c r="AC1819" i="5"/>
  <c r="AB1819" i="5"/>
  <c r="AA1819" i="5"/>
  <c r="Z1819" i="5"/>
  <c r="Y1819" i="5"/>
  <c r="X1819" i="5"/>
  <c r="W1819" i="5"/>
  <c r="V1819" i="5"/>
  <c r="U1819" i="5"/>
  <c r="S1819" i="5"/>
  <c r="R1819" i="5"/>
  <c r="Q1819" i="5"/>
  <c r="P1819" i="5"/>
  <c r="O1819" i="5"/>
  <c r="N1819" i="5"/>
  <c r="M1819" i="5"/>
  <c r="L1819" i="5"/>
  <c r="K1819" i="5"/>
  <c r="J1819" i="5"/>
  <c r="I1819" i="5"/>
  <c r="H1819" i="5"/>
  <c r="G1819" i="5"/>
  <c r="F1819" i="5"/>
  <c r="E1819" i="5"/>
  <c r="D1819" i="5"/>
  <c r="C1819" i="5"/>
  <c r="B1819" i="5"/>
  <c r="A1819" i="5"/>
  <c r="AF1818" i="5"/>
  <c r="AD1818" i="5"/>
  <c r="AC1818" i="5"/>
  <c r="AB1818" i="5"/>
  <c r="AA1818" i="5"/>
  <c r="Z1818" i="5"/>
  <c r="Y1818" i="5"/>
  <c r="X1818" i="5"/>
  <c r="W1818" i="5"/>
  <c r="V1818" i="5"/>
  <c r="U1818" i="5"/>
  <c r="T1818" i="5"/>
  <c r="S1818" i="5"/>
  <c r="R1818" i="5"/>
  <c r="Q1818" i="5"/>
  <c r="P1818" i="5"/>
  <c r="O1818" i="5"/>
  <c r="N1818" i="5"/>
  <c r="M1818" i="5"/>
  <c r="L1818" i="5"/>
  <c r="K1818" i="5"/>
  <c r="J1818" i="5"/>
  <c r="I1818" i="5"/>
  <c r="H1818" i="5"/>
  <c r="G1818" i="5"/>
  <c r="F1818" i="5"/>
  <c r="E1818" i="5"/>
  <c r="D1818" i="5"/>
  <c r="AE1818" i="5" s="1"/>
  <c r="C1818" i="5"/>
  <c r="B1818" i="5"/>
  <c r="A1818" i="5"/>
  <c r="AE1817" i="5"/>
  <c r="AD1817" i="5"/>
  <c r="AC1817" i="5"/>
  <c r="AB1817" i="5"/>
  <c r="AA1817" i="5"/>
  <c r="Z1817" i="5"/>
  <c r="Y1817" i="5"/>
  <c r="X1817" i="5"/>
  <c r="W1817" i="5"/>
  <c r="V1817" i="5"/>
  <c r="U1817" i="5"/>
  <c r="S1817" i="5"/>
  <c r="R1817" i="5"/>
  <c r="Q1817" i="5"/>
  <c r="P1817" i="5"/>
  <c r="O1817" i="5"/>
  <c r="N1817" i="5"/>
  <c r="M1817" i="5"/>
  <c r="L1817" i="5"/>
  <c r="K1817" i="5"/>
  <c r="J1817" i="5"/>
  <c r="I1817" i="5"/>
  <c r="H1817" i="5"/>
  <c r="G1817" i="5"/>
  <c r="F1817" i="5"/>
  <c r="E1817" i="5"/>
  <c r="D1817" i="5"/>
  <c r="T1817" i="5" s="1"/>
  <c r="AF1817" i="5" s="1"/>
  <c r="C1817" i="5"/>
  <c r="B1817" i="5"/>
  <c r="A1817" i="5"/>
  <c r="AD1816" i="5"/>
  <c r="AC1816" i="5"/>
  <c r="AB1816" i="5"/>
  <c r="AA1816" i="5"/>
  <c r="Z1816" i="5"/>
  <c r="Y1816" i="5"/>
  <c r="X1816" i="5"/>
  <c r="W1816" i="5"/>
  <c r="V1816" i="5"/>
  <c r="U1816" i="5"/>
  <c r="S1816" i="5"/>
  <c r="R1816" i="5"/>
  <c r="Q1816" i="5"/>
  <c r="P1816" i="5"/>
  <c r="O1816" i="5"/>
  <c r="N1816" i="5"/>
  <c r="M1816" i="5"/>
  <c r="L1816" i="5"/>
  <c r="K1816" i="5"/>
  <c r="J1816" i="5"/>
  <c r="I1816" i="5"/>
  <c r="H1816" i="5"/>
  <c r="G1816" i="5"/>
  <c r="F1816" i="5"/>
  <c r="E1816" i="5"/>
  <c r="D1816" i="5"/>
  <c r="C1816" i="5"/>
  <c r="B1816" i="5"/>
  <c r="A1816" i="5"/>
  <c r="AF1815" i="5"/>
  <c r="AD1815" i="5"/>
  <c r="AC1815" i="5"/>
  <c r="AB1815" i="5"/>
  <c r="AA1815" i="5"/>
  <c r="Z1815" i="5"/>
  <c r="Y1815" i="5"/>
  <c r="X1815" i="5"/>
  <c r="W1815" i="5"/>
  <c r="V1815" i="5"/>
  <c r="U1815" i="5"/>
  <c r="T1815" i="5"/>
  <c r="S1815" i="5"/>
  <c r="R1815" i="5"/>
  <c r="Q1815" i="5"/>
  <c r="P1815" i="5"/>
  <c r="O1815" i="5"/>
  <c r="N1815" i="5"/>
  <c r="M1815" i="5"/>
  <c r="L1815" i="5"/>
  <c r="K1815" i="5"/>
  <c r="J1815" i="5"/>
  <c r="I1815" i="5"/>
  <c r="H1815" i="5"/>
  <c r="G1815" i="5"/>
  <c r="F1815" i="5"/>
  <c r="E1815" i="5"/>
  <c r="D1815" i="5"/>
  <c r="AE1815" i="5" s="1"/>
  <c r="C1815" i="5"/>
  <c r="B1815" i="5"/>
  <c r="A1815" i="5"/>
  <c r="AE1814" i="5"/>
  <c r="AD1814" i="5"/>
  <c r="AC1814" i="5"/>
  <c r="AB1814" i="5"/>
  <c r="AA1814" i="5"/>
  <c r="Z1814" i="5"/>
  <c r="Y1814" i="5"/>
  <c r="X1814" i="5"/>
  <c r="W1814" i="5"/>
  <c r="V1814" i="5"/>
  <c r="U1814" i="5"/>
  <c r="T1814" i="5"/>
  <c r="AF1814" i="5" s="1"/>
  <c r="S1814" i="5"/>
  <c r="R1814" i="5"/>
  <c r="Q1814" i="5"/>
  <c r="P1814" i="5"/>
  <c r="O1814" i="5"/>
  <c r="N1814" i="5"/>
  <c r="M1814" i="5"/>
  <c r="L1814" i="5"/>
  <c r="K1814" i="5"/>
  <c r="J1814" i="5"/>
  <c r="I1814" i="5"/>
  <c r="H1814" i="5"/>
  <c r="G1814" i="5"/>
  <c r="F1814" i="5"/>
  <c r="E1814" i="5"/>
  <c r="D1814" i="5"/>
  <c r="C1814" i="5"/>
  <c r="B1814" i="5"/>
  <c r="A1814" i="5"/>
  <c r="AD1813" i="5"/>
  <c r="AC1813" i="5"/>
  <c r="AB1813" i="5"/>
  <c r="AA1813" i="5"/>
  <c r="Z1813" i="5"/>
  <c r="Y1813" i="5"/>
  <c r="X1813" i="5"/>
  <c r="W1813" i="5"/>
  <c r="V1813" i="5"/>
  <c r="U1813" i="5"/>
  <c r="S1813" i="5"/>
  <c r="R1813" i="5"/>
  <c r="Q1813" i="5"/>
  <c r="P1813" i="5"/>
  <c r="O1813" i="5"/>
  <c r="N1813" i="5"/>
  <c r="M1813" i="5"/>
  <c r="L1813" i="5"/>
  <c r="K1813" i="5"/>
  <c r="J1813" i="5"/>
  <c r="I1813" i="5"/>
  <c r="H1813" i="5"/>
  <c r="G1813" i="5"/>
  <c r="F1813" i="5"/>
  <c r="E1813" i="5"/>
  <c r="D1813" i="5"/>
  <c r="C1813" i="5"/>
  <c r="B1813" i="5"/>
  <c r="A1813" i="5"/>
  <c r="AD1812" i="5"/>
  <c r="AC1812" i="5"/>
  <c r="AB1812" i="5"/>
  <c r="AA1812" i="5"/>
  <c r="Z1812" i="5"/>
  <c r="Y1812" i="5"/>
  <c r="X1812" i="5"/>
  <c r="W1812" i="5"/>
  <c r="V1812" i="5"/>
  <c r="U1812" i="5"/>
  <c r="T1812" i="5"/>
  <c r="AF1812" i="5" s="1"/>
  <c r="S1812" i="5"/>
  <c r="R1812" i="5"/>
  <c r="Q1812" i="5"/>
  <c r="P1812" i="5"/>
  <c r="O1812" i="5"/>
  <c r="N1812" i="5"/>
  <c r="M1812" i="5"/>
  <c r="L1812" i="5"/>
  <c r="K1812" i="5"/>
  <c r="J1812" i="5"/>
  <c r="I1812" i="5"/>
  <c r="H1812" i="5"/>
  <c r="G1812" i="5"/>
  <c r="F1812" i="5"/>
  <c r="E1812" i="5"/>
  <c r="D1812" i="5"/>
  <c r="AE1812" i="5" s="1"/>
  <c r="C1812" i="5"/>
  <c r="B1812" i="5"/>
  <c r="A1812" i="5"/>
  <c r="AD1811" i="5"/>
  <c r="AC1811" i="5"/>
  <c r="AB1811" i="5"/>
  <c r="AA1811" i="5"/>
  <c r="Z1811" i="5"/>
  <c r="Y1811" i="5"/>
  <c r="X1811" i="5"/>
  <c r="W1811" i="5"/>
  <c r="V1811" i="5"/>
  <c r="U1811" i="5"/>
  <c r="S1811" i="5"/>
  <c r="R1811" i="5"/>
  <c r="Q1811" i="5"/>
  <c r="P1811" i="5"/>
  <c r="O1811" i="5"/>
  <c r="N1811" i="5"/>
  <c r="M1811" i="5"/>
  <c r="L1811" i="5"/>
  <c r="K1811" i="5"/>
  <c r="J1811" i="5"/>
  <c r="I1811" i="5"/>
  <c r="H1811" i="5"/>
  <c r="G1811" i="5"/>
  <c r="F1811" i="5"/>
  <c r="E1811" i="5"/>
  <c r="D1811" i="5"/>
  <c r="C1811" i="5"/>
  <c r="B1811" i="5"/>
  <c r="A1811" i="5"/>
  <c r="AD1810" i="5"/>
  <c r="AC1810" i="5"/>
  <c r="AB1810" i="5"/>
  <c r="AA1810" i="5"/>
  <c r="Z1810" i="5"/>
  <c r="Y1810" i="5"/>
  <c r="X1810" i="5"/>
  <c r="W1810" i="5"/>
  <c r="V1810" i="5"/>
  <c r="U1810" i="5"/>
  <c r="S1810" i="5"/>
  <c r="R1810" i="5"/>
  <c r="Q1810" i="5"/>
  <c r="P1810" i="5"/>
  <c r="O1810" i="5"/>
  <c r="N1810" i="5"/>
  <c r="M1810" i="5"/>
  <c r="L1810" i="5"/>
  <c r="K1810" i="5"/>
  <c r="J1810" i="5"/>
  <c r="I1810" i="5"/>
  <c r="H1810" i="5"/>
  <c r="G1810" i="5"/>
  <c r="F1810" i="5"/>
  <c r="E1810" i="5"/>
  <c r="D1810" i="5"/>
  <c r="C1810" i="5"/>
  <c r="B1810" i="5"/>
  <c r="A1810" i="5"/>
  <c r="AD1809" i="5"/>
  <c r="AC1809" i="5"/>
  <c r="AB1809" i="5"/>
  <c r="AA1809" i="5"/>
  <c r="Z1809" i="5"/>
  <c r="Y1809" i="5"/>
  <c r="X1809" i="5"/>
  <c r="W1809" i="5"/>
  <c r="V1809" i="5"/>
  <c r="U1809" i="5"/>
  <c r="T1809" i="5"/>
  <c r="S1809" i="5"/>
  <c r="R1809" i="5"/>
  <c r="Q1809" i="5"/>
  <c r="P1809" i="5"/>
  <c r="O1809" i="5"/>
  <c r="N1809" i="5"/>
  <c r="M1809" i="5"/>
  <c r="L1809" i="5"/>
  <c r="K1809" i="5"/>
  <c r="J1809" i="5"/>
  <c r="I1809" i="5"/>
  <c r="H1809" i="5"/>
  <c r="G1809" i="5"/>
  <c r="F1809" i="5"/>
  <c r="AF1809" i="5" s="1"/>
  <c r="E1809" i="5"/>
  <c r="D1809" i="5"/>
  <c r="AE1809" i="5" s="1"/>
  <c r="C1809" i="5"/>
  <c r="B1809" i="5"/>
  <c r="A1809" i="5"/>
  <c r="AE1808" i="5"/>
  <c r="AD1808" i="5"/>
  <c r="AC1808" i="5"/>
  <c r="AB1808" i="5"/>
  <c r="AA1808" i="5"/>
  <c r="Z1808" i="5"/>
  <c r="Y1808" i="5"/>
  <c r="X1808" i="5"/>
  <c r="W1808" i="5"/>
  <c r="V1808" i="5"/>
  <c r="U1808" i="5"/>
  <c r="S1808" i="5"/>
  <c r="R1808" i="5"/>
  <c r="Q1808" i="5"/>
  <c r="P1808" i="5"/>
  <c r="O1808" i="5"/>
  <c r="N1808" i="5"/>
  <c r="M1808" i="5"/>
  <c r="L1808" i="5"/>
  <c r="K1808" i="5"/>
  <c r="J1808" i="5"/>
  <c r="I1808" i="5"/>
  <c r="H1808" i="5"/>
  <c r="G1808" i="5"/>
  <c r="F1808" i="5"/>
  <c r="E1808" i="5"/>
  <c r="D1808" i="5"/>
  <c r="T1808" i="5" s="1"/>
  <c r="AF1808" i="5" s="1"/>
  <c r="C1808" i="5"/>
  <c r="B1808" i="5"/>
  <c r="A1808" i="5"/>
  <c r="AD1807" i="5"/>
  <c r="AC1807" i="5"/>
  <c r="AB1807" i="5"/>
  <c r="AA1807" i="5"/>
  <c r="Z1807" i="5"/>
  <c r="Y1807" i="5"/>
  <c r="X1807" i="5"/>
  <c r="W1807" i="5"/>
  <c r="V1807" i="5"/>
  <c r="U1807" i="5"/>
  <c r="S1807" i="5"/>
  <c r="R1807" i="5"/>
  <c r="Q1807" i="5"/>
  <c r="P1807" i="5"/>
  <c r="O1807" i="5"/>
  <c r="N1807" i="5"/>
  <c r="M1807" i="5"/>
  <c r="L1807" i="5"/>
  <c r="K1807" i="5"/>
  <c r="J1807" i="5"/>
  <c r="I1807" i="5"/>
  <c r="H1807" i="5"/>
  <c r="G1807" i="5"/>
  <c r="F1807" i="5"/>
  <c r="E1807" i="5"/>
  <c r="D1807" i="5"/>
  <c r="C1807" i="5"/>
  <c r="B1807" i="5"/>
  <c r="A1807" i="5"/>
  <c r="AF1806" i="5"/>
  <c r="AD1806" i="5"/>
  <c r="AC1806" i="5"/>
  <c r="AB1806" i="5"/>
  <c r="AA1806" i="5"/>
  <c r="Z1806" i="5"/>
  <c r="Y1806" i="5"/>
  <c r="X1806" i="5"/>
  <c r="W1806" i="5"/>
  <c r="V1806" i="5"/>
  <c r="U1806" i="5"/>
  <c r="T1806" i="5"/>
  <c r="S1806" i="5"/>
  <c r="R1806" i="5"/>
  <c r="Q1806" i="5"/>
  <c r="P1806" i="5"/>
  <c r="O1806" i="5"/>
  <c r="N1806" i="5"/>
  <c r="M1806" i="5"/>
  <c r="L1806" i="5"/>
  <c r="K1806" i="5"/>
  <c r="J1806" i="5"/>
  <c r="I1806" i="5"/>
  <c r="H1806" i="5"/>
  <c r="G1806" i="5"/>
  <c r="F1806" i="5"/>
  <c r="E1806" i="5"/>
  <c r="D1806" i="5"/>
  <c r="AE1806" i="5" s="1"/>
  <c r="C1806" i="5"/>
  <c r="B1806" i="5"/>
  <c r="A1806" i="5"/>
  <c r="AE1805" i="5"/>
  <c r="AD1805" i="5"/>
  <c r="AC1805" i="5"/>
  <c r="AB1805" i="5"/>
  <c r="AA1805" i="5"/>
  <c r="Z1805" i="5"/>
  <c r="Y1805" i="5"/>
  <c r="X1805" i="5"/>
  <c r="W1805" i="5"/>
  <c r="V1805" i="5"/>
  <c r="U1805" i="5"/>
  <c r="T1805" i="5"/>
  <c r="AF1805" i="5" s="1"/>
  <c r="S1805" i="5"/>
  <c r="R1805" i="5"/>
  <c r="Q1805" i="5"/>
  <c r="P1805" i="5"/>
  <c r="O1805" i="5"/>
  <c r="N1805" i="5"/>
  <c r="M1805" i="5"/>
  <c r="L1805" i="5"/>
  <c r="K1805" i="5"/>
  <c r="J1805" i="5"/>
  <c r="I1805" i="5"/>
  <c r="H1805" i="5"/>
  <c r="G1805" i="5"/>
  <c r="F1805" i="5"/>
  <c r="E1805" i="5"/>
  <c r="D1805" i="5"/>
  <c r="C1805" i="5"/>
  <c r="B1805" i="5"/>
  <c r="A1805" i="5"/>
  <c r="AD1804" i="5"/>
  <c r="AC1804" i="5"/>
  <c r="AB1804" i="5"/>
  <c r="AA1804" i="5"/>
  <c r="Z1804" i="5"/>
  <c r="Y1804" i="5"/>
  <c r="X1804" i="5"/>
  <c r="W1804" i="5"/>
  <c r="V1804" i="5"/>
  <c r="U1804" i="5"/>
  <c r="S1804" i="5"/>
  <c r="R1804" i="5"/>
  <c r="Q1804" i="5"/>
  <c r="P1804" i="5"/>
  <c r="O1804" i="5"/>
  <c r="N1804" i="5"/>
  <c r="M1804" i="5"/>
  <c r="L1804" i="5"/>
  <c r="K1804" i="5"/>
  <c r="J1804" i="5"/>
  <c r="I1804" i="5"/>
  <c r="H1804" i="5"/>
  <c r="G1804" i="5"/>
  <c r="F1804" i="5"/>
  <c r="E1804" i="5"/>
  <c r="D1804" i="5"/>
  <c r="C1804" i="5"/>
  <c r="B1804" i="5"/>
  <c r="A1804" i="5"/>
  <c r="AD1803" i="5"/>
  <c r="AC1803" i="5"/>
  <c r="AB1803" i="5"/>
  <c r="AA1803" i="5"/>
  <c r="Z1803" i="5"/>
  <c r="Y1803" i="5"/>
  <c r="X1803" i="5"/>
  <c r="W1803" i="5"/>
  <c r="V1803" i="5"/>
  <c r="U1803" i="5"/>
  <c r="T1803" i="5"/>
  <c r="AF1803" i="5" s="1"/>
  <c r="S1803" i="5"/>
  <c r="R1803" i="5"/>
  <c r="Q1803" i="5"/>
  <c r="P1803" i="5"/>
  <c r="O1803" i="5"/>
  <c r="N1803" i="5"/>
  <c r="M1803" i="5"/>
  <c r="L1803" i="5"/>
  <c r="K1803" i="5"/>
  <c r="J1803" i="5"/>
  <c r="I1803" i="5"/>
  <c r="H1803" i="5"/>
  <c r="G1803" i="5"/>
  <c r="F1803" i="5"/>
  <c r="E1803" i="5"/>
  <c r="D1803" i="5"/>
  <c r="AE1803" i="5" s="1"/>
  <c r="C1803" i="5"/>
  <c r="B1803" i="5"/>
  <c r="A1803" i="5"/>
  <c r="AD1802" i="5"/>
  <c r="AC1802" i="5"/>
  <c r="AB1802" i="5"/>
  <c r="AA1802" i="5"/>
  <c r="Z1802" i="5"/>
  <c r="Y1802" i="5"/>
  <c r="X1802" i="5"/>
  <c r="W1802" i="5"/>
  <c r="V1802" i="5"/>
  <c r="U1802" i="5"/>
  <c r="S1802" i="5"/>
  <c r="R1802" i="5"/>
  <c r="Q1802" i="5"/>
  <c r="P1802" i="5"/>
  <c r="O1802" i="5"/>
  <c r="N1802" i="5"/>
  <c r="M1802" i="5"/>
  <c r="L1802" i="5"/>
  <c r="K1802" i="5"/>
  <c r="J1802" i="5"/>
  <c r="I1802" i="5"/>
  <c r="H1802" i="5"/>
  <c r="G1802" i="5"/>
  <c r="F1802" i="5"/>
  <c r="E1802" i="5"/>
  <c r="D1802" i="5"/>
  <c r="C1802" i="5"/>
  <c r="B1802" i="5"/>
  <c r="A1802" i="5"/>
  <c r="AD1801" i="5"/>
  <c r="AC1801" i="5"/>
  <c r="AB1801" i="5"/>
  <c r="AA1801" i="5"/>
  <c r="Z1801" i="5"/>
  <c r="Y1801" i="5"/>
  <c r="X1801" i="5"/>
  <c r="W1801" i="5"/>
  <c r="V1801" i="5"/>
  <c r="U1801" i="5"/>
  <c r="S1801" i="5"/>
  <c r="R1801" i="5"/>
  <c r="Q1801" i="5"/>
  <c r="P1801" i="5"/>
  <c r="O1801" i="5"/>
  <c r="N1801" i="5"/>
  <c r="M1801" i="5"/>
  <c r="L1801" i="5"/>
  <c r="K1801" i="5"/>
  <c r="J1801" i="5"/>
  <c r="I1801" i="5"/>
  <c r="H1801" i="5"/>
  <c r="G1801" i="5"/>
  <c r="F1801" i="5"/>
  <c r="E1801" i="5"/>
  <c r="D1801" i="5"/>
  <c r="C1801" i="5"/>
  <c r="B1801" i="5"/>
  <c r="A1801" i="5"/>
  <c r="AD1800" i="5"/>
  <c r="AC1800" i="5"/>
  <c r="AB1800" i="5"/>
  <c r="AA1800" i="5"/>
  <c r="Z1800" i="5"/>
  <c r="Y1800" i="5"/>
  <c r="X1800" i="5"/>
  <c r="W1800" i="5"/>
  <c r="V1800" i="5"/>
  <c r="U1800" i="5"/>
  <c r="T1800" i="5"/>
  <c r="S1800" i="5"/>
  <c r="R1800" i="5"/>
  <c r="Q1800" i="5"/>
  <c r="P1800" i="5"/>
  <c r="O1800" i="5"/>
  <c r="N1800" i="5"/>
  <c r="M1800" i="5"/>
  <c r="L1800" i="5"/>
  <c r="K1800" i="5"/>
  <c r="J1800" i="5"/>
  <c r="I1800" i="5"/>
  <c r="H1800" i="5"/>
  <c r="G1800" i="5"/>
  <c r="F1800" i="5"/>
  <c r="AF1800" i="5" s="1"/>
  <c r="E1800" i="5"/>
  <c r="D1800" i="5"/>
  <c r="AE1800" i="5" s="1"/>
  <c r="C1800" i="5"/>
  <c r="B1800" i="5"/>
  <c r="A1800" i="5"/>
  <c r="AE1799" i="5"/>
  <c r="AD1799" i="5"/>
  <c r="AC1799" i="5"/>
  <c r="AB1799" i="5"/>
  <c r="AA1799" i="5"/>
  <c r="Z1799" i="5"/>
  <c r="Y1799" i="5"/>
  <c r="X1799" i="5"/>
  <c r="W1799" i="5"/>
  <c r="V1799" i="5"/>
  <c r="U1799" i="5"/>
  <c r="S1799" i="5"/>
  <c r="R1799" i="5"/>
  <c r="Q1799" i="5"/>
  <c r="P1799" i="5"/>
  <c r="O1799" i="5"/>
  <c r="N1799" i="5"/>
  <c r="M1799" i="5"/>
  <c r="L1799" i="5"/>
  <c r="K1799" i="5"/>
  <c r="J1799" i="5"/>
  <c r="I1799" i="5"/>
  <c r="H1799" i="5"/>
  <c r="G1799" i="5"/>
  <c r="F1799" i="5"/>
  <c r="E1799" i="5"/>
  <c r="D1799" i="5"/>
  <c r="T1799" i="5" s="1"/>
  <c r="AF1799" i="5" s="1"/>
  <c r="C1799" i="5"/>
  <c r="B1799" i="5"/>
  <c r="A1799" i="5"/>
  <c r="AD1798" i="5"/>
  <c r="AC1798" i="5"/>
  <c r="AB1798" i="5"/>
  <c r="AA1798" i="5"/>
  <c r="Z1798" i="5"/>
  <c r="Y1798" i="5"/>
  <c r="X1798" i="5"/>
  <c r="W1798" i="5"/>
  <c r="V1798" i="5"/>
  <c r="U1798" i="5"/>
  <c r="S1798" i="5"/>
  <c r="R1798" i="5"/>
  <c r="Q1798" i="5"/>
  <c r="P1798" i="5"/>
  <c r="O1798" i="5"/>
  <c r="N1798" i="5"/>
  <c r="M1798" i="5"/>
  <c r="L1798" i="5"/>
  <c r="K1798" i="5"/>
  <c r="J1798" i="5"/>
  <c r="I1798" i="5"/>
  <c r="H1798" i="5"/>
  <c r="G1798" i="5"/>
  <c r="F1798" i="5"/>
  <c r="E1798" i="5"/>
  <c r="D1798" i="5"/>
  <c r="C1798" i="5"/>
  <c r="B1798" i="5"/>
  <c r="A1798" i="5"/>
  <c r="AF1797" i="5"/>
  <c r="AD1797" i="5"/>
  <c r="AC1797" i="5"/>
  <c r="AB1797" i="5"/>
  <c r="AA1797" i="5"/>
  <c r="Z1797" i="5"/>
  <c r="Y1797" i="5"/>
  <c r="X1797" i="5"/>
  <c r="W1797" i="5"/>
  <c r="V1797" i="5"/>
  <c r="U1797" i="5"/>
  <c r="T1797" i="5"/>
  <c r="S1797" i="5"/>
  <c r="R1797" i="5"/>
  <c r="Q1797" i="5"/>
  <c r="P1797" i="5"/>
  <c r="O1797" i="5"/>
  <c r="N1797" i="5"/>
  <c r="M1797" i="5"/>
  <c r="L1797" i="5"/>
  <c r="K1797" i="5"/>
  <c r="J1797" i="5"/>
  <c r="I1797" i="5"/>
  <c r="H1797" i="5"/>
  <c r="G1797" i="5"/>
  <c r="F1797" i="5"/>
  <c r="E1797" i="5"/>
  <c r="D1797" i="5"/>
  <c r="AE1797" i="5" s="1"/>
  <c r="C1797" i="5"/>
  <c r="B1797" i="5"/>
  <c r="A1797" i="5"/>
  <c r="AE1796" i="5"/>
  <c r="AD1796" i="5"/>
  <c r="AC1796" i="5"/>
  <c r="AB1796" i="5"/>
  <c r="AA1796" i="5"/>
  <c r="Z1796" i="5"/>
  <c r="Y1796" i="5"/>
  <c r="X1796" i="5"/>
  <c r="W1796" i="5"/>
  <c r="V1796" i="5"/>
  <c r="U1796" i="5"/>
  <c r="T1796" i="5"/>
  <c r="AF1796" i="5" s="1"/>
  <c r="S1796" i="5"/>
  <c r="R1796" i="5"/>
  <c r="Q1796" i="5"/>
  <c r="P1796" i="5"/>
  <c r="O1796" i="5"/>
  <c r="N1796" i="5"/>
  <c r="M1796" i="5"/>
  <c r="L1796" i="5"/>
  <c r="K1796" i="5"/>
  <c r="J1796" i="5"/>
  <c r="I1796" i="5"/>
  <c r="H1796" i="5"/>
  <c r="G1796" i="5"/>
  <c r="F1796" i="5"/>
  <c r="E1796" i="5"/>
  <c r="D1796" i="5"/>
  <c r="C1796" i="5"/>
  <c r="B1796" i="5"/>
  <c r="A1796" i="5"/>
  <c r="AD1795" i="5"/>
  <c r="AC1795" i="5"/>
  <c r="AB1795" i="5"/>
  <c r="AA1795" i="5"/>
  <c r="Z1795" i="5"/>
  <c r="Y1795" i="5"/>
  <c r="X1795" i="5"/>
  <c r="W1795" i="5"/>
  <c r="V1795" i="5"/>
  <c r="U1795" i="5"/>
  <c r="S1795" i="5"/>
  <c r="R1795" i="5"/>
  <c r="Q1795" i="5"/>
  <c r="P1795" i="5"/>
  <c r="O1795" i="5"/>
  <c r="N1795" i="5"/>
  <c r="M1795" i="5"/>
  <c r="L1795" i="5"/>
  <c r="K1795" i="5"/>
  <c r="J1795" i="5"/>
  <c r="I1795" i="5"/>
  <c r="H1795" i="5"/>
  <c r="G1795" i="5"/>
  <c r="F1795" i="5"/>
  <c r="E1795" i="5"/>
  <c r="D1795" i="5"/>
  <c r="C1795" i="5"/>
  <c r="B1795" i="5"/>
  <c r="A1795" i="5"/>
  <c r="AD1794" i="5"/>
  <c r="AC1794" i="5"/>
  <c r="AB1794" i="5"/>
  <c r="AA1794" i="5"/>
  <c r="Z1794" i="5"/>
  <c r="Y1794" i="5"/>
  <c r="X1794" i="5"/>
  <c r="W1794" i="5"/>
  <c r="V1794" i="5"/>
  <c r="U1794" i="5"/>
  <c r="T1794" i="5"/>
  <c r="AF1794" i="5" s="1"/>
  <c r="S1794" i="5"/>
  <c r="R1794" i="5"/>
  <c r="Q1794" i="5"/>
  <c r="P1794" i="5"/>
  <c r="O1794" i="5"/>
  <c r="N1794" i="5"/>
  <c r="M1794" i="5"/>
  <c r="L1794" i="5"/>
  <c r="K1794" i="5"/>
  <c r="J1794" i="5"/>
  <c r="I1794" i="5"/>
  <c r="H1794" i="5"/>
  <c r="G1794" i="5"/>
  <c r="F1794" i="5"/>
  <c r="E1794" i="5"/>
  <c r="D1794" i="5"/>
  <c r="AE1794" i="5" s="1"/>
  <c r="C1794" i="5"/>
  <c r="B1794" i="5"/>
  <c r="A1794" i="5"/>
  <c r="AD1793" i="5"/>
  <c r="AC1793" i="5"/>
  <c r="AB1793" i="5"/>
  <c r="AA1793" i="5"/>
  <c r="Z1793" i="5"/>
  <c r="Y1793" i="5"/>
  <c r="X1793" i="5"/>
  <c r="W1793" i="5"/>
  <c r="V1793" i="5"/>
  <c r="U1793" i="5"/>
  <c r="S1793" i="5"/>
  <c r="R1793" i="5"/>
  <c r="Q1793" i="5"/>
  <c r="P1793" i="5"/>
  <c r="O1793" i="5"/>
  <c r="N1793" i="5"/>
  <c r="M1793" i="5"/>
  <c r="L1793" i="5"/>
  <c r="K1793" i="5"/>
  <c r="J1793" i="5"/>
  <c r="I1793" i="5"/>
  <c r="H1793" i="5"/>
  <c r="G1793" i="5"/>
  <c r="F1793" i="5"/>
  <c r="E1793" i="5"/>
  <c r="D1793" i="5"/>
  <c r="C1793" i="5"/>
  <c r="B1793" i="5"/>
  <c r="A1793" i="5"/>
  <c r="AD1792" i="5"/>
  <c r="AC1792" i="5"/>
  <c r="AB1792" i="5"/>
  <c r="AA1792" i="5"/>
  <c r="Z1792" i="5"/>
  <c r="Y1792" i="5"/>
  <c r="X1792" i="5"/>
  <c r="W1792" i="5"/>
  <c r="V1792" i="5"/>
  <c r="U1792" i="5"/>
  <c r="S1792" i="5"/>
  <c r="R1792" i="5"/>
  <c r="Q1792" i="5"/>
  <c r="P1792" i="5"/>
  <c r="O1792" i="5"/>
  <c r="N1792" i="5"/>
  <c r="M1792" i="5"/>
  <c r="L1792" i="5"/>
  <c r="K1792" i="5"/>
  <c r="J1792" i="5"/>
  <c r="I1792" i="5"/>
  <c r="H1792" i="5"/>
  <c r="G1792" i="5"/>
  <c r="F1792" i="5"/>
  <c r="E1792" i="5"/>
  <c r="D1792" i="5"/>
  <c r="C1792" i="5"/>
  <c r="B1792" i="5"/>
  <c r="A1792" i="5"/>
  <c r="AD1791" i="5"/>
  <c r="AC1791" i="5"/>
  <c r="AB1791" i="5"/>
  <c r="AA1791" i="5"/>
  <c r="Z1791" i="5"/>
  <c r="Y1791" i="5"/>
  <c r="X1791" i="5"/>
  <c r="W1791" i="5"/>
  <c r="V1791" i="5"/>
  <c r="U1791" i="5"/>
  <c r="T1791" i="5"/>
  <c r="S1791" i="5"/>
  <c r="R1791" i="5"/>
  <c r="Q1791" i="5"/>
  <c r="P1791" i="5"/>
  <c r="O1791" i="5"/>
  <c r="N1791" i="5"/>
  <c r="M1791" i="5"/>
  <c r="L1791" i="5"/>
  <c r="K1791" i="5"/>
  <c r="J1791" i="5"/>
  <c r="I1791" i="5"/>
  <c r="H1791" i="5"/>
  <c r="G1791" i="5"/>
  <c r="F1791" i="5"/>
  <c r="AF1791" i="5" s="1"/>
  <c r="E1791" i="5"/>
  <c r="D1791" i="5"/>
  <c r="AE1791" i="5" s="1"/>
  <c r="C1791" i="5"/>
  <c r="B1791" i="5"/>
  <c r="A1791" i="5"/>
  <c r="AE1790" i="5"/>
  <c r="AD1790" i="5"/>
  <c r="AC1790" i="5"/>
  <c r="AB1790" i="5"/>
  <c r="AA1790" i="5"/>
  <c r="Z1790" i="5"/>
  <c r="Y1790" i="5"/>
  <c r="X1790" i="5"/>
  <c r="W1790" i="5"/>
  <c r="V1790" i="5"/>
  <c r="U1790" i="5"/>
  <c r="S1790" i="5"/>
  <c r="R1790" i="5"/>
  <c r="Q1790" i="5"/>
  <c r="P1790" i="5"/>
  <c r="O1790" i="5"/>
  <c r="N1790" i="5"/>
  <c r="M1790" i="5"/>
  <c r="L1790" i="5"/>
  <c r="K1790" i="5"/>
  <c r="J1790" i="5"/>
  <c r="I1790" i="5"/>
  <c r="H1790" i="5"/>
  <c r="G1790" i="5"/>
  <c r="F1790" i="5"/>
  <c r="E1790" i="5"/>
  <c r="D1790" i="5"/>
  <c r="T1790" i="5" s="1"/>
  <c r="AF1790" i="5" s="1"/>
  <c r="C1790" i="5"/>
  <c r="B1790" i="5"/>
  <c r="A1790" i="5"/>
  <c r="AD1789" i="5"/>
  <c r="AC1789" i="5"/>
  <c r="AB1789" i="5"/>
  <c r="AA1789" i="5"/>
  <c r="Z1789" i="5"/>
  <c r="Y1789" i="5"/>
  <c r="X1789" i="5"/>
  <c r="W1789" i="5"/>
  <c r="V1789" i="5"/>
  <c r="U1789" i="5"/>
  <c r="S1789" i="5"/>
  <c r="R1789" i="5"/>
  <c r="Q1789" i="5"/>
  <c r="P1789" i="5"/>
  <c r="O1789" i="5"/>
  <c r="N1789" i="5"/>
  <c r="M1789" i="5"/>
  <c r="L1789" i="5"/>
  <c r="K1789" i="5"/>
  <c r="J1789" i="5"/>
  <c r="I1789" i="5"/>
  <c r="H1789" i="5"/>
  <c r="G1789" i="5"/>
  <c r="F1789" i="5"/>
  <c r="E1789" i="5"/>
  <c r="D1789" i="5"/>
  <c r="C1789" i="5"/>
  <c r="B1789" i="5"/>
  <c r="A1789" i="5"/>
  <c r="AF1788" i="5"/>
  <c r="AD1788" i="5"/>
  <c r="AC1788" i="5"/>
  <c r="AB1788" i="5"/>
  <c r="AA1788" i="5"/>
  <c r="Z1788" i="5"/>
  <c r="Y1788" i="5"/>
  <c r="X1788" i="5"/>
  <c r="W1788" i="5"/>
  <c r="V1788" i="5"/>
  <c r="U1788" i="5"/>
  <c r="T1788" i="5"/>
  <c r="S1788" i="5"/>
  <c r="R1788" i="5"/>
  <c r="Q1788" i="5"/>
  <c r="P1788" i="5"/>
  <c r="O1788" i="5"/>
  <c r="N1788" i="5"/>
  <c r="M1788" i="5"/>
  <c r="L1788" i="5"/>
  <c r="K1788" i="5"/>
  <c r="J1788" i="5"/>
  <c r="I1788" i="5"/>
  <c r="H1788" i="5"/>
  <c r="G1788" i="5"/>
  <c r="F1788" i="5"/>
  <c r="E1788" i="5"/>
  <c r="D1788" i="5"/>
  <c r="AE1788" i="5" s="1"/>
  <c r="C1788" i="5"/>
  <c r="B1788" i="5"/>
  <c r="A1788" i="5"/>
  <c r="AE1787" i="5"/>
  <c r="AD1787" i="5"/>
  <c r="AC1787" i="5"/>
  <c r="AB1787" i="5"/>
  <c r="AA1787" i="5"/>
  <c r="Z1787" i="5"/>
  <c r="Y1787" i="5"/>
  <c r="X1787" i="5"/>
  <c r="W1787" i="5"/>
  <c r="V1787" i="5"/>
  <c r="U1787" i="5"/>
  <c r="T1787" i="5"/>
  <c r="AF1787" i="5" s="1"/>
  <c r="S1787" i="5"/>
  <c r="R1787" i="5"/>
  <c r="Q1787" i="5"/>
  <c r="P1787" i="5"/>
  <c r="O1787" i="5"/>
  <c r="N1787" i="5"/>
  <c r="M1787" i="5"/>
  <c r="L1787" i="5"/>
  <c r="K1787" i="5"/>
  <c r="J1787" i="5"/>
  <c r="I1787" i="5"/>
  <c r="H1787" i="5"/>
  <c r="G1787" i="5"/>
  <c r="F1787" i="5"/>
  <c r="E1787" i="5"/>
  <c r="D1787" i="5"/>
  <c r="C1787" i="5"/>
  <c r="B1787" i="5"/>
  <c r="A1787" i="5"/>
  <c r="AD1786" i="5"/>
  <c r="AC1786" i="5"/>
  <c r="AB1786" i="5"/>
  <c r="AA1786" i="5"/>
  <c r="Z1786" i="5"/>
  <c r="Y1786" i="5"/>
  <c r="X1786" i="5"/>
  <c r="W1786" i="5"/>
  <c r="V1786" i="5"/>
  <c r="U1786" i="5"/>
  <c r="S1786" i="5"/>
  <c r="R1786" i="5"/>
  <c r="Q1786" i="5"/>
  <c r="P1786" i="5"/>
  <c r="O1786" i="5"/>
  <c r="N1786" i="5"/>
  <c r="M1786" i="5"/>
  <c r="L1786" i="5"/>
  <c r="K1786" i="5"/>
  <c r="J1786" i="5"/>
  <c r="I1786" i="5"/>
  <c r="H1786" i="5"/>
  <c r="G1786" i="5"/>
  <c r="F1786" i="5"/>
  <c r="E1786" i="5"/>
  <c r="D1786" i="5"/>
  <c r="C1786" i="5"/>
  <c r="B1786" i="5"/>
  <c r="A1786" i="5"/>
  <c r="AD1785" i="5"/>
  <c r="AC1785" i="5"/>
  <c r="AB1785" i="5"/>
  <c r="AA1785" i="5"/>
  <c r="Z1785" i="5"/>
  <c r="Y1785" i="5"/>
  <c r="X1785" i="5"/>
  <c r="W1785" i="5"/>
  <c r="V1785" i="5"/>
  <c r="U1785" i="5"/>
  <c r="T1785" i="5"/>
  <c r="AF1785" i="5" s="1"/>
  <c r="S1785" i="5"/>
  <c r="R1785" i="5"/>
  <c r="Q1785" i="5"/>
  <c r="P1785" i="5"/>
  <c r="O1785" i="5"/>
  <c r="N1785" i="5"/>
  <c r="M1785" i="5"/>
  <c r="L1785" i="5"/>
  <c r="K1785" i="5"/>
  <c r="J1785" i="5"/>
  <c r="I1785" i="5"/>
  <c r="H1785" i="5"/>
  <c r="G1785" i="5"/>
  <c r="F1785" i="5"/>
  <c r="E1785" i="5"/>
  <c r="D1785" i="5"/>
  <c r="AE1785" i="5" s="1"/>
  <c r="C1785" i="5"/>
  <c r="B1785" i="5"/>
  <c r="A1785" i="5"/>
  <c r="AD1784" i="5"/>
  <c r="AC1784" i="5"/>
  <c r="AB1784" i="5"/>
  <c r="AA1784" i="5"/>
  <c r="Z1784" i="5"/>
  <c r="Y1784" i="5"/>
  <c r="X1784" i="5"/>
  <c r="W1784" i="5"/>
  <c r="V1784" i="5"/>
  <c r="U1784" i="5"/>
  <c r="S1784" i="5"/>
  <c r="R1784" i="5"/>
  <c r="Q1784" i="5"/>
  <c r="P1784" i="5"/>
  <c r="O1784" i="5"/>
  <c r="N1784" i="5"/>
  <c r="M1784" i="5"/>
  <c r="L1784" i="5"/>
  <c r="K1784" i="5"/>
  <c r="J1784" i="5"/>
  <c r="I1784" i="5"/>
  <c r="H1784" i="5"/>
  <c r="G1784" i="5"/>
  <c r="F1784" i="5"/>
  <c r="E1784" i="5"/>
  <c r="D1784" i="5"/>
  <c r="C1784" i="5"/>
  <c r="B1784" i="5"/>
  <c r="A1784" i="5"/>
  <c r="AD1783" i="5"/>
  <c r="AC1783" i="5"/>
  <c r="AB1783" i="5"/>
  <c r="AA1783" i="5"/>
  <c r="Z1783" i="5"/>
  <c r="Y1783" i="5"/>
  <c r="X1783" i="5"/>
  <c r="W1783" i="5"/>
  <c r="V1783" i="5"/>
  <c r="U1783" i="5"/>
  <c r="S1783" i="5"/>
  <c r="R1783" i="5"/>
  <c r="Q1783" i="5"/>
  <c r="P1783" i="5"/>
  <c r="O1783" i="5"/>
  <c r="N1783" i="5"/>
  <c r="M1783" i="5"/>
  <c r="L1783" i="5"/>
  <c r="K1783" i="5"/>
  <c r="J1783" i="5"/>
  <c r="I1783" i="5"/>
  <c r="H1783" i="5"/>
  <c r="G1783" i="5"/>
  <c r="F1783" i="5"/>
  <c r="E1783" i="5"/>
  <c r="D1783" i="5"/>
  <c r="C1783" i="5"/>
  <c r="B1783" i="5"/>
  <c r="A1783" i="5"/>
  <c r="AD1782" i="5"/>
  <c r="AC1782" i="5"/>
  <c r="AB1782" i="5"/>
  <c r="AA1782" i="5"/>
  <c r="Z1782" i="5"/>
  <c r="Y1782" i="5"/>
  <c r="X1782" i="5"/>
  <c r="W1782" i="5"/>
  <c r="V1782" i="5"/>
  <c r="U1782" i="5"/>
  <c r="T1782" i="5"/>
  <c r="S1782" i="5"/>
  <c r="R1782" i="5"/>
  <c r="Q1782" i="5"/>
  <c r="P1782" i="5"/>
  <c r="O1782" i="5"/>
  <c r="N1782" i="5"/>
  <c r="M1782" i="5"/>
  <c r="L1782" i="5"/>
  <c r="K1782" i="5"/>
  <c r="J1782" i="5"/>
  <c r="I1782" i="5"/>
  <c r="H1782" i="5"/>
  <c r="G1782" i="5"/>
  <c r="F1782" i="5"/>
  <c r="AF1782" i="5" s="1"/>
  <c r="E1782" i="5"/>
  <c r="D1782" i="5"/>
  <c r="AE1782" i="5" s="1"/>
  <c r="C1782" i="5"/>
  <c r="B1782" i="5"/>
  <c r="A1782" i="5"/>
  <c r="AE1781" i="5"/>
  <c r="AD1781" i="5"/>
  <c r="AC1781" i="5"/>
  <c r="AB1781" i="5"/>
  <c r="AA1781" i="5"/>
  <c r="Z1781" i="5"/>
  <c r="Y1781" i="5"/>
  <c r="X1781" i="5"/>
  <c r="W1781" i="5"/>
  <c r="V1781" i="5"/>
  <c r="U1781" i="5"/>
  <c r="S1781" i="5"/>
  <c r="R1781" i="5"/>
  <c r="Q1781" i="5"/>
  <c r="P1781" i="5"/>
  <c r="O1781" i="5"/>
  <c r="N1781" i="5"/>
  <c r="M1781" i="5"/>
  <c r="L1781" i="5"/>
  <c r="K1781" i="5"/>
  <c r="J1781" i="5"/>
  <c r="I1781" i="5"/>
  <c r="H1781" i="5"/>
  <c r="G1781" i="5"/>
  <c r="F1781" i="5"/>
  <c r="E1781" i="5"/>
  <c r="D1781" i="5"/>
  <c r="T1781" i="5" s="1"/>
  <c r="AF1781" i="5" s="1"/>
  <c r="C1781" i="5"/>
  <c r="B1781" i="5"/>
  <c r="A1781" i="5"/>
  <c r="AD1780" i="5"/>
  <c r="AC1780" i="5"/>
  <c r="AB1780" i="5"/>
  <c r="AA1780" i="5"/>
  <c r="Z1780" i="5"/>
  <c r="Y1780" i="5"/>
  <c r="X1780" i="5"/>
  <c r="W1780" i="5"/>
  <c r="V1780" i="5"/>
  <c r="U1780" i="5"/>
  <c r="S1780" i="5"/>
  <c r="R1780" i="5"/>
  <c r="Q1780" i="5"/>
  <c r="P1780" i="5"/>
  <c r="O1780" i="5"/>
  <c r="N1780" i="5"/>
  <c r="M1780" i="5"/>
  <c r="L1780" i="5"/>
  <c r="K1780" i="5"/>
  <c r="J1780" i="5"/>
  <c r="I1780" i="5"/>
  <c r="H1780" i="5"/>
  <c r="G1780" i="5"/>
  <c r="F1780" i="5"/>
  <c r="E1780" i="5"/>
  <c r="D1780" i="5"/>
  <c r="C1780" i="5"/>
  <c r="B1780" i="5"/>
  <c r="A1780" i="5"/>
  <c r="AF1779" i="5"/>
  <c r="AD1779" i="5"/>
  <c r="AC1779" i="5"/>
  <c r="AB1779" i="5"/>
  <c r="AA1779" i="5"/>
  <c r="Z1779" i="5"/>
  <c r="Y1779" i="5"/>
  <c r="X1779" i="5"/>
  <c r="W1779" i="5"/>
  <c r="V1779" i="5"/>
  <c r="U1779" i="5"/>
  <c r="T1779" i="5"/>
  <c r="S1779" i="5"/>
  <c r="R1779" i="5"/>
  <c r="Q1779" i="5"/>
  <c r="P1779" i="5"/>
  <c r="O1779" i="5"/>
  <c r="N1779" i="5"/>
  <c r="M1779" i="5"/>
  <c r="L1779" i="5"/>
  <c r="K1779" i="5"/>
  <c r="J1779" i="5"/>
  <c r="I1779" i="5"/>
  <c r="H1779" i="5"/>
  <c r="G1779" i="5"/>
  <c r="F1779" i="5"/>
  <c r="E1779" i="5"/>
  <c r="D1779" i="5"/>
  <c r="AE1779" i="5" s="1"/>
  <c r="C1779" i="5"/>
  <c r="B1779" i="5"/>
  <c r="A1779" i="5"/>
  <c r="AE1778" i="5"/>
  <c r="AD1778" i="5"/>
  <c r="AC1778" i="5"/>
  <c r="AB1778" i="5"/>
  <c r="AA1778" i="5"/>
  <c r="Z1778" i="5"/>
  <c r="Y1778" i="5"/>
  <c r="X1778" i="5"/>
  <c r="W1778" i="5"/>
  <c r="V1778" i="5"/>
  <c r="U1778" i="5"/>
  <c r="T1778" i="5"/>
  <c r="AF1778" i="5" s="1"/>
  <c r="S1778" i="5"/>
  <c r="R1778" i="5"/>
  <c r="Q1778" i="5"/>
  <c r="P1778" i="5"/>
  <c r="O1778" i="5"/>
  <c r="N1778" i="5"/>
  <c r="M1778" i="5"/>
  <c r="L1778" i="5"/>
  <c r="K1778" i="5"/>
  <c r="J1778" i="5"/>
  <c r="I1778" i="5"/>
  <c r="H1778" i="5"/>
  <c r="G1778" i="5"/>
  <c r="F1778" i="5"/>
  <c r="E1778" i="5"/>
  <c r="D1778" i="5"/>
  <c r="C1778" i="5"/>
  <c r="B1778" i="5"/>
  <c r="A1778" i="5"/>
  <c r="AD1777" i="5"/>
  <c r="AC1777" i="5"/>
  <c r="AB1777" i="5"/>
  <c r="AA1777" i="5"/>
  <c r="Z1777" i="5"/>
  <c r="Y1777" i="5"/>
  <c r="X1777" i="5"/>
  <c r="W1777" i="5"/>
  <c r="V1777" i="5"/>
  <c r="U1777" i="5"/>
  <c r="S1777" i="5"/>
  <c r="R1777" i="5"/>
  <c r="Q1777" i="5"/>
  <c r="P1777" i="5"/>
  <c r="O1777" i="5"/>
  <c r="N1777" i="5"/>
  <c r="M1777" i="5"/>
  <c r="L1777" i="5"/>
  <c r="K1777" i="5"/>
  <c r="J1777" i="5"/>
  <c r="I1777" i="5"/>
  <c r="H1777" i="5"/>
  <c r="G1777" i="5"/>
  <c r="F1777" i="5"/>
  <c r="E1777" i="5"/>
  <c r="D1777" i="5"/>
  <c r="C1777" i="5"/>
  <c r="B1777" i="5"/>
  <c r="A1777" i="5"/>
  <c r="AD1776" i="5"/>
  <c r="AC1776" i="5"/>
  <c r="AB1776" i="5"/>
  <c r="AA1776" i="5"/>
  <c r="Z1776" i="5"/>
  <c r="Y1776" i="5"/>
  <c r="X1776" i="5"/>
  <c r="W1776" i="5"/>
  <c r="V1776" i="5"/>
  <c r="U1776" i="5"/>
  <c r="T1776" i="5"/>
  <c r="AF1776" i="5" s="1"/>
  <c r="S1776" i="5"/>
  <c r="R1776" i="5"/>
  <c r="Q1776" i="5"/>
  <c r="P1776" i="5"/>
  <c r="O1776" i="5"/>
  <c r="N1776" i="5"/>
  <c r="M1776" i="5"/>
  <c r="L1776" i="5"/>
  <c r="K1776" i="5"/>
  <c r="J1776" i="5"/>
  <c r="I1776" i="5"/>
  <c r="H1776" i="5"/>
  <c r="G1776" i="5"/>
  <c r="F1776" i="5"/>
  <c r="E1776" i="5"/>
  <c r="D1776" i="5"/>
  <c r="AE1776" i="5" s="1"/>
  <c r="C1776" i="5"/>
  <c r="B1776" i="5"/>
  <c r="A1776" i="5"/>
  <c r="AD1775" i="5"/>
  <c r="AC1775" i="5"/>
  <c r="AB1775" i="5"/>
  <c r="AA1775" i="5"/>
  <c r="Z1775" i="5"/>
  <c r="Y1775" i="5"/>
  <c r="X1775" i="5"/>
  <c r="W1775" i="5"/>
  <c r="V1775" i="5"/>
  <c r="U1775" i="5"/>
  <c r="S1775" i="5"/>
  <c r="R1775" i="5"/>
  <c r="Q1775" i="5"/>
  <c r="P1775" i="5"/>
  <c r="O1775" i="5"/>
  <c r="N1775" i="5"/>
  <c r="M1775" i="5"/>
  <c r="L1775" i="5"/>
  <c r="K1775" i="5"/>
  <c r="J1775" i="5"/>
  <c r="I1775" i="5"/>
  <c r="H1775" i="5"/>
  <c r="G1775" i="5"/>
  <c r="F1775" i="5"/>
  <c r="E1775" i="5"/>
  <c r="D1775" i="5"/>
  <c r="C1775" i="5"/>
  <c r="B1775" i="5"/>
  <c r="A1775" i="5"/>
  <c r="AD1774" i="5"/>
  <c r="AC1774" i="5"/>
  <c r="AB1774" i="5"/>
  <c r="AA1774" i="5"/>
  <c r="Z1774" i="5"/>
  <c r="Y1774" i="5"/>
  <c r="X1774" i="5"/>
  <c r="W1774" i="5"/>
  <c r="V1774" i="5"/>
  <c r="U1774" i="5"/>
  <c r="S1774" i="5"/>
  <c r="R1774" i="5"/>
  <c r="Q1774" i="5"/>
  <c r="P1774" i="5"/>
  <c r="O1774" i="5"/>
  <c r="N1774" i="5"/>
  <c r="M1774" i="5"/>
  <c r="L1774" i="5"/>
  <c r="K1774" i="5"/>
  <c r="J1774" i="5"/>
  <c r="I1774" i="5"/>
  <c r="H1774" i="5"/>
  <c r="G1774" i="5"/>
  <c r="F1774" i="5"/>
  <c r="E1774" i="5"/>
  <c r="D1774" i="5"/>
  <c r="C1774" i="5"/>
  <c r="B1774" i="5"/>
  <c r="A1774" i="5"/>
  <c r="AD1773" i="5"/>
  <c r="AC1773" i="5"/>
  <c r="AB1773" i="5"/>
  <c r="AA1773" i="5"/>
  <c r="Z1773" i="5"/>
  <c r="Y1773" i="5"/>
  <c r="X1773" i="5"/>
  <c r="W1773" i="5"/>
  <c r="V1773" i="5"/>
  <c r="U1773" i="5"/>
  <c r="T1773" i="5"/>
  <c r="S1773" i="5"/>
  <c r="R1773" i="5"/>
  <c r="Q1773" i="5"/>
  <c r="P1773" i="5"/>
  <c r="O1773" i="5"/>
  <c r="N1773" i="5"/>
  <c r="M1773" i="5"/>
  <c r="L1773" i="5"/>
  <c r="K1773" i="5"/>
  <c r="J1773" i="5"/>
  <c r="I1773" i="5"/>
  <c r="H1773" i="5"/>
  <c r="G1773" i="5"/>
  <c r="F1773" i="5"/>
  <c r="AF1773" i="5" s="1"/>
  <c r="E1773" i="5"/>
  <c r="D1773" i="5"/>
  <c r="AE1773" i="5" s="1"/>
  <c r="C1773" i="5"/>
  <c r="B1773" i="5"/>
  <c r="A1773" i="5"/>
  <c r="AE1772" i="5"/>
  <c r="AD1772" i="5"/>
  <c r="AC1772" i="5"/>
  <c r="AB1772" i="5"/>
  <c r="AA1772" i="5"/>
  <c r="Z1772" i="5"/>
  <c r="Y1772" i="5"/>
  <c r="X1772" i="5"/>
  <c r="W1772" i="5"/>
  <c r="V1772" i="5"/>
  <c r="U1772" i="5"/>
  <c r="S1772" i="5"/>
  <c r="R1772" i="5"/>
  <c r="Q1772" i="5"/>
  <c r="P1772" i="5"/>
  <c r="O1772" i="5"/>
  <c r="N1772" i="5"/>
  <c r="M1772" i="5"/>
  <c r="L1772" i="5"/>
  <c r="K1772" i="5"/>
  <c r="J1772" i="5"/>
  <c r="I1772" i="5"/>
  <c r="H1772" i="5"/>
  <c r="G1772" i="5"/>
  <c r="F1772" i="5"/>
  <c r="E1772" i="5"/>
  <c r="D1772" i="5"/>
  <c r="T1772" i="5" s="1"/>
  <c r="AF1772" i="5" s="1"/>
  <c r="C1772" i="5"/>
  <c r="B1772" i="5"/>
  <c r="A1772" i="5"/>
  <c r="AD1771" i="5"/>
  <c r="AC1771" i="5"/>
  <c r="AB1771" i="5"/>
  <c r="AA1771" i="5"/>
  <c r="Z1771" i="5"/>
  <c r="Y1771" i="5"/>
  <c r="X1771" i="5"/>
  <c r="W1771" i="5"/>
  <c r="V1771" i="5"/>
  <c r="U1771" i="5"/>
  <c r="S1771" i="5"/>
  <c r="R1771" i="5"/>
  <c r="Q1771" i="5"/>
  <c r="P1771" i="5"/>
  <c r="O1771" i="5"/>
  <c r="N1771" i="5"/>
  <c r="M1771" i="5"/>
  <c r="L1771" i="5"/>
  <c r="K1771" i="5"/>
  <c r="J1771" i="5"/>
  <c r="I1771" i="5"/>
  <c r="H1771" i="5"/>
  <c r="G1771" i="5"/>
  <c r="F1771" i="5"/>
  <c r="E1771" i="5"/>
  <c r="D1771" i="5"/>
  <c r="C1771" i="5"/>
  <c r="B1771" i="5"/>
  <c r="A1771" i="5"/>
  <c r="AF1770" i="5"/>
  <c r="AD1770" i="5"/>
  <c r="AC1770" i="5"/>
  <c r="AB1770" i="5"/>
  <c r="AA1770" i="5"/>
  <c r="Z1770" i="5"/>
  <c r="Y1770" i="5"/>
  <c r="X1770" i="5"/>
  <c r="W1770" i="5"/>
  <c r="V1770" i="5"/>
  <c r="U1770" i="5"/>
  <c r="T1770" i="5"/>
  <c r="S1770" i="5"/>
  <c r="R1770" i="5"/>
  <c r="Q1770" i="5"/>
  <c r="P1770" i="5"/>
  <c r="O1770" i="5"/>
  <c r="N1770" i="5"/>
  <c r="M1770" i="5"/>
  <c r="L1770" i="5"/>
  <c r="K1770" i="5"/>
  <c r="J1770" i="5"/>
  <c r="I1770" i="5"/>
  <c r="H1770" i="5"/>
  <c r="G1770" i="5"/>
  <c r="F1770" i="5"/>
  <c r="E1770" i="5"/>
  <c r="D1770" i="5"/>
  <c r="AE1770" i="5" s="1"/>
  <c r="C1770" i="5"/>
  <c r="B1770" i="5"/>
  <c r="A1770" i="5"/>
  <c r="AE1769" i="5"/>
  <c r="AD1769" i="5"/>
  <c r="AC1769" i="5"/>
  <c r="AB1769" i="5"/>
  <c r="AA1769" i="5"/>
  <c r="Z1769" i="5"/>
  <c r="Y1769" i="5"/>
  <c r="X1769" i="5"/>
  <c r="W1769" i="5"/>
  <c r="V1769" i="5"/>
  <c r="U1769" i="5"/>
  <c r="T1769" i="5"/>
  <c r="AF1769" i="5" s="1"/>
  <c r="S1769" i="5"/>
  <c r="R1769" i="5"/>
  <c r="Q1769" i="5"/>
  <c r="P1769" i="5"/>
  <c r="O1769" i="5"/>
  <c r="N1769" i="5"/>
  <c r="M1769" i="5"/>
  <c r="L1769" i="5"/>
  <c r="K1769" i="5"/>
  <c r="J1769" i="5"/>
  <c r="I1769" i="5"/>
  <c r="H1769" i="5"/>
  <c r="G1769" i="5"/>
  <c r="F1769" i="5"/>
  <c r="E1769" i="5"/>
  <c r="D1769" i="5"/>
  <c r="C1769" i="5"/>
  <c r="B1769" i="5"/>
  <c r="A1769" i="5"/>
  <c r="AD1768" i="5"/>
  <c r="AC1768" i="5"/>
  <c r="AB1768" i="5"/>
  <c r="AA1768" i="5"/>
  <c r="Z1768" i="5"/>
  <c r="Y1768" i="5"/>
  <c r="X1768" i="5"/>
  <c r="W1768" i="5"/>
  <c r="V1768" i="5"/>
  <c r="U1768" i="5"/>
  <c r="S1768" i="5"/>
  <c r="R1768" i="5"/>
  <c r="Q1768" i="5"/>
  <c r="P1768" i="5"/>
  <c r="O1768" i="5"/>
  <c r="N1768" i="5"/>
  <c r="M1768" i="5"/>
  <c r="L1768" i="5"/>
  <c r="K1768" i="5"/>
  <c r="J1768" i="5"/>
  <c r="I1768" i="5"/>
  <c r="H1768" i="5"/>
  <c r="G1768" i="5"/>
  <c r="F1768" i="5"/>
  <c r="E1768" i="5"/>
  <c r="D1768" i="5"/>
  <c r="C1768" i="5"/>
  <c r="B1768" i="5"/>
  <c r="A1768" i="5"/>
  <c r="AD1767" i="5"/>
  <c r="AC1767" i="5"/>
  <c r="AB1767" i="5"/>
  <c r="AA1767" i="5"/>
  <c r="Z1767" i="5"/>
  <c r="Y1767" i="5"/>
  <c r="X1767" i="5"/>
  <c r="W1767" i="5"/>
  <c r="V1767" i="5"/>
  <c r="U1767" i="5"/>
  <c r="T1767" i="5"/>
  <c r="AF1767" i="5" s="1"/>
  <c r="S1767" i="5"/>
  <c r="R1767" i="5"/>
  <c r="Q1767" i="5"/>
  <c r="P1767" i="5"/>
  <c r="O1767" i="5"/>
  <c r="N1767" i="5"/>
  <c r="M1767" i="5"/>
  <c r="L1767" i="5"/>
  <c r="K1767" i="5"/>
  <c r="J1767" i="5"/>
  <c r="I1767" i="5"/>
  <c r="H1767" i="5"/>
  <c r="G1767" i="5"/>
  <c r="F1767" i="5"/>
  <c r="E1767" i="5"/>
  <c r="D1767" i="5"/>
  <c r="AE1767" i="5" s="1"/>
  <c r="C1767" i="5"/>
  <c r="B1767" i="5"/>
  <c r="A1767" i="5"/>
  <c r="AD1766" i="5"/>
  <c r="AC1766" i="5"/>
  <c r="AB1766" i="5"/>
  <c r="AA1766" i="5"/>
  <c r="Z1766" i="5"/>
  <c r="Y1766" i="5"/>
  <c r="X1766" i="5"/>
  <c r="W1766" i="5"/>
  <c r="V1766" i="5"/>
  <c r="U1766" i="5"/>
  <c r="S1766" i="5"/>
  <c r="R1766" i="5"/>
  <c r="Q1766" i="5"/>
  <c r="P1766" i="5"/>
  <c r="O1766" i="5"/>
  <c r="N1766" i="5"/>
  <c r="M1766" i="5"/>
  <c r="L1766" i="5"/>
  <c r="K1766" i="5"/>
  <c r="J1766" i="5"/>
  <c r="I1766" i="5"/>
  <c r="H1766" i="5"/>
  <c r="G1766" i="5"/>
  <c r="F1766" i="5"/>
  <c r="E1766" i="5"/>
  <c r="D1766" i="5"/>
  <c r="C1766" i="5"/>
  <c r="B1766" i="5"/>
  <c r="A1766" i="5"/>
  <c r="AD1765" i="5"/>
  <c r="AC1765" i="5"/>
  <c r="AB1765" i="5"/>
  <c r="AA1765" i="5"/>
  <c r="Z1765" i="5"/>
  <c r="Y1765" i="5"/>
  <c r="X1765" i="5"/>
  <c r="W1765" i="5"/>
  <c r="V1765" i="5"/>
  <c r="U1765" i="5"/>
  <c r="S1765" i="5"/>
  <c r="R1765" i="5"/>
  <c r="Q1765" i="5"/>
  <c r="P1765" i="5"/>
  <c r="O1765" i="5"/>
  <c r="N1765" i="5"/>
  <c r="M1765" i="5"/>
  <c r="L1765" i="5"/>
  <c r="K1765" i="5"/>
  <c r="J1765" i="5"/>
  <c r="I1765" i="5"/>
  <c r="H1765" i="5"/>
  <c r="G1765" i="5"/>
  <c r="F1765" i="5"/>
  <c r="E1765" i="5"/>
  <c r="D1765" i="5"/>
  <c r="C1765" i="5"/>
  <c r="B1765" i="5"/>
  <c r="A1765" i="5"/>
  <c r="AD1764" i="5"/>
  <c r="AC1764" i="5"/>
  <c r="AB1764" i="5"/>
  <c r="AA1764" i="5"/>
  <c r="Z1764" i="5"/>
  <c r="Y1764" i="5"/>
  <c r="X1764" i="5"/>
  <c r="W1764" i="5"/>
  <c r="V1764" i="5"/>
  <c r="U1764" i="5"/>
  <c r="T1764" i="5"/>
  <c r="S1764" i="5"/>
  <c r="R1764" i="5"/>
  <c r="Q1764" i="5"/>
  <c r="P1764" i="5"/>
  <c r="O1764" i="5"/>
  <c r="N1764" i="5"/>
  <c r="M1764" i="5"/>
  <c r="L1764" i="5"/>
  <c r="K1764" i="5"/>
  <c r="J1764" i="5"/>
  <c r="I1764" i="5"/>
  <c r="H1764" i="5"/>
  <c r="G1764" i="5"/>
  <c r="F1764" i="5"/>
  <c r="AF1764" i="5" s="1"/>
  <c r="E1764" i="5"/>
  <c r="D1764" i="5"/>
  <c r="AE1764" i="5" s="1"/>
  <c r="C1764" i="5"/>
  <c r="B1764" i="5"/>
  <c r="A1764" i="5"/>
  <c r="AE1763" i="5"/>
  <c r="AD1763" i="5"/>
  <c r="AC1763" i="5"/>
  <c r="AB1763" i="5"/>
  <c r="AA1763" i="5"/>
  <c r="Z1763" i="5"/>
  <c r="Y1763" i="5"/>
  <c r="X1763" i="5"/>
  <c r="W1763" i="5"/>
  <c r="V1763" i="5"/>
  <c r="U1763" i="5"/>
  <c r="S1763" i="5"/>
  <c r="R1763" i="5"/>
  <c r="Q1763" i="5"/>
  <c r="P1763" i="5"/>
  <c r="O1763" i="5"/>
  <c r="N1763" i="5"/>
  <c r="M1763" i="5"/>
  <c r="L1763" i="5"/>
  <c r="K1763" i="5"/>
  <c r="J1763" i="5"/>
  <c r="I1763" i="5"/>
  <c r="H1763" i="5"/>
  <c r="G1763" i="5"/>
  <c r="F1763" i="5"/>
  <c r="E1763" i="5"/>
  <c r="D1763" i="5"/>
  <c r="T1763" i="5" s="1"/>
  <c r="AF1763" i="5" s="1"/>
  <c r="C1763" i="5"/>
  <c r="B1763" i="5"/>
  <c r="A1763" i="5"/>
  <c r="AD1762" i="5"/>
  <c r="AC1762" i="5"/>
  <c r="AB1762" i="5"/>
  <c r="AA1762" i="5"/>
  <c r="Z1762" i="5"/>
  <c r="Y1762" i="5"/>
  <c r="X1762" i="5"/>
  <c r="W1762" i="5"/>
  <c r="V1762" i="5"/>
  <c r="U1762" i="5"/>
  <c r="S1762" i="5"/>
  <c r="R1762" i="5"/>
  <c r="Q1762" i="5"/>
  <c r="P1762" i="5"/>
  <c r="O1762" i="5"/>
  <c r="N1762" i="5"/>
  <c r="M1762" i="5"/>
  <c r="L1762" i="5"/>
  <c r="K1762" i="5"/>
  <c r="J1762" i="5"/>
  <c r="I1762" i="5"/>
  <c r="H1762" i="5"/>
  <c r="G1762" i="5"/>
  <c r="F1762" i="5"/>
  <c r="E1762" i="5"/>
  <c r="D1762" i="5"/>
  <c r="C1762" i="5"/>
  <c r="B1762" i="5"/>
  <c r="A1762" i="5"/>
  <c r="AF1761" i="5"/>
  <c r="AD1761" i="5"/>
  <c r="AC1761" i="5"/>
  <c r="AB1761" i="5"/>
  <c r="AA1761" i="5"/>
  <c r="Z1761" i="5"/>
  <c r="Y1761" i="5"/>
  <c r="X1761" i="5"/>
  <c r="W1761" i="5"/>
  <c r="V1761" i="5"/>
  <c r="U1761" i="5"/>
  <c r="T1761" i="5"/>
  <c r="S1761" i="5"/>
  <c r="R1761" i="5"/>
  <c r="Q1761" i="5"/>
  <c r="P1761" i="5"/>
  <c r="O1761" i="5"/>
  <c r="N1761" i="5"/>
  <c r="M1761" i="5"/>
  <c r="L1761" i="5"/>
  <c r="K1761" i="5"/>
  <c r="J1761" i="5"/>
  <c r="I1761" i="5"/>
  <c r="H1761" i="5"/>
  <c r="G1761" i="5"/>
  <c r="F1761" i="5"/>
  <c r="E1761" i="5"/>
  <c r="D1761" i="5"/>
  <c r="AE1761" i="5" s="1"/>
  <c r="C1761" i="5"/>
  <c r="B1761" i="5"/>
  <c r="A1761" i="5"/>
  <c r="AE1760" i="5"/>
  <c r="AD1760" i="5"/>
  <c r="AC1760" i="5"/>
  <c r="AB1760" i="5"/>
  <c r="AA1760" i="5"/>
  <c r="Z1760" i="5"/>
  <c r="Y1760" i="5"/>
  <c r="X1760" i="5"/>
  <c r="W1760" i="5"/>
  <c r="V1760" i="5"/>
  <c r="U1760" i="5"/>
  <c r="T1760" i="5"/>
  <c r="AF1760" i="5" s="1"/>
  <c r="S1760" i="5"/>
  <c r="R1760" i="5"/>
  <c r="Q1760" i="5"/>
  <c r="P1760" i="5"/>
  <c r="O1760" i="5"/>
  <c r="N1760" i="5"/>
  <c r="M1760" i="5"/>
  <c r="L1760" i="5"/>
  <c r="K1760" i="5"/>
  <c r="J1760" i="5"/>
  <c r="I1760" i="5"/>
  <c r="H1760" i="5"/>
  <c r="G1760" i="5"/>
  <c r="F1760" i="5"/>
  <c r="E1760" i="5"/>
  <c r="D1760" i="5"/>
  <c r="C1760" i="5"/>
  <c r="B1760" i="5"/>
  <c r="A1760" i="5"/>
  <c r="AD1759" i="5"/>
  <c r="AC1759" i="5"/>
  <c r="AB1759" i="5"/>
  <c r="AA1759" i="5"/>
  <c r="Z1759" i="5"/>
  <c r="Y1759" i="5"/>
  <c r="X1759" i="5"/>
  <c r="W1759" i="5"/>
  <c r="V1759" i="5"/>
  <c r="U1759" i="5"/>
  <c r="S1759" i="5"/>
  <c r="R1759" i="5"/>
  <c r="Q1759" i="5"/>
  <c r="P1759" i="5"/>
  <c r="O1759" i="5"/>
  <c r="N1759" i="5"/>
  <c r="M1759" i="5"/>
  <c r="L1759" i="5"/>
  <c r="K1759" i="5"/>
  <c r="J1759" i="5"/>
  <c r="I1759" i="5"/>
  <c r="H1759" i="5"/>
  <c r="G1759" i="5"/>
  <c r="F1759" i="5"/>
  <c r="E1759" i="5"/>
  <c r="D1759" i="5"/>
  <c r="C1759" i="5"/>
  <c r="B1759" i="5"/>
  <c r="A1759" i="5"/>
  <c r="AD1758" i="5"/>
  <c r="AC1758" i="5"/>
  <c r="AB1758" i="5"/>
  <c r="AA1758" i="5"/>
  <c r="Z1758" i="5"/>
  <c r="Y1758" i="5"/>
  <c r="X1758" i="5"/>
  <c r="W1758" i="5"/>
  <c r="V1758" i="5"/>
  <c r="U1758" i="5"/>
  <c r="T1758" i="5"/>
  <c r="AF1758" i="5" s="1"/>
  <c r="S1758" i="5"/>
  <c r="R1758" i="5"/>
  <c r="Q1758" i="5"/>
  <c r="P1758" i="5"/>
  <c r="O1758" i="5"/>
  <c r="N1758" i="5"/>
  <c r="M1758" i="5"/>
  <c r="L1758" i="5"/>
  <c r="K1758" i="5"/>
  <c r="J1758" i="5"/>
  <c r="I1758" i="5"/>
  <c r="H1758" i="5"/>
  <c r="G1758" i="5"/>
  <c r="F1758" i="5"/>
  <c r="E1758" i="5"/>
  <c r="D1758" i="5"/>
  <c r="AE1758" i="5" s="1"/>
  <c r="C1758" i="5"/>
  <c r="B1758" i="5"/>
  <c r="A1758" i="5"/>
  <c r="AD1757" i="5"/>
  <c r="AC1757" i="5"/>
  <c r="AB1757" i="5"/>
  <c r="AA1757" i="5"/>
  <c r="Z1757" i="5"/>
  <c r="Y1757" i="5"/>
  <c r="X1757" i="5"/>
  <c r="W1757" i="5"/>
  <c r="V1757" i="5"/>
  <c r="U1757" i="5"/>
  <c r="S1757" i="5"/>
  <c r="R1757" i="5"/>
  <c r="Q1757" i="5"/>
  <c r="P1757" i="5"/>
  <c r="O1757" i="5"/>
  <c r="N1757" i="5"/>
  <c r="M1757" i="5"/>
  <c r="L1757" i="5"/>
  <c r="K1757" i="5"/>
  <c r="J1757" i="5"/>
  <c r="I1757" i="5"/>
  <c r="H1757" i="5"/>
  <c r="F1757" i="5"/>
  <c r="E1757" i="5"/>
  <c r="G1757" i="5" s="1"/>
  <c r="D1757" i="5"/>
  <c r="C1757" i="5"/>
  <c r="B1757" i="5"/>
  <c r="A1757" i="5"/>
  <c r="AD1756" i="5"/>
  <c r="AC1756" i="5"/>
  <c r="AB1756" i="5"/>
  <c r="AA1756" i="5"/>
  <c r="Z1756" i="5"/>
  <c r="Y1756" i="5"/>
  <c r="X1756" i="5"/>
  <c r="W1756" i="5"/>
  <c r="V1756" i="5"/>
  <c r="U1756" i="5"/>
  <c r="S1756" i="5"/>
  <c r="R1756" i="5"/>
  <c r="Q1756" i="5"/>
  <c r="P1756" i="5"/>
  <c r="O1756" i="5"/>
  <c r="N1756" i="5"/>
  <c r="M1756" i="5"/>
  <c r="L1756" i="5"/>
  <c r="K1756" i="5"/>
  <c r="J1756" i="5"/>
  <c r="I1756" i="5"/>
  <c r="H1756" i="5"/>
  <c r="G1756" i="5"/>
  <c r="F1756" i="5"/>
  <c r="E1756" i="5"/>
  <c r="D1756" i="5"/>
  <c r="C1756" i="5"/>
  <c r="B1756" i="5"/>
  <c r="A1756" i="5"/>
  <c r="AD1755" i="5"/>
  <c r="AC1755" i="5"/>
  <c r="AB1755" i="5"/>
  <c r="AA1755" i="5"/>
  <c r="Z1755" i="5"/>
  <c r="Y1755" i="5"/>
  <c r="X1755" i="5"/>
  <c r="W1755" i="5"/>
  <c r="V1755" i="5"/>
  <c r="U1755" i="5"/>
  <c r="T1755" i="5"/>
  <c r="S1755" i="5"/>
  <c r="R1755" i="5"/>
  <c r="Q1755" i="5"/>
  <c r="P1755" i="5"/>
  <c r="O1755" i="5"/>
  <c r="N1755" i="5"/>
  <c r="M1755" i="5"/>
  <c r="L1755" i="5"/>
  <c r="K1755" i="5"/>
  <c r="J1755" i="5"/>
  <c r="I1755" i="5"/>
  <c r="H1755" i="5"/>
  <c r="G1755" i="5"/>
  <c r="F1755" i="5"/>
  <c r="AF1755" i="5" s="1"/>
  <c r="E1755" i="5"/>
  <c r="D1755" i="5"/>
  <c r="AE1755" i="5" s="1"/>
  <c r="C1755" i="5"/>
  <c r="B1755" i="5"/>
  <c r="A1755" i="5"/>
  <c r="AE1754" i="5"/>
  <c r="AD1754" i="5"/>
  <c r="AC1754" i="5"/>
  <c r="AB1754" i="5"/>
  <c r="AA1754" i="5"/>
  <c r="Z1754" i="5"/>
  <c r="Y1754" i="5"/>
  <c r="X1754" i="5"/>
  <c r="W1754" i="5"/>
  <c r="V1754" i="5"/>
  <c r="U1754" i="5"/>
  <c r="S1754" i="5"/>
  <c r="R1754" i="5"/>
  <c r="Q1754" i="5"/>
  <c r="P1754" i="5"/>
  <c r="O1754" i="5"/>
  <c r="N1754" i="5"/>
  <c r="M1754" i="5"/>
  <c r="L1754" i="5"/>
  <c r="K1754" i="5"/>
  <c r="J1754" i="5"/>
  <c r="I1754" i="5"/>
  <c r="H1754" i="5"/>
  <c r="G1754" i="5"/>
  <c r="F1754" i="5"/>
  <c r="E1754" i="5"/>
  <c r="D1754" i="5"/>
  <c r="T1754" i="5" s="1"/>
  <c r="AF1754" i="5" s="1"/>
  <c r="C1754" i="5"/>
  <c r="B1754" i="5"/>
  <c r="A1754" i="5"/>
  <c r="AD1753" i="5"/>
  <c r="AC1753" i="5"/>
  <c r="AB1753" i="5"/>
  <c r="AA1753" i="5"/>
  <c r="Z1753" i="5"/>
  <c r="Y1753" i="5"/>
  <c r="X1753" i="5"/>
  <c r="W1753" i="5"/>
  <c r="V1753" i="5"/>
  <c r="U1753" i="5"/>
  <c r="S1753" i="5"/>
  <c r="R1753" i="5"/>
  <c r="Q1753" i="5"/>
  <c r="P1753" i="5"/>
  <c r="O1753" i="5"/>
  <c r="N1753" i="5"/>
  <c r="M1753" i="5"/>
  <c r="L1753" i="5"/>
  <c r="K1753" i="5"/>
  <c r="J1753" i="5"/>
  <c r="I1753" i="5"/>
  <c r="H1753" i="5"/>
  <c r="G1753" i="5"/>
  <c r="F1753" i="5"/>
  <c r="E1753" i="5"/>
  <c r="D1753" i="5"/>
  <c r="C1753" i="5"/>
  <c r="B1753" i="5"/>
  <c r="A1753" i="5"/>
  <c r="AF1752" i="5"/>
  <c r="AD1752" i="5"/>
  <c r="AC1752" i="5"/>
  <c r="AB1752" i="5"/>
  <c r="AA1752" i="5"/>
  <c r="Z1752" i="5"/>
  <c r="Y1752" i="5"/>
  <c r="X1752" i="5"/>
  <c r="W1752" i="5"/>
  <c r="V1752" i="5"/>
  <c r="U1752" i="5"/>
  <c r="T1752" i="5"/>
  <c r="S1752" i="5"/>
  <c r="R1752" i="5"/>
  <c r="Q1752" i="5"/>
  <c r="P1752" i="5"/>
  <c r="O1752" i="5"/>
  <c r="N1752" i="5"/>
  <c r="M1752" i="5"/>
  <c r="L1752" i="5"/>
  <c r="K1752" i="5"/>
  <c r="J1752" i="5"/>
  <c r="I1752" i="5"/>
  <c r="H1752" i="5"/>
  <c r="G1752" i="5"/>
  <c r="F1752" i="5"/>
  <c r="E1752" i="5"/>
  <c r="D1752" i="5"/>
  <c r="AE1752" i="5" s="1"/>
  <c r="C1752" i="5"/>
  <c r="B1752" i="5"/>
  <c r="A1752" i="5"/>
  <c r="AE1751" i="5"/>
  <c r="AD1751" i="5"/>
  <c r="AC1751" i="5"/>
  <c r="AB1751" i="5"/>
  <c r="AA1751" i="5"/>
  <c r="Z1751" i="5"/>
  <c r="Y1751" i="5"/>
  <c r="X1751" i="5"/>
  <c r="W1751" i="5"/>
  <c r="V1751" i="5"/>
  <c r="U1751" i="5"/>
  <c r="T1751" i="5"/>
  <c r="AF1751" i="5" s="1"/>
  <c r="S1751" i="5"/>
  <c r="R1751" i="5"/>
  <c r="Q1751" i="5"/>
  <c r="P1751" i="5"/>
  <c r="O1751" i="5"/>
  <c r="N1751" i="5"/>
  <c r="M1751" i="5"/>
  <c r="L1751" i="5"/>
  <c r="K1751" i="5"/>
  <c r="J1751" i="5"/>
  <c r="I1751" i="5"/>
  <c r="H1751" i="5"/>
  <c r="G1751" i="5"/>
  <c r="F1751" i="5"/>
  <c r="E1751" i="5"/>
  <c r="D1751" i="5"/>
  <c r="C1751" i="5"/>
  <c r="B1751" i="5"/>
  <c r="A1751" i="5"/>
  <c r="AD1750" i="5"/>
  <c r="AC1750" i="5"/>
  <c r="AB1750" i="5"/>
  <c r="AA1750" i="5"/>
  <c r="Z1750" i="5"/>
  <c r="Y1750" i="5"/>
  <c r="X1750" i="5"/>
  <c r="W1750" i="5"/>
  <c r="V1750" i="5"/>
  <c r="U1750" i="5"/>
  <c r="S1750" i="5"/>
  <c r="R1750" i="5"/>
  <c r="Q1750" i="5"/>
  <c r="P1750" i="5"/>
  <c r="O1750" i="5"/>
  <c r="N1750" i="5"/>
  <c r="M1750" i="5"/>
  <c r="L1750" i="5"/>
  <c r="K1750" i="5"/>
  <c r="J1750" i="5"/>
  <c r="I1750" i="5"/>
  <c r="H1750" i="5"/>
  <c r="G1750" i="5"/>
  <c r="F1750" i="5"/>
  <c r="E1750" i="5"/>
  <c r="D1750" i="5"/>
  <c r="C1750" i="5"/>
  <c r="B1750" i="5"/>
  <c r="A1750" i="5"/>
  <c r="AD1749" i="5"/>
  <c r="AC1749" i="5"/>
  <c r="AB1749" i="5"/>
  <c r="AA1749" i="5"/>
  <c r="Z1749" i="5"/>
  <c r="Y1749" i="5"/>
  <c r="X1749" i="5"/>
  <c r="W1749" i="5"/>
  <c r="V1749" i="5"/>
  <c r="U1749" i="5"/>
  <c r="T1749" i="5"/>
  <c r="AF1749" i="5" s="1"/>
  <c r="S1749" i="5"/>
  <c r="R1749" i="5"/>
  <c r="Q1749" i="5"/>
  <c r="P1749" i="5"/>
  <c r="O1749" i="5"/>
  <c r="N1749" i="5"/>
  <c r="M1749" i="5"/>
  <c r="L1749" i="5"/>
  <c r="K1749" i="5"/>
  <c r="J1749" i="5"/>
  <c r="I1749" i="5"/>
  <c r="H1749" i="5"/>
  <c r="G1749" i="5"/>
  <c r="F1749" i="5"/>
  <c r="E1749" i="5"/>
  <c r="D1749" i="5"/>
  <c r="AE1749" i="5" s="1"/>
  <c r="C1749" i="5"/>
  <c r="B1749" i="5"/>
  <c r="A1749" i="5"/>
  <c r="AD1748" i="5"/>
  <c r="AC1748" i="5"/>
  <c r="AB1748" i="5"/>
  <c r="AA1748" i="5"/>
  <c r="Z1748" i="5"/>
  <c r="Y1748" i="5"/>
  <c r="X1748" i="5"/>
  <c r="W1748" i="5"/>
  <c r="V1748" i="5"/>
  <c r="U1748" i="5"/>
  <c r="S1748" i="5"/>
  <c r="R1748" i="5"/>
  <c r="Q1748" i="5"/>
  <c r="P1748" i="5"/>
  <c r="O1748" i="5"/>
  <c r="N1748" i="5"/>
  <c r="M1748" i="5"/>
  <c r="L1748" i="5"/>
  <c r="K1748" i="5"/>
  <c r="J1748" i="5"/>
  <c r="I1748" i="5"/>
  <c r="H1748" i="5"/>
  <c r="G1748" i="5"/>
  <c r="F1748" i="5"/>
  <c r="E1748" i="5"/>
  <c r="D1748" i="5"/>
  <c r="C1748" i="5"/>
  <c r="B1748" i="5"/>
  <c r="A1748" i="5"/>
  <c r="AD1747" i="5"/>
  <c r="AC1747" i="5"/>
  <c r="AB1747" i="5"/>
  <c r="AA1747" i="5"/>
  <c r="Z1747" i="5"/>
  <c r="Y1747" i="5"/>
  <c r="X1747" i="5"/>
  <c r="W1747" i="5"/>
  <c r="V1747" i="5"/>
  <c r="U1747" i="5"/>
  <c r="S1747" i="5"/>
  <c r="R1747" i="5"/>
  <c r="Q1747" i="5"/>
  <c r="P1747" i="5"/>
  <c r="O1747" i="5"/>
  <c r="N1747" i="5"/>
  <c r="M1747" i="5"/>
  <c r="L1747" i="5"/>
  <c r="K1747" i="5"/>
  <c r="J1747" i="5"/>
  <c r="I1747" i="5"/>
  <c r="H1747" i="5"/>
  <c r="G1747" i="5"/>
  <c r="F1747" i="5"/>
  <c r="E1747" i="5"/>
  <c r="D1747" i="5"/>
  <c r="C1747" i="5"/>
  <c r="B1747" i="5"/>
  <c r="A1747" i="5"/>
  <c r="AD1746" i="5"/>
  <c r="AC1746" i="5"/>
  <c r="AB1746" i="5"/>
  <c r="AA1746" i="5"/>
  <c r="Z1746" i="5"/>
  <c r="Y1746" i="5"/>
  <c r="X1746" i="5"/>
  <c r="W1746" i="5"/>
  <c r="V1746" i="5"/>
  <c r="U1746" i="5"/>
  <c r="T1746" i="5"/>
  <c r="S1746" i="5"/>
  <c r="R1746" i="5"/>
  <c r="Q1746" i="5"/>
  <c r="P1746" i="5"/>
  <c r="O1746" i="5"/>
  <c r="N1746" i="5"/>
  <c r="M1746" i="5"/>
  <c r="L1746" i="5"/>
  <c r="K1746" i="5"/>
  <c r="J1746" i="5"/>
  <c r="I1746" i="5"/>
  <c r="H1746" i="5"/>
  <c r="G1746" i="5"/>
  <c r="F1746" i="5"/>
  <c r="AF1746" i="5" s="1"/>
  <c r="E1746" i="5"/>
  <c r="D1746" i="5"/>
  <c r="AE1746" i="5" s="1"/>
  <c r="C1746" i="5"/>
  <c r="B1746" i="5"/>
  <c r="A1746" i="5"/>
  <c r="AE1745" i="5"/>
  <c r="AD1745" i="5"/>
  <c r="AC1745" i="5"/>
  <c r="AB1745" i="5"/>
  <c r="AA1745" i="5"/>
  <c r="Z1745" i="5"/>
  <c r="Y1745" i="5"/>
  <c r="X1745" i="5"/>
  <c r="W1745" i="5"/>
  <c r="V1745" i="5"/>
  <c r="U1745" i="5"/>
  <c r="S1745" i="5"/>
  <c r="R1745" i="5"/>
  <c r="Q1745" i="5"/>
  <c r="P1745" i="5"/>
  <c r="O1745" i="5"/>
  <c r="N1745" i="5"/>
  <c r="M1745" i="5"/>
  <c r="L1745" i="5"/>
  <c r="K1745" i="5"/>
  <c r="J1745" i="5"/>
  <c r="I1745" i="5"/>
  <c r="H1745" i="5"/>
  <c r="G1745" i="5"/>
  <c r="F1745" i="5"/>
  <c r="E1745" i="5"/>
  <c r="D1745" i="5"/>
  <c r="T1745" i="5" s="1"/>
  <c r="AF1745" i="5" s="1"/>
  <c r="C1745" i="5"/>
  <c r="B1745" i="5"/>
  <c r="A1745" i="5"/>
  <c r="AD1744" i="5"/>
  <c r="AC1744" i="5"/>
  <c r="AB1744" i="5"/>
  <c r="AA1744" i="5"/>
  <c r="Z1744" i="5"/>
  <c r="Y1744" i="5"/>
  <c r="X1744" i="5"/>
  <c r="W1744" i="5"/>
  <c r="V1744" i="5"/>
  <c r="U1744" i="5"/>
  <c r="S1744" i="5"/>
  <c r="R1744" i="5"/>
  <c r="Q1744" i="5"/>
  <c r="P1744" i="5"/>
  <c r="O1744" i="5"/>
  <c r="N1744" i="5"/>
  <c r="M1744" i="5"/>
  <c r="L1744" i="5"/>
  <c r="K1744" i="5"/>
  <c r="J1744" i="5"/>
  <c r="I1744" i="5"/>
  <c r="H1744" i="5"/>
  <c r="G1744" i="5"/>
  <c r="F1744" i="5"/>
  <c r="E1744" i="5"/>
  <c r="D1744" i="5"/>
  <c r="C1744" i="5"/>
  <c r="B1744" i="5"/>
  <c r="A1744" i="5"/>
  <c r="AF1743" i="5"/>
  <c r="AD1743" i="5"/>
  <c r="AC1743" i="5"/>
  <c r="AB1743" i="5"/>
  <c r="AA1743" i="5"/>
  <c r="Z1743" i="5"/>
  <c r="Y1743" i="5"/>
  <c r="X1743" i="5"/>
  <c r="W1743" i="5"/>
  <c r="V1743" i="5"/>
  <c r="U1743" i="5"/>
  <c r="T1743" i="5"/>
  <c r="S1743" i="5"/>
  <c r="R1743" i="5"/>
  <c r="Q1743" i="5"/>
  <c r="P1743" i="5"/>
  <c r="O1743" i="5"/>
  <c r="N1743" i="5"/>
  <c r="M1743" i="5"/>
  <c r="L1743" i="5"/>
  <c r="K1743" i="5"/>
  <c r="J1743" i="5"/>
  <c r="I1743" i="5"/>
  <c r="H1743" i="5"/>
  <c r="G1743" i="5"/>
  <c r="F1743" i="5"/>
  <c r="E1743" i="5"/>
  <c r="D1743" i="5"/>
  <c r="AE1743" i="5" s="1"/>
  <c r="C1743" i="5"/>
  <c r="B1743" i="5"/>
  <c r="A1743" i="5"/>
  <c r="AE1742" i="5"/>
  <c r="AD1742" i="5"/>
  <c r="AC1742" i="5"/>
  <c r="AB1742" i="5"/>
  <c r="AA1742" i="5"/>
  <c r="Z1742" i="5"/>
  <c r="Y1742" i="5"/>
  <c r="X1742" i="5"/>
  <c r="W1742" i="5"/>
  <c r="V1742" i="5"/>
  <c r="U1742" i="5"/>
  <c r="T1742" i="5"/>
  <c r="AF1742" i="5" s="1"/>
  <c r="S1742" i="5"/>
  <c r="R1742" i="5"/>
  <c r="Q1742" i="5"/>
  <c r="P1742" i="5"/>
  <c r="O1742" i="5"/>
  <c r="N1742" i="5"/>
  <c r="M1742" i="5"/>
  <c r="L1742" i="5"/>
  <c r="K1742" i="5"/>
  <c r="J1742" i="5"/>
  <c r="I1742" i="5"/>
  <c r="H1742" i="5"/>
  <c r="G1742" i="5"/>
  <c r="F1742" i="5"/>
  <c r="E1742" i="5"/>
  <c r="D1742" i="5"/>
  <c r="C1742" i="5"/>
  <c r="B1742" i="5"/>
  <c r="A1742" i="5"/>
  <c r="AD1741" i="5"/>
  <c r="AC1741" i="5"/>
  <c r="AB1741" i="5"/>
  <c r="AA1741" i="5"/>
  <c r="Z1741" i="5"/>
  <c r="Y1741" i="5"/>
  <c r="X1741" i="5"/>
  <c r="W1741" i="5"/>
  <c r="V1741" i="5"/>
  <c r="U1741" i="5"/>
  <c r="S1741" i="5"/>
  <c r="R1741" i="5"/>
  <c r="Q1741" i="5"/>
  <c r="P1741" i="5"/>
  <c r="O1741" i="5"/>
  <c r="N1741" i="5"/>
  <c r="M1741" i="5"/>
  <c r="L1741" i="5"/>
  <c r="K1741" i="5"/>
  <c r="J1741" i="5"/>
  <c r="I1741" i="5"/>
  <c r="H1741" i="5"/>
  <c r="G1741" i="5"/>
  <c r="F1741" i="5"/>
  <c r="E1741" i="5"/>
  <c r="D1741" i="5"/>
  <c r="C1741" i="5"/>
  <c r="B1741" i="5"/>
  <c r="A1741" i="5"/>
  <c r="AD1740" i="5"/>
  <c r="AC1740" i="5"/>
  <c r="AB1740" i="5"/>
  <c r="AA1740" i="5"/>
  <c r="Z1740" i="5"/>
  <c r="Y1740" i="5"/>
  <c r="X1740" i="5"/>
  <c r="W1740" i="5"/>
  <c r="V1740" i="5"/>
  <c r="U1740" i="5"/>
  <c r="T1740" i="5"/>
  <c r="AF1740" i="5" s="1"/>
  <c r="S1740" i="5"/>
  <c r="R1740" i="5"/>
  <c r="Q1740" i="5"/>
  <c r="P1740" i="5"/>
  <c r="O1740" i="5"/>
  <c r="N1740" i="5"/>
  <c r="M1740" i="5"/>
  <c r="L1740" i="5"/>
  <c r="K1740" i="5"/>
  <c r="J1740" i="5"/>
  <c r="I1740" i="5"/>
  <c r="H1740" i="5"/>
  <c r="G1740" i="5"/>
  <c r="F1740" i="5"/>
  <c r="E1740" i="5"/>
  <c r="D1740" i="5"/>
  <c r="AE1740" i="5" s="1"/>
  <c r="C1740" i="5"/>
  <c r="B1740" i="5"/>
  <c r="A1740" i="5"/>
  <c r="AD1739" i="5"/>
  <c r="AC1739" i="5"/>
  <c r="AB1739" i="5"/>
  <c r="AA1739" i="5"/>
  <c r="Z1739" i="5"/>
  <c r="Y1739" i="5"/>
  <c r="X1739" i="5"/>
  <c r="W1739" i="5"/>
  <c r="V1739" i="5"/>
  <c r="U1739" i="5"/>
  <c r="S1739" i="5"/>
  <c r="R1739" i="5"/>
  <c r="Q1739" i="5"/>
  <c r="P1739" i="5"/>
  <c r="O1739" i="5"/>
  <c r="N1739" i="5"/>
  <c r="M1739" i="5"/>
  <c r="L1739" i="5"/>
  <c r="K1739" i="5"/>
  <c r="J1739" i="5"/>
  <c r="I1739" i="5"/>
  <c r="H1739" i="5"/>
  <c r="G1739" i="5"/>
  <c r="F1739" i="5"/>
  <c r="E1739" i="5"/>
  <c r="D1739" i="5"/>
  <c r="C1739" i="5"/>
  <c r="B1739" i="5"/>
  <c r="A1739" i="5"/>
  <c r="AD1738" i="5"/>
  <c r="AC1738" i="5"/>
  <c r="AB1738" i="5"/>
  <c r="AA1738" i="5"/>
  <c r="Z1738" i="5"/>
  <c r="Y1738" i="5"/>
  <c r="X1738" i="5"/>
  <c r="W1738" i="5"/>
  <c r="V1738" i="5"/>
  <c r="U1738" i="5"/>
  <c r="S1738" i="5"/>
  <c r="R1738" i="5"/>
  <c r="Q1738" i="5"/>
  <c r="P1738" i="5"/>
  <c r="O1738" i="5"/>
  <c r="N1738" i="5"/>
  <c r="M1738" i="5"/>
  <c r="L1738" i="5"/>
  <c r="K1738" i="5"/>
  <c r="J1738" i="5"/>
  <c r="I1738" i="5"/>
  <c r="H1738" i="5"/>
  <c r="G1738" i="5"/>
  <c r="F1738" i="5"/>
  <c r="E1738" i="5"/>
  <c r="D1738" i="5"/>
  <c r="C1738" i="5"/>
  <c r="B1738" i="5"/>
  <c r="A1738" i="5"/>
  <c r="AD1737" i="5"/>
  <c r="AC1737" i="5"/>
  <c r="AB1737" i="5"/>
  <c r="AA1737" i="5"/>
  <c r="Z1737" i="5"/>
  <c r="Y1737" i="5"/>
  <c r="X1737" i="5"/>
  <c r="W1737" i="5"/>
  <c r="V1737" i="5"/>
  <c r="U1737" i="5"/>
  <c r="T1737" i="5"/>
  <c r="S1737" i="5"/>
  <c r="R1737" i="5"/>
  <c r="Q1737" i="5"/>
  <c r="P1737" i="5"/>
  <c r="O1737" i="5"/>
  <c r="N1737" i="5"/>
  <c r="M1737" i="5"/>
  <c r="L1737" i="5"/>
  <c r="K1737" i="5"/>
  <c r="J1737" i="5"/>
  <c r="I1737" i="5"/>
  <c r="H1737" i="5"/>
  <c r="G1737" i="5"/>
  <c r="F1737" i="5"/>
  <c r="AF1737" i="5" s="1"/>
  <c r="E1737" i="5"/>
  <c r="D1737" i="5"/>
  <c r="AE1737" i="5" s="1"/>
  <c r="C1737" i="5"/>
  <c r="B1737" i="5"/>
  <c r="A1737" i="5"/>
  <c r="AE1736" i="5"/>
  <c r="AD1736" i="5"/>
  <c r="AC1736" i="5"/>
  <c r="AB1736" i="5"/>
  <c r="AA1736" i="5"/>
  <c r="Z1736" i="5"/>
  <c r="Y1736" i="5"/>
  <c r="X1736" i="5"/>
  <c r="W1736" i="5"/>
  <c r="V1736" i="5"/>
  <c r="U1736" i="5"/>
  <c r="S1736" i="5"/>
  <c r="R1736" i="5"/>
  <c r="Q1736" i="5"/>
  <c r="P1736" i="5"/>
  <c r="O1736" i="5"/>
  <c r="N1736" i="5"/>
  <c r="M1736" i="5"/>
  <c r="L1736" i="5"/>
  <c r="K1736" i="5"/>
  <c r="J1736" i="5"/>
  <c r="I1736" i="5"/>
  <c r="H1736" i="5"/>
  <c r="G1736" i="5"/>
  <c r="F1736" i="5"/>
  <c r="E1736" i="5"/>
  <c r="D1736" i="5"/>
  <c r="T1736" i="5" s="1"/>
  <c r="AF1736" i="5" s="1"/>
  <c r="C1736" i="5"/>
  <c r="B1736" i="5"/>
  <c r="A1736" i="5"/>
  <c r="AD1735" i="5"/>
  <c r="AC1735" i="5"/>
  <c r="AB1735" i="5"/>
  <c r="AA1735" i="5"/>
  <c r="Z1735" i="5"/>
  <c r="Y1735" i="5"/>
  <c r="X1735" i="5"/>
  <c r="W1735" i="5"/>
  <c r="V1735" i="5"/>
  <c r="U1735" i="5"/>
  <c r="S1735" i="5"/>
  <c r="R1735" i="5"/>
  <c r="Q1735" i="5"/>
  <c r="P1735" i="5"/>
  <c r="O1735" i="5"/>
  <c r="N1735" i="5"/>
  <c r="M1735" i="5"/>
  <c r="L1735" i="5"/>
  <c r="K1735" i="5"/>
  <c r="J1735" i="5"/>
  <c r="I1735" i="5"/>
  <c r="H1735" i="5"/>
  <c r="G1735" i="5"/>
  <c r="F1735" i="5"/>
  <c r="E1735" i="5"/>
  <c r="D1735" i="5"/>
  <c r="C1735" i="5"/>
  <c r="B1735" i="5"/>
  <c r="A1735" i="5"/>
  <c r="AF1734" i="5"/>
  <c r="AD1734" i="5"/>
  <c r="AC1734" i="5"/>
  <c r="AB1734" i="5"/>
  <c r="AA1734" i="5"/>
  <c r="Z1734" i="5"/>
  <c r="Y1734" i="5"/>
  <c r="X1734" i="5"/>
  <c r="W1734" i="5"/>
  <c r="V1734" i="5"/>
  <c r="U1734" i="5"/>
  <c r="T1734" i="5"/>
  <c r="S1734" i="5"/>
  <c r="R1734" i="5"/>
  <c r="Q1734" i="5"/>
  <c r="P1734" i="5"/>
  <c r="O1734" i="5"/>
  <c r="N1734" i="5"/>
  <c r="M1734" i="5"/>
  <c r="L1734" i="5"/>
  <c r="K1734" i="5"/>
  <c r="J1734" i="5"/>
  <c r="I1734" i="5"/>
  <c r="H1734" i="5"/>
  <c r="G1734" i="5"/>
  <c r="F1734" i="5"/>
  <c r="E1734" i="5"/>
  <c r="D1734" i="5"/>
  <c r="AE1734" i="5" s="1"/>
  <c r="C1734" i="5"/>
  <c r="B1734" i="5"/>
  <c r="A1734" i="5"/>
  <c r="AE1733" i="5"/>
  <c r="AD1733" i="5"/>
  <c r="AC1733" i="5"/>
  <c r="AB1733" i="5"/>
  <c r="AA1733" i="5"/>
  <c r="Z1733" i="5"/>
  <c r="Y1733" i="5"/>
  <c r="X1733" i="5"/>
  <c r="W1733" i="5"/>
  <c r="V1733" i="5"/>
  <c r="U1733" i="5"/>
  <c r="T1733" i="5"/>
  <c r="AF1733" i="5" s="1"/>
  <c r="S1733" i="5"/>
  <c r="R1733" i="5"/>
  <c r="Q1733" i="5"/>
  <c r="P1733" i="5"/>
  <c r="O1733" i="5"/>
  <c r="N1733" i="5"/>
  <c r="M1733" i="5"/>
  <c r="L1733" i="5"/>
  <c r="K1733" i="5"/>
  <c r="J1733" i="5"/>
  <c r="I1733" i="5"/>
  <c r="H1733" i="5"/>
  <c r="G1733" i="5"/>
  <c r="F1733" i="5"/>
  <c r="E1733" i="5"/>
  <c r="D1733" i="5"/>
  <c r="C1733" i="5"/>
  <c r="B1733" i="5"/>
  <c r="A1733" i="5"/>
  <c r="AD1732" i="5"/>
  <c r="AC1732" i="5"/>
  <c r="AB1732" i="5"/>
  <c r="AA1732" i="5"/>
  <c r="Z1732" i="5"/>
  <c r="Y1732" i="5"/>
  <c r="X1732" i="5"/>
  <c r="W1732" i="5"/>
  <c r="V1732" i="5"/>
  <c r="U1732" i="5"/>
  <c r="S1732" i="5"/>
  <c r="R1732" i="5"/>
  <c r="Q1732" i="5"/>
  <c r="P1732" i="5"/>
  <c r="O1732" i="5"/>
  <c r="N1732" i="5"/>
  <c r="M1732" i="5"/>
  <c r="L1732" i="5"/>
  <c r="K1732" i="5"/>
  <c r="J1732" i="5"/>
  <c r="I1732" i="5"/>
  <c r="H1732" i="5"/>
  <c r="G1732" i="5"/>
  <c r="F1732" i="5"/>
  <c r="E1732" i="5"/>
  <c r="D1732" i="5"/>
  <c r="C1732" i="5"/>
  <c r="B1732" i="5"/>
  <c r="A1732" i="5"/>
  <c r="AF1731" i="5"/>
  <c r="AD1731" i="5"/>
  <c r="AC1731" i="5"/>
  <c r="AB1731" i="5"/>
  <c r="AA1731" i="5"/>
  <c r="Z1731" i="5"/>
  <c r="Y1731" i="5"/>
  <c r="X1731" i="5"/>
  <c r="W1731" i="5"/>
  <c r="V1731" i="5"/>
  <c r="U1731" i="5"/>
  <c r="T1731" i="5"/>
  <c r="S1731" i="5"/>
  <c r="R1731" i="5"/>
  <c r="Q1731" i="5"/>
  <c r="P1731" i="5"/>
  <c r="O1731" i="5"/>
  <c r="N1731" i="5"/>
  <c r="M1731" i="5"/>
  <c r="L1731" i="5"/>
  <c r="K1731" i="5"/>
  <c r="J1731" i="5"/>
  <c r="I1731" i="5"/>
  <c r="H1731" i="5"/>
  <c r="G1731" i="5"/>
  <c r="F1731" i="5"/>
  <c r="E1731" i="5"/>
  <c r="D1731" i="5"/>
  <c r="AE1731" i="5" s="1"/>
  <c r="C1731" i="5"/>
  <c r="B1731" i="5"/>
  <c r="A1731" i="5"/>
  <c r="AD1730" i="5"/>
  <c r="AC1730" i="5"/>
  <c r="AB1730" i="5"/>
  <c r="AA1730" i="5"/>
  <c r="Z1730" i="5"/>
  <c r="Y1730" i="5"/>
  <c r="X1730" i="5"/>
  <c r="W1730" i="5"/>
  <c r="V1730" i="5"/>
  <c r="U1730" i="5"/>
  <c r="S1730" i="5"/>
  <c r="R1730" i="5"/>
  <c r="Q1730" i="5"/>
  <c r="P1730" i="5"/>
  <c r="O1730" i="5"/>
  <c r="N1730" i="5"/>
  <c r="M1730" i="5"/>
  <c r="L1730" i="5"/>
  <c r="K1730" i="5"/>
  <c r="J1730" i="5"/>
  <c r="I1730" i="5"/>
  <c r="H1730" i="5"/>
  <c r="G1730" i="5"/>
  <c r="F1730" i="5"/>
  <c r="E1730" i="5"/>
  <c r="D1730" i="5"/>
  <c r="C1730" i="5"/>
  <c r="B1730" i="5"/>
  <c r="A1730" i="5"/>
  <c r="AD1729" i="5"/>
  <c r="AC1729" i="5"/>
  <c r="AB1729" i="5"/>
  <c r="AA1729" i="5"/>
  <c r="Z1729" i="5"/>
  <c r="Y1729" i="5"/>
  <c r="X1729" i="5"/>
  <c r="W1729" i="5"/>
  <c r="V1729" i="5"/>
  <c r="U1729" i="5"/>
  <c r="S1729" i="5"/>
  <c r="R1729" i="5"/>
  <c r="Q1729" i="5"/>
  <c r="P1729" i="5"/>
  <c r="O1729" i="5"/>
  <c r="N1729" i="5"/>
  <c r="M1729" i="5"/>
  <c r="L1729" i="5"/>
  <c r="K1729" i="5"/>
  <c r="J1729" i="5"/>
  <c r="I1729" i="5"/>
  <c r="H1729" i="5"/>
  <c r="G1729" i="5"/>
  <c r="F1729" i="5"/>
  <c r="E1729" i="5"/>
  <c r="D1729" i="5"/>
  <c r="C1729" i="5"/>
  <c r="B1729" i="5"/>
  <c r="A1729" i="5"/>
  <c r="AD1728" i="5"/>
  <c r="AC1728" i="5"/>
  <c r="AB1728" i="5"/>
  <c r="AA1728" i="5"/>
  <c r="Z1728" i="5"/>
  <c r="Y1728" i="5"/>
  <c r="X1728" i="5"/>
  <c r="W1728" i="5"/>
  <c r="V1728" i="5"/>
  <c r="U1728" i="5"/>
  <c r="T1728" i="5"/>
  <c r="S1728" i="5"/>
  <c r="R1728" i="5"/>
  <c r="Q1728" i="5"/>
  <c r="P1728" i="5"/>
  <c r="O1728" i="5"/>
  <c r="N1728" i="5"/>
  <c r="M1728" i="5"/>
  <c r="L1728" i="5"/>
  <c r="K1728" i="5"/>
  <c r="J1728" i="5"/>
  <c r="I1728" i="5"/>
  <c r="H1728" i="5"/>
  <c r="G1728" i="5"/>
  <c r="F1728" i="5"/>
  <c r="AF1728" i="5" s="1"/>
  <c r="E1728" i="5"/>
  <c r="D1728" i="5"/>
  <c r="AE1728" i="5" s="1"/>
  <c r="C1728" i="5"/>
  <c r="B1728" i="5"/>
  <c r="A1728" i="5"/>
  <c r="AD1727" i="5"/>
  <c r="AC1727" i="5"/>
  <c r="AB1727" i="5"/>
  <c r="AA1727" i="5"/>
  <c r="Z1727" i="5"/>
  <c r="Y1727" i="5"/>
  <c r="X1727" i="5"/>
  <c r="W1727" i="5"/>
  <c r="V1727" i="5"/>
  <c r="U1727" i="5"/>
  <c r="S1727" i="5"/>
  <c r="R1727" i="5"/>
  <c r="Q1727" i="5"/>
  <c r="P1727" i="5"/>
  <c r="O1727" i="5"/>
  <c r="N1727" i="5"/>
  <c r="M1727" i="5"/>
  <c r="L1727" i="5"/>
  <c r="K1727" i="5"/>
  <c r="J1727" i="5"/>
  <c r="I1727" i="5"/>
  <c r="H1727" i="5"/>
  <c r="G1727" i="5"/>
  <c r="F1727" i="5"/>
  <c r="E1727" i="5"/>
  <c r="D1727" i="5"/>
  <c r="T1727" i="5" s="1"/>
  <c r="AF1727" i="5" s="1"/>
  <c r="C1727" i="5"/>
  <c r="B1727" i="5"/>
  <c r="A1727" i="5"/>
  <c r="AD1726" i="5"/>
  <c r="AC1726" i="5"/>
  <c r="AB1726" i="5"/>
  <c r="AA1726" i="5"/>
  <c r="Z1726" i="5"/>
  <c r="Y1726" i="5"/>
  <c r="X1726" i="5"/>
  <c r="W1726" i="5"/>
  <c r="V1726" i="5"/>
  <c r="U1726" i="5"/>
  <c r="S1726" i="5"/>
  <c r="R1726" i="5"/>
  <c r="Q1726" i="5"/>
  <c r="P1726" i="5"/>
  <c r="O1726" i="5"/>
  <c r="N1726" i="5"/>
  <c r="M1726" i="5"/>
  <c r="L1726" i="5"/>
  <c r="K1726" i="5"/>
  <c r="J1726" i="5"/>
  <c r="I1726" i="5"/>
  <c r="H1726" i="5"/>
  <c r="G1726" i="5"/>
  <c r="F1726" i="5"/>
  <c r="E1726" i="5"/>
  <c r="D1726" i="5"/>
  <c r="C1726" i="5"/>
  <c r="B1726" i="5"/>
  <c r="A1726" i="5"/>
  <c r="AF1725" i="5"/>
  <c r="AD1725" i="5"/>
  <c r="AC1725" i="5"/>
  <c r="AB1725" i="5"/>
  <c r="AA1725" i="5"/>
  <c r="Z1725" i="5"/>
  <c r="Y1725" i="5"/>
  <c r="X1725" i="5"/>
  <c r="W1725" i="5"/>
  <c r="V1725" i="5"/>
  <c r="U1725" i="5"/>
  <c r="T1725" i="5"/>
  <c r="S1725" i="5"/>
  <c r="R1725" i="5"/>
  <c r="Q1725" i="5"/>
  <c r="P1725" i="5"/>
  <c r="O1725" i="5"/>
  <c r="N1725" i="5"/>
  <c r="M1725" i="5"/>
  <c r="L1725" i="5"/>
  <c r="K1725" i="5"/>
  <c r="J1725" i="5"/>
  <c r="I1725" i="5"/>
  <c r="H1725" i="5"/>
  <c r="G1725" i="5"/>
  <c r="F1725" i="5"/>
  <c r="E1725" i="5"/>
  <c r="D1725" i="5"/>
  <c r="AE1725" i="5" s="1"/>
  <c r="C1725" i="5"/>
  <c r="B1725" i="5"/>
  <c r="A1725" i="5"/>
  <c r="AE1724" i="5"/>
  <c r="AD1724" i="5"/>
  <c r="AC1724" i="5"/>
  <c r="AB1724" i="5"/>
  <c r="AA1724" i="5"/>
  <c r="Z1724" i="5"/>
  <c r="Y1724" i="5"/>
  <c r="X1724" i="5"/>
  <c r="W1724" i="5"/>
  <c r="V1724" i="5"/>
  <c r="U1724" i="5"/>
  <c r="T1724" i="5"/>
  <c r="AF1724" i="5" s="1"/>
  <c r="S1724" i="5"/>
  <c r="R1724" i="5"/>
  <c r="Q1724" i="5"/>
  <c r="P1724" i="5"/>
  <c r="O1724" i="5"/>
  <c r="N1724" i="5"/>
  <c r="M1724" i="5"/>
  <c r="L1724" i="5"/>
  <c r="K1724" i="5"/>
  <c r="J1724" i="5"/>
  <c r="I1724" i="5"/>
  <c r="H1724" i="5"/>
  <c r="G1724" i="5"/>
  <c r="F1724" i="5"/>
  <c r="E1724" i="5"/>
  <c r="D1724" i="5"/>
  <c r="C1724" i="5"/>
  <c r="B1724" i="5"/>
  <c r="A1724" i="5"/>
  <c r="AD1723" i="5"/>
  <c r="AC1723" i="5"/>
  <c r="AB1723" i="5"/>
  <c r="AA1723" i="5"/>
  <c r="Z1723" i="5"/>
  <c r="Y1723" i="5"/>
  <c r="X1723" i="5"/>
  <c r="W1723" i="5"/>
  <c r="V1723" i="5"/>
  <c r="U1723" i="5"/>
  <c r="S1723" i="5"/>
  <c r="R1723" i="5"/>
  <c r="Q1723" i="5"/>
  <c r="P1723" i="5"/>
  <c r="O1723" i="5"/>
  <c r="N1723" i="5"/>
  <c r="M1723" i="5"/>
  <c r="L1723" i="5"/>
  <c r="K1723" i="5"/>
  <c r="J1723" i="5"/>
  <c r="I1723" i="5"/>
  <c r="H1723" i="5"/>
  <c r="G1723" i="5"/>
  <c r="F1723" i="5"/>
  <c r="E1723" i="5"/>
  <c r="D1723" i="5"/>
  <c r="C1723" i="5"/>
  <c r="B1723" i="5"/>
  <c r="A1723" i="5"/>
  <c r="AF1722" i="5"/>
  <c r="AD1722" i="5"/>
  <c r="AC1722" i="5"/>
  <c r="AB1722" i="5"/>
  <c r="AA1722" i="5"/>
  <c r="Z1722" i="5"/>
  <c r="Y1722" i="5"/>
  <c r="X1722" i="5"/>
  <c r="W1722" i="5"/>
  <c r="V1722" i="5"/>
  <c r="U1722" i="5"/>
  <c r="T1722" i="5"/>
  <c r="S1722" i="5"/>
  <c r="R1722" i="5"/>
  <c r="Q1722" i="5"/>
  <c r="P1722" i="5"/>
  <c r="O1722" i="5"/>
  <c r="N1722" i="5"/>
  <c r="M1722" i="5"/>
  <c r="L1722" i="5"/>
  <c r="K1722" i="5"/>
  <c r="J1722" i="5"/>
  <c r="I1722" i="5"/>
  <c r="H1722" i="5"/>
  <c r="G1722" i="5"/>
  <c r="F1722" i="5"/>
  <c r="E1722" i="5"/>
  <c r="D1722" i="5"/>
  <c r="AE1722" i="5" s="1"/>
  <c r="C1722" i="5"/>
  <c r="B1722" i="5"/>
  <c r="A1722" i="5"/>
  <c r="AD1721" i="5"/>
  <c r="AC1721" i="5"/>
  <c r="AB1721" i="5"/>
  <c r="AA1721" i="5"/>
  <c r="Z1721" i="5"/>
  <c r="Y1721" i="5"/>
  <c r="X1721" i="5"/>
  <c r="W1721" i="5"/>
  <c r="V1721" i="5"/>
  <c r="U1721" i="5"/>
  <c r="S1721" i="5"/>
  <c r="R1721" i="5"/>
  <c r="Q1721" i="5"/>
  <c r="P1721" i="5"/>
  <c r="O1721" i="5"/>
  <c r="N1721" i="5"/>
  <c r="M1721" i="5"/>
  <c r="L1721" i="5"/>
  <c r="K1721" i="5"/>
  <c r="J1721" i="5"/>
  <c r="I1721" i="5"/>
  <c r="H1721" i="5"/>
  <c r="G1721" i="5"/>
  <c r="F1721" i="5"/>
  <c r="E1721" i="5"/>
  <c r="D1721" i="5"/>
  <c r="C1721" i="5"/>
  <c r="B1721" i="5"/>
  <c r="A1721" i="5"/>
  <c r="AD1720" i="5"/>
  <c r="AC1720" i="5"/>
  <c r="AB1720" i="5"/>
  <c r="AA1720" i="5"/>
  <c r="Z1720" i="5"/>
  <c r="Y1720" i="5"/>
  <c r="X1720" i="5"/>
  <c r="W1720" i="5"/>
  <c r="V1720" i="5"/>
  <c r="U1720" i="5"/>
  <c r="S1720" i="5"/>
  <c r="R1720" i="5"/>
  <c r="Q1720" i="5"/>
  <c r="P1720" i="5"/>
  <c r="O1720" i="5"/>
  <c r="N1720" i="5"/>
  <c r="M1720" i="5"/>
  <c r="L1720" i="5"/>
  <c r="K1720" i="5"/>
  <c r="J1720" i="5"/>
  <c r="I1720" i="5"/>
  <c r="H1720" i="5"/>
  <c r="G1720" i="5"/>
  <c r="F1720" i="5"/>
  <c r="E1720" i="5"/>
  <c r="D1720" i="5"/>
  <c r="C1720" i="5"/>
  <c r="B1720" i="5"/>
  <c r="A1720" i="5"/>
  <c r="AD1719" i="5"/>
  <c r="AC1719" i="5"/>
  <c r="AB1719" i="5"/>
  <c r="AA1719" i="5"/>
  <c r="Z1719" i="5"/>
  <c r="Y1719" i="5"/>
  <c r="X1719" i="5"/>
  <c r="W1719" i="5"/>
  <c r="V1719" i="5"/>
  <c r="U1719" i="5"/>
  <c r="T1719" i="5"/>
  <c r="S1719" i="5"/>
  <c r="R1719" i="5"/>
  <c r="Q1719" i="5"/>
  <c r="P1719" i="5"/>
  <c r="O1719" i="5"/>
  <c r="N1719" i="5"/>
  <c r="M1719" i="5"/>
  <c r="L1719" i="5"/>
  <c r="K1719" i="5"/>
  <c r="J1719" i="5"/>
  <c r="I1719" i="5"/>
  <c r="H1719" i="5"/>
  <c r="G1719" i="5"/>
  <c r="F1719" i="5"/>
  <c r="AF1719" i="5" s="1"/>
  <c r="E1719" i="5"/>
  <c r="D1719" i="5"/>
  <c r="AE1719" i="5" s="1"/>
  <c r="C1719" i="5"/>
  <c r="B1719" i="5"/>
  <c r="A1719" i="5"/>
  <c r="AD1718" i="5"/>
  <c r="AC1718" i="5"/>
  <c r="AB1718" i="5"/>
  <c r="AA1718" i="5"/>
  <c r="Z1718" i="5"/>
  <c r="Y1718" i="5"/>
  <c r="X1718" i="5"/>
  <c r="W1718" i="5"/>
  <c r="V1718" i="5"/>
  <c r="U1718" i="5"/>
  <c r="S1718" i="5"/>
  <c r="R1718" i="5"/>
  <c r="Q1718" i="5"/>
  <c r="P1718" i="5"/>
  <c r="O1718" i="5"/>
  <c r="N1718" i="5"/>
  <c r="M1718" i="5"/>
  <c r="L1718" i="5"/>
  <c r="K1718" i="5"/>
  <c r="J1718" i="5"/>
  <c r="I1718" i="5"/>
  <c r="H1718" i="5"/>
  <c r="G1718" i="5"/>
  <c r="F1718" i="5"/>
  <c r="E1718" i="5"/>
  <c r="D1718" i="5"/>
  <c r="T1718" i="5" s="1"/>
  <c r="AF1718" i="5" s="1"/>
  <c r="C1718" i="5"/>
  <c r="B1718" i="5"/>
  <c r="A1718" i="5"/>
  <c r="AD1717" i="5"/>
  <c r="AC1717" i="5"/>
  <c r="AB1717" i="5"/>
  <c r="AA1717" i="5"/>
  <c r="Z1717" i="5"/>
  <c r="Y1717" i="5"/>
  <c r="X1717" i="5"/>
  <c r="W1717" i="5"/>
  <c r="V1717" i="5"/>
  <c r="U1717" i="5"/>
  <c r="S1717" i="5"/>
  <c r="R1717" i="5"/>
  <c r="Q1717" i="5"/>
  <c r="P1717" i="5"/>
  <c r="O1717" i="5"/>
  <c r="N1717" i="5"/>
  <c r="M1717" i="5"/>
  <c r="L1717" i="5"/>
  <c r="K1717" i="5"/>
  <c r="J1717" i="5"/>
  <c r="I1717" i="5"/>
  <c r="H1717" i="5"/>
  <c r="G1717" i="5"/>
  <c r="F1717" i="5"/>
  <c r="E1717" i="5"/>
  <c r="D1717" i="5"/>
  <c r="C1717" i="5"/>
  <c r="B1717" i="5"/>
  <c r="A1717" i="5"/>
  <c r="AF1716" i="5"/>
  <c r="AD1716" i="5"/>
  <c r="AC1716" i="5"/>
  <c r="AB1716" i="5"/>
  <c r="AA1716" i="5"/>
  <c r="Z1716" i="5"/>
  <c r="Y1716" i="5"/>
  <c r="X1716" i="5"/>
  <c r="W1716" i="5"/>
  <c r="V1716" i="5"/>
  <c r="U1716" i="5"/>
  <c r="T1716" i="5"/>
  <c r="S1716" i="5"/>
  <c r="R1716" i="5"/>
  <c r="Q1716" i="5"/>
  <c r="P1716" i="5"/>
  <c r="O1716" i="5"/>
  <c r="N1716" i="5"/>
  <c r="M1716" i="5"/>
  <c r="L1716" i="5"/>
  <c r="K1716" i="5"/>
  <c r="J1716" i="5"/>
  <c r="I1716" i="5"/>
  <c r="H1716" i="5"/>
  <c r="G1716" i="5"/>
  <c r="F1716" i="5"/>
  <c r="E1716" i="5"/>
  <c r="D1716" i="5"/>
  <c r="AE1716" i="5" s="1"/>
  <c r="C1716" i="5"/>
  <c r="B1716" i="5"/>
  <c r="A1716" i="5"/>
  <c r="AE1715" i="5"/>
  <c r="AD1715" i="5"/>
  <c r="AC1715" i="5"/>
  <c r="AB1715" i="5"/>
  <c r="AA1715" i="5"/>
  <c r="Z1715" i="5"/>
  <c r="Y1715" i="5"/>
  <c r="X1715" i="5"/>
  <c r="W1715" i="5"/>
  <c r="V1715" i="5"/>
  <c r="U1715" i="5"/>
  <c r="T1715" i="5"/>
  <c r="AF1715" i="5" s="1"/>
  <c r="S1715" i="5"/>
  <c r="R1715" i="5"/>
  <c r="Q1715" i="5"/>
  <c r="P1715" i="5"/>
  <c r="O1715" i="5"/>
  <c r="N1715" i="5"/>
  <c r="M1715" i="5"/>
  <c r="L1715" i="5"/>
  <c r="K1715" i="5"/>
  <c r="J1715" i="5"/>
  <c r="I1715" i="5"/>
  <c r="H1715" i="5"/>
  <c r="G1715" i="5"/>
  <c r="F1715" i="5"/>
  <c r="E1715" i="5"/>
  <c r="D1715" i="5"/>
  <c r="C1715" i="5"/>
  <c r="B1715" i="5"/>
  <c r="A1715" i="5"/>
  <c r="AD1714" i="5"/>
  <c r="AC1714" i="5"/>
  <c r="AB1714" i="5"/>
  <c r="AA1714" i="5"/>
  <c r="Z1714" i="5"/>
  <c r="Y1714" i="5"/>
  <c r="X1714" i="5"/>
  <c r="W1714" i="5"/>
  <c r="V1714" i="5"/>
  <c r="U1714" i="5"/>
  <c r="S1714" i="5"/>
  <c r="R1714" i="5"/>
  <c r="Q1714" i="5"/>
  <c r="P1714" i="5"/>
  <c r="O1714" i="5"/>
  <c r="N1714" i="5"/>
  <c r="M1714" i="5"/>
  <c r="L1714" i="5"/>
  <c r="K1714" i="5"/>
  <c r="J1714" i="5"/>
  <c r="I1714" i="5"/>
  <c r="H1714" i="5"/>
  <c r="G1714" i="5"/>
  <c r="F1714" i="5"/>
  <c r="E1714" i="5"/>
  <c r="D1714" i="5"/>
  <c r="C1714" i="5"/>
  <c r="B1714" i="5"/>
  <c r="A1714" i="5"/>
  <c r="AF1713" i="5"/>
  <c r="AD1713" i="5"/>
  <c r="AC1713" i="5"/>
  <c r="AB1713" i="5"/>
  <c r="AA1713" i="5"/>
  <c r="Z1713" i="5"/>
  <c r="Y1713" i="5"/>
  <c r="X1713" i="5"/>
  <c r="W1713" i="5"/>
  <c r="V1713" i="5"/>
  <c r="U1713" i="5"/>
  <c r="T1713" i="5"/>
  <c r="S1713" i="5"/>
  <c r="R1713" i="5"/>
  <c r="Q1713" i="5"/>
  <c r="P1713" i="5"/>
  <c r="O1713" i="5"/>
  <c r="N1713" i="5"/>
  <c r="M1713" i="5"/>
  <c r="L1713" i="5"/>
  <c r="K1713" i="5"/>
  <c r="J1713" i="5"/>
  <c r="I1713" i="5"/>
  <c r="H1713" i="5"/>
  <c r="G1713" i="5"/>
  <c r="F1713" i="5"/>
  <c r="E1713" i="5"/>
  <c r="D1713" i="5"/>
  <c r="AE1713" i="5" s="1"/>
  <c r="C1713" i="5"/>
  <c r="B1713" i="5"/>
  <c r="A1713" i="5"/>
  <c r="AD1712" i="5"/>
  <c r="AC1712" i="5"/>
  <c r="AB1712" i="5"/>
  <c r="AA1712" i="5"/>
  <c r="Z1712" i="5"/>
  <c r="Y1712" i="5"/>
  <c r="X1712" i="5"/>
  <c r="W1712" i="5"/>
  <c r="V1712" i="5"/>
  <c r="U1712" i="5"/>
  <c r="S1712" i="5"/>
  <c r="R1712" i="5"/>
  <c r="Q1712" i="5"/>
  <c r="P1712" i="5"/>
  <c r="O1712" i="5"/>
  <c r="N1712" i="5"/>
  <c r="M1712" i="5"/>
  <c r="L1712" i="5"/>
  <c r="K1712" i="5"/>
  <c r="J1712" i="5"/>
  <c r="I1712" i="5"/>
  <c r="H1712" i="5"/>
  <c r="G1712" i="5"/>
  <c r="F1712" i="5"/>
  <c r="E1712" i="5"/>
  <c r="D1712" i="5"/>
  <c r="C1712" i="5"/>
  <c r="B1712" i="5"/>
  <c r="A1712" i="5"/>
  <c r="AD1711" i="5"/>
  <c r="AC1711" i="5"/>
  <c r="AB1711" i="5"/>
  <c r="AA1711" i="5"/>
  <c r="Z1711" i="5"/>
  <c r="Y1711" i="5"/>
  <c r="X1711" i="5"/>
  <c r="W1711" i="5"/>
  <c r="V1711" i="5"/>
  <c r="U1711" i="5"/>
  <c r="S1711" i="5"/>
  <c r="R1711" i="5"/>
  <c r="Q1711" i="5"/>
  <c r="P1711" i="5"/>
  <c r="O1711" i="5"/>
  <c r="N1711" i="5"/>
  <c r="M1711" i="5"/>
  <c r="L1711" i="5"/>
  <c r="K1711" i="5"/>
  <c r="J1711" i="5"/>
  <c r="I1711" i="5"/>
  <c r="H1711" i="5"/>
  <c r="G1711" i="5"/>
  <c r="F1711" i="5"/>
  <c r="E1711" i="5"/>
  <c r="D1711" i="5"/>
  <c r="C1711" i="5"/>
  <c r="B1711" i="5"/>
  <c r="A1711" i="5"/>
  <c r="AD1710" i="5"/>
  <c r="AC1710" i="5"/>
  <c r="AB1710" i="5"/>
  <c r="AA1710" i="5"/>
  <c r="Z1710" i="5"/>
  <c r="Y1710" i="5"/>
  <c r="X1710" i="5"/>
  <c r="W1710" i="5"/>
  <c r="V1710" i="5"/>
  <c r="U1710" i="5"/>
  <c r="T1710" i="5"/>
  <c r="S1710" i="5"/>
  <c r="R1710" i="5"/>
  <c r="Q1710" i="5"/>
  <c r="P1710" i="5"/>
  <c r="O1710" i="5"/>
  <c r="N1710" i="5"/>
  <c r="M1710" i="5"/>
  <c r="L1710" i="5"/>
  <c r="K1710" i="5"/>
  <c r="J1710" i="5"/>
  <c r="I1710" i="5"/>
  <c r="H1710" i="5"/>
  <c r="G1710" i="5"/>
  <c r="F1710" i="5"/>
  <c r="AF1710" i="5" s="1"/>
  <c r="E1710" i="5"/>
  <c r="D1710" i="5"/>
  <c r="AE1710" i="5" s="1"/>
  <c r="C1710" i="5"/>
  <c r="B1710" i="5"/>
  <c r="A1710" i="5"/>
  <c r="AD1709" i="5"/>
  <c r="AC1709" i="5"/>
  <c r="AB1709" i="5"/>
  <c r="AA1709" i="5"/>
  <c r="Z1709" i="5"/>
  <c r="Y1709" i="5"/>
  <c r="X1709" i="5"/>
  <c r="W1709" i="5"/>
  <c r="V1709" i="5"/>
  <c r="U1709" i="5"/>
  <c r="S1709" i="5"/>
  <c r="R1709" i="5"/>
  <c r="Q1709" i="5"/>
  <c r="P1709" i="5"/>
  <c r="O1709" i="5"/>
  <c r="N1709" i="5"/>
  <c r="M1709" i="5"/>
  <c r="L1709" i="5"/>
  <c r="K1709" i="5"/>
  <c r="J1709" i="5"/>
  <c r="I1709" i="5"/>
  <c r="H1709" i="5"/>
  <c r="G1709" i="5"/>
  <c r="F1709" i="5"/>
  <c r="E1709" i="5"/>
  <c r="D1709" i="5"/>
  <c r="T1709" i="5" s="1"/>
  <c r="AF1709" i="5" s="1"/>
  <c r="C1709" i="5"/>
  <c r="B1709" i="5"/>
  <c r="A1709" i="5"/>
  <c r="AD1708" i="5"/>
  <c r="AC1708" i="5"/>
  <c r="AB1708" i="5"/>
  <c r="AA1708" i="5"/>
  <c r="Z1708" i="5"/>
  <c r="Y1708" i="5"/>
  <c r="X1708" i="5"/>
  <c r="W1708" i="5"/>
  <c r="V1708" i="5"/>
  <c r="U1708" i="5"/>
  <c r="S1708" i="5"/>
  <c r="R1708" i="5"/>
  <c r="Q1708" i="5"/>
  <c r="P1708" i="5"/>
  <c r="O1708" i="5"/>
  <c r="N1708" i="5"/>
  <c r="M1708" i="5"/>
  <c r="L1708" i="5"/>
  <c r="K1708" i="5"/>
  <c r="J1708" i="5"/>
  <c r="I1708" i="5"/>
  <c r="H1708" i="5"/>
  <c r="G1708" i="5"/>
  <c r="F1708" i="5"/>
  <c r="E1708" i="5"/>
  <c r="D1708" i="5"/>
  <c r="C1708" i="5"/>
  <c r="B1708" i="5"/>
  <c r="A1708" i="5"/>
  <c r="AF1707" i="5"/>
  <c r="AD1707" i="5"/>
  <c r="AC1707" i="5"/>
  <c r="AB1707" i="5"/>
  <c r="AA1707" i="5"/>
  <c r="Z1707" i="5"/>
  <c r="Y1707" i="5"/>
  <c r="X1707" i="5"/>
  <c r="W1707" i="5"/>
  <c r="V1707" i="5"/>
  <c r="U1707" i="5"/>
  <c r="T1707" i="5"/>
  <c r="S1707" i="5"/>
  <c r="R1707" i="5"/>
  <c r="Q1707" i="5"/>
  <c r="P1707" i="5"/>
  <c r="O1707" i="5"/>
  <c r="N1707" i="5"/>
  <c r="M1707" i="5"/>
  <c r="L1707" i="5"/>
  <c r="K1707" i="5"/>
  <c r="J1707" i="5"/>
  <c r="I1707" i="5"/>
  <c r="H1707" i="5"/>
  <c r="G1707" i="5"/>
  <c r="F1707" i="5"/>
  <c r="E1707" i="5"/>
  <c r="D1707" i="5"/>
  <c r="AE1707" i="5" s="1"/>
  <c r="C1707" i="5"/>
  <c r="B1707" i="5"/>
  <c r="A1707" i="5"/>
  <c r="AE1706" i="5"/>
  <c r="AD1706" i="5"/>
  <c r="AC1706" i="5"/>
  <c r="AB1706" i="5"/>
  <c r="AA1706" i="5"/>
  <c r="Z1706" i="5"/>
  <c r="Y1706" i="5"/>
  <c r="X1706" i="5"/>
  <c r="W1706" i="5"/>
  <c r="V1706" i="5"/>
  <c r="U1706" i="5"/>
  <c r="T1706" i="5"/>
  <c r="AF1706" i="5" s="1"/>
  <c r="S1706" i="5"/>
  <c r="R1706" i="5"/>
  <c r="Q1706" i="5"/>
  <c r="P1706" i="5"/>
  <c r="O1706" i="5"/>
  <c r="N1706" i="5"/>
  <c r="M1706" i="5"/>
  <c r="L1706" i="5"/>
  <c r="K1706" i="5"/>
  <c r="J1706" i="5"/>
  <c r="I1706" i="5"/>
  <c r="H1706" i="5"/>
  <c r="G1706" i="5"/>
  <c r="F1706" i="5"/>
  <c r="E1706" i="5"/>
  <c r="D1706" i="5"/>
  <c r="C1706" i="5"/>
  <c r="B1706" i="5"/>
  <c r="A1706" i="5"/>
  <c r="AD1705" i="5"/>
  <c r="AC1705" i="5"/>
  <c r="AB1705" i="5"/>
  <c r="AA1705" i="5"/>
  <c r="Z1705" i="5"/>
  <c r="Y1705" i="5"/>
  <c r="X1705" i="5"/>
  <c r="W1705" i="5"/>
  <c r="V1705" i="5"/>
  <c r="U1705" i="5"/>
  <c r="S1705" i="5"/>
  <c r="R1705" i="5"/>
  <c r="Q1705" i="5"/>
  <c r="P1705" i="5"/>
  <c r="O1705" i="5"/>
  <c r="N1705" i="5"/>
  <c r="M1705" i="5"/>
  <c r="L1705" i="5"/>
  <c r="K1705" i="5"/>
  <c r="J1705" i="5"/>
  <c r="I1705" i="5"/>
  <c r="H1705" i="5"/>
  <c r="G1705" i="5"/>
  <c r="F1705" i="5"/>
  <c r="E1705" i="5"/>
  <c r="D1705" i="5"/>
  <c r="C1705" i="5"/>
  <c r="B1705" i="5"/>
  <c r="A1705" i="5"/>
  <c r="AF1704" i="5"/>
  <c r="AD1704" i="5"/>
  <c r="AC1704" i="5"/>
  <c r="AB1704" i="5"/>
  <c r="AA1704" i="5"/>
  <c r="Z1704" i="5"/>
  <c r="Y1704" i="5"/>
  <c r="X1704" i="5"/>
  <c r="W1704" i="5"/>
  <c r="V1704" i="5"/>
  <c r="U1704" i="5"/>
  <c r="T1704" i="5"/>
  <c r="S1704" i="5"/>
  <c r="R1704" i="5"/>
  <c r="Q1704" i="5"/>
  <c r="P1704" i="5"/>
  <c r="O1704" i="5"/>
  <c r="N1704" i="5"/>
  <c r="M1704" i="5"/>
  <c r="L1704" i="5"/>
  <c r="K1704" i="5"/>
  <c r="J1704" i="5"/>
  <c r="I1704" i="5"/>
  <c r="H1704" i="5"/>
  <c r="G1704" i="5"/>
  <c r="F1704" i="5"/>
  <c r="E1704" i="5"/>
  <c r="D1704" i="5"/>
  <c r="AE1704" i="5" s="1"/>
  <c r="C1704" i="5"/>
  <c r="B1704" i="5"/>
  <c r="A1704" i="5"/>
  <c r="AD1703" i="5"/>
  <c r="AC1703" i="5"/>
  <c r="AB1703" i="5"/>
  <c r="AA1703" i="5"/>
  <c r="Z1703" i="5"/>
  <c r="Y1703" i="5"/>
  <c r="X1703" i="5"/>
  <c r="W1703" i="5"/>
  <c r="V1703" i="5"/>
  <c r="U1703" i="5"/>
  <c r="S1703" i="5"/>
  <c r="R1703" i="5"/>
  <c r="Q1703" i="5"/>
  <c r="P1703" i="5"/>
  <c r="O1703" i="5"/>
  <c r="N1703" i="5"/>
  <c r="M1703" i="5"/>
  <c r="L1703" i="5"/>
  <c r="K1703" i="5"/>
  <c r="J1703" i="5"/>
  <c r="I1703" i="5"/>
  <c r="H1703" i="5"/>
  <c r="G1703" i="5"/>
  <c r="F1703" i="5"/>
  <c r="E1703" i="5"/>
  <c r="D1703" i="5"/>
  <c r="C1703" i="5"/>
  <c r="B1703" i="5"/>
  <c r="A1703" i="5"/>
  <c r="AD1702" i="5"/>
  <c r="AC1702" i="5"/>
  <c r="AB1702" i="5"/>
  <c r="AA1702" i="5"/>
  <c r="Z1702" i="5"/>
  <c r="Y1702" i="5"/>
  <c r="X1702" i="5"/>
  <c r="W1702" i="5"/>
  <c r="V1702" i="5"/>
  <c r="U1702" i="5"/>
  <c r="T1702" i="5"/>
  <c r="AF1702" i="5" s="1"/>
  <c r="S1702" i="5"/>
  <c r="R1702" i="5"/>
  <c r="Q1702" i="5"/>
  <c r="P1702" i="5"/>
  <c r="O1702" i="5"/>
  <c r="N1702" i="5"/>
  <c r="M1702" i="5"/>
  <c r="L1702" i="5"/>
  <c r="K1702" i="5"/>
  <c r="J1702" i="5"/>
  <c r="I1702" i="5"/>
  <c r="H1702" i="5"/>
  <c r="G1702" i="5"/>
  <c r="F1702" i="5"/>
  <c r="E1702" i="5"/>
  <c r="D1702" i="5"/>
  <c r="AE1702" i="5" s="1"/>
  <c r="C1702" i="5"/>
  <c r="B1702" i="5"/>
  <c r="A1702" i="5"/>
  <c r="AD1701" i="5"/>
  <c r="AC1701" i="5"/>
  <c r="AB1701" i="5"/>
  <c r="AA1701" i="5"/>
  <c r="Z1701" i="5"/>
  <c r="Y1701" i="5"/>
  <c r="X1701" i="5"/>
  <c r="W1701" i="5"/>
  <c r="V1701" i="5"/>
  <c r="U1701" i="5"/>
  <c r="S1701" i="5"/>
  <c r="R1701" i="5"/>
  <c r="Q1701" i="5"/>
  <c r="P1701" i="5"/>
  <c r="O1701" i="5"/>
  <c r="N1701" i="5"/>
  <c r="M1701" i="5"/>
  <c r="L1701" i="5"/>
  <c r="K1701" i="5"/>
  <c r="J1701" i="5"/>
  <c r="I1701" i="5"/>
  <c r="H1701" i="5"/>
  <c r="G1701" i="5"/>
  <c r="F1701" i="5"/>
  <c r="E1701" i="5"/>
  <c r="D1701" i="5"/>
  <c r="C1701" i="5"/>
  <c r="B1701" i="5"/>
  <c r="A1701" i="5"/>
  <c r="AD1700" i="5"/>
  <c r="AC1700" i="5"/>
  <c r="AB1700" i="5"/>
  <c r="AA1700" i="5"/>
  <c r="Z1700" i="5"/>
  <c r="Y1700" i="5"/>
  <c r="X1700" i="5"/>
  <c r="W1700" i="5"/>
  <c r="V1700" i="5"/>
  <c r="U1700" i="5"/>
  <c r="S1700" i="5"/>
  <c r="R1700" i="5"/>
  <c r="Q1700" i="5"/>
  <c r="P1700" i="5"/>
  <c r="O1700" i="5"/>
  <c r="N1700" i="5"/>
  <c r="M1700" i="5"/>
  <c r="L1700" i="5"/>
  <c r="K1700" i="5"/>
  <c r="J1700" i="5"/>
  <c r="I1700" i="5"/>
  <c r="H1700" i="5"/>
  <c r="G1700" i="5"/>
  <c r="F1700" i="5"/>
  <c r="E1700" i="5"/>
  <c r="D1700" i="5"/>
  <c r="T1700" i="5" s="1"/>
  <c r="AF1700" i="5" s="1"/>
  <c r="C1700" i="5"/>
  <c r="B1700" i="5"/>
  <c r="A1700" i="5"/>
  <c r="AD1699" i="5"/>
  <c r="AC1699" i="5"/>
  <c r="AB1699" i="5"/>
  <c r="AA1699" i="5"/>
  <c r="Z1699" i="5"/>
  <c r="Y1699" i="5"/>
  <c r="X1699" i="5"/>
  <c r="W1699" i="5"/>
  <c r="V1699" i="5"/>
  <c r="U1699" i="5"/>
  <c r="T1699" i="5"/>
  <c r="AF1699" i="5" s="1"/>
  <c r="S1699" i="5"/>
  <c r="R1699" i="5"/>
  <c r="Q1699" i="5"/>
  <c r="P1699" i="5"/>
  <c r="O1699" i="5"/>
  <c r="N1699" i="5"/>
  <c r="M1699" i="5"/>
  <c r="L1699" i="5"/>
  <c r="K1699" i="5"/>
  <c r="J1699" i="5"/>
  <c r="I1699" i="5"/>
  <c r="H1699" i="5"/>
  <c r="G1699" i="5"/>
  <c r="F1699" i="5"/>
  <c r="E1699" i="5"/>
  <c r="D1699" i="5"/>
  <c r="AE1699" i="5" s="1"/>
  <c r="C1699" i="5"/>
  <c r="B1699" i="5"/>
  <c r="A1699" i="5"/>
  <c r="AD1698" i="5"/>
  <c r="AC1698" i="5"/>
  <c r="AB1698" i="5"/>
  <c r="AA1698" i="5"/>
  <c r="Z1698" i="5"/>
  <c r="Y1698" i="5"/>
  <c r="X1698" i="5"/>
  <c r="W1698" i="5"/>
  <c r="V1698" i="5"/>
  <c r="U1698" i="5"/>
  <c r="S1698" i="5"/>
  <c r="R1698" i="5"/>
  <c r="Q1698" i="5"/>
  <c r="P1698" i="5"/>
  <c r="O1698" i="5"/>
  <c r="N1698" i="5"/>
  <c r="M1698" i="5"/>
  <c r="L1698" i="5"/>
  <c r="K1698" i="5"/>
  <c r="J1698" i="5"/>
  <c r="I1698" i="5"/>
  <c r="H1698" i="5"/>
  <c r="G1698" i="5"/>
  <c r="F1698" i="5"/>
  <c r="E1698" i="5"/>
  <c r="D1698" i="5"/>
  <c r="C1698" i="5"/>
  <c r="B1698" i="5"/>
  <c r="A1698" i="5"/>
  <c r="AD1697" i="5"/>
  <c r="AC1697" i="5"/>
  <c r="AB1697" i="5"/>
  <c r="AA1697" i="5"/>
  <c r="Z1697" i="5"/>
  <c r="Y1697" i="5"/>
  <c r="X1697" i="5"/>
  <c r="W1697" i="5"/>
  <c r="V1697" i="5"/>
  <c r="U1697" i="5"/>
  <c r="T1697" i="5"/>
  <c r="AF1697" i="5" s="1"/>
  <c r="S1697" i="5"/>
  <c r="R1697" i="5"/>
  <c r="Q1697" i="5"/>
  <c r="P1697" i="5"/>
  <c r="O1697" i="5"/>
  <c r="N1697" i="5"/>
  <c r="M1697" i="5"/>
  <c r="L1697" i="5"/>
  <c r="K1697" i="5"/>
  <c r="J1697" i="5"/>
  <c r="I1697" i="5"/>
  <c r="H1697" i="5"/>
  <c r="G1697" i="5"/>
  <c r="F1697" i="5"/>
  <c r="E1697" i="5"/>
  <c r="D1697" i="5"/>
  <c r="AE1697" i="5" s="1"/>
  <c r="C1697" i="5"/>
  <c r="B1697" i="5"/>
  <c r="A1697" i="5"/>
  <c r="AF1696" i="5"/>
  <c r="AD1696" i="5"/>
  <c r="AC1696" i="5"/>
  <c r="AB1696" i="5"/>
  <c r="AA1696" i="5"/>
  <c r="Z1696" i="5"/>
  <c r="Y1696" i="5"/>
  <c r="X1696" i="5"/>
  <c r="W1696" i="5"/>
  <c r="V1696" i="5"/>
  <c r="U1696" i="5"/>
  <c r="T1696" i="5"/>
  <c r="S1696" i="5"/>
  <c r="R1696" i="5"/>
  <c r="Q1696" i="5"/>
  <c r="P1696" i="5"/>
  <c r="O1696" i="5"/>
  <c r="N1696" i="5"/>
  <c r="M1696" i="5"/>
  <c r="L1696" i="5"/>
  <c r="K1696" i="5"/>
  <c r="J1696" i="5"/>
  <c r="I1696" i="5"/>
  <c r="H1696" i="5"/>
  <c r="G1696" i="5"/>
  <c r="F1696" i="5"/>
  <c r="E1696" i="5"/>
  <c r="D1696" i="5"/>
  <c r="AE1696" i="5" s="1"/>
  <c r="C1696" i="5"/>
  <c r="B1696" i="5"/>
  <c r="A1696" i="5"/>
  <c r="AD1695" i="5"/>
  <c r="AC1695" i="5"/>
  <c r="AB1695" i="5"/>
  <c r="AA1695" i="5"/>
  <c r="Z1695" i="5"/>
  <c r="Y1695" i="5"/>
  <c r="X1695" i="5"/>
  <c r="W1695" i="5"/>
  <c r="V1695" i="5"/>
  <c r="U1695" i="5"/>
  <c r="S1695" i="5"/>
  <c r="R1695" i="5"/>
  <c r="Q1695" i="5"/>
  <c r="P1695" i="5"/>
  <c r="O1695" i="5"/>
  <c r="N1695" i="5"/>
  <c r="M1695" i="5"/>
  <c r="L1695" i="5"/>
  <c r="K1695" i="5"/>
  <c r="J1695" i="5"/>
  <c r="I1695" i="5"/>
  <c r="H1695" i="5"/>
  <c r="G1695" i="5"/>
  <c r="F1695" i="5"/>
  <c r="E1695" i="5"/>
  <c r="D1695" i="5"/>
  <c r="AE1695" i="5" s="1"/>
  <c r="C1695" i="5"/>
  <c r="B1695" i="5"/>
  <c r="A1695" i="5"/>
  <c r="AE1694" i="5"/>
  <c r="AD1694" i="5"/>
  <c r="AC1694" i="5"/>
  <c r="AB1694" i="5"/>
  <c r="AA1694" i="5"/>
  <c r="Z1694" i="5"/>
  <c r="Y1694" i="5"/>
  <c r="X1694" i="5"/>
  <c r="W1694" i="5"/>
  <c r="V1694" i="5"/>
  <c r="U1694" i="5"/>
  <c r="T1694" i="5"/>
  <c r="AF1694" i="5" s="1"/>
  <c r="S1694" i="5"/>
  <c r="R1694" i="5"/>
  <c r="Q1694" i="5"/>
  <c r="P1694" i="5"/>
  <c r="O1694" i="5"/>
  <c r="N1694" i="5"/>
  <c r="M1694" i="5"/>
  <c r="L1694" i="5"/>
  <c r="K1694" i="5"/>
  <c r="J1694" i="5"/>
  <c r="I1694" i="5"/>
  <c r="H1694" i="5"/>
  <c r="G1694" i="5"/>
  <c r="F1694" i="5"/>
  <c r="E1694" i="5"/>
  <c r="D1694" i="5"/>
  <c r="C1694" i="5"/>
  <c r="B1694" i="5"/>
  <c r="A1694" i="5"/>
  <c r="AD1693" i="5"/>
  <c r="AC1693" i="5"/>
  <c r="AB1693" i="5"/>
  <c r="AA1693" i="5"/>
  <c r="Z1693" i="5"/>
  <c r="Y1693" i="5"/>
  <c r="X1693" i="5"/>
  <c r="W1693" i="5"/>
  <c r="V1693" i="5"/>
  <c r="U1693" i="5"/>
  <c r="S1693" i="5"/>
  <c r="R1693" i="5"/>
  <c r="Q1693" i="5"/>
  <c r="P1693" i="5"/>
  <c r="O1693" i="5"/>
  <c r="N1693" i="5"/>
  <c r="M1693" i="5"/>
  <c r="L1693" i="5"/>
  <c r="K1693" i="5"/>
  <c r="J1693" i="5"/>
  <c r="I1693" i="5"/>
  <c r="H1693" i="5"/>
  <c r="G1693" i="5"/>
  <c r="F1693" i="5"/>
  <c r="E1693" i="5"/>
  <c r="D1693" i="5"/>
  <c r="C1693" i="5"/>
  <c r="B1693" i="5"/>
  <c r="A1693" i="5"/>
  <c r="AD1692" i="5"/>
  <c r="AC1692" i="5"/>
  <c r="AB1692" i="5"/>
  <c r="AA1692" i="5"/>
  <c r="Z1692" i="5"/>
  <c r="Y1692" i="5"/>
  <c r="X1692" i="5"/>
  <c r="W1692" i="5"/>
  <c r="V1692" i="5"/>
  <c r="U1692" i="5"/>
  <c r="T1692" i="5"/>
  <c r="AF1692" i="5" s="1"/>
  <c r="S1692" i="5"/>
  <c r="R1692" i="5"/>
  <c r="Q1692" i="5"/>
  <c r="P1692" i="5"/>
  <c r="O1692" i="5"/>
  <c r="N1692" i="5"/>
  <c r="M1692" i="5"/>
  <c r="L1692" i="5"/>
  <c r="K1692" i="5"/>
  <c r="J1692" i="5"/>
  <c r="I1692" i="5"/>
  <c r="H1692" i="5"/>
  <c r="G1692" i="5"/>
  <c r="F1692" i="5"/>
  <c r="E1692" i="5"/>
  <c r="D1692" i="5"/>
  <c r="AE1692" i="5" s="1"/>
  <c r="C1692" i="5"/>
  <c r="B1692" i="5"/>
  <c r="A1692" i="5"/>
  <c r="AE1691" i="5"/>
  <c r="AD1691" i="5"/>
  <c r="AC1691" i="5"/>
  <c r="AB1691" i="5"/>
  <c r="AA1691" i="5"/>
  <c r="Z1691" i="5"/>
  <c r="Y1691" i="5"/>
  <c r="X1691" i="5"/>
  <c r="W1691" i="5"/>
  <c r="V1691" i="5"/>
  <c r="U1691" i="5"/>
  <c r="T1691" i="5"/>
  <c r="AF1691" i="5" s="1"/>
  <c r="S1691" i="5"/>
  <c r="R1691" i="5"/>
  <c r="Q1691" i="5"/>
  <c r="P1691" i="5"/>
  <c r="O1691" i="5"/>
  <c r="N1691" i="5"/>
  <c r="M1691" i="5"/>
  <c r="L1691" i="5"/>
  <c r="K1691" i="5"/>
  <c r="J1691" i="5"/>
  <c r="I1691" i="5"/>
  <c r="H1691" i="5"/>
  <c r="G1691" i="5"/>
  <c r="F1691" i="5"/>
  <c r="E1691" i="5"/>
  <c r="D1691" i="5"/>
  <c r="C1691" i="5"/>
  <c r="B1691" i="5"/>
  <c r="A1691" i="5"/>
  <c r="AD1690" i="5"/>
  <c r="AC1690" i="5"/>
  <c r="AB1690" i="5"/>
  <c r="AA1690" i="5"/>
  <c r="Z1690" i="5"/>
  <c r="Y1690" i="5"/>
  <c r="X1690" i="5"/>
  <c r="W1690" i="5"/>
  <c r="V1690" i="5"/>
  <c r="U1690" i="5"/>
  <c r="S1690" i="5"/>
  <c r="R1690" i="5"/>
  <c r="Q1690" i="5"/>
  <c r="P1690" i="5"/>
  <c r="O1690" i="5"/>
  <c r="N1690" i="5"/>
  <c r="M1690" i="5"/>
  <c r="L1690" i="5"/>
  <c r="K1690" i="5"/>
  <c r="J1690" i="5"/>
  <c r="I1690" i="5"/>
  <c r="H1690" i="5"/>
  <c r="G1690" i="5"/>
  <c r="F1690" i="5"/>
  <c r="E1690" i="5"/>
  <c r="D1690" i="5"/>
  <c r="C1690" i="5"/>
  <c r="B1690" i="5"/>
  <c r="A1690" i="5"/>
  <c r="AD1689" i="5"/>
  <c r="AC1689" i="5"/>
  <c r="AB1689" i="5"/>
  <c r="AA1689" i="5"/>
  <c r="Z1689" i="5"/>
  <c r="Y1689" i="5"/>
  <c r="X1689" i="5"/>
  <c r="W1689" i="5"/>
  <c r="V1689" i="5"/>
  <c r="U1689" i="5"/>
  <c r="T1689" i="5"/>
  <c r="S1689" i="5"/>
  <c r="R1689" i="5"/>
  <c r="Q1689" i="5"/>
  <c r="P1689" i="5"/>
  <c r="O1689" i="5"/>
  <c r="N1689" i="5"/>
  <c r="M1689" i="5"/>
  <c r="L1689" i="5"/>
  <c r="K1689" i="5"/>
  <c r="J1689" i="5"/>
  <c r="I1689" i="5"/>
  <c r="H1689" i="5"/>
  <c r="G1689" i="5"/>
  <c r="F1689" i="5"/>
  <c r="E1689" i="5"/>
  <c r="D1689" i="5"/>
  <c r="AE1689" i="5" s="1"/>
  <c r="C1689" i="5"/>
  <c r="B1689" i="5"/>
  <c r="A1689" i="5"/>
  <c r="AE1688" i="5"/>
  <c r="AD1688" i="5"/>
  <c r="AC1688" i="5"/>
  <c r="AB1688" i="5"/>
  <c r="AA1688" i="5"/>
  <c r="Z1688" i="5"/>
  <c r="Y1688" i="5"/>
  <c r="X1688" i="5"/>
  <c r="W1688" i="5"/>
  <c r="V1688" i="5"/>
  <c r="U1688" i="5"/>
  <c r="S1688" i="5"/>
  <c r="R1688" i="5"/>
  <c r="Q1688" i="5"/>
  <c r="P1688" i="5"/>
  <c r="O1688" i="5"/>
  <c r="N1688" i="5"/>
  <c r="M1688" i="5"/>
  <c r="L1688" i="5"/>
  <c r="K1688" i="5"/>
  <c r="J1688" i="5"/>
  <c r="I1688" i="5"/>
  <c r="H1688" i="5"/>
  <c r="G1688" i="5"/>
  <c r="F1688" i="5"/>
  <c r="E1688" i="5"/>
  <c r="D1688" i="5"/>
  <c r="T1688" i="5" s="1"/>
  <c r="C1688" i="5"/>
  <c r="B1688" i="5"/>
  <c r="A1688" i="5"/>
  <c r="AD1687" i="5"/>
  <c r="AC1687" i="5"/>
  <c r="AB1687" i="5"/>
  <c r="AA1687" i="5"/>
  <c r="Z1687" i="5"/>
  <c r="Y1687" i="5"/>
  <c r="X1687" i="5"/>
  <c r="W1687" i="5"/>
  <c r="V1687" i="5"/>
  <c r="U1687" i="5"/>
  <c r="S1687" i="5"/>
  <c r="R1687" i="5"/>
  <c r="Q1687" i="5"/>
  <c r="P1687" i="5"/>
  <c r="O1687" i="5"/>
  <c r="N1687" i="5"/>
  <c r="M1687" i="5"/>
  <c r="L1687" i="5"/>
  <c r="K1687" i="5"/>
  <c r="J1687" i="5"/>
  <c r="I1687" i="5"/>
  <c r="H1687" i="5"/>
  <c r="G1687" i="5"/>
  <c r="F1687" i="5"/>
  <c r="E1687" i="5"/>
  <c r="D1687" i="5"/>
  <c r="AE1687" i="5" s="1"/>
  <c r="C1687" i="5"/>
  <c r="B1687" i="5"/>
  <c r="A1687" i="5"/>
  <c r="AD1686" i="5"/>
  <c r="AC1686" i="5"/>
  <c r="AB1686" i="5"/>
  <c r="AA1686" i="5"/>
  <c r="Z1686" i="5"/>
  <c r="Y1686" i="5"/>
  <c r="X1686" i="5"/>
  <c r="W1686" i="5"/>
  <c r="V1686" i="5"/>
  <c r="U1686" i="5"/>
  <c r="T1686" i="5"/>
  <c r="AF1686" i="5" s="1"/>
  <c r="S1686" i="5"/>
  <c r="R1686" i="5"/>
  <c r="Q1686" i="5"/>
  <c r="P1686" i="5"/>
  <c r="O1686" i="5"/>
  <c r="N1686" i="5"/>
  <c r="M1686" i="5"/>
  <c r="L1686" i="5"/>
  <c r="K1686" i="5"/>
  <c r="J1686" i="5"/>
  <c r="I1686" i="5"/>
  <c r="H1686" i="5"/>
  <c r="G1686" i="5"/>
  <c r="F1686" i="5"/>
  <c r="E1686" i="5"/>
  <c r="D1686" i="5"/>
  <c r="AE1686" i="5" s="1"/>
  <c r="C1686" i="5"/>
  <c r="B1686" i="5"/>
  <c r="A1686" i="5"/>
  <c r="AD1685" i="5"/>
  <c r="AC1685" i="5"/>
  <c r="AB1685" i="5"/>
  <c r="AA1685" i="5"/>
  <c r="Z1685" i="5"/>
  <c r="Y1685" i="5"/>
  <c r="X1685" i="5"/>
  <c r="W1685" i="5"/>
  <c r="V1685" i="5"/>
  <c r="U1685" i="5"/>
  <c r="S1685" i="5"/>
  <c r="R1685" i="5"/>
  <c r="Q1685" i="5"/>
  <c r="P1685" i="5"/>
  <c r="O1685" i="5"/>
  <c r="N1685" i="5"/>
  <c r="M1685" i="5"/>
  <c r="L1685" i="5"/>
  <c r="K1685" i="5"/>
  <c r="J1685" i="5"/>
  <c r="I1685" i="5"/>
  <c r="H1685" i="5"/>
  <c r="G1685" i="5"/>
  <c r="F1685" i="5"/>
  <c r="E1685" i="5"/>
  <c r="D1685" i="5"/>
  <c r="C1685" i="5"/>
  <c r="B1685" i="5"/>
  <c r="A1685" i="5"/>
  <c r="AF1684" i="5"/>
  <c r="AD1684" i="5"/>
  <c r="AC1684" i="5"/>
  <c r="AB1684" i="5"/>
  <c r="AA1684" i="5"/>
  <c r="Z1684" i="5"/>
  <c r="Y1684" i="5"/>
  <c r="X1684" i="5"/>
  <c r="W1684" i="5"/>
  <c r="V1684" i="5"/>
  <c r="U1684" i="5"/>
  <c r="T1684" i="5"/>
  <c r="S1684" i="5"/>
  <c r="R1684" i="5"/>
  <c r="Q1684" i="5"/>
  <c r="P1684" i="5"/>
  <c r="O1684" i="5"/>
  <c r="N1684" i="5"/>
  <c r="M1684" i="5"/>
  <c r="L1684" i="5"/>
  <c r="K1684" i="5"/>
  <c r="J1684" i="5"/>
  <c r="I1684" i="5"/>
  <c r="H1684" i="5"/>
  <c r="G1684" i="5"/>
  <c r="F1684" i="5"/>
  <c r="E1684" i="5"/>
  <c r="D1684" i="5"/>
  <c r="AE1684" i="5" s="1"/>
  <c r="C1684" i="5"/>
  <c r="B1684" i="5"/>
  <c r="A1684" i="5"/>
  <c r="AD1683" i="5"/>
  <c r="AC1683" i="5"/>
  <c r="AB1683" i="5"/>
  <c r="AA1683" i="5"/>
  <c r="Z1683" i="5"/>
  <c r="Y1683" i="5"/>
  <c r="X1683" i="5"/>
  <c r="W1683" i="5"/>
  <c r="V1683" i="5"/>
  <c r="U1683" i="5"/>
  <c r="S1683" i="5"/>
  <c r="R1683" i="5"/>
  <c r="Q1683" i="5"/>
  <c r="P1683" i="5"/>
  <c r="O1683" i="5"/>
  <c r="N1683" i="5"/>
  <c r="M1683" i="5"/>
  <c r="L1683" i="5"/>
  <c r="K1683" i="5"/>
  <c r="J1683" i="5"/>
  <c r="I1683" i="5"/>
  <c r="H1683" i="5"/>
  <c r="G1683" i="5"/>
  <c r="F1683" i="5"/>
  <c r="E1683" i="5"/>
  <c r="D1683" i="5"/>
  <c r="C1683" i="5"/>
  <c r="B1683" i="5"/>
  <c r="A1683" i="5"/>
  <c r="AD1682" i="5"/>
  <c r="AC1682" i="5"/>
  <c r="AB1682" i="5"/>
  <c r="AA1682" i="5"/>
  <c r="Z1682" i="5"/>
  <c r="Y1682" i="5"/>
  <c r="X1682" i="5"/>
  <c r="W1682" i="5"/>
  <c r="V1682" i="5"/>
  <c r="U1682" i="5"/>
  <c r="S1682" i="5"/>
  <c r="R1682" i="5"/>
  <c r="Q1682" i="5"/>
  <c r="P1682" i="5"/>
  <c r="O1682" i="5"/>
  <c r="N1682" i="5"/>
  <c r="M1682" i="5"/>
  <c r="L1682" i="5"/>
  <c r="K1682" i="5"/>
  <c r="J1682" i="5"/>
  <c r="I1682" i="5"/>
  <c r="H1682" i="5"/>
  <c r="G1682" i="5"/>
  <c r="F1682" i="5"/>
  <c r="E1682" i="5"/>
  <c r="D1682" i="5"/>
  <c r="T1682" i="5" s="1"/>
  <c r="AF1682" i="5" s="1"/>
  <c r="C1682" i="5"/>
  <c r="B1682" i="5"/>
  <c r="A1682" i="5"/>
  <c r="AF1681" i="5"/>
  <c r="AD1681" i="5"/>
  <c r="AC1681" i="5"/>
  <c r="AB1681" i="5"/>
  <c r="AA1681" i="5"/>
  <c r="Z1681" i="5"/>
  <c r="Y1681" i="5"/>
  <c r="X1681" i="5"/>
  <c r="W1681" i="5"/>
  <c r="V1681" i="5"/>
  <c r="U1681" i="5"/>
  <c r="T1681" i="5"/>
  <c r="S1681" i="5"/>
  <c r="R1681" i="5"/>
  <c r="Q1681" i="5"/>
  <c r="P1681" i="5"/>
  <c r="O1681" i="5"/>
  <c r="N1681" i="5"/>
  <c r="M1681" i="5"/>
  <c r="L1681" i="5"/>
  <c r="K1681" i="5"/>
  <c r="J1681" i="5"/>
  <c r="I1681" i="5"/>
  <c r="H1681" i="5"/>
  <c r="G1681" i="5"/>
  <c r="F1681" i="5"/>
  <c r="E1681" i="5"/>
  <c r="D1681" i="5"/>
  <c r="AE1681" i="5" s="1"/>
  <c r="C1681" i="5"/>
  <c r="B1681" i="5"/>
  <c r="A1681" i="5"/>
  <c r="AD1680" i="5"/>
  <c r="AC1680" i="5"/>
  <c r="AB1680" i="5"/>
  <c r="AA1680" i="5"/>
  <c r="Z1680" i="5"/>
  <c r="Y1680" i="5"/>
  <c r="X1680" i="5"/>
  <c r="W1680" i="5"/>
  <c r="V1680" i="5"/>
  <c r="U1680" i="5"/>
  <c r="S1680" i="5"/>
  <c r="R1680" i="5"/>
  <c r="Q1680" i="5"/>
  <c r="P1680" i="5"/>
  <c r="O1680" i="5"/>
  <c r="N1680" i="5"/>
  <c r="M1680" i="5"/>
  <c r="L1680" i="5"/>
  <c r="K1680" i="5"/>
  <c r="J1680" i="5"/>
  <c r="I1680" i="5"/>
  <c r="H1680" i="5"/>
  <c r="G1680" i="5"/>
  <c r="F1680" i="5"/>
  <c r="E1680" i="5"/>
  <c r="D1680" i="5"/>
  <c r="C1680" i="5"/>
  <c r="B1680" i="5"/>
  <c r="A1680" i="5"/>
  <c r="AF1679" i="5"/>
  <c r="AD1679" i="5"/>
  <c r="AC1679" i="5"/>
  <c r="AB1679" i="5"/>
  <c r="AA1679" i="5"/>
  <c r="Z1679" i="5"/>
  <c r="Y1679" i="5"/>
  <c r="X1679" i="5"/>
  <c r="W1679" i="5"/>
  <c r="V1679" i="5"/>
  <c r="U1679" i="5"/>
  <c r="T1679" i="5"/>
  <c r="S1679" i="5"/>
  <c r="R1679" i="5"/>
  <c r="Q1679" i="5"/>
  <c r="P1679" i="5"/>
  <c r="O1679" i="5"/>
  <c r="N1679" i="5"/>
  <c r="M1679" i="5"/>
  <c r="L1679" i="5"/>
  <c r="K1679" i="5"/>
  <c r="J1679" i="5"/>
  <c r="I1679" i="5"/>
  <c r="H1679" i="5"/>
  <c r="G1679" i="5"/>
  <c r="F1679" i="5"/>
  <c r="E1679" i="5"/>
  <c r="D1679" i="5"/>
  <c r="AE1679" i="5" s="1"/>
  <c r="C1679" i="5"/>
  <c r="B1679" i="5"/>
  <c r="A1679" i="5"/>
  <c r="AF1678" i="5"/>
  <c r="AD1678" i="5"/>
  <c r="AC1678" i="5"/>
  <c r="AB1678" i="5"/>
  <c r="AA1678" i="5"/>
  <c r="Z1678" i="5"/>
  <c r="Y1678" i="5"/>
  <c r="X1678" i="5"/>
  <c r="W1678" i="5"/>
  <c r="V1678" i="5"/>
  <c r="U1678" i="5"/>
  <c r="T1678" i="5"/>
  <c r="S1678" i="5"/>
  <c r="R1678" i="5"/>
  <c r="Q1678" i="5"/>
  <c r="P1678" i="5"/>
  <c r="O1678" i="5"/>
  <c r="N1678" i="5"/>
  <c r="M1678" i="5"/>
  <c r="L1678" i="5"/>
  <c r="K1678" i="5"/>
  <c r="J1678" i="5"/>
  <c r="I1678" i="5"/>
  <c r="H1678" i="5"/>
  <c r="G1678" i="5"/>
  <c r="F1678" i="5"/>
  <c r="E1678" i="5"/>
  <c r="D1678" i="5"/>
  <c r="AE1678" i="5" s="1"/>
  <c r="C1678" i="5"/>
  <c r="B1678" i="5"/>
  <c r="A1678" i="5"/>
  <c r="AD1677" i="5"/>
  <c r="AC1677" i="5"/>
  <c r="AB1677" i="5"/>
  <c r="AA1677" i="5"/>
  <c r="Z1677" i="5"/>
  <c r="Y1677" i="5"/>
  <c r="X1677" i="5"/>
  <c r="W1677" i="5"/>
  <c r="V1677" i="5"/>
  <c r="U1677" i="5"/>
  <c r="S1677" i="5"/>
  <c r="R1677" i="5"/>
  <c r="Q1677" i="5"/>
  <c r="P1677" i="5"/>
  <c r="O1677" i="5"/>
  <c r="N1677" i="5"/>
  <c r="M1677" i="5"/>
  <c r="L1677" i="5"/>
  <c r="K1677" i="5"/>
  <c r="J1677" i="5"/>
  <c r="I1677" i="5"/>
  <c r="H1677" i="5"/>
  <c r="G1677" i="5"/>
  <c r="F1677" i="5"/>
  <c r="E1677" i="5"/>
  <c r="D1677" i="5"/>
  <c r="AE1677" i="5" s="1"/>
  <c r="C1677" i="5"/>
  <c r="B1677" i="5"/>
  <c r="A1677" i="5"/>
  <c r="AE1676" i="5"/>
  <c r="AD1676" i="5"/>
  <c r="AC1676" i="5"/>
  <c r="AB1676" i="5"/>
  <c r="AA1676" i="5"/>
  <c r="Z1676" i="5"/>
  <c r="Y1676" i="5"/>
  <c r="X1676" i="5"/>
  <c r="W1676" i="5"/>
  <c r="V1676" i="5"/>
  <c r="U1676" i="5"/>
  <c r="T1676" i="5"/>
  <c r="AF1676" i="5" s="1"/>
  <c r="S1676" i="5"/>
  <c r="R1676" i="5"/>
  <c r="Q1676" i="5"/>
  <c r="P1676" i="5"/>
  <c r="O1676" i="5"/>
  <c r="N1676" i="5"/>
  <c r="M1676" i="5"/>
  <c r="L1676" i="5"/>
  <c r="K1676" i="5"/>
  <c r="J1676" i="5"/>
  <c r="I1676" i="5"/>
  <c r="H1676" i="5"/>
  <c r="G1676" i="5"/>
  <c r="F1676" i="5"/>
  <c r="E1676" i="5"/>
  <c r="D1676" i="5"/>
  <c r="C1676" i="5"/>
  <c r="B1676" i="5"/>
  <c r="A1676" i="5"/>
  <c r="AE1675" i="5"/>
  <c r="AD1675" i="5"/>
  <c r="AC1675" i="5"/>
  <c r="AB1675" i="5"/>
  <c r="AA1675" i="5"/>
  <c r="Z1675" i="5"/>
  <c r="Y1675" i="5"/>
  <c r="X1675" i="5"/>
  <c r="W1675" i="5"/>
  <c r="V1675" i="5"/>
  <c r="U1675" i="5"/>
  <c r="S1675" i="5"/>
  <c r="R1675" i="5"/>
  <c r="Q1675" i="5"/>
  <c r="P1675" i="5"/>
  <c r="O1675" i="5"/>
  <c r="N1675" i="5"/>
  <c r="M1675" i="5"/>
  <c r="L1675" i="5"/>
  <c r="K1675" i="5"/>
  <c r="J1675" i="5"/>
  <c r="I1675" i="5"/>
  <c r="H1675" i="5"/>
  <c r="G1675" i="5"/>
  <c r="F1675" i="5"/>
  <c r="E1675" i="5"/>
  <c r="D1675" i="5"/>
  <c r="T1675" i="5" s="1"/>
  <c r="C1675" i="5"/>
  <c r="B1675" i="5"/>
  <c r="A1675" i="5"/>
  <c r="AD1674" i="5"/>
  <c r="AC1674" i="5"/>
  <c r="AB1674" i="5"/>
  <c r="AA1674" i="5"/>
  <c r="Z1674" i="5"/>
  <c r="Y1674" i="5"/>
  <c r="X1674" i="5"/>
  <c r="W1674" i="5"/>
  <c r="V1674" i="5"/>
  <c r="U1674" i="5"/>
  <c r="S1674" i="5"/>
  <c r="R1674" i="5"/>
  <c r="Q1674" i="5"/>
  <c r="P1674" i="5"/>
  <c r="O1674" i="5"/>
  <c r="N1674" i="5"/>
  <c r="M1674" i="5"/>
  <c r="L1674" i="5"/>
  <c r="K1674" i="5"/>
  <c r="J1674" i="5"/>
  <c r="I1674" i="5"/>
  <c r="H1674" i="5"/>
  <c r="G1674" i="5"/>
  <c r="F1674" i="5"/>
  <c r="E1674" i="5"/>
  <c r="D1674" i="5"/>
  <c r="T1674" i="5" s="1"/>
  <c r="AF1674" i="5" s="1"/>
  <c r="C1674" i="5"/>
  <c r="B1674" i="5"/>
  <c r="A1674" i="5"/>
  <c r="AE1673" i="5"/>
  <c r="AD1673" i="5"/>
  <c r="AC1673" i="5"/>
  <c r="AB1673" i="5"/>
  <c r="AA1673" i="5"/>
  <c r="Z1673" i="5"/>
  <c r="Y1673" i="5"/>
  <c r="X1673" i="5"/>
  <c r="W1673" i="5"/>
  <c r="V1673" i="5"/>
  <c r="U1673" i="5"/>
  <c r="T1673" i="5"/>
  <c r="AF1673" i="5" s="1"/>
  <c r="S1673" i="5"/>
  <c r="R1673" i="5"/>
  <c r="Q1673" i="5"/>
  <c r="P1673" i="5"/>
  <c r="O1673" i="5"/>
  <c r="N1673" i="5"/>
  <c r="M1673" i="5"/>
  <c r="L1673" i="5"/>
  <c r="K1673" i="5"/>
  <c r="J1673" i="5"/>
  <c r="I1673" i="5"/>
  <c r="H1673" i="5"/>
  <c r="G1673" i="5"/>
  <c r="F1673" i="5"/>
  <c r="E1673" i="5"/>
  <c r="D1673" i="5"/>
  <c r="C1673" i="5"/>
  <c r="B1673" i="5"/>
  <c r="A1673" i="5"/>
  <c r="AD1672" i="5"/>
  <c r="AC1672" i="5"/>
  <c r="AB1672" i="5"/>
  <c r="AA1672" i="5"/>
  <c r="Z1672" i="5"/>
  <c r="Y1672" i="5"/>
  <c r="X1672" i="5"/>
  <c r="W1672" i="5"/>
  <c r="V1672" i="5"/>
  <c r="U1672" i="5"/>
  <c r="S1672" i="5"/>
  <c r="R1672" i="5"/>
  <c r="Q1672" i="5"/>
  <c r="P1672" i="5"/>
  <c r="O1672" i="5"/>
  <c r="N1672" i="5"/>
  <c r="M1672" i="5"/>
  <c r="L1672" i="5"/>
  <c r="K1672" i="5"/>
  <c r="J1672" i="5"/>
  <c r="I1672" i="5"/>
  <c r="H1672" i="5"/>
  <c r="G1672" i="5"/>
  <c r="F1672" i="5"/>
  <c r="E1672" i="5"/>
  <c r="D1672" i="5"/>
  <c r="C1672" i="5"/>
  <c r="B1672" i="5"/>
  <c r="A1672" i="5"/>
  <c r="AD1671" i="5"/>
  <c r="AC1671" i="5"/>
  <c r="AB1671" i="5"/>
  <c r="AA1671" i="5"/>
  <c r="Z1671" i="5"/>
  <c r="Y1671" i="5"/>
  <c r="X1671" i="5"/>
  <c r="W1671" i="5"/>
  <c r="V1671" i="5"/>
  <c r="U1671" i="5"/>
  <c r="S1671" i="5"/>
  <c r="R1671" i="5"/>
  <c r="Q1671" i="5"/>
  <c r="P1671" i="5"/>
  <c r="O1671" i="5"/>
  <c r="N1671" i="5"/>
  <c r="M1671" i="5"/>
  <c r="L1671" i="5"/>
  <c r="K1671" i="5"/>
  <c r="J1671" i="5"/>
  <c r="I1671" i="5"/>
  <c r="H1671" i="5"/>
  <c r="G1671" i="5"/>
  <c r="F1671" i="5"/>
  <c r="E1671" i="5"/>
  <c r="D1671" i="5"/>
  <c r="T1671" i="5" s="1"/>
  <c r="AF1671" i="5" s="1"/>
  <c r="C1671" i="5"/>
  <c r="B1671" i="5"/>
  <c r="A1671" i="5"/>
  <c r="AE1670" i="5"/>
  <c r="AD1670" i="5"/>
  <c r="AC1670" i="5"/>
  <c r="AB1670" i="5"/>
  <c r="AA1670" i="5"/>
  <c r="Z1670" i="5"/>
  <c r="Y1670" i="5"/>
  <c r="X1670" i="5"/>
  <c r="W1670" i="5"/>
  <c r="V1670" i="5"/>
  <c r="U1670" i="5"/>
  <c r="T1670" i="5"/>
  <c r="AF1670" i="5" s="1"/>
  <c r="S1670" i="5"/>
  <c r="R1670" i="5"/>
  <c r="Q1670" i="5"/>
  <c r="P1670" i="5"/>
  <c r="O1670" i="5"/>
  <c r="N1670" i="5"/>
  <c r="M1670" i="5"/>
  <c r="L1670" i="5"/>
  <c r="K1670" i="5"/>
  <c r="J1670" i="5"/>
  <c r="I1670" i="5"/>
  <c r="H1670" i="5"/>
  <c r="G1670" i="5"/>
  <c r="F1670" i="5"/>
  <c r="E1670" i="5"/>
  <c r="D1670" i="5"/>
  <c r="C1670" i="5"/>
  <c r="B1670" i="5"/>
  <c r="A1670" i="5"/>
  <c r="AD1669" i="5"/>
  <c r="AC1669" i="5"/>
  <c r="AB1669" i="5"/>
  <c r="AA1669" i="5"/>
  <c r="Z1669" i="5"/>
  <c r="Y1669" i="5"/>
  <c r="X1669" i="5"/>
  <c r="W1669" i="5"/>
  <c r="V1669" i="5"/>
  <c r="U1669" i="5"/>
  <c r="S1669" i="5"/>
  <c r="R1669" i="5"/>
  <c r="Q1669" i="5"/>
  <c r="P1669" i="5"/>
  <c r="O1669" i="5"/>
  <c r="N1669" i="5"/>
  <c r="M1669" i="5"/>
  <c r="L1669" i="5"/>
  <c r="K1669" i="5"/>
  <c r="J1669" i="5"/>
  <c r="I1669" i="5"/>
  <c r="H1669" i="5"/>
  <c r="G1669" i="5"/>
  <c r="F1669" i="5"/>
  <c r="E1669" i="5"/>
  <c r="D1669" i="5"/>
  <c r="T1669" i="5" s="1"/>
  <c r="AF1669" i="5" s="1"/>
  <c r="C1669" i="5"/>
  <c r="B1669" i="5"/>
  <c r="A1669" i="5"/>
  <c r="AD1668" i="5"/>
  <c r="AC1668" i="5"/>
  <c r="AB1668" i="5"/>
  <c r="AA1668" i="5"/>
  <c r="Z1668" i="5"/>
  <c r="Y1668" i="5"/>
  <c r="X1668" i="5"/>
  <c r="W1668" i="5"/>
  <c r="V1668" i="5"/>
  <c r="U1668" i="5"/>
  <c r="S1668" i="5"/>
  <c r="R1668" i="5"/>
  <c r="Q1668" i="5"/>
  <c r="P1668" i="5"/>
  <c r="O1668" i="5"/>
  <c r="N1668" i="5"/>
  <c r="M1668" i="5"/>
  <c r="L1668" i="5"/>
  <c r="K1668" i="5"/>
  <c r="J1668" i="5"/>
  <c r="I1668" i="5"/>
  <c r="H1668" i="5"/>
  <c r="G1668" i="5"/>
  <c r="F1668" i="5"/>
  <c r="E1668" i="5"/>
  <c r="D1668" i="5"/>
  <c r="T1668" i="5" s="1"/>
  <c r="AF1668" i="5" s="1"/>
  <c r="C1668" i="5"/>
  <c r="B1668" i="5"/>
  <c r="A1668" i="5"/>
  <c r="AE1667" i="5"/>
  <c r="AD1667" i="5"/>
  <c r="AC1667" i="5"/>
  <c r="AB1667" i="5"/>
  <c r="AA1667" i="5"/>
  <c r="Z1667" i="5"/>
  <c r="Y1667" i="5"/>
  <c r="X1667" i="5"/>
  <c r="W1667" i="5"/>
  <c r="V1667" i="5"/>
  <c r="U1667" i="5"/>
  <c r="T1667" i="5"/>
  <c r="AF1667" i="5" s="1"/>
  <c r="S1667" i="5"/>
  <c r="R1667" i="5"/>
  <c r="Q1667" i="5"/>
  <c r="P1667" i="5"/>
  <c r="O1667" i="5"/>
  <c r="N1667" i="5"/>
  <c r="M1667" i="5"/>
  <c r="L1667" i="5"/>
  <c r="K1667" i="5"/>
  <c r="J1667" i="5"/>
  <c r="I1667" i="5"/>
  <c r="H1667" i="5"/>
  <c r="G1667" i="5"/>
  <c r="F1667" i="5"/>
  <c r="E1667" i="5"/>
  <c r="D1667" i="5"/>
  <c r="C1667" i="5"/>
  <c r="B1667" i="5"/>
  <c r="A1667" i="5"/>
  <c r="AD1666" i="5"/>
  <c r="AC1666" i="5"/>
  <c r="AB1666" i="5"/>
  <c r="AA1666" i="5"/>
  <c r="Z1666" i="5"/>
  <c r="Y1666" i="5"/>
  <c r="X1666" i="5"/>
  <c r="W1666" i="5"/>
  <c r="V1666" i="5"/>
  <c r="U1666" i="5"/>
  <c r="S1666" i="5"/>
  <c r="R1666" i="5"/>
  <c r="Q1666" i="5"/>
  <c r="P1666" i="5"/>
  <c r="O1666" i="5"/>
  <c r="N1666" i="5"/>
  <c r="M1666" i="5"/>
  <c r="L1666" i="5"/>
  <c r="K1666" i="5"/>
  <c r="J1666" i="5"/>
  <c r="I1666" i="5"/>
  <c r="H1666" i="5"/>
  <c r="G1666" i="5"/>
  <c r="F1666" i="5"/>
  <c r="E1666" i="5"/>
  <c r="D1666" i="5"/>
  <c r="T1666" i="5" s="1"/>
  <c r="AF1666" i="5" s="1"/>
  <c r="C1666" i="5"/>
  <c r="B1666" i="5"/>
  <c r="A1666" i="5"/>
  <c r="AD1665" i="5"/>
  <c r="AC1665" i="5"/>
  <c r="AB1665" i="5"/>
  <c r="AA1665" i="5"/>
  <c r="Z1665" i="5"/>
  <c r="Y1665" i="5"/>
  <c r="X1665" i="5"/>
  <c r="W1665" i="5"/>
  <c r="V1665" i="5"/>
  <c r="U1665" i="5"/>
  <c r="S1665" i="5"/>
  <c r="R1665" i="5"/>
  <c r="Q1665" i="5"/>
  <c r="P1665" i="5"/>
  <c r="O1665" i="5"/>
  <c r="N1665" i="5"/>
  <c r="M1665" i="5"/>
  <c r="L1665" i="5"/>
  <c r="K1665" i="5"/>
  <c r="J1665" i="5"/>
  <c r="I1665" i="5"/>
  <c r="H1665" i="5"/>
  <c r="G1665" i="5"/>
  <c r="F1665" i="5"/>
  <c r="E1665" i="5"/>
  <c r="D1665" i="5"/>
  <c r="T1665" i="5" s="1"/>
  <c r="AF1665" i="5" s="1"/>
  <c r="C1665" i="5"/>
  <c r="B1665" i="5"/>
  <c r="A1665" i="5"/>
  <c r="AE1664" i="5"/>
  <c r="AD1664" i="5"/>
  <c r="AC1664" i="5"/>
  <c r="AB1664" i="5"/>
  <c r="AA1664" i="5"/>
  <c r="Z1664" i="5"/>
  <c r="Y1664" i="5"/>
  <c r="X1664" i="5"/>
  <c r="W1664" i="5"/>
  <c r="V1664" i="5"/>
  <c r="U1664" i="5"/>
  <c r="T1664" i="5"/>
  <c r="AF1664" i="5" s="1"/>
  <c r="S1664" i="5"/>
  <c r="R1664" i="5"/>
  <c r="Q1664" i="5"/>
  <c r="P1664" i="5"/>
  <c r="O1664" i="5"/>
  <c r="N1664" i="5"/>
  <c r="M1664" i="5"/>
  <c r="L1664" i="5"/>
  <c r="K1664" i="5"/>
  <c r="J1664" i="5"/>
  <c r="I1664" i="5"/>
  <c r="H1664" i="5"/>
  <c r="G1664" i="5"/>
  <c r="F1664" i="5"/>
  <c r="E1664" i="5"/>
  <c r="D1664" i="5"/>
  <c r="C1664" i="5"/>
  <c r="B1664" i="5"/>
  <c r="A1664" i="5"/>
  <c r="AE1663" i="5"/>
  <c r="AD1663" i="5"/>
  <c r="AC1663" i="5"/>
  <c r="AB1663" i="5"/>
  <c r="AA1663" i="5"/>
  <c r="Z1663" i="5"/>
  <c r="Y1663" i="5"/>
  <c r="X1663" i="5"/>
  <c r="W1663" i="5"/>
  <c r="V1663" i="5"/>
  <c r="U1663" i="5"/>
  <c r="S1663" i="5"/>
  <c r="R1663" i="5"/>
  <c r="Q1663" i="5"/>
  <c r="P1663" i="5"/>
  <c r="O1663" i="5"/>
  <c r="N1663" i="5"/>
  <c r="M1663" i="5"/>
  <c r="L1663" i="5"/>
  <c r="K1663" i="5"/>
  <c r="J1663" i="5"/>
  <c r="I1663" i="5"/>
  <c r="H1663" i="5"/>
  <c r="G1663" i="5"/>
  <c r="F1663" i="5"/>
  <c r="E1663" i="5"/>
  <c r="D1663" i="5"/>
  <c r="T1663" i="5" s="1"/>
  <c r="C1663" i="5"/>
  <c r="B1663" i="5"/>
  <c r="A1663" i="5"/>
  <c r="AD1662" i="5"/>
  <c r="AC1662" i="5"/>
  <c r="AB1662" i="5"/>
  <c r="AA1662" i="5"/>
  <c r="Z1662" i="5"/>
  <c r="Y1662" i="5"/>
  <c r="X1662" i="5"/>
  <c r="W1662" i="5"/>
  <c r="V1662" i="5"/>
  <c r="U1662" i="5"/>
  <c r="S1662" i="5"/>
  <c r="R1662" i="5"/>
  <c r="Q1662" i="5"/>
  <c r="P1662" i="5"/>
  <c r="O1662" i="5"/>
  <c r="N1662" i="5"/>
  <c r="M1662" i="5"/>
  <c r="L1662" i="5"/>
  <c r="K1662" i="5"/>
  <c r="J1662" i="5"/>
  <c r="I1662" i="5"/>
  <c r="H1662" i="5"/>
  <c r="G1662" i="5"/>
  <c r="F1662" i="5"/>
  <c r="E1662" i="5"/>
  <c r="D1662" i="5"/>
  <c r="T1662" i="5" s="1"/>
  <c r="AF1662" i="5" s="1"/>
  <c r="C1662" i="5"/>
  <c r="B1662" i="5"/>
  <c r="A1662" i="5"/>
  <c r="AE1661" i="5"/>
  <c r="AD1661" i="5"/>
  <c r="AC1661" i="5"/>
  <c r="AB1661" i="5"/>
  <c r="AA1661" i="5"/>
  <c r="Z1661" i="5"/>
  <c r="Y1661" i="5"/>
  <c r="X1661" i="5"/>
  <c r="W1661" i="5"/>
  <c r="V1661" i="5"/>
  <c r="U1661" i="5"/>
  <c r="T1661" i="5"/>
  <c r="AF1661" i="5" s="1"/>
  <c r="S1661" i="5"/>
  <c r="R1661" i="5"/>
  <c r="Q1661" i="5"/>
  <c r="P1661" i="5"/>
  <c r="O1661" i="5"/>
  <c r="N1661" i="5"/>
  <c r="M1661" i="5"/>
  <c r="L1661" i="5"/>
  <c r="K1661" i="5"/>
  <c r="J1661" i="5"/>
  <c r="I1661" i="5"/>
  <c r="H1661" i="5"/>
  <c r="G1661" i="5"/>
  <c r="F1661" i="5"/>
  <c r="E1661" i="5"/>
  <c r="D1661" i="5"/>
  <c r="C1661" i="5"/>
  <c r="B1661" i="5"/>
  <c r="A1661" i="5"/>
  <c r="AE1660" i="5"/>
  <c r="AD1660" i="5"/>
  <c r="AC1660" i="5"/>
  <c r="AB1660" i="5"/>
  <c r="AA1660" i="5"/>
  <c r="Z1660" i="5"/>
  <c r="Y1660" i="5"/>
  <c r="X1660" i="5"/>
  <c r="W1660" i="5"/>
  <c r="V1660" i="5"/>
  <c r="U1660" i="5"/>
  <c r="S1660" i="5"/>
  <c r="R1660" i="5"/>
  <c r="Q1660" i="5"/>
  <c r="P1660" i="5"/>
  <c r="O1660" i="5"/>
  <c r="N1660" i="5"/>
  <c r="M1660" i="5"/>
  <c r="L1660" i="5"/>
  <c r="K1660" i="5"/>
  <c r="J1660" i="5"/>
  <c r="I1660" i="5"/>
  <c r="H1660" i="5"/>
  <c r="G1660" i="5"/>
  <c r="F1660" i="5"/>
  <c r="E1660" i="5"/>
  <c r="D1660" i="5"/>
  <c r="T1660" i="5" s="1"/>
  <c r="C1660" i="5"/>
  <c r="B1660" i="5"/>
  <c r="A1660" i="5"/>
  <c r="AD1659" i="5"/>
  <c r="AC1659" i="5"/>
  <c r="AB1659" i="5"/>
  <c r="AA1659" i="5"/>
  <c r="Z1659" i="5"/>
  <c r="Y1659" i="5"/>
  <c r="X1659" i="5"/>
  <c r="W1659" i="5"/>
  <c r="V1659" i="5"/>
  <c r="U1659" i="5"/>
  <c r="S1659" i="5"/>
  <c r="R1659" i="5"/>
  <c r="Q1659" i="5"/>
  <c r="P1659" i="5"/>
  <c r="O1659" i="5"/>
  <c r="N1659" i="5"/>
  <c r="M1659" i="5"/>
  <c r="L1659" i="5"/>
  <c r="K1659" i="5"/>
  <c r="J1659" i="5"/>
  <c r="I1659" i="5"/>
  <c r="H1659" i="5"/>
  <c r="G1659" i="5"/>
  <c r="F1659" i="5"/>
  <c r="E1659" i="5"/>
  <c r="D1659" i="5"/>
  <c r="T1659" i="5" s="1"/>
  <c r="AF1659" i="5" s="1"/>
  <c r="C1659" i="5"/>
  <c r="B1659" i="5"/>
  <c r="A1659" i="5"/>
  <c r="AE1658" i="5"/>
  <c r="AD1658" i="5"/>
  <c r="AC1658" i="5"/>
  <c r="AB1658" i="5"/>
  <c r="AA1658" i="5"/>
  <c r="Z1658" i="5"/>
  <c r="Y1658" i="5"/>
  <c r="X1658" i="5"/>
  <c r="W1658" i="5"/>
  <c r="V1658" i="5"/>
  <c r="U1658" i="5"/>
  <c r="T1658" i="5"/>
  <c r="AF1658" i="5" s="1"/>
  <c r="S1658" i="5"/>
  <c r="R1658" i="5"/>
  <c r="Q1658" i="5"/>
  <c r="P1658" i="5"/>
  <c r="O1658" i="5"/>
  <c r="N1658" i="5"/>
  <c r="M1658" i="5"/>
  <c r="L1658" i="5"/>
  <c r="K1658" i="5"/>
  <c r="J1658" i="5"/>
  <c r="I1658" i="5"/>
  <c r="H1658" i="5"/>
  <c r="G1658" i="5"/>
  <c r="F1658" i="5"/>
  <c r="E1658" i="5"/>
  <c r="D1658" i="5"/>
  <c r="C1658" i="5"/>
  <c r="B1658" i="5"/>
  <c r="A1658" i="5"/>
  <c r="AD1657" i="5"/>
  <c r="AC1657" i="5"/>
  <c r="AB1657" i="5"/>
  <c r="AA1657" i="5"/>
  <c r="Z1657" i="5"/>
  <c r="Y1657" i="5"/>
  <c r="X1657" i="5"/>
  <c r="W1657" i="5"/>
  <c r="V1657" i="5"/>
  <c r="U1657" i="5"/>
  <c r="S1657" i="5"/>
  <c r="R1657" i="5"/>
  <c r="Q1657" i="5"/>
  <c r="P1657" i="5"/>
  <c r="O1657" i="5"/>
  <c r="N1657" i="5"/>
  <c r="M1657" i="5"/>
  <c r="L1657" i="5"/>
  <c r="K1657" i="5"/>
  <c r="J1657" i="5"/>
  <c r="I1657" i="5"/>
  <c r="H1657" i="5"/>
  <c r="G1657" i="5"/>
  <c r="F1657" i="5"/>
  <c r="E1657" i="5"/>
  <c r="D1657" i="5"/>
  <c r="C1657" i="5"/>
  <c r="B1657" i="5"/>
  <c r="A1657" i="5"/>
  <c r="AD1656" i="5"/>
  <c r="AC1656" i="5"/>
  <c r="AB1656" i="5"/>
  <c r="AA1656" i="5"/>
  <c r="Z1656" i="5"/>
  <c r="Y1656" i="5"/>
  <c r="X1656" i="5"/>
  <c r="W1656" i="5"/>
  <c r="V1656" i="5"/>
  <c r="U1656" i="5"/>
  <c r="S1656" i="5"/>
  <c r="R1656" i="5"/>
  <c r="Q1656" i="5"/>
  <c r="P1656" i="5"/>
  <c r="O1656" i="5"/>
  <c r="N1656" i="5"/>
  <c r="M1656" i="5"/>
  <c r="L1656" i="5"/>
  <c r="K1656" i="5"/>
  <c r="J1656" i="5"/>
  <c r="I1656" i="5"/>
  <c r="H1656" i="5"/>
  <c r="G1656" i="5"/>
  <c r="F1656" i="5"/>
  <c r="E1656" i="5"/>
  <c r="D1656" i="5"/>
  <c r="T1656" i="5" s="1"/>
  <c r="AF1656" i="5" s="1"/>
  <c r="C1656" i="5"/>
  <c r="B1656" i="5"/>
  <c r="A1656" i="5"/>
  <c r="AE1655" i="5"/>
  <c r="AD1655" i="5"/>
  <c r="AC1655" i="5"/>
  <c r="AB1655" i="5"/>
  <c r="AA1655" i="5"/>
  <c r="Z1655" i="5"/>
  <c r="Y1655" i="5"/>
  <c r="X1655" i="5"/>
  <c r="W1655" i="5"/>
  <c r="V1655" i="5"/>
  <c r="U1655" i="5"/>
  <c r="T1655" i="5"/>
  <c r="AF1655" i="5" s="1"/>
  <c r="S1655" i="5"/>
  <c r="R1655" i="5"/>
  <c r="Q1655" i="5"/>
  <c r="P1655" i="5"/>
  <c r="O1655" i="5"/>
  <c r="N1655" i="5"/>
  <c r="M1655" i="5"/>
  <c r="L1655" i="5"/>
  <c r="K1655" i="5"/>
  <c r="J1655" i="5"/>
  <c r="I1655" i="5"/>
  <c r="H1655" i="5"/>
  <c r="G1655" i="5"/>
  <c r="F1655" i="5"/>
  <c r="E1655" i="5"/>
  <c r="D1655" i="5"/>
  <c r="C1655" i="5"/>
  <c r="B1655" i="5"/>
  <c r="A1655" i="5"/>
  <c r="AD1654" i="5"/>
  <c r="AC1654" i="5"/>
  <c r="AB1654" i="5"/>
  <c r="AA1654" i="5"/>
  <c r="Z1654" i="5"/>
  <c r="Y1654" i="5"/>
  <c r="X1654" i="5"/>
  <c r="W1654" i="5"/>
  <c r="V1654" i="5"/>
  <c r="U1654" i="5"/>
  <c r="S1654" i="5"/>
  <c r="R1654" i="5"/>
  <c r="Q1654" i="5"/>
  <c r="P1654" i="5"/>
  <c r="O1654" i="5"/>
  <c r="N1654" i="5"/>
  <c r="M1654" i="5"/>
  <c r="L1654" i="5"/>
  <c r="K1654" i="5"/>
  <c r="J1654" i="5"/>
  <c r="I1654" i="5"/>
  <c r="H1654" i="5"/>
  <c r="G1654" i="5"/>
  <c r="F1654" i="5"/>
  <c r="E1654" i="5"/>
  <c r="D1654" i="5"/>
  <c r="T1654" i="5" s="1"/>
  <c r="AF1654" i="5" s="1"/>
  <c r="C1654" i="5"/>
  <c r="B1654" i="5"/>
  <c r="A1654" i="5"/>
  <c r="AD1653" i="5"/>
  <c r="AC1653" i="5"/>
  <c r="AB1653" i="5"/>
  <c r="AA1653" i="5"/>
  <c r="Z1653" i="5"/>
  <c r="Y1653" i="5"/>
  <c r="X1653" i="5"/>
  <c r="W1653" i="5"/>
  <c r="V1653" i="5"/>
  <c r="U1653" i="5"/>
  <c r="S1653" i="5"/>
  <c r="R1653" i="5"/>
  <c r="Q1653" i="5"/>
  <c r="P1653" i="5"/>
  <c r="O1653" i="5"/>
  <c r="N1653" i="5"/>
  <c r="M1653" i="5"/>
  <c r="L1653" i="5"/>
  <c r="K1653" i="5"/>
  <c r="J1653" i="5"/>
  <c r="I1653" i="5"/>
  <c r="H1653" i="5"/>
  <c r="G1653" i="5"/>
  <c r="F1653" i="5"/>
  <c r="E1653" i="5"/>
  <c r="D1653" i="5"/>
  <c r="T1653" i="5" s="1"/>
  <c r="AF1653" i="5" s="1"/>
  <c r="C1653" i="5"/>
  <c r="B1653" i="5"/>
  <c r="A1653" i="5"/>
  <c r="AE1652" i="5"/>
  <c r="AD1652" i="5"/>
  <c r="AC1652" i="5"/>
  <c r="AB1652" i="5"/>
  <c r="AA1652" i="5"/>
  <c r="Z1652" i="5"/>
  <c r="Y1652" i="5"/>
  <c r="X1652" i="5"/>
  <c r="W1652" i="5"/>
  <c r="V1652" i="5"/>
  <c r="U1652" i="5"/>
  <c r="T1652" i="5"/>
  <c r="AF1652" i="5" s="1"/>
  <c r="S1652" i="5"/>
  <c r="R1652" i="5"/>
  <c r="Q1652" i="5"/>
  <c r="P1652" i="5"/>
  <c r="O1652" i="5"/>
  <c r="N1652" i="5"/>
  <c r="M1652" i="5"/>
  <c r="L1652" i="5"/>
  <c r="K1652" i="5"/>
  <c r="J1652" i="5"/>
  <c r="I1652" i="5"/>
  <c r="H1652" i="5"/>
  <c r="G1652" i="5"/>
  <c r="F1652" i="5"/>
  <c r="E1652" i="5"/>
  <c r="D1652" i="5"/>
  <c r="C1652" i="5"/>
  <c r="B1652" i="5"/>
  <c r="A1652" i="5"/>
  <c r="AE1651" i="5"/>
  <c r="AD1651" i="5"/>
  <c r="AC1651" i="5"/>
  <c r="AB1651" i="5"/>
  <c r="AA1651" i="5"/>
  <c r="Z1651" i="5"/>
  <c r="Y1651" i="5"/>
  <c r="X1651" i="5"/>
  <c r="W1651" i="5"/>
  <c r="V1651" i="5"/>
  <c r="U1651" i="5"/>
  <c r="S1651" i="5"/>
  <c r="R1651" i="5"/>
  <c r="Q1651" i="5"/>
  <c r="P1651" i="5"/>
  <c r="O1651" i="5"/>
  <c r="N1651" i="5"/>
  <c r="M1651" i="5"/>
  <c r="L1651" i="5"/>
  <c r="K1651" i="5"/>
  <c r="J1651" i="5"/>
  <c r="I1651" i="5"/>
  <c r="H1651" i="5"/>
  <c r="G1651" i="5"/>
  <c r="F1651" i="5"/>
  <c r="E1651" i="5"/>
  <c r="D1651" i="5"/>
  <c r="T1651" i="5" s="1"/>
  <c r="C1651" i="5"/>
  <c r="B1651" i="5"/>
  <c r="A1651" i="5"/>
  <c r="AD1650" i="5"/>
  <c r="AC1650" i="5"/>
  <c r="AB1650" i="5"/>
  <c r="AA1650" i="5"/>
  <c r="Z1650" i="5"/>
  <c r="Y1650" i="5"/>
  <c r="X1650" i="5"/>
  <c r="W1650" i="5"/>
  <c r="V1650" i="5"/>
  <c r="U1650" i="5"/>
  <c r="S1650" i="5"/>
  <c r="R1650" i="5"/>
  <c r="Q1650" i="5"/>
  <c r="P1650" i="5"/>
  <c r="O1650" i="5"/>
  <c r="N1650" i="5"/>
  <c r="M1650" i="5"/>
  <c r="L1650" i="5"/>
  <c r="K1650" i="5"/>
  <c r="J1650" i="5"/>
  <c r="I1650" i="5"/>
  <c r="H1650" i="5"/>
  <c r="G1650" i="5"/>
  <c r="F1650" i="5"/>
  <c r="E1650" i="5"/>
  <c r="D1650" i="5"/>
  <c r="T1650" i="5" s="1"/>
  <c r="AF1650" i="5" s="1"/>
  <c r="C1650" i="5"/>
  <c r="B1650" i="5"/>
  <c r="A1650" i="5"/>
  <c r="AE1649" i="5"/>
  <c r="AD1649" i="5"/>
  <c r="AC1649" i="5"/>
  <c r="AB1649" i="5"/>
  <c r="AA1649" i="5"/>
  <c r="Z1649" i="5"/>
  <c r="Y1649" i="5"/>
  <c r="X1649" i="5"/>
  <c r="W1649" i="5"/>
  <c r="V1649" i="5"/>
  <c r="U1649" i="5"/>
  <c r="T1649" i="5"/>
  <c r="S1649" i="5"/>
  <c r="R1649" i="5"/>
  <c r="Q1649" i="5"/>
  <c r="P1649" i="5"/>
  <c r="O1649" i="5"/>
  <c r="N1649" i="5"/>
  <c r="M1649" i="5"/>
  <c r="L1649" i="5"/>
  <c r="K1649" i="5"/>
  <c r="J1649" i="5"/>
  <c r="I1649" i="5"/>
  <c r="H1649" i="5"/>
  <c r="G1649" i="5"/>
  <c r="F1649" i="5"/>
  <c r="E1649" i="5"/>
  <c r="D1649" i="5"/>
  <c r="C1649" i="5"/>
  <c r="B1649" i="5"/>
  <c r="A1649" i="5"/>
  <c r="AD1648" i="5"/>
  <c r="AC1648" i="5"/>
  <c r="AB1648" i="5"/>
  <c r="AA1648" i="5"/>
  <c r="Z1648" i="5"/>
  <c r="Y1648" i="5"/>
  <c r="X1648" i="5"/>
  <c r="W1648" i="5"/>
  <c r="V1648" i="5"/>
  <c r="U1648" i="5"/>
  <c r="S1648" i="5"/>
  <c r="R1648" i="5"/>
  <c r="Q1648" i="5"/>
  <c r="P1648" i="5"/>
  <c r="O1648" i="5"/>
  <c r="N1648" i="5"/>
  <c r="M1648" i="5"/>
  <c r="L1648" i="5"/>
  <c r="K1648" i="5"/>
  <c r="J1648" i="5"/>
  <c r="I1648" i="5"/>
  <c r="H1648" i="5"/>
  <c r="G1648" i="5"/>
  <c r="F1648" i="5"/>
  <c r="E1648" i="5"/>
  <c r="D1648" i="5"/>
  <c r="T1648" i="5" s="1"/>
  <c r="AF1648" i="5" s="1"/>
  <c r="C1648" i="5"/>
  <c r="B1648" i="5"/>
  <c r="A1648" i="5"/>
  <c r="AD1647" i="5"/>
  <c r="AC1647" i="5"/>
  <c r="AB1647" i="5"/>
  <c r="AA1647" i="5"/>
  <c r="Z1647" i="5"/>
  <c r="Y1647" i="5"/>
  <c r="X1647" i="5"/>
  <c r="W1647" i="5"/>
  <c r="V1647" i="5"/>
  <c r="U1647" i="5"/>
  <c r="S1647" i="5"/>
  <c r="R1647" i="5"/>
  <c r="Q1647" i="5"/>
  <c r="P1647" i="5"/>
  <c r="O1647" i="5"/>
  <c r="N1647" i="5"/>
  <c r="M1647" i="5"/>
  <c r="L1647" i="5"/>
  <c r="K1647" i="5"/>
  <c r="J1647" i="5"/>
  <c r="I1647" i="5"/>
  <c r="H1647" i="5"/>
  <c r="G1647" i="5"/>
  <c r="F1647" i="5"/>
  <c r="E1647" i="5"/>
  <c r="D1647" i="5"/>
  <c r="T1647" i="5" s="1"/>
  <c r="AF1647" i="5" s="1"/>
  <c r="C1647" i="5"/>
  <c r="B1647" i="5"/>
  <c r="A1647" i="5"/>
  <c r="AE1646" i="5"/>
  <c r="AD1646" i="5"/>
  <c r="AC1646" i="5"/>
  <c r="AB1646" i="5"/>
  <c r="AA1646" i="5"/>
  <c r="Z1646" i="5"/>
  <c r="Y1646" i="5"/>
  <c r="X1646" i="5"/>
  <c r="W1646" i="5"/>
  <c r="V1646" i="5"/>
  <c r="U1646" i="5"/>
  <c r="T1646" i="5"/>
  <c r="AF1646" i="5" s="1"/>
  <c r="S1646" i="5"/>
  <c r="R1646" i="5"/>
  <c r="Q1646" i="5"/>
  <c r="P1646" i="5"/>
  <c r="O1646" i="5"/>
  <c r="N1646" i="5"/>
  <c r="M1646" i="5"/>
  <c r="L1646" i="5"/>
  <c r="K1646" i="5"/>
  <c r="J1646" i="5"/>
  <c r="I1646" i="5"/>
  <c r="H1646" i="5"/>
  <c r="G1646" i="5"/>
  <c r="F1646" i="5"/>
  <c r="E1646" i="5"/>
  <c r="D1646" i="5"/>
  <c r="C1646" i="5"/>
  <c r="B1646" i="5"/>
  <c r="A1646" i="5"/>
  <c r="AE1645" i="5"/>
  <c r="AD1645" i="5"/>
  <c r="AC1645" i="5"/>
  <c r="AB1645" i="5"/>
  <c r="AA1645" i="5"/>
  <c r="Z1645" i="5"/>
  <c r="Y1645" i="5"/>
  <c r="X1645" i="5"/>
  <c r="W1645" i="5"/>
  <c r="V1645" i="5"/>
  <c r="U1645" i="5"/>
  <c r="S1645" i="5"/>
  <c r="R1645" i="5"/>
  <c r="Q1645" i="5"/>
  <c r="P1645" i="5"/>
  <c r="O1645" i="5"/>
  <c r="N1645" i="5"/>
  <c r="M1645" i="5"/>
  <c r="L1645" i="5"/>
  <c r="K1645" i="5"/>
  <c r="J1645" i="5"/>
  <c r="I1645" i="5"/>
  <c r="H1645" i="5"/>
  <c r="G1645" i="5"/>
  <c r="F1645" i="5"/>
  <c r="E1645" i="5"/>
  <c r="D1645" i="5"/>
  <c r="T1645" i="5" s="1"/>
  <c r="C1645" i="5"/>
  <c r="B1645" i="5"/>
  <c r="A1645" i="5"/>
  <c r="AD1644" i="5"/>
  <c r="AC1644" i="5"/>
  <c r="AB1644" i="5"/>
  <c r="AA1644" i="5"/>
  <c r="Z1644" i="5"/>
  <c r="Y1644" i="5"/>
  <c r="X1644" i="5"/>
  <c r="W1644" i="5"/>
  <c r="V1644" i="5"/>
  <c r="U1644" i="5"/>
  <c r="S1644" i="5"/>
  <c r="R1644" i="5"/>
  <c r="Q1644" i="5"/>
  <c r="P1644" i="5"/>
  <c r="O1644" i="5"/>
  <c r="N1644" i="5"/>
  <c r="M1644" i="5"/>
  <c r="L1644" i="5"/>
  <c r="K1644" i="5"/>
  <c r="J1644" i="5"/>
  <c r="I1644" i="5"/>
  <c r="H1644" i="5"/>
  <c r="G1644" i="5"/>
  <c r="F1644" i="5"/>
  <c r="E1644" i="5"/>
  <c r="D1644" i="5"/>
  <c r="T1644" i="5" s="1"/>
  <c r="AF1644" i="5" s="1"/>
  <c r="C1644" i="5"/>
  <c r="B1644" i="5"/>
  <c r="A1644" i="5"/>
  <c r="AE1643" i="5"/>
  <c r="AD1643" i="5"/>
  <c r="AC1643" i="5"/>
  <c r="AB1643" i="5"/>
  <c r="AA1643" i="5"/>
  <c r="Z1643" i="5"/>
  <c r="Y1643" i="5"/>
  <c r="X1643" i="5"/>
  <c r="W1643" i="5"/>
  <c r="V1643" i="5"/>
  <c r="U1643" i="5"/>
  <c r="T1643" i="5"/>
  <c r="AF1643" i="5" s="1"/>
  <c r="S1643" i="5"/>
  <c r="R1643" i="5"/>
  <c r="Q1643" i="5"/>
  <c r="P1643" i="5"/>
  <c r="O1643" i="5"/>
  <c r="N1643" i="5"/>
  <c r="M1643" i="5"/>
  <c r="L1643" i="5"/>
  <c r="K1643" i="5"/>
  <c r="J1643" i="5"/>
  <c r="I1643" i="5"/>
  <c r="H1643" i="5"/>
  <c r="G1643" i="5"/>
  <c r="F1643" i="5"/>
  <c r="E1643" i="5"/>
  <c r="D1643" i="5"/>
  <c r="C1643" i="5"/>
  <c r="B1643" i="5"/>
  <c r="A1643" i="5"/>
  <c r="AD1642" i="5"/>
  <c r="AC1642" i="5"/>
  <c r="AB1642" i="5"/>
  <c r="AA1642" i="5"/>
  <c r="Z1642" i="5"/>
  <c r="Y1642" i="5"/>
  <c r="X1642" i="5"/>
  <c r="W1642" i="5"/>
  <c r="V1642" i="5"/>
  <c r="U1642" i="5"/>
  <c r="S1642" i="5"/>
  <c r="R1642" i="5"/>
  <c r="Q1642" i="5"/>
  <c r="P1642" i="5"/>
  <c r="O1642" i="5"/>
  <c r="N1642" i="5"/>
  <c r="M1642" i="5"/>
  <c r="L1642" i="5"/>
  <c r="K1642" i="5"/>
  <c r="J1642" i="5"/>
  <c r="I1642" i="5"/>
  <c r="H1642" i="5"/>
  <c r="G1642" i="5"/>
  <c r="F1642" i="5"/>
  <c r="E1642" i="5"/>
  <c r="D1642" i="5"/>
  <c r="C1642" i="5"/>
  <c r="B1642" i="5"/>
  <c r="A1642" i="5"/>
  <c r="AD1641" i="5"/>
  <c r="AC1641" i="5"/>
  <c r="AB1641" i="5"/>
  <c r="AA1641" i="5"/>
  <c r="Z1641" i="5"/>
  <c r="Y1641" i="5"/>
  <c r="X1641" i="5"/>
  <c r="W1641" i="5"/>
  <c r="V1641" i="5"/>
  <c r="U1641" i="5"/>
  <c r="S1641" i="5"/>
  <c r="R1641" i="5"/>
  <c r="Q1641" i="5"/>
  <c r="P1641" i="5"/>
  <c r="O1641" i="5"/>
  <c r="N1641" i="5"/>
  <c r="M1641" i="5"/>
  <c r="L1641" i="5"/>
  <c r="K1641" i="5"/>
  <c r="J1641" i="5"/>
  <c r="I1641" i="5"/>
  <c r="H1641" i="5"/>
  <c r="G1641" i="5"/>
  <c r="F1641" i="5"/>
  <c r="E1641" i="5"/>
  <c r="D1641" i="5"/>
  <c r="C1641" i="5"/>
  <c r="B1641" i="5"/>
  <c r="A1641" i="5"/>
  <c r="AE1640" i="5"/>
  <c r="AD1640" i="5"/>
  <c r="AC1640" i="5"/>
  <c r="AB1640" i="5"/>
  <c r="AA1640" i="5"/>
  <c r="Z1640" i="5"/>
  <c r="Y1640" i="5"/>
  <c r="X1640" i="5"/>
  <c r="W1640" i="5"/>
  <c r="V1640" i="5"/>
  <c r="U1640" i="5"/>
  <c r="T1640" i="5"/>
  <c r="AF1640" i="5" s="1"/>
  <c r="S1640" i="5"/>
  <c r="R1640" i="5"/>
  <c r="Q1640" i="5"/>
  <c r="P1640" i="5"/>
  <c r="O1640" i="5"/>
  <c r="N1640" i="5"/>
  <c r="M1640" i="5"/>
  <c r="L1640" i="5"/>
  <c r="K1640" i="5"/>
  <c r="J1640" i="5"/>
  <c r="I1640" i="5"/>
  <c r="H1640" i="5"/>
  <c r="G1640" i="5"/>
  <c r="F1640" i="5"/>
  <c r="E1640" i="5"/>
  <c r="D1640" i="5"/>
  <c r="C1640" i="5"/>
  <c r="B1640" i="5"/>
  <c r="A1640" i="5"/>
  <c r="AD1639" i="5"/>
  <c r="AC1639" i="5"/>
  <c r="AB1639" i="5"/>
  <c r="AA1639" i="5"/>
  <c r="Z1639" i="5"/>
  <c r="Y1639" i="5"/>
  <c r="X1639" i="5"/>
  <c r="W1639" i="5"/>
  <c r="V1639" i="5"/>
  <c r="U1639" i="5"/>
  <c r="S1639" i="5"/>
  <c r="R1639" i="5"/>
  <c r="Q1639" i="5"/>
  <c r="P1639" i="5"/>
  <c r="O1639" i="5"/>
  <c r="N1639" i="5"/>
  <c r="M1639" i="5"/>
  <c r="L1639" i="5"/>
  <c r="K1639" i="5"/>
  <c r="J1639" i="5"/>
  <c r="I1639" i="5"/>
  <c r="H1639" i="5"/>
  <c r="G1639" i="5"/>
  <c r="F1639" i="5"/>
  <c r="E1639" i="5"/>
  <c r="D1639" i="5"/>
  <c r="T1639" i="5" s="1"/>
  <c r="AF1639" i="5" s="1"/>
  <c r="C1639" i="5"/>
  <c r="B1639" i="5"/>
  <c r="A1639" i="5"/>
  <c r="AD1638" i="5"/>
  <c r="AC1638" i="5"/>
  <c r="AB1638" i="5"/>
  <c r="AA1638" i="5"/>
  <c r="Z1638" i="5"/>
  <c r="Y1638" i="5"/>
  <c r="X1638" i="5"/>
  <c r="W1638" i="5"/>
  <c r="V1638" i="5"/>
  <c r="U1638" i="5"/>
  <c r="S1638" i="5"/>
  <c r="R1638" i="5"/>
  <c r="Q1638" i="5"/>
  <c r="P1638" i="5"/>
  <c r="O1638" i="5"/>
  <c r="N1638" i="5"/>
  <c r="M1638" i="5"/>
  <c r="L1638" i="5"/>
  <c r="K1638" i="5"/>
  <c r="J1638" i="5"/>
  <c r="I1638" i="5"/>
  <c r="H1638" i="5"/>
  <c r="G1638" i="5"/>
  <c r="F1638" i="5"/>
  <c r="E1638" i="5"/>
  <c r="D1638" i="5"/>
  <c r="C1638" i="5"/>
  <c r="B1638" i="5"/>
  <c r="A1638" i="5"/>
  <c r="AE1637" i="5"/>
  <c r="AD1637" i="5"/>
  <c r="AC1637" i="5"/>
  <c r="AB1637" i="5"/>
  <c r="AA1637" i="5"/>
  <c r="Z1637" i="5"/>
  <c r="Y1637" i="5"/>
  <c r="X1637" i="5"/>
  <c r="W1637" i="5"/>
  <c r="V1637" i="5"/>
  <c r="U1637" i="5"/>
  <c r="T1637" i="5"/>
  <c r="AF1637" i="5" s="1"/>
  <c r="S1637" i="5"/>
  <c r="R1637" i="5"/>
  <c r="Q1637" i="5"/>
  <c r="P1637" i="5"/>
  <c r="O1637" i="5"/>
  <c r="N1637" i="5"/>
  <c r="M1637" i="5"/>
  <c r="L1637" i="5"/>
  <c r="K1637" i="5"/>
  <c r="J1637" i="5"/>
  <c r="I1637" i="5"/>
  <c r="H1637" i="5"/>
  <c r="G1637" i="5"/>
  <c r="F1637" i="5"/>
  <c r="E1637" i="5"/>
  <c r="D1637" i="5"/>
  <c r="C1637" i="5"/>
  <c r="B1637" i="5"/>
  <c r="A1637" i="5"/>
  <c r="AE1636" i="5"/>
  <c r="AD1636" i="5"/>
  <c r="AC1636" i="5"/>
  <c r="AB1636" i="5"/>
  <c r="AA1636" i="5"/>
  <c r="Z1636" i="5"/>
  <c r="Y1636" i="5"/>
  <c r="X1636" i="5"/>
  <c r="W1636" i="5"/>
  <c r="V1636" i="5"/>
  <c r="U1636" i="5"/>
  <c r="T1636" i="5"/>
  <c r="AF1636" i="5" s="1"/>
  <c r="S1636" i="5"/>
  <c r="R1636" i="5"/>
  <c r="Q1636" i="5"/>
  <c r="P1636" i="5"/>
  <c r="O1636" i="5"/>
  <c r="N1636" i="5"/>
  <c r="M1636" i="5"/>
  <c r="L1636" i="5"/>
  <c r="K1636" i="5"/>
  <c r="J1636" i="5"/>
  <c r="I1636" i="5"/>
  <c r="H1636" i="5"/>
  <c r="G1636" i="5"/>
  <c r="F1636" i="5"/>
  <c r="E1636" i="5"/>
  <c r="D1636" i="5"/>
  <c r="C1636" i="5"/>
  <c r="B1636" i="5"/>
  <c r="A1636" i="5"/>
  <c r="AD1635" i="5"/>
  <c r="AC1635" i="5"/>
  <c r="AB1635" i="5"/>
  <c r="AA1635" i="5"/>
  <c r="Z1635" i="5"/>
  <c r="Y1635" i="5"/>
  <c r="X1635" i="5"/>
  <c r="W1635" i="5"/>
  <c r="V1635" i="5"/>
  <c r="U1635" i="5"/>
  <c r="S1635" i="5"/>
  <c r="R1635" i="5"/>
  <c r="Q1635" i="5"/>
  <c r="P1635" i="5"/>
  <c r="O1635" i="5"/>
  <c r="N1635" i="5"/>
  <c r="M1635" i="5"/>
  <c r="L1635" i="5"/>
  <c r="K1635" i="5"/>
  <c r="J1635" i="5"/>
  <c r="I1635" i="5"/>
  <c r="H1635" i="5"/>
  <c r="G1635" i="5"/>
  <c r="F1635" i="5"/>
  <c r="E1635" i="5"/>
  <c r="D1635" i="5"/>
  <c r="C1635" i="5"/>
  <c r="B1635" i="5"/>
  <c r="A1635" i="5"/>
  <c r="AE1634" i="5"/>
  <c r="AD1634" i="5"/>
  <c r="AC1634" i="5"/>
  <c r="AB1634" i="5"/>
  <c r="AA1634" i="5"/>
  <c r="Z1634" i="5"/>
  <c r="Y1634" i="5"/>
  <c r="X1634" i="5"/>
  <c r="W1634" i="5"/>
  <c r="V1634" i="5"/>
  <c r="U1634" i="5"/>
  <c r="T1634" i="5"/>
  <c r="AF1634" i="5" s="1"/>
  <c r="S1634" i="5"/>
  <c r="R1634" i="5"/>
  <c r="Q1634" i="5"/>
  <c r="P1634" i="5"/>
  <c r="O1634" i="5"/>
  <c r="N1634" i="5"/>
  <c r="M1634" i="5"/>
  <c r="L1634" i="5"/>
  <c r="K1634" i="5"/>
  <c r="J1634" i="5"/>
  <c r="I1634" i="5"/>
  <c r="H1634" i="5"/>
  <c r="G1634" i="5"/>
  <c r="F1634" i="5"/>
  <c r="E1634" i="5"/>
  <c r="D1634" i="5"/>
  <c r="C1634" i="5"/>
  <c r="B1634" i="5"/>
  <c r="A1634" i="5"/>
  <c r="AE1633" i="5"/>
  <c r="AD1633" i="5"/>
  <c r="AC1633" i="5"/>
  <c r="AB1633" i="5"/>
  <c r="AA1633" i="5"/>
  <c r="Z1633" i="5"/>
  <c r="Y1633" i="5"/>
  <c r="X1633" i="5"/>
  <c r="W1633" i="5"/>
  <c r="V1633" i="5"/>
  <c r="U1633" i="5"/>
  <c r="S1633" i="5"/>
  <c r="R1633" i="5"/>
  <c r="Q1633" i="5"/>
  <c r="P1633" i="5"/>
  <c r="O1633" i="5"/>
  <c r="N1633" i="5"/>
  <c r="M1633" i="5"/>
  <c r="L1633" i="5"/>
  <c r="K1633" i="5"/>
  <c r="J1633" i="5"/>
  <c r="I1633" i="5"/>
  <c r="H1633" i="5"/>
  <c r="G1633" i="5"/>
  <c r="F1633" i="5"/>
  <c r="E1633" i="5"/>
  <c r="D1633" i="5"/>
  <c r="T1633" i="5" s="1"/>
  <c r="C1633" i="5"/>
  <c r="B1633" i="5"/>
  <c r="A1633" i="5"/>
  <c r="AD1632" i="5"/>
  <c r="AC1632" i="5"/>
  <c r="AB1632" i="5"/>
  <c r="AA1632" i="5"/>
  <c r="Z1632" i="5"/>
  <c r="Y1632" i="5"/>
  <c r="X1632" i="5"/>
  <c r="W1632" i="5"/>
  <c r="V1632" i="5"/>
  <c r="U1632" i="5"/>
  <c r="S1632" i="5"/>
  <c r="R1632" i="5"/>
  <c r="Q1632" i="5"/>
  <c r="P1632" i="5"/>
  <c r="O1632" i="5"/>
  <c r="N1632" i="5"/>
  <c r="M1632" i="5"/>
  <c r="L1632" i="5"/>
  <c r="K1632" i="5"/>
  <c r="J1632" i="5"/>
  <c r="I1632" i="5"/>
  <c r="H1632" i="5"/>
  <c r="G1632" i="5"/>
  <c r="F1632" i="5"/>
  <c r="E1632" i="5"/>
  <c r="D1632" i="5"/>
  <c r="C1632" i="5"/>
  <c r="B1632" i="5"/>
  <c r="A1632" i="5"/>
  <c r="AE1631" i="5"/>
  <c r="AD1631" i="5"/>
  <c r="AC1631" i="5"/>
  <c r="AB1631" i="5"/>
  <c r="AA1631" i="5"/>
  <c r="Z1631" i="5"/>
  <c r="Y1631" i="5"/>
  <c r="X1631" i="5"/>
  <c r="W1631" i="5"/>
  <c r="V1631" i="5"/>
  <c r="U1631" i="5"/>
  <c r="T1631" i="5"/>
  <c r="AF1631" i="5" s="1"/>
  <c r="S1631" i="5"/>
  <c r="R1631" i="5"/>
  <c r="Q1631" i="5"/>
  <c r="P1631" i="5"/>
  <c r="O1631" i="5"/>
  <c r="N1631" i="5"/>
  <c r="M1631" i="5"/>
  <c r="L1631" i="5"/>
  <c r="K1631" i="5"/>
  <c r="J1631" i="5"/>
  <c r="I1631" i="5"/>
  <c r="H1631" i="5"/>
  <c r="G1631" i="5"/>
  <c r="F1631" i="5"/>
  <c r="E1631" i="5"/>
  <c r="D1631" i="5"/>
  <c r="C1631" i="5"/>
  <c r="B1631" i="5"/>
  <c r="A1631" i="5"/>
  <c r="AD1630" i="5"/>
  <c r="AC1630" i="5"/>
  <c r="AB1630" i="5"/>
  <c r="AA1630" i="5"/>
  <c r="Z1630" i="5"/>
  <c r="Y1630" i="5"/>
  <c r="X1630" i="5"/>
  <c r="W1630" i="5"/>
  <c r="V1630" i="5"/>
  <c r="U1630" i="5"/>
  <c r="S1630" i="5"/>
  <c r="R1630" i="5"/>
  <c r="Q1630" i="5"/>
  <c r="P1630" i="5"/>
  <c r="O1630" i="5"/>
  <c r="N1630" i="5"/>
  <c r="M1630" i="5"/>
  <c r="L1630" i="5"/>
  <c r="K1630" i="5"/>
  <c r="J1630" i="5"/>
  <c r="I1630" i="5"/>
  <c r="H1630" i="5"/>
  <c r="G1630" i="5"/>
  <c r="F1630" i="5"/>
  <c r="E1630" i="5"/>
  <c r="D1630" i="5"/>
  <c r="C1630" i="5"/>
  <c r="B1630" i="5"/>
  <c r="A1630" i="5"/>
  <c r="AD1629" i="5"/>
  <c r="AC1629" i="5"/>
  <c r="AB1629" i="5"/>
  <c r="AA1629" i="5"/>
  <c r="Z1629" i="5"/>
  <c r="Y1629" i="5"/>
  <c r="X1629" i="5"/>
  <c r="W1629" i="5"/>
  <c r="V1629" i="5"/>
  <c r="U1629" i="5"/>
  <c r="S1629" i="5"/>
  <c r="R1629" i="5"/>
  <c r="Q1629" i="5"/>
  <c r="P1629" i="5"/>
  <c r="O1629" i="5"/>
  <c r="N1629" i="5"/>
  <c r="M1629" i="5"/>
  <c r="L1629" i="5"/>
  <c r="K1629" i="5"/>
  <c r="J1629" i="5"/>
  <c r="I1629" i="5"/>
  <c r="H1629" i="5"/>
  <c r="G1629" i="5"/>
  <c r="F1629" i="5"/>
  <c r="E1629" i="5"/>
  <c r="D1629" i="5"/>
  <c r="C1629" i="5"/>
  <c r="B1629" i="5"/>
  <c r="A1629" i="5"/>
  <c r="AE1628" i="5"/>
  <c r="AD1628" i="5"/>
  <c r="AC1628" i="5"/>
  <c r="AB1628" i="5"/>
  <c r="AA1628" i="5"/>
  <c r="Z1628" i="5"/>
  <c r="Y1628" i="5"/>
  <c r="X1628" i="5"/>
  <c r="W1628" i="5"/>
  <c r="V1628" i="5"/>
  <c r="U1628" i="5"/>
  <c r="T1628" i="5"/>
  <c r="AF1628" i="5" s="1"/>
  <c r="S1628" i="5"/>
  <c r="R1628" i="5"/>
  <c r="Q1628" i="5"/>
  <c r="P1628" i="5"/>
  <c r="O1628" i="5"/>
  <c r="N1628" i="5"/>
  <c r="M1628" i="5"/>
  <c r="L1628" i="5"/>
  <c r="K1628" i="5"/>
  <c r="J1628" i="5"/>
  <c r="I1628" i="5"/>
  <c r="H1628" i="5"/>
  <c r="G1628" i="5"/>
  <c r="F1628" i="5"/>
  <c r="E1628" i="5"/>
  <c r="D1628" i="5"/>
  <c r="C1628" i="5"/>
  <c r="B1628" i="5"/>
  <c r="A1628" i="5"/>
  <c r="AD1627" i="5"/>
  <c r="AC1627" i="5"/>
  <c r="AB1627" i="5"/>
  <c r="AA1627" i="5"/>
  <c r="Z1627" i="5"/>
  <c r="Y1627" i="5"/>
  <c r="X1627" i="5"/>
  <c r="W1627" i="5"/>
  <c r="V1627" i="5"/>
  <c r="U1627" i="5"/>
  <c r="S1627" i="5"/>
  <c r="R1627" i="5"/>
  <c r="Q1627" i="5"/>
  <c r="P1627" i="5"/>
  <c r="O1627" i="5"/>
  <c r="N1627" i="5"/>
  <c r="M1627" i="5"/>
  <c r="L1627" i="5"/>
  <c r="K1627" i="5"/>
  <c r="J1627" i="5"/>
  <c r="I1627" i="5"/>
  <c r="H1627" i="5"/>
  <c r="G1627" i="5"/>
  <c r="F1627" i="5"/>
  <c r="E1627" i="5"/>
  <c r="D1627" i="5"/>
  <c r="T1627" i="5" s="1"/>
  <c r="AF1627" i="5" s="1"/>
  <c r="C1627" i="5"/>
  <c r="B1627" i="5"/>
  <c r="A1627" i="5"/>
  <c r="AD1626" i="5"/>
  <c r="AC1626" i="5"/>
  <c r="AB1626" i="5"/>
  <c r="AA1626" i="5"/>
  <c r="Z1626" i="5"/>
  <c r="Y1626" i="5"/>
  <c r="X1626" i="5"/>
  <c r="W1626" i="5"/>
  <c r="V1626" i="5"/>
  <c r="U1626" i="5"/>
  <c r="S1626" i="5"/>
  <c r="R1626" i="5"/>
  <c r="Q1626" i="5"/>
  <c r="P1626" i="5"/>
  <c r="O1626" i="5"/>
  <c r="N1626" i="5"/>
  <c r="M1626" i="5"/>
  <c r="L1626" i="5"/>
  <c r="K1626" i="5"/>
  <c r="J1626" i="5"/>
  <c r="I1626" i="5"/>
  <c r="H1626" i="5"/>
  <c r="G1626" i="5"/>
  <c r="F1626" i="5"/>
  <c r="E1626" i="5"/>
  <c r="D1626" i="5"/>
  <c r="C1626" i="5"/>
  <c r="B1626" i="5"/>
  <c r="A1626" i="5"/>
  <c r="AE1625" i="5"/>
  <c r="AD1625" i="5"/>
  <c r="AC1625" i="5"/>
  <c r="AB1625" i="5"/>
  <c r="AA1625" i="5"/>
  <c r="Z1625" i="5"/>
  <c r="Y1625" i="5"/>
  <c r="X1625" i="5"/>
  <c r="W1625" i="5"/>
  <c r="V1625" i="5"/>
  <c r="U1625" i="5"/>
  <c r="T1625" i="5"/>
  <c r="AF1625" i="5" s="1"/>
  <c r="S1625" i="5"/>
  <c r="R1625" i="5"/>
  <c r="Q1625" i="5"/>
  <c r="P1625" i="5"/>
  <c r="O1625" i="5"/>
  <c r="N1625" i="5"/>
  <c r="M1625" i="5"/>
  <c r="L1625" i="5"/>
  <c r="K1625" i="5"/>
  <c r="J1625" i="5"/>
  <c r="I1625" i="5"/>
  <c r="H1625" i="5"/>
  <c r="G1625" i="5"/>
  <c r="F1625" i="5"/>
  <c r="E1625" i="5"/>
  <c r="D1625" i="5"/>
  <c r="C1625" i="5"/>
  <c r="B1625" i="5"/>
  <c r="A1625" i="5"/>
  <c r="AE1624" i="5"/>
  <c r="AD1624" i="5"/>
  <c r="AC1624" i="5"/>
  <c r="AB1624" i="5"/>
  <c r="AA1624" i="5"/>
  <c r="Z1624" i="5"/>
  <c r="Y1624" i="5"/>
  <c r="X1624" i="5"/>
  <c r="W1624" i="5"/>
  <c r="V1624" i="5"/>
  <c r="U1624" i="5"/>
  <c r="T1624" i="5"/>
  <c r="AF1624" i="5" s="1"/>
  <c r="S1624" i="5"/>
  <c r="R1624" i="5"/>
  <c r="Q1624" i="5"/>
  <c r="P1624" i="5"/>
  <c r="O1624" i="5"/>
  <c r="N1624" i="5"/>
  <c r="M1624" i="5"/>
  <c r="L1624" i="5"/>
  <c r="K1624" i="5"/>
  <c r="J1624" i="5"/>
  <c r="I1624" i="5"/>
  <c r="H1624" i="5"/>
  <c r="G1624" i="5"/>
  <c r="F1624" i="5"/>
  <c r="E1624" i="5"/>
  <c r="D1624" i="5"/>
  <c r="C1624" i="5"/>
  <c r="B1624" i="5"/>
  <c r="A1624" i="5"/>
  <c r="AD1623" i="5"/>
  <c r="AC1623" i="5"/>
  <c r="AB1623" i="5"/>
  <c r="AA1623" i="5"/>
  <c r="Z1623" i="5"/>
  <c r="Y1623" i="5"/>
  <c r="X1623" i="5"/>
  <c r="W1623" i="5"/>
  <c r="V1623" i="5"/>
  <c r="U1623" i="5"/>
  <c r="S1623" i="5"/>
  <c r="R1623" i="5"/>
  <c r="Q1623" i="5"/>
  <c r="P1623" i="5"/>
  <c r="O1623" i="5"/>
  <c r="N1623" i="5"/>
  <c r="M1623" i="5"/>
  <c r="L1623" i="5"/>
  <c r="K1623" i="5"/>
  <c r="J1623" i="5"/>
  <c r="I1623" i="5"/>
  <c r="H1623" i="5"/>
  <c r="G1623" i="5"/>
  <c r="F1623" i="5"/>
  <c r="E1623" i="5"/>
  <c r="D1623" i="5"/>
  <c r="C1623" i="5"/>
  <c r="B1623" i="5"/>
  <c r="A1623" i="5"/>
  <c r="AE1622" i="5"/>
  <c r="AD1622" i="5"/>
  <c r="AC1622" i="5"/>
  <c r="AB1622" i="5"/>
  <c r="AA1622" i="5"/>
  <c r="Z1622" i="5"/>
  <c r="Y1622" i="5"/>
  <c r="X1622" i="5"/>
  <c r="W1622" i="5"/>
  <c r="V1622" i="5"/>
  <c r="U1622" i="5"/>
  <c r="T1622" i="5"/>
  <c r="AF1622" i="5" s="1"/>
  <c r="S1622" i="5"/>
  <c r="R1622" i="5"/>
  <c r="Q1622" i="5"/>
  <c r="P1622" i="5"/>
  <c r="O1622" i="5"/>
  <c r="N1622" i="5"/>
  <c r="M1622" i="5"/>
  <c r="L1622" i="5"/>
  <c r="K1622" i="5"/>
  <c r="J1622" i="5"/>
  <c r="I1622" i="5"/>
  <c r="H1622" i="5"/>
  <c r="G1622" i="5"/>
  <c r="F1622" i="5"/>
  <c r="E1622" i="5"/>
  <c r="D1622" i="5"/>
  <c r="C1622" i="5"/>
  <c r="B1622" i="5"/>
  <c r="A1622" i="5"/>
  <c r="AD1621" i="5"/>
  <c r="AC1621" i="5"/>
  <c r="AB1621" i="5"/>
  <c r="AA1621" i="5"/>
  <c r="Z1621" i="5"/>
  <c r="Y1621" i="5"/>
  <c r="X1621" i="5"/>
  <c r="W1621" i="5"/>
  <c r="V1621" i="5"/>
  <c r="U1621" i="5"/>
  <c r="S1621" i="5"/>
  <c r="R1621" i="5"/>
  <c r="Q1621" i="5"/>
  <c r="P1621" i="5"/>
  <c r="O1621" i="5"/>
  <c r="N1621" i="5"/>
  <c r="M1621" i="5"/>
  <c r="L1621" i="5"/>
  <c r="K1621" i="5"/>
  <c r="J1621" i="5"/>
  <c r="I1621" i="5"/>
  <c r="H1621" i="5"/>
  <c r="G1621" i="5"/>
  <c r="F1621" i="5"/>
  <c r="E1621" i="5"/>
  <c r="D1621" i="5"/>
  <c r="C1621" i="5"/>
  <c r="B1621" i="5"/>
  <c r="A1621" i="5"/>
  <c r="AD1620" i="5"/>
  <c r="AC1620" i="5"/>
  <c r="AB1620" i="5"/>
  <c r="AA1620" i="5"/>
  <c r="Z1620" i="5"/>
  <c r="Y1620" i="5"/>
  <c r="X1620" i="5"/>
  <c r="W1620" i="5"/>
  <c r="V1620" i="5"/>
  <c r="U1620" i="5"/>
  <c r="S1620" i="5"/>
  <c r="R1620" i="5"/>
  <c r="Q1620" i="5"/>
  <c r="P1620" i="5"/>
  <c r="O1620" i="5"/>
  <c r="N1620" i="5"/>
  <c r="M1620" i="5"/>
  <c r="L1620" i="5"/>
  <c r="K1620" i="5"/>
  <c r="J1620" i="5"/>
  <c r="I1620" i="5"/>
  <c r="H1620" i="5"/>
  <c r="G1620" i="5"/>
  <c r="F1620" i="5"/>
  <c r="E1620" i="5"/>
  <c r="D1620" i="5"/>
  <c r="C1620" i="5"/>
  <c r="B1620" i="5"/>
  <c r="A1620" i="5"/>
  <c r="AE1619" i="5"/>
  <c r="AD1619" i="5"/>
  <c r="AC1619" i="5"/>
  <c r="AB1619" i="5"/>
  <c r="AA1619" i="5"/>
  <c r="Z1619" i="5"/>
  <c r="Y1619" i="5"/>
  <c r="X1619" i="5"/>
  <c r="W1619" i="5"/>
  <c r="V1619" i="5"/>
  <c r="U1619" i="5"/>
  <c r="T1619" i="5"/>
  <c r="AF1619" i="5" s="1"/>
  <c r="S1619" i="5"/>
  <c r="R1619" i="5"/>
  <c r="Q1619" i="5"/>
  <c r="P1619" i="5"/>
  <c r="O1619" i="5"/>
  <c r="N1619" i="5"/>
  <c r="M1619" i="5"/>
  <c r="L1619" i="5"/>
  <c r="K1619" i="5"/>
  <c r="J1619" i="5"/>
  <c r="I1619" i="5"/>
  <c r="H1619" i="5"/>
  <c r="G1619" i="5"/>
  <c r="F1619" i="5"/>
  <c r="E1619" i="5"/>
  <c r="D1619" i="5"/>
  <c r="C1619" i="5"/>
  <c r="B1619" i="5"/>
  <c r="A1619" i="5"/>
  <c r="AD1618" i="5"/>
  <c r="AC1618" i="5"/>
  <c r="AB1618" i="5"/>
  <c r="AA1618" i="5"/>
  <c r="Z1618" i="5"/>
  <c r="Y1618" i="5"/>
  <c r="X1618" i="5"/>
  <c r="W1618" i="5"/>
  <c r="V1618" i="5"/>
  <c r="U1618" i="5"/>
  <c r="S1618" i="5"/>
  <c r="R1618" i="5"/>
  <c r="Q1618" i="5"/>
  <c r="P1618" i="5"/>
  <c r="O1618" i="5"/>
  <c r="N1618" i="5"/>
  <c r="M1618" i="5"/>
  <c r="L1618" i="5"/>
  <c r="K1618" i="5"/>
  <c r="J1618" i="5"/>
  <c r="I1618" i="5"/>
  <c r="H1618" i="5"/>
  <c r="G1618" i="5"/>
  <c r="F1618" i="5"/>
  <c r="E1618" i="5"/>
  <c r="D1618" i="5"/>
  <c r="C1618" i="5"/>
  <c r="B1618" i="5"/>
  <c r="A1618" i="5"/>
  <c r="AD1617" i="5"/>
  <c r="AC1617" i="5"/>
  <c r="AB1617" i="5"/>
  <c r="AA1617" i="5"/>
  <c r="Z1617" i="5"/>
  <c r="Y1617" i="5"/>
  <c r="X1617" i="5"/>
  <c r="W1617" i="5"/>
  <c r="V1617" i="5"/>
  <c r="U1617" i="5"/>
  <c r="S1617" i="5"/>
  <c r="R1617" i="5"/>
  <c r="Q1617" i="5"/>
  <c r="P1617" i="5"/>
  <c r="O1617" i="5"/>
  <c r="N1617" i="5"/>
  <c r="M1617" i="5"/>
  <c r="L1617" i="5"/>
  <c r="K1617" i="5"/>
  <c r="J1617" i="5"/>
  <c r="I1617" i="5"/>
  <c r="H1617" i="5"/>
  <c r="G1617" i="5"/>
  <c r="F1617" i="5"/>
  <c r="E1617" i="5"/>
  <c r="D1617" i="5"/>
  <c r="C1617" i="5"/>
  <c r="B1617" i="5"/>
  <c r="A1617" i="5"/>
  <c r="AE1616" i="5"/>
  <c r="AD1616" i="5"/>
  <c r="AC1616" i="5"/>
  <c r="AB1616" i="5"/>
  <c r="AA1616" i="5"/>
  <c r="Z1616" i="5"/>
  <c r="Y1616" i="5"/>
  <c r="X1616" i="5"/>
  <c r="W1616" i="5"/>
  <c r="V1616" i="5"/>
  <c r="U1616" i="5"/>
  <c r="T1616" i="5"/>
  <c r="AF1616" i="5" s="1"/>
  <c r="S1616" i="5"/>
  <c r="R1616" i="5"/>
  <c r="Q1616" i="5"/>
  <c r="P1616" i="5"/>
  <c r="O1616" i="5"/>
  <c r="N1616" i="5"/>
  <c r="M1616" i="5"/>
  <c r="L1616" i="5"/>
  <c r="K1616" i="5"/>
  <c r="J1616" i="5"/>
  <c r="I1616" i="5"/>
  <c r="H1616" i="5"/>
  <c r="G1616" i="5"/>
  <c r="F1616" i="5"/>
  <c r="E1616" i="5"/>
  <c r="D1616" i="5"/>
  <c r="C1616" i="5"/>
  <c r="B1616" i="5"/>
  <c r="A1616" i="5"/>
  <c r="AD1615" i="5"/>
  <c r="AC1615" i="5"/>
  <c r="AB1615" i="5"/>
  <c r="AA1615" i="5"/>
  <c r="Z1615" i="5"/>
  <c r="Y1615" i="5"/>
  <c r="X1615" i="5"/>
  <c r="W1615" i="5"/>
  <c r="V1615" i="5"/>
  <c r="U1615" i="5"/>
  <c r="S1615" i="5"/>
  <c r="R1615" i="5"/>
  <c r="Q1615" i="5"/>
  <c r="P1615" i="5"/>
  <c r="O1615" i="5"/>
  <c r="N1615" i="5"/>
  <c r="M1615" i="5"/>
  <c r="L1615" i="5"/>
  <c r="K1615" i="5"/>
  <c r="J1615" i="5"/>
  <c r="I1615" i="5"/>
  <c r="H1615" i="5"/>
  <c r="G1615" i="5"/>
  <c r="F1615" i="5"/>
  <c r="E1615" i="5"/>
  <c r="D1615" i="5"/>
  <c r="T1615" i="5" s="1"/>
  <c r="AF1615" i="5" s="1"/>
  <c r="C1615" i="5"/>
  <c r="B1615" i="5"/>
  <c r="A1615" i="5"/>
  <c r="AD1614" i="5"/>
  <c r="AC1614" i="5"/>
  <c r="AB1614" i="5"/>
  <c r="AA1614" i="5"/>
  <c r="Z1614" i="5"/>
  <c r="Y1614" i="5"/>
  <c r="X1614" i="5"/>
  <c r="W1614" i="5"/>
  <c r="V1614" i="5"/>
  <c r="U1614" i="5"/>
  <c r="S1614" i="5"/>
  <c r="R1614" i="5"/>
  <c r="Q1614" i="5"/>
  <c r="P1614" i="5"/>
  <c r="O1614" i="5"/>
  <c r="N1614" i="5"/>
  <c r="M1614" i="5"/>
  <c r="L1614" i="5"/>
  <c r="K1614" i="5"/>
  <c r="J1614" i="5"/>
  <c r="I1614" i="5"/>
  <c r="H1614" i="5"/>
  <c r="G1614" i="5"/>
  <c r="F1614" i="5"/>
  <c r="E1614" i="5"/>
  <c r="D1614" i="5"/>
  <c r="C1614" i="5"/>
  <c r="B1614" i="5"/>
  <c r="A1614" i="5"/>
  <c r="AE1613" i="5"/>
  <c r="AD1613" i="5"/>
  <c r="AC1613" i="5"/>
  <c r="AB1613" i="5"/>
  <c r="AA1613" i="5"/>
  <c r="Z1613" i="5"/>
  <c r="Y1613" i="5"/>
  <c r="X1613" i="5"/>
  <c r="W1613" i="5"/>
  <c r="V1613" i="5"/>
  <c r="U1613" i="5"/>
  <c r="T1613" i="5"/>
  <c r="AF1613" i="5" s="1"/>
  <c r="S1613" i="5"/>
  <c r="R1613" i="5"/>
  <c r="Q1613" i="5"/>
  <c r="P1613" i="5"/>
  <c r="O1613" i="5"/>
  <c r="N1613" i="5"/>
  <c r="M1613" i="5"/>
  <c r="L1613" i="5"/>
  <c r="K1613" i="5"/>
  <c r="J1613" i="5"/>
  <c r="I1613" i="5"/>
  <c r="H1613" i="5"/>
  <c r="G1613" i="5"/>
  <c r="F1613" i="5"/>
  <c r="E1613" i="5"/>
  <c r="D1613" i="5"/>
  <c r="C1613" i="5"/>
  <c r="B1613" i="5"/>
  <c r="A1613" i="5"/>
  <c r="AE1612" i="5"/>
  <c r="AD1612" i="5"/>
  <c r="AC1612" i="5"/>
  <c r="AB1612" i="5"/>
  <c r="AA1612" i="5"/>
  <c r="Z1612" i="5"/>
  <c r="Y1612" i="5"/>
  <c r="X1612" i="5"/>
  <c r="W1612" i="5"/>
  <c r="V1612" i="5"/>
  <c r="U1612" i="5"/>
  <c r="T1612" i="5"/>
  <c r="AF1612" i="5" s="1"/>
  <c r="S1612" i="5"/>
  <c r="R1612" i="5"/>
  <c r="Q1612" i="5"/>
  <c r="P1612" i="5"/>
  <c r="O1612" i="5"/>
  <c r="N1612" i="5"/>
  <c r="M1612" i="5"/>
  <c r="L1612" i="5"/>
  <c r="K1612" i="5"/>
  <c r="J1612" i="5"/>
  <c r="I1612" i="5"/>
  <c r="H1612" i="5"/>
  <c r="G1612" i="5"/>
  <c r="F1612" i="5"/>
  <c r="E1612" i="5"/>
  <c r="D1612" i="5"/>
  <c r="C1612" i="5"/>
  <c r="B1612" i="5"/>
  <c r="A1612" i="5"/>
  <c r="AD1611" i="5"/>
  <c r="AC1611" i="5"/>
  <c r="AB1611" i="5"/>
  <c r="AA1611" i="5"/>
  <c r="Z1611" i="5"/>
  <c r="Y1611" i="5"/>
  <c r="X1611" i="5"/>
  <c r="W1611" i="5"/>
  <c r="V1611" i="5"/>
  <c r="U1611" i="5"/>
  <c r="S1611" i="5"/>
  <c r="R1611" i="5"/>
  <c r="Q1611" i="5"/>
  <c r="P1611" i="5"/>
  <c r="O1611" i="5"/>
  <c r="N1611" i="5"/>
  <c r="M1611" i="5"/>
  <c r="L1611" i="5"/>
  <c r="K1611" i="5"/>
  <c r="J1611" i="5"/>
  <c r="I1611" i="5"/>
  <c r="H1611" i="5"/>
  <c r="G1611" i="5"/>
  <c r="F1611" i="5"/>
  <c r="E1611" i="5"/>
  <c r="D1611" i="5"/>
  <c r="C1611" i="5"/>
  <c r="B1611" i="5"/>
  <c r="A1611" i="5"/>
  <c r="AE1610" i="5"/>
  <c r="AD1610" i="5"/>
  <c r="AC1610" i="5"/>
  <c r="AB1610" i="5"/>
  <c r="AA1610" i="5"/>
  <c r="Z1610" i="5"/>
  <c r="Y1610" i="5"/>
  <c r="X1610" i="5"/>
  <c r="W1610" i="5"/>
  <c r="V1610" i="5"/>
  <c r="U1610" i="5"/>
  <c r="T1610" i="5"/>
  <c r="AF1610" i="5" s="1"/>
  <c r="S1610" i="5"/>
  <c r="R1610" i="5"/>
  <c r="Q1610" i="5"/>
  <c r="P1610" i="5"/>
  <c r="O1610" i="5"/>
  <c r="N1610" i="5"/>
  <c r="M1610" i="5"/>
  <c r="L1610" i="5"/>
  <c r="K1610" i="5"/>
  <c r="J1610" i="5"/>
  <c r="I1610" i="5"/>
  <c r="H1610" i="5"/>
  <c r="G1610" i="5"/>
  <c r="F1610" i="5"/>
  <c r="E1610" i="5"/>
  <c r="D1610" i="5"/>
  <c r="C1610" i="5"/>
  <c r="B1610" i="5"/>
  <c r="A1610" i="5"/>
  <c r="AE1609" i="5"/>
  <c r="AD1609" i="5"/>
  <c r="AC1609" i="5"/>
  <c r="AB1609" i="5"/>
  <c r="AA1609" i="5"/>
  <c r="Z1609" i="5"/>
  <c r="Y1609" i="5"/>
  <c r="X1609" i="5"/>
  <c r="W1609" i="5"/>
  <c r="V1609" i="5"/>
  <c r="U1609" i="5"/>
  <c r="S1609" i="5"/>
  <c r="R1609" i="5"/>
  <c r="Q1609" i="5"/>
  <c r="P1609" i="5"/>
  <c r="O1609" i="5"/>
  <c r="N1609" i="5"/>
  <c r="M1609" i="5"/>
  <c r="L1609" i="5"/>
  <c r="K1609" i="5"/>
  <c r="J1609" i="5"/>
  <c r="I1609" i="5"/>
  <c r="H1609" i="5"/>
  <c r="G1609" i="5"/>
  <c r="F1609" i="5"/>
  <c r="E1609" i="5"/>
  <c r="D1609" i="5"/>
  <c r="T1609" i="5" s="1"/>
  <c r="C1609" i="5"/>
  <c r="B1609" i="5"/>
  <c r="A1609" i="5"/>
  <c r="AD1608" i="5"/>
  <c r="AC1608" i="5"/>
  <c r="AB1608" i="5"/>
  <c r="AA1608" i="5"/>
  <c r="Z1608" i="5"/>
  <c r="Y1608" i="5"/>
  <c r="X1608" i="5"/>
  <c r="W1608" i="5"/>
  <c r="V1608" i="5"/>
  <c r="U1608" i="5"/>
  <c r="S1608" i="5"/>
  <c r="R1608" i="5"/>
  <c r="Q1608" i="5"/>
  <c r="P1608" i="5"/>
  <c r="O1608" i="5"/>
  <c r="N1608" i="5"/>
  <c r="M1608" i="5"/>
  <c r="L1608" i="5"/>
  <c r="K1608" i="5"/>
  <c r="J1608" i="5"/>
  <c r="I1608" i="5"/>
  <c r="H1608" i="5"/>
  <c r="G1608" i="5"/>
  <c r="F1608" i="5"/>
  <c r="E1608" i="5"/>
  <c r="D1608" i="5"/>
  <c r="C1608" i="5"/>
  <c r="B1608" i="5"/>
  <c r="A1608" i="5"/>
  <c r="AE1607" i="5"/>
  <c r="AD1607" i="5"/>
  <c r="AC1607" i="5"/>
  <c r="AB1607" i="5"/>
  <c r="AA1607" i="5"/>
  <c r="Z1607" i="5"/>
  <c r="Y1607" i="5"/>
  <c r="X1607" i="5"/>
  <c r="W1607" i="5"/>
  <c r="V1607" i="5"/>
  <c r="U1607" i="5"/>
  <c r="T1607" i="5"/>
  <c r="S1607" i="5"/>
  <c r="R1607" i="5"/>
  <c r="Q1607" i="5"/>
  <c r="P1607" i="5"/>
  <c r="O1607" i="5"/>
  <c r="N1607" i="5"/>
  <c r="M1607" i="5"/>
  <c r="L1607" i="5"/>
  <c r="K1607" i="5"/>
  <c r="J1607" i="5"/>
  <c r="I1607" i="5"/>
  <c r="H1607" i="5"/>
  <c r="G1607" i="5"/>
  <c r="F1607" i="5"/>
  <c r="E1607" i="5"/>
  <c r="D1607" i="5"/>
  <c r="C1607" i="5"/>
  <c r="B1607" i="5"/>
  <c r="A1607" i="5"/>
  <c r="AD1606" i="5"/>
  <c r="AC1606" i="5"/>
  <c r="AB1606" i="5"/>
  <c r="AA1606" i="5"/>
  <c r="Z1606" i="5"/>
  <c r="Y1606" i="5"/>
  <c r="X1606" i="5"/>
  <c r="W1606" i="5"/>
  <c r="V1606" i="5"/>
  <c r="U1606" i="5"/>
  <c r="S1606" i="5"/>
  <c r="R1606" i="5"/>
  <c r="Q1606" i="5"/>
  <c r="P1606" i="5"/>
  <c r="O1606" i="5"/>
  <c r="N1606" i="5"/>
  <c r="M1606" i="5"/>
  <c r="L1606" i="5"/>
  <c r="K1606" i="5"/>
  <c r="J1606" i="5"/>
  <c r="I1606" i="5"/>
  <c r="H1606" i="5"/>
  <c r="G1606" i="5"/>
  <c r="F1606" i="5"/>
  <c r="E1606" i="5"/>
  <c r="D1606" i="5"/>
  <c r="C1606" i="5"/>
  <c r="B1606" i="5"/>
  <c r="A1606" i="5"/>
  <c r="AD1605" i="5"/>
  <c r="AC1605" i="5"/>
  <c r="AB1605" i="5"/>
  <c r="AA1605" i="5"/>
  <c r="Z1605" i="5"/>
  <c r="Y1605" i="5"/>
  <c r="X1605" i="5"/>
  <c r="W1605" i="5"/>
  <c r="V1605" i="5"/>
  <c r="U1605" i="5"/>
  <c r="S1605" i="5"/>
  <c r="R1605" i="5"/>
  <c r="Q1605" i="5"/>
  <c r="P1605" i="5"/>
  <c r="O1605" i="5"/>
  <c r="N1605" i="5"/>
  <c r="M1605" i="5"/>
  <c r="L1605" i="5"/>
  <c r="K1605" i="5"/>
  <c r="J1605" i="5"/>
  <c r="I1605" i="5"/>
  <c r="H1605" i="5"/>
  <c r="G1605" i="5"/>
  <c r="F1605" i="5"/>
  <c r="E1605" i="5"/>
  <c r="D1605" i="5"/>
  <c r="C1605" i="5"/>
  <c r="B1605" i="5"/>
  <c r="A1605" i="5"/>
  <c r="AE1604" i="5"/>
  <c r="AD1604" i="5"/>
  <c r="AC1604" i="5"/>
  <c r="AB1604" i="5"/>
  <c r="AA1604" i="5"/>
  <c r="Z1604" i="5"/>
  <c r="Y1604" i="5"/>
  <c r="X1604" i="5"/>
  <c r="W1604" i="5"/>
  <c r="V1604" i="5"/>
  <c r="U1604" i="5"/>
  <c r="T1604" i="5"/>
  <c r="AF1604" i="5" s="1"/>
  <c r="S1604" i="5"/>
  <c r="R1604" i="5"/>
  <c r="Q1604" i="5"/>
  <c r="P1604" i="5"/>
  <c r="O1604" i="5"/>
  <c r="N1604" i="5"/>
  <c r="M1604" i="5"/>
  <c r="L1604" i="5"/>
  <c r="K1604" i="5"/>
  <c r="J1604" i="5"/>
  <c r="I1604" i="5"/>
  <c r="H1604" i="5"/>
  <c r="G1604" i="5"/>
  <c r="F1604" i="5"/>
  <c r="E1604" i="5"/>
  <c r="D1604" i="5"/>
  <c r="C1604" i="5"/>
  <c r="B1604" i="5"/>
  <c r="A1604" i="5"/>
  <c r="AD1603" i="5"/>
  <c r="AC1603" i="5"/>
  <c r="AB1603" i="5"/>
  <c r="AA1603" i="5"/>
  <c r="Z1603" i="5"/>
  <c r="Y1603" i="5"/>
  <c r="X1603" i="5"/>
  <c r="W1603" i="5"/>
  <c r="V1603" i="5"/>
  <c r="U1603" i="5"/>
  <c r="S1603" i="5"/>
  <c r="R1603" i="5"/>
  <c r="Q1603" i="5"/>
  <c r="P1603" i="5"/>
  <c r="O1603" i="5"/>
  <c r="N1603" i="5"/>
  <c r="M1603" i="5"/>
  <c r="L1603" i="5"/>
  <c r="K1603" i="5"/>
  <c r="J1603" i="5"/>
  <c r="I1603" i="5"/>
  <c r="H1603" i="5"/>
  <c r="G1603" i="5"/>
  <c r="F1603" i="5"/>
  <c r="E1603" i="5"/>
  <c r="D1603" i="5"/>
  <c r="T1603" i="5" s="1"/>
  <c r="AF1603" i="5" s="1"/>
  <c r="C1603" i="5"/>
  <c r="B1603" i="5"/>
  <c r="A1603" i="5"/>
  <c r="AD1602" i="5"/>
  <c r="AC1602" i="5"/>
  <c r="AB1602" i="5"/>
  <c r="AA1602" i="5"/>
  <c r="Z1602" i="5"/>
  <c r="Y1602" i="5"/>
  <c r="X1602" i="5"/>
  <c r="W1602" i="5"/>
  <c r="V1602" i="5"/>
  <c r="U1602" i="5"/>
  <c r="S1602" i="5"/>
  <c r="R1602" i="5"/>
  <c r="Q1602" i="5"/>
  <c r="P1602" i="5"/>
  <c r="O1602" i="5"/>
  <c r="N1602" i="5"/>
  <c r="M1602" i="5"/>
  <c r="L1602" i="5"/>
  <c r="K1602" i="5"/>
  <c r="J1602" i="5"/>
  <c r="I1602" i="5"/>
  <c r="H1602" i="5"/>
  <c r="G1602" i="5"/>
  <c r="F1602" i="5"/>
  <c r="E1602" i="5"/>
  <c r="D1602" i="5"/>
  <c r="C1602" i="5"/>
  <c r="B1602" i="5"/>
  <c r="A1602" i="5"/>
  <c r="AE1601" i="5"/>
  <c r="AD1601" i="5"/>
  <c r="AC1601" i="5"/>
  <c r="AB1601" i="5"/>
  <c r="AA1601" i="5"/>
  <c r="Z1601" i="5"/>
  <c r="Y1601" i="5"/>
  <c r="X1601" i="5"/>
  <c r="W1601" i="5"/>
  <c r="V1601" i="5"/>
  <c r="U1601" i="5"/>
  <c r="T1601" i="5"/>
  <c r="AF1601" i="5" s="1"/>
  <c r="S1601" i="5"/>
  <c r="R1601" i="5"/>
  <c r="Q1601" i="5"/>
  <c r="P1601" i="5"/>
  <c r="O1601" i="5"/>
  <c r="N1601" i="5"/>
  <c r="M1601" i="5"/>
  <c r="L1601" i="5"/>
  <c r="K1601" i="5"/>
  <c r="J1601" i="5"/>
  <c r="I1601" i="5"/>
  <c r="H1601" i="5"/>
  <c r="G1601" i="5"/>
  <c r="F1601" i="5"/>
  <c r="E1601" i="5"/>
  <c r="D1601" i="5"/>
  <c r="C1601" i="5"/>
  <c r="B1601" i="5"/>
  <c r="A1601" i="5"/>
  <c r="AE1600" i="5"/>
  <c r="AD1600" i="5"/>
  <c r="AC1600" i="5"/>
  <c r="AB1600" i="5"/>
  <c r="AA1600" i="5"/>
  <c r="Z1600" i="5"/>
  <c r="Y1600" i="5"/>
  <c r="X1600" i="5"/>
  <c r="W1600" i="5"/>
  <c r="V1600" i="5"/>
  <c r="U1600" i="5"/>
  <c r="T1600" i="5"/>
  <c r="AF1600" i="5" s="1"/>
  <c r="S1600" i="5"/>
  <c r="R1600" i="5"/>
  <c r="Q1600" i="5"/>
  <c r="P1600" i="5"/>
  <c r="O1600" i="5"/>
  <c r="N1600" i="5"/>
  <c r="M1600" i="5"/>
  <c r="L1600" i="5"/>
  <c r="K1600" i="5"/>
  <c r="J1600" i="5"/>
  <c r="I1600" i="5"/>
  <c r="H1600" i="5"/>
  <c r="G1600" i="5"/>
  <c r="F1600" i="5"/>
  <c r="E1600" i="5"/>
  <c r="D1600" i="5"/>
  <c r="C1600" i="5"/>
  <c r="B1600" i="5"/>
  <c r="A1600" i="5"/>
  <c r="AD1599" i="5"/>
  <c r="AC1599" i="5"/>
  <c r="AB1599" i="5"/>
  <c r="AA1599" i="5"/>
  <c r="Z1599" i="5"/>
  <c r="Y1599" i="5"/>
  <c r="X1599" i="5"/>
  <c r="W1599" i="5"/>
  <c r="V1599" i="5"/>
  <c r="U1599" i="5"/>
  <c r="S1599" i="5"/>
  <c r="R1599" i="5"/>
  <c r="Q1599" i="5"/>
  <c r="P1599" i="5"/>
  <c r="O1599" i="5"/>
  <c r="N1599" i="5"/>
  <c r="M1599" i="5"/>
  <c r="L1599" i="5"/>
  <c r="K1599" i="5"/>
  <c r="J1599" i="5"/>
  <c r="I1599" i="5"/>
  <c r="H1599" i="5"/>
  <c r="G1599" i="5"/>
  <c r="F1599" i="5"/>
  <c r="E1599" i="5"/>
  <c r="D1599" i="5"/>
  <c r="C1599" i="5"/>
  <c r="B1599" i="5"/>
  <c r="A1599" i="5"/>
  <c r="AE1598" i="5"/>
  <c r="AD1598" i="5"/>
  <c r="AC1598" i="5"/>
  <c r="AB1598" i="5"/>
  <c r="AA1598" i="5"/>
  <c r="Z1598" i="5"/>
  <c r="Y1598" i="5"/>
  <c r="X1598" i="5"/>
  <c r="W1598" i="5"/>
  <c r="V1598" i="5"/>
  <c r="U1598" i="5"/>
  <c r="T1598" i="5"/>
  <c r="AF1598" i="5" s="1"/>
  <c r="S1598" i="5"/>
  <c r="R1598" i="5"/>
  <c r="Q1598" i="5"/>
  <c r="P1598" i="5"/>
  <c r="O1598" i="5"/>
  <c r="N1598" i="5"/>
  <c r="M1598" i="5"/>
  <c r="L1598" i="5"/>
  <c r="K1598" i="5"/>
  <c r="J1598" i="5"/>
  <c r="I1598" i="5"/>
  <c r="H1598" i="5"/>
  <c r="G1598" i="5"/>
  <c r="F1598" i="5"/>
  <c r="E1598" i="5"/>
  <c r="D1598" i="5"/>
  <c r="C1598" i="5"/>
  <c r="B1598" i="5"/>
  <c r="A1598" i="5"/>
  <c r="AE1597" i="5"/>
  <c r="AD1597" i="5"/>
  <c r="AC1597" i="5"/>
  <c r="AB1597" i="5"/>
  <c r="AA1597" i="5"/>
  <c r="Z1597" i="5"/>
  <c r="Y1597" i="5"/>
  <c r="X1597" i="5"/>
  <c r="W1597" i="5"/>
  <c r="V1597" i="5"/>
  <c r="U1597" i="5"/>
  <c r="S1597" i="5"/>
  <c r="R1597" i="5"/>
  <c r="Q1597" i="5"/>
  <c r="P1597" i="5"/>
  <c r="O1597" i="5"/>
  <c r="N1597" i="5"/>
  <c r="M1597" i="5"/>
  <c r="L1597" i="5"/>
  <c r="K1597" i="5"/>
  <c r="J1597" i="5"/>
  <c r="I1597" i="5"/>
  <c r="H1597" i="5"/>
  <c r="G1597" i="5"/>
  <c r="F1597" i="5"/>
  <c r="E1597" i="5"/>
  <c r="D1597" i="5"/>
  <c r="T1597" i="5" s="1"/>
  <c r="C1597" i="5"/>
  <c r="B1597" i="5"/>
  <c r="A1597" i="5"/>
  <c r="AD1596" i="5"/>
  <c r="AC1596" i="5"/>
  <c r="AB1596" i="5"/>
  <c r="AA1596" i="5"/>
  <c r="Z1596" i="5"/>
  <c r="Y1596" i="5"/>
  <c r="X1596" i="5"/>
  <c r="W1596" i="5"/>
  <c r="V1596" i="5"/>
  <c r="U1596" i="5"/>
  <c r="S1596" i="5"/>
  <c r="R1596" i="5"/>
  <c r="Q1596" i="5"/>
  <c r="P1596" i="5"/>
  <c r="O1596" i="5"/>
  <c r="N1596" i="5"/>
  <c r="M1596" i="5"/>
  <c r="L1596" i="5"/>
  <c r="K1596" i="5"/>
  <c r="J1596" i="5"/>
  <c r="I1596" i="5"/>
  <c r="H1596" i="5"/>
  <c r="G1596" i="5"/>
  <c r="F1596" i="5"/>
  <c r="E1596" i="5"/>
  <c r="D1596" i="5"/>
  <c r="C1596" i="5"/>
  <c r="B1596" i="5"/>
  <c r="A1596" i="5"/>
  <c r="AE1595" i="5"/>
  <c r="AD1595" i="5"/>
  <c r="AC1595" i="5"/>
  <c r="AB1595" i="5"/>
  <c r="AA1595" i="5"/>
  <c r="Z1595" i="5"/>
  <c r="Y1595" i="5"/>
  <c r="X1595" i="5"/>
  <c r="W1595" i="5"/>
  <c r="V1595" i="5"/>
  <c r="U1595" i="5"/>
  <c r="T1595" i="5"/>
  <c r="AF1595" i="5" s="1"/>
  <c r="S1595" i="5"/>
  <c r="R1595" i="5"/>
  <c r="Q1595" i="5"/>
  <c r="P1595" i="5"/>
  <c r="O1595" i="5"/>
  <c r="N1595" i="5"/>
  <c r="M1595" i="5"/>
  <c r="L1595" i="5"/>
  <c r="K1595" i="5"/>
  <c r="J1595" i="5"/>
  <c r="I1595" i="5"/>
  <c r="H1595" i="5"/>
  <c r="G1595" i="5"/>
  <c r="F1595" i="5"/>
  <c r="E1595" i="5"/>
  <c r="D1595" i="5"/>
  <c r="C1595" i="5"/>
  <c r="B1595" i="5"/>
  <c r="A1595" i="5"/>
  <c r="AD1594" i="5"/>
  <c r="AC1594" i="5"/>
  <c r="AB1594" i="5"/>
  <c r="AA1594" i="5"/>
  <c r="Z1594" i="5"/>
  <c r="Y1594" i="5"/>
  <c r="X1594" i="5"/>
  <c r="W1594" i="5"/>
  <c r="V1594" i="5"/>
  <c r="U1594" i="5"/>
  <c r="S1594" i="5"/>
  <c r="R1594" i="5"/>
  <c r="Q1594" i="5"/>
  <c r="P1594" i="5"/>
  <c r="O1594" i="5"/>
  <c r="N1594" i="5"/>
  <c r="M1594" i="5"/>
  <c r="L1594" i="5"/>
  <c r="K1594" i="5"/>
  <c r="J1594" i="5"/>
  <c r="I1594" i="5"/>
  <c r="H1594" i="5"/>
  <c r="G1594" i="5"/>
  <c r="F1594" i="5"/>
  <c r="E1594" i="5"/>
  <c r="D1594" i="5"/>
  <c r="C1594" i="5"/>
  <c r="B1594" i="5"/>
  <c r="A1594" i="5"/>
  <c r="AD1593" i="5"/>
  <c r="AC1593" i="5"/>
  <c r="AB1593" i="5"/>
  <c r="AA1593" i="5"/>
  <c r="Z1593" i="5"/>
  <c r="Y1593" i="5"/>
  <c r="X1593" i="5"/>
  <c r="W1593" i="5"/>
  <c r="V1593" i="5"/>
  <c r="U1593" i="5"/>
  <c r="S1593" i="5"/>
  <c r="R1593" i="5"/>
  <c r="Q1593" i="5"/>
  <c r="P1593" i="5"/>
  <c r="O1593" i="5"/>
  <c r="N1593" i="5"/>
  <c r="M1593" i="5"/>
  <c r="L1593" i="5"/>
  <c r="K1593" i="5"/>
  <c r="J1593" i="5"/>
  <c r="I1593" i="5"/>
  <c r="H1593" i="5"/>
  <c r="G1593" i="5"/>
  <c r="F1593" i="5"/>
  <c r="E1593" i="5"/>
  <c r="D1593" i="5"/>
  <c r="C1593" i="5"/>
  <c r="B1593" i="5"/>
  <c r="A1593" i="5"/>
  <c r="AE1592" i="5"/>
  <c r="AD1592" i="5"/>
  <c r="AC1592" i="5"/>
  <c r="AB1592" i="5"/>
  <c r="AA1592" i="5"/>
  <c r="Z1592" i="5"/>
  <c r="Y1592" i="5"/>
  <c r="X1592" i="5"/>
  <c r="W1592" i="5"/>
  <c r="V1592" i="5"/>
  <c r="U1592" i="5"/>
  <c r="T1592" i="5"/>
  <c r="AF1592" i="5" s="1"/>
  <c r="S1592" i="5"/>
  <c r="R1592" i="5"/>
  <c r="Q1592" i="5"/>
  <c r="P1592" i="5"/>
  <c r="O1592" i="5"/>
  <c r="N1592" i="5"/>
  <c r="M1592" i="5"/>
  <c r="L1592" i="5"/>
  <c r="K1592" i="5"/>
  <c r="J1592" i="5"/>
  <c r="I1592" i="5"/>
  <c r="H1592" i="5"/>
  <c r="G1592" i="5"/>
  <c r="F1592" i="5"/>
  <c r="E1592" i="5"/>
  <c r="D1592" i="5"/>
  <c r="C1592" i="5"/>
  <c r="B1592" i="5"/>
  <c r="A1592" i="5"/>
  <c r="AD1591" i="5"/>
  <c r="AC1591" i="5"/>
  <c r="AB1591" i="5"/>
  <c r="AA1591" i="5"/>
  <c r="Z1591" i="5"/>
  <c r="Y1591" i="5"/>
  <c r="X1591" i="5"/>
  <c r="W1591" i="5"/>
  <c r="V1591" i="5"/>
  <c r="U1591" i="5"/>
  <c r="S1591" i="5"/>
  <c r="R1591" i="5"/>
  <c r="Q1591" i="5"/>
  <c r="P1591" i="5"/>
  <c r="O1591" i="5"/>
  <c r="N1591" i="5"/>
  <c r="M1591" i="5"/>
  <c r="L1591" i="5"/>
  <c r="K1591" i="5"/>
  <c r="J1591" i="5"/>
  <c r="I1591" i="5"/>
  <c r="H1591" i="5"/>
  <c r="G1591" i="5"/>
  <c r="F1591" i="5"/>
  <c r="E1591" i="5"/>
  <c r="D1591" i="5"/>
  <c r="T1591" i="5" s="1"/>
  <c r="AF1591" i="5" s="1"/>
  <c r="C1591" i="5"/>
  <c r="B1591" i="5"/>
  <c r="A1591" i="5"/>
  <c r="AD1590" i="5"/>
  <c r="AC1590" i="5"/>
  <c r="AB1590" i="5"/>
  <c r="AA1590" i="5"/>
  <c r="Z1590" i="5"/>
  <c r="Y1590" i="5"/>
  <c r="X1590" i="5"/>
  <c r="W1590" i="5"/>
  <c r="V1590" i="5"/>
  <c r="U1590" i="5"/>
  <c r="S1590" i="5"/>
  <c r="R1590" i="5"/>
  <c r="Q1590" i="5"/>
  <c r="P1590" i="5"/>
  <c r="O1590" i="5"/>
  <c r="N1590" i="5"/>
  <c r="M1590" i="5"/>
  <c r="L1590" i="5"/>
  <c r="K1590" i="5"/>
  <c r="J1590" i="5"/>
  <c r="I1590" i="5"/>
  <c r="H1590" i="5"/>
  <c r="G1590" i="5"/>
  <c r="F1590" i="5"/>
  <c r="E1590" i="5"/>
  <c r="D1590" i="5"/>
  <c r="C1590" i="5"/>
  <c r="B1590" i="5"/>
  <c r="A1590" i="5"/>
  <c r="AE1589" i="5"/>
  <c r="AD1589" i="5"/>
  <c r="AC1589" i="5"/>
  <c r="AB1589" i="5"/>
  <c r="AA1589" i="5"/>
  <c r="Z1589" i="5"/>
  <c r="Y1589" i="5"/>
  <c r="X1589" i="5"/>
  <c r="W1589" i="5"/>
  <c r="V1589" i="5"/>
  <c r="U1589" i="5"/>
  <c r="T1589" i="5"/>
  <c r="AF1589" i="5" s="1"/>
  <c r="S1589" i="5"/>
  <c r="R1589" i="5"/>
  <c r="Q1589" i="5"/>
  <c r="P1589" i="5"/>
  <c r="O1589" i="5"/>
  <c r="N1589" i="5"/>
  <c r="M1589" i="5"/>
  <c r="L1589" i="5"/>
  <c r="K1589" i="5"/>
  <c r="J1589" i="5"/>
  <c r="I1589" i="5"/>
  <c r="H1589" i="5"/>
  <c r="G1589" i="5"/>
  <c r="F1589" i="5"/>
  <c r="E1589" i="5"/>
  <c r="D1589" i="5"/>
  <c r="C1589" i="5"/>
  <c r="B1589" i="5"/>
  <c r="A1589" i="5"/>
  <c r="AE1588" i="5"/>
  <c r="AD1588" i="5"/>
  <c r="AC1588" i="5"/>
  <c r="AB1588" i="5"/>
  <c r="AA1588" i="5"/>
  <c r="Z1588" i="5"/>
  <c r="Y1588" i="5"/>
  <c r="X1588" i="5"/>
  <c r="W1588" i="5"/>
  <c r="V1588" i="5"/>
  <c r="U1588" i="5"/>
  <c r="T1588" i="5"/>
  <c r="AF1588" i="5" s="1"/>
  <c r="S1588" i="5"/>
  <c r="R1588" i="5"/>
  <c r="Q1588" i="5"/>
  <c r="P1588" i="5"/>
  <c r="O1588" i="5"/>
  <c r="N1588" i="5"/>
  <c r="M1588" i="5"/>
  <c r="L1588" i="5"/>
  <c r="K1588" i="5"/>
  <c r="J1588" i="5"/>
  <c r="I1588" i="5"/>
  <c r="H1588" i="5"/>
  <c r="G1588" i="5"/>
  <c r="F1588" i="5"/>
  <c r="E1588" i="5"/>
  <c r="D1588" i="5"/>
  <c r="C1588" i="5"/>
  <c r="B1588" i="5"/>
  <c r="A1588" i="5"/>
  <c r="AD1587" i="5"/>
  <c r="AC1587" i="5"/>
  <c r="AB1587" i="5"/>
  <c r="AA1587" i="5"/>
  <c r="Z1587" i="5"/>
  <c r="Y1587" i="5"/>
  <c r="X1587" i="5"/>
  <c r="W1587" i="5"/>
  <c r="V1587" i="5"/>
  <c r="U1587" i="5"/>
  <c r="S1587" i="5"/>
  <c r="R1587" i="5"/>
  <c r="Q1587" i="5"/>
  <c r="P1587" i="5"/>
  <c r="O1587" i="5"/>
  <c r="N1587" i="5"/>
  <c r="M1587" i="5"/>
  <c r="L1587" i="5"/>
  <c r="K1587" i="5"/>
  <c r="J1587" i="5"/>
  <c r="I1587" i="5"/>
  <c r="H1587" i="5"/>
  <c r="G1587" i="5"/>
  <c r="F1587" i="5"/>
  <c r="E1587" i="5"/>
  <c r="D1587" i="5"/>
  <c r="C1587" i="5"/>
  <c r="B1587" i="5"/>
  <c r="A1587" i="5"/>
  <c r="AE1586" i="5"/>
  <c r="AD1586" i="5"/>
  <c r="AC1586" i="5"/>
  <c r="AB1586" i="5"/>
  <c r="AA1586" i="5"/>
  <c r="Z1586" i="5"/>
  <c r="Y1586" i="5"/>
  <c r="X1586" i="5"/>
  <c r="W1586" i="5"/>
  <c r="V1586" i="5"/>
  <c r="U1586" i="5"/>
  <c r="T1586" i="5"/>
  <c r="AF1586" i="5" s="1"/>
  <c r="S1586" i="5"/>
  <c r="R1586" i="5"/>
  <c r="Q1586" i="5"/>
  <c r="P1586" i="5"/>
  <c r="O1586" i="5"/>
  <c r="N1586" i="5"/>
  <c r="M1586" i="5"/>
  <c r="L1586" i="5"/>
  <c r="K1586" i="5"/>
  <c r="J1586" i="5"/>
  <c r="I1586" i="5"/>
  <c r="H1586" i="5"/>
  <c r="G1586" i="5"/>
  <c r="F1586" i="5"/>
  <c r="E1586" i="5"/>
  <c r="D1586" i="5"/>
  <c r="C1586" i="5"/>
  <c r="B1586" i="5"/>
  <c r="A1586" i="5"/>
  <c r="AD1585" i="5"/>
  <c r="AC1585" i="5"/>
  <c r="AB1585" i="5"/>
  <c r="AA1585" i="5"/>
  <c r="Z1585" i="5"/>
  <c r="Y1585" i="5"/>
  <c r="X1585" i="5"/>
  <c r="W1585" i="5"/>
  <c r="V1585" i="5"/>
  <c r="U1585" i="5"/>
  <c r="S1585" i="5"/>
  <c r="R1585" i="5"/>
  <c r="Q1585" i="5"/>
  <c r="P1585" i="5"/>
  <c r="O1585" i="5"/>
  <c r="N1585" i="5"/>
  <c r="M1585" i="5"/>
  <c r="L1585" i="5"/>
  <c r="K1585" i="5"/>
  <c r="J1585" i="5"/>
  <c r="I1585" i="5"/>
  <c r="H1585" i="5"/>
  <c r="G1585" i="5"/>
  <c r="F1585" i="5"/>
  <c r="E1585" i="5"/>
  <c r="D1585" i="5"/>
  <c r="T1585" i="5" s="1"/>
  <c r="AF1585" i="5" s="1"/>
  <c r="C1585" i="5"/>
  <c r="B1585" i="5"/>
  <c r="A1585" i="5"/>
  <c r="AD1584" i="5"/>
  <c r="AC1584" i="5"/>
  <c r="AB1584" i="5"/>
  <c r="AA1584" i="5"/>
  <c r="Z1584" i="5"/>
  <c r="Y1584" i="5"/>
  <c r="X1584" i="5"/>
  <c r="W1584" i="5"/>
  <c r="V1584" i="5"/>
  <c r="U1584" i="5"/>
  <c r="S1584" i="5"/>
  <c r="R1584" i="5"/>
  <c r="Q1584" i="5"/>
  <c r="P1584" i="5"/>
  <c r="O1584" i="5"/>
  <c r="N1584" i="5"/>
  <c r="M1584" i="5"/>
  <c r="L1584" i="5"/>
  <c r="K1584" i="5"/>
  <c r="J1584" i="5"/>
  <c r="I1584" i="5"/>
  <c r="H1584" i="5"/>
  <c r="G1584" i="5"/>
  <c r="F1584" i="5"/>
  <c r="E1584" i="5"/>
  <c r="D1584" i="5"/>
  <c r="C1584" i="5"/>
  <c r="B1584" i="5"/>
  <c r="A1584" i="5"/>
  <c r="AE1583" i="5"/>
  <c r="AD1583" i="5"/>
  <c r="AC1583" i="5"/>
  <c r="AB1583" i="5"/>
  <c r="AA1583" i="5"/>
  <c r="Z1583" i="5"/>
  <c r="Y1583" i="5"/>
  <c r="X1583" i="5"/>
  <c r="W1583" i="5"/>
  <c r="V1583" i="5"/>
  <c r="U1583" i="5"/>
  <c r="T1583" i="5"/>
  <c r="AF1583" i="5" s="1"/>
  <c r="S1583" i="5"/>
  <c r="R1583" i="5"/>
  <c r="Q1583" i="5"/>
  <c r="P1583" i="5"/>
  <c r="O1583" i="5"/>
  <c r="N1583" i="5"/>
  <c r="M1583" i="5"/>
  <c r="L1583" i="5"/>
  <c r="K1583" i="5"/>
  <c r="J1583" i="5"/>
  <c r="I1583" i="5"/>
  <c r="H1583" i="5"/>
  <c r="G1583" i="5"/>
  <c r="F1583" i="5"/>
  <c r="E1583" i="5"/>
  <c r="D1583" i="5"/>
  <c r="C1583" i="5"/>
  <c r="B1583" i="5"/>
  <c r="A1583" i="5"/>
  <c r="AD1582" i="5"/>
  <c r="AC1582" i="5"/>
  <c r="AB1582" i="5"/>
  <c r="AA1582" i="5"/>
  <c r="Z1582" i="5"/>
  <c r="Y1582" i="5"/>
  <c r="X1582" i="5"/>
  <c r="W1582" i="5"/>
  <c r="V1582" i="5"/>
  <c r="U1582" i="5"/>
  <c r="S1582" i="5"/>
  <c r="R1582" i="5"/>
  <c r="Q1582" i="5"/>
  <c r="P1582" i="5"/>
  <c r="O1582" i="5"/>
  <c r="N1582" i="5"/>
  <c r="M1582" i="5"/>
  <c r="L1582" i="5"/>
  <c r="K1582" i="5"/>
  <c r="J1582" i="5"/>
  <c r="I1582" i="5"/>
  <c r="H1582" i="5"/>
  <c r="G1582" i="5"/>
  <c r="F1582" i="5"/>
  <c r="E1582" i="5"/>
  <c r="D1582" i="5"/>
  <c r="C1582" i="5"/>
  <c r="B1582" i="5"/>
  <c r="A1582" i="5"/>
  <c r="AD1581" i="5"/>
  <c r="AC1581" i="5"/>
  <c r="AB1581" i="5"/>
  <c r="AA1581" i="5"/>
  <c r="Z1581" i="5"/>
  <c r="Y1581" i="5"/>
  <c r="X1581" i="5"/>
  <c r="W1581" i="5"/>
  <c r="V1581" i="5"/>
  <c r="U1581" i="5"/>
  <c r="S1581" i="5"/>
  <c r="R1581" i="5"/>
  <c r="Q1581" i="5"/>
  <c r="P1581" i="5"/>
  <c r="O1581" i="5"/>
  <c r="N1581" i="5"/>
  <c r="M1581" i="5"/>
  <c r="L1581" i="5"/>
  <c r="K1581" i="5"/>
  <c r="J1581" i="5"/>
  <c r="I1581" i="5"/>
  <c r="H1581" i="5"/>
  <c r="G1581" i="5"/>
  <c r="F1581" i="5"/>
  <c r="E1581" i="5"/>
  <c r="D1581" i="5"/>
  <c r="C1581" i="5"/>
  <c r="B1581" i="5"/>
  <c r="A1581" i="5"/>
  <c r="AE1580" i="5"/>
  <c r="AD1580" i="5"/>
  <c r="AC1580" i="5"/>
  <c r="AB1580" i="5"/>
  <c r="AA1580" i="5"/>
  <c r="Z1580" i="5"/>
  <c r="Y1580" i="5"/>
  <c r="X1580" i="5"/>
  <c r="W1580" i="5"/>
  <c r="V1580" i="5"/>
  <c r="U1580" i="5"/>
  <c r="T1580" i="5"/>
  <c r="AF1580" i="5" s="1"/>
  <c r="S1580" i="5"/>
  <c r="R1580" i="5"/>
  <c r="Q1580" i="5"/>
  <c r="P1580" i="5"/>
  <c r="O1580" i="5"/>
  <c r="N1580" i="5"/>
  <c r="M1580" i="5"/>
  <c r="L1580" i="5"/>
  <c r="K1580" i="5"/>
  <c r="J1580" i="5"/>
  <c r="I1580" i="5"/>
  <c r="H1580" i="5"/>
  <c r="G1580" i="5"/>
  <c r="F1580" i="5"/>
  <c r="E1580" i="5"/>
  <c r="D1580" i="5"/>
  <c r="C1580" i="5"/>
  <c r="B1580" i="5"/>
  <c r="A1580" i="5"/>
  <c r="AD1579" i="5"/>
  <c r="AC1579" i="5"/>
  <c r="AB1579" i="5"/>
  <c r="AA1579" i="5"/>
  <c r="Z1579" i="5"/>
  <c r="Y1579" i="5"/>
  <c r="X1579" i="5"/>
  <c r="W1579" i="5"/>
  <c r="V1579" i="5"/>
  <c r="U1579" i="5"/>
  <c r="S1579" i="5"/>
  <c r="R1579" i="5"/>
  <c r="Q1579" i="5"/>
  <c r="P1579" i="5"/>
  <c r="O1579" i="5"/>
  <c r="N1579" i="5"/>
  <c r="M1579" i="5"/>
  <c r="L1579" i="5"/>
  <c r="K1579" i="5"/>
  <c r="J1579" i="5"/>
  <c r="I1579" i="5"/>
  <c r="H1579" i="5"/>
  <c r="G1579" i="5"/>
  <c r="F1579" i="5"/>
  <c r="E1579" i="5"/>
  <c r="D1579" i="5"/>
  <c r="T1579" i="5" s="1"/>
  <c r="AF1579" i="5" s="1"/>
  <c r="C1579" i="5"/>
  <c r="B1579" i="5"/>
  <c r="A1579" i="5"/>
  <c r="AD1578" i="5"/>
  <c r="AC1578" i="5"/>
  <c r="AB1578" i="5"/>
  <c r="AA1578" i="5"/>
  <c r="Z1578" i="5"/>
  <c r="Y1578" i="5"/>
  <c r="X1578" i="5"/>
  <c r="W1578" i="5"/>
  <c r="V1578" i="5"/>
  <c r="U1578" i="5"/>
  <c r="S1578" i="5"/>
  <c r="R1578" i="5"/>
  <c r="Q1578" i="5"/>
  <c r="P1578" i="5"/>
  <c r="O1578" i="5"/>
  <c r="N1578" i="5"/>
  <c r="M1578" i="5"/>
  <c r="L1578" i="5"/>
  <c r="K1578" i="5"/>
  <c r="J1578" i="5"/>
  <c r="I1578" i="5"/>
  <c r="H1578" i="5"/>
  <c r="G1578" i="5"/>
  <c r="F1578" i="5"/>
  <c r="E1578" i="5"/>
  <c r="D1578" i="5"/>
  <c r="C1578" i="5"/>
  <c r="B1578" i="5"/>
  <c r="A1578" i="5"/>
  <c r="AE1577" i="5"/>
  <c r="AD1577" i="5"/>
  <c r="AC1577" i="5"/>
  <c r="AB1577" i="5"/>
  <c r="AA1577" i="5"/>
  <c r="Z1577" i="5"/>
  <c r="Y1577" i="5"/>
  <c r="X1577" i="5"/>
  <c r="W1577" i="5"/>
  <c r="V1577" i="5"/>
  <c r="U1577" i="5"/>
  <c r="T1577" i="5"/>
  <c r="AF1577" i="5" s="1"/>
  <c r="S1577" i="5"/>
  <c r="R1577" i="5"/>
  <c r="Q1577" i="5"/>
  <c r="P1577" i="5"/>
  <c r="O1577" i="5"/>
  <c r="N1577" i="5"/>
  <c r="M1577" i="5"/>
  <c r="L1577" i="5"/>
  <c r="K1577" i="5"/>
  <c r="J1577" i="5"/>
  <c r="I1577" i="5"/>
  <c r="H1577" i="5"/>
  <c r="G1577" i="5"/>
  <c r="F1577" i="5"/>
  <c r="E1577" i="5"/>
  <c r="D1577" i="5"/>
  <c r="C1577" i="5"/>
  <c r="B1577" i="5"/>
  <c r="A1577" i="5"/>
  <c r="AE1576" i="5"/>
  <c r="AD1576" i="5"/>
  <c r="AC1576" i="5"/>
  <c r="AB1576" i="5"/>
  <c r="AA1576" i="5"/>
  <c r="Z1576" i="5"/>
  <c r="Y1576" i="5"/>
  <c r="X1576" i="5"/>
  <c r="W1576" i="5"/>
  <c r="V1576" i="5"/>
  <c r="U1576" i="5"/>
  <c r="T1576" i="5"/>
  <c r="AF1576" i="5" s="1"/>
  <c r="S1576" i="5"/>
  <c r="R1576" i="5"/>
  <c r="Q1576" i="5"/>
  <c r="P1576" i="5"/>
  <c r="O1576" i="5"/>
  <c r="N1576" i="5"/>
  <c r="M1576" i="5"/>
  <c r="L1576" i="5"/>
  <c r="K1576" i="5"/>
  <c r="J1576" i="5"/>
  <c r="I1576" i="5"/>
  <c r="H1576" i="5"/>
  <c r="G1576" i="5"/>
  <c r="F1576" i="5"/>
  <c r="E1576" i="5"/>
  <c r="D1576" i="5"/>
  <c r="C1576" i="5"/>
  <c r="B1576" i="5"/>
  <c r="A1576" i="5"/>
  <c r="AD1575" i="5"/>
  <c r="AC1575" i="5"/>
  <c r="AB1575" i="5"/>
  <c r="AA1575" i="5"/>
  <c r="Z1575" i="5"/>
  <c r="Y1575" i="5"/>
  <c r="X1575" i="5"/>
  <c r="W1575" i="5"/>
  <c r="V1575" i="5"/>
  <c r="U1575" i="5"/>
  <c r="S1575" i="5"/>
  <c r="R1575" i="5"/>
  <c r="Q1575" i="5"/>
  <c r="P1575" i="5"/>
  <c r="O1575" i="5"/>
  <c r="N1575" i="5"/>
  <c r="M1575" i="5"/>
  <c r="L1575" i="5"/>
  <c r="K1575" i="5"/>
  <c r="J1575" i="5"/>
  <c r="I1575" i="5"/>
  <c r="H1575" i="5"/>
  <c r="G1575" i="5"/>
  <c r="F1575" i="5"/>
  <c r="E1575" i="5"/>
  <c r="D1575" i="5"/>
  <c r="C1575" i="5"/>
  <c r="B1575" i="5"/>
  <c r="A1575" i="5"/>
  <c r="AE1574" i="5"/>
  <c r="AD1574" i="5"/>
  <c r="AC1574" i="5"/>
  <c r="AB1574" i="5"/>
  <c r="AA1574" i="5"/>
  <c r="Z1574" i="5"/>
  <c r="Y1574" i="5"/>
  <c r="X1574" i="5"/>
  <c r="W1574" i="5"/>
  <c r="V1574" i="5"/>
  <c r="U1574" i="5"/>
  <c r="T1574" i="5"/>
  <c r="AF1574" i="5" s="1"/>
  <c r="S1574" i="5"/>
  <c r="R1574" i="5"/>
  <c r="Q1574" i="5"/>
  <c r="P1574" i="5"/>
  <c r="O1574" i="5"/>
  <c r="N1574" i="5"/>
  <c r="M1574" i="5"/>
  <c r="L1574" i="5"/>
  <c r="K1574" i="5"/>
  <c r="J1574" i="5"/>
  <c r="I1574" i="5"/>
  <c r="H1574" i="5"/>
  <c r="G1574" i="5"/>
  <c r="F1574" i="5"/>
  <c r="E1574" i="5"/>
  <c r="D1574" i="5"/>
  <c r="C1574" i="5"/>
  <c r="B1574" i="5"/>
  <c r="A1574" i="5"/>
  <c r="AD1573" i="5"/>
  <c r="AC1573" i="5"/>
  <c r="AB1573" i="5"/>
  <c r="AA1573" i="5"/>
  <c r="Z1573" i="5"/>
  <c r="Y1573" i="5"/>
  <c r="X1573" i="5"/>
  <c r="W1573" i="5"/>
  <c r="V1573" i="5"/>
  <c r="U1573" i="5"/>
  <c r="S1573" i="5"/>
  <c r="R1573" i="5"/>
  <c r="Q1573" i="5"/>
  <c r="P1573" i="5"/>
  <c r="O1573" i="5"/>
  <c r="N1573" i="5"/>
  <c r="M1573" i="5"/>
  <c r="L1573" i="5"/>
  <c r="K1573" i="5"/>
  <c r="J1573" i="5"/>
  <c r="I1573" i="5"/>
  <c r="H1573" i="5"/>
  <c r="G1573" i="5"/>
  <c r="F1573" i="5"/>
  <c r="E1573" i="5"/>
  <c r="D1573" i="5"/>
  <c r="T1573" i="5" s="1"/>
  <c r="AF1573" i="5" s="1"/>
  <c r="C1573" i="5"/>
  <c r="B1573" i="5"/>
  <c r="A1573" i="5"/>
  <c r="AD1572" i="5"/>
  <c r="AC1572" i="5"/>
  <c r="AB1572" i="5"/>
  <c r="AA1572" i="5"/>
  <c r="Z1572" i="5"/>
  <c r="Y1572" i="5"/>
  <c r="X1572" i="5"/>
  <c r="W1572" i="5"/>
  <c r="V1572" i="5"/>
  <c r="U1572" i="5"/>
  <c r="S1572" i="5"/>
  <c r="R1572" i="5"/>
  <c r="Q1572" i="5"/>
  <c r="P1572" i="5"/>
  <c r="O1572" i="5"/>
  <c r="N1572" i="5"/>
  <c r="M1572" i="5"/>
  <c r="L1572" i="5"/>
  <c r="K1572" i="5"/>
  <c r="J1572" i="5"/>
  <c r="I1572" i="5"/>
  <c r="H1572" i="5"/>
  <c r="G1572" i="5"/>
  <c r="F1572" i="5"/>
  <c r="E1572" i="5"/>
  <c r="D1572" i="5"/>
  <c r="C1572" i="5"/>
  <c r="B1572" i="5"/>
  <c r="A1572" i="5"/>
  <c r="AE1571" i="5"/>
  <c r="AD1571" i="5"/>
  <c r="AC1571" i="5"/>
  <c r="AB1571" i="5"/>
  <c r="AA1571" i="5"/>
  <c r="Z1571" i="5"/>
  <c r="Y1571" i="5"/>
  <c r="X1571" i="5"/>
  <c r="W1571" i="5"/>
  <c r="V1571" i="5"/>
  <c r="U1571" i="5"/>
  <c r="T1571" i="5"/>
  <c r="AF1571" i="5" s="1"/>
  <c r="S1571" i="5"/>
  <c r="R1571" i="5"/>
  <c r="Q1571" i="5"/>
  <c r="P1571" i="5"/>
  <c r="O1571" i="5"/>
  <c r="N1571" i="5"/>
  <c r="M1571" i="5"/>
  <c r="L1571" i="5"/>
  <c r="K1571" i="5"/>
  <c r="J1571" i="5"/>
  <c r="I1571" i="5"/>
  <c r="H1571" i="5"/>
  <c r="G1571" i="5"/>
  <c r="F1571" i="5"/>
  <c r="E1571" i="5"/>
  <c r="D1571" i="5"/>
  <c r="C1571" i="5"/>
  <c r="B1571" i="5"/>
  <c r="A1571" i="5"/>
  <c r="AD1570" i="5"/>
  <c r="AC1570" i="5"/>
  <c r="AB1570" i="5"/>
  <c r="AA1570" i="5"/>
  <c r="Z1570" i="5"/>
  <c r="Y1570" i="5"/>
  <c r="X1570" i="5"/>
  <c r="W1570" i="5"/>
  <c r="V1570" i="5"/>
  <c r="U1570" i="5"/>
  <c r="S1570" i="5"/>
  <c r="R1570" i="5"/>
  <c r="Q1570" i="5"/>
  <c r="P1570" i="5"/>
  <c r="O1570" i="5"/>
  <c r="N1570" i="5"/>
  <c r="M1570" i="5"/>
  <c r="L1570" i="5"/>
  <c r="K1570" i="5"/>
  <c r="J1570" i="5"/>
  <c r="I1570" i="5"/>
  <c r="H1570" i="5"/>
  <c r="G1570" i="5"/>
  <c r="F1570" i="5"/>
  <c r="E1570" i="5"/>
  <c r="D1570" i="5"/>
  <c r="C1570" i="5"/>
  <c r="B1570" i="5"/>
  <c r="A1570" i="5"/>
  <c r="AD1569" i="5"/>
  <c r="AC1569" i="5"/>
  <c r="AB1569" i="5"/>
  <c r="AA1569" i="5"/>
  <c r="Z1569" i="5"/>
  <c r="Y1569" i="5"/>
  <c r="X1569" i="5"/>
  <c r="W1569" i="5"/>
  <c r="V1569" i="5"/>
  <c r="U1569" i="5"/>
  <c r="S1569" i="5"/>
  <c r="R1569" i="5"/>
  <c r="Q1569" i="5"/>
  <c r="P1569" i="5"/>
  <c r="O1569" i="5"/>
  <c r="N1569" i="5"/>
  <c r="M1569" i="5"/>
  <c r="L1569" i="5"/>
  <c r="K1569" i="5"/>
  <c r="J1569" i="5"/>
  <c r="I1569" i="5"/>
  <c r="H1569" i="5"/>
  <c r="G1569" i="5"/>
  <c r="F1569" i="5"/>
  <c r="E1569" i="5"/>
  <c r="D1569" i="5"/>
  <c r="C1569" i="5"/>
  <c r="B1569" i="5"/>
  <c r="A1569" i="5"/>
  <c r="AE1568" i="5"/>
  <c r="AD1568" i="5"/>
  <c r="AC1568" i="5"/>
  <c r="AB1568" i="5"/>
  <c r="AA1568" i="5"/>
  <c r="Z1568" i="5"/>
  <c r="Y1568" i="5"/>
  <c r="X1568" i="5"/>
  <c r="W1568" i="5"/>
  <c r="V1568" i="5"/>
  <c r="U1568" i="5"/>
  <c r="T1568" i="5"/>
  <c r="AF1568" i="5" s="1"/>
  <c r="S1568" i="5"/>
  <c r="R1568" i="5"/>
  <c r="Q1568" i="5"/>
  <c r="P1568" i="5"/>
  <c r="O1568" i="5"/>
  <c r="N1568" i="5"/>
  <c r="M1568" i="5"/>
  <c r="L1568" i="5"/>
  <c r="K1568" i="5"/>
  <c r="J1568" i="5"/>
  <c r="I1568" i="5"/>
  <c r="H1568" i="5"/>
  <c r="G1568" i="5"/>
  <c r="F1568" i="5"/>
  <c r="E1568" i="5"/>
  <c r="D1568" i="5"/>
  <c r="C1568" i="5"/>
  <c r="B1568" i="5"/>
  <c r="A1568" i="5"/>
  <c r="AD1567" i="5"/>
  <c r="AC1567" i="5"/>
  <c r="AB1567" i="5"/>
  <c r="AA1567" i="5"/>
  <c r="Z1567" i="5"/>
  <c r="Y1567" i="5"/>
  <c r="X1567" i="5"/>
  <c r="W1567" i="5"/>
  <c r="V1567" i="5"/>
  <c r="U1567" i="5"/>
  <c r="S1567" i="5"/>
  <c r="R1567" i="5"/>
  <c r="Q1567" i="5"/>
  <c r="P1567" i="5"/>
  <c r="O1567" i="5"/>
  <c r="N1567" i="5"/>
  <c r="M1567" i="5"/>
  <c r="L1567" i="5"/>
  <c r="K1567" i="5"/>
  <c r="J1567" i="5"/>
  <c r="I1567" i="5"/>
  <c r="H1567" i="5"/>
  <c r="G1567" i="5"/>
  <c r="F1567" i="5"/>
  <c r="E1567" i="5"/>
  <c r="D1567" i="5"/>
  <c r="T1567" i="5" s="1"/>
  <c r="AF1567" i="5" s="1"/>
  <c r="C1567" i="5"/>
  <c r="B1567" i="5"/>
  <c r="A1567" i="5"/>
  <c r="AD1566" i="5"/>
  <c r="AC1566" i="5"/>
  <c r="AB1566" i="5"/>
  <c r="AA1566" i="5"/>
  <c r="Z1566" i="5"/>
  <c r="Y1566" i="5"/>
  <c r="X1566" i="5"/>
  <c r="W1566" i="5"/>
  <c r="V1566" i="5"/>
  <c r="U1566" i="5"/>
  <c r="S1566" i="5"/>
  <c r="R1566" i="5"/>
  <c r="Q1566" i="5"/>
  <c r="P1566" i="5"/>
  <c r="O1566" i="5"/>
  <c r="N1566" i="5"/>
  <c r="M1566" i="5"/>
  <c r="L1566" i="5"/>
  <c r="K1566" i="5"/>
  <c r="J1566" i="5"/>
  <c r="I1566" i="5"/>
  <c r="H1566" i="5"/>
  <c r="G1566" i="5"/>
  <c r="F1566" i="5"/>
  <c r="E1566" i="5"/>
  <c r="D1566" i="5"/>
  <c r="C1566" i="5"/>
  <c r="B1566" i="5"/>
  <c r="A1566" i="5"/>
  <c r="AE1565" i="5"/>
  <c r="AD1565" i="5"/>
  <c r="AC1565" i="5"/>
  <c r="AB1565" i="5"/>
  <c r="AA1565" i="5"/>
  <c r="Z1565" i="5"/>
  <c r="Y1565" i="5"/>
  <c r="X1565" i="5"/>
  <c r="W1565" i="5"/>
  <c r="V1565" i="5"/>
  <c r="U1565" i="5"/>
  <c r="T1565" i="5"/>
  <c r="AF1565" i="5" s="1"/>
  <c r="S1565" i="5"/>
  <c r="R1565" i="5"/>
  <c r="Q1565" i="5"/>
  <c r="P1565" i="5"/>
  <c r="O1565" i="5"/>
  <c r="N1565" i="5"/>
  <c r="M1565" i="5"/>
  <c r="L1565" i="5"/>
  <c r="K1565" i="5"/>
  <c r="J1565" i="5"/>
  <c r="I1565" i="5"/>
  <c r="H1565" i="5"/>
  <c r="G1565" i="5"/>
  <c r="F1565" i="5"/>
  <c r="E1565" i="5"/>
  <c r="D1565" i="5"/>
  <c r="C1565" i="5"/>
  <c r="B1565" i="5"/>
  <c r="A1565" i="5"/>
  <c r="AE1564" i="5"/>
  <c r="AD1564" i="5"/>
  <c r="AC1564" i="5"/>
  <c r="AB1564" i="5"/>
  <c r="AA1564" i="5"/>
  <c r="Z1564" i="5"/>
  <c r="Y1564" i="5"/>
  <c r="X1564" i="5"/>
  <c r="W1564" i="5"/>
  <c r="V1564" i="5"/>
  <c r="U1564" i="5"/>
  <c r="T1564" i="5"/>
  <c r="AF1564" i="5" s="1"/>
  <c r="S1564" i="5"/>
  <c r="R1564" i="5"/>
  <c r="Q1564" i="5"/>
  <c r="P1564" i="5"/>
  <c r="O1564" i="5"/>
  <c r="N1564" i="5"/>
  <c r="M1564" i="5"/>
  <c r="L1564" i="5"/>
  <c r="K1564" i="5"/>
  <c r="J1564" i="5"/>
  <c r="I1564" i="5"/>
  <c r="H1564" i="5"/>
  <c r="G1564" i="5"/>
  <c r="F1564" i="5"/>
  <c r="E1564" i="5"/>
  <c r="D1564" i="5"/>
  <c r="C1564" i="5"/>
  <c r="B1564" i="5"/>
  <c r="A1564" i="5"/>
  <c r="AD1563" i="5"/>
  <c r="AC1563" i="5"/>
  <c r="AB1563" i="5"/>
  <c r="AA1563" i="5"/>
  <c r="Z1563" i="5"/>
  <c r="Y1563" i="5"/>
  <c r="X1563" i="5"/>
  <c r="W1563" i="5"/>
  <c r="V1563" i="5"/>
  <c r="U1563" i="5"/>
  <c r="S1563" i="5"/>
  <c r="R1563" i="5"/>
  <c r="Q1563" i="5"/>
  <c r="P1563" i="5"/>
  <c r="O1563" i="5"/>
  <c r="N1563" i="5"/>
  <c r="M1563" i="5"/>
  <c r="L1563" i="5"/>
  <c r="K1563" i="5"/>
  <c r="J1563" i="5"/>
  <c r="I1563" i="5"/>
  <c r="H1563" i="5"/>
  <c r="G1563" i="5"/>
  <c r="F1563" i="5"/>
  <c r="E1563" i="5"/>
  <c r="D1563" i="5"/>
  <c r="C1563" i="5"/>
  <c r="B1563" i="5"/>
  <c r="A1563" i="5"/>
  <c r="AE1562" i="5"/>
  <c r="AD1562" i="5"/>
  <c r="AC1562" i="5"/>
  <c r="AB1562" i="5"/>
  <c r="AA1562" i="5"/>
  <c r="Z1562" i="5"/>
  <c r="Y1562" i="5"/>
  <c r="X1562" i="5"/>
  <c r="W1562" i="5"/>
  <c r="V1562" i="5"/>
  <c r="U1562" i="5"/>
  <c r="T1562" i="5"/>
  <c r="AF1562" i="5" s="1"/>
  <c r="S1562" i="5"/>
  <c r="R1562" i="5"/>
  <c r="Q1562" i="5"/>
  <c r="P1562" i="5"/>
  <c r="O1562" i="5"/>
  <c r="N1562" i="5"/>
  <c r="M1562" i="5"/>
  <c r="L1562" i="5"/>
  <c r="K1562" i="5"/>
  <c r="J1562" i="5"/>
  <c r="I1562" i="5"/>
  <c r="H1562" i="5"/>
  <c r="G1562" i="5"/>
  <c r="F1562" i="5"/>
  <c r="E1562" i="5"/>
  <c r="D1562" i="5"/>
  <c r="C1562" i="5"/>
  <c r="B1562" i="5"/>
  <c r="A1562" i="5"/>
  <c r="AE1561" i="5"/>
  <c r="AD1561" i="5"/>
  <c r="AC1561" i="5"/>
  <c r="AB1561" i="5"/>
  <c r="AA1561" i="5"/>
  <c r="Z1561" i="5"/>
  <c r="Y1561" i="5"/>
  <c r="X1561" i="5"/>
  <c r="W1561" i="5"/>
  <c r="V1561" i="5"/>
  <c r="U1561" i="5"/>
  <c r="S1561" i="5"/>
  <c r="R1561" i="5"/>
  <c r="Q1561" i="5"/>
  <c r="P1561" i="5"/>
  <c r="O1561" i="5"/>
  <c r="N1561" i="5"/>
  <c r="M1561" i="5"/>
  <c r="L1561" i="5"/>
  <c r="K1561" i="5"/>
  <c r="J1561" i="5"/>
  <c r="I1561" i="5"/>
  <c r="H1561" i="5"/>
  <c r="G1561" i="5"/>
  <c r="F1561" i="5"/>
  <c r="E1561" i="5"/>
  <c r="D1561" i="5"/>
  <c r="T1561" i="5" s="1"/>
  <c r="C1561" i="5"/>
  <c r="B1561" i="5"/>
  <c r="A1561" i="5"/>
  <c r="AD1560" i="5"/>
  <c r="AC1560" i="5"/>
  <c r="AB1560" i="5"/>
  <c r="AA1560" i="5"/>
  <c r="Z1560" i="5"/>
  <c r="Y1560" i="5"/>
  <c r="X1560" i="5"/>
  <c r="W1560" i="5"/>
  <c r="V1560" i="5"/>
  <c r="U1560" i="5"/>
  <c r="S1560" i="5"/>
  <c r="R1560" i="5"/>
  <c r="Q1560" i="5"/>
  <c r="P1560" i="5"/>
  <c r="O1560" i="5"/>
  <c r="N1560" i="5"/>
  <c r="M1560" i="5"/>
  <c r="L1560" i="5"/>
  <c r="K1560" i="5"/>
  <c r="J1560" i="5"/>
  <c r="I1560" i="5"/>
  <c r="H1560" i="5"/>
  <c r="G1560" i="5"/>
  <c r="F1560" i="5"/>
  <c r="E1560" i="5"/>
  <c r="D1560" i="5"/>
  <c r="C1560" i="5"/>
  <c r="B1560" i="5"/>
  <c r="A1560" i="5"/>
  <c r="AE1559" i="5"/>
  <c r="AD1559" i="5"/>
  <c r="AC1559" i="5"/>
  <c r="AB1559" i="5"/>
  <c r="AA1559" i="5"/>
  <c r="Z1559" i="5"/>
  <c r="Y1559" i="5"/>
  <c r="X1559" i="5"/>
  <c r="W1559" i="5"/>
  <c r="V1559" i="5"/>
  <c r="U1559" i="5"/>
  <c r="T1559" i="5"/>
  <c r="AF1559" i="5" s="1"/>
  <c r="S1559" i="5"/>
  <c r="R1559" i="5"/>
  <c r="Q1559" i="5"/>
  <c r="P1559" i="5"/>
  <c r="O1559" i="5"/>
  <c r="N1559" i="5"/>
  <c r="M1559" i="5"/>
  <c r="L1559" i="5"/>
  <c r="K1559" i="5"/>
  <c r="J1559" i="5"/>
  <c r="I1559" i="5"/>
  <c r="H1559" i="5"/>
  <c r="G1559" i="5"/>
  <c r="F1559" i="5"/>
  <c r="E1559" i="5"/>
  <c r="D1559" i="5"/>
  <c r="C1559" i="5"/>
  <c r="B1559" i="5"/>
  <c r="A1559" i="5"/>
  <c r="AD1558" i="5"/>
  <c r="AC1558" i="5"/>
  <c r="AB1558" i="5"/>
  <c r="AA1558" i="5"/>
  <c r="Z1558" i="5"/>
  <c r="Y1558" i="5"/>
  <c r="X1558" i="5"/>
  <c r="W1558" i="5"/>
  <c r="V1558" i="5"/>
  <c r="U1558" i="5"/>
  <c r="S1558" i="5"/>
  <c r="R1558" i="5"/>
  <c r="Q1558" i="5"/>
  <c r="P1558" i="5"/>
  <c r="O1558" i="5"/>
  <c r="N1558" i="5"/>
  <c r="M1558" i="5"/>
  <c r="L1558" i="5"/>
  <c r="K1558" i="5"/>
  <c r="J1558" i="5"/>
  <c r="I1558" i="5"/>
  <c r="H1558" i="5"/>
  <c r="G1558" i="5"/>
  <c r="F1558" i="5"/>
  <c r="E1558" i="5"/>
  <c r="D1558" i="5"/>
  <c r="C1558" i="5"/>
  <c r="B1558" i="5"/>
  <c r="A1558" i="5"/>
  <c r="AD1557" i="5"/>
  <c r="AC1557" i="5"/>
  <c r="AB1557" i="5"/>
  <c r="AA1557" i="5"/>
  <c r="Z1557" i="5"/>
  <c r="Y1557" i="5"/>
  <c r="X1557" i="5"/>
  <c r="W1557" i="5"/>
  <c r="V1557" i="5"/>
  <c r="U1557" i="5"/>
  <c r="S1557" i="5"/>
  <c r="R1557" i="5"/>
  <c r="Q1557" i="5"/>
  <c r="P1557" i="5"/>
  <c r="O1557" i="5"/>
  <c r="N1557" i="5"/>
  <c r="M1557" i="5"/>
  <c r="L1557" i="5"/>
  <c r="K1557" i="5"/>
  <c r="J1557" i="5"/>
  <c r="I1557" i="5"/>
  <c r="H1557" i="5"/>
  <c r="G1557" i="5"/>
  <c r="F1557" i="5"/>
  <c r="E1557" i="5"/>
  <c r="D1557" i="5"/>
  <c r="C1557" i="5"/>
  <c r="B1557" i="5"/>
  <c r="A1557" i="5"/>
  <c r="AE1556" i="5"/>
  <c r="AD1556" i="5"/>
  <c r="AC1556" i="5"/>
  <c r="AB1556" i="5"/>
  <c r="AA1556" i="5"/>
  <c r="Z1556" i="5"/>
  <c r="Y1556" i="5"/>
  <c r="X1556" i="5"/>
  <c r="W1556" i="5"/>
  <c r="V1556" i="5"/>
  <c r="U1556" i="5"/>
  <c r="T1556" i="5"/>
  <c r="AF1556" i="5" s="1"/>
  <c r="S1556" i="5"/>
  <c r="R1556" i="5"/>
  <c r="Q1556" i="5"/>
  <c r="P1556" i="5"/>
  <c r="O1556" i="5"/>
  <c r="N1556" i="5"/>
  <c r="M1556" i="5"/>
  <c r="L1556" i="5"/>
  <c r="K1556" i="5"/>
  <c r="J1556" i="5"/>
  <c r="I1556" i="5"/>
  <c r="H1556" i="5"/>
  <c r="G1556" i="5"/>
  <c r="F1556" i="5"/>
  <c r="E1556" i="5"/>
  <c r="D1556" i="5"/>
  <c r="C1556" i="5"/>
  <c r="B1556" i="5"/>
  <c r="A1556" i="5"/>
  <c r="AD1555" i="5"/>
  <c r="AC1555" i="5"/>
  <c r="AB1555" i="5"/>
  <c r="AA1555" i="5"/>
  <c r="Z1555" i="5"/>
  <c r="Y1555" i="5"/>
  <c r="X1555" i="5"/>
  <c r="W1555" i="5"/>
  <c r="V1555" i="5"/>
  <c r="U1555" i="5"/>
  <c r="S1555" i="5"/>
  <c r="R1555" i="5"/>
  <c r="Q1555" i="5"/>
  <c r="P1555" i="5"/>
  <c r="O1555" i="5"/>
  <c r="N1555" i="5"/>
  <c r="M1555" i="5"/>
  <c r="L1555" i="5"/>
  <c r="K1555" i="5"/>
  <c r="J1555" i="5"/>
  <c r="I1555" i="5"/>
  <c r="H1555" i="5"/>
  <c r="G1555" i="5"/>
  <c r="F1555" i="5"/>
  <c r="E1555" i="5"/>
  <c r="D1555" i="5"/>
  <c r="T1555" i="5" s="1"/>
  <c r="AF1555" i="5" s="1"/>
  <c r="C1555" i="5"/>
  <c r="B1555" i="5"/>
  <c r="A1555" i="5"/>
  <c r="AD1554" i="5"/>
  <c r="AC1554" i="5"/>
  <c r="AB1554" i="5"/>
  <c r="AA1554" i="5"/>
  <c r="Z1554" i="5"/>
  <c r="Y1554" i="5"/>
  <c r="X1554" i="5"/>
  <c r="W1554" i="5"/>
  <c r="V1554" i="5"/>
  <c r="U1554" i="5"/>
  <c r="S1554" i="5"/>
  <c r="R1554" i="5"/>
  <c r="Q1554" i="5"/>
  <c r="P1554" i="5"/>
  <c r="O1554" i="5"/>
  <c r="N1554" i="5"/>
  <c r="M1554" i="5"/>
  <c r="L1554" i="5"/>
  <c r="K1554" i="5"/>
  <c r="J1554" i="5"/>
  <c r="I1554" i="5"/>
  <c r="H1554" i="5"/>
  <c r="G1554" i="5"/>
  <c r="F1554" i="5"/>
  <c r="E1554" i="5"/>
  <c r="D1554" i="5"/>
  <c r="C1554" i="5"/>
  <c r="B1554" i="5"/>
  <c r="A1554" i="5"/>
  <c r="AE1553" i="5"/>
  <c r="AD1553" i="5"/>
  <c r="AC1553" i="5"/>
  <c r="AB1553" i="5"/>
  <c r="AA1553" i="5"/>
  <c r="Z1553" i="5"/>
  <c r="Y1553" i="5"/>
  <c r="X1553" i="5"/>
  <c r="W1553" i="5"/>
  <c r="V1553" i="5"/>
  <c r="U1553" i="5"/>
  <c r="T1553" i="5"/>
  <c r="AF1553" i="5" s="1"/>
  <c r="S1553" i="5"/>
  <c r="R1553" i="5"/>
  <c r="Q1553" i="5"/>
  <c r="P1553" i="5"/>
  <c r="O1553" i="5"/>
  <c r="N1553" i="5"/>
  <c r="M1553" i="5"/>
  <c r="L1553" i="5"/>
  <c r="K1553" i="5"/>
  <c r="J1553" i="5"/>
  <c r="I1553" i="5"/>
  <c r="H1553" i="5"/>
  <c r="G1553" i="5"/>
  <c r="F1553" i="5"/>
  <c r="E1553" i="5"/>
  <c r="D1553" i="5"/>
  <c r="C1553" i="5"/>
  <c r="B1553" i="5"/>
  <c r="A1553" i="5"/>
  <c r="AE1552" i="5"/>
  <c r="AD1552" i="5"/>
  <c r="AC1552" i="5"/>
  <c r="AB1552" i="5"/>
  <c r="AA1552" i="5"/>
  <c r="Z1552" i="5"/>
  <c r="Y1552" i="5"/>
  <c r="X1552" i="5"/>
  <c r="W1552" i="5"/>
  <c r="V1552" i="5"/>
  <c r="U1552" i="5"/>
  <c r="T1552" i="5"/>
  <c r="AF1552" i="5" s="1"/>
  <c r="S1552" i="5"/>
  <c r="R1552" i="5"/>
  <c r="Q1552" i="5"/>
  <c r="P1552" i="5"/>
  <c r="O1552" i="5"/>
  <c r="N1552" i="5"/>
  <c r="M1552" i="5"/>
  <c r="L1552" i="5"/>
  <c r="K1552" i="5"/>
  <c r="J1552" i="5"/>
  <c r="I1552" i="5"/>
  <c r="H1552" i="5"/>
  <c r="G1552" i="5"/>
  <c r="F1552" i="5"/>
  <c r="E1552" i="5"/>
  <c r="D1552" i="5"/>
  <c r="C1552" i="5"/>
  <c r="B1552" i="5"/>
  <c r="A1552" i="5"/>
  <c r="AD1551" i="5"/>
  <c r="AC1551" i="5"/>
  <c r="AB1551" i="5"/>
  <c r="AA1551" i="5"/>
  <c r="Z1551" i="5"/>
  <c r="Y1551" i="5"/>
  <c r="X1551" i="5"/>
  <c r="W1551" i="5"/>
  <c r="V1551" i="5"/>
  <c r="U1551" i="5"/>
  <c r="S1551" i="5"/>
  <c r="R1551" i="5"/>
  <c r="Q1551" i="5"/>
  <c r="P1551" i="5"/>
  <c r="O1551" i="5"/>
  <c r="N1551" i="5"/>
  <c r="M1551" i="5"/>
  <c r="L1551" i="5"/>
  <c r="K1551" i="5"/>
  <c r="J1551" i="5"/>
  <c r="I1551" i="5"/>
  <c r="H1551" i="5"/>
  <c r="G1551" i="5"/>
  <c r="F1551" i="5"/>
  <c r="E1551" i="5"/>
  <c r="D1551" i="5"/>
  <c r="C1551" i="5"/>
  <c r="B1551" i="5"/>
  <c r="A1551" i="5"/>
  <c r="AE1550" i="5"/>
  <c r="AD1550" i="5"/>
  <c r="AC1550" i="5"/>
  <c r="AB1550" i="5"/>
  <c r="AA1550" i="5"/>
  <c r="Z1550" i="5"/>
  <c r="Y1550" i="5"/>
  <c r="X1550" i="5"/>
  <c r="W1550" i="5"/>
  <c r="V1550" i="5"/>
  <c r="U1550" i="5"/>
  <c r="T1550" i="5"/>
  <c r="AF1550" i="5" s="1"/>
  <c r="S1550" i="5"/>
  <c r="R1550" i="5"/>
  <c r="Q1550" i="5"/>
  <c r="P1550" i="5"/>
  <c r="O1550" i="5"/>
  <c r="N1550" i="5"/>
  <c r="M1550" i="5"/>
  <c r="L1550" i="5"/>
  <c r="K1550" i="5"/>
  <c r="J1550" i="5"/>
  <c r="I1550" i="5"/>
  <c r="H1550" i="5"/>
  <c r="G1550" i="5"/>
  <c r="F1550" i="5"/>
  <c r="E1550" i="5"/>
  <c r="D1550" i="5"/>
  <c r="C1550" i="5"/>
  <c r="B1550" i="5"/>
  <c r="A1550" i="5"/>
  <c r="AD1549" i="5"/>
  <c r="AC1549" i="5"/>
  <c r="AB1549" i="5"/>
  <c r="AA1549" i="5"/>
  <c r="Z1549" i="5"/>
  <c r="Y1549" i="5"/>
  <c r="X1549" i="5"/>
  <c r="W1549" i="5"/>
  <c r="V1549" i="5"/>
  <c r="U1549" i="5"/>
  <c r="S1549" i="5"/>
  <c r="R1549" i="5"/>
  <c r="Q1549" i="5"/>
  <c r="P1549" i="5"/>
  <c r="O1549" i="5"/>
  <c r="N1549" i="5"/>
  <c r="M1549" i="5"/>
  <c r="L1549" i="5"/>
  <c r="K1549" i="5"/>
  <c r="J1549" i="5"/>
  <c r="I1549" i="5"/>
  <c r="H1549" i="5"/>
  <c r="G1549" i="5"/>
  <c r="F1549" i="5"/>
  <c r="E1549" i="5"/>
  <c r="D1549" i="5"/>
  <c r="C1549" i="5"/>
  <c r="B1549" i="5"/>
  <c r="A1549" i="5"/>
  <c r="AD1548" i="5"/>
  <c r="AC1548" i="5"/>
  <c r="AB1548" i="5"/>
  <c r="AA1548" i="5"/>
  <c r="Z1548" i="5"/>
  <c r="Y1548" i="5"/>
  <c r="X1548" i="5"/>
  <c r="W1548" i="5"/>
  <c r="V1548" i="5"/>
  <c r="U1548" i="5"/>
  <c r="S1548" i="5"/>
  <c r="R1548" i="5"/>
  <c r="Q1548" i="5"/>
  <c r="P1548" i="5"/>
  <c r="O1548" i="5"/>
  <c r="N1548" i="5"/>
  <c r="M1548" i="5"/>
  <c r="L1548" i="5"/>
  <c r="K1548" i="5"/>
  <c r="J1548" i="5"/>
  <c r="I1548" i="5"/>
  <c r="H1548" i="5"/>
  <c r="G1548" i="5"/>
  <c r="F1548" i="5"/>
  <c r="E1548" i="5"/>
  <c r="D1548" i="5"/>
  <c r="C1548" i="5"/>
  <c r="B1548" i="5"/>
  <c r="A1548" i="5"/>
  <c r="AE1547" i="5"/>
  <c r="AD1547" i="5"/>
  <c r="AC1547" i="5"/>
  <c r="AB1547" i="5"/>
  <c r="AA1547" i="5"/>
  <c r="Z1547" i="5"/>
  <c r="Y1547" i="5"/>
  <c r="X1547" i="5"/>
  <c r="W1547" i="5"/>
  <c r="V1547" i="5"/>
  <c r="U1547" i="5"/>
  <c r="T1547" i="5"/>
  <c r="AF1547" i="5" s="1"/>
  <c r="S1547" i="5"/>
  <c r="R1547" i="5"/>
  <c r="Q1547" i="5"/>
  <c r="P1547" i="5"/>
  <c r="O1547" i="5"/>
  <c r="N1547" i="5"/>
  <c r="M1547" i="5"/>
  <c r="L1547" i="5"/>
  <c r="K1547" i="5"/>
  <c r="J1547" i="5"/>
  <c r="I1547" i="5"/>
  <c r="H1547" i="5"/>
  <c r="G1547" i="5"/>
  <c r="F1547" i="5"/>
  <c r="E1547" i="5"/>
  <c r="D1547" i="5"/>
  <c r="C1547" i="5"/>
  <c r="B1547" i="5"/>
  <c r="A1547" i="5"/>
  <c r="AD1546" i="5"/>
  <c r="AC1546" i="5"/>
  <c r="AB1546" i="5"/>
  <c r="AA1546" i="5"/>
  <c r="Z1546" i="5"/>
  <c r="Y1546" i="5"/>
  <c r="X1546" i="5"/>
  <c r="W1546" i="5"/>
  <c r="V1546" i="5"/>
  <c r="U1546" i="5"/>
  <c r="S1546" i="5"/>
  <c r="R1546" i="5"/>
  <c r="Q1546" i="5"/>
  <c r="P1546" i="5"/>
  <c r="O1546" i="5"/>
  <c r="N1546" i="5"/>
  <c r="M1546" i="5"/>
  <c r="L1546" i="5"/>
  <c r="K1546" i="5"/>
  <c r="J1546" i="5"/>
  <c r="I1546" i="5"/>
  <c r="H1546" i="5"/>
  <c r="G1546" i="5"/>
  <c r="F1546" i="5"/>
  <c r="E1546" i="5"/>
  <c r="D1546" i="5"/>
  <c r="C1546" i="5"/>
  <c r="B1546" i="5"/>
  <c r="A1546" i="5"/>
  <c r="AD1545" i="5"/>
  <c r="AC1545" i="5"/>
  <c r="AB1545" i="5"/>
  <c r="AA1545" i="5"/>
  <c r="Z1545" i="5"/>
  <c r="Y1545" i="5"/>
  <c r="X1545" i="5"/>
  <c r="W1545" i="5"/>
  <c r="V1545" i="5"/>
  <c r="U1545" i="5"/>
  <c r="S1545" i="5"/>
  <c r="R1545" i="5"/>
  <c r="Q1545" i="5"/>
  <c r="P1545" i="5"/>
  <c r="O1545" i="5"/>
  <c r="N1545" i="5"/>
  <c r="M1545" i="5"/>
  <c r="L1545" i="5"/>
  <c r="K1545" i="5"/>
  <c r="J1545" i="5"/>
  <c r="I1545" i="5"/>
  <c r="H1545" i="5"/>
  <c r="G1545" i="5"/>
  <c r="F1545" i="5"/>
  <c r="E1545" i="5"/>
  <c r="D1545" i="5"/>
  <c r="C1545" i="5"/>
  <c r="B1545" i="5"/>
  <c r="A1545" i="5"/>
  <c r="AE1544" i="5"/>
  <c r="AD1544" i="5"/>
  <c r="AC1544" i="5"/>
  <c r="AB1544" i="5"/>
  <c r="AA1544" i="5"/>
  <c r="Z1544" i="5"/>
  <c r="Y1544" i="5"/>
  <c r="X1544" i="5"/>
  <c r="W1544" i="5"/>
  <c r="V1544" i="5"/>
  <c r="U1544" i="5"/>
  <c r="T1544" i="5"/>
  <c r="AF1544" i="5" s="1"/>
  <c r="S1544" i="5"/>
  <c r="R1544" i="5"/>
  <c r="Q1544" i="5"/>
  <c r="P1544" i="5"/>
  <c r="O1544" i="5"/>
  <c r="N1544" i="5"/>
  <c r="M1544" i="5"/>
  <c r="L1544" i="5"/>
  <c r="K1544" i="5"/>
  <c r="J1544" i="5"/>
  <c r="I1544" i="5"/>
  <c r="H1544" i="5"/>
  <c r="G1544" i="5"/>
  <c r="F1544" i="5"/>
  <c r="E1544" i="5"/>
  <c r="D1544" i="5"/>
  <c r="C1544" i="5"/>
  <c r="B1544" i="5"/>
  <c r="A1544" i="5"/>
  <c r="AD1543" i="5"/>
  <c r="AC1543" i="5"/>
  <c r="AB1543" i="5"/>
  <c r="AA1543" i="5"/>
  <c r="Z1543" i="5"/>
  <c r="Y1543" i="5"/>
  <c r="X1543" i="5"/>
  <c r="W1543" i="5"/>
  <c r="V1543" i="5"/>
  <c r="U1543" i="5"/>
  <c r="S1543" i="5"/>
  <c r="R1543" i="5"/>
  <c r="Q1543" i="5"/>
  <c r="P1543" i="5"/>
  <c r="O1543" i="5"/>
  <c r="N1543" i="5"/>
  <c r="M1543" i="5"/>
  <c r="L1543" i="5"/>
  <c r="K1543" i="5"/>
  <c r="J1543" i="5"/>
  <c r="I1543" i="5"/>
  <c r="H1543" i="5"/>
  <c r="G1543" i="5"/>
  <c r="F1543" i="5"/>
  <c r="E1543" i="5"/>
  <c r="D1543" i="5"/>
  <c r="T1543" i="5" s="1"/>
  <c r="AF1543" i="5" s="1"/>
  <c r="C1543" i="5"/>
  <c r="B1543" i="5"/>
  <c r="A1543" i="5"/>
  <c r="AD1542" i="5"/>
  <c r="AC1542" i="5"/>
  <c r="AB1542" i="5"/>
  <c r="AA1542" i="5"/>
  <c r="Z1542" i="5"/>
  <c r="Y1542" i="5"/>
  <c r="X1542" i="5"/>
  <c r="W1542" i="5"/>
  <c r="V1542" i="5"/>
  <c r="U1542" i="5"/>
  <c r="S1542" i="5"/>
  <c r="R1542" i="5"/>
  <c r="Q1542" i="5"/>
  <c r="P1542" i="5"/>
  <c r="O1542" i="5"/>
  <c r="N1542" i="5"/>
  <c r="M1542" i="5"/>
  <c r="L1542" i="5"/>
  <c r="K1542" i="5"/>
  <c r="J1542" i="5"/>
  <c r="I1542" i="5"/>
  <c r="H1542" i="5"/>
  <c r="G1542" i="5"/>
  <c r="F1542" i="5"/>
  <c r="E1542" i="5"/>
  <c r="D1542" i="5"/>
  <c r="C1542" i="5"/>
  <c r="B1542" i="5"/>
  <c r="A1542" i="5"/>
  <c r="AE1541" i="5"/>
  <c r="AD1541" i="5"/>
  <c r="AC1541" i="5"/>
  <c r="AB1541" i="5"/>
  <c r="AA1541" i="5"/>
  <c r="Z1541" i="5"/>
  <c r="Y1541" i="5"/>
  <c r="X1541" i="5"/>
  <c r="W1541" i="5"/>
  <c r="V1541" i="5"/>
  <c r="U1541" i="5"/>
  <c r="T1541" i="5"/>
  <c r="AF1541" i="5" s="1"/>
  <c r="S1541" i="5"/>
  <c r="R1541" i="5"/>
  <c r="Q1541" i="5"/>
  <c r="P1541" i="5"/>
  <c r="O1541" i="5"/>
  <c r="N1541" i="5"/>
  <c r="M1541" i="5"/>
  <c r="L1541" i="5"/>
  <c r="K1541" i="5"/>
  <c r="J1541" i="5"/>
  <c r="I1541" i="5"/>
  <c r="H1541" i="5"/>
  <c r="G1541" i="5"/>
  <c r="F1541" i="5"/>
  <c r="E1541" i="5"/>
  <c r="D1541" i="5"/>
  <c r="C1541" i="5"/>
  <c r="B1541" i="5"/>
  <c r="A1541" i="5"/>
  <c r="AE1540" i="5"/>
  <c r="AD1540" i="5"/>
  <c r="AC1540" i="5"/>
  <c r="AB1540" i="5"/>
  <c r="AA1540" i="5"/>
  <c r="Z1540" i="5"/>
  <c r="Y1540" i="5"/>
  <c r="X1540" i="5"/>
  <c r="W1540" i="5"/>
  <c r="V1540" i="5"/>
  <c r="U1540" i="5"/>
  <c r="T1540" i="5"/>
  <c r="AF1540" i="5" s="1"/>
  <c r="S1540" i="5"/>
  <c r="R1540" i="5"/>
  <c r="Q1540" i="5"/>
  <c r="P1540" i="5"/>
  <c r="O1540" i="5"/>
  <c r="N1540" i="5"/>
  <c r="M1540" i="5"/>
  <c r="L1540" i="5"/>
  <c r="K1540" i="5"/>
  <c r="J1540" i="5"/>
  <c r="I1540" i="5"/>
  <c r="H1540" i="5"/>
  <c r="G1540" i="5"/>
  <c r="F1540" i="5"/>
  <c r="E1540" i="5"/>
  <c r="D1540" i="5"/>
  <c r="C1540" i="5"/>
  <c r="B1540" i="5"/>
  <c r="A1540" i="5"/>
  <c r="AD1539" i="5"/>
  <c r="AC1539" i="5"/>
  <c r="AB1539" i="5"/>
  <c r="AA1539" i="5"/>
  <c r="Z1539" i="5"/>
  <c r="Y1539" i="5"/>
  <c r="X1539" i="5"/>
  <c r="W1539" i="5"/>
  <c r="V1539" i="5"/>
  <c r="U1539" i="5"/>
  <c r="S1539" i="5"/>
  <c r="R1539" i="5"/>
  <c r="Q1539" i="5"/>
  <c r="P1539" i="5"/>
  <c r="O1539" i="5"/>
  <c r="N1539" i="5"/>
  <c r="M1539" i="5"/>
  <c r="L1539" i="5"/>
  <c r="K1539" i="5"/>
  <c r="J1539" i="5"/>
  <c r="I1539" i="5"/>
  <c r="H1539" i="5"/>
  <c r="G1539" i="5"/>
  <c r="F1539" i="5"/>
  <c r="E1539" i="5"/>
  <c r="D1539" i="5"/>
  <c r="C1539" i="5"/>
  <c r="B1539" i="5"/>
  <c r="A1539" i="5"/>
  <c r="AE1538" i="5"/>
  <c r="AD1538" i="5"/>
  <c r="AC1538" i="5"/>
  <c r="AB1538" i="5"/>
  <c r="AA1538" i="5"/>
  <c r="Z1538" i="5"/>
  <c r="Y1538" i="5"/>
  <c r="X1538" i="5"/>
  <c r="W1538" i="5"/>
  <c r="V1538" i="5"/>
  <c r="U1538" i="5"/>
  <c r="T1538" i="5"/>
  <c r="AF1538" i="5" s="1"/>
  <c r="S1538" i="5"/>
  <c r="R1538" i="5"/>
  <c r="Q1538" i="5"/>
  <c r="P1538" i="5"/>
  <c r="O1538" i="5"/>
  <c r="N1538" i="5"/>
  <c r="M1538" i="5"/>
  <c r="L1538" i="5"/>
  <c r="K1538" i="5"/>
  <c r="J1538" i="5"/>
  <c r="I1538" i="5"/>
  <c r="H1538" i="5"/>
  <c r="G1538" i="5"/>
  <c r="F1538" i="5"/>
  <c r="E1538" i="5"/>
  <c r="D1538" i="5"/>
  <c r="C1538" i="5"/>
  <c r="B1538" i="5"/>
  <c r="A1538" i="5"/>
  <c r="AD1537" i="5"/>
  <c r="AC1537" i="5"/>
  <c r="AB1537" i="5"/>
  <c r="AA1537" i="5"/>
  <c r="Z1537" i="5"/>
  <c r="Y1537" i="5"/>
  <c r="X1537" i="5"/>
  <c r="W1537" i="5"/>
  <c r="V1537" i="5"/>
  <c r="U1537" i="5"/>
  <c r="S1537" i="5"/>
  <c r="R1537" i="5"/>
  <c r="Q1537" i="5"/>
  <c r="P1537" i="5"/>
  <c r="O1537" i="5"/>
  <c r="N1537" i="5"/>
  <c r="M1537" i="5"/>
  <c r="L1537" i="5"/>
  <c r="K1537" i="5"/>
  <c r="J1537" i="5"/>
  <c r="I1537" i="5"/>
  <c r="H1537" i="5"/>
  <c r="G1537" i="5"/>
  <c r="F1537" i="5"/>
  <c r="E1537" i="5"/>
  <c r="D1537" i="5"/>
  <c r="T1537" i="5" s="1"/>
  <c r="AF1537" i="5" s="1"/>
  <c r="C1537" i="5"/>
  <c r="B1537" i="5"/>
  <c r="A1537" i="5"/>
  <c r="AD1536" i="5"/>
  <c r="AC1536" i="5"/>
  <c r="AB1536" i="5"/>
  <c r="AA1536" i="5"/>
  <c r="Z1536" i="5"/>
  <c r="Y1536" i="5"/>
  <c r="X1536" i="5"/>
  <c r="W1536" i="5"/>
  <c r="V1536" i="5"/>
  <c r="U1536" i="5"/>
  <c r="S1536" i="5"/>
  <c r="R1536" i="5"/>
  <c r="Q1536" i="5"/>
  <c r="P1536" i="5"/>
  <c r="O1536" i="5"/>
  <c r="N1536" i="5"/>
  <c r="M1536" i="5"/>
  <c r="L1536" i="5"/>
  <c r="K1536" i="5"/>
  <c r="J1536" i="5"/>
  <c r="I1536" i="5"/>
  <c r="H1536" i="5"/>
  <c r="G1536" i="5"/>
  <c r="F1536" i="5"/>
  <c r="E1536" i="5"/>
  <c r="D1536" i="5"/>
  <c r="C1536" i="5"/>
  <c r="B1536" i="5"/>
  <c r="A1536" i="5"/>
  <c r="AE1535" i="5"/>
  <c r="AD1535" i="5"/>
  <c r="AC1535" i="5"/>
  <c r="AB1535" i="5"/>
  <c r="AA1535" i="5"/>
  <c r="Z1535" i="5"/>
  <c r="Y1535" i="5"/>
  <c r="X1535" i="5"/>
  <c r="W1535" i="5"/>
  <c r="V1535" i="5"/>
  <c r="U1535" i="5"/>
  <c r="T1535" i="5"/>
  <c r="S1535" i="5"/>
  <c r="R1535" i="5"/>
  <c r="Q1535" i="5"/>
  <c r="P1535" i="5"/>
  <c r="O1535" i="5"/>
  <c r="N1535" i="5"/>
  <c r="M1535" i="5"/>
  <c r="L1535" i="5"/>
  <c r="K1535" i="5"/>
  <c r="J1535" i="5"/>
  <c r="I1535" i="5"/>
  <c r="H1535" i="5"/>
  <c r="G1535" i="5"/>
  <c r="F1535" i="5"/>
  <c r="E1535" i="5"/>
  <c r="D1535" i="5"/>
  <c r="C1535" i="5"/>
  <c r="B1535" i="5"/>
  <c r="A1535" i="5"/>
  <c r="AD1534" i="5"/>
  <c r="AC1534" i="5"/>
  <c r="AB1534" i="5"/>
  <c r="AA1534" i="5"/>
  <c r="Z1534" i="5"/>
  <c r="Y1534" i="5"/>
  <c r="X1534" i="5"/>
  <c r="W1534" i="5"/>
  <c r="V1534" i="5"/>
  <c r="U1534" i="5"/>
  <c r="S1534" i="5"/>
  <c r="R1534" i="5"/>
  <c r="Q1534" i="5"/>
  <c r="P1534" i="5"/>
  <c r="O1534" i="5"/>
  <c r="N1534" i="5"/>
  <c r="M1534" i="5"/>
  <c r="L1534" i="5"/>
  <c r="K1534" i="5"/>
  <c r="J1534" i="5"/>
  <c r="I1534" i="5"/>
  <c r="H1534" i="5"/>
  <c r="G1534" i="5"/>
  <c r="F1534" i="5"/>
  <c r="E1534" i="5"/>
  <c r="D1534" i="5"/>
  <c r="C1534" i="5"/>
  <c r="B1534" i="5"/>
  <c r="A1534" i="5"/>
  <c r="AD1533" i="5"/>
  <c r="AC1533" i="5"/>
  <c r="AB1533" i="5"/>
  <c r="AA1533" i="5"/>
  <c r="Z1533" i="5"/>
  <c r="Y1533" i="5"/>
  <c r="X1533" i="5"/>
  <c r="W1533" i="5"/>
  <c r="V1533" i="5"/>
  <c r="U1533" i="5"/>
  <c r="S1533" i="5"/>
  <c r="R1533" i="5"/>
  <c r="Q1533" i="5"/>
  <c r="P1533" i="5"/>
  <c r="O1533" i="5"/>
  <c r="N1533" i="5"/>
  <c r="M1533" i="5"/>
  <c r="L1533" i="5"/>
  <c r="K1533" i="5"/>
  <c r="J1533" i="5"/>
  <c r="I1533" i="5"/>
  <c r="H1533" i="5"/>
  <c r="G1533" i="5"/>
  <c r="F1533" i="5"/>
  <c r="E1533" i="5"/>
  <c r="D1533" i="5"/>
  <c r="C1533" i="5"/>
  <c r="B1533" i="5"/>
  <c r="A1533" i="5"/>
  <c r="AE1532" i="5"/>
  <c r="AD1532" i="5"/>
  <c r="AC1532" i="5"/>
  <c r="AB1532" i="5"/>
  <c r="AA1532" i="5"/>
  <c r="Z1532" i="5"/>
  <c r="Y1532" i="5"/>
  <c r="X1532" i="5"/>
  <c r="W1532" i="5"/>
  <c r="V1532" i="5"/>
  <c r="U1532" i="5"/>
  <c r="T1532" i="5"/>
  <c r="AF1532" i="5" s="1"/>
  <c r="S1532" i="5"/>
  <c r="R1532" i="5"/>
  <c r="Q1532" i="5"/>
  <c r="P1532" i="5"/>
  <c r="O1532" i="5"/>
  <c r="N1532" i="5"/>
  <c r="M1532" i="5"/>
  <c r="L1532" i="5"/>
  <c r="K1532" i="5"/>
  <c r="J1532" i="5"/>
  <c r="I1532" i="5"/>
  <c r="H1532" i="5"/>
  <c r="G1532" i="5"/>
  <c r="F1532" i="5"/>
  <c r="E1532" i="5"/>
  <c r="D1532" i="5"/>
  <c r="C1532" i="5"/>
  <c r="B1532" i="5"/>
  <c r="A1532" i="5"/>
  <c r="AD1531" i="5"/>
  <c r="AC1531" i="5"/>
  <c r="AB1531" i="5"/>
  <c r="AA1531" i="5"/>
  <c r="Z1531" i="5"/>
  <c r="Y1531" i="5"/>
  <c r="X1531" i="5"/>
  <c r="W1531" i="5"/>
  <c r="V1531" i="5"/>
  <c r="U1531" i="5"/>
  <c r="S1531" i="5"/>
  <c r="R1531" i="5"/>
  <c r="Q1531" i="5"/>
  <c r="P1531" i="5"/>
  <c r="O1531" i="5"/>
  <c r="N1531" i="5"/>
  <c r="M1531" i="5"/>
  <c r="L1531" i="5"/>
  <c r="K1531" i="5"/>
  <c r="J1531" i="5"/>
  <c r="I1531" i="5"/>
  <c r="H1531" i="5"/>
  <c r="G1531" i="5"/>
  <c r="F1531" i="5"/>
  <c r="E1531" i="5"/>
  <c r="D1531" i="5"/>
  <c r="T1531" i="5" s="1"/>
  <c r="AF1531" i="5" s="1"/>
  <c r="C1531" i="5"/>
  <c r="B1531" i="5"/>
  <c r="A1531" i="5"/>
  <c r="AD1530" i="5"/>
  <c r="AC1530" i="5"/>
  <c r="AB1530" i="5"/>
  <c r="AA1530" i="5"/>
  <c r="Z1530" i="5"/>
  <c r="Y1530" i="5"/>
  <c r="X1530" i="5"/>
  <c r="W1530" i="5"/>
  <c r="V1530" i="5"/>
  <c r="U1530" i="5"/>
  <c r="S1530" i="5"/>
  <c r="R1530" i="5"/>
  <c r="Q1530" i="5"/>
  <c r="P1530" i="5"/>
  <c r="O1530" i="5"/>
  <c r="N1530" i="5"/>
  <c r="M1530" i="5"/>
  <c r="L1530" i="5"/>
  <c r="K1530" i="5"/>
  <c r="J1530" i="5"/>
  <c r="I1530" i="5"/>
  <c r="H1530" i="5"/>
  <c r="G1530" i="5"/>
  <c r="F1530" i="5"/>
  <c r="E1530" i="5"/>
  <c r="D1530" i="5"/>
  <c r="C1530" i="5"/>
  <c r="B1530" i="5"/>
  <c r="A1530" i="5"/>
  <c r="AE1529" i="5"/>
  <c r="AD1529" i="5"/>
  <c r="AC1529" i="5"/>
  <c r="AB1529" i="5"/>
  <c r="AA1529" i="5"/>
  <c r="Z1529" i="5"/>
  <c r="Y1529" i="5"/>
  <c r="X1529" i="5"/>
  <c r="W1529" i="5"/>
  <c r="V1529" i="5"/>
  <c r="U1529" i="5"/>
  <c r="T1529" i="5"/>
  <c r="AF1529" i="5" s="1"/>
  <c r="S1529" i="5"/>
  <c r="R1529" i="5"/>
  <c r="Q1529" i="5"/>
  <c r="P1529" i="5"/>
  <c r="O1529" i="5"/>
  <c r="N1529" i="5"/>
  <c r="M1529" i="5"/>
  <c r="L1529" i="5"/>
  <c r="K1529" i="5"/>
  <c r="J1529" i="5"/>
  <c r="I1529" i="5"/>
  <c r="H1529" i="5"/>
  <c r="G1529" i="5"/>
  <c r="F1529" i="5"/>
  <c r="E1529" i="5"/>
  <c r="D1529" i="5"/>
  <c r="C1529" i="5"/>
  <c r="B1529" i="5"/>
  <c r="A1529" i="5"/>
  <c r="AE1528" i="5"/>
  <c r="AD1528" i="5"/>
  <c r="AC1528" i="5"/>
  <c r="AB1528" i="5"/>
  <c r="AA1528" i="5"/>
  <c r="Z1528" i="5"/>
  <c r="Y1528" i="5"/>
  <c r="X1528" i="5"/>
  <c r="W1528" i="5"/>
  <c r="V1528" i="5"/>
  <c r="U1528" i="5"/>
  <c r="T1528" i="5"/>
  <c r="AF1528" i="5" s="1"/>
  <c r="S1528" i="5"/>
  <c r="R1528" i="5"/>
  <c r="Q1528" i="5"/>
  <c r="P1528" i="5"/>
  <c r="O1528" i="5"/>
  <c r="N1528" i="5"/>
  <c r="M1528" i="5"/>
  <c r="L1528" i="5"/>
  <c r="K1528" i="5"/>
  <c r="J1528" i="5"/>
  <c r="I1528" i="5"/>
  <c r="H1528" i="5"/>
  <c r="G1528" i="5"/>
  <c r="F1528" i="5"/>
  <c r="E1528" i="5"/>
  <c r="D1528" i="5"/>
  <c r="C1528" i="5"/>
  <c r="B1528" i="5"/>
  <c r="A1528" i="5"/>
  <c r="AD1527" i="5"/>
  <c r="AC1527" i="5"/>
  <c r="AB1527" i="5"/>
  <c r="AA1527" i="5"/>
  <c r="Z1527" i="5"/>
  <c r="Y1527" i="5"/>
  <c r="X1527" i="5"/>
  <c r="W1527" i="5"/>
  <c r="V1527" i="5"/>
  <c r="U1527" i="5"/>
  <c r="S1527" i="5"/>
  <c r="R1527" i="5"/>
  <c r="Q1527" i="5"/>
  <c r="P1527" i="5"/>
  <c r="O1527" i="5"/>
  <c r="N1527" i="5"/>
  <c r="M1527" i="5"/>
  <c r="L1527" i="5"/>
  <c r="K1527" i="5"/>
  <c r="J1527" i="5"/>
  <c r="I1527" i="5"/>
  <c r="H1527" i="5"/>
  <c r="G1527" i="5"/>
  <c r="F1527" i="5"/>
  <c r="E1527" i="5"/>
  <c r="D1527" i="5"/>
  <c r="C1527" i="5"/>
  <c r="B1527" i="5"/>
  <c r="A1527" i="5"/>
  <c r="AE1526" i="5"/>
  <c r="AD1526" i="5"/>
  <c r="AC1526" i="5"/>
  <c r="AB1526" i="5"/>
  <c r="AA1526" i="5"/>
  <c r="Z1526" i="5"/>
  <c r="Y1526" i="5"/>
  <c r="X1526" i="5"/>
  <c r="W1526" i="5"/>
  <c r="V1526" i="5"/>
  <c r="U1526" i="5"/>
  <c r="T1526" i="5"/>
  <c r="AF1526" i="5" s="1"/>
  <c r="S1526" i="5"/>
  <c r="R1526" i="5"/>
  <c r="Q1526" i="5"/>
  <c r="P1526" i="5"/>
  <c r="O1526" i="5"/>
  <c r="N1526" i="5"/>
  <c r="M1526" i="5"/>
  <c r="L1526" i="5"/>
  <c r="K1526" i="5"/>
  <c r="J1526" i="5"/>
  <c r="I1526" i="5"/>
  <c r="H1526" i="5"/>
  <c r="G1526" i="5"/>
  <c r="F1526" i="5"/>
  <c r="E1526" i="5"/>
  <c r="D1526" i="5"/>
  <c r="C1526" i="5"/>
  <c r="B1526" i="5"/>
  <c r="A1526" i="5"/>
  <c r="AE1525" i="5"/>
  <c r="AD1525" i="5"/>
  <c r="AC1525" i="5"/>
  <c r="AB1525" i="5"/>
  <c r="AA1525" i="5"/>
  <c r="Z1525" i="5"/>
  <c r="Y1525" i="5"/>
  <c r="X1525" i="5"/>
  <c r="W1525" i="5"/>
  <c r="V1525" i="5"/>
  <c r="U1525" i="5"/>
  <c r="S1525" i="5"/>
  <c r="R1525" i="5"/>
  <c r="Q1525" i="5"/>
  <c r="P1525" i="5"/>
  <c r="O1525" i="5"/>
  <c r="N1525" i="5"/>
  <c r="M1525" i="5"/>
  <c r="L1525" i="5"/>
  <c r="K1525" i="5"/>
  <c r="J1525" i="5"/>
  <c r="I1525" i="5"/>
  <c r="H1525" i="5"/>
  <c r="G1525" i="5"/>
  <c r="F1525" i="5"/>
  <c r="E1525" i="5"/>
  <c r="D1525" i="5"/>
  <c r="T1525" i="5" s="1"/>
  <c r="C1525" i="5"/>
  <c r="B1525" i="5"/>
  <c r="A1525" i="5"/>
  <c r="AD1524" i="5"/>
  <c r="AC1524" i="5"/>
  <c r="AB1524" i="5"/>
  <c r="AA1524" i="5"/>
  <c r="Z1524" i="5"/>
  <c r="Y1524" i="5"/>
  <c r="X1524" i="5"/>
  <c r="W1524" i="5"/>
  <c r="V1524" i="5"/>
  <c r="U1524" i="5"/>
  <c r="S1524" i="5"/>
  <c r="R1524" i="5"/>
  <c r="Q1524" i="5"/>
  <c r="P1524" i="5"/>
  <c r="O1524" i="5"/>
  <c r="N1524" i="5"/>
  <c r="M1524" i="5"/>
  <c r="L1524" i="5"/>
  <c r="K1524" i="5"/>
  <c r="J1524" i="5"/>
  <c r="I1524" i="5"/>
  <c r="H1524" i="5"/>
  <c r="G1524" i="5"/>
  <c r="F1524" i="5"/>
  <c r="E1524" i="5"/>
  <c r="D1524" i="5"/>
  <c r="C1524" i="5"/>
  <c r="B1524" i="5"/>
  <c r="A1524" i="5"/>
  <c r="AE1523" i="5"/>
  <c r="AD1523" i="5"/>
  <c r="AC1523" i="5"/>
  <c r="AB1523" i="5"/>
  <c r="AA1523" i="5"/>
  <c r="Z1523" i="5"/>
  <c r="Y1523" i="5"/>
  <c r="X1523" i="5"/>
  <c r="W1523" i="5"/>
  <c r="V1523" i="5"/>
  <c r="U1523" i="5"/>
  <c r="T1523" i="5"/>
  <c r="AF1523" i="5" s="1"/>
  <c r="S1523" i="5"/>
  <c r="R1523" i="5"/>
  <c r="Q1523" i="5"/>
  <c r="P1523" i="5"/>
  <c r="O1523" i="5"/>
  <c r="N1523" i="5"/>
  <c r="M1523" i="5"/>
  <c r="L1523" i="5"/>
  <c r="K1523" i="5"/>
  <c r="J1523" i="5"/>
  <c r="I1523" i="5"/>
  <c r="H1523" i="5"/>
  <c r="G1523" i="5"/>
  <c r="F1523" i="5"/>
  <c r="E1523" i="5"/>
  <c r="D1523" i="5"/>
  <c r="C1523" i="5"/>
  <c r="B1523" i="5"/>
  <c r="A1523" i="5"/>
  <c r="AD1522" i="5"/>
  <c r="AC1522" i="5"/>
  <c r="AB1522" i="5"/>
  <c r="AA1522" i="5"/>
  <c r="Z1522" i="5"/>
  <c r="Y1522" i="5"/>
  <c r="X1522" i="5"/>
  <c r="W1522" i="5"/>
  <c r="V1522" i="5"/>
  <c r="U1522" i="5"/>
  <c r="S1522" i="5"/>
  <c r="R1522" i="5"/>
  <c r="Q1522" i="5"/>
  <c r="P1522" i="5"/>
  <c r="O1522" i="5"/>
  <c r="N1522" i="5"/>
  <c r="M1522" i="5"/>
  <c r="L1522" i="5"/>
  <c r="K1522" i="5"/>
  <c r="J1522" i="5"/>
  <c r="I1522" i="5"/>
  <c r="H1522" i="5"/>
  <c r="G1522" i="5"/>
  <c r="F1522" i="5"/>
  <c r="E1522" i="5"/>
  <c r="D1522" i="5"/>
  <c r="C1522" i="5"/>
  <c r="B1522" i="5"/>
  <c r="A1522" i="5"/>
  <c r="AD1521" i="5"/>
  <c r="AC1521" i="5"/>
  <c r="AB1521" i="5"/>
  <c r="AA1521" i="5"/>
  <c r="Z1521" i="5"/>
  <c r="Y1521" i="5"/>
  <c r="X1521" i="5"/>
  <c r="W1521" i="5"/>
  <c r="V1521" i="5"/>
  <c r="U1521" i="5"/>
  <c r="S1521" i="5"/>
  <c r="R1521" i="5"/>
  <c r="Q1521" i="5"/>
  <c r="P1521" i="5"/>
  <c r="O1521" i="5"/>
  <c r="N1521" i="5"/>
  <c r="M1521" i="5"/>
  <c r="L1521" i="5"/>
  <c r="K1521" i="5"/>
  <c r="J1521" i="5"/>
  <c r="I1521" i="5"/>
  <c r="H1521" i="5"/>
  <c r="G1521" i="5"/>
  <c r="F1521" i="5"/>
  <c r="E1521" i="5"/>
  <c r="D1521" i="5"/>
  <c r="C1521" i="5"/>
  <c r="B1521" i="5"/>
  <c r="A1521" i="5"/>
  <c r="AE1520" i="5"/>
  <c r="AD1520" i="5"/>
  <c r="AC1520" i="5"/>
  <c r="AB1520" i="5"/>
  <c r="AA1520" i="5"/>
  <c r="Z1520" i="5"/>
  <c r="Y1520" i="5"/>
  <c r="X1520" i="5"/>
  <c r="W1520" i="5"/>
  <c r="V1520" i="5"/>
  <c r="U1520" i="5"/>
  <c r="T1520" i="5"/>
  <c r="AF1520" i="5" s="1"/>
  <c r="S1520" i="5"/>
  <c r="R1520" i="5"/>
  <c r="Q1520" i="5"/>
  <c r="P1520" i="5"/>
  <c r="O1520" i="5"/>
  <c r="N1520" i="5"/>
  <c r="M1520" i="5"/>
  <c r="L1520" i="5"/>
  <c r="K1520" i="5"/>
  <c r="J1520" i="5"/>
  <c r="I1520" i="5"/>
  <c r="H1520" i="5"/>
  <c r="G1520" i="5"/>
  <c r="F1520" i="5"/>
  <c r="E1520" i="5"/>
  <c r="D1520" i="5"/>
  <c r="C1520" i="5"/>
  <c r="B1520" i="5"/>
  <c r="A1520" i="5"/>
  <c r="AD1519" i="5"/>
  <c r="AC1519" i="5"/>
  <c r="AB1519" i="5"/>
  <c r="AA1519" i="5"/>
  <c r="Z1519" i="5"/>
  <c r="Y1519" i="5"/>
  <c r="X1519" i="5"/>
  <c r="W1519" i="5"/>
  <c r="V1519" i="5"/>
  <c r="U1519" i="5"/>
  <c r="S1519" i="5"/>
  <c r="R1519" i="5"/>
  <c r="Q1519" i="5"/>
  <c r="P1519" i="5"/>
  <c r="O1519" i="5"/>
  <c r="N1519" i="5"/>
  <c r="M1519" i="5"/>
  <c r="L1519" i="5"/>
  <c r="K1519" i="5"/>
  <c r="J1519" i="5"/>
  <c r="I1519" i="5"/>
  <c r="H1519" i="5"/>
  <c r="G1519" i="5"/>
  <c r="F1519" i="5"/>
  <c r="E1519" i="5"/>
  <c r="D1519" i="5"/>
  <c r="T1519" i="5" s="1"/>
  <c r="AF1519" i="5" s="1"/>
  <c r="C1519" i="5"/>
  <c r="B1519" i="5"/>
  <c r="A1519" i="5"/>
  <c r="AD1518" i="5"/>
  <c r="AC1518" i="5"/>
  <c r="AB1518" i="5"/>
  <c r="AA1518" i="5"/>
  <c r="Z1518" i="5"/>
  <c r="Y1518" i="5"/>
  <c r="X1518" i="5"/>
  <c r="W1518" i="5"/>
  <c r="V1518" i="5"/>
  <c r="U1518" i="5"/>
  <c r="S1518" i="5"/>
  <c r="R1518" i="5"/>
  <c r="Q1518" i="5"/>
  <c r="P1518" i="5"/>
  <c r="O1518" i="5"/>
  <c r="N1518" i="5"/>
  <c r="M1518" i="5"/>
  <c r="L1518" i="5"/>
  <c r="K1518" i="5"/>
  <c r="J1518" i="5"/>
  <c r="I1518" i="5"/>
  <c r="H1518" i="5"/>
  <c r="G1518" i="5"/>
  <c r="F1518" i="5"/>
  <c r="E1518" i="5"/>
  <c r="D1518" i="5"/>
  <c r="C1518" i="5"/>
  <c r="B1518" i="5"/>
  <c r="A1518" i="5"/>
  <c r="AE1517" i="5"/>
  <c r="AD1517" i="5"/>
  <c r="AC1517" i="5"/>
  <c r="AB1517" i="5"/>
  <c r="AA1517" i="5"/>
  <c r="Z1517" i="5"/>
  <c r="Y1517" i="5"/>
  <c r="X1517" i="5"/>
  <c r="W1517" i="5"/>
  <c r="V1517" i="5"/>
  <c r="U1517" i="5"/>
  <c r="T1517" i="5"/>
  <c r="AF1517" i="5" s="1"/>
  <c r="S1517" i="5"/>
  <c r="R1517" i="5"/>
  <c r="Q1517" i="5"/>
  <c r="P1517" i="5"/>
  <c r="O1517" i="5"/>
  <c r="N1517" i="5"/>
  <c r="M1517" i="5"/>
  <c r="L1517" i="5"/>
  <c r="K1517" i="5"/>
  <c r="J1517" i="5"/>
  <c r="I1517" i="5"/>
  <c r="H1517" i="5"/>
  <c r="G1517" i="5"/>
  <c r="F1517" i="5"/>
  <c r="E1517" i="5"/>
  <c r="D1517" i="5"/>
  <c r="C1517" i="5"/>
  <c r="B1517" i="5"/>
  <c r="A1517" i="5"/>
  <c r="AE1516" i="5"/>
  <c r="AD1516" i="5"/>
  <c r="AC1516" i="5"/>
  <c r="AB1516" i="5"/>
  <c r="AA1516" i="5"/>
  <c r="Z1516" i="5"/>
  <c r="Y1516" i="5"/>
  <c r="X1516" i="5"/>
  <c r="W1516" i="5"/>
  <c r="V1516" i="5"/>
  <c r="U1516" i="5"/>
  <c r="T1516" i="5"/>
  <c r="AF1516" i="5" s="1"/>
  <c r="S1516" i="5"/>
  <c r="R1516" i="5"/>
  <c r="Q1516" i="5"/>
  <c r="P1516" i="5"/>
  <c r="O1516" i="5"/>
  <c r="N1516" i="5"/>
  <c r="M1516" i="5"/>
  <c r="L1516" i="5"/>
  <c r="K1516" i="5"/>
  <c r="J1516" i="5"/>
  <c r="I1516" i="5"/>
  <c r="H1516" i="5"/>
  <c r="G1516" i="5"/>
  <c r="F1516" i="5"/>
  <c r="E1516" i="5"/>
  <c r="D1516" i="5"/>
  <c r="C1516" i="5"/>
  <c r="B1516" i="5"/>
  <c r="A1516" i="5"/>
  <c r="AD1515" i="5"/>
  <c r="AC1515" i="5"/>
  <c r="AB1515" i="5"/>
  <c r="AA1515" i="5"/>
  <c r="Z1515" i="5"/>
  <c r="Y1515" i="5"/>
  <c r="X1515" i="5"/>
  <c r="W1515" i="5"/>
  <c r="V1515" i="5"/>
  <c r="U1515" i="5"/>
  <c r="S1515" i="5"/>
  <c r="R1515" i="5"/>
  <c r="Q1515" i="5"/>
  <c r="P1515" i="5"/>
  <c r="O1515" i="5"/>
  <c r="N1515" i="5"/>
  <c r="M1515" i="5"/>
  <c r="L1515" i="5"/>
  <c r="K1515" i="5"/>
  <c r="J1515" i="5"/>
  <c r="I1515" i="5"/>
  <c r="H1515" i="5"/>
  <c r="G1515" i="5"/>
  <c r="F1515" i="5"/>
  <c r="E1515" i="5"/>
  <c r="D1515" i="5"/>
  <c r="C1515" i="5"/>
  <c r="B1515" i="5"/>
  <c r="A1515" i="5"/>
  <c r="AE1514" i="5"/>
  <c r="AD1514" i="5"/>
  <c r="AC1514" i="5"/>
  <c r="AB1514" i="5"/>
  <c r="AA1514" i="5"/>
  <c r="Z1514" i="5"/>
  <c r="Y1514" i="5"/>
  <c r="X1514" i="5"/>
  <c r="W1514" i="5"/>
  <c r="V1514" i="5"/>
  <c r="U1514" i="5"/>
  <c r="T1514" i="5"/>
  <c r="AF1514" i="5" s="1"/>
  <c r="S1514" i="5"/>
  <c r="R1514" i="5"/>
  <c r="Q1514" i="5"/>
  <c r="P1514" i="5"/>
  <c r="O1514" i="5"/>
  <c r="N1514" i="5"/>
  <c r="M1514" i="5"/>
  <c r="L1514" i="5"/>
  <c r="K1514" i="5"/>
  <c r="J1514" i="5"/>
  <c r="I1514" i="5"/>
  <c r="H1514" i="5"/>
  <c r="G1514" i="5"/>
  <c r="F1514" i="5"/>
  <c r="E1514" i="5"/>
  <c r="D1514" i="5"/>
  <c r="C1514" i="5"/>
  <c r="B1514" i="5"/>
  <c r="A1514" i="5"/>
  <c r="AD1513" i="5"/>
  <c r="AC1513" i="5"/>
  <c r="AB1513" i="5"/>
  <c r="AA1513" i="5"/>
  <c r="Z1513" i="5"/>
  <c r="Y1513" i="5"/>
  <c r="X1513" i="5"/>
  <c r="W1513" i="5"/>
  <c r="V1513" i="5"/>
  <c r="U1513" i="5"/>
  <c r="S1513" i="5"/>
  <c r="R1513" i="5"/>
  <c r="Q1513" i="5"/>
  <c r="P1513" i="5"/>
  <c r="O1513" i="5"/>
  <c r="N1513" i="5"/>
  <c r="M1513" i="5"/>
  <c r="L1513" i="5"/>
  <c r="K1513" i="5"/>
  <c r="J1513" i="5"/>
  <c r="I1513" i="5"/>
  <c r="H1513" i="5"/>
  <c r="G1513" i="5"/>
  <c r="F1513" i="5"/>
  <c r="E1513" i="5"/>
  <c r="D1513" i="5"/>
  <c r="T1513" i="5" s="1"/>
  <c r="AF1513" i="5" s="1"/>
  <c r="C1513" i="5"/>
  <c r="B1513" i="5"/>
  <c r="A1513" i="5"/>
  <c r="AD1512" i="5"/>
  <c r="AC1512" i="5"/>
  <c r="AB1512" i="5"/>
  <c r="AA1512" i="5"/>
  <c r="Z1512" i="5"/>
  <c r="Y1512" i="5"/>
  <c r="X1512" i="5"/>
  <c r="W1512" i="5"/>
  <c r="V1512" i="5"/>
  <c r="U1512" i="5"/>
  <c r="S1512" i="5"/>
  <c r="R1512" i="5"/>
  <c r="Q1512" i="5"/>
  <c r="P1512" i="5"/>
  <c r="O1512" i="5"/>
  <c r="N1512" i="5"/>
  <c r="M1512" i="5"/>
  <c r="L1512" i="5"/>
  <c r="K1512" i="5"/>
  <c r="J1512" i="5"/>
  <c r="I1512" i="5"/>
  <c r="H1512" i="5"/>
  <c r="G1512" i="5"/>
  <c r="F1512" i="5"/>
  <c r="E1512" i="5"/>
  <c r="D1512" i="5"/>
  <c r="C1512" i="5"/>
  <c r="B1512" i="5"/>
  <c r="A1512" i="5"/>
  <c r="AE1511" i="5"/>
  <c r="AD1511" i="5"/>
  <c r="AC1511" i="5"/>
  <c r="AB1511" i="5"/>
  <c r="AA1511" i="5"/>
  <c r="Z1511" i="5"/>
  <c r="Y1511" i="5"/>
  <c r="X1511" i="5"/>
  <c r="W1511" i="5"/>
  <c r="V1511" i="5"/>
  <c r="U1511" i="5"/>
  <c r="T1511" i="5"/>
  <c r="AF1511" i="5" s="1"/>
  <c r="S1511" i="5"/>
  <c r="R1511" i="5"/>
  <c r="Q1511" i="5"/>
  <c r="P1511" i="5"/>
  <c r="O1511" i="5"/>
  <c r="N1511" i="5"/>
  <c r="M1511" i="5"/>
  <c r="L1511" i="5"/>
  <c r="K1511" i="5"/>
  <c r="J1511" i="5"/>
  <c r="I1511" i="5"/>
  <c r="H1511" i="5"/>
  <c r="G1511" i="5"/>
  <c r="F1511" i="5"/>
  <c r="E1511" i="5"/>
  <c r="D1511" i="5"/>
  <c r="C1511" i="5"/>
  <c r="B1511" i="5"/>
  <c r="A1511" i="5"/>
  <c r="AD1510" i="5"/>
  <c r="AC1510" i="5"/>
  <c r="AB1510" i="5"/>
  <c r="AA1510" i="5"/>
  <c r="Z1510" i="5"/>
  <c r="Y1510" i="5"/>
  <c r="X1510" i="5"/>
  <c r="W1510" i="5"/>
  <c r="V1510" i="5"/>
  <c r="U1510" i="5"/>
  <c r="S1510" i="5"/>
  <c r="R1510" i="5"/>
  <c r="Q1510" i="5"/>
  <c r="P1510" i="5"/>
  <c r="O1510" i="5"/>
  <c r="N1510" i="5"/>
  <c r="M1510" i="5"/>
  <c r="L1510" i="5"/>
  <c r="K1510" i="5"/>
  <c r="J1510" i="5"/>
  <c r="I1510" i="5"/>
  <c r="H1510" i="5"/>
  <c r="G1510" i="5"/>
  <c r="F1510" i="5"/>
  <c r="E1510" i="5"/>
  <c r="D1510" i="5"/>
  <c r="C1510" i="5"/>
  <c r="B1510" i="5"/>
  <c r="A1510" i="5"/>
  <c r="AD1509" i="5"/>
  <c r="AC1509" i="5"/>
  <c r="AB1509" i="5"/>
  <c r="AA1509" i="5"/>
  <c r="Z1509" i="5"/>
  <c r="Y1509" i="5"/>
  <c r="X1509" i="5"/>
  <c r="W1509" i="5"/>
  <c r="V1509" i="5"/>
  <c r="U1509" i="5"/>
  <c r="S1509" i="5"/>
  <c r="R1509" i="5"/>
  <c r="Q1509" i="5"/>
  <c r="P1509" i="5"/>
  <c r="O1509" i="5"/>
  <c r="N1509" i="5"/>
  <c r="M1509" i="5"/>
  <c r="L1509" i="5"/>
  <c r="K1509" i="5"/>
  <c r="J1509" i="5"/>
  <c r="I1509" i="5"/>
  <c r="H1509" i="5"/>
  <c r="G1509" i="5"/>
  <c r="F1509" i="5"/>
  <c r="E1509" i="5"/>
  <c r="D1509" i="5"/>
  <c r="C1509" i="5"/>
  <c r="B1509" i="5"/>
  <c r="A1509" i="5"/>
  <c r="AE1508" i="5"/>
  <c r="AD1508" i="5"/>
  <c r="AC1508" i="5"/>
  <c r="AB1508" i="5"/>
  <c r="AA1508" i="5"/>
  <c r="Z1508" i="5"/>
  <c r="Y1508" i="5"/>
  <c r="X1508" i="5"/>
  <c r="W1508" i="5"/>
  <c r="V1508" i="5"/>
  <c r="U1508" i="5"/>
  <c r="T1508" i="5"/>
  <c r="AF1508" i="5" s="1"/>
  <c r="S1508" i="5"/>
  <c r="R1508" i="5"/>
  <c r="Q1508" i="5"/>
  <c r="P1508" i="5"/>
  <c r="O1508" i="5"/>
  <c r="N1508" i="5"/>
  <c r="M1508" i="5"/>
  <c r="L1508" i="5"/>
  <c r="K1508" i="5"/>
  <c r="J1508" i="5"/>
  <c r="I1508" i="5"/>
  <c r="H1508" i="5"/>
  <c r="G1508" i="5"/>
  <c r="F1508" i="5"/>
  <c r="E1508" i="5"/>
  <c r="D1508" i="5"/>
  <c r="C1508" i="5"/>
  <c r="B1508" i="5"/>
  <c r="A1508" i="5"/>
  <c r="AD1507" i="5"/>
  <c r="AC1507" i="5"/>
  <c r="AB1507" i="5"/>
  <c r="AA1507" i="5"/>
  <c r="Z1507" i="5"/>
  <c r="Y1507" i="5"/>
  <c r="X1507" i="5"/>
  <c r="W1507" i="5"/>
  <c r="V1507" i="5"/>
  <c r="U1507" i="5"/>
  <c r="S1507" i="5"/>
  <c r="R1507" i="5"/>
  <c r="Q1507" i="5"/>
  <c r="P1507" i="5"/>
  <c r="O1507" i="5"/>
  <c r="N1507" i="5"/>
  <c r="M1507" i="5"/>
  <c r="L1507" i="5"/>
  <c r="K1507" i="5"/>
  <c r="J1507" i="5"/>
  <c r="I1507" i="5"/>
  <c r="H1507" i="5"/>
  <c r="G1507" i="5"/>
  <c r="F1507" i="5"/>
  <c r="E1507" i="5"/>
  <c r="D1507" i="5"/>
  <c r="T1507" i="5" s="1"/>
  <c r="AF1507" i="5" s="1"/>
  <c r="C1507" i="5"/>
  <c r="B1507" i="5"/>
  <c r="A1507" i="5"/>
  <c r="AD1506" i="5"/>
  <c r="AC1506" i="5"/>
  <c r="AB1506" i="5"/>
  <c r="AA1506" i="5"/>
  <c r="Z1506" i="5"/>
  <c r="Y1506" i="5"/>
  <c r="X1506" i="5"/>
  <c r="W1506" i="5"/>
  <c r="V1506" i="5"/>
  <c r="U1506" i="5"/>
  <c r="S1506" i="5"/>
  <c r="R1506" i="5"/>
  <c r="Q1506" i="5"/>
  <c r="P1506" i="5"/>
  <c r="O1506" i="5"/>
  <c r="N1506" i="5"/>
  <c r="M1506" i="5"/>
  <c r="L1506" i="5"/>
  <c r="K1506" i="5"/>
  <c r="J1506" i="5"/>
  <c r="I1506" i="5"/>
  <c r="H1506" i="5"/>
  <c r="G1506" i="5"/>
  <c r="F1506" i="5"/>
  <c r="E1506" i="5"/>
  <c r="D1506" i="5"/>
  <c r="C1506" i="5"/>
  <c r="B1506" i="5"/>
  <c r="A1506" i="5"/>
  <c r="AE1505" i="5"/>
  <c r="AD1505" i="5"/>
  <c r="AC1505" i="5"/>
  <c r="AB1505" i="5"/>
  <c r="AA1505" i="5"/>
  <c r="Z1505" i="5"/>
  <c r="Y1505" i="5"/>
  <c r="X1505" i="5"/>
  <c r="W1505" i="5"/>
  <c r="V1505" i="5"/>
  <c r="U1505" i="5"/>
  <c r="T1505" i="5"/>
  <c r="AF1505" i="5" s="1"/>
  <c r="S1505" i="5"/>
  <c r="R1505" i="5"/>
  <c r="Q1505" i="5"/>
  <c r="P1505" i="5"/>
  <c r="O1505" i="5"/>
  <c r="N1505" i="5"/>
  <c r="M1505" i="5"/>
  <c r="L1505" i="5"/>
  <c r="K1505" i="5"/>
  <c r="J1505" i="5"/>
  <c r="I1505" i="5"/>
  <c r="H1505" i="5"/>
  <c r="G1505" i="5"/>
  <c r="F1505" i="5"/>
  <c r="E1505" i="5"/>
  <c r="D1505" i="5"/>
  <c r="C1505" i="5"/>
  <c r="B1505" i="5"/>
  <c r="A1505" i="5"/>
  <c r="AE1504" i="5"/>
  <c r="AD1504" i="5"/>
  <c r="AC1504" i="5"/>
  <c r="AB1504" i="5"/>
  <c r="AA1504" i="5"/>
  <c r="Z1504" i="5"/>
  <c r="Y1504" i="5"/>
  <c r="X1504" i="5"/>
  <c r="W1504" i="5"/>
  <c r="V1504" i="5"/>
  <c r="U1504" i="5"/>
  <c r="T1504" i="5"/>
  <c r="AF1504" i="5" s="1"/>
  <c r="S1504" i="5"/>
  <c r="R1504" i="5"/>
  <c r="Q1504" i="5"/>
  <c r="P1504" i="5"/>
  <c r="O1504" i="5"/>
  <c r="N1504" i="5"/>
  <c r="M1504" i="5"/>
  <c r="L1504" i="5"/>
  <c r="K1504" i="5"/>
  <c r="J1504" i="5"/>
  <c r="I1504" i="5"/>
  <c r="H1504" i="5"/>
  <c r="G1504" i="5"/>
  <c r="F1504" i="5"/>
  <c r="E1504" i="5"/>
  <c r="D1504" i="5"/>
  <c r="C1504" i="5"/>
  <c r="B1504" i="5"/>
  <c r="A1504" i="5"/>
  <c r="AD1503" i="5"/>
  <c r="AC1503" i="5"/>
  <c r="AB1503" i="5"/>
  <c r="AA1503" i="5"/>
  <c r="Z1503" i="5"/>
  <c r="Y1503" i="5"/>
  <c r="X1503" i="5"/>
  <c r="W1503" i="5"/>
  <c r="V1503" i="5"/>
  <c r="U1503" i="5"/>
  <c r="S1503" i="5"/>
  <c r="R1503" i="5"/>
  <c r="Q1503" i="5"/>
  <c r="P1503" i="5"/>
  <c r="O1503" i="5"/>
  <c r="N1503" i="5"/>
  <c r="M1503" i="5"/>
  <c r="L1503" i="5"/>
  <c r="K1503" i="5"/>
  <c r="J1503" i="5"/>
  <c r="I1503" i="5"/>
  <c r="H1503" i="5"/>
  <c r="G1503" i="5"/>
  <c r="F1503" i="5"/>
  <c r="E1503" i="5"/>
  <c r="D1503" i="5"/>
  <c r="C1503" i="5"/>
  <c r="B1503" i="5"/>
  <c r="A1503" i="5"/>
  <c r="AE1502" i="5"/>
  <c r="AD1502" i="5"/>
  <c r="AC1502" i="5"/>
  <c r="AB1502" i="5"/>
  <c r="AA1502" i="5"/>
  <c r="Z1502" i="5"/>
  <c r="Y1502" i="5"/>
  <c r="X1502" i="5"/>
  <c r="W1502" i="5"/>
  <c r="V1502" i="5"/>
  <c r="U1502" i="5"/>
  <c r="T1502" i="5"/>
  <c r="AF1502" i="5" s="1"/>
  <c r="S1502" i="5"/>
  <c r="R1502" i="5"/>
  <c r="Q1502" i="5"/>
  <c r="P1502" i="5"/>
  <c r="O1502" i="5"/>
  <c r="N1502" i="5"/>
  <c r="M1502" i="5"/>
  <c r="L1502" i="5"/>
  <c r="K1502" i="5"/>
  <c r="J1502" i="5"/>
  <c r="I1502" i="5"/>
  <c r="H1502" i="5"/>
  <c r="G1502" i="5"/>
  <c r="F1502" i="5"/>
  <c r="E1502" i="5"/>
  <c r="D1502" i="5"/>
  <c r="C1502" i="5"/>
  <c r="B1502" i="5"/>
  <c r="A1502" i="5"/>
  <c r="AD1501" i="5"/>
  <c r="AC1501" i="5"/>
  <c r="AB1501" i="5"/>
  <c r="AA1501" i="5"/>
  <c r="Z1501" i="5"/>
  <c r="Y1501" i="5"/>
  <c r="X1501" i="5"/>
  <c r="W1501" i="5"/>
  <c r="V1501" i="5"/>
  <c r="U1501" i="5"/>
  <c r="S1501" i="5"/>
  <c r="R1501" i="5"/>
  <c r="Q1501" i="5"/>
  <c r="P1501" i="5"/>
  <c r="O1501" i="5"/>
  <c r="N1501" i="5"/>
  <c r="M1501" i="5"/>
  <c r="L1501" i="5"/>
  <c r="K1501" i="5"/>
  <c r="J1501" i="5"/>
  <c r="I1501" i="5"/>
  <c r="H1501" i="5"/>
  <c r="G1501" i="5"/>
  <c r="F1501" i="5"/>
  <c r="E1501" i="5"/>
  <c r="D1501" i="5"/>
  <c r="T1501" i="5" s="1"/>
  <c r="AF1501" i="5" s="1"/>
  <c r="C1501" i="5"/>
  <c r="B1501" i="5"/>
  <c r="A1501" i="5"/>
  <c r="AD1500" i="5"/>
  <c r="AC1500" i="5"/>
  <c r="AB1500" i="5"/>
  <c r="AA1500" i="5"/>
  <c r="Z1500" i="5"/>
  <c r="Y1500" i="5"/>
  <c r="X1500" i="5"/>
  <c r="W1500" i="5"/>
  <c r="V1500" i="5"/>
  <c r="U1500" i="5"/>
  <c r="S1500" i="5"/>
  <c r="R1500" i="5"/>
  <c r="Q1500" i="5"/>
  <c r="P1500" i="5"/>
  <c r="O1500" i="5"/>
  <c r="N1500" i="5"/>
  <c r="M1500" i="5"/>
  <c r="L1500" i="5"/>
  <c r="K1500" i="5"/>
  <c r="J1500" i="5"/>
  <c r="I1500" i="5"/>
  <c r="H1500" i="5"/>
  <c r="G1500" i="5"/>
  <c r="F1500" i="5"/>
  <c r="E1500" i="5"/>
  <c r="D1500" i="5"/>
  <c r="C1500" i="5"/>
  <c r="B1500" i="5"/>
  <c r="A1500" i="5"/>
  <c r="AE1499" i="5"/>
  <c r="AD1499" i="5"/>
  <c r="AC1499" i="5"/>
  <c r="AB1499" i="5"/>
  <c r="AA1499" i="5"/>
  <c r="Z1499" i="5"/>
  <c r="Y1499" i="5"/>
  <c r="X1499" i="5"/>
  <c r="W1499" i="5"/>
  <c r="V1499" i="5"/>
  <c r="U1499" i="5"/>
  <c r="T1499" i="5"/>
  <c r="AF1499" i="5" s="1"/>
  <c r="S1499" i="5"/>
  <c r="R1499" i="5"/>
  <c r="Q1499" i="5"/>
  <c r="P1499" i="5"/>
  <c r="O1499" i="5"/>
  <c r="N1499" i="5"/>
  <c r="M1499" i="5"/>
  <c r="L1499" i="5"/>
  <c r="K1499" i="5"/>
  <c r="J1499" i="5"/>
  <c r="I1499" i="5"/>
  <c r="H1499" i="5"/>
  <c r="G1499" i="5"/>
  <c r="F1499" i="5"/>
  <c r="E1499" i="5"/>
  <c r="D1499" i="5"/>
  <c r="C1499" i="5"/>
  <c r="B1499" i="5"/>
  <c r="A1499" i="5"/>
  <c r="AD1498" i="5"/>
  <c r="AC1498" i="5"/>
  <c r="AB1498" i="5"/>
  <c r="AA1498" i="5"/>
  <c r="Z1498" i="5"/>
  <c r="Y1498" i="5"/>
  <c r="X1498" i="5"/>
  <c r="W1498" i="5"/>
  <c r="V1498" i="5"/>
  <c r="U1498" i="5"/>
  <c r="S1498" i="5"/>
  <c r="R1498" i="5"/>
  <c r="Q1498" i="5"/>
  <c r="P1498" i="5"/>
  <c r="O1498" i="5"/>
  <c r="N1498" i="5"/>
  <c r="M1498" i="5"/>
  <c r="L1498" i="5"/>
  <c r="K1498" i="5"/>
  <c r="J1498" i="5"/>
  <c r="I1498" i="5"/>
  <c r="H1498" i="5"/>
  <c r="G1498" i="5"/>
  <c r="F1498" i="5"/>
  <c r="E1498" i="5"/>
  <c r="D1498" i="5"/>
  <c r="C1498" i="5"/>
  <c r="B1498" i="5"/>
  <c r="A1498" i="5"/>
  <c r="AD1497" i="5"/>
  <c r="AC1497" i="5"/>
  <c r="AB1497" i="5"/>
  <c r="AA1497" i="5"/>
  <c r="Z1497" i="5"/>
  <c r="Y1497" i="5"/>
  <c r="X1497" i="5"/>
  <c r="W1497" i="5"/>
  <c r="V1497" i="5"/>
  <c r="U1497" i="5"/>
  <c r="S1497" i="5"/>
  <c r="R1497" i="5"/>
  <c r="Q1497" i="5"/>
  <c r="P1497" i="5"/>
  <c r="O1497" i="5"/>
  <c r="N1497" i="5"/>
  <c r="M1497" i="5"/>
  <c r="L1497" i="5"/>
  <c r="K1497" i="5"/>
  <c r="J1497" i="5"/>
  <c r="I1497" i="5"/>
  <c r="H1497" i="5"/>
  <c r="G1497" i="5"/>
  <c r="F1497" i="5"/>
  <c r="E1497" i="5"/>
  <c r="D1497" i="5"/>
  <c r="C1497" i="5"/>
  <c r="B1497" i="5"/>
  <c r="A1497" i="5"/>
  <c r="AE1496" i="5"/>
  <c r="AD1496" i="5"/>
  <c r="AC1496" i="5"/>
  <c r="AB1496" i="5"/>
  <c r="AA1496" i="5"/>
  <c r="Z1496" i="5"/>
  <c r="Y1496" i="5"/>
  <c r="X1496" i="5"/>
  <c r="W1496" i="5"/>
  <c r="V1496" i="5"/>
  <c r="U1496" i="5"/>
  <c r="T1496" i="5"/>
  <c r="AF1496" i="5" s="1"/>
  <c r="S1496" i="5"/>
  <c r="R1496" i="5"/>
  <c r="Q1496" i="5"/>
  <c r="P1496" i="5"/>
  <c r="O1496" i="5"/>
  <c r="N1496" i="5"/>
  <c r="M1496" i="5"/>
  <c r="L1496" i="5"/>
  <c r="K1496" i="5"/>
  <c r="J1496" i="5"/>
  <c r="I1496" i="5"/>
  <c r="H1496" i="5"/>
  <c r="G1496" i="5"/>
  <c r="F1496" i="5"/>
  <c r="E1496" i="5"/>
  <c r="D1496" i="5"/>
  <c r="C1496" i="5"/>
  <c r="B1496" i="5"/>
  <c r="A1496" i="5"/>
  <c r="AD1495" i="5"/>
  <c r="AC1495" i="5"/>
  <c r="AB1495" i="5"/>
  <c r="AA1495" i="5"/>
  <c r="Z1495" i="5"/>
  <c r="Y1495" i="5"/>
  <c r="X1495" i="5"/>
  <c r="W1495" i="5"/>
  <c r="V1495" i="5"/>
  <c r="U1495" i="5"/>
  <c r="S1495" i="5"/>
  <c r="R1495" i="5"/>
  <c r="Q1495" i="5"/>
  <c r="P1495" i="5"/>
  <c r="O1495" i="5"/>
  <c r="N1495" i="5"/>
  <c r="M1495" i="5"/>
  <c r="L1495" i="5"/>
  <c r="K1495" i="5"/>
  <c r="J1495" i="5"/>
  <c r="I1495" i="5"/>
  <c r="H1495" i="5"/>
  <c r="G1495" i="5"/>
  <c r="F1495" i="5"/>
  <c r="E1495" i="5"/>
  <c r="D1495" i="5"/>
  <c r="T1495" i="5" s="1"/>
  <c r="AF1495" i="5" s="1"/>
  <c r="C1495" i="5"/>
  <c r="B1495" i="5"/>
  <c r="A1495" i="5"/>
  <c r="AD1494" i="5"/>
  <c r="AC1494" i="5"/>
  <c r="AB1494" i="5"/>
  <c r="AA1494" i="5"/>
  <c r="Z1494" i="5"/>
  <c r="Y1494" i="5"/>
  <c r="X1494" i="5"/>
  <c r="W1494" i="5"/>
  <c r="V1494" i="5"/>
  <c r="U1494" i="5"/>
  <c r="S1494" i="5"/>
  <c r="R1494" i="5"/>
  <c r="Q1494" i="5"/>
  <c r="P1494" i="5"/>
  <c r="O1494" i="5"/>
  <c r="N1494" i="5"/>
  <c r="M1494" i="5"/>
  <c r="L1494" i="5"/>
  <c r="K1494" i="5"/>
  <c r="J1494" i="5"/>
  <c r="I1494" i="5"/>
  <c r="H1494" i="5"/>
  <c r="G1494" i="5"/>
  <c r="F1494" i="5"/>
  <c r="E1494" i="5"/>
  <c r="D1494" i="5"/>
  <c r="C1494" i="5"/>
  <c r="B1494" i="5"/>
  <c r="A1494" i="5"/>
  <c r="AE1493" i="5"/>
  <c r="AD1493" i="5"/>
  <c r="AC1493" i="5"/>
  <c r="AB1493" i="5"/>
  <c r="AA1493" i="5"/>
  <c r="Z1493" i="5"/>
  <c r="Y1493" i="5"/>
  <c r="X1493" i="5"/>
  <c r="W1493" i="5"/>
  <c r="V1493" i="5"/>
  <c r="U1493" i="5"/>
  <c r="T1493" i="5"/>
  <c r="AF1493" i="5" s="1"/>
  <c r="S1493" i="5"/>
  <c r="R1493" i="5"/>
  <c r="Q1493" i="5"/>
  <c r="P1493" i="5"/>
  <c r="O1493" i="5"/>
  <c r="N1493" i="5"/>
  <c r="M1493" i="5"/>
  <c r="L1493" i="5"/>
  <c r="K1493" i="5"/>
  <c r="J1493" i="5"/>
  <c r="I1493" i="5"/>
  <c r="H1493" i="5"/>
  <c r="G1493" i="5"/>
  <c r="F1493" i="5"/>
  <c r="E1493" i="5"/>
  <c r="D1493" i="5"/>
  <c r="C1493" i="5"/>
  <c r="B1493" i="5"/>
  <c r="A1493" i="5"/>
  <c r="AE1492" i="5"/>
  <c r="AD1492" i="5"/>
  <c r="AC1492" i="5"/>
  <c r="AB1492" i="5"/>
  <c r="AA1492" i="5"/>
  <c r="Z1492" i="5"/>
  <c r="Y1492" i="5"/>
  <c r="X1492" i="5"/>
  <c r="W1492" i="5"/>
  <c r="V1492" i="5"/>
  <c r="U1492" i="5"/>
  <c r="T1492" i="5"/>
  <c r="AF1492" i="5" s="1"/>
  <c r="S1492" i="5"/>
  <c r="R1492" i="5"/>
  <c r="Q1492" i="5"/>
  <c r="P1492" i="5"/>
  <c r="O1492" i="5"/>
  <c r="N1492" i="5"/>
  <c r="M1492" i="5"/>
  <c r="L1492" i="5"/>
  <c r="K1492" i="5"/>
  <c r="J1492" i="5"/>
  <c r="I1492" i="5"/>
  <c r="H1492" i="5"/>
  <c r="G1492" i="5"/>
  <c r="F1492" i="5"/>
  <c r="E1492" i="5"/>
  <c r="D1492" i="5"/>
  <c r="C1492" i="5"/>
  <c r="B1492" i="5"/>
  <c r="A1492" i="5"/>
  <c r="AD1491" i="5"/>
  <c r="AC1491" i="5"/>
  <c r="AB1491" i="5"/>
  <c r="AA1491" i="5"/>
  <c r="Z1491" i="5"/>
  <c r="Y1491" i="5"/>
  <c r="X1491" i="5"/>
  <c r="W1491" i="5"/>
  <c r="V1491" i="5"/>
  <c r="U1491" i="5"/>
  <c r="S1491" i="5"/>
  <c r="R1491" i="5"/>
  <c r="Q1491" i="5"/>
  <c r="P1491" i="5"/>
  <c r="O1491" i="5"/>
  <c r="N1491" i="5"/>
  <c r="M1491" i="5"/>
  <c r="L1491" i="5"/>
  <c r="K1491" i="5"/>
  <c r="J1491" i="5"/>
  <c r="I1491" i="5"/>
  <c r="H1491" i="5"/>
  <c r="G1491" i="5"/>
  <c r="F1491" i="5"/>
  <c r="E1491" i="5"/>
  <c r="D1491" i="5"/>
  <c r="C1491" i="5"/>
  <c r="B1491" i="5"/>
  <c r="A1491" i="5"/>
  <c r="AE1490" i="5"/>
  <c r="AD1490" i="5"/>
  <c r="AC1490" i="5"/>
  <c r="AB1490" i="5"/>
  <c r="AA1490" i="5"/>
  <c r="Z1490" i="5"/>
  <c r="Y1490" i="5"/>
  <c r="X1490" i="5"/>
  <c r="W1490" i="5"/>
  <c r="V1490" i="5"/>
  <c r="U1490" i="5"/>
  <c r="T1490" i="5"/>
  <c r="AF1490" i="5" s="1"/>
  <c r="S1490" i="5"/>
  <c r="R1490" i="5"/>
  <c r="Q1490" i="5"/>
  <c r="P1490" i="5"/>
  <c r="O1490" i="5"/>
  <c r="N1490" i="5"/>
  <c r="M1490" i="5"/>
  <c r="L1490" i="5"/>
  <c r="K1490" i="5"/>
  <c r="J1490" i="5"/>
  <c r="I1490" i="5"/>
  <c r="H1490" i="5"/>
  <c r="G1490" i="5"/>
  <c r="F1490" i="5"/>
  <c r="E1490" i="5"/>
  <c r="D1490" i="5"/>
  <c r="C1490" i="5"/>
  <c r="B1490" i="5"/>
  <c r="A1490" i="5"/>
  <c r="AE1489" i="5"/>
  <c r="AD1489" i="5"/>
  <c r="AC1489" i="5"/>
  <c r="AB1489" i="5"/>
  <c r="AA1489" i="5"/>
  <c r="Z1489" i="5"/>
  <c r="Y1489" i="5"/>
  <c r="X1489" i="5"/>
  <c r="W1489" i="5"/>
  <c r="V1489" i="5"/>
  <c r="U1489" i="5"/>
  <c r="S1489" i="5"/>
  <c r="R1489" i="5"/>
  <c r="Q1489" i="5"/>
  <c r="P1489" i="5"/>
  <c r="O1489" i="5"/>
  <c r="N1489" i="5"/>
  <c r="M1489" i="5"/>
  <c r="L1489" i="5"/>
  <c r="K1489" i="5"/>
  <c r="J1489" i="5"/>
  <c r="I1489" i="5"/>
  <c r="H1489" i="5"/>
  <c r="G1489" i="5"/>
  <c r="F1489" i="5"/>
  <c r="E1489" i="5"/>
  <c r="D1489" i="5"/>
  <c r="T1489" i="5" s="1"/>
  <c r="C1489" i="5"/>
  <c r="B1489" i="5"/>
  <c r="A1489" i="5"/>
  <c r="AD1488" i="5"/>
  <c r="AC1488" i="5"/>
  <c r="AB1488" i="5"/>
  <c r="AA1488" i="5"/>
  <c r="Z1488" i="5"/>
  <c r="Y1488" i="5"/>
  <c r="X1488" i="5"/>
  <c r="W1488" i="5"/>
  <c r="V1488" i="5"/>
  <c r="U1488" i="5"/>
  <c r="S1488" i="5"/>
  <c r="R1488" i="5"/>
  <c r="Q1488" i="5"/>
  <c r="P1488" i="5"/>
  <c r="O1488" i="5"/>
  <c r="N1488" i="5"/>
  <c r="M1488" i="5"/>
  <c r="L1488" i="5"/>
  <c r="K1488" i="5"/>
  <c r="J1488" i="5"/>
  <c r="I1488" i="5"/>
  <c r="H1488" i="5"/>
  <c r="G1488" i="5"/>
  <c r="F1488" i="5"/>
  <c r="E1488" i="5"/>
  <c r="D1488" i="5"/>
  <c r="C1488" i="5"/>
  <c r="B1488" i="5"/>
  <c r="A1488" i="5"/>
  <c r="AE1487" i="5"/>
  <c r="AD1487" i="5"/>
  <c r="AC1487" i="5"/>
  <c r="AB1487" i="5"/>
  <c r="AA1487" i="5"/>
  <c r="Z1487" i="5"/>
  <c r="Y1487" i="5"/>
  <c r="X1487" i="5"/>
  <c r="W1487" i="5"/>
  <c r="V1487" i="5"/>
  <c r="U1487" i="5"/>
  <c r="T1487" i="5"/>
  <c r="AF1487" i="5" s="1"/>
  <c r="S1487" i="5"/>
  <c r="R1487" i="5"/>
  <c r="Q1487" i="5"/>
  <c r="P1487" i="5"/>
  <c r="O1487" i="5"/>
  <c r="N1487" i="5"/>
  <c r="M1487" i="5"/>
  <c r="L1487" i="5"/>
  <c r="K1487" i="5"/>
  <c r="J1487" i="5"/>
  <c r="I1487" i="5"/>
  <c r="H1487" i="5"/>
  <c r="G1487" i="5"/>
  <c r="F1487" i="5"/>
  <c r="E1487" i="5"/>
  <c r="D1487" i="5"/>
  <c r="C1487" i="5"/>
  <c r="B1487" i="5"/>
  <c r="A1487" i="5"/>
  <c r="AE1486" i="5"/>
  <c r="AD1486" i="5"/>
  <c r="AC1486" i="5"/>
  <c r="AB1486" i="5"/>
  <c r="AA1486" i="5"/>
  <c r="Z1486" i="5"/>
  <c r="Y1486" i="5"/>
  <c r="X1486" i="5"/>
  <c r="W1486" i="5"/>
  <c r="V1486" i="5"/>
  <c r="U1486" i="5"/>
  <c r="T1486" i="5"/>
  <c r="AF1486" i="5" s="1"/>
  <c r="S1486" i="5"/>
  <c r="R1486" i="5"/>
  <c r="Q1486" i="5"/>
  <c r="P1486" i="5"/>
  <c r="O1486" i="5"/>
  <c r="N1486" i="5"/>
  <c r="M1486" i="5"/>
  <c r="K1486" i="5"/>
  <c r="J1486" i="5"/>
  <c r="I1486" i="5"/>
  <c r="H1486" i="5"/>
  <c r="G1486" i="5"/>
  <c r="F1486" i="5"/>
  <c r="E1486" i="5"/>
  <c r="L1486" i="5" s="1"/>
  <c r="D1486" i="5"/>
  <c r="C1486" i="5"/>
  <c r="B1486" i="5"/>
  <c r="A1486" i="5"/>
  <c r="AD1485" i="5"/>
  <c r="AC1485" i="5"/>
  <c r="AB1485" i="5"/>
  <c r="AA1485" i="5"/>
  <c r="Z1485" i="5"/>
  <c r="Y1485" i="5"/>
  <c r="X1485" i="5"/>
  <c r="W1485" i="5"/>
  <c r="V1485" i="5"/>
  <c r="U1485" i="5"/>
  <c r="S1485" i="5"/>
  <c r="R1485" i="5"/>
  <c r="Q1485" i="5"/>
  <c r="P1485" i="5"/>
  <c r="O1485" i="5"/>
  <c r="N1485" i="5"/>
  <c r="M1485" i="5"/>
  <c r="L1485" i="5"/>
  <c r="K1485" i="5"/>
  <c r="J1485" i="5"/>
  <c r="I1485" i="5"/>
  <c r="H1485" i="5"/>
  <c r="G1485" i="5"/>
  <c r="F1485" i="5"/>
  <c r="E1485" i="5"/>
  <c r="D1485" i="5"/>
  <c r="C1485" i="5"/>
  <c r="B1485" i="5"/>
  <c r="A1485" i="5"/>
  <c r="AE1484" i="5"/>
  <c r="AD1484" i="5"/>
  <c r="AC1484" i="5"/>
  <c r="AB1484" i="5"/>
  <c r="AA1484" i="5"/>
  <c r="Z1484" i="5"/>
  <c r="Y1484" i="5"/>
  <c r="X1484" i="5"/>
  <c r="W1484" i="5"/>
  <c r="V1484" i="5"/>
  <c r="U1484" i="5"/>
  <c r="T1484" i="5"/>
  <c r="AF1484" i="5" s="1"/>
  <c r="S1484" i="5"/>
  <c r="R1484" i="5"/>
  <c r="Q1484" i="5"/>
  <c r="P1484" i="5"/>
  <c r="O1484" i="5"/>
  <c r="N1484" i="5"/>
  <c r="M1484" i="5"/>
  <c r="L1484" i="5"/>
  <c r="K1484" i="5"/>
  <c r="J1484" i="5"/>
  <c r="I1484" i="5"/>
  <c r="H1484" i="5"/>
  <c r="G1484" i="5"/>
  <c r="F1484" i="5"/>
  <c r="E1484" i="5"/>
  <c r="D1484" i="5"/>
  <c r="C1484" i="5"/>
  <c r="B1484" i="5"/>
  <c r="A1484" i="5"/>
  <c r="AD1483" i="5"/>
  <c r="AC1483" i="5"/>
  <c r="AB1483" i="5"/>
  <c r="AA1483" i="5"/>
  <c r="Z1483" i="5"/>
  <c r="Y1483" i="5"/>
  <c r="X1483" i="5"/>
  <c r="W1483" i="5"/>
  <c r="V1483" i="5"/>
  <c r="U1483" i="5"/>
  <c r="S1483" i="5"/>
  <c r="R1483" i="5"/>
  <c r="Q1483" i="5"/>
  <c r="P1483" i="5"/>
  <c r="O1483" i="5"/>
  <c r="N1483" i="5"/>
  <c r="M1483" i="5"/>
  <c r="L1483" i="5"/>
  <c r="K1483" i="5"/>
  <c r="J1483" i="5"/>
  <c r="I1483" i="5"/>
  <c r="H1483" i="5"/>
  <c r="G1483" i="5"/>
  <c r="F1483" i="5"/>
  <c r="E1483" i="5"/>
  <c r="D1483" i="5"/>
  <c r="T1483" i="5" s="1"/>
  <c r="AF1483" i="5" s="1"/>
  <c r="C1483" i="5"/>
  <c r="B1483" i="5"/>
  <c r="A1483" i="5"/>
  <c r="AD1482" i="5"/>
  <c r="AC1482" i="5"/>
  <c r="AB1482" i="5"/>
  <c r="AA1482" i="5"/>
  <c r="Z1482" i="5"/>
  <c r="Y1482" i="5"/>
  <c r="X1482" i="5"/>
  <c r="W1482" i="5"/>
  <c r="V1482" i="5"/>
  <c r="U1482" i="5"/>
  <c r="S1482" i="5"/>
  <c r="R1482" i="5"/>
  <c r="Q1482" i="5"/>
  <c r="P1482" i="5"/>
  <c r="O1482" i="5"/>
  <c r="N1482" i="5"/>
  <c r="M1482" i="5"/>
  <c r="L1482" i="5"/>
  <c r="K1482" i="5"/>
  <c r="J1482" i="5"/>
  <c r="I1482" i="5"/>
  <c r="H1482" i="5"/>
  <c r="G1482" i="5"/>
  <c r="F1482" i="5"/>
  <c r="E1482" i="5"/>
  <c r="D1482" i="5"/>
  <c r="C1482" i="5"/>
  <c r="B1482" i="5"/>
  <c r="A1482" i="5"/>
  <c r="AE1481" i="5"/>
  <c r="AD1481" i="5"/>
  <c r="AC1481" i="5"/>
  <c r="AB1481" i="5"/>
  <c r="AA1481" i="5"/>
  <c r="Z1481" i="5"/>
  <c r="Y1481" i="5"/>
  <c r="X1481" i="5"/>
  <c r="W1481" i="5"/>
  <c r="V1481" i="5"/>
  <c r="U1481" i="5"/>
  <c r="T1481" i="5"/>
  <c r="AF1481" i="5" s="1"/>
  <c r="S1481" i="5"/>
  <c r="R1481" i="5"/>
  <c r="Q1481" i="5"/>
  <c r="P1481" i="5"/>
  <c r="O1481" i="5"/>
  <c r="N1481" i="5"/>
  <c r="M1481" i="5"/>
  <c r="L1481" i="5"/>
  <c r="K1481" i="5"/>
  <c r="J1481" i="5"/>
  <c r="I1481" i="5"/>
  <c r="H1481" i="5"/>
  <c r="G1481" i="5"/>
  <c r="F1481" i="5"/>
  <c r="E1481" i="5"/>
  <c r="D1481" i="5"/>
  <c r="C1481" i="5"/>
  <c r="B1481" i="5"/>
  <c r="A1481" i="5"/>
  <c r="AE1480" i="5"/>
  <c r="AD1480" i="5"/>
  <c r="AC1480" i="5"/>
  <c r="AB1480" i="5"/>
  <c r="AA1480" i="5"/>
  <c r="Z1480" i="5"/>
  <c r="Y1480" i="5"/>
  <c r="X1480" i="5"/>
  <c r="W1480" i="5"/>
  <c r="V1480" i="5"/>
  <c r="U1480" i="5"/>
  <c r="T1480" i="5"/>
  <c r="AF1480" i="5" s="1"/>
  <c r="S1480" i="5"/>
  <c r="R1480" i="5"/>
  <c r="Q1480" i="5"/>
  <c r="P1480" i="5"/>
  <c r="O1480" i="5"/>
  <c r="N1480" i="5"/>
  <c r="M1480" i="5"/>
  <c r="L1480" i="5"/>
  <c r="K1480" i="5"/>
  <c r="J1480" i="5"/>
  <c r="I1480" i="5"/>
  <c r="H1480" i="5"/>
  <c r="G1480" i="5"/>
  <c r="F1480" i="5"/>
  <c r="E1480" i="5"/>
  <c r="D1480" i="5"/>
  <c r="C1480" i="5"/>
  <c r="B1480" i="5"/>
  <c r="A1480" i="5"/>
  <c r="AD1479" i="5"/>
  <c r="AC1479" i="5"/>
  <c r="AB1479" i="5"/>
  <c r="AA1479" i="5"/>
  <c r="Z1479" i="5"/>
  <c r="Y1479" i="5"/>
  <c r="X1479" i="5"/>
  <c r="W1479" i="5"/>
  <c r="V1479" i="5"/>
  <c r="U1479" i="5"/>
  <c r="S1479" i="5"/>
  <c r="R1479" i="5"/>
  <c r="Q1479" i="5"/>
  <c r="P1479" i="5"/>
  <c r="O1479" i="5"/>
  <c r="N1479" i="5"/>
  <c r="M1479" i="5"/>
  <c r="L1479" i="5"/>
  <c r="K1479" i="5"/>
  <c r="J1479" i="5"/>
  <c r="I1479" i="5"/>
  <c r="H1479" i="5"/>
  <c r="G1479" i="5"/>
  <c r="F1479" i="5"/>
  <c r="E1479" i="5"/>
  <c r="D1479" i="5"/>
  <c r="C1479" i="5"/>
  <c r="B1479" i="5"/>
  <c r="A1479" i="5"/>
  <c r="AE1478" i="5"/>
  <c r="AD1478" i="5"/>
  <c r="AC1478" i="5"/>
  <c r="AB1478" i="5"/>
  <c r="AA1478" i="5"/>
  <c r="Z1478" i="5"/>
  <c r="Y1478" i="5"/>
  <c r="X1478" i="5"/>
  <c r="W1478" i="5"/>
  <c r="V1478" i="5"/>
  <c r="U1478" i="5"/>
  <c r="T1478" i="5"/>
  <c r="AF1478" i="5" s="1"/>
  <c r="S1478" i="5"/>
  <c r="R1478" i="5"/>
  <c r="Q1478" i="5"/>
  <c r="P1478" i="5"/>
  <c r="O1478" i="5"/>
  <c r="N1478" i="5"/>
  <c r="M1478" i="5"/>
  <c r="L1478" i="5"/>
  <c r="K1478" i="5"/>
  <c r="J1478" i="5"/>
  <c r="I1478" i="5"/>
  <c r="H1478" i="5"/>
  <c r="G1478" i="5"/>
  <c r="F1478" i="5"/>
  <c r="E1478" i="5"/>
  <c r="D1478" i="5"/>
  <c r="C1478" i="5"/>
  <c r="B1478" i="5"/>
  <c r="A1478" i="5"/>
  <c r="AD1477" i="5"/>
  <c r="AC1477" i="5"/>
  <c r="AB1477" i="5"/>
  <c r="AA1477" i="5"/>
  <c r="Z1477" i="5"/>
  <c r="Y1477" i="5"/>
  <c r="X1477" i="5"/>
  <c r="W1477" i="5"/>
  <c r="V1477" i="5"/>
  <c r="U1477" i="5"/>
  <c r="S1477" i="5"/>
  <c r="R1477" i="5"/>
  <c r="Q1477" i="5"/>
  <c r="P1477" i="5"/>
  <c r="O1477" i="5"/>
  <c r="N1477" i="5"/>
  <c r="M1477" i="5"/>
  <c r="L1477" i="5"/>
  <c r="K1477" i="5"/>
  <c r="J1477" i="5"/>
  <c r="I1477" i="5"/>
  <c r="H1477" i="5"/>
  <c r="G1477" i="5"/>
  <c r="F1477" i="5"/>
  <c r="E1477" i="5"/>
  <c r="D1477" i="5"/>
  <c r="C1477" i="5"/>
  <c r="B1477" i="5"/>
  <c r="A1477" i="5"/>
  <c r="AD1476" i="5"/>
  <c r="AC1476" i="5"/>
  <c r="AB1476" i="5"/>
  <c r="AA1476" i="5"/>
  <c r="Z1476" i="5"/>
  <c r="Y1476" i="5"/>
  <c r="X1476" i="5"/>
  <c r="W1476" i="5"/>
  <c r="V1476" i="5"/>
  <c r="U1476" i="5"/>
  <c r="S1476" i="5"/>
  <c r="R1476" i="5"/>
  <c r="Q1476" i="5"/>
  <c r="P1476" i="5"/>
  <c r="O1476" i="5"/>
  <c r="N1476" i="5"/>
  <c r="M1476" i="5"/>
  <c r="L1476" i="5"/>
  <c r="K1476" i="5"/>
  <c r="J1476" i="5"/>
  <c r="I1476" i="5"/>
  <c r="H1476" i="5"/>
  <c r="G1476" i="5"/>
  <c r="F1476" i="5"/>
  <c r="E1476" i="5"/>
  <c r="D1476" i="5"/>
  <c r="C1476" i="5"/>
  <c r="B1476" i="5"/>
  <c r="A1476" i="5"/>
  <c r="AE1475" i="5"/>
  <c r="AD1475" i="5"/>
  <c r="AC1475" i="5"/>
  <c r="AB1475" i="5"/>
  <c r="AA1475" i="5"/>
  <c r="Z1475" i="5"/>
  <c r="Y1475" i="5"/>
  <c r="X1475" i="5"/>
  <c r="W1475" i="5"/>
  <c r="V1475" i="5"/>
  <c r="U1475" i="5"/>
  <c r="T1475" i="5"/>
  <c r="AF1475" i="5" s="1"/>
  <c r="S1475" i="5"/>
  <c r="R1475" i="5"/>
  <c r="Q1475" i="5"/>
  <c r="P1475" i="5"/>
  <c r="O1475" i="5"/>
  <c r="N1475" i="5"/>
  <c r="M1475" i="5"/>
  <c r="L1475" i="5"/>
  <c r="K1475" i="5"/>
  <c r="J1475" i="5"/>
  <c r="I1475" i="5"/>
  <c r="H1475" i="5"/>
  <c r="G1475" i="5"/>
  <c r="F1475" i="5"/>
  <c r="E1475" i="5"/>
  <c r="D1475" i="5"/>
  <c r="C1475" i="5"/>
  <c r="B1475" i="5"/>
  <c r="A1475" i="5"/>
  <c r="AE1474" i="5"/>
  <c r="AD1474" i="5"/>
  <c r="AC1474" i="5"/>
  <c r="AB1474" i="5"/>
  <c r="AA1474" i="5"/>
  <c r="Z1474" i="5"/>
  <c r="Y1474" i="5"/>
  <c r="X1474" i="5"/>
  <c r="W1474" i="5"/>
  <c r="V1474" i="5"/>
  <c r="U1474" i="5"/>
  <c r="T1474" i="5"/>
  <c r="AF1474" i="5" s="1"/>
  <c r="S1474" i="5"/>
  <c r="R1474" i="5"/>
  <c r="Q1474" i="5"/>
  <c r="P1474" i="5"/>
  <c r="O1474" i="5"/>
  <c r="N1474" i="5"/>
  <c r="M1474" i="5"/>
  <c r="L1474" i="5"/>
  <c r="K1474" i="5"/>
  <c r="J1474" i="5"/>
  <c r="I1474" i="5"/>
  <c r="H1474" i="5"/>
  <c r="G1474" i="5"/>
  <c r="F1474" i="5"/>
  <c r="E1474" i="5"/>
  <c r="D1474" i="5"/>
  <c r="C1474" i="5"/>
  <c r="B1474" i="5"/>
  <c r="A1474" i="5"/>
  <c r="AD1473" i="5"/>
  <c r="AC1473" i="5"/>
  <c r="AB1473" i="5"/>
  <c r="AA1473" i="5"/>
  <c r="Z1473" i="5"/>
  <c r="Y1473" i="5"/>
  <c r="X1473" i="5"/>
  <c r="W1473" i="5"/>
  <c r="V1473" i="5"/>
  <c r="U1473" i="5"/>
  <c r="S1473" i="5"/>
  <c r="R1473" i="5"/>
  <c r="Q1473" i="5"/>
  <c r="P1473" i="5"/>
  <c r="O1473" i="5"/>
  <c r="N1473" i="5"/>
  <c r="M1473" i="5"/>
  <c r="L1473" i="5"/>
  <c r="K1473" i="5"/>
  <c r="J1473" i="5"/>
  <c r="I1473" i="5"/>
  <c r="H1473" i="5"/>
  <c r="G1473" i="5"/>
  <c r="F1473" i="5"/>
  <c r="E1473" i="5"/>
  <c r="D1473" i="5"/>
  <c r="C1473" i="5"/>
  <c r="B1473" i="5"/>
  <c r="A1473" i="5"/>
  <c r="AE1472" i="5"/>
  <c r="AD1472" i="5"/>
  <c r="AC1472" i="5"/>
  <c r="AB1472" i="5"/>
  <c r="AA1472" i="5"/>
  <c r="Z1472" i="5"/>
  <c r="Y1472" i="5"/>
  <c r="X1472" i="5"/>
  <c r="W1472" i="5"/>
  <c r="V1472" i="5"/>
  <c r="U1472" i="5"/>
  <c r="T1472" i="5"/>
  <c r="AF1472" i="5" s="1"/>
  <c r="S1472" i="5"/>
  <c r="R1472" i="5"/>
  <c r="Q1472" i="5"/>
  <c r="P1472" i="5"/>
  <c r="O1472" i="5"/>
  <c r="N1472" i="5"/>
  <c r="M1472" i="5"/>
  <c r="L1472" i="5"/>
  <c r="K1472" i="5"/>
  <c r="J1472" i="5"/>
  <c r="I1472" i="5"/>
  <c r="H1472" i="5"/>
  <c r="G1472" i="5"/>
  <c r="F1472" i="5"/>
  <c r="E1472" i="5"/>
  <c r="D1472" i="5"/>
  <c r="C1472" i="5"/>
  <c r="B1472" i="5"/>
  <c r="A1472" i="5"/>
  <c r="AD1471" i="5"/>
  <c r="AC1471" i="5"/>
  <c r="AB1471" i="5"/>
  <c r="AA1471" i="5"/>
  <c r="Z1471" i="5"/>
  <c r="Y1471" i="5"/>
  <c r="X1471" i="5"/>
  <c r="W1471" i="5"/>
  <c r="V1471" i="5"/>
  <c r="U1471" i="5"/>
  <c r="S1471" i="5"/>
  <c r="R1471" i="5"/>
  <c r="Q1471" i="5"/>
  <c r="P1471" i="5"/>
  <c r="O1471" i="5"/>
  <c r="N1471" i="5"/>
  <c r="M1471" i="5"/>
  <c r="L1471" i="5"/>
  <c r="K1471" i="5"/>
  <c r="J1471" i="5"/>
  <c r="I1471" i="5"/>
  <c r="H1471" i="5"/>
  <c r="G1471" i="5"/>
  <c r="F1471" i="5"/>
  <c r="E1471" i="5"/>
  <c r="D1471" i="5"/>
  <c r="T1471" i="5" s="1"/>
  <c r="AF1471" i="5" s="1"/>
  <c r="C1471" i="5"/>
  <c r="B1471" i="5"/>
  <c r="A1471" i="5"/>
  <c r="AD1470" i="5"/>
  <c r="AC1470" i="5"/>
  <c r="AB1470" i="5"/>
  <c r="AA1470" i="5"/>
  <c r="Z1470" i="5"/>
  <c r="Y1470" i="5"/>
  <c r="X1470" i="5"/>
  <c r="W1470" i="5"/>
  <c r="V1470" i="5"/>
  <c r="U1470" i="5"/>
  <c r="S1470" i="5"/>
  <c r="R1470" i="5"/>
  <c r="Q1470" i="5"/>
  <c r="P1470" i="5"/>
  <c r="O1470" i="5"/>
  <c r="N1470" i="5"/>
  <c r="M1470" i="5"/>
  <c r="L1470" i="5"/>
  <c r="K1470" i="5"/>
  <c r="J1470" i="5"/>
  <c r="I1470" i="5"/>
  <c r="H1470" i="5"/>
  <c r="G1470" i="5"/>
  <c r="F1470" i="5"/>
  <c r="E1470" i="5"/>
  <c r="D1470" i="5"/>
  <c r="C1470" i="5"/>
  <c r="B1470" i="5"/>
  <c r="A1470" i="5"/>
  <c r="AE1469" i="5"/>
  <c r="AD1469" i="5"/>
  <c r="AC1469" i="5"/>
  <c r="AB1469" i="5"/>
  <c r="AA1469" i="5"/>
  <c r="Z1469" i="5"/>
  <c r="Y1469" i="5"/>
  <c r="X1469" i="5"/>
  <c r="W1469" i="5"/>
  <c r="V1469" i="5"/>
  <c r="U1469" i="5"/>
  <c r="T1469" i="5"/>
  <c r="AF1469" i="5" s="1"/>
  <c r="S1469" i="5"/>
  <c r="R1469" i="5"/>
  <c r="Q1469" i="5"/>
  <c r="P1469" i="5"/>
  <c r="O1469" i="5"/>
  <c r="N1469" i="5"/>
  <c r="M1469" i="5"/>
  <c r="L1469" i="5"/>
  <c r="K1469" i="5"/>
  <c r="J1469" i="5"/>
  <c r="I1469" i="5"/>
  <c r="H1469" i="5"/>
  <c r="G1469" i="5"/>
  <c r="F1469" i="5"/>
  <c r="E1469" i="5"/>
  <c r="D1469" i="5"/>
  <c r="C1469" i="5"/>
  <c r="B1469" i="5"/>
  <c r="A1469" i="5"/>
  <c r="AE1468" i="5"/>
  <c r="AD1468" i="5"/>
  <c r="AC1468" i="5"/>
  <c r="AB1468" i="5"/>
  <c r="AA1468" i="5"/>
  <c r="Z1468" i="5"/>
  <c r="Y1468" i="5"/>
  <c r="X1468" i="5"/>
  <c r="W1468" i="5"/>
  <c r="V1468" i="5"/>
  <c r="U1468" i="5"/>
  <c r="T1468" i="5"/>
  <c r="AF1468" i="5" s="1"/>
  <c r="S1468" i="5"/>
  <c r="R1468" i="5"/>
  <c r="Q1468" i="5"/>
  <c r="P1468" i="5"/>
  <c r="O1468" i="5"/>
  <c r="N1468" i="5"/>
  <c r="M1468" i="5"/>
  <c r="L1468" i="5"/>
  <c r="K1468" i="5"/>
  <c r="J1468" i="5"/>
  <c r="I1468" i="5"/>
  <c r="H1468" i="5"/>
  <c r="G1468" i="5"/>
  <c r="F1468" i="5"/>
  <c r="E1468" i="5"/>
  <c r="D1468" i="5"/>
  <c r="C1468" i="5"/>
  <c r="B1468" i="5"/>
  <c r="A1468" i="5"/>
  <c r="AD1467" i="5"/>
  <c r="AC1467" i="5"/>
  <c r="AB1467" i="5"/>
  <c r="AA1467" i="5"/>
  <c r="Z1467" i="5"/>
  <c r="Y1467" i="5"/>
  <c r="X1467" i="5"/>
  <c r="W1467" i="5"/>
  <c r="V1467" i="5"/>
  <c r="U1467" i="5"/>
  <c r="S1467" i="5"/>
  <c r="R1467" i="5"/>
  <c r="Q1467" i="5"/>
  <c r="P1467" i="5"/>
  <c r="O1467" i="5"/>
  <c r="N1467" i="5"/>
  <c r="M1467" i="5"/>
  <c r="L1467" i="5"/>
  <c r="K1467" i="5"/>
  <c r="J1467" i="5"/>
  <c r="I1467" i="5"/>
  <c r="H1467" i="5"/>
  <c r="G1467" i="5"/>
  <c r="F1467" i="5"/>
  <c r="E1467" i="5"/>
  <c r="D1467" i="5"/>
  <c r="C1467" i="5"/>
  <c r="B1467" i="5"/>
  <c r="A1467" i="5"/>
  <c r="AE1466" i="5"/>
  <c r="AD1466" i="5"/>
  <c r="AC1466" i="5"/>
  <c r="AB1466" i="5"/>
  <c r="AA1466" i="5"/>
  <c r="Z1466" i="5"/>
  <c r="Y1466" i="5"/>
  <c r="X1466" i="5"/>
  <c r="W1466" i="5"/>
  <c r="V1466" i="5"/>
  <c r="U1466" i="5"/>
  <c r="T1466" i="5"/>
  <c r="AF1466" i="5" s="1"/>
  <c r="S1466" i="5"/>
  <c r="R1466" i="5"/>
  <c r="Q1466" i="5"/>
  <c r="P1466" i="5"/>
  <c r="O1466" i="5"/>
  <c r="N1466" i="5"/>
  <c r="M1466" i="5"/>
  <c r="L1466" i="5"/>
  <c r="K1466" i="5"/>
  <c r="J1466" i="5"/>
  <c r="I1466" i="5"/>
  <c r="H1466" i="5"/>
  <c r="G1466" i="5"/>
  <c r="F1466" i="5"/>
  <c r="E1466" i="5"/>
  <c r="D1466" i="5"/>
  <c r="C1466" i="5"/>
  <c r="B1466" i="5"/>
  <c r="A1466" i="5"/>
  <c r="AD1465" i="5"/>
  <c r="AC1465" i="5"/>
  <c r="AB1465" i="5"/>
  <c r="AA1465" i="5"/>
  <c r="Z1465" i="5"/>
  <c r="Y1465" i="5"/>
  <c r="X1465" i="5"/>
  <c r="W1465" i="5"/>
  <c r="V1465" i="5"/>
  <c r="U1465" i="5"/>
  <c r="S1465" i="5"/>
  <c r="R1465" i="5"/>
  <c r="Q1465" i="5"/>
  <c r="P1465" i="5"/>
  <c r="O1465" i="5"/>
  <c r="N1465" i="5"/>
  <c r="M1465" i="5"/>
  <c r="L1465" i="5"/>
  <c r="K1465" i="5"/>
  <c r="J1465" i="5"/>
  <c r="I1465" i="5"/>
  <c r="H1465" i="5"/>
  <c r="F1465" i="5"/>
  <c r="E1465" i="5"/>
  <c r="G1465" i="5" s="1"/>
  <c r="D1465" i="5"/>
  <c r="C1465" i="5"/>
  <c r="B1465" i="5"/>
  <c r="A1465" i="5"/>
  <c r="AD1464" i="5"/>
  <c r="AC1464" i="5"/>
  <c r="AB1464" i="5"/>
  <c r="AA1464" i="5"/>
  <c r="Z1464" i="5"/>
  <c r="Y1464" i="5"/>
  <c r="X1464" i="5"/>
  <c r="W1464" i="5"/>
  <c r="V1464" i="5"/>
  <c r="U1464" i="5"/>
  <c r="S1464" i="5"/>
  <c r="R1464" i="5"/>
  <c r="Q1464" i="5"/>
  <c r="P1464" i="5"/>
  <c r="O1464" i="5"/>
  <c r="N1464" i="5"/>
  <c r="M1464" i="5"/>
  <c r="L1464" i="5"/>
  <c r="K1464" i="5"/>
  <c r="J1464" i="5"/>
  <c r="I1464" i="5"/>
  <c r="H1464" i="5"/>
  <c r="G1464" i="5"/>
  <c r="F1464" i="5"/>
  <c r="E1464" i="5"/>
  <c r="D1464" i="5"/>
  <c r="C1464" i="5"/>
  <c r="B1464" i="5"/>
  <c r="A1464" i="5"/>
  <c r="AE1463" i="5"/>
  <c r="AD1463" i="5"/>
  <c r="AC1463" i="5"/>
  <c r="AB1463" i="5"/>
  <c r="AA1463" i="5"/>
  <c r="Z1463" i="5"/>
  <c r="Y1463" i="5"/>
  <c r="X1463" i="5"/>
  <c r="W1463" i="5"/>
  <c r="V1463" i="5"/>
  <c r="U1463" i="5"/>
  <c r="T1463" i="5"/>
  <c r="AF1463" i="5" s="1"/>
  <c r="S1463" i="5"/>
  <c r="R1463" i="5"/>
  <c r="Q1463" i="5"/>
  <c r="P1463" i="5"/>
  <c r="O1463" i="5"/>
  <c r="N1463" i="5"/>
  <c r="M1463" i="5"/>
  <c r="L1463" i="5"/>
  <c r="K1463" i="5"/>
  <c r="J1463" i="5"/>
  <c r="I1463" i="5"/>
  <c r="H1463" i="5"/>
  <c r="G1463" i="5"/>
  <c r="F1463" i="5"/>
  <c r="E1463" i="5"/>
  <c r="D1463" i="5"/>
  <c r="C1463" i="5"/>
  <c r="B1463" i="5"/>
  <c r="A1463" i="5"/>
  <c r="AE1462" i="5"/>
  <c r="AD1462" i="5"/>
  <c r="AC1462" i="5"/>
  <c r="AB1462" i="5"/>
  <c r="AA1462" i="5"/>
  <c r="Z1462" i="5"/>
  <c r="Y1462" i="5"/>
  <c r="X1462" i="5"/>
  <c r="W1462" i="5"/>
  <c r="V1462" i="5"/>
  <c r="U1462" i="5"/>
  <c r="T1462" i="5"/>
  <c r="AF1462" i="5" s="1"/>
  <c r="S1462" i="5"/>
  <c r="R1462" i="5"/>
  <c r="Q1462" i="5"/>
  <c r="P1462" i="5"/>
  <c r="O1462" i="5"/>
  <c r="N1462" i="5"/>
  <c r="M1462" i="5"/>
  <c r="L1462" i="5"/>
  <c r="K1462" i="5"/>
  <c r="J1462" i="5"/>
  <c r="I1462" i="5"/>
  <c r="H1462" i="5"/>
  <c r="G1462" i="5"/>
  <c r="F1462" i="5"/>
  <c r="E1462" i="5"/>
  <c r="D1462" i="5"/>
  <c r="C1462" i="5"/>
  <c r="B1462" i="5"/>
  <c r="A1462" i="5"/>
  <c r="AD1461" i="5"/>
  <c r="AC1461" i="5"/>
  <c r="AB1461" i="5"/>
  <c r="AA1461" i="5"/>
  <c r="Z1461" i="5"/>
  <c r="Y1461" i="5"/>
  <c r="X1461" i="5"/>
  <c r="W1461" i="5"/>
  <c r="V1461" i="5"/>
  <c r="U1461" i="5"/>
  <c r="S1461" i="5"/>
  <c r="R1461" i="5"/>
  <c r="Q1461" i="5"/>
  <c r="P1461" i="5"/>
  <c r="O1461" i="5"/>
  <c r="N1461" i="5"/>
  <c r="M1461" i="5"/>
  <c r="L1461" i="5"/>
  <c r="K1461" i="5"/>
  <c r="J1461" i="5"/>
  <c r="I1461" i="5"/>
  <c r="H1461" i="5"/>
  <c r="G1461" i="5"/>
  <c r="F1461" i="5"/>
  <c r="E1461" i="5"/>
  <c r="D1461" i="5"/>
  <c r="C1461" i="5"/>
  <c r="B1461" i="5"/>
  <c r="A1461" i="5"/>
  <c r="AE1460" i="5"/>
  <c r="AD1460" i="5"/>
  <c r="AC1460" i="5"/>
  <c r="AB1460" i="5"/>
  <c r="AA1460" i="5"/>
  <c r="Z1460" i="5"/>
  <c r="Y1460" i="5"/>
  <c r="X1460" i="5"/>
  <c r="W1460" i="5"/>
  <c r="V1460" i="5"/>
  <c r="U1460" i="5"/>
  <c r="T1460" i="5"/>
  <c r="AF1460" i="5" s="1"/>
  <c r="S1460" i="5"/>
  <c r="R1460" i="5"/>
  <c r="Q1460" i="5"/>
  <c r="P1460" i="5"/>
  <c r="O1460" i="5"/>
  <c r="N1460" i="5"/>
  <c r="M1460" i="5"/>
  <c r="L1460" i="5"/>
  <c r="K1460" i="5"/>
  <c r="J1460" i="5"/>
  <c r="I1460" i="5"/>
  <c r="H1460" i="5"/>
  <c r="G1460" i="5"/>
  <c r="F1460" i="5"/>
  <c r="E1460" i="5"/>
  <c r="D1460" i="5"/>
  <c r="C1460" i="5"/>
  <c r="B1460" i="5"/>
  <c r="A1460" i="5"/>
  <c r="AD1459" i="5"/>
  <c r="AC1459" i="5"/>
  <c r="AB1459" i="5"/>
  <c r="AA1459" i="5"/>
  <c r="Z1459" i="5"/>
  <c r="Y1459" i="5"/>
  <c r="X1459" i="5"/>
  <c r="W1459" i="5"/>
  <c r="V1459" i="5"/>
  <c r="U1459" i="5"/>
  <c r="S1459" i="5"/>
  <c r="R1459" i="5"/>
  <c r="Q1459" i="5"/>
  <c r="P1459" i="5"/>
  <c r="O1459" i="5"/>
  <c r="N1459" i="5"/>
  <c r="M1459" i="5"/>
  <c r="L1459" i="5"/>
  <c r="K1459" i="5"/>
  <c r="J1459" i="5"/>
  <c r="I1459" i="5"/>
  <c r="H1459" i="5"/>
  <c r="G1459" i="5"/>
  <c r="F1459" i="5"/>
  <c r="E1459" i="5"/>
  <c r="D1459" i="5"/>
  <c r="T1459" i="5" s="1"/>
  <c r="AF1459" i="5" s="1"/>
  <c r="C1459" i="5"/>
  <c r="B1459" i="5"/>
  <c r="A1459" i="5"/>
  <c r="AD1458" i="5"/>
  <c r="AC1458" i="5"/>
  <c r="AB1458" i="5"/>
  <c r="AA1458" i="5"/>
  <c r="Z1458" i="5"/>
  <c r="Y1458" i="5"/>
  <c r="X1458" i="5"/>
  <c r="W1458" i="5"/>
  <c r="V1458" i="5"/>
  <c r="U1458" i="5"/>
  <c r="S1458" i="5"/>
  <c r="R1458" i="5"/>
  <c r="Q1458" i="5"/>
  <c r="P1458" i="5"/>
  <c r="O1458" i="5"/>
  <c r="N1458" i="5"/>
  <c r="M1458" i="5"/>
  <c r="L1458" i="5"/>
  <c r="K1458" i="5"/>
  <c r="J1458" i="5"/>
  <c r="I1458" i="5"/>
  <c r="H1458" i="5"/>
  <c r="G1458" i="5"/>
  <c r="F1458" i="5"/>
  <c r="E1458" i="5"/>
  <c r="D1458" i="5"/>
  <c r="C1458" i="5"/>
  <c r="B1458" i="5"/>
  <c r="A1458" i="5"/>
  <c r="AE1457" i="5"/>
  <c r="AD1457" i="5"/>
  <c r="AC1457" i="5"/>
  <c r="AB1457" i="5"/>
  <c r="AA1457" i="5"/>
  <c r="Z1457" i="5"/>
  <c r="Y1457" i="5"/>
  <c r="X1457" i="5"/>
  <c r="W1457" i="5"/>
  <c r="V1457" i="5"/>
  <c r="U1457" i="5"/>
  <c r="T1457" i="5"/>
  <c r="AF1457" i="5" s="1"/>
  <c r="S1457" i="5"/>
  <c r="R1457" i="5"/>
  <c r="Q1457" i="5"/>
  <c r="P1457" i="5"/>
  <c r="O1457" i="5"/>
  <c r="N1457" i="5"/>
  <c r="M1457" i="5"/>
  <c r="L1457" i="5"/>
  <c r="K1457" i="5"/>
  <c r="J1457" i="5"/>
  <c r="I1457" i="5"/>
  <c r="H1457" i="5"/>
  <c r="G1457" i="5"/>
  <c r="F1457" i="5"/>
  <c r="E1457" i="5"/>
  <c r="D1457" i="5"/>
  <c r="C1457" i="5"/>
  <c r="B1457" i="5"/>
  <c r="A1457" i="5"/>
  <c r="AE1456" i="5"/>
  <c r="AD1456" i="5"/>
  <c r="AC1456" i="5"/>
  <c r="AB1456" i="5"/>
  <c r="AA1456" i="5"/>
  <c r="Z1456" i="5"/>
  <c r="Y1456" i="5"/>
  <c r="X1456" i="5"/>
  <c r="W1456" i="5"/>
  <c r="V1456" i="5"/>
  <c r="U1456" i="5"/>
  <c r="T1456" i="5"/>
  <c r="AF1456" i="5" s="1"/>
  <c r="S1456" i="5"/>
  <c r="R1456" i="5"/>
  <c r="Q1456" i="5"/>
  <c r="P1456" i="5"/>
  <c r="O1456" i="5"/>
  <c r="N1456" i="5"/>
  <c r="M1456" i="5"/>
  <c r="L1456" i="5"/>
  <c r="K1456" i="5"/>
  <c r="J1456" i="5"/>
  <c r="I1456" i="5"/>
  <c r="H1456" i="5"/>
  <c r="G1456" i="5"/>
  <c r="F1456" i="5"/>
  <c r="E1456" i="5"/>
  <c r="D1456" i="5"/>
  <c r="C1456" i="5"/>
  <c r="B1456" i="5"/>
  <c r="A1456" i="5"/>
  <c r="AD1455" i="5"/>
  <c r="AC1455" i="5"/>
  <c r="AB1455" i="5"/>
  <c r="AA1455" i="5"/>
  <c r="Z1455" i="5"/>
  <c r="Y1455" i="5"/>
  <c r="X1455" i="5"/>
  <c r="W1455" i="5"/>
  <c r="V1455" i="5"/>
  <c r="U1455" i="5"/>
  <c r="S1455" i="5"/>
  <c r="R1455" i="5"/>
  <c r="Q1455" i="5"/>
  <c r="P1455" i="5"/>
  <c r="O1455" i="5"/>
  <c r="N1455" i="5"/>
  <c r="M1455" i="5"/>
  <c r="L1455" i="5"/>
  <c r="K1455" i="5"/>
  <c r="J1455" i="5"/>
  <c r="I1455" i="5"/>
  <c r="H1455" i="5"/>
  <c r="G1455" i="5"/>
  <c r="F1455" i="5"/>
  <c r="E1455" i="5"/>
  <c r="D1455" i="5"/>
  <c r="C1455" i="5"/>
  <c r="B1455" i="5"/>
  <c r="A1455" i="5"/>
  <c r="AE1454" i="5"/>
  <c r="AD1454" i="5"/>
  <c r="AC1454" i="5"/>
  <c r="AB1454" i="5"/>
  <c r="AA1454" i="5"/>
  <c r="Z1454" i="5"/>
  <c r="Y1454" i="5"/>
  <c r="X1454" i="5"/>
  <c r="W1454" i="5"/>
  <c r="V1454" i="5"/>
  <c r="U1454" i="5"/>
  <c r="T1454" i="5"/>
  <c r="AF1454" i="5" s="1"/>
  <c r="S1454" i="5"/>
  <c r="R1454" i="5"/>
  <c r="Q1454" i="5"/>
  <c r="P1454" i="5"/>
  <c r="O1454" i="5"/>
  <c r="N1454" i="5"/>
  <c r="M1454" i="5"/>
  <c r="L1454" i="5"/>
  <c r="K1454" i="5"/>
  <c r="J1454" i="5"/>
  <c r="I1454" i="5"/>
  <c r="H1454" i="5"/>
  <c r="G1454" i="5"/>
  <c r="F1454" i="5"/>
  <c r="E1454" i="5"/>
  <c r="D1454" i="5"/>
  <c r="C1454" i="5"/>
  <c r="B1454" i="5"/>
  <c r="A1454" i="5"/>
  <c r="AD1453" i="5"/>
  <c r="AC1453" i="5"/>
  <c r="AB1453" i="5"/>
  <c r="AA1453" i="5"/>
  <c r="Z1453" i="5"/>
  <c r="Y1453" i="5"/>
  <c r="X1453" i="5"/>
  <c r="W1453" i="5"/>
  <c r="V1453" i="5"/>
  <c r="U1453" i="5"/>
  <c r="S1453" i="5"/>
  <c r="R1453" i="5"/>
  <c r="Q1453" i="5"/>
  <c r="P1453" i="5"/>
  <c r="O1453" i="5"/>
  <c r="N1453" i="5"/>
  <c r="M1453" i="5"/>
  <c r="L1453" i="5"/>
  <c r="K1453" i="5"/>
  <c r="J1453" i="5"/>
  <c r="I1453" i="5"/>
  <c r="H1453" i="5"/>
  <c r="G1453" i="5"/>
  <c r="F1453" i="5"/>
  <c r="E1453" i="5"/>
  <c r="D1453" i="5"/>
  <c r="C1453" i="5"/>
  <c r="B1453" i="5"/>
  <c r="A1453" i="5"/>
  <c r="AD1452" i="5"/>
  <c r="AC1452" i="5"/>
  <c r="AB1452" i="5"/>
  <c r="AA1452" i="5"/>
  <c r="Z1452" i="5"/>
  <c r="Y1452" i="5"/>
  <c r="X1452" i="5"/>
  <c r="W1452" i="5"/>
  <c r="V1452" i="5"/>
  <c r="U1452" i="5"/>
  <c r="S1452" i="5"/>
  <c r="R1452" i="5"/>
  <c r="Q1452" i="5"/>
  <c r="P1452" i="5"/>
  <c r="O1452" i="5"/>
  <c r="N1452" i="5"/>
  <c r="M1452" i="5"/>
  <c r="L1452" i="5"/>
  <c r="K1452" i="5"/>
  <c r="J1452" i="5"/>
  <c r="I1452" i="5"/>
  <c r="H1452" i="5"/>
  <c r="G1452" i="5"/>
  <c r="F1452" i="5"/>
  <c r="E1452" i="5"/>
  <c r="D1452" i="5"/>
  <c r="C1452" i="5"/>
  <c r="B1452" i="5"/>
  <c r="A1452" i="5"/>
  <c r="AE1451" i="5"/>
  <c r="AD1451" i="5"/>
  <c r="AC1451" i="5"/>
  <c r="AB1451" i="5"/>
  <c r="AA1451" i="5"/>
  <c r="Z1451" i="5"/>
  <c r="Y1451" i="5"/>
  <c r="X1451" i="5"/>
  <c r="W1451" i="5"/>
  <c r="V1451" i="5"/>
  <c r="U1451" i="5"/>
  <c r="T1451" i="5"/>
  <c r="S1451" i="5"/>
  <c r="R1451" i="5"/>
  <c r="Q1451" i="5"/>
  <c r="P1451" i="5"/>
  <c r="O1451" i="5"/>
  <c r="N1451" i="5"/>
  <c r="M1451" i="5"/>
  <c r="L1451" i="5"/>
  <c r="K1451" i="5"/>
  <c r="J1451" i="5"/>
  <c r="I1451" i="5"/>
  <c r="H1451" i="5"/>
  <c r="G1451" i="5"/>
  <c r="F1451" i="5"/>
  <c r="E1451" i="5"/>
  <c r="D1451" i="5"/>
  <c r="C1451" i="5"/>
  <c r="B1451" i="5"/>
  <c r="A1451" i="5"/>
  <c r="AE1450" i="5"/>
  <c r="AD1450" i="5"/>
  <c r="AC1450" i="5"/>
  <c r="AB1450" i="5"/>
  <c r="AA1450" i="5"/>
  <c r="Z1450" i="5"/>
  <c r="Y1450" i="5"/>
  <c r="X1450" i="5"/>
  <c r="W1450" i="5"/>
  <c r="V1450" i="5"/>
  <c r="U1450" i="5"/>
  <c r="T1450" i="5"/>
  <c r="AF1450" i="5" s="1"/>
  <c r="S1450" i="5"/>
  <c r="R1450" i="5"/>
  <c r="Q1450" i="5"/>
  <c r="P1450" i="5"/>
  <c r="O1450" i="5"/>
  <c r="N1450" i="5"/>
  <c r="M1450" i="5"/>
  <c r="L1450" i="5"/>
  <c r="K1450" i="5"/>
  <c r="J1450" i="5"/>
  <c r="I1450" i="5"/>
  <c r="H1450" i="5"/>
  <c r="G1450" i="5"/>
  <c r="F1450" i="5"/>
  <c r="E1450" i="5"/>
  <c r="D1450" i="5"/>
  <c r="C1450" i="5"/>
  <c r="B1450" i="5"/>
  <c r="A1450" i="5"/>
  <c r="AD1449" i="5"/>
  <c r="AC1449" i="5"/>
  <c r="AB1449" i="5"/>
  <c r="AA1449" i="5"/>
  <c r="Z1449" i="5"/>
  <c r="Y1449" i="5"/>
  <c r="X1449" i="5"/>
  <c r="W1449" i="5"/>
  <c r="V1449" i="5"/>
  <c r="U1449" i="5"/>
  <c r="S1449" i="5"/>
  <c r="R1449" i="5"/>
  <c r="Q1449" i="5"/>
  <c r="P1449" i="5"/>
  <c r="O1449" i="5"/>
  <c r="N1449" i="5"/>
  <c r="M1449" i="5"/>
  <c r="L1449" i="5"/>
  <c r="K1449" i="5"/>
  <c r="J1449" i="5"/>
  <c r="I1449" i="5"/>
  <c r="H1449" i="5"/>
  <c r="G1449" i="5"/>
  <c r="F1449" i="5"/>
  <c r="E1449" i="5"/>
  <c r="D1449" i="5"/>
  <c r="C1449" i="5"/>
  <c r="B1449" i="5"/>
  <c r="A1449" i="5"/>
  <c r="AE1448" i="5"/>
  <c r="AD1448" i="5"/>
  <c r="AC1448" i="5"/>
  <c r="AB1448" i="5"/>
  <c r="AA1448" i="5"/>
  <c r="Z1448" i="5"/>
  <c r="Y1448" i="5"/>
  <c r="X1448" i="5"/>
  <c r="W1448" i="5"/>
  <c r="V1448" i="5"/>
  <c r="U1448" i="5"/>
  <c r="T1448" i="5"/>
  <c r="AF1448" i="5" s="1"/>
  <c r="S1448" i="5"/>
  <c r="R1448" i="5"/>
  <c r="Q1448" i="5"/>
  <c r="P1448" i="5"/>
  <c r="O1448" i="5"/>
  <c r="N1448" i="5"/>
  <c r="M1448" i="5"/>
  <c r="L1448" i="5"/>
  <c r="K1448" i="5"/>
  <c r="J1448" i="5"/>
  <c r="I1448" i="5"/>
  <c r="H1448" i="5"/>
  <c r="G1448" i="5"/>
  <c r="F1448" i="5"/>
  <c r="E1448" i="5"/>
  <c r="D1448" i="5"/>
  <c r="C1448" i="5"/>
  <c r="B1448" i="5"/>
  <c r="A1448" i="5"/>
  <c r="AD1447" i="5"/>
  <c r="AC1447" i="5"/>
  <c r="AB1447" i="5"/>
  <c r="AA1447" i="5"/>
  <c r="Z1447" i="5"/>
  <c r="Y1447" i="5"/>
  <c r="X1447" i="5"/>
  <c r="W1447" i="5"/>
  <c r="V1447" i="5"/>
  <c r="U1447" i="5"/>
  <c r="S1447" i="5"/>
  <c r="R1447" i="5"/>
  <c r="Q1447" i="5"/>
  <c r="P1447" i="5"/>
  <c r="O1447" i="5"/>
  <c r="N1447" i="5"/>
  <c r="M1447" i="5"/>
  <c r="L1447" i="5"/>
  <c r="K1447" i="5"/>
  <c r="J1447" i="5"/>
  <c r="I1447" i="5"/>
  <c r="H1447" i="5"/>
  <c r="G1447" i="5"/>
  <c r="F1447" i="5"/>
  <c r="E1447" i="5"/>
  <c r="D1447" i="5"/>
  <c r="T1447" i="5" s="1"/>
  <c r="AF1447" i="5" s="1"/>
  <c r="C1447" i="5"/>
  <c r="B1447" i="5"/>
  <c r="A1447" i="5"/>
  <c r="AD1446" i="5"/>
  <c r="AC1446" i="5"/>
  <c r="AB1446" i="5"/>
  <c r="AA1446" i="5"/>
  <c r="Z1446" i="5"/>
  <c r="Y1446" i="5"/>
  <c r="X1446" i="5"/>
  <c r="W1446" i="5"/>
  <c r="V1446" i="5"/>
  <c r="U1446" i="5"/>
  <c r="S1446" i="5"/>
  <c r="R1446" i="5"/>
  <c r="Q1446" i="5"/>
  <c r="P1446" i="5"/>
  <c r="O1446" i="5"/>
  <c r="N1446" i="5"/>
  <c r="M1446" i="5"/>
  <c r="L1446" i="5"/>
  <c r="K1446" i="5"/>
  <c r="J1446" i="5"/>
  <c r="I1446" i="5"/>
  <c r="H1446" i="5"/>
  <c r="G1446" i="5"/>
  <c r="F1446" i="5"/>
  <c r="E1446" i="5"/>
  <c r="D1446" i="5"/>
  <c r="C1446" i="5"/>
  <c r="B1446" i="5"/>
  <c r="A1446" i="5"/>
  <c r="AE1445" i="5"/>
  <c r="AD1445" i="5"/>
  <c r="AC1445" i="5"/>
  <c r="AB1445" i="5"/>
  <c r="AA1445" i="5"/>
  <c r="Z1445" i="5"/>
  <c r="Y1445" i="5"/>
  <c r="X1445" i="5"/>
  <c r="W1445" i="5"/>
  <c r="V1445" i="5"/>
  <c r="U1445" i="5"/>
  <c r="T1445" i="5"/>
  <c r="AF1445" i="5" s="1"/>
  <c r="S1445" i="5"/>
  <c r="R1445" i="5"/>
  <c r="Q1445" i="5"/>
  <c r="P1445" i="5"/>
  <c r="O1445" i="5"/>
  <c r="N1445" i="5"/>
  <c r="M1445" i="5"/>
  <c r="L1445" i="5"/>
  <c r="K1445" i="5"/>
  <c r="J1445" i="5"/>
  <c r="I1445" i="5"/>
  <c r="H1445" i="5"/>
  <c r="G1445" i="5"/>
  <c r="F1445" i="5"/>
  <c r="E1445" i="5"/>
  <c r="D1445" i="5"/>
  <c r="C1445" i="5"/>
  <c r="B1445" i="5"/>
  <c r="A1445" i="5"/>
  <c r="AE1444" i="5"/>
  <c r="AD1444" i="5"/>
  <c r="AC1444" i="5"/>
  <c r="AB1444" i="5"/>
  <c r="AA1444" i="5"/>
  <c r="Z1444" i="5"/>
  <c r="Y1444" i="5"/>
  <c r="X1444" i="5"/>
  <c r="W1444" i="5"/>
  <c r="V1444" i="5"/>
  <c r="U1444" i="5"/>
  <c r="T1444" i="5"/>
  <c r="AF1444" i="5" s="1"/>
  <c r="S1444" i="5"/>
  <c r="R1444" i="5"/>
  <c r="Q1444" i="5"/>
  <c r="P1444" i="5"/>
  <c r="O1444" i="5"/>
  <c r="N1444" i="5"/>
  <c r="M1444" i="5"/>
  <c r="L1444" i="5"/>
  <c r="K1444" i="5"/>
  <c r="J1444" i="5"/>
  <c r="I1444" i="5"/>
  <c r="H1444" i="5"/>
  <c r="G1444" i="5"/>
  <c r="F1444" i="5"/>
  <c r="E1444" i="5"/>
  <c r="D1444" i="5"/>
  <c r="C1444" i="5"/>
  <c r="B1444" i="5"/>
  <c r="A1444" i="5"/>
  <c r="AD1443" i="5"/>
  <c r="AC1443" i="5"/>
  <c r="AB1443" i="5"/>
  <c r="AA1443" i="5"/>
  <c r="Z1443" i="5"/>
  <c r="Y1443" i="5"/>
  <c r="X1443" i="5"/>
  <c r="W1443" i="5"/>
  <c r="V1443" i="5"/>
  <c r="U1443" i="5"/>
  <c r="S1443" i="5"/>
  <c r="R1443" i="5"/>
  <c r="Q1443" i="5"/>
  <c r="P1443" i="5"/>
  <c r="O1443" i="5"/>
  <c r="N1443" i="5"/>
  <c r="M1443" i="5"/>
  <c r="L1443" i="5"/>
  <c r="K1443" i="5"/>
  <c r="J1443" i="5"/>
  <c r="I1443" i="5"/>
  <c r="H1443" i="5"/>
  <c r="G1443" i="5"/>
  <c r="F1443" i="5"/>
  <c r="E1443" i="5"/>
  <c r="D1443" i="5"/>
  <c r="C1443" i="5"/>
  <c r="B1443" i="5"/>
  <c r="A1443" i="5"/>
  <c r="AE1442" i="5"/>
  <c r="AD1442" i="5"/>
  <c r="AC1442" i="5"/>
  <c r="AB1442" i="5"/>
  <c r="AA1442" i="5"/>
  <c r="Z1442" i="5"/>
  <c r="Y1442" i="5"/>
  <c r="X1442" i="5"/>
  <c r="W1442" i="5"/>
  <c r="V1442" i="5"/>
  <c r="U1442" i="5"/>
  <c r="T1442" i="5"/>
  <c r="AF1442" i="5" s="1"/>
  <c r="S1442" i="5"/>
  <c r="R1442" i="5"/>
  <c r="Q1442" i="5"/>
  <c r="P1442" i="5"/>
  <c r="O1442" i="5"/>
  <c r="N1442" i="5"/>
  <c r="M1442" i="5"/>
  <c r="L1442" i="5"/>
  <c r="K1442" i="5"/>
  <c r="J1442" i="5"/>
  <c r="I1442" i="5"/>
  <c r="H1442" i="5"/>
  <c r="G1442" i="5"/>
  <c r="F1442" i="5"/>
  <c r="E1442" i="5"/>
  <c r="D1442" i="5"/>
  <c r="C1442" i="5"/>
  <c r="B1442" i="5"/>
  <c r="A1442" i="5"/>
  <c r="AD1441" i="5"/>
  <c r="AC1441" i="5"/>
  <c r="AB1441" i="5"/>
  <c r="AA1441" i="5"/>
  <c r="Z1441" i="5"/>
  <c r="Y1441" i="5"/>
  <c r="X1441" i="5"/>
  <c r="W1441" i="5"/>
  <c r="V1441" i="5"/>
  <c r="U1441" i="5"/>
  <c r="S1441" i="5"/>
  <c r="R1441" i="5"/>
  <c r="Q1441" i="5"/>
  <c r="P1441" i="5"/>
  <c r="O1441" i="5"/>
  <c r="N1441" i="5"/>
  <c r="M1441" i="5"/>
  <c r="L1441" i="5"/>
  <c r="K1441" i="5"/>
  <c r="J1441" i="5"/>
  <c r="I1441" i="5"/>
  <c r="H1441" i="5"/>
  <c r="G1441" i="5"/>
  <c r="F1441" i="5"/>
  <c r="E1441" i="5"/>
  <c r="D1441" i="5"/>
  <c r="C1441" i="5"/>
  <c r="B1441" i="5"/>
  <c r="A1441" i="5"/>
  <c r="AD1440" i="5"/>
  <c r="AC1440" i="5"/>
  <c r="AB1440" i="5"/>
  <c r="AA1440" i="5"/>
  <c r="Z1440" i="5"/>
  <c r="Y1440" i="5"/>
  <c r="X1440" i="5"/>
  <c r="W1440" i="5"/>
  <c r="V1440" i="5"/>
  <c r="U1440" i="5"/>
  <c r="S1440" i="5"/>
  <c r="R1440" i="5"/>
  <c r="Q1440" i="5"/>
  <c r="P1440" i="5"/>
  <c r="O1440" i="5"/>
  <c r="N1440" i="5"/>
  <c r="M1440" i="5"/>
  <c r="L1440" i="5"/>
  <c r="K1440" i="5"/>
  <c r="J1440" i="5"/>
  <c r="I1440" i="5"/>
  <c r="H1440" i="5"/>
  <c r="G1440" i="5"/>
  <c r="F1440" i="5"/>
  <c r="E1440" i="5"/>
  <c r="D1440" i="5"/>
  <c r="C1440" i="5"/>
  <c r="B1440" i="5"/>
  <c r="A1440" i="5"/>
  <c r="AE1439" i="5"/>
  <c r="AD1439" i="5"/>
  <c r="AC1439" i="5"/>
  <c r="AB1439" i="5"/>
  <c r="AA1439" i="5"/>
  <c r="Z1439" i="5"/>
  <c r="Y1439" i="5"/>
  <c r="X1439" i="5"/>
  <c r="W1439" i="5"/>
  <c r="V1439" i="5"/>
  <c r="U1439" i="5"/>
  <c r="T1439" i="5"/>
  <c r="S1439" i="5"/>
  <c r="R1439" i="5"/>
  <c r="Q1439" i="5"/>
  <c r="P1439" i="5"/>
  <c r="O1439" i="5"/>
  <c r="N1439" i="5"/>
  <c r="M1439" i="5"/>
  <c r="L1439" i="5"/>
  <c r="K1439" i="5"/>
  <c r="J1439" i="5"/>
  <c r="I1439" i="5"/>
  <c r="H1439" i="5"/>
  <c r="G1439" i="5"/>
  <c r="F1439" i="5"/>
  <c r="E1439" i="5"/>
  <c r="D1439" i="5"/>
  <c r="C1439" i="5"/>
  <c r="B1439" i="5"/>
  <c r="A1439" i="5"/>
  <c r="AE1438" i="5"/>
  <c r="AD1438" i="5"/>
  <c r="AC1438" i="5"/>
  <c r="AB1438" i="5"/>
  <c r="AA1438" i="5"/>
  <c r="Z1438" i="5"/>
  <c r="Y1438" i="5"/>
  <c r="X1438" i="5"/>
  <c r="W1438" i="5"/>
  <c r="V1438" i="5"/>
  <c r="U1438" i="5"/>
  <c r="T1438" i="5"/>
  <c r="AF1438" i="5" s="1"/>
  <c r="S1438" i="5"/>
  <c r="R1438" i="5"/>
  <c r="Q1438" i="5"/>
  <c r="P1438" i="5"/>
  <c r="O1438" i="5"/>
  <c r="N1438" i="5"/>
  <c r="M1438" i="5"/>
  <c r="L1438" i="5"/>
  <c r="K1438" i="5"/>
  <c r="J1438" i="5"/>
  <c r="I1438" i="5"/>
  <c r="H1438" i="5"/>
  <c r="G1438" i="5"/>
  <c r="F1438" i="5"/>
  <c r="E1438" i="5"/>
  <c r="D1438" i="5"/>
  <c r="C1438" i="5"/>
  <c r="B1438" i="5"/>
  <c r="A1438" i="5"/>
  <c r="AD1437" i="5"/>
  <c r="AC1437" i="5"/>
  <c r="AB1437" i="5"/>
  <c r="AA1437" i="5"/>
  <c r="Z1437" i="5"/>
  <c r="Y1437" i="5"/>
  <c r="X1437" i="5"/>
  <c r="W1437" i="5"/>
  <c r="V1437" i="5"/>
  <c r="U1437" i="5"/>
  <c r="S1437" i="5"/>
  <c r="R1437" i="5"/>
  <c r="Q1437" i="5"/>
  <c r="P1437" i="5"/>
  <c r="O1437" i="5"/>
  <c r="N1437" i="5"/>
  <c r="M1437" i="5"/>
  <c r="L1437" i="5"/>
  <c r="K1437" i="5"/>
  <c r="J1437" i="5"/>
  <c r="I1437" i="5"/>
  <c r="H1437" i="5"/>
  <c r="G1437" i="5"/>
  <c r="F1437" i="5"/>
  <c r="E1437" i="5"/>
  <c r="D1437" i="5"/>
  <c r="C1437" i="5"/>
  <c r="B1437" i="5"/>
  <c r="A1437" i="5"/>
  <c r="AE1436" i="5"/>
  <c r="AD1436" i="5"/>
  <c r="AC1436" i="5"/>
  <c r="AB1436" i="5"/>
  <c r="AA1436" i="5"/>
  <c r="Z1436" i="5"/>
  <c r="Y1436" i="5"/>
  <c r="X1436" i="5"/>
  <c r="W1436" i="5"/>
  <c r="V1436" i="5"/>
  <c r="U1436" i="5"/>
  <c r="T1436" i="5"/>
  <c r="AF1436" i="5" s="1"/>
  <c r="S1436" i="5"/>
  <c r="R1436" i="5"/>
  <c r="Q1436" i="5"/>
  <c r="P1436" i="5"/>
  <c r="O1436" i="5"/>
  <c r="N1436" i="5"/>
  <c r="M1436" i="5"/>
  <c r="L1436" i="5"/>
  <c r="K1436" i="5"/>
  <c r="J1436" i="5"/>
  <c r="I1436" i="5"/>
  <c r="H1436" i="5"/>
  <c r="G1436" i="5"/>
  <c r="F1436" i="5"/>
  <c r="E1436" i="5"/>
  <c r="D1436" i="5"/>
  <c r="C1436" i="5"/>
  <c r="B1436" i="5"/>
  <c r="A1436" i="5"/>
  <c r="AD1435" i="5"/>
  <c r="AC1435" i="5"/>
  <c r="AB1435" i="5"/>
  <c r="AA1435" i="5"/>
  <c r="Z1435" i="5"/>
  <c r="Y1435" i="5"/>
  <c r="X1435" i="5"/>
  <c r="W1435" i="5"/>
  <c r="V1435" i="5"/>
  <c r="U1435" i="5"/>
  <c r="S1435" i="5"/>
  <c r="R1435" i="5"/>
  <c r="Q1435" i="5"/>
  <c r="P1435" i="5"/>
  <c r="O1435" i="5"/>
  <c r="N1435" i="5"/>
  <c r="M1435" i="5"/>
  <c r="L1435" i="5"/>
  <c r="K1435" i="5"/>
  <c r="J1435" i="5"/>
  <c r="I1435" i="5"/>
  <c r="H1435" i="5"/>
  <c r="G1435" i="5"/>
  <c r="F1435" i="5"/>
  <c r="E1435" i="5"/>
  <c r="D1435" i="5"/>
  <c r="T1435" i="5" s="1"/>
  <c r="AF1435" i="5" s="1"/>
  <c r="C1435" i="5"/>
  <c r="B1435" i="5"/>
  <c r="A1435" i="5"/>
  <c r="AD1434" i="5"/>
  <c r="AC1434" i="5"/>
  <c r="AB1434" i="5"/>
  <c r="AA1434" i="5"/>
  <c r="Z1434" i="5"/>
  <c r="Y1434" i="5"/>
  <c r="X1434" i="5"/>
  <c r="W1434" i="5"/>
  <c r="V1434" i="5"/>
  <c r="U1434" i="5"/>
  <c r="S1434" i="5"/>
  <c r="R1434" i="5"/>
  <c r="Q1434" i="5"/>
  <c r="P1434" i="5"/>
  <c r="O1434" i="5"/>
  <c r="N1434" i="5"/>
  <c r="M1434" i="5"/>
  <c r="L1434" i="5"/>
  <c r="K1434" i="5"/>
  <c r="J1434" i="5"/>
  <c r="I1434" i="5"/>
  <c r="H1434" i="5"/>
  <c r="G1434" i="5"/>
  <c r="F1434" i="5"/>
  <c r="E1434" i="5"/>
  <c r="D1434" i="5"/>
  <c r="C1434" i="5"/>
  <c r="B1434" i="5"/>
  <c r="A1434" i="5"/>
  <c r="AE1433" i="5"/>
  <c r="AD1433" i="5"/>
  <c r="AC1433" i="5"/>
  <c r="AB1433" i="5"/>
  <c r="AA1433" i="5"/>
  <c r="Z1433" i="5"/>
  <c r="Y1433" i="5"/>
  <c r="X1433" i="5"/>
  <c r="W1433" i="5"/>
  <c r="V1433" i="5"/>
  <c r="U1433" i="5"/>
  <c r="T1433" i="5"/>
  <c r="AF1433" i="5" s="1"/>
  <c r="S1433" i="5"/>
  <c r="R1433" i="5"/>
  <c r="Q1433" i="5"/>
  <c r="P1433" i="5"/>
  <c r="O1433" i="5"/>
  <c r="N1433" i="5"/>
  <c r="M1433" i="5"/>
  <c r="L1433" i="5"/>
  <c r="K1433" i="5"/>
  <c r="J1433" i="5"/>
  <c r="I1433" i="5"/>
  <c r="H1433" i="5"/>
  <c r="G1433" i="5"/>
  <c r="F1433" i="5"/>
  <c r="E1433" i="5"/>
  <c r="D1433" i="5"/>
  <c r="C1433" i="5"/>
  <c r="B1433" i="5"/>
  <c r="A1433" i="5"/>
  <c r="AE1432" i="5"/>
  <c r="AD1432" i="5"/>
  <c r="AC1432" i="5"/>
  <c r="AB1432" i="5"/>
  <c r="AA1432" i="5"/>
  <c r="Z1432" i="5"/>
  <c r="Y1432" i="5"/>
  <c r="X1432" i="5"/>
  <c r="W1432" i="5"/>
  <c r="V1432" i="5"/>
  <c r="U1432" i="5"/>
  <c r="T1432" i="5"/>
  <c r="AF1432" i="5" s="1"/>
  <c r="S1432" i="5"/>
  <c r="R1432" i="5"/>
  <c r="Q1432" i="5"/>
  <c r="P1432" i="5"/>
  <c r="O1432" i="5"/>
  <c r="N1432" i="5"/>
  <c r="M1432" i="5"/>
  <c r="L1432" i="5"/>
  <c r="K1432" i="5"/>
  <c r="J1432" i="5"/>
  <c r="I1432" i="5"/>
  <c r="H1432" i="5"/>
  <c r="G1432" i="5"/>
  <c r="F1432" i="5"/>
  <c r="E1432" i="5"/>
  <c r="D1432" i="5"/>
  <c r="C1432" i="5"/>
  <c r="B1432" i="5"/>
  <c r="A1432" i="5"/>
  <c r="AD1431" i="5"/>
  <c r="AC1431" i="5"/>
  <c r="AB1431" i="5"/>
  <c r="AA1431" i="5"/>
  <c r="Z1431" i="5"/>
  <c r="Y1431" i="5"/>
  <c r="X1431" i="5"/>
  <c r="W1431" i="5"/>
  <c r="V1431" i="5"/>
  <c r="U1431" i="5"/>
  <c r="S1431" i="5"/>
  <c r="R1431" i="5"/>
  <c r="Q1431" i="5"/>
  <c r="P1431" i="5"/>
  <c r="O1431" i="5"/>
  <c r="N1431" i="5"/>
  <c r="M1431" i="5"/>
  <c r="L1431" i="5"/>
  <c r="K1431" i="5"/>
  <c r="J1431" i="5"/>
  <c r="I1431" i="5"/>
  <c r="H1431" i="5"/>
  <c r="G1431" i="5"/>
  <c r="F1431" i="5"/>
  <c r="E1431" i="5"/>
  <c r="D1431" i="5"/>
  <c r="C1431" i="5"/>
  <c r="B1431" i="5"/>
  <c r="A1431" i="5"/>
  <c r="AE1430" i="5"/>
  <c r="AD1430" i="5"/>
  <c r="AC1430" i="5"/>
  <c r="AB1430" i="5"/>
  <c r="AA1430" i="5"/>
  <c r="Z1430" i="5"/>
  <c r="Y1430" i="5"/>
  <c r="X1430" i="5"/>
  <c r="W1430" i="5"/>
  <c r="V1430" i="5"/>
  <c r="U1430" i="5"/>
  <c r="T1430" i="5"/>
  <c r="AF1430" i="5" s="1"/>
  <c r="S1430" i="5"/>
  <c r="R1430" i="5"/>
  <c r="Q1430" i="5"/>
  <c r="P1430" i="5"/>
  <c r="O1430" i="5"/>
  <c r="N1430" i="5"/>
  <c r="M1430" i="5"/>
  <c r="L1430" i="5"/>
  <c r="K1430" i="5"/>
  <c r="J1430" i="5"/>
  <c r="I1430" i="5"/>
  <c r="H1430" i="5"/>
  <c r="G1430" i="5"/>
  <c r="F1430" i="5"/>
  <c r="E1430" i="5"/>
  <c r="D1430" i="5"/>
  <c r="C1430" i="5"/>
  <c r="B1430" i="5"/>
  <c r="A1430" i="5"/>
  <c r="AD1429" i="5"/>
  <c r="AC1429" i="5"/>
  <c r="AB1429" i="5"/>
  <c r="AA1429" i="5"/>
  <c r="Z1429" i="5"/>
  <c r="Y1429" i="5"/>
  <c r="X1429" i="5"/>
  <c r="W1429" i="5"/>
  <c r="V1429" i="5"/>
  <c r="U1429" i="5"/>
  <c r="S1429" i="5"/>
  <c r="R1429" i="5"/>
  <c r="Q1429" i="5"/>
  <c r="P1429" i="5"/>
  <c r="O1429" i="5"/>
  <c r="N1429" i="5"/>
  <c r="M1429" i="5"/>
  <c r="L1429" i="5"/>
  <c r="K1429" i="5"/>
  <c r="J1429" i="5"/>
  <c r="I1429" i="5"/>
  <c r="H1429" i="5"/>
  <c r="G1429" i="5"/>
  <c r="F1429" i="5"/>
  <c r="E1429" i="5"/>
  <c r="D1429" i="5"/>
  <c r="C1429" i="5"/>
  <c r="B1429" i="5"/>
  <c r="A1429" i="5"/>
  <c r="AD1428" i="5"/>
  <c r="AC1428" i="5"/>
  <c r="AB1428" i="5"/>
  <c r="AA1428" i="5"/>
  <c r="Z1428" i="5"/>
  <c r="Y1428" i="5"/>
  <c r="X1428" i="5"/>
  <c r="W1428" i="5"/>
  <c r="V1428" i="5"/>
  <c r="U1428" i="5"/>
  <c r="S1428" i="5"/>
  <c r="R1428" i="5"/>
  <c r="Q1428" i="5"/>
  <c r="P1428" i="5"/>
  <c r="O1428" i="5"/>
  <c r="N1428" i="5"/>
  <c r="M1428" i="5"/>
  <c r="L1428" i="5"/>
  <c r="K1428" i="5"/>
  <c r="J1428" i="5"/>
  <c r="I1428" i="5"/>
  <c r="H1428" i="5"/>
  <c r="G1428" i="5"/>
  <c r="F1428" i="5"/>
  <c r="E1428" i="5"/>
  <c r="D1428" i="5"/>
  <c r="C1428" i="5"/>
  <c r="B1428" i="5"/>
  <c r="A1428" i="5"/>
  <c r="AE1427" i="5"/>
  <c r="AD1427" i="5"/>
  <c r="AC1427" i="5"/>
  <c r="AB1427" i="5"/>
  <c r="AA1427" i="5"/>
  <c r="Z1427" i="5"/>
  <c r="Y1427" i="5"/>
  <c r="X1427" i="5"/>
  <c r="W1427" i="5"/>
  <c r="V1427" i="5"/>
  <c r="U1427" i="5"/>
  <c r="T1427" i="5"/>
  <c r="AF1427" i="5" s="1"/>
  <c r="S1427" i="5"/>
  <c r="R1427" i="5"/>
  <c r="Q1427" i="5"/>
  <c r="P1427" i="5"/>
  <c r="O1427" i="5"/>
  <c r="N1427" i="5"/>
  <c r="M1427" i="5"/>
  <c r="L1427" i="5"/>
  <c r="K1427" i="5"/>
  <c r="J1427" i="5"/>
  <c r="I1427" i="5"/>
  <c r="H1427" i="5"/>
  <c r="G1427" i="5"/>
  <c r="F1427" i="5"/>
  <c r="E1427" i="5"/>
  <c r="D1427" i="5"/>
  <c r="C1427" i="5"/>
  <c r="B1427" i="5"/>
  <c r="A1427" i="5"/>
  <c r="AE1426" i="5"/>
  <c r="AD1426" i="5"/>
  <c r="AC1426" i="5"/>
  <c r="AB1426" i="5"/>
  <c r="AA1426" i="5"/>
  <c r="Z1426" i="5"/>
  <c r="Y1426" i="5"/>
  <c r="X1426" i="5"/>
  <c r="W1426" i="5"/>
  <c r="V1426" i="5"/>
  <c r="U1426" i="5"/>
  <c r="T1426" i="5"/>
  <c r="AF1426" i="5" s="1"/>
  <c r="S1426" i="5"/>
  <c r="R1426" i="5"/>
  <c r="Q1426" i="5"/>
  <c r="P1426" i="5"/>
  <c r="O1426" i="5"/>
  <c r="N1426" i="5"/>
  <c r="M1426" i="5"/>
  <c r="L1426" i="5"/>
  <c r="K1426" i="5"/>
  <c r="J1426" i="5"/>
  <c r="I1426" i="5"/>
  <c r="H1426" i="5"/>
  <c r="G1426" i="5"/>
  <c r="F1426" i="5"/>
  <c r="E1426" i="5"/>
  <c r="D1426" i="5"/>
  <c r="C1426" i="5"/>
  <c r="B1426" i="5"/>
  <c r="A1426" i="5"/>
  <c r="AD1425" i="5"/>
  <c r="AC1425" i="5"/>
  <c r="AB1425" i="5"/>
  <c r="AA1425" i="5"/>
  <c r="Z1425" i="5"/>
  <c r="Y1425" i="5"/>
  <c r="X1425" i="5"/>
  <c r="W1425" i="5"/>
  <c r="V1425" i="5"/>
  <c r="U1425" i="5"/>
  <c r="S1425" i="5"/>
  <c r="R1425" i="5"/>
  <c r="Q1425" i="5"/>
  <c r="P1425" i="5"/>
  <c r="O1425" i="5"/>
  <c r="N1425" i="5"/>
  <c r="M1425" i="5"/>
  <c r="L1425" i="5"/>
  <c r="K1425" i="5"/>
  <c r="J1425" i="5"/>
  <c r="I1425" i="5"/>
  <c r="H1425" i="5"/>
  <c r="G1425" i="5"/>
  <c r="F1425" i="5"/>
  <c r="E1425" i="5"/>
  <c r="D1425" i="5"/>
  <c r="C1425" i="5"/>
  <c r="B1425" i="5"/>
  <c r="A1425" i="5"/>
  <c r="AE1424" i="5"/>
  <c r="AD1424" i="5"/>
  <c r="AC1424" i="5"/>
  <c r="AB1424" i="5"/>
  <c r="AA1424" i="5"/>
  <c r="Z1424" i="5"/>
  <c r="Y1424" i="5"/>
  <c r="X1424" i="5"/>
  <c r="W1424" i="5"/>
  <c r="V1424" i="5"/>
  <c r="U1424" i="5"/>
  <c r="T1424" i="5"/>
  <c r="AF1424" i="5" s="1"/>
  <c r="S1424" i="5"/>
  <c r="R1424" i="5"/>
  <c r="Q1424" i="5"/>
  <c r="P1424" i="5"/>
  <c r="O1424" i="5"/>
  <c r="N1424" i="5"/>
  <c r="M1424" i="5"/>
  <c r="L1424" i="5"/>
  <c r="K1424" i="5"/>
  <c r="J1424" i="5"/>
  <c r="I1424" i="5"/>
  <c r="H1424" i="5"/>
  <c r="G1424" i="5"/>
  <c r="F1424" i="5"/>
  <c r="E1424" i="5"/>
  <c r="D1424" i="5"/>
  <c r="C1424" i="5"/>
  <c r="B1424" i="5"/>
  <c r="A1424" i="5"/>
  <c r="AD1423" i="5"/>
  <c r="AC1423" i="5"/>
  <c r="AB1423" i="5"/>
  <c r="AA1423" i="5"/>
  <c r="Z1423" i="5"/>
  <c r="Y1423" i="5"/>
  <c r="X1423" i="5"/>
  <c r="W1423" i="5"/>
  <c r="V1423" i="5"/>
  <c r="U1423" i="5"/>
  <c r="S1423" i="5"/>
  <c r="R1423" i="5"/>
  <c r="Q1423" i="5"/>
  <c r="P1423" i="5"/>
  <c r="O1423" i="5"/>
  <c r="N1423" i="5"/>
  <c r="M1423" i="5"/>
  <c r="L1423" i="5"/>
  <c r="K1423" i="5"/>
  <c r="J1423" i="5"/>
  <c r="I1423" i="5"/>
  <c r="H1423" i="5"/>
  <c r="G1423" i="5"/>
  <c r="F1423" i="5"/>
  <c r="E1423" i="5"/>
  <c r="D1423" i="5"/>
  <c r="T1423" i="5" s="1"/>
  <c r="AF1423" i="5" s="1"/>
  <c r="C1423" i="5"/>
  <c r="B1423" i="5"/>
  <c r="A1423" i="5"/>
  <c r="AD1422" i="5"/>
  <c r="AC1422" i="5"/>
  <c r="AB1422" i="5"/>
  <c r="AA1422" i="5"/>
  <c r="Z1422" i="5"/>
  <c r="Y1422" i="5"/>
  <c r="X1422" i="5"/>
  <c r="W1422" i="5"/>
  <c r="V1422" i="5"/>
  <c r="U1422" i="5"/>
  <c r="S1422" i="5"/>
  <c r="R1422" i="5"/>
  <c r="Q1422" i="5"/>
  <c r="P1422" i="5"/>
  <c r="O1422" i="5"/>
  <c r="N1422" i="5"/>
  <c r="M1422" i="5"/>
  <c r="L1422" i="5"/>
  <c r="K1422" i="5"/>
  <c r="J1422" i="5"/>
  <c r="I1422" i="5"/>
  <c r="H1422" i="5"/>
  <c r="G1422" i="5"/>
  <c r="F1422" i="5"/>
  <c r="E1422" i="5"/>
  <c r="D1422" i="5"/>
  <c r="C1422" i="5"/>
  <c r="B1422" i="5"/>
  <c r="A1422" i="5"/>
  <c r="AE1421" i="5"/>
  <c r="AD1421" i="5"/>
  <c r="AC1421" i="5"/>
  <c r="AB1421" i="5"/>
  <c r="AA1421" i="5"/>
  <c r="Z1421" i="5"/>
  <c r="Y1421" i="5"/>
  <c r="X1421" i="5"/>
  <c r="W1421" i="5"/>
  <c r="V1421" i="5"/>
  <c r="U1421" i="5"/>
  <c r="T1421" i="5"/>
  <c r="AF1421" i="5" s="1"/>
  <c r="S1421" i="5"/>
  <c r="R1421" i="5"/>
  <c r="Q1421" i="5"/>
  <c r="P1421" i="5"/>
  <c r="O1421" i="5"/>
  <c r="N1421" i="5"/>
  <c r="M1421" i="5"/>
  <c r="L1421" i="5"/>
  <c r="K1421" i="5"/>
  <c r="J1421" i="5"/>
  <c r="I1421" i="5"/>
  <c r="H1421" i="5"/>
  <c r="G1421" i="5"/>
  <c r="F1421" i="5"/>
  <c r="E1421" i="5"/>
  <c r="D1421" i="5"/>
  <c r="C1421" i="5"/>
  <c r="B1421" i="5"/>
  <c r="A1421" i="5"/>
  <c r="AE1420" i="5"/>
  <c r="AD1420" i="5"/>
  <c r="AC1420" i="5"/>
  <c r="AB1420" i="5"/>
  <c r="AA1420" i="5"/>
  <c r="Z1420" i="5"/>
  <c r="Y1420" i="5"/>
  <c r="X1420" i="5"/>
  <c r="W1420" i="5"/>
  <c r="V1420" i="5"/>
  <c r="U1420" i="5"/>
  <c r="T1420" i="5"/>
  <c r="AF1420" i="5" s="1"/>
  <c r="S1420" i="5"/>
  <c r="R1420" i="5"/>
  <c r="Q1420" i="5"/>
  <c r="P1420" i="5"/>
  <c r="O1420" i="5"/>
  <c r="N1420" i="5"/>
  <c r="M1420" i="5"/>
  <c r="L1420" i="5"/>
  <c r="K1420" i="5"/>
  <c r="J1420" i="5"/>
  <c r="I1420" i="5"/>
  <c r="H1420" i="5"/>
  <c r="G1420" i="5"/>
  <c r="F1420" i="5"/>
  <c r="E1420" i="5"/>
  <c r="D1420" i="5"/>
  <c r="C1420" i="5"/>
  <c r="B1420" i="5"/>
  <c r="A1420" i="5"/>
  <c r="AD1419" i="5"/>
  <c r="AC1419" i="5"/>
  <c r="AB1419" i="5"/>
  <c r="AA1419" i="5"/>
  <c r="Z1419" i="5"/>
  <c r="Y1419" i="5"/>
  <c r="X1419" i="5"/>
  <c r="W1419" i="5"/>
  <c r="V1419" i="5"/>
  <c r="U1419" i="5"/>
  <c r="S1419" i="5"/>
  <c r="R1419" i="5"/>
  <c r="Q1419" i="5"/>
  <c r="P1419" i="5"/>
  <c r="O1419" i="5"/>
  <c r="N1419" i="5"/>
  <c r="M1419" i="5"/>
  <c r="L1419" i="5"/>
  <c r="K1419" i="5"/>
  <c r="J1419" i="5"/>
  <c r="I1419" i="5"/>
  <c r="H1419" i="5"/>
  <c r="G1419" i="5"/>
  <c r="F1419" i="5"/>
  <c r="E1419" i="5"/>
  <c r="D1419" i="5"/>
  <c r="C1419" i="5"/>
  <c r="B1419" i="5"/>
  <c r="A1419" i="5"/>
  <c r="AE1418" i="5"/>
  <c r="AD1418" i="5"/>
  <c r="AC1418" i="5"/>
  <c r="AB1418" i="5"/>
  <c r="AA1418" i="5"/>
  <c r="Z1418" i="5"/>
  <c r="Y1418" i="5"/>
  <c r="X1418" i="5"/>
  <c r="W1418" i="5"/>
  <c r="V1418" i="5"/>
  <c r="U1418" i="5"/>
  <c r="T1418" i="5"/>
  <c r="AF1418" i="5" s="1"/>
  <c r="S1418" i="5"/>
  <c r="R1418" i="5"/>
  <c r="Q1418" i="5"/>
  <c r="P1418" i="5"/>
  <c r="O1418" i="5"/>
  <c r="N1418" i="5"/>
  <c r="M1418" i="5"/>
  <c r="L1418" i="5"/>
  <c r="K1418" i="5"/>
  <c r="J1418" i="5"/>
  <c r="I1418" i="5"/>
  <c r="H1418" i="5"/>
  <c r="G1418" i="5"/>
  <c r="F1418" i="5"/>
  <c r="E1418" i="5"/>
  <c r="D1418" i="5"/>
  <c r="C1418" i="5"/>
  <c r="B1418" i="5"/>
  <c r="A1418" i="5"/>
  <c r="AD1417" i="5"/>
  <c r="AC1417" i="5"/>
  <c r="AB1417" i="5"/>
  <c r="AA1417" i="5"/>
  <c r="Z1417" i="5"/>
  <c r="Y1417" i="5"/>
  <c r="X1417" i="5"/>
  <c r="W1417" i="5"/>
  <c r="V1417" i="5"/>
  <c r="U1417" i="5"/>
  <c r="S1417" i="5"/>
  <c r="R1417" i="5"/>
  <c r="Q1417" i="5"/>
  <c r="P1417" i="5"/>
  <c r="O1417" i="5"/>
  <c r="N1417" i="5"/>
  <c r="M1417" i="5"/>
  <c r="L1417" i="5"/>
  <c r="K1417" i="5"/>
  <c r="J1417" i="5"/>
  <c r="I1417" i="5"/>
  <c r="H1417" i="5"/>
  <c r="G1417" i="5"/>
  <c r="F1417" i="5"/>
  <c r="E1417" i="5"/>
  <c r="D1417" i="5"/>
  <c r="C1417" i="5"/>
  <c r="B1417" i="5"/>
  <c r="A1417" i="5"/>
  <c r="AD1416" i="5"/>
  <c r="AC1416" i="5"/>
  <c r="AB1416" i="5"/>
  <c r="AA1416" i="5"/>
  <c r="Z1416" i="5"/>
  <c r="Y1416" i="5"/>
  <c r="X1416" i="5"/>
  <c r="W1416" i="5"/>
  <c r="V1416" i="5"/>
  <c r="U1416" i="5"/>
  <c r="S1416" i="5"/>
  <c r="R1416" i="5"/>
  <c r="Q1416" i="5"/>
  <c r="P1416" i="5"/>
  <c r="O1416" i="5"/>
  <c r="N1416" i="5"/>
  <c r="M1416" i="5"/>
  <c r="L1416" i="5"/>
  <c r="K1416" i="5"/>
  <c r="J1416" i="5"/>
  <c r="I1416" i="5"/>
  <c r="H1416" i="5"/>
  <c r="G1416" i="5"/>
  <c r="F1416" i="5"/>
  <c r="E1416" i="5"/>
  <c r="D1416" i="5"/>
  <c r="C1416" i="5"/>
  <c r="B1416" i="5"/>
  <c r="A1416" i="5"/>
  <c r="AE1415" i="5"/>
  <c r="AD1415" i="5"/>
  <c r="AC1415" i="5"/>
  <c r="AB1415" i="5"/>
  <c r="AA1415" i="5"/>
  <c r="Z1415" i="5"/>
  <c r="Y1415" i="5"/>
  <c r="X1415" i="5"/>
  <c r="W1415" i="5"/>
  <c r="V1415" i="5"/>
  <c r="U1415" i="5"/>
  <c r="T1415" i="5"/>
  <c r="S1415" i="5"/>
  <c r="R1415" i="5"/>
  <c r="Q1415" i="5"/>
  <c r="P1415" i="5"/>
  <c r="O1415" i="5"/>
  <c r="N1415" i="5"/>
  <c r="M1415" i="5"/>
  <c r="L1415" i="5"/>
  <c r="K1415" i="5"/>
  <c r="J1415" i="5"/>
  <c r="I1415" i="5"/>
  <c r="H1415" i="5"/>
  <c r="G1415" i="5"/>
  <c r="F1415" i="5"/>
  <c r="E1415" i="5"/>
  <c r="D1415" i="5"/>
  <c r="C1415" i="5"/>
  <c r="B1415" i="5"/>
  <c r="A1415" i="5"/>
  <c r="AE1414" i="5"/>
  <c r="AD1414" i="5"/>
  <c r="AC1414" i="5"/>
  <c r="AB1414" i="5"/>
  <c r="AA1414" i="5"/>
  <c r="Z1414" i="5"/>
  <c r="Y1414" i="5"/>
  <c r="X1414" i="5"/>
  <c r="W1414" i="5"/>
  <c r="V1414" i="5"/>
  <c r="U1414" i="5"/>
  <c r="T1414" i="5"/>
  <c r="AF1414" i="5" s="1"/>
  <c r="S1414" i="5"/>
  <c r="R1414" i="5"/>
  <c r="Q1414" i="5"/>
  <c r="P1414" i="5"/>
  <c r="O1414" i="5"/>
  <c r="N1414" i="5"/>
  <c r="M1414" i="5"/>
  <c r="L1414" i="5"/>
  <c r="K1414" i="5"/>
  <c r="J1414" i="5"/>
  <c r="I1414" i="5"/>
  <c r="H1414" i="5"/>
  <c r="G1414" i="5"/>
  <c r="F1414" i="5"/>
  <c r="E1414" i="5"/>
  <c r="D1414" i="5"/>
  <c r="C1414" i="5"/>
  <c r="B1414" i="5"/>
  <c r="A1414" i="5"/>
  <c r="AD1413" i="5"/>
  <c r="AC1413" i="5"/>
  <c r="AB1413" i="5"/>
  <c r="AA1413" i="5"/>
  <c r="Z1413" i="5"/>
  <c r="Y1413" i="5"/>
  <c r="X1413" i="5"/>
  <c r="W1413" i="5"/>
  <c r="V1413" i="5"/>
  <c r="U1413" i="5"/>
  <c r="S1413" i="5"/>
  <c r="R1413" i="5"/>
  <c r="Q1413" i="5"/>
  <c r="P1413" i="5"/>
  <c r="O1413" i="5"/>
  <c r="N1413" i="5"/>
  <c r="M1413" i="5"/>
  <c r="L1413" i="5"/>
  <c r="K1413" i="5"/>
  <c r="J1413" i="5"/>
  <c r="I1413" i="5"/>
  <c r="H1413" i="5"/>
  <c r="G1413" i="5"/>
  <c r="F1413" i="5"/>
  <c r="E1413" i="5"/>
  <c r="D1413" i="5"/>
  <c r="C1413" i="5"/>
  <c r="B1413" i="5"/>
  <c r="A1413" i="5"/>
  <c r="AE1412" i="5"/>
  <c r="AD1412" i="5"/>
  <c r="AC1412" i="5"/>
  <c r="AB1412" i="5"/>
  <c r="AA1412" i="5"/>
  <c r="Z1412" i="5"/>
  <c r="Y1412" i="5"/>
  <c r="X1412" i="5"/>
  <c r="W1412" i="5"/>
  <c r="V1412" i="5"/>
  <c r="U1412" i="5"/>
  <c r="T1412" i="5"/>
  <c r="AF1412" i="5" s="1"/>
  <c r="S1412" i="5"/>
  <c r="R1412" i="5"/>
  <c r="Q1412" i="5"/>
  <c r="P1412" i="5"/>
  <c r="O1412" i="5"/>
  <c r="N1412" i="5"/>
  <c r="M1412" i="5"/>
  <c r="L1412" i="5"/>
  <c r="K1412" i="5"/>
  <c r="J1412" i="5"/>
  <c r="I1412" i="5"/>
  <c r="H1412" i="5"/>
  <c r="G1412" i="5"/>
  <c r="F1412" i="5"/>
  <c r="E1412" i="5"/>
  <c r="D1412" i="5"/>
  <c r="C1412" i="5"/>
  <c r="B1412" i="5"/>
  <c r="A1412" i="5"/>
  <c r="AD1411" i="5"/>
  <c r="AC1411" i="5"/>
  <c r="AB1411" i="5"/>
  <c r="AA1411" i="5"/>
  <c r="Z1411" i="5"/>
  <c r="Y1411" i="5"/>
  <c r="X1411" i="5"/>
  <c r="W1411" i="5"/>
  <c r="V1411" i="5"/>
  <c r="U1411" i="5"/>
  <c r="S1411" i="5"/>
  <c r="R1411" i="5"/>
  <c r="Q1411" i="5"/>
  <c r="P1411" i="5"/>
  <c r="O1411" i="5"/>
  <c r="N1411" i="5"/>
  <c r="M1411" i="5"/>
  <c r="L1411" i="5"/>
  <c r="K1411" i="5"/>
  <c r="J1411" i="5"/>
  <c r="I1411" i="5"/>
  <c r="H1411" i="5"/>
  <c r="G1411" i="5"/>
  <c r="F1411" i="5"/>
  <c r="E1411" i="5"/>
  <c r="D1411" i="5"/>
  <c r="T1411" i="5" s="1"/>
  <c r="AF1411" i="5" s="1"/>
  <c r="C1411" i="5"/>
  <c r="B1411" i="5"/>
  <c r="A1411" i="5"/>
  <c r="AD1410" i="5"/>
  <c r="AC1410" i="5"/>
  <c r="AB1410" i="5"/>
  <c r="AA1410" i="5"/>
  <c r="Z1410" i="5"/>
  <c r="Y1410" i="5"/>
  <c r="X1410" i="5"/>
  <c r="W1410" i="5"/>
  <c r="V1410" i="5"/>
  <c r="U1410" i="5"/>
  <c r="S1410" i="5"/>
  <c r="R1410" i="5"/>
  <c r="Q1410" i="5"/>
  <c r="P1410" i="5"/>
  <c r="O1410" i="5"/>
  <c r="N1410" i="5"/>
  <c r="M1410" i="5"/>
  <c r="L1410" i="5"/>
  <c r="K1410" i="5"/>
  <c r="J1410" i="5"/>
  <c r="I1410" i="5"/>
  <c r="H1410" i="5"/>
  <c r="G1410" i="5"/>
  <c r="F1410" i="5"/>
  <c r="E1410" i="5"/>
  <c r="D1410" i="5"/>
  <c r="C1410" i="5"/>
  <c r="B1410" i="5"/>
  <c r="A1410" i="5"/>
  <c r="AE1409" i="5"/>
  <c r="AD1409" i="5"/>
  <c r="AC1409" i="5"/>
  <c r="AB1409" i="5"/>
  <c r="AA1409" i="5"/>
  <c r="Z1409" i="5"/>
  <c r="Y1409" i="5"/>
  <c r="X1409" i="5"/>
  <c r="W1409" i="5"/>
  <c r="V1409" i="5"/>
  <c r="U1409" i="5"/>
  <c r="T1409" i="5"/>
  <c r="AF1409" i="5" s="1"/>
  <c r="S1409" i="5"/>
  <c r="R1409" i="5"/>
  <c r="Q1409" i="5"/>
  <c r="P1409" i="5"/>
  <c r="O1409" i="5"/>
  <c r="N1409" i="5"/>
  <c r="M1409" i="5"/>
  <c r="L1409" i="5"/>
  <c r="K1409" i="5"/>
  <c r="J1409" i="5"/>
  <c r="I1409" i="5"/>
  <c r="H1409" i="5"/>
  <c r="G1409" i="5"/>
  <c r="F1409" i="5"/>
  <c r="E1409" i="5"/>
  <c r="D1409" i="5"/>
  <c r="C1409" i="5"/>
  <c r="B1409" i="5"/>
  <c r="A1409" i="5"/>
  <c r="AE1408" i="5"/>
  <c r="AD1408" i="5"/>
  <c r="AC1408" i="5"/>
  <c r="AB1408" i="5"/>
  <c r="AA1408" i="5"/>
  <c r="Z1408" i="5"/>
  <c r="Y1408" i="5"/>
  <c r="X1408" i="5"/>
  <c r="W1408" i="5"/>
  <c r="V1408" i="5"/>
  <c r="U1408" i="5"/>
  <c r="T1408" i="5"/>
  <c r="S1408" i="5"/>
  <c r="R1408" i="5"/>
  <c r="Q1408" i="5"/>
  <c r="P1408" i="5"/>
  <c r="O1408" i="5"/>
  <c r="N1408" i="5"/>
  <c r="M1408" i="5"/>
  <c r="L1408" i="5"/>
  <c r="K1408" i="5"/>
  <c r="J1408" i="5"/>
  <c r="I1408" i="5"/>
  <c r="H1408" i="5"/>
  <c r="G1408" i="5"/>
  <c r="F1408" i="5"/>
  <c r="E1408" i="5"/>
  <c r="D1408" i="5"/>
  <c r="C1408" i="5"/>
  <c r="B1408" i="5"/>
  <c r="A1408" i="5"/>
  <c r="AD1407" i="5"/>
  <c r="AC1407" i="5"/>
  <c r="AB1407" i="5"/>
  <c r="AA1407" i="5"/>
  <c r="Z1407" i="5"/>
  <c r="Y1407" i="5"/>
  <c r="X1407" i="5"/>
  <c r="W1407" i="5"/>
  <c r="V1407" i="5"/>
  <c r="U1407" i="5"/>
  <c r="S1407" i="5"/>
  <c r="R1407" i="5"/>
  <c r="Q1407" i="5"/>
  <c r="P1407" i="5"/>
  <c r="O1407" i="5"/>
  <c r="N1407" i="5"/>
  <c r="M1407" i="5"/>
  <c r="L1407" i="5"/>
  <c r="K1407" i="5"/>
  <c r="J1407" i="5"/>
  <c r="I1407" i="5"/>
  <c r="H1407" i="5"/>
  <c r="G1407" i="5"/>
  <c r="F1407" i="5"/>
  <c r="E1407" i="5"/>
  <c r="D1407" i="5"/>
  <c r="C1407" i="5"/>
  <c r="B1407" i="5"/>
  <c r="A1407" i="5"/>
  <c r="AE1406" i="5"/>
  <c r="AD1406" i="5"/>
  <c r="AC1406" i="5"/>
  <c r="AB1406" i="5"/>
  <c r="AA1406" i="5"/>
  <c r="Z1406" i="5"/>
  <c r="Y1406" i="5"/>
  <c r="X1406" i="5"/>
  <c r="W1406" i="5"/>
  <c r="V1406" i="5"/>
  <c r="U1406" i="5"/>
  <c r="T1406" i="5"/>
  <c r="AF1406" i="5" s="1"/>
  <c r="S1406" i="5"/>
  <c r="R1406" i="5"/>
  <c r="Q1406" i="5"/>
  <c r="P1406" i="5"/>
  <c r="O1406" i="5"/>
  <c r="N1406" i="5"/>
  <c r="M1406" i="5"/>
  <c r="L1406" i="5"/>
  <c r="K1406" i="5"/>
  <c r="J1406" i="5"/>
  <c r="I1406" i="5"/>
  <c r="H1406" i="5"/>
  <c r="G1406" i="5"/>
  <c r="F1406" i="5"/>
  <c r="E1406" i="5"/>
  <c r="D1406" i="5"/>
  <c r="C1406" i="5"/>
  <c r="B1406" i="5"/>
  <c r="A1406" i="5"/>
  <c r="AD1405" i="5"/>
  <c r="AC1405" i="5"/>
  <c r="AB1405" i="5"/>
  <c r="AA1405" i="5"/>
  <c r="Z1405" i="5"/>
  <c r="Y1405" i="5"/>
  <c r="X1405" i="5"/>
  <c r="W1405" i="5"/>
  <c r="V1405" i="5"/>
  <c r="U1405" i="5"/>
  <c r="S1405" i="5"/>
  <c r="R1405" i="5"/>
  <c r="Q1405" i="5"/>
  <c r="P1405" i="5"/>
  <c r="O1405" i="5"/>
  <c r="N1405" i="5"/>
  <c r="M1405" i="5"/>
  <c r="L1405" i="5"/>
  <c r="K1405" i="5"/>
  <c r="J1405" i="5"/>
  <c r="I1405" i="5"/>
  <c r="H1405" i="5"/>
  <c r="G1405" i="5"/>
  <c r="F1405" i="5"/>
  <c r="E1405" i="5"/>
  <c r="D1405" i="5"/>
  <c r="C1405" i="5"/>
  <c r="B1405" i="5"/>
  <c r="A1405" i="5"/>
  <c r="AD1404" i="5"/>
  <c r="AC1404" i="5"/>
  <c r="AB1404" i="5"/>
  <c r="AA1404" i="5"/>
  <c r="Z1404" i="5"/>
  <c r="Y1404" i="5"/>
  <c r="X1404" i="5"/>
  <c r="W1404" i="5"/>
  <c r="V1404" i="5"/>
  <c r="U1404" i="5"/>
  <c r="S1404" i="5"/>
  <c r="R1404" i="5"/>
  <c r="Q1404" i="5"/>
  <c r="P1404" i="5"/>
  <c r="O1404" i="5"/>
  <c r="N1404" i="5"/>
  <c r="M1404" i="5"/>
  <c r="L1404" i="5"/>
  <c r="K1404" i="5"/>
  <c r="J1404" i="5"/>
  <c r="I1404" i="5"/>
  <c r="H1404" i="5"/>
  <c r="G1404" i="5"/>
  <c r="F1404" i="5"/>
  <c r="E1404" i="5"/>
  <c r="D1404" i="5"/>
  <c r="C1404" i="5"/>
  <c r="B1404" i="5"/>
  <c r="A1404" i="5"/>
  <c r="AE1403" i="5"/>
  <c r="AD1403" i="5"/>
  <c r="AC1403" i="5"/>
  <c r="AB1403" i="5"/>
  <c r="AA1403" i="5"/>
  <c r="Z1403" i="5"/>
  <c r="Y1403" i="5"/>
  <c r="X1403" i="5"/>
  <c r="W1403" i="5"/>
  <c r="V1403" i="5"/>
  <c r="U1403" i="5"/>
  <c r="T1403" i="5"/>
  <c r="S1403" i="5"/>
  <c r="R1403" i="5"/>
  <c r="Q1403" i="5"/>
  <c r="P1403" i="5"/>
  <c r="O1403" i="5"/>
  <c r="N1403" i="5"/>
  <c r="M1403" i="5"/>
  <c r="L1403" i="5"/>
  <c r="K1403" i="5"/>
  <c r="J1403" i="5"/>
  <c r="I1403" i="5"/>
  <c r="H1403" i="5"/>
  <c r="G1403" i="5"/>
  <c r="F1403" i="5"/>
  <c r="E1403" i="5"/>
  <c r="D1403" i="5"/>
  <c r="C1403" i="5"/>
  <c r="B1403" i="5"/>
  <c r="A1403" i="5"/>
  <c r="AE1402" i="5"/>
  <c r="AD1402" i="5"/>
  <c r="AC1402" i="5"/>
  <c r="AB1402" i="5"/>
  <c r="AA1402" i="5"/>
  <c r="Z1402" i="5"/>
  <c r="Y1402" i="5"/>
  <c r="X1402" i="5"/>
  <c r="W1402" i="5"/>
  <c r="V1402" i="5"/>
  <c r="U1402" i="5"/>
  <c r="T1402" i="5"/>
  <c r="AF1402" i="5" s="1"/>
  <c r="S1402" i="5"/>
  <c r="R1402" i="5"/>
  <c r="Q1402" i="5"/>
  <c r="P1402" i="5"/>
  <c r="O1402" i="5"/>
  <c r="N1402" i="5"/>
  <c r="M1402" i="5"/>
  <c r="L1402" i="5"/>
  <c r="K1402" i="5"/>
  <c r="J1402" i="5"/>
  <c r="I1402" i="5"/>
  <c r="H1402" i="5"/>
  <c r="G1402" i="5"/>
  <c r="F1402" i="5"/>
  <c r="E1402" i="5"/>
  <c r="D1402" i="5"/>
  <c r="C1402" i="5"/>
  <c r="B1402" i="5"/>
  <c r="A1402" i="5"/>
  <c r="AD1401" i="5"/>
  <c r="AC1401" i="5"/>
  <c r="AB1401" i="5"/>
  <c r="AA1401" i="5"/>
  <c r="Z1401" i="5"/>
  <c r="Y1401" i="5"/>
  <c r="X1401" i="5"/>
  <c r="W1401" i="5"/>
  <c r="V1401" i="5"/>
  <c r="U1401" i="5"/>
  <c r="S1401" i="5"/>
  <c r="R1401" i="5"/>
  <c r="Q1401" i="5"/>
  <c r="P1401" i="5"/>
  <c r="O1401" i="5"/>
  <c r="N1401" i="5"/>
  <c r="M1401" i="5"/>
  <c r="L1401" i="5"/>
  <c r="K1401" i="5"/>
  <c r="J1401" i="5"/>
  <c r="I1401" i="5"/>
  <c r="H1401" i="5"/>
  <c r="G1401" i="5"/>
  <c r="F1401" i="5"/>
  <c r="E1401" i="5"/>
  <c r="D1401" i="5"/>
  <c r="C1401" i="5"/>
  <c r="B1401" i="5"/>
  <c r="A1401" i="5"/>
  <c r="AE1400" i="5"/>
  <c r="AD1400" i="5"/>
  <c r="AC1400" i="5"/>
  <c r="AB1400" i="5"/>
  <c r="AA1400" i="5"/>
  <c r="Z1400" i="5"/>
  <c r="Y1400" i="5"/>
  <c r="X1400" i="5"/>
  <c r="W1400" i="5"/>
  <c r="V1400" i="5"/>
  <c r="U1400" i="5"/>
  <c r="T1400" i="5"/>
  <c r="AF1400" i="5" s="1"/>
  <c r="S1400" i="5"/>
  <c r="R1400" i="5"/>
  <c r="Q1400" i="5"/>
  <c r="P1400" i="5"/>
  <c r="O1400" i="5"/>
  <c r="N1400" i="5"/>
  <c r="M1400" i="5"/>
  <c r="L1400" i="5"/>
  <c r="K1400" i="5"/>
  <c r="J1400" i="5"/>
  <c r="I1400" i="5"/>
  <c r="H1400" i="5"/>
  <c r="G1400" i="5"/>
  <c r="F1400" i="5"/>
  <c r="E1400" i="5"/>
  <c r="D1400" i="5"/>
  <c r="C1400" i="5"/>
  <c r="B1400" i="5"/>
  <c r="A1400" i="5"/>
  <c r="AD1399" i="5"/>
  <c r="AC1399" i="5"/>
  <c r="AB1399" i="5"/>
  <c r="AA1399" i="5"/>
  <c r="Z1399" i="5"/>
  <c r="Y1399" i="5"/>
  <c r="X1399" i="5"/>
  <c r="W1399" i="5"/>
  <c r="V1399" i="5"/>
  <c r="U1399" i="5"/>
  <c r="S1399" i="5"/>
  <c r="R1399" i="5"/>
  <c r="Q1399" i="5"/>
  <c r="P1399" i="5"/>
  <c r="O1399" i="5"/>
  <c r="N1399" i="5"/>
  <c r="M1399" i="5"/>
  <c r="L1399" i="5"/>
  <c r="K1399" i="5"/>
  <c r="J1399" i="5"/>
  <c r="I1399" i="5"/>
  <c r="H1399" i="5"/>
  <c r="G1399" i="5"/>
  <c r="F1399" i="5"/>
  <c r="E1399" i="5"/>
  <c r="D1399" i="5"/>
  <c r="T1399" i="5" s="1"/>
  <c r="AF1399" i="5" s="1"/>
  <c r="C1399" i="5"/>
  <c r="B1399" i="5"/>
  <c r="A1399" i="5"/>
  <c r="AD1398" i="5"/>
  <c r="AC1398" i="5"/>
  <c r="AB1398" i="5"/>
  <c r="AA1398" i="5"/>
  <c r="Z1398" i="5"/>
  <c r="Y1398" i="5"/>
  <c r="X1398" i="5"/>
  <c r="W1398" i="5"/>
  <c r="V1398" i="5"/>
  <c r="U1398" i="5"/>
  <c r="S1398" i="5"/>
  <c r="R1398" i="5"/>
  <c r="Q1398" i="5"/>
  <c r="P1398" i="5"/>
  <c r="O1398" i="5"/>
  <c r="N1398" i="5"/>
  <c r="M1398" i="5"/>
  <c r="L1398" i="5"/>
  <c r="K1398" i="5"/>
  <c r="J1398" i="5"/>
  <c r="I1398" i="5"/>
  <c r="H1398" i="5"/>
  <c r="G1398" i="5"/>
  <c r="F1398" i="5"/>
  <c r="E1398" i="5"/>
  <c r="D1398" i="5"/>
  <c r="C1398" i="5"/>
  <c r="B1398" i="5"/>
  <c r="A1398" i="5"/>
  <c r="AE1397" i="5"/>
  <c r="AD1397" i="5"/>
  <c r="AC1397" i="5"/>
  <c r="AB1397" i="5"/>
  <c r="AA1397" i="5"/>
  <c r="Z1397" i="5"/>
  <c r="Y1397" i="5"/>
  <c r="X1397" i="5"/>
  <c r="W1397" i="5"/>
  <c r="V1397" i="5"/>
  <c r="U1397" i="5"/>
  <c r="T1397" i="5"/>
  <c r="AF1397" i="5" s="1"/>
  <c r="S1397" i="5"/>
  <c r="R1397" i="5"/>
  <c r="Q1397" i="5"/>
  <c r="P1397" i="5"/>
  <c r="O1397" i="5"/>
  <c r="N1397" i="5"/>
  <c r="M1397" i="5"/>
  <c r="L1397" i="5"/>
  <c r="K1397" i="5"/>
  <c r="J1397" i="5"/>
  <c r="I1397" i="5"/>
  <c r="H1397" i="5"/>
  <c r="G1397" i="5"/>
  <c r="F1397" i="5"/>
  <c r="E1397" i="5"/>
  <c r="D1397" i="5"/>
  <c r="C1397" i="5"/>
  <c r="B1397" i="5"/>
  <c r="A1397" i="5"/>
  <c r="AE1396" i="5"/>
  <c r="AD1396" i="5"/>
  <c r="AC1396" i="5"/>
  <c r="AB1396" i="5"/>
  <c r="AA1396" i="5"/>
  <c r="Z1396" i="5"/>
  <c r="Y1396" i="5"/>
  <c r="X1396" i="5"/>
  <c r="W1396" i="5"/>
  <c r="V1396" i="5"/>
  <c r="U1396" i="5"/>
  <c r="T1396" i="5"/>
  <c r="AF1396" i="5" s="1"/>
  <c r="S1396" i="5"/>
  <c r="R1396" i="5"/>
  <c r="Q1396" i="5"/>
  <c r="P1396" i="5"/>
  <c r="O1396" i="5"/>
  <c r="N1396" i="5"/>
  <c r="M1396" i="5"/>
  <c r="L1396" i="5"/>
  <c r="K1396" i="5"/>
  <c r="J1396" i="5"/>
  <c r="I1396" i="5"/>
  <c r="H1396" i="5"/>
  <c r="G1396" i="5"/>
  <c r="F1396" i="5"/>
  <c r="E1396" i="5"/>
  <c r="D1396" i="5"/>
  <c r="C1396" i="5"/>
  <c r="B1396" i="5"/>
  <c r="A1396" i="5"/>
  <c r="AD1395" i="5"/>
  <c r="AC1395" i="5"/>
  <c r="AB1395" i="5"/>
  <c r="AA1395" i="5"/>
  <c r="Z1395" i="5"/>
  <c r="Y1395" i="5"/>
  <c r="X1395" i="5"/>
  <c r="W1395" i="5"/>
  <c r="V1395" i="5"/>
  <c r="U1395" i="5"/>
  <c r="S1395" i="5"/>
  <c r="R1395" i="5"/>
  <c r="Q1395" i="5"/>
  <c r="P1395" i="5"/>
  <c r="O1395" i="5"/>
  <c r="N1395" i="5"/>
  <c r="M1395" i="5"/>
  <c r="L1395" i="5"/>
  <c r="K1395" i="5"/>
  <c r="J1395" i="5"/>
  <c r="I1395" i="5"/>
  <c r="H1395" i="5"/>
  <c r="G1395" i="5"/>
  <c r="F1395" i="5"/>
  <c r="E1395" i="5"/>
  <c r="D1395" i="5"/>
  <c r="C1395" i="5"/>
  <c r="B1395" i="5"/>
  <c r="A1395" i="5"/>
  <c r="AE1394" i="5"/>
  <c r="AD1394" i="5"/>
  <c r="AC1394" i="5"/>
  <c r="AB1394" i="5"/>
  <c r="AA1394" i="5"/>
  <c r="Z1394" i="5"/>
  <c r="Y1394" i="5"/>
  <c r="X1394" i="5"/>
  <c r="W1394" i="5"/>
  <c r="V1394" i="5"/>
  <c r="U1394" i="5"/>
  <c r="T1394" i="5"/>
  <c r="AF1394" i="5" s="1"/>
  <c r="S1394" i="5"/>
  <c r="R1394" i="5"/>
  <c r="Q1394" i="5"/>
  <c r="P1394" i="5"/>
  <c r="O1394" i="5"/>
  <c r="N1394" i="5"/>
  <c r="M1394" i="5"/>
  <c r="L1394" i="5"/>
  <c r="K1394" i="5"/>
  <c r="J1394" i="5"/>
  <c r="I1394" i="5"/>
  <c r="H1394" i="5"/>
  <c r="G1394" i="5"/>
  <c r="F1394" i="5"/>
  <c r="E1394" i="5"/>
  <c r="D1394" i="5"/>
  <c r="C1394" i="5"/>
  <c r="B1394" i="5"/>
  <c r="A1394" i="5"/>
  <c r="AD1393" i="5"/>
  <c r="AC1393" i="5"/>
  <c r="AB1393" i="5"/>
  <c r="AA1393" i="5"/>
  <c r="Z1393" i="5"/>
  <c r="Y1393" i="5"/>
  <c r="X1393" i="5"/>
  <c r="W1393" i="5"/>
  <c r="V1393" i="5"/>
  <c r="U1393" i="5"/>
  <c r="S1393" i="5"/>
  <c r="R1393" i="5"/>
  <c r="Q1393" i="5"/>
  <c r="P1393" i="5"/>
  <c r="O1393" i="5"/>
  <c r="N1393" i="5"/>
  <c r="M1393" i="5"/>
  <c r="L1393" i="5"/>
  <c r="K1393" i="5"/>
  <c r="J1393" i="5"/>
  <c r="I1393" i="5"/>
  <c r="H1393" i="5"/>
  <c r="G1393" i="5"/>
  <c r="F1393" i="5"/>
  <c r="E1393" i="5"/>
  <c r="D1393" i="5"/>
  <c r="C1393" i="5"/>
  <c r="B1393" i="5"/>
  <c r="A1393" i="5"/>
  <c r="AD1392" i="5"/>
  <c r="AC1392" i="5"/>
  <c r="AB1392" i="5"/>
  <c r="AA1392" i="5"/>
  <c r="Z1392" i="5"/>
  <c r="Y1392" i="5"/>
  <c r="X1392" i="5"/>
  <c r="W1392" i="5"/>
  <c r="V1392" i="5"/>
  <c r="U1392" i="5"/>
  <c r="S1392" i="5"/>
  <c r="R1392" i="5"/>
  <c r="Q1392" i="5"/>
  <c r="P1392" i="5"/>
  <c r="O1392" i="5"/>
  <c r="N1392" i="5"/>
  <c r="M1392" i="5"/>
  <c r="L1392" i="5"/>
  <c r="K1392" i="5"/>
  <c r="J1392" i="5"/>
  <c r="I1392" i="5"/>
  <c r="H1392" i="5"/>
  <c r="G1392" i="5"/>
  <c r="F1392" i="5"/>
  <c r="E1392" i="5"/>
  <c r="D1392" i="5"/>
  <c r="C1392" i="5"/>
  <c r="B1392" i="5"/>
  <c r="A1392" i="5"/>
  <c r="AE1391" i="5"/>
  <c r="AD1391" i="5"/>
  <c r="AC1391" i="5"/>
  <c r="AB1391" i="5"/>
  <c r="AA1391" i="5"/>
  <c r="Z1391" i="5"/>
  <c r="Y1391" i="5"/>
  <c r="X1391" i="5"/>
  <c r="W1391" i="5"/>
  <c r="V1391" i="5"/>
  <c r="U1391" i="5"/>
  <c r="T1391" i="5"/>
  <c r="AF1391" i="5" s="1"/>
  <c r="S1391" i="5"/>
  <c r="R1391" i="5"/>
  <c r="Q1391" i="5"/>
  <c r="P1391" i="5"/>
  <c r="O1391" i="5"/>
  <c r="N1391" i="5"/>
  <c r="M1391" i="5"/>
  <c r="L1391" i="5"/>
  <c r="K1391" i="5"/>
  <c r="J1391" i="5"/>
  <c r="I1391" i="5"/>
  <c r="H1391" i="5"/>
  <c r="G1391" i="5"/>
  <c r="F1391" i="5"/>
  <c r="E1391" i="5"/>
  <c r="D1391" i="5"/>
  <c r="C1391" i="5"/>
  <c r="B1391" i="5"/>
  <c r="A1391" i="5"/>
  <c r="AE1390" i="5"/>
  <c r="AD1390" i="5"/>
  <c r="AC1390" i="5"/>
  <c r="AB1390" i="5"/>
  <c r="AA1390" i="5"/>
  <c r="Z1390" i="5"/>
  <c r="Y1390" i="5"/>
  <c r="X1390" i="5"/>
  <c r="W1390" i="5"/>
  <c r="V1390" i="5"/>
  <c r="U1390" i="5"/>
  <c r="T1390" i="5"/>
  <c r="AF1390" i="5" s="1"/>
  <c r="S1390" i="5"/>
  <c r="R1390" i="5"/>
  <c r="Q1390" i="5"/>
  <c r="P1390" i="5"/>
  <c r="O1390" i="5"/>
  <c r="N1390" i="5"/>
  <c r="M1390" i="5"/>
  <c r="L1390" i="5"/>
  <c r="K1390" i="5"/>
  <c r="J1390" i="5"/>
  <c r="I1390" i="5"/>
  <c r="H1390" i="5"/>
  <c r="G1390" i="5"/>
  <c r="F1390" i="5"/>
  <c r="E1390" i="5"/>
  <c r="D1390" i="5"/>
  <c r="C1390" i="5"/>
  <c r="B1390" i="5"/>
  <c r="A1390" i="5"/>
  <c r="AD1389" i="5"/>
  <c r="AC1389" i="5"/>
  <c r="AB1389" i="5"/>
  <c r="AA1389" i="5"/>
  <c r="Z1389" i="5"/>
  <c r="Y1389" i="5"/>
  <c r="X1389" i="5"/>
  <c r="W1389" i="5"/>
  <c r="V1389" i="5"/>
  <c r="U1389" i="5"/>
  <c r="S1389" i="5"/>
  <c r="R1389" i="5"/>
  <c r="Q1389" i="5"/>
  <c r="P1389" i="5"/>
  <c r="O1389" i="5"/>
  <c r="N1389" i="5"/>
  <c r="M1389" i="5"/>
  <c r="L1389" i="5"/>
  <c r="K1389" i="5"/>
  <c r="J1389" i="5"/>
  <c r="I1389" i="5"/>
  <c r="H1389" i="5"/>
  <c r="G1389" i="5"/>
  <c r="F1389" i="5"/>
  <c r="E1389" i="5"/>
  <c r="D1389" i="5"/>
  <c r="C1389" i="5"/>
  <c r="B1389" i="5"/>
  <c r="A1389" i="5"/>
  <c r="AE1388" i="5"/>
  <c r="AD1388" i="5"/>
  <c r="AC1388" i="5"/>
  <c r="AB1388" i="5"/>
  <c r="AA1388" i="5"/>
  <c r="Z1388" i="5"/>
  <c r="Y1388" i="5"/>
  <c r="X1388" i="5"/>
  <c r="W1388" i="5"/>
  <c r="V1388" i="5"/>
  <c r="U1388" i="5"/>
  <c r="T1388" i="5"/>
  <c r="AF1388" i="5" s="1"/>
  <c r="S1388" i="5"/>
  <c r="R1388" i="5"/>
  <c r="Q1388" i="5"/>
  <c r="P1388" i="5"/>
  <c r="O1388" i="5"/>
  <c r="N1388" i="5"/>
  <c r="M1388" i="5"/>
  <c r="L1388" i="5"/>
  <c r="K1388" i="5"/>
  <c r="J1388" i="5"/>
  <c r="I1388" i="5"/>
  <c r="H1388" i="5"/>
  <c r="G1388" i="5"/>
  <c r="F1388" i="5"/>
  <c r="E1388" i="5"/>
  <c r="D1388" i="5"/>
  <c r="C1388" i="5"/>
  <c r="B1388" i="5"/>
  <c r="A1388" i="5"/>
  <c r="AD1387" i="5"/>
  <c r="AC1387" i="5"/>
  <c r="AB1387" i="5"/>
  <c r="AA1387" i="5"/>
  <c r="Z1387" i="5"/>
  <c r="Y1387" i="5"/>
  <c r="X1387" i="5"/>
  <c r="W1387" i="5"/>
  <c r="V1387" i="5"/>
  <c r="U1387" i="5"/>
  <c r="S1387" i="5"/>
  <c r="R1387" i="5"/>
  <c r="Q1387" i="5"/>
  <c r="P1387" i="5"/>
  <c r="O1387" i="5"/>
  <c r="N1387" i="5"/>
  <c r="M1387" i="5"/>
  <c r="L1387" i="5"/>
  <c r="K1387" i="5"/>
  <c r="J1387" i="5"/>
  <c r="I1387" i="5"/>
  <c r="H1387" i="5"/>
  <c r="G1387" i="5"/>
  <c r="F1387" i="5"/>
  <c r="E1387" i="5"/>
  <c r="D1387" i="5"/>
  <c r="T1387" i="5" s="1"/>
  <c r="AF1387" i="5" s="1"/>
  <c r="C1387" i="5"/>
  <c r="B1387" i="5"/>
  <c r="A1387" i="5"/>
  <c r="AE1386" i="5"/>
  <c r="AD1386" i="5"/>
  <c r="AC1386" i="5"/>
  <c r="AB1386" i="5"/>
  <c r="AA1386" i="5"/>
  <c r="Z1386" i="5"/>
  <c r="Y1386" i="5"/>
  <c r="X1386" i="5"/>
  <c r="W1386" i="5"/>
  <c r="V1386" i="5"/>
  <c r="U1386" i="5"/>
  <c r="S1386" i="5"/>
  <c r="R1386" i="5"/>
  <c r="Q1386" i="5"/>
  <c r="P1386" i="5"/>
  <c r="O1386" i="5"/>
  <c r="N1386" i="5"/>
  <c r="M1386" i="5"/>
  <c r="L1386" i="5"/>
  <c r="K1386" i="5"/>
  <c r="J1386" i="5"/>
  <c r="I1386" i="5"/>
  <c r="H1386" i="5"/>
  <c r="G1386" i="5"/>
  <c r="F1386" i="5"/>
  <c r="E1386" i="5"/>
  <c r="D1386" i="5"/>
  <c r="T1386" i="5" s="1"/>
  <c r="AF1386" i="5" s="1"/>
  <c r="C1386" i="5"/>
  <c r="B1386" i="5"/>
  <c r="A1386" i="5"/>
  <c r="AE1385" i="5"/>
  <c r="AD1385" i="5"/>
  <c r="AC1385" i="5"/>
  <c r="AB1385" i="5"/>
  <c r="AA1385" i="5"/>
  <c r="Z1385" i="5"/>
  <c r="Y1385" i="5"/>
  <c r="X1385" i="5"/>
  <c r="W1385" i="5"/>
  <c r="V1385" i="5"/>
  <c r="U1385" i="5"/>
  <c r="T1385" i="5"/>
  <c r="AF1385" i="5" s="1"/>
  <c r="S1385" i="5"/>
  <c r="R1385" i="5"/>
  <c r="Q1385" i="5"/>
  <c r="P1385" i="5"/>
  <c r="O1385" i="5"/>
  <c r="N1385" i="5"/>
  <c r="M1385" i="5"/>
  <c r="L1385" i="5"/>
  <c r="K1385" i="5"/>
  <c r="J1385" i="5"/>
  <c r="I1385" i="5"/>
  <c r="H1385" i="5"/>
  <c r="G1385" i="5"/>
  <c r="F1385" i="5"/>
  <c r="E1385" i="5"/>
  <c r="D1385" i="5"/>
  <c r="C1385" i="5"/>
  <c r="B1385" i="5"/>
  <c r="A1385" i="5"/>
  <c r="AE1384" i="5"/>
  <c r="AD1384" i="5"/>
  <c r="AC1384" i="5"/>
  <c r="AB1384" i="5"/>
  <c r="AA1384" i="5"/>
  <c r="Z1384" i="5"/>
  <c r="Y1384" i="5"/>
  <c r="X1384" i="5"/>
  <c r="W1384" i="5"/>
  <c r="V1384" i="5"/>
  <c r="U1384" i="5"/>
  <c r="T1384" i="5"/>
  <c r="AF1384" i="5" s="1"/>
  <c r="S1384" i="5"/>
  <c r="R1384" i="5"/>
  <c r="Q1384" i="5"/>
  <c r="P1384" i="5"/>
  <c r="O1384" i="5"/>
  <c r="N1384" i="5"/>
  <c r="M1384" i="5"/>
  <c r="L1384" i="5"/>
  <c r="K1384" i="5"/>
  <c r="J1384" i="5"/>
  <c r="I1384" i="5"/>
  <c r="H1384" i="5"/>
  <c r="G1384" i="5"/>
  <c r="F1384" i="5"/>
  <c r="E1384" i="5"/>
  <c r="D1384" i="5"/>
  <c r="C1384" i="5"/>
  <c r="B1384" i="5"/>
  <c r="A1384" i="5"/>
  <c r="AD1383" i="5"/>
  <c r="AC1383" i="5"/>
  <c r="AB1383" i="5"/>
  <c r="AA1383" i="5"/>
  <c r="Z1383" i="5"/>
  <c r="Y1383" i="5"/>
  <c r="X1383" i="5"/>
  <c r="W1383" i="5"/>
  <c r="V1383" i="5"/>
  <c r="U1383" i="5"/>
  <c r="S1383" i="5"/>
  <c r="R1383" i="5"/>
  <c r="Q1383" i="5"/>
  <c r="P1383" i="5"/>
  <c r="O1383" i="5"/>
  <c r="N1383" i="5"/>
  <c r="M1383" i="5"/>
  <c r="L1383" i="5"/>
  <c r="K1383" i="5"/>
  <c r="J1383" i="5"/>
  <c r="I1383" i="5"/>
  <c r="H1383" i="5"/>
  <c r="G1383" i="5"/>
  <c r="F1383" i="5"/>
  <c r="E1383" i="5"/>
  <c r="D1383" i="5"/>
  <c r="C1383" i="5"/>
  <c r="B1383" i="5"/>
  <c r="A1383" i="5"/>
  <c r="AE1382" i="5"/>
  <c r="AD1382" i="5"/>
  <c r="AC1382" i="5"/>
  <c r="AB1382" i="5"/>
  <c r="AA1382" i="5"/>
  <c r="Z1382" i="5"/>
  <c r="Y1382" i="5"/>
  <c r="X1382" i="5"/>
  <c r="W1382" i="5"/>
  <c r="V1382" i="5"/>
  <c r="U1382" i="5"/>
  <c r="T1382" i="5"/>
  <c r="AF1382" i="5" s="1"/>
  <c r="S1382" i="5"/>
  <c r="R1382" i="5"/>
  <c r="Q1382" i="5"/>
  <c r="P1382" i="5"/>
  <c r="O1382" i="5"/>
  <c r="N1382" i="5"/>
  <c r="M1382" i="5"/>
  <c r="L1382" i="5"/>
  <c r="K1382" i="5"/>
  <c r="J1382" i="5"/>
  <c r="I1382" i="5"/>
  <c r="H1382" i="5"/>
  <c r="G1382" i="5"/>
  <c r="F1382" i="5"/>
  <c r="E1382" i="5"/>
  <c r="D1382" i="5"/>
  <c r="C1382" i="5"/>
  <c r="B1382" i="5"/>
  <c r="A1382" i="5"/>
  <c r="AE1381" i="5"/>
  <c r="AD1381" i="5"/>
  <c r="AC1381" i="5"/>
  <c r="AB1381" i="5"/>
  <c r="AA1381" i="5"/>
  <c r="Z1381" i="5"/>
  <c r="Y1381" i="5"/>
  <c r="X1381" i="5"/>
  <c r="W1381" i="5"/>
  <c r="V1381" i="5"/>
  <c r="U1381" i="5"/>
  <c r="S1381" i="5"/>
  <c r="R1381" i="5"/>
  <c r="Q1381" i="5"/>
  <c r="P1381" i="5"/>
  <c r="O1381" i="5"/>
  <c r="N1381" i="5"/>
  <c r="M1381" i="5"/>
  <c r="L1381" i="5"/>
  <c r="K1381" i="5"/>
  <c r="J1381" i="5"/>
  <c r="I1381" i="5"/>
  <c r="H1381" i="5"/>
  <c r="G1381" i="5"/>
  <c r="F1381" i="5"/>
  <c r="E1381" i="5"/>
  <c r="D1381" i="5"/>
  <c r="T1381" i="5" s="1"/>
  <c r="C1381" i="5"/>
  <c r="B1381" i="5"/>
  <c r="A1381" i="5"/>
  <c r="AD1380" i="5"/>
  <c r="AC1380" i="5"/>
  <c r="AB1380" i="5"/>
  <c r="AA1380" i="5"/>
  <c r="Z1380" i="5"/>
  <c r="Y1380" i="5"/>
  <c r="X1380" i="5"/>
  <c r="W1380" i="5"/>
  <c r="V1380" i="5"/>
  <c r="U1380" i="5"/>
  <c r="S1380" i="5"/>
  <c r="R1380" i="5"/>
  <c r="Q1380" i="5"/>
  <c r="P1380" i="5"/>
  <c r="O1380" i="5"/>
  <c r="N1380" i="5"/>
  <c r="M1380" i="5"/>
  <c r="L1380" i="5"/>
  <c r="K1380" i="5"/>
  <c r="J1380" i="5"/>
  <c r="I1380" i="5"/>
  <c r="H1380" i="5"/>
  <c r="G1380" i="5"/>
  <c r="F1380" i="5"/>
  <c r="E1380" i="5"/>
  <c r="D1380" i="5"/>
  <c r="C1380" i="5"/>
  <c r="B1380" i="5"/>
  <c r="A1380" i="5"/>
  <c r="AE1379" i="5"/>
  <c r="AD1379" i="5"/>
  <c r="AC1379" i="5"/>
  <c r="AB1379" i="5"/>
  <c r="AA1379" i="5"/>
  <c r="Z1379" i="5"/>
  <c r="Y1379" i="5"/>
  <c r="X1379" i="5"/>
  <c r="W1379" i="5"/>
  <c r="V1379" i="5"/>
  <c r="U1379" i="5"/>
  <c r="T1379" i="5"/>
  <c r="AF1379" i="5" s="1"/>
  <c r="S1379" i="5"/>
  <c r="R1379" i="5"/>
  <c r="Q1379" i="5"/>
  <c r="P1379" i="5"/>
  <c r="O1379" i="5"/>
  <c r="N1379" i="5"/>
  <c r="M1379" i="5"/>
  <c r="L1379" i="5"/>
  <c r="K1379" i="5"/>
  <c r="J1379" i="5"/>
  <c r="I1379" i="5"/>
  <c r="H1379" i="5"/>
  <c r="G1379" i="5"/>
  <c r="F1379" i="5"/>
  <c r="E1379" i="5"/>
  <c r="D1379" i="5"/>
  <c r="C1379" i="5"/>
  <c r="B1379" i="5"/>
  <c r="A1379" i="5"/>
  <c r="AD1378" i="5"/>
  <c r="AC1378" i="5"/>
  <c r="AB1378" i="5"/>
  <c r="AA1378" i="5"/>
  <c r="Z1378" i="5"/>
  <c r="Y1378" i="5"/>
  <c r="X1378" i="5"/>
  <c r="W1378" i="5"/>
  <c r="V1378" i="5"/>
  <c r="U1378" i="5"/>
  <c r="S1378" i="5"/>
  <c r="R1378" i="5"/>
  <c r="Q1378" i="5"/>
  <c r="P1378" i="5"/>
  <c r="O1378" i="5"/>
  <c r="N1378" i="5"/>
  <c r="M1378" i="5"/>
  <c r="L1378" i="5"/>
  <c r="K1378" i="5"/>
  <c r="J1378" i="5"/>
  <c r="I1378" i="5"/>
  <c r="H1378" i="5"/>
  <c r="G1378" i="5"/>
  <c r="F1378" i="5"/>
  <c r="E1378" i="5"/>
  <c r="D1378" i="5"/>
  <c r="C1378" i="5"/>
  <c r="B1378" i="5"/>
  <c r="A1378" i="5"/>
  <c r="AD1377" i="5"/>
  <c r="AC1377" i="5"/>
  <c r="AB1377" i="5"/>
  <c r="AA1377" i="5"/>
  <c r="Z1377" i="5"/>
  <c r="Y1377" i="5"/>
  <c r="X1377" i="5"/>
  <c r="W1377" i="5"/>
  <c r="V1377" i="5"/>
  <c r="U1377" i="5"/>
  <c r="S1377" i="5"/>
  <c r="R1377" i="5"/>
  <c r="Q1377" i="5"/>
  <c r="P1377" i="5"/>
  <c r="O1377" i="5"/>
  <c r="N1377" i="5"/>
  <c r="M1377" i="5"/>
  <c r="L1377" i="5"/>
  <c r="K1377" i="5"/>
  <c r="J1377" i="5"/>
  <c r="I1377" i="5"/>
  <c r="H1377" i="5"/>
  <c r="G1377" i="5"/>
  <c r="F1377" i="5"/>
  <c r="E1377" i="5"/>
  <c r="D1377" i="5"/>
  <c r="C1377" i="5"/>
  <c r="B1377" i="5"/>
  <c r="A1377" i="5"/>
  <c r="AE1376" i="5"/>
  <c r="AD1376" i="5"/>
  <c r="AC1376" i="5"/>
  <c r="AB1376" i="5"/>
  <c r="AA1376" i="5"/>
  <c r="Z1376" i="5"/>
  <c r="Y1376" i="5"/>
  <c r="X1376" i="5"/>
  <c r="W1376" i="5"/>
  <c r="V1376" i="5"/>
  <c r="U1376" i="5"/>
  <c r="T1376" i="5"/>
  <c r="AF1376" i="5" s="1"/>
  <c r="S1376" i="5"/>
  <c r="R1376" i="5"/>
  <c r="Q1376" i="5"/>
  <c r="P1376" i="5"/>
  <c r="O1376" i="5"/>
  <c r="N1376" i="5"/>
  <c r="M1376" i="5"/>
  <c r="L1376" i="5"/>
  <c r="K1376" i="5"/>
  <c r="J1376" i="5"/>
  <c r="I1376" i="5"/>
  <c r="H1376" i="5"/>
  <c r="G1376" i="5"/>
  <c r="F1376" i="5"/>
  <c r="E1376" i="5"/>
  <c r="D1376" i="5"/>
  <c r="C1376" i="5"/>
  <c r="B1376" i="5"/>
  <c r="A1376" i="5"/>
  <c r="AD1375" i="5"/>
  <c r="AC1375" i="5"/>
  <c r="AB1375" i="5"/>
  <c r="AA1375" i="5"/>
  <c r="Z1375" i="5"/>
  <c r="Y1375" i="5"/>
  <c r="X1375" i="5"/>
  <c r="W1375" i="5"/>
  <c r="V1375" i="5"/>
  <c r="U1375" i="5"/>
  <c r="S1375" i="5"/>
  <c r="R1375" i="5"/>
  <c r="Q1375" i="5"/>
  <c r="P1375" i="5"/>
  <c r="O1375" i="5"/>
  <c r="N1375" i="5"/>
  <c r="M1375" i="5"/>
  <c r="L1375" i="5"/>
  <c r="K1375" i="5"/>
  <c r="J1375" i="5"/>
  <c r="I1375" i="5"/>
  <c r="H1375" i="5"/>
  <c r="G1375" i="5"/>
  <c r="F1375" i="5"/>
  <c r="E1375" i="5"/>
  <c r="D1375" i="5"/>
  <c r="T1375" i="5" s="1"/>
  <c r="AF1375" i="5" s="1"/>
  <c r="C1375" i="5"/>
  <c r="B1375" i="5"/>
  <c r="A1375" i="5"/>
  <c r="AD1374" i="5"/>
  <c r="AC1374" i="5"/>
  <c r="AB1374" i="5"/>
  <c r="AA1374" i="5"/>
  <c r="Z1374" i="5"/>
  <c r="Y1374" i="5"/>
  <c r="X1374" i="5"/>
  <c r="W1374" i="5"/>
  <c r="V1374" i="5"/>
  <c r="U1374" i="5"/>
  <c r="S1374" i="5"/>
  <c r="R1374" i="5"/>
  <c r="Q1374" i="5"/>
  <c r="P1374" i="5"/>
  <c r="O1374" i="5"/>
  <c r="N1374" i="5"/>
  <c r="M1374" i="5"/>
  <c r="L1374" i="5"/>
  <c r="K1374" i="5"/>
  <c r="J1374" i="5"/>
  <c r="I1374" i="5"/>
  <c r="H1374" i="5"/>
  <c r="G1374" i="5"/>
  <c r="F1374" i="5"/>
  <c r="E1374" i="5"/>
  <c r="D1374" i="5"/>
  <c r="C1374" i="5"/>
  <c r="B1374" i="5"/>
  <c r="A1374" i="5"/>
  <c r="AE1373" i="5"/>
  <c r="AD1373" i="5"/>
  <c r="AC1373" i="5"/>
  <c r="AB1373" i="5"/>
  <c r="AA1373" i="5"/>
  <c r="Z1373" i="5"/>
  <c r="Y1373" i="5"/>
  <c r="X1373" i="5"/>
  <c r="W1373" i="5"/>
  <c r="V1373" i="5"/>
  <c r="U1373" i="5"/>
  <c r="T1373" i="5"/>
  <c r="AF1373" i="5" s="1"/>
  <c r="S1373" i="5"/>
  <c r="R1373" i="5"/>
  <c r="Q1373" i="5"/>
  <c r="P1373" i="5"/>
  <c r="O1373" i="5"/>
  <c r="N1373" i="5"/>
  <c r="M1373" i="5"/>
  <c r="L1373" i="5"/>
  <c r="K1373" i="5"/>
  <c r="J1373" i="5"/>
  <c r="I1373" i="5"/>
  <c r="H1373" i="5"/>
  <c r="G1373" i="5"/>
  <c r="F1373" i="5"/>
  <c r="E1373" i="5"/>
  <c r="D1373" i="5"/>
  <c r="C1373" i="5"/>
  <c r="B1373" i="5"/>
  <c r="A1373" i="5"/>
  <c r="AE1372" i="5"/>
  <c r="AD1372" i="5"/>
  <c r="AC1372" i="5"/>
  <c r="AB1372" i="5"/>
  <c r="AA1372" i="5"/>
  <c r="Z1372" i="5"/>
  <c r="Y1372" i="5"/>
  <c r="X1372" i="5"/>
  <c r="W1372" i="5"/>
  <c r="V1372" i="5"/>
  <c r="U1372" i="5"/>
  <c r="T1372" i="5"/>
  <c r="AF1372" i="5" s="1"/>
  <c r="S1372" i="5"/>
  <c r="R1372" i="5"/>
  <c r="Q1372" i="5"/>
  <c r="P1372" i="5"/>
  <c r="O1372" i="5"/>
  <c r="N1372" i="5"/>
  <c r="M1372" i="5"/>
  <c r="L1372" i="5"/>
  <c r="K1372" i="5"/>
  <c r="J1372" i="5"/>
  <c r="I1372" i="5"/>
  <c r="H1372" i="5"/>
  <c r="G1372" i="5"/>
  <c r="F1372" i="5"/>
  <c r="E1372" i="5"/>
  <c r="D1372" i="5"/>
  <c r="C1372" i="5"/>
  <c r="B1372" i="5"/>
  <c r="A1372" i="5"/>
  <c r="AD1371" i="5"/>
  <c r="AC1371" i="5"/>
  <c r="AB1371" i="5"/>
  <c r="AA1371" i="5"/>
  <c r="Z1371" i="5"/>
  <c r="Y1371" i="5"/>
  <c r="X1371" i="5"/>
  <c r="W1371" i="5"/>
  <c r="V1371" i="5"/>
  <c r="U1371" i="5"/>
  <c r="S1371" i="5"/>
  <c r="R1371" i="5"/>
  <c r="Q1371" i="5"/>
  <c r="P1371" i="5"/>
  <c r="O1371" i="5"/>
  <c r="N1371" i="5"/>
  <c r="M1371" i="5"/>
  <c r="L1371" i="5"/>
  <c r="K1371" i="5"/>
  <c r="J1371" i="5"/>
  <c r="I1371" i="5"/>
  <c r="H1371" i="5"/>
  <c r="G1371" i="5"/>
  <c r="F1371" i="5"/>
  <c r="E1371" i="5"/>
  <c r="D1371" i="5"/>
  <c r="C1371" i="5"/>
  <c r="B1371" i="5"/>
  <c r="A1371" i="5"/>
  <c r="AE1370" i="5"/>
  <c r="AD1370" i="5"/>
  <c r="AC1370" i="5"/>
  <c r="AB1370" i="5"/>
  <c r="AA1370" i="5"/>
  <c r="Z1370" i="5"/>
  <c r="Y1370" i="5"/>
  <c r="X1370" i="5"/>
  <c r="W1370" i="5"/>
  <c r="V1370" i="5"/>
  <c r="U1370" i="5"/>
  <c r="T1370" i="5"/>
  <c r="AF1370" i="5" s="1"/>
  <c r="S1370" i="5"/>
  <c r="R1370" i="5"/>
  <c r="Q1370" i="5"/>
  <c r="P1370" i="5"/>
  <c r="O1370" i="5"/>
  <c r="N1370" i="5"/>
  <c r="M1370" i="5"/>
  <c r="L1370" i="5"/>
  <c r="K1370" i="5"/>
  <c r="J1370" i="5"/>
  <c r="I1370" i="5"/>
  <c r="H1370" i="5"/>
  <c r="G1370" i="5"/>
  <c r="F1370" i="5"/>
  <c r="E1370" i="5"/>
  <c r="D1370" i="5"/>
  <c r="C1370" i="5"/>
  <c r="B1370" i="5"/>
  <c r="A1370" i="5"/>
  <c r="AD1369" i="5"/>
  <c r="AC1369" i="5"/>
  <c r="AB1369" i="5"/>
  <c r="AA1369" i="5"/>
  <c r="Z1369" i="5"/>
  <c r="Y1369" i="5"/>
  <c r="X1369" i="5"/>
  <c r="W1369" i="5"/>
  <c r="V1369" i="5"/>
  <c r="U1369" i="5"/>
  <c r="S1369" i="5"/>
  <c r="R1369" i="5"/>
  <c r="Q1369" i="5"/>
  <c r="P1369" i="5"/>
  <c r="O1369" i="5"/>
  <c r="N1369" i="5"/>
  <c r="M1369" i="5"/>
  <c r="L1369" i="5"/>
  <c r="K1369" i="5"/>
  <c r="J1369" i="5"/>
  <c r="I1369" i="5"/>
  <c r="H1369" i="5"/>
  <c r="G1369" i="5"/>
  <c r="F1369" i="5"/>
  <c r="E1369" i="5"/>
  <c r="D1369" i="5"/>
  <c r="T1369" i="5" s="1"/>
  <c r="AF1369" i="5" s="1"/>
  <c r="C1369" i="5"/>
  <c r="B1369" i="5"/>
  <c r="A1369" i="5"/>
  <c r="AD1368" i="5"/>
  <c r="AC1368" i="5"/>
  <c r="AB1368" i="5"/>
  <c r="AA1368" i="5"/>
  <c r="Z1368" i="5"/>
  <c r="Y1368" i="5"/>
  <c r="X1368" i="5"/>
  <c r="W1368" i="5"/>
  <c r="V1368" i="5"/>
  <c r="U1368" i="5"/>
  <c r="S1368" i="5"/>
  <c r="R1368" i="5"/>
  <c r="Q1368" i="5"/>
  <c r="P1368" i="5"/>
  <c r="O1368" i="5"/>
  <c r="N1368" i="5"/>
  <c r="M1368" i="5"/>
  <c r="L1368" i="5"/>
  <c r="K1368" i="5"/>
  <c r="J1368" i="5"/>
  <c r="I1368" i="5"/>
  <c r="H1368" i="5"/>
  <c r="G1368" i="5"/>
  <c r="F1368" i="5"/>
  <c r="E1368" i="5"/>
  <c r="D1368" i="5"/>
  <c r="C1368" i="5"/>
  <c r="B1368" i="5"/>
  <c r="A1368" i="5"/>
  <c r="AE1367" i="5"/>
  <c r="AD1367" i="5"/>
  <c r="AC1367" i="5"/>
  <c r="AB1367" i="5"/>
  <c r="AA1367" i="5"/>
  <c r="Z1367" i="5"/>
  <c r="Y1367" i="5"/>
  <c r="X1367" i="5"/>
  <c r="W1367" i="5"/>
  <c r="V1367" i="5"/>
  <c r="U1367" i="5"/>
  <c r="T1367" i="5"/>
  <c r="AF1367" i="5" s="1"/>
  <c r="S1367" i="5"/>
  <c r="R1367" i="5"/>
  <c r="Q1367" i="5"/>
  <c r="P1367" i="5"/>
  <c r="O1367" i="5"/>
  <c r="N1367" i="5"/>
  <c r="M1367" i="5"/>
  <c r="L1367" i="5"/>
  <c r="K1367" i="5"/>
  <c r="J1367" i="5"/>
  <c r="I1367" i="5"/>
  <c r="H1367" i="5"/>
  <c r="G1367" i="5"/>
  <c r="F1367" i="5"/>
  <c r="E1367" i="5"/>
  <c r="D1367" i="5"/>
  <c r="C1367" i="5"/>
  <c r="B1367" i="5"/>
  <c r="A1367" i="5"/>
  <c r="AD1366" i="5"/>
  <c r="AC1366" i="5"/>
  <c r="AB1366" i="5"/>
  <c r="AA1366" i="5"/>
  <c r="Z1366" i="5"/>
  <c r="Y1366" i="5"/>
  <c r="X1366" i="5"/>
  <c r="W1366" i="5"/>
  <c r="V1366" i="5"/>
  <c r="U1366" i="5"/>
  <c r="S1366" i="5"/>
  <c r="R1366" i="5"/>
  <c r="Q1366" i="5"/>
  <c r="P1366" i="5"/>
  <c r="O1366" i="5"/>
  <c r="N1366" i="5"/>
  <c r="M1366" i="5"/>
  <c r="L1366" i="5"/>
  <c r="K1366" i="5"/>
  <c r="J1366" i="5"/>
  <c r="I1366" i="5"/>
  <c r="H1366" i="5"/>
  <c r="G1366" i="5"/>
  <c r="F1366" i="5"/>
  <c r="E1366" i="5"/>
  <c r="D1366" i="5"/>
  <c r="C1366" i="5"/>
  <c r="B1366" i="5"/>
  <c r="A1366" i="5"/>
  <c r="AD1365" i="5"/>
  <c r="AC1365" i="5"/>
  <c r="AB1365" i="5"/>
  <c r="AA1365" i="5"/>
  <c r="Z1365" i="5"/>
  <c r="Y1365" i="5"/>
  <c r="X1365" i="5"/>
  <c r="W1365" i="5"/>
  <c r="V1365" i="5"/>
  <c r="U1365" i="5"/>
  <c r="S1365" i="5"/>
  <c r="R1365" i="5"/>
  <c r="Q1365" i="5"/>
  <c r="P1365" i="5"/>
  <c r="O1365" i="5"/>
  <c r="N1365" i="5"/>
  <c r="M1365" i="5"/>
  <c r="L1365" i="5"/>
  <c r="K1365" i="5"/>
  <c r="J1365" i="5"/>
  <c r="I1365" i="5"/>
  <c r="H1365" i="5"/>
  <c r="G1365" i="5"/>
  <c r="F1365" i="5"/>
  <c r="E1365" i="5"/>
  <c r="D1365" i="5"/>
  <c r="C1365" i="5"/>
  <c r="B1365" i="5"/>
  <c r="A1365" i="5"/>
  <c r="AE1364" i="5"/>
  <c r="AD1364" i="5"/>
  <c r="AC1364" i="5"/>
  <c r="AB1364" i="5"/>
  <c r="AA1364" i="5"/>
  <c r="Z1364" i="5"/>
  <c r="Y1364" i="5"/>
  <c r="X1364" i="5"/>
  <c r="W1364" i="5"/>
  <c r="V1364" i="5"/>
  <c r="U1364" i="5"/>
  <c r="T1364" i="5"/>
  <c r="AF1364" i="5" s="1"/>
  <c r="S1364" i="5"/>
  <c r="R1364" i="5"/>
  <c r="Q1364" i="5"/>
  <c r="P1364" i="5"/>
  <c r="O1364" i="5"/>
  <c r="N1364" i="5"/>
  <c r="M1364" i="5"/>
  <c r="L1364" i="5"/>
  <c r="K1364" i="5"/>
  <c r="J1364" i="5"/>
  <c r="I1364" i="5"/>
  <c r="H1364" i="5"/>
  <c r="G1364" i="5"/>
  <c r="F1364" i="5"/>
  <c r="E1364" i="5"/>
  <c r="D1364" i="5"/>
  <c r="C1364" i="5"/>
  <c r="B1364" i="5"/>
  <c r="A1364" i="5"/>
  <c r="AD1363" i="5"/>
  <c r="AC1363" i="5"/>
  <c r="AB1363" i="5"/>
  <c r="AA1363" i="5"/>
  <c r="Z1363" i="5"/>
  <c r="Y1363" i="5"/>
  <c r="X1363" i="5"/>
  <c r="W1363" i="5"/>
  <c r="V1363" i="5"/>
  <c r="U1363" i="5"/>
  <c r="S1363" i="5"/>
  <c r="R1363" i="5"/>
  <c r="Q1363" i="5"/>
  <c r="P1363" i="5"/>
  <c r="O1363" i="5"/>
  <c r="N1363" i="5"/>
  <c r="M1363" i="5"/>
  <c r="L1363" i="5"/>
  <c r="K1363" i="5"/>
  <c r="J1363" i="5"/>
  <c r="I1363" i="5"/>
  <c r="H1363" i="5"/>
  <c r="G1363" i="5"/>
  <c r="F1363" i="5"/>
  <c r="E1363" i="5"/>
  <c r="D1363" i="5"/>
  <c r="T1363" i="5" s="1"/>
  <c r="AF1363" i="5" s="1"/>
  <c r="C1363" i="5"/>
  <c r="B1363" i="5"/>
  <c r="A1363" i="5"/>
  <c r="AD1362" i="5"/>
  <c r="AC1362" i="5"/>
  <c r="AB1362" i="5"/>
  <c r="AA1362" i="5"/>
  <c r="Z1362" i="5"/>
  <c r="Y1362" i="5"/>
  <c r="X1362" i="5"/>
  <c r="W1362" i="5"/>
  <c r="V1362" i="5"/>
  <c r="U1362" i="5"/>
  <c r="S1362" i="5"/>
  <c r="R1362" i="5"/>
  <c r="Q1362" i="5"/>
  <c r="P1362" i="5"/>
  <c r="O1362" i="5"/>
  <c r="N1362" i="5"/>
  <c r="M1362" i="5"/>
  <c r="L1362" i="5"/>
  <c r="K1362" i="5"/>
  <c r="J1362" i="5"/>
  <c r="I1362" i="5"/>
  <c r="H1362" i="5"/>
  <c r="G1362" i="5"/>
  <c r="F1362" i="5"/>
  <c r="E1362" i="5"/>
  <c r="D1362" i="5"/>
  <c r="C1362" i="5"/>
  <c r="B1362" i="5"/>
  <c r="A1362" i="5"/>
  <c r="AE1361" i="5"/>
  <c r="AD1361" i="5"/>
  <c r="AC1361" i="5"/>
  <c r="AB1361" i="5"/>
  <c r="AA1361" i="5"/>
  <c r="Z1361" i="5"/>
  <c r="Y1361" i="5"/>
  <c r="X1361" i="5"/>
  <c r="W1361" i="5"/>
  <c r="V1361" i="5"/>
  <c r="U1361" i="5"/>
  <c r="T1361" i="5"/>
  <c r="AF1361" i="5" s="1"/>
  <c r="S1361" i="5"/>
  <c r="R1361" i="5"/>
  <c r="Q1361" i="5"/>
  <c r="P1361" i="5"/>
  <c r="O1361" i="5"/>
  <c r="N1361" i="5"/>
  <c r="M1361" i="5"/>
  <c r="L1361" i="5"/>
  <c r="K1361" i="5"/>
  <c r="J1361" i="5"/>
  <c r="I1361" i="5"/>
  <c r="H1361" i="5"/>
  <c r="G1361" i="5"/>
  <c r="F1361" i="5"/>
  <c r="E1361" i="5"/>
  <c r="D1361" i="5"/>
  <c r="C1361" i="5"/>
  <c r="B1361" i="5"/>
  <c r="A1361" i="5"/>
  <c r="AE1360" i="5"/>
  <c r="AD1360" i="5"/>
  <c r="AC1360" i="5"/>
  <c r="AB1360" i="5"/>
  <c r="AA1360" i="5"/>
  <c r="Z1360" i="5"/>
  <c r="Y1360" i="5"/>
  <c r="X1360" i="5"/>
  <c r="W1360" i="5"/>
  <c r="V1360" i="5"/>
  <c r="U1360" i="5"/>
  <c r="T1360" i="5"/>
  <c r="AF1360" i="5" s="1"/>
  <c r="S1360" i="5"/>
  <c r="R1360" i="5"/>
  <c r="Q1360" i="5"/>
  <c r="P1360" i="5"/>
  <c r="O1360" i="5"/>
  <c r="N1360" i="5"/>
  <c r="M1360" i="5"/>
  <c r="L1360" i="5"/>
  <c r="K1360" i="5"/>
  <c r="J1360" i="5"/>
  <c r="I1360" i="5"/>
  <c r="H1360" i="5"/>
  <c r="G1360" i="5"/>
  <c r="F1360" i="5"/>
  <c r="E1360" i="5"/>
  <c r="D1360" i="5"/>
  <c r="C1360" i="5"/>
  <c r="B1360" i="5"/>
  <c r="A1360" i="5"/>
  <c r="AD1359" i="5"/>
  <c r="AC1359" i="5"/>
  <c r="AB1359" i="5"/>
  <c r="AA1359" i="5"/>
  <c r="Z1359" i="5"/>
  <c r="Y1359" i="5"/>
  <c r="X1359" i="5"/>
  <c r="W1359" i="5"/>
  <c r="V1359" i="5"/>
  <c r="U1359" i="5"/>
  <c r="S1359" i="5"/>
  <c r="R1359" i="5"/>
  <c r="Q1359" i="5"/>
  <c r="P1359" i="5"/>
  <c r="O1359" i="5"/>
  <c r="N1359" i="5"/>
  <c r="M1359" i="5"/>
  <c r="L1359" i="5"/>
  <c r="K1359" i="5"/>
  <c r="J1359" i="5"/>
  <c r="I1359" i="5"/>
  <c r="H1359" i="5"/>
  <c r="G1359" i="5"/>
  <c r="F1359" i="5"/>
  <c r="E1359" i="5"/>
  <c r="D1359" i="5"/>
  <c r="C1359" i="5"/>
  <c r="B1359" i="5"/>
  <c r="A1359" i="5"/>
  <c r="AE1358" i="5"/>
  <c r="AD1358" i="5"/>
  <c r="AC1358" i="5"/>
  <c r="AB1358" i="5"/>
  <c r="AA1358" i="5"/>
  <c r="Z1358" i="5"/>
  <c r="Y1358" i="5"/>
  <c r="X1358" i="5"/>
  <c r="W1358" i="5"/>
  <c r="V1358" i="5"/>
  <c r="U1358" i="5"/>
  <c r="T1358" i="5"/>
  <c r="AF1358" i="5" s="1"/>
  <c r="S1358" i="5"/>
  <c r="R1358" i="5"/>
  <c r="Q1358" i="5"/>
  <c r="P1358" i="5"/>
  <c r="O1358" i="5"/>
  <c r="N1358" i="5"/>
  <c r="M1358" i="5"/>
  <c r="L1358" i="5"/>
  <c r="K1358" i="5"/>
  <c r="J1358" i="5"/>
  <c r="I1358" i="5"/>
  <c r="H1358" i="5"/>
  <c r="G1358" i="5"/>
  <c r="F1358" i="5"/>
  <c r="E1358" i="5"/>
  <c r="D1358" i="5"/>
  <c r="C1358" i="5"/>
  <c r="B1358" i="5"/>
  <c r="A1358" i="5"/>
  <c r="AE1357" i="5"/>
  <c r="AD1357" i="5"/>
  <c r="AC1357" i="5"/>
  <c r="AB1357" i="5"/>
  <c r="AA1357" i="5"/>
  <c r="Z1357" i="5"/>
  <c r="Y1357" i="5"/>
  <c r="X1357" i="5"/>
  <c r="W1357" i="5"/>
  <c r="V1357" i="5"/>
  <c r="U1357" i="5"/>
  <c r="S1357" i="5"/>
  <c r="R1357" i="5"/>
  <c r="Q1357" i="5"/>
  <c r="P1357" i="5"/>
  <c r="O1357" i="5"/>
  <c r="N1357" i="5"/>
  <c r="M1357" i="5"/>
  <c r="L1357" i="5"/>
  <c r="K1357" i="5"/>
  <c r="J1357" i="5"/>
  <c r="I1357" i="5"/>
  <c r="H1357" i="5"/>
  <c r="G1357" i="5"/>
  <c r="F1357" i="5"/>
  <c r="E1357" i="5"/>
  <c r="D1357" i="5"/>
  <c r="T1357" i="5" s="1"/>
  <c r="C1357" i="5"/>
  <c r="B1357" i="5"/>
  <c r="A1357" i="5"/>
  <c r="AD1356" i="5"/>
  <c r="AC1356" i="5"/>
  <c r="AB1356" i="5"/>
  <c r="AA1356" i="5"/>
  <c r="Z1356" i="5"/>
  <c r="Y1356" i="5"/>
  <c r="X1356" i="5"/>
  <c r="W1356" i="5"/>
  <c r="V1356" i="5"/>
  <c r="U1356" i="5"/>
  <c r="S1356" i="5"/>
  <c r="R1356" i="5"/>
  <c r="Q1356" i="5"/>
  <c r="P1356" i="5"/>
  <c r="O1356" i="5"/>
  <c r="N1356" i="5"/>
  <c r="M1356" i="5"/>
  <c r="L1356" i="5"/>
  <c r="K1356" i="5"/>
  <c r="J1356" i="5"/>
  <c r="I1356" i="5"/>
  <c r="H1356" i="5"/>
  <c r="G1356" i="5"/>
  <c r="F1356" i="5"/>
  <c r="E1356" i="5"/>
  <c r="D1356" i="5"/>
  <c r="C1356" i="5"/>
  <c r="B1356" i="5"/>
  <c r="A1356" i="5"/>
  <c r="AE1355" i="5"/>
  <c r="AD1355" i="5"/>
  <c r="AC1355" i="5"/>
  <c r="AB1355" i="5"/>
  <c r="AA1355" i="5"/>
  <c r="Z1355" i="5"/>
  <c r="Y1355" i="5"/>
  <c r="X1355" i="5"/>
  <c r="W1355" i="5"/>
  <c r="V1355" i="5"/>
  <c r="U1355" i="5"/>
  <c r="T1355" i="5"/>
  <c r="AF1355" i="5" s="1"/>
  <c r="S1355" i="5"/>
  <c r="R1355" i="5"/>
  <c r="Q1355" i="5"/>
  <c r="P1355" i="5"/>
  <c r="O1355" i="5"/>
  <c r="N1355" i="5"/>
  <c r="M1355" i="5"/>
  <c r="L1355" i="5"/>
  <c r="K1355" i="5"/>
  <c r="J1355" i="5"/>
  <c r="I1355" i="5"/>
  <c r="H1355" i="5"/>
  <c r="G1355" i="5"/>
  <c r="F1355" i="5"/>
  <c r="E1355" i="5"/>
  <c r="D1355" i="5"/>
  <c r="C1355" i="5"/>
  <c r="B1355" i="5"/>
  <c r="A1355" i="5"/>
  <c r="AD1354" i="5"/>
  <c r="AC1354" i="5"/>
  <c r="AB1354" i="5"/>
  <c r="AA1354" i="5"/>
  <c r="Z1354" i="5"/>
  <c r="Y1354" i="5"/>
  <c r="X1354" i="5"/>
  <c r="W1354" i="5"/>
  <c r="V1354" i="5"/>
  <c r="U1354" i="5"/>
  <c r="S1354" i="5"/>
  <c r="R1354" i="5"/>
  <c r="Q1354" i="5"/>
  <c r="P1354" i="5"/>
  <c r="O1354" i="5"/>
  <c r="N1354" i="5"/>
  <c r="M1354" i="5"/>
  <c r="L1354" i="5"/>
  <c r="K1354" i="5"/>
  <c r="J1354" i="5"/>
  <c r="I1354" i="5"/>
  <c r="H1354" i="5"/>
  <c r="G1354" i="5"/>
  <c r="F1354" i="5"/>
  <c r="E1354" i="5"/>
  <c r="D1354" i="5"/>
  <c r="C1354" i="5"/>
  <c r="B1354" i="5"/>
  <c r="A1354" i="5"/>
  <c r="AD1353" i="5"/>
  <c r="AC1353" i="5"/>
  <c r="AB1353" i="5"/>
  <c r="AA1353" i="5"/>
  <c r="Z1353" i="5"/>
  <c r="Y1353" i="5"/>
  <c r="X1353" i="5"/>
  <c r="W1353" i="5"/>
  <c r="V1353" i="5"/>
  <c r="U1353" i="5"/>
  <c r="S1353" i="5"/>
  <c r="R1353" i="5"/>
  <c r="Q1353" i="5"/>
  <c r="P1353" i="5"/>
  <c r="O1353" i="5"/>
  <c r="N1353" i="5"/>
  <c r="M1353" i="5"/>
  <c r="L1353" i="5"/>
  <c r="K1353" i="5"/>
  <c r="J1353" i="5"/>
  <c r="I1353" i="5"/>
  <c r="H1353" i="5"/>
  <c r="G1353" i="5"/>
  <c r="F1353" i="5"/>
  <c r="E1353" i="5"/>
  <c r="D1353" i="5"/>
  <c r="C1353" i="5"/>
  <c r="B1353" i="5"/>
  <c r="A1353" i="5"/>
  <c r="AE1352" i="5"/>
  <c r="AD1352" i="5"/>
  <c r="AC1352" i="5"/>
  <c r="AB1352" i="5"/>
  <c r="AA1352" i="5"/>
  <c r="Z1352" i="5"/>
  <c r="Y1352" i="5"/>
  <c r="X1352" i="5"/>
  <c r="W1352" i="5"/>
  <c r="V1352" i="5"/>
  <c r="U1352" i="5"/>
  <c r="T1352" i="5"/>
  <c r="AF1352" i="5" s="1"/>
  <c r="S1352" i="5"/>
  <c r="R1352" i="5"/>
  <c r="Q1352" i="5"/>
  <c r="P1352" i="5"/>
  <c r="O1352" i="5"/>
  <c r="N1352" i="5"/>
  <c r="M1352" i="5"/>
  <c r="L1352" i="5"/>
  <c r="K1352" i="5"/>
  <c r="J1352" i="5"/>
  <c r="I1352" i="5"/>
  <c r="H1352" i="5"/>
  <c r="G1352" i="5"/>
  <c r="F1352" i="5"/>
  <c r="E1352" i="5"/>
  <c r="D1352" i="5"/>
  <c r="C1352" i="5"/>
  <c r="B1352" i="5"/>
  <c r="A1352" i="5"/>
  <c r="AD1351" i="5"/>
  <c r="AC1351" i="5"/>
  <c r="AB1351" i="5"/>
  <c r="AA1351" i="5"/>
  <c r="Z1351" i="5"/>
  <c r="Y1351" i="5"/>
  <c r="X1351" i="5"/>
  <c r="W1351" i="5"/>
  <c r="V1351" i="5"/>
  <c r="U1351" i="5"/>
  <c r="S1351" i="5"/>
  <c r="R1351" i="5"/>
  <c r="Q1351" i="5"/>
  <c r="P1351" i="5"/>
  <c r="O1351" i="5"/>
  <c r="N1351" i="5"/>
  <c r="M1351" i="5"/>
  <c r="L1351" i="5"/>
  <c r="K1351" i="5"/>
  <c r="J1351" i="5"/>
  <c r="I1351" i="5"/>
  <c r="H1351" i="5"/>
  <c r="G1351" i="5"/>
  <c r="F1351" i="5"/>
  <c r="E1351" i="5"/>
  <c r="D1351" i="5"/>
  <c r="T1351" i="5" s="1"/>
  <c r="AF1351" i="5" s="1"/>
  <c r="C1351" i="5"/>
  <c r="B1351" i="5"/>
  <c r="A1351" i="5"/>
  <c r="AD1350" i="5"/>
  <c r="AC1350" i="5"/>
  <c r="AB1350" i="5"/>
  <c r="AA1350" i="5"/>
  <c r="Z1350" i="5"/>
  <c r="Y1350" i="5"/>
  <c r="X1350" i="5"/>
  <c r="W1350" i="5"/>
  <c r="V1350" i="5"/>
  <c r="U1350" i="5"/>
  <c r="S1350" i="5"/>
  <c r="R1350" i="5"/>
  <c r="Q1350" i="5"/>
  <c r="P1350" i="5"/>
  <c r="O1350" i="5"/>
  <c r="N1350" i="5"/>
  <c r="M1350" i="5"/>
  <c r="L1350" i="5"/>
  <c r="K1350" i="5"/>
  <c r="J1350" i="5"/>
  <c r="I1350" i="5"/>
  <c r="H1350" i="5"/>
  <c r="G1350" i="5"/>
  <c r="F1350" i="5"/>
  <c r="E1350" i="5"/>
  <c r="D1350" i="5"/>
  <c r="C1350" i="5"/>
  <c r="B1350" i="5"/>
  <c r="A1350" i="5"/>
  <c r="AE1349" i="5"/>
  <c r="AD1349" i="5"/>
  <c r="AC1349" i="5"/>
  <c r="AB1349" i="5"/>
  <c r="AA1349" i="5"/>
  <c r="Z1349" i="5"/>
  <c r="Y1349" i="5"/>
  <c r="X1349" i="5"/>
  <c r="W1349" i="5"/>
  <c r="V1349" i="5"/>
  <c r="U1349" i="5"/>
  <c r="T1349" i="5"/>
  <c r="AF1349" i="5" s="1"/>
  <c r="S1349" i="5"/>
  <c r="R1349" i="5"/>
  <c r="Q1349" i="5"/>
  <c r="P1349" i="5"/>
  <c r="O1349" i="5"/>
  <c r="N1349" i="5"/>
  <c r="M1349" i="5"/>
  <c r="L1349" i="5"/>
  <c r="K1349" i="5"/>
  <c r="J1349" i="5"/>
  <c r="I1349" i="5"/>
  <c r="H1349" i="5"/>
  <c r="G1349" i="5"/>
  <c r="F1349" i="5"/>
  <c r="E1349" i="5"/>
  <c r="D1349" i="5"/>
  <c r="C1349" i="5"/>
  <c r="B1349" i="5"/>
  <c r="A1349" i="5"/>
  <c r="AE1348" i="5"/>
  <c r="AD1348" i="5"/>
  <c r="AC1348" i="5"/>
  <c r="AB1348" i="5"/>
  <c r="AA1348" i="5"/>
  <c r="Z1348" i="5"/>
  <c r="Y1348" i="5"/>
  <c r="X1348" i="5"/>
  <c r="W1348" i="5"/>
  <c r="V1348" i="5"/>
  <c r="U1348" i="5"/>
  <c r="T1348" i="5"/>
  <c r="AF1348" i="5" s="1"/>
  <c r="S1348" i="5"/>
  <c r="R1348" i="5"/>
  <c r="Q1348" i="5"/>
  <c r="P1348" i="5"/>
  <c r="O1348" i="5"/>
  <c r="N1348" i="5"/>
  <c r="M1348" i="5"/>
  <c r="L1348" i="5"/>
  <c r="K1348" i="5"/>
  <c r="J1348" i="5"/>
  <c r="I1348" i="5"/>
  <c r="H1348" i="5"/>
  <c r="G1348" i="5"/>
  <c r="F1348" i="5"/>
  <c r="E1348" i="5"/>
  <c r="D1348" i="5"/>
  <c r="C1348" i="5"/>
  <c r="B1348" i="5"/>
  <c r="A1348" i="5"/>
  <c r="AD1347" i="5"/>
  <c r="AC1347" i="5"/>
  <c r="AB1347" i="5"/>
  <c r="AA1347" i="5"/>
  <c r="Z1347" i="5"/>
  <c r="Y1347" i="5"/>
  <c r="X1347" i="5"/>
  <c r="W1347" i="5"/>
  <c r="V1347" i="5"/>
  <c r="U1347" i="5"/>
  <c r="S1347" i="5"/>
  <c r="R1347" i="5"/>
  <c r="Q1347" i="5"/>
  <c r="P1347" i="5"/>
  <c r="O1347" i="5"/>
  <c r="N1347" i="5"/>
  <c r="M1347" i="5"/>
  <c r="L1347" i="5"/>
  <c r="K1347" i="5"/>
  <c r="J1347" i="5"/>
  <c r="I1347" i="5"/>
  <c r="H1347" i="5"/>
  <c r="G1347" i="5"/>
  <c r="F1347" i="5"/>
  <c r="E1347" i="5"/>
  <c r="D1347" i="5"/>
  <c r="C1347" i="5"/>
  <c r="B1347" i="5"/>
  <c r="A1347" i="5"/>
  <c r="AE1346" i="5"/>
  <c r="AD1346" i="5"/>
  <c r="AC1346" i="5"/>
  <c r="AB1346" i="5"/>
  <c r="AA1346" i="5"/>
  <c r="Z1346" i="5"/>
  <c r="Y1346" i="5"/>
  <c r="X1346" i="5"/>
  <c r="W1346" i="5"/>
  <c r="V1346" i="5"/>
  <c r="U1346" i="5"/>
  <c r="T1346" i="5"/>
  <c r="AF1346" i="5" s="1"/>
  <c r="S1346" i="5"/>
  <c r="R1346" i="5"/>
  <c r="Q1346" i="5"/>
  <c r="P1346" i="5"/>
  <c r="O1346" i="5"/>
  <c r="N1346" i="5"/>
  <c r="M1346" i="5"/>
  <c r="L1346" i="5"/>
  <c r="K1346" i="5"/>
  <c r="J1346" i="5"/>
  <c r="I1346" i="5"/>
  <c r="H1346" i="5"/>
  <c r="G1346" i="5"/>
  <c r="F1346" i="5"/>
  <c r="E1346" i="5"/>
  <c r="D1346" i="5"/>
  <c r="C1346" i="5"/>
  <c r="B1346" i="5"/>
  <c r="A1346" i="5"/>
  <c r="AE1345" i="5"/>
  <c r="AD1345" i="5"/>
  <c r="AC1345" i="5"/>
  <c r="AB1345" i="5"/>
  <c r="AA1345" i="5"/>
  <c r="Z1345" i="5"/>
  <c r="Y1345" i="5"/>
  <c r="X1345" i="5"/>
  <c r="W1345" i="5"/>
  <c r="V1345" i="5"/>
  <c r="U1345" i="5"/>
  <c r="S1345" i="5"/>
  <c r="R1345" i="5"/>
  <c r="Q1345" i="5"/>
  <c r="P1345" i="5"/>
  <c r="O1345" i="5"/>
  <c r="N1345" i="5"/>
  <c r="M1345" i="5"/>
  <c r="L1345" i="5"/>
  <c r="K1345" i="5"/>
  <c r="J1345" i="5"/>
  <c r="I1345" i="5"/>
  <c r="H1345" i="5"/>
  <c r="G1345" i="5"/>
  <c r="F1345" i="5"/>
  <c r="E1345" i="5"/>
  <c r="D1345" i="5"/>
  <c r="T1345" i="5" s="1"/>
  <c r="C1345" i="5"/>
  <c r="B1345" i="5"/>
  <c r="A1345" i="5"/>
  <c r="AD1344" i="5"/>
  <c r="AC1344" i="5"/>
  <c r="AB1344" i="5"/>
  <c r="AA1344" i="5"/>
  <c r="Z1344" i="5"/>
  <c r="Y1344" i="5"/>
  <c r="X1344" i="5"/>
  <c r="W1344" i="5"/>
  <c r="V1344" i="5"/>
  <c r="U1344" i="5"/>
  <c r="S1344" i="5"/>
  <c r="R1344" i="5"/>
  <c r="Q1344" i="5"/>
  <c r="P1344" i="5"/>
  <c r="O1344" i="5"/>
  <c r="N1344" i="5"/>
  <c r="M1344" i="5"/>
  <c r="L1344" i="5"/>
  <c r="K1344" i="5"/>
  <c r="J1344" i="5"/>
  <c r="I1344" i="5"/>
  <c r="H1344" i="5"/>
  <c r="G1344" i="5"/>
  <c r="F1344" i="5"/>
  <c r="E1344" i="5"/>
  <c r="D1344" i="5"/>
  <c r="C1344" i="5"/>
  <c r="B1344" i="5"/>
  <c r="A1344" i="5"/>
  <c r="AE1343" i="5"/>
  <c r="AD1343" i="5"/>
  <c r="AC1343" i="5"/>
  <c r="AB1343" i="5"/>
  <c r="AA1343" i="5"/>
  <c r="Z1343" i="5"/>
  <c r="Y1343" i="5"/>
  <c r="X1343" i="5"/>
  <c r="W1343" i="5"/>
  <c r="V1343" i="5"/>
  <c r="U1343" i="5"/>
  <c r="T1343" i="5"/>
  <c r="AF1343" i="5" s="1"/>
  <c r="S1343" i="5"/>
  <c r="R1343" i="5"/>
  <c r="Q1343" i="5"/>
  <c r="P1343" i="5"/>
  <c r="O1343" i="5"/>
  <c r="N1343" i="5"/>
  <c r="M1343" i="5"/>
  <c r="L1343" i="5"/>
  <c r="K1343" i="5"/>
  <c r="J1343" i="5"/>
  <c r="I1343" i="5"/>
  <c r="H1343" i="5"/>
  <c r="G1343" i="5"/>
  <c r="F1343" i="5"/>
  <c r="E1343" i="5"/>
  <c r="D1343" i="5"/>
  <c r="C1343" i="5"/>
  <c r="B1343" i="5"/>
  <c r="A1343" i="5"/>
  <c r="AD1342" i="5"/>
  <c r="AC1342" i="5"/>
  <c r="AB1342" i="5"/>
  <c r="AA1342" i="5"/>
  <c r="Z1342" i="5"/>
  <c r="Y1342" i="5"/>
  <c r="X1342" i="5"/>
  <c r="W1342" i="5"/>
  <c r="V1342" i="5"/>
  <c r="U1342" i="5"/>
  <c r="S1342" i="5"/>
  <c r="R1342" i="5"/>
  <c r="Q1342" i="5"/>
  <c r="P1342" i="5"/>
  <c r="O1342" i="5"/>
  <c r="N1342" i="5"/>
  <c r="M1342" i="5"/>
  <c r="L1342" i="5"/>
  <c r="K1342" i="5"/>
  <c r="J1342" i="5"/>
  <c r="I1342" i="5"/>
  <c r="H1342" i="5"/>
  <c r="G1342" i="5"/>
  <c r="F1342" i="5"/>
  <c r="E1342" i="5"/>
  <c r="D1342" i="5"/>
  <c r="C1342" i="5"/>
  <c r="B1342" i="5"/>
  <c r="A1342" i="5"/>
  <c r="AD1341" i="5"/>
  <c r="AC1341" i="5"/>
  <c r="AB1341" i="5"/>
  <c r="AA1341" i="5"/>
  <c r="Z1341" i="5"/>
  <c r="Y1341" i="5"/>
  <c r="X1341" i="5"/>
  <c r="W1341" i="5"/>
  <c r="V1341" i="5"/>
  <c r="U1341" i="5"/>
  <c r="S1341" i="5"/>
  <c r="R1341" i="5"/>
  <c r="Q1341" i="5"/>
  <c r="P1341" i="5"/>
  <c r="O1341" i="5"/>
  <c r="N1341" i="5"/>
  <c r="M1341" i="5"/>
  <c r="L1341" i="5"/>
  <c r="K1341" i="5"/>
  <c r="J1341" i="5"/>
  <c r="I1341" i="5"/>
  <c r="H1341" i="5"/>
  <c r="G1341" i="5"/>
  <c r="F1341" i="5"/>
  <c r="E1341" i="5"/>
  <c r="D1341" i="5"/>
  <c r="C1341" i="5"/>
  <c r="B1341" i="5"/>
  <c r="A1341" i="5"/>
  <c r="AE1340" i="5"/>
  <c r="AD1340" i="5"/>
  <c r="AC1340" i="5"/>
  <c r="AB1340" i="5"/>
  <c r="AA1340" i="5"/>
  <c r="Z1340" i="5"/>
  <c r="Y1340" i="5"/>
  <c r="X1340" i="5"/>
  <c r="W1340" i="5"/>
  <c r="V1340" i="5"/>
  <c r="U1340" i="5"/>
  <c r="T1340" i="5"/>
  <c r="AF1340" i="5" s="1"/>
  <c r="S1340" i="5"/>
  <c r="R1340" i="5"/>
  <c r="Q1340" i="5"/>
  <c r="P1340" i="5"/>
  <c r="O1340" i="5"/>
  <c r="N1340" i="5"/>
  <c r="M1340" i="5"/>
  <c r="L1340" i="5"/>
  <c r="K1340" i="5"/>
  <c r="J1340" i="5"/>
  <c r="I1340" i="5"/>
  <c r="H1340" i="5"/>
  <c r="G1340" i="5"/>
  <c r="F1340" i="5"/>
  <c r="E1340" i="5"/>
  <c r="D1340" i="5"/>
  <c r="C1340" i="5"/>
  <c r="B1340" i="5"/>
  <c r="A1340" i="5"/>
  <c r="AD1339" i="5"/>
  <c r="AC1339" i="5"/>
  <c r="AB1339" i="5"/>
  <c r="AA1339" i="5"/>
  <c r="Z1339" i="5"/>
  <c r="Y1339" i="5"/>
  <c r="X1339" i="5"/>
  <c r="W1339" i="5"/>
  <c r="V1339" i="5"/>
  <c r="U1339" i="5"/>
  <c r="S1339" i="5"/>
  <c r="R1339" i="5"/>
  <c r="Q1339" i="5"/>
  <c r="P1339" i="5"/>
  <c r="O1339" i="5"/>
  <c r="N1339" i="5"/>
  <c r="M1339" i="5"/>
  <c r="L1339" i="5"/>
  <c r="K1339" i="5"/>
  <c r="J1339" i="5"/>
  <c r="I1339" i="5"/>
  <c r="H1339" i="5"/>
  <c r="G1339" i="5"/>
  <c r="F1339" i="5"/>
  <c r="E1339" i="5"/>
  <c r="D1339" i="5"/>
  <c r="T1339" i="5" s="1"/>
  <c r="AF1339" i="5" s="1"/>
  <c r="C1339" i="5"/>
  <c r="B1339" i="5"/>
  <c r="A1339" i="5"/>
  <c r="AD1338" i="5"/>
  <c r="AC1338" i="5"/>
  <c r="AB1338" i="5"/>
  <c r="AA1338" i="5"/>
  <c r="Z1338" i="5"/>
  <c r="Y1338" i="5"/>
  <c r="X1338" i="5"/>
  <c r="W1338" i="5"/>
  <c r="V1338" i="5"/>
  <c r="U1338" i="5"/>
  <c r="S1338" i="5"/>
  <c r="R1338" i="5"/>
  <c r="Q1338" i="5"/>
  <c r="P1338" i="5"/>
  <c r="O1338" i="5"/>
  <c r="N1338" i="5"/>
  <c r="M1338" i="5"/>
  <c r="L1338" i="5"/>
  <c r="K1338" i="5"/>
  <c r="J1338" i="5"/>
  <c r="I1338" i="5"/>
  <c r="H1338" i="5"/>
  <c r="G1338" i="5"/>
  <c r="F1338" i="5"/>
  <c r="E1338" i="5"/>
  <c r="D1338" i="5"/>
  <c r="C1338" i="5"/>
  <c r="B1338" i="5"/>
  <c r="A1338" i="5"/>
  <c r="AE1337" i="5"/>
  <c r="AD1337" i="5"/>
  <c r="AC1337" i="5"/>
  <c r="AB1337" i="5"/>
  <c r="AA1337" i="5"/>
  <c r="Z1337" i="5"/>
  <c r="Y1337" i="5"/>
  <c r="X1337" i="5"/>
  <c r="W1337" i="5"/>
  <c r="V1337" i="5"/>
  <c r="U1337" i="5"/>
  <c r="T1337" i="5"/>
  <c r="AF1337" i="5" s="1"/>
  <c r="S1337" i="5"/>
  <c r="R1337" i="5"/>
  <c r="Q1337" i="5"/>
  <c r="P1337" i="5"/>
  <c r="O1337" i="5"/>
  <c r="N1337" i="5"/>
  <c r="M1337" i="5"/>
  <c r="L1337" i="5"/>
  <c r="K1337" i="5"/>
  <c r="J1337" i="5"/>
  <c r="I1337" i="5"/>
  <c r="H1337" i="5"/>
  <c r="G1337" i="5"/>
  <c r="F1337" i="5"/>
  <c r="E1337" i="5"/>
  <c r="D1337" i="5"/>
  <c r="C1337" i="5"/>
  <c r="B1337" i="5"/>
  <c r="A1337" i="5"/>
  <c r="AE1336" i="5"/>
  <c r="AD1336" i="5"/>
  <c r="AC1336" i="5"/>
  <c r="AB1336" i="5"/>
  <c r="AA1336" i="5"/>
  <c r="Z1336" i="5"/>
  <c r="Y1336" i="5"/>
  <c r="X1336" i="5"/>
  <c r="W1336" i="5"/>
  <c r="V1336" i="5"/>
  <c r="U1336" i="5"/>
  <c r="T1336" i="5"/>
  <c r="AF1336" i="5" s="1"/>
  <c r="S1336" i="5"/>
  <c r="R1336" i="5"/>
  <c r="Q1336" i="5"/>
  <c r="P1336" i="5"/>
  <c r="O1336" i="5"/>
  <c r="N1336" i="5"/>
  <c r="M1336" i="5"/>
  <c r="L1336" i="5"/>
  <c r="K1336" i="5"/>
  <c r="J1336" i="5"/>
  <c r="I1336" i="5"/>
  <c r="H1336" i="5"/>
  <c r="G1336" i="5"/>
  <c r="F1336" i="5"/>
  <c r="E1336" i="5"/>
  <c r="D1336" i="5"/>
  <c r="C1336" i="5"/>
  <c r="B1336" i="5"/>
  <c r="A1336" i="5"/>
  <c r="AD1335" i="5"/>
  <c r="AC1335" i="5"/>
  <c r="AB1335" i="5"/>
  <c r="AA1335" i="5"/>
  <c r="Z1335" i="5"/>
  <c r="Y1335" i="5"/>
  <c r="X1335" i="5"/>
  <c r="W1335" i="5"/>
  <c r="V1335" i="5"/>
  <c r="U1335" i="5"/>
  <c r="S1335" i="5"/>
  <c r="R1335" i="5"/>
  <c r="Q1335" i="5"/>
  <c r="P1335" i="5"/>
  <c r="O1335" i="5"/>
  <c r="N1335" i="5"/>
  <c r="M1335" i="5"/>
  <c r="L1335" i="5"/>
  <c r="K1335" i="5"/>
  <c r="J1335" i="5"/>
  <c r="I1335" i="5"/>
  <c r="H1335" i="5"/>
  <c r="G1335" i="5"/>
  <c r="F1335" i="5"/>
  <c r="E1335" i="5"/>
  <c r="D1335" i="5"/>
  <c r="C1335" i="5"/>
  <c r="B1335" i="5"/>
  <c r="A1335" i="5"/>
  <c r="AE1334" i="5"/>
  <c r="AD1334" i="5"/>
  <c r="AC1334" i="5"/>
  <c r="AB1334" i="5"/>
  <c r="AA1334" i="5"/>
  <c r="Z1334" i="5"/>
  <c r="Y1334" i="5"/>
  <c r="X1334" i="5"/>
  <c r="W1334" i="5"/>
  <c r="V1334" i="5"/>
  <c r="U1334" i="5"/>
  <c r="T1334" i="5"/>
  <c r="AF1334" i="5" s="1"/>
  <c r="S1334" i="5"/>
  <c r="R1334" i="5"/>
  <c r="Q1334" i="5"/>
  <c r="P1334" i="5"/>
  <c r="O1334" i="5"/>
  <c r="N1334" i="5"/>
  <c r="M1334" i="5"/>
  <c r="L1334" i="5"/>
  <c r="K1334" i="5"/>
  <c r="J1334" i="5"/>
  <c r="I1334" i="5"/>
  <c r="H1334" i="5"/>
  <c r="G1334" i="5"/>
  <c r="F1334" i="5"/>
  <c r="E1334" i="5"/>
  <c r="D1334" i="5"/>
  <c r="C1334" i="5"/>
  <c r="B1334" i="5"/>
  <c r="A1334" i="5"/>
  <c r="AD1333" i="5"/>
  <c r="AC1333" i="5"/>
  <c r="AB1333" i="5"/>
  <c r="AA1333" i="5"/>
  <c r="Z1333" i="5"/>
  <c r="Y1333" i="5"/>
  <c r="X1333" i="5"/>
  <c r="W1333" i="5"/>
  <c r="V1333" i="5"/>
  <c r="U1333" i="5"/>
  <c r="S1333" i="5"/>
  <c r="R1333" i="5"/>
  <c r="Q1333" i="5"/>
  <c r="P1333" i="5"/>
  <c r="O1333" i="5"/>
  <c r="N1333" i="5"/>
  <c r="M1333" i="5"/>
  <c r="L1333" i="5"/>
  <c r="K1333" i="5"/>
  <c r="J1333" i="5"/>
  <c r="I1333" i="5"/>
  <c r="H1333" i="5"/>
  <c r="G1333" i="5"/>
  <c r="F1333" i="5"/>
  <c r="E1333" i="5"/>
  <c r="D1333" i="5"/>
  <c r="C1333" i="5"/>
  <c r="B1333" i="5"/>
  <c r="A1333" i="5"/>
  <c r="AD1332" i="5"/>
  <c r="AC1332" i="5"/>
  <c r="AB1332" i="5"/>
  <c r="AA1332" i="5"/>
  <c r="Z1332" i="5"/>
  <c r="Y1332" i="5"/>
  <c r="X1332" i="5"/>
  <c r="W1332" i="5"/>
  <c r="V1332" i="5"/>
  <c r="U1332" i="5"/>
  <c r="S1332" i="5"/>
  <c r="R1332" i="5"/>
  <c r="Q1332" i="5"/>
  <c r="P1332" i="5"/>
  <c r="O1332" i="5"/>
  <c r="N1332" i="5"/>
  <c r="M1332" i="5"/>
  <c r="L1332" i="5"/>
  <c r="K1332" i="5"/>
  <c r="J1332" i="5"/>
  <c r="I1332" i="5"/>
  <c r="H1332" i="5"/>
  <c r="G1332" i="5"/>
  <c r="F1332" i="5"/>
  <c r="E1332" i="5"/>
  <c r="D1332" i="5"/>
  <c r="C1332" i="5"/>
  <c r="B1332" i="5"/>
  <c r="A1332" i="5"/>
  <c r="AE1331" i="5"/>
  <c r="AD1331" i="5"/>
  <c r="AC1331" i="5"/>
  <c r="AB1331" i="5"/>
  <c r="AA1331" i="5"/>
  <c r="Z1331" i="5"/>
  <c r="Y1331" i="5"/>
  <c r="X1331" i="5"/>
  <c r="W1331" i="5"/>
  <c r="V1331" i="5"/>
  <c r="U1331" i="5"/>
  <c r="T1331" i="5"/>
  <c r="AF1331" i="5" s="1"/>
  <c r="S1331" i="5"/>
  <c r="R1331" i="5"/>
  <c r="Q1331" i="5"/>
  <c r="P1331" i="5"/>
  <c r="O1331" i="5"/>
  <c r="N1331" i="5"/>
  <c r="M1331" i="5"/>
  <c r="L1331" i="5"/>
  <c r="K1331" i="5"/>
  <c r="J1331" i="5"/>
  <c r="I1331" i="5"/>
  <c r="H1331" i="5"/>
  <c r="G1331" i="5"/>
  <c r="F1331" i="5"/>
  <c r="E1331" i="5"/>
  <c r="D1331" i="5"/>
  <c r="C1331" i="5"/>
  <c r="B1331" i="5"/>
  <c r="A1331" i="5"/>
  <c r="AD1330" i="5"/>
  <c r="AC1330" i="5"/>
  <c r="AB1330" i="5"/>
  <c r="AA1330" i="5"/>
  <c r="Z1330" i="5"/>
  <c r="Y1330" i="5"/>
  <c r="X1330" i="5"/>
  <c r="W1330" i="5"/>
  <c r="V1330" i="5"/>
  <c r="U1330" i="5"/>
  <c r="S1330" i="5"/>
  <c r="R1330" i="5"/>
  <c r="Q1330" i="5"/>
  <c r="P1330" i="5"/>
  <c r="O1330" i="5"/>
  <c r="N1330" i="5"/>
  <c r="M1330" i="5"/>
  <c r="L1330" i="5"/>
  <c r="K1330" i="5"/>
  <c r="J1330" i="5"/>
  <c r="I1330" i="5"/>
  <c r="H1330" i="5"/>
  <c r="G1330" i="5"/>
  <c r="F1330" i="5"/>
  <c r="E1330" i="5"/>
  <c r="D1330" i="5"/>
  <c r="C1330" i="5"/>
  <c r="B1330" i="5"/>
  <c r="A1330" i="5"/>
  <c r="AD1329" i="5"/>
  <c r="AC1329" i="5"/>
  <c r="AB1329" i="5"/>
  <c r="AA1329" i="5"/>
  <c r="Z1329" i="5"/>
  <c r="Y1329" i="5"/>
  <c r="X1329" i="5"/>
  <c r="W1329" i="5"/>
  <c r="V1329" i="5"/>
  <c r="U1329" i="5"/>
  <c r="S1329" i="5"/>
  <c r="R1329" i="5"/>
  <c r="Q1329" i="5"/>
  <c r="P1329" i="5"/>
  <c r="O1329" i="5"/>
  <c r="N1329" i="5"/>
  <c r="M1329" i="5"/>
  <c r="L1329" i="5"/>
  <c r="K1329" i="5"/>
  <c r="J1329" i="5"/>
  <c r="I1329" i="5"/>
  <c r="H1329" i="5"/>
  <c r="G1329" i="5"/>
  <c r="F1329" i="5"/>
  <c r="E1329" i="5"/>
  <c r="D1329" i="5"/>
  <c r="C1329" i="5"/>
  <c r="B1329" i="5"/>
  <c r="A1329" i="5"/>
  <c r="AE1328" i="5"/>
  <c r="AD1328" i="5"/>
  <c r="AC1328" i="5"/>
  <c r="AB1328" i="5"/>
  <c r="AA1328" i="5"/>
  <c r="Z1328" i="5"/>
  <c r="Y1328" i="5"/>
  <c r="X1328" i="5"/>
  <c r="W1328" i="5"/>
  <c r="V1328" i="5"/>
  <c r="U1328" i="5"/>
  <c r="T1328" i="5"/>
  <c r="AF1328" i="5" s="1"/>
  <c r="S1328" i="5"/>
  <c r="R1328" i="5"/>
  <c r="Q1328" i="5"/>
  <c r="P1328" i="5"/>
  <c r="O1328" i="5"/>
  <c r="N1328" i="5"/>
  <c r="M1328" i="5"/>
  <c r="L1328" i="5"/>
  <c r="K1328" i="5"/>
  <c r="J1328" i="5"/>
  <c r="I1328" i="5"/>
  <c r="H1328" i="5"/>
  <c r="G1328" i="5"/>
  <c r="F1328" i="5"/>
  <c r="E1328" i="5"/>
  <c r="D1328" i="5"/>
  <c r="C1328" i="5"/>
  <c r="B1328" i="5"/>
  <c r="A1328" i="5"/>
  <c r="AD1327" i="5"/>
  <c r="AC1327" i="5"/>
  <c r="AB1327" i="5"/>
  <c r="AA1327" i="5"/>
  <c r="Z1327" i="5"/>
  <c r="Y1327" i="5"/>
  <c r="X1327" i="5"/>
  <c r="W1327" i="5"/>
  <c r="V1327" i="5"/>
  <c r="U1327" i="5"/>
  <c r="S1327" i="5"/>
  <c r="R1327" i="5"/>
  <c r="Q1327" i="5"/>
  <c r="P1327" i="5"/>
  <c r="O1327" i="5"/>
  <c r="N1327" i="5"/>
  <c r="M1327" i="5"/>
  <c r="L1327" i="5"/>
  <c r="K1327" i="5"/>
  <c r="J1327" i="5"/>
  <c r="I1327" i="5"/>
  <c r="H1327" i="5"/>
  <c r="G1327" i="5"/>
  <c r="F1327" i="5"/>
  <c r="E1327" i="5"/>
  <c r="D1327" i="5"/>
  <c r="T1327" i="5" s="1"/>
  <c r="AF1327" i="5" s="1"/>
  <c r="C1327" i="5"/>
  <c r="B1327" i="5"/>
  <c r="A1327" i="5"/>
  <c r="AD1326" i="5"/>
  <c r="AC1326" i="5"/>
  <c r="AB1326" i="5"/>
  <c r="AA1326" i="5"/>
  <c r="Z1326" i="5"/>
  <c r="Y1326" i="5"/>
  <c r="X1326" i="5"/>
  <c r="W1326" i="5"/>
  <c r="V1326" i="5"/>
  <c r="U1326" i="5"/>
  <c r="S1326" i="5"/>
  <c r="R1326" i="5"/>
  <c r="Q1326" i="5"/>
  <c r="P1326" i="5"/>
  <c r="O1326" i="5"/>
  <c r="N1326" i="5"/>
  <c r="M1326" i="5"/>
  <c r="L1326" i="5"/>
  <c r="K1326" i="5"/>
  <c r="J1326" i="5"/>
  <c r="I1326" i="5"/>
  <c r="H1326" i="5"/>
  <c r="G1326" i="5"/>
  <c r="F1326" i="5"/>
  <c r="E1326" i="5"/>
  <c r="D1326" i="5"/>
  <c r="C1326" i="5"/>
  <c r="B1326" i="5"/>
  <c r="A1326" i="5"/>
  <c r="AE1325" i="5"/>
  <c r="AD1325" i="5"/>
  <c r="AC1325" i="5"/>
  <c r="AB1325" i="5"/>
  <c r="AA1325" i="5"/>
  <c r="Z1325" i="5"/>
  <c r="Y1325" i="5"/>
  <c r="X1325" i="5"/>
  <c r="W1325" i="5"/>
  <c r="V1325" i="5"/>
  <c r="U1325" i="5"/>
  <c r="T1325" i="5"/>
  <c r="AF1325" i="5" s="1"/>
  <c r="S1325" i="5"/>
  <c r="R1325" i="5"/>
  <c r="Q1325" i="5"/>
  <c r="P1325" i="5"/>
  <c r="O1325" i="5"/>
  <c r="N1325" i="5"/>
  <c r="M1325" i="5"/>
  <c r="L1325" i="5"/>
  <c r="K1325" i="5"/>
  <c r="J1325" i="5"/>
  <c r="I1325" i="5"/>
  <c r="H1325" i="5"/>
  <c r="G1325" i="5"/>
  <c r="F1325" i="5"/>
  <c r="E1325" i="5"/>
  <c r="D1325" i="5"/>
  <c r="C1325" i="5"/>
  <c r="B1325" i="5"/>
  <c r="A1325" i="5"/>
  <c r="AE1324" i="5"/>
  <c r="AD1324" i="5"/>
  <c r="AC1324" i="5"/>
  <c r="AB1324" i="5"/>
  <c r="AA1324" i="5"/>
  <c r="Z1324" i="5"/>
  <c r="Y1324" i="5"/>
  <c r="X1324" i="5"/>
  <c r="W1324" i="5"/>
  <c r="V1324" i="5"/>
  <c r="U1324" i="5"/>
  <c r="T1324" i="5"/>
  <c r="AF1324" i="5" s="1"/>
  <c r="S1324" i="5"/>
  <c r="R1324" i="5"/>
  <c r="Q1324" i="5"/>
  <c r="P1324" i="5"/>
  <c r="O1324" i="5"/>
  <c r="N1324" i="5"/>
  <c r="M1324" i="5"/>
  <c r="K1324" i="5"/>
  <c r="J1324" i="5"/>
  <c r="I1324" i="5"/>
  <c r="H1324" i="5"/>
  <c r="G1324" i="5"/>
  <c r="F1324" i="5"/>
  <c r="E1324" i="5"/>
  <c r="L1324" i="5" s="1"/>
  <c r="D1324" i="5"/>
  <c r="C1324" i="5"/>
  <c r="B1324" i="5"/>
  <c r="A1324" i="5"/>
  <c r="AD1323" i="5"/>
  <c r="AC1323" i="5"/>
  <c r="AB1323" i="5"/>
  <c r="AA1323" i="5"/>
  <c r="Z1323" i="5"/>
  <c r="Y1323" i="5"/>
  <c r="X1323" i="5"/>
  <c r="W1323" i="5"/>
  <c r="V1323" i="5"/>
  <c r="U1323" i="5"/>
  <c r="S1323" i="5"/>
  <c r="R1323" i="5"/>
  <c r="Q1323" i="5"/>
  <c r="P1323" i="5"/>
  <c r="O1323" i="5"/>
  <c r="N1323" i="5"/>
  <c r="M1323" i="5"/>
  <c r="L1323" i="5"/>
  <c r="K1323" i="5"/>
  <c r="J1323" i="5"/>
  <c r="I1323" i="5"/>
  <c r="H1323" i="5"/>
  <c r="G1323" i="5"/>
  <c r="F1323" i="5"/>
  <c r="E1323" i="5"/>
  <c r="D1323" i="5"/>
  <c r="C1323" i="5"/>
  <c r="B1323" i="5"/>
  <c r="A1323" i="5"/>
  <c r="AE1322" i="5"/>
  <c r="AD1322" i="5"/>
  <c r="AC1322" i="5"/>
  <c r="AB1322" i="5"/>
  <c r="AA1322" i="5"/>
  <c r="Z1322" i="5"/>
  <c r="Y1322" i="5"/>
  <c r="X1322" i="5"/>
  <c r="W1322" i="5"/>
  <c r="V1322" i="5"/>
  <c r="U1322" i="5"/>
  <c r="T1322" i="5"/>
  <c r="AF1322" i="5" s="1"/>
  <c r="S1322" i="5"/>
  <c r="R1322" i="5"/>
  <c r="Q1322" i="5"/>
  <c r="P1322" i="5"/>
  <c r="O1322" i="5"/>
  <c r="N1322" i="5"/>
  <c r="M1322" i="5"/>
  <c r="L1322" i="5"/>
  <c r="K1322" i="5"/>
  <c r="J1322" i="5"/>
  <c r="I1322" i="5"/>
  <c r="H1322" i="5"/>
  <c r="G1322" i="5"/>
  <c r="F1322" i="5"/>
  <c r="E1322" i="5"/>
  <c r="D1322" i="5"/>
  <c r="C1322" i="5"/>
  <c r="B1322" i="5"/>
  <c r="A1322" i="5"/>
  <c r="AD1321" i="5"/>
  <c r="AC1321" i="5"/>
  <c r="AB1321" i="5"/>
  <c r="AA1321" i="5"/>
  <c r="Z1321" i="5"/>
  <c r="Y1321" i="5"/>
  <c r="X1321" i="5"/>
  <c r="W1321" i="5"/>
  <c r="V1321" i="5"/>
  <c r="U1321" i="5"/>
  <c r="S1321" i="5"/>
  <c r="R1321" i="5"/>
  <c r="Q1321" i="5"/>
  <c r="P1321" i="5"/>
  <c r="O1321" i="5"/>
  <c r="N1321" i="5"/>
  <c r="M1321" i="5"/>
  <c r="L1321" i="5"/>
  <c r="K1321" i="5"/>
  <c r="J1321" i="5"/>
  <c r="I1321" i="5"/>
  <c r="H1321" i="5"/>
  <c r="G1321" i="5"/>
  <c r="F1321" i="5"/>
  <c r="E1321" i="5"/>
  <c r="D1321" i="5"/>
  <c r="C1321" i="5"/>
  <c r="B1321" i="5"/>
  <c r="A1321" i="5"/>
  <c r="AD1320" i="5"/>
  <c r="AC1320" i="5"/>
  <c r="AB1320" i="5"/>
  <c r="AA1320" i="5"/>
  <c r="Z1320" i="5"/>
  <c r="Y1320" i="5"/>
  <c r="X1320" i="5"/>
  <c r="W1320" i="5"/>
  <c r="V1320" i="5"/>
  <c r="U1320" i="5"/>
  <c r="S1320" i="5"/>
  <c r="R1320" i="5"/>
  <c r="Q1320" i="5"/>
  <c r="P1320" i="5"/>
  <c r="O1320" i="5"/>
  <c r="N1320" i="5"/>
  <c r="M1320" i="5"/>
  <c r="L1320" i="5"/>
  <c r="K1320" i="5"/>
  <c r="J1320" i="5"/>
  <c r="I1320" i="5"/>
  <c r="H1320" i="5"/>
  <c r="G1320" i="5"/>
  <c r="F1320" i="5"/>
  <c r="E1320" i="5"/>
  <c r="D1320" i="5"/>
  <c r="C1320" i="5"/>
  <c r="B1320" i="5"/>
  <c r="A1320" i="5"/>
  <c r="AE1319" i="5"/>
  <c r="AD1319" i="5"/>
  <c r="AC1319" i="5"/>
  <c r="AB1319" i="5"/>
  <c r="AA1319" i="5"/>
  <c r="Z1319" i="5"/>
  <c r="Y1319" i="5"/>
  <c r="X1319" i="5"/>
  <c r="W1319" i="5"/>
  <c r="V1319" i="5"/>
  <c r="U1319" i="5"/>
  <c r="T1319" i="5"/>
  <c r="AF1319" i="5" s="1"/>
  <c r="S1319" i="5"/>
  <c r="R1319" i="5"/>
  <c r="Q1319" i="5"/>
  <c r="P1319" i="5"/>
  <c r="O1319" i="5"/>
  <c r="N1319" i="5"/>
  <c r="M1319" i="5"/>
  <c r="L1319" i="5"/>
  <c r="K1319" i="5"/>
  <c r="J1319" i="5"/>
  <c r="I1319" i="5"/>
  <c r="H1319" i="5"/>
  <c r="G1319" i="5"/>
  <c r="F1319" i="5"/>
  <c r="E1319" i="5"/>
  <c r="D1319" i="5"/>
  <c r="C1319" i="5"/>
  <c r="B1319" i="5"/>
  <c r="A1319" i="5"/>
  <c r="AE1318" i="5"/>
  <c r="AD1318" i="5"/>
  <c r="AC1318" i="5"/>
  <c r="AB1318" i="5"/>
  <c r="AA1318" i="5"/>
  <c r="Z1318" i="5"/>
  <c r="Y1318" i="5"/>
  <c r="X1318" i="5"/>
  <c r="W1318" i="5"/>
  <c r="V1318" i="5"/>
  <c r="U1318" i="5"/>
  <c r="T1318" i="5"/>
  <c r="AF1318" i="5" s="1"/>
  <c r="S1318" i="5"/>
  <c r="R1318" i="5"/>
  <c r="Q1318" i="5"/>
  <c r="P1318" i="5"/>
  <c r="O1318" i="5"/>
  <c r="N1318" i="5"/>
  <c r="M1318" i="5"/>
  <c r="L1318" i="5"/>
  <c r="K1318" i="5"/>
  <c r="J1318" i="5"/>
  <c r="I1318" i="5"/>
  <c r="H1318" i="5"/>
  <c r="G1318" i="5"/>
  <c r="F1318" i="5"/>
  <c r="E1318" i="5"/>
  <c r="D1318" i="5"/>
  <c r="C1318" i="5"/>
  <c r="B1318" i="5"/>
  <c r="A1318" i="5"/>
  <c r="AD1317" i="5"/>
  <c r="AC1317" i="5"/>
  <c r="AB1317" i="5"/>
  <c r="AA1317" i="5"/>
  <c r="Z1317" i="5"/>
  <c r="Y1317" i="5"/>
  <c r="X1317" i="5"/>
  <c r="W1317" i="5"/>
  <c r="V1317" i="5"/>
  <c r="U1317" i="5"/>
  <c r="S1317" i="5"/>
  <c r="R1317" i="5"/>
  <c r="Q1317" i="5"/>
  <c r="P1317" i="5"/>
  <c r="O1317" i="5"/>
  <c r="N1317" i="5"/>
  <c r="M1317" i="5"/>
  <c r="L1317" i="5"/>
  <c r="K1317" i="5"/>
  <c r="J1317" i="5"/>
  <c r="I1317" i="5"/>
  <c r="H1317" i="5"/>
  <c r="G1317" i="5"/>
  <c r="F1317" i="5"/>
  <c r="E1317" i="5"/>
  <c r="D1317" i="5"/>
  <c r="C1317" i="5"/>
  <c r="B1317" i="5"/>
  <c r="A1317" i="5"/>
  <c r="AE1316" i="5"/>
  <c r="AD1316" i="5"/>
  <c r="AC1316" i="5"/>
  <c r="AB1316" i="5"/>
  <c r="AA1316" i="5"/>
  <c r="Z1316" i="5"/>
  <c r="Y1316" i="5"/>
  <c r="X1316" i="5"/>
  <c r="W1316" i="5"/>
  <c r="V1316" i="5"/>
  <c r="U1316" i="5"/>
  <c r="T1316" i="5"/>
  <c r="AF1316" i="5" s="1"/>
  <c r="S1316" i="5"/>
  <c r="R1316" i="5"/>
  <c r="Q1316" i="5"/>
  <c r="P1316" i="5"/>
  <c r="O1316" i="5"/>
  <c r="N1316" i="5"/>
  <c r="M1316" i="5"/>
  <c r="L1316" i="5"/>
  <c r="K1316" i="5"/>
  <c r="J1316" i="5"/>
  <c r="I1316" i="5"/>
  <c r="H1316" i="5"/>
  <c r="G1316" i="5"/>
  <c r="F1316" i="5"/>
  <c r="E1316" i="5"/>
  <c r="D1316" i="5"/>
  <c r="C1316" i="5"/>
  <c r="B1316" i="5"/>
  <c r="A1316" i="5"/>
  <c r="AD1315" i="5"/>
  <c r="AC1315" i="5"/>
  <c r="AB1315" i="5"/>
  <c r="AA1315" i="5"/>
  <c r="Z1315" i="5"/>
  <c r="Y1315" i="5"/>
  <c r="X1315" i="5"/>
  <c r="W1315" i="5"/>
  <c r="V1315" i="5"/>
  <c r="U1315" i="5"/>
  <c r="S1315" i="5"/>
  <c r="R1315" i="5"/>
  <c r="Q1315" i="5"/>
  <c r="P1315" i="5"/>
  <c r="O1315" i="5"/>
  <c r="N1315" i="5"/>
  <c r="M1315" i="5"/>
  <c r="L1315" i="5"/>
  <c r="K1315" i="5"/>
  <c r="J1315" i="5"/>
  <c r="I1315" i="5"/>
  <c r="H1315" i="5"/>
  <c r="G1315" i="5"/>
  <c r="F1315" i="5"/>
  <c r="E1315" i="5"/>
  <c r="D1315" i="5"/>
  <c r="T1315" i="5" s="1"/>
  <c r="AF1315" i="5" s="1"/>
  <c r="C1315" i="5"/>
  <c r="B1315" i="5"/>
  <c r="A1315" i="5"/>
  <c r="AD1314" i="5"/>
  <c r="AC1314" i="5"/>
  <c r="AB1314" i="5"/>
  <c r="AA1314" i="5"/>
  <c r="Z1314" i="5"/>
  <c r="Y1314" i="5"/>
  <c r="X1314" i="5"/>
  <c r="W1314" i="5"/>
  <c r="V1314" i="5"/>
  <c r="U1314" i="5"/>
  <c r="S1314" i="5"/>
  <c r="R1314" i="5"/>
  <c r="Q1314" i="5"/>
  <c r="P1314" i="5"/>
  <c r="O1314" i="5"/>
  <c r="N1314" i="5"/>
  <c r="M1314" i="5"/>
  <c r="L1314" i="5"/>
  <c r="K1314" i="5"/>
  <c r="J1314" i="5"/>
  <c r="I1314" i="5"/>
  <c r="H1314" i="5"/>
  <c r="G1314" i="5"/>
  <c r="F1314" i="5"/>
  <c r="E1314" i="5"/>
  <c r="D1314" i="5"/>
  <c r="C1314" i="5"/>
  <c r="B1314" i="5"/>
  <c r="A1314" i="5"/>
  <c r="AE1313" i="5"/>
  <c r="AD1313" i="5"/>
  <c r="AC1313" i="5"/>
  <c r="AB1313" i="5"/>
  <c r="AA1313" i="5"/>
  <c r="Z1313" i="5"/>
  <c r="Y1313" i="5"/>
  <c r="X1313" i="5"/>
  <c r="W1313" i="5"/>
  <c r="V1313" i="5"/>
  <c r="U1313" i="5"/>
  <c r="T1313" i="5"/>
  <c r="AF1313" i="5" s="1"/>
  <c r="S1313" i="5"/>
  <c r="R1313" i="5"/>
  <c r="Q1313" i="5"/>
  <c r="P1313" i="5"/>
  <c r="O1313" i="5"/>
  <c r="N1313" i="5"/>
  <c r="M1313" i="5"/>
  <c r="L1313" i="5"/>
  <c r="K1313" i="5"/>
  <c r="J1313" i="5"/>
  <c r="I1313" i="5"/>
  <c r="H1313" i="5"/>
  <c r="G1313" i="5"/>
  <c r="F1313" i="5"/>
  <c r="E1313" i="5"/>
  <c r="D1313" i="5"/>
  <c r="C1313" i="5"/>
  <c r="B1313" i="5"/>
  <c r="A1313" i="5"/>
  <c r="AE1312" i="5"/>
  <c r="AD1312" i="5"/>
  <c r="AC1312" i="5"/>
  <c r="AB1312" i="5"/>
  <c r="AA1312" i="5"/>
  <c r="Z1312" i="5"/>
  <c r="Y1312" i="5"/>
  <c r="X1312" i="5"/>
  <c r="W1312" i="5"/>
  <c r="V1312" i="5"/>
  <c r="U1312" i="5"/>
  <c r="T1312" i="5"/>
  <c r="AF1312" i="5" s="1"/>
  <c r="S1312" i="5"/>
  <c r="R1312" i="5"/>
  <c r="Q1312" i="5"/>
  <c r="P1312" i="5"/>
  <c r="O1312" i="5"/>
  <c r="N1312" i="5"/>
  <c r="M1312" i="5"/>
  <c r="L1312" i="5"/>
  <c r="K1312" i="5"/>
  <c r="J1312" i="5"/>
  <c r="I1312" i="5"/>
  <c r="H1312" i="5"/>
  <c r="G1312" i="5"/>
  <c r="F1312" i="5"/>
  <c r="E1312" i="5"/>
  <c r="D1312" i="5"/>
  <c r="C1312" i="5"/>
  <c r="B1312" i="5"/>
  <c r="A1312" i="5"/>
  <c r="AD1311" i="5"/>
  <c r="AC1311" i="5"/>
  <c r="AB1311" i="5"/>
  <c r="AA1311" i="5"/>
  <c r="Z1311" i="5"/>
  <c r="Y1311" i="5"/>
  <c r="X1311" i="5"/>
  <c r="W1311" i="5"/>
  <c r="V1311" i="5"/>
  <c r="U1311" i="5"/>
  <c r="S1311" i="5"/>
  <c r="R1311" i="5"/>
  <c r="Q1311" i="5"/>
  <c r="P1311" i="5"/>
  <c r="O1311" i="5"/>
  <c r="N1311" i="5"/>
  <c r="M1311" i="5"/>
  <c r="L1311" i="5"/>
  <c r="K1311" i="5"/>
  <c r="J1311" i="5"/>
  <c r="I1311" i="5"/>
  <c r="H1311" i="5"/>
  <c r="G1311" i="5"/>
  <c r="F1311" i="5"/>
  <c r="E1311" i="5"/>
  <c r="D1311" i="5"/>
  <c r="C1311" i="5"/>
  <c r="B1311" i="5"/>
  <c r="A1311" i="5"/>
  <c r="AE1310" i="5"/>
  <c r="AD1310" i="5"/>
  <c r="AC1310" i="5"/>
  <c r="AB1310" i="5"/>
  <c r="AA1310" i="5"/>
  <c r="Z1310" i="5"/>
  <c r="Y1310" i="5"/>
  <c r="X1310" i="5"/>
  <c r="W1310" i="5"/>
  <c r="V1310" i="5"/>
  <c r="U1310" i="5"/>
  <c r="T1310" i="5"/>
  <c r="AF1310" i="5" s="1"/>
  <c r="S1310" i="5"/>
  <c r="R1310" i="5"/>
  <c r="Q1310" i="5"/>
  <c r="P1310" i="5"/>
  <c r="O1310" i="5"/>
  <c r="N1310" i="5"/>
  <c r="M1310" i="5"/>
  <c r="L1310" i="5"/>
  <c r="K1310" i="5"/>
  <c r="J1310" i="5"/>
  <c r="I1310" i="5"/>
  <c r="H1310" i="5"/>
  <c r="G1310" i="5"/>
  <c r="F1310" i="5"/>
  <c r="E1310" i="5"/>
  <c r="D1310" i="5"/>
  <c r="C1310" i="5"/>
  <c r="B1310" i="5"/>
  <c r="A1310" i="5"/>
  <c r="AD1309" i="5"/>
  <c r="AC1309" i="5"/>
  <c r="AB1309" i="5"/>
  <c r="AA1309" i="5"/>
  <c r="Z1309" i="5"/>
  <c r="Y1309" i="5"/>
  <c r="X1309" i="5"/>
  <c r="W1309" i="5"/>
  <c r="V1309" i="5"/>
  <c r="U1309" i="5"/>
  <c r="S1309" i="5"/>
  <c r="R1309" i="5"/>
  <c r="Q1309" i="5"/>
  <c r="P1309" i="5"/>
  <c r="O1309" i="5"/>
  <c r="N1309" i="5"/>
  <c r="M1309" i="5"/>
  <c r="L1309" i="5"/>
  <c r="K1309" i="5"/>
  <c r="J1309" i="5"/>
  <c r="I1309" i="5"/>
  <c r="H1309" i="5"/>
  <c r="G1309" i="5"/>
  <c r="F1309" i="5"/>
  <c r="E1309" i="5"/>
  <c r="D1309" i="5"/>
  <c r="C1309" i="5"/>
  <c r="B1309" i="5"/>
  <c r="A1309" i="5"/>
  <c r="AD1308" i="5"/>
  <c r="AC1308" i="5"/>
  <c r="AB1308" i="5"/>
  <c r="AA1308" i="5"/>
  <c r="Z1308" i="5"/>
  <c r="Y1308" i="5"/>
  <c r="X1308" i="5"/>
  <c r="W1308" i="5"/>
  <c r="V1308" i="5"/>
  <c r="U1308" i="5"/>
  <c r="S1308" i="5"/>
  <c r="R1308" i="5"/>
  <c r="Q1308" i="5"/>
  <c r="P1308" i="5"/>
  <c r="O1308" i="5"/>
  <c r="N1308" i="5"/>
  <c r="M1308" i="5"/>
  <c r="L1308" i="5"/>
  <c r="K1308" i="5"/>
  <c r="J1308" i="5"/>
  <c r="I1308" i="5"/>
  <c r="H1308" i="5"/>
  <c r="G1308" i="5"/>
  <c r="F1308" i="5"/>
  <c r="E1308" i="5"/>
  <c r="D1308" i="5"/>
  <c r="C1308" i="5"/>
  <c r="B1308" i="5"/>
  <c r="A1308" i="5"/>
  <c r="AE1307" i="5"/>
  <c r="AD1307" i="5"/>
  <c r="AC1307" i="5"/>
  <c r="AB1307" i="5"/>
  <c r="AA1307" i="5"/>
  <c r="Z1307" i="5"/>
  <c r="Y1307" i="5"/>
  <c r="X1307" i="5"/>
  <c r="W1307" i="5"/>
  <c r="V1307" i="5"/>
  <c r="U1307" i="5"/>
  <c r="T1307" i="5"/>
  <c r="S1307" i="5"/>
  <c r="R1307" i="5"/>
  <c r="Q1307" i="5"/>
  <c r="P1307" i="5"/>
  <c r="O1307" i="5"/>
  <c r="N1307" i="5"/>
  <c r="M1307" i="5"/>
  <c r="L1307" i="5"/>
  <c r="K1307" i="5"/>
  <c r="J1307" i="5"/>
  <c r="I1307" i="5"/>
  <c r="H1307" i="5"/>
  <c r="G1307" i="5"/>
  <c r="F1307" i="5"/>
  <c r="E1307" i="5"/>
  <c r="D1307" i="5"/>
  <c r="C1307" i="5"/>
  <c r="B1307" i="5"/>
  <c r="A1307" i="5"/>
  <c r="AE1306" i="5"/>
  <c r="AD1306" i="5"/>
  <c r="AC1306" i="5"/>
  <c r="AB1306" i="5"/>
  <c r="AA1306" i="5"/>
  <c r="Z1306" i="5"/>
  <c r="Y1306" i="5"/>
  <c r="X1306" i="5"/>
  <c r="W1306" i="5"/>
  <c r="V1306" i="5"/>
  <c r="U1306" i="5"/>
  <c r="T1306" i="5"/>
  <c r="AF1306" i="5" s="1"/>
  <c r="S1306" i="5"/>
  <c r="R1306" i="5"/>
  <c r="Q1306" i="5"/>
  <c r="P1306" i="5"/>
  <c r="O1306" i="5"/>
  <c r="N1306" i="5"/>
  <c r="M1306" i="5"/>
  <c r="L1306" i="5"/>
  <c r="K1306" i="5"/>
  <c r="J1306" i="5"/>
  <c r="I1306" i="5"/>
  <c r="H1306" i="5"/>
  <c r="G1306" i="5"/>
  <c r="F1306" i="5"/>
  <c r="E1306" i="5"/>
  <c r="D1306" i="5"/>
  <c r="C1306" i="5"/>
  <c r="B1306" i="5"/>
  <c r="A1306" i="5"/>
  <c r="AD1305" i="5"/>
  <c r="AC1305" i="5"/>
  <c r="AB1305" i="5"/>
  <c r="AA1305" i="5"/>
  <c r="Z1305" i="5"/>
  <c r="Y1305" i="5"/>
  <c r="X1305" i="5"/>
  <c r="W1305" i="5"/>
  <c r="V1305" i="5"/>
  <c r="U1305" i="5"/>
  <c r="S1305" i="5"/>
  <c r="R1305" i="5"/>
  <c r="Q1305" i="5"/>
  <c r="P1305" i="5"/>
  <c r="O1305" i="5"/>
  <c r="N1305" i="5"/>
  <c r="M1305" i="5"/>
  <c r="L1305" i="5"/>
  <c r="K1305" i="5"/>
  <c r="J1305" i="5"/>
  <c r="I1305" i="5"/>
  <c r="H1305" i="5"/>
  <c r="G1305" i="5"/>
  <c r="F1305" i="5"/>
  <c r="E1305" i="5"/>
  <c r="D1305" i="5"/>
  <c r="C1305" i="5"/>
  <c r="B1305" i="5"/>
  <c r="A1305" i="5"/>
  <c r="AE1304" i="5"/>
  <c r="AD1304" i="5"/>
  <c r="AC1304" i="5"/>
  <c r="AB1304" i="5"/>
  <c r="AA1304" i="5"/>
  <c r="Z1304" i="5"/>
  <c r="Y1304" i="5"/>
  <c r="X1304" i="5"/>
  <c r="W1304" i="5"/>
  <c r="V1304" i="5"/>
  <c r="U1304" i="5"/>
  <c r="T1304" i="5"/>
  <c r="AF1304" i="5" s="1"/>
  <c r="S1304" i="5"/>
  <c r="R1304" i="5"/>
  <c r="Q1304" i="5"/>
  <c r="P1304" i="5"/>
  <c r="O1304" i="5"/>
  <c r="N1304" i="5"/>
  <c r="M1304" i="5"/>
  <c r="L1304" i="5"/>
  <c r="K1304" i="5"/>
  <c r="J1304" i="5"/>
  <c r="I1304" i="5"/>
  <c r="H1304" i="5"/>
  <c r="G1304" i="5"/>
  <c r="F1304" i="5"/>
  <c r="E1304" i="5"/>
  <c r="D1304" i="5"/>
  <c r="C1304" i="5"/>
  <c r="B1304" i="5"/>
  <c r="A1304" i="5"/>
  <c r="AD1303" i="5"/>
  <c r="AC1303" i="5"/>
  <c r="AB1303" i="5"/>
  <c r="AA1303" i="5"/>
  <c r="Z1303" i="5"/>
  <c r="Y1303" i="5"/>
  <c r="X1303" i="5"/>
  <c r="W1303" i="5"/>
  <c r="V1303" i="5"/>
  <c r="U1303" i="5"/>
  <c r="S1303" i="5"/>
  <c r="R1303" i="5"/>
  <c r="Q1303" i="5"/>
  <c r="P1303" i="5"/>
  <c r="O1303" i="5"/>
  <c r="N1303" i="5"/>
  <c r="M1303" i="5"/>
  <c r="L1303" i="5"/>
  <c r="K1303" i="5"/>
  <c r="J1303" i="5"/>
  <c r="I1303" i="5"/>
  <c r="H1303" i="5"/>
  <c r="G1303" i="5"/>
  <c r="F1303" i="5"/>
  <c r="E1303" i="5"/>
  <c r="D1303" i="5"/>
  <c r="T1303" i="5" s="1"/>
  <c r="AF1303" i="5" s="1"/>
  <c r="C1303" i="5"/>
  <c r="B1303" i="5"/>
  <c r="A1303" i="5"/>
  <c r="AD1302" i="5"/>
  <c r="AC1302" i="5"/>
  <c r="AB1302" i="5"/>
  <c r="AA1302" i="5"/>
  <c r="Z1302" i="5"/>
  <c r="Y1302" i="5"/>
  <c r="X1302" i="5"/>
  <c r="W1302" i="5"/>
  <c r="V1302" i="5"/>
  <c r="U1302" i="5"/>
  <c r="S1302" i="5"/>
  <c r="R1302" i="5"/>
  <c r="Q1302" i="5"/>
  <c r="P1302" i="5"/>
  <c r="O1302" i="5"/>
  <c r="N1302" i="5"/>
  <c r="M1302" i="5"/>
  <c r="L1302" i="5"/>
  <c r="K1302" i="5"/>
  <c r="J1302" i="5"/>
  <c r="I1302" i="5"/>
  <c r="H1302" i="5"/>
  <c r="G1302" i="5"/>
  <c r="F1302" i="5"/>
  <c r="E1302" i="5"/>
  <c r="D1302" i="5"/>
  <c r="C1302" i="5"/>
  <c r="B1302" i="5"/>
  <c r="A1302" i="5"/>
  <c r="AE1301" i="5"/>
  <c r="AD1301" i="5"/>
  <c r="AC1301" i="5"/>
  <c r="AB1301" i="5"/>
  <c r="AA1301" i="5"/>
  <c r="Z1301" i="5"/>
  <c r="Y1301" i="5"/>
  <c r="X1301" i="5"/>
  <c r="W1301" i="5"/>
  <c r="V1301" i="5"/>
  <c r="U1301" i="5"/>
  <c r="T1301" i="5"/>
  <c r="AF1301" i="5" s="1"/>
  <c r="S1301" i="5"/>
  <c r="R1301" i="5"/>
  <c r="Q1301" i="5"/>
  <c r="P1301" i="5"/>
  <c r="O1301" i="5"/>
  <c r="N1301" i="5"/>
  <c r="M1301" i="5"/>
  <c r="L1301" i="5"/>
  <c r="K1301" i="5"/>
  <c r="J1301" i="5"/>
  <c r="I1301" i="5"/>
  <c r="H1301" i="5"/>
  <c r="G1301" i="5"/>
  <c r="F1301" i="5"/>
  <c r="E1301" i="5"/>
  <c r="D1301" i="5"/>
  <c r="C1301" i="5"/>
  <c r="B1301" i="5"/>
  <c r="A1301" i="5"/>
  <c r="AE1300" i="5"/>
  <c r="AD1300" i="5"/>
  <c r="AC1300" i="5"/>
  <c r="AB1300" i="5"/>
  <c r="AA1300" i="5"/>
  <c r="Z1300" i="5"/>
  <c r="Y1300" i="5"/>
  <c r="X1300" i="5"/>
  <c r="W1300" i="5"/>
  <c r="V1300" i="5"/>
  <c r="U1300" i="5"/>
  <c r="T1300" i="5"/>
  <c r="AF1300" i="5" s="1"/>
  <c r="S1300" i="5"/>
  <c r="R1300" i="5"/>
  <c r="Q1300" i="5"/>
  <c r="P1300" i="5"/>
  <c r="O1300" i="5"/>
  <c r="N1300" i="5"/>
  <c r="M1300" i="5"/>
  <c r="L1300" i="5"/>
  <c r="K1300" i="5"/>
  <c r="J1300" i="5"/>
  <c r="I1300" i="5"/>
  <c r="H1300" i="5"/>
  <c r="G1300" i="5"/>
  <c r="F1300" i="5"/>
  <c r="E1300" i="5"/>
  <c r="D1300" i="5"/>
  <c r="C1300" i="5"/>
  <c r="B1300" i="5"/>
  <c r="A1300" i="5"/>
  <c r="AD1299" i="5"/>
  <c r="AC1299" i="5"/>
  <c r="AB1299" i="5"/>
  <c r="AA1299" i="5"/>
  <c r="Z1299" i="5"/>
  <c r="Y1299" i="5"/>
  <c r="X1299" i="5"/>
  <c r="W1299" i="5"/>
  <c r="V1299" i="5"/>
  <c r="U1299" i="5"/>
  <c r="S1299" i="5"/>
  <c r="R1299" i="5"/>
  <c r="Q1299" i="5"/>
  <c r="P1299" i="5"/>
  <c r="O1299" i="5"/>
  <c r="N1299" i="5"/>
  <c r="M1299" i="5"/>
  <c r="L1299" i="5"/>
  <c r="K1299" i="5"/>
  <c r="J1299" i="5"/>
  <c r="I1299" i="5"/>
  <c r="H1299" i="5"/>
  <c r="G1299" i="5"/>
  <c r="F1299" i="5"/>
  <c r="E1299" i="5"/>
  <c r="D1299" i="5"/>
  <c r="C1299" i="5"/>
  <c r="B1299" i="5"/>
  <c r="A1299" i="5"/>
  <c r="AE1298" i="5"/>
  <c r="AD1298" i="5"/>
  <c r="AC1298" i="5"/>
  <c r="AB1298" i="5"/>
  <c r="AA1298" i="5"/>
  <c r="Z1298" i="5"/>
  <c r="Y1298" i="5"/>
  <c r="X1298" i="5"/>
  <c r="W1298" i="5"/>
  <c r="V1298" i="5"/>
  <c r="U1298" i="5"/>
  <c r="T1298" i="5"/>
  <c r="AF1298" i="5" s="1"/>
  <c r="S1298" i="5"/>
  <c r="R1298" i="5"/>
  <c r="Q1298" i="5"/>
  <c r="P1298" i="5"/>
  <c r="O1298" i="5"/>
  <c r="N1298" i="5"/>
  <c r="M1298" i="5"/>
  <c r="L1298" i="5"/>
  <c r="K1298" i="5"/>
  <c r="J1298" i="5"/>
  <c r="I1298" i="5"/>
  <c r="H1298" i="5"/>
  <c r="G1298" i="5"/>
  <c r="F1298" i="5"/>
  <c r="E1298" i="5"/>
  <c r="D1298" i="5"/>
  <c r="C1298" i="5"/>
  <c r="B1298" i="5"/>
  <c r="A1298" i="5"/>
  <c r="AD1297" i="5"/>
  <c r="AC1297" i="5"/>
  <c r="AB1297" i="5"/>
  <c r="AA1297" i="5"/>
  <c r="Z1297" i="5"/>
  <c r="Y1297" i="5"/>
  <c r="X1297" i="5"/>
  <c r="W1297" i="5"/>
  <c r="V1297" i="5"/>
  <c r="U1297" i="5"/>
  <c r="S1297" i="5"/>
  <c r="R1297" i="5"/>
  <c r="Q1297" i="5"/>
  <c r="P1297" i="5"/>
  <c r="O1297" i="5"/>
  <c r="N1297" i="5"/>
  <c r="M1297" i="5"/>
  <c r="L1297" i="5"/>
  <c r="K1297" i="5"/>
  <c r="J1297" i="5"/>
  <c r="I1297" i="5"/>
  <c r="H1297" i="5"/>
  <c r="G1297" i="5"/>
  <c r="F1297" i="5"/>
  <c r="E1297" i="5"/>
  <c r="D1297" i="5"/>
  <c r="C1297" i="5"/>
  <c r="B1297" i="5"/>
  <c r="A1297" i="5"/>
  <c r="AD1296" i="5"/>
  <c r="AC1296" i="5"/>
  <c r="AB1296" i="5"/>
  <c r="AA1296" i="5"/>
  <c r="Z1296" i="5"/>
  <c r="Y1296" i="5"/>
  <c r="X1296" i="5"/>
  <c r="W1296" i="5"/>
  <c r="V1296" i="5"/>
  <c r="U1296" i="5"/>
  <c r="S1296" i="5"/>
  <c r="R1296" i="5"/>
  <c r="Q1296" i="5"/>
  <c r="P1296" i="5"/>
  <c r="O1296" i="5"/>
  <c r="N1296" i="5"/>
  <c r="M1296" i="5"/>
  <c r="L1296" i="5"/>
  <c r="K1296" i="5"/>
  <c r="J1296" i="5"/>
  <c r="I1296" i="5"/>
  <c r="H1296" i="5"/>
  <c r="G1296" i="5"/>
  <c r="F1296" i="5"/>
  <c r="E1296" i="5"/>
  <c r="D1296" i="5"/>
  <c r="C1296" i="5"/>
  <c r="B1296" i="5"/>
  <c r="A1296" i="5"/>
  <c r="AE1295" i="5"/>
  <c r="AD1295" i="5"/>
  <c r="AC1295" i="5"/>
  <c r="AB1295" i="5"/>
  <c r="AA1295" i="5"/>
  <c r="Z1295" i="5"/>
  <c r="Y1295" i="5"/>
  <c r="X1295" i="5"/>
  <c r="W1295" i="5"/>
  <c r="V1295" i="5"/>
  <c r="U1295" i="5"/>
  <c r="T1295" i="5"/>
  <c r="AF1295" i="5" s="1"/>
  <c r="S1295" i="5"/>
  <c r="R1295" i="5"/>
  <c r="Q1295" i="5"/>
  <c r="P1295" i="5"/>
  <c r="O1295" i="5"/>
  <c r="N1295" i="5"/>
  <c r="M1295" i="5"/>
  <c r="L1295" i="5"/>
  <c r="K1295" i="5"/>
  <c r="J1295" i="5"/>
  <c r="I1295" i="5"/>
  <c r="H1295" i="5"/>
  <c r="G1295" i="5"/>
  <c r="F1295" i="5"/>
  <c r="E1295" i="5"/>
  <c r="D1295" i="5"/>
  <c r="C1295" i="5"/>
  <c r="B1295" i="5"/>
  <c r="A1295" i="5"/>
  <c r="AE1294" i="5"/>
  <c r="AD1294" i="5"/>
  <c r="AC1294" i="5"/>
  <c r="AB1294" i="5"/>
  <c r="AA1294" i="5"/>
  <c r="Z1294" i="5"/>
  <c r="Y1294" i="5"/>
  <c r="X1294" i="5"/>
  <c r="W1294" i="5"/>
  <c r="V1294" i="5"/>
  <c r="U1294" i="5"/>
  <c r="T1294" i="5"/>
  <c r="AF1294" i="5" s="1"/>
  <c r="S1294" i="5"/>
  <c r="R1294" i="5"/>
  <c r="Q1294" i="5"/>
  <c r="P1294" i="5"/>
  <c r="O1294" i="5"/>
  <c r="N1294" i="5"/>
  <c r="M1294" i="5"/>
  <c r="L1294" i="5"/>
  <c r="K1294" i="5"/>
  <c r="J1294" i="5"/>
  <c r="I1294" i="5"/>
  <c r="H1294" i="5"/>
  <c r="G1294" i="5"/>
  <c r="F1294" i="5"/>
  <c r="E1294" i="5"/>
  <c r="D1294" i="5"/>
  <c r="C1294" i="5"/>
  <c r="B1294" i="5"/>
  <c r="A1294" i="5"/>
  <c r="AD1293" i="5"/>
  <c r="AC1293" i="5"/>
  <c r="AB1293" i="5"/>
  <c r="AA1293" i="5"/>
  <c r="Z1293" i="5"/>
  <c r="Y1293" i="5"/>
  <c r="X1293" i="5"/>
  <c r="W1293" i="5"/>
  <c r="V1293" i="5"/>
  <c r="U1293" i="5"/>
  <c r="S1293" i="5"/>
  <c r="R1293" i="5"/>
  <c r="Q1293" i="5"/>
  <c r="P1293" i="5"/>
  <c r="O1293" i="5"/>
  <c r="N1293" i="5"/>
  <c r="M1293" i="5"/>
  <c r="L1293" i="5"/>
  <c r="K1293" i="5"/>
  <c r="J1293" i="5"/>
  <c r="I1293" i="5"/>
  <c r="H1293" i="5"/>
  <c r="G1293" i="5"/>
  <c r="F1293" i="5"/>
  <c r="E1293" i="5"/>
  <c r="D1293" i="5"/>
  <c r="C1293" i="5"/>
  <c r="B1293" i="5"/>
  <c r="A1293" i="5"/>
  <c r="AE1292" i="5"/>
  <c r="AD1292" i="5"/>
  <c r="AC1292" i="5"/>
  <c r="AB1292" i="5"/>
  <c r="AA1292" i="5"/>
  <c r="Z1292" i="5"/>
  <c r="Y1292" i="5"/>
  <c r="X1292" i="5"/>
  <c r="W1292" i="5"/>
  <c r="V1292" i="5"/>
  <c r="U1292" i="5"/>
  <c r="T1292" i="5"/>
  <c r="AF1292" i="5" s="1"/>
  <c r="S1292" i="5"/>
  <c r="R1292" i="5"/>
  <c r="Q1292" i="5"/>
  <c r="P1292" i="5"/>
  <c r="O1292" i="5"/>
  <c r="N1292" i="5"/>
  <c r="M1292" i="5"/>
  <c r="L1292" i="5"/>
  <c r="K1292" i="5"/>
  <c r="J1292" i="5"/>
  <c r="I1292" i="5"/>
  <c r="H1292" i="5"/>
  <c r="G1292" i="5"/>
  <c r="F1292" i="5"/>
  <c r="E1292" i="5"/>
  <c r="D1292" i="5"/>
  <c r="C1292" i="5"/>
  <c r="B1292" i="5"/>
  <c r="A1292" i="5"/>
  <c r="AD1291" i="5"/>
  <c r="AC1291" i="5"/>
  <c r="AB1291" i="5"/>
  <c r="AA1291" i="5"/>
  <c r="Z1291" i="5"/>
  <c r="Y1291" i="5"/>
  <c r="X1291" i="5"/>
  <c r="W1291" i="5"/>
  <c r="V1291" i="5"/>
  <c r="U1291" i="5"/>
  <c r="S1291" i="5"/>
  <c r="R1291" i="5"/>
  <c r="Q1291" i="5"/>
  <c r="P1291" i="5"/>
  <c r="O1291" i="5"/>
  <c r="N1291" i="5"/>
  <c r="M1291" i="5"/>
  <c r="L1291" i="5"/>
  <c r="K1291" i="5"/>
  <c r="J1291" i="5"/>
  <c r="I1291" i="5"/>
  <c r="H1291" i="5"/>
  <c r="G1291" i="5"/>
  <c r="F1291" i="5"/>
  <c r="E1291" i="5"/>
  <c r="D1291" i="5"/>
  <c r="T1291" i="5" s="1"/>
  <c r="AF1291" i="5" s="1"/>
  <c r="C1291" i="5"/>
  <c r="B1291" i="5"/>
  <c r="A1291" i="5"/>
  <c r="AD1290" i="5"/>
  <c r="AC1290" i="5"/>
  <c r="AB1290" i="5"/>
  <c r="AA1290" i="5"/>
  <c r="Z1290" i="5"/>
  <c r="Y1290" i="5"/>
  <c r="X1290" i="5"/>
  <c r="W1290" i="5"/>
  <c r="V1290" i="5"/>
  <c r="U1290" i="5"/>
  <c r="S1290" i="5"/>
  <c r="R1290" i="5"/>
  <c r="Q1290" i="5"/>
  <c r="P1290" i="5"/>
  <c r="O1290" i="5"/>
  <c r="N1290" i="5"/>
  <c r="M1290" i="5"/>
  <c r="L1290" i="5"/>
  <c r="K1290" i="5"/>
  <c r="J1290" i="5"/>
  <c r="I1290" i="5"/>
  <c r="H1290" i="5"/>
  <c r="G1290" i="5"/>
  <c r="F1290" i="5"/>
  <c r="E1290" i="5"/>
  <c r="D1290" i="5"/>
  <c r="C1290" i="5"/>
  <c r="B1290" i="5"/>
  <c r="A1290" i="5"/>
  <c r="AE1289" i="5"/>
  <c r="AD1289" i="5"/>
  <c r="AC1289" i="5"/>
  <c r="AB1289" i="5"/>
  <c r="AA1289" i="5"/>
  <c r="Z1289" i="5"/>
  <c r="Y1289" i="5"/>
  <c r="X1289" i="5"/>
  <c r="W1289" i="5"/>
  <c r="V1289" i="5"/>
  <c r="U1289" i="5"/>
  <c r="T1289" i="5"/>
  <c r="AF1289" i="5" s="1"/>
  <c r="S1289" i="5"/>
  <c r="R1289" i="5"/>
  <c r="Q1289" i="5"/>
  <c r="P1289" i="5"/>
  <c r="O1289" i="5"/>
  <c r="N1289" i="5"/>
  <c r="M1289" i="5"/>
  <c r="L1289" i="5"/>
  <c r="K1289" i="5"/>
  <c r="J1289" i="5"/>
  <c r="I1289" i="5"/>
  <c r="H1289" i="5"/>
  <c r="G1289" i="5"/>
  <c r="F1289" i="5"/>
  <c r="E1289" i="5"/>
  <c r="D1289" i="5"/>
  <c r="C1289" i="5"/>
  <c r="B1289" i="5"/>
  <c r="A1289" i="5"/>
  <c r="AE1288" i="5"/>
  <c r="AD1288" i="5"/>
  <c r="AC1288" i="5"/>
  <c r="AB1288" i="5"/>
  <c r="AA1288" i="5"/>
  <c r="Z1288" i="5"/>
  <c r="Y1288" i="5"/>
  <c r="X1288" i="5"/>
  <c r="W1288" i="5"/>
  <c r="V1288" i="5"/>
  <c r="U1288" i="5"/>
  <c r="T1288" i="5"/>
  <c r="AF1288" i="5" s="1"/>
  <c r="S1288" i="5"/>
  <c r="R1288" i="5"/>
  <c r="Q1288" i="5"/>
  <c r="P1288" i="5"/>
  <c r="O1288" i="5"/>
  <c r="N1288" i="5"/>
  <c r="M1288" i="5"/>
  <c r="L1288" i="5"/>
  <c r="K1288" i="5"/>
  <c r="J1288" i="5"/>
  <c r="I1288" i="5"/>
  <c r="H1288" i="5"/>
  <c r="G1288" i="5"/>
  <c r="F1288" i="5"/>
  <c r="E1288" i="5"/>
  <c r="D1288" i="5"/>
  <c r="C1288" i="5"/>
  <c r="B1288" i="5"/>
  <c r="A1288" i="5"/>
  <c r="AD1287" i="5"/>
  <c r="AC1287" i="5"/>
  <c r="AB1287" i="5"/>
  <c r="AA1287" i="5"/>
  <c r="Z1287" i="5"/>
  <c r="Y1287" i="5"/>
  <c r="X1287" i="5"/>
  <c r="W1287" i="5"/>
  <c r="V1287" i="5"/>
  <c r="U1287" i="5"/>
  <c r="S1287" i="5"/>
  <c r="R1287" i="5"/>
  <c r="Q1287" i="5"/>
  <c r="P1287" i="5"/>
  <c r="O1287" i="5"/>
  <c r="N1287" i="5"/>
  <c r="M1287" i="5"/>
  <c r="L1287" i="5"/>
  <c r="K1287" i="5"/>
  <c r="J1287" i="5"/>
  <c r="I1287" i="5"/>
  <c r="H1287" i="5"/>
  <c r="G1287" i="5"/>
  <c r="F1287" i="5"/>
  <c r="E1287" i="5"/>
  <c r="D1287" i="5"/>
  <c r="C1287" i="5"/>
  <c r="B1287" i="5"/>
  <c r="A1287" i="5"/>
  <c r="AE1286" i="5"/>
  <c r="AD1286" i="5"/>
  <c r="AC1286" i="5"/>
  <c r="AB1286" i="5"/>
  <c r="AA1286" i="5"/>
  <c r="Z1286" i="5"/>
  <c r="Y1286" i="5"/>
  <c r="X1286" i="5"/>
  <c r="W1286" i="5"/>
  <c r="V1286" i="5"/>
  <c r="U1286" i="5"/>
  <c r="T1286" i="5"/>
  <c r="AF1286" i="5" s="1"/>
  <c r="S1286" i="5"/>
  <c r="R1286" i="5"/>
  <c r="Q1286" i="5"/>
  <c r="P1286" i="5"/>
  <c r="O1286" i="5"/>
  <c r="N1286" i="5"/>
  <c r="M1286" i="5"/>
  <c r="L1286" i="5"/>
  <c r="K1286" i="5"/>
  <c r="J1286" i="5"/>
  <c r="I1286" i="5"/>
  <c r="H1286" i="5"/>
  <c r="G1286" i="5"/>
  <c r="F1286" i="5"/>
  <c r="E1286" i="5"/>
  <c r="D1286" i="5"/>
  <c r="C1286" i="5"/>
  <c r="B1286" i="5"/>
  <c r="A1286" i="5"/>
  <c r="AD1285" i="5"/>
  <c r="AC1285" i="5"/>
  <c r="AB1285" i="5"/>
  <c r="AA1285" i="5"/>
  <c r="Z1285" i="5"/>
  <c r="Y1285" i="5"/>
  <c r="X1285" i="5"/>
  <c r="W1285" i="5"/>
  <c r="V1285" i="5"/>
  <c r="U1285" i="5"/>
  <c r="S1285" i="5"/>
  <c r="R1285" i="5"/>
  <c r="Q1285" i="5"/>
  <c r="P1285" i="5"/>
  <c r="O1285" i="5"/>
  <c r="N1285" i="5"/>
  <c r="M1285" i="5"/>
  <c r="L1285" i="5"/>
  <c r="K1285" i="5"/>
  <c r="J1285" i="5"/>
  <c r="I1285" i="5"/>
  <c r="H1285" i="5"/>
  <c r="G1285" i="5"/>
  <c r="F1285" i="5"/>
  <c r="E1285" i="5"/>
  <c r="D1285" i="5"/>
  <c r="C1285" i="5"/>
  <c r="B1285" i="5"/>
  <c r="A1285" i="5"/>
  <c r="AD1284" i="5"/>
  <c r="AC1284" i="5"/>
  <c r="AB1284" i="5"/>
  <c r="AA1284" i="5"/>
  <c r="Z1284" i="5"/>
  <c r="Y1284" i="5"/>
  <c r="X1284" i="5"/>
  <c r="W1284" i="5"/>
  <c r="V1284" i="5"/>
  <c r="U1284" i="5"/>
  <c r="S1284" i="5"/>
  <c r="R1284" i="5"/>
  <c r="Q1284" i="5"/>
  <c r="P1284" i="5"/>
  <c r="O1284" i="5"/>
  <c r="N1284" i="5"/>
  <c r="M1284" i="5"/>
  <c r="L1284" i="5"/>
  <c r="K1284" i="5"/>
  <c r="J1284" i="5"/>
  <c r="I1284" i="5"/>
  <c r="H1284" i="5"/>
  <c r="G1284" i="5"/>
  <c r="F1284" i="5"/>
  <c r="E1284" i="5"/>
  <c r="D1284" i="5"/>
  <c r="C1284" i="5"/>
  <c r="B1284" i="5"/>
  <c r="A1284" i="5"/>
  <c r="AE1283" i="5"/>
  <c r="AD1283" i="5"/>
  <c r="AC1283" i="5"/>
  <c r="AB1283" i="5"/>
  <c r="AA1283" i="5"/>
  <c r="Z1283" i="5"/>
  <c r="Y1283" i="5"/>
  <c r="X1283" i="5"/>
  <c r="W1283" i="5"/>
  <c r="V1283" i="5"/>
  <c r="U1283" i="5"/>
  <c r="T1283" i="5"/>
  <c r="AF1283" i="5" s="1"/>
  <c r="S1283" i="5"/>
  <c r="R1283" i="5"/>
  <c r="Q1283" i="5"/>
  <c r="P1283" i="5"/>
  <c r="O1283" i="5"/>
  <c r="N1283" i="5"/>
  <c r="M1283" i="5"/>
  <c r="L1283" i="5"/>
  <c r="K1283" i="5"/>
  <c r="J1283" i="5"/>
  <c r="I1283" i="5"/>
  <c r="H1283" i="5"/>
  <c r="G1283" i="5"/>
  <c r="F1283" i="5"/>
  <c r="E1283" i="5"/>
  <c r="D1283" i="5"/>
  <c r="C1283" i="5"/>
  <c r="B1283" i="5"/>
  <c r="A1283" i="5"/>
  <c r="AE1282" i="5"/>
  <c r="AD1282" i="5"/>
  <c r="AC1282" i="5"/>
  <c r="AB1282" i="5"/>
  <c r="AA1282" i="5"/>
  <c r="Z1282" i="5"/>
  <c r="Y1282" i="5"/>
  <c r="X1282" i="5"/>
  <c r="W1282" i="5"/>
  <c r="V1282" i="5"/>
  <c r="U1282" i="5"/>
  <c r="T1282" i="5"/>
  <c r="AF1282" i="5" s="1"/>
  <c r="S1282" i="5"/>
  <c r="R1282" i="5"/>
  <c r="Q1282" i="5"/>
  <c r="P1282" i="5"/>
  <c r="O1282" i="5"/>
  <c r="N1282" i="5"/>
  <c r="M1282" i="5"/>
  <c r="L1282" i="5"/>
  <c r="K1282" i="5"/>
  <c r="J1282" i="5"/>
  <c r="I1282" i="5"/>
  <c r="H1282" i="5"/>
  <c r="G1282" i="5"/>
  <c r="F1282" i="5"/>
  <c r="E1282" i="5"/>
  <c r="D1282" i="5"/>
  <c r="C1282" i="5"/>
  <c r="B1282" i="5"/>
  <c r="A1282" i="5"/>
  <c r="AD1281" i="5"/>
  <c r="AC1281" i="5"/>
  <c r="AB1281" i="5"/>
  <c r="AA1281" i="5"/>
  <c r="Z1281" i="5"/>
  <c r="Y1281" i="5"/>
  <c r="X1281" i="5"/>
  <c r="W1281" i="5"/>
  <c r="V1281" i="5"/>
  <c r="U1281" i="5"/>
  <c r="S1281" i="5"/>
  <c r="R1281" i="5"/>
  <c r="Q1281" i="5"/>
  <c r="P1281" i="5"/>
  <c r="O1281" i="5"/>
  <c r="N1281" i="5"/>
  <c r="M1281" i="5"/>
  <c r="L1281" i="5"/>
  <c r="K1281" i="5"/>
  <c r="J1281" i="5"/>
  <c r="I1281" i="5"/>
  <c r="H1281" i="5"/>
  <c r="G1281" i="5"/>
  <c r="F1281" i="5"/>
  <c r="E1281" i="5"/>
  <c r="D1281" i="5"/>
  <c r="C1281" i="5"/>
  <c r="B1281" i="5"/>
  <c r="A1281" i="5"/>
  <c r="AE1280" i="5"/>
  <c r="AD1280" i="5"/>
  <c r="AC1280" i="5"/>
  <c r="AB1280" i="5"/>
  <c r="AA1280" i="5"/>
  <c r="Z1280" i="5"/>
  <c r="Y1280" i="5"/>
  <c r="X1280" i="5"/>
  <c r="W1280" i="5"/>
  <c r="V1280" i="5"/>
  <c r="U1280" i="5"/>
  <c r="T1280" i="5"/>
  <c r="AF1280" i="5" s="1"/>
  <c r="S1280" i="5"/>
  <c r="R1280" i="5"/>
  <c r="Q1280" i="5"/>
  <c r="P1280" i="5"/>
  <c r="O1280" i="5"/>
  <c r="N1280" i="5"/>
  <c r="M1280" i="5"/>
  <c r="L1280" i="5"/>
  <c r="K1280" i="5"/>
  <c r="J1280" i="5"/>
  <c r="I1280" i="5"/>
  <c r="H1280" i="5"/>
  <c r="G1280" i="5"/>
  <c r="F1280" i="5"/>
  <c r="E1280" i="5"/>
  <c r="D1280" i="5"/>
  <c r="C1280" i="5"/>
  <c r="B1280" i="5"/>
  <c r="A1280" i="5"/>
  <c r="AD1279" i="5"/>
  <c r="AC1279" i="5"/>
  <c r="AB1279" i="5"/>
  <c r="AA1279" i="5"/>
  <c r="Z1279" i="5"/>
  <c r="Y1279" i="5"/>
  <c r="X1279" i="5"/>
  <c r="W1279" i="5"/>
  <c r="V1279" i="5"/>
  <c r="U1279" i="5"/>
  <c r="S1279" i="5"/>
  <c r="R1279" i="5"/>
  <c r="Q1279" i="5"/>
  <c r="P1279" i="5"/>
  <c r="O1279" i="5"/>
  <c r="N1279" i="5"/>
  <c r="M1279" i="5"/>
  <c r="L1279" i="5"/>
  <c r="K1279" i="5"/>
  <c r="J1279" i="5"/>
  <c r="I1279" i="5"/>
  <c r="H1279" i="5"/>
  <c r="G1279" i="5"/>
  <c r="F1279" i="5"/>
  <c r="E1279" i="5"/>
  <c r="D1279" i="5"/>
  <c r="T1279" i="5" s="1"/>
  <c r="AF1279" i="5" s="1"/>
  <c r="C1279" i="5"/>
  <c r="B1279" i="5"/>
  <c r="A1279" i="5"/>
  <c r="AD1278" i="5"/>
  <c r="AC1278" i="5"/>
  <c r="AB1278" i="5"/>
  <c r="AA1278" i="5"/>
  <c r="Z1278" i="5"/>
  <c r="Y1278" i="5"/>
  <c r="X1278" i="5"/>
  <c r="W1278" i="5"/>
  <c r="V1278" i="5"/>
  <c r="U1278" i="5"/>
  <c r="S1278" i="5"/>
  <c r="R1278" i="5"/>
  <c r="Q1278" i="5"/>
  <c r="P1278" i="5"/>
  <c r="O1278" i="5"/>
  <c r="N1278" i="5"/>
  <c r="M1278" i="5"/>
  <c r="L1278" i="5"/>
  <c r="K1278" i="5"/>
  <c r="J1278" i="5"/>
  <c r="I1278" i="5"/>
  <c r="H1278" i="5"/>
  <c r="G1278" i="5"/>
  <c r="F1278" i="5"/>
  <c r="E1278" i="5"/>
  <c r="D1278" i="5"/>
  <c r="C1278" i="5"/>
  <c r="B1278" i="5"/>
  <c r="A1278" i="5"/>
  <c r="AE1277" i="5"/>
  <c r="AD1277" i="5"/>
  <c r="AC1277" i="5"/>
  <c r="AB1277" i="5"/>
  <c r="AA1277" i="5"/>
  <c r="Z1277" i="5"/>
  <c r="Y1277" i="5"/>
  <c r="X1277" i="5"/>
  <c r="W1277" i="5"/>
  <c r="V1277" i="5"/>
  <c r="U1277" i="5"/>
  <c r="T1277" i="5"/>
  <c r="AF1277" i="5" s="1"/>
  <c r="S1277" i="5"/>
  <c r="R1277" i="5"/>
  <c r="Q1277" i="5"/>
  <c r="P1277" i="5"/>
  <c r="O1277" i="5"/>
  <c r="N1277" i="5"/>
  <c r="M1277" i="5"/>
  <c r="L1277" i="5"/>
  <c r="K1277" i="5"/>
  <c r="J1277" i="5"/>
  <c r="I1277" i="5"/>
  <c r="H1277" i="5"/>
  <c r="G1277" i="5"/>
  <c r="F1277" i="5"/>
  <c r="E1277" i="5"/>
  <c r="D1277" i="5"/>
  <c r="C1277" i="5"/>
  <c r="B1277" i="5"/>
  <c r="A1277" i="5"/>
  <c r="AE1276" i="5"/>
  <c r="AD1276" i="5"/>
  <c r="AC1276" i="5"/>
  <c r="AB1276" i="5"/>
  <c r="AA1276" i="5"/>
  <c r="Z1276" i="5"/>
  <c r="Y1276" i="5"/>
  <c r="X1276" i="5"/>
  <c r="W1276" i="5"/>
  <c r="V1276" i="5"/>
  <c r="U1276" i="5"/>
  <c r="T1276" i="5"/>
  <c r="S1276" i="5"/>
  <c r="R1276" i="5"/>
  <c r="Q1276" i="5"/>
  <c r="P1276" i="5"/>
  <c r="O1276" i="5"/>
  <c r="N1276" i="5"/>
  <c r="M1276" i="5"/>
  <c r="L1276" i="5"/>
  <c r="K1276" i="5"/>
  <c r="J1276" i="5"/>
  <c r="I1276" i="5"/>
  <c r="H1276" i="5"/>
  <c r="G1276" i="5"/>
  <c r="F1276" i="5"/>
  <c r="E1276" i="5"/>
  <c r="D1276" i="5"/>
  <c r="C1276" i="5"/>
  <c r="B1276" i="5"/>
  <c r="A1276" i="5"/>
  <c r="AD1275" i="5"/>
  <c r="AC1275" i="5"/>
  <c r="AB1275" i="5"/>
  <c r="AA1275" i="5"/>
  <c r="Z1275" i="5"/>
  <c r="Y1275" i="5"/>
  <c r="X1275" i="5"/>
  <c r="W1275" i="5"/>
  <c r="V1275" i="5"/>
  <c r="U1275" i="5"/>
  <c r="S1275" i="5"/>
  <c r="R1275" i="5"/>
  <c r="Q1275" i="5"/>
  <c r="P1275" i="5"/>
  <c r="O1275" i="5"/>
  <c r="N1275" i="5"/>
  <c r="M1275" i="5"/>
  <c r="L1275" i="5"/>
  <c r="K1275" i="5"/>
  <c r="J1275" i="5"/>
  <c r="I1275" i="5"/>
  <c r="H1275" i="5"/>
  <c r="G1275" i="5"/>
  <c r="F1275" i="5"/>
  <c r="E1275" i="5"/>
  <c r="D1275" i="5"/>
  <c r="C1275" i="5"/>
  <c r="B1275" i="5"/>
  <c r="A1275" i="5"/>
  <c r="AE1274" i="5"/>
  <c r="AD1274" i="5"/>
  <c r="AC1274" i="5"/>
  <c r="AB1274" i="5"/>
  <c r="AA1274" i="5"/>
  <c r="Z1274" i="5"/>
  <c r="Y1274" i="5"/>
  <c r="X1274" i="5"/>
  <c r="W1274" i="5"/>
  <c r="V1274" i="5"/>
  <c r="U1274" i="5"/>
  <c r="T1274" i="5"/>
  <c r="AF1274" i="5" s="1"/>
  <c r="S1274" i="5"/>
  <c r="R1274" i="5"/>
  <c r="Q1274" i="5"/>
  <c r="P1274" i="5"/>
  <c r="O1274" i="5"/>
  <c r="N1274" i="5"/>
  <c r="M1274" i="5"/>
  <c r="L1274" i="5"/>
  <c r="K1274" i="5"/>
  <c r="J1274" i="5"/>
  <c r="I1274" i="5"/>
  <c r="H1274" i="5"/>
  <c r="G1274" i="5"/>
  <c r="F1274" i="5"/>
  <c r="E1274" i="5"/>
  <c r="D1274" i="5"/>
  <c r="C1274" i="5"/>
  <c r="B1274" i="5"/>
  <c r="A1274" i="5"/>
  <c r="AD1273" i="5"/>
  <c r="AC1273" i="5"/>
  <c r="AB1273" i="5"/>
  <c r="AA1273" i="5"/>
  <c r="Z1273" i="5"/>
  <c r="Y1273" i="5"/>
  <c r="X1273" i="5"/>
  <c r="W1273" i="5"/>
  <c r="V1273" i="5"/>
  <c r="U1273" i="5"/>
  <c r="S1273" i="5"/>
  <c r="R1273" i="5"/>
  <c r="Q1273" i="5"/>
  <c r="P1273" i="5"/>
  <c r="O1273" i="5"/>
  <c r="N1273" i="5"/>
  <c r="M1273" i="5"/>
  <c r="L1273" i="5"/>
  <c r="K1273" i="5"/>
  <c r="J1273" i="5"/>
  <c r="I1273" i="5"/>
  <c r="H1273" i="5"/>
  <c r="G1273" i="5"/>
  <c r="F1273" i="5"/>
  <c r="E1273" i="5"/>
  <c r="D1273" i="5"/>
  <c r="C1273" i="5"/>
  <c r="B1273" i="5"/>
  <c r="A1273" i="5"/>
  <c r="AD1272" i="5"/>
  <c r="AC1272" i="5"/>
  <c r="AB1272" i="5"/>
  <c r="AA1272" i="5"/>
  <c r="Z1272" i="5"/>
  <c r="Y1272" i="5"/>
  <c r="X1272" i="5"/>
  <c r="W1272" i="5"/>
  <c r="V1272" i="5"/>
  <c r="U1272" i="5"/>
  <c r="S1272" i="5"/>
  <c r="R1272" i="5"/>
  <c r="Q1272" i="5"/>
  <c r="P1272" i="5"/>
  <c r="O1272" i="5"/>
  <c r="N1272" i="5"/>
  <c r="M1272" i="5"/>
  <c r="K1272" i="5"/>
  <c r="J1272" i="5"/>
  <c r="I1272" i="5"/>
  <c r="H1272" i="5"/>
  <c r="G1272" i="5"/>
  <c r="F1272" i="5"/>
  <c r="E1272" i="5"/>
  <c r="L1272" i="5" s="1"/>
  <c r="D1272" i="5"/>
  <c r="C1272" i="5"/>
  <c r="B1272" i="5"/>
  <c r="A1272" i="5"/>
  <c r="AE1271" i="5"/>
  <c r="AD1271" i="5"/>
  <c r="AC1271" i="5"/>
  <c r="AB1271" i="5"/>
  <c r="AA1271" i="5"/>
  <c r="Z1271" i="5"/>
  <c r="Y1271" i="5"/>
  <c r="X1271" i="5"/>
  <c r="W1271" i="5"/>
  <c r="V1271" i="5"/>
  <c r="U1271" i="5"/>
  <c r="T1271" i="5"/>
  <c r="S1271" i="5"/>
  <c r="R1271" i="5"/>
  <c r="Q1271" i="5"/>
  <c r="P1271" i="5"/>
  <c r="O1271" i="5"/>
  <c r="N1271" i="5"/>
  <c r="M1271" i="5"/>
  <c r="L1271" i="5"/>
  <c r="K1271" i="5"/>
  <c r="J1271" i="5"/>
  <c r="I1271" i="5"/>
  <c r="H1271" i="5"/>
  <c r="G1271" i="5"/>
  <c r="F1271" i="5"/>
  <c r="E1271" i="5"/>
  <c r="D1271" i="5"/>
  <c r="C1271" i="5"/>
  <c r="B1271" i="5"/>
  <c r="A1271" i="5"/>
  <c r="AE1270" i="5"/>
  <c r="AD1270" i="5"/>
  <c r="AC1270" i="5"/>
  <c r="AB1270" i="5"/>
  <c r="AA1270" i="5"/>
  <c r="Z1270" i="5"/>
  <c r="Y1270" i="5"/>
  <c r="X1270" i="5"/>
  <c r="W1270" i="5"/>
  <c r="V1270" i="5"/>
  <c r="U1270" i="5"/>
  <c r="T1270" i="5"/>
  <c r="AF1270" i="5" s="1"/>
  <c r="S1270" i="5"/>
  <c r="R1270" i="5"/>
  <c r="Q1270" i="5"/>
  <c r="P1270" i="5"/>
  <c r="O1270" i="5"/>
  <c r="N1270" i="5"/>
  <c r="M1270" i="5"/>
  <c r="L1270" i="5"/>
  <c r="K1270" i="5"/>
  <c r="J1270" i="5"/>
  <c r="I1270" i="5"/>
  <c r="H1270" i="5"/>
  <c r="G1270" i="5"/>
  <c r="F1270" i="5"/>
  <c r="E1270" i="5"/>
  <c r="D1270" i="5"/>
  <c r="C1270" i="5"/>
  <c r="B1270" i="5"/>
  <c r="A1270" i="5"/>
  <c r="AD1269" i="5"/>
  <c r="AC1269" i="5"/>
  <c r="AB1269" i="5"/>
  <c r="AA1269" i="5"/>
  <c r="Z1269" i="5"/>
  <c r="Y1269" i="5"/>
  <c r="X1269" i="5"/>
  <c r="W1269" i="5"/>
  <c r="V1269" i="5"/>
  <c r="U1269" i="5"/>
  <c r="S1269" i="5"/>
  <c r="R1269" i="5"/>
  <c r="Q1269" i="5"/>
  <c r="P1269" i="5"/>
  <c r="O1269" i="5"/>
  <c r="N1269" i="5"/>
  <c r="M1269" i="5"/>
  <c r="L1269" i="5"/>
  <c r="K1269" i="5"/>
  <c r="J1269" i="5"/>
  <c r="I1269" i="5"/>
  <c r="H1269" i="5"/>
  <c r="G1269" i="5"/>
  <c r="F1269" i="5"/>
  <c r="E1269" i="5"/>
  <c r="D1269" i="5"/>
  <c r="C1269" i="5"/>
  <c r="B1269" i="5"/>
  <c r="A1269" i="5"/>
  <c r="AE1268" i="5"/>
  <c r="AD1268" i="5"/>
  <c r="AC1268" i="5"/>
  <c r="AB1268" i="5"/>
  <c r="AA1268" i="5"/>
  <c r="Z1268" i="5"/>
  <c r="Y1268" i="5"/>
  <c r="X1268" i="5"/>
  <c r="W1268" i="5"/>
  <c r="V1268" i="5"/>
  <c r="U1268" i="5"/>
  <c r="T1268" i="5"/>
  <c r="AF1268" i="5" s="1"/>
  <c r="S1268" i="5"/>
  <c r="R1268" i="5"/>
  <c r="Q1268" i="5"/>
  <c r="P1268" i="5"/>
  <c r="O1268" i="5"/>
  <c r="N1268" i="5"/>
  <c r="M1268" i="5"/>
  <c r="L1268" i="5"/>
  <c r="K1268" i="5"/>
  <c r="J1268" i="5"/>
  <c r="I1268" i="5"/>
  <c r="H1268" i="5"/>
  <c r="G1268" i="5"/>
  <c r="F1268" i="5"/>
  <c r="E1268" i="5"/>
  <c r="D1268" i="5"/>
  <c r="C1268" i="5"/>
  <c r="B1268" i="5"/>
  <c r="A1268" i="5"/>
  <c r="AD1267" i="5"/>
  <c r="AC1267" i="5"/>
  <c r="AB1267" i="5"/>
  <c r="AA1267" i="5"/>
  <c r="Z1267" i="5"/>
  <c r="Y1267" i="5"/>
  <c r="X1267" i="5"/>
  <c r="W1267" i="5"/>
  <c r="V1267" i="5"/>
  <c r="U1267" i="5"/>
  <c r="S1267" i="5"/>
  <c r="R1267" i="5"/>
  <c r="Q1267" i="5"/>
  <c r="P1267" i="5"/>
  <c r="O1267" i="5"/>
  <c r="N1267" i="5"/>
  <c r="M1267" i="5"/>
  <c r="L1267" i="5"/>
  <c r="K1267" i="5"/>
  <c r="J1267" i="5"/>
  <c r="I1267" i="5"/>
  <c r="H1267" i="5"/>
  <c r="G1267" i="5"/>
  <c r="F1267" i="5"/>
  <c r="E1267" i="5"/>
  <c r="D1267" i="5"/>
  <c r="T1267" i="5" s="1"/>
  <c r="AF1267" i="5" s="1"/>
  <c r="C1267" i="5"/>
  <c r="B1267" i="5"/>
  <c r="A1267" i="5"/>
  <c r="AD1266" i="5"/>
  <c r="AC1266" i="5"/>
  <c r="AB1266" i="5"/>
  <c r="AA1266" i="5"/>
  <c r="Z1266" i="5"/>
  <c r="Y1266" i="5"/>
  <c r="X1266" i="5"/>
  <c r="W1266" i="5"/>
  <c r="V1266" i="5"/>
  <c r="U1266" i="5"/>
  <c r="S1266" i="5"/>
  <c r="R1266" i="5"/>
  <c r="Q1266" i="5"/>
  <c r="P1266" i="5"/>
  <c r="O1266" i="5"/>
  <c r="N1266" i="5"/>
  <c r="M1266" i="5"/>
  <c r="L1266" i="5"/>
  <c r="K1266" i="5"/>
  <c r="J1266" i="5"/>
  <c r="I1266" i="5"/>
  <c r="H1266" i="5"/>
  <c r="G1266" i="5"/>
  <c r="F1266" i="5"/>
  <c r="E1266" i="5"/>
  <c r="D1266" i="5"/>
  <c r="C1266" i="5"/>
  <c r="B1266" i="5"/>
  <c r="A1266" i="5"/>
  <c r="AE1265" i="5"/>
  <c r="AD1265" i="5"/>
  <c r="AC1265" i="5"/>
  <c r="AB1265" i="5"/>
  <c r="AA1265" i="5"/>
  <c r="Z1265" i="5"/>
  <c r="Y1265" i="5"/>
  <c r="X1265" i="5"/>
  <c r="W1265" i="5"/>
  <c r="V1265" i="5"/>
  <c r="U1265" i="5"/>
  <c r="T1265" i="5"/>
  <c r="AF1265" i="5" s="1"/>
  <c r="S1265" i="5"/>
  <c r="R1265" i="5"/>
  <c r="Q1265" i="5"/>
  <c r="P1265" i="5"/>
  <c r="O1265" i="5"/>
  <c r="N1265" i="5"/>
  <c r="M1265" i="5"/>
  <c r="L1265" i="5"/>
  <c r="K1265" i="5"/>
  <c r="J1265" i="5"/>
  <c r="I1265" i="5"/>
  <c r="H1265" i="5"/>
  <c r="G1265" i="5"/>
  <c r="F1265" i="5"/>
  <c r="E1265" i="5"/>
  <c r="D1265" i="5"/>
  <c r="C1265" i="5"/>
  <c r="B1265" i="5"/>
  <c r="A1265" i="5"/>
  <c r="AE1264" i="5"/>
  <c r="AD1264" i="5"/>
  <c r="AC1264" i="5"/>
  <c r="AB1264" i="5"/>
  <c r="AA1264" i="5"/>
  <c r="Z1264" i="5"/>
  <c r="Y1264" i="5"/>
  <c r="X1264" i="5"/>
  <c r="W1264" i="5"/>
  <c r="V1264" i="5"/>
  <c r="U1264" i="5"/>
  <c r="T1264" i="5"/>
  <c r="AF1264" i="5" s="1"/>
  <c r="S1264" i="5"/>
  <c r="R1264" i="5"/>
  <c r="Q1264" i="5"/>
  <c r="P1264" i="5"/>
  <c r="O1264" i="5"/>
  <c r="N1264" i="5"/>
  <c r="M1264" i="5"/>
  <c r="L1264" i="5"/>
  <c r="K1264" i="5"/>
  <c r="J1264" i="5"/>
  <c r="I1264" i="5"/>
  <c r="H1264" i="5"/>
  <c r="G1264" i="5"/>
  <c r="F1264" i="5"/>
  <c r="E1264" i="5"/>
  <c r="D1264" i="5"/>
  <c r="C1264" i="5"/>
  <c r="B1264" i="5"/>
  <c r="A1264" i="5"/>
  <c r="AD1263" i="5"/>
  <c r="AC1263" i="5"/>
  <c r="AB1263" i="5"/>
  <c r="AA1263" i="5"/>
  <c r="Z1263" i="5"/>
  <c r="Y1263" i="5"/>
  <c r="X1263" i="5"/>
  <c r="W1263" i="5"/>
  <c r="V1263" i="5"/>
  <c r="U1263" i="5"/>
  <c r="S1263" i="5"/>
  <c r="R1263" i="5"/>
  <c r="Q1263" i="5"/>
  <c r="P1263" i="5"/>
  <c r="O1263" i="5"/>
  <c r="N1263" i="5"/>
  <c r="M1263" i="5"/>
  <c r="L1263" i="5"/>
  <c r="K1263" i="5"/>
  <c r="J1263" i="5"/>
  <c r="I1263" i="5"/>
  <c r="H1263" i="5"/>
  <c r="G1263" i="5"/>
  <c r="F1263" i="5"/>
  <c r="E1263" i="5"/>
  <c r="D1263" i="5"/>
  <c r="C1263" i="5"/>
  <c r="B1263" i="5"/>
  <c r="A1263" i="5"/>
  <c r="AE1262" i="5"/>
  <c r="AD1262" i="5"/>
  <c r="AC1262" i="5"/>
  <c r="AB1262" i="5"/>
  <c r="AA1262" i="5"/>
  <c r="Z1262" i="5"/>
  <c r="Y1262" i="5"/>
  <c r="X1262" i="5"/>
  <c r="W1262" i="5"/>
  <c r="V1262" i="5"/>
  <c r="U1262" i="5"/>
  <c r="T1262" i="5"/>
  <c r="AF1262" i="5" s="1"/>
  <c r="S1262" i="5"/>
  <c r="R1262" i="5"/>
  <c r="Q1262" i="5"/>
  <c r="P1262" i="5"/>
  <c r="O1262" i="5"/>
  <c r="N1262" i="5"/>
  <c r="M1262" i="5"/>
  <c r="L1262" i="5"/>
  <c r="K1262" i="5"/>
  <c r="J1262" i="5"/>
  <c r="I1262" i="5"/>
  <c r="H1262" i="5"/>
  <c r="G1262" i="5"/>
  <c r="F1262" i="5"/>
  <c r="E1262" i="5"/>
  <c r="D1262" i="5"/>
  <c r="C1262" i="5"/>
  <c r="B1262" i="5"/>
  <c r="A1262" i="5"/>
  <c r="AD1261" i="5"/>
  <c r="AC1261" i="5"/>
  <c r="AB1261" i="5"/>
  <c r="AA1261" i="5"/>
  <c r="Z1261" i="5"/>
  <c r="Y1261" i="5"/>
  <c r="X1261" i="5"/>
  <c r="W1261" i="5"/>
  <c r="V1261" i="5"/>
  <c r="U1261" i="5"/>
  <c r="S1261" i="5"/>
  <c r="R1261" i="5"/>
  <c r="Q1261" i="5"/>
  <c r="P1261" i="5"/>
  <c r="O1261" i="5"/>
  <c r="N1261" i="5"/>
  <c r="M1261" i="5"/>
  <c r="L1261" i="5"/>
  <c r="K1261" i="5"/>
  <c r="J1261" i="5"/>
  <c r="I1261" i="5"/>
  <c r="H1261" i="5"/>
  <c r="G1261" i="5"/>
  <c r="F1261" i="5"/>
  <c r="E1261" i="5"/>
  <c r="D1261" i="5"/>
  <c r="C1261" i="5"/>
  <c r="B1261" i="5"/>
  <c r="A1261" i="5"/>
  <c r="AD1260" i="5"/>
  <c r="AC1260" i="5"/>
  <c r="AB1260" i="5"/>
  <c r="AA1260" i="5"/>
  <c r="Z1260" i="5"/>
  <c r="Y1260" i="5"/>
  <c r="X1260" i="5"/>
  <c r="W1260" i="5"/>
  <c r="V1260" i="5"/>
  <c r="U1260" i="5"/>
  <c r="S1260" i="5"/>
  <c r="R1260" i="5"/>
  <c r="Q1260" i="5"/>
  <c r="P1260" i="5"/>
  <c r="O1260" i="5"/>
  <c r="N1260" i="5"/>
  <c r="M1260" i="5"/>
  <c r="K1260" i="5"/>
  <c r="J1260" i="5"/>
  <c r="I1260" i="5"/>
  <c r="H1260" i="5"/>
  <c r="G1260" i="5"/>
  <c r="F1260" i="5"/>
  <c r="E1260" i="5"/>
  <c r="L1260" i="5" s="1"/>
  <c r="D1260" i="5"/>
  <c r="C1260" i="5"/>
  <c r="B1260" i="5"/>
  <c r="A1260" i="5"/>
  <c r="AE1259" i="5"/>
  <c r="AD1259" i="5"/>
  <c r="AC1259" i="5"/>
  <c r="AB1259" i="5"/>
  <c r="AA1259" i="5"/>
  <c r="Z1259" i="5"/>
  <c r="Y1259" i="5"/>
  <c r="X1259" i="5"/>
  <c r="W1259" i="5"/>
  <c r="V1259" i="5"/>
  <c r="U1259" i="5"/>
  <c r="T1259" i="5"/>
  <c r="S1259" i="5"/>
  <c r="R1259" i="5"/>
  <c r="Q1259" i="5"/>
  <c r="P1259" i="5"/>
  <c r="O1259" i="5"/>
  <c r="N1259" i="5"/>
  <c r="M1259" i="5"/>
  <c r="L1259" i="5"/>
  <c r="K1259" i="5"/>
  <c r="J1259" i="5"/>
  <c r="I1259" i="5"/>
  <c r="H1259" i="5"/>
  <c r="G1259" i="5"/>
  <c r="F1259" i="5"/>
  <c r="E1259" i="5"/>
  <c r="D1259" i="5"/>
  <c r="C1259" i="5"/>
  <c r="B1259" i="5"/>
  <c r="A1259" i="5"/>
  <c r="AE1258" i="5"/>
  <c r="AD1258" i="5"/>
  <c r="AC1258" i="5"/>
  <c r="AB1258" i="5"/>
  <c r="AA1258" i="5"/>
  <c r="Z1258" i="5"/>
  <c r="Y1258" i="5"/>
  <c r="X1258" i="5"/>
  <c r="W1258" i="5"/>
  <c r="V1258" i="5"/>
  <c r="U1258" i="5"/>
  <c r="T1258" i="5"/>
  <c r="AF1258" i="5" s="1"/>
  <c r="S1258" i="5"/>
  <c r="R1258" i="5"/>
  <c r="Q1258" i="5"/>
  <c r="P1258" i="5"/>
  <c r="O1258" i="5"/>
  <c r="N1258" i="5"/>
  <c r="M1258" i="5"/>
  <c r="L1258" i="5"/>
  <c r="K1258" i="5"/>
  <c r="J1258" i="5"/>
  <c r="I1258" i="5"/>
  <c r="H1258" i="5"/>
  <c r="G1258" i="5"/>
  <c r="F1258" i="5"/>
  <c r="E1258" i="5"/>
  <c r="D1258" i="5"/>
  <c r="C1258" i="5"/>
  <c r="B1258" i="5"/>
  <c r="A1258" i="5"/>
  <c r="AD1257" i="5"/>
  <c r="AC1257" i="5"/>
  <c r="AB1257" i="5"/>
  <c r="AA1257" i="5"/>
  <c r="Z1257" i="5"/>
  <c r="Y1257" i="5"/>
  <c r="X1257" i="5"/>
  <c r="W1257" i="5"/>
  <c r="V1257" i="5"/>
  <c r="U1257" i="5"/>
  <c r="S1257" i="5"/>
  <c r="R1257" i="5"/>
  <c r="Q1257" i="5"/>
  <c r="P1257" i="5"/>
  <c r="O1257" i="5"/>
  <c r="N1257" i="5"/>
  <c r="M1257" i="5"/>
  <c r="L1257" i="5"/>
  <c r="K1257" i="5"/>
  <c r="J1257" i="5"/>
  <c r="I1257" i="5"/>
  <c r="H1257" i="5"/>
  <c r="G1257" i="5"/>
  <c r="F1257" i="5"/>
  <c r="E1257" i="5"/>
  <c r="D1257" i="5"/>
  <c r="C1257" i="5"/>
  <c r="B1257" i="5"/>
  <c r="A1257" i="5"/>
  <c r="AE1256" i="5"/>
  <c r="AD1256" i="5"/>
  <c r="AC1256" i="5"/>
  <c r="AB1256" i="5"/>
  <c r="AA1256" i="5"/>
  <c r="Z1256" i="5"/>
  <c r="Y1256" i="5"/>
  <c r="X1256" i="5"/>
  <c r="W1256" i="5"/>
  <c r="V1256" i="5"/>
  <c r="U1256" i="5"/>
  <c r="T1256" i="5"/>
  <c r="AF1256" i="5" s="1"/>
  <c r="S1256" i="5"/>
  <c r="R1256" i="5"/>
  <c r="Q1256" i="5"/>
  <c r="P1256" i="5"/>
  <c r="O1256" i="5"/>
  <c r="N1256" i="5"/>
  <c r="M1256" i="5"/>
  <c r="L1256" i="5"/>
  <c r="K1256" i="5"/>
  <c r="J1256" i="5"/>
  <c r="I1256" i="5"/>
  <c r="H1256" i="5"/>
  <c r="G1256" i="5"/>
  <c r="F1256" i="5"/>
  <c r="E1256" i="5"/>
  <c r="D1256" i="5"/>
  <c r="C1256" i="5"/>
  <c r="B1256" i="5"/>
  <c r="A1256" i="5"/>
  <c r="AD1255" i="5"/>
  <c r="AC1255" i="5"/>
  <c r="AB1255" i="5"/>
  <c r="AA1255" i="5"/>
  <c r="Z1255" i="5"/>
  <c r="Y1255" i="5"/>
  <c r="X1255" i="5"/>
  <c r="W1255" i="5"/>
  <c r="V1255" i="5"/>
  <c r="U1255" i="5"/>
  <c r="S1255" i="5"/>
  <c r="R1255" i="5"/>
  <c r="Q1255" i="5"/>
  <c r="P1255" i="5"/>
  <c r="O1255" i="5"/>
  <c r="N1255" i="5"/>
  <c r="M1255" i="5"/>
  <c r="L1255" i="5"/>
  <c r="K1255" i="5"/>
  <c r="J1255" i="5"/>
  <c r="I1255" i="5"/>
  <c r="H1255" i="5"/>
  <c r="G1255" i="5"/>
  <c r="F1255" i="5"/>
  <c r="E1255" i="5"/>
  <c r="D1255" i="5"/>
  <c r="T1255" i="5" s="1"/>
  <c r="AF1255" i="5" s="1"/>
  <c r="C1255" i="5"/>
  <c r="B1255" i="5"/>
  <c r="A1255" i="5"/>
  <c r="AD1254" i="5"/>
  <c r="AC1254" i="5"/>
  <c r="AB1254" i="5"/>
  <c r="AA1254" i="5"/>
  <c r="Z1254" i="5"/>
  <c r="Y1254" i="5"/>
  <c r="X1254" i="5"/>
  <c r="W1254" i="5"/>
  <c r="V1254" i="5"/>
  <c r="U1254" i="5"/>
  <c r="S1254" i="5"/>
  <c r="R1254" i="5"/>
  <c r="Q1254" i="5"/>
  <c r="P1254" i="5"/>
  <c r="O1254" i="5"/>
  <c r="N1254" i="5"/>
  <c r="M1254" i="5"/>
  <c r="L1254" i="5"/>
  <c r="K1254" i="5"/>
  <c r="J1254" i="5"/>
  <c r="I1254" i="5"/>
  <c r="H1254" i="5"/>
  <c r="F1254" i="5"/>
  <c r="E1254" i="5"/>
  <c r="G1254" i="5" s="1"/>
  <c r="D1254" i="5"/>
  <c r="C1254" i="5"/>
  <c r="B1254" i="5"/>
  <c r="A1254" i="5"/>
  <c r="AE1253" i="5"/>
  <c r="AD1253" i="5"/>
  <c r="AC1253" i="5"/>
  <c r="AB1253" i="5"/>
  <c r="AA1253" i="5"/>
  <c r="Z1253" i="5"/>
  <c r="Y1253" i="5"/>
  <c r="X1253" i="5"/>
  <c r="W1253" i="5"/>
  <c r="V1253" i="5"/>
  <c r="U1253" i="5"/>
  <c r="T1253" i="5"/>
  <c r="AF1253" i="5" s="1"/>
  <c r="S1253" i="5"/>
  <c r="R1253" i="5"/>
  <c r="Q1253" i="5"/>
  <c r="P1253" i="5"/>
  <c r="O1253" i="5"/>
  <c r="N1253" i="5"/>
  <c r="M1253" i="5"/>
  <c r="L1253" i="5"/>
  <c r="K1253" i="5"/>
  <c r="J1253" i="5"/>
  <c r="I1253" i="5"/>
  <c r="H1253" i="5"/>
  <c r="G1253" i="5"/>
  <c r="F1253" i="5"/>
  <c r="E1253" i="5"/>
  <c r="D1253" i="5"/>
  <c r="C1253" i="5"/>
  <c r="B1253" i="5"/>
  <c r="A1253" i="5"/>
  <c r="AE1252" i="5"/>
  <c r="AD1252" i="5"/>
  <c r="AC1252" i="5"/>
  <c r="AB1252" i="5"/>
  <c r="AA1252" i="5"/>
  <c r="Z1252" i="5"/>
  <c r="Y1252" i="5"/>
  <c r="X1252" i="5"/>
  <c r="W1252" i="5"/>
  <c r="V1252" i="5"/>
  <c r="U1252" i="5"/>
  <c r="T1252" i="5"/>
  <c r="S1252" i="5"/>
  <c r="R1252" i="5"/>
  <c r="Q1252" i="5"/>
  <c r="P1252" i="5"/>
  <c r="O1252" i="5"/>
  <c r="N1252" i="5"/>
  <c r="M1252" i="5"/>
  <c r="L1252" i="5"/>
  <c r="K1252" i="5"/>
  <c r="J1252" i="5"/>
  <c r="I1252" i="5"/>
  <c r="H1252" i="5"/>
  <c r="G1252" i="5"/>
  <c r="F1252" i="5"/>
  <c r="E1252" i="5"/>
  <c r="D1252" i="5"/>
  <c r="C1252" i="5"/>
  <c r="B1252" i="5"/>
  <c r="A1252" i="5"/>
  <c r="AD1251" i="5"/>
  <c r="AC1251" i="5"/>
  <c r="AB1251" i="5"/>
  <c r="AA1251" i="5"/>
  <c r="Z1251" i="5"/>
  <c r="Y1251" i="5"/>
  <c r="X1251" i="5"/>
  <c r="W1251" i="5"/>
  <c r="V1251" i="5"/>
  <c r="U1251" i="5"/>
  <c r="S1251" i="5"/>
  <c r="R1251" i="5"/>
  <c r="Q1251" i="5"/>
  <c r="P1251" i="5"/>
  <c r="O1251" i="5"/>
  <c r="N1251" i="5"/>
  <c r="M1251" i="5"/>
  <c r="L1251" i="5"/>
  <c r="K1251" i="5"/>
  <c r="J1251" i="5"/>
  <c r="I1251" i="5"/>
  <c r="H1251" i="5"/>
  <c r="G1251" i="5"/>
  <c r="F1251" i="5"/>
  <c r="E1251" i="5"/>
  <c r="D1251" i="5"/>
  <c r="C1251" i="5"/>
  <c r="B1251" i="5"/>
  <c r="A1251" i="5"/>
  <c r="AE1250" i="5"/>
  <c r="AD1250" i="5"/>
  <c r="AC1250" i="5"/>
  <c r="AB1250" i="5"/>
  <c r="AA1250" i="5"/>
  <c r="Z1250" i="5"/>
  <c r="Y1250" i="5"/>
  <c r="X1250" i="5"/>
  <c r="W1250" i="5"/>
  <c r="V1250" i="5"/>
  <c r="U1250" i="5"/>
  <c r="T1250" i="5"/>
  <c r="AF1250" i="5" s="1"/>
  <c r="S1250" i="5"/>
  <c r="R1250" i="5"/>
  <c r="Q1250" i="5"/>
  <c r="P1250" i="5"/>
  <c r="O1250" i="5"/>
  <c r="N1250" i="5"/>
  <c r="M1250" i="5"/>
  <c r="L1250" i="5"/>
  <c r="K1250" i="5"/>
  <c r="J1250" i="5"/>
  <c r="I1250" i="5"/>
  <c r="H1250" i="5"/>
  <c r="G1250" i="5"/>
  <c r="F1250" i="5"/>
  <c r="E1250" i="5"/>
  <c r="D1250" i="5"/>
  <c r="C1250" i="5"/>
  <c r="B1250" i="5"/>
  <c r="A1250" i="5"/>
  <c r="AD1249" i="5"/>
  <c r="AC1249" i="5"/>
  <c r="AB1249" i="5"/>
  <c r="AA1249" i="5"/>
  <c r="Z1249" i="5"/>
  <c r="Y1249" i="5"/>
  <c r="X1249" i="5"/>
  <c r="W1249" i="5"/>
  <c r="V1249" i="5"/>
  <c r="U1249" i="5"/>
  <c r="S1249" i="5"/>
  <c r="R1249" i="5"/>
  <c r="Q1249" i="5"/>
  <c r="P1249" i="5"/>
  <c r="O1249" i="5"/>
  <c r="N1249" i="5"/>
  <c r="M1249" i="5"/>
  <c r="L1249" i="5"/>
  <c r="K1249" i="5"/>
  <c r="J1249" i="5"/>
  <c r="I1249" i="5"/>
  <c r="H1249" i="5"/>
  <c r="G1249" i="5"/>
  <c r="F1249" i="5"/>
  <c r="E1249" i="5"/>
  <c r="D1249" i="5"/>
  <c r="C1249" i="5"/>
  <c r="B1249" i="5"/>
  <c r="A1249" i="5"/>
  <c r="AD1248" i="5"/>
  <c r="AC1248" i="5"/>
  <c r="AB1248" i="5"/>
  <c r="AA1248" i="5"/>
  <c r="Z1248" i="5"/>
  <c r="Y1248" i="5"/>
  <c r="X1248" i="5"/>
  <c r="W1248" i="5"/>
  <c r="V1248" i="5"/>
  <c r="U1248" i="5"/>
  <c r="S1248" i="5"/>
  <c r="R1248" i="5"/>
  <c r="Q1248" i="5"/>
  <c r="P1248" i="5"/>
  <c r="O1248" i="5"/>
  <c r="N1248" i="5"/>
  <c r="M1248" i="5"/>
  <c r="L1248" i="5"/>
  <c r="K1248" i="5"/>
  <c r="J1248" i="5"/>
  <c r="I1248" i="5"/>
  <c r="H1248" i="5"/>
  <c r="G1248" i="5"/>
  <c r="F1248" i="5"/>
  <c r="E1248" i="5"/>
  <c r="D1248" i="5"/>
  <c r="C1248" i="5"/>
  <c r="B1248" i="5"/>
  <c r="A1248" i="5"/>
  <c r="AE1247" i="5"/>
  <c r="AD1247" i="5"/>
  <c r="AC1247" i="5"/>
  <c r="AB1247" i="5"/>
  <c r="AA1247" i="5"/>
  <c r="Z1247" i="5"/>
  <c r="Y1247" i="5"/>
  <c r="X1247" i="5"/>
  <c r="W1247" i="5"/>
  <c r="V1247" i="5"/>
  <c r="U1247" i="5"/>
  <c r="T1247" i="5"/>
  <c r="S1247" i="5"/>
  <c r="R1247" i="5"/>
  <c r="Q1247" i="5"/>
  <c r="P1247" i="5"/>
  <c r="O1247" i="5"/>
  <c r="N1247" i="5"/>
  <c r="M1247" i="5"/>
  <c r="L1247" i="5"/>
  <c r="K1247" i="5"/>
  <c r="J1247" i="5"/>
  <c r="I1247" i="5"/>
  <c r="H1247" i="5"/>
  <c r="G1247" i="5"/>
  <c r="F1247" i="5"/>
  <c r="E1247" i="5"/>
  <c r="D1247" i="5"/>
  <c r="C1247" i="5"/>
  <c r="B1247" i="5"/>
  <c r="A1247" i="5"/>
  <c r="AD1246" i="5"/>
  <c r="AC1246" i="5"/>
  <c r="AB1246" i="5"/>
  <c r="AA1246" i="5"/>
  <c r="Z1246" i="5"/>
  <c r="Y1246" i="5"/>
  <c r="X1246" i="5"/>
  <c r="W1246" i="5"/>
  <c r="V1246" i="5"/>
  <c r="U1246" i="5"/>
  <c r="T1246" i="5"/>
  <c r="AF1246" i="5" s="1"/>
  <c r="S1246" i="5"/>
  <c r="R1246" i="5"/>
  <c r="Q1246" i="5"/>
  <c r="P1246" i="5"/>
  <c r="O1246" i="5"/>
  <c r="N1246" i="5"/>
  <c r="M1246" i="5"/>
  <c r="L1246" i="5"/>
  <c r="K1246" i="5"/>
  <c r="J1246" i="5"/>
  <c r="I1246" i="5"/>
  <c r="H1246" i="5"/>
  <c r="G1246" i="5"/>
  <c r="F1246" i="5"/>
  <c r="E1246" i="5"/>
  <c r="D1246" i="5"/>
  <c r="AE1246" i="5" s="1"/>
  <c r="C1246" i="5"/>
  <c r="B1246" i="5"/>
  <c r="A1246" i="5"/>
  <c r="AD1245" i="5"/>
  <c r="AC1245" i="5"/>
  <c r="AB1245" i="5"/>
  <c r="AA1245" i="5"/>
  <c r="Z1245" i="5"/>
  <c r="Y1245" i="5"/>
  <c r="X1245" i="5"/>
  <c r="W1245" i="5"/>
  <c r="V1245" i="5"/>
  <c r="U1245" i="5"/>
  <c r="S1245" i="5"/>
  <c r="R1245" i="5"/>
  <c r="Q1245" i="5"/>
  <c r="P1245" i="5"/>
  <c r="O1245" i="5"/>
  <c r="N1245" i="5"/>
  <c r="M1245" i="5"/>
  <c r="L1245" i="5"/>
  <c r="K1245" i="5"/>
  <c r="J1245" i="5"/>
  <c r="I1245" i="5"/>
  <c r="H1245" i="5"/>
  <c r="G1245" i="5"/>
  <c r="F1245" i="5"/>
  <c r="E1245" i="5"/>
  <c r="D1245" i="5"/>
  <c r="C1245" i="5"/>
  <c r="B1245" i="5"/>
  <c r="A1245" i="5"/>
  <c r="AE1244" i="5"/>
  <c r="AD1244" i="5"/>
  <c r="AC1244" i="5"/>
  <c r="AB1244" i="5"/>
  <c r="AA1244" i="5"/>
  <c r="Z1244" i="5"/>
  <c r="Y1244" i="5"/>
  <c r="X1244" i="5"/>
  <c r="W1244" i="5"/>
  <c r="V1244" i="5"/>
  <c r="U1244" i="5"/>
  <c r="T1244" i="5"/>
  <c r="AF1244" i="5" s="1"/>
  <c r="S1244" i="5"/>
  <c r="R1244" i="5"/>
  <c r="Q1244" i="5"/>
  <c r="P1244" i="5"/>
  <c r="O1244" i="5"/>
  <c r="N1244" i="5"/>
  <c r="M1244" i="5"/>
  <c r="L1244" i="5"/>
  <c r="K1244" i="5"/>
  <c r="J1244" i="5"/>
  <c r="I1244" i="5"/>
  <c r="H1244" i="5"/>
  <c r="G1244" i="5"/>
  <c r="F1244" i="5"/>
  <c r="E1244" i="5"/>
  <c r="D1244" i="5"/>
  <c r="C1244" i="5"/>
  <c r="B1244" i="5"/>
  <c r="A1244" i="5"/>
  <c r="AE1243" i="5"/>
  <c r="AD1243" i="5"/>
  <c r="AC1243" i="5"/>
  <c r="AB1243" i="5"/>
  <c r="AA1243" i="5"/>
  <c r="Z1243" i="5"/>
  <c r="Y1243" i="5"/>
  <c r="X1243" i="5"/>
  <c r="W1243" i="5"/>
  <c r="V1243" i="5"/>
  <c r="U1243" i="5"/>
  <c r="T1243" i="5"/>
  <c r="AF1243" i="5" s="1"/>
  <c r="S1243" i="5"/>
  <c r="R1243" i="5"/>
  <c r="Q1243" i="5"/>
  <c r="P1243" i="5"/>
  <c r="O1243" i="5"/>
  <c r="N1243" i="5"/>
  <c r="M1243" i="5"/>
  <c r="L1243" i="5"/>
  <c r="K1243" i="5"/>
  <c r="J1243" i="5"/>
  <c r="I1243" i="5"/>
  <c r="H1243" i="5"/>
  <c r="G1243" i="5"/>
  <c r="F1243" i="5"/>
  <c r="E1243" i="5"/>
  <c r="D1243" i="5"/>
  <c r="C1243" i="5"/>
  <c r="B1243" i="5"/>
  <c r="A1243" i="5"/>
  <c r="AD1242" i="5"/>
  <c r="AC1242" i="5"/>
  <c r="AB1242" i="5"/>
  <c r="AA1242" i="5"/>
  <c r="Z1242" i="5"/>
  <c r="Y1242" i="5"/>
  <c r="X1242" i="5"/>
  <c r="W1242" i="5"/>
  <c r="V1242" i="5"/>
  <c r="U1242" i="5"/>
  <c r="S1242" i="5"/>
  <c r="R1242" i="5"/>
  <c r="Q1242" i="5"/>
  <c r="P1242" i="5"/>
  <c r="O1242" i="5"/>
  <c r="N1242" i="5"/>
  <c r="M1242" i="5"/>
  <c r="L1242" i="5"/>
  <c r="K1242" i="5"/>
  <c r="J1242" i="5"/>
  <c r="I1242" i="5"/>
  <c r="H1242" i="5"/>
  <c r="G1242" i="5"/>
  <c r="F1242" i="5"/>
  <c r="E1242" i="5"/>
  <c r="D1242" i="5"/>
  <c r="C1242" i="5"/>
  <c r="B1242" i="5"/>
  <c r="A1242" i="5"/>
  <c r="AE1241" i="5"/>
  <c r="AD1241" i="5"/>
  <c r="AC1241" i="5"/>
  <c r="AB1241" i="5"/>
  <c r="AA1241" i="5"/>
  <c r="Z1241" i="5"/>
  <c r="Y1241" i="5"/>
  <c r="X1241" i="5"/>
  <c r="W1241" i="5"/>
  <c r="V1241" i="5"/>
  <c r="U1241" i="5"/>
  <c r="T1241" i="5"/>
  <c r="AF1241" i="5" s="1"/>
  <c r="S1241" i="5"/>
  <c r="R1241" i="5"/>
  <c r="Q1241" i="5"/>
  <c r="P1241" i="5"/>
  <c r="O1241" i="5"/>
  <c r="N1241" i="5"/>
  <c r="M1241" i="5"/>
  <c r="L1241" i="5"/>
  <c r="K1241" i="5"/>
  <c r="J1241" i="5"/>
  <c r="I1241" i="5"/>
  <c r="H1241" i="5"/>
  <c r="G1241" i="5"/>
  <c r="F1241" i="5"/>
  <c r="E1241" i="5"/>
  <c r="D1241" i="5"/>
  <c r="C1241" i="5"/>
  <c r="B1241" i="5"/>
  <c r="A1241" i="5"/>
  <c r="AD1240" i="5"/>
  <c r="AC1240" i="5"/>
  <c r="AB1240" i="5"/>
  <c r="AA1240" i="5"/>
  <c r="Z1240" i="5"/>
  <c r="Y1240" i="5"/>
  <c r="X1240" i="5"/>
  <c r="W1240" i="5"/>
  <c r="V1240" i="5"/>
  <c r="U1240" i="5"/>
  <c r="S1240" i="5"/>
  <c r="R1240" i="5"/>
  <c r="Q1240" i="5"/>
  <c r="P1240" i="5"/>
  <c r="O1240" i="5"/>
  <c r="N1240" i="5"/>
  <c r="M1240" i="5"/>
  <c r="L1240" i="5"/>
  <c r="K1240" i="5"/>
  <c r="J1240" i="5"/>
  <c r="I1240" i="5"/>
  <c r="H1240" i="5"/>
  <c r="G1240" i="5"/>
  <c r="F1240" i="5"/>
  <c r="E1240" i="5"/>
  <c r="D1240" i="5"/>
  <c r="T1240" i="5" s="1"/>
  <c r="AF1240" i="5" s="1"/>
  <c r="C1240" i="5"/>
  <c r="B1240" i="5"/>
  <c r="A1240" i="5"/>
  <c r="AD1239" i="5"/>
  <c r="AC1239" i="5"/>
  <c r="AB1239" i="5"/>
  <c r="AA1239" i="5"/>
  <c r="Z1239" i="5"/>
  <c r="Y1239" i="5"/>
  <c r="X1239" i="5"/>
  <c r="W1239" i="5"/>
  <c r="V1239" i="5"/>
  <c r="U1239" i="5"/>
  <c r="S1239" i="5"/>
  <c r="R1239" i="5"/>
  <c r="Q1239" i="5"/>
  <c r="P1239" i="5"/>
  <c r="O1239" i="5"/>
  <c r="N1239" i="5"/>
  <c r="M1239" i="5"/>
  <c r="L1239" i="5"/>
  <c r="K1239" i="5"/>
  <c r="J1239" i="5"/>
  <c r="I1239" i="5"/>
  <c r="H1239" i="5"/>
  <c r="G1239" i="5"/>
  <c r="F1239" i="5"/>
  <c r="E1239" i="5"/>
  <c r="D1239" i="5"/>
  <c r="C1239" i="5"/>
  <c r="B1239" i="5"/>
  <c r="A1239" i="5"/>
  <c r="AE1238" i="5"/>
  <c r="AD1238" i="5"/>
  <c r="AC1238" i="5"/>
  <c r="AB1238" i="5"/>
  <c r="AA1238" i="5"/>
  <c r="Z1238" i="5"/>
  <c r="Y1238" i="5"/>
  <c r="X1238" i="5"/>
  <c r="W1238" i="5"/>
  <c r="V1238" i="5"/>
  <c r="U1238" i="5"/>
  <c r="T1238" i="5"/>
  <c r="AF1238" i="5" s="1"/>
  <c r="S1238" i="5"/>
  <c r="R1238" i="5"/>
  <c r="Q1238" i="5"/>
  <c r="P1238" i="5"/>
  <c r="O1238" i="5"/>
  <c r="N1238" i="5"/>
  <c r="M1238" i="5"/>
  <c r="L1238" i="5"/>
  <c r="K1238" i="5"/>
  <c r="J1238" i="5"/>
  <c r="I1238" i="5"/>
  <c r="H1238" i="5"/>
  <c r="G1238" i="5"/>
  <c r="F1238" i="5"/>
  <c r="E1238" i="5"/>
  <c r="D1238" i="5"/>
  <c r="C1238" i="5"/>
  <c r="B1238" i="5"/>
  <c r="A1238" i="5"/>
  <c r="AD1237" i="5"/>
  <c r="AC1237" i="5"/>
  <c r="AB1237" i="5"/>
  <c r="AA1237" i="5"/>
  <c r="Z1237" i="5"/>
  <c r="Y1237" i="5"/>
  <c r="X1237" i="5"/>
  <c r="W1237" i="5"/>
  <c r="V1237" i="5"/>
  <c r="U1237" i="5"/>
  <c r="S1237" i="5"/>
  <c r="R1237" i="5"/>
  <c r="Q1237" i="5"/>
  <c r="P1237" i="5"/>
  <c r="O1237" i="5"/>
  <c r="N1237" i="5"/>
  <c r="M1237" i="5"/>
  <c r="L1237" i="5"/>
  <c r="K1237" i="5"/>
  <c r="J1237" i="5"/>
  <c r="I1237" i="5"/>
  <c r="H1237" i="5"/>
  <c r="G1237" i="5"/>
  <c r="F1237" i="5"/>
  <c r="E1237" i="5"/>
  <c r="D1237" i="5"/>
  <c r="C1237" i="5"/>
  <c r="B1237" i="5"/>
  <c r="A1237" i="5"/>
  <c r="AD1236" i="5"/>
  <c r="AC1236" i="5"/>
  <c r="AB1236" i="5"/>
  <c r="AA1236" i="5"/>
  <c r="Z1236" i="5"/>
  <c r="Y1236" i="5"/>
  <c r="X1236" i="5"/>
  <c r="W1236" i="5"/>
  <c r="V1236" i="5"/>
  <c r="U1236" i="5"/>
  <c r="S1236" i="5"/>
  <c r="R1236" i="5"/>
  <c r="Q1236" i="5"/>
  <c r="P1236" i="5"/>
  <c r="O1236" i="5"/>
  <c r="N1236" i="5"/>
  <c r="M1236" i="5"/>
  <c r="L1236" i="5"/>
  <c r="K1236" i="5"/>
  <c r="J1236" i="5"/>
  <c r="I1236" i="5"/>
  <c r="H1236" i="5"/>
  <c r="G1236" i="5"/>
  <c r="F1236" i="5"/>
  <c r="E1236" i="5"/>
  <c r="D1236" i="5"/>
  <c r="C1236" i="5"/>
  <c r="B1236" i="5"/>
  <c r="A1236" i="5"/>
  <c r="AE1235" i="5"/>
  <c r="AD1235" i="5"/>
  <c r="AC1235" i="5"/>
  <c r="AB1235" i="5"/>
  <c r="AA1235" i="5"/>
  <c r="Z1235" i="5"/>
  <c r="Y1235" i="5"/>
  <c r="X1235" i="5"/>
  <c r="W1235" i="5"/>
  <c r="V1235" i="5"/>
  <c r="U1235" i="5"/>
  <c r="T1235" i="5"/>
  <c r="S1235" i="5"/>
  <c r="R1235" i="5"/>
  <c r="Q1235" i="5"/>
  <c r="P1235" i="5"/>
  <c r="O1235" i="5"/>
  <c r="N1235" i="5"/>
  <c r="M1235" i="5"/>
  <c r="L1235" i="5"/>
  <c r="K1235" i="5"/>
  <c r="J1235" i="5"/>
  <c r="I1235" i="5"/>
  <c r="H1235" i="5"/>
  <c r="G1235" i="5"/>
  <c r="F1235" i="5"/>
  <c r="E1235" i="5"/>
  <c r="D1235" i="5"/>
  <c r="C1235" i="5"/>
  <c r="B1235" i="5"/>
  <c r="A1235" i="5"/>
  <c r="AD1234" i="5"/>
  <c r="AC1234" i="5"/>
  <c r="AB1234" i="5"/>
  <c r="AA1234" i="5"/>
  <c r="Z1234" i="5"/>
  <c r="Y1234" i="5"/>
  <c r="X1234" i="5"/>
  <c r="W1234" i="5"/>
  <c r="V1234" i="5"/>
  <c r="U1234" i="5"/>
  <c r="T1234" i="5"/>
  <c r="AF1234" i="5" s="1"/>
  <c r="S1234" i="5"/>
  <c r="R1234" i="5"/>
  <c r="Q1234" i="5"/>
  <c r="P1234" i="5"/>
  <c r="O1234" i="5"/>
  <c r="N1234" i="5"/>
  <c r="M1234" i="5"/>
  <c r="L1234" i="5"/>
  <c r="K1234" i="5"/>
  <c r="J1234" i="5"/>
  <c r="I1234" i="5"/>
  <c r="H1234" i="5"/>
  <c r="G1234" i="5"/>
  <c r="F1234" i="5"/>
  <c r="E1234" i="5"/>
  <c r="D1234" i="5"/>
  <c r="AE1234" i="5" s="1"/>
  <c r="C1234" i="5"/>
  <c r="B1234" i="5"/>
  <c r="A1234" i="5"/>
  <c r="AD1233" i="5"/>
  <c r="AC1233" i="5"/>
  <c r="AB1233" i="5"/>
  <c r="AA1233" i="5"/>
  <c r="Z1233" i="5"/>
  <c r="Y1233" i="5"/>
  <c r="X1233" i="5"/>
  <c r="W1233" i="5"/>
  <c r="V1233" i="5"/>
  <c r="U1233" i="5"/>
  <c r="S1233" i="5"/>
  <c r="R1233" i="5"/>
  <c r="Q1233" i="5"/>
  <c r="P1233" i="5"/>
  <c r="O1233" i="5"/>
  <c r="N1233" i="5"/>
  <c r="M1233" i="5"/>
  <c r="L1233" i="5"/>
  <c r="K1233" i="5"/>
  <c r="J1233" i="5"/>
  <c r="I1233" i="5"/>
  <c r="H1233" i="5"/>
  <c r="G1233" i="5"/>
  <c r="F1233" i="5"/>
  <c r="E1233" i="5"/>
  <c r="D1233" i="5"/>
  <c r="C1233" i="5"/>
  <c r="B1233" i="5"/>
  <c r="A1233" i="5"/>
  <c r="AE1232" i="5"/>
  <c r="AD1232" i="5"/>
  <c r="AC1232" i="5"/>
  <c r="AB1232" i="5"/>
  <c r="AA1232" i="5"/>
  <c r="Z1232" i="5"/>
  <c r="Y1232" i="5"/>
  <c r="X1232" i="5"/>
  <c r="W1232" i="5"/>
  <c r="V1232" i="5"/>
  <c r="U1232" i="5"/>
  <c r="T1232" i="5"/>
  <c r="AF1232" i="5" s="1"/>
  <c r="S1232" i="5"/>
  <c r="R1232" i="5"/>
  <c r="Q1232" i="5"/>
  <c r="P1232" i="5"/>
  <c r="O1232" i="5"/>
  <c r="N1232" i="5"/>
  <c r="M1232" i="5"/>
  <c r="L1232" i="5"/>
  <c r="K1232" i="5"/>
  <c r="J1232" i="5"/>
  <c r="I1232" i="5"/>
  <c r="H1232" i="5"/>
  <c r="G1232" i="5"/>
  <c r="F1232" i="5"/>
  <c r="E1232" i="5"/>
  <c r="D1232" i="5"/>
  <c r="C1232" i="5"/>
  <c r="B1232" i="5"/>
  <c r="A1232" i="5"/>
  <c r="AE1231" i="5"/>
  <c r="AD1231" i="5"/>
  <c r="AC1231" i="5"/>
  <c r="AB1231" i="5"/>
  <c r="AA1231" i="5"/>
  <c r="Z1231" i="5"/>
  <c r="Y1231" i="5"/>
  <c r="X1231" i="5"/>
  <c r="W1231" i="5"/>
  <c r="V1231" i="5"/>
  <c r="U1231" i="5"/>
  <c r="T1231" i="5"/>
  <c r="AF1231" i="5" s="1"/>
  <c r="S1231" i="5"/>
  <c r="R1231" i="5"/>
  <c r="Q1231" i="5"/>
  <c r="P1231" i="5"/>
  <c r="O1231" i="5"/>
  <c r="N1231" i="5"/>
  <c r="M1231" i="5"/>
  <c r="L1231" i="5"/>
  <c r="K1231" i="5"/>
  <c r="J1231" i="5"/>
  <c r="I1231" i="5"/>
  <c r="H1231" i="5"/>
  <c r="G1231" i="5"/>
  <c r="F1231" i="5"/>
  <c r="E1231" i="5"/>
  <c r="D1231" i="5"/>
  <c r="C1231" i="5"/>
  <c r="B1231" i="5"/>
  <c r="A1231" i="5"/>
  <c r="AD1230" i="5"/>
  <c r="AC1230" i="5"/>
  <c r="AB1230" i="5"/>
  <c r="AA1230" i="5"/>
  <c r="Z1230" i="5"/>
  <c r="Y1230" i="5"/>
  <c r="X1230" i="5"/>
  <c r="W1230" i="5"/>
  <c r="V1230" i="5"/>
  <c r="U1230" i="5"/>
  <c r="S1230" i="5"/>
  <c r="R1230" i="5"/>
  <c r="Q1230" i="5"/>
  <c r="P1230" i="5"/>
  <c r="O1230" i="5"/>
  <c r="N1230" i="5"/>
  <c r="M1230" i="5"/>
  <c r="L1230" i="5"/>
  <c r="K1230" i="5"/>
  <c r="J1230" i="5"/>
  <c r="I1230" i="5"/>
  <c r="H1230" i="5"/>
  <c r="G1230" i="5"/>
  <c r="F1230" i="5"/>
  <c r="E1230" i="5"/>
  <c r="D1230" i="5"/>
  <c r="C1230" i="5"/>
  <c r="B1230" i="5"/>
  <c r="A1230" i="5"/>
  <c r="AE1229" i="5"/>
  <c r="AD1229" i="5"/>
  <c r="AC1229" i="5"/>
  <c r="AB1229" i="5"/>
  <c r="AA1229" i="5"/>
  <c r="Z1229" i="5"/>
  <c r="Y1229" i="5"/>
  <c r="X1229" i="5"/>
  <c r="W1229" i="5"/>
  <c r="V1229" i="5"/>
  <c r="U1229" i="5"/>
  <c r="T1229" i="5"/>
  <c r="AF1229" i="5" s="1"/>
  <c r="S1229" i="5"/>
  <c r="R1229" i="5"/>
  <c r="Q1229" i="5"/>
  <c r="P1229" i="5"/>
  <c r="O1229" i="5"/>
  <c r="N1229" i="5"/>
  <c r="M1229" i="5"/>
  <c r="L1229" i="5"/>
  <c r="K1229" i="5"/>
  <c r="J1229" i="5"/>
  <c r="I1229" i="5"/>
  <c r="H1229" i="5"/>
  <c r="G1229" i="5"/>
  <c r="F1229" i="5"/>
  <c r="E1229" i="5"/>
  <c r="D1229" i="5"/>
  <c r="C1229" i="5"/>
  <c r="B1229" i="5"/>
  <c r="A1229" i="5"/>
  <c r="AD1228" i="5"/>
  <c r="AC1228" i="5"/>
  <c r="AB1228" i="5"/>
  <c r="AA1228" i="5"/>
  <c r="Z1228" i="5"/>
  <c r="Y1228" i="5"/>
  <c r="X1228" i="5"/>
  <c r="W1228" i="5"/>
  <c r="V1228" i="5"/>
  <c r="U1228" i="5"/>
  <c r="S1228" i="5"/>
  <c r="R1228" i="5"/>
  <c r="Q1228" i="5"/>
  <c r="P1228" i="5"/>
  <c r="O1228" i="5"/>
  <c r="N1228" i="5"/>
  <c r="M1228" i="5"/>
  <c r="L1228" i="5"/>
  <c r="K1228" i="5"/>
  <c r="J1228" i="5"/>
  <c r="I1228" i="5"/>
  <c r="H1228" i="5"/>
  <c r="G1228" i="5"/>
  <c r="F1228" i="5"/>
  <c r="E1228" i="5"/>
  <c r="D1228" i="5"/>
  <c r="C1228" i="5"/>
  <c r="B1228" i="5"/>
  <c r="A1228" i="5"/>
  <c r="AD1227" i="5"/>
  <c r="AC1227" i="5"/>
  <c r="AB1227" i="5"/>
  <c r="AA1227" i="5"/>
  <c r="Z1227" i="5"/>
  <c r="Y1227" i="5"/>
  <c r="X1227" i="5"/>
  <c r="W1227" i="5"/>
  <c r="V1227" i="5"/>
  <c r="U1227" i="5"/>
  <c r="S1227" i="5"/>
  <c r="R1227" i="5"/>
  <c r="Q1227" i="5"/>
  <c r="P1227" i="5"/>
  <c r="O1227" i="5"/>
  <c r="N1227" i="5"/>
  <c r="M1227" i="5"/>
  <c r="L1227" i="5"/>
  <c r="K1227" i="5"/>
  <c r="J1227" i="5"/>
  <c r="I1227" i="5"/>
  <c r="H1227" i="5"/>
  <c r="G1227" i="5"/>
  <c r="F1227" i="5"/>
  <c r="E1227" i="5"/>
  <c r="D1227" i="5"/>
  <c r="C1227" i="5"/>
  <c r="B1227" i="5"/>
  <c r="A1227" i="5"/>
  <c r="AE1226" i="5"/>
  <c r="AD1226" i="5"/>
  <c r="AC1226" i="5"/>
  <c r="AB1226" i="5"/>
  <c r="AA1226" i="5"/>
  <c r="Z1226" i="5"/>
  <c r="Y1226" i="5"/>
  <c r="X1226" i="5"/>
  <c r="W1226" i="5"/>
  <c r="V1226" i="5"/>
  <c r="U1226" i="5"/>
  <c r="T1226" i="5"/>
  <c r="S1226" i="5"/>
  <c r="R1226" i="5"/>
  <c r="Q1226" i="5"/>
  <c r="P1226" i="5"/>
  <c r="O1226" i="5"/>
  <c r="N1226" i="5"/>
  <c r="M1226" i="5"/>
  <c r="L1226" i="5"/>
  <c r="K1226" i="5"/>
  <c r="J1226" i="5"/>
  <c r="I1226" i="5"/>
  <c r="H1226" i="5"/>
  <c r="G1226" i="5"/>
  <c r="F1226" i="5"/>
  <c r="E1226" i="5"/>
  <c r="D1226" i="5"/>
  <c r="C1226" i="5"/>
  <c r="B1226" i="5"/>
  <c r="A1226" i="5"/>
  <c r="AD1225" i="5"/>
  <c r="AC1225" i="5"/>
  <c r="AB1225" i="5"/>
  <c r="AA1225" i="5"/>
  <c r="Z1225" i="5"/>
  <c r="Y1225" i="5"/>
  <c r="X1225" i="5"/>
  <c r="W1225" i="5"/>
  <c r="V1225" i="5"/>
  <c r="U1225" i="5"/>
  <c r="S1225" i="5"/>
  <c r="R1225" i="5"/>
  <c r="Q1225" i="5"/>
  <c r="P1225" i="5"/>
  <c r="O1225" i="5"/>
  <c r="N1225" i="5"/>
  <c r="M1225" i="5"/>
  <c r="L1225" i="5"/>
  <c r="K1225" i="5"/>
  <c r="J1225" i="5"/>
  <c r="I1225" i="5"/>
  <c r="H1225" i="5"/>
  <c r="G1225" i="5"/>
  <c r="F1225" i="5"/>
  <c r="E1225" i="5"/>
  <c r="D1225" i="5"/>
  <c r="C1225" i="5"/>
  <c r="B1225" i="5"/>
  <c r="A1225" i="5"/>
  <c r="AD1224" i="5"/>
  <c r="AC1224" i="5"/>
  <c r="AB1224" i="5"/>
  <c r="AA1224" i="5"/>
  <c r="Z1224" i="5"/>
  <c r="Y1224" i="5"/>
  <c r="X1224" i="5"/>
  <c r="W1224" i="5"/>
  <c r="V1224" i="5"/>
  <c r="U1224" i="5"/>
  <c r="S1224" i="5"/>
  <c r="R1224" i="5"/>
  <c r="Q1224" i="5"/>
  <c r="P1224" i="5"/>
  <c r="O1224" i="5"/>
  <c r="N1224" i="5"/>
  <c r="M1224" i="5"/>
  <c r="L1224" i="5"/>
  <c r="K1224" i="5"/>
  <c r="J1224" i="5"/>
  <c r="I1224" i="5"/>
  <c r="H1224" i="5"/>
  <c r="G1224" i="5"/>
  <c r="F1224" i="5"/>
  <c r="E1224" i="5"/>
  <c r="D1224" i="5"/>
  <c r="C1224" i="5"/>
  <c r="B1224" i="5"/>
  <c r="A1224" i="5"/>
  <c r="AE1223" i="5"/>
  <c r="AD1223" i="5"/>
  <c r="AC1223" i="5"/>
  <c r="AB1223" i="5"/>
  <c r="AA1223" i="5"/>
  <c r="Z1223" i="5"/>
  <c r="Y1223" i="5"/>
  <c r="X1223" i="5"/>
  <c r="W1223" i="5"/>
  <c r="V1223" i="5"/>
  <c r="U1223" i="5"/>
  <c r="T1223" i="5"/>
  <c r="S1223" i="5"/>
  <c r="R1223" i="5"/>
  <c r="Q1223" i="5"/>
  <c r="P1223" i="5"/>
  <c r="O1223" i="5"/>
  <c r="N1223" i="5"/>
  <c r="M1223" i="5"/>
  <c r="L1223" i="5"/>
  <c r="K1223" i="5"/>
  <c r="J1223" i="5"/>
  <c r="I1223" i="5"/>
  <c r="H1223" i="5"/>
  <c r="G1223" i="5"/>
  <c r="F1223" i="5"/>
  <c r="E1223" i="5"/>
  <c r="D1223" i="5"/>
  <c r="C1223" i="5"/>
  <c r="B1223" i="5"/>
  <c r="A1223" i="5"/>
  <c r="AD1222" i="5"/>
  <c r="AC1222" i="5"/>
  <c r="AB1222" i="5"/>
  <c r="AA1222" i="5"/>
  <c r="Z1222" i="5"/>
  <c r="Y1222" i="5"/>
  <c r="X1222" i="5"/>
  <c r="W1222" i="5"/>
  <c r="V1222" i="5"/>
  <c r="U1222" i="5"/>
  <c r="T1222" i="5"/>
  <c r="AF1222" i="5" s="1"/>
  <c r="S1222" i="5"/>
  <c r="R1222" i="5"/>
  <c r="Q1222" i="5"/>
  <c r="P1222" i="5"/>
  <c r="O1222" i="5"/>
  <c r="N1222" i="5"/>
  <c r="M1222" i="5"/>
  <c r="L1222" i="5"/>
  <c r="K1222" i="5"/>
  <c r="J1222" i="5"/>
  <c r="I1222" i="5"/>
  <c r="H1222" i="5"/>
  <c r="G1222" i="5"/>
  <c r="F1222" i="5"/>
  <c r="E1222" i="5"/>
  <c r="D1222" i="5"/>
  <c r="AE1222" i="5" s="1"/>
  <c r="C1222" i="5"/>
  <c r="B1222" i="5"/>
  <c r="A1222" i="5"/>
  <c r="AD1221" i="5"/>
  <c r="AC1221" i="5"/>
  <c r="AB1221" i="5"/>
  <c r="AA1221" i="5"/>
  <c r="Z1221" i="5"/>
  <c r="Y1221" i="5"/>
  <c r="X1221" i="5"/>
  <c r="W1221" i="5"/>
  <c r="V1221" i="5"/>
  <c r="U1221" i="5"/>
  <c r="S1221" i="5"/>
  <c r="R1221" i="5"/>
  <c r="Q1221" i="5"/>
  <c r="P1221" i="5"/>
  <c r="O1221" i="5"/>
  <c r="N1221" i="5"/>
  <c r="M1221" i="5"/>
  <c r="L1221" i="5"/>
  <c r="K1221" i="5"/>
  <c r="J1221" i="5"/>
  <c r="I1221" i="5"/>
  <c r="H1221" i="5"/>
  <c r="G1221" i="5"/>
  <c r="F1221" i="5"/>
  <c r="E1221" i="5"/>
  <c r="D1221" i="5"/>
  <c r="C1221" i="5"/>
  <c r="B1221" i="5"/>
  <c r="A1221" i="5"/>
  <c r="AE1220" i="5"/>
  <c r="AD1220" i="5"/>
  <c r="AC1220" i="5"/>
  <c r="AB1220" i="5"/>
  <c r="AA1220" i="5"/>
  <c r="Z1220" i="5"/>
  <c r="Y1220" i="5"/>
  <c r="X1220" i="5"/>
  <c r="W1220" i="5"/>
  <c r="V1220" i="5"/>
  <c r="U1220" i="5"/>
  <c r="T1220" i="5"/>
  <c r="AF1220" i="5" s="1"/>
  <c r="S1220" i="5"/>
  <c r="R1220" i="5"/>
  <c r="Q1220" i="5"/>
  <c r="P1220" i="5"/>
  <c r="O1220" i="5"/>
  <c r="N1220" i="5"/>
  <c r="M1220" i="5"/>
  <c r="L1220" i="5"/>
  <c r="K1220" i="5"/>
  <c r="J1220" i="5"/>
  <c r="I1220" i="5"/>
  <c r="H1220" i="5"/>
  <c r="G1220" i="5"/>
  <c r="F1220" i="5"/>
  <c r="E1220" i="5"/>
  <c r="D1220" i="5"/>
  <c r="C1220" i="5"/>
  <c r="B1220" i="5"/>
  <c r="A1220" i="5"/>
  <c r="AE1219" i="5"/>
  <c r="AD1219" i="5"/>
  <c r="AC1219" i="5"/>
  <c r="AB1219" i="5"/>
  <c r="AA1219" i="5"/>
  <c r="Z1219" i="5"/>
  <c r="Y1219" i="5"/>
  <c r="X1219" i="5"/>
  <c r="W1219" i="5"/>
  <c r="V1219" i="5"/>
  <c r="U1219" i="5"/>
  <c r="T1219" i="5"/>
  <c r="AF1219" i="5" s="1"/>
  <c r="S1219" i="5"/>
  <c r="R1219" i="5"/>
  <c r="Q1219" i="5"/>
  <c r="P1219" i="5"/>
  <c r="O1219" i="5"/>
  <c r="N1219" i="5"/>
  <c r="M1219" i="5"/>
  <c r="L1219" i="5"/>
  <c r="K1219" i="5"/>
  <c r="J1219" i="5"/>
  <c r="I1219" i="5"/>
  <c r="H1219" i="5"/>
  <c r="G1219" i="5"/>
  <c r="F1219" i="5"/>
  <c r="E1219" i="5"/>
  <c r="D1219" i="5"/>
  <c r="C1219" i="5"/>
  <c r="B1219" i="5"/>
  <c r="A1219" i="5"/>
  <c r="AD1218" i="5"/>
  <c r="AC1218" i="5"/>
  <c r="AB1218" i="5"/>
  <c r="AA1218" i="5"/>
  <c r="Z1218" i="5"/>
  <c r="Y1218" i="5"/>
  <c r="X1218" i="5"/>
  <c r="W1218" i="5"/>
  <c r="V1218" i="5"/>
  <c r="U1218" i="5"/>
  <c r="S1218" i="5"/>
  <c r="R1218" i="5"/>
  <c r="Q1218" i="5"/>
  <c r="P1218" i="5"/>
  <c r="O1218" i="5"/>
  <c r="N1218" i="5"/>
  <c r="M1218" i="5"/>
  <c r="L1218" i="5"/>
  <c r="K1218" i="5"/>
  <c r="J1218" i="5"/>
  <c r="I1218" i="5"/>
  <c r="H1218" i="5"/>
  <c r="F1218" i="5"/>
  <c r="E1218" i="5"/>
  <c r="G1218" i="5" s="1"/>
  <c r="D1218" i="5"/>
  <c r="C1218" i="5"/>
  <c r="B1218" i="5"/>
  <c r="A1218" i="5"/>
  <c r="AE1217" i="5"/>
  <c r="AD1217" i="5"/>
  <c r="AC1217" i="5"/>
  <c r="AB1217" i="5"/>
  <c r="AA1217" i="5"/>
  <c r="Z1217" i="5"/>
  <c r="Y1217" i="5"/>
  <c r="X1217" i="5"/>
  <c r="W1217" i="5"/>
  <c r="V1217" i="5"/>
  <c r="U1217" i="5"/>
  <c r="T1217" i="5"/>
  <c r="AF1217" i="5" s="1"/>
  <c r="S1217" i="5"/>
  <c r="R1217" i="5"/>
  <c r="Q1217" i="5"/>
  <c r="P1217" i="5"/>
  <c r="O1217" i="5"/>
  <c r="N1217" i="5"/>
  <c r="M1217" i="5"/>
  <c r="L1217" i="5"/>
  <c r="K1217" i="5"/>
  <c r="J1217" i="5"/>
  <c r="I1217" i="5"/>
  <c r="H1217" i="5"/>
  <c r="G1217" i="5"/>
  <c r="F1217" i="5"/>
  <c r="E1217" i="5"/>
  <c r="D1217" i="5"/>
  <c r="C1217" i="5"/>
  <c r="B1217" i="5"/>
  <c r="A1217" i="5"/>
  <c r="AE1216" i="5"/>
  <c r="AD1216" i="5"/>
  <c r="AC1216" i="5"/>
  <c r="AB1216" i="5"/>
  <c r="AA1216" i="5"/>
  <c r="Z1216" i="5"/>
  <c r="Y1216" i="5"/>
  <c r="X1216" i="5"/>
  <c r="W1216" i="5"/>
  <c r="V1216" i="5"/>
  <c r="U1216" i="5"/>
  <c r="S1216" i="5"/>
  <c r="R1216" i="5"/>
  <c r="Q1216" i="5"/>
  <c r="P1216" i="5"/>
  <c r="O1216" i="5"/>
  <c r="N1216" i="5"/>
  <c r="M1216" i="5"/>
  <c r="L1216" i="5"/>
  <c r="K1216" i="5"/>
  <c r="J1216" i="5"/>
  <c r="I1216" i="5"/>
  <c r="H1216" i="5"/>
  <c r="G1216" i="5"/>
  <c r="F1216" i="5"/>
  <c r="E1216" i="5"/>
  <c r="D1216" i="5"/>
  <c r="T1216" i="5" s="1"/>
  <c r="C1216" i="5"/>
  <c r="B1216" i="5"/>
  <c r="A1216" i="5"/>
  <c r="AD1215" i="5"/>
  <c r="AC1215" i="5"/>
  <c r="AB1215" i="5"/>
  <c r="AA1215" i="5"/>
  <c r="Z1215" i="5"/>
  <c r="Y1215" i="5"/>
  <c r="X1215" i="5"/>
  <c r="W1215" i="5"/>
  <c r="V1215" i="5"/>
  <c r="U1215" i="5"/>
  <c r="S1215" i="5"/>
  <c r="R1215" i="5"/>
  <c r="Q1215" i="5"/>
  <c r="P1215" i="5"/>
  <c r="O1215" i="5"/>
  <c r="N1215" i="5"/>
  <c r="M1215" i="5"/>
  <c r="L1215" i="5"/>
  <c r="K1215" i="5"/>
  <c r="J1215" i="5"/>
  <c r="I1215" i="5"/>
  <c r="H1215" i="5"/>
  <c r="G1215" i="5"/>
  <c r="F1215" i="5"/>
  <c r="E1215" i="5"/>
  <c r="D1215" i="5"/>
  <c r="C1215" i="5"/>
  <c r="B1215" i="5"/>
  <c r="A1215" i="5"/>
  <c r="AE1214" i="5"/>
  <c r="AD1214" i="5"/>
  <c r="AC1214" i="5"/>
  <c r="AB1214" i="5"/>
  <c r="AA1214" i="5"/>
  <c r="Z1214" i="5"/>
  <c r="Y1214" i="5"/>
  <c r="X1214" i="5"/>
  <c r="W1214" i="5"/>
  <c r="V1214" i="5"/>
  <c r="U1214" i="5"/>
  <c r="T1214" i="5"/>
  <c r="AF1214" i="5" s="1"/>
  <c r="S1214" i="5"/>
  <c r="R1214" i="5"/>
  <c r="Q1214" i="5"/>
  <c r="P1214" i="5"/>
  <c r="O1214" i="5"/>
  <c r="N1214" i="5"/>
  <c r="M1214" i="5"/>
  <c r="L1214" i="5"/>
  <c r="K1214" i="5"/>
  <c r="J1214" i="5"/>
  <c r="I1214" i="5"/>
  <c r="H1214" i="5"/>
  <c r="G1214" i="5"/>
  <c r="F1214" i="5"/>
  <c r="E1214" i="5"/>
  <c r="D1214" i="5"/>
  <c r="C1214" i="5"/>
  <c r="B1214" i="5"/>
  <c r="A1214" i="5"/>
  <c r="AD1213" i="5"/>
  <c r="AC1213" i="5"/>
  <c r="AB1213" i="5"/>
  <c r="AA1213" i="5"/>
  <c r="Z1213" i="5"/>
  <c r="Y1213" i="5"/>
  <c r="X1213" i="5"/>
  <c r="W1213" i="5"/>
  <c r="V1213" i="5"/>
  <c r="U1213" i="5"/>
  <c r="S1213" i="5"/>
  <c r="R1213" i="5"/>
  <c r="Q1213" i="5"/>
  <c r="P1213" i="5"/>
  <c r="O1213" i="5"/>
  <c r="N1213" i="5"/>
  <c r="M1213" i="5"/>
  <c r="L1213" i="5"/>
  <c r="K1213" i="5"/>
  <c r="J1213" i="5"/>
  <c r="I1213" i="5"/>
  <c r="H1213" i="5"/>
  <c r="G1213" i="5"/>
  <c r="F1213" i="5"/>
  <c r="E1213" i="5"/>
  <c r="D1213" i="5"/>
  <c r="C1213" i="5"/>
  <c r="B1213" i="5"/>
  <c r="A1213" i="5"/>
  <c r="AD1212" i="5"/>
  <c r="AC1212" i="5"/>
  <c r="AB1212" i="5"/>
  <c r="AA1212" i="5"/>
  <c r="Z1212" i="5"/>
  <c r="Y1212" i="5"/>
  <c r="X1212" i="5"/>
  <c r="W1212" i="5"/>
  <c r="V1212" i="5"/>
  <c r="U1212" i="5"/>
  <c r="S1212" i="5"/>
  <c r="R1212" i="5"/>
  <c r="Q1212" i="5"/>
  <c r="P1212" i="5"/>
  <c r="O1212" i="5"/>
  <c r="N1212" i="5"/>
  <c r="M1212" i="5"/>
  <c r="L1212" i="5"/>
  <c r="K1212" i="5"/>
  <c r="J1212" i="5"/>
  <c r="I1212" i="5"/>
  <c r="H1212" i="5"/>
  <c r="G1212" i="5"/>
  <c r="F1212" i="5"/>
  <c r="E1212" i="5"/>
  <c r="D1212" i="5"/>
  <c r="C1212" i="5"/>
  <c r="B1212" i="5"/>
  <c r="A1212" i="5"/>
  <c r="AE1211" i="5"/>
  <c r="AD1211" i="5"/>
  <c r="AC1211" i="5"/>
  <c r="AB1211" i="5"/>
  <c r="AA1211" i="5"/>
  <c r="Z1211" i="5"/>
  <c r="Y1211" i="5"/>
  <c r="X1211" i="5"/>
  <c r="W1211" i="5"/>
  <c r="V1211" i="5"/>
  <c r="U1211" i="5"/>
  <c r="T1211" i="5"/>
  <c r="AF1211" i="5" s="1"/>
  <c r="S1211" i="5"/>
  <c r="R1211" i="5"/>
  <c r="Q1211" i="5"/>
  <c r="P1211" i="5"/>
  <c r="O1211" i="5"/>
  <c r="N1211" i="5"/>
  <c r="M1211" i="5"/>
  <c r="L1211" i="5"/>
  <c r="K1211" i="5"/>
  <c r="J1211" i="5"/>
  <c r="I1211" i="5"/>
  <c r="H1211" i="5"/>
  <c r="G1211" i="5"/>
  <c r="F1211" i="5"/>
  <c r="E1211" i="5"/>
  <c r="D1211" i="5"/>
  <c r="C1211" i="5"/>
  <c r="B1211" i="5"/>
  <c r="A1211" i="5"/>
  <c r="AD1210" i="5"/>
  <c r="AC1210" i="5"/>
  <c r="AB1210" i="5"/>
  <c r="AA1210" i="5"/>
  <c r="Z1210" i="5"/>
  <c r="Y1210" i="5"/>
  <c r="X1210" i="5"/>
  <c r="W1210" i="5"/>
  <c r="V1210" i="5"/>
  <c r="U1210" i="5"/>
  <c r="S1210" i="5"/>
  <c r="R1210" i="5"/>
  <c r="Q1210" i="5"/>
  <c r="P1210" i="5"/>
  <c r="O1210" i="5"/>
  <c r="N1210" i="5"/>
  <c r="M1210" i="5"/>
  <c r="L1210" i="5"/>
  <c r="K1210" i="5"/>
  <c r="J1210" i="5"/>
  <c r="I1210" i="5"/>
  <c r="H1210" i="5"/>
  <c r="G1210" i="5"/>
  <c r="F1210" i="5"/>
  <c r="E1210" i="5"/>
  <c r="D1210" i="5"/>
  <c r="T1210" i="5" s="1"/>
  <c r="AF1210" i="5" s="1"/>
  <c r="C1210" i="5"/>
  <c r="B1210" i="5"/>
  <c r="A1210" i="5"/>
  <c r="AD1209" i="5"/>
  <c r="AC1209" i="5"/>
  <c r="AB1209" i="5"/>
  <c r="AA1209" i="5"/>
  <c r="Z1209" i="5"/>
  <c r="Y1209" i="5"/>
  <c r="X1209" i="5"/>
  <c r="W1209" i="5"/>
  <c r="V1209" i="5"/>
  <c r="U1209" i="5"/>
  <c r="S1209" i="5"/>
  <c r="R1209" i="5"/>
  <c r="Q1209" i="5"/>
  <c r="P1209" i="5"/>
  <c r="O1209" i="5"/>
  <c r="N1209" i="5"/>
  <c r="M1209" i="5"/>
  <c r="L1209" i="5"/>
  <c r="K1209" i="5"/>
  <c r="J1209" i="5"/>
  <c r="I1209" i="5"/>
  <c r="H1209" i="5"/>
  <c r="G1209" i="5"/>
  <c r="F1209" i="5"/>
  <c r="E1209" i="5"/>
  <c r="D1209" i="5"/>
  <c r="C1209" i="5"/>
  <c r="B1209" i="5"/>
  <c r="A1209" i="5"/>
  <c r="AE1208" i="5"/>
  <c r="AD1208" i="5"/>
  <c r="AC1208" i="5"/>
  <c r="AB1208" i="5"/>
  <c r="AA1208" i="5"/>
  <c r="Z1208" i="5"/>
  <c r="Y1208" i="5"/>
  <c r="X1208" i="5"/>
  <c r="W1208" i="5"/>
  <c r="V1208" i="5"/>
  <c r="U1208" i="5"/>
  <c r="T1208" i="5"/>
  <c r="AF1208" i="5" s="1"/>
  <c r="S1208" i="5"/>
  <c r="R1208" i="5"/>
  <c r="Q1208" i="5"/>
  <c r="P1208" i="5"/>
  <c r="O1208" i="5"/>
  <c r="N1208" i="5"/>
  <c r="M1208" i="5"/>
  <c r="L1208" i="5"/>
  <c r="K1208" i="5"/>
  <c r="J1208" i="5"/>
  <c r="I1208" i="5"/>
  <c r="H1208" i="5"/>
  <c r="G1208" i="5"/>
  <c r="F1208" i="5"/>
  <c r="E1208" i="5"/>
  <c r="D1208" i="5"/>
  <c r="C1208" i="5"/>
  <c r="B1208" i="5"/>
  <c r="A1208" i="5"/>
  <c r="AE1207" i="5"/>
  <c r="AD1207" i="5"/>
  <c r="AC1207" i="5"/>
  <c r="AB1207" i="5"/>
  <c r="AA1207" i="5"/>
  <c r="Z1207" i="5"/>
  <c r="Y1207" i="5"/>
  <c r="X1207" i="5"/>
  <c r="W1207" i="5"/>
  <c r="V1207" i="5"/>
  <c r="U1207" i="5"/>
  <c r="T1207" i="5"/>
  <c r="AF1207" i="5" s="1"/>
  <c r="S1207" i="5"/>
  <c r="R1207" i="5"/>
  <c r="Q1207" i="5"/>
  <c r="P1207" i="5"/>
  <c r="O1207" i="5"/>
  <c r="N1207" i="5"/>
  <c r="M1207" i="5"/>
  <c r="L1207" i="5"/>
  <c r="K1207" i="5"/>
  <c r="J1207" i="5"/>
  <c r="I1207" i="5"/>
  <c r="H1207" i="5"/>
  <c r="G1207" i="5"/>
  <c r="F1207" i="5"/>
  <c r="E1207" i="5"/>
  <c r="D1207" i="5"/>
  <c r="C1207" i="5"/>
  <c r="B1207" i="5"/>
  <c r="A1207" i="5"/>
  <c r="AD1206" i="5"/>
  <c r="AC1206" i="5"/>
  <c r="AB1206" i="5"/>
  <c r="AA1206" i="5"/>
  <c r="Z1206" i="5"/>
  <c r="Y1206" i="5"/>
  <c r="X1206" i="5"/>
  <c r="W1206" i="5"/>
  <c r="V1206" i="5"/>
  <c r="U1206" i="5"/>
  <c r="S1206" i="5"/>
  <c r="R1206" i="5"/>
  <c r="Q1206" i="5"/>
  <c r="P1206" i="5"/>
  <c r="O1206" i="5"/>
  <c r="N1206" i="5"/>
  <c r="M1206" i="5"/>
  <c r="L1206" i="5"/>
  <c r="K1206" i="5"/>
  <c r="J1206" i="5"/>
  <c r="I1206" i="5"/>
  <c r="H1206" i="5"/>
  <c r="G1206" i="5"/>
  <c r="F1206" i="5"/>
  <c r="E1206" i="5"/>
  <c r="D1206" i="5"/>
  <c r="C1206" i="5"/>
  <c r="B1206" i="5"/>
  <c r="A1206" i="5"/>
  <c r="AE1205" i="5"/>
  <c r="AD1205" i="5"/>
  <c r="AC1205" i="5"/>
  <c r="AB1205" i="5"/>
  <c r="AA1205" i="5"/>
  <c r="Z1205" i="5"/>
  <c r="Y1205" i="5"/>
  <c r="X1205" i="5"/>
  <c r="W1205" i="5"/>
  <c r="V1205" i="5"/>
  <c r="U1205" i="5"/>
  <c r="T1205" i="5"/>
  <c r="AF1205" i="5" s="1"/>
  <c r="S1205" i="5"/>
  <c r="R1205" i="5"/>
  <c r="Q1205" i="5"/>
  <c r="P1205" i="5"/>
  <c r="O1205" i="5"/>
  <c r="N1205" i="5"/>
  <c r="M1205" i="5"/>
  <c r="L1205" i="5"/>
  <c r="K1205" i="5"/>
  <c r="J1205" i="5"/>
  <c r="I1205" i="5"/>
  <c r="H1205" i="5"/>
  <c r="G1205" i="5"/>
  <c r="F1205" i="5"/>
  <c r="E1205" i="5"/>
  <c r="D1205" i="5"/>
  <c r="C1205" i="5"/>
  <c r="B1205" i="5"/>
  <c r="A1205" i="5"/>
  <c r="AD1204" i="5"/>
  <c r="AC1204" i="5"/>
  <c r="AB1204" i="5"/>
  <c r="AA1204" i="5"/>
  <c r="Z1204" i="5"/>
  <c r="Y1204" i="5"/>
  <c r="X1204" i="5"/>
  <c r="W1204" i="5"/>
  <c r="V1204" i="5"/>
  <c r="U1204" i="5"/>
  <c r="S1204" i="5"/>
  <c r="R1204" i="5"/>
  <c r="Q1204" i="5"/>
  <c r="P1204" i="5"/>
  <c r="O1204" i="5"/>
  <c r="N1204" i="5"/>
  <c r="M1204" i="5"/>
  <c r="L1204" i="5"/>
  <c r="K1204" i="5"/>
  <c r="J1204" i="5"/>
  <c r="I1204" i="5"/>
  <c r="H1204" i="5"/>
  <c r="G1204" i="5"/>
  <c r="F1204" i="5"/>
  <c r="E1204" i="5"/>
  <c r="D1204" i="5"/>
  <c r="T1204" i="5" s="1"/>
  <c r="AF1204" i="5" s="1"/>
  <c r="C1204" i="5"/>
  <c r="B1204" i="5"/>
  <c r="A1204" i="5"/>
  <c r="AD1203" i="5"/>
  <c r="AC1203" i="5"/>
  <c r="AB1203" i="5"/>
  <c r="AA1203" i="5"/>
  <c r="Z1203" i="5"/>
  <c r="Y1203" i="5"/>
  <c r="X1203" i="5"/>
  <c r="W1203" i="5"/>
  <c r="V1203" i="5"/>
  <c r="U1203" i="5"/>
  <c r="S1203" i="5"/>
  <c r="R1203" i="5"/>
  <c r="Q1203" i="5"/>
  <c r="P1203" i="5"/>
  <c r="O1203" i="5"/>
  <c r="N1203" i="5"/>
  <c r="M1203" i="5"/>
  <c r="L1203" i="5"/>
  <c r="K1203" i="5"/>
  <c r="J1203" i="5"/>
  <c r="I1203" i="5"/>
  <c r="H1203" i="5"/>
  <c r="G1203" i="5"/>
  <c r="F1203" i="5"/>
  <c r="E1203" i="5"/>
  <c r="D1203" i="5"/>
  <c r="C1203" i="5"/>
  <c r="B1203" i="5"/>
  <c r="A1203" i="5"/>
  <c r="AE1202" i="5"/>
  <c r="AD1202" i="5"/>
  <c r="AC1202" i="5"/>
  <c r="AB1202" i="5"/>
  <c r="AA1202" i="5"/>
  <c r="Z1202" i="5"/>
  <c r="Y1202" i="5"/>
  <c r="X1202" i="5"/>
  <c r="W1202" i="5"/>
  <c r="V1202" i="5"/>
  <c r="U1202" i="5"/>
  <c r="T1202" i="5"/>
  <c r="AF1202" i="5" s="1"/>
  <c r="S1202" i="5"/>
  <c r="R1202" i="5"/>
  <c r="Q1202" i="5"/>
  <c r="P1202" i="5"/>
  <c r="O1202" i="5"/>
  <c r="N1202" i="5"/>
  <c r="M1202" i="5"/>
  <c r="L1202" i="5"/>
  <c r="K1202" i="5"/>
  <c r="J1202" i="5"/>
  <c r="I1202" i="5"/>
  <c r="H1202" i="5"/>
  <c r="G1202" i="5"/>
  <c r="F1202" i="5"/>
  <c r="E1202" i="5"/>
  <c r="D1202" i="5"/>
  <c r="C1202" i="5"/>
  <c r="B1202" i="5"/>
  <c r="A1202" i="5"/>
  <c r="AD1201" i="5"/>
  <c r="AC1201" i="5"/>
  <c r="AB1201" i="5"/>
  <c r="AA1201" i="5"/>
  <c r="Z1201" i="5"/>
  <c r="Y1201" i="5"/>
  <c r="X1201" i="5"/>
  <c r="W1201" i="5"/>
  <c r="V1201" i="5"/>
  <c r="U1201" i="5"/>
  <c r="S1201" i="5"/>
  <c r="R1201" i="5"/>
  <c r="Q1201" i="5"/>
  <c r="P1201" i="5"/>
  <c r="O1201" i="5"/>
  <c r="N1201" i="5"/>
  <c r="M1201" i="5"/>
  <c r="L1201" i="5"/>
  <c r="K1201" i="5"/>
  <c r="J1201" i="5"/>
  <c r="I1201" i="5"/>
  <c r="H1201" i="5"/>
  <c r="G1201" i="5"/>
  <c r="F1201" i="5"/>
  <c r="E1201" i="5"/>
  <c r="D1201" i="5"/>
  <c r="C1201" i="5"/>
  <c r="B1201" i="5"/>
  <c r="A1201" i="5"/>
  <c r="AD1200" i="5"/>
  <c r="AC1200" i="5"/>
  <c r="AB1200" i="5"/>
  <c r="AA1200" i="5"/>
  <c r="Z1200" i="5"/>
  <c r="Y1200" i="5"/>
  <c r="X1200" i="5"/>
  <c r="W1200" i="5"/>
  <c r="V1200" i="5"/>
  <c r="U1200" i="5"/>
  <c r="S1200" i="5"/>
  <c r="R1200" i="5"/>
  <c r="Q1200" i="5"/>
  <c r="P1200" i="5"/>
  <c r="O1200" i="5"/>
  <c r="N1200" i="5"/>
  <c r="M1200" i="5"/>
  <c r="L1200" i="5"/>
  <c r="K1200" i="5"/>
  <c r="J1200" i="5"/>
  <c r="I1200" i="5"/>
  <c r="H1200" i="5"/>
  <c r="G1200" i="5"/>
  <c r="F1200" i="5"/>
  <c r="E1200" i="5"/>
  <c r="D1200" i="5"/>
  <c r="C1200" i="5"/>
  <c r="B1200" i="5"/>
  <c r="A1200" i="5"/>
  <c r="AE1199" i="5"/>
  <c r="AD1199" i="5"/>
  <c r="AC1199" i="5"/>
  <c r="AB1199" i="5"/>
  <c r="AA1199" i="5"/>
  <c r="Z1199" i="5"/>
  <c r="Y1199" i="5"/>
  <c r="X1199" i="5"/>
  <c r="W1199" i="5"/>
  <c r="V1199" i="5"/>
  <c r="U1199" i="5"/>
  <c r="T1199" i="5"/>
  <c r="AF1199" i="5" s="1"/>
  <c r="S1199" i="5"/>
  <c r="R1199" i="5"/>
  <c r="Q1199" i="5"/>
  <c r="P1199" i="5"/>
  <c r="O1199" i="5"/>
  <c r="N1199" i="5"/>
  <c r="M1199" i="5"/>
  <c r="L1199" i="5"/>
  <c r="K1199" i="5"/>
  <c r="J1199" i="5"/>
  <c r="I1199" i="5"/>
  <c r="H1199" i="5"/>
  <c r="G1199" i="5"/>
  <c r="F1199" i="5"/>
  <c r="E1199" i="5"/>
  <c r="D1199" i="5"/>
  <c r="C1199" i="5"/>
  <c r="B1199" i="5"/>
  <c r="A1199" i="5"/>
  <c r="AD1198" i="5"/>
  <c r="AC1198" i="5"/>
  <c r="AB1198" i="5"/>
  <c r="AA1198" i="5"/>
  <c r="Z1198" i="5"/>
  <c r="Y1198" i="5"/>
  <c r="X1198" i="5"/>
  <c r="W1198" i="5"/>
  <c r="V1198" i="5"/>
  <c r="U1198" i="5"/>
  <c r="S1198" i="5"/>
  <c r="R1198" i="5"/>
  <c r="Q1198" i="5"/>
  <c r="P1198" i="5"/>
  <c r="O1198" i="5"/>
  <c r="N1198" i="5"/>
  <c r="M1198" i="5"/>
  <c r="L1198" i="5"/>
  <c r="K1198" i="5"/>
  <c r="J1198" i="5"/>
  <c r="I1198" i="5"/>
  <c r="H1198" i="5"/>
  <c r="G1198" i="5"/>
  <c r="F1198" i="5"/>
  <c r="E1198" i="5"/>
  <c r="D1198" i="5"/>
  <c r="T1198" i="5" s="1"/>
  <c r="AF1198" i="5" s="1"/>
  <c r="C1198" i="5"/>
  <c r="B1198" i="5"/>
  <c r="A1198" i="5"/>
  <c r="AD1197" i="5"/>
  <c r="AC1197" i="5"/>
  <c r="AB1197" i="5"/>
  <c r="AA1197" i="5"/>
  <c r="Z1197" i="5"/>
  <c r="Y1197" i="5"/>
  <c r="X1197" i="5"/>
  <c r="W1197" i="5"/>
  <c r="V1197" i="5"/>
  <c r="U1197" i="5"/>
  <c r="S1197" i="5"/>
  <c r="R1197" i="5"/>
  <c r="Q1197" i="5"/>
  <c r="P1197" i="5"/>
  <c r="O1197" i="5"/>
  <c r="N1197" i="5"/>
  <c r="M1197" i="5"/>
  <c r="L1197" i="5"/>
  <c r="K1197" i="5"/>
  <c r="J1197" i="5"/>
  <c r="I1197" i="5"/>
  <c r="H1197" i="5"/>
  <c r="G1197" i="5"/>
  <c r="F1197" i="5"/>
  <c r="E1197" i="5"/>
  <c r="D1197" i="5"/>
  <c r="C1197" i="5"/>
  <c r="B1197" i="5"/>
  <c r="A1197" i="5"/>
  <c r="AE1196" i="5"/>
  <c r="AD1196" i="5"/>
  <c r="AC1196" i="5"/>
  <c r="AB1196" i="5"/>
  <c r="AA1196" i="5"/>
  <c r="Z1196" i="5"/>
  <c r="Y1196" i="5"/>
  <c r="X1196" i="5"/>
  <c r="W1196" i="5"/>
  <c r="V1196" i="5"/>
  <c r="U1196" i="5"/>
  <c r="T1196" i="5"/>
  <c r="AF1196" i="5" s="1"/>
  <c r="S1196" i="5"/>
  <c r="R1196" i="5"/>
  <c r="Q1196" i="5"/>
  <c r="P1196" i="5"/>
  <c r="O1196" i="5"/>
  <c r="N1196" i="5"/>
  <c r="M1196" i="5"/>
  <c r="L1196" i="5"/>
  <c r="K1196" i="5"/>
  <c r="J1196" i="5"/>
  <c r="I1196" i="5"/>
  <c r="H1196" i="5"/>
  <c r="G1196" i="5"/>
  <c r="F1196" i="5"/>
  <c r="E1196" i="5"/>
  <c r="D1196" i="5"/>
  <c r="C1196" i="5"/>
  <c r="B1196" i="5"/>
  <c r="A1196" i="5"/>
  <c r="AE1195" i="5"/>
  <c r="AD1195" i="5"/>
  <c r="AC1195" i="5"/>
  <c r="AB1195" i="5"/>
  <c r="AA1195" i="5"/>
  <c r="Z1195" i="5"/>
  <c r="Y1195" i="5"/>
  <c r="X1195" i="5"/>
  <c r="W1195" i="5"/>
  <c r="V1195" i="5"/>
  <c r="U1195" i="5"/>
  <c r="T1195" i="5"/>
  <c r="AF1195" i="5" s="1"/>
  <c r="S1195" i="5"/>
  <c r="R1195" i="5"/>
  <c r="Q1195" i="5"/>
  <c r="P1195" i="5"/>
  <c r="O1195" i="5"/>
  <c r="N1195" i="5"/>
  <c r="M1195" i="5"/>
  <c r="L1195" i="5"/>
  <c r="K1195" i="5"/>
  <c r="J1195" i="5"/>
  <c r="I1195" i="5"/>
  <c r="H1195" i="5"/>
  <c r="G1195" i="5"/>
  <c r="F1195" i="5"/>
  <c r="E1195" i="5"/>
  <c r="D1195" i="5"/>
  <c r="C1195" i="5"/>
  <c r="B1195" i="5"/>
  <c r="A1195" i="5"/>
  <c r="AD1194" i="5"/>
  <c r="AC1194" i="5"/>
  <c r="AB1194" i="5"/>
  <c r="AA1194" i="5"/>
  <c r="Z1194" i="5"/>
  <c r="Y1194" i="5"/>
  <c r="X1194" i="5"/>
  <c r="W1194" i="5"/>
  <c r="V1194" i="5"/>
  <c r="U1194" i="5"/>
  <c r="S1194" i="5"/>
  <c r="R1194" i="5"/>
  <c r="Q1194" i="5"/>
  <c r="P1194" i="5"/>
  <c r="O1194" i="5"/>
  <c r="N1194" i="5"/>
  <c r="M1194" i="5"/>
  <c r="L1194" i="5"/>
  <c r="K1194" i="5"/>
  <c r="J1194" i="5"/>
  <c r="I1194" i="5"/>
  <c r="H1194" i="5"/>
  <c r="G1194" i="5"/>
  <c r="F1194" i="5"/>
  <c r="E1194" i="5"/>
  <c r="D1194" i="5"/>
  <c r="C1194" i="5"/>
  <c r="B1194" i="5"/>
  <c r="A1194" i="5"/>
  <c r="AE1193" i="5"/>
  <c r="AD1193" i="5"/>
  <c r="AC1193" i="5"/>
  <c r="AB1193" i="5"/>
  <c r="AA1193" i="5"/>
  <c r="Z1193" i="5"/>
  <c r="Y1193" i="5"/>
  <c r="X1193" i="5"/>
  <c r="W1193" i="5"/>
  <c r="V1193" i="5"/>
  <c r="U1193" i="5"/>
  <c r="T1193" i="5"/>
  <c r="AF1193" i="5" s="1"/>
  <c r="S1193" i="5"/>
  <c r="R1193" i="5"/>
  <c r="Q1193" i="5"/>
  <c r="P1193" i="5"/>
  <c r="O1193" i="5"/>
  <c r="N1193" i="5"/>
  <c r="M1193" i="5"/>
  <c r="L1193" i="5"/>
  <c r="K1193" i="5"/>
  <c r="J1193" i="5"/>
  <c r="I1193" i="5"/>
  <c r="H1193" i="5"/>
  <c r="G1193" i="5"/>
  <c r="F1193" i="5"/>
  <c r="E1193" i="5"/>
  <c r="D1193" i="5"/>
  <c r="C1193" i="5"/>
  <c r="B1193" i="5"/>
  <c r="A1193" i="5"/>
  <c r="AD1192" i="5"/>
  <c r="AC1192" i="5"/>
  <c r="AB1192" i="5"/>
  <c r="AA1192" i="5"/>
  <c r="Z1192" i="5"/>
  <c r="Y1192" i="5"/>
  <c r="X1192" i="5"/>
  <c r="W1192" i="5"/>
  <c r="V1192" i="5"/>
  <c r="U1192" i="5"/>
  <c r="S1192" i="5"/>
  <c r="R1192" i="5"/>
  <c r="Q1192" i="5"/>
  <c r="P1192" i="5"/>
  <c r="O1192" i="5"/>
  <c r="N1192" i="5"/>
  <c r="M1192" i="5"/>
  <c r="L1192" i="5"/>
  <c r="K1192" i="5"/>
  <c r="J1192" i="5"/>
  <c r="I1192" i="5"/>
  <c r="H1192" i="5"/>
  <c r="G1192" i="5"/>
  <c r="F1192" i="5"/>
  <c r="E1192" i="5"/>
  <c r="D1192" i="5"/>
  <c r="T1192" i="5" s="1"/>
  <c r="AF1192" i="5" s="1"/>
  <c r="C1192" i="5"/>
  <c r="B1192" i="5"/>
  <c r="A1192" i="5"/>
  <c r="AD1191" i="5"/>
  <c r="AC1191" i="5"/>
  <c r="AB1191" i="5"/>
  <c r="AA1191" i="5"/>
  <c r="Z1191" i="5"/>
  <c r="Y1191" i="5"/>
  <c r="X1191" i="5"/>
  <c r="W1191" i="5"/>
  <c r="V1191" i="5"/>
  <c r="U1191" i="5"/>
  <c r="S1191" i="5"/>
  <c r="R1191" i="5"/>
  <c r="Q1191" i="5"/>
  <c r="P1191" i="5"/>
  <c r="O1191" i="5"/>
  <c r="N1191" i="5"/>
  <c r="M1191" i="5"/>
  <c r="L1191" i="5"/>
  <c r="K1191" i="5"/>
  <c r="J1191" i="5"/>
  <c r="I1191" i="5"/>
  <c r="H1191" i="5"/>
  <c r="G1191" i="5"/>
  <c r="F1191" i="5"/>
  <c r="E1191" i="5"/>
  <c r="D1191" i="5"/>
  <c r="C1191" i="5"/>
  <c r="B1191" i="5"/>
  <c r="A1191" i="5"/>
  <c r="AE1190" i="5"/>
  <c r="AD1190" i="5"/>
  <c r="AC1190" i="5"/>
  <c r="AB1190" i="5"/>
  <c r="AA1190" i="5"/>
  <c r="Z1190" i="5"/>
  <c r="Y1190" i="5"/>
  <c r="X1190" i="5"/>
  <c r="W1190" i="5"/>
  <c r="V1190" i="5"/>
  <c r="U1190" i="5"/>
  <c r="T1190" i="5"/>
  <c r="AF1190" i="5" s="1"/>
  <c r="S1190" i="5"/>
  <c r="R1190" i="5"/>
  <c r="Q1190" i="5"/>
  <c r="P1190" i="5"/>
  <c r="O1190" i="5"/>
  <c r="N1190" i="5"/>
  <c r="M1190" i="5"/>
  <c r="L1190" i="5"/>
  <c r="K1190" i="5"/>
  <c r="J1190" i="5"/>
  <c r="I1190" i="5"/>
  <c r="H1190" i="5"/>
  <c r="G1190" i="5"/>
  <c r="F1190" i="5"/>
  <c r="E1190" i="5"/>
  <c r="D1190" i="5"/>
  <c r="C1190" i="5"/>
  <c r="B1190" i="5"/>
  <c r="A1190" i="5"/>
  <c r="AD1189" i="5"/>
  <c r="AC1189" i="5"/>
  <c r="AB1189" i="5"/>
  <c r="AA1189" i="5"/>
  <c r="Z1189" i="5"/>
  <c r="Y1189" i="5"/>
  <c r="X1189" i="5"/>
  <c r="W1189" i="5"/>
  <c r="V1189" i="5"/>
  <c r="U1189" i="5"/>
  <c r="S1189" i="5"/>
  <c r="R1189" i="5"/>
  <c r="Q1189" i="5"/>
  <c r="P1189" i="5"/>
  <c r="O1189" i="5"/>
  <c r="N1189" i="5"/>
  <c r="M1189" i="5"/>
  <c r="L1189" i="5"/>
  <c r="K1189" i="5"/>
  <c r="J1189" i="5"/>
  <c r="I1189" i="5"/>
  <c r="H1189" i="5"/>
  <c r="G1189" i="5"/>
  <c r="F1189" i="5"/>
  <c r="E1189" i="5"/>
  <c r="D1189" i="5"/>
  <c r="C1189" i="5"/>
  <c r="B1189" i="5"/>
  <c r="A1189" i="5"/>
  <c r="AD1188" i="5"/>
  <c r="AC1188" i="5"/>
  <c r="AB1188" i="5"/>
  <c r="AA1188" i="5"/>
  <c r="Z1188" i="5"/>
  <c r="Y1188" i="5"/>
  <c r="X1188" i="5"/>
  <c r="W1188" i="5"/>
  <c r="V1188" i="5"/>
  <c r="U1188" i="5"/>
  <c r="S1188" i="5"/>
  <c r="R1188" i="5"/>
  <c r="Q1188" i="5"/>
  <c r="P1188" i="5"/>
  <c r="O1188" i="5"/>
  <c r="N1188" i="5"/>
  <c r="M1188" i="5"/>
  <c r="L1188" i="5"/>
  <c r="K1188" i="5"/>
  <c r="J1188" i="5"/>
  <c r="I1188" i="5"/>
  <c r="H1188" i="5"/>
  <c r="G1188" i="5"/>
  <c r="F1188" i="5"/>
  <c r="E1188" i="5"/>
  <c r="D1188" i="5"/>
  <c r="C1188" i="5"/>
  <c r="B1188" i="5"/>
  <c r="A1188" i="5"/>
  <c r="AE1187" i="5"/>
  <c r="AD1187" i="5"/>
  <c r="AC1187" i="5"/>
  <c r="AB1187" i="5"/>
  <c r="AA1187" i="5"/>
  <c r="Z1187" i="5"/>
  <c r="Y1187" i="5"/>
  <c r="X1187" i="5"/>
  <c r="W1187" i="5"/>
  <c r="V1187" i="5"/>
  <c r="U1187" i="5"/>
  <c r="T1187" i="5"/>
  <c r="AF1187" i="5" s="1"/>
  <c r="S1187" i="5"/>
  <c r="R1187" i="5"/>
  <c r="Q1187" i="5"/>
  <c r="P1187" i="5"/>
  <c r="O1187" i="5"/>
  <c r="N1187" i="5"/>
  <c r="M1187" i="5"/>
  <c r="L1187" i="5"/>
  <c r="K1187" i="5"/>
  <c r="J1187" i="5"/>
  <c r="I1187" i="5"/>
  <c r="H1187" i="5"/>
  <c r="G1187" i="5"/>
  <c r="F1187" i="5"/>
  <c r="E1187" i="5"/>
  <c r="D1187" i="5"/>
  <c r="C1187" i="5"/>
  <c r="B1187" i="5"/>
  <c r="A1187" i="5"/>
  <c r="AD1186" i="5"/>
  <c r="AC1186" i="5"/>
  <c r="AB1186" i="5"/>
  <c r="AA1186" i="5"/>
  <c r="Z1186" i="5"/>
  <c r="Y1186" i="5"/>
  <c r="X1186" i="5"/>
  <c r="W1186" i="5"/>
  <c r="V1186" i="5"/>
  <c r="U1186" i="5"/>
  <c r="S1186" i="5"/>
  <c r="R1186" i="5"/>
  <c r="Q1186" i="5"/>
  <c r="P1186" i="5"/>
  <c r="O1186" i="5"/>
  <c r="N1186" i="5"/>
  <c r="M1186" i="5"/>
  <c r="L1186" i="5"/>
  <c r="K1186" i="5"/>
  <c r="J1186" i="5"/>
  <c r="I1186" i="5"/>
  <c r="H1186" i="5"/>
  <c r="G1186" i="5"/>
  <c r="F1186" i="5"/>
  <c r="E1186" i="5"/>
  <c r="D1186" i="5"/>
  <c r="T1186" i="5" s="1"/>
  <c r="AF1186" i="5" s="1"/>
  <c r="C1186" i="5"/>
  <c r="B1186" i="5"/>
  <c r="A1186" i="5"/>
  <c r="AD1185" i="5"/>
  <c r="AC1185" i="5"/>
  <c r="AB1185" i="5"/>
  <c r="AA1185" i="5"/>
  <c r="Z1185" i="5"/>
  <c r="Y1185" i="5"/>
  <c r="X1185" i="5"/>
  <c r="W1185" i="5"/>
  <c r="V1185" i="5"/>
  <c r="U1185" i="5"/>
  <c r="S1185" i="5"/>
  <c r="R1185" i="5"/>
  <c r="Q1185" i="5"/>
  <c r="P1185" i="5"/>
  <c r="O1185" i="5"/>
  <c r="N1185" i="5"/>
  <c r="M1185" i="5"/>
  <c r="L1185" i="5"/>
  <c r="K1185" i="5"/>
  <c r="J1185" i="5"/>
  <c r="I1185" i="5"/>
  <c r="H1185" i="5"/>
  <c r="G1185" i="5"/>
  <c r="F1185" i="5"/>
  <c r="E1185" i="5"/>
  <c r="D1185" i="5"/>
  <c r="C1185" i="5"/>
  <c r="B1185" i="5"/>
  <c r="A1185" i="5"/>
  <c r="AE1184" i="5"/>
  <c r="AD1184" i="5"/>
  <c r="AC1184" i="5"/>
  <c r="AB1184" i="5"/>
  <c r="AA1184" i="5"/>
  <c r="Z1184" i="5"/>
  <c r="Y1184" i="5"/>
  <c r="X1184" i="5"/>
  <c r="W1184" i="5"/>
  <c r="V1184" i="5"/>
  <c r="U1184" i="5"/>
  <c r="T1184" i="5"/>
  <c r="AF1184" i="5" s="1"/>
  <c r="S1184" i="5"/>
  <c r="R1184" i="5"/>
  <c r="Q1184" i="5"/>
  <c r="P1184" i="5"/>
  <c r="O1184" i="5"/>
  <c r="N1184" i="5"/>
  <c r="M1184" i="5"/>
  <c r="L1184" i="5"/>
  <c r="K1184" i="5"/>
  <c r="J1184" i="5"/>
  <c r="I1184" i="5"/>
  <c r="H1184" i="5"/>
  <c r="G1184" i="5"/>
  <c r="F1184" i="5"/>
  <c r="E1184" i="5"/>
  <c r="D1184" i="5"/>
  <c r="C1184" i="5"/>
  <c r="B1184" i="5"/>
  <c r="A1184" i="5"/>
  <c r="AE1183" i="5"/>
  <c r="AD1183" i="5"/>
  <c r="AC1183" i="5"/>
  <c r="AB1183" i="5"/>
  <c r="AA1183" i="5"/>
  <c r="Z1183" i="5"/>
  <c r="Y1183" i="5"/>
  <c r="X1183" i="5"/>
  <c r="W1183" i="5"/>
  <c r="V1183" i="5"/>
  <c r="U1183" i="5"/>
  <c r="T1183" i="5"/>
  <c r="AF1183" i="5" s="1"/>
  <c r="S1183" i="5"/>
  <c r="R1183" i="5"/>
  <c r="Q1183" i="5"/>
  <c r="P1183" i="5"/>
  <c r="O1183" i="5"/>
  <c r="N1183" i="5"/>
  <c r="M1183" i="5"/>
  <c r="L1183" i="5"/>
  <c r="K1183" i="5"/>
  <c r="J1183" i="5"/>
  <c r="I1183" i="5"/>
  <c r="H1183" i="5"/>
  <c r="G1183" i="5"/>
  <c r="F1183" i="5"/>
  <c r="E1183" i="5"/>
  <c r="D1183" i="5"/>
  <c r="C1183" i="5"/>
  <c r="B1183" i="5"/>
  <c r="A1183" i="5"/>
  <c r="AD1182" i="5"/>
  <c r="AC1182" i="5"/>
  <c r="AB1182" i="5"/>
  <c r="AA1182" i="5"/>
  <c r="Z1182" i="5"/>
  <c r="Y1182" i="5"/>
  <c r="X1182" i="5"/>
  <c r="W1182" i="5"/>
  <c r="V1182" i="5"/>
  <c r="U1182" i="5"/>
  <c r="S1182" i="5"/>
  <c r="R1182" i="5"/>
  <c r="Q1182" i="5"/>
  <c r="P1182" i="5"/>
  <c r="O1182" i="5"/>
  <c r="N1182" i="5"/>
  <c r="M1182" i="5"/>
  <c r="L1182" i="5"/>
  <c r="K1182" i="5"/>
  <c r="J1182" i="5"/>
  <c r="I1182" i="5"/>
  <c r="H1182" i="5"/>
  <c r="G1182" i="5"/>
  <c r="F1182" i="5"/>
  <c r="E1182" i="5"/>
  <c r="D1182" i="5"/>
  <c r="C1182" i="5"/>
  <c r="B1182" i="5"/>
  <c r="A1182" i="5"/>
  <c r="AE1181" i="5"/>
  <c r="AD1181" i="5"/>
  <c r="AC1181" i="5"/>
  <c r="AB1181" i="5"/>
  <c r="AA1181" i="5"/>
  <c r="Z1181" i="5"/>
  <c r="Y1181" i="5"/>
  <c r="X1181" i="5"/>
  <c r="W1181" i="5"/>
  <c r="V1181" i="5"/>
  <c r="U1181" i="5"/>
  <c r="T1181" i="5"/>
  <c r="AF1181" i="5" s="1"/>
  <c r="S1181" i="5"/>
  <c r="R1181" i="5"/>
  <c r="Q1181" i="5"/>
  <c r="P1181" i="5"/>
  <c r="O1181" i="5"/>
  <c r="N1181" i="5"/>
  <c r="M1181" i="5"/>
  <c r="L1181" i="5"/>
  <c r="K1181" i="5"/>
  <c r="J1181" i="5"/>
  <c r="I1181" i="5"/>
  <c r="H1181" i="5"/>
  <c r="G1181" i="5"/>
  <c r="F1181" i="5"/>
  <c r="E1181" i="5"/>
  <c r="D1181" i="5"/>
  <c r="C1181" i="5"/>
  <c r="B1181" i="5"/>
  <c r="A1181" i="5"/>
  <c r="AE1180" i="5"/>
  <c r="AD1180" i="5"/>
  <c r="AC1180" i="5"/>
  <c r="AB1180" i="5"/>
  <c r="AA1180" i="5"/>
  <c r="Z1180" i="5"/>
  <c r="Y1180" i="5"/>
  <c r="X1180" i="5"/>
  <c r="W1180" i="5"/>
  <c r="V1180" i="5"/>
  <c r="U1180" i="5"/>
  <c r="S1180" i="5"/>
  <c r="R1180" i="5"/>
  <c r="Q1180" i="5"/>
  <c r="P1180" i="5"/>
  <c r="O1180" i="5"/>
  <c r="N1180" i="5"/>
  <c r="M1180" i="5"/>
  <c r="L1180" i="5"/>
  <c r="K1180" i="5"/>
  <c r="J1180" i="5"/>
  <c r="I1180" i="5"/>
  <c r="H1180" i="5"/>
  <c r="G1180" i="5"/>
  <c r="F1180" i="5"/>
  <c r="E1180" i="5"/>
  <c r="D1180" i="5"/>
  <c r="T1180" i="5" s="1"/>
  <c r="C1180" i="5"/>
  <c r="B1180" i="5"/>
  <c r="A1180" i="5"/>
  <c r="AD1179" i="5"/>
  <c r="AC1179" i="5"/>
  <c r="AB1179" i="5"/>
  <c r="AA1179" i="5"/>
  <c r="Z1179" i="5"/>
  <c r="Y1179" i="5"/>
  <c r="X1179" i="5"/>
  <c r="W1179" i="5"/>
  <c r="V1179" i="5"/>
  <c r="U1179" i="5"/>
  <c r="S1179" i="5"/>
  <c r="R1179" i="5"/>
  <c r="Q1179" i="5"/>
  <c r="P1179" i="5"/>
  <c r="O1179" i="5"/>
  <c r="N1179" i="5"/>
  <c r="M1179" i="5"/>
  <c r="L1179" i="5"/>
  <c r="K1179" i="5"/>
  <c r="J1179" i="5"/>
  <c r="I1179" i="5"/>
  <c r="H1179" i="5"/>
  <c r="G1179" i="5"/>
  <c r="F1179" i="5"/>
  <c r="E1179" i="5"/>
  <c r="D1179" i="5"/>
  <c r="C1179" i="5"/>
  <c r="B1179" i="5"/>
  <c r="A1179" i="5"/>
  <c r="AE1178" i="5"/>
  <c r="AD1178" i="5"/>
  <c r="AC1178" i="5"/>
  <c r="AB1178" i="5"/>
  <c r="AA1178" i="5"/>
  <c r="Z1178" i="5"/>
  <c r="Y1178" i="5"/>
  <c r="X1178" i="5"/>
  <c r="W1178" i="5"/>
  <c r="V1178" i="5"/>
  <c r="U1178" i="5"/>
  <c r="T1178" i="5"/>
  <c r="AF1178" i="5" s="1"/>
  <c r="S1178" i="5"/>
  <c r="R1178" i="5"/>
  <c r="Q1178" i="5"/>
  <c r="P1178" i="5"/>
  <c r="O1178" i="5"/>
  <c r="N1178" i="5"/>
  <c r="M1178" i="5"/>
  <c r="L1178" i="5"/>
  <c r="K1178" i="5"/>
  <c r="J1178" i="5"/>
  <c r="I1178" i="5"/>
  <c r="H1178" i="5"/>
  <c r="G1178" i="5"/>
  <c r="F1178" i="5"/>
  <c r="E1178" i="5"/>
  <c r="D1178" i="5"/>
  <c r="C1178" i="5"/>
  <c r="B1178" i="5"/>
  <c r="A1178" i="5"/>
  <c r="AD1177" i="5"/>
  <c r="AC1177" i="5"/>
  <c r="AB1177" i="5"/>
  <c r="AA1177" i="5"/>
  <c r="Z1177" i="5"/>
  <c r="Y1177" i="5"/>
  <c r="X1177" i="5"/>
  <c r="W1177" i="5"/>
  <c r="V1177" i="5"/>
  <c r="U1177" i="5"/>
  <c r="S1177" i="5"/>
  <c r="R1177" i="5"/>
  <c r="Q1177" i="5"/>
  <c r="P1177" i="5"/>
  <c r="O1177" i="5"/>
  <c r="N1177" i="5"/>
  <c r="M1177" i="5"/>
  <c r="L1177" i="5"/>
  <c r="K1177" i="5"/>
  <c r="J1177" i="5"/>
  <c r="I1177" i="5"/>
  <c r="H1177" i="5"/>
  <c r="G1177" i="5"/>
  <c r="F1177" i="5"/>
  <c r="E1177" i="5"/>
  <c r="D1177" i="5"/>
  <c r="C1177" i="5"/>
  <c r="B1177" i="5"/>
  <c r="A1177" i="5"/>
  <c r="AD1176" i="5"/>
  <c r="AC1176" i="5"/>
  <c r="AB1176" i="5"/>
  <c r="AA1176" i="5"/>
  <c r="Z1176" i="5"/>
  <c r="Y1176" i="5"/>
  <c r="X1176" i="5"/>
  <c r="W1176" i="5"/>
  <c r="V1176" i="5"/>
  <c r="U1176" i="5"/>
  <c r="S1176" i="5"/>
  <c r="R1176" i="5"/>
  <c r="Q1176" i="5"/>
  <c r="P1176" i="5"/>
  <c r="O1176" i="5"/>
  <c r="N1176" i="5"/>
  <c r="M1176" i="5"/>
  <c r="L1176" i="5"/>
  <c r="K1176" i="5"/>
  <c r="J1176" i="5"/>
  <c r="I1176" i="5"/>
  <c r="H1176" i="5"/>
  <c r="G1176" i="5"/>
  <c r="F1176" i="5"/>
  <c r="E1176" i="5"/>
  <c r="D1176" i="5"/>
  <c r="C1176" i="5"/>
  <c r="B1176" i="5"/>
  <c r="A1176" i="5"/>
  <c r="AE1175" i="5"/>
  <c r="AD1175" i="5"/>
  <c r="AC1175" i="5"/>
  <c r="AB1175" i="5"/>
  <c r="AA1175" i="5"/>
  <c r="Z1175" i="5"/>
  <c r="Y1175" i="5"/>
  <c r="X1175" i="5"/>
  <c r="W1175" i="5"/>
  <c r="V1175" i="5"/>
  <c r="U1175" i="5"/>
  <c r="T1175" i="5"/>
  <c r="AF1175" i="5" s="1"/>
  <c r="S1175" i="5"/>
  <c r="R1175" i="5"/>
  <c r="Q1175" i="5"/>
  <c r="P1175" i="5"/>
  <c r="O1175" i="5"/>
  <c r="N1175" i="5"/>
  <c r="M1175" i="5"/>
  <c r="L1175" i="5"/>
  <c r="K1175" i="5"/>
  <c r="J1175" i="5"/>
  <c r="I1175" i="5"/>
  <c r="H1175" i="5"/>
  <c r="G1175" i="5"/>
  <c r="F1175" i="5"/>
  <c r="E1175" i="5"/>
  <c r="D1175" i="5"/>
  <c r="C1175" i="5"/>
  <c r="B1175" i="5"/>
  <c r="A1175" i="5"/>
  <c r="AD1174" i="5"/>
  <c r="AC1174" i="5"/>
  <c r="AB1174" i="5"/>
  <c r="AA1174" i="5"/>
  <c r="Z1174" i="5"/>
  <c r="Y1174" i="5"/>
  <c r="X1174" i="5"/>
  <c r="W1174" i="5"/>
  <c r="V1174" i="5"/>
  <c r="U1174" i="5"/>
  <c r="S1174" i="5"/>
  <c r="R1174" i="5"/>
  <c r="Q1174" i="5"/>
  <c r="P1174" i="5"/>
  <c r="O1174" i="5"/>
  <c r="N1174" i="5"/>
  <c r="M1174" i="5"/>
  <c r="L1174" i="5"/>
  <c r="K1174" i="5"/>
  <c r="J1174" i="5"/>
  <c r="I1174" i="5"/>
  <c r="H1174" i="5"/>
  <c r="G1174" i="5"/>
  <c r="F1174" i="5"/>
  <c r="E1174" i="5"/>
  <c r="D1174" i="5"/>
  <c r="T1174" i="5" s="1"/>
  <c r="AF1174" i="5" s="1"/>
  <c r="C1174" i="5"/>
  <c r="B1174" i="5"/>
  <c r="A1174" i="5"/>
  <c r="AD1173" i="5"/>
  <c r="AC1173" i="5"/>
  <c r="AB1173" i="5"/>
  <c r="AA1173" i="5"/>
  <c r="Z1173" i="5"/>
  <c r="Y1173" i="5"/>
  <c r="X1173" i="5"/>
  <c r="W1173" i="5"/>
  <c r="V1173" i="5"/>
  <c r="U1173" i="5"/>
  <c r="S1173" i="5"/>
  <c r="R1173" i="5"/>
  <c r="Q1173" i="5"/>
  <c r="P1173" i="5"/>
  <c r="O1173" i="5"/>
  <c r="N1173" i="5"/>
  <c r="M1173" i="5"/>
  <c r="L1173" i="5"/>
  <c r="K1173" i="5"/>
  <c r="J1173" i="5"/>
  <c r="I1173" i="5"/>
  <c r="H1173" i="5"/>
  <c r="G1173" i="5"/>
  <c r="F1173" i="5"/>
  <c r="E1173" i="5"/>
  <c r="D1173" i="5"/>
  <c r="C1173" i="5"/>
  <c r="B1173" i="5"/>
  <c r="A1173" i="5"/>
  <c r="AE1172" i="5"/>
  <c r="AD1172" i="5"/>
  <c r="AC1172" i="5"/>
  <c r="AB1172" i="5"/>
  <c r="AA1172" i="5"/>
  <c r="Z1172" i="5"/>
  <c r="Y1172" i="5"/>
  <c r="X1172" i="5"/>
  <c r="W1172" i="5"/>
  <c r="V1172" i="5"/>
  <c r="U1172" i="5"/>
  <c r="T1172" i="5"/>
  <c r="S1172" i="5"/>
  <c r="R1172" i="5"/>
  <c r="Q1172" i="5"/>
  <c r="P1172" i="5"/>
  <c r="O1172" i="5"/>
  <c r="N1172" i="5"/>
  <c r="M1172" i="5"/>
  <c r="L1172" i="5"/>
  <c r="K1172" i="5"/>
  <c r="J1172" i="5"/>
  <c r="I1172" i="5"/>
  <c r="H1172" i="5"/>
  <c r="G1172" i="5"/>
  <c r="F1172" i="5"/>
  <c r="E1172" i="5"/>
  <c r="D1172" i="5"/>
  <c r="C1172" i="5"/>
  <c r="B1172" i="5"/>
  <c r="A1172" i="5"/>
  <c r="AE1171" i="5"/>
  <c r="AD1171" i="5"/>
  <c r="AC1171" i="5"/>
  <c r="AB1171" i="5"/>
  <c r="AA1171" i="5"/>
  <c r="Z1171" i="5"/>
  <c r="Y1171" i="5"/>
  <c r="X1171" i="5"/>
  <c r="W1171" i="5"/>
  <c r="V1171" i="5"/>
  <c r="U1171" i="5"/>
  <c r="T1171" i="5"/>
  <c r="AF1171" i="5" s="1"/>
  <c r="S1171" i="5"/>
  <c r="R1171" i="5"/>
  <c r="Q1171" i="5"/>
  <c r="P1171" i="5"/>
  <c r="O1171" i="5"/>
  <c r="N1171" i="5"/>
  <c r="M1171" i="5"/>
  <c r="L1171" i="5"/>
  <c r="K1171" i="5"/>
  <c r="J1171" i="5"/>
  <c r="I1171" i="5"/>
  <c r="H1171" i="5"/>
  <c r="G1171" i="5"/>
  <c r="F1171" i="5"/>
  <c r="E1171" i="5"/>
  <c r="D1171" i="5"/>
  <c r="C1171" i="5"/>
  <c r="B1171" i="5"/>
  <c r="A1171" i="5"/>
  <c r="AD1170" i="5"/>
  <c r="AC1170" i="5"/>
  <c r="AB1170" i="5"/>
  <c r="AA1170" i="5"/>
  <c r="Z1170" i="5"/>
  <c r="Y1170" i="5"/>
  <c r="X1170" i="5"/>
  <c r="W1170" i="5"/>
  <c r="V1170" i="5"/>
  <c r="U1170" i="5"/>
  <c r="S1170" i="5"/>
  <c r="R1170" i="5"/>
  <c r="Q1170" i="5"/>
  <c r="P1170" i="5"/>
  <c r="O1170" i="5"/>
  <c r="N1170" i="5"/>
  <c r="M1170" i="5"/>
  <c r="L1170" i="5"/>
  <c r="K1170" i="5"/>
  <c r="J1170" i="5"/>
  <c r="I1170" i="5"/>
  <c r="H1170" i="5"/>
  <c r="G1170" i="5"/>
  <c r="F1170" i="5"/>
  <c r="E1170" i="5"/>
  <c r="D1170" i="5"/>
  <c r="C1170" i="5"/>
  <c r="B1170" i="5"/>
  <c r="A1170" i="5"/>
  <c r="AE1169" i="5"/>
  <c r="AD1169" i="5"/>
  <c r="AC1169" i="5"/>
  <c r="AB1169" i="5"/>
  <c r="AA1169" i="5"/>
  <c r="Z1169" i="5"/>
  <c r="Y1169" i="5"/>
  <c r="X1169" i="5"/>
  <c r="W1169" i="5"/>
  <c r="V1169" i="5"/>
  <c r="U1169" i="5"/>
  <c r="T1169" i="5"/>
  <c r="AF1169" i="5" s="1"/>
  <c r="S1169" i="5"/>
  <c r="R1169" i="5"/>
  <c r="Q1169" i="5"/>
  <c r="P1169" i="5"/>
  <c r="O1169" i="5"/>
  <c r="N1169" i="5"/>
  <c r="M1169" i="5"/>
  <c r="L1169" i="5"/>
  <c r="K1169" i="5"/>
  <c r="J1169" i="5"/>
  <c r="I1169" i="5"/>
  <c r="H1169" i="5"/>
  <c r="G1169" i="5"/>
  <c r="F1169" i="5"/>
  <c r="E1169" i="5"/>
  <c r="D1169" i="5"/>
  <c r="C1169" i="5"/>
  <c r="B1169" i="5"/>
  <c r="A1169" i="5"/>
  <c r="AD1168" i="5"/>
  <c r="AC1168" i="5"/>
  <c r="AB1168" i="5"/>
  <c r="AA1168" i="5"/>
  <c r="Z1168" i="5"/>
  <c r="Y1168" i="5"/>
  <c r="X1168" i="5"/>
  <c r="W1168" i="5"/>
  <c r="V1168" i="5"/>
  <c r="U1168" i="5"/>
  <c r="S1168" i="5"/>
  <c r="R1168" i="5"/>
  <c r="Q1168" i="5"/>
  <c r="P1168" i="5"/>
  <c r="O1168" i="5"/>
  <c r="N1168" i="5"/>
  <c r="M1168" i="5"/>
  <c r="L1168" i="5"/>
  <c r="K1168" i="5"/>
  <c r="J1168" i="5"/>
  <c r="I1168" i="5"/>
  <c r="H1168" i="5"/>
  <c r="G1168" i="5"/>
  <c r="F1168" i="5"/>
  <c r="E1168" i="5"/>
  <c r="D1168" i="5"/>
  <c r="C1168" i="5"/>
  <c r="B1168" i="5"/>
  <c r="A1168" i="5"/>
  <c r="AD1167" i="5"/>
  <c r="AC1167" i="5"/>
  <c r="AB1167" i="5"/>
  <c r="AA1167" i="5"/>
  <c r="Z1167" i="5"/>
  <c r="Y1167" i="5"/>
  <c r="X1167" i="5"/>
  <c r="W1167" i="5"/>
  <c r="V1167" i="5"/>
  <c r="U1167" i="5"/>
  <c r="S1167" i="5"/>
  <c r="R1167" i="5"/>
  <c r="Q1167" i="5"/>
  <c r="P1167" i="5"/>
  <c r="O1167" i="5"/>
  <c r="N1167" i="5"/>
  <c r="M1167" i="5"/>
  <c r="L1167" i="5"/>
  <c r="K1167" i="5"/>
  <c r="J1167" i="5"/>
  <c r="I1167" i="5"/>
  <c r="H1167" i="5"/>
  <c r="G1167" i="5"/>
  <c r="F1167" i="5"/>
  <c r="E1167" i="5"/>
  <c r="D1167" i="5"/>
  <c r="C1167" i="5"/>
  <c r="B1167" i="5"/>
  <c r="A1167" i="5"/>
  <c r="AE1166" i="5"/>
  <c r="AD1166" i="5"/>
  <c r="AC1166" i="5"/>
  <c r="AB1166" i="5"/>
  <c r="AA1166" i="5"/>
  <c r="Z1166" i="5"/>
  <c r="Y1166" i="5"/>
  <c r="X1166" i="5"/>
  <c r="W1166" i="5"/>
  <c r="V1166" i="5"/>
  <c r="U1166" i="5"/>
  <c r="T1166" i="5"/>
  <c r="AF1166" i="5" s="1"/>
  <c r="S1166" i="5"/>
  <c r="R1166" i="5"/>
  <c r="Q1166" i="5"/>
  <c r="P1166" i="5"/>
  <c r="O1166" i="5"/>
  <c r="N1166" i="5"/>
  <c r="M1166" i="5"/>
  <c r="L1166" i="5"/>
  <c r="K1166" i="5"/>
  <c r="J1166" i="5"/>
  <c r="I1166" i="5"/>
  <c r="H1166" i="5"/>
  <c r="G1166" i="5"/>
  <c r="F1166" i="5"/>
  <c r="E1166" i="5"/>
  <c r="D1166" i="5"/>
  <c r="C1166" i="5"/>
  <c r="B1166" i="5"/>
  <c r="A1166" i="5"/>
  <c r="AD1165" i="5"/>
  <c r="AC1165" i="5"/>
  <c r="AB1165" i="5"/>
  <c r="AA1165" i="5"/>
  <c r="Z1165" i="5"/>
  <c r="Y1165" i="5"/>
  <c r="X1165" i="5"/>
  <c r="W1165" i="5"/>
  <c r="V1165" i="5"/>
  <c r="U1165" i="5"/>
  <c r="S1165" i="5"/>
  <c r="R1165" i="5"/>
  <c r="Q1165" i="5"/>
  <c r="P1165" i="5"/>
  <c r="O1165" i="5"/>
  <c r="N1165" i="5"/>
  <c r="M1165" i="5"/>
  <c r="L1165" i="5"/>
  <c r="K1165" i="5"/>
  <c r="J1165" i="5"/>
  <c r="I1165" i="5"/>
  <c r="H1165" i="5"/>
  <c r="G1165" i="5"/>
  <c r="F1165" i="5"/>
  <c r="E1165" i="5"/>
  <c r="D1165" i="5"/>
  <c r="AE1165" i="5" s="1"/>
  <c r="C1165" i="5"/>
  <c r="B1165" i="5"/>
  <c r="A1165" i="5"/>
  <c r="AD1164" i="5"/>
  <c r="AC1164" i="5"/>
  <c r="AB1164" i="5"/>
  <c r="AA1164" i="5"/>
  <c r="Z1164" i="5"/>
  <c r="Y1164" i="5"/>
  <c r="X1164" i="5"/>
  <c r="W1164" i="5"/>
  <c r="V1164" i="5"/>
  <c r="U1164" i="5"/>
  <c r="S1164" i="5"/>
  <c r="R1164" i="5"/>
  <c r="Q1164" i="5"/>
  <c r="P1164" i="5"/>
  <c r="O1164" i="5"/>
  <c r="N1164" i="5"/>
  <c r="M1164" i="5"/>
  <c r="L1164" i="5"/>
  <c r="K1164" i="5"/>
  <c r="J1164" i="5"/>
  <c r="I1164" i="5"/>
  <c r="H1164" i="5"/>
  <c r="G1164" i="5"/>
  <c r="F1164" i="5"/>
  <c r="E1164" i="5"/>
  <c r="D1164" i="5"/>
  <c r="C1164" i="5"/>
  <c r="B1164" i="5"/>
  <c r="A1164" i="5"/>
  <c r="AE1163" i="5"/>
  <c r="AD1163" i="5"/>
  <c r="AC1163" i="5"/>
  <c r="AB1163" i="5"/>
  <c r="AA1163" i="5"/>
  <c r="Z1163" i="5"/>
  <c r="Y1163" i="5"/>
  <c r="X1163" i="5"/>
  <c r="W1163" i="5"/>
  <c r="V1163" i="5"/>
  <c r="U1163" i="5"/>
  <c r="T1163" i="5"/>
  <c r="AF1163" i="5" s="1"/>
  <c r="S1163" i="5"/>
  <c r="R1163" i="5"/>
  <c r="Q1163" i="5"/>
  <c r="P1163" i="5"/>
  <c r="O1163" i="5"/>
  <c r="N1163" i="5"/>
  <c r="M1163" i="5"/>
  <c r="L1163" i="5"/>
  <c r="K1163" i="5"/>
  <c r="J1163" i="5"/>
  <c r="I1163" i="5"/>
  <c r="H1163" i="5"/>
  <c r="G1163" i="5"/>
  <c r="F1163" i="5"/>
  <c r="E1163" i="5"/>
  <c r="D1163" i="5"/>
  <c r="C1163" i="5"/>
  <c r="B1163" i="5"/>
  <c r="A1163" i="5"/>
  <c r="AD1162" i="5"/>
  <c r="AC1162" i="5"/>
  <c r="AB1162" i="5"/>
  <c r="AA1162" i="5"/>
  <c r="Z1162" i="5"/>
  <c r="Y1162" i="5"/>
  <c r="X1162" i="5"/>
  <c r="W1162" i="5"/>
  <c r="V1162" i="5"/>
  <c r="U1162" i="5"/>
  <c r="S1162" i="5"/>
  <c r="R1162" i="5"/>
  <c r="Q1162" i="5"/>
  <c r="P1162" i="5"/>
  <c r="O1162" i="5"/>
  <c r="N1162" i="5"/>
  <c r="M1162" i="5"/>
  <c r="L1162" i="5"/>
  <c r="K1162" i="5"/>
  <c r="J1162" i="5"/>
  <c r="I1162" i="5"/>
  <c r="H1162" i="5"/>
  <c r="G1162" i="5"/>
  <c r="F1162" i="5"/>
  <c r="E1162" i="5"/>
  <c r="D1162" i="5"/>
  <c r="T1162" i="5" s="1"/>
  <c r="AF1162" i="5" s="1"/>
  <c r="C1162" i="5"/>
  <c r="B1162" i="5"/>
  <c r="A1162" i="5"/>
  <c r="AD1161" i="5"/>
  <c r="AC1161" i="5"/>
  <c r="AB1161" i="5"/>
  <c r="AA1161" i="5"/>
  <c r="Z1161" i="5"/>
  <c r="Y1161" i="5"/>
  <c r="X1161" i="5"/>
  <c r="W1161" i="5"/>
  <c r="V1161" i="5"/>
  <c r="U1161" i="5"/>
  <c r="S1161" i="5"/>
  <c r="R1161" i="5"/>
  <c r="Q1161" i="5"/>
  <c r="P1161" i="5"/>
  <c r="O1161" i="5"/>
  <c r="N1161" i="5"/>
  <c r="M1161" i="5"/>
  <c r="L1161" i="5"/>
  <c r="K1161" i="5"/>
  <c r="J1161" i="5"/>
  <c r="I1161" i="5"/>
  <c r="H1161" i="5"/>
  <c r="G1161" i="5"/>
  <c r="F1161" i="5"/>
  <c r="E1161" i="5"/>
  <c r="D1161" i="5"/>
  <c r="C1161" i="5"/>
  <c r="B1161" i="5"/>
  <c r="A1161" i="5"/>
  <c r="AE1160" i="5"/>
  <c r="AD1160" i="5"/>
  <c r="AC1160" i="5"/>
  <c r="AB1160" i="5"/>
  <c r="AA1160" i="5"/>
  <c r="Z1160" i="5"/>
  <c r="Y1160" i="5"/>
  <c r="X1160" i="5"/>
  <c r="W1160" i="5"/>
  <c r="V1160" i="5"/>
  <c r="U1160" i="5"/>
  <c r="T1160" i="5"/>
  <c r="AF1160" i="5" s="1"/>
  <c r="S1160" i="5"/>
  <c r="R1160" i="5"/>
  <c r="Q1160" i="5"/>
  <c r="P1160" i="5"/>
  <c r="O1160" i="5"/>
  <c r="N1160" i="5"/>
  <c r="M1160" i="5"/>
  <c r="L1160" i="5"/>
  <c r="K1160" i="5"/>
  <c r="J1160" i="5"/>
  <c r="I1160" i="5"/>
  <c r="H1160" i="5"/>
  <c r="G1160" i="5"/>
  <c r="F1160" i="5"/>
  <c r="E1160" i="5"/>
  <c r="D1160" i="5"/>
  <c r="C1160" i="5"/>
  <c r="B1160" i="5"/>
  <c r="A1160" i="5"/>
  <c r="AE1159" i="5"/>
  <c r="AD1159" i="5"/>
  <c r="AC1159" i="5"/>
  <c r="AB1159" i="5"/>
  <c r="AA1159" i="5"/>
  <c r="Z1159" i="5"/>
  <c r="Y1159" i="5"/>
  <c r="X1159" i="5"/>
  <c r="W1159" i="5"/>
  <c r="V1159" i="5"/>
  <c r="U1159" i="5"/>
  <c r="T1159" i="5"/>
  <c r="AF1159" i="5" s="1"/>
  <c r="S1159" i="5"/>
  <c r="R1159" i="5"/>
  <c r="Q1159" i="5"/>
  <c r="P1159" i="5"/>
  <c r="O1159" i="5"/>
  <c r="N1159" i="5"/>
  <c r="M1159" i="5"/>
  <c r="L1159" i="5"/>
  <c r="K1159" i="5"/>
  <c r="J1159" i="5"/>
  <c r="I1159" i="5"/>
  <c r="H1159" i="5"/>
  <c r="G1159" i="5"/>
  <c r="F1159" i="5"/>
  <c r="E1159" i="5"/>
  <c r="D1159" i="5"/>
  <c r="C1159" i="5"/>
  <c r="B1159" i="5"/>
  <c r="A1159" i="5"/>
  <c r="AD1158" i="5"/>
  <c r="AC1158" i="5"/>
  <c r="AB1158" i="5"/>
  <c r="AA1158" i="5"/>
  <c r="Z1158" i="5"/>
  <c r="Y1158" i="5"/>
  <c r="X1158" i="5"/>
  <c r="W1158" i="5"/>
  <c r="V1158" i="5"/>
  <c r="U1158" i="5"/>
  <c r="S1158" i="5"/>
  <c r="R1158" i="5"/>
  <c r="Q1158" i="5"/>
  <c r="P1158" i="5"/>
  <c r="O1158" i="5"/>
  <c r="N1158" i="5"/>
  <c r="M1158" i="5"/>
  <c r="L1158" i="5"/>
  <c r="K1158" i="5"/>
  <c r="J1158" i="5"/>
  <c r="I1158" i="5"/>
  <c r="H1158" i="5"/>
  <c r="G1158" i="5"/>
  <c r="F1158" i="5"/>
  <c r="E1158" i="5"/>
  <c r="D1158" i="5"/>
  <c r="C1158" i="5"/>
  <c r="B1158" i="5"/>
  <c r="A1158" i="5"/>
  <c r="AE1157" i="5"/>
  <c r="AD1157" i="5"/>
  <c r="AC1157" i="5"/>
  <c r="AB1157" i="5"/>
  <c r="AA1157" i="5"/>
  <c r="Z1157" i="5"/>
  <c r="Y1157" i="5"/>
  <c r="X1157" i="5"/>
  <c r="W1157" i="5"/>
  <c r="V1157" i="5"/>
  <c r="U1157" i="5"/>
  <c r="T1157" i="5"/>
  <c r="AF1157" i="5" s="1"/>
  <c r="S1157" i="5"/>
  <c r="R1157" i="5"/>
  <c r="Q1157" i="5"/>
  <c r="P1157" i="5"/>
  <c r="O1157" i="5"/>
  <c r="N1157" i="5"/>
  <c r="M1157" i="5"/>
  <c r="L1157" i="5"/>
  <c r="K1157" i="5"/>
  <c r="J1157" i="5"/>
  <c r="I1157" i="5"/>
  <c r="H1157" i="5"/>
  <c r="G1157" i="5"/>
  <c r="F1157" i="5"/>
  <c r="E1157" i="5"/>
  <c r="D1157" i="5"/>
  <c r="C1157" i="5"/>
  <c r="B1157" i="5"/>
  <c r="A1157" i="5"/>
  <c r="AE1156" i="5"/>
  <c r="AD1156" i="5"/>
  <c r="AC1156" i="5"/>
  <c r="AB1156" i="5"/>
  <c r="AA1156" i="5"/>
  <c r="Z1156" i="5"/>
  <c r="Y1156" i="5"/>
  <c r="X1156" i="5"/>
  <c r="W1156" i="5"/>
  <c r="V1156" i="5"/>
  <c r="U1156" i="5"/>
  <c r="S1156" i="5"/>
  <c r="R1156" i="5"/>
  <c r="Q1156" i="5"/>
  <c r="P1156" i="5"/>
  <c r="O1156" i="5"/>
  <c r="N1156" i="5"/>
  <c r="M1156" i="5"/>
  <c r="L1156" i="5"/>
  <c r="K1156" i="5"/>
  <c r="J1156" i="5"/>
  <c r="I1156" i="5"/>
  <c r="H1156" i="5"/>
  <c r="G1156" i="5"/>
  <c r="F1156" i="5"/>
  <c r="E1156" i="5"/>
  <c r="D1156" i="5"/>
  <c r="T1156" i="5" s="1"/>
  <c r="C1156" i="5"/>
  <c r="B1156" i="5"/>
  <c r="A1156" i="5"/>
  <c r="AD1155" i="5"/>
  <c r="AC1155" i="5"/>
  <c r="AB1155" i="5"/>
  <c r="AA1155" i="5"/>
  <c r="Z1155" i="5"/>
  <c r="Y1155" i="5"/>
  <c r="X1155" i="5"/>
  <c r="W1155" i="5"/>
  <c r="V1155" i="5"/>
  <c r="U1155" i="5"/>
  <c r="S1155" i="5"/>
  <c r="R1155" i="5"/>
  <c r="Q1155" i="5"/>
  <c r="P1155" i="5"/>
  <c r="O1155" i="5"/>
  <c r="N1155" i="5"/>
  <c r="M1155" i="5"/>
  <c r="L1155" i="5"/>
  <c r="K1155" i="5"/>
  <c r="J1155" i="5"/>
  <c r="I1155" i="5"/>
  <c r="H1155" i="5"/>
  <c r="G1155" i="5"/>
  <c r="F1155" i="5"/>
  <c r="E1155" i="5"/>
  <c r="D1155" i="5"/>
  <c r="C1155" i="5"/>
  <c r="B1155" i="5"/>
  <c r="A1155" i="5"/>
  <c r="AE1154" i="5"/>
  <c r="AD1154" i="5"/>
  <c r="AC1154" i="5"/>
  <c r="AB1154" i="5"/>
  <c r="AA1154" i="5"/>
  <c r="Z1154" i="5"/>
  <c r="Y1154" i="5"/>
  <c r="X1154" i="5"/>
  <c r="W1154" i="5"/>
  <c r="V1154" i="5"/>
  <c r="U1154" i="5"/>
  <c r="T1154" i="5"/>
  <c r="AF1154" i="5" s="1"/>
  <c r="S1154" i="5"/>
  <c r="R1154" i="5"/>
  <c r="Q1154" i="5"/>
  <c r="P1154" i="5"/>
  <c r="O1154" i="5"/>
  <c r="N1154" i="5"/>
  <c r="M1154" i="5"/>
  <c r="L1154" i="5"/>
  <c r="K1154" i="5"/>
  <c r="J1154" i="5"/>
  <c r="I1154" i="5"/>
  <c r="H1154" i="5"/>
  <c r="G1154" i="5"/>
  <c r="F1154" i="5"/>
  <c r="E1154" i="5"/>
  <c r="D1154" i="5"/>
  <c r="C1154" i="5"/>
  <c r="B1154" i="5"/>
  <c r="A1154" i="5"/>
  <c r="AD1153" i="5"/>
  <c r="AC1153" i="5"/>
  <c r="AB1153" i="5"/>
  <c r="AA1153" i="5"/>
  <c r="Z1153" i="5"/>
  <c r="Y1153" i="5"/>
  <c r="X1153" i="5"/>
  <c r="W1153" i="5"/>
  <c r="V1153" i="5"/>
  <c r="U1153" i="5"/>
  <c r="S1153" i="5"/>
  <c r="R1153" i="5"/>
  <c r="Q1153" i="5"/>
  <c r="P1153" i="5"/>
  <c r="O1153" i="5"/>
  <c r="N1153" i="5"/>
  <c r="M1153" i="5"/>
  <c r="L1153" i="5"/>
  <c r="K1153" i="5"/>
  <c r="J1153" i="5"/>
  <c r="I1153" i="5"/>
  <c r="H1153" i="5"/>
  <c r="G1153" i="5"/>
  <c r="F1153" i="5"/>
  <c r="E1153" i="5"/>
  <c r="D1153" i="5"/>
  <c r="C1153" i="5"/>
  <c r="B1153" i="5"/>
  <c r="A1153" i="5"/>
  <c r="AD1152" i="5"/>
  <c r="AC1152" i="5"/>
  <c r="AB1152" i="5"/>
  <c r="AA1152" i="5"/>
  <c r="Z1152" i="5"/>
  <c r="Y1152" i="5"/>
  <c r="X1152" i="5"/>
  <c r="W1152" i="5"/>
  <c r="V1152" i="5"/>
  <c r="U1152" i="5"/>
  <c r="S1152" i="5"/>
  <c r="R1152" i="5"/>
  <c r="Q1152" i="5"/>
  <c r="P1152" i="5"/>
  <c r="O1152" i="5"/>
  <c r="N1152" i="5"/>
  <c r="M1152" i="5"/>
  <c r="L1152" i="5"/>
  <c r="K1152" i="5"/>
  <c r="J1152" i="5"/>
  <c r="I1152" i="5"/>
  <c r="H1152" i="5"/>
  <c r="G1152" i="5"/>
  <c r="F1152" i="5"/>
  <c r="E1152" i="5"/>
  <c r="D1152" i="5"/>
  <c r="C1152" i="5"/>
  <c r="B1152" i="5"/>
  <c r="A1152" i="5"/>
  <c r="AE1151" i="5"/>
  <c r="AD1151" i="5"/>
  <c r="AC1151" i="5"/>
  <c r="AB1151" i="5"/>
  <c r="AA1151" i="5"/>
  <c r="Z1151" i="5"/>
  <c r="Y1151" i="5"/>
  <c r="X1151" i="5"/>
  <c r="W1151" i="5"/>
  <c r="V1151" i="5"/>
  <c r="U1151" i="5"/>
  <c r="T1151" i="5"/>
  <c r="AF1151" i="5" s="1"/>
  <c r="S1151" i="5"/>
  <c r="R1151" i="5"/>
  <c r="Q1151" i="5"/>
  <c r="P1151" i="5"/>
  <c r="O1151" i="5"/>
  <c r="N1151" i="5"/>
  <c r="M1151" i="5"/>
  <c r="L1151" i="5"/>
  <c r="K1151" i="5"/>
  <c r="J1151" i="5"/>
  <c r="I1151" i="5"/>
  <c r="H1151" i="5"/>
  <c r="G1151" i="5"/>
  <c r="F1151" i="5"/>
  <c r="E1151" i="5"/>
  <c r="D1151" i="5"/>
  <c r="C1151" i="5"/>
  <c r="B1151" i="5"/>
  <c r="A1151" i="5"/>
  <c r="AD1150" i="5"/>
  <c r="AC1150" i="5"/>
  <c r="AB1150" i="5"/>
  <c r="AA1150" i="5"/>
  <c r="Z1150" i="5"/>
  <c r="Y1150" i="5"/>
  <c r="X1150" i="5"/>
  <c r="W1150" i="5"/>
  <c r="V1150" i="5"/>
  <c r="U1150" i="5"/>
  <c r="S1150" i="5"/>
  <c r="R1150" i="5"/>
  <c r="Q1150" i="5"/>
  <c r="P1150" i="5"/>
  <c r="O1150" i="5"/>
  <c r="N1150" i="5"/>
  <c r="M1150" i="5"/>
  <c r="L1150" i="5"/>
  <c r="K1150" i="5"/>
  <c r="J1150" i="5"/>
  <c r="I1150" i="5"/>
  <c r="H1150" i="5"/>
  <c r="G1150" i="5"/>
  <c r="F1150" i="5"/>
  <c r="E1150" i="5"/>
  <c r="D1150" i="5"/>
  <c r="T1150" i="5" s="1"/>
  <c r="AF1150" i="5" s="1"/>
  <c r="C1150" i="5"/>
  <c r="B1150" i="5"/>
  <c r="A1150" i="5"/>
  <c r="AD1149" i="5"/>
  <c r="AC1149" i="5"/>
  <c r="AB1149" i="5"/>
  <c r="AA1149" i="5"/>
  <c r="Z1149" i="5"/>
  <c r="Y1149" i="5"/>
  <c r="X1149" i="5"/>
  <c r="W1149" i="5"/>
  <c r="V1149" i="5"/>
  <c r="U1149" i="5"/>
  <c r="S1149" i="5"/>
  <c r="R1149" i="5"/>
  <c r="Q1149" i="5"/>
  <c r="P1149" i="5"/>
  <c r="O1149" i="5"/>
  <c r="N1149" i="5"/>
  <c r="M1149" i="5"/>
  <c r="L1149" i="5"/>
  <c r="K1149" i="5"/>
  <c r="J1149" i="5"/>
  <c r="I1149" i="5"/>
  <c r="H1149" i="5"/>
  <c r="G1149" i="5"/>
  <c r="F1149" i="5"/>
  <c r="E1149" i="5"/>
  <c r="D1149" i="5"/>
  <c r="C1149" i="5"/>
  <c r="B1149" i="5"/>
  <c r="A1149" i="5"/>
  <c r="AE1148" i="5"/>
  <c r="AD1148" i="5"/>
  <c r="AC1148" i="5"/>
  <c r="AB1148" i="5"/>
  <c r="AA1148" i="5"/>
  <c r="Z1148" i="5"/>
  <c r="Y1148" i="5"/>
  <c r="X1148" i="5"/>
  <c r="W1148" i="5"/>
  <c r="V1148" i="5"/>
  <c r="U1148" i="5"/>
  <c r="T1148" i="5"/>
  <c r="S1148" i="5"/>
  <c r="R1148" i="5"/>
  <c r="Q1148" i="5"/>
  <c r="P1148" i="5"/>
  <c r="O1148" i="5"/>
  <c r="N1148" i="5"/>
  <c r="M1148" i="5"/>
  <c r="L1148" i="5"/>
  <c r="K1148" i="5"/>
  <c r="J1148" i="5"/>
  <c r="I1148" i="5"/>
  <c r="H1148" i="5"/>
  <c r="G1148" i="5"/>
  <c r="F1148" i="5"/>
  <c r="E1148" i="5"/>
  <c r="D1148" i="5"/>
  <c r="C1148" i="5"/>
  <c r="B1148" i="5"/>
  <c r="A1148" i="5"/>
  <c r="AE1147" i="5"/>
  <c r="AD1147" i="5"/>
  <c r="AC1147" i="5"/>
  <c r="AB1147" i="5"/>
  <c r="AA1147" i="5"/>
  <c r="Z1147" i="5"/>
  <c r="Y1147" i="5"/>
  <c r="X1147" i="5"/>
  <c r="W1147" i="5"/>
  <c r="V1147" i="5"/>
  <c r="U1147" i="5"/>
  <c r="T1147" i="5"/>
  <c r="AF1147" i="5" s="1"/>
  <c r="S1147" i="5"/>
  <c r="R1147" i="5"/>
  <c r="Q1147" i="5"/>
  <c r="P1147" i="5"/>
  <c r="O1147" i="5"/>
  <c r="N1147" i="5"/>
  <c r="M1147" i="5"/>
  <c r="L1147" i="5"/>
  <c r="K1147" i="5"/>
  <c r="J1147" i="5"/>
  <c r="I1147" i="5"/>
  <c r="H1147" i="5"/>
  <c r="G1147" i="5"/>
  <c r="F1147" i="5"/>
  <c r="E1147" i="5"/>
  <c r="D1147" i="5"/>
  <c r="C1147" i="5"/>
  <c r="B1147" i="5"/>
  <c r="A1147" i="5"/>
  <c r="AD1146" i="5"/>
  <c r="AC1146" i="5"/>
  <c r="AB1146" i="5"/>
  <c r="AA1146" i="5"/>
  <c r="Z1146" i="5"/>
  <c r="Y1146" i="5"/>
  <c r="X1146" i="5"/>
  <c r="W1146" i="5"/>
  <c r="V1146" i="5"/>
  <c r="U1146" i="5"/>
  <c r="S1146" i="5"/>
  <c r="R1146" i="5"/>
  <c r="Q1146" i="5"/>
  <c r="P1146" i="5"/>
  <c r="O1146" i="5"/>
  <c r="N1146" i="5"/>
  <c r="M1146" i="5"/>
  <c r="L1146" i="5"/>
  <c r="K1146" i="5"/>
  <c r="J1146" i="5"/>
  <c r="I1146" i="5"/>
  <c r="H1146" i="5"/>
  <c r="G1146" i="5"/>
  <c r="F1146" i="5"/>
  <c r="E1146" i="5"/>
  <c r="D1146" i="5"/>
  <c r="C1146" i="5"/>
  <c r="B1146" i="5"/>
  <c r="A1146" i="5"/>
  <c r="AE1145" i="5"/>
  <c r="AD1145" i="5"/>
  <c r="AC1145" i="5"/>
  <c r="AB1145" i="5"/>
  <c r="AA1145" i="5"/>
  <c r="Z1145" i="5"/>
  <c r="Y1145" i="5"/>
  <c r="X1145" i="5"/>
  <c r="W1145" i="5"/>
  <c r="V1145" i="5"/>
  <c r="U1145" i="5"/>
  <c r="T1145" i="5"/>
  <c r="AF1145" i="5" s="1"/>
  <c r="S1145" i="5"/>
  <c r="R1145" i="5"/>
  <c r="Q1145" i="5"/>
  <c r="P1145" i="5"/>
  <c r="O1145" i="5"/>
  <c r="N1145" i="5"/>
  <c r="M1145" i="5"/>
  <c r="L1145" i="5"/>
  <c r="K1145" i="5"/>
  <c r="J1145" i="5"/>
  <c r="I1145" i="5"/>
  <c r="H1145" i="5"/>
  <c r="G1145" i="5"/>
  <c r="F1145" i="5"/>
  <c r="E1145" i="5"/>
  <c r="D1145" i="5"/>
  <c r="C1145" i="5"/>
  <c r="B1145" i="5"/>
  <c r="A1145" i="5"/>
  <c r="AD1144" i="5"/>
  <c r="AC1144" i="5"/>
  <c r="AB1144" i="5"/>
  <c r="AA1144" i="5"/>
  <c r="Z1144" i="5"/>
  <c r="Y1144" i="5"/>
  <c r="X1144" i="5"/>
  <c r="W1144" i="5"/>
  <c r="V1144" i="5"/>
  <c r="U1144" i="5"/>
  <c r="S1144" i="5"/>
  <c r="R1144" i="5"/>
  <c r="Q1144" i="5"/>
  <c r="P1144" i="5"/>
  <c r="O1144" i="5"/>
  <c r="N1144" i="5"/>
  <c r="M1144" i="5"/>
  <c r="L1144" i="5"/>
  <c r="K1144" i="5"/>
  <c r="J1144" i="5"/>
  <c r="I1144" i="5"/>
  <c r="H1144" i="5"/>
  <c r="G1144" i="5"/>
  <c r="F1144" i="5"/>
  <c r="E1144" i="5"/>
  <c r="D1144" i="5"/>
  <c r="T1144" i="5" s="1"/>
  <c r="AF1144" i="5" s="1"/>
  <c r="C1144" i="5"/>
  <c r="B1144" i="5"/>
  <c r="A1144" i="5"/>
  <c r="AD1143" i="5"/>
  <c r="AC1143" i="5"/>
  <c r="AB1143" i="5"/>
  <c r="AA1143" i="5"/>
  <c r="Z1143" i="5"/>
  <c r="Y1143" i="5"/>
  <c r="X1143" i="5"/>
  <c r="W1143" i="5"/>
  <c r="V1143" i="5"/>
  <c r="U1143" i="5"/>
  <c r="S1143" i="5"/>
  <c r="R1143" i="5"/>
  <c r="Q1143" i="5"/>
  <c r="P1143" i="5"/>
  <c r="O1143" i="5"/>
  <c r="N1143" i="5"/>
  <c r="M1143" i="5"/>
  <c r="L1143" i="5"/>
  <c r="K1143" i="5"/>
  <c r="J1143" i="5"/>
  <c r="I1143" i="5"/>
  <c r="H1143" i="5"/>
  <c r="G1143" i="5"/>
  <c r="F1143" i="5"/>
  <c r="E1143" i="5"/>
  <c r="D1143" i="5"/>
  <c r="C1143" i="5"/>
  <c r="B1143" i="5"/>
  <c r="A1143" i="5"/>
  <c r="AE1142" i="5"/>
  <c r="AD1142" i="5"/>
  <c r="AC1142" i="5"/>
  <c r="AB1142" i="5"/>
  <c r="AA1142" i="5"/>
  <c r="Z1142" i="5"/>
  <c r="Y1142" i="5"/>
  <c r="X1142" i="5"/>
  <c r="W1142" i="5"/>
  <c r="V1142" i="5"/>
  <c r="U1142" i="5"/>
  <c r="T1142" i="5"/>
  <c r="AF1142" i="5" s="1"/>
  <c r="S1142" i="5"/>
  <c r="R1142" i="5"/>
  <c r="Q1142" i="5"/>
  <c r="P1142" i="5"/>
  <c r="O1142" i="5"/>
  <c r="N1142" i="5"/>
  <c r="M1142" i="5"/>
  <c r="L1142" i="5"/>
  <c r="K1142" i="5"/>
  <c r="J1142" i="5"/>
  <c r="I1142" i="5"/>
  <c r="H1142" i="5"/>
  <c r="G1142" i="5"/>
  <c r="F1142" i="5"/>
  <c r="E1142" i="5"/>
  <c r="D1142" i="5"/>
  <c r="C1142" i="5"/>
  <c r="B1142" i="5"/>
  <c r="A1142" i="5"/>
  <c r="AF1141" i="5"/>
  <c r="AD1141" i="5"/>
  <c r="AC1141" i="5"/>
  <c r="AB1141" i="5"/>
  <c r="AA1141" i="5"/>
  <c r="Z1141" i="5"/>
  <c r="Y1141" i="5"/>
  <c r="X1141" i="5"/>
  <c r="W1141" i="5"/>
  <c r="V1141" i="5"/>
  <c r="U1141" i="5"/>
  <c r="T1141" i="5"/>
  <c r="S1141" i="5"/>
  <c r="R1141" i="5"/>
  <c r="Q1141" i="5"/>
  <c r="P1141" i="5"/>
  <c r="O1141" i="5"/>
  <c r="N1141" i="5"/>
  <c r="M1141" i="5"/>
  <c r="L1141" i="5"/>
  <c r="K1141" i="5"/>
  <c r="J1141" i="5"/>
  <c r="I1141" i="5"/>
  <c r="H1141" i="5"/>
  <c r="G1141" i="5"/>
  <c r="F1141" i="5"/>
  <c r="E1141" i="5"/>
  <c r="D1141" i="5"/>
  <c r="AE1141" i="5" s="1"/>
  <c r="C1141" i="5"/>
  <c r="B1141" i="5"/>
  <c r="A1141" i="5"/>
  <c r="AD1140" i="5"/>
  <c r="AC1140" i="5"/>
  <c r="AB1140" i="5"/>
  <c r="AA1140" i="5"/>
  <c r="Z1140" i="5"/>
  <c r="Y1140" i="5"/>
  <c r="X1140" i="5"/>
  <c r="W1140" i="5"/>
  <c r="V1140" i="5"/>
  <c r="U1140" i="5"/>
  <c r="S1140" i="5"/>
  <c r="R1140" i="5"/>
  <c r="Q1140" i="5"/>
  <c r="P1140" i="5"/>
  <c r="O1140" i="5"/>
  <c r="N1140" i="5"/>
  <c r="M1140" i="5"/>
  <c r="L1140" i="5"/>
  <c r="K1140" i="5"/>
  <c r="J1140" i="5"/>
  <c r="I1140" i="5"/>
  <c r="H1140" i="5"/>
  <c r="G1140" i="5"/>
  <c r="F1140" i="5"/>
  <c r="E1140" i="5"/>
  <c r="D1140" i="5"/>
  <c r="C1140" i="5"/>
  <c r="B1140" i="5"/>
  <c r="A1140" i="5"/>
  <c r="AE1139" i="5"/>
  <c r="AD1139" i="5"/>
  <c r="AC1139" i="5"/>
  <c r="AB1139" i="5"/>
  <c r="AA1139" i="5"/>
  <c r="Z1139" i="5"/>
  <c r="Y1139" i="5"/>
  <c r="X1139" i="5"/>
  <c r="W1139" i="5"/>
  <c r="V1139" i="5"/>
  <c r="U1139" i="5"/>
  <c r="T1139" i="5"/>
  <c r="AF1139" i="5" s="1"/>
  <c r="S1139" i="5"/>
  <c r="R1139" i="5"/>
  <c r="Q1139" i="5"/>
  <c r="P1139" i="5"/>
  <c r="O1139" i="5"/>
  <c r="N1139" i="5"/>
  <c r="M1139" i="5"/>
  <c r="L1139" i="5"/>
  <c r="K1139" i="5"/>
  <c r="J1139" i="5"/>
  <c r="I1139" i="5"/>
  <c r="H1139" i="5"/>
  <c r="G1139" i="5"/>
  <c r="F1139" i="5"/>
  <c r="E1139" i="5"/>
  <c r="D1139" i="5"/>
  <c r="C1139" i="5"/>
  <c r="B1139" i="5"/>
  <c r="A1139" i="5"/>
  <c r="AD1138" i="5"/>
  <c r="AC1138" i="5"/>
  <c r="AB1138" i="5"/>
  <c r="AA1138" i="5"/>
  <c r="Z1138" i="5"/>
  <c r="Y1138" i="5"/>
  <c r="X1138" i="5"/>
  <c r="W1138" i="5"/>
  <c r="V1138" i="5"/>
  <c r="U1138" i="5"/>
  <c r="S1138" i="5"/>
  <c r="R1138" i="5"/>
  <c r="Q1138" i="5"/>
  <c r="P1138" i="5"/>
  <c r="O1138" i="5"/>
  <c r="N1138" i="5"/>
  <c r="M1138" i="5"/>
  <c r="L1138" i="5"/>
  <c r="K1138" i="5"/>
  <c r="J1138" i="5"/>
  <c r="I1138" i="5"/>
  <c r="H1138" i="5"/>
  <c r="G1138" i="5"/>
  <c r="F1138" i="5"/>
  <c r="E1138" i="5"/>
  <c r="D1138" i="5"/>
  <c r="T1138" i="5" s="1"/>
  <c r="AF1138" i="5" s="1"/>
  <c r="C1138" i="5"/>
  <c r="B1138" i="5"/>
  <c r="A1138" i="5"/>
  <c r="AD1137" i="5"/>
  <c r="AC1137" i="5"/>
  <c r="AB1137" i="5"/>
  <c r="AA1137" i="5"/>
  <c r="Z1137" i="5"/>
  <c r="Y1137" i="5"/>
  <c r="X1137" i="5"/>
  <c r="W1137" i="5"/>
  <c r="V1137" i="5"/>
  <c r="U1137" i="5"/>
  <c r="S1137" i="5"/>
  <c r="R1137" i="5"/>
  <c r="Q1137" i="5"/>
  <c r="P1137" i="5"/>
  <c r="O1137" i="5"/>
  <c r="N1137" i="5"/>
  <c r="M1137" i="5"/>
  <c r="L1137" i="5"/>
  <c r="K1137" i="5"/>
  <c r="J1137" i="5"/>
  <c r="I1137" i="5"/>
  <c r="H1137" i="5"/>
  <c r="G1137" i="5"/>
  <c r="F1137" i="5"/>
  <c r="E1137" i="5"/>
  <c r="D1137" i="5"/>
  <c r="C1137" i="5"/>
  <c r="B1137" i="5"/>
  <c r="A1137" i="5"/>
  <c r="AE1136" i="5"/>
  <c r="AD1136" i="5"/>
  <c r="AC1136" i="5"/>
  <c r="AB1136" i="5"/>
  <c r="AA1136" i="5"/>
  <c r="Z1136" i="5"/>
  <c r="Y1136" i="5"/>
  <c r="X1136" i="5"/>
  <c r="W1136" i="5"/>
  <c r="V1136" i="5"/>
  <c r="U1136" i="5"/>
  <c r="T1136" i="5"/>
  <c r="S1136" i="5"/>
  <c r="R1136" i="5"/>
  <c r="Q1136" i="5"/>
  <c r="P1136" i="5"/>
  <c r="O1136" i="5"/>
  <c r="N1136" i="5"/>
  <c r="M1136" i="5"/>
  <c r="L1136" i="5"/>
  <c r="K1136" i="5"/>
  <c r="J1136" i="5"/>
  <c r="I1136" i="5"/>
  <c r="H1136" i="5"/>
  <c r="G1136" i="5"/>
  <c r="F1136" i="5"/>
  <c r="E1136" i="5"/>
  <c r="D1136" i="5"/>
  <c r="C1136" i="5"/>
  <c r="B1136" i="5"/>
  <c r="A1136" i="5"/>
  <c r="AE1135" i="5"/>
  <c r="AD1135" i="5"/>
  <c r="AC1135" i="5"/>
  <c r="AB1135" i="5"/>
  <c r="AA1135" i="5"/>
  <c r="Z1135" i="5"/>
  <c r="Y1135" i="5"/>
  <c r="X1135" i="5"/>
  <c r="W1135" i="5"/>
  <c r="V1135" i="5"/>
  <c r="U1135" i="5"/>
  <c r="T1135" i="5"/>
  <c r="AF1135" i="5" s="1"/>
  <c r="S1135" i="5"/>
  <c r="R1135" i="5"/>
  <c r="Q1135" i="5"/>
  <c r="P1135" i="5"/>
  <c r="O1135" i="5"/>
  <c r="N1135" i="5"/>
  <c r="M1135" i="5"/>
  <c r="L1135" i="5"/>
  <c r="K1135" i="5"/>
  <c r="J1135" i="5"/>
  <c r="I1135" i="5"/>
  <c r="H1135" i="5"/>
  <c r="G1135" i="5"/>
  <c r="F1135" i="5"/>
  <c r="E1135" i="5"/>
  <c r="D1135" i="5"/>
  <c r="C1135" i="5"/>
  <c r="B1135" i="5"/>
  <c r="A1135" i="5"/>
  <c r="AD1134" i="5"/>
  <c r="AC1134" i="5"/>
  <c r="AB1134" i="5"/>
  <c r="AA1134" i="5"/>
  <c r="Z1134" i="5"/>
  <c r="Y1134" i="5"/>
  <c r="X1134" i="5"/>
  <c r="W1134" i="5"/>
  <c r="V1134" i="5"/>
  <c r="U1134" i="5"/>
  <c r="S1134" i="5"/>
  <c r="R1134" i="5"/>
  <c r="Q1134" i="5"/>
  <c r="P1134" i="5"/>
  <c r="O1134" i="5"/>
  <c r="N1134" i="5"/>
  <c r="M1134" i="5"/>
  <c r="L1134" i="5"/>
  <c r="K1134" i="5"/>
  <c r="J1134" i="5"/>
  <c r="I1134" i="5"/>
  <c r="H1134" i="5"/>
  <c r="G1134" i="5"/>
  <c r="F1134" i="5"/>
  <c r="E1134" i="5"/>
  <c r="D1134" i="5"/>
  <c r="C1134" i="5"/>
  <c r="B1134" i="5"/>
  <c r="A1134" i="5"/>
  <c r="AE1133" i="5"/>
  <c r="AD1133" i="5"/>
  <c r="AC1133" i="5"/>
  <c r="AB1133" i="5"/>
  <c r="AA1133" i="5"/>
  <c r="Z1133" i="5"/>
  <c r="Y1133" i="5"/>
  <c r="X1133" i="5"/>
  <c r="W1133" i="5"/>
  <c r="V1133" i="5"/>
  <c r="U1133" i="5"/>
  <c r="T1133" i="5"/>
  <c r="AF1133" i="5" s="1"/>
  <c r="S1133" i="5"/>
  <c r="R1133" i="5"/>
  <c r="Q1133" i="5"/>
  <c r="P1133" i="5"/>
  <c r="O1133" i="5"/>
  <c r="N1133" i="5"/>
  <c r="M1133" i="5"/>
  <c r="L1133" i="5"/>
  <c r="K1133" i="5"/>
  <c r="J1133" i="5"/>
  <c r="I1133" i="5"/>
  <c r="H1133" i="5"/>
  <c r="G1133" i="5"/>
  <c r="F1133" i="5"/>
  <c r="E1133" i="5"/>
  <c r="D1133" i="5"/>
  <c r="C1133" i="5"/>
  <c r="B1133" i="5"/>
  <c r="A1133" i="5"/>
  <c r="AD1132" i="5"/>
  <c r="AC1132" i="5"/>
  <c r="AB1132" i="5"/>
  <c r="AA1132" i="5"/>
  <c r="Z1132" i="5"/>
  <c r="Y1132" i="5"/>
  <c r="X1132" i="5"/>
  <c r="W1132" i="5"/>
  <c r="V1132" i="5"/>
  <c r="U1132" i="5"/>
  <c r="S1132" i="5"/>
  <c r="R1132" i="5"/>
  <c r="Q1132" i="5"/>
  <c r="P1132" i="5"/>
  <c r="O1132" i="5"/>
  <c r="N1132" i="5"/>
  <c r="M1132" i="5"/>
  <c r="L1132" i="5"/>
  <c r="K1132" i="5"/>
  <c r="J1132" i="5"/>
  <c r="I1132" i="5"/>
  <c r="H1132" i="5"/>
  <c r="G1132" i="5"/>
  <c r="F1132" i="5"/>
  <c r="E1132" i="5"/>
  <c r="D1132" i="5"/>
  <c r="C1132" i="5"/>
  <c r="B1132" i="5"/>
  <c r="A1132" i="5"/>
  <c r="AD1131" i="5"/>
  <c r="AC1131" i="5"/>
  <c r="AB1131" i="5"/>
  <c r="AA1131" i="5"/>
  <c r="Z1131" i="5"/>
  <c r="Y1131" i="5"/>
  <c r="X1131" i="5"/>
  <c r="W1131" i="5"/>
  <c r="V1131" i="5"/>
  <c r="U1131" i="5"/>
  <c r="S1131" i="5"/>
  <c r="R1131" i="5"/>
  <c r="Q1131" i="5"/>
  <c r="P1131" i="5"/>
  <c r="O1131" i="5"/>
  <c r="N1131" i="5"/>
  <c r="M1131" i="5"/>
  <c r="L1131" i="5"/>
  <c r="K1131" i="5"/>
  <c r="J1131" i="5"/>
  <c r="I1131" i="5"/>
  <c r="H1131" i="5"/>
  <c r="G1131" i="5"/>
  <c r="F1131" i="5"/>
  <c r="E1131" i="5"/>
  <c r="D1131" i="5"/>
  <c r="C1131" i="5"/>
  <c r="B1131" i="5"/>
  <c r="A1131" i="5"/>
  <c r="AE1130" i="5"/>
  <c r="AD1130" i="5"/>
  <c r="AC1130" i="5"/>
  <c r="AB1130" i="5"/>
  <c r="AA1130" i="5"/>
  <c r="Z1130" i="5"/>
  <c r="Y1130" i="5"/>
  <c r="X1130" i="5"/>
  <c r="W1130" i="5"/>
  <c r="V1130" i="5"/>
  <c r="U1130" i="5"/>
  <c r="T1130" i="5"/>
  <c r="AF1130" i="5" s="1"/>
  <c r="S1130" i="5"/>
  <c r="R1130" i="5"/>
  <c r="Q1130" i="5"/>
  <c r="P1130" i="5"/>
  <c r="O1130" i="5"/>
  <c r="N1130" i="5"/>
  <c r="M1130" i="5"/>
  <c r="L1130" i="5"/>
  <c r="K1130" i="5"/>
  <c r="J1130" i="5"/>
  <c r="I1130" i="5"/>
  <c r="H1130" i="5"/>
  <c r="G1130" i="5"/>
  <c r="F1130" i="5"/>
  <c r="E1130" i="5"/>
  <c r="D1130" i="5"/>
  <c r="C1130" i="5"/>
  <c r="B1130" i="5"/>
  <c r="A1130" i="5"/>
  <c r="AD1129" i="5"/>
  <c r="AC1129" i="5"/>
  <c r="AB1129" i="5"/>
  <c r="AA1129" i="5"/>
  <c r="Z1129" i="5"/>
  <c r="Y1129" i="5"/>
  <c r="X1129" i="5"/>
  <c r="W1129" i="5"/>
  <c r="V1129" i="5"/>
  <c r="U1129" i="5"/>
  <c r="S1129" i="5"/>
  <c r="R1129" i="5"/>
  <c r="Q1129" i="5"/>
  <c r="P1129" i="5"/>
  <c r="O1129" i="5"/>
  <c r="N1129" i="5"/>
  <c r="M1129" i="5"/>
  <c r="L1129" i="5"/>
  <c r="K1129" i="5"/>
  <c r="J1129" i="5"/>
  <c r="I1129" i="5"/>
  <c r="H1129" i="5"/>
  <c r="G1129" i="5"/>
  <c r="F1129" i="5"/>
  <c r="E1129" i="5"/>
  <c r="D1129" i="5"/>
  <c r="AE1129" i="5" s="1"/>
  <c r="C1129" i="5"/>
  <c r="B1129" i="5"/>
  <c r="A1129" i="5"/>
  <c r="AD1128" i="5"/>
  <c r="AC1128" i="5"/>
  <c r="AB1128" i="5"/>
  <c r="AA1128" i="5"/>
  <c r="Z1128" i="5"/>
  <c r="Y1128" i="5"/>
  <c r="X1128" i="5"/>
  <c r="W1128" i="5"/>
  <c r="V1128" i="5"/>
  <c r="U1128" i="5"/>
  <c r="S1128" i="5"/>
  <c r="R1128" i="5"/>
  <c r="Q1128" i="5"/>
  <c r="P1128" i="5"/>
  <c r="O1128" i="5"/>
  <c r="N1128" i="5"/>
  <c r="M1128" i="5"/>
  <c r="L1128" i="5"/>
  <c r="K1128" i="5"/>
  <c r="J1128" i="5"/>
  <c r="I1128" i="5"/>
  <c r="H1128" i="5"/>
  <c r="G1128" i="5"/>
  <c r="F1128" i="5"/>
  <c r="E1128" i="5"/>
  <c r="D1128" i="5"/>
  <c r="C1128" i="5"/>
  <c r="B1128" i="5"/>
  <c r="A1128" i="5"/>
  <c r="AE1127" i="5"/>
  <c r="AD1127" i="5"/>
  <c r="AC1127" i="5"/>
  <c r="AB1127" i="5"/>
  <c r="AA1127" i="5"/>
  <c r="Z1127" i="5"/>
  <c r="Y1127" i="5"/>
  <c r="X1127" i="5"/>
  <c r="W1127" i="5"/>
  <c r="V1127" i="5"/>
  <c r="U1127" i="5"/>
  <c r="T1127" i="5"/>
  <c r="AF1127" i="5" s="1"/>
  <c r="S1127" i="5"/>
  <c r="R1127" i="5"/>
  <c r="Q1127" i="5"/>
  <c r="P1127" i="5"/>
  <c r="O1127" i="5"/>
  <c r="N1127" i="5"/>
  <c r="M1127" i="5"/>
  <c r="L1127" i="5"/>
  <c r="K1127" i="5"/>
  <c r="J1127" i="5"/>
  <c r="I1127" i="5"/>
  <c r="H1127" i="5"/>
  <c r="G1127" i="5"/>
  <c r="F1127" i="5"/>
  <c r="E1127" i="5"/>
  <c r="D1127" i="5"/>
  <c r="C1127" i="5"/>
  <c r="B1127" i="5"/>
  <c r="A1127" i="5"/>
  <c r="AD1126" i="5"/>
  <c r="AC1126" i="5"/>
  <c r="AB1126" i="5"/>
  <c r="AA1126" i="5"/>
  <c r="Z1126" i="5"/>
  <c r="Y1126" i="5"/>
  <c r="X1126" i="5"/>
  <c r="W1126" i="5"/>
  <c r="V1126" i="5"/>
  <c r="U1126" i="5"/>
  <c r="S1126" i="5"/>
  <c r="R1126" i="5"/>
  <c r="Q1126" i="5"/>
  <c r="P1126" i="5"/>
  <c r="O1126" i="5"/>
  <c r="N1126" i="5"/>
  <c r="M1126" i="5"/>
  <c r="L1126" i="5"/>
  <c r="K1126" i="5"/>
  <c r="J1126" i="5"/>
  <c r="I1126" i="5"/>
  <c r="H1126" i="5"/>
  <c r="G1126" i="5"/>
  <c r="F1126" i="5"/>
  <c r="E1126" i="5"/>
  <c r="D1126" i="5"/>
  <c r="T1126" i="5" s="1"/>
  <c r="AF1126" i="5" s="1"/>
  <c r="C1126" i="5"/>
  <c r="B1126" i="5"/>
  <c r="A1126" i="5"/>
  <c r="AD1125" i="5"/>
  <c r="AC1125" i="5"/>
  <c r="AB1125" i="5"/>
  <c r="AA1125" i="5"/>
  <c r="Z1125" i="5"/>
  <c r="Y1125" i="5"/>
  <c r="X1125" i="5"/>
  <c r="W1125" i="5"/>
  <c r="V1125" i="5"/>
  <c r="U1125" i="5"/>
  <c r="S1125" i="5"/>
  <c r="R1125" i="5"/>
  <c r="Q1125" i="5"/>
  <c r="P1125" i="5"/>
  <c r="O1125" i="5"/>
  <c r="N1125" i="5"/>
  <c r="M1125" i="5"/>
  <c r="L1125" i="5"/>
  <c r="K1125" i="5"/>
  <c r="J1125" i="5"/>
  <c r="I1125" i="5"/>
  <c r="H1125" i="5"/>
  <c r="G1125" i="5"/>
  <c r="F1125" i="5"/>
  <c r="E1125" i="5"/>
  <c r="D1125" i="5"/>
  <c r="C1125" i="5"/>
  <c r="B1125" i="5"/>
  <c r="A1125" i="5"/>
  <c r="AE1124" i="5"/>
  <c r="AD1124" i="5"/>
  <c r="AC1124" i="5"/>
  <c r="AB1124" i="5"/>
  <c r="AA1124" i="5"/>
  <c r="Z1124" i="5"/>
  <c r="Y1124" i="5"/>
  <c r="X1124" i="5"/>
  <c r="W1124" i="5"/>
  <c r="V1124" i="5"/>
  <c r="U1124" i="5"/>
  <c r="T1124" i="5"/>
  <c r="AF1124" i="5" s="1"/>
  <c r="S1124" i="5"/>
  <c r="R1124" i="5"/>
  <c r="Q1124" i="5"/>
  <c r="P1124" i="5"/>
  <c r="O1124" i="5"/>
  <c r="N1124" i="5"/>
  <c r="M1124" i="5"/>
  <c r="L1124" i="5"/>
  <c r="K1124" i="5"/>
  <c r="J1124" i="5"/>
  <c r="I1124" i="5"/>
  <c r="H1124" i="5"/>
  <c r="G1124" i="5"/>
  <c r="F1124" i="5"/>
  <c r="E1124" i="5"/>
  <c r="D1124" i="5"/>
  <c r="C1124" i="5"/>
  <c r="B1124" i="5"/>
  <c r="A1124" i="5"/>
  <c r="AE1123" i="5"/>
  <c r="AD1123" i="5"/>
  <c r="AC1123" i="5"/>
  <c r="AB1123" i="5"/>
  <c r="AA1123" i="5"/>
  <c r="Z1123" i="5"/>
  <c r="Y1123" i="5"/>
  <c r="X1123" i="5"/>
  <c r="W1123" i="5"/>
  <c r="V1123" i="5"/>
  <c r="U1123" i="5"/>
  <c r="T1123" i="5"/>
  <c r="AF1123" i="5" s="1"/>
  <c r="S1123" i="5"/>
  <c r="R1123" i="5"/>
  <c r="Q1123" i="5"/>
  <c r="P1123" i="5"/>
  <c r="O1123" i="5"/>
  <c r="N1123" i="5"/>
  <c r="M1123" i="5"/>
  <c r="L1123" i="5"/>
  <c r="K1123" i="5"/>
  <c r="J1123" i="5"/>
  <c r="I1123" i="5"/>
  <c r="H1123" i="5"/>
  <c r="G1123" i="5"/>
  <c r="F1123" i="5"/>
  <c r="E1123" i="5"/>
  <c r="D1123" i="5"/>
  <c r="C1123" i="5"/>
  <c r="B1123" i="5"/>
  <c r="A1123" i="5"/>
  <c r="AD1122" i="5"/>
  <c r="AC1122" i="5"/>
  <c r="AB1122" i="5"/>
  <c r="AA1122" i="5"/>
  <c r="Z1122" i="5"/>
  <c r="Y1122" i="5"/>
  <c r="X1122" i="5"/>
  <c r="W1122" i="5"/>
  <c r="V1122" i="5"/>
  <c r="U1122" i="5"/>
  <c r="S1122" i="5"/>
  <c r="R1122" i="5"/>
  <c r="Q1122" i="5"/>
  <c r="P1122" i="5"/>
  <c r="O1122" i="5"/>
  <c r="N1122" i="5"/>
  <c r="M1122" i="5"/>
  <c r="L1122" i="5"/>
  <c r="K1122" i="5"/>
  <c r="J1122" i="5"/>
  <c r="I1122" i="5"/>
  <c r="H1122" i="5"/>
  <c r="G1122" i="5"/>
  <c r="F1122" i="5"/>
  <c r="E1122" i="5"/>
  <c r="D1122" i="5"/>
  <c r="C1122" i="5"/>
  <c r="B1122" i="5"/>
  <c r="A1122" i="5"/>
  <c r="AE1121" i="5"/>
  <c r="AD1121" i="5"/>
  <c r="AC1121" i="5"/>
  <c r="AB1121" i="5"/>
  <c r="AA1121" i="5"/>
  <c r="Z1121" i="5"/>
  <c r="Y1121" i="5"/>
  <c r="X1121" i="5"/>
  <c r="W1121" i="5"/>
  <c r="V1121" i="5"/>
  <c r="U1121" i="5"/>
  <c r="T1121" i="5"/>
  <c r="AF1121" i="5" s="1"/>
  <c r="S1121" i="5"/>
  <c r="R1121" i="5"/>
  <c r="Q1121" i="5"/>
  <c r="P1121" i="5"/>
  <c r="O1121" i="5"/>
  <c r="N1121" i="5"/>
  <c r="M1121" i="5"/>
  <c r="L1121" i="5"/>
  <c r="K1121" i="5"/>
  <c r="J1121" i="5"/>
  <c r="I1121" i="5"/>
  <c r="H1121" i="5"/>
  <c r="G1121" i="5"/>
  <c r="F1121" i="5"/>
  <c r="E1121" i="5"/>
  <c r="D1121" i="5"/>
  <c r="C1121" i="5"/>
  <c r="B1121" i="5"/>
  <c r="A1121" i="5"/>
  <c r="AE1120" i="5"/>
  <c r="AD1120" i="5"/>
  <c r="AC1120" i="5"/>
  <c r="AB1120" i="5"/>
  <c r="AA1120" i="5"/>
  <c r="Z1120" i="5"/>
  <c r="Y1120" i="5"/>
  <c r="X1120" i="5"/>
  <c r="W1120" i="5"/>
  <c r="V1120" i="5"/>
  <c r="U1120" i="5"/>
  <c r="S1120" i="5"/>
  <c r="R1120" i="5"/>
  <c r="Q1120" i="5"/>
  <c r="P1120" i="5"/>
  <c r="O1120" i="5"/>
  <c r="N1120" i="5"/>
  <c r="M1120" i="5"/>
  <c r="L1120" i="5"/>
  <c r="K1120" i="5"/>
  <c r="J1120" i="5"/>
  <c r="I1120" i="5"/>
  <c r="H1120" i="5"/>
  <c r="G1120" i="5"/>
  <c r="F1120" i="5"/>
  <c r="E1120" i="5"/>
  <c r="D1120" i="5"/>
  <c r="T1120" i="5" s="1"/>
  <c r="C1120" i="5"/>
  <c r="B1120" i="5"/>
  <c r="A1120" i="5"/>
  <c r="AD1119" i="5"/>
  <c r="AC1119" i="5"/>
  <c r="AB1119" i="5"/>
  <c r="AA1119" i="5"/>
  <c r="Z1119" i="5"/>
  <c r="Y1119" i="5"/>
  <c r="X1119" i="5"/>
  <c r="W1119" i="5"/>
  <c r="V1119" i="5"/>
  <c r="U1119" i="5"/>
  <c r="S1119" i="5"/>
  <c r="R1119" i="5"/>
  <c r="Q1119" i="5"/>
  <c r="P1119" i="5"/>
  <c r="O1119" i="5"/>
  <c r="N1119" i="5"/>
  <c r="M1119" i="5"/>
  <c r="L1119" i="5"/>
  <c r="K1119" i="5"/>
  <c r="J1119" i="5"/>
  <c r="I1119" i="5"/>
  <c r="H1119" i="5"/>
  <c r="G1119" i="5"/>
  <c r="F1119" i="5"/>
  <c r="E1119" i="5"/>
  <c r="D1119" i="5"/>
  <c r="C1119" i="5"/>
  <c r="B1119" i="5"/>
  <c r="A1119" i="5"/>
  <c r="AE1118" i="5"/>
  <c r="AD1118" i="5"/>
  <c r="AC1118" i="5"/>
  <c r="AB1118" i="5"/>
  <c r="AA1118" i="5"/>
  <c r="Z1118" i="5"/>
  <c r="Y1118" i="5"/>
  <c r="X1118" i="5"/>
  <c r="W1118" i="5"/>
  <c r="V1118" i="5"/>
  <c r="U1118" i="5"/>
  <c r="T1118" i="5"/>
  <c r="AF1118" i="5" s="1"/>
  <c r="S1118" i="5"/>
  <c r="R1118" i="5"/>
  <c r="Q1118" i="5"/>
  <c r="P1118" i="5"/>
  <c r="O1118" i="5"/>
  <c r="N1118" i="5"/>
  <c r="M1118" i="5"/>
  <c r="L1118" i="5"/>
  <c r="K1118" i="5"/>
  <c r="J1118" i="5"/>
  <c r="I1118" i="5"/>
  <c r="H1118" i="5"/>
  <c r="G1118" i="5"/>
  <c r="F1118" i="5"/>
  <c r="E1118" i="5"/>
  <c r="D1118" i="5"/>
  <c r="C1118" i="5"/>
  <c r="B1118" i="5"/>
  <c r="A1118" i="5"/>
  <c r="AD1117" i="5"/>
  <c r="AC1117" i="5"/>
  <c r="AB1117" i="5"/>
  <c r="AA1117" i="5"/>
  <c r="Z1117" i="5"/>
  <c r="Y1117" i="5"/>
  <c r="X1117" i="5"/>
  <c r="W1117" i="5"/>
  <c r="V1117" i="5"/>
  <c r="U1117" i="5"/>
  <c r="S1117" i="5"/>
  <c r="R1117" i="5"/>
  <c r="Q1117" i="5"/>
  <c r="P1117" i="5"/>
  <c r="O1117" i="5"/>
  <c r="N1117" i="5"/>
  <c r="M1117" i="5"/>
  <c r="L1117" i="5"/>
  <c r="K1117" i="5"/>
  <c r="J1117" i="5"/>
  <c r="I1117" i="5"/>
  <c r="H1117" i="5"/>
  <c r="G1117" i="5"/>
  <c r="F1117" i="5"/>
  <c r="E1117" i="5"/>
  <c r="D1117" i="5"/>
  <c r="C1117" i="5"/>
  <c r="B1117" i="5"/>
  <c r="A1117" i="5"/>
  <c r="AD1116" i="5"/>
  <c r="AC1116" i="5"/>
  <c r="AB1116" i="5"/>
  <c r="AA1116" i="5"/>
  <c r="Z1116" i="5"/>
  <c r="Y1116" i="5"/>
  <c r="X1116" i="5"/>
  <c r="W1116" i="5"/>
  <c r="V1116" i="5"/>
  <c r="U1116" i="5"/>
  <c r="S1116" i="5"/>
  <c r="R1116" i="5"/>
  <c r="Q1116" i="5"/>
  <c r="P1116" i="5"/>
  <c r="O1116" i="5"/>
  <c r="N1116" i="5"/>
  <c r="M1116" i="5"/>
  <c r="L1116" i="5"/>
  <c r="K1116" i="5"/>
  <c r="J1116" i="5"/>
  <c r="I1116" i="5"/>
  <c r="H1116" i="5"/>
  <c r="G1116" i="5"/>
  <c r="F1116" i="5"/>
  <c r="E1116" i="5"/>
  <c r="D1116" i="5"/>
  <c r="C1116" i="5"/>
  <c r="B1116" i="5"/>
  <c r="A1116" i="5"/>
  <c r="AE1115" i="5"/>
  <c r="AD1115" i="5"/>
  <c r="AC1115" i="5"/>
  <c r="AB1115" i="5"/>
  <c r="AA1115" i="5"/>
  <c r="Z1115" i="5"/>
  <c r="Y1115" i="5"/>
  <c r="X1115" i="5"/>
  <c r="W1115" i="5"/>
  <c r="V1115" i="5"/>
  <c r="U1115" i="5"/>
  <c r="T1115" i="5"/>
  <c r="AF1115" i="5" s="1"/>
  <c r="S1115" i="5"/>
  <c r="R1115" i="5"/>
  <c r="Q1115" i="5"/>
  <c r="P1115" i="5"/>
  <c r="O1115" i="5"/>
  <c r="N1115" i="5"/>
  <c r="M1115" i="5"/>
  <c r="L1115" i="5"/>
  <c r="K1115" i="5"/>
  <c r="J1115" i="5"/>
  <c r="I1115" i="5"/>
  <c r="H1115" i="5"/>
  <c r="G1115" i="5"/>
  <c r="F1115" i="5"/>
  <c r="E1115" i="5"/>
  <c r="D1115" i="5"/>
  <c r="C1115" i="5"/>
  <c r="B1115" i="5"/>
  <c r="A1115" i="5"/>
  <c r="AD1114" i="5"/>
  <c r="AC1114" i="5"/>
  <c r="AB1114" i="5"/>
  <c r="AA1114" i="5"/>
  <c r="Z1114" i="5"/>
  <c r="Y1114" i="5"/>
  <c r="X1114" i="5"/>
  <c r="W1114" i="5"/>
  <c r="V1114" i="5"/>
  <c r="U1114" i="5"/>
  <c r="S1114" i="5"/>
  <c r="R1114" i="5"/>
  <c r="Q1114" i="5"/>
  <c r="P1114" i="5"/>
  <c r="O1114" i="5"/>
  <c r="N1114" i="5"/>
  <c r="M1114" i="5"/>
  <c r="L1114" i="5"/>
  <c r="K1114" i="5"/>
  <c r="J1114" i="5"/>
  <c r="I1114" i="5"/>
  <c r="H1114" i="5"/>
  <c r="G1114" i="5"/>
  <c r="F1114" i="5"/>
  <c r="E1114" i="5"/>
  <c r="D1114" i="5"/>
  <c r="T1114" i="5" s="1"/>
  <c r="AF1114" i="5" s="1"/>
  <c r="C1114" i="5"/>
  <c r="B1114" i="5"/>
  <c r="A1114" i="5"/>
  <c r="AD1113" i="5"/>
  <c r="AC1113" i="5"/>
  <c r="AB1113" i="5"/>
  <c r="AA1113" i="5"/>
  <c r="Z1113" i="5"/>
  <c r="Y1113" i="5"/>
  <c r="X1113" i="5"/>
  <c r="W1113" i="5"/>
  <c r="V1113" i="5"/>
  <c r="U1113" i="5"/>
  <c r="S1113" i="5"/>
  <c r="R1113" i="5"/>
  <c r="Q1113" i="5"/>
  <c r="P1113" i="5"/>
  <c r="O1113" i="5"/>
  <c r="N1113" i="5"/>
  <c r="M1113" i="5"/>
  <c r="L1113" i="5"/>
  <c r="K1113" i="5"/>
  <c r="J1113" i="5"/>
  <c r="I1113" i="5"/>
  <c r="H1113" i="5"/>
  <c r="G1113" i="5"/>
  <c r="F1113" i="5"/>
  <c r="E1113" i="5"/>
  <c r="D1113" i="5"/>
  <c r="C1113" i="5"/>
  <c r="B1113" i="5"/>
  <c r="A1113" i="5"/>
  <c r="AE1112" i="5"/>
  <c r="AD1112" i="5"/>
  <c r="AC1112" i="5"/>
  <c r="AB1112" i="5"/>
  <c r="AA1112" i="5"/>
  <c r="Z1112" i="5"/>
  <c r="Y1112" i="5"/>
  <c r="X1112" i="5"/>
  <c r="W1112" i="5"/>
  <c r="V1112" i="5"/>
  <c r="U1112" i="5"/>
  <c r="T1112" i="5"/>
  <c r="S1112" i="5"/>
  <c r="R1112" i="5"/>
  <c r="Q1112" i="5"/>
  <c r="P1112" i="5"/>
  <c r="O1112" i="5"/>
  <c r="N1112" i="5"/>
  <c r="M1112" i="5"/>
  <c r="L1112" i="5"/>
  <c r="K1112" i="5"/>
  <c r="J1112" i="5"/>
  <c r="I1112" i="5"/>
  <c r="H1112" i="5"/>
  <c r="G1112" i="5"/>
  <c r="F1112" i="5"/>
  <c r="E1112" i="5"/>
  <c r="D1112" i="5"/>
  <c r="C1112" i="5"/>
  <c r="B1112" i="5"/>
  <c r="A1112" i="5"/>
  <c r="AE1111" i="5"/>
  <c r="AD1111" i="5"/>
  <c r="AC1111" i="5"/>
  <c r="AB1111" i="5"/>
  <c r="AA1111" i="5"/>
  <c r="Z1111" i="5"/>
  <c r="Y1111" i="5"/>
  <c r="X1111" i="5"/>
  <c r="W1111" i="5"/>
  <c r="V1111" i="5"/>
  <c r="U1111" i="5"/>
  <c r="T1111" i="5"/>
  <c r="AF1111" i="5" s="1"/>
  <c r="S1111" i="5"/>
  <c r="R1111" i="5"/>
  <c r="Q1111" i="5"/>
  <c r="P1111" i="5"/>
  <c r="O1111" i="5"/>
  <c r="N1111" i="5"/>
  <c r="M1111" i="5"/>
  <c r="L1111" i="5"/>
  <c r="K1111" i="5"/>
  <c r="J1111" i="5"/>
  <c r="I1111" i="5"/>
  <c r="H1111" i="5"/>
  <c r="G1111" i="5"/>
  <c r="F1111" i="5"/>
  <c r="E1111" i="5"/>
  <c r="D1111" i="5"/>
  <c r="C1111" i="5"/>
  <c r="B1111" i="5"/>
  <c r="A1111" i="5"/>
  <c r="AD1110" i="5"/>
  <c r="AC1110" i="5"/>
  <c r="AB1110" i="5"/>
  <c r="AA1110" i="5"/>
  <c r="Z1110" i="5"/>
  <c r="Y1110" i="5"/>
  <c r="X1110" i="5"/>
  <c r="W1110" i="5"/>
  <c r="V1110" i="5"/>
  <c r="U1110" i="5"/>
  <c r="S1110" i="5"/>
  <c r="R1110" i="5"/>
  <c r="Q1110" i="5"/>
  <c r="P1110" i="5"/>
  <c r="O1110" i="5"/>
  <c r="N1110" i="5"/>
  <c r="M1110" i="5"/>
  <c r="L1110" i="5"/>
  <c r="K1110" i="5"/>
  <c r="J1110" i="5"/>
  <c r="I1110" i="5"/>
  <c r="H1110" i="5"/>
  <c r="G1110" i="5"/>
  <c r="F1110" i="5"/>
  <c r="E1110" i="5"/>
  <c r="D1110" i="5"/>
  <c r="C1110" i="5"/>
  <c r="B1110" i="5"/>
  <c r="A1110" i="5"/>
  <c r="AE1109" i="5"/>
  <c r="AD1109" i="5"/>
  <c r="AC1109" i="5"/>
  <c r="AB1109" i="5"/>
  <c r="AA1109" i="5"/>
  <c r="Z1109" i="5"/>
  <c r="Y1109" i="5"/>
  <c r="X1109" i="5"/>
  <c r="W1109" i="5"/>
  <c r="V1109" i="5"/>
  <c r="U1109" i="5"/>
  <c r="T1109" i="5"/>
  <c r="AF1109" i="5" s="1"/>
  <c r="S1109" i="5"/>
  <c r="R1109" i="5"/>
  <c r="Q1109" i="5"/>
  <c r="P1109" i="5"/>
  <c r="O1109" i="5"/>
  <c r="N1109" i="5"/>
  <c r="M1109" i="5"/>
  <c r="L1109" i="5"/>
  <c r="K1109" i="5"/>
  <c r="J1109" i="5"/>
  <c r="I1109" i="5"/>
  <c r="H1109" i="5"/>
  <c r="G1109" i="5"/>
  <c r="F1109" i="5"/>
  <c r="E1109" i="5"/>
  <c r="D1109" i="5"/>
  <c r="C1109" i="5"/>
  <c r="B1109" i="5"/>
  <c r="A1109" i="5"/>
  <c r="AD1108" i="5"/>
  <c r="AC1108" i="5"/>
  <c r="AB1108" i="5"/>
  <c r="AA1108" i="5"/>
  <c r="Z1108" i="5"/>
  <c r="Y1108" i="5"/>
  <c r="X1108" i="5"/>
  <c r="W1108" i="5"/>
  <c r="V1108" i="5"/>
  <c r="U1108" i="5"/>
  <c r="S1108" i="5"/>
  <c r="R1108" i="5"/>
  <c r="Q1108" i="5"/>
  <c r="P1108" i="5"/>
  <c r="O1108" i="5"/>
  <c r="N1108" i="5"/>
  <c r="M1108" i="5"/>
  <c r="L1108" i="5"/>
  <c r="K1108" i="5"/>
  <c r="J1108" i="5"/>
  <c r="I1108" i="5"/>
  <c r="H1108" i="5"/>
  <c r="G1108" i="5"/>
  <c r="F1108" i="5"/>
  <c r="E1108" i="5"/>
  <c r="D1108" i="5"/>
  <c r="T1108" i="5" s="1"/>
  <c r="AF1108" i="5" s="1"/>
  <c r="C1108" i="5"/>
  <c r="B1108" i="5"/>
  <c r="A1108" i="5"/>
  <c r="AD1107" i="5"/>
  <c r="AC1107" i="5"/>
  <c r="AB1107" i="5"/>
  <c r="AA1107" i="5"/>
  <c r="Z1107" i="5"/>
  <c r="Y1107" i="5"/>
  <c r="X1107" i="5"/>
  <c r="W1107" i="5"/>
  <c r="V1107" i="5"/>
  <c r="U1107" i="5"/>
  <c r="S1107" i="5"/>
  <c r="R1107" i="5"/>
  <c r="Q1107" i="5"/>
  <c r="P1107" i="5"/>
  <c r="O1107" i="5"/>
  <c r="N1107" i="5"/>
  <c r="M1107" i="5"/>
  <c r="L1107" i="5"/>
  <c r="K1107" i="5"/>
  <c r="J1107" i="5"/>
  <c r="I1107" i="5"/>
  <c r="H1107" i="5"/>
  <c r="G1107" i="5"/>
  <c r="F1107" i="5"/>
  <c r="E1107" i="5"/>
  <c r="D1107" i="5"/>
  <c r="C1107" i="5"/>
  <c r="B1107" i="5"/>
  <c r="A1107" i="5"/>
  <c r="AE1106" i="5"/>
  <c r="AD1106" i="5"/>
  <c r="AC1106" i="5"/>
  <c r="AB1106" i="5"/>
  <c r="AA1106" i="5"/>
  <c r="Z1106" i="5"/>
  <c r="Y1106" i="5"/>
  <c r="X1106" i="5"/>
  <c r="W1106" i="5"/>
  <c r="V1106" i="5"/>
  <c r="U1106" i="5"/>
  <c r="T1106" i="5"/>
  <c r="AF1106" i="5" s="1"/>
  <c r="S1106" i="5"/>
  <c r="R1106" i="5"/>
  <c r="Q1106" i="5"/>
  <c r="P1106" i="5"/>
  <c r="O1106" i="5"/>
  <c r="N1106" i="5"/>
  <c r="M1106" i="5"/>
  <c r="L1106" i="5"/>
  <c r="K1106" i="5"/>
  <c r="J1106" i="5"/>
  <c r="I1106" i="5"/>
  <c r="H1106" i="5"/>
  <c r="G1106" i="5"/>
  <c r="F1106" i="5"/>
  <c r="E1106" i="5"/>
  <c r="D1106" i="5"/>
  <c r="C1106" i="5"/>
  <c r="B1106" i="5"/>
  <c r="A1106" i="5"/>
  <c r="AD1105" i="5"/>
  <c r="AC1105" i="5"/>
  <c r="AB1105" i="5"/>
  <c r="AA1105" i="5"/>
  <c r="Z1105" i="5"/>
  <c r="Y1105" i="5"/>
  <c r="X1105" i="5"/>
  <c r="W1105" i="5"/>
  <c r="V1105" i="5"/>
  <c r="U1105" i="5"/>
  <c r="T1105" i="5"/>
  <c r="AF1105" i="5" s="1"/>
  <c r="S1105" i="5"/>
  <c r="R1105" i="5"/>
  <c r="Q1105" i="5"/>
  <c r="P1105" i="5"/>
  <c r="O1105" i="5"/>
  <c r="N1105" i="5"/>
  <c r="M1105" i="5"/>
  <c r="L1105" i="5"/>
  <c r="K1105" i="5"/>
  <c r="J1105" i="5"/>
  <c r="I1105" i="5"/>
  <c r="H1105" i="5"/>
  <c r="G1105" i="5"/>
  <c r="F1105" i="5"/>
  <c r="E1105" i="5"/>
  <c r="D1105" i="5"/>
  <c r="AE1105" i="5" s="1"/>
  <c r="C1105" i="5"/>
  <c r="B1105" i="5"/>
  <c r="A1105" i="5"/>
  <c r="AD1104" i="5"/>
  <c r="AC1104" i="5"/>
  <c r="AB1104" i="5"/>
  <c r="AA1104" i="5"/>
  <c r="Z1104" i="5"/>
  <c r="Y1104" i="5"/>
  <c r="X1104" i="5"/>
  <c r="W1104" i="5"/>
  <c r="V1104" i="5"/>
  <c r="U1104" i="5"/>
  <c r="S1104" i="5"/>
  <c r="R1104" i="5"/>
  <c r="Q1104" i="5"/>
  <c r="P1104" i="5"/>
  <c r="O1104" i="5"/>
  <c r="N1104" i="5"/>
  <c r="M1104" i="5"/>
  <c r="L1104" i="5"/>
  <c r="K1104" i="5"/>
  <c r="J1104" i="5"/>
  <c r="I1104" i="5"/>
  <c r="H1104" i="5"/>
  <c r="G1104" i="5"/>
  <c r="F1104" i="5"/>
  <c r="E1104" i="5"/>
  <c r="D1104" i="5"/>
  <c r="C1104" i="5"/>
  <c r="B1104" i="5"/>
  <c r="A1104" i="5"/>
  <c r="AE1103" i="5"/>
  <c r="AD1103" i="5"/>
  <c r="AC1103" i="5"/>
  <c r="AB1103" i="5"/>
  <c r="AA1103" i="5"/>
  <c r="Z1103" i="5"/>
  <c r="Y1103" i="5"/>
  <c r="X1103" i="5"/>
  <c r="W1103" i="5"/>
  <c r="V1103" i="5"/>
  <c r="U1103" i="5"/>
  <c r="T1103" i="5"/>
  <c r="AF1103" i="5" s="1"/>
  <c r="S1103" i="5"/>
  <c r="R1103" i="5"/>
  <c r="Q1103" i="5"/>
  <c r="P1103" i="5"/>
  <c r="O1103" i="5"/>
  <c r="N1103" i="5"/>
  <c r="M1103" i="5"/>
  <c r="L1103" i="5"/>
  <c r="K1103" i="5"/>
  <c r="J1103" i="5"/>
  <c r="I1103" i="5"/>
  <c r="H1103" i="5"/>
  <c r="G1103" i="5"/>
  <c r="F1103" i="5"/>
  <c r="E1103" i="5"/>
  <c r="D1103" i="5"/>
  <c r="C1103" i="5"/>
  <c r="B1103" i="5"/>
  <c r="A1103" i="5"/>
  <c r="AD1102" i="5"/>
  <c r="AC1102" i="5"/>
  <c r="AB1102" i="5"/>
  <c r="AA1102" i="5"/>
  <c r="Z1102" i="5"/>
  <c r="Y1102" i="5"/>
  <c r="X1102" i="5"/>
  <c r="W1102" i="5"/>
  <c r="V1102" i="5"/>
  <c r="U1102" i="5"/>
  <c r="S1102" i="5"/>
  <c r="R1102" i="5"/>
  <c r="Q1102" i="5"/>
  <c r="P1102" i="5"/>
  <c r="O1102" i="5"/>
  <c r="N1102" i="5"/>
  <c r="M1102" i="5"/>
  <c r="L1102" i="5"/>
  <c r="K1102" i="5"/>
  <c r="J1102" i="5"/>
  <c r="I1102" i="5"/>
  <c r="H1102" i="5"/>
  <c r="G1102" i="5"/>
  <c r="F1102" i="5"/>
  <c r="E1102" i="5"/>
  <c r="D1102" i="5"/>
  <c r="T1102" i="5" s="1"/>
  <c r="AF1102" i="5" s="1"/>
  <c r="C1102" i="5"/>
  <c r="B1102" i="5"/>
  <c r="A1102" i="5"/>
  <c r="AD1101" i="5"/>
  <c r="AC1101" i="5"/>
  <c r="AB1101" i="5"/>
  <c r="AA1101" i="5"/>
  <c r="Z1101" i="5"/>
  <c r="Y1101" i="5"/>
  <c r="X1101" i="5"/>
  <c r="W1101" i="5"/>
  <c r="V1101" i="5"/>
  <c r="U1101" i="5"/>
  <c r="S1101" i="5"/>
  <c r="R1101" i="5"/>
  <c r="Q1101" i="5"/>
  <c r="P1101" i="5"/>
  <c r="O1101" i="5"/>
  <c r="N1101" i="5"/>
  <c r="M1101" i="5"/>
  <c r="L1101" i="5"/>
  <c r="K1101" i="5"/>
  <c r="J1101" i="5"/>
  <c r="I1101" i="5"/>
  <c r="H1101" i="5"/>
  <c r="G1101" i="5"/>
  <c r="F1101" i="5"/>
  <c r="E1101" i="5"/>
  <c r="D1101" i="5"/>
  <c r="C1101" i="5"/>
  <c r="B1101" i="5"/>
  <c r="A1101" i="5"/>
  <c r="AE1100" i="5"/>
  <c r="AD1100" i="5"/>
  <c r="AC1100" i="5"/>
  <c r="AB1100" i="5"/>
  <c r="AA1100" i="5"/>
  <c r="Z1100" i="5"/>
  <c r="Y1100" i="5"/>
  <c r="X1100" i="5"/>
  <c r="W1100" i="5"/>
  <c r="V1100" i="5"/>
  <c r="U1100" i="5"/>
  <c r="T1100" i="5"/>
  <c r="S1100" i="5"/>
  <c r="R1100" i="5"/>
  <c r="Q1100" i="5"/>
  <c r="P1100" i="5"/>
  <c r="O1100" i="5"/>
  <c r="N1100" i="5"/>
  <c r="M1100" i="5"/>
  <c r="L1100" i="5"/>
  <c r="K1100" i="5"/>
  <c r="J1100" i="5"/>
  <c r="I1100" i="5"/>
  <c r="H1100" i="5"/>
  <c r="G1100" i="5"/>
  <c r="F1100" i="5"/>
  <c r="E1100" i="5"/>
  <c r="D1100" i="5"/>
  <c r="C1100" i="5"/>
  <c r="B1100" i="5"/>
  <c r="A1100" i="5"/>
  <c r="AE1099" i="5"/>
  <c r="AD1099" i="5"/>
  <c r="AC1099" i="5"/>
  <c r="AB1099" i="5"/>
  <c r="AA1099" i="5"/>
  <c r="Z1099" i="5"/>
  <c r="Y1099" i="5"/>
  <c r="X1099" i="5"/>
  <c r="W1099" i="5"/>
  <c r="V1099" i="5"/>
  <c r="U1099" i="5"/>
  <c r="T1099" i="5"/>
  <c r="AF1099" i="5" s="1"/>
  <c r="S1099" i="5"/>
  <c r="R1099" i="5"/>
  <c r="Q1099" i="5"/>
  <c r="P1099" i="5"/>
  <c r="O1099" i="5"/>
  <c r="N1099" i="5"/>
  <c r="M1099" i="5"/>
  <c r="L1099" i="5"/>
  <c r="K1099" i="5"/>
  <c r="J1099" i="5"/>
  <c r="I1099" i="5"/>
  <c r="H1099" i="5"/>
  <c r="G1099" i="5"/>
  <c r="F1099" i="5"/>
  <c r="E1099" i="5"/>
  <c r="D1099" i="5"/>
  <c r="C1099" i="5"/>
  <c r="B1099" i="5"/>
  <c r="A1099" i="5"/>
  <c r="AD1098" i="5"/>
  <c r="AC1098" i="5"/>
  <c r="AB1098" i="5"/>
  <c r="AA1098" i="5"/>
  <c r="Z1098" i="5"/>
  <c r="Y1098" i="5"/>
  <c r="X1098" i="5"/>
  <c r="W1098" i="5"/>
  <c r="V1098" i="5"/>
  <c r="U1098" i="5"/>
  <c r="S1098" i="5"/>
  <c r="R1098" i="5"/>
  <c r="Q1098" i="5"/>
  <c r="P1098" i="5"/>
  <c r="O1098" i="5"/>
  <c r="N1098" i="5"/>
  <c r="M1098" i="5"/>
  <c r="L1098" i="5"/>
  <c r="K1098" i="5"/>
  <c r="J1098" i="5"/>
  <c r="I1098" i="5"/>
  <c r="H1098" i="5"/>
  <c r="G1098" i="5"/>
  <c r="F1098" i="5"/>
  <c r="E1098" i="5"/>
  <c r="D1098" i="5"/>
  <c r="C1098" i="5"/>
  <c r="B1098" i="5"/>
  <c r="A1098" i="5"/>
  <c r="AE1097" i="5"/>
  <c r="AD1097" i="5"/>
  <c r="AC1097" i="5"/>
  <c r="AB1097" i="5"/>
  <c r="AA1097" i="5"/>
  <c r="Z1097" i="5"/>
  <c r="Y1097" i="5"/>
  <c r="X1097" i="5"/>
  <c r="W1097" i="5"/>
  <c r="V1097" i="5"/>
  <c r="U1097" i="5"/>
  <c r="T1097" i="5"/>
  <c r="AF1097" i="5" s="1"/>
  <c r="S1097" i="5"/>
  <c r="R1097" i="5"/>
  <c r="Q1097" i="5"/>
  <c r="P1097" i="5"/>
  <c r="O1097" i="5"/>
  <c r="N1097" i="5"/>
  <c r="M1097" i="5"/>
  <c r="L1097" i="5"/>
  <c r="K1097" i="5"/>
  <c r="J1097" i="5"/>
  <c r="I1097" i="5"/>
  <c r="H1097" i="5"/>
  <c r="G1097" i="5"/>
  <c r="F1097" i="5"/>
  <c r="E1097" i="5"/>
  <c r="D1097" i="5"/>
  <c r="C1097" i="5"/>
  <c r="B1097" i="5"/>
  <c r="A1097" i="5"/>
  <c r="AD1096" i="5"/>
  <c r="AC1096" i="5"/>
  <c r="AB1096" i="5"/>
  <c r="AA1096" i="5"/>
  <c r="Z1096" i="5"/>
  <c r="Y1096" i="5"/>
  <c r="X1096" i="5"/>
  <c r="W1096" i="5"/>
  <c r="V1096" i="5"/>
  <c r="U1096" i="5"/>
  <c r="S1096" i="5"/>
  <c r="R1096" i="5"/>
  <c r="Q1096" i="5"/>
  <c r="P1096" i="5"/>
  <c r="O1096" i="5"/>
  <c r="N1096" i="5"/>
  <c r="M1096" i="5"/>
  <c r="L1096" i="5"/>
  <c r="K1096" i="5"/>
  <c r="J1096" i="5"/>
  <c r="I1096" i="5"/>
  <c r="H1096" i="5"/>
  <c r="G1096" i="5"/>
  <c r="F1096" i="5"/>
  <c r="E1096" i="5"/>
  <c r="D1096" i="5"/>
  <c r="C1096" i="5"/>
  <c r="B1096" i="5"/>
  <c r="A1096" i="5"/>
  <c r="AD1095" i="5"/>
  <c r="AC1095" i="5"/>
  <c r="AB1095" i="5"/>
  <c r="AA1095" i="5"/>
  <c r="Z1095" i="5"/>
  <c r="Y1095" i="5"/>
  <c r="X1095" i="5"/>
  <c r="W1095" i="5"/>
  <c r="V1095" i="5"/>
  <c r="U1095" i="5"/>
  <c r="S1095" i="5"/>
  <c r="R1095" i="5"/>
  <c r="Q1095" i="5"/>
  <c r="P1095" i="5"/>
  <c r="O1095" i="5"/>
  <c r="N1095" i="5"/>
  <c r="M1095" i="5"/>
  <c r="L1095" i="5"/>
  <c r="K1095" i="5"/>
  <c r="J1095" i="5"/>
  <c r="I1095" i="5"/>
  <c r="H1095" i="5"/>
  <c r="G1095" i="5"/>
  <c r="F1095" i="5"/>
  <c r="E1095" i="5"/>
  <c r="D1095" i="5"/>
  <c r="C1095" i="5"/>
  <c r="B1095" i="5"/>
  <c r="A1095" i="5"/>
  <c r="AE1094" i="5"/>
  <c r="AD1094" i="5"/>
  <c r="AC1094" i="5"/>
  <c r="AB1094" i="5"/>
  <c r="AA1094" i="5"/>
  <c r="Z1094" i="5"/>
  <c r="Y1094" i="5"/>
  <c r="X1094" i="5"/>
  <c r="W1094" i="5"/>
  <c r="V1094" i="5"/>
  <c r="U1094" i="5"/>
  <c r="T1094" i="5"/>
  <c r="AF1094" i="5" s="1"/>
  <c r="S1094" i="5"/>
  <c r="R1094" i="5"/>
  <c r="Q1094" i="5"/>
  <c r="P1094" i="5"/>
  <c r="O1094" i="5"/>
  <c r="N1094" i="5"/>
  <c r="M1094" i="5"/>
  <c r="L1094" i="5"/>
  <c r="K1094" i="5"/>
  <c r="J1094" i="5"/>
  <c r="I1094" i="5"/>
  <c r="H1094" i="5"/>
  <c r="G1094" i="5"/>
  <c r="F1094" i="5"/>
  <c r="E1094" i="5"/>
  <c r="D1094" i="5"/>
  <c r="C1094" i="5"/>
  <c r="B1094" i="5"/>
  <c r="A1094" i="5"/>
  <c r="AD1093" i="5"/>
  <c r="AC1093" i="5"/>
  <c r="AB1093" i="5"/>
  <c r="AA1093" i="5"/>
  <c r="Z1093" i="5"/>
  <c r="Y1093" i="5"/>
  <c r="X1093" i="5"/>
  <c r="W1093" i="5"/>
  <c r="V1093" i="5"/>
  <c r="U1093" i="5"/>
  <c r="S1093" i="5"/>
  <c r="R1093" i="5"/>
  <c r="Q1093" i="5"/>
  <c r="P1093" i="5"/>
  <c r="O1093" i="5"/>
  <c r="N1093" i="5"/>
  <c r="M1093" i="5"/>
  <c r="L1093" i="5"/>
  <c r="K1093" i="5"/>
  <c r="J1093" i="5"/>
  <c r="I1093" i="5"/>
  <c r="H1093" i="5"/>
  <c r="G1093" i="5"/>
  <c r="F1093" i="5"/>
  <c r="E1093" i="5"/>
  <c r="D1093" i="5"/>
  <c r="AE1093" i="5" s="1"/>
  <c r="C1093" i="5"/>
  <c r="B1093" i="5"/>
  <c r="A1093" i="5"/>
  <c r="AD1092" i="5"/>
  <c r="AC1092" i="5"/>
  <c r="AB1092" i="5"/>
  <c r="AA1092" i="5"/>
  <c r="Z1092" i="5"/>
  <c r="Y1092" i="5"/>
  <c r="X1092" i="5"/>
  <c r="W1092" i="5"/>
  <c r="V1092" i="5"/>
  <c r="U1092" i="5"/>
  <c r="S1092" i="5"/>
  <c r="R1092" i="5"/>
  <c r="Q1092" i="5"/>
  <c r="P1092" i="5"/>
  <c r="O1092" i="5"/>
  <c r="N1092" i="5"/>
  <c r="M1092" i="5"/>
  <c r="L1092" i="5"/>
  <c r="K1092" i="5"/>
  <c r="J1092" i="5"/>
  <c r="I1092" i="5"/>
  <c r="H1092" i="5"/>
  <c r="G1092" i="5"/>
  <c r="F1092" i="5"/>
  <c r="E1092" i="5"/>
  <c r="D1092" i="5"/>
  <c r="C1092" i="5"/>
  <c r="B1092" i="5"/>
  <c r="A1092" i="5"/>
  <c r="AE1091" i="5"/>
  <c r="AD1091" i="5"/>
  <c r="AC1091" i="5"/>
  <c r="AB1091" i="5"/>
  <c r="AA1091" i="5"/>
  <c r="Z1091" i="5"/>
  <c r="Y1091" i="5"/>
  <c r="X1091" i="5"/>
  <c r="W1091" i="5"/>
  <c r="V1091" i="5"/>
  <c r="U1091" i="5"/>
  <c r="T1091" i="5"/>
  <c r="AF1091" i="5" s="1"/>
  <c r="S1091" i="5"/>
  <c r="R1091" i="5"/>
  <c r="Q1091" i="5"/>
  <c r="P1091" i="5"/>
  <c r="O1091" i="5"/>
  <c r="N1091" i="5"/>
  <c r="M1091" i="5"/>
  <c r="L1091" i="5"/>
  <c r="K1091" i="5"/>
  <c r="J1091" i="5"/>
  <c r="I1091" i="5"/>
  <c r="H1091" i="5"/>
  <c r="G1091" i="5"/>
  <c r="F1091" i="5"/>
  <c r="E1091" i="5"/>
  <c r="D1091" i="5"/>
  <c r="C1091" i="5"/>
  <c r="B1091" i="5"/>
  <c r="A1091" i="5"/>
  <c r="AD1090" i="5"/>
  <c r="AC1090" i="5"/>
  <c r="AB1090" i="5"/>
  <c r="AA1090" i="5"/>
  <c r="Z1090" i="5"/>
  <c r="Y1090" i="5"/>
  <c r="X1090" i="5"/>
  <c r="W1090" i="5"/>
  <c r="V1090" i="5"/>
  <c r="U1090" i="5"/>
  <c r="S1090" i="5"/>
  <c r="R1090" i="5"/>
  <c r="Q1090" i="5"/>
  <c r="P1090" i="5"/>
  <c r="O1090" i="5"/>
  <c r="N1090" i="5"/>
  <c r="M1090" i="5"/>
  <c r="L1090" i="5"/>
  <c r="K1090" i="5"/>
  <c r="J1090" i="5"/>
  <c r="I1090" i="5"/>
  <c r="H1090" i="5"/>
  <c r="G1090" i="5"/>
  <c r="F1090" i="5"/>
  <c r="E1090" i="5"/>
  <c r="D1090" i="5"/>
  <c r="T1090" i="5" s="1"/>
  <c r="AF1090" i="5" s="1"/>
  <c r="C1090" i="5"/>
  <c r="B1090" i="5"/>
  <c r="A1090" i="5"/>
  <c r="AD1089" i="5"/>
  <c r="AC1089" i="5"/>
  <c r="AB1089" i="5"/>
  <c r="AA1089" i="5"/>
  <c r="Z1089" i="5"/>
  <c r="Y1089" i="5"/>
  <c r="X1089" i="5"/>
  <c r="W1089" i="5"/>
  <c r="V1089" i="5"/>
  <c r="U1089" i="5"/>
  <c r="S1089" i="5"/>
  <c r="R1089" i="5"/>
  <c r="Q1089" i="5"/>
  <c r="P1089" i="5"/>
  <c r="O1089" i="5"/>
  <c r="N1089" i="5"/>
  <c r="M1089" i="5"/>
  <c r="L1089" i="5"/>
  <c r="K1089" i="5"/>
  <c r="J1089" i="5"/>
  <c r="I1089" i="5"/>
  <c r="H1089" i="5"/>
  <c r="G1089" i="5"/>
  <c r="F1089" i="5"/>
  <c r="E1089" i="5"/>
  <c r="D1089" i="5"/>
  <c r="C1089" i="5"/>
  <c r="B1089" i="5"/>
  <c r="A1089" i="5"/>
  <c r="AE1088" i="5"/>
  <c r="AD1088" i="5"/>
  <c r="AC1088" i="5"/>
  <c r="AB1088" i="5"/>
  <c r="AA1088" i="5"/>
  <c r="Z1088" i="5"/>
  <c r="Y1088" i="5"/>
  <c r="X1088" i="5"/>
  <c r="W1088" i="5"/>
  <c r="V1088" i="5"/>
  <c r="U1088" i="5"/>
  <c r="T1088" i="5"/>
  <c r="AF1088" i="5" s="1"/>
  <c r="S1088" i="5"/>
  <c r="R1088" i="5"/>
  <c r="Q1088" i="5"/>
  <c r="P1088" i="5"/>
  <c r="O1088" i="5"/>
  <c r="N1088" i="5"/>
  <c r="M1088" i="5"/>
  <c r="L1088" i="5"/>
  <c r="K1088" i="5"/>
  <c r="J1088" i="5"/>
  <c r="I1088" i="5"/>
  <c r="H1088" i="5"/>
  <c r="G1088" i="5"/>
  <c r="F1088" i="5"/>
  <c r="E1088" i="5"/>
  <c r="D1088" i="5"/>
  <c r="C1088" i="5"/>
  <c r="B1088" i="5"/>
  <c r="A1088" i="5"/>
  <c r="AE1087" i="5"/>
  <c r="AD1087" i="5"/>
  <c r="AC1087" i="5"/>
  <c r="AB1087" i="5"/>
  <c r="AA1087" i="5"/>
  <c r="Z1087" i="5"/>
  <c r="Y1087" i="5"/>
  <c r="X1087" i="5"/>
  <c r="W1087" i="5"/>
  <c r="V1087" i="5"/>
  <c r="U1087" i="5"/>
  <c r="T1087" i="5"/>
  <c r="AF1087" i="5" s="1"/>
  <c r="S1087" i="5"/>
  <c r="R1087" i="5"/>
  <c r="Q1087" i="5"/>
  <c r="P1087" i="5"/>
  <c r="O1087" i="5"/>
  <c r="N1087" i="5"/>
  <c r="M1087" i="5"/>
  <c r="L1087" i="5"/>
  <c r="K1087" i="5"/>
  <c r="J1087" i="5"/>
  <c r="I1087" i="5"/>
  <c r="H1087" i="5"/>
  <c r="G1087" i="5"/>
  <c r="F1087" i="5"/>
  <c r="E1087" i="5"/>
  <c r="D1087" i="5"/>
  <c r="C1087" i="5"/>
  <c r="B1087" i="5"/>
  <c r="A1087" i="5"/>
  <c r="AD1086" i="5"/>
  <c r="AC1086" i="5"/>
  <c r="AB1086" i="5"/>
  <c r="AA1086" i="5"/>
  <c r="Z1086" i="5"/>
  <c r="Y1086" i="5"/>
  <c r="X1086" i="5"/>
  <c r="W1086" i="5"/>
  <c r="V1086" i="5"/>
  <c r="U1086" i="5"/>
  <c r="S1086" i="5"/>
  <c r="R1086" i="5"/>
  <c r="Q1086" i="5"/>
  <c r="P1086" i="5"/>
  <c r="O1086" i="5"/>
  <c r="N1086" i="5"/>
  <c r="M1086" i="5"/>
  <c r="L1086" i="5"/>
  <c r="K1086" i="5"/>
  <c r="J1086" i="5"/>
  <c r="I1086" i="5"/>
  <c r="H1086" i="5"/>
  <c r="G1086" i="5"/>
  <c r="F1086" i="5"/>
  <c r="E1086" i="5"/>
  <c r="D1086" i="5"/>
  <c r="C1086" i="5"/>
  <c r="B1086" i="5"/>
  <c r="A1086" i="5"/>
  <c r="AE1085" i="5"/>
  <c r="AD1085" i="5"/>
  <c r="AC1085" i="5"/>
  <c r="AB1085" i="5"/>
  <c r="AA1085" i="5"/>
  <c r="Z1085" i="5"/>
  <c r="Y1085" i="5"/>
  <c r="X1085" i="5"/>
  <c r="W1085" i="5"/>
  <c r="V1085" i="5"/>
  <c r="U1085" i="5"/>
  <c r="T1085" i="5"/>
  <c r="AF1085" i="5" s="1"/>
  <c r="S1085" i="5"/>
  <c r="R1085" i="5"/>
  <c r="Q1085" i="5"/>
  <c r="P1085" i="5"/>
  <c r="O1085" i="5"/>
  <c r="N1085" i="5"/>
  <c r="M1085" i="5"/>
  <c r="L1085" i="5"/>
  <c r="K1085" i="5"/>
  <c r="J1085" i="5"/>
  <c r="I1085" i="5"/>
  <c r="H1085" i="5"/>
  <c r="G1085" i="5"/>
  <c r="F1085" i="5"/>
  <c r="E1085" i="5"/>
  <c r="D1085" i="5"/>
  <c r="C1085" i="5"/>
  <c r="B1085" i="5"/>
  <c r="A1085" i="5"/>
  <c r="AE1084" i="5"/>
  <c r="AD1084" i="5"/>
  <c r="AC1084" i="5"/>
  <c r="AB1084" i="5"/>
  <c r="AA1084" i="5"/>
  <c r="Z1084" i="5"/>
  <c r="Y1084" i="5"/>
  <c r="X1084" i="5"/>
  <c r="W1084" i="5"/>
  <c r="V1084" i="5"/>
  <c r="U1084" i="5"/>
  <c r="S1084" i="5"/>
  <c r="R1084" i="5"/>
  <c r="Q1084" i="5"/>
  <c r="P1084" i="5"/>
  <c r="O1084" i="5"/>
  <c r="N1084" i="5"/>
  <c r="M1084" i="5"/>
  <c r="L1084" i="5"/>
  <c r="K1084" i="5"/>
  <c r="J1084" i="5"/>
  <c r="I1084" i="5"/>
  <c r="H1084" i="5"/>
  <c r="G1084" i="5"/>
  <c r="F1084" i="5"/>
  <c r="E1084" i="5"/>
  <c r="D1084" i="5"/>
  <c r="T1084" i="5" s="1"/>
  <c r="C1084" i="5"/>
  <c r="B1084" i="5"/>
  <c r="A1084" i="5"/>
  <c r="AD1083" i="5"/>
  <c r="AC1083" i="5"/>
  <c r="AB1083" i="5"/>
  <c r="AA1083" i="5"/>
  <c r="Z1083" i="5"/>
  <c r="Y1083" i="5"/>
  <c r="X1083" i="5"/>
  <c r="W1083" i="5"/>
  <c r="V1083" i="5"/>
  <c r="U1083" i="5"/>
  <c r="S1083" i="5"/>
  <c r="R1083" i="5"/>
  <c r="Q1083" i="5"/>
  <c r="P1083" i="5"/>
  <c r="O1083" i="5"/>
  <c r="N1083" i="5"/>
  <c r="M1083" i="5"/>
  <c r="L1083" i="5"/>
  <c r="K1083" i="5"/>
  <c r="J1083" i="5"/>
  <c r="I1083" i="5"/>
  <c r="H1083" i="5"/>
  <c r="G1083" i="5"/>
  <c r="F1083" i="5"/>
  <c r="E1083" i="5"/>
  <c r="D1083" i="5"/>
  <c r="AE1083" i="5" s="1"/>
  <c r="C1083" i="5"/>
  <c r="B1083" i="5"/>
  <c r="A1083" i="5"/>
  <c r="AE1082" i="5"/>
  <c r="AD1082" i="5"/>
  <c r="AC1082" i="5"/>
  <c r="AB1082" i="5"/>
  <c r="AA1082" i="5"/>
  <c r="Z1082" i="5"/>
  <c r="Y1082" i="5"/>
  <c r="X1082" i="5"/>
  <c r="W1082" i="5"/>
  <c r="V1082" i="5"/>
  <c r="U1082" i="5"/>
  <c r="T1082" i="5"/>
  <c r="AF1082" i="5" s="1"/>
  <c r="S1082" i="5"/>
  <c r="R1082" i="5"/>
  <c r="Q1082" i="5"/>
  <c r="P1082" i="5"/>
  <c r="O1082" i="5"/>
  <c r="N1082" i="5"/>
  <c r="M1082" i="5"/>
  <c r="L1082" i="5"/>
  <c r="K1082" i="5"/>
  <c r="J1082" i="5"/>
  <c r="I1082" i="5"/>
  <c r="H1082" i="5"/>
  <c r="G1082" i="5"/>
  <c r="F1082" i="5"/>
  <c r="E1082" i="5"/>
  <c r="D1082" i="5"/>
  <c r="C1082" i="5"/>
  <c r="B1082" i="5"/>
  <c r="A1082" i="5"/>
  <c r="AD1081" i="5"/>
  <c r="AC1081" i="5"/>
  <c r="AB1081" i="5"/>
  <c r="AA1081" i="5"/>
  <c r="Z1081" i="5"/>
  <c r="Y1081" i="5"/>
  <c r="X1081" i="5"/>
  <c r="W1081" i="5"/>
  <c r="V1081" i="5"/>
  <c r="U1081" i="5"/>
  <c r="S1081" i="5"/>
  <c r="R1081" i="5"/>
  <c r="Q1081" i="5"/>
  <c r="P1081" i="5"/>
  <c r="O1081" i="5"/>
  <c r="N1081" i="5"/>
  <c r="M1081" i="5"/>
  <c r="L1081" i="5"/>
  <c r="K1081" i="5"/>
  <c r="J1081" i="5"/>
  <c r="I1081" i="5"/>
  <c r="H1081" i="5"/>
  <c r="G1081" i="5"/>
  <c r="F1081" i="5"/>
  <c r="E1081" i="5"/>
  <c r="D1081" i="5"/>
  <c r="C1081" i="5"/>
  <c r="B1081" i="5"/>
  <c r="A1081" i="5"/>
  <c r="AD1080" i="5"/>
  <c r="AC1080" i="5"/>
  <c r="AB1080" i="5"/>
  <c r="AA1080" i="5"/>
  <c r="Z1080" i="5"/>
  <c r="Y1080" i="5"/>
  <c r="X1080" i="5"/>
  <c r="W1080" i="5"/>
  <c r="V1080" i="5"/>
  <c r="U1080" i="5"/>
  <c r="S1080" i="5"/>
  <c r="R1080" i="5"/>
  <c r="Q1080" i="5"/>
  <c r="P1080" i="5"/>
  <c r="O1080" i="5"/>
  <c r="N1080" i="5"/>
  <c r="M1080" i="5"/>
  <c r="L1080" i="5"/>
  <c r="K1080" i="5"/>
  <c r="J1080" i="5"/>
  <c r="I1080" i="5"/>
  <c r="H1080" i="5"/>
  <c r="G1080" i="5"/>
  <c r="F1080" i="5"/>
  <c r="E1080" i="5"/>
  <c r="D1080" i="5"/>
  <c r="AE1080" i="5" s="1"/>
  <c r="C1080" i="5"/>
  <c r="B1080" i="5"/>
  <c r="A1080" i="5"/>
  <c r="AE1079" i="5"/>
  <c r="AD1079" i="5"/>
  <c r="AC1079" i="5"/>
  <c r="AB1079" i="5"/>
  <c r="AA1079" i="5"/>
  <c r="Z1079" i="5"/>
  <c r="Y1079" i="5"/>
  <c r="X1079" i="5"/>
  <c r="W1079" i="5"/>
  <c r="V1079" i="5"/>
  <c r="U1079" i="5"/>
  <c r="T1079" i="5"/>
  <c r="AF1079" i="5" s="1"/>
  <c r="S1079" i="5"/>
  <c r="R1079" i="5"/>
  <c r="Q1079" i="5"/>
  <c r="P1079" i="5"/>
  <c r="O1079" i="5"/>
  <c r="N1079" i="5"/>
  <c r="M1079" i="5"/>
  <c r="L1079" i="5"/>
  <c r="K1079" i="5"/>
  <c r="J1079" i="5"/>
  <c r="I1079" i="5"/>
  <c r="H1079" i="5"/>
  <c r="G1079" i="5"/>
  <c r="F1079" i="5"/>
  <c r="E1079" i="5"/>
  <c r="D1079" i="5"/>
  <c r="C1079" i="5"/>
  <c r="B1079" i="5"/>
  <c r="A1079" i="5"/>
  <c r="AD1078" i="5"/>
  <c r="AC1078" i="5"/>
  <c r="AB1078" i="5"/>
  <c r="AA1078" i="5"/>
  <c r="Z1078" i="5"/>
  <c r="Y1078" i="5"/>
  <c r="X1078" i="5"/>
  <c r="W1078" i="5"/>
  <c r="V1078" i="5"/>
  <c r="U1078" i="5"/>
  <c r="S1078" i="5"/>
  <c r="R1078" i="5"/>
  <c r="Q1078" i="5"/>
  <c r="P1078" i="5"/>
  <c r="O1078" i="5"/>
  <c r="N1078" i="5"/>
  <c r="M1078" i="5"/>
  <c r="L1078" i="5"/>
  <c r="K1078" i="5"/>
  <c r="J1078" i="5"/>
  <c r="I1078" i="5"/>
  <c r="H1078" i="5"/>
  <c r="G1078" i="5"/>
  <c r="F1078" i="5"/>
  <c r="E1078" i="5"/>
  <c r="D1078" i="5"/>
  <c r="C1078" i="5"/>
  <c r="B1078" i="5"/>
  <c r="A1078" i="5"/>
  <c r="AD1077" i="5"/>
  <c r="AC1077" i="5"/>
  <c r="AB1077" i="5"/>
  <c r="AA1077" i="5"/>
  <c r="Z1077" i="5"/>
  <c r="Y1077" i="5"/>
  <c r="X1077" i="5"/>
  <c r="W1077" i="5"/>
  <c r="V1077" i="5"/>
  <c r="U1077" i="5"/>
  <c r="T1077" i="5"/>
  <c r="AF1077" i="5" s="1"/>
  <c r="S1077" i="5"/>
  <c r="R1077" i="5"/>
  <c r="Q1077" i="5"/>
  <c r="P1077" i="5"/>
  <c r="O1077" i="5"/>
  <c r="N1077" i="5"/>
  <c r="M1077" i="5"/>
  <c r="L1077" i="5"/>
  <c r="K1077" i="5"/>
  <c r="J1077" i="5"/>
  <c r="I1077" i="5"/>
  <c r="H1077" i="5"/>
  <c r="G1077" i="5"/>
  <c r="F1077" i="5"/>
  <c r="E1077" i="5"/>
  <c r="D1077" i="5"/>
  <c r="AE1077" i="5" s="1"/>
  <c r="C1077" i="5"/>
  <c r="B1077" i="5"/>
  <c r="A1077" i="5"/>
  <c r="AE1076" i="5"/>
  <c r="AD1076" i="5"/>
  <c r="AC1076" i="5"/>
  <c r="AB1076" i="5"/>
  <c r="AA1076" i="5"/>
  <c r="Z1076" i="5"/>
  <c r="Y1076" i="5"/>
  <c r="X1076" i="5"/>
  <c r="W1076" i="5"/>
  <c r="V1076" i="5"/>
  <c r="U1076" i="5"/>
  <c r="T1076" i="5"/>
  <c r="AF1076" i="5" s="1"/>
  <c r="S1076" i="5"/>
  <c r="R1076" i="5"/>
  <c r="Q1076" i="5"/>
  <c r="P1076" i="5"/>
  <c r="O1076" i="5"/>
  <c r="N1076" i="5"/>
  <c r="M1076" i="5"/>
  <c r="L1076" i="5"/>
  <c r="K1076" i="5"/>
  <c r="J1076" i="5"/>
  <c r="I1076" i="5"/>
  <c r="H1076" i="5"/>
  <c r="G1076" i="5"/>
  <c r="F1076" i="5"/>
  <c r="E1076" i="5"/>
  <c r="D1076" i="5"/>
  <c r="C1076" i="5"/>
  <c r="B1076" i="5"/>
  <c r="A1076" i="5"/>
  <c r="AD1075" i="5"/>
  <c r="AC1075" i="5"/>
  <c r="AB1075" i="5"/>
  <c r="AA1075" i="5"/>
  <c r="Z1075" i="5"/>
  <c r="Y1075" i="5"/>
  <c r="X1075" i="5"/>
  <c r="W1075" i="5"/>
  <c r="V1075" i="5"/>
  <c r="U1075" i="5"/>
  <c r="S1075" i="5"/>
  <c r="R1075" i="5"/>
  <c r="Q1075" i="5"/>
  <c r="P1075" i="5"/>
  <c r="O1075" i="5"/>
  <c r="N1075" i="5"/>
  <c r="M1075" i="5"/>
  <c r="L1075" i="5"/>
  <c r="K1075" i="5"/>
  <c r="J1075" i="5"/>
  <c r="I1075" i="5"/>
  <c r="H1075" i="5"/>
  <c r="G1075" i="5"/>
  <c r="F1075" i="5"/>
  <c r="E1075" i="5"/>
  <c r="D1075" i="5"/>
  <c r="C1075" i="5"/>
  <c r="B1075" i="5"/>
  <c r="A1075" i="5"/>
  <c r="AF1074" i="5"/>
  <c r="AD1074" i="5"/>
  <c r="AC1074" i="5"/>
  <c r="AB1074" i="5"/>
  <c r="AA1074" i="5"/>
  <c r="Z1074" i="5"/>
  <c r="Y1074" i="5"/>
  <c r="X1074" i="5"/>
  <c r="W1074" i="5"/>
  <c r="V1074" i="5"/>
  <c r="U1074" i="5"/>
  <c r="T1074" i="5"/>
  <c r="S1074" i="5"/>
  <c r="R1074" i="5"/>
  <c r="Q1074" i="5"/>
  <c r="P1074" i="5"/>
  <c r="O1074" i="5"/>
  <c r="N1074" i="5"/>
  <c r="M1074" i="5"/>
  <c r="L1074" i="5"/>
  <c r="K1074" i="5"/>
  <c r="J1074" i="5"/>
  <c r="I1074" i="5"/>
  <c r="H1074" i="5"/>
  <c r="G1074" i="5"/>
  <c r="F1074" i="5"/>
  <c r="E1074" i="5"/>
  <c r="D1074" i="5"/>
  <c r="AE1074" i="5" s="1"/>
  <c r="C1074" i="5"/>
  <c r="B1074" i="5"/>
  <c r="A1074" i="5"/>
  <c r="AE1073" i="5"/>
  <c r="AD1073" i="5"/>
  <c r="AC1073" i="5"/>
  <c r="AB1073" i="5"/>
  <c r="AA1073" i="5"/>
  <c r="Z1073" i="5"/>
  <c r="Y1073" i="5"/>
  <c r="X1073" i="5"/>
  <c r="W1073" i="5"/>
  <c r="V1073" i="5"/>
  <c r="U1073" i="5"/>
  <c r="S1073" i="5"/>
  <c r="R1073" i="5"/>
  <c r="Q1073" i="5"/>
  <c r="P1073" i="5"/>
  <c r="O1073" i="5"/>
  <c r="N1073" i="5"/>
  <c r="M1073" i="5"/>
  <c r="L1073" i="5"/>
  <c r="K1073" i="5"/>
  <c r="J1073" i="5"/>
  <c r="I1073" i="5"/>
  <c r="H1073" i="5"/>
  <c r="G1073" i="5"/>
  <c r="F1073" i="5"/>
  <c r="E1073" i="5"/>
  <c r="D1073" i="5"/>
  <c r="T1073" i="5" s="1"/>
  <c r="C1073" i="5"/>
  <c r="B1073" i="5"/>
  <c r="A1073" i="5"/>
  <c r="AE1072" i="5"/>
  <c r="AD1072" i="5"/>
  <c r="AC1072" i="5"/>
  <c r="AB1072" i="5"/>
  <c r="AA1072" i="5"/>
  <c r="Z1072" i="5"/>
  <c r="Y1072" i="5"/>
  <c r="X1072" i="5"/>
  <c r="W1072" i="5"/>
  <c r="V1072" i="5"/>
  <c r="U1072" i="5"/>
  <c r="T1072" i="5"/>
  <c r="AF1072" i="5" s="1"/>
  <c r="S1072" i="5"/>
  <c r="R1072" i="5"/>
  <c r="Q1072" i="5"/>
  <c r="P1072" i="5"/>
  <c r="O1072" i="5"/>
  <c r="N1072" i="5"/>
  <c r="M1072" i="5"/>
  <c r="L1072" i="5"/>
  <c r="K1072" i="5"/>
  <c r="J1072" i="5"/>
  <c r="I1072" i="5"/>
  <c r="H1072" i="5"/>
  <c r="G1072" i="5"/>
  <c r="F1072" i="5"/>
  <c r="E1072" i="5"/>
  <c r="D1072" i="5"/>
  <c r="C1072" i="5"/>
  <c r="B1072" i="5"/>
  <c r="A1072" i="5"/>
  <c r="AF1071" i="5"/>
  <c r="AD1071" i="5"/>
  <c r="AC1071" i="5"/>
  <c r="AB1071" i="5"/>
  <c r="AA1071" i="5"/>
  <c r="Z1071" i="5"/>
  <c r="Y1071" i="5"/>
  <c r="X1071" i="5"/>
  <c r="W1071" i="5"/>
  <c r="V1071" i="5"/>
  <c r="U1071" i="5"/>
  <c r="T1071" i="5"/>
  <c r="S1071" i="5"/>
  <c r="R1071" i="5"/>
  <c r="Q1071" i="5"/>
  <c r="P1071" i="5"/>
  <c r="O1071" i="5"/>
  <c r="N1071" i="5"/>
  <c r="M1071" i="5"/>
  <c r="L1071" i="5"/>
  <c r="K1071" i="5"/>
  <c r="J1071" i="5"/>
  <c r="I1071" i="5"/>
  <c r="H1071" i="5"/>
  <c r="G1071" i="5"/>
  <c r="F1071" i="5"/>
  <c r="E1071" i="5"/>
  <c r="D1071" i="5"/>
  <c r="AE1071" i="5" s="1"/>
  <c r="C1071" i="5"/>
  <c r="B1071" i="5"/>
  <c r="A1071" i="5"/>
  <c r="AD1070" i="5"/>
  <c r="AC1070" i="5"/>
  <c r="AB1070" i="5"/>
  <c r="AA1070" i="5"/>
  <c r="Z1070" i="5"/>
  <c r="Y1070" i="5"/>
  <c r="X1070" i="5"/>
  <c r="W1070" i="5"/>
  <c r="V1070" i="5"/>
  <c r="U1070" i="5"/>
  <c r="S1070" i="5"/>
  <c r="R1070" i="5"/>
  <c r="Q1070" i="5"/>
  <c r="P1070" i="5"/>
  <c r="O1070" i="5"/>
  <c r="N1070" i="5"/>
  <c r="M1070" i="5"/>
  <c r="L1070" i="5"/>
  <c r="K1070" i="5"/>
  <c r="J1070" i="5"/>
  <c r="I1070" i="5"/>
  <c r="H1070" i="5"/>
  <c r="G1070" i="5"/>
  <c r="F1070" i="5"/>
  <c r="E1070" i="5"/>
  <c r="D1070" i="5"/>
  <c r="C1070" i="5"/>
  <c r="B1070" i="5"/>
  <c r="A1070" i="5"/>
  <c r="AD1069" i="5"/>
  <c r="AC1069" i="5"/>
  <c r="AB1069" i="5"/>
  <c r="AA1069" i="5"/>
  <c r="Z1069" i="5"/>
  <c r="Y1069" i="5"/>
  <c r="X1069" i="5"/>
  <c r="W1069" i="5"/>
  <c r="V1069" i="5"/>
  <c r="U1069" i="5"/>
  <c r="S1069" i="5"/>
  <c r="R1069" i="5"/>
  <c r="Q1069" i="5"/>
  <c r="P1069" i="5"/>
  <c r="O1069" i="5"/>
  <c r="N1069" i="5"/>
  <c r="M1069" i="5"/>
  <c r="L1069" i="5"/>
  <c r="K1069" i="5"/>
  <c r="J1069" i="5"/>
  <c r="I1069" i="5"/>
  <c r="H1069" i="5"/>
  <c r="G1069" i="5"/>
  <c r="F1069" i="5"/>
  <c r="E1069" i="5"/>
  <c r="D1069" i="5"/>
  <c r="T1069" i="5" s="1"/>
  <c r="C1069" i="5"/>
  <c r="B1069" i="5"/>
  <c r="A1069" i="5"/>
  <c r="AD1068" i="5"/>
  <c r="AC1068" i="5"/>
  <c r="AB1068" i="5"/>
  <c r="AA1068" i="5"/>
  <c r="Z1068" i="5"/>
  <c r="Y1068" i="5"/>
  <c r="X1068" i="5"/>
  <c r="W1068" i="5"/>
  <c r="V1068" i="5"/>
  <c r="U1068" i="5"/>
  <c r="T1068" i="5"/>
  <c r="S1068" i="5"/>
  <c r="R1068" i="5"/>
  <c r="Q1068" i="5"/>
  <c r="P1068" i="5"/>
  <c r="O1068" i="5"/>
  <c r="N1068" i="5"/>
  <c r="M1068" i="5"/>
  <c r="L1068" i="5"/>
  <c r="K1068" i="5"/>
  <c r="J1068" i="5"/>
  <c r="I1068" i="5"/>
  <c r="H1068" i="5"/>
  <c r="G1068" i="5"/>
  <c r="F1068" i="5"/>
  <c r="AF1068" i="5" s="1"/>
  <c r="E1068" i="5"/>
  <c r="D1068" i="5"/>
  <c r="AE1068" i="5" s="1"/>
  <c r="C1068" i="5"/>
  <c r="B1068" i="5"/>
  <c r="A1068" i="5"/>
  <c r="AD1067" i="5"/>
  <c r="AC1067" i="5"/>
  <c r="AB1067" i="5"/>
  <c r="AA1067" i="5"/>
  <c r="Z1067" i="5"/>
  <c r="Y1067" i="5"/>
  <c r="X1067" i="5"/>
  <c r="W1067" i="5"/>
  <c r="V1067" i="5"/>
  <c r="U1067" i="5"/>
  <c r="S1067" i="5"/>
  <c r="R1067" i="5"/>
  <c r="Q1067" i="5"/>
  <c r="P1067" i="5"/>
  <c r="O1067" i="5"/>
  <c r="N1067" i="5"/>
  <c r="M1067" i="5"/>
  <c r="L1067" i="5"/>
  <c r="K1067" i="5"/>
  <c r="J1067" i="5"/>
  <c r="I1067" i="5"/>
  <c r="H1067" i="5"/>
  <c r="G1067" i="5"/>
  <c r="F1067" i="5"/>
  <c r="E1067" i="5"/>
  <c r="D1067" i="5"/>
  <c r="C1067" i="5"/>
  <c r="B1067" i="5"/>
  <c r="A1067" i="5"/>
  <c r="AD1066" i="5"/>
  <c r="AC1066" i="5"/>
  <c r="AB1066" i="5"/>
  <c r="AA1066" i="5"/>
  <c r="Z1066" i="5"/>
  <c r="Y1066" i="5"/>
  <c r="X1066" i="5"/>
  <c r="W1066" i="5"/>
  <c r="V1066" i="5"/>
  <c r="U1066" i="5"/>
  <c r="S1066" i="5"/>
  <c r="R1066" i="5"/>
  <c r="Q1066" i="5"/>
  <c r="P1066" i="5"/>
  <c r="O1066" i="5"/>
  <c r="N1066" i="5"/>
  <c r="M1066" i="5"/>
  <c r="L1066" i="5"/>
  <c r="K1066" i="5"/>
  <c r="J1066" i="5"/>
  <c r="I1066" i="5"/>
  <c r="H1066" i="5"/>
  <c r="G1066" i="5"/>
  <c r="F1066" i="5"/>
  <c r="E1066" i="5"/>
  <c r="D1066" i="5"/>
  <c r="T1066" i="5" s="1"/>
  <c r="AF1066" i="5" s="1"/>
  <c r="C1066" i="5"/>
  <c r="B1066" i="5"/>
  <c r="A1066" i="5"/>
  <c r="AD1065" i="5"/>
  <c r="AC1065" i="5"/>
  <c r="AB1065" i="5"/>
  <c r="AA1065" i="5"/>
  <c r="Z1065" i="5"/>
  <c r="Y1065" i="5"/>
  <c r="X1065" i="5"/>
  <c r="W1065" i="5"/>
  <c r="V1065" i="5"/>
  <c r="U1065" i="5"/>
  <c r="S1065" i="5"/>
  <c r="R1065" i="5"/>
  <c r="Q1065" i="5"/>
  <c r="P1065" i="5"/>
  <c r="O1065" i="5"/>
  <c r="N1065" i="5"/>
  <c r="M1065" i="5"/>
  <c r="L1065" i="5"/>
  <c r="K1065" i="5"/>
  <c r="J1065" i="5"/>
  <c r="I1065" i="5"/>
  <c r="H1065" i="5"/>
  <c r="G1065" i="5"/>
  <c r="F1065" i="5"/>
  <c r="E1065" i="5"/>
  <c r="D1065" i="5"/>
  <c r="C1065" i="5"/>
  <c r="B1065" i="5"/>
  <c r="A1065" i="5"/>
  <c r="AD1064" i="5"/>
  <c r="AC1064" i="5"/>
  <c r="AB1064" i="5"/>
  <c r="AA1064" i="5"/>
  <c r="Z1064" i="5"/>
  <c r="Y1064" i="5"/>
  <c r="X1064" i="5"/>
  <c r="W1064" i="5"/>
  <c r="V1064" i="5"/>
  <c r="U1064" i="5"/>
  <c r="S1064" i="5"/>
  <c r="R1064" i="5"/>
  <c r="Q1064" i="5"/>
  <c r="P1064" i="5"/>
  <c r="O1064" i="5"/>
  <c r="N1064" i="5"/>
  <c r="M1064" i="5"/>
  <c r="L1064" i="5"/>
  <c r="K1064" i="5"/>
  <c r="J1064" i="5"/>
  <c r="I1064" i="5"/>
  <c r="H1064" i="5"/>
  <c r="G1064" i="5"/>
  <c r="F1064" i="5"/>
  <c r="E1064" i="5"/>
  <c r="D1064" i="5"/>
  <c r="AE1064" i="5" s="1"/>
  <c r="C1064" i="5"/>
  <c r="B1064" i="5"/>
  <c r="A1064" i="5"/>
  <c r="AF1063" i="5"/>
  <c r="AD1063" i="5"/>
  <c r="AC1063" i="5"/>
  <c r="AB1063" i="5"/>
  <c r="AA1063" i="5"/>
  <c r="Z1063" i="5"/>
  <c r="Y1063" i="5"/>
  <c r="X1063" i="5"/>
  <c r="W1063" i="5"/>
  <c r="V1063" i="5"/>
  <c r="U1063" i="5"/>
  <c r="T1063" i="5"/>
  <c r="S1063" i="5"/>
  <c r="R1063" i="5"/>
  <c r="Q1063" i="5"/>
  <c r="P1063" i="5"/>
  <c r="O1063" i="5"/>
  <c r="N1063" i="5"/>
  <c r="M1063" i="5"/>
  <c r="L1063" i="5"/>
  <c r="K1063" i="5"/>
  <c r="J1063" i="5"/>
  <c r="I1063" i="5"/>
  <c r="H1063" i="5"/>
  <c r="G1063" i="5"/>
  <c r="F1063" i="5"/>
  <c r="E1063" i="5"/>
  <c r="D1063" i="5"/>
  <c r="AE1063" i="5" s="1"/>
  <c r="C1063" i="5"/>
  <c r="B1063" i="5"/>
  <c r="A1063" i="5"/>
  <c r="AD1062" i="5"/>
  <c r="AC1062" i="5"/>
  <c r="AB1062" i="5"/>
  <c r="AA1062" i="5"/>
  <c r="Z1062" i="5"/>
  <c r="Y1062" i="5"/>
  <c r="X1062" i="5"/>
  <c r="W1062" i="5"/>
  <c r="V1062" i="5"/>
  <c r="U1062" i="5"/>
  <c r="S1062" i="5"/>
  <c r="R1062" i="5"/>
  <c r="Q1062" i="5"/>
  <c r="P1062" i="5"/>
  <c r="O1062" i="5"/>
  <c r="N1062" i="5"/>
  <c r="M1062" i="5"/>
  <c r="L1062" i="5"/>
  <c r="K1062" i="5"/>
  <c r="J1062" i="5"/>
  <c r="I1062" i="5"/>
  <c r="H1062" i="5"/>
  <c r="G1062" i="5"/>
  <c r="F1062" i="5"/>
  <c r="E1062" i="5"/>
  <c r="D1062" i="5"/>
  <c r="C1062" i="5"/>
  <c r="B1062" i="5"/>
  <c r="A1062" i="5"/>
  <c r="AE1061" i="5"/>
  <c r="AD1061" i="5"/>
  <c r="AC1061" i="5"/>
  <c r="AB1061" i="5"/>
  <c r="AA1061" i="5"/>
  <c r="Z1061" i="5"/>
  <c r="Y1061" i="5"/>
  <c r="X1061" i="5"/>
  <c r="W1061" i="5"/>
  <c r="V1061" i="5"/>
  <c r="U1061" i="5"/>
  <c r="T1061" i="5"/>
  <c r="AF1061" i="5" s="1"/>
  <c r="S1061" i="5"/>
  <c r="R1061" i="5"/>
  <c r="Q1061" i="5"/>
  <c r="P1061" i="5"/>
  <c r="O1061" i="5"/>
  <c r="N1061" i="5"/>
  <c r="M1061" i="5"/>
  <c r="L1061" i="5"/>
  <c r="K1061" i="5"/>
  <c r="J1061" i="5"/>
  <c r="I1061" i="5"/>
  <c r="H1061" i="5"/>
  <c r="G1061" i="5"/>
  <c r="F1061" i="5"/>
  <c r="E1061" i="5"/>
  <c r="D1061" i="5"/>
  <c r="C1061" i="5"/>
  <c r="B1061" i="5"/>
  <c r="A1061" i="5"/>
  <c r="AE1060" i="5"/>
  <c r="AD1060" i="5"/>
  <c r="AC1060" i="5"/>
  <c r="AB1060" i="5"/>
  <c r="AA1060" i="5"/>
  <c r="Z1060" i="5"/>
  <c r="Y1060" i="5"/>
  <c r="X1060" i="5"/>
  <c r="W1060" i="5"/>
  <c r="V1060" i="5"/>
  <c r="U1060" i="5"/>
  <c r="T1060" i="5"/>
  <c r="AF1060" i="5" s="1"/>
  <c r="S1060" i="5"/>
  <c r="R1060" i="5"/>
  <c r="Q1060" i="5"/>
  <c r="P1060" i="5"/>
  <c r="O1060" i="5"/>
  <c r="N1060" i="5"/>
  <c r="M1060" i="5"/>
  <c r="L1060" i="5"/>
  <c r="K1060" i="5"/>
  <c r="J1060" i="5"/>
  <c r="I1060" i="5"/>
  <c r="H1060" i="5"/>
  <c r="G1060" i="5"/>
  <c r="F1060" i="5"/>
  <c r="E1060" i="5"/>
  <c r="D1060" i="5"/>
  <c r="C1060" i="5"/>
  <c r="B1060" i="5"/>
  <c r="A1060" i="5"/>
  <c r="AD1059" i="5"/>
  <c r="AC1059" i="5"/>
  <c r="AB1059" i="5"/>
  <c r="AA1059" i="5"/>
  <c r="Z1059" i="5"/>
  <c r="Y1059" i="5"/>
  <c r="X1059" i="5"/>
  <c r="W1059" i="5"/>
  <c r="V1059" i="5"/>
  <c r="U1059" i="5"/>
  <c r="S1059" i="5"/>
  <c r="R1059" i="5"/>
  <c r="Q1059" i="5"/>
  <c r="P1059" i="5"/>
  <c r="O1059" i="5"/>
  <c r="N1059" i="5"/>
  <c r="M1059" i="5"/>
  <c r="L1059" i="5"/>
  <c r="K1059" i="5"/>
  <c r="J1059" i="5"/>
  <c r="I1059" i="5"/>
  <c r="H1059" i="5"/>
  <c r="G1059" i="5"/>
  <c r="F1059" i="5"/>
  <c r="E1059" i="5"/>
  <c r="D1059" i="5"/>
  <c r="C1059" i="5"/>
  <c r="B1059" i="5"/>
  <c r="A1059" i="5"/>
  <c r="AD1058" i="5"/>
  <c r="AC1058" i="5"/>
  <c r="AB1058" i="5"/>
  <c r="AA1058" i="5"/>
  <c r="Z1058" i="5"/>
  <c r="Y1058" i="5"/>
  <c r="X1058" i="5"/>
  <c r="W1058" i="5"/>
  <c r="V1058" i="5"/>
  <c r="U1058" i="5"/>
  <c r="S1058" i="5"/>
  <c r="R1058" i="5"/>
  <c r="Q1058" i="5"/>
  <c r="P1058" i="5"/>
  <c r="O1058" i="5"/>
  <c r="N1058" i="5"/>
  <c r="M1058" i="5"/>
  <c r="L1058" i="5"/>
  <c r="K1058" i="5"/>
  <c r="J1058" i="5"/>
  <c r="I1058" i="5"/>
  <c r="H1058" i="5"/>
  <c r="G1058" i="5"/>
  <c r="F1058" i="5"/>
  <c r="E1058" i="5"/>
  <c r="D1058" i="5"/>
  <c r="T1058" i="5" s="1"/>
  <c r="C1058" i="5"/>
  <c r="B1058" i="5"/>
  <c r="A1058" i="5"/>
  <c r="AE1057" i="5"/>
  <c r="AD1057" i="5"/>
  <c r="AC1057" i="5"/>
  <c r="AB1057" i="5"/>
  <c r="AA1057" i="5"/>
  <c r="Z1057" i="5"/>
  <c r="Y1057" i="5"/>
  <c r="X1057" i="5"/>
  <c r="W1057" i="5"/>
  <c r="V1057" i="5"/>
  <c r="U1057" i="5"/>
  <c r="T1057" i="5"/>
  <c r="AF1057" i="5" s="1"/>
  <c r="S1057" i="5"/>
  <c r="R1057" i="5"/>
  <c r="Q1057" i="5"/>
  <c r="P1057" i="5"/>
  <c r="O1057" i="5"/>
  <c r="N1057" i="5"/>
  <c r="M1057" i="5"/>
  <c r="L1057" i="5"/>
  <c r="K1057" i="5"/>
  <c r="J1057" i="5"/>
  <c r="I1057" i="5"/>
  <c r="H1057" i="5"/>
  <c r="G1057" i="5"/>
  <c r="F1057" i="5"/>
  <c r="E1057" i="5"/>
  <c r="D1057" i="5"/>
  <c r="C1057" i="5"/>
  <c r="B1057" i="5"/>
  <c r="A1057" i="5"/>
  <c r="AD1056" i="5"/>
  <c r="AC1056" i="5"/>
  <c r="AB1056" i="5"/>
  <c r="AA1056" i="5"/>
  <c r="Z1056" i="5"/>
  <c r="Y1056" i="5"/>
  <c r="X1056" i="5"/>
  <c r="W1056" i="5"/>
  <c r="V1056" i="5"/>
  <c r="U1056" i="5"/>
  <c r="S1056" i="5"/>
  <c r="R1056" i="5"/>
  <c r="Q1056" i="5"/>
  <c r="P1056" i="5"/>
  <c r="O1056" i="5"/>
  <c r="N1056" i="5"/>
  <c r="M1056" i="5"/>
  <c r="L1056" i="5"/>
  <c r="K1056" i="5"/>
  <c r="J1056" i="5"/>
  <c r="I1056" i="5"/>
  <c r="H1056" i="5"/>
  <c r="G1056" i="5"/>
  <c r="F1056" i="5"/>
  <c r="E1056" i="5"/>
  <c r="D1056" i="5"/>
  <c r="C1056" i="5"/>
  <c r="B1056" i="5"/>
  <c r="A1056" i="5"/>
  <c r="AD1055" i="5"/>
  <c r="AC1055" i="5"/>
  <c r="AB1055" i="5"/>
  <c r="AA1055" i="5"/>
  <c r="Z1055" i="5"/>
  <c r="Y1055" i="5"/>
  <c r="X1055" i="5"/>
  <c r="W1055" i="5"/>
  <c r="V1055" i="5"/>
  <c r="U1055" i="5"/>
  <c r="S1055" i="5"/>
  <c r="R1055" i="5"/>
  <c r="Q1055" i="5"/>
  <c r="P1055" i="5"/>
  <c r="O1055" i="5"/>
  <c r="N1055" i="5"/>
  <c r="M1055" i="5"/>
  <c r="L1055" i="5"/>
  <c r="K1055" i="5"/>
  <c r="J1055" i="5"/>
  <c r="I1055" i="5"/>
  <c r="H1055" i="5"/>
  <c r="G1055" i="5"/>
  <c r="F1055" i="5"/>
  <c r="E1055" i="5"/>
  <c r="D1055" i="5"/>
  <c r="T1055" i="5" s="1"/>
  <c r="AF1055" i="5" s="1"/>
  <c r="C1055" i="5"/>
  <c r="B1055" i="5"/>
  <c r="A1055" i="5"/>
  <c r="AE1054" i="5"/>
  <c r="AD1054" i="5"/>
  <c r="AC1054" i="5"/>
  <c r="AB1054" i="5"/>
  <c r="AA1054" i="5"/>
  <c r="Z1054" i="5"/>
  <c r="Y1054" i="5"/>
  <c r="X1054" i="5"/>
  <c r="W1054" i="5"/>
  <c r="V1054" i="5"/>
  <c r="U1054" i="5"/>
  <c r="T1054" i="5"/>
  <c r="AF1054" i="5" s="1"/>
  <c r="S1054" i="5"/>
  <c r="R1054" i="5"/>
  <c r="Q1054" i="5"/>
  <c r="P1054" i="5"/>
  <c r="O1054" i="5"/>
  <c r="N1054" i="5"/>
  <c r="M1054" i="5"/>
  <c r="L1054" i="5"/>
  <c r="K1054" i="5"/>
  <c r="J1054" i="5"/>
  <c r="I1054" i="5"/>
  <c r="H1054" i="5"/>
  <c r="G1054" i="5"/>
  <c r="F1054" i="5"/>
  <c r="E1054" i="5"/>
  <c r="D1054" i="5"/>
  <c r="C1054" i="5"/>
  <c r="B1054" i="5"/>
  <c r="A1054" i="5"/>
  <c r="AD1053" i="5"/>
  <c r="AC1053" i="5"/>
  <c r="AB1053" i="5"/>
  <c r="AA1053" i="5"/>
  <c r="Z1053" i="5"/>
  <c r="Y1053" i="5"/>
  <c r="X1053" i="5"/>
  <c r="W1053" i="5"/>
  <c r="V1053" i="5"/>
  <c r="U1053" i="5"/>
  <c r="T1053" i="5"/>
  <c r="AF1053" i="5" s="1"/>
  <c r="S1053" i="5"/>
  <c r="R1053" i="5"/>
  <c r="Q1053" i="5"/>
  <c r="P1053" i="5"/>
  <c r="O1053" i="5"/>
  <c r="N1053" i="5"/>
  <c r="M1053" i="5"/>
  <c r="L1053" i="5"/>
  <c r="K1053" i="5"/>
  <c r="J1053" i="5"/>
  <c r="I1053" i="5"/>
  <c r="H1053" i="5"/>
  <c r="G1053" i="5"/>
  <c r="F1053" i="5"/>
  <c r="E1053" i="5"/>
  <c r="D1053" i="5"/>
  <c r="AE1053" i="5" s="1"/>
  <c r="C1053" i="5"/>
  <c r="B1053" i="5"/>
  <c r="A1053" i="5"/>
  <c r="AD1052" i="5"/>
  <c r="AC1052" i="5"/>
  <c r="AB1052" i="5"/>
  <c r="AA1052" i="5"/>
  <c r="Z1052" i="5"/>
  <c r="Y1052" i="5"/>
  <c r="X1052" i="5"/>
  <c r="W1052" i="5"/>
  <c r="V1052" i="5"/>
  <c r="U1052" i="5"/>
  <c r="S1052" i="5"/>
  <c r="R1052" i="5"/>
  <c r="Q1052" i="5"/>
  <c r="P1052" i="5"/>
  <c r="O1052" i="5"/>
  <c r="N1052" i="5"/>
  <c r="M1052" i="5"/>
  <c r="L1052" i="5"/>
  <c r="K1052" i="5"/>
  <c r="J1052" i="5"/>
  <c r="I1052" i="5"/>
  <c r="H1052" i="5"/>
  <c r="G1052" i="5"/>
  <c r="F1052" i="5"/>
  <c r="E1052" i="5"/>
  <c r="D1052" i="5"/>
  <c r="C1052" i="5"/>
  <c r="B1052" i="5"/>
  <c r="A1052" i="5"/>
  <c r="AE1051" i="5"/>
  <c r="AD1051" i="5"/>
  <c r="AC1051" i="5"/>
  <c r="AB1051" i="5"/>
  <c r="AA1051" i="5"/>
  <c r="Z1051" i="5"/>
  <c r="Y1051" i="5"/>
  <c r="X1051" i="5"/>
  <c r="W1051" i="5"/>
  <c r="V1051" i="5"/>
  <c r="U1051" i="5"/>
  <c r="S1051" i="5"/>
  <c r="R1051" i="5"/>
  <c r="Q1051" i="5"/>
  <c r="P1051" i="5"/>
  <c r="O1051" i="5"/>
  <c r="N1051" i="5"/>
  <c r="M1051" i="5"/>
  <c r="L1051" i="5"/>
  <c r="K1051" i="5"/>
  <c r="J1051" i="5"/>
  <c r="I1051" i="5"/>
  <c r="H1051" i="5"/>
  <c r="G1051" i="5"/>
  <c r="F1051" i="5"/>
  <c r="E1051" i="5"/>
  <c r="D1051" i="5"/>
  <c r="T1051" i="5" s="1"/>
  <c r="AF1051" i="5" s="1"/>
  <c r="C1051" i="5"/>
  <c r="B1051" i="5"/>
  <c r="A1051" i="5"/>
  <c r="AF1050" i="5"/>
  <c r="AD1050" i="5"/>
  <c r="AC1050" i="5"/>
  <c r="AB1050" i="5"/>
  <c r="AA1050" i="5"/>
  <c r="Z1050" i="5"/>
  <c r="Y1050" i="5"/>
  <c r="X1050" i="5"/>
  <c r="W1050" i="5"/>
  <c r="V1050" i="5"/>
  <c r="U1050" i="5"/>
  <c r="T1050" i="5"/>
  <c r="S1050" i="5"/>
  <c r="R1050" i="5"/>
  <c r="Q1050" i="5"/>
  <c r="P1050" i="5"/>
  <c r="O1050" i="5"/>
  <c r="N1050" i="5"/>
  <c r="M1050" i="5"/>
  <c r="L1050" i="5"/>
  <c r="K1050" i="5"/>
  <c r="J1050" i="5"/>
  <c r="I1050" i="5"/>
  <c r="H1050" i="5"/>
  <c r="G1050" i="5"/>
  <c r="F1050" i="5"/>
  <c r="E1050" i="5"/>
  <c r="D1050" i="5"/>
  <c r="AE1050" i="5" s="1"/>
  <c r="C1050" i="5"/>
  <c r="B1050" i="5"/>
  <c r="A1050" i="5"/>
  <c r="AE1049" i="5"/>
  <c r="AD1049" i="5"/>
  <c r="AC1049" i="5"/>
  <c r="AB1049" i="5"/>
  <c r="AA1049" i="5"/>
  <c r="Z1049" i="5"/>
  <c r="Y1049" i="5"/>
  <c r="X1049" i="5"/>
  <c r="W1049" i="5"/>
  <c r="V1049" i="5"/>
  <c r="U1049" i="5"/>
  <c r="T1049" i="5"/>
  <c r="AF1049" i="5" s="1"/>
  <c r="S1049" i="5"/>
  <c r="R1049" i="5"/>
  <c r="Q1049" i="5"/>
  <c r="P1049" i="5"/>
  <c r="O1049" i="5"/>
  <c r="N1049" i="5"/>
  <c r="M1049" i="5"/>
  <c r="L1049" i="5"/>
  <c r="K1049" i="5"/>
  <c r="J1049" i="5"/>
  <c r="I1049" i="5"/>
  <c r="H1049" i="5"/>
  <c r="G1049" i="5"/>
  <c r="F1049" i="5"/>
  <c r="E1049" i="5"/>
  <c r="D1049" i="5"/>
  <c r="C1049" i="5"/>
  <c r="B1049" i="5"/>
  <c r="A1049" i="5"/>
  <c r="AD1048" i="5"/>
  <c r="AC1048" i="5"/>
  <c r="AB1048" i="5"/>
  <c r="AA1048" i="5"/>
  <c r="Z1048" i="5"/>
  <c r="Y1048" i="5"/>
  <c r="X1048" i="5"/>
  <c r="W1048" i="5"/>
  <c r="V1048" i="5"/>
  <c r="U1048" i="5"/>
  <c r="S1048" i="5"/>
  <c r="R1048" i="5"/>
  <c r="Q1048" i="5"/>
  <c r="P1048" i="5"/>
  <c r="O1048" i="5"/>
  <c r="N1048" i="5"/>
  <c r="M1048" i="5"/>
  <c r="L1048" i="5"/>
  <c r="K1048" i="5"/>
  <c r="J1048" i="5"/>
  <c r="I1048" i="5"/>
  <c r="H1048" i="5"/>
  <c r="G1048" i="5"/>
  <c r="F1048" i="5"/>
  <c r="E1048" i="5"/>
  <c r="D1048" i="5"/>
  <c r="T1048" i="5" s="1"/>
  <c r="AF1048" i="5" s="1"/>
  <c r="C1048" i="5"/>
  <c r="B1048" i="5"/>
  <c r="A1048" i="5"/>
  <c r="AD1047" i="5"/>
  <c r="AC1047" i="5"/>
  <c r="AB1047" i="5"/>
  <c r="AA1047" i="5"/>
  <c r="Z1047" i="5"/>
  <c r="Y1047" i="5"/>
  <c r="X1047" i="5"/>
  <c r="W1047" i="5"/>
  <c r="V1047" i="5"/>
  <c r="U1047" i="5"/>
  <c r="S1047" i="5"/>
  <c r="R1047" i="5"/>
  <c r="Q1047" i="5"/>
  <c r="P1047" i="5"/>
  <c r="O1047" i="5"/>
  <c r="N1047" i="5"/>
  <c r="M1047" i="5"/>
  <c r="L1047" i="5"/>
  <c r="K1047" i="5"/>
  <c r="J1047" i="5"/>
  <c r="I1047" i="5"/>
  <c r="H1047" i="5"/>
  <c r="G1047" i="5"/>
  <c r="F1047" i="5"/>
  <c r="E1047" i="5"/>
  <c r="D1047" i="5"/>
  <c r="AE1047" i="5" s="1"/>
  <c r="C1047" i="5"/>
  <c r="B1047" i="5"/>
  <c r="A1047" i="5"/>
  <c r="AE1046" i="5"/>
  <c r="AD1046" i="5"/>
  <c r="AC1046" i="5"/>
  <c r="AB1046" i="5"/>
  <c r="AA1046" i="5"/>
  <c r="Z1046" i="5"/>
  <c r="Y1046" i="5"/>
  <c r="X1046" i="5"/>
  <c r="W1046" i="5"/>
  <c r="V1046" i="5"/>
  <c r="U1046" i="5"/>
  <c r="T1046" i="5"/>
  <c r="AF1046" i="5" s="1"/>
  <c r="S1046" i="5"/>
  <c r="R1046" i="5"/>
  <c r="Q1046" i="5"/>
  <c r="P1046" i="5"/>
  <c r="O1046" i="5"/>
  <c r="N1046" i="5"/>
  <c r="M1046" i="5"/>
  <c r="L1046" i="5"/>
  <c r="K1046" i="5"/>
  <c r="J1046" i="5"/>
  <c r="I1046" i="5"/>
  <c r="H1046" i="5"/>
  <c r="G1046" i="5"/>
  <c r="F1046" i="5"/>
  <c r="E1046" i="5"/>
  <c r="D1046" i="5"/>
  <c r="C1046" i="5"/>
  <c r="B1046" i="5"/>
  <c r="A1046" i="5"/>
  <c r="AD1045" i="5"/>
  <c r="AC1045" i="5"/>
  <c r="AB1045" i="5"/>
  <c r="AA1045" i="5"/>
  <c r="Z1045" i="5"/>
  <c r="Y1045" i="5"/>
  <c r="X1045" i="5"/>
  <c r="W1045" i="5"/>
  <c r="V1045" i="5"/>
  <c r="U1045" i="5"/>
  <c r="S1045" i="5"/>
  <c r="R1045" i="5"/>
  <c r="Q1045" i="5"/>
  <c r="P1045" i="5"/>
  <c r="O1045" i="5"/>
  <c r="N1045" i="5"/>
  <c r="M1045" i="5"/>
  <c r="L1045" i="5"/>
  <c r="K1045" i="5"/>
  <c r="J1045" i="5"/>
  <c r="I1045" i="5"/>
  <c r="H1045" i="5"/>
  <c r="G1045" i="5"/>
  <c r="F1045" i="5"/>
  <c r="E1045" i="5"/>
  <c r="D1045" i="5"/>
  <c r="C1045" i="5"/>
  <c r="B1045" i="5"/>
  <c r="A1045" i="5"/>
  <c r="AD1044" i="5"/>
  <c r="AC1044" i="5"/>
  <c r="AB1044" i="5"/>
  <c r="AA1044" i="5"/>
  <c r="Z1044" i="5"/>
  <c r="Y1044" i="5"/>
  <c r="X1044" i="5"/>
  <c r="W1044" i="5"/>
  <c r="V1044" i="5"/>
  <c r="U1044" i="5"/>
  <c r="S1044" i="5"/>
  <c r="R1044" i="5"/>
  <c r="Q1044" i="5"/>
  <c r="P1044" i="5"/>
  <c r="O1044" i="5"/>
  <c r="N1044" i="5"/>
  <c r="M1044" i="5"/>
  <c r="L1044" i="5"/>
  <c r="K1044" i="5"/>
  <c r="J1044" i="5"/>
  <c r="I1044" i="5"/>
  <c r="H1044" i="5"/>
  <c r="G1044" i="5"/>
  <c r="F1044" i="5"/>
  <c r="E1044" i="5"/>
  <c r="D1044" i="5"/>
  <c r="AE1044" i="5" s="1"/>
  <c r="C1044" i="5"/>
  <c r="B1044" i="5"/>
  <c r="A1044" i="5"/>
  <c r="AE1043" i="5"/>
  <c r="AD1043" i="5"/>
  <c r="AC1043" i="5"/>
  <c r="AB1043" i="5"/>
  <c r="AA1043" i="5"/>
  <c r="Z1043" i="5"/>
  <c r="Y1043" i="5"/>
  <c r="X1043" i="5"/>
  <c r="W1043" i="5"/>
  <c r="V1043" i="5"/>
  <c r="U1043" i="5"/>
  <c r="T1043" i="5"/>
  <c r="S1043" i="5"/>
  <c r="R1043" i="5"/>
  <c r="Q1043" i="5"/>
  <c r="P1043" i="5"/>
  <c r="O1043" i="5"/>
  <c r="N1043" i="5"/>
  <c r="M1043" i="5"/>
  <c r="L1043" i="5"/>
  <c r="K1043" i="5"/>
  <c r="J1043" i="5"/>
  <c r="I1043" i="5"/>
  <c r="H1043" i="5"/>
  <c r="G1043" i="5"/>
  <c r="F1043" i="5"/>
  <c r="E1043" i="5"/>
  <c r="D1043" i="5"/>
  <c r="C1043" i="5"/>
  <c r="B1043" i="5"/>
  <c r="A1043" i="5"/>
  <c r="AD1042" i="5"/>
  <c r="AC1042" i="5"/>
  <c r="AB1042" i="5"/>
  <c r="AA1042" i="5"/>
  <c r="Z1042" i="5"/>
  <c r="Y1042" i="5"/>
  <c r="X1042" i="5"/>
  <c r="W1042" i="5"/>
  <c r="V1042" i="5"/>
  <c r="U1042" i="5"/>
  <c r="S1042" i="5"/>
  <c r="R1042" i="5"/>
  <c r="Q1042" i="5"/>
  <c r="P1042" i="5"/>
  <c r="O1042" i="5"/>
  <c r="N1042" i="5"/>
  <c r="M1042" i="5"/>
  <c r="L1042" i="5"/>
  <c r="K1042" i="5"/>
  <c r="J1042" i="5"/>
  <c r="I1042" i="5"/>
  <c r="H1042" i="5"/>
  <c r="G1042" i="5"/>
  <c r="F1042" i="5"/>
  <c r="E1042" i="5"/>
  <c r="D1042" i="5"/>
  <c r="AE1042" i="5" s="1"/>
  <c r="C1042" i="5"/>
  <c r="B1042" i="5"/>
  <c r="A1042" i="5"/>
  <c r="AD1041" i="5"/>
  <c r="AC1041" i="5"/>
  <c r="AB1041" i="5"/>
  <c r="AA1041" i="5"/>
  <c r="Z1041" i="5"/>
  <c r="Y1041" i="5"/>
  <c r="X1041" i="5"/>
  <c r="W1041" i="5"/>
  <c r="V1041" i="5"/>
  <c r="U1041" i="5"/>
  <c r="S1041" i="5"/>
  <c r="R1041" i="5"/>
  <c r="Q1041" i="5"/>
  <c r="P1041" i="5"/>
  <c r="O1041" i="5"/>
  <c r="N1041" i="5"/>
  <c r="M1041" i="5"/>
  <c r="L1041" i="5"/>
  <c r="K1041" i="5"/>
  <c r="J1041" i="5"/>
  <c r="I1041" i="5"/>
  <c r="H1041" i="5"/>
  <c r="G1041" i="5"/>
  <c r="F1041" i="5"/>
  <c r="E1041" i="5"/>
  <c r="D1041" i="5"/>
  <c r="C1041" i="5"/>
  <c r="B1041" i="5"/>
  <c r="A1041" i="5"/>
  <c r="AE1040" i="5"/>
  <c r="AD1040" i="5"/>
  <c r="AC1040" i="5"/>
  <c r="AB1040" i="5"/>
  <c r="AA1040" i="5"/>
  <c r="Z1040" i="5"/>
  <c r="Y1040" i="5"/>
  <c r="X1040" i="5"/>
  <c r="W1040" i="5"/>
  <c r="V1040" i="5"/>
  <c r="U1040" i="5"/>
  <c r="T1040" i="5"/>
  <c r="AF1040" i="5" s="1"/>
  <c r="S1040" i="5"/>
  <c r="R1040" i="5"/>
  <c r="Q1040" i="5"/>
  <c r="P1040" i="5"/>
  <c r="O1040" i="5"/>
  <c r="N1040" i="5"/>
  <c r="M1040" i="5"/>
  <c r="L1040" i="5"/>
  <c r="K1040" i="5"/>
  <c r="J1040" i="5"/>
  <c r="I1040" i="5"/>
  <c r="H1040" i="5"/>
  <c r="G1040" i="5"/>
  <c r="F1040" i="5"/>
  <c r="E1040" i="5"/>
  <c r="D1040" i="5"/>
  <c r="C1040" i="5"/>
  <c r="B1040" i="5"/>
  <c r="A1040" i="5"/>
  <c r="AF1039" i="5"/>
  <c r="AD1039" i="5"/>
  <c r="AC1039" i="5"/>
  <c r="AB1039" i="5"/>
  <c r="AA1039" i="5"/>
  <c r="Z1039" i="5"/>
  <c r="Y1039" i="5"/>
  <c r="X1039" i="5"/>
  <c r="W1039" i="5"/>
  <c r="V1039" i="5"/>
  <c r="U1039" i="5"/>
  <c r="T1039" i="5"/>
  <c r="S1039" i="5"/>
  <c r="R1039" i="5"/>
  <c r="Q1039" i="5"/>
  <c r="P1039" i="5"/>
  <c r="O1039" i="5"/>
  <c r="N1039" i="5"/>
  <c r="M1039" i="5"/>
  <c r="L1039" i="5"/>
  <c r="K1039" i="5"/>
  <c r="J1039" i="5"/>
  <c r="I1039" i="5"/>
  <c r="H1039" i="5"/>
  <c r="G1039" i="5"/>
  <c r="F1039" i="5"/>
  <c r="E1039" i="5"/>
  <c r="D1039" i="5"/>
  <c r="AE1039" i="5" s="1"/>
  <c r="C1039" i="5"/>
  <c r="B1039" i="5"/>
  <c r="A1039" i="5"/>
  <c r="AD1038" i="5"/>
  <c r="AC1038" i="5"/>
  <c r="AB1038" i="5"/>
  <c r="AA1038" i="5"/>
  <c r="Z1038" i="5"/>
  <c r="Y1038" i="5"/>
  <c r="X1038" i="5"/>
  <c r="W1038" i="5"/>
  <c r="V1038" i="5"/>
  <c r="U1038" i="5"/>
  <c r="T1038" i="5"/>
  <c r="AF1038" i="5" s="1"/>
  <c r="S1038" i="5"/>
  <c r="R1038" i="5"/>
  <c r="Q1038" i="5"/>
  <c r="P1038" i="5"/>
  <c r="O1038" i="5"/>
  <c r="N1038" i="5"/>
  <c r="M1038" i="5"/>
  <c r="L1038" i="5"/>
  <c r="K1038" i="5"/>
  <c r="J1038" i="5"/>
  <c r="I1038" i="5"/>
  <c r="H1038" i="5"/>
  <c r="G1038" i="5"/>
  <c r="F1038" i="5"/>
  <c r="E1038" i="5"/>
  <c r="D1038" i="5"/>
  <c r="AE1038" i="5" s="1"/>
  <c r="C1038" i="5"/>
  <c r="B1038" i="5"/>
  <c r="A1038" i="5"/>
  <c r="AD1037" i="5"/>
  <c r="AC1037" i="5"/>
  <c r="AB1037" i="5"/>
  <c r="AA1037" i="5"/>
  <c r="Z1037" i="5"/>
  <c r="Y1037" i="5"/>
  <c r="X1037" i="5"/>
  <c r="W1037" i="5"/>
  <c r="V1037" i="5"/>
  <c r="U1037" i="5"/>
  <c r="S1037" i="5"/>
  <c r="R1037" i="5"/>
  <c r="Q1037" i="5"/>
  <c r="P1037" i="5"/>
  <c r="O1037" i="5"/>
  <c r="N1037" i="5"/>
  <c r="M1037" i="5"/>
  <c r="L1037" i="5"/>
  <c r="K1037" i="5"/>
  <c r="J1037" i="5"/>
  <c r="I1037" i="5"/>
  <c r="H1037" i="5"/>
  <c r="G1037" i="5"/>
  <c r="F1037" i="5"/>
  <c r="E1037" i="5"/>
  <c r="D1037" i="5"/>
  <c r="T1037" i="5" s="1"/>
  <c r="AF1037" i="5" s="1"/>
  <c r="C1037" i="5"/>
  <c r="B1037" i="5"/>
  <c r="A1037" i="5"/>
  <c r="AE1036" i="5"/>
  <c r="AD1036" i="5"/>
  <c r="AC1036" i="5"/>
  <c r="AB1036" i="5"/>
  <c r="AA1036" i="5"/>
  <c r="Z1036" i="5"/>
  <c r="Y1036" i="5"/>
  <c r="X1036" i="5"/>
  <c r="W1036" i="5"/>
  <c r="V1036" i="5"/>
  <c r="U1036" i="5"/>
  <c r="T1036" i="5"/>
  <c r="S1036" i="5"/>
  <c r="R1036" i="5"/>
  <c r="Q1036" i="5"/>
  <c r="P1036" i="5"/>
  <c r="O1036" i="5"/>
  <c r="N1036" i="5"/>
  <c r="M1036" i="5"/>
  <c r="L1036" i="5"/>
  <c r="K1036" i="5"/>
  <c r="J1036" i="5"/>
  <c r="I1036" i="5"/>
  <c r="H1036" i="5"/>
  <c r="G1036" i="5"/>
  <c r="F1036" i="5"/>
  <c r="E1036" i="5"/>
  <c r="D1036" i="5"/>
  <c r="C1036" i="5"/>
  <c r="B1036" i="5"/>
  <c r="A1036" i="5"/>
  <c r="AF1035" i="5"/>
  <c r="AD1035" i="5"/>
  <c r="AC1035" i="5"/>
  <c r="AB1035" i="5"/>
  <c r="AA1035" i="5"/>
  <c r="Z1035" i="5"/>
  <c r="Y1035" i="5"/>
  <c r="X1035" i="5"/>
  <c r="W1035" i="5"/>
  <c r="V1035" i="5"/>
  <c r="U1035" i="5"/>
  <c r="T1035" i="5"/>
  <c r="S1035" i="5"/>
  <c r="R1035" i="5"/>
  <c r="Q1035" i="5"/>
  <c r="P1035" i="5"/>
  <c r="O1035" i="5"/>
  <c r="N1035" i="5"/>
  <c r="M1035" i="5"/>
  <c r="L1035" i="5"/>
  <c r="K1035" i="5"/>
  <c r="J1035" i="5"/>
  <c r="I1035" i="5"/>
  <c r="H1035" i="5"/>
  <c r="G1035" i="5"/>
  <c r="F1035" i="5"/>
  <c r="E1035" i="5"/>
  <c r="D1035" i="5"/>
  <c r="AE1035" i="5" s="1"/>
  <c r="C1035" i="5"/>
  <c r="B1035" i="5"/>
  <c r="A1035" i="5"/>
  <c r="AD1034" i="5"/>
  <c r="AC1034" i="5"/>
  <c r="AB1034" i="5"/>
  <c r="AA1034" i="5"/>
  <c r="Z1034" i="5"/>
  <c r="Y1034" i="5"/>
  <c r="X1034" i="5"/>
  <c r="W1034" i="5"/>
  <c r="V1034" i="5"/>
  <c r="U1034" i="5"/>
  <c r="S1034" i="5"/>
  <c r="R1034" i="5"/>
  <c r="Q1034" i="5"/>
  <c r="P1034" i="5"/>
  <c r="O1034" i="5"/>
  <c r="N1034" i="5"/>
  <c r="M1034" i="5"/>
  <c r="L1034" i="5"/>
  <c r="K1034" i="5"/>
  <c r="J1034" i="5"/>
  <c r="I1034" i="5"/>
  <c r="H1034" i="5"/>
  <c r="G1034" i="5"/>
  <c r="F1034" i="5"/>
  <c r="E1034" i="5"/>
  <c r="D1034" i="5"/>
  <c r="C1034" i="5"/>
  <c r="B1034" i="5"/>
  <c r="A1034" i="5"/>
  <c r="AD1033" i="5"/>
  <c r="AC1033" i="5"/>
  <c r="AB1033" i="5"/>
  <c r="AA1033" i="5"/>
  <c r="Z1033" i="5"/>
  <c r="Y1033" i="5"/>
  <c r="X1033" i="5"/>
  <c r="W1033" i="5"/>
  <c r="V1033" i="5"/>
  <c r="U1033" i="5"/>
  <c r="S1033" i="5"/>
  <c r="R1033" i="5"/>
  <c r="Q1033" i="5"/>
  <c r="P1033" i="5"/>
  <c r="O1033" i="5"/>
  <c r="N1033" i="5"/>
  <c r="M1033" i="5"/>
  <c r="L1033" i="5"/>
  <c r="K1033" i="5"/>
  <c r="J1033" i="5"/>
  <c r="I1033" i="5"/>
  <c r="H1033" i="5"/>
  <c r="G1033" i="5"/>
  <c r="F1033" i="5"/>
  <c r="E1033" i="5"/>
  <c r="D1033" i="5"/>
  <c r="T1033" i="5" s="1"/>
  <c r="AF1033" i="5" s="1"/>
  <c r="C1033" i="5"/>
  <c r="B1033" i="5"/>
  <c r="A1033" i="5"/>
  <c r="AF1032" i="5"/>
  <c r="AD1032" i="5"/>
  <c r="AC1032" i="5"/>
  <c r="AB1032" i="5"/>
  <c r="AA1032" i="5"/>
  <c r="Z1032" i="5"/>
  <c r="Y1032" i="5"/>
  <c r="X1032" i="5"/>
  <c r="W1032" i="5"/>
  <c r="V1032" i="5"/>
  <c r="U1032" i="5"/>
  <c r="T1032" i="5"/>
  <c r="S1032" i="5"/>
  <c r="R1032" i="5"/>
  <c r="Q1032" i="5"/>
  <c r="P1032" i="5"/>
  <c r="O1032" i="5"/>
  <c r="N1032" i="5"/>
  <c r="M1032" i="5"/>
  <c r="L1032" i="5"/>
  <c r="K1032" i="5"/>
  <c r="J1032" i="5"/>
  <c r="I1032" i="5"/>
  <c r="H1032" i="5"/>
  <c r="G1032" i="5"/>
  <c r="F1032" i="5"/>
  <c r="E1032" i="5"/>
  <c r="D1032" i="5"/>
  <c r="AE1032" i="5" s="1"/>
  <c r="C1032" i="5"/>
  <c r="B1032" i="5"/>
  <c r="A1032" i="5"/>
  <c r="AD1031" i="5"/>
  <c r="AC1031" i="5"/>
  <c r="AB1031" i="5"/>
  <c r="AA1031" i="5"/>
  <c r="Z1031" i="5"/>
  <c r="Y1031" i="5"/>
  <c r="X1031" i="5"/>
  <c r="W1031" i="5"/>
  <c r="V1031" i="5"/>
  <c r="U1031" i="5"/>
  <c r="S1031" i="5"/>
  <c r="R1031" i="5"/>
  <c r="Q1031" i="5"/>
  <c r="P1031" i="5"/>
  <c r="O1031" i="5"/>
  <c r="N1031" i="5"/>
  <c r="M1031" i="5"/>
  <c r="L1031" i="5"/>
  <c r="K1031" i="5"/>
  <c r="J1031" i="5"/>
  <c r="I1031" i="5"/>
  <c r="H1031" i="5"/>
  <c r="G1031" i="5"/>
  <c r="F1031" i="5"/>
  <c r="E1031" i="5"/>
  <c r="D1031" i="5"/>
  <c r="AE1031" i="5" s="1"/>
  <c r="C1031" i="5"/>
  <c r="B1031" i="5"/>
  <c r="A1031" i="5"/>
  <c r="AD1030" i="5"/>
  <c r="AC1030" i="5"/>
  <c r="AB1030" i="5"/>
  <c r="AA1030" i="5"/>
  <c r="Z1030" i="5"/>
  <c r="Y1030" i="5"/>
  <c r="X1030" i="5"/>
  <c r="W1030" i="5"/>
  <c r="V1030" i="5"/>
  <c r="U1030" i="5"/>
  <c r="S1030" i="5"/>
  <c r="R1030" i="5"/>
  <c r="Q1030" i="5"/>
  <c r="P1030" i="5"/>
  <c r="O1030" i="5"/>
  <c r="N1030" i="5"/>
  <c r="M1030" i="5"/>
  <c r="L1030" i="5"/>
  <c r="K1030" i="5"/>
  <c r="J1030" i="5"/>
  <c r="I1030" i="5"/>
  <c r="H1030" i="5"/>
  <c r="G1030" i="5"/>
  <c r="F1030" i="5"/>
  <c r="E1030" i="5"/>
  <c r="D1030" i="5"/>
  <c r="C1030" i="5"/>
  <c r="B1030" i="5"/>
  <c r="A1030" i="5"/>
  <c r="AD1029" i="5"/>
  <c r="AC1029" i="5"/>
  <c r="AB1029" i="5"/>
  <c r="AA1029" i="5"/>
  <c r="Z1029" i="5"/>
  <c r="Y1029" i="5"/>
  <c r="X1029" i="5"/>
  <c r="W1029" i="5"/>
  <c r="V1029" i="5"/>
  <c r="U1029" i="5"/>
  <c r="S1029" i="5"/>
  <c r="R1029" i="5"/>
  <c r="Q1029" i="5"/>
  <c r="P1029" i="5"/>
  <c r="O1029" i="5"/>
  <c r="N1029" i="5"/>
  <c r="M1029" i="5"/>
  <c r="L1029" i="5"/>
  <c r="K1029" i="5"/>
  <c r="J1029" i="5"/>
  <c r="I1029" i="5"/>
  <c r="H1029" i="5"/>
  <c r="G1029" i="5"/>
  <c r="F1029" i="5"/>
  <c r="E1029" i="5"/>
  <c r="D1029" i="5"/>
  <c r="AE1029" i="5" s="1"/>
  <c r="C1029" i="5"/>
  <c r="B1029" i="5"/>
  <c r="A1029" i="5"/>
  <c r="AE1028" i="5"/>
  <c r="AD1028" i="5"/>
  <c r="AC1028" i="5"/>
  <c r="AB1028" i="5"/>
  <c r="AA1028" i="5"/>
  <c r="Z1028" i="5"/>
  <c r="Y1028" i="5"/>
  <c r="X1028" i="5"/>
  <c r="W1028" i="5"/>
  <c r="V1028" i="5"/>
  <c r="U1028" i="5"/>
  <c r="T1028" i="5"/>
  <c r="AF1028" i="5" s="1"/>
  <c r="S1028" i="5"/>
  <c r="R1028" i="5"/>
  <c r="Q1028" i="5"/>
  <c r="P1028" i="5"/>
  <c r="O1028" i="5"/>
  <c r="N1028" i="5"/>
  <c r="M1028" i="5"/>
  <c r="L1028" i="5"/>
  <c r="K1028" i="5"/>
  <c r="J1028" i="5"/>
  <c r="I1028" i="5"/>
  <c r="H1028" i="5"/>
  <c r="G1028" i="5"/>
  <c r="F1028" i="5"/>
  <c r="E1028" i="5"/>
  <c r="D1028" i="5"/>
  <c r="C1028" i="5"/>
  <c r="B1028" i="5"/>
  <c r="A1028" i="5"/>
  <c r="AD1027" i="5"/>
  <c r="AC1027" i="5"/>
  <c r="AB1027" i="5"/>
  <c r="AA1027" i="5"/>
  <c r="Z1027" i="5"/>
  <c r="Y1027" i="5"/>
  <c r="X1027" i="5"/>
  <c r="W1027" i="5"/>
  <c r="V1027" i="5"/>
  <c r="U1027" i="5"/>
  <c r="S1027" i="5"/>
  <c r="R1027" i="5"/>
  <c r="Q1027" i="5"/>
  <c r="P1027" i="5"/>
  <c r="O1027" i="5"/>
  <c r="N1027" i="5"/>
  <c r="M1027" i="5"/>
  <c r="L1027" i="5"/>
  <c r="K1027" i="5"/>
  <c r="J1027" i="5"/>
  <c r="I1027" i="5"/>
  <c r="H1027" i="5"/>
  <c r="G1027" i="5"/>
  <c r="F1027" i="5"/>
  <c r="E1027" i="5"/>
  <c r="D1027" i="5"/>
  <c r="C1027" i="5"/>
  <c r="B1027" i="5"/>
  <c r="A1027" i="5"/>
  <c r="AD1026" i="5"/>
  <c r="AC1026" i="5"/>
  <c r="AB1026" i="5"/>
  <c r="AA1026" i="5"/>
  <c r="Z1026" i="5"/>
  <c r="Y1026" i="5"/>
  <c r="X1026" i="5"/>
  <c r="W1026" i="5"/>
  <c r="V1026" i="5"/>
  <c r="U1026" i="5"/>
  <c r="S1026" i="5"/>
  <c r="R1026" i="5"/>
  <c r="Q1026" i="5"/>
  <c r="P1026" i="5"/>
  <c r="O1026" i="5"/>
  <c r="N1026" i="5"/>
  <c r="M1026" i="5"/>
  <c r="L1026" i="5"/>
  <c r="K1026" i="5"/>
  <c r="J1026" i="5"/>
  <c r="I1026" i="5"/>
  <c r="H1026" i="5"/>
  <c r="G1026" i="5"/>
  <c r="F1026" i="5"/>
  <c r="E1026" i="5"/>
  <c r="D1026" i="5"/>
  <c r="C1026" i="5"/>
  <c r="B1026" i="5"/>
  <c r="A1026" i="5"/>
  <c r="AE1025" i="5"/>
  <c r="AD1025" i="5"/>
  <c r="AC1025" i="5"/>
  <c r="AB1025" i="5"/>
  <c r="AA1025" i="5"/>
  <c r="Z1025" i="5"/>
  <c r="Y1025" i="5"/>
  <c r="X1025" i="5"/>
  <c r="W1025" i="5"/>
  <c r="V1025" i="5"/>
  <c r="U1025" i="5"/>
  <c r="T1025" i="5"/>
  <c r="S1025" i="5"/>
  <c r="R1025" i="5"/>
  <c r="Q1025" i="5"/>
  <c r="P1025" i="5"/>
  <c r="O1025" i="5"/>
  <c r="N1025" i="5"/>
  <c r="M1025" i="5"/>
  <c r="L1025" i="5"/>
  <c r="K1025" i="5"/>
  <c r="J1025" i="5"/>
  <c r="I1025" i="5"/>
  <c r="H1025" i="5"/>
  <c r="G1025" i="5"/>
  <c r="F1025" i="5"/>
  <c r="E1025" i="5"/>
  <c r="D1025" i="5"/>
  <c r="C1025" i="5"/>
  <c r="B1025" i="5"/>
  <c r="A1025" i="5"/>
  <c r="AE1024" i="5"/>
  <c r="AD1024" i="5"/>
  <c r="AC1024" i="5"/>
  <c r="AB1024" i="5"/>
  <c r="AA1024" i="5"/>
  <c r="Z1024" i="5"/>
  <c r="Y1024" i="5"/>
  <c r="X1024" i="5"/>
  <c r="W1024" i="5"/>
  <c r="V1024" i="5"/>
  <c r="U1024" i="5"/>
  <c r="T1024" i="5"/>
  <c r="AF1024" i="5" s="1"/>
  <c r="S1024" i="5"/>
  <c r="R1024" i="5"/>
  <c r="Q1024" i="5"/>
  <c r="P1024" i="5"/>
  <c r="O1024" i="5"/>
  <c r="N1024" i="5"/>
  <c r="M1024" i="5"/>
  <c r="L1024" i="5"/>
  <c r="K1024" i="5"/>
  <c r="J1024" i="5"/>
  <c r="I1024" i="5"/>
  <c r="H1024" i="5"/>
  <c r="G1024" i="5"/>
  <c r="F1024" i="5"/>
  <c r="E1024" i="5"/>
  <c r="D1024" i="5"/>
  <c r="C1024" i="5"/>
  <c r="B1024" i="5"/>
  <c r="A1024" i="5"/>
  <c r="AD1023" i="5"/>
  <c r="AC1023" i="5"/>
  <c r="AB1023" i="5"/>
  <c r="AA1023" i="5"/>
  <c r="Z1023" i="5"/>
  <c r="Y1023" i="5"/>
  <c r="X1023" i="5"/>
  <c r="W1023" i="5"/>
  <c r="V1023" i="5"/>
  <c r="U1023" i="5"/>
  <c r="S1023" i="5"/>
  <c r="R1023" i="5"/>
  <c r="Q1023" i="5"/>
  <c r="P1023" i="5"/>
  <c r="O1023" i="5"/>
  <c r="N1023" i="5"/>
  <c r="M1023" i="5"/>
  <c r="L1023" i="5"/>
  <c r="K1023" i="5"/>
  <c r="J1023" i="5"/>
  <c r="I1023" i="5"/>
  <c r="H1023" i="5"/>
  <c r="G1023" i="5"/>
  <c r="F1023" i="5"/>
  <c r="E1023" i="5"/>
  <c r="D1023" i="5"/>
  <c r="C1023" i="5"/>
  <c r="B1023" i="5"/>
  <c r="A1023" i="5"/>
  <c r="AD1022" i="5"/>
  <c r="AC1022" i="5"/>
  <c r="AB1022" i="5"/>
  <c r="AA1022" i="5"/>
  <c r="Z1022" i="5"/>
  <c r="Y1022" i="5"/>
  <c r="X1022" i="5"/>
  <c r="W1022" i="5"/>
  <c r="V1022" i="5"/>
  <c r="U1022" i="5"/>
  <c r="S1022" i="5"/>
  <c r="R1022" i="5"/>
  <c r="Q1022" i="5"/>
  <c r="P1022" i="5"/>
  <c r="O1022" i="5"/>
  <c r="N1022" i="5"/>
  <c r="M1022" i="5"/>
  <c r="L1022" i="5"/>
  <c r="K1022" i="5"/>
  <c r="J1022" i="5"/>
  <c r="I1022" i="5"/>
  <c r="H1022" i="5"/>
  <c r="G1022" i="5"/>
  <c r="F1022" i="5"/>
  <c r="E1022" i="5"/>
  <c r="D1022" i="5"/>
  <c r="T1022" i="5" s="1"/>
  <c r="AF1022" i="5" s="1"/>
  <c r="C1022" i="5"/>
  <c r="B1022" i="5"/>
  <c r="A1022" i="5"/>
  <c r="AE1021" i="5"/>
  <c r="AD1021" i="5"/>
  <c r="AC1021" i="5"/>
  <c r="AB1021" i="5"/>
  <c r="AA1021" i="5"/>
  <c r="Z1021" i="5"/>
  <c r="Y1021" i="5"/>
  <c r="X1021" i="5"/>
  <c r="W1021" i="5"/>
  <c r="V1021" i="5"/>
  <c r="U1021" i="5"/>
  <c r="T1021" i="5"/>
  <c r="S1021" i="5"/>
  <c r="R1021" i="5"/>
  <c r="Q1021" i="5"/>
  <c r="P1021" i="5"/>
  <c r="O1021" i="5"/>
  <c r="N1021" i="5"/>
  <c r="M1021" i="5"/>
  <c r="L1021" i="5"/>
  <c r="K1021" i="5"/>
  <c r="J1021" i="5"/>
  <c r="I1021" i="5"/>
  <c r="H1021" i="5"/>
  <c r="G1021" i="5"/>
  <c r="F1021" i="5"/>
  <c r="E1021" i="5"/>
  <c r="D1021" i="5"/>
  <c r="C1021" i="5"/>
  <c r="B1021" i="5"/>
  <c r="A1021" i="5"/>
  <c r="AD1020" i="5"/>
  <c r="AC1020" i="5"/>
  <c r="AB1020" i="5"/>
  <c r="AA1020" i="5"/>
  <c r="Z1020" i="5"/>
  <c r="Y1020" i="5"/>
  <c r="X1020" i="5"/>
  <c r="W1020" i="5"/>
  <c r="V1020" i="5"/>
  <c r="U1020" i="5"/>
  <c r="S1020" i="5"/>
  <c r="R1020" i="5"/>
  <c r="Q1020" i="5"/>
  <c r="P1020" i="5"/>
  <c r="O1020" i="5"/>
  <c r="N1020" i="5"/>
  <c r="M1020" i="5"/>
  <c r="L1020" i="5"/>
  <c r="K1020" i="5"/>
  <c r="J1020" i="5"/>
  <c r="I1020" i="5"/>
  <c r="H1020" i="5"/>
  <c r="G1020" i="5"/>
  <c r="F1020" i="5"/>
  <c r="E1020" i="5"/>
  <c r="D1020" i="5"/>
  <c r="AE1020" i="5" s="1"/>
  <c r="C1020" i="5"/>
  <c r="B1020" i="5"/>
  <c r="A1020" i="5"/>
  <c r="AD1019" i="5"/>
  <c r="AC1019" i="5"/>
  <c r="AB1019" i="5"/>
  <c r="AA1019" i="5"/>
  <c r="Z1019" i="5"/>
  <c r="Y1019" i="5"/>
  <c r="X1019" i="5"/>
  <c r="W1019" i="5"/>
  <c r="V1019" i="5"/>
  <c r="U1019" i="5"/>
  <c r="S1019" i="5"/>
  <c r="R1019" i="5"/>
  <c r="Q1019" i="5"/>
  <c r="P1019" i="5"/>
  <c r="O1019" i="5"/>
  <c r="N1019" i="5"/>
  <c r="M1019" i="5"/>
  <c r="L1019" i="5"/>
  <c r="K1019" i="5"/>
  <c r="J1019" i="5"/>
  <c r="I1019" i="5"/>
  <c r="H1019" i="5"/>
  <c r="G1019" i="5"/>
  <c r="F1019" i="5"/>
  <c r="E1019" i="5"/>
  <c r="D1019" i="5"/>
  <c r="C1019" i="5"/>
  <c r="B1019" i="5"/>
  <c r="A1019" i="5"/>
  <c r="AE1018" i="5"/>
  <c r="AD1018" i="5"/>
  <c r="AC1018" i="5"/>
  <c r="AB1018" i="5"/>
  <c r="AA1018" i="5"/>
  <c r="Z1018" i="5"/>
  <c r="Y1018" i="5"/>
  <c r="X1018" i="5"/>
  <c r="W1018" i="5"/>
  <c r="V1018" i="5"/>
  <c r="U1018" i="5"/>
  <c r="T1018" i="5"/>
  <c r="AF1018" i="5" s="1"/>
  <c r="S1018" i="5"/>
  <c r="R1018" i="5"/>
  <c r="Q1018" i="5"/>
  <c r="P1018" i="5"/>
  <c r="O1018" i="5"/>
  <c r="N1018" i="5"/>
  <c r="M1018" i="5"/>
  <c r="L1018" i="5"/>
  <c r="K1018" i="5"/>
  <c r="J1018" i="5"/>
  <c r="I1018" i="5"/>
  <c r="H1018" i="5"/>
  <c r="G1018" i="5"/>
  <c r="F1018" i="5"/>
  <c r="E1018" i="5"/>
  <c r="D1018" i="5"/>
  <c r="C1018" i="5"/>
  <c r="B1018" i="5"/>
  <c r="A1018" i="5"/>
  <c r="AF1017" i="5"/>
  <c r="AD1017" i="5"/>
  <c r="AC1017" i="5"/>
  <c r="AB1017" i="5"/>
  <c r="AA1017" i="5"/>
  <c r="Z1017" i="5"/>
  <c r="Y1017" i="5"/>
  <c r="X1017" i="5"/>
  <c r="W1017" i="5"/>
  <c r="V1017" i="5"/>
  <c r="U1017" i="5"/>
  <c r="T1017" i="5"/>
  <c r="S1017" i="5"/>
  <c r="R1017" i="5"/>
  <c r="Q1017" i="5"/>
  <c r="P1017" i="5"/>
  <c r="O1017" i="5"/>
  <c r="N1017" i="5"/>
  <c r="M1017" i="5"/>
  <c r="L1017" i="5"/>
  <c r="K1017" i="5"/>
  <c r="J1017" i="5"/>
  <c r="I1017" i="5"/>
  <c r="H1017" i="5"/>
  <c r="G1017" i="5"/>
  <c r="F1017" i="5"/>
  <c r="E1017" i="5"/>
  <c r="D1017" i="5"/>
  <c r="AE1017" i="5" s="1"/>
  <c r="C1017" i="5"/>
  <c r="B1017" i="5"/>
  <c r="A1017" i="5"/>
  <c r="AD1016" i="5"/>
  <c r="AC1016" i="5"/>
  <c r="AB1016" i="5"/>
  <c r="AA1016" i="5"/>
  <c r="Z1016" i="5"/>
  <c r="Y1016" i="5"/>
  <c r="X1016" i="5"/>
  <c r="W1016" i="5"/>
  <c r="V1016" i="5"/>
  <c r="U1016" i="5"/>
  <c r="S1016" i="5"/>
  <c r="R1016" i="5"/>
  <c r="Q1016" i="5"/>
  <c r="P1016" i="5"/>
  <c r="O1016" i="5"/>
  <c r="N1016" i="5"/>
  <c r="M1016" i="5"/>
  <c r="L1016" i="5"/>
  <c r="K1016" i="5"/>
  <c r="J1016" i="5"/>
  <c r="I1016" i="5"/>
  <c r="H1016" i="5"/>
  <c r="G1016" i="5"/>
  <c r="F1016" i="5"/>
  <c r="E1016" i="5"/>
  <c r="D1016" i="5"/>
  <c r="C1016" i="5"/>
  <c r="B1016" i="5"/>
  <c r="A1016" i="5"/>
  <c r="AD1015" i="5"/>
  <c r="AC1015" i="5"/>
  <c r="AB1015" i="5"/>
  <c r="AA1015" i="5"/>
  <c r="Z1015" i="5"/>
  <c r="Y1015" i="5"/>
  <c r="X1015" i="5"/>
  <c r="W1015" i="5"/>
  <c r="V1015" i="5"/>
  <c r="U1015" i="5"/>
  <c r="S1015" i="5"/>
  <c r="R1015" i="5"/>
  <c r="Q1015" i="5"/>
  <c r="P1015" i="5"/>
  <c r="O1015" i="5"/>
  <c r="N1015" i="5"/>
  <c r="M1015" i="5"/>
  <c r="L1015" i="5"/>
  <c r="K1015" i="5"/>
  <c r="J1015" i="5"/>
  <c r="I1015" i="5"/>
  <c r="H1015" i="5"/>
  <c r="G1015" i="5"/>
  <c r="F1015" i="5"/>
  <c r="E1015" i="5"/>
  <c r="D1015" i="5"/>
  <c r="T1015" i="5" s="1"/>
  <c r="AF1015" i="5" s="1"/>
  <c r="C1015" i="5"/>
  <c r="B1015" i="5"/>
  <c r="A1015" i="5"/>
  <c r="AF1014" i="5"/>
  <c r="AD1014" i="5"/>
  <c r="AC1014" i="5"/>
  <c r="AB1014" i="5"/>
  <c r="AA1014" i="5"/>
  <c r="Z1014" i="5"/>
  <c r="Y1014" i="5"/>
  <c r="X1014" i="5"/>
  <c r="W1014" i="5"/>
  <c r="V1014" i="5"/>
  <c r="U1014" i="5"/>
  <c r="T1014" i="5"/>
  <c r="S1014" i="5"/>
  <c r="R1014" i="5"/>
  <c r="Q1014" i="5"/>
  <c r="P1014" i="5"/>
  <c r="O1014" i="5"/>
  <c r="N1014" i="5"/>
  <c r="M1014" i="5"/>
  <c r="L1014" i="5"/>
  <c r="K1014" i="5"/>
  <c r="J1014" i="5"/>
  <c r="I1014" i="5"/>
  <c r="H1014" i="5"/>
  <c r="G1014" i="5"/>
  <c r="F1014" i="5"/>
  <c r="E1014" i="5"/>
  <c r="D1014" i="5"/>
  <c r="AE1014" i="5" s="1"/>
  <c r="C1014" i="5"/>
  <c r="B1014" i="5"/>
  <c r="A1014" i="5"/>
  <c r="AE1013" i="5"/>
  <c r="AD1013" i="5"/>
  <c r="AC1013" i="5"/>
  <c r="AB1013" i="5"/>
  <c r="AA1013" i="5"/>
  <c r="Z1013" i="5"/>
  <c r="Y1013" i="5"/>
  <c r="X1013" i="5"/>
  <c r="W1013" i="5"/>
  <c r="V1013" i="5"/>
  <c r="U1013" i="5"/>
  <c r="T1013" i="5"/>
  <c r="AF1013" i="5" s="1"/>
  <c r="S1013" i="5"/>
  <c r="R1013" i="5"/>
  <c r="Q1013" i="5"/>
  <c r="P1013" i="5"/>
  <c r="O1013" i="5"/>
  <c r="N1013" i="5"/>
  <c r="M1013" i="5"/>
  <c r="L1013" i="5"/>
  <c r="K1013" i="5"/>
  <c r="J1013" i="5"/>
  <c r="I1013" i="5"/>
  <c r="H1013" i="5"/>
  <c r="G1013" i="5"/>
  <c r="F1013" i="5"/>
  <c r="E1013" i="5"/>
  <c r="D1013" i="5"/>
  <c r="C1013" i="5"/>
  <c r="B1013" i="5"/>
  <c r="A1013" i="5"/>
  <c r="AD1012" i="5"/>
  <c r="AC1012" i="5"/>
  <c r="AB1012" i="5"/>
  <c r="AA1012" i="5"/>
  <c r="Z1012" i="5"/>
  <c r="Y1012" i="5"/>
  <c r="X1012" i="5"/>
  <c r="W1012" i="5"/>
  <c r="V1012" i="5"/>
  <c r="U1012" i="5"/>
  <c r="S1012" i="5"/>
  <c r="R1012" i="5"/>
  <c r="Q1012" i="5"/>
  <c r="P1012" i="5"/>
  <c r="O1012" i="5"/>
  <c r="N1012" i="5"/>
  <c r="M1012" i="5"/>
  <c r="L1012" i="5"/>
  <c r="K1012" i="5"/>
  <c r="J1012" i="5"/>
  <c r="I1012" i="5"/>
  <c r="H1012" i="5"/>
  <c r="G1012" i="5"/>
  <c r="F1012" i="5"/>
  <c r="E1012" i="5"/>
  <c r="D1012" i="5"/>
  <c r="T1012" i="5" s="1"/>
  <c r="AF1012" i="5" s="1"/>
  <c r="C1012" i="5"/>
  <c r="B1012" i="5"/>
  <c r="A1012" i="5"/>
  <c r="AD1011" i="5"/>
  <c r="AC1011" i="5"/>
  <c r="AB1011" i="5"/>
  <c r="AA1011" i="5"/>
  <c r="Z1011" i="5"/>
  <c r="Y1011" i="5"/>
  <c r="X1011" i="5"/>
  <c r="W1011" i="5"/>
  <c r="V1011" i="5"/>
  <c r="U1011" i="5"/>
  <c r="S1011" i="5"/>
  <c r="R1011" i="5"/>
  <c r="Q1011" i="5"/>
  <c r="P1011" i="5"/>
  <c r="O1011" i="5"/>
  <c r="N1011" i="5"/>
  <c r="M1011" i="5"/>
  <c r="L1011" i="5"/>
  <c r="K1011" i="5"/>
  <c r="J1011" i="5"/>
  <c r="I1011" i="5"/>
  <c r="H1011" i="5"/>
  <c r="G1011" i="5"/>
  <c r="F1011" i="5"/>
  <c r="E1011" i="5"/>
  <c r="D1011" i="5"/>
  <c r="AE1011" i="5" s="1"/>
  <c r="C1011" i="5"/>
  <c r="B1011" i="5"/>
  <c r="A1011" i="5"/>
  <c r="AE1010" i="5"/>
  <c r="AD1010" i="5"/>
  <c r="AC1010" i="5"/>
  <c r="AB1010" i="5"/>
  <c r="AA1010" i="5"/>
  <c r="Z1010" i="5"/>
  <c r="Y1010" i="5"/>
  <c r="X1010" i="5"/>
  <c r="W1010" i="5"/>
  <c r="V1010" i="5"/>
  <c r="U1010" i="5"/>
  <c r="T1010" i="5"/>
  <c r="AF1010" i="5" s="1"/>
  <c r="S1010" i="5"/>
  <c r="R1010" i="5"/>
  <c r="Q1010" i="5"/>
  <c r="P1010" i="5"/>
  <c r="O1010" i="5"/>
  <c r="N1010" i="5"/>
  <c r="M1010" i="5"/>
  <c r="L1010" i="5"/>
  <c r="K1010" i="5"/>
  <c r="J1010" i="5"/>
  <c r="I1010" i="5"/>
  <c r="H1010" i="5"/>
  <c r="G1010" i="5"/>
  <c r="F1010" i="5"/>
  <c r="E1010" i="5"/>
  <c r="D1010" i="5"/>
  <c r="C1010" i="5"/>
  <c r="B1010" i="5"/>
  <c r="A1010" i="5"/>
  <c r="AD1009" i="5"/>
  <c r="AC1009" i="5"/>
  <c r="AB1009" i="5"/>
  <c r="AA1009" i="5"/>
  <c r="Z1009" i="5"/>
  <c r="Y1009" i="5"/>
  <c r="X1009" i="5"/>
  <c r="W1009" i="5"/>
  <c r="V1009" i="5"/>
  <c r="U1009" i="5"/>
  <c r="S1009" i="5"/>
  <c r="R1009" i="5"/>
  <c r="Q1009" i="5"/>
  <c r="P1009" i="5"/>
  <c r="O1009" i="5"/>
  <c r="N1009" i="5"/>
  <c r="M1009" i="5"/>
  <c r="L1009" i="5"/>
  <c r="K1009" i="5"/>
  <c r="J1009" i="5"/>
  <c r="I1009" i="5"/>
  <c r="H1009" i="5"/>
  <c r="G1009" i="5"/>
  <c r="F1009" i="5"/>
  <c r="E1009" i="5"/>
  <c r="D1009" i="5"/>
  <c r="C1009" i="5"/>
  <c r="B1009" i="5"/>
  <c r="A1009" i="5"/>
  <c r="AD1008" i="5"/>
  <c r="AC1008" i="5"/>
  <c r="AB1008" i="5"/>
  <c r="AA1008" i="5"/>
  <c r="Z1008" i="5"/>
  <c r="Y1008" i="5"/>
  <c r="X1008" i="5"/>
  <c r="W1008" i="5"/>
  <c r="V1008" i="5"/>
  <c r="U1008" i="5"/>
  <c r="S1008" i="5"/>
  <c r="R1008" i="5"/>
  <c r="Q1008" i="5"/>
  <c r="P1008" i="5"/>
  <c r="O1008" i="5"/>
  <c r="N1008" i="5"/>
  <c r="M1008" i="5"/>
  <c r="L1008" i="5"/>
  <c r="K1008" i="5"/>
  <c r="J1008" i="5"/>
  <c r="I1008" i="5"/>
  <c r="H1008" i="5"/>
  <c r="G1008" i="5"/>
  <c r="F1008" i="5"/>
  <c r="E1008" i="5"/>
  <c r="D1008" i="5"/>
  <c r="C1008" i="5"/>
  <c r="B1008" i="5"/>
  <c r="A1008" i="5"/>
  <c r="AE1007" i="5"/>
  <c r="AD1007" i="5"/>
  <c r="AC1007" i="5"/>
  <c r="AB1007" i="5"/>
  <c r="AA1007" i="5"/>
  <c r="Z1007" i="5"/>
  <c r="Y1007" i="5"/>
  <c r="X1007" i="5"/>
  <c r="W1007" i="5"/>
  <c r="V1007" i="5"/>
  <c r="U1007" i="5"/>
  <c r="T1007" i="5"/>
  <c r="AF1007" i="5" s="1"/>
  <c r="S1007" i="5"/>
  <c r="R1007" i="5"/>
  <c r="Q1007" i="5"/>
  <c r="P1007" i="5"/>
  <c r="O1007" i="5"/>
  <c r="N1007" i="5"/>
  <c r="M1007" i="5"/>
  <c r="L1007" i="5"/>
  <c r="K1007" i="5"/>
  <c r="J1007" i="5"/>
  <c r="I1007" i="5"/>
  <c r="H1007" i="5"/>
  <c r="G1007" i="5"/>
  <c r="F1007" i="5"/>
  <c r="E1007" i="5"/>
  <c r="D1007" i="5"/>
  <c r="C1007" i="5"/>
  <c r="B1007" i="5"/>
  <c r="A1007" i="5"/>
  <c r="AD1006" i="5"/>
  <c r="AC1006" i="5"/>
  <c r="AB1006" i="5"/>
  <c r="AA1006" i="5"/>
  <c r="Z1006" i="5"/>
  <c r="Y1006" i="5"/>
  <c r="X1006" i="5"/>
  <c r="W1006" i="5"/>
  <c r="V1006" i="5"/>
  <c r="U1006" i="5"/>
  <c r="S1006" i="5"/>
  <c r="R1006" i="5"/>
  <c r="Q1006" i="5"/>
  <c r="P1006" i="5"/>
  <c r="O1006" i="5"/>
  <c r="N1006" i="5"/>
  <c r="M1006" i="5"/>
  <c r="L1006" i="5"/>
  <c r="K1006" i="5"/>
  <c r="J1006" i="5"/>
  <c r="I1006" i="5"/>
  <c r="H1006" i="5"/>
  <c r="G1006" i="5"/>
  <c r="F1006" i="5"/>
  <c r="E1006" i="5"/>
  <c r="D1006" i="5"/>
  <c r="AE1006" i="5" s="1"/>
  <c r="C1006" i="5"/>
  <c r="B1006" i="5"/>
  <c r="A1006" i="5"/>
  <c r="AD1005" i="5"/>
  <c r="AC1005" i="5"/>
  <c r="AB1005" i="5"/>
  <c r="AA1005" i="5"/>
  <c r="Z1005" i="5"/>
  <c r="Y1005" i="5"/>
  <c r="X1005" i="5"/>
  <c r="W1005" i="5"/>
  <c r="V1005" i="5"/>
  <c r="U1005" i="5"/>
  <c r="S1005" i="5"/>
  <c r="R1005" i="5"/>
  <c r="Q1005" i="5"/>
  <c r="P1005" i="5"/>
  <c r="O1005" i="5"/>
  <c r="N1005" i="5"/>
  <c r="M1005" i="5"/>
  <c r="L1005" i="5"/>
  <c r="K1005" i="5"/>
  <c r="J1005" i="5"/>
  <c r="I1005" i="5"/>
  <c r="H1005" i="5"/>
  <c r="G1005" i="5"/>
  <c r="F1005" i="5"/>
  <c r="E1005" i="5"/>
  <c r="D1005" i="5"/>
  <c r="C1005" i="5"/>
  <c r="B1005" i="5"/>
  <c r="A1005" i="5"/>
  <c r="AE1004" i="5"/>
  <c r="AD1004" i="5"/>
  <c r="AC1004" i="5"/>
  <c r="AB1004" i="5"/>
  <c r="AA1004" i="5"/>
  <c r="Z1004" i="5"/>
  <c r="Y1004" i="5"/>
  <c r="X1004" i="5"/>
  <c r="W1004" i="5"/>
  <c r="V1004" i="5"/>
  <c r="U1004" i="5"/>
  <c r="T1004" i="5"/>
  <c r="AF1004" i="5" s="1"/>
  <c r="S1004" i="5"/>
  <c r="R1004" i="5"/>
  <c r="Q1004" i="5"/>
  <c r="P1004" i="5"/>
  <c r="O1004" i="5"/>
  <c r="N1004" i="5"/>
  <c r="M1004" i="5"/>
  <c r="L1004" i="5"/>
  <c r="K1004" i="5"/>
  <c r="J1004" i="5"/>
  <c r="I1004" i="5"/>
  <c r="H1004" i="5"/>
  <c r="G1004" i="5"/>
  <c r="F1004" i="5"/>
  <c r="E1004" i="5"/>
  <c r="D1004" i="5"/>
  <c r="C1004" i="5"/>
  <c r="B1004" i="5"/>
  <c r="A1004" i="5"/>
  <c r="AE1003" i="5"/>
  <c r="AD1003" i="5"/>
  <c r="AC1003" i="5"/>
  <c r="AB1003" i="5"/>
  <c r="AA1003" i="5"/>
  <c r="Z1003" i="5"/>
  <c r="Y1003" i="5"/>
  <c r="X1003" i="5"/>
  <c r="W1003" i="5"/>
  <c r="V1003" i="5"/>
  <c r="U1003" i="5"/>
  <c r="T1003" i="5"/>
  <c r="AF1003" i="5" s="1"/>
  <c r="S1003" i="5"/>
  <c r="R1003" i="5"/>
  <c r="Q1003" i="5"/>
  <c r="P1003" i="5"/>
  <c r="O1003" i="5"/>
  <c r="N1003" i="5"/>
  <c r="M1003" i="5"/>
  <c r="L1003" i="5"/>
  <c r="K1003" i="5"/>
  <c r="J1003" i="5"/>
  <c r="I1003" i="5"/>
  <c r="H1003" i="5"/>
  <c r="G1003" i="5"/>
  <c r="F1003" i="5"/>
  <c r="E1003" i="5"/>
  <c r="D1003" i="5"/>
  <c r="C1003" i="5"/>
  <c r="B1003" i="5"/>
  <c r="A1003" i="5"/>
  <c r="AD1002" i="5"/>
  <c r="AC1002" i="5"/>
  <c r="AB1002" i="5"/>
  <c r="AA1002" i="5"/>
  <c r="Z1002" i="5"/>
  <c r="Y1002" i="5"/>
  <c r="X1002" i="5"/>
  <c r="W1002" i="5"/>
  <c r="V1002" i="5"/>
  <c r="U1002" i="5"/>
  <c r="T1002" i="5"/>
  <c r="AF1002" i="5" s="1"/>
  <c r="S1002" i="5"/>
  <c r="R1002" i="5"/>
  <c r="Q1002" i="5"/>
  <c r="P1002" i="5"/>
  <c r="O1002" i="5"/>
  <c r="N1002" i="5"/>
  <c r="M1002" i="5"/>
  <c r="L1002" i="5"/>
  <c r="K1002" i="5"/>
  <c r="J1002" i="5"/>
  <c r="I1002" i="5"/>
  <c r="H1002" i="5"/>
  <c r="G1002" i="5"/>
  <c r="F1002" i="5"/>
  <c r="E1002" i="5"/>
  <c r="D1002" i="5"/>
  <c r="AE1002" i="5" s="1"/>
  <c r="C1002" i="5"/>
  <c r="B1002" i="5"/>
  <c r="A1002" i="5"/>
  <c r="AD1001" i="5"/>
  <c r="AC1001" i="5"/>
  <c r="AB1001" i="5"/>
  <c r="AA1001" i="5"/>
  <c r="Z1001" i="5"/>
  <c r="Y1001" i="5"/>
  <c r="X1001" i="5"/>
  <c r="W1001" i="5"/>
  <c r="V1001" i="5"/>
  <c r="U1001" i="5"/>
  <c r="S1001" i="5"/>
  <c r="R1001" i="5"/>
  <c r="Q1001" i="5"/>
  <c r="P1001" i="5"/>
  <c r="O1001" i="5"/>
  <c r="N1001" i="5"/>
  <c r="M1001" i="5"/>
  <c r="L1001" i="5"/>
  <c r="K1001" i="5"/>
  <c r="J1001" i="5"/>
  <c r="I1001" i="5"/>
  <c r="H1001" i="5"/>
  <c r="G1001" i="5"/>
  <c r="F1001" i="5"/>
  <c r="E1001" i="5"/>
  <c r="D1001" i="5"/>
  <c r="T1001" i="5" s="1"/>
  <c r="AF1001" i="5" s="1"/>
  <c r="C1001" i="5"/>
  <c r="B1001" i="5"/>
  <c r="A1001" i="5"/>
  <c r="AE1000" i="5"/>
  <c r="AD1000" i="5"/>
  <c r="AC1000" i="5"/>
  <c r="AB1000" i="5"/>
  <c r="AA1000" i="5"/>
  <c r="Z1000" i="5"/>
  <c r="Y1000" i="5"/>
  <c r="X1000" i="5"/>
  <c r="W1000" i="5"/>
  <c r="V1000" i="5"/>
  <c r="U1000" i="5"/>
  <c r="T1000" i="5"/>
  <c r="S1000" i="5"/>
  <c r="R1000" i="5"/>
  <c r="Q1000" i="5"/>
  <c r="P1000" i="5"/>
  <c r="O1000" i="5"/>
  <c r="N1000" i="5"/>
  <c r="M1000" i="5"/>
  <c r="L1000" i="5"/>
  <c r="K1000" i="5"/>
  <c r="J1000" i="5"/>
  <c r="I1000" i="5"/>
  <c r="H1000" i="5"/>
  <c r="G1000" i="5"/>
  <c r="F1000" i="5"/>
  <c r="E1000" i="5"/>
  <c r="D1000" i="5"/>
  <c r="C1000" i="5"/>
  <c r="B1000" i="5"/>
  <c r="A1000" i="5"/>
  <c r="AD999" i="5"/>
  <c r="AC999" i="5"/>
  <c r="AB999" i="5"/>
  <c r="AA999" i="5"/>
  <c r="Z999" i="5"/>
  <c r="Y999" i="5"/>
  <c r="X999" i="5"/>
  <c r="W999" i="5"/>
  <c r="V999" i="5"/>
  <c r="U999" i="5"/>
  <c r="T999" i="5"/>
  <c r="S999" i="5"/>
  <c r="R999" i="5"/>
  <c r="Q999" i="5"/>
  <c r="P999" i="5"/>
  <c r="O999" i="5"/>
  <c r="N999" i="5"/>
  <c r="M999" i="5"/>
  <c r="L999" i="5"/>
  <c r="K999" i="5"/>
  <c r="J999" i="5"/>
  <c r="I999" i="5"/>
  <c r="H999" i="5"/>
  <c r="G999" i="5"/>
  <c r="F999" i="5"/>
  <c r="AF999" i="5" s="1"/>
  <c r="E999" i="5"/>
  <c r="D999" i="5"/>
  <c r="AE999" i="5" s="1"/>
  <c r="C999" i="5"/>
  <c r="B999" i="5"/>
  <c r="A999" i="5"/>
  <c r="AD998" i="5"/>
  <c r="AC998" i="5"/>
  <c r="AB998" i="5"/>
  <c r="AA998" i="5"/>
  <c r="Z998" i="5"/>
  <c r="Y998" i="5"/>
  <c r="X998" i="5"/>
  <c r="W998" i="5"/>
  <c r="V998" i="5"/>
  <c r="U998" i="5"/>
  <c r="S998" i="5"/>
  <c r="R998" i="5"/>
  <c r="Q998" i="5"/>
  <c r="P998" i="5"/>
  <c r="O998" i="5"/>
  <c r="N998" i="5"/>
  <c r="M998" i="5"/>
  <c r="L998" i="5"/>
  <c r="K998" i="5"/>
  <c r="J998" i="5"/>
  <c r="I998" i="5"/>
  <c r="H998" i="5"/>
  <c r="G998" i="5"/>
  <c r="F998" i="5"/>
  <c r="E998" i="5"/>
  <c r="D998" i="5"/>
  <c r="C998" i="5"/>
  <c r="B998" i="5"/>
  <c r="A998" i="5"/>
  <c r="AD997" i="5"/>
  <c r="AC997" i="5"/>
  <c r="AB997" i="5"/>
  <c r="AA997" i="5"/>
  <c r="Z997" i="5"/>
  <c r="Y997" i="5"/>
  <c r="X997" i="5"/>
  <c r="W997" i="5"/>
  <c r="V997" i="5"/>
  <c r="U997" i="5"/>
  <c r="S997" i="5"/>
  <c r="R997" i="5"/>
  <c r="Q997" i="5"/>
  <c r="P997" i="5"/>
  <c r="O997" i="5"/>
  <c r="N997" i="5"/>
  <c r="M997" i="5"/>
  <c r="L997" i="5"/>
  <c r="K997" i="5"/>
  <c r="J997" i="5"/>
  <c r="I997" i="5"/>
  <c r="H997" i="5"/>
  <c r="G997" i="5"/>
  <c r="F997" i="5"/>
  <c r="E997" i="5"/>
  <c r="D997" i="5"/>
  <c r="T997" i="5" s="1"/>
  <c r="AF997" i="5" s="1"/>
  <c r="C997" i="5"/>
  <c r="B997" i="5"/>
  <c r="A997" i="5"/>
  <c r="AD996" i="5"/>
  <c r="AC996" i="5"/>
  <c r="AB996" i="5"/>
  <c r="AA996" i="5"/>
  <c r="Z996" i="5"/>
  <c r="Y996" i="5"/>
  <c r="X996" i="5"/>
  <c r="W996" i="5"/>
  <c r="V996" i="5"/>
  <c r="U996" i="5"/>
  <c r="T996" i="5"/>
  <c r="AF996" i="5" s="1"/>
  <c r="S996" i="5"/>
  <c r="R996" i="5"/>
  <c r="Q996" i="5"/>
  <c r="P996" i="5"/>
  <c r="O996" i="5"/>
  <c r="N996" i="5"/>
  <c r="M996" i="5"/>
  <c r="L996" i="5"/>
  <c r="K996" i="5"/>
  <c r="J996" i="5"/>
  <c r="I996" i="5"/>
  <c r="H996" i="5"/>
  <c r="G996" i="5"/>
  <c r="F996" i="5"/>
  <c r="E996" i="5"/>
  <c r="D996" i="5"/>
  <c r="AE996" i="5" s="1"/>
  <c r="C996" i="5"/>
  <c r="B996" i="5"/>
  <c r="A996" i="5"/>
  <c r="AD995" i="5"/>
  <c r="AC995" i="5"/>
  <c r="AB995" i="5"/>
  <c r="AA995" i="5"/>
  <c r="Z995" i="5"/>
  <c r="Y995" i="5"/>
  <c r="X995" i="5"/>
  <c r="W995" i="5"/>
  <c r="V995" i="5"/>
  <c r="U995" i="5"/>
  <c r="S995" i="5"/>
  <c r="R995" i="5"/>
  <c r="Q995" i="5"/>
  <c r="P995" i="5"/>
  <c r="O995" i="5"/>
  <c r="N995" i="5"/>
  <c r="M995" i="5"/>
  <c r="L995" i="5"/>
  <c r="K995" i="5"/>
  <c r="J995" i="5"/>
  <c r="I995" i="5"/>
  <c r="H995" i="5"/>
  <c r="G995" i="5"/>
  <c r="F995" i="5"/>
  <c r="E995" i="5"/>
  <c r="D995" i="5"/>
  <c r="AE995" i="5" s="1"/>
  <c r="C995" i="5"/>
  <c r="B995" i="5"/>
  <c r="A995" i="5"/>
  <c r="AD994" i="5"/>
  <c r="AC994" i="5"/>
  <c r="AB994" i="5"/>
  <c r="AA994" i="5"/>
  <c r="Z994" i="5"/>
  <c r="Y994" i="5"/>
  <c r="X994" i="5"/>
  <c r="W994" i="5"/>
  <c r="V994" i="5"/>
  <c r="U994" i="5"/>
  <c r="S994" i="5"/>
  <c r="R994" i="5"/>
  <c r="Q994" i="5"/>
  <c r="P994" i="5"/>
  <c r="O994" i="5"/>
  <c r="N994" i="5"/>
  <c r="M994" i="5"/>
  <c r="L994" i="5"/>
  <c r="K994" i="5"/>
  <c r="J994" i="5"/>
  <c r="I994" i="5"/>
  <c r="H994" i="5"/>
  <c r="G994" i="5"/>
  <c r="F994" i="5"/>
  <c r="E994" i="5"/>
  <c r="D994" i="5"/>
  <c r="C994" i="5"/>
  <c r="B994" i="5"/>
  <c r="A994" i="5"/>
  <c r="AD993" i="5"/>
  <c r="AC993" i="5"/>
  <c r="AB993" i="5"/>
  <c r="AA993" i="5"/>
  <c r="Z993" i="5"/>
  <c r="Y993" i="5"/>
  <c r="X993" i="5"/>
  <c r="W993" i="5"/>
  <c r="V993" i="5"/>
  <c r="U993" i="5"/>
  <c r="S993" i="5"/>
  <c r="R993" i="5"/>
  <c r="Q993" i="5"/>
  <c r="P993" i="5"/>
  <c r="O993" i="5"/>
  <c r="N993" i="5"/>
  <c r="M993" i="5"/>
  <c r="L993" i="5"/>
  <c r="K993" i="5"/>
  <c r="J993" i="5"/>
  <c r="I993" i="5"/>
  <c r="H993" i="5"/>
  <c r="G993" i="5"/>
  <c r="F993" i="5"/>
  <c r="E993" i="5"/>
  <c r="D993" i="5"/>
  <c r="AE993" i="5" s="1"/>
  <c r="C993" i="5"/>
  <c r="B993" i="5"/>
  <c r="A993" i="5"/>
  <c r="AE992" i="5"/>
  <c r="AD992" i="5"/>
  <c r="AC992" i="5"/>
  <c r="AB992" i="5"/>
  <c r="AA992" i="5"/>
  <c r="Z992" i="5"/>
  <c r="Y992" i="5"/>
  <c r="X992" i="5"/>
  <c r="W992" i="5"/>
  <c r="V992" i="5"/>
  <c r="U992" i="5"/>
  <c r="T992" i="5"/>
  <c r="AF992" i="5" s="1"/>
  <c r="S992" i="5"/>
  <c r="R992" i="5"/>
  <c r="Q992" i="5"/>
  <c r="P992" i="5"/>
  <c r="O992" i="5"/>
  <c r="N992" i="5"/>
  <c r="M992" i="5"/>
  <c r="L992" i="5"/>
  <c r="K992" i="5"/>
  <c r="J992" i="5"/>
  <c r="I992" i="5"/>
  <c r="H992" i="5"/>
  <c r="G992" i="5"/>
  <c r="F992" i="5"/>
  <c r="E992" i="5"/>
  <c r="D992" i="5"/>
  <c r="C992" i="5"/>
  <c r="B992" i="5"/>
  <c r="A992" i="5"/>
  <c r="AD991" i="5"/>
  <c r="AC991" i="5"/>
  <c r="AB991" i="5"/>
  <c r="AA991" i="5"/>
  <c r="Z991" i="5"/>
  <c r="Y991" i="5"/>
  <c r="X991" i="5"/>
  <c r="W991" i="5"/>
  <c r="V991" i="5"/>
  <c r="U991" i="5"/>
  <c r="S991" i="5"/>
  <c r="R991" i="5"/>
  <c r="Q991" i="5"/>
  <c r="P991" i="5"/>
  <c r="O991" i="5"/>
  <c r="N991" i="5"/>
  <c r="M991" i="5"/>
  <c r="L991" i="5"/>
  <c r="K991" i="5"/>
  <c r="J991" i="5"/>
  <c r="I991" i="5"/>
  <c r="H991" i="5"/>
  <c r="G991" i="5"/>
  <c r="F991" i="5"/>
  <c r="E991" i="5"/>
  <c r="D991" i="5"/>
  <c r="C991" i="5"/>
  <c r="B991" i="5"/>
  <c r="A991" i="5"/>
  <c r="AD990" i="5"/>
  <c r="AC990" i="5"/>
  <c r="AB990" i="5"/>
  <c r="AA990" i="5"/>
  <c r="Z990" i="5"/>
  <c r="Y990" i="5"/>
  <c r="X990" i="5"/>
  <c r="W990" i="5"/>
  <c r="V990" i="5"/>
  <c r="U990" i="5"/>
  <c r="S990" i="5"/>
  <c r="R990" i="5"/>
  <c r="Q990" i="5"/>
  <c r="P990" i="5"/>
  <c r="O990" i="5"/>
  <c r="N990" i="5"/>
  <c r="M990" i="5"/>
  <c r="L990" i="5"/>
  <c r="K990" i="5"/>
  <c r="J990" i="5"/>
  <c r="I990" i="5"/>
  <c r="H990" i="5"/>
  <c r="G990" i="5"/>
  <c r="F990" i="5"/>
  <c r="E990" i="5"/>
  <c r="D990" i="5"/>
  <c r="C990" i="5"/>
  <c r="B990" i="5"/>
  <c r="A990" i="5"/>
  <c r="AE989" i="5"/>
  <c r="AD989" i="5"/>
  <c r="AC989" i="5"/>
  <c r="AB989" i="5"/>
  <c r="AA989" i="5"/>
  <c r="Z989" i="5"/>
  <c r="Y989" i="5"/>
  <c r="X989" i="5"/>
  <c r="W989" i="5"/>
  <c r="V989" i="5"/>
  <c r="U989" i="5"/>
  <c r="T989" i="5"/>
  <c r="AF989" i="5" s="1"/>
  <c r="S989" i="5"/>
  <c r="R989" i="5"/>
  <c r="Q989" i="5"/>
  <c r="P989" i="5"/>
  <c r="O989" i="5"/>
  <c r="N989" i="5"/>
  <c r="M989" i="5"/>
  <c r="L989" i="5"/>
  <c r="K989" i="5"/>
  <c r="J989" i="5"/>
  <c r="I989" i="5"/>
  <c r="H989" i="5"/>
  <c r="G989" i="5"/>
  <c r="F989" i="5"/>
  <c r="E989" i="5"/>
  <c r="D989" i="5"/>
  <c r="C989" i="5"/>
  <c r="B989" i="5"/>
  <c r="A989" i="5"/>
  <c r="AE988" i="5"/>
  <c r="AD988" i="5"/>
  <c r="AC988" i="5"/>
  <c r="AB988" i="5"/>
  <c r="AA988" i="5"/>
  <c r="Z988" i="5"/>
  <c r="Y988" i="5"/>
  <c r="X988" i="5"/>
  <c r="W988" i="5"/>
  <c r="V988" i="5"/>
  <c r="U988" i="5"/>
  <c r="T988" i="5"/>
  <c r="AF988" i="5" s="1"/>
  <c r="S988" i="5"/>
  <c r="R988" i="5"/>
  <c r="Q988" i="5"/>
  <c r="P988" i="5"/>
  <c r="O988" i="5"/>
  <c r="N988" i="5"/>
  <c r="M988" i="5"/>
  <c r="L988" i="5"/>
  <c r="K988" i="5"/>
  <c r="J988" i="5"/>
  <c r="I988" i="5"/>
  <c r="H988" i="5"/>
  <c r="G988" i="5"/>
  <c r="F988" i="5"/>
  <c r="E988" i="5"/>
  <c r="D988" i="5"/>
  <c r="C988" i="5"/>
  <c r="B988" i="5"/>
  <c r="A988" i="5"/>
  <c r="AD987" i="5"/>
  <c r="AC987" i="5"/>
  <c r="AB987" i="5"/>
  <c r="AA987" i="5"/>
  <c r="Z987" i="5"/>
  <c r="Y987" i="5"/>
  <c r="X987" i="5"/>
  <c r="W987" i="5"/>
  <c r="V987" i="5"/>
  <c r="U987" i="5"/>
  <c r="S987" i="5"/>
  <c r="R987" i="5"/>
  <c r="Q987" i="5"/>
  <c r="P987" i="5"/>
  <c r="O987" i="5"/>
  <c r="N987" i="5"/>
  <c r="M987" i="5"/>
  <c r="L987" i="5"/>
  <c r="K987" i="5"/>
  <c r="J987" i="5"/>
  <c r="I987" i="5"/>
  <c r="H987" i="5"/>
  <c r="G987" i="5"/>
  <c r="F987" i="5"/>
  <c r="E987" i="5"/>
  <c r="D987" i="5"/>
  <c r="C987" i="5"/>
  <c r="B987" i="5"/>
  <c r="A987" i="5"/>
  <c r="AD986" i="5"/>
  <c r="AC986" i="5"/>
  <c r="AB986" i="5"/>
  <c r="AA986" i="5"/>
  <c r="Z986" i="5"/>
  <c r="Y986" i="5"/>
  <c r="X986" i="5"/>
  <c r="W986" i="5"/>
  <c r="V986" i="5"/>
  <c r="U986" i="5"/>
  <c r="S986" i="5"/>
  <c r="R986" i="5"/>
  <c r="Q986" i="5"/>
  <c r="P986" i="5"/>
  <c r="O986" i="5"/>
  <c r="N986" i="5"/>
  <c r="M986" i="5"/>
  <c r="L986" i="5"/>
  <c r="K986" i="5"/>
  <c r="J986" i="5"/>
  <c r="I986" i="5"/>
  <c r="H986" i="5"/>
  <c r="G986" i="5"/>
  <c r="F986" i="5"/>
  <c r="E986" i="5"/>
  <c r="D986" i="5"/>
  <c r="T986" i="5" s="1"/>
  <c r="AF986" i="5" s="1"/>
  <c r="C986" i="5"/>
  <c r="B986" i="5"/>
  <c r="A986" i="5"/>
  <c r="AE985" i="5"/>
  <c r="AD985" i="5"/>
  <c r="AC985" i="5"/>
  <c r="AB985" i="5"/>
  <c r="AA985" i="5"/>
  <c r="Z985" i="5"/>
  <c r="Y985" i="5"/>
  <c r="X985" i="5"/>
  <c r="W985" i="5"/>
  <c r="V985" i="5"/>
  <c r="U985" i="5"/>
  <c r="T985" i="5"/>
  <c r="AF985" i="5" s="1"/>
  <c r="S985" i="5"/>
  <c r="R985" i="5"/>
  <c r="Q985" i="5"/>
  <c r="P985" i="5"/>
  <c r="O985" i="5"/>
  <c r="N985" i="5"/>
  <c r="M985" i="5"/>
  <c r="L985" i="5"/>
  <c r="K985" i="5"/>
  <c r="J985" i="5"/>
  <c r="I985" i="5"/>
  <c r="H985" i="5"/>
  <c r="G985" i="5"/>
  <c r="F985" i="5"/>
  <c r="E985" i="5"/>
  <c r="D985" i="5"/>
  <c r="C985" i="5"/>
  <c r="B985" i="5"/>
  <c r="A985" i="5"/>
  <c r="AD984" i="5"/>
  <c r="AC984" i="5"/>
  <c r="AB984" i="5"/>
  <c r="AA984" i="5"/>
  <c r="Z984" i="5"/>
  <c r="Y984" i="5"/>
  <c r="X984" i="5"/>
  <c r="W984" i="5"/>
  <c r="V984" i="5"/>
  <c r="U984" i="5"/>
  <c r="S984" i="5"/>
  <c r="R984" i="5"/>
  <c r="Q984" i="5"/>
  <c r="P984" i="5"/>
  <c r="O984" i="5"/>
  <c r="N984" i="5"/>
  <c r="M984" i="5"/>
  <c r="L984" i="5"/>
  <c r="K984" i="5"/>
  <c r="J984" i="5"/>
  <c r="I984" i="5"/>
  <c r="H984" i="5"/>
  <c r="G984" i="5"/>
  <c r="F984" i="5"/>
  <c r="E984" i="5"/>
  <c r="D984" i="5"/>
  <c r="AE984" i="5" s="1"/>
  <c r="C984" i="5"/>
  <c r="B984" i="5"/>
  <c r="A984" i="5"/>
  <c r="AD983" i="5"/>
  <c r="AC983" i="5"/>
  <c r="AB983" i="5"/>
  <c r="AA983" i="5"/>
  <c r="Z983" i="5"/>
  <c r="Y983" i="5"/>
  <c r="X983" i="5"/>
  <c r="W983" i="5"/>
  <c r="V983" i="5"/>
  <c r="U983" i="5"/>
  <c r="S983" i="5"/>
  <c r="R983" i="5"/>
  <c r="Q983" i="5"/>
  <c r="P983" i="5"/>
  <c r="O983" i="5"/>
  <c r="N983" i="5"/>
  <c r="M983" i="5"/>
  <c r="L983" i="5"/>
  <c r="K983" i="5"/>
  <c r="J983" i="5"/>
  <c r="I983" i="5"/>
  <c r="H983" i="5"/>
  <c r="G983" i="5"/>
  <c r="F983" i="5"/>
  <c r="E983" i="5"/>
  <c r="D983" i="5"/>
  <c r="C983" i="5"/>
  <c r="B983" i="5"/>
  <c r="A983" i="5"/>
  <c r="AE982" i="5"/>
  <c r="AD982" i="5"/>
  <c r="AC982" i="5"/>
  <c r="AB982" i="5"/>
  <c r="AA982" i="5"/>
  <c r="Z982" i="5"/>
  <c r="Y982" i="5"/>
  <c r="X982" i="5"/>
  <c r="W982" i="5"/>
  <c r="V982" i="5"/>
  <c r="U982" i="5"/>
  <c r="T982" i="5"/>
  <c r="AF982" i="5" s="1"/>
  <c r="S982" i="5"/>
  <c r="R982" i="5"/>
  <c r="Q982" i="5"/>
  <c r="P982" i="5"/>
  <c r="O982" i="5"/>
  <c r="N982" i="5"/>
  <c r="M982" i="5"/>
  <c r="L982" i="5"/>
  <c r="K982" i="5"/>
  <c r="J982" i="5"/>
  <c r="I982" i="5"/>
  <c r="H982" i="5"/>
  <c r="G982" i="5"/>
  <c r="F982" i="5"/>
  <c r="E982" i="5"/>
  <c r="D982" i="5"/>
  <c r="C982" i="5"/>
  <c r="B982" i="5"/>
  <c r="A982" i="5"/>
  <c r="AD981" i="5"/>
  <c r="AC981" i="5"/>
  <c r="AB981" i="5"/>
  <c r="AA981" i="5"/>
  <c r="Z981" i="5"/>
  <c r="Y981" i="5"/>
  <c r="X981" i="5"/>
  <c r="W981" i="5"/>
  <c r="V981" i="5"/>
  <c r="U981" i="5"/>
  <c r="T981" i="5"/>
  <c r="AF981" i="5" s="1"/>
  <c r="S981" i="5"/>
  <c r="R981" i="5"/>
  <c r="Q981" i="5"/>
  <c r="P981" i="5"/>
  <c r="O981" i="5"/>
  <c r="N981" i="5"/>
  <c r="M981" i="5"/>
  <c r="L981" i="5"/>
  <c r="K981" i="5"/>
  <c r="J981" i="5"/>
  <c r="I981" i="5"/>
  <c r="H981" i="5"/>
  <c r="G981" i="5"/>
  <c r="F981" i="5"/>
  <c r="E981" i="5"/>
  <c r="D981" i="5"/>
  <c r="AE981" i="5" s="1"/>
  <c r="C981" i="5"/>
  <c r="B981" i="5"/>
  <c r="A981" i="5"/>
  <c r="AD980" i="5"/>
  <c r="AC980" i="5"/>
  <c r="AB980" i="5"/>
  <c r="AA980" i="5"/>
  <c r="Z980" i="5"/>
  <c r="Y980" i="5"/>
  <c r="X980" i="5"/>
  <c r="W980" i="5"/>
  <c r="V980" i="5"/>
  <c r="U980" i="5"/>
  <c r="S980" i="5"/>
  <c r="R980" i="5"/>
  <c r="Q980" i="5"/>
  <c r="P980" i="5"/>
  <c r="O980" i="5"/>
  <c r="N980" i="5"/>
  <c r="M980" i="5"/>
  <c r="L980" i="5"/>
  <c r="K980" i="5"/>
  <c r="J980" i="5"/>
  <c r="I980" i="5"/>
  <c r="H980" i="5"/>
  <c r="G980" i="5"/>
  <c r="F980" i="5"/>
  <c r="E980" i="5"/>
  <c r="D980" i="5"/>
  <c r="C980" i="5"/>
  <c r="B980" i="5"/>
  <c r="A980" i="5"/>
  <c r="AD979" i="5"/>
  <c r="AC979" i="5"/>
  <c r="AB979" i="5"/>
  <c r="AA979" i="5"/>
  <c r="Z979" i="5"/>
  <c r="Y979" i="5"/>
  <c r="X979" i="5"/>
  <c r="W979" i="5"/>
  <c r="V979" i="5"/>
  <c r="U979" i="5"/>
  <c r="S979" i="5"/>
  <c r="R979" i="5"/>
  <c r="Q979" i="5"/>
  <c r="P979" i="5"/>
  <c r="O979" i="5"/>
  <c r="N979" i="5"/>
  <c r="M979" i="5"/>
  <c r="L979" i="5"/>
  <c r="K979" i="5"/>
  <c r="J979" i="5"/>
  <c r="I979" i="5"/>
  <c r="H979" i="5"/>
  <c r="G979" i="5"/>
  <c r="F979" i="5"/>
  <c r="E979" i="5"/>
  <c r="D979" i="5"/>
  <c r="T979" i="5" s="1"/>
  <c r="AF979" i="5" s="1"/>
  <c r="C979" i="5"/>
  <c r="B979" i="5"/>
  <c r="A979" i="5"/>
  <c r="AD978" i="5"/>
  <c r="AC978" i="5"/>
  <c r="AB978" i="5"/>
  <c r="AA978" i="5"/>
  <c r="Z978" i="5"/>
  <c r="Y978" i="5"/>
  <c r="X978" i="5"/>
  <c r="W978" i="5"/>
  <c r="V978" i="5"/>
  <c r="U978" i="5"/>
  <c r="T978" i="5"/>
  <c r="S978" i="5"/>
  <c r="R978" i="5"/>
  <c r="Q978" i="5"/>
  <c r="P978" i="5"/>
  <c r="O978" i="5"/>
  <c r="N978" i="5"/>
  <c r="M978" i="5"/>
  <c r="L978" i="5"/>
  <c r="K978" i="5"/>
  <c r="J978" i="5"/>
  <c r="I978" i="5"/>
  <c r="H978" i="5"/>
  <c r="G978" i="5"/>
  <c r="F978" i="5"/>
  <c r="AF978" i="5" s="1"/>
  <c r="E978" i="5"/>
  <c r="D978" i="5"/>
  <c r="AE978" i="5" s="1"/>
  <c r="C978" i="5"/>
  <c r="B978" i="5"/>
  <c r="A978" i="5"/>
  <c r="AE977" i="5"/>
  <c r="AD977" i="5"/>
  <c r="AC977" i="5"/>
  <c r="AB977" i="5"/>
  <c r="AA977" i="5"/>
  <c r="Z977" i="5"/>
  <c r="Y977" i="5"/>
  <c r="X977" i="5"/>
  <c r="W977" i="5"/>
  <c r="V977" i="5"/>
  <c r="U977" i="5"/>
  <c r="T977" i="5"/>
  <c r="AF977" i="5" s="1"/>
  <c r="S977" i="5"/>
  <c r="R977" i="5"/>
  <c r="Q977" i="5"/>
  <c r="P977" i="5"/>
  <c r="O977" i="5"/>
  <c r="N977" i="5"/>
  <c r="M977" i="5"/>
  <c r="L977" i="5"/>
  <c r="K977" i="5"/>
  <c r="J977" i="5"/>
  <c r="I977" i="5"/>
  <c r="H977" i="5"/>
  <c r="G977" i="5"/>
  <c r="F977" i="5"/>
  <c r="E977" i="5"/>
  <c r="D977" i="5"/>
  <c r="C977" i="5"/>
  <c r="B977" i="5"/>
  <c r="A977" i="5"/>
  <c r="AE976" i="5"/>
  <c r="AD976" i="5"/>
  <c r="AC976" i="5"/>
  <c r="AB976" i="5"/>
  <c r="AA976" i="5"/>
  <c r="Z976" i="5"/>
  <c r="Y976" i="5"/>
  <c r="X976" i="5"/>
  <c r="W976" i="5"/>
  <c r="V976" i="5"/>
  <c r="U976" i="5"/>
  <c r="S976" i="5"/>
  <c r="R976" i="5"/>
  <c r="Q976" i="5"/>
  <c r="P976" i="5"/>
  <c r="O976" i="5"/>
  <c r="N976" i="5"/>
  <c r="M976" i="5"/>
  <c r="L976" i="5"/>
  <c r="K976" i="5"/>
  <c r="J976" i="5"/>
  <c r="I976" i="5"/>
  <c r="H976" i="5"/>
  <c r="G976" i="5"/>
  <c r="F976" i="5"/>
  <c r="E976" i="5"/>
  <c r="D976" i="5"/>
  <c r="T976" i="5" s="1"/>
  <c r="C976" i="5"/>
  <c r="B976" i="5"/>
  <c r="A976" i="5"/>
  <c r="AD975" i="5"/>
  <c r="AC975" i="5"/>
  <c r="AB975" i="5"/>
  <c r="AA975" i="5"/>
  <c r="Z975" i="5"/>
  <c r="Y975" i="5"/>
  <c r="X975" i="5"/>
  <c r="W975" i="5"/>
  <c r="V975" i="5"/>
  <c r="U975" i="5"/>
  <c r="S975" i="5"/>
  <c r="R975" i="5"/>
  <c r="Q975" i="5"/>
  <c r="P975" i="5"/>
  <c r="O975" i="5"/>
  <c r="N975" i="5"/>
  <c r="M975" i="5"/>
  <c r="L975" i="5"/>
  <c r="K975" i="5"/>
  <c r="J975" i="5"/>
  <c r="I975" i="5"/>
  <c r="H975" i="5"/>
  <c r="G975" i="5"/>
  <c r="F975" i="5"/>
  <c r="E975" i="5"/>
  <c r="D975" i="5"/>
  <c r="C975" i="5"/>
  <c r="B975" i="5"/>
  <c r="A975" i="5"/>
  <c r="AE974" i="5"/>
  <c r="AD974" i="5"/>
  <c r="AC974" i="5"/>
  <c r="AB974" i="5"/>
  <c r="AA974" i="5"/>
  <c r="Z974" i="5"/>
  <c r="Y974" i="5"/>
  <c r="X974" i="5"/>
  <c r="W974" i="5"/>
  <c r="V974" i="5"/>
  <c r="U974" i="5"/>
  <c r="T974" i="5"/>
  <c r="AF974" i="5" s="1"/>
  <c r="S974" i="5"/>
  <c r="R974" i="5"/>
  <c r="Q974" i="5"/>
  <c r="P974" i="5"/>
  <c r="O974" i="5"/>
  <c r="N974" i="5"/>
  <c r="M974" i="5"/>
  <c r="L974" i="5"/>
  <c r="K974" i="5"/>
  <c r="J974" i="5"/>
  <c r="I974" i="5"/>
  <c r="H974" i="5"/>
  <c r="G974" i="5"/>
  <c r="F974" i="5"/>
  <c r="E974" i="5"/>
  <c r="D974" i="5"/>
  <c r="C974" i="5"/>
  <c r="B974" i="5"/>
  <c r="A974" i="5"/>
  <c r="AD973" i="5"/>
  <c r="AC973" i="5"/>
  <c r="AB973" i="5"/>
  <c r="AA973" i="5"/>
  <c r="Z973" i="5"/>
  <c r="Y973" i="5"/>
  <c r="X973" i="5"/>
  <c r="W973" i="5"/>
  <c r="V973" i="5"/>
  <c r="U973" i="5"/>
  <c r="S973" i="5"/>
  <c r="R973" i="5"/>
  <c r="Q973" i="5"/>
  <c r="P973" i="5"/>
  <c r="O973" i="5"/>
  <c r="N973" i="5"/>
  <c r="M973" i="5"/>
  <c r="L973" i="5"/>
  <c r="K973" i="5"/>
  <c r="J973" i="5"/>
  <c r="I973" i="5"/>
  <c r="H973" i="5"/>
  <c r="G973" i="5"/>
  <c r="F973" i="5"/>
  <c r="E973" i="5"/>
  <c r="D973" i="5"/>
  <c r="C973" i="5"/>
  <c r="B973" i="5"/>
  <c r="A973" i="5"/>
  <c r="AD972" i="5"/>
  <c r="AC972" i="5"/>
  <c r="AB972" i="5"/>
  <c r="AA972" i="5"/>
  <c r="Z972" i="5"/>
  <c r="Y972" i="5"/>
  <c r="X972" i="5"/>
  <c r="W972" i="5"/>
  <c r="V972" i="5"/>
  <c r="U972" i="5"/>
  <c r="S972" i="5"/>
  <c r="R972" i="5"/>
  <c r="Q972" i="5"/>
  <c r="P972" i="5"/>
  <c r="O972" i="5"/>
  <c r="N972" i="5"/>
  <c r="M972" i="5"/>
  <c r="L972" i="5"/>
  <c r="K972" i="5"/>
  <c r="J972" i="5"/>
  <c r="I972" i="5"/>
  <c r="H972" i="5"/>
  <c r="G972" i="5"/>
  <c r="F972" i="5"/>
  <c r="E972" i="5"/>
  <c r="D972" i="5"/>
  <c r="C972" i="5"/>
  <c r="B972" i="5"/>
  <c r="A972" i="5"/>
  <c r="AE971" i="5"/>
  <c r="AD971" i="5"/>
  <c r="AC971" i="5"/>
  <c r="AB971" i="5"/>
  <c r="AA971" i="5"/>
  <c r="Z971" i="5"/>
  <c r="Y971" i="5"/>
  <c r="X971" i="5"/>
  <c r="W971" i="5"/>
  <c r="V971" i="5"/>
  <c r="U971" i="5"/>
  <c r="T971" i="5"/>
  <c r="AF971" i="5" s="1"/>
  <c r="S971" i="5"/>
  <c r="R971" i="5"/>
  <c r="Q971" i="5"/>
  <c r="P971" i="5"/>
  <c r="O971" i="5"/>
  <c r="N971" i="5"/>
  <c r="M971" i="5"/>
  <c r="L971" i="5"/>
  <c r="K971" i="5"/>
  <c r="J971" i="5"/>
  <c r="I971" i="5"/>
  <c r="H971" i="5"/>
  <c r="G971" i="5"/>
  <c r="F971" i="5"/>
  <c r="E971" i="5"/>
  <c r="D971" i="5"/>
  <c r="C971" i="5"/>
  <c r="B971" i="5"/>
  <c r="A971" i="5"/>
  <c r="AE970" i="5"/>
  <c r="AD970" i="5"/>
  <c r="AC970" i="5"/>
  <c r="AB970" i="5"/>
  <c r="AA970" i="5"/>
  <c r="Z970" i="5"/>
  <c r="Y970" i="5"/>
  <c r="X970" i="5"/>
  <c r="W970" i="5"/>
  <c r="V970" i="5"/>
  <c r="U970" i="5"/>
  <c r="T970" i="5"/>
  <c r="AF970" i="5" s="1"/>
  <c r="S970" i="5"/>
  <c r="R970" i="5"/>
  <c r="Q970" i="5"/>
  <c r="P970" i="5"/>
  <c r="O970" i="5"/>
  <c r="N970" i="5"/>
  <c r="M970" i="5"/>
  <c r="L970" i="5"/>
  <c r="K970" i="5"/>
  <c r="J970" i="5"/>
  <c r="I970" i="5"/>
  <c r="H970" i="5"/>
  <c r="G970" i="5"/>
  <c r="F970" i="5"/>
  <c r="E970" i="5"/>
  <c r="D970" i="5"/>
  <c r="C970" i="5"/>
  <c r="B970" i="5"/>
  <c r="A970" i="5"/>
  <c r="AD969" i="5"/>
  <c r="AC969" i="5"/>
  <c r="AB969" i="5"/>
  <c r="AA969" i="5"/>
  <c r="Z969" i="5"/>
  <c r="Y969" i="5"/>
  <c r="X969" i="5"/>
  <c r="W969" i="5"/>
  <c r="V969" i="5"/>
  <c r="U969" i="5"/>
  <c r="T969" i="5"/>
  <c r="AF969" i="5" s="1"/>
  <c r="S969" i="5"/>
  <c r="R969" i="5"/>
  <c r="Q969" i="5"/>
  <c r="P969" i="5"/>
  <c r="O969" i="5"/>
  <c r="N969" i="5"/>
  <c r="M969" i="5"/>
  <c r="L969" i="5"/>
  <c r="K969" i="5"/>
  <c r="J969" i="5"/>
  <c r="I969" i="5"/>
  <c r="H969" i="5"/>
  <c r="G969" i="5"/>
  <c r="F969" i="5"/>
  <c r="E969" i="5"/>
  <c r="D969" i="5"/>
  <c r="AE969" i="5" s="1"/>
  <c r="C969" i="5"/>
  <c r="B969" i="5"/>
  <c r="A969" i="5"/>
  <c r="AD968" i="5"/>
  <c r="AC968" i="5"/>
  <c r="AB968" i="5"/>
  <c r="AA968" i="5"/>
  <c r="Z968" i="5"/>
  <c r="Y968" i="5"/>
  <c r="X968" i="5"/>
  <c r="W968" i="5"/>
  <c r="V968" i="5"/>
  <c r="U968" i="5"/>
  <c r="S968" i="5"/>
  <c r="R968" i="5"/>
  <c r="Q968" i="5"/>
  <c r="P968" i="5"/>
  <c r="O968" i="5"/>
  <c r="N968" i="5"/>
  <c r="M968" i="5"/>
  <c r="L968" i="5"/>
  <c r="K968" i="5"/>
  <c r="J968" i="5"/>
  <c r="I968" i="5"/>
  <c r="H968" i="5"/>
  <c r="G968" i="5"/>
  <c r="F968" i="5"/>
  <c r="E968" i="5"/>
  <c r="D968" i="5"/>
  <c r="C968" i="5"/>
  <c r="B968" i="5"/>
  <c r="A968" i="5"/>
  <c r="AD967" i="5"/>
  <c r="AC967" i="5"/>
  <c r="AB967" i="5"/>
  <c r="AA967" i="5"/>
  <c r="Z967" i="5"/>
  <c r="Y967" i="5"/>
  <c r="X967" i="5"/>
  <c r="W967" i="5"/>
  <c r="V967" i="5"/>
  <c r="U967" i="5"/>
  <c r="S967" i="5"/>
  <c r="R967" i="5"/>
  <c r="Q967" i="5"/>
  <c r="P967" i="5"/>
  <c r="O967" i="5"/>
  <c r="N967" i="5"/>
  <c r="M967" i="5"/>
  <c r="L967" i="5"/>
  <c r="K967" i="5"/>
  <c r="J967" i="5"/>
  <c r="I967" i="5"/>
  <c r="H967" i="5"/>
  <c r="G967" i="5"/>
  <c r="F967" i="5"/>
  <c r="E967" i="5"/>
  <c r="D967" i="5"/>
  <c r="T967" i="5" s="1"/>
  <c r="AF967" i="5" s="1"/>
  <c r="C967" i="5"/>
  <c r="B967" i="5"/>
  <c r="A967" i="5"/>
  <c r="AF966" i="5"/>
  <c r="AD966" i="5"/>
  <c r="AC966" i="5"/>
  <c r="AB966" i="5"/>
  <c r="AA966" i="5"/>
  <c r="Z966" i="5"/>
  <c r="Y966" i="5"/>
  <c r="X966" i="5"/>
  <c r="W966" i="5"/>
  <c r="V966" i="5"/>
  <c r="U966" i="5"/>
  <c r="T966" i="5"/>
  <c r="S966" i="5"/>
  <c r="R966" i="5"/>
  <c r="Q966" i="5"/>
  <c r="P966" i="5"/>
  <c r="O966" i="5"/>
  <c r="N966" i="5"/>
  <c r="M966" i="5"/>
  <c r="L966" i="5"/>
  <c r="K966" i="5"/>
  <c r="J966" i="5"/>
  <c r="I966" i="5"/>
  <c r="H966" i="5"/>
  <c r="G966" i="5"/>
  <c r="F966" i="5"/>
  <c r="E966" i="5"/>
  <c r="D966" i="5"/>
  <c r="AE966" i="5" s="1"/>
  <c r="C966" i="5"/>
  <c r="B966" i="5"/>
  <c r="A966" i="5"/>
  <c r="AE965" i="5"/>
  <c r="AD965" i="5"/>
  <c r="AC965" i="5"/>
  <c r="AB965" i="5"/>
  <c r="AA965" i="5"/>
  <c r="Z965" i="5"/>
  <c r="Y965" i="5"/>
  <c r="X965" i="5"/>
  <c r="W965" i="5"/>
  <c r="V965" i="5"/>
  <c r="U965" i="5"/>
  <c r="S965" i="5"/>
  <c r="R965" i="5"/>
  <c r="Q965" i="5"/>
  <c r="P965" i="5"/>
  <c r="O965" i="5"/>
  <c r="N965" i="5"/>
  <c r="M965" i="5"/>
  <c r="L965" i="5"/>
  <c r="K965" i="5"/>
  <c r="J965" i="5"/>
  <c r="I965" i="5"/>
  <c r="H965" i="5"/>
  <c r="G965" i="5"/>
  <c r="F965" i="5"/>
  <c r="E965" i="5"/>
  <c r="D965" i="5"/>
  <c r="T965" i="5" s="1"/>
  <c r="C965" i="5"/>
  <c r="B965" i="5"/>
  <c r="A965" i="5"/>
  <c r="AE964" i="5"/>
  <c r="AD964" i="5"/>
  <c r="AC964" i="5"/>
  <c r="AB964" i="5"/>
  <c r="AA964" i="5"/>
  <c r="Z964" i="5"/>
  <c r="Y964" i="5"/>
  <c r="X964" i="5"/>
  <c r="W964" i="5"/>
  <c r="V964" i="5"/>
  <c r="U964" i="5"/>
  <c r="T964" i="5"/>
  <c r="S964" i="5"/>
  <c r="R964" i="5"/>
  <c r="Q964" i="5"/>
  <c r="P964" i="5"/>
  <c r="O964" i="5"/>
  <c r="N964" i="5"/>
  <c r="M964" i="5"/>
  <c r="L964" i="5"/>
  <c r="K964" i="5"/>
  <c r="J964" i="5"/>
  <c r="I964" i="5"/>
  <c r="H964" i="5"/>
  <c r="G964" i="5"/>
  <c r="F964" i="5"/>
  <c r="E964" i="5"/>
  <c r="D964" i="5"/>
  <c r="C964" i="5"/>
  <c r="B964" i="5"/>
  <c r="A964" i="5"/>
  <c r="AD963" i="5"/>
  <c r="AC963" i="5"/>
  <c r="AB963" i="5"/>
  <c r="AA963" i="5"/>
  <c r="Z963" i="5"/>
  <c r="Y963" i="5"/>
  <c r="X963" i="5"/>
  <c r="W963" i="5"/>
  <c r="V963" i="5"/>
  <c r="U963" i="5"/>
  <c r="T963" i="5"/>
  <c r="AF963" i="5" s="1"/>
  <c r="S963" i="5"/>
  <c r="R963" i="5"/>
  <c r="Q963" i="5"/>
  <c r="P963" i="5"/>
  <c r="O963" i="5"/>
  <c r="N963" i="5"/>
  <c r="M963" i="5"/>
  <c r="L963" i="5"/>
  <c r="K963" i="5"/>
  <c r="J963" i="5"/>
  <c r="I963" i="5"/>
  <c r="H963" i="5"/>
  <c r="G963" i="5"/>
  <c r="F963" i="5"/>
  <c r="E963" i="5"/>
  <c r="D963" i="5"/>
  <c r="AE963" i="5" s="1"/>
  <c r="C963" i="5"/>
  <c r="B963" i="5"/>
  <c r="A963" i="5"/>
  <c r="AF962" i="5"/>
  <c r="AD962" i="5"/>
  <c r="AC962" i="5"/>
  <c r="AB962" i="5"/>
  <c r="AA962" i="5"/>
  <c r="Z962" i="5"/>
  <c r="Y962" i="5"/>
  <c r="X962" i="5"/>
  <c r="W962" i="5"/>
  <c r="V962" i="5"/>
  <c r="U962" i="5"/>
  <c r="T962" i="5"/>
  <c r="S962" i="5"/>
  <c r="R962" i="5"/>
  <c r="Q962" i="5"/>
  <c r="P962" i="5"/>
  <c r="O962" i="5"/>
  <c r="N962" i="5"/>
  <c r="M962" i="5"/>
  <c r="L962" i="5"/>
  <c r="K962" i="5"/>
  <c r="J962" i="5"/>
  <c r="I962" i="5"/>
  <c r="H962" i="5"/>
  <c r="G962" i="5"/>
  <c r="F962" i="5"/>
  <c r="E962" i="5"/>
  <c r="D962" i="5"/>
  <c r="AE962" i="5" s="1"/>
  <c r="C962" i="5"/>
  <c r="B962" i="5"/>
  <c r="A962" i="5"/>
  <c r="AD961" i="5"/>
  <c r="AC961" i="5"/>
  <c r="AB961" i="5"/>
  <c r="AA961" i="5"/>
  <c r="Z961" i="5"/>
  <c r="Y961" i="5"/>
  <c r="X961" i="5"/>
  <c r="W961" i="5"/>
  <c r="V961" i="5"/>
  <c r="U961" i="5"/>
  <c r="S961" i="5"/>
  <c r="R961" i="5"/>
  <c r="Q961" i="5"/>
  <c r="P961" i="5"/>
  <c r="O961" i="5"/>
  <c r="N961" i="5"/>
  <c r="M961" i="5"/>
  <c r="L961" i="5"/>
  <c r="K961" i="5"/>
  <c r="J961" i="5"/>
  <c r="I961" i="5"/>
  <c r="H961" i="5"/>
  <c r="G961" i="5"/>
  <c r="F961" i="5"/>
  <c r="E961" i="5"/>
  <c r="D961" i="5"/>
  <c r="C961" i="5"/>
  <c r="B961" i="5"/>
  <c r="A961" i="5"/>
  <c r="AF960" i="5"/>
  <c r="AD960" i="5"/>
  <c r="AC960" i="5"/>
  <c r="AB960" i="5"/>
  <c r="AA960" i="5"/>
  <c r="Z960" i="5"/>
  <c r="Y960" i="5"/>
  <c r="X960" i="5"/>
  <c r="W960" i="5"/>
  <c r="V960" i="5"/>
  <c r="U960" i="5"/>
  <c r="T960" i="5"/>
  <c r="S960" i="5"/>
  <c r="R960" i="5"/>
  <c r="Q960" i="5"/>
  <c r="P960" i="5"/>
  <c r="O960" i="5"/>
  <c r="N960" i="5"/>
  <c r="M960" i="5"/>
  <c r="L960" i="5"/>
  <c r="K960" i="5"/>
  <c r="J960" i="5"/>
  <c r="I960" i="5"/>
  <c r="H960" i="5"/>
  <c r="G960" i="5"/>
  <c r="F960" i="5"/>
  <c r="E960" i="5"/>
  <c r="D960" i="5"/>
  <c r="AE960" i="5" s="1"/>
  <c r="C960" i="5"/>
  <c r="B960" i="5"/>
  <c r="A960" i="5"/>
  <c r="AD959" i="5"/>
  <c r="AC959" i="5"/>
  <c r="AB959" i="5"/>
  <c r="AA959" i="5"/>
  <c r="Z959" i="5"/>
  <c r="Y959" i="5"/>
  <c r="X959" i="5"/>
  <c r="W959" i="5"/>
  <c r="V959" i="5"/>
  <c r="U959" i="5"/>
  <c r="S959" i="5"/>
  <c r="R959" i="5"/>
  <c r="Q959" i="5"/>
  <c r="P959" i="5"/>
  <c r="O959" i="5"/>
  <c r="N959" i="5"/>
  <c r="M959" i="5"/>
  <c r="L959" i="5"/>
  <c r="K959" i="5"/>
  <c r="J959" i="5"/>
  <c r="I959" i="5"/>
  <c r="H959" i="5"/>
  <c r="G959" i="5"/>
  <c r="F959" i="5"/>
  <c r="E959" i="5"/>
  <c r="D959" i="5"/>
  <c r="C959" i="5"/>
  <c r="B959" i="5"/>
  <c r="A959" i="5"/>
  <c r="AD958" i="5"/>
  <c r="AC958" i="5"/>
  <c r="AB958" i="5"/>
  <c r="AA958" i="5"/>
  <c r="Z958" i="5"/>
  <c r="Y958" i="5"/>
  <c r="X958" i="5"/>
  <c r="W958" i="5"/>
  <c r="V958" i="5"/>
  <c r="U958" i="5"/>
  <c r="S958" i="5"/>
  <c r="R958" i="5"/>
  <c r="Q958" i="5"/>
  <c r="P958" i="5"/>
  <c r="O958" i="5"/>
  <c r="N958" i="5"/>
  <c r="M958" i="5"/>
  <c r="L958" i="5"/>
  <c r="K958" i="5"/>
  <c r="J958" i="5"/>
  <c r="I958" i="5"/>
  <c r="H958" i="5"/>
  <c r="G958" i="5"/>
  <c r="F958" i="5"/>
  <c r="E958" i="5"/>
  <c r="D958" i="5"/>
  <c r="C958" i="5"/>
  <c r="B958" i="5"/>
  <c r="A958" i="5"/>
  <c r="AD957" i="5"/>
  <c r="AC957" i="5"/>
  <c r="AB957" i="5"/>
  <c r="AA957" i="5"/>
  <c r="Z957" i="5"/>
  <c r="Y957" i="5"/>
  <c r="X957" i="5"/>
  <c r="W957" i="5"/>
  <c r="V957" i="5"/>
  <c r="U957" i="5"/>
  <c r="S957" i="5"/>
  <c r="R957" i="5"/>
  <c r="Q957" i="5"/>
  <c r="P957" i="5"/>
  <c r="O957" i="5"/>
  <c r="N957" i="5"/>
  <c r="M957" i="5"/>
  <c r="L957" i="5"/>
  <c r="K957" i="5"/>
  <c r="J957" i="5"/>
  <c r="I957" i="5"/>
  <c r="H957" i="5"/>
  <c r="G957" i="5"/>
  <c r="F957" i="5"/>
  <c r="E957" i="5"/>
  <c r="D957" i="5"/>
  <c r="C957" i="5"/>
  <c r="B957" i="5"/>
  <c r="A957" i="5"/>
  <c r="AE956" i="5"/>
  <c r="AD956" i="5"/>
  <c r="AC956" i="5"/>
  <c r="AB956" i="5"/>
  <c r="AA956" i="5"/>
  <c r="Z956" i="5"/>
  <c r="Y956" i="5"/>
  <c r="X956" i="5"/>
  <c r="W956" i="5"/>
  <c r="V956" i="5"/>
  <c r="U956" i="5"/>
  <c r="T956" i="5"/>
  <c r="AF956" i="5" s="1"/>
  <c r="S956" i="5"/>
  <c r="R956" i="5"/>
  <c r="Q956" i="5"/>
  <c r="P956" i="5"/>
  <c r="O956" i="5"/>
  <c r="N956" i="5"/>
  <c r="M956" i="5"/>
  <c r="L956" i="5"/>
  <c r="K956" i="5"/>
  <c r="J956" i="5"/>
  <c r="I956" i="5"/>
  <c r="H956" i="5"/>
  <c r="G956" i="5"/>
  <c r="F956" i="5"/>
  <c r="E956" i="5"/>
  <c r="D956" i="5"/>
  <c r="C956" i="5"/>
  <c r="B956" i="5"/>
  <c r="A956" i="5"/>
  <c r="AD955" i="5"/>
  <c r="AC955" i="5"/>
  <c r="AB955" i="5"/>
  <c r="AA955" i="5"/>
  <c r="Z955" i="5"/>
  <c r="Y955" i="5"/>
  <c r="X955" i="5"/>
  <c r="W955" i="5"/>
  <c r="V955" i="5"/>
  <c r="U955" i="5"/>
  <c r="T955" i="5"/>
  <c r="AF955" i="5" s="1"/>
  <c r="S955" i="5"/>
  <c r="R955" i="5"/>
  <c r="Q955" i="5"/>
  <c r="P955" i="5"/>
  <c r="O955" i="5"/>
  <c r="N955" i="5"/>
  <c r="M955" i="5"/>
  <c r="L955" i="5"/>
  <c r="K955" i="5"/>
  <c r="J955" i="5"/>
  <c r="I955" i="5"/>
  <c r="H955" i="5"/>
  <c r="G955" i="5"/>
  <c r="F955" i="5"/>
  <c r="E955" i="5"/>
  <c r="D955" i="5"/>
  <c r="AE955" i="5" s="1"/>
  <c r="C955" i="5"/>
  <c r="B955" i="5"/>
  <c r="A955" i="5"/>
  <c r="AD954" i="5"/>
  <c r="AC954" i="5"/>
  <c r="AB954" i="5"/>
  <c r="AA954" i="5"/>
  <c r="Z954" i="5"/>
  <c r="Y954" i="5"/>
  <c r="X954" i="5"/>
  <c r="W954" i="5"/>
  <c r="V954" i="5"/>
  <c r="U954" i="5"/>
  <c r="S954" i="5"/>
  <c r="R954" i="5"/>
  <c r="Q954" i="5"/>
  <c r="P954" i="5"/>
  <c r="O954" i="5"/>
  <c r="N954" i="5"/>
  <c r="M954" i="5"/>
  <c r="L954" i="5"/>
  <c r="K954" i="5"/>
  <c r="J954" i="5"/>
  <c r="I954" i="5"/>
  <c r="H954" i="5"/>
  <c r="G954" i="5"/>
  <c r="F954" i="5"/>
  <c r="E954" i="5"/>
  <c r="D954" i="5"/>
  <c r="C954" i="5"/>
  <c r="B954" i="5"/>
  <c r="A954" i="5"/>
  <c r="AE953" i="5"/>
  <c r="AD953" i="5"/>
  <c r="AC953" i="5"/>
  <c r="AB953" i="5"/>
  <c r="AA953" i="5"/>
  <c r="Z953" i="5"/>
  <c r="Y953" i="5"/>
  <c r="X953" i="5"/>
  <c r="W953" i="5"/>
  <c r="V953" i="5"/>
  <c r="U953" i="5"/>
  <c r="T953" i="5"/>
  <c r="AF953" i="5" s="1"/>
  <c r="S953" i="5"/>
  <c r="R953" i="5"/>
  <c r="Q953" i="5"/>
  <c r="P953" i="5"/>
  <c r="O953" i="5"/>
  <c r="N953" i="5"/>
  <c r="M953" i="5"/>
  <c r="L953" i="5"/>
  <c r="K953" i="5"/>
  <c r="J953" i="5"/>
  <c r="I953" i="5"/>
  <c r="H953" i="5"/>
  <c r="G953" i="5"/>
  <c r="F953" i="5"/>
  <c r="E953" i="5"/>
  <c r="D953" i="5"/>
  <c r="C953" i="5"/>
  <c r="B953" i="5"/>
  <c r="A953" i="5"/>
  <c r="AE952" i="5"/>
  <c r="AD952" i="5"/>
  <c r="AC952" i="5"/>
  <c r="AB952" i="5"/>
  <c r="AA952" i="5"/>
  <c r="Z952" i="5"/>
  <c r="Y952" i="5"/>
  <c r="X952" i="5"/>
  <c r="W952" i="5"/>
  <c r="V952" i="5"/>
  <c r="U952" i="5"/>
  <c r="T952" i="5"/>
  <c r="AF952" i="5" s="1"/>
  <c r="S952" i="5"/>
  <c r="R952" i="5"/>
  <c r="Q952" i="5"/>
  <c r="P952" i="5"/>
  <c r="O952" i="5"/>
  <c r="N952" i="5"/>
  <c r="M952" i="5"/>
  <c r="L952" i="5"/>
  <c r="K952" i="5"/>
  <c r="J952" i="5"/>
  <c r="I952" i="5"/>
  <c r="H952" i="5"/>
  <c r="G952" i="5"/>
  <c r="F952" i="5"/>
  <c r="E952" i="5"/>
  <c r="D952" i="5"/>
  <c r="C952" i="5"/>
  <c r="B952" i="5"/>
  <c r="A952" i="5"/>
  <c r="AD951" i="5"/>
  <c r="AC951" i="5"/>
  <c r="AB951" i="5"/>
  <c r="AA951" i="5"/>
  <c r="Z951" i="5"/>
  <c r="Y951" i="5"/>
  <c r="X951" i="5"/>
  <c r="W951" i="5"/>
  <c r="V951" i="5"/>
  <c r="U951" i="5"/>
  <c r="S951" i="5"/>
  <c r="R951" i="5"/>
  <c r="Q951" i="5"/>
  <c r="P951" i="5"/>
  <c r="O951" i="5"/>
  <c r="N951" i="5"/>
  <c r="M951" i="5"/>
  <c r="L951" i="5"/>
  <c r="K951" i="5"/>
  <c r="J951" i="5"/>
  <c r="I951" i="5"/>
  <c r="H951" i="5"/>
  <c r="G951" i="5"/>
  <c r="F951" i="5"/>
  <c r="E951" i="5"/>
  <c r="D951" i="5"/>
  <c r="AE951" i="5" s="1"/>
  <c r="C951" i="5"/>
  <c r="B951" i="5"/>
  <c r="A951" i="5"/>
  <c r="AD950" i="5"/>
  <c r="AC950" i="5"/>
  <c r="AB950" i="5"/>
  <c r="AA950" i="5"/>
  <c r="Z950" i="5"/>
  <c r="Y950" i="5"/>
  <c r="X950" i="5"/>
  <c r="W950" i="5"/>
  <c r="V950" i="5"/>
  <c r="U950" i="5"/>
  <c r="S950" i="5"/>
  <c r="R950" i="5"/>
  <c r="Q950" i="5"/>
  <c r="P950" i="5"/>
  <c r="O950" i="5"/>
  <c r="N950" i="5"/>
  <c r="M950" i="5"/>
  <c r="L950" i="5"/>
  <c r="K950" i="5"/>
  <c r="J950" i="5"/>
  <c r="I950" i="5"/>
  <c r="H950" i="5"/>
  <c r="G950" i="5"/>
  <c r="F950" i="5"/>
  <c r="E950" i="5"/>
  <c r="D950" i="5"/>
  <c r="C950" i="5"/>
  <c r="B950" i="5"/>
  <c r="A950" i="5"/>
  <c r="AE949" i="5"/>
  <c r="AD949" i="5"/>
  <c r="AC949" i="5"/>
  <c r="AB949" i="5"/>
  <c r="AA949" i="5"/>
  <c r="Z949" i="5"/>
  <c r="Y949" i="5"/>
  <c r="X949" i="5"/>
  <c r="W949" i="5"/>
  <c r="V949" i="5"/>
  <c r="U949" i="5"/>
  <c r="T949" i="5"/>
  <c r="AF949" i="5" s="1"/>
  <c r="S949" i="5"/>
  <c r="R949" i="5"/>
  <c r="Q949" i="5"/>
  <c r="P949" i="5"/>
  <c r="O949" i="5"/>
  <c r="N949" i="5"/>
  <c r="M949" i="5"/>
  <c r="L949" i="5"/>
  <c r="K949" i="5"/>
  <c r="J949" i="5"/>
  <c r="I949" i="5"/>
  <c r="H949" i="5"/>
  <c r="G949" i="5"/>
  <c r="F949" i="5"/>
  <c r="E949" i="5"/>
  <c r="D949" i="5"/>
  <c r="C949" i="5"/>
  <c r="B949" i="5"/>
  <c r="A949" i="5"/>
  <c r="AF948" i="5"/>
  <c r="AD948" i="5"/>
  <c r="AC948" i="5"/>
  <c r="AB948" i="5"/>
  <c r="AA948" i="5"/>
  <c r="Z948" i="5"/>
  <c r="Y948" i="5"/>
  <c r="X948" i="5"/>
  <c r="W948" i="5"/>
  <c r="V948" i="5"/>
  <c r="U948" i="5"/>
  <c r="T948" i="5"/>
  <c r="S948" i="5"/>
  <c r="R948" i="5"/>
  <c r="Q948" i="5"/>
  <c r="P948" i="5"/>
  <c r="O948" i="5"/>
  <c r="N948" i="5"/>
  <c r="M948" i="5"/>
  <c r="L948" i="5"/>
  <c r="K948" i="5"/>
  <c r="J948" i="5"/>
  <c r="I948" i="5"/>
  <c r="H948" i="5"/>
  <c r="G948" i="5"/>
  <c r="F948" i="5"/>
  <c r="E948" i="5"/>
  <c r="D948" i="5"/>
  <c r="AE948" i="5" s="1"/>
  <c r="C948" i="5"/>
  <c r="B948" i="5"/>
  <c r="A948" i="5"/>
  <c r="AE947" i="5"/>
  <c r="AD947" i="5"/>
  <c r="AC947" i="5"/>
  <c r="AB947" i="5"/>
  <c r="AA947" i="5"/>
  <c r="Z947" i="5"/>
  <c r="Y947" i="5"/>
  <c r="X947" i="5"/>
  <c r="W947" i="5"/>
  <c r="V947" i="5"/>
  <c r="U947" i="5"/>
  <c r="S947" i="5"/>
  <c r="R947" i="5"/>
  <c r="Q947" i="5"/>
  <c r="P947" i="5"/>
  <c r="O947" i="5"/>
  <c r="N947" i="5"/>
  <c r="M947" i="5"/>
  <c r="L947" i="5"/>
  <c r="K947" i="5"/>
  <c r="J947" i="5"/>
  <c r="I947" i="5"/>
  <c r="H947" i="5"/>
  <c r="G947" i="5"/>
  <c r="F947" i="5"/>
  <c r="E947" i="5"/>
  <c r="D947" i="5"/>
  <c r="T947" i="5" s="1"/>
  <c r="AF947" i="5" s="1"/>
  <c r="C947" i="5"/>
  <c r="B947" i="5"/>
  <c r="A947" i="5"/>
  <c r="AE946" i="5"/>
  <c r="AD946" i="5"/>
  <c r="AC946" i="5"/>
  <c r="AB946" i="5"/>
  <c r="AA946" i="5"/>
  <c r="Z946" i="5"/>
  <c r="Y946" i="5"/>
  <c r="X946" i="5"/>
  <c r="W946" i="5"/>
  <c r="V946" i="5"/>
  <c r="U946" i="5"/>
  <c r="T946" i="5"/>
  <c r="AF946" i="5" s="1"/>
  <c r="S946" i="5"/>
  <c r="R946" i="5"/>
  <c r="Q946" i="5"/>
  <c r="P946" i="5"/>
  <c r="O946" i="5"/>
  <c r="N946" i="5"/>
  <c r="M946" i="5"/>
  <c r="L946" i="5"/>
  <c r="K946" i="5"/>
  <c r="J946" i="5"/>
  <c r="I946" i="5"/>
  <c r="H946" i="5"/>
  <c r="G946" i="5"/>
  <c r="F946" i="5"/>
  <c r="E946" i="5"/>
  <c r="D946" i="5"/>
  <c r="C946" i="5"/>
  <c r="B946" i="5"/>
  <c r="A946" i="5"/>
  <c r="AD945" i="5"/>
  <c r="AC945" i="5"/>
  <c r="AB945" i="5"/>
  <c r="AA945" i="5"/>
  <c r="Z945" i="5"/>
  <c r="Y945" i="5"/>
  <c r="X945" i="5"/>
  <c r="W945" i="5"/>
  <c r="V945" i="5"/>
  <c r="U945" i="5"/>
  <c r="S945" i="5"/>
  <c r="R945" i="5"/>
  <c r="Q945" i="5"/>
  <c r="P945" i="5"/>
  <c r="O945" i="5"/>
  <c r="N945" i="5"/>
  <c r="M945" i="5"/>
  <c r="L945" i="5"/>
  <c r="K945" i="5"/>
  <c r="J945" i="5"/>
  <c r="I945" i="5"/>
  <c r="H945" i="5"/>
  <c r="G945" i="5"/>
  <c r="F945" i="5"/>
  <c r="E945" i="5"/>
  <c r="D945" i="5"/>
  <c r="C945" i="5"/>
  <c r="B945" i="5"/>
  <c r="A945" i="5"/>
  <c r="AD944" i="5"/>
  <c r="AC944" i="5"/>
  <c r="AB944" i="5"/>
  <c r="AA944" i="5"/>
  <c r="Z944" i="5"/>
  <c r="Y944" i="5"/>
  <c r="X944" i="5"/>
  <c r="W944" i="5"/>
  <c r="V944" i="5"/>
  <c r="U944" i="5"/>
  <c r="S944" i="5"/>
  <c r="R944" i="5"/>
  <c r="Q944" i="5"/>
  <c r="P944" i="5"/>
  <c r="O944" i="5"/>
  <c r="N944" i="5"/>
  <c r="M944" i="5"/>
  <c r="L944" i="5"/>
  <c r="K944" i="5"/>
  <c r="J944" i="5"/>
  <c r="I944" i="5"/>
  <c r="H944" i="5"/>
  <c r="G944" i="5"/>
  <c r="F944" i="5"/>
  <c r="E944" i="5"/>
  <c r="D944" i="5"/>
  <c r="AE944" i="5" s="1"/>
  <c r="C944" i="5"/>
  <c r="B944" i="5"/>
  <c r="A944" i="5"/>
  <c r="AE943" i="5"/>
  <c r="AD943" i="5"/>
  <c r="AC943" i="5"/>
  <c r="AB943" i="5"/>
  <c r="AA943" i="5"/>
  <c r="Z943" i="5"/>
  <c r="Y943" i="5"/>
  <c r="X943" i="5"/>
  <c r="W943" i="5"/>
  <c r="V943" i="5"/>
  <c r="U943" i="5"/>
  <c r="T943" i="5"/>
  <c r="S943" i="5"/>
  <c r="R943" i="5"/>
  <c r="Q943" i="5"/>
  <c r="P943" i="5"/>
  <c r="O943" i="5"/>
  <c r="N943" i="5"/>
  <c r="M943" i="5"/>
  <c r="L943" i="5"/>
  <c r="K943" i="5"/>
  <c r="J943" i="5"/>
  <c r="I943" i="5"/>
  <c r="H943" i="5"/>
  <c r="G943" i="5"/>
  <c r="F943" i="5"/>
  <c r="E943" i="5"/>
  <c r="D943" i="5"/>
  <c r="C943" i="5"/>
  <c r="B943" i="5"/>
  <c r="A943" i="5"/>
  <c r="AD942" i="5"/>
  <c r="AC942" i="5"/>
  <c r="AB942" i="5"/>
  <c r="AA942" i="5"/>
  <c r="Z942" i="5"/>
  <c r="Y942" i="5"/>
  <c r="X942" i="5"/>
  <c r="W942" i="5"/>
  <c r="V942" i="5"/>
  <c r="U942" i="5"/>
  <c r="T942" i="5"/>
  <c r="S942" i="5"/>
  <c r="R942" i="5"/>
  <c r="Q942" i="5"/>
  <c r="P942" i="5"/>
  <c r="O942" i="5"/>
  <c r="N942" i="5"/>
  <c r="M942" i="5"/>
  <c r="L942" i="5"/>
  <c r="K942" i="5"/>
  <c r="J942" i="5"/>
  <c r="I942" i="5"/>
  <c r="H942" i="5"/>
  <c r="G942" i="5"/>
  <c r="F942" i="5"/>
  <c r="AF942" i="5" s="1"/>
  <c r="E942" i="5"/>
  <c r="D942" i="5"/>
  <c r="AE942" i="5" s="1"/>
  <c r="C942" i="5"/>
  <c r="B942" i="5"/>
  <c r="A942" i="5"/>
  <c r="AE941" i="5"/>
  <c r="AD941" i="5"/>
  <c r="AC941" i="5"/>
  <c r="AB941" i="5"/>
  <c r="AA941" i="5"/>
  <c r="Z941" i="5"/>
  <c r="Y941" i="5"/>
  <c r="X941" i="5"/>
  <c r="W941" i="5"/>
  <c r="V941" i="5"/>
  <c r="U941" i="5"/>
  <c r="T941" i="5"/>
  <c r="AF941" i="5" s="1"/>
  <c r="S941" i="5"/>
  <c r="R941" i="5"/>
  <c r="Q941" i="5"/>
  <c r="P941" i="5"/>
  <c r="O941" i="5"/>
  <c r="N941" i="5"/>
  <c r="M941" i="5"/>
  <c r="L941" i="5"/>
  <c r="K941" i="5"/>
  <c r="J941" i="5"/>
  <c r="I941" i="5"/>
  <c r="H941" i="5"/>
  <c r="G941" i="5"/>
  <c r="F941" i="5"/>
  <c r="E941" i="5"/>
  <c r="D941" i="5"/>
  <c r="C941" i="5"/>
  <c r="B941" i="5"/>
  <c r="A941" i="5"/>
  <c r="AD940" i="5"/>
  <c r="AC940" i="5"/>
  <c r="AB940" i="5"/>
  <c r="AA940" i="5"/>
  <c r="Z940" i="5"/>
  <c r="Y940" i="5"/>
  <c r="X940" i="5"/>
  <c r="W940" i="5"/>
  <c r="V940" i="5"/>
  <c r="U940" i="5"/>
  <c r="S940" i="5"/>
  <c r="R940" i="5"/>
  <c r="Q940" i="5"/>
  <c r="P940" i="5"/>
  <c r="O940" i="5"/>
  <c r="N940" i="5"/>
  <c r="M940" i="5"/>
  <c r="L940" i="5"/>
  <c r="K940" i="5"/>
  <c r="J940" i="5"/>
  <c r="I940" i="5"/>
  <c r="H940" i="5"/>
  <c r="G940" i="5"/>
  <c r="F940" i="5"/>
  <c r="E940" i="5"/>
  <c r="D940" i="5"/>
  <c r="C940" i="5"/>
  <c r="B940" i="5"/>
  <c r="A940" i="5"/>
  <c r="AD939" i="5"/>
  <c r="AC939" i="5"/>
  <c r="AB939" i="5"/>
  <c r="AA939" i="5"/>
  <c r="Z939" i="5"/>
  <c r="Y939" i="5"/>
  <c r="X939" i="5"/>
  <c r="W939" i="5"/>
  <c r="V939" i="5"/>
  <c r="U939" i="5"/>
  <c r="T939" i="5"/>
  <c r="AF939" i="5" s="1"/>
  <c r="S939" i="5"/>
  <c r="R939" i="5"/>
  <c r="Q939" i="5"/>
  <c r="P939" i="5"/>
  <c r="O939" i="5"/>
  <c r="N939" i="5"/>
  <c r="M939" i="5"/>
  <c r="L939" i="5"/>
  <c r="K939" i="5"/>
  <c r="J939" i="5"/>
  <c r="I939" i="5"/>
  <c r="H939" i="5"/>
  <c r="G939" i="5"/>
  <c r="F939" i="5"/>
  <c r="E939" i="5"/>
  <c r="D939" i="5"/>
  <c r="AE939" i="5" s="1"/>
  <c r="C939" i="5"/>
  <c r="B939" i="5"/>
  <c r="A939" i="5"/>
  <c r="AE938" i="5"/>
  <c r="AD938" i="5"/>
  <c r="AC938" i="5"/>
  <c r="AB938" i="5"/>
  <c r="AA938" i="5"/>
  <c r="Z938" i="5"/>
  <c r="Y938" i="5"/>
  <c r="X938" i="5"/>
  <c r="W938" i="5"/>
  <c r="V938" i="5"/>
  <c r="U938" i="5"/>
  <c r="S938" i="5"/>
  <c r="R938" i="5"/>
  <c r="Q938" i="5"/>
  <c r="P938" i="5"/>
  <c r="O938" i="5"/>
  <c r="N938" i="5"/>
  <c r="M938" i="5"/>
  <c r="L938" i="5"/>
  <c r="K938" i="5"/>
  <c r="J938" i="5"/>
  <c r="I938" i="5"/>
  <c r="H938" i="5"/>
  <c r="G938" i="5"/>
  <c r="F938" i="5"/>
  <c r="E938" i="5"/>
  <c r="D938" i="5"/>
  <c r="T938" i="5" s="1"/>
  <c r="C938" i="5"/>
  <c r="B938" i="5"/>
  <c r="A938" i="5"/>
  <c r="AF937" i="5"/>
  <c r="AD937" i="5"/>
  <c r="AC937" i="5"/>
  <c r="AB937" i="5"/>
  <c r="AA937" i="5"/>
  <c r="Z937" i="5"/>
  <c r="Y937" i="5"/>
  <c r="X937" i="5"/>
  <c r="W937" i="5"/>
  <c r="V937" i="5"/>
  <c r="U937" i="5"/>
  <c r="T937" i="5"/>
  <c r="S937" i="5"/>
  <c r="R937" i="5"/>
  <c r="Q937" i="5"/>
  <c r="P937" i="5"/>
  <c r="O937" i="5"/>
  <c r="N937" i="5"/>
  <c r="M937" i="5"/>
  <c r="L937" i="5"/>
  <c r="K937" i="5"/>
  <c r="J937" i="5"/>
  <c r="I937" i="5"/>
  <c r="H937" i="5"/>
  <c r="G937" i="5"/>
  <c r="F937" i="5"/>
  <c r="E937" i="5"/>
  <c r="D937" i="5"/>
  <c r="AE937" i="5" s="1"/>
  <c r="C937" i="5"/>
  <c r="B937" i="5"/>
  <c r="A937" i="5"/>
  <c r="AD936" i="5"/>
  <c r="AC936" i="5"/>
  <c r="AB936" i="5"/>
  <c r="AA936" i="5"/>
  <c r="Z936" i="5"/>
  <c r="Y936" i="5"/>
  <c r="X936" i="5"/>
  <c r="W936" i="5"/>
  <c r="V936" i="5"/>
  <c r="U936" i="5"/>
  <c r="S936" i="5"/>
  <c r="R936" i="5"/>
  <c r="Q936" i="5"/>
  <c r="P936" i="5"/>
  <c r="O936" i="5"/>
  <c r="N936" i="5"/>
  <c r="M936" i="5"/>
  <c r="L936" i="5"/>
  <c r="K936" i="5"/>
  <c r="J936" i="5"/>
  <c r="I936" i="5"/>
  <c r="H936" i="5"/>
  <c r="G936" i="5"/>
  <c r="F936" i="5"/>
  <c r="E936" i="5"/>
  <c r="D936" i="5"/>
  <c r="C936" i="5"/>
  <c r="B936" i="5"/>
  <c r="A936" i="5"/>
  <c r="AE935" i="5"/>
  <c r="AD935" i="5"/>
  <c r="AC935" i="5"/>
  <c r="AB935" i="5"/>
  <c r="AA935" i="5"/>
  <c r="Z935" i="5"/>
  <c r="Y935" i="5"/>
  <c r="X935" i="5"/>
  <c r="W935" i="5"/>
  <c r="V935" i="5"/>
  <c r="U935" i="5"/>
  <c r="T935" i="5"/>
  <c r="AF935" i="5" s="1"/>
  <c r="S935" i="5"/>
  <c r="R935" i="5"/>
  <c r="Q935" i="5"/>
  <c r="P935" i="5"/>
  <c r="O935" i="5"/>
  <c r="N935" i="5"/>
  <c r="M935" i="5"/>
  <c r="L935" i="5"/>
  <c r="K935" i="5"/>
  <c r="J935" i="5"/>
  <c r="I935" i="5"/>
  <c r="H935" i="5"/>
  <c r="G935" i="5"/>
  <c r="F935" i="5"/>
  <c r="E935" i="5"/>
  <c r="D935" i="5"/>
  <c r="C935" i="5"/>
  <c r="B935" i="5"/>
  <c r="A935" i="5"/>
  <c r="AD934" i="5"/>
  <c r="AC934" i="5"/>
  <c r="AB934" i="5"/>
  <c r="AA934" i="5"/>
  <c r="Z934" i="5"/>
  <c r="Y934" i="5"/>
  <c r="X934" i="5"/>
  <c r="W934" i="5"/>
  <c r="V934" i="5"/>
  <c r="U934" i="5"/>
  <c r="S934" i="5"/>
  <c r="R934" i="5"/>
  <c r="Q934" i="5"/>
  <c r="P934" i="5"/>
  <c r="O934" i="5"/>
  <c r="N934" i="5"/>
  <c r="M934" i="5"/>
  <c r="L934" i="5"/>
  <c r="K934" i="5"/>
  <c r="J934" i="5"/>
  <c r="I934" i="5"/>
  <c r="H934" i="5"/>
  <c r="G934" i="5"/>
  <c r="F934" i="5"/>
  <c r="E934" i="5"/>
  <c r="D934" i="5"/>
  <c r="T934" i="5" s="1"/>
  <c r="AF934" i="5" s="1"/>
  <c r="C934" i="5"/>
  <c r="B934" i="5"/>
  <c r="A934" i="5"/>
  <c r="AD933" i="5"/>
  <c r="AC933" i="5"/>
  <c r="AB933" i="5"/>
  <c r="AA933" i="5"/>
  <c r="Z933" i="5"/>
  <c r="Y933" i="5"/>
  <c r="X933" i="5"/>
  <c r="W933" i="5"/>
  <c r="V933" i="5"/>
  <c r="U933" i="5"/>
  <c r="S933" i="5"/>
  <c r="R933" i="5"/>
  <c r="Q933" i="5"/>
  <c r="P933" i="5"/>
  <c r="O933" i="5"/>
  <c r="N933" i="5"/>
  <c r="M933" i="5"/>
  <c r="L933" i="5"/>
  <c r="K933" i="5"/>
  <c r="J933" i="5"/>
  <c r="I933" i="5"/>
  <c r="H933" i="5"/>
  <c r="G933" i="5"/>
  <c r="F933" i="5"/>
  <c r="E933" i="5"/>
  <c r="D933" i="5"/>
  <c r="C933" i="5"/>
  <c r="B933" i="5"/>
  <c r="A933" i="5"/>
  <c r="AE932" i="5"/>
  <c r="AD932" i="5"/>
  <c r="AC932" i="5"/>
  <c r="AB932" i="5"/>
  <c r="AA932" i="5"/>
  <c r="Z932" i="5"/>
  <c r="Y932" i="5"/>
  <c r="X932" i="5"/>
  <c r="W932" i="5"/>
  <c r="V932" i="5"/>
  <c r="U932" i="5"/>
  <c r="T932" i="5"/>
  <c r="AF932" i="5" s="1"/>
  <c r="S932" i="5"/>
  <c r="R932" i="5"/>
  <c r="Q932" i="5"/>
  <c r="P932" i="5"/>
  <c r="O932" i="5"/>
  <c r="N932" i="5"/>
  <c r="M932" i="5"/>
  <c r="L932" i="5"/>
  <c r="K932" i="5"/>
  <c r="J932" i="5"/>
  <c r="I932" i="5"/>
  <c r="H932" i="5"/>
  <c r="G932" i="5"/>
  <c r="F932" i="5"/>
  <c r="E932" i="5"/>
  <c r="D932" i="5"/>
  <c r="C932" i="5"/>
  <c r="B932" i="5"/>
  <c r="A932" i="5"/>
  <c r="AE931" i="5"/>
  <c r="AD931" i="5"/>
  <c r="AC931" i="5"/>
  <c r="AB931" i="5"/>
  <c r="AA931" i="5"/>
  <c r="Z931" i="5"/>
  <c r="Y931" i="5"/>
  <c r="X931" i="5"/>
  <c r="W931" i="5"/>
  <c r="V931" i="5"/>
  <c r="U931" i="5"/>
  <c r="T931" i="5"/>
  <c r="AF931" i="5" s="1"/>
  <c r="S931" i="5"/>
  <c r="R931" i="5"/>
  <c r="Q931" i="5"/>
  <c r="P931" i="5"/>
  <c r="O931" i="5"/>
  <c r="N931" i="5"/>
  <c r="M931" i="5"/>
  <c r="L931" i="5"/>
  <c r="K931" i="5"/>
  <c r="J931" i="5"/>
  <c r="I931" i="5"/>
  <c r="H931" i="5"/>
  <c r="G931" i="5"/>
  <c r="F931" i="5"/>
  <c r="E931" i="5"/>
  <c r="D931" i="5"/>
  <c r="C931" i="5"/>
  <c r="B931" i="5"/>
  <c r="A931" i="5"/>
  <c r="AD930" i="5"/>
  <c r="AC930" i="5"/>
  <c r="AB930" i="5"/>
  <c r="AA930" i="5"/>
  <c r="Z930" i="5"/>
  <c r="Y930" i="5"/>
  <c r="X930" i="5"/>
  <c r="W930" i="5"/>
  <c r="V930" i="5"/>
  <c r="U930" i="5"/>
  <c r="T930" i="5"/>
  <c r="AF930" i="5" s="1"/>
  <c r="S930" i="5"/>
  <c r="R930" i="5"/>
  <c r="Q930" i="5"/>
  <c r="P930" i="5"/>
  <c r="O930" i="5"/>
  <c r="N930" i="5"/>
  <c r="M930" i="5"/>
  <c r="L930" i="5"/>
  <c r="K930" i="5"/>
  <c r="J930" i="5"/>
  <c r="I930" i="5"/>
  <c r="H930" i="5"/>
  <c r="G930" i="5"/>
  <c r="F930" i="5"/>
  <c r="E930" i="5"/>
  <c r="D930" i="5"/>
  <c r="AE930" i="5" s="1"/>
  <c r="C930" i="5"/>
  <c r="B930" i="5"/>
  <c r="A930" i="5"/>
  <c r="AD929" i="5"/>
  <c r="AC929" i="5"/>
  <c r="AB929" i="5"/>
  <c r="AA929" i="5"/>
  <c r="Z929" i="5"/>
  <c r="Y929" i="5"/>
  <c r="X929" i="5"/>
  <c r="W929" i="5"/>
  <c r="V929" i="5"/>
  <c r="U929" i="5"/>
  <c r="S929" i="5"/>
  <c r="R929" i="5"/>
  <c r="Q929" i="5"/>
  <c r="P929" i="5"/>
  <c r="O929" i="5"/>
  <c r="N929" i="5"/>
  <c r="M929" i="5"/>
  <c r="L929" i="5"/>
  <c r="K929" i="5"/>
  <c r="J929" i="5"/>
  <c r="I929" i="5"/>
  <c r="H929" i="5"/>
  <c r="G929" i="5"/>
  <c r="F929" i="5"/>
  <c r="E929" i="5"/>
  <c r="D929" i="5"/>
  <c r="T929" i="5" s="1"/>
  <c r="AF929" i="5" s="1"/>
  <c r="C929" i="5"/>
  <c r="B929" i="5"/>
  <c r="A929" i="5"/>
  <c r="AE928" i="5"/>
  <c r="AD928" i="5"/>
  <c r="AC928" i="5"/>
  <c r="AB928" i="5"/>
  <c r="AA928" i="5"/>
  <c r="Z928" i="5"/>
  <c r="Y928" i="5"/>
  <c r="X928" i="5"/>
  <c r="W928" i="5"/>
  <c r="V928" i="5"/>
  <c r="U928" i="5"/>
  <c r="T928" i="5"/>
  <c r="S928" i="5"/>
  <c r="R928" i="5"/>
  <c r="Q928" i="5"/>
  <c r="P928" i="5"/>
  <c r="O928" i="5"/>
  <c r="N928" i="5"/>
  <c r="M928" i="5"/>
  <c r="L928" i="5"/>
  <c r="K928" i="5"/>
  <c r="J928" i="5"/>
  <c r="I928" i="5"/>
  <c r="H928" i="5"/>
  <c r="G928" i="5"/>
  <c r="F928" i="5"/>
  <c r="E928" i="5"/>
  <c r="D928" i="5"/>
  <c r="C928" i="5"/>
  <c r="B928" i="5"/>
  <c r="A928" i="5"/>
  <c r="AD927" i="5"/>
  <c r="AC927" i="5"/>
  <c r="AB927" i="5"/>
  <c r="AA927" i="5"/>
  <c r="Z927" i="5"/>
  <c r="Y927" i="5"/>
  <c r="X927" i="5"/>
  <c r="W927" i="5"/>
  <c r="V927" i="5"/>
  <c r="U927" i="5"/>
  <c r="S927" i="5"/>
  <c r="R927" i="5"/>
  <c r="Q927" i="5"/>
  <c r="P927" i="5"/>
  <c r="O927" i="5"/>
  <c r="N927" i="5"/>
  <c r="M927" i="5"/>
  <c r="L927" i="5"/>
  <c r="K927" i="5"/>
  <c r="J927" i="5"/>
  <c r="I927" i="5"/>
  <c r="H927" i="5"/>
  <c r="G927" i="5"/>
  <c r="F927" i="5"/>
  <c r="E927" i="5"/>
  <c r="D927" i="5"/>
  <c r="AE927" i="5" s="1"/>
  <c r="C927" i="5"/>
  <c r="B927" i="5"/>
  <c r="A927" i="5"/>
  <c r="AD926" i="5"/>
  <c r="AC926" i="5"/>
  <c r="AB926" i="5"/>
  <c r="AA926" i="5"/>
  <c r="Z926" i="5"/>
  <c r="Y926" i="5"/>
  <c r="X926" i="5"/>
  <c r="W926" i="5"/>
  <c r="V926" i="5"/>
  <c r="U926" i="5"/>
  <c r="T926" i="5"/>
  <c r="S926" i="5"/>
  <c r="R926" i="5"/>
  <c r="Q926" i="5"/>
  <c r="P926" i="5"/>
  <c r="O926" i="5"/>
  <c r="N926" i="5"/>
  <c r="M926" i="5"/>
  <c r="L926" i="5"/>
  <c r="K926" i="5"/>
  <c r="J926" i="5"/>
  <c r="I926" i="5"/>
  <c r="H926" i="5"/>
  <c r="G926" i="5"/>
  <c r="F926" i="5"/>
  <c r="AF926" i="5" s="1"/>
  <c r="E926" i="5"/>
  <c r="D926" i="5"/>
  <c r="AE926" i="5" s="1"/>
  <c r="C926" i="5"/>
  <c r="B926" i="5"/>
  <c r="A926" i="5"/>
  <c r="AD925" i="5"/>
  <c r="AC925" i="5"/>
  <c r="AB925" i="5"/>
  <c r="AA925" i="5"/>
  <c r="Z925" i="5"/>
  <c r="Y925" i="5"/>
  <c r="X925" i="5"/>
  <c r="W925" i="5"/>
  <c r="V925" i="5"/>
  <c r="U925" i="5"/>
  <c r="T925" i="5"/>
  <c r="AF925" i="5" s="1"/>
  <c r="S925" i="5"/>
  <c r="R925" i="5"/>
  <c r="Q925" i="5"/>
  <c r="P925" i="5"/>
  <c r="O925" i="5"/>
  <c r="N925" i="5"/>
  <c r="M925" i="5"/>
  <c r="L925" i="5"/>
  <c r="K925" i="5"/>
  <c r="J925" i="5"/>
  <c r="I925" i="5"/>
  <c r="H925" i="5"/>
  <c r="G925" i="5"/>
  <c r="F925" i="5"/>
  <c r="E925" i="5"/>
  <c r="D925" i="5"/>
  <c r="AE925" i="5" s="1"/>
  <c r="C925" i="5"/>
  <c r="B925" i="5"/>
  <c r="A925" i="5"/>
  <c r="AF924" i="5"/>
  <c r="AD924" i="5"/>
  <c r="AC924" i="5"/>
  <c r="AB924" i="5"/>
  <c r="AA924" i="5"/>
  <c r="Z924" i="5"/>
  <c r="Y924" i="5"/>
  <c r="X924" i="5"/>
  <c r="W924" i="5"/>
  <c r="V924" i="5"/>
  <c r="U924" i="5"/>
  <c r="T924" i="5"/>
  <c r="S924" i="5"/>
  <c r="R924" i="5"/>
  <c r="Q924" i="5"/>
  <c r="P924" i="5"/>
  <c r="O924" i="5"/>
  <c r="N924" i="5"/>
  <c r="M924" i="5"/>
  <c r="L924" i="5"/>
  <c r="K924" i="5"/>
  <c r="J924" i="5"/>
  <c r="I924" i="5"/>
  <c r="H924" i="5"/>
  <c r="G924" i="5"/>
  <c r="F924" i="5"/>
  <c r="E924" i="5"/>
  <c r="D924" i="5"/>
  <c r="AE924" i="5" s="1"/>
  <c r="C924" i="5"/>
  <c r="B924" i="5"/>
  <c r="A924" i="5"/>
  <c r="AD923" i="5"/>
  <c r="AC923" i="5"/>
  <c r="AB923" i="5"/>
  <c r="AA923" i="5"/>
  <c r="Z923" i="5"/>
  <c r="Y923" i="5"/>
  <c r="X923" i="5"/>
  <c r="W923" i="5"/>
  <c r="V923" i="5"/>
  <c r="U923" i="5"/>
  <c r="S923" i="5"/>
  <c r="R923" i="5"/>
  <c r="Q923" i="5"/>
  <c r="P923" i="5"/>
  <c r="O923" i="5"/>
  <c r="N923" i="5"/>
  <c r="M923" i="5"/>
  <c r="L923" i="5"/>
  <c r="K923" i="5"/>
  <c r="J923" i="5"/>
  <c r="I923" i="5"/>
  <c r="H923" i="5"/>
  <c r="G923" i="5"/>
  <c r="F923" i="5"/>
  <c r="E923" i="5"/>
  <c r="D923" i="5"/>
  <c r="C923" i="5"/>
  <c r="B923" i="5"/>
  <c r="A923" i="5"/>
  <c r="AD922" i="5"/>
  <c r="AC922" i="5"/>
  <c r="AB922" i="5"/>
  <c r="AA922" i="5"/>
  <c r="Z922" i="5"/>
  <c r="Y922" i="5"/>
  <c r="X922" i="5"/>
  <c r="W922" i="5"/>
  <c r="V922" i="5"/>
  <c r="U922" i="5"/>
  <c r="S922" i="5"/>
  <c r="R922" i="5"/>
  <c r="Q922" i="5"/>
  <c r="P922" i="5"/>
  <c r="O922" i="5"/>
  <c r="N922" i="5"/>
  <c r="M922" i="5"/>
  <c r="L922" i="5"/>
  <c r="K922" i="5"/>
  <c r="J922" i="5"/>
  <c r="I922" i="5"/>
  <c r="H922" i="5"/>
  <c r="G922" i="5"/>
  <c r="F922" i="5"/>
  <c r="E922" i="5"/>
  <c r="D922" i="5"/>
  <c r="T922" i="5" s="1"/>
  <c r="AF922" i="5" s="1"/>
  <c r="C922" i="5"/>
  <c r="B922" i="5"/>
  <c r="A922" i="5"/>
  <c r="AD921" i="5"/>
  <c r="AC921" i="5"/>
  <c r="AB921" i="5"/>
  <c r="AA921" i="5"/>
  <c r="Z921" i="5"/>
  <c r="Y921" i="5"/>
  <c r="X921" i="5"/>
  <c r="W921" i="5"/>
  <c r="V921" i="5"/>
  <c r="U921" i="5"/>
  <c r="S921" i="5"/>
  <c r="R921" i="5"/>
  <c r="Q921" i="5"/>
  <c r="P921" i="5"/>
  <c r="O921" i="5"/>
  <c r="N921" i="5"/>
  <c r="M921" i="5"/>
  <c r="L921" i="5"/>
  <c r="K921" i="5"/>
  <c r="J921" i="5"/>
  <c r="I921" i="5"/>
  <c r="H921" i="5"/>
  <c r="G921" i="5"/>
  <c r="F921" i="5"/>
  <c r="E921" i="5"/>
  <c r="D921" i="5"/>
  <c r="C921" i="5"/>
  <c r="B921" i="5"/>
  <c r="A921" i="5"/>
  <c r="AE920" i="5"/>
  <c r="AD920" i="5"/>
  <c r="AC920" i="5"/>
  <c r="AB920" i="5"/>
  <c r="AA920" i="5"/>
  <c r="Z920" i="5"/>
  <c r="Y920" i="5"/>
  <c r="X920" i="5"/>
  <c r="W920" i="5"/>
  <c r="V920" i="5"/>
  <c r="U920" i="5"/>
  <c r="T920" i="5"/>
  <c r="AF920" i="5" s="1"/>
  <c r="S920" i="5"/>
  <c r="R920" i="5"/>
  <c r="Q920" i="5"/>
  <c r="P920" i="5"/>
  <c r="O920" i="5"/>
  <c r="N920" i="5"/>
  <c r="M920" i="5"/>
  <c r="L920" i="5"/>
  <c r="K920" i="5"/>
  <c r="J920" i="5"/>
  <c r="I920" i="5"/>
  <c r="H920" i="5"/>
  <c r="G920" i="5"/>
  <c r="F920" i="5"/>
  <c r="E920" i="5"/>
  <c r="D920" i="5"/>
  <c r="C920" i="5"/>
  <c r="B920" i="5"/>
  <c r="A920" i="5"/>
  <c r="AD919" i="5"/>
  <c r="AC919" i="5"/>
  <c r="AB919" i="5"/>
  <c r="AA919" i="5"/>
  <c r="Z919" i="5"/>
  <c r="Y919" i="5"/>
  <c r="X919" i="5"/>
  <c r="W919" i="5"/>
  <c r="V919" i="5"/>
  <c r="U919" i="5"/>
  <c r="T919" i="5"/>
  <c r="AF919" i="5" s="1"/>
  <c r="S919" i="5"/>
  <c r="R919" i="5"/>
  <c r="Q919" i="5"/>
  <c r="P919" i="5"/>
  <c r="O919" i="5"/>
  <c r="N919" i="5"/>
  <c r="M919" i="5"/>
  <c r="L919" i="5"/>
  <c r="K919" i="5"/>
  <c r="J919" i="5"/>
  <c r="I919" i="5"/>
  <c r="H919" i="5"/>
  <c r="G919" i="5"/>
  <c r="F919" i="5"/>
  <c r="E919" i="5"/>
  <c r="D919" i="5"/>
  <c r="AE919" i="5" s="1"/>
  <c r="C919" i="5"/>
  <c r="B919" i="5"/>
  <c r="A919" i="5"/>
  <c r="AD918" i="5"/>
  <c r="AC918" i="5"/>
  <c r="AB918" i="5"/>
  <c r="AA918" i="5"/>
  <c r="Z918" i="5"/>
  <c r="Y918" i="5"/>
  <c r="X918" i="5"/>
  <c r="W918" i="5"/>
  <c r="V918" i="5"/>
  <c r="U918" i="5"/>
  <c r="S918" i="5"/>
  <c r="R918" i="5"/>
  <c r="Q918" i="5"/>
  <c r="P918" i="5"/>
  <c r="O918" i="5"/>
  <c r="N918" i="5"/>
  <c r="M918" i="5"/>
  <c r="L918" i="5"/>
  <c r="K918" i="5"/>
  <c r="J918" i="5"/>
  <c r="I918" i="5"/>
  <c r="H918" i="5"/>
  <c r="G918" i="5"/>
  <c r="F918" i="5"/>
  <c r="E918" i="5"/>
  <c r="D918" i="5"/>
  <c r="C918" i="5"/>
  <c r="B918" i="5"/>
  <c r="A918" i="5"/>
  <c r="AE917" i="5"/>
  <c r="AD917" i="5"/>
  <c r="AC917" i="5"/>
  <c r="AB917" i="5"/>
  <c r="AA917" i="5"/>
  <c r="Z917" i="5"/>
  <c r="Y917" i="5"/>
  <c r="X917" i="5"/>
  <c r="W917" i="5"/>
  <c r="V917" i="5"/>
  <c r="U917" i="5"/>
  <c r="T917" i="5"/>
  <c r="AF917" i="5" s="1"/>
  <c r="S917" i="5"/>
  <c r="R917" i="5"/>
  <c r="Q917" i="5"/>
  <c r="P917" i="5"/>
  <c r="O917" i="5"/>
  <c r="N917" i="5"/>
  <c r="M917" i="5"/>
  <c r="L917" i="5"/>
  <c r="K917" i="5"/>
  <c r="J917" i="5"/>
  <c r="I917" i="5"/>
  <c r="H917" i="5"/>
  <c r="G917" i="5"/>
  <c r="F917" i="5"/>
  <c r="E917" i="5"/>
  <c r="D917" i="5"/>
  <c r="C917" i="5"/>
  <c r="B917" i="5"/>
  <c r="A917" i="5"/>
  <c r="AE916" i="5"/>
  <c r="AD916" i="5"/>
  <c r="AC916" i="5"/>
  <c r="AB916" i="5"/>
  <c r="AA916" i="5"/>
  <c r="Z916" i="5"/>
  <c r="Y916" i="5"/>
  <c r="X916" i="5"/>
  <c r="W916" i="5"/>
  <c r="V916" i="5"/>
  <c r="U916" i="5"/>
  <c r="T916" i="5"/>
  <c r="AF916" i="5" s="1"/>
  <c r="S916" i="5"/>
  <c r="R916" i="5"/>
  <c r="Q916" i="5"/>
  <c r="P916" i="5"/>
  <c r="O916" i="5"/>
  <c r="N916" i="5"/>
  <c r="M916" i="5"/>
  <c r="L916" i="5"/>
  <c r="K916" i="5"/>
  <c r="J916" i="5"/>
  <c r="I916" i="5"/>
  <c r="H916" i="5"/>
  <c r="G916" i="5"/>
  <c r="F916" i="5"/>
  <c r="E916" i="5"/>
  <c r="D916" i="5"/>
  <c r="C916" i="5"/>
  <c r="B916" i="5"/>
  <c r="A916" i="5"/>
  <c r="AD915" i="5"/>
  <c r="AC915" i="5"/>
  <c r="AB915" i="5"/>
  <c r="AA915" i="5"/>
  <c r="Z915" i="5"/>
  <c r="Y915" i="5"/>
  <c r="X915" i="5"/>
  <c r="W915" i="5"/>
  <c r="V915" i="5"/>
  <c r="U915" i="5"/>
  <c r="S915" i="5"/>
  <c r="R915" i="5"/>
  <c r="Q915" i="5"/>
  <c r="P915" i="5"/>
  <c r="O915" i="5"/>
  <c r="N915" i="5"/>
  <c r="M915" i="5"/>
  <c r="L915" i="5"/>
  <c r="K915" i="5"/>
  <c r="J915" i="5"/>
  <c r="I915" i="5"/>
  <c r="H915" i="5"/>
  <c r="G915" i="5"/>
  <c r="F915" i="5"/>
  <c r="E915" i="5"/>
  <c r="D915" i="5"/>
  <c r="AE915" i="5" s="1"/>
  <c r="C915" i="5"/>
  <c r="B915" i="5"/>
  <c r="A915" i="5"/>
  <c r="AD914" i="5"/>
  <c r="AC914" i="5"/>
  <c r="AB914" i="5"/>
  <c r="AA914" i="5"/>
  <c r="Z914" i="5"/>
  <c r="Y914" i="5"/>
  <c r="X914" i="5"/>
  <c r="W914" i="5"/>
  <c r="V914" i="5"/>
  <c r="U914" i="5"/>
  <c r="T914" i="5"/>
  <c r="S914" i="5"/>
  <c r="R914" i="5"/>
  <c r="Q914" i="5"/>
  <c r="P914" i="5"/>
  <c r="O914" i="5"/>
  <c r="N914" i="5"/>
  <c r="M914" i="5"/>
  <c r="L914" i="5"/>
  <c r="K914" i="5"/>
  <c r="J914" i="5"/>
  <c r="I914" i="5"/>
  <c r="H914" i="5"/>
  <c r="G914" i="5"/>
  <c r="F914" i="5"/>
  <c r="AF914" i="5" s="1"/>
  <c r="E914" i="5"/>
  <c r="D914" i="5"/>
  <c r="AE914" i="5" s="1"/>
  <c r="C914" i="5"/>
  <c r="B914" i="5"/>
  <c r="A914" i="5"/>
  <c r="AD913" i="5"/>
  <c r="AC913" i="5"/>
  <c r="AB913" i="5"/>
  <c r="AA913" i="5"/>
  <c r="Z913" i="5"/>
  <c r="Y913" i="5"/>
  <c r="X913" i="5"/>
  <c r="W913" i="5"/>
  <c r="V913" i="5"/>
  <c r="U913" i="5"/>
  <c r="S913" i="5"/>
  <c r="R913" i="5"/>
  <c r="Q913" i="5"/>
  <c r="P913" i="5"/>
  <c r="O913" i="5"/>
  <c r="N913" i="5"/>
  <c r="M913" i="5"/>
  <c r="L913" i="5"/>
  <c r="K913" i="5"/>
  <c r="J913" i="5"/>
  <c r="I913" i="5"/>
  <c r="H913" i="5"/>
  <c r="G913" i="5"/>
  <c r="F913" i="5"/>
  <c r="E913" i="5"/>
  <c r="D913" i="5"/>
  <c r="C913" i="5"/>
  <c r="B913" i="5"/>
  <c r="A913" i="5"/>
  <c r="AD912" i="5"/>
  <c r="AC912" i="5"/>
  <c r="AB912" i="5"/>
  <c r="AA912" i="5"/>
  <c r="Z912" i="5"/>
  <c r="Y912" i="5"/>
  <c r="X912" i="5"/>
  <c r="W912" i="5"/>
  <c r="V912" i="5"/>
  <c r="U912" i="5"/>
  <c r="T912" i="5"/>
  <c r="AF912" i="5" s="1"/>
  <c r="S912" i="5"/>
  <c r="R912" i="5"/>
  <c r="Q912" i="5"/>
  <c r="P912" i="5"/>
  <c r="O912" i="5"/>
  <c r="N912" i="5"/>
  <c r="M912" i="5"/>
  <c r="L912" i="5"/>
  <c r="K912" i="5"/>
  <c r="J912" i="5"/>
  <c r="I912" i="5"/>
  <c r="H912" i="5"/>
  <c r="G912" i="5"/>
  <c r="F912" i="5"/>
  <c r="E912" i="5"/>
  <c r="D912" i="5"/>
  <c r="AE912" i="5" s="1"/>
  <c r="C912" i="5"/>
  <c r="B912" i="5"/>
  <c r="A912" i="5"/>
  <c r="AD911" i="5"/>
  <c r="AC911" i="5"/>
  <c r="AB911" i="5"/>
  <c r="AA911" i="5"/>
  <c r="Z911" i="5"/>
  <c r="Y911" i="5"/>
  <c r="X911" i="5"/>
  <c r="W911" i="5"/>
  <c r="V911" i="5"/>
  <c r="U911" i="5"/>
  <c r="S911" i="5"/>
  <c r="R911" i="5"/>
  <c r="Q911" i="5"/>
  <c r="P911" i="5"/>
  <c r="O911" i="5"/>
  <c r="N911" i="5"/>
  <c r="M911" i="5"/>
  <c r="L911" i="5"/>
  <c r="K911" i="5"/>
  <c r="J911" i="5"/>
  <c r="I911" i="5"/>
  <c r="H911" i="5"/>
  <c r="G911" i="5"/>
  <c r="F911" i="5"/>
  <c r="E911" i="5"/>
  <c r="D911" i="5"/>
  <c r="C911" i="5"/>
  <c r="B911" i="5"/>
  <c r="A911" i="5"/>
  <c r="AE910" i="5"/>
  <c r="AD910" i="5"/>
  <c r="AC910" i="5"/>
  <c r="AB910" i="5"/>
  <c r="AA910" i="5"/>
  <c r="Z910" i="5"/>
  <c r="Y910" i="5"/>
  <c r="X910" i="5"/>
  <c r="W910" i="5"/>
  <c r="V910" i="5"/>
  <c r="U910" i="5"/>
  <c r="T910" i="5"/>
  <c r="AF910" i="5" s="1"/>
  <c r="S910" i="5"/>
  <c r="R910" i="5"/>
  <c r="Q910" i="5"/>
  <c r="P910" i="5"/>
  <c r="O910" i="5"/>
  <c r="N910" i="5"/>
  <c r="M910" i="5"/>
  <c r="L910" i="5"/>
  <c r="K910" i="5"/>
  <c r="J910" i="5"/>
  <c r="I910" i="5"/>
  <c r="H910" i="5"/>
  <c r="G910" i="5"/>
  <c r="F910" i="5"/>
  <c r="E910" i="5"/>
  <c r="D910" i="5"/>
  <c r="C910" i="5"/>
  <c r="B910" i="5"/>
  <c r="A910" i="5"/>
  <c r="AD909" i="5"/>
  <c r="AC909" i="5"/>
  <c r="AB909" i="5"/>
  <c r="AA909" i="5"/>
  <c r="Z909" i="5"/>
  <c r="Y909" i="5"/>
  <c r="X909" i="5"/>
  <c r="W909" i="5"/>
  <c r="V909" i="5"/>
  <c r="U909" i="5"/>
  <c r="T909" i="5"/>
  <c r="AF909" i="5" s="1"/>
  <c r="S909" i="5"/>
  <c r="R909" i="5"/>
  <c r="Q909" i="5"/>
  <c r="P909" i="5"/>
  <c r="O909" i="5"/>
  <c r="N909" i="5"/>
  <c r="M909" i="5"/>
  <c r="L909" i="5"/>
  <c r="K909" i="5"/>
  <c r="J909" i="5"/>
  <c r="I909" i="5"/>
  <c r="H909" i="5"/>
  <c r="G909" i="5"/>
  <c r="F909" i="5"/>
  <c r="E909" i="5"/>
  <c r="D909" i="5"/>
  <c r="AE909" i="5" s="1"/>
  <c r="C909" i="5"/>
  <c r="B909" i="5"/>
  <c r="A909" i="5"/>
  <c r="AD908" i="5"/>
  <c r="AC908" i="5"/>
  <c r="AB908" i="5"/>
  <c r="AA908" i="5"/>
  <c r="Z908" i="5"/>
  <c r="Y908" i="5"/>
  <c r="X908" i="5"/>
  <c r="W908" i="5"/>
  <c r="V908" i="5"/>
  <c r="U908" i="5"/>
  <c r="T908" i="5"/>
  <c r="AF908" i="5" s="1"/>
  <c r="S908" i="5"/>
  <c r="R908" i="5"/>
  <c r="Q908" i="5"/>
  <c r="P908" i="5"/>
  <c r="O908" i="5"/>
  <c r="N908" i="5"/>
  <c r="M908" i="5"/>
  <c r="L908" i="5"/>
  <c r="K908" i="5"/>
  <c r="J908" i="5"/>
  <c r="I908" i="5"/>
  <c r="H908" i="5"/>
  <c r="G908" i="5"/>
  <c r="F908" i="5"/>
  <c r="E908" i="5"/>
  <c r="D908" i="5"/>
  <c r="AE908" i="5" s="1"/>
  <c r="C908" i="5"/>
  <c r="B908" i="5"/>
  <c r="A908" i="5"/>
  <c r="AF907" i="5"/>
  <c r="AD907" i="5"/>
  <c r="AC907" i="5"/>
  <c r="AB907" i="5"/>
  <c r="AA907" i="5"/>
  <c r="Z907" i="5"/>
  <c r="Y907" i="5"/>
  <c r="X907" i="5"/>
  <c r="W907" i="5"/>
  <c r="V907" i="5"/>
  <c r="U907" i="5"/>
  <c r="T907" i="5"/>
  <c r="S907" i="5"/>
  <c r="R907" i="5"/>
  <c r="Q907" i="5"/>
  <c r="P907" i="5"/>
  <c r="O907" i="5"/>
  <c r="N907" i="5"/>
  <c r="M907" i="5"/>
  <c r="L907" i="5"/>
  <c r="K907" i="5"/>
  <c r="J907" i="5"/>
  <c r="I907" i="5"/>
  <c r="H907" i="5"/>
  <c r="G907" i="5"/>
  <c r="F907" i="5"/>
  <c r="E907" i="5"/>
  <c r="D907" i="5"/>
  <c r="AE907" i="5" s="1"/>
  <c r="C907" i="5"/>
  <c r="B907" i="5"/>
  <c r="A907" i="5"/>
  <c r="AD906" i="5"/>
  <c r="AC906" i="5"/>
  <c r="AB906" i="5"/>
  <c r="AA906" i="5"/>
  <c r="Z906" i="5"/>
  <c r="Y906" i="5"/>
  <c r="X906" i="5"/>
  <c r="W906" i="5"/>
  <c r="V906" i="5"/>
  <c r="U906" i="5"/>
  <c r="T906" i="5"/>
  <c r="S906" i="5"/>
  <c r="R906" i="5"/>
  <c r="Q906" i="5"/>
  <c r="P906" i="5"/>
  <c r="O906" i="5"/>
  <c r="N906" i="5"/>
  <c r="M906" i="5"/>
  <c r="L906" i="5"/>
  <c r="K906" i="5"/>
  <c r="J906" i="5"/>
  <c r="I906" i="5"/>
  <c r="H906" i="5"/>
  <c r="G906" i="5"/>
  <c r="F906" i="5"/>
  <c r="AF906" i="5" s="1"/>
  <c r="E906" i="5"/>
  <c r="D906" i="5"/>
  <c r="AE906" i="5" s="1"/>
  <c r="C906" i="5"/>
  <c r="B906" i="5"/>
  <c r="A906" i="5"/>
  <c r="AE905" i="5"/>
  <c r="AD905" i="5"/>
  <c r="AC905" i="5"/>
  <c r="AB905" i="5"/>
  <c r="AA905" i="5"/>
  <c r="Z905" i="5"/>
  <c r="Y905" i="5"/>
  <c r="X905" i="5"/>
  <c r="W905" i="5"/>
  <c r="V905" i="5"/>
  <c r="U905" i="5"/>
  <c r="T905" i="5"/>
  <c r="AF905" i="5" s="1"/>
  <c r="S905" i="5"/>
  <c r="R905" i="5"/>
  <c r="Q905" i="5"/>
  <c r="P905" i="5"/>
  <c r="O905" i="5"/>
  <c r="N905" i="5"/>
  <c r="M905" i="5"/>
  <c r="L905" i="5"/>
  <c r="K905" i="5"/>
  <c r="J905" i="5"/>
  <c r="I905" i="5"/>
  <c r="H905" i="5"/>
  <c r="G905" i="5"/>
  <c r="F905" i="5"/>
  <c r="E905" i="5"/>
  <c r="D905" i="5"/>
  <c r="C905" i="5"/>
  <c r="B905" i="5"/>
  <c r="A905" i="5"/>
  <c r="AE904" i="5"/>
  <c r="AD904" i="5"/>
  <c r="AC904" i="5"/>
  <c r="AB904" i="5"/>
  <c r="AA904" i="5"/>
  <c r="Z904" i="5"/>
  <c r="Y904" i="5"/>
  <c r="X904" i="5"/>
  <c r="W904" i="5"/>
  <c r="V904" i="5"/>
  <c r="U904" i="5"/>
  <c r="S904" i="5"/>
  <c r="R904" i="5"/>
  <c r="Q904" i="5"/>
  <c r="P904" i="5"/>
  <c r="O904" i="5"/>
  <c r="N904" i="5"/>
  <c r="M904" i="5"/>
  <c r="L904" i="5"/>
  <c r="K904" i="5"/>
  <c r="J904" i="5"/>
  <c r="I904" i="5"/>
  <c r="H904" i="5"/>
  <c r="G904" i="5"/>
  <c r="F904" i="5"/>
  <c r="E904" i="5"/>
  <c r="D904" i="5"/>
  <c r="T904" i="5" s="1"/>
  <c r="C904" i="5"/>
  <c r="B904" i="5"/>
  <c r="A904" i="5"/>
  <c r="AD903" i="5"/>
  <c r="AC903" i="5"/>
  <c r="AB903" i="5"/>
  <c r="AA903" i="5"/>
  <c r="Z903" i="5"/>
  <c r="Y903" i="5"/>
  <c r="X903" i="5"/>
  <c r="W903" i="5"/>
  <c r="V903" i="5"/>
  <c r="U903" i="5"/>
  <c r="T903" i="5"/>
  <c r="S903" i="5"/>
  <c r="R903" i="5"/>
  <c r="Q903" i="5"/>
  <c r="P903" i="5"/>
  <c r="O903" i="5"/>
  <c r="N903" i="5"/>
  <c r="M903" i="5"/>
  <c r="L903" i="5"/>
  <c r="K903" i="5"/>
  <c r="J903" i="5"/>
  <c r="I903" i="5"/>
  <c r="H903" i="5"/>
  <c r="G903" i="5"/>
  <c r="F903" i="5"/>
  <c r="E903" i="5"/>
  <c r="D903" i="5"/>
  <c r="AE903" i="5" s="1"/>
  <c r="C903" i="5"/>
  <c r="B903" i="5"/>
  <c r="A903" i="5"/>
  <c r="AE902" i="5"/>
  <c r="AD902" i="5"/>
  <c r="AC902" i="5"/>
  <c r="AB902" i="5"/>
  <c r="AA902" i="5"/>
  <c r="Z902" i="5"/>
  <c r="Y902" i="5"/>
  <c r="X902" i="5"/>
  <c r="W902" i="5"/>
  <c r="V902" i="5"/>
  <c r="U902" i="5"/>
  <c r="T902" i="5"/>
  <c r="AF902" i="5" s="1"/>
  <c r="S902" i="5"/>
  <c r="R902" i="5"/>
  <c r="Q902" i="5"/>
  <c r="P902" i="5"/>
  <c r="O902" i="5"/>
  <c r="N902" i="5"/>
  <c r="M902" i="5"/>
  <c r="L902" i="5"/>
  <c r="K902" i="5"/>
  <c r="J902" i="5"/>
  <c r="I902" i="5"/>
  <c r="H902" i="5"/>
  <c r="G902" i="5"/>
  <c r="F902" i="5"/>
  <c r="E902" i="5"/>
  <c r="D902" i="5"/>
  <c r="C902" i="5"/>
  <c r="B902" i="5"/>
  <c r="A902" i="5"/>
  <c r="AE901" i="5"/>
  <c r="AD901" i="5"/>
  <c r="AC901" i="5"/>
  <c r="AB901" i="5"/>
  <c r="AA901" i="5"/>
  <c r="Z901" i="5"/>
  <c r="Y901" i="5"/>
  <c r="X901" i="5"/>
  <c r="W901" i="5"/>
  <c r="V901" i="5"/>
  <c r="U901" i="5"/>
  <c r="S901" i="5"/>
  <c r="R901" i="5"/>
  <c r="Q901" i="5"/>
  <c r="P901" i="5"/>
  <c r="O901" i="5"/>
  <c r="N901" i="5"/>
  <c r="M901" i="5"/>
  <c r="L901" i="5"/>
  <c r="K901" i="5"/>
  <c r="J901" i="5"/>
  <c r="I901" i="5"/>
  <c r="H901" i="5"/>
  <c r="G901" i="5"/>
  <c r="F901" i="5"/>
  <c r="E901" i="5"/>
  <c r="D901" i="5"/>
  <c r="C901" i="5"/>
  <c r="B901" i="5"/>
  <c r="A901" i="5"/>
  <c r="AD900" i="5"/>
  <c r="AC900" i="5"/>
  <c r="AB900" i="5"/>
  <c r="AA900" i="5"/>
  <c r="Z900" i="5"/>
  <c r="Y900" i="5"/>
  <c r="X900" i="5"/>
  <c r="W900" i="5"/>
  <c r="V900" i="5"/>
  <c r="U900" i="5"/>
  <c r="S900" i="5"/>
  <c r="R900" i="5"/>
  <c r="Q900" i="5"/>
  <c r="P900" i="5"/>
  <c r="O900" i="5"/>
  <c r="N900" i="5"/>
  <c r="M900" i="5"/>
  <c r="L900" i="5"/>
  <c r="K900" i="5"/>
  <c r="J900" i="5"/>
  <c r="I900" i="5"/>
  <c r="H900" i="5"/>
  <c r="G900" i="5"/>
  <c r="F900" i="5"/>
  <c r="E900" i="5"/>
  <c r="D900" i="5"/>
  <c r="AE900" i="5" s="1"/>
  <c r="C900" i="5"/>
  <c r="B900" i="5"/>
  <c r="A900" i="5"/>
  <c r="AE899" i="5"/>
  <c r="AD899" i="5"/>
  <c r="AC899" i="5"/>
  <c r="AB899" i="5"/>
  <c r="AA899" i="5"/>
  <c r="Z899" i="5"/>
  <c r="Y899" i="5"/>
  <c r="X899" i="5"/>
  <c r="W899" i="5"/>
  <c r="V899" i="5"/>
  <c r="U899" i="5"/>
  <c r="T899" i="5"/>
  <c r="AF899" i="5" s="1"/>
  <c r="S899" i="5"/>
  <c r="R899" i="5"/>
  <c r="Q899" i="5"/>
  <c r="P899" i="5"/>
  <c r="O899" i="5"/>
  <c r="N899" i="5"/>
  <c r="M899" i="5"/>
  <c r="L899" i="5"/>
  <c r="K899" i="5"/>
  <c r="J899" i="5"/>
  <c r="I899" i="5"/>
  <c r="H899" i="5"/>
  <c r="G899" i="5"/>
  <c r="F899" i="5"/>
  <c r="E899" i="5"/>
  <c r="D899" i="5"/>
  <c r="C899" i="5"/>
  <c r="B899" i="5"/>
  <c r="A899" i="5"/>
  <c r="AD898" i="5"/>
  <c r="AC898" i="5"/>
  <c r="AB898" i="5"/>
  <c r="AA898" i="5"/>
  <c r="Z898" i="5"/>
  <c r="Y898" i="5"/>
  <c r="X898" i="5"/>
  <c r="W898" i="5"/>
  <c r="V898" i="5"/>
  <c r="U898" i="5"/>
  <c r="S898" i="5"/>
  <c r="R898" i="5"/>
  <c r="Q898" i="5"/>
  <c r="P898" i="5"/>
  <c r="O898" i="5"/>
  <c r="N898" i="5"/>
  <c r="M898" i="5"/>
  <c r="L898" i="5"/>
  <c r="K898" i="5"/>
  <c r="J898" i="5"/>
  <c r="I898" i="5"/>
  <c r="H898" i="5"/>
  <c r="G898" i="5"/>
  <c r="F898" i="5"/>
  <c r="E898" i="5"/>
  <c r="D898" i="5"/>
  <c r="C898" i="5"/>
  <c r="B898" i="5"/>
  <c r="A898" i="5"/>
  <c r="AD897" i="5"/>
  <c r="AC897" i="5"/>
  <c r="AB897" i="5"/>
  <c r="AA897" i="5"/>
  <c r="Z897" i="5"/>
  <c r="Y897" i="5"/>
  <c r="X897" i="5"/>
  <c r="W897" i="5"/>
  <c r="V897" i="5"/>
  <c r="U897" i="5"/>
  <c r="S897" i="5"/>
  <c r="R897" i="5"/>
  <c r="Q897" i="5"/>
  <c r="P897" i="5"/>
  <c r="O897" i="5"/>
  <c r="N897" i="5"/>
  <c r="M897" i="5"/>
  <c r="L897" i="5"/>
  <c r="K897" i="5"/>
  <c r="J897" i="5"/>
  <c r="I897" i="5"/>
  <c r="H897" i="5"/>
  <c r="G897" i="5"/>
  <c r="F897" i="5"/>
  <c r="E897" i="5"/>
  <c r="D897" i="5"/>
  <c r="AE897" i="5" s="1"/>
  <c r="C897" i="5"/>
  <c r="B897" i="5"/>
  <c r="A897" i="5"/>
  <c r="AE896" i="5"/>
  <c r="AD896" i="5"/>
  <c r="AC896" i="5"/>
  <c r="AB896" i="5"/>
  <c r="AA896" i="5"/>
  <c r="Z896" i="5"/>
  <c r="Y896" i="5"/>
  <c r="X896" i="5"/>
  <c r="W896" i="5"/>
  <c r="V896" i="5"/>
  <c r="U896" i="5"/>
  <c r="T896" i="5"/>
  <c r="AF896" i="5" s="1"/>
  <c r="S896" i="5"/>
  <c r="R896" i="5"/>
  <c r="Q896" i="5"/>
  <c r="P896" i="5"/>
  <c r="O896" i="5"/>
  <c r="N896" i="5"/>
  <c r="M896" i="5"/>
  <c r="L896" i="5"/>
  <c r="K896" i="5"/>
  <c r="J896" i="5"/>
  <c r="I896" i="5"/>
  <c r="H896" i="5"/>
  <c r="G896" i="5"/>
  <c r="F896" i="5"/>
  <c r="E896" i="5"/>
  <c r="D896" i="5"/>
  <c r="C896" i="5"/>
  <c r="B896" i="5"/>
  <c r="A896" i="5"/>
  <c r="AD895" i="5"/>
  <c r="AC895" i="5"/>
  <c r="AB895" i="5"/>
  <c r="AA895" i="5"/>
  <c r="Z895" i="5"/>
  <c r="Y895" i="5"/>
  <c r="X895" i="5"/>
  <c r="W895" i="5"/>
  <c r="V895" i="5"/>
  <c r="U895" i="5"/>
  <c r="S895" i="5"/>
  <c r="R895" i="5"/>
  <c r="Q895" i="5"/>
  <c r="P895" i="5"/>
  <c r="O895" i="5"/>
  <c r="N895" i="5"/>
  <c r="M895" i="5"/>
  <c r="L895" i="5"/>
  <c r="K895" i="5"/>
  <c r="J895" i="5"/>
  <c r="I895" i="5"/>
  <c r="H895" i="5"/>
  <c r="G895" i="5"/>
  <c r="F895" i="5"/>
  <c r="E895" i="5"/>
  <c r="D895" i="5"/>
  <c r="C895" i="5"/>
  <c r="B895" i="5"/>
  <c r="A895" i="5"/>
  <c r="AD894" i="5"/>
  <c r="AC894" i="5"/>
  <c r="AB894" i="5"/>
  <c r="AA894" i="5"/>
  <c r="Z894" i="5"/>
  <c r="Y894" i="5"/>
  <c r="X894" i="5"/>
  <c r="W894" i="5"/>
  <c r="V894" i="5"/>
  <c r="U894" i="5"/>
  <c r="T894" i="5"/>
  <c r="AF894" i="5" s="1"/>
  <c r="S894" i="5"/>
  <c r="R894" i="5"/>
  <c r="Q894" i="5"/>
  <c r="P894" i="5"/>
  <c r="O894" i="5"/>
  <c r="N894" i="5"/>
  <c r="M894" i="5"/>
  <c r="L894" i="5"/>
  <c r="K894" i="5"/>
  <c r="J894" i="5"/>
  <c r="I894" i="5"/>
  <c r="H894" i="5"/>
  <c r="G894" i="5"/>
  <c r="F894" i="5"/>
  <c r="E894" i="5"/>
  <c r="D894" i="5"/>
  <c r="AE894" i="5" s="1"/>
  <c r="C894" i="5"/>
  <c r="B894" i="5"/>
  <c r="A894" i="5"/>
  <c r="AD893" i="5"/>
  <c r="AC893" i="5"/>
  <c r="AB893" i="5"/>
  <c r="AA893" i="5"/>
  <c r="Z893" i="5"/>
  <c r="Y893" i="5"/>
  <c r="X893" i="5"/>
  <c r="W893" i="5"/>
  <c r="V893" i="5"/>
  <c r="U893" i="5"/>
  <c r="S893" i="5"/>
  <c r="R893" i="5"/>
  <c r="Q893" i="5"/>
  <c r="P893" i="5"/>
  <c r="O893" i="5"/>
  <c r="N893" i="5"/>
  <c r="M893" i="5"/>
  <c r="L893" i="5"/>
  <c r="K893" i="5"/>
  <c r="J893" i="5"/>
  <c r="I893" i="5"/>
  <c r="H893" i="5"/>
  <c r="G893" i="5"/>
  <c r="F893" i="5"/>
  <c r="E893" i="5"/>
  <c r="D893" i="5"/>
  <c r="C893" i="5"/>
  <c r="B893" i="5"/>
  <c r="A893" i="5"/>
  <c r="AE892" i="5"/>
  <c r="AD892" i="5"/>
  <c r="AC892" i="5"/>
  <c r="AB892" i="5"/>
  <c r="AA892" i="5"/>
  <c r="Z892" i="5"/>
  <c r="Y892" i="5"/>
  <c r="X892" i="5"/>
  <c r="W892" i="5"/>
  <c r="V892" i="5"/>
  <c r="U892" i="5"/>
  <c r="T892" i="5"/>
  <c r="S892" i="5"/>
  <c r="R892" i="5"/>
  <c r="Q892" i="5"/>
  <c r="P892" i="5"/>
  <c r="O892" i="5"/>
  <c r="N892" i="5"/>
  <c r="M892" i="5"/>
  <c r="L892" i="5"/>
  <c r="K892" i="5"/>
  <c r="J892" i="5"/>
  <c r="I892" i="5"/>
  <c r="H892" i="5"/>
  <c r="G892" i="5"/>
  <c r="F892" i="5"/>
  <c r="E892" i="5"/>
  <c r="D892" i="5"/>
  <c r="C892" i="5"/>
  <c r="B892" i="5"/>
  <c r="A892" i="5"/>
  <c r="AD891" i="5"/>
  <c r="AC891" i="5"/>
  <c r="AB891" i="5"/>
  <c r="AA891" i="5"/>
  <c r="Z891" i="5"/>
  <c r="Y891" i="5"/>
  <c r="X891" i="5"/>
  <c r="W891" i="5"/>
  <c r="V891" i="5"/>
  <c r="U891" i="5"/>
  <c r="S891" i="5"/>
  <c r="R891" i="5"/>
  <c r="Q891" i="5"/>
  <c r="P891" i="5"/>
  <c r="O891" i="5"/>
  <c r="N891" i="5"/>
  <c r="M891" i="5"/>
  <c r="L891" i="5"/>
  <c r="K891" i="5"/>
  <c r="J891" i="5"/>
  <c r="I891" i="5"/>
  <c r="H891" i="5"/>
  <c r="G891" i="5"/>
  <c r="F891" i="5"/>
  <c r="E891" i="5"/>
  <c r="D891" i="5"/>
  <c r="C891" i="5"/>
  <c r="B891" i="5"/>
  <c r="A891" i="5"/>
  <c r="AF890" i="5"/>
  <c r="AD890" i="5"/>
  <c r="AC890" i="5"/>
  <c r="AB890" i="5"/>
  <c r="AA890" i="5"/>
  <c r="Z890" i="5"/>
  <c r="Y890" i="5"/>
  <c r="X890" i="5"/>
  <c r="W890" i="5"/>
  <c r="V890" i="5"/>
  <c r="U890" i="5"/>
  <c r="T890" i="5"/>
  <c r="S890" i="5"/>
  <c r="R890" i="5"/>
  <c r="Q890" i="5"/>
  <c r="P890" i="5"/>
  <c r="O890" i="5"/>
  <c r="N890" i="5"/>
  <c r="M890" i="5"/>
  <c r="L890" i="5"/>
  <c r="K890" i="5"/>
  <c r="J890" i="5"/>
  <c r="I890" i="5"/>
  <c r="H890" i="5"/>
  <c r="G890" i="5"/>
  <c r="F890" i="5"/>
  <c r="E890" i="5"/>
  <c r="D890" i="5"/>
  <c r="AE890" i="5" s="1"/>
  <c r="C890" i="5"/>
  <c r="B890" i="5"/>
  <c r="A890" i="5"/>
  <c r="AD889" i="5"/>
  <c r="AC889" i="5"/>
  <c r="AB889" i="5"/>
  <c r="AA889" i="5"/>
  <c r="Z889" i="5"/>
  <c r="Y889" i="5"/>
  <c r="X889" i="5"/>
  <c r="W889" i="5"/>
  <c r="V889" i="5"/>
  <c r="U889" i="5"/>
  <c r="T889" i="5"/>
  <c r="S889" i="5"/>
  <c r="R889" i="5"/>
  <c r="Q889" i="5"/>
  <c r="P889" i="5"/>
  <c r="O889" i="5"/>
  <c r="N889" i="5"/>
  <c r="M889" i="5"/>
  <c r="L889" i="5"/>
  <c r="K889" i="5"/>
  <c r="J889" i="5"/>
  <c r="I889" i="5"/>
  <c r="H889" i="5"/>
  <c r="G889" i="5"/>
  <c r="F889" i="5"/>
  <c r="AF889" i="5" s="1"/>
  <c r="E889" i="5"/>
  <c r="D889" i="5"/>
  <c r="AE889" i="5" s="1"/>
  <c r="C889" i="5"/>
  <c r="B889" i="5"/>
  <c r="A889" i="5"/>
  <c r="AD888" i="5"/>
  <c r="AC888" i="5"/>
  <c r="AB888" i="5"/>
  <c r="AA888" i="5"/>
  <c r="Z888" i="5"/>
  <c r="Y888" i="5"/>
  <c r="X888" i="5"/>
  <c r="W888" i="5"/>
  <c r="V888" i="5"/>
  <c r="U888" i="5"/>
  <c r="S888" i="5"/>
  <c r="R888" i="5"/>
  <c r="Q888" i="5"/>
  <c r="P888" i="5"/>
  <c r="O888" i="5"/>
  <c r="N888" i="5"/>
  <c r="M888" i="5"/>
  <c r="L888" i="5"/>
  <c r="K888" i="5"/>
  <c r="J888" i="5"/>
  <c r="I888" i="5"/>
  <c r="H888" i="5"/>
  <c r="G888" i="5"/>
  <c r="F888" i="5"/>
  <c r="E888" i="5"/>
  <c r="D888" i="5"/>
  <c r="C888" i="5"/>
  <c r="B888" i="5"/>
  <c r="A888" i="5"/>
  <c r="AD887" i="5"/>
  <c r="AC887" i="5"/>
  <c r="AB887" i="5"/>
  <c r="AA887" i="5"/>
  <c r="Z887" i="5"/>
  <c r="Y887" i="5"/>
  <c r="X887" i="5"/>
  <c r="W887" i="5"/>
  <c r="V887" i="5"/>
  <c r="U887" i="5"/>
  <c r="S887" i="5"/>
  <c r="R887" i="5"/>
  <c r="Q887" i="5"/>
  <c r="P887" i="5"/>
  <c r="O887" i="5"/>
  <c r="N887" i="5"/>
  <c r="M887" i="5"/>
  <c r="L887" i="5"/>
  <c r="K887" i="5"/>
  <c r="J887" i="5"/>
  <c r="I887" i="5"/>
  <c r="H887" i="5"/>
  <c r="G887" i="5"/>
  <c r="F887" i="5"/>
  <c r="E887" i="5"/>
  <c r="D887" i="5"/>
  <c r="AE887" i="5" s="1"/>
  <c r="C887" i="5"/>
  <c r="B887" i="5"/>
  <c r="A887" i="5"/>
  <c r="AD886" i="5"/>
  <c r="AC886" i="5"/>
  <c r="AB886" i="5"/>
  <c r="AA886" i="5"/>
  <c r="Z886" i="5"/>
  <c r="Y886" i="5"/>
  <c r="X886" i="5"/>
  <c r="W886" i="5"/>
  <c r="V886" i="5"/>
  <c r="U886" i="5"/>
  <c r="S886" i="5"/>
  <c r="R886" i="5"/>
  <c r="Q886" i="5"/>
  <c r="P886" i="5"/>
  <c r="O886" i="5"/>
  <c r="N886" i="5"/>
  <c r="M886" i="5"/>
  <c r="L886" i="5"/>
  <c r="K886" i="5"/>
  <c r="J886" i="5"/>
  <c r="I886" i="5"/>
  <c r="H886" i="5"/>
  <c r="G886" i="5"/>
  <c r="F886" i="5"/>
  <c r="E886" i="5"/>
  <c r="D886" i="5"/>
  <c r="C886" i="5"/>
  <c r="B886" i="5"/>
  <c r="A886" i="5"/>
  <c r="AE885" i="5"/>
  <c r="AD885" i="5"/>
  <c r="AC885" i="5"/>
  <c r="AB885" i="5"/>
  <c r="AA885" i="5"/>
  <c r="Z885" i="5"/>
  <c r="Y885" i="5"/>
  <c r="X885" i="5"/>
  <c r="W885" i="5"/>
  <c r="V885" i="5"/>
  <c r="U885" i="5"/>
  <c r="T885" i="5"/>
  <c r="AF885" i="5" s="1"/>
  <c r="S885" i="5"/>
  <c r="R885" i="5"/>
  <c r="Q885" i="5"/>
  <c r="P885" i="5"/>
  <c r="O885" i="5"/>
  <c r="N885" i="5"/>
  <c r="M885" i="5"/>
  <c r="L885" i="5"/>
  <c r="K885" i="5"/>
  <c r="J885" i="5"/>
  <c r="I885" i="5"/>
  <c r="H885" i="5"/>
  <c r="G885" i="5"/>
  <c r="F885" i="5"/>
  <c r="E885" i="5"/>
  <c r="D885" i="5"/>
  <c r="C885" i="5"/>
  <c r="B885" i="5"/>
  <c r="A885" i="5"/>
  <c r="AF884" i="5"/>
  <c r="AD884" i="5"/>
  <c r="AC884" i="5"/>
  <c r="AB884" i="5"/>
  <c r="AA884" i="5"/>
  <c r="Z884" i="5"/>
  <c r="Y884" i="5"/>
  <c r="X884" i="5"/>
  <c r="W884" i="5"/>
  <c r="V884" i="5"/>
  <c r="U884" i="5"/>
  <c r="T884" i="5"/>
  <c r="S884" i="5"/>
  <c r="R884" i="5"/>
  <c r="Q884" i="5"/>
  <c r="P884" i="5"/>
  <c r="O884" i="5"/>
  <c r="N884" i="5"/>
  <c r="M884" i="5"/>
  <c r="L884" i="5"/>
  <c r="K884" i="5"/>
  <c r="J884" i="5"/>
  <c r="I884" i="5"/>
  <c r="H884" i="5"/>
  <c r="G884" i="5"/>
  <c r="F884" i="5"/>
  <c r="E884" i="5"/>
  <c r="D884" i="5"/>
  <c r="AE884" i="5" s="1"/>
  <c r="C884" i="5"/>
  <c r="B884" i="5"/>
  <c r="A884" i="5"/>
  <c r="AD883" i="5"/>
  <c r="AC883" i="5"/>
  <c r="AB883" i="5"/>
  <c r="AA883" i="5"/>
  <c r="Z883" i="5"/>
  <c r="Y883" i="5"/>
  <c r="X883" i="5"/>
  <c r="W883" i="5"/>
  <c r="V883" i="5"/>
  <c r="U883" i="5"/>
  <c r="S883" i="5"/>
  <c r="R883" i="5"/>
  <c r="Q883" i="5"/>
  <c r="P883" i="5"/>
  <c r="O883" i="5"/>
  <c r="N883" i="5"/>
  <c r="M883" i="5"/>
  <c r="L883" i="5"/>
  <c r="K883" i="5"/>
  <c r="J883" i="5"/>
  <c r="I883" i="5"/>
  <c r="H883" i="5"/>
  <c r="G883" i="5"/>
  <c r="F883" i="5"/>
  <c r="E883" i="5"/>
  <c r="D883" i="5"/>
  <c r="C883" i="5"/>
  <c r="B883" i="5"/>
  <c r="A883" i="5"/>
  <c r="AD882" i="5"/>
  <c r="AC882" i="5"/>
  <c r="AB882" i="5"/>
  <c r="AA882" i="5"/>
  <c r="Z882" i="5"/>
  <c r="Y882" i="5"/>
  <c r="X882" i="5"/>
  <c r="W882" i="5"/>
  <c r="V882" i="5"/>
  <c r="U882" i="5"/>
  <c r="S882" i="5"/>
  <c r="R882" i="5"/>
  <c r="Q882" i="5"/>
  <c r="P882" i="5"/>
  <c r="O882" i="5"/>
  <c r="N882" i="5"/>
  <c r="M882" i="5"/>
  <c r="L882" i="5"/>
  <c r="K882" i="5"/>
  <c r="J882" i="5"/>
  <c r="I882" i="5"/>
  <c r="H882" i="5"/>
  <c r="G882" i="5"/>
  <c r="F882" i="5"/>
  <c r="E882" i="5"/>
  <c r="D882" i="5"/>
  <c r="T882" i="5" s="1"/>
  <c r="C882" i="5"/>
  <c r="B882" i="5"/>
  <c r="A882" i="5"/>
  <c r="AD881" i="5"/>
  <c r="AC881" i="5"/>
  <c r="AB881" i="5"/>
  <c r="AA881" i="5"/>
  <c r="Z881" i="5"/>
  <c r="Y881" i="5"/>
  <c r="X881" i="5"/>
  <c r="W881" i="5"/>
  <c r="V881" i="5"/>
  <c r="U881" i="5"/>
  <c r="T881" i="5"/>
  <c r="S881" i="5"/>
  <c r="R881" i="5"/>
  <c r="Q881" i="5"/>
  <c r="P881" i="5"/>
  <c r="O881" i="5"/>
  <c r="N881" i="5"/>
  <c r="M881" i="5"/>
  <c r="L881" i="5"/>
  <c r="K881" i="5"/>
  <c r="J881" i="5"/>
  <c r="I881" i="5"/>
  <c r="H881" i="5"/>
  <c r="G881" i="5"/>
  <c r="F881" i="5"/>
  <c r="AF881" i="5" s="1"/>
  <c r="E881" i="5"/>
  <c r="D881" i="5"/>
  <c r="AE881" i="5" s="1"/>
  <c r="C881" i="5"/>
  <c r="B881" i="5"/>
  <c r="A881" i="5"/>
  <c r="AD880" i="5"/>
  <c r="AC880" i="5"/>
  <c r="AB880" i="5"/>
  <c r="AA880" i="5"/>
  <c r="Z880" i="5"/>
  <c r="Y880" i="5"/>
  <c r="X880" i="5"/>
  <c r="W880" i="5"/>
  <c r="V880" i="5"/>
  <c r="U880" i="5"/>
  <c r="T880" i="5"/>
  <c r="AF880" i="5" s="1"/>
  <c r="S880" i="5"/>
  <c r="R880" i="5"/>
  <c r="Q880" i="5"/>
  <c r="P880" i="5"/>
  <c r="O880" i="5"/>
  <c r="N880" i="5"/>
  <c r="M880" i="5"/>
  <c r="L880" i="5"/>
  <c r="K880" i="5"/>
  <c r="J880" i="5"/>
  <c r="I880" i="5"/>
  <c r="H880" i="5"/>
  <c r="G880" i="5"/>
  <c r="F880" i="5"/>
  <c r="E880" i="5"/>
  <c r="D880" i="5"/>
  <c r="AE880" i="5" s="1"/>
  <c r="C880" i="5"/>
  <c r="B880" i="5"/>
  <c r="A880" i="5"/>
  <c r="AD879" i="5"/>
  <c r="AC879" i="5"/>
  <c r="AB879" i="5"/>
  <c r="AA879" i="5"/>
  <c r="Z879" i="5"/>
  <c r="Y879" i="5"/>
  <c r="X879" i="5"/>
  <c r="W879" i="5"/>
  <c r="V879" i="5"/>
  <c r="U879" i="5"/>
  <c r="S879" i="5"/>
  <c r="R879" i="5"/>
  <c r="Q879" i="5"/>
  <c r="P879" i="5"/>
  <c r="O879" i="5"/>
  <c r="N879" i="5"/>
  <c r="M879" i="5"/>
  <c r="L879" i="5"/>
  <c r="K879" i="5"/>
  <c r="J879" i="5"/>
  <c r="I879" i="5"/>
  <c r="H879" i="5"/>
  <c r="G879" i="5"/>
  <c r="F879" i="5"/>
  <c r="E879" i="5"/>
  <c r="D879" i="5"/>
  <c r="C879" i="5"/>
  <c r="B879" i="5"/>
  <c r="A879" i="5"/>
  <c r="AD878" i="5"/>
  <c r="AC878" i="5"/>
  <c r="AB878" i="5"/>
  <c r="AA878" i="5"/>
  <c r="Z878" i="5"/>
  <c r="Y878" i="5"/>
  <c r="X878" i="5"/>
  <c r="W878" i="5"/>
  <c r="V878" i="5"/>
  <c r="U878" i="5"/>
  <c r="S878" i="5"/>
  <c r="R878" i="5"/>
  <c r="Q878" i="5"/>
  <c r="P878" i="5"/>
  <c r="O878" i="5"/>
  <c r="N878" i="5"/>
  <c r="M878" i="5"/>
  <c r="L878" i="5"/>
  <c r="K878" i="5"/>
  <c r="J878" i="5"/>
  <c r="I878" i="5"/>
  <c r="H878" i="5"/>
  <c r="G878" i="5"/>
  <c r="F878" i="5"/>
  <c r="E878" i="5"/>
  <c r="D878" i="5"/>
  <c r="C878" i="5"/>
  <c r="B878" i="5"/>
  <c r="A878" i="5"/>
  <c r="AD877" i="5"/>
  <c r="AC877" i="5"/>
  <c r="AB877" i="5"/>
  <c r="AA877" i="5"/>
  <c r="Z877" i="5"/>
  <c r="Y877" i="5"/>
  <c r="X877" i="5"/>
  <c r="W877" i="5"/>
  <c r="V877" i="5"/>
  <c r="U877" i="5"/>
  <c r="S877" i="5"/>
  <c r="R877" i="5"/>
  <c r="Q877" i="5"/>
  <c r="P877" i="5"/>
  <c r="O877" i="5"/>
  <c r="N877" i="5"/>
  <c r="M877" i="5"/>
  <c r="L877" i="5"/>
  <c r="K877" i="5"/>
  <c r="J877" i="5"/>
  <c r="I877" i="5"/>
  <c r="H877" i="5"/>
  <c r="G877" i="5"/>
  <c r="F877" i="5"/>
  <c r="E877" i="5"/>
  <c r="D877" i="5"/>
  <c r="AE877" i="5" s="1"/>
  <c r="C877" i="5"/>
  <c r="B877" i="5"/>
  <c r="A877" i="5"/>
  <c r="AE876" i="5"/>
  <c r="AD876" i="5"/>
  <c r="AC876" i="5"/>
  <c r="AB876" i="5"/>
  <c r="AA876" i="5"/>
  <c r="Z876" i="5"/>
  <c r="Y876" i="5"/>
  <c r="X876" i="5"/>
  <c r="W876" i="5"/>
  <c r="V876" i="5"/>
  <c r="U876" i="5"/>
  <c r="T876" i="5"/>
  <c r="AF876" i="5" s="1"/>
  <c r="S876" i="5"/>
  <c r="R876" i="5"/>
  <c r="Q876" i="5"/>
  <c r="P876" i="5"/>
  <c r="O876" i="5"/>
  <c r="N876" i="5"/>
  <c r="M876" i="5"/>
  <c r="L876" i="5"/>
  <c r="K876" i="5"/>
  <c r="J876" i="5"/>
  <c r="I876" i="5"/>
  <c r="H876" i="5"/>
  <c r="G876" i="5"/>
  <c r="F876" i="5"/>
  <c r="E876" i="5"/>
  <c r="D876" i="5"/>
  <c r="C876" i="5"/>
  <c r="B876" i="5"/>
  <c r="A876" i="5"/>
  <c r="AD875" i="5"/>
  <c r="AC875" i="5"/>
  <c r="AB875" i="5"/>
  <c r="AA875" i="5"/>
  <c r="Z875" i="5"/>
  <c r="Y875" i="5"/>
  <c r="X875" i="5"/>
  <c r="W875" i="5"/>
  <c r="V875" i="5"/>
  <c r="U875" i="5"/>
  <c r="S875" i="5"/>
  <c r="R875" i="5"/>
  <c r="Q875" i="5"/>
  <c r="P875" i="5"/>
  <c r="O875" i="5"/>
  <c r="N875" i="5"/>
  <c r="M875" i="5"/>
  <c r="L875" i="5"/>
  <c r="K875" i="5"/>
  <c r="J875" i="5"/>
  <c r="I875" i="5"/>
  <c r="H875" i="5"/>
  <c r="G875" i="5"/>
  <c r="F875" i="5"/>
  <c r="E875" i="5"/>
  <c r="D875" i="5"/>
  <c r="C875" i="5"/>
  <c r="B875" i="5"/>
  <c r="A875" i="5"/>
  <c r="AD874" i="5"/>
  <c r="AC874" i="5"/>
  <c r="AB874" i="5"/>
  <c r="AA874" i="5"/>
  <c r="Z874" i="5"/>
  <c r="Y874" i="5"/>
  <c r="X874" i="5"/>
  <c r="W874" i="5"/>
  <c r="V874" i="5"/>
  <c r="U874" i="5"/>
  <c r="T874" i="5"/>
  <c r="AF874" i="5" s="1"/>
  <c r="S874" i="5"/>
  <c r="R874" i="5"/>
  <c r="Q874" i="5"/>
  <c r="P874" i="5"/>
  <c r="O874" i="5"/>
  <c r="N874" i="5"/>
  <c r="M874" i="5"/>
  <c r="L874" i="5"/>
  <c r="K874" i="5"/>
  <c r="J874" i="5"/>
  <c r="I874" i="5"/>
  <c r="H874" i="5"/>
  <c r="G874" i="5"/>
  <c r="F874" i="5"/>
  <c r="E874" i="5"/>
  <c r="D874" i="5"/>
  <c r="AE874" i="5" s="1"/>
  <c r="C874" i="5"/>
  <c r="B874" i="5"/>
  <c r="A874" i="5"/>
  <c r="AD873" i="5"/>
  <c r="AC873" i="5"/>
  <c r="AB873" i="5"/>
  <c r="AA873" i="5"/>
  <c r="Z873" i="5"/>
  <c r="Y873" i="5"/>
  <c r="X873" i="5"/>
  <c r="W873" i="5"/>
  <c r="V873" i="5"/>
  <c r="U873" i="5"/>
  <c r="S873" i="5"/>
  <c r="R873" i="5"/>
  <c r="Q873" i="5"/>
  <c r="P873" i="5"/>
  <c r="O873" i="5"/>
  <c r="N873" i="5"/>
  <c r="M873" i="5"/>
  <c r="L873" i="5"/>
  <c r="K873" i="5"/>
  <c r="J873" i="5"/>
  <c r="I873" i="5"/>
  <c r="H873" i="5"/>
  <c r="G873" i="5"/>
  <c r="F873" i="5"/>
  <c r="E873" i="5"/>
  <c r="D873" i="5"/>
  <c r="T873" i="5" s="1"/>
  <c r="AF873" i="5" s="1"/>
  <c r="C873" i="5"/>
  <c r="B873" i="5"/>
  <c r="A873" i="5"/>
  <c r="AF872" i="5"/>
  <c r="AD872" i="5"/>
  <c r="AC872" i="5"/>
  <c r="AB872" i="5"/>
  <c r="AA872" i="5"/>
  <c r="Z872" i="5"/>
  <c r="Y872" i="5"/>
  <c r="X872" i="5"/>
  <c r="W872" i="5"/>
  <c r="V872" i="5"/>
  <c r="U872" i="5"/>
  <c r="T872" i="5"/>
  <c r="S872" i="5"/>
  <c r="R872" i="5"/>
  <c r="Q872" i="5"/>
  <c r="P872" i="5"/>
  <c r="O872" i="5"/>
  <c r="N872" i="5"/>
  <c r="M872" i="5"/>
  <c r="L872" i="5"/>
  <c r="K872" i="5"/>
  <c r="J872" i="5"/>
  <c r="I872" i="5"/>
  <c r="H872" i="5"/>
  <c r="G872" i="5"/>
  <c r="F872" i="5"/>
  <c r="E872" i="5"/>
  <c r="D872" i="5"/>
  <c r="AE872" i="5" s="1"/>
  <c r="C872" i="5"/>
  <c r="B872" i="5"/>
  <c r="A872" i="5"/>
  <c r="AF871" i="5"/>
  <c r="AD871" i="5"/>
  <c r="AC871" i="5"/>
  <c r="AB871" i="5"/>
  <c r="AA871" i="5"/>
  <c r="Z871" i="5"/>
  <c r="Y871" i="5"/>
  <c r="X871" i="5"/>
  <c r="W871" i="5"/>
  <c r="V871" i="5"/>
  <c r="U871" i="5"/>
  <c r="T871" i="5"/>
  <c r="S871" i="5"/>
  <c r="R871" i="5"/>
  <c r="Q871" i="5"/>
  <c r="P871" i="5"/>
  <c r="O871" i="5"/>
  <c r="N871" i="5"/>
  <c r="M871" i="5"/>
  <c r="L871" i="5"/>
  <c r="K871" i="5"/>
  <c r="J871" i="5"/>
  <c r="I871" i="5"/>
  <c r="H871" i="5"/>
  <c r="G871" i="5"/>
  <c r="F871" i="5"/>
  <c r="E871" i="5"/>
  <c r="D871" i="5"/>
  <c r="AE871" i="5" s="1"/>
  <c r="C871" i="5"/>
  <c r="B871" i="5"/>
  <c r="A871" i="5"/>
  <c r="AD870" i="5"/>
  <c r="AC870" i="5"/>
  <c r="AB870" i="5"/>
  <c r="AA870" i="5"/>
  <c r="Z870" i="5"/>
  <c r="Y870" i="5"/>
  <c r="X870" i="5"/>
  <c r="W870" i="5"/>
  <c r="V870" i="5"/>
  <c r="U870" i="5"/>
  <c r="S870" i="5"/>
  <c r="R870" i="5"/>
  <c r="Q870" i="5"/>
  <c r="P870" i="5"/>
  <c r="O870" i="5"/>
  <c r="N870" i="5"/>
  <c r="M870" i="5"/>
  <c r="L870" i="5"/>
  <c r="K870" i="5"/>
  <c r="J870" i="5"/>
  <c r="I870" i="5"/>
  <c r="H870" i="5"/>
  <c r="G870" i="5"/>
  <c r="F870" i="5"/>
  <c r="E870" i="5"/>
  <c r="D870" i="5"/>
  <c r="C870" i="5"/>
  <c r="B870" i="5"/>
  <c r="A870" i="5"/>
  <c r="AD869" i="5"/>
  <c r="AC869" i="5"/>
  <c r="AB869" i="5"/>
  <c r="AA869" i="5"/>
  <c r="Z869" i="5"/>
  <c r="Y869" i="5"/>
  <c r="X869" i="5"/>
  <c r="W869" i="5"/>
  <c r="V869" i="5"/>
  <c r="U869" i="5"/>
  <c r="S869" i="5"/>
  <c r="R869" i="5"/>
  <c r="Q869" i="5"/>
  <c r="P869" i="5"/>
  <c r="O869" i="5"/>
  <c r="N869" i="5"/>
  <c r="M869" i="5"/>
  <c r="L869" i="5"/>
  <c r="K869" i="5"/>
  <c r="J869" i="5"/>
  <c r="I869" i="5"/>
  <c r="H869" i="5"/>
  <c r="G869" i="5"/>
  <c r="F869" i="5"/>
  <c r="E869" i="5"/>
  <c r="D869" i="5"/>
  <c r="AE869" i="5" s="1"/>
  <c r="C869" i="5"/>
  <c r="B869" i="5"/>
  <c r="A869" i="5"/>
  <c r="AD868" i="5"/>
  <c r="AC868" i="5"/>
  <c r="AB868" i="5"/>
  <c r="AA868" i="5"/>
  <c r="Z868" i="5"/>
  <c r="Y868" i="5"/>
  <c r="X868" i="5"/>
  <c r="W868" i="5"/>
  <c r="V868" i="5"/>
  <c r="U868" i="5"/>
  <c r="S868" i="5"/>
  <c r="R868" i="5"/>
  <c r="Q868" i="5"/>
  <c r="P868" i="5"/>
  <c r="O868" i="5"/>
  <c r="N868" i="5"/>
  <c r="M868" i="5"/>
  <c r="L868" i="5"/>
  <c r="K868" i="5"/>
  <c r="J868" i="5"/>
  <c r="I868" i="5"/>
  <c r="H868" i="5"/>
  <c r="F868" i="5"/>
  <c r="E868" i="5"/>
  <c r="G868" i="5" s="1"/>
  <c r="D868" i="5"/>
  <c r="C868" i="5"/>
  <c r="B868" i="5"/>
  <c r="A868" i="5"/>
  <c r="AE867" i="5"/>
  <c r="AD867" i="5"/>
  <c r="AC867" i="5"/>
  <c r="AB867" i="5"/>
  <c r="AA867" i="5"/>
  <c r="Z867" i="5"/>
  <c r="Y867" i="5"/>
  <c r="X867" i="5"/>
  <c r="W867" i="5"/>
  <c r="V867" i="5"/>
  <c r="U867" i="5"/>
  <c r="T867" i="5"/>
  <c r="AF867" i="5" s="1"/>
  <c r="S867" i="5"/>
  <c r="R867" i="5"/>
  <c r="Q867" i="5"/>
  <c r="P867" i="5"/>
  <c r="O867" i="5"/>
  <c r="N867" i="5"/>
  <c r="M867" i="5"/>
  <c r="L867" i="5"/>
  <c r="K867" i="5"/>
  <c r="J867" i="5"/>
  <c r="I867" i="5"/>
  <c r="H867" i="5"/>
  <c r="G867" i="5"/>
  <c r="F867" i="5"/>
  <c r="E867" i="5"/>
  <c r="D867" i="5"/>
  <c r="C867" i="5"/>
  <c r="B867" i="5"/>
  <c r="A867" i="5"/>
  <c r="AD866" i="5"/>
  <c r="AC866" i="5"/>
  <c r="AB866" i="5"/>
  <c r="AA866" i="5"/>
  <c r="Z866" i="5"/>
  <c r="Y866" i="5"/>
  <c r="X866" i="5"/>
  <c r="W866" i="5"/>
  <c r="V866" i="5"/>
  <c r="U866" i="5"/>
  <c r="T866" i="5"/>
  <c r="AF866" i="5" s="1"/>
  <c r="S866" i="5"/>
  <c r="R866" i="5"/>
  <c r="Q866" i="5"/>
  <c r="P866" i="5"/>
  <c r="O866" i="5"/>
  <c r="N866" i="5"/>
  <c r="M866" i="5"/>
  <c r="L866" i="5"/>
  <c r="K866" i="5"/>
  <c r="J866" i="5"/>
  <c r="I866" i="5"/>
  <c r="H866" i="5"/>
  <c r="G866" i="5"/>
  <c r="F866" i="5"/>
  <c r="E866" i="5"/>
  <c r="D866" i="5"/>
  <c r="AE866" i="5" s="1"/>
  <c r="C866" i="5"/>
  <c r="B866" i="5"/>
  <c r="A866" i="5"/>
  <c r="AD865" i="5"/>
  <c r="AC865" i="5"/>
  <c r="AB865" i="5"/>
  <c r="AA865" i="5"/>
  <c r="Z865" i="5"/>
  <c r="Y865" i="5"/>
  <c r="X865" i="5"/>
  <c r="W865" i="5"/>
  <c r="V865" i="5"/>
  <c r="U865" i="5"/>
  <c r="S865" i="5"/>
  <c r="R865" i="5"/>
  <c r="Q865" i="5"/>
  <c r="P865" i="5"/>
  <c r="O865" i="5"/>
  <c r="N865" i="5"/>
  <c r="M865" i="5"/>
  <c r="L865" i="5"/>
  <c r="K865" i="5"/>
  <c r="J865" i="5"/>
  <c r="I865" i="5"/>
  <c r="H865" i="5"/>
  <c r="G865" i="5"/>
  <c r="F865" i="5"/>
  <c r="E865" i="5"/>
  <c r="D865" i="5"/>
  <c r="C865" i="5"/>
  <c r="B865" i="5"/>
  <c r="A865" i="5"/>
  <c r="AD864" i="5"/>
  <c r="AC864" i="5"/>
  <c r="AB864" i="5"/>
  <c r="AA864" i="5"/>
  <c r="Z864" i="5"/>
  <c r="Y864" i="5"/>
  <c r="X864" i="5"/>
  <c r="W864" i="5"/>
  <c r="V864" i="5"/>
  <c r="U864" i="5"/>
  <c r="S864" i="5"/>
  <c r="R864" i="5"/>
  <c r="Q864" i="5"/>
  <c r="P864" i="5"/>
  <c r="O864" i="5"/>
  <c r="N864" i="5"/>
  <c r="M864" i="5"/>
  <c r="L864" i="5"/>
  <c r="K864" i="5"/>
  <c r="J864" i="5"/>
  <c r="I864" i="5"/>
  <c r="H864" i="5"/>
  <c r="G864" i="5"/>
  <c r="F864" i="5"/>
  <c r="E864" i="5"/>
  <c r="D864" i="5"/>
  <c r="T864" i="5" s="1"/>
  <c r="AF864" i="5" s="1"/>
  <c r="C864" i="5"/>
  <c r="B864" i="5"/>
  <c r="A864" i="5"/>
  <c r="AD863" i="5"/>
  <c r="AC863" i="5"/>
  <c r="AB863" i="5"/>
  <c r="AA863" i="5"/>
  <c r="Z863" i="5"/>
  <c r="Y863" i="5"/>
  <c r="X863" i="5"/>
  <c r="W863" i="5"/>
  <c r="V863" i="5"/>
  <c r="U863" i="5"/>
  <c r="S863" i="5"/>
  <c r="R863" i="5"/>
  <c r="Q863" i="5"/>
  <c r="P863" i="5"/>
  <c r="O863" i="5"/>
  <c r="N863" i="5"/>
  <c r="M863" i="5"/>
  <c r="L863" i="5"/>
  <c r="K863" i="5"/>
  <c r="J863" i="5"/>
  <c r="I863" i="5"/>
  <c r="H863" i="5"/>
  <c r="G863" i="5"/>
  <c r="F863" i="5"/>
  <c r="E863" i="5"/>
  <c r="D863" i="5"/>
  <c r="C863" i="5"/>
  <c r="B863" i="5"/>
  <c r="A863" i="5"/>
  <c r="AF862" i="5"/>
  <c r="AD862" i="5"/>
  <c r="AC862" i="5"/>
  <c r="AB862" i="5"/>
  <c r="AA862" i="5"/>
  <c r="Z862" i="5"/>
  <c r="Y862" i="5"/>
  <c r="X862" i="5"/>
  <c r="W862" i="5"/>
  <c r="V862" i="5"/>
  <c r="U862" i="5"/>
  <c r="T862" i="5"/>
  <c r="S862" i="5"/>
  <c r="R862" i="5"/>
  <c r="Q862" i="5"/>
  <c r="P862" i="5"/>
  <c r="O862" i="5"/>
  <c r="N862" i="5"/>
  <c r="M862" i="5"/>
  <c r="L862" i="5"/>
  <c r="K862" i="5"/>
  <c r="J862" i="5"/>
  <c r="I862" i="5"/>
  <c r="H862" i="5"/>
  <c r="G862" i="5"/>
  <c r="F862" i="5"/>
  <c r="E862" i="5"/>
  <c r="D862" i="5"/>
  <c r="AE862" i="5" s="1"/>
  <c r="C862" i="5"/>
  <c r="B862" i="5"/>
  <c r="A862" i="5"/>
  <c r="AE861" i="5"/>
  <c r="AD861" i="5"/>
  <c r="AC861" i="5"/>
  <c r="AB861" i="5"/>
  <c r="AA861" i="5"/>
  <c r="Z861" i="5"/>
  <c r="Y861" i="5"/>
  <c r="X861" i="5"/>
  <c r="W861" i="5"/>
  <c r="V861" i="5"/>
  <c r="U861" i="5"/>
  <c r="T861" i="5"/>
  <c r="AF861" i="5" s="1"/>
  <c r="S861" i="5"/>
  <c r="R861" i="5"/>
  <c r="Q861" i="5"/>
  <c r="P861" i="5"/>
  <c r="O861" i="5"/>
  <c r="N861" i="5"/>
  <c r="M861" i="5"/>
  <c r="L861" i="5"/>
  <c r="K861" i="5"/>
  <c r="J861" i="5"/>
  <c r="I861" i="5"/>
  <c r="H861" i="5"/>
  <c r="G861" i="5"/>
  <c r="F861" i="5"/>
  <c r="E861" i="5"/>
  <c r="D861" i="5"/>
  <c r="C861" i="5"/>
  <c r="B861" i="5"/>
  <c r="A861" i="5"/>
  <c r="AD860" i="5"/>
  <c r="AC860" i="5"/>
  <c r="AB860" i="5"/>
  <c r="AA860" i="5"/>
  <c r="Z860" i="5"/>
  <c r="Y860" i="5"/>
  <c r="X860" i="5"/>
  <c r="W860" i="5"/>
  <c r="V860" i="5"/>
  <c r="U860" i="5"/>
  <c r="S860" i="5"/>
  <c r="R860" i="5"/>
  <c r="Q860" i="5"/>
  <c r="P860" i="5"/>
  <c r="O860" i="5"/>
  <c r="N860" i="5"/>
  <c r="M860" i="5"/>
  <c r="L860" i="5"/>
  <c r="K860" i="5"/>
  <c r="J860" i="5"/>
  <c r="I860" i="5"/>
  <c r="H860" i="5"/>
  <c r="G860" i="5"/>
  <c r="F860" i="5"/>
  <c r="E860" i="5"/>
  <c r="D860" i="5"/>
  <c r="C860" i="5"/>
  <c r="B860" i="5"/>
  <c r="A860" i="5"/>
  <c r="AD859" i="5"/>
  <c r="AC859" i="5"/>
  <c r="AB859" i="5"/>
  <c r="AA859" i="5"/>
  <c r="Z859" i="5"/>
  <c r="Y859" i="5"/>
  <c r="X859" i="5"/>
  <c r="W859" i="5"/>
  <c r="V859" i="5"/>
  <c r="U859" i="5"/>
  <c r="S859" i="5"/>
  <c r="R859" i="5"/>
  <c r="Q859" i="5"/>
  <c r="P859" i="5"/>
  <c r="O859" i="5"/>
  <c r="N859" i="5"/>
  <c r="M859" i="5"/>
  <c r="L859" i="5"/>
  <c r="K859" i="5"/>
  <c r="J859" i="5"/>
  <c r="I859" i="5"/>
  <c r="H859" i="5"/>
  <c r="G859" i="5"/>
  <c r="F859" i="5"/>
  <c r="E859" i="5"/>
  <c r="D859" i="5"/>
  <c r="AE859" i="5" s="1"/>
  <c r="C859" i="5"/>
  <c r="B859" i="5"/>
  <c r="A859" i="5"/>
  <c r="AE858" i="5"/>
  <c r="AD858" i="5"/>
  <c r="AC858" i="5"/>
  <c r="AB858" i="5"/>
  <c r="AA858" i="5"/>
  <c r="Z858" i="5"/>
  <c r="Y858" i="5"/>
  <c r="X858" i="5"/>
  <c r="W858" i="5"/>
  <c r="V858" i="5"/>
  <c r="U858" i="5"/>
  <c r="T858" i="5"/>
  <c r="AF858" i="5" s="1"/>
  <c r="S858" i="5"/>
  <c r="R858" i="5"/>
  <c r="Q858" i="5"/>
  <c r="P858" i="5"/>
  <c r="O858" i="5"/>
  <c r="N858" i="5"/>
  <c r="M858" i="5"/>
  <c r="L858" i="5"/>
  <c r="K858" i="5"/>
  <c r="J858" i="5"/>
  <c r="I858" i="5"/>
  <c r="H858" i="5"/>
  <c r="G858" i="5"/>
  <c r="F858" i="5"/>
  <c r="E858" i="5"/>
  <c r="D858" i="5"/>
  <c r="C858" i="5"/>
  <c r="B858" i="5"/>
  <c r="A858" i="5"/>
  <c r="AD857" i="5"/>
  <c r="AC857" i="5"/>
  <c r="AB857" i="5"/>
  <c r="AA857" i="5"/>
  <c r="Z857" i="5"/>
  <c r="Y857" i="5"/>
  <c r="X857" i="5"/>
  <c r="W857" i="5"/>
  <c r="V857" i="5"/>
  <c r="U857" i="5"/>
  <c r="T857" i="5"/>
  <c r="AF857" i="5" s="1"/>
  <c r="S857" i="5"/>
  <c r="R857" i="5"/>
  <c r="Q857" i="5"/>
  <c r="P857" i="5"/>
  <c r="O857" i="5"/>
  <c r="N857" i="5"/>
  <c r="M857" i="5"/>
  <c r="L857" i="5"/>
  <c r="K857" i="5"/>
  <c r="J857" i="5"/>
  <c r="I857" i="5"/>
  <c r="H857" i="5"/>
  <c r="G857" i="5"/>
  <c r="F857" i="5"/>
  <c r="E857" i="5"/>
  <c r="D857" i="5"/>
  <c r="AE857" i="5" s="1"/>
  <c r="C857" i="5"/>
  <c r="B857" i="5"/>
  <c r="A857" i="5"/>
  <c r="AD856" i="5"/>
  <c r="AC856" i="5"/>
  <c r="AB856" i="5"/>
  <c r="AA856" i="5"/>
  <c r="Z856" i="5"/>
  <c r="Y856" i="5"/>
  <c r="X856" i="5"/>
  <c r="W856" i="5"/>
  <c r="V856" i="5"/>
  <c r="U856" i="5"/>
  <c r="T856" i="5"/>
  <c r="AF856" i="5" s="1"/>
  <c r="S856" i="5"/>
  <c r="R856" i="5"/>
  <c r="Q856" i="5"/>
  <c r="P856" i="5"/>
  <c r="O856" i="5"/>
  <c r="N856" i="5"/>
  <c r="M856" i="5"/>
  <c r="L856" i="5"/>
  <c r="K856" i="5"/>
  <c r="J856" i="5"/>
  <c r="I856" i="5"/>
  <c r="H856" i="5"/>
  <c r="G856" i="5"/>
  <c r="F856" i="5"/>
  <c r="E856" i="5"/>
  <c r="D856" i="5"/>
  <c r="AE856" i="5" s="1"/>
  <c r="C856" i="5"/>
  <c r="B856" i="5"/>
  <c r="A856" i="5"/>
  <c r="AD855" i="5"/>
  <c r="AC855" i="5"/>
  <c r="AB855" i="5"/>
  <c r="AA855" i="5"/>
  <c r="Z855" i="5"/>
  <c r="Y855" i="5"/>
  <c r="X855" i="5"/>
  <c r="W855" i="5"/>
  <c r="V855" i="5"/>
  <c r="U855" i="5"/>
  <c r="S855" i="5"/>
  <c r="R855" i="5"/>
  <c r="Q855" i="5"/>
  <c r="P855" i="5"/>
  <c r="O855" i="5"/>
  <c r="N855" i="5"/>
  <c r="M855" i="5"/>
  <c r="L855" i="5"/>
  <c r="K855" i="5"/>
  <c r="J855" i="5"/>
  <c r="I855" i="5"/>
  <c r="H855" i="5"/>
  <c r="G855" i="5"/>
  <c r="F855" i="5"/>
  <c r="E855" i="5"/>
  <c r="D855" i="5"/>
  <c r="C855" i="5"/>
  <c r="B855" i="5"/>
  <c r="A855" i="5"/>
  <c r="AD854" i="5"/>
  <c r="AC854" i="5"/>
  <c r="AB854" i="5"/>
  <c r="AA854" i="5"/>
  <c r="Z854" i="5"/>
  <c r="Y854" i="5"/>
  <c r="X854" i="5"/>
  <c r="W854" i="5"/>
  <c r="V854" i="5"/>
  <c r="U854" i="5"/>
  <c r="S854" i="5"/>
  <c r="R854" i="5"/>
  <c r="Q854" i="5"/>
  <c r="P854" i="5"/>
  <c r="O854" i="5"/>
  <c r="N854" i="5"/>
  <c r="M854" i="5"/>
  <c r="L854" i="5"/>
  <c r="K854" i="5"/>
  <c r="J854" i="5"/>
  <c r="I854" i="5"/>
  <c r="H854" i="5"/>
  <c r="G854" i="5"/>
  <c r="F854" i="5"/>
  <c r="E854" i="5"/>
  <c r="D854" i="5"/>
  <c r="AE854" i="5" s="1"/>
  <c r="C854" i="5"/>
  <c r="B854" i="5"/>
  <c r="A854" i="5"/>
  <c r="AF853" i="5"/>
  <c r="AD853" i="5"/>
  <c r="AC853" i="5"/>
  <c r="AB853" i="5"/>
  <c r="AA853" i="5"/>
  <c r="Z853" i="5"/>
  <c r="Y853" i="5"/>
  <c r="X853" i="5"/>
  <c r="W853" i="5"/>
  <c r="V853" i="5"/>
  <c r="U853" i="5"/>
  <c r="T853" i="5"/>
  <c r="S853" i="5"/>
  <c r="R853" i="5"/>
  <c r="Q853" i="5"/>
  <c r="P853" i="5"/>
  <c r="O853" i="5"/>
  <c r="N853" i="5"/>
  <c r="M853" i="5"/>
  <c r="L853" i="5"/>
  <c r="K853" i="5"/>
  <c r="J853" i="5"/>
  <c r="I853" i="5"/>
  <c r="H853" i="5"/>
  <c r="G853" i="5"/>
  <c r="F853" i="5"/>
  <c r="E853" i="5"/>
  <c r="D853" i="5"/>
  <c r="AE853" i="5" s="1"/>
  <c r="C853" i="5"/>
  <c r="B853" i="5"/>
  <c r="A853" i="5"/>
  <c r="AD852" i="5"/>
  <c r="AC852" i="5"/>
  <c r="AB852" i="5"/>
  <c r="AA852" i="5"/>
  <c r="Z852" i="5"/>
  <c r="Y852" i="5"/>
  <c r="X852" i="5"/>
  <c r="W852" i="5"/>
  <c r="V852" i="5"/>
  <c r="U852" i="5"/>
  <c r="S852" i="5"/>
  <c r="R852" i="5"/>
  <c r="Q852" i="5"/>
  <c r="P852" i="5"/>
  <c r="O852" i="5"/>
  <c r="N852" i="5"/>
  <c r="M852" i="5"/>
  <c r="L852" i="5"/>
  <c r="K852" i="5"/>
  <c r="J852" i="5"/>
  <c r="I852" i="5"/>
  <c r="H852" i="5"/>
  <c r="G852" i="5"/>
  <c r="F852" i="5"/>
  <c r="E852" i="5"/>
  <c r="D852" i="5"/>
  <c r="C852" i="5"/>
  <c r="B852" i="5"/>
  <c r="A852" i="5"/>
  <c r="AD851" i="5"/>
  <c r="AC851" i="5"/>
  <c r="AB851" i="5"/>
  <c r="AA851" i="5"/>
  <c r="Z851" i="5"/>
  <c r="Y851" i="5"/>
  <c r="X851" i="5"/>
  <c r="W851" i="5"/>
  <c r="V851" i="5"/>
  <c r="U851" i="5"/>
  <c r="S851" i="5"/>
  <c r="R851" i="5"/>
  <c r="Q851" i="5"/>
  <c r="P851" i="5"/>
  <c r="O851" i="5"/>
  <c r="N851" i="5"/>
  <c r="M851" i="5"/>
  <c r="L851" i="5"/>
  <c r="K851" i="5"/>
  <c r="J851" i="5"/>
  <c r="I851" i="5"/>
  <c r="H851" i="5"/>
  <c r="G851" i="5"/>
  <c r="F851" i="5"/>
  <c r="E851" i="5"/>
  <c r="D851" i="5"/>
  <c r="C851" i="5"/>
  <c r="B851" i="5"/>
  <c r="A851" i="5"/>
  <c r="AD850" i="5"/>
  <c r="AC850" i="5"/>
  <c r="AB850" i="5"/>
  <c r="AA850" i="5"/>
  <c r="Z850" i="5"/>
  <c r="Y850" i="5"/>
  <c r="X850" i="5"/>
  <c r="W850" i="5"/>
  <c r="V850" i="5"/>
  <c r="U850" i="5"/>
  <c r="S850" i="5"/>
  <c r="R850" i="5"/>
  <c r="Q850" i="5"/>
  <c r="P850" i="5"/>
  <c r="O850" i="5"/>
  <c r="N850" i="5"/>
  <c r="M850" i="5"/>
  <c r="L850" i="5"/>
  <c r="K850" i="5"/>
  <c r="J850" i="5"/>
  <c r="I850" i="5"/>
  <c r="H850" i="5"/>
  <c r="G850" i="5"/>
  <c r="F850" i="5"/>
  <c r="E850" i="5"/>
  <c r="D850" i="5"/>
  <c r="C850" i="5"/>
  <c r="B850" i="5"/>
  <c r="A850" i="5"/>
  <c r="AE849" i="5"/>
  <c r="AD849" i="5"/>
  <c r="AC849" i="5"/>
  <c r="AB849" i="5"/>
  <c r="AA849" i="5"/>
  <c r="Z849" i="5"/>
  <c r="Y849" i="5"/>
  <c r="X849" i="5"/>
  <c r="W849" i="5"/>
  <c r="V849" i="5"/>
  <c r="U849" i="5"/>
  <c r="T849" i="5"/>
  <c r="AF849" i="5" s="1"/>
  <c r="S849" i="5"/>
  <c r="R849" i="5"/>
  <c r="Q849" i="5"/>
  <c r="P849" i="5"/>
  <c r="O849" i="5"/>
  <c r="N849" i="5"/>
  <c r="M849" i="5"/>
  <c r="L849" i="5"/>
  <c r="K849" i="5"/>
  <c r="J849" i="5"/>
  <c r="I849" i="5"/>
  <c r="H849" i="5"/>
  <c r="G849" i="5"/>
  <c r="F849" i="5"/>
  <c r="E849" i="5"/>
  <c r="D849" i="5"/>
  <c r="C849" i="5"/>
  <c r="B849" i="5"/>
  <c r="A849" i="5"/>
  <c r="AD848" i="5"/>
  <c r="AC848" i="5"/>
  <c r="AB848" i="5"/>
  <c r="AA848" i="5"/>
  <c r="Z848" i="5"/>
  <c r="Y848" i="5"/>
  <c r="X848" i="5"/>
  <c r="W848" i="5"/>
  <c r="V848" i="5"/>
  <c r="U848" i="5"/>
  <c r="T848" i="5"/>
  <c r="AF848" i="5" s="1"/>
  <c r="S848" i="5"/>
  <c r="R848" i="5"/>
  <c r="Q848" i="5"/>
  <c r="P848" i="5"/>
  <c r="O848" i="5"/>
  <c r="N848" i="5"/>
  <c r="M848" i="5"/>
  <c r="L848" i="5"/>
  <c r="K848" i="5"/>
  <c r="J848" i="5"/>
  <c r="I848" i="5"/>
  <c r="H848" i="5"/>
  <c r="G848" i="5"/>
  <c r="F848" i="5"/>
  <c r="E848" i="5"/>
  <c r="D848" i="5"/>
  <c r="AE848" i="5" s="1"/>
  <c r="C848" i="5"/>
  <c r="B848" i="5"/>
  <c r="A848" i="5"/>
  <c r="AD847" i="5"/>
  <c r="AC847" i="5"/>
  <c r="AB847" i="5"/>
  <c r="AA847" i="5"/>
  <c r="Z847" i="5"/>
  <c r="Y847" i="5"/>
  <c r="X847" i="5"/>
  <c r="W847" i="5"/>
  <c r="V847" i="5"/>
  <c r="U847" i="5"/>
  <c r="S847" i="5"/>
  <c r="R847" i="5"/>
  <c r="Q847" i="5"/>
  <c r="P847" i="5"/>
  <c r="O847" i="5"/>
  <c r="N847" i="5"/>
  <c r="M847" i="5"/>
  <c r="L847" i="5"/>
  <c r="K847" i="5"/>
  <c r="J847" i="5"/>
  <c r="I847" i="5"/>
  <c r="H847" i="5"/>
  <c r="G847" i="5"/>
  <c r="F847" i="5"/>
  <c r="E847" i="5"/>
  <c r="D847" i="5"/>
  <c r="C847" i="5"/>
  <c r="B847" i="5"/>
  <c r="A847" i="5"/>
  <c r="AD846" i="5"/>
  <c r="AC846" i="5"/>
  <c r="AB846" i="5"/>
  <c r="AA846" i="5"/>
  <c r="Z846" i="5"/>
  <c r="Y846" i="5"/>
  <c r="X846" i="5"/>
  <c r="W846" i="5"/>
  <c r="V846" i="5"/>
  <c r="U846" i="5"/>
  <c r="S846" i="5"/>
  <c r="R846" i="5"/>
  <c r="Q846" i="5"/>
  <c r="P846" i="5"/>
  <c r="O846" i="5"/>
  <c r="N846" i="5"/>
  <c r="M846" i="5"/>
  <c r="L846" i="5"/>
  <c r="K846" i="5"/>
  <c r="J846" i="5"/>
  <c r="I846" i="5"/>
  <c r="H846" i="5"/>
  <c r="G846" i="5"/>
  <c r="F846" i="5"/>
  <c r="E846" i="5"/>
  <c r="D846" i="5"/>
  <c r="T846" i="5" s="1"/>
  <c r="C846" i="5"/>
  <c r="B846" i="5"/>
  <c r="A846" i="5"/>
  <c r="AD845" i="5"/>
  <c r="AC845" i="5"/>
  <c r="AB845" i="5"/>
  <c r="AA845" i="5"/>
  <c r="Z845" i="5"/>
  <c r="Y845" i="5"/>
  <c r="X845" i="5"/>
  <c r="W845" i="5"/>
  <c r="V845" i="5"/>
  <c r="U845" i="5"/>
  <c r="T845" i="5"/>
  <c r="S845" i="5"/>
  <c r="R845" i="5"/>
  <c r="Q845" i="5"/>
  <c r="P845" i="5"/>
  <c r="O845" i="5"/>
  <c r="N845" i="5"/>
  <c r="M845" i="5"/>
  <c r="L845" i="5"/>
  <c r="K845" i="5"/>
  <c r="J845" i="5"/>
  <c r="I845" i="5"/>
  <c r="H845" i="5"/>
  <c r="G845" i="5"/>
  <c r="F845" i="5"/>
  <c r="AF845" i="5" s="1"/>
  <c r="E845" i="5"/>
  <c r="D845" i="5"/>
  <c r="AE845" i="5" s="1"/>
  <c r="C845" i="5"/>
  <c r="B845" i="5"/>
  <c r="A845" i="5"/>
  <c r="AD844" i="5"/>
  <c r="AC844" i="5"/>
  <c r="AB844" i="5"/>
  <c r="AA844" i="5"/>
  <c r="Z844" i="5"/>
  <c r="Y844" i="5"/>
  <c r="X844" i="5"/>
  <c r="W844" i="5"/>
  <c r="V844" i="5"/>
  <c r="U844" i="5"/>
  <c r="S844" i="5"/>
  <c r="R844" i="5"/>
  <c r="Q844" i="5"/>
  <c r="P844" i="5"/>
  <c r="O844" i="5"/>
  <c r="N844" i="5"/>
  <c r="M844" i="5"/>
  <c r="L844" i="5"/>
  <c r="K844" i="5"/>
  <c r="J844" i="5"/>
  <c r="I844" i="5"/>
  <c r="H844" i="5"/>
  <c r="G844" i="5"/>
  <c r="F844" i="5"/>
  <c r="E844" i="5"/>
  <c r="D844" i="5"/>
  <c r="C844" i="5"/>
  <c r="B844" i="5"/>
  <c r="A844" i="5"/>
  <c r="AD843" i="5"/>
  <c r="AC843" i="5"/>
  <c r="AB843" i="5"/>
  <c r="AA843" i="5"/>
  <c r="Z843" i="5"/>
  <c r="Y843" i="5"/>
  <c r="X843" i="5"/>
  <c r="W843" i="5"/>
  <c r="V843" i="5"/>
  <c r="U843" i="5"/>
  <c r="S843" i="5"/>
  <c r="R843" i="5"/>
  <c r="Q843" i="5"/>
  <c r="P843" i="5"/>
  <c r="O843" i="5"/>
  <c r="N843" i="5"/>
  <c r="M843" i="5"/>
  <c r="L843" i="5"/>
  <c r="K843" i="5"/>
  <c r="J843" i="5"/>
  <c r="I843" i="5"/>
  <c r="H843" i="5"/>
  <c r="G843" i="5"/>
  <c r="F843" i="5"/>
  <c r="E843" i="5"/>
  <c r="D843" i="5"/>
  <c r="T843" i="5" s="1"/>
  <c r="AF843" i="5" s="1"/>
  <c r="C843" i="5"/>
  <c r="B843" i="5"/>
  <c r="A843" i="5"/>
  <c r="AD842" i="5"/>
  <c r="AC842" i="5"/>
  <c r="AB842" i="5"/>
  <c r="AA842" i="5"/>
  <c r="Z842" i="5"/>
  <c r="Y842" i="5"/>
  <c r="X842" i="5"/>
  <c r="W842" i="5"/>
  <c r="V842" i="5"/>
  <c r="U842" i="5"/>
  <c r="S842" i="5"/>
  <c r="R842" i="5"/>
  <c r="Q842" i="5"/>
  <c r="P842" i="5"/>
  <c r="O842" i="5"/>
  <c r="N842" i="5"/>
  <c r="M842" i="5"/>
  <c r="L842" i="5"/>
  <c r="K842" i="5"/>
  <c r="J842" i="5"/>
  <c r="I842" i="5"/>
  <c r="H842" i="5"/>
  <c r="G842" i="5"/>
  <c r="F842" i="5"/>
  <c r="E842" i="5"/>
  <c r="D842" i="5"/>
  <c r="C842" i="5"/>
  <c r="B842" i="5"/>
  <c r="A842" i="5"/>
  <c r="AE841" i="5"/>
  <c r="AD841" i="5"/>
  <c r="AC841" i="5"/>
  <c r="AB841" i="5"/>
  <c r="AA841" i="5"/>
  <c r="Z841" i="5"/>
  <c r="Y841" i="5"/>
  <c r="X841" i="5"/>
  <c r="W841" i="5"/>
  <c r="V841" i="5"/>
  <c r="U841" i="5"/>
  <c r="T841" i="5"/>
  <c r="AF841" i="5" s="1"/>
  <c r="S841" i="5"/>
  <c r="R841" i="5"/>
  <c r="Q841" i="5"/>
  <c r="P841" i="5"/>
  <c r="O841" i="5"/>
  <c r="N841" i="5"/>
  <c r="M841" i="5"/>
  <c r="L841" i="5"/>
  <c r="K841" i="5"/>
  <c r="J841" i="5"/>
  <c r="I841" i="5"/>
  <c r="H841" i="5"/>
  <c r="G841" i="5"/>
  <c r="F841" i="5"/>
  <c r="E841" i="5"/>
  <c r="D841" i="5"/>
  <c r="C841" i="5"/>
  <c r="B841" i="5"/>
  <c r="A841" i="5"/>
  <c r="AD840" i="5"/>
  <c r="AC840" i="5"/>
  <c r="AB840" i="5"/>
  <c r="AA840" i="5"/>
  <c r="Z840" i="5"/>
  <c r="Y840" i="5"/>
  <c r="X840" i="5"/>
  <c r="W840" i="5"/>
  <c r="V840" i="5"/>
  <c r="U840" i="5"/>
  <c r="T840" i="5"/>
  <c r="AF840" i="5" s="1"/>
  <c r="S840" i="5"/>
  <c r="R840" i="5"/>
  <c r="Q840" i="5"/>
  <c r="P840" i="5"/>
  <c r="O840" i="5"/>
  <c r="N840" i="5"/>
  <c r="M840" i="5"/>
  <c r="L840" i="5"/>
  <c r="K840" i="5"/>
  <c r="J840" i="5"/>
  <c r="I840" i="5"/>
  <c r="H840" i="5"/>
  <c r="G840" i="5"/>
  <c r="F840" i="5"/>
  <c r="E840" i="5"/>
  <c r="D840" i="5"/>
  <c r="AE840" i="5" s="1"/>
  <c r="C840" i="5"/>
  <c r="B840" i="5"/>
  <c r="A840" i="5"/>
  <c r="AD839" i="5"/>
  <c r="AC839" i="5"/>
  <c r="AB839" i="5"/>
  <c r="AA839" i="5"/>
  <c r="Z839" i="5"/>
  <c r="Y839" i="5"/>
  <c r="X839" i="5"/>
  <c r="W839" i="5"/>
  <c r="V839" i="5"/>
  <c r="U839" i="5"/>
  <c r="S839" i="5"/>
  <c r="R839" i="5"/>
  <c r="Q839" i="5"/>
  <c r="P839" i="5"/>
  <c r="O839" i="5"/>
  <c r="N839" i="5"/>
  <c r="M839" i="5"/>
  <c r="L839" i="5"/>
  <c r="K839" i="5"/>
  <c r="J839" i="5"/>
  <c r="I839" i="5"/>
  <c r="H839" i="5"/>
  <c r="G839" i="5"/>
  <c r="F839" i="5"/>
  <c r="E839" i="5"/>
  <c r="D839" i="5"/>
  <c r="C839" i="5"/>
  <c r="B839" i="5"/>
  <c r="A839" i="5"/>
  <c r="AE838" i="5"/>
  <c r="AD838" i="5"/>
  <c r="AC838" i="5"/>
  <c r="AB838" i="5"/>
  <c r="AA838" i="5"/>
  <c r="Z838" i="5"/>
  <c r="Y838" i="5"/>
  <c r="X838" i="5"/>
  <c r="W838" i="5"/>
  <c r="V838" i="5"/>
  <c r="U838" i="5"/>
  <c r="T838" i="5"/>
  <c r="AF838" i="5" s="1"/>
  <c r="S838" i="5"/>
  <c r="R838" i="5"/>
  <c r="Q838" i="5"/>
  <c r="P838" i="5"/>
  <c r="O838" i="5"/>
  <c r="N838" i="5"/>
  <c r="M838" i="5"/>
  <c r="L838" i="5"/>
  <c r="K838" i="5"/>
  <c r="J838" i="5"/>
  <c r="I838" i="5"/>
  <c r="H838" i="5"/>
  <c r="G838" i="5"/>
  <c r="F838" i="5"/>
  <c r="E838" i="5"/>
  <c r="D838" i="5"/>
  <c r="C838" i="5"/>
  <c r="B838" i="5"/>
  <c r="A838" i="5"/>
  <c r="AE837" i="5"/>
  <c r="AD837" i="5"/>
  <c r="AC837" i="5"/>
  <c r="AB837" i="5"/>
  <c r="AA837" i="5"/>
  <c r="Z837" i="5"/>
  <c r="Y837" i="5"/>
  <c r="X837" i="5"/>
  <c r="W837" i="5"/>
  <c r="V837" i="5"/>
  <c r="U837" i="5"/>
  <c r="T837" i="5"/>
  <c r="AF837" i="5" s="1"/>
  <c r="S837" i="5"/>
  <c r="R837" i="5"/>
  <c r="Q837" i="5"/>
  <c r="P837" i="5"/>
  <c r="O837" i="5"/>
  <c r="N837" i="5"/>
  <c r="M837" i="5"/>
  <c r="L837" i="5"/>
  <c r="K837" i="5"/>
  <c r="J837" i="5"/>
  <c r="I837" i="5"/>
  <c r="H837" i="5"/>
  <c r="G837" i="5"/>
  <c r="F837" i="5"/>
  <c r="E837" i="5"/>
  <c r="D837" i="5"/>
  <c r="C837" i="5"/>
  <c r="B837" i="5"/>
  <c r="A837" i="5"/>
  <c r="AD836" i="5"/>
  <c r="AC836" i="5"/>
  <c r="AB836" i="5"/>
  <c r="AA836" i="5"/>
  <c r="Z836" i="5"/>
  <c r="Y836" i="5"/>
  <c r="X836" i="5"/>
  <c r="W836" i="5"/>
  <c r="V836" i="5"/>
  <c r="U836" i="5"/>
  <c r="S836" i="5"/>
  <c r="R836" i="5"/>
  <c r="Q836" i="5"/>
  <c r="P836" i="5"/>
  <c r="O836" i="5"/>
  <c r="N836" i="5"/>
  <c r="M836" i="5"/>
  <c r="L836" i="5"/>
  <c r="K836" i="5"/>
  <c r="J836" i="5"/>
  <c r="I836" i="5"/>
  <c r="H836" i="5"/>
  <c r="G836" i="5"/>
  <c r="F836" i="5"/>
  <c r="E836" i="5"/>
  <c r="D836" i="5"/>
  <c r="C836" i="5"/>
  <c r="B836" i="5"/>
  <c r="A836" i="5"/>
  <c r="AD835" i="5"/>
  <c r="AC835" i="5"/>
  <c r="AB835" i="5"/>
  <c r="AA835" i="5"/>
  <c r="Z835" i="5"/>
  <c r="Y835" i="5"/>
  <c r="X835" i="5"/>
  <c r="W835" i="5"/>
  <c r="V835" i="5"/>
  <c r="U835" i="5"/>
  <c r="S835" i="5"/>
  <c r="R835" i="5"/>
  <c r="Q835" i="5"/>
  <c r="P835" i="5"/>
  <c r="O835" i="5"/>
  <c r="N835" i="5"/>
  <c r="M835" i="5"/>
  <c r="L835" i="5"/>
  <c r="K835" i="5"/>
  <c r="J835" i="5"/>
  <c r="I835" i="5"/>
  <c r="H835" i="5"/>
  <c r="G835" i="5"/>
  <c r="F835" i="5"/>
  <c r="E835" i="5"/>
  <c r="D835" i="5"/>
  <c r="T835" i="5" s="1"/>
  <c r="C835" i="5"/>
  <c r="B835" i="5"/>
  <c r="A835" i="5"/>
  <c r="AE834" i="5"/>
  <c r="AD834" i="5"/>
  <c r="AC834" i="5"/>
  <c r="AB834" i="5"/>
  <c r="AA834" i="5"/>
  <c r="Z834" i="5"/>
  <c r="Y834" i="5"/>
  <c r="X834" i="5"/>
  <c r="W834" i="5"/>
  <c r="V834" i="5"/>
  <c r="U834" i="5"/>
  <c r="T834" i="5"/>
  <c r="AF834" i="5" s="1"/>
  <c r="S834" i="5"/>
  <c r="R834" i="5"/>
  <c r="Q834" i="5"/>
  <c r="P834" i="5"/>
  <c r="O834" i="5"/>
  <c r="N834" i="5"/>
  <c r="M834" i="5"/>
  <c r="L834" i="5"/>
  <c r="K834" i="5"/>
  <c r="J834" i="5"/>
  <c r="I834" i="5"/>
  <c r="H834" i="5"/>
  <c r="G834" i="5"/>
  <c r="F834" i="5"/>
  <c r="E834" i="5"/>
  <c r="D834" i="5"/>
  <c r="C834" i="5"/>
  <c r="B834" i="5"/>
  <c r="A834" i="5"/>
  <c r="AD833" i="5"/>
  <c r="AC833" i="5"/>
  <c r="AB833" i="5"/>
  <c r="AA833" i="5"/>
  <c r="Z833" i="5"/>
  <c r="Y833" i="5"/>
  <c r="X833" i="5"/>
  <c r="W833" i="5"/>
  <c r="V833" i="5"/>
  <c r="U833" i="5"/>
  <c r="S833" i="5"/>
  <c r="R833" i="5"/>
  <c r="Q833" i="5"/>
  <c r="P833" i="5"/>
  <c r="O833" i="5"/>
  <c r="N833" i="5"/>
  <c r="M833" i="5"/>
  <c r="L833" i="5"/>
  <c r="K833" i="5"/>
  <c r="J833" i="5"/>
  <c r="I833" i="5"/>
  <c r="H833" i="5"/>
  <c r="G833" i="5"/>
  <c r="F833" i="5"/>
  <c r="E833" i="5"/>
  <c r="D833" i="5"/>
  <c r="C833" i="5"/>
  <c r="B833" i="5"/>
  <c r="A833" i="5"/>
  <c r="AD832" i="5"/>
  <c r="AC832" i="5"/>
  <c r="AB832" i="5"/>
  <c r="AA832" i="5"/>
  <c r="Z832" i="5"/>
  <c r="Y832" i="5"/>
  <c r="X832" i="5"/>
  <c r="W832" i="5"/>
  <c r="V832" i="5"/>
  <c r="U832" i="5"/>
  <c r="S832" i="5"/>
  <c r="R832" i="5"/>
  <c r="Q832" i="5"/>
  <c r="P832" i="5"/>
  <c r="O832" i="5"/>
  <c r="N832" i="5"/>
  <c r="M832" i="5"/>
  <c r="L832" i="5"/>
  <c r="K832" i="5"/>
  <c r="J832" i="5"/>
  <c r="I832" i="5"/>
  <c r="H832" i="5"/>
  <c r="G832" i="5"/>
  <c r="F832" i="5"/>
  <c r="E832" i="5"/>
  <c r="D832" i="5"/>
  <c r="T832" i="5" s="1"/>
  <c r="AF832" i="5" s="1"/>
  <c r="C832" i="5"/>
  <c r="B832" i="5"/>
  <c r="A832" i="5"/>
  <c r="AE831" i="5"/>
  <c r="AD831" i="5"/>
  <c r="AC831" i="5"/>
  <c r="AB831" i="5"/>
  <c r="AA831" i="5"/>
  <c r="Z831" i="5"/>
  <c r="Y831" i="5"/>
  <c r="X831" i="5"/>
  <c r="W831" i="5"/>
  <c r="V831" i="5"/>
  <c r="U831" i="5"/>
  <c r="T831" i="5"/>
  <c r="AF831" i="5" s="1"/>
  <c r="S831" i="5"/>
  <c r="R831" i="5"/>
  <c r="Q831" i="5"/>
  <c r="P831" i="5"/>
  <c r="O831" i="5"/>
  <c r="N831" i="5"/>
  <c r="M831" i="5"/>
  <c r="L831" i="5"/>
  <c r="K831" i="5"/>
  <c r="J831" i="5"/>
  <c r="I831" i="5"/>
  <c r="H831" i="5"/>
  <c r="G831" i="5"/>
  <c r="F831" i="5"/>
  <c r="E831" i="5"/>
  <c r="D831" i="5"/>
  <c r="C831" i="5"/>
  <c r="B831" i="5"/>
  <c r="A831" i="5"/>
  <c r="AD830" i="5"/>
  <c r="AC830" i="5"/>
  <c r="AB830" i="5"/>
  <c r="AA830" i="5"/>
  <c r="Z830" i="5"/>
  <c r="Y830" i="5"/>
  <c r="X830" i="5"/>
  <c r="W830" i="5"/>
  <c r="V830" i="5"/>
  <c r="U830" i="5"/>
  <c r="S830" i="5"/>
  <c r="R830" i="5"/>
  <c r="Q830" i="5"/>
  <c r="P830" i="5"/>
  <c r="O830" i="5"/>
  <c r="N830" i="5"/>
  <c r="M830" i="5"/>
  <c r="L830" i="5"/>
  <c r="K830" i="5"/>
  <c r="J830" i="5"/>
  <c r="I830" i="5"/>
  <c r="H830" i="5"/>
  <c r="G830" i="5"/>
  <c r="F830" i="5"/>
  <c r="E830" i="5"/>
  <c r="D830" i="5"/>
  <c r="C830" i="5"/>
  <c r="B830" i="5"/>
  <c r="A830" i="5"/>
  <c r="AD829" i="5"/>
  <c r="AC829" i="5"/>
  <c r="AB829" i="5"/>
  <c r="AA829" i="5"/>
  <c r="Z829" i="5"/>
  <c r="Y829" i="5"/>
  <c r="X829" i="5"/>
  <c r="W829" i="5"/>
  <c r="V829" i="5"/>
  <c r="U829" i="5"/>
  <c r="S829" i="5"/>
  <c r="R829" i="5"/>
  <c r="Q829" i="5"/>
  <c r="P829" i="5"/>
  <c r="O829" i="5"/>
  <c r="N829" i="5"/>
  <c r="M829" i="5"/>
  <c r="L829" i="5"/>
  <c r="K829" i="5"/>
  <c r="J829" i="5"/>
  <c r="I829" i="5"/>
  <c r="H829" i="5"/>
  <c r="G829" i="5"/>
  <c r="F829" i="5"/>
  <c r="E829" i="5"/>
  <c r="D829" i="5"/>
  <c r="T829" i="5" s="1"/>
  <c r="C829" i="5"/>
  <c r="B829" i="5"/>
  <c r="A829" i="5"/>
  <c r="AE828" i="5"/>
  <c r="AD828" i="5"/>
  <c r="AC828" i="5"/>
  <c r="AB828" i="5"/>
  <c r="AA828" i="5"/>
  <c r="Z828" i="5"/>
  <c r="Y828" i="5"/>
  <c r="X828" i="5"/>
  <c r="W828" i="5"/>
  <c r="V828" i="5"/>
  <c r="U828" i="5"/>
  <c r="T828" i="5"/>
  <c r="AF828" i="5" s="1"/>
  <c r="S828" i="5"/>
  <c r="R828" i="5"/>
  <c r="Q828" i="5"/>
  <c r="P828" i="5"/>
  <c r="O828" i="5"/>
  <c r="N828" i="5"/>
  <c r="M828" i="5"/>
  <c r="L828" i="5"/>
  <c r="K828" i="5"/>
  <c r="J828" i="5"/>
  <c r="I828" i="5"/>
  <c r="H828" i="5"/>
  <c r="G828" i="5"/>
  <c r="F828" i="5"/>
  <c r="E828" i="5"/>
  <c r="D828" i="5"/>
  <c r="C828" i="5"/>
  <c r="B828" i="5"/>
  <c r="A828" i="5"/>
  <c r="AD827" i="5"/>
  <c r="AC827" i="5"/>
  <c r="AB827" i="5"/>
  <c r="AA827" i="5"/>
  <c r="Z827" i="5"/>
  <c r="Y827" i="5"/>
  <c r="X827" i="5"/>
  <c r="W827" i="5"/>
  <c r="V827" i="5"/>
  <c r="U827" i="5"/>
  <c r="S827" i="5"/>
  <c r="R827" i="5"/>
  <c r="Q827" i="5"/>
  <c r="P827" i="5"/>
  <c r="O827" i="5"/>
  <c r="N827" i="5"/>
  <c r="M827" i="5"/>
  <c r="L827" i="5"/>
  <c r="K827" i="5"/>
  <c r="J827" i="5"/>
  <c r="I827" i="5"/>
  <c r="H827" i="5"/>
  <c r="G827" i="5"/>
  <c r="F827" i="5"/>
  <c r="E827" i="5"/>
  <c r="D827" i="5"/>
  <c r="C827" i="5"/>
  <c r="B827" i="5"/>
  <c r="A827" i="5"/>
  <c r="AD826" i="5"/>
  <c r="AC826" i="5"/>
  <c r="AB826" i="5"/>
  <c r="AA826" i="5"/>
  <c r="Z826" i="5"/>
  <c r="Y826" i="5"/>
  <c r="X826" i="5"/>
  <c r="W826" i="5"/>
  <c r="V826" i="5"/>
  <c r="U826" i="5"/>
  <c r="S826" i="5"/>
  <c r="R826" i="5"/>
  <c r="Q826" i="5"/>
  <c r="P826" i="5"/>
  <c r="O826" i="5"/>
  <c r="N826" i="5"/>
  <c r="M826" i="5"/>
  <c r="L826" i="5"/>
  <c r="K826" i="5"/>
  <c r="J826" i="5"/>
  <c r="I826" i="5"/>
  <c r="H826" i="5"/>
  <c r="G826" i="5"/>
  <c r="F826" i="5"/>
  <c r="E826" i="5"/>
  <c r="D826" i="5"/>
  <c r="T826" i="5" s="1"/>
  <c r="AF826" i="5" s="1"/>
  <c r="C826" i="5"/>
  <c r="B826" i="5"/>
  <c r="A826" i="5"/>
  <c r="AE825" i="5"/>
  <c r="AD825" i="5"/>
  <c r="AC825" i="5"/>
  <c r="AB825" i="5"/>
  <c r="AA825" i="5"/>
  <c r="Z825" i="5"/>
  <c r="Y825" i="5"/>
  <c r="X825" i="5"/>
  <c r="W825" i="5"/>
  <c r="V825" i="5"/>
  <c r="U825" i="5"/>
  <c r="T825" i="5"/>
  <c r="AF825" i="5" s="1"/>
  <c r="S825" i="5"/>
  <c r="R825" i="5"/>
  <c r="Q825" i="5"/>
  <c r="P825" i="5"/>
  <c r="O825" i="5"/>
  <c r="N825" i="5"/>
  <c r="M825" i="5"/>
  <c r="L825" i="5"/>
  <c r="K825" i="5"/>
  <c r="J825" i="5"/>
  <c r="I825" i="5"/>
  <c r="H825" i="5"/>
  <c r="G825" i="5"/>
  <c r="F825" i="5"/>
  <c r="E825" i="5"/>
  <c r="D825" i="5"/>
  <c r="C825" i="5"/>
  <c r="B825" i="5"/>
  <c r="A825" i="5"/>
  <c r="AD824" i="5"/>
  <c r="AC824" i="5"/>
  <c r="AB824" i="5"/>
  <c r="AA824" i="5"/>
  <c r="Z824" i="5"/>
  <c r="Y824" i="5"/>
  <c r="X824" i="5"/>
  <c r="W824" i="5"/>
  <c r="V824" i="5"/>
  <c r="U824" i="5"/>
  <c r="S824" i="5"/>
  <c r="R824" i="5"/>
  <c r="Q824" i="5"/>
  <c r="P824" i="5"/>
  <c r="O824" i="5"/>
  <c r="N824" i="5"/>
  <c r="M824" i="5"/>
  <c r="L824" i="5"/>
  <c r="K824" i="5"/>
  <c r="J824" i="5"/>
  <c r="I824" i="5"/>
  <c r="H824" i="5"/>
  <c r="G824" i="5"/>
  <c r="F824" i="5"/>
  <c r="E824" i="5"/>
  <c r="D824" i="5"/>
  <c r="C824" i="5"/>
  <c r="B824" i="5"/>
  <c r="A824" i="5"/>
  <c r="AD823" i="5"/>
  <c r="AC823" i="5"/>
  <c r="AB823" i="5"/>
  <c r="AA823" i="5"/>
  <c r="Z823" i="5"/>
  <c r="Y823" i="5"/>
  <c r="X823" i="5"/>
  <c r="W823" i="5"/>
  <c r="V823" i="5"/>
  <c r="U823" i="5"/>
  <c r="S823" i="5"/>
  <c r="R823" i="5"/>
  <c r="Q823" i="5"/>
  <c r="P823" i="5"/>
  <c r="O823" i="5"/>
  <c r="N823" i="5"/>
  <c r="M823" i="5"/>
  <c r="L823" i="5"/>
  <c r="K823" i="5"/>
  <c r="J823" i="5"/>
  <c r="I823" i="5"/>
  <c r="H823" i="5"/>
  <c r="G823" i="5"/>
  <c r="F823" i="5"/>
  <c r="E823" i="5"/>
  <c r="D823" i="5"/>
  <c r="T823" i="5" s="1"/>
  <c r="C823" i="5"/>
  <c r="B823" i="5"/>
  <c r="A823" i="5"/>
  <c r="AE822" i="5"/>
  <c r="AD822" i="5"/>
  <c r="AC822" i="5"/>
  <c r="AB822" i="5"/>
  <c r="AA822" i="5"/>
  <c r="Z822" i="5"/>
  <c r="Y822" i="5"/>
  <c r="X822" i="5"/>
  <c r="W822" i="5"/>
  <c r="V822" i="5"/>
  <c r="U822" i="5"/>
  <c r="T822" i="5"/>
  <c r="AF822" i="5" s="1"/>
  <c r="S822" i="5"/>
  <c r="R822" i="5"/>
  <c r="Q822" i="5"/>
  <c r="P822" i="5"/>
  <c r="O822" i="5"/>
  <c r="N822" i="5"/>
  <c r="M822" i="5"/>
  <c r="L822" i="5"/>
  <c r="K822" i="5"/>
  <c r="J822" i="5"/>
  <c r="I822" i="5"/>
  <c r="H822" i="5"/>
  <c r="G822" i="5"/>
  <c r="F822" i="5"/>
  <c r="E822" i="5"/>
  <c r="D822" i="5"/>
  <c r="C822" i="5"/>
  <c r="B822" i="5"/>
  <c r="A822" i="5"/>
  <c r="AD821" i="5"/>
  <c r="AC821" i="5"/>
  <c r="AB821" i="5"/>
  <c r="AA821" i="5"/>
  <c r="Z821" i="5"/>
  <c r="Y821" i="5"/>
  <c r="X821" i="5"/>
  <c r="W821" i="5"/>
  <c r="V821" i="5"/>
  <c r="U821" i="5"/>
  <c r="S821" i="5"/>
  <c r="R821" i="5"/>
  <c r="Q821" i="5"/>
  <c r="P821" i="5"/>
  <c r="O821" i="5"/>
  <c r="N821" i="5"/>
  <c r="M821" i="5"/>
  <c r="L821" i="5"/>
  <c r="K821" i="5"/>
  <c r="J821" i="5"/>
  <c r="I821" i="5"/>
  <c r="H821" i="5"/>
  <c r="G821" i="5"/>
  <c r="F821" i="5"/>
  <c r="E821" i="5"/>
  <c r="D821" i="5"/>
  <c r="C821" i="5"/>
  <c r="B821" i="5"/>
  <c r="A821" i="5"/>
  <c r="AD820" i="5"/>
  <c r="AC820" i="5"/>
  <c r="AB820" i="5"/>
  <c r="AA820" i="5"/>
  <c r="Z820" i="5"/>
  <c r="Y820" i="5"/>
  <c r="X820" i="5"/>
  <c r="W820" i="5"/>
  <c r="V820" i="5"/>
  <c r="U820" i="5"/>
  <c r="S820" i="5"/>
  <c r="R820" i="5"/>
  <c r="Q820" i="5"/>
  <c r="P820" i="5"/>
  <c r="O820" i="5"/>
  <c r="N820" i="5"/>
  <c r="M820" i="5"/>
  <c r="L820" i="5"/>
  <c r="K820" i="5"/>
  <c r="J820" i="5"/>
  <c r="I820" i="5"/>
  <c r="H820" i="5"/>
  <c r="G820" i="5"/>
  <c r="F820" i="5"/>
  <c r="E820" i="5"/>
  <c r="D820" i="5"/>
  <c r="T820" i="5" s="1"/>
  <c r="AF820" i="5" s="1"/>
  <c r="C820" i="5"/>
  <c r="B820" i="5"/>
  <c r="A820" i="5"/>
  <c r="AE819" i="5"/>
  <c r="AD819" i="5"/>
  <c r="AC819" i="5"/>
  <c r="AB819" i="5"/>
  <c r="AA819" i="5"/>
  <c r="Z819" i="5"/>
  <c r="Y819" i="5"/>
  <c r="X819" i="5"/>
  <c r="W819" i="5"/>
  <c r="V819" i="5"/>
  <c r="U819" i="5"/>
  <c r="T819" i="5"/>
  <c r="AF819" i="5" s="1"/>
  <c r="S819" i="5"/>
  <c r="R819" i="5"/>
  <c r="Q819" i="5"/>
  <c r="P819" i="5"/>
  <c r="O819" i="5"/>
  <c r="N819" i="5"/>
  <c r="M819" i="5"/>
  <c r="L819" i="5"/>
  <c r="K819" i="5"/>
  <c r="J819" i="5"/>
  <c r="I819" i="5"/>
  <c r="H819" i="5"/>
  <c r="G819" i="5"/>
  <c r="F819" i="5"/>
  <c r="E819" i="5"/>
  <c r="D819" i="5"/>
  <c r="C819" i="5"/>
  <c r="B819" i="5"/>
  <c r="A819" i="5"/>
  <c r="AD818" i="5"/>
  <c r="AC818" i="5"/>
  <c r="AB818" i="5"/>
  <c r="AA818" i="5"/>
  <c r="Z818" i="5"/>
  <c r="Y818" i="5"/>
  <c r="X818" i="5"/>
  <c r="W818" i="5"/>
  <c r="V818" i="5"/>
  <c r="U818" i="5"/>
  <c r="S818" i="5"/>
  <c r="R818" i="5"/>
  <c r="Q818" i="5"/>
  <c r="P818" i="5"/>
  <c r="O818" i="5"/>
  <c r="N818" i="5"/>
  <c r="M818" i="5"/>
  <c r="L818" i="5"/>
  <c r="K818" i="5"/>
  <c r="J818" i="5"/>
  <c r="I818" i="5"/>
  <c r="H818" i="5"/>
  <c r="G818" i="5"/>
  <c r="F818" i="5"/>
  <c r="E818" i="5"/>
  <c r="D818" i="5"/>
  <c r="C818" i="5"/>
  <c r="B818" i="5"/>
  <c r="A818" i="5"/>
  <c r="AD817" i="5"/>
  <c r="AC817" i="5"/>
  <c r="AB817" i="5"/>
  <c r="AA817" i="5"/>
  <c r="Z817" i="5"/>
  <c r="Y817" i="5"/>
  <c r="X817" i="5"/>
  <c r="W817" i="5"/>
  <c r="V817" i="5"/>
  <c r="U817" i="5"/>
  <c r="S817" i="5"/>
  <c r="R817" i="5"/>
  <c r="Q817" i="5"/>
  <c r="P817" i="5"/>
  <c r="O817" i="5"/>
  <c r="N817" i="5"/>
  <c r="M817" i="5"/>
  <c r="L817" i="5"/>
  <c r="K817" i="5"/>
  <c r="J817" i="5"/>
  <c r="I817" i="5"/>
  <c r="H817" i="5"/>
  <c r="G817" i="5"/>
  <c r="F817" i="5"/>
  <c r="E817" i="5"/>
  <c r="D817" i="5"/>
  <c r="T817" i="5" s="1"/>
  <c r="C817" i="5"/>
  <c r="B817" i="5"/>
  <c r="A817" i="5"/>
  <c r="AE816" i="5"/>
  <c r="AD816" i="5"/>
  <c r="AC816" i="5"/>
  <c r="AB816" i="5"/>
  <c r="AA816" i="5"/>
  <c r="Z816" i="5"/>
  <c r="Y816" i="5"/>
  <c r="X816" i="5"/>
  <c r="W816" i="5"/>
  <c r="V816" i="5"/>
  <c r="U816" i="5"/>
  <c r="T816" i="5"/>
  <c r="AF816" i="5" s="1"/>
  <c r="S816" i="5"/>
  <c r="R816" i="5"/>
  <c r="Q816" i="5"/>
  <c r="P816" i="5"/>
  <c r="O816" i="5"/>
  <c r="N816" i="5"/>
  <c r="M816" i="5"/>
  <c r="L816" i="5"/>
  <c r="K816" i="5"/>
  <c r="J816" i="5"/>
  <c r="I816" i="5"/>
  <c r="H816" i="5"/>
  <c r="G816" i="5"/>
  <c r="F816" i="5"/>
  <c r="E816" i="5"/>
  <c r="D816" i="5"/>
  <c r="C816" i="5"/>
  <c r="B816" i="5"/>
  <c r="A816" i="5"/>
  <c r="AD815" i="5"/>
  <c r="AC815" i="5"/>
  <c r="AB815" i="5"/>
  <c r="AA815" i="5"/>
  <c r="Z815" i="5"/>
  <c r="Y815" i="5"/>
  <c r="X815" i="5"/>
  <c r="W815" i="5"/>
  <c r="V815" i="5"/>
  <c r="U815" i="5"/>
  <c r="S815" i="5"/>
  <c r="R815" i="5"/>
  <c r="Q815" i="5"/>
  <c r="P815" i="5"/>
  <c r="O815" i="5"/>
  <c r="N815" i="5"/>
  <c r="M815" i="5"/>
  <c r="L815" i="5"/>
  <c r="K815" i="5"/>
  <c r="J815" i="5"/>
  <c r="I815" i="5"/>
  <c r="H815" i="5"/>
  <c r="G815" i="5"/>
  <c r="F815" i="5"/>
  <c r="E815" i="5"/>
  <c r="D815" i="5"/>
  <c r="C815" i="5"/>
  <c r="B815" i="5"/>
  <c r="A815" i="5"/>
  <c r="AD814" i="5"/>
  <c r="AC814" i="5"/>
  <c r="AB814" i="5"/>
  <c r="AA814" i="5"/>
  <c r="Z814" i="5"/>
  <c r="Y814" i="5"/>
  <c r="X814" i="5"/>
  <c r="W814" i="5"/>
  <c r="V814" i="5"/>
  <c r="U814" i="5"/>
  <c r="S814" i="5"/>
  <c r="R814" i="5"/>
  <c r="Q814" i="5"/>
  <c r="P814" i="5"/>
  <c r="O814" i="5"/>
  <c r="N814" i="5"/>
  <c r="M814" i="5"/>
  <c r="L814" i="5"/>
  <c r="K814" i="5"/>
  <c r="J814" i="5"/>
  <c r="I814" i="5"/>
  <c r="H814" i="5"/>
  <c r="G814" i="5"/>
  <c r="F814" i="5"/>
  <c r="E814" i="5"/>
  <c r="D814" i="5"/>
  <c r="T814" i="5" s="1"/>
  <c r="AF814" i="5" s="1"/>
  <c r="C814" i="5"/>
  <c r="B814" i="5"/>
  <c r="A814" i="5"/>
  <c r="AE813" i="5"/>
  <c r="AD813" i="5"/>
  <c r="AC813" i="5"/>
  <c r="AB813" i="5"/>
  <c r="AA813" i="5"/>
  <c r="Z813" i="5"/>
  <c r="Y813" i="5"/>
  <c r="X813" i="5"/>
  <c r="W813" i="5"/>
  <c r="V813" i="5"/>
  <c r="U813" i="5"/>
  <c r="T813" i="5"/>
  <c r="AF813" i="5" s="1"/>
  <c r="S813" i="5"/>
  <c r="R813" i="5"/>
  <c r="Q813" i="5"/>
  <c r="P813" i="5"/>
  <c r="O813" i="5"/>
  <c r="N813" i="5"/>
  <c r="M813" i="5"/>
  <c r="L813" i="5"/>
  <c r="K813" i="5"/>
  <c r="J813" i="5"/>
  <c r="I813" i="5"/>
  <c r="H813" i="5"/>
  <c r="G813" i="5"/>
  <c r="F813" i="5"/>
  <c r="E813" i="5"/>
  <c r="D813" i="5"/>
  <c r="C813" i="5"/>
  <c r="B813" i="5"/>
  <c r="A813" i="5"/>
  <c r="AD812" i="5"/>
  <c r="AC812" i="5"/>
  <c r="AB812" i="5"/>
  <c r="AA812" i="5"/>
  <c r="Z812" i="5"/>
  <c r="Y812" i="5"/>
  <c r="X812" i="5"/>
  <c r="W812" i="5"/>
  <c r="V812" i="5"/>
  <c r="U812" i="5"/>
  <c r="S812" i="5"/>
  <c r="R812" i="5"/>
  <c r="Q812" i="5"/>
  <c r="P812" i="5"/>
  <c r="O812" i="5"/>
  <c r="N812" i="5"/>
  <c r="M812" i="5"/>
  <c r="L812" i="5"/>
  <c r="K812" i="5"/>
  <c r="J812" i="5"/>
  <c r="I812" i="5"/>
  <c r="H812" i="5"/>
  <c r="G812" i="5"/>
  <c r="F812" i="5"/>
  <c r="E812" i="5"/>
  <c r="D812" i="5"/>
  <c r="C812" i="5"/>
  <c r="B812" i="5"/>
  <c r="A812" i="5"/>
  <c r="AD811" i="5"/>
  <c r="AC811" i="5"/>
  <c r="AB811" i="5"/>
  <c r="AA811" i="5"/>
  <c r="Z811" i="5"/>
  <c r="Y811" i="5"/>
  <c r="X811" i="5"/>
  <c r="W811" i="5"/>
  <c r="V811" i="5"/>
  <c r="U811" i="5"/>
  <c r="S811" i="5"/>
  <c r="R811" i="5"/>
  <c r="Q811" i="5"/>
  <c r="P811" i="5"/>
  <c r="O811" i="5"/>
  <c r="N811" i="5"/>
  <c r="M811" i="5"/>
  <c r="L811" i="5"/>
  <c r="K811" i="5"/>
  <c r="J811" i="5"/>
  <c r="I811" i="5"/>
  <c r="H811" i="5"/>
  <c r="G811" i="5"/>
  <c r="F811" i="5"/>
  <c r="E811" i="5"/>
  <c r="D811" i="5"/>
  <c r="T811" i="5" s="1"/>
  <c r="C811" i="5"/>
  <c r="B811" i="5"/>
  <c r="A811" i="5"/>
  <c r="AE810" i="5"/>
  <c r="AD810" i="5"/>
  <c r="AC810" i="5"/>
  <c r="AB810" i="5"/>
  <c r="AA810" i="5"/>
  <c r="Z810" i="5"/>
  <c r="Y810" i="5"/>
  <c r="X810" i="5"/>
  <c r="W810" i="5"/>
  <c r="V810" i="5"/>
  <c r="U810" i="5"/>
  <c r="T810" i="5"/>
  <c r="AF810" i="5" s="1"/>
  <c r="S810" i="5"/>
  <c r="R810" i="5"/>
  <c r="Q810" i="5"/>
  <c r="P810" i="5"/>
  <c r="O810" i="5"/>
  <c r="N810" i="5"/>
  <c r="M810" i="5"/>
  <c r="L810" i="5"/>
  <c r="K810" i="5"/>
  <c r="J810" i="5"/>
  <c r="I810" i="5"/>
  <c r="H810" i="5"/>
  <c r="G810" i="5"/>
  <c r="F810" i="5"/>
  <c r="E810" i="5"/>
  <c r="D810" i="5"/>
  <c r="C810" i="5"/>
  <c r="B810" i="5"/>
  <c r="A810" i="5"/>
  <c r="AD809" i="5"/>
  <c r="AC809" i="5"/>
  <c r="AB809" i="5"/>
  <c r="AA809" i="5"/>
  <c r="Z809" i="5"/>
  <c r="Y809" i="5"/>
  <c r="X809" i="5"/>
  <c r="W809" i="5"/>
  <c r="V809" i="5"/>
  <c r="U809" i="5"/>
  <c r="S809" i="5"/>
  <c r="R809" i="5"/>
  <c r="Q809" i="5"/>
  <c r="P809" i="5"/>
  <c r="O809" i="5"/>
  <c r="N809" i="5"/>
  <c r="M809" i="5"/>
  <c r="L809" i="5"/>
  <c r="K809" i="5"/>
  <c r="J809" i="5"/>
  <c r="I809" i="5"/>
  <c r="H809" i="5"/>
  <c r="F809" i="5"/>
  <c r="E809" i="5"/>
  <c r="G809" i="5" s="1"/>
  <c r="D809" i="5"/>
  <c r="C809" i="5"/>
  <c r="B809" i="5"/>
  <c r="A809" i="5"/>
  <c r="AD808" i="5"/>
  <c r="AC808" i="5"/>
  <c r="AB808" i="5"/>
  <c r="AA808" i="5"/>
  <c r="Z808" i="5"/>
  <c r="Y808" i="5"/>
  <c r="X808" i="5"/>
  <c r="W808" i="5"/>
  <c r="V808" i="5"/>
  <c r="U808" i="5"/>
  <c r="S808" i="5"/>
  <c r="R808" i="5"/>
  <c r="Q808" i="5"/>
  <c r="P808" i="5"/>
  <c r="O808" i="5"/>
  <c r="N808" i="5"/>
  <c r="M808" i="5"/>
  <c r="L808" i="5"/>
  <c r="K808" i="5"/>
  <c r="J808" i="5"/>
  <c r="I808" i="5"/>
  <c r="H808" i="5"/>
  <c r="G808" i="5"/>
  <c r="F808" i="5"/>
  <c r="E808" i="5"/>
  <c r="D808" i="5"/>
  <c r="T808" i="5" s="1"/>
  <c r="AF808" i="5" s="1"/>
  <c r="C808" i="5"/>
  <c r="B808" i="5"/>
  <c r="A808" i="5"/>
  <c r="AE807" i="5"/>
  <c r="AD807" i="5"/>
  <c r="AC807" i="5"/>
  <c r="AB807" i="5"/>
  <c r="AA807" i="5"/>
  <c r="Z807" i="5"/>
  <c r="Y807" i="5"/>
  <c r="X807" i="5"/>
  <c r="W807" i="5"/>
  <c r="V807" i="5"/>
  <c r="U807" i="5"/>
  <c r="T807" i="5"/>
  <c r="AF807" i="5" s="1"/>
  <c r="S807" i="5"/>
  <c r="R807" i="5"/>
  <c r="Q807" i="5"/>
  <c r="P807" i="5"/>
  <c r="O807" i="5"/>
  <c r="N807" i="5"/>
  <c r="M807" i="5"/>
  <c r="L807" i="5"/>
  <c r="K807" i="5"/>
  <c r="J807" i="5"/>
  <c r="I807" i="5"/>
  <c r="H807" i="5"/>
  <c r="G807" i="5"/>
  <c r="F807" i="5"/>
  <c r="E807" i="5"/>
  <c r="D807" i="5"/>
  <c r="C807" i="5"/>
  <c r="B807" i="5"/>
  <c r="A807" i="5"/>
  <c r="AD806" i="5"/>
  <c r="AC806" i="5"/>
  <c r="AB806" i="5"/>
  <c r="AA806" i="5"/>
  <c r="Z806" i="5"/>
  <c r="Y806" i="5"/>
  <c r="X806" i="5"/>
  <c r="W806" i="5"/>
  <c r="V806" i="5"/>
  <c r="U806" i="5"/>
  <c r="S806" i="5"/>
  <c r="R806" i="5"/>
  <c r="Q806" i="5"/>
  <c r="P806" i="5"/>
  <c r="O806" i="5"/>
  <c r="N806" i="5"/>
  <c r="M806" i="5"/>
  <c r="L806" i="5"/>
  <c r="K806" i="5"/>
  <c r="J806" i="5"/>
  <c r="I806" i="5"/>
  <c r="H806" i="5"/>
  <c r="G806" i="5"/>
  <c r="F806" i="5"/>
  <c r="E806" i="5"/>
  <c r="D806" i="5"/>
  <c r="C806" i="5"/>
  <c r="B806" i="5"/>
  <c r="A806" i="5"/>
  <c r="AD805" i="5"/>
  <c r="AC805" i="5"/>
  <c r="AB805" i="5"/>
  <c r="AA805" i="5"/>
  <c r="Z805" i="5"/>
  <c r="Y805" i="5"/>
  <c r="X805" i="5"/>
  <c r="W805" i="5"/>
  <c r="V805" i="5"/>
  <c r="U805" i="5"/>
  <c r="S805" i="5"/>
  <c r="R805" i="5"/>
  <c r="Q805" i="5"/>
  <c r="P805" i="5"/>
  <c r="O805" i="5"/>
  <c r="N805" i="5"/>
  <c r="M805" i="5"/>
  <c r="L805" i="5"/>
  <c r="K805" i="5"/>
  <c r="J805" i="5"/>
  <c r="I805" i="5"/>
  <c r="H805" i="5"/>
  <c r="G805" i="5"/>
  <c r="F805" i="5"/>
  <c r="E805" i="5"/>
  <c r="D805" i="5"/>
  <c r="T805" i="5" s="1"/>
  <c r="AF805" i="5" s="1"/>
  <c r="C805" i="5"/>
  <c r="B805" i="5"/>
  <c r="A805" i="5"/>
  <c r="AE804" i="5"/>
  <c r="AD804" i="5"/>
  <c r="AC804" i="5"/>
  <c r="AB804" i="5"/>
  <c r="AA804" i="5"/>
  <c r="Z804" i="5"/>
  <c r="Y804" i="5"/>
  <c r="X804" i="5"/>
  <c r="W804" i="5"/>
  <c r="V804" i="5"/>
  <c r="U804" i="5"/>
  <c r="T804" i="5"/>
  <c r="AF804" i="5" s="1"/>
  <c r="S804" i="5"/>
  <c r="R804" i="5"/>
  <c r="Q804" i="5"/>
  <c r="P804" i="5"/>
  <c r="O804" i="5"/>
  <c r="N804" i="5"/>
  <c r="M804" i="5"/>
  <c r="L804" i="5"/>
  <c r="K804" i="5"/>
  <c r="J804" i="5"/>
  <c r="I804" i="5"/>
  <c r="H804" i="5"/>
  <c r="G804" i="5"/>
  <c r="F804" i="5"/>
  <c r="E804" i="5"/>
  <c r="D804" i="5"/>
  <c r="C804" i="5"/>
  <c r="B804" i="5"/>
  <c r="A804" i="5"/>
  <c r="AD803" i="5"/>
  <c r="AC803" i="5"/>
  <c r="AB803" i="5"/>
  <c r="AA803" i="5"/>
  <c r="Z803" i="5"/>
  <c r="Y803" i="5"/>
  <c r="X803" i="5"/>
  <c r="W803" i="5"/>
  <c r="V803" i="5"/>
  <c r="U803" i="5"/>
  <c r="S803" i="5"/>
  <c r="R803" i="5"/>
  <c r="Q803" i="5"/>
  <c r="P803" i="5"/>
  <c r="O803" i="5"/>
  <c r="N803" i="5"/>
  <c r="M803" i="5"/>
  <c r="L803" i="5"/>
  <c r="K803" i="5"/>
  <c r="J803" i="5"/>
  <c r="I803" i="5"/>
  <c r="H803" i="5"/>
  <c r="G803" i="5"/>
  <c r="F803" i="5"/>
  <c r="E803" i="5"/>
  <c r="D803" i="5"/>
  <c r="C803" i="5"/>
  <c r="B803" i="5"/>
  <c r="A803" i="5"/>
  <c r="AD802" i="5"/>
  <c r="AC802" i="5"/>
  <c r="AB802" i="5"/>
  <c r="AA802" i="5"/>
  <c r="Z802" i="5"/>
  <c r="Y802" i="5"/>
  <c r="X802" i="5"/>
  <c r="W802" i="5"/>
  <c r="V802" i="5"/>
  <c r="U802" i="5"/>
  <c r="S802" i="5"/>
  <c r="R802" i="5"/>
  <c r="Q802" i="5"/>
  <c r="P802" i="5"/>
  <c r="O802" i="5"/>
  <c r="N802" i="5"/>
  <c r="M802" i="5"/>
  <c r="L802" i="5"/>
  <c r="K802" i="5"/>
  <c r="J802" i="5"/>
  <c r="I802" i="5"/>
  <c r="H802" i="5"/>
  <c r="G802" i="5"/>
  <c r="F802" i="5"/>
  <c r="E802" i="5"/>
  <c r="D802" i="5"/>
  <c r="T802" i="5" s="1"/>
  <c r="AF802" i="5" s="1"/>
  <c r="C802" i="5"/>
  <c r="B802" i="5"/>
  <c r="A802" i="5"/>
  <c r="AE801" i="5"/>
  <c r="AD801" i="5"/>
  <c r="AC801" i="5"/>
  <c r="AB801" i="5"/>
  <c r="AA801" i="5"/>
  <c r="Z801" i="5"/>
  <c r="Y801" i="5"/>
  <c r="X801" i="5"/>
  <c r="W801" i="5"/>
  <c r="V801" i="5"/>
  <c r="U801" i="5"/>
  <c r="T801" i="5"/>
  <c r="AF801" i="5" s="1"/>
  <c r="S801" i="5"/>
  <c r="R801" i="5"/>
  <c r="Q801" i="5"/>
  <c r="P801" i="5"/>
  <c r="O801" i="5"/>
  <c r="N801" i="5"/>
  <c r="M801" i="5"/>
  <c r="L801" i="5"/>
  <c r="K801" i="5"/>
  <c r="J801" i="5"/>
  <c r="I801" i="5"/>
  <c r="H801" i="5"/>
  <c r="G801" i="5"/>
  <c r="F801" i="5"/>
  <c r="E801" i="5"/>
  <c r="D801" i="5"/>
  <c r="C801" i="5"/>
  <c r="B801" i="5"/>
  <c r="A801" i="5"/>
  <c r="AD800" i="5"/>
  <c r="AC800" i="5"/>
  <c r="AB800" i="5"/>
  <c r="AA800" i="5"/>
  <c r="Z800" i="5"/>
  <c r="Y800" i="5"/>
  <c r="X800" i="5"/>
  <c r="W800" i="5"/>
  <c r="V800" i="5"/>
  <c r="U800" i="5"/>
  <c r="S800" i="5"/>
  <c r="R800" i="5"/>
  <c r="Q800" i="5"/>
  <c r="P800" i="5"/>
  <c r="O800" i="5"/>
  <c r="N800" i="5"/>
  <c r="M800" i="5"/>
  <c r="L800" i="5"/>
  <c r="K800" i="5"/>
  <c r="J800" i="5"/>
  <c r="I800" i="5"/>
  <c r="H800" i="5"/>
  <c r="G800" i="5"/>
  <c r="F800" i="5"/>
  <c r="E800" i="5"/>
  <c r="D800" i="5"/>
  <c r="C800" i="5"/>
  <c r="B800" i="5"/>
  <c r="A800" i="5"/>
  <c r="AD799" i="5"/>
  <c r="AC799" i="5"/>
  <c r="AB799" i="5"/>
  <c r="AA799" i="5"/>
  <c r="Z799" i="5"/>
  <c r="Y799" i="5"/>
  <c r="X799" i="5"/>
  <c r="W799" i="5"/>
  <c r="V799" i="5"/>
  <c r="U799" i="5"/>
  <c r="S799" i="5"/>
  <c r="R799" i="5"/>
  <c r="Q799" i="5"/>
  <c r="P799" i="5"/>
  <c r="O799" i="5"/>
  <c r="N799" i="5"/>
  <c r="M799" i="5"/>
  <c r="L799" i="5"/>
  <c r="K799" i="5"/>
  <c r="J799" i="5"/>
  <c r="I799" i="5"/>
  <c r="H799" i="5"/>
  <c r="G799" i="5"/>
  <c r="F799" i="5"/>
  <c r="E799" i="5"/>
  <c r="D799" i="5"/>
  <c r="T799" i="5" s="1"/>
  <c r="C799" i="5"/>
  <c r="B799" i="5"/>
  <c r="A799" i="5"/>
  <c r="AE798" i="5"/>
  <c r="AD798" i="5"/>
  <c r="AC798" i="5"/>
  <c r="AB798" i="5"/>
  <c r="AA798" i="5"/>
  <c r="Z798" i="5"/>
  <c r="Y798" i="5"/>
  <c r="X798" i="5"/>
  <c r="W798" i="5"/>
  <c r="V798" i="5"/>
  <c r="U798" i="5"/>
  <c r="T798" i="5"/>
  <c r="AF798" i="5" s="1"/>
  <c r="S798" i="5"/>
  <c r="R798" i="5"/>
  <c r="Q798" i="5"/>
  <c r="P798" i="5"/>
  <c r="O798" i="5"/>
  <c r="N798" i="5"/>
  <c r="M798" i="5"/>
  <c r="L798" i="5"/>
  <c r="K798" i="5"/>
  <c r="J798" i="5"/>
  <c r="I798" i="5"/>
  <c r="H798" i="5"/>
  <c r="G798" i="5"/>
  <c r="F798" i="5"/>
  <c r="E798" i="5"/>
  <c r="D798" i="5"/>
  <c r="C798" i="5"/>
  <c r="B798" i="5"/>
  <c r="A798" i="5"/>
  <c r="AD797" i="5"/>
  <c r="AC797" i="5"/>
  <c r="AB797" i="5"/>
  <c r="AA797" i="5"/>
  <c r="Z797" i="5"/>
  <c r="Y797" i="5"/>
  <c r="X797" i="5"/>
  <c r="W797" i="5"/>
  <c r="V797" i="5"/>
  <c r="U797" i="5"/>
  <c r="S797" i="5"/>
  <c r="R797" i="5"/>
  <c r="Q797" i="5"/>
  <c r="P797" i="5"/>
  <c r="O797" i="5"/>
  <c r="N797" i="5"/>
  <c r="M797" i="5"/>
  <c r="L797" i="5"/>
  <c r="K797" i="5"/>
  <c r="J797" i="5"/>
  <c r="I797" i="5"/>
  <c r="H797" i="5"/>
  <c r="G797" i="5"/>
  <c r="F797" i="5"/>
  <c r="E797" i="5"/>
  <c r="D797" i="5"/>
  <c r="C797" i="5"/>
  <c r="B797" i="5"/>
  <c r="A797" i="5"/>
  <c r="AD796" i="5"/>
  <c r="AC796" i="5"/>
  <c r="AB796" i="5"/>
  <c r="AA796" i="5"/>
  <c r="Z796" i="5"/>
  <c r="Y796" i="5"/>
  <c r="X796" i="5"/>
  <c r="W796" i="5"/>
  <c r="V796" i="5"/>
  <c r="U796" i="5"/>
  <c r="S796" i="5"/>
  <c r="R796" i="5"/>
  <c r="Q796" i="5"/>
  <c r="P796" i="5"/>
  <c r="O796" i="5"/>
  <c r="N796" i="5"/>
  <c r="M796" i="5"/>
  <c r="L796" i="5"/>
  <c r="K796" i="5"/>
  <c r="J796" i="5"/>
  <c r="I796" i="5"/>
  <c r="H796" i="5"/>
  <c r="G796" i="5"/>
  <c r="F796" i="5"/>
  <c r="E796" i="5"/>
  <c r="D796" i="5"/>
  <c r="T796" i="5" s="1"/>
  <c r="AF796" i="5" s="1"/>
  <c r="C796" i="5"/>
  <c r="B796" i="5"/>
  <c r="A796" i="5"/>
  <c r="AE795" i="5"/>
  <c r="AD795" i="5"/>
  <c r="AC795" i="5"/>
  <c r="AB795" i="5"/>
  <c r="AA795" i="5"/>
  <c r="Z795" i="5"/>
  <c r="Y795" i="5"/>
  <c r="X795" i="5"/>
  <c r="W795" i="5"/>
  <c r="V795" i="5"/>
  <c r="U795" i="5"/>
  <c r="T795" i="5"/>
  <c r="AF795" i="5" s="1"/>
  <c r="S795" i="5"/>
  <c r="R795" i="5"/>
  <c r="Q795" i="5"/>
  <c r="P795" i="5"/>
  <c r="O795" i="5"/>
  <c r="N795" i="5"/>
  <c r="M795" i="5"/>
  <c r="L795" i="5"/>
  <c r="K795" i="5"/>
  <c r="J795" i="5"/>
  <c r="I795" i="5"/>
  <c r="H795" i="5"/>
  <c r="G795" i="5"/>
  <c r="F795" i="5"/>
  <c r="E795" i="5"/>
  <c r="D795" i="5"/>
  <c r="C795" i="5"/>
  <c r="B795" i="5"/>
  <c r="A795" i="5"/>
  <c r="AD794" i="5"/>
  <c r="AC794" i="5"/>
  <c r="AB794" i="5"/>
  <c r="AA794" i="5"/>
  <c r="Z794" i="5"/>
  <c r="Y794" i="5"/>
  <c r="X794" i="5"/>
  <c r="W794" i="5"/>
  <c r="V794" i="5"/>
  <c r="U794" i="5"/>
  <c r="S794" i="5"/>
  <c r="R794" i="5"/>
  <c r="Q794" i="5"/>
  <c r="P794" i="5"/>
  <c r="O794" i="5"/>
  <c r="N794" i="5"/>
  <c r="M794" i="5"/>
  <c r="K794" i="5"/>
  <c r="J794" i="5"/>
  <c r="I794" i="5"/>
  <c r="H794" i="5"/>
  <c r="G794" i="5"/>
  <c r="F794" i="5"/>
  <c r="E794" i="5"/>
  <c r="L794" i="5" s="1"/>
  <c r="D794" i="5"/>
  <c r="C794" i="5"/>
  <c r="B794" i="5"/>
  <c r="A794" i="5"/>
  <c r="AD793" i="5"/>
  <c r="AC793" i="5"/>
  <c r="AB793" i="5"/>
  <c r="AA793" i="5"/>
  <c r="Z793" i="5"/>
  <c r="Y793" i="5"/>
  <c r="X793" i="5"/>
  <c r="W793" i="5"/>
  <c r="V793" i="5"/>
  <c r="U793" i="5"/>
  <c r="S793" i="5"/>
  <c r="R793" i="5"/>
  <c r="Q793" i="5"/>
  <c r="P793" i="5"/>
  <c r="O793" i="5"/>
  <c r="N793" i="5"/>
  <c r="M793" i="5"/>
  <c r="L793" i="5"/>
  <c r="K793" i="5"/>
  <c r="J793" i="5"/>
  <c r="I793" i="5"/>
  <c r="H793" i="5"/>
  <c r="G793" i="5"/>
  <c r="F793" i="5"/>
  <c r="E793" i="5"/>
  <c r="D793" i="5"/>
  <c r="T793" i="5" s="1"/>
  <c r="C793" i="5"/>
  <c r="B793" i="5"/>
  <c r="A793" i="5"/>
  <c r="AE792" i="5"/>
  <c r="AD792" i="5"/>
  <c r="AC792" i="5"/>
  <c r="AB792" i="5"/>
  <c r="AA792" i="5"/>
  <c r="Z792" i="5"/>
  <c r="Y792" i="5"/>
  <c r="X792" i="5"/>
  <c r="W792" i="5"/>
  <c r="V792" i="5"/>
  <c r="U792" i="5"/>
  <c r="T792" i="5"/>
  <c r="AF792" i="5" s="1"/>
  <c r="S792" i="5"/>
  <c r="R792" i="5"/>
  <c r="Q792" i="5"/>
  <c r="P792" i="5"/>
  <c r="O792" i="5"/>
  <c r="N792" i="5"/>
  <c r="M792" i="5"/>
  <c r="L792" i="5"/>
  <c r="K792" i="5"/>
  <c r="J792" i="5"/>
  <c r="I792" i="5"/>
  <c r="H792" i="5"/>
  <c r="G792" i="5"/>
  <c r="F792" i="5"/>
  <c r="E792" i="5"/>
  <c r="D792" i="5"/>
  <c r="C792" i="5"/>
  <c r="B792" i="5"/>
  <c r="A792" i="5"/>
  <c r="AD791" i="5"/>
  <c r="AC791" i="5"/>
  <c r="AB791" i="5"/>
  <c r="AA791" i="5"/>
  <c r="Z791" i="5"/>
  <c r="Y791" i="5"/>
  <c r="X791" i="5"/>
  <c r="W791" i="5"/>
  <c r="V791" i="5"/>
  <c r="U791" i="5"/>
  <c r="S791" i="5"/>
  <c r="R791" i="5"/>
  <c r="Q791" i="5"/>
  <c r="P791" i="5"/>
  <c r="O791" i="5"/>
  <c r="N791" i="5"/>
  <c r="M791" i="5"/>
  <c r="L791" i="5"/>
  <c r="K791" i="5"/>
  <c r="J791" i="5"/>
  <c r="I791" i="5"/>
  <c r="H791" i="5"/>
  <c r="G791" i="5"/>
  <c r="F791" i="5"/>
  <c r="E791" i="5"/>
  <c r="D791" i="5"/>
  <c r="C791" i="5"/>
  <c r="B791" i="5"/>
  <c r="A791" i="5"/>
  <c r="AD790" i="5"/>
  <c r="AC790" i="5"/>
  <c r="AB790" i="5"/>
  <c r="AA790" i="5"/>
  <c r="Z790" i="5"/>
  <c r="Y790" i="5"/>
  <c r="X790" i="5"/>
  <c r="W790" i="5"/>
  <c r="V790" i="5"/>
  <c r="U790" i="5"/>
  <c r="S790" i="5"/>
  <c r="R790" i="5"/>
  <c r="Q790" i="5"/>
  <c r="P790" i="5"/>
  <c r="O790" i="5"/>
  <c r="N790" i="5"/>
  <c r="M790" i="5"/>
  <c r="L790" i="5"/>
  <c r="K790" i="5"/>
  <c r="J790" i="5"/>
  <c r="I790" i="5"/>
  <c r="H790" i="5"/>
  <c r="G790" i="5"/>
  <c r="F790" i="5"/>
  <c r="E790" i="5"/>
  <c r="D790" i="5"/>
  <c r="T790" i="5" s="1"/>
  <c r="C790" i="5"/>
  <c r="B790" i="5"/>
  <c r="A790" i="5"/>
  <c r="AE789" i="5"/>
  <c r="AD789" i="5"/>
  <c r="AC789" i="5"/>
  <c r="AB789" i="5"/>
  <c r="AA789" i="5"/>
  <c r="Z789" i="5"/>
  <c r="Y789" i="5"/>
  <c r="X789" i="5"/>
  <c r="W789" i="5"/>
  <c r="V789" i="5"/>
  <c r="U789" i="5"/>
  <c r="T789" i="5"/>
  <c r="S789" i="5"/>
  <c r="R789" i="5"/>
  <c r="Q789" i="5"/>
  <c r="P789" i="5"/>
  <c r="O789" i="5"/>
  <c r="N789" i="5"/>
  <c r="M789" i="5"/>
  <c r="L789" i="5"/>
  <c r="K789" i="5"/>
  <c r="J789" i="5"/>
  <c r="I789" i="5"/>
  <c r="H789" i="5"/>
  <c r="G789" i="5"/>
  <c r="F789" i="5"/>
  <c r="AF789" i="5" s="1"/>
  <c r="E789" i="5"/>
  <c r="D789" i="5"/>
  <c r="C789" i="5"/>
  <c r="B789" i="5"/>
  <c r="A789" i="5"/>
  <c r="AD788" i="5"/>
  <c r="AC788" i="5"/>
  <c r="AB788" i="5"/>
  <c r="AA788" i="5"/>
  <c r="Z788" i="5"/>
  <c r="Y788" i="5"/>
  <c r="X788" i="5"/>
  <c r="W788" i="5"/>
  <c r="V788" i="5"/>
  <c r="U788" i="5"/>
  <c r="S788" i="5"/>
  <c r="R788" i="5"/>
  <c r="Q788" i="5"/>
  <c r="P788" i="5"/>
  <c r="O788" i="5"/>
  <c r="N788" i="5"/>
  <c r="M788" i="5"/>
  <c r="L788" i="5"/>
  <c r="K788" i="5"/>
  <c r="J788" i="5"/>
  <c r="I788" i="5"/>
  <c r="H788" i="5"/>
  <c r="G788" i="5"/>
  <c r="F788" i="5"/>
  <c r="E788" i="5"/>
  <c r="D788" i="5"/>
  <c r="C788" i="5"/>
  <c r="B788" i="5"/>
  <c r="A788" i="5"/>
  <c r="AD787" i="5"/>
  <c r="AC787" i="5"/>
  <c r="AB787" i="5"/>
  <c r="AA787" i="5"/>
  <c r="Z787" i="5"/>
  <c r="Y787" i="5"/>
  <c r="X787" i="5"/>
  <c r="W787" i="5"/>
  <c r="V787" i="5"/>
  <c r="U787" i="5"/>
  <c r="S787" i="5"/>
  <c r="R787" i="5"/>
  <c r="Q787" i="5"/>
  <c r="P787" i="5"/>
  <c r="O787" i="5"/>
  <c r="N787" i="5"/>
  <c r="M787" i="5"/>
  <c r="L787" i="5"/>
  <c r="K787" i="5"/>
  <c r="J787" i="5"/>
  <c r="I787" i="5"/>
  <c r="H787" i="5"/>
  <c r="G787" i="5"/>
  <c r="F787" i="5"/>
  <c r="E787" i="5"/>
  <c r="D787" i="5"/>
  <c r="T787" i="5" s="1"/>
  <c r="AF787" i="5" s="1"/>
  <c r="C787" i="5"/>
  <c r="B787" i="5"/>
  <c r="A787" i="5"/>
  <c r="AE786" i="5"/>
  <c r="AD786" i="5"/>
  <c r="AC786" i="5"/>
  <c r="AB786" i="5"/>
  <c r="AA786" i="5"/>
  <c r="Z786" i="5"/>
  <c r="Y786" i="5"/>
  <c r="X786" i="5"/>
  <c r="W786" i="5"/>
  <c r="V786" i="5"/>
  <c r="U786" i="5"/>
  <c r="T786" i="5"/>
  <c r="AF786" i="5" s="1"/>
  <c r="S786" i="5"/>
  <c r="R786" i="5"/>
  <c r="Q786" i="5"/>
  <c r="P786" i="5"/>
  <c r="O786" i="5"/>
  <c r="N786" i="5"/>
  <c r="M786" i="5"/>
  <c r="L786" i="5"/>
  <c r="K786" i="5"/>
  <c r="J786" i="5"/>
  <c r="I786" i="5"/>
  <c r="H786" i="5"/>
  <c r="G786" i="5"/>
  <c r="F786" i="5"/>
  <c r="E786" i="5"/>
  <c r="D786" i="5"/>
  <c r="C786" i="5"/>
  <c r="B786" i="5"/>
  <c r="A786" i="5"/>
  <c r="AD785" i="5"/>
  <c r="AC785" i="5"/>
  <c r="AB785" i="5"/>
  <c r="AA785" i="5"/>
  <c r="Z785" i="5"/>
  <c r="Y785" i="5"/>
  <c r="X785" i="5"/>
  <c r="W785" i="5"/>
  <c r="V785" i="5"/>
  <c r="U785" i="5"/>
  <c r="S785" i="5"/>
  <c r="R785" i="5"/>
  <c r="Q785" i="5"/>
  <c r="P785" i="5"/>
  <c r="O785" i="5"/>
  <c r="N785" i="5"/>
  <c r="M785" i="5"/>
  <c r="L785" i="5"/>
  <c r="K785" i="5"/>
  <c r="J785" i="5"/>
  <c r="I785" i="5"/>
  <c r="H785" i="5"/>
  <c r="G785" i="5"/>
  <c r="F785" i="5"/>
  <c r="E785" i="5"/>
  <c r="D785" i="5"/>
  <c r="C785" i="5"/>
  <c r="B785" i="5"/>
  <c r="A785" i="5"/>
  <c r="AD784" i="5"/>
  <c r="AC784" i="5"/>
  <c r="AB784" i="5"/>
  <c r="AA784" i="5"/>
  <c r="Z784" i="5"/>
  <c r="Y784" i="5"/>
  <c r="X784" i="5"/>
  <c r="W784" i="5"/>
  <c r="V784" i="5"/>
  <c r="U784" i="5"/>
  <c r="S784" i="5"/>
  <c r="R784" i="5"/>
  <c r="Q784" i="5"/>
  <c r="P784" i="5"/>
  <c r="O784" i="5"/>
  <c r="N784" i="5"/>
  <c r="M784" i="5"/>
  <c r="L784" i="5"/>
  <c r="K784" i="5"/>
  <c r="J784" i="5"/>
  <c r="I784" i="5"/>
  <c r="H784" i="5"/>
  <c r="G784" i="5"/>
  <c r="F784" i="5"/>
  <c r="E784" i="5"/>
  <c r="D784" i="5"/>
  <c r="T784" i="5" s="1"/>
  <c r="C784" i="5"/>
  <c r="B784" i="5"/>
  <c r="A784" i="5"/>
  <c r="AE783" i="5"/>
  <c r="AD783" i="5"/>
  <c r="AC783" i="5"/>
  <c r="AB783" i="5"/>
  <c r="AA783" i="5"/>
  <c r="Z783" i="5"/>
  <c r="Y783" i="5"/>
  <c r="X783" i="5"/>
  <c r="W783" i="5"/>
  <c r="V783" i="5"/>
  <c r="U783" i="5"/>
  <c r="T783" i="5"/>
  <c r="AF783" i="5" s="1"/>
  <c r="S783" i="5"/>
  <c r="R783" i="5"/>
  <c r="Q783" i="5"/>
  <c r="P783" i="5"/>
  <c r="O783" i="5"/>
  <c r="N783" i="5"/>
  <c r="M783" i="5"/>
  <c r="L783" i="5"/>
  <c r="K783" i="5"/>
  <c r="J783" i="5"/>
  <c r="I783" i="5"/>
  <c r="H783" i="5"/>
  <c r="G783" i="5"/>
  <c r="F783" i="5"/>
  <c r="E783" i="5"/>
  <c r="D783" i="5"/>
  <c r="C783" i="5"/>
  <c r="B783" i="5"/>
  <c r="A783" i="5"/>
  <c r="AD782" i="5"/>
  <c r="AC782" i="5"/>
  <c r="AB782" i="5"/>
  <c r="AA782" i="5"/>
  <c r="Z782" i="5"/>
  <c r="Y782" i="5"/>
  <c r="X782" i="5"/>
  <c r="W782" i="5"/>
  <c r="V782" i="5"/>
  <c r="U782" i="5"/>
  <c r="S782" i="5"/>
  <c r="R782" i="5"/>
  <c r="Q782" i="5"/>
  <c r="P782" i="5"/>
  <c r="O782" i="5"/>
  <c r="N782" i="5"/>
  <c r="M782" i="5"/>
  <c r="L782" i="5"/>
  <c r="K782" i="5"/>
  <c r="J782" i="5"/>
  <c r="I782" i="5"/>
  <c r="H782" i="5"/>
  <c r="G782" i="5"/>
  <c r="F782" i="5"/>
  <c r="E782" i="5"/>
  <c r="D782" i="5"/>
  <c r="C782" i="5"/>
  <c r="B782" i="5"/>
  <c r="A782" i="5"/>
  <c r="AD781" i="5"/>
  <c r="AC781" i="5"/>
  <c r="AB781" i="5"/>
  <c r="AA781" i="5"/>
  <c r="Z781" i="5"/>
  <c r="Y781" i="5"/>
  <c r="X781" i="5"/>
  <c r="W781" i="5"/>
  <c r="V781" i="5"/>
  <c r="U781" i="5"/>
  <c r="S781" i="5"/>
  <c r="R781" i="5"/>
  <c r="Q781" i="5"/>
  <c r="P781" i="5"/>
  <c r="O781" i="5"/>
  <c r="N781" i="5"/>
  <c r="M781" i="5"/>
  <c r="L781" i="5"/>
  <c r="K781" i="5"/>
  <c r="J781" i="5"/>
  <c r="I781" i="5"/>
  <c r="H781" i="5"/>
  <c r="G781" i="5"/>
  <c r="F781" i="5"/>
  <c r="E781" i="5"/>
  <c r="D781" i="5"/>
  <c r="T781" i="5" s="1"/>
  <c r="AF781" i="5" s="1"/>
  <c r="C781" i="5"/>
  <c r="B781" i="5"/>
  <c r="A781" i="5"/>
  <c r="AE780" i="5"/>
  <c r="AD780" i="5"/>
  <c r="AC780" i="5"/>
  <c r="AB780" i="5"/>
  <c r="AA780" i="5"/>
  <c r="Z780" i="5"/>
  <c r="Y780" i="5"/>
  <c r="X780" i="5"/>
  <c r="W780" i="5"/>
  <c r="V780" i="5"/>
  <c r="U780" i="5"/>
  <c r="T780" i="5"/>
  <c r="AF780" i="5" s="1"/>
  <c r="S780" i="5"/>
  <c r="R780" i="5"/>
  <c r="Q780" i="5"/>
  <c r="P780" i="5"/>
  <c r="O780" i="5"/>
  <c r="N780" i="5"/>
  <c r="M780" i="5"/>
  <c r="L780" i="5"/>
  <c r="K780" i="5"/>
  <c r="J780" i="5"/>
  <c r="I780" i="5"/>
  <c r="H780" i="5"/>
  <c r="G780" i="5"/>
  <c r="F780" i="5"/>
  <c r="E780" i="5"/>
  <c r="D780" i="5"/>
  <c r="C780" i="5"/>
  <c r="B780" i="5"/>
  <c r="A780" i="5"/>
  <c r="AE779" i="5"/>
  <c r="AD779" i="5"/>
  <c r="AC779" i="5"/>
  <c r="AB779" i="5"/>
  <c r="AA779" i="5"/>
  <c r="Z779" i="5"/>
  <c r="Y779" i="5"/>
  <c r="X779" i="5"/>
  <c r="W779" i="5"/>
  <c r="V779" i="5"/>
  <c r="U779" i="5"/>
  <c r="S779" i="5"/>
  <c r="R779" i="5"/>
  <c r="Q779" i="5"/>
  <c r="P779" i="5"/>
  <c r="O779" i="5"/>
  <c r="N779" i="5"/>
  <c r="M779" i="5"/>
  <c r="L779" i="5"/>
  <c r="K779" i="5"/>
  <c r="J779" i="5"/>
  <c r="I779" i="5"/>
  <c r="H779" i="5"/>
  <c r="G779" i="5"/>
  <c r="F779" i="5"/>
  <c r="E779" i="5"/>
  <c r="T779" i="5" s="1"/>
  <c r="AF779" i="5" s="1"/>
  <c r="D779" i="5"/>
  <c r="C779" i="5"/>
  <c r="B779" i="5"/>
  <c r="A779" i="5"/>
  <c r="AD778" i="5"/>
  <c r="AC778" i="5"/>
  <c r="AB778" i="5"/>
  <c r="AA778" i="5"/>
  <c r="Z778" i="5"/>
  <c r="Y778" i="5"/>
  <c r="X778" i="5"/>
  <c r="W778" i="5"/>
  <c r="V778" i="5"/>
  <c r="U778" i="5"/>
  <c r="S778" i="5"/>
  <c r="R778" i="5"/>
  <c r="Q778" i="5"/>
  <c r="P778" i="5"/>
  <c r="O778" i="5"/>
  <c r="N778" i="5"/>
  <c r="M778" i="5"/>
  <c r="L778" i="5"/>
  <c r="K778" i="5"/>
  <c r="J778" i="5"/>
  <c r="I778" i="5"/>
  <c r="H778" i="5"/>
  <c r="G778" i="5"/>
  <c r="F778" i="5"/>
  <c r="E778" i="5"/>
  <c r="D778" i="5"/>
  <c r="T778" i="5" s="1"/>
  <c r="AF778" i="5" s="1"/>
  <c r="C778" i="5"/>
  <c r="B778" i="5"/>
  <c r="A778" i="5"/>
  <c r="AE777" i="5"/>
  <c r="AD777" i="5"/>
  <c r="AC777" i="5"/>
  <c r="AB777" i="5"/>
  <c r="AA777" i="5"/>
  <c r="Z777" i="5"/>
  <c r="Y777" i="5"/>
  <c r="X777" i="5"/>
  <c r="W777" i="5"/>
  <c r="V777" i="5"/>
  <c r="U777" i="5"/>
  <c r="T777" i="5"/>
  <c r="AF777" i="5" s="1"/>
  <c r="S777" i="5"/>
  <c r="R777" i="5"/>
  <c r="Q777" i="5"/>
  <c r="P777" i="5"/>
  <c r="O777" i="5"/>
  <c r="N777" i="5"/>
  <c r="M777" i="5"/>
  <c r="L777" i="5"/>
  <c r="K777" i="5"/>
  <c r="J777" i="5"/>
  <c r="I777" i="5"/>
  <c r="H777" i="5"/>
  <c r="G777" i="5"/>
  <c r="F777" i="5"/>
  <c r="E777" i="5"/>
  <c r="D777" i="5"/>
  <c r="C777" i="5"/>
  <c r="B777" i="5"/>
  <c r="A777" i="5"/>
  <c r="AD776" i="5"/>
  <c r="AC776" i="5"/>
  <c r="AB776" i="5"/>
  <c r="AA776" i="5"/>
  <c r="Z776" i="5"/>
  <c r="Y776" i="5"/>
  <c r="X776" i="5"/>
  <c r="W776" i="5"/>
  <c r="V776" i="5"/>
  <c r="U776" i="5"/>
  <c r="S776" i="5"/>
  <c r="R776" i="5"/>
  <c r="Q776" i="5"/>
  <c r="P776" i="5"/>
  <c r="O776" i="5"/>
  <c r="N776" i="5"/>
  <c r="M776" i="5"/>
  <c r="L776" i="5"/>
  <c r="K776" i="5"/>
  <c r="J776" i="5"/>
  <c r="I776" i="5"/>
  <c r="H776" i="5"/>
  <c r="G776" i="5"/>
  <c r="F776" i="5"/>
  <c r="E776" i="5"/>
  <c r="D776" i="5"/>
  <c r="C776" i="5"/>
  <c r="B776" i="5"/>
  <c r="A776" i="5"/>
  <c r="AD775" i="5"/>
  <c r="AC775" i="5"/>
  <c r="AB775" i="5"/>
  <c r="AA775" i="5"/>
  <c r="Z775" i="5"/>
  <c r="Y775" i="5"/>
  <c r="X775" i="5"/>
  <c r="W775" i="5"/>
  <c r="V775" i="5"/>
  <c r="U775" i="5"/>
  <c r="S775" i="5"/>
  <c r="R775" i="5"/>
  <c r="Q775" i="5"/>
  <c r="P775" i="5"/>
  <c r="O775" i="5"/>
  <c r="N775" i="5"/>
  <c r="M775" i="5"/>
  <c r="L775" i="5"/>
  <c r="K775" i="5"/>
  <c r="J775" i="5"/>
  <c r="I775" i="5"/>
  <c r="H775" i="5"/>
  <c r="G775" i="5"/>
  <c r="F775" i="5"/>
  <c r="E775" i="5"/>
  <c r="D775" i="5"/>
  <c r="T775" i="5" s="1"/>
  <c r="AF775" i="5" s="1"/>
  <c r="C775" i="5"/>
  <c r="B775" i="5"/>
  <c r="A775" i="5"/>
  <c r="AE774" i="5"/>
  <c r="AD774" i="5"/>
  <c r="AC774" i="5"/>
  <c r="AB774" i="5"/>
  <c r="AA774" i="5"/>
  <c r="Z774" i="5"/>
  <c r="Y774" i="5"/>
  <c r="X774" i="5"/>
  <c r="W774" i="5"/>
  <c r="V774" i="5"/>
  <c r="U774" i="5"/>
  <c r="T774" i="5"/>
  <c r="AF774" i="5" s="1"/>
  <c r="S774" i="5"/>
  <c r="R774" i="5"/>
  <c r="Q774" i="5"/>
  <c r="P774" i="5"/>
  <c r="O774" i="5"/>
  <c r="N774" i="5"/>
  <c r="M774" i="5"/>
  <c r="L774" i="5"/>
  <c r="K774" i="5"/>
  <c r="J774" i="5"/>
  <c r="I774" i="5"/>
  <c r="H774" i="5"/>
  <c r="G774" i="5"/>
  <c r="F774" i="5"/>
  <c r="E774" i="5"/>
  <c r="D774" i="5"/>
  <c r="C774" i="5"/>
  <c r="B774" i="5"/>
  <c r="A774" i="5"/>
  <c r="AD773" i="5"/>
  <c r="AC773" i="5"/>
  <c r="AB773" i="5"/>
  <c r="AA773" i="5"/>
  <c r="Z773" i="5"/>
  <c r="Y773" i="5"/>
  <c r="X773" i="5"/>
  <c r="W773" i="5"/>
  <c r="V773" i="5"/>
  <c r="U773" i="5"/>
  <c r="S773" i="5"/>
  <c r="R773" i="5"/>
  <c r="Q773" i="5"/>
  <c r="P773" i="5"/>
  <c r="O773" i="5"/>
  <c r="N773" i="5"/>
  <c r="M773" i="5"/>
  <c r="L773" i="5"/>
  <c r="K773" i="5"/>
  <c r="J773" i="5"/>
  <c r="I773" i="5"/>
  <c r="H773" i="5"/>
  <c r="G773" i="5"/>
  <c r="F773" i="5"/>
  <c r="E773" i="5"/>
  <c r="D773" i="5"/>
  <c r="C773" i="5"/>
  <c r="B773" i="5"/>
  <c r="A773" i="5"/>
  <c r="AD772" i="5"/>
  <c r="AC772" i="5"/>
  <c r="AB772" i="5"/>
  <c r="AA772" i="5"/>
  <c r="Z772" i="5"/>
  <c r="Y772" i="5"/>
  <c r="X772" i="5"/>
  <c r="W772" i="5"/>
  <c r="V772" i="5"/>
  <c r="U772" i="5"/>
  <c r="S772" i="5"/>
  <c r="R772" i="5"/>
  <c r="Q772" i="5"/>
  <c r="P772" i="5"/>
  <c r="O772" i="5"/>
  <c r="N772" i="5"/>
  <c r="M772" i="5"/>
  <c r="L772" i="5"/>
  <c r="K772" i="5"/>
  <c r="J772" i="5"/>
  <c r="I772" i="5"/>
  <c r="H772" i="5"/>
  <c r="G772" i="5"/>
  <c r="F772" i="5"/>
  <c r="E772" i="5"/>
  <c r="D772" i="5"/>
  <c r="T772" i="5" s="1"/>
  <c r="AF772" i="5" s="1"/>
  <c r="C772" i="5"/>
  <c r="B772" i="5"/>
  <c r="A772" i="5"/>
  <c r="AE771" i="5"/>
  <c r="AD771" i="5"/>
  <c r="AC771" i="5"/>
  <c r="AB771" i="5"/>
  <c r="AA771" i="5"/>
  <c r="Z771" i="5"/>
  <c r="Y771" i="5"/>
  <c r="X771" i="5"/>
  <c r="W771" i="5"/>
  <c r="V771" i="5"/>
  <c r="U771" i="5"/>
  <c r="T771" i="5"/>
  <c r="AF771" i="5" s="1"/>
  <c r="S771" i="5"/>
  <c r="R771" i="5"/>
  <c r="Q771" i="5"/>
  <c r="P771" i="5"/>
  <c r="O771" i="5"/>
  <c r="N771" i="5"/>
  <c r="M771" i="5"/>
  <c r="L771" i="5"/>
  <c r="K771" i="5"/>
  <c r="J771" i="5"/>
  <c r="I771" i="5"/>
  <c r="H771" i="5"/>
  <c r="G771" i="5"/>
  <c r="F771" i="5"/>
  <c r="E771" i="5"/>
  <c r="D771" i="5"/>
  <c r="C771" i="5"/>
  <c r="B771" i="5"/>
  <c r="A771" i="5"/>
  <c r="AD770" i="5"/>
  <c r="AC770" i="5"/>
  <c r="AB770" i="5"/>
  <c r="AA770" i="5"/>
  <c r="Z770" i="5"/>
  <c r="Y770" i="5"/>
  <c r="X770" i="5"/>
  <c r="W770" i="5"/>
  <c r="V770" i="5"/>
  <c r="U770" i="5"/>
  <c r="S770" i="5"/>
  <c r="R770" i="5"/>
  <c r="Q770" i="5"/>
  <c r="P770" i="5"/>
  <c r="O770" i="5"/>
  <c r="N770" i="5"/>
  <c r="M770" i="5"/>
  <c r="L770" i="5"/>
  <c r="K770" i="5"/>
  <c r="J770" i="5"/>
  <c r="I770" i="5"/>
  <c r="H770" i="5"/>
  <c r="G770" i="5"/>
  <c r="F770" i="5"/>
  <c r="E770" i="5"/>
  <c r="D770" i="5"/>
  <c r="C770" i="5"/>
  <c r="B770" i="5"/>
  <c r="A770" i="5"/>
  <c r="AD769" i="5"/>
  <c r="AC769" i="5"/>
  <c r="AB769" i="5"/>
  <c r="AA769" i="5"/>
  <c r="Z769" i="5"/>
  <c r="Y769" i="5"/>
  <c r="X769" i="5"/>
  <c r="W769" i="5"/>
  <c r="V769" i="5"/>
  <c r="U769" i="5"/>
  <c r="S769" i="5"/>
  <c r="R769" i="5"/>
  <c r="Q769" i="5"/>
  <c r="P769" i="5"/>
  <c r="O769" i="5"/>
  <c r="N769" i="5"/>
  <c r="M769" i="5"/>
  <c r="L769" i="5"/>
  <c r="K769" i="5"/>
  <c r="J769" i="5"/>
  <c r="I769" i="5"/>
  <c r="H769" i="5"/>
  <c r="G769" i="5"/>
  <c r="F769" i="5"/>
  <c r="E769" i="5"/>
  <c r="D769" i="5"/>
  <c r="T769" i="5" s="1"/>
  <c r="AF769" i="5" s="1"/>
  <c r="C769" i="5"/>
  <c r="B769" i="5"/>
  <c r="A769" i="5"/>
  <c r="AE768" i="5"/>
  <c r="AD768" i="5"/>
  <c r="AC768" i="5"/>
  <c r="AB768" i="5"/>
  <c r="AA768" i="5"/>
  <c r="Z768" i="5"/>
  <c r="Y768" i="5"/>
  <c r="X768" i="5"/>
  <c r="W768" i="5"/>
  <c r="V768" i="5"/>
  <c r="U768" i="5"/>
  <c r="T768" i="5"/>
  <c r="AF768" i="5" s="1"/>
  <c r="S768" i="5"/>
  <c r="R768" i="5"/>
  <c r="Q768" i="5"/>
  <c r="P768" i="5"/>
  <c r="O768" i="5"/>
  <c r="N768" i="5"/>
  <c r="M768" i="5"/>
  <c r="L768" i="5"/>
  <c r="K768" i="5"/>
  <c r="J768" i="5"/>
  <c r="I768" i="5"/>
  <c r="H768" i="5"/>
  <c r="G768" i="5"/>
  <c r="F768" i="5"/>
  <c r="E768" i="5"/>
  <c r="D768" i="5"/>
  <c r="C768" i="5"/>
  <c r="B768" i="5"/>
  <c r="A768" i="5"/>
  <c r="AD767" i="5"/>
  <c r="AC767" i="5"/>
  <c r="AB767" i="5"/>
  <c r="AA767" i="5"/>
  <c r="Z767" i="5"/>
  <c r="Y767" i="5"/>
  <c r="X767" i="5"/>
  <c r="W767" i="5"/>
  <c r="V767" i="5"/>
  <c r="U767" i="5"/>
  <c r="S767" i="5"/>
  <c r="R767" i="5"/>
  <c r="Q767" i="5"/>
  <c r="P767" i="5"/>
  <c r="O767" i="5"/>
  <c r="N767" i="5"/>
  <c r="M767" i="5"/>
  <c r="L767" i="5"/>
  <c r="K767" i="5"/>
  <c r="J767" i="5"/>
  <c r="I767" i="5"/>
  <c r="H767" i="5"/>
  <c r="G767" i="5"/>
  <c r="F767" i="5"/>
  <c r="E767" i="5"/>
  <c r="D767" i="5"/>
  <c r="C767" i="5"/>
  <c r="B767" i="5"/>
  <c r="A767" i="5"/>
  <c r="AD766" i="5"/>
  <c r="AC766" i="5"/>
  <c r="AB766" i="5"/>
  <c r="AA766" i="5"/>
  <c r="Z766" i="5"/>
  <c r="Y766" i="5"/>
  <c r="X766" i="5"/>
  <c r="W766" i="5"/>
  <c r="V766" i="5"/>
  <c r="U766" i="5"/>
  <c r="S766" i="5"/>
  <c r="R766" i="5"/>
  <c r="Q766" i="5"/>
  <c r="P766" i="5"/>
  <c r="O766" i="5"/>
  <c r="N766" i="5"/>
  <c r="M766" i="5"/>
  <c r="L766" i="5"/>
  <c r="K766" i="5"/>
  <c r="J766" i="5"/>
  <c r="I766" i="5"/>
  <c r="H766" i="5"/>
  <c r="G766" i="5"/>
  <c r="F766" i="5"/>
  <c r="E766" i="5"/>
  <c r="D766" i="5"/>
  <c r="T766" i="5" s="1"/>
  <c r="AF766" i="5" s="1"/>
  <c r="C766" i="5"/>
  <c r="B766" i="5"/>
  <c r="A766" i="5"/>
  <c r="AE765" i="5"/>
  <c r="AD765" i="5"/>
  <c r="AC765" i="5"/>
  <c r="AB765" i="5"/>
  <c r="AA765" i="5"/>
  <c r="Z765" i="5"/>
  <c r="Y765" i="5"/>
  <c r="X765" i="5"/>
  <c r="W765" i="5"/>
  <c r="V765" i="5"/>
  <c r="U765" i="5"/>
  <c r="T765" i="5"/>
  <c r="AF765" i="5" s="1"/>
  <c r="S765" i="5"/>
  <c r="R765" i="5"/>
  <c r="Q765" i="5"/>
  <c r="P765" i="5"/>
  <c r="O765" i="5"/>
  <c r="N765" i="5"/>
  <c r="M765" i="5"/>
  <c r="L765" i="5"/>
  <c r="K765" i="5"/>
  <c r="J765" i="5"/>
  <c r="I765" i="5"/>
  <c r="H765" i="5"/>
  <c r="G765" i="5"/>
  <c r="F765" i="5"/>
  <c r="E765" i="5"/>
  <c r="D765" i="5"/>
  <c r="C765" i="5"/>
  <c r="B765" i="5"/>
  <c r="A765" i="5"/>
  <c r="AD764" i="5"/>
  <c r="AC764" i="5"/>
  <c r="AB764" i="5"/>
  <c r="AA764" i="5"/>
  <c r="Z764" i="5"/>
  <c r="Y764" i="5"/>
  <c r="X764" i="5"/>
  <c r="W764" i="5"/>
  <c r="V764" i="5"/>
  <c r="U764" i="5"/>
  <c r="S764" i="5"/>
  <c r="R764" i="5"/>
  <c r="Q764" i="5"/>
  <c r="P764" i="5"/>
  <c r="O764" i="5"/>
  <c r="N764" i="5"/>
  <c r="M764" i="5"/>
  <c r="L764" i="5"/>
  <c r="K764" i="5"/>
  <c r="J764" i="5"/>
  <c r="I764" i="5"/>
  <c r="H764" i="5"/>
  <c r="G764" i="5"/>
  <c r="F764" i="5"/>
  <c r="E764" i="5"/>
  <c r="D764" i="5"/>
  <c r="C764" i="5"/>
  <c r="B764" i="5"/>
  <c r="A764" i="5"/>
  <c r="AD763" i="5"/>
  <c r="AC763" i="5"/>
  <c r="AB763" i="5"/>
  <c r="AA763" i="5"/>
  <c r="Z763" i="5"/>
  <c r="Y763" i="5"/>
  <c r="X763" i="5"/>
  <c r="W763" i="5"/>
  <c r="V763" i="5"/>
  <c r="U763" i="5"/>
  <c r="S763" i="5"/>
  <c r="R763" i="5"/>
  <c r="Q763" i="5"/>
  <c r="P763" i="5"/>
  <c r="O763" i="5"/>
  <c r="N763" i="5"/>
  <c r="M763" i="5"/>
  <c r="L763" i="5"/>
  <c r="K763" i="5"/>
  <c r="J763" i="5"/>
  <c r="I763" i="5"/>
  <c r="H763" i="5"/>
  <c r="G763" i="5"/>
  <c r="F763" i="5"/>
  <c r="E763" i="5"/>
  <c r="D763" i="5"/>
  <c r="T763" i="5" s="1"/>
  <c r="AF763" i="5" s="1"/>
  <c r="C763" i="5"/>
  <c r="B763" i="5"/>
  <c r="A763" i="5"/>
  <c r="AE762" i="5"/>
  <c r="AD762" i="5"/>
  <c r="AC762" i="5"/>
  <c r="AB762" i="5"/>
  <c r="AA762" i="5"/>
  <c r="Z762" i="5"/>
  <c r="Y762" i="5"/>
  <c r="X762" i="5"/>
  <c r="W762" i="5"/>
  <c r="V762" i="5"/>
  <c r="U762" i="5"/>
  <c r="T762" i="5"/>
  <c r="AF762" i="5" s="1"/>
  <c r="S762" i="5"/>
  <c r="R762" i="5"/>
  <c r="Q762" i="5"/>
  <c r="P762" i="5"/>
  <c r="O762" i="5"/>
  <c r="N762" i="5"/>
  <c r="M762" i="5"/>
  <c r="L762" i="5"/>
  <c r="K762" i="5"/>
  <c r="J762" i="5"/>
  <c r="I762" i="5"/>
  <c r="H762" i="5"/>
  <c r="G762" i="5"/>
  <c r="F762" i="5"/>
  <c r="E762" i="5"/>
  <c r="D762" i="5"/>
  <c r="C762" i="5"/>
  <c r="B762" i="5"/>
  <c r="A762" i="5"/>
  <c r="AD761" i="5"/>
  <c r="AC761" i="5"/>
  <c r="AB761" i="5"/>
  <c r="AA761" i="5"/>
  <c r="Z761" i="5"/>
  <c r="Y761" i="5"/>
  <c r="X761" i="5"/>
  <c r="W761" i="5"/>
  <c r="V761" i="5"/>
  <c r="U761" i="5"/>
  <c r="S761" i="5"/>
  <c r="R761" i="5"/>
  <c r="Q761" i="5"/>
  <c r="P761" i="5"/>
  <c r="O761" i="5"/>
  <c r="N761" i="5"/>
  <c r="M761" i="5"/>
  <c r="L761" i="5"/>
  <c r="K761" i="5"/>
  <c r="J761" i="5"/>
  <c r="I761" i="5"/>
  <c r="H761" i="5"/>
  <c r="G761" i="5"/>
  <c r="F761" i="5"/>
  <c r="E761" i="5"/>
  <c r="D761" i="5"/>
  <c r="C761" i="5"/>
  <c r="B761" i="5"/>
  <c r="A761" i="5"/>
  <c r="AD760" i="5"/>
  <c r="AC760" i="5"/>
  <c r="AB760" i="5"/>
  <c r="AA760" i="5"/>
  <c r="Z760" i="5"/>
  <c r="Y760" i="5"/>
  <c r="X760" i="5"/>
  <c r="W760" i="5"/>
  <c r="V760" i="5"/>
  <c r="U760" i="5"/>
  <c r="S760" i="5"/>
  <c r="R760" i="5"/>
  <c r="Q760" i="5"/>
  <c r="P760" i="5"/>
  <c r="O760" i="5"/>
  <c r="N760" i="5"/>
  <c r="M760" i="5"/>
  <c r="L760" i="5"/>
  <c r="K760" i="5"/>
  <c r="J760" i="5"/>
  <c r="I760" i="5"/>
  <c r="H760" i="5"/>
  <c r="G760" i="5"/>
  <c r="F760" i="5"/>
  <c r="E760" i="5"/>
  <c r="D760" i="5"/>
  <c r="T760" i="5" s="1"/>
  <c r="AF760" i="5" s="1"/>
  <c r="C760" i="5"/>
  <c r="B760" i="5"/>
  <c r="A760" i="5"/>
  <c r="AE759" i="5"/>
  <c r="AD759" i="5"/>
  <c r="AC759" i="5"/>
  <c r="AB759" i="5"/>
  <c r="AA759" i="5"/>
  <c r="Z759" i="5"/>
  <c r="Y759" i="5"/>
  <c r="X759" i="5"/>
  <c r="W759" i="5"/>
  <c r="V759" i="5"/>
  <c r="U759" i="5"/>
  <c r="T759" i="5"/>
  <c r="AF759" i="5" s="1"/>
  <c r="S759" i="5"/>
  <c r="R759" i="5"/>
  <c r="Q759" i="5"/>
  <c r="P759" i="5"/>
  <c r="O759" i="5"/>
  <c r="N759" i="5"/>
  <c r="M759" i="5"/>
  <c r="L759" i="5"/>
  <c r="K759" i="5"/>
  <c r="J759" i="5"/>
  <c r="I759" i="5"/>
  <c r="H759" i="5"/>
  <c r="G759" i="5"/>
  <c r="F759" i="5"/>
  <c r="E759" i="5"/>
  <c r="D759" i="5"/>
  <c r="C759" i="5"/>
  <c r="B759" i="5"/>
  <c r="A759" i="5"/>
  <c r="AD758" i="5"/>
  <c r="AC758" i="5"/>
  <c r="AB758" i="5"/>
  <c r="AA758" i="5"/>
  <c r="Z758" i="5"/>
  <c r="Y758" i="5"/>
  <c r="X758" i="5"/>
  <c r="W758" i="5"/>
  <c r="V758" i="5"/>
  <c r="U758" i="5"/>
  <c r="S758" i="5"/>
  <c r="R758" i="5"/>
  <c r="Q758" i="5"/>
  <c r="P758" i="5"/>
  <c r="O758" i="5"/>
  <c r="N758" i="5"/>
  <c r="M758" i="5"/>
  <c r="L758" i="5"/>
  <c r="K758" i="5"/>
  <c r="J758" i="5"/>
  <c r="I758" i="5"/>
  <c r="H758" i="5"/>
  <c r="G758" i="5"/>
  <c r="F758" i="5"/>
  <c r="E758" i="5"/>
  <c r="D758" i="5"/>
  <c r="C758" i="5"/>
  <c r="B758" i="5"/>
  <c r="A758" i="5"/>
  <c r="AD757" i="5"/>
  <c r="AC757" i="5"/>
  <c r="AB757" i="5"/>
  <c r="AA757" i="5"/>
  <c r="Z757" i="5"/>
  <c r="Y757" i="5"/>
  <c r="X757" i="5"/>
  <c r="W757" i="5"/>
  <c r="V757" i="5"/>
  <c r="U757" i="5"/>
  <c r="S757" i="5"/>
  <c r="R757" i="5"/>
  <c r="Q757" i="5"/>
  <c r="P757" i="5"/>
  <c r="O757" i="5"/>
  <c r="N757" i="5"/>
  <c r="M757" i="5"/>
  <c r="L757" i="5"/>
  <c r="K757" i="5"/>
  <c r="J757" i="5"/>
  <c r="I757" i="5"/>
  <c r="H757" i="5"/>
  <c r="G757" i="5"/>
  <c r="F757" i="5"/>
  <c r="E757" i="5"/>
  <c r="D757" i="5"/>
  <c r="T757" i="5" s="1"/>
  <c r="AF757" i="5" s="1"/>
  <c r="C757" i="5"/>
  <c r="B757" i="5"/>
  <c r="A757" i="5"/>
  <c r="AE756" i="5"/>
  <c r="AD756" i="5"/>
  <c r="AC756" i="5"/>
  <c r="AB756" i="5"/>
  <c r="AA756" i="5"/>
  <c r="Z756" i="5"/>
  <c r="Y756" i="5"/>
  <c r="X756" i="5"/>
  <c r="W756" i="5"/>
  <c r="V756" i="5"/>
  <c r="U756" i="5"/>
  <c r="T756" i="5"/>
  <c r="AF756" i="5" s="1"/>
  <c r="S756" i="5"/>
  <c r="R756" i="5"/>
  <c r="Q756" i="5"/>
  <c r="P756" i="5"/>
  <c r="O756" i="5"/>
  <c r="N756" i="5"/>
  <c r="M756" i="5"/>
  <c r="L756" i="5"/>
  <c r="K756" i="5"/>
  <c r="J756" i="5"/>
  <c r="I756" i="5"/>
  <c r="H756" i="5"/>
  <c r="G756" i="5"/>
  <c r="F756" i="5"/>
  <c r="E756" i="5"/>
  <c r="D756" i="5"/>
  <c r="C756" i="5"/>
  <c r="B756" i="5"/>
  <c r="A756" i="5"/>
  <c r="AD755" i="5"/>
  <c r="AC755" i="5"/>
  <c r="AB755" i="5"/>
  <c r="AA755" i="5"/>
  <c r="Z755" i="5"/>
  <c r="Y755" i="5"/>
  <c r="X755" i="5"/>
  <c r="W755" i="5"/>
  <c r="V755" i="5"/>
  <c r="U755" i="5"/>
  <c r="S755" i="5"/>
  <c r="R755" i="5"/>
  <c r="Q755" i="5"/>
  <c r="P755" i="5"/>
  <c r="O755" i="5"/>
  <c r="N755" i="5"/>
  <c r="M755" i="5"/>
  <c r="L755" i="5"/>
  <c r="K755" i="5"/>
  <c r="J755" i="5"/>
  <c r="I755" i="5"/>
  <c r="H755" i="5"/>
  <c r="G755" i="5"/>
  <c r="F755" i="5"/>
  <c r="E755" i="5"/>
  <c r="D755" i="5"/>
  <c r="C755" i="5"/>
  <c r="B755" i="5"/>
  <c r="A755" i="5"/>
  <c r="AD754" i="5"/>
  <c r="AC754" i="5"/>
  <c r="AB754" i="5"/>
  <c r="AA754" i="5"/>
  <c r="Z754" i="5"/>
  <c r="Y754" i="5"/>
  <c r="X754" i="5"/>
  <c r="W754" i="5"/>
  <c r="V754" i="5"/>
  <c r="U754" i="5"/>
  <c r="S754" i="5"/>
  <c r="R754" i="5"/>
  <c r="Q754" i="5"/>
  <c r="P754" i="5"/>
  <c r="O754" i="5"/>
  <c r="N754" i="5"/>
  <c r="M754" i="5"/>
  <c r="L754" i="5"/>
  <c r="K754" i="5"/>
  <c r="J754" i="5"/>
  <c r="I754" i="5"/>
  <c r="H754" i="5"/>
  <c r="G754" i="5"/>
  <c r="F754" i="5"/>
  <c r="E754" i="5"/>
  <c r="D754" i="5"/>
  <c r="T754" i="5" s="1"/>
  <c r="AF754" i="5" s="1"/>
  <c r="C754" i="5"/>
  <c r="B754" i="5"/>
  <c r="A754" i="5"/>
  <c r="AE753" i="5"/>
  <c r="AD753" i="5"/>
  <c r="AC753" i="5"/>
  <c r="AB753" i="5"/>
  <c r="AA753" i="5"/>
  <c r="Z753" i="5"/>
  <c r="Y753" i="5"/>
  <c r="X753" i="5"/>
  <c r="W753" i="5"/>
  <c r="V753" i="5"/>
  <c r="U753" i="5"/>
  <c r="T753" i="5"/>
  <c r="AF753" i="5" s="1"/>
  <c r="S753" i="5"/>
  <c r="R753" i="5"/>
  <c r="Q753" i="5"/>
  <c r="P753" i="5"/>
  <c r="O753" i="5"/>
  <c r="N753" i="5"/>
  <c r="M753" i="5"/>
  <c r="L753" i="5"/>
  <c r="K753" i="5"/>
  <c r="J753" i="5"/>
  <c r="I753" i="5"/>
  <c r="H753" i="5"/>
  <c r="G753" i="5"/>
  <c r="F753" i="5"/>
  <c r="E753" i="5"/>
  <c r="D753" i="5"/>
  <c r="C753" i="5"/>
  <c r="B753" i="5"/>
  <c r="A753" i="5"/>
  <c r="AD752" i="5"/>
  <c r="AC752" i="5"/>
  <c r="AB752" i="5"/>
  <c r="AA752" i="5"/>
  <c r="Z752" i="5"/>
  <c r="Y752" i="5"/>
  <c r="X752" i="5"/>
  <c r="W752" i="5"/>
  <c r="V752" i="5"/>
  <c r="U752" i="5"/>
  <c r="S752" i="5"/>
  <c r="R752" i="5"/>
  <c r="Q752" i="5"/>
  <c r="P752" i="5"/>
  <c r="O752" i="5"/>
  <c r="N752" i="5"/>
  <c r="M752" i="5"/>
  <c r="L752" i="5"/>
  <c r="K752" i="5"/>
  <c r="J752" i="5"/>
  <c r="I752" i="5"/>
  <c r="H752" i="5"/>
  <c r="G752" i="5"/>
  <c r="F752" i="5"/>
  <c r="E752" i="5"/>
  <c r="D752" i="5"/>
  <c r="C752" i="5"/>
  <c r="B752" i="5"/>
  <c r="A752" i="5"/>
  <c r="AD751" i="5"/>
  <c r="AC751" i="5"/>
  <c r="AB751" i="5"/>
  <c r="AA751" i="5"/>
  <c r="Z751" i="5"/>
  <c r="Y751" i="5"/>
  <c r="X751" i="5"/>
  <c r="W751" i="5"/>
  <c r="V751" i="5"/>
  <c r="U751" i="5"/>
  <c r="S751" i="5"/>
  <c r="R751" i="5"/>
  <c r="Q751" i="5"/>
  <c r="P751" i="5"/>
  <c r="O751" i="5"/>
  <c r="N751" i="5"/>
  <c r="M751" i="5"/>
  <c r="L751" i="5"/>
  <c r="K751" i="5"/>
  <c r="J751" i="5"/>
  <c r="I751" i="5"/>
  <c r="H751" i="5"/>
  <c r="G751" i="5"/>
  <c r="F751" i="5"/>
  <c r="E751" i="5"/>
  <c r="D751" i="5"/>
  <c r="T751" i="5" s="1"/>
  <c r="AF751" i="5" s="1"/>
  <c r="C751" i="5"/>
  <c r="B751" i="5"/>
  <c r="A751" i="5"/>
  <c r="AE750" i="5"/>
  <c r="AD750" i="5"/>
  <c r="AC750" i="5"/>
  <c r="AB750" i="5"/>
  <c r="AA750" i="5"/>
  <c r="Z750" i="5"/>
  <c r="Y750" i="5"/>
  <c r="X750" i="5"/>
  <c r="W750" i="5"/>
  <c r="V750" i="5"/>
  <c r="U750" i="5"/>
  <c r="T750" i="5"/>
  <c r="AF750" i="5" s="1"/>
  <c r="S750" i="5"/>
  <c r="R750" i="5"/>
  <c r="Q750" i="5"/>
  <c r="P750" i="5"/>
  <c r="O750" i="5"/>
  <c r="N750" i="5"/>
  <c r="M750" i="5"/>
  <c r="L750" i="5"/>
  <c r="K750" i="5"/>
  <c r="J750" i="5"/>
  <c r="I750" i="5"/>
  <c r="H750" i="5"/>
  <c r="G750" i="5"/>
  <c r="F750" i="5"/>
  <c r="E750" i="5"/>
  <c r="D750" i="5"/>
  <c r="C750" i="5"/>
  <c r="B750" i="5"/>
  <c r="A750" i="5"/>
  <c r="AD749" i="5"/>
  <c r="AC749" i="5"/>
  <c r="AB749" i="5"/>
  <c r="AA749" i="5"/>
  <c r="Z749" i="5"/>
  <c r="Y749" i="5"/>
  <c r="X749" i="5"/>
  <c r="W749" i="5"/>
  <c r="V749" i="5"/>
  <c r="U749" i="5"/>
  <c r="S749" i="5"/>
  <c r="R749" i="5"/>
  <c r="Q749" i="5"/>
  <c r="P749" i="5"/>
  <c r="O749" i="5"/>
  <c r="N749" i="5"/>
  <c r="M749" i="5"/>
  <c r="L749" i="5"/>
  <c r="K749" i="5"/>
  <c r="J749" i="5"/>
  <c r="I749" i="5"/>
  <c r="H749" i="5"/>
  <c r="G749" i="5"/>
  <c r="F749" i="5"/>
  <c r="E749" i="5"/>
  <c r="D749" i="5"/>
  <c r="C749" i="5"/>
  <c r="B749" i="5"/>
  <c r="A749" i="5"/>
  <c r="AD748" i="5"/>
  <c r="AC748" i="5"/>
  <c r="AB748" i="5"/>
  <c r="AA748" i="5"/>
  <c r="Z748" i="5"/>
  <c r="Y748" i="5"/>
  <c r="X748" i="5"/>
  <c r="W748" i="5"/>
  <c r="V748" i="5"/>
  <c r="U748" i="5"/>
  <c r="S748" i="5"/>
  <c r="R748" i="5"/>
  <c r="Q748" i="5"/>
  <c r="P748" i="5"/>
  <c r="O748" i="5"/>
  <c r="N748" i="5"/>
  <c r="M748" i="5"/>
  <c r="L748" i="5"/>
  <c r="K748" i="5"/>
  <c r="J748" i="5"/>
  <c r="I748" i="5"/>
  <c r="H748" i="5"/>
  <c r="G748" i="5"/>
  <c r="F748" i="5"/>
  <c r="E748" i="5"/>
  <c r="D748" i="5"/>
  <c r="T748" i="5" s="1"/>
  <c r="AF748" i="5" s="1"/>
  <c r="C748" i="5"/>
  <c r="B748" i="5"/>
  <c r="A748" i="5"/>
  <c r="AE747" i="5"/>
  <c r="AD747" i="5"/>
  <c r="AC747" i="5"/>
  <c r="AB747" i="5"/>
  <c r="AA747" i="5"/>
  <c r="Z747" i="5"/>
  <c r="Y747" i="5"/>
  <c r="X747" i="5"/>
  <c r="W747" i="5"/>
  <c r="V747" i="5"/>
  <c r="U747" i="5"/>
  <c r="T747" i="5"/>
  <c r="AF747" i="5" s="1"/>
  <c r="S747" i="5"/>
  <c r="R747" i="5"/>
  <c r="Q747" i="5"/>
  <c r="P747" i="5"/>
  <c r="O747" i="5"/>
  <c r="N747" i="5"/>
  <c r="M747" i="5"/>
  <c r="L747" i="5"/>
  <c r="K747" i="5"/>
  <c r="J747" i="5"/>
  <c r="I747" i="5"/>
  <c r="H747" i="5"/>
  <c r="G747" i="5"/>
  <c r="F747" i="5"/>
  <c r="E747" i="5"/>
  <c r="D747" i="5"/>
  <c r="C747" i="5"/>
  <c r="B747" i="5"/>
  <c r="A747" i="5"/>
  <c r="AD746" i="5"/>
  <c r="AC746" i="5"/>
  <c r="AB746" i="5"/>
  <c r="AA746" i="5"/>
  <c r="Z746" i="5"/>
  <c r="Y746" i="5"/>
  <c r="X746" i="5"/>
  <c r="W746" i="5"/>
  <c r="V746" i="5"/>
  <c r="U746" i="5"/>
  <c r="S746" i="5"/>
  <c r="R746" i="5"/>
  <c r="Q746" i="5"/>
  <c r="P746" i="5"/>
  <c r="O746" i="5"/>
  <c r="N746" i="5"/>
  <c r="M746" i="5"/>
  <c r="L746" i="5"/>
  <c r="K746" i="5"/>
  <c r="J746" i="5"/>
  <c r="I746" i="5"/>
  <c r="H746" i="5"/>
  <c r="G746" i="5"/>
  <c r="F746" i="5"/>
  <c r="E746" i="5"/>
  <c r="D746" i="5"/>
  <c r="C746" i="5"/>
  <c r="B746" i="5"/>
  <c r="A746" i="5"/>
  <c r="AD745" i="5"/>
  <c r="AC745" i="5"/>
  <c r="AB745" i="5"/>
  <c r="AA745" i="5"/>
  <c r="Z745" i="5"/>
  <c r="Y745" i="5"/>
  <c r="X745" i="5"/>
  <c r="W745" i="5"/>
  <c r="V745" i="5"/>
  <c r="U745" i="5"/>
  <c r="S745" i="5"/>
  <c r="R745" i="5"/>
  <c r="Q745" i="5"/>
  <c r="P745" i="5"/>
  <c r="O745" i="5"/>
  <c r="N745" i="5"/>
  <c r="M745" i="5"/>
  <c r="L745" i="5"/>
  <c r="K745" i="5"/>
  <c r="J745" i="5"/>
  <c r="I745" i="5"/>
  <c r="H745" i="5"/>
  <c r="G745" i="5"/>
  <c r="F745" i="5"/>
  <c r="E745" i="5"/>
  <c r="D745" i="5"/>
  <c r="T745" i="5" s="1"/>
  <c r="C745" i="5"/>
  <c r="B745" i="5"/>
  <c r="A745" i="5"/>
  <c r="AE744" i="5"/>
  <c r="AD744" i="5"/>
  <c r="AC744" i="5"/>
  <c r="AB744" i="5"/>
  <c r="AA744" i="5"/>
  <c r="Z744" i="5"/>
  <c r="Y744" i="5"/>
  <c r="X744" i="5"/>
  <c r="W744" i="5"/>
  <c r="V744" i="5"/>
  <c r="U744" i="5"/>
  <c r="T744" i="5"/>
  <c r="AF744" i="5" s="1"/>
  <c r="S744" i="5"/>
  <c r="R744" i="5"/>
  <c r="Q744" i="5"/>
  <c r="P744" i="5"/>
  <c r="O744" i="5"/>
  <c r="N744" i="5"/>
  <c r="M744" i="5"/>
  <c r="L744" i="5"/>
  <c r="K744" i="5"/>
  <c r="J744" i="5"/>
  <c r="I744" i="5"/>
  <c r="H744" i="5"/>
  <c r="G744" i="5"/>
  <c r="F744" i="5"/>
  <c r="E744" i="5"/>
  <c r="D744" i="5"/>
  <c r="C744" i="5"/>
  <c r="B744" i="5"/>
  <c r="A744" i="5"/>
  <c r="AD743" i="5"/>
  <c r="AC743" i="5"/>
  <c r="AB743" i="5"/>
  <c r="AA743" i="5"/>
  <c r="Z743" i="5"/>
  <c r="Y743" i="5"/>
  <c r="X743" i="5"/>
  <c r="W743" i="5"/>
  <c r="V743" i="5"/>
  <c r="U743" i="5"/>
  <c r="S743" i="5"/>
  <c r="R743" i="5"/>
  <c r="Q743" i="5"/>
  <c r="P743" i="5"/>
  <c r="O743" i="5"/>
  <c r="N743" i="5"/>
  <c r="M743" i="5"/>
  <c r="L743" i="5"/>
  <c r="K743" i="5"/>
  <c r="J743" i="5"/>
  <c r="I743" i="5"/>
  <c r="H743" i="5"/>
  <c r="G743" i="5"/>
  <c r="F743" i="5"/>
  <c r="E743" i="5"/>
  <c r="D743" i="5"/>
  <c r="C743" i="5"/>
  <c r="B743" i="5"/>
  <c r="A743" i="5"/>
  <c r="AD742" i="5"/>
  <c r="AC742" i="5"/>
  <c r="AB742" i="5"/>
  <c r="AA742" i="5"/>
  <c r="Z742" i="5"/>
  <c r="Y742" i="5"/>
  <c r="X742" i="5"/>
  <c r="W742" i="5"/>
  <c r="V742" i="5"/>
  <c r="U742" i="5"/>
  <c r="S742" i="5"/>
  <c r="R742" i="5"/>
  <c r="Q742" i="5"/>
  <c r="P742" i="5"/>
  <c r="O742" i="5"/>
  <c r="N742" i="5"/>
  <c r="M742" i="5"/>
  <c r="L742" i="5"/>
  <c r="K742" i="5"/>
  <c r="J742" i="5"/>
  <c r="I742" i="5"/>
  <c r="H742" i="5"/>
  <c r="G742" i="5"/>
  <c r="F742" i="5"/>
  <c r="E742" i="5"/>
  <c r="D742" i="5"/>
  <c r="T742" i="5" s="1"/>
  <c r="AF742" i="5" s="1"/>
  <c r="C742" i="5"/>
  <c r="B742" i="5"/>
  <c r="A742" i="5"/>
  <c r="AE741" i="5"/>
  <c r="AD741" i="5"/>
  <c r="AC741" i="5"/>
  <c r="AB741" i="5"/>
  <c r="AA741" i="5"/>
  <c r="Z741" i="5"/>
  <c r="Y741" i="5"/>
  <c r="X741" i="5"/>
  <c r="W741" i="5"/>
  <c r="V741" i="5"/>
  <c r="U741" i="5"/>
  <c r="T741" i="5"/>
  <c r="AF741" i="5" s="1"/>
  <c r="S741" i="5"/>
  <c r="R741" i="5"/>
  <c r="Q741" i="5"/>
  <c r="P741" i="5"/>
  <c r="O741" i="5"/>
  <c r="N741" i="5"/>
  <c r="M741" i="5"/>
  <c r="L741" i="5"/>
  <c r="K741" i="5"/>
  <c r="J741" i="5"/>
  <c r="I741" i="5"/>
  <c r="H741" i="5"/>
  <c r="G741" i="5"/>
  <c r="F741" i="5"/>
  <c r="E741" i="5"/>
  <c r="D741" i="5"/>
  <c r="C741" i="5"/>
  <c r="B741" i="5"/>
  <c r="A741" i="5"/>
  <c r="AD740" i="5"/>
  <c r="AC740" i="5"/>
  <c r="AB740" i="5"/>
  <c r="AA740" i="5"/>
  <c r="Z740" i="5"/>
  <c r="Y740" i="5"/>
  <c r="X740" i="5"/>
  <c r="W740" i="5"/>
  <c r="V740" i="5"/>
  <c r="U740" i="5"/>
  <c r="S740" i="5"/>
  <c r="R740" i="5"/>
  <c r="Q740" i="5"/>
  <c r="P740" i="5"/>
  <c r="O740" i="5"/>
  <c r="N740" i="5"/>
  <c r="M740" i="5"/>
  <c r="L740" i="5"/>
  <c r="K740" i="5"/>
  <c r="J740" i="5"/>
  <c r="I740" i="5"/>
  <c r="H740" i="5"/>
  <c r="G740" i="5"/>
  <c r="F740" i="5"/>
  <c r="E740" i="5"/>
  <c r="D740" i="5"/>
  <c r="C740" i="5"/>
  <c r="B740" i="5"/>
  <c r="A740" i="5"/>
  <c r="AD739" i="5"/>
  <c r="AC739" i="5"/>
  <c r="AB739" i="5"/>
  <c r="AA739" i="5"/>
  <c r="Z739" i="5"/>
  <c r="Y739" i="5"/>
  <c r="X739" i="5"/>
  <c r="W739" i="5"/>
  <c r="V739" i="5"/>
  <c r="U739" i="5"/>
  <c r="S739" i="5"/>
  <c r="R739" i="5"/>
  <c r="Q739" i="5"/>
  <c r="P739" i="5"/>
  <c r="O739" i="5"/>
  <c r="N739" i="5"/>
  <c r="M739" i="5"/>
  <c r="L739" i="5"/>
  <c r="K739" i="5"/>
  <c r="J739" i="5"/>
  <c r="I739" i="5"/>
  <c r="H739" i="5"/>
  <c r="G739" i="5"/>
  <c r="F739" i="5"/>
  <c r="E739" i="5"/>
  <c r="D739" i="5"/>
  <c r="T739" i="5" s="1"/>
  <c r="AF739" i="5" s="1"/>
  <c r="C739" i="5"/>
  <c r="B739" i="5"/>
  <c r="A739" i="5"/>
  <c r="AE738" i="5"/>
  <c r="AD738" i="5"/>
  <c r="AC738" i="5"/>
  <c r="AB738" i="5"/>
  <c r="AA738" i="5"/>
  <c r="Z738" i="5"/>
  <c r="Y738" i="5"/>
  <c r="X738" i="5"/>
  <c r="W738" i="5"/>
  <c r="V738" i="5"/>
  <c r="U738" i="5"/>
  <c r="T738" i="5"/>
  <c r="AF738" i="5" s="1"/>
  <c r="S738" i="5"/>
  <c r="R738" i="5"/>
  <c r="Q738" i="5"/>
  <c r="P738" i="5"/>
  <c r="O738" i="5"/>
  <c r="N738" i="5"/>
  <c r="M738" i="5"/>
  <c r="L738" i="5"/>
  <c r="K738" i="5"/>
  <c r="J738" i="5"/>
  <c r="I738" i="5"/>
  <c r="H738" i="5"/>
  <c r="G738" i="5"/>
  <c r="F738" i="5"/>
  <c r="E738" i="5"/>
  <c r="D738" i="5"/>
  <c r="C738" i="5"/>
  <c r="B738" i="5"/>
  <c r="A738" i="5"/>
  <c r="AD737" i="5"/>
  <c r="AC737" i="5"/>
  <c r="AB737" i="5"/>
  <c r="AA737" i="5"/>
  <c r="Z737" i="5"/>
  <c r="Y737" i="5"/>
  <c r="X737" i="5"/>
  <c r="W737" i="5"/>
  <c r="V737" i="5"/>
  <c r="U737" i="5"/>
  <c r="S737" i="5"/>
  <c r="R737" i="5"/>
  <c r="Q737" i="5"/>
  <c r="P737" i="5"/>
  <c r="O737" i="5"/>
  <c r="N737" i="5"/>
  <c r="M737" i="5"/>
  <c r="L737" i="5"/>
  <c r="K737" i="5"/>
  <c r="J737" i="5"/>
  <c r="I737" i="5"/>
  <c r="H737" i="5"/>
  <c r="G737" i="5"/>
  <c r="F737" i="5"/>
  <c r="E737" i="5"/>
  <c r="D737" i="5"/>
  <c r="C737" i="5"/>
  <c r="B737" i="5"/>
  <c r="A737" i="5"/>
  <c r="AD736" i="5"/>
  <c r="AC736" i="5"/>
  <c r="AB736" i="5"/>
  <c r="AA736" i="5"/>
  <c r="Z736" i="5"/>
  <c r="Y736" i="5"/>
  <c r="X736" i="5"/>
  <c r="W736" i="5"/>
  <c r="V736" i="5"/>
  <c r="U736" i="5"/>
  <c r="S736" i="5"/>
  <c r="R736" i="5"/>
  <c r="Q736" i="5"/>
  <c r="P736" i="5"/>
  <c r="O736" i="5"/>
  <c r="N736" i="5"/>
  <c r="M736" i="5"/>
  <c r="L736" i="5"/>
  <c r="K736" i="5"/>
  <c r="J736" i="5"/>
  <c r="I736" i="5"/>
  <c r="H736" i="5"/>
  <c r="G736" i="5"/>
  <c r="F736" i="5"/>
  <c r="E736" i="5"/>
  <c r="D736" i="5"/>
  <c r="T736" i="5" s="1"/>
  <c r="AF736" i="5" s="1"/>
  <c r="C736" i="5"/>
  <c r="B736" i="5"/>
  <c r="A736" i="5"/>
  <c r="AE735" i="5"/>
  <c r="AD735" i="5"/>
  <c r="AC735" i="5"/>
  <c r="AB735" i="5"/>
  <c r="AA735" i="5"/>
  <c r="Z735" i="5"/>
  <c r="Y735" i="5"/>
  <c r="X735" i="5"/>
  <c r="W735" i="5"/>
  <c r="V735" i="5"/>
  <c r="U735" i="5"/>
  <c r="T735" i="5"/>
  <c r="AF735" i="5" s="1"/>
  <c r="S735" i="5"/>
  <c r="R735" i="5"/>
  <c r="Q735" i="5"/>
  <c r="P735" i="5"/>
  <c r="O735" i="5"/>
  <c r="N735" i="5"/>
  <c r="M735" i="5"/>
  <c r="L735" i="5"/>
  <c r="K735" i="5"/>
  <c r="J735" i="5"/>
  <c r="I735" i="5"/>
  <c r="H735" i="5"/>
  <c r="G735" i="5"/>
  <c r="F735" i="5"/>
  <c r="E735" i="5"/>
  <c r="D735" i="5"/>
  <c r="C735" i="5"/>
  <c r="B735" i="5"/>
  <c r="A735" i="5"/>
  <c r="AD734" i="5"/>
  <c r="AC734" i="5"/>
  <c r="AB734" i="5"/>
  <c r="AA734" i="5"/>
  <c r="Z734" i="5"/>
  <c r="Y734" i="5"/>
  <c r="X734" i="5"/>
  <c r="W734" i="5"/>
  <c r="V734" i="5"/>
  <c r="U734" i="5"/>
  <c r="S734" i="5"/>
  <c r="R734" i="5"/>
  <c r="Q734" i="5"/>
  <c r="P734" i="5"/>
  <c r="O734" i="5"/>
  <c r="N734" i="5"/>
  <c r="M734" i="5"/>
  <c r="L734" i="5"/>
  <c r="K734" i="5"/>
  <c r="J734" i="5"/>
  <c r="I734" i="5"/>
  <c r="H734" i="5"/>
  <c r="G734" i="5"/>
  <c r="F734" i="5"/>
  <c r="E734" i="5"/>
  <c r="D734" i="5"/>
  <c r="C734" i="5"/>
  <c r="B734" i="5"/>
  <c r="A734" i="5"/>
  <c r="AD733" i="5"/>
  <c r="AC733" i="5"/>
  <c r="AB733" i="5"/>
  <c r="AA733" i="5"/>
  <c r="Z733" i="5"/>
  <c r="Y733" i="5"/>
  <c r="X733" i="5"/>
  <c r="W733" i="5"/>
  <c r="V733" i="5"/>
  <c r="U733" i="5"/>
  <c r="S733" i="5"/>
  <c r="R733" i="5"/>
  <c r="Q733" i="5"/>
  <c r="P733" i="5"/>
  <c r="O733" i="5"/>
  <c r="N733" i="5"/>
  <c r="M733" i="5"/>
  <c r="L733" i="5"/>
  <c r="K733" i="5"/>
  <c r="J733" i="5"/>
  <c r="I733" i="5"/>
  <c r="H733" i="5"/>
  <c r="G733" i="5"/>
  <c r="F733" i="5"/>
  <c r="E733" i="5"/>
  <c r="D733" i="5"/>
  <c r="T733" i="5" s="1"/>
  <c r="AF733" i="5" s="1"/>
  <c r="C733" i="5"/>
  <c r="B733" i="5"/>
  <c r="A733" i="5"/>
  <c r="AE732" i="5"/>
  <c r="AD732" i="5"/>
  <c r="AC732" i="5"/>
  <c r="AB732" i="5"/>
  <c r="AA732" i="5"/>
  <c r="Z732" i="5"/>
  <c r="Y732" i="5"/>
  <c r="X732" i="5"/>
  <c r="W732" i="5"/>
  <c r="V732" i="5"/>
  <c r="U732" i="5"/>
  <c r="T732" i="5"/>
  <c r="AF732" i="5" s="1"/>
  <c r="S732" i="5"/>
  <c r="R732" i="5"/>
  <c r="Q732" i="5"/>
  <c r="P732" i="5"/>
  <c r="O732" i="5"/>
  <c r="N732" i="5"/>
  <c r="M732" i="5"/>
  <c r="L732" i="5"/>
  <c r="K732" i="5"/>
  <c r="J732" i="5"/>
  <c r="I732" i="5"/>
  <c r="H732" i="5"/>
  <c r="G732" i="5"/>
  <c r="F732" i="5"/>
  <c r="E732" i="5"/>
  <c r="D732" i="5"/>
  <c r="C732" i="5"/>
  <c r="B732" i="5"/>
  <c r="A732" i="5"/>
  <c r="AD731" i="5"/>
  <c r="AC731" i="5"/>
  <c r="AB731" i="5"/>
  <c r="AA731" i="5"/>
  <c r="Z731" i="5"/>
  <c r="Y731" i="5"/>
  <c r="X731" i="5"/>
  <c r="W731" i="5"/>
  <c r="V731" i="5"/>
  <c r="U731" i="5"/>
  <c r="S731" i="5"/>
  <c r="R731" i="5"/>
  <c r="Q731" i="5"/>
  <c r="P731" i="5"/>
  <c r="O731" i="5"/>
  <c r="N731" i="5"/>
  <c r="M731" i="5"/>
  <c r="L731" i="5"/>
  <c r="K731" i="5"/>
  <c r="J731" i="5"/>
  <c r="I731" i="5"/>
  <c r="H731" i="5"/>
  <c r="G731" i="5"/>
  <c r="F731" i="5"/>
  <c r="E731" i="5"/>
  <c r="D731" i="5"/>
  <c r="C731" i="5"/>
  <c r="B731" i="5"/>
  <c r="A731" i="5"/>
  <c r="AD730" i="5"/>
  <c r="AC730" i="5"/>
  <c r="AB730" i="5"/>
  <c r="AA730" i="5"/>
  <c r="Z730" i="5"/>
  <c r="Y730" i="5"/>
  <c r="X730" i="5"/>
  <c r="W730" i="5"/>
  <c r="V730" i="5"/>
  <c r="U730" i="5"/>
  <c r="S730" i="5"/>
  <c r="R730" i="5"/>
  <c r="Q730" i="5"/>
  <c r="P730" i="5"/>
  <c r="O730" i="5"/>
  <c r="N730" i="5"/>
  <c r="M730" i="5"/>
  <c r="L730" i="5"/>
  <c r="K730" i="5"/>
  <c r="J730" i="5"/>
  <c r="I730" i="5"/>
  <c r="H730" i="5"/>
  <c r="G730" i="5"/>
  <c r="F730" i="5"/>
  <c r="E730" i="5"/>
  <c r="D730" i="5"/>
  <c r="T730" i="5" s="1"/>
  <c r="C730" i="5"/>
  <c r="B730" i="5"/>
  <c r="A730" i="5"/>
  <c r="AE729" i="5"/>
  <c r="AD729" i="5"/>
  <c r="AC729" i="5"/>
  <c r="AB729" i="5"/>
  <c r="AA729" i="5"/>
  <c r="Z729" i="5"/>
  <c r="Y729" i="5"/>
  <c r="X729" i="5"/>
  <c r="W729" i="5"/>
  <c r="V729" i="5"/>
  <c r="U729" i="5"/>
  <c r="T729" i="5"/>
  <c r="AF729" i="5" s="1"/>
  <c r="S729" i="5"/>
  <c r="R729" i="5"/>
  <c r="Q729" i="5"/>
  <c r="P729" i="5"/>
  <c r="O729" i="5"/>
  <c r="N729" i="5"/>
  <c r="M729" i="5"/>
  <c r="L729" i="5"/>
  <c r="K729" i="5"/>
  <c r="J729" i="5"/>
  <c r="I729" i="5"/>
  <c r="H729" i="5"/>
  <c r="G729" i="5"/>
  <c r="F729" i="5"/>
  <c r="E729" i="5"/>
  <c r="D729" i="5"/>
  <c r="C729" i="5"/>
  <c r="B729" i="5"/>
  <c r="A729" i="5"/>
  <c r="AD728" i="5"/>
  <c r="AC728" i="5"/>
  <c r="AB728" i="5"/>
  <c r="AA728" i="5"/>
  <c r="Z728" i="5"/>
  <c r="Y728" i="5"/>
  <c r="X728" i="5"/>
  <c r="W728" i="5"/>
  <c r="V728" i="5"/>
  <c r="U728" i="5"/>
  <c r="S728" i="5"/>
  <c r="R728" i="5"/>
  <c r="Q728" i="5"/>
  <c r="P728" i="5"/>
  <c r="O728" i="5"/>
  <c r="N728" i="5"/>
  <c r="M728" i="5"/>
  <c r="L728" i="5"/>
  <c r="K728" i="5"/>
  <c r="J728" i="5"/>
  <c r="I728" i="5"/>
  <c r="H728" i="5"/>
  <c r="G728" i="5"/>
  <c r="F728" i="5"/>
  <c r="E728" i="5"/>
  <c r="D728" i="5"/>
  <c r="C728" i="5"/>
  <c r="B728" i="5"/>
  <c r="A728" i="5"/>
  <c r="AD727" i="5"/>
  <c r="AC727" i="5"/>
  <c r="AB727" i="5"/>
  <c r="AA727" i="5"/>
  <c r="Z727" i="5"/>
  <c r="Y727" i="5"/>
  <c r="X727" i="5"/>
  <c r="W727" i="5"/>
  <c r="V727" i="5"/>
  <c r="U727" i="5"/>
  <c r="S727" i="5"/>
  <c r="R727" i="5"/>
  <c r="Q727" i="5"/>
  <c r="P727" i="5"/>
  <c r="O727" i="5"/>
  <c r="N727" i="5"/>
  <c r="M727" i="5"/>
  <c r="L727" i="5"/>
  <c r="K727" i="5"/>
  <c r="J727" i="5"/>
  <c r="I727" i="5"/>
  <c r="H727" i="5"/>
  <c r="G727" i="5"/>
  <c r="F727" i="5"/>
  <c r="E727" i="5"/>
  <c r="D727" i="5"/>
  <c r="T727" i="5" s="1"/>
  <c r="C727" i="5"/>
  <c r="B727" i="5"/>
  <c r="A727" i="5"/>
  <c r="AE726" i="5"/>
  <c r="AD726" i="5"/>
  <c r="AC726" i="5"/>
  <c r="AB726" i="5"/>
  <c r="AA726" i="5"/>
  <c r="Z726" i="5"/>
  <c r="Y726" i="5"/>
  <c r="X726" i="5"/>
  <c r="W726" i="5"/>
  <c r="V726" i="5"/>
  <c r="U726" i="5"/>
  <c r="T726" i="5"/>
  <c r="AF726" i="5" s="1"/>
  <c r="S726" i="5"/>
  <c r="R726" i="5"/>
  <c r="Q726" i="5"/>
  <c r="P726" i="5"/>
  <c r="O726" i="5"/>
  <c r="N726" i="5"/>
  <c r="M726" i="5"/>
  <c r="L726" i="5"/>
  <c r="K726" i="5"/>
  <c r="J726" i="5"/>
  <c r="I726" i="5"/>
  <c r="H726" i="5"/>
  <c r="G726" i="5"/>
  <c r="F726" i="5"/>
  <c r="E726" i="5"/>
  <c r="D726" i="5"/>
  <c r="C726" i="5"/>
  <c r="B726" i="5"/>
  <c r="A726" i="5"/>
  <c r="AD725" i="5"/>
  <c r="AC725" i="5"/>
  <c r="AB725" i="5"/>
  <c r="AA725" i="5"/>
  <c r="Z725" i="5"/>
  <c r="Y725" i="5"/>
  <c r="X725" i="5"/>
  <c r="W725" i="5"/>
  <c r="V725" i="5"/>
  <c r="U725" i="5"/>
  <c r="S725" i="5"/>
  <c r="R725" i="5"/>
  <c r="Q725" i="5"/>
  <c r="P725" i="5"/>
  <c r="O725" i="5"/>
  <c r="N725" i="5"/>
  <c r="M725" i="5"/>
  <c r="L725" i="5"/>
  <c r="K725" i="5"/>
  <c r="J725" i="5"/>
  <c r="I725" i="5"/>
  <c r="H725" i="5"/>
  <c r="G725" i="5"/>
  <c r="F725" i="5"/>
  <c r="E725" i="5"/>
  <c r="D725" i="5"/>
  <c r="C725" i="5"/>
  <c r="B725" i="5"/>
  <c r="A725" i="5"/>
  <c r="AD724" i="5"/>
  <c r="AC724" i="5"/>
  <c r="AB724" i="5"/>
  <c r="AA724" i="5"/>
  <c r="Z724" i="5"/>
  <c r="Y724" i="5"/>
  <c r="X724" i="5"/>
  <c r="W724" i="5"/>
  <c r="V724" i="5"/>
  <c r="U724" i="5"/>
  <c r="S724" i="5"/>
  <c r="R724" i="5"/>
  <c r="Q724" i="5"/>
  <c r="P724" i="5"/>
  <c r="O724" i="5"/>
  <c r="N724" i="5"/>
  <c r="M724" i="5"/>
  <c r="L724" i="5"/>
  <c r="K724" i="5"/>
  <c r="J724" i="5"/>
  <c r="I724" i="5"/>
  <c r="H724" i="5"/>
  <c r="G724" i="5"/>
  <c r="F724" i="5"/>
  <c r="E724" i="5"/>
  <c r="D724" i="5"/>
  <c r="T724" i="5" s="1"/>
  <c r="C724" i="5"/>
  <c r="B724" i="5"/>
  <c r="A724" i="5"/>
  <c r="AE723" i="5"/>
  <c r="AD723" i="5"/>
  <c r="AC723" i="5"/>
  <c r="AB723" i="5"/>
  <c r="AA723" i="5"/>
  <c r="Z723" i="5"/>
  <c r="Y723" i="5"/>
  <c r="X723" i="5"/>
  <c r="W723" i="5"/>
  <c r="V723" i="5"/>
  <c r="U723" i="5"/>
  <c r="T723" i="5"/>
  <c r="AF723" i="5" s="1"/>
  <c r="S723" i="5"/>
  <c r="R723" i="5"/>
  <c r="Q723" i="5"/>
  <c r="P723" i="5"/>
  <c r="O723" i="5"/>
  <c r="N723" i="5"/>
  <c r="M723" i="5"/>
  <c r="L723" i="5"/>
  <c r="K723" i="5"/>
  <c r="J723" i="5"/>
  <c r="I723" i="5"/>
  <c r="H723" i="5"/>
  <c r="G723" i="5"/>
  <c r="F723" i="5"/>
  <c r="E723" i="5"/>
  <c r="D723" i="5"/>
  <c r="C723" i="5"/>
  <c r="B723" i="5"/>
  <c r="A723" i="5"/>
  <c r="AD722" i="5"/>
  <c r="AC722" i="5"/>
  <c r="AB722" i="5"/>
  <c r="AA722" i="5"/>
  <c r="Z722" i="5"/>
  <c r="Y722" i="5"/>
  <c r="X722" i="5"/>
  <c r="W722" i="5"/>
  <c r="V722" i="5"/>
  <c r="U722" i="5"/>
  <c r="S722" i="5"/>
  <c r="R722" i="5"/>
  <c r="Q722" i="5"/>
  <c r="P722" i="5"/>
  <c r="O722" i="5"/>
  <c r="N722" i="5"/>
  <c r="M722" i="5"/>
  <c r="L722" i="5"/>
  <c r="K722" i="5"/>
  <c r="J722" i="5"/>
  <c r="I722" i="5"/>
  <c r="H722" i="5"/>
  <c r="G722" i="5"/>
  <c r="F722" i="5"/>
  <c r="E722" i="5"/>
  <c r="D722" i="5"/>
  <c r="C722" i="5"/>
  <c r="B722" i="5"/>
  <c r="A722" i="5"/>
  <c r="AD721" i="5"/>
  <c r="AC721" i="5"/>
  <c r="AB721" i="5"/>
  <c r="AA721" i="5"/>
  <c r="Z721" i="5"/>
  <c r="Y721" i="5"/>
  <c r="X721" i="5"/>
  <c r="W721" i="5"/>
  <c r="V721" i="5"/>
  <c r="U721" i="5"/>
  <c r="S721" i="5"/>
  <c r="R721" i="5"/>
  <c r="Q721" i="5"/>
  <c r="P721" i="5"/>
  <c r="O721" i="5"/>
  <c r="N721" i="5"/>
  <c r="M721" i="5"/>
  <c r="L721" i="5"/>
  <c r="K721" i="5"/>
  <c r="J721" i="5"/>
  <c r="I721" i="5"/>
  <c r="H721" i="5"/>
  <c r="G721" i="5"/>
  <c r="F721" i="5"/>
  <c r="E721" i="5"/>
  <c r="D721" i="5"/>
  <c r="T721" i="5" s="1"/>
  <c r="C721" i="5"/>
  <c r="B721" i="5"/>
  <c r="A721" i="5"/>
  <c r="AE720" i="5"/>
  <c r="AD720" i="5"/>
  <c r="AC720" i="5"/>
  <c r="AB720" i="5"/>
  <c r="AA720" i="5"/>
  <c r="Z720" i="5"/>
  <c r="Y720" i="5"/>
  <c r="X720" i="5"/>
  <c r="W720" i="5"/>
  <c r="V720" i="5"/>
  <c r="U720" i="5"/>
  <c r="T720" i="5"/>
  <c r="AF720" i="5" s="1"/>
  <c r="S720" i="5"/>
  <c r="R720" i="5"/>
  <c r="Q720" i="5"/>
  <c r="P720" i="5"/>
  <c r="O720" i="5"/>
  <c r="N720" i="5"/>
  <c r="M720" i="5"/>
  <c r="L720" i="5"/>
  <c r="K720" i="5"/>
  <c r="J720" i="5"/>
  <c r="I720" i="5"/>
  <c r="H720" i="5"/>
  <c r="G720" i="5"/>
  <c r="F720" i="5"/>
  <c r="E720" i="5"/>
  <c r="D720" i="5"/>
  <c r="C720" i="5"/>
  <c r="B720" i="5"/>
  <c r="A720" i="5"/>
  <c r="AD719" i="5"/>
  <c r="AC719" i="5"/>
  <c r="AB719" i="5"/>
  <c r="AA719" i="5"/>
  <c r="Z719" i="5"/>
  <c r="Y719" i="5"/>
  <c r="X719" i="5"/>
  <c r="W719" i="5"/>
  <c r="V719" i="5"/>
  <c r="U719" i="5"/>
  <c r="S719" i="5"/>
  <c r="R719" i="5"/>
  <c r="Q719" i="5"/>
  <c r="P719" i="5"/>
  <c r="O719" i="5"/>
  <c r="N719" i="5"/>
  <c r="M719" i="5"/>
  <c r="L719" i="5"/>
  <c r="K719" i="5"/>
  <c r="J719" i="5"/>
  <c r="I719" i="5"/>
  <c r="H719" i="5"/>
  <c r="G719" i="5"/>
  <c r="F719" i="5"/>
  <c r="E719" i="5"/>
  <c r="D719" i="5"/>
  <c r="C719" i="5"/>
  <c r="B719" i="5"/>
  <c r="A719" i="5"/>
  <c r="AD718" i="5"/>
  <c r="AC718" i="5"/>
  <c r="AB718" i="5"/>
  <c r="AA718" i="5"/>
  <c r="Z718" i="5"/>
  <c r="Y718" i="5"/>
  <c r="X718" i="5"/>
  <c r="W718" i="5"/>
  <c r="V718" i="5"/>
  <c r="U718" i="5"/>
  <c r="S718" i="5"/>
  <c r="R718" i="5"/>
  <c r="Q718" i="5"/>
  <c r="P718" i="5"/>
  <c r="O718" i="5"/>
  <c r="N718" i="5"/>
  <c r="M718" i="5"/>
  <c r="L718" i="5"/>
  <c r="K718" i="5"/>
  <c r="J718" i="5"/>
  <c r="I718" i="5"/>
  <c r="H718" i="5"/>
  <c r="G718" i="5"/>
  <c r="F718" i="5"/>
  <c r="E718" i="5"/>
  <c r="D718" i="5"/>
  <c r="T718" i="5" s="1"/>
  <c r="C718" i="5"/>
  <c r="B718" i="5"/>
  <c r="A718" i="5"/>
  <c r="AE717" i="5"/>
  <c r="AD717" i="5"/>
  <c r="AC717" i="5"/>
  <c r="AB717" i="5"/>
  <c r="AA717" i="5"/>
  <c r="Z717" i="5"/>
  <c r="Y717" i="5"/>
  <c r="X717" i="5"/>
  <c r="W717" i="5"/>
  <c r="V717" i="5"/>
  <c r="U717" i="5"/>
  <c r="T717" i="5"/>
  <c r="AF717" i="5" s="1"/>
  <c r="S717" i="5"/>
  <c r="R717" i="5"/>
  <c r="Q717" i="5"/>
  <c r="P717" i="5"/>
  <c r="O717" i="5"/>
  <c r="N717" i="5"/>
  <c r="M717" i="5"/>
  <c r="L717" i="5"/>
  <c r="K717" i="5"/>
  <c r="J717" i="5"/>
  <c r="I717" i="5"/>
  <c r="H717" i="5"/>
  <c r="G717" i="5"/>
  <c r="F717" i="5"/>
  <c r="E717" i="5"/>
  <c r="D717" i="5"/>
  <c r="C717" i="5"/>
  <c r="B717" i="5"/>
  <c r="A717" i="5"/>
  <c r="AD716" i="5"/>
  <c r="AC716" i="5"/>
  <c r="AB716" i="5"/>
  <c r="AA716" i="5"/>
  <c r="Z716" i="5"/>
  <c r="Y716" i="5"/>
  <c r="X716" i="5"/>
  <c r="W716" i="5"/>
  <c r="V716" i="5"/>
  <c r="U716" i="5"/>
  <c r="S716" i="5"/>
  <c r="R716" i="5"/>
  <c r="Q716" i="5"/>
  <c r="P716" i="5"/>
  <c r="O716" i="5"/>
  <c r="N716" i="5"/>
  <c r="M716" i="5"/>
  <c r="L716" i="5"/>
  <c r="K716" i="5"/>
  <c r="J716" i="5"/>
  <c r="I716" i="5"/>
  <c r="H716" i="5"/>
  <c r="G716" i="5"/>
  <c r="F716" i="5"/>
  <c r="E716" i="5"/>
  <c r="D716" i="5"/>
  <c r="C716" i="5"/>
  <c r="B716" i="5"/>
  <c r="A716" i="5"/>
  <c r="AD715" i="5"/>
  <c r="AC715" i="5"/>
  <c r="AB715" i="5"/>
  <c r="AA715" i="5"/>
  <c r="Z715" i="5"/>
  <c r="Y715" i="5"/>
  <c r="X715" i="5"/>
  <c r="W715" i="5"/>
  <c r="V715" i="5"/>
  <c r="U715" i="5"/>
  <c r="S715" i="5"/>
  <c r="R715" i="5"/>
  <c r="Q715" i="5"/>
  <c r="P715" i="5"/>
  <c r="O715" i="5"/>
  <c r="N715" i="5"/>
  <c r="M715" i="5"/>
  <c r="L715" i="5"/>
  <c r="K715" i="5"/>
  <c r="J715" i="5"/>
  <c r="I715" i="5"/>
  <c r="H715" i="5"/>
  <c r="G715" i="5"/>
  <c r="F715" i="5"/>
  <c r="E715" i="5"/>
  <c r="D715" i="5"/>
  <c r="T715" i="5" s="1"/>
  <c r="C715" i="5"/>
  <c r="B715" i="5"/>
  <c r="A715" i="5"/>
  <c r="AE714" i="5"/>
  <c r="AD714" i="5"/>
  <c r="AC714" i="5"/>
  <c r="AB714" i="5"/>
  <c r="AA714" i="5"/>
  <c r="Z714" i="5"/>
  <c r="Y714" i="5"/>
  <c r="X714" i="5"/>
  <c r="W714" i="5"/>
  <c r="V714" i="5"/>
  <c r="U714" i="5"/>
  <c r="T714" i="5"/>
  <c r="AF714" i="5" s="1"/>
  <c r="S714" i="5"/>
  <c r="R714" i="5"/>
  <c r="Q714" i="5"/>
  <c r="P714" i="5"/>
  <c r="O714" i="5"/>
  <c r="N714" i="5"/>
  <c r="M714" i="5"/>
  <c r="L714" i="5"/>
  <c r="K714" i="5"/>
  <c r="J714" i="5"/>
  <c r="I714" i="5"/>
  <c r="H714" i="5"/>
  <c r="G714" i="5"/>
  <c r="F714" i="5"/>
  <c r="E714" i="5"/>
  <c r="D714" i="5"/>
  <c r="C714" i="5"/>
  <c r="B714" i="5"/>
  <c r="A714" i="5"/>
  <c r="AD713" i="5"/>
  <c r="AC713" i="5"/>
  <c r="AB713" i="5"/>
  <c r="AA713" i="5"/>
  <c r="Z713" i="5"/>
  <c r="Y713" i="5"/>
  <c r="X713" i="5"/>
  <c r="W713" i="5"/>
  <c r="V713" i="5"/>
  <c r="U713" i="5"/>
  <c r="S713" i="5"/>
  <c r="R713" i="5"/>
  <c r="Q713" i="5"/>
  <c r="P713" i="5"/>
  <c r="O713" i="5"/>
  <c r="N713" i="5"/>
  <c r="M713" i="5"/>
  <c r="L713" i="5"/>
  <c r="K713" i="5"/>
  <c r="J713" i="5"/>
  <c r="I713" i="5"/>
  <c r="H713" i="5"/>
  <c r="G713" i="5"/>
  <c r="F713" i="5"/>
  <c r="E713" i="5"/>
  <c r="D713" i="5"/>
  <c r="C713" i="5"/>
  <c r="B713" i="5"/>
  <c r="A713" i="5"/>
  <c r="AD712" i="5"/>
  <c r="AC712" i="5"/>
  <c r="AB712" i="5"/>
  <c r="AA712" i="5"/>
  <c r="Z712" i="5"/>
  <c r="Y712" i="5"/>
  <c r="X712" i="5"/>
  <c r="W712" i="5"/>
  <c r="V712" i="5"/>
  <c r="U712" i="5"/>
  <c r="S712" i="5"/>
  <c r="R712" i="5"/>
  <c r="Q712" i="5"/>
  <c r="P712" i="5"/>
  <c r="O712" i="5"/>
  <c r="N712" i="5"/>
  <c r="M712" i="5"/>
  <c r="L712" i="5"/>
  <c r="K712" i="5"/>
  <c r="J712" i="5"/>
  <c r="I712" i="5"/>
  <c r="H712" i="5"/>
  <c r="G712" i="5"/>
  <c r="F712" i="5"/>
  <c r="E712" i="5"/>
  <c r="D712" i="5"/>
  <c r="T712" i="5" s="1"/>
  <c r="C712" i="5"/>
  <c r="B712" i="5"/>
  <c r="A712" i="5"/>
  <c r="AE711" i="5"/>
  <c r="AD711" i="5"/>
  <c r="AC711" i="5"/>
  <c r="AB711" i="5"/>
  <c r="AA711" i="5"/>
  <c r="Z711" i="5"/>
  <c r="Y711" i="5"/>
  <c r="X711" i="5"/>
  <c r="W711" i="5"/>
  <c r="V711" i="5"/>
  <c r="U711" i="5"/>
  <c r="T711" i="5"/>
  <c r="AF711" i="5" s="1"/>
  <c r="S711" i="5"/>
  <c r="R711" i="5"/>
  <c r="Q711" i="5"/>
  <c r="P711" i="5"/>
  <c r="O711" i="5"/>
  <c r="N711" i="5"/>
  <c r="M711" i="5"/>
  <c r="L711" i="5"/>
  <c r="K711" i="5"/>
  <c r="J711" i="5"/>
  <c r="I711" i="5"/>
  <c r="H711" i="5"/>
  <c r="G711" i="5"/>
  <c r="F711" i="5"/>
  <c r="E711" i="5"/>
  <c r="D711" i="5"/>
  <c r="C711" i="5"/>
  <c r="B711" i="5"/>
  <c r="A711" i="5"/>
  <c r="AD710" i="5"/>
  <c r="AC710" i="5"/>
  <c r="AB710" i="5"/>
  <c r="AA710" i="5"/>
  <c r="Z710" i="5"/>
  <c r="Y710" i="5"/>
  <c r="X710" i="5"/>
  <c r="W710" i="5"/>
  <c r="V710" i="5"/>
  <c r="U710" i="5"/>
  <c r="S710" i="5"/>
  <c r="R710" i="5"/>
  <c r="Q710" i="5"/>
  <c r="P710" i="5"/>
  <c r="O710" i="5"/>
  <c r="N710" i="5"/>
  <c r="M710" i="5"/>
  <c r="L710" i="5"/>
  <c r="K710" i="5"/>
  <c r="J710" i="5"/>
  <c r="I710" i="5"/>
  <c r="H710" i="5"/>
  <c r="G710" i="5"/>
  <c r="F710" i="5"/>
  <c r="E710" i="5"/>
  <c r="D710" i="5"/>
  <c r="C710" i="5"/>
  <c r="B710" i="5"/>
  <c r="A710" i="5"/>
  <c r="AD709" i="5"/>
  <c r="AC709" i="5"/>
  <c r="AB709" i="5"/>
  <c r="AA709" i="5"/>
  <c r="Z709" i="5"/>
  <c r="Y709" i="5"/>
  <c r="X709" i="5"/>
  <c r="W709" i="5"/>
  <c r="V709" i="5"/>
  <c r="U709" i="5"/>
  <c r="S709" i="5"/>
  <c r="R709" i="5"/>
  <c r="Q709" i="5"/>
  <c r="P709" i="5"/>
  <c r="O709" i="5"/>
  <c r="N709" i="5"/>
  <c r="M709" i="5"/>
  <c r="L709" i="5"/>
  <c r="K709" i="5"/>
  <c r="J709" i="5"/>
  <c r="I709" i="5"/>
  <c r="H709" i="5"/>
  <c r="G709" i="5"/>
  <c r="F709" i="5"/>
  <c r="E709" i="5"/>
  <c r="D709" i="5"/>
  <c r="T709" i="5" s="1"/>
  <c r="AF709" i="5" s="1"/>
  <c r="C709" i="5"/>
  <c r="B709" i="5"/>
  <c r="A709" i="5"/>
  <c r="AE708" i="5"/>
  <c r="AD708" i="5"/>
  <c r="AC708" i="5"/>
  <c r="AB708" i="5"/>
  <c r="AA708" i="5"/>
  <c r="Z708" i="5"/>
  <c r="Y708" i="5"/>
  <c r="X708" i="5"/>
  <c r="W708" i="5"/>
  <c r="V708" i="5"/>
  <c r="U708" i="5"/>
  <c r="T708" i="5"/>
  <c r="AF708" i="5" s="1"/>
  <c r="S708" i="5"/>
  <c r="R708" i="5"/>
  <c r="Q708" i="5"/>
  <c r="P708" i="5"/>
  <c r="O708" i="5"/>
  <c r="N708" i="5"/>
  <c r="M708" i="5"/>
  <c r="L708" i="5"/>
  <c r="K708" i="5"/>
  <c r="J708" i="5"/>
  <c r="I708" i="5"/>
  <c r="H708" i="5"/>
  <c r="G708" i="5"/>
  <c r="F708" i="5"/>
  <c r="E708" i="5"/>
  <c r="D708" i="5"/>
  <c r="C708" i="5"/>
  <c r="B708" i="5"/>
  <c r="A708" i="5"/>
  <c r="AD707" i="5"/>
  <c r="AC707" i="5"/>
  <c r="AB707" i="5"/>
  <c r="AA707" i="5"/>
  <c r="Z707" i="5"/>
  <c r="Y707" i="5"/>
  <c r="X707" i="5"/>
  <c r="W707" i="5"/>
  <c r="V707" i="5"/>
  <c r="U707" i="5"/>
  <c r="S707" i="5"/>
  <c r="R707" i="5"/>
  <c r="Q707" i="5"/>
  <c r="P707" i="5"/>
  <c r="O707" i="5"/>
  <c r="N707" i="5"/>
  <c r="M707" i="5"/>
  <c r="L707" i="5"/>
  <c r="K707" i="5"/>
  <c r="J707" i="5"/>
  <c r="I707" i="5"/>
  <c r="H707" i="5"/>
  <c r="G707" i="5"/>
  <c r="F707" i="5"/>
  <c r="E707" i="5"/>
  <c r="D707" i="5"/>
  <c r="C707" i="5"/>
  <c r="B707" i="5"/>
  <c r="A707" i="5"/>
  <c r="AD706" i="5"/>
  <c r="AC706" i="5"/>
  <c r="AB706" i="5"/>
  <c r="AA706" i="5"/>
  <c r="Z706" i="5"/>
  <c r="Y706" i="5"/>
  <c r="X706" i="5"/>
  <c r="W706" i="5"/>
  <c r="V706" i="5"/>
  <c r="U706" i="5"/>
  <c r="S706" i="5"/>
  <c r="R706" i="5"/>
  <c r="Q706" i="5"/>
  <c r="P706" i="5"/>
  <c r="O706" i="5"/>
  <c r="N706" i="5"/>
  <c r="M706" i="5"/>
  <c r="L706" i="5"/>
  <c r="K706" i="5"/>
  <c r="J706" i="5"/>
  <c r="I706" i="5"/>
  <c r="H706" i="5"/>
  <c r="G706" i="5"/>
  <c r="F706" i="5"/>
  <c r="E706" i="5"/>
  <c r="D706" i="5"/>
  <c r="T706" i="5" s="1"/>
  <c r="C706" i="5"/>
  <c r="B706" i="5"/>
  <c r="A706" i="5"/>
  <c r="AE705" i="5"/>
  <c r="AD705" i="5"/>
  <c r="AC705" i="5"/>
  <c r="AB705" i="5"/>
  <c r="AA705" i="5"/>
  <c r="Z705" i="5"/>
  <c r="Y705" i="5"/>
  <c r="X705" i="5"/>
  <c r="W705" i="5"/>
  <c r="V705" i="5"/>
  <c r="U705" i="5"/>
  <c r="T705" i="5"/>
  <c r="AF705" i="5" s="1"/>
  <c r="S705" i="5"/>
  <c r="R705" i="5"/>
  <c r="Q705" i="5"/>
  <c r="P705" i="5"/>
  <c r="O705" i="5"/>
  <c r="N705" i="5"/>
  <c r="M705" i="5"/>
  <c r="L705" i="5"/>
  <c r="K705" i="5"/>
  <c r="J705" i="5"/>
  <c r="I705" i="5"/>
  <c r="H705" i="5"/>
  <c r="G705" i="5"/>
  <c r="F705" i="5"/>
  <c r="E705" i="5"/>
  <c r="D705" i="5"/>
  <c r="C705" i="5"/>
  <c r="B705" i="5"/>
  <c r="A705" i="5"/>
  <c r="AD704" i="5"/>
  <c r="AC704" i="5"/>
  <c r="AB704" i="5"/>
  <c r="AA704" i="5"/>
  <c r="Z704" i="5"/>
  <c r="Y704" i="5"/>
  <c r="X704" i="5"/>
  <c r="W704" i="5"/>
  <c r="V704" i="5"/>
  <c r="U704" i="5"/>
  <c r="S704" i="5"/>
  <c r="R704" i="5"/>
  <c r="Q704" i="5"/>
  <c r="P704" i="5"/>
  <c r="O704" i="5"/>
  <c r="N704" i="5"/>
  <c r="M704" i="5"/>
  <c r="L704" i="5"/>
  <c r="K704" i="5"/>
  <c r="J704" i="5"/>
  <c r="I704" i="5"/>
  <c r="H704" i="5"/>
  <c r="G704" i="5"/>
  <c r="F704" i="5"/>
  <c r="E704" i="5"/>
  <c r="D704" i="5"/>
  <c r="C704" i="5"/>
  <c r="B704" i="5"/>
  <c r="A704" i="5"/>
  <c r="AD703" i="5"/>
  <c r="AC703" i="5"/>
  <c r="AB703" i="5"/>
  <c r="AA703" i="5"/>
  <c r="Z703" i="5"/>
  <c r="Y703" i="5"/>
  <c r="X703" i="5"/>
  <c r="W703" i="5"/>
  <c r="V703" i="5"/>
  <c r="U703" i="5"/>
  <c r="S703" i="5"/>
  <c r="R703" i="5"/>
  <c r="Q703" i="5"/>
  <c r="P703" i="5"/>
  <c r="O703" i="5"/>
  <c r="N703" i="5"/>
  <c r="M703" i="5"/>
  <c r="L703" i="5"/>
  <c r="K703" i="5"/>
  <c r="J703" i="5"/>
  <c r="I703" i="5"/>
  <c r="H703" i="5"/>
  <c r="G703" i="5"/>
  <c r="F703" i="5"/>
  <c r="E703" i="5"/>
  <c r="D703" i="5"/>
  <c r="T703" i="5" s="1"/>
  <c r="AF703" i="5" s="1"/>
  <c r="C703" i="5"/>
  <c r="B703" i="5"/>
  <c r="A703" i="5"/>
  <c r="AE702" i="5"/>
  <c r="AD702" i="5"/>
  <c r="AC702" i="5"/>
  <c r="AB702" i="5"/>
  <c r="AA702" i="5"/>
  <c r="Z702" i="5"/>
  <c r="Y702" i="5"/>
  <c r="X702" i="5"/>
  <c r="W702" i="5"/>
  <c r="V702" i="5"/>
  <c r="U702" i="5"/>
  <c r="T702" i="5"/>
  <c r="AF702" i="5" s="1"/>
  <c r="S702" i="5"/>
  <c r="R702" i="5"/>
  <c r="Q702" i="5"/>
  <c r="P702" i="5"/>
  <c r="O702" i="5"/>
  <c r="N702" i="5"/>
  <c r="M702" i="5"/>
  <c r="L702" i="5"/>
  <c r="K702" i="5"/>
  <c r="J702" i="5"/>
  <c r="I702" i="5"/>
  <c r="H702" i="5"/>
  <c r="G702" i="5"/>
  <c r="F702" i="5"/>
  <c r="E702" i="5"/>
  <c r="D702" i="5"/>
  <c r="C702" i="5"/>
  <c r="B702" i="5"/>
  <c r="A702" i="5"/>
  <c r="AD701" i="5"/>
  <c r="AC701" i="5"/>
  <c r="AB701" i="5"/>
  <c r="AA701" i="5"/>
  <c r="Z701" i="5"/>
  <c r="Y701" i="5"/>
  <c r="X701" i="5"/>
  <c r="W701" i="5"/>
  <c r="V701" i="5"/>
  <c r="U701" i="5"/>
  <c r="S701" i="5"/>
  <c r="R701" i="5"/>
  <c r="Q701" i="5"/>
  <c r="P701" i="5"/>
  <c r="O701" i="5"/>
  <c r="N701" i="5"/>
  <c r="M701" i="5"/>
  <c r="L701" i="5"/>
  <c r="K701" i="5"/>
  <c r="J701" i="5"/>
  <c r="I701" i="5"/>
  <c r="H701" i="5"/>
  <c r="G701" i="5"/>
  <c r="F701" i="5"/>
  <c r="E701" i="5"/>
  <c r="D701" i="5"/>
  <c r="C701" i="5"/>
  <c r="B701" i="5"/>
  <c r="A701" i="5"/>
  <c r="AD700" i="5"/>
  <c r="AC700" i="5"/>
  <c r="AB700" i="5"/>
  <c r="AA700" i="5"/>
  <c r="Z700" i="5"/>
  <c r="Y700" i="5"/>
  <c r="X700" i="5"/>
  <c r="W700" i="5"/>
  <c r="V700" i="5"/>
  <c r="U700" i="5"/>
  <c r="S700" i="5"/>
  <c r="R700" i="5"/>
  <c r="Q700" i="5"/>
  <c r="P700" i="5"/>
  <c r="O700" i="5"/>
  <c r="N700" i="5"/>
  <c r="M700" i="5"/>
  <c r="L700" i="5"/>
  <c r="K700" i="5"/>
  <c r="J700" i="5"/>
  <c r="I700" i="5"/>
  <c r="H700" i="5"/>
  <c r="G700" i="5"/>
  <c r="F700" i="5"/>
  <c r="E700" i="5"/>
  <c r="D700" i="5"/>
  <c r="T700" i="5" s="1"/>
  <c r="C700" i="5"/>
  <c r="B700" i="5"/>
  <c r="A700" i="5"/>
  <c r="AE699" i="5"/>
  <c r="AD699" i="5"/>
  <c r="AC699" i="5"/>
  <c r="AB699" i="5"/>
  <c r="AA699" i="5"/>
  <c r="Z699" i="5"/>
  <c r="Y699" i="5"/>
  <c r="X699" i="5"/>
  <c r="W699" i="5"/>
  <c r="V699" i="5"/>
  <c r="U699" i="5"/>
  <c r="T699" i="5"/>
  <c r="AF699" i="5" s="1"/>
  <c r="S699" i="5"/>
  <c r="R699" i="5"/>
  <c r="Q699" i="5"/>
  <c r="P699" i="5"/>
  <c r="O699" i="5"/>
  <c r="N699" i="5"/>
  <c r="M699" i="5"/>
  <c r="L699" i="5"/>
  <c r="K699" i="5"/>
  <c r="J699" i="5"/>
  <c r="I699" i="5"/>
  <c r="H699" i="5"/>
  <c r="G699" i="5"/>
  <c r="F699" i="5"/>
  <c r="E699" i="5"/>
  <c r="D699" i="5"/>
  <c r="C699" i="5"/>
  <c r="B699" i="5"/>
  <c r="A699" i="5"/>
  <c r="AD698" i="5"/>
  <c r="AC698" i="5"/>
  <c r="AB698" i="5"/>
  <c r="AA698" i="5"/>
  <c r="Z698" i="5"/>
  <c r="Y698" i="5"/>
  <c r="X698" i="5"/>
  <c r="W698" i="5"/>
  <c r="V698" i="5"/>
  <c r="U698" i="5"/>
  <c r="S698" i="5"/>
  <c r="R698" i="5"/>
  <c r="Q698" i="5"/>
  <c r="P698" i="5"/>
  <c r="O698" i="5"/>
  <c r="N698" i="5"/>
  <c r="M698" i="5"/>
  <c r="L698" i="5"/>
  <c r="K698" i="5"/>
  <c r="J698" i="5"/>
  <c r="I698" i="5"/>
  <c r="H698" i="5"/>
  <c r="G698" i="5"/>
  <c r="F698" i="5"/>
  <c r="E698" i="5"/>
  <c r="D698" i="5"/>
  <c r="C698" i="5"/>
  <c r="B698" i="5"/>
  <c r="A698" i="5"/>
  <c r="AD697" i="5"/>
  <c r="AC697" i="5"/>
  <c r="AB697" i="5"/>
  <c r="AA697" i="5"/>
  <c r="Z697" i="5"/>
  <c r="Y697" i="5"/>
  <c r="X697" i="5"/>
  <c r="W697" i="5"/>
  <c r="V697" i="5"/>
  <c r="U697" i="5"/>
  <c r="S697" i="5"/>
  <c r="R697" i="5"/>
  <c r="Q697" i="5"/>
  <c r="P697" i="5"/>
  <c r="O697" i="5"/>
  <c r="N697" i="5"/>
  <c r="M697" i="5"/>
  <c r="L697" i="5"/>
  <c r="K697" i="5"/>
  <c r="J697" i="5"/>
  <c r="I697" i="5"/>
  <c r="H697" i="5"/>
  <c r="G697" i="5"/>
  <c r="F697" i="5"/>
  <c r="E697" i="5"/>
  <c r="D697" i="5"/>
  <c r="T697" i="5" s="1"/>
  <c r="AF697" i="5" s="1"/>
  <c r="C697" i="5"/>
  <c r="B697" i="5"/>
  <c r="A697" i="5"/>
  <c r="AE696" i="5"/>
  <c r="AD696" i="5"/>
  <c r="AC696" i="5"/>
  <c r="AB696" i="5"/>
  <c r="AA696" i="5"/>
  <c r="Z696" i="5"/>
  <c r="Y696" i="5"/>
  <c r="X696" i="5"/>
  <c r="W696" i="5"/>
  <c r="V696" i="5"/>
  <c r="U696" i="5"/>
  <c r="T696" i="5"/>
  <c r="AF696" i="5" s="1"/>
  <c r="S696" i="5"/>
  <c r="R696" i="5"/>
  <c r="Q696" i="5"/>
  <c r="P696" i="5"/>
  <c r="O696" i="5"/>
  <c r="N696" i="5"/>
  <c r="M696" i="5"/>
  <c r="L696" i="5"/>
  <c r="K696" i="5"/>
  <c r="J696" i="5"/>
  <c r="I696" i="5"/>
  <c r="H696" i="5"/>
  <c r="G696" i="5"/>
  <c r="F696" i="5"/>
  <c r="E696" i="5"/>
  <c r="D696" i="5"/>
  <c r="C696" i="5"/>
  <c r="B696" i="5"/>
  <c r="A696" i="5"/>
  <c r="AD695" i="5"/>
  <c r="AC695" i="5"/>
  <c r="AB695" i="5"/>
  <c r="AA695" i="5"/>
  <c r="Z695" i="5"/>
  <c r="Y695" i="5"/>
  <c r="X695" i="5"/>
  <c r="W695" i="5"/>
  <c r="V695" i="5"/>
  <c r="U695" i="5"/>
  <c r="S695" i="5"/>
  <c r="R695" i="5"/>
  <c r="Q695" i="5"/>
  <c r="P695" i="5"/>
  <c r="O695" i="5"/>
  <c r="N695" i="5"/>
  <c r="M695" i="5"/>
  <c r="L695" i="5"/>
  <c r="K695" i="5"/>
  <c r="J695" i="5"/>
  <c r="I695" i="5"/>
  <c r="H695" i="5"/>
  <c r="G695" i="5"/>
  <c r="F695" i="5"/>
  <c r="E695" i="5"/>
  <c r="D695" i="5"/>
  <c r="C695" i="5"/>
  <c r="B695" i="5"/>
  <c r="A695" i="5"/>
  <c r="AD694" i="5"/>
  <c r="AC694" i="5"/>
  <c r="AB694" i="5"/>
  <c r="AA694" i="5"/>
  <c r="Z694" i="5"/>
  <c r="Y694" i="5"/>
  <c r="X694" i="5"/>
  <c r="W694" i="5"/>
  <c r="V694" i="5"/>
  <c r="U694" i="5"/>
  <c r="S694" i="5"/>
  <c r="R694" i="5"/>
  <c r="Q694" i="5"/>
  <c r="P694" i="5"/>
  <c r="O694" i="5"/>
  <c r="N694" i="5"/>
  <c r="M694" i="5"/>
  <c r="L694" i="5"/>
  <c r="K694" i="5"/>
  <c r="J694" i="5"/>
  <c r="I694" i="5"/>
  <c r="H694" i="5"/>
  <c r="G694" i="5"/>
  <c r="F694" i="5"/>
  <c r="E694" i="5"/>
  <c r="D694" i="5"/>
  <c r="T694" i="5" s="1"/>
  <c r="C694" i="5"/>
  <c r="B694" i="5"/>
  <c r="A694" i="5"/>
  <c r="AE693" i="5"/>
  <c r="AD693" i="5"/>
  <c r="AC693" i="5"/>
  <c r="AB693" i="5"/>
  <c r="AA693" i="5"/>
  <c r="Z693" i="5"/>
  <c r="Y693" i="5"/>
  <c r="X693" i="5"/>
  <c r="W693" i="5"/>
  <c r="V693" i="5"/>
  <c r="U693" i="5"/>
  <c r="T693" i="5"/>
  <c r="AF693" i="5" s="1"/>
  <c r="S693" i="5"/>
  <c r="R693" i="5"/>
  <c r="Q693" i="5"/>
  <c r="P693" i="5"/>
  <c r="O693" i="5"/>
  <c r="N693" i="5"/>
  <c r="M693" i="5"/>
  <c r="L693" i="5"/>
  <c r="K693" i="5"/>
  <c r="J693" i="5"/>
  <c r="I693" i="5"/>
  <c r="H693" i="5"/>
  <c r="G693" i="5"/>
  <c r="F693" i="5"/>
  <c r="E693" i="5"/>
  <c r="D693" i="5"/>
  <c r="C693" i="5"/>
  <c r="B693" i="5"/>
  <c r="A693" i="5"/>
  <c r="AD692" i="5"/>
  <c r="AC692" i="5"/>
  <c r="AB692" i="5"/>
  <c r="AA692" i="5"/>
  <c r="Z692" i="5"/>
  <c r="Y692" i="5"/>
  <c r="X692" i="5"/>
  <c r="W692" i="5"/>
  <c r="V692" i="5"/>
  <c r="U692" i="5"/>
  <c r="S692" i="5"/>
  <c r="R692" i="5"/>
  <c r="Q692" i="5"/>
  <c r="P692" i="5"/>
  <c r="O692" i="5"/>
  <c r="N692" i="5"/>
  <c r="M692" i="5"/>
  <c r="L692" i="5"/>
  <c r="K692" i="5"/>
  <c r="J692" i="5"/>
  <c r="I692" i="5"/>
  <c r="H692" i="5"/>
  <c r="G692" i="5"/>
  <c r="F692" i="5"/>
  <c r="E692" i="5"/>
  <c r="D692" i="5"/>
  <c r="C692" i="5"/>
  <c r="B692" i="5"/>
  <c r="A692" i="5"/>
  <c r="AD691" i="5"/>
  <c r="AC691" i="5"/>
  <c r="AB691" i="5"/>
  <c r="AA691" i="5"/>
  <c r="Z691" i="5"/>
  <c r="Y691" i="5"/>
  <c r="X691" i="5"/>
  <c r="W691" i="5"/>
  <c r="V691" i="5"/>
  <c r="U691" i="5"/>
  <c r="S691" i="5"/>
  <c r="R691" i="5"/>
  <c r="Q691" i="5"/>
  <c r="P691" i="5"/>
  <c r="O691" i="5"/>
  <c r="N691" i="5"/>
  <c r="M691" i="5"/>
  <c r="L691" i="5"/>
  <c r="K691" i="5"/>
  <c r="J691" i="5"/>
  <c r="I691" i="5"/>
  <c r="H691" i="5"/>
  <c r="G691" i="5"/>
  <c r="F691" i="5"/>
  <c r="E691" i="5"/>
  <c r="D691" i="5"/>
  <c r="T691" i="5" s="1"/>
  <c r="AF691" i="5" s="1"/>
  <c r="C691" i="5"/>
  <c r="B691" i="5"/>
  <c r="A691" i="5"/>
  <c r="AE690" i="5"/>
  <c r="AD690" i="5"/>
  <c r="AC690" i="5"/>
  <c r="AB690" i="5"/>
  <c r="AA690" i="5"/>
  <c r="Z690" i="5"/>
  <c r="Y690" i="5"/>
  <c r="X690" i="5"/>
  <c r="W690" i="5"/>
  <c r="V690" i="5"/>
  <c r="U690" i="5"/>
  <c r="T690" i="5"/>
  <c r="AF690" i="5" s="1"/>
  <c r="S690" i="5"/>
  <c r="R690" i="5"/>
  <c r="Q690" i="5"/>
  <c r="P690" i="5"/>
  <c r="O690" i="5"/>
  <c r="N690" i="5"/>
  <c r="M690" i="5"/>
  <c r="L690" i="5"/>
  <c r="K690" i="5"/>
  <c r="J690" i="5"/>
  <c r="I690" i="5"/>
  <c r="H690" i="5"/>
  <c r="G690" i="5"/>
  <c r="F690" i="5"/>
  <c r="E690" i="5"/>
  <c r="D690" i="5"/>
  <c r="C690" i="5"/>
  <c r="B690" i="5"/>
  <c r="A690" i="5"/>
  <c r="AD689" i="5"/>
  <c r="AC689" i="5"/>
  <c r="AB689" i="5"/>
  <c r="AA689" i="5"/>
  <c r="Z689" i="5"/>
  <c r="Y689" i="5"/>
  <c r="X689" i="5"/>
  <c r="W689" i="5"/>
  <c r="V689" i="5"/>
  <c r="U689" i="5"/>
  <c r="S689" i="5"/>
  <c r="R689" i="5"/>
  <c r="Q689" i="5"/>
  <c r="P689" i="5"/>
  <c r="O689" i="5"/>
  <c r="N689" i="5"/>
  <c r="M689" i="5"/>
  <c r="L689" i="5"/>
  <c r="K689" i="5"/>
  <c r="J689" i="5"/>
  <c r="I689" i="5"/>
  <c r="H689" i="5"/>
  <c r="G689" i="5"/>
  <c r="F689" i="5"/>
  <c r="E689" i="5"/>
  <c r="D689" i="5"/>
  <c r="C689" i="5"/>
  <c r="B689" i="5"/>
  <c r="A689" i="5"/>
  <c r="AD688" i="5"/>
  <c r="AC688" i="5"/>
  <c r="AB688" i="5"/>
  <c r="AA688" i="5"/>
  <c r="Z688" i="5"/>
  <c r="Y688" i="5"/>
  <c r="X688" i="5"/>
  <c r="W688" i="5"/>
  <c r="V688" i="5"/>
  <c r="U688" i="5"/>
  <c r="S688" i="5"/>
  <c r="R688" i="5"/>
  <c r="Q688" i="5"/>
  <c r="P688" i="5"/>
  <c r="O688" i="5"/>
  <c r="N688" i="5"/>
  <c r="M688" i="5"/>
  <c r="L688" i="5"/>
  <c r="K688" i="5"/>
  <c r="J688" i="5"/>
  <c r="I688" i="5"/>
  <c r="H688" i="5"/>
  <c r="G688" i="5"/>
  <c r="F688" i="5"/>
  <c r="E688" i="5"/>
  <c r="D688" i="5"/>
  <c r="T688" i="5" s="1"/>
  <c r="C688" i="5"/>
  <c r="B688" i="5"/>
  <c r="A688" i="5"/>
  <c r="AE687" i="5"/>
  <c r="AD687" i="5"/>
  <c r="AC687" i="5"/>
  <c r="AB687" i="5"/>
  <c r="AA687" i="5"/>
  <c r="Z687" i="5"/>
  <c r="Y687" i="5"/>
  <c r="X687" i="5"/>
  <c r="W687" i="5"/>
  <c r="V687" i="5"/>
  <c r="U687" i="5"/>
  <c r="T687" i="5"/>
  <c r="AF687" i="5" s="1"/>
  <c r="S687" i="5"/>
  <c r="R687" i="5"/>
  <c r="Q687" i="5"/>
  <c r="P687" i="5"/>
  <c r="O687" i="5"/>
  <c r="N687" i="5"/>
  <c r="M687" i="5"/>
  <c r="L687" i="5"/>
  <c r="K687" i="5"/>
  <c r="J687" i="5"/>
  <c r="I687" i="5"/>
  <c r="H687" i="5"/>
  <c r="G687" i="5"/>
  <c r="F687" i="5"/>
  <c r="E687" i="5"/>
  <c r="D687" i="5"/>
  <c r="C687" i="5"/>
  <c r="B687" i="5"/>
  <c r="A687" i="5"/>
  <c r="AD686" i="5"/>
  <c r="AC686" i="5"/>
  <c r="AB686" i="5"/>
  <c r="AA686" i="5"/>
  <c r="Z686" i="5"/>
  <c r="Y686" i="5"/>
  <c r="X686" i="5"/>
  <c r="W686" i="5"/>
  <c r="V686" i="5"/>
  <c r="U686" i="5"/>
  <c r="S686" i="5"/>
  <c r="R686" i="5"/>
  <c r="Q686" i="5"/>
  <c r="P686" i="5"/>
  <c r="O686" i="5"/>
  <c r="N686" i="5"/>
  <c r="M686" i="5"/>
  <c r="L686" i="5"/>
  <c r="K686" i="5"/>
  <c r="J686" i="5"/>
  <c r="I686" i="5"/>
  <c r="H686" i="5"/>
  <c r="G686" i="5"/>
  <c r="F686" i="5"/>
  <c r="E686" i="5"/>
  <c r="D686" i="5"/>
  <c r="C686" i="5"/>
  <c r="B686" i="5"/>
  <c r="A686" i="5"/>
  <c r="AD685" i="5"/>
  <c r="AC685" i="5"/>
  <c r="AB685" i="5"/>
  <c r="AA685" i="5"/>
  <c r="Z685" i="5"/>
  <c r="Y685" i="5"/>
  <c r="X685" i="5"/>
  <c r="W685" i="5"/>
  <c r="V685" i="5"/>
  <c r="U685" i="5"/>
  <c r="S685" i="5"/>
  <c r="R685" i="5"/>
  <c r="Q685" i="5"/>
  <c r="P685" i="5"/>
  <c r="O685" i="5"/>
  <c r="N685" i="5"/>
  <c r="M685" i="5"/>
  <c r="L685" i="5"/>
  <c r="K685" i="5"/>
  <c r="J685" i="5"/>
  <c r="I685" i="5"/>
  <c r="H685" i="5"/>
  <c r="G685" i="5"/>
  <c r="F685" i="5"/>
  <c r="E685" i="5"/>
  <c r="D685" i="5"/>
  <c r="T685" i="5" s="1"/>
  <c r="AF685" i="5" s="1"/>
  <c r="C685" i="5"/>
  <c r="B685" i="5"/>
  <c r="A685" i="5"/>
  <c r="AE684" i="5"/>
  <c r="AD684" i="5"/>
  <c r="AC684" i="5"/>
  <c r="AB684" i="5"/>
  <c r="AA684" i="5"/>
  <c r="Z684" i="5"/>
  <c r="Y684" i="5"/>
  <c r="X684" i="5"/>
  <c r="W684" i="5"/>
  <c r="V684" i="5"/>
  <c r="U684" i="5"/>
  <c r="T684" i="5"/>
  <c r="AF684" i="5" s="1"/>
  <c r="S684" i="5"/>
  <c r="R684" i="5"/>
  <c r="Q684" i="5"/>
  <c r="P684" i="5"/>
  <c r="O684" i="5"/>
  <c r="N684" i="5"/>
  <c r="M684" i="5"/>
  <c r="L684" i="5"/>
  <c r="K684" i="5"/>
  <c r="J684" i="5"/>
  <c r="I684" i="5"/>
  <c r="H684" i="5"/>
  <c r="G684" i="5"/>
  <c r="F684" i="5"/>
  <c r="E684" i="5"/>
  <c r="D684" i="5"/>
  <c r="C684" i="5"/>
  <c r="B684" i="5"/>
  <c r="A684" i="5"/>
  <c r="AD683" i="5"/>
  <c r="AC683" i="5"/>
  <c r="AB683" i="5"/>
  <c r="AA683" i="5"/>
  <c r="Z683" i="5"/>
  <c r="Y683" i="5"/>
  <c r="X683" i="5"/>
  <c r="W683" i="5"/>
  <c r="V683" i="5"/>
  <c r="U683" i="5"/>
  <c r="S683" i="5"/>
  <c r="R683" i="5"/>
  <c r="Q683" i="5"/>
  <c r="P683" i="5"/>
  <c r="O683" i="5"/>
  <c r="N683" i="5"/>
  <c r="M683" i="5"/>
  <c r="L683" i="5"/>
  <c r="K683" i="5"/>
  <c r="J683" i="5"/>
  <c r="I683" i="5"/>
  <c r="H683" i="5"/>
  <c r="G683" i="5"/>
  <c r="F683" i="5"/>
  <c r="E683" i="5"/>
  <c r="D683" i="5"/>
  <c r="C683" i="5"/>
  <c r="B683" i="5"/>
  <c r="A683" i="5"/>
  <c r="AD682" i="5"/>
  <c r="AC682" i="5"/>
  <c r="AB682" i="5"/>
  <c r="AA682" i="5"/>
  <c r="Z682" i="5"/>
  <c r="Y682" i="5"/>
  <c r="X682" i="5"/>
  <c r="W682" i="5"/>
  <c r="V682" i="5"/>
  <c r="U682" i="5"/>
  <c r="S682" i="5"/>
  <c r="R682" i="5"/>
  <c r="Q682" i="5"/>
  <c r="P682" i="5"/>
  <c r="O682" i="5"/>
  <c r="N682" i="5"/>
  <c r="M682" i="5"/>
  <c r="L682" i="5"/>
  <c r="K682" i="5"/>
  <c r="J682" i="5"/>
  <c r="I682" i="5"/>
  <c r="H682" i="5"/>
  <c r="G682" i="5"/>
  <c r="F682" i="5"/>
  <c r="E682" i="5"/>
  <c r="D682" i="5"/>
  <c r="T682" i="5" s="1"/>
  <c r="C682" i="5"/>
  <c r="B682" i="5"/>
  <c r="A682" i="5"/>
  <c r="AE681" i="5"/>
  <c r="AD681" i="5"/>
  <c r="AC681" i="5"/>
  <c r="AB681" i="5"/>
  <c r="AA681" i="5"/>
  <c r="Z681" i="5"/>
  <c r="Y681" i="5"/>
  <c r="X681" i="5"/>
  <c r="W681" i="5"/>
  <c r="V681" i="5"/>
  <c r="U681" i="5"/>
  <c r="T681" i="5"/>
  <c r="AF681" i="5" s="1"/>
  <c r="S681" i="5"/>
  <c r="R681" i="5"/>
  <c r="Q681" i="5"/>
  <c r="P681" i="5"/>
  <c r="O681" i="5"/>
  <c r="N681" i="5"/>
  <c r="M681" i="5"/>
  <c r="L681" i="5"/>
  <c r="K681" i="5"/>
  <c r="J681" i="5"/>
  <c r="I681" i="5"/>
  <c r="H681" i="5"/>
  <c r="G681" i="5"/>
  <c r="F681" i="5"/>
  <c r="E681" i="5"/>
  <c r="D681" i="5"/>
  <c r="C681" i="5"/>
  <c r="B681" i="5"/>
  <c r="A681" i="5"/>
  <c r="AD680" i="5"/>
  <c r="AC680" i="5"/>
  <c r="AB680" i="5"/>
  <c r="AA680" i="5"/>
  <c r="Z680" i="5"/>
  <c r="Y680" i="5"/>
  <c r="X680" i="5"/>
  <c r="W680" i="5"/>
  <c r="V680" i="5"/>
  <c r="U680" i="5"/>
  <c r="S680" i="5"/>
  <c r="R680" i="5"/>
  <c r="Q680" i="5"/>
  <c r="P680" i="5"/>
  <c r="O680" i="5"/>
  <c r="N680" i="5"/>
  <c r="M680" i="5"/>
  <c r="L680" i="5"/>
  <c r="K680" i="5"/>
  <c r="J680" i="5"/>
  <c r="I680" i="5"/>
  <c r="H680" i="5"/>
  <c r="G680" i="5"/>
  <c r="F680" i="5"/>
  <c r="E680" i="5"/>
  <c r="D680" i="5"/>
  <c r="C680" i="5"/>
  <c r="B680" i="5"/>
  <c r="A680" i="5"/>
  <c r="AD679" i="5"/>
  <c r="AC679" i="5"/>
  <c r="AB679" i="5"/>
  <c r="AA679" i="5"/>
  <c r="Z679" i="5"/>
  <c r="Y679" i="5"/>
  <c r="X679" i="5"/>
  <c r="W679" i="5"/>
  <c r="V679" i="5"/>
  <c r="U679" i="5"/>
  <c r="S679" i="5"/>
  <c r="R679" i="5"/>
  <c r="Q679" i="5"/>
  <c r="P679" i="5"/>
  <c r="O679" i="5"/>
  <c r="N679" i="5"/>
  <c r="M679" i="5"/>
  <c r="L679" i="5"/>
  <c r="K679" i="5"/>
  <c r="J679" i="5"/>
  <c r="I679" i="5"/>
  <c r="H679" i="5"/>
  <c r="G679" i="5"/>
  <c r="F679" i="5"/>
  <c r="E679" i="5"/>
  <c r="D679" i="5"/>
  <c r="T679" i="5" s="1"/>
  <c r="AF679" i="5" s="1"/>
  <c r="C679" i="5"/>
  <c r="B679" i="5"/>
  <c r="A679" i="5"/>
  <c r="AE678" i="5"/>
  <c r="AD678" i="5"/>
  <c r="AC678" i="5"/>
  <c r="AB678" i="5"/>
  <c r="AA678" i="5"/>
  <c r="Z678" i="5"/>
  <c r="Y678" i="5"/>
  <c r="X678" i="5"/>
  <c r="W678" i="5"/>
  <c r="V678" i="5"/>
  <c r="U678" i="5"/>
  <c r="T678" i="5"/>
  <c r="AF678" i="5" s="1"/>
  <c r="S678" i="5"/>
  <c r="R678" i="5"/>
  <c r="Q678" i="5"/>
  <c r="P678" i="5"/>
  <c r="O678" i="5"/>
  <c r="N678" i="5"/>
  <c r="M678" i="5"/>
  <c r="L678" i="5"/>
  <c r="K678" i="5"/>
  <c r="J678" i="5"/>
  <c r="I678" i="5"/>
  <c r="H678" i="5"/>
  <c r="G678" i="5"/>
  <c r="F678" i="5"/>
  <c r="E678" i="5"/>
  <c r="D678" i="5"/>
  <c r="C678" i="5"/>
  <c r="B678" i="5"/>
  <c r="A678" i="5"/>
  <c r="AD677" i="5"/>
  <c r="AC677" i="5"/>
  <c r="AB677" i="5"/>
  <c r="AA677" i="5"/>
  <c r="Z677" i="5"/>
  <c r="Y677" i="5"/>
  <c r="X677" i="5"/>
  <c r="W677" i="5"/>
  <c r="V677" i="5"/>
  <c r="U677" i="5"/>
  <c r="S677" i="5"/>
  <c r="R677" i="5"/>
  <c r="Q677" i="5"/>
  <c r="P677" i="5"/>
  <c r="O677" i="5"/>
  <c r="N677" i="5"/>
  <c r="M677" i="5"/>
  <c r="L677" i="5"/>
  <c r="K677" i="5"/>
  <c r="J677" i="5"/>
  <c r="I677" i="5"/>
  <c r="H677" i="5"/>
  <c r="G677" i="5"/>
  <c r="F677" i="5"/>
  <c r="E677" i="5"/>
  <c r="D677" i="5"/>
  <c r="C677" i="5"/>
  <c r="B677" i="5"/>
  <c r="A677" i="5"/>
  <c r="AD676" i="5"/>
  <c r="AC676" i="5"/>
  <c r="AB676" i="5"/>
  <c r="AA676" i="5"/>
  <c r="Z676" i="5"/>
  <c r="Y676" i="5"/>
  <c r="X676" i="5"/>
  <c r="W676" i="5"/>
  <c r="V676" i="5"/>
  <c r="U676" i="5"/>
  <c r="S676" i="5"/>
  <c r="R676" i="5"/>
  <c r="Q676" i="5"/>
  <c r="P676" i="5"/>
  <c r="O676" i="5"/>
  <c r="N676" i="5"/>
  <c r="M676" i="5"/>
  <c r="L676" i="5"/>
  <c r="K676" i="5"/>
  <c r="J676" i="5"/>
  <c r="I676" i="5"/>
  <c r="H676" i="5"/>
  <c r="G676" i="5"/>
  <c r="F676" i="5"/>
  <c r="E676" i="5"/>
  <c r="D676" i="5"/>
  <c r="T676" i="5" s="1"/>
  <c r="C676" i="5"/>
  <c r="B676" i="5"/>
  <c r="A676" i="5"/>
  <c r="AE675" i="5"/>
  <c r="AD675" i="5"/>
  <c r="AC675" i="5"/>
  <c r="AB675" i="5"/>
  <c r="AA675" i="5"/>
  <c r="Z675" i="5"/>
  <c r="Y675" i="5"/>
  <c r="X675" i="5"/>
  <c r="W675" i="5"/>
  <c r="V675" i="5"/>
  <c r="U675" i="5"/>
  <c r="T675" i="5"/>
  <c r="AF675" i="5" s="1"/>
  <c r="S675" i="5"/>
  <c r="R675" i="5"/>
  <c r="Q675" i="5"/>
  <c r="P675" i="5"/>
  <c r="O675" i="5"/>
  <c r="N675" i="5"/>
  <c r="M675" i="5"/>
  <c r="L675" i="5"/>
  <c r="K675" i="5"/>
  <c r="J675" i="5"/>
  <c r="I675" i="5"/>
  <c r="H675" i="5"/>
  <c r="G675" i="5"/>
  <c r="F675" i="5"/>
  <c r="E675" i="5"/>
  <c r="D675" i="5"/>
  <c r="C675" i="5"/>
  <c r="B675" i="5"/>
  <c r="A675" i="5"/>
  <c r="AD674" i="5"/>
  <c r="AC674" i="5"/>
  <c r="AB674" i="5"/>
  <c r="AA674" i="5"/>
  <c r="Z674" i="5"/>
  <c r="Y674" i="5"/>
  <c r="X674" i="5"/>
  <c r="W674" i="5"/>
  <c r="V674" i="5"/>
  <c r="U674" i="5"/>
  <c r="S674" i="5"/>
  <c r="R674" i="5"/>
  <c r="Q674" i="5"/>
  <c r="P674" i="5"/>
  <c r="O674" i="5"/>
  <c r="N674" i="5"/>
  <c r="M674" i="5"/>
  <c r="L674" i="5"/>
  <c r="K674" i="5"/>
  <c r="J674" i="5"/>
  <c r="I674" i="5"/>
  <c r="H674" i="5"/>
  <c r="G674" i="5"/>
  <c r="F674" i="5"/>
  <c r="E674" i="5"/>
  <c r="D674" i="5"/>
  <c r="C674" i="5"/>
  <c r="B674" i="5"/>
  <c r="A674" i="5"/>
  <c r="AD673" i="5"/>
  <c r="AC673" i="5"/>
  <c r="AB673" i="5"/>
  <c r="AA673" i="5"/>
  <c r="Z673" i="5"/>
  <c r="Y673" i="5"/>
  <c r="X673" i="5"/>
  <c r="W673" i="5"/>
  <c r="V673" i="5"/>
  <c r="U673" i="5"/>
  <c r="S673" i="5"/>
  <c r="R673" i="5"/>
  <c r="Q673" i="5"/>
  <c r="P673" i="5"/>
  <c r="O673" i="5"/>
  <c r="N673" i="5"/>
  <c r="M673" i="5"/>
  <c r="L673" i="5"/>
  <c r="K673" i="5"/>
  <c r="J673" i="5"/>
  <c r="I673" i="5"/>
  <c r="H673" i="5"/>
  <c r="G673" i="5"/>
  <c r="F673" i="5"/>
  <c r="E673" i="5"/>
  <c r="D673" i="5"/>
  <c r="T673" i="5" s="1"/>
  <c r="C673" i="5"/>
  <c r="B673" i="5"/>
  <c r="A673" i="5"/>
  <c r="AE672" i="5"/>
  <c r="AD672" i="5"/>
  <c r="AC672" i="5"/>
  <c r="AB672" i="5"/>
  <c r="AA672" i="5"/>
  <c r="Z672" i="5"/>
  <c r="Y672" i="5"/>
  <c r="X672" i="5"/>
  <c r="W672" i="5"/>
  <c r="V672" i="5"/>
  <c r="U672" i="5"/>
  <c r="T672" i="5"/>
  <c r="AF672" i="5" s="1"/>
  <c r="S672" i="5"/>
  <c r="R672" i="5"/>
  <c r="Q672" i="5"/>
  <c r="P672" i="5"/>
  <c r="O672" i="5"/>
  <c r="N672" i="5"/>
  <c r="M672" i="5"/>
  <c r="L672" i="5"/>
  <c r="K672" i="5"/>
  <c r="J672" i="5"/>
  <c r="I672" i="5"/>
  <c r="H672" i="5"/>
  <c r="G672" i="5"/>
  <c r="F672" i="5"/>
  <c r="E672" i="5"/>
  <c r="D672" i="5"/>
  <c r="C672" i="5"/>
  <c r="B672" i="5"/>
  <c r="A672" i="5"/>
  <c r="AD671" i="5"/>
  <c r="AC671" i="5"/>
  <c r="AB671" i="5"/>
  <c r="AA671" i="5"/>
  <c r="Z671" i="5"/>
  <c r="Y671" i="5"/>
  <c r="X671" i="5"/>
  <c r="W671" i="5"/>
  <c r="V671" i="5"/>
  <c r="U671" i="5"/>
  <c r="S671" i="5"/>
  <c r="R671" i="5"/>
  <c r="Q671" i="5"/>
  <c r="P671" i="5"/>
  <c r="O671" i="5"/>
  <c r="N671" i="5"/>
  <c r="M671" i="5"/>
  <c r="L671" i="5"/>
  <c r="K671" i="5"/>
  <c r="J671" i="5"/>
  <c r="I671" i="5"/>
  <c r="H671" i="5"/>
  <c r="G671" i="5"/>
  <c r="F671" i="5"/>
  <c r="E671" i="5"/>
  <c r="D671" i="5"/>
  <c r="C671" i="5"/>
  <c r="B671" i="5"/>
  <c r="A671" i="5"/>
  <c r="AD670" i="5"/>
  <c r="AC670" i="5"/>
  <c r="AB670" i="5"/>
  <c r="AA670" i="5"/>
  <c r="Z670" i="5"/>
  <c r="Y670" i="5"/>
  <c r="X670" i="5"/>
  <c r="W670" i="5"/>
  <c r="V670" i="5"/>
  <c r="U670" i="5"/>
  <c r="S670" i="5"/>
  <c r="R670" i="5"/>
  <c r="Q670" i="5"/>
  <c r="P670" i="5"/>
  <c r="O670" i="5"/>
  <c r="N670" i="5"/>
  <c r="M670" i="5"/>
  <c r="L670" i="5"/>
  <c r="K670" i="5"/>
  <c r="J670" i="5"/>
  <c r="I670" i="5"/>
  <c r="H670" i="5"/>
  <c r="G670" i="5"/>
  <c r="F670" i="5"/>
  <c r="E670" i="5"/>
  <c r="D670" i="5"/>
  <c r="T670" i="5" s="1"/>
  <c r="C670" i="5"/>
  <c r="B670" i="5"/>
  <c r="A670" i="5"/>
  <c r="AE669" i="5"/>
  <c r="AD669" i="5"/>
  <c r="AC669" i="5"/>
  <c r="AB669" i="5"/>
  <c r="AA669" i="5"/>
  <c r="Z669" i="5"/>
  <c r="Y669" i="5"/>
  <c r="X669" i="5"/>
  <c r="W669" i="5"/>
  <c r="V669" i="5"/>
  <c r="U669" i="5"/>
  <c r="T669" i="5"/>
  <c r="AF669" i="5" s="1"/>
  <c r="S669" i="5"/>
  <c r="R669" i="5"/>
  <c r="Q669" i="5"/>
  <c r="P669" i="5"/>
  <c r="O669" i="5"/>
  <c r="N669" i="5"/>
  <c r="M669" i="5"/>
  <c r="L669" i="5"/>
  <c r="K669" i="5"/>
  <c r="J669" i="5"/>
  <c r="I669" i="5"/>
  <c r="H669" i="5"/>
  <c r="G669" i="5"/>
  <c r="F669" i="5"/>
  <c r="E669" i="5"/>
  <c r="D669" i="5"/>
  <c r="C669" i="5"/>
  <c r="B669" i="5"/>
  <c r="A669" i="5"/>
  <c r="AD668" i="5"/>
  <c r="AC668" i="5"/>
  <c r="AB668" i="5"/>
  <c r="AA668" i="5"/>
  <c r="Z668" i="5"/>
  <c r="Y668" i="5"/>
  <c r="X668" i="5"/>
  <c r="W668" i="5"/>
  <c r="V668" i="5"/>
  <c r="U668" i="5"/>
  <c r="S668" i="5"/>
  <c r="R668" i="5"/>
  <c r="Q668" i="5"/>
  <c r="P668" i="5"/>
  <c r="O668" i="5"/>
  <c r="N668" i="5"/>
  <c r="M668" i="5"/>
  <c r="L668" i="5"/>
  <c r="K668" i="5"/>
  <c r="J668" i="5"/>
  <c r="I668" i="5"/>
  <c r="H668" i="5"/>
  <c r="G668" i="5"/>
  <c r="F668" i="5"/>
  <c r="E668" i="5"/>
  <c r="D668" i="5"/>
  <c r="C668" i="5"/>
  <c r="B668" i="5"/>
  <c r="A668" i="5"/>
  <c r="AD667" i="5"/>
  <c r="AC667" i="5"/>
  <c r="AB667" i="5"/>
  <c r="AA667" i="5"/>
  <c r="Z667" i="5"/>
  <c r="Y667" i="5"/>
  <c r="X667" i="5"/>
  <c r="W667" i="5"/>
  <c r="V667" i="5"/>
  <c r="U667" i="5"/>
  <c r="S667" i="5"/>
  <c r="R667" i="5"/>
  <c r="Q667" i="5"/>
  <c r="P667" i="5"/>
  <c r="O667" i="5"/>
  <c r="N667" i="5"/>
  <c r="M667" i="5"/>
  <c r="L667" i="5"/>
  <c r="K667" i="5"/>
  <c r="J667" i="5"/>
  <c r="I667" i="5"/>
  <c r="H667" i="5"/>
  <c r="G667" i="5"/>
  <c r="F667" i="5"/>
  <c r="E667" i="5"/>
  <c r="D667" i="5"/>
  <c r="C667" i="5"/>
  <c r="B667" i="5"/>
  <c r="A667" i="5"/>
  <c r="AE666" i="5"/>
  <c r="AD666" i="5"/>
  <c r="AC666" i="5"/>
  <c r="AB666" i="5"/>
  <c r="AA666" i="5"/>
  <c r="Z666" i="5"/>
  <c r="Y666" i="5"/>
  <c r="X666" i="5"/>
  <c r="W666" i="5"/>
  <c r="V666" i="5"/>
  <c r="U666" i="5"/>
  <c r="T666" i="5"/>
  <c r="AF666" i="5" s="1"/>
  <c r="S666" i="5"/>
  <c r="R666" i="5"/>
  <c r="Q666" i="5"/>
  <c r="P666" i="5"/>
  <c r="O666" i="5"/>
  <c r="N666" i="5"/>
  <c r="M666" i="5"/>
  <c r="L666" i="5"/>
  <c r="K666" i="5"/>
  <c r="J666" i="5"/>
  <c r="I666" i="5"/>
  <c r="H666" i="5"/>
  <c r="G666" i="5"/>
  <c r="F666" i="5"/>
  <c r="E666" i="5"/>
  <c r="D666" i="5"/>
  <c r="C666" i="5"/>
  <c r="B666" i="5"/>
  <c r="A666" i="5"/>
  <c r="AF665" i="5"/>
  <c r="AD665" i="5"/>
  <c r="AC665" i="5"/>
  <c r="AB665" i="5"/>
  <c r="AA665" i="5"/>
  <c r="Z665" i="5"/>
  <c r="Y665" i="5"/>
  <c r="X665" i="5"/>
  <c r="W665" i="5"/>
  <c r="V665" i="5"/>
  <c r="U665" i="5"/>
  <c r="T665" i="5"/>
  <c r="S665" i="5"/>
  <c r="R665" i="5"/>
  <c r="Q665" i="5"/>
  <c r="P665" i="5"/>
  <c r="O665" i="5"/>
  <c r="N665" i="5"/>
  <c r="M665" i="5"/>
  <c r="L665" i="5"/>
  <c r="K665" i="5"/>
  <c r="J665" i="5"/>
  <c r="I665" i="5"/>
  <c r="H665" i="5"/>
  <c r="G665" i="5"/>
  <c r="F665" i="5"/>
  <c r="E665" i="5"/>
  <c r="D665" i="5"/>
  <c r="AE665" i="5" s="1"/>
  <c r="C665" i="5"/>
  <c r="B665" i="5"/>
  <c r="A665" i="5"/>
  <c r="AD664" i="5"/>
  <c r="AC664" i="5"/>
  <c r="AB664" i="5"/>
  <c r="AA664" i="5"/>
  <c r="Z664" i="5"/>
  <c r="Y664" i="5"/>
  <c r="X664" i="5"/>
  <c r="W664" i="5"/>
  <c r="V664" i="5"/>
  <c r="U664" i="5"/>
  <c r="S664" i="5"/>
  <c r="R664" i="5"/>
  <c r="Q664" i="5"/>
  <c r="P664" i="5"/>
  <c r="O664" i="5"/>
  <c r="N664" i="5"/>
  <c r="M664" i="5"/>
  <c r="L664" i="5"/>
  <c r="K664" i="5"/>
  <c r="J664" i="5"/>
  <c r="I664" i="5"/>
  <c r="H664" i="5"/>
  <c r="G664" i="5"/>
  <c r="F664" i="5"/>
  <c r="E664" i="5"/>
  <c r="D664" i="5"/>
  <c r="C664" i="5"/>
  <c r="B664" i="5"/>
  <c r="A664" i="5"/>
  <c r="AE663" i="5"/>
  <c r="AD663" i="5"/>
  <c r="AC663" i="5"/>
  <c r="AB663" i="5"/>
  <c r="AA663" i="5"/>
  <c r="Z663" i="5"/>
  <c r="Y663" i="5"/>
  <c r="X663" i="5"/>
  <c r="W663" i="5"/>
  <c r="V663" i="5"/>
  <c r="U663" i="5"/>
  <c r="T663" i="5"/>
  <c r="AF663" i="5" s="1"/>
  <c r="S663" i="5"/>
  <c r="R663" i="5"/>
  <c r="Q663" i="5"/>
  <c r="P663" i="5"/>
  <c r="O663" i="5"/>
  <c r="N663" i="5"/>
  <c r="M663" i="5"/>
  <c r="L663" i="5"/>
  <c r="K663" i="5"/>
  <c r="J663" i="5"/>
  <c r="I663" i="5"/>
  <c r="H663" i="5"/>
  <c r="G663" i="5"/>
  <c r="F663" i="5"/>
  <c r="E663" i="5"/>
  <c r="D663" i="5"/>
  <c r="C663" i="5"/>
  <c r="B663" i="5"/>
  <c r="A663" i="5"/>
  <c r="AD662" i="5"/>
  <c r="AC662" i="5"/>
  <c r="AB662" i="5"/>
  <c r="AA662" i="5"/>
  <c r="Z662" i="5"/>
  <c r="Y662" i="5"/>
  <c r="X662" i="5"/>
  <c r="W662" i="5"/>
  <c r="V662" i="5"/>
  <c r="U662" i="5"/>
  <c r="S662" i="5"/>
  <c r="R662" i="5"/>
  <c r="Q662" i="5"/>
  <c r="P662" i="5"/>
  <c r="O662" i="5"/>
  <c r="N662" i="5"/>
  <c r="M662" i="5"/>
  <c r="L662" i="5"/>
  <c r="K662" i="5"/>
  <c r="J662" i="5"/>
  <c r="I662" i="5"/>
  <c r="H662" i="5"/>
  <c r="G662" i="5"/>
  <c r="F662" i="5"/>
  <c r="E662" i="5"/>
  <c r="D662" i="5"/>
  <c r="C662" i="5"/>
  <c r="B662" i="5"/>
  <c r="A662" i="5"/>
  <c r="AD661" i="5"/>
  <c r="AC661" i="5"/>
  <c r="AB661" i="5"/>
  <c r="AA661" i="5"/>
  <c r="Z661" i="5"/>
  <c r="Y661" i="5"/>
  <c r="X661" i="5"/>
  <c r="W661" i="5"/>
  <c r="V661" i="5"/>
  <c r="U661" i="5"/>
  <c r="S661" i="5"/>
  <c r="R661" i="5"/>
  <c r="Q661" i="5"/>
  <c r="P661" i="5"/>
  <c r="O661" i="5"/>
  <c r="N661" i="5"/>
  <c r="M661" i="5"/>
  <c r="L661" i="5"/>
  <c r="K661" i="5"/>
  <c r="J661" i="5"/>
  <c r="I661" i="5"/>
  <c r="H661" i="5"/>
  <c r="G661" i="5"/>
  <c r="F661" i="5"/>
  <c r="E661" i="5"/>
  <c r="D661" i="5"/>
  <c r="C661" i="5"/>
  <c r="B661" i="5"/>
  <c r="A661" i="5"/>
  <c r="AE660" i="5"/>
  <c r="AD660" i="5"/>
  <c r="AC660" i="5"/>
  <c r="AB660" i="5"/>
  <c r="AA660" i="5"/>
  <c r="Z660" i="5"/>
  <c r="Y660" i="5"/>
  <c r="X660" i="5"/>
  <c r="W660" i="5"/>
  <c r="V660" i="5"/>
  <c r="U660" i="5"/>
  <c r="T660" i="5"/>
  <c r="S660" i="5"/>
  <c r="R660" i="5"/>
  <c r="Q660" i="5"/>
  <c r="P660" i="5"/>
  <c r="O660" i="5"/>
  <c r="N660" i="5"/>
  <c r="M660" i="5"/>
  <c r="L660" i="5"/>
  <c r="K660" i="5"/>
  <c r="J660" i="5"/>
  <c r="I660" i="5"/>
  <c r="H660" i="5"/>
  <c r="G660" i="5"/>
  <c r="F660" i="5"/>
  <c r="E660" i="5"/>
  <c r="D660" i="5"/>
  <c r="C660" i="5"/>
  <c r="B660" i="5"/>
  <c r="A660" i="5"/>
  <c r="AF659" i="5"/>
  <c r="AD659" i="5"/>
  <c r="AC659" i="5"/>
  <c r="AB659" i="5"/>
  <c r="AA659" i="5"/>
  <c r="Z659" i="5"/>
  <c r="Y659" i="5"/>
  <c r="X659" i="5"/>
  <c r="W659" i="5"/>
  <c r="V659" i="5"/>
  <c r="U659" i="5"/>
  <c r="T659" i="5"/>
  <c r="S659" i="5"/>
  <c r="R659" i="5"/>
  <c r="Q659" i="5"/>
  <c r="P659" i="5"/>
  <c r="O659" i="5"/>
  <c r="N659" i="5"/>
  <c r="M659" i="5"/>
  <c r="L659" i="5"/>
  <c r="K659" i="5"/>
  <c r="J659" i="5"/>
  <c r="I659" i="5"/>
  <c r="H659" i="5"/>
  <c r="G659" i="5"/>
  <c r="F659" i="5"/>
  <c r="E659" i="5"/>
  <c r="D659" i="5"/>
  <c r="AE659" i="5" s="1"/>
  <c r="C659" i="5"/>
  <c r="B659" i="5"/>
  <c r="A659" i="5"/>
  <c r="AD658" i="5"/>
  <c r="AC658" i="5"/>
  <c r="AB658" i="5"/>
  <c r="AA658" i="5"/>
  <c r="Z658" i="5"/>
  <c r="Y658" i="5"/>
  <c r="X658" i="5"/>
  <c r="W658" i="5"/>
  <c r="V658" i="5"/>
  <c r="U658" i="5"/>
  <c r="S658" i="5"/>
  <c r="R658" i="5"/>
  <c r="Q658" i="5"/>
  <c r="P658" i="5"/>
  <c r="O658" i="5"/>
  <c r="N658" i="5"/>
  <c r="M658" i="5"/>
  <c r="L658" i="5"/>
  <c r="K658" i="5"/>
  <c r="J658" i="5"/>
  <c r="I658" i="5"/>
  <c r="H658" i="5"/>
  <c r="G658" i="5"/>
  <c r="F658" i="5"/>
  <c r="E658" i="5"/>
  <c r="D658" i="5"/>
  <c r="C658" i="5"/>
  <c r="B658" i="5"/>
  <c r="A658" i="5"/>
  <c r="AE657" i="5"/>
  <c r="AD657" i="5"/>
  <c r="AC657" i="5"/>
  <c r="AB657" i="5"/>
  <c r="AA657" i="5"/>
  <c r="Z657" i="5"/>
  <c r="Y657" i="5"/>
  <c r="X657" i="5"/>
  <c r="W657" i="5"/>
  <c r="V657" i="5"/>
  <c r="U657" i="5"/>
  <c r="T657" i="5"/>
  <c r="AF657" i="5" s="1"/>
  <c r="S657" i="5"/>
  <c r="R657" i="5"/>
  <c r="Q657" i="5"/>
  <c r="P657" i="5"/>
  <c r="O657" i="5"/>
  <c r="N657" i="5"/>
  <c r="M657" i="5"/>
  <c r="L657" i="5"/>
  <c r="K657" i="5"/>
  <c r="J657" i="5"/>
  <c r="I657" i="5"/>
  <c r="H657" i="5"/>
  <c r="G657" i="5"/>
  <c r="F657" i="5"/>
  <c r="E657" i="5"/>
  <c r="D657" i="5"/>
  <c r="C657" i="5"/>
  <c r="B657" i="5"/>
  <c r="A657" i="5"/>
  <c r="AF656" i="5"/>
  <c r="AD656" i="5"/>
  <c r="AC656" i="5"/>
  <c r="AB656" i="5"/>
  <c r="AA656" i="5"/>
  <c r="Z656" i="5"/>
  <c r="Y656" i="5"/>
  <c r="X656" i="5"/>
  <c r="W656" i="5"/>
  <c r="V656" i="5"/>
  <c r="U656" i="5"/>
  <c r="T656" i="5"/>
  <c r="S656" i="5"/>
  <c r="R656" i="5"/>
  <c r="Q656" i="5"/>
  <c r="P656" i="5"/>
  <c r="O656" i="5"/>
  <c r="N656" i="5"/>
  <c r="M656" i="5"/>
  <c r="L656" i="5"/>
  <c r="K656" i="5"/>
  <c r="J656" i="5"/>
  <c r="I656" i="5"/>
  <c r="H656" i="5"/>
  <c r="G656" i="5"/>
  <c r="F656" i="5"/>
  <c r="E656" i="5"/>
  <c r="D656" i="5"/>
  <c r="AE656" i="5" s="1"/>
  <c r="C656" i="5"/>
  <c r="B656" i="5"/>
  <c r="A656" i="5"/>
  <c r="AD655" i="5"/>
  <c r="AC655" i="5"/>
  <c r="AB655" i="5"/>
  <c r="AA655" i="5"/>
  <c r="Z655" i="5"/>
  <c r="Y655" i="5"/>
  <c r="X655" i="5"/>
  <c r="W655" i="5"/>
  <c r="V655" i="5"/>
  <c r="U655" i="5"/>
  <c r="S655" i="5"/>
  <c r="R655" i="5"/>
  <c r="Q655" i="5"/>
  <c r="P655" i="5"/>
  <c r="O655" i="5"/>
  <c r="N655" i="5"/>
  <c r="M655" i="5"/>
  <c r="L655" i="5"/>
  <c r="K655" i="5"/>
  <c r="J655" i="5"/>
  <c r="I655" i="5"/>
  <c r="H655" i="5"/>
  <c r="G655" i="5"/>
  <c r="F655" i="5"/>
  <c r="E655" i="5"/>
  <c r="D655" i="5"/>
  <c r="C655" i="5"/>
  <c r="B655" i="5"/>
  <c r="A655" i="5"/>
  <c r="AE654" i="5"/>
  <c r="AD654" i="5"/>
  <c r="AC654" i="5"/>
  <c r="AB654" i="5"/>
  <c r="AA654" i="5"/>
  <c r="Z654" i="5"/>
  <c r="Y654" i="5"/>
  <c r="X654" i="5"/>
  <c r="W654" i="5"/>
  <c r="V654" i="5"/>
  <c r="U654" i="5"/>
  <c r="T654" i="5"/>
  <c r="AF654" i="5" s="1"/>
  <c r="S654" i="5"/>
  <c r="R654" i="5"/>
  <c r="Q654" i="5"/>
  <c r="P654" i="5"/>
  <c r="O654" i="5"/>
  <c r="N654" i="5"/>
  <c r="M654" i="5"/>
  <c r="L654" i="5"/>
  <c r="K654" i="5"/>
  <c r="J654" i="5"/>
  <c r="I654" i="5"/>
  <c r="H654" i="5"/>
  <c r="G654" i="5"/>
  <c r="F654" i="5"/>
  <c r="E654" i="5"/>
  <c r="D654" i="5"/>
  <c r="C654" i="5"/>
  <c r="B654" i="5"/>
  <c r="A654" i="5"/>
  <c r="AD653" i="5"/>
  <c r="AC653" i="5"/>
  <c r="AB653" i="5"/>
  <c r="AA653" i="5"/>
  <c r="Z653" i="5"/>
  <c r="Y653" i="5"/>
  <c r="X653" i="5"/>
  <c r="W653" i="5"/>
  <c r="V653" i="5"/>
  <c r="U653" i="5"/>
  <c r="S653" i="5"/>
  <c r="R653" i="5"/>
  <c r="Q653" i="5"/>
  <c r="P653" i="5"/>
  <c r="O653" i="5"/>
  <c r="N653" i="5"/>
  <c r="M653" i="5"/>
  <c r="L653" i="5"/>
  <c r="K653" i="5"/>
  <c r="J653" i="5"/>
  <c r="I653" i="5"/>
  <c r="H653" i="5"/>
  <c r="G653" i="5"/>
  <c r="F653" i="5"/>
  <c r="E653" i="5"/>
  <c r="D653" i="5"/>
  <c r="C653" i="5"/>
  <c r="B653" i="5"/>
  <c r="A653" i="5"/>
  <c r="AE652" i="5"/>
  <c r="AD652" i="5"/>
  <c r="AC652" i="5"/>
  <c r="AB652" i="5"/>
  <c r="AA652" i="5"/>
  <c r="Z652" i="5"/>
  <c r="Y652" i="5"/>
  <c r="X652" i="5"/>
  <c r="W652" i="5"/>
  <c r="V652" i="5"/>
  <c r="U652" i="5"/>
  <c r="S652" i="5"/>
  <c r="R652" i="5"/>
  <c r="Q652" i="5"/>
  <c r="P652" i="5"/>
  <c r="O652" i="5"/>
  <c r="N652" i="5"/>
  <c r="M652" i="5"/>
  <c r="L652" i="5"/>
  <c r="K652" i="5"/>
  <c r="J652" i="5"/>
  <c r="I652" i="5"/>
  <c r="H652" i="5"/>
  <c r="G652" i="5"/>
  <c r="F652" i="5"/>
  <c r="E652" i="5"/>
  <c r="T652" i="5" s="1"/>
  <c r="AF652" i="5" s="1"/>
  <c r="D652" i="5"/>
  <c r="C652" i="5"/>
  <c r="B652" i="5"/>
  <c r="A652" i="5"/>
  <c r="AE651" i="5"/>
  <c r="AD651" i="5"/>
  <c r="AC651" i="5"/>
  <c r="AB651" i="5"/>
  <c r="AA651" i="5"/>
  <c r="Z651" i="5"/>
  <c r="Y651" i="5"/>
  <c r="X651" i="5"/>
  <c r="W651" i="5"/>
  <c r="V651" i="5"/>
  <c r="U651" i="5"/>
  <c r="T651" i="5"/>
  <c r="AF651" i="5" s="1"/>
  <c r="S651" i="5"/>
  <c r="R651" i="5"/>
  <c r="Q651" i="5"/>
  <c r="P651" i="5"/>
  <c r="O651" i="5"/>
  <c r="N651" i="5"/>
  <c r="M651" i="5"/>
  <c r="L651" i="5"/>
  <c r="K651" i="5"/>
  <c r="J651" i="5"/>
  <c r="I651" i="5"/>
  <c r="H651" i="5"/>
  <c r="G651" i="5"/>
  <c r="F651" i="5"/>
  <c r="E651" i="5"/>
  <c r="D651" i="5"/>
  <c r="C651" i="5"/>
  <c r="B651" i="5"/>
  <c r="A651" i="5"/>
  <c r="AE650" i="5"/>
  <c r="AD650" i="5"/>
  <c r="AC650" i="5"/>
  <c r="AB650" i="5"/>
  <c r="AA650" i="5"/>
  <c r="Z650" i="5"/>
  <c r="Y650" i="5"/>
  <c r="X650" i="5"/>
  <c r="W650" i="5"/>
  <c r="V650" i="5"/>
  <c r="U650" i="5"/>
  <c r="S650" i="5"/>
  <c r="R650" i="5"/>
  <c r="Q650" i="5"/>
  <c r="P650" i="5"/>
  <c r="O650" i="5"/>
  <c r="N650" i="5"/>
  <c r="M650" i="5"/>
  <c r="L650" i="5"/>
  <c r="K650" i="5"/>
  <c r="J650" i="5"/>
  <c r="I650" i="5"/>
  <c r="H650" i="5"/>
  <c r="G650" i="5"/>
  <c r="F650" i="5"/>
  <c r="E650" i="5"/>
  <c r="T650" i="5" s="1"/>
  <c r="AF650" i="5" s="1"/>
  <c r="D650" i="5"/>
  <c r="C650" i="5"/>
  <c r="B650" i="5"/>
  <c r="A650" i="5"/>
  <c r="AD649" i="5"/>
  <c r="AC649" i="5"/>
  <c r="AB649" i="5"/>
  <c r="AA649" i="5"/>
  <c r="Z649" i="5"/>
  <c r="Y649" i="5"/>
  <c r="X649" i="5"/>
  <c r="W649" i="5"/>
  <c r="V649" i="5"/>
  <c r="U649" i="5"/>
  <c r="S649" i="5"/>
  <c r="R649" i="5"/>
  <c r="Q649" i="5"/>
  <c r="P649" i="5"/>
  <c r="O649" i="5"/>
  <c r="N649" i="5"/>
  <c r="M649" i="5"/>
  <c r="L649" i="5"/>
  <c r="K649" i="5"/>
  <c r="J649" i="5"/>
  <c r="I649" i="5"/>
  <c r="H649" i="5"/>
  <c r="G649" i="5"/>
  <c r="F649" i="5"/>
  <c r="E649" i="5"/>
  <c r="D649" i="5"/>
  <c r="C649" i="5"/>
  <c r="B649" i="5"/>
  <c r="A649" i="5"/>
  <c r="AE648" i="5"/>
  <c r="AD648" i="5"/>
  <c r="AC648" i="5"/>
  <c r="AB648" i="5"/>
  <c r="AA648" i="5"/>
  <c r="Z648" i="5"/>
  <c r="Y648" i="5"/>
  <c r="X648" i="5"/>
  <c r="W648" i="5"/>
  <c r="V648" i="5"/>
  <c r="U648" i="5"/>
  <c r="T648" i="5"/>
  <c r="AF648" i="5" s="1"/>
  <c r="S648" i="5"/>
  <c r="R648" i="5"/>
  <c r="Q648" i="5"/>
  <c r="P648" i="5"/>
  <c r="O648" i="5"/>
  <c r="N648" i="5"/>
  <c r="M648" i="5"/>
  <c r="L648" i="5"/>
  <c r="K648" i="5"/>
  <c r="J648" i="5"/>
  <c r="I648" i="5"/>
  <c r="H648" i="5"/>
  <c r="G648" i="5"/>
  <c r="F648" i="5"/>
  <c r="E648" i="5"/>
  <c r="D648" i="5"/>
  <c r="C648" i="5"/>
  <c r="B648" i="5"/>
  <c r="A648" i="5"/>
  <c r="AD647" i="5"/>
  <c r="AC647" i="5"/>
  <c r="AB647" i="5"/>
  <c r="AA647" i="5"/>
  <c r="Z647" i="5"/>
  <c r="Y647" i="5"/>
  <c r="X647" i="5"/>
  <c r="W647" i="5"/>
  <c r="V647" i="5"/>
  <c r="U647" i="5"/>
  <c r="T647" i="5"/>
  <c r="AF647" i="5" s="1"/>
  <c r="S647" i="5"/>
  <c r="R647" i="5"/>
  <c r="Q647" i="5"/>
  <c r="P647" i="5"/>
  <c r="O647" i="5"/>
  <c r="N647" i="5"/>
  <c r="M647" i="5"/>
  <c r="L647" i="5"/>
  <c r="K647" i="5"/>
  <c r="J647" i="5"/>
  <c r="I647" i="5"/>
  <c r="H647" i="5"/>
  <c r="G647" i="5"/>
  <c r="F647" i="5"/>
  <c r="E647" i="5"/>
  <c r="D647" i="5"/>
  <c r="AE647" i="5" s="1"/>
  <c r="C647" i="5"/>
  <c r="B647" i="5"/>
  <c r="A647" i="5"/>
  <c r="AD646" i="5"/>
  <c r="AC646" i="5"/>
  <c r="AB646" i="5"/>
  <c r="AA646" i="5"/>
  <c r="Z646" i="5"/>
  <c r="Y646" i="5"/>
  <c r="X646" i="5"/>
  <c r="W646" i="5"/>
  <c r="V646" i="5"/>
  <c r="U646" i="5"/>
  <c r="S646" i="5"/>
  <c r="R646" i="5"/>
  <c r="Q646" i="5"/>
  <c r="P646" i="5"/>
  <c r="O646" i="5"/>
  <c r="N646" i="5"/>
  <c r="M646" i="5"/>
  <c r="L646" i="5"/>
  <c r="K646" i="5"/>
  <c r="J646" i="5"/>
  <c r="I646" i="5"/>
  <c r="H646" i="5"/>
  <c r="G646" i="5"/>
  <c r="F646" i="5"/>
  <c r="E646" i="5"/>
  <c r="D646" i="5"/>
  <c r="C646" i="5"/>
  <c r="B646" i="5"/>
  <c r="A646" i="5"/>
  <c r="AE645" i="5"/>
  <c r="AD645" i="5"/>
  <c r="AC645" i="5"/>
  <c r="AB645" i="5"/>
  <c r="AA645" i="5"/>
  <c r="Z645" i="5"/>
  <c r="Y645" i="5"/>
  <c r="X645" i="5"/>
  <c r="W645" i="5"/>
  <c r="V645" i="5"/>
  <c r="U645" i="5"/>
  <c r="T645" i="5"/>
  <c r="AF645" i="5" s="1"/>
  <c r="S645" i="5"/>
  <c r="R645" i="5"/>
  <c r="Q645" i="5"/>
  <c r="P645" i="5"/>
  <c r="O645" i="5"/>
  <c r="N645" i="5"/>
  <c r="M645" i="5"/>
  <c r="L645" i="5"/>
  <c r="K645" i="5"/>
  <c r="J645" i="5"/>
  <c r="I645" i="5"/>
  <c r="H645" i="5"/>
  <c r="G645" i="5"/>
  <c r="F645" i="5"/>
  <c r="E645" i="5"/>
  <c r="D645" i="5"/>
  <c r="C645" i="5"/>
  <c r="B645" i="5"/>
  <c r="A645" i="5"/>
  <c r="AD644" i="5"/>
  <c r="AC644" i="5"/>
  <c r="AB644" i="5"/>
  <c r="AA644" i="5"/>
  <c r="Z644" i="5"/>
  <c r="Y644" i="5"/>
  <c r="X644" i="5"/>
  <c r="W644" i="5"/>
  <c r="V644" i="5"/>
  <c r="U644" i="5"/>
  <c r="T644" i="5"/>
  <c r="AF644" i="5" s="1"/>
  <c r="S644" i="5"/>
  <c r="R644" i="5"/>
  <c r="Q644" i="5"/>
  <c r="P644" i="5"/>
  <c r="O644" i="5"/>
  <c r="N644" i="5"/>
  <c r="M644" i="5"/>
  <c r="L644" i="5"/>
  <c r="K644" i="5"/>
  <c r="J644" i="5"/>
  <c r="I644" i="5"/>
  <c r="H644" i="5"/>
  <c r="G644" i="5"/>
  <c r="F644" i="5"/>
  <c r="E644" i="5"/>
  <c r="D644" i="5"/>
  <c r="AE644" i="5" s="1"/>
  <c r="C644" i="5"/>
  <c r="B644" i="5"/>
  <c r="A644" i="5"/>
  <c r="AD643" i="5"/>
  <c r="AC643" i="5"/>
  <c r="AB643" i="5"/>
  <c r="AA643" i="5"/>
  <c r="Z643" i="5"/>
  <c r="Y643" i="5"/>
  <c r="X643" i="5"/>
  <c r="W643" i="5"/>
  <c r="V643" i="5"/>
  <c r="U643" i="5"/>
  <c r="S643" i="5"/>
  <c r="R643" i="5"/>
  <c r="Q643" i="5"/>
  <c r="P643" i="5"/>
  <c r="O643" i="5"/>
  <c r="N643" i="5"/>
  <c r="M643" i="5"/>
  <c r="L643" i="5"/>
  <c r="K643" i="5"/>
  <c r="J643" i="5"/>
  <c r="I643" i="5"/>
  <c r="H643" i="5"/>
  <c r="G643" i="5"/>
  <c r="F643" i="5"/>
  <c r="E643" i="5"/>
  <c r="D643" i="5"/>
  <c r="C643" i="5"/>
  <c r="B643" i="5"/>
  <c r="A643" i="5"/>
  <c r="AE642" i="5"/>
  <c r="AD642" i="5"/>
  <c r="AC642" i="5"/>
  <c r="AB642" i="5"/>
  <c r="AA642" i="5"/>
  <c r="Z642" i="5"/>
  <c r="Y642" i="5"/>
  <c r="X642" i="5"/>
  <c r="W642" i="5"/>
  <c r="V642" i="5"/>
  <c r="U642" i="5"/>
  <c r="T642" i="5"/>
  <c r="AF642" i="5" s="1"/>
  <c r="S642" i="5"/>
  <c r="R642" i="5"/>
  <c r="Q642" i="5"/>
  <c r="P642" i="5"/>
  <c r="O642" i="5"/>
  <c r="N642" i="5"/>
  <c r="M642" i="5"/>
  <c r="L642" i="5"/>
  <c r="K642" i="5"/>
  <c r="J642" i="5"/>
  <c r="I642" i="5"/>
  <c r="H642" i="5"/>
  <c r="G642" i="5"/>
  <c r="F642" i="5"/>
  <c r="E642" i="5"/>
  <c r="D642" i="5"/>
  <c r="C642" i="5"/>
  <c r="B642" i="5"/>
  <c r="A642" i="5"/>
  <c r="AD641" i="5"/>
  <c r="AC641" i="5"/>
  <c r="AB641" i="5"/>
  <c r="AA641" i="5"/>
  <c r="Z641" i="5"/>
  <c r="Y641" i="5"/>
  <c r="X641" i="5"/>
  <c r="W641" i="5"/>
  <c r="V641" i="5"/>
  <c r="U641" i="5"/>
  <c r="S641" i="5"/>
  <c r="R641" i="5"/>
  <c r="Q641" i="5"/>
  <c r="P641" i="5"/>
  <c r="O641" i="5"/>
  <c r="N641" i="5"/>
  <c r="M641" i="5"/>
  <c r="L641" i="5"/>
  <c r="K641" i="5"/>
  <c r="J641" i="5"/>
  <c r="I641" i="5"/>
  <c r="H641" i="5"/>
  <c r="G641" i="5"/>
  <c r="F641" i="5"/>
  <c r="E641" i="5"/>
  <c r="D641" i="5"/>
  <c r="C641" i="5"/>
  <c r="B641" i="5"/>
  <c r="A641" i="5"/>
  <c r="AD640" i="5"/>
  <c r="AC640" i="5"/>
  <c r="AB640" i="5"/>
  <c r="AA640" i="5"/>
  <c r="Z640" i="5"/>
  <c r="Y640" i="5"/>
  <c r="X640" i="5"/>
  <c r="W640" i="5"/>
  <c r="V640" i="5"/>
  <c r="U640" i="5"/>
  <c r="S640" i="5"/>
  <c r="R640" i="5"/>
  <c r="Q640" i="5"/>
  <c r="P640" i="5"/>
  <c r="O640" i="5"/>
  <c r="N640" i="5"/>
  <c r="M640" i="5"/>
  <c r="L640" i="5"/>
  <c r="K640" i="5"/>
  <c r="J640" i="5"/>
  <c r="I640" i="5"/>
  <c r="H640" i="5"/>
  <c r="G640" i="5"/>
  <c r="F640" i="5"/>
  <c r="E640" i="5"/>
  <c r="D640" i="5"/>
  <c r="C640" i="5"/>
  <c r="B640" i="5"/>
  <c r="A640" i="5"/>
  <c r="AE639" i="5"/>
  <c r="AD639" i="5"/>
  <c r="AC639" i="5"/>
  <c r="AB639" i="5"/>
  <c r="AA639" i="5"/>
  <c r="Z639" i="5"/>
  <c r="Y639" i="5"/>
  <c r="X639" i="5"/>
  <c r="W639" i="5"/>
  <c r="V639" i="5"/>
  <c r="U639" i="5"/>
  <c r="T639" i="5"/>
  <c r="AF639" i="5" s="1"/>
  <c r="S639" i="5"/>
  <c r="R639" i="5"/>
  <c r="Q639" i="5"/>
  <c r="P639" i="5"/>
  <c r="O639" i="5"/>
  <c r="N639" i="5"/>
  <c r="M639" i="5"/>
  <c r="L639" i="5"/>
  <c r="K639" i="5"/>
  <c r="J639" i="5"/>
  <c r="I639" i="5"/>
  <c r="H639" i="5"/>
  <c r="G639" i="5"/>
  <c r="F639" i="5"/>
  <c r="E639" i="5"/>
  <c r="D639" i="5"/>
  <c r="C639" i="5"/>
  <c r="B639" i="5"/>
  <c r="A639" i="5"/>
  <c r="AD638" i="5"/>
  <c r="AC638" i="5"/>
  <c r="AB638" i="5"/>
  <c r="AA638" i="5"/>
  <c r="Z638" i="5"/>
  <c r="Y638" i="5"/>
  <c r="X638" i="5"/>
  <c r="W638" i="5"/>
  <c r="V638" i="5"/>
  <c r="U638" i="5"/>
  <c r="T638" i="5"/>
  <c r="AF638" i="5" s="1"/>
  <c r="S638" i="5"/>
  <c r="R638" i="5"/>
  <c r="Q638" i="5"/>
  <c r="P638" i="5"/>
  <c r="O638" i="5"/>
  <c r="N638" i="5"/>
  <c r="M638" i="5"/>
  <c r="L638" i="5"/>
  <c r="K638" i="5"/>
  <c r="J638" i="5"/>
  <c r="I638" i="5"/>
  <c r="H638" i="5"/>
  <c r="G638" i="5"/>
  <c r="F638" i="5"/>
  <c r="E638" i="5"/>
  <c r="D638" i="5"/>
  <c r="AE638" i="5" s="1"/>
  <c r="C638" i="5"/>
  <c r="B638" i="5"/>
  <c r="A638" i="5"/>
  <c r="AD637" i="5"/>
  <c r="AC637" i="5"/>
  <c r="AB637" i="5"/>
  <c r="AA637" i="5"/>
  <c r="Z637" i="5"/>
  <c r="Y637" i="5"/>
  <c r="X637" i="5"/>
  <c r="W637" i="5"/>
  <c r="V637" i="5"/>
  <c r="U637" i="5"/>
  <c r="S637" i="5"/>
  <c r="R637" i="5"/>
  <c r="Q637" i="5"/>
  <c r="P637" i="5"/>
  <c r="O637" i="5"/>
  <c r="N637" i="5"/>
  <c r="M637" i="5"/>
  <c r="L637" i="5"/>
  <c r="K637" i="5"/>
  <c r="J637" i="5"/>
  <c r="I637" i="5"/>
  <c r="H637" i="5"/>
  <c r="G637" i="5"/>
  <c r="F637" i="5"/>
  <c r="E637" i="5"/>
  <c r="D637" i="5"/>
  <c r="C637" i="5"/>
  <c r="B637" i="5"/>
  <c r="A637" i="5"/>
  <c r="AE636" i="5"/>
  <c r="AD636" i="5"/>
  <c r="AC636" i="5"/>
  <c r="AB636" i="5"/>
  <c r="AA636" i="5"/>
  <c r="Z636" i="5"/>
  <c r="Y636" i="5"/>
  <c r="X636" i="5"/>
  <c r="W636" i="5"/>
  <c r="V636" i="5"/>
  <c r="U636" i="5"/>
  <c r="T636" i="5"/>
  <c r="AF636" i="5" s="1"/>
  <c r="S636" i="5"/>
  <c r="R636" i="5"/>
  <c r="Q636" i="5"/>
  <c r="P636" i="5"/>
  <c r="O636" i="5"/>
  <c r="N636" i="5"/>
  <c r="M636" i="5"/>
  <c r="L636" i="5"/>
  <c r="K636" i="5"/>
  <c r="J636" i="5"/>
  <c r="I636" i="5"/>
  <c r="H636" i="5"/>
  <c r="G636" i="5"/>
  <c r="F636" i="5"/>
  <c r="E636" i="5"/>
  <c r="D636" i="5"/>
  <c r="C636" i="5"/>
  <c r="B636" i="5"/>
  <c r="A636" i="5"/>
  <c r="AF635" i="5"/>
  <c r="AD635" i="5"/>
  <c r="AC635" i="5"/>
  <c r="AB635" i="5"/>
  <c r="AA635" i="5"/>
  <c r="Z635" i="5"/>
  <c r="Y635" i="5"/>
  <c r="X635" i="5"/>
  <c r="W635" i="5"/>
  <c r="V635" i="5"/>
  <c r="U635" i="5"/>
  <c r="T635" i="5"/>
  <c r="S635" i="5"/>
  <c r="R635" i="5"/>
  <c r="Q635" i="5"/>
  <c r="P635" i="5"/>
  <c r="O635" i="5"/>
  <c r="N635" i="5"/>
  <c r="M635" i="5"/>
  <c r="L635" i="5"/>
  <c r="K635" i="5"/>
  <c r="J635" i="5"/>
  <c r="I635" i="5"/>
  <c r="H635" i="5"/>
  <c r="G635" i="5"/>
  <c r="F635" i="5"/>
  <c r="E635" i="5"/>
  <c r="D635" i="5"/>
  <c r="AE635" i="5" s="1"/>
  <c r="C635" i="5"/>
  <c r="B635" i="5"/>
  <c r="A635" i="5"/>
  <c r="AD634" i="5"/>
  <c r="AC634" i="5"/>
  <c r="AB634" i="5"/>
  <c r="AA634" i="5"/>
  <c r="Z634" i="5"/>
  <c r="Y634" i="5"/>
  <c r="X634" i="5"/>
  <c r="W634" i="5"/>
  <c r="V634" i="5"/>
  <c r="U634" i="5"/>
  <c r="S634" i="5"/>
  <c r="R634" i="5"/>
  <c r="Q634" i="5"/>
  <c r="P634" i="5"/>
  <c r="O634" i="5"/>
  <c r="N634" i="5"/>
  <c r="M634" i="5"/>
  <c r="L634" i="5"/>
  <c r="K634" i="5"/>
  <c r="J634" i="5"/>
  <c r="I634" i="5"/>
  <c r="H634" i="5"/>
  <c r="G634" i="5"/>
  <c r="F634" i="5"/>
  <c r="E634" i="5"/>
  <c r="D634" i="5"/>
  <c r="C634" i="5"/>
  <c r="B634" i="5"/>
  <c r="A634" i="5"/>
  <c r="AE633" i="5"/>
  <c r="AD633" i="5"/>
  <c r="AC633" i="5"/>
  <c r="AB633" i="5"/>
  <c r="AA633" i="5"/>
  <c r="Z633" i="5"/>
  <c r="Y633" i="5"/>
  <c r="X633" i="5"/>
  <c r="W633" i="5"/>
  <c r="V633" i="5"/>
  <c r="U633" i="5"/>
  <c r="T633" i="5"/>
  <c r="AF633" i="5" s="1"/>
  <c r="S633" i="5"/>
  <c r="R633" i="5"/>
  <c r="Q633" i="5"/>
  <c r="P633" i="5"/>
  <c r="O633" i="5"/>
  <c r="N633" i="5"/>
  <c r="M633" i="5"/>
  <c r="L633" i="5"/>
  <c r="K633" i="5"/>
  <c r="J633" i="5"/>
  <c r="I633" i="5"/>
  <c r="H633" i="5"/>
  <c r="G633" i="5"/>
  <c r="F633" i="5"/>
  <c r="E633" i="5"/>
  <c r="D633" i="5"/>
  <c r="C633" i="5"/>
  <c r="B633" i="5"/>
  <c r="A633" i="5"/>
  <c r="AD632" i="5"/>
  <c r="AC632" i="5"/>
  <c r="AB632" i="5"/>
  <c r="AA632" i="5"/>
  <c r="Z632" i="5"/>
  <c r="Y632" i="5"/>
  <c r="X632" i="5"/>
  <c r="W632" i="5"/>
  <c r="V632" i="5"/>
  <c r="U632" i="5"/>
  <c r="S632" i="5"/>
  <c r="R632" i="5"/>
  <c r="Q632" i="5"/>
  <c r="P632" i="5"/>
  <c r="O632" i="5"/>
  <c r="N632" i="5"/>
  <c r="M632" i="5"/>
  <c r="L632" i="5"/>
  <c r="K632" i="5"/>
  <c r="J632" i="5"/>
  <c r="I632" i="5"/>
  <c r="H632" i="5"/>
  <c r="G632" i="5"/>
  <c r="F632" i="5"/>
  <c r="E632" i="5"/>
  <c r="D632" i="5"/>
  <c r="C632" i="5"/>
  <c r="B632" i="5"/>
  <c r="A632" i="5"/>
  <c r="AD631" i="5"/>
  <c r="AC631" i="5"/>
  <c r="AB631" i="5"/>
  <c r="AA631" i="5"/>
  <c r="Z631" i="5"/>
  <c r="Y631" i="5"/>
  <c r="X631" i="5"/>
  <c r="W631" i="5"/>
  <c r="V631" i="5"/>
  <c r="U631" i="5"/>
  <c r="S631" i="5"/>
  <c r="R631" i="5"/>
  <c r="Q631" i="5"/>
  <c r="P631" i="5"/>
  <c r="O631" i="5"/>
  <c r="N631" i="5"/>
  <c r="M631" i="5"/>
  <c r="L631" i="5"/>
  <c r="K631" i="5"/>
  <c r="J631" i="5"/>
  <c r="I631" i="5"/>
  <c r="H631" i="5"/>
  <c r="G631" i="5"/>
  <c r="F631" i="5"/>
  <c r="E631" i="5"/>
  <c r="D631" i="5"/>
  <c r="C631" i="5"/>
  <c r="B631" i="5"/>
  <c r="A631" i="5"/>
  <c r="AE630" i="5"/>
  <c r="AD630" i="5"/>
  <c r="AC630" i="5"/>
  <c r="AB630" i="5"/>
  <c r="AA630" i="5"/>
  <c r="Z630" i="5"/>
  <c r="Y630" i="5"/>
  <c r="X630" i="5"/>
  <c r="W630" i="5"/>
  <c r="V630" i="5"/>
  <c r="U630" i="5"/>
  <c r="T630" i="5"/>
  <c r="AF630" i="5" s="1"/>
  <c r="S630" i="5"/>
  <c r="R630" i="5"/>
  <c r="Q630" i="5"/>
  <c r="P630" i="5"/>
  <c r="O630" i="5"/>
  <c r="N630" i="5"/>
  <c r="M630" i="5"/>
  <c r="L630" i="5"/>
  <c r="K630" i="5"/>
  <c r="J630" i="5"/>
  <c r="I630" i="5"/>
  <c r="H630" i="5"/>
  <c r="G630" i="5"/>
  <c r="F630" i="5"/>
  <c r="E630" i="5"/>
  <c r="D630" i="5"/>
  <c r="C630" i="5"/>
  <c r="B630" i="5"/>
  <c r="A630" i="5"/>
  <c r="AD629" i="5"/>
  <c r="AC629" i="5"/>
  <c r="AB629" i="5"/>
  <c r="AA629" i="5"/>
  <c r="Z629" i="5"/>
  <c r="Y629" i="5"/>
  <c r="X629" i="5"/>
  <c r="W629" i="5"/>
  <c r="V629" i="5"/>
  <c r="U629" i="5"/>
  <c r="T629" i="5"/>
  <c r="AF629" i="5" s="1"/>
  <c r="S629" i="5"/>
  <c r="R629" i="5"/>
  <c r="Q629" i="5"/>
  <c r="P629" i="5"/>
  <c r="O629" i="5"/>
  <c r="N629" i="5"/>
  <c r="M629" i="5"/>
  <c r="L629" i="5"/>
  <c r="K629" i="5"/>
  <c r="J629" i="5"/>
  <c r="I629" i="5"/>
  <c r="H629" i="5"/>
  <c r="G629" i="5"/>
  <c r="F629" i="5"/>
  <c r="E629" i="5"/>
  <c r="D629" i="5"/>
  <c r="AE629" i="5" s="1"/>
  <c r="C629" i="5"/>
  <c r="B629" i="5"/>
  <c r="A629" i="5"/>
  <c r="AD628" i="5"/>
  <c r="AC628" i="5"/>
  <c r="AB628" i="5"/>
  <c r="AA628" i="5"/>
  <c r="Z628" i="5"/>
  <c r="Y628" i="5"/>
  <c r="X628" i="5"/>
  <c r="W628" i="5"/>
  <c r="V628" i="5"/>
  <c r="U628" i="5"/>
  <c r="S628" i="5"/>
  <c r="R628" i="5"/>
  <c r="Q628" i="5"/>
  <c r="P628" i="5"/>
  <c r="O628" i="5"/>
  <c r="N628" i="5"/>
  <c r="M628" i="5"/>
  <c r="L628" i="5"/>
  <c r="K628" i="5"/>
  <c r="J628" i="5"/>
  <c r="I628" i="5"/>
  <c r="H628" i="5"/>
  <c r="G628" i="5"/>
  <c r="F628" i="5"/>
  <c r="E628" i="5"/>
  <c r="D628" i="5"/>
  <c r="C628" i="5"/>
  <c r="B628" i="5"/>
  <c r="A628" i="5"/>
  <c r="AE627" i="5"/>
  <c r="AD627" i="5"/>
  <c r="AC627" i="5"/>
  <c r="AB627" i="5"/>
  <c r="AA627" i="5"/>
  <c r="Z627" i="5"/>
  <c r="Y627" i="5"/>
  <c r="X627" i="5"/>
  <c r="W627" i="5"/>
  <c r="V627" i="5"/>
  <c r="U627" i="5"/>
  <c r="T627" i="5"/>
  <c r="AF627" i="5" s="1"/>
  <c r="S627" i="5"/>
  <c r="R627" i="5"/>
  <c r="Q627" i="5"/>
  <c r="P627" i="5"/>
  <c r="O627" i="5"/>
  <c r="N627" i="5"/>
  <c r="M627" i="5"/>
  <c r="L627" i="5"/>
  <c r="K627" i="5"/>
  <c r="J627" i="5"/>
  <c r="I627" i="5"/>
  <c r="H627" i="5"/>
  <c r="G627" i="5"/>
  <c r="F627" i="5"/>
  <c r="E627" i="5"/>
  <c r="D627" i="5"/>
  <c r="C627" i="5"/>
  <c r="B627" i="5"/>
  <c r="A627" i="5"/>
  <c r="AD626" i="5"/>
  <c r="AC626" i="5"/>
  <c r="AB626" i="5"/>
  <c r="AA626" i="5"/>
  <c r="Z626" i="5"/>
  <c r="Y626" i="5"/>
  <c r="X626" i="5"/>
  <c r="W626" i="5"/>
  <c r="V626" i="5"/>
  <c r="U626" i="5"/>
  <c r="T626" i="5"/>
  <c r="AF626" i="5" s="1"/>
  <c r="S626" i="5"/>
  <c r="R626" i="5"/>
  <c r="Q626" i="5"/>
  <c r="P626" i="5"/>
  <c r="O626" i="5"/>
  <c r="N626" i="5"/>
  <c r="M626" i="5"/>
  <c r="L626" i="5"/>
  <c r="K626" i="5"/>
  <c r="J626" i="5"/>
  <c r="I626" i="5"/>
  <c r="H626" i="5"/>
  <c r="G626" i="5"/>
  <c r="F626" i="5"/>
  <c r="E626" i="5"/>
  <c r="D626" i="5"/>
  <c r="AE626" i="5" s="1"/>
  <c r="C626" i="5"/>
  <c r="B626" i="5"/>
  <c r="A626" i="5"/>
  <c r="AD625" i="5"/>
  <c r="AC625" i="5"/>
  <c r="AB625" i="5"/>
  <c r="AA625" i="5"/>
  <c r="Z625" i="5"/>
  <c r="Y625" i="5"/>
  <c r="X625" i="5"/>
  <c r="W625" i="5"/>
  <c r="V625" i="5"/>
  <c r="U625" i="5"/>
  <c r="S625" i="5"/>
  <c r="R625" i="5"/>
  <c r="Q625" i="5"/>
  <c r="P625" i="5"/>
  <c r="O625" i="5"/>
  <c r="N625" i="5"/>
  <c r="M625" i="5"/>
  <c r="L625" i="5"/>
  <c r="K625" i="5"/>
  <c r="J625" i="5"/>
  <c r="I625" i="5"/>
  <c r="H625" i="5"/>
  <c r="G625" i="5"/>
  <c r="F625" i="5"/>
  <c r="E625" i="5"/>
  <c r="D625" i="5"/>
  <c r="C625" i="5"/>
  <c r="B625" i="5"/>
  <c r="A625" i="5"/>
  <c r="AE624" i="5"/>
  <c r="AD624" i="5"/>
  <c r="AC624" i="5"/>
  <c r="AB624" i="5"/>
  <c r="AA624" i="5"/>
  <c r="Z624" i="5"/>
  <c r="Y624" i="5"/>
  <c r="X624" i="5"/>
  <c r="W624" i="5"/>
  <c r="V624" i="5"/>
  <c r="U624" i="5"/>
  <c r="T624" i="5"/>
  <c r="AF624" i="5" s="1"/>
  <c r="S624" i="5"/>
  <c r="R624" i="5"/>
  <c r="Q624" i="5"/>
  <c r="P624" i="5"/>
  <c r="O624" i="5"/>
  <c r="N624" i="5"/>
  <c r="M624" i="5"/>
  <c r="L624" i="5"/>
  <c r="K624" i="5"/>
  <c r="J624" i="5"/>
  <c r="I624" i="5"/>
  <c r="H624" i="5"/>
  <c r="G624" i="5"/>
  <c r="F624" i="5"/>
  <c r="E624" i="5"/>
  <c r="D624" i="5"/>
  <c r="C624" i="5"/>
  <c r="B624" i="5"/>
  <c r="A624" i="5"/>
  <c r="AD623" i="5"/>
  <c r="AC623" i="5"/>
  <c r="AB623" i="5"/>
  <c r="AA623" i="5"/>
  <c r="Z623" i="5"/>
  <c r="Y623" i="5"/>
  <c r="X623" i="5"/>
  <c r="W623" i="5"/>
  <c r="V623" i="5"/>
  <c r="U623" i="5"/>
  <c r="S623" i="5"/>
  <c r="R623" i="5"/>
  <c r="Q623" i="5"/>
  <c r="P623" i="5"/>
  <c r="O623" i="5"/>
  <c r="N623" i="5"/>
  <c r="M623" i="5"/>
  <c r="L623" i="5"/>
  <c r="K623" i="5"/>
  <c r="J623" i="5"/>
  <c r="I623" i="5"/>
  <c r="H623" i="5"/>
  <c r="G623" i="5"/>
  <c r="F623" i="5"/>
  <c r="E623" i="5"/>
  <c r="D623" i="5"/>
  <c r="C623" i="5"/>
  <c r="B623" i="5"/>
  <c r="A623" i="5"/>
  <c r="AD622" i="5"/>
  <c r="AC622" i="5"/>
  <c r="AB622" i="5"/>
  <c r="AA622" i="5"/>
  <c r="Z622" i="5"/>
  <c r="Y622" i="5"/>
  <c r="X622" i="5"/>
  <c r="W622" i="5"/>
  <c r="V622" i="5"/>
  <c r="U622" i="5"/>
  <c r="S622" i="5"/>
  <c r="R622" i="5"/>
  <c r="Q622" i="5"/>
  <c r="P622" i="5"/>
  <c r="O622" i="5"/>
  <c r="N622" i="5"/>
  <c r="M622" i="5"/>
  <c r="L622" i="5"/>
  <c r="K622" i="5"/>
  <c r="J622" i="5"/>
  <c r="I622" i="5"/>
  <c r="H622" i="5"/>
  <c r="G622" i="5"/>
  <c r="F622" i="5"/>
  <c r="E622" i="5"/>
  <c r="D622" i="5"/>
  <c r="C622" i="5"/>
  <c r="B622" i="5"/>
  <c r="A622" i="5"/>
  <c r="AE621" i="5"/>
  <c r="AD621" i="5"/>
  <c r="AC621" i="5"/>
  <c r="AB621" i="5"/>
  <c r="AA621" i="5"/>
  <c r="Z621" i="5"/>
  <c r="Y621" i="5"/>
  <c r="X621" i="5"/>
  <c r="W621" i="5"/>
  <c r="V621" i="5"/>
  <c r="U621" i="5"/>
  <c r="T621" i="5"/>
  <c r="AF621" i="5" s="1"/>
  <c r="S621" i="5"/>
  <c r="R621" i="5"/>
  <c r="Q621" i="5"/>
  <c r="P621" i="5"/>
  <c r="O621" i="5"/>
  <c r="N621" i="5"/>
  <c r="M621" i="5"/>
  <c r="L621" i="5"/>
  <c r="K621" i="5"/>
  <c r="J621" i="5"/>
  <c r="I621" i="5"/>
  <c r="H621" i="5"/>
  <c r="G621" i="5"/>
  <c r="F621" i="5"/>
  <c r="E621" i="5"/>
  <c r="D621" i="5"/>
  <c r="C621" i="5"/>
  <c r="B621" i="5"/>
  <c r="A621" i="5"/>
  <c r="AD620" i="5"/>
  <c r="AC620" i="5"/>
  <c r="AB620" i="5"/>
  <c r="AA620" i="5"/>
  <c r="Z620" i="5"/>
  <c r="Y620" i="5"/>
  <c r="X620" i="5"/>
  <c r="W620" i="5"/>
  <c r="V620" i="5"/>
  <c r="U620" i="5"/>
  <c r="T620" i="5"/>
  <c r="AF620" i="5" s="1"/>
  <c r="S620" i="5"/>
  <c r="R620" i="5"/>
  <c r="Q620" i="5"/>
  <c r="P620" i="5"/>
  <c r="O620" i="5"/>
  <c r="N620" i="5"/>
  <c r="M620" i="5"/>
  <c r="L620" i="5"/>
  <c r="K620" i="5"/>
  <c r="J620" i="5"/>
  <c r="I620" i="5"/>
  <c r="H620" i="5"/>
  <c r="G620" i="5"/>
  <c r="F620" i="5"/>
  <c r="E620" i="5"/>
  <c r="D620" i="5"/>
  <c r="AE620" i="5" s="1"/>
  <c r="C620" i="5"/>
  <c r="B620" i="5"/>
  <c r="A620" i="5"/>
  <c r="AD619" i="5"/>
  <c r="AC619" i="5"/>
  <c r="AB619" i="5"/>
  <c r="AA619" i="5"/>
  <c r="Z619" i="5"/>
  <c r="Y619" i="5"/>
  <c r="X619" i="5"/>
  <c r="W619" i="5"/>
  <c r="V619" i="5"/>
  <c r="U619" i="5"/>
  <c r="S619" i="5"/>
  <c r="R619" i="5"/>
  <c r="Q619" i="5"/>
  <c r="P619" i="5"/>
  <c r="O619" i="5"/>
  <c r="N619" i="5"/>
  <c r="M619" i="5"/>
  <c r="L619" i="5"/>
  <c r="K619" i="5"/>
  <c r="J619" i="5"/>
  <c r="I619" i="5"/>
  <c r="H619" i="5"/>
  <c r="G619" i="5"/>
  <c r="F619" i="5"/>
  <c r="E619" i="5"/>
  <c r="D619" i="5"/>
  <c r="C619" i="5"/>
  <c r="B619" i="5"/>
  <c r="A619" i="5"/>
  <c r="AE618" i="5"/>
  <c r="AD618" i="5"/>
  <c r="AC618" i="5"/>
  <c r="AB618" i="5"/>
  <c r="AA618" i="5"/>
  <c r="Z618" i="5"/>
  <c r="Y618" i="5"/>
  <c r="X618" i="5"/>
  <c r="W618" i="5"/>
  <c r="V618" i="5"/>
  <c r="U618" i="5"/>
  <c r="T618" i="5"/>
  <c r="AF618" i="5" s="1"/>
  <c r="S618" i="5"/>
  <c r="R618" i="5"/>
  <c r="Q618" i="5"/>
  <c r="P618" i="5"/>
  <c r="O618" i="5"/>
  <c r="N618" i="5"/>
  <c r="M618" i="5"/>
  <c r="L618" i="5"/>
  <c r="K618" i="5"/>
  <c r="J618" i="5"/>
  <c r="I618" i="5"/>
  <c r="H618" i="5"/>
  <c r="G618" i="5"/>
  <c r="F618" i="5"/>
  <c r="E618" i="5"/>
  <c r="D618" i="5"/>
  <c r="C618" i="5"/>
  <c r="B618" i="5"/>
  <c r="A618" i="5"/>
  <c r="AF617" i="5"/>
  <c r="AD617" i="5"/>
  <c r="AC617" i="5"/>
  <c r="AB617" i="5"/>
  <c r="AA617" i="5"/>
  <c r="Z617" i="5"/>
  <c r="Y617" i="5"/>
  <c r="X617" i="5"/>
  <c r="W617" i="5"/>
  <c r="V617" i="5"/>
  <c r="U617" i="5"/>
  <c r="T617" i="5"/>
  <c r="S617" i="5"/>
  <c r="R617" i="5"/>
  <c r="Q617" i="5"/>
  <c r="P617" i="5"/>
  <c r="O617" i="5"/>
  <c r="N617" i="5"/>
  <c r="M617" i="5"/>
  <c r="L617" i="5"/>
  <c r="K617" i="5"/>
  <c r="J617" i="5"/>
  <c r="I617" i="5"/>
  <c r="H617" i="5"/>
  <c r="G617" i="5"/>
  <c r="F617" i="5"/>
  <c r="E617" i="5"/>
  <c r="D617" i="5"/>
  <c r="AE617" i="5" s="1"/>
  <c r="C617" i="5"/>
  <c r="B617" i="5"/>
  <c r="A617" i="5"/>
  <c r="AD616" i="5"/>
  <c r="AC616" i="5"/>
  <c r="AB616" i="5"/>
  <c r="AA616" i="5"/>
  <c r="Z616" i="5"/>
  <c r="Y616" i="5"/>
  <c r="X616" i="5"/>
  <c r="W616" i="5"/>
  <c r="V616" i="5"/>
  <c r="U616" i="5"/>
  <c r="S616" i="5"/>
  <c r="R616" i="5"/>
  <c r="Q616" i="5"/>
  <c r="P616" i="5"/>
  <c r="O616" i="5"/>
  <c r="N616" i="5"/>
  <c r="M616" i="5"/>
  <c r="L616" i="5"/>
  <c r="K616" i="5"/>
  <c r="J616" i="5"/>
  <c r="I616" i="5"/>
  <c r="H616" i="5"/>
  <c r="G616" i="5"/>
  <c r="F616" i="5"/>
  <c r="E616" i="5"/>
  <c r="D616" i="5"/>
  <c r="C616" i="5"/>
  <c r="B616" i="5"/>
  <c r="A616" i="5"/>
  <c r="AE615" i="5"/>
  <c r="AD615" i="5"/>
  <c r="AC615" i="5"/>
  <c r="AB615" i="5"/>
  <c r="AA615" i="5"/>
  <c r="Z615" i="5"/>
  <c r="Y615" i="5"/>
  <c r="X615" i="5"/>
  <c r="W615" i="5"/>
  <c r="V615" i="5"/>
  <c r="U615" i="5"/>
  <c r="T615" i="5"/>
  <c r="AF615" i="5" s="1"/>
  <c r="S615" i="5"/>
  <c r="R615" i="5"/>
  <c r="Q615" i="5"/>
  <c r="P615" i="5"/>
  <c r="O615" i="5"/>
  <c r="N615" i="5"/>
  <c r="M615" i="5"/>
  <c r="L615" i="5"/>
  <c r="K615" i="5"/>
  <c r="J615" i="5"/>
  <c r="I615" i="5"/>
  <c r="H615" i="5"/>
  <c r="G615" i="5"/>
  <c r="F615" i="5"/>
  <c r="E615" i="5"/>
  <c r="D615" i="5"/>
  <c r="C615" i="5"/>
  <c r="B615" i="5"/>
  <c r="A615" i="5"/>
  <c r="AD614" i="5"/>
  <c r="AC614" i="5"/>
  <c r="AB614" i="5"/>
  <c r="AA614" i="5"/>
  <c r="Z614" i="5"/>
  <c r="Y614" i="5"/>
  <c r="X614" i="5"/>
  <c r="W614" i="5"/>
  <c r="V614" i="5"/>
  <c r="U614" i="5"/>
  <c r="S614" i="5"/>
  <c r="R614" i="5"/>
  <c r="Q614" i="5"/>
  <c r="P614" i="5"/>
  <c r="O614" i="5"/>
  <c r="N614" i="5"/>
  <c r="M614" i="5"/>
  <c r="L614" i="5"/>
  <c r="K614" i="5"/>
  <c r="J614" i="5"/>
  <c r="I614" i="5"/>
  <c r="H614" i="5"/>
  <c r="G614" i="5"/>
  <c r="F614" i="5"/>
  <c r="E614" i="5"/>
  <c r="D614" i="5"/>
  <c r="C614" i="5"/>
  <c r="B614" i="5"/>
  <c r="A614" i="5"/>
  <c r="AD613" i="5"/>
  <c r="AC613" i="5"/>
  <c r="AB613" i="5"/>
  <c r="AA613" i="5"/>
  <c r="Z613" i="5"/>
  <c r="Y613" i="5"/>
  <c r="X613" i="5"/>
  <c r="W613" i="5"/>
  <c r="V613" i="5"/>
  <c r="U613" i="5"/>
  <c r="S613" i="5"/>
  <c r="R613" i="5"/>
  <c r="Q613" i="5"/>
  <c r="P613" i="5"/>
  <c r="O613" i="5"/>
  <c r="N613" i="5"/>
  <c r="M613" i="5"/>
  <c r="L613" i="5"/>
  <c r="K613" i="5"/>
  <c r="J613" i="5"/>
  <c r="I613" i="5"/>
  <c r="H613" i="5"/>
  <c r="G613" i="5"/>
  <c r="F613" i="5"/>
  <c r="E613" i="5"/>
  <c r="D613" i="5"/>
  <c r="C613" i="5"/>
  <c r="B613" i="5"/>
  <c r="A613" i="5"/>
  <c r="AE612" i="5"/>
  <c r="AD612" i="5"/>
  <c r="AC612" i="5"/>
  <c r="AB612" i="5"/>
  <c r="AA612" i="5"/>
  <c r="Z612" i="5"/>
  <c r="Y612" i="5"/>
  <c r="X612" i="5"/>
  <c r="W612" i="5"/>
  <c r="V612" i="5"/>
  <c r="U612" i="5"/>
  <c r="T612" i="5"/>
  <c r="AF612" i="5" s="1"/>
  <c r="S612" i="5"/>
  <c r="R612" i="5"/>
  <c r="Q612" i="5"/>
  <c r="P612" i="5"/>
  <c r="O612" i="5"/>
  <c r="N612" i="5"/>
  <c r="M612" i="5"/>
  <c r="L612" i="5"/>
  <c r="K612" i="5"/>
  <c r="J612" i="5"/>
  <c r="I612" i="5"/>
  <c r="H612" i="5"/>
  <c r="G612" i="5"/>
  <c r="F612" i="5"/>
  <c r="E612" i="5"/>
  <c r="D612" i="5"/>
  <c r="C612" i="5"/>
  <c r="B612" i="5"/>
  <c r="A612" i="5"/>
  <c r="AD611" i="5"/>
  <c r="AC611" i="5"/>
  <c r="AB611" i="5"/>
  <c r="AA611" i="5"/>
  <c r="Z611" i="5"/>
  <c r="Y611" i="5"/>
  <c r="X611" i="5"/>
  <c r="W611" i="5"/>
  <c r="V611" i="5"/>
  <c r="U611" i="5"/>
  <c r="T611" i="5"/>
  <c r="AF611" i="5" s="1"/>
  <c r="S611" i="5"/>
  <c r="R611" i="5"/>
  <c r="Q611" i="5"/>
  <c r="P611" i="5"/>
  <c r="O611" i="5"/>
  <c r="N611" i="5"/>
  <c r="M611" i="5"/>
  <c r="L611" i="5"/>
  <c r="K611" i="5"/>
  <c r="J611" i="5"/>
  <c r="I611" i="5"/>
  <c r="H611" i="5"/>
  <c r="G611" i="5"/>
  <c r="F611" i="5"/>
  <c r="E611" i="5"/>
  <c r="D611" i="5"/>
  <c r="AE611" i="5" s="1"/>
  <c r="C611" i="5"/>
  <c r="B611" i="5"/>
  <c r="A611" i="5"/>
  <c r="AD610" i="5"/>
  <c r="AC610" i="5"/>
  <c r="AB610" i="5"/>
  <c r="AA610" i="5"/>
  <c r="Z610" i="5"/>
  <c r="Y610" i="5"/>
  <c r="X610" i="5"/>
  <c r="W610" i="5"/>
  <c r="V610" i="5"/>
  <c r="U610" i="5"/>
  <c r="S610" i="5"/>
  <c r="R610" i="5"/>
  <c r="Q610" i="5"/>
  <c r="P610" i="5"/>
  <c r="O610" i="5"/>
  <c r="N610" i="5"/>
  <c r="M610" i="5"/>
  <c r="L610" i="5"/>
  <c r="K610" i="5"/>
  <c r="J610" i="5"/>
  <c r="I610" i="5"/>
  <c r="H610" i="5"/>
  <c r="G610" i="5"/>
  <c r="F610" i="5"/>
  <c r="E610" i="5"/>
  <c r="D610" i="5"/>
  <c r="C610" i="5"/>
  <c r="B610" i="5"/>
  <c r="A610" i="5"/>
  <c r="AE609" i="5"/>
  <c r="AD609" i="5"/>
  <c r="AC609" i="5"/>
  <c r="AB609" i="5"/>
  <c r="AA609" i="5"/>
  <c r="Z609" i="5"/>
  <c r="Y609" i="5"/>
  <c r="X609" i="5"/>
  <c r="W609" i="5"/>
  <c r="V609" i="5"/>
  <c r="U609" i="5"/>
  <c r="T609" i="5"/>
  <c r="AF609" i="5" s="1"/>
  <c r="S609" i="5"/>
  <c r="R609" i="5"/>
  <c r="Q609" i="5"/>
  <c r="P609" i="5"/>
  <c r="O609" i="5"/>
  <c r="N609" i="5"/>
  <c r="M609" i="5"/>
  <c r="L609" i="5"/>
  <c r="K609" i="5"/>
  <c r="J609" i="5"/>
  <c r="I609" i="5"/>
  <c r="H609" i="5"/>
  <c r="G609" i="5"/>
  <c r="F609" i="5"/>
  <c r="E609" i="5"/>
  <c r="D609" i="5"/>
  <c r="C609" i="5"/>
  <c r="B609" i="5"/>
  <c r="A609" i="5"/>
  <c r="AF608" i="5"/>
  <c r="AD608" i="5"/>
  <c r="AC608" i="5"/>
  <c r="AB608" i="5"/>
  <c r="AA608" i="5"/>
  <c r="Z608" i="5"/>
  <c r="Y608" i="5"/>
  <c r="X608" i="5"/>
  <c r="W608" i="5"/>
  <c r="V608" i="5"/>
  <c r="U608" i="5"/>
  <c r="T608" i="5"/>
  <c r="S608" i="5"/>
  <c r="R608" i="5"/>
  <c r="Q608" i="5"/>
  <c r="P608" i="5"/>
  <c r="O608" i="5"/>
  <c r="N608" i="5"/>
  <c r="M608" i="5"/>
  <c r="L608" i="5"/>
  <c r="K608" i="5"/>
  <c r="J608" i="5"/>
  <c r="I608" i="5"/>
  <c r="H608" i="5"/>
  <c r="G608" i="5"/>
  <c r="F608" i="5"/>
  <c r="E608" i="5"/>
  <c r="D608" i="5"/>
  <c r="AE608" i="5" s="1"/>
  <c r="C608" i="5"/>
  <c r="B608" i="5"/>
  <c r="A608" i="5"/>
  <c r="AD607" i="5"/>
  <c r="AC607" i="5"/>
  <c r="AB607" i="5"/>
  <c r="AA607" i="5"/>
  <c r="Z607" i="5"/>
  <c r="Y607" i="5"/>
  <c r="X607" i="5"/>
  <c r="W607" i="5"/>
  <c r="V607" i="5"/>
  <c r="U607" i="5"/>
  <c r="S607" i="5"/>
  <c r="R607" i="5"/>
  <c r="Q607" i="5"/>
  <c r="P607" i="5"/>
  <c r="O607" i="5"/>
  <c r="N607" i="5"/>
  <c r="M607" i="5"/>
  <c r="L607" i="5"/>
  <c r="K607" i="5"/>
  <c r="J607" i="5"/>
  <c r="I607" i="5"/>
  <c r="H607" i="5"/>
  <c r="G607" i="5"/>
  <c r="F607" i="5"/>
  <c r="E607" i="5"/>
  <c r="D607" i="5"/>
  <c r="C607" i="5"/>
  <c r="B607" i="5"/>
  <c r="A607" i="5"/>
  <c r="AE606" i="5"/>
  <c r="AD606" i="5"/>
  <c r="AC606" i="5"/>
  <c r="AB606" i="5"/>
  <c r="AA606" i="5"/>
  <c r="Z606" i="5"/>
  <c r="Y606" i="5"/>
  <c r="X606" i="5"/>
  <c r="W606" i="5"/>
  <c r="V606" i="5"/>
  <c r="U606" i="5"/>
  <c r="T606" i="5"/>
  <c r="AF606" i="5" s="1"/>
  <c r="S606" i="5"/>
  <c r="R606" i="5"/>
  <c r="Q606" i="5"/>
  <c r="P606" i="5"/>
  <c r="O606" i="5"/>
  <c r="N606" i="5"/>
  <c r="M606" i="5"/>
  <c r="L606" i="5"/>
  <c r="K606" i="5"/>
  <c r="J606" i="5"/>
  <c r="I606" i="5"/>
  <c r="H606" i="5"/>
  <c r="G606" i="5"/>
  <c r="F606" i="5"/>
  <c r="E606" i="5"/>
  <c r="D606" i="5"/>
  <c r="C606" i="5"/>
  <c r="B606" i="5"/>
  <c r="A606" i="5"/>
  <c r="AD605" i="5"/>
  <c r="AC605" i="5"/>
  <c r="AB605" i="5"/>
  <c r="AA605" i="5"/>
  <c r="Z605" i="5"/>
  <c r="Y605" i="5"/>
  <c r="X605" i="5"/>
  <c r="W605" i="5"/>
  <c r="V605" i="5"/>
  <c r="U605" i="5"/>
  <c r="S605" i="5"/>
  <c r="R605" i="5"/>
  <c r="Q605" i="5"/>
  <c r="P605" i="5"/>
  <c r="O605" i="5"/>
  <c r="N605" i="5"/>
  <c r="M605" i="5"/>
  <c r="L605" i="5"/>
  <c r="K605" i="5"/>
  <c r="J605" i="5"/>
  <c r="I605" i="5"/>
  <c r="H605" i="5"/>
  <c r="G605" i="5"/>
  <c r="F605" i="5"/>
  <c r="E605" i="5"/>
  <c r="D605" i="5"/>
  <c r="C605" i="5"/>
  <c r="B605" i="5"/>
  <c r="A605" i="5"/>
  <c r="AD604" i="5"/>
  <c r="AC604" i="5"/>
  <c r="AB604" i="5"/>
  <c r="AA604" i="5"/>
  <c r="Z604" i="5"/>
  <c r="Y604" i="5"/>
  <c r="X604" i="5"/>
  <c r="W604" i="5"/>
  <c r="V604" i="5"/>
  <c r="U604" i="5"/>
  <c r="S604" i="5"/>
  <c r="R604" i="5"/>
  <c r="Q604" i="5"/>
  <c r="P604" i="5"/>
  <c r="O604" i="5"/>
  <c r="N604" i="5"/>
  <c r="M604" i="5"/>
  <c r="L604" i="5"/>
  <c r="K604" i="5"/>
  <c r="J604" i="5"/>
  <c r="I604" i="5"/>
  <c r="H604" i="5"/>
  <c r="G604" i="5"/>
  <c r="F604" i="5"/>
  <c r="E604" i="5"/>
  <c r="D604" i="5"/>
  <c r="C604" i="5"/>
  <c r="B604" i="5"/>
  <c r="A604" i="5"/>
  <c r="AE603" i="5"/>
  <c r="AD603" i="5"/>
  <c r="AC603" i="5"/>
  <c r="AB603" i="5"/>
  <c r="AA603" i="5"/>
  <c r="Z603" i="5"/>
  <c r="Y603" i="5"/>
  <c r="X603" i="5"/>
  <c r="W603" i="5"/>
  <c r="V603" i="5"/>
  <c r="U603" i="5"/>
  <c r="T603" i="5"/>
  <c r="AF603" i="5" s="1"/>
  <c r="S603" i="5"/>
  <c r="R603" i="5"/>
  <c r="Q603" i="5"/>
  <c r="P603" i="5"/>
  <c r="O603" i="5"/>
  <c r="N603" i="5"/>
  <c r="M603" i="5"/>
  <c r="L603" i="5"/>
  <c r="K603" i="5"/>
  <c r="J603" i="5"/>
  <c r="I603" i="5"/>
  <c r="H603" i="5"/>
  <c r="G603" i="5"/>
  <c r="F603" i="5"/>
  <c r="E603" i="5"/>
  <c r="D603" i="5"/>
  <c r="C603" i="5"/>
  <c r="B603" i="5"/>
  <c r="A603" i="5"/>
  <c r="AD602" i="5"/>
  <c r="AC602" i="5"/>
  <c r="AB602" i="5"/>
  <c r="AA602" i="5"/>
  <c r="Z602" i="5"/>
  <c r="Y602" i="5"/>
  <c r="X602" i="5"/>
  <c r="W602" i="5"/>
  <c r="V602" i="5"/>
  <c r="U602" i="5"/>
  <c r="T602" i="5"/>
  <c r="AF602" i="5" s="1"/>
  <c r="S602" i="5"/>
  <c r="R602" i="5"/>
  <c r="Q602" i="5"/>
  <c r="P602" i="5"/>
  <c r="O602" i="5"/>
  <c r="N602" i="5"/>
  <c r="M602" i="5"/>
  <c r="L602" i="5"/>
  <c r="K602" i="5"/>
  <c r="J602" i="5"/>
  <c r="I602" i="5"/>
  <c r="H602" i="5"/>
  <c r="G602" i="5"/>
  <c r="F602" i="5"/>
  <c r="E602" i="5"/>
  <c r="D602" i="5"/>
  <c r="AE602" i="5" s="1"/>
  <c r="C602" i="5"/>
  <c r="B602" i="5"/>
  <c r="A602" i="5"/>
  <c r="AD601" i="5"/>
  <c r="AC601" i="5"/>
  <c r="AB601" i="5"/>
  <c r="AA601" i="5"/>
  <c r="Z601" i="5"/>
  <c r="Y601" i="5"/>
  <c r="X601" i="5"/>
  <c r="W601" i="5"/>
  <c r="V601" i="5"/>
  <c r="U601" i="5"/>
  <c r="S601" i="5"/>
  <c r="R601" i="5"/>
  <c r="Q601" i="5"/>
  <c r="P601" i="5"/>
  <c r="O601" i="5"/>
  <c r="N601" i="5"/>
  <c r="M601" i="5"/>
  <c r="L601" i="5"/>
  <c r="K601" i="5"/>
  <c r="J601" i="5"/>
  <c r="I601" i="5"/>
  <c r="H601" i="5"/>
  <c r="G601" i="5"/>
  <c r="F601" i="5"/>
  <c r="E601" i="5"/>
  <c r="D601" i="5"/>
  <c r="C601" i="5"/>
  <c r="B601" i="5"/>
  <c r="A601" i="5"/>
  <c r="AE600" i="5"/>
  <c r="AD600" i="5"/>
  <c r="AC600" i="5"/>
  <c r="AB600" i="5"/>
  <c r="AA600" i="5"/>
  <c r="Z600" i="5"/>
  <c r="Y600" i="5"/>
  <c r="X600" i="5"/>
  <c r="W600" i="5"/>
  <c r="V600" i="5"/>
  <c r="U600" i="5"/>
  <c r="T600" i="5"/>
  <c r="AF600" i="5" s="1"/>
  <c r="S600" i="5"/>
  <c r="R600" i="5"/>
  <c r="Q600" i="5"/>
  <c r="P600" i="5"/>
  <c r="O600" i="5"/>
  <c r="N600" i="5"/>
  <c r="M600" i="5"/>
  <c r="L600" i="5"/>
  <c r="K600" i="5"/>
  <c r="J600" i="5"/>
  <c r="I600" i="5"/>
  <c r="H600" i="5"/>
  <c r="G600" i="5"/>
  <c r="F600" i="5"/>
  <c r="E600" i="5"/>
  <c r="D600" i="5"/>
  <c r="C600" i="5"/>
  <c r="B600" i="5"/>
  <c r="A600" i="5"/>
  <c r="AF599" i="5"/>
  <c r="AD599" i="5"/>
  <c r="AC599" i="5"/>
  <c r="AB599" i="5"/>
  <c r="AA599" i="5"/>
  <c r="Z599" i="5"/>
  <c r="Y599" i="5"/>
  <c r="X599" i="5"/>
  <c r="W599" i="5"/>
  <c r="V599" i="5"/>
  <c r="U599" i="5"/>
  <c r="T599" i="5"/>
  <c r="S599" i="5"/>
  <c r="R599" i="5"/>
  <c r="Q599" i="5"/>
  <c r="P599" i="5"/>
  <c r="O599" i="5"/>
  <c r="N599" i="5"/>
  <c r="M599" i="5"/>
  <c r="L599" i="5"/>
  <c r="K599" i="5"/>
  <c r="J599" i="5"/>
  <c r="I599" i="5"/>
  <c r="H599" i="5"/>
  <c r="G599" i="5"/>
  <c r="F599" i="5"/>
  <c r="E599" i="5"/>
  <c r="D599" i="5"/>
  <c r="AE599" i="5" s="1"/>
  <c r="C599" i="5"/>
  <c r="B599" i="5"/>
  <c r="A599" i="5"/>
  <c r="AD598" i="5"/>
  <c r="AC598" i="5"/>
  <c r="AB598" i="5"/>
  <c r="AA598" i="5"/>
  <c r="Z598" i="5"/>
  <c r="Y598" i="5"/>
  <c r="X598" i="5"/>
  <c r="W598" i="5"/>
  <c r="V598" i="5"/>
  <c r="U598" i="5"/>
  <c r="S598" i="5"/>
  <c r="R598" i="5"/>
  <c r="Q598" i="5"/>
  <c r="P598" i="5"/>
  <c r="O598" i="5"/>
  <c r="N598" i="5"/>
  <c r="M598" i="5"/>
  <c r="L598" i="5"/>
  <c r="K598" i="5"/>
  <c r="J598" i="5"/>
  <c r="I598" i="5"/>
  <c r="H598" i="5"/>
  <c r="G598" i="5"/>
  <c r="F598" i="5"/>
  <c r="E598" i="5"/>
  <c r="D598" i="5"/>
  <c r="C598" i="5"/>
  <c r="B598" i="5"/>
  <c r="A598" i="5"/>
  <c r="AE597" i="5"/>
  <c r="AD597" i="5"/>
  <c r="AC597" i="5"/>
  <c r="AB597" i="5"/>
  <c r="AA597" i="5"/>
  <c r="Z597" i="5"/>
  <c r="Y597" i="5"/>
  <c r="X597" i="5"/>
  <c r="W597" i="5"/>
  <c r="V597" i="5"/>
  <c r="U597" i="5"/>
  <c r="T597" i="5"/>
  <c r="AF597" i="5" s="1"/>
  <c r="S597" i="5"/>
  <c r="R597" i="5"/>
  <c r="Q597" i="5"/>
  <c r="P597" i="5"/>
  <c r="O597" i="5"/>
  <c r="N597" i="5"/>
  <c r="M597" i="5"/>
  <c r="L597" i="5"/>
  <c r="K597" i="5"/>
  <c r="J597" i="5"/>
  <c r="I597" i="5"/>
  <c r="H597" i="5"/>
  <c r="G597" i="5"/>
  <c r="F597" i="5"/>
  <c r="E597" i="5"/>
  <c r="D597" i="5"/>
  <c r="C597" i="5"/>
  <c r="B597" i="5"/>
  <c r="A597" i="5"/>
  <c r="AD596" i="5"/>
  <c r="AC596" i="5"/>
  <c r="AB596" i="5"/>
  <c r="AA596" i="5"/>
  <c r="Z596" i="5"/>
  <c r="Y596" i="5"/>
  <c r="X596" i="5"/>
  <c r="W596" i="5"/>
  <c r="V596" i="5"/>
  <c r="U596" i="5"/>
  <c r="S596" i="5"/>
  <c r="R596" i="5"/>
  <c r="Q596" i="5"/>
  <c r="P596" i="5"/>
  <c r="O596" i="5"/>
  <c r="N596" i="5"/>
  <c r="M596" i="5"/>
  <c r="L596" i="5"/>
  <c r="K596" i="5"/>
  <c r="J596" i="5"/>
  <c r="I596" i="5"/>
  <c r="H596" i="5"/>
  <c r="F596" i="5"/>
  <c r="E596" i="5"/>
  <c r="G596" i="5" s="1"/>
  <c r="D596" i="5"/>
  <c r="AE596" i="5" s="1"/>
  <c r="C596" i="5"/>
  <c r="B596" i="5"/>
  <c r="A596" i="5"/>
  <c r="AD595" i="5"/>
  <c r="AC595" i="5"/>
  <c r="AB595" i="5"/>
  <c r="AA595" i="5"/>
  <c r="Z595" i="5"/>
  <c r="Y595" i="5"/>
  <c r="X595" i="5"/>
  <c r="W595" i="5"/>
  <c r="V595" i="5"/>
  <c r="U595" i="5"/>
  <c r="S595" i="5"/>
  <c r="R595" i="5"/>
  <c r="Q595" i="5"/>
  <c r="P595" i="5"/>
  <c r="O595" i="5"/>
  <c r="N595" i="5"/>
  <c r="M595" i="5"/>
  <c r="L595" i="5"/>
  <c r="K595" i="5"/>
  <c r="J595" i="5"/>
  <c r="I595" i="5"/>
  <c r="H595" i="5"/>
  <c r="G595" i="5"/>
  <c r="F595" i="5"/>
  <c r="E595" i="5"/>
  <c r="D595" i="5"/>
  <c r="C595" i="5"/>
  <c r="B595" i="5"/>
  <c r="A595" i="5"/>
  <c r="AE594" i="5"/>
  <c r="AD594" i="5"/>
  <c r="AC594" i="5"/>
  <c r="AB594" i="5"/>
  <c r="AA594" i="5"/>
  <c r="Z594" i="5"/>
  <c r="Y594" i="5"/>
  <c r="X594" i="5"/>
  <c r="W594" i="5"/>
  <c r="V594" i="5"/>
  <c r="U594" i="5"/>
  <c r="T594" i="5"/>
  <c r="AF594" i="5" s="1"/>
  <c r="S594" i="5"/>
  <c r="R594" i="5"/>
  <c r="Q594" i="5"/>
  <c r="P594" i="5"/>
  <c r="O594" i="5"/>
  <c r="N594" i="5"/>
  <c r="M594" i="5"/>
  <c r="L594" i="5"/>
  <c r="K594" i="5"/>
  <c r="J594" i="5"/>
  <c r="I594" i="5"/>
  <c r="H594" i="5"/>
  <c r="G594" i="5"/>
  <c r="F594" i="5"/>
  <c r="E594" i="5"/>
  <c r="D594" i="5"/>
  <c r="C594" i="5"/>
  <c r="B594" i="5"/>
  <c r="A594" i="5"/>
  <c r="AD593" i="5"/>
  <c r="AC593" i="5"/>
  <c r="AB593" i="5"/>
  <c r="AA593" i="5"/>
  <c r="Z593" i="5"/>
  <c r="Y593" i="5"/>
  <c r="X593" i="5"/>
  <c r="W593" i="5"/>
  <c r="V593" i="5"/>
  <c r="U593" i="5"/>
  <c r="T593" i="5"/>
  <c r="AF593" i="5" s="1"/>
  <c r="S593" i="5"/>
  <c r="R593" i="5"/>
  <c r="Q593" i="5"/>
  <c r="P593" i="5"/>
  <c r="O593" i="5"/>
  <c r="N593" i="5"/>
  <c r="M593" i="5"/>
  <c r="L593" i="5"/>
  <c r="K593" i="5"/>
  <c r="J593" i="5"/>
  <c r="I593" i="5"/>
  <c r="H593" i="5"/>
  <c r="G593" i="5"/>
  <c r="F593" i="5"/>
  <c r="E593" i="5"/>
  <c r="D593" i="5"/>
  <c r="AE593" i="5" s="1"/>
  <c r="C593" i="5"/>
  <c r="B593" i="5"/>
  <c r="A593" i="5"/>
  <c r="AD592" i="5"/>
  <c r="AC592" i="5"/>
  <c r="AB592" i="5"/>
  <c r="AA592" i="5"/>
  <c r="Z592" i="5"/>
  <c r="Y592" i="5"/>
  <c r="X592" i="5"/>
  <c r="W592" i="5"/>
  <c r="V592" i="5"/>
  <c r="U592" i="5"/>
  <c r="S592" i="5"/>
  <c r="R592" i="5"/>
  <c r="Q592" i="5"/>
  <c r="P592" i="5"/>
  <c r="O592" i="5"/>
  <c r="N592" i="5"/>
  <c r="M592" i="5"/>
  <c r="L592" i="5"/>
  <c r="K592" i="5"/>
  <c r="J592" i="5"/>
  <c r="I592" i="5"/>
  <c r="H592" i="5"/>
  <c r="G592" i="5"/>
  <c r="F592" i="5"/>
  <c r="E592" i="5"/>
  <c r="D592" i="5"/>
  <c r="C592" i="5"/>
  <c r="B592" i="5"/>
  <c r="A592" i="5"/>
  <c r="AE591" i="5"/>
  <c r="AD591" i="5"/>
  <c r="AC591" i="5"/>
  <c r="AB591" i="5"/>
  <c r="AA591" i="5"/>
  <c r="Z591" i="5"/>
  <c r="Y591" i="5"/>
  <c r="X591" i="5"/>
  <c r="W591" i="5"/>
  <c r="V591" i="5"/>
  <c r="U591" i="5"/>
  <c r="T591" i="5"/>
  <c r="AF591" i="5" s="1"/>
  <c r="S591" i="5"/>
  <c r="R591" i="5"/>
  <c r="Q591" i="5"/>
  <c r="P591" i="5"/>
  <c r="O591" i="5"/>
  <c r="N591" i="5"/>
  <c r="M591" i="5"/>
  <c r="L591" i="5"/>
  <c r="K591" i="5"/>
  <c r="J591" i="5"/>
  <c r="I591" i="5"/>
  <c r="H591" i="5"/>
  <c r="G591" i="5"/>
  <c r="F591" i="5"/>
  <c r="E591" i="5"/>
  <c r="D591" i="5"/>
  <c r="C591" i="5"/>
  <c r="B591" i="5"/>
  <c r="A591" i="5"/>
  <c r="AD590" i="5"/>
  <c r="AC590" i="5"/>
  <c r="AB590" i="5"/>
  <c r="AA590" i="5"/>
  <c r="Z590" i="5"/>
  <c r="Y590" i="5"/>
  <c r="X590" i="5"/>
  <c r="W590" i="5"/>
  <c r="V590" i="5"/>
  <c r="U590" i="5"/>
  <c r="S590" i="5"/>
  <c r="R590" i="5"/>
  <c r="Q590" i="5"/>
  <c r="P590" i="5"/>
  <c r="O590" i="5"/>
  <c r="N590" i="5"/>
  <c r="M590" i="5"/>
  <c r="L590" i="5"/>
  <c r="K590" i="5"/>
  <c r="J590" i="5"/>
  <c r="I590" i="5"/>
  <c r="H590" i="5"/>
  <c r="G590" i="5"/>
  <c r="F590" i="5"/>
  <c r="E590" i="5"/>
  <c r="D590" i="5"/>
  <c r="C590" i="5"/>
  <c r="B590" i="5"/>
  <c r="A590" i="5"/>
  <c r="AD589" i="5"/>
  <c r="AC589" i="5"/>
  <c r="AB589" i="5"/>
  <c r="AA589" i="5"/>
  <c r="Z589" i="5"/>
  <c r="Y589" i="5"/>
  <c r="X589" i="5"/>
  <c r="W589" i="5"/>
  <c r="V589" i="5"/>
  <c r="U589" i="5"/>
  <c r="S589" i="5"/>
  <c r="R589" i="5"/>
  <c r="Q589" i="5"/>
  <c r="P589" i="5"/>
  <c r="O589" i="5"/>
  <c r="N589" i="5"/>
  <c r="M589" i="5"/>
  <c r="L589" i="5"/>
  <c r="K589" i="5"/>
  <c r="J589" i="5"/>
  <c r="I589" i="5"/>
  <c r="H589" i="5"/>
  <c r="G589" i="5"/>
  <c r="F589" i="5"/>
  <c r="E589" i="5"/>
  <c r="D589" i="5"/>
  <c r="C589" i="5"/>
  <c r="B589" i="5"/>
  <c r="A589" i="5"/>
  <c r="AE588" i="5"/>
  <c r="AD588" i="5"/>
  <c r="AC588" i="5"/>
  <c r="AB588" i="5"/>
  <c r="AA588" i="5"/>
  <c r="Z588" i="5"/>
  <c r="Y588" i="5"/>
  <c r="X588" i="5"/>
  <c r="W588" i="5"/>
  <c r="V588" i="5"/>
  <c r="U588" i="5"/>
  <c r="T588" i="5"/>
  <c r="AF588" i="5" s="1"/>
  <c r="S588" i="5"/>
  <c r="R588" i="5"/>
  <c r="Q588" i="5"/>
  <c r="P588" i="5"/>
  <c r="O588" i="5"/>
  <c r="N588" i="5"/>
  <c r="M588" i="5"/>
  <c r="L588" i="5"/>
  <c r="K588" i="5"/>
  <c r="J588" i="5"/>
  <c r="I588" i="5"/>
  <c r="H588" i="5"/>
  <c r="G588" i="5"/>
  <c r="F588" i="5"/>
  <c r="E588" i="5"/>
  <c r="D588" i="5"/>
  <c r="C588" i="5"/>
  <c r="B588" i="5"/>
  <c r="A588" i="5"/>
  <c r="AD587" i="5"/>
  <c r="AC587" i="5"/>
  <c r="AB587" i="5"/>
  <c r="AA587" i="5"/>
  <c r="Z587" i="5"/>
  <c r="Y587" i="5"/>
  <c r="X587" i="5"/>
  <c r="W587" i="5"/>
  <c r="V587" i="5"/>
  <c r="U587" i="5"/>
  <c r="S587" i="5"/>
  <c r="R587" i="5"/>
  <c r="Q587" i="5"/>
  <c r="P587" i="5"/>
  <c r="O587" i="5"/>
  <c r="N587" i="5"/>
  <c r="M587" i="5"/>
  <c r="L587" i="5"/>
  <c r="K587" i="5"/>
  <c r="J587" i="5"/>
  <c r="I587" i="5"/>
  <c r="H587" i="5"/>
  <c r="G587" i="5"/>
  <c r="F587" i="5"/>
  <c r="E587" i="5"/>
  <c r="D587" i="5"/>
  <c r="AE587" i="5" s="1"/>
  <c r="C587" i="5"/>
  <c r="B587" i="5"/>
  <c r="A587" i="5"/>
  <c r="AD586" i="5"/>
  <c r="AC586" i="5"/>
  <c r="AB586" i="5"/>
  <c r="AA586" i="5"/>
  <c r="Z586" i="5"/>
  <c r="Y586" i="5"/>
  <c r="X586" i="5"/>
  <c r="W586" i="5"/>
  <c r="V586" i="5"/>
  <c r="U586" i="5"/>
  <c r="S586" i="5"/>
  <c r="R586" i="5"/>
  <c r="Q586" i="5"/>
  <c r="P586" i="5"/>
  <c r="O586" i="5"/>
  <c r="N586" i="5"/>
  <c r="M586" i="5"/>
  <c r="L586" i="5"/>
  <c r="K586" i="5"/>
  <c r="J586" i="5"/>
  <c r="I586" i="5"/>
  <c r="H586" i="5"/>
  <c r="G586" i="5"/>
  <c r="F586" i="5"/>
  <c r="E586" i="5"/>
  <c r="D586" i="5"/>
  <c r="C586" i="5"/>
  <c r="B586" i="5"/>
  <c r="A586" i="5"/>
  <c r="AE585" i="5"/>
  <c r="AD585" i="5"/>
  <c r="AC585" i="5"/>
  <c r="AB585" i="5"/>
  <c r="AA585" i="5"/>
  <c r="Z585" i="5"/>
  <c r="Y585" i="5"/>
  <c r="X585" i="5"/>
  <c r="W585" i="5"/>
  <c r="V585" i="5"/>
  <c r="U585" i="5"/>
  <c r="T585" i="5"/>
  <c r="AF585" i="5" s="1"/>
  <c r="S585" i="5"/>
  <c r="R585" i="5"/>
  <c r="Q585" i="5"/>
  <c r="P585" i="5"/>
  <c r="O585" i="5"/>
  <c r="N585" i="5"/>
  <c r="M585" i="5"/>
  <c r="L585" i="5"/>
  <c r="K585" i="5"/>
  <c r="J585" i="5"/>
  <c r="I585" i="5"/>
  <c r="H585" i="5"/>
  <c r="G585" i="5"/>
  <c r="F585" i="5"/>
  <c r="E585" i="5"/>
  <c r="D585" i="5"/>
  <c r="C585" i="5"/>
  <c r="B585" i="5"/>
  <c r="A585" i="5"/>
  <c r="AD584" i="5"/>
  <c r="AC584" i="5"/>
  <c r="AB584" i="5"/>
  <c r="AA584" i="5"/>
  <c r="Z584" i="5"/>
  <c r="Y584" i="5"/>
  <c r="X584" i="5"/>
  <c r="W584" i="5"/>
  <c r="V584" i="5"/>
  <c r="U584" i="5"/>
  <c r="T584" i="5"/>
  <c r="AF584" i="5" s="1"/>
  <c r="S584" i="5"/>
  <c r="R584" i="5"/>
  <c r="Q584" i="5"/>
  <c r="P584" i="5"/>
  <c r="O584" i="5"/>
  <c r="N584" i="5"/>
  <c r="M584" i="5"/>
  <c r="L584" i="5"/>
  <c r="K584" i="5"/>
  <c r="J584" i="5"/>
  <c r="I584" i="5"/>
  <c r="H584" i="5"/>
  <c r="G584" i="5"/>
  <c r="F584" i="5"/>
  <c r="E584" i="5"/>
  <c r="D584" i="5"/>
  <c r="AE584" i="5" s="1"/>
  <c r="C584" i="5"/>
  <c r="B584" i="5"/>
  <c r="A584" i="5"/>
  <c r="AD583" i="5"/>
  <c r="AC583" i="5"/>
  <c r="AB583" i="5"/>
  <c r="AA583" i="5"/>
  <c r="Z583" i="5"/>
  <c r="Y583" i="5"/>
  <c r="X583" i="5"/>
  <c r="W583" i="5"/>
  <c r="V583" i="5"/>
  <c r="U583" i="5"/>
  <c r="S583" i="5"/>
  <c r="R583" i="5"/>
  <c r="Q583" i="5"/>
  <c r="P583" i="5"/>
  <c r="O583" i="5"/>
  <c r="N583" i="5"/>
  <c r="M583" i="5"/>
  <c r="L583" i="5"/>
  <c r="K583" i="5"/>
  <c r="J583" i="5"/>
  <c r="I583" i="5"/>
  <c r="H583" i="5"/>
  <c r="G583" i="5"/>
  <c r="F583" i="5"/>
  <c r="E583" i="5"/>
  <c r="D583" i="5"/>
  <c r="C583" i="5"/>
  <c r="B583" i="5"/>
  <c r="A583" i="5"/>
  <c r="AE582" i="5"/>
  <c r="AD582" i="5"/>
  <c r="AC582" i="5"/>
  <c r="AB582" i="5"/>
  <c r="AA582" i="5"/>
  <c r="Z582" i="5"/>
  <c r="Y582" i="5"/>
  <c r="X582" i="5"/>
  <c r="W582" i="5"/>
  <c r="V582" i="5"/>
  <c r="U582" i="5"/>
  <c r="T582" i="5"/>
  <c r="AF582" i="5" s="1"/>
  <c r="S582" i="5"/>
  <c r="R582" i="5"/>
  <c r="Q582" i="5"/>
  <c r="P582" i="5"/>
  <c r="O582" i="5"/>
  <c r="N582" i="5"/>
  <c r="M582" i="5"/>
  <c r="L582" i="5"/>
  <c r="K582" i="5"/>
  <c r="J582" i="5"/>
  <c r="I582" i="5"/>
  <c r="H582" i="5"/>
  <c r="G582" i="5"/>
  <c r="F582" i="5"/>
  <c r="E582" i="5"/>
  <c r="D582" i="5"/>
  <c r="C582" i="5"/>
  <c r="B582" i="5"/>
  <c r="A582" i="5"/>
  <c r="AD581" i="5"/>
  <c r="AC581" i="5"/>
  <c r="AB581" i="5"/>
  <c r="AA581" i="5"/>
  <c r="Z581" i="5"/>
  <c r="Y581" i="5"/>
  <c r="X581" i="5"/>
  <c r="W581" i="5"/>
  <c r="V581" i="5"/>
  <c r="U581" i="5"/>
  <c r="S581" i="5"/>
  <c r="R581" i="5"/>
  <c r="Q581" i="5"/>
  <c r="P581" i="5"/>
  <c r="O581" i="5"/>
  <c r="N581" i="5"/>
  <c r="M581" i="5"/>
  <c r="L581" i="5"/>
  <c r="K581" i="5"/>
  <c r="J581" i="5"/>
  <c r="I581" i="5"/>
  <c r="H581" i="5"/>
  <c r="G581" i="5"/>
  <c r="F581" i="5"/>
  <c r="E581" i="5"/>
  <c r="D581" i="5"/>
  <c r="C581" i="5"/>
  <c r="B581" i="5"/>
  <c r="A581" i="5"/>
  <c r="AD580" i="5"/>
  <c r="AC580" i="5"/>
  <c r="AB580" i="5"/>
  <c r="AA580" i="5"/>
  <c r="Z580" i="5"/>
  <c r="Y580" i="5"/>
  <c r="X580" i="5"/>
  <c r="W580" i="5"/>
  <c r="V580" i="5"/>
  <c r="U580" i="5"/>
  <c r="S580" i="5"/>
  <c r="R580" i="5"/>
  <c r="Q580" i="5"/>
  <c r="P580" i="5"/>
  <c r="O580" i="5"/>
  <c r="N580" i="5"/>
  <c r="M580" i="5"/>
  <c r="L580" i="5"/>
  <c r="K580" i="5"/>
  <c r="J580" i="5"/>
  <c r="I580" i="5"/>
  <c r="H580" i="5"/>
  <c r="G580" i="5"/>
  <c r="F580" i="5"/>
  <c r="E580" i="5"/>
  <c r="D580" i="5"/>
  <c r="C580" i="5"/>
  <c r="B580" i="5"/>
  <c r="A580" i="5"/>
  <c r="AE579" i="5"/>
  <c r="AD579" i="5"/>
  <c r="AC579" i="5"/>
  <c r="AB579" i="5"/>
  <c r="AA579" i="5"/>
  <c r="Z579" i="5"/>
  <c r="Y579" i="5"/>
  <c r="X579" i="5"/>
  <c r="W579" i="5"/>
  <c r="V579" i="5"/>
  <c r="U579" i="5"/>
  <c r="T579" i="5"/>
  <c r="AF579" i="5" s="1"/>
  <c r="S579" i="5"/>
  <c r="R579" i="5"/>
  <c r="Q579" i="5"/>
  <c r="P579" i="5"/>
  <c r="O579" i="5"/>
  <c r="N579" i="5"/>
  <c r="M579" i="5"/>
  <c r="L579" i="5"/>
  <c r="K579" i="5"/>
  <c r="J579" i="5"/>
  <c r="I579" i="5"/>
  <c r="H579" i="5"/>
  <c r="G579" i="5"/>
  <c r="F579" i="5"/>
  <c r="E579" i="5"/>
  <c r="D579" i="5"/>
  <c r="C579" i="5"/>
  <c r="B579" i="5"/>
  <c r="A579" i="5"/>
  <c r="AD578" i="5"/>
  <c r="AC578" i="5"/>
  <c r="AB578" i="5"/>
  <c r="AA578" i="5"/>
  <c r="Z578" i="5"/>
  <c r="Y578" i="5"/>
  <c r="X578" i="5"/>
  <c r="W578" i="5"/>
  <c r="V578" i="5"/>
  <c r="U578" i="5"/>
  <c r="S578" i="5"/>
  <c r="R578" i="5"/>
  <c r="Q578" i="5"/>
  <c r="P578" i="5"/>
  <c r="O578" i="5"/>
  <c r="N578" i="5"/>
  <c r="M578" i="5"/>
  <c r="L578" i="5"/>
  <c r="K578" i="5"/>
  <c r="J578" i="5"/>
  <c r="I578" i="5"/>
  <c r="H578" i="5"/>
  <c r="G578" i="5"/>
  <c r="F578" i="5"/>
  <c r="E578" i="5"/>
  <c r="D578" i="5"/>
  <c r="AE578" i="5" s="1"/>
  <c r="C578" i="5"/>
  <c r="B578" i="5"/>
  <c r="A578" i="5"/>
  <c r="AD577" i="5"/>
  <c r="AC577" i="5"/>
  <c r="AB577" i="5"/>
  <c r="AA577" i="5"/>
  <c r="Z577" i="5"/>
  <c r="Y577" i="5"/>
  <c r="X577" i="5"/>
  <c r="W577" i="5"/>
  <c r="V577" i="5"/>
  <c r="U577" i="5"/>
  <c r="S577" i="5"/>
  <c r="R577" i="5"/>
  <c r="Q577" i="5"/>
  <c r="P577" i="5"/>
  <c r="O577" i="5"/>
  <c r="N577" i="5"/>
  <c r="M577" i="5"/>
  <c r="L577" i="5"/>
  <c r="K577" i="5"/>
  <c r="J577" i="5"/>
  <c r="I577" i="5"/>
  <c r="H577" i="5"/>
  <c r="G577" i="5"/>
  <c r="F577" i="5"/>
  <c r="E577" i="5"/>
  <c r="D577" i="5"/>
  <c r="C577" i="5"/>
  <c r="B577" i="5"/>
  <c r="A577" i="5"/>
  <c r="AE576" i="5"/>
  <c r="AD576" i="5"/>
  <c r="AC576" i="5"/>
  <c r="AB576" i="5"/>
  <c r="AA576" i="5"/>
  <c r="Z576" i="5"/>
  <c r="Y576" i="5"/>
  <c r="X576" i="5"/>
  <c r="W576" i="5"/>
  <c r="V576" i="5"/>
  <c r="U576" i="5"/>
  <c r="T576" i="5"/>
  <c r="AF576" i="5" s="1"/>
  <c r="S576" i="5"/>
  <c r="R576" i="5"/>
  <c r="Q576" i="5"/>
  <c r="P576" i="5"/>
  <c r="O576" i="5"/>
  <c r="N576" i="5"/>
  <c r="M576" i="5"/>
  <c r="L576" i="5"/>
  <c r="K576" i="5"/>
  <c r="J576" i="5"/>
  <c r="I576" i="5"/>
  <c r="H576" i="5"/>
  <c r="G576" i="5"/>
  <c r="F576" i="5"/>
  <c r="E576" i="5"/>
  <c r="D576" i="5"/>
  <c r="C576" i="5"/>
  <c r="B576" i="5"/>
  <c r="A576" i="5"/>
  <c r="AD575" i="5"/>
  <c r="AC575" i="5"/>
  <c r="AB575" i="5"/>
  <c r="AA575" i="5"/>
  <c r="Z575" i="5"/>
  <c r="Y575" i="5"/>
  <c r="X575" i="5"/>
  <c r="W575" i="5"/>
  <c r="V575" i="5"/>
  <c r="U575" i="5"/>
  <c r="T575" i="5"/>
  <c r="AF575" i="5" s="1"/>
  <c r="S575" i="5"/>
  <c r="R575" i="5"/>
  <c r="Q575" i="5"/>
  <c r="P575" i="5"/>
  <c r="O575" i="5"/>
  <c r="N575" i="5"/>
  <c r="M575" i="5"/>
  <c r="K575" i="5"/>
  <c r="J575" i="5"/>
  <c r="I575" i="5"/>
  <c r="H575" i="5"/>
  <c r="G575" i="5"/>
  <c r="F575" i="5"/>
  <c r="E575" i="5"/>
  <c r="L575" i="5" s="1"/>
  <c r="D575" i="5"/>
  <c r="AE575" i="5" s="1"/>
  <c r="C575" i="5"/>
  <c r="B575" i="5"/>
  <c r="A575" i="5"/>
  <c r="AD574" i="5"/>
  <c r="AC574" i="5"/>
  <c r="AB574" i="5"/>
  <c r="AA574" i="5"/>
  <c r="Z574" i="5"/>
  <c r="Y574" i="5"/>
  <c r="X574" i="5"/>
  <c r="W574" i="5"/>
  <c r="V574" i="5"/>
  <c r="U574" i="5"/>
  <c r="S574" i="5"/>
  <c r="R574" i="5"/>
  <c r="Q574" i="5"/>
  <c r="P574" i="5"/>
  <c r="O574" i="5"/>
  <c r="N574" i="5"/>
  <c r="M574" i="5"/>
  <c r="L574" i="5"/>
  <c r="K574" i="5"/>
  <c r="J574" i="5"/>
  <c r="I574" i="5"/>
  <c r="H574" i="5"/>
  <c r="G574" i="5"/>
  <c r="F574" i="5"/>
  <c r="E574" i="5"/>
  <c r="D574" i="5"/>
  <c r="C574" i="5"/>
  <c r="B574" i="5"/>
  <c r="A574" i="5"/>
  <c r="AE573" i="5"/>
  <c r="AD573" i="5"/>
  <c r="AC573" i="5"/>
  <c r="AB573" i="5"/>
  <c r="AA573" i="5"/>
  <c r="Z573" i="5"/>
  <c r="Y573" i="5"/>
  <c r="X573" i="5"/>
  <c r="W573" i="5"/>
  <c r="V573" i="5"/>
  <c r="U573" i="5"/>
  <c r="T573" i="5"/>
  <c r="AF573" i="5" s="1"/>
  <c r="S573" i="5"/>
  <c r="R573" i="5"/>
  <c r="Q573" i="5"/>
  <c r="P573" i="5"/>
  <c r="O573" i="5"/>
  <c r="N573" i="5"/>
  <c r="M573" i="5"/>
  <c r="L573" i="5"/>
  <c r="K573" i="5"/>
  <c r="J573" i="5"/>
  <c r="I573" i="5"/>
  <c r="H573" i="5"/>
  <c r="G573" i="5"/>
  <c r="F573" i="5"/>
  <c r="E573" i="5"/>
  <c r="D573" i="5"/>
  <c r="C573" i="5"/>
  <c r="B573" i="5"/>
  <c r="A573" i="5"/>
  <c r="AD572" i="5"/>
  <c r="AC572" i="5"/>
  <c r="AB572" i="5"/>
  <c r="AA572" i="5"/>
  <c r="Z572" i="5"/>
  <c r="Y572" i="5"/>
  <c r="X572" i="5"/>
  <c r="W572" i="5"/>
  <c r="V572" i="5"/>
  <c r="U572" i="5"/>
  <c r="S572" i="5"/>
  <c r="R572" i="5"/>
  <c r="Q572" i="5"/>
  <c r="P572" i="5"/>
  <c r="O572" i="5"/>
  <c r="N572" i="5"/>
  <c r="M572" i="5"/>
  <c r="L572" i="5"/>
  <c r="K572" i="5"/>
  <c r="J572" i="5"/>
  <c r="I572" i="5"/>
  <c r="H572" i="5"/>
  <c r="G572" i="5"/>
  <c r="F572" i="5"/>
  <c r="E572" i="5"/>
  <c r="D572" i="5"/>
  <c r="C572" i="5"/>
  <c r="B572" i="5"/>
  <c r="A572" i="5"/>
  <c r="AD571" i="5"/>
  <c r="AC571" i="5"/>
  <c r="AB571" i="5"/>
  <c r="AA571" i="5"/>
  <c r="Z571" i="5"/>
  <c r="Y571" i="5"/>
  <c r="X571" i="5"/>
  <c r="W571" i="5"/>
  <c r="V571" i="5"/>
  <c r="U571" i="5"/>
  <c r="S571" i="5"/>
  <c r="R571" i="5"/>
  <c r="Q571" i="5"/>
  <c r="P571" i="5"/>
  <c r="O571" i="5"/>
  <c r="N571" i="5"/>
  <c r="M571" i="5"/>
  <c r="L571" i="5"/>
  <c r="K571" i="5"/>
  <c r="J571" i="5"/>
  <c r="I571" i="5"/>
  <c r="H571" i="5"/>
  <c r="G571" i="5"/>
  <c r="F571" i="5"/>
  <c r="E571" i="5"/>
  <c r="D571" i="5"/>
  <c r="C571" i="5"/>
  <c r="B571" i="5"/>
  <c r="A571" i="5"/>
  <c r="AE570" i="5"/>
  <c r="AD570" i="5"/>
  <c r="AC570" i="5"/>
  <c r="AB570" i="5"/>
  <c r="AA570" i="5"/>
  <c r="Z570" i="5"/>
  <c r="Y570" i="5"/>
  <c r="X570" i="5"/>
  <c r="W570" i="5"/>
  <c r="V570" i="5"/>
  <c r="U570" i="5"/>
  <c r="T570" i="5"/>
  <c r="S570" i="5"/>
  <c r="R570" i="5"/>
  <c r="Q570" i="5"/>
  <c r="P570" i="5"/>
  <c r="O570" i="5"/>
  <c r="N570" i="5"/>
  <c r="M570" i="5"/>
  <c r="L570" i="5"/>
  <c r="K570" i="5"/>
  <c r="J570" i="5"/>
  <c r="I570" i="5"/>
  <c r="H570" i="5"/>
  <c r="G570" i="5"/>
  <c r="F570" i="5"/>
  <c r="E570" i="5"/>
  <c r="D570" i="5"/>
  <c r="C570" i="5"/>
  <c r="B570" i="5"/>
  <c r="A570" i="5"/>
  <c r="AF569" i="5"/>
  <c r="AD569" i="5"/>
  <c r="AC569" i="5"/>
  <c r="AB569" i="5"/>
  <c r="AA569" i="5"/>
  <c r="Z569" i="5"/>
  <c r="Y569" i="5"/>
  <c r="X569" i="5"/>
  <c r="W569" i="5"/>
  <c r="V569" i="5"/>
  <c r="U569" i="5"/>
  <c r="T569" i="5"/>
  <c r="S569" i="5"/>
  <c r="R569" i="5"/>
  <c r="Q569" i="5"/>
  <c r="P569" i="5"/>
  <c r="O569" i="5"/>
  <c r="N569" i="5"/>
  <c r="M569" i="5"/>
  <c r="L569" i="5"/>
  <c r="K569" i="5"/>
  <c r="J569" i="5"/>
  <c r="I569" i="5"/>
  <c r="H569" i="5"/>
  <c r="G569" i="5"/>
  <c r="F569" i="5"/>
  <c r="E569" i="5"/>
  <c r="D569" i="5"/>
  <c r="AE569" i="5" s="1"/>
  <c r="C569" i="5"/>
  <c r="B569" i="5"/>
  <c r="A569" i="5"/>
  <c r="AD568" i="5"/>
  <c r="AC568" i="5"/>
  <c r="AB568" i="5"/>
  <c r="AA568" i="5"/>
  <c r="Z568" i="5"/>
  <c r="Y568" i="5"/>
  <c r="X568" i="5"/>
  <c r="W568" i="5"/>
  <c r="V568" i="5"/>
  <c r="U568" i="5"/>
  <c r="S568" i="5"/>
  <c r="R568" i="5"/>
  <c r="Q568" i="5"/>
  <c r="P568" i="5"/>
  <c r="O568" i="5"/>
  <c r="N568" i="5"/>
  <c r="M568" i="5"/>
  <c r="L568" i="5"/>
  <c r="K568" i="5"/>
  <c r="J568" i="5"/>
  <c r="I568" i="5"/>
  <c r="H568" i="5"/>
  <c r="G568" i="5"/>
  <c r="F568" i="5"/>
  <c r="E568" i="5"/>
  <c r="D568" i="5"/>
  <c r="C568" i="5"/>
  <c r="B568" i="5"/>
  <c r="A568" i="5"/>
  <c r="AE567" i="5"/>
  <c r="AD567" i="5"/>
  <c r="AC567" i="5"/>
  <c r="AB567" i="5"/>
  <c r="AA567" i="5"/>
  <c r="Z567" i="5"/>
  <c r="Y567" i="5"/>
  <c r="X567" i="5"/>
  <c r="W567" i="5"/>
  <c r="V567" i="5"/>
  <c r="U567" i="5"/>
  <c r="T567" i="5"/>
  <c r="AF567" i="5" s="1"/>
  <c r="S567" i="5"/>
  <c r="R567" i="5"/>
  <c r="Q567" i="5"/>
  <c r="P567" i="5"/>
  <c r="O567" i="5"/>
  <c r="N567" i="5"/>
  <c r="M567" i="5"/>
  <c r="L567" i="5"/>
  <c r="K567" i="5"/>
  <c r="J567" i="5"/>
  <c r="I567" i="5"/>
  <c r="H567" i="5"/>
  <c r="G567" i="5"/>
  <c r="F567" i="5"/>
  <c r="E567" i="5"/>
  <c r="D567" i="5"/>
  <c r="C567" i="5"/>
  <c r="B567" i="5"/>
  <c r="A567" i="5"/>
  <c r="AF566" i="5"/>
  <c r="AD566" i="5"/>
  <c r="AC566" i="5"/>
  <c r="AB566" i="5"/>
  <c r="AA566" i="5"/>
  <c r="Z566" i="5"/>
  <c r="Y566" i="5"/>
  <c r="X566" i="5"/>
  <c r="W566" i="5"/>
  <c r="V566" i="5"/>
  <c r="U566" i="5"/>
  <c r="T566" i="5"/>
  <c r="S566" i="5"/>
  <c r="R566" i="5"/>
  <c r="Q566" i="5"/>
  <c r="P566" i="5"/>
  <c r="O566" i="5"/>
  <c r="N566" i="5"/>
  <c r="M566" i="5"/>
  <c r="L566" i="5"/>
  <c r="K566" i="5"/>
  <c r="J566" i="5"/>
  <c r="I566" i="5"/>
  <c r="H566" i="5"/>
  <c r="G566" i="5"/>
  <c r="F566" i="5"/>
  <c r="E566" i="5"/>
  <c r="D566" i="5"/>
  <c r="AE566" i="5" s="1"/>
  <c r="C566" i="5"/>
  <c r="B566" i="5"/>
  <c r="A566" i="5"/>
  <c r="AD565" i="5"/>
  <c r="AC565" i="5"/>
  <c r="AB565" i="5"/>
  <c r="AA565" i="5"/>
  <c r="Z565" i="5"/>
  <c r="Y565" i="5"/>
  <c r="X565" i="5"/>
  <c r="W565" i="5"/>
  <c r="V565" i="5"/>
  <c r="U565" i="5"/>
  <c r="S565" i="5"/>
  <c r="R565" i="5"/>
  <c r="Q565" i="5"/>
  <c r="P565" i="5"/>
  <c r="O565" i="5"/>
  <c r="N565" i="5"/>
  <c r="M565" i="5"/>
  <c r="L565" i="5"/>
  <c r="K565" i="5"/>
  <c r="J565" i="5"/>
  <c r="I565" i="5"/>
  <c r="H565" i="5"/>
  <c r="G565" i="5"/>
  <c r="F565" i="5"/>
  <c r="E565" i="5"/>
  <c r="D565" i="5"/>
  <c r="C565" i="5"/>
  <c r="B565" i="5"/>
  <c r="A565" i="5"/>
  <c r="AE564" i="5"/>
  <c r="AD564" i="5"/>
  <c r="AC564" i="5"/>
  <c r="AB564" i="5"/>
  <c r="AA564" i="5"/>
  <c r="Z564" i="5"/>
  <c r="Y564" i="5"/>
  <c r="X564" i="5"/>
  <c r="W564" i="5"/>
  <c r="V564" i="5"/>
  <c r="U564" i="5"/>
  <c r="T564" i="5"/>
  <c r="AF564" i="5" s="1"/>
  <c r="S564" i="5"/>
  <c r="R564" i="5"/>
  <c r="Q564" i="5"/>
  <c r="P564" i="5"/>
  <c r="O564" i="5"/>
  <c r="N564" i="5"/>
  <c r="M564" i="5"/>
  <c r="L564" i="5"/>
  <c r="K564" i="5"/>
  <c r="J564" i="5"/>
  <c r="I564" i="5"/>
  <c r="H564" i="5"/>
  <c r="G564" i="5"/>
  <c r="F564" i="5"/>
  <c r="E564" i="5"/>
  <c r="D564" i="5"/>
  <c r="C564" i="5"/>
  <c r="B564" i="5"/>
  <c r="A564" i="5"/>
  <c r="AD563" i="5"/>
  <c r="AC563" i="5"/>
  <c r="AB563" i="5"/>
  <c r="AA563" i="5"/>
  <c r="Z563" i="5"/>
  <c r="Y563" i="5"/>
  <c r="X563" i="5"/>
  <c r="W563" i="5"/>
  <c r="V563" i="5"/>
  <c r="U563" i="5"/>
  <c r="S563" i="5"/>
  <c r="R563" i="5"/>
  <c r="Q563" i="5"/>
  <c r="P563" i="5"/>
  <c r="O563" i="5"/>
  <c r="N563" i="5"/>
  <c r="M563" i="5"/>
  <c r="L563" i="5"/>
  <c r="K563" i="5"/>
  <c r="J563" i="5"/>
  <c r="I563" i="5"/>
  <c r="H563" i="5"/>
  <c r="G563" i="5"/>
  <c r="F563" i="5"/>
  <c r="E563" i="5"/>
  <c r="D563" i="5"/>
  <c r="C563" i="5"/>
  <c r="B563" i="5"/>
  <c r="A563" i="5"/>
  <c r="AD562" i="5"/>
  <c r="AC562" i="5"/>
  <c r="AB562" i="5"/>
  <c r="AA562" i="5"/>
  <c r="Z562" i="5"/>
  <c r="Y562" i="5"/>
  <c r="X562" i="5"/>
  <c r="W562" i="5"/>
  <c r="V562" i="5"/>
  <c r="U562" i="5"/>
  <c r="S562" i="5"/>
  <c r="R562" i="5"/>
  <c r="Q562" i="5"/>
  <c r="P562" i="5"/>
  <c r="O562" i="5"/>
  <c r="N562" i="5"/>
  <c r="M562" i="5"/>
  <c r="L562" i="5"/>
  <c r="K562" i="5"/>
  <c r="J562" i="5"/>
  <c r="I562" i="5"/>
  <c r="H562" i="5"/>
  <c r="G562" i="5"/>
  <c r="F562" i="5"/>
  <c r="E562" i="5"/>
  <c r="D562" i="5"/>
  <c r="C562" i="5"/>
  <c r="B562" i="5"/>
  <c r="A562" i="5"/>
  <c r="AE561" i="5"/>
  <c r="AD561" i="5"/>
  <c r="AC561" i="5"/>
  <c r="AB561" i="5"/>
  <c r="AA561" i="5"/>
  <c r="Z561" i="5"/>
  <c r="Y561" i="5"/>
  <c r="X561" i="5"/>
  <c r="W561" i="5"/>
  <c r="V561" i="5"/>
  <c r="U561" i="5"/>
  <c r="T561" i="5"/>
  <c r="AF561" i="5" s="1"/>
  <c r="S561" i="5"/>
  <c r="R561" i="5"/>
  <c r="Q561" i="5"/>
  <c r="P561" i="5"/>
  <c r="O561" i="5"/>
  <c r="N561" i="5"/>
  <c r="M561" i="5"/>
  <c r="L561" i="5"/>
  <c r="K561" i="5"/>
  <c r="J561" i="5"/>
  <c r="I561" i="5"/>
  <c r="H561" i="5"/>
  <c r="G561" i="5"/>
  <c r="F561" i="5"/>
  <c r="E561" i="5"/>
  <c r="D561" i="5"/>
  <c r="C561" i="5"/>
  <c r="B561" i="5"/>
  <c r="A561" i="5"/>
  <c r="AF560" i="5"/>
  <c r="AD560" i="5"/>
  <c r="AC560" i="5"/>
  <c r="AB560" i="5"/>
  <c r="AA560" i="5"/>
  <c r="Z560" i="5"/>
  <c r="Y560" i="5"/>
  <c r="X560" i="5"/>
  <c r="W560" i="5"/>
  <c r="V560" i="5"/>
  <c r="U560" i="5"/>
  <c r="T560" i="5"/>
  <c r="S560" i="5"/>
  <c r="R560" i="5"/>
  <c r="Q560" i="5"/>
  <c r="P560" i="5"/>
  <c r="O560" i="5"/>
  <c r="N560" i="5"/>
  <c r="M560" i="5"/>
  <c r="L560" i="5"/>
  <c r="K560" i="5"/>
  <c r="J560" i="5"/>
  <c r="I560" i="5"/>
  <c r="H560" i="5"/>
  <c r="G560" i="5"/>
  <c r="F560" i="5"/>
  <c r="E560" i="5"/>
  <c r="D560" i="5"/>
  <c r="AE560" i="5" s="1"/>
  <c r="C560" i="5"/>
  <c r="B560" i="5"/>
  <c r="A560" i="5"/>
  <c r="AD559" i="5"/>
  <c r="AC559" i="5"/>
  <c r="AB559" i="5"/>
  <c r="AA559" i="5"/>
  <c r="Z559" i="5"/>
  <c r="Y559" i="5"/>
  <c r="X559" i="5"/>
  <c r="W559" i="5"/>
  <c r="V559" i="5"/>
  <c r="U559" i="5"/>
  <c r="S559" i="5"/>
  <c r="R559" i="5"/>
  <c r="Q559" i="5"/>
  <c r="P559" i="5"/>
  <c r="O559" i="5"/>
  <c r="N559" i="5"/>
  <c r="M559" i="5"/>
  <c r="L559" i="5"/>
  <c r="K559" i="5"/>
  <c r="J559" i="5"/>
  <c r="I559" i="5"/>
  <c r="H559" i="5"/>
  <c r="G559" i="5"/>
  <c r="F559" i="5"/>
  <c r="E559" i="5"/>
  <c r="D559" i="5"/>
  <c r="C559" i="5"/>
  <c r="B559" i="5"/>
  <c r="A559" i="5"/>
  <c r="AE558" i="5"/>
  <c r="AD558" i="5"/>
  <c r="AC558" i="5"/>
  <c r="AB558" i="5"/>
  <c r="AA558" i="5"/>
  <c r="Z558" i="5"/>
  <c r="Y558" i="5"/>
  <c r="X558" i="5"/>
  <c r="W558" i="5"/>
  <c r="V558" i="5"/>
  <c r="U558" i="5"/>
  <c r="T558" i="5"/>
  <c r="AF558" i="5" s="1"/>
  <c r="S558" i="5"/>
  <c r="R558" i="5"/>
  <c r="Q558" i="5"/>
  <c r="P558" i="5"/>
  <c r="O558" i="5"/>
  <c r="N558" i="5"/>
  <c r="M558" i="5"/>
  <c r="L558" i="5"/>
  <c r="K558" i="5"/>
  <c r="J558" i="5"/>
  <c r="I558" i="5"/>
  <c r="H558" i="5"/>
  <c r="G558" i="5"/>
  <c r="F558" i="5"/>
  <c r="E558" i="5"/>
  <c r="D558" i="5"/>
  <c r="C558" i="5"/>
  <c r="B558" i="5"/>
  <c r="A558" i="5"/>
  <c r="AE557" i="5"/>
  <c r="AD557" i="5"/>
  <c r="AC557" i="5"/>
  <c r="AB557" i="5"/>
  <c r="AA557" i="5"/>
  <c r="Z557" i="5"/>
  <c r="Y557" i="5"/>
  <c r="X557" i="5"/>
  <c r="W557" i="5"/>
  <c r="V557" i="5"/>
  <c r="U557" i="5"/>
  <c r="T557" i="5"/>
  <c r="AF557" i="5" s="1"/>
  <c r="S557" i="5"/>
  <c r="R557" i="5"/>
  <c r="Q557" i="5"/>
  <c r="P557" i="5"/>
  <c r="O557" i="5"/>
  <c r="N557" i="5"/>
  <c r="M557" i="5"/>
  <c r="L557" i="5"/>
  <c r="K557" i="5"/>
  <c r="J557" i="5"/>
  <c r="I557" i="5"/>
  <c r="H557" i="5"/>
  <c r="G557" i="5"/>
  <c r="F557" i="5"/>
  <c r="E557" i="5"/>
  <c r="D557" i="5"/>
  <c r="C557" i="5"/>
  <c r="B557" i="5"/>
  <c r="A557" i="5"/>
  <c r="AD556" i="5"/>
  <c r="AC556" i="5"/>
  <c r="AB556" i="5"/>
  <c r="AA556" i="5"/>
  <c r="Z556" i="5"/>
  <c r="Y556" i="5"/>
  <c r="X556" i="5"/>
  <c r="W556" i="5"/>
  <c r="V556" i="5"/>
  <c r="U556" i="5"/>
  <c r="S556" i="5"/>
  <c r="R556" i="5"/>
  <c r="Q556" i="5"/>
  <c r="P556" i="5"/>
  <c r="O556" i="5"/>
  <c r="N556" i="5"/>
  <c r="M556" i="5"/>
  <c r="L556" i="5"/>
  <c r="K556" i="5"/>
  <c r="J556" i="5"/>
  <c r="I556" i="5"/>
  <c r="H556" i="5"/>
  <c r="G556" i="5"/>
  <c r="F556" i="5"/>
  <c r="E556" i="5"/>
  <c r="D556" i="5"/>
  <c r="C556" i="5"/>
  <c r="B556" i="5"/>
  <c r="A556" i="5"/>
  <c r="AE555" i="5"/>
  <c r="AD555" i="5"/>
  <c r="AC555" i="5"/>
  <c r="AB555" i="5"/>
  <c r="AA555" i="5"/>
  <c r="Z555" i="5"/>
  <c r="Y555" i="5"/>
  <c r="X555" i="5"/>
  <c r="W555" i="5"/>
  <c r="V555" i="5"/>
  <c r="U555" i="5"/>
  <c r="T555" i="5"/>
  <c r="AF555" i="5" s="1"/>
  <c r="S555" i="5"/>
  <c r="R555" i="5"/>
  <c r="Q555" i="5"/>
  <c r="P555" i="5"/>
  <c r="O555" i="5"/>
  <c r="N555" i="5"/>
  <c r="M555" i="5"/>
  <c r="L555" i="5"/>
  <c r="K555" i="5"/>
  <c r="J555" i="5"/>
  <c r="I555" i="5"/>
  <c r="H555" i="5"/>
  <c r="G555" i="5"/>
  <c r="F555" i="5"/>
  <c r="E555" i="5"/>
  <c r="D555" i="5"/>
  <c r="C555" i="5"/>
  <c r="B555" i="5"/>
  <c r="A555" i="5"/>
  <c r="AD554" i="5"/>
  <c r="AC554" i="5"/>
  <c r="AB554" i="5"/>
  <c r="AA554" i="5"/>
  <c r="Z554" i="5"/>
  <c r="Y554" i="5"/>
  <c r="X554" i="5"/>
  <c r="W554" i="5"/>
  <c r="V554" i="5"/>
  <c r="U554" i="5"/>
  <c r="S554" i="5"/>
  <c r="R554" i="5"/>
  <c r="Q554" i="5"/>
  <c r="P554" i="5"/>
  <c r="O554" i="5"/>
  <c r="N554" i="5"/>
  <c r="M554" i="5"/>
  <c r="L554" i="5"/>
  <c r="K554" i="5"/>
  <c r="J554" i="5"/>
  <c r="I554" i="5"/>
  <c r="H554" i="5"/>
  <c r="G554" i="5"/>
  <c r="F554" i="5"/>
  <c r="E554" i="5"/>
  <c r="D554" i="5"/>
  <c r="C554" i="5"/>
  <c r="B554" i="5"/>
  <c r="A554" i="5"/>
  <c r="AD553" i="5"/>
  <c r="AC553" i="5"/>
  <c r="AB553" i="5"/>
  <c r="AA553" i="5"/>
  <c r="Z553" i="5"/>
  <c r="Y553" i="5"/>
  <c r="X553" i="5"/>
  <c r="W553" i="5"/>
  <c r="V553" i="5"/>
  <c r="U553" i="5"/>
  <c r="S553" i="5"/>
  <c r="R553" i="5"/>
  <c r="Q553" i="5"/>
  <c r="P553" i="5"/>
  <c r="O553" i="5"/>
  <c r="N553" i="5"/>
  <c r="M553" i="5"/>
  <c r="L553" i="5"/>
  <c r="K553" i="5"/>
  <c r="J553" i="5"/>
  <c r="I553" i="5"/>
  <c r="H553" i="5"/>
  <c r="G553" i="5"/>
  <c r="F553" i="5"/>
  <c r="E553" i="5"/>
  <c r="D553" i="5"/>
  <c r="C553" i="5"/>
  <c r="B553" i="5"/>
  <c r="A553" i="5"/>
  <c r="AE552" i="5"/>
  <c r="AD552" i="5"/>
  <c r="AC552" i="5"/>
  <c r="AB552" i="5"/>
  <c r="AA552" i="5"/>
  <c r="Z552" i="5"/>
  <c r="Y552" i="5"/>
  <c r="X552" i="5"/>
  <c r="W552" i="5"/>
  <c r="V552" i="5"/>
  <c r="U552" i="5"/>
  <c r="T552" i="5"/>
  <c r="AF552" i="5" s="1"/>
  <c r="S552" i="5"/>
  <c r="R552" i="5"/>
  <c r="Q552" i="5"/>
  <c r="P552" i="5"/>
  <c r="O552" i="5"/>
  <c r="N552" i="5"/>
  <c r="M552" i="5"/>
  <c r="L552" i="5"/>
  <c r="K552" i="5"/>
  <c r="J552" i="5"/>
  <c r="I552" i="5"/>
  <c r="H552" i="5"/>
  <c r="G552" i="5"/>
  <c r="F552" i="5"/>
  <c r="E552" i="5"/>
  <c r="D552" i="5"/>
  <c r="C552" i="5"/>
  <c r="B552" i="5"/>
  <c r="A552" i="5"/>
  <c r="AD551" i="5"/>
  <c r="AC551" i="5"/>
  <c r="AB551" i="5"/>
  <c r="AA551" i="5"/>
  <c r="Z551" i="5"/>
  <c r="Y551" i="5"/>
  <c r="X551" i="5"/>
  <c r="W551" i="5"/>
  <c r="V551" i="5"/>
  <c r="U551" i="5"/>
  <c r="S551" i="5"/>
  <c r="R551" i="5"/>
  <c r="Q551" i="5"/>
  <c r="P551" i="5"/>
  <c r="O551" i="5"/>
  <c r="N551" i="5"/>
  <c r="M551" i="5"/>
  <c r="L551" i="5"/>
  <c r="K551" i="5"/>
  <c r="J551" i="5"/>
  <c r="I551" i="5"/>
  <c r="H551" i="5"/>
  <c r="G551" i="5"/>
  <c r="F551" i="5"/>
  <c r="E551" i="5"/>
  <c r="D551" i="5"/>
  <c r="AE551" i="5" s="1"/>
  <c r="C551" i="5"/>
  <c r="B551" i="5"/>
  <c r="A551" i="5"/>
  <c r="AD550" i="5"/>
  <c r="AC550" i="5"/>
  <c r="AB550" i="5"/>
  <c r="AA550" i="5"/>
  <c r="Z550" i="5"/>
  <c r="Y550" i="5"/>
  <c r="X550" i="5"/>
  <c r="W550" i="5"/>
  <c r="V550" i="5"/>
  <c r="U550" i="5"/>
  <c r="S550" i="5"/>
  <c r="R550" i="5"/>
  <c r="Q550" i="5"/>
  <c r="P550" i="5"/>
  <c r="O550" i="5"/>
  <c r="N550" i="5"/>
  <c r="M550" i="5"/>
  <c r="L550" i="5"/>
  <c r="K550" i="5"/>
  <c r="J550" i="5"/>
  <c r="I550" i="5"/>
  <c r="H550" i="5"/>
  <c r="G550" i="5"/>
  <c r="F550" i="5"/>
  <c r="E550" i="5"/>
  <c r="D550" i="5"/>
  <c r="C550" i="5"/>
  <c r="B550" i="5"/>
  <c r="A550" i="5"/>
  <c r="AE549" i="5"/>
  <c r="AD549" i="5"/>
  <c r="AC549" i="5"/>
  <c r="AB549" i="5"/>
  <c r="AA549" i="5"/>
  <c r="Z549" i="5"/>
  <c r="Y549" i="5"/>
  <c r="X549" i="5"/>
  <c r="W549" i="5"/>
  <c r="V549" i="5"/>
  <c r="U549" i="5"/>
  <c r="T549" i="5"/>
  <c r="AF549" i="5" s="1"/>
  <c r="S549" i="5"/>
  <c r="R549" i="5"/>
  <c r="Q549" i="5"/>
  <c r="P549" i="5"/>
  <c r="O549" i="5"/>
  <c r="N549" i="5"/>
  <c r="M549" i="5"/>
  <c r="L549" i="5"/>
  <c r="K549" i="5"/>
  <c r="J549" i="5"/>
  <c r="I549" i="5"/>
  <c r="H549" i="5"/>
  <c r="G549" i="5"/>
  <c r="F549" i="5"/>
  <c r="E549" i="5"/>
  <c r="D549" i="5"/>
  <c r="C549" i="5"/>
  <c r="B549" i="5"/>
  <c r="A549" i="5"/>
  <c r="AD548" i="5"/>
  <c r="AC548" i="5"/>
  <c r="AB548" i="5"/>
  <c r="AA548" i="5"/>
  <c r="Z548" i="5"/>
  <c r="Y548" i="5"/>
  <c r="X548" i="5"/>
  <c r="W548" i="5"/>
  <c r="V548" i="5"/>
  <c r="U548" i="5"/>
  <c r="T548" i="5"/>
  <c r="AF548" i="5" s="1"/>
  <c r="S548" i="5"/>
  <c r="R548" i="5"/>
  <c r="Q548" i="5"/>
  <c r="P548" i="5"/>
  <c r="O548" i="5"/>
  <c r="N548" i="5"/>
  <c r="M548" i="5"/>
  <c r="L548" i="5"/>
  <c r="K548" i="5"/>
  <c r="J548" i="5"/>
  <c r="I548" i="5"/>
  <c r="H548" i="5"/>
  <c r="G548" i="5"/>
  <c r="F548" i="5"/>
  <c r="E548" i="5"/>
  <c r="D548" i="5"/>
  <c r="AE548" i="5" s="1"/>
  <c r="C548" i="5"/>
  <c r="B548" i="5"/>
  <c r="A548" i="5"/>
  <c r="AD547" i="5"/>
  <c r="AC547" i="5"/>
  <c r="AB547" i="5"/>
  <c r="AA547" i="5"/>
  <c r="Z547" i="5"/>
  <c r="Y547" i="5"/>
  <c r="X547" i="5"/>
  <c r="W547" i="5"/>
  <c r="V547" i="5"/>
  <c r="U547" i="5"/>
  <c r="S547" i="5"/>
  <c r="R547" i="5"/>
  <c r="Q547" i="5"/>
  <c r="P547" i="5"/>
  <c r="O547" i="5"/>
  <c r="N547" i="5"/>
  <c r="M547" i="5"/>
  <c r="L547" i="5"/>
  <c r="K547" i="5"/>
  <c r="J547" i="5"/>
  <c r="I547" i="5"/>
  <c r="H547" i="5"/>
  <c r="G547" i="5"/>
  <c r="F547" i="5"/>
  <c r="E547" i="5"/>
  <c r="D547" i="5"/>
  <c r="C547" i="5"/>
  <c r="B547" i="5"/>
  <c r="A547" i="5"/>
  <c r="AE546" i="5"/>
  <c r="AD546" i="5"/>
  <c r="AC546" i="5"/>
  <c r="AB546" i="5"/>
  <c r="AA546" i="5"/>
  <c r="Z546" i="5"/>
  <c r="Y546" i="5"/>
  <c r="X546" i="5"/>
  <c r="W546" i="5"/>
  <c r="V546" i="5"/>
  <c r="U546" i="5"/>
  <c r="T546" i="5"/>
  <c r="AF546" i="5" s="1"/>
  <c r="S546" i="5"/>
  <c r="R546" i="5"/>
  <c r="Q546" i="5"/>
  <c r="P546" i="5"/>
  <c r="O546" i="5"/>
  <c r="N546" i="5"/>
  <c r="M546" i="5"/>
  <c r="L546" i="5"/>
  <c r="K546" i="5"/>
  <c r="J546" i="5"/>
  <c r="I546" i="5"/>
  <c r="H546" i="5"/>
  <c r="G546" i="5"/>
  <c r="F546" i="5"/>
  <c r="E546" i="5"/>
  <c r="D546" i="5"/>
  <c r="C546" i="5"/>
  <c r="B546" i="5"/>
  <c r="A546" i="5"/>
  <c r="AD545" i="5"/>
  <c r="AC545" i="5"/>
  <c r="AB545" i="5"/>
  <c r="AA545" i="5"/>
  <c r="Z545" i="5"/>
  <c r="Y545" i="5"/>
  <c r="X545" i="5"/>
  <c r="W545" i="5"/>
  <c r="V545" i="5"/>
  <c r="U545" i="5"/>
  <c r="S545" i="5"/>
  <c r="R545" i="5"/>
  <c r="Q545" i="5"/>
  <c r="P545" i="5"/>
  <c r="O545" i="5"/>
  <c r="N545" i="5"/>
  <c r="M545" i="5"/>
  <c r="L545" i="5"/>
  <c r="K545" i="5"/>
  <c r="J545" i="5"/>
  <c r="I545" i="5"/>
  <c r="H545" i="5"/>
  <c r="G545" i="5"/>
  <c r="F545" i="5"/>
  <c r="E545" i="5"/>
  <c r="D545" i="5"/>
  <c r="C545" i="5"/>
  <c r="B545" i="5"/>
  <c r="A545" i="5"/>
  <c r="AD544" i="5"/>
  <c r="AC544" i="5"/>
  <c r="AB544" i="5"/>
  <c r="AA544" i="5"/>
  <c r="Z544" i="5"/>
  <c r="Y544" i="5"/>
  <c r="X544" i="5"/>
  <c r="W544" i="5"/>
  <c r="V544" i="5"/>
  <c r="U544" i="5"/>
  <c r="S544" i="5"/>
  <c r="R544" i="5"/>
  <c r="Q544" i="5"/>
  <c r="P544" i="5"/>
  <c r="O544" i="5"/>
  <c r="N544" i="5"/>
  <c r="M544" i="5"/>
  <c r="L544" i="5"/>
  <c r="K544" i="5"/>
  <c r="J544" i="5"/>
  <c r="I544" i="5"/>
  <c r="H544" i="5"/>
  <c r="G544" i="5"/>
  <c r="F544" i="5"/>
  <c r="E544" i="5"/>
  <c r="D544" i="5"/>
  <c r="C544" i="5"/>
  <c r="B544" i="5"/>
  <c r="A544" i="5"/>
  <c r="AE543" i="5"/>
  <c r="AD543" i="5"/>
  <c r="AC543" i="5"/>
  <c r="AB543" i="5"/>
  <c r="AA543" i="5"/>
  <c r="Z543" i="5"/>
  <c r="Y543" i="5"/>
  <c r="X543" i="5"/>
  <c r="W543" i="5"/>
  <c r="V543" i="5"/>
  <c r="U543" i="5"/>
  <c r="T543" i="5"/>
  <c r="AF543" i="5" s="1"/>
  <c r="S543" i="5"/>
  <c r="R543" i="5"/>
  <c r="Q543" i="5"/>
  <c r="P543" i="5"/>
  <c r="O543" i="5"/>
  <c r="N543" i="5"/>
  <c r="M543" i="5"/>
  <c r="L543" i="5"/>
  <c r="K543" i="5"/>
  <c r="J543" i="5"/>
  <c r="I543" i="5"/>
  <c r="H543" i="5"/>
  <c r="G543" i="5"/>
  <c r="F543" i="5"/>
  <c r="E543" i="5"/>
  <c r="D543" i="5"/>
  <c r="C543" i="5"/>
  <c r="B543" i="5"/>
  <c r="A543" i="5"/>
  <c r="AD542" i="5"/>
  <c r="AC542" i="5"/>
  <c r="AB542" i="5"/>
  <c r="AA542" i="5"/>
  <c r="Z542" i="5"/>
  <c r="Y542" i="5"/>
  <c r="X542" i="5"/>
  <c r="W542" i="5"/>
  <c r="V542" i="5"/>
  <c r="U542" i="5"/>
  <c r="S542" i="5"/>
  <c r="R542" i="5"/>
  <c r="Q542" i="5"/>
  <c r="P542" i="5"/>
  <c r="O542" i="5"/>
  <c r="N542" i="5"/>
  <c r="M542" i="5"/>
  <c r="L542" i="5"/>
  <c r="K542" i="5"/>
  <c r="J542" i="5"/>
  <c r="I542" i="5"/>
  <c r="H542" i="5"/>
  <c r="G542" i="5"/>
  <c r="F542" i="5"/>
  <c r="E542" i="5"/>
  <c r="D542" i="5"/>
  <c r="AE542" i="5" s="1"/>
  <c r="C542" i="5"/>
  <c r="B542" i="5"/>
  <c r="A542" i="5"/>
  <c r="AD541" i="5"/>
  <c r="AC541" i="5"/>
  <c r="AB541" i="5"/>
  <c r="AA541" i="5"/>
  <c r="Z541" i="5"/>
  <c r="Y541" i="5"/>
  <c r="X541" i="5"/>
  <c r="W541" i="5"/>
  <c r="V541" i="5"/>
  <c r="U541" i="5"/>
  <c r="S541" i="5"/>
  <c r="R541" i="5"/>
  <c r="Q541" i="5"/>
  <c r="P541" i="5"/>
  <c r="O541" i="5"/>
  <c r="N541" i="5"/>
  <c r="M541" i="5"/>
  <c r="L541" i="5"/>
  <c r="K541" i="5"/>
  <c r="J541" i="5"/>
  <c r="I541" i="5"/>
  <c r="H541" i="5"/>
  <c r="G541" i="5"/>
  <c r="F541" i="5"/>
  <c r="E541" i="5"/>
  <c r="D541" i="5"/>
  <c r="C541" i="5"/>
  <c r="B541" i="5"/>
  <c r="A541" i="5"/>
  <c r="AE540" i="5"/>
  <c r="AD540" i="5"/>
  <c r="AC540" i="5"/>
  <c r="AB540" i="5"/>
  <c r="AA540" i="5"/>
  <c r="Z540" i="5"/>
  <c r="Y540" i="5"/>
  <c r="X540" i="5"/>
  <c r="W540" i="5"/>
  <c r="V540" i="5"/>
  <c r="U540" i="5"/>
  <c r="T540" i="5"/>
  <c r="AF540" i="5" s="1"/>
  <c r="S540" i="5"/>
  <c r="R540" i="5"/>
  <c r="Q540" i="5"/>
  <c r="P540" i="5"/>
  <c r="O540" i="5"/>
  <c r="N540" i="5"/>
  <c r="M540" i="5"/>
  <c r="L540" i="5"/>
  <c r="K540" i="5"/>
  <c r="J540" i="5"/>
  <c r="I540" i="5"/>
  <c r="H540" i="5"/>
  <c r="G540" i="5"/>
  <c r="F540" i="5"/>
  <c r="E540" i="5"/>
  <c r="D540" i="5"/>
  <c r="C540" i="5"/>
  <c r="B540" i="5"/>
  <c r="A540" i="5"/>
  <c r="AD539" i="5"/>
  <c r="AC539" i="5"/>
  <c r="AB539" i="5"/>
  <c r="AA539" i="5"/>
  <c r="Z539" i="5"/>
  <c r="Y539" i="5"/>
  <c r="X539" i="5"/>
  <c r="W539" i="5"/>
  <c r="V539" i="5"/>
  <c r="U539" i="5"/>
  <c r="T539" i="5"/>
  <c r="AF539" i="5" s="1"/>
  <c r="S539" i="5"/>
  <c r="R539" i="5"/>
  <c r="Q539" i="5"/>
  <c r="P539" i="5"/>
  <c r="O539" i="5"/>
  <c r="N539" i="5"/>
  <c r="M539" i="5"/>
  <c r="L539" i="5"/>
  <c r="K539" i="5"/>
  <c r="J539" i="5"/>
  <c r="I539" i="5"/>
  <c r="H539" i="5"/>
  <c r="G539" i="5"/>
  <c r="F539" i="5"/>
  <c r="E539" i="5"/>
  <c r="D539" i="5"/>
  <c r="AE539" i="5" s="1"/>
  <c r="C539" i="5"/>
  <c r="B539" i="5"/>
  <c r="A539" i="5"/>
  <c r="AD538" i="5"/>
  <c r="AC538" i="5"/>
  <c r="AB538" i="5"/>
  <c r="AA538" i="5"/>
  <c r="Z538" i="5"/>
  <c r="Y538" i="5"/>
  <c r="X538" i="5"/>
  <c r="W538" i="5"/>
  <c r="V538" i="5"/>
  <c r="U538" i="5"/>
  <c r="S538" i="5"/>
  <c r="R538" i="5"/>
  <c r="Q538" i="5"/>
  <c r="P538" i="5"/>
  <c r="O538" i="5"/>
  <c r="N538" i="5"/>
  <c r="M538" i="5"/>
  <c r="L538" i="5"/>
  <c r="K538" i="5"/>
  <c r="J538" i="5"/>
  <c r="I538" i="5"/>
  <c r="H538" i="5"/>
  <c r="G538" i="5"/>
  <c r="F538" i="5"/>
  <c r="E538" i="5"/>
  <c r="D538" i="5"/>
  <c r="C538" i="5"/>
  <c r="B538" i="5"/>
  <c r="A538" i="5"/>
  <c r="AE537" i="5"/>
  <c r="AD537" i="5"/>
  <c r="AC537" i="5"/>
  <c r="AB537" i="5"/>
  <c r="AA537" i="5"/>
  <c r="Z537" i="5"/>
  <c r="Y537" i="5"/>
  <c r="X537" i="5"/>
  <c r="W537" i="5"/>
  <c r="V537" i="5"/>
  <c r="U537" i="5"/>
  <c r="T537" i="5"/>
  <c r="AF537" i="5" s="1"/>
  <c r="S537" i="5"/>
  <c r="R537" i="5"/>
  <c r="Q537" i="5"/>
  <c r="P537" i="5"/>
  <c r="O537" i="5"/>
  <c r="N537" i="5"/>
  <c r="M537" i="5"/>
  <c r="L537" i="5"/>
  <c r="K537" i="5"/>
  <c r="J537" i="5"/>
  <c r="I537" i="5"/>
  <c r="H537" i="5"/>
  <c r="G537" i="5"/>
  <c r="F537" i="5"/>
  <c r="E537" i="5"/>
  <c r="D537" i="5"/>
  <c r="C537" i="5"/>
  <c r="B537" i="5"/>
  <c r="A537" i="5"/>
  <c r="AD536" i="5"/>
  <c r="AC536" i="5"/>
  <c r="AB536" i="5"/>
  <c r="AA536" i="5"/>
  <c r="Z536" i="5"/>
  <c r="Y536" i="5"/>
  <c r="X536" i="5"/>
  <c r="W536" i="5"/>
  <c r="V536" i="5"/>
  <c r="U536" i="5"/>
  <c r="S536" i="5"/>
  <c r="R536" i="5"/>
  <c r="Q536" i="5"/>
  <c r="P536" i="5"/>
  <c r="O536" i="5"/>
  <c r="N536" i="5"/>
  <c r="M536" i="5"/>
  <c r="L536" i="5"/>
  <c r="K536" i="5"/>
  <c r="J536" i="5"/>
  <c r="I536" i="5"/>
  <c r="H536" i="5"/>
  <c r="G536" i="5"/>
  <c r="F536" i="5"/>
  <c r="E536" i="5"/>
  <c r="D536" i="5"/>
  <c r="C536" i="5"/>
  <c r="B536" i="5"/>
  <c r="A536" i="5"/>
  <c r="AD535" i="5"/>
  <c r="AC535" i="5"/>
  <c r="AB535" i="5"/>
  <c r="AA535" i="5"/>
  <c r="Z535" i="5"/>
  <c r="Y535" i="5"/>
  <c r="X535" i="5"/>
  <c r="W535" i="5"/>
  <c r="V535" i="5"/>
  <c r="U535" i="5"/>
  <c r="S535" i="5"/>
  <c r="R535" i="5"/>
  <c r="Q535" i="5"/>
  <c r="P535" i="5"/>
  <c r="O535" i="5"/>
  <c r="N535" i="5"/>
  <c r="M535" i="5"/>
  <c r="L535" i="5"/>
  <c r="K535" i="5"/>
  <c r="J535" i="5"/>
  <c r="I535" i="5"/>
  <c r="H535" i="5"/>
  <c r="G535" i="5"/>
  <c r="F535" i="5"/>
  <c r="E535" i="5"/>
  <c r="D535" i="5"/>
  <c r="C535" i="5"/>
  <c r="B535" i="5"/>
  <c r="A535" i="5"/>
  <c r="AE534" i="5"/>
  <c r="AD534" i="5"/>
  <c r="AC534" i="5"/>
  <c r="AB534" i="5"/>
  <c r="AA534" i="5"/>
  <c r="Z534" i="5"/>
  <c r="Y534" i="5"/>
  <c r="X534" i="5"/>
  <c r="W534" i="5"/>
  <c r="V534" i="5"/>
  <c r="U534" i="5"/>
  <c r="T534" i="5"/>
  <c r="AF534" i="5" s="1"/>
  <c r="S534" i="5"/>
  <c r="R534" i="5"/>
  <c r="Q534" i="5"/>
  <c r="P534" i="5"/>
  <c r="O534" i="5"/>
  <c r="N534" i="5"/>
  <c r="M534" i="5"/>
  <c r="L534" i="5"/>
  <c r="K534" i="5"/>
  <c r="J534" i="5"/>
  <c r="I534" i="5"/>
  <c r="H534" i="5"/>
  <c r="G534" i="5"/>
  <c r="F534" i="5"/>
  <c r="E534" i="5"/>
  <c r="D534" i="5"/>
  <c r="C534" i="5"/>
  <c r="B534" i="5"/>
  <c r="A534" i="5"/>
  <c r="AD533" i="5"/>
  <c r="AC533" i="5"/>
  <c r="AB533" i="5"/>
  <c r="AA533" i="5"/>
  <c r="Z533" i="5"/>
  <c r="Y533" i="5"/>
  <c r="X533" i="5"/>
  <c r="W533" i="5"/>
  <c r="V533" i="5"/>
  <c r="U533" i="5"/>
  <c r="S533" i="5"/>
  <c r="R533" i="5"/>
  <c r="Q533" i="5"/>
  <c r="P533" i="5"/>
  <c r="O533" i="5"/>
  <c r="N533" i="5"/>
  <c r="M533" i="5"/>
  <c r="L533" i="5"/>
  <c r="K533" i="5"/>
  <c r="J533" i="5"/>
  <c r="I533" i="5"/>
  <c r="H533" i="5"/>
  <c r="G533" i="5"/>
  <c r="F533" i="5"/>
  <c r="E533" i="5"/>
  <c r="D533" i="5"/>
  <c r="AE533" i="5" s="1"/>
  <c r="C533" i="5"/>
  <c r="B533" i="5"/>
  <c r="A533" i="5"/>
  <c r="AD532" i="5"/>
  <c r="AC532" i="5"/>
  <c r="AB532" i="5"/>
  <c r="AA532" i="5"/>
  <c r="Z532" i="5"/>
  <c r="Y532" i="5"/>
  <c r="X532" i="5"/>
  <c r="W532" i="5"/>
  <c r="V532" i="5"/>
  <c r="U532" i="5"/>
  <c r="S532" i="5"/>
  <c r="R532" i="5"/>
  <c r="Q532" i="5"/>
  <c r="P532" i="5"/>
  <c r="O532" i="5"/>
  <c r="N532" i="5"/>
  <c r="M532" i="5"/>
  <c r="L532" i="5"/>
  <c r="K532" i="5"/>
  <c r="J532" i="5"/>
  <c r="I532" i="5"/>
  <c r="H532" i="5"/>
  <c r="G532" i="5"/>
  <c r="F532" i="5"/>
  <c r="E532" i="5"/>
  <c r="D532" i="5"/>
  <c r="C532" i="5"/>
  <c r="B532" i="5"/>
  <c r="A532" i="5"/>
  <c r="AE531" i="5"/>
  <c r="AD531" i="5"/>
  <c r="AC531" i="5"/>
  <c r="AB531" i="5"/>
  <c r="AA531" i="5"/>
  <c r="Z531" i="5"/>
  <c r="Y531" i="5"/>
  <c r="X531" i="5"/>
  <c r="W531" i="5"/>
  <c r="V531" i="5"/>
  <c r="U531" i="5"/>
  <c r="T531" i="5"/>
  <c r="AF531" i="5" s="1"/>
  <c r="S531" i="5"/>
  <c r="R531" i="5"/>
  <c r="Q531" i="5"/>
  <c r="P531" i="5"/>
  <c r="O531" i="5"/>
  <c r="N531" i="5"/>
  <c r="M531" i="5"/>
  <c r="L531" i="5"/>
  <c r="K531" i="5"/>
  <c r="J531" i="5"/>
  <c r="I531" i="5"/>
  <c r="H531" i="5"/>
  <c r="G531" i="5"/>
  <c r="F531" i="5"/>
  <c r="E531" i="5"/>
  <c r="D531" i="5"/>
  <c r="C531" i="5"/>
  <c r="B531" i="5"/>
  <c r="A531" i="5"/>
  <c r="AD530" i="5"/>
  <c r="AC530" i="5"/>
  <c r="AB530" i="5"/>
  <c r="AA530" i="5"/>
  <c r="Z530" i="5"/>
  <c r="Y530" i="5"/>
  <c r="X530" i="5"/>
  <c r="W530" i="5"/>
  <c r="V530" i="5"/>
  <c r="U530" i="5"/>
  <c r="T530" i="5"/>
  <c r="AF530" i="5" s="1"/>
  <c r="S530" i="5"/>
  <c r="R530" i="5"/>
  <c r="Q530" i="5"/>
  <c r="P530" i="5"/>
  <c r="O530" i="5"/>
  <c r="N530" i="5"/>
  <c r="M530" i="5"/>
  <c r="L530" i="5"/>
  <c r="K530" i="5"/>
  <c r="J530" i="5"/>
  <c r="I530" i="5"/>
  <c r="H530" i="5"/>
  <c r="G530" i="5"/>
  <c r="F530" i="5"/>
  <c r="E530" i="5"/>
  <c r="D530" i="5"/>
  <c r="AE530" i="5" s="1"/>
  <c r="C530" i="5"/>
  <c r="B530" i="5"/>
  <c r="A530" i="5"/>
  <c r="AD529" i="5"/>
  <c r="AC529" i="5"/>
  <c r="AB529" i="5"/>
  <c r="AA529" i="5"/>
  <c r="Z529" i="5"/>
  <c r="Y529" i="5"/>
  <c r="X529" i="5"/>
  <c r="W529" i="5"/>
  <c r="V529" i="5"/>
  <c r="U529" i="5"/>
  <c r="S529" i="5"/>
  <c r="R529" i="5"/>
  <c r="Q529" i="5"/>
  <c r="P529" i="5"/>
  <c r="O529" i="5"/>
  <c r="N529" i="5"/>
  <c r="M529" i="5"/>
  <c r="L529" i="5"/>
  <c r="K529" i="5"/>
  <c r="J529" i="5"/>
  <c r="I529" i="5"/>
  <c r="H529" i="5"/>
  <c r="G529" i="5"/>
  <c r="F529" i="5"/>
  <c r="E529" i="5"/>
  <c r="D529" i="5"/>
  <c r="C529" i="5"/>
  <c r="B529" i="5"/>
  <c r="A529" i="5"/>
  <c r="AE528" i="5"/>
  <c r="AD528" i="5"/>
  <c r="AC528" i="5"/>
  <c r="AB528" i="5"/>
  <c r="AA528" i="5"/>
  <c r="Z528" i="5"/>
  <c r="Y528" i="5"/>
  <c r="X528" i="5"/>
  <c r="W528" i="5"/>
  <c r="V528" i="5"/>
  <c r="U528" i="5"/>
  <c r="T528" i="5"/>
  <c r="AF528" i="5" s="1"/>
  <c r="S528" i="5"/>
  <c r="R528" i="5"/>
  <c r="Q528" i="5"/>
  <c r="P528" i="5"/>
  <c r="O528" i="5"/>
  <c r="N528" i="5"/>
  <c r="M528" i="5"/>
  <c r="L528" i="5"/>
  <c r="K528" i="5"/>
  <c r="J528" i="5"/>
  <c r="I528" i="5"/>
  <c r="H528" i="5"/>
  <c r="G528" i="5"/>
  <c r="F528" i="5"/>
  <c r="E528" i="5"/>
  <c r="D528" i="5"/>
  <c r="C528" i="5"/>
  <c r="B528" i="5"/>
  <c r="A528" i="5"/>
  <c r="AD527" i="5"/>
  <c r="AC527" i="5"/>
  <c r="AB527" i="5"/>
  <c r="AA527" i="5"/>
  <c r="Z527" i="5"/>
  <c r="Y527" i="5"/>
  <c r="X527" i="5"/>
  <c r="W527" i="5"/>
  <c r="V527" i="5"/>
  <c r="U527" i="5"/>
  <c r="S527" i="5"/>
  <c r="R527" i="5"/>
  <c r="Q527" i="5"/>
  <c r="P527" i="5"/>
  <c r="O527" i="5"/>
  <c r="N527" i="5"/>
  <c r="M527" i="5"/>
  <c r="L527" i="5"/>
  <c r="K527" i="5"/>
  <c r="J527" i="5"/>
  <c r="I527" i="5"/>
  <c r="H527" i="5"/>
  <c r="G527" i="5"/>
  <c r="F527" i="5"/>
  <c r="E527" i="5"/>
  <c r="D527" i="5"/>
  <c r="C527" i="5"/>
  <c r="B527" i="5"/>
  <c r="A527" i="5"/>
  <c r="AD526" i="5"/>
  <c r="AC526" i="5"/>
  <c r="AB526" i="5"/>
  <c r="AA526" i="5"/>
  <c r="Z526" i="5"/>
  <c r="Y526" i="5"/>
  <c r="X526" i="5"/>
  <c r="W526" i="5"/>
  <c r="V526" i="5"/>
  <c r="U526" i="5"/>
  <c r="S526" i="5"/>
  <c r="R526" i="5"/>
  <c r="Q526" i="5"/>
  <c r="P526" i="5"/>
  <c r="O526" i="5"/>
  <c r="N526" i="5"/>
  <c r="M526" i="5"/>
  <c r="L526" i="5"/>
  <c r="K526" i="5"/>
  <c r="J526" i="5"/>
  <c r="I526" i="5"/>
  <c r="H526" i="5"/>
  <c r="G526" i="5"/>
  <c r="F526" i="5"/>
  <c r="E526" i="5"/>
  <c r="D526" i="5"/>
  <c r="C526" i="5"/>
  <c r="B526" i="5"/>
  <c r="A526" i="5"/>
  <c r="AE525" i="5"/>
  <c r="AD525" i="5"/>
  <c r="AC525" i="5"/>
  <c r="AB525" i="5"/>
  <c r="AA525" i="5"/>
  <c r="Z525" i="5"/>
  <c r="Y525" i="5"/>
  <c r="X525" i="5"/>
  <c r="W525" i="5"/>
  <c r="V525" i="5"/>
  <c r="U525" i="5"/>
  <c r="T525" i="5"/>
  <c r="AF525" i="5" s="1"/>
  <c r="S525" i="5"/>
  <c r="R525" i="5"/>
  <c r="Q525" i="5"/>
  <c r="P525" i="5"/>
  <c r="O525" i="5"/>
  <c r="N525" i="5"/>
  <c r="M525" i="5"/>
  <c r="L525" i="5"/>
  <c r="K525" i="5"/>
  <c r="J525" i="5"/>
  <c r="I525" i="5"/>
  <c r="H525" i="5"/>
  <c r="G525" i="5"/>
  <c r="F525" i="5"/>
  <c r="E525" i="5"/>
  <c r="D525" i="5"/>
  <c r="C525" i="5"/>
  <c r="B525" i="5"/>
  <c r="A525" i="5"/>
  <c r="AD524" i="5"/>
  <c r="AC524" i="5"/>
  <c r="AB524" i="5"/>
  <c r="AA524" i="5"/>
  <c r="Z524" i="5"/>
  <c r="Y524" i="5"/>
  <c r="X524" i="5"/>
  <c r="W524" i="5"/>
  <c r="V524" i="5"/>
  <c r="U524" i="5"/>
  <c r="S524" i="5"/>
  <c r="R524" i="5"/>
  <c r="Q524" i="5"/>
  <c r="P524" i="5"/>
  <c r="O524" i="5"/>
  <c r="N524" i="5"/>
  <c r="M524" i="5"/>
  <c r="L524" i="5"/>
  <c r="K524" i="5"/>
  <c r="J524" i="5"/>
  <c r="I524" i="5"/>
  <c r="H524" i="5"/>
  <c r="G524" i="5"/>
  <c r="F524" i="5"/>
  <c r="E524" i="5"/>
  <c r="D524" i="5"/>
  <c r="AE524" i="5" s="1"/>
  <c r="C524" i="5"/>
  <c r="B524" i="5"/>
  <c r="A524" i="5"/>
  <c r="AD523" i="5"/>
  <c r="AC523" i="5"/>
  <c r="AB523" i="5"/>
  <c r="AA523" i="5"/>
  <c r="Z523" i="5"/>
  <c r="Y523" i="5"/>
  <c r="X523" i="5"/>
  <c r="W523" i="5"/>
  <c r="V523" i="5"/>
  <c r="U523" i="5"/>
  <c r="S523" i="5"/>
  <c r="R523" i="5"/>
  <c r="Q523" i="5"/>
  <c r="P523" i="5"/>
  <c r="O523" i="5"/>
  <c r="N523" i="5"/>
  <c r="M523" i="5"/>
  <c r="L523" i="5"/>
  <c r="K523" i="5"/>
  <c r="J523" i="5"/>
  <c r="I523" i="5"/>
  <c r="H523" i="5"/>
  <c r="G523" i="5"/>
  <c r="F523" i="5"/>
  <c r="E523" i="5"/>
  <c r="D523" i="5"/>
  <c r="C523" i="5"/>
  <c r="B523" i="5"/>
  <c r="A523" i="5"/>
  <c r="AE522" i="5"/>
  <c r="AD522" i="5"/>
  <c r="AC522" i="5"/>
  <c r="AB522" i="5"/>
  <c r="AA522" i="5"/>
  <c r="Z522" i="5"/>
  <c r="Y522" i="5"/>
  <c r="X522" i="5"/>
  <c r="W522" i="5"/>
  <c r="V522" i="5"/>
  <c r="U522" i="5"/>
  <c r="T522" i="5"/>
  <c r="AF522" i="5" s="1"/>
  <c r="S522" i="5"/>
  <c r="R522" i="5"/>
  <c r="Q522" i="5"/>
  <c r="P522" i="5"/>
  <c r="O522" i="5"/>
  <c r="N522" i="5"/>
  <c r="M522" i="5"/>
  <c r="L522" i="5"/>
  <c r="K522" i="5"/>
  <c r="J522" i="5"/>
  <c r="I522" i="5"/>
  <c r="H522" i="5"/>
  <c r="G522" i="5"/>
  <c r="F522" i="5"/>
  <c r="E522" i="5"/>
  <c r="D522" i="5"/>
  <c r="C522" i="5"/>
  <c r="B522" i="5"/>
  <c r="A522" i="5"/>
  <c r="AD521" i="5"/>
  <c r="AC521" i="5"/>
  <c r="AB521" i="5"/>
  <c r="AA521" i="5"/>
  <c r="Z521" i="5"/>
  <c r="Y521" i="5"/>
  <c r="X521" i="5"/>
  <c r="W521" i="5"/>
  <c r="V521" i="5"/>
  <c r="U521" i="5"/>
  <c r="T521" i="5"/>
  <c r="AF521" i="5" s="1"/>
  <c r="S521" i="5"/>
  <c r="R521" i="5"/>
  <c r="Q521" i="5"/>
  <c r="P521" i="5"/>
  <c r="O521" i="5"/>
  <c r="N521" i="5"/>
  <c r="M521" i="5"/>
  <c r="L521" i="5"/>
  <c r="K521" i="5"/>
  <c r="J521" i="5"/>
  <c r="I521" i="5"/>
  <c r="H521" i="5"/>
  <c r="G521" i="5"/>
  <c r="F521" i="5"/>
  <c r="E521" i="5"/>
  <c r="D521" i="5"/>
  <c r="AE521" i="5" s="1"/>
  <c r="C521" i="5"/>
  <c r="B521" i="5"/>
  <c r="A521" i="5"/>
  <c r="AD520" i="5"/>
  <c r="AC520" i="5"/>
  <c r="AB520" i="5"/>
  <c r="AA520" i="5"/>
  <c r="Z520" i="5"/>
  <c r="Y520" i="5"/>
  <c r="X520" i="5"/>
  <c r="W520" i="5"/>
  <c r="V520" i="5"/>
  <c r="U520" i="5"/>
  <c r="S520" i="5"/>
  <c r="R520" i="5"/>
  <c r="Q520" i="5"/>
  <c r="P520" i="5"/>
  <c r="O520" i="5"/>
  <c r="N520" i="5"/>
  <c r="M520" i="5"/>
  <c r="L520" i="5"/>
  <c r="K520" i="5"/>
  <c r="J520" i="5"/>
  <c r="I520" i="5"/>
  <c r="H520" i="5"/>
  <c r="G520" i="5"/>
  <c r="F520" i="5"/>
  <c r="E520" i="5"/>
  <c r="D520" i="5"/>
  <c r="C520" i="5"/>
  <c r="B520" i="5"/>
  <c r="A520" i="5"/>
  <c r="AE519" i="5"/>
  <c r="AD519" i="5"/>
  <c r="AC519" i="5"/>
  <c r="AB519" i="5"/>
  <c r="AA519" i="5"/>
  <c r="Z519" i="5"/>
  <c r="Y519" i="5"/>
  <c r="X519" i="5"/>
  <c r="W519" i="5"/>
  <c r="V519" i="5"/>
  <c r="U519" i="5"/>
  <c r="T519" i="5"/>
  <c r="AF519" i="5" s="1"/>
  <c r="S519" i="5"/>
  <c r="R519" i="5"/>
  <c r="Q519" i="5"/>
  <c r="P519" i="5"/>
  <c r="O519" i="5"/>
  <c r="N519" i="5"/>
  <c r="M519" i="5"/>
  <c r="L519" i="5"/>
  <c r="K519" i="5"/>
  <c r="J519" i="5"/>
  <c r="I519" i="5"/>
  <c r="H519" i="5"/>
  <c r="G519" i="5"/>
  <c r="F519" i="5"/>
  <c r="E519" i="5"/>
  <c r="D519" i="5"/>
  <c r="C519" i="5"/>
  <c r="B519" i="5"/>
  <c r="A519" i="5"/>
  <c r="AD518" i="5"/>
  <c r="AC518" i="5"/>
  <c r="AB518" i="5"/>
  <c r="AA518" i="5"/>
  <c r="Z518" i="5"/>
  <c r="Y518" i="5"/>
  <c r="X518" i="5"/>
  <c r="W518" i="5"/>
  <c r="V518" i="5"/>
  <c r="U518" i="5"/>
  <c r="S518" i="5"/>
  <c r="R518" i="5"/>
  <c r="Q518" i="5"/>
  <c r="P518" i="5"/>
  <c r="O518" i="5"/>
  <c r="N518" i="5"/>
  <c r="M518" i="5"/>
  <c r="L518" i="5"/>
  <c r="K518" i="5"/>
  <c r="J518" i="5"/>
  <c r="I518" i="5"/>
  <c r="H518" i="5"/>
  <c r="G518" i="5"/>
  <c r="F518" i="5"/>
  <c r="E518" i="5"/>
  <c r="D518" i="5"/>
  <c r="C518" i="5"/>
  <c r="B518" i="5"/>
  <c r="A518" i="5"/>
  <c r="AD517" i="5"/>
  <c r="AC517" i="5"/>
  <c r="AB517" i="5"/>
  <c r="AA517" i="5"/>
  <c r="Z517" i="5"/>
  <c r="Y517" i="5"/>
  <c r="X517" i="5"/>
  <c r="W517" i="5"/>
  <c r="V517" i="5"/>
  <c r="U517" i="5"/>
  <c r="S517" i="5"/>
  <c r="R517" i="5"/>
  <c r="Q517" i="5"/>
  <c r="P517" i="5"/>
  <c r="O517" i="5"/>
  <c r="N517" i="5"/>
  <c r="M517" i="5"/>
  <c r="L517" i="5"/>
  <c r="K517" i="5"/>
  <c r="J517" i="5"/>
  <c r="I517" i="5"/>
  <c r="H517" i="5"/>
  <c r="G517" i="5"/>
  <c r="F517" i="5"/>
  <c r="E517" i="5"/>
  <c r="D517" i="5"/>
  <c r="C517" i="5"/>
  <c r="B517" i="5"/>
  <c r="A517" i="5"/>
  <c r="AE516" i="5"/>
  <c r="AD516" i="5"/>
  <c r="AC516" i="5"/>
  <c r="AB516" i="5"/>
  <c r="AA516" i="5"/>
  <c r="Z516" i="5"/>
  <c r="Y516" i="5"/>
  <c r="X516" i="5"/>
  <c r="W516" i="5"/>
  <c r="V516" i="5"/>
  <c r="U516" i="5"/>
  <c r="T516" i="5"/>
  <c r="AF516" i="5" s="1"/>
  <c r="S516" i="5"/>
  <c r="R516" i="5"/>
  <c r="Q516" i="5"/>
  <c r="P516" i="5"/>
  <c r="O516" i="5"/>
  <c r="N516" i="5"/>
  <c r="M516" i="5"/>
  <c r="L516" i="5"/>
  <c r="K516" i="5"/>
  <c r="J516" i="5"/>
  <c r="I516" i="5"/>
  <c r="H516" i="5"/>
  <c r="G516" i="5"/>
  <c r="F516" i="5"/>
  <c r="E516" i="5"/>
  <c r="D516" i="5"/>
  <c r="C516" i="5"/>
  <c r="B516" i="5"/>
  <c r="A516" i="5"/>
  <c r="AD515" i="5"/>
  <c r="AC515" i="5"/>
  <c r="AB515" i="5"/>
  <c r="AA515" i="5"/>
  <c r="Z515" i="5"/>
  <c r="Y515" i="5"/>
  <c r="X515" i="5"/>
  <c r="W515" i="5"/>
  <c r="V515" i="5"/>
  <c r="U515" i="5"/>
  <c r="S515" i="5"/>
  <c r="R515" i="5"/>
  <c r="Q515" i="5"/>
  <c r="P515" i="5"/>
  <c r="O515" i="5"/>
  <c r="N515" i="5"/>
  <c r="M515" i="5"/>
  <c r="L515" i="5"/>
  <c r="K515" i="5"/>
  <c r="J515" i="5"/>
  <c r="I515" i="5"/>
  <c r="H515" i="5"/>
  <c r="G515" i="5"/>
  <c r="F515" i="5"/>
  <c r="E515" i="5"/>
  <c r="D515" i="5"/>
  <c r="AE515" i="5" s="1"/>
  <c r="C515" i="5"/>
  <c r="B515" i="5"/>
  <c r="A515" i="5"/>
  <c r="AD514" i="5"/>
  <c r="AC514" i="5"/>
  <c r="AB514" i="5"/>
  <c r="AA514" i="5"/>
  <c r="Z514" i="5"/>
  <c r="Y514" i="5"/>
  <c r="X514" i="5"/>
  <c r="W514" i="5"/>
  <c r="V514" i="5"/>
  <c r="U514" i="5"/>
  <c r="S514" i="5"/>
  <c r="R514" i="5"/>
  <c r="Q514" i="5"/>
  <c r="P514" i="5"/>
  <c r="O514" i="5"/>
  <c r="N514" i="5"/>
  <c r="M514" i="5"/>
  <c r="L514" i="5"/>
  <c r="K514" i="5"/>
  <c r="J514" i="5"/>
  <c r="I514" i="5"/>
  <c r="H514" i="5"/>
  <c r="G514" i="5"/>
  <c r="F514" i="5"/>
  <c r="E514" i="5"/>
  <c r="D514" i="5"/>
  <c r="C514" i="5"/>
  <c r="B514" i="5"/>
  <c r="A514" i="5"/>
  <c r="AE513" i="5"/>
  <c r="AD513" i="5"/>
  <c r="AC513" i="5"/>
  <c r="AB513" i="5"/>
  <c r="AA513" i="5"/>
  <c r="Z513" i="5"/>
  <c r="Y513" i="5"/>
  <c r="X513" i="5"/>
  <c r="W513" i="5"/>
  <c r="V513" i="5"/>
  <c r="U513" i="5"/>
  <c r="T513" i="5"/>
  <c r="AF513" i="5" s="1"/>
  <c r="S513" i="5"/>
  <c r="R513" i="5"/>
  <c r="Q513" i="5"/>
  <c r="P513" i="5"/>
  <c r="O513" i="5"/>
  <c r="N513" i="5"/>
  <c r="M513" i="5"/>
  <c r="L513" i="5"/>
  <c r="K513" i="5"/>
  <c r="J513" i="5"/>
  <c r="I513" i="5"/>
  <c r="H513" i="5"/>
  <c r="G513" i="5"/>
  <c r="F513" i="5"/>
  <c r="E513" i="5"/>
  <c r="D513" i="5"/>
  <c r="C513" i="5"/>
  <c r="B513" i="5"/>
  <c r="A513" i="5"/>
  <c r="AD512" i="5"/>
  <c r="AC512" i="5"/>
  <c r="AB512" i="5"/>
  <c r="AA512" i="5"/>
  <c r="Z512" i="5"/>
  <c r="Y512" i="5"/>
  <c r="X512" i="5"/>
  <c r="W512" i="5"/>
  <c r="V512" i="5"/>
  <c r="U512" i="5"/>
  <c r="T512" i="5"/>
  <c r="AF512" i="5" s="1"/>
  <c r="S512" i="5"/>
  <c r="R512" i="5"/>
  <c r="Q512" i="5"/>
  <c r="P512" i="5"/>
  <c r="O512" i="5"/>
  <c r="N512" i="5"/>
  <c r="M512" i="5"/>
  <c r="L512" i="5"/>
  <c r="K512" i="5"/>
  <c r="J512" i="5"/>
  <c r="I512" i="5"/>
  <c r="H512" i="5"/>
  <c r="G512" i="5"/>
  <c r="F512" i="5"/>
  <c r="E512" i="5"/>
  <c r="D512" i="5"/>
  <c r="AE512" i="5" s="1"/>
  <c r="C512" i="5"/>
  <c r="B512" i="5"/>
  <c r="A512" i="5"/>
  <c r="AD511" i="5"/>
  <c r="AC511" i="5"/>
  <c r="AB511" i="5"/>
  <c r="AA511" i="5"/>
  <c r="Z511" i="5"/>
  <c r="Y511" i="5"/>
  <c r="X511" i="5"/>
  <c r="W511" i="5"/>
  <c r="V511" i="5"/>
  <c r="U511" i="5"/>
  <c r="S511" i="5"/>
  <c r="R511" i="5"/>
  <c r="Q511" i="5"/>
  <c r="P511" i="5"/>
  <c r="O511" i="5"/>
  <c r="N511" i="5"/>
  <c r="M511" i="5"/>
  <c r="L511" i="5"/>
  <c r="K511" i="5"/>
  <c r="J511" i="5"/>
  <c r="I511" i="5"/>
  <c r="H511" i="5"/>
  <c r="G511" i="5"/>
  <c r="F511" i="5"/>
  <c r="E511" i="5"/>
  <c r="D511" i="5"/>
  <c r="C511" i="5"/>
  <c r="B511" i="5"/>
  <c r="A511" i="5"/>
  <c r="AE510" i="5"/>
  <c r="AD510" i="5"/>
  <c r="AC510" i="5"/>
  <c r="AB510" i="5"/>
  <c r="AA510" i="5"/>
  <c r="Z510" i="5"/>
  <c r="Y510" i="5"/>
  <c r="X510" i="5"/>
  <c r="W510" i="5"/>
  <c r="V510" i="5"/>
  <c r="U510" i="5"/>
  <c r="T510" i="5"/>
  <c r="AF510" i="5" s="1"/>
  <c r="S510" i="5"/>
  <c r="R510" i="5"/>
  <c r="Q510" i="5"/>
  <c r="P510" i="5"/>
  <c r="O510" i="5"/>
  <c r="N510" i="5"/>
  <c r="M510" i="5"/>
  <c r="L510" i="5"/>
  <c r="K510" i="5"/>
  <c r="J510" i="5"/>
  <c r="I510" i="5"/>
  <c r="H510" i="5"/>
  <c r="G510" i="5"/>
  <c r="F510" i="5"/>
  <c r="E510" i="5"/>
  <c r="D510" i="5"/>
  <c r="C510" i="5"/>
  <c r="B510" i="5"/>
  <c r="A510" i="5"/>
  <c r="AD509" i="5"/>
  <c r="AC509" i="5"/>
  <c r="AB509" i="5"/>
  <c r="AA509" i="5"/>
  <c r="Z509" i="5"/>
  <c r="Y509" i="5"/>
  <c r="X509" i="5"/>
  <c r="W509" i="5"/>
  <c r="V509" i="5"/>
  <c r="U509" i="5"/>
  <c r="S509" i="5"/>
  <c r="R509" i="5"/>
  <c r="Q509" i="5"/>
  <c r="P509" i="5"/>
  <c r="O509" i="5"/>
  <c r="N509" i="5"/>
  <c r="M509" i="5"/>
  <c r="L509" i="5"/>
  <c r="K509" i="5"/>
  <c r="J509" i="5"/>
  <c r="I509" i="5"/>
  <c r="H509" i="5"/>
  <c r="G509" i="5"/>
  <c r="F509" i="5"/>
  <c r="E509" i="5"/>
  <c r="D509" i="5"/>
  <c r="C509" i="5"/>
  <c r="B509" i="5"/>
  <c r="A509" i="5"/>
  <c r="AD508" i="5"/>
  <c r="AC508" i="5"/>
  <c r="AB508" i="5"/>
  <c r="AA508" i="5"/>
  <c r="Z508" i="5"/>
  <c r="Y508" i="5"/>
  <c r="X508" i="5"/>
  <c r="W508" i="5"/>
  <c r="V508" i="5"/>
  <c r="U508" i="5"/>
  <c r="S508" i="5"/>
  <c r="R508" i="5"/>
  <c r="Q508" i="5"/>
  <c r="P508" i="5"/>
  <c r="O508" i="5"/>
  <c r="N508" i="5"/>
  <c r="M508" i="5"/>
  <c r="L508" i="5"/>
  <c r="K508" i="5"/>
  <c r="J508" i="5"/>
  <c r="I508" i="5"/>
  <c r="H508" i="5"/>
  <c r="G508" i="5"/>
  <c r="F508" i="5"/>
  <c r="E508" i="5"/>
  <c r="D508" i="5"/>
  <c r="C508" i="5"/>
  <c r="B508" i="5"/>
  <c r="A508" i="5"/>
  <c r="AE507" i="5"/>
  <c r="AD507" i="5"/>
  <c r="AC507" i="5"/>
  <c r="AB507" i="5"/>
  <c r="AA507" i="5"/>
  <c r="Z507" i="5"/>
  <c r="Y507" i="5"/>
  <c r="X507" i="5"/>
  <c r="W507" i="5"/>
  <c r="V507" i="5"/>
  <c r="U507" i="5"/>
  <c r="T507" i="5"/>
  <c r="AF507" i="5" s="1"/>
  <c r="S507" i="5"/>
  <c r="R507" i="5"/>
  <c r="Q507" i="5"/>
  <c r="P507" i="5"/>
  <c r="O507" i="5"/>
  <c r="N507" i="5"/>
  <c r="M507" i="5"/>
  <c r="L507" i="5"/>
  <c r="K507" i="5"/>
  <c r="J507" i="5"/>
  <c r="I507" i="5"/>
  <c r="H507" i="5"/>
  <c r="G507" i="5"/>
  <c r="F507" i="5"/>
  <c r="E507" i="5"/>
  <c r="D507" i="5"/>
  <c r="C507" i="5"/>
  <c r="B507" i="5"/>
  <c r="A507" i="5"/>
  <c r="AD506" i="5"/>
  <c r="AC506" i="5"/>
  <c r="AB506" i="5"/>
  <c r="AA506" i="5"/>
  <c r="Z506" i="5"/>
  <c r="Y506" i="5"/>
  <c r="X506" i="5"/>
  <c r="W506" i="5"/>
  <c r="V506" i="5"/>
  <c r="U506" i="5"/>
  <c r="S506" i="5"/>
  <c r="R506" i="5"/>
  <c r="Q506" i="5"/>
  <c r="P506" i="5"/>
  <c r="O506" i="5"/>
  <c r="N506" i="5"/>
  <c r="M506" i="5"/>
  <c r="L506" i="5"/>
  <c r="K506" i="5"/>
  <c r="J506" i="5"/>
  <c r="I506" i="5"/>
  <c r="H506" i="5"/>
  <c r="G506" i="5"/>
  <c r="F506" i="5"/>
  <c r="E506" i="5"/>
  <c r="D506" i="5"/>
  <c r="AE506" i="5" s="1"/>
  <c r="C506" i="5"/>
  <c r="B506" i="5"/>
  <c r="A506" i="5"/>
  <c r="AD505" i="5"/>
  <c r="AC505" i="5"/>
  <c r="AB505" i="5"/>
  <c r="AA505" i="5"/>
  <c r="Z505" i="5"/>
  <c r="Y505" i="5"/>
  <c r="X505" i="5"/>
  <c r="W505" i="5"/>
  <c r="V505" i="5"/>
  <c r="U505" i="5"/>
  <c r="S505" i="5"/>
  <c r="R505" i="5"/>
  <c r="Q505" i="5"/>
  <c r="P505" i="5"/>
  <c r="O505" i="5"/>
  <c r="N505" i="5"/>
  <c r="M505" i="5"/>
  <c r="L505" i="5"/>
  <c r="K505" i="5"/>
  <c r="J505" i="5"/>
  <c r="I505" i="5"/>
  <c r="H505" i="5"/>
  <c r="G505" i="5"/>
  <c r="F505" i="5"/>
  <c r="E505" i="5"/>
  <c r="D505" i="5"/>
  <c r="C505" i="5"/>
  <c r="B505" i="5"/>
  <c r="A505" i="5"/>
  <c r="AE504" i="5"/>
  <c r="AD504" i="5"/>
  <c r="AC504" i="5"/>
  <c r="AB504" i="5"/>
  <c r="AA504" i="5"/>
  <c r="Z504" i="5"/>
  <c r="Y504" i="5"/>
  <c r="X504" i="5"/>
  <c r="W504" i="5"/>
  <c r="V504" i="5"/>
  <c r="U504" i="5"/>
  <c r="T504" i="5"/>
  <c r="AF504" i="5" s="1"/>
  <c r="S504" i="5"/>
  <c r="R504" i="5"/>
  <c r="Q504" i="5"/>
  <c r="P504" i="5"/>
  <c r="O504" i="5"/>
  <c r="N504" i="5"/>
  <c r="M504" i="5"/>
  <c r="L504" i="5"/>
  <c r="K504" i="5"/>
  <c r="J504" i="5"/>
  <c r="I504" i="5"/>
  <c r="H504" i="5"/>
  <c r="G504" i="5"/>
  <c r="F504" i="5"/>
  <c r="E504" i="5"/>
  <c r="D504" i="5"/>
  <c r="C504" i="5"/>
  <c r="B504" i="5"/>
  <c r="A504" i="5"/>
  <c r="AD503" i="5"/>
  <c r="AC503" i="5"/>
  <c r="AB503" i="5"/>
  <c r="AA503" i="5"/>
  <c r="Z503" i="5"/>
  <c r="Y503" i="5"/>
  <c r="X503" i="5"/>
  <c r="W503" i="5"/>
  <c r="V503" i="5"/>
  <c r="U503" i="5"/>
  <c r="T503" i="5"/>
  <c r="AF503" i="5" s="1"/>
  <c r="S503" i="5"/>
  <c r="R503" i="5"/>
  <c r="Q503" i="5"/>
  <c r="P503" i="5"/>
  <c r="O503" i="5"/>
  <c r="N503" i="5"/>
  <c r="M503" i="5"/>
  <c r="L503" i="5"/>
  <c r="K503" i="5"/>
  <c r="J503" i="5"/>
  <c r="I503" i="5"/>
  <c r="H503" i="5"/>
  <c r="G503" i="5"/>
  <c r="F503" i="5"/>
  <c r="E503" i="5"/>
  <c r="D503" i="5"/>
  <c r="AE503" i="5" s="1"/>
  <c r="C503" i="5"/>
  <c r="B503" i="5"/>
  <c r="A503" i="5"/>
  <c r="AD502" i="5"/>
  <c r="AC502" i="5"/>
  <c r="AB502" i="5"/>
  <c r="AA502" i="5"/>
  <c r="Z502" i="5"/>
  <c r="Y502" i="5"/>
  <c r="X502" i="5"/>
  <c r="W502" i="5"/>
  <c r="V502" i="5"/>
  <c r="U502" i="5"/>
  <c r="S502" i="5"/>
  <c r="R502" i="5"/>
  <c r="Q502" i="5"/>
  <c r="P502" i="5"/>
  <c r="O502" i="5"/>
  <c r="N502" i="5"/>
  <c r="M502" i="5"/>
  <c r="L502" i="5"/>
  <c r="K502" i="5"/>
  <c r="J502" i="5"/>
  <c r="I502" i="5"/>
  <c r="H502" i="5"/>
  <c r="G502" i="5"/>
  <c r="F502" i="5"/>
  <c r="E502" i="5"/>
  <c r="D502" i="5"/>
  <c r="C502" i="5"/>
  <c r="B502" i="5"/>
  <c r="A502" i="5"/>
  <c r="AE501" i="5"/>
  <c r="AD501" i="5"/>
  <c r="AC501" i="5"/>
  <c r="AB501" i="5"/>
  <c r="AA501" i="5"/>
  <c r="Z501" i="5"/>
  <c r="Y501" i="5"/>
  <c r="X501" i="5"/>
  <c r="W501" i="5"/>
  <c r="V501" i="5"/>
  <c r="U501" i="5"/>
  <c r="T501" i="5"/>
  <c r="AF501" i="5" s="1"/>
  <c r="S501" i="5"/>
  <c r="R501" i="5"/>
  <c r="Q501" i="5"/>
  <c r="P501" i="5"/>
  <c r="O501" i="5"/>
  <c r="N501" i="5"/>
  <c r="M501" i="5"/>
  <c r="L501" i="5"/>
  <c r="K501" i="5"/>
  <c r="J501" i="5"/>
  <c r="I501" i="5"/>
  <c r="H501" i="5"/>
  <c r="G501" i="5"/>
  <c r="F501" i="5"/>
  <c r="E501" i="5"/>
  <c r="D501" i="5"/>
  <c r="C501" i="5"/>
  <c r="B501" i="5"/>
  <c r="A501" i="5"/>
  <c r="AD500" i="5"/>
  <c r="AC500" i="5"/>
  <c r="AB500" i="5"/>
  <c r="AA500" i="5"/>
  <c r="Z500" i="5"/>
  <c r="Y500" i="5"/>
  <c r="X500" i="5"/>
  <c r="W500" i="5"/>
  <c r="V500" i="5"/>
  <c r="U500" i="5"/>
  <c r="S500" i="5"/>
  <c r="R500" i="5"/>
  <c r="Q500" i="5"/>
  <c r="P500" i="5"/>
  <c r="O500" i="5"/>
  <c r="N500" i="5"/>
  <c r="M500" i="5"/>
  <c r="L500" i="5"/>
  <c r="K500" i="5"/>
  <c r="J500" i="5"/>
  <c r="I500" i="5"/>
  <c r="H500" i="5"/>
  <c r="G500" i="5"/>
  <c r="F500" i="5"/>
  <c r="E500" i="5"/>
  <c r="D500" i="5"/>
  <c r="C500" i="5"/>
  <c r="B500" i="5"/>
  <c r="A500" i="5"/>
  <c r="AD499" i="5"/>
  <c r="AC499" i="5"/>
  <c r="AB499" i="5"/>
  <c r="AA499" i="5"/>
  <c r="Z499" i="5"/>
  <c r="Y499" i="5"/>
  <c r="X499" i="5"/>
  <c r="W499" i="5"/>
  <c r="V499" i="5"/>
  <c r="U499" i="5"/>
  <c r="S499" i="5"/>
  <c r="R499" i="5"/>
  <c r="Q499" i="5"/>
  <c r="P499" i="5"/>
  <c r="O499" i="5"/>
  <c r="N499" i="5"/>
  <c r="M499" i="5"/>
  <c r="L499" i="5"/>
  <c r="K499" i="5"/>
  <c r="J499" i="5"/>
  <c r="I499" i="5"/>
  <c r="H499" i="5"/>
  <c r="G499" i="5"/>
  <c r="F499" i="5"/>
  <c r="E499" i="5"/>
  <c r="D499" i="5"/>
  <c r="C499" i="5"/>
  <c r="B499" i="5"/>
  <c r="A499" i="5"/>
  <c r="AE498" i="5"/>
  <c r="AD498" i="5"/>
  <c r="AC498" i="5"/>
  <c r="AB498" i="5"/>
  <c r="AA498" i="5"/>
  <c r="Z498" i="5"/>
  <c r="Y498" i="5"/>
  <c r="X498" i="5"/>
  <c r="W498" i="5"/>
  <c r="V498" i="5"/>
  <c r="U498" i="5"/>
  <c r="T498" i="5"/>
  <c r="AF498" i="5" s="1"/>
  <c r="S498" i="5"/>
  <c r="R498" i="5"/>
  <c r="Q498" i="5"/>
  <c r="P498" i="5"/>
  <c r="O498" i="5"/>
  <c r="N498" i="5"/>
  <c r="M498" i="5"/>
  <c r="L498" i="5"/>
  <c r="K498" i="5"/>
  <c r="J498" i="5"/>
  <c r="I498" i="5"/>
  <c r="H498" i="5"/>
  <c r="G498" i="5"/>
  <c r="F498" i="5"/>
  <c r="E498" i="5"/>
  <c r="D498" i="5"/>
  <c r="C498" i="5"/>
  <c r="B498" i="5"/>
  <c r="A498" i="5"/>
  <c r="AD497" i="5"/>
  <c r="AC497" i="5"/>
  <c r="AB497" i="5"/>
  <c r="AA497" i="5"/>
  <c r="Z497" i="5"/>
  <c r="Y497" i="5"/>
  <c r="X497" i="5"/>
  <c r="W497" i="5"/>
  <c r="V497" i="5"/>
  <c r="U497" i="5"/>
  <c r="S497" i="5"/>
  <c r="R497" i="5"/>
  <c r="Q497" i="5"/>
  <c r="P497" i="5"/>
  <c r="O497" i="5"/>
  <c r="N497" i="5"/>
  <c r="M497" i="5"/>
  <c r="L497" i="5"/>
  <c r="K497" i="5"/>
  <c r="J497" i="5"/>
  <c r="I497" i="5"/>
  <c r="H497" i="5"/>
  <c r="G497" i="5"/>
  <c r="F497" i="5"/>
  <c r="E497" i="5"/>
  <c r="D497" i="5"/>
  <c r="C497" i="5"/>
  <c r="B497" i="5"/>
  <c r="A497" i="5"/>
  <c r="AD496" i="5"/>
  <c r="AC496" i="5"/>
  <c r="AB496" i="5"/>
  <c r="AA496" i="5"/>
  <c r="Z496" i="5"/>
  <c r="Y496" i="5"/>
  <c r="X496" i="5"/>
  <c r="W496" i="5"/>
  <c r="V496" i="5"/>
  <c r="U496" i="5"/>
  <c r="S496" i="5"/>
  <c r="R496" i="5"/>
  <c r="Q496" i="5"/>
  <c r="P496" i="5"/>
  <c r="O496" i="5"/>
  <c r="N496" i="5"/>
  <c r="M496" i="5"/>
  <c r="L496" i="5"/>
  <c r="K496" i="5"/>
  <c r="J496" i="5"/>
  <c r="I496" i="5"/>
  <c r="H496" i="5"/>
  <c r="G496" i="5"/>
  <c r="F496" i="5"/>
  <c r="E496" i="5"/>
  <c r="D496" i="5"/>
  <c r="C496" i="5"/>
  <c r="B496" i="5"/>
  <c r="A496" i="5"/>
  <c r="AE495" i="5"/>
  <c r="AD495" i="5"/>
  <c r="AC495" i="5"/>
  <c r="AB495" i="5"/>
  <c r="AA495" i="5"/>
  <c r="Z495" i="5"/>
  <c r="Y495" i="5"/>
  <c r="X495" i="5"/>
  <c r="W495" i="5"/>
  <c r="V495" i="5"/>
  <c r="U495" i="5"/>
  <c r="T495" i="5"/>
  <c r="AF495" i="5" s="1"/>
  <c r="S495" i="5"/>
  <c r="R495" i="5"/>
  <c r="Q495" i="5"/>
  <c r="P495" i="5"/>
  <c r="O495" i="5"/>
  <c r="N495" i="5"/>
  <c r="M495" i="5"/>
  <c r="L495" i="5"/>
  <c r="K495" i="5"/>
  <c r="J495" i="5"/>
  <c r="I495" i="5"/>
  <c r="H495" i="5"/>
  <c r="G495" i="5"/>
  <c r="F495" i="5"/>
  <c r="E495" i="5"/>
  <c r="D495" i="5"/>
  <c r="C495" i="5"/>
  <c r="B495" i="5"/>
  <c r="A495" i="5"/>
  <c r="AD494" i="5"/>
  <c r="AC494" i="5"/>
  <c r="AB494" i="5"/>
  <c r="AA494" i="5"/>
  <c r="Z494" i="5"/>
  <c r="Y494" i="5"/>
  <c r="X494" i="5"/>
  <c r="W494" i="5"/>
  <c r="V494" i="5"/>
  <c r="U494" i="5"/>
  <c r="T494" i="5"/>
  <c r="AF494" i="5" s="1"/>
  <c r="S494" i="5"/>
  <c r="R494" i="5"/>
  <c r="Q494" i="5"/>
  <c r="P494" i="5"/>
  <c r="O494" i="5"/>
  <c r="N494" i="5"/>
  <c r="M494" i="5"/>
  <c r="L494" i="5"/>
  <c r="K494" i="5"/>
  <c r="J494" i="5"/>
  <c r="I494" i="5"/>
  <c r="H494" i="5"/>
  <c r="G494" i="5"/>
  <c r="F494" i="5"/>
  <c r="E494" i="5"/>
  <c r="D494" i="5"/>
  <c r="AE494" i="5" s="1"/>
  <c r="C494" i="5"/>
  <c r="B494" i="5"/>
  <c r="A494" i="5"/>
  <c r="AF493" i="5"/>
  <c r="AD493" i="5"/>
  <c r="AC493" i="5"/>
  <c r="AB493" i="5"/>
  <c r="AA493" i="5"/>
  <c r="Z493" i="5"/>
  <c r="Y493" i="5"/>
  <c r="X493" i="5"/>
  <c r="W493" i="5"/>
  <c r="V493" i="5"/>
  <c r="U493" i="5"/>
  <c r="T493" i="5"/>
  <c r="S493" i="5"/>
  <c r="R493" i="5"/>
  <c r="Q493" i="5"/>
  <c r="P493" i="5"/>
  <c r="O493" i="5"/>
  <c r="N493" i="5"/>
  <c r="M493" i="5"/>
  <c r="L493" i="5"/>
  <c r="K493" i="5"/>
  <c r="J493" i="5"/>
  <c r="I493" i="5"/>
  <c r="H493" i="5"/>
  <c r="G493" i="5"/>
  <c r="F493" i="5"/>
  <c r="E493" i="5"/>
  <c r="D493" i="5"/>
  <c r="AE493" i="5" s="1"/>
  <c r="C493" i="5"/>
  <c r="B493" i="5"/>
  <c r="A493" i="5"/>
  <c r="AD492" i="5"/>
  <c r="AC492" i="5"/>
  <c r="AB492" i="5"/>
  <c r="AA492" i="5"/>
  <c r="Z492" i="5"/>
  <c r="Y492" i="5"/>
  <c r="X492" i="5"/>
  <c r="W492" i="5"/>
  <c r="V492" i="5"/>
  <c r="U492" i="5"/>
  <c r="S492" i="5"/>
  <c r="R492" i="5"/>
  <c r="Q492" i="5"/>
  <c r="P492" i="5"/>
  <c r="O492" i="5"/>
  <c r="N492" i="5"/>
  <c r="M492" i="5"/>
  <c r="L492" i="5"/>
  <c r="K492" i="5"/>
  <c r="J492" i="5"/>
  <c r="I492" i="5"/>
  <c r="H492" i="5"/>
  <c r="G492" i="5"/>
  <c r="F492" i="5"/>
  <c r="E492" i="5"/>
  <c r="D492" i="5"/>
  <c r="C492" i="5"/>
  <c r="B492" i="5"/>
  <c r="A492" i="5"/>
  <c r="AE491" i="5"/>
  <c r="AD491" i="5"/>
  <c r="AC491" i="5"/>
  <c r="AB491" i="5"/>
  <c r="AA491" i="5"/>
  <c r="Z491" i="5"/>
  <c r="Y491" i="5"/>
  <c r="X491" i="5"/>
  <c r="W491" i="5"/>
  <c r="V491" i="5"/>
  <c r="U491" i="5"/>
  <c r="T491" i="5"/>
  <c r="AF491" i="5" s="1"/>
  <c r="S491" i="5"/>
  <c r="R491" i="5"/>
  <c r="Q491" i="5"/>
  <c r="P491" i="5"/>
  <c r="O491" i="5"/>
  <c r="N491" i="5"/>
  <c r="M491" i="5"/>
  <c r="L491" i="5"/>
  <c r="K491" i="5"/>
  <c r="J491" i="5"/>
  <c r="I491" i="5"/>
  <c r="H491" i="5"/>
  <c r="G491" i="5"/>
  <c r="F491" i="5"/>
  <c r="E491" i="5"/>
  <c r="D491" i="5"/>
  <c r="C491" i="5"/>
  <c r="B491" i="5"/>
  <c r="A491" i="5"/>
  <c r="AD490" i="5"/>
  <c r="AC490" i="5"/>
  <c r="AB490" i="5"/>
  <c r="AA490" i="5"/>
  <c r="Z490" i="5"/>
  <c r="Y490" i="5"/>
  <c r="X490" i="5"/>
  <c r="W490" i="5"/>
  <c r="V490" i="5"/>
  <c r="U490" i="5"/>
  <c r="S490" i="5"/>
  <c r="R490" i="5"/>
  <c r="Q490" i="5"/>
  <c r="P490" i="5"/>
  <c r="O490" i="5"/>
  <c r="N490" i="5"/>
  <c r="M490" i="5"/>
  <c r="L490" i="5"/>
  <c r="K490" i="5"/>
  <c r="J490" i="5"/>
  <c r="I490" i="5"/>
  <c r="H490" i="5"/>
  <c r="G490" i="5"/>
  <c r="F490" i="5"/>
  <c r="E490" i="5"/>
  <c r="D490" i="5"/>
  <c r="C490" i="5"/>
  <c r="B490" i="5"/>
  <c r="A490" i="5"/>
  <c r="AD489" i="5"/>
  <c r="AC489" i="5"/>
  <c r="AB489" i="5"/>
  <c r="AA489" i="5"/>
  <c r="Z489" i="5"/>
  <c r="Y489" i="5"/>
  <c r="X489" i="5"/>
  <c r="W489" i="5"/>
  <c r="V489" i="5"/>
  <c r="U489" i="5"/>
  <c r="S489" i="5"/>
  <c r="R489" i="5"/>
  <c r="Q489" i="5"/>
  <c r="P489" i="5"/>
  <c r="O489" i="5"/>
  <c r="N489" i="5"/>
  <c r="M489" i="5"/>
  <c r="L489" i="5"/>
  <c r="K489" i="5"/>
  <c r="J489" i="5"/>
  <c r="I489" i="5"/>
  <c r="H489" i="5"/>
  <c r="G489" i="5"/>
  <c r="F489" i="5"/>
  <c r="E489" i="5"/>
  <c r="D489" i="5"/>
  <c r="T489" i="5" s="1"/>
  <c r="AF489" i="5" s="1"/>
  <c r="C489" i="5"/>
  <c r="B489" i="5"/>
  <c r="A489" i="5"/>
  <c r="AF488" i="5"/>
  <c r="AD488" i="5"/>
  <c r="AC488" i="5"/>
  <c r="AB488" i="5"/>
  <c r="AA488" i="5"/>
  <c r="Z488" i="5"/>
  <c r="Y488" i="5"/>
  <c r="X488" i="5"/>
  <c r="W488" i="5"/>
  <c r="V488" i="5"/>
  <c r="U488" i="5"/>
  <c r="T488" i="5"/>
  <c r="S488" i="5"/>
  <c r="R488" i="5"/>
  <c r="Q488" i="5"/>
  <c r="P488" i="5"/>
  <c r="O488" i="5"/>
  <c r="N488" i="5"/>
  <c r="M488" i="5"/>
  <c r="L488" i="5"/>
  <c r="K488" i="5"/>
  <c r="J488" i="5"/>
  <c r="I488" i="5"/>
  <c r="H488" i="5"/>
  <c r="G488" i="5"/>
  <c r="F488" i="5"/>
  <c r="E488" i="5"/>
  <c r="D488" i="5"/>
  <c r="AE488" i="5" s="1"/>
  <c r="C488" i="5"/>
  <c r="B488" i="5"/>
  <c r="A488" i="5"/>
  <c r="AD487" i="5"/>
  <c r="AC487" i="5"/>
  <c r="AB487" i="5"/>
  <c r="AA487" i="5"/>
  <c r="Z487" i="5"/>
  <c r="Y487" i="5"/>
  <c r="X487" i="5"/>
  <c r="W487" i="5"/>
  <c r="V487" i="5"/>
  <c r="U487" i="5"/>
  <c r="S487" i="5"/>
  <c r="R487" i="5"/>
  <c r="Q487" i="5"/>
  <c r="P487" i="5"/>
  <c r="O487" i="5"/>
  <c r="N487" i="5"/>
  <c r="M487" i="5"/>
  <c r="L487" i="5"/>
  <c r="K487" i="5"/>
  <c r="J487" i="5"/>
  <c r="I487" i="5"/>
  <c r="H487" i="5"/>
  <c r="G487" i="5"/>
  <c r="F487" i="5"/>
  <c r="E487" i="5"/>
  <c r="D487" i="5"/>
  <c r="T487" i="5" s="1"/>
  <c r="AF487" i="5" s="1"/>
  <c r="C487" i="5"/>
  <c r="B487" i="5"/>
  <c r="A487" i="5"/>
  <c r="AD486" i="5"/>
  <c r="AC486" i="5"/>
  <c r="AB486" i="5"/>
  <c r="AA486" i="5"/>
  <c r="Z486" i="5"/>
  <c r="Y486" i="5"/>
  <c r="X486" i="5"/>
  <c r="W486" i="5"/>
  <c r="V486" i="5"/>
  <c r="U486" i="5"/>
  <c r="S486" i="5"/>
  <c r="R486" i="5"/>
  <c r="Q486" i="5"/>
  <c r="P486" i="5"/>
  <c r="O486" i="5"/>
  <c r="N486" i="5"/>
  <c r="M486" i="5"/>
  <c r="L486" i="5"/>
  <c r="K486" i="5"/>
  <c r="J486" i="5"/>
  <c r="I486" i="5"/>
  <c r="H486" i="5"/>
  <c r="G486" i="5"/>
  <c r="F486" i="5"/>
  <c r="E486" i="5"/>
  <c r="D486" i="5"/>
  <c r="T486" i="5" s="1"/>
  <c r="AF486" i="5" s="1"/>
  <c r="C486" i="5"/>
  <c r="B486" i="5"/>
  <c r="A486" i="5"/>
  <c r="AF485" i="5"/>
  <c r="AD485" i="5"/>
  <c r="AC485" i="5"/>
  <c r="AB485" i="5"/>
  <c r="AA485" i="5"/>
  <c r="Z485" i="5"/>
  <c r="Y485" i="5"/>
  <c r="X485" i="5"/>
  <c r="W485" i="5"/>
  <c r="V485" i="5"/>
  <c r="U485" i="5"/>
  <c r="T485" i="5"/>
  <c r="S485" i="5"/>
  <c r="R485" i="5"/>
  <c r="Q485" i="5"/>
  <c r="P485" i="5"/>
  <c r="O485" i="5"/>
  <c r="N485" i="5"/>
  <c r="M485" i="5"/>
  <c r="L485" i="5"/>
  <c r="K485" i="5"/>
  <c r="J485" i="5"/>
  <c r="I485" i="5"/>
  <c r="H485" i="5"/>
  <c r="G485" i="5"/>
  <c r="F485" i="5"/>
  <c r="E485" i="5"/>
  <c r="D485" i="5"/>
  <c r="AE485" i="5" s="1"/>
  <c r="C485" i="5"/>
  <c r="B485" i="5"/>
  <c r="A485" i="5"/>
  <c r="AE484" i="5"/>
  <c r="AD484" i="5"/>
  <c r="AC484" i="5"/>
  <c r="AB484" i="5"/>
  <c r="AA484" i="5"/>
  <c r="Z484" i="5"/>
  <c r="Y484" i="5"/>
  <c r="X484" i="5"/>
  <c r="W484" i="5"/>
  <c r="V484" i="5"/>
  <c r="U484" i="5"/>
  <c r="S484" i="5"/>
  <c r="R484" i="5"/>
  <c r="Q484" i="5"/>
  <c r="P484" i="5"/>
  <c r="O484" i="5"/>
  <c r="N484" i="5"/>
  <c r="M484" i="5"/>
  <c r="L484" i="5"/>
  <c r="K484" i="5"/>
  <c r="J484" i="5"/>
  <c r="I484" i="5"/>
  <c r="H484" i="5"/>
  <c r="G484" i="5"/>
  <c r="F484" i="5"/>
  <c r="E484" i="5"/>
  <c r="D484" i="5"/>
  <c r="T484" i="5" s="1"/>
  <c r="C484" i="5"/>
  <c r="B484" i="5"/>
  <c r="A484" i="5"/>
  <c r="AD483" i="5"/>
  <c r="AC483" i="5"/>
  <c r="AB483" i="5"/>
  <c r="AA483" i="5"/>
  <c r="Z483" i="5"/>
  <c r="Y483" i="5"/>
  <c r="X483" i="5"/>
  <c r="W483" i="5"/>
  <c r="V483" i="5"/>
  <c r="U483" i="5"/>
  <c r="S483" i="5"/>
  <c r="R483" i="5"/>
  <c r="Q483" i="5"/>
  <c r="P483" i="5"/>
  <c r="O483" i="5"/>
  <c r="N483" i="5"/>
  <c r="M483" i="5"/>
  <c r="L483" i="5"/>
  <c r="K483" i="5"/>
  <c r="J483" i="5"/>
  <c r="I483" i="5"/>
  <c r="H483" i="5"/>
  <c r="G483" i="5"/>
  <c r="F483" i="5"/>
  <c r="E483" i="5"/>
  <c r="D483" i="5"/>
  <c r="T483" i="5" s="1"/>
  <c r="AF483" i="5" s="1"/>
  <c r="C483" i="5"/>
  <c r="B483" i="5"/>
  <c r="A483" i="5"/>
  <c r="AF482" i="5"/>
  <c r="AD482" i="5"/>
  <c r="AC482" i="5"/>
  <c r="AB482" i="5"/>
  <c r="AA482" i="5"/>
  <c r="Z482" i="5"/>
  <c r="Y482" i="5"/>
  <c r="X482" i="5"/>
  <c r="W482" i="5"/>
  <c r="V482" i="5"/>
  <c r="U482" i="5"/>
  <c r="T482" i="5"/>
  <c r="S482" i="5"/>
  <c r="R482" i="5"/>
  <c r="Q482" i="5"/>
  <c r="P482" i="5"/>
  <c r="O482" i="5"/>
  <c r="N482" i="5"/>
  <c r="M482" i="5"/>
  <c r="L482" i="5"/>
  <c r="K482" i="5"/>
  <c r="J482" i="5"/>
  <c r="I482" i="5"/>
  <c r="H482" i="5"/>
  <c r="G482" i="5"/>
  <c r="F482" i="5"/>
  <c r="E482" i="5"/>
  <c r="D482" i="5"/>
  <c r="AE482" i="5" s="1"/>
  <c r="C482" i="5"/>
  <c r="B482" i="5"/>
  <c r="A482" i="5"/>
  <c r="AD481" i="5"/>
  <c r="AC481" i="5"/>
  <c r="AB481" i="5"/>
  <c r="AA481" i="5"/>
  <c r="Z481" i="5"/>
  <c r="Y481" i="5"/>
  <c r="X481" i="5"/>
  <c r="W481" i="5"/>
  <c r="V481" i="5"/>
  <c r="U481" i="5"/>
  <c r="S481" i="5"/>
  <c r="R481" i="5"/>
  <c r="Q481" i="5"/>
  <c r="P481" i="5"/>
  <c r="O481" i="5"/>
  <c r="N481" i="5"/>
  <c r="M481" i="5"/>
  <c r="L481" i="5"/>
  <c r="K481" i="5"/>
  <c r="J481" i="5"/>
  <c r="I481" i="5"/>
  <c r="H481" i="5"/>
  <c r="G481" i="5"/>
  <c r="F481" i="5"/>
  <c r="E481" i="5"/>
  <c r="D481" i="5"/>
  <c r="T481" i="5" s="1"/>
  <c r="AF481" i="5" s="1"/>
  <c r="C481" i="5"/>
  <c r="B481" i="5"/>
  <c r="A481" i="5"/>
  <c r="AD480" i="5"/>
  <c r="AC480" i="5"/>
  <c r="AB480" i="5"/>
  <c r="AA480" i="5"/>
  <c r="Z480" i="5"/>
  <c r="Y480" i="5"/>
  <c r="X480" i="5"/>
  <c r="W480" i="5"/>
  <c r="V480" i="5"/>
  <c r="U480" i="5"/>
  <c r="S480" i="5"/>
  <c r="R480" i="5"/>
  <c r="Q480" i="5"/>
  <c r="P480" i="5"/>
  <c r="O480" i="5"/>
  <c r="N480" i="5"/>
  <c r="M480" i="5"/>
  <c r="L480" i="5"/>
  <c r="K480" i="5"/>
  <c r="J480" i="5"/>
  <c r="I480" i="5"/>
  <c r="H480" i="5"/>
  <c r="G480" i="5"/>
  <c r="F480" i="5"/>
  <c r="E480" i="5"/>
  <c r="D480" i="5"/>
  <c r="T480" i="5" s="1"/>
  <c r="AF480" i="5" s="1"/>
  <c r="C480" i="5"/>
  <c r="B480" i="5"/>
  <c r="A480" i="5"/>
  <c r="AF479" i="5"/>
  <c r="AD479" i="5"/>
  <c r="AC479" i="5"/>
  <c r="AB479" i="5"/>
  <c r="AA479" i="5"/>
  <c r="Z479" i="5"/>
  <c r="Y479" i="5"/>
  <c r="X479" i="5"/>
  <c r="W479" i="5"/>
  <c r="V479" i="5"/>
  <c r="U479" i="5"/>
  <c r="T479" i="5"/>
  <c r="S479" i="5"/>
  <c r="R479" i="5"/>
  <c r="Q479" i="5"/>
  <c r="P479" i="5"/>
  <c r="O479" i="5"/>
  <c r="N479" i="5"/>
  <c r="M479" i="5"/>
  <c r="L479" i="5"/>
  <c r="K479" i="5"/>
  <c r="J479" i="5"/>
  <c r="I479" i="5"/>
  <c r="H479" i="5"/>
  <c r="G479" i="5"/>
  <c r="F479" i="5"/>
  <c r="E479" i="5"/>
  <c r="D479" i="5"/>
  <c r="AE479" i="5" s="1"/>
  <c r="C479" i="5"/>
  <c r="B479" i="5"/>
  <c r="A479" i="5"/>
  <c r="AD478" i="5"/>
  <c r="AC478" i="5"/>
  <c r="AB478" i="5"/>
  <c r="AA478" i="5"/>
  <c r="Z478" i="5"/>
  <c r="Y478" i="5"/>
  <c r="X478" i="5"/>
  <c r="W478" i="5"/>
  <c r="V478" i="5"/>
  <c r="U478" i="5"/>
  <c r="S478" i="5"/>
  <c r="R478" i="5"/>
  <c r="Q478" i="5"/>
  <c r="P478" i="5"/>
  <c r="O478" i="5"/>
  <c r="N478" i="5"/>
  <c r="M478" i="5"/>
  <c r="L478" i="5"/>
  <c r="K478" i="5"/>
  <c r="J478" i="5"/>
  <c r="I478" i="5"/>
  <c r="H478" i="5"/>
  <c r="G478" i="5"/>
  <c r="F478" i="5"/>
  <c r="E478" i="5"/>
  <c r="D478" i="5"/>
  <c r="T478" i="5" s="1"/>
  <c r="AF478" i="5" s="1"/>
  <c r="C478" i="5"/>
  <c r="B478" i="5"/>
  <c r="A478" i="5"/>
  <c r="AD477" i="5"/>
  <c r="AC477" i="5"/>
  <c r="AB477" i="5"/>
  <c r="AA477" i="5"/>
  <c r="Z477" i="5"/>
  <c r="Y477" i="5"/>
  <c r="X477" i="5"/>
  <c r="W477" i="5"/>
  <c r="V477" i="5"/>
  <c r="U477" i="5"/>
  <c r="S477" i="5"/>
  <c r="R477" i="5"/>
  <c r="Q477" i="5"/>
  <c r="P477" i="5"/>
  <c r="O477" i="5"/>
  <c r="N477" i="5"/>
  <c r="M477" i="5"/>
  <c r="L477" i="5"/>
  <c r="K477" i="5"/>
  <c r="J477" i="5"/>
  <c r="I477" i="5"/>
  <c r="H477" i="5"/>
  <c r="G477" i="5"/>
  <c r="F477" i="5"/>
  <c r="E477" i="5"/>
  <c r="D477" i="5"/>
  <c r="T477" i="5" s="1"/>
  <c r="AF477" i="5" s="1"/>
  <c r="C477" i="5"/>
  <c r="B477" i="5"/>
  <c r="A477" i="5"/>
  <c r="AF476" i="5"/>
  <c r="AD476" i="5"/>
  <c r="AC476" i="5"/>
  <c r="AB476" i="5"/>
  <c r="AA476" i="5"/>
  <c r="Z476" i="5"/>
  <c r="Y476" i="5"/>
  <c r="X476" i="5"/>
  <c r="W476" i="5"/>
  <c r="V476" i="5"/>
  <c r="U476" i="5"/>
  <c r="T476" i="5"/>
  <c r="S476" i="5"/>
  <c r="R476" i="5"/>
  <c r="Q476" i="5"/>
  <c r="P476" i="5"/>
  <c r="O476" i="5"/>
  <c r="N476" i="5"/>
  <c r="M476" i="5"/>
  <c r="L476" i="5"/>
  <c r="K476" i="5"/>
  <c r="J476" i="5"/>
  <c r="I476" i="5"/>
  <c r="H476" i="5"/>
  <c r="G476" i="5"/>
  <c r="F476" i="5"/>
  <c r="E476" i="5"/>
  <c r="D476" i="5"/>
  <c r="AE476" i="5" s="1"/>
  <c r="C476" i="5"/>
  <c r="B476" i="5"/>
  <c r="A476" i="5"/>
  <c r="AD475" i="5"/>
  <c r="AC475" i="5"/>
  <c r="AB475" i="5"/>
  <c r="AA475" i="5"/>
  <c r="Z475" i="5"/>
  <c r="Y475" i="5"/>
  <c r="X475" i="5"/>
  <c r="W475" i="5"/>
  <c r="V475" i="5"/>
  <c r="U475" i="5"/>
  <c r="S475" i="5"/>
  <c r="R475" i="5"/>
  <c r="Q475" i="5"/>
  <c r="P475" i="5"/>
  <c r="O475" i="5"/>
  <c r="N475" i="5"/>
  <c r="M475" i="5"/>
  <c r="L475" i="5"/>
  <c r="K475" i="5"/>
  <c r="J475" i="5"/>
  <c r="I475" i="5"/>
  <c r="H475" i="5"/>
  <c r="G475" i="5"/>
  <c r="F475" i="5"/>
  <c r="E475" i="5"/>
  <c r="D475" i="5"/>
  <c r="T475" i="5" s="1"/>
  <c r="AF475" i="5" s="1"/>
  <c r="C475" i="5"/>
  <c r="B475" i="5"/>
  <c r="A475" i="5"/>
  <c r="AD474" i="5"/>
  <c r="AC474" i="5"/>
  <c r="AB474" i="5"/>
  <c r="AA474" i="5"/>
  <c r="Z474" i="5"/>
  <c r="Y474" i="5"/>
  <c r="X474" i="5"/>
  <c r="W474" i="5"/>
  <c r="V474" i="5"/>
  <c r="U474" i="5"/>
  <c r="S474" i="5"/>
  <c r="R474" i="5"/>
  <c r="Q474" i="5"/>
  <c r="P474" i="5"/>
  <c r="O474" i="5"/>
  <c r="N474" i="5"/>
  <c r="M474" i="5"/>
  <c r="L474" i="5"/>
  <c r="K474" i="5"/>
  <c r="J474" i="5"/>
  <c r="I474" i="5"/>
  <c r="H474" i="5"/>
  <c r="G474" i="5"/>
  <c r="F474" i="5"/>
  <c r="E474" i="5"/>
  <c r="D474" i="5"/>
  <c r="T474" i="5" s="1"/>
  <c r="AF474" i="5" s="1"/>
  <c r="C474" i="5"/>
  <c r="B474" i="5"/>
  <c r="A474" i="5"/>
  <c r="AF473" i="5"/>
  <c r="AD473" i="5"/>
  <c r="AC473" i="5"/>
  <c r="AB473" i="5"/>
  <c r="AA473" i="5"/>
  <c r="Z473" i="5"/>
  <c r="Y473" i="5"/>
  <c r="X473" i="5"/>
  <c r="W473" i="5"/>
  <c r="V473" i="5"/>
  <c r="U473" i="5"/>
  <c r="T473" i="5"/>
  <c r="S473" i="5"/>
  <c r="R473" i="5"/>
  <c r="Q473" i="5"/>
  <c r="P473" i="5"/>
  <c r="O473" i="5"/>
  <c r="N473" i="5"/>
  <c r="M473" i="5"/>
  <c r="L473" i="5"/>
  <c r="K473" i="5"/>
  <c r="J473" i="5"/>
  <c r="I473" i="5"/>
  <c r="H473" i="5"/>
  <c r="G473" i="5"/>
  <c r="F473" i="5"/>
  <c r="E473" i="5"/>
  <c r="D473" i="5"/>
  <c r="AE473" i="5" s="1"/>
  <c r="C473" i="5"/>
  <c r="B473" i="5"/>
  <c r="A473" i="5"/>
  <c r="AE472" i="5"/>
  <c r="AD472" i="5"/>
  <c r="AC472" i="5"/>
  <c r="AB472" i="5"/>
  <c r="AA472" i="5"/>
  <c r="Z472" i="5"/>
  <c r="Y472" i="5"/>
  <c r="X472" i="5"/>
  <c r="W472" i="5"/>
  <c r="V472" i="5"/>
  <c r="U472" i="5"/>
  <c r="S472" i="5"/>
  <c r="R472" i="5"/>
  <c r="Q472" i="5"/>
  <c r="P472" i="5"/>
  <c r="O472" i="5"/>
  <c r="N472" i="5"/>
  <c r="M472" i="5"/>
  <c r="L472" i="5"/>
  <c r="K472" i="5"/>
  <c r="J472" i="5"/>
  <c r="I472" i="5"/>
  <c r="H472" i="5"/>
  <c r="G472" i="5"/>
  <c r="F472" i="5"/>
  <c r="E472" i="5"/>
  <c r="D472" i="5"/>
  <c r="T472" i="5" s="1"/>
  <c r="AF472" i="5" s="1"/>
  <c r="C472" i="5"/>
  <c r="B472" i="5"/>
  <c r="A472" i="5"/>
  <c r="AD471" i="5"/>
  <c r="AC471" i="5"/>
  <c r="AB471" i="5"/>
  <c r="AA471" i="5"/>
  <c r="Z471" i="5"/>
  <c r="Y471" i="5"/>
  <c r="X471" i="5"/>
  <c r="W471" i="5"/>
  <c r="V471" i="5"/>
  <c r="U471" i="5"/>
  <c r="S471" i="5"/>
  <c r="R471" i="5"/>
  <c r="Q471" i="5"/>
  <c r="P471" i="5"/>
  <c r="O471" i="5"/>
  <c r="N471" i="5"/>
  <c r="M471" i="5"/>
  <c r="L471" i="5"/>
  <c r="K471" i="5"/>
  <c r="J471" i="5"/>
  <c r="I471" i="5"/>
  <c r="H471" i="5"/>
  <c r="G471" i="5"/>
  <c r="F471" i="5"/>
  <c r="E471" i="5"/>
  <c r="D471" i="5"/>
  <c r="C471" i="5"/>
  <c r="B471" i="5"/>
  <c r="A471" i="5"/>
  <c r="AF470" i="5"/>
  <c r="AD470" i="5"/>
  <c r="AC470" i="5"/>
  <c r="AB470" i="5"/>
  <c r="AA470" i="5"/>
  <c r="Z470" i="5"/>
  <c r="Y470" i="5"/>
  <c r="X470" i="5"/>
  <c r="W470" i="5"/>
  <c r="V470" i="5"/>
  <c r="U470" i="5"/>
  <c r="T470" i="5"/>
  <c r="S470" i="5"/>
  <c r="R470" i="5"/>
  <c r="Q470" i="5"/>
  <c r="P470" i="5"/>
  <c r="O470" i="5"/>
  <c r="N470" i="5"/>
  <c r="M470" i="5"/>
  <c r="L470" i="5"/>
  <c r="K470" i="5"/>
  <c r="J470" i="5"/>
  <c r="I470" i="5"/>
  <c r="H470" i="5"/>
  <c r="G470" i="5"/>
  <c r="F470" i="5"/>
  <c r="E470" i="5"/>
  <c r="D470" i="5"/>
  <c r="AE470" i="5" s="1"/>
  <c r="C470" i="5"/>
  <c r="B470" i="5"/>
  <c r="A470" i="5"/>
  <c r="AD469" i="5"/>
  <c r="AC469" i="5"/>
  <c r="AB469" i="5"/>
  <c r="AA469" i="5"/>
  <c r="Z469" i="5"/>
  <c r="Y469" i="5"/>
  <c r="X469" i="5"/>
  <c r="W469" i="5"/>
  <c r="V469" i="5"/>
  <c r="U469" i="5"/>
  <c r="S469" i="5"/>
  <c r="R469" i="5"/>
  <c r="Q469" i="5"/>
  <c r="P469" i="5"/>
  <c r="O469" i="5"/>
  <c r="N469" i="5"/>
  <c r="M469" i="5"/>
  <c r="K469" i="5"/>
  <c r="J469" i="5"/>
  <c r="I469" i="5"/>
  <c r="H469" i="5"/>
  <c r="G469" i="5"/>
  <c r="F469" i="5"/>
  <c r="E469" i="5"/>
  <c r="L469" i="5" s="1"/>
  <c r="D469" i="5"/>
  <c r="AE469" i="5" s="1"/>
  <c r="C469" i="5"/>
  <c r="B469" i="5"/>
  <c r="A469" i="5"/>
  <c r="AD468" i="5"/>
  <c r="AC468" i="5"/>
  <c r="AB468" i="5"/>
  <c r="AA468" i="5"/>
  <c r="Z468" i="5"/>
  <c r="Y468" i="5"/>
  <c r="X468" i="5"/>
  <c r="W468" i="5"/>
  <c r="V468" i="5"/>
  <c r="U468" i="5"/>
  <c r="S468" i="5"/>
  <c r="R468" i="5"/>
  <c r="Q468" i="5"/>
  <c r="P468" i="5"/>
  <c r="O468" i="5"/>
  <c r="N468" i="5"/>
  <c r="M468" i="5"/>
  <c r="L468" i="5"/>
  <c r="K468" i="5"/>
  <c r="J468" i="5"/>
  <c r="I468" i="5"/>
  <c r="H468" i="5"/>
  <c r="G468" i="5"/>
  <c r="F468" i="5"/>
  <c r="E468" i="5"/>
  <c r="D468" i="5"/>
  <c r="C468" i="5"/>
  <c r="B468" i="5"/>
  <c r="A468" i="5"/>
  <c r="AF467" i="5"/>
  <c r="AD467" i="5"/>
  <c r="AC467" i="5"/>
  <c r="AB467" i="5"/>
  <c r="AA467" i="5"/>
  <c r="Z467" i="5"/>
  <c r="Y467" i="5"/>
  <c r="X467" i="5"/>
  <c r="W467" i="5"/>
  <c r="V467" i="5"/>
  <c r="U467" i="5"/>
  <c r="T467" i="5"/>
  <c r="S467" i="5"/>
  <c r="R467" i="5"/>
  <c r="Q467" i="5"/>
  <c r="P467" i="5"/>
  <c r="O467" i="5"/>
  <c r="N467" i="5"/>
  <c r="M467" i="5"/>
  <c r="L467" i="5"/>
  <c r="K467" i="5"/>
  <c r="J467" i="5"/>
  <c r="I467" i="5"/>
  <c r="H467" i="5"/>
  <c r="G467" i="5"/>
  <c r="F467" i="5"/>
  <c r="E467" i="5"/>
  <c r="D467" i="5"/>
  <c r="AE467" i="5" s="1"/>
  <c r="C467" i="5"/>
  <c r="B467" i="5"/>
  <c r="A467" i="5"/>
  <c r="AD466" i="5"/>
  <c r="AC466" i="5"/>
  <c r="AB466" i="5"/>
  <c r="AA466" i="5"/>
  <c r="Z466" i="5"/>
  <c r="Y466" i="5"/>
  <c r="X466" i="5"/>
  <c r="W466" i="5"/>
  <c r="V466" i="5"/>
  <c r="U466" i="5"/>
  <c r="T466" i="5"/>
  <c r="AF466" i="5" s="1"/>
  <c r="S466" i="5"/>
  <c r="R466" i="5"/>
  <c r="Q466" i="5"/>
  <c r="P466" i="5"/>
  <c r="O466" i="5"/>
  <c r="N466" i="5"/>
  <c r="M466" i="5"/>
  <c r="L466" i="5"/>
  <c r="K466" i="5"/>
  <c r="J466" i="5"/>
  <c r="I466" i="5"/>
  <c r="H466" i="5"/>
  <c r="G466" i="5"/>
  <c r="F466" i="5"/>
  <c r="E466" i="5"/>
  <c r="D466" i="5"/>
  <c r="AE466" i="5" s="1"/>
  <c r="C466" i="5"/>
  <c r="B466" i="5"/>
  <c r="A466" i="5"/>
  <c r="AD465" i="5"/>
  <c r="AC465" i="5"/>
  <c r="AB465" i="5"/>
  <c r="AA465" i="5"/>
  <c r="Z465" i="5"/>
  <c r="Y465" i="5"/>
  <c r="X465" i="5"/>
  <c r="W465" i="5"/>
  <c r="V465" i="5"/>
  <c r="U465" i="5"/>
  <c r="S465" i="5"/>
  <c r="R465" i="5"/>
  <c r="Q465" i="5"/>
  <c r="P465" i="5"/>
  <c r="O465" i="5"/>
  <c r="N465" i="5"/>
  <c r="M465" i="5"/>
  <c r="L465" i="5"/>
  <c r="K465" i="5"/>
  <c r="J465" i="5"/>
  <c r="I465" i="5"/>
  <c r="H465" i="5"/>
  <c r="G465" i="5"/>
  <c r="F465" i="5"/>
  <c r="E465" i="5"/>
  <c r="D465" i="5"/>
  <c r="C465" i="5"/>
  <c r="B465" i="5"/>
  <c r="A465" i="5"/>
  <c r="AD464" i="5"/>
  <c r="AC464" i="5"/>
  <c r="AB464" i="5"/>
  <c r="AA464" i="5"/>
  <c r="Z464" i="5"/>
  <c r="Y464" i="5"/>
  <c r="X464" i="5"/>
  <c r="W464" i="5"/>
  <c r="V464" i="5"/>
  <c r="U464" i="5"/>
  <c r="T464" i="5"/>
  <c r="AF464" i="5" s="1"/>
  <c r="S464" i="5"/>
  <c r="R464" i="5"/>
  <c r="Q464" i="5"/>
  <c r="P464" i="5"/>
  <c r="O464" i="5"/>
  <c r="N464" i="5"/>
  <c r="M464" i="5"/>
  <c r="L464" i="5"/>
  <c r="K464" i="5"/>
  <c r="J464" i="5"/>
  <c r="I464" i="5"/>
  <c r="H464" i="5"/>
  <c r="G464" i="5"/>
  <c r="F464" i="5"/>
  <c r="E464" i="5"/>
  <c r="D464" i="5"/>
  <c r="AE464" i="5" s="1"/>
  <c r="C464" i="5"/>
  <c r="B464" i="5"/>
  <c r="A464" i="5"/>
  <c r="AD463" i="5"/>
  <c r="AC463" i="5"/>
  <c r="AB463" i="5"/>
  <c r="AA463" i="5"/>
  <c r="Z463" i="5"/>
  <c r="Y463" i="5"/>
  <c r="X463" i="5"/>
  <c r="W463" i="5"/>
  <c r="V463" i="5"/>
  <c r="U463" i="5"/>
  <c r="T463" i="5"/>
  <c r="AF463" i="5" s="1"/>
  <c r="S463" i="5"/>
  <c r="R463" i="5"/>
  <c r="Q463" i="5"/>
  <c r="P463" i="5"/>
  <c r="O463" i="5"/>
  <c r="N463" i="5"/>
  <c r="M463" i="5"/>
  <c r="L463" i="5"/>
  <c r="K463" i="5"/>
  <c r="J463" i="5"/>
  <c r="I463" i="5"/>
  <c r="H463" i="5"/>
  <c r="G463" i="5"/>
  <c r="F463" i="5"/>
  <c r="E463" i="5"/>
  <c r="D463" i="5"/>
  <c r="AE463" i="5" s="1"/>
  <c r="C463" i="5"/>
  <c r="B463" i="5"/>
  <c r="A463" i="5"/>
  <c r="AD462" i="5"/>
  <c r="AC462" i="5"/>
  <c r="AB462" i="5"/>
  <c r="AA462" i="5"/>
  <c r="Z462" i="5"/>
  <c r="Y462" i="5"/>
  <c r="X462" i="5"/>
  <c r="W462" i="5"/>
  <c r="V462" i="5"/>
  <c r="U462" i="5"/>
  <c r="S462" i="5"/>
  <c r="R462" i="5"/>
  <c r="Q462" i="5"/>
  <c r="P462" i="5"/>
  <c r="O462" i="5"/>
  <c r="N462" i="5"/>
  <c r="M462" i="5"/>
  <c r="L462" i="5"/>
  <c r="K462" i="5"/>
  <c r="J462" i="5"/>
  <c r="I462" i="5"/>
  <c r="H462" i="5"/>
  <c r="G462" i="5"/>
  <c r="F462" i="5"/>
  <c r="E462" i="5"/>
  <c r="D462" i="5"/>
  <c r="C462" i="5"/>
  <c r="B462" i="5"/>
  <c r="A462" i="5"/>
  <c r="AD461" i="5"/>
  <c r="AC461" i="5"/>
  <c r="AB461" i="5"/>
  <c r="AA461" i="5"/>
  <c r="Z461" i="5"/>
  <c r="Y461" i="5"/>
  <c r="X461" i="5"/>
  <c r="W461" i="5"/>
  <c r="V461" i="5"/>
  <c r="U461" i="5"/>
  <c r="T461" i="5"/>
  <c r="AF461" i="5" s="1"/>
  <c r="S461" i="5"/>
  <c r="R461" i="5"/>
  <c r="Q461" i="5"/>
  <c r="P461" i="5"/>
  <c r="O461" i="5"/>
  <c r="N461" i="5"/>
  <c r="M461" i="5"/>
  <c r="L461" i="5"/>
  <c r="K461" i="5"/>
  <c r="J461" i="5"/>
  <c r="I461" i="5"/>
  <c r="H461" i="5"/>
  <c r="G461" i="5"/>
  <c r="F461" i="5"/>
  <c r="E461" i="5"/>
  <c r="D461" i="5"/>
  <c r="AE461" i="5" s="1"/>
  <c r="C461" i="5"/>
  <c r="B461" i="5"/>
  <c r="A461" i="5"/>
  <c r="AD460" i="5"/>
  <c r="AC460" i="5"/>
  <c r="AB460" i="5"/>
  <c r="AA460" i="5"/>
  <c r="Z460" i="5"/>
  <c r="Y460" i="5"/>
  <c r="X460" i="5"/>
  <c r="W460" i="5"/>
  <c r="V460" i="5"/>
  <c r="U460" i="5"/>
  <c r="S460" i="5"/>
  <c r="R460" i="5"/>
  <c r="Q460" i="5"/>
  <c r="P460" i="5"/>
  <c r="O460" i="5"/>
  <c r="N460" i="5"/>
  <c r="M460" i="5"/>
  <c r="L460" i="5"/>
  <c r="K460" i="5"/>
  <c r="J460" i="5"/>
  <c r="I460" i="5"/>
  <c r="H460" i="5"/>
  <c r="G460" i="5"/>
  <c r="F460" i="5"/>
  <c r="E460" i="5"/>
  <c r="D460" i="5"/>
  <c r="AE460" i="5" s="1"/>
  <c r="C460" i="5"/>
  <c r="B460" i="5"/>
  <c r="A460" i="5"/>
  <c r="AD459" i="5"/>
  <c r="AC459" i="5"/>
  <c r="AB459" i="5"/>
  <c r="AA459" i="5"/>
  <c r="Z459" i="5"/>
  <c r="Y459" i="5"/>
  <c r="X459" i="5"/>
  <c r="W459" i="5"/>
  <c r="V459" i="5"/>
  <c r="U459" i="5"/>
  <c r="S459" i="5"/>
  <c r="R459" i="5"/>
  <c r="Q459" i="5"/>
  <c r="P459" i="5"/>
  <c r="O459" i="5"/>
  <c r="N459" i="5"/>
  <c r="M459" i="5"/>
  <c r="L459" i="5"/>
  <c r="K459" i="5"/>
  <c r="J459" i="5"/>
  <c r="I459" i="5"/>
  <c r="H459" i="5"/>
  <c r="G459" i="5"/>
  <c r="F459" i="5"/>
  <c r="E459" i="5"/>
  <c r="D459" i="5"/>
  <c r="C459" i="5"/>
  <c r="B459" i="5"/>
  <c r="A459" i="5"/>
  <c r="AF458" i="5"/>
  <c r="AD458" i="5"/>
  <c r="AC458" i="5"/>
  <c r="AB458" i="5"/>
  <c r="AA458" i="5"/>
  <c r="Z458" i="5"/>
  <c r="Y458" i="5"/>
  <c r="X458" i="5"/>
  <c r="W458" i="5"/>
  <c r="V458" i="5"/>
  <c r="U458" i="5"/>
  <c r="T458" i="5"/>
  <c r="S458" i="5"/>
  <c r="R458" i="5"/>
  <c r="Q458" i="5"/>
  <c r="P458" i="5"/>
  <c r="O458" i="5"/>
  <c r="N458" i="5"/>
  <c r="M458" i="5"/>
  <c r="L458" i="5"/>
  <c r="K458" i="5"/>
  <c r="J458" i="5"/>
  <c r="I458" i="5"/>
  <c r="H458" i="5"/>
  <c r="G458" i="5"/>
  <c r="F458" i="5"/>
  <c r="E458" i="5"/>
  <c r="D458" i="5"/>
  <c r="AE458" i="5" s="1"/>
  <c r="C458" i="5"/>
  <c r="B458" i="5"/>
  <c r="A458" i="5"/>
  <c r="AD457" i="5"/>
  <c r="AC457" i="5"/>
  <c r="AB457" i="5"/>
  <c r="AA457" i="5"/>
  <c r="Z457" i="5"/>
  <c r="Y457" i="5"/>
  <c r="X457" i="5"/>
  <c r="W457" i="5"/>
  <c r="V457" i="5"/>
  <c r="U457" i="5"/>
  <c r="T457" i="5"/>
  <c r="AF457" i="5" s="1"/>
  <c r="S457" i="5"/>
  <c r="R457" i="5"/>
  <c r="Q457" i="5"/>
  <c r="P457" i="5"/>
  <c r="O457" i="5"/>
  <c r="N457" i="5"/>
  <c r="M457" i="5"/>
  <c r="L457" i="5"/>
  <c r="K457" i="5"/>
  <c r="J457" i="5"/>
  <c r="I457" i="5"/>
  <c r="H457" i="5"/>
  <c r="G457" i="5"/>
  <c r="F457" i="5"/>
  <c r="E457" i="5"/>
  <c r="D457" i="5"/>
  <c r="AE457" i="5" s="1"/>
  <c r="C457" i="5"/>
  <c r="B457" i="5"/>
  <c r="A457" i="5"/>
  <c r="AD456" i="5"/>
  <c r="AC456" i="5"/>
  <c r="AB456" i="5"/>
  <c r="AA456" i="5"/>
  <c r="Z456" i="5"/>
  <c r="Y456" i="5"/>
  <c r="X456" i="5"/>
  <c r="W456" i="5"/>
  <c r="V456" i="5"/>
  <c r="U456" i="5"/>
  <c r="S456" i="5"/>
  <c r="R456" i="5"/>
  <c r="Q456" i="5"/>
  <c r="P456" i="5"/>
  <c r="O456" i="5"/>
  <c r="N456" i="5"/>
  <c r="M456" i="5"/>
  <c r="L456" i="5"/>
  <c r="K456" i="5"/>
  <c r="J456" i="5"/>
  <c r="I456" i="5"/>
  <c r="H456" i="5"/>
  <c r="G456" i="5"/>
  <c r="F456" i="5"/>
  <c r="E456" i="5"/>
  <c r="D456" i="5"/>
  <c r="C456" i="5"/>
  <c r="B456" i="5"/>
  <c r="A456" i="5"/>
  <c r="AD455" i="5"/>
  <c r="AC455" i="5"/>
  <c r="AB455" i="5"/>
  <c r="AA455" i="5"/>
  <c r="Z455" i="5"/>
  <c r="Y455" i="5"/>
  <c r="X455" i="5"/>
  <c r="W455" i="5"/>
  <c r="V455" i="5"/>
  <c r="U455" i="5"/>
  <c r="T455" i="5"/>
  <c r="AF455" i="5" s="1"/>
  <c r="S455" i="5"/>
  <c r="R455" i="5"/>
  <c r="Q455" i="5"/>
  <c r="P455" i="5"/>
  <c r="O455" i="5"/>
  <c r="N455" i="5"/>
  <c r="M455" i="5"/>
  <c r="L455" i="5"/>
  <c r="K455" i="5"/>
  <c r="J455" i="5"/>
  <c r="I455" i="5"/>
  <c r="H455" i="5"/>
  <c r="G455" i="5"/>
  <c r="F455" i="5"/>
  <c r="E455" i="5"/>
  <c r="D455" i="5"/>
  <c r="AE455" i="5" s="1"/>
  <c r="C455" i="5"/>
  <c r="B455" i="5"/>
  <c r="A455" i="5"/>
  <c r="AD454" i="5"/>
  <c r="AC454" i="5"/>
  <c r="AB454" i="5"/>
  <c r="AA454" i="5"/>
  <c r="Z454" i="5"/>
  <c r="Y454" i="5"/>
  <c r="X454" i="5"/>
  <c r="W454" i="5"/>
  <c r="V454" i="5"/>
  <c r="U454" i="5"/>
  <c r="T454" i="5"/>
  <c r="AF454" i="5" s="1"/>
  <c r="S454" i="5"/>
  <c r="R454" i="5"/>
  <c r="Q454" i="5"/>
  <c r="P454" i="5"/>
  <c r="O454" i="5"/>
  <c r="N454" i="5"/>
  <c r="M454" i="5"/>
  <c r="L454" i="5"/>
  <c r="K454" i="5"/>
  <c r="J454" i="5"/>
  <c r="I454" i="5"/>
  <c r="H454" i="5"/>
  <c r="G454" i="5"/>
  <c r="F454" i="5"/>
  <c r="E454" i="5"/>
  <c r="D454" i="5"/>
  <c r="AE454" i="5" s="1"/>
  <c r="C454" i="5"/>
  <c r="B454" i="5"/>
  <c r="A454" i="5"/>
  <c r="AD453" i="5"/>
  <c r="AC453" i="5"/>
  <c r="AB453" i="5"/>
  <c r="AA453" i="5"/>
  <c r="Z453" i="5"/>
  <c r="Y453" i="5"/>
  <c r="X453" i="5"/>
  <c r="W453" i="5"/>
  <c r="V453" i="5"/>
  <c r="U453" i="5"/>
  <c r="S453" i="5"/>
  <c r="R453" i="5"/>
  <c r="Q453" i="5"/>
  <c r="P453" i="5"/>
  <c r="O453" i="5"/>
  <c r="N453" i="5"/>
  <c r="M453" i="5"/>
  <c r="L453" i="5"/>
  <c r="K453" i="5"/>
  <c r="J453" i="5"/>
  <c r="I453" i="5"/>
  <c r="H453" i="5"/>
  <c r="G453" i="5"/>
  <c r="F453" i="5"/>
  <c r="E453" i="5"/>
  <c r="D453" i="5"/>
  <c r="C453" i="5"/>
  <c r="B453" i="5"/>
  <c r="A453" i="5"/>
  <c r="AD452" i="5"/>
  <c r="AC452" i="5"/>
  <c r="AB452" i="5"/>
  <c r="AA452" i="5"/>
  <c r="Z452" i="5"/>
  <c r="Y452" i="5"/>
  <c r="X452" i="5"/>
  <c r="W452" i="5"/>
  <c r="V452" i="5"/>
  <c r="U452" i="5"/>
  <c r="T452" i="5"/>
  <c r="AF452" i="5" s="1"/>
  <c r="S452" i="5"/>
  <c r="R452" i="5"/>
  <c r="Q452" i="5"/>
  <c r="P452" i="5"/>
  <c r="O452" i="5"/>
  <c r="N452" i="5"/>
  <c r="M452" i="5"/>
  <c r="L452" i="5"/>
  <c r="K452" i="5"/>
  <c r="J452" i="5"/>
  <c r="I452" i="5"/>
  <c r="H452" i="5"/>
  <c r="G452" i="5"/>
  <c r="F452" i="5"/>
  <c r="E452" i="5"/>
  <c r="D452" i="5"/>
  <c r="AE452" i="5" s="1"/>
  <c r="C452" i="5"/>
  <c r="B452" i="5"/>
  <c r="A452" i="5"/>
  <c r="AD451" i="5"/>
  <c r="AC451" i="5"/>
  <c r="AB451" i="5"/>
  <c r="AA451" i="5"/>
  <c r="Z451" i="5"/>
  <c r="Y451" i="5"/>
  <c r="X451" i="5"/>
  <c r="W451" i="5"/>
  <c r="V451" i="5"/>
  <c r="U451" i="5"/>
  <c r="S451" i="5"/>
  <c r="R451" i="5"/>
  <c r="Q451" i="5"/>
  <c r="P451" i="5"/>
  <c r="O451" i="5"/>
  <c r="N451" i="5"/>
  <c r="M451" i="5"/>
  <c r="L451" i="5"/>
  <c r="K451" i="5"/>
  <c r="J451" i="5"/>
  <c r="I451" i="5"/>
  <c r="H451" i="5"/>
  <c r="G451" i="5"/>
  <c r="F451" i="5"/>
  <c r="E451" i="5"/>
  <c r="D451" i="5"/>
  <c r="AE451" i="5" s="1"/>
  <c r="C451" i="5"/>
  <c r="B451" i="5"/>
  <c r="A451" i="5"/>
  <c r="AD450" i="5"/>
  <c r="AC450" i="5"/>
  <c r="AB450" i="5"/>
  <c r="AA450" i="5"/>
  <c r="Z450" i="5"/>
  <c r="Y450" i="5"/>
  <c r="X450" i="5"/>
  <c r="W450" i="5"/>
  <c r="V450" i="5"/>
  <c r="U450" i="5"/>
  <c r="S450" i="5"/>
  <c r="R450" i="5"/>
  <c r="Q450" i="5"/>
  <c r="P450" i="5"/>
  <c r="O450" i="5"/>
  <c r="N450" i="5"/>
  <c r="M450" i="5"/>
  <c r="L450" i="5"/>
  <c r="K450" i="5"/>
  <c r="J450" i="5"/>
  <c r="I450" i="5"/>
  <c r="H450" i="5"/>
  <c r="G450" i="5"/>
  <c r="F450" i="5"/>
  <c r="E450" i="5"/>
  <c r="D450" i="5"/>
  <c r="C450" i="5"/>
  <c r="B450" i="5"/>
  <c r="A450" i="5"/>
  <c r="AF449" i="5"/>
  <c r="AD449" i="5"/>
  <c r="AC449" i="5"/>
  <c r="AB449" i="5"/>
  <c r="AA449" i="5"/>
  <c r="Z449" i="5"/>
  <c r="Y449" i="5"/>
  <c r="X449" i="5"/>
  <c r="W449" i="5"/>
  <c r="V449" i="5"/>
  <c r="U449" i="5"/>
  <c r="T449" i="5"/>
  <c r="S449" i="5"/>
  <c r="R449" i="5"/>
  <c r="Q449" i="5"/>
  <c r="P449" i="5"/>
  <c r="O449" i="5"/>
  <c r="N449" i="5"/>
  <c r="M449" i="5"/>
  <c r="L449" i="5"/>
  <c r="K449" i="5"/>
  <c r="J449" i="5"/>
  <c r="I449" i="5"/>
  <c r="H449" i="5"/>
  <c r="G449" i="5"/>
  <c r="F449" i="5"/>
  <c r="E449" i="5"/>
  <c r="D449" i="5"/>
  <c r="AE449" i="5" s="1"/>
  <c r="C449" i="5"/>
  <c r="B449" i="5"/>
  <c r="A449" i="5"/>
  <c r="AD448" i="5"/>
  <c r="AC448" i="5"/>
  <c r="AB448" i="5"/>
  <c r="AA448" i="5"/>
  <c r="Z448" i="5"/>
  <c r="Y448" i="5"/>
  <c r="X448" i="5"/>
  <c r="W448" i="5"/>
  <c r="V448" i="5"/>
  <c r="U448" i="5"/>
  <c r="T448" i="5"/>
  <c r="AF448" i="5" s="1"/>
  <c r="S448" i="5"/>
  <c r="R448" i="5"/>
  <c r="Q448" i="5"/>
  <c r="P448" i="5"/>
  <c r="O448" i="5"/>
  <c r="N448" i="5"/>
  <c r="M448" i="5"/>
  <c r="L448" i="5"/>
  <c r="K448" i="5"/>
  <c r="J448" i="5"/>
  <c r="I448" i="5"/>
  <c r="H448" i="5"/>
  <c r="G448" i="5"/>
  <c r="F448" i="5"/>
  <c r="E448" i="5"/>
  <c r="D448" i="5"/>
  <c r="AE448" i="5" s="1"/>
  <c r="C448" i="5"/>
  <c r="B448" i="5"/>
  <c r="A448" i="5"/>
  <c r="AD447" i="5"/>
  <c r="AC447" i="5"/>
  <c r="AB447" i="5"/>
  <c r="AA447" i="5"/>
  <c r="Z447" i="5"/>
  <c r="Y447" i="5"/>
  <c r="X447" i="5"/>
  <c r="W447" i="5"/>
  <c r="V447" i="5"/>
  <c r="U447" i="5"/>
  <c r="S447" i="5"/>
  <c r="R447" i="5"/>
  <c r="Q447" i="5"/>
  <c r="P447" i="5"/>
  <c r="O447" i="5"/>
  <c r="N447" i="5"/>
  <c r="M447" i="5"/>
  <c r="L447" i="5"/>
  <c r="K447" i="5"/>
  <c r="J447" i="5"/>
  <c r="I447" i="5"/>
  <c r="H447" i="5"/>
  <c r="G447" i="5"/>
  <c r="F447" i="5"/>
  <c r="E447" i="5"/>
  <c r="D447" i="5"/>
  <c r="C447" i="5"/>
  <c r="B447" i="5"/>
  <c r="A447" i="5"/>
  <c r="AD446" i="5"/>
  <c r="AC446" i="5"/>
  <c r="AB446" i="5"/>
  <c r="AA446" i="5"/>
  <c r="Z446" i="5"/>
  <c r="Y446" i="5"/>
  <c r="X446" i="5"/>
  <c r="W446" i="5"/>
  <c r="V446" i="5"/>
  <c r="U446" i="5"/>
  <c r="T446" i="5"/>
  <c r="AF446" i="5" s="1"/>
  <c r="S446" i="5"/>
  <c r="R446" i="5"/>
  <c r="Q446" i="5"/>
  <c r="P446" i="5"/>
  <c r="O446" i="5"/>
  <c r="N446" i="5"/>
  <c r="M446" i="5"/>
  <c r="L446" i="5"/>
  <c r="K446" i="5"/>
  <c r="J446" i="5"/>
  <c r="I446" i="5"/>
  <c r="H446" i="5"/>
  <c r="G446" i="5"/>
  <c r="F446" i="5"/>
  <c r="E446" i="5"/>
  <c r="D446" i="5"/>
  <c r="AE446" i="5" s="1"/>
  <c r="C446" i="5"/>
  <c r="B446" i="5"/>
  <c r="A446" i="5"/>
  <c r="AD445" i="5"/>
  <c r="AC445" i="5"/>
  <c r="AB445" i="5"/>
  <c r="AA445" i="5"/>
  <c r="Z445" i="5"/>
  <c r="Y445" i="5"/>
  <c r="X445" i="5"/>
  <c r="W445" i="5"/>
  <c r="V445" i="5"/>
  <c r="U445" i="5"/>
  <c r="T445" i="5"/>
  <c r="AF445" i="5" s="1"/>
  <c r="S445" i="5"/>
  <c r="R445" i="5"/>
  <c r="Q445" i="5"/>
  <c r="P445" i="5"/>
  <c r="O445" i="5"/>
  <c r="N445" i="5"/>
  <c r="M445" i="5"/>
  <c r="L445" i="5"/>
  <c r="K445" i="5"/>
  <c r="J445" i="5"/>
  <c r="I445" i="5"/>
  <c r="H445" i="5"/>
  <c r="G445" i="5"/>
  <c r="F445" i="5"/>
  <c r="E445" i="5"/>
  <c r="D445" i="5"/>
  <c r="AE445" i="5" s="1"/>
  <c r="C445" i="5"/>
  <c r="B445" i="5"/>
  <c r="A445" i="5"/>
  <c r="AD444" i="5"/>
  <c r="AC444" i="5"/>
  <c r="AB444" i="5"/>
  <c r="AA444" i="5"/>
  <c r="Z444" i="5"/>
  <c r="Y444" i="5"/>
  <c r="X444" i="5"/>
  <c r="W444" i="5"/>
  <c r="V444" i="5"/>
  <c r="U444" i="5"/>
  <c r="S444" i="5"/>
  <c r="R444" i="5"/>
  <c r="Q444" i="5"/>
  <c r="P444" i="5"/>
  <c r="O444" i="5"/>
  <c r="N444" i="5"/>
  <c r="M444" i="5"/>
  <c r="L444" i="5"/>
  <c r="K444" i="5"/>
  <c r="J444" i="5"/>
  <c r="I444" i="5"/>
  <c r="H444" i="5"/>
  <c r="G444" i="5"/>
  <c r="F444" i="5"/>
  <c r="E444" i="5"/>
  <c r="D444" i="5"/>
  <c r="C444" i="5"/>
  <c r="B444" i="5"/>
  <c r="A444" i="5"/>
  <c r="AD443" i="5"/>
  <c r="AC443" i="5"/>
  <c r="AB443" i="5"/>
  <c r="AA443" i="5"/>
  <c r="Z443" i="5"/>
  <c r="Y443" i="5"/>
  <c r="X443" i="5"/>
  <c r="W443" i="5"/>
  <c r="V443" i="5"/>
  <c r="U443" i="5"/>
  <c r="T443" i="5"/>
  <c r="AF443" i="5" s="1"/>
  <c r="S443" i="5"/>
  <c r="R443" i="5"/>
  <c r="Q443" i="5"/>
  <c r="P443" i="5"/>
  <c r="O443" i="5"/>
  <c r="N443" i="5"/>
  <c r="M443" i="5"/>
  <c r="L443" i="5"/>
  <c r="K443" i="5"/>
  <c r="J443" i="5"/>
  <c r="I443" i="5"/>
  <c r="H443" i="5"/>
  <c r="G443" i="5"/>
  <c r="F443" i="5"/>
  <c r="E443" i="5"/>
  <c r="D443" i="5"/>
  <c r="AE443" i="5" s="1"/>
  <c r="C443" i="5"/>
  <c r="B443" i="5"/>
  <c r="A443" i="5"/>
  <c r="AD442" i="5"/>
  <c r="AC442" i="5"/>
  <c r="AB442" i="5"/>
  <c r="AA442" i="5"/>
  <c r="Z442" i="5"/>
  <c r="Y442" i="5"/>
  <c r="X442" i="5"/>
  <c r="W442" i="5"/>
  <c r="V442" i="5"/>
  <c r="U442" i="5"/>
  <c r="S442" i="5"/>
  <c r="R442" i="5"/>
  <c r="Q442" i="5"/>
  <c r="P442" i="5"/>
  <c r="O442" i="5"/>
  <c r="N442" i="5"/>
  <c r="M442" i="5"/>
  <c r="L442" i="5"/>
  <c r="K442" i="5"/>
  <c r="J442" i="5"/>
  <c r="I442" i="5"/>
  <c r="H442" i="5"/>
  <c r="G442" i="5"/>
  <c r="F442" i="5"/>
  <c r="E442" i="5"/>
  <c r="D442" i="5"/>
  <c r="AE442" i="5" s="1"/>
  <c r="C442" i="5"/>
  <c r="B442" i="5"/>
  <c r="A442" i="5"/>
  <c r="AD441" i="5"/>
  <c r="AC441" i="5"/>
  <c r="AB441" i="5"/>
  <c r="AA441" i="5"/>
  <c r="Z441" i="5"/>
  <c r="Y441" i="5"/>
  <c r="X441" i="5"/>
  <c r="W441" i="5"/>
  <c r="V441" i="5"/>
  <c r="U441" i="5"/>
  <c r="S441" i="5"/>
  <c r="R441" i="5"/>
  <c r="Q441" i="5"/>
  <c r="P441" i="5"/>
  <c r="O441" i="5"/>
  <c r="N441" i="5"/>
  <c r="M441" i="5"/>
  <c r="L441" i="5"/>
  <c r="K441" i="5"/>
  <c r="J441" i="5"/>
  <c r="I441" i="5"/>
  <c r="H441" i="5"/>
  <c r="G441" i="5"/>
  <c r="F441" i="5"/>
  <c r="E441" i="5"/>
  <c r="D441" i="5"/>
  <c r="C441" i="5"/>
  <c r="B441" i="5"/>
  <c r="A441" i="5"/>
  <c r="AF440" i="5"/>
  <c r="AD440" i="5"/>
  <c r="AC440" i="5"/>
  <c r="AB440" i="5"/>
  <c r="AA440" i="5"/>
  <c r="Z440" i="5"/>
  <c r="Y440" i="5"/>
  <c r="X440" i="5"/>
  <c r="W440" i="5"/>
  <c r="V440" i="5"/>
  <c r="U440" i="5"/>
  <c r="T440" i="5"/>
  <c r="S440" i="5"/>
  <c r="R440" i="5"/>
  <c r="Q440" i="5"/>
  <c r="P440" i="5"/>
  <c r="O440" i="5"/>
  <c r="N440" i="5"/>
  <c r="M440" i="5"/>
  <c r="L440" i="5"/>
  <c r="K440" i="5"/>
  <c r="J440" i="5"/>
  <c r="I440" i="5"/>
  <c r="H440" i="5"/>
  <c r="G440" i="5"/>
  <c r="F440" i="5"/>
  <c r="E440" i="5"/>
  <c r="D440" i="5"/>
  <c r="AE440" i="5" s="1"/>
  <c r="C440" i="5"/>
  <c r="B440" i="5"/>
  <c r="A440" i="5"/>
  <c r="AD439" i="5"/>
  <c r="AC439" i="5"/>
  <c r="AB439" i="5"/>
  <c r="AA439" i="5"/>
  <c r="Z439" i="5"/>
  <c r="Y439" i="5"/>
  <c r="X439" i="5"/>
  <c r="W439" i="5"/>
  <c r="V439" i="5"/>
  <c r="U439" i="5"/>
  <c r="T439" i="5"/>
  <c r="AF439" i="5" s="1"/>
  <c r="S439" i="5"/>
  <c r="R439" i="5"/>
  <c r="Q439" i="5"/>
  <c r="P439" i="5"/>
  <c r="O439" i="5"/>
  <c r="N439" i="5"/>
  <c r="M439" i="5"/>
  <c r="L439" i="5"/>
  <c r="K439" i="5"/>
  <c r="J439" i="5"/>
  <c r="I439" i="5"/>
  <c r="H439" i="5"/>
  <c r="G439" i="5"/>
  <c r="F439" i="5"/>
  <c r="E439" i="5"/>
  <c r="D439" i="5"/>
  <c r="AE439" i="5" s="1"/>
  <c r="C439" i="5"/>
  <c r="B439" i="5"/>
  <c r="A439" i="5"/>
  <c r="AD438" i="5"/>
  <c r="AC438" i="5"/>
  <c r="AB438" i="5"/>
  <c r="AA438" i="5"/>
  <c r="Z438" i="5"/>
  <c r="Y438" i="5"/>
  <c r="X438" i="5"/>
  <c r="W438" i="5"/>
  <c r="V438" i="5"/>
  <c r="U438" i="5"/>
  <c r="S438" i="5"/>
  <c r="R438" i="5"/>
  <c r="Q438" i="5"/>
  <c r="P438" i="5"/>
  <c r="O438" i="5"/>
  <c r="N438" i="5"/>
  <c r="M438" i="5"/>
  <c r="L438" i="5"/>
  <c r="K438" i="5"/>
  <c r="J438" i="5"/>
  <c r="I438" i="5"/>
  <c r="H438" i="5"/>
  <c r="G438" i="5"/>
  <c r="F438" i="5"/>
  <c r="E438" i="5"/>
  <c r="D438" i="5"/>
  <c r="C438" i="5"/>
  <c r="B438" i="5"/>
  <c r="A438" i="5"/>
  <c r="AD437" i="5"/>
  <c r="AC437" i="5"/>
  <c r="AB437" i="5"/>
  <c r="AA437" i="5"/>
  <c r="Z437" i="5"/>
  <c r="Y437" i="5"/>
  <c r="X437" i="5"/>
  <c r="W437" i="5"/>
  <c r="V437" i="5"/>
  <c r="U437" i="5"/>
  <c r="T437" i="5"/>
  <c r="AF437" i="5" s="1"/>
  <c r="S437" i="5"/>
  <c r="R437" i="5"/>
  <c r="Q437" i="5"/>
  <c r="P437" i="5"/>
  <c r="O437" i="5"/>
  <c r="N437" i="5"/>
  <c r="M437" i="5"/>
  <c r="L437" i="5"/>
  <c r="K437" i="5"/>
  <c r="J437" i="5"/>
  <c r="I437" i="5"/>
  <c r="H437" i="5"/>
  <c r="G437" i="5"/>
  <c r="F437" i="5"/>
  <c r="E437" i="5"/>
  <c r="D437" i="5"/>
  <c r="AE437" i="5" s="1"/>
  <c r="C437" i="5"/>
  <c r="B437" i="5"/>
  <c r="A437" i="5"/>
  <c r="AD436" i="5"/>
  <c r="AC436" i="5"/>
  <c r="AB436" i="5"/>
  <c r="AA436" i="5"/>
  <c r="Z436" i="5"/>
  <c r="Y436" i="5"/>
  <c r="X436" i="5"/>
  <c r="W436" i="5"/>
  <c r="V436" i="5"/>
  <c r="U436" i="5"/>
  <c r="T436" i="5"/>
  <c r="AF436" i="5" s="1"/>
  <c r="S436" i="5"/>
  <c r="R436" i="5"/>
  <c r="Q436" i="5"/>
  <c r="P436" i="5"/>
  <c r="O436" i="5"/>
  <c r="N436" i="5"/>
  <c r="M436" i="5"/>
  <c r="L436" i="5"/>
  <c r="K436" i="5"/>
  <c r="J436" i="5"/>
  <c r="I436" i="5"/>
  <c r="H436" i="5"/>
  <c r="G436" i="5"/>
  <c r="F436" i="5"/>
  <c r="E436" i="5"/>
  <c r="D436" i="5"/>
  <c r="AE436" i="5" s="1"/>
  <c r="C436" i="5"/>
  <c r="B436" i="5"/>
  <c r="A436" i="5"/>
  <c r="AD435" i="5"/>
  <c r="AC435" i="5"/>
  <c r="AB435" i="5"/>
  <c r="AA435" i="5"/>
  <c r="Z435" i="5"/>
  <c r="Y435" i="5"/>
  <c r="X435" i="5"/>
  <c r="W435" i="5"/>
  <c r="V435" i="5"/>
  <c r="U435" i="5"/>
  <c r="S435" i="5"/>
  <c r="R435" i="5"/>
  <c r="Q435" i="5"/>
  <c r="P435" i="5"/>
  <c r="O435" i="5"/>
  <c r="N435" i="5"/>
  <c r="M435" i="5"/>
  <c r="L435" i="5"/>
  <c r="K435" i="5"/>
  <c r="J435" i="5"/>
  <c r="I435" i="5"/>
  <c r="H435" i="5"/>
  <c r="G435" i="5"/>
  <c r="F435" i="5"/>
  <c r="E435" i="5"/>
  <c r="D435" i="5"/>
  <c r="C435" i="5"/>
  <c r="B435" i="5"/>
  <c r="A435" i="5"/>
  <c r="AD434" i="5"/>
  <c r="AC434" i="5"/>
  <c r="AB434" i="5"/>
  <c r="AA434" i="5"/>
  <c r="Z434" i="5"/>
  <c r="Y434" i="5"/>
  <c r="X434" i="5"/>
  <c r="W434" i="5"/>
  <c r="V434" i="5"/>
  <c r="U434" i="5"/>
  <c r="T434" i="5"/>
  <c r="AF434" i="5" s="1"/>
  <c r="S434" i="5"/>
  <c r="R434" i="5"/>
  <c r="Q434" i="5"/>
  <c r="P434" i="5"/>
  <c r="O434" i="5"/>
  <c r="N434" i="5"/>
  <c r="M434" i="5"/>
  <c r="L434" i="5"/>
  <c r="K434" i="5"/>
  <c r="J434" i="5"/>
  <c r="I434" i="5"/>
  <c r="H434" i="5"/>
  <c r="G434" i="5"/>
  <c r="F434" i="5"/>
  <c r="E434" i="5"/>
  <c r="D434" i="5"/>
  <c r="AE434" i="5" s="1"/>
  <c r="C434" i="5"/>
  <c r="B434" i="5"/>
  <c r="A434" i="5"/>
  <c r="AD433" i="5"/>
  <c r="AC433" i="5"/>
  <c r="AB433" i="5"/>
  <c r="AA433" i="5"/>
  <c r="Z433" i="5"/>
  <c r="Y433" i="5"/>
  <c r="X433" i="5"/>
  <c r="W433" i="5"/>
  <c r="V433" i="5"/>
  <c r="U433" i="5"/>
  <c r="S433" i="5"/>
  <c r="R433" i="5"/>
  <c r="Q433" i="5"/>
  <c r="P433" i="5"/>
  <c r="O433" i="5"/>
  <c r="N433" i="5"/>
  <c r="M433" i="5"/>
  <c r="L433" i="5"/>
  <c r="K433" i="5"/>
  <c r="J433" i="5"/>
  <c r="I433" i="5"/>
  <c r="H433" i="5"/>
  <c r="G433" i="5"/>
  <c r="F433" i="5"/>
  <c r="E433" i="5"/>
  <c r="D433" i="5"/>
  <c r="AE433" i="5" s="1"/>
  <c r="C433" i="5"/>
  <c r="B433" i="5"/>
  <c r="A433" i="5"/>
  <c r="AD432" i="5"/>
  <c r="AC432" i="5"/>
  <c r="AB432" i="5"/>
  <c r="AA432" i="5"/>
  <c r="Z432" i="5"/>
  <c r="Y432" i="5"/>
  <c r="X432" i="5"/>
  <c r="W432" i="5"/>
  <c r="V432" i="5"/>
  <c r="U432" i="5"/>
  <c r="S432" i="5"/>
  <c r="R432" i="5"/>
  <c r="Q432" i="5"/>
  <c r="P432" i="5"/>
  <c r="O432" i="5"/>
  <c r="N432" i="5"/>
  <c r="M432" i="5"/>
  <c r="L432" i="5"/>
  <c r="K432" i="5"/>
  <c r="J432" i="5"/>
  <c r="I432" i="5"/>
  <c r="H432" i="5"/>
  <c r="G432" i="5"/>
  <c r="F432" i="5"/>
  <c r="E432" i="5"/>
  <c r="D432" i="5"/>
  <c r="C432" i="5"/>
  <c r="B432" i="5"/>
  <c r="A432" i="5"/>
  <c r="AF431" i="5"/>
  <c r="AD431" i="5"/>
  <c r="AC431" i="5"/>
  <c r="AB431" i="5"/>
  <c r="AA431" i="5"/>
  <c r="Z431" i="5"/>
  <c r="Y431" i="5"/>
  <c r="X431" i="5"/>
  <c r="W431" i="5"/>
  <c r="V431" i="5"/>
  <c r="U431" i="5"/>
  <c r="T431" i="5"/>
  <c r="S431" i="5"/>
  <c r="R431" i="5"/>
  <c r="Q431" i="5"/>
  <c r="P431" i="5"/>
  <c r="O431" i="5"/>
  <c r="N431" i="5"/>
  <c r="M431" i="5"/>
  <c r="L431" i="5"/>
  <c r="K431" i="5"/>
  <c r="J431" i="5"/>
  <c r="I431" i="5"/>
  <c r="H431" i="5"/>
  <c r="G431" i="5"/>
  <c r="F431" i="5"/>
  <c r="E431" i="5"/>
  <c r="D431" i="5"/>
  <c r="AE431" i="5" s="1"/>
  <c r="C431" i="5"/>
  <c r="B431" i="5"/>
  <c r="A431" i="5"/>
  <c r="AD430" i="5"/>
  <c r="AC430" i="5"/>
  <c r="AB430" i="5"/>
  <c r="AA430" i="5"/>
  <c r="Z430" i="5"/>
  <c r="Y430" i="5"/>
  <c r="X430" i="5"/>
  <c r="W430" i="5"/>
  <c r="V430" i="5"/>
  <c r="U430" i="5"/>
  <c r="T430" i="5"/>
  <c r="AF430" i="5" s="1"/>
  <c r="S430" i="5"/>
  <c r="R430" i="5"/>
  <c r="Q430" i="5"/>
  <c r="P430" i="5"/>
  <c r="O430" i="5"/>
  <c r="N430" i="5"/>
  <c r="M430" i="5"/>
  <c r="L430" i="5"/>
  <c r="K430" i="5"/>
  <c r="J430" i="5"/>
  <c r="I430" i="5"/>
  <c r="H430" i="5"/>
  <c r="G430" i="5"/>
  <c r="F430" i="5"/>
  <c r="E430" i="5"/>
  <c r="D430" i="5"/>
  <c r="AE430" i="5" s="1"/>
  <c r="C430" i="5"/>
  <c r="B430" i="5"/>
  <c r="A430" i="5"/>
  <c r="AD429" i="5"/>
  <c r="AC429" i="5"/>
  <c r="AB429" i="5"/>
  <c r="AA429" i="5"/>
  <c r="Z429" i="5"/>
  <c r="Y429" i="5"/>
  <c r="X429" i="5"/>
  <c r="W429" i="5"/>
  <c r="V429" i="5"/>
  <c r="U429" i="5"/>
  <c r="S429" i="5"/>
  <c r="R429" i="5"/>
  <c r="Q429" i="5"/>
  <c r="P429" i="5"/>
  <c r="O429" i="5"/>
  <c r="N429" i="5"/>
  <c r="M429" i="5"/>
  <c r="L429" i="5"/>
  <c r="K429" i="5"/>
  <c r="J429" i="5"/>
  <c r="I429" i="5"/>
  <c r="H429" i="5"/>
  <c r="G429" i="5"/>
  <c r="F429" i="5"/>
  <c r="E429" i="5"/>
  <c r="D429" i="5"/>
  <c r="C429" i="5"/>
  <c r="B429" i="5"/>
  <c r="A429" i="5"/>
  <c r="AD428" i="5"/>
  <c r="AC428" i="5"/>
  <c r="AB428" i="5"/>
  <c r="AA428" i="5"/>
  <c r="Z428" i="5"/>
  <c r="Y428" i="5"/>
  <c r="X428" i="5"/>
  <c r="W428" i="5"/>
  <c r="V428" i="5"/>
  <c r="U428" i="5"/>
  <c r="T428" i="5"/>
  <c r="AF428" i="5" s="1"/>
  <c r="S428" i="5"/>
  <c r="R428" i="5"/>
  <c r="Q428" i="5"/>
  <c r="P428" i="5"/>
  <c r="O428" i="5"/>
  <c r="N428" i="5"/>
  <c r="M428" i="5"/>
  <c r="L428" i="5"/>
  <c r="K428" i="5"/>
  <c r="J428" i="5"/>
  <c r="I428" i="5"/>
  <c r="H428" i="5"/>
  <c r="G428" i="5"/>
  <c r="F428" i="5"/>
  <c r="E428" i="5"/>
  <c r="D428" i="5"/>
  <c r="AE428" i="5" s="1"/>
  <c r="C428" i="5"/>
  <c r="B428" i="5"/>
  <c r="A428" i="5"/>
  <c r="AD427" i="5"/>
  <c r="AC427" i="5"/>
  <c r="AB427" i="5"/>
  <c r="AA427" i="5"/>
  <c r="Z427" i="5"/>
  <c r="Y427" i="5"/>
  <c r="X427" i="5"/>
  <c r="W427" i="5"/>
  <c r="V427" i="5"/>
  <c r="U427" i="5"/>
  <c r="T427" i="5"/>
  <c r="AF427" i="5" s="1"/>
  <c r="S427" i="5"/>
  <c r="R427" i="5"/>
  <c r="Q427" i="5"/>
  <c r="P427" i="5"/>
  <c r="O427" i="5"/>
  <c r="N427" i="5"/>
  <c r="M427" i="5"/>
  <c r="L427" i="5"/>
  <c r="K427" i="5"/>
  <c r="J427" i="5"/>
  <c r="I427" i="5"/>
  <c r="H427" i="5"/>
  <c r="G427" i="5"/>
  <c r="F427" i="5"/>
  <c r="E427" i="5"/>
  <c r="D427" i="5"/>
  <c r="AE427" i="5" s="1"/>
  <c r="C427" i="5"/>
  <c r="B427" i="5"/>
  <c r="A427" i="5"/>
  <c r="AD426" i="5"/>
  <c r="AC426" i="5"/>
  <c r="AB426" i="5"/>
  <c r="AA426" i="5"/>
  <c r="Z426" i="5"/>
  <c r="Y426" i="5"/>
  <c r="X426" i="5"/>
  <c r="W426" i="5"/>
  <c r="V426" i="5"/>
  <c r="U426" i="5"/>
  <c r="S426" i="5"/>
  <c r="R426" i="5"/>
  <c r="Q426" i="5"/>
  <c r="P426" i="5"/>
  <c r="O426" i="5"/>
  <c r="N426" i="5"/>
  <c r="M426" i="5"/>
  <c r="L426" i="5"/>
  <c r="K426" i="5"/>
  <c r="J426" i="5"/>
  <c r="I426" i="5"/>
  <c r="H426" i="5"/>
  <c r="G426" i="5"/>
  <c r="F426" i="5"/>
  <c r="E426" i="5"/>
  <c r="D426" i="5"/>
  <c r="C426" i="5"/>
  <c r="B426" i="5"/>
  <c r="A426" i="5"/>
  <c r="AD425" i="5"/>
  <c r="AC425" i="5"/>
  <c r="AB425" i="5"/>
  <c r="AA425" i="5"/>
  <c r="Z425" i="5"/>
  <c r="Y425" i="5"/>
  <c r="X425" i="5"/>
  <c r="W425" i="5"/>
  <c r="V425" i="5"/>
  <c r="U425" i="5"/>
  <c r="T425" i="5"/>
  <c r="AF425" i="5" s="1"/>
  <c r="S425" i="5"/>
  <c r="R425" i="5"/>
  <c r="Q425" i="5"/>
  <c r="P425" i="5"/>
  <c r="O425" i="5"/>
  <c r="N425" i="5"/>
  <c r="M425" i="5"/>
  <c r="L425" i="5"/>
  <c r="K425" i="5"/>
  <c r="J425" i="5"/>
  <c r="I425" i="5"/>
  <c r="H425" i="5"/>
  <c r="G425" i="5"/>
  <c r="F425" i="5"/>
  <c r="E425" i="5"/>
  <c r="D425" i="5"/>
  <c r="AE425" i="5" s="1"/>
  <c r="C425" i="5"/>
  <c r="B425" i="5"/>
  <c r="A425" i="5"/>
  <c r="AD424" i="5"/>
  <c r="AC424" i="5"/>
  <c r="AB424" i="5"/>
  <c r="AA424" i="5"/>
  <c r="Z424" i="5"/>
  <c r="Y424" i="5"/>
  <c r="X424" i="5"/>
  <c r="W424" i="5"/>
  <c r="V424" i="5"/>
  <c r="U424" i="5"/>
  <c r="S424" i="5"/>
  <c r="R424" i="5"/>
  <c r="Q424" i="5"/>
  <c r="P424" i="5"/>
  <c r="O424" i="5"/>
  <c r="N424" i="5"/>
  <c r="M424" i="5"/>
  <c r="L424" i="5"/>
  <c r="K424" i="5"/>
  <c r="J424" i="5"/>
  <c r="I424" i="5"/>
  <c r="H424" i="5"/>
  <c r="G424" i="5"/>
  <c r="F424" i="5"/>
  <c r="E424" i="5"/>
  <c r="D424" i="5"/>
  <c r="AE424" i="5" s="1"/>
  <c r="C424" i="5"/>
  <c r="B424" i="5"/>
  <c r="A424" i="5"/>
  <c r="AD423" i="5"/>
  <c r="AC423" i="5"/>
  <c r="AB423" i="5"/>
  <c r="AA423" i="5"/>
  <c r="Z423" i="5"/>
  <c r="Y423" i="5"/>
  <c r="X423" i="5"/>
  <c r="W423" i="5"/>
  <c r="V423" i="5"/>
  <c r="U423" i="5"/>
  <c r="S423" i="5"/>
  <c r="R423" i="5"/>
  <c r="Q423" i="5"/>
  <c r="P423" i="5"/>
  <c r="O423" i="5"/>
  <c r="N423" i="5"/>
  <c r="M423" i="5"/>
  <c r="L423" i="5"/>
  <c r="K423" i="5"/>
  <c r="J423" i="5"/>
  <c r="I423" i="5"/>
  <c r="H423" i="5"/>
  <c r="G423" i="5"/>
  <c r="F423" i="5"/>
  <c r="E423" i="5"/>
  <c r="D423" i="5"/>
  <c r="C423" i="5"/>
  <c r="B423" i="5"/>
  <c r="A423" i="5"/>
  <c r="AF422" i="5"/>
  <c r="AD422" i="5"/>
  <c r="AC422" i="5"/>
  <c r="AB422" i="5"/>
  <c r="AA422" i="5"/>
  <c r="Z422" i="5"/>
  <c r="Y422" i="5"/>
  <c r="X422" i="5"/>
  <c r="W422" i="5"/>
  <c r="V422" i="5"/>
  <c r="U422" i="5"/>
  <c r="T422" i="5"/>
  <c r="S422" i="5"/>
  <c r="R422" i="5"/>
  <c r="Q422" i="5"/>
  <c r="P422" i="5"/>
  <c r="O422" i="5"/>
  <c r="N422" i="5"/>
  <c r="M422" i="5"/>
  <c r="L422" i="5"/>
  <c r="K422" i="5"/>
  <c r="J422" i="5"/>
  <c r="I422" i="5"/>
  <c r="H422" i="5"/>
  <c r="G422" i="5"/>
  <c r="F422" i="5"/>
  <c r="E422" i="5"/>
  <c r="D422" i="5"/>
  <c r="AE422" i="5" s="1"/>
  <c r="C422" i="5"/>
  <c r="B422" i="5"/>
  <c r="A422" i="5"/>
  <c r="AD421" i="5"/>
  <c r="AC421" i="5"/>
  <c r="AB421" i="5"/>
  <c r="AA421" i="5"/>
  <c r="Z421" i="5"/>
  <c r="Y421" i="5"/>
  <c r="X421" i="5"/>
  <c r="W421" i="5"/>
  <c r="V421" i="5"/>
  <c r="U421" i="5"/>
  <c r="T421" i="5"/>
  <c r="AF421" i="5" s="1"/>
  <c r="S421" i="5"/>
  <c r="R421" i="5"/>
  <c r="Q421" i="5"/>
  <c r="P421" i="5"/>
  <c r="O421" i="5"/>
  <c r="N421" i="5"/>
  <c r="M421" i="5"/>
  <c r="L421" i="5"/>
  <c r="K421" i="5"/>
  <c r="J421" i="5"/>
  <c r="I421" i="5"/>
  <c r="H421" i="5"/>
  <c r="G421" i="5"/>
  <c r="F421" i="5"/>
  <c r="E421" i="5"/>
  <c r="D421" i="5"/>
  <c r="AE421" i="5" s="1"/>
  <c r="C421" i="5"/>
  <c r="B421" i="5"/>
  <c r="A421" i="5"/>
  <c r="AD420" i="5"/>
  <c r="AC420" i="5"/>
  <c r="AB420" i="5"/>
  <c r="AA420" i="5"/>
  <c r="Z420" i="5"/>
  <c r="Y420" i="5"/>
  <c r="X420" i="5"/>
  <c r="W420" i="5"/>
  <c r="V420" i="5"/>
  <c r="U420" i="5"/>
  <c r="S420" i="5"/>
  <c r="R420" i="5"/>
  <c r="Q420" i="5"/>
  <c r="P420" i="5"/>
  <c r="O420" i="5"/>
  <c r="N420" i="5"/>
  <c r="M420" i="5"/>
  <c r="L420" i="5"/>
  <c r="K420" i="5"/>
  <c r="J420" i="5"/>
  <c r="I420" i="5"/>
  <c r="H420" i="5"/>
  <c r="G420" i="5"/>
  <c r="F420" i="5"/>
  <c r="E420" i="5"/>
  <c r="D420" i="5"/>
  <c r="C420" i="5"/>
  <c r="B420" i="5"/>
  <c r="A420" i="5"/>
  <c r="AD419" i="5"/>
  <c r="AC419" i="5"/>
  <c r="AB419" i="5"/>
  <c r="AA419" i="5"/>
  <c r="Z419" i="5"/>
  <c r="Y419" i="5"/>
  <c r="X419" i="5"/>
  <c r="W419" i="5"/>
  <c r="V419" i="5"/>
  <c r="U419" i="5"/>
  <c r="T419" i="5"/>
  <c r="AF419" i="5" s="1"/>
  <c r="S419" i="5"/>
  <c r="R419" i="5"/>
  <c r="Q419" i="5"/>
  <c r="P419" i="5"/>
  <c r="O419" i="5"/>
  <c r="N419" i="5"/>
  <c r="M419" i="5"/>
  <c r="L419" i="5"/>
  <c r="K419" i="5"/>
  <c r="J419" i="5"/>
  <c r="I419" i="5"/>
  <c r="H419" i="5"/>
  <c r="G419" i="5"/>
  <c r="F419" i="5"/>
  <c r="E419" i="5"/>
  <c r="D419" i="5"/>
  <c r="AE419" i="5" s="1"/>
  <c r="C419" i="5"/>
  <c r="B419" i="5"/>
  <c r="A419" i="5"/>
  <c r="AD418" i="5"/>
  <c r="AC418" i="5"/>
  <c r="AB418" i="5"/>
  <c r="AA418" i="5"/>
  <c r="Z418" i="5"/>
  <c r="Y418" i="5"/>
  <c r="X418" i="5"/>
  <c r="W418" i="5"/>
  <c r="V418" i="5"/>
  <c r="U418" i="5"/>
  <c r="T418" i="5"/>
  <c r="AF418" i="5" s="1"/>
  <c r="S418" i="5"/>
  <c r="R418" i="5"/>
  <c r="Q418" i="5"/>
  <c r="P418" i="5"/>
  <c r="O418" i="5"/>
  <c r="N418" i="5"/>
  <c r="M418" i="5"/>
  <c r="L418" i="5"/>
  <c r="K418" i="5"/>
  <c r="J418" i="5"/>
  <c r="I418" i="5"/>
  <c r="H418" i="5"/>
  <c r="G418" i="5"/>
  <c r="F418" i="5"/>
  <c r="E418" i="5"/>
  <c r="D418" i="5"/>
  <c r="AE418" i="5" s="1"/>
  <c r="C418" i="5"/>
  <c r="B418" i="5"/>
  <c r="A418" i="5"/>
  <c r="AD417" i="5"/>
  <c r="AC417" i="5"/>
  <c r="AB417" i="5"/>
  <c r="AA417" i="5"/>
  <c r="Z417" i="5"/>
  <c r="Y417" i="5"/>
  <c r="X417" i="5"/>
  <c r="W417" i="5"/>
  <c r="V417" i="5"/>
  <c r="U417" i="5"/>
  <c r="S417" i="5"/>
  <c r="R417" i="5"/>
  <c r="Q417" i="5"/>
  <c r="P417" i="5"/>
  <c r="O417" i="5"/>
  <c r="N417" i="5"/>
  <c r="M417" i="5"/>
  <c r="L417" i="5"/>
  <c r="K417" i="5"/>
  <c r="J417" i="5"/>
  <c r="I417" i="5"/>
  <c r="H417" i="5"/>
  <c r="G417" i="5"/>
  <c r="F417" i="5"/>
  <c r="E417" i="5"/>
  <c r="D417" i="5"/>
  <c r="C417" i="5"/>
  <c r="B417" i="5"/>
  <c r="A417" i="5"/>
  <c r="AD416" i="5"/>
  <c r="AC416" i="5"/>
  <c r="AB416" i="5"/>
  <c r="AA416" i="5"/>
  <c r="Z416" i="5"/>
  <c r="Y416" i="5"/>
  <c r="X416" i="5"/>
  <c r="W416" i="5"/>
  <c r="V416" i="5"/>
  <c r="U416" i="5"/>
  <c r="T416" i="5"/>
  <c r="AF416" i="5" s="1"/>
  <c r="S416" i="5"/>
  <c r="R416" i="5"/>
  <c r="Q416" i="5"/>
  <c r="P416" i="5"/>
  <c r="O416" i="5"/>
  <c r="N416" i="5"/>
  <c r="M416" i="5"/>
  <c r="L416" i="5"/>
  <c r="K416" i="5"/>
  <c r="J416" i="5"/>
  <c r="I416" i="5"/>
  <c r="H416" i="5"/>
  <c r="G416" i="5"/>
  <c r="F416" i="5"/>
  <c r="E416" i="5"/>
  <c r="D416" i="5"/>
  <c r="AE416" i="5" s="1"/>
  <c r="C416" i="5"/>
  <c r="B416" i="5"/>
  <c r="A416" i="5"/>
  <c r="AD415" i="5"/>
  <c r="AC415" i="5"/>
  <c r="AB415" i="5"/>
  <c r="AA415" i="5"/>
  <c r="Z415" i="5"/>
  <c r="Y415" i="5"/>
  <c r="X415" i="5"/>
  <c r="W415" i="5"/>
  <c r="V415" i="5"/>
  <c r="U415" i="5"/>
  <c r="S415" i="5"/>
  <c r="R415" i="5"/>
  <c r="Q415" i="5"/>
  <c r="P415" i="5"/>
  <c r="O415" i="5"/>
  <c r="N415" i="5"/>
  <c r="M415" i="5"/>
  <c r="L415" i="5"/>
  <c r="K415" i="5"/>
  <c r="J415" i="5"/>
  <c r="I415" i="5"/>
  <c r="H415" i="5"/>
  <c r="G415" i="5"/>
  <c r="F415" i="5"/>
  <c r="E415" i="5"/>
  <c r="D415" i="5"/>
  <c r="AE415" i="5" s="1"/>
  <c r="C415" i="5"/>
  <c r="B415" i="5"/>
  <c r="A415" i="5"/>
  <c r="AD414" i="5"/>
  <c r="AC414" i="5"/>
  <c r="AB414" i="5"/>
  <c r="AA414" i="5"/>
  <c r="Z414" i="5"/>
  <c r="Y414" i="5"/>
  <c r="X414" i="5"/>
  <c r="W414" i="5"/>
  <c r="V414" i="5"/>
  <c r="U414" i="5"/>
  <c r="S414" i="5"/>
  <c r="R414" i="5"/>
  <c r="Q414" i="5"/>
  <c r="P414" i="5"/>
  <c r="O414" i="5"/>
  <c r="N414" i="5"/>
  <c r="M414" i="5"/>
  <c r="L414" i="5"/>
  <c r="K414" i="5"/>
  <c r="J414" i="5"/>
  <c r="I414" i="5"/>
  <c r="H414" i="5"/>
  <c r="G414" i="5"/>
  <c r="F414" i="5"/>
  <c r="E414" i="5"/>
  <c r="D414" i="5"/>
  <c r="C414" i="5"/>
  <c r="B414" i="5"/>
  <c r="A414" i="5"/>
  <c r="AF413" i="5"/>
  <c r="AD413" i="5"/>
  <c r="AC413" i="5"/>
  <c r="AB413" i="5"/>
  <c r="AA413" i="5"/>
  <c r="Z413" i="5"/>
  <c r="Y413" i="5"/>
  <c r="X413" i="5"/>
  <c r="W413" i="5"/>
  <c r="V413" i="5"/>
  <c r="U413" i="5"/>
  <c r="T413" i="5"/>
  <c r="S413" i="5"/>
  <c r="R413" i="5"/>
  <c r="Q413" i="5"/>
  <c r="P413" i="5"/>
  <c r="O413" i="5"/>
  <c r="N413" i="5"/>
  <c r="M413" i="5"/>
  <c r="L413" i="5"/>
  <c r="K413" i="5"/>
  <c r="J413" i="5"/>
  <c r="I413" i="5"/>
  <c r="H413" i="5"/>
  <c r="G413" i="5"/>
  <c r="F413" i="5"/>
  <c r="E413" i="5"/>
  <c r="D413" i="5"/>
  <c r="AE413" i="5" s="1"/>
  <c r="C413" i="5"/>
  <c r="B413" i="5"/>
  <c r="A413" i="5"/>
  <c r="AD412" i="5"/>
  <c r="AC412" i="5"/>
  <c r="AB412" i="5"/>
  <c r="AA412" i="5"/>
  <c r="Z412" i="5"/>
  <c r="Y412" i="5"/>
  <c r="X412" i="5"/>
  <c r="W412" i="5"/>
  <c r="V412" i="5"/>
  <c r="U412" i="5"/>
  <c r="T412" i="5"/>
  <c r="AF412" i="5" s="1"/>
  <c r="S412" i="5"/>
  <c r="R412" i="5"/>
  <c r="Q412" i="5"/>
  <c r="P412" i="5"/>
  <c r="O412" i="5"/>
  <c r="N412" i="5"/>
  <c r="M412" i="5"/>
  <c r="L412" i="5"/>
  <c r="K412" i="5"/>
  <c r="J412" i="5"/>
  <c r="I412" i="5"/>
  <c r="H412" i="5"/>
  <c r="G412" i="5"/>
  <c r="F412" i="5"/>
  <c r="E412" i="5"/>
  <c r="D412" i="5"/>
  <c r="AE412" i="5" s="1"/>
  <c r="C412" i="5"/>
  <c r="B412" i="5"/>
  <c r="A412" i="5"/>
  <c r="AD411" i="5"/>
  <c r="AC411" i="5"/>
  <c r="AB411" i="5"/>
  <c r="AA411" i="5"/>
  <c r="Z411" i="5"/>
  <c r="Y411" i="5"/>
  <c r="X411" i="5"/>
  <c r="W411" i="5"/>
  <c r="V411" i="5"/>
  <c r="U411" i="5"/>
  <c r="S411" i="5"/>
  <c r="R411" i="5"/>
  <c r="Q411" i="5"/>
  <c r="P411" i="5"/>
  <c r="O411" i="5"/>
  <c r="N411" i="5"/>
  <c r="M411" i="5"/>
  <c r="L411" i="5"/>
  <c r="K411" i="5"/>
  <c r="J411" i="5"/>
  <c r="I411" i="5"/>
  <c r="H411" i="5"/>
  <c r="G411" i="5"/>
  <c r="F411" i="5"/>
  <c r="E411" i="5"/>
  <c r="D411" i="5"/>
  <c r="C411" i="5"/>
  <c r="B411" i="5"/>
  <c r="A411" i="5"/>
  <c r="AD410" i="5"/>
  <c r="AC410" i="5"/>
  <c r="AB410" i="5"/>
  <c r="AA410" i="5"/>
  <c r="Z410" i="5"/>
  <c r="Y410" i="5"/>
  <c r="X410" i="5"/>
  <c r="W410" i="5"/>
  <c r="V410" i="5"/>
  <c r="U410" i="5"/>
  <c r="T410" i="5"/>
  <c r="AF410" i="5" s="1"/>
  <c r="S410" i="5"/>
  <c r="R410" i="5"/>
  <c r="Q410" i="5"/>
  <c r="P410" i="5"/>
  <c r="O410" i="5"/>
  <c r="N410" i="5"/>
  <c r="M410" i="5"/>
  <c r="L410" i="5"/>
  <c r="K410" i="5"/>
  <c r="J410" i="5"/>
  <c r="I410" i="5"/>
  <c r="H410" i="5"/>
  <c r="G410" i="5"/>
  <c r="F410" i="5"/>
  <c r="E410" i="5"/>
  <c r="D410" i="5"/>
  <c r="AE410" i="5" s="1"/>
  <c r="C410" i="5"/>
  <c r="B410" i="5"/>
  <c r="A410" i="5"/>
  <c r="AD409" i="5"/>
  <c r="AC409" i="5"/>
  <c r="AB409" i="5"/>
  <c r="AA409" i="5"/>
  <c r="Z409" i="5"/>
  <c r="Y409" i="5"/>
  <c r="X409" i="5"/>
  <c r="W409" i="5"/>
  <c r="V409" i="5"/>
  <c r="U409" i="5"/>
  <c r="T409" i="5"/>
  <c r="AF409" i="5" s="1"/>
  <c r="S409" i="5"/>
  <c r="R409" i="5"/>
  <c r="Q409" i="5"/>
  <c r="P409" i="5"/>
  <c r="O409" i="5"/>
  <c r="N409" i="5"/>
  <c r="M409" i="5"/>
  <c r="L409" i="5"/>
  <c r="K409" i="5"/>
  <c r="J409" i="5"/>
  <c r="I409" i="5"/>
  <c r="H409" i="5"/>
  <c r="G409" i="5"/>
  <c r="F409" i="5"/>
  <c r="E409" i="5"/>
  <c r="D409" i="5"/>
  <c r="AE409" i="5" s="1"/>
  <c r="C409" i="5"/>
  <c r="B409" i="5"/>
  <c r="A409" i="5"/>
  <c r="AD408" i="5"/>
  <c r="AC408" i="5"/>
  <c r="AB408" i="5"/>
  <c r="AA408" i="5"/>
  <c r="Z408" i="5"/>
  <c r="Y408" i="5"/>
  <c r="X408" i="5"/>
  <c r="W408" i="5"/>
  <c r="V408" i="5"/>
  <c r="U408" i="5"/>
  <c r="S408" i="5"/>
  <c r="R408" i="5"/>
  <c r="Q408" i="5"/>
  <c r="P408" i="5"/>
  <c r="O408" i="5"/>
  <c r="N408" i="5"/>
  <c r="M408" i="5"/>
  <c r="L408" i="5"/>
  <c r="K408" i="5"/>
  <c r="J408" i="5"/>
  <c r="I408" i="5"/>
  <c r="H408" i="5"/>
  <c r="G408" i="5"/>
  <c r="F408" i="5"/>
  <c r="E408" i="5"/>
  <c r="D408" i="5"/>
  <c r="C408" i="5"/>
  <c r="B408" i="5"/>
  <c r="A408" i="5"/>
  <c r="AD407" i="5"/>
  <c r="AC407" i="5"/>
  <c r="AB407" i="5"/>
  <c r="AA407" i="5"/>
  <c r="Z407" i="5"/>
  <c r="Y407" i="5"/>
  <c r="X407" i="5"/>
  <c r="W407" i="5"/>
  <c r="V407" i="5"/>
  <c r="U407" i="5"/>
  <c r="T407" i="5"/>
  <c r="AF407" i="5" s="1"/>
  <c r="S407" i="5"/>
  <c r="R407" i="5"/>
  <c r="Q407" i="5"/>
  <c r="P407" i="5"/>
  <c r="O407" i="5"/>
  <c r="N407" i="5"/>
  <c r="M407" i="5"/>
  <c r="L407" i="5"/>
  <c r="K407" i="5"/>
  <c r="J407" i="5"/>
  <c r="I407" i="5"/>
  <c r="H407" i="5"/>
  <c r="G407" i="5"/>
  <c r="F407" i="5"/>
  <c r="E407" i="5"/>
  <c r="D407" i="5"/>
  <c r="AE407" i="5" s="1"/>
  <c r="C407" i="5"/>
  <c r="B407" i="5"/>
  <c r="A407" i="5"/>
  <c r="AD406" i="5"/>
  <c r="AC406" i="5"/>
  <c r="AB406" i="5"/>
  <c r="AA406" i="5"/>
  <c r="Z406" i="5"/>
  <c r="Y406" i="5"/>
  <c r="X406" i="5"/>
  <c r="W406" i="5"/>
  <c r="V406" i="5"/>
  <c r="U406" i="5"/>
  <c r="S406" i="5"/>
  <c r="R406" i="5"/>
  <c r="Q406" i="5"/>
  <c r="P406" i="5"/>
  <c r="O406" i="5"/>
  <c r="N406" i="5"/>
  <c r="M406" i="5"/>
  <c r="L406" i="5"/>
  <c r="K406" i="5"/>
  <c r="J406" i="5"/>
  <c r="I406" i="5"/>
  <c r="H406" i="5"/>
  <c r="G406" i="5"/>
  <c r="F406" i="5"/>
  <c r="E406" i="5"/>
  <c r="D406" i="5"/>
  <c r="AE406" i="5" s="1"/>
  <c r="C406" i="5"/>
  <c r="B406" i="5"/>
  <c r="A406" i="5"/>
  <c r="AF405" i="5"/>
  <c r="AD405" i="5"/>
  <c r="AC405" i="5"/>
  <c r="AB405" i="5"/>
  <c r="AA405" i="5"/>
  <c r="Z405" i="5"/>
  <c r="Y405" i="5"/>
  <c r="X405" i="5"/>
  <c r="W405" i="5"/>
  <c r="V405" i="5"/>
  <c r="U405" i="5"/>
  <c r="T405" i="5"/>
  <c r="S405" i="5"/>
  <c r="R405" i="5"/>
  <c r="Q405" i="5"/>
  <c r="P405" i="5"/>
  <c r="O405" i="5"/>
  <c r="N405" i="5"/>
  <c r="M405" i="5"/>
  <c r="L405" i="5"/>
  <c r="K405" i="5"/>
  <c r="J405" i="5"/>
  <c r="I405" i="5"/>
  <c r="H405" i="5"/>
  <c r="G405" i="5"/>
  <c r="F405" i="5"/>
  <c r="E405" i="5"/>
  <c r="D405" i="5"/>
  <c r="AE405" i="5" s="1"/>
  <c r="C405" i="5"/>
  <c r="B405" i="5"/>
  <c r="A405" i="5"/>
  <c r="AF404" i="5"/>
  <c r="AD404" i="5"/>
  <c r="AC404" i="5"/>
  <c r="AB404" i="5"/>
  <c r="AA404" i="5"/>
  <c r="Z404" i="5"/>
  <c r="Y404" i="5"/>
  <c r="X404" i="5"/>
  <c r="W404" i="5"/>
  <c r="V404" i="5"/>
  <c r="U404" i="5"/>
  <c r="T404" i="5"/>
  <c r="S404" i="5"/>
  <c r="R404" i="5"/>
  <c r="Q404" i="5"/>
  <c r="P404" i="5"/>
  <c r="O404" i="5"/>
  <c r="N404" i="5"/>
  <c r="M404" i="5"/>
  <c r="L404" i="5"/>
  <c r="K404" i="5"/>
  <c r="J404" i="5"/>
  <c r="I404" i="5"/>
  <c r="H404" i="5"/>
  <c r="G404" i="5"/>
  <c r="F404" i="5"/>
  <c r="E404" i="5"/>
  <c r="D404" i="5"/>
  <c r="AE404" i="5" s="1"/>
  <c r="C404" i="5"/>
  <c r="B404" i="5"/>
  <c r="A404" i="5"/>
  <c r="AD403" i="5"/>
  <c r="AC403" i="5"/>
  <c r="AB403" i="5"/>
  <c r="AA403" i="5"/>
  <c r="Z403" i="5"/>
  <c r="Y403" i="5"/>
  <c r="X403" i="5"/>
  <c r="W403" i="5"/>
  <c r="V403" i="5"/>
  <c r="U403" i="5"/>
  <c r="S403" i="5"/>
  <c r="R403" i="5"/>
  <c r="Q403" i="5"/>
  <c r="P403" i="5"/>
  <c r="O403" i="5"/>
  <c r="N403" i="5"/>
  <c r="M403" i="5"/>
  <c r="L403" i="5"/>
  <c r="K403" i="5"/>
  <c r="J403" i="5"/>
  <c r="I403" i="5"/>
  <c r="H403" i="5"/>
  <c r="G403" i="5"/>
  <c r="F403" i="5"/>
  <c r="E403" i="5"/>
  <c r="D403" i="5"/>
  <c r="T403" i="5" s="1"/>
  <c r="AF403" i="5" s="1"/>
  <c r="C403" i="5"/>
  <c r="B403" i="5"/>
  <c r="A403" i="5"/>
  <c r="AD402" i="5"/>
  <c r="AC402" i="5"/>
  <c r="AB402" i="5"/>
  <c r="AA402" i="5"/>
  <c r="Z402" i="5"/>
  <c r="Y402" i="5"/>
  <c r="X402" i="5"/>
  <c r="W402" i="5"/>
  <c r="V402" i="5"/>
  <c r="U402" i="5"/>
  <c r="S402" i="5"/>
  <c r="R402" i="5"/>
  <c r="Q402" i="5"/>
  <c r="P402" i="5"/>
  <c r="O402" i="5"/>
  <c r="N402" i="5"/>
  <c r="M402" i="5"/>
  <c r="L402" i="5"/>
  <c r="K402" i="5"/>
  <c r="J402" i="5"/>
  <c r="I402" i="5"/>
  <c r="H402" i="5"/>
  <c r="G402" i="5"/>
  <c r="F402" i="5"/>
  <c r="E402" i="5"/>
  <c r="D402" i="5"/>
  <c r="AE402" i="5" s="1"/>
  <c r="C402" i="5"/>
  <c r="B402" i="5"/>
  <c r="A402" i="5"/>
  <c r="AD401" i="5"/>
  <c r="AC401" i="5"/>
  <c r="AB401" i="5"/>
  <c r="AA401" i="5"/>
  <c r="Z401" i="5"/>
  <c r="Y401" i="5"/>
  <c r="X401" i="5"/>
  <c r="W401" i="5"/>
  <c r="V401" i="5"/>
  <c r="U401" i="5"/>
  <c r="S401" i="5"/>
  <c r="R401" i="5"/>
  <c r="Q401" i="5"/>
  <c r="P401" i="5"/>
  <c r="O401" i="5"/>
  <c r="N401" i="5"/>
  <c r="M401" i="5"/>
  <c r="L401" i="5"/>
  <c r="K401" i="5"/>
  <c r="J401" i="5"/>
  <c r="I401" i="5"/>
  <c r="H401" i="5"/>
  <c r="G401" i="5"/>
  <c r="F401" i="5"/>
  <c r="E401" i="5"/>
  <c r="D401" i="5"/>
  <c r="AE401" i="5" s="1"/>
  <c r="C401" i="5"/>
  <c r="B401" i="5"/>
  <c r="A401" i="5"/>
  <c r="AD400" i="5"/>
  <c r="AC400" i="5"/>
  <c r="AB400" i="5"/>
  <c r="AA400" i="5"/>
  <c r="Z400" i="5"/>
  <c r="Y400" i="5"/>
  <c r="X400" i="5"/>
  <c r="W400" i="5"/>
  <c r="V400" i="5"/>
  <c r="U400" i="5"/>
  <c r="T400" i="5"/>
  <c r="AF400" i="5" s="1"/>
  <c r="S400" i="5"/>
  <c r="R400" i="5"/>
  <c r="Q400" i="5"/>
  <c r="P400" i="5"/>
  <c r="O400" i="5"/>
  <c r="N400" i="5"/>
  <c r="M400" i="5"/>
  <c r="L400" i="5"/>
  <c r="K400" i="5"/>
  <c r="J400" i="5"/>
  <c r="I400" i="5"/>
  <c r="H400" i="5"/>
  <c r="G400" i="5"/>
  <c r="F400" i="5"/>
  <c r="E400" i="5"/>
  <c r="D400" i="5"/>
  <c r="AE400" i="5" s="1"/>
  <c r="C400" i="5"/>
  <c r="B400" i="5"/>
  <c r="A400" i="5"/>
  <c r="AF399" i="5"/>
  <c r="AD399" i="5"/>
  <c r="AC399" i="5"/>
  <c r="AB399" i="5"/>
  <c r="AA399" i="5"/>
  <c r="Z399" i="5"/>
  <c r="Y399" i="5"/>
  <c r="X399" i="5"/>
  <c r="W399" i="5"/>
  <c r="V399" i="5"/>
  <c r="U399" i="5"/>
  <c r="T399" i="5"/>
  <c r="S399" i="5"/>
  <c r="R399" i="5"/>
  <c r="Q399" i="5"/>
  <c r="P399" i="5"/>
  <c r="O399" i="5"/>
  <c r="N399" i="5"/>
  <c r="M399" i="5"/>
  <c r="L399" i="5"/>
  <c r="K399" i="5"/>
  <c r="J399" i="5"/>
  <c r="I399" i="5"/>
  <c r="H399" i="5"/>
  <c r="G399" i="5"/>
  <c r="F399" i="5"/>
  <c r="E399" i="5"/>
  <c r="D399" i="5"/>
  <c r="AE399" i="5" s="1"/>
  <c r="C399" i="5"/>
  <c r="B399" i="5"/>
  <c r="A399" i="5"/>
  <c r="AD398" i="5"/>
  <c r="AC398" i="5"/>
  <c r="AB398" i="5"/>
  <c r="AA398" i="5"/>
  <c r="Z398" i="5"/>
  <c r="Y398" i="5"/>
  <c r="X398" i="5"/>
  <c r="W398" i="5"/>
  <c r="V398" i="5"/>
  <c r="U398" i="5"/>
  <c r="S398" i="5"/>
  <c r="R398" i="5"/>
  <c r="Q398" i="5"/>
  <c r="P398" i="5"/>
  <c r="O398" i="5"/>
  <c r="N398" i="5"/>
  <c r="M398" i="5"/>
  <c r="L398" i="5"/>
  <c r="K398" i="5"/>
  <c r="J398" i="5"/>
  <c r="I398" i="5"/>
  <c r="H398" i="5"/>
  <c r="G398" i="5"/>
  <c r="F398" i="5"/>
  <c r="E398" i="5"/>
  <c r="D398" i="5"/>
  <c r="AE398" i="5" s="1"/>
  <c r="C398" i="5"/>
  <c r="B398" i="5"/>
  <c r="A398" i="5"/>
  <c r="AE397" i="5"/>
  <c r="AD397" i="5"/>
  <c r="AC397" i="5"/>
  <c r="AB397" i="5"/>
  <c r="AA397" i="5"/>
  <c r="Z397" i="5"/>
  <c r="Y397" i="5"/>
  <c r="X397" i="5"/>
  <c r="W397" i="5"/>
  <c r="V397" i="5"/>
  <c r="U397" i="5"/>
  <c r="T397" i="5"/>
  <c r="AF397" i="5" s="1"/>
  <c r="S397" i="5"/>
  <c r="R397" i="5"/>
  <c r="Q397" i="5"/>
  <c r="P397" i="5"/>
  <c r="O397" i="5"/>
  <c r="N397" i="5"/>
  <c r="M397" i="5"/>
  <c r="L397" i="5"/>
  <c r="K397" i="5"/>
  <c r="J397" i="5"/>
  <c r="I397" i="5"/>
  <c r="H397" i="5"/>
  <c r="G397" i="5"/>
  <c r="F397" i="5"/>
  <c r="E397" i="5"/>
  <c r="D397" i="5"/>
  <c r="C397" i="5"/>
  <c r="B397" i="5"/>
  <c r="A397" i="5"/>
  <c r="AF396" i="5"/>
  <c r="AD396" i="5"/>
  <c r="AC396" i="5"/>
  <c r="AB396" i="5"/>
  <c r="AA396" i="5"/>
  <c r="Z396" i="5"/>
  <c r="Y396" i="5"/>
  <c r="X396" i="5"/>
  <c r="W396" i="5"/>
  <c r="V396" i="5"/>
  <c r="U396" i="5"/>
  <c r="T396" i="5"/>
  <c r="S396" i="5"/>
  <c r="R396" i="5"/>
  <c r="Q396" i="5"/>
  <c r="P396" i="5"/>
  <c r="O396" i="5"/>
  <c r="N396" i="5"/>
  <c r="M396" i="5"/>
  <c r="L396" i="5"/>
  <c r="K396" i="5"/>
  <c r="J396" i="5"/>
  <c r="I396" i="5"/>
  <c r="H396" i="5"/>
  <c r="G396" i="5"/>
  <c r="F396" i="5"/>
  <c r="E396" i="5"/>
  <c r="D396" i="5"/>
  <c r="AE396" i="5" s="1"/>
  <c r="C396" i="5"/>
  <c r="B396" i="5"/>
  <c r="A396" i="5"/>
  <c r="AD395" i="5"/>
  <c r="AC395" i="5"/>
  <c r="AB395" i="5"/>
  <c r="AA395" i="5"/>
  <c r="Z395" i="5"/>
  <c r="Y395" i="5"/>
  <c r="X395" i="5"/>
  <c r="W395" i="5"/>
  <c r="V395" i="5"/>
  <c r="U395" i="5"/>
  <c r="T395" i="5"/>
  <c r="AF395" i="5" s="1"/>
  <c r="S395" i="5"/>
  <c r="R395" i="5"/>
  <c r="Q395" i="5"/>
  <c r="P395" i="5"/>
  <c r="O395" i="5"/>
  <c r="N395" i="5"/>
  <c r="M395" i="5"/>
  <c r="L395" i="5"/>
  <c r="K395" i="5"/>
  <c r="J395" i="5"/>
  <c r="I395" i="5"/>
  <c r="H395" i="5"/>
  <c r="G395" i="5"/>
  <c r="F395" i="5"/>
  <c r="E395" i="5"/>
  <c r="D395" i="5"/>
  <c r="AE395" i="5" s="1"/>
  <c r="C395" i="5"/>
  <c r="B395" i="5"/>
  <c r="A395" i="5"/>
  <c r="AD394" i="5"/>
  <c r="AC394" i="5"/>
  <c r="AB394" i="5"/>
  <c r="AA394" i="5"/>
  <c r="Z394" i="5"/>
  <c r="Y394" i="5"/>
  <c r="X394" i="5"/>
  <c r="W394" i="5"/>
  <c r="V394" i="5"/>
  <c r="U394" i="5"/>
  <c r="T394" i="5"/>
  <c r="AF394" i="5" s="1"/>
  <c r="S394" i="5"/>
  <c r="R394" i="5"/>
  <c r="Q394" i="5"/>
  <c r="P394" i="5"/>
  <c r="O394" i="5"/>
  <c r="N394" i="5"/>
  <c r="M394" i="5"/>
  <c r="L394" i="5"/>
  <c r="K394" i="5"/>
  <c r="J394" i="5"/>
  <c r="I394" i="5"/>
  <c r="H394" i="5"/>
  <c r="G394" i="5"/>
  <c r="F394" i="5"/>
  <c r="E394" i="5"/>
  <c r="D394" i="5"/>
  <c r="AE394" i="5" s="1"/>
  <c r="C394" i="5"/>
  <c r="B394" i="5"/>
  <c r="A394" i="5"/>
  <c r="AD393" i="5"/>
  <c r="AC393" i="5"/>
  <c r="AB393" i="5"/>
  <c r="AA393" i="5"/>
  <c r="Z393" i="5"/>
  <c r="Y393" i="5"/>
  <c r="X393" i="5"/>
  <c r="W393" i="5"/>
  <c r="V393" i="5"/>
  <c r="U393" i="5"/>
  <c r="S393" i="5"/>
  <c r="R393" i="5"/>
  <c r="Q393" i="5"/>
  <c r="P393" i="5"/>
  <c r="O393" i="5"/>
  <c r="N393" i="5"/>
  <c r="M393" i="5"/>
  <c r="L393" i="5"/>
  <c r="K393" i="5"/>
  <c r="J393" i="5"/>
  <c r="I393" i="5"/>
  <c r="H393" i="5"/>
  <c r="G393" i="5"/>
  <c r="F393" i="5"/>
  <c r="E393" i="5"/>
  <c r="D393" i="5"/>
  <c r="AE393" i="5" s="1"/>
  <c r="C393" i="5"/>
  <c r="B393" i="5"/>
  <c r="A393" i="5"/>
  <c r="AF392" i="5"/>
  <c r="AD392" i="5"/>
  <c r="AC392" i="5"/>
  <c r="AB392" i="5"/>
  <c r="AA392" i="5"/>
  <c r="Z392" i="5"/>
  <c r="Y392" i="5"/>
  <c r="X392" i="5"/>
  <c r="W392" i="5"/>
  <c r="V392" i="5"/>
  <c r="U392" i="5"/>
  <c r="T392" i="5"/>
  <c r="S392" i="5"/>
  <c r="R392" i="5"/>
  <c r="Q392" i="5"/>
  <c r="P392" i="5"/>
  <c r="O392" i="5"/>
  <c r="N392" i="5"/>
  <c r="M392" i="5"/>
  <c r="L392" i="5"/>
  <c r="K392" i="5"/>
  <c r="J392" i="5"/>
  <c r="I392" i="5"/>
  <c r="H392" i="5"/>
  <c r="G392" i="5"/>
  <c r="F392" i="5"/>
  <c r="E392" i="5"/>
  <c r="D392" i="5"/>
  <c r="AE392" i="5" s="1"/>
  <c r="C392" i="5"/>
  <c r="B392" i="5"/>
  <c r="A392" i="5"/>
  <c r="AE391" i="5"/>
  <c r="AD391" i="5"/>
  <c r="AC391" i="5"/>
  <c r="AB391" i="5"/>
  <c r="AA391" i="5"/>
  <c r="Z391" i="5"/>
  <c r="Y391" i="5"/>
  <c r="X391" i="5"/>
  <c r="W391" i="5"/>
  <c r="V391" i="5"/>
  <c r="U391" i="5"/>
  <c r="T391" i="5"/>
  <c r="AF391" i="5" s="1"/>
  <c r="S391" i="5"/>
  <c r="R391" i="5"/>
  <c r="Q391" i="5"/>
  <c r="P391" i="5"/>
  <c r="O391" i="5"/>
  <c r="N391" i="5"/>
  <c r="M391" i="5"/>
  <c r="L391" i="5"/>
  <c r="K391" i="5"/>
  <c r="J391" i="5"/>
  <c r="I391" i="5"/>
  <c r="H391" i="5"/>
  <c r="G391" i="5"/>
  <c r="F391" i="5"/>
  <c r="E391" i="5"/>
  <c r="D391" i="5"/>
  <c r="C391" i="5"/>
  <c r="B391" i="5"/>
  <c r="A391" i="5"/>
  <c r="AD390" i="5"/>
  <c r="AC390" i="5"/>
  <c r="AB390" i="5"/>
  <c r="AA390" i="5"/>
  <c r="Z390" i="5"/>
  <c r="Y390" i="5"/>
  <c r="X390" i="5"/>
  <c r="W390" i="5"/>
  <c r="V390" i="5"/>
  <c r="U390" i="5"/>
  <c r="S390" i="5"/>
  <c r="R390" i="5"/>
  <c r="Q390" i="5"/>
  <c r="P390" i="5"/>
  <c r="O390" i="5"/>
  <c r="N390" i="5"/>
  <c r="M390" i="5"/>
  <c r="L390" i="5"/>
  <c r="K390" i="5"/>
  <c r="J390" i="5"/>
  <c r="I390" i="5"/>
  <c r="H390" i="5"/>
  <c r="G390" i="5"/>
  <c r="F390" i="5"/>
  <c r="E390" i="5"/>
  <c r="D390" i="5"/>
  <c r="AE390" i="5" s="1"/>
  <c r="C390" i="5"/>
  <c r="B390" i="5"/>
  <c r="A390" i="5"/>
  <c r="AD389" i="5"/>
  <c r="AC389" i="5"/>
  <c r="AB389" i="5"/>
  <c r="AA389" i="5"/>
  <c r="Z389" i="5"/>
  <c r="Y389" i="5"/>
  <c r="X389" i="5"/>
  <c r="W389" i="5"/>
  <c r="V389" i="5"/>
  <c r="U389" i="5"/>
  <c r="T389" i="5"/>
  <c r="AF389" i="5" s="1"/>
  <c r="S389" i="5"/>
  <c r="R389" i="5"/>
  <c r="Q389" i="5"/>
  <c r="P389" i="5"/>
  <c r="O389" i="5"/>
  <c r="N389" i="5"/>
  <c r="M389" i="5"/>
  <c r="L389" i="5"/>
  <c r="K389" i="5"/>
  <c r="J389" i="5"/>
  <c r="I389" i="5"/>
  <c r="H389" i="5"/>
  <c r="G389" i="5"/>
  <c r="F389" i="5"/>
  <c r="E389" i="5"/>
  <c r="D389" i="5"/>
  <c r="AE389" i="5" s="1"/>
  <c r="C389" i="5"/>
  <c r="B389" i="5"/>
  <c r="A389" i="5"/>
  <c r="AD388" i="5"/>
  <c r="AC388" i="5"/>
  <c r="AB388" i="5"/>
  <c r="AA388" i="5"/>
  <c r="Z388" i="5"/>
  <c r="Y388" i="5"/>
  <c r="X388" i="5"/>
  <c r="W388" i="5"/>
  <c r="V388" i="5"/>
  <c r="U388" i="5"/>
  <c r="S388" i="5"/>
  <c r="R388" i="5"/>
  <c r="Q388" i="5"/>
  <c r="P388" i="5"/>
  <c r="O388" i="5"/>
  <c r="N388" i="5"/>
  <c r="M388" i="5"/>
  <c r="L388" i="5"/>
  <c r="K388" i="5"/>
  <c r="J388" i="5"/>
  <c r="I388" i="5"/>
  <c r="H388" i="5"/>
  <c r="G388" i="5"/>
  <c r="F388" i="5"/>
  <c r="E388" i="5"/>
  <c r="D388" i="5"/>
  <c r="AE388" i="5" s="1"/>
  <c r="C388" i="5"/>
  <c r="B388" i="5"/>
  <c r="A388" i="5"/>
  <c r="AF387" i="5"/>
  <c r="AD387" i="5"/>
  <c r="AC387" i="5"/>
  <c r="AB387" i="5"/>
  <c r="AA387" i="5"/>
  <c r="Z387" i="5"/>
  <c r="Y387" i="5"/>
  <c r="X387" i="5"/>
  <c r="W387" i="5"/>
  <c r="V387" i="5"/>
  <c r="U387" i="5"/>
  <c r="T387" i="5"/>
  <c r="S387" i="5"/>
  <c r="R387" i="5"/>
  <c r="Q387" i="5"/>
  <c r="P387" i="5"/>
  <c r="O387" i="5"/>
  <c r="N387" i="5"/>
  <c r="M387" i="5"/>
  <c r="L387" i="5"/>
  <c r="K387" i="5"/>
  <c r="J387" i="5"/>
  <c r="I387" i="5"/>
  <c r="H387" i="5"/>
  <c r="G387" i="5"/>
  <c r="F387" i="5"/>
  <c r="E387" i="5"/>
  <c r="D387" i="5"/>
  <c r="AE387" i="5" s="1"/>
  <c r="C387" i="5"/>
  <c r="B387" i="5"/>
  <c r="A387" i="5"/>
  <c r="AF386" i="5"/>
  <c r="AD386" i="5"/>
  <c r="AC386" i="5"/>
  <c r="AB386" i="5"/>
  <c r="AA386" i="5"/>
  <c r="Z386" i="5"/>
  <c r="Y386" i="5"/>
  <c r="X386" i="5"/>
  <c r="W386" i="5"/>
  <c r="V386" i="5"/>
  <c r="U386" i="5"/>
  <c r="T386" i="5"/>
  <c r="S386" i="5"/>
  <c r="R386" i="5"/>
  <c r="Q386" i="5"/>
  <c r="P386" i="5"/>
  <c r="O386" i="5"/>
  <c r="N386" i="5"/>
  <c r="M386" i="5"/>
  <c r="L386" i="5"/>
  <c r="K386" i="5"/>
  <c r="J386" i="5"/>
  <c r="I386" i="5"/>
  <c r="H386" i="5"/>
  <c r="G386" i="5"/>
  <c r="F386" i="5"/>
  <c r="E386" i="5"/>
  <c r="D386" i="5"/>
  <c r="AE386" i="5" s="1"/>
  <c r="C386" i="5"/>
  <c r="B386" i="5"/>
  <c r="A386" i="5"/>
  <c r="AD385" i="5"/>
  <c r="AC385" i="5"/>
  <c r="AB385" i="5"/>
  <c r="AA385" i="5"/>
  <c r="Z385" i="5"/>
  <c r="Y385" i="5"/>
  <c r="X385" i="5"/>
  <c r="W385" i="5"/>
  <c r="V385" i="5"/>
  <c r="U385" i="5"/>
  <c r="S385" i="5"/>
  <c r="R385" i="5"/>
  <c r="Q385" i="5"/>
  <c r="P385" i="5"/>
  <c r="O385" i="5"/>
  <c r="N385" i="5"/>
  <c r="M385" i="5"/>
  <c r="L385" i="5"/>
  <c r="K385" i="5"/>
  <c r="J385" i="5"/>
  <c r="I385" i="5"/>
  <c r="H385" i="5"/>
  <c r="G385" i="5"/>
  <c r="F385" i="5"/>
  <c r="E385" i="5"/>
  <c r="D385" i="5"/>
  <c r="T385" i="5" s="1"/>
  <c r="AF385" i="5" s="1"/>
  <c r="C385" i="5"/>
  <c r="B385" i="5"/>
  <c r="A385" i="5"/>
  <c r="AD384" i="5"/>
  <c r="AC384" i="5"/>
  <c r="AB384" i="5"/>
  <c r="AA384" i="5"/>
  <c r="Z384" i="5"/>
  <c r="Y384" i="5"/>
  <c r="X384" i="5"/>
  <c r="W384" i="5"/>
  <c r="V384" i="5"/>
  <c r="U384" i="5"/>
  <c r="S384" i="5"/>
  <c r="R384" i="5"/>
  <c r="Q384" i="5"/>
  <c r="P384" i="5"/>
  <c r="O384" i="5"/>
  <c r="N384" i="5"/>
  <c r="M384" i="5"/>
  <c r="L384" i="5"/>
  <c r="K384" i="5"/>
  <c r="J384" i="5"/>
  <c r="I384" i="5"/>
  <c r="H384" i="5"/>
  <c r="G384" i="5"/>
  <c r="F384" i="5"/>
  <c r="E384" i="5"/>
  <c r="D384" i="5"/>
  <c r="AE384" i="5" s="1"/>
  <c r="C384" i="5"/>
  <c r="B384" i="5"/>
  <c r="A384" i="5"/>
  <c r="AE383" i="5"/>
  <c r="AD383" i="5"/>
  <c r="AC383" i="5"/>
  <c r="AB383" i="5"/>
  <c r="AA383" i="5"/>
  <c r="Z383" i="5"/>
  <c r="Y383" i="5"/>
  <c r="X383" i="5"/>
  <c r="W383" i="5"/>
  <c r="V383" i="5"/>
  <c r="U383" i="5"/>
  <c r="T383" i="5"/>
  <c r="AF383" i="5" s="1"/>
  <c r="S383" i="5"/>
  <c r="R383" i="5"/>
  <c r="Q383" i="5"/>
  <c r="P383" i="5"/>
  <c r="O383" i="5"/>
  <c r="N383" i="5"/>
  <c r="M383" i="5"/>
  <c r="L383" i="5"/>
  <c r="K383" i="5"/>
  <c r="J383" i="5"/>
  <c r="I383" i="5"/>
  <c r="H383" i="5"/>
  <c r="G383" i="5"/>
  <c r="F383" i="5"/>
  <c r="E383" i="5"/>
  <c r="D383" i="5"/>
  <c r="C383" i="5"/>
  <c r="B383" i="5"/>
  <c r="A383" i="5"/>
  <c r="AD382" i="5"/>
  <c r="AC382" i="5"/>
  <c r="AB382" i="5"/>
  <c r="AA382" i="5"/>
  <c r="Z382" i="5"/>
  <c r="Y382" i="5"/>
  <c r="X382" i="5"/>
  <c r="W382" i="5"/>
  <c r="V382" i="5"/>
  <c r="U382" i="5"/>
  <c r="S382" i="5"/>
  <c r="R382" i="5"/>
  <c r="Q382" i="5"/>
  <c r="P382" i="5"/>
  <c r="O382" i="5"/>
  <c r="N382" i="5"/>
  <c r="M382" i="5"/>
  <c r="L382" i="5"/>
  <c r="K382" i="5"/>
  <c r="J382" i="5"/>
  <c r="I382" i="5"/>
  <c r="H382" i="5"/>
  <c r="G382" i="5"/>
  <c r="F382" i="5"/>
  <c r="E382" i="5"/>
  <c r="D382" i="5"/>
  <c r="T382" i="5" s="1"/>
  <c r="AF382" i="5" s="1"/>
  <c r="C382" i="5"/>
  <c r="B382" i="5"/>
  <c r="A382" i="5"/>
  <c r="AD381" i="5"/>
  <c r="AC381" i="5"/>
  <c r="AB381" i="5"/>
  <c r="AA381" i="5"/>
  <c r="Z381" i="5"/>
  <c r="Y381" i="5"/>
  <c r="X381" i="5"/>
  <c r="W381" i="5"/>
  <c r="V381" i="5"/>
  <c r="U381" i="5"/>
  <c r="T381" i="5"/>
  <c r="AF381" i="5" s="1"/>
  <c r="S381" i="5"/>
  <c r="R381" i="5"/>
  <c r="Q381" i="5"/>
  <c r="P381" i="5"/>
  <c r="O381" i="5"/>
  <c r="N381" i="5"/>
  <c r="M381" i="5"/>
  <c r="L381" i="5"/>
  <c r="K381" i="5"/>
  <c r="J381" i="5"/>
  <c r="I381" i="5"/>
  <c r="H381" i="5"/>
  <c r="G381" i="5"/>
  <c r="F381" i="5"/>
  <c r="E381" i="5"/>
  <c r="D381" i="5"/>
  <c r="AE381" i="5" s="1"/>
  <c r="C381" i="5"/>
  <c r="B381" i="5"/>
  <c r="A381" i="5"/>
  <c r="AD380" i="5"/>
  <c r="AC380" i="5"/>
  <c r="AB380" i="5"/>
  <c r="AA380" i="5"/>
  <c r="Z380" i="5"/>
  <c r="Y380" i="5"/>
  <c r="X380" i="5"/>
  <c r="W380" i="5"/>
  <c r="V380" i="5"/>
  <c r="U380" i="5"/>
  <c r="S380" i="5"/>
  <c r="R380" i="5"/>
  <c r="Q380" i="5"/>
  <c r="P380" i="5"/>
  <c r="O380" i="5"/>
  <c r="N380" i="5"/>
  <c r="M380" i="5"/>
  <c r="L380" i="5"/>
  <c r="K380" i="5"/>
  <c r="J380" i="5"/>
  <c r="I380" i="5"/>
  <c r="H380" i="5"/>
  <c r="G380" i="5"/>
  <c r="F380" i="5"/>
  <c r="E380" i="5"/>
  <c r="D380" i="5"/>
  <c r="AE380" i="5" s="1"/>
  <c r="C380" i="5"/>
  <c r="B380" i="5"/>
  <c r="A380" i="5"/>
  <c r="AD379" i="5"/>
  <c r="AC379" i="5"/>
  <c r="AB379" i="5"/>
  <c r="AA379" i="5"/>
  <c r="Z379" i="5"/>
  <c r="Y379" i="5"/>
  <c r="X379" i="5"/>
  <c r="W379" i="5"/>
  <c r="V379" i="5"/>
  <c r="U379" i="5"/>
  <c r="T379" i="5"/>
  <c r="AF379" i="5" s="1"/>
  <c r="S379" i="5"/>
  <c r="R379" i="5"/>
  <c r="Q379" i="5"/>
  <c r="P379" i="5"/>
  <c r="O379" i="5"/>
  <c r="N379" i="5"/>
  <c r="M379" i="5"/>
  <c r="L379" i="5"/>
  <c r="K379" i="5"/>
  <c r="J379" i="5"/>
  <c r="I379" i="5"/>
  <c r="H379" i="5"/>
  <c r="G379" i="5"/>
  <c r="F379" i="5"/>
  <c r="E379" i="5"/>
  <c r="D379" i="5"/>
  <c r="AE379" i="5" s="1"/>
  <c r="C379" i="5"/>
  <c r="B379" i="5"/>
  <c r="A379" i="5"/>
  <c r="AF378" i="5"/>
  <c r="AD378" i="5"/>
  <c r="AC378" i="5"/>
  <c r="AB378" i="5"/>
  <c r="AA378" i="5"/>
  <c r="Z378" i="5"/>
  <c r="Y378" i="5"/>
  <c r="X378" i="5"/>
  <c r="W378" i="5"/>
  <c r="V378" i="5"/>
  <c r="U378" i="5"/>
  <c r="T378" i="5"/>
  <c r="S378" i="5"/>
  <c r="R378" i="5"/>
  <c r="Q378" i="5"/>
  <c r="P378" i="5"/>
  <c r="O378" i="5"/>
  <c r="N378" i="5"/>
  <c r="M378" i="5"/>
  <c r="L378" i="5"/>
  <c r="K378" i="5"/>
  <c r="J378" i="5"/>
  <c r="I378" i="5"/>
  <c r="H378" i="5"/>
  <c r="G378" i="5"/>
  <c r="F378" i="5"/>
  <c r="E378" i="5"/>
  <c r="D378" i="5"/>
  <c r="AE378" i="5" s="1"/>
  <c r="C378" i="5"/>
  <c r="B378" i="5"/>
  <c r="A378" i="5"/>
  <c r="AD377" i="5"/>
  <c r="AC377" i="5"/>
  <c r="AB377" i="5"/>
  <c r="AA377" i="5"/>
  <c r="Z377" i="5"/>
  <c r="Y377" i="5"/>
  <c r="X377" i="5"/>
  <c r="W377" i="5"/>
  <c r="V377" i="5"/>
  <c r="U377" i="5"/>
  <c r="S377" i="5"/>
  <c r="R377" i="5"/>
  <c r="Q377" i="5"/>
  <c r="P377" i="5"/>
  <c r="O377" i="5"/>
  <c r="N377" i="5"/>
  <c r="M377" i="5"/>
  <c r="L377" i="5"/>
  <c r="K377" i="5"/>
  <c r="J377" i="5"/>
  <c r="I377" i="5"/>
  <c r="H377" i="5"/>
  <c r="G377" i="5"/>
  <c r="F377" i="5"/>
  <c r="E377" i="5"/>
  <c r="D377" i="5"/>
  <c r="T377" i="5" s="1"/>
  <c r="AF377" i="5" s="1"/>
  <c r="C377" i="5"/>
  <c r="B377" i="5"/>
  <c r="A377" i="5"/>
  <c r="AE376" i="5"/>
  <c r="AD376" i="5"/>
  <c r="AC376" i="5"/>
  <c r="AB376" i="5"/>
  <c r="AA376" i="5"/>
  <c r="Z376" i="5"/>
  <c r="Y376" i="5"/>
  <c r="X376" i="5"/>
  <c r="W376" i="5"/>
  <c r="V376" i="5"/>
  <c r="U376" i="5"/>
  <c r="T376" i="5"/>
  <c r="AF376" i="5" s="1"/>
  <c r="S376" i="5"/>
  <c r="R376" i="5"/>
  <c r="Q376" i="5"/>
  <c r="P376" i="5"/>
  <c r="O376" i="5"/>
  <c r="N376" i="5"/>
  <c r="M376" i="5"/>
  <c r="L376" i="5"/>
  <c r="K376" i="5"/>
  <c r="J376" i="5"/>
  <c r="I376" i="5"/>
  <c r="H376" i="5"/>
  <c r="G376" i="5"/>
  <c r="F376" i="5"/>
  <c r="E376" i="5"/>
  <c r="D376" i="5"/>
  <c r="C376" i="5"/>
  <c r="B376" i="5"/>
  <c r="A376" i="5"/>
  <c r="AF375" i="5"/>
  <c r="AD375" i="5"/>
  <c r="AC375" i="5"/>
  <c r="AB375" i="5"/>
  <c r="AA375" i="5"/>
  <c r="Z375" i="5"/>
  <c r="Y375" i="5"/>
  <c r="X375" i="5"/>
  <c r="W375" i="5"/>
  <c r="V375" i="5"/>
  <c r="U375" i="5"/>
  <c r="T375" i="5"/>
  <c r="S375" i="5"/>
  <c r="R375" i="5"/>
  <c r="Q375" i="5"/>
  <c r="P375" i="5"/>
  <c r="O375" i="5"/>
  <c r="N375" i="5"/>
  <c r="M375" i="5"/>
  <c r="L375" i="5"/>
  <c r="K375" i="5"/>
  <c r="J375" i="5"/>
  <c r="I375" i="5"/>
  <c r="H375" i="5"/>
  <c r="G375" i="5"/>
  <c r="F375" i="5"/>
  <c r="E375" i="5"/>
  <c r="D375" i="5"/>
  <c r="AE375" i="5" s="1"/>
  <c r="C375" i="5"/>
  <c r="B375" i="5"/>
  <c r="A375" i="5"/>
  <c r="AD374" i="5"/>
  <c r="AC374" i="5"/>
  <c r="AB374" i="5"/>
  <c r="AA374" i="5"/>
  <c r="Z374" i="5"/>
  <c r="Y374" i="5"/>
  <c r="X374" i="5"/>
  <c r="W374" i="5"/>
  <c r="V374" i="5"/>
  <c r="U374" i="5"/>
  <c r="S374" i="5"/>
  <c r="R374" i="5"/>
  <c r="Q374" i="5"/>
  <c r="P374" i="5"/>
  <c r="O374" i="5"/>
  <c r="N374" i="5"/>
  <c r="M374" i="5"/>
  <c r="L374" i="5"/>
  <c r="K374" i="5"/>
  <c r="J374" i="5"/>
  <c r="I374" i="5"/>
  <c r="H374" i="5"/>
  <c r="G374" i="5"/>
  <c r="F374" i="5"/>
  <c r="E374" i="5"/>
  <c r="D374" i="5"/>
  <c r="T374" i="5" s="1"/>
  <c r="AF374" i="5" s="1"/>
  <c r="C374" i="5"/>
  <c r="B374" i="5"/>
  <c r="A374" i="5"/>
  <c r="AE373" i="5"/>
  <c r="AD373" i="5"/>
  <c r="AC373" i="5"/>
  <c r="AB373" i="5"/>
  <c r="AA373" i="5"/>
  <c r="Z373" i="5"/>
  <c r="Y373" i="5"/>
  <c r="X373" i="5"/>
  <c r="W373" i="5"/>
  <c r="V373" i="5"/>
  <c r="U373" i="5"/>
  <c r="T373" i="5"/>
  <c r="AF373" i="5" s="1"/>
  <c r="S373" i="5"/>
  <c r="R373" i="5"/>
  <c r="Q373" i="5"/>
  <c r="P373" i="5"/>
  <c r="O373" i="5"/>
  <c r="N373" i="5"/>
  <c r="M373" i="5"/>
  <c r="L373" i="5"/>
  <c r="K373" i="5"/>
  <c r="J373" i="5"/>
  <c r="I373" i="5"/>
  <c r="H373" i="5"/>
  <c r="G373" i="5"/>
  <c r="F373" i="5"/>
  <c r="E373" i="5"/>
  <c r="D373" i="5"/>
  <c r="C373" i="5"/>
  <c r="B373" i="5"/>
  <c r="A373" i="5"/>
  <c r="AF372" i="5"/>
  <c r="AD372" i="5"/>
  <c r="AC372" i="5"/>
  <c r="AB372" i="5"/>
  <c r="AA372" i="5"/>
  <c r="Z372" i="5"/>
  <c r="Y372" i="5"/>
  <c r="X372" i="5"/>
  <c r="W372" i="5"/>
  <c r="V372" i="5"/>
  <c r="U372" i="5"/>
  <c r="T372" i="5"/>
  <c r="S372" i="5"/>
  <c r="R372" i="5"/>
  <c r="Q372" i="5"/>
  <c r="P372" i="5"/>
  <c r="O372" i="5"/>
  <c r="N372" i="5"/>
  <c r="M372" i="5"/>
  <c r="L372" i="5"/>
  <c r="K372" i="5"/>
  <c r="J372" i="5"/>
  <c r="I372" i="5"/>
  <c r="H372" i="5"/>
  <c r="G372" i="5"/>
  <c r="F372" i="5"/>
  <c r="E372" i="5"/>
  <c r="D372" i="5"/>
  <c r="AE372" i="5" s="1"/>
  <c r="C372" i="5"/>
  <c r="B372" i="5"/>
  <c r="A372" i="5"/>
  <c r="AD371" i="5"/>
  <c r="AC371" i="5"/>
  <c r="AB371" i="5"/>
  <c r="AA371" i="5"/>
  <c r="Z371" i="5"/>
  <c r="Y371" i="5"/>
  <c r="X371" i="5"/>
  <c r="W371" i="5"/>
  <c r="V371" i="5"/>
  <c r="U371" i="5"/>
  <c r="S371" i="5"/>
  <c r="R371" i="5"/>
  <c r="Q371" i="5"/>
  <c r="P371" i="5"/>
  <c r="O371" i="5"/>
  <c r="N371" i="5"/>
  <c r="M371" i="5"/>
  <c r="L371" i="5"/>
  <c r="K371" i="5"/>
  <c r="J371" i="5"/>
  <c r="I371" i="5"/>
  <c r="H371" i="5"/>
  <c r="G371" i="5"/>
  <c r="F371" i="5"/>
  <c r="E371" i="5"/>
  <c r="D371" i="5"/>
  <c r="T371" i="5" s="1"/>
  <c r="AF371" i="5" s="1"/>
  <c r="C371" i="5"/>
  <c r="B371" i="5"/>
  <c r="A371" i="5"/>
  <c r="AD370" i="5"/>
  <c r="AC370" i="5"/>
  <c r="AB370" i="5"/>
  <c r="AA370" i="5"/>
  <c r="Z370" i="5"/>
  <c r="Y370" i="5"/>
  <c r="X370" i="5"/>
  <c r="W370" i="5"/>
  <c r="V370" i="5"/>
  <c r="U370" i="5"/>
  <c r="S370" i="5"/>
  <c r="R370" i="5"/>
  <c r="Q370" i="5"/>
  <c r="P370" i="5"/>
  <c r="O370" i="5"/>
  <c r="N370" i="5"/>
  <c r="M370" i="5"/>
  <c r="L370" i="5"/>
  <c r="K370" i="5"/>
  <c r="J370" i="5"/>
  <c r="I370" i="5"/>
  <c r="H370" i="5"/>
  <c r="G370" i="5"/>
  <c r="F370" i="5"/>
  <c r="E370" i="5"/>
  <c r="D370" i="5"/>
  <c r="T370" i="5" s="1"/>
  <c r="AF370" i="5" s="1"/>
  <c r="C370" i="5"/>
  <c r="B370" i="5"/>
  <c r="A370" i="5"/>
  <c r="AD369" i="5"/>
  <c r="AC369" i="5"/>
  <c r="AB369" i="5"/>
  <c r="AA369" i="5"/>
  <c r="Z369" i="5"/>
  <c r="Y369" i="5"/>
  <c r="X369" i="5"/>
  <c r="W369" i="5"/>
  <c r="V369" i="5"/>
  <c r="U369" i="5"/>
  <c r="S369" i="5"/>
  <c r="R369" i="5"/>
  <c r="Q369" i="5"/>
  <c r="P369" i="5"/>
  <c r="O369" i="5"/>
  <c r="N369" i="5"/>
  <c r="M369" i="5"/>
  <c r="L369" i="5"/>
  <c r="K369" i="5"/>
  <c r="J369" i="5"/>
  <c r="I369" i="5"/>
  <c r="H369" i="5"/>
  <c r="G369" i="5"/>
  <c r="F369" i="5"/>
  <c r="E369" i="5"/>
  <c r="D369" i="5"/>
  <c r="AE369" i="5" s="1"/>
  <c r="C369" i="5"/>
  <c r="B369" i="5"/>
  <c r="A369" i="5"/>
  <c r="AD368" i="5"/>
  <c r="AC368" i="5"/>
  <c r="AB368" i="5"/>
  <c r="AA368" i="5"/>
  <c r="Z368" i="5"/>
  <c r="Y368" i="5"/>
  <c r="X368" i="5"/>
  <c r="W368" i="5"/>
  <c r="V368" i="5"/>
  <c r="U368" i="5"/>
  <c r="T368" i="5"/>
  <c r="AF368" i="5" s="1"/>
  <c r="S368" i="5"/>
  <c r="R368" i="5"/>
  <c r="Q368" i="5"/>
  <c r="P368" i="5"/>
  <c r="O368" i="5"/>
  <c r="N368" i="5"/>
  <c r="M368" i="5"/>
  <c r="L368" i="5"/>
  <c r="K368" i="5"/>
  <c r="J368" i="5"/>
  <c r="I368" i="5"/>
  <c r="H368" i="5"/>
  <c r="G368" i="5"/>
  <c r="F368" i="5"/>
  <c r="E368" i="5"/>
  <c r="D368" i="5"/>
  <c r="AE368" i="5" s="1"/>
  <c r="C368" i="5"/>
  <c r="B368" i="5"/>
  <c r="A368" i="5"/>
  <c r="AD367" i="5"/>
  <c r="AC367" i="5"/>
  <c r="AB367" i="5"/>
  <c r="AA367" i="5"/>
  <c r="Z367" i="5"/>
  <c r="Y367" i="5"/>
  <c r="X367" i="5"/>
  <c r="W367" i="5"/>
  <c r="V367" i="5"/>
  <c r="U367" i="5"/>
  <c r="T367" i="5"/>
  <c r="AF367" i="5" s="1"/>
  <c r="S367" i="5"/>
  <c r="R367" i="5"/>
  <c r="Q367" i="5"/>
  <c r="P367" i="5"/>
  <c r="O367" i="5"/>
  <c r="N367" i="5"/>
  <c r="M367" i="5"/>
  <c r="L367" i="5"/>
  <c r="K367" i="5"/>
  <c r="J367" i="5"/>
  <c r="I367" i="5"/>
  <c r="H367" i="5"/>
  <c r="G367" i="5"/>
  <c r="F367" i="5"/>
  <c r="E367" i="5"/>
  <c r="D367" i="5"/>
  <c r="AE367" i="5" s="1"/>
  <c r="C367" i="5"/>
  <c r="B367" i="5"/>
  <c r="A367" i="5"/>
  <c r="AD366" i="5"/>
  <c r="AC366" i="5"/>
  <c r="AB366" i="5"/>
  <c r="AA366" i="5"/>
  <c r="Z366" i="5"/>
  <c r="Y366" i="5"/>
  <c r="X366" i="5"/>
  <c r="W366" i="5"/>
  <c r="V366" i="5"/>
  <c r="U366" i="5"/>
  <c r="S366" i="5"/>
  <c r="R366" i="5"/>
  <c r="Q366" i="5"/>
  <c r="P366" i="5"/>
  <c r="O366" i="5"/>
  <c r="N366" i="5"/>
  <c r="M366" i="5"/>
  <c r="L366" i="5"/>
  <c r="K366" i="5"/>
  <c r="J366" i="5"/>
  <c r="I366" i="5"/>
  <c r="H366" i="5"/>
  <c r="G366" i="5"/>
  <c r="F366" i="5"/>
  <c r="E366" i="5"/>
  <c r="D366" i="5"/>
  <c r="AE366" i="5" s="1"/>
  <c r="C366" i="5"/>
  <c r="B366" i="5"/>
  <c r="A366" i="5"/>
  <c r="AE365" i="5"/>
  <c r="AD365" i="5"/>
  <c r="AC365" i="5"/>
  <c r="AB365" i="5"/>
  <c r="AA365" i="5"/>
  <c r="Z365" i="5"/>
  <c r="Y365" i="5"/>
  <c r="X365" i="5"/>
  <c r="W365" i="5"/>
  <c r="V365" i="5"/>
  <c r="U365" i="5"/>
  <c r="T365" i="5"/>
  <c r="AF365" i="5" s="1"/>
  <c r="S365" i="5"/>
  <c r="R365" i="5"/>
  <c r="Q365" i="5"/>
  <c r="P365" i="5"/>
  <c r="O365" i="5"/>
  <c r="N365" i="5"/>
  <c r="M365" i="5"/>
  <c r="L365" i="5"/>
  <c r="K365" i="5"/>
  <c r="J365" i="5"/>
  <c r="I365" i="5"/>
  <c r="H365" i="5"/>
  <c r="G365" i="5"/>
  <c r="F365" i="5"/>
  <c r="E365" i="5"/>
  <c r="D365" i="5"/>
  <c r="C365" i="5"/>
  <c r="B365" i="5"/>
  <c r="A365" i="5"/>
  <c r="AE364" i="5"/>
  <c r="AD364" i="5"/>
  <c r="AC364" i="5"/>
  <c r="AB364" i="5"/>
  <c r="AA364" i="5"/>
  <c r="Z364" i="5"/>
  <c r="Y364" i="5"/>
  <c r="X364" i="5"/>
  <c r="W364" i="5"/>
  <c r="V364" i="5"/>
  <c r="U364" i="5"/>
  <c r="T364" i="5"/>
  <c r="AF364" i="5" s="1"/>
  <c r="S364" i="5"/>
  <c r="R364" i="5"/>
  <c r="Q364" i="5"/>
  <c r="P364" i="5"/>
  <c r="O364" i="5"/>
  <c r="N364" i="5"/>
  <c r="M364" i="5"/>
  <c r="L364" i="5"/>
  <c r="K364" i="5"/>
  <c r="J364" i="5"/>
  <c r="I364" i="5"/>
  <c r="H364" i="5"/>
  <c r="G364" i="5"/>
  <c r="F364" i="5"/>
  <c r="E364" i="5"/>
  <c r="D364" i="5"/>
  <c r="C364" i="5"/>
  <c r="B364" i="5"/>
  <c r="A364" i="5"/>
  <c r="AD363" i="5"/>
  <c r="AC363" i="5"/>
  <c r="AB363" i="5"/>
  <c r="AA363" i="5"/>
  <c r="Z363" i="5"/>
  <c r="Y363" i="5"/>
  <c r="X363" i="5"/>
  <c r="W363" i="5"/>
  <c r="V363" i="5"/>
  <c r="U363" i="5"/>
  <c r="S363" i="5"/>
  <c r="R363" i="5"/>
  <c r="Q363" i="5"/>
  <c r="P363" i="5"/>
  <c r="O363" i="5"/>
  <c r="N363" i="5"/>
  <c r="M363" i="5"/>
  <c r="L363" i="5"/>
  <c r="K363" i="5"/>
  <c r="J363" i="5"/>
  <c r="I363" i="5"/>
  <c r="H363" i="5"/>
  <c r="G363" i="5"/>
  <c r="F363" i="5"/>
  <c r="E363" i="5"/>
  <c r="D363" i="5"/>
  <c r="AE363" i="5" s="1"/>
  <c r="C363" i="5"/>
  <c r="B363" i="5"/>
  <c r="A363" i="5"/>
  <c r="AE362" i="5"/>
  <c r="AD362" i="5"/>
  <c r="AC362" i="5"/>
  <c r="AB362" i="5"/>
  <c r="AA362" i="5"/>
  <c r="Z362" i="5"/>
  <c r="Y362" i="5"/>
  <c r="X362" i="5"/>
  <c r="W362" i="5"/>
  <c r="V362" i="5"/>
  <c r="U362" i="5"/>
  <c r="T362" i="5"/>
  <c r="AF362" i="5" s="1"/>
  <c r="S362" i="5"/>
  <c r="R362" i="5"/>
  <c r="Q362" i="5"/>
  <c r="P362" i="5"/>
  <c r="O362" i="5"/>
  <c r="N362" i="5"/>
  <c r="M362" i="5"/>
  <c r="L362" i="5"/>
  <c r="K362" i="5"/>
  <c r="J362" i="5"/>
  <c r="I362" i="5"/>
  <c r="H362" i="5"/>
  <c r="G362" i="5"/>
  <c r="F362" i="5"/>
  <c r="E362" i="5"/>
  <c r="D362" i="5"/>
  <c r="C362" i="5"/>
  <c r="B362" i="5"/>
  <c r="A362" i="5"/>
  <c r="AE361" i="5"/>
  <c r="AD361" i="5"/>
  <c r="AC361" i="5"/>
  <c r="AB361" i="5"/>
  <c r="AA361" i="5"/>
  <c r="Z361" i="5"/>
  <c r="Y361" i="5"/>
  <c r="X361" i="5"/>
  <c r="W361" i="5"/>
  <c r="V361" i="5"/>
  <c r="U361" i="5"/>
  <c r="T361" i="5"/>
  <c r="AF361" i="5" s="1"/>
  <c r="S361" i="5"/>
  <c r="R361" i="5"/>
  <c r="Q361" i="5"/>
  <c r="P361" i="5"/>
  <c r="O361" i="5"/>
  <c r="N361" i="5"/>
  <c r="M361" i="5"/>
  <c r="L361" i="5"/>
  <c r="K361" i="5"/>
  <c r="J361" i="5"/>
  <c r="I361" i="5"/>
  <c r="H361" i="5"/>
  <c r="G361" i="5"/>
  <c r="F361" i="5"/>
  <c r="E361" i="5"/>
  <c r="D361" i="5"/>
  <c r="C361" i="5"/>
  <c r="B361" i="5"/>
  <c r="A361" i="5"/>
  <c r="AD360" i="5"/>
  <c r="AC360" i="5"/>
  <c r="AB360" i="5"/>
  <c r="AA360" i="5"/>
  <c r="Z360" i="5"/>
  <c r="Y360" i="5"/>
  <c r="X360" i="5"/>
  <c r="W360" i="5"/>
  <c r="V360" i="5"/>
  <c r="U360" i="5"/>
  <c r="S360" i="5"/>
  <c r="R360" i="5"/>
  <c r="Q360" i="5"/>
  <c r="P360" i="5"/>
  <c r="O360" i="5"/>
  <c r="N360" i="5"/>
  <c r="M360" i="5"/>
  <c r="L360" i="5"/>
  <c r="K360" i="5"/>
  <c r="J360" i="5"/>
  <c r="I360" i="5"/>
  <c r="H360" i="5"/>
  <c r="G360" i="5"/>
  <c r="F360" i="5"/>
  <c r="E360" i="5"/>
  <c r="D360" i="5"/>
  <c r="AE360" i="5" s="1"/>
  <c r="C360" i="5"/>
  <c r="B360" i="5"/>
  <c r="A360" i="5"/>
  <c r="AE359" i="5"/>
  <c r="AD359" i="5"/>
  <c r="AC359" i="5"/>
  <c r="AB359" i="5"/>
  <c r="AA359" i="5"/>
  <c r="Z359" i="5"/>
  <c r="Y359" i="5"/>
  <c r="X359" i="5"/>
  <c r="W359" i="5"/>
  <c r="V359" i="5"/>
  <c r="U359" i="5"/>
  <c r="S359" i="5"/>
  <c r="R359" i="5"/>
  <c r="Q359" i="5"/>
  <c r="P359" i="5"/>
  <c r="O359" i="5"/>
  <c r="N359" i="5"/>
  <c r="M359" i="5"/>
  <c r="L359" i="5"/>
  <c r="K359" i="5"/>
  <c r="J359" i="5"/>
  <c r="I359" i="5"/>
  <c r="H359" i="5"/>
  <c r="G359" i="5"/>
  <c r="F359" i="5"/>
  <c r="E359" i="5"/>
  <c r="D359" i="5"/>
  <c r="T359" i="5" s="1"/>
  <c r="AF359" i="5" s="1"/>
  <c r="C359" i="5"/>
  <c r="B359" i="5"/>
  <c r="A359" i="5"/>
  <c r="AE358" i="5"/>
  <c r="AD358" i="5"/>
  <c r="AC358" i="5"/>
  <c r="AB358" i="5"/>
  <c r="AA358" i="5"/>
  <c r="Z358" i="5"/>
  <c r="Y358" i="5"/>
  <c r="X358" i="5"/>
  <c r="W358" i="5"/>
  <c r="V358" i="5"/>
  <c r="U358" i="5"/>
  <c r="T358" i="5"/>
  <c r="AF358" i="5" s="1"/>
  <c r="S358" i="5"/>
  <c r="R358" i="5"/>
  <c r="Q358" i="5"/>
  <c r="P358" i="5"/>
  <c r="O358" i="5"/>
  <c r="N358" i="5"/>
  <c r="M358" i="5"/>
  <c r="L358" i="5"/>
  <c r="K358" i="5"/>
  <c r="J358" i="5"/>
  <c r="I358" i="5"/>
  <c r="H358" i="5"/>
  <c r="G358" i="5"/>
  <c r="F358" i="5"/>
  <c r="E358" i="5"/>
  <c r="D358" i="5"/>
  <c r="C358" i="5"/>
  <c r="B358" i="5"/>
  <c r="A358" i="5"/>
  <c r="AD357" i="5"/>
  <c r="AC357" i="5"/>
  <c r="AB357" i="5"/>
  <c r="AA357" i="5"/>
  <c r="Z357" i="5"/>
  <c r="Y357" i="5"/>
  <c r="X357" i="5"/>
  <c r="W357" i="5"/>
  <c r="V357" i="5"/>
  <c r="U357" i="5"/>
  <c r="T357" i="5"/>
  <c r="AF357" i="5" s="1"/>
  <c r="S357" i="5"/>
  <c r="R357" i="5"/>
  <c r="Q357" i="5"/>
  <c r="P357" i="5"/>
  <c r="O357" i="5"/>
  <c r="N357" i="5"/>
  <c r="M357" i="5"/>
  <c r="L357" i="5"/>
  <c r="K357" i="5"/>
  <c r="J357" i="5"/>
  <c r="I357" i="5"/>
  <c r="H357" i="5"/>
  <c r="G357" i="5"/>
  <c r="F357" i="5"/>
  <c r="E357" i="5"/>
  <c r="D357" i="5"/>
  <c r="AE357" i="5" s="1"/>
  <c r="C357" i="5"/>
  <c r="B357" i="5"/>
  <c r="A357" i="5"/>
  <c r="AD356" i="5"/>
  <c r="AC356" i="5"/>
  <c r="AB356" i="5"/>
  <c r="AA356" i="5"/>
  <c r="Z356" i="5"/>
  <c r="Y356" i="5"/>
  <c r="X356" i="5"/>
  <c r="W356" i="5"/>
  <c r="V356" i="5"/>
  <c r="U356" i="5"/>
  <c r="T356" i="5"/>
  <c r="AF356" i="5" s="1"/>
  <c r="S356" i="5"/>
  <c r="R356" i="5"/>
  <c r="Q356" i="5"/>
  <c r="P356" i="5"/>
  <c r="O356" i="5"/>
  <c r="N356" i="5"/>
  <c r="M356" i="5"/>
  <c r="L356" i="5"/>
  <c r="K356" i="5"/>
  <c r="J356" i="5"/>
  <c r="I356" i="5"/>
  <c r="H356" i="5"/>
  <c r="G356" i="5"/>
  <c r="F356" i="5"/>
  <c r="E356" i="5"/>
  <c r="D356" i="5"/>
  <c r="AE356" i="5" s="1"/>
  <c r="C356" i="5"/>
  <c r="B356" i="5"/>
  <c r="A356" i="5"/>
  <c r="AD355" i="5"/>
  <c r="AC355" i="5"/>
  <c r="AB355" i="5"/>
  <c r="AA355" i="5"/>
  <c r="Z355" i="5"/>
  <c r="Y355" i="5"/>
  <c r="X355" i="5"/>
  <c r="W355" i="5"/>
  <c r="V355" i="5"/>
  <c r="U355" i="5"/>
  <c r="S355" i="5"/>
  <c r="R355" i="5"/>
  <c r="Q355" i="5"/>
  <c r="P355" i="5"/>
  <c r="O355" i="5"/>
  <c r="N355" i="5"/>
  <c r="M355" i="5"/>
  <c r="L355" i="5"/>
  <c r="K355" i="5"/>
  <c r="J355" i="5"/>
  <c r="I355" i="5"/>
  <c r="H355" i="5"/>
  <c r="G355" i="5"/>
  <c r="F355" i="5"/>
  <c r="E355" i="5"/>
  <c r="D355" i="5"/>
  <c r="AE355" i="5" s="1"/>
  <c r="C355" i="5"/>
  <c r="B355" i="5"/>
  <c r="A355" i="5"/>
  <c r="AF354" i="5"/>
  <c r="AD354" i="5"/>
  <c r="AC354" i="5"/>
  <c r="AB354" i="5"/>
  <c r="AA354" i="5"/>
  <c r="Z354" i="5"/>
  <c r="Y354" i="5"/>
  <c r="X354" i="5"/>
  <c r="W354" i="5"/>
  <c r="V354" i="5"/>
  <c r="U354" i="5"/>
  <c r="T354" i="5"/>
  <c r="S354" i="5"/>
  <c r="R354" i="5"/>
  <c r="Q354" i="5"/>
  <c r="P354" i="5"/>
  <c r="O354" i="5"/>
  <c r="N354" i="5"/>
  <c r="M354" i="5"/>
  <c r="L354" i="5"/>
  <c r="K354" i="5"/>
  <c r="J354" i="5"/>
  <c r="I354" i="5"/>
  <c r="H354" i="5"/>
  <c r="G354" i="5"/>
  <c r="F354" i="5"/>
  <c r="E354" i="5"/>
  <c r="D354" i="5"/>
  <c r="AE354" i="5" s="1"/>
  <c r="C354" i="5"/>
  <c r="B354" i="5"/>
  <c r="A354" i="5"/>
  <c r="AE353" i="5"/>
  <c r="AD353" i="5"/>
  <c r="AC353" i="5"/>
  <c r="AB353" i="5"/>
  <c r="AA353" i="5"/>
  <c r="Z353" i="5"/>
  <c r="Y353" i="5"/>
  <c r="X353" i="5"/>
  <c r="W353" i="5"/>
  <c r="V353" i="5"/>
  <c r="U353" i="5"/>
  <c r="T353" i="5"/>
  <c r="AF353" i="5" s="1"/>
  <c r="S353" i="5"/>
  <c r="R353" i="5"/>
  <c r="Q353" i="5"/>
  <c r="P353" i="5"/>
  <c r="O353" i="5"/>
  <c r="N353" i="5"/>
  <c r="M353" i="5"/>
  <c r="L353" i="5"/>
  <c r="K353" i="5"/>
  <c r="J353" i="5"/>
  <c r="I353" i="5"/>
  <c r="H353" i="5"/>
  <c r="G353" i="5"/>
  <c r="F353" i="5"/>
  <c r="E353" i="5"/>
  <c r="D353" i="5"/>
  <c r="C353" i="5"/>
  <c r="B353" i="5"/>
  <c r="A353" i="5"/>
  <c r="AD352" i="5"/>
  <c r="AC352" i="5"/>
  <c r="AB352" i="5"/>
  <c r="AA352" i="5"/>
  <c r="Z352" i="5"/>
  <c r="Y352" i="5"/>
  <c r="X352" i="5"/>
  <c r="W352" i="5"/>
  <c r="V352" i="5"/>
  <c r="U352" i="5"/>
  <c r="S352" i="5"/>
  <c r="R352" i="5"/>
  <c r="Q352" i="5"/>
  <c r="P352" i="5"/>
  <c r="O352" i="5"/>
  <c r="N352" i="5"/>
  <c r="M352" i="5"/>
  <c r="L352" i="5"/>
  <c r="K352" i="5"/>
  <c r="J352" i="5"/>
  <c r="I352" i="5"/>
  <c r="H352" i="5"/>
  <c r="G352" i="5"/>
  <c r="F352" i="5"/>
  <c r="E352" i="5"/>
  <c r="D352" i="5"/>
  <c r="T352" i="5" s="1"/>
  <c r="AF352" i="5" s="1"/>
  <c r="C352" i="5"/>
  <c r="B352" i="5"/>
  <c r="A352" i="5"/>
  <c r="AF351" i="5"/>
  <c r="AD351" i="5"/>
  <c r="AC351" i="5"/>
  <c r="AB351" i="5"/>
  <c r="AA351" i="5"/>
  <c r="Z351" i="5"/>
  <c r="Y351" i="5"/>
  <c r="X351" i="5"/>
  <c r="W351" i="5"/>
  <c r="V351" i="5"/>
  <c r="U351" i="5"/>
  <c r="T351" i="5"/>
  <c r="S351" i="5"/>
  <c r="R351" i="5"/>
  <c r="Q351" i="5"/>
  <c r="P351" i="5"/>
  <c r="O351" i="5"/>
  <c r="N351" i="5"/>
  <c r="M351" i="5"/>
  <c r="L351" i="5"/>
  <c r="K351" i="5"/>
  <c r="J351" i="5"/>
  <c r="I351" i="5"/>
  <c r="H351" i="5"/>
  <c r="G351" i="5"/>
  <c r="F351" i="5"/>
  <c r="E351" i="5"/>
  <c r="D351" i="5"/>
  <c r="AE351" i="5" s="1"/>
  <c r="C351" i="5"/>
  <c r="B351" i="5"/>
  <c r="A351" i="5"/>
  <c r="AE350" i="5"/>
  <c r="AD350" i="5"/>
  <c r="AC350" i="5"/>
  <c r="AB350" i="5"/>
  <c r="AA350" i="5"/>
  <c r="Z350" i="5"/>
  <c r="Y350" i="5"/>
  <c r="X350" i="5"/>
  <c r="W350" i="5"/>
  <c r="V350" i="5"/>
  <c r="U350" i="5"/>
  <c r="T350" i="5"/>
  <c r="AF350" i="5" s="1"/>
  <c r="S350" i="5"/>
  <c r="R350" i="5"/>
  <c r="Q350" i="5"/>
  <c r="P350" i="5"/>
  <c r="O350" i="5"/>
  <c r="N350" i="5"/>
  <c r="M350" i="5"/>
  <c r="L350" i="5"/>
  <c r="K350" i="5"/>
  <c r="J350" i="5"/>
  <c r="I350" i="5"/>
  <c r="H350" i="5"/>
  <c r="G350" i="5"/>
  <c r="F350" i="5"/>
  <c r="E350" i="5"/>
  <c r="D350" i="5"/>
  <c r="C350" i="5"/>
  <c r="B350" i="5"/>
  <c r="A350" i="5"/>
  <c r="AD349" i="5"/>
  <c r="AC349" i="5"/>
  <c r="AB349" i="5"/>
  <c r="AA349" i="5"/>
  <c r="Z349" i="5"/>
  <c r="Y349" i="5"/>
  <c r="X349" i="5"/>
  <c r="W349" i="5"/>
  <c r="V349" i="5"/>
  <c r="U349" i="5"/>
  <c r="S349" i="5"/>
  <c r="R349" i="5"/>
  <c r="Q349" i="5"/>
  <c r="P349" i="5"/>
  <c r="O349" i="5"/>
  <c r="N349" i="5"/>
  <c r="M349" i="5"/>
  <c r="L349" i="5"/>
  <c r="K349" i="5"/>
  <c r="J349" i="5"/>
  <c r="I349" i="5"/>
  <c r="H349" i="5"/>
  <c r="G349" i="5"/>
  <c r="F349" i="5"/>
  <c r="E349" i="5"/>
  <c r="D349" i="5"/>
  <c r="T349" i="5" s="1"/>
  <c r="AF349" i="5" s="1"/>
  <c r="C349" i="5"/>
  <c r="B349" i="5"/>
  <c r="A349" i="5"/>
  <c r="AD348" i="5"/>
  <c r="AC348" i="5"/>
  <c r="AB348" i="5"/>
  <c r="AA348" i="5"/>
  <c r="Z348" i="5"/>
  <c r="Y348" i="5"/>
  <c r="X348" i="5"/>
  <c r="W348" i="5"/>
  <c r="V348" i="5"/>
  <c r="U348" i="5"/>
  <c r="S348" i="5"/>
  <c r="R348" i="5"/>
  <c r="Q348" i="5"/>
  <c r="P348" i="5"/>
  <c r="O348" i="5"/>
  <c r="N348" i="5"/>
  <c r="M348" i="5"/>
  <c r="L348" i="5"/>
  <c r="K348" i="5"/>
  <c r="J348" i="5"/>
  <c r="I348" i="5"/>
  <c r="H348" i="5"/>
  <c r="G348" i="5"/>
  <c r="F348" i="5"/>
  <c r="E348" i="5"/>
  <c r="D348" i="5"/>
  <c r="AE348" i="5" s="1"/>
  <c r="C348" i="5"/>
  <c r="B348" i="5"/>
  <c r="A348" i="5"/>
  <c r="AE347" i="5"/>
  <c r="AD347" i="5"/>
  <c r="AC347" i="5"/>
  <c r="AB347" i="5"/>
  <c r="AA347" i="5"/>
  <c r="Z347" i="5"/>
  <c r="Y347" i="5"/>
  <c r="X347" i="5"/>
  <c r="W347" i="5"/>
  <c r="V347" i="5"/>
  <c r="U347" i="5"/>
  <c r="T347" i="5"/>
  <c r="AF347" i="5" s="1"/>
  <c r="S347" i="5"/>
  <c r="R347" i="5"/>
  <c r="Q347" i="5"/>
  <c r="P347" i="5"/>
  <c r="O347" i="5"/>
  <c r="N347" i="5"/>
  <c r="M347" i="5"/>
  <c r="L347" i="5"/>
  <c r="K347" i="5"/>
  <c r="J347" i="5"/>
  <c r="I347" i="5"/>
  <c r="H347" i="5"/>
  <c r="G347" i="5"/>
  <c r="F347" i="5"/>
  <c r="E347" i="5"/>
  <c r="D347" i="5"/>
  <c r="C347" i="5"/>
  <c r="B347" i="5"/>
  <c r="A347" i="5"/>
  <c r="AD346" i="5"/>
  <c r="AC346" i="5"/>
  <c r="AB346" i="5"/>
  <c r="AA346" i="5"/>
  <c r="Z346" i="5"/>
  <c r="Y346" i="5"/>
  <c r="X346" i="5"/>
  <c r="W346" i="5"/>
  <c r="V346" i="5"/>
  <c r="U346" i="5"/>
  <c r="S346" i="5"/>
  <c r="R346" i="5"/>
  <c r="Q346" i="5"/>
  <c r="P346" i="5"/>
  <c r="O346" i="5"/>
  <c r="N346" i="5"/>
  <c r="M346" i="5"/>
  <c r="L346" i="5"/>
  <c r="K346" i="5"/>
  <c r="J346" i="5"/>
  <c r="I346" i="5"/>
  <c r="H346" i="5"/>
  <c r="G346" i="5"/>
  <c r="F346" i="5"/>
  <c r="E346" i="5"/>
  <c r="D346" i="5"/>
  <c r="T346" i="5" s="1"/>
  <c r="AF346" i="5" s="1"/>
  <c r="C346" i="5"/>
  <c r="B346" i="5"/>
  <c r="A346" i="5"/>
  <c r="AD345" i="5"/>
  <c r="AC345" i="5"/>
  <c r="AB345" i="5"/>
  <c r="AA345" i="5"/>
  <c r="Z345" i="5"/>
  <c r="Y345" i="5"/>
  <c r="X345" i="5"/>
  <c r="W345" i="5"/>
  <c r="V345" i="5"/>
  <c r="U345" i="5"/>
  <c r="T345" i="5"/>
  <c r="AF345" i="5" s="1"/>
  <c r="S345" i="5"/>
  <c r="R345" i="5"/>
  <c r="Q345" i="5"/>
  <c r="P345" i="5"/>
  <c r="O345" i="5"/>
  <c r="N345" i="5"/>
  <c r="M345" i="5"/>
  <c r="L345" i="5"/>
  <c r="K345" i="5"/>
  <c r="J345" i="5"/>
  <c r="I345" i="5"/>
  <c r="H345" i="5"/>
  <c r="G345" i="5"/>
  <c r="F345" i="5"/>
  <c r="E345" i="5"/>
  <c r="D345" i="5"/>
  <c r="AE345" i="5" s="1"/>
  <c r="C345" i="5"/>
  <c r="B345" i="5"/>
  <c r="A345" i="5"/>
  <c r="AD344" i="5"/>
  <c r="AC344" i="5"/>
  <c r="AB344" i="5"/>
  <c r="AA344" i="5"/>
  <c r="Z344" i="5"/>
  <c r="Y344" i="5"/>
  <c r="X344" i="5"/>
  <c r="W344" i="5"/>
  <c r="V344" i="5"/>
  <c r="U344" i="5"/>
  <c r="S344" i="5"/>
  <c r="R344" i="5"/>
  <c r="Q344" i="5"/>
  <c r="P344" i="5"/>
  <c r="O344" i="5"/>
  <c r="N344" i="5"/>
  <c r="M344" i="5"/>
  <c r="L344" i="5"/>
  <c r="K344" i="5"/>
  <c r="J344" i="5"/>
  <c r="I344" i="5"/>
  <c r="H344" i="5"/>
  <c r="G344" i="5"/>
  <c r="F344" i="5"/>
  <c r="E344" i="5"/>
  <c r="D344" i="5"/>
  <c r="AE344" i="5" s="1"/>
  <c r="C344" i="5"/>
  <c r="B344" i="5"/>
  <c r="A344" i="5"/>
  <c r="AD343" i="5"/>
  <c r="AC343" i="5"/>
  <c r="AB343" i="5"/>
  <c r="AA343" i="5"/>
  <c r="Z343" i="5"/>
  <c r="Y343" i="5"/>
  <c r="X343" i="5"/>
  <c r="W343" i="5"/>
  <c r="V343" i="5"/>
  <c r="U343" i="5"/>
  <c r="T343" i="5"/>
  <c r="AF343" i="5" s="1"/>
  <c r="S343" i="5"/>
  <c r="R343" i="5"/>
  <c r="Q343" i="5"/>
  <c r="P343" i="5"/>
  <c r="O343" i="5"/>
  <c r="N343" i="5"/>
  <c r="M343" i="5"/>
  <c r="L343" i="5"/>
  <c r="K343" i="5"/>
  <c r="J343" i="5"/>
  <c r="I343" i="5"/>
  <c r="H343" i="5"/>
  <c r="G343" i="5"/>
  <c r="F343" i="5"/>
  <c r="E343" i="5"/>
  <c r="D343" i="5"/>
  <c r="AE343" i="5" s="1"/>
  <c r="C343" i="5"/>
  <c r="B343" i="5"/>
  <c r="A343" i="5"/>
  <c r="AF342" i="5"/>
  <c r="AD342" i="5"/>
  <c r="AC342" i="5"/>
  <c r="AB342" i="5"/>
  <c r="AA342" i="5"/>
  <c r="Z342" i="5"/>
  <c r="Y342" i="5"/>
  <c r="X342" i="5"/>
  <c r="W342" i="5"/>
  <c r="V342" i="5"/>
  <c r="U342" i="5"/>
  <c r="T342" i="5"/>
  <c r="S342" i="5"/>
  <c r="R342" i="5"/>
  <c r="Q342" i="5"/>
  <c r="P342" i="5"/>
  <c r="O342" i="5"/>
  <c r="N342" i="5"/>
  <c r="M342" i="5"/>
  <c r="L342" i="5"/>
  <c r="K342" i="5"/>
  <c r="J342" i="5"/>
  <c r="I342" i="5"/>
  <c r="H342" i="5"/>
  <c r="G342" i="5"/>
  <c r="F342" i="5"/>
  <c r="E342" i="5"/>
  <c r="D342" i="5"/>
  <c r="AE342" i="5" s="1"/>
  <c r="C342" i="5"/>
  <c r="B342" i="5"/>
  <c r="A342" i="5"/>
  <c r="AD341" i="5"/>
  <c r="AC341" i="5"/>
  <c r="AB341" i="5"/>
  <c r="AA341" i="5"/>
  <c r="Z341" i="5"/>
  <c r="Y341" i="5"/>
  <c r="X341" i="5"/>
  <c r="W341" i="5"/>
  <c r="V341" i="5"/>
  <c r="U341" i="5"/>
  <c r="S341" i="5"/>
  <c r="R341" i="5"/>
  <c r="Q341" i="5"/>
  <c r="P341" i="5"/>
  <c r="O341" i="5"/>
  <c r="N341" i="5"/>
  <c r="M341" i="5"/>
  <c r="L341" i="5"/>
  <c r="K341" i="5"/>
  <c r="J341" i="5"/>
  <c r="I341" i="5"/>
  <c r="H341" i="5"/>
  <c r="G341" i="5"/>
  <c r="F341" i="5"/>
  <c r="E341" i="5"/>
  <c r="D341" i="5"/>
  <c r="T341" i="5" s="1"/>
  <c r="AF341" i="5" s="1"/>
  <c r="C341" i="5"/>
  <c r="B341" i="5"/>
  <c r="A341" i="5"/>
  <c r="AE340" i="5"/>
  <c r="AD340" i="5"/>
  <c r="AC340" i="5"/>
  <c r="AB340" i="5"/>
  <c r="AA340" i="5"/>
  <c r="Z340" i="5"/>
  <c r="Y340" i="5"/>
  <c r="X340" i="5"/>
  <c r="W340" i="5"/>
  <c r="V340" i="5"/>
  <c r="U340" i="5"/>
  <c r="T340" i="5"/>
  <c r="AF340" i="5" s="1"/>
  <c r="S340" i="5"/>
  <c r="R340" i="5"/>
  <c r="Q340" i="5"/>
  <c r="P340" i="5"/>
  <c r="O340" i="5"/>
  <c r="N340" i="5"/>
  <c r="M340" i="5"/>
  <c r="L340" i="5"/>
  <c r="K340" i="5"/>
  <c r="J340" i="5"/>
  <c r="I340" i="5"/>
  <c r="H340" i="5"/>
  <c r="G340" i="5"/>
  <c r="F340" i="5"/>
  <c r="E340" i="5"/>
  <c r="D340" i="5"/>
  <c r="C340" i="5"/>
  <c r="B340" i="5"/>
  <c r="A340" i="5"/>
  <c r="AF339" i="5"/>
  <c r="AD339" i="5"/>
  <c r="AC339" i="5"/>
  <c r="AB339" i="5"/>
  <c r="AA339" i="5"/>
  <c r="Z339" i="5"/>
  <c r="Y339" i="5"/>
  <c r="X339" i="5"/>
  <c r="W339" i="5"/>
  <c r="V339" i="5"/>
  <c r="U339" i="5"/>
  <c r="T339" i="5"/>
  <c r="S339" i="5"/>
  <c r="R339" i="5"/>
  <c r="Q339" i="5"/>
  <c r="P339" i="5"/>
  <c r="O339" i="5"/>
  <c r="N339" i="5"/>
  <c r="M339" i="5"/>
  <c r="L339" i="5"/>
  <c r="K339" i="5"/>
  <c r="J339" i="5"/>
  <c r="I339" i="5"/>
  <c r="H339" i="5"/>
  <c r="G339" i="5"/>
  <c r="F339" i="5"/>
  <c r="E339" i="5"/>
  <c r="D339" i="5"/>
  <c r="AE339" i="5" s="1"/>
  <c r="C339" i="5"/>
  <c r="B339" i="5"/>
  <c r="A339" i="5"/>
  <c r="AD338" i="5"/>
  <c r="AC338" i="5"/>
  <c r="AB338" i="5"/>
  <c r="AA338" i="5"/>
  <c r="Z338" i="5"/>
  <c r="Y338" i="5"/>
  <c r="X338" i="5"/>
  <c r="W338" i="5"/>
  <c r="V338" i="5"/>
  <c r="U338" i="5"/>
  <c r="S338" i="5"/>
  <c r="R338" i="5"/>
  <c r="Q338" i="5"/>
  <c r="P338" i="5"/>
  <c r="O338" i="5"/>
  <c r="N338" i="5"/>
  <c r="M338" i="5"/>
  <c r="L338" i="5"/>
  <c r="K338" i="5"/>
  <c r="J338" i="5"/>
  <c r="I338" i="5"/>
  <c r="H338" i="5"/>
  <c r="G338" i="5"/>
  <c r="F338" i="5"/>
  <c r="E338" i="5"/>
  <c r="D338" i="5"/>
  <c r="T338" i="5" s="1"/>
  <c r="AF338" i="5" s="1"/>
  <c r="C338" i="5"/>
  <c r="B338" i="5"/>
  <c r="A338" i="5"/>
  <c r="AE337" i="5"/>
  <c r="AD337" i="5"/>
  <c r="AC337" i="5"/>
  <c r="AB337" i="5"/>
  <c r="AA337" i="5"/>
  <c r="Z337" i="5"/>
  <c r="Y337" i="5"/>
  <c r="X337" i="5"/>
  <c r="W337" i="5"/>
  <c r="V337" i="5"/>
  <c r="U337" i="5"/>
  <c r="T337" i="5"/>
  <c r="AF337" i="5" s="1"/>
  <c r="S337" i="5"/>
  <c r="R337" i="5"/>
  <c r="Q337" i="5"/>
  <c r="P337" i="5"/>
  <c r="O337" i="5"/>
  <c r="N337" i="5"/>
  <c r="M337" i="5"/>
  <c r="L337" i="5"/>
  <c r="K337" i="5"/>
  <c r="J337" i="5"/>
  <c r="I337" i="5"/>
  <c r="H337" i="5"/>
  <c r="G337" i="5"/>
  <c r="F337" i="5"/>
  <c r="E337" i="5"/>
  <c r="D337" i="5"/>
  <c r="C337" i="5"/>
  <c r="B337" i="5"/>
  <c r="A337" i="5"/>
  <c r="AF336" i="5"/>
  <c r="AD336" i="5"/>
  <c r="AC336" i="5"/>
  <c r="AB336" i="5"/>
  <c r="AA336" i="5"/>
  <c r="Z336" i="5"/>
  <c r="Y336" i="5"/>
  <c r="X336" i="5"/>
  <c r="W336" i="5"/>
  <c r="V336" i="5"/>
  <c r="U336" i="5"/>
  <c r="T336" i="5"/>
  <c r="S336" i="5"/>
  <c r="R336" i="5"/>
  <c r="Q336" i="5"/>
  <c r="P336" i="5"/>
  <c r="O336" i="5"/>
  <c r="N336" i="5"/>
  <c r="M336" i="5"/>
  <c r="L336" i="5"/>
  <c r="K336" i="5"/>
  <c r="J336" i="5"/>
  <c r="I336" i="5"/>
  <c r="H336" i="5"/>
  <c r="G336" i="5"/>
  <c r="F336" i="5"/>
  <c r="E336" i="5"/>
  <c r="D336" i="5"/>
  <c r="AE336" i="5" s="1"/>
  <c r="C336" i="5"/>
  <c r="B336" i="5"/>
  <c r="A336" i="5"/>
  <c r="AD335" i="5"/>
  <c r="AC335" i="5"/>
  <c r="AB335" i="5"/>
  <c r="AA335" i="5"/>
  <c r="Z335" i="5"/>
  <c r="Y335" i="5"/>
  <c r="X335" i="5"/>
  <c r="W335" i="5"/>
  <c r="V335" i="5"/>
  <c r="U335" i="5"/>
  <c r="S335" i="5"/>
  <c r="R335" i="5"/>
  <c r="Q335" i="5"/>
  <c r="P335" i="5"/>
  <c r="O335" i="5"/>
  <c r="N335" i="5"/>
  <c r="M335" i="5"/>
  <c r="L335" i="5"/>
  <c r="K335" i="5"/>
  <c r="J335" i="5"/>
  <c r="I335" i="5"/>
  <c r="H335" i="5"/>
  <c r="G335" i="5"/>
  <c r="F335" i="5"/>
  <c r="E335" i="5"/>
  <c r="D335" i="5"/>
  <c r="T335" i="5" s="1"/>
  <c r="AF335" i="5" s="1"/>
  <c r="C335" i="5"/>
  <c r="B335" i="5"/>
  <c r="A335" i="5"/>
  <c r="AE334" i="5"/>
  <c r="AD334" i="5"/>
  <c r="AC334" i="5"/>
  <c r="AB334" i="5"/>
  <c r="AA334" i="5"/>
  <c r="Z334" i="5"/>
  <c r="Y334" i="5"/>
  <c r="X334" i="5"/>
  <c r="W334" i="5"/>
  <c r="V334" i="5"/>
  <c r="U334" i="5"/>
  <c r="S334" i="5"/>
  <c r="R334" i="5"/>
  <c r="Q334" i="5"/>
  <c r="P334" i="5"/>
  <c r="O334" i="5"/>
  <c r="N334" i="5"/>
  <c r="M334" i="5"/>
  <c r="L334" i="5"/>
  <c r="K334" i="5"/>
  <c r="J334" i="5"/>
  <c r="I334" i="5"/>
  <c r="H334" i="5"/>
  <c r="G334" i="5"/>
  <c r="F334" i="5"/>
  <c r="E334" i="5"/>
  <c r="D334" i="5"/>
  <c r="T334" i="5" s="1"/>
  <c r="AF334" i="5" s="1"/>
  <c r="C334" i="5"/>
  <c r="B334" i="5"/>
  <c r="A334" i="5"/>
  <c r="AD333" i="5"/>
  <c r="AC333" i="5"/>
  <c r="AB333" i="5"/>
  <c r="AA333" i="5"/>
  <c r="Z333" i="5"/>
  <c r="Y333" i="5"/>
  <c r="X333" i="5"/>
  <c r="W333" i="5"/>
  <c r="V333" i="5"/>
  <c r="U333" i="5"/>
  <c r="S333" i="5"/>
  <c r="R333" i="5"/>
  <c r="Q333" i="5"/>
  <c r="P333" i="5"/>
  <c r="O333" i="5"/>
  <c r="N333" i="5"/>
  <c r="M333" i="5"/>
  <c r="L333" i="5"/>
  <c r="K333" i="5"/>
  <c r="J333" i="5"/>
  <c r="I333" i="5"/>
  <c r="H333" i="5"/>
  <c r="G333" i="5"/>
  <c r="F333" i="5"/>
  <c r="E333" i="5"/>
  <c r="D333" i="5"/>
  <c r="AE333" i="5" s="1"/>
  <c r="C333" i="5"/>
  <c r="B333" i="5"/>
  <c r="A333" i="5"/>
  <c r="AD332" i="5"/>
  <c r="AC332" i="5"/>
  <c r="AB332" i="5"/>
  <c r="AA332" i="5"/>
  <c r="Z332" i="5"/>
  <c r="Y332" i="5"/>
  <c r="X332" i="5"/>
  <c r="W332" i="5"/>
  <c r="V332" i="5"/>
  <c r="U332" i="5"/>
  <c r="T332" i="5"/>
  <c r="AF332" i="5" s="1"/>
  <c r="S332" i="5"/>
  <c r="R332" i="5"/>
  <c r="Q332" i="5"/>
  <c r="P332" i="5"/>
  <c r="O332" i="5"/>
  <c r="N332" i="5"/>
  <c r="M332" i="5"/>
  <c r="L332" i="5"/>
  <c r="K332" i="5"/>
  <c r="J332" i="5"/>
  <c r="I332" i="5"/>
  <c r="H332" i="5"/>
  <c r="G332" i="5"/>
  <c r="F332" i="5"/>
  <c r="E332" i="5"/>
  <c r="D332" i="5"/>
  <c r="AE332" i="5" s="1"/>
  <c r="C332" i="5"/>
  <c r="B332" i="5"/>
  <c r="A332" i="5"/>
  <c r="AD331" i="5"/>
  <c r="AC331" i="5"/>
  <c r="AB331" i="5"/>
  <c r="AA331" i="5"/>
  <c r="Z331" i="5"/>
  <c r="Y331" i="5"/>
  <c r="X331" i="5"/>
  <c r="W331" i="5"/>
  <c r="V331" i="5"/>
  <c r="U331" i="5"/>
  <c r="T331" i="5"/>
  <c r="AF331" i="5" s="1"/>
  <c r="S331" i="5"/>
  <c r="R331" i="5"/>
  <c r="Q331" i="5"/>
  <c r="P331" i="5"/>
  <c r="O331" i="5"/>
  <c r="N331" i="5"/>
  <c r="M331" i="5"/>
  <c r="L331" i="5"/>
  <c r="K331" i="5"/>
  <c r="J331" i="5"/>
  <c r="I331" i="5"/>
  <c r="H331" i="5"/>
  <c r="G331" i="5"/>
  <c r="F331" i="5"/>
  <c r="E331" i="5"/>
  <c r="D331" i="5"/>
  <c r="AE331" i="5" s="1"/>
  <c r="C331" i="5"/>
  <c r="B331" i="5"/>
  <c r="A331" i="5"/>
  <c r="AD330" i="5"/>
  <c r="AC330" i="5"/>
  <c r="AB330" i="5"/>
  <c r="AA330" i="5"/>
  <c r="Z330" i="5"/>
  <c r="Y330" i="5"/>
  <c r="X330" i="5"/>
  <c r="W330" i="5"/>
  <c r="V330" i="5"/>
  <c r="U330" i="5"/>
  <c r="S330" i="5"/>
  <c r="R330" i="5"/>
  <c r="Q330" i="5"/>
  <c r="P330" i="5"/>
  <c r="O330" i="5"/>
  <c r="N330" i="5"/>
  <c r="M330" i="5"/>
  <c r="L330" i="5"/>
  <c r="K330" i="5"/>
  <c r="J330" i="5"/>
  <c r="I330" i="5"/>
  <c r="H330" i="5"/>
  <c r="G330" i="5"/>
  <c r="F330" i="5"/>
  <c r="E330" i="5"/>
  <c r="D330" i="5"/>
  <c r="AE330" i="5" s="1"/>
  <c r="C330" i="5"/>
  <c r="B330" i="5"/>
  <c r="A330" i="5"/>
  <c r="AE329" i="5"/>
  <c r="AD329" i="5"/>
  <c r="AC329" i="5"/>
  <c r="AB329" i="5"/>
  <c r="AA329" i="5"/>
  <c r="Z329" i="5"/>
  <c r="Y329" i="5"/>
  <c r="X329" i="5"/>
  <c r="W329" i="5"/>
  <c r="V329" i="5"/>
  <c r="U329" i="5"/>
  <c r="T329" i="5"/>
  <c r="AF329" i="5" s="1"/>
  <c r="S329" i="5"/>
  <c r="R329" i="5"/>
  <c r="Q329" i="5"/>
  <c r="P329" i="5"/>
  <c r="O329" i="5"/>
  <c r="N329" i="5"/>
  <c r="M329" i="5"/>
  <c r="L329" i="5"/>
  <c r="K329" i="5"/>
  <c r="J329" i="5"/>
  <c r="I329" i="5"/>
  <c r="H329" i="5"/>
  <c r="G329" i="5"/>
  <c r="F329" i="5"/>
  <c r="E329" i="5"/>
  <c r="D329" i="5"/>
  <c r="C329" i="5"/>
  <c r="B329" i="5"/>
  <c r="A329" i="5"/>
  <c r="AE328" i="5"/>
  <c r="AD328" i="5"/>
  <c r="AC328" i="5"/>
  <c r="AB328" i="5"/>
  <c r="AA328" i="5"/>
  <c r="Z328" i="5"/>
  <c r="Y328" i="5"/>
  <c r="X328" i="5"/>
  <c r="W328" i="5"/>
  <c r="V328" i="5"/>
  <c r="U328" i="5"/>
  <c r="T328" i="5"/>
  <c r="AF328" i="5" s="1"/>
  <c r="S328" i="5"/>
  <c r="R328" i="5"/>
  <c r="Q328" i="5"/>
  <c r="P328" i="5"/>
  <c r="O328" i="5"/>
  <c r="N328" i="5"/>
  <c r="M328" i="5"/>
  <c r="L328" i="5"/>
  <c r="K328" i="5"/>
  <c r="J328" i="5"/>
  <c r="I328" i="5"/>
  <c r="H328" i="5"/>
  <c r="G328" i="5"/>
  <c r="F328" i="5"/>
  <c r="E328" i="5"/>
  <c r="D328" i="5"/>
  <c r="C328" i="5"/>
  <c r="B328" i="5"/>
  <c r="A328" i="5"/>
  <c r="AD327" i="5"/>
  <c r="AC327" i="5"/>
  <c r="AB327" i="5"/>
  <c r="AA327" i="5"/>
  <c r="Z327" i="5"/>
  <c r="Y327" i="5"/>
  <c r="X327" i="5"/>
  <c r="W327" i="5"/>
  <c r="V327" i="5"/>
  <c r="U327" i="5"/>
  <c r="S327" i="5"/>
  <c r="R327" i="5"/>
  <c r="Q327" i="5"/>
  <c r="P327" i="5"/>
  <c r="O327" i="5"/>
  <c r="N327" i="5"/>
  <c r="M327" i="5"/>
  <c r="L327" i="5"/>
  <c r="K327" i="5"/>
  <c r="J327" i="5"/>
  <c r="I327" i="5"/>
  <c r="H327" i="5"/>
  <c r="G327" i="5"/>
  <c r="F327" i="5"/>
  <c r="E327" i="5"/>
  <c r="D327" i="5"/>
  <c r="AE327" i="5" s="1"/>
  <c r="C327" i="5"/>
  <c r="B327" i="5"/>
  <c r="A327" i="5"/>
  <c r="AE326" i="5"/>
  <c r="AD326" i="5"/>
  <c r="AC326" i="5"/>
  <c r="AB326" i="5"/>
  <c r="AA326" i="5"/>
  <c r="Z326" i="5"/>
  <c r="Y326" i="5"/>
  <c r="X326" i="5"/>
  <c r="W326" i="5"/>
  <c r="V326" i="5"/>
  <c r="U326" i="5"/>
  <c r="T326" i="5"/>
  <c r="AF326" i="5" s="1"/>
  <c r="S326" i="5"/>
  <c r="R326" i="5"/>
  <c r="Q326" i="5"/>
  <c r="P326" i="5"/>
  <c r="O326" i="5"/>
  <c r="N326" i="5"/>
  <c r="M326" i="5"/>
  <c r="L326" i="5"/>
  <c r="K326" i="5"/>
  <c r="J326" i="5"/>
  <c r="I326" i="5"/>
  <c r="H326" i="5"/>
  <c r="G326" i="5"/>
  <c r="F326" i="5"/>
  <c r="E326" i="5"/>
  <c r="D326" i="5"/>
  <c r="C326" i="5"/>
  <c r="B326" i="5"/>
  <c r="A326" i="5"/>
  <c r="AE325" i="5"/>
  <c r="AD325" i="5"/>
  <c r="AC325" i="5"/>
  <c r="AB325" i="5"/>
  <c r="AA325" i="5"/>
  <c r="Z325" i="5"/>
  <c r="Y325" i="5"/>
  <c r="X325" i="5"/>
  <c r="W325" i="5"/>
  <c r="V325" i="5"/>
  <c r="U325" i="5"/>
  <c r="T325" i="5"/>
  <c r="AF325" i="5" s="1"/>
  <c r="S325" i="5"/>
  <c r="R325" i="5"/>
  <c r="Q325" i="5"/>
  <c r="P325" i="5"/>
  <c r="O325" i="5"/>
  <c r="N325" i="5"/>
  <c r="M325" i="5"/>
  <c r="L325" i="5"/>
  <c r="K325" i="5"/>
  <c r="J325" i="5"/>
  <c r="I325" i="5"/>
  <c r="H325" i="5"/>
  <c r="G325" i="5"/>
  <c r="F325" i="5"/>
  <c r="E325" i="5"/>
  <c r="D325" i="5"/>
  <c r="C325" i="5"/>
  <c r="B325" i="5"/>
  <c r="A325" i="5"/>
  <c r="AD324" i="5"/>
  <c r="AC324" i="5"/>
  <c r="AB324" i="5"/>
  <c r="AA324" i="5"/>
  <c r="Z324" i="5"/>
  <c r="Y324" i="5"/>
  <c r="X324" i="5"/>
  <c r="W324" i="5"/>
  <c r="V324" i="5"/>
  <c r="U324" i="5"/>
  <c r="S324" i="5"/>
  <c r="R324" i="5"/>
  <c r="Q324" i="5"/>
  <c r="P324" i="5"/>
  <c r="O324" i="5"/>
  <c r="N324" i="5"/>
  <c r="M324" i="5"/>
  <c r="L324" i="5"/>
  <c r="K324" i="5"/>
  <c r="J324" i="5"/>
  <c r="I324" i="5"/>
  <c r="H324" i="5"/>
  <c r="G324" i="5"/>
  <c r="F324" i="5"/>
  <c r="E324" i="5"/>
  <c r="D324" i="5"/>
  <c r="AE324" i="5" s="1"/>
  <c r="C324" i="5"/>
  <c r="B324" i="5"/>
  <c r="A324" i="5"/>
  <c r="AE323" i="5"/>
  <c r="AD323" i="5"/>
  <c r="AC323" i="5"/>
  <c r="AB323" i="5"/>
  <c r="AA323" i="5"/>
  <c r="Z323" i="5"/>
  <c r="Y323" i="5"/>
  <c r="X323" i="5"/>
  <c r="W323" i="5"/>
  <c r="V323" i="5"/>
  <c r="U323" i="5"/>
  <c r="S323" i="5"/>
  <c r="R323" i="5"/>
  <c r="Q323" i="5"/>
  <c r="P323" i="5"/>
  <c r="O323" i="5"/>
  <c r="N323" i="5"/>
  <c r="M323" i="5"/>
  <c r="L323" i="5"/>
  <c r="K323" i="5"/>
  <c r="J323" i="5"/>
  <c r="I323" i="5"/>
  <c r="H323" i="5"/>
  <c r="G323" i="5"/>
  <c r="F323" i="5"/>
  <c r="E323" i="5"/>
  <c r="D323" i="5"/>
  <c r="T323" i="5" s="1"/>
  <c r="AF323" i="5" s="1"/>
  <c r="C323" i="5"/>
  <c r="B323" i="5"/>
  <c r="A323" i="5"/>
  <c r="AE322" i="5"/>
  <c r="AD322" i="5"/>
  <c r="AC322" i="5"/>
  <c r="AB322" i="5"/>
  <c r="AA322" i="5"/>
  <c r="Z322" i="5"/>
  <c r="Y322" i="5"/>
  <c r="X322" i="5"/>
  <c r="W322" i="5"/>
  <c r="V322" i="5"/>
  <c r="U322" i="5"/>
  <c r="T322" i="5"/>
  <c r="AF322" i="5" s="1"/>
  <c r="S322" i="5"/>
  <c r="R322" i="5"/>
  <c r="Q322" i="5"/>
  <c r="P322" i="5"/>
  <c r="O322" i="5"/>
  <c r="N322" i="5"/>
  <c r="M322" i="5"/>
  <c r="L322" i="5"/>
  <c r="K322" i="5"/>
  <c r="J322" i="5"/>
  <c r="I322" i="5"/>
  <c r="H322" i="5"/>
  <c r="G322" i="5"/>
  <c r="F322" i="5"/>
  <c r="E322" i="5"/>
  <c r="D322" i="5"/>
  <c r="C322" i="5"/>
  <c r="B322" i="5"/>
  <c r="A322" i="5"/>
  <c r="AD321" i="5"/>
  <c r="AC321" i="5"/>
  <c r="AB321" i="5"/>
  <c r="AA321" i="5"/>
  <c r="Z321" i="5"/>
  <c r="Y321" i="5"/>
  <c r="X321" i="5"/>
  <c r="W321" i="5"/>
  <c r="V321" i="5"/>
  <c r="U321" i="5"/>
  <c r="T321" i="5"/>
  <c r="AF321" i="5" s="1"/>
  <c r="S321" i="5"/>
  <c r="R321" i="5"/>
  <c r="Q321" i="5"/>
  <c r="P321" i="5"/>
  <c r="O321" i="5"/>
  <c r="N321" i="5"/>
  <c r="M321" i="5"/>
  <c r="L321" i="5"/>
  <c r="K321" i="5"/>
  <c r="J321" i="5"/>
  <c r="I321" i="5"/>
  <c r="H321" i="5"/>
  <c r="G321" i="5"/>
  <c r="F321" i="5"/>
  <c r="E321" i="5"/>
  <c r="D321" i="5"/>
  <c r="AE321" i="5" s="1"/>
  <c r="C321" i="5"/>
  <c r="B321" i="5"/>
  <c r="A321" i="5"/>
  <c r="AD320" i="5"/>
  <c r="AC320" i="5"/>
  <c r="AB320" i="5"/>
  <c r="AA320" i="5"/>
  <c r="Z320" i="5"/>
  <c r="Y320" i="5"/>
  <c r="X320" i="5"/>
  <c r="W320" i="5"/>
  <c r="V320" i="5"/>
  <c r="U320" i="5"/>
  <c r="T320" i="5"/>
  <c r="AF320" i="5" s="1"/>
  <c r="S320" i="5"/>
  <c r="R320" i="5"/>
  <c r="Q320" i="5"/>
  <c r="P320" i="5"/>
  <c r="O320" i="5"/>
  <c r="N320" i="5"/>
  <c r="M320" i="5"/>
  <c r="L320" i="5"/>
  <c r="K320" i="5"/>
  <c r="J320" i="5"/>
  <c r="I320" i="5"/>
  <c r="H320" i="5"/>
  <c r="G320" i="5"/>
  <c r="F320" i="5"/>
  <c r="E320" i="5"/>
  <c r="D320" i="5"/>
  <c r="AE320" i="5" s="1"/>
  <c r="C320" i="5"/>
  <c r="B320" i="5"/>
  <c r="A320" i="5"/>
  <c r="AD319" i="5"/>
  <c r="AC319" i="5"/>
  <c r="AB319" i="5"/>
  <c r="AA319" i="5"/>
  <c r="Z319" i="5"/>
  <c r="Y319" i="5"/>
  <c r="X319" i="5"/>
  <c r="W319" i="5"/>
  <c r="V319" i="5"/>
  <c r="U319" i="5"/>
  <c r="S319" i="5"/>
  <c r="R319" i="5"/>
  <c r="Q319" i="5"/>
  <c r="P319" i="5"/>
  <c r="O319" i="5"/>
  <c r="N319" i="5"/>
  <c r="M319" i="5"/>
  <c r="L319" i="5"/>
  <c r="K319" i="5"/>
  <c r="J319" i="5"/>
  <c r="I319" i="5"/>
  <c r="H319" i="5"/>
  <c r="G319" i="5"/>
  <c r="F319" i="5"/>
  <c r="E319" i="5"/>
  <c r="D319" i="5"/>
  <c r="AE319" i="5" s="1"/>
  <c r="C319" i="5"/>
  <c r="B319" i="5"/>
  <c r="A319" i="5"/>
  <c r="AF318" i="5"/>
  <c r="AD318" i="5"/>
  <c r="AC318" i="5"/>
  <c r="AB318" i="5"/>
  <c r="AA318" i="5"/>
  <c r="Z318" i="5"/>
  <c r="Y318" i="5"/>
  <c r="X318" i="5"/>
  <c r="W318" i="5"/>
  <c r="V318" i="5"/>
  <c r="U318" i="5"/>
  <c r="T318" i="5"/>
  <c r="S318" i="5"/>
  <c r="R318" i="5"/>
  <c r="Q318" i="5"/>
  <c r="P318" i="5"/>
  <c r="O318" i="5"/>
  <c r="N318" i="5"/>
  <c r="M318" i="5"/>
  <c r="L318" i="5"/>
  <c r="K318" i="5"/>
  <c r="J318" i="5"/>
  <c r="I318" i="5"/>
  <c r="H318" i="5"/>
  <c r="G318" i="5"/>
  <c r="F318" i="5"/>
  <c r="E318" i="5"/>
  <c r="D318" i="5"/>
  <c r="AE318" i="5" s="1"/>
  <c r="C318" i="5"/>
  <c r="B318" i="5"/>
  <c r="A318" i="5"/>
  <c r="AE317" i="5"/>
  <c r="AD317" i="5"/>
  <c r="AC317" i="5"/>
  <c r="AB317" i="5"/>
  <c r="AA317" i="5"/>
  <c r="Z317" i="5"/>
  <c r="Y317" i="5"/>
  <c r="X317" i="5"/>
  <c r="W317" i="5"/>
  <c r="V317" i="5"/>
  <c r="U317" i="5"/>
  <c r="T317" i="5"/>
  <c r="AF317" i="5" s="1"/>
  <c r="S317" i="5"/>
  <c r="R317" i="5"/>
  <c r="Q317" i="5"/>
  <c r="P317" i="5"/>
  <c r="O317" i="5"/>
  <c r="N317" i="5"/>
  <c r="M317" i="5"/>
  <c r="L317" i="5"/>
  <c r="K317" i="5"/>
  <c r="J317" i="5"/>
  <c r="I317" i="5"/>
  <c r="H317" i="5"/>
  <c r="G317" i="5"/>
  <c r="F317" i="5"/>
  <c r="E317" i="5"/>
  <c r="D317" i="5"/>
  <c r="C317" i="5"/>
  <c r="B317" i="5"/>
  <c r="A317" i="5"/>
  <c r="AD316" i="5"/>
  <c r="AC316" i="5"/>
  <c r="AB316" i="5"/>
  <c r="AA316" i="5"/>
  <c r="Z316" i="5"/>
  <c r="Y316" i="5"/>
  <c r="X316" i="5"/>
  <c r="W316" i="5"/>
  <c r="V316" i="5"/>
  <c r="U316" i="5"/>
  <c r="S316" i="5"/>
  <c r="R316" i="5"/>
  <c r="Q316" i="5"/>
  <c r="P316" i="5"/>
  <c r="O316" i="5"/>
  <c r="N316" i="5"/>
  <c r="M316" i="5"/>
  <c r="L316" i="5"/>
  <c r="K316" i="5"/>
  <c r="J316" i="5"/>
  <c r="I316" i="5"/>
  <c r="H316" i="5"/>
  <c r="G316" i="5"/>
  <c r="F316" i="5"/>
  <c r="E316" i="5"/>
  <c r="D316" i="5"/>
  <c r="T316" i="5" s="1"/>
  <c r="AF316" i="5" s="1"/>
  <c r="C316" i="5"/>
  <c r="B316" i="5"/>
  <c r="A316" i="5"/>
  <c r="AF315" i="5"/>
  <c r="AD315" i="5"/>
  <c r="AC315" i="5"/>
  <c r="AB315" i="5"/>
  <c r="AA315" i="5"/>
  <c r="Z315" i="5"/>
  <c r="Y315" i="5"/>
  <c r="X315" i="5"/>
  <c r="W315" i="5"/>
  <c r="V315" i="5"/>
  <c r="U315" i="5"/>
  <c r="T315" i="5"/>
  <c r="S315" i="5"/>
  <c r="R315" i="5"/>
  <c r="Q315" i="5"/>
  <c r="P315" i="5"/>
  <c r="O315" i="5"/>
  <c r="N315" i="5"/>
  <c r="M315" i="5"/>
  <c r="L315" i="5"/>
  <c r="K315" i="5"/>
  <c r="J315" i="5"/>
  <c r="I315" i="5"/>
  <c r="H315" i="5"/>
  <c r="G315" i="5"/>
  <c r="F315" i="5"/>
  <c r="E315" i="5"/>
  <c r="D315" i="5"/>
  <c r="AE315" i="5" s="1"/>
  <c r="C315" i="5"/>
  <c r="B315" i="5"/>
  <c r="A315" i="5"/>
  <c r="AF314" i="5"/>
  <c r="AE314" i="5"/>
  <c r="AD314" i="5"/>
  <c r="AC314" i="5"/>
  <c r="AB314" i="5"/>
  <c r="AA314" i="5"/>
  <c r="Z314" i="5"/>
  <c r="Y314" i="5"/>
  <c r="X314" i="5"/>
  <c r="W314" i="5"/>
  <c r="V314" i="5"/>
  <c r="U314" i="5"/>
  <c r="T314" i="5"/>
  <c r="S314" i="5"/>
  <c r="R314" i="5"/>
  <c r="Q314" i="5"/>
  <c r="P314" i="5"/>
  <c r="O314" i="5"/>
  <c r="N314" i="5"/>
  <c r="M314" i="5"/>
  <c r="L314" i="5"/>
  <c r="K314" i="5"/>
  <c r="J314" i="5"/>
  <c r="I314" i="5"/>
  <c r="H314" i="5"/>
  <c r="G314" i="5"/>
  <c r="F314" i="5"/>
  <c r="E314" i="5"/>
  <c r="D314" i="5"/>
  <c r="C314" i="5"/>
  <c r="B314" i="5"/>
  <c r="A314" i="5"/>
  <c r="AD313" i="5"/>
  <c r="AC313" i="5"/>
  <c r="AB313" i="5"/>
  <c r="AA313" i="5"/>
  <c r="Z313" i="5"/>
  <c r="Y313" i="5"/>
  <c r="X313" i="5"/>
  <c r="W313" i="5"/>
  <c r="V313" i="5"/>
  <c r="U313" i="5"/>
  <c r="S313" i="5"/>
  <c r="R313" i="5"/>
  <c r="Q313" i="5"/>
  <c r="P313" i="5"/>
  <c r="O313" i="5"/>
  <c r="N313" i="5"/>
  <c r="M313" i="5"/>
  <c r="L313" i="5"/>
  <c r="K313" i="5"/>
  <c r="J313" i="5"/>
  <c r="I313" i="5"/>
  <c r="H313" i="5"/>
  <c r="G313" i="5"/>
  <c r="F313" i="5"/>
  <c r="E313" i="5"/>
  <c r="D313" i="5"/>
  <c r="T313" i="5" s="1"/>
  <c r="AF313" i="5" s="1"/>
  <c r="C313" i="5"/>
  <c r="B313" i="5"/>
  <c r="A313" i="5"/>
  <c r="AD312" i="5"/>
  <c r="AC312" i="5"/>
  <c r="AB312" i="5"/>
  <c r="AA312" i="5"/>
  <c r="Z312" i="5"/>
  <c r="Y312" i="5"/>
  <c r="X312" i="5"/>
  <c r="W312" i="5"/>
  <c r="V312" i="5"/>
  <c r="U312" i="5"/>
  <c r="S312" i="5"/>
  <c r="R312" i="5"/>
  <c r="Q312" i="5"/>
  <c r="P312" i="5"/>
  <c r="O312" i="5"/>
  <c r="N312" i="5"/>
  <c r="M312" i="5"/>
  <c r="L312" i="5"/>
  <c r="K312" i="5"/>
  <c r="J312" i="5"/>
  <c r="I312" i="5"/>
  <c r="H312" i="5"/>
  <c r="G312" i="5"/>
  <c r="F312" i="5"/>
  <c r="E312" i="5"/>
  <c r="D312" i="5"/>
  <c r="AE312" i="5" s="1"/>
  <c r="C312" i="5"/>
  <c r="B312" i="5"/>
  <c r="A312" i="5"/>
  <c r="AE311" i="5"/>
  <c r="AD311" i="5"/>
  <c r="AC311" i="5"/>
  <c r="AB311" i="5"/>
  <c r="AA311" i="5"/>
  <c r="Z311" i="5"/>
  <c r="Y311" i="5"/>
  <c r="X311" i="5"/>
  <c r="W311" i="5"/>
  <c r="V311" i="5"/>
  <c r="U311" i="5"/>
  <c r="T311" i="5"/>
  <c r="AF311" i="5" s="1"/>
  <c r="S311" i="5"/>
  <c r="R311" i="5"/>
  <c r="Q311" i="5"/>
  <c r="P311" i="5"/>
  <c r="O311" i="5"/>
  <c r="N311" i="5"/>
  <c r="M311" i="5"/>
  <c r="L311" i="5"/>
  <c r="K311" i="5"/>
  <c r="J311" i="5"/>
  <c r="I311" i="5"/>
  <c r="H311" i="5"/>
  <c r="G311" i="5"/>
  <c r="F311" i="5"/>
  <c r="E311" i="5"/>
  <c r="D311" i="5"/>
  <c r="C311" i="5"/>
  <c r="B311" i="5"/>
  <c r="A311" i="5"/>
  <c r="AD310" i="5"/>
  <c r="AC310" i="5"/>
  <c r="AB310" i="5"/>
  <c r="AA310" i="5"/>
  <c r="Z310" i="5"/>
  <c r="Y310" i="5"/>
  <c r="X310" i="5"/>
  <c r="W310" i="5"/>
  <c r="V310" i="5"/>
  <c r="U310" i="5"/>
  <c r="S310" i="5"/>
  <c r="R310" i="5"/>
  <c r="Q310" i="5"/>
  <c r="P310" i="5"/>
  <c r="O310" i="5"/>
  <c r="N310" i="5"/>
  <c r="M310" i="5"/>
  <c r="L310" i="5"/>
  <c r="K310" i="5"/>
  <c r="J310" i="5"/>
  <c r="I310" i="5"/>
  <c r="H310" i="5"/>
  <c r="G310" i="5"/>
  <c r="F310" i="5"/>
  <c r="E310" i="5"/>
  <c r="D310" i="5"/>
  <c r="T310" i="5" s="1"/>
  <c r="AF310" i="5" s="1"/>
  <c r="C310" i="5"/>
  <c r="B310" i="5"/>
  <c r="A310" i="5"/>
  <c r="AD309" i="5"/>
  <c r="AC309" i="5"/>
  <c r="AB309" i="5"/>
  <c r="AA309" i="5"/>
  <c r="Z309" i="5"/>
  <c r="Y309" i="5"/>
  <c r="X309" i="5"/>
  <c r="W309" i="5"/>
  <c r="V309" i="5"/>
  <c r="U309" i="5"/>
  <c r="T309" i="5"/>
  <c r="AF309" i="5" s="1"/>
  <c r="S309" i="5"/>
  <c r="R309" i="5"/>
  <c r="Q309" i="5"/>
  <c r="P309" i="5"/>
  <c r="O309" i="5"/>
  <c r="N309" i="5"/>
  <c r="M309" i="5"/>
  <c r="L309" i="5"/>
  <c r="K309" i="5"/>
  <c r="J309" i="5"/>
  <c r="I309" i="5"/>
  <c r="H309" i="5"/>
  <c r="G309" i="5"/>
  <c r="F309" i="5"/>
  <c r="E309" i="5"/>
  <c r="D309" i="5"/>
  <c r="AE309" i="5" s="1"/>
  <c r="C309" i="5"/>
  <c r="B309" i="5"/>
  <c r="A309" i="5"/>
  <c r="AD308" i="5"/>
  <c r="AC308" i="5"/>
  <c r="AB308" i="5"/>
  <c r="AA308" i="5"/>
  <c r="Z308" i="5"/>
  <c r="Y308" i="5"/>
  <c r="X308" i="5"/>
  <c r="W308" i="5"/>
  <c r="V308" i="5"/>
  <c r="U308" i="5"/>
  <c r="S308" i="5"/>
  <c r="R308" i="5"/>
  <c r="Q308" i="5"/>
  <c r="P308" i="5"/>
  <c r="O308" i="5"/>
  <c r="N308" i="5"/>
  <c r="M308" i="5"/>
  <c r="L308" i="5"/>
  <c r="K308" i="5"/>
  <c r="J308" i="5"/>
  <c r="I308" i="5"/>
  <c r="H308" i="5"/>
  <c r="G308" i="5"/>
  <c r="F308" i="5"/>
  <c r="E308" i="5"/>
  <c r="D308" i="5"/>
  <c r="AE308" i="5" s="1"/>
  <c r="C308" i="5"/>
  <c r="B308" i="5"/>
  <c r="A308" i="5"/>
  <c r="AD307" i="5"/>
  <c r="AC307" i="5"/>
  <c r="AB307" i="5"/>
  <c r="AA307" i="5"/>
  <c r="Z307" i="5"/>
  <c r="Y307" i="5"/>
  <c r="X307" i="5"/>
  <c r="W307" i="5"/>
  <c r="V307" i="5"/>
  <c r="U307" i="5"/>
  <c r="T307" i="5"/>
  <c r="AF307" i="5" s="1"/>
  <c r="S307" i="5"/>
  <c r="R307" i="5"/>
  <c r="Q307" i="5"/>
  <c r="P307" i="5"/>
  <c r="O307" i="5"/>
  <c r="N307" i="5"/>
  <c r="M307" i="5"/>
  <c r="L307" i="5"/>
  <c r="K307" i="5"/>
  <c r="J307" i="5"/>
  <c r="I307" i="5"/>
  <c r="H307" i="5"/>
  <c r="G307" i="5"/>
  <c r="F307" i="5"/>
  <c r="E307" i="5"/>
  <c r="D307" i="5"/>
  <c r="AE307" i="5" s="1"/>
  <c r="C307" i="5"/>
  <c r="B307" i="5"/>
  <c r="A307" i="5"/>
  <c r="AF306" i="5"/>
  <c r="AD306" i="5"/>
  <c r="AC306" i="5"/>
  <c r="AB306" i="5"/>
  <c r="AA306" i="5"/>
  <c r="Z306" i="5"/>
  <c r="Y306" i="5"/>
  <c r="X306" i="5"/>
  <c r="W306" i="5"/>
  <c r="V306" i="5"/>
  <c r="U306" i="5"/>
  <c r="T306" i="5"/>
  <c r="S306" i="5"/>
  <c r="R306" i="5"/>
  <c r="Q306" i="5"/>
  <c r="P306" i="5"/>
  <c r="O306" i="5"/>
  <c r="N306" i="5"/>
  <c r="M306" i="5"/>
  <c r="L306" i="5"/>
  <c r="K306" i="5"/>
  <c r="J306" i="5"/>
  <c r="I306" i="5"/>
  <c r="H306" i="5"/>
  <c r="G306" i="5"/>
  <c r="F306" i="5"/>
  <c r="E306" i="5"/>
  <c r="D306" i="5"/>
  <c r="AE306" i="5" s="1"/>
  <c r="C306" i="5"/>
  <c r="B306" i="5"/>
  <c r="A306" i="5"/>
  <c r="AD305" i="5"/>
  <c r="AC305" i="5"/>
  <c r="AB305" i="5"/>
  <c r="AA305" i="5"/>
  <c r="Z305" i="5"/>
  <c r="Y305" i="5"/>
  <c r="X305" i="5"/>
  <c r="W305" i="5"/>
  <c r="V305" i="5"/>
  <c r="U305" i="5"/>
  <c r="S305" i="5"/>
  <c r="R305" i="5"/>
  <c r="Q305" i="5"/>
  <c r="P305" i="5"/>
  <c r="O305" i="5"/>
  <c r="N305" i="5"/>
  <c r="M305" i="5"/>
  <c r="L305" i="5"/>
  <c r="K305" i="5"/>
  <c r="J305" i="5"/>
  <c r="I305" i="5"/>
  <c r="H305" i="5"/>
  <c r="G305" i="5"/>
  <c r="F305" i="5"/>
  <c r="E305" i="5"/>
  <c r="D305" i="5"/>
  <c r="T305" i="5" s="1"/>
  <c r="AF305" i="5" s="1"/>
  <c r="C305" i="5"/>
  <c r="B305" i="5"/>
  <c r="A305" i="5"/>
  <c r="AE304" i="5"/>
  <c r="AD304" i="5"/>
  <c r="AC304" i="5"/>
  <c r="AB304" i="5"/>
  <c r="AA304" i="5"/>
  <c r="Z304" i="5"/>
  <c r="Y304" i="5"/>
  <c r="X304" i="5"/>
  <c r="W304" i="5"/>
  <c r="V304" i="5"/>
  <c r="U304" i="5"/>
  <c r="T304" i="5"/>
  <c r="AF304" i="5" s="1"/>
  <c r="S304" i="5"/>
  <c r="R304" i="5"/>
  <c r="Q304" i="5"/>
  <c r="P304" i="5"/>
  <c r="O304" i="5"/>
  <c r="N304" i="5"/>
  <c r="M304" i="5"/>
  <c r="L304" i="5"/>
  <c r="K304" i="5"/>
  <c r="J304" i="5"/>
  <c r="I304" i="5"/>
  <c r="H304" i="5"/>
  <c r="G304" i="5"/>
  <c r="F304" i="5"/>
  <c r="E304" i="5"/>
  <c r="D304" i="5"/>
  <c r="C304" i="5"/>
  <c r="B304" i="5"/>
  <c r="A304" i="5"/>
  <c r="AF303" i="5"/>
  <c r="AD303" i="5"/>
  <c r="AC303" i="5"/>
  <c r="AB303" i="5"/>
  <c r="AA303" i="5"/>
  <c r="Z303" i="5"/>
  <c r="Y303" i="5"/>
  <c r="X303" i="5"/>
  <c r="W303" i="5"/>
  <c r="V303" i="5"/>
  <c r="U303" i="5"/>
  <c r="T303" i="5"/>
  <c r="S303" i="5"/>
  <c r="R303" i="5"/>
  <c r="Q303" i="5"/>
  <c r="P303" i="5"/>
  <c r="O303" i="5"/>
  <c r="N303" i="5"/>
  <c r="M303" i="5"/>
  <c r="L303" i="5"/>
  <c r="K303" i="5"/>
  <c r="J303" i="5"/>
  <c r="I303" i="5"/>
  <c r="H303" i="5"/>
  <c r="G303" i="5"/>
  <c r="F303" i="5"/>
  <c r="E303" i="5"/>
  <c r="D303" i="5"/>
  <c r="AE303" i="5" s="1"/>
  <c r="C303" i="5"/>
  <c r="B303" i="5"/>
  <c r="A303" i="5"/>
  <c r="AD302" i="5"/>
  <c r="AC302" i="5"/>
  <c r="AB302" i="5"/>
  <c r="AA302" i="5"/>
  <c r="Z302" i="5"/>
  <c r="Y302" i="5"/>
  <c r="X302" i="5"/>
  <c r="W302" i="5"/>
  <c r="V302" i="5"/>
  <c r="U302" i="5"/>
  <c r="S302" i="5"/>
  <c r="R302" i="5"/>
  <c r="Q302" i="5"/>
  <c r="P302" i="5"/>
  <c r="O302" i="5"/>
  <c r="N302" i="5"/>
  <c r="M302" i="5"/>
  <c r="L302" i="5"/>
  <c r="K302" i="5"/>
  <c r="J302" i="5"/>
  <c r="I302" i="5"/>
  <c r="H302" i="5"/>
  <c r="G302" i="5"/>
  <c r="F302" i="5"/>
  <c r="E302" i="5"/>
  <c r="D302" i="5"/>
  <c r="T302" i="5" s="1"/>
  <c r="AF302" i="5" s="1"/>
  <c r="C302" i="5"/>
  <c r="B302" i="5"/>
  <c r="A302" i="5"/>
  <c r="AE301" i="5"/>
  <c r="AD301" i="5"/>
  <c r="AC301" i="5"/>
  <c r="AB301" i="5"/>
  <c r="AA301" i="5"/>
  <c r="Z301" i="5"/>
  <c r="Y301" i="5"/>
  <c r="X301" i="5"/>
  <c r="W301" i="5"/>
  <c r="V301" i="5"/>
  <c r="U301" i="5"/>
  <c r="T301" i="5"/>
  <c r="AF301" i="5" s="1"/>
  <c r="S301" i="5"/>
  <c r="R301" i="5"/>
  <c r="Q301" i="5"/>
  <c r="P301" i="5"/>
  <c r="O301" i="5"/>
  <c r="N301" i="5"/>
  <c r="M301" i="5"/>
  <c r="L301" i="5"/>
  <c r="K301" i="5"/>
  <c r="J301" i="5"/>
  <c r="I301" i="5"/>
  <c r="H301" i="5"/>
  <c r="G301" i="5"/>
  <c r="F301" i="5"/>
  <c r="E301" i="5"/>
  <c r="D301" i="5"/>
  <c r="C301" i="5"/>
  <c r="B301" i="5"/>
  <c r="A301" i="5"/>
  <c r="AF300" i="5"/>
  <c r="AD300" i="5"/>
  <c r="AC300" i="5"/>
  <c r="AB300" i="5"/>
  <c r="AA300" i="5"/>
  <c r="Z300" i="5"/>
  <c r="Y300" i="5"/>
  <c r="X300" i="5"/>
  <c r="W300" i="5"/>
  <c r="V300" i="5"/>
  <c r="U300" i="5"/>
  <c r="T300" i="5"/>
  <c r="S300" i="5"/>
  <c r="R300" i="5"/>
  <c r="Q300" i="5"/>
  <c r="P300" i="5"/>
  <c r="O300" i="5"/>
  <c r="N300" i="5"/>
  <c r="M300" i="5"/>
  <c r="L300" i="5"/>
  <c r="K300" i="5"/>
  <c r="J300" i="5"/>
  <c r="I300" i="5"/>
  <c r="H300" i="5"/>
  <c r="G300" i="5"/>
  <c r="F300" i="5"/>
  <c r="E300" i="5"/>
  <c r="D300" i="5"/>
  <c r="AE300" i="5" s="1"/>
  <c r="C300" i="5"/>
  <c r="B300" i="5"/>
  <c r="A300" i="5"/>
  <c r="AD299" i="5"/>
  <c r="AC299" i="5"/>
  <c r="AB299" i="5"/>
  <c r="AA299" i="5"/>
  <c r="Z299" i="5"/>
  <c r="Y299" i="5"/>
  <c r="X299" i="5"/>
  <c r="W299" i="5"/>
  <c r="V299" i="5"/>
  <c r="U299" i="5"/>
  <c r="S299" i="5"/>
  <c r="R299" i="5"/>
  <c r="Q299" i="5"/>
  <c r="P299" i="5"/>
  <c r="O299" i="5"/>
  <c r="N299" i="5"/>
  <c r="M299" i="5"/>
  <c r="L299" i="5"/>
  <c r="K299" i="5"/>
  <c r="J299" i="5"/>
  <c r="I299" i="5"/>
  <c r="H299" i="5"/>
  <c r="G299" i="5"/>
  <c r="F299" i="5"/>
  <c r="E299" i="5"/>
  <c r="D299" i="5"/>
  <c r="T299" i="5" s="1"/>
  <c r="AF299" i="5" s="1"/>
  <c r="C299" i="5"/>
  <c r="B299" i="5"/>
  <c r="A299" i="5"/>
  <c r="AE298" i="5"/>
  <c r="AD298" i="5"/>
  <c r="AC298" i="5"/>
  <c r="AB298" i="5"/>
  <c r="AA298" i="5"/>
  <c r="Z298" i="5"/>
  <c r="Y298" i="5"/>
  <c r="X298" i="5"/>
  <c r="W298" i="5"/>
  <c r="V298" i="5"/>
  <c r="U298" i="5"/>
  <c r="S298" i="5"/>
  <c r="R298" i="5"/>
  <c r="Q298" i="5"/>
  <c r="P298" i="5"/>
  <c r="O298" i="5"/>
  <c r="N298" i="5"/>
  <c r="M298" i="5"/>
  <c r="L298" i="5"/>
  <c r="K298" i="5"/>
  <c r="J298" i="5"/>
  <c r="I298" i="5"/>
  <c r="H298" i="5"/>
  <c r="G298" i="5"/>
  <c r="F298" i="5"/>
  <c r="E298" i="5"/>
  <c r="D298" i="5"/>
  <c r="T298" i="5" s="1"/>
  <c r="AF298" i="5" s="1"/>
  <c r="C298" i="5"/>
  <c r="B298" i="5"/>
  <c r="A298" i="5"/>
  <c r="AD297" i="5"/>
  <c r="AC297" i="5"/>
  <c r="AB297" i="5"/>
  <c r="AA297" i="5"/>
  <c r="Z297" i="5"/>
  <c r="Y297" i="5"/>
  <c r="X297" i="5"/>
  <c r="W297" i="5"/>
  <c r="V297" i="5"/>
  <c r="U297" i="5"/>
  <c r="S297" i="5"/>
  <c r="R297" i="5"/>
  <c r="Q297" i="5"/>
  <c r="P297" i="5"/>
  <c r="O297" i="5"/>
  <c r="N297" i="5"/>
  <c r="M297" i="5"/>
  <c r="L297" i="5"/>
  <c r="K297" i="5"/>
  <c r="J297" i="5"/>
  <c r="I297" i="5"/>
  <c r="H297" i="5"/>
  <c r="G297" i="5"/>
  <c r="F297" i="5"/>
  <c r="E297" i="5"/>
  <c r="D297" i="5"/>
  <c r="AE297" i="5" s="1"/>
  <c r="C297" i="5"/>
  <c r="B297" i="5"/>
  <c r="A297" i="5"/>
  <c r="AD296" i="5"/>
  <c r="AC296" i="5"/>
  <c r="AB296" i="5"/>
  <c r="AA296" i="5"/>
  <c r="Z296" i="5"/>
  <c r="Y296" i="5"/>
  <c r="X296" i="5"/>
  <c r="W296" i="5"/>
  <c r="V296" i="5"/>
  <c r="U296" i="5"/>
  <c r="T296" i="5"/>
  <c r="AF296" i="5" s="1"/>
  <c r="S296" i="5"/>
  <c r="R296" i="5"/>
  <c r="Q296" i="5"/>
  <c r="P296" i="5"/>
  <c r="O296" i="5"/>
  <c r="N296" i="5"/>
  <c r="M296" i="5"/>
  <c r="L296" i="5"/>
  <c r="K296" i="5"/>
  <c r="J296" i="5"/>
  <c r="I296" i="5"/>
  <c r="H296" i="5"/>
  <c r="G296" i="5"/>
  <c r="F296" i="5"/>
  <c r="E296" i="5"/>
  <c r="D296" i="5"/>
  <c r="AE296" i="5" s="1"/>
  <c r="C296" i="5"/>
  <c r="B296" i="5"/>
  <c r="A296" i="5"/>
  <c r="AD295" i="5"/>
  <c r="AC295" i="5"/>
  <c r="AB295" i="5"/>
  <c r="AA295" i="5"/>
  <c r="Z295" i="5"/>
  <c r="Y295" i="5"/>
  <c r="X295" i="5"/>
  <c r="W295" i="5"/>
  <c r="V295" i="5"/>
  <c r="U295" i="5"/>
  <c r="T295" i="5"/>
  <c r="AF295" i="5" s="1"/>
  <c r="S295" i="5"/>
  <c r="R295" i="5"/>
  <c r="Q295" i="5"/>
  <c r="P295" i="5"/>
  <c r="O295" i="5"/>
  <c r="N295" i="5"/>
  <c r="M295" i="5"/>
  <c r="L295" i="5"/>
  <c r="K295" i="5"/>
  <c r="J295" i="5"/>
  <c r="I295" i="5"/>
  <c r="H295" i="5"/>
  <c r="G295" i="5"/>
  <c r="F295" i="5"/>
  <c r="E295" i="5"/>
  <c r="D295" i="5"/>
  <c r="AE295" i="5" s="1"/>
  <c r="C295" i="5"/>
  <c r="B295" i="5"/>
  <c r="A295" i="5"/>
  <c r="AD294" i="5"/>
  <c r="AC294" i="5"/>
  <c r="AB294" i="5"/>
  <c r="AA294" i="5"/>
  <c r="Z294" i="5"/>
  <c r="Y294" i="5"/>
  <c r="X294" i="5"/>
  <c r="W294" i="5"/>
  <c r="V294" i="5"/>
  <c r="U294" i="5"/>
  <c r="S294" i="5"/>
  <c r="R294" i="5"/>
  <c r="Q294" i="5"/>
  <c r="P294" i="5"/>
  <c r="O294" i="5"/>
  <c r="N294" i="5"/>
  <c r="M294" i="5"/>
  <c r="L294" i="5"/>
  <c r="K294" i="5"/>
  <c r="J294" i="5"/>
  <c r="I294" i="5"/>
  <c r="H294" i="5"/>
  <c r="G294" i="5"/>
  <c r="F294" i="5"/>
  <c r="E294" i="5"/>
  <c r="D294" i="5"/>
  <c r="AE294" i="5" s="1"/>
  <c r="C294" i="5"/>
  <c r="B294" i="5"/>
  <c r="A294" i="5"/>
  <c r="AE293" i="5"/>
  <c r="AD293" i="5"/>
  <c r="AC293" i="5"/>
  <c r="AB293" i="5"/>
  <c r="AA293" i="5"/>
  <c r="Z293" i="5"/>
  <c r="Y293" i="5"/>
  <c r="X293" i="5"/>
  <c r="W293" i="5"/>
  <c r="V293" i="5"/>
  <c r="U293" i="5"/>
  <c r="T293" i="5"/>
  <c r="AF293" i="5" s="1"/>
  <c r="S293" i="5"/>
  <c r="R293" i="5"/>
  <c r="Q293" i="5"/>
  <c r="P293" i="5"/>
  <c r="O293" i="5"/>
  <c r="N293" i="5"/>
  <c r="M293" i="5"/>
  <c r="L293" i="5"/>
  <c r="K293" i="5"/>
  <c r="J293" i="5"/>
  <c r="I293" i="5"/>
  <c r="H293" i="5"/>
  <c r="G293" i="5"/>
  <c r="F293" i="5"/>
  <c r="E293" i="5"/>
  <c r="D293" i="5"/>
  <c r="C293" i="5"/>
  <c r="B293" i="5"/>
  <c r="A293" i="5"/>
  <c r="AE292" i="5"/>
  <c r="AD292" i="5"/>
  <c r="AC292" i="5"/>
  <c r="AB292" i="5"/>
  <c r="AA292" i="5"/>
  <c r="Z292" i="5"/>
  <c r="Y292" i="5"/>
  <c r="X292" i="5"/>
  <c r="W292" i="5"/>
  <c r="V292" i="5"/>
  <c r="U292" i="5"/>
  <c r="T292" i="5"/>
  <c r="AF292" i="5" s="1"/>
  <c r="S292" i="5"/>
  <c r="R292" i="5"/>
  <c r="Q292" i="5"/>
  <c r="P292" i="5"/>
  <c r="O292" i="5"/>
  <c r="N292" i="5"/>
  <c r="M292" i="5"/>
  <c r="L292" i="5"/>
  <c r="K292" i="5"/>
  <c r="J292" i="5"/>
  <c r="I292" i="5"/>
  <c r="H292" i="5"/>
  <c r="G292" i="5"/>
  <c r="F292" i="5"/>
  <c r="E292" i="5"/>
  <c r="D292" i="5"/>
  <c r="C292" i="5"/>
  <c r="B292" i="5"/>
  <c r="A292" i="5"/>
  <c r="AD291" i="5"/>
  <c r="AC291" i="5"/>
  <c r="AB291" i="5"/>
  <c r="AA291" i="5"/>
  <c r="Z291" i="5"/>
  <c r="Y291" i="5"/>
  <c r="X291" i="5"/>
  <c r="W291" i="5"/>
  <c r="V291" i="5"/>
  <c r="U291" i="5"/>
  <c r="S291" i="5"/>
  <c r="R291" i="5"/>
  <c r="Q291" i="5"/>
  <c r="P291" i="5"/>
  <c r="O291" i="5"/>
  <c r="N291" i="5"/>
  <c r="M291" i="5"/>
  <c r="L291" i="5"/>
  <c r="K291" i="5"/>
  <c r="J291" i="5"/>
  <c r="I291" i="5"/>
  <c r="H291" i="5"/>
  <c r="G291" i="5"/>
  <c r="F291" i="5"/>
  <c r="E291" i="5"/>
  <c r="D291" i="5"/>
  <c r="AE291" i="5" s="1"/>
  <c r="C291" i="5"/>
  <c r="B291" i="5"/>
  <c r="A291" i="5"/>
  <c r="AE290" i="5"/>
  <c r="AD290" i="5"/>
  <c r="AC290" i="5"/>
  <c r="AB290" i="5"/>
  <c r="AA290" i="5"/>
  <c r="Z290" i="5"/>
  <c r="Y290" i="5"/>
  <c r="X290" i="5"/>
  <c r="W290" i="5"/>
  <c r="V290" i="5"/>
  <c r="U290" i="5"/>
  <c r="T290" i="5"/>
  <c r="AF290" i="5" s="1"/>
  <c r="S290" i="5"/>
  <c r="R290" i="5"/>
  <c r="Q290" i="5"/>
  <c r="P290" i="5"/>
  <c r="O290" i="5"/>
  <c r="N290" i="5"/>
  <c r="M290" i="5"/>
  <c r="L290" i="5"/>
  <c r="K290" i="5"/>
  <c r="J290" i="5"/>
  <c r="I290" i="5"/>
  <c r="H290" i="5"/>
  <c r="G290" i="5"/>
  <c r="F290" i="5"/>
  <c r="E290" i="5"/>
  <c r="D290" i="5"/>
  <c r="C290" i="5"/>
  <c r="B290" i="5"/>
  <c r="A290" i="5"/>
  <c r="AE289" i="5"/>
  <c r="AD289" i="5"/>
  <c r="AC289" i="5"/>
  <c r="AB289" i="5"/>
  <c r="AA289" i="5"/>
  <c r="Z289" i="5"/>
  <c r="Y289" i="5"/>
  <c r="X289" i="5"/>
  <c r="W289" i="5"/>
  <c r="V289" i="5"/>
  <c r="U289" i="5"/>
  <c r="T289" i="5"/>
  <c r="AF289" i="5" s="1"/>
  <c r="S289" i="5"/>
  <c r="R289" i="5"/>
  <c r="Q289" i="5"/>
  <c r="P289" i="5"/>
  <c r="O289" i="5"/>
  <c r="N289" i="5"/>
  <c r="M289" i="5"/>
  <c r="L289" i="5"/>
  <c r="K289" i="5"/>
  <c r="J289" i="5"/>
  <c r="I289" i="5"/>
  <c r="H289" i="5"/>
  <c r="G289" i="5"/>
  <c r="F289" i="5"/>
  <c r="E289" i="5"/>
  <c r="D289" i="5"/>
  <c r="C289" i="5"/>
  <c r="B289" i="5"/>
  <c r="A289" i="5"/>
  <c r="AD288" i="5"/>
  <c r="AC288" i="5"/>
  <c r="AB288" i="5"/>
  <c r="AA288" i="5"/>
  <c r="Z288" i="5"/>
  <c r="Y288" i="5"/>
  <c r="X288" i="5"/>
  <c r="W288" i="5"/>
  <c r="V288" i="5"/>
  <c r="U288" i="5"/>
  <c r="S288" i="5"/>
  <c r="R288" i="5"/>
  <c r="Q288" i="5"/>
  <c r="P288" i="5"/>
  <c r="O288" i="5"/>
  <c r="N288" i="5"/>
  <c r="M288" i="5"/>
  <c r="L288" i="5"/>
  <c r="K288" i="5"/>
  <c r="J288" i="5"/>
  <c r="I288" i="5"/>
  <c r="H288" i="5"/>
  <c r="G288" i="5"/>
  <c r="F288" i="5"/>
  <c r="E288" i="5"/>
  <c r="D288" i="5"/>
  <c r="AE288" i="5" s="1"/>
  <c r="C288" i="5"/>
  <c r="B288" i="5"/>
  <c r="A288" i="5"/>
  <c r="AE287" i="5"/>
  <c r="AD287" i="5"/>
  <c r="AC287" i="5"/>
  <c r="AB287" i="5"/>
  <c r="AA287" i="5"/>
  <c r="Z287" i="5"/>
  <c r="Y287" i="5"/>
  <c r="X287" i="5"/>
  <c r="W287" i="5"/>
  <c r="V287" i="5"/>
  <c r="U287" i="5"/>
  <c r="S287" i="5"/>
  <c r="R287" i="5"/>
  <c r="Q287" i="5"/>
  <c r="P287" i="5"/>
  <c r="O287" i="5"/>
  <c r="N287" i="5"/>
  <c r="M287" i="5"/>
  <c r="L287" i="5"/>
  <c r="K287" i="5"/>
  <c r="J287" i="5"/>
  <c r="I287" i="5"/>
  <c r="H287" i="5"/>
  <c r="G287" i="5"/>
  <c r="F287" i="5"/>
  <c r="E287" i="5"/>
  <c r="D287" i="5"/>
  <c r="T287" i="5" s="1"/>
  <c r="AF287" i="5" s="1"/>
  <c r="C287" i="5"/>
  <c r="B287" i="5"/>
  <c r="A287" i="5"/>
  <c r="AE286" i="5"/>
  <c r="AD286" i="5"/>
  <c r="AC286" i="5"/>
  <c r="AB286" i="5"/>
  <c r="AA286" i="5"/>
  <c r="Z286" i="5"/>
  <c r="Y286" i="5"/>
  <c r="X286" i="5"/>
  <c r="W286" i="5"/>
  <c r="V286" i="5"/>
  <c r="U286" i="5"/>
  <c r="T286" i="5"/>
  <c r="AF286" i="5" s="1"/>
  <c r="S286" i="5"/>
  <c r="R286" i="5"/>
  <c r="Q286" i="5"/>
  <c r="P286" i="5"/>
  <c r="O286" i="5"/>
  <c r="N286" i="5"/>
  <c r="M286" i="5"/>
  <c r="L286" i="5"/>
  <c r="K286" i="5"/>
  <c r="J286" i="5"/>
  <c r="I286" i="5"/>
  <c r="H286" i="5"/>
  <c r="G286" i="5"/>
  <c r="F286" i="5"/>
  <c r="E286" i="5"/>
  <c r="D286" i="5"/>
  <c r="C286" i="5"/>
  <c r="B286" i="5"/>
  <c r="A286" i="5"/>
  <c r="AD285" i="5"/>
  <c r="AC285" i="5"/>
  <c r="AB285" i="5"/>
  <c r="AA285" i="5"/>
  <c r="Z285" i="5"/>
  <c r="Y285" i="5"/>
  <c r="X285" i="5"/>
  <c r="W285" i="5"/>
  <c r="V285" i="5"/>
  <c r="U285" i="5"/>
  <c r="T285" i="5"/>
  <c r="AF285" i="5" s="1"/>
  <c r="S285" i="5"/>
  <c r="R285" i="5"/>
  <c r="Q285" i="5"/>
  <c r="P285" i="5"/>
  <c r="O285" i="5"/>
  <c r="N285" i="5"/>
  <c r="M285" i="5"/>
  <c r="L285" i="5"/>
  <c r="K285" i="5"/>
  <c r="J285" i="5"/>
  <c r="I285" i="5"/>
  <c r="H285" i="5"/>
  <c r="G285" i="5"/>
  <c r="F285" i="5"/>
  <c r="E285" i="5"/>
  <c r="D285" i="5"/>
  <c r="AE285" i="5" s="1"/>
  <c r="C285" i="5"/>
  <c r="B285" i="5"/>
  <c r="A285" i="5"/>
  <c r="AD284" i="5"/>
  <c r="AC284" i="5"/>
  <c r="AB284" i="5"/>
  <c r="AA284" i="5"/>
  <c r="Z284" i="5"/>
  <c r="Y284" i="5"/>
  <c r="X284" i="5"/>
  <c r="W284" i="5"/>
  <c r="V284" i="5"/>
  <c r="U284" i="5"/>
  <c r="T284" i="5"/>
  <c r="AF284" i="5" s="1"/>
  <c r="S284" i="5"/>
  <c r="R284" i="5"/>
  <c r="Q284" i="5"/>
  <c r="P284" i="5"/>
  <c r="O284" i="5"/>
  <c r="N284" i="5"/>
  <c r="M284" i="5"/>
  <c r="L284" i="5"/>
  <c r="K284" i="5"/>
  <c r="J284" i="5"/>
  <c r="I284" i="5"/>
  <c r="H284" i="5"/>
  <c r="G284" i="5"/>
  <c r="F284" i="5"/>
  <c r="E284" i="5"/>
  <c r="D284" i="5"/>
  <c r="AE284" i="5" s="1"/>
  <c r="C284" i="5"/>
  <c r="B284" i="5"/>
  <c r="A284" i="5"/>
  <c r="AD283" i="5"/>
  <c r="AC283" i="5"/>
  <c r="AB283" i="5"/>
  <c r="AA283" i="5"/>
  <c r="Z283" i="5"/>
  <c r="Y283" i="5"/>
  <c r="X283" i="5"/>
  <c r="W283" i="5"/>
  <c r="V283" i="5"/>
  <c r="U283" i="5"/>
  <c r="S283" i="5"/>
  <c r="R283" i="5"/>
  <c r="Q283" i="5"/>
  <c r="P283" i="5"/>
  <c r="O283" i="5"/>
  <c r="N283" i="5"/>
  <c r="M283" i="5"/>
  <c r="L283" i="5"/>
  <c r="K283" i="5"/>
  <c r="J283" i="5"/>
  <c r="I283" i="5"/>
  <c r="H283" i="5"/>
  <c r="G283" i="5"/>
  <c r="F283" i="5"/>
  <c r="E283" i="5"/>
  <c r="D283" i="5"/>
  <c r="AE283" i="5" s="1"/>
  <c r="C283" i="5"/>
  <c r="B283" i="5"/>
  <c r="A283" i="5"/>
  <c r="AF282" i="5"/>
  <c r="AD282" i="5"/>
  <c r="AC282" i="5"/>
  <c r="AB282" i="5"/>
  <c r="AA282" i="5"/>
  <c r="Z282" i="5"/>
  <c r="Y282" i="5"/>
  <c r="X282" i="5"/>
  <c r="W282" i="5"/>
  <c r="V282" i="5"/>
  <c r="U282" i="5"/>
  <c r="T282" i="5"/>
  <c r="S282" i="5"/>
  <c r="R282" i="5"/>
  <c r="Q282" i="5"/>
  <c r="P282" i="5"/>
  <c r="O282" i="5"/>
  <c r="N282" i="5"/>
  <c r="M282" i="5"/>
  <c r="L282" i="5"/>
  <c r="K282" i="5"/>
  <c r="J282" i="5"/>
  <c r="I282" i="5"/>
  <c r="H282" i="5"/>
  <c r="G282" i="5"/>
  <c r="F282" i="5"/>
  <c r="E282" i="5"/>
  <c r="D282" i="5"/>
  <c r="AE282" i="5" s="1"/>
  <c r="C282" i="5"/>
  <c r="B282" i="5"/>
  <c r="A282" i="5"/>
  <c r="AE281" i="5"/>
  <c r="AD281" i="5"/>
  <c r="AC281" i="5"/>
  <c r="AB281" i="5"/>
  <c r="AA281" i="5"/>
  <c r="Z281" i="5"/>
  <c r="Y281" i="5"/>
  <c r="X281" i="5"/>
  <c r="W281" i="5"/>
  <c r="V281" i="5"/>
  <c r="U281" i="5"/>
  <c r="T281" i="5"/>
  <c r="AF281" i="5" s="1"/>
  <c r="S281" i="5"/>
  <c r="R281" i="5"/>
  <c r="Q281" i="5"/>
  <c r="P281" i="5"/>
  <c r="O281" i="5"/>
  <c r="N281" i="5"/>
  <c r="M281" i="5"/>
  <c r="L281" i="5"/>
  <c r="K281" i="5"/>
  <c r="J281" i="5"/>
  <c r="I281" i="5"/>
  <c r="H281" i="5"/>
  <c r="G281" i="5"/>
  <c r="F281" i="5"/>
  <c r="E281" i="5"/>
  <c r="D281" i="5"/>
  <c r="C281" i="5"/>
  <c r="B281" i="5"/>
  <c r="A281" i="5"/>
  <c r="AD280" i="5"/>
  <c r="AC280" i="5"/>
  <c r="AB280" i="5"/>
  <c r="AA280" i="5"/>
  <c r="Z280" i="5"/>
  <c r="Y280" i="5"/>
  <c r="X280" i="5"/>
  <c r="W280" i="5"/>
  <c r="V280" i="5"/>
  <c r="U280" i="5"/>
  <c r="S280" i="5"/>
  <c r="R280" i="5"/>
  <c r="Q280" i="5"/>
  <c r="P280" i="5"/>
  <c r="O280" i="5"/>
  <c r="N280" i="5"/>
  <c r="M280" i="5"/>
  <c r="L280" i="5"/>
  <c r="K280" i="5"/>
  <c r="J280" i="5"/>
  <c r="I280" i="5"/>
  <c r="H280" i="5"/>
  <c r="G280" i="5"/>
  <c r="F280" i="5"/>
  <c r="E280" i="5"/>
  <c r="D280" i="5"/>
  <c r="T280" i="5" s="1"/>
  <c r="AF280" i="5" s="1"/>
  <c r="C280" i="5"/>
  <c r="B280" i="5"/>
  <c r="A280" i="5"/>
  <c r="AF279" i="5"/>
  <c r="AD279" i="5"/>
  <c r="AC279" i="5"/>
  <c r="AB279" i="5"/>
  <c r="AA279" i="5"/>
  <c r="Z279" i="5"/>
  <c r="Y279" i="5"/>
  <c r="X279" i="5"/>
  <c r="W279" i="5"/>
  <c r="V279" i="5"/>
  <c r="U279" i="5"/>
  <c r="T279" i="5"/>
  <c r="S279" i="5"/>
  <c r="R279" i="5"/>
  <c r="Q279" i="5"/>
  <c r="P279" i="5"/>
  <c r="O279" i="5"/>
  <c r="N279" i="5"/>
  <c r="M279" i="5"/>
  <c r="L279" i="5"/>
  <c r="K279" i="5"/>
  <c r="J279" i="5"/>
  <c r="I279" i="5"/>
  <c r="H279" i="5"/>
  <c r="G279" i="5"/>
  <c r="F279" i="5"/>
  <c r="E279" i="5"/>
  <c r="D279" i="5"/>
  <c r="AE279" i="5" s="1"/>
  <c r="C279" i="5"/>
  <c r="B279" i="5"/>
  <c r="A279" i="5"/>
  <c r="AE278" i="5"/>
  <c r="AD278" i="5"/>
  <c r="AC278" i="5"/>
  <c r="AB278" i="5"/>
  <c r="AA278" i="5"/>
  <c r="Z278" i="5"/>
  <c r="Y278" i="5"/>
  <c r="X278" i="5"/>
  <c r="W278" i="5"/>
  <c r="V278" i="5"/>
  <c r="U278" i="5"/>
  <c r="T278" i="5"/>
  <c r="AF278" i="5" s="1"/>
  <c r="S278" i="5"/>
  <c r="R278" i="5"/>
  <c r="Q278" i="5"/>
  <c r="P278" i="5"/>
  <c r="O278" i="5"/>
  <c r="N278" i="5"/>
  <c r="M278" i="5"/>
  <c r="L278" i="5"/>
  <c r="K278" i="5"/>
  <c r="J278" i="5"/>
  <c r="I278" i="5"/>
  <c r="H278" i="5"/>
  <c r="G278" i="5"/>
  <c r="F278" i="5"/>
  <c r="E278" i="5"/>
  <c r="D278" i="5"/>
  <c r="C278" i="5"/>
  <c r="B278" i="5"/>
  <c r="A278" i="5"/>
  <c r="AD277" i="5"/>
  <c r="AC277" i="5"/>
  <c r="AB277" i="5"/>
  <c r="AA277" i="5"/>
  <c r="Z277" i="5"/>
  <c r="Y277" i="5"/>
  <c r="X277" i="5"/>
  <c r="W277" i="5"/>
  <c r="V277" i="5"/>
  <c r="U277" i="5"/>
  <c r="S277" i="5"/>
  <c r="R277" i="5"/>
  <c r="Q277" i="5"/>
  <c r="P277" i="5"/>
  <c r="O277" i="5"/>
  <c r="N277" i="5"/>
  <c r="M277" i="5"/>
  <c r="L277" i="5"/>
  <c r="K277" i="5"/>
  <c r="J277" i="5"/>
  <c r="I277" i="5"/>
  <c r="H277" i="5"/>
  <c r="G277" i="5"/>
  <c r="F277" i="5"/>
  <c r="E277" i="5"/>
  <c r="D277" i="5"/>
  <c r="T277" i="5" s="1"/>
  <c r="AF277" i="5" s="1"/>
  <c r="C277" i="5"/>
  <c r="B277" i="5"/>
  <c r="A277" i="5"/>
  <c r="AD276" i="5"/>
  <c r="AC276" i="5"/>
  <c r="AB276" i="5"/>
  <c r="AA276" i="5"/>
  <c r="Z276" i="5"/>
  <c r="Y276" i="5"/>
  <c r="X276" i="5"/>
  <c r="W276" i="5"/>
  <c r="V276" i="5"/>
  <c r="U276" i="5"/>
  <c r="S276" i="5"/>
  <c r="R276" i="5"/>
  <c r="Q276" i="5"/>
  <c r="P276" i="5"/>
  <c r="O276" i="5"/>
  <c r="N276" i="5"/>
  <c r="M276" i="5"/>
  <c r="L276" i="5"/>
  <c r="K276" i="5"/>
  <c r="J276" i="5"/>
  <c r="I276" i="5"/>
  <c r="H276" i="5"/>
  <c r="G276" i="5"/>
  <c r="F276" i="5"/>
  <c r="E276" i="5"/>
  <c r="D276" i="5"/>
  <c r="AE276" i="5" s="1"/>
  <c r="C276" i="5"/>
  <c r="B276" i="5"/>
  <c r="A276" i="5"/>
  <c r="AE275" i="5"/>
  <c r="AD275" i="5"/>
  <c r="AC275" i="5"/>
  <c r="AB275" i="5"/>
  <c r="AA275" i="5"/>
  <c r="Z275" i="5"/>
  <c r="Y275" i="5"/>
  <c r="X275" i="5"/>
  <c r="W275" i="5"/>
  <c r="V275" i="5"/>
  <c r="U275" i="5"/>
  <c r="T275" i="5"/>
  <c r="AF275" i="5" s="1"/>
  <c r="S275" i="5"/>
  <c r="R275" i="5"/>
  <c r="Q275" i="5"/>
  <c r="P275" i="5"/>
  <c r="O275" i="5"/>
  <c r="N275" i="5"/>
  <c r="M275" i="5"/>
  <c r="L275" i="5"/>
  <c r="K275" i="5"/>
  <c r="J275" i="5"/>
  <c r="I275" i="5"/>
  <c r="H275" i="5"/>
  <c r="G275" i="5"/>
  <c r="F275" i="5"/>
  <c r="E275" i="5"/>
  <c r="D275" i="5"/>
  <c r="C275" i="5"/>
  <c r="B275" i="5"/>
  <c r="A275" i="5"/>
  <c r="AD274" i="5"/>
  <c r="AC274" i="5"/>
  <c r="AB274" i="5"/>
  <c r="AA274" i="5"/>
  <c r="Z274" i="5"/>
  <c r="Y274" i="5"/>
  <c r="X274" i="5"/>
  <c r="W274" i="5"/>
  <c r="V274" i="5"/>
  <c r="U274" i="5"/>
  <c r="S274" i="5"/>
  <c r="R274" i="5"/>
  <c r="Q274" i="5"/>
  <c r="P274" i="5"/>
  <c r="O274" i="5"/>
  <c r="N274" i="5"/>
  <c r="M274" i="5"/>
  <c r="L274" i="5"/>
  <c r="K274" i="5"/>
  <c r="J274" i="5"/>
  <c r="I274" i="5"/>
  <c r="H274" i="5"/>
  <c r="F274" i="5"/>
  <c r="E274" i="5"/>
  <c r="G274" i="5" s="1"/>
  <c r="D274" i="5"/>
  <c r="T274" i="5" s="1"/>
  <c r="AF274" i="5" s="1"/>
  <c r="C274" i="5"/>
  <c r="B274" i="5"/>
  <c r="A274" i="5"/>
  <c r="AD273" i="5"/>
  <c r="AC273" i="5"/>
  <c r="AB273" i="5"/>
  <c r="AA273" i="5"/>
  <c r="Z273" i="5"/>
  <c r="Y273" i="5"/>
  <c r="X273" i="5"/>
  <c r="W273" i="5"/>
  <c r="V273" i="5"/>
  <c r="U273" i="5"/>
  <c r="T273" i="5"/>
  <c r="AF273" i="5" s="1"/>
  <c r="S273" i="5"/>
  <c r="R273" i="5"/>
  <c r="Q273" i="5"/>
  <c r="P273" i="5"/>
  <c r="O273" i="5"/>
  <c r="N273" i="5"/>
  <c r="M273" i="5"/>
  <c r="L273" i="5"/>
  <c r="K273" i="5"/>
  <c r="J273" i="5"/>
  <c r="I273" i="5"/>
  <c r="H273" i="5"/>
  <c r="G273" i="5"/>
  <c r="F273" i="5"/>
  <c r="E273" i="5"/>
  <c r="D273" i="5"/>
  <c r="AE273" i="5" s="1"/>
  <c r="C273" i="5"/>
  <c r="B273" i="5"/>
  <c r="A273" i="5"/>
  <c r="AD272" i="5"/>
  <c r="AC272" i="5"/>
  <c r="AB272" i="5"/>
  <c r="AA272" i="5"/>
  <c r="Z272" i="5"/>
  <c r="Y272" i="5"/>
  <c r="X272" i="5"/>
  <c r="W272" i="5"/>
  <c r="V272" i="5"/>
  <c r="U272" i="5"/>
  <c r="S272" i="5"/>
  <c r="R272" i="5"/>
  <c r="Q272" i="5"/>
  <c r="P272" i="5"/>
  <c r="O272" i="5"/>
  <c r="N272" i="5"/>
  <c r="M272" i="5"/>
  <c r="L272" i="5"/>
  <c r="K272" i="5"/>
  <c r="J272" i="5"/>
  <c r="I272" i="5"/>
  <c r="H272" i="5"/>
  <c r="G272" i="5"/>
  <c r="F272" i="5"/>
  <c r="E272" i="5"/>
  <c r="D272" i="5"/>
  <c r="AE272" i="5" s="1"/>
  <c r="C272" i="5"/>
  <c r="B272" i="5"/>
  <c r="A272" i="5"/>
  <c r="AD271" i="5"/>
  <c r="AC271" i="5"/>
  <c r="AB271" i="5"/>
  <c r="AA271" i="5"/>
  <c r="Z271" i="5"/>
  <c r="Y271" i="5"/>
  <c r="X271" i="5"/>
  <c r="W271" i="5"/>
  <c r="V271" i="5"/>
  <c r="U271" i="5"/>
  <c r="T271" i="5"/>
  <c r="AF271" i="5" s="1"/>
  <c r="S271" i="5"/>
  <c r="R271" i="5"/>
  <c r="Q271" i="5"/>
  <c r="P271" i="5"/>
  <c r="O271" i="5"/>
  <c r="N271" i="5"/>
  <c r="M271" i="5"/>
  <c r="L271" i="5"/>
  <c r="K271" i="5"/>
  <c r="J271" i="5"/>
  <c r="I271" i="5"/>
  <c r="H271" i="5"/>
  <c r="G271" i="5"/>
  <c r="F271" i="5"/>
  <c r="E271" i="5"/>
  <c r="D271" i="5"/>
  <c r="AE271" i="5" s="1"/>
  <c r="C271" i="5"/>
  <c r="B271" i="5"/>
  <c r="A271" i="5"/>
  <c r="AD270" i="5"/>
  <c r="AC270" i="5"/>
  <c r="AB270" i="5"/>
  <c r="AA270" i="5"/>
  <c r="Z270" i="5"/>
  <c r="Y270" i="5"/>
  <c r="X270" i="5"/>
  <c r="W270" i="5"/>
  <c r="V270" i="5"/>
  <c r="U270" i="5"/>
  <c r="T270" i="5"/>
  <c r="AF270" i="5" s="1"/>
  <c r="S270" i="5"/>
  <c r="R270" i="5"/>
  <c r="Q270" i="5"/>
  <c r="P270" i="5"/>
  <c r="O270" i="5"/>
  <c r="N270" i="5"/>
  <c r="M270" i="5"/>
  <c r="L270" i="5"/>
  <c r="K270" i="5"/>
  <c r="J270" i="5"/>
  <c r="I270" i="5"/>
  <c r="H270" i="5"/>
  <c r="G270" i="5"/>
  <c r="F270" i="5"/>
  <c r="E270" i="5"/>
  <c r="D270" i="5"/>
  <c r="AE270" i="5" s="1"/>
  <c r="C270" i="5"/>
  <c r="B270" i="5"/>
  <c r="A270" i="5"/>
  <c r="AD269" i="5"/>
  <c r="AC269" i="5"/>
  <c r="AB269" i="5"/>
  <c r="AA269" i="5"/>
  <c r="Z269" i="5"/>
  <c r="Y269" i="5"/>
  <c r="X269" i="5"/>
  <c r="W269" i="5"/>
  <c r="V269" i="5"/>
  <c r="U269" i="5"/>
  <c r="S269" i="5"/>
  <c r="R269" i="5"/>
  <c r="Q269" i="5"/>
  <c r="P269" i="5"/>
  <c r="O269" i="5"/>
  <c r="N269" i="5"/>
  <c r="M269" i="5"/>
  <c r="L269" i="5"/>
  <c r="K269" i="5"/>
  <c r="J269" i="5"/>
  <c r="I269" i="5"/>
  <c r="H269" i="5"/>
  <c r="G269" i="5"/>
  <c r="F269" i="5"/>
  <c r="E269" i="5"/>
  <c r="D269" i="5"/>
  <c r="AE269" i="5" s="1"/>
  <c r="C269" i="5"/>
  <c r="B269" i="5"/>
  <c r="A269" i="5"/>
  <c r="AD268" i="5"/>
  <c r="AC268" i="5"/>
  <c r="AB268" i="5"/>
  <c r="AA268" i="5"/>
  <c r="Z268" i="5"/>
  <c r="Y268" i="5"/>
  <c r="X268" i="5"/>
  <c r="W268" i="5"/>
  <c r="V268" i="5"/>
  <c r="U268" i="5"/>
  <c r="T268" i="5"/>
  <c r="AF268" i="5" s="1"/>
  <c r="S268" i="5"/>
  <c r="R268" i="5"/>
  <c r="Q268" i="5"/>
  <c r="P268" i="5"/>
  <c r="O268" i="5"/>
  <c r="N268" i="5"/>
  <c r="M268" i="5"/>
  <c r="L268" i="5"/>
  <c r="K268" i="5"/>
  <c r="J268" i="5"/>
  <c r="I268" i="5"/>
  <c r="H268" i="5"/>
  <c r="G268" i="5"/>
  <c r="F268" i="5"/>
  <c r="E268" i="5"/>
  <c r="D268" i="5"/>
  <c r="AE268" i="5" s="1"/>
  <c r="C268" i="5"/>
  <c r="B268" i="5"/>
  <c r="A268" i="5"/>
  <c r="AD267" i="5"/>
  <c r="AC267" i="5"/>
  <c r="AB267" i="5"/>
  <c r="AA267" i="5"/>
  <c r="Z267" i="5"/>
  <c r="Y267" i="5"/>
  <c r="X267" i="5"/>
  <c r="W267" i="5"/>
  <c r="V267" i="5"/>
  <c r="U267" i="5"/>
  <c r="T267" i="5"/>
  <c r="AF267" i="5" s="1"/>
  <c r="S267" i="5"/>
  <c r="R267" i="5"/>
  <c r="Q267" i="5"/>
  <c r="P267" i="5"/>
  <c r="O267" i="5"/>
  <c r="N267" i="5"/>
  <c r="M267" i="5"/>
  <c r="L267" i="5"/>
  <c r="K267" i="5"/>
  <c r="J267" i="5"/>
  <c r="I267" i="5"/>
  <c r="H267" i="5"/>
  <c r="G267" i="5"/>
  <c r="F267" i="5"/>
  <c r="E267" i="5"/>
  <c r="D267" i="5"/>
  <c r="AE267" i="5" s="1"/>
  <c r="C267" i="5"/>
  <c r="B267" i="5"/>
  <c r="A267" i="5"/>
  <c r="AD266" i="5"/>
  <c r="AC266" i="5"/>
  <c r="AB266" i="5"/>
  <c r="AA266" i="5"/>
  <c r="Z266" i="5"/>
  <c r="Y266" i="5"/>
  <c r="X266" i="5"/>
  <c r="W266" i="5"/>
  <c r="V266" i="5"/>
  <c r="U266" i="5"/>
  <c r="S266" i="5"/>
  <c r="R266" i="5"/>
  <c r="Q266" i="5"/>
  <c r="P266" i="5"/>
  <c r="O266" i="5"/>
  <c r="N266" i="5"/>
  <c r="M266" i="5"/>
  <c r="L266" i="5"/>
  <c r="K266" i="5"/>
  <c r="J266" i="5"/>
  <c r="I266" i="5"/>
  <c r="H266" i="5"/>
  <c r="G266" i="5"/>
  <c r="F266" i="5"/>
  <c r="E266" i="5"/>
  <c r="D266" i="5"/>
  <c r="AE266" i="5" s="1"/>
  <c r="C266" i="5"/>
  <c r="B266" i="5"/>
  <c r="A266" i="5"/>
  <c r="AD265" i="5"/>
  <c r="AC265" i="5"/>
  <c r="AB265" i="5"/>
  <c r="AA265" i="5"/>
  <c r="Z265" i="5"/>
  <c r="Y265" i="5"/>
  <c r="X265" i="5"/>
  <c r="W265" i="5"/>
  <c r="V265" i="5"/>
  <c r="U265" i="5"/>
  <c r="T265" i="5"/>
  <c r="AF265" i="5" s="1"/>
  <c r="S265" i="5"/>
  <c r="R265" i="5"/>
  <c r="Q265" i="5"/>
  <c r="P265" i="5"/>
  <c r="O265" i="5"/>
  <c r="N265" i="5"/>
  <c r="M265" i="5"/>
  <c r="L265" i="5"/>
  <c r="K265" i="5"/>
  <c r="J265" i="5"/>
  <c r="I265" i="5"/>
  <c r="H265" i="5"/>
  <c r="G265" i="5"/>
  <c r="F265" i="5"/>
  <c r="E265" i="5"/>
  <c r="D265" i="5"/>
  <c r="AE265" i="5" s="1"/>
  <c r="C265" i="5"/>
  <c r="B265" i="5"/>
  <c r="A265" i="5"/>
  <c r="AD264" i="5"/>
  <c r="AC264" i="5"/>
  <c r="AB264" i="5"/>
  <c r="AA264" i="5"/>
  <c r="Z264" i="5"/>
  <c r="Y264" i="5"/>
  <c r="X264" i="5"/>
  <c r="W264" i="5"/>
  <c r="V264" i="5"/>
  <c r="U264" i="5"/>
  <c r="T264" i="5"/>
  <c r="AF264" i="5" s="1"/>
  <c r="S264" i="5"/>
  <c r="R264" i="5"/>
  <c r="Q264" i="5"/>
  <c r="P264" i="5"/>
  <c r="O264" i="5"/>
  <c r="N264" i="5"/>
  <c r="M264" i="5"/>
  <c r="L264" i="5"/>
  <c r="K264" i="5"/>
  <c r="J264" i="5"/>
  <c r="I264" i="5"/>
  <c r="H264" i="5"/>
  <c r="G264" i="5"/>
  <c r="F264" i="5"/>
  <c r="E264" i="5"/>
  <c r="D264" i="5"/>
  <c r="AE264" i="5" s="1"/>
  <c r="C264" i="5"/>
  <c r="B264" i="5"/>
  <c r="A264" i="5"/>
  <c r="AD263" i="5"/>
  <c r="AC263" i="5"/>
  <c r="AB263" i="5"/>
  <c r="AA263" i="5"/>
  <c r="Z263" i="5"/>
  <c r="Y263" i="5"/>
  <c r="X263" i="5"/>
  <c r="W263" i="5"/>
  <c r="V263" i="5"/>
  <c r="U263" i="5"/>
  <c r="S263" i="5"/>
  <c r="R263" i="5"/>
  <c r="Q263" i="5"/>
  <c r="P263" i="5"/>
  <c r="O263" i="5"/>
  <c r="N263" i="5"/>
  <c r="M263" i="5"/>
  <c r="L263" i="5"/>
  <c r="K263" i="5"/>
  <c r="J263" i="5"/>
  <c r="I263" i="5"/>
  <c r="H263" i="5"/>
  <c r="G263" i="5"/>
  <c r="F263" i="5"/>
  <c r="E263" i="5"/>
  <c r="D263" i="5"/>
  <c r="AE263" i="5" s="1"/>
  <c r="C263" i="5"/>
  <c r="B263" i="5"/>
  <c r="A263" i="5"/>
  <c r="AD262" i="5"/>
  <c r="AC262" i="5"/>
  <c r="AB262" i="5"/>
  <c r="AA262" i="5"/>
  <c r="Z262" i="5"/>
  <c r="Y262" i="5"/>
  <c r="X262" i="5"/>
  <c r="W262" i="5"/>
  <c r="V262" i="5"/>
  <c r="U262" i="5"/>
  <c r="T262" i="5"/>
  <c r="AF262" i="5" s="1"/>
  <c r="S262" i="5"/>
  <c r="R262" i="5"/>
  <c r="Q262" i="5"/>
  <c r="P262" i="5"/>
  <c r="O262" i="5"/>
  <c r="N262" i="5"/>
  <c r="M262" i="5"/>
  <c r="L262" i="5"/>
  <c r="K262" i="5"/>
  <c r="J262" i="5"/>
  <c r="I262" i="5"/>
  <c r="H262" i="5"/>
  <c r="G262" i="5"/>
  <c r="F262" i="5"/>
  <c r="E262" i="5"/>
  <c r="D262" i="5"/>
  <c r="AE262" i="5" s="1"/>
  <c r="C262" i="5"/>
  <c r="B262" i="5"/>
  <c r="A262" i="5"/>
  <c r="AD261" i="5"/>
  <c r="AC261" i="5"/>
  <c r="AB261" i="5"/>
  <c r="AA261" i="5"/>
  <c r="Z261" i="5"/>
  <c r="Y261" i="5"/>
  <c r="X261" i="5"/>
  <c r="W261" i="5"/>
  <c r="V261" i="5"/>
  <c r="U261" i="5"/>
  <c r="T261" i="5"/>
  <c r="AF261" i="5" s="1"/>
  <c r="S261" i="5"/>
  <c r="R261" i="5"/>
  <c r="Q261" i="5"/>
  <c r="P261" i="5"/>
  <c r="O261" i="5"/>
  <c r="N261" i="5"/>
  <c r="M261" i="5"/>
  <c r="L261" i="5"/>
  <c r="K261" i="5"/>
  <c r="J261" i="5"/>
  <c r="I261" i="5"/>
  <c r="H261" i="5"/>
  <c r="G261" i="5"/>
  <c r="F261" i="5"/>
  <c r="E261" i="5"/>
  <c r="D261" i="5"/>
  <c r="AE261" i="5" s="1"/>
  <c r="C261" i="5"/>
  <c r="B261" i="5"/>
  <c r="A261" i="5"/>
  <c r="AD260" i="5"/>
  <c r="AC260" i="5"/>
  <c r="AB260" i="5"/>
  <c r="AA260" i="5"/>
  <c r="Z260" i="5"/>
  <c r="Y260" i="5"/>
  <c r="X260" i="5"/>
  <c r="W260" i="5"/>
  <c r="V260" i="5"/>
  <c r="U260" i="5"/>
  <c r="S260" i="5"/>
  <c r="R260" i="5"/>
  <c r="Q260" i="5"/>
  <c r="P260" i="5"/>
  <c r="O260" i="5"/>
  <c r="N260" i="5"/>
  <c r="M260" i="5"/>
  <c r="L260" i="5"/>
  <c r="K260" i="5"/>
  <c r="J260" i="5"/>
  <c r="I260" i="5"/>
  <c r="H260" i="5"/>
  <c r="G260" i="5"/>
  <c r="F260" i="5"/>
  <c r="E260" i="5"/>
  <c r="D260" i="5"/>
  <c r="AE260" i="5" s="1"/>
  <c r="C260" i="5"/>
  <c r="B260" i="5"/>
  <c r="A260" i="5"/>
  <c r="AD259" i="5"/>
  <c r="AC259" i="5"/>
  <c r="AB259" i="5"/>
  <c r="AA259" i="5"/>
  <c r="Z259" i="5"/>
  <c r="Y259" i="5"/>
  <c r="X259" i="5"/>
  <c r="W259" i="5"/>
  <c r="V259" i="5"/>
  <c r="U259" i="5"/>
  <c r="T259" i="5"/>
  <c r="AF259" i="5" s="1"/>
  <c r="S259" i="5"/>
  <c r="R259" i="5"/>
  <c r="Q259" i="5"/>
  <c r="P259" i="5"/>
  <c r="O259" i="5"/>
  <c r="N259" i="5"/>
  <c r="M259" i="5"/>
  <c r="L259" i="5"/>
  <c r="K259" i="5"/>
  <c r="J259" i="5"/>
  <c r="I259" i="5"/>
  <c r="H259" i="5"/>
  <c r="G259" i="5"/>
  <c r="F259" i="5"/>
  <c r="E259" i="5"/>
  <c r="D259" i="5"/>
  <c r="AE259" i="5" s="1"/>
  <c r="C259" i="5"/>
  <c r="B259" i="5"/>
  <c r="A259" i="5"/>
  <c r="AD258" i="5"/>
  <c r="AC258" i="5"/>
  <c r="AB258" i="5"/>
  <c r="AA258" i="5"/>
  <c r="Z258" i="5"/>
  <c r="Y258" i="5"/>
  <c r="X258" i="5"/>
  <c r="W258" i="5"/>
  <c r="V258" i="5"/>
  <c r="U258" i="5"/>
  <c r="T258" i="5"/>
  <c r="AF258" i="5" s="1"/>
  <c r="S258" i="5"/>
  <c r="R258" i="5"/>
  <c r="Q258" i="5"/>
  <c r="P258" i="5"/>
  <c r="O258" i="5"/>
  <c r="N258" i="5"/>
  <c r="M258" i="5"/>
  <c r="L258" i="5"/>
  <c r="K258" i="5"/>
  <c r="J258" i="5"/>
  <c r="I258" i="5"/>
  <c r="H258" i="5"/>
  <c r="G258" i="5"/>
  <c r="F258" i="5"/>
  <c r="E258" i="5"/>
  <c r="D258" i="5"/>
  <c r="AE258" i="5" s="1"/>
  <c r="C258" i="5"/>
  <c r="B258" i="5"/>
  <c r="A258" i="5"/>
  <c r="AD257" i="5"/>
  <c r="AC257" i="5"/>
  <c r="AB257" i="5"/>
  <c r="AA257" i="5"/>
  <c r="Z257" i="5"/>
  <c r="Y257" i="5"/>
  <c r="X257" i="5"/>
  <c r="W257" i="5"/>
  <c r="V257" i="5"/>
  <c r="U257" i="5"/>
  <c r="S257" i="5"/>
  <c r="R257" i="5"/>
  <c r="Q257" i="5"/>
  <c r="P257" i="5"/>
  <c r="O257" i="5"/>
  <c r="N257" i="5"/>
  <c r="M257" i="5"/>
  <c r="L257" i="5"/>
  <c r="K257" i="5"/>
  <c r="J257" i="5"/>
  <c r="I257" i="5"/>
  <c r="H257" i="5"/>
  <c r="G257" i="5"/>
  <c r="F257" i="5"/>
  <c r="E257" i="5"/>
  <c r="D257" i="5"/>
  <c r="AE257" i="5" s="1"/>
  <c r="C257" i="5"/>
  <c r="B257" i="5"/>
  <c r="A257" i="5"/>
  <c r="AD256" i="5"/>
  <c r="AC256" i="5"/>
  <c r="AB256" i="5"/>
  <c r="AA256" i="5"/>
  <c r="Z256" i="5"/>
  <c r="Y256" i="5"/>
  <c r="X256" i="5"/>
  <c r="W256" i="5"/>
  <c r="V256" i="5"/>
  <c r="U256" i="5"/>
  <c r="T256" i="5"/>
  <c r="AF256" i="5" s="1"/>
  <c r="S256" i="5"/>
  <c r="R256" i="5"/>
  <c r="Q256" i="5"/>
  <c r="P256" i="5"/>
  <c r="O256" i="5"/>
  <c r="N256" i="5"/>
  <c r="M256" i="5"/>
  <c r="L256" i="5"/>
  <c r="K256" i="5"/>
  <c r="J256" i="5"/>
  <c r="I256" i="5"/>
  <c r="H256" i="5"/>
  <c r="G256" i="5"/>
  <c r="F256" i="5"/>
  <c r="E256" i="5"/>
  <c r="D256" i="5"/>
  <c r="AE256" i="5" s="1"/>
  <c r="C256" i="5"/>
  <c r="B256" i="5"/>
  <c r="A256" i="5"/>
  <c r="AD255" i="5"/>
  <c r="AC255" i="5"/>
  <c r="AB255" i="5"/>
  <c r="AA255" i="5"/>
  <c r="Z255" i="5"/>
  <c r="Y255" i="5"/>
  <c r="X255" i="5"/>
  <c r="W255" i="5"/>
  <c r="V255" i="5"/>
  <c r="U255" i="5"/>
  <c r="T255" i="5"/>
  <c r="AF255" i="5" s="1"/>
  <c r="S255" i="5"/>
  <c r="R255" i="5"/>
  <c r="Q255" i="5"/>
  <c r="P255" i="5"/>
  <c r="O255" i="5"/>
  <c r="N255" i="5"/>
  <c r="M255" i="5"/>
  <c r="L255" i="5"/>
  <c r="K255" i="5"/>
  <c r="J255" i="5"/>
  <c r="I255" i="5"/>
  <c r="H255" i="5"/>
  <c r="G255" i="5"/>
  <c r="F255" i="5"/>
  <c r="E255" i="5"/>
  <c r="D255" i="5"/>
  <c r="AE255" i="5" s="1"/>
  <c r="C255" i="5"/>
  <c r="B255" i="5"/>
  <c r="A255" i="5"/>
  <c r="AD254" i="5"/>
  <c r="AC254" i="5"/>
  <c r="AB254" i="5"/>
  <c r="AA254" i="5"/>
  <c r="Z254" i="5"/>
  <c r="Y254" i="5"/>
  <c r="X254" i="5"/>
  <c r="W254" i="5"/>
  <c r="V254" i="5"/>
  <c r="U254" i="5"/>
  <c r="S254" i="5"/>
  <c r="R254" i="5"/>
  <c r="Q254" i="5"/>
  <c r="P254" i="5"/>
  <c r="O254" i="5"/>
  <c r="N254" i="5"/>
  <c r="M254" i="5"/>
  <c r="L254" i="5"/>
  <c r="K254" i="5"/>
  <c r="J254" i="5"/>
  <c r="I254" i="5"/>
  <c r="H254" i="5"/>
  <c r="G254" i="5"/>
  <c r="F254" i="5"/>
  <c r="E254" i="5"/>
  <c r="D254" i="5"/>
  <c r="AE254" i="5" s="1"/>
  <c r="C254" i="5"/>
  <c r="B254" i="5"/>
  <c r="A254" i="5"/>
  <c r="AD253" i="5"/>
  <c r="AC253" i="5"/>
  <c r="AB253" i="5"/>
  <c r="AA253" i="5"/>
  <c r="Z253" i="5"/>
  <c r="Y253" i="5"/>
  <c r="X253" i="5"/>
  <c r="W253" i="5"/>
  <c r="V253" i="5"/>
  <c r="U253" i="5"/>
  <c r="T253" i="5"/>
  <c r="AF253" i="5" s="1"/>
  <c r="S253" i="5"/>
  <c r="R253" i="5"/>
  <c r="Q253" i="5"/>
  <c r="P253" i="5"/>
  <c r="O253" i="5"/>
  <c r="N253" i="5"/>
  <c r="M253" i="5"/>
  <c r="L253" i="5"/>
  <c r="K253" i="5"/>
  <c r="J253" i="5"/>
  <c r="I253" i="5"/>
  <c r="H253" i="5"/>
  <c r="G253" i="5"/>
  <c r="F253" i="5"/>
  <c r="E253" i="5"/>
  <c r="D253" i="5"/>
  <c r="AE253" i="5" s="1"/>
  <c r="C253" i="5"/>
  <c r="B253" i="5"/>
  <c r="A253" i="5"/>
  <c r="AD252" i="5"/>
  <c r="AC252" i="5"/>
  <c r="AB252" i="5"/>
  <c r="AA252" i="5"/>
  <c r="Z252" i="5"/>
  <c r="Y252" i="5"/>
  <c r="X252" i="5"/>
  <c r="W252" i="5"/>
  <c r="V252" i="5"/>
  <c r="U252" i="5"/>
  <c r="T252" i="5"/>
  <c r="AF252" i="5" s="1"/>
  <c r="S252" i="5"/>
  <c r="R252" i="5"/>
  <c r="Q252" i="5"/>
  <c r="P252" i="5"/>
  <c r="O252" i="5"/>
  <c r="N252" i="5"/>
  <c r="M252" i="5"/>
  <c r="L252" i="5"/>
  <c r="K252" i="5"/>
  <c r="J252" i="5"/>
  <c r="I252" i="5"/>
  <c r="H252" i="5"/>
  <c r="G252" i="5"/>
  <c r="F252" i="5"/>
  <c r="E252" i="5"/>
  <c r="D252" i="5"/>
  <c r="AE252" i="5" s="1"/>
  <c r="C252" i="5"/>
  <c r="B252" i="5"/>
  <c r="A252" i="5"/>
  <c r="AD251" i="5"/>
  <c r="AC251" i="5"/>
  <c r="AB251" i="5"/>
  <c r="AA251" i="5"/>
  <c r="Z251" i="5"/>
  <c r="Y251" i="5"/>
  <c r="X251" i="5"/>
  <c r="W251" i="5"/>
  <c r="V251" i="5"/>
  <c r="U251" i="5"/>
  <c r="S251" i="5"/>
  <c r="R251" i="5"/>
  <c r="Q251" i="5"/>
  <c r="P251" i="5"/>
  <c r="O251" i="5"/>
  <c r="N251" i="5"/>
  <c r="M251" i="5"/>
  <c r="L251" i="5"/>
  <c r="K251" i="5"/>
  <c r="J251" i="5"/>
  <c r="I251" i="5"/>
  <c r="H251" i="5"/>
  <c r="G251" i="5"/>
  <c r="F251" i="5"/>
  <c r="E251" i="5"/>
  <c r="D251" i="5"/>
  <c r="AE251" i="5" s="1"/>
  <c r="C251" i="5"/>
  <c r="B251" i="5"/>
  <c r="A251" i="5"/>
  <c r="AD250" i="5"/>
  <c r="AC250" i="5"/>
  <c r="AB250" i="5"/>
  <c r="AA250" i="5"/>
  <c r="Z250" i="5"/>
  <c r="Y250" i="5"/>
  <c r="X250" i="5"/>
  <c r="W250" i="5"/>
  <c r="V250" i="5"/>
  <c r="U250" i="5"/>
  <c r="T250" i="5"/>
  <c r="AF250" i="5" s="1"/>
  <c r="S250" i="5"/>
  <c r="R250" i="5"/>
  <c r="Q250" i="5"/>
  <c r="P250" i="5"/>
  <c r="O250" i="5"/>
  <c r="N250" i="5"/>
  <c r="M250" i="5"/>
  <c r="L250" i="5"/>
  <c r="K250" i="5"/>
  <c r="J250" i="5"/>
  <c r="I250" i="5"/>
  <c r="H250" i="5"/>
  <c r="G250" i="5"/>
  <c r="F250" i="5"/>
  <c r="E250" i="5"/>
  <c r="D250" i="5"/>
  <c r="AE250" i="5" s="1"/>
  <c r="C250" i="5"/>
  <c r="B250" i="5"/>
  <c r="A250" i="5"/>
  <c r="AD249" i="5"/>
  <c r="AC249" i="5"/>
  <c r="AB249" i="5"/>
  <c r="AA249" i="5"/>
  <c r="Z249" i="5"/>
  <c r="Y249" i="5"/>
  <c r="X249" i="5"/>
  <c r="W249" i="5"/>
  <c r="V249" i="5"/>
  <c r="U249" i="5"/>
  <c r="T249" i="5"/>
  <c r="AF249" i="5" s="1"/>
  <c r="S249" i="5"/>
  <c r="R249" i="5"/>
  <c r="Q249" i="5"/>
  <c r="P249" i="5"/>
  <c r="O249" i="5"/>
  <c r="N249" i="5"/>
  <c r="M249" i="5"/>
  <c r="L249" i="5"/>
  <c r="K249" i="5"/>
  <c r="J249" i="5"/>
  <c r="I249" i="5"/>
  <c r="H249" i="5"/>
  <c r="G249" i="5"/>
  <c r="F249" i="5"/>
  <c r="E249" i="5"/>
  <c r="D249" i="5"/>
  <c r="AE249" i="5" s="1"/>
  <c r="C249" i="5"/>
  <c r="B249" i="5"/>
  <c r="A249" i="5"/>
  <c r="AD248" i="5"/>
  <c r="AC248" i="5"/>
  <c r="AB248" i="5"/>
  <c r="AA248" i="5"/>
  <c r="Z248" i="5"/>
  <c r="Y248" i="5"/>
  <c r="X248" i="5"/>
  <c r="W248" i="5"/>
  <c r="V248" i="5"/>
  <c r="U248" i="5"/>
  <c r="S248" i="5"/>
  <c r="R248" i="5"/>
  <c r="Q248" i="5"/>
  <c r="P248" i="5"/>
  <c r="O248" i="5"/>
  <c r="N248" i="5"/>
  <c r="M248" i="5"/>
  <c r="L248" i="5"/>
  <c r="K248" i="5"/>
  <c r="J248" i="5"/>
  <c r="I248" i="5"/>
  <c r="H248" i="5"/>
  <c r="G248" i="5"/>
  <c r="F248" i="5"/>
  <c r="E248" i="5"/>
  <c r="D248" i="5"/>
  <c r="AE248" i="5" s="1"/>
  <c r="C248" i="5"/>
  <c r="B248" i="5"/>
  <c r="A248" i="5"/>
  <c r="AD247" i="5"/>
  <c r="AC247" i="5"/>
  <c r="AB247" i="5"/>
  <c r="AA247" i="5"/>
  <c r="Z247" i="5"/>
  <c r="Y247" i="5"/>
  <c r="X247" i="5"/>
  <c r="W247" i="5"/>
  <c r="V247" i="5"/>
  <c r="U247" i="5"/>
  <c r="T247" i="5"/>
  <c r="AF247" i="5" s="1"/>
  <c r="S247" i="5"/>
  <c r="R247" i="5"/>
  <c r="Q247" i="5"/>
  <c r="P247" i="5"/>
  <c r="O247" i="5"/>
  <c r="N247" i="5"/>
  <c r="M247" i="5"/>
  <c r="L247" i="5"/>
  <c r="K247" i="5"/>
  <c r="J247" i="5"/>
  <c r="I247" i="5"/>
  <c r="H247" i="5"/>
  <c r="G247" i="5"/>
  <c r="F247" i="5"/>
  <c r="E247" i="5"/>
  <c r="D247" i="5"/>
  <c r="AE247" i="5" s="1"/>
  <c r="C247" i="5"/>
  <c r="B247" i="5"/>
  <c r="A247" i="5"/>
  <c r="AD246" i="5"/>
  <c r="AC246" i="5"/>
  <c r="AB246" i="5"/>
  <c r="AA246" i="5"/>
  <c r="Z246" i="5"/>
  <c r="Y246" i="5"/>
  <c r="X246" i="5"/>
  <c r="W246" i="5"/>
  <c r="V246" i="5"/>
  <c r="U246" i="5"/>
  <c r="T246" i="5"/>
  <c r="AF246" i="5" s="1"/>
  <c r="S246" i="5"/>
  <c r="R246" i="5"/>
  <c r="Q246" i="5"/>
  <c r="P246" i="5"/>
  <c r="O246" i="5"/>
  <c r="N246" i="5"/>
  <c r="M246" i="5"/>
  <c r="L246" i="5"/>
  <c r="K246" i="5"/>
  <c r="J246" i="5"/>
  <c r="I246" i="5"/>
  <c r="H246" i="5"/>
  <c r="G246" i="5"/>
  <c r="F246" i="5"/>
  <c r="E246" i="5"/>
  <c r="D246" i="5"/>
  <c r="AE246" i="5" s="1"/>
  <c r="C246" i="5"/>
  <c r="B246" i="5"/>
  <c r="A246" i="5"/>
  <c r="AD245" i="5"/>
  <c r="AC245" i="5"/>
  <c r="AB245" i="5"/>
  <c r="AA245" i="5"/>
  <c r="Z245" i="5"/>
  <c r="Y245" i="5"/>
  <c r="X245" i="5"/>
  <c r="W245" i="5"/>
  <c r="V245" i="5"/>
  <c r="U245" i="5"/>
  <c r="S245" i="5"/>
  <c r="R245" i="5"/>
  <c r="Q245" i="5"/>
  <c r="P245" i="5"/>
  <c r="O245" i="5"/>
  <c r="N245" i="5"/>
  <c r="M245" i="5"/>
  <c r="L245" i="5"/>
  <c r="K245" i="5"/>
  <c r="J245" i="5"/>
  <c r="I245" i="5"/>
  <c r="H245" i="5"/>
  <c r="G245" i="5"/>
  <c r="F245" i="5"/>
  <c r="E245" i="5"/>
  <c r="D245" i="5"/>
  <c r="AE245" i="5" s="1"/>
  <c r="C245" i="5"/>
  <c r="B245" i="5"/>
  <c r="A245" i="5"/>
  <c r="AD244" i="5"/>
  <c r="AC244" i="5"/>
  <c r="AB244" i="5"/>
  <c r="AA244" i="5"/>
  <c r="Z244" i="5"/>
  <c r="Y244" i="5"/>
  <c r="X244" i="5"/>
  <c r="W244" i="5"/>
  <c r="V244" i="5"/>
  <c r="U244" i="5"/>
  <c r="T244" i="5"/>
  <c r="AF244" i="5" s="1"/>
  <c r="S244" i="5"/>
  <c r="R244" i="5"/>
  <c r="Q244" i="5"/>
  <c r="P244" i="5"/>
  <c r="O244" i="5"/>
  <c r="N244" i="5"/>
  <c r="M244" i="5"/>
  <c r="L244" i="5"/>
  <c r="K244" i="5"/>
  <c r="J244" i="5"/>
  <c r="I244" i="5"/>
  <c r="H244" i="5"/>
  <c r="G244" i="5"/>
  <c r="F244" i="5"/>
  <c r="E244" i="5"/>
  <c r="D244" i="5"/>
  <c r="AE244" i="5" s="1"/>
  <c r="C244" i="5"/>
  <c r="B244" i="5"/>
  <c r="A244" i="5"/>
  <c r="AD243" i="5"/>
  <c r="AC243" i="5"/>
  <c r="AB243" i="5"/>
  <c r="AA243" i="5"/>
  <c r="Z243" i="5"/>
  <c r="Y243" i="5"/>
  <c r="X243" i="5"/>
  <c r="W243" i="5"/>
  <c r="V243" i="5"/>
  <c r="U243" i="5"/>
  <c r="T243" i="5"/>
  <c r="AF243" i="5" s="1"/>
  <c r="S243" i="5"/>
  <c r="R243" i="5"/>
  <c r="Q243" i="5"/>
  <c r="P243" i="5"/>
  <c r="O243" i="5"/>
  <c r="N243" i="5"/>
  <c r="M243" i="5"/>
  <c r="L243" i="5"/>
  <c r="K243" i="5"/>
  <c r="J243" i="5"/>
  <c r="I243" i="5"/>
  <c r="H243" i="5"/>
  <c r="G243" i="5"/>
  <c r="F243" i="5"/>
  <c r="E243" i="5"/>
  <c r="D243" i="5"/>
  <c r="AE243" i="5" s="1"/>
  <c r="C243" i="5"/>
  <c r="B243" i="5"/>
  <c r="A243" i="5"/>
  <c r="AD242" i="5"/>
  <c r="AC242" i="5"/>
  <c r="AB242" i="5"/>
  <c r="AA242" i="5"/>
  <c r="Z242" i="5"/>
  <c r="Y242" i="5"/>
  <c r="X242" i="5"/>
  <c r="W242" i="5"/>
  <c r="V242" i="5"/>
  <c r="U242" i="5"/>
  <c r="S242" i="5"/>
  <c r="R242" i="5"/>
  <c r="Q242" i="5"/>
  <c r="P242" i="5"/>
  <c r="O242" i="5"/>
  <c r="N242" i="5"/>
  <c r="M242" i="5"/>
  <c r="L242" i="5"/>
  <c r="K242" i="5"/>
  <c r="J242" i="5"/>
  <c r="I242" i="5"/>
  <c r="H242" i="5"/>
  <c r="G242" i="5"/>
  <c r="F242" i="5"/>
  <c r="E242" i="5"/>
  <c r="D242" i="5"/>
  <c r="AE242" i="5" s="1"/>
  <c r="C242" i="5"/>
  <c r="B242" i="5"/>
  <c r="A242" i="5"/>
  <c r="AD241" i="5"/>
  <c r="AC241" i="5"/>
  <c r="AB241" i="5"/>
  <c r="AA241" i="5"/>
  <c r="Z241" i="5"/>
  <c r="Y241" i="5"/>
  <c r="X241" i="5"/>
  <c r="W241" i="5"/>
  <c r="V241" i="5"/>
  <c r="U241" i="5"/>
  <c r="T241" i="5"/>
  <c r="AF241" i="5" s="1"/>
  <c r="S241" i="5"/>
  <c r="R241" i="5"/>
  <c r="Q241" i="5"/>
  <c r="P241" i="5"/>
  <c r="O241" i="5"/>
  <c r="N241" i="5"/>
  <c r="M241" i="5"/>
  <c r="L241" i="5"/>
  <c r="K241" i="5"/>
  <c r="J241" i="5"/>
  <c r="I241" i="5"/>
  <c r="H241" i="5"/>
  <c r="G241" i="5"/>
  <c r="F241" i="5"/>
  <c r="E241" i="5"/>
  <c r="D241" i="5"/>
  <c r="AE241" i="5" s="1"/>
  <c r="C241" i="5"/>
  <c r="B241" i="5"/>
  <c r="A241" i="5"/>
  <c r="AD240" i="5"/>
  <c r="AC240" i="5"/>
  <c r="AB240" i="5"/>
  <c r="AA240" i="5"/>
  <c r="Z240" i="5"/>
  <c r="Y240" i="5"/>
  <c r="X240" i="5"/>
  <c r="W240" i="5"/>
  <c r="V240" i="5"/>
  <c r="U240" i="5"/>
  <c r="T240" i="5"/>
  <c r="AF240" i="5" s="1"/>
  <c r="S240" i="5"/>
  <c r="R240" i="5"/>
  <c r="Q240" i="5"/>
  <c r="P240" i="5"/>
  <c r="O240" i="5"/>
  <c r="N240" i="5"/>
  <c r="M240" i="5"/>
  <c r="L240" i="5"/>
  <c r="K240" i="5"/>
  <c r="J240" i="5"/>
  <c r="I240" i="5"/>
  <c r="H240" i="5"/>
  <c r="G240" i="5"/>
  <c r="F240" i="5"/>
  <c r="E240" i="5"/>
  <c r="D240" i="5"/>
  <c r="AE240" i="5" s="1"/>
  <c r="C240" i="5"/>
  <c r="B240" i="5"/>
  <c r="A240" i="5"/>
  <c r="AD239" i="5"/>
  <c r="AC239" i="5"/>
  <c r="AB239" i="5"/>
  <c r="AA239" i="5"/>
  <c r="Z239" i="5"/>
  <c r="Y239" i="5"/>
  <c r="X239" i="5"/>
  <c r="W239" i="5"/>
  <c r="V239" i="5"/>
  <c r="U239" i="5"/>
  <c r="S239" i="5"/>
  <c r="R239" i="5"/>
  <c r="Q239" i="5"/>
  <c r="P239" i="5"/>
  <c r="O239" i="5"/>
  <c r="N239" i="5"/>
  <c r="M239" i="5"/>
  <c r="L239" i="5"/>
  <c r="K239" i="5"/>
  <c r="J239" i="5"/>
  <c r="I239" i="5"/>
  <c r="H239" i="5"/>
  <c r="G239" i="5"/>
  <c r="F239" i="5"/>
  <c r="E239" i="5"/>
  <c r="D239" i="5"/>
  <c r="AE239" i="5" s="1"/>
  <c r="C239" i="5"/>
  <c r="B239" i="5"/>
  <c r="A239" i="5"/>
  <c r="AD238" i="5"/>
  <c r="AC238" i="5"/>
  <c r="AB238" i="5"/>
  <c r="AA238" i="5"/>
  <c r="Z238" i="5"/>
  <c r="Y238" i="5"/>
  <c r="X238" i="5"/>
  <c r="W238" i="5"/>
  <c r="V238" i="5"/>
  <c r="U238" i="5"/>
  <c r="T238" i="5"/>
  <c r="AF238" i="5" s="1"/>
  <c r="S238" i="5"/>
  <c r="R238" i="5"/>
  <c r="Q238" i="5"/>
  <c r="P238" i="5"/>
  <c r="O238" i="5"/>
  <c r="N238" i="5"/>
  <c r="M238" i="5"/>
  <c r="L238" i="5"/>
  <c r="K238" i="5"/>
  <c r="J238" i="5"/>
  <c r="I238" i="5"/>
  <c r="H238" i="5"/>
  <c r="G238" i="5"/>
  <c r="F238" i="5"/>
  <c r="E238" i="5"/>
  <c r="D238" i="5"/>
  <c r="AE238" i="5" s="1"/>
  <c r="C238" i="5"/>
  <c r="B238" i="5"/>
  <c r="A238" i="5"/>
  <c r="AD237" i="5"/>
  <c r="AC237" i="5"/>
  <c r="AB237" i="5"/>
  <c r="AA237" i="5"/>
  <c r="Z237" i="5"/>
  <c r="Y237" i="5"/>
  <c r="X237" i="5"/>
  <c r="W237" i="5"/>
  <c r="V237" i="5"/>
  <c r="U237" i="5"/>
  <c r="T237" i="5"/>
  <c r="AF237" i="5" s="1"/>
  <c r="S237" i="5"/>
  <c r="R237" i="5"/>
  <c r="Q237" i="5"/>
  <c r="P237" i="5"/>
  <c r="O237" i="5"/>
  <c r="N237" i="5"/>
  <c r="M237" i="5"/>
  <c r="L237" i="5"/>
  <c r="K237" i="5"/>
  <c r="J237" i="5"/>
  <c r="I237" i="5"/>
  <c r="H237" i="5"/>
  <c r="G237" i="5"/>
  <c r="F237" i="5"/>
  <c r="E237" i="5"/>
  <c r="D237" i="5"/>
  <c r="AE237" i="5" s="1"/>
  <c r="C237" i="5"/>
  <c r="B237" i="5"/>
  <c r="A237" i="5"/>
  <c r="AD236" i="5"/>
  <c r="AC236" i="5"/>
  <c r="AB236" i="5"/>
  <c r="AA236" i="5"/>
  <c r="Z236" i="5"/>
  <c r="Y236" i="5"/>
  <c r="X236" i="5"/>
  <c r="W236" i="5"/>
  <c r="V236" i="5"/>
  <c r="U236" i="5"/>
  <c r="S236" i="5"/>
  <c r="R236" i="5"/>
  <c r="Q236" i="5"/>
  <c r="P236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AE236" i="5" s="1"/>
  <c r="C236" i="5"/>
  <c r="B236" i="5"/>
  <c r="A236" i="5"/>
  <c r="AD235" i="5"/>
  <c r="AC235" i="5"/>
  <c r="AB235" i="5"/>
  <c r="AA235" i="5"/>
  <c r="Z235" i="5"/>
  <c r="Y235" i="5"/>
  <c r="X235" i="5"/>
  <c r="W235" i="5"/>
  <c r="V235" i="5"/>
  <c r="U235" i="5"/>
  <c r="T235" i="5"/>
  <c r="AF235" i="5" s="1"/>
  <c r="S235" i="5"/>
  <c r="R235" i="5"/>
  <c r="Q235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D235" i="5"/>
  <c r="AE235" i="5" s="1"/>
  <c r="C235" i="5"/>
  <c r="B235" i="5"/>
  <c r="A235" i="5"/>
  <c r="AD234" i="5"/>
  <c r="AC234" i="5"/>
  <c r="AB234" i="5"/>
  <c r="AA234" i="5"/>
  <c r="Z234" i="5"/>
  <c r="Y234" i="5"/>
  <c r="X234" i="5"/>
  <c r="W234" i="5"/>
  <c r="V234" i="5"/>
  <c r="U234" i="5"/>
  <c r="T234" i="5"/>
  <c r="AF234" i="5" s="1"/>
  <c r="S234" i="5"/>
  <c r="R234" i="5"/>
  <c r="Q234" i="5"/>
  <c r="P234" i="5"/>
  <c r="O234" i="5"/>
  <c r="N234" i="5"/>
  <c r="M234" i="5"/>
  <c r="L234" i="5"/>
  <c r="K234" i="5"/>
  <c r="J234" i="5"/>
  <c r="I234" i="5"/>
  <c r="H234" i="5"/>
  <c r="G234" i="5"/>
  <c r="F234" i="5"/>
  <c r="E234" i="5"/>
  <c r="D234" i="5"/>
  <c r="AE234" i="5" s="1"/>
  <c r="C234" i="5"/>
  <c r="B234" i="5"/>
  <c r="A234" i="5"/>
  <c r="AD233" i="5"/>
  <c r="AC233" i="5"/>
  <c r="AB233" i="5"/>
  <c r="AA233" i="5"/>
  <c r="Z233" i="5"/>
  <c r="Y233" i="5"/>
  <c r="X233" i="5"/>
  <c r="W233" i="5"/>
  <c r="V233" i="5"/>
  <c r="U233" i="5"/>
  <c r="S233" i="5"/>
  <c r="R233" i="5"/>
  <c r="Q233" i="5"/>
  <c r="P233" i="5"/>
  <c r="O233" i="5"/>
  <c r="N233" i="5"/>
  <c r="M233" i="5"/>
  <c r="L233" i="5"/>
  <c r="K233" i="5"/>
  <c r="J233" i="5"/>
  <c r="I233" i="5"/>
  <c r="H233" i="5"/>
  <c r="G233" i="5"/>
  <c r="F233" i="5"/>
  <c r="E233" i="5"/>
  <c r="D233" i="5"/>
  <c r="AE233" i="5" s="1"/>
  <c r="C233" i="5"/>
  <c r="B233" i="5"/>
  <c r="A233" i="5"/>
  <c r="AD232" i="5"/>
  <c r="AC232" i="5"/>
  <c r="AB232" i="5"/>
  <c r="AA232" i="5"/>
  <c r="Z232" i="5"/>
  <c r="Y232" i="5"/>
  <c r="X232" i="5"/>
  <c r="W232" i="5"/>
  <c r="V232" i="5"/>
  <c r="U232" i="5"/>
  <c r="T232" i="5"/>
  <c r="AF232" i="5" s="1"/>
  <c r="S232" i="5"/>
  <c r="R232" i="5"/>
  <c r="Q232" i="5"/>
  <c r="P232" i="5"/>
  <c r="O232" i="5"/>
  <c r="N232" i="5"/>
  <c r="M232" i="5"/>
  <c r="L232" i="5"/>
  <c r="K232" i="5"/>
  <c r="J232" i="5"/>
  <c r="I232" i="5"/>
  <c r="H232" i="5"/>
  <c r="G232" i="5"/>
  <c r="F232" i="5"/>
  <c r="E232" i="5"/>
  <c r="D232" i="5"/>
  <c r="AE232" i="5" s="1"/>
  <c r="C232" i="5"/>
  <c r="B232" i="5"/>
  <c r="A232" i="5"/>
  <c r="AD231" i="5"/>
  <c r="AC231" i="5"/>
  <c r="AB231" i="5"/>
  <c r="AA231" i="5"/>
  <c r="Z231" i="5"/>
  <c r="Y231" i="5"/>
  <c r="X231" i="5"/>
  <c r="W231" i="5"/>
  <c r="V231" i="5"/>
  <c r="U231" i="5"/>
  <c r="T231" i="5"/>
  <c r="AF231" i="5" s="1"/>
  <c r="S231" i="5"/>
  <c r="R231" i="5"/>
  <c r="Q231" i="5"/>
  <c r="P231" i="5"/>
  <c r="O231" i="5"/>
  <c r="N231" i="5"/>
  <c r="M231" i="5"/>
  <c r="L231" i="5"/>
  <c r="K231" i="5"/>
  <c r="J231" i="5"/>
  <c r="I231" i="5"/>
  <c r="H231" i="5"/>
  <c r="G231" i="5"/>
  <c r="F231" i="5"/>
  <c r="E231" i="5"/>
  <c r="D231" i="5"/>
  <c r="AE231" i="5" s="1"/>
  <c r="C231" i="5"/>
  <c r="B231" i="5"/>
  <c r="A231" i="5"/>
  <c r="AD230" i="5"/>
  <c r="AC230" i="5"/>
  <c r="AB230" i="5"/>
  <c r="AA230" i="5"/>
  <c r="Z230" i="5"/>
  <c r="Y230" i="5"/>
  <c r="X230" i="5"/>
  <c r="W230" i="5"/>
  <c r="V230" i="5"/>
  <c r="U230" i="5"/>
  <c r="S230" i="5"/>
  <c r="R230" i="5"/>
  <c r="Q230" i="5"/>
  <c r="P230" i="5"/>
  <c r="O230" i="5"/>
  <c r="N230" i="5"/>
  <c r="M230" i="5"/>
  <c r="L230" i="5"/>
  <c r="K230" i="5"/>
  <c r="J230" i="5"/>
  <c r="I230" i="5"/>
  <c r="H230" i="5"/>
  <c r="G230" i="5"/>
  <c r="F230" i="5"/>
  <c r="E230" i="5"/>
  <c r="D230" i="5"/>
  <c r="AE230" i="5" s="1"/>
  <c r="C230" i="5"/>
  <c r="B230" i="5"/>
  <c r="A230" i="5"/>
  <c r="AD229" i="5"/>
  <c r="AC229" i="5"/>
  <c r="AB229" i="5"/>
  <c r="AA229" i="5"/>
  <c r="Z229" i="5"/>
  <c r="Y229" i="5"/>
  <c r="X229" i="5"/>
  <c r="W229" i="5"/>
  <c r="V229" i="5"/>
  <c r="U229" i="5"/>
  <c r="T229" i="5"/>
  <c r="AF229" i="5" s="1"/>
  <c r="S229" i="5"/>
  <c r="R229" i="5"/>
  <c r="Q229" i="5"/>
  <c r="P229" i="5"/>
  <c r="O229" i="5"/>
  <c r="N229" i="5"/>
  <c r="M229" i="5"/>
  <c r="L229" i="5"/>
  <c r="K229" i="5"/>
  <c r="J229" i="5"/>
  <c r="I229" i="5"/>
  <c r="H229" i="5"/>
  <c r="G229" i="5"/>
  <c r="F229" i="5"/>
  <c r="E229" i="5"/>
  <c r="D229" i="5"/>
  <c r="AE229" i="5" s="1"/>
  <c r="C229" i="5"/>
  <c r="B229" i="5"/>
  <c r="A229" i="5"/>
  <c r="AD228" i="5"/>
  <c r="AC228" i="5"/>
  <c r="AB228" i="5"/>
  <c r="AA228" i="5"/>
  <c r="Z228" i="5"/>
  <c r="Y228" i="5"/>
  <c r="X228" i="5"/>
  <c r="W228" i="5"/>
  <c r="V228" i="5"/>
  <c r="U228" i="5"/>
  <c r="T228" i="5"/>
  <c r="AF228" i="5" s="1"/>
  <c r="S228" i="5"/>
  <c r="R228" i="5"/>
  <c r="Q228" i="5"/>
  <c r="P228" i="5"/>
  <c r="O228" i="5"/>
  <c r="N228" i="5"/>
  <c r="M228" i="5"/>
  <c r="L228" i="5"/>
  <c r="K228" i="5"/>
  <c r="J228" i="5"/>
  <c r="I228" i="5"/>
  <c r="H228" i="5"/>
  <c r="G228" i="5"/>
  <c r="F228" i="5"/>
  <c r="E228" i="5"/>
  <c r="D228" i="5"/>
  <c r="AE228" i="5" s="1"/>
  <c r="C228" i="5"/>
  <c r="B228" i="5"/>
  <c r="A228" i="5"/>
  <c r="AD227" i="5"/>
  <c r="AC227" i="5"/>
  <c r="AB227" i="5"/>
  <c r="AA227" i="5"/>
  <c r="Z227" i="5"/>
  <c r="Y227" i="5"/>
  <c r="X227" i="5"/>
  <c r="W227" i="5"/>
  <c r="V227" i="5"/>
  <c r="U227" i="5"/>
  <c r="S227" i="5"/>
  <c r="R227" i="5"/>
  <c r="Q227" i="5"/>
  <c r="P227" i="5"/>
  <c r="O227" i="5"/>
  <c r="N227" i="5"/>
  <c r="M227" i="5"/>
  <c r="L227" i="5"/>
  <c r="K227" i="5"/>
  <c r="J227" i="5"/>
  <c r="I227" i="5"/>
  <c r="H227" i="5"/>
  <c r="G227" i="5"/>
  <c r="F227" i="5"/>
  <c r="E227" i="5"/>
  <c r="D227" i="5"/>
  <c r="AE227" i="5" s="1"/>
  <c r="C227" i="5"/>
  <c r="B227" i="5"/>
  <c r="A227" i="5"/>
  <c r="AD226" i="5"/>
  <c r="AC226" i="5"/>
  <c r="AB226" i="5"/>
  <c r="AA226" i="5"/>
  <c r="Z226" i="5"/>
  <c r="Y226" i="5"/>
  <c r="X226" i="5"/>
  <c r="W226" i="5"/>
  <c r="V226" i="5"/>
  <c r="U226" i="5"/>
  <c r="T226" i="5"/>
  <c r="AF226" i="5" s="1"/>
  <c r="S226" i="5"/>
  <c r="R226" i="5"/>
  <c r="Q226" i="5"/>
  <c r="P226" i="5"/>
  <c r="O226" i="5"/>
  <c r="N226" i="5"/>
  <c r="M226" i="5"/>
  <c r="L226" i="5"/>
  <c r="K226" i="5"/>
  <c r="J226" i="5"/>
  <c r="I226" i="5"/>
  <c r="H226" i="5"/>
  <c r="G226" i="5"/>
  <c r="F226" i="5"/>
  <c r="E226" i="5"/>
  <c r="D226" i="5"/>
  <c r="AE226" i="5" s="1"/>
  <c r="C226" i="5"/>
  <c r="B226" i="5"/>
  <c r="A226" i="5"/>
  <c r="AD225" i="5"/>
  <c r="AC225" i="5"/>
  <c r="AB225" i="5"/>
  <c r="AA225" i="5"/>
  <c r="Z225" i="5"/>
  <c r="Y225" i="5"/>
  <c r="X225" i="5"/>
  <c r="W225" i="5"/>
  <c r="V225" i="5"/>
  <c r="U225" i="5"/>
  <c r="T225" i="5"/>
  <c r="AF225" i="5" s="1"/>
  <c r="S225" i="5"/>
  <c r="R225" i="5"/>
  <c r="Q225" i="5"/>
  <c r="P225" i="5"/>
  <c r="O225" i="5"/>
  <c r="N225" i="5"/>
  <c r="M225" i="5"/>
  <c r="L225" i="5"/>
  <c r="K225" i="5"/>
  <c r="J225" i="5"/>
  <c r="I225" i="5"/>
  <c r="H225" i="5"/>
  <c r="G225" i="5"/>
  <c r="F225" i="5"/>
  <c r="E225" i="5"/>
  <c r="D225" i="5"/>
  <c r="AE225" i="5" s="1"/>
  <c r="C225" i="5"/>
  <c r="B225" i="5"/>
  <c r="A225" i="5"/>
  <c r="AD224" i="5"/>
  <c r="AC224" i="5"/>
  <c r="AB224" i="5"/>
  <c r="AA224" i="5"/>
  <c r="Z224" i="5"/>
  <c r="Y224" i="5"/>
  <c r="X224" i="5"/>
  <c r="W224" i="5"/>
  <c r="V224" i="5"/>
  <c r="U224" i="5"/>
  <c r="S224" i="5"/>
  <c r="R224" i="5"/>
  <c r="Q224" i="5"/>
  <c r="P224" i="5"/>
  <c r="O224" i="5"/>
  <c r="N224" i="5"/>
  <c r="M224" i="5"/>
  <c r="L224" i="5"/>
  <c r="K224" i="5"/>
  <c r="J224" i="5"/>
  <c r="I224" i="5"/>
  <c r="H224" i="5"/>
  <c r="G224" i="5"/>
  <c r="F224" i="5"/>
  <c r="E224" i="5"/>
  <c r="D224" i="5"/>
  <c r="AE224" i="5" s="1"/>
  <c r="C224" i="5"/>
  <c r="B224" i="5"/>
  <c r="A224" i="5"/>
  <c r="AD223" i="5"/>
  <c r="AC223" i="5"/>
  <c r="AB223" i="5"/>
  <c r="AA223" i="5"/>
  <c r="Z223" i="5"/>
  <c r="Y223" i="5"/>
  <c r="X223" i="5"/>
  <c r="W223" i="5"/>
  <c r="V223" i="5"/>
  <c r="U223" i="5"/>
  <c r="T223" i="5"/>
  <c r="AF223" i="5" s="1"/>
  <c r="S223" i="5"/>
  <c r="R223" i="5"/>
  <c r="Q223" i="5"/>
  <c r="P223" i="5"/>
  <c r="O223" i="5"/>
  <c r="N223" i="5"/>
  <c r="M223" i="5"/>
  <c r="L223" i="5"/>
  <c r="K223" i="5"/>
  <c r="J223" i="5"/>
  <c r="I223" i="5"/>
  <c r="H223" i="5"/>
  <c r="G223" i="5"/>
  <c r="F223" i="5"/>
  <c r="E223" i="5"/>
  <c r="D223" i="5"/>
  <c r="AE223" i="5" s="1"/>
  <c r="C223" i="5"/>
  <c r="B223" i="5"/>
  <c r="A223" i="5"/>
  <c r="AD222" i="5"/>
  <c r="AC222" i="5"/>
  <c r="AB222" i="5"/>
  <c r="AA222" i="5"/>
  <c r="Z222" i="5"/>
  <c r="Y222" i="5"/>
  <c r="X222" i="5"/>
  <c r="W222" i="5"/>
  <c r="V222" i="5"/>
  <c r="U222" i="5"/>
  <c r="T222" i="5"/>
  <c r="AF222" i="5" s="1"/>
  <c r="S222" i="5"/>
  <c r="R222" i="5"/>
  <c r="Q222" i="5"/>
  <c r="P222" i="5"/>
  <c r="O222" i="5"/>
  <c r="N222" i="5"/>
  <c r="M222" i="5"/>
  <c r="L222" i="5"/>
  <c r="K222" i="5"/>
  <c r="J222" i="5"/>
  <c r="I222" i="5"/>
  <c r="H222" i="5"/>
  <c r="G222" i="5"/>
  <c r="F222" i="5"/>
  <c r="E222" i="5"/>
  <c r="D222" i="5"/>
  <c r="AE222" i="5" s="1"/>
  <c r="C222" i="5"/>
  <c r="B222" i="5"/>
  <c r="A222" i="5"/>
  <c r="AD221" i="5"/>
  <c r="AC221" i="5"/>
  <c r="AB221" i="5"/>
  <c r="AA221" i="5"/>
  <c r="Z221" i="5"/>
  <c r="Y221" i="5"/>
  <c r="X221" i="5"/>
  <c r="W221" i="5"/>
  <c r="V221" i="5"/>
  <c r="U221" i="5"/>
  <c r="S221" i="5"/>
  <c r="R221" i="5"/>
  <c r="Q221" i="5"/>
  <c r="P221" i="5"/>
  <c r="O221" i="5"/>
  <c r="N221" i="5"/>
  <c r="M221" i="5"/>
  <c r="L221" i="5"/>
  <c r="K221" i="5"/>
  <c r="J221" i="5"/>
  <c r="I221" i="5"/>
  <c r="H221" i="5"/>
  <c r="G221" i="5"/>
  <c r="F221" i="5"/>
  <c r="E221" i="5"/>
  <c r="D221" i="5"/>
  <c r="AE221" i="5" s="1"/>
  <c r="C221" i="5"/>
  <c r="B221" i="5"/>
  <c r="A221" i="5"/>
  <c r="AD220" i="5"/>
  <c r="AC220" i="5"/>
  <c r="AB220" i="5"/>
  <c r="AA220" i="5"/>
  <c r="Z220" i="5"/>
  <c r="Y220" i="5"/>
  <c r="X220" i="5"/>
  <c r="W220" i="5"/>
  <c r="V220" i="5"/>
  <c r="U220" i="5"/>
  <c r="T220" i="5"/>
  <c r="AF220" i="5" s="1"/>
  <c r="S220" i="5"/>
  <c r="R220" i="5"/>
  <c r="Q220" i="5"/>
  <c r="P220" i="5"/>
  <c r="O220" i="5"/>
  <c r="N220" i="5"/>
  <c r="M220" i="5"/>
  <c r="L220" i="5"/>
  <c r="K220" i="5"/>
  <c r="J220" i="5"/>
  <c r="I220" i="5"/>
  <c r="H220" i="5"/>
  <c r="G220" i="5"/>
  <c r="F220" i="5"/>
  <c r="E220" i="5"/>
  <c r="D220" i="5"/>
  <c r="AE220" i="5" s="1"/>
  <c r="C220" i="5"/>
  <c r="B220" i="5"/>
  <c r="A220" i="5"/>
  <c r="AD219" i="5"/>
  <c r="AC219" i="5"/>
  <c r="AB219" i="5"/>
  <c r="AA219" i="5"/>
  <c r="Z219" i="5"/>
  <c r="Y219" i="5"/>
  <c r="X219" i="5"/>
  <c r="W219" i="5"/>
  <c r="V219" i="5"/>
  <c r="U219" i="5"/>
  <c r="T219" i="5"/>
  <c r="AF219" i="5" s="1"/>
  <c r="S219" i="5"/>
  <c r="R219" i="5"/>
  <c r="Q219" i="5"/>
  <c r="P219" i="5"/>
  <c r="O219" i="5"/>
  <c r="N219" i="5"/>
  <c r="M219" i="5"/>
  <c r="L219" i="5"/>
  <c r="K219" i="5"/>
  <c r="J219" i="5"/>
  <c r="I219" i="5"/>
  <c r="H219" i="5"/>
  <c r="G219" i="5"/>
  <c r="F219" i="5"/>
  <c r="E219" i="5"/>
  <c r="D219" i="5"/>
  <c r="AE219" i="5" s="1"/>
  <c r="C219" i="5"/>
  <c r="B219" i="5"/>
  <c r="A219" i="5"/>
  <c r="AD218" i="5"/>
  <c r="AC218" i="5"/>
  <c r="AB218" i="5"/>
  <c r="AA218" i="5"/>
  <c r="Z218" i="5"/>
  <c r="Y218" i="5"/>
  <c r="X218" i="5"/>
  <c r="W218" i="5"/>
  <c r="V218" i="5"/>
  <c r="U218" i="5"/>
  <c r="S218" i="5"/>
  <c r="R218" i="5"/>
  <c r="Q218" i="5"/>
  <c r="P218" i="5"/>
  <c r="O218" i="5"/>
  <c r="N218" i="5"/>
  <c r="M218" i="5"/>
  <c r="L218" i="5"/>
  <c r="K218" i="5"/>
  <c r="J218" i="5"/>
  <c r="I218" i="5"/>
  <c r="H218" i="5"/>
  <c r="G218" i="5"/>
  <c r="F218" i="5"/>
  <c r="E218" i="5"/>
  <c r="D218" i="5"/>
  <c r="AE218" i="5" s="1"/>
  <c r="C218" i="5"/>
  <c r="B218" i="5"/>
  <c r="A218" i="5"/>
  <c r="AD217" i="5"/>
  <c r="AC217" i="5"/>
  <c r="AB217" i="5"/>
  <c r="AA217" i="5"/>
  <c r="Z217" i="5"/>
  <c r="Y217" i="5"/>
  <c r="X217" i="5"/>
  <c r="W217" i="5"/>
  <c r="V217" i="5"/>
  <c r="U217" i="5"/>
  <c r="T217" i="5"/>
  <c r="AF217" i="5" s="1"/>
  <c r="S217" i="5"/>
  <c r="R217" i="5"/>
  <c r="Q217" i="5"/>
  <c r="P217" i="5"/>
  <c r="O217" i="5"/>
  <c r="N217" i="5"/>
  <c r="M217" i="5"/>
  <c r="L217" i="5"/>
  <c r="K217" i="5"/>
  <c r="J217" i="5"/>
  <c r="I217" i="5"/>
  <c r="H217" i="5"/>
  <c r="G217" i="5"/>
  <c r="F217" i="5"/>
  <c r="E217" i="5"/>
  <c r="D217" i="5"/>
  <c r="AE217" i="5" s="1"/>
  <c r="C217" i="5"/>
  <c r="B217" i="5"/>
  <c r="A217" i="5"/>
  <c r="AD216" i="5"/>
  <c r="AC216" i="5"/>
  <c r="AB216" i="5"/>
  <c r="AA216" i="5"/>
  <c r="Z216" i="5"/>
  <c r="Y216" i="5"/>
  <c r="X216" i="5"/>
  <c r="W216" i="5"/>
  <c r="V216" i="5"/>
  <c r="U216" i="5"/>
  <c r="T216" i="5"/>
  <c r="AF216" i="5" s="1"/>
  <c r="S216" i="5"/>
  <c r="R216" i="5"/>
  <c r="Q216" i="5"/>
  <c r="P216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AE216" i="5" s="1"/>
  <c r="C216" i="5"/>
  <c r="B216" i="5"/>
  <c r="A216" i="5"/>
  <c r="AD215" i="5"/>
  <c r="AC215" i="5"/>
  <c r="AB215" i="5"/>
  <c r="AA215" i="5"/>
  <c r="Z215" i="5"/>
  <c r="Y215" i="5"/>
  <c r="X215" i="5"/>
  <c r="W215" i="5"/>
  <c r="V215" i="5"/>
  <c r="U215" i="5"/>
  <c r="S215" i="5"/>
  <c r="R215" i="5"/>
  <c r="Q215" i="5"/>
  <c r="P215" i="5"/>
  <c r="O215" i="5"/>
  <c r="N215" i="5"/>
  <c r="M215" i="5"/>
  <c r="L215" i="5"/>
  <c r="K215" i="5"/>
  <c r="J215" i="5"/>
  <c r="I215" i="5"/>
  <c r="H215" i="5"/>
  <c r="G215" i="5"/>
  <c r="F215" i="5"/>
  <c r="E215" i="5"/>
  <c r="D215" i="5"/>
  <c r="AE215" i="5" s="1"/>
  <c r="C215" i="5"/>
  <c r="B215" i="5"/>
  <c r="A215" i="5"/>
  <c r="AD214" i="5"/>
  <c r="AC214" i="5"/>
  <c r="AB214" i="5"/>
  <c r="AA214" i="5"/>
  <c r="Z214" i="5"/>
  <c r="Y214" i="5"/>
  <c r="X214" i="5"/>
  <c r="W214" i="5"/>
  <c r="V214" i="5"/>
  <c r="U214" i="5"/>
  <c r="T214" i="5"/>
  <c r="AF214" i="5" s="1"/>
  <c r="S214" i="5"/>
  <c r="R214" i="5"/>
  <c r="Q214" i="5"/>
  <c r="P214" i="5"/>
  <c r="O214" i="5"/>
  <c r="N214" i="5"/>
  <c r="M214" i="5"/>
  <c r="L214" i="5"/>
  <c r="K214" i="5"/>
  <c r="J214" i="5"/>
  <c r="I214" i="5"/>
  <c r="H214" i="5"/>
  <c r="G214" i="5"/>
  <c r="F214" i="5"/>
  <c r="E214" i="5"/>
  <c r="D214" i="5"/>
  <c r="AE214" i="5" s="1"/>
  <c r="C214" i="5"/>
  <c r="B214" i="5"/>
  <c r="A214" i="5"/>
  <c r="AD213" i="5"/>
  <c r="AC213" i="5"/>
  <c r="AB213" i="5"/>
  <c r="AA213" i="5"/>
  <c r="Z213" i="5"/>
  <c r="Y213" i="5"/>
  <c r="X213" i="5"/>
  <c r="W213" i="5"/>
  <c r="V213" i="5"/>
  <c r="U213" i="5"/>
  <c r="T213" i="5"/>
  <c r="AF213" i="5" s="1"/>
  <c r="S213" i="5"/>
  <c r="R213" i="5"/>
  <c r="Q213" i="5"/>
  <c r="P213" i="5"/>
  <c r="O213" i="5"/>
  <c r="N213" i="5"/>
  <c r="M213" i="5"/>
  <c r="L213" i="5"/>
  <c r="K213" i="5"/>
  <c r="J213" i="5"/>
  <c r="I213" i="5"/>
  <c r="H213" i="5"/>
  <c r="G213" i="5"/>
  <c r="F213" i="5"/>
  <c r="E213" i="5"/>
  <c r="D213" i="5"/>
  <c r="AE213" i="5" s="1"/>
  <c r="C213" i="5"/>
  <c r="B213" i="5"/>
  <c r="A213" i="5"/>
  <c r="AD212" i="5"/>
  <c r="AC212" i="5"/>
  <c r="AB212" i="5"/>
  <c r="AA212" i="5"/>
  <c r="Z212" i="5"/>
  <c r="Y212" i="5"/>
  <c r="X212" i="5"/>
  <c r="W212" i="5"/>
  <c r="V212" i="5"/>
  <c r="U212" i="5"/>
  <c r="S212" i="5"/>
  <c r="R212" i="5"/>
  <c r="Q212" i="5"/>
  <c r="P212" i="5"/>
  <c r="O212" i="5"/>
  <c r="N212" i="5"/>
  <c r="M212" i="5"/>
  <c r="L212" i="5"/>
  <c r="K212" i="5"/>
  <c r="J212" i="5"/>
  <c r="I212" i="5"/>
  <c r="H212" i="5"/>
  <c r="G212" i="5"/>
  <c r="F212" i="5"/>
  <c r="E212" i="5"/>
  <c r="D212" i="5"/>
  <c r="AE212" i="5" s="1"/>
  <c r="C212" i="5"/>
  <c r="B212" i="5"/>
  <c r="A212" i="5"/>
  <c r="AD211" i="5"/>
  <c r="AC211" i="5"/>
  <c r="AB211" i="5"/>
  <c r="AA211" i="5"/>
  <c r="Z211" i="5"/>
  <c r="Y211" i="5"/>
  <c r="X211" i="5"/>
  <c r="W211" i="5"/>
  <c r="V211" i="5"/>
  <c r="U211" i="5"/>
  <c r="T211" i="5"/>
  <c r="AF211" i="5" s="1"/>
  <c r="S211" i="5"/>
  <c r="R211" i="5"/>
  <c r="Q211" i="5"/>
  <c r="P211" i="5"/>
  <c r="O211" i="5"/>
  <c r="N211" i="5"/>
  <c r="M211" i="5"/>
  <c r="L211" i="5"/>
  <c r="K211" i="5"/>
  <c r="J211" i="5"/>
  <c r="I211" i="5"/>
  <c r="H211" i="5"/>
  <c r="G211" i="5"/>
  <c r="F211" i="5"/>
  <c r="E211" i="5"/>
  <c r="D211" i="5"/>
  <c r="AE211" i="5" s="1"/>
  <c r="C211" i="5"/>
  <c r="B211" i="5"/>
  <c r="A211" i="5"/>
  <c r="AD210" i="5"/>
  <c r="AC210" i="5"/>
  <c r="AB210" i="5"/>
  <c r="AA210" i="5"/>
  <c r="Z210" i="5"/>
  <c r="Y210" i="5"/>
  <c r="X210" i="5"/>
  <c r="W210" i="5"/>
  <c r="V210" i="5"/>
  <c r="U210" i="5"/>
  <c r="T210" i="5"/>
  <c r="AF210" i="5" s="1"/>
  <c r="S210" i="5"/>
  <c r="R210" i="5"/>
  <c r="Q210" i="5"/>
  <c r="P210" i="5"/>
  <c r="O210" i="5"/>
  <c r="N210" i="5"/>
  <c r="M210" i="5"/>
  <c r="L210" i="5"/>
  <c r="K210" i="5"/>
  <c r="J210" i="5"/>
  <c r="I210" i="5"/>
  <c r="H210" i="5"/>
  <c r="G210" i="5"/>
  <c r="F210" i="5"/>
  <c r="E210" i="5"/>
  <c r="D210" i="5"/>
  <c r="AE210" i="5" s="1"/>
  <c r="C210" i="5"/>
  <c r="B210" i="5"/>
  <c r="A210" i="5"/>
  <c r="AD209" i="5"/>
  <c r="AC209" i="5"/>
  <c r="AB209" i="5"/>
  <c r="AA209" i="5"/>
  <c r="Z209" i="5"/>
  <c r="Y209" i="5"/>
  <c r="X209" i="5"/>
  <c r="W209" i="5"/>
  <c r="V209" i="5"/>
  <c r="U209" i="5"/>
  <c r="S209" i="5"/>
  <c r="R209" i="5"/>
  <c r="Q209" i="5"/>
  <c r="P209" i="5"/>
  <c r="O209" i="5"/>
  <c r="N209" i="5"/>
  <c r="M209" i="5"/>
  <c r="L209" i="5"/>
  <c r="K209" i="5"/>
  <c r="J209" i="5"/>
  <c r="I209" i="5"/>
  <c r="H209" i="5"/>
  <c r="G209" i="5"/>
  <c r="F209" i="5"/>
  <c r="E209" i="5"/>
  <c r="D209" i="5"/>
  <c r="AE209" i="5" s="1"/>
  <c r="C209" i="5"/>
  <c r="B209" i="5"/>
  <c r="A209" i="5"/>
  <c r="AD208" i="5"/>
  <c r="AC208" i="5"/>
  <c r="AB208" i="5"/>
  <c r="AA208" i="5"/>
  <c r="Z208" i="5"/>
  <c r="Y208" i="5"/>
  <c r="X208" i="5"/>
  <c r="W208" i="5"/>
  <c r="V208" i="5"/>
  <c r="U208" i="5"/>
  <c r="T208" i="5"/>
  <c r="AF208" i="5" s="1"/>
  <c r="S208" i="5"/>
  <c r="R208" i="5"/>
  <c r="Q208" i="5"/>
  <c r="P208" i="5"/>
  <c r="O208" i="5"/>
  <c r="N208" i="5"/>
  <c r="M208" i="5"/>
  <c r="L208" i="5"/>
  <c r="K208" i="5"/>
  <c r="J208" i="5"/>
  <c r="I208" i="5"/>
  <c r="H208" i="5"/>
  <c r="G208" i="5"/>
  <c r="F208" i="5"/>
  <c r="E208" i="5"/>
  <c r="D208" i="5"/>
  <c r="AE208" i="5" s="1"/>
  <c r="C208" i="5"/>
  <c r="B208" i="5"/>
  <c r="A208" i="5"/>
  <c r="AD207" i="5"/>
  <c r="AC207" i="5"/>
  <c r="AB207" i="5"/>
  <c r="AA207" i="5"/>
  <c r="Z207" i="5"/>
  <c r="Y207" i="5"/>
  <c r="X207" i="5"/>
  <c r="W207" i="5"/>
  <c r="V207" i="5"/>
  <c r="U207" i="5"/>
  <c r="T207" i="5"/>
  <c r="AF207" i="5" s="1"/>
  <c r="S207" i="5"/>
  <c r="R207" i="5"/>
  <c r="Q207" i="5"/>
  <c r="P207" i="5"/>
  <c r="O207" i="5"/>
  <c r="N207" i="5"/>
  <c r="M207" i="5"/>
  <c r="L207" i="5"/>
  <c r="K207" i="5"/>
  <c r="J207" i="5"/>
  <c r="I207" i="5"/>
  <c r="H207" i="5"/>
  <c r="G207" i="5"/>
  <c r="F207" i="5"/>
  <c r="E207" i="5"/>
  <c r="D207" i="5"/>
  <c r="AE207" i="5" s="1"/>
  <c r="C207" i="5"/>
  <c r="B207" i="5"/>
  <c r="A207" i="5"/>
  <c r="AD206" i="5"/>
  <c r="AC206" i="5"/>
  <c r="AB206" i="5"/>
  <c r="AA206" i="5"/>
  <c r="Z206" i="5"/>
  <c r="Y206" i="5"/>
  <c r="X206" i="5"/>
  <c r="W206" i="5"/>
  <c r="V206" i="5"/>
  <c r="U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D206" i="5"/>
  <c r="AE206" i="5" s="1"/>
  <c r="C206" i="5"/>
  <c r="B206" i="5"/>
  <c r="A206" i="5"/>
  <c r="AD205" i="5"/>
  <c r="AC205" i="5"/>
  <c r="AB205" i="5"/>
  <c r="AA205" i="5"/>
  <c r="Z205" i="5"/>
  <c r="Y205" i="5"/>
  <c r="X205" i="5"/>
  <c r="W205" i="5"/>
  <c r="V205" i="5"/>
  <c r="U205" i="5"/>
  <c r="T205" i="5"/>
  <c r="AF205" i="5" s="1"/>
  <c r="S205" i="5"/>
  <c r="R205" i="5"/>
  <c r="Q205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D205" i="5"/>
  <c r="AE205" i="5" s="1"/>
  <c r="C205" i="5"/>
  <c r="B205" i="5"/>
  <c r="A205" i="5"/>
  <c r="AD204" i="5"/>
  <c r="AC204" i="5"/>
  <c r="AB204" i="5"/>
  <c r="AA204" i="5"/>
  <c r="Z204" i="5"/>
  <c r="Y204" i="5"/>
  <c r="X204" i="5"/>
  <c r="W204" i="5"/>
  <c r="V204" i="5"/>
  <c r="U204" i="5"/>
  <c r="T204" i="5"/>
  <c r="AF204" i="5" s="1"/>
  <c r="S204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F204" i="5"/>
  <c r="E204" i="5"/>
  <c r="D204" i="5"/>
  <c r="AE204" i="5" s="1"/>
  <c r="C204" i="5"/>
  <c r="B204" i="5"/>
  <c r="A204" i="5"/>
  <c r="AD203" i="5"/>
  <c r="AC203" i="5"/>
  <c r="AB203" i="5"/>
  <c r="AA203" i="5"/>
  <c r="Z203" i="5"/>
  <c r="Y203" i="5"/>
  <c r="X203" i="5"/>
  <c r="W203" i="5"/>
  <c r="V203" i="5"/>
  <c r="U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AE203" i="5" s="1"/>
  <c r="C203" i="5"/>
  <c r="B203" i="5"/>
  <c r="A203" i="5"/>
  <c r="AD202" i="5"/>
  <c r="AC202" i="5"/>
  <c r="AB202" i="5"/>
  <c r="AA202" i="5"/>
  <c r="Z202" i="5"/>
  <c r="Y202" i="5"/>
  <c r="X202" i="5"/>
  <c r="W202" i="5"/>
  <c r="V202" i="5"/>
  <c r="U202" i="5"/>
  <c r="T202" i="5"/>
  <c r="AF202" i="5" s="1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D202" i="5"/>
  <c r="AE202" i="5" s="1"/>
  <c r="C202" i="5"/>
  <c r="B202" i="5"/>
  <c r="A202" i="5"/>
  <c r="AD201" i="5"/>
  <c r="AC201" i="5"/>
  <c r="AB201" i="5"/>
  <c r="AA201" i="5"/>
  <c r="Z201" i="5"/>
  <c r="Y201" i="5"/>
  <c r="X201" i="5"/>
  <c r="W201" i="5"/>
  <c r="V201" i="5"/>
  <c r="U201" i="5"/>
  <c r="T201" i="5"/>
  <c r="AF201" i="5" s="1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AE201" i="5" s="1"/>
  <c r="C201" i="5"/>
  <c r="B201" i="5"/>
  <c r="A201" i="5"/>
  <c r="AD200" i="5"/>
  <c r="AC200" i="5"/>
  <c r="AB200" i="5"/>
  <c r="AA200" i="5"/>
  <c r="Z200" i="5"/>
  <c r="Y200" i="5"/>
  <c r="X200" i="5"/>
  <c r="W200" i="5"/>
  <c r="V200" i="5"/>
  <c r="U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D200" i="5"/>
  <c r="AE200" i="5" s="1"/>
  <c r="C200" i="5"/>
  <c r="B200" i="5"/>
  <c r="A200" i="5"/>
  <c r="AD199" i="5"/>
  <c r="AC199" i="5"/>
  <c r="AB199" i="5"/>
  <c r="AA199" i="5"/>
  <c r="Z199" i="5"/>
  <c r="Y199" i="5"/>
  <c r="X199" i="5"/>
  <c r="W199" i="5"/>
  <c r="V199" i="5"/>
  <c r="U199" i="5"/>
  <c r="T199" i="5"/>
  <c r="AF199" i="5" s="1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AE199" i="5" s="1"/>
  <c r="C199" i="5"/>
  <c r="B199" i="5"/>
  <c r="A199" i="5"/>
  <c r="AD198" i="5"/>
  <c r="AC198" i="5"/>
  <c r="AB198" i="5"/>
  <c r="AA198" i="5"/>
  <c r="Z198" i="5"/>
  <c r="Y198" i="5"/>
  <c r="X198" i="5"/>
  <c r="W198" i="5"/>
  <c r="V198" i="5"/>
  <c r="U198" i="5"/>
  <c r="T198" i="5"/>
  <c r="AF198" i="5" s="1"/>
  <c r="S198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D198" i="5"/>
  <c r="AE198" i="5" s="1"/>
  <c r="C198" i="5"/>
  <c r="B198" i="5"/>
  <c r="A198" i="5"/>
  <c r="AD197" i="5"/>
  <c r="AC197" i="5"/>
  <c r="AB197" i="5"/>
  <c r="AA197" i="5"/>
  <c r="Z197" i="5"/>
  <c r="Y197" i="5"/>
  <c r="X197" i="5"/>
  <c r="W197" i="5"/>
  <c r="V197" i="5"/>
  <c r="U197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G197" i="5"/>
  <c r="F197" i="5"/>
  <c r="E197" i="5"/>
  <c r="D197" i="5"/>
  <c r="AE197" i="5" s="1"/>
  <c r="C197" i="5"/>
  <c r="B197" i="5"/>
  <c r="A197" i="5"/>
  <c r="AD196" i="5"/>
  <c r="AC196" i="5"/>
  <c r="AB196" i="5"/>
  <c r="AA196" i="5"/>
  <c r="Z196" i="5"/>
  <c r="Y196" i="5"/>
  <c r="X196" i="5"/>
  <c r="W196" i="5"/>
  <c r="V196" i="5"/>
  <c r="U196" i="5"/>
  <c r="T196" i="5"/>
  <c r="AF196" i="5" s="1"/>
  <c r="S196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D196" i="5"/>
  <c r="AE196" i="5" s="1"/>
  <c r="C196" i="5"/>
  <c r="B196" i="5"/>
  <c r="A196" i="5"/>
  <c r="AD195" i="5"/>
  <c r="AC195" i="5"/>
  <c r="AB195" i="5"/>
  <c r="AA195" i="5"/>
  <c r="Z195" i="5"/>
  <c r="Y195" i="5"/>
  <c r="X195" i="5"/>
  <c r="W195" i="5"/>
  <c r="V195" i="5"/>
  <c r="U195" i="5"/>
  <c r="T195" i="5"/>
  <c r="AF195" i="5" s="1"/>
  <c r="S195" i="5"/>
  <c r="R195" i="5"/>
  <c r="Q195" i="5"/>
  <c r="P195" i="5"/>
  <c r="O195" i="5"/>
  <c r="N195" i="5"/>
  <c r="M195" i="5"/>
  <c r="L195" i="5"/>
  <c r="K195" i="5"/>
  <c r="J195" i="5"/>
  <c r="I195" i="5"/>
  <c r="H195" i="5"/>
  <c r="G195" i="5"/>
  <c r="F195" i="5"/>
  <c r="E195" i="5"/>
  <c r="D195" i="5"/>
  <c r="AE195" i="5" s="1"/>
  <c r="C195" i="5"/>
  <c r="B195" i="5"/>
  <c r="A195" i="5"/>
  <c r="AD194" i="5"/>
  <c r="AC194" i="5"/>
  <c r="AB194" i="5"/>
  <c r="AA194" i="5"/>
  <c r="Z194" i="5"/>
  <c r="Y194" i="5"/>
  <c r="X194" i="5"/>
  <c r="W194" i="5"/>
  <c r="V194" i="5"/>
  <c r="U194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G194" i="5"/>
  <c r="F194" i="5"/>
  <c r="E194" i="5"/>
  <c r="D194" i="5"/>
  <c r="AE194" i="5" s="1"/>
  <c r="C194" i="5"/>
  <c r="B194" i="5"/>
  <c r="A194" i="5"/>
  <c r="AD193" i="5"/>
  <c r="AC193" i="5"/>
  <c r="AB193" i="5"/>
  <c r="AA193" i="5"/>
  <c r="Z193" i="5"/>
  <c r="Y193" i="5"/>
  <c r="X193" i="5"/>
  <c r="W193" i="5"/>
  <c r="V193" i="5"/>
  <c r="U193" i="5"/>
  <c r="T193" i="5"/>
  <c r="AF193" i="5" s="1"/>
  <c r="S193" i="5"/>
  <c r="R193" i="5"/>
  <c r="Q193" i="5"/>
  <c r="P193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AE193" i="5" s="1"/>
  <c r="C193" i="5"/>
  <c r="B193" i="5"/>
  <c r="A193" i="5"/>
  <c r="AD192" i="5"/>
  <c r="AC192" i="5"/>
  <c r="AB192" i="5"/>
  <c r="AA192" i="5"/>
  <c r="Z192" i="5"/>
  <c r="Y192" i="5"/>
  <c r="X192" i="5"/>
  <c r="W192" i="5"/>
  <c r="V192" i="5"/>
  <c r="U192" i="5"/>
  <c r="T192" i="5"/>
  <c r="AF192" i="5" s="1"/>
  <c r="S192" i="5"/>
  <c r="R192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D192" i="5"/>
  <c r="AE192" i="5" s="1"/>
  <c r="C192" i="5"/>
  <c r="B192" i="5"/>
  <c r="A192" i="5"/>
  <c r="AD191" i="5"/>
  <c r="AC191" i="5"/>
  <c r="AB191" i="5"/>
  <c r="AA191" i="5"/>
  <c r="Z191" i="5"/>
  <c r="Y191" i="5"/>
  <c r="X191" i="5"/>
  <c r="W191" i="5"/>
  <c r="V191" i="5"/>
  <c r="U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D191" i="5"/>
  <c r="AE191" i="5" s="1"/>
  <c r="C191" i="5"/>
  <c r="B191" i="5"/>
  <c r="A191" i="5"/>
  <c r="AD190" i="5"/>
  <c r="AC190" i="5"/>
  <c r="AB190" i="5"/>
  <c r="AA190" i="5"/>
  <c r="Z190" i="5"/>
  <c r="Y190" i="5"/>
  <c r="X190" i="5"/>
  <c r="W190" i="5"/>
  <c r="V190" i="5"/>
  <c r="U190" i="5"/>
  <c r="T190" i="5"/>
  <c r="AF190" i="5" s="1"/>
  <c r="S190" i="5"/>
  <c r="R190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D190" i="5"/>
  <c r="AE190" i="5" s="1"/>
  <c r="C190" i="5"/>
  <c r="B190" i="5"/>
  <c r="A190" i="5"/>
  <c r="AD189" i="5"/>
  <c r="AC189" i="5"/>
  <c r="AB189" i="5"/>
  <c r="AA189" i="5"/>
  <c r="Z189" i="5"/>
  <c r="Y189" i="5"/>
  <c r="X189" i="5"/>
  <c r="W189" i="5"/>
  <c r="V189" i="5"/>
  <c r="U189" i="5"/>
  <c r="T189" i="5"/>
  <c r="AF189" i="5" s="1"/>
  <c r="S189" i="5"/>
  <c r="R189" i="5"/>
  <c r="Q189" i="5"/>
  <c r="P189" i="5"/>
  <c r="O189" i="5"/>
  <c r="N189" i="5"/>
  <c r="M189" i="5"/>
  <c r="L189" i="5"/>
  <c r="K189" i="5"/>
  <c r="J189" i="5"/>
  <c r="I189" i="5"/>
  <c r="H189" i="5"/>
  <c r="G189" i="5"/>
  <c r="F189" i="5"/>
  <c r="E189" i="5"/>
  <c r="D189" i="5"/>
  <c r="AE189" i="5" s="1"/>
  <c r="C189" i="5"/>
  <c r="B189" i="5"/>
  <c r="A189" i="5"/>
  <c r="AD188" i="5"/>
  <c r="AC188" i="5"/>
  <c r="AB188" i="5"/>
  <c r="AA188" i="5"/>
  <c r="Z188" i="5"/>
  <c r="Y188" i="5"/>
  <c r="X188" i="5"/>
  <c r="W188" i="5"/>
  <c r="V188" i="5"/>
  <c r="U188" i="5"/>
  <c r="S188" i="5"/>
  <c r="R188" i="5"/>
  <c r="Q188" i="5"/>
  <c r="P188" i="5"/>
  <c r="O188" i="5"/>
  <c r="N188" i="5"/>
  <c r="M188" i="5"/>
  <c r="L188" i="5"/>
  <c r="K188" i="5"/>
  <c r="J188" i="5"/>
  <c r="I188" i="5"/>
  <c r="H188" i="5"/>
  <c r="F188" i="5"/>
  <c r="E188" i="5"/>
  <c r="G188" i="5" s="1"/>
  <c r="D188" i="5"/>
  <c r="AE188" i="5" s="1"/>
  <c r="C188" i="5"/>
  <c r="B188" i="5"/>
  <c r="A188" i="5"/>
  <c r="AD187" i="5"/>
  <c r="AC187" i="5"/>
  <c r="AB187" i="5"/>
  <c r="AA187" i="5"/>
  <c r="Z187" i="5"/>
  <c r="Y187" i="5"/>
  <c r="X187" i="5"/>
  <c r="W187" i="5"/>
  <c r="V187" i="5"/>
  <c r="U187" i="5"/>
  <c r="T187" i="5"/>
  <c r="AF187" i="5" s="1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D187" i="5"/>
  <c r="AE187" i="5" s="1"/>
  <c r="C187" i="5"/>
  <c r="B187" i="5"/>
  <c r="A187" i="5"/>
  <c r="AD186" i="5"/>
  <c r="AC186" i="5"/>
  <c r="AB186" i="5"/>
  <c r="AA186" i="5"/>
  <c r="Z186" i="5"/>
  <c r="Y186" i="5"/>
  <c r="X186" i="5"/>
  <c r="W186" i="5"/>
  <c r="V186" i="5"/>
  <c r="U186" i="5"/>
  <c r="T186" i="5"/>
  <c r="AF186" i="5" s="1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D186" i="5"/>
  <c r="AE186" i="5" s="1"/>
  <c r="C186" i="5"/>
  <c r="B186" i="5"/>
  <c r="A186" i="5"/>
  <c r="AD185" i="5"/>
  <c r="AC185" i="5"/>
  <c r="AB185" i="5"/>
  <c r="AA185" i="5"/>
  <c r="Z185" i="5"/>
  <c r="Y185" i="5"/>
  <c r="X185" i="5"/>
  <c r="W185" i="5"/>
  <c r="V185" i="5"/>
  <c r="U185" i="5"/>
  <c r="S185" i="5"/>
  <c r="R185" i="5"/>
  <c r="Q185" i="5"/>
  <c r="P185" i="5"/>
  <c r="O185" i="5"/>
  <c r="N185" i="5"/>
  <c r="M185" i="5"/>
  <c r="L185" i="5"/>
  <c r="K185" i="5"/>
  <c r="J185" i="5"/>
  <c r="I185" i="5"/>
  <c r="H185" i="5"/>
  <c r="G185" i="5"/>
  <c r="F185" i="5"/>
  <c r="E185" i="5"/>
  <c r="D185" i="5"/>
  <c r="AE185" i="5" s="1"/>
  <c r="C185" i="5"/>
  <c r="B185" i="5"/>
  <c r="A185" i="5"/>
  <c r="AD184" i="5"/>
  <c r="AC184" i="5"/>
  <c r="AB184" i="5"/>
  <c r="AA184" i="5"/>
  <c r="Z184" i="5"/>
  <c r="Y184" i="5"/>
  <c r="X184" i="5"/>
  <c r="W184" i="5"/>
  <c r="V184" i="5"/>
  <c r="U184" i="5"/>
  <c r="T184" i="5"/>
  <c r="AF184" i="5" s="1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AE184" i="5" s="1"/>
  <c r="C184" i="5"/>
  <c r="B184" i="5"/>
  <c r="A184" i="5"/>
  <c r="AD183" i="5"/>
  <c r="AC183" i="5"/>
  <c r="AB183" i="5"/>
  <c r="AA183" i="5"/>
  <c r="Z183" i="5"/>
  <c r="Y183" i="5"/>
  <c r="X183" i="5"/>
  <c r="W183" i="5"/>
  <c r="V183" i="5"/>
  <c r="U183" i="5"/>
  <c r="T183" i="5"/>
  <c r="AF183" i="5" s="1"/>
  <c r="S183" i="5"/>
  <c r="R183" i="5"/>
  <c r="Q183" i="5"/>
  <c r="P183" i="5"/>
  <c r="O183" i="5"/>
  <c r="N183" i="5"/>
  <c r="M183" i="5"/>
  <c r="L183" i="5"/>
  <c r="K183" i="5"/>
  <c r="J183" i="5"/>
  <c r="I183" i="5"/>
  <c r="H183" i="5"/>
  <c r="G183" i="5"/>
  <c r="F183" i="5"/>
  <c r="E183" i="5"/>
  <c r="D183" i="5"/>
  <c r="AE183" i="5" s="1"/>
  <c r="C183" i="5"/>
  <c r="B183" i="5"/>
  <c r="A183" i="5"/>
  <c r="AD182" i="5"/>
  <c r="AC182" i="5"/>
  <c r="AB182" i="5"/>
  <c r="AA182" i="5"/>
  <c r="Z182" i="5"/>
  <c r="Y182" i="5"/>
  <c r="X182" i="5"/>
  <c r="W182" i="5"/>
  <c r="V182" i="5"/>
  <c r="U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D182" i="5"/>
  <c r="AE182" i="5" s="1"/>
  <c r="C182" i="5"/>
  <c r="B182" i="5"/>
  <c r="A182" i="5"/>
  <c r="AD181" i="5"/>
  <c r="AC181" i="5"/>
  <c r="AB181" i="5"/>
  <c r="AA181" i="5"/>
  <c r="Z181" i="5"/>
  <c r="Y181" i="5"/>
  <c r="X181" i="5"/>
  <c r="W181" i="5"/>
  <c r="V181" i="5"/>
  <c r="U181" i="5"/>
  <c r="T181" i="5"/>
  <c r="AF181" i="5" s="1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D181" i="5"/>
  <c r="AE181" i="5" s="1"/>
  <c r="C181" i="5"/>
  <c r="B181" i="5"/>
  <c r="A181" i="5"/>
  <c r="AD180" i="5"/>
  <c r="AC180" i="5"/>
  <c r="AB180" i="5"/>
  <c r="AA180" i="5"/>
  <c r="Z180" i="5"/>
  <c r="Y180" i="5"/>
  <c r="X180" i="5"/>
  <c r="W180" i="5"/>
  <c r="V180" i="5"/>
  <c r="U180" i="5"/>
  <c r="T180" i="5"/>
  <c r="AF180" i="5" s="1"/>
  <c r="S180" i="5"/>
  <c r="R180" i="5"/>
  <c r="Q180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D180" i="5"/>
  <c r="AE180" i="5" s="1"/>
  <c r="C180" i="5"/>
  <c r="B180" i="5"/>
  <c r="A180" i="5"/>
  <c r="AD179" i="5"/>
  <c r="AC179" i="5"/>
  <c r="AB179" i="5"/>
  <c r="AA179" i="5"/>
  <c r="Z179" i="5"/>
  <c r="Y179" i="5"/>
  <c r="X179" i="5"/>
  <c r="W179" i="5"/>
  <c r="V179" i="5"/>
  <c r="U179" i="5"/>
  <c r="S179" i="5"/>
  <c r="R179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D179" i="5"/>
  <c r="AE179" i="5" s="1"/>
  <c r="C179" i="5"/>
  <c r="B179" i="5"/>
  <c r="A179" i="5"/>
  <c r="AD178" i="5"/>
  <c r="AC178" i="5"/>
  <c r="AB178" i="5"/>
  <c r="AA178" i="5"/>
  <c r="Z178" i="5"/>
  <c r="Y178" i="5"/>
  <c r="X178" i="5"/>
  <c r="W178" i="5"/>
  <c r="V178" i="5"/>
  <c r="U178" i="5"/>
  <c r="T178" i="5"/>
  <c r="AF178" i="5" s="1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AE178" i="5" s="1"/>
  <c r="C178" i="5"/>
  <c r="B178" i="5"/>
  <c r="A178" i="5"/>
  <c r="AD177" i="5"/>
  <c r="AC177" i="5"/>
  <c r="AB177" i="5"/>
  <c r="AA177" i="5"/>
  <c r="Z177" i="5"/>
  <c r="Y177" i="5"/>
  <c r="X177" i="5"/>
  <c r="W177" i="5"/>
  <c r="V177" i="5"/>
  <c r="U177" i="5"/>
  <c r="T177" i="5"/>
  <c r="AF177" i="5" s="1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AE177" i="5" s="1"/>
  <c r="C177" i="5"/>
  <c r="B177" i="5"/>
  <c r="A177" i="5"/>
  <c r="AD176" i="5"/>
  <c r="AC176" i="5"/>
  <c r="AB176" i="5"/>
  <c r="AA176" i="5"/>
  <c r="Z176" i="5"/>
  <c r="Y176" i="5"/>
  <c r="X176" i="5"/>
  <c r="W176" i="5"/>
  <c r="V176" i="5"/>
  <c r="U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D176" i="5"/>
  <c r="AE176" i="5" s="1"/>
  <c r="C176" i="5"/>
  <c r="B176" i="5"/>
  <c r="A176" i="5"/>
  <c r="AD175" i="5"/>
  <c r="AC175" i="5"/>
  <c r="AB175" i="5"/>
  <c r="AA175" i="5"/>
  <c r="Z175" i="5"/>
  <c r="Y175" i="5"/>
  <c r="X175" i="5"/>
  <c r="W175" i="5"/>
  <c r="V175" i="5"/>
  <c r="U175" i="5"/>
  <c r="T175" i="5"/>
  <c r="AF175" i="5" s="1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D175" i="5"/>
  <c r="AE175" i="5" s="1"/>
  <c r="C175" i="5"/>
  <c r="B175" i="5"/>
  <c r="A175" i="5"/>
  <c r="AD174" i="5"/>
  <c r="AC174" i="5"/>
  <c r="AB174" i="5"/>
  <c r="AA174" i="5"/>
  <c r="Z174" i="5"/>
  <c r="Y174" i="5"/>
  <c r="X174" i="5"/>
  <c r="W174" i="5"/>
  <c r="V174" i="5"/>
  <c r="U174" i="5"/>
  <c r="T174" i="5"/>
  <c r="AF174" i="5" s="1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D174" i="5"/>
  <c r="AE174" i="5" s="1"/>
  <c r="C174" i="5"/>
  <c r="B174" i="5"/>
  <c r="A174" i="5"/>
  <c r="AD173" i="5"/>
  <c r="AC173" i="5"/>
  <c r="AB173" i="5"/>
  <c r="AA173" i="5"/>
  <c r="Z173" i="5"/>
  <c r="Y173" i="5"/>
  <c r="X173" i="5"/>
  <c r="W173" i="5"/>
  <c r="V173" i="5"/>
  <c r="U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AE173" i="5" s="1"/>
  <c r="C173" i="5"/>
  <c r="B173" i="5"/>
  <c r="A173" i="5"/>
  <c r="AD172" i="5"/>
  <c r="AC172" i="5"/>
  <c r="AB172" i="5"/>
  <c r="AA172" i="5"/>
  <c r="Z172" i="5"/>
  <c r="Y172" i="5"/>
  <c r="X172" i="5"/>
  <c r="W172" i="5"/>
  <c r="V172" i="5"/>
  <c r="U172" i="5"/>
  <c r="T172" i="5"/>
  <c r="AF172" i="5" s="1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AE172" i="5" s="1"/>
  <c r="C172" i="5"/>
  <c r="B172" i="5"/>
  <c r="A172" i="5"/>
  <c r="AD171" i="5"/>
  <c r="AC171" i="5"/>
  <c r="AB171" i="5"/>
  <c r="AA171" i="5"/>
  <c r="Z171" i="5"/>
  <c r="Y171" i="5"/>
  <c r="X171" i="5"/>
  <c r="W171" i="5"/>
  <c r="V171" i="5"/>
  <c r="U171" i="5"/>
  <c r="T171" i="5"/>
  <c r="AF171" i="5" s="1"/>
  <c r="S171" i="5"/>
  <c r="R171" i="5"/>
  <c r="Q171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D171" i="5"/>
  <c r="AE171" i="5" s="1"/>
  <c r="C171" i="5"/>
  <c r="B171" i="5"/>
  <c r="A171" i="5"/>
  <c r="AD170" i="5"/>
  <c r="AC170" i="5"/>
  <c r="AB170" i="5"/>
  <c r="AA170" i="5"/>
  <c r="Z170" i="5"/>
  <c r="Y170" i="5"/>
  <c r="X170" i="5"/>
  <c r="W170" i="5"/>
  <c r="V170" i="5"/>
  <c r="U170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G170" i="5"/>
  <c r="F170" i="5"/>
  <c r="E170" i="5"/>
  <c r="D170" i="5"/>
  <c r="AE170" i="5" s="1"/>
  <c r="C170" i="5"/>
  <c r="B170" i="5"/>
  <c r="A170" i="5"/>
  <c r="AD169" i="5"/>
  <c r="AC169" i="5"/>
  <c r="AB169" i="5"/>
  <c r="AA169" i="5"/>
  <c r="Z169" i="5"/>
  <c r="Y169" i="5"/>
  <c r="X169" i="5"/>
  <c r="W169" i="5"/>
  <c r="V169" i="5"/>
  <c r="U169" i="5"/>
  <c r="T169" i="5"/>
  <c r="AF169" i="5" s="1"/>
  <c r="S169" i="5"/>
  <c r="R169" i="5"/>
  <c r="Q169" i="5"/>
  <c r="P169" i="5"/>
  <c r="O169" i="5"/>
  <c r="N169" i="5"/>
  <c r="M169" i="5"/>
  <c r="L169" i="5"/>
  <c r="K169" i="5"/>
  <c r="J169" i="5"/>
  <c r="I169" i="5"/>
  <c r="H169" i="5"/>
  <c r="G169" i="5"/>
  <c r="F169" i="5"/>
  <c r="E169" i="5"/>
  <c r="D169" i="5"/>
  <c r="AE169" i="5" s="1"/>
  <c r="C169" i="5"/>
  <c r="B169" i="5"/>
  <c r="A169" i="5"/>
  <c r="AD168" i="5"/>
  <c r="AC168" i="5"/>
  <c r="AB168" i="5"/>
  <c r="AA168" i="5"/>
  <c r="Z168" i="5"/>
  <c r="Y168" i="5"/>
  <c r="X168" i="5"/>
  <c r="W168" i="5"/>
  <c r="V168" i="5"/>
  <c r="U168" i="5"/>
  <c r="T168" i="5"/>
  <c r="AF168" i="5" s="1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D168" i="5"/>
  <c r="AE168" i="5" s="1"/>
  <c r="C168" i="5"/>
  <c r="B168" i="5"/>
  <c r="A168" i="5"/>
  <c r="AD167" i="5"/>
  <c r="AC167" i="5"/>
  <c r="AB167" i="5"/>
  <c r="AA167" i="5"/>
  <c r="Z167" i="5"/>
  <c r="Y167" i="5"/>
  <c r="X167" i="5"/>
  <c r="W167" i="5"/>
  <c r="V167" i="5"/>
  <c r="U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T167" i="5" s="1"/>
  <c r="AF167" i="5" s="1"/>
  <c r="C167" i="5"/>
  <c r="B167" i="5"/>
  <c r="A167" i="5"/>
  <c r="AD166" i="5"/>
  <c r="AC166" i="5"/>
  <c r="AB166" i="5"/>
  <c r="AA166" i="5"/>
  <c r="Z166" i="5"/>
  <c r="Y166" i="5"/>
  <c r="X166" i="5"/>
  <c r="W166" i="5"/>
  <c r="V166" i="5"/>
  <c r="U166" i="5"/>
  <c r="T166" i="5"/>
  <c r="AF166" i="5" s="1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AE166" i="5" s="1"/>
  <c r="C166" i="5"/>
  <c r="B166" i="5"/>
  <c r="A166" i="5"/>
  <c r="AE165" i="5"/>
  <c r="AD165" i="5"/>
  <c r="AC165" i="5"/>
  <c r="AB165" i="5"/>
  <c r="AA165" i="5"/>
  <c r="Z165" i="5"/>
  <c r="Y165" i="5"/>
  <c r="X165" i="5"/>
  <c r="W165" i="5"/>
  <c r="V165" i="5"/>
  <c r="U165" i="5"/>
  <c r="T165" i="5"/>
  <c r="AF165" i="5" s="1"/>
  <c r="S165" i="5"/>
  <c r="R165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C165" i="5"/>
  <c r="B165" i="5"/>
  <c r="A165" i="5"/>
  <c r="AD164" i="5"/>
  <c r="AC164" i="5"/>
  <c r="AB164" i="5"/>
  <c r="AA164" i="5"/>
  <c r="Z164" i="5"/>
  <c r="Y164" i="5"/>
  <c r="X164" i="5"/>
  <c r="W164" i="5"/>
  <c r="V164" i="5"/>
  <c r="U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AE164" i="5" s="1"/>
  <c r="C164" i="5"/>
  <c r="B164" i="5"/>
  <c r="A164" i="5"/>
  <c r="AD163" i="5"/>
  <c r="AC163" i="5"/>
  <c r="AB163" i="5"/>
  <c r="AA163" i="5"/>
  <c r="Z163" i="5"/>
  <c r="Y163" i="5"/>
  <c r="X163" i="5"/>
  <c r="W163" i="5"/>
  <c r="V163" i="5"/>
  <c r="U163" i="5"/>
  <c r="T163" i="5"/>
  <c r="AF163" i="5" s="1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AE163" i="5" s="1"/>
  <c r="C163" i="5"/>
  <c r="B163" i="5"/>
  <c r="A163" i="5"/>
  <c r="AD162" i="5"/>
  <c r="AC162" i="5"/>
  <c r="AB162" i="5"/>
  <c r="AA162" i="5"/>
  <c r="Z162" i="5"/>
  <c r="Y162" i="5"/>
  <c r="X162" i="5"/>
  <c r="W162" i="5"/>
  <c r="V162" i="5"/>
  <c r="U162" i="5"/>
  <c r="T162" i="5"/>
  <c r="AF162" i="5" s="1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F162" i="5"/>
  <c r="E162" i="5"/>
  <c r="D162" i="5"/>
  <c r="AE162" i="5" s="1"/>
  <c r="C162" i="5"/>
  <c r="B162" i="5"/>
  <c r="A162" i="5"/>
  <c r="AD161" i="5"/>
  <c r="AC161" i="5"/>
  <c r="AB161" i="5"/>
  <c r="AA161" i="5"/>
  <c r="Z161" i="5"/>
  <c r="Y161" i="5"/>
  <c r="X161" i="5"/>
  <c r="W161" i="5"/>
  <c r="V161" i="5"/>
  <c r="U161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AE161" i="5" s="1"/>
  <c r="C161" i="5"/>
  <c r="B161" i="5"/>
  <c r="A161" i="5"/>
  <c r="AD160" i="5"/>
  <c r="AC160" i="5"/>
  <c r="AB160" i="5"/>
  <c r="AA160" i="5"/>
  <c r="Z160" i="5"/>
  <c r="Y160" i="5"/>
  <c r="X160" i="5"/>
  <c r="W160" i="5"/>
  <c r="V160" i="5"/>
  <c r="U160" i="5"/>
  <c r="T160" i="5"/>
  <c r="AF160" i="5" s="1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AE160" i="5" s="1"/>
  <c r="C160" i="5"/>
  <c r="B160" i="5"/>
  <c r="A160" i="5"/>
  <c r="AD159" i="5"/>
  <c r="AC159" i="5"/>
  <c r="AB159" i="5"/>
  <c r="AA159" i="5"/>
  <c r="Z159" i="5"/>
  <c r="Y159" i="5"/>
  <c r="X159" i="5"/>
  <c r="W159" i="5"/>
  <c r="V159" i="5"/>
  <c r="U159" i="5"/>
  <c r="T159" i="5"/>
  <c r="AF159" i="5" s="1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AE159" i="5" s="1"/>
  <c r="C159" i="5"/>
  <c r="B159" i="5"/>
  <c r="A159" i="5"/>
  <c r="AD158" i="5"/>
  <c r="AC158" i="5"/>
  <c r="AB158" i="5"/>
  <c r="AA158" i="5"/>
  <c r="Z158" i="5"/>
  <c r="Y158" i="5"/>
  <c r="X158" i="5"/>
  <c r="W158" i="5"/>
  <c r="V158" i="5"/>
  <c r="U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T158" i="5" s="1"/>
  <c r="AF158" i="5" s="1"/>
  <c r="C158" i="5"/>
  <c r="B158" i="5"/>
  <c r="A158" i="5"/>
  <c r="AD157" i="5"/>
  <c r="AC157" i="5"/>
  <c r="AB157" i="5"/>
  <c r="AA157" i="5"/>
  <c r="Z157" i="5"/>
  <c r="Y157" i="5"/>
  <c r="X157" i="5"/>
  <c r="W157" i="5"/>
  <c r="V157" i="5"/>
  <c r="U157" i="5"/>
  <c r="T157" i="5"/>
  <c r="AF157" i="5" s="1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AE157" i="5" s="1"/>
  <c r="C157" i="5"/>
  <c r="B157" i="5"/>
  <c r="A157" i="5"/>
  <c r="AD156" i="5"/>
  <c r="AC156" i="5"/>
  <c r="AB156" i="5"/>
  <c r="AA156" i="5"/>
  <c r="Z156" i="5"/>
  <c r="Y156" i="5"/>
  <c r="X156" i="5"/>
  <c r="W156" i="5"/>
  <c r="V156" i="5"/>
  <c r="U156" i="5"/>
  <c r="T156" i="5"/>
  <c r="AF156" i="5" s="1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AE156" i="5" s="1"/>
  <c r="C156" i="5"/>
  <c r="B156" i="5"/>
  <c r="A156" i="5"/>
  <c r="AD155" i="5"/>
  <c r="AC155" i="5"/>
  <c r="AB155" i="5"/>
  <c r="AA155" i="5"/>
  <c r="Z155" i="5"/>
  <c r="Y155" i="5"/>
  <c r="X155" i="5"/>
  <c r="W155" i="5"/>
  <c r="V155" i="5"/>
  <c r="U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AE155" i="5" s="1"/>
  <c r="C155" i="5"/>
  <c r="B155" i="5"/>
  <c r="A155" i="5"/>
  <c r="AD154" i="5"/>
  <c r="AC154" i="5"/>
  <c r="AB154" i="5"/>
  <c r="AA154" i="5"/>
  <c r="Z154" i="5"/>
  <c r="Y154" i="5"/>
  <c r="X154" i="5"/>
  <c r="W154" i="5"/>
  <c r="V154" i="5"/>
  <c r="U154" i="5"/>
  <c r="T154" i="5"/>
  <c r="AF154" i="5" s="1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D154" i="5"/>
  <c r="AE154" i="5" s="1"/>
  <c r="C154" i="5"/>
  <c r="B154" i="5"/>
  <c r="A154" i="5"/>
  <c r="AD153" i="5"/>
  <c r="AC153" i="5"/>
  <c r="AB153" i="5"/>
  <c r="AA153" i="5"/>
  <c r="Z153" i="5"/>
  <c r="Y153" i="5"/>
  <c r="X153" i="5"/>
  <c r="W153" i="5"/>
  <c r="V153" i="5"/>
  <c r="U153" i="5"/>
  <c r="T153" i="5"/>
  <c r="AF153" i="5" s="1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D153" i="5"/>
  <c r="AE153" i="5" s="1"/>
  <c r="C153" i="5"/>
  <c r="B153" i="5"/>
  <c r="A153" i="5"/>
  <c r="AD152" i="5"/>
  <c r="AC152" i="5"/>
  <c r="AB152" i="5"/>
  <c r="AA152" i="5"/>
  <c r="Z152" i="5"/>
  <c r="Y152" i="5"/>
  <c r="X152" i="5"/>
  <c r="W152" i="5"/>
  <c r="V152" i="5"/>
  <c r="U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B152" i="5"/>
  <c r="A152" i="5"/>
  <c r="AD151" i="5"/>
  <c r="AC151" i="5"/>
  <c r="AB151" i="5"/>
  <c r="AA151" i="5"/>
  <c r="Z151" i="5"/>
  <c r="Y151" i="5"/>
  <c r="X151" i="5"/>
  <c r="W151" i="5"/>
  <c r="V151" i="5"/>
  <c r="U151" i="5"/>
  <c r="T151" i="5"/>
  <c r="AF151" i="5" s="1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AE151" i="5" s="1"/>
  <c r="C151" i="5"/>
  <c r="B151" i="5"/>
  <c r="A151" i="5"/>
  <c r="AF150" i="5"/>
  <c r="AD150" i="5"/>
  <c r="AC150" i="5"/>
  <c r="AB150" i="5"/>
  <c r="AA150" i="5"/>
  <c r="Z150" i="5"/>
  <c r="Y150" i="5"/>
  <c r="X150" i="5"/>
  <c r="W150" i="5"/>
  <c r="V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AE150" i="5" s="1"/>
  <c r="C150" i="5"/>
  <c r="B150" i="5"/>
  <c r="A150" i="5"/>
  <c r="AD149" i="5"/>
  <c r="AC149" i="5"/>
  <c r="AB149" i="5"/>
  <c r="AA149" i="5"/>
  <c r="Z149" i="5"/>
  <c r="Y149" i="5"/>
  <c r="X149" i="5"/>
  <c r="W149" i="5"/>
  <c r="V149" i="5"/>
  <c r="U149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B149" i="5"/>
  <c r="A149" i="5"/>
  <c r="AD148" i="5"/>
  <c r="AC148" i="5"/>
  <c r="AB148" i="5"/>
  <c r="AA148" i="5"/>
  <c r="Z148" i="5"/>
  <c r="Y148" i="5"/>
  <c r="X148" i="5"/>
  <c r="W148" i="5"/>
  <c r="V148" i="5"/>
  <c r="U148" i="5"/>
  <c r="T148" i="5"/>
  <c r="AF148" i="5" s="1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AE148" i="5" s="1"/>
  <c r="C148" i="5"/>
  <c r="B148" i="5"/>
  <c r="A148" i="5"/>
  <c r="AF147" i="5"/>
  <c r="AD147" i="5"/>
  <c r="AC147" i="5"/>
  <c r="AB147" i="5"/>
  <c r="AA147" i="5"/>
  <c r="Z147" i="5"/>
  <c r="Y147" i="5"/>
  <c r="X147" i="5"/>
  <c r="W147" i="5"/>
  <c r="V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AE147" i="5" s="1"/>
  <c r="C147" i="5"/>
  <c r="B147" i="5"/>
  <c r="A147" i="5"/>
  <c r="AD146" i="5"/>
  <c r="AC146" i="5"/>
  <c r="AB146" i="5"/>
  <c r="AA146" i="5"/>
  <c r="Z146" i="5"/>
  <c r="Y146" i="5"/>
  <c r="X146" i="5"/>
  <c r="W146" i="5"/>
  <c r="V146" i="5"/>
  <c r="U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B146" i="5"/>
  <c r="A146" i="5"/>
  <c r="AD145" i="5"/>
  <c r="AC145" i="5"/>
  <c r="AB145" i="5"/>
  <c r="AA145" i="5"/>
  <c r="Z145" i="5"/>
  <c r="Y145" i="5"/>
  <c r="X145" i="5"/>
  <c r="W145" i="5"/>
  <c r="V145" i="5"/>
  <c r="U145" i="5"/>
  <c r="T145" i="5"/>
  <c r="AF145" i="5" s="1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AE145" i="5" s="1"/>
  <c r="C145" i="5"/>
  <c r="B145" i="5"/>
  <c r="A145" i="5"/>
  <c r="AF144" i="5"/>
  <c r="AD144" i="5"/>
  <c r="AC144" i="5"/>
  <c r="AB144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AE144" i="5" s="1"/>
  <c r="C144" i="5"/>
  <c r="B144" i="5"/>
  <c r="A144" i="5"/>
  <c r="AD143" i="5"/>
  <c r="AC143" i="5"/>
  <c r="AB143" i="5"/>
  <c r="AA143" i="5"/>
  <c r="Z143" i="5"/>
  <c r="Y143" i="5"/>
  <c r="X143" i="5"/>
  <c r="W143" i="5"/>
  <c r="V143" i="5"/>
  <c r="U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B143" i="5"/>
  <c r="A143" i="5"/>
  <c r="AD142" i="5"/>
  <c r="AC142" i="5"/>
  <c r="AB142" i="5"/>
  <c r="AA142" i="5"/>
  <c r="Z142" i="5"/>
  <c r="Y142" i="5"/>
  <c r="X142" i="5"/>
  <c r="W142" i="5"/>
  <c r="V142" i="5"/>
  <c r="U142" i="5"/>
  <c r="T142" i="5"/>
  <c r="AF142" i="5" s="1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AE142" i="5" s="1"/>
  <c r="C142" i="5"/>
  <c r="B142" i="5"/>
  <c r="A142" i="5"/>
  <c r="AF141" i="5"/>
  <c r="AD141" i="5"/>
  <c r="AC141" i="5"/>
  <c r="AB141" i="5"/>
  <c r="AA141" i="5"/>
  <c r="Z141" i="5"/>
  <c r="Y141" i="5"/>
  <c r="X141" i="5"/>
  <c r="W141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AE141" i="5" s="1"/>
  <c r="C141" i="5"/>
  <c r="B141" i="5"/>
  <c r="A141" i="5"/>
  <c r="AD140" i="5"/>
  <c r="AC140" i="5"/>
  <c r="AB140" i="5"/>
  <c r="AA140" i="5"/>
  <c r="Z140" i="5"/>
  <c r="Y140" i="5"/>
  <c r="X140" i="5"/>
  <c r="W140" i="5"/>
  <c r="V140" i="5"/>
  <c r="U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A140" i="5"/>
  <c r="AD139" i="5"/>
  <c r="AC139" i="5"/>
  <c r="AB139" i="5"/>
  <c r="AA139" i="5"/>
  <c r="Z139" i="5"/>
  <c r="Y139" i="5"/>
  <c r="X139" i="5"/>
  <c r="W139" i="5"/>
  <c r="V139" i="5"/>
  <c r="U139" i="5"/>
  <c r="T139" i="5"/>
  <c r="AF139" i="5" s="1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AE139" i="5" s="1"/>
  <c r="C139" i="5"/>
  <c r="B139" i="5"/>
  <c r="A139" i="5"/>
  <c r="AF138" i="5"/>
  <c r="AD138" i="5"/>
  <c r="AC138" i="5"/>
  <c r="AB138" i="5"/>
  <c r="AA138" i="5"/>
  <c r="Z138" i="5"/>
  <c r="Y138" i="5"/>
  <c r="X138" i="5"/>
  <c r="W138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AE138" i="5" s="1"/>
  <c r="C138" i="5"/>
  <c r="B138" i="5"/>
  <c r="A138" i="5"/>
  <c r="AD137" i="5"/>
  <c r="AC137" i="5"/>
  <c r="AB137" i="5"/>
  <c r="AA137" i="5"/>
  <c r="Z137" i="5"/>
  <c r="Y137" i="5"/>
  <c r="X137" i="5"/>
  <c r="W137" i="5"/>
  <c r="V137" i="5"/>
  <c r="U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B137" i="5"/>
  <c r="A137" i="5"/>
  <c r="AD136" i="5"/>
  <c r="AC136" i="5"/>
  <c r="AB136" i="5"/>
  <c r="AA136" i="5"/>
  <c r="Z136" i="5"/>
  <c r="Y136" i="5"/>
  <c r="X136" i="5"/>
  <c r="W136" i="5"/>
  <c r="V136" i="5"/>
  <c r="U136" i="5"/>
  <c r="T136" i="5"/>
  <c r="AF136" i="5" s="1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AE136" i="5" s="1"/>
  <c r="C136" i="5"/>
  <c r="B136" i="5"/>
  <c r="A136" i="5"/>
  <c r="AF135" i="5"/>
  <c r="AD135" i="5"/>
  <c r="AC135" i="5"/>
  <c r="AB135" i="5"/>
  <c r="AA135" i="5"/>
  <c r="Z135" i="5"/>
  <c r="Y135" i="5"/>
  <c r="X135" i="5"/>
  <c r="W135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AE135" i="5" s="1"/>
  <c r="C135" i="5"/>
  <c r="B135" i="5"/>
  <c r="A135" i="5"/>
  <c r="AD134" i="5"/>
  <c r="AC134" i="5"/>
  <c r="AB134" i="5"/>
  <c r="AA134" i="5"/>
  <c r="Z134" i="5"/>
  <c r="Y134" i="5"/>
  <c r="X134" i="5"/>
  <c r="W134" i="5"/>
  <c r="V134" i="5"/>
  <c r="U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B134" i="5"/>
  <c r="A134" i="5"/>
  <c r="AD133" i="5"/>
  <c r="AC133" i="5"/>
  <c r="AB133" i="5"/>
  <c r="AA133" i="5"/>
  <c r="Z133" i="5"/>
  <c r="Y133" i="5"/>
  <c r="X133" i="5"/>
  <c r="W133" i="5"/>
  <c r="V133" i="5"/>
  <c r="U133" i="5"/>
  <c r="T133" i="5"/>
  <c r="AF133" i="5" s="1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AE133" i="5" s="1"/>
  <c r="C133" i="5"/>
  <c r="B133" i="5"/>
  <c r="A133" i="5"/>
  <c r="AF132" i="5"/>
  <c r="AD132" i="5"/>
  <c r="AC132" i="5"/>
  <c r="AB132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AE132" i="5" s="1"/>
  <c r="C132" i="5"/>
  <c r="B132" i="5"/>
  <c r="A132" i="5"/>
  <c r="AD131" i="5"/>
  <c r="AC131" i="5"/>
  <c r="AB131" i="5"/>
  <c r="AA131" i="5"/>
  <c r="Z131" i="5"/>
  <c r="Y131" i="5"/>
  <c r="X131" i="5"/>
  <c r="W131" i="5"/>
  <c r="V131" i="5"/>
  <c r="U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B131" i="5"/>
  <c r="A131" i="5"/>
  <c r="AD130" i="5"/>
  <c r="AC130" i="5"/>
  <c r="AB130" i="5"/>
  <c r="AA130" i="5"/>
  <c r="Z130" i="5"/>
  <c r="Y130" i="5"/>
  <c r="X130" i="5"/>
  <c r="W130" i="5"/>
  <c r="V130" i="5"/>
  <c r="U130" i="5"/>
  <c r="T130" i="5"/>
  <c r="AF130" i="5" s="1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AE130" i="5" s="1"/>
  <c r="C130" i="5"/>
  <c r="B130" i="5"/>
  <c r="A130" i="5"/>
  <c r="AF129" i="5"/>
  <c r="AD129" i="5"/>
  <c r="AC129" i="5"/>
  <c r="AB129" i="5"/>
  <c r="AA129" i="5"/>
  <c r="Z129" i="5"/>
  <c r="Y129" i="5"/>
  <c r="X129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AE129" i="5" s="1"/>
  <c r="C129" i="5"/>
  <c r="B129" i="5"/>
  <c r="A129" i="5"/>
  <c r="AD128" i="5"/>
  <c r="AC128" i="5"/>
  <c r="AB128" i="5"/>
  <c r="AA128" i="5"/>
  <c r="Z128" i="5"/>
  <c r="Y128" i="5"/>
  <c r="X128" i="5"/>
  <c r="W128" i="5"/>
  <c r="V128" i="5"/>
  <c r="U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B128" i="5"/>
  <c r="A128" i="5"/>
  <c r="AD127" i="5"/>
  <c r="AC127" i="5"/>
  <c r="AB127" i="5"/>
  <c r="AA127" i="5"/>
  <c r="Z127" i="5"/>
  <c r="Y127" i="5"/>
  <c r="X127" i="5"/>
  <c r="W127" i="5"/>
  <c r="V127" i="5"/>
  <c r="U127" i="5"/>
  <c r="T127" i="5"/>
  <c r="AF127" i="5" s="1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AE127" i="5" s="1"/>
  <c r="C127" i="5"/>
  <c r="B127" i="5"/>
  <c r="A127" i="5"/>
  <c r="AF126" i="5"/>
  <c r="AD126" i="5"/>
  <c r="AC126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AE126" i="5" s="1"/>
  <c r="C126" i="5"/>
  <c r="B126" i="5"/>
  <c r="A126" i="5"/>
  <c r="AD125" i="5"/>
  <c r="AC125" i="5"/>
  <c r="AB125" i="5"/>
  <c r="AA125" i="5"/>
  <c r="Z125" i="5"/>
  <c r="Y125" i="5"/>
  <c r="X125" i="5"/>
  <c r="W125" i="5"/>
  <c r="V125" i="5"/>
  <c r="U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B125" i="5"/>
  <c r="A125" i="5"/>
  <c r="AD124" i="5"/>
  <c r="AC124" i="5"/>
  <c r="AB124" i="5"/>
  <c r="AA124" i="5"/>
  <c r="Z124" i="5"/>
  <c r="Y124" i="5"/>
  <c r="X124" i="5"/>
  <c r="W124" i="5"/>
  <c r="V124" i="5"/>
  <c r="U124" i="5"/>
  <c r="T124" i="5"/>
  <c r="AF124" i="5" s="1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AE124" i="5" s="1"/>
  <c r="C124" i="5"/>
  <c r="B124" i="5"/>
  <c r="A124" i="5"/>
  <c r="AF123" i="5"/>
  <c r="AD123" i="5"/>
  <c r="AC123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AE123" i="5" s="1"/>
  <c r="C123" i="5"/>
  <c r="B123" i="5"/>
  <c r="A123" i="5"/>
  <c r="AD122" i="5"/>
  <c r="AC122" i="5"/>
  <c r="AB122" i="5"/>
  <c r="AA122" i="5"/>
  <c r="Z122" i="5"/>
  <c r="Y122" i="5"/>
  <c r="X122" i="5"/>
  <c r="W122" i="5"/>
  <c r="V122" i="5"/>
  <c r="U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B122" i="5"/>
  <c r="A122" i="5"/>
  <c r="AD121" i="5"/>
  <c r="AC121" i="5"/>
  <c r="AB121" i="5"/>
  <c r="AA121" i="5"/>
  <c r="Z121" i="5"/>
  <c r="Y121" i="5"/>
  <c r="X121" i="5"/>
  <c r="W121" i="5"/>
  <c r="V121" i="5"/>
  <c r="U121" i="5"/>
  <c r="T121" i="5"/>
  <c r="AF121" i="5" s="1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AE121" i="5" s="1"/>
  <c r="C121" i="5"/>
  <c r="B121" i="5"/>
  <c r="A121" i="5"/>
  <c r="AF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AE120" i="5" s="1"/>
  <c r="C120" i="5"/>
  <c r="B120" i="5"/>
  <c r="A120" i="5"/>
  <c r="AD119" i="5"/>
  <c r="AC119" i="5"/>
  <c r="AB119" i="5"/>
  <c r="AA119" i="5"/>
  <c r="Z119" i="5"/>
  <c r="Y119" i="5"/>
  <c r="X119" i="5"/>
  <c r="W119" i="5"/>
  <c r="V119" i="5"/>
  <c r="U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B119" i="5"/>
  <c r="A119" i="5"/>
  <c r="AD118" i="5"/>
  <c r="AC118" i="5"/>
  <c r="AB118" i="5"/>
  <c r="AA118" i="5"/>
  <c r="Z118" i="5"/>
  <c r="Y118" i="5"/>
  <c r="X118" i="5"/>
  <c r="W118" i="5"/>
  <c r="V118" i="5"/>
  <c r="U118" i="5"/>
  <c r="T118" i="5"/>
  <c r="AF118" i="5" s="1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AE118" i="5" s="1"/>
  <c r="C118" i="5"/>
  <c r="B118" i="5"/>
  <c r="A118" i="5"/>
  <c r="AF117" i="5"/>
  <c r="AD117" i="5"/>
  <c r="AC117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AE117" i="5" s="1"/>
  <c r="C117" i="5"/>
  <c r="B117" i="5"/>
  <c r="A117" i="5"/>
  <c r="AD116" i="5"/>
  <c r="AC116" i="5"/>
  <c r="AB116" i="5"/>
  <c r="AA116" i="5"/>
  <c r="Z116" i="5"/>
  <c r="Y116" i="5"/>
  <c r="X116" i="5"/>
  <c r="W116" i="5"/>
  <c r="V116" i="5"/>
  <c r="U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B116" i="5"/>
  <c r="A116" i="5"/>
  <c r="AD115" i="5"/>
  <c r="AC115" i="5"/>
  <c r="AB115" i="5"/>
  <c r="AA115" i="5"/>
  <c r="Z115" i="5"/>
  <c r="Y115" i="5"/>
  <c r="X115" i="5"/>
  <c r="W115" i="5"/>
  <c r="V115" i="5"/>
  <c r="U115" i="5"/>
  <c r="T115" i="5"/>
  <c r="AF115" i="5" s="1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AE115" i="5" s="1"/>
  <c r="C115" i="5"/>
  <c r="B115" i="5"/>
  <c r="A115" i="5"/>
  <c r="AF114" i="5"/>
  <c r="AD114" i="5"/>
  <c r="AC114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AE114" i="5" s="1"/>
  <c r="C114" i="5"/>
  <c r="B114" i="5"/>
  <c r="A114" i="5"/>
  <c r="AD113" i="5"/>
  <c r="AC113" i="5"/>
  <c r="AB113" i="5"/>
  <c r="AA113" i="5"/>
  <c r="Z113" i="5"/>
  <c r="Y113" i="5"/>
  <c r="X113" i="5"/>
  <c r="W113" i="5"/>
  <c r="V113" i="5"/>
  <c r="U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B113" i="5"/>
  <c r="A113" i="5"/>
  <c r="AD112" i="5"/>
  <c r="AC112" i="5"/>
  <c r="AB112" i="5"/>
  <c r="AA112" i="5"/>
  <c r="Z112" i="5"/>
  <c r="Y112" i="5"/>
  <c r="X112" i="5"/>
  <c r="W112" i="5"/>
  <c r="V112" i="5"/>
  <c r="U112" i="5"/>
  <c r="T112" i="5"/>
  <c r="AF112" i="5" s="1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AE112" i="5" s="1"/>
  <c r="C112" i="5"/>
  <c r="B112" i="5"/>
  <c r="A112" i="5"/>
  <c r="AF111" i="5"/>
  <c r="AD111" i="5"/>
  <c r="AC111" i="5"/>
  <c r="AB111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AE111" i="5" s="1"/>
  <c r="C111" i="5"/>
  <c r="B111" i="5"/>
  <c r="A111" i="5"/>
  <c r="AD110" i="5"/>
  <c r="AC110" i="5"/>
  <c r="AB110" i="5"/>
  <c r="AA110" i="5"/>
  <c r="Z110" i="5"/>
  <c r="Y110" i="5"/>
  <c r="X110" i="5"/>
  <c r="W110" i="5"/>
  <c r="V110" i="5"/>
  <c r="U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B110" i="5"/>
  <c r="A110" i="5"/>
  <c r="AD109" i="5"/>
  <c r="AC109" i="5"/>
  <c r="AB109" i="5"/>
  <c r="AA109" i="5"/>
  <c r="Z109" i="5"/>
  <c r="Y109" i="5"/>
  <c r="X109" i="5"/>
  <c r="W109" i="5"/>
  <c r="V109" i="5"/>
  <c r="U109" i="5"/>
  <c r="T109" i="5"/>
  <c r="AF109" i="5" s="1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AE109" i="5" s="1"/>
  <c r="C109" i="5"/>
  <c r="B109" i="5"/>
  <c r="A109" i="5"/>
  <c r="AF108" i="5"/>
  <c r="AD108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AE108" i="5" s="1"/>
  <c r="C108" i="5"/>
  <c r="B108" i="5"/>
  <c r="A108" i="5"/>
  <c r="AD107" i="5"/>
  <c r="AC107" i="5"/>
  <c r="AB107" i="5"/>
  <c r="AA107" i="5"/>
  <c r="Z107" i="5"/>
  <c r="Y107" i="5"/>
  <c r="X107" i="5"/>
  <c r="W107" i="5"/>
  <c r="V107" i="5"/>
  <c r="U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B107" i="5"/>
  <c r="A107" i="5"/>
  <c r="AD106" i="5"/>
  <c r="AC106" i="5"/>
  <c r="AB106" i="5"/>
  <c r="AA106" i="5"/>
  <c r="Z106" i="5"/>
  <c r="Y106" i="5"/>
  <c r="X106" i="5"/>
  <c r="W106" i="5"/>
  <c r="V106" i="5"/>
  <c r="U106" i="5"/>
  <c r="T106" i="5"/>
  <c r="AF106" i="5" s="1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AE106" i="5" s="1"/>
  <c r="C106" i="5"/>
  <c r="B106" i="5"/>
  <c r="A106" i="5"/>
  <c r="AF105" i="5"/>
  <c r="AD105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AE105" i="5" s="1"/>
  <c r="C105" i="5"/>
  <c r="B105" i="5"/>
  <c r="A105" i="5"/>
  <c r="AD104" i="5"/>
  <c r="AC104" i="5"/>
  <c r="AB104" i="5"/>
  <c r="AA104" i="5"/>
  <c r="Z104" i="5"/>
  <c r="Y104" i="5"/>
  <c r="X104" i="5"/>
  <c r="W104" i="5"/>
  <c r="V104" i="5"/>
  <c r="U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A104" i="5"/>
  <c r="AD103" i="5"/>
  <c r="AC103" i="5"/>
  <c r="AB103" i="5"/>
  <c r="AA103" i="5"/>
  <c r="Z103" i="5"/>
  <c r="Y103" i="5"/>
  <c r="X103" i="5"/>
  <c r="W103" i="5"/>
  <c r="V103" i="5"/>
  <c r="U103" i="5"/>
  <c r="T103" i="5"/>
  <c r="AF103" i="5" s="1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AE103" i="5" s="1"/>
  <c r="C103" i="5"/>
  <c r="B103" i="5"/>
  <c r="A103" i="5"/>
  <c r="AF102" i="5"/>
  <c r="AD102" i="5"/>
  <c r="AC102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AE102" i="5" s="1"/>
  <c r="C102" i="5"/>
  <c r="B102" i="5"/>
  <c r="A102" i="5"/>
  <c r="AD101" i="5"/>
  <c r="AC101" i="5"/>
  <c r="AB101" i="5"/>
  <c r="AA101" i="5"/>
  <c r="Z101" i="5"/>
  <c r="Y101" i="5"/>
  <c r="X101" i="5"/>
  <c r="W101" i="5"/>
  <c r="V101" i="5"/>
  <c r="U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A101" i="5"/>
  <c r="AD100" i="5"/>
  <c r="AC100" i="5"/>
  <c r="AB100" i="5"/>
  <c r="AA100" i="5"/>
  <c r="Z100" i="5"/>
  <c r="Y100" i="5"/>
  <c r="X100" i="5"/>
  <c r="W100" i="5"/>
  <c r="V100" i="5"/>
  <c r="U100" i="5"/>
  <c r="T100" i="5"/>
  <c r="AF100" i="5" s="1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AE100" i="5" s="1"/>
  <c r="C100" i="5"/>
  <c r="B100" i="5"/>
  <c r="A100" i="5"/>
  <c r="AF99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AE99" i="5" s="1"/>
  <c r="C99" i="5"/>
  <c r="B99" i="5"/>
  <c r="A99" i="5"/>
  <c r="AD98" i="5"/>
  <c r="AC98" i="5"/>
  <c r="AB98" i="5"/>
  <c r="AA98" i="5"/>
  <c r="Z98" i="5"/>
  <c r="Y98" i="5"/>
  <c r="X98" i="5"/>
  <c r="W98" i="5"/>
  <c r="V98" i="5"/>
  <c r="U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B98" i="5"/>
  <c r="A98" i="5"/>
  <c r="AD97" i="5"/>
  <c r="AC97" i="5"/>
  <c r="AB97" i="5"/>
  <c r="AA97" i="5"/>
  <c r="Z97" i="5"/>
  <c r="Y97" i="5"/>
  <c r="X97" i="5"/>
  <c r="W97" i="5"/>
  <c r="V97" i="5"/>
  <c r="U97" i="5"/>
  <c r="T97" i="5"/>
  <c r="AF97" i="5" s="1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AE97" i="5" s="1"/>
  <c r="C97" i="5"/>
  <c r="B97" i="5"/>
  <c r="A97" i="5"/>
  <c r="AF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AE96" i="5" s="1"/>
  <c r="C96" i="5"/>
  <c r="B96" i="5"/>
  <c r="A96" i="5"/>
  <c r="AD95" i="5"/>
  <c r="AC95" i="5"/>
  <c r="AB95" i="5"/>
  <c r="AA95" i="5"/>
  <c r="Z95" i="5"/>
  <c r="Y95" i="5"/>
  <c r="X95" i="5"/>
  <c r="W95" i="5"/>
  <c r="V95" i="5"/>
  <c r="U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B95" i="5"/>
  <c r="A95" i="5"/>
  <c r="AD94" i="5"/>
  <c r="AC94" i="5"/>
  <c r="AB94" i="5"/>
  <c r="AA94" i="5"/>
  <c r="Z94" i="5"/>
  <c r="Y94" i="5"/>
  <c r="X94" i="5"/>
  <c r="W94" i="5"/>
  <c r="V94" i="5"/>
  <c r="U94" i="5"/>
  <c r="T94" i="5"/>
  <c r="AF94" i="5" s="1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AE94" i="5" s="1"/>
  <c r="C94" i="5"/>
  <c r="B94" i="5"/>
  <c r="A94" i="5"/>
  <c r="AF93" i="5"/>
  <c r="AD93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AE93" i="5" s="1"/>
  <c r="C93" i="5"/>
  <c r="B93" i="5"/>
  <c r="A93" i="5"/>
  <c r="AD92" i="5"/>
  <c r="AC92" i="5"/>
  <c r="AB92" i="5"/>
  <c r="AA92" i="5"/>
  <c r="Z92" i="5"/>
  <c r="Y92" i="5"/>
  <c r="X92" i="5"/>
  <c r="W92" i="5"/>
  <c r="V92" i="5"/>
  <c r="U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A92" i="5"/>
  <c r="AD91" i="5"/>
  <c r="AC91" i="5"/>
  <c r="AB91" i="5"/>
  <c r="AA91" i="5"/>
  <c r="Z91" i="5"/>
  <c r="Y91" i="5"/>
  <c r="X91" i="5"/>
  <c r="W91" i="5"/>
  <c r="V91" i="5"/>
  <c r="U91" i="5"/>
  <c r="T91" i="5"/>
  <c r="AF91" i="5" s="1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AE91" i="5" s="1"/>
  <c r="C91" i="5"/>
  <c r="B91" i="5"/>
  <c r="A91" i="5"/>
  <c r="AF90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AE90" i="5" s="1"/>
  <c r="C90" i="5"/>
  <c r="B90" i="5"/>
  <c r="A90" i="5"/>
  <c r="AD89" i="5"/>
  <c r="AC89" i="5"/>
  <c r="AB89" i="5"/>
  <c r="AA89" i="5"/>
  <c r="Z89" i="5"/>
  <c r="Y89" i="5"/>
  <c r="X89" i="5"/>
  <c r="W89" i="5"/>
  <c r="V89" i="5"/>
  <c r="U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B89" i="5"/>
  <c r="A89" i="5"/>
  <c r="AD88" i="5"/>
  <c r="AC88" i="5"/>
  <c r="AB88" i="5"/>
  <c r="AA88" i="5"/>
  <c r="Z88" i="5"/>
  <c r="Y88" i="5"/>
  <c r="X88" i="5"/>
  <c r="W88" i="5"/>
  <c r="V88" i="5"/>
  <c r="U88" i="5"/>
  <c r="T88" i="5"/>
  <c r="AF88" i="5" s="1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AE88" i="5" s="1"/>
  <c r="C88" i="5"/>
  <c r="B88" i="5"/>
  <c r="A88" i="5"/>
  <c r="AF87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AE87" i="5" s="1"/>
  <c r="C87" i="5"/>
  <c r="B87" i="5"/>
  <c r="A87" i="5"/>
  <c r="AD86" i="5"/>
  <c r="AC86" i="5"/>
  <c r="AB86" i="5"/>
  <c r="AA86" i="5"/>
  <c r="Z86" i="5"/>
  <c r="Y86" i="5"/>
  <c r="X86" i="5"/>
  <c r="W86" i="5"/>
  <c r="V86" i="5"/>
  <c r="U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A86" i="5"/>
  <c r="AD85" i="5"/>
  <c r="AC85" i="5"/>
  <c r="AB85" i="5"/>
  <c r="AA85" i="5"/>
  <c r="Z85" i="5"/>
  <c r="Y85" i="5"/>
  <c r="X85" i="5"/>
  <c r="W85" i="5"/>
  <c r="V85" i="5"/>
  <c r="U85" i="5"/>
  <c r="T85" i="5"/>
  <c r="AF85" i="5" s="1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AE85" i="5" s="1"/>
  <c r="C85" i="5"/>
  <c r="B85" i="5"/>
  <c r="A85" i="5"/>
  <c r="AF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AE84" i="5" s="1"/>
  <c r="C84" i="5"/>
  <c r="B84" i="5"/>
  <c r="A84" i="5"/>
  <c r="AD83" i="5"/>
  <c r="AC83" i="5"/>
  <c r="AB83" i="5"/>
  <c r="AA83" i="5"/>
  <c r="Z83" i="5"/>
  <c r="Y83" i="5"/>
  <c r="X83" i="5"/>
  <c r="W83" i="5"/>
  <c r="V83" i="5"/>
  <c r="U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B83" i="5"/>
  <c r="A83" i="5"/>
  <c r="AD82" i="5"/>
  <c r="AC82" i="5"/>
  <c r="AB82" i="5"/>
  <c r="AA82" i="5"/>
  <c r="Z82" i="5"/>
  <c r="Y82" i="5"/>
  <c r="X82" i="5"/>
  <c r="W82" i="5"/>
  <c r="V82" i="5"/>
  <c r="U82" i="5"/>
  <c r="T82" i="5"/>
  <c r="AF82" i="5" s="1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AE82" i="5" s="1"/>
  <c r="C82" i="5"/>
  <c r="B82" i="5"/>
  <c r="A82" i="5"/>
  <c r="AF81" i="5"/>
  <c r="AD81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AE81" i="5" s="1"/>
  <c r="C81" i="5"/>
  <c r="B81" i="5"/>
  <c r="A81" i="5"/>
  <c r="AD80" i="5"/>
  <c r="AC80" i="5"/>
  <c r="AB80" i="5"/>
  <c r="AA80" i="5"/>
  <c r="Z80" i="5"/>
  <c r="Y80" i="5"/>
  <c r="X80" i="5"/>
  <c r="W80" i="5"/>
  <c r="V80" i="5"/>
  <c r="U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A80" i="5"/>
  <c r="AD79" i="5"/>
  <c r="AC79" i="5"/>
  <c r="AB79" i="5"/>
  <c r="AA79" i="5"/>
  <c r="Z79" i="5"/>
  <c r="Y79" i="5"/>
  <c r="X79" i="5"/>
  <c r="W79" i="5"/>
  <c r="V79" i="5"/>
  <c r="U79" i="5"/>
  <c r="T79" i="5"/>
  <c r="AF79" i="5" s="1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AE79" i="5" s="1"/>
  <c r="C79" i="5"/>
  <c r="B79" i="5"/>
  <c r="A79" i="5"/>
  <c r="AF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AE78" i="5" s="1"/>
  <c r="C78" i="5"/>
  <c r="B78" i="5"/>
  <c r="A78" i="5"/>
  <c r="AD77" i="5"/>
  <c r="AC77" i="5"/>
  <c r="AB77" i="5"/>
  <c r="AA77" i="5"/>
  <c r="Z77" i="5"/>
  <c r="Y77" i="5"/>
  <c r="X77" i="5"/>
  <c r="W77" i="5"/>
  <c r="V77" i="5"/>
  <c r="U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A77" i="5"/>
  <c r="AD76" i="5"/>
  <c r="AC76" i="5"/>
  <c r="AB76" i="5"/>
  <c r="AA76" i="5"/>
  <c r="Z76" i="5"/>
  <c r="Y76" i="5"/>
  <c r="X76" i="5"/>
  <c r="W76" i="5"/>
  <c r="V76" i="5"/>
  <c r="U76" i="5"/>
  <c r="T76" i="5"/>
  <c r="AF76" i="5" s="1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AE76" i="5" s="1"/>
  <c r="C76" i="5"/>
  <c r="B76" i="5"/>
  <c r="A76" i="5"/>
  <c r="AF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AE75" i="5" s="1"/>
  <c r="C75" i="5"/>
  <c r="B75" i="5"/>
  <c r="A75" i="5"/>
  <c r="AD74" i="5"/>
  <c r="AC74" i="5"/>
  <c r="AB74" i="5"/>
  <c r="AA74" i="5"/>
  <c r="Z74" i="5"/>
  <c r="Y74" i="5"/>
  <c r="X74" i="5"/>
  <c r="W74" i="5"/>
  <c r="V74" i="5"/>
  <c r="U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A74" i="5"/>
  <c r="AD73" i="5"/>
  <c r="AC73" i="5"/>
  <c r="AB73" i="5"/>
  <c r="AA73" i="5"/>
  <c r="Z73" i="5"/>
  <c r="Y73" i="5"/>
  <c r="X73" i="5"/>
  <c r="W73" i="5"/>
  <c r="V73" i="5"/>
  <c r="U73" i="5"/>
  <c r="T73" i="5"/>
  <c r="AF73" i="5" s="1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AE73" i="5" s="1"/>
  <c r="C73" i="5"/>
  <c r="B73" i="5"/>
  <c r="A73" i="5"/>
  <c r="AF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AE72" i="5" s="1"/>
  <c r="C72" i="5"/>
  <c r="B72" i="5"/>
  <c r="A72" i="5"/>
  <c r="AD71" i="5"/>
  <c r="AC71" i="5"/>
  <c r="AB71" i="5"/>
  <c r="AA71" i="5"/>
  <c r="Z71" i="5"/>
  <c r="Y71" i="5"/>
  <c r="X71" i="5"/>
  <c r="W71" i="5"/>
  <c r="V71" i="5"/>
  <c r="U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A71" i="5"/>
  <c r="AD70" i="5"/>
  <c r="AC70" i="5"/>
  <c r="AB70" i="5"/>
  <c r="AA70" i="5"/>
  <c r="Z70" i="5"/>
  <c r="Y70" i="5"/>
  <c r="X70" i="5"/>
  <c r="W70" i="5"/>
  <c r="V70" i="5"/>
  <c r="U70" i="5"/>
  <c r="T70" i="5"/>
  <c r="AF70" i="5" s="1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AE70" i="5" s="1"/>
  <c r="C70" i="5"/>
  <c r="B70" i="5"/>
  <c r="A70" i="5"/>
  <c r="AF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AE69" i="5" s="1"/>
  <c r="C69" i="5"/>
  <c r="B69" i="5"/>
  <c r="A69" i="5"/>
  <c r="AD68" i="5"/>
  <c r="AC68" i="5"/>
  <c r="AB68" i="5"/>
  <c r="AA68" i="5"/>
  <c r="Z68" i="5"/>
  <c r="Y68" i="5"/>
  <c r="X68" i="5"/>
  <c r="W68" i="5"/>
  <c r="V68" i="5"/>
  <c r="U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A68" i="5"/>
  <c r="AD67" i="5"/>
  <c r="AC67" i="5"/>
  <c r="AB67" i="5"/>
  <c r="AA67" i="5"/>
  <c r="Z67" i="5"/>
  <c r="Y67" i="5"/>
  <c r="X67" i="5"/>
  <c r="W67" i="5"/>
  <c r="V67" i="5"/>
  <c r="U67" i="5"/>
  <c r="T67" i="5"/>
  <c r="AF67" i="5" s="1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AE67" i="5" s="1"/>
  <c r="C67" i="5"/>
  <c r="B67" i="5"/>
  <c r="A67" i="5"/>
  <c r="AF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AE66" i="5" s="1"/>
  <c r="C66" i="5"/>
  <c r="B66" i="5"/>
  <c r="A66" i="5"/>
  <c r="AD65" i="5"/>
  <c r="AC65" i="5"/>
  <c r="AB65" i="5"/>
  <c r="AA65" i="5"/>
  <c r="Z65" i="5"/>
  <c r="Y65" i="5"/>
  <c r="X65" i="5"/>
  <c r="W65" i="5"/>
  <c r="V65" i="5"/>
  <c r="U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A65" i="5"/>
  <c r="AD64" i="5"/>
  <c r="AC64" i="5"/>
  <c r="AB64" i="5"/>
  <c r="AA64" i="5"/>
  <c r="Z64" i="5"/>
  <c r="Y64" i="5"/>
  <c r="X64" i="5"/>
  <c r="W64" i="5"/>
  <c r="V64" i="5"/>
  <c r="U64" i="5"/>
  <c r="T64" i="5"/>
  <c r="AF64" i="5" s="1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AE64" i="5" s="1"/>
  <c r="C64" i="5"/>
  <c r="B64" i="5"/>
  <c r="A64" i="5"/>
  <c r="AF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AE63" i="5" s="1"/>
  <c r="C63" i="5"/>
  <c r="B63" i="5"/>
  <c r="A63" i="5"/>
  <c r="AD62" i="5"/>
  <c r="AC62" i="5"/>
  <c r="AB62" i="5"/>
  <c r="AA62" i="5"/>
  <c r="Z62" i="5"/>
  <c r="Y62" i="5"/>
  <c r="X62" i="5"/>
  <c r="W62" i="5"/>
  <c r="V62" i="5"/>
  <c r="U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A62" i="5"/>
  <c r="AD61" i="5"/>
  <c r="AC61" i="5"/>
  <c r="AB61" i="5"/>
  <c r="AA61" i="5"/>
  <c r="Z61" i="5"/>
  <c r="Y61" i="5"/>
  <c r="X61" i="5"/>
  <c r="W61" i="5"/>
  <c r="V61" i="5"/>
  <c r="U61" i="5"/>
  <c r="T61" i="5"/>
  <c r="AF61" i="5" s="1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AE61" i="5" s="1"/>
  <c r="C61" i="5"/>
  <c r="B61" i="5"/>
  <c r="A61" i="5"/>
  <c r="AF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AE60" i="5" s="1"/>
  <c r="C60" i="5"/>
  <c r="B60" i="5"/>
  <c r="A60" i="5"/>
  <c r="AD59" i="5"/>
  <c r="AC59" i="5"/>
  <c r="AB59" i="5"/>
  <c r="AA59" i="5"/>
  <c r="Z59" i="5"/>
  <c r="Y59" i="5"/>
  <c r="X59" i="5"/>
  <c r="W59" i="5"/>
  <c r="V59" i="5"/>
  <c r="U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A59" i="5"/>
  <c r="AD58" i="5"/>
  <c r="AC58" i="5"/>
  <c r="AB58" i="5"/>
  <c r="AA58" i="5"/>
  <c r="Z58" i="5"/>
  <c r="Y58" i="5"/>
  <c r="X58" i="5"/>
  <c r="W58" i="5"/>
  <c r="V58" i="5"/>
  <c r="U58" i="5"/>
  <c r="T58" i="5"/>
  <c r="AF58" i="5" s="1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AE58" i="5" s="1"/>
  <c r="C58" i="5"/>
  <c r="B58" i="5"/>
  <c r="A58" i="5"/>
  <c r="AE57" i="5"/>
  <c r="AD57" i="5"/>
  <c r="AC57" i="5"/>
  <c r="AB57" i="5"/>
  <c r="AA57" i="5"/>
  <c r="Z57" i="5"/>
  <c r="Y57" i="5"/>
  <c r="X57" i="5"/>
  <c r="W57" i="5"/>
  <c r="V57" i="5"/>
  <c r="U57" i="5"/>
  <c r="T57" i="5"/>
  <c r="AF57" i="5" s="1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A57" i="5"/>
  <c r="AD56" i="5"/>
  <c r="AC56" i="5"/>
  <c r="AB56" i="5"/>
  <c r="AA56" i="5"/>
  <c r="Z56" i="5"/>
  <c r="Y56" i="5"/>
  <c r="X56" i="5"/>
  <c r="W56" i="5"/>
  <c r="V56" i="5"/>
  <c r="U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56" i="5"/>
  <c r="AD55" i="5"/>
  <c r="AC55" i="5"/>
  <c r="AB55" i="5"/>
  <c r="AA55" i="5"/>
  <c r="Z55" i="5"/>
  <c r="Y55" i="5"/>
  <c r="X55" i="5"/>
  <c r="W55" i="5"/>
  <c r="V55" i="5"/>
  <c r="U55" i="5"/>
  <c r="T55" i="5"/>
  <c r="AF55" i="5" s="1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AE55" i="5" s="1"/>
  <c r="C55" i="5"/>
  <c r="B55" i="5"/>
  <c r="A55" i="5"/>
  <c r="AF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AE54" i="5" s="1"/>
  <c r="C54" i="5"/>
  <c r="B54" i="5"/>
  <c r="A54" i="5"/>
  <c r="AD53" i="5"/>
  <c r="AC53" i="5"/>
  <c r="AB53" i="5"/>
  <c r="AA53" i="5"/>
  <c r="Z53" i="5"/>
  <c r="Y53" i="5"/>
  <c r="X53" i="5"/>
  <c r="W53" i="5"/>
  <c r="V53" i="5"/>
  <c r="U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53" i="5"/>
  <c r="AD52" i="5"/>
  <c r="AC52" i="5"/>
  <c r="AB52" i="5"/>
  <c r="AA52" i="5"/>
  <c r="Z52" i="5"/>
  <c r="Y52" i="5"/>
  <c r="X52" i="5"/>
  <c r="W52" i="5"/>
  <c r="V52" i="5"/>
  <c r="U52" i="5"/>
  <c r="T52" i="5"/>
  <c r="AF52" i="5" s="1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AE52" i="5" s="1"/>
  <c r="C52" i="5"/>
  <c r="B52" i="5"/>
  <c r="A52" i="5"/>
  <c r="AD51" i="5"/>
  <c r="AC51" i="5"/>
  <c r="AB51" i="5"/>
  <c r="AA51" i="5"/>
  <c r="Z51" i="5"/>
  <c r="Y51" i="5"/>
  <c r="X51" i="5"/>
  <c r="W51" i="5"/>
  <c r="V51" i="5"/>
  <c r="U51" i="5"/>
  <c r="T51" i="5"/>
  <c r="AF51" i="5" s="1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AE51" i="5" s="1"/>
  <c r="C51" i="5"/>
  <c r="B51" i="5"/>
  <c r="A51" i="5"/>
  <c r="AD50" i="5"/>
  <c r="AC50" i="5"/>
  <c r="AB50" i="5"/>
  <c r="AA50" i="5"/>
  <c r="Z50" i="5"/>
  <c r="Y50" i="5"/>
  <c r="X50" i="5"/>
  <c r="W50" i="5"/>
  <c r="V50" i="5"/>
  <c r="U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A50" i="5"/>
  <c r="AD49" i="5"/>
  <c r="AC49" i="5"/>
  <c r="AB49" i="5"/>
  <c r="AA49" i="5"/>
  <c r="Z49" i="5"/>
  <c r="Y49" i="5"/>
  <c r="X49" i="5"/>
  <c r="W49" i="5"/>
  <c r="V49" i="5"/>
  <c r="U49" i="5"/>
  <c r="T49" i="5"/>
  <c r="AF49" i="5" s="1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AE49" i="5" s="1"/>
  <c r="C49" i="5"/>
  <c r="B49" i="5"/>
  <c r="A49" i="5"/>
  <c r="AF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AE48" i="5" s="1"/>
  <c r="C48" i="5"/>
  <c r="B48" i="5"/>
  <c r="A48" i="5"/>
  <c r="AD47" i="5"/>
  <c r="AC47" i="5"/>
  <c r="AB47" i="5"/>
  <c r="AA47" i="5"/>
  <c r="Z47" i="5"/>
  <c r="Y47" i="5"/>
  <c r="X47" i="5"/>
  <c r="W47" i="5"/>
  <c r="V47" i="5"/>
  <c r="U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A47" i="5"/>
  <c r="AD46" i="5"/>
  <c r="AC46" i="5"/>
  <c r="AB46" i="5"/>
  <c r="AA46" i="5"/>
  <c r="Z46" i="5"/>
  <c r="Y46" i="5"/>
  <c r="X46" i="5"/>
  <c r="W46" i="5"/>
  <c r="V46" i="5"/>
  <c r="U46" i="5"/>
  <c r="T46" i="5"/>
  <c r="AF46" i="5" s="1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AE46" i="5" s="1"/>
  <c r="C46" i="5"/>
  <c r="B46" i="5"/>
  <c r="A46" i="5"/>
  <c r="AD45" i="5"/>
  <c r="AC45" i="5"/>
  <c r="AB45" i="5"/>
  <c r="AA45" i="5"/>
  <c r="Z45" i="5"/>
  <c r="Y45" i="5"/>
  <c r="X45" i="5"/>
  <c r="W45" i="5"/>
  <c r="V45" i="5"/>
  <c r="U45" i="5"/>
  <c r="T45" i="5"/>
  <c r="AF45" i="5" s="1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AE45" i="5" s="1"/>
  <c r="C45" i="5"/>
  <c r="B45" i="5"/>
  <c r="A45" i="5"/>
  <c r="AD44" i="5"/>
  <c r="AC44" i="5"/>
  <c r="AB44" i="5"/>
  <c r="AA44" i="5"/>
  <c r="Z44" i="5"/>
  <c r="Y44" i="5"/>
  <c r="X44" i="5"/>
  <c r="W44" i="5"/>
  <c r="V44" i="5"/>
  <c r="U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A44" i="5"/>
  <c r="AD43" i="5"/>
  <c r="AC43" i="5"/>
  <c r="AB43" i="5"/>
  <c r="AA43" i="5"/>
  <c r="Z43" i="5"/>
  <c r="Y43" i="5"/>
  <c r="X43" i="5"/>
  <c r="W43" i="5"/>
  <c r="V43" i="5"/>
  <c r="U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T43" i="5" s="1"/>
  <c r="AF43" i="5" s="1"/>
  <c r="C43" i="5"/>
  <c r="B43" i="5"/>
  <c r="A43" i="5"/>
  <c r="AF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AE42" i="5" s="1"/>
  <c r="C42" i="5"/>
  <c r="B42" i="5"/>
  <c r="A42" i="5"/>
  <c r="AD41" i="5"/>
  <c r="AC41" i="5"/>
  <c r="AB41" i="5"/>
  <c r="AA41" i="5"/>
  <c r="Z41" i="5"/>
  <c r="Y41" i="5"/>
  <c r="X41" i="5"/>
  <c r="W41" i="5"/>
  <c r="V41" i="5"/>
  <c r="U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A41" i="5"/>
  <c r="AD40" i="5"/>
  <c r="AC40" i="5"/>
  <c r="AB40" i="5"/>
  <c r="AA40" i="5"/>
  <c r="Z40" i="5"/>
  <c r="Y40" i="5"/>
  <c r="X40" i="5"/>
  <c r="W40" i="5"/>
  <c r="V40" i="5"/>
  <c r="U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T40" i="5" s="1"/>
  <c r="AF40" i="5" s="1"/>
  <c r="C40" i="5"/>
  <c r="B40" i="5"/>
  <c r="A40" i="5"/>
  <c r="AF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AE39" i="5" s="1"/>
  <c r="C39" i="5"/>
  <c r="B39" i="5"/>
  <c r="A39" i="5"/>
  <c r="AD38" i="5"/>
  <c r="AC38" i="5"/>
  <c r="AB38" i="5"/>
  <c r="AA38" i="5"/>
  <c r="Z38" i="5"/>
  <c r="Y38" i="5"/>
  <c r="X38" i="5"/>
  <c r="W38" i="5"/>
  <c r="V38" i="5"/>
  <c r="U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A38" i="5"/>
  <c r="AD37" i="5"/>
  <c r="AC37" i="5"/>
  <c r="AB37" i="5"/>
  <c r="AA37" i="5"/>
  <c r="Z37" i="5"/>
  <c r="Y37" i="5"/>
  <c r="X37" i="5"/>
  <c r="W37" i="5"/>
  <c r="V37" i="5"/>
  <c r="U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T37" i="5" s="1"/>
  <c r="AF37" i="5" s="1"/>
  <c r="C37" i="5"/>
  <c r="B37" i="5"/>
  <c r="A37" i="5"/>
  <c r="AD36" i="5"/>
  <c r="AC36" i="5"/>
  <c r="AB36" i="5"/>
  <c r="AA36" i="5"/>
  <c r="Z36" i="5"/>
  <c r="Y36" i="5"/>
  <c r="X36" i="5"/>
  <c r="W36" i="5"/>
  <c r="V36" i="5"/>
  <c r="U36" i="5"/>
  <c r="T36" i="5"/>
  <c r="AF36" i="5" s="1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AE36" i="5" s="1"/>
  <c r="C36" i="5"/>
  <c r="B36" i="5"/>
  <c r="A36" i="5"/>
  <c r="AD35" i="5"/>
  <c r="AC35" i="5"/>
  <c r="AB35" i="5"/>
  <c r="AA35" i="5"/>
  <c r="Z35" i="5"/>
  <c r="Y35" i="5"/>
  <c r="X35" i="5"/>
  <c r="W35" i="5"/>
  <c r="V35" i="5"/>
  <c r="U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  <c r="AD34" i="5"/>
  <c r="AC34" i="5"/>
  <c r="AB34" i="5"/>
  <c r="AA34" i="5"/>
  <c r="Z34" i="5"/>
  <c r="Y34" i="5"/>
  <c r="X34" i="5"/>
  <c r="W34" i="5"/>
  <c r="V34" i="5"/>
  <c r="U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T34" i="5" s="1"/>
  <c r="AF34" i="5" s="1"/>
  <c r="C34" i="5"/>
  <c r="B34" i="5"/>
  <c r="A34" i="5"/>
  <c r="AF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AE33" i="5" s="1"/>
  <c r="C33" i="5"/>
  <c r="B33" i="5"/>
  <c r="A33" i="5"/>
  <c r="AD32" i="5"/>
  <c r="AC32" i="5"/>
  <c r="AB32" i="5"/>
  <c r="AA32" i="5"/>
  <c r="Z32" i="5"/>
  <c r="Y32" i="5"/>
  <c r="X32" i="5"/>
  <c r="W32" i="5"/>
  <c r="V32" i="5"/>
  <c r="U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32" i="5"/>
  <c r="AD31" i="5"/>
  <c r="AC31" i="5"/>
  <c r="AB31" i="5"/>
  <c r="AA31" i="5"/>
  <c r="Z31" i="5"/>
  <c r="Y31" i="5"/>
  <c r="X31" i="5"/>
  <c r="W31" i="5"/>
  <c r="V31" i="5"/>
  <c r="U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T31" i="5" s="1"/>
  <c r="AF31" i="5" s="1"/>
  <c r="C31" i="5"/>
  <c r="B31" i="5"/>
  <c r="A31" i="5"/>
  <c r="AF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AE30" i="5" s="1"/>
  <c r="C30" i="5"/>
  <c r="B30" i="5"/>
  <c r="A30" i="5"/>
  <c r="AD29" i="5"/>
  <c r="AC29" i="5"/>
  <c r="AB29" i="5"/>
  <c r="AA29" i="5"/>
  <c r="Z29" i="5"/>
  <c r="Y29" i="5"/>
  <c r="X29" i="5"/>
  <c r="W29" i="5"/>
  <c r="V29" i="5"/>
  <c r="U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A29" i="5"/>
  <c r="AD28" i="5"/>
  <c r="AC28" i="5"/>
  <c r="AB28" i="5"/>
  <c r="AA28" i="5"/>
  <c r="Z28" i="5"/>
  <c r="Y28" i="5"/>
  <c r="X28" i="5"/>
  <c r="W28" i="5"/>
  <c r="V28" i="5"/>
  <c r="U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T28" i="5" s="1"/>
  <c r="AF28" i="5" s="1"/>
  <c r="C28" i="5"/>
  <c r="B28" i="5"/>
  <c r="A28" i="5"/>
  <c r="AF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AE27" i="5" s="1"/>
  <c r="C27" i="5"/>
  <c r="B27" i="5"/>
  <c r="A27" i="5"/>
  <c r="AD26" i="5"/>
  <c r="AC26" i="5"/>
  <c r="AB26" i="5"/>
  <c r="AA26" i="5"/>
  <c r="Z26" i="5"/>
  <c r="Y26" i="5"/>
  <c r="X26" i="5"/>
  <c r="W26" i="5"/>
  <c r="V26" i="5"/>
  <c r="U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26" i="5"/>
  <c r="AD25" i="5"/>
  <c r="AC25" i="5"/>
  <c r="AB25" i="5"/>
  <c r="AA25" i="5"/>
  <c r="Z25" i="5"/>
  <c r="Y25" i="5"/>
  <c r="X25" i="5"/>
  <c r="W25" i="5"/>
  <c r="V25" i="5"/>
  <c r="U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T25" i="5" s="1"/>
  <c r="AF25" i="5" s="1"/>
  <c r="C25" i="5"/>
  <c r="B25" i="5"/>
  <c r="A25" i="5"/>
  <c r="AF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AE24" i="5" s="1"/>
  <c r="C24" i="5"/>
  <c r="B24" i="5"/>
  <c r="A24" i="5"/>
  <c r="AD23" i="5"/>
  <c r="AC23" i="5"/>
  <c r="AB23" i="5"/>
  <c r="AA23" i="5"/>
  <c r="Z23" i="5"/>
  <c r="Y23" i="5"/>
  <c r="X23" i="5"/>
  <c r="W23" i="5"/>
  <c r="V23" i="5"/>
  <c r="U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A23" i="5"/>
  <c r="AD22" i="5"/>
  <c r="AC22" i="5"/>
  <c r="AB22" i="5"/>
  <c r="AA22" i="5"/>
  <c r="Z22" i="5"/>
  <c r="Y22" i="5"/>
  <c r="X22" i="5"/>
  <c r="W22" i="5"/>
  <c r="V22" i="5"/>
  <c r="U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T22" i="5" s="1"/>
  <c r="AF22" i="5" s="1"/>
  <c r="C22" i="5"/>
  <c r="B22" i="5"/>
  <c r="A22" i="5"/>
  <c r="AF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AE21" i="5" s="1"/>
  <c r="C21" i="5"/>
  <c r="B21" i="5"/>
  <c r="A21" i="5"/>
  <c r="AD20" i="5"/>
  <c r="AC20" i="5"/>
  <c r="AB20" i="5"/>
  <c r="AA20" i="5"/>
  <c r="Z20" i="5"/>
  <c r="Y20" i="5"/>
  <c r="X20" i="5"/>
  <c r="W20" i="5"/>
  <c r="V20" i="5"/>
  <c r="U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20" i="5"/>
  <c r="AD19" i="5"/>
  <c r="AC19" i="5"/>
  <c r="AB19" i="5"/>
  <c r="AA19" i="5"/>
  <c r="Z19" i="5"/>
  <c r="Y19" i="5"/>
  <c r="X19" i="5"/>
  <c r="W19" i="5"/>
  <c r="V19" i="5"/>
  <c r="U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T19" i="5" s="1"/>
  <c r="AF19" i="5" s="1"/>
  <c r="C19" i="5"/>
  <c r="B19" i="5"/>
  <c r="A19" i="5"/>
  <c r="AF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AE18" i="5" s="1"/>
  <c r="C18" i="5"/>
  <c r="B18" i="5"/>
  <c r="A18" i="5"/>
  <c r="AD17" i="5"/>
  <c r="AC17" i="5"/>
  <c r="AB17" i="5"/>
  <c r="AA17" i="5"/>
  <c r="Z17" i="5"/>
  <c r="Y17" i="5"/>
  <c r="X17" i="5"/>
  <c r="W17" i="5"/>
  <c r="V17" i="5"/>
  <c r="U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A17" i="5"/>
  <c r="AD16" i="5"/>
  <c r="AC16" i="5"/>
  <c r="AB16" i="5"/>
  <c r="AA16" i="5"/>
  <c r="Z16" i="5"/>
  <c r="Y16" i="5"/>
  <c r="X16" i="5"/>
  <c r="W16" i="5"/>
  <c r="V16" i="5"/>
  <c r="U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T16" i="5" s="1"/>
  <c r="AF16" i="5" s="1"/>
  <c r="C16" i="5"/>
  <c r="B16" i="5"/>
  <c r="A16" i="5"/>
  <c r="AD15" i="5"/>
  <c r="AC15" i="5"/>
  <c r="AB15" i="5"/>
  <c r="AA15" i="5"/>
  <c r="Z15" i="5"/>
  <c r="Y15" i="5"/>
  <c r="X15" i="5"/>
  <c r="W15" i="5"/>
  <c r="V15" i="5"/>
  <c r="U15" i="5"/>
  <c r="T15" i="5"/>
  <c r="AF15" i="5" s="1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AE15" i="5" s="1"/>
  <c r="C15" i="5"/>
  <c r="B15" i="5"/>
  <c r="A15" i="5"/>
  <c r="AD14" i="5"/>
  <c r="AC14" i="5"/>
  <c r="AB14" i="5"/>
  <c r="AA14" i="5"/>
  <c r="Z14" i="5"/>
  <c r="Y14" i="5"/>
  <c r="X14" i="5"/>
  <c r="W14" i="5"/>
  <c r="V14" i="5"/>
  <c r="U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14" i="5"/>
  <c r="AD13" i="5"/>
  <c r="AC13" i="5"/>
  <c r="AB13" i="5"/>
  <c r="AA13" i="5"/>
  <c r="Z13" i="5"/>
  <c r="Y13" i="5"/>
  <c r="X13" i="5"/>
  <c r="W13" i="5"/>
  <c r="V13" i="5"/>
  <c r="U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T13" i="5" s="1"/>
  <c r="AF13" i="5" s="1"/>
  <c r="C13" i="5"/>
  <c r="B13" i="5"/>
  <c r="A13" i="5"/>
  <c r="AF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AE12" i="5" s="1"/>
  <c r="C12" i="5"/>
  <c r="B12" i="5"/>
  <c r="A12" i="5"/>
  <c r="AD11" i="5"/>
  <c r="AC11" i="5"/>
  <c r="AB11" i="5"/>
  <c r="AA11" i="5"/>
  <c r="Z11" i="5"/>
  <c r="Y11" i="5"/>
  <c r="X11" i="5"/>
  <c r="W11" i="5"/>
  <c r="V11" i="5"/>
  <c r="U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11" i="5"/>
  <c r="AD10" i="5"/>
  <c r="AC10" i="5"/>
  <c r="AB10" i="5"/>
  <c r="AA10" i="5"/>
  <c r="Z10" i="5"/>
  <c r="Y10" i="5"/>
  <c r="X10" i="5"/>
  <c r="W10" i="5"/>
  <c r="V10" i="5"/>
  <c r="U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T10" i="5" s="1"/>
  <c r="AF10" i="5" s="1"/>
  <c r="C10" i="5"/>
  <c r="B10" i="5"/>
  <c r="A10" i="5"/>
  <c r="AD9" i="5"/>
  <c r="AC9" i="5"/>
  <c r="AB9" i="5"/>
  <c r="AA9" i="5"/>
  <c r="Z9" i="5"/>
  <c r="Y9" i="5"/>
  <c r="X9" i="5"/>
  <c r="W9" i="5"/>
  <c r="V9" i="5"/>
  <c r="U9" i="5"/>
  <c r="T9" i="5"/>
  <c r="AF9" i="5" s="1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AE9" i="5" s="1"/>
  <c r="C9" i="5"/>
  <c r="B9" i="5"/>
  <c r="A9" i="5"/>
  <c r="AD8" i="5"/>
  <c r="AC8" i="5"/>
  <c r="AB8" i="5"/>
  <c r="AA8" i="5"/>
  <c r="Z8" i="5"/>
  <c r="Y8" i="5"/>
  <c r="X8" i="5"/>
  <c r="W8" i="5"/>
  <c r="V8" i="5"/>
  <c r="U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8" i="5"/>
  <c r="AD7" i="5"/>
  <c r="AC7" i="5"/>
  <c r="AB7" i="5"/>
  <c r="AA7" i="5"/>
  <c r="Z7" i="5"/>
  <c r="Y7" i="5"/>
  <c r="X7" i="5"/>
  <c r="W7" i="5"/>
  <c r="V7" i="5"/>
  <c r="U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T7" i="5" s="1"/>
  <c r="AF7" i="5" s="1"/>
  <c r="C7" i="5"/>
  <c r="B7" i="5"/>
  <c r="A7" i="5"/>
  <c r="AF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AE6" i="5" s="1"/>
  <c r="C6" i="5"/>
  <c r="B6" i="5"/>
  <c r="A6" i="5"/>
  <c r="AD5" i="5"/>
  <c r="AC5" i="5"/>
  <c r="AB5" i="5"/>
  <c r="AA5" i="5"/>
  <c r="Z5" i="5"/>
  <c r="Y5" i="5"/>
  <c r="X5" i="5"/>
  <c r="W5" i="5"/>
  <c r="V5" i="5"/>
  <c r="U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5" i="5"/>
  <c r="AD4" i="5"/>
  <c r="AC4" i="5"/>
  <c r="AB4" i="5"/>
  <c r="AA4" i="5"/>
  <c r="Z4" i="5"/>
  <c r="Y4" i="5"/>
  <c r="X4" i="5"/>
  <c r="W4" i="5"/>
  <c r="V4" i="5"/>
  <c r="U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T4" i="5" s="1"/>
  <c r="AF4" i="5" s="1"/>
  <c r="C4" i="5"/>
  <c r="B4" i="5"/>
  <c r="A4" i="5"/>
  <c r="AF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AE3" i="5" s="1"/>
  <c r="C3" i="5"/>
  <c r="B3" i="5"/>
  <c r="A3" i="5"/>
  <c r="AD2" i="5"/>
  <c r="AC2" i="5"/>
  <c r="AB2" i="5"/>
  <c r="AA2" i="5"/>
  <c r="Z2" i="5"/>
  <c r="Y2" i="5"/>
  <c r="X2" i="5"/>
  <c r="W2" i="5"/>
  <c r="V2" i="5"/>
  <c r="U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A2" i="5"/>
  <c r="AE23" i="5" l="1"/>
  <c r="T23" i="5"/>
  <c r="AF23" i="5" s="1"/>
  <c r="AE92" i="5"/>
  <c r="T92" i="5"/>
  <c r="AF92" i="5" s="1"/>
  <c r="AE122" i="5"/>
  <c r="T122" i="5"/>
  <c r="AF122" i="5" s="1"/>
  <c r="AE128" i="5"/>
  <c r="T128" i="5"/>
  <c r="AF128" i="5" s="1"/>
  <c r="AE140" i="5"/>
  <c r="T140" i="5"/>
  <c r="AF140" i="5" s="1"/>
  <c r="T146" i="5"/>
  <c r="AF146" i="5" s="1"/>
  <c r="AE146" i="5"/>
  <c r="T152" i="5"/>
  <c r="AF152" i="5" s="1"/>
  <c r="AE152" i="5"/>
  <c r="T35" i="5"/>
  <c r="AF35" i="5" s="1"/>
  <c r="AE35" i="5"/>
  <c r="T29" i="5"/>
  <c r="AF29" i="5" s="1"/>
  <c r="AE29" i="5"/>
  <c r="AE50" i="5"/>
  <c r="T50" i="5"/>
  <c r="AF50" i="5" s="1"/>
  <c r="AE134" i="5"/>
  <c r="T134" i="5"/>
  <c r="AF134" i="5" s="1"/>
  <c r="AE38" i="5"/>
  <c r="T38" i="5"/>
  <c r="AF38" i="5" s="1"/>
  <c r="T8" i="5"/>
  <c r="AF8" i="5" s="1"/>
  <c r="AE8" i="5"/>
  <c r="AE62" i="5"/>
  <c r="T62" i="5"/>
  <c r="AF62" i="5" s="1"/>
  <c r="AE68" i="5"/>
  <c r="T68" i="5"/>
  <c r="AF68" i="5" s="1"/>
  <c r="AE80" i="5"/>
  <c r="T80" i="5"/>
  <c r="AF80" i="5" s="1"/>
  <c r="AE86" i="5"/>
  <c r="T86" i="5"/>
  <c r="AF86" i="5" s="1"/>
  <c r="T32" i="5"/>
  <c r="AF32" i="5" s="1"/>
  <c r="AE32" i="5"/>
  <c r="T14" i="5"/>
  <c r="AF14" i="5" s="1"/>
  <c r="AE14" i="5"/>
  <c r="AE56" i="5"/>
  <c r="T56" i="5"/>
  <c r="AF56" i="5" s="1"/>
  <c r="AE74" i="5"/>
  <c r="T74" i="5"/>
  <c r="AF74" i="5" s="1"/>
  <c r="AE98" i="5"/>
  <c r="T98" i="5"/>
  <c r="AF98" i="5" s="1"/>
  <c r="AE104" i="5"/>
  <c r="T104" i="5"/>
  <c r="AF104" i="5" s="1"/>
  <c r="AE110" i="5"/>
  <c r="T110" i="5"/>
  <c r="AF110" i="5" s="1"/>
  <c r="AE116" i="5"/>
  <c r="T116" i="5"/>
  <c r="AF116" i="5" s="1"/>
  <c r="AE17" i="5"/>
  <c r="T17" i="5"/>
  <c r="AF17" i="5" s="1"/>
  <c r="AE11" i="5"/>
  <c r="T11" i="5"/>
  <c r="AF11" i="5" s="1"/>
  <c r="AE2" i="5"/>
  <c r="T2" i="5"/>
  <c r="T26" i="5"/>
  <c r="AF26" i="5" s="1"/>
  <c r="AE26" i="5"/>
  <c r="AE47" i="5"/>
  <c r="T47" i="5"/>
  <c r="AF47" i="5" s="1"/>
  <c r="AE53" i="5"/>
  <c r="T53" i="5"/>
  <c r="AF53" i="5" s="1"/>
  <c r="T44" i="5"/>
  <c r="AF44" i="5" s="1"/>
  <c r="AE44" i="5"/>
  <c r="AE5" i="5"/>
  <c r="T5" i="5"/>
  <c r="AF5" i="5" s="1"/>
  <c r="T41" i="5"/>
  <c r="AF41" i="5" s="1"/>
  <c r="AE41" i="5"/>
  <c r="AE59" i="5"/>
  <c r="T59" i="5"/>
  <c r="AF59" i="5" s="1"/>
  <c r="AE65" i="5"/>
  <c r="T65" i="5"/>
  <c r="AF65" i="5" s="1"/>
  <c r="AE71" i="5"/>
  <c r="T71" i="5"/>
  <c r="AF71" i="5" s="1"/>
  <c r="AE77" i="5"/>
  <c r="T77" i="5"/>
  <c r="AF77" i="5" s="1"/>
  <c r="AE83" i="5"/>
  <c r="T83" i="5"/>
  <c r="AF83" i="5" s="1"/>
  <c r="AE89" i="5"/>
  <c r="T89" i="5"/>
  <c r="AF89" i="5" s="1"/>
  <c r="AE95" i="5"/>
  <c r="T95" i="5"/>
  <c r="AF95" i="5" s="1"/>
  <c r="AE101" i="5"/>
  <c r="T101" i="5"/>
  <c r="AF101" i="5" s="1"/>
  <c r="AE107" i="5"/>
  <c r="T107" i="5"/>
  <c r="AF107" i="5" s="1"/>
  <c r="AE113" i="5"/>
  <c r="T113" i="5"/>
  <c r="AF113" i="5" s="1"/>
  <c r="AE119" i="5"/>
  <c r="T119" i="5"/>
  <c r="AF119" i="5" s="1"/>
  <c r="AE125" i="5"/>
  <c r="T125" i="5"/>
  <c r="AF125" i="5" s="1"/>
  <c r="AE131" i="5"/>
  <c r="T131" i="5"/>
  <c r="AF131" i="5" s="1"/>
  <c r="T137" i="5"/>
  <c r="AF137" i="5" s="1"/>
  <c r="AE137" i="5"/>
  <c r="AE143" i="5"/>
  <c r="T143" i="5"/>
  <c r="AF143" i="5" s="1"/>
  <c r="AE149" i="5"/>
  <c r="T149" i="5"/>
  <c r="AF149" i="5" s="1"/>
  <c r="AE20" i="5"/>
  <c r="T20" i="5"/>
  <c r="AF20" i="5" s="1"/>
  <c r="T155" i="5"/>
  <c r="AF155" i="5" s="1"/>
  <c r="T161" i="5"/>
  <c r="AF161" i="5" s="1"/>
  <c r="T164" i="5"/>
  <c r="AF164" i="5" s="1"/>
  <c r="T170" i="5"/>
  <c r="AF170" i="5" s="1"/>
  <c r="T173" i="5"/>
  <c r="AF173" i="5" s="1"/>
  <c r="T179" i="5"/>
  <c r="AF179" i="5" s="1"/>
  <c r="T182" i="5"/>
  <c r="AF182" i="5" s="1"/>
  <c r="T185" i="5"/>
  <c r="AF185" i="5" s="1"/>
  <c r="T188" i="5"/>
  <c r="AF188" i="5" s="1"/>
  <c r="T191" i="5"/>
  <c r="AF191" i="5" s="1"/>
  <c r="T194" i="5"/>
  <c r="AF194" i="5" s="1"/>
  <c r="T197" i="5"/>
  <c r="AF197" i="5" s="1"/>
  <c r="T200" i="5"/>
  <c r="AF200" i="5" s="1"/>
  <c r="T203" i="5"/>
  <c r="AF203" i="5" s="1"/>
  <c r="T206" i="5"/>
  <c r="AF206" i="5" s="1"/>
  <c r="T209" i="5"/>
  <c r="AF209" i="5" s="1"/>
  <c r="T212" i="5"/>
  <c r="AF212" i="5" s="1"/>
  <c r="T215" i="5"/>
  <c r="AF215" i="5" s="1"/>
  <c r="T218" i="5"/>
  <c r="AF218" i="5" s="1"/>
  <c r="T221" i="5"/>
  <c r="AF221" i="5" s="1"/>
  <c r="T224" i="5"/>
  <c r="AF224" i="5" s="1"/>
  <c r="T227" i="5"/>
  <c r="AF227" i="5" s="1"/>
  <c r="T230" i="5"/>
  <c r="AF230" i="5" s="1"/>
  <c r="T233" i="5"/>
  <c r="AF233" i="5" s="1"/>
  <c r="T236" i="5"/>
  <c r="AF236" i="5" s="1"/>
  <c r="T239" i="5"/>
  <c r="AF239" i="5" s="1"/>
  <c r="T242" i="5"/>
  <c r="AF242" i="5" s="1"/>
  <c r="T245" i="5"/>
  <c r="AF245" i="5" s="1"/>
  <c r="T248" i="5"/>
  <c r="AF248" i="5" s="1"/>
  <c r="T251" i="5"/>
  <c r="AF251" i="5" s="1"/>
  <c r="T254" i="5"/>
  <c r="AF254" i="5" s="1"/>
  <c r="T257" i="5"/>
  <c r="AF257" i="5" s="1"/>
  <c r="T260" i="5"/>
  <c r="AF260" i="5" s="1"/>
  <c r="T263" i="5"/>
  <c r="AF263" i="5" s="1"/>
  <c r="T266" i="5"/>
  <c r="AF266" i="5" s="1"/>
  <c r="T269" i="5"/>
  <c r="AF269" i="5" s="1"/>
  <c r="T272" i="5"/>
  <c r="AF272" i="5" s="1"/>
  <c r="AE280" i="5"/>
  <c r="T283" i="5"/>
  <c r="AF283" i="5" s="1"/>
  <c r="T297" i="5"/>
  <c r="AF297" i="5" s="1"/>
  <c r="AE305" i="5"/>
  <c r="T308" i="5"/>
  <c r="AF308" i="5" s="1"/>
  <c r="AE316" i="5"/>
  <c r="T319" i="5"/>
  <c r="AF319" i="5" s="1"/>
  <c r="T333" i="5"/>
  <c r="AF333" i="5" s="1"/>
  <c r="AE341" i="5"/>
  <c r="T344" i="5"/>
  <c r="AF344" i="5" s="1"/>
  <c r="AE352" i="5"/>
  <c r="T355" i="5"/>
  <c r="AF355" i="5" s="1"/>
  <c r="T369" i="5"/>
  <c r="AF369" i="5" s="1"/>
  <c r="AE377" i="5"/>
  <c r="T380" i="5"/>
  <c r="AF380" i="5" s="1"/>
  <c r="T388" i="5"/>
  <c r="AF388" i="5" s="1"/>
  <c r="T401" i="5"/>
  <c r="AF401" i="5" s="1"/>
  <c r="T406" i="5"/>
  <c r="AF406" i="5" s="1"/>
  <c r="T415" i="5"/>
  <c r="AF415" i="5" s="1"/>
  <c r="T424" i="5"/>
  <c r="AF424" i="5" s="1"/>
  <c r="T433" i="5"/>
  <c r="AF433" i="5" s="1"/>
  <c r="T442" i="5"/>
  <c r="AF442" i="5" s="1"/>
  <c r="T451" i="5"/>
  <c r="AF451" i="5" s="1"/>
  <c r="T460" i="5"/>
  <c r="AF460" i="5" s="1"/>
  <c r="T497" i="5"/>
  <c r="AF497" i="5" s="1"/>
  <c r="AE497" i="5"/>
  <c r="AE509" i="5"/>
  <c r="T509" i="5"/>
  <c r="AF509" i="5" s="1"/>
  <c r="AE527" i="5"/>
  <c r="T527" i="5"/>
  <c r="AF527" i="5" s="1"/>
  <c r="AE545" i="5"/>
  <c r="T545" i="5"/>
  <c r="AF545" i="5" s="1"/>
  <c r="T610" i="5"/>
  <c r="AF610" i="5" s="1"/>
  <c r="AE610" i="5"/>
  <c r="AE879" i="5"/>
  <c r="T879" i="5"/>
  <c r="AF879" i="5" s="1"/>
  <c r="T1168" i="5"/>
  <c r="AF1168" i="5" s="1"/>
  <c r="AE1168" i="5"/>
  <c r="AF1439" i="5"/>
  <c r="T1626" i="5"/>
  <c r="AF1626" i="5" s="1"/>
  <c r="AE1626" i="5"/>
  <c r="T1638" i="5"/>
  <c r="AF1638" i="5" s="1"/>
  <c r="AE1638" i="5"/>
  <c r="T895" i="5"/>
  <c r="AF895" i="5" s="1"/>
  <c r="AE895" i="5"/>
  <c r="T1019" i="5"/>
  <c r="AF1019" i="5" s="1"/>
  <c r="AE1019" i="5"/>
  <c r="AE158" i="5"/>
  <c r="AE167" i="5"/>
  <c r="T408" i="5"/>
  <c r="AF408" i="5" s="1"/>
  <c r="AE408" i="5"/>
  <c r="T435" i="5"/>
  <c r="AF435" i="5" s="1"/>
  <c r="AE435" i="5"/>
  <c r="T444" i="5"/>
  <c r="AF444" i="5" s="1"/>
  <c r="AE444" i="5"/>
  <c r="T462" i="5"/>
  <c r="AF462" i="5" s="1"/>
  <c r="AE462" i="5"/>
  <c r="T469" i="5"/>
  <c r="AF469" i="5" s="1"/>
  <c r="T568" i="5"/>
  <c r="AF568" i="5" s="1"/>
  <c r="AE568" i="5"/>
  <c r="AE614" i="5"/>
  <c r="T614" i="5"/>
  <c r="AF614" i="5" s="1"/>
  <c r="AE653" i="5"/>
  <c r="T653" i="5"/>
  <c r="AF653" i="5" s="1"/>
  <c r="AF660" i="5"/>
  <c r="AE839" i="5"/>
  <c r="T839" i="5"/>
  <c r="AF839" i="5" s="1"/>
  <c r="AE883" i="5"/>
  <c r="T883" i="5"/>
  <c r="AF883" i="5" s="1"/>
  <c r="AF964" i="5"/>
  <c r="AF1021" i="5"/>
  <c r="T1766" i="5"/>
  <c r="AF1766" i="5" s="1"/>
  <c r="AE1766" i="5"/>
  <c r="T176" i="5"/>
  <c r="AF176" i="5" s="1"/>
  <c r="AE277" i="5"/>
  <c r="T294" i="5"/>
  <c r="AF294" i="5" s="1"/>
  <c r="AE302" i="5"/>
  <c r="AE313" i="5"/>
  <c r="T330" i="5"/>
  <c r="AF330" i="5" s="1"/>
  <c r="AE338" i="5"/>
  <c r="AE349" i="5"/>
  <c r="T366" i="5"/>
  <c r="AF366" i="5" s="1"/>
  <c r="AE374" i="5"/>
  <c r="AE385" i="5"/>
  <c r="T393" i="5"/>
  <c r="AF393" i="5" s="1"/>
  <c r="AE403" i="5"/>
  <c r="AE475" i="5"/>
  <c r="AE481" i="5"/>
  <c r="AE487" i="5"/>
  <c r="T511" i="5"/>
  <c r="AF511" i="5" s="1"/>
  <c r="AE511" i="5"/>
  <c r="T529" i="5"/>
  <c r="AF529" i="5" s="1"/>
  <c r="AE529" i="5"/>
  <c r="T547" i="5"/>
  <c r="AF547" i="5" s="1"/>
  <c r="AE547" i="5"/>
  <c r="AE632" i="5"/>
  <c r="T632" i="5"/>
  <c r="AF632" i="5" s="1"/>
  <c r="AE933" i="5"/>
  <c r="T933" i="5"/>
  <c r="AF933" i="5" s="1"/>
  <c r="AE945" i="5"/>
  <c r="T945" i="5"/>
  <c r="AF945" i="5" s="1"/>
  <c r="T1582" i="5"/>
  <c r="AF1582" i="5" s="1"/>
  <c r="AE1582" i="5"/>
  <c r="T1254" i="5"/>
  <c r="AF1254" i="5" s="1"/>
  <c r="AE1254" i="5"/>
  <c r="T3373" i="5"/>
  <c r="AF3373" i="5" s="1"/>
  <c r="AE3373" i="5"/>
  <c r="B15" i="10"/>
  <c r="AE274" i="5"/>
  <c r="T291" i="5"/>
  <c r="AF291" i="5" s="1"/>
  <c r="AE299" i="5"/>
  <c r="AE310" i="5"/>
  <c r="T327" i="5"/>
  <c r="AF327" i="5" s="1"/>
  <c r="AE335" i="5"/>
  <c r="AE346" i="5"/>
  <c r="T363" i="5"/>
  <c r="AF363" i="5" s="1"/>
  <c r="AE371" i="5"/>
  <c r="AE382" i="5"/>
  <c r="T398" i="5"/>
  <c r="AF398" i="5" s="1"/>
  <c r="T628" i="5"/>
  <c r="AF628" i="5" s="1"/>
  <c r="AE628" i="5"/>
  <c r="AF673" i="5"/>
  <c r="AF745" i="5"/>
  <c r="AE875" i="5"/>
  <c r="T875" i="5"/>
  <c r="AF875" i="5" s="1"/>
  <c r="T1132" i="5"/>
  <c r="AF1132" i="5" s="1"/>
  <c r="AE1132" i="5"/>
  <c r="T1366" i="5"/>
  <c r="AF1366" i="5" s="1"/>
  <c r="AE1366" i="5"/>
  <c r="T1009" i="5"/>
  <c r="AF1009" i="5" s="1"/>
  <c r="AE1009" i="5"/>
  <c r="AF1252" i="5"/>
  <c r="T1510" i="5"/>
  <c r="AF1510" i="5" s="1"/>
  <c r="AE1510" i="5"/>
  <c r="B14" i="10"/>
  <c r="AE4" i="5"/>
  <c r="AE7" i="5"/>
  <c r="AE10" i="5"/>
  <c r="AE13" i="5"/>
  <c r="AE16" i="5"/>
  <c r="AE19" i="5"/>
  <c r="AE22" i="5"/>
  <c r="AE25" i="5"/>
  <c r="AE28" i="5"/>
  <c r="AE31" i="5"/>
  <c r="AE34" i="5"/>
  <c r="AE37" i="5"/>
  <c r="AE40" i="5"/>
  <c r="AE43" i="5"/>
  <c r="T288" i="5"/>
  <c r="AF288" i="5" s="1"/>
  <c r="T324" i="5"/>
  <c r="AF324" i="5" s="1"/>
  <c r="T360" i="5"/>
  <c r="AF360" i="5" s="1"/>
  <c r="T390" i="5"/>
  <c r="AF390" i="5" s="1"/>
  <c r="T414" i="5"/>
  <c r="AF414" i="5" s="1"/>
  <c r="AE414" i="5"/>
  <c r="T423" i="5"/>
  <c r="AF423" i="5" s="1"/>
  <c r="AE423" i="5"/>
  <c r="T432" i="5"/>
  <c r="AF432" i="5" s="1"/>
  <c r="AE432" i="5"/>
  <c r="T441" i="5"/>
  <c r="AF441" i="5" s="1"/>
  <c r="AE441" i="5"/>
  <c r="T450" i="5"/>
  <c r="AF450" i="5" s="1"/>
  <c r="AE450" i="5"/>
  <c r="T459" i="5"/>
  <c r="AF459" i="5" s="1"/>
  <c r="AE459" i="5"/>
  <c r="T468" i="5"/>
  <c r="AF468" i="5" s="1"/>
  <c r="AE468" i="5"/>
  <c r="T559" i="5"/>
  <c r="AF559" i="5" s="1"/>
  <c r="AE559" i="5"/>
  <c r="AE563" i="5"/>
  <c r="T563" i="5"/>
  <c r="AF563" i="5" s="1"/>
  <c r="AF570" i="5"/>
  <c r="T667" i="5"/>
  <c r="AF667" i="5" s="1"/>
  <c r="AE667" i="5"/>
  <c r="T1354" i="5"/>
  <c r="AF1354" i="5" s="1"/>
  <c r="AE1354" i="5"/>
  <c r="T1570" i="5"/>
  <c r="AF1570" i="5" s="1"/>
  <c r="AE1570" i="5"/>
  <c r="B17" i="10"/>
  <c r="AE980" i="5"/>
  <c r="T980" i="5"/>
  <c r="AF980" i="5" s="1"/>
  <c r="T1847" i="5"/>
  <c r="AF1847" i="5" s="1"/>
  <c r="AE1847" i="5"/>
  <c r="T471" i="5"/>
  <c r="AF471" i="5" s="1"/>
  <c r="AE471" i="5"/>
  <c r="AE590" i="5"/>
  <c r="T590" i="5"/>
  <c r="AF590" i="5" s="1"/>
  <c r="AE891" i="5"/>
  <c r="T891" i="5"/>
  <c r="AF891" i="5" s="1"/>
  <c r="T1843" i="5"/>
  <c r="AF1843" i="5" s="1"/>
  <c r="AE1843" i="5"/>
  <c r="AE2256" i="5"/>
  <c r="T2256" i="5"/>
  <c r="AF2256" i="5" s="1"/>
  <c r="AE581" i="5"/>
  <c r="T581" i="5"/>
  <c r="AF581" i="5" s="1"/>
  <c r="AE605" i="5"/>
  <c r="T605" i="5"/>
  <c r="AF605" i="5" s="1"/>
  <c r="T646" i="5"/>
  <c r="AF646" i="5" s="1"/>
  <c r="AE646" i="5"/>
  <c r="AE865" i="5"/>
  <c r="T865" i="5"/>
  <c r="AF865" i="5" s="1"/>
  <c r="AE873" i="5"/>
  <c r="T1045" i="5"/>
  <c r="AF1045" i="5" s="1"/>
  <c r="AE1045" i="5"/>
  <c r="T1096" i="5"/>
  <c r="AF1096" i="5" s="1"/>
  <c r="AE1096" i="5"/>
  <c r="T637" i="5"/>
  <c r="AF637" i="5" s="1"/>
  <c r="AE637" i="5"/>
  <c r="T1825" i="5"/>
  <c r="AF1825" i="5" s="1"/>
  <c r="AE1825" i="5"/>
  <c r="AF484" i="5"/>
  <c r="AE490" i="5"/>
  <c r="T490" i="5"/>
  <c r="AF490" i="5" s="1"/>
  <c r="T583" i="5"/>
  <c r="AF583" i="5" s="1"/>
  <c r="AE583" i="5"/>
  <c r="T601" i="5"/>
  <c r="AF601" i="5" s="1"/>
  <c r="AE601" i="5"/>
  <c r="AF727" i="5"/>
  <c r="AF799" i="5"/>
  <c r="AF943" i="5"/>
  <c r="T1338" i="5"/>
  <c r="AF1338" i="5" s="1"/>
  <c r="AE1338" i="5"/>
  <c r="T1350" i="5"/>
  <c r="AF1350" i="5" s="1"/>
  <c r="AE1350" i="5"/>
  <c r="AF1408" i="5"/>
  <c r="C17" i="9"/>
  <c r="D9" i="9"/>
  <c r="D6" i="9"/>
  <c r="D22" i="7"/>
  <c r="D18" i="7"/>
  <c r="D24" i="6"/>
  <c r="D20" i="6"/>
  <c r="D12" i="6"/>
  <c r="D8" i="6"/>
  <c r="D16" i="9"/>
  <c r="B9" i="9"/>
  <c r="B6" i="9"/>
  <c r="B22" i="7"/>
  <c r="B18" i="7"/>
  <c r="B24" i="6"/>
  <c r="B20" i="6"/>
  <c r="B12" i="6"/>
  <c r="B8" i="6"/>
  <c r="C16" i="9"/>
  <c r="D25" i="7"/>
  <c r="D21" i="7"/>
  <c r="D27" i="6"/>
  <c r="D19" i="6"/>
  <c r="D15" i="6"/>
  <c r="D11" i="6"/>
  <c r="D7" i="6"/>
  <c r="C14" i="9"/>
  <c r="C7" i="9"/>
  <c r="D23" i="7"/>
  <c r="D19" i="7"/>
  <c r="D25" i="6"/>
  <c r="D21" i="6"/>
  <c r="D23" i="6" s="1"/>
  <c r="D17" i="6"/>
  <c r="D13" i="6"/>
  <c r="D9" i="6"/>
  <c r="D5" i="6"/>
  <c r="D17" i="9"/>
  <c r="B8" i="9"/>
  <c r="F8" i="9" s="1"/>
  <c r="D24" i="7"/>
  <c r="B19" i="7"/>
  <c r="B25" i="6"/>
  <c r="D18" i="6"/>
  <c r="B13" i="6"/>
  <c r="D6" i="6"/>
  <c r="B17" i="9"/>
  <c r="C24" i="7"/>
  <c r="C18" i="7"/>
  <c r="C24" i="6"/>
  <c r="C18" i="6"/>
  <c r="C12" i="6"/>
  <c r="C6" i="6"/>
  <c r="B16" i="9"/>
  <c r="D7" i="9"/>
  <c r="B24" i="7"/>
  <c r="B18" i="6"/>
  <c r="C11" i="6"/>
  <c r="B6" i="6"/>
  <c r="D15" i="9"/>
  <c r="B7" i="9"/>
  <c r="C23" i="7"/>
  <c r="C17" i="6"/>
  <c r="B11" i="6"/>
  <c r="C5" i="6"/>
  <c r="C15" i="9"/>
  <c r="B15" i="9"/>
  <c r="C6" i="9"/>
  <c r="C22" i="7"/>
  <c r="C22" i="6"/>
  <c r="C10" i="6"/>
  <c r="D14" i="9"/>
  <c r="C21" i="7"/>
  <c r="C27" i="6"/>
  <c r="B22" i="6"/>
  <c r="C15" i="6"/>
  <c r="B10" i="6"/>
  <c r="B14" i="9"/>
  <c r="B21" i="7"/>
  <c r="B27" i="6"/>
  <c r="C21" i="6"/>
  <c r="B15" i="6"/>
  <c r="C9" i="6"/>
  <c r="D20" i="7"/>
  <c r="D26" i="6"/>
  <c r="B21" i="6"/>
  <c r="D14" i="6"/>
  <c r="B9" i="6"/>
  <c r="C9" i="9"/>
  <c r="C20" i="7"/>
  <c r="C26" i="6"/>
  <c r="C20" i="6"/>
  <c r="C14" i="6"/>
  <c r="C8" i="6"/>
  <c r="D8" i="9"/>
  <c r="C7" i="6"/>
  <c r="C8" i="9"/>
  <c r="B7" i="6"/>
  <c r="B5" i="6"/>
  <c r="B26" i="6"/>
  <c r="C25" i="6"/>
  <c r="D22" i="6"/>
  <c r="C25" i="7"/>
  <c r="C19" i="6"/>
  <c r="B25" i="7"/>
  <c r="B23" i="7"/>
  <c r="B20" i="7"/>
  <c r="C19" i="7"/>
  <c r="B19" i="6"/>
  <c r="B17" i="6"/>
  <c r="B14" i="6"/>
  <c r="C13" i="6"/>
  <c r="D10" i="6"/>
  <c r="T417" i="5"/>
  <c r="AF417" i="5" s="1"/>
  <c r="AE417" i="5"/>
  <c r="T426" i="5"/>
  <c r="AF426" i="5" s="1"/>
  <c r="AE426" i="5"/>
  <c r="T453" i="5"/>
  <c r="AF453" i="5" s="1"/>
  <c r="AE453" i="5"/>
  <c r="AE572" i="5"/>
  <c r="T572" i="5"/>
  <c r="AF572" i="5" s="1"/>
  <c r="T592" i="5"/>
  <c r="AF592" i="5" s="1"/>
  <c r="AE592" i="5"/>
  <c r="AF1226" i="5"/>
  <c r="AE370" i="5"/>
  <c r="T492" i="5"/>
  <c r="AF492" i="5" s="1"/>
  <c r="AE492" i="5"/>
  <c r="AE500" i="5"/>
  <c r="T500" i="5"/>
  <c r="AF500" i="5" s="1"/>
  <c r="AE518" i="5"/>
  <c r="T518" i="5"/>
  <c r="AF518" i="5" s="1"/>
  <c r="AE536" i="5"/>
  <c r="T536" i="5"/>
  <c r="AF536" i="5" s="1"/>
  <c r="AE554" i="5"/>
  <c r="T554" i="5"/>
  <c r="AF554" i="5" s="1"/>
  <c r="AE623" i="5"/>
  <c r="T623" i="5"/>
  <c r="AF623" i="5" s="1"/>
  <c r="AF721" i="5"/>
  <c r="AE863" i="5"/>
  <c r="T863" i="5"/>
  <c r="AF863" i="5" s="1"/>
  <c r="AE918" i="5"/>
  <c r="T918" i="5"/>
  <c r="AF918" i="5" s="1"/>
  <c r="AE1041" i="5"/>
  <c r="T1041" i="5"/>
  <c r="AF1041" i="5" s="1"/>
  <c r="T1278" i="5"/>
  <c r="AF1278" i="5" s="1"/>
  <c r="AE1278" i="5"/>
  <c r="AE641" i="5"/>
  <c r="T641" i="5"/>
  <c r="AF641" i="5" s="1"/>
  <c r="T785" i="5"/>
  <c r="AF785" i="5" s="1"/>
  <c r="AE785" i="5"/>
  <c r="T847" i="5"/>
  <c r="AF847" i="5" s="1"/>
  <c r="AE847" i="5"/>
  <c r="T1881" i="5"/>
  <c r="AF1881" i="5" s="1"/>
  <c r="AE1881" i="5"/>
  <c r="AF1897" i="5"/>
  <c r="T3385" i="5"/>
  <c r="AF3385" i="5" s="1"/>
  <c r="AE3385" i="5"/>
  <c r="B13" i="10"/>
  <c r="T276" i="5"/>
  <c r="AF276" i="5" s="1"/>
  <c r="T312" i="5"/>
  <c r="AF312" i="5" s="1"/>
  <c r="T348" i="5"/>
  <c r="AF348" i="5" s="1"/>
  <c r="T384" i="5"/>
  <c r="AF384" i="5" s="1"/>
  <c r="T402" i="5"/>
  <c r="AF402" i="5" s="1"/>
  <c r="T411" i="5"/>
  <c r="AF411" i="5" s="1"/>
  <c r="AE411" i="5"/>
  <c r="T420" i="5"/>
  <c r="AF420" i="5" s="1"/>
  <c r="AE420" i="5"/>
  <c r="T429" i="5"/>
  <c r="AF429" i="5" s="1"/>
  <c r="AE429" i="5"/>
  <c r="T438" i="5"/>
  <c r="AF438" i="5" s="1"/>
  <c r="AE438" i="5"/>
  <c r="T447" i="5"/>
  <c r="AF447" i="5" s="1"/>
  <c r="AE447" i="5"/>
  <c r="T456" i="5"/>
  <c r="AF456" i="5" s="1"/>
  <c r="AE456" i="5"/>
  <c r="T465" i="5"/>
  <c r="AF465" i="5" s="1"/>
  <c r="AE465" i="5"/>
  <c r="AE478" i="5"/>
  <c r="T502" i="5"/>
  <c r="AF502" i="5" s="1"/>
  <c r="AE502" i="5"/>
  <c r="T520" i="5"/>
  <c r="AF520" i="5" s="1"/>
  <c r="AE520" i="5"/>
  <c r="T538" i="5"/>
  <c r="AF538" i="5" s="1"/>
  <c r="AE538" i="5"/>
  <c r="T556" i="5"/>
  <c r="AF556" i="5" s="1"/>
  <c r="AE556" i="5"/>
  <c r="T619" i="5"/>
  <c r="AF619" i="5" s="1"/>
  <c r="AE619" i="5"/>
  <c r="T658" i="5"/>
  <c r="AF658" i="5" s="1"/>
  <c r="AE658" i="5"/>
  <c r="AE662" i="5"/>
  <c r="T662" i="5"/>
  <c r="AF662" i="5" s="1"/>
  <c r="AF715" i="5"/>
  <c r="T791" i="5"/>
  <c r="AF791" i="5" s="1"/>
  <c r="AE791" i="5"/>
  <c r="AF793" i="5"/>
  <c r="AE851" i="5"/>
  <c r="T851" i="5"/>
  <c r="AF851" i="5" s="1"/>
  <c r="AE1023" i="5"/>
  <c r="T1023" i="5"/>
  <c r="AF1023" i="5" s="1"/>
  <c r="AE1027" i="5"/>
  <c r="T1027" i="5"/>
  <c r="AF1027" i="5" s="1"/>
  <c r="T1266" i="5"/>
  <c r="AF1266" i="5" s="1"/>
  <c r="AE1266" i="5"/>
  <c r="T565" i="5"/>
  <c r="AF565" i="5" s="1"/>
  <c r="AE565" i="5"/>
  <c r="T574" i="5"/>
  <c r="AF574" i="5" s="1"/>
  <c r="AE574" i="5"/>
  <c r="T655" i="5"/>
  <c r="AF655" i="5" s="1"/>
  <c r="AE655" i="5"/>
  <c r="T664" i="5"/>
  <c r="AF664" i="5" s="1"/>
  <c r="AE664" i="5"/>
  <c r="T812" i="5"/>
  <c r="AF812" i="5" s="1"/>
  <c r="AE812" i="5"/>
  <c r="T818" i="5"/>
  <c r="AF818" i="5" s="1"/>
  <c r="AE818" i="5"/>
  <c r="T824" i="5"/>
  <c r="AF824" i="5" s="1"/>
  <c r="AE824" i="5"/>
  <c r="T830" i="5"/>
  <c r="AF830" i="5" s="1"/>
  <c r="AE830" i="5"/>
  <c r="AE836" i="5"/>
  <c r="T836" i="5"/>
  <c r="AF836" i="5" s="1"/>
  <c r="T893" i="5"/>
  <c r="AF893" i="5" s="1"/>
  <c r="AE893" i="5"/>
  <c r="T901" i="5"/>
  <c r="AF901" i="5" s="1"/>
  <c r="T959" i="5"/>
  <c r="AF959" i="5" s="1"/>
  <c r="AE959" i="5"/>
  <c r="AE1005" i="5"/>
  <c r="T1005" i="5"/>
  <c r="AF1005" i="5" s="1"/>
  <c r="AF1043" i="5"/>
  <c r="T1410" i="5"/>
  <c r="AF1410" i="5" s="1"/>
  <c r="AE1410" i="5"/>
  <c r="T1554" i="5"/>
  <c r="AF1554" i="5" s="1"/>
  <c r="AE1554" i="5"/>
  <c r="T1566" i="5"/>
  <c r="AF1566" i="5" s="1"/>
  <c r="AE1566" i="5"/>
  <c r="AF1609" i="5"/>
  <c r="T1621" i="5"/>
  <c r="AF1621" i="5" s="1"/>
  <c r="AE1621" i="5"/>
  <c r="AE2127" i="5"/>
  <c r="T2127" i="5"/>
  <c r="AF2127" i="5" s="1"/>
  <c r="AE2181" i="5"/>
  <c r="T2181" i="5"/>
  <c r="AF2181" i="5" s="1"/>
  <c r="AE2187" i="5"/>
  <c r="T2187" i="5"/>
  <c r="AF2187" i="5" s="1"/>
  <c r="T668" i="5"/>
  <c r="AF668" i="5" s="1"/>
  <c r="AE668" i="5"/>
  <c r="T674" i="5"/>
  <c r="AF674" i="5" s="1"/>
  <c r="AE674" i="5"/>
  <c r="T680" i="5"/>
  <c r="AF680" i="5" s="1"/>
  <c r="AE680" i="5"/>
  <c r="T686" i="5"/>
  <c r="AF686" i="5" s="1"/>
  <c r="AE686" i="5"/>
  <c r="T692" i="5"/>
  <c r="AF692" i="5" s="1"/>
  <c r="AE692" i="5"/>
  <c r="T698" i="5"/>
  <c r="AF698" i="5" s="1"/>
  <c r="AE698" i="5"/>
  <c r="T704" i="5"/>
  <c r="AF704" i="5" s="1"/>
  <c r="AE704" i="5"/>
  <c r="T710" i="5"/>
  <c r="AF710" i="5" s="1"/>
  <c r="AE710" i="5"/>
  <c r="T716" i="5"/>
  <c r="AF716" i="5" s="1"/>
  <c r="AE716" i="5"/>
  <c r="T722" i="5"/>
  <c r="AF722" i="5" s="1"/>
  <c r="AE722" i="5"/>
  <c r="T728" i="5"/>
  <c r="AF728" i="5" s="1"/>
  <c r="AE728" i="5"/>
  <c r="T734" i="5"/>
  <c r="AF734" i="5" s="1"/>
  <c r="AE734" i="5"/>
  <c r="T740" i="5"/>
  <c r="AF740" i="5" s="1"/>
  <c r="AE740" i="5"/>
  <c r="T746" i="5"/>
  <c r="AF746" i="5" s="1"/>
  <c r="AE746" i="5"/>
  <c r="T752" i="5"/>
  <c r="AF752" i="5" s="1"/>
  <c r="AE752" i="5"/>
  <c r="T758" i="5"/>
  <c r="AF758" i="5" s="1"/>
  <c r="AE758" i="5"/>
  <c r="T764" i="5"/>
  <c r="AF764" i="5" s="1"/>
  <c r="AE764" i="5"/>
  <c r="T770" i="5"/>
  <c r="AF770" i="5" s="1"/>
  <c r="AE770" i="5"/>
  <c r="T776" i="5"/>
  <c r="AF776" i="5" s="1"/>
  <c r="AE776" i="5"/>
  <c r="T800" i="5"/>
  <c r="AF800" i="5" s="1"/>
  <c r="AE800" i="5"/>
  <c r="T806" i="5"/>
  <c r="AF806" i="5" s="1"/>
  <c r="AE806" i="5"/>
  <c r="AE973" i="5"/>
  <c r="T973" i="5"/>
  <c r="AF973" i="5" s="1"/>
  <c r="AE987" i="5"/>
  <c r="T987" i="5"/>
  <c r="AF987" i="5" s="1"/>
  <c r="AE991" i="5"/>
  <c r="T991" i="5"/>
  <c r="AF991" i="5" s="1"/>
  <c r="AE1056" i="5"/>
  <c r="T1056" i="5"/>
  <c r="AF1056" i="5" s="1"/>
  <c r="AF1276" i="5"/>
  <c r="T1333" i="5"/>
  <c r="AF1333" i="5" s="1"/>
  <c r="AE1333" i="5"/>
  <c r="T1422" i="5"/>
  <c r="AF1422" i="5" s="1"/>
  <c r="AE1422" i="5"/>
  <c r="T1498" i="5"/>
  <c r="AF1498" i="5" s="1"/>
  <c r="AE1498" i="5"/>
  <c r="T1735" i="5"/>
  <c r="AF1735" i="5" s="1"/>
  <c r="AE1735" i="5"/>
  <c r="AF2248" i="5"/>
  <c r="T598" i="5"/>
  <c r="AF598" i="5" s="1"/>
  <c r="AE598" i="5"/>
  <c r="T607" i="5"/>
  <c r="AF607" i="5" s="1"/>
  <c r="AE607" i="5"/>
  <c r="T616" i="5"/>
  <c r="AF616" i="5" s="1"/>
  <c r="AE616" i="5"/>
  <c r="T625" i="5"/>
  <c r="AF625" i="5" s="1"/>
  <c r="AE625" i="5"/>
  <c r="T634" i="5"/>
  <c r="AF634" i="5" s="1"/>
  <c r="AE634" i="5"/>
  <c r="T643" i="5"/>
  <c r="AF643" i="5" s="1"/>
  <c r="AE643" i="5"/>
  <c r="AF670" i="5"/>
  <c r="AF676" i="5"/>
  <c r="AF682" i="5"/>
  <c r="AF688" i="5"/>
  <c r="AF694" i="5"/>
  <c r="AF700" i="5"/>
  <c r="AF706" i="5"/>
  <c r="AF712" i="5"/>
  <c r="AF718" i="5"/>
  <c r="AF724" i="5"/>
  <c r="AF730" i="5"/>
  <c r="T782" i="5"/>
  <c r="AF782" i="5" s="1"/>
  <c r="AE782" i="5"/>
  <c r="T788" i="5"/>
  <c r="AF788" i="5" s="1"/>
  <c r="AE788" i="5"/>
  <c r="T794" i="5"/>
  <c r="AF794" i="5" s="1"/>
  <c r="AE794" i="5"/>
  <c r="T852" i="5"/>
  <c r="AF852" i="5" s="1"/>
  <c r="AE852" i="5"/>
  <c r="AE860" i="5"/>
  <c r="T860" i="5"/>
  <c r="AF860" i="5" s="1"/>
  <c r="T870" i="5"/>
  <c r="AF870" i="5" s="1"/>
  <c r="AE870" i="5"/>
  <c r="AF938" i="5"/>
  <c r="T940" i="5"/>
  <c r="AF940" i="5" s="1"/>
  <c r="AE940" i="5"/>
  <c r="AE957" i="5"/>
  <c r="T957" i="5"/>
  <c r="AF957" i="5" s="1"/>
  <c r="T1034" i="5"/>
  <c r="AF1034" i="5" s="1"/>
  <c r="AE1034" i="5"/>
  <c r="AE1052" i="5"/>
  <c r="T1052" i="5"/>
  <c r="AF1052" i="5" s="1"/>
  <c r="T1393" i="5"/>
  <c r="AF1393" i="5" s="1"/>
  <c r="AE1393" i="5"/>
  <c r="T1482" i="5"/>
  <c r="AF1482" i="5" s="1"/>
  <c r="AE1482" i="5"/>
  <c r="AE474" i="5"/>
  <c r="AE477" i="5"/>
  <c r="AE480" i="5"/>
  <c r="AE483" i="5"/>
  <c r="AE486" i="5"/>
  <c r="AE489" i="5"/>
  <c r="T499" i="5"/>
  <c r="AF499" i="5" s="1"/>
  <c r="AE499" i="5"/>
  <c r="T508" i="5"/>
  <c r="AF508" i="5" s="1"/>
  <c r="AE508" i="5"/>
  <c r="T517" i="5"/>
  <c r="AF517" i="5" s="1"/>
  <c r="AE517" i="5"/>
  <c r="T526" i="5"/>
  <c r="AF526" i="5" s="1"/>
  <c r="AE526" i="5"/>
  <c r="T535" i="5"/>
  <c r="AF535" i="5" s="1"/>
  <c r="AE535" i="5"/>
  <c r="T544" i="5"/>
  <c r="AF544" i="5" s="1"/>
  <c r="AE544" i="5"/>
  <c r="T553" i="5"/>
  <c r="AF553" i="5" s="1"/>
  <c r="AE553" i="5"/>
  <c r="T580" i="5"/>
  <c r="AF580" i="5" s="1"/>
  <c r="AE580" i="5"/>
  <c r="T589" i="5"/>
  <c r="AF589" i="5" s="1"/>
  <c r="AE589" i="5"/>
  <c r="T596" i="5"/>
  <c r="AF596" i="5" s="1"/>
  <c r="AF784" i="5"/>
  <c r="AF790" i="5"/>
  <c r="T844" i="5"/>
  <c r="AF844" i="5" s="1"/>
  <c r="AE844" i="5"/>
  <c r="AF846" i="5"/>
  <c r="AE850" i="5"/>
  <c r="T850" i="5"/>
  <c r="AF850" i="5" s="1"/>
  <c r="AE878" i="5"/>
  <c r="T878" i="5"/>
  <c r="AF878" i="5" s="1"/>
  <c r="T983" i="5"/>
  <c r="AF983" i="5" s="1"/>
  <c r="AE983" i="5"/>
  <c r="T1201" i="5"/>
  <c r="AF1201" i="5" s="1"/>
  <c r="AE1201" i="5"/>
  <c r="T1237" i="5"/>
  <c r="AF1237" i="5" s="1"/>
  <c r="AE1237" i="5"/>
  <c r="T1494" i="5"/>
  <c r="AF1494" i="5" s="1"/>
  <c r="AE1494" i="5"/>
  <c r="T1549" i="5"/>
  <c r="AF1549" i="5" s="1"/>
  <c r="AE1549" i="5"/>
  <c r="T506" i="5"/>
  <c r="AF506" i="5" s="1"/>
  <c r="T515" i="5"/>
  <c r="AF515" i="5" s="1"/>
  <c r="T524" i="5"/>
  <c r="AF524" i="5" s="1"/>
  <c r="T533" i="5"/>
  <c r="AF533" i="5" s="1"/>
  <c r="T542" i="5"/>
  <c r="AF542" i="5" s="1"/>
  <c r="T551" i="5"/>
  <c r="AF551" i="5" s="1"/>
  <c r="T562" i="5"/>
  <c r="AF562" i="5" s="1"/>
  <c r="AE562" i="5"/>
  <c r="T571" i="5"/>
  <c r="AF571" i="5" s="1"/>
  <c r="AE571" i="5"/>
  <c r="T578" i="5"/>
  <c r="AF578" i="5" s="1"/>
  <c r="T587" i="5"/>
  <c r="AF587" i="5" s="1"/>
  <c r="T661" i="5"/>
  <c r="AF661" i="5" s="1"/>
  <c r="AE661" i="5"/>
  <c r="AE842" i="5"/>
  <c r="T842" i="5"/>
  <c r="AF842" i="5" s="1"/>
  <c r="AE868" i="5"/>
  <c r="T868" i="5"/>
  <c r="AF868" i="5" s="1"/>
  <c r="AF882" i="5"/>
  <c r="T888" i="5"/>
  <c r="AF888" i="5" s="1"/>
  <c r="AE888" i="5"/>
  <c r="T913" i="5"/>
  <c r="AF913" i="5" s="1"/>
  <c r="AE913" i="5"/>
  <c r="T998" i="5"/>
  <c r="AF998" i="5" s="1"/>
  <c r="AE998" i="5"/>
  <c r="AE1016" i="5"/>
  <c r="T1016" i="5"/>
  <c r="AF1016" i="5" s="1"/>
  <c r="T1030" i="5"/>
  <c r="AF1030" i="5" s="1"/>
  <c r="AE1030" i="5"/>
  <c r="AF1069" i="5"/>
  <c r="AF1073" i="5"/>
  <c r="AF1112" i="5"/>
  <c r="AF1148" i="5"/>
  <c r="T1233" i="5"/>
  <c r="AF1233" i="5" s="1"/>
  <c r="AE1233" i="5"/>
  <c r="T1309" i="5"/>
  <c r="AF1309" i="5" s="1"/>
  <c r="AE1309" i="5"/>
  <c r="T1321" i="5"/>
  <c r="AF1321" i="5" s="1"/>
  <c r="AE1321" i="5"/>
  <c r="AF1607" i="5"/>
  <c r="AE886" i="5"/>
  <c r="T886" i="5"/>
  <c r="AF886" i="5" s="1"/>
  <c r="T898" i="5"/>
  <c r="AF898" i="5" s="1"/>
  <c r="AE898" i="5"/>
  <c r="T911" i="5"/>
  <c r="AF911" i="5" s="1"/>
  <c r="AE911" i="5"/>
  <c r="T923" i="5"/>
  <c r="AF923" i="5" s="1"/>
  <c r="AE923" i="5"/>
  <c r="T1067" i="5"/>
  <c r="AF1067" i="5" s="1"/>
  <c r="AE1067" i="5"/>
  <c r="AE1075" i="5"/>
  <c r="T1075" i="5"/>
  <c r="AF1075" i="5" s="1"/>
  <c r="AE1117" i="5"/>
  <c r="T1117" i="5"/>
  <c r="AF1117" i="5" s="1"/>
  <c r="AE1153" i="5"/>
  <c r="T1153" i="5"/>
  <c r="AF1153" i="5" s="1"/>
  <c r="T1189" i="5"/>
  <c r="AF1189" i="5" s="1"/>
  <c r="AE1189" i="5"/>
  <c r="T1477" i="5"/>
  <c r="AF1477" i="5" s="1"/>
  <c r="AE1477" i="5"/>
  <c r="AE1537" i="5"/>
  <c r="AE1911" i="5"/>
  <c r="T1911" i="5"/>
  <c r="AF1911" i="5" s="1"/>
  <c r="T496" i="5"/>
  <c r="AF496" i="5" s="1"/>
  <c r="AE496" i="5"/>
  <c r="T604" i="5"/>
  <c r="AF604" i="5" s="1"/>
  <c r="AE604" i="5"/>
  <c r="T613" i="5"/>
  <c r="AF613" i="5" s="1"/>
  <c r="AE613" i="5"/>
  <c r="T622" i="5"/>
  <c r="AF622" i="5" s="1"/>
  <c r="AE622" i="5"/>
  <c r="T631" i="5"/>
  <c r="AF631" i="5" s="1"/>
  <c r="AE631" i="5"/>
  <c r="T640" i="5"/>
  <c r="AF640" i="5" s="1"/>
  <c r="AE640" i="5"/>
  <c r="T649" i="5"/>
  <c r="AF649" i="5" s="1"/>
  <c r="AE649" i="5"/>
  <c r="T815" i="5"/>
  <c r="AF815" i="5" s="1"/>
  <c r="AE815" i="5"/>
  <c r="T821" i="5"/>
  <c r="AF821" i="5" s="1"/>
  <c r="AE821" i="5"/>
  <c r="T827" i="5"/>
  <c r="AF827" i="5" s="1"/>
  <c r="AE827" i="5"/>
  <c r="T833" i="5"/>
  <c r="AF833" i="5" s="1"/>
  <c r="AE833" i="5"/>
  <c r="AE921" i="5"/>
  <c r="T921" i="5"/>
  <c r="AF921" i="5" s="1"/>
  <c r="T1453" i="5"/>
  <c r="AF1453" i="5" s="1"/>
  <c r="AE1453" i="5"/>
  <c r="T1465" i="5"/>
  <c r="AF1465" i="5" s="1"/>
  <c r="AE1465" i="5"/>
  <c r="T1901" i="5"/>
  <c r="AF1901" i="5" s="1"/>
  <c r="AE1901" i="5"/>
  <c r="T505" i="5"/>
  <c r="AF505" i="5" s="1"/>
  <c r="AE505" i="5"/>
  <c r="T514" i="5"/>
  <c r="AF514" i="5" s="1"/>
  <c r="AE514" i="5"/>
  <c r="T523" i="5"/>
  <c r="AF523" i="5" s="1"/>
  <c r="AE523" i="5"/>
  <c r="T532" i="5"/>
  <c r="AF532" i="5" s="1"/>
  <c r="AE532" i="5"/>
  <c r="T541" i="5"/>
  <c r="AF541" i="5" s="1"/>
  <c r="AE541" i="5"/>
  <c r="T550" i="5"/>
  <c r="AF550" i="5" s="1"/>
  <c r="AE550" i="5"/>
  <c r="T577" i="5"/>
  <c r="AF577" i="5" s="1"/>
  <c r="AE577" i="5"/>
  <c r="T586" i="5"/>
  <c r="AF586" i="5" s="1"/>
  <c r="AE586" i="5"/>
  <c r="T595" i="5"/>
  <c r="AF595" i="5" s="1"/>
  <c r="AE595" i="5"/>
  <c r="T671" i="5"/>
  <c r="AF671" i="5" s="1"/>
  <c r="AE671" i="5"/>
  <c r="T677" i="5"/>
  <c r="AF677" i="5" s="1"/>
  <c r="AE677" i="5"/>
  <c r="T683" i="5"/>
  <c r="AF683" i="5" s="1"/>
  <c r="AE683" i="5"/>
  <c r="T689" i="5"/>
  <c r="AF689" i="5" s="1"/>
  <c r="AE689" i="5"/>
  <c r="T695" i="5"/>
  <c r="AF695" i="5" s="1"/>
  <c r="AE695" i="5"/>
  <c r="T701" i="5"/>
  <c r="AF701" i="5" s="1"/>
  <c r="AE701" i="5"/>
  <c r="T707" i="5"/>
  <c r="AF707" i="5" s="1"/>
  <c r="AE707" i="5"/>
  <c r="T713" i="5"/>
  <c r="AF713" i="5" s="1"/>
  <c r="AE713" i="5"/>
  <c r="T719" i="5"/>
  <c r="AF719" i="5" s="1"/>
  <c r="AE719" i="5"/>
  <c r="T725" i="5"/>
  <c r="AF725" i="5" s="1"/>
  <c r="AE725" i="5"/>
  <c r="T731" i="5"/>
  <c r="AF731" i="5" s="1"/>
  <c r="AE731" i="5"/>
  <c r="T737" i="5"/>
  <c r="AF737" i="5" s="1"/>
  <c r="AE737" i="5"/>
  <c r="T743" i="5"/>
  <c r="AF743" i="5" s="1"/>
  <c r="AE743" i="5"/>
  <c r="T749" i="5"/>
  <c r="AF749" i="5" s="1"/>
  <c r="AE749" i="5"/>
  <c r="T755" i="5"/>
  <c r="AF755" i="5" s="1"/>
  <c r="AE755" i="5"/>
  <c r="T761" i="5"/>
  <c r="AF761" i="5" s="1"/>
  <c r="AE761" i="5"/>
  <c r="T767" i="5"/>
  <c r="AF767" i="5" s="1"/>
  <c r="AE767" i="5"/>
  <c r="T773" i="5"/>
  <c r="AF773" i="5" s="1"/>
  <c r="AE773" i="5"/>
  <c r="T797" i="5"/>
  <c r="AF797" i="5" s="1"/>
  <c r="AE797" i="5"/>
  <c r="T803" i="5"/>
  <c r="AF803" i="5" s="1"/>
  <c r="AE803" i="5"/>
  <c r="T809" i="5"/>
  <c r="AF809" i="5" s="1"/>
  <c r="AE809" i="5"/>
  <c r="AF811" i="5"/>
  <c r="AF817" i="5"/>
  <c r="AF823" i="5"/>
  <c r="AF829" i="5"/>
  <c r="AF835" i="5"/>
  <c r="T855" i="5"/>
  <c r="AF855" i="5" s="1"/>
  <c r="AE855" i="5"/>
  <c r="T950" i="5"/>
  <c r="AF950" i="5" s="1"/>
  <c r="AE950" i="5"/>
  <c r="T968" i="5"/>
  <c r="AF968" i="5" s="1"/>
  <c r="AE968" i="5"/>
  <c r="T994" i="5"/>
  <c r="AF994" i="5" s="1"/>
  <c r="AE994" i="5"/>
  <c r="AE1065" i="5"/>
  <c r="T1065" i="5"/>
  <c r="AF1065" i="5" s="1"/>
  <c r="T1101" i="5"/>
  <c r="AF1101" i="5" s="1"/>
  <c r="AE1101" i="5"/>
  <c r="T1107" i="5"/>
  <c r="AF1107" i="5" s="1"/>
  <c r="AE1107" i="5"/>
  <c r="T1137" i="5"/>
  <c r="AF1137" i="5" s="1"/>
  <c r="AE1137" i="5"/>
  <c r="T1143" i="5"/>
  <c r="AF1143" i="5" s="1"/>
  <c r="AE1143" i="5"/>
  <c r="T1173" i="5"/>
  <c r="AF1173" i="5" s="1"/>
  <c r="AE1173" i="5"/>
  <c r="T1185" i="5"/>
  <c r="AF1185" i="5" s="1"/>
  <c r="AE1185" i="5"/>
  <c r="T1228" i="5"/>
  <c r="AF1228" i="5" s="1"/>
  <c r="AE1228" i="5"/>
  <c r="AF1535" i="5"/>
  <c r="T1642" i="5"/>
  <c r="AF1642" i="5" s="1"/>
  <c r="AE1642" i="5"/>
  <c r="AE1666" i="5"/>
  <c r="AE954" i="5"/>
  <c r="T954" i="5"/>
  <c r="AF954" i="5" s="1"/>
  <c r="T961" i="5"/>
  <c r="AF961" i="5" s="1"/>
  <c r="AE961" i="5"/>
  <c r="AF1036" i="5"/>
  <c r="AF1058" i="5"/>
  <c r="AF1235" i="5"/>
  <c r="AF1307" i="5"/>
  <c r="AF1345" i="5"/>
  <c r="T1362" i="5"/>
  <c r="AF1362" i="5" s="1"/>
  <c r="AE1362" i="5"/>
  <c r="T1378" i="5"/>
  <c r="AF1378" i="5" s="1"/>
  <c r="AE1378" i="5"/>
  <c r="T1405" i="5"/>
  <c r="AF1405" i="5" s="1"/>
  <c r="AE1405" i="5"/>
  <c r="AF1451" i="5"/>
  <c r="AE1701" i="5"/>
  <c r="T1701" i="5"/>
  <c r="AF1701" i="5" s="1"/>
  <c r="T1703" i="5"/>
  <c r="AF1703" i="5" s="1"/>
  <c r="AE1703" i="5"/>
  <c r="T1717" i="5"/>
  <c r="AF1717" i="5" s="1"/>
  <c r="AE1717" i="5"/>
  <c r="T1907" i="5"/>
  <c r="AF1907" i="5" s="1"/>
  <c r="AE1907" i="5"/>
  <c r="AE2175" i="5"/>
  <c r="T2175" i="5"/>
  <c r="AF2175" i="5" s="1"/>
  <c r="AF928" i="5"/>
  <c r="AE975" i="5"/>
  <c r="T975" i="5"/>
  <c r="AF975" i="5" s="1"/>
  <c r="AF1000" i="5"/>
  <c r="AF1025" i="5"/>
  <c r="AE1062" i="5"/>
  <c r="T1062" i="5"/>
  <c r="AF1062" i="5" s="1"/>
  <c r="T1081" i="5"/>
  <c r="AF1081" i="5" s="1"/>
  <c r="AE1081" i="5"/>
  <c r="T1113" i="5"/>
  <c r="AF1113" i="5" s="1"/>
  <c r="AE1113" i="5"/>
  <c r="T1149" i="5"/>
  <c r="AF1149" i="5" s="1"/>
  <c r="AE1149" i="5"/>
  <c r="AF1180" i="5"/>
  <c r="T1197" i="5"/>
  <c r="AF1197" i="5" s="1"/>
  <c r="AE1197" i="5"/>
  <c r="T1213" i="5"/>
  <c r="AF1213" i="5" s="1"/>
  <c r="AE1213" i="5"/>
  <c r="T1230" i="5"/>
  <c r="AF1230" i="5" s="1"/>
  <c r="AE1230" i="5"/>
  <c r="T1249" i="5"/>
  <c r="AF1249" i="5" s="1"/>
  <c r="AE1249" i="5"/>
  <c r="T1261" i="5"/>
  <c r="AF1261" i="5" s="1"/>
  <c r="AE1261" i="5"/>
  <c r="T1290" i="5"/>
  <c r="AF1290" i="5" s="1"/>
  <c r="AE1290" i="5"/>
  <c r="T1434" i="5"/>
  <c r="AF1434" i="5" s="1"/>
  <c r="AE1434" i="5"/>
  <c r="AF1489" i="5"/>
  <c r="T1506" i="5"/>
  <c r="AF1506" i="5" s="1"/>
  <c r="AE1506" i="5"/>
  <c r="T1522" i="5"/>
  <c r="AF1522" i="5" s="1"/>
  <c r="AE1522" i="5"/>
  <c r="AF1561" i="5"/>
  <c r="T1578" i="5"/>
  <c r="AF1578" i="5" s="1"/>
  <c r="AE1578" i="5"/>
  <c r="T1594" i="5"/>
  <c r="AF1594" i="5" s="1"/>
  <c r="AE1594" i="5"/>
  <c r="AF1633" i="5"/>
  <c r="T1657" i="5"/>
  <c r="AF1657" i="5" s="1"/>
  <c r="AE1657" i="5"/>
  <c r="T2057" i="5"/>
  <c r="AF2057" i="5" s="1"/>
  <c r="AE2057" i="5"/>
  <c r="AE2109" i="5"/>
  <c r="T2109" i="5"/>
  <c r="AF2109" i="5" s="1"/>
  <c r="T2111" i="5"/>
  <c r="AF2111" i="5" s="1"/>
  <c r="AE2111" i="5"/>
  <c r="AF965" i="5"/>
  <c r="T1070" i="5"/>
  <c r="AF1070" i="5" s="1"/>
  <c r="AE1070" i="5"/>
  <c r="T1119" i="5"/>
  <c r="AF1119" i="5" s="1"/>
  <c r="AE1119" i="5"/>
  <c r="T1155" i="5"/>
  <c r="AF1155" i="5" s="1"/>
  <c r="AE1155" i="5"/>
  <c r="T1245" i="5"/>
  <c r="AF1245" i="5" s="1"/>
  <c r="AE1245" i="5"/>
  <c r="T1273" i="5"/>
  <c r="AF1273" i="5" s="1"/>
  <c r="AE1273" i="5"/>
  <c r="AF1357" i="5"/>
  <c r="T1374" i="5"/>
  <c r="AF1374" i="5" s="1"/>
  <c r="AE1374" i="5"/>
  <c r="T1417" i="5"/>
  <c r="AF1417" i="5" s="1"/>
  <c r="AE1417" i="5"/>
  <c r="AF1651" i="5"/>
  <c r="AE1693" i="5"/>
  <c r="T1693" i="5"/>
  <c r="AF1693" i="5" s="1"/>
  <c r="T1802" i="5"/>
  <c r="AF1802" i="5" s="1"/>
  <c r="AE1802" i="5"/>
  <c r="AE2016" i="5"/>
  <c r="T2016" i="5"/>
  <c r="AF2016" i="5" s="1"/>
  <c r="AF2179" i="5"/>
  <c r="T1209" i="5"/>
  <c r="AF1209" i="5" s="1"/>
  <c r="AE1209" i="5"/>
  <c r="T1225" i="5"/>
  <c r="AF1225" i="5" s="1"/>
  <c r="AE1225" i="5"/>
  <c r="T1302" i="5"/>
  <c r="AF1302" i="5" s="1"/>
  <c r="AE1302" i="5"/>
  <c r="T1446" i="5"/>
  <c r="AF1446" i="5" s="1"/>
  <c r="AE1446" i="5"/>
  <c r="T1518" i="5"/>
  <c r="AF1518" i="5" s="1"/>
  <c r="AE1518" i="5"/>
  <c r="T1534" i="5"/>
  <c r="AF1534" i="5" s="1"/>
  <c r="AE1534" i="5"/>
  <c r="T1590" i="5"/>
  <c r="AF1590" i="5" s="1"/>
  <c r="AE1590" i="5"/>
  <c r="T1606" i="5"/>
  <c r="AF1606" i="5" s="1"/>
  <c r="AE1606" i="5"/>
  <c r="T1685" i="5"/>
  <c r="AF1685" i="5" s="1"/>
  <c r="AE1685" i="5"/>
  <c r="T1874" i="5"/>
  <c r="AF1874" i="5" s="1"/>
  <c r="AE1874" i="5"/>
  <c r="T2030" i="5"/>
  <c r="AF2030" i="5" s="1"/>
  <c r="AE2030" i="5"/>
  <c r="AE2034" i="5"/>
  <c r="T2034" i="5"/>
  <c r="AF2034" i="5" s="1"/>
  <c r="T958" i="5"/>
  <c r="AF958" i="5" s="1"/>
  <c r="AE958" i="5"/>
  <c r="AE1026" i="5"/>
  <c r="T1026" i="5"/>
  <c r="AF1026" i="5" s="1"/>
  <c r="T1221" i="5"/>
  <c r="AF1221" i="5" s="1"/>
  <c r="AE1221" i="5"/>
  <c r="T1285" i="5"/>
  <c r="AF1285" i="5" s="1"/>
  <c r="AE1285" i="5"/>
  <c r="T1330" i="5"/>
  <c r="AF1330" i="5" s="1"/>
  <c r="AE1330" i="5"/>
  <c r="AF1403" i="5"/>
  <c r="T1429" i="5"/>
  <c r="AF1429" i="5" s="1"/>
  <c r="AE1429" i="5"/>
  <c r="AE670" i="5"/>
  <c r="AE673" i="5"/>
  <c r="AE676" i="5"/>
  <c r="AE679" i="5"/>
  <c r="AE682" i="5"/>
  <c r="AE685" i="5"/>
  <c r="AE688" i="5"/>
  <c r="AE691" i="5"/>
  <c r="AE694" i="5"/>
  <c r="AE697" i="5"/>
  <c r="AE700" i="5"/>
  <c r="AE703" i="5"/>
  <c r="AE706" i="5"/>
  <c r="AE709" i="5"/>
  <c r="AE712" i="5"/>
  <c r="AE715" i="5"/>
  <c r="AE718" i="5"/>
  <c r="AE721" i="5"/>
  <c r="AE724" i="5"/>
  <c r="AE727" i="5"/>
  <c r="AE730" i="5"/>
  <c r="AE733" i="5"/>
  <c r="AE736" i="5"/>
  <c r="AE739" i="5"/>
  <c r="AE742" i="5"/>
  <c r="AE745" i="5"/>
  <c r="AE748" i="5"/>
  <c r="AE751" i="5"/>
  <c r="AE754" i="5"/>
  <c r="AE757" i="5"/>
  <c r="AE760" i="5"/>
  <c r="AE763" i="5"/>
  <c r="AE766" i="5"/>
  <c r="AE769" i="5"/>
  <c r="AE772" i="5"/>
  <c r="AE775" i="5"/>
  <c r="AE778" i="5"/>
  <c r="AE781" i="5"/>
  <c r="AE784" i="5"/>
  <c r="AE787" i="5"/>
  <c r="AE790" i="5"/>
  <c r="AE793" i="5"/>
  <c r="AE796" i="5"/>
  <c r="AE799" i="5"/>
  <c r="AE802" i="5"/>
  <c r="AE805" i="5"/>
  <c r="AE808" i="5"/>
  <c r="AE811" i="5"/>
  <c r="AE814" i="5"/>
  <c r="AE817" i="5"/>
  <c r="AE820" i="5"/>
  <c r="AE823" i="5"/>
  <c r="AE826" i="5"/>
  <c r="AE829" i="5"/>
  <c r="AE832" i="5"/>
  <c r="AE835" i="5"/>
  <c r="AE846" i="5"/>
  <c r="AE882" i="5"/>
  <c r="AF903" i="5"/>
  <c r="AE922" i="5"/>
  <c r="AE972" i="5"/>
  <c r="T972" i="5"/>
  <c r="AF972" i="5" s="1"/>
  <c r="AE990" i="5"/>
  <c r="T990" i="5"/>
  <c r="AF990" i="5" s="1"/>
  <c r="AE1015" i="5"/>
  <c r="T1020" i="5"/>
  <c r="AF1020" i="5" s="1"/>
  <c r="T1029" i="5"/>
  <c r="AF1029" i="5" s="1"/>
  <c r="T1031" i="5"/>
  <c r="AF1031" i="5" s="1"/>
  <c r="AE1037" i="5"/>
  <c r="AE1059" i="5"/>
  <c r="T1059" i="5"/>
  <c r="AF1059" i="5" s="1"/>
  <c r="T1089" i="5"/>
  <c r="AF1089" i="5" s="1"/>
  <c r="AE1089" i="5"/>
  <c r="AE1108" i="5"/>
  <c r="T1125" i="5"/>
  <c r="AF1125" i="5" s="1"/>
  <c r="AE1125" i="5"/>
  <c r="AE1144" i="5"/>
  <c r="T1161" i="5"/>
  <c r="AF1161" i="5" s="1"/>
  <c r="AE1161" i="5"/>
  <c r="AE1192" i="5"/>
  <c r="AE1240" i="5"/>
  <c r="AF1247" i="5"/>
  <c r="T1314" i="5"/>
  <c r="AF1314" i="5" s="1"/>
  <c r="AE1314" i="5"/>
  <c r="T1458" i="5"/>
  <c r="AF1458" i="5" s="1"/>
  <c r="AE1458" i="5"/>
  <c r="AE1501" i="5"/>
  <c r="T1530" i="5"/>
  <c r="AF1530" i="5" s="1"/>
  <c r="AE1530" i="5"/>
  <c r="T1546" i="5"/>
  <c r="AF1546" i="5" s="1"/>
  <c r="AE1546" i="5"/>
  <c r="AE1573" i="5"/>
  <c r="T1602" i="5"/>
  <c r="AF1602" i="5" s="1"/>
  <c r="AE1602" i="5"/>
  <c r="T1618" i="5"/>
  <c r="AF1618" i="5" s="1"/>
  <c r="AE1618" i="5"/>
  <c r="AF1689" i="5"/>
  <c r="T1784" i="5"/>
  <c r="AF1784" i="5" s="1"/>
  <c r="AE1784" i="5"/>
  <c r="AE843" i="5"/>
  <c r="T854" i="5"/>
  <c r="AF854" i="5" s="1"/>
  <c r="AE864" i="5"/>
  <c r="T877" i="5"/>
  <c r="AF877" i="5" s="1"/>
  <c r="T900" i="5"/>
  <c r="AF900" i="5" s="1"/>
  <c r="T915" i="5"/>
  <c r="AF915" i="5" s="1"/>
  <c r="T927" i="5"/>
  <c r="AF927" i="5" s="1"/>
  <c r="AE929" i="5"/>
  <c r="AE934" i="5"/>
  <c r="AE967" i="5"/>
  <c r="AF976" i="5"/>
  <c r="AE979" i="5"/>
  <c r="T984" i="5"/>
  <c r="AF984" i="5" s="1"/>
  <c r="T993" i="5"/>
  <c r="AF993" i="5" s="1"/>
  <c r="T995" i="5"/>
  <c r="AF995" i="5" s="1"/>
  <c r="AE1001" i="5"/>
  <c r="AE1008" i="5"/>
  <c r="T1008" i="5"/>
  <c r="AF1008" i="5" s="1"/>
  <c r="T1042" i="5"/>
  <c r="AF1042" i="5" s="1"/>
  <c r="AE1048" i="5"/>
  <c r="T1064" i="5"/>
  <c r="AF1064" i="5" s="1"/>
  <c r="T1095" i="5"/>
  <c r="AF1095" i="5" s="1"/>
  <c r="AE1095" i="5"/>
  <c r="AF1100" i="5"/>
  <c r="T1131" i="5"/>
  <c r="AF1131" i="5" s="1"/>
  <c r="AE1131" i="5"/>
  <c r="AF1136" i="5"/>
  <c r="T1167" i="5"/>
  <c r="AF1167" i="5" s="1"/>
  <c r="AE1167" i="5"/>
  <c r="AF1172" i="5"/>
  <c r="T1242" i="5"/>
  <c r="AF1242" i="5" s="1"/>
  <c r="AE1242" i="5"/>
  <c r="AF1259" i="5"/>
  <c r="T1297" i="5"/>
  <c r="AF1297" i="5" s="1"/>
  <c r="AE1297" i="5"/>
  <c r="T1326" i="5"/>
  <c r="AF1326" i="5" s="1"/>
  <c r="AE1326" i="5"/>
  <c r="T1342" i="5"/>
  <c r="AF1342" i="5" s="1"/>
  <c r="AE1342" i="5"/>
  <c r="AE1369" i="5"/>
  <c r="AF1381" i="5"/>
  <c r="AF1415" i="5"/>
  <c r="T1441" i="5"/>
  <c r="AF1441" i="5" s="1"/>
  <c r="AE1441" i="5"/>
  <c r="T1470" i="5"/>
  <c r="AF1470" i="5" s="1"/>
  <c r="AE1470" i="5"/>
  <c r="AF1649" i="5"/>
  <c r="T2475" i="5"/>
  <c r="AF2475" i="5" s="1"/>
  <c r="AE2475" i="5"/>
  <c r="T859" i="5"/>
  <c r="AF859" i="5" s="1"/>
  <c r="T869" i="5"/>
  <c r="AF869" i="5" s="1"/>
  <c r="T887" i="5"/>
  <c r="AF887" i="5" s="1"/>
  <c r="AF892" i="5"/>
  <c r="T897" i="5"/>
  <c r="AF897" i="5" s="1"/>
  <c r="AF904" i="5"/>
  <c r="AE936" i="5"/>
  <c r="T936" i="5"/>
  <c r="AF936" i="5" s="1"/>
  <c r="T944" i="5"/>
  <c r="AF944" i="5" s="1"/>
  <c r="T951" i="5"/>
  <c r="AF951" i="5" s="1"/>
  <c r="T1006" i="5"/>
  <c r="AF1006" i="5" s="1"/>
  <c r="AE1012" i="5"/>
  <c r="T1078" i="5"/>
  <c r="AF1078" i="5" s="1"/>
  <c r="AE1078" i="5"/>
  <c r="AF1084" i="5"/>
  <c r="T1093" i="5"/>
  <c r="AF1093" i="5" s="1"/>
  <c r="AF1120" i="5"/>
  <c r="T1129" i="5"/>
  <c r="AF1129" i="5" s="1"/>
  <c r="AF1156" i="5"/>
  <c r="T1165" i="5"/>
  <c r="AF1165" i="5" s="1"/>
  <c r="T1177" i="5"/>
  <c r="AF1177" i="5" s="1"/>
  <c r="AE1177" i="5"/>
  <c r="AE1204" i="5"/>
  <c r="AF1216" i="5"/>
  <c r="AF1223" i="5"/>
  <c r="AF1271" i="5"/>
  <c r="T1398" i="5"/>
  <c r="AF1398" i="5" s="1"/>
  <c r="AE1398" i="5"/>
  <c r="AE1513" i="5"/>
  <c r="AF1525" i="5"/>
  <c r="T1542" i="5"/>
  <c r="AF1542" i="5" s="1"/>
  <c r="AE1542" i="5"/>
  <c r="T1558" i="5"/>
  <c r="AF1558" i="5" s="1"/>
  <c r="AE1558" i="5"/>
  <c r="AE1585" i="5"/>
  <c r="AF1597" i="5"/>
  <c r="T1614" i="5"/>
  <c r="AF1614" i="5" s="1"/>
  <c r="AE1614" i="5"/>
  <c r="T1630" i="5"/>
  <c r="AF1630" i="5" s="1"/>
  <c r="AE1630" i="5"/>
  <c r="T1672" i="5"/>
  <c r="AF1672" i="5" s="1"/>
  <c r="AE1672" i="5"/>
  <c r="T1753" i="5"/>
  <c r="AF1753" i="5" s="1"/>
  <c r="AE1753" i="5"/>
  <c r="T1859" i="5"/>
  <c r="AF1859" i="5" s="1"/>
  <c r="AE1859" i="5"/>
  <c r="T1086" i="5"/>
  <c r="AF1086" i="5" s="1"/>
  <c r="AE1086" i="5"/>
  <c r="T1098" i="5"/>
  <c r="AF1098" i="5" s="1"/>
  <c r="AE1098" i="5"/>
  <c r="T1110" i="5"/>
  <c r="AF1110" i="5" s="1"/>
  <c r="AE1110" i="5"/>
  <c r="T1122" i="5"/>
  <c r="AF1122" i="5" s="1"/>
  <c r="AE1122" i="5"/>
  <c r="T1134" i="5"/>
  <c r="AF1134" i="5" s="1"/>
  <c r="AE1134" i="5"/>
  <c r="T1146" i="5"/>
  <c r="AF1146" i="5" s="1"/>
  <c r="AE1146" i="5"/>
  <c r="T1158" i="5"/>
  <c r="AF1158" i="5" s="1"/>
  <c r="AE1158" i="5"/>
  <c r="T1170" i="5"/>
  <c r="AF1170" i="5" s="1"/>
  <c r="AE1170" i="5"/>
  <c r="T1182" i="5"/>
  <c r="AF1182" i="5" s="1"/>
  <c r="AE1182" i="5"/>
  <c r="T1194" i="5"/>
  <c r="AF1194" i="5" s="1"/>
  <c r="AE1194" i="5"/>
  <c r="T1206" i="5"/>
  <c r="AF1206" i="5" s="1"/>
  <c r="AE1206" i="5"/>
  <c r="T1218" i="5"/>
  <c r="AF1218" i="5" s="1"/>
  <c r="AE1218" i="5"/>
  <c r="T1335" i="5"/>
  <c r="AF1335" i="5" s="1"/>
  <c r="AE1335" i="5"/>
  <c r="T1347" i="5"/>
  <c r="AF1347" i="5" s="1"/>
  <c r="AE1347" i="5"/>
  <c r="T1359" i="5"/>
  <c r="AF1359" i="5" s="1"/>
  <c r="AE1359" i="5"/>
  <c r="T1371" i="5"/>
  <c r="AF1371" i="5" s="1"/>
  <c r="AE1371" i="5"/>
  <c r="T1383" i="5"/>
  <c r="AF1383" i="5" s="1"/>
  <c r="AE1383" i="5"/>
  <c r="T1491" i="5"/>
  <c r="AF1491" i="5" s="1"/>
  <c r="AE1491" i="5"/>
  <c r="T1503" i="5"/>
  <c r="AF1503" i="5" s="1"/>
  <c r="AE1503" i="5"/>
  <c r="T1515" i="5"/>
  <c r="AF1515" i="5" s="1"/>
  <c r="AE1515" i="5"/>
  <c r="T1527" i="5"/>
  <c r="AF1527" i="5" s="1"/>
  <c r="AE1527" i="5"/>
  <c r="T1539" i="5"/>
  <c r="AF1539" i="5" s="1"/>
  <c r="AE1539" i="5"/>
  <c r="T1551" i="5"/>
  <c r="AF1551" i="5" s="1"/>
  <c r="AE1551" i="5"/>
  <c r="T1563" i="5"/>
  <c r="AF1563" i="5" s="1"/>
  <c r="AE1563" i="5"/>
  <c r="T1575" i="5"/>
  <c r="AF1575" i="5" s="1"/>
  <c r="AE1575" i="5"/>
  <c r="T1587" i="5"/>
  <c r="AF1587" i="5" s="1"/>
  <c r="AE1587" i="5"/>
  <c r="T1599" i="5"/>
  <c r="AF1599" i="5" s="1"/>
  <c r="AE1599" i="5"/>
  <c r="T1611" i="5"/>
  <c r="AF1611" i="5" s="1"/>
  <c r="AE1611" i="5"/>
  <c r="T1623" i="5"/>
  <c r="AF1623" i="5" s="1"/>
  <c r="AE1623" i="5"/>
  <c r="T1635" i="5"/>
  <c r="AF1635" i="5" s="1"/>
  <c r="AE1635" i="5"/>
  <c r="T1730" i="5"/>
  <c r="AF1730" i="5" s="1"/>
  <c r="AE1730" i="5"/>
  <c r="T1748" i="5"/>
  <c r="AF1748" i="5" s="1"/>
  <c r="AE1748" i="5"/>
  <c r="T1820" i="5"/>
  <c r="AF1820" i="5" s="1"/>
  <c r="AE1820" i="5"/>
  <c r="T1863" i="5"/>
  <c r="AF1863" i="5" s="1"/>
  <c r="AE1863" i="5"/>
  <c r="T1869" i="5"/>
  <c r="AF1869" i="5" s="1"/>
  <c r="AE1869" i="5"/>
  <c r="T2661" i="5"/>
  <c r="AF2661" i="5" s="1"/>
  <c r="AE2661" i="5"/>
  <c r="T1263" i="5"/>
  <c r="AF1263" i="5" s="1"/>
  <c r="AE1263" i="5"/>
  <c r="T1275" i="5"/>
  <c r="AF1275" i="5" s="1"/>
  <c r="AE1275" i="5"/>
  <c r="T1287" i="5"/>
  <c r="AF1287" i="5" s="1"/>
  <c r="AE1287" i="5"/>
  <c r="T1299" i="5"/>
  <c r="AF1299" i="5" s="1"/>
  <c r="AE1299" i="5"/>
  <c r="T1311" i="5"/>
  <c r="AF1311" i="5" s="1"/>
  <c r="AE1311" i="5"/>
  <c r="T1323" i="5"/>
  <c r="AF1323" i="5" s="1"/>
  <c r="AE1323" i="5"/>
  <c r="T1395" i="5"/>
  <c r="AF1395" i="5" s="1"/>
  <c r="AE1395" i="5"/>
  <c r="T1407" i="5"/>
  <c r="AF1407" i="5" s="1"/>
  <c r="AE1407" i="5"/>
  <c r="T1419" i="5"/>
  <c r="AF1419" i="5" s="1"/>
  <c r="AE1419" i="5"/>
  <c r="T1431" i="5"/>
  <c r="AF1431" i="5" s="1"/>
  <c r="AE1431" i="5"/>
  <c r="T1443" i="5"/>
  <c r="AF1443" i="5" s="1"/>
  <c r="AE1443" i="5"/>
  <c r="T1455" i="5"/>
  <c r="AF1455" i="5" s="1"/>
  <c r="AE1455" i="5"/>
  <c r="T1467" i="5"/>
  <c r="AF1467" i="5" s="1"/>
  <c r="AE1467" i="5"/>
  <c r="T1479" i="5"/>
  <c r="AF1479" i="5" s="1"/>
  <c r="AE1479" i="5"/>
  <c r="AF1663" i="5"/>
  <c r="AF1688" i="5"/>
  <c r="AE1690" i="5"/>
  <c r="T1690" i="5"/>
  <c r="AF1690" i="5" s="1"/>
  <c r="T1762" i="5"/>
  <c r="AF1762" i="5" s="1"/>
  <c r="AE1762" i="5"/>
  <c r="T1780" i="5"/>
  <c r="AF1780" i="5" s="1"/>
  <c r="AE1780" i="5"/>
  <c r="T1798" i="5"/>
  <c r="AF1798" i="5" s="1"/>
  <c r="AE1798" i="5"/>
  <c r="T1816" i="5"/>
  <c r="AF1816" i="5" s="1"/>
  <c r="AE1816" i="5"/>
  <c r="AE1890" i="5"/>
  <c r="T1890" i="5"/>
  <c r="AF1890" i="5" s="1"/>
  <c r="T1892" i="5"/>
  <c r="AF1892" i="5" s="1"/>
  <c r="AE1892" i="5"/>
  <c r="AE2091" i="5"/>
  <c r="T2091" i="5"/>
  <c r="AF2091" i="5" s="1"/>
  <c r="T2399" i="5"/>
  <c r="AF2399" i="5" s="1"/>
  <c r="AE2399" i="5"/>
  <c r="T2657" i="5"/>
  <c r="AF2657" i="5" s="1"/>
  <c r="AE2657" i="5"/>
  <c r="T2673" i="5"/>
  <c r="AF2673" i="5" s="1"/>
  <c r="AE2673" i="5"/>
  <c r="T2995" i="5"/>
  <c r="AF2995" i="5" s="1"/>
  <c r="AE2995" i="5"/>
  <c r="T1227" i="5"/>
  <c r="AF1227" i="5" s="1"/>
  <c r="AE1227" i="5"/>
  <c r="T1239" i="5"/>
  <c r="AF1239" i="5" s="1"/>
  <c r="AE1239" i="5"/>
  <c r="T1251" i="5"/>
  <c r="AF1251" i="5" s="1"/>
  <c r="AE1251" i="5"/>
  <c r="AE1680" i="5"/>
  <c r="T1680" i="5"/>
  <c r="AF1680" i="5" s="1"/>
  <c r="T1712" i="5"/>
  <c r="AF1712" i="5" s="1"/>
  <c r="AE1712" i="5"/>
  <c r="T1744" i="5"/>
  <c r="AF1744" i="5" s="1"/>
  <c r="AE1744" i="5"/>
  <c r="T1838" i="5"/>
  <c r="AF1838" i="5" s="1"/>
  <c r="AE1838" i="5"/>
  <c r="T1861" i="5"/>
  <c r="AF1861" i="5" s="1"/>
  <c r="AE1861" i="5"/>
  <c r="AE1989" i="5"/>
  <c r="T1989" i="5"/>
  <c r="AF1989" i="5" s="1"/>
  <c r="AE2007" i="5"/>
  <c r="T2007" i="5"/>
  <c r="AF2007" i="5" s="1"/>
  <c r="T2093" i="5"/>
  <c r="AF2093" i="5" s="1"/>
  <c r="AE2093" i="5"/>
  <c r="T2170" i="5"/>
  <c r="AF2170" i="5" s="1"/>
  <c r="AE2170" i="5"/>
  <c r="T2344" i="5"/>
  <c r="AF2344" i="5" s="1"/>
  <c r="AE2344" i="5"/>
  <c r="T2387" i="5"/>
  <c r="AF2387" i="5" s="1"/>
  <c r="AE2387" i="5"/>
  <c r="T2395" i="5"/>
  <c r="AF2395" i="5" s="1"/>
  <c r="AE2395" i="5"/>
  <c r="T1179" i="5"/>
  <c r="AF1179" i="5" s="1"/>
  <c r="AE1179" i="5"/>
  <c r="T1191" i="5"/>
  <c r="AF1191" i="5" s="1"/>
  <c r="AE1191" i="5"/>
  <c r="T1203" i="5"/>
  <c r="AF1203" i="5" s="1"/>
  <c r="AE1203" i="5"/>
  <c r="T1215" i="5"/>
  <c r="AF1215" i="5" s="1"/>
  <c r="AE1215" i="5"/>
  <c r="T1332" i="5"/>
  <c r="AF1332" i="5" s="1"/>
  <c r="AE1332" i="5"/>
  <c r="T1344" i="5"/>
  <c r="AF1344" i="5" s="1"/>
  <c r="AE1344" i="5"/>
  <c r="T1356" i="5"/>
  <c r="AF1356" i="5" s="1"/>
  <c r="AE1356" i="5"/>
  <c r="T1368" i="5"/>
  <c r="AF1368" i="5" s="1"/>
  <c r="AE1368" i="5"/>
  <c r="T1380" i="5"/>
  <c r="AF1380" i="5" s="1"/>
  <c r="AE1380" i="5"/>
  <c r="T1488" i="5"/>
  <c r="AF1488" i="5" s="1"/>
  <c r="AE1488" i="5"/>
  <c r="T1500" i="5"/>
  <c r="AF1500" i="5" s="1"/>
  <c r="AE1500" i="5"/>
  <c r="T1512" i="5"/>
  <c r="AF1512" i="5" s="1"/>
  <c r="AE1512" i="5"/>
  <c r="T1524" i="5"/>
  <c r="AF1524" i="5" s="1"/>
  <c r="AE1524" i="5"/>
  <c r="T1536" i="5"/>
  <c r="AF1536" i="5" s="1"/>
  <c r="AE1536" i="5"/>
  <c r="T1548" i="5"/>
  <c r="AF1548" i="5" s="1"/>
  <c r="AE1548" i="5"/>
  <c r="T1560" i="5"/>
  <c r="AF1560" i="5" s="1"/>
  <c r="AE1560" i="5"/>
  <c r="T1572" i="5"/>
  <c r="AF1572" i="5" s="1"/>
  <c r="AE1572" i="5"/>
  <c r="T1584" i="5"/>
  <c r="AF1584" i="5" s="1"/>
  <c r="AE1584" i="5"/>
  <c r="T1596" i="5"/>
  <c r="AF1596" i="5" s="1"/>
  <c r="AE1596" i="5"/>
  <c r="T1608" i="5"/>
  <c r="AF1608" i="5" s="1"/>
  <c r="AE1608" i="5"/>
  <c r="T1620" i="5"/>
  <c r="AF1620" i="5" s="1"/>
  <c r="AE1620" i="5"/>
  <c r="T1632" i="5"/>
  <c r="AF1632" i="5" s="1"/>
  <c r="AE1632" i="5"/>
  <c r="T1726" i="5"/>
  <c r="AF1726" i="5" s="1"/>
  <c r="AE1726" i="5"/>
  <c r="T1834" i="5"/>
  <c r="AF1834" i="5" s="1"/>
  <c r="AE1834" i="5"/>
  <c r="T1884" i="5"/>
  <c r="AF1884" i="5" s="1"/>
  <c r="AE1884" i="5"/>
  <c r="T1985" i="5"/>
  <c r="AF1985" i="5" s="1"/>
  <c r="AE1985" i="5"/>
  <c r="T2332" i="5"/>
  <c r="AF2332" i="5" s="1"/>
  <c r="AE2332" i="5"/>
  <c r="T2383" i="5"/>
  <c r="AF2383" i="5" s="1"/>
  <c r="AE2383" i="5"/>
  <c r="AE986" i="5"/>
  <c r="AE997" i="5"/>
  <c r="AE1022" i="5"/>
  <c r="AE1033" i="5"/>
  <c r="AE1058" i="5"/>
  <c r="AE1069" i="5"/>
  <c r="T1260" i="5"/>
  <c r="AF1260" i="5" s="1"/>
  <c r="AE1260" i="5"/>
  <c r="T1272" i="5"/>
  <c r="AF1272" i="5" s="1"/>
  <c r="AE1272" i="5"/>
  <c r="T1284" i="5"/>
  <c r="AF1284" i="5" s="1"/>
  <c r="AE1284" i="5"/>
  <c r="T1296" i="5"/>
  <c r="AF1296" i="5" s="1"/>
  <c r="AE1296" i="5"/>
  <c r="T1308" i="5"/>
  <c r="AF1308" i="5" s="1"/>
  <c r="AE1308" i="5"/>
  <c r="T1320" i="5"/>
  <c r="AF1320" i="5" s="1"/>
  <c r="AE1320" i="5"/>
  <c r="T1392" i="5"/>
  <c r="AF1392" i="5" s="1"/>
  <c r="AE1392" i="5"/>
  <c r="T1404" i="5"/>
  <c r="AF1404" i="5" s="1"/>
  <c r="AE1404" i="5"/>
  <c r="T1416" i="5"/>
  <c r="AF1416" i="5" s="1"/>
  <c r="AE1416" i="5"/>
  <c r="T1428" i="5"/>
  <c r="AF1428" i="5" s="1"/>
  <c r="AE1428" i="5"/>
  <c r="T1440" i="5"/>
  <c r="AF1440" i="5" s="1"/>
  <c r="AE1440" i="5"/>
  <c r="T1452" i="5"/>
  <c r="AF1452" i="5" s="1"/>
  <c r="AE1452" i="5"/>
  <c r="T1464" i="5"/>
  <c r="AF1464" i="5" s="1"/>
  <c r="AE1464" i="5"/>
  <c r="T1476" i="5"/>
  <c r="AF1476" i="5" s="1"/>
  <c r="AE1476" i="5"/>
  <c r="AE1648" i="5"/>
  <c r="AE1698" i="5"/>
  <c r="T1698" i="5"/>
  <c r="AF1698" i="5" s="1"/>
  <c r="T1856" i="5"/>
  <c r="AF1856" i="5" s="1"/>
  <c r="AE1856" i="5"/>
  <c r="AF1867" i="5"/>
  <c r="AF1951" i="5"/>
  <c r="AE2073" i="5"/>
  <c r="T2073" i="5"/>
  <c r="AF2073" i="5" s="1"/>
  <c r="T2139" i="5"/>
  <c r="AF2139" i="5" s="1"/>
  <c r="AE2139" i="5"/>
  <c r="AE2342" i="5"/>
  <c r="T2911" i="5"/>
  <c r="AF2911" i="5" s="1"/>
  <c r="AE2911" i="5"/>
  <c r="T1011" i="5"/>
  <c r="AF1011" i="5" s="1"/>
  <c r="T1047" i="5"/>
  <c r="AF1047" i="5" s="1"/>
  <c r="AE1055" i="5"/>
  <c r="AE1066" i="5"/>
  <c r="T1083" i="5"/>
  <c r="AF1083" i="5" s="1"/>
  <c r="AE1090" i="5"/>
  <c r="AE1102" i="5"/>
  <c r="AE1114" i="5"/>
  <c r="AE1126" i="5"/>
  <c r="AE1138" i="5"/>
  <c r="AE1150" i="5"/>
  <c r="AE1162" i="5"/>
  <c r="AE1174" i="5"/>
  <c r="AE1186" i="5"/>
  <c r="AE1198" i="5"/>
  <c r="AE1210" i="5"/>
  <c r="T1224" i="5"/>
  <c r="AF1224" i="5" s="1"/>
  <c r="AE1224" i="5"/>
  <c r="T1236" i="5"/>
  <c r="AF1236" i="5" s="1"/>
  <c r="AE1236" i="5"/>
  <c r="T1248" i="5"/>
  <c r="AF1248" i="5" s="1"/>
  <c r="AE1248" i="5"/>
  <c r="AE1327" i="5"/>
  <c r="AE1339" i="5"/>
  <c r="AE1351" i="5"/>
  <c r="AE1363" i="5"/>
  <c r="AE1375" i="5"/>
  <c r="AE1495" i="5"/>
  <c r="AE1507" i="5"/>
  <c r="AE1519" i="5"/>
  <c r="AE1531" i="5"/>
  <c r="AE1543" i="5"/>
  <c r="AE1555" i="5"/>
  <c r="AE1567" i="5"/>
  <c r="AE1579" i="5"/>
  <c r="AE1591" i="5"/>
  <c r="AE1603" i="5"/>
  <c r="AE1615" i="5"/>
  <c r="AE1627" i="5"/>
  <c r="AE1639" i="5"/>
  <c r="AE1669" i="5"/>
  <c r="AF1675" i="5"/>
  <c r="T1708" i="5"/>
  <c r="AF1708" i="5" s="1"/>
  <c r="AE1708" i="5"/>
  <c r="T1775" i="5"/>
  <c r="AF1775" i="5" s="1"/>
  <c r="AE1775" i="5"/>
  <c r="T1793" i="5"/>
  <c r="AF1793" i="5" s="1"/>
  <c r="AE1793" i="5"/>
  <c r="T1811" i="5"/>
  <c r="AF1811" i="5" s="1"/>
  <c r="AE1811" i="5"/>
  <c r="T1852" i="5"/>
  <c r="AF1852" i="5" s="1"/>
  <c r="AE1852" i="5"/>
  <c r="AF1888" i="5"/>
  <c r="T1928" i="5"/>
  <c r="AF1928" i="5" s="1"/>
  <c r="AE1928" i="5"/>
  <c r="AE1944" i="5"/>
  <c r="T1944" i="5"/>
  <c r="AF1944" i="5" s="1"/>
  <c r="AE1962" i="5"/>
  <c r="T1962" i="5"/>
  <c r="AF1962" i="5" s="1"/>
  <c r="T2075" i="5"/>
  <c r="AF2075" i="5" s="1"/>
  <c r="AE2075" i="5"/>
  <c r="AF2089" i="5"/>
  <c r="T2801" i="5"/>
  <c r="AF2801" i="5" s="1"/>
  <c r="AE2801" i="5"/>
  <c r="AE2805" i="5"/>
  <c r="T2805" i="5"/>
  <c r="AF2805" i="5" s="1"/>
  <c r="T2905" i="5"/>
  <c r="AF2905" i="5" s="1"/>
  <c r="AE2905" i="5"/>
  <c r="T1044" i="5"/>
  <c r="AF1044" i="5" s="1"/>
  <c r="T1080" i="5"/>
  <c r="AF1080" i="5" s="1"/>
  <c r="T1092" i="5"/>
  <c r="AF1092" i="5" s="1"/>
  <c r="AE1092" i="5"/>
  <c r="T1104" i="5"/>
  <c r="AF1104" i="5" s="1"/>
  <c r="AE1104" i="5"/>
  <c r="T1116" i="5"/>
  <c r="AF1116" i="5" s="1"/>
  <c r="AE1116" i="5"/>
  <c r="T1128" i="5"/>
  <c r="AF1128" i="5" s="1"/>
  <c r="AE1128" i="5"/>
  <c r="T1140" i="5"/>
  <c r="AF1140" i="5" s="1"/>
  <c r="AE1140" i="5"/>
  <c r="T1152" i="5"/>
  <c r="AF1152" i="5" s="1"/>
  <c r="AE1152" i="5"/>
  <c r="T1164" i="5"/>
  <c r="AF1164" i="5" s="1"/>
  <c r="AE1164" i="5"/>
  <c r="T1176" i="5"/>
  <c r="AF1176" i="5" s="1"/>
  <c r="AE1176" i="5"/>
  <c r="T1188" i="5"/>
  <c r="AF1188" i="5" s="1"/>
  <c r="AE1188" i="5"/>
  <c r="T1200" i="5"/>
  <c r="AF1200" i="5" s="1"/>
  <c r="AE1200" i="5"/>
  <c r="T1212" i="5"/>
  <c r="AF1212" i="5" s="1"/>
  <c r="AE1212" i="5"/>
  <c r="AE1255" i="5"/>
  <c r="AE1267" i="5"/>
  <c r="AE1279" i="5"/>
  <c r="AE1291" i="5"/>
  <c r="AE1303" i="5"/>
  <c r="AE1315" i="5"/>
  <c r="T1329" i="5"/>
  <c r="AF1329" i="5" s="1"/>
  <c r="AE1329" i="5"/>
  <c r="T1341" i="5"/>
  <c r="AF1341" i="5" s="1"/>
  <c r="AE1341" i="5"/>
  <c r="T1353" i="5"/>
  <c r="AF1353" i="5" s="1"/>
  <c r="AE1353" i="5"/>
  <c r="T1365" i="5"/>
  <c r="AF1365" i="5" s="1"/>
  <c r="AE1365" i="5"/>
  <c r="T1377" i="5"/>
  <c r="AF1377" i="5" s="1"/>
  <c r="AE1377" i="5"/>
  <c r="AE1387" i="5"/>
  <c r="AE1399" i="5"/>
  <c r="AE1411" i="5"/>
  <c r="AE1423" i="5"/>
  <c r="AE1435" i="5"/>
  <c r="AE1447" i="5"/>
  <c r="AE1459" i="5"/>
  <c r="AE1471" i="5"/>
  <c r="AE1483" i="5"/>
  <c r="T1497" i="5"/>
  <c r="AF1497" i="5" s="1"/>
  <c r="AE1497" i="5"/>
  <c r="T1509" i="5"/>
  <c r="AF1509" i="5" s="1"/>
  <c r="AE1509" i="5"/>
  <c r="T1521" i="5"/>
  <c r="AF1521" i="5" s="1"/>
  <c r="AE1521" i="5"/>
  <c r="T1533" i="5"/>
  <c r="AF1533" i="5" s="1"/>
  <c r="AE1533" i="5"/>
  <c r="T1545" i="5"/>
  <c r="AF1545" i="5" s="1"/>
  <c r="AE1545" i="5"/>
  <c r="T1557" i="5"/>
  <c r="AF1557" i="5" s="1"/>
  <c r="AE1557" i="5"/>
  <c r="T1569" i="5"/>
  <c r="AF1569" i="5" s="1"/>
  <c r="AE1569" i="5"/>
  <c r="T1581" i="5"/>
  <c r="AF1581" i="5" s="1"/>
  <c r="AE1581" i="5"/>
  <c r="T1593" i="5"/>
  <c r="AF1593" i="5" s="1"/>
  <c r="AE1593" i="5"/>
  <c r="T1605" i="5"/>
  <c r="AF1605" i="5" s="1"/>
  <c r="AE1605" i="5"/>
  <c r="T1617" i="5"/>
  <c r="AF1617" i="5" s="1"/>
  <c r="AE1617" i="5"/>
  <c r="T1629" i="5"/>
  <c r="AF1629" i="5" s="1"/>
  <c r="AE1629" i="5"/>
  <c r="T1641" i="5"/>
  <c r="AF1641" i="5" s="1"/>
  <c r="AE1641" i="5"/>
  <c r="AE1654" i="5"/>
  <c r="AF1660" i="5"/>
  <c r="T1739" i="5"/>
  <c r="AF1739" i="5" s="1"/>
  <c r="AE1739" i="5"/>
  <c r="T1757" i="5"/>
  <c r="AF1757" i="5" s="1"/>
  <c r="AE1757" i="5"/>
  <c r="T1940" i="5"/>
  <c r="AF1940" i="5" s="1"/>
  <c r="AE1940" i="5"/>
  <c r="AF1999" i="5"/>
  <c r="T2133" i="5"/>
  <c r="AF2133" i="5" s="1"/>
  <c r="AE2133" i="5"/>
  <c r="T2807" i="5"/>
  <c r="AF2807" i="5" s="1"/>
  <c r="AE2807" i="5"/>
  <c r="AF2832" i="5"/>
  <c r="T1257" i="5"/>
  <c r="AF1257" i="5" s="1"/>
  <c r="AE1257" i="5"/>
  <c r="T1269" i="5"/>
  <c r="AF1269" i="5" s="1"/>
  <c r="AE1269" i="5"/>
  <c r="T1281" i="5"/>
  <c r="AF1281" i="5" s="1"/>
  <c r="AE1281" i="5"/>
  <c r="T1293" i="5"/>
  <c r="AF1293" i="5" s="1"/>
  <c r="AE1293" i="5"/>
  <c r="T1305" i="5"/>
  <c r="AF1305" i="5" s="1"/>
  <c r="AE1305" i="5"/>
  <c r="T1317" i="5"/>
  <c r="AF1317" i="5" s="1"/>
  <c r="AE1317" i="5"/>
  <c r="T1389" i="5"/>
  <c r="AF1389" i="5" s="1"/>
  <c r="AE1389" i="5"/>
  <c r="T1401" i="5"/>
  <c r="AF1401" i="5" s="1"/>
  <c r="AE1401" i="5"/>
  <c r="T1413" i="5"/>
  <c r="AF1413" i="5" s="1"/>
  <c r="AE1413" i="5"/>
  <c r="T1425" i="5"/>
  <c r="AF1425" i="5" s="1"/>
  <c r="AE1425" i="5"/>
  <c r="T1437" i="5"/>
  <c r="AF1437" i="5" s="1"/>
  <c r="AE1437" i="5"/>
  <c r="T1449" i="5"/>
  <c r="AF1449" i="5" s="1"/>
  <c r="AE1449" i="5"/>
  <c r="T1461" i="5"/>
  <c r="AF1461" i="5" s="1"/>
  <c r="AE1461" i="5"/>
  <c r="T1473" i="5"/>
  <c r="AF1473" i="5" s="1"/>
  <c r="AE1473" i="5"/>
  <c r="T1485" i="5"/>
  <c r="AF1485" i="5" s="1"/>
  <c r="AE1485" i="5"/>
  <c r="AF1645" i="5"/>
  <c r="AE1683" i="5"/>
  <c r="T1683" i="5"/>
  <c r="AF1683" i="5" s="1"/>
  <c r="T1721" i="5"/>
  <c r="AF1721" i="5" s="1"/>
  <c r="AE1721" i="5"/>
  <c r="T1771" i="5"/>
  <c r="AF1771" i="5" s="1"/>
  <c r="AE1771" i="5"/>
  <c r="T1789" i="5"/>
  <c r="AF1789" i="5" s="1"/>
  <c r="AE1789" i="5"/>
  <c r="T1807" i="5"/>
  <c r="AF1807" i="5" s="1"/>
  <c r="AE1807" i="5"/>
  <c r="T1829" i="5"/>
  <c r="AF1829" i="5" s="1"/>
  <c r="AE1829" i="5"/>
  <c r="AE1877" i="5"/>
  <c r="AF1906" i="5"/>
  <c r="AE2250" i="5"/>
  <c r="T2250" i="5"/>
  <c r="AF2250" i="5" s="1"/>
  <c r="T2258" i="5"/>
  <c r="AF2258" i="5" s="1"/>
  <c r="AE2258" i="5"/>
  <c r="T2291" i="5"/>
  <c r="AF2291" i="5" s="1"/>
  <c r="AE2291" i="5"/>
  <c r="T1705" i="5"/>
  <c r="AF1705" i="5" s="1"/>
  <c r="AE1705" i="5"/>
  <c r="T1714" i="5"/>
  <c r="AF1714" i="5" s="1"/>
  <c r="AE1714" i="5"/>
  <c r="T1723" i="5"/>
  <c r="AF1723" i="5" s="1"/>
  <c r="AE1723" i="5"/>
  <c r="T1732" i="5"/>
  <c r="AF1732" i="5" s="1"/>
  <c r="AE1732" i="5"/>
  <c r="T1741" i="5"/>
  <c r="AF1741" i="5" s="1"/>
  <c r="AE1741" i="5"/>
  <c r="T1750" i="5"/>
  <c r="AF1750" i="5" s="1"/>
  <c r="AE1750" i="5"/>
  <c r="T1759" i="5"/>
  <c r="AF1759" i="5" s="1"/>
  <c r="AE1759" i="5"/>
  <c r="T1768" i="5"/>
  <c r="AF1768" i="5" s="1"/>
  <c r="AE1768" i="5"/>
  <c r="T1777" i="5"/>
  <c r="AF1777" i="5" s="1"/>
  <c r="AE1777" i="5"/>
  <c r="T1786" i="5"/>
  <c r="AF1786" i="5" s="1"/>
  <c r="AE1786" i="5"/>
  <c r="T1795" i="5"/>
  <c r="AF1795" i="5" s="1"/>
  <c r="AE1795" i="5"/>
  <c r="T1804" i="5"/>
  <c r="AF1804" i="5" s="1"/>
  <c r="AE1804" i="5"/>
  <c r="T1813" i="5"/>
  <c r="AF1813" i="5" s="1"/>
  <c r="AE1813" i="5"/>
  <c r="T1822" i="5"/>
  <c r="AF1822" i="5" s="1"/>
  <c r="AE1822" i="5"/>
  <c r="T1831" i="5"/>
  <c r="AF1831" i="5" s="1"/>
  <c r="AE1831" i="5"/>
  <c r="T1840" i="5"/>
  <c r="AF1840" i="5" s="1"/>
  <c r="AE1840" i="5"/>
  <c r="T1849" i="5"/>
  <c r="AF1849" i="5" s="1"/>
  <c r="AE1849" i="5"/>
  <c r="T1913" i="5"/>
  <c r="AF1913" i="5" s="1"/>
  <c r="AE1913" i="5"/>
  <c r="AE1923" i="5"/>
  <c r="T1923" i="5"/>
  <c r="AF1923" i="5" s="1"/>
  <c r="T1958" i="5"/>
  <c r="AF1958" i="5" s="1"/>
  <c r="AE1958" i="5"/>
  <c r="T2003" i="5"/>
  <c r="AF2003" i="5" s="1"/>
  <c r="AE2003" i="5"/>
  <c r="T2123" i="5"/>
  <c r="AF2123" i="5" s="1"/>
  <c r="AE2123" i="5"/>
  <c r="AE2214" i="5"/>
  <c r="T2214" i="5"/>
  <c r="AF2214" i="5" s="1"/>
  <c r="AE2454" i="5"/>
  <c r="T2454" i="5"/>
  <c r="AF2454" i="5" s="1"/>
  <c r="T2516" i="5"/>
  <c r="AF2516" i="5" s="1"/>
  <c r="T2621" i="5"/>
  <c r="AF2621" i="5" s="1"/>
  <c r="AE2621" i="5"/>
  <c r="AE2625" i="5"/>
  <c r="T2625" i="5"/>
  <c r="AF2625" i="5" s="1"/>
  <c r="T2796" i="5"/>
  <c r="AF2796" i="5" s="1"/>
  <c r="AE2796" i="5"/>
  <c r="T3195" i="5"/>
  <c r="AF3195" i="5" s="1"/>
  <c r="AE3195" i="5"/>
  <c r="T3213" i="5"/>
  <c r="AF3213" i="5" s="1"/>
  <c r="AE3213" i="5"/>
  <c r="T1858" i="5"/>
  <c r="AF1858" i="5" s="1"/>
  <c r="AE1858" i="5"/>
  <c r="AE1896" i="5"/>
  <c r="T1896" i="5"/>
  <c r="AF1896" i="5" s="1"/>
  <c r="AF1942" i="5"/>
  <c r="AE2025" i="5"/>
  <c r="T2025" i="5"/>
  <c r="AF2025" i="5" s="1"/>
  <c r="T2048" i="5"/>
  <c r="AF2048" i="5" s="1"/>
  <c r="AE2048" i="5"/>
  <c r="AE2052" i="5"/>
  <c r="T2052" i="5"/>
  <c r="AF2052" i="5" s="1"/>
  <c r="T2164" i="5"/>
  <c r="AF2164" i="5" s="1"/>
  <c r="AE2164" i="5"/>
  <c r="T2448" i="5"/>
  <c r="AF2448" i="5" s="1"/>
  <c r="AE2448" i="5"/>
  <c r="T2627" i="5"/>
  <c r="AF2627" i="5" s="1"/>
  <c r="AE2627" i="5"/>
  <c r="T2765" i="5"/>
  <c r="AF2765" i="5" s="1"/>
  <c r="AE2765" i="5"/>
  <c r="AE2769" i="5"/>
  <c r="T2769" i="5"/>
  <c r="AF2769" i="5" s="1"/>
  <c r="T1871" i="5"/>
  <c r="AF1871" i="5" s="1"/>
  <c r="AE1871" i="5"/>
  <c r="AF1879" i="5"/>
  <c r="AF1909" i="5"/>
  <c r="T1925" i="5"/>
  <c r="AF1925" i="5" s="1"/>
  <c r="AE1925" i="5"/>
  <c r="AE1935" i="5"/>
  <c r="T1935" i="5"/>
  <c r="AF1935" i="5" s="1"/>
  <c r="AE1980" i="5"/>
  <c r="T1980" i="5"/>
  <c r="AF1980" i="5" s="1"/>
  <c r="T2021" i="5"/>
  <c r="AF2021" i="5" s="1"/>
  <c r="AE2021" i="5"/>
  <c r="AF2125" i="5"/>
  <c r="T2378" i="5"/>
  <c r="AF2378" i="5" s="1"/>
  <c r="AE2378" i="5"/>
  <c r="T2430" i="5"/>
  <c r="AF2430" i="5" s="1"/>
  <c r="AE2430" i="5"/>
  <c r="T2511" i="5"/>
  <c r="AF2511" i="5" s="1"/>
  <c r="AE2511" i="5"/>
  <c r="T2594" i="5"/>
  <c r="AF2594" i="5" s="1"/>
  <c r="AE2594" i="5"/>
  <c r="T2771" i="5"/>
  <c r="AF2771" i="5" s="1"/>
  <c r="AE2771" i="5"/>
  <c r="T2898" i="5"/>
  <c r="AF2898" i="5" s="1"/>
  <c r="AE2898" i="5"/>
  <c r="AF2909" i="5"/>
  <c r="T3186" i="5"/>
  <c r="AF3186" i="5" s="1"/>
  <c r="AE3186" i="5"/>
  <c r="AE1644" i="5"/>
  <c r="AE1647" i="5"/>
  <c r="AE1650" i="5"/>
  <c r="AE1653" i="5"/>
  <c r="AE1656" i="5"/>
  <c r="AE1659" i="5"/>
  <c r="AE1662" i="5"/>
  <c r="AE1665" i="5"/>
  <c r="AE1668" i="5"/>
  <c r="AE1671" i="5"/>
  <c r="AE1674" i="5"/>
  <c r="AE1682" i="5"/>
  <c r="AE1700" i="5"/>
  <c r="AE1887" i="5"/>
  <c r="AF1960" i="5"/>
  <c r="T1976" i="5"/>
  <c r="AF1976" i="5" s="1"/>
  <c r="AE1976" i="5"/>
  <c r="AE2064" i="5"/>
  <c r="T2064" i="5"/>
  <c r="AF2064" i="5" s="1"/>
  <c r="AE2082" i="5"/>
  <c r="T2082" i="5"/>
  <c r="AF2082" i="5" s="1"/>
  <c r="AE2100" i="5"/>
  <c r="T2100" i="5"/>
  <c r="AF2100" i="5" s="1"/>
  <c r="T2239" i="5"/>
  <c r="AF2239" i="5" s="1"/>
  <c r="AE2239" i="5"/>
  <c r="T2245" i="5"/>
  <c r="AF2245" i="5" s="1"/>
  <c r="AE2245" i="5"/>
  <c r="T2368" i="5"/>
  <c r="AF2368" i="5" s="1"/>
  <c r="AE2368" i="5"/>
  <c r="AE2436" i="5"/>
  <c r="T2436" i="5"/>
  <c r="AF2436" i="5" s="1"/>
  <c r="T2507" i="5"/>
  <c r="AF2507" i="5" s="1"/>
  <c r="AE2507" i="5"/>
  <c r="T2616" i="5"/>
  <c r="AF2616" i="5" s="1"/>
  <c r="AE2616" i="5"/>
  <c r="T2738" i="5"/>
  <c r="AF2738" i="5" s="1"/>
  <c r="AE2738" i="5"/>
  <c r="T3141" i="5"/>
  <c r="AF3141" i="5" s="1"/>
  <c r="AE3141" i="5"/>
  <c r="T1677" i="5"/>
  <c r="AF1677" i="5" s="1"/>
  <c r="T1695" i="5"/>
  <c r="AF1695" i="5" s="1"/>
  <c r="AE1709" i="5"/>
  <c r="T1711" i="5"/>
  <c r="AF1711" i="5" s="1"/>
  <c r="AE1711" i="5"/>
  <c r="AE1718" i="5"/>
  <c r="T1720" i="5"/>
  <c r="AF1720" i="5" s="1"/>
  <c r="AE1720" i="5"/>
  <c r="AE1727" i="5"/>
  <c r="T1729" i="5"/>
  <c r="AF1729" i="5" s="1"/>
  <c r="AE1729" i="5"/>
  <c r="T1738" i="5"/>
  <c r="AF1738" i="5" s="1"/>
  <c r="AE1738" i="5"/>
  <c r="T1747" i="5"/>
  <c r="AF1747" i="5" s="1"/>
  <c r="AE1747" i="5"/>
  <c r="T1756" i="5"/>
  <c r="AF1756" i="5" s="1"/>
  <c r="AE1756" i="5"/>
  <c r="T1765" i="5"/>
  <c r="AF1765" i="5" s="1"/>
  <c r="AE1765" i="5"/>
  <c r="T1774" i="5"/>
  <c r="AF1774" i="5" s="1"/>
  <c r="AE1774" i="5"/>
  <c r="T1783" i="5"/>
  <c r="AF1783" i="5" s="1"/>
  <c r="AE1783" i="5"/>
  <c r="T1792" i="5"/>
  <c r="AF1792" i="5" s="1"/>
  <c r="AE1792" i="5"/>
  <c r="T1801" i="5"/>
  <c r="AF1801" i="5" s="1"/>
  <c r="AE1801" i="5"/>
  <c r="T1810" i="5"/>
  <c r="AF1810" i="5" s="1"/>
  <c r="AE1810" i="5"/>
  <c r="T1819" i="5"/>
  <c r="AF1819" i="5" s="1"/>
  <c r="AE1819" i="5"/>
  <c r="T1828" i="5"/>
  <c r="AF1828" i="5" s="1"/>
  <c r="AE1828" i="5"/>
  <c r="T1837" i="5"/>
  <c r="AF1837" i="5" s="1"/>
  <c r="AE1837" i="5"/>
  <c r="T1846" i="5"/>
  <c r="AF1846" i="5" s="1"/>
  <c r="AE1846" i="5"/>
  <c r="T1855" i="5"/>
  <c r="AF1855" i="5" s="1"/>
  <c r="AE1855" i="5"/>
  <c r="T1866" i="5"/>
  <c r="AF1866" i="5" s="1"/>
  <c r="AE1866" i="5"/>
  <c r="T1889" i="5"/>
  <c r="AF1889" i="5" s="1"/>
  <c r="AE1889" i="5"/>
  <c r="AF1894" i="5"/>
  <c r="T1904" i="5"/>
  <c r="AF1904" i="5" s="1"/>
  <c r="AE1904" i="5"/>
  <c r="AF1921" i="5"/>
  <c r="AE1953" i="5"/>
  <c r="T1953" i="5"/>
  <c r="AF1953" i="5" s="1"/>
  <c r="AE1998" i="5"/>
  <c r="T1998" i="5"/>
  <c r="AF1998" i="5" s="1"/>
  <c r="T2066" i="5"/>
  <c r="AF2066" i="5" s="1"/>
  <c r="AE2066" i="5"/>
  <c r="T2084" i="5"/>
  <c r="AF2084" i="5" s="1"/>
  <c r="AE2084" i="5"/>
  <c r="T2102" i="5"/>
  <c r="AF2102" i="5" s="1"/>
  <c r="AE2102" i="5"/>
  <c r="AE2118" i="5"/>
  <c r="T2118" i="5"/>
  <c r="AF2118" i="5" s="1"/>
  <c r="T2150" i="5"/>
  <c r="AF2150" i="5" s="1"/>
  <c r="AE2150" i="5"/>
  <c r="T2366" i="5"/>
  <c r="AF2366" i="5" s="1"/>
  <c r="AE2366" i="5"/>
  <c r="T2760" i="5"/>
  <c r="AF2760" i="5" s="1"/>
  <c r="AE2760" i="5"/>
  <c r="AF2896" i="5"/>
  <c r="T1687" i="5"/>
  <c r="AF1687" i="5" s="1"/>
  <c r="AE1862" i="5"/>
  <c r="AE1908" i="5"/>
  <c r="T1908" i="5"/>
  <c r="AF1908" i="5" s="1"/>
  <c r="T1949" i="5"/>
  <c r="AF1949" i="5" s="1"/>
  <c r="AE1949" i="5"/>
  <c r="T1994" i="5"/>
  <c r="AF1994" i="5" s="1"/>
  <c r="AE1994" i="5"/>
  <c r="T2039" i="5"/>
  <c r="AF2039" i="5" s="1"/>
  <c r="AE2039" i="5"/>
  <c r="AE2043" i="5"/>
  <c r="T2043" i="5"/>
  <c r="AF2043" i="5" s="1"/>
  <c r="T2197" i="5"/>
  <c r="AF2197" i="5" s="1"/>
  <c r="AE2197" i="5"/>
  <c r="T2264" i="5"/>
  <c r="AF2264" i="5" s="1"/>
  <c r="AE2264" i="5"/>
  <c r="T2270" i="5"/>
  <c r="AF2270" i="5" s="1"/>
  <c r="AE2270" i="5"/>
  <c r="T2552" i="5"/>
  <c r="AF2552" i="5" s="1"/>
  <c r="AE2552" i="5"/>
  <c r="T2585" i="5"/>
  <c r="AF2585" i="5" s="1"/>
  <c r="AE2585" i="5"/>
  <c r="AE2589" i="5"/>
  <c r="T2589" i="5"/>
  <c r="AF2589" i="5" s="1"/>
  <c r="T3000" i="5"/>
  <c r="AF3000" i="5" s="1"/>
  <c r="AE3000" i="5"/>
  <c r="T3004" i="5"/>
  <c r="AF3004" i="5" s="1"/>
  <c r="AE3004" i="5"/>
  <c r="T2114" i="5"/>
  <c r="AF2114" i="5" s="1"/>
  <c r="AE2114" i="5"/>
  <c r="T2189" i="5"/>
  <c r="AF2189" i="5" s="1"/>
  <c r="AE2189" i="5"/>
  <c r="T2195" i="5"/>
  <c r="AF2195" i="5" s="1"/>
  <c r="AE2195" i="5"/>
  <c r="T2233" i="5"/>
  <c r="AF2233" i="5" s="1"/>
  <c r="AE2233" i="5"/>
  <c r="T2421" i="5"/>
  <c r="AF2421" i="5" s="1"/>
  <c r="AE2421" i="5"/>
  <c r="T2484" i="5"/>
  <c r="AF2484" i="5" s="1"/>
  <c r="AE2484" i="5"/>
  <c r="T2556" i="5"/>
  <c r="AF2556" i="5" s="1"/>
  <c r="AE2556" i="5"/>
  <c r="AE2562" i="5"/>
  <c r="T2562" i="5"/>
  <c r="AF2562" i="5" s="1"/>
  <c r="T2729" i="5"/>
  <c r="AF2729" i="5" s="1"/>
  <c r="AE2729" i="5"/>
  <c r="AE2733" i="5"/>
  <c r="T2733" i="5"/>
  <c r="AF2733" i="5" s="1"/>
  <c r="AE1899" i="5"/>
  <c r="T1899" i="5"/>
  <c r="AF1899" i="5" s="1"/>
  <c r="T1916" i="5"/>
  <c r="AF1916" i="5" s="1"/>
  <c r="AE1916" i="5"/>
  <c r="AE1920" i="5"/>
  <c r="T1920" i="5"/>
  <c r="AF1920" i="5" s="1"/>
  <c r="AE1971" i="5"/>
  <c r="T1971" i="5"/>
  <c r="AF1971" i="5" s="1"/>
  <c r="T2012" i="5"/>
  <c r="AF2012" i="5" s="1"/>
  <c r="AE2012" i="5"/>
  <c r="AE2145" i="5"/>
  <c r="T2145" i="5"/>
  <c r="AF2145" i="5" s="1"/>
  <c r="T2356" i="5"/>
  <c r="AF2356" i="5" s="1"/>
  <c r="AE2356" i="5"/>
  <c r="T2480" i="5"/>
  <c r="AF2480" i="5" s="1"/>
  <c r="AE2480" i="5"/>
  <c r="T2120" i="5"/>
  <c r="AF2120" i="5" s="1"/>
  <c r="AE2120" i="5"/>
  <c r="T2129" i="5"/>
  <c r="AF2129" i="5" s="1"/>
  <c r="AE2129" i="5"/>
  <c r="T2203" i="5"/>
  <c r="AF2203" i="5" s="1"/>
  <c r="AE2203" i="5"/>
  <c r="T2228" i="5"/>
  <c r="AF2228" i="5" s="1"/>
  <c r="AE2228" i="5"/>
  <c r="T2272" i="5"/>
  <c r="AF2272" i="5" s="1"/>
  <c r="AE2272" i="5"/>
  <c r="AE2289" i="5"/>
  <c r="T2289" i="5"/>
  <c r="AF2289" i="5" s="1"/>
  <c r="T2303" i="5"/>
  <c r="AF2303" i="5" s="1"/>
  <c r="AE2303" i="5"/>
  <c r="T2380" i="5"/>
  <c r="AF2380" i="5" s="1"/>
  <c r="AE2380" i="5"/>
  <c r="T2411" i="5"/>
  <c r="AF2411" i="5" s="1"/>
  <c r="AE2411" i="5"/>
  <c r="T2735" i="5"/>
  <c r="AF2735" i="5" s="1"/>
  <c r="AE2735" i="5"/>
  <c r="T2834" i="5"/>
  <c r="AF2834" i="5" s="1"/>
  <c r="AE2834" i="5"/>
  <c r="AF2903" i="5"/>
  <c r="T3163" i="5"/>
  <c r="AF3163" i="5" s="1"/>
  <c r="AE3163" i="5"/>
  <c r="T3331" i="5"/>
  <c r="AF3331" i="5" s="1"/>
  <c r="AE3331" i="5"/>
  <c r="T1937" i="5"/>
  <c r="AF1937" i="5" s="1"/>
  <c r="AE1937" i="5"/>
  <c r="T1946" i="5"/>
  <c r="AF1946" i="5" s="1"/>
  <c r="AE1946" i="5"/>
  <c r="T1955" i="5"/>
  <c r="AF1955" i="5" s="1"/>
  <c r="AE1955" i="5"/>
  <c r="T1964" i="5"/>
  <c r="AF1964" i="5" s="1"/>
  <c r="AE1964" i="5"/>
  <c r="T2153" i="5"/>
  <c r="AF2153" i="5" s="1"/>
  <c r="AE2153" i="5"/>
  <c r="AE2220" i="5"/>
  <c r="T2220" i="5"/>
  <c r="AF2220" i="5" s="1"/>
  <c r="T2278" i="5"/>
  <c r="AF2278" i="5" s="1"/>
  <c r="AE2278" i="5"/>
  <c r="T2315" i="5"/>
  <c r="AF2315" i="5" s="1"/>
  <c r="AE2315" i="5"/>
  <c r="T2714" i="5"/>
  <c r="AF2714" i="5" s="1"/>
  <c r="AE2714" i="5"/>
  <c r="T2873" i="5"/>
  <c r="AF2873" i="5" s="1"/>
  <c r="AE2873" i="5"/>
  <c r="T1973" i="5"/>
  <c r="AF1973" i="5" s="1"/>
  <c r="AE1973" i="5"/>
  <c r="T1982" i="5"/>
  <c r="AF1982" i="5" s="1"/>
  <c r="AE1982" i="5"/>
  <c r="T1991" i="5"/>
  <c r="AF1991" i="5" s="1"/>
  <c r="AE1991" i="5"/>
  <c r="T2000" i="5"/>
  <c r="AF2000" i="5" s="1"/>
  <c r="AE2000" i="5"/>
  <c r="T2009" i="5"/>
  <c r="AF2009" i="5" s="1"/>
  <c r="AE2009" i="5"/>
  <c r="T2018" i="5"/>
  <c r="AF2018" i="5" s="1"/>
  <c r="AE2018" i="5"/>
  <c r="T2027" i="5"/>
  <c r="AF2027" i="5" s="1"/>
  <c r="AE2027" i="5"/>
  <c r="T2036" i="5"/>
  <c r="AF2036" i="5" s="1"/>
  <c r="AE2036" i="5"/>
  <c r="T2045" i="5"/>
  <c r="AF2045" i="5" s="1"/>
  <c r="AE2045" i="5"/>
  <c r="T2054" i="5"/>
  <c r="AF2054" i="5" s="1"/>
  <c r="AE2054" i="5"/>
  <c r="T2161" i="5"/>
  <c r="AF2161" i="5" s="1"/>
  <c r="AE2161" i="5"/>
  <c r="AE2178" i="5"/>
  <c r="T2178" i="5"/>
  <c r="AF2178" i="5" s="1"/>
  <c r="T2222" i="5"/>
  <c r="AF2222" i="5" s="1"/>
  <c r="AE2222" i="5"/>
  <c r="AE2247" i="5"/>
  <c r="T2247" i="5"/>
  <c r="AF2247" i="5" s="1"/>
  <c r="AE2253" i="5"/>
  <c r="T2253" i="5"/>
  <c r="AF2253" i="5" s="1"/>
  <c r="AE2299" i="5"/>
  <c r="T2327" i="5"/>
  <c r="AF2327" i="5" s="1"/>
  <c r="AE2327" i="5"/>
  <c r="T2392" i="5"/>
  <c r="AF2392" i="5" s="1"/>
  <c r="AE2392" i="5"/>
  <c r="AE2407" i="5"/>
  <c r="T2427" i="5"/>
  <c r="AF2427" i="5" s="1"/>
  <c r="AE2427" i="5"/>
  <c r="T2466" i="5"/>
  <c r="AF2466" i="5" s="1"/>
  <c r="AE2466" i="5"/>
  <c r="T2498" i="5"/>
  <c r="AF2498" i="5" s="1"/>
  <c r="AE2498" i="5"/>
  <c r="AE2547" i="5"/>
  <c r="T2580" i="5"/>
  <c r="AF2580" i="5" s="1"/>
  <c r="AE2580" i="5"/>
  <c r="AE2652" i="5"/>
  <c r="AF2706" i="5"/>
  <c r="T2893" i="5"/>
  <c r="AF2893" i="5" s="1"/>
  <c r="AE2893" i="5"/>
  <c r="T2952" i="5"/>
  <c r="AF2952" i="5" s="1"/>
  <c r="AE2952" i="5"/>
  <c r="T2956" i="5"/>
  <c r="AF2956" i="5" s="1"/>
  <c r="AE2956" i="5"/>
  <c r="AF2993" i="5"/>
  <c r="T2063" i="5"/>
  <c r="AF2063" i="5" s="1"/>
  <c r="AE2063" i="5"/>
  <c r="T2072" i="5"/>
  <c r="AF2072" i="5" s="1"/>
  <c r="AE2072" i="5"/>
  <c r="T2081" i="5"/>
  <c r="AF2081" i="5" s="1"/>
  <c r="AE2081" i="5"/>
  <c r="T2090" i="5"/>
  <c r="AF2090" i="5" s="1"/>
  <c r="AE2090" i="5"/>
  <c r="T2099" i="5"/>
  <c r="AF2099" i="5" s="1"/>
  <c r="AE2099" i="5"/>
  <c r="T2108" i="5"/>
  <c r="AF2108" i="5" s="1"/>
  <c r="AE2108" i="5"/>
  <c r="AE2159" i="5"/>
  <c r="T2167" i="5"/>
  <c r="AF2167" i="5" s="1"/>
  <c r="AE2167" i="5"/>
  <c r="T2192" i="5"/>
  <c r="AF2192" i="5" s="1"/>
  <c r="AE2192" i="5"/>
  <c r="T2236" i="5"/>
  <c r="AF2236" i="5" s="1"/>
  <c r="AE2236" i="5"/>
  <c r="AF2242" i="5"/>
  <c r="AE2311" i="5"/>
  <c r="AF2335" i="5"/>
  <c r="T2339" i="5"/>
  <c r="AF2339" i="5" s="1"/>
  <c r="AE2339" i="5"/>
  <c r="AE2390" i="5"/>
  <c r="T2534" i="5"/>
  <c r="AF2534" i="5" s="1"/>
  <c r="AE2534" i="5"/>
  <c r="AF2541" i="5"/>
  <c r="T2697" i="5"/>
  <c r="AF2697" i="5" s="1"/>
  <c r="AE2697" i="5"/>
  <c r="T2819" i="5"/>
  <c r="AF2819" i="5" s="1"/>
  <c r="AE2819" i="5"/>
  <c r="T2887" i="5"/>
  <c r="AF2887" i="5" s="1"/>
  <c r="AE2887" i="5"/>
  <c r="T3072" i="5"/>
  <c r="AF3072" i="5" s="1"/>
  <c r="AE3072" i="5"/>
  <c r="T3076" i="5"/>
  <c r="AF3076" i="5" s="1"/>
  <c r="AE3076" i="5"/>
  <c r="T2061" i="5"/>
  <c r="AF2061" i="5" s="1"/>
  <c r="T2070" i="5"/>
  <c r="AF2070" i="5" s="1"/>
  <c r="T2079" i="5"/>
  <c r="AF2079" i="5" s="1"/>
  <c r="T2088" i="5"/>
  <c r="AF2088" i="5" s="1"/>
  <c r="T2097" i="5"/>
  <c r="AF2097" i="5" s="1"/>
  <c r="T2106" i="5"/>
  <c r="AF2106" i="5" s="1"/>
  <c r="T2117" i="5"/>
  <c r="AF2117" i="5" s="1"/>
  <c r="AE2117" i="5"/>
  <c r="T2126" i="5"/>
  <c r="AF2126" i="5" s="1"/>
  <c r="AE2126" i="5"/>
  <c r="AE2184" i="5"/>
  <c r="T2184" i="5"/>
  <c r="AF2184" i="5" s="1"/>
  <c r="AE2234" i="5"/>
  <c r="T2261" i="5"/>
  <c r="AF2261" i="5" s="1"/>
  <c r="AE2261" i="5"/>
  <c r="AE2323" i="5"/>
  <c r="AF2347" i="5"/>
  <c r="T2351" i="5"/>
  <c r="AF2351" i="5" s="1"/>
  <c r="AE2351" i="5"/>
  <c r="T2404" i="5"/>
  <c r="AF2404" i="5" s="1"/>
  <c r="AE2404" i="5"/>
  <c r="AE2439" i="5"/>
  <c r="AF2457" i="5"/>
  <c r="T2472" i="5"/>
  <c r="AF2472" i="5" s="1"/>
  <c r="T2493" i="5"/>
  <c r="AF2493" i="5" s="1"/>
  <c r="AE2493" i="5"/>
  <c r="T2538" i="5"/>
  <c r="AF2538" i="5" s="1"/>
  <c r="AE2538" i="5"/>
  <c r="T2639" i="5"/>
  <c r="AF2639" i="5" s="1"/>
  <c r="AE2639" i="5"/>
  <c r="T2693" i="5"/>
  <c r="AF2693" i="5" s="1"/>
  <c r="AE2693" i="5"/>
  <c r="T2709" i="5"/>
  <c r="AF2709" i="5" s="1"/>
  <c r="AE2709" i="5"/>
  <c r="AF2724" i="5"/>
  <c r="T2783" i="5"/>
  <c r="AF2783" i="5" s="1"/>
  <c r="AE2783" i="5"/>
  <c r="T2858" i="5"/>
  <c r="AF2858" i="5" s="1"/>
  <c r="AE2858" i="5"/>
  <c r="T3240" i="5"/>
  <c r="AF3240" i="5" s="1"/>
  <c r="AE3240" i="5"/>
  <c r="AF1865" i="5"/>
  <c r="AE1868" i="5"/>
  <c r="AE1886" i="5"/>
  <c r="T1932" i="5"/>
  <c r="AF1932" i="5" s="1"/>
  <c r="T1943" i="5"/>
  <c r="AF1943" i="5" s="1"/>
  <c r="AE1943" i="5"/>
  <c r="T1952" i="5"/>
  <c r="AF1952" i="5" s="1"/>
  <c r="AE1952" i="5"/>
  <c r="T1961" i="5"/>
  <c r="AF1961" i="5" s="1"/>
  <c r="AE1961" i="5"/>
  <c r="T2115" i="5"/>
  <c r="AF2115" i="5" s="1"/>
  <c r="T2124" i="5"/>
  <c r="AF2124" i="5" s="1"/>
  <c r="T2130" i="5"/>
  <c r="AF2130" i="5" s="1"/>
  <c r="AE2130" i="5"/>
  <c r="T2136" i="5"/>
  <c r="AF2136" i="5" s="1"/>
  <c r="AE2136" i="5"/>
  <c r="T2142" i="5"/>
  <c r="AF2142" i="5" s="1"/>
  <c r="AE2142" i="5"/>
  <c r="T2151" i="5"/>
  <c r="AF2151" i="5" s="1"/>
  <c r="T2186" i="5"/>
  <c r="AF2186" i="5" s="1"/>
  <c r="AE2186" i="5"/>
  <c r="AE2211" i="5"/>
  <c r="T2211" i="5"/>
  <c r="AF2211" i="5" s="1"/>
  <c r="AE2217" i="5"/>
  <c r="T2217" i="5"/>
  <c r="AF2217" i="5" s="1"/>
  <c r="T2269" i="5"/>
  <c r="AF2269" i="5" s="1"/>
  <c r="AE2269" i="5"/>
  <c r="T2296" i="5"/>
  <c r="AF2296" i="5" s="1"/>
  <c r="AE2296" i="5"/>
  <c r="T2363" i="5"/>
  <c r="AF2363" i="5" s="1"/>
  <c r="AE2363" i="5"/>
  <c r="AE2418" i="5"/>
  <c r="T2418" i="5"/>
  <c r="AF2418" i="5" s="1"/>
  <c r="T2445" i="5"/>
  <c r="AF2445" i="5" s="1"/>
  <c r="AE2445" i="5"/>
  <c r="T2529" i="5"/>
  <c r="AF2529" i="5" s="1"/>
  <c r="AE2529" i="5"/>
  <c r="T2603" i="5"/>
  <c r="AF2603" i="5" s="1"/>
  <c r="AE2603" i="5"/>
  <c r="T2747" i="5"/>
  <c r="AF2747" i="5" s="1"/>
  <c r="AE2747" i="5"/>
  <c r="T2870" i="5"/>
  <c r="AF2870" i="5" s="1"/>
  <c r="AE2870" i="5"/>
  <c r="T2947" i="5"/>
  <c r="AF2947" i="5" s="1"/>
  <c r="AE2947" i="5"/>
  <c r="AE1898" i="5"/>
  <c r="AE1910" i="5"/>
  <c r="AE1922" i="5"/>
  <c r="AE1934" i="5"/>
  <c r="T1970" i="5"/>
  <c r="AF1970" i="5" s="1"/>
  <c r="AE1970" i="5"/>
  <c r="T1979" i="5"/>
  <c r="AF1979" i="5" s="1"/>
  <c r="AE1979" i="5"/>
  <c r="T1988" i="5"/>
  <c r="AF1988" i="5" s="1"/>
  <c r="AE1988" i="5"/>
  <c r="T1997" i="5"/>
  <c r="AF1997" i="5" s="1"/>
  <c r="AE1997" i="5"/>
  <c r="T2006" i="5"/>
  <c r="AF2006" i="5" s="1"/>
  <c r="AE2006" i="5"/>
  <c r="T2015" i="5"/>
  <c r="AF2015" i="5" s="1"/>
  <c r="AE2015" i="5"/>
  <c r="T2024" i="5"/>
  <c r="AF2024" i="5" s="1"/>
  <c r="AE2024" i="5"/>
  <c r="T2033" i="5"/>
  <c r="AF2033" i="5" s="1"/>
  <c r="AE2033" i="5"/>
  <c r="T2042" i="5"/>
  <c r="AF2042" i="5" s="1"/>
  <c r="AE2042" i="5"/>
  <c r="T2051" i="5"/>
  <c r="AF2051" i="5" s="1"/>
  <c r="AE2051" i="5"/>
  <c r="T2156" i="5"/>
  <c r="AF2156" i="5" s="1"/>
  <c r="AE2156" i="5"/>
  <c r="T2200" i="5"/>
  <c r="AF2200" i="5" s="1"/>
  <c r="AE2200" i="5"/>
  <c r="AF2206" i="5"/>
  <c r="T2275" i="5"/>
  <c r="AF2275" i="5" s="1"/>
  <c r="AE2275" i="5"/>
  <c r="AE2286" i="5"/>
  <c r="T2286" i="5"/>
  <c r="AF2286" i="5" s="1"/>
  <c r="T2308" i="5"/>
  <c r="AF2308" i="5" s="1"/>
  <c r="AE2308" i="5"/>
  <c r="AF2371" i="5"/>
  <c r="T2375" i="5"/>
  <c r="AF2375" i="5" s="1"/>
  <c r="AE2375" i="5"/>
  <c r="T2489" i="5"/>
  <c r="AF2489" i="5" s="1"/>
  <c r="AE2489" i="5"/>
  <c r="T2810" i="5"/>
  <c r="AF2810" i="5" s="1"/>
  <c r="AE2810" i="5"/>
  <c r="T2941" i="5"/>
  <c r="AF2941" i="5" s="1"/>
  <c r="AE2941" i="5"/>
  <c r="AE3043" i="5"/>
  <c r="T2060" i="5"/>
  <c r="AF2060" i="5" s="1"/>
  <c r="AE2060" i="5"/>
  <c r="T2069" i="5"/>
  <c r="AF2069" i="5" s="1"/>
  <c r="AE2069" i="5"/>
  <c r="T2078" i="5"/>
  <c r="AF2078" i="5" s="1"/>
  <c r="AE2078" i="5"/>
  <c r="T2087" i="5"/>
  <c r="AF2087" i="5" s="1"/>
  <c r="AE2087" i="5"/>
  <c r="T2096" i="5"/>
  <c r="AF2096" i="5" s="1"/>
  <c r="AE2096" i="5"/>
  <c r="T2105" i="5"/>
  <c r="AF2105" i="5" s="1"/>
  <c r="AE2105" i="5"/>
  <c r="AE2148" i="5"/>
  <c r="T2148" i="5"/>
  <c r="AF2148" i="5" s="1"/>
  <c r="T2225" i="5"/>
  <c r="AF2225" i="5" s="1"/>
  <c r="AE2225" i="5"/>
  <c r="AF2281" i="5"/>
  <c r="AE2306" i="5"/>
  <c r="T2320" i="5"/>
  <c r="AF2320" i="5" s="1"/>
  <c r="AE2320" i="5"/>
  <c r="AE2359" i="5"/>
  <c r="T2416" i="5"/>
  <c r="AF2416" i="5" s="1"/>
  <c r="AE2416" i="5"/>
  <c r="T2463" i="5"/>
  <c r="AF2463" i="5" s="1"/>
  <c r="AE2463" i="5"/>
  <c r="AE2519" i="5"/>
  <c r="T2630" i="5"/>
  <c r="AF2630" i="5" s="1"/>
  <c r="AE2630" i="5"/>
  <c r="T2678" i="5"/>
  <c r="AF2678" i="5" s="1"/>
  <c r="AE2678" i="5"/>
  <c r="T2774" i="5"/>
  <c r="AF2774" i="5" s="1"/>
  <c r="AE2774" i="5"/>
  <c r="T2853" i="5"/>
  <c r="AF2853" i="5" s="1"/>
  <c r="AE2853" i="5"/>
  <c r="AF2868" i="5"/>
  <c r="T3217" i="5"/>
  <c r="AF3217" i="5" s="1"/>
  <c r="AE3217" i="5"/>
  <c r="T2502" i="5"/>
  <c r="AF2502" i="5" s="1"/>
  <c r="AE2502" i="5"/>
  <c r="AF2523" i="5"/>
  <c r="T2591" i="5"/>
  <c r="AF2591" i="5" s="1"/>
  <c r="AE2591" i="5"/>
  <c r="T2618" i="5"/>
  <c r="AF2618" i="5" s="1"/>
  <c r="AE2618" i="5"/>
  <c r="T2645" i="5"/>
  <c r="AF2645" i="5" s="1"/>
  <c r="AE2645" i="5"/>
  <c r="T2654" i="5"/>
  <c r="AF2654" i="5" s="1"/>
  <c r="AE2654" i="5"/>
  <c r="T2669" i="5"/>
  <c r="AF2669" i="5" s="1"/>
  <c r="AE2669" i="5"/>
  <c r="T2690" i="5"/>
  <c r="AF2690" i="5" s="1"/>
  <c r="AE2690" i="5"/>
  <c r="T2705" i="5"/>
  <c r="AF2705" i="5" s="1"/>
  <c r="AE2705" i="5"/>
  <c r="T2726" i="5"/>
  <c r="AF2726" i="5" s="1"/>
  <c r="AE2726" i="5"/>
  <c r="T2753" i="5"/>
  <c r="AF2753" i="5" s="1"/>
  <c r="AE2753" i="5"/>
  <c r="T2762" i="5"/>
  <c r="AF2762" i="5" s="1"/>
  <c r="AE2762" i="5"/>
  <c r="T2789" i="5"/>
  <c r="AF2789" i="5" s="1"/>
  <c r="AE2789" i="5"/>
  <c r="T2798" i="5"/>
  <c r="AF2798" i="5" s="1"/>
  <c r="AE2798" i="5"/>
  <c r="T2825" i="5"/>
  <c r="AF2825" i="5" s="1"/>
  <c r="AE2825" i="5"/>
  <c r="T2829" i="5"/>
  <c r="AF2829" i="5" s="1"/>
  <c r="AE2829" i="5"/>
  <c r="T2849" i="5"/>
  <c r="AF2849" i="5" s="1"/>
  <c r="AE2849" i="5"/>
  <c r="T3024" i="5"/>
  <c r="AF3024" i="5" s="1"/>
  <c r="AE3024" i="5"/>
  <c r="T3028" i="5"/>
  <c r="AF3028" i="5" s="1"/>
  <c r="AE3028" i="5"/>
  <c r="T3159" i="5"/>
  <c r="AF3159" i="5" s="1"/>
  <c r="AE3159" i="5"/>
  <c r="T2520" i="5"/>
  <c r="AF2520" i="5" s="1"/>
  <c r="AE2520" i="5"/>
  <c r="T2564" i="5"/>
  <c r="AF2564" i="5" s="1"/>
  <c r="AE2564" i="5"/>
  <c r="T2573" i="5"/>
  <c r="AF2573" i="5" s="1"/>
  <c r="AE2573" i="5"/>
  <c r="T2582" i="5"/>
  <c r="AF2582" i="5" s="1"/>
  <c r="AE2582" i="5"/>
  <c r="T2609" i="5"/>
  <c r="AF2609" i="5" s="1"/>
  <c r="AE2609" i="5"/>
  <c r="AF2682" i="5"/>
  <c r="AF2718" i="5"/>
  <c r="AE3118" i="5"/>
  <c r="T3118" i="5"/>
  <c r="AF3118" i="5" s="1"/>
  <c r="T3132" i="5"/>
  <c r="AF3132" i="5" s="1"/>
  <c r="AE3132" i="5"/>
  <c r="T3312" i="5"/>
  <c r="AF3312" i="5" s="1"/>
  <c r="AE3312" i="5"/>
  <c r="AF2413" i="5"/>
  <c r="AF2452" i="5"/>
  <c r="T2865" i="5"/>
  <c r="AF2865" i="5" s="1"/>
  <c r="AE2865" i="5"/>
  <c r="T2976" i="5"/>
  <c r="AF2976" i="5" s="1"/>
  <c r="AE2976" i="5"/>
  <c r="T2980" i="5"/>
  <c r="AF2980" i="5" s="1"/>
  <c r="AE2980" i="5"/>
  <c r="AE3067" i="5"/>
  <c r="T3289" i="5"/>
  <c r="AF3289" i="5" s="1"/>
  <c r="AE3289" i="5"/>
  <c r="AE2420" i="5"/>
  <c r="AF2425" i="5"/>
  <c r="AF2434" i="5"/>
  <c r="AE2438" i="5"/>
  <c r="AF2443" i="5"/>
  <c r="AE2456" i="5"/>
  <c r="T2546" i="5"/>
  <c r="AF2546" i="5" s="1"/>
  <c r="AE2546" i="5"/>
  <c r="T2615" i="5"/>
  <c r="AF2615" i="5" s="1"/>
  <c r="AE2615" i="5"/>
  <c r="T2651" i="5"/>
  <c r="AF2651" i="5" s="1"/>
  <c r="AE2651" i="5"/>
  <c r="T2685" i="5"/>
  <c r="AF2685" i="5" s="1"/>
  <c r="AE2685" i="5"/>
  <c r="T2721" i="5"/>
  <c r="AF2721" i="5" s="1"/>
  <c r="AE2721" i="5"/>
  <c r="AE2748" i="5"/>
  <c r="T2759" i="5"/>
  <c r="AF2759" i="5" s="1"/>
  <c r="AE2759" i="5"/>
  <c r="AE2784" i="5"/>
  <c r="T2795" i="5"/>
  <c r="AF2795" i="5" s="1"/>
  <c r="AE2795" i="5"/>
  <c r="AE2820" i="5"/>
  <c r="AE2844" i="5"/>
  <c r="T2923" i="5"/>
  <c r="AF2923" i="5" s="1"/>
  <c r="AE2923" i="5"/>
  <c r="AE2934" i="5"/>
  <c r="T3096" i="5"/>
  <c r="AF3096" i="5" s="1"/>
  <c r="AE3096" i="5"/>
  <c r="AE3100" i="5"/>
  <c r="T3100" i="5"/>
  <c r="AF3100" i="5" s="1"/>
  <c r="T3114" i="5"/>
  <c r="AF3114" i="5" s="1"/>
  <c r="AE3114" i="5"/>
  <c r="AE2132" i="5"/>
  <c r="AE2135" i="5"/>
  <c r="AE2138" i="5"/>
  <c r="AE2141" i="5"/>
  <c r="AE2144" i="5"/>
  <c r="AE2155" i="5"/>
  <c r="AE2180" i="5"/>
  <c r="AE2191" i="5"/>
  <c r="AE2216" i="5"/>
  <c r="AE2227" i="5"/>
  <c r="AE2252" i="5"/>
  <c r="AE2263" i="5"/>
  <c r="AE2293" i="5"/>
  <c r="AE2305" i="5"/>
  <c r="AE2317" i="5"/>
  <c r="AE2329" i="5"/>
  <c r="AE2341" i="5"/>
  <c r="AE2353" i="5"/>
  <c r="AE2365" i="5"/>
  <c r="AE2377" i="5"/>
  <c r="AE2389" i="5"/>
  <c r="AE2401" i="5"/>
  <c r="AE2481" i="5"/>
  <c r="T2579" i="5"/>
  <c r="AF2579" i="5" s="1"/>
  <c r="AE2579" i="5"/>
  <c r="AE2604" i="5"/>
  <c r="T2633" i="5"/>
  <c r="AF2633" i="5" s="1"/>
  <c r="AE2633" i="5"/>
  <c r="T2642" i="5"/>
  <c r="AF2642" i="5" s="1"/>
  <c r="AE2642" i="5"/>
  <c r="T2666" i="5"/>
  <c r="AF2666" i="5" s="1"/>
  <c r="AE2666" i="5"/>
  <c r="T2681" i="5"/>
  <c r="AF2681" i="5" s="1"/>
  <c r="AE2681" i="5"/>
  <c r="T2702" i="5"/>
  <c r="AF2702" i="5" s="1"/>
  <c r="AE2702" i="5"/>
  <c r="T2717" i="5"/>
  <c r="AF2717" i="5" s="1"/>
  <c r="AE2717" i="5"/>
  <c r="T2741" i="5"/>
  <c r="AF2741" i="5" s="1"/>
  <c r="AE2741" i="5"/>
  <c r="T2750" i="5"/>
  <c r="AF2750" i="5" s="1"/>
  <c r="AE2750" i="5"/>
  <c r="T2757" i="5"/>
  <c r="AF2757" i="5" s="1"/>
  <c r="T2777" i="5"/>
  <c r="AF2777" i="5" s="1"/>
  <c r="AE2777" i="5"/>
  <c r="T2786" i="5"/>
  <c r="AF2786" i="5" s="1"/>
  <c r="AE2786" i="5"/>
  <c r="T2793" i="5"/>
  <c r="AF2793" i="5" s="1"/>
  <c r="T2813" i="5"/>
  <c r="AF2813" i="5" s="1"/>
  <c r="AE2813" i="5"/>
  <c r="T2822" i="5"/>
  <c r="AF2822" i="5" s="1"/>
  <c r="AE2822" i="5"/>
  <c r="T2846" i="5"/>
  <c r="AF2846" i="5" s="1"/>
  <c r="AE2846" i="5"/>
  <c r="T2861" i="5"/>
  <c r="AF2861" i="5" s="1"/>
  <c r="AE2861" i="5"/>
  <c r="AE3019" i="5"/>
  <c r="T3276" i="5"/>
  <c r="AF3276" i="5" s="1"/>
  <c r="AE3276" i="5"/>
  <c r="AE3285" i="5"/>
  <c r="AE2152" i="5"/>
  <c r="T2169" i="5"/>
  <c r="AF2169" i="5" s="1"/>
  <c r="AE2177" i="5"/>
  <c r="AE2188" i="5"/>
  <c r="T2205" i="5"/>
  <c r="AF2205" i="5" s="1"/>
  <c r="AE2213" i="5"/>
  <c r="AE2224" i="5"/>
  <c r="T2241" i="5"/>
  <c r="AF2241" i="5" s="1"/>
  <c r="AE2249" i="5"/>
  <c r="AE2260" i="5"/>
  <c r="T2280" i="5"/>
  <c r="AF2280" i="5" s="1"/>
  <c r="AE2288" i="5"/>
  <c r="AF2290" i="5"/>
  <c r="AE2300" i="5"/>
  <c r="AF2302" i="5"/>
  <c r="AE2312" i="5"/>
  <c r="AF2314" i="5"/>
  <c r="AE2324" i="5"/>
  <c r="AF2326" i="5"/>
  <c r="AE2336" i="5"/>
  <c r="AF2338" i="5"/>
  <c r="AE2348" i="5"/>
  <c r="AF2350" i="5"/>
  <c r="AE2360" i="5"/>
  <c r="AF2362" i="5"/>
  <c r="AE2372" i="5"/>
  <c r="AF2374" i="5"/>
  <c r="AE2384" i="5"/>
  <c r="AF2386" i="5"/>
  <c r="AE2396" i="5"/>
  <c r="AF2398" i="5"/>
  <c r="AE2408" i="5"/>
  <c r="AF2410" i="5"/>
  <c r="T2417" i="5"/>
  <c r="AF2417" i="5" s="1"/>
  <c r="AE2417" i="5"/>
  <c r="AE2429" i="5"/>
  <c r="AE2447" i="5"/>
  <c r="T2453" i="5"/>
  <c r="AF2453" i="5" s="1"/>
  <c r="AE2453" i="5"/>
  <c r="T2490" i="5"/>
  <c r="AF2490" i="5" s="1"/>
  <c r="T2528" i="5"/>
  <c r="AF2528" i="5" s="1"/>
  <c r="AE2528" i="5"/>
  <c r="T2570" i="5"/>
  <c r="AF2570" i="5" s="1"/>
  <c r="AE2570" i="5"/>
  <c r="T2577" i="5"/>
  <c r="AF2577" i="5" s="1"/>
  <c r="T2597" i="5"/>
  <c r="AF2597" i="5" s="1"/>
  <c r="AE2597" i="5"/>
  <c r="T2606" i="5"/>
  <c r="AF2606" i="5" s="1"/>
  <c r="AE2606" i="5"/>
  <c r="AF2730" i="5"/>
  <c r="T2877" i="5"/>
  <c r="AF2877" i="5" s="1"/>
  <c r="AE2877" i="5"/>
  <c r="AF2916" i="5"/>
  <c r="AE2929" i="5"/>
  <c r="T3048" i="5"/>
  <c r="AF3048" i="5" s="1"/>
  <c r="AE3048" i="5"/>
  <c r="T3052" i="5"/>
  <c r="AF3052" i="5" s="1"/>
  <c r="AE3052" i="5"/>
  <c r="AF3091" i="5"/>
  <c r="T3253" i="5"/>
  <c r="AF3253" i="5" s="1"/>
  <c r="AE3253" i="5"/>
  <c r="T2166" i="5"/>
  <c r="AF2166" i="5" s="1"/>
  <c r="T2202" i="5"/>
  <c r="AF2202" i="5" s="1"/>
  <c r="T2238" i="5"/>
  <c r="AF2238" i="5" s="1"/>
  <c r="T2274" i="5"/>
  <c r="AF2274" i="5" s="1"/>
  <c r="T2426" i="5"/>
  <c r="AF2426" i="5" s="1"/>
  <c r="AE2426" i="5"/>
  <c r="T2435" i="5"/>
  <c r="AF2435" i="5" s="1"/>
  <c r="AE2435" i="5"/>
  <c r="T2444" i="5"/>
  <c r="AF2444" i="5" s="1"/>
  <c r="AE2444" i="5"/>
  <c r="T2462" i="5"/>
  <c r="AF2462" i="5" s="1"/>
  <c r="AE2462" i="5"/>
  <c r="T2471" i="5"/>
  <c r="AF2471" i="5" s="1"/>
  <c r="AE2471" i="5"/>
  <c r="AE2492" i="5"/>
  <c r="T2508" i="5"/>
  <c r="AF2508" i="5" s="1"/>
  <c r="T2526" i="5"/>
  <c r="AF2526" i="5" s="1"/>
  <c r="AF2565" i="5"/>
  <c r="T2837" i="5"/>
  <c r="AF2837" i="5" s="1"/>
  <c r="AE2837" i="5"/>
  <c r="T2841" i="5"/>
  <c r="AF2841" i="5" s="1"/>
  <c r="AE2841" i="5"/>
  <c r="AF2921" i="5"/>
  <c r="AE2971" i="5"/>
  <c r="T2895" i="5"/>
  <c r="AF2895" i="5" s="1"/>
  <c r="AE2895" i="5"/>
  <c r="T2913" i="5"/>
  <c r="AF2913" i="5" s="1"/>
  <c r="AE2913" i="5"/>
  <c r="T2931" i="5"/>
  <c r="AF2931" i="5" s="1"/>
  <c r="AE2931" i="5"/>
  <c r="T2949" i="5"/>
  <c r="AF2949" i="5" s="1"/>
  <c r="AE2949" i="5"/>
  <c r="AF2954" i="5"/>
  <c r="T2973" i="5"/>
  <c r="AF2973" i="5" s="1"/>
  <c r="AE2973" i="5"/>
  <c r="AF2978" i="5"/>
  <c r="T2997" i="5"/>
  <c r="AF2997" i="5" s="1"/>
  <c r="AE2997" i="5"/>
  <c r="AF3002" i="5"/>
  <c r="T3021" i="5"/>
  <c r="AF3021" i="5" s="1"/>
  <c r="AE3021" i="5"/>
  <c r="AF3026" i="5"/>
  <c r="T3045" i="5"/>
  <c r="AF3045" i="5" s="1"/>
  <c r="AE3045" i="5"/>
  <c r="AF3050" i="5"/>
  <c r="T3069" i="5"/>
  <c r="AF3069" i="5" s="1"/>
  <c r="AE3069" i="5"/>
  <c r="AF3074" i="5"/>
  <c r="T3093" i="5"/>
  <c r="AF3093" i="5" s="1"/>
  <c r="AE3093" i="5"/>
  <c r="T3318" i="5"/>
  <c r="AF3318" i="5" s="1"/>
  <c r="AE3318" i="5"/>
  <c r="T2663" i="5"/>
  <c r="AF2663" i="5" s="1"/>
  <c r="AE2663" i="5"/>
  <c r="T2675" i="5"/>
  <c r="AF2675" i="5" s="1"/>
  <c r="AE2675" i="5"/>
  <c r="T2687" i="5"/>
  <c r="AF2687" i="5" s="1"/>
  <c r="AE2687" i="5"/>
  <c r="T2699" i="5"/>
  <c r="AF2699" i="5" s="1"/>
  <c r="AE2699" i="5"/>
  <c r="T2711" i="5"/>
  <c r="AF2711" i="5" s="1"/>
  <c r="AE2711" i="5"/>
  <c r="T2723" i="5"/>
  <c r="AF2723" i="5" s="1"/>
  <c r="AE2723" i="5"/>
  <c r="T2855" i="5"/>
  <c r="AF2855" i="5" s="1"/>
  <c r="AE2855" i="5"/>
  <c r="T2867" i="5"/>
  <c r="AF2867" i="5" s="1"/>
  <c r="AE2867" i="5"/>
  <c r="T2879" i="5"/>
  <c r="AF2879" i="5" s="1"/>
  <c r="AE2879" i="5"/>
  <c r="T3464" i="5"/>
  <c r="AF3464" i="5" s="1"/>
  <c r="AE3464" i="5"/>
  <c r="T2831" i="5"/>
  <c r="AF2831" i="5" s="1"/>
  <c r="AE2831" i="5"/>
  <c r="T2843" i="5"/>
  <c r="AF2843" i="5" s="1"/>
  <c r="AE2843" i="5"/>
  <c r="T2890" i="5"/>
  <c r="AF2890" i="5" s="1"/>
  <c r="AE2890" i="5"/>
  <c r="T2908" i="5"/>
  <c r="AF2908" i="5" s="1"/>
  <c r="AE2908" i="5"/>
  <c r="T2926" i="5"/>
  <c r="AF2926" i="5" s="1"/>
  <c r="AE2926" i="5"/>
  <c r="T2944" i="5"/>
  <c r="AF2944" i="5" s="1"/>
  <c r="AE2944" i="5"/>
  <c r="T2964" i="5"/>
  <c r="AF2964" i="5" s="1"/>
  <c r="AE2964" i="5"/>
  <c r="T2968" i="5"/>
  <c r="AF2968" i="5" s="1"/>
  <c r="AE2968" i="5"/>
  <c r="T2988" i="5"/>
  <c r="AF2988" i="5" s="1"/>
  <c r="AE2988" i="5"/>
  <c r="T2992" i="5"/>
  <c r="AF2992" i="5" s="1"/>
  <c r="AE2992" i="5"/>
  <c r="T3012" i="5"/>
  <c r="AF3012" i="5" s="1"/>
  <c r="AE3012" i="5"/>
  <c r="T3016" i="5"/>
  <c r="AF3016" i="5" s="1"/>
  <c r="AE3016" i="5"/>
  <c r="T3036" i="5"/>
  <c r="AF3036" i="5" s="1"/>
  <c r="AE3036" i="5"/>
  <c r="T3040" i="5"/>
  <c r="AF3040" i="5" s="1"/>
  <c r="AE3040" i="5"/>
  <c r="T3060" i="5"/>
  <c r="AF3060" i="5" s="1"/>
  <c r="AE3060" i="5"/>
  <c r="T3064" i="5"/>
  <c r="AF3064" i="5" s="1"/>
  <c r="AE3064" i="5"/>
  <c r="T3084" i="5"/>
  <c r="AF3084" i="5" s="1"/>
  <c r="AE3084" i="5"/>
  <c r="T3088" i="5"/>
  <c r="AF3088" i="5" s="1"/>
  <c r="AE3088" i="5"/>
  <c r="AE3109" i="5"/>
  <c r="T3109" i="5"/>
  <c r="AF3109" i="5" s="1"/>
  <c r="AE3127" i="5"/>
  <c r="T3127" i="5"/>
  <c r="AF3127" i="5" s="1"/>
  <c r="T3150" i="5"/>
  <c r="AF3150" i="5" s="1"/>
  <c r="AE3150" i="5"/>
  <c r="T3181" i="5"/>
  <c r="AF3181" i="5" s="1"/>
  <c r="AE3181" i="5"/>
  <c r="T3204" i="5"/>
  <c r="AF3204" i="5" s="1"/>
  <c r="AE3204" i="5"/>
  <c r="T3235" i="5"/>
  <c r="AF3235" i="5" s="1"/>
  <c r="AE3235" i="5"/>
  <c r="T3271" i="5"/>
  <c r="AF3271" i="5" s="1"/>
  <c r="AE3271" i="5"/>
  <c r="T3307" i="5"/>
  <c r="AF3307" i="5" s="1"/>
  <c r="AE3307" i="5"/>
  <c r="AF3316" i="5"/>
  <c r="AE2862" i="5"/>
  <c r="AE2874" i="5"/>
  <c r="T3177" i="5"/>
  <c r="AF3177" i="5" s="1"/>
  <c r="AE3177" i="5"/>
  <c r="T2660" i="5"/>
  <c r="AF2660" i="5" s="1"/>
  <c r="AE2660" i="5"/>
  <c r="T2672" i="5"/>
  <c r="AF2672" i="5" s="1"/>
  <c r="AE2672" i="5"/>
  <c r="T2684" i="5"/>
  <c r="AF2684" i="5" s="1"/>
  <c r="AE2684" i="5"/>
  <c r="T2696" i="5"/>
  <c r="AF2696" i="5" s="1"/>
  <c r="AE2696" i="5"/>
  <c r="T2708" i="5"/>
  <c r="AF2708" i="5" s="1"/>
  <c r="AE2708" i="5"/>
  <c r="T2720" i="5"/>
  <c r="AF2720" i="5" s="1"/>
  <c r="AE2720" i="5"/>
  <c r="T2852" i="5"/>
  <c r="AF2852" i="5" s="1"/>
  <c r="AE2852" i="5"/>
  <c r="T2864" i="5"/>
  <c r="AF2864" i="5" s="1"/>
  <c r="AE2864" i="5"/>
  <c r="T2876" i="5"/>
  <c r="AF2876" i="5" s="1"/>
  <c r="AE2876" i="5"/>
  <c r="T3105" i="5"/>
  <c r="AF3105" i="5" s="1"/>
  <c r="AE3105" i="5"/>
  <c r="T3123" i="5"/>
  <c r="AF3123" i="5" s="1"/>
  <c r="AE3123" i="5"/>
  <c r="T3258" i="5"/>
  <c r="AF3258" i="5" s="1"/>
  <c r="AE3258" i="5"/>
  <c r="T3294" i="5"/>
  <c r="AF3294" i="5" s="1"/>
  <c r="AE3294" i="5"/>
  <c r="T3446" i="5"/>
  <c r="AF3446" i="5" s="1"/>
  <c r="AE3446" i="5"/>
  <c r="T2576" i="5"/>
  <c r="AF2576" i="5" s="1"/>
  <c r="AE2576" i="5"/>
  <c r="T2588" i="5"/>
  <c r="AF2588" i="5" s="1"/>
  <c r="AE2588" i="5"/>
  <c r="T2600" i="5"/>
  <c r="AF2600" i="5" s="1"/>
  <c r="AE2600" i="5"/>
  <c r="T2612" i="5"/>
  <c r="AF2612" i="5" s="1"/>
  <c r="AE2612" i="5"/>
  <c r="T2624" i="5"/>
  <c r="AF2624" i="5" s="1"/>
  <c r="AE2624" i="5"/>
  <c r="T2636" i="5"/>
  <c r="AF2636" i="5" s="1"/>
  <c r="AE2636" i="5"/>
  <c r="T2648" i="5"/>
  <c r="AF2648" i="5" s="1"/>
  <c r="AE2648" i="5"/>
  <c r="T2732" i="5"/>
  <c r="AF2732" i="5" s="1"/>
  <c r="T2744" i="5"/>
  <c r="AF2744" i="5" s="1"/>
  <c r="AE2744" i="5"/>
  <c r="T2756" i="5"/>
  <c r="AF2756" i="5" s="1"/>
  <c r="AE2756" i="5"/>
  <c r="T2768" i="5"/>
  <c r="AF2768" i="5" s="1"/>
  <c r="AE2768" i="5"/>
  <c r="T2780" i="5"/>
  <c r="AF2780" i="5" s="1"/>
  <c r="AE2780" i="5"/>
  <c r="T2792" i="5"/>
  <c r="AF2792" i="5" s="1"/>
  <c r="AE2792" i="5"/>
  <c r="T2804" i="5"/>
  <c r="AF2804" i="5" s="1"/>
  <c r="AE2804" i="5"/>
  <c r="T2816" i="5"/>
  <c r="AF2816" i="5" s="1"/>
  <c r="AE2816" i="5"/>
  <c r="T2828" i="5"/>
  <c r="AF2828" i="5" s="1"/>
  <c r="AE2828" i="5"/>
  <c r="T2840" i="5"/>
  <c r="AF2840" i="5" s="1"/>
  <c r="AE2840" i="5"/>
  <c r="AF2883" i="5"/>
  <c r="AF2901" i="5"/>
  <c r="AF2919" i="5"/>
  <c r="AF2937" i="5"/>
  <c r="T3367" i="5"/>
  <c r="AF3367" i="5" s="1"/>
  <c r="AE3367" i="5"/>
  <c r="AF3396" i="5"/>
  <c r="T3416" i="5"/>
  <c r="AF3416" i="5" s="1"/>
  <c r="AE3416" i="5"/>
  <c r="T3424" i="5"/>
  <c r="AF3424" i="5" s="1"/>
  <c r="AE3424" i="5"/>
  <c r="AE2525" i="5"/>
  <c r="AE2543" i="5"/>
  <c r="AE2561" i="5"/>
  <c r="T2961" i="5"/>
  <c r="AF2961" i="5" s="1"/>
  <c r="AE2961" i="5"/>
  <c r="AF2966" i="5"/>
  <c r="T2985" i="5"/>
  <c r="AF2985" i="5" s="1"/>
  <c r="AE2985" i="5"/>
  <c r="AF2990" i="5"/>
  <c r="T3009" i="5"/>
  <c r="AF3009" i="5" s="1"/>
  <c r="AE3009" i="5"/>
  <c r="AF3014" i="5"/>
  <c r="T3033" i="5"/>
  <c r="AF3033" i="5" s="1"/>
  <c r="AE3033" i="5"/>
  <c r="AF3038" i="5"/>
  <c r="T3057" i="5"/>
  <c r="AF3057" i="5" s="1"/>
  <c r="AE3057" i="5"/>
  <c r="AF3062" i="5"/>
  <c r="T3081" i="5"/>
  <c r="AF3081" i="5" s="1"/>
  <c r="AE3081" i="5"/>
  <c r="AF3086" i="5"/>
  <c r="T3145" i="5"/>
  <c r="AF3145" i="5" s="1"/>
  <c r="AE3145" i="5"/>
  <c r="T3168" i="5"/>
  <c r="AF3168" i="5" s="1"/>
  <c r="AE3168" i="5"/>
  <c r="T3199" i="5"/>
  <c r="AF3199" i="5" s="1"/>
  <c r="AE3199" i="5"/>
  <c r="T3222" i="5"/>
  <c r="AF3222" i="5" s="1"/>
  <c r="AE3222" i="5"/>
  <c r="T3336" i="5"/>
  <c r="AF3336" i="5" s="1"/>
  <c r="AE3336" i="5"/>
  <c r="T3377" i="5"/>
  <c r="AF3377" i="5" s="1"/>
  <c r="AE3377" i="5"/>
  <c r="T3322" i="5"/>
  <c r="AF3322" i="5" s="1"/>
  <c r="AE3322" i="5"/>
  <c r="T3102" i="5"/>
  <c r="AF3102" i="5" s="1"/>
  <c r="AE3102" i="5"/>
  <c r="T3111" i="5"/>
  <c r="AF3111" i="5" s="1"/>
  <c r="AE3111" i="5"/>
  <c r="T3120" i="5"/>
  <c r="AF3120" i="5" s="1"/>
  <c r="AE3120" i="5"/>
  <c r="T3129" i="5"/>
  <c r="AF3129" i="5" s="1"/>
  <c r="AE3129" i="5"/>
  <c r="T3313" i="5"/>
  <c r="AF3313" i="5" s="1"/>
  <c r="AE3313" i="5"/>
  <c r="T2958" i="5"/>
  <c r="AF2958" i="5" s="1"/>
  <c r="AE2958" i="5"/>
  <c r="T2970" i="5"/>
  <c r="AF2970" i="5" s="1"/>
  <c r="AE2970" i="5"/>
  <c r="T2982" i="5"/>
  <c r="AF2982" i="5" s="1"/>
  <c r="AE2982" i="5"/>
  <c r="T2994" i="5"/>
  <c r="AF2994" i="5" s="1"/>
  <c r="AE2994" i="5"/>
  <c r="T3006" i="5"/>
  <c r="AF3006" i="5" s="1"/>
  <c r="AE3006" i="5"/>
  <c r="T3018" i="5"/>
  <c r="AF3018" i="5" s="1"/>
  <c r="AE3018" i="5"/>
  <c r="T3030" i="5"/>
  <c r="AF3030" i="5" s="1"/>
  <c r="AE3030" i="5"/>
  <c r="T3042" i="5"/>
  <c r="AF3042" i="5" s="1"/>
  <c r="AE3042" i="5"/>
  <c r="T3054" i="5"/>
  <c r="AF3054" i="5" s="1"/>
  <c r="AE3054" i="5"/>
  <c r="T3066" i="5"/>
  <c r="AF3066" i="5" s="1"/>
  <c r="AE3066" i="5"/>
  <c r="T3078" i="5"/>
  <c r="AF3078" i="5" s="1"/>
  <c r="AE3078" i="5"/>
  <c r="T3090" i="5"/>
  <c r="AF3090" i="5" s="1"/>
  <c r="AE3090" i="5"/>
  <c r="AF3138" i="5"/>
  <c r="AF3156" i="5"/>
  <c r="AF3174" i="5"/>
  <c r="AF3192" i="5"/>
  <c r="T3827" i="5"/>
  <c r="AF3827" i="5" s="1"/>
  <c r="AE3827" i="5"/>
  <c r="AF2889" i="5"/>
  <c r="AE2892" i="5"/>
  <c r="AF2907" i="5"/>
  <c r="AE2910" i="5"/>
  <c r="AF2925" i="5"/>
  <c r="AE2928" i="5"/>
  <c r="AF2943" i="5"/>
  <c r="AE2946" i="5"/>
  <c r="T3214" i="5"/>
  <c r="AF3214" i="5" s="1"/>
  <c r="AE3214" i="5"/>
  <c r="T3232" i="5"/>
  <c r="AF3232" i="5" s="1"/>
  <c r="AE3232" i="5"/>
  <c r="T3250" i="5"/>
  <c r="AF3250" i="5" s="1"/>
  <c r="AE3250" i="5"/>
  <c r="T3268" i="5"/>
  <c r="AF3268" i="5" s="1"/>
  <c r="AE3268" i="5"/>
  <c r="T3286" i="5"/>
  <c r="AF3286" i="5" s="1"/>
  <c r="AE3286" i="5"/>
  <c r="T3304" i="5"/>
  <c r="AF3304" i="5" s="1"/>
  <c r="AE3304" i="5"/>
  <c r="T3349" i="5"/>
  <c r="AF3349" i="5" s="1"/>
  <c r="AE3349" i="5"/>
  <c r="T3380" i="5"/>
  <c r="AF3380" i="5" s="1"/>
  <c r="AE3380" i="5"/>
  <c r="T3419" i="5"/>
  <c r="AF3419" i="5" s="1"/>
  <c r="AE3419" i="5"/>
  <c r="T3615" i="5"/>
  <c r="AF3615" i="5" s="1"/>
  <c r="AE3615" i="5"/>
  <c r="T3687" i="5"/>
  <c r="AF3687" i="5" s="1"/>
  <c r="AE3687" i="5"/>
  <c r="AE3759" i="5"/>
  <c r="T3759" i="5"/>
  <c r="AF3759" i="5" s="1"/>
  <c r="T3142" i="5"/>
  <c r="AF3142" i="5" s="1"/>
  <c r="AE3142" i="5"/>
  <c r="T3160" i="5"/>
  <c r="AF3160" i="5" s="1"/>
  <c r="AE3160" i="5"/>
  <c r="T3178" i="5"/>
  <c r="AF3178" i="5" s="1"/>
  <c r="AE3178" i="5"/>
  <c r="T3196" i="5"/>
  <c r="AF3196" i="5" s="1"/>
  <c r="AE3196" i="5"/>
  <c r="T3330" i="5"/>
  <c r="AF3330" i="5" s="1"/>
  <c r="AE3330" i="5"/>
  <c r="AF2886" i="5"/>
  <c r="AF2904" i="5"/>
  <c r="AF2922" i="5"/>
  <c r="AF2940" i="5"/>
  <c r="T2955" i="5"/>
  <c r="AF2955" i="5" s="1"/>
  <c r="AE2955" i="5"/>
  <c r="T2967" i="5"/>
  <c r="AF2967" i="5" s="1"/>
  <c r="AE2967" i="5"/>
  <c r="T2979" i="5"/>
  <c r="AF2979" i="5" s="1"/>
  <c r="AE2979" i="5"/>
  <c r="T2991" i="5"/>
  <c r="AF2991" i="5" s="1"/>
  <c r="AE2991" i="5"/>
  <c r="T3003" i="5"/>
  <c r="AF3003" i="5" s="1"/>
  <c r="AE3003" i="5"/>
  <c r="T3015" i="5"/>
  <c r="AF3015" i="5" s="1"/>
  <c r="AE3015" i="5"/>
  <c r="T3027" i="5"/>
  <c r="AF3027" i="5" s="1"/>
  <c r="AE3027" i="5"/>
  <c r="T3039" i="5"/>
  <c r="AF3039" i="5" s="1"/>
  <c r="AE3039" i="5"/>
  <c r="T3051" i="5"/>
  <c r="AF3051" i="5" s="1"/>
  <c r="AE3051" i="5"/>
  <c r="T3063" i="5"/>
  <c r="AF3063" i="5" s="1"/>
  <c r="AE3063" i="5"/>
  <c r="T3075" i="5"/>
  <c r="AF3075" i="5" s="1"/>
  <c r="AE3075" i="5"/>
  <c r="T3087" i="5"/>
  <c r="AF3087" i="5" s="1"/>
  <c r="AE3087" i="5"/>
  <c r="T3099" i="5"/>
  <c r="AF3099" i="5" s="1"/>
  <c r="AE3099" i="5"/>
  <c r="T3108" i="5"/>
  <c r="AF3108" i="5" s="1"/>
  <c r="AE3108" i="5"/>
  <c r="T3117" i="5"/>
  <c r="AF3117" i="5" s="1"/>
  <c r="AE3117" i="5"/>
  <c r="T3126" i="5"/>
  <c r="AF3126" i="5" s="1"/>
  <c r="AE3126" i="5"/>
  <c r="AF3135" i="5"/>
  <c r="AF3153" i="5"/>
  <c r="AF3171" i="5"/>
  <c r="AF3189" i="5"/>
  <c r="T3205" i="5"/>
  <c r="AF3205" i="5" s="1"/>
  <c r="T3223" i="5"/>
  <c r="AF3223" i="5" s="1"/>
  <c r="T3359" i="5"/>
  <c r="AF3359" i="5" s="1"/>
  <c r="AE3359" i="5"/>
  <c r="T3470" i="5"/>
  <c r="AF3470" i="5" s="1"/>
  <c r="AE3470" i="5"/>
  <c r="AF3621" i="5"/>
  <c r="T3106" i="5"/>
  <c r="AF3106" i="5" s="1"/>
  <c r="T3115" i="5"/>
  <c r="AF3115" i="5" s="1"/>
  <c r="T3124" i="5"/>
  <c r="AF3124" i="5" s="1"/>
  <c r="T3133" i="5"/>
  <c r="AF3133" i="5" s="1"/>
  <c r="T3151" i="5"/>
  <c r="AF3151" i="5" s="1"/>
  <c r="T3169" i="5"/>
  <c r="AF3169" i="5" s="1"/>
  <c r="AE3207" i="5"/>
  <c r="AE3225" i="5"/>
  <c r="AE3243" i="5"/>
  <c r="AE3261" i="5"/>
  <c r="AE3279" i="5"/>
  <c r="AE3297" i="5"/>
  <c r="T3355" i="5"/>
  <c r="AF3355" i="5" s="1"/>
  <c r="AE3355" i="5"/>
  <c r="AF3378" i="5"/>
  <c r="T3398" i="5"/>
  <c r="AF3398" i="5" s="1"/>
  <c r="AE3398" i="5"/>
  <c r="AE3439" i="5"/>
  <c r="T3439" i="5"/>
  <c r="AF3439" i="5" s="1"/>
  <c r="T3536" i="5"/>
  <c r="AF3536" i="5" s="1"/>
  <c r="AE3536" i="5"/>
  <c r="T3600" i="5"/>
  <c r="AF3600" i="5" s="1"/>
  <c r="AE3600" i="5"/>
  <c r="T3362" i="5"/>
  <c r="AF3362" i="5" s="1"/>
  <c r="AE3362" i="5"/>
  <c r="T3551" i="5"/>
  <c r="AF3551" i="5" s="1"/>
  <c r="AE3551" i="5"/>
  <c r="AF3613" i="5"/>
  <c r="T3674" i="5"/>
  <c r="AF3674" i="5" s="1"/>
  <c r="AE3674" i="5"/>
  <c r="AE3868" i="5"/>
  <c r="T3868" i="5"/>
  <c r="AF3868" i="5" s="1"/>
  <c r="T3344" i="5"/>
  <c r="AF3344" i="5" s="1"/>
  <c r="AE3344" i="5"/>
  <c r="AF3409" i="5"/>
  <c r="T3602" i="5"/>
  <c r="AF3602" i="5" s="1"/>
  <c r="AE3602" i="5"/>
  <c r="AF3685" i="5"/>
  <c r="AE3855" i="5"/>
  <c r="T3855" i="5"/>
  <c r="AF3855" i="5" s="1"/>
  <c r="AE3427" i="5"/>
  <c r="AE3431" i="5"/>
  <c r="AF3444" i="5"/>
  <c r="T3576" i="5"/>
  <c r="AF3576" i="5" s="1"/>
  <c r="AE3576" i="5"/>
  <c r="AF3585" i="5"/>
  <c r="AF3672" i="5"/>
  <c r="AE3847" i="5"/>
  <c r="T3847" i="5"/>
  <c r="AF3847" i="5" s="1"/>
  <c r="AE3853" i="5"/>
  <c r="T3853" i="5"/>
  <c r="AF3853" i="5" s="1"/>
  <c r="AE3391" i="5"/>
  <c r="AE3395" i="5"/>
  <c r="AF3406" i="5"/>
  <c r="AF3411" i="5"/>
  <c r="T3512" i="5"/>
  <c r="AF3512" i="5" s="1"/>
  <c r="AE3512" i="5"/>
  <c r="AE3546" i="5"/>
  <c r="T3636" i="5"/>
  <c r="AF3636" i="5" s="1"/>
  <c r="AE3636" i="5"/>
  <c r="AF3657" i="5"/>
  <c r="T3761" i="5"/>
  <c r="AF3761" i="5" s="1"/>
  <c r="AE3761" i="5"/>
  <c r="AF3393" i="5"/>
  <c r="T3467" i="5"/>
  <c r="AF3467" i="5" s="1"/>
  <c r="AE3467" i="5"/>
  <c r="T3506" i="5"/>
  <c r="AF3506" i="5" s="1"/>
  <c r="AE3506" i="5"/>
  <c r="T3630" i="5"/>
  <c r="AF3630" i="5" s="1"/>
  <c r="AE3630" i="5"/>
  <c r="AE3753" i="5"/>
  <c r="T3753" i="5"/>
  <c r="AF3753" i="5" s="1"/>
  <c r="T3451" i="5"/>
  <c r="AF3451" i="5" s="1"/>
  <c r="AE3451" i="5"/>
  <c r="T3500" i="5"/>
  <c r="AF3500" i="5" s="1"/>
  <c r="AE3500" i="5"/>
  <c r="AF3544" i="5"/>
  <c r="AF3144" i="5"/>
  <c r="AE3147" i="5"/>
  <c r="AF3162" i="5"/>
  <c r="AE3165" i="5"/>
  <c r="AF3180" i="5"/>
  <c r="AE3183" i="5"/>
  <c r="AF3198" i="5"/>
  <c r="AE3201" i="5"/>
  <c r="AE3219" i="5"/>
  <c r="AE3237" i="5"/>
  <c r="AE3255" i="5"/>
  <c r="AE3273" i="5"/>
  <c r="AE3291" i="5"/>
  <c r="AE3309" i="5"/>
  <c r="AE3327" i="5"/>
  <c r="AE3337" i="5"/>
  <c r="AE3341" i="5"/>
  <c r="AF3352" i="5"/>
  <c r="AF3357" i="5"/>
  <c r="AE3388" i="5"/>
  <c r="AE3401" i="5"/>
  <c r="T3421" i="5"/>
  <c r="AF3421" i="5" s="1"/>
  <c r="AE3421" i="5"/>
  <c r="AF3484" i="5"/>
  <c r="T3692" i="5"/>
  <c r="AF3692" i="5" s="1"/>
  <c r="AE3692" i="5"/>
  <c r="T3739" i="5"/>
  <c r="AF3739" i="5" s="1"/>
  <c r="AE3739" i="5"/>
  <c r="AF3339" i="5"/>
  <c r="AE3370" i="5"/>
  <c r="T3403" i="5"/>
  <c r="AF3403" i="5" s="1"/>
  <c r="AE3403" i="5"/>
  <c r="T3533" i="5"/>
  <c r="AF3533" i="5" s="1"/>
  <c r="AE3533" i="5"/>
  <c r="AF3441" i="5"/>
  <c r="T3473" i="5"/>
  <c r="AF3473" i="5" s="1"/>
  <c r="AE3473" i="5"/>
  <c r="T3623" i="5"/>
  <c r="AF3623" i="5" s="1"/>
  <c r="AE3623" i="5"/>
  <c r="T3748" i="5"/>
  <c r="AF3748" i="5" s="1"/>
  <c r="AE3748" i="5"/>
  <c r="AF3481" i="5"/>
  <c r="T3491" i="5"/>
  <c r="AF3491" i="5" s="1"/>
  <c r="AE3491" i="5"/>
  <c r="AF3531" i="5"/>
  <c r="AE3819" i="5"/>
  <c r="T3819" i="5"/>
  <c r="AF3819" i="5" s="1"/>
  <c r="T3554" i="5"/>
  <c r="AF3554" i="5" s="1"/>
  <c r="AE3554" i="5"/>
  <c r="T3558" i="5"/>
  <c r="AF3558" i="5" s="1"/>
  <c r="AE3558" i="5"/>
  <c r="T3612" i="5"/>
  <c r="AF3612" i="5" s="1"/>
  <c r="AE3612" i="5"/>
  <c r="T3633" i="5"/>
  <c r="AF3633" i="5" s="1"/>
  <c r="AE3633" i="5"/>
  <c r="T3669" i="5"/>
  <c r="AF3669" i="5" s="1"/>
  <c r="AE3669" i="5"/>
  <c r="AE3817" i="5"/>
  <c r="T3817" i="5"/>
  <c r="AF3817" i="5" s="1"/>
  <c r="AF3343" i="5"/>
  <c r="AE3346" i="5"/>
  <c r="AF3361" i="5"/>
  <c r="AE3364" i="5"/>
  <c r="AF3379" i="5"/>
  <c r="AE3382" i="5"/>
  <c r="AF3397" i="5"/>
  <c r="AE3400" i="5"/>
  <c r="AF3415" i="5"/>
  <c r="AE3418" i="5"/>
  <c r="AE3608" i="5"/>
  <c r="T3720" i="5"/>
  <c r="AF3720" i="5" s="1"/>
  <c r="AE3720" i="5"/>
  <c r="T3886" i="5"/>
  <c r="AF3886" i="5" s="1"/>
  <c r="AE3886" i="5"/>
  <c r="T3903" i="5"/>
  <c r="AF3903" i="5" s="1"/>
  <c r="AE3903" i="5"/>
  <c r="AE3338" i="5"/>
  <c r="AE3356" i="5"/>
  <c r="AE3374" i="5"/>
  <c r="AE3392" i="5"/>
  <c r="AE3410" i="5"/>
  <c r="AE3428" i="5"/>
  <c r="T3438" i="5"/>
  <c r="AF3438" i="5" s="1"/>
  <c r="AE3438" i="5"/>
  <c r="AE3443" i="5"/>
  <c r="AE3452" i="5"/>
  <c r="AF3513" i="5"/>
  <c r="T3530" i="5"/>
  <c r="AF3530" i="5" s="1"/>
  <c r="AE3530" i="5"/>
  <c r="AE3543" i="5"/>
  <c r="AF3582" i="5"/>
  <c r="T3620" i="5"/>
  <c r="AF3620" i="5" s="1"/>
  <c r="AE3620" i="5"/>
  <c r="AE3654" i="5"/>
  <c r="T3716" i="5"/>
  <c r="AF3716" i="5" s="1"/>
  <c r="AE3716" i="5"/>
  <c r="AE3801" i="5"/>
  <c r="T3801" i="5"/>
  <c r="AF3801" i="5" s="1"/>
  <c r="T3878" i="5"/>
  <c r="AF3878" i="5" s="1"/>
  <c r="AE3878" i="5"/>
  <c r="AF3340" i="5"/>
  <c r="AF3358" i="5"/>
  <c r="AF3376" i="5"/>
  <c r="AF3394" i="5"/>
  <c r="AF3412" i="5"/>
  <c r="AE3430" i="5"/>
  <c r="T3430" i="5"/>
  <c r="AF3430" i="5" s="1"/>
  <c r="T3436" i="5"/>
  <c r="AF3436" i="5" s="1"/>
  <c r="T3445" i="5"/>
  <c r="AF3445" i="5" s="1"/>
  <c r="AE3445" i="5"/>
  <c r="T3454" i="5"/>
  <c r="AF3454" i="5" s="1"/>
  <c r="AE3454" i="5"/>
  <c r="T3476" i="5"/>
  <c r="AF3476" i="5" s="1"/>
  <c r="AE3476" i="5"/>
  <c r="AF3507" i="5"/>
  <c r="T3524" i="5"/>
  <c r="AF3524" i="5" s="1"/>
  <c r="AE3524" i="5"/>
  <c r="AF3610" i="5"/>
  <c r="AF3616" i="5"/>
  <c r="T3618" i="5"/>
  <c r="AF3618" i="5" s="1"/>
  <c r="AF3631" i="5"/>
  <c r="AF3667" i="5"/>
  <c r="AF3705" i="5"/>
  <c r="AE3781" i="5"/>
  <c r="AE3795" i="5"/>
  <c r="T3795" i="5"/>
  <c r="AF3795" i="5" s="1"/>
  <c r="T3872" i="5"/>
  <c r="AF3872" i="5" s="1"/>
  <c r="AE3872" i="5"/>
  <c r="AF3888" i="5"/>
  <c r="AF3501" i="5"/>
  <c r="T3518" i="5"/>
  <c r="AF3518" i="5" s="1"/>
  <c r="AE3518" i="5"/>
  <c r="T3594" i="5"/>
  <c r="AF3594" i="5" s="1"/>
  <c r="AE3594" i="5"/>
  <c r="T3605" i="5"/>
  <c r="AF3605" i="5" s="1"/>
  <c r="AE3605" i="5"/>
  <c r="AE3641" i="5"/>
  <c r="AE3870" i="5"/>
  <c r="T3870" i="5"/>
  <c r="AF3870" i="5" s="1"/>
  <c r="T3448" i="5"/>
  <c r="AF3448" i="5" s="1"/>
  <c r="AE3448" i="5"/>
  <c r="T3540" i="5"/>
  <c r="AF3540" i="5" s="1"/>
  <c r="AE3540" i="5"/>
  <c r="AF3592" i="5"/>
  <c r="T3656" i="5"/>
  <c r="AF3656" i="5" s="1"/>
  <c r="AE3656" i="5"/>
  <c r="T3702" i="5"/>
  <c r="AF3702" i="5" s="1"/>
  <c r="AE3702" i="5"/>
  <c r="T3734" i="5"/>
  <c r="AF3734" i="5" s="1"/>
  <c r="AE3734" i="5"/>
  <c r="AF3757" i="5"/>
  <c r="T3797" i="5"/>
  <c r="AF3797" i="5" s="1"/>
  <c r="AE3797" i="5"/>
  <c r="T3821" i="5"/>
  <c r="AF3821" i="5" s="1"/>
  <c r="AE3821" i="5"/>
  <c r="AF3457" i="5"/>
  <c r="AF3478" i="5"/>
  <c r="T3503" i="5"/>
  <c r="AF3503" i="5" s="1"/>
  <c r="AE3503" i="5"/>
  <c r="T3509" i="5"/>
  <c r="AF3509" i="5" s="1"/>
  <c r="AE3509" i="5"/>
  <c r="T3515" i="5"/>
  <c r="AF3515" i="5" s="1"/>
  <c r="AE3515" i="5"/>
  <c r="T3521" i="5"/>
  <c r="AF3521" i="5" s="1"/>
  <c r="AE3521" i="5"/>
  <c r="T3527" i="5"/>
  <c r="AF3527" i="5" s="1"/>
  <c r="AE3527" i="5"/>
  <c r="AF3574" i="5"/>
  <c r="T3638" i="5"/>
  <c r="AF3638" i="5" s="1"/>
  <c r="AE3638" i="5"/>
  <c r="AF3651" i="5"/>
  <c r="AF3718" i="5"/>
  <c r="T3776" i="5"/>
  <c r="AF3776" i="5" s="1"/>
  <c r="AE3776" i="5"/>
  <c r="T3684" i="5"/>
  <c r="AF3684" i="5" s="1"/>
  <c r="AE3684" i="5"/>
  <c r="AE3730" i="5"/>
  <c r="T3730" i="5"/>
  <c r="AF3730" i="5" s="1"/>
  <c r="AE3732" i="5"/>
  <c r="T3732" i="5"/>
  <c r="AF3732" i="5" s="1"/>
  <c r="AE3750" i="5"/>
  <c r="T3750" i="5"/>
  <c r="AF3750" i="5" s="1"/>
  <c r="T3842" i="5"/>
  <c r="AF3842" i="5" s="1"/>
  <c r="AE3842" i="5"/>
  <c r="T3978" i="5"/>
  <c r="AF3978" i="5" s="1"/>
  <c r="AE3978" i="5"/>
  <c r="AE3840" i="5"/>
  <c r="T3840" i="5"/>
  <c r="AF3840" i="5" s="1"/>
  <c r="T3908" i="5"/>
  <c r="AF3908" i="5" s="1"/>
  <c r="AE3908" i="5"/>
  <c r="T3584" i="5"/>
  <c r="AF3584" i="5" s="1"/>
  <c r="AE3584" i="5"/>
  <c r="AF3597" i="5"/>
  <c r="T3666" i="5"/>
  <c r="AF3666" i="5" s="1"/>
  <c r="AE3666" i="5"/>
  <c r="T3745" i="5"/>
  <c r="AF3745" i="5" s="1"/>
  <c r="AE3745" i="5"/>
  <c r="T3772" i="5"/>
  <c r="AF3772" i="5" s="1"/>
  <c r="AE3772" i="5"/>
  <c r="T3790" i="5"/>
  <c r="AF3790" i="5" s="1"/>
  <c r="AE3790" i="5"/>
  <c r="AE3814" i="5"/>
  <c r="T3814" i="5"/>
  <c r="AF3814" i="5" s="1"/>
  <c r="T3566" i="5"/>
  <c r="AF3566" i="5" s="1"/>
  <c r="AE3566" i="5"/>
  <c r="AF3579" i="5"/>
  <c r="AF3682" i="5"/>
  <c r="AF3723" i="5"/>
  <c r="T3743" i="5"/>
  <c r="AF3743" i="5" s="1"/>
  <c r="AE3743" i="5"/>
  <c r="T3764" i="5"/>
  <c r="AF3764" i="5" s="1"/>
  <c r="AE3764" i="5"/>
  <c r="AE3808" i="5"/>
  <c r="T3808" i="5"/>
  <c r="AF3808" i="5" s="1"/>
  <c r="T3863" i="5"/>
  <c r="AF3863" i="5" s="1"/>
  <c r="AE3863" i="5"/>
  <c r="AF3475" i="5"/>
  <c r="T3548" i="5"/>
  <c r="AF3548" i="5" s="1"/>
  <c r="AE3548" i="5"/>
  <c r="AF3561" i="5"/>
  <c r="T3648" i="5"/>
  <c r="AF3648" i="5" s="1"/>
  <c r="AE3648" i="5"/>
  <c r="T3710" i="5"/>
  <c r="AF3710" i="5" s="1"/>
  <c r="AE3710" i="5"/>
  <c r="AE3786" i="5"/>
  <c r="T3786" i="5"/>
  <c r="AF3786" i="5" s="1"/>
  <c r="AE3834" i="5"/>
  <c r="T3834" i="5"/>
  <c r="AF3834" i="5" s="1"/>
  <c r="T3899" i="5"/>
  <c r="AF3899" i="5" s="1"/>
  <c r="AE3899" i="5"/>
  <c r="AE3829" i="5"/>
  <c r="T3829" i="5"/>
  <c r="AF3829" i="5" s="1"/>
  <c r="AE3844" i="5"/>
  <c r="T3844" i="5"/>
  <c r="AF3844" i="5" s="1"/>
  <c r="AE3865" i="5"/>
  <c r="T3865" i="5"/>
  <c r="AF3865" i="5" s="1"/>
  <c r="T3725" i="5"/>
  <c r="AF3725" i="5" s="1"/>
  <c r="AE3725" i="5"/>
  <c r="T3736" i="5"/>
  <c r="AF3736" i="5" s="1"/>
  <c r="AE3736" i="5"/>
  <c r="T3778" i="5"/>
  <c r="AF3778" i="5" s="1"/>
  <c r="AE3778" i="5"/>
  <c r="AE3792" i="5"/>
  <c r="T3792" i="5"/>
  <c r="AF3792" i="5" s="1"/>
  <c r="T3803" i="5"/>
  <c r="AF3803" i="5" s="1"/>
  <c r="AE3803" i="5"/>
  <c r="T3875" i="5"/>
  <c r="AF3875" i="5" s="1"/>
  <c r="AE3875" i="5"/>
  <c r="T3895" i="5"/>
  <c r="AF3895" i="5" s="1"/>
  <c r="AE3895" i="5"/>
  <c r="AE3816" i="5"/>
  <c r="T3816" i="5"/>
  <c r="AF3816" i="5" s="1"/>
  <c r="AE3867" i="5"/>
  <c r="T3867" i="5"/>
  <c r="AF3867" i="5" s="1"/>
  <c r="AE3883" i="5"/>
  <c r="T3883" i="5"/>
  <c r="AF3883" i="5" s="1"/>
  <c r="T3942" i="5"/>
  <c r="AF3942" i="5" s="1"/>
  <c r="AE3942" i="5"/>
  <c r="T3998" i="5"/>
  <c r="AF3998" i="5" s="1"/>
  <c r="AE3998" i="5"/>
  <c r="AE3545" i="5"/>
  <c r="AE3563" i="5"/>
  <c r="AE3581" i="5"/>
  <c r="AE3599" i="5"/>
  <c r="AE3617" i="5"/>
  <c r="AE3635" i="5"/>
  <c r="AE3653" i="5"/>
  <c r="AE3671" i="5"/>
  <c r="AE3689" i="5"/>
  <c r="AE3707" i="5"/>
  <c r="T3767" i="5"/>
  <c r="AF3767" i="5" s="1"/>
  <c r="AE3767" i="5"/>
  <c r="AE3881" i="5"/>
  <c r="AF3897" i="5"/>
  <c r="T3992" i="5"/>
  <c r="AF3992" i="5" s="1"/>
  <c r="AE3992" i="5"/>
  <c r="AE3663" i="5"/>
  <c r="AE3681" i="5"/>
  <c r="AE3699" i="5"/>
  <c r="AE3717" i="5"/>
  <c r="AE3754" i="5"/>
  <c r="AE3756" i="5"/>
  <c r="T3756" i="5"/>
  <c r="AF3756" i="5" s="1"/>
  <c r="AE3787" i="5"/>
  <c r="AE3809" i="5"/>
  <c r="AE3811" i="5"/>
  <c r="T3811" i="5"/>
  <c r="AF3811" i="5" s="1"/>
  <c r="AE3826" i="5"/>
  <c r="T3826" i="5"/>
  <c r="AF3826" i="5" s="1"/>
  <c r="AE3837" i="5"/>
  <c r="T3837" i="5"/>
  <c r="AF3837" i="5" s="1"/>
  <c r="T3873" i="5"/>
  <c r="AF3873" i="5" s="1"/>
  <c r="T3990" i="5"/>
  <c r="AF3990" i="5" s="1"/>
  <c r="AE3990" i="5"/>
  <c r="AE3457" i="5"/>
  <c r="AE3460" i="5"/>
  <c r="AE3463" i="5"/>
  <c r="AE3466" i="5"/>
  <c r="AE3469" i="5"/>
  <c r="AE3472" i="5"/>
  <c r="AE3475" i="5"/>
  <c r="AE3478" i="5"/>
  <c r="AE3481" i="5"/>
  <c r="AE3484" i="5"/>
  <c r="AE3487" i="5"/>
  <c r="AE3490" i="5"/>
  <c r="AE3493" i="5"/>
  <c r="AE3496" i="5"/>
  <c r="AE3499" i="5"/>
  <c r="AE3502" i="5"/>
  <c r="AE3505" i="5"/>
  <c r="AE3508" i="5"/>
  <c r="AE3511" i="5"/>
  <c r="AE3514" i="5"/>
  <c r="AE3517" i="5"/>
  <c r="AE3520" i="5"/>
  <c r="AE3523" i="5"/>
  <c r="AE3526" i="5"/>
  <c r="AE3529" i="5"/>
  <c r="AE3740" i="5"/>
  <c r="T3742" i="5"/>
  <c r="AF3742" i="5" s="1"/>
  <c r="AE3742" i="5"/>
  <c r="T3765" i="5"/>
  <c r="AF3765" i="5" s="1"/>
  <c r="AE3773" i="5"/>
  <c r="T3775" i="5"/>
  <c r="AF3775" i="5" s="1"/>
  <c r="AE3775" i="5"/>
  <c r="AE3789" i="5"/>
  <c r="T3789" i="5"/>
  <c r="AF3789" i="5" s="1"/>
  <c r="T3839" i="5"/>
  <c r="AF3839" i="5" s="1"/>
  <c r="AE3839" i="5"/>
  <c r="AE3858" i="5"/>
  <c r="T3858" i="5"/>
  <c r="AF3858" i="5" s="1"/>
  <c r="AF3912" i="5"/>
  <c r="AF3918" i="5"/>
  <c r="T3930" i="5"/>
  <c r="AF3930" i="5" s="1"/>
  <c r="AE3930" i="5"/>
  <c r="T3800" i="5"/>
  <c r="AF3800" i="5" s="1"/>
  <c r="AE3800" i="5"/>
  <c r="T3822" i="5"/>
  <c r="AF3822" i="5" s="1"/>
  <c r="T3890" i="5"/>
  <c r="AF3890" i="5" s="1"/>
  <c r="AE3890" i="5"/>
  <c r="T3920" i="5"/>
  <c r="AF3920" i="5" s="1"/>
  <c r="AE3920" i="5"/>
  <c r="T3926" i="5"/>
  <c r="AF3926" i="5" s="1"/>
  <c r="AE3926" i="5"/>
  <c r="T3980" i="5"/>
  <c r="AF3980" i="5" s="1"/>
  <c r="AE3980" i="5"/>
  <c r="T3986" i="5"/>
  <c r="AF3986" i="5" s="1"/>
  <c r="AE3986" i="5"/>
  <c r="T3892" i="5"/>
  <c r="AF3892" i="5" s="1"/>
  <c r="AE3892" i="5"/>
  <c r="AF3924" i="5"/>
  <c r="T3932" i="5"/>
  <c r="AF3932" i="5" s="1"/>
  <c r="AE3932" i="5"/>
  <c r="T3944" i="5"/>
  <c r="AF3944" i="5" s="1"/>
  <c r="AE3944" i="5"/>
  <c r="AF3966" i="5"/>
  <c r="T3968" i="5"/>
  <c r="AF3968" i="5" s="1"/>
  <c r="AE3968" i="5"/>
  <c r="AF3972" i="5"/>
  <c r="T3974" i="5"/>
  <c r="AF3974" i="5" s="1"/>
  <c r="AE3974" i="5"/>
  <c r="T3956" i="5"/>
  <c r="AF3956" i="5" s="1"/>
  <c r="AE3956" i="5"/>
  <c r="AF3960" i="5"/>
  <c r="T3962" i="5"/>
  <c r="AF3962" i="5" s="1"/>
  <c r="AE3962" i="5"/>
  <c r="AF3901" i="5"/>
  <c r="T3915" i="5"/>
  <c r="AF3915" i="5" s="1"/>
  <c r="AE3915" i="5"/>
  <c r="AE3938" i="5"/>
  <c r="AE3950" i="5"/>
  <c r="AE3954" i="5"/>
  <c r="T3999" i="5"/>
  <c r="AF3999" i="5" s="1"/>
  <c r="AE3999" i="5"/>
  <c r="AE3857" i="5"/>
  <c r="AE3909" i="5"/>
  <c r="T3852" i="5"/>
  <c r="AF3852" i="5" s="1"/>
  <c r="T3862" i="5"/>
  <c r="AF3862" i="5" s="1"/>
  <c r="T3880" i="5"/>
  <c r="AF3880" i="5" s="1"/>
  <c r="AE3887" i="5"/>
  <c r="T3889" i="5"/>
  <c r="AF3889" i="5" s="1"/>
  <c r="AE3889" i="5"/>
  <c r="AE3896" i="5"/>
  <c r="T3898" i="5"/>
  <c r="AF3898" i="5" s="1"/>
  <c r="AE3898" i="5"/>
  <c r="AE3911" i="5"/>
  <c r="AF3921" i="5"/>
  <c r="T3987" i="5"/>
  <c r="AF3987" i="5" s="1"/>
  <c r="AE3987" i="5"/>
  <c r="AE3733" i="5"/>
  <c r="AE3758" i="5"/>
  <c r="AE3769" i="5"/>
  <c r="T3927" i="5"/>
  <c r="AF3927" i="5" s="1"/>
  <c r="AE3927" i="5"/>
  <c r="AF3933" i="5"/>
  <c r="AF3945" i="5"/>
  <c r="T3975" i="5"/>
  <c r="AF3975" i="5" s="1"/>
  <c r="AE3975" i="5"/>
  <c r="T3747" i="5"/>
  <c r="AF3747" i="5" s="1"/>
  <c r="T3939" i="5"/>
  <c r="AF3939" i="5" s="1"/>
  <c r="AE3939" i="5"/>
  <c r="T3951" i="5"/>
  <c r="AF3951" i="5" s="1"/>
  <c r="AE3951" i="5"/>
  <c r="T3963" i="5"/>
  <c r="AF3963" i="5" s="1"/>
  <c r="AE3963" i="5"/>
  <c r="AE4001" i="5"/>
  <c r="C10" i="8" l="1"/>
  <c r="B13" i="7"/>
  <c r="B8" i="8"/>
  <c r="C10" i="7"/>
  <c r="D8" i="7"/>
  <c r="D7" i="7"/>
  <c r="D16" i="6"/>
  <c r="B7" i="7"/>
  <c r="C7" i="8"/>
  <c r="D11" i="7"/>
  <c r="D9" i="7"/>
  <c r="B6" i="7"/>
  <c r="B9" i="10"/>
  <c r="B16" i="10"/>
  <c r="B12" i="10"/>
  <c r="B11" i="10"/>
  <c r="AF2" i="5"/>
  <c r="B7" i="10"/>
  <c r="D12" i="7"/>
  <c r="B6" i="8"/>
  <c r="C12" i="7"/>
  <c r="F7" i="9"/>
  <c r="C5" i="8"/>
  <c r="B12" i="7"/>
  <c r="D13" i="7"/>
  <c r="B10" i="7"/>
  <c r="B6" i="10"/>
  <c r="D11" i="8"/>
  <c r="B9" i="7"/>
  <c r="C11" i="8"/>
  <c r="C23" i="6"/>
  <c r="C8" i="7"/>
  <c r="B10" i="8"/>
  <c r="D6" i="7"/>
  <c r="B8" i="10"/>
  <c r="B11" i="7"/>
  <c r="D6" i="8"/>
  <c r="D10" i="7"/>
  <c r="B10" i="10"/>
  <c r="B7" i="8"/>
  <c r="C11" i="7"/>
  <c r="C12" i="8"/>
  <c r="B8" i="7"/>
  <c r="D10" i="8"/>
  <c r="D8" i="8"/>
  <c r="B5" i="8"/>
  <c r="C6" i="7"/>
  <c r="B16" i="6"/>
  <c r="B11" i="8"/>
  <c r="C9" i="7"/>
  <c r="C13" i="7"/>
  <c r="C9" i="8"/>
  <c r="D12" i="8"/>
  <c r="B9" i="8"/>
  <c r="D7" i="8"/>
  <c r="B23" i="6"/>
  <c r="C6" i="8"/>
  <c r="F6" i="9"/>
  <c r="D5" i="8"/>
  <c r="B12" i="8"/>
  <c r="C16" i="6"/>
  <c r="C7" i="7"/>
  <c r="C8" i="8"/>
  <c r="F9" i="9"/>
  <c r="D9" i="8"/>
</calcChain>
</file>

<file path=xl/sharedStrings.xml><?xml version="1.0" encoding="utf-8"?>
<sst xmlns="http://schemas.openxmlformats.org/spreadsheetml/2006/main" count="24313" uniqueCount="4247">
  <si>
    <t>Seasonal Agriculture Performance Analysis</t>
  </si>
  <si>
    <t>VOIS AICTE Batch1 2026-2027 — Major Project (Excel phase)</t>
  </si>
  <si>
    <t>Dataset: seasonal_agriculture_performance_dataset.csv — 4,000 farm records | 8 states | 8 crops | 3 seasons (Kharif, Rabi, Zaid)</t>
  </si>
  <si>
    <t>How this workbook is organised</t>
  </si>
  <si>
    <t>Sheet</t>
  </si>
  <si>
    <t>What's in it</t>
  </si>
  <si>
    <t>Raw_Data</t>
  </si>
  <si>
    <t>The original dataset, unedited (4,000 rows).</t>
  </si>
  <si>
    <t>Cleaning_Reference</t>
  </si>
  <si>
    <t>Per-crop yield quartiles used for imputing/capping outliers.</t>
  </si>
  <si>
    <t>Cleaned_Data</t>
  </si>
  <si>
    <t>Live formulas: missing values imputed, outliers capped, with flag columns showing what was changed.</t>
  </si>
  <si>
    <t>Data_Dictionary</t>
  </si>
  <si>
    <t>Column definitions and a plain-English summary of the cleaning steps.</t>
  </si>
  <si>
    <t>Season_Summary</t>
  </si>
  <si>
    <t>The core pivot-style table — ~23 metrics compared across Kharif / Rabi / Zaid.</t>
  </si>
  <si>
    <t>Season_Crop_Matrix</t>
  </si>
  <si>
    <t>Average yield and profit for each crop, broken down by season.</t>
  </si>
  <si>
    <t>Season_State_Matrix</t>
  </si>
  <si>
    <t>Average yield for each state, broken down by season (regional consistency check).</t>
  </si>
  <si>
    <t>Irrigation_Analysis</t>
  </si>
  <si>
    <t>Farm counts and water efficiency by irrigation method and season.</t>
  </si>
  <si>
    <t>Correlation_Analysis</t>
  </si>
  <si>
    <t>Pearson correlation coefficients between key variables and yield/profit.</t>
  </si>
  <si>
    <t>Charts</t>
  </si>
  <si>
    <t>Visualisations of the above (bar, pie, scatter) — all linked live to the data.</t>
  </si>
  <si>
    <t>Key_Insights_Recommendations</t>
  </si>
  <si>
    <t>Written findings mapped to the project's key questions, plus recommendations.</t>
  </si>
  <si>
    <t>Method note</t>
  </si>
  <si>
    <t>All summary/matrix/correlation figures are Excel formulas (AVERAGEIFS, SUMIFS, COUNTIFS, CORREL, INDEX/MATCH) referencing Cleaned_Data — nothing is hardcoded, so the workbook recalculates if the raw data changes. The next phase of this project (Python / Jupyter Notebook) will go deeper: statistical tests, per-season correlation, regression and richer visualisation.</t>
  </si>
  <si>
    <t>Data Dictionary</t>
  </si>
  <si>
    <t>Field descriptions for the Seasonal Agriculture Performance dataset (4,000 farm records, 8 states, 8 crops, 3 seasons).</t>
  </si>
  <si>
    <t>Column</t>
  </si>
  <si>
    <t>Description</t>
  </si>
  <si>
    <t>Farm_ID</t>
  </si>
  <si>
    <t>Unique identifier for each farm record</t>
  </si>
  <si>
    <t>State</t>
  </si>
  <si>
    <t>Indian state where the farm is located (8 states)</t>
  </si>
  <si>
    <t>District</t>
  </si>
  <si>
    <t>District within the state</t>
  </si>
  <si>
    <t>Crop</t>
  </si>
  <si>
    <t>Crop cultivated (8 crop types)</t>
  </si>
  <si>
    <t>Season</t>
  </si>
  <si>
    <t>Cropping season: Kharif (monsoon), Rabi (winter), Zaid (summer)</t>
  </si>
  <si>
    <t>Farm_Area_Hectares</t>
  </si>
  <si>
    <t>Total cultivated area of the farm, in hectares</t>
  </si>
  <si>
    <t>Rainfall_mm</t>
  </si>
  <si>
    <t>Total rainfall received during the season, in millimetres</t>
  </si>
  <si>
    <t>Avg_Temperature_C</t>
  </si>
  <si>
    <t>Average temperature during the season, in Celsius</t>
  </si>
  <si>
    <t>Humidity_pct</t>
  </si>
  <si>
    <t>Average relative humidity, in percent</t>
  </si>
  <si>
    <t>Sunlight_Hours_Day</t>
  </si>
  <si>
    <t>Average sunlight hours per day</t>
  </si>
  <si>
    <t>Soil_pH</t>
  </si>
  <si>
    <t>Soil pH level (acidity/alkalinity)</t>
  </si>
  <si>
    <t>Soil_Moisture_pct</t>
  </si>
  <si>
    <t>Average soil moisture content, in percent</t>
  </si>
  <si>
    <t>Nitrogen_kg_ha</t>
  </si>
  <si>
    <t>Nitrogen applied, kg per hectare</t>
  </si>
  <si>
    <t>Phosphorus_kg_ha</t>
  </si>
  <si>
    <t>Phosphorus applied, kg per hectare</t>
  </si>
  <si>
    <t>Potassium_kg_ha</t>
  </si>
  <si>
    <t>Potassium applied, kg per hectare</t>
  </si>
  <si>
    <t>Irrigation_Method</t>
  </si>
  <si>
    <t>Irrigation technique used: Drip, Flood, Rainfed, or Sprinkler</t>
  </si>
  <si>
    <t>Fertilizer_kg_ha</t>
  </si>
  <si>
    <t>Total fertilizer applied, kg per hectare</t>
  </si>
  <si>
    <t>Pesticide_Litre_ha</t>
  </si>
  <si>
    <t>Total pesticide applied, litres per hectare</t>
  </si>
  <si>
    <t>Seed_Quality_Score</t>
  </si>
  <si>
    <t>Seed quality index, 0 (poor) to 1 (excellent)</t>
  </si>
  <si>
    <t>Yield_Tonnes_Ha</t>
  </si>
  <si>
    <t>Crop yield, tonnes per hectare</t>
  </si>
  <si>
    <t>Production_Tonnes</t>
  </si>
  <si>
    <t>Total production, tonnes (Yield x Farm Area)</t>
  </si>
  <si>
    <t>Market_Price_INR_Tonne</t>
  </si>
  <si>
    <t>Market price received, INR per tonne</t>
  </si>
  <si>
    <t>Total_Cost_INR</t>
  </si>
  <si>
    <t>Total cultivation cost incurred, INR</t>
  </si>
  <si>
    <t>Revenue_INR</t>
  </si>
  <si>
    <t>Total revenue earned, INR (Production x Market Price)</t>
  </si>
  <si>
    <t>Profit_INR</t>
  </si>
  <si>
    <t>Net profit, INR (Revenue - Total Cost)</t>
  </si>
  <si>
    <t>Water_Used_m3</t>
  </si>
  <si>
    <t>Total water used for irrigation, cubic metres</t>
  </si>
  <si>
    <t>Water_Efficiency_t_per_1000m3</t>
  </si>
  <si>
    <t>Yield efficiency: tonnes produced per 1,000 m3 of water used</t>
  </si>
  <si>
    <t>Disease_Pest_Risk_pct</t>
  </si>
  <si>
    <t>Estimated disease/pest risk score, percent</t>
  </si>
  <si>
    <t>Cleaning Methodology (see Cleaned_Data sheet)</t>
  </si>
  <si>
    <t>1. Missing Rainfall_mm (48 records) imputed with the season average.</t>
  </si>
  <si>
    <t>2. Missing Soil_Moisture_pct (40 records) imputed with the season average.</t>
  </si>
  <si>
    <t>3. Missing Yield_Tonnes_Ha (32 records) imputed with the Season x Crop average.</t>
  </si>
  <si>
    <t>4. Yield outliers capped at the crop's IQR upper bound (Q3 + 1.5xIQR); see Cleaning_Reference sheet.</t>
  </si>
  <si>
    <t>5. Production_Recalculated_t recomputes production from the cleaned yield x farm area for consistency.</t>
  </si>
  <si>
    <t>6. No duplicate Farm_ID values were found in the raw dataset.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</si>
  <si>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</si>
  <si>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</si>
  <si>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</si>
  <si>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</si>
  <si>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</si>
  <si>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</si>
  <si>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</si>
  <si>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</si>
  <si>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</si>
  <si>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</si>
  <si>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</si>
  <si>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</si>
  <si>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</si>
  <si>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</si>
  <si>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</si>
  <si>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</si>
  <si>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</si>
  <si>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</si>
  <si>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</si>
  <si>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</si>
  <si>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</si>
  <si>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</si>
  <si>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</si>
  <si>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</si>
  <si>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</si>
  <si>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</si>
  <si>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</si>
  <si>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</si>
  <si>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</si>
  <si>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</si>
  <si>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</si>
  <si>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</si>
  <si>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</si>
  <si>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</si>
  <si>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</si>
  <si>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</si>
  <si>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</si>
  <si>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</si>
  <si>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</si>
  <si>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</si>
  <si>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</si>
  <si>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</si>
  <si>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</si>
  <si>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</si>
  <si>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</si>
  <si>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</si>
  <si>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</si>
  <si>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</si>
  <si>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</si>
  <si>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</si>
  <si>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</si>
  <si>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</si>
  <si>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</si>
  <si>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</si>
  <si>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</si>
  <si>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</si>
  <si>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</si>
  <si>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</si>
  <si>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</si>
  <si>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</si>
  <si>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</si>
  <si>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</si>
  <si>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</si>
  <si>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</si>
  <si>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</si>
  <si>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</si>
  <si>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</si>
  <si>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</si>
  <si>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</si>
  <si>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</si>
  <si>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</si>
  <si>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</si>
  <si>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</si>
  <si>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</si>
  <si>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</si>
  <si>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</si>
  <si>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</si>
  <si>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</si>
  <si>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</si>
  <si>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</si>
  <si>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</si>
  <si>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</si>
  <si>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</si>
  <si>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</si>
  <si>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</si>
  <si>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</si>
  <si>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</si>
  <si>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</si>
  <si>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</si>
  <si>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</si>
  <si>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</si>
  <si>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</si>
  <si>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</si>
  <si>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</si>
  <si>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</si>
  <si>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</si>
  <si>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</si>
  <si>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</si>
  <si>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</si>
  <si>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</si>
  <si>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</si>
  <si>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</si>
  <si>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</si>
  <si>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</si>
  <si>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</si>
  <si>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</si>
  <si>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</si>
  <si>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</si>
  <si>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</si>
  <si>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</si>
  <si>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</si>
  <si>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</si>
  <si>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</si>
  <si>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</si>
  <si>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</si>
  <si>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</si>
  <si>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</si>
  <si>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</si>
  <si>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</si>
  <si>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</si>
  <si>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</si>
  <si>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</si>
  <si>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</si>
  <si>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</si>
  <si>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</si>
  <si>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</si>
  <si>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</si>
  <si>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</si>
  <si>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</si>
  <si>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</si>
  <si>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</si>
  <si>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</si>
  <si>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</si>
  <si>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</si>
  <si>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</si>
  <si>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</si>
  <si>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</si>
  <si>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</si>
  <si>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</si>
  <si>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</si>
  <si>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</si>
  <si>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</si>
  <si>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</si>
  <si>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</si>
  <si>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</si>
  <si>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</si>
  <si>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</si>
  <si>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</si>
  <si>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</si>
  <si>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</si>
  <si>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</si>
  <si>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</si>
  <si>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</si>
  <si>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</si>
  <si>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</si>
  <si>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</si>
  <si>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</si>
  <si>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</si>
  <si>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</si>
  <si>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</si>
  <si>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</si>
  <si>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</si>
  <si>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</si>
  <si>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</si>
  <si>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</si>
  <si>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</si>
  <si>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</si>
  <si>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</si>
  <si>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</si>
  <si>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</si>
  <si>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</si>
  <si>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</si>
  <si>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</si>
  <si>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</si>
  <si>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</si>
  <si>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</si>
  <si>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</si>
  <si>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</si>
  <si>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</si>
  <si>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</si>
  <si>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</si>
  <si>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</si>
  <si>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</si>
  <si>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</si>
  <si>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</si>
  <si>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</si>
  <si>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</si>
  <si>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</si>
  <si>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</si>
  <si>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</si>
  <si>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</si>
  <si>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</si>
  <si>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</si>
  <si>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</si>
  <si>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</si>
  <si>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</si>
  <si>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</si>
  <si>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</si>
  <si>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</si>
  <si>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</si>
  <si>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</si>
  <si>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</si>
  <si>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</si>
  <si>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</si>
  <si>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</si>
  <si>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</si>
  <si>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</si>
  <si>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</si>
  <si>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</si>
  <si>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</si>
  <si>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</si>
  <si>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</si>
  <si>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</si>
  <si>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</si>
  <si>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</si>
  <si>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</si>
  <si>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</si>
  <si>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</si>
  <si>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</si>
  <si>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</si>
  <si>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</si>
  <si>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</si>
  <si>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</si>
  <si>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</si>
  <si>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</si>
  <si>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</si>
  <si>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</si>
  <si>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</si>
  <si>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</si>
  <si>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</si>
  <si>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</si>
  <si>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</si>
  <si>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</si>
  <si>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</si>
  <si>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</si>
  <si>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</si>
  <si>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</si>
  <si>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</si>
  <si>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</si>
  <si>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</si>
  <si>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</si>
  <si>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</si>
  <si>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</si>
  <si>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</si>
  <si>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</si>
  <si>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</si>
  <si>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</si>
  <si>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</si>
  <si>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</si>
  <si>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</si>
  <si>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</si>
  <si>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</si>
  <si>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</si>
  <si>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</si>
  <si>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</si>
  <si>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</si>
  <si>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</si>
  <si>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</si>
  <si>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</si>
  <si>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</si>
  <si>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</si>
  <si>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</si>
  <si>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</si>
  <si>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</si>
  <si>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</si>
  <si>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</si>
  <si>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</si>
  <si>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</si>
  <si>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</si>
  <si>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</si>
  <si>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</si>
  <si>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</si>
  <si>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</si>
  <si>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</si>
  <si>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</si>
  <si>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</si>
  <si>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</si>
  <si>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</si>
  <si>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</si>
  <si>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</si>
  <si>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</si>
  <si>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</si>
  <si>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</si>
  <si>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</si>
  <si>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</si>
  <si>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</si>
  <si>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</si>
  <si>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</si>
  <si>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</si>
  <si>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</si>
  <si>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</si>
  <si>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</si>
  <si>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</si>
  <si>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</si>
  <si>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</si>
  <si>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</si>
  <si>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</si>
  <si>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</si>
  <si>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</si>
  <si>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</si>
  <si>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</si>
  <si>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</si>
  <si>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</si>
  <si>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</si>
  <si>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</si>
  <si>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</si>
  <si>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</si>
  <si>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</si>
  <si>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</si>
  <si>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</si>
  <si>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</si>
  <si>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</si>
  <si>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</si>
  <si>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</si>
  <si>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</si>
  <si>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</si>
  <si>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</si>
  <si>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</si>
  <si>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</si>
  <si>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</si>
  <si>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</si>
  <si>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</si>
  <si>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</si>
  <si>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</si>
  <si>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</si>
  <si>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</si>
  <si>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</si>
  <si>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</si>
  <si>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</si>
  <si>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</si>
  <si>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</si>
  <si>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</si>
  <si>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</si>
  <si>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</si>
  <si>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</si>
  <si>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</si>
  <si>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</si>
  <si>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</si>
  <si>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</si>
  <si>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</si>
  <si>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</si>
  <si>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</si>
  <si>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</si>
  <si>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</si>
  <si>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</si>
  <si>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</si>
  <si>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</si>
  <si>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</si>
  <si>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</si>
  <si>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</si>
  <si>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</si>
  <si>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</si>
  <si>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</si>
  <si>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</si>
  <si>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</si>
  <si>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</si>
  <si>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</si>
  <si>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</si>
  <si>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</si>
  <si>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</si>
  <si>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</si>
  <si>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</si>
  <si>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</si>
  <si>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</si>
  <si>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</si>
  <si>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</si>
  <si>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</si>
  <si>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</si>
  <si>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</si>
  <si>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</si>
  <si>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</si>
  <si>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</si>
  <si>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</si>
  <si>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</si>
  <si>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</si>
  <si>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</si>
  <si>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</si>
  <si>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</si>
  <si>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</si>
  <si>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</si>
  <si>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</si>
  <si>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</si>
  <si>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</si>
  <si>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</si>
  <si>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</si>
  <si>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</si>
  <si>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</si>
  <si>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</si>
  <si>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</si>
  <si>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</si>
  <si>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</si>
  <si>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</si>
  <si>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</si>
  <si>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</si>
  <si>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</si>
  <si>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</si>
  <si>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</si>
  <si>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</si>
  <si>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</si>
  <si>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</si>
  <si>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</si>
  <si>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</si>
  <si>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</si>
  <si>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</si>
  <si>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</si>
  <si>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</si>
  <si>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</si>
  <si>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</si>
  <si>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</si>
  <si>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</si>
  <si>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</si>
  <si>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</si>
  <si>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</si>
  <si>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</si>
  <si>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</si>
  <si>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</si>
  <si>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</si>
  <si>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</si>
  <si>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</si>
  <si>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</si>
  <si>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</si>
  <si>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</si>
  <si>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</si>
  <si>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</si>
  <si>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</si>
  <si>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</si>
  <si>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</si>
  <si>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</si>
  <si>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</si>
  <si>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</si>
  <si>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</si>
  <si>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</si>
  <si>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</si>
  <si>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</si>
  <si>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</si>
  <si>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</si>
  <si>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</si>
  <si>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</si>
  <si>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</si>
  <si>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</si>
  <si>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</si>
  <si>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</si>
  <si>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</si>
  <si>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</si>
  <si>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</si>
  <si>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</si>
  <si>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</si>
  <si>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</si>
  <si>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</si>
  <si>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</si>
  <si>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</si>
  <si>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</si>
  <si>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</si>
  <si>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</si>
  <si>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</si>
  <si>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</si>
  <si>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</si>
  <si>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</si>
  <si>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</si>
  <si>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</si>
  <si>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</si>
  <si>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</si>
  <si>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</si>
  <si>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</si>
  <si>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</si>
  <si>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</si>
  <si>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</si>
  <si>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</si>
  <si>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</si>
  <si>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</si>
  <si>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</si>
  <si>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</si>
  <si>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</si>
  <si>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</si>
  <si>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</si>
  <si>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</si>
  <si>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</si>
  <si>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</si>
  <si>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</si>
  <si>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</si>
  <si>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</si>
  <si>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</si>
  <si>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</si>
  <si>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</si>
  <si>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</si>
  <si>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</si>
  <si>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</si>
  <si>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</si>
  <si>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</si>
  <si>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</si>
  <si>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</si>
  <si>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</si>
  <si>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</si>
  <si>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</si>
  <si>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</si>
  <si>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</si>
  <si>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</si>
  <si>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</si>
  <si>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</si>
  <si>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</si>
  <si>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</si>
  <si>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</si>
  <si>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</si>
  <si>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</si>
  <si>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</si>
  <si>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</si>
  <si>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</si>
  <si>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</si>
  <si>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</si>
  <si>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</si>
  <si>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</si>
  <si>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</si>
  <si>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</si>
  <si>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</si>
  <si>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</si>
  <si>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</si>
  <si>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</si>
  <si>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</si>
  <si>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</si>
  <si>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</si>
  <si>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</si>
  <si>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</si>
  <si>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</si>
  <si>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</si>
  <si>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</si>
  <si>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</si>
  <si>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</si>
  <si>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</si>
  <si>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</si>
  <si>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</si>
  <si>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</si>
  <si>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</si>
  <si>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</si>
  <si>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</si>
  <si>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</si>
  <si>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</si>
  <si>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</si>
  <si>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</si>
  <si>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</si>
  <si>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</si>
  <si>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</si>
  <si>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</si>
  <si>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</si>
  <si>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</si>
  <si>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</si>
  <si>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</si>
  <si>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</si>
  <si>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</si>
  <si>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</si>
  <si>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</si>
  <si>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</si>
  <si>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</si>
  <si>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</si>
  <si>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</si>
  <si>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</si>
  <si>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</si>
  <si>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</si>
  <si>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</si>
  <si>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</si>
  <si>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</si>
  <si>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</si>
  <si>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</si>
  <si>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</si>
  <si>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</si>
  <si>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</si>
  <si>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</si>
  <si>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</si>
  <si>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</si>
  <si>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</si>
  <si>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</si>
  <si>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</si>
  <si>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</si>
  <si>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</si>
  <si>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</si>
  <si>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</si>
  <si>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</si>
  <si>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</si>
  <si>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</si>
  <si>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</si>
  <si>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</si>
  <si>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</si>
  <si>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</si>
  <si>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</si>
  <si>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</si>
  <si>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</si>
  <si>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</si>
  <si>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</si>
  <si>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</si>
  <si>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</si>
  <si>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</si>
  <si>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</si>
  <si>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</si>
  <si>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</si>
  <si>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</si>
  <si>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</si>
  <si>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</si>
  <si>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</si>
  <si>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</si>
  <si>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</si>
  <si>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</si>
  <si>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</si>
  <si>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</si>
  <si>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</si>
  <si>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</si>
  <si>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</si>
  <si>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</si>
  <si>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</si>
  <si>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</si>
  <si>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</si>
  <si>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</si>
  <si>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</si>
  <si>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</si>
  <si>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</si>
  <si>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</si>
  <si>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</si>
  <si>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</si>
  <si>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</si>
  <si>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</si>
  <si>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</si>
  <si>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</si>
  <si>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</si>
  <si>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</si>
  <si>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</si>
  <si>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</si>
  <si>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</si>
  <si>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</si>
  <si>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</si>
  <si>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</si>
  <si>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</si>
  <si>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</si>
  <si>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</si>
  <si>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</si>
  <si>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</si>
  <si>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</si>
  <si>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</si>
  <si>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</si>
  <si>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</si>
  <si>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</si>
  <si>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</si>
  <si>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</si>
  <si>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</si>
  <si>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</si>
  <si>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</si>
  <si>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</si>
  <si>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</si>
  <si>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</si>
  <si>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</si>
  <si>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</si>
  <si>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</si>
  <si>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</si>
  <si>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</si>
  <si>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</si>
  <si>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</si>
  <si>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</si>
  <si>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</si>
  <si>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</si>
  <si>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</si>
  <si>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</si>
  <si>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</si>
  <si>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</si>
  <si>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</si>
  <si>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</si>
  <si>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</si>
  <si>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</si>
  <si>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</si>
  <si>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</si>
  <si>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</si>
  <si>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</si>
  <si>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</si>
  <si>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</si>
  <si>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</si>
  <si>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</si>
  <si>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</si>
  <si>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</si>
  <si>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</si>
  <si>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</si>
  <si>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</si>
  <si>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</si>
  <si>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</si>
  <si>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</si>
  <si>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</si>
  <si>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</si>
  <si>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</si>
  <si>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</si>
  <si>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</si>
  <si>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</si>
  <si>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</si>
  <si>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</si>
  <si>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</si>
  <si>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</si>
  <si>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</si>
  <si>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</si>
  <si>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</si>
  <si>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</si>
  <si>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</si>
  <si>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</si>
  <si>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</si>
  <si>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</si>
  <si>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</si>
  <si>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</si>
  <si>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</si>
  <si>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</si>
  <si>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</si>
  <si>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</si>
  <si>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</si>
  <si>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</si>
  <si>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</si>
  <si>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</si>
  <si>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</si>
  <si>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</si>
  <si>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</si>
  <si>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</si>
  <si>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</si>
  <si>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</si>
  <si>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</si>
  <si>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</si>
  <si>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</si>
  <si>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</si>
  <si>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</si>
  <si>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</si>
  <si>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</si>
  <si>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</si>
  <si>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</si>
  <si>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</si>
  <si>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</si>
  <si>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</si>
  <si>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</si>
  <si>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</si>
  <si>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</si>
  <si>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</si>
  <si>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</si>
  <si>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</si>
  <si>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</si>
  <si>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</si>
  <si>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</si>
  <si>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</si>
  <si>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</si>
  <si>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</si>
  <si>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</si>
  <si>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</si>
  <si>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</si>
  <si>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</si>
  <si>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</si>
  <si>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</si>
  <si>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</si>
  <si>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</si>
  <si>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</si>
  <si>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</si>
  <si>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</si>
  <si>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</si>
  <si>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</si>
  <si>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</si>
  <si>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</si>
  <si>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</si>
  <si>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</si>
  <si>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</si>
  <si>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</si>
  <si>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</si>
  <si>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</si>
  <si>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</si>
  <si>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</si>
  <si>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</si>
  <si>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</si>
  <si>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</si>
  <si>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</si>
  <si>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</si>
  <si>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</si>
  <si>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</si>
  <si>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</si>
  <si>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</si>
  <si>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</si>
  <si>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</si>
  <si>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</si>
  <si>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</si>
  <si>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</si>
  <si>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</si>
  <si>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</si>
  <si>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</si>
  <si>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</si>
  <si>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</si>
  <si>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</si>
  <si>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</si>
  <si>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</si>
  <si>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</si>
  <si>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</si>
  <si>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</si>
  <si>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</si>
  <si>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</si>
  <si>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</si>
  <si>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</si>
  <si>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</si>
  <si>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</si>
  <si>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</si>
  <si>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</si>
  <si>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</si>
  <si>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</si>
  <si>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</si>
  <si>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</si>
  <si>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</si>
  <si>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</si>
  <si>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</si>
  <si>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</si>
  <si>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</si>
  <si>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</si>
  <si>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</si>
  <si>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</si>
  <si>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</si>
  <si>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</si>
  <si>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</si>
  <si>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</si>
  <si>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</si>
  <si>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</si>
  <si>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</si>
  <si>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</si>
  <si>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</si>
  <si>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</si>
  <si>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</si>
  <si>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</si>
  <si>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</si>
  <si>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</si>
  <si>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</si>
  <si>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</si>
  <si>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</si>
  <si>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</si>
  <si>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</si>
  <si>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</si>
  <si>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</si>
  <si>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</si>
  <si>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</si>
  <si>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</si>
  <si>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</si>
  <si>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</si>
  <si>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</si>
  <si>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</si>
  <si>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</si>
  <si>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</si>
  <si>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</si>
  <si>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</si>
  <si>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</si>
  <si>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</si>
  <si>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</si>
  <si>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</si>
  <si>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</si>
  <si>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</si>
  <si>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</si>
  <si>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</si>
  <si>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</si>
  <si>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</si>
  <si>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</si>
  <si>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</si>
  <si>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</si>
  <si>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</si>
  <si>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</si>
  <si>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</si>
  <si>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</si>
  <si>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</si>
  <si>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</si>
  <si>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</si>
  <si>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</si>
  <si>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</si>
  <si>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</si>
  <si>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</si>
  <si>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</si>
  <si>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</si>
  <si>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</si>
  <si>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</si>
  <si>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</si>
  <si>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</si>
  <si>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</si>
  <si>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</si>
  <si>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</si>
  <si>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</si>
  <si>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</si>
  <si>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</si>
  <si>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</si>
  <si>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</si>
  <si>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</si>
  <si>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</si>
  <si>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</si>
  <si>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</si>
  <si>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</si>
  <si>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</si>
  <si>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</si>
  <si>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</si>
  <si>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</si>
  <si>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</si>
  <si>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</si>
  <si>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</si>
  <si>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</si>
  <si>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</si>
  <si>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</si>
  <si>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</si>
  <si>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</si>
  <si>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</si>
  <si>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</si>
  <si>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</si>
  <si>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</si>
  <si>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</si>
  <si>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</si>
  <si>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</si>
  <si>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</si>
  <si>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</si>
  <si>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</si>
  <si>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</si>
  <si>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</si>
  <si>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</si>
  <si>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</si>
  <si>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</si>
  <si>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</si>
  <si>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</si>
  <si>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</si>
  <si>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</si>
  <si>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</si>
  <si>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</si>
  <si>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</si>
  <si>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</si>
  <si>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</si>
  <si>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</si>
  <si>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</si>
  <si>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</si>
  <si>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</si>
  <si>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</si>
  <si>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</si>
  <si>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</si>
  <si>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</si>
  <si>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</si>
  <si>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</si>
  <si>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</si>
  <si>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</si>
  <si>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</si>
  <si>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</si>
  <si>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</si>
  <si>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</si>
  <si>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</si>
  <si>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</si>
  <si>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</si>
  <si>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</si>
  <si>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</si>
  <si>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</si>
  <si>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</si>
  <si>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</si>
  <si>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</si>
  <si>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</si>
  <si>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</si>
  <si>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</si>
  <si>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</si>
  <si>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</si>
  <si>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</si>
  <si>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</si>
  <si>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</si>
  <si>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</si>
  <si>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</si>
  <si>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</si>
  <si>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</si>
  <si>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</si>
  <si>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</si>
  <si>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</si>
  <si>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</si>
  <si>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</si>
  <si>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</si>
  <si>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</si>
  <si>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</si>
  <si>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</si>
  <si>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</si>
  <si>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</si>
  <si>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</si>
  <si>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</si>
  <si>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</si>
  <si>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</si>
  <si>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</si>
  <si>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</si>
  <si>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</si>
  <si>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</si>
  <si>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</si>
  <si>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</si>
  <si>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</si>
  <si>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</si>
  <si>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</si>
  <si>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</si>
  <si>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</si>
  <si>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</si>
  <si>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</si>
  <si>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</si>
  <si>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</si>
  <si>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</si>
  <si>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</si>
  <si>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</si>
  <si>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</si>
  <si>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</si>
  <si>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</si>
  <si>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</si>
  <si>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</si>
  <si>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</si>
  <si>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</si>
  <si>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</si>
  <si>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</si>
  <si>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</si>
  <si>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</si>
  <si>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</si>
  <si>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</si>
  <si>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</si>
  <si>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</si>
  <si>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</si>
  <si>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</si>
  <si>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</si>
  <si>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</si>
  <si>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</si>
  <si>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</si>
  <si>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</si>
  <si>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</si>
  <si>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</si>
  <si>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</si>
  <si>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</si>
  <si>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</si>
  <si>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</si>
  <si>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</si>
  <si>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</si>
  <si>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</si>
  <si>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</si>
  <si>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</si>
  <si>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</si>
  <si>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</si>
  <si>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</si>
  <si>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</si>
  <si>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</si>
  <si>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</si>
  <si>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</si>
  <si>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</si>
  <si>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</si>
  <si>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</si>
  <si>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</si>
  <si>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</si>
  <si>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</si>
  <si>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</si>
  <si>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</si>
  <si>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</si>
  <si>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</si>
  <si>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</si>
  <si>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</si>
  <si>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</si>
  <si>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</si>
  <si>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</si>
  <si>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</si>
  <si>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</si>
  <si>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</si>
  <si>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</si>
  <si>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</si>
  <si>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</si>
  <si>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</si>
  <si>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</si>
  <si>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</si>
  <si>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</si>
  <si>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</si>
  <si>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</si>
  <si>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</si>
  <si>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</si>
  <si>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</si>
  <si>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</si>
  <si>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</si>
  <si>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</si>
  <si>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</si>
  <si>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</si>
  <si>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</si>
  <si>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</si>
  <si>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</si>
  <si>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</si>
  <si>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</si>
  <si>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</si>
  <si>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</si>
  <si>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</si>
  <si>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</si>
  <si>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</si>
  <si>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</si>
  <si>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</si>
  <si>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</si>
  <si>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</si>
  <si>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</si>
  <si>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</si>
  <si>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</si>
  <si>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</si>
  <si>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</si>
  <si>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</si>
  <si>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</si>
  <si>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</si>
  <si>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</si>
  <si>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</si>
  <si>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</si>
  <si>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</si>
  <si>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</si>
  <si>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</si>
  <si>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</si>
  <si>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</si>
  <si>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</si>
  <si>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</si>
  <si>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</si>
  <si>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</si>
  <si>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</si>
  <si>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</si>
  <si>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</si>
  <si>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</si>
  <si>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</si>
  <si>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</si>
  <si>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</si>
  <si>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</si>
  <si>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</si>
  <si>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</si>
  <si>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</si>
  <si>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</si>
  <si>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</si>
  <si>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</si>
  <si>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</si>
  <si>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</si>
  <si>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</si>
  <si>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</si>
  <si>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</si>
  <si>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</si>
  <si>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</si>
  <si>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</si>
  <si>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</si>
  <si>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</si>
  <si>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</si>
  <si>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</si>
  <si>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</si>
  <si>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</si>
  <si>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</si>
  <si>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</si>
  <si>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</si>
  <si>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</si>
  <si>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</si>
  <si>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</si>
  <si>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</si>
  <si>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</si>
  <si>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</si>
  <si>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</si>
  <si>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</si>
  <si>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</si>
  <si>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</si>
  <si>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</si>
  <si>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</si>
  <si>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</si>
  <si>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</si>
  <si>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</si>
  <si>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</si>
  <si>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</si>
  <si>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</si>
  <si>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</si>
  <si>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</si>
  <si>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</si>
  <si>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</si>
  <si>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</si>
  <si>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</si>
  <si>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</si>
  <si>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</si>
  <si>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</si>
  <si>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</si>
  <si>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</si>
  <si>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</si>
  <si>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</si>
  <si>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</si>
  <si>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</si>
  <si>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</si>
  <si>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</si>
  <si>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</si>
  <si>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</si>
  <si>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</si>
  <si>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</si>
  <si>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</si>
  <si>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</si>
  <si>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</si>
  <si>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</si>
  <si>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</si>
  <si>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</si>
  <si>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</si>
  <si>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</si>
  <si>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</si>
  <si>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</si>
  <si>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</si>
  <si>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</si>
  <si>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</si>
  <si>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</si>
  <si>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</si>
  <si>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</si>
  <si>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</si>
  <si>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</si>
  <si>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</si>
  <si>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</si>
  <si>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</si>
  <si>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</si>
  <si>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</si>
  <si>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</si>
  <si>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</si>
  <si>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</si>
  <si>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</si>
  <si>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</si>
  <si>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</si>
  <si>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</si>
  <si>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</si>
  <si>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</si>
  <si>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</si>
  <si>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</si>
  <si>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</si>
  <si>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</si>
  <si>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</si>
  <si>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</si>
  <si>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</si>
  <si>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</si>
  <si>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</si>
  <si>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</si>
  <si>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</si>
  <si>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</si>
  <si>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</si>
  <si>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</si>
  <si>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</si>
  <si>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</si>
  <si>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</si>
  <si>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</si>
  <si>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</si>
  <si>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</si>
  <si>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</si>
  <si>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</si>
  <si>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</si>
  <si>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</si>
  <si>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</si>
  <si>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</si>
  <si>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</si>
  <si>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</si>
  <si>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</si>
  <si>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</si>
  <si>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</si>
  <si>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</si>
  <si>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</si>
  <si>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</si>
  <si>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</si>
  <si>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</si>
  <si>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</si>
  <si>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</si>
  <si>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</si>
  <si>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</si>
  <si>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</si>
  <si>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</si>
  <si>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</si>
  <si>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</si>
  <si>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</si>
  <si>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</si>
  <si>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</si>
  <si>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</si>
  <si>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</si>
  <si>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</si>
  <si>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</si>
  <si>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</si>
  <si>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</si>
  <si>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</si>
  <si>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</si>
  <si>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</si>
  <si>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</si>
  <si>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</si>
  <si>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</si>
  <si>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</si>
  <si>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</si>
  <si>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</si>
  <si>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</si>
  <si>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</si>
  <si>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</si>
  <si>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</si>
  <si>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</si>
  <si>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</si>
  <si>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</si>
  <si>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</si>
  <si>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</si>
  <si>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</si>
  <si>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</si>
  <si>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</si>
  <si>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</si>
  <si>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</si>
  <si>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</si>
  <si>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</si>
  <si>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</si>
  <si>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</si>
  <si>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</si>
  <si>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</si>
  <si>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</si>
  <si>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</si>
  <si>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</si>
  <si>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</si>
  <si>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</si>
  <si>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</si>
  <si>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</si>
  <si>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</si>
  <si>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</si>
  <si>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</si>
  <si>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</si>
  <si>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</si>
  <si>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</si>
  <si>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</si>
  <si>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</si>
  <si>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</si>
  <si>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</si>
  <si>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</si>
  <si>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</si>
  <si>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</si>
  <si>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</si>
  <si>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</si>
  <si>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</si>
  <si>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</si>
  <si>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</si>
  <si>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</si>
  <si>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</si>
  <si>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</si>
  <si>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</si>
  <si>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</si>
  <si>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</si>
  <si>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</si>
  <si>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</si>
  <si>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</si>
  <si>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</si>
  <si>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</si>
  <si>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</si>
  <si>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</si>
  <si>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</si>
  <si>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</si>
  <si>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</si>
  <si>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</si>
  <si>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</si>
  <si>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</si>
  <si>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</si>
  <si>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</si>
  <si>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</si>
  <si>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</si>
  <si>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</si>
  <si>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</si>
  <si>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</si>
  <si>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</si>
  <si>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</si>
  <si>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</si>
  <si>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</si>
  <si>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</si>
  <si>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</si>
  <si>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</si>
  <si>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</si>
  <si>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</si>
  <si>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</si>
  <si>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</si>
  <si>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</si>
  <si>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</si>
  <si>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</si>
  <si>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</si>
  <si>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</si>
  <si>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</si>
  <si>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</si>
  <si>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</si>
  <si>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</si>
  <si>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</si>
  <si>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</si>
  <si>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</si>
  <si>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</si>
  <si>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</si>
  <si>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</si>
  <si>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</si>
  <si>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</si>
  <si>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</si>
  <si>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</si>
  <si>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</si>
  <si>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</si>
  <si>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</si>
  <si>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</si>
  <si>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</si>
  <si>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</si>
  <si>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</si>
  <si>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</si>
  <si>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</si>
  <si>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</si>
  <si>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</si>
  <si>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</si>
  <si>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</si>
  <si>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</si>
  <si>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</si>
  <si>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</si>
  <si>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</si>
  <si>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</si>
  <si>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</si>
  <si>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</si>
  <si>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</si>
  <si>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</si>
  <si>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</si>
  <si>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</si>
  <si>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</si>
  <si>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</si>
  <si>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</si>
  <si>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</si>
  <si>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</si>
  <si>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</si>
  <si>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</si>
  <si>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</si>
  <si>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</si>
  <si>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</si>
  <si>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</si>
  <si>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</si>
  <si>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</si>
  <si>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</si>
  <si>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</si>
  <si>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</si>
  <si>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</si>
  <si>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</si>
  <si>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</si>
  <si>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</si>
  <si>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</si>
  <si>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</si>
  <si>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</si>
  <si>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</si>
  <si>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</si>
  <si>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</si>
  <si>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</si>
  <si>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</si>
  <si>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</si>
  <si>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</si>
  <si>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</si>
  <si>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</si>
  <si>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</si>
  <si>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</si>
  <si>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</si>
  <si>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</si>
  <si>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</si>
  <si>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</si>
  <si>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</si>
  <si>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</si>
  <si>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</si>
  <si>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</si>
  <si>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</si>
  <si>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</si>
  <si>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</si>
  <si>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</si>
  <si>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</si>
  <si>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</si>
  <si>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</si>
  <si>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</si>
  <si>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</si>
  <si>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</si>
  <si>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</si>
  <si>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</si>
  <si>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</si>
  <si>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</si>
  <si>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</si>
  <si>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</si>
  <si>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</si>
  <si>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</si>
  <si>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</si>
  <si>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</si>
  <si>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</si>
  <si>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</si>
  <si>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</si>
  <si>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</si>
  <si>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</si>
  <si>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</si>
  <si>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</si>
  <si>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</si>
  <si>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</si>
  <si>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</si>
  <si>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</si>
  <si>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</si>
  <si>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</si>
  <si>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</si>
  <si>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</si>
  <si>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</si>
  <si>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</si>
  <si>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</si>
  <si>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</si>
  <si>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</si>
  <si>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</si>
  <si>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</si>
  <si>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</si>
  <si>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</si>
  <si>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</si>
  <si>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</si>
  <si>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</si>
  <si>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</si>
  <si>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</si>
  <si>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</si>
  <si>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</si>
  <si>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</si>
  <si>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</si>
  <si>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</si>
  <si>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</si>
  <si>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</si>
  <si>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</si>
  <si>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</si>
  <si>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</si>
  <si>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</si>
  <si>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</si>
  <si>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</si>
  <si>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</si>
  <si>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</si>
  <si>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</si>
  <si>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</si>
  <si>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</si>
  <si>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</si>
  <si>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</si>
  <si>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</si>
  <si>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</si>
  <si>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</si>
  <si>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</si>
  <si>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</si>
  <si>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</si>
  <si>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</si>
  <si>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</si>
  <si>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</si>
  <si>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</si>
  <si>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</si>
  <si>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</si>
  <si>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</si>
  <si>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</si>
  <si>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</si>
  <si>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</si>
  <si>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</si>
  <si>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</si>
  <si>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</si>
  <si>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</si>
  <si>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</si>
  <si>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</si>
  <si>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</si>
  <si>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</si>
  <si>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</si>
  <si>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</si>
  <si>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</si>
  <si>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</si>
  <si>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</si>
  <si>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</si>
  <si>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</si>
  <si>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</si>
  <si>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</si>
  <si>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</si>
  <si>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</si>
  <si>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</si>
  <si>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</si>
  <si>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</si>
  <si>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</si>
  <si>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</si>
  <si>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</si>
  <si>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</si>
  <si>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</si>
  <si>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</si>
  <si>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</si>
  <si>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</si>
  <si>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</si>
  <si>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</si>
  <si>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</si>
  <si>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</si>
  <si>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</si>
  <si>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</si>
  <si>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</si>
  <si>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</si>
  <si>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</si>
  <si>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</si>
  <si>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</si>
  <si>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</si>
  <si>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</si>
  <si>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</si>
  <si>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</si>
  <si>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</si>
  <si>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</si>
  <si>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</si>
  <si>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</si>
  <si>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</si>
  <si>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</si>
  <si>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</si>
  <si>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</si>
  <si>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</si>
  <si>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</si>
  <si>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</si>
  <si>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</si>
  <si>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</si>
  <si>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</si>
  <si>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</si>
  <si>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</si>
  <si>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</si>
  <si>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</si>
  <si>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</si>
  <si>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</si>
  <si>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</si>
  <si>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</si>
  <si>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</si>
  <si>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</si>
  <si>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</si>
  <si>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</si>
  <si>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</si>
  <si>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</si>
  <si>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</si>
  <si>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</si>
  <si>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</si>
  <si>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</si>
  <si>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</si>
  <si>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</si>
  <si>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</si>
  <si>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</si>
  <si>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</si>
  <si>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</si>
  <si>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</si>
  <si>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</si>
  <si>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</si>
  <si>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</si>
  <si>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</si>
  <si>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</si>
  <si>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</si>
  <si>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</si>
  <si>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</si>
  <si>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</si>
  <si>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</si>
  <si>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</si>
  <si>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</si>
  <si>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</si>
  <si>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</si>
  <si>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</si>
  <si>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</si>
  <si>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</si>
  <si>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</si>
  <si>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</si>
  <si>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</si>
  <si>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</si>
  <si>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</si>
  <si>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</si>
  <si>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</si>
  <si>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</si>
  <si>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</si>
  <si>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</si>
  <si>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</si>
  <si>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</si>
  <si>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</si>
  <si>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</si>
  <si>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</si>
  <si>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</si>
  <si>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</si>
  <si>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</si>
  <si>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</si>
  <si>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</si>
  <si>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</si>
  <si>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</si>
  <si>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</si>
  <si>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</si>
  <si>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</si>
  <si>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</si>
  <si>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</si>
  <si>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</si>
  <si>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</si>
  <si>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</si>
  <si>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</si>
  <si>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</si>
  <si>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</si>
  <si>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</si>
  <si>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</si>
  <si>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</si>
  <si>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</si>
  <si>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</si>
  <si>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</si>
  <si>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</si>
  <si>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</si>
  <si>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</si>
  <si>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</si>
  <si>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</si>
  <si>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</si>
  <si>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</si>
  <si>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</si>
  <si>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</si>
  <si>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</si>
  <si>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</si>
  <si>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</si>
  <si>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</si>
  <si>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</si>
  <si>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</si>
  <si>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</si>
  <si>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</si>
  <si>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</si>
  <si>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</si>
  <si>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</si>
  <si>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</si>
  <si>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</si>
  <si>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</si>
  <si>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</si>
  <si>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</si>
  <si>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</si>
  <si>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</si>
  <si>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</si>
  <si>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</si>
  <si>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</si>
  <si>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</si>
  <si>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</si>
  <si>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</si>
  <si>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</si>
  <si>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</si>
  <si>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</si>
  <si>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</si>
  <si>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</si>
  <si>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</si>
  <si>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</si>
  <si>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</si>
  <si>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</si>
  <si>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</si>
  <si>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</si>
  <si>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</si>
  <si>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</si>
  <si>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</si>
  <si>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</si>
  <si>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</si>
  <si>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</si>
  <si>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</si>
  <si>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</si>
  <si>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</si>
  <si>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</si>
  <si>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</si>
  <si>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</si>
  <si>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</si>
  <si>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</si>
  <si>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</si>
  <si>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</si>
  <si>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</si>
  <si>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</si>
  <si>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</si>
  <si>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</si>
  <si>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</si>
  <si>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</si>
  <si>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</si>
  <si>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</si>
  <si>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</si>
  <si>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</si>
  <si>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</si>
  <si>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</si>
  <si>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</si>
  <si>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</si>
  <si>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</si>
  <si>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</si>
  <si>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</si>
  <si>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</si>
  <si>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</si>
  <si>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</si>
  <si>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</si>
  <si>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</si>
  <si>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</si>
  <si>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</si>
  <si>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</si>
  <si>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</si>
  <si>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</si>
  <si>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</si>
  <si>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</si>
  <si>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</si>
  <si>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</si>
  <si>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</si>
  <si>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</si>
  <si>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</si>
  <si>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</si>
  <si>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</si>
  <si>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</si>
  <si>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</si>
  <si>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</si>
  <si>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</si>
  <si>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</si>
  <si>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</si>
  <si>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</si>
  <si>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</si>
  <si>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</si>
  <si>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</si>
  <si>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</si>
  <si>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</si>
  <si>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</si>
  <si>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</si>
  <si>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</si>
  <si>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</si>
  <si>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</si>
  <si>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</si>
  <si>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</si>
  <si>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</si>
  <si>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</si>
  <si>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</si>
  <si>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</si>
  <si>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</si>
  <si>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</si>
  <si>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</si>
  <si>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</si>
  <si>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</si>
  <si>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</si>
  <si>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</si>
  <si>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</si>
  <si>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</si>
  <si>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</si>
  <si>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</si>
  <si>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</si>
  <si>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</si>
  <si>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</si>
  <si>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</si>
  <si>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</si>
  <si>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</si>
  <si>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</si>
  <si>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</si>
  <si>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</si>
  <si>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</si>
  <si>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</si>
  <si>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</si>
  <si>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</si>
  <si>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</si>
  <si>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</si>
  <si>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</si>
  <si>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</si>
  <si>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</si>
  <si>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</si>
  <si>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</si>
  <si>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</si>
  <si>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</si>
  <si>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</si>
  <si>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</si>
  <si>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</si>
  <si>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</si>
  <si>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</si>
  <si>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</si>
  <si>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</si>
  <si>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</si>
  <si>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</si>
  <si>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</si>
  <si>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</si>
  <si>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</si>
  <si>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</si>
  <si>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</si>
  <si>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</si>
  <si>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</si>
  <si>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</si>
  <si>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</si>
  <si>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</si>
  <si>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</si>
  <si>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</si>
  <si>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</si>
  <si>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</si>
  <si>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</si>
  <si>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</si>
  <si>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</si>
  <si>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</si>
  <si>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</si>
  <si>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</si>
  <si>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</si>
  <si>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</si>
  <si>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</si>
  <si>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</si>
  <si>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</si>
  <si>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</si>
  <si>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</si>
  <si>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</si>
  <si>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</si>
  <si>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</si>
  <si>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</si>
  <si>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</si>
  <si>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</si>
  <si>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</si>
  <si>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</si>
  <si>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</si>
  <si>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</si>
  <si>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</si>
  <si>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</si>
  <si>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</si>
  <si>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</si>
  <si>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</si>
  <si>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</si>
  <si>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</si>
  <si>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</si>
  <si>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</si>
  <si>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</si>
  <si>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</si>
  <si>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</si>
  <si>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</si>
  <si>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</si>
  <si>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</si>
  <si>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</si>
  <si>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</si>
  <si>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</si>
  <si>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</si>
  <si>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</si>
  <si>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</si>
  <si>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</si>
  <si>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</si>
  <si>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</si>
  <si>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</si>
  <si>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</si>
  <si>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</si>
  <si>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</si>
  <si>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</si>
  <si>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</si>
  <si>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</si>
  <si>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</si>
  <si>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</si>
  <si>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</si>
  <si>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</si>
  <si>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</si>
  <si>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</si>
  <si>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</si>
  <si>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</si>
  <si>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</si>
  <si>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</si>
  <si>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</si>
  <si>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</si>
  <si>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</si>
  <si>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</si>
  <si>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</si>
  <si>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</si>
  <si>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</si>
  <si>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</si>
  <si>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</si>
  <si>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</si>
  <si>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</si>
  <si>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</si>
  <si>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</si>
  <si>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</si>
  <si>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</si>
  <si>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</si>
  <si>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</si>
  <si>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</si>
  <si>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</si>
  <si>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</si>
  <si>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</si>
  <si>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</si>
  <si>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</si>
  <si>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</si>
  <si>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</si>
  <si>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</si>
  <si>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</si>
  <si>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</si>
  <si>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</si>
  <si>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</si>
  <si>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</si>
  <si>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</si>
  <si>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</si>
  <si>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</si>
  <si>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</si>
  <si>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</si>
  <si>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</si>
  <si>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</si>
  <si>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</si>
  <si>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</si>
  <si>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</si>
  <si>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</si>
  <si>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</si>
  <si>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</si>
  <si>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</si>
  <si>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</si>
  <si>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</si>
  <si>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</si>
  <si>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</si>
  <si>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</si>
  <si>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</si>
  <si>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</si>
  <si>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</si>
  <si>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</si>
  <si>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</si>
  <si>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</si>
  <si>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</si>
  <si>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</si>
  <si>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</si>
  <si>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</si>
  <si>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</si>
  <si>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</si>
  <si>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</si>
  <si>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</si>
  <si>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</si>
  <si>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</si>
  <si>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</si>
  <si>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</si>
  <si>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</si>
  <si>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</si>
  <si>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</si>
  <si>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</si>
  <si>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</si>
  <si>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</si>
  <si>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</si>
  <si>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</si>
  <si>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</si>
  <si>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</si>
  <si>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</si>
  <si>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</si>
  <si>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</si>
  <si>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</si>
  <si>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</si>
  <si>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</si>
  <si>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</si>
  <si>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</si>
  <si>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</si>
  <si>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</si>
  <si>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</si>
  <si>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</si>
  <si>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</si>
  <si>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</si>
  <si>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</si>
  <si>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</si>
  <si>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</si>
  <si>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</si>
  <si>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</si>
  <si>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</si>
  <si>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</si>
  <si>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</si>
  <si>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</si>
  <si>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</si>
  <si>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</si>
  <si>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</si>
  <si>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</si>
  <si>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</si>
  <si>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</si>
  <si>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</si>
  <si>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</si>
  <si>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</si>
  <si>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</si>
  <si>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</si>
  <si>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</si>
  <si>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</si>
  <si>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</si>
  <si>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</si>
  <si>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</si>
  <si>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</si>
  <si>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</si>
  <si>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</si>
  <si>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</si>
  <si>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</si>
  <si>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</si>
  <si>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</si>
  <si>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</si>
  <si>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</si>
  <si>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</si>
  <si>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</si>
  <si>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</si>
  <si>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</si>
  <si>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</si>
  <si>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</si>
  <si>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</si>
  <si>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</si>
  <si>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</si>
  <si>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</si>
  <si>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</si>
  <si>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</si>
  <si>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</si>
  <si>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</si>
  <si>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</si>
  <si>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</si>
  <si>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</si>
  <si>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</si>
  <si>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</si>
  <si>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</si>
  <si>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</si>
  <si>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</si>
  <si>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</si>
  <si>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</si>
  <si>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</si>
  <si>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</si>
  <si>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</si>
  <si>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</si>
  <si>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</si>
  <si>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</si>
  <si>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</si>
  <si>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</si>
  <si>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</si>
  <si>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</si>
  <si>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</si>
  <si>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</si>
  <si>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</si>
  <si>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</si>
  <si>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</si>
  <si>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</si>
  <si>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</si>
  <si>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</si>
  <si>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</si>
  <si>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</si>
  <si>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</si>
  <si>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</si>
  <si>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</si>
  <si>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</si>
  <si>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</si>
  <si>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</si>
  <si>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</si>
  <si>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</si>
  <si>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</si>
  <si>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</si>
  <si>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</si>
  <si>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</si>
  <si>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</si>
  <si>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</si>
  <si>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</si>
  <si>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</si>
  <si>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</si>
  <si>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</si>
  <si>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</si>
  <si>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</si>
  <si>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</si>
  <si>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</si>
  <si>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</si>
  <si>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</si>
  <si>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</si>
  <si>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</si>
  <si>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</si>
  <si>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</si>
  <si>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</si>
  <si>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</si>
  <si>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</si>
  <si>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</si>
  <si>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</si>
  <si>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</si>
  <si>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</si>
  <si>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</si>
  <si>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</si>
  <si>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</si>
  <si>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</si>
  <si>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</si>
  <si>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</si>
  <si>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</si>
  <si>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</si>
  <si>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</si>
  <si>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</si>
  <si>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</si>
  <si>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</si>
  <si>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</si>
  <si>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</si>
  <si>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</si>
  <si>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</si>
  <si>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</si>
  <si>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</si>
  <si>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</si>
  <si>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</si>
  <si>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</si>
  <si>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</si>
  <si>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</si>
  <si>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</si>
  <si>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</si>
  <si>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</si>
  <si>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</si>
  <si>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</si>
  <si>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</si>
  <si>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</si>
  <si>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</si>
  <si>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</si>
  <si>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</si>
  <si>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</si>
  <si>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</si>
  <si>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</si>
  <si>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</si>
  <si>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</si>
  <si>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</si>
  <si>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</si>
  <si>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</si>
  <si>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</si>
  <si>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</si>
  <si>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</si>
  <si>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</si>
  <si>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</si>
  <si>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</si>
  <si>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</si>
  <si>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</si>
  <si>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</si>
  <si>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</si>
  <si>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</si>
  <si>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</si>
  <si>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</si>
  <si>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</si>
  <si>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</si>
  <si>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</si>
  <si>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</si>
  <si>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</si>
  <si>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</si>
  <si>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</si>
  <si>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</si>
  <si>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</si>
  <si>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</si>
  <si>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</si>
  <si>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</si>
  <si>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</si>
  <si>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</si>
  <si>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</si>
  <si>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</si>
  <si>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</si>
  <si>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</si>
  <si>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</si>
  <si>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</si>
  <si>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</si>
  <si>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</si>
  <si>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</si>
  <si>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</si>
  <si>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</si>
  <si>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</si>
  <si>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</si>
  <si>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</si>
  <si>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</si>
  <si>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</si>
  <si>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</si>
  <si>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</si>
  <si>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</si>
  <si>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</si>
  <si>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</si>
  <si>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</si>
  <si>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</si>
  <si>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</si>
  <si>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</si>
  <si>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</si>
  <si>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</si>
  <si>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</si>
  <si>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</si>
  <si>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</si>
  <si>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</si>
  <si>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</si>
  <si>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</si>
  <si>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</si>
  <si>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</si>
  <si>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</si>
  <si>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</si>
  <si>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</si>
  <si>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</si>
  <si>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</si>
  <si>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</si>
  <si>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</si>
  <si>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</si>
  <si>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</si>
  <si>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</si>
  <si>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</si>
  <si>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</si>
  <si>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</si>
  <si>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</si>
  <si>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</si>
  <si>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</si>
  <si>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</si>
  <si>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</si>
  <si>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</si>
  <si>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</si>
  <si>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</si>
  <si>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</si>
  <si>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</si>
  <si>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</si>
  <si>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</si>
  <si>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</si>
  <si>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</si>
  <si>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</si>
  <si>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</si>
  <si>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</si>
  <si>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</si>
  <si>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</si>
  <si>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</si>
  <si>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</si>
  <si>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</si>
  <si>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</si>
  <si>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</si>
  <si>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</si>
  <si>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</si>
  <si>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</si>
  <si>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</si>
  <si>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</si>
  <si>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</si>
  <si>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</si>
  <si>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</si>
  <si>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</si>
  <si>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</si>
  <si>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</si>
  <si>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</si>
  <si>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</si>
  <si>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</si>
  <si>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</si>
  <si>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</si>
  <si>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</si>
  <si>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</si>
  <si>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</si>
  <si>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</si>
  <si>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</si>
  <si>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</si>
  <si>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</si>
  <si>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</si>
  <si>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</si>
  <si>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</si>
  <si>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</si>
  <si>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</si>
  <si>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</si>
  <si>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</si>
  <si>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</si>
  <si>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</si>
  <si>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</si>
  <si>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</si>
  <si>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</si>
  <si>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</si>
  <si>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</si>
  <si>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</si>
  <si>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</si>
  <si>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</si>
  <si>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</si>
  <si>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</si>
  <si>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</si>
  <si>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</si>
  <si>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</si>
  <si>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</si>
  <si>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</si>
  <si>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</si>
  <si>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</si>
  <si>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</si>
  <si>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</si>
  <si>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</si>
  <si>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</si>
  <si>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</si>
  <si>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</si>
  <si>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</si>
  <si>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</si>
  <si>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</si>
  <si>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</si>
  <si>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</si>
  <si>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</si>
  <si>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</si>
  <si>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</si>
  <si>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</si>
  <si>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</si>
  <si>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</si>
  <si>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</si>
  <si>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</si>
  <si>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</si>
  <si>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</si>
  <si>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</si>
  <si>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</si>
  <si>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</si>
  <si>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</si>
  <si>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</si>
  <si>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</si>
  <si>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</si>
  <si>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</si>
  <si>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</si>
  <si>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</si>
  <si>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</si>
  <si>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</si>
  <si>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</si>
  <si>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</si>
  <si>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</si>
  <si>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</si>
  <si>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</si>
  <si>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</si>
  <si>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</si>
  <si>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</si>
  <si>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</si>
  <si>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</si>
  <si>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</si>
  <si>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</si>
  <si>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</si>
  <si>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</si>
  <si>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</si>
  <si>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</si>
  <si>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</si>
  <si>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</si>
  <si>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</si>
  <si>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</si>
  <si>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</si>
  <si>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</si>
  <si>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</si>
  <si>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</si>
  <si>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</si>
  <si>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</si>
  <si>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</si>
  <si>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</si>
  <si>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</si>
  <si>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</si>
  <si>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</si>
  <si>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</si>
  <si>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</si>
  <si>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</si>
  <si>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</si>
  <si>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</si>
  <si>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</si>
  <si>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</si>
  <si>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</si>
  <si>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</si>
  <si>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</si>
  <si>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</si>
  <si>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</si>
  <si>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</si>
  <si>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</si>
  <si>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</si>
  <si>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</si>
  <si>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</si>
  <si>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</si>
  <si>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</si>
  <si>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</si>
  <si>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</si>
  <si>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</si>
  <si>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</si>
  <si>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</si>
  <si>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</si>
  <si>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</si>
  <si>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</si>
  <si>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</si>
  <si>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</si>
  <si>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</si>
  <si>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</si>
  <si>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</si>
  <si>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</si>
  <si>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</si>
  <si>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</si>
  <si>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</si>
  <si>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</si>
  <si>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</si>
  <si>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</si>
  <si>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</si>
  <si>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</si>
  <si>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</si>
  <si>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</si>
  <si>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</si>
  <si>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</si>
  <si>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</si>
  <si>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</si>
  <si>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</si>
  <si>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</si>
  <si>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</si>
  <si>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</si>
  <si>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</si>
  <si>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</si>
  <si>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</si>
  <si>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</si>
  <si>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</si>
  <si>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</si>
  <si>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</si>
  <si>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</si>
  <si>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</si>
  <si>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</si>
  <si>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</si>
  <si>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</si>
  <si>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</si>
  <si>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</si>
  <si>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</si>
  <si>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</si>
  <si>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</si>
  <si>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</si>
  <si>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</si>
  <si>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</si>
  <si>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</si>
  <si>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</si>
  <si>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</si>
  <si>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</si>
  <si>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</si>
  <si>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</si>
  <si>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</si>
  <si>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</si>
  <si>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</si>
  <si>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</si>
  <si>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</si>
  <si>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</si>
  <si>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</si>
  <si>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</si>
  <si>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</si>
  <si>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</si>
  <si>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</si>
  <si>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</si>
  <si>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</si>
  <si>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</si>
  <si>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</si>
  <si>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</si>
  <si>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</si>
  <si>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</si>
  <si>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</si>
  <si>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</si>
  <si>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</si>
  <si>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</si>
  <si>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</si>
  <si>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</si>
  <si>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</si>
  <si>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</si>
  <si>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</si>
  <si>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</si>
  <si>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</si>
  <si>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</si>
  <si>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</si>
  <si>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</si>
  <si>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</si>
  <si>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</si>
  <si>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</si>
  <si>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</si>
  <si>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</si>
  <si>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</si>
  <si>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</si>
  <si>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</si>
  <si>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</si>
  <si>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</si>
  <si>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</si>
  <si>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</si>
  <si>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</si>
  <si>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</si>
  <si>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</si>
  <si>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</si>
  <si>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</si>
  <si>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</si>
  <si>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</si>
  <si>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</si>
  <si>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</si>
  <si>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</si>
  <si>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</si>
  <si>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</si>
  <si>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</si>
  <si>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</si>
  <si>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</si>
  <si>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</si>
  <si>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</si>
  <si>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</si>
  <si>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</si>
  <si>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</si>
  <si>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</si>
  <si>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</si>
  <si>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</si>
  <si>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</si>
  <si>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</si>
  <si>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</si>
  <si>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</si>
  <si>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</si>
  <si>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</si>
  <si>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</si>
  <si>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</si>
  <si>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</si>
  <si>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</si>
  <si>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</si>
  <si>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</si>
  <si>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</si>
  <si>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</si>
  <si>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</si>
  <si>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</si>
  <si>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</si>
  <si>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</si>
  <si>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</si>
  <si>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</si>
  <si>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</si>
  <si>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</si>
  <si>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</si>
  <si>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</si>
  <si>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</si>
  <si>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</si>
  <si>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</si>
  <si>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</si>
  <si>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</si>
  <si>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</si>
  <si>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</si>
  <si>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</si>
  <si>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</si>
  <si>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</si>
  <si>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</si>
  <si>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</si>
  <si>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</si>
  <si>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</si>
  <si>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</si>
  <si>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</si>
  <si>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</si>
  <si>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</si>
  <si>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</si>
  <si>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</si>
  <si>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</si>
  <si>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</si>
  <si>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</si>
  <si>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</si>
  <si>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</si>
  <si>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</si>
  <si>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</si>
  <si>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</si>
  <si>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</si>
  <si>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</si>
  <si>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</si>
  <si>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</si>
  <si>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</si>
  <si>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</si>
  <si>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</si>
  <si>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</si>
  <si>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</si>
  <si>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</si>
  <si>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</si>
  <si>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</si>
  <si>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</si>
  <si>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</si>
  <si>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</si>
  <si>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</si>
  <si>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</si>
  <si>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</si>
  <si>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</si>
  <si>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</si>
  <si>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</si>
  <si>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</si>
  <si>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</si>
  <si>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</si>
  <si>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</si>
  <si>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</si>
  <si>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</si>
  <si>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</si>
  <si>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</si>
  <si>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</si>
  <si>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</si>
  <si>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</si>
  <si>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</si>
  <si>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</si>
  <si>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</si>
  <si>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</si>
  <si>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</si>
  <si>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</si>
  <si>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</si>
  <si>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</si>
  <si>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</si>
  <si>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</si>
  <si>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</si>
  <si>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</si>
  <si>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</si>
  <si>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</si>
  <si>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</si>
  <si>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</si>
  <si>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</si>
  <si>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</si>
  <si>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</si>
  <si>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</si>
  <si>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</si>
  <si>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</si>
  <si>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</si>
  <si>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</si>
  <si>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</si>
  <si>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</si>
  <si>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</si>
  <si>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</si>
  <si>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</si>
  <si>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</si>
  <si>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</si>
  <si>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</si>
  <si>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</si>
  <si>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</si>
  <si>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</si>
  <si>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</si>
  <si>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</si>
  <si>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</si>
  <si>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</si>
  <si>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</si>
  <si>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</si>
  <si>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</si>
  <si>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</si>
  <si>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</si>
  <si>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</si>
  <si>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</si>
  <si>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</si>
  <si>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</si>
  <si>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</si>
  <si>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</si>
  <si>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</si>
  <si>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</si>
  <si>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</si>
  <si>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</si>
  <si>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</si>
  <si>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</si>
  <si>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</si>
  <si>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</si>
  <si>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</si>
  <si>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</si>
  <si>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</si>
  <si>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</si>
  <si>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</si>
  <si>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</si>
  <si>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</si>
  <si>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</si>
  <si>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</si>
  <si>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</si>
  <si>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</si>
  <si>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</si>
  <si>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</si>
  <si>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</si>
  <si>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</si>
  <si>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</si>
  <si>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</si>
  <si>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</si>
  <si>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</si>
  <si>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</si>
  <si>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</si>
  <si>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</si>
  <si>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</si>
  <si>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</si>
  <si>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</si>
  <si>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</si>
  <si>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</si>
  <si>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</si>
  <si>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</si>
  <si>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</si>
  <si>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</si>
  <si>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</si>
  <si>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</si>
  <si>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</si>
  <si>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</si>
  <si>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</si>
  <si>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</si>
  <si>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</si>
  <si>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</si>
  <si>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</si>
  <si>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</si>
  <si>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</si>
  <si>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</si>
  <si>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</si>
  <si>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</si>
  <si>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</si>
  <si>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</si>
  <si>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</si>
  <si>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</si>
  <si>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</si>
  <si>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</si>
  <si>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</si>
  <si>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</si>
  <si>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</si>
  <si>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</si>
  <si>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</si>
  <si>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</si>
  <si>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</si>
  <si>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</si>
  <si>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</si>
  <si>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</si>
  <si>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</si>
  <si>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</si>
  <si>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</si>
  <si>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</si>
  <si>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</si>
  <si>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</si>
  <si>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</si>
  <si>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</si>
  <si>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</si>
  <si>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</si>
  <si>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</si>
  <si>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</si>
  <si>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</si>
  <si>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</si>
  <si>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</si>
  <si>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</si>
  <si>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</si>
  <si>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</si>
  <si>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</si>
  <si>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</si>
  <si>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</si>
  <si>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</si>
  <si>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</si>
  <si>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</si>
  <si>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</si>
  <si>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</si>
  <si>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</si>
  <si>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</si>
  <si>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</si>
  <si>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</si>
  <si>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</si>
  <si>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</si>
  <si>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</si>
  <si>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</si>
  <si>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</si>
  <si>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</si>
  <si>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</si>
  <si>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</si>
  <si>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</si>
  <si>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</si>
  <si>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</si>
  <si>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</si>
  <si>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</si>
  <si>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</si>
  <si>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</si>
  <si>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</si>
  <si>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</si>
  <si>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</si>
  <si>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</si>
  <si>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</si>
  <si>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</si>
  <si>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</si>
  <si>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</si>
  <si>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</si>
  <si>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</si>
  <si>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</si>
  <si>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</si>
  <si>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</si>
  <si>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</si>
  <si>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</si>
  <si>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</si>
  <si>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</si>
  <si>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</si>
  <si>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</si>
  <si>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</si>
  <si>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</si>
  <si>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</si>
  <si>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</si>
  <si>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</si>
  <si>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</si>
  <si>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</si>
  <si>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</si>
  <si>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</si>
  <si>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</si>
  <si>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</si>
  <si>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</si>
  <si>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</si>
  <si>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</si>
  <si>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</si>
  <si>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</si>
  <si>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</si>
  <si>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</si>
  <si>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</si>
  <si>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</si>
  <si>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</si>
  <si>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</si>
  <si>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</si>
  <si>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</si>
  <si>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</si>
  <si>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</si>
  <si>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</si>
  <si>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</si>
  <si>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</si>
  <si>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</si>
  <si>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</si>
  <si>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</si>
  <si>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</si>
  <si>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</si>
  <si>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</si>
  <si>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</si>
  <si>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</si>
  <si>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</si>
  <si>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</si>
  <si>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</si>
  <si>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</si>
  <si>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</si>
  <si>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</si>
  <si>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</si>
  <si>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</si>
  <si>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</si>
  <si>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</si>
  <si>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</si>
  <si>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</si>
  <si>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</si>
  <si>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</si>
  <si>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</si>
  <si>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</si>
  <si>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</si>
  <si>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</si>
  <si>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</si>
  <si>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</si>
  <si>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</si>
  <si>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</si>
  <si>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</si>
  <si>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</si>
  <si>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</si>
  <si>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</si>
  <si>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</si>
  <si>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</si>
  <si>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</si>
  <si>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</si>
  <si>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</si>
  <si>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</si>
  <si>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</si>
  <si>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</si>
  <si>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</si>
  <si>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</si>
  <si>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</si>
  <si>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</si>
  <si>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</si>
  <si>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</si>
  <si>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</si>
  <si>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</si>
  <si>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</si>
  <si>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</si>
  <si>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</si>
  <si>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</si>
  <si>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</si>
  <si>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</si>
  <si>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</si>
  <si>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</si>
  <si>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</si>
  <si>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</si>
  <si>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</si>
  <si>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</si>
  <si>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</si>
  <si>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</si>
  <si>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</si>
  <si>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</si>
  <si>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</si>
  <si>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</si>
  <si>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</si>
  <si>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</si>
  <si>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</si>
  <si>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</si>
  <si>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</si>
  <si>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</si>
  <si>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</si>
  <si>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</si>
  <si>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</si>
  <si>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</si>
  <si>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</si>
  <si>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</si>
  <si>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</si>
  <si>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</si>
  <si>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</si>
  <si>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</si>
  <si>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</si>
  <si>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</si>
  <si>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</si>
  <si>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</si>
  <si>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</si>
  <si>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</si>
  <si>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</si>
  <si>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</si>
  <si>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</si>
  <si>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</si>
  <si>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</si>
  <si>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</si>
  <si>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</si>
  <si>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</si>
  <si>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</si>
  <si>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</si>
  <si>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</si>
  <si>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</si>
  <si>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</si>
  <si>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</si>
  <si>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</si>
  <si>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</si>
  <si>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</si>
  <si>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</si>
  <si>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</si>
  <si>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</si>
  <si>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</si>
  <si>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</si>
  <si>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</si>
  <si>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</si>
  <si>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</si>
  <si>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</si>
  <si>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</si>
  <si>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</si>
  <si>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</si>
  <si>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</si>
  <si>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</si>
  <si>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</si>
  <si>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</si>
  <si>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</si>
  <si>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</si>
  <si>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</si>
  <si>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</si>
  <si>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</si>
  <si>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</si>
  <si>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</si>
  <si>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</si>
  <si>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</si>
  <si>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</si>
  <si>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</si>
  <si>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</si>
  <si>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</si>
  <si>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</si>
  <si>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</si>
  <si>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</si>
  <si>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</si>
  <si>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</si>
  <si>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</si>
  <si>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</si>
  <si>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</si>
  <si>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</si>
  <si>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</si>
  <si>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</si>
  <si>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</si>
  <si>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</si>
  <si>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</si>
  <si>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</si>
  <si>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</si>
  <si>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</si>
  <si>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</si>
  <si>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</si>
  <si>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</si>
  <si>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</si>
  <si>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</si>
  <si>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</si>
  <si>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</si>
  <si>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</si>
  <si>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</si>
  <si>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</si>
  <si>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</si>
  <si>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</si>
  <si>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</si>
  <si>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</si>
  <si>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</si>
  <si>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</si>
  <si>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</si>
  <si>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</si>
  <si>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</si>
  <si>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</si>
  <si>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</si>
  <si>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</si>
  <si>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</si>
  <si>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</si>
  <si>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</si>
  <si>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</si>
  <si>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</si>
  <si>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</si>
  <si>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</si>
  <si>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</si>
  <si>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</si>
  <si>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</si>
  <si>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</si>
  <si>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</si>
  <si>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</si>
  <si>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</si>
  <si>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</si>
  <si>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</si>
  <si>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</si>
  <si>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</si>
  <si>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</si>
  <si>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</si>
  <si>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</si>
  <si>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</si>
  <si>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</si>
  <si>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</si>
  <si>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</si>
  <si>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</si>
  <si>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</si>
  <si>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</si>
  <si>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</si>
  <si>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</si>
  <si>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</si>
  <si>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</si>
  <si>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</si>
  <si>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</si>
  <si>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</si>
  <si>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</si>
  <si>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</si>
  <si>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</si>
  <si>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</si>
  <si>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</si>
  <si>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</si>
  <si>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</si>
  <si>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</si>
  <si>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</si>
  <si>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</si>
  <si>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</si>
  <si>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</si>
  <si>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</si>
  <si>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</si>
  <si>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</si>
  <si>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</si>
  <si>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</si>
  <si>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</si>
  <si>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</si>
  <si>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</si>
  <si>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</si>
  <si>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</si>
  <si>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</si>
  <si>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</si>
  <si>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</si>
  <si>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</si>
  <si>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</si>
  <si>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</si>
  <si>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</si>
  <si>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</si>
  <si>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</si>
  <si>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</si>
  <si>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</si>
  <si>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</si>
  <si>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</si>
  <si>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</si>
  <si>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</si>
  <si>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</si>
  <si>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</si>
  <si>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</si>
  <si>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</si>
  <si>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</si>
  <si>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</si>
  <si>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</si>
  <si>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</si>
  <si>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</si>
  <si>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</si>
  <si>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</si>
  <si>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</si>
  <si>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</si>
  <si>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</si>
  <si>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</si>
  <si>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</si>
  <si>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</si>
  <si>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</si>
  <si>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</si>
  <si>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</si>
  <si>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</si>
  <si>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</si>
  <si>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</si>
  <si>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</si>
  <si>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</si>
  <si>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</si>
  <si>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</si>
  <si>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</si>
  <si>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</si>
  <si>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</si>
  <si>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</si>
  <si>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</si>
  <si>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</si>
  <si>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</si>
  <si>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</si>
  <si>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</si>
  <si>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</si>
  <si>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</si>
  <si>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</si>
  <si>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</si>
  <si>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</si>
  <si>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</si>
  <si>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</si>
  <si>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</si>
  <si>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</si>
  <si>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</si>
  <si>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</si>
  <si>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</si>
  <si>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</si>
  <si>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</si>
  <si>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</si>
  <si>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</si>
  <si>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</si>
  <si>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</si>
  <si>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</si>
  <si>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</si>
  <si>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</si>
  <si>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</si>
  <si>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</si>
  <si>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</si>
  <si>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</si>
  <si>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</si>
  <si>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</si>
  <si>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</si>
  <si>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</si>
  <si>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</si>
  <si>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</si>
  <si>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</si>
  <si>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</si>
  <si>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</si>
  <si>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</si>
  <si>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</si>
  <si>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</si>
  <si>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</si>
  <si>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</si>
  <si>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</si>
  <si>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</si>
  <si>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</si>
  <si>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</si>
  <si>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</si>
  <si>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</si>
  <si>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</si>
  <si>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</si>
  <si>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</si>
  <si>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</si>
  <si>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</si>
  <si>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</si>
  <si>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</si>
  <si>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</si>
  <si>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</si>
  <si>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</si>
  <si>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</si>
  <si>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</si>
  <si>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</si>
  <si>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</si>
  <si>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</si>
  <si>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</si>
  <si>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</si>
  <si>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</si>
  <si>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</si>
  <si>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</si>
  <si>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</si>
  <si>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</si>
  <si>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</si>
  <si>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</si>
  <si>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</si>
  <si>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</si>
  <si>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</si>
  <si>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</si>
  <si>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</si>
  <si>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</si>
  <si>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</si>
  <si>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</si>
  <si>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</si>
  <si>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</si>
  <si>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</si>
  <si>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</si>
  <si>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</si>
  <si>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</si>
  <si>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</si>
  <si>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</si>
  <si>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</si>
  <si>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</si>
  <si>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</si>
  <si>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</si>
  <si>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</si>
  <si>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</si>
  <si>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</si>
  <si>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</si>
  <si>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</si>
  <si>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</si>
  <si>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</si>
  <si>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</si>
  <si>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</si>
  <si>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</si>
  <si>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</si>
  <si>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</si>
  <si>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</si>
  <si>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</si>
  <si>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</si>
  <si>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</si>
  <si>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</si>
  <si>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</si>
  <si>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</si>
  <si>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</si>
  <si>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</si>
  <si>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</si>
  <si>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</si>
  <si>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</si>
  <si>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</si>
  <si>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</si>
  <si>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</si>
  <si>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</si>
  <si>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</si>
  <si>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</si>
  <si>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</si>
  <si>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</si>
  <si>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</si>
  <si>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</si>
  <si>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</si>
  <si>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</si>
  <si>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</si>
  <si>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</si>
  <si>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</si>
  <si>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</si>
  <si>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</si>
  <si>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</si>
  <si>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</si>
  <si>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</si>
  <si>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</si>
  <si>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</si>
  <si>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</si>
  <si>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</si>
  <si>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</si>
  <si>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</si>
  <si>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</si>
  <si>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</si>
  <si>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</si>
  <si>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</si>
  <si>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</si>
  <si>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</si>
  <si>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</si>
  <si>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</si>
  <si>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</si>
  <si>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</si>
  <si>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</si>
  <si>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</si>
  <si>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</si>
  <si>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</si>
  <si>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</si>
  <si>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</si>
  <si>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</si>
  <si>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</si>
  <si>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</si>
  <si>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</si>
  <si>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</si>
  <si>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</si>
  <si>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</si>
  <si>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</si>
  <si>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</si>
  <si>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</si>
  <si>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</si>
  <si>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</si>
  <si>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</si>
  <si>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</si>
  <si>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</si>
  <si>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</si>
  <si>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</si>
  <si>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</si>
  <si>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</si>
  <si>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</si>
  <si>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</si>
  <si>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</si>
  <si>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</si>
  <si>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</si>
  <si>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</si>
  <si>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</si>
  <si>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</si>
  <si>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</si>
  <si>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</si>
  <si>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</si>
  <si>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</si>
  <si>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</si>
  <si>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</si>
  <si>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</si>
  <si>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</si>
  <si>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</si>
  <si>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</si>
  <si>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</si>
  <si>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</si>
  <si>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</si>
  <si>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</si>
  <si>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</si>
  <si>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</si>
  <si>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</si>
  <si>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</si>
  <si>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</si>
  <si>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</si>
  <si>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</si>
  <si>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</si>
  <si>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</si>
  <si>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</si>
  <si>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</si>
  <si>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</si>
  <si>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</si>
  <si>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</si>
  <si>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</si>
  <si>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</si>
  <si>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</si>
  <si>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</si>
  <si>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</si>
  <si>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</si>
  <si>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</si>
  <si>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</si>
  <si>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</si>
  <si>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</si>
  <si>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</si>
  <si>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</si>
  <si>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</si>
  <si>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</si>
  <si>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</si>
  <si>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</si>
  <si>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</si>
  <si>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</si>
  <si>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</si>
  <si>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</si>
  <si>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</si>
  <si>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</si>
  <si>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</si>
  <si>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</si>
  <si>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</si>
  <si>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</si>
  <si>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</si>
  <si>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</si>
  <si>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</si>
  <si>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</si>
  <si>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</si>
  <si>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</si>
  <si>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</si>
  <si>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</si>
  <si>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</si>
  <si>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</si>
  <si>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</si>
  <si>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</si>
  <si>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</si>
  <si>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</si>
  <si>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</si>
  <si>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</si>
  <si>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</si>
  <si>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</si>
  <si>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</si>
  <si>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</si>
  <si>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</si>
  <si>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</si>
  <si>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</si>
  <si>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</si>
  <si>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</si>
  <si>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</si>
  <si>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</si>
  <si>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</si>
  <si>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</si>
  <si>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</si>
  <si>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</si>
  <si>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</si>
  <si>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</si>
  <si>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</si>
  <si>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</si>
  <si>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</si>
  <si>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</si>
  <si>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</si>
  <si>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</si>
  <si>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</si>
  <si>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</si>
  <si>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</si>
  <si>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</si>
  <si>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</si>
  <si>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</si>
  <si>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</si>
  <si>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</si>
  <si>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</si>
  <si>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</si>
  <si>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</si>
  <si>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</si>
  <si>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</si>
  <si>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</si>
  <si>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</si>
  <si>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</si>
  <si>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</si>
  <si>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</si>
  <si>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</si>
  <si>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</si>
  <si>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</si>
  <si>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</si>
  <si>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</si>
  <si>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</si>
  <si>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</si>
  <si>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</si>
  <si>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</si>
  <si>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</si>
  <si>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</si>
  <si>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</si>
  <si>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</si>
  <si>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</si>
  <si>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</si>
  <si>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</si>
  <si>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</si>
  <si>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</si>
  <si>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</si>
  <si>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</si>
  <si>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</si>
  <si>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</si>
  <si>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</si>
  <si>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</si>
  <si>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</si>
  <si>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</si>
  <si>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</si>
  <si>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</si>
  <si>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</si>
  <si>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</si>
  <si>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</si>
  <si>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</si>
  <si>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</si>
  <si>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</si>
  <si>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</si>
  <si>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</si>
  <si>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</si>
  <si>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</si>
  <si>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</si>
  <si>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</si>
  <si>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</si>
  <si>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</si>
  <si>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</si>
  <si>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</si>
  <si>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</si>
  <si>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</si>
  <si>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</si>
  <si>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</si>
  <si>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</si>
  <si>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</si>
  <si>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</si>
  <si>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</si>
  <si>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</si>
  <si>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</si>
  <si>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</si>
  <si>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</si>
  <si>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</si>
  <si>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</si>
  <si>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</si>
  <si>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</si>
  <si>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</si>
  <si>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</si>
  <si>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</si>
  <si>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</si>
  <si>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</si>
  <si>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</si>
  <si>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</si>
  <si>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</si>
  <si>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</si>
  <si>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</si>
  <si>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</si>
  <si>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</si>
  <si>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</si>
  <si>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</si>
  <si>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</si>
  <si>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</si>
  <si>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</si>
  <si>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</si>
  <si>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</si>
  <si>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</si>
  <si>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</si>
  <si>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</si>
  <si>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</si>
  <si>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</si>
  <si>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</si>
  <si>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</si>
  <si>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</si>
  <si>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</si>
  <si>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</si>
  <si>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</si>
  <si>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</si>
  <si>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</si>
  <si>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</si>
  <si>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</si>
  <si>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</si>
  <si>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</si>
  <si>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</si>
  <si>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</si>
  <si>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</si>
  <si>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</si>
  <si>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</si>
  <si>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</si>
  <si>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</si>
  <si>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</si>
  <si>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</si>
  <si>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</si>
  <si>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</si>
  <si>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</si>
  <si>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</si>
  <si>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</si>
  <si>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</si>
  <si>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</si>
  <si>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</si>
  <si>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</si>
  <si>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</si>
  <si>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</si>
  <si>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</si>
  <si>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</si>
  <si>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</si>
  <si>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</si>
  <si>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</si>
  <si>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</si>
  <si>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</si>
  <si>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</si>
  <si>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</si>
  <si>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</si>
  <si>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</si>
  <si>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</si>
  <si>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</si>
  <si>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</si>
  <si>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</si>
  <si>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</si>
  <si>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</si>
  <si>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</si>
  <si>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</si>
  <si>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</si>
  <si>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</si>
  <si>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</si>
  <si>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</si>
  <si>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</si>
  <si>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</si>
  <si>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</si>
  <si>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</si>
  <si>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</si>
  <si>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</si>
  <si>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</si>
  <si>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</si>
  <si>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</si>
  <si>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</si>
  <si>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</si>
  <si>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</si>
  <si>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</si>
  <si>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</si>
  <si>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</si>
  <si>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</si>
  <si>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</si>
  <si>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</si>
  <si>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</si>
  <si>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</si>
  <si>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</si>
  <si>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</si>
  <si>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</si>
  <si>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</si>
  <si>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</si>
  <si>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</si>
  <si>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</si>
  <si>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</si>
  <si>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</si>
  <si>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</si>
  <si>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</si>
  <si>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</si>
  <si>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</si>
  <si>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</si>
  <si>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</si>
  <si>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</si>
  <si>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</si>
  <si>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</si>
  <si>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</si>
  <si>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</si>
  <si>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</si>
  <si>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</si>
  <si>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</si>
  <si>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</si>
  <si>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</si>
  <si>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</si>
  <si>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</si>
  <si>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</si>
  <si>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</si>
  <si>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</si>
  <si>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</si>
  <si>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</si>
  <si>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</si>
  <si>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</si>
  <si>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</si>
  <si>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</si>
  <si>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</si>
  <si>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</si>
  <si>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</si>
  <si>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</si>
  <si>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</si>
  <si>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</si>
  <si>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</si>
  <si>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</si>
  <si>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</si>
  <si>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</si>
  <si>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</si>
  <si>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</si>
  <si>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</si>
  <si>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</si>
  <si>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</si>
  <si>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</si>
  <si>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</si>
  <si>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</si>
  <si>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</si>
  <si>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</si>
  <si>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</si>
  <si>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</si>
  <si>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</si>
  <si>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</si>
  <si>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</si>
  <si>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</si>
  <si>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</si>
  <si>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</si>
  <si>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</si>
  <si>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</si>
  <si>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</si>
  <si>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</si>
  <si>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</si>
  <si>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</si>
  <si>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</si>
  <si>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</si>
  <si>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</si>
  <si>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</si>
  <si>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</si>
  <si>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</si>
  <si>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</si>
  <si>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</si>
  <si>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</si>
  <si>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</si>
  <si>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</si>
  <si>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</si>
  <si>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</si>
  <si>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</si>
  <si>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</si>
  <si>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</si>
  <si>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</si>
  <si>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</si>
  <si>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</si>
  <si>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</si>
  <si>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</si>
  <si>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</si>
  <si>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</si>
  <si>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</si>
  <si>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</si>
  <si>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</si>
  <si>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</si>
  <si>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</si>
  <si>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</si>
  <si>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</si>
  <si>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</si>
  <si>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</si>
  <si>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</si>
  <si>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</si>
  <si>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</si>
  <si>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</si>
  <si>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</si>
  <si>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</si>
  <si>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</si>
  <si>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</si>
  <si>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</si>
  <si>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</si>
  <si>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</si>
  <si>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</si>
  <si>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</si>
  <si>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</si>
  <si>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</si>
  <si>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</si>
  <si>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</si>
  <si>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</si>
  <si>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</si>
  <si>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</si>
  <si>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</si>
  <si>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</si>
  <si>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</si>
  <si>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</si>
  <si>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</si>
  <si>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</si>
  <si>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</si>
  <si>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</si>
  <si>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</si>
  <si>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</si>
  <si>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</si>
  <si>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</si>
  <si>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</si>
  <si>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</si>
  <si>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</si>
  <si>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</si>
  <si>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</si>
  <si>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</si>
  <si>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</si>
  <si>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</si>
  <si>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</si>
  <si>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</si>
  <si>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</si>
  <si>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</si>
  <si>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</si>
  <si>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</si>
  <si>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</si>
  <si>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</si>
  <si>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</si>
  <si>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</si>
  <si>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</si>
  <si>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</si>
  <si>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</si>
  <si>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</si>
  <si>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</si>
  <si>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</si>
  <si>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</si>
  <si>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</si>
  <si>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</si>
  <si>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</si>
  <si>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</si>
  <si>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</si>
  <si>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</si>
  <si>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</si>
  <si>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</si>
  <si>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</si>
  <si>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</si>
  <si>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</si>
  <si>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</si>
  <si>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</si>
  <si>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</si>
  <si>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</si>
  <si>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</si>
  <si>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</si>
  <si>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</si>
  <si>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</si>
  <si>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</si>
  <si>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</si>
  <si>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</si>
  <si>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</si>
  <si>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</si>
  <si>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</si>
  <si>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</si>
  <si>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</si>
  <si>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</si>
  <si>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</si>
  <si>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</si>
  <si>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</si>
  <si>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</si>
  <si>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</si>
  <si>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</si>
  <si>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</si>
  <si>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</si>
  <si>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</si>
  <si>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</si>
  <si>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</si>
  <si>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</si>
  <si>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</si>
  <si>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</si>
  <si>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</si>
  <si>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</si>
  <si>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</si>
  <si>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</si>
  <si>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</si>
  <si>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</si>
  <si>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</si>
  <si>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</si>
  <si>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</si>
  <si>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</si>
  <si>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</si>
  <si>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</si>
  <si>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</si>
  <si>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</si>
  <si>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</si>
  <si>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</si>
  <si>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</si>
  <si>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</si>
  <si>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</si>
  <si>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</si>
  <si>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</si>
  <si>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</si>
  <si>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</si>
  <si>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</si>
  <si>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</si>
  <si>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</si>
  <si>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</si>
  <si>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</si>
  <si>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</si>
  <si>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</si>
  <si>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</si>
  <si>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</si>
  <si>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</si>
  <si>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</si>
  <si>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</si>
  <si>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</si>
  <si>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</si>
  <si>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</si>
  <si>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</si>
  <si>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</si>
  <si>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</si>
  <si>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</si>
  <si>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</si>
  <si>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</si>
  <si>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</si>
  <si>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</si>
  <si>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</si>
  <si>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</si>
  <si>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</si>
  <si>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</si>
  <si>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</si>
  <si>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</si>
  <si>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</si>
  <si>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</si>
  <si>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</si>
  <si>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</si>
  <si>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</si>
  <si>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</si>
  <si>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</si>
  <si>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</si>
  <si>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</si>
  <si>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</si>
  <si>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</si>
  <si>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</si>
  <si>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</si>
  <si>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</si>
  <si>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</si>
  <si>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</si>
  <si>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</si>
  <si>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</si>
  <si>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</si>
  <si>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</si>
  <si>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</si>
  <si>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</si>
  <si>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</si>
  <si>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</si>
  <si>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</si>
  <si>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</si>
  <si>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</si>
  <si>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</si>
  <si>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</si>
  <si>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</si>
  <si>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</si>
  <si>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</si>
  <si>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</si>
  <si>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</si>
  <si>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</si>
  <si>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</si>
  <si>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</si>
  <si>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</si>
  <si>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</si>
  <si>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</si>
  <si>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</si>
  <si>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</si>
  <si>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</si>
  <si>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</si>
  <si>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</si>
  <si>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</si>
  <si>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</si>
  <si>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</si>
  <si>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</si>
  <si>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</si>
  <si>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</si>
  <si>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</si>
  <si>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</si>
  <si>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</si>
  <si>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</si>
  <si>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</si>
  <si>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</si>
  <si>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</si>
  <si>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</si>
  <si>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</si>
  <si>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</si>
  <si>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</si>
  <si>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</si>
  <si>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</si>
  <si>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</si>
  <si>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</si>
  <si>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</si>
  <si>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</si>
  <si>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</si>
  <si>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</si>
  <si>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</si>
  <si>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</si>
  <si>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</si>
  <si>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</si>
  <si>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</si>
  <si>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</si>
  <si>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</si>
  <si>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</si>
  <si>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</si>
  <si>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</si>
  <si>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</si>
  <si>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</si>
  <si>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</si>
  <si>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</si>
  <si>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</si>
  <si>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</si>
  <si>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</si>
  <si>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</si>
  <si>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</si>
  <si>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</si>
  <si>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</si>
  <si>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</si>
  <si>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</si>
  <si>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</si>
  <si>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</si>
  <si>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</si>
  <si>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</si>
  <si>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</si>
  <si>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</si>
  <si>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</si>
  <si>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</si>
  <si>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</si>
  <si>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</si>
  <si>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</si>
  <si>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</si>
  <si>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</si>
  <si>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</si>
  <si>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</si>
  <si>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</si>
  <si>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</si>
  <si>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</si>
  <si>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</si>
  <si>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</si>
  <si>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</si>
  <si>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</si>
  <si>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</si>
  <si>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</si>
  <si>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</si>
  <si>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</si>
  <si>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</si>
  <si>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</si>
  <si>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</si>
  <si>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</si>
  <si>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</si>
  <si>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</si>
  <si>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</si>
  <si>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</si>
  <si>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</si>
  <si>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</si>
  <si>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</si>
  <si>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</si>
  <si>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</si>
  <si>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</si>
  <si>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</si>
  <si>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</si>
  <si>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</si>
  <si>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</si>
  <si>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</si>
  <si>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</si>
  <si>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</si>
  <si>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</si>
  <si>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</si>
  <si>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</si>
  <si>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</si>
  <si>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</si>
  <si>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</si>
  <si>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</si>
  <si>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</si>
  <si>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</si>
  <si>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</si>
  <si>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</si>
  <si>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</si>
  <si>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</si>
  <si>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</si>
  <si>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</si>
  <si>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</si>
  <si>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</si>
  <si>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</si>
  <si>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</si>
  <si>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</si>
  <si>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</si>
  <si>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</si>
  <si>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</si>
  <si>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</si>
  <si>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</si>
  <si>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</si>
  <si>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</si>
  <si>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</si>
  <si>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</si>
  <si>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</si>
  <si>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</si>
  <si>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</si>
  <si>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</si>
  <si>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</si>
  <si>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</si>
  <si>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</si>
  <si>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</si>
  <si>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</si>
  <si>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</si>
  <si>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</si>
  <si>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</si>
  <si>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</si>
  <si>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</si>
  <si>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</si>
  <si>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</si>
  <si>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</si>
  <si>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</si>
  <si>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</si>
  <si>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</si>
  <si>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</si>
  <si>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</si>
  <si>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</si>
  <si>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</si>
  <si>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</si>
  <si>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</si>
  <si>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</si>
  <si>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</si>
  <si>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</si>
  <si>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</si>
  <si>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</si>
  <si>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</si>
  <si>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</si>
  <si>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</si>
  <si>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</si>
  <si>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</si>
  <si>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</si>
  <si>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</si>
  <si>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</si>
  <si>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</si>
  <si>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</si>
  <si>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</si>
  <si>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</si>
  <si>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</si>
  <si>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</si>
  <si>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</si>
  <si>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</si>
  <si>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</si>
  <si>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</si>
  <si>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</si>
  <si>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</si>
  <si>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</si>
  <si>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</si>
  <si>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</si>
  <si>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</si>
  <si>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</si>
  <si>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</si>
  <si>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</si>
  <si>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</si>
  <si>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</si>
  <si>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</si>
  <si>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</si>
  <si>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</si>
  <si>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</si>
  <si>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</si>
  <si>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</si>
  <si>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</si>
  <si>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</si>
  <si>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</si>
  <si>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</si>
  <si>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</si>
  <si>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</si>
  <si>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</si>
  <si>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</si>
  <si>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</si>
  <si>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</si>
  <si>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</si>
  <si>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</si>
  <si>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</si>
  <si>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</si>
  <si>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</si>
  <si>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</si>
  <si>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</si>
  <si>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</si>
  <si>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</si>
  <si>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</si>
  <si>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</si>
  <si>
    <t>Data Cleaning Reference Table</t>
  </si>
  <si>
    <t>Per-crop yield quartiles, used to impute missing yield values and cap statistical outliers (IQR method).</t>
  </si>
  <si>
    <t>Source: computed from Raw_Data (Yield_Tonnes_Ha) using pandas .quantile() â€” Q1=25th pct, Q3=75th pct, IQR=Q3-Q1, Upper Bound=Q3+1.5*IQR</t>
  </si>
  <si>
    <t>Median_Yield_t_ha</t>
  </si>
  <si>
    <t>Q1_25pct</t>
  </si>
  <si>
    <t>Q3_75pct</t>
  </si>
  <si>
    <t>IQR</t>
  </si>
  <si>
    <t>Upper_Bound_Cap</t>
  </si>
  <si>
    <t>Farm ID</t>
  </si>
  <si>
    <t>Farm Area Hectares</t>
  </si>
  <si>
    <t>Rainfall mm</t>
  </si>
  <si>
    <t>Avg Temperature C</t>
  </si>
  <si>
    <t>Humidity pct</t>
  </si>
  <si>
    <t>Sunlight Hours Day</t>
  </si>
  <si>
    <t>Soil pH</t>
  </si>
  <si>
    <t>Soil Moisture pct</t>
  </si>
  <si>
    <t>Nitrogen kg ha</t>
  </si>
  <si>
    <t>Phosphorus kg ha</t>
  </si>
  <si>
    <t>Potassium kg ha</t>
  </si>
  <si>
    <t>Irrigation Method</t>
  </si>
  <si>
    <t>Fertilizer kg ha</t>
  </si>
  <si>
    <t>Pesticide Litre ha</t>
  </si>
  <si>
    <t>Seed Quality Score</t>
  </si>
  <si>
    <t>Yield Tonnes Ha</t>
  </si>
  <si>
    <t>Production Tonnes</t>
  </si>
  <si>
    <t>Market Price INR Tonne</t>
  </si>
  <si>
    <t>Total Cost INR</t>
  </si>
  <si>
    <t>Revenue INR</t>
  </si>
  <si>
    <t>Profit INR</t>
  </si>
  <si>
    <t>Water Used m3</t>
  </si>
  <si>
    <t>Water Efficiency t per 1000m3</t>
  </si>
  <si>
    <t>Disease Pest Risk pct</t>
  </si>
  <si>
    <t>Rainfall Imputed</t>
  </si>
  <si>
    <t>SoilMoisture Imputed</t>
  </si>
  <si>
    <t>Yield Status</t>
  </si>
  <si>
    <t>Production Recalculated t</t>
  </si>
  <si>
    <t>Seasonal Performance Summary</t>
  </si>
  <si>
    <t>Key metrics averaged/summed across all farms, by season (source: Cleaned_Data)</t>
  </si>
  <si>
    <t>Metric</t>
  </si>
  <si>
    <t>Number of Farms</t>
  </si>
  <si>
    <t>Avg Farm Area (ha)</t>
  </si>
  <si>
    <t>Avg Rainfall (mm)</t>
  </si>
  <si>
    <t>Avg Temperature (C)</t>
  </si>
  <si>
    <t>Avg Humidity (%)</t>
  </si>
  <si>
    <t>Avg Sunlight (hrs/day)</t>
  </si>
  <si>
    <t>Avg Soil pH</t>
  </si>
  <si>
    <t>Avg Soil Moisture (%)</t>
  </si>
  <si>
    <t>Avg Fertilizer (kg/ha)</t>
  </si>
  <si>
    <t>Avg Pesticide (L/ha)</t>
  </si>
  <si>
    <t>Avg Seed Quality Score</t>
  </si>
  <si>
    <t>Avg Yield (t/ha)</t>
  </si>
  <si>
    <t>Total Production (t)</t>
  </si>
  <si>
    <t>Avg Market Price (INR/t)</t>
  </si>
  <si>
    <t>Total Revenue (INR)</t>
  </si>
  <si>
    <t>Total Cost (INR)</t>
  </si>
  <si>
    <t>Total Profit (INR)</t>
  </si>
  <si>
    <t>Avg Profit per Farm (INR)</t>
  </si>
  <si>
    <t>Profit Margin (%)</t>
  </si>
  <si>
    <t>Avg Water Used (m3)</t>
  </si>
  <si>
    <t>Avg Water Efficiency (t/1000m3)</t>
  </si>
  <si>
    <t>Avg Disease/Pest Risk (%)</t>
  </si>
  <si>
    <t>Loss-Making Farms (%)</t>
  </si>
  <si>
    <t>Average Yield &amp; Profit by Season x Crop</t>
  </si>
  <si>
    <t>Checks whether seasonal patterns are consistent across crop types</t>
  </si>
  <si>
    <t>Average Yield by Season x State</t>
  </si>
  <si>
    <t>Checks whether seasonal yield patterns are consistent across regions</t>
  </si>
  <si>
    <t>Irrigation Method Usage &amp; Efficiency by Season</t>
  </si>
  <si>
    <t>Farm Count</t>
  </si>
  <si>
    <t>Total</t>
  </si>
  <si>
    <t>Correlation Analysis</t>
  </si>
  <si>
    <t>Pearson correlation coefficients across all 4,000 cleaned records (-1 to +1)</t>
  </si>
  <si>
    <t>Values near +1/-1 indicate a strong relationship; near 0 indicates little/no linear relationship.</t>
  </si>
  <si>
    <t>Variable Pair</t>
  </si>
  <si>
    <t>Correlation (r)</t>
  </si>
  <si>
    <t>Rainfall vs Yield</t>
  </si>
  <si>
    <t>Temperature vs Yield</t>
  </si>
  <si>
    <t>Soil Moisture vs Yield</t>
  </si>
  <si>
    <t>Fertilizer vs Yield</t>
  </si>
  <si>
    <t>Seed Quality vs Yield</t>
  </si>
  <si>
    <t>Disease/Pest Risk vs Yield</t>
  </si>
  <si>
    <t>Water Used vs Yield</t>
  </si>
  <si>
    <t>Water Efficiency vs Profit</t>
  </si>
  <si>
    <t>Total Cost vs Profit</t>
  </si>
  <si>
    <t>Market Price vs Profit</t>
  </si>
  <si>
    <t>Yield vs Profit</t>
  </si>
  <si>
    <t>Fertilizer vs Disease/Pest Risk</t>
  </si>
  <si>
    <t>Seasonal Agriculture Performance — Charts</t>
  </si>
  <si>
    <t>All charts reference live formulas in Season_Summary / Season_Crop_Matrix / Irrigation_Analysis — they update automatically if the underlying data changes.</t>
  </si>
  <si>
    <t>Key Insights &amp; Recommendations</t>
  </si>
  <si>
    <t>Findings below are drawn directly from the Season_Summary, Season_Crop_Matrix, Season_State_Matrix and Correlation_Analysis sheets.</t>
  </si>
  <si>
    <t>1. How does agricultural performance vary across seasons?</t>
  </si>
  <si>
    <t>•  Kharif has the most farms (1,779), the highest average yield (~5.63 t/ha) and by far the highest total profit (~INR 318 million). Rabi is close behind on yield (~5.09 t/ha) with a smaller but positive total profit (~INR 143 million). Zaid is the weakest season: lowest yield (~4.64 t/ha) and the ONLY season with a negative total profit (see Season_Summary, row 'Total Profit (INR)').</t>
  </si>
  <si>
    <t>2. What major seasonal patterns can be observed?</t>
  </si>
  <si>
    <t>•  Rainfall, humidity and soil moisture all fall steadily from Kharif -&gt; Rabi -&gt; Zaid (as expected, since Kharif is the monsoon season). Sunlight hours rise in the same order. Fertilizer, pesticide and seed-quality inputs are almost identical across seasons — input levels are not what's driving the yield gap.</t>
  </si>
  <si>
    <t>3. Which characteristics change between seasons, and which stay stable?</t>
  </si>
  <si>
    <t>•  Change a lot: rainfall (852 -&gt; 436 -&gt; 299 mm), humidity (72% -&gt; 58% -&gt; 52%), soil moisture (31% -&gt; 24% -&gt; 19%), disease/pest risk (54% -&gt; 40% -&gt; 38%).</t>
  </si>
  <si>
    <t>•  Stay stable: fertilizer use (~185-187 kg/ha), pesticide use (~5.0-5.2 L/ha), seed quality (~0.82-0.83), average farm area (~7.8-8.1 ha) and market price (~INR 44,200-44,850/tonne).</t>
  </si>
  <si>
    <t>4. Are there noticeable differences/variations in resource usage across seasons?</t>
  </si>
  <si>
    <t>•  Input resources (fertilizer, pesticide, seed quality) are essentially flat across seasons — the variation is almost entirely on the environmental side (rainfall, humidity, soil moisture) and in water usage efficiency, which drops from 5.89 t/1000m3 in Kharif to 4.41 t/1000m3 in Zaid.</t>
  </si>
  <si>
    <t>5. Are there relationships between seasonal environmental conditions and performance?</t>
  </si>
  <si>
    <t>•  Surprisingly, direct correlations between Rainfall/Temperature/Soil Moisture and Yield are all close to zero (r = 0.01-0.03; see Correlation_Analysis). What DOES correlate with yield is Water_Used_m3 (r = 0.39) — i.e. how much water actually reaches the crop matters far more than how much rain fell. This points to irrigation infrastructure/water management as a bigger performance lever than rainfall alone.</t>
  </si>
  <si>
    <t>•  Water efficiency correlates strongly with profit (r = 0.49), and Yield correlates strongly with Profit (r = 0.49) — unsurprising, but it confirms yield gains flow through to profit rather than being offset by cost.</t>
  </si>
  <si>
    <t>6. How do economic outcomes vary across seasons?</t>
  </si>
  <si>
    <t>•  Profit margin falls from +25.2% (Kharif) to +14.6% (Rabi) to -4.8% (Zaid). The share of loss-making farms rises steadily: 42.2% in Kharif, 51.1% in Rabi, 64.5% in Zaid. Zaid farms are fighting an uphill battle: lower yield, similar costs, and worse margins.</t>
  </si>
  <si>
    <t>7. Are seasonal patterns consistent across regions and crops?</t>
  </si>
  <si>
    <t>•  Mostly yes for the yield ranking (Kharif &gt;= Rabi &gt; Zaid), but the size of the gap differs by crop and state — see Season_Crop_Matrix and Season_State_Matrix for the exact breakdown and conditionally-formatted heat map (green = higher yield, red = lower).</t>
  </si>
  <si>
    <t>8. Are there unusual or unexpected patterns?</t>
  </si>
  <si>
    <t>•  The near-zero correlation between rainfall and yield is the most counter-intuitive finding — it suggests either (a) irrigation is compensating for rainfall shortfalls across most farms, or (b) other factors dominate yield variation in this dataset. One genuine outlier was found and capped: a Cotton farm recording 2.9 t/ha yield against a crop-typical range of ~0.85-1.6 t/ha (see Cleaning_Reference / Cleaned_Data).</t>
  </si>
  <si>
    <t>•  Sugarcane's yields (median ~48 t/ha) look like outliers at first glance next to other crops (median ~1-3 t/ha), but this is a real agronomic difference in units of production, not a data error — handled correctly by cleaning per-crop rather than across the whole dataset.</t>
  </si>
  <si>
    <t>9. What conclusions can reasonably be drawn?</t>
  </si>
  <si>
    <t>•  Season is a strong predictor of profitability in this dataset, but not primarily through the environmental variables (rainfall, temperature) that are conventionally blamed for seasonal underperformance. Water delivery/use and yield are the two variables most tightly linked to profit.</t>
  </si>
  <si>
    <t>Recommendations</t>
  </si>
  <si>
    <t>→  Prioritise water-delivery investment (irrigation infrastructure, drip systems) over rain-dependent planning — water actually used correlates far more strongly with yield than rainfall received.</t>
  </si>
  <si>
    <t>→  Treat Zaid season farms as a distinct risk segment: with 64.5% running at a loss, targeted support (subsidised inputs, crop-insurance, or crop-mix advice) is warranted before scaling Zaid cultivation further.</t>
  </si>
  <si>
    <t>→  Investigate Zaid's cost structure specifically — since fertilizer/pesticide/seed inputs are flat across seasons but Zaid still loses money, the gap is likely coming from lower production volume against fixed costs rather than higher spending.</t>
  </si>
  <si>
    <t>→  Use the Season_Crop_Matrix and Season_State_Matrix heat maps to identify which specific crop-season and state-season combinations are underperforming, and target agronomic advice there rather than season-wide.</t>
  </si>
  <si>
    <t>→  Carry these findings into the Python/Jupyter phase: run significance tests (ANOVA/t-tests) on the season differences, and a multi-variable regression to isolate which factors truly drive yield once correlated variables (e.g. water use, season, crop) are controlled for simultaneously.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</si>
</sst>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3" x14ac:knownFonts="1">
    <font>
      <sz val="11"/>
      <color theme="1"/>
      <name val="Calibri"/>
      <family val="2"/>
      <charset val="1"/>
    </font>
    <font>
      <b/>
      <sz val="18"/>
      <color rgb="FF1F4E3D"/>
      <name val="Arial"/>
      <charset val="1"/>
    </font>
    <font>
      <i/>
      <sz val="10"/>
      <color rgb="FF555555"/>
      <name val="Arial"/>
      <charset val="1"/>
    </font>
    <font>
      <sz val="10"/>
      <name val="Arial"/>
      <charset val="1"/>
    </font>
    <font>
      <b/>
      <sz val="12"/>
      <color rgb="FF1F4E3D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4"/>
      <color rgb="FF1F4E3D"/>
      <name val="Arial"/>
      <charset val="1"/>
    </font>
    <font>
      <b/>
      <sz val="11"/>
      <name val="Arial"/>
      <charset val="1"/>
    </font>
    <font>
      <i/>
      <sz val="9"/>
      <color rgb="FF777777"/>
      <name val="Arial"/>
      <charset val="1"/>
    </font>
    <font>
      <sz val="10"/>
      <color rgb="FF0000FF"/>
      <name val="Arial"/>
      <charset val="1"/>
    </font>
    <font>
      <sz val="10"/>
      <color rgb="FF9C6500"/>
      <name val="Arial"/>
      <charset val="1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0" borderId="1" xfId="0" applyFont="1" applyBorder="1"/>
    <xf numFmtId="0" fontId="3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5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0" fillId="0" borderId="2" xfId="0" applyBorder="1"/>
    <xf numFmtId="0" fontId="6" fillId="0" borderId="2" xfId="0" applyFont="1" applyBorder="1"/>
    <xf numFmtId="0" fontId="10" fillId="0" borderId="2" xfId="0" applyFont="1" applyBorder="1"/>
    <xf numFmtId="0" fontId="11" fillId="0" borderId="2" xfId="0" applyFont="1" applyBorder="1"/>
    <xf numFmtId="0" fontId="3" fillId="0" borderId="3" xfId="0" applyFont="1" applyBorder="1"/>
    <xf numFmtId="0" fontId="11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9" xfId="0" applyFont="1" applyBorder="1"/>
    <xf numFmtId="0" fontId="10" fillId="0" borderId="9" xfId="0" applyFont="1" applyBorder="1"/>
    <xf numFmtId="0" fontId="11" fillId="0" borderId="9" xfId="0" applyFont="1" applyBorder="1"/>
    <xf numFmtId="0" fontId="11" fillId="0" borderId="10" xfId="0" applyFont="1" applyBorder="1"/>
    <xf numFmtId="3" fontId="12" fillId="0" borderId="2" xfId="0" applyNumberFormat="1" applyFont="1" applyBorder="1"/>
    <xf numFmtId="4" fontId="12" fillId="0" borderId="2" xfId="0" applyNumberFormat="1" applyFont="1" applyBorder="1"/>
    <xf numFmtId="164" fontId="12" fillId="0" borderId="2" xfId="0" applyNumberFormat="1" applyFont="1" applyBorder="1"/>
    <xf numFmtId="0" fontId="8" fillId="0" borderId="2" xfId="0" applyFont="1" applyBorder="1"/>
    <xf numFmtId="3" fontId="0" fillId="0" borderId="2" xfId="0" applyNumberFormat="1" applyBorder="1"/>
    <xf numFmtId="165" fontId="12" fillId="0" borderId="2" xfId="0" applyNumberFormat="1" applyFont="1" applyBorder="1"/>
    <xf numFmtId="0" fontId="0" fillId="0" borderId="11" xfId="0" applyBorder="1"/>
  </cellXfs>
  <cellStyles count="1">
    <cellStyle name="Normal" xfId="0" builtinId="0"/>
  </cellStyles>
  <dxfs count="3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4E3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6500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6500"/>
        <name val="Arial"/>
        <charset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6500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6500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6500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CCCCC"/>
      <rgbColor rgb="FF77777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B3B3B3"/>
      <rgbColor rgb="FF003366"/>
      <rgbColor rgb="FF339966"/>
      <rgbColor rgb="FF003300"/>
      <rgbColor rgb="FF333300"/>
      <rgbColor rgb="FF993300"/>
      <rgbColor rgb="FF993366"/>
      <rgbColor rgb="FF555555"/>
      <rgbColor rgb="FF1F4E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Yield by Season (t/ha)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Season_Summary!$B$4:$D$4</c:f>
              <c:strCache>
                <c:ptCount val="3"/>
                <c:pt idx="0">
                  <c:v>Kharif</c:v>
                </c:pt>
                <c:pt idx="1">
                  <c:v>Rabi</c:v>
                </c:pt>
                <c:pt idx="2">
                  <c:v>Zaid</c:v>
                </c:pt>
              </c:strCache>
            </c:strRef>
          </c:cat>
          <c:val>
            <c:numRef>
              <c:f>Season_Summary!$B$16</c:f>
              <c:numCache>
                <c:formatCode>#,##0.00</c:formatCode>
                <c:ptCount val="1"/>
                <c:pt idx="0">
                  <c:v>5.6300843170320363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9-4015-BEE2-636CCB074CC0}"/>
            </c:ext>
          </c:extLst>
        </c:ser>
        <c:ser>
          <c:idx val="1"/>
          <c:order val="1"/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Season_Summary!$B$4:$D$4</c:f>
              <c:strCache>
                <c:ptCount val="3"/>
                <c:pt idx="0">
                  <c:v>Kharif</c:v>
                </c:pt>
                <c:pt idx="1">
                  <c:v>Rabi</c:v>
                </c:pt>
                <c:pt idx="2">
                  <c:v>Zaid</c:v>
                </c:pt>
              </c:strCache>
            </c:strRef>
          </c:cat>
          <c:val>
            <c:numRef>
              <c:f>Season_Summary!$C$16</c:f>
              <c:numCache>
                <c:formatCode>#,##0.00</c:formatCode>
                <c:ptCount val="1"/>
                <c:pt idx="0">
                  <c:v>5.092089735709898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29-4015-BEE2-636CCB074CC0}"/>
            </c:ext>
          </c:extLst>
        </c:ser>
        <c:ser>
          <c:idx val="2"/>
          <c:order val="2"/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Season_Summary!$B$4:$D$4</c:f>
              <c:strCache>
                <c:ptCount val="3"/>
                <c:pt idx="0">
                  <c:v>Kharif</c:v>
                </c:pt>
                <c:pt idx="1">
                  <c:v>Rabi</c:v>
                </c:pt>
                <c:pt idx="2">
                  <c:v>Zaid</c:v>
                </c:pt>
              </c:strCache>
            </c:strRef>
          </c:cat>
          <c:val>
            <c:numRef>
              <c:f>Season_Summary!$D$16</c:f>
              <c:numCache>
                <c:formatCode>#,##0.00</c:formatCode>
                <c:ptCount val="1"/>
                <c:pt idx="0">
                  <c:v>4.6372053872053938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29-4015-BEE2-636CCB074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000552"/>
        <c:axId val="25328339"/>
      </c:barChart>
      <c:catAx>
        <c:axId val="90000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Season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328339"/>
        <c:crosses val="autoZero"/>
        <c:auto val="1"/>
        <c:lblAlgn val="ctr"/>
        <c:lblOffset val="100"/>
        <c:noMultiLvlLbl val="0"/>
      </c:catAx>
      <c:valAx>
        <c:axId val="253283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Tonnes / Hectare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0005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Profit by Season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Season_Summary!$B$4:$D$4</c:f>
              <c:strCache>
                <c:ptCount val="3"/>
                <c:pt idx="0">
                  <c:v>Kharif</c:v>
                </c:pt>
                <c:pt idx="1">
                  <c:v>Rabi</c:v>
                </c:pt>
                <c:pt idx="2">
                  <c:v>Zaid</c:v>
                </c:pt>
              </c:strCache>
            </c:strRef>
          </c:cat>
          <c:val>
            <c:numRef>
              <c:f>Season_Summary!$B$21</c:f>
              <c:numCache>
                <c:formatCode>#,##0</c:formatCode>
                <c:ptCount val="1"/>
                <c:pt idx="0">
                  <c:v>318289158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1-47F5-A794-725F8A6F3467}"/>
            </c:ext>
          </c:extLst>
        </c:ser>
        <c:ser>
          <c:idx val="1"/>
          <c:order val="1"/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Season_Summary!$B$4:$D$4</c:f>
              <c:strCache>
                <c:ptCount val="3"/>
                <c:pt idx="0">
                  <c:v>Kharif</c:v>
                </c:pt>
                <c:pt idx="1">
                  <c:v>Rabi</c:v>
                </c:pt>
                <c:pt idx="2">
                  <c:v>Zaid</c:v>
                </c:pt>
              </c:strCache>
            </c:strRef>
          </c:cat>
          <c:val>
            <c:numRef>
              <c:f>Season_Summary!$C$21</c:f>
              <c:numCache>
                <c:formatCode>#,##0</c:formatCode>
                <c:ptCount val="1"/>
                <c:pt idx="0">
                  <c:v>142670768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71-47F5-A794-725F8A6F3467}"/>
            </c:ext>
          </c:extLst>
        </c:ser>
        <c:ser>
          <c:idx val="2"/>
          <c:order val="2"/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Season_Summary!$B$4:$D$4</c:f>
              <c:strCache>
                <c:ptCount val="3"/>
                <c:pt idx="0">
                  <c:v>Kharif</c:v>
                </c:pt>
                <c:pt idx="1">
                  <c:v>Rabi</c:v>
                </c:pt>
                <c:pt idx="2">
                  <c:v>Zaid</c:v>
                </c:pt>
              </c:strCache>
            </c:strRef>
          </c:cat>
          <c:val>
            <c:numRef>
              <c:f>Season_Summary!$D$21</c:f>
              <c:numCache>
                <c:formatCode>#,##0</c:formatCode>
                <c:ptCount val="1"/>
                <c:pt idx="0">
                  <c:v>-14734066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71-47F5-A794-725F8A6F3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588555"/>
        <c:axId val="24783224"/>
      </c:barChart>
      <c:catAx>
        <c:axId val="585885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Season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783224"/>
        <c:crosses val="autoZero"/>
        <c:auto val="1"/>
        <c:lblAlgn val="ctr"/>
        <c:lblOffset val="100"/>
        <c:noMultiLvlLbl val="0"/>
      </c:catAx>
      <c:valAx>
        <c:axId val="247832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INR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5885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Rainfall (mm) vs Avg Temperature (C) by Season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Season_Summary!$A$7</c:f>
              <c:strCache>
                <c:ptCount val="1"/>
                <c:pt idx="0">
                  <c:v>Avg Rainfall (mm)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Season_Summary!$B$4:$D$4</c:f>
              <c:strCache>
                <c:ptCount val="3"/>
                <c:pt idx="0">
                  <c:v>Kharif</c:v>
                </c:pt>
                <c:pt idx="1">
                  <c:v>Rabi</c:v>
                </c:pt>
                <c:pt idx="2">
                  <c:v>Zaid</c:v>
                </c:pt>
              </c:strCache>
            </c:strRef>
          </c:cat>
          <c:val>
            <c:numRef>
              <c:f>Season_Summary!$B$7:$D$7</c:f>
              <c:numCache>
                <c:formatCode>#,##0.00</c:formatCode>
                <c:ptCount val="3"/>
                <c:pt idx="0">
                  <c:v>852.08437324339479</c:v>
                </c:pt>
                <c:pt idx="1">
                  <c:v>436.0001229256298</c:v>
                </c:pt>
                <c:pt idx="2">
                  <c:v>299.42138047138036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1-4A30-8819-41F519667822}"/>
            </c:ext>
          </c:extLst>
        </c:ser>
        <c:ser>
          <c:idx val="1"/>
          <c:order val="1"/>
          <c:tx>
            <c:strRef>
              <c:f>Season_Summary!$A$8</c:f>
              <c:strCache>
                <c:ptCount val="1"/>
                <c:pt idx="0">
                  <c:v>Avg Temperature (C)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Season_Summary!$B$4:$D$4</c:f>
              <c:strCache>
                <c:ptCount val="3"/>
                <c:pt idx="0">
                  <c:v>Kharif</c:v>
                </c:pt>
                <c:pt idx="1">
                  <c:v>Rabi</c:v>
                </c:pt>
                <c:pt idx="2">
                  <c:v>Zaid</c:v>
                </c:pt>
              </c:strCache>
            </c:strRef>
          </c:cat>
          <c:val>
            <c:numRef>
              <c:f>Season_Summary!$B$8:$D$8</c:f>
              <c:numCache>
                <c:formatCode>#,##0.00</c:formatCode>
                <c:ptCount val="3"/>
                <c:pt idx="0">
                  <c:v>28.454019111860543</c:v>
                </c:pt>
                <c:pt idx="1">
                  <c:v>23.489182544560496</c:v>
                </c:pt>
                <c:pt idx="2">
                  <c:v>31.042087542087572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A1-4A30-8819-41F519667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410839"/>
        <c:axId val="6933354"/>
      </c:barChart>
      <c:catAx>
        <c:axId val="64410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33354"/>
        <c:crosses val="autoZero"/>
        <c:auto val="1"/>
        <c:lblAlgn val="ctr"/>
        <c:lblOffset val="100"/>
        <c:noMultiLvlLbl val="0"/>
      </c:catAx>
      <c:valAx>
        <c:axId val="69333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4108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Loss-Making Farms (%) by Season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Season_Summary!$B$4:$D$4</c:f>
              <c:strCache>
                <c:ptCount val="3"/>
                <c:pt idx="0">
                  <c:v>Kharif</c:v>
                </c:pt>
                <c:pt idx="1">
                  <c:v>Rabi</c:v>
                </c:pt>
                <c:pt idx="2">
                  <c:v>Zaid</c:v>
                </c:pt>
              </c:strCache>
            </c:strRef>
          </c:cat>
          <c:val>
            <c:numRef>
              <c:f>Season_Summary!$B$27</c:f>
              <c:numCache>
                <c:formatCode>0.0%</c:formatCode>
                <c:ptCount val="1"/>
                <c:pt idx="0">
                  <c:v>0.42214727374929734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5-43F4-8547-30798E27F829}"/>
            </c:ext>
          </c:extLst>
        </c:ser>
        <c:ser>
          <c:idx val="1"/>
          <c:order val="1"/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Season_Summary!$B$4:$D$4</c:f>
              <c:strCache>
                <c:ptCount val="3"/>
                <c:pt idx="0">
                  <c:v>Kharif</c:v>
                </c:pt>
                <c:pt idx="1">
                  <c:v>Rabi</c:v>
                </c:pt>
                <c:pt idx="2">
                  <c:v>Zaid</c:v>
                </c:pt>
              </c:strCache>
            </c:strRef>
          </c:cat>
          <c:val>
            <c:numRef>
              <c:f>Season_Summary!$C$27</c:f>
              <c:numCache>
                <c:formatCode>0.0%</c:formatCode>
                <c:ptCount val="1"/>
                <c:pt idx="0">
                  <c:v>0.51137062077443152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F5-43F4-8547-30798E27F829}"/>
            </c:ext>
          </c:extLst>
        </c:ser>
        <c:ser>
          <c:idx val="2"/>
          <c:order val="2"/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Season_Summary!$B$4:$D$4</c:f>
              <c:strCache>
                <c:ptCount val="3"/>
                <c:pt idx="0">
                  <c:v>Kharif</c:v>
                </c:pt>
                <c:pt idx="1">
                  <c:v>Rabi</c:v>
                </c:pt>
                <c:pt idx="2">
                  <c:v>Zaid</c:v>
                </c:pt>
              </c:strCache>
            </c:strRef>
          </c:cat>
          <c:val>
            <c:numRef>
              <c:f>Season_Summary!$D$27</c:f>
              <c:numCache>
                <c:formatCode>0.0%</c:formatCode>
                <c:ptCount val="1"/>
                <c:pt idx="0">
                  <c:v>0.64478114478114479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F5-43F4-8547-30798E27F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336897"/>
        <c:axId val="88490233"/>
      </c:barChart>
      <c:catAx>
        <c:axId val="713368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490233"/>
        <c:crosses val="autoZero"/>
        <c:auto val="1"/>
        <c:lblAlgn val="ctr"/>
        <c:lblOffset val="100"/>
        <c:noMultiLvlLbl val="0"/>
      </c:catAx>
      <c:valAx>
        <c:axId val="884902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% of Farms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3368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Yield (t/ha) by Season and Crop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Season_Crop_Matrix!$B$5</c:f>
              <c:strCache>
                <c:ptCount val="1"/>
                <c:pt idx="0">
                  <c:v>Kharif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Season_Crop_Matrix!$A$6:$A$13</c:f>
              <c:strCache>
                <c:ptCount val="8"/>
                <c:pt idx="0">
                  <c:v>Wheat</c:v>
                </c:pt>
                <c:pt idx="1">
                  <c:v>Rice</c:v>
                </c:pt>
                <c:pt idx="2">
                  <c:v>Maize</c:v>
                </c:pt>
                <c:pt idx="3">
                  <c:v>Cotton</c:v>
                </c:pt>
                <c:pt idx="4">
                  <c:v>Pulses</c:v>
                </c:pt>
                <c:pt idx="5">
                  <c:v>Groundnut</c:v>
                </c:pt>
                <c:pt idx="6">
                  <c:v>Chilli</c:v>
                </c:pt>
                <c:pt idx="7">
                  <c:v>Sugarcane</c:v>
                </c:pt>
              </c:strCache>
            </c:strRef>
          </c:cat>
          <c:val>
            <c:numRef>
              <c:f>Season_Crop_Matrix!$B$6:$B$13</c:f>
              <c:numCache>
                <c:formatCode>#,##0.00</c:formatCode>
                <c:ptCount val="8"/>
                <c:pt idx="0">
                  <c:v>2.2554452054794534</c:v>
                </c:pt>
                <c:pt idx="1">
                  <c:v>2.7076433121019106</c:v>
                </c:pt>
                <c:pt idx="2">
                  <c:v>2.9664102564102559</c:v>
                </c:pt>
                <c:pt idx="3">
                  <c:v>1.3720000000000017</c:v>
                </c:pt>
                <c:pt idx="4">
                  <c:v>1.0360633484162896</c:v>
                </c:pt>
                <c:pt idx="5">
                  <c:v>1.4836269430051821</c:v>
                </c:pt>
                <c:pt idx="6">
                  <c:v>1.7314054054054058</c:v>
                </c:pt>
                <c:pt idx="7">
                  <c:v>53.459119999999999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F-4377-B68D-F8EF456F8518}"/>
            </c:ext>
          </c:extLst>
        </c:ser>
        <c:ser>
          <c:idx val="1"/>
          <c:order val="1"/>
          <c:tx>
            <c:strRef>
              <c:f>Season_Crop_Matrix!$C$5</c:f>
              <c:strCache>
                <c:ptCount val="1"/>
                <c:pt idx="0">
                  <c:v>Rabi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Season_Crop_Matrix!$A$6:$A$13</c:f>
              <c:strCache>
                <c:ptCount val="8"/>
                <c:pt idx="0">
                  <c:v>Wheat</c:v>
                </c:pt>
                <c:pt idx="1">
                  <c:v>Rice</c:v>
                </c:pt>
                <c:pt idx="2">
                  <c:v>Maize</c:v>
                </c:pt>
                <c:pt idx="3">
                  <c:v>Cotton</c:v>
                </c:pt>
                <c:pt idx="4">
                  <c:v>Pulses</c:v>
                </c:pt>
                <c:pt idx="5">
                  <c:v>Groundnut</c:v>
                </c:pt>
                <c:pt idx="6">
                  <c:v>Chilli</c:v>
                </c:pt>
                <c:pt idx="7">
                  <c:v>Sugarcane</c:v>
                </c:pt>
              </c:strCache>
            </c:strRef>
          </c:cat>
          <c:val>
            <c:numRef>
              <c:f>Season_Crop_Matrix!$C$6:$C$13</c:f>
              <c:numCache>
                <c:formatCode>#,##0.00</c:formatCode>
                <c:ptCount val="8"/>
                <c:pt idx="0">
                  <c:v>2.058818565400844</c:v>
                </c:pt>
                <c:pt idx="1">
                  <c:v>2.3336131386861334</c:v>
                </c:pt>
                <c:pt idx="2">
                  <c:v>2.6148497854077268</c:v>
                </c:pt>
                <c:pt idx="3">
                  <c:v>1.1928855721393035</c:v>
                </c:pt>
                <c:pt idx="4">
                  <c:v>0.87187793427230076</c:v>
                </c:pt>
                <c:pt idx="5">
                  <c:v>1.2214124293785313</c:v>
                </c:pt>
                <c:pt idx="6">
                  <c:v>1.4615950920245402</c:v>
                </c:pt>
                <c:pt idx="7">
                  <c:v>43.940387596899228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8F-4377-B68D-F8EF456F8518}"/>
            </c:ext>
          </c:extLst>
        </c:ser>
        <c:ser>
          <c:idx val="2"/>
          <c:order val="2"/>
          <c:tx>
            <c:strRef>
              <c:f>Season_Crop_Matrix!$D$5</c:f>
              <c:strCache>
                <c:ptCount val="1"/>
                <c:pt idx="0">
                  <c:v>Zaid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Season_Crop_Matrix!$A$6:$A$13</c:f>
              <c:strCache>
                <c:ptCount val="8"/>
                <c:pt idx="0">
                  <c:v>Wheat</c:v>
                </c:pt>
                <c:pt idx="1">
                  <c:v>Rice</c:v>
                </c:pt>
                <c:pt idx="2">
                  <c:v>Maize</c:v>
                </c:pt>
                <c:pt idx="3">
                  <c:v>Cotton</c:v>
                </c:pt>
                <c:pt idx="4">
                  <c:v>Pulses</c:v>
                </c:pt>
                <c:pt idx="5">
                  <c:v>Groundnut</c:v>
                </c:pt>
                <c:pt idx="6">
                  <c:v>Chilli</c:v>
                </c:pt>
                <c:pt idx="7">
                  <c:v>Sugarcane</c:v>
                </c:pt>
              </c:strCache>
            </c:strRef>
          </c:cat>
          <c:val>
            <c:numRef>
              <c:f>Season_Crop_Matrix!$D$6:$D$13</c:f>
              <c:numCache>
                <c:formatCode>#,##0.00</c:formatCode>
                <c:ptCount val="8"/>
                <c:pt idx="0">
                  <c:v>1.748588235294118</c:v>
                </c:pt>
                <c:pt idx="1">
                  <c:v>1.9004901960784315</c:v>
                </c:pt>
                <c:pt idx="2">
                  <c:v>2.2976190476190488</c:v>
                </c:pt>
                <c:pt idx="3">
                  <c:v>0.95163043478260834</c:v>
                </c:pt>
                <c:pt idx="4">
                  <c:v>0.65209677419354828</c:v>
                </c:pt>
                <c:pt idx="5">
                  <c:v>1.0377777777777777</c:v>
                </c:pt>
                <c:pt idx="6">
                  <c:v>1.1778124999999999</c:v>
                </c:pt>
                <c:pt idx="7">
                  <c:v>38.423921568627442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8F-4377-B68D-F8EF456F8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30543"/>
        <c:axId val="56765136"/>
      </c:barChart>
      <c:catAx>
        <c:axId val="4113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765136"/>
        <c:crosses val="autoZero"/>
        <c:auto val="1"/>
        <c:lblAlgn val="ctr"/>
        <c:lblOffset val="100"/>
        <c:noMultiLvlLbl val="0"/>
      </c:catAx>
      <c:valAx>
        <c:axId val="567651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Tonnes / Hectare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1305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Irrigation Method Usage (All Seasons Combined)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Irrigation_Analysis!$F$5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134-4716-BAA0-7687E1E6137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134-4716-BAA0-7687E1E6137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134-4716-BAA0-7687E1E61376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134-4716-BAA0-7687E1E61376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4134-4716-BAA0-7687E1E61376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4134-4716-BAA0-7687E1E61376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4134-4716-BAA0-7687E1E61376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4134-4716-BAA0-7687E1E613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Irrigation_Analysis!$A$6:$A$9</c:f>
              <c:strCache>
                <c:ptCount val="4"/>
                <c:pt idx="0">
                  <c:v>Drip</c:v>
                </c:pt>
                <c:pt idx="1">
                  <c:v>Flood</c:v>
                </c:pt>
                <c:pt idx="2">
                  <c:v>Rainfed</c:v>
                </c:pt>
                <c:pt idx="3">
                  <c:v>Sprinkler</c:v>
                </c:pt>
              </c:strCache>
            </c:strRef>
          </c:cat>
          <c:val>
            <c:numRef>
              <c:f>Irrigation_Analysis!$F$6:$F$9</c:f>
              <c:numCache>
                <c:formatCode>#,##0</c:formatCode>
                <c:ptCount val="4"/>
                <c:pt idx="0">
                  <c:v>915</c:v>
                </c:pt>
                <c:pt idx="1">
                  <c:v>1310</c:v>
                </c:pt>
                <c:pt idx="2">
                  <c:v>1041</c:v>
                </c:pt>
                <c:pt idx="3">
                  <c:v>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134-4716-BAA0-7687E1E61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Water Used (m3) vs Yield (t/ha) — all farms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Farms</c:v>
          </c:tx>
          <c:spPr>
            <a:ln w="28440">
              <a:noFill/>
            </a:ln>
          </c:spPr>
          <c:marker>
            <c:symbol val="circle"/>
            <c:size val="3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Cleaned_Data!$Z$2:$Z$4001</c:f>
              <c:numCache>
                <c:formatCode>General</c:formatCode>
                <c:ptCount val="4000"/>
                <c:pt idx="0">
                  <c:v>237</c:v>
                </c:pt>
                <c:pt idx="1">
                  <c:v>4953</c:v>
                </c:pt>
                <c:pt idx="2">
                  <c:v>1275</c:v>
                </c:pt>
                <c:pt idx="3">
                  <c:v>3834</c:v>
                </c:pt>
                <c:pt idx="4">
                  <c:v>3287</c:v>
                </c:pt>
                <c:pt idx="5">
                  <c:v>1093</c:v>
                </c:pt>
                <c:pt idx="6">
                  <c:v>2368</c:v>
                </c:pt>
                <c:pt idx="7">
                  <c:v>1704</c:v>
                </c:pt>
                <c:pt idx="8">
                  <c:v>5079</c:v>
                </c:pt>
                <c:pt idx="9">
                  <c:v>5984</c:v>
                </c:pt>
                <c:pt idx="10">
                  <c:v>2371</c:v>
                </c:pt>
                <c:pt idx="11">
                  <c:v>7467</c:v>
                </c:pt>
                <c:pt idx="12">
                  <c:v>1411</c:v>
                </c:pt>
                <c:pt idx="13">
                  <c:v>1556</c:v>
                </c:pt>
                <c:pt idx="14">
                  <c:v>3404</c:v>
                </c:pt>
                <c:pt idx="15">
                  <c:v>1455</c:v>
                </c:pt>
                <c:pt idx="16">
                  <c:v>4210</c:v>
                </c:pt>
                <c:pt idx="17">
                  <c:v>3453</c:v>
                </c:pt>
                <c:pt idx="18">
                  <c:v>1220</c:v>
                </c:pt>
                <c:pt idx="19">
                  <c:v>4803</c:v>
                </c:pt>
                <c:pt idx="20">
                  <c:v>1814</c:v>
                </c:pt>
                <c:pt idx="21">
                  <c:v>8350</c:v>
                </c:pt>
                <c:pt idx="22">
                  <c:v>6064</c:v>
                </c:pt>
                <c:pt idx="23">
                  <c:v>1713</c:v>
                </c:pt>
                <c:pt idx="24">
                  <c:v>3869</c:v>
                </c:pt>
                <c:pt idx="25">
                  <c:v>5584</c:v>
                </c:pt>
                <c:pt idx="26">
                  <c:v>17866</c:v>
                </c:pt>
                <c:pt idx="27">
                  <c:v>9077</c:v>
                </c:pt>
                <c:pt idx="28">
                  <c:v>8230</c:v>
                </c:pt>
                <c:pt idx="29">
                  <c:v>7423</c:v>
                </c:pt>
                <c:pt idx="30">
                  <c:v>4721</c:v>
                </c:pt>
                <c:pt idx="31">
                  <c:v>259</c:v>
                </c:pt>
                <c:pt idx="32">
                  <c:v>9585</c:v>
                </c:pt>
                <c:pt idx="33">
                  <c:v>5884</c:v>
                </c:pt>
                <c:pt idx="34">
                  <c:v>5400</c:v>
                </c:pt>
                <c:pt idx="35">
                  <c:v>5944</c:v>
                </c:pt>
                <c:pt idx="36">
                  <c:v>1780</c:v>
                </c:pt>
                <c:pt idx="37">
                  <c:v>3058</c:v>
                </c:pt>
                <c:pt idx="38">
                  <c:v>2392</c:v>
                </c:pt>
                <c:pt idx="39">
                  <c:v>2144</c:v>
                </c:pt>
                <c:pt idx="40">
                  <c:v>6153</c:v>
                </c:pt>
                <c:pt idx="41">
                  <c:v>7377</c:v>
                </c:pt>
                <c:pt idx="42">
                  <c:v>7926</c:v>
                </c:pt>
                <c:pt idx="43">
                  <c:v>4545</c:v>
                </c:pt>
                <c:pt idx="44">
                  <c:v>5966</c:v>
                </c:pt>
                <c:pt idx="45">
                  <c:v>791</c:v>
                </c:pt>
                <c:pt idx="46">
                  <c:v>3052</c:v>
                </c:pt>
                <c:pt idx="47">
                  <c:v>13263</c:v>
                </c:pt>
                <c:pt idx="48">
                  <c:v>1257</c:v>
                </c:pt>
                <c:pt idx="49">
                  <c:v>15881</c:v>
                </c:pt>
                <c:pt idx="50">
                  <c:v>16682</c:v>
                </c:pt>
                <c:pt idx="51">
                  <c:v>3106</c:v>
                </c:pt>
                <c:pt idx="52">
                  <c:v>20211</c:v>
                </c:pt>
                <c:pt idx="53">
                  <c:v>2327</c:v>
                </c:pt>
                <c:pt idx="54">
                  <c:v>16012</c:v>
                </c:pt>
                <c:pt idx="55">
                  <c:v>4665</c:v>
                </c:pt>
                <c:pt idx="56">
                  <c:v>2165</c:v>
                </c:pt>
                <c:pt idx="57">
                  <c:v>2031</c:v>
                </c:pt>
                <c:pt idx="58">
                  <c:v>5550</c:v>
                </c:pt>
                <c:pt idx="59">
                  <c:v>7146</c:v>
                </c:pt>
                <c:pt idx="60">
                  <c:v>4408</c:v>
                </c:pt>
                <c:pt idx="61">
                  <c:v>9798</c:v>
                </c:pt>
                <c:pt idx="62">
                  <c:v>4831</c:v>
                </c:pt>
                <c:pt idx="63">
                  <c:v>8230</c:v>
                </c:pt>
                <c:pt idx="64">
                  <c:v>2290</c:v>
                </c:pt>
                <c:pt idx="65">
                  <c:v>3460</c:v>
                </c:pt>
                <c:pt idx="66">
                  <c:v>4731</c:v>
                </c:pt>
                <c:pt idx="67">
                  <c:v>1540</c:v>
                </c:pt>
                <c:pt idx="68">
                  <c:v>22011</c:v>
                </c:pt>
                <c:pt idx="69">
                  <c:v>2056</c:v>
                </c:pt>
                <c:pt idx="70">
                  <c:v>9888</c:v>
                </c:pt>
                <c:pt idx="71">
                  <c:v>916</c:v>
                </c:pt>
                <c:pt idx="72">
                  <c:v>6169</c:v>
                </c:pt>
                <c:pt idx="73">
                  <c:v>777</c:v>
                </c:pt>
                <c:pt idx="74">
                  <c:v>5715</c:v>
                </c:pt>
                <c:pt idx="75">
                  <c:v>23608</c:v>
                </c:pt>
                <c:pt idx="76">
                  <c:v>15015</c:v>
                </c:pt>
                <c:pt idx="77">
                  <c:v>17522</c:v>
                </c:pt>
                <c:pt idx="78">
                  <c:v>6656</c:v>
                </c:pt>
                <c:pt idx="79">
                  <c:v>8213</c:v>
                </c:pt>
                <c:pt idx="80">
                  <c:v>4311</c:v>
                </c:pt>
                <c:pt idx="81">
                  <c:v>4366</c:v>
                </c:pt>
                <c:pt idx="82">
                  <c:v>2611</c:v>
                </c:pt>
                <c:pt idx="83">
                  <c:v>2392</c:v>
                </c:pt>
                <c:pt idx="84">
                  <c:v>4746</c:v>
                </c:pt>
                <c:pt idx="85">
                  <c:v>17890</c:v>
                </c:pt>
                <c:pt idx="86">
                  <c:v>1608</c:v>
                </c:pt>
                <c:pt idx="87">
                  <c:v>1628</c:v>
                </c:pt>
                <c:pt idx="88">
                  <c:v>4522</c:v>
                </c:pt>
                <c:pt idx="89">
                  <c:v>20830</c:v>
                </c:pt>
                <c:pt idx="90">
                  <c:v>5719</c:v>
                </c:pt>
                <c:pt idx="91">
                  <c:v>5323</c:v>
                </c:pt>
                <c:pt idx="92">
                  <c:v>18596</c:v>
                </c:pt>
                <c:pt idx="93">
                  <c:v>18301</c:v>
                </c:pt>
                <c:pt idx="94">
                  <c:v>731</c:v>
                </c:pt>
                <c:pt idx="95">
                  <c:v>1828</c:v>
                </c:pt>
                <c:pt idx="96">
                  <c:v>3010</c:v>
                </c:pt>
                <c:pt idx="97">
                  <c:v>2681</c:v>
                </c:pt>
                <c:pt idx="98">
                  <c:v>4884</c:v>
                </c:pt>
                <c:pt idx="99">
                  <c:v>9398</c:v>
                </c:pt>
                <c:pt idx="100">
                  <c:v>1492</c:v>
                </c:pt>
                <c:pt idx="101">
                  <c:v>5961</c:v>
                </c:pt>
                <c:pt idx="102">
                  <c:v>1388</c:v>
                </c:pt>
                <c:pt idx="103">
                  <c:v>1402</c:v>
                </c:pt>
                <c:pt idx="104">
                  <c:v>9826</c:v>
                </c:pt>
                <c:pt idx="105">
                  <c:v>3856</c:v>
                </c:pt>
                <c:pt idx="106">
                  <c:v>4291</c:v>
                </c:pt>
                <c:pt idx="107">
                  <c:v>301</c:v>
                </c:pt>
                <c:pt idx="108">
                  <c:v>6911</c:v>
                </c:pt>
                <c:pt idx="109">
                  <c:v>2055</c:v>
                </c:pt>
                <c:pt idx="110">
                  <c:v>3763</c:v>
                </c:pt>
                <c:pt idx="111">
                  <c:v>2058</c:v>
                </c:pt>
                <c:pt idx="112">
                  <c:v>291</c:v>
                </c:pt>
                <c:pt idx="113">
                  <c:v>27123</c:v>
                </c:pt>
                <c:pt idx="114">
                  <c:v>2683</c:v>
                </c:pt>
                <c:pt idx="115">
                  <c:v>849</c:v>
                </c:pt>
                <c:pt idx="116">
                  <c:v>8861</c:v>
                </c:pt>
                <c:pt idx="117">
                  <c:v>20384</c:v>
                </c:pt>
                <c:pt idx="118">
                  <c:v>3842</c:v>
                </c:pt>
                <c:pt idx="119">
                  <c:v>7261</c:v>
                </c:pt>
                <c:pt idx="120">
                  <c:v>2898</c:v>
                </c:pt>
                <c:pt idx="121">
                  <c:v>2439</c:v>
                </c:pt>
                <c:pt idx="122">
                  <c:v>8874</c:v>
                </c:pt>
                <c:pt idx="123">
                  <c:v>895</c:v>
                </c:pt>
                <c:pt idx="124">
                  <c:v>2927</c:v>
                </c:pt>
                <c:pt idx="125">
                  <c:v>5842</c:v>
                </c:pt>
                <c:pt idx="126">
                  <c:v>1165</c:v>
                </c:pt>
                <c:pt idx="127">
                  <c:v>3065</c:v>
                </c:pt>
                <c:pt idx="128">
                  <c:v>5130</c:v>
                </c:pt>
                <c:pt idx="129">
                  <c:v>1545</c:v>
                </c:pt>
                <c:pt idx="130">
                  <c:v>3187</c:v>
                </c:pt>
                <c:pt idx="131">
                  <c:v>5482</c:v>
                </c:pt>
                <c:pt idx="132">
                  <c:v>6337</c:v>
                </c:pt>
                <c:pt idx="133">
                  <c:v>5136</c:v>
                </c:pt>
                <c:pt idx="134">
                  <c:v>5878</c:v>
                </c:pt>
                <c:pt idx="135">
                  <c:v>1849</c:v>
                </c:pt>
                <c:pt idx="136">
                  <c:v>3109</c:v>
                </c:pt>
                <c:pt idx="137">
                  <c:v>3243</c:v>
                </c:pt>
                <c:pt idx="138">
                  <c:v>6473</c:v>
                </c:pt>
                <c:pt idx="139">
                  <c:v>7671</c:v>
                </c:pt>
                <c:pt idx="140">
                  <c:v>4202</c:v>
                </c:pt>
                <c:pt idx="141">
                  <c:v>3334</c:v>
                </c:pt>
                <c:pt idx="142">
                  <c:v>1807</c:v>
                </c:pt>
                <c:pt idx="143">
                  <c:v>2491</c:v>
                </c:pt>
                <c:pt idx="144">
                  <c:v>12655</c:v>
                </c:pt>
                <c:pt idx="145">
                  <c:v>9147</c:v>
                </c:pt>
                <c:pt idx="146">
                  <c:v>10714</c:v>
                </c:pt>
                <c:pt idx="147">
                  <c:v>742</c:v>
                </c:pt>
                <c:pt idx="148">
                  <c:v>1704</c:v>
                </c:pt>
                <c:pt idx="149">
                  <c:v>9248</c:v>
                </c:pt>
                <c:pt idx="150">
                  <c:v>1595</c:v>
                </c:pt>
                <c:pt idx="151">
                  <c:v>13621</c:v>
                </c:pt>
                <c:pt idx="152">
                  <c:v>2785</c:v>
                </c:pt>
                <c:pt idx="153">
                  <c:v>8937</c:v>
                </c:pt>
                <c:pt idx="154">
                  <c:v>21550</c:v>
                </c:pt>
                <c:pt idx="155">
                  <c:v>8473</c:v>
                </c:pt>
                <c:pt idx="156">
                  <c:v>13244</c:v>
                </c:pt>
                <c:pt idx="157">
                  <c:v>5863</c:v>
                </c:pt>
                <c:pt idx="158">
                  <c:v>5884</c:v>
                </c:pt>
                <c:pt idx="159">
                  <c:v>1462</c:v>
                </c:pt>
                <c:pt idx="160">
                  <c:v>5573</c:v>
                </c:pt>
                <c:pt idx="161">
                  <c:v>18604</c:v>
                </c:pt>
                <c:pt idx="162">
                  <c:v>662</c:v>
                </c:pt>
                <c:pt idx="163">
                  <c:v>1837</c:v>
                </c:pt>
                <c:pt idx="164">
                  <c:v>3618</c:v>
                </c:pt>
                <c:pt idx="165">
                  <c:v>10261</c:v>
                </c:pt>
                <c:pt idx="166">
                  <c:v>8999</c:v>
                </c:pt>
                <c:pt idx="167">
                  <c:v>13146</c:v>
                </c:pt>
                <c:pt idx="168">
                  <c:v>4758</c:v>
                </c:pt>
                <c:pt idx="169">
                  <c:v>2992</c:v>
                </c:pt>
                <c:pt idx="170">
                  <c:v>6532</c:v>
                </c:pt>
                <c:pt idx="171">
                  <c:v>8914</c:v>
                </c:pt>
                <c:pt idx="172">
                  <c:v>1242</c:v>
                </c:pt>
                <c:pt idx="173">
                  <c:v>7861</c:v>
                </c:pt>
                <c:pt idx="174">
                  <c:v>577</c:v>
                </c:pt>
                <c:pt idx="175">
                  <c:v>1363</c:v>
                </c:pt>
                <c:pt idx="176">
                  <c:v>4313</c:v>
                </c:pt>
                <c:pt idx="177">
                  <c:v>4087</c:v>
                </c:pt>
                <c:pt idx="178">
                  <c:v>1334</c:v>
                </c:pt>
                <c:pt idx="179">
                  <c:v>21888</c:v>
                </c:pt>
                <c:pt idx="180">
                  <c:v>992</c:v>
                </c:pt>
                <c:pt idx="181">
                  <c:v>3382</c:v>
                </c:pt>
                <c:pt idx="182">
                  <c:v>23605</c:v>
                </c:pt>
                <c:pt idx="183">
                  <c:v>3802</c:v>
                </c:pt>
                <c:pt idx="184">
                  <c:v>628</c:v>
                </c:pt>
                <c:pt idx="185">
                  <c:v>11788</c:v>
                </c:pt>
                <c:pt idx="186">
                  <c:v>3882</c:v>
                </c:pt>
                <c:pt idx="187">
                  <c:v>666</c:v>
                </c:pt>
                <c:pt idx="188">
                  <c:v>1597</c:v>
                </c:pt>
                <c:pt idx="189">
                  <c:v>1093</c:v>
                </c:pt>
                <c:pt idx="190">
                  <c:v>1427</c:v>
                </c:pt>
                <c:pt idx="191">
                  <c:v>3909</c:v>
                </c:pt>
                <c:pt idx="192">
                  <c:v>9887</c:v>
                </c:pt>
                <c:pt idx="193">
                  <c:v>21159</c:v>
                </c:pt>
                <c:pt idx="194">
                  <c:v>2643</c:v>
                </c:pt>
                <c:pt idx="195">
                  <c:v>1005</c:v>
                </c:pt>
                <c:pt idx="196">
                  <c:v>6984</c:v>
                </c:pt>
                <c:pt idx="197">
                  <c:v>3735</c:v>
                </c:pt>
                <c:pt idx="198">
                  <c:v>3837</c:v>
                </c:pt>
                <c:pt idx="199">
                  <c:v>5948</c:v>
                </c:pt>
                <c:pt idx="200">
                  <c:v>1481</c:v>
                </c:pt>
                <c:pt idx="201">
                  <c:v>2873</c:v>
                </c:pt>
                <c:pt idx="202">
                  <c:v>11662</c:v>
                </c:pt>
                <c:pt idx="203">
                  <c:v>694</c:v>
                </c:pt>
                <c:pt idx="204">
                  <c:v>18603</c:v>
                </c:pt>
                <c:pt idx="205">
                  <c:v>984</c:v>
                </c:pt>
                <c:pt idx="206">
                  <c:v>4471</c:v>
                </c:pt>
                <c:pt idx="207">
                  <c:v>7034</c:v>
                </c:pt>
                <c:pt idx="208">
                  <c:v>2770</c:v>
                </c:pt>
                <c:pt idx="209">
                  <c:v>8577</c:v>
                </c:pt>
                <c:pt idx="210">
                  <c:v>1524</c:v>
                </c:pt>
                <c:pt idx="211">
                  <c:v>7236</c:v>
                </c:pt>
                <c:pt idx="212">
                  <c:v>414</c:v>
                </c:pt>
                <c:pt idx="213">
                  <c:v>7869</c:v>
                </c:pt>
                <c:pt idx="214">
                  <c:v>31242</c:v>
                </c:pt>
                <c:pt idx="215">
                  <c:v>5444</c:v>
                </c:pt>
                <c:pt idx="216">
                  <c:v>5864</c:v>
                </c:pt>
                <c:pt idx="217">
                  <c:v>3457</c:v>
                </c:pt>
                <c:pt idx="218">
                  <c:v>19127</c:v>
                </c:pt>
                <c:pt idx="219">
                  <c:v>7308</c:v>
                </c:pt>
                <c:pt idx="220">
                  <c:v>3891</c:v>
                </c:pt>
                <c:pt idx="221">
                  <c:v>4935</c:v>
                </c:pt>
                <c:pt idx="222">
                  <c:v>12436</c:v>
                </c:pt>
                <c:pt idx="223">
                  <c:v>5070</c:v>
                </c:pt>
                <c:pt idx="224">
                  <c:v>6446</c:v>
                </c:pt>
                <c:pt idx="225">
                  <c:v>21415</c:v>
                </c:pt>
                <c:pt idx="226">
                  <c:v>607</c:v>
                </c:pt>
                <c:pt idx="227">
                  <c:v>6273</c:v>
                </c:pt>
                <c:pt idx="228">
                  <c:v>3228</c:v>
                </c:pt>
                <c:pt idx="229">
                  <c:v>4611</c:v>
                </c:pt>
                <c:pt idx="230">
                  <c:v>9527</c:v>
                </c:pt>
                <c:pt idx="231">
                  <c:v>6612</c:v>
                </c:pt>
                <c:pt idx="232">
                  <c:v>1948</c:v>
                </c:pt>
                <c:pt idx="233">
                  <c:v>6123</c:v>
                </c:pt>
                <c:pt idx="234">
                  <c:v>9586</c:v>
                </c:pt>
                <c:pt idx="235">
                  <c:v>7638</c:v>
                </c:pt>
                <c:pt idx="236">
                  <c:v>1875</c:v>
                </c:pt>
                <c:pt idx="237">
                  <c:v>4191</c:v>
                </c:pt>
                <c:pt idx="238">
                  <c:v>11571</c:v>
                </c:pt>
                <c:pt idx="239">
                  <c:v>4046</c:v>
                </c:pt>
                <c:pt idx="240">
                  <c:v>6297</c:v>
                </c:pt>
                <c:pt idx="241">
                  <c:v>6501</c:v>
                </c:pt>
                <c:pt idx="242">
                  <c:v>565</c:v>
                </c:pt>
                <c:pt idx="243">
                  <c:v>5518</c:v>
                </c:pt>
                <c:pt idx="244">
                  <c:v>7544</c:v>
                </c:pt>
                <c:pt idx="245">
                  <c:v>4998</c:v>
                </c:pt>
                <c:pt idx="246">
                  <c:v>2782</c:v>
                </c:pt>
                <c:pt idx="247">
                  <c:v>12869</c:v>
                </c:pt>
                <c:pt idx="248">
                  <c:v>17417</c:v>
                </c:pt>
                <c:pt idx="249">
                  <c:v>3257</c:v>
                </c:pt>
                <c:pt idx="250">
                  <c:v>3748</c:v>
                </c:pt>
                <c:pt idx="251">
                  <c:v>1897</c:v>
                </c:pt>
                <c:pt idx="252">
                  <c:v>1083</c:v>
                </c:pt>
                <c:pt idx="253">
                  <c:v>10283</c:v>
                </c:pt>
                <c:pt idx="254">
                  <c:v>1863</c:v>
                </c:pt>
                <c:pt idx="255">
                  <c:v>1629</c:v>
                </c:pt>
                <c:pt idx="256">
                  <c:v>1596</c:v>
                </c:pt>
                <c:pt idx="257">
                  <c:v>7801</c:v>
                </c:pt>
                <c:pt idx="258">
                  <c:v>5059</c:v>
                </c:pt>
                <c:pt idx="259">
                  <c:v>4203</c:v>
                </c:pt>
                <c:pt idx="260">
                  <c:v>1563</c:v>
                </c:pt>
                <c:pt idx="261">
                  <c:v>2476</c:v>
                </c:pt>
                <c:pt idx="262">
                  <c:v>9465</c:v>
                </c:pt>
                <c:pt idx="263">
                  <c:v>8108</c:v>
                </c:pt>
                <c:pt idx="264">
                  <c:v>9998</c:v>
                </c:pt>
                <c:pt idx="265">
                  <c:v>494</c:v>
                </c:pt>
                <c:pt idx="266">
                  <c:v>2064</c:v>
                </c:pt>
                <c:pt idx="267">
                  <c:v>7255</c:v>
                </c:pt>
                <c:pt idx="268">
                  <c:v>8047</c:v>
                </c:pt>
                <c:pt idx="269">
                  <c:v>2747</c:v>
                </c:pt>
                <c:pt idx="270">
                  <c:v>13059</c:v>
                </c:pt>
                <c:pt idx="271">
                  <c:v>2848</c:v>
                </c:pt>
                <c:pt idx="272">
                  <c:v>7916</c:v>
                </c:pt>
                <c:pt idx="273">
                  <c:v>4445</c:v>
                </c:pt>
                <c:pt idx="274">
                  <c:v>17097</c:v>
                </c:pt>
                <c:pt idx="275">
                  <c:v>6239</c:v>
                </c:pt>
                <c:pt idx="276">
                  <c:v>4280</c:v>
                </c:pt>
                <c:pt idx="277">
                  <c:v>3148</c:v>
                </c:pt>
                <c:pt idx="278">
                  <c:v>6835</c:v>
                </c:pt>
                <c:pt idx="279">
                  <c:v>2628</c:v>
                </c:pt>
                <c:pt idx="280">
                  <c:v>7130</c:v>
                </c:pt>
                <c:pt idx="281">
                  <c:v>8645</c:v>
                </c:pt>
                <c:pt idx="282">
                  <c:v>3547</c:v>
                </c:pt>
                <c:pt idx="283">
                  <c:v>10156</c:v>
                </c:pt>
                <c:pt idx="284">
                  <c:v>875</c:v>
                </c:pt>
                <c:pt idx="285">
                  <c:v>2271</c:v>
                </c:pt>
                <c:pt idx="286">
                  <c:v>8787</c:v>
                </c:pt>
                <c:pt idx="287">
                  <c:v>5158</c:v>
                </c:pt>
                <c:pt idx="288">
                  <c:v>7231</c:v>
                </c:pt>
                <c:pt idx="289">
                  <c:v>2364</c:v>
                </c:pt>
                <c:pt idx="290">
                  <c:v>9497</c:v>
                </c:pt>
                <c:pt idx="291">
                  <c:v>423</c:v>
                </c:pt>
                <c:pt idx="292">
                  <c:v>2232</c:v>
                </c:pt>
                <c:pt idx="293">
                  <c:v>6402</c:v>
                </c:pt>
                <c:pt idx="294">
                  <c:v>6222</c:v>
                </c:pt>
                <c:pt idx="295">
                  <c:v>416</c:v>
                </c:pt>
                <c:pt idx="296">
                  <c:v>1710</c:v>
                </c:pt>
                <c:pt idx="297">
                  <c:v>7408</c:v>
                </c:pt>
                <c:pt idx="298">
                  <c:v>14945</c:v>
                </c:pt>
                <c:pt idx="299">
                  <c:v>19584</c:v>
                </c:pt>
                <c:pt idx="300">
                  <c:v>1165</c:v>
                </c:pt>
                <c:pt idx="301">
                  <c:v>25870</c:v>
                </c:pt>
                <c:pt idx="302">
                  <c:v>1396</c:v>
                </c:pt>
                <c:pt idx="303">
                  <c:v>22104</c:v>
                </c:pt>
                <c:pt idx="304">
                  <c:v>1741</c:v>
                </c:pt>
                <c:pt idx="305">
                  <c:v>4997</c:v>
                </c:pt>
                <c:pt idx="306">
                  <c:v>1780</c:v>
                </c:pt>
                <c:pt idx="307">
                  <c:v>19933</c:v>
                </c:pt>
                <c:pt idx="308">
                  <c:v>12275</c:v>
                </c:pt>
                <c:pt idx="309">
                  <c:v>2632</c:v>
                </c:pt>
                <c:pt idx="310">
                  <c:v>5986</c:v>
                </c:pt>
                <c:pt idx="311">
                  <c:v>5005</c:v>
                </c:pt>
                <c:pt idx="312">
                  <c:v>17594</c:v>
                </c:pt>
                <c:pt idx="313">
                  <c:v>1278</c:v>
                </c:pt>
                <c:pt idx="314">
                  <c:v>4924</c:v>
                </c:pt>
                <c:pt idx="315">
                  <c:v>8601</c:v>
                </c:pt>
                <c:pt idx="316">
                  <c:v>2776</c:v>
                </c:pt>
                <c:pt idx="317">
                  <c:v>891</c:v>
                </c:pt>
                <c:pt idx="318">
                  <c:v>1644</c:v>
                </c:pt>
                <c:pt idx="319">
                  <c:v>4270</c:v>
                </c:pt>
                <c:pt idx="320">
                  <c:v>2898</c:v>
                </c:pt>
                <c:pt idx="321">
                  <c:v>10761</c:v>
                </c:pt>
                <c:pt idx="322">
                  <c:v>9468</c:v>
                </c:pt>
                <c:pt idx="323">
                  <c:v>5559</c:v>
                </c:pt>
                <c:pt idx="324">
                  <c:v>22813</c:v>
                </c:pt>
                <c:pt idx="325">
                  <c:v>4794</c:v>
                </c:pt>
                <c:pt idx="326">
                  <c:v>4305</c:v>
                </c:pt>
                <c:pt idx="327">
                  <c:v>4504</c:v>
                </c:pt>
                <c:pt idx="328">
                  <c:v>1748</c:v>
                </c:pt>
                <c:pt idx="329">
                  <c:v>356</c:v>
                </c:pt>
                <c:pt idx="330">
                  <c:v>2785</c:v>
                </c:pt>
                <c:pt idx="331">
                  <c:v>4197</c:v>
                </c:pt>
                <c:pt idx="332">
                  <c:v>980</c:v>
                </c:pt>
                <c:pt idx="333">
                  <c:v>4255</c:v>
                </c:pt>
                <c:pt idx="334">
                  <c:v>7092</c:v>
                </c:pt>
                <c:pt idx="335">
                  <c:v>1562</c:v>
                </c:pt>
                <c:pt idx="336">
                  <c:v>8495</c:v>
                </c:pt>
                <c:pt idx="337">
                  <c:v>1369</c:v>
                </c:pt>
                <c:pt idx="338">
                  <c:v>10158</c:v>
                </c:pt>
                <c:pt idx="339">
                  <c:v>5926</c:v>
                </c:pt>
                <c:pt idx="340">
                  <c:v>1802</c:v>
                </c:pt>
                <c:pt idx="341">
                  <c:v>732</c:v>
                </c:pt>
                <c:pt idx="342">
                  <c:v>16970</c:v>
                </c:pt>
                <c:pt idx="343">
                  <c:v>3412</c:v>
                </c:pt>
                <c:pt idx="344">
                  <c:v>1077</c:v>
                </c:pt>
                <c:pt idx="345">
                  <c:v>3831</c:v>
                </c:pt>
                <c:pt idx="346">
                  <c:v>1361</c:v>
                </c:pt>
                <c:pt idx="347">
                  <c:v>5365</c:v>
                </c:pt>
                <c:pt idx="348">
                  <c:v>6611</c:v>
                </c:pt>
                <c:pt idx="349">
                  <c:v>1494</c:v>
                </c:pt>
                <c:pt idx="350">
                  <c:v>1787</c:v>
                </c:pt>
                <c:pt idx="351">
                  <c:v>22531</c:v>
                </c:pt>
                <c:pt idx="352">
                  <c:v>1923</c:v>
                </c:pt>
                <c:pt idx="353">
                  <c:v>4344</c:v>
                </c:pt>
                <c:pt idx="354">
                  <c:v>2933</c:v>
                </c:pt>
                <c:pt idx="355">
                  <c:v>4344</c:v>
                </c:pt>
                <c:pt idx="356">
                  <c:v>1707</c:v>
                </c:pt>
                <c:pt idx="357">
                  <c:v>23936</c:v>
                </c:pt>
                <c:pt idx="358">
                  <c:v>4826</c:v>
                </c:pt>
                <c:pt idx="359">
                  <c:v>7742</c:v>
                </c:pt>
                <c:pt idx="360">
                  <c:v>177</c:v>
                </c:pt>
                <c:pt idx="361">
                  <c:v>3016</c:v>
                </c:pt>
                <c:pt idx="362">
                  <c:v>14045</c:v>
                </c:pt>
                <c:pt idx="363">
                  <c:v>6307</c:v>
                </c:pt>
                <c:pt idx="364">
                  <c:v>925</c:v>
                </c:pt>
                <c:pt idx="365">
                  <c:v>5679</c:v>
                </c:pt>
                <c:pt idx="366">
                  <c:v>2889</c:v>
                </c:pt>
                <c:pt idx="367">
                  <c:v>2365</c:v>
                </c:pt>
                <c:pt idx="368">
                  <c:v>5493</c:v>
                </c:pt>
                <c:pt idx="369">
                  <c:v>1047</c:v>
                </c:pt>
                <c:pt idx="370">
                  <c:v>2225</c:v>
                </c:pt>
                <c:pt idx="371">
                  <c:v>3122</c:v>
                </c:pt>
                <c:pt idx="372">
                  <c:v>5995</c:v>
                </c:pt>
                <c:pt idx="373">
                  <c:v>4662</c:v>
                </c:pt>
                <c:pt idx="374">
                  <c:v>8897</c:v>
                </c:pt>
                <c:pt idx="375">
                  <c:v>2015</c:v>
                </c:pt>
                <c:pt idx="376">
                  <c:v>9456</c:v>
                </c:pt>
                <c:pt idx="377">
                  <c:v>409</c:v>
                </c:pt>
                <c:pt idx="378">
                  <c:v>8738</c:v>
                </c:pt>
                <c:pt idx="379">
                  <c:v>6853</c:v>
                </c:pt>
                <c:pt idx="380">
                  <c:v>5404</c:v>
                </c:pt>
                <c:pt idx="381">
                  <c:v>1840</c:v>
                </c:pt>
                <c:pt idx="382">
                  <c:v>12485</c:v>
                </c:pt>
                <c:pt idx="383">
                  <c:v>6393</c:v>
                </c:pt>
                <c:pt idx="384">
                  <c:v>3627</c:v>
                </c:pt>
                <c:pt idx="385">
                  <c:v>1657</c:v>
                </c:pt>
                <c:pt idx="386">
                  <c:v>903</c:v>
                </c:pt>
                <c:pt idx="387">
                  <c:v>4385</c:v>
                </c:pt>
                <c:pt idx="388">
                  <c:v>5379</c:v>
                </c:pt>
                <c:pt idx="389">
                  <c:v>1343</c:v>
                </c:pt>
                <c:pt idx="390">
                  <c:v>6816</c:v>
                </c:pt>
                <c:pt idx="391">
                  <c:v>7174</c:v>
                </c:pt>
                <c:pt idx="392">
                  <c:v>8987</c:v>
                </c:pt>
                <c:pt idx="393">
                  <c:v>2833</c:v>
                </c:pt>
                <c:pt idx="394">
                  <c:v>6223</c:v>
                </c:pt>
                <c:pt idx="395">
                  <c:v>4502</c:v>
                </c:pt>
                <c:pt idx="396">
                  <c:v>2326</c:v>
                </c:pt>
                <c:pt idx="397">
                  <c:v>2695</c:v>
                </c:pt>
                <c:pt idx="398">
                  <c:v>4617</c:v>
                </c:pt>
                <c:pt idx="399">
                  <c:v>4195</c:v>
                </c:pt>
                <c:pt idx="400">
                  <c:v>2007</c:v>
                </c:pt>
                <c:pt idx="401">
                  <c:v>500</c:v>
                </c:pt>
                <c:pt idx="402">
                  <c:v>4446</c:v>
                </c:pt>
                <c:pt idx="403">
                  <c:v>1540</c:v>
                </c:pt>
                <c:pt idx="404">
                  <c:v>539</c:v>
                </c:pt>
                <c:pt idx="405">
                  <c:v>7899</c:v>
                </c:pt>
                <c:pt idx="406">
                  <c:v>1820</c:v>
                </c:pt>
                <c:pt idx="407">
                  <c:v>6822</c:v>
                </c:pt>
                <c:pt idx="408">
                  <c:v>2902</c:v>
                </c:pt>
                <c:pt idx="409">
                  <c:v>2117</c:v>
                </c:pt>
                <c:pt idx="410">
                  <c:v>280</c:v>
                </c:pt>
                <c:pt idx="411">
                  <c:v>4188</c:v>
                </c:pt>
                <c:pt idx="412">
                  <c:v>3402</c:v>
                </c:pt>
                <c:pt idx="413">
                  <c:v>5906</c:v>
                </c:pt>
                <c:pt idx="414">
                  <c:v>5057</c:v>
                </c:pt>
                <c:pt idx="415">
                  <c:v>4230</c:v>
                </c:pt>
                <c:pt idx="416">
                  <c:v>24144</c:v>
                </c:pt>
                <c:pt idx="417">
                  <c:v>888</c:v>
                </c:pt>
                <c:pt idx="418">
                  <c:v>2211</c:v>
                </c:pt>
                <c:pt idx="419">
                  <c:v>18813</c:v>
                </c:pt>
                <c:pt idx="420">
                  <c:v>2689</c:v>
                </c:pt>
                <c:pt idx="421">
                  <c:v>4442</c:v>
                </c:pt>
                <c:pt idx="422">
                  <c:v>341</c:v>
                </c:pt>
                <c:pt idx="423">
                  <c:v>1228</c:v>
                </c:pt>
                <c:pt idx="424">
                  <c:v>24934</c:v>
                </c:pt>
                <c:pt idx="425">
                  <c:v>8688</c:v>
                </c:pt>
                <c:pt idx="426">
                  <c:v>12178</c:v>
                </c:pt>
                <c:pt idx="427">
                  <c:v>2145</c:v>
                </c:pt>
                <c:pt idx="428">
                  <c:v>8950</c:v>
                </c:pt>
                <c:pt idx="429">
                  <c:v>6770</c:v>
                </c:pt>
                <c:pt idx="430">
                  <c:v>4302</c:v>
                </c:pt>
                <c:pt idx="431">
                  <c:v>9921</c:v>
                </c:pt>
                <c:pt idx="432">
                  <c:v>10787</c:v>
                </c:pt>
                <c:pt idx="433">
                  <c:v>13024</c:v>
                </c:pt>
                <c:pt idx="434">
                  <c:v>1485</c:v>
                </c:pt>
                <c:pt idx="435">
                  <c:v>853</c:v>
                </c:pt>
                <c:pt idx="436">
                  <c:v>833</c:v>
                </c:pt>
                <c:pt idx="437">
                  <c:v>13394</c:v>
                </c:pt>
                <c:pt idx="438">
                  <c:v>2580</c:v>
                </c:pt>
                <c:pt idx="439">
                  <c:v>4084</c:v>
                </c:pt>
                <c:pt idx="440">
                  <c:v>6322</c:v>
                </c:pt>
                <c:pt idx="441">
                  <c:v>3638</c:v>
                </c:pt>
                <c:pt idx="442">
                  <c:v>4400</c:v>
                </c:pt>
                <c:pt idx="443">
                  <c:v>2149</c:v>
                </c:pt>
                <c:pt idx="444">
                  <c:v>3426</c:v>
                </c:pt>
                <c:pt idx="445">
                  <c:v>5343</c:v>
                </c:pt>
                <c:pt idx="446">
                  <c:v>16496</c:v>
                </c:pt>
                <c:pt idx="447">
                  <c:v>3560</c:v>
                </c:pt>
                <c:pt idx="448">
                  <c:v>2308</c:v>
                </c:pt>
                <c:pt idx="449">
                  <c:v>1325</c:v>
                </c:pt>
                <c:pt idx="450">
                  <c:v>16083</c:v>
                </c:pt>
                <c:pt idx="451">
                  <c:v>294</c:v>
                </c:pt>
                <c:pt idx="452">
                  <c:v>5425</c:v>
                </c:pt>
                <c:pt idx="453">
                  <c:v>2768</c:v>
                </c:pt>
                <c:pt idx="454">
                  <c:v>2032</c:v>
                </c:pt>
                <c:pt idx="455">
                  <c:v>19776</c:v>
                </c:pt>
                <c:pt idx="456">
                  <c:v>755</c:v>
                </c:pt>
                <c:pt idx="457">
                  <c:v>1066</c:v>
                </c:pt>
                <c:pt idx="458">
                  <c:v>726</c:v>
                </c:pt>
                <c:pt idx="459">
                  <c:v>15146</c:v>
                </c:pt>
                <c:pt idx="460">
                  <c:v>6339</c:v>
                </c:pt>
                <c:pt idx="461">
                  <c:v>5738</c:v>
                </c:pt>
                <c:pt idx="462">
                  <c:v>3661</c:v>
                </c:pt>
                <c:pt idx="463">
                  <c:v>17502</c:v>
                </c:pt>
                <c:pt idx="464">
                  <c:v>6110</c:v>
                </c:pt>
                <c:pt idx="465">
                  <c:v>1685</c:v>
                </c:pt>
                <c:pt idx="466">
                  <c:v>8263</c:v>
                </c:pt>
                <c:pt idx="467">
                  <c:v>2990</c:v>
                </c:pt>
                <c:pt idx="468">
                  <c:v>9131</c:v>
                </c:pt>
                <c:pt idx="469">
                  <c:v>5894</c:v>
                </c:pt>
                <c:pt idx="470">
                  <c:v>857</c:v>
                </c:pt>
                <c:pt idx="471">
                  <c:v>1070</c:v>
                </c:pt>
                <c:pt idx="472">
                  <c:v>6285</c:v>
                </c:pt>
                <c:pt idx="473">
                  <c:v>7719</c:v>
                </c:pt>
                <c:pt idx="474">
                  <c:v>7130</c:v>
                </c:pt>
                <c:pt idx="475">
                  <c:v>2790</c:v>
                </c:pt>
                <c:pt idx="476">
                  <c:v>2230</c:v>
                </c:pt>
                <c:pt idx="477">
                  <c:v>7076</c:v>
                </c:pt>
                <c:pt idx="478">
                  <c:v>3264</c:v>
                </c:pt>
                <c:pt idx="479">
                  <c:v>11253</c:v>
                </c:pt>
                <c:pt idx="480">
                  <c:v>9885</c:v>
                </c:pt>
                <c:pt idx="481">
                  <c:v>5355</c:v>
                </c:pt>
                <c:pt idx="482">
                  <c:v>6058</c:v>
                </c:pt>
                <c:pt idx="483">
                  <c:v>14203</c:v>
                </c:pt>
                <c:pt idx="484">
                  <c:v>2332</c:v>
                </c:pt>
                <c:pt idx="485">
                  <c:v>3646</c:v>
                </c:pt>
                <c:pt idx="486">
                  <c:v>18738</c:v>
                </c:pt>
                <c:pt idx="487">
                  <c:v>971</c:v>
                </c:pt>
                <c:pt idx="488">
                  <c:v>3752</c:v>
                </c:pt>
                <c:pt idx="489">
                  <c:v>3626</c:v>
                </c:pt>
                <c:pt idx="490">
                  <c:v>2520</c:v>
                </c:pt>
                <c:pt idx="491">
                  <c:v>2060</c:v>
                </c:pt>
                <c:pt idx="492">
                  <c:v>3393</c:v>
                </c:pt>
                <c:pt idx="493">
                  <c:v>4333</c:v>
                </c:pt>
                <c:pt idx="494">
                  <c:v>4447</c:v>
                </c:pt>
                <c:pt idx="495">
                  <c:v>636</c:v>
                </c:pt>
                <c:pt idx="496">
                  <c:v>232</c:v>
                </c:pt>
                <c:pt idx="497">
                  <c:v>18560</c:v>
                </c:pt>
                <c:pt idx="498">
                  <c:v>3747</c:v>
                </c:pt>
                <c:pt idx="499">
                  <c:v>3442</c:v>
                </c:pt>
                <c:pt idx="500">
                  <c:v>4027</c:v>
                </c:pt>
                <c:pt idx="501">
                  <c:v>7715</c:v>
                </c:pt>
                <c:pt idx="502">
                  <c:v>28185</c:v>
                </c:pt>
                <c:pt idx="503">
                  <c:v>4647</c:v>
                </c:pt>
                <c:pt idx="504">
                  <c:v>3854</c:v>
                </c:pt>
                <c:pt idx="505">
                  <c:v>1647</c:v>
                </c:pt>
                <c:pt idx="506">
                  <c:v>8880</c:v>
                </c:pt>
                <c:pt idx="507">
                  <c:v>4413</c:v>
                </c:pt>
                <c:pt idx="508">
                  <c:v>1295</c:v>
                </c:pt>
                <c:pt idx="509">
                  <c:v>6046</c:v>
                </c:pt>
                <c:pt idx="510">
                  <c:v>791</c:v>
                </c:pt>
                <c:pt idx="511">
                  <c:v>2695</c:v>
                </c:pt>
                <c:pt idx="512">
                  <c:v>4884</c:v>
                </c:pt>
                <c:pt idx="513">
                  <c:v>7116</c:v>
                </c:pt>
                <c:pt idx="514">
                  <c:v>2387</c:v>
                </c:pt>
                <c:pt idx="515">
                  <c:v>3842</c:v>
                </c:pt>
                <c:pt idx="516">
                  <c:v>13769</c:v>
                </c:pt>
                <c:pt idx="517">
                  <c:v>3623</c:v>
                </c:pt>
                <c:pt idx="518">
                  <c:v>2524</c:v>
                </c:pt>
                <c:pt idx="519">
                  <c:v>4509</c:v>
                </c:pt>
                <c:pt idx="520">
                  <c:v>6528</c:v>
                </c:pt>
                <c:pt idx="521">
                  <c:v>9145</c:v>
                </c:pt>
                <c:pt idx="522">
                  <c:v>2258</c:v>
                </c:pt>
                <c:pt idx="523">
                  <c:v>6573</c:v>
                </c:pt>
                <c:pt idx="524">
                  <c:v>16860</c:v>
                </c:pt>
                <c:pt idx="525">
                  <c:v>9814</c:v>
                </c:pt>
                <c:pt idx="526">
                  <c:v>4810</c:v>
                </c:pt>
                <c:pt idx="527">
                  <c:v>4491</c:v>
                </c:pt>
                <c:pt idx="528">
                  <c:v>11664</c:v>
                </c:pt>
                <c:pt idx="529">
                  <c:v>2408</c:v>
                </c:pt>
                <c:pt idx="530">
                  <c:v>6365</c:v>
                </c:pt>
                <c:pt idx="531">
                  <c:v>3104</c:v>
                </c:pt>
                <c:pt idx="532">
                  <c:v>6494</c:v>
                </c:pt>
                <c:pt idx="533">
                  <c:v>7816</c:v>
                </c:pt>
                <c:pt idx="534">
                  <c:v>2471</c:v>
                </c:pt>
                <c:pt idx="535">
                  <c:v>5469</c:v>
                </c:pt>
                <c:pt idx="536">
                  <c:v>11316</c:v>
                </c:pt>
                <c:pt idx="537">
                  <c:v>16650</c:v>
                </c:pt>
                <c:pt idx="538">
                  <c:v>4727</c:v>
                </c:pt>
                <c:pt idx="539">
                  <c:v>574</c:v>
                </c:pt>
                <c:pt idx="540">
                  <c:v>4666</c:v>
                </c:pt>
                <c:pt idx="541">
                  <c:v>424</c:v>
                </c:pt>
                <c:pt idx="542">
                  <c:v>5269</c:v>
                </c:pt>
                <c:pt idx="543">
                  <c:v>4219</c:v>
                </c:pt>
                <c:pt idx="544">
                  <c:v>4432</c:v>
                </c:pt>
                <c:pt idx="545">
                  <c:v>2584</c:v>
                </c:pt>
                <c:pt idx="546">
                  <c:v>1032</c:v>
                </c:pt>
                <c:pt idx="547">
                  <c:v>10829</c:v>
                </c:pt>
                <c:pt idx="548">
                  <c:v>7874</c:v>
                </c:pt>
                <c:pt idx="549">
                  <c:v>30041</c:v>
                </c:pt>
                <c:pt idx="550">
                  <c:v>8020</c:v>
                </c:pt>
                <c:pt idx="551">
                  <c:v>6391</c:v>
                </c:pt>
                <c:pt idx="552">
                  <c:v>4089</c:v>
                </c:pt>
                <c:pt idx="553">
                  <c:v>6602</c:v>
                </c:pt>
                <c:pt idx="554">
                  <c:v>6888</c:v>
                </c:pt>
                <c:pt idx="555">
                  <c:v>6146</c:v>
                </c:pt>
                <c:pt idx="556">
                  <c:v>4732</c:v>
                </c:pt>
                <c:pt idx="557">
                  <c:v>1339</c:v>
                </c:pt>
                <c:pt idx="558">
                  <c:v>1862</c:v>
                </c:pt>
                <c:pt idx="559">
                  <c:v>3322</c:v>
                </c:pt>
                <c:pt idx="560">
                  <c:v>4720</c:v>
                </c:pt>
                <c:pt idx="561">
                  <c:v>2350</c:v>
                </c:pt>
                <c:pt idx="562">
                  <c:v>8260</c:v>
                </c:pt>
                <c:pt idx="563">
                  <c:v>9980</c:v>
                </c:pt>
                <c:pt idx="564">
                  <c:v>22816</c:v>
                </c:pt>
                <c:pt idx="565">
                  <c:v>687</c:v>
                </c:pt>
                <c:pt idx="566">
                  <c:v>6810</c:v>
                </c:pt>
                <c:pt idx="567">
                  <c:v>4161</c:v>
                </c:pt>
                <c:pt idx="568">
                  <c:v>10825</c:v>
                </c:pt>
                <c:pt idx="569">
                  <c:v>5825</c:v>
                </c:pt>
                <c:pt idx="570">
                  <c:v>3297</c:v>
                </c:pt>
                <c:pt idx="571">
                  <c:v>5240</c:v>
                </c:pt>
                <c:pt idx="572">
                  <c:v>3880</c:v>
                </c:pt>
                <c:pt idx="573">
                  <c:v>14435</c:v>
                </c:pt>
                <c:pt idx="574">
                  <c:v>1550</c:v>
                </c:pt>
                <c:pt idx="575">
                  <c:v>5768</c:v>
                </c:pt>
                <c:pt idx="576">
                  <c:v>4398</c:v>
                </c:pt>
                <c:pt idx="577">
                  <c:v>6078</c:v>
                </c:pt>
                <c:pt idx="578">
                  <c:v>7803</c:v>
                </c:pt>
                <c:pt idx="579">
                  <c:v>8701</c:v>
                </c:pt>
                <c:pt idx="580">
                  <c:v>3998</c:v>
                </c:pt>
                <c:pt idx="581">
                  <c:v>8811</c:v>
                </c:pt>
                <c:pt idx="582">
                  <c:v>1092</c:v>
                </c:pt>
                <c:pt idx="583">
                  <c:v>1224</c:v>
                </c:pt>
                <c:pt idx="584">
                  <c:v>14608</c:v>
                </c:pt>
                <c:pt idx="585">
                  <c:v>10015</c:v>
                </c:pt>
                <c:pt idx="586">
                  <c:v>1136</c:v>
                </c:pt>
                <c:pt idx="587">
                  <c:v>3511</c:v>
                </c:pt>
                <c:pt idx="588">
                  <c:v>2096</c:v>
                </c:pt>
                <c:pt idx="589">
                  <c:v>2053</c:v>
                </c:pt>
                <c:pt idx="590">
                  <c:v>3979</c:v>
                </c:pt>
                <c:pt idx="591">
                  <c:v>6942</c:v>
                </c:pt>
                <c:pt idx="592">
                  <c:v>6717</c:v>
                </c:pt>
                <c:pt idx="593">
                  <c:v>2406</c:v>
                </c:pt>
                <c:pt idx="594">
                  <c:v>2581</c:v>
                </c:pt>
                <c:pt idx="595">
                  <c:v>4784</c:v>
                </c:pt>
                <c:pt idx="596">
                  <c:v>9860</c:v>
                </c:pt>
                <c:pt idx="597">
                  <c:v>2803</c:v>
                </c:pt>
                <c:pt idx="598">
                  <c:v>663</c:v>
                </c:pt>
                <c:pt idx="599">
                  <c:v>5263</c:v>
                </c:pt>
                <c:pt idx="600">
                  <c:v>6579</c:v>
                </c:pt>
                <c:pt idx="601">
                  <c:v>4048</c:v>
                </c:pt>
                <c:pt idx="602">
                  <c:v>8074</c:v>
                </c:pt>
                <c:pt idx="603">
                  <c:v>21989</c:v>
                </c:pt>
                <c:pt idx="604">
                  <c:v>6796</c:v>
                </c:pt>
                <c:pt idx="605">
                  <c:v>8564</c:v>
                </c:pt>
                <c:pt idx="606">
                  <c:v>1433</c:v>
                </c:pt>
                <c:pt idx="607">
                  <c:v>2428</c:v>
                </c:pt>
                <c:pt idx="608">
                  <c:v>27011</c:v>
                </c:pt>
                <c:pt idx="609">
                  <c:v>3887</c:v>
                </c:pt>
                <c:pt idx="610">
                  <c:v>3594</c:v>
                </c:pt>
                <c:pt idx="611">
                  <c:v>27819</c:v>
                </c:pt>
                <c:pt idx="612">
                  <c:v>17865</c:v>
                </c:pt>
                <c:pt idx="613">
                  <c:v>1635</c:v>
                </c:pt>
                <c:pt idx="614">
                  <c:v>8956</c:v>
                </c:pt>
                <c:pt idx="615">
                  <c:v>5424</c:v>
                </c:pt>
                <c:pt idx="616">
                  <c:v>21580</c:v>
                </c:pt>
                <c:pt idx="617">
                  <c:v>6668</c:v>
                </c:pt>
                <c:pt idx="618">
                  <c:v>4602</c:v>
                </c:pt>
                <c:pt idx="619">
                  <c:v>641</c:v>
                </c:pt>
                <c:pt idx="620">
                  <c:v>4218</c:v>
                </c:pt>
                <c:pt idx="621">
                  <c:v>5170</c:v>
                </c:pt>
                <c:pt idx="622">
                  <c:v>4843</c:v>
                </c:pt>
                <c:pt idx="623">
                  <c:v>6443</c:v>
                </c:pt>
                <c:pt idx="624">
                  <c:v>385</c:v>
                </c:pt>
                <c:pt idx="625">
                  <c:v>3382</c:v>
                </c:pt>
                <c:pt idx="626">
                  <c:v>10980</c:v>
                </c:pt>
                <c:pt idx="627">
                  <c:v>531</c:v>
                </c:pt>
                <c:pt idx="628">
                  <c:v>7314</c:v>
                </c:pt>
                <c:pt idx="629">
                  <c:v>8999</c:v>
                </c:pt>
                <c:pt idx="630">
                  <c:v>21037</c:v>
                </c:pt>
                <c:pt idx="631">
                  <c:v>7754</c:v>
                </c:pt>
                <c:pt idx="632">
                  <c:v>5448</c:v>
                </c:pt>
                <c:pt idx="633">
                  <c:v>3719</c:v>
                </c:pt>
                <c:pt idx="634">
                  <c:v>5806</c:v>
                </c:pt>
                <c:pt idx="635">
                  <c:v>705</c:v>
                </c:pt>
                <c:pt idx="636">
                  <c:v>3919</c:v>
                </c:pt>
                <c:pt idx="637">
                  <c:v>7081</c:v>
                </c:pt>
                <c:pt idx="638">
                  <c:v>9681</c:v>
                </c:pt>
                <c:pt idx="639">
                  <c:v>924</c:v>
                </c:pt>
                <c:pt idx="640">
                  <c:v>2562</c:v>
                </c:pt>
                <c:pt idx="641">
                  <c:v>2543</c:v>
                </c:pt>
                <c:pt idx="642">
                  <c:v>8298</c:v>
                </c:pt>
                <c:pt idx="643">
                  <c:v>663</c:v>
                </c:pt>
                <c:pt idx="644">
                  <c:v>11547</c:v>
                </c:pt>
                <c:pt idx="645">
                  <c:v>4435</c:v>
                </c:pt>
                <c:pt idx="646">
                  <c:v>18635</c:v>
                </c:pt>
                <c:pt idx="647">
                  <c:v>320</c:v>
                </c:pt>
                <c:pt idx="648">
                  <c:v>3692</c:v>
                </c:pt>
                <c:pt idx="649">
                  <c:v>4055</c:v>
                </c:pt>
                <c:pt idx="650">
                  <c:v>9310</c:v>
                </c:pt>
                <c:pt idx="651">
                  <c:v>3131</c:v>
                </c:pt>
                <c:pt idx="652">
                  <c:v>3878</c:v>
                </c:pt>
                <c:pt idx="653">
                  <c:v>1236</c:v>
                </c:pt>
                <c:pt idx="654">
                  <c:v>2059</c:v>
                </c:pt>
                <c:pt idx="655">
                  <c:v>5980</c:v>
                </c:pt>
                <c:pt idx="656">
                  <c:v>4320</c:v>
                </c:pt>
                <c:pt idx="657">
                  <c:v>24908</c:v>
                </c:pt>
                <c:pt idx="658">
                  <c:v>8768</c:v>
                </c:pt>
                <c:pt idx="659">
                  <c:v>9259</c:v>
                </c:pt>
                <c:pt idx="660">
                  <c:v>4099</c:v>
                </c:pt>
                <c:pt idx="661">
                  <c:v>5207</c:v>
                </c:pt>
                <c:pt idx="662">
                  <c:v>1801</c:v>
                </c:pt>
                <c:pt idx="663">
                  <c:v>1158</c:v>
                </c:pt>
                <c:pt idx="664">
                  <c:v>2164</c:v>
                </c:pt>
                <c:pt idx="665">
                  <c:v>6746</c:v>
                </c:pt>
                <c:pt idx="666">
                  <c:v>1226</c:v>
                </c:pt>
                <c:pt idx="667">
                  <c:v>1612</c:v>
                </c:pt>
                <c:pt idx="668">
                  <c:v>6863</c:v>
                </c:pt>
                <c:pt idx="669">
                  <c:v>26695</c:v>
                </c:pt>
                <c:pt idx="670">
                  <c:v>3103</c:v>
                </c:pt>
                <c:pt idx="671">
                  <c:v>3517</c:v>
                </c:pt>
                <c:pt idx="672">
                  <c:v>1305</c:v>
                </c:pt>
                <c:pt idx="673">
                  <c:v>4024</c:v>
                </c:pt>
                <c:pt idx="674">
                  <c:v>5769</c:v>
                </c:pt>
                <c:pt idx="675">
                  <c:v>8283</c:v>
                </c:pt>
                <c:pt idx="676">
                  <c:v>7933</c:v>
                </c:pt>
                <c:pt idx="677">
                  <c:v>2859</c:v>
                </c:pt>
                <c:pt idx="678">
                  <c:v>6214</c:v>
                </c:pt>
                <c:pt idx="679">
                  <c:v>7588</c:v>
                </c:pt>
                <c:pt idx="680">
                  <c:v>5979</c:v>
                </c:pt>
                <c:pt idx="681">
                  <c:v>4667</c:v>
                </c:pt>
                <c:pt idx="682">
                  <c:v>7552</c:v>
                </c:pt>
                <c:pt idx="683">
                  <c:v>3363</c:v>
                </c:pt>
                <c:pt idx="684">
                  <c:v>640</c:v>
                </c:pt>
                <c:pt idx="685">
                  <c:v>6390</c:v>
                </c:pt>
                <c:pt idx="686">
                  <c:v>8688</c:v>
                </c:pt>
                <c:pt idx="687">
                  <c:v>1068</c:v>
                </c:pt>
                <c:pt idx="688">
                  <c:v>3430</c:v>
                </c:pt>
                <c:pt idx="689">
                  <c:v>954</c:v>
                </c:pt>
                <c:pt idx="690">
                  <c:v>808</c:v>
                </c:pt>
                <c:pt idx="691">
                  <c:v>4862</c:v>
                </c:pt>
                <c:pt idx="692">
                  <c:v>472</c:v>
                </c:pt>
                <c:pt idx="693">
                  <c:v>9015</c:v>
                </c:pt>
                <c:pt idx="694">
                  <c:v>4597</c:v>
                </c:pt>
                <c:pt idx="695">
                  <c:v>21113</c:v>
                </c:pt>
                <c:pt idx="696">
                  <c:v>4520</c:v>
                </c:pt>
                <c:pt idx="697">
                  <c:v>18834</c:v>
                </c:pt>
                <c:pt idx="698">
                  <c:v>2220</c:v>
                </c:pt>
                <c:pt idx="699">
                  <c:v>6325</c:v>
                </c:pt>
                <c:pt idx="700">
                  <c:v>9351</c:v>
                </c:pt>
                <c:pt idx="701">
                  <c:v>20819</c:v>
                </c:pt>
                <c:pt idx="702">
                  <c:v>13031</c:v>
                </c:pt>
                <c:pt idx="703">
                  <c:v>3851</c:v>
                </c:pt>
                <c:pt idx="704">
                  <c:v>857</c:v>
                </c:pt>
                <c:pt idx="705">
                  <c:v>7744</c:v>
                </c:pt>
                <c:pt idx="706">
                  <c:v>4830</c:v>
                </c:pt>
                <c:pt idx="707">
                  <c:v>5701</c:v>
                </c:pt>
                <c:pt idx="708">
                  <c:v>5495</c:v>
                </c:pt>
                <c:pt idx="709">
                  <c:v>2244</c:v>
                </c:pt>
                <c:pt idx="710">
                  <c:v>1260</c:v>
                </c:pt>
                <c:pt idx="711">
                  <c:v>4484</c:v>
                </c:pt>
                <c:pt idx="712">
                  <c:v>4302</c:v>
                </c:pt>
                <c:pt idx="713">
                  <c:v>2006</c:v>
                </c:pt>
                <c:pt idx="714">
                  <c:v>4349</c:v>
                </c:pt>
                <c:pt idx="715">
                  <c:v>5310</c:v>
                </c:pt>
                <c:pt idx="716">
                  <c:v>4409</c:v>
                </c:pt>
                <c:pt idx="717">
                  <c:v>2516</c:v>
                </c:pt>
                <c:pt idx="718">
                  <c:v>18680</c:v>
                </c:pt>
                <c:pt idx="719">
                  <c:v>1584</c:v>
                </c:pt>
                <c:pt idx="720">
                  <c:v>272</c:v>
                </c:pt>
                <c:pt idx="721">
                  <c:v>3218</c:v>
                </c:pt>
                <c:pt idx="722">
                  <c:v>1162</c:v>
                </c:pt>
                <c:pt idx="723">
                  <c:v>12310</c:v>
                </c:pt>
                <c:pt idx="724">
                  <c:v>9880</c:v>
                </c:pt>
                <c:pt idx="725">
                  <c:v>6811</c:v>
                </c:pt>
                <c:pt idx="726">
                  <c:v>701</c:v>
                </c:pt>
                <c:pt idx="727">
                  <c:v>9124</c:v>
                </c:pt>
                <c:pt idx="728">
                  <c:v>320</c:v>
                </c:pt>
                <c:pt idx="729">
                  <c:v>12411</c:v>
                </c:pt>
                <c:pt idx="730">
                  <c:v>7859</c:v>
                </c:pt>
                <c:pt idx="731">
                  <c:v>10526</c:v>
                </c:pt>
                <c:pt idx="732">
                  <c:v>8980</c:v>
                </c:pt>
                <c:pt idx="733">
                  <c:v>1193</c:v>
                </c:pt>
                <c:pt idx="734">
                  <c:v>3725</c:v>
                </c:pt>
                <c:pt idx="735">
                  <c:v>1727</c:v>
                </c:pt>
                <c:pt idx="736">
                  <c:v>733</c:v>
                </c:pt>
                <c:pt idx="737">
                  <c:v>8874</c:v>
                </c:pt>
                <c:pt idx="738">
                  <c:v>6847</c:v>
                </c:pt>
                <c:pt idx="739">
                  <c:v>12993</c:v>
                </c:pt>
                <c:pt idx="740">
                  <c:v>5496</c:v>
                </c:pt>
                <c:pt idx="741">
                  <c:v>5008</c:v>
                </c:pt>
                <c:pt idx="742">
                  <c:v>5529</c:v>
                </c:pt>
                <c:pt idx="743">
                  <c:v>266</c:v>
                </c:pt>
                <c:pt idx="744">
                  <c:v>8453</c:v>
                </c:pt>
                <c:pt idx="745">
                  <c:v>11077</c:v>
                </c:pt>
                <c:pt idx="746">
                  <c:v>16741</c:v>
                </c:pt>
                <c:pt idx="747">
                  <c:v>806</c:v>
                </c:pt>
                <c:pt idx="748">
                  <c:v>2668</c:v>
                </c:pt>
                <c:pt idx="749">
                  <c:v>10798</c:v>
                </c:pt>
                <c:pt idx="750">
                  <c:v>4100</c:v>
                </c:pt>
                <c:pt idx="751">
                  <c:v>1747</c:v>
                </c:pt>
                <c:pt idx="752">
                  <c:v>3259</c:v>
                </c:pt>
                <c:pt idx="753">
                  <c:v>1305</c:v>
                </c:pt>
                <c:pt idx="754">
                  <c:v>2134</c:v>
                </c:pt>
                <c:pt idx="755">
                  <c:v>2770</c:v>
                </c:pt>
                <c:pt idx="756">
                  <c:v>7325</c:v>
                </c:pt>
                <c:pt idx="757">
                  <c:v>3476</c:v>
                </c:pt>
                <c:pt idx="758">
                  <c:v>1684</c:v>
                </c:pt>
                <c:pt idx="759">
                  <c:v>6835</c:v>
                </c:pt>
                <c:pt idx="760">
                  <c:v>788</c:v>
                </c:pt>
                <c:pt idx="761">
                  <c:v>10034</c:v>
                </c:pt>
                <c:pt idx="762">
                  <c:v>36156</c:v>
                </c:pt>
                <c:pt idx="763">
                  <c:v>2717</c:v>
                </c:pt>
                <c:pt idx="764">
                  <c:v>4116</c:v>
                </c:pt>
                <c:pt idx="765">
                  <c:v>6964</c:v>
                </c:pt>
                <c:pt idx="766">
                  <c:v>1801</c:v>
                </c:pt>
                <c:pt idx="767">
                  <c:v>11275</c:v>
                </c:pt>
                <c:pt idx="768">
                  <c:v>5356</c:v>
                </c:pt>
                <c:pt idx="769">
                  <c:v>1813</c:v>
                </c:pt>
                <c:pt idx="770">
                  <c:v>6538</c:v>
                </c:pt>
                <c:pt idx="771">
                  <c:v>1510</c:v>
                </c:pt>
                <c:pt idx="772">
                  <c:v>1960</c:v>
                </c:pt>
                <c:pt idx="773">
                  <c:v>2053</c:v>
                </c:pt>
                <c:pt idx="774">
                  <c:v>9507</c:v>
                </c:pt>
                <c:pt idx="775">
                  <c:v>3912</c:v>
                </c:pt>
                <c:pt idx="776">
                  <c:v>719</c:v>
                </c:pt>
                <c:pt idx="777">
                  <c:v>1275</c:v>
                </c:pt>
                <c:pt idx="778">
                  <c:v>3740</c:v>
                </c:pt>
                <c:pt idx="779">
                  <c:v>3993</c:v>
                </c:pt>
                <c:pt idx="780">
                  <c:v>7779</c:v>
                </c:pt>
                <c:pt idx="781">
                  <c:v>2924</c:v>
                </c:pt>
                <c:pt idx="782">
                  <c:v>7936</c:v>
                </c:pt>
                <c:pt idx="783">
                  <c:v>467</c:v>
                </c:pt>
                <c:pt idx="784">
                  <c:v>3713</c:v>
                </c:pt>
                <c:pt idx="785">
                  <c:v>13100</c:v>
                </c:pt>
                <c:pt idx="786">
                  <c:v>4433</c:v>
                </c:pt>
                <c:pt idx="787">
                  <c:v>18224</c:v>
                </c:pt>
                <c:pt idx="788">
                  <c:v>10290</c:v>
                </c:pt>
                <c:pt idx="789">
                  <c:v>10402</c:v>
                </c:pt>
                <c:pt idx="790">
                  <c:v>9125</c:v>
                </c:pt>
                <c:pt idx="791">
                  <c:v>13870</c:v>
                </c:pt>
                <c:pt idx="792">
                  <c:v>13600</c:v>
                </c:pt>
                <c:pt idx="793">
                  <c:v>4847</c:v>
                </c:pt>
                <c:pt idx="794">
                  <c:v>7296</c:v>
                </c:pt>
                <c:pt idx="795">
                  <c:v>5280</c:v>
                </c:pt>
                <c:pt idx="796">
                  <c:v>13298</c:v>
                </c:pt>
                <c:pt idx="797">
                  <c:v>5352</c:v>
                </c:pt>
                <c:pt idx="798">
                  <c:v>2925</c:v>
                </c:pt>
                <c:pt idx="799">
                  <c:v>1617</c:v>
                </c:pt>
                <c:pt idx="800">
                  <c:v>3083</c:v>
                </c:pt>
                <c:pt idx="801">
                  <c:v>2959</c:v>
                </c:pt>
                <c:pt idx="802">
                  <c:v>12514</c:v>
                </c:pt>
                <c:pt idx="803">
                  <c:v>2531</c:v>
                </c:pt>
                <c:pt idx="804">
                  <c:v>6308</c:v>
                </c:pt>
                <c:pt idx="805">
                  <c:v>5333</c:v>
                </c:pt>
                <c:pt idx="806">
                  <c:v>5773</c:v>
                </c:pt>
                <c:pt idx="807">
                  <c:v>4785</c:v>
                </c:pt>
                <c:pt idx="808">
                  <c:v>632</c:v>
                </c:pt>
                <c:pt idx="809">
                  <c:v>2124</c:v>
                </c:pt>
                <c:pt idx="810">
                  <c:v>17112</c:v>
                </c:pt>
                <c:pt idx="811">
                  <c:v>21051</c:v>
                </c:pt>
                <c:pt idx="812">
                  <c:v>4439</c:v>
                </c:pt>
                <c:pt idx="813">
                  <c:v>8185</c:v>
                </c:pt>
                <c:pt idx="814">
                  <c:v>3430</c:v>
                </c:pt>
                <c:pt idx="815">
                  <c:v>1141</c:v>
                </c:pt>
                <c:pt idx="816">
                  <c:v>2227</c:v>
                </c:pt>
                <c:pt idx="817">
                  <c:v>4134</c:v>
                </c:pt>
                <c:pt idx="818">
                  <c:v>5864</c:v>
                </c:pt>
                <c:pt idx="819">
                  <c:v>2781</c:v>
                </c:pt>
                <c:pt idx="820">
                  <c:v>16376</c:v>
                </c:pt>
                <c:pt idx="821">
                  <c:v>8261</c:v>
                </c:pt>
                <c:pt idx="822">
                  <c:v>5255</c:v>
                </c:pt>
                <c:pt idx="823">
                  <c:v>6530</c:v>
                </c:pt>
                <c:pt idx="824">
                  <c:v>3636</c:v>
                </c:pt>
                <c:pt idx="825">
                  <c:v>1942</c:v>
                </c:pt>
                <c:pt idx="826">
                  <c:v>10810</c:v>
                </c:pt>
                <c:pt idx="827">
                  <c:v>6711</c:v>
                </c:pt>
                <c:pt idx="828">
                  <c:v>7981</c:v>
                </c:pt>
                <c:pt idx="829">
                  <c:v>7051</c:v>
                </c:pt>
                <c:pt idx="830">
                  <c:v>2995</c:v>
                </c:pt>
                <c:pt idx="831">
                  <c:v>2031</c:v>
                </c:pt>
                <c:pt idx="832">
                  <c:v>2973</c:v>
                </c:pt>
                <c:pt idx="833">
                  <c:v>4504</c:v>
                </c:pt>
                <c:pt idx="834">
                  <c:v>4855</c:v>
                </c:pt>
                <c:pt idx="835">
                  <c:v>1903</c:v>
                </c:pt>
                <c:pt idx="836">
                  <c:v>2980</c:v>
                </c:pt>
                <c:pt idx="837">
                  <c:v>14237</c:v>
                </c:pt>
                <c:pt idx="838">
                  <c:v>5131</c:v>
                </c:pt>
                <c:pt idx="839">
                  <c:v>2488</c:v>
                </c:pt>
                <c:pt idx="840">
                  <c:v>2706</c:v>
                </c:pt>
                <c:pt idx="841">
                  <c:v>4350</c:v>
                </c:pt>
                <c:pt idx="842">
                  <c:v>3512</c:v>
                </c:pt>
                <c:pt idx="843">
                  <c:v>5634</c:v>
                </c:pt>
                <c:pt idx="844">
                  <c:v>2956</c:v>
                </c:pt>
                <c:pt idx="845">
                  <c:v>1494</c:v>
                </c:pt>
                <c:pt idx="846">
                  <c:v>7213</c:v>
                </c:pt>
                <c:pt idx="847">
                  <c:v>1524</c:v>
                </c:pt>
                <c:pt idx="848">
                  <c:v>9952</c:v>
                </c:pt>
                <c:pt idx="849">
                  <c:v>1354</c:v>
                </c:pt>
                <c:pt idx="850">
                  <c:v>1309</c:v>
                </c:pt>
                <c:pt idx="851">
                  <c:v>3214</c:v>
                </c:pt>
                <c:pt idx="852">
                  <c:v>4299</c:v>
                </c:pt>
                <c:pt idx="853">
                  <c:v>1358</c:v>
                </c:pt>
                <c:pt idx="854">
                  <c:v>4096</c:v>
                </c:pt>
                <c:pt idx="855">
                  <c:v>12046</c:v>
                </c:pt>
                <c:pt idx="856">
                  <c:v>1521</c:v>
                </c:pt>
                <c:pt idx="857">
                  <c:v>22946</c:v>
                </c:pt>
                <c:pt idx="858">
                  <c:v>945</c:v>
                </c:pt>
                <c:pt idx="859">
                  <c:v>10849</c:v>
                </c:pt>
                <c:pt idx="860">
                  <c:v>752</c:v>
                </c:pt>
                <c:pt idx="861">
                  <c:v>11531</c:v>
                </c:pt>
                <c:pt idx="862">
                  <c:v>18766</c:v>
                </c:pt>
                <c:pt idx="863">
                  <c:v>3259</c:v>
                </c:pt>
                <c:pt idx="864">
                  <c:v>494</c:v>
                </c:pt>
                <c:pt idx="865">
                  <c:v>2578</c:v>
                </c:pt>
                <c:pt idx="866">
                  <c:v>344</c:v>
                </c:pt>
                <c:pt idx="867">
                  <c:v>3303</c:v>
                </c:pt>
                <c:pt idx="868">
                  <c:v>15194</c:v>
                </c:pt>
                <c:pt idx="869">
                  <c:v>2893</c:v>
                </c:pt>
                <c:pt idx="870">
                  <c:v>3729</c:v>
                </c:pt>
                <c:pt idx="871">
                  <c:v>3894</c:v>
                </c:pt>
                <c:pt idx="872">
                  <c:v>2748</c:v>
                </c:pt>
                <c:pt idx="873">
                  <c:v>3453</c:v>
                </c:pt>
                <c:pt idx="874">
                  <c:v>5929</c:v>
                </c:pt>
                <c:pt idx="875">
                  <c:v>2342</c:v>
                </c:pt>
                <c:pt idx="876">
                  <c:v>2093</c:v>
                </c:pt>
                <c:pt idx="877">
                  <c:v>4479</c:v>
                </c:pt>
                <c:pt idx="878">
                  <c:v>3249</c:v>
                </c:pt>
                <c:pt idx="879">
                  <c:v>25118</c:v>
                </c:pt>
                <c:pt idx="880">
                  <c:v>4836</c:v>
                </c:pt>
                <c:pt idx="881">
                  <c:v>2976</c:v>
                </c:pt>
                <c:pt idx="882">
                  <c:v>3858</c:v>
                </c:pt>
                <c:pt idx="883">
                  <c:v>1251</c:v>
                </c:pt>
                <c:pt idx="884">
                  <c:v>1354</c:v>
                </c:pt>
                <c:pt idx="885">
                  <c:v>476</c:v>
                </c:pt>
                <c:pt idx="886">
                  <c:v>25114</c:v>
                </c:pt>
                <c:pt idx="887">
                  <c:v>3656</c:v>
                </c:pt>
                <c:pt idx="888">
                  <c:v>3460</c:v>
                </c:pt>
                <c:pt idx="889">
                  <c:v>753</c:v>
                </c:pt>
                <c:pt idx="890">
                  <c:v>4505</c:v>
                </c:pt>
                <c:pt idx="891">
                  <c:v>7786</c:v>
                </c:pt>
                <c:pt idx="892">
                  <c:v>15719</c:v>
                </c:pt>
                <c:pt idx="893">
                  <c:v>11961</c:v>
                </c:pt>
                <c:pt idx="894">
                  <c:v>2705</c:v>
                </c:pt>
                <c:pt idx="895">
                  <c:v>1318</c:v>
                </c:pt>
                <c:pt idx="896">
                  <c:v>6827</c:v>
                </c:pt>
                <c:pt idx="897">
                  <c:v>4924</c:v>
                </c:pt>
                <c:pt idx="898">
                  <c:v>6027</c:v>
                </c:pt>
                <c:pt idx="899">
                  <c:v>2857</c:v>
                </c:pt>
                <c:pt idx="900">
                  <c:v>7458</c:v>
                </c:pt>
                <c:pt idx="901">
                  <c:v>1919</c:v>
                </c:pt>
                <c:pt idx="902">
                  <c:v>2477</c:v>
                </c:pt>
                <c:pt idx="903">
                  <c:v>841</c:v>
                </c:pt>
                <c:pt idx="904">
                  <c:v>3264</c:v>
                </c:pt>
                <c:pt idx="905">
                  <c:v>7929</c:v>
                </c:pt>
                <c:pt idx="906">
                  <c:v>11168</c:v>
                </c:pt>
                <c:pt idx="907">
                  <c:v>10657</c:v>
                </c:pt>
                <c:pt idx="908">
                  <c:v>3753</c:v>
                </c:pt>
                <c:pt idx="909">
                  <c:v>7897</c:v>
                </c:pt>
                <c:pt idx="910">
                  <c:v>778</c:v>
                </c:pt>
                <c:pt idx="911">
                  <c:v>5885</c:v>
                </c:pt>
                <c:pt idx="912">
                  <c:v>3865</c:v>
                </c:pt>
                <c:pt idx="913">
                  <c:v>4241</c:v>
                </c:pt>
                <c:pt idx="914">
                  <c:v>2433</c:v>
                </c:pt>
                <c:pt idx="915">
                  <c:v>1135</c:v>
                </c:pt>
                <c:pt idx="916">
                  <c:v>6585</c:v>
                </c:pt>
                <c:pt idx="917">
                  <c:v>7618</c:v>
                </c:pt>
                <c:pt idx="918">
                  <c:v>2621</c:v>
                </c:pt>
                <c:pt idx="919">
                  <c:v>6006</c:v>
                </c:pt>
                <c:pt idx="920">
                  <c:v>4485</c:v>
                </c:pt>
                <c:pt idx="921">
                  <c:v>841</c:v>
                </c:pt>
                <c:pt idx="922">
                  <c:v>694</c:v>
                </c:pt>
                <c:pt idx="923">
                  <c:v>8111</c:v>
                </c:pt>
                <c:pt idx="924">
                  <c:v>11148</c:v>
                </c:pt>
                <c:pt idx="925">
                  <c:v>3812</c:v>
                </c:pt>
                <c:pt idx="926">
                  <c:v>5807</c:v>
                </c:pt>
                <c:pt idx="927">
                  <c:v>957</c:v>
                </c:pt>
                <c:pt idx="928">
                  <c:v>6946</c:v>
                </c:pt>
                <c:pt idx="929">
                  <c:v>5254</c:v>
                </c:pt>
                <c:pt idx="930">
                  <c:v>11910</c:v>
                </c:pt>
                <c:pt idx="931">
                  <c:v>7957</c:v>
                </c:pt>
                <c:pt idx="932">
                  <c:v>10219</c:v>
                </c:pt>
                <c:pt idx="933">
                  <c:v>225</c:v>
                </c:pt>
                <c:pt idx="934">
                  <c:v>3071</c:v>
                </c:pt>
                <c:pt idx="935">
                  <c:v>7468</c:v>
                </c:pt>
                <c:pt idx="936">
                  <c:v>7791</c:v>
                </c:pt>
                <c:pt idx="937">
                  <c:v>17824</c:v>
                </c:pt>
                <c:pt idx="938">
                  <c:v>6734</c:v>
                </c:pt>
                <c:pt idx="939">
                  <c:v>2840</c:v>
                </c:pt>
                <c:pt idx="940">
                  <c:v>25094</c:v>
                </c:pt>
                <c:pt idx="941">
                  <c:v>1417</c:v>
                </c:pt>
                <c:pt idx="942">
                  <c:v>4288</c:v>
                </c:pt>
                <c:pt idx="943">
                  <c:v>2277</c:v>
                </c:pt>
                <c:pt idx="944">
                  <c:v>3438</c:v>
                </c:pt>
                <c:pt idx="945">
                  <c:v>8029</c:v>
                </c:pt>
                <c:pt idx="946">
                  <c:v>1420</c:v>
                </c:pt>
                <c:pt idx="947">
                  <c:v>6753</c:v>
                </c:pt>
                <c:pt idx="948">
                  <c:v>1822</c:v>
                </c:pt>
                <c:pt idx="949">
                  <c:v>1075</c:v>
                </c:pt>
                <c:pt idx="950">
                  <c:v>5302</c:v>
                </c:pt>
                <c:pt idx="951">
                  <c:v>4619</c:v>
                </c:pt>
                <c:pt idx="952">
                  <c:v>13103</c:v>
                </c:pt>
                <c:pt idx="953">
                  <c:v>5854</c:v>
                </c:pt>
                <c:pt idx="954">
                  <c:v>1426</c:v>
                </c:pt>
                <c:pt idx="955">
                  <c:v>7473</c:v>
                </c:pt>
                <c:pt idx="956">
                  <c:v>1700</c:v>
                </c:pt>
                <c:pt idx="957">
                  <c:v>7595</c:v>
                </c:pt>
                <c:pt idx="958">
                  <c:v>7224</c:v>
                </c:pt>
                <c:pt idx="959">
                  <c:v>518</c:v>
                </c:pt>
                <c:pt idx="960">
                  <c:v>4751</c:v>
                </c:pt>
                <c:pt idx="961">
                  <c:v>4193</c:v>
                </c:pt>
                <c:pt idx="962">
                  <c:v>23060</c:v>
                </c:pt>
                <c:pt idx="963">
                  <c:v>1516</c:v>
                </c:pt>
                <c:pt idx="964">
                  <c:v>4847</c:v>
                </c:pt>
                <c:pt idx="965">
                  <c:v>235</c:v>
                </c:pt>
                <c:pt idx="966">
                  <c:v>3097</c:v>
                </c:pt>
                <c:pt idx="967">
                  <c:v>15502</c:v>
                </c:pt>
                <c:pt idx="968">
                  <c:v>167</c:v>
                </c:pt>
                <c:pt idx="969">
                  <c:v>2608</c:v>
                </c:pt>
                <c:pt idx="970">
                  <c:v>1663</c:v>
                </c:pt>
                <c:pt idx="971">
                  <c:v>2322</c:v>
                </c:pt>
                <c:pt idx="972">
                  <c:v>11184</c:v>
                </c:pt>
                <c:pt idx="973">
                  <c:v>1129</c:v>
                </c:pt>
                <c:pt idx="974">
                  <c:v>8262</c:v>
                </c:pt>
                <c:pt idx="975">
                  <c:v>3402</c:v>
                </c:pt>
                <c:pt idx="976">
                  <c:v>14147</c:v>
                </c:pt>
                <c:pt idx="977">
                  <c:v>1530</c:v>
                </c:pt>
                <c:pt idx="978">
                  <c:v>5743</c:v>
                </c:pt>
                <c:pt idx="979">
                  <c:v>693</c:v>
                </c:pt>
                <c:pt idx="980">
                  <c:v>24613</c:v>
                </c:pt>
                <c:pt idx="981">
                  <c:v>7454</c:v>
                </c:pt>
                <c:pt idx="982">
                  <c:v>3060</c:v>
                </c:pt>
                <c:pt idx="983">
                  <c:v>470</c:v>
                </c:pt>
                <c:pt idx="984">
                  <c:v>2482</c:v>
                </c:pt>
                <c:pt idx="985">
                  <c:v>8263</c:v>
                </c:pt>
                <c:pt idx="986">
                  <c:v>9090</c:v>
                </c:pt>
                <c:pt idx="987">
                  <c:v>11434</c:v>
                </c:pt>
                <c:pt idx="988">
                  <c:v>7848</c:v>
                </c:pt>
                <c:pt idx="989">
                  <c:v>5691</c:v>
                </c:pt>
                <c:pt idx="990">
                  <c:v>20567</c:v>
                </c:pt>
                <c:pt idx="991">
                  <c:v>3335</c:v>
                </c:pt>
                <c:pt idx="992">
                  <c:v>7608</c:v>
                </c:pt>
                <c:pt idx="993">
                  <c:v>8124</c:v>
                </c:pt>
                <c:pt idx="994">
                  <c:v>223</c:v>
                </c:pt>
                <c:pt idx="995">
                  <c:v>6522</c:v>
                </c:pt>
                <c:pt idx="996">
                  <c:v>4741</c:v>
                </c:pt>
                <c:pt idx="997">
                  <c:v>5441</c:v>
                </c:pt>
                <c:pt idx="998">
                  <c:v>8400</c:v>
                </c:pt>
                <c:pt idx="999">
                  <c:v>2416</c:v>
                </c:pt>
                <c:pt idx="1000">
                  <c:v>6313</c:v>
                </c:pt>
                <c:pt idx="1001">
                  <c:v>8237</c:v>
                </c:pt>
                <c:pt idx="1002">
                  <c:v>2018</c:v>
                </c:pt>
                <c:pt idx="1003">
                  <c:v>5429</c:v>
                </c:pt>
                <c:pt idx="1004">
                  <c:v>1592</c:v>
                </c:pt>
                <c:pt idx="1005">
                  <c:v>8044</c:v>
                </c:pt>
                <c:pt idx="1006">
                  <c:v>29132</c:v>
                </c:pt>
                <c:pt idx="1007">
                  <c:v>6194</c:v>
                </c:pt>
                <c:pt idx="1008">
                  <c:v>8019</c:v>
                </c:pt>
                <c:pt idx="1009">
                  <c:v>2688</c:v>
                </c:pt>
                <c:pt idx="1010">
                  <c:v>1418</c:v>
                </c:pt>
                <c:pt idx="1011">
                  <c:v>3618</c:v>
                </c:pt>
                <c:pt idx="1012">
                  <c:v>9063</c:v>
                </c:pt>
                <c:pt idx="1013">
                  <c:v>481</c:v>
                </c:pt>
                <c:pt idx="1014">
                  <c:v>16856</c:v>
                </c:pt>
                <c:pt idx="1015">
                  <c:v>5620</c:v>
                </c:pt>
                <c:pt idx="1016">
                  <c:v>11653</c:v>
                </c:pt>
                <c:pt idx="1017">
                  <c:v>7447</c:v>
                </c:pt>
                <c:pt idx="1018">
                  <c:v>480</c:v>
                </c:pt>
                <c:pt idx="1019">
                  <c:v>4336</c:v>
                </c:pt>
                <c:pt idx="1020">
                  <c:v>1261</c:v>
                </c:pt>
                <c:pt idx="1021">
                  <c:v>1658</c:v>
                </c:pt>
                <c:pt idx="1022">
                  <c:v>9311</c:v>
                </c:pt>
                <c:pt idx="1023">
                  <c:v>3212</c:v>
                </c:pt>
                <c:pt idx="1024">
                  <c:v>15732</c:v>
                </c:pt>
                <c:pt idx="1025">
                  <c:v>3623</c:v>
                </c:pt>
                <c:pt idx="1026">
                  <c:v>3236</c:v>
                </c:pt>
                <c:pt idx="1027">
                  <c:v>4553</c:v>
                </c:pt>
                <c:pt idx="1028">
                  <c:v>9504</c:v>
                </c:pt>
                <c:pt idx="1029">
                  <c:v>18237</c:v>
                </c:pt>
                <c:pt idx="1030">
                  <c:v>3071</c:v>
                </c:pt>
                <c:pt idx="1031">
                  <c:v>4692</c:v>
                </c:pt>
                <c:pt idx="1032">
                  <c:v>6176</c:v>
                </c:pt>
                <c:pt idx="1033">
                  <c:v>3945</c:v>
                </c:pt>
                <c:pt idx="1034">
                  <c:v>7152</c:v>
                </c:pt>
                <c:pt idx="1035">
                  <c:v>924</c:v>
                </c:pt>
                <c:pt idx="1036">
                  <c:v>1734</c:v>
                </c:pt>
                <c:pt idx="1037">
                  <c:v>1519</c:v>
                </c:pt>
                <c:pt idx="1038">
                  <c:v>4425</c:v>
                </c:pt>
                <c:pt idx="1039">
                  <c:v>1708</c:v>
                </c:pt>
                <c:pt idx="1040">
                  <c:v>3328</c:v>
                </c:pt>
                <c:pt idx="1041">
                  <c:v>4882</c:v>
                </c:pt>
                <c:pt idx="1042">
                  <c:v>1548</c:v>
                </c:pt>
                <c:pt idx="1043">
                  <c:v>8858</c:v>
                </c:pt>
                <c:pt idx="1044">
                  <c:v>1836</c:v>
                </c:pt>
                <c:pt idx="1045">
                  <c:v>2119</c:v>
                </c:pt>
                <c:pt idx="1046">
                  <c:v>964</c:v>
                </c:pt>
                <c:pt idx="1047">
                  <c:v>1075</c:v>
                </c:pt>
                <c:pt idx="1048">
                  <c:v>7780</c:v>
                </c:pt>
                <c:pt idx="1049">
                  <c:v>1431</c:v>
                </c:pt>
                <c:pt idx="1050">
                  <c:v>18127</c:v>
                </c:pt>
                <c:pt idx="1051">
                  <c:v>1490</c:v>
                </c:pt>
                <c:pt idx="1052">
                  <c:v>340</c:v>
                </c:pt>
                <c:pt idx="1053">
                  <c:v>2824</c:v>
                </c:pt>
                <c:pt idx="1054">
                  <c:v>2190</c:v>
                </c:pt>
                <c:pt idx="1055">
                  <c:v>2417</c:v>
                </c:pt>
                <c:pt idx="1056">
                  <c:v>10664</c:v>
                </c:pt>
                <c:pt idx="1057">
                  <c:v>309</c:v>
                </c:pt>
                <c:pt idx="1058">
                  <c:v>4334</c:v>
                </c:pt>
                <c:pt idx="1059">
                  <c:v>20531</c:v>
                </c:pt>
                <c:pt idx="1060">
                  <c:v>4047</c:v>
                </c:pt>
                <c:pt idx="1061">
                  <c:v>10608</c:v>
                </c:pt>
                <c:pt idx="1062">
                  <c:v>10710</c:v>
                </c:pt>
                <c:pt idx="1063">
                  <c:v>22284</c:v>
                </c:pt>
                <c:pt idx="1064">
                  <c:v>6619</c:v>
                </c:pt>
                <c:pt idx="1065">
                  <c:v>4874</c:v>
                </c:pt>
                <c:pt idx="1066">
                  <c:v>4699</c:v>
                </c:pt>
                <c:pt idx="1067">
                  <c:v>6558</c:v>
                </c:pt>
                <c:pt idx="1068">
                  <c:v>14010</c:v>
                </c:pt>
                <c:pt idx="1069">
                  <c:v>1332</c:v>
                </c:pt>
                <c:pt idx="1070">
                  <c:v>539</c:v>
                </c:pt>
                <c:pt idx="1071">
                  <c:v>4804</c:v>
                </c:pt>
                <c:pt idx="1072">
                  <c:v>3735</c:v>
                </c:pt>
                <c:pt idx="1073">
                  <c:v>13111</c:v>
                </c:pt>
                <c:pt idx="1074">
                  <c:v>11654</c:v>
                </c:pt>
                <c:pt idx="1075">
                  <c:v>7437</c:v>
                </c:pt>
                <c:pt idx="1076">
                  <c:v>4560</c:v>
                </c:pt>
                <c:pt idx="1077">
                  <c:v>6446</c:v>
                </c:pt>
                <c:pt idx="1078">
                  <c:v>3540</c:v>
                </c:pt>
                <c:pt idx="1079">
                  <c:v>12546</c:v>
                </c:pt>
                <c:pt idx="1080">
                  <c:v>3476</c:v>
                </c:pt>
                <c:pt idx="1081">
                  <c:v>5025</c:v>
                </c:pt>
                <c:pt idx="1082">
                  <c:v>1636</c:v>
                </c:pt>
                <c:pt idx="1083">
                  <c:v>22294</c:v>
                </c:pt>
                <c:pt idx="1084">
                  <c:v>3233</c:v>
                </c:pt>
                <c:pt idx="1085">
                  <c:v>7636</c:v>
                </c:pt>
                <c:pt idx="1086">
                  <c:v>12856</c:v>
                </c:pt>
                <c:pt idx="1087">
                  <c:v>9115</c:v>
                </c:pt>
                <c:pt idx="1088">
                  <c:v>440</c:v>
                </c:pt>
                <c:pt idx="1089">
                  <c:v>10925</c:v>
                </c:pt>
                <c:pt idx="1090">
                  <c:v>12055</c:v>
                </c:pt>
                <c:pt idx="1091">
                  <c:v>8330</c:v>
                </c:pt>
                <c:pt idx="1092">
                  <c:v>29011</c:v>
                </c:pt>
                <c:pt idx="1093">
                  <c:v>5620</c:v>
                </c:pt>
                <c:pt idx="1094">
                  <c:v>3514</c:v>
                </c:pt>
                <c:pt idx="1095">
                  <c:v>4483</c:v>
                </c:pt>
                <c:pt idx="1096">
                  <c:v>12946</c:v>
                </c:pt>
                <c:pt idx="1097">
                  <c:v>1487</c:v>
                </c:pt>
                <c:pt idx="1098">
                  <c:v>9288</c:v>
                </c:pt>
                <c:pt idx="1099">
                  <c:v>1821</c:v>
                </c:pt>
                <c:pt idx="1100">
                  <c:v>7889</c:v>
                </c:pt>
                <c:pt idx="1101">
                  <c:v>6805</c:v>
                </c:pt>
                <c:pt idx="1102">
                  <c:v>825</c:v>
                </c:pt>
                <c:pt idx="1103">
                  <c:v>3357</c:v>
                </c:pt>
                <c:pt idx="1104">
                  <c:v>9206</c:v>
                </c:pt>
                <c:pt idx="1105">
                  <c:v>8697</c:v>
                </c:pt>
                <c:pt idx="1106">
                  <c:v>4968</c:v>
                </c:pt>
                <c:pt idx="1107">
                  <c:v>26126</c:v>
                </c:pt>
                <c:pt idx="1108">
                  <c:v>4458</c:v>
                </c:pt>
                <c:pt idx="1109">
                  <c:v>4984</c:v>
                </c:pt>
                <c:pt idx="1110">
                  <c:v>3152</c:v>
                </c:pt>
                <c:pt idx="1111">
                  <c:v>3341</c:v>
                </c:pt>
                <c:pt idx="1112">
                  <c:v>2094</c:v>
                </c:pt>
                <c:pt idx="1113">
                  <c:v>2500</c:v>
                </c:pt>
                <c:pt idx="1114">
                  <c:v>2734</c:v>
                </c:pt>
                <c:pt idx="1115">
                  <c:v>19359</c:v>
                </c:pt>
                <c:pt idx="1116">
                  <c:v>7828</c:v>
                </c:pt>
                <c:pt idx="1117">
                  <c:v>4980</c:v>
                </c:pt>
                <c:pt idx="1118">
                  <c:v>8362</c:v>
                </c:pt>
                <c:pt idx="1119">
                  <c:v>17513</c:v>
                </c:pt>
                <c:pt idx="1120">
                  <c:v>8300</c:v>
                </c:pt>
                <c:pt idx="1121">
                  <c:v>191</c:v>
                </c:pt>
                <c:pt idx="1122">
                  <c:v>11593</c:v>
                </c:pt>
                <c:pt idx="1123">
                  <c:v>1420</c:v>
                </c:pt>
                <c:pt idx="1124">
                  <c:v>5457</c:v>
                </c:pt>
                <c:pt idx="1125">
                  <c:v>270</c:v>
                </c:pt>
                <c:pt idx="1126">
                  <c:v>3081</c:v>
                </c:pt>
                <c:pt idx="1127">
                  <c:v>14495</c:v>
                </c:pt>
                <c:pt idx="1128">
                  <c:v>3125</c:v>
                </c:pt>
                <c:pt idx="1129">
                  <c:v>3858</c:v>
                </c:pt>
                <c:pt idx="1130">
                  <c:v>1855</c:v>
                </c:pt>
                <c:pt idx="1131">
                  <c:v>4936</c:v>
                </c:pt>
                <c:pt idx="1132">
                  <c:v>3796</c:v>
                </c:pt>
                <c:pt idx="1133">
                  <c:v>10950</c:v>
                </c:pt>
                <c:pt idx="1134">
                  <c:v>2531</c:v>
                </c:pt>
                <c:pt idx="1135">
                  <c:v>443</c:v>
                </c:pt>
                <c:pt idx="1136">
                  <c:v>11566</c:v>
                </c:pt>
                <c:pt idx="1137">
                  <c:v>327</c:v>
                </c:pt>
                <c:pt idx="1138">
                  <c:v>859</c:v>
                </c:pt>
                <c:pt idx="1139">
                  <c:v>4185</c:v>
                </c:pt>
                <c:pt idx="1140">
                  <c:v>3582</c:v>
                </c:pt>
                <c:pt idx="1141">
                  <c:v>19893</c:v>
                </c:pt>
                <c:pt idx="1142">
                  <c:v>10413</c:v>
                </c:pt>
                <c:pt idx="1143">
                  <c:v>10904</c:v>
                </c:pt>
                <c:pt idx="1144">
                  <c:v>945</c:v>
                </c:pt>
                <c:pt idx="1145">
                  <c:v>5294</c:v>
                </c:pt>
                <c:pt idx="1146">
                  <c:v>485</c:v>
                </c:pt>
                <c:pt idx="1147">
                  <c:v>1482</c:v>
                </c:pt>
                <c:pt idx="1148">
                  <c:v>10997</c:v>
                </c:pt>
                <c:pt idx="1149">
                  <c:v>705</c:v>
                </c:pt>
                <c:pt idx="1150">
                  <c:v>1715</c:v>
                </c:pt>
                <c:pt idx="1151">
                  <c:v>2569</c:v>
                </c:pt>
                <c:pt idx="1152">
                  <c:v>3265</c:v>
                </c:pt>
                <c:pt idx="1153">
                  <c:v>2331</c:v>
                </c:pt>
                <c:pt idx="1154">
                  <c:v>1354</c:v>
                </c:pt>
                <c:pt idx="1155">
                  <c:v>630</c:v>
                </c:pt>
                <c:pt idx="1156">
                  <c:v>4532</c:v>
                </c:pt>
                <c:pt idx="1157">
                  <c:v>1035</c:v>
                </c:pt>
                <c:pt idx="1158">
                  <c:v>1199</c:v>
                </c:pt>
                <c:pt idx="1159">
                  <c:v>2504</c:v>
                </c:pt>
                <c:pt idx="1160">
                  <c:v>4541</c:v>
                </c:pt>
                <c:pt idx="1161">
                  <c:v>8547</c:v>
                </c:pt>
                <c:pt idx="1162">
                  <c:v>7366</c:v>
                </c:pt>
                <c:pt idx="1163">
                  <c:v>4052</c:v>
                </c:pt>
                <c:pt idx="1164">
                  <c:v>268</c:v>
                </c:pt>
                <c:pt idx="1165">
                  <c:v>2937</c:v>
                </c:pt>
                <c:pt idx="1166">
                  <c:v>1989</c:v>
                </c:pt>
                <c:pt idx="1167">
                  <c:v>3929</c:v>
                </c:pt>
                <c:pt idx="1168">
                  <c:v>6118</c:v>
                </c:pt>
                <c:pt idx="1169">
                  <c:v>5270</c:v>
                </c:pt>
                <c:pt idx="1170">
                  <c:v>3357</c:v>
                </c:pt>
                <c:pt idx="1171">
                  <c:v>2677</c:v>
                </c:pt>
                <c:pt idx="1172">
                  <c:v>1326</c:v>
                </c:pt>
                <c:pt idx="1173">
                  <c:v>3722</c:v>
                </c:pt>
                <c:pt idx="1174">
                  <c:v>3723</c:v>
                </c:pt>
                <c:pt idx="1175">
                  <c:v>5214</c:v>
                </c:pt>
                <c:pt idx="1176">
                  <c:v>1940</c:v>
                </c:pt>
                <c:pt idx="1177">
                  <c:v>2896</c:v>
                </c:pt>
                <c:pt idx="1178">
                  <c:v>11086</c:v>
                </c:pt>
                <c:pt idx="1179">
                  <c:v>5097</c:v>
                </c:pt>
                <c:pt idx="1180">
                  <c:v>1378</c:v>
                </c:pt>
                <c:pt idx="1181">
                  <c:v>15595</c:v>
                </c:pt>
                <c:pt idx="1182">
                  <c:v>7595</c:v>
                </c:pt>
                <c:pt idx="1183">
                  <c:v>9038</c:v>
                </c:pt>
                <c:pt idx="1184">
                  <c:v>3239</c:v>
                </c:pt>
                <c:pt idx="1185">
                  <c:v>4952</c:v>
                </c:pt>
                <c:pt idx="1186">
                  <c:v>2924</c:v>
                </c:pt>
                <c:pt idx="1187">
                  <c:v>4308</c:v>
                </c:pt>
                <c:pt idx="1188">
                  <c:v>2613</c:v>
                </c:pt>
                <c:pt idx="1189">
                  <c:v>192</c:v>
                </c:pt>
                <c:pt idx="1190">
                  <c:v>13258</c:v>
                </c:pt>
                <c:pt idx="1191">
                  <c:v>1219</c:v>
                </c:pt>
                <c:pt idx="1192">
                  <c:v>25133</c:v>
                </c:pt>
                <c:pt idx="1193">
                  <c:v>11092</c:v>
                </c:pt>
                <c:pt idx="1194">
                  <c:v>24373</c:v>
                </c:pt>
                <c:pt idx="1195">
                  <c:v>948</c:v>
                </c:pt>
                <c:pt idx="1196">
                  <c:v>8004</c:v>
                </c:pt>
                <c:pt idx="1197">
                  <c:v>21224</c:v>
                </c:pt>
                <c:pt idx="1198">
                  <c:v>1250</c:v>
                </c:pt>
                <c:pt idx="1199">
                  <c:v>9788</c:v>
                </c:pt>
                <c:pt idx="1200">
                  <c:v>189</c:v>
                </c:pt>
                <c:pt idx="1201">
                  <c:v>7296</c:v>
                </c:pt>
                <c:pt idx="1202">
                  <c:v>6449</c:v>
                </c:pt>
                <c:pt idx="1203">
                  <c:v>2247</c:v>
                </c:pt>
                <c:pt idx="1204">
                  <c:v>5277</c:v>
                </c:pt>
                <c:pt idx="1205">
                  <c:v>7721</c:v>
                </c:pt>
                <c:pt idx="1206">
                  <c:v>11330</c:v>
                </c:pt>
                <c:pt idx="1207">
                  <c:v>31992</c:v>
                </c:pt>
                <c:pt idx="1208">
                  <c:v>7513</c:v>
                </c:pt>
                <c:pt idx="1209">
                  <c:v>7756</c:v>
                </c:pt>
                <c:pt idx="1210">
                  <c:v>2492</c:v>
                </c:pt>
                <c:pt idx="1211">
                  <c:v>20165</c:v>
                </c:pt>
                <c:pt idx="1212">
                  <c:v>1567</c:v>
                </c:pt>
                <c:pt idx="1213">
                  <c:v>9109</c:v>
                </c:pt>
                <c:pt idx="1214">
                  <c:v>1646</c:v>
                </c:pt>
                <c:pt idx="1215">
                  <c:v>5197</c:v>
                </c:pt>
                <c:pt idx="1216">
                  <c:v>4651</c:v>
                </c:pt>
                <c:pt idx="1217">
                  <c:v>23161</c:v>
                </c:pt>
                <c:pt idx="1218">
                  <c:v>5767</c:v>
                </c:pt>
                <c:pt idx="1219">
                  <c:v>12025</c:v>
                </c:pt>
                <c:pt idx="1220">
                  <c:v>28602</c:v>
                </c:pt>
                <c:pt idx="1221">
                  <c:v>1342</c:v>
                </c:pt>
                <c:pt idx="1222">
                  <c:v>6947</c:v>
                </c:pt>
                <c:pt idx="1223">
                  <c:v>4193</c:v>
                </c:pt>
                <c:pt idx="1224">
                  <c:v>207</c:v>
                </c:pt>
                <c:pt idx="1225">
                  <c:v>3957</c:v>
                </c:pt>
                <c:pt idx="1226">
                  <c:v>3191</c:v>
                </c:pt>
                <c:pt idx="1227">
                  <c:v>11516</c:v>
                </c:pt>
                <c:pt idx="1228">
                  <c:v>667</c:v>
                </c:pt>
                <c:pt idx="1229">
                  <c:v>11309</c:v>
                </c:pt>
                <c:pt idx="1230">
                  <c:v>4616</c:v>
                </c:pt>
                <c:pt idx="1231">
                  <c:v>4244</c:v>
                </c:pt>
                <c:pt idx="1232">
                  <c:v>4641</c:v>
                </c:pt>
                <c:pt idx="1233">
                  <c:v>4236</c:v>
                </c:pt>
                <c:pt idx="1234">
                  <c:v>16869</c:v>
                </c:pt>
                <c:pt idx="1235">
                  <c:v>8299</c:v>
                </c:pt>
                <c:pt idx="1236">
                  <c:v>2746</c:v>
                </c:pt>
                <c:pt idx="1237">
                  <c:v>2956</c:v>
                </c:pt>
                <c:pt idx="1238">
                  <c:v>8434</c:v>
                </c:pt>
                <c:pt idx="1239">
                  <c:v>3465</c:v>
                </c:pt>
                <c:pt idx="1240">
                  <c:v>8303</c:v>
                </c:pt>
                <c:pt idx="1241">
                  <c:v>4054</c:v>
                </c:pt>
                <c:pt idx="1242">
                  <c:v>4364</c:v>
                </c:pt>
                <c:pt idx="1243">
                  <c:v>4469</c:v>
                </c:pt>
                <c:pt idx="1244">
                  <c:v>860</c:v>
                </c:pt>
                <c:pt idx="1245">
                  <c:v>5076</c:v>
                </c:pt>
                <c:pt idx="1246">
                  <c:v>3367</c:v>
                </c:pt>
                <c:pt idx="1247">
                  <c:v>660</c:v>
                </c:pt>
                <c:pt idx="1248">
                  <c:v>455</c:v>
                </c:pt>
                <c:pt idx="1249">
                  <c:v>5093</c:v>
                </c:pt>
                <c:pt idx="1250">
                  <c:v>29489</c:v>
                </c:pt>
                <c:pt idx="1251">
                  <c:v>7012</c:v>
                </c:pt>
                <c:pt idx="1252">
                  <c:v>390</c:v>
                </c:pt>
                <c:pt idx="1253">
                  <c:v>15084</c:v>
                </c:pt>
                <c:pt idx="1254">
                  <c:v>17394</c:v>
                </c:pt>
                <c:pt idx="1255">
                  <c:v>825</c:v>
                </c:pt>
                <c:pt idx="1256">
                  <c:v>4046</c:v>
                </c:pt>
                <c:pt idx="1257">
                  <c:v>4407</c:v>
                </c:pt>
                <c:pt idx="1258">
                  <c:v>1953</c:v>
                </c:pt>
                <c:pt idx="1259">
                  <c:v>4324</c:v>
                </c:pt>
                <c:pt idx="1260">
                  <c:v>6354</c:v>
                </c:pt>
                <c:pt idx="1261">
                  <c:v>2167</c:v>
                </c:pt>
                <c:pt idx="1262">
                  <c:v>7136</c:v>
                </c:pt>
                <c:pt idx="1263">
                  <c:v>5066</c:v>
                </c:pt>
                <c:pt idx="1264">
                  <c:v>444</c:v>
                </c:pt>
                <c:pt idx="1265">
                  <c:v>3006</c:v>
                </c:pt>
                <c:pt idx="1266">
                  <c:v>4945</c:v>
                </c:pt>
                <c:pt idx="1267">
                  <c:v>5260</c:v>
                </c:pt>
                <c:pt idx="1268">
                  <c:v>1561</c:v>
                </c:pt>
                <c:pt idx="1269">
                  <c:v>3661</c:v>
                </c:pt>
                <c:pt idx="1270">
                  <c:v>15523</c:v>
                </c:pt>
                <c:pt idx="1271">
                  <c:v>3424</c:v>
                </c:pt>
                <c:pt idx="1272">
                  <c:v>1697</c:v>
                </c:pt>
                <c:pt idx="1273">
                  <c:v>1605</c:v>
                </c:pt>
                <c:pt idx="1274">
                  <c:v>4003</c:v>
                </c:pt>
                <c:pt idx="1275">
                  <c:v>10927</c:v>
                </c:pt>
                <c:pt idx="1276">
                  <c:v>4295</c:v>
                </c:pt>
                <c:pt idx="1277">
                  <c:v>10116</c:v>
                </c:pt>
                <c:pt idx="1278">
                  <c:v>8347</c:v>
                </c:pt>
                <c:pt idx="1279">
                  <c:v>7868</c:v>
                </c:pt>
                <c:pt idx="1280">
                  <c:v>2436</c:v>
                </c:pt>
                <c:pt idx="1281">
                  <c:v>16288</c:v>
                </c:pt>
                <c:pt idx="1282">
                  <c:v>760</c:v>
                </c:pt>
                <c:pt idx="1283">
                  <c:v>5404</c:v>
                </c:pt>
                <c:pt idx="1284">
                  <c:v>1169</c:v>
                </c:pt>
                <c:pt idx="1285">
                  <c:v>3246</c:v>
                </c:pt>
                <c:pt idx="1286">
                  <c:v>3569</c:v>
                </c:pt>
                <c:pt idx="1287">
                  <c:v>2125</c:v>
                </c:pt>
                <c:pt idx="1288">
                  <c:v>6438</c:v>
                </c:pt>
                <c:pt idx="1289">
                  <c:v>6023</c:v>
                </c:pt>
                <c:pt idx="1290">
                  <c:v>4103</c:v>
                </c:pt>
                <c:pt idx="1291">
                  <c:v>2535</c:v>
                </c:pt>
                <c:pt idx="1292">
                  <c:v>5510</c:v>
                </c:pt>
                <c:pt idx="1293">
                  <c:v>3506</c:v>
                </c:pt>
                <c:pt idx="1294">
                  <c:v>1448</c:v>
                </c:pt>
                <c:pt idx="1295">
                  <c:v>9078</c:v>
                </c:pt>
                <c:pt idx="1296">
                  <c:v>24337</c:v>
                </c:pt>
                <c:pt idx="1297">
                  <c:v>7082</c:v>
                </c:pt>
                <c:pt idx="1298">
                  <c:v>1315</c:v>
                </c:pt>
                <c:pt idx="1299">
                  <c:v>10384</c:v>
                </c:pt>
                <c:pt idx="1300">
                  <c:v>8485</c:v>
                </c:pt>
                <c:pt idx="1301">
                  <c:v>2629</c:v>
                </c:pt>
                <c:pt idx="1302">
                  <c:v>4707</c:v>
                </c:pt>
                <c:pt idx="1303">
                  <c:v>15039</c:v>
                </c:pt>
                <c:pt idx="1304">
                  <c:v>5131</c:v>
                </c:pt>
                <c:pt idx="1305">
                  <c:v>909</c:v>
                </c:pt>
                <c:pt idx="1306">
                  <c:v>5986</c:v>
                </c:pt>
                <c:pt idx="1307">
                  <c:v>1700</c:v>
                </c:pt>
                <c:pt idx="1308">
                  <c:v>4094</c:v>
                </c:pt>
                <c:pt idx="1309">
                  <c:v>12196</c:v>
                </c:pt>
                <c:pt idx="1310">
                  <c:v>12107</c:v>
                </c:pt>
                <c:pt idx="1311">
                  <c:v>15849</c:v>
                </c:pt>
                <c:pt idx="1312">
                  <c:v>949</c:v>
                </c:pt>
                <c:pt idx="1313">
                  <c:v>7003</c:v>
                </c:pt>
                <c:pt idx="1314">
                  <c:v>2688</c:v>
                </c:pt>
                <c:pt idx="1315">
                  <c:v>3243</c:v>
                </c:pt>
                <c:pt idx="1316">
                  <c:v>3751</c:v>
                </c:pt>
                <c:pt idx="1317">
                  <c:v>3979</c:v>
                </c:pt>
                <c:pt idx="1318">
                  <c:v>6154</c:v>
                </c:pt>
                <c:pt idx="1319">
                  <c:v>1630</c:v>
                </c:pt>
                <c:pt idx="1320">
                  <c:v>7178</c:v>
                </c:pt>
                <c:pt idx="1321">
                  <c:v>1774</c:v>
                </c:pt>
                <c:pt idx="1322">
                  <c:v>19691</c:v>
                </c:pt>
                <c:pt idx="1323">
                  <c:v>7193</c:v>
                </c:pt>
                <c:pt idx="1324">
                  <c:v>19254</c:v>
                </c:pt>
                <c:pt idx="1325">
                  <c:v>1653</c:v>
                </c:pt>
                <c:pt idx="1326">
                  <c:v>6307</c:v>
                </c:pt>
                <c:pt idx="1327">
                  <c:v>1430</c:v>
                </c:pt>
                <c:pt idx="1328">
                  <c:v>4757</c:v>
                </c:pt>
                <c:pt idx="1329">
                  <c:v>3494</c:v>
                </c:pt>
                <c:pt idx="1330">
                  <c:v>4428</c:v>
                </c:pt>
                <c:pt idx="1331">
                  <c:v>7239</c:v>
                </c:pt>
                <c:pt idx="1332">
                  <c:v>4304</c:v>
                </c:pt>
                <c:pt idx="1333">
                  <c:v>4516</c:v>
                </c:pt>
                <c:pt idx="1334">
                  <c:v>14349</c:v>
                </c:pt>
                <c:pt idx="1335">
                  <c:v>3626</c:v>
                </c:pt>
                <c:pt idx="1336">
                  <c:v>4572</c:v>
                </c:pt>
                <c:pt idx="1337">
                  <c:v>8040</c:v>
                </c:pt>
                <c:pt idx="1338">
                  <c:v>1333</c:v>
                </c:pt>
                <c:pt idx="1339">
                  <c:v>1462</c:v>
                </c:pt>
                <c:pt idx="1340">
                  <c:v>2360</c:v>
                </c:pt>
                <c:pt idx="1341">
                  <c:v>720</c:v>
                </c:pt>
                <c:pt idx="1342">
                  <c:v>984</c:v>
                </c:pt>
                <c:pt idx="1343">
                  <c:v>3817</c:v>
                </c:pt>
                <c:pt idx="1344">
                  <c:v>3265</c:v>
                </c:pt>
                <c:pt idx="1345">
                  <c:v>6285</c:v>
                </c:pt>
                <c:pt idx="1346">
                  <c:v>2606</c:v>
                </c:pt>
                <c:pt idx="1347">
                  <c:v>10595</c:v>
                </c:pt>
                <c:pt idx="1348">
                  <c:v>2413</c:v>
                </c:pt>
                <c:pt idx="1349">
                  <c:v>11067</c:v>
                </c:pt>
                <c:pt idx="1350">
                  <c:v>2098</c:v>
                </c:pt>
                <c:pt idx="1351">
                  <c:v>6831</c:v>
                </c:pt>
                <c:pt idx="1352">
                  <c:v>30583</c:v>
                </c:pt>
                <c:pt idx="1353">
                  <c:v>4872</c:v>
                </c:pt>
                <c:pt idx="1354">
                  <c:v>902</c:v>
                </c:pt>
                <c:pt idx="1355">
                  <c:v>2270</c:v>
                </c:pt>
                <c:pt idx="1356">
                  <c:v>7896</c:v>
                </c:pt>
                <c:pt idx="1357">
                  <c:v>9446</c:v>
                </c:pt>
                <c:pt idx="1358">
                  <c:v>3205</c:v>
                </c:pt>
                <c:pt idx="1359">
                  <c:v>13403</c:v>
                </c:pt>
                <c:pt idx="1360">
                  <c:v>2156</c:v>
                </c:pt>
                <c:pt idx="1361">
                  <c:v>549</c:v>
                </c:pt>
                <c:pt idx="1362">
                  <c:v>5569</c:v>
                </c:pt>
                <c:pt idx="1363">
                  <c:v>732</c:v>
                </c:pt>
                <c:pt idx="1364">
                  <c:v>4984</c:v>
                </c:pt>
                <c:pt idx="1365">
                  <c:v>3588</c:v>
                </c:pt>
                <c:pt idx="1366">
                  <c:v>7933</c:v>
                </c:pt>
                <c:pt idx="1367">
                  <c:v>4512</c:v>
                </c:pt>
                <c:pt idx="1368">
                  <c:v>8129</c:v>
                </c:pt>
                <c:pt idx="1369">
                  <c:v>4285</c:v>
                </c:pt>
                <c:pt idx="1370">
                  <c:v>1480</c:v>
                </c:pt>
                <c:pt idx="1371">
                  <c:v>1478</c:v>
                </c:pt>
                <c:pt idx="1372">
                  <c:v>7509</c:v>
                </c:pt>
                <c:pt idx="1373">
                  <c:v>24310</c:v>
                </c:pt>
                <c:pt idx="1374">
                  <c:v>4743</c:v>
                </c:pt>
                <c:pt idx="1375">
                  <c:v>3303</c:v>
                </c:pt>
                <c:pt idx="1376">
                  <c:v>16530</c:v>
                </c:pt>
                <c:pt idx="1377">
                  <c:v>5766</c:v>
                </c:pt>
                <c:pt idx="1378">
                  <c:v>7007</c:v>
                </c:pt>
                <c:pt idx="1379">
                  <c:v>4765</c:v>
                </c:pt>
                <c:pt idx="1380">
                  <c:v>10681</c:v>
                </c:pt>
                <c:pt idx="1381">
                  <c:v>2446</c:v>
                </c:pt>
                <c:pt idx="1382">
                  <c:v>920</c:v>
                </c:pt>
                <c:pt idx="1383">
                  <c:v>2278</c:v>
                </c:pt>
                <c:pt idx="1384">
                  <c:v>3129</c:v>
                </c:pt>
                <c:pt idx="1385">
                  <c:v>3368</c:v>
                </c:pt>
                <c:pt idx="1386">
                  <c:v>319</c:v>
                </c:pt>
                <c:pt idx="1387">
                  <c:v>2740</c:v>
                </c:pt>
                <c:pt idx="1388">
                  <c:v>7993</c:v>
                </c:pt>
                <c:pt idx="1389">
                  <c:v>12362</c:v>
                </c:pt>
                <c:pt idx="1390">
                  <c:v>3356</c:v>
                </c:pt>
                <c:pt idx="1391">
                  <c:v>1501</c:v>
                </c:pt>
                <c:pt idx="1392">
                  <c:v>1274</c:v>
                </c:pt>
                <c:pt idx="1393">
                  <c:v>2617</c:v>
                </c:pt>
                <c:pt idx="1394">
                  <c:v>805</c:v>
                </c:pt>
                <c:pt idx="1395">
                  <c:v>9580</c:v>
                </c:pt>
                <c:pt idx="1396">
                  <c:v>11870</c:v>
                </c:pt>
                <c:pt idx="1397">
                  <c:v>1988</c:v>
                </c:pt>
                <c:pt idx="1398">
                  <c:v>4271</c:v>
                </c:pt>
                <c:pt idx="1399">
                  <c:v>882</c:v>
                </c:pt>
                <c:pt idx="1400">
                  <c:v>34392</c:v>
                </c:pt>
                <c:pt idx="1401">
                  <c:v>1816</c:v>
                </c:pt>
                <c:pt idx="1402">
                  <c:v>701</c:v>
                </c:pt>
                <c:pt idx="1403">
                  <c:v>4162</c:v>
                </c:pt>
                <c:pt idx="1404">
                  <c:v>5683</c:v>
                </c:pt>
                <c:pt idx="1405">
                  <c:v>18214</c:v>
                </c:pt>
                <c:pt idx="1406">
                  <c:v>20951</c:v>
                </c:pt>
                <c:pt idx="1407">
                  <c:v>4879</c:v>
                </c:pt>
                <c:pt idx="1408">
                  <c:v>1051</c:v>
                </c:pt>
                <c:pt idx="1409">
                  <c:v>11339</c:v>
                </c:pt>
                <c:pt idx="1410">
                  <c:v>3005</c:v>
                </c:pt>
                <c:pt idx="1411">
                  <c:v>2682</c:v>
                </c:pt>
                <c:pt idx="1412">
                  <c:v>9690</c:v>
                </c:pt>
                <c:pt idx="1413">
                  <c:v>7159</c:v>
                </c:pt>
                <c:pt idx="1414">
                  <c:v>8951</c:v>
                </c:pt>
                <c:pt idx="1415">
                  <c:v>6911</c:v>
                </c:pt>
                <c:pt idx="1416">
                  <c:v>1268</c:v>
                </c:pt>
                <c:pt idx="1417">
                  <c:v>528</c:v>
                </c:pt>
                <c:pt idx="1418">
                  <c:v>3638</c:v>
                </c:pt>
                <c:pt idx="1419">
                  <c:v>1668</c:v>
                </c:pt>
                <c:pt idx="1420">
                  <c:v>10317</c:v>
                </c:pt>
                <c:pt idx="1421">
                  <c:v>20359</c:v>
                </c:pt>
                <c:pt idx="1422">
                  <c:v>363</c:v>
                </c:pt>
                <c:pt idx="1423">
                  <c:v>2368</c:v>
                </c:pt>
                <c:pt idx="1424">
                  <c:v>2443</c:v>
                </c:pt>
                <c:pt idx="1425">
                  <c:v>3979</c:v>
                </c:pt>
                <c:pt idx="1426">
                  <c:v>5598</c:v>
                </c:pt>
                <c:pt idx="1427">
                  <c:v>3477</c:v>
                </c:pt>
                <c:pt idx="1428">
                  <c:v>4822</c:v>
                </c:pt>
                <c:pt idx="1429">
                  <c:v>16791</c:v>
                </c:pt>
                <c:pt idx="1430">
                  <c:v>659</c:v>
                </c:pt>
                <c:pt idx="1431">
                  <c:v>18797</c:v>
                </c:pt>
                <c:pt idx="1432">
                  <c:v>3342</c:v>
                </c:pt>
                <c:pt idx="1433">
                  <c:v>5300</c:v>
                </c:pt>
                <c:pt idx="1434">
                  <c:v>6473</c:v>
                </c:pt>
                <c:pt idx="1435">
                  <c:v>9636</c:v>
                </c:pt>
                <c:pt idx="1436">
                  <c:v>1766</c:v>
                </c:pt>
                <c:pt idx="1437">
                  <c:v>3522</c:v>
                </c:pt>
                <c:pt idx="1438">
                  <c:v>3845</c:v>
                </c:pt>
                <c:pt idx="1439">
                  <c:v>1439</c:v>
                </c:pt>
                <c:pt idx="1440">
                  <c:v>13116</c:v>
                </c:pt>
                <c:pt idx="1441">
                  <c:v>8558</c:v>
                </c:pt>
                <c:pt idx="1442">
                  <c:v>278</c:v>
                </c:pt>
                <c:pt idx="1443">
                  <c:v>10261</c:v>
                </c:pt>
                <c:pt idx="1444">
                  <c:v>3695</c:v>
                </c:pt>
                <c:pt idx="1445">
                  <c:v>2833</c:v>
                </c:pt>
                <c:pt idx="1446">
                  <c:v>1525</c:v>
                </c:pt>
                <c:pt idx="1447">
                  <c:v>2986</c:v>
                </c:pt>
                <c:pt idx="1448">
                  <c:v>26438</c:v>
                </c:pt>
                <c:pt idx="1449">
                  <c:v>4045</c:v>
                </c:pt>
                <c:pt idx="1450">
                  <c:v>5920</c:v>
                </c:pt>
                <c:pt idx="1451">
                  <c:v>12547</c:v>
                </c:pt>
                <c:pt idx="1452">
                  <c:v>23011</c:v>
                </c:pt>
                <c:pt idx="1453">
                  <c:v>7397</c:v>
                </c:pt>
                <c:pt idx="1454">
                  <c:v>5093</c:v>
                </c:pt>
                <c:pt idx="1455">
                  <c:v>4252</c:v>
                </c:pt>
                <c:pt idx="1456">
                  <c:v>4437</c:v>
                </c:pt>
                <c:pt idx="1457">
                  <c:v>3144</c:v>
                </c:pt>
                <c:pt idx="1458">
                  <c:v>3745</c:v>
                </c:pt>
                <c:pt idx="1459">
                  <c:v>11996</c:v>
                </c:pt>
                <c:pt idx="1460">
                  <c:v>17398</c:v>
                </c:pt>
                <c:pt idx="1461">
                  <c:v>1335</c:v>
                </c:pt>
                <c:pt idx="1462">
                  <c:v>4446</c:v>
                </c:pt>
                <c:pt idx="1463">
                  <c:v>3587</c:v>
                </c:pt>
                <c:pt idx="1464">
                  <c:v>12787</c:v>
                </c:pt>
                <c:pt idx="1465">
                  <c:v>2885</c:v>
                </c:pt>
                <c:pt idx="1466">
                  <c:v>5638</c:v>
                </c:pt>
                <c:pt idx="1467">
                  <c:v>9590</c:v>
                </c:pt>
                <c:pt idx="1468">
                  <c:v>2658</c:v>
                </c:pt>
                <c:pt idx="1469">
                  <c:v>5687</c:v>
                </c:pt>
                <c:pt idx="1470">
                  <c:v>1800</c:v>
                </c:pt>
                <c:pt idx="1471">
                  <c:v>2237</c:v>
                </c:pt>
                <c:pt idx="1472">
                  <c:v>9973</c:v>
                </c:pt>
                <c:pt idx="1473">
                  <c:v>8911</c:v>
                </c:pt>
                <c:pt idx="1474">
                  <c:v>1580</c:v>
                </c:pt>
                <c:pt idx="1475">
                  <c:v>9298</c:v>
                </c:pt>
                <c:pt idx="1476">
                  <c:v>3050</c:v>
                </c:pt>
                <c:pt idx="1477">
                  <c:v>191</c:v>
                </c:pt>
                <c:pt idx="1478">
                  <c:v>402</c:v>
                </c:pt>
                <c:pt idx="1479">
                  <c:v>21743</c:v>
                </c:pt>
                <c:pt idx="1480">
                  <c:v>6942</c:v>
                </c:pt>
                <c:pt idx="1481">
                  <c:v>2268</c:v>
                </c:pt>
                <c:pt idx="1482">
                  <c:v>7279</c:v>
                </c:pt>
                <c:pt idx="1483">
                  <c:v>336</c:v>
                </c:pt>
                <c:pt idx="1484">
                  <c:v>4352</c:v>
                </c:pt>
                <c:pt idx="1485">
                  <c:v>2526</c:v>
                </c:pt>
                <c:pt idx="1486">
                  <c:v>8730</c:v>
                </c:pt>
                <c:pt idx="1487">
                  <c:v>1536</c:v>
                </c:pt>
                <c:pt idx="1488">
                  <c:v>2423</c:v>
                </c:pt>
                <c:pt idx="1489">
                  <c:v>1017</c:v>
                </c:pt>
                <c:pt idx="1490">
                  <c:v>6680</c:v>
                </c:pt>
                <c:pt idx="1491">
                  <c:v>3240</c:v>
                </c:pt>
                <c:pt idx="1492">
                  <c:v>2854</c:v>
                </c:pt>
                <c:pt idx="1493">
                  <c:v>3484</c:v>
                </c:pt>
                <c:pt idx="1494">
                  <c:v>6484</c:v>
                </c:pt>
                <c:pt idx="1495">
                  <c:v>3065</c:v>
                </c:pt>
                <c:pt idx="1496">
                  <c:v>6440</c:v>
                </c:pt>
                <c:pt idx="1497">
                  <c:v>13150</c:v>
                </c:pt>
                <c:pt idx="1498">
                  <c:v>8594</c:v>
                </c:pt>
                <c:pt idx="1499">
                  <c:v>3469</c:v>
                </c:pt>
                <c:pt idx="1500">
                  <c:v>995</c:v>
                </c:pt>
                <c:pt idx="1501">
                  <c:v>257</c:v>
                </c:pt>
                <c:pt idx="1502">
                  <c:v>2575</c:v>
                </c:pt>
                <c:pt idx="1503">
                  <c:v>10584</c:v>
                </c:pt>
                <c:pt idx="1504">
                  <c:v>10212</c:v>
                </c:pt>
                <c:pt idx="1505">
                  <c:v>2263</c:v>
                </c:pt>
                <c:pt idx="1506">
                  <c:v>20632</c:v>
                </c:pt>
                <c:pt idx="1507">
                  <c:v>11411</c:v>
                </c:pt>
                <c:pt idx="1508">
                  <c:v>4401</c:v>
                </c:pt>
                <c:pt idx="1509">
                  <c:v>1069</c:v>
                </c:pt>
                <c:pt idx="1510">
                  <c:v>487</c:v>
                </c:pt>
                <c:pt idx="1511">
                  <c:v>2017</c:v>
                </c:pt>
                <c:pt idx="1512">
                  <c:v>821</c:v>
                </c:pt>
                <c:pt idx="1513">
                  <c:v>2747</c:v>
                </c:pt>
                <c:pt idx="1514">
                  <c:v>16672</c:v>
                </c:pt>
                <c:pt idx="1515">
                  <c:v>14776</c:v>
                </c:pt>
                <c:pt idx="1516">
                  <c:v>4520</c:v>
                </c:pt>
                <c:pt idx="1517">
                  <c:v>1920</c:v>
                </c:pt>
                <c:pt idx="1518">
                  <c:v>7908</c:v>
                </c:pt>
                <c:pt idx="1519">
                  <c:v>9358</c:v>
                </c:pt>
                <c:pt idx="1520">
                  <c:v>30054</c:v>
                </c:pt>
                <c:pt idx="1521">
                  <c:v>2263</c:v>
                </c:pt>
                <c:pt idx="1522">
                  <c:v>2559</c:v>
                </c:pt>
                <c:pt idx="1523">
                  <c:v>860</c:v>
                </c:pt>
                <c:pt idx="1524">
                  <c:v>9343</c:v>
                </c:pt>
                <c:pt idx="1525">
                  <c:v>2662</c:v>
                </c:pt>
                <c:pt idx="1526">
                  <c:v>11141</c:v>
                </c:pt>
                <c:pt idx="1527">
                  <c:v>5217</c:v>
                </c:pt>
                <c:pt idx="1528">
                  <c:v>4842</c:v>
                </c:pt>
                <c:pt idx="1529">
                  <c:v>10842</c:v>
                </c:pt>
                <c:pt idx="1530">
                  <c:v>613</c:v>
                </c:pt>
                <c:pt idx="1531">
                  <c:v>1022</c:v>
                </c:pt>
                <c:pt idx="1532">
                  <c:v>883</c:v>
                </c:pt>
                <c:pt idx="1533">
                  <c:v>6068</c:v>
                </c:pt>
                <c:pt idx="1534">
                  <c:v>4210</c:v>
                </c:pt>
                <c:pt idx="1535">
                  <c:v>13268</c:v>
                </c:pt>
                <c:pt idx="1536">
                  <c:v>7802</c:v>
                </c:pt>
                <c:pt idx="1537">
                  <c:v>2813</c:v>
                </c:pt>
                <c:pt idx="1538">
                  <c:v>28126</c:v>
                </c:pt>
                <c:pt idx="1539">
                  <c:v>6506</c:v>
                </c:pt>
                <c:pt idx="1540">
                  <c:v>3139</c:v>
                </c:pt>
                <c:pt idx="1541">
                  <c:v>2316</c:v>
                </c:pt>
                <c:pt idx="1542">
                  <c:v>4939</c:v>
                </c:pt>
                <c:pt idx="1543">
                  <c:v>4029</c:v>
                </c:pt>
                <c:pt idx="1544">
                  <c:v>5073</c:v>
                </c:pt>
                <c:pt idx="1545">
                  <c:v>581</c:v>
                </c:pt>
                <c:pt idx="1546">
                  <c:v>4711</c:v>
                </c:pt>
                <c:pt idx="1547">
                  <c:v>11757</c:v>
                </c:pt>
                <c:pt idx="1548">
                  <c:v>12378</c:v>
                </c:pt>
                <c:pt idx="1549">
                  <c:v>3154</c:v>
                </c:pt>
                <c:pt idx="1550">
                  <c:v>7214</c:v>
                </c:pt>
                <c:pt idx="1551">
                  <c:v>9524</c:v>
                </c:pt>
                <c:pt idx="1552">
                  <c:v>1932</c:v>
                </c:pt>
                <c:pt idx="1553">
                  <c:v>19361</c:v>
                </c:pt>
                <c:pt idx="1554">
                  <c:v>3912</c:v>
                </c:pt>
                <c:pt idx="1555">
                  <c:v>7803</c:v>
                </c:pt>
                <c:pt idx="1556">
                  <c:v>20851</c:v>
                </c:pt>
                <c:pt idx="1557">
                  <c:v>1800</c:v>
                </c:pt>
                <c:pt idx="1558">
                  <c:v>769</c:v>
                </c:pt>
                <c:pt idx="1559">
                  <c:v>3815</c:v>
                </c:pt>
                <c:pt idx="1560">
                  <c:v>611</c:v>
                </c:pt>
                <c:pt idx="1561">
                  <c:v>4033</c:v>
                </c:pt>
                <c:pt idx="1562">
                  <c:v>1586</c:v>
                </c:pt>
                <c:pt idx="1563">
                  <c:v>6197</c:v>
                </c:pt>
                <c:pt idx="1564">
                  <c:v>3130</c:v>
                </c:pt>
                <c:pt idx="1565">
                  <c:v>2476</c:v>
                </c:pt>
                <c:pt idx="1566">
                  <c:v>3548</c:v>
                </c:pt>
                <c:pt idx="1567">
                  <c:v>1181</c:v>
                </c:pt>
                <c:pt idx="1568">
                  <c:v>4261</c:v>
                </c:pt>
                <c:pt idx="1569">
                  <c:v>5055</c:v>
                </c:pt>
                <c:pt idx="1570">
                  <c:v>2909</c:v>
                </c:pt>
                <c:pt idx="1571">
                  <c:v>6968</c:v>
                </c:pt>
                <c:pt idx="1572">
                  <c:v>3958</c:v>
                </c:pt>
                <c:pt idx="1573">
                  <c:v>6285</c:v>
                </c:pt>
                <c:pt idx="1574">
                  <c:v>3307</c:v>
                </c:pt>
                <c:pt idx="1575">
                  <c:v>9867</c:v>
                </c:pt>
                <c:pt idx="1576">
                  <c:v>3063</c:v>
                </c:pt>
                <c:pt idx="1577">
                  <c:v>14837</c:v>
                </c:pt>
                <c:pt idx="1578">
                  <c:v>260</c:v>
                </c:pt>
                <c:pt idx="1579">
                  <c:v>2134</c:v>
                </c:pt>
                <c:pt idx="1580">
                  <c:v>11472</c:v>
                </c:pt>
                <c:pt idx="1581">
                  <c:v>871</c:v>
                </c:pt>
                <c:pt idx="1582">
                  <c:v>428</c:v>
                </c:pt>
                <c:pt idx="1583">
                  <c:v>5148</c:v>
                </c:pt>
                <c:pt idx="1584">
                  <c:v>22625</c:v>
                </c:pt>
                <c:pt idx="1585">
                  <c:v>837</c:v>
                </c:pt>
                <c:pt idx="1586">
                  <c:v>2794</c:v>
                </c:pt>
                <c:pt idx="1587">
                  <c:v>6697</c:v>
                </c:pt>
                <c:pt idx="1588">
                  <c:v>1080</c:v>
                </c:pt>
                <c:pt idx="1589">
                  <c:v>2750</c:v>
                </c:pt>
                <c:pt idx="1590">
                  <c:v>8006</c:v>
                </c:pt>
                <c:pt idx="1591">
                  <c:v>6233</c:v>
                </c:pt>
                <c:pt idx="1592">
                  <c:v>4729</c:v>
                </c:pt>
                <c:pt idx="1593">
                  <c:v>4174</c:v>
                </c:pt>
                <c:pt idx="1594">
                  <c:v>5519</c:v>
                </c:pt>
                <c:pt idx="1595">
                  <c:v>2790</c:v>
                </c:pt>
                <c:pt idx="1596">
                  <c:v>4531</c:v>
                </c:pt>
                <c:pt idx="1597">
                  <c:v>2130</c:v>
                </c:pt>
                <c:pt idx="1598">
                  <c:v>6479</c:v>
                </c:pt>
                <c:pt idx="1599">
                  <c:v>22513</c:v>
                </c:pt>
                <c:pt idx="1600">
                  <c:v>11950</c:v>
                </c:pt>
                <c:pt idx="1601">
                  <c:v>5993</c:v>
                </c:pt>
                <c:pt idx="1602">
                  <c:v>2689</c:v>
                </c:pt>
                <c:pt idx="1603">
                  <c:v>9694</c:v>
                </c:pt>
                <c:pt idx="1604">
                  <c:v>10864</c:v>
                </c:pt>
                <c:pt idx="1605">
                  <c:v>4601</c:v>
                </c:pt>
                <c:pt idx="1606">
                  <c:v>5267</c:v>
                </c:pt>
                <c:pt idx="1607">
                  <c:v>1404</c:v>
                </c:pt>
                <c:pt idx="1608">
                  <c:v>10789</c:v>
                </c:pt>
                <c:pt idx="1609">
                  <c:v>1547</c:v>
                </c:pt>
                <c:pt idx="1610">
                  <c:v>3039</c:v>
                </c:pt>
                <c:pt idx="1611">
                  <c:v>6066</c:v>
                </c:pt>
                <c:pt idx="1612">
                  <c:v>17254</c:v>
                </c:pt>
                <c:pt idx="1613">
                  <c:v>3137</c:v>
                </c:pt>
                <c:pt idx="1614">
                  <c:v>2958</c:v>
                </c:pt>
                <c:pt idx="1615">
                  <c:v>10454</c:v>
                </c:pt>
                <c:pt idx="1616">
                  <c:v>19708</c:v>
                </c:pt>
                <c:pt idx="1617">
                  <c:v>1410</c:v>
                </c:pt>
                <c:pt idx="1618">
                  <c:v>5390</c:v>
                </c:pt>
                <c:pt idx="1619">
                  <c:v>5534</c:v>
                </c:pt>
                <c:pt idx="1620">
                  <c:v>4520</c:v>
                </c:pt>
                <c:pt idx="1621">
                  <c:v>733</c:v>
                </c:pt>
                <c:pt idx="1622">
                  <c:v>1131</c:v>
                </c:pt>
                <c:pt idx="1623">
                  <c:v>1453</c:v>
                </c:pt>
                <c:pt idx="1624">
                  <c:v>3361</c:v>
                </c:pt>
                <c:pt idx="1625">
                  <c:v>1113</c:v>
                </c:pt>
                <c:pt idx="1626">
                  <c:v>6293</c:v>
                </c:pt>
                <c:pt idx="1627">
                  <c:v>984</c:v>
                </c:pt>
                <c:pt idx="1628">
                  <c:v>6660</c:v>
                </c:pt>
                <c:pt idx="1629">
                  <c:v>17312</c:v>
                </c:pt>
                <c:pt idx="1630">
                  <c:v>3565</c:v>
                </c:pt>
                <c:pt idx="1631">
                  <c:v>4456</c:v>
                </c:pt>
                <c:pt idx="1632">
                  <c:v>2694</c:v>
                </c:pt>
                <c:pt idx="1633">
                  <c:v>2093</c:v>
                </c:pt>
                <c:pt idx="1634">
                  <c:v>8873</c:v>
                </c:pt>
                <c:pt idx="1635">
                  <c:v>5658</c:v>
                </c:pt>
                <c:pt idx="1636">
                  <c:v>6395</c:v>
                </c:pt>
                <c:pt idx="1637">
                  <c:v>3287</c:v>
                </c:pt>
                <c:pt idx="1638">
                  <c:v>29834</c:v>
                </c:pt>
                <c:pt idx="1639">
                  <c:v>8288</c:v>
                </c:pt>
                <c:pt idx="1640">
                  <c:v>2066</c:v>
                </c:pt>
                <c:pt idx="1641">
                  <c:v>7035</c:v>
                </c:pt>
                <c:pt idx="1642">
                  <c:v>5520</c:v>
                </c:pt>
                <c:pt idx="1643">
                  <c:v>6795</c:v>
                </c:pt>
                <c:pt idx="1644">
                  <c:v>7494</c:v>
                </c:pt>
                <c:pt idx="1645">
                  <c:v>6637</c:v>
                </c:pt>
                <c:pt idx="1646">
                  <c:v>4248</c:v>
                </c:pt>
                <c:pt idx="1647">
                  <c:v>3636</c:v>
                </c:pt>
                <c:pt idx="1648">
                  <c:v>1496</c:v>
                </c:pt>
                <c:pt idx="1649">
                  <c:v>6301</c:v>
                </c:pt>
                <c:pt idx="1650">
                  <c:v>4150</c:v>
                </c:pt>
                <c:pt idx="1651">
                  <c:v>6927</c:v>
                </c:pt>
                <c:pt idx="1652">
                  <c:v>430</c:v>
                </c:pt>
                <c:pt idx="1653">
                  <c:v>1839</c:v>
                </c:pt>
                <c:pt idx="1654">
                  <c:v>8304</c:v>
                </c:pt>
                <c:pt idx="1655">
                  <c:v>3174</c:v>
                </c:pt>
                <c:pt idx="1656">
                  <c:v>8550</c:v>
                </c:pt>
                <c:pt idx="1657">
                  <c:v>2561</c:v>
                </c:pt>
                <c:pt idx="1658">
                  <c:v>7454</c:v>
                </c:pt>
                <c:pt idx="1659">
                  <c:v>4124</c:v>
                </c:pt>
                <c:pt idx="1660">
                  <c:v>2701</c:v>
                </c:pt>
                <c:pt idx="1661">
                  <c:v>8623</c:v>
                </c:pt>
                <c:pt idx="1662">
                  <c:v>4410</c:v>
                </c:pt>
                <c:pt idx="1663">
                  <c:v>20474</c:v>
                </c:pt>
                <c:pt idx="1664">
                  <c:v>946</c:v>
                </c:pt>
                <c:pt idx="1665">
                  <c:v>4553</c:v>
                </c:pt>
                <c:pt idx="1666">
                  <c:v>2781</c:v>
                </c:pt>
                <c:pt idx="1667">
                  <c:v>651</c:v>
                </c:pt>
                <c:pt idx="1668">
                  <c:v>2510</c:v>
                </c:pt>
                <c:pt idx="1669">
                  <c:v>10910</c:v>
                </c:pt>
                <c:pt idx="1670">
                  <c:v>24950</c:v>
                </c:pt>
                <c:pt idx="1671">
                  <c:v>5664</c:v>
                </c:pt>
                <c:pt idx="1672">
                  <c:v>2174</c:v>
                </c:pt>
                <c:pt idx="1673">
                  <c:v>4176</c:v>
                </c:pt>
                <c:pt idx="1674">
                  <c:v>2612</c:v>
                </c:pt>
                <c:pt idx="1675">
                  <c:v>222</c:v>
                </c:pt>
                <c:pt idx="1676">
                  <c:v>6063</c:v>
                </c:pt>
                <c:pt idx="1677">
                  <c:v>1147</c:v>
                </c:pt>
                <c:pt idx="1678">
                  <c:v>1232</c:v>
                </c:pt>
                <c:pt idx="1679">
                  <c:v>1371</c:v>
                </c:pt>
                <c:pt idx="1680">
                  <c:v>5114</c:v>
                </c:pt>
                <c:pt idx="1681">
                  <c:v>5554</c:v>
                </c:pt>
                <c:pt idx="1682">
                  <c:v>12941</c:v>
                </c:pt>
                <c:pt idx="1683">
                  <c:v>3667</c:v>
                </c:pt>
                <c:pt idx="1684">
                  <c:v>15181</c:v>
                </c:pt>
                <c:pt idx="1685">
                  <c:v>10156</c:v>
                </c:pt>
                <c:pt idx="1686">
                  <c:v>19293</c:v>
                </c:pt>
                <c:pt idx="1687">
                  <c:v>7747</c:v>
                </c:pt>
                <c:pt idx="1688">
                  <c:v>9363</c:v>
                </c:pt>
                <c:pt idx="1689">
                  <c:v>3148</c:v>
                </c:pt>
                <c:pt idx="1690">
                  <c:v>7074</c:v>
                </c:pt>
                <c:pt idx="1691">
                  <c:v>2427</c:v>
                </c:pt>
                <c:pt idx="1692">
                  <c:v>3127</c:v>
                </c:pt>
                <c:pt idx="1693">
                  <c:v>4895</c:v>
                </c:pt>
                <c:pt idx="1694">
                  <c:v>3964</c:v>
                </c:pt>
                <c:pt idx="1695">
                  <c:v>1170</c:v>
                </c:pt>
                <c:pt idx="1696">
                  <c:v>3923</c:v>
                </c:pt>
                <c:pt idx="1697">
                  <c:v>4163</c:v>
                </c:pt>
                <c:pt idx="1698">
                  <c:v>4845</c:v>
                </c:pt>
                <c:pt idx="1699">
                  <c:v>2533</c:v>
                </c:pt>
                <c:pt idx="1700">
                  <c:v>4594</c:v>
                </c:pt>
                <c:pt idx="1701">
                  <c:v>995</c:v>
                </c:pt>
                <c:pt idx="1702">
                  <c:v>10083</c:v>
                </c:pt>
                <c:pt idx="1703">
                  <c:v>18582</c:v>
                </c:pt>
                <c:pt idx="1704">
                  <c:v>5793</c:v>
                </c:pt>
                <c:pt idx="1705">
                  <c:v>7832</c:v>
                </c:pt>
                <c:pt idx="1706">
                  <c:v>449</c:v>
                </c:pt>
                <c:pt idx="1707">
                  <c:v>5253</c:v>
                </c:pt>
                <c:pt idx="1708">
                  <c:v>698</c:v>
                </c:pt>
                <c:pt idx="1709">
                  <c:v>13733</c:v>
                </c:pt>
                <c:pt idx="1710">
                  <c:v>4098</c:v>
                </c:pt>
                <c:pt idx="1711">
                  <c:v>1284</c:v>
                </c:pt>
                <c:pt idx="1712">
                  <c:v>14661</c:v>
                </c:pt>
                <c:pt idx="1713">
                  <c:v>12377</c:v>
                </c:pt>
                <c:pt idx="1714">
                  <c:v>1725</c:v>
                </c:pt>
                <c:pt idx="1715">
                  <c:v>11781</c:v>
                </c:pt>
                <c:pt idx="1716">
                  <c:v>2945</c:v>
                </c:pt>
                <c:pt idx="1717">
                  <c:v>1294</c:v>
                </c:pt>
                <c:pt idx="1718">
                  <c:v>21350</c:v>
                </c:pt>
                <c:pt idx="1719">
                  <c:v>3527</c:v>
                </c:pt>
                <c:pt idx="1720">
                  <c:v>9528</c:v>
                </c:pt>
                <c:pt idx="1721">
                  <c:v>4789</c:v>
                </c:pt>
                <c:pt idx="1722">
                  <c:v>5477</c:v>
                </c:pt>
                <c:pt idx="1723">
                  <c:v>21437</c:v>
                </c:pt>
                <c:pt idx="1724">
                  <c:v>21359</c:v>
                </c:pt>
                <c:pt idx="1725">
                  <c:v>2805</c:v>
                </c:pt>
                <c:pt idx="1726">
                  <c:v>3185</c:v>
                </c:pt>
                <c:pt idx="1727">
                  <c:v>3154</c:v>
                </c:pt>
                <c:pt idx="1728">
                  <c:v>3863</c:v>
                </c:pt>
                <c:pt idx="1729">
                  <c:v>1896</c:v>
                </c:pt>
                <c:pt idx="1730">
                  <c:v>6079</c:v>
                </c:pt>
                <c:pt idx="1731">
                  <c:v>1784</c:v>
                </c:pt>
                <c:pt idx="1732">
                  <c:v>3709</c:v>
                </c:pt>
                <c:pt idx="1733">
                  <c:v>5797</c:v>
                </c:pt>
                <c:pt idx="1734">
                  <c:v>4928</c:v>
                </c:pt>
                <c:pt idx="1735">
                  <c:v>23569</c:v>
                </c:pt>
                <c:pt idx="1736">
                  <c:v>3976</c:v>
                </c:pt>
                <c:pt idx="1737">
                  <c:v>5007</c:v>
                </c:pt>
                <c:pt idx="1738">
                  <c:v>5801</c:v>
                </c:pt>
                <c:pt idx="1739">
                  <c:v>6894</c:v>
                </c:pt>
                <c:pt idx="1740">
                  <c:v>5718</c:v>
                </c:pt>
                <c:pt idx="1741">
                  <c:v>1274</c:v>
                </c:pt>
                <c:pt idx="1742">
                  <c:v>3017</c:v>
                </c:pt>
                <c:pt idx="1743">
                  <c:v>1083</c:v>
                </c:pt>
                <c:pt idx="1744">
                  <c:v>3024</c:v>
                </c:pt>
                <c:pt idx="1745">
                  <c:v>5956</c:v>
                </c:pt>
                <c:pt idx="1746">
                  <c:v>3601</c:v>
                </c:pt>
                <c:pt idx="1747">
                  <c:v>2863</c:v>
                </c:pt>
                <c:pt idx="1748">
                  <c:v>24478</c:v>
                </c:pt>
                <c:pt idx="1749">
                  <c:v>23354</c:v>
                </c:pt>
                <c:pt idx="1750">
                  <c:v>2459</c:v>
                </c:pt>
                <c:pt idx="1751">
                  <c:v>11590</c:v>
                </c:pt>
                <c:pt idx="1752">
                  <c:v>9536</c:v>
                </c:pt>
                <c:pt idx="1753">
                  <c:v>9314</c:v>
                </c:pt>
                <c:pt idx="1754">
                  <c:v>1094</c:v>
                </c:pt>
                <c:pt idx="1755">
                  <c:v>9487</c:v>
                </c:pt>
                <c:pt idx="1756">
                  <c:v>9385</c:v>
                </c:pt>
                <c:pt idx="1757">
                  <c:v>6656</c:v>
                </c:pt>
                <c:pt idx="1758">
                  <c:v>7905</c:v>
                </c:pt>
                <c:pt idx="1759">
                  <c:v>1481</c:v>
                </c:pt>
                <c:pt idx="1760">
                  <c:v>12670</c:v>
                </c:pt>
                <c:pt idx="1761">
                  <c:v>2629</c:v>
                </c:pt>
                <c:pt idx="1762">
                  <c:v>7225</c:v>
                </c:pt>
                <c:pt idx="1763">
                  <c:v>5735</c:v>
                </c:pt>
                <c:pt idx="1764">
                  <c:v>1508</c:v>
                </c:pt>
                <c:pt idx="1765">
                  <c:v>8685</c:v>
                </c:pt>
                <c:pt idx="1766">
                  <c:v>6885</c:v>
                </c:pt>
                <c:pt idx="1767">
                  <c:v>9916</c:v>
                </c:pt>
                <c:pt idx="1768">
                  <c:v>6330</c:v>
                </c:pt>
                <c:pt idx="1769">
                  <c:v>4539</c:v>
                </c:pt>
                <c:pt idx="1770">
                  <c:v>1607</c:v>
                </c:pt>
                <c:pt idx="1771">
                  <c:v>1138</c:v>
                </c:pt>
                <c:pt idx="1772">
                  <c:v>2226</c:v>
                </c:pt>
                <c:pt idx="1773">
                  <c:v>2202</c:v>
                </c:pt>
                <c:pt idx="1774">
                  <c:v>2602</c:v>
                </c:pt>
                <c:pt idx="1775">
                  <c:v>15700</c:v>
                </c:pt>
                <c:pt idx="1776">
                  <c:v>8163</c:v>
                </c:pt>
                <c:pt idx="1777">
                  <c:v>9333</c:v>
                </c:pt>
                <c:pt idx="1778">
                  <c:v>4850</c:v>
                </c:pt>
                <c:pt idx="1779">
                  <c:v>13001</c:v>
                </c:pt>
                <c:pt idx="1780">
                  <c:v>6164</c:v>
                </c:pt>
                <c:pt idx="1781">
                  <c:v>9026</c:v>
                </c:pt>
                <c:pt idx="1782">
                  <c:v>4241</c:v>
                </c:pt>
                <c:pt idx="1783">
                  <c:v>24058</c:v>
                </c:pt>
                <c:pt idx="1784">
                  <c:v>1644</c:v>
                </c:pt>
                <c:pt idx="1785">
                  <c:v>1853</c:v>
                </c:pt>
                <c:pt idx="1786">
                  <c:v>2101</c:v>
                </c:pt>
                <c:pt idx="1787">
                  <c:v>2024</c:v>
                </c:pt>
                <c:pt idx="1788">
                  <c:v>3492</c:v>
                </c:pt>
                <c:pt idx="1789">
                  <c:v>517</c:v>
                </c:pt>
                <c:pt idx="1790">
                  <c:v>796</c:v>
                </c:pt>
                <c:pt idx="1791">
                  <c:v>5686</c:v>
                </c:pt>
                <c:pt idx="1792">
                  <c:v>11614</c:v>
                </c:pt>
                <c:pt idx="1793">
                  <c:v>4825</c:v>
                </c:pt>
                <c:pt idx="1794">
                  <c:v>8869</c:v>
                </c:pt>
                <c:pt idx="1795">
                  <c:v>2866</c:v>
                </c:pt>
                <c:pt idx="1796">
                  <c:v>4662</c:v>
                </c:pt>
                <c:pt idx="1797">
                  <c:v>8356</c:v>
                </c:pt>
                <c:pt idx="1798">
                  <c:v>3000</c:v>
                </c:pt>
                <c:pt idx="1799">
                  <c:v>3960</c:v>
                </c:pt>
                <c:pt idx="1800">
                  <c:v>2839</c:v>
                </c:pt>
                <c:pt idx="1801">
                  <c:v>1882</c:v>
                </c:pt>
                <c:pt idx="1802">
                  <c:v>8656</c:v>
                </c:pt>
                <c:pt idx="1803">
                  <c:v>1149</c:v>
                </c:pt>
                <c:pt idx="1804">
                  <c:v>6395</c:v>
                </c:pt>
                <c:pt idx="1805">
                  <c:v>11563</c:v>
                </c:pt>
                <c:pt idx="1806">
                  <c:v>2183</c:v>
                </c:pt>
                <c:pt idx="1807">
                  <c:v>2883</c:v>
                </c:pt>
                <c:pt idx="1808">
                  <c:v>11744</c:v>
                </c:pt>
                <c:pt idx="1809">
                  <c:v>2836</c:v>
                </c:pt>
                <c:pt idx="1810">
                  <c:v>2913</c:v>
                </c:pt>
                <c:pt idx="1811">
                  <c:v>5950</c:v>
                </c:pt>
                <c:pt idx="1812">
                  <c:v>4687</c:v>
                </c:pt>
                <c:pt idx="1813">
                  <c:v>9161</c:v>
                </c:pt>
                <c:pt idx="1814">
                  <c:v>11623</c:v>
                </c:pt>
                <c:pt idx="1815">
                  <c:v>456</c:v>
                </c:pt>
                <c:pt idx="1816">
                  <c:v>5127</c:v>
                </c:pt>
                <c:pt idx="1817">
                  <c:v>235</c:v>
                </c:pt>
                <c:pt idx="1818">
                  <c:v>21180</c:v>
                </c:pt>
                <c:pt idx="1819">
                  <c:v>1836</c:v>
                </c:pt>
                <c:pt idx="1820">
                  <c:v>2192</c:v>
                </c:pt>
                <c:pt idx="1821">
                  <c:v>2186</c:v>
                </c:pt>
                <c:pt idx="1822">
                  <c:v>28388</c:v>
                </c:pt>
                <c:pt idx="1823">
                  <c:v>5986</c:v>
                </c:pt>
                <c:pt idx="1824">
                  <c:v>6075</c:v>
                </c:pt>
                <c:pt idx="1825">
                  <c:v>2473</c:v>
                </c:pt>
                <c:pt idx="1826">
                  <c:v>1217</c:v>
                </c:pt>
                <c:pt idx="1827">
                  <c:v>6130</c:v>
                </c:pt>
                <c:pt idx="1828">
                  <c:v>2517</c:v>
                </c:pt>
                <c:pt idx="1829">
                  <c:v>15749</c:v>
                </c:pt>
                <c:pt idx="1830">
                  <c:v>1165</c:v>
                </c:pt>
                <c:pt idx="1831">
                  <c:v>8162</c:v>
                </c:pt>
                <c:pt idx="1832">
                  <c:v>4907</c:v>
                </c:pt>
                <c:pt idx="1833">
                  <c:v>2015</c:v>
                </c:pt>
                <c:pt idx="1834">
                  <c:v>4230</c:v>
                </c:pt>
                <c:pt idx="1835">
                  <c:v>24440</c:v>
                </c:pt>
                <c:pt idx="1836">
                  <c:v>8441</c:v>
                </c:pt>
                <c:pt idx="1837">
                  <c:v>6341</c:v>
                </c:pt>
                <c:pt idx="1838">
                  <c:v>3377</c:v>
                </c:pt>
                <c:pt idx="1839">
                  <c:v>8032</c:v>
                </c:pt>
                <c:pt idx="1840">
                  <c:v>2612</c:v>
                </c:pt>
                <c:pt idx="1841">
                  <c:v>13712</c:v>
                </c:pt>
                <c:pt idx="1842">
                  <c:v>2129</c:v>
                </c:pt>
                <c:pt idx="1843">
                  <c:v>4080</c:v>
                </c:pt>
                <c:pt idx="1844">
                  <c:v>4121</c:v>
                </c:pt>
                <c:pt idx="1845">
                  <c:v>6221</c:v>
                </c:pt>
                <c:pt idx="1846">
                  <c:v>905</c:v>
                </c:pt>
                <c:pt idx="1847">
                  <c:v>4085</c:v>
                </c:pt>
                <c:pt idx="1848">
                  <c:v>1916</c:v>
                </c:pt>
                <c:pt idx="1849">
                  <c:v>9804</c:v>
                </c:pt>
                <c:pt idx="1850">
                  <c:v>12354</c:v>
                </c:pt>
                <c:pt idx="1851">
                  <c:v>908</c:v>
                </c:pt>
                <c:pt idx="1852">
                  <c:v>8624</c:v>
                </c:pt>
                <c:pt idx="1853">
                  <c:v>2149</c:v>
                </c:pt>
                <c:pt idx="1854">
                  <c:v>1618</c:v>
                </c:pt>
                <c:pt idx="1855">
                  <c:v>22079</c:v>
                </c:pt>
                <c:pt idx="1856">
                  <c:v>2861</c:v>
                </c:pt>
                <c:pt idx="1857">
                  <c:v>5854</c:v>
                </c:pt>
                <c:pt idx="1858">
                  <c:v>2508</c:v>
                </c:pt>
                <c:pt idx="1859">
                  <c:v>756</c:v>
                </c:pt>
                <c:pt idx="1860">
                  <c:v>604</c:v>
                </c:pt>
                <c:pt idx="1861">
                  <c:v>3490</c:v>
                </c:pt>
                <c:pt idx="1862">
                  <c:v>5265</c:v>
                </c:pt>
                <c:pt idx="1863">
                  <c:v>906</c:v>
                </c:pt>
                <c:pt idx="1864">
                  <c:v>6156</c:v>
                </c:pt>
                <c:pt idx="1865">
                  <c:v>2269</c:v>
                </c:pt>
                <c:pt idx="1866">
                  <c:v>819</c:v>
                </c:pt>
                <c:pt idx="1867">
                  <c:v>631</c:v>
                </c:pt>
                <c:pt idx="1868">
                  <c:v>6256</c:v>
                </c:pt>
                <c:pt idx="1869">
                  <c:v>13029</c:v>
                </c:pt>
                <c:pt idx="1870">
                  <c:v>10915</c:v>
                </c:pt>
                <c:pt idx="1871">
                  <c:v>8220</c:v>
                </c:pt>
                <c:pt idx="1872">
                  <c:v>25837</c:v>
                </c:pt>
                <c:pt idx="1873">
                  <c:v>3179</c:v>
                </c:pt>
                <c:pt idx="1874">
                  <c:v>2200</c:v>
                </c:pt>
                <c:pt idx="1875">
                  <c:v>4960</c:v>
                </c:pt>
                <c:pt idx="1876">
                  <c:v>2771</c:v>
                </c:pt>
                <c:pt idx="1877">
                  <c:v>5985</c:v>
                </c:pt>
                <c:pt idx="1878">
                  <c:v>3433</c:v>
                </c:pt>
                <c:pt idx="1879">
                  <c:v>2686</c:v>
                </c:pt>
                <c:pt idx="1880">
                  <c:v>442</c:v>
                </c:pt>
                <c:pt idx="1881">
                  <c:v>20781</c:v>
                </c:pt>
                <c:pt idx="1882">
                  <c:v>21150</c:v>
                </c:pt>
                <c:pt idx="1883">
                  <c:v>320</c:v>
                </c:pt>
                <c:pt idx="1884">
                  <c:v>13203</c:v>
                </c:pt>
                <c:pt idx="1885">
                  <c:v>5751</c:v>
                </c:pt>
                <c:pt idx="1886">
                  <c:v>9509</c:v>
                </c:pt>
                <c:pt idx="1887">
                  <c:v>5216</c:v>
                </c:pt>
                <c:pt idx="1888">
                  <c:v>4397</c:v>
                </c:pt>
                <c:pt idx="1889">
                  <c:v>2055</c:v>
                </c:pt>
                <c:pt idx="1890">
                  <c:v>618</c:v>
                </c:pt>
                <c:pt idx="1891">
                  <c:v>1982</c:v>
                </c:pt>
                <c:pt idx="1892">
                  <c:v>5391</c:v>
                </c:pt>
                <c:pt idx="1893">
                  <c:v>3332</c:v>
                </c:pt>
                <c:pt idx="1894">
                  <c:v>7227</c:v>
                </c:pt>
                <c:pt idx="1895">
                  <c:v>2239</c:v>
                </c:pt>
                <c:pt idx="1896">
                  <c:v>6081</c:v>
                </c:pt>
                <c:pt idx="1897">
                  <c:v>2496</c:v>
                </c:pt>
                <c:pt idx="1898">
                  <c:v>2866</c:v>
                </c:pt>
                <c:pt idx="1899">
                  <c:v>2425</c:v>
                </c:pt>
                <c:pt idx="1900">
                  <c:v>3056</c:v>
                </c:pt>
                <c:pt idx="1901">
                  <c:v>1019</c:v>
                </c:pt>
                <c:pt idx="1902">
                  <c:v>4016</c:v>
                </c:pt>
                <c:pt idx="1903">
                  <c:v>9988</c:v>
                </c:pt>
                <c:pt idx="1904">
                  <c:v>5275</c:v>
                </c:pt>
                <c:pt idx="1905">
                  <c:v>1230</c:v>
                </c:pt>
                <c:pt idx="1906">
                  <c:v>5813</c:v>
                </c:pt>
                <c:pt idx="1907">
                  <c:v>5786</c:v>
                </c:pt>
                <c:pt idx="1908">
                  <c:v>4728</c:v>
                </c:pt>
                <c:pt idx="1909">
                  <c:v>1417</c:v>
                </c:pt>
                <c:pt idx="1910">
                  <c:v>8893</c:v>
                </c:pt>
                <c:pt idx="1911">
                  <c:v>11598</c:v>
                </c:pt>
                <c:pt idx="1912">
                  <c:v>1713</c:v>
                </c:pt>
                <c:pt idx="1913">
                  <c:v>12694</c:v>
                </c:pt>
                <c:pt idx="1914">
                  <c:v>1168</c:v>
                </c:pt>
                <c:pt idx="1915">
                  <c:v>566</c:v>
                </c:pt>
                <c:pt idx="1916">
                  <c:v>4142</c:v>
                </c:pt>
                <c:pt idx="1917">
                  <c:v>2371</c:v>
                </c:pt>
                <c:pt idx="1918">
                  <c:v>11713</c:v>
                </c:pt>
                <c:pt idx="1919">
                  <c:v>2768</c:v>
                </c:pt>
                <c:pt idx="1920">
                  <c:v>17137</c:v>
                </c:pt>
                <c:pt idx="1921">
                  <c:v>5294</c:v>
                </c:pt>
                <c:pt idx="1922">
                  <c:v>3943</c:v>
                </c:pt>
                <c:pt idx="1923">
                  <c:v>6572</c:v>
                </c:pt>
                <c:pt idx="1924">
                  <c:v>4748</c:v>
                </c:pt>
                <c:pt idx="1925">
                  <c:v>2548</c:v>
                </c:pt>
                <c:pt idx="1926">
                  <c:v>4690</c:v>
                </c:pt>
                <c:pt idx="1927">
                  <c:v>11149</c:v>
                </c:pt>
                <c:pt idx="1928">
                  <c:v>4714</c:v>
                </c:pt>
                <c:pt idx="1929">
                  <c:v>1796</c:v>
                </c:pt>
                <c:pt idx="1930">
                  <c:v>21133</c:v>
                </c:pt>
                <c:pt idx="1931">
                  <c:v>10163</c:v>
                </c:pt>
                <c:pt idx="1932">
                  <c:v>12024</c:v>
                </c:pt>
                <c:pt idx="1933">
                  <c:v>16981</c:v>
                </c:pt>
                <c:pt idx="1934">
                  <c:v>8977</c:v>
                </c:pt>
                <c:pt idx="1935">
                  <c:v>8039</c:v>
                </c:pt>
                <c:pt idx="1936">
                  <c:v>2198</c:v>
                </c:pt>
                <c:pt idx="1937">
                  <c:v>4225</c:v>
                </c:pt>
                <c:pt idx="1938">
                  <c:v>344</c:v>
                </c:pt>
                <c:pt idx="1939">
                  <c:v>4386</c:v>
                </c:pt>
                <c:pt idx="1940">
                  <c:v>6309</c:v>
                </c:pt>
                <c:pt idx="1941">
                  <c:v>22326</c:v>
                </c:pt>
                <c:pt idx="1942">
                  <c:v>14750</c:v>
                </c:pt>
                <c:pt idx="1943">
                  <c:v>5558</c:v>
                </c:pt>
                <c:pt idx="1944">
                  <c:v>4965</c:v>
                </c:pt>
                <c:pt idx="1945">
                  <c:v>2072</c:v>
                </c:pt>
                <c:pt idx="1946">
                  <c:v>2631</c:v>
                </c:pt>
                <c:pt idx="1947">
                  <c:v>15722</c:v>
                </c:pt>
                <c:pt idx="1948">
                  <c:v>2672</c:v>
                </c:pt>
                <c:pt idx="1949">
                  <c:v>6503</c:v>
                </c:pt>
                <c:pt idx="1950">
                  <c:v>23693</c:v>
                </c:pt>
                <c:pt idx="1951">
                  <c:v>1781</c:v>
                </c:pt>
                <c:pt idx="1952">
                  <c:v>5615</c:v>
                </c:pt>
                <c:pt idx="1953">
                  <c:v>3858</c:v>
                </c:pt>
                <c:pt idx="1954">
                  <c:v>10120</c:v>
                </c:pt>
                <c:pt idx="1955">
                  <c:v>7265</c:v>
                </c:pt>
                <c:pt idx="1956">
                  <c:v>196</c:v>
                </c:pt>
                <c:pt idx="1957">
                  <c:v>6364</c:v>
                </c:pt>
                <c:pt idx="1958">
                  <c:v>674</c:v>
                </c:pt>
                <c:pt idx="1959">
                  <c:v>5516</c:v>
                </c:pt>
                <c:pt idx="1960">
                  <c:v>3691</c:v>
                </c:pt>
                <c:pt idx="1961">
                  <c:v>934</c:v>
                </c:pt>
                <c:pt idx="1962">
                  <c:v>6645</c:v>
                </c:pt>
                <c:pt idx="1963">
                  <c:v>237</c:v>
                </c:pt>
                <c:pt idx="1964">
                  <c:v>7325</c:v>
                </c:pt>
                <c:pt idx="1965">
                  <c:v>12080</c:v>
                </c:pt>
                <c:pt idx="1966">
                  <c:v>8333</c:v>
                </c:pt>
                <c:pt idx="1967">
                  <c:v>4398</c:v>
                </c:pt>
                <c:pt idx="1968">
                  <c:v>1258</c:v>
                </c:pt>
                <c:pt idx="1969">
                  <c:v>1920</c:v>
                </c:pt>
                <c:pt idx="1970">
                  <c:v>6337</c:v>
                </c:pt>
                <c:pt idx="1971">
                  <c:v>6046</c:v>
                </c:pt>
                <c:pt idx="1972">
                  <c:v>9465</c:v>
                </c:pt>
                <c:pt idx="1973">
                  <c:v>1523</c:v>
                </c:pt>
                <c:pt idx="1974">
                  <c:v>1872</c:v>
                </c:pt>
                <c:pt idx="1975">
                  <c:v>9059</c:v>
                </c:pt>
                <c:pt idx="1976">
                  <c:v>16215</c:v>
                </c:pt>
                <c:pt idx="1977">
                  <c:v>3508</c:v>
                </c:pt>
                <c:pt idx="1978">
                  <c:v>1445</c:v>
                </c:pt>
                <c:pt idx="1979">
                  <c:v>3166</c:v>
                </c:pt>
                <c:pt idx="1980">
                  <c:v>1783</c:v>
                </c:pt>
                <c:pt idx="1981">
                  <c:v>3241</c:v>
                </c:pt>
                <c:pt idx="1982">
                  <c:v>7970</c:v>
                </c:pt>
                <c:pt idx="1983">
                  <c:v>12522</c:v>
                </c:pt>
                <c:pt idx="1984">
                  <c:v>5396</c:v>
                </c:pt>
                <c:pt idx="1985">
                  <c:v>6434</c:v>
                </c:pt>
                <c:pt idx="1986">
                  <c:v>12599</c:v>
                </c:pt>
                <c:pt idx="1987">
                  <c:v>4172</c:v>
                </c:pt>
                <c:pt idx="1988">
                  <c:v>7498</c:v>
                </c:pt>
                <c:pt idx="1989">
                  <c:v>7887</c:v>
                </c:pt>
                <c:pt idx="1990">
                  <c:v>2384</c:v>
                </c:pt>
                <c:pt idx="1991">
                  <c:v>2765</c:v>
                </c:pt>
                <c:pt idx="1992">
                  <c:v>247</c:v>
                </c:pt>
                <c:pt idx="1993">
                  <c:v>693</c:v>
                </c:pt>
                <c:pt idx="1994">
                  <c:v>3991</c:v>
                </c:pt>
                <c:pt idx="1995">
                  <c:v>3655</c:v>
                </c:pt>
                <c:pt idx="1996">
                  <c:v>225</c:v>
                </c:pt>
                <c:pt idx="1997">
                  <c:v>5235</c:v>
                </c:pt>
                <c:pt idx="1998">
                  <c:v>8834</c:v>
                </c:pt>
                <c:pt idx="1999">
                  <c:v>4604</c:v>
                </c:pt>
                <c:pt idx="2000">
                  <c:v>7133</c:v>
                </c:pt>
                <c:pt idx="2001">
                  <c:v>5547</c:v>
                </c:pt>
                <c:pt idx="2002">
                  <c:v>5864</c:v>
                </c:pt>
                <c:pt idx="2003">
                  <c:v>2261</c:v>
                </c:pt>
                <c:pt idx="2004">
                  <c:v>8205</c:v>
                </c:pt>
                <c:pt idx="2005">
                  <c:v>694</c:v>
                </c:pt>
                <c:pt idx="2006">
                  <c:v>5054</c:v>
                </c:pt>
                <c:pt idx="2007">
                  <c:v>2913</c:v>
                </c:pt>
                <c:pt idx="2008">
                  <c:v>6477</c:v>
                </c:pt>
                <c:pt idx="2009">
                  <c:v>21595</c:v>
                </c:pt>
                <c:pt idx="2010">
                  <c:v>8197</c:v>
                </c:pt>
                <c:pt idx="2011">
                  <c:v>4320</c:v>
                </c:pt>
                <c:pt idx="2012">
                  <c:v>1426</c:v>
                </c:pt>
                <c:pt idx="2013">
                  <c:v>2343</c:v>
                </c:pt>
                <c:pt idx="2014">
                  <c:v>13841</c:v>
                </c:pt>
                <c:pt idx="2015">
                  <c:v>700</c:v>
                </c:pt>
                <c:pt idx="2016">
                  <c:v>2325</c:v>
                </c:pt>
                <c:pt idx="2017">
                  <c:v>4847</c:v>
                </c:pt>
                <c:pt idx="2018">
                  <c:v>3460</c:v>
                </c:pt>
                <c:pt idx="2019">
                  <c:v>13375</c:v>
                </c:pt>
                <c:pt idx="2020">
                  <c:v>6569</c:v>
                </c:pt>
                <c:pt idx="2021">
                  <c:v>9671</c:v>
                </c:pt>
                <c:pt idx="2022">
                  <c:v>4242</c:v>
                </c:pt>
                <c:pt idx="2023">
                  <c:v>8162</c:v>
                </c:pt>
                <c:pt idx="2024">
                  <c:v>4377</c:v>
                </c:pt>
                <c:pt idx="2025">
                  <c:v>1724</c:v>
                </c:pt>
                <c:pt idx="2026">
                  <c:v>3929</c:v>
                </c:pt>
                <c:pt idx="2027">
                  <c:v>10867</c:v>
                </c:pt>
                <c:pt idx="2028">
                  <c:v>8272</c:v>
                </c:pt>
                <c:pt idx="2029">
                  <c:v>7175</c:v>
                </c:pt>
                <c:pt idx="2030">
                  <c:v>9373</c:v>
                </c:pt>
                <c:pt idx="2031">
                  <c:v>3885</c:v>
                </c:pt>
                <c:pt idx="2032">
                  <c:v>7762</c:v>
                </c:pt>
                <c:pt idx="2033">
                  <c:v>2861</c:v>
                </c:pt>
                <c:pt idx="2034">
                  <c:v>5419</c:v>
                </c:pt>
                <c:pt idx="2035">
                  <c:v>6364</c:v>
                </c:pt>
                <c:pt idx="2036">
                  <c:v>1184</c:v>
                </c:pt>
                <c:pt idx="2037">
                  <c:v>4186</c:v>
                </c:pt>
                <c:pt idx="2038">
                  <c:v>16220</c:v>
                </c:pt>
                <c:pt idx="2039">
                  <c:v>6806</c:v>
                </c:pt>
                <c:pt idx="2040">
                  <c:v>11958</c:v>
                </c:pt>
                <c:pt idx="2041">
                  <c:v>14563</c:v>
                </c:pt>
                <c:pt idx="2042">
                  <c:v>5745</c:v>
                </c:pt>
                <c:pt idx="2043">
                  <c:v>9548</c:v>
                </c:pt>
                <c:pt idx="2044">
                  <c:v>7833</c:v>
                </c:pt>
                <c:pt idx="2045">
                  <c:v>3043</c:v>
                </c:pt>
                <c:pt idx="2046">
                  <c:v>5778</c:v>
                </c:pt>
                <c:pt idx="2047">
                  <c:v>4208</c:v>
                </c:pt>
                <c:pt idx="2048">
                  <c:v>27536</c:v>
                </c:pt>
                <c:pt idx="2049">
                  <c:v>7459</c:v>
                </c:pt>
                <c:pt idx="2050">
                  <c:v>1173</c:v>
                </c:pt>
                <c:pt idx="2051">
                  <c:v>4346</c:v>
                </c:pt>
                <c:pt idx="2052">
                  <c:v>5482</c:v>
                </c:pt>
                <c:pt idx="2053">
                  <c:v>5160</c:v>
                </c:pt>
                <c:pt idx="2054">
                  <c:v>8267</c:v>
                </c:pt>
                <c:pt idx="2055">
                  <c:v>5868</c:v>
                </c:pt>
                <c:pt idx="2056">
                  <c:v>730</c:v>
                </c:pt>
                <c:pt idx="2057">
                  <c:v>4625</c:v>
                </c:pt>
                <c:pt idx="2058">
                  <c:v>1869</c:v>
                </c:pt>
                <c:pt idx="2059">
                  <c:v>6597</c:v>
                </c:pt>
                <c:pt idx="2060">
                  <c:v>3713</c:v>
                </c:pt>
                <c:pt idx="2061">
                  <c:v>5974</c:v>
                </c:pt>
                <c:pt idx="2062">
                  <c:v>5522</c:v>
                </c:pt>
                <c:pt idx="2063">
                  <c:v>3225</c:v>
                </c:pt>
                <c:pt idx="2064">
                  <c:v>7576</c:v>
                </c:pt>
                <c:pt idx="2065">
                  <c:v>9775</c:v>
                </c:pt>
                <c:pt idx="2066">
                  <c:v>918</c:v>
                </c:pt>
                <c:pt idx="2067">
                  <c:v>4636</c:v>
                </c:pt>
                <c:pt idx="2068">
                  <c:v>8457</c:v>
                </c:pt>
                <c:pt idx="2069">
                  <c:v>2540</c:v>
                </c:pt>
                <c:pt idx="2070">
                  <c:v>7407</c:v>
                </c:pt>
                <c:pt idx="2071">
                  <c:v>5549</c:v>
                </c:pt>
                <c:pt idx="2072">
                  <c:v>1246</c:v>
                </c:pt>
                <c:pt idx="2073">
                  <c:v>10534</c:v>
                </c:pt>
                <c:pt idx="2074">
                  <c:v>7226</c:v>
                </c:pt>
                <c:pt idx="2075">
                  <c:v>15028</c:v>
                </c:pt>
                <c:pt idx="2076">
                  <c:v>6682</c:v>
                </c:pt>
                <c:pt idx="2077">
                  <c:v>10040</c:v>
                </c:pt>
                <c:pt idx="2078">
                  <c:v>1293</c:v>
                </c:pt>
                <c:pt idx="2079">
                  <c:v>3649</c:v>
                </c:pt>
                <c:pt idx="2080">
                  <c:v>9018</c:v>
                </c:pt>
                <c:pt idx="2081">
                  <c:v>7625</c:v>
                </c:pt>
                <c:pt idx="2082">
                  <c:v>595</c:v>
                </c:pt>
                <c:pt idx="2083">
                  <c:v>4445</c:v>
                </c:pt>
                <c:pt idx="2084">
                  <c:v>2176</c:v>
                </c:pt>
                <c:pt idx="2085">
                  <c:v>7340</c:v>
                </c:pt>
                <c:pt idx="2086">
                  <c:v>11351</c:v>
                </c:pt>
                <c:pt idx="2087">
                  <c:v>2691</c:v>
                </c:pt>
                <c:pt idx="2088">
                  <c:v>2229</c:v>
                </c:pt>
                <c:pt idx="2089">
                  <c:v>6295</c:v>
                </c:pt>
                <c:pt idx="2090">
                  <c:v>16711</c:v>
                </c:pt>
                <c:pt idx="2091">
                  <c:v>3250</c:v>
                </c:pt>
                <c:pt idx="2092">
                  <c:v>6176</c:v>
                </c:pt>
                <c:pt idx="2093">
                  <c:v>6934</c:v>
                </c:pt>
                <c:pt idx="2094">
                  <c:v>4073</c:v>
                </c:pt>
                <c:pt idx="2095">
                  <c:v>1001</c:v>
                </c:pt>
                <c:pt idx="2096">
                  <c:v>4162</c:v>
                </c:pt>
                <c:pt idx="2097">
                  <c:v>9711</c:v>
                </c:pt>
                <c:pt idx="2098">
                  <c:v>10053</c:v>
                </c:pt>
                <c:pt idx="2099">
                  <c:v>1068</c:v>
                </c:pt>
                <c:pt idx="2100">
                  <c:v>4106</c:v>
                </c:pt>
                <c:pt idx="2101">
                  <c:v>7119</c:v>
                </c:pt>
                <c:pt idx="2102">
                  <c:v>6313</c:v>
                </c:pt>
                <c:pt idx="2103">
                  <c:v>3087</c:v>
                </c:pt>
                <c:pt idx="2104">
                  <c:v>6268</c:v>
                </c:pt>
                <c:pt idx="2105">
                  <c:v>5976</c:v>
                </c:pt>
                <c:pt idx="2106">
                  <c:v>226</c:v>
                </c:pt>
                <c:pt idx="2107">
                  <c:v>9207</c:v>
                </c:pt>
                <c:pt idx="2108">
                  <c:v>7994</c:v>
                </c:pt>
                <c:pt idx="2109">
                  <c:v>4708</c:v>
                </c:pt>
                <c:pt idx="2110">
                  <c:v>3620</c:v>
                </c:pt>
                <c:pt idx="2111">
                  <c:v>6968</c:v>
                </c:pt>
                <c:pt idx="2112">
                  <c:v>4951</c:v>
                </c:pt>
                <c:pt idx="2113">
                  <c:v>2966</c:v>
                </c:pt>
                <c:pt idx="2114">
                  <c:v>5611</c:v>
                </c:pt>
                <c:pt idx="2115">
                  <c:v>7193</c:v>
                </c:pt>
                <c:pt idx="2116">
                  <c:v>1875</c:v>
                </c:pt>
                <c:pt idx="2117">
                  <c:v>1443</c:v>
                </c:pt>
                <c:pt idx="2118">
                  <c:v>1042</c:v>
                </c:pt>
                <c:pt idx="2119">
                  <c:v>3479</c:v>
                </c:pt>
                <c:pt idx="2120">
                  <c:v>7227</c:v>
                </c:pt>
                <c:pt idx="2121">
                  <c:v>8414</c:v>
                </c:pt>
                <c:pt idx="2122">
                  <c:v>15404</c:v>
                </c:pt>
                <c:pt idx="2123">
                  <c:v>1004</c:v>
                </c:pt>
                <c:pt idx="2124">
                  <c:v>4182</c:v>
                </c:pt>
                <c:pt idx="2125">
                  <c:v>3449</c:v>
                </c:pt>
                <c:pt idx="2126">
                  <c:v>6227</c:v>
                </c:pt>
                <c:pt idx="2127">
                  <c:v>583</c:v>
                </c:pt>
                <c:pt idx="2128">
                  <c:v>4641</c:v>
                </c:pt>
                <c:pt idx="2129">
                  <c:v>10267</c:v>
                </c:pt>
                <c:pt idx="2130">
                  <c:v>848</c:v>
                </c:pt>
                <c:pt idx="2131">
                  <c:v>3019</c:v>
                </c:pt>
                <c:pt idx="2132">
                  <c:v>5981</c:v>
                </c:pt>
                <c:pt idx="2133">
                  <c:v>1350</c:v>
                </c:pt>
                <c:pt idx="2134">
                  <c:v>4783</c:v>
                </c:pt>
                <c:pt idx="2135">
                  <c:v>1950</c:v>
                </c:pt>
                <c:pt idx="2136">
                  <c:v>16609</c:v>
                </c:pt>
                <c:pt idx="2137">
                  <c:v>4536</c:v>
                </c:pt>
                <c:pt idx="2138">
                  <c:v>2609</c:v>
                </c:pt>
                <c:pt idx="2139">
                  <c:v>604</c:v>
                </c:pt>
                <c:pt idx="2140">
                  <c:v>436</c:v>
                </c:pt>
                <c:pt idx="2141">
                  <c:v>3716</c:v>
                </c:pt>
                <c:pt idx="2142">
                  <c:v>8721</c:v>
                </c:pt>
                <c:pt idx="2143">
                  <c:v>1645</c:v>
                </c:pt>
                <c:pt idx="2144">
                  <c:v>7366</c:v>
                </c:pt>
                <c:pt idx="2145">
                  <c:v>25404</c:v>
                </c:pt>
                <c:pt idx="2146">
                  <c:v>6458</c:v>
                </c:pt>
                <c:pt idx="2147">
                  <c:v>12313</c:v>
                </c:pt>
                <c:pt idx="2148">
                  <c:v>8842</c:v>
                </c:pt>
                <c:pt idx="2149">
                  <c:v>6570</c:v>
                </c:pt>
                <c:pt idx="2150">
                  <c:v>3822</c:v>
                </c:pt>
                <c:pt idx="2151">
                  <c:v>10575</c:v>
                </c:pt>
                <c:pt idx="2152">
                  <c:v>15147</c:v>
                </c:pt>
                <c:pt idx="2153">
                  <c:v>3950</c:v>
                </c:pt>
                <c:pt idx="2154">
                  <c:v>2478</c:v>
                </c:pt>
                <c:pt idx="2155">
                  <c:v>3477</c:v>
                </c:pt>
                <c:pt idx="2156">
                  <c:v>7081</c:v>
                </c:pt>
                <c:pt idx="2157">
                  <c:v>2585</c:v>
                </c:pt>
                <c:pt idx="2158">
                  <c:v>5133</c:v>
                </c:pt>
                <c:pt idx="2159">
                  <c:v>3796</c:v>
                </c:pt>
                <c:pt idx="2160">
                  <c:v>5540</c:v>
                </c:pt>
                <c:pt idx="2161">
                  <c:v>648</c:v>
                </c:pt>
                <c:pt idx="2162">
                  <c:v>4246</c:v>
                </c:pt>
                <c:pt idx="2163">
                  <c:v>10913</c:v>
                </c:pt>
                <c:pt idx="2164">
                  <c:v>2535</c:v>
                </c:pt>
                <c:pt idx="2165">
                  <c:v>4692</c:v>
                </c:pt>
                <c:pt idx="2166">
                  <c:v>2093</c:v>
                </c:pt>
                <c:pt idx="2167">
                  <c:v>5406</c:v>
                </c:pt>
                <c:pt idx="2168">
                  <c:v>8225</c:v>
                </c:pt>
                <c:pt idx="2169">
                  <c:v>2818</c:v>
                </c:pt>
                <c:pt idx="2170">
                  <c:v>6443</c:v>
                </c:pt>
                <c:pt idx="2171">
                  <c:v>2105</c:v>
                </c:pt>
                <c:pt idx="2172">
                  <c:v>695</c:v>
                </c:pt>
                <c:pt idx="2173">
                  <c:v>7354</c:v>
                </c:pt>
                <c:pt idx="2174">
                  <c:v>11141</c:v>
                </c:pt>
                <c:pt idx="2175">
                  <c:v>5417</c:v>
                </c:pt>
                <c:pt idx="2176">
                  <c:v>3039</c:v>
                </c:pt>
                <c:pt idx="2177">
                  <c:v>4435</c:v>
                </c:pt>
                <c:pt idx="2178">
                  <c:v>2043</c:v>
                </c:pt>
                <c:pt idx="2179">
                  <c:v>3804</c:v>
                </c:pt>
                <c:pt idx="2180">
                  <c:v>6634</c:v>
                </c:pt>
                <c:pt idx="2181">
                  <c:v>3276</c:v>
                </c:pt>
                <c:pt idx="2182">
                  <c:v>25877</c:v>
                </c:pt>
                <c:pt idx="2183">
                  <c:v>3188</c:v>
                </c:pt>
                <c:pt idx="2184">
                  <c:v>2252</c:v>
                </c:pt>
                <c:pt idx="2185">
                  <c:v>3721</c:v>
                </c:pt>
                <c:pt idx="2186">
                  <c:v>4400</c:v>
                </c:pt>
                <c:pt idx="2187">
                  <c:v>399</c:v>
                </c:pt>
                <c:pt idx="2188">
                  <c:v>8511</c:v>
                </c:pt>
                <c:pt idx="2189">
                  <c:v>1044</c:v>
                </c:pt>
                <c:pt idx="2190">
                  <c:v>5924</c:v>
                </c:pt>
                <c:pt idx="2191">
                  <c:v>2013</c:v>
                </c:pt>
                <c:pt idx="2192">
                  <c:v>1416</c:v>
                </c:pt>
                <c:pt idx="2193">
                  <c:v>19323</c:v>
                </c:pt>
                <c:pt idx="2194">
                  <c:v>7605</c:v>
                </c:pt>
                <c:pt idx="2195">
                  <c:v>5925</c:v>
                </c:pt>
                <c:pt idx="2196">
                  <c:v>940</c:v>
                </c:pt>
                <c:pt idx="2197">
                  <c:v>20628</c:v>
                </c:pt>
                <c:pt idx="2198">
                  <c:v>1412</c:v>
                </c:pt>
                <c:pt idx="2199">
                  <c:v>5638</c:v>
                </c:pt>
                <c:pt idx="2200">
                  <c:v>4246</c:v>
                </c:pt>
                <c:pt idx="2201">
                  <c:v>4142</c:v>
                </c:pt>
                <c:pt idx="2202">
                  <c:v>13104</c:v>
                </c:pt>
                <c:pt idx="2203">
                  <c:v>3999</c:v>
                </c:pt>
                <c:pt idx="2204">
                  <c:v>2535</c:v>
                </c:pt>
                <c:pt idx="2205">
                  <c:v>6636</c:v>
                </c:pt>
                <c:pt idx="2206">
                  <c:v>9763</c:v>
                </c:pt>
                <c:pt idx="2207">
                  <c:v>10873</c:v>
                </c:pt>
                <c:pt idx="2208">
                  <c:v>8501</c:v>
                </c:pt>
                <c:pt idx="2209">
                  <c:v>4229</c:v>
                </c:pt>
                <c:pt idx="2210">
                  <c:v>6506</c:v>
                </c:pt>
                <c:pt idx="2211">
                  <c:v>8316</c:v>
                </c:pt>
                <c:pt idx="2212">
                  <c:v>332</c:v>
                </c:pt>
                <c:pt idx="2213">
                  <c:v>4329</c:v>
                </c:pt>
                <c:pt idx="2214">
                  <c:v>1300</c:v>
                </c:pt>
                <c:pt idx="2215">
                  <c:v>7422</c:v>
                </c:pt>
                <c:pt idx="2216">
                  <c:v>7280</c:v>
                </c:pt>
                <c:pt idx="2217">
                  <c:v>7631</c:v>
                </c:pt>
                <c:pt idx="2218">
                  <c:v>4684</c:v>
                </c:pt>
                <c:pt idx="2219">
                  <c:v>7378</c:v>
                </c:pt>
                <c:pt idx="2220">
                  <c:v>676</c:v>
                </c:pt>
                <c:pt idx="2221">
                  <c:v>4547</c:v>
                </c:pt>
                <c:pt idx="2222">
                  <c:v>902</c:v>
                </c:pt>
                <c:pt idx="2223">
                  <c:v>1129</c:v>
                </c:pt>
                <c:pt idx="2224">
                  <c:v>7441</c:v>
                </c:pt>
                <c:pt idx="2225">
                  <c:v>3808</c:v>
                </c:pt>
                <c:pt idx="2226">
                  <c:v>8234</c:v>
                </c:pt>
                <c:pt idx="2227">
                  <c:v>9934</c:v>
                </c:pt>
                <c:pt idx="2228">
                  <c:v>13077</c:v>
                </c:pt>
                <c:pt idx="2229">
                  <c:v>7440</c:v>
                </c:pt>
                <c:pt idx="2230">
                  <c:v>12494</c:v>
                </c:pt>
                <c:pt idx="2231">
                  <c:v>552</c:v>
                </c:pt>
                <c:pt idx="2232">
                  <c:v>1346</c:v>
                </c:pt>
                <c:pt idx="2233">
                  <c:v>5980</c:v>
                </c:pt>
                <c:pt idx="2234">
                  <c:v>8645</c:v>
                </c:pt>
                <c:pt idx="2235">
                  <c:v>9251</c:v>
                </c:pt>
                <c:pt idx="2236">
                  <c:v>10398</c:v>
                </c:pt>
                <c:pt idx="2237">
                  <c:v>571</c:v>
                </c:pt>
                <c:pt idx="2238">
                  <c:v>775</c:v>
                </c:pt>
                <c:pt idx="2239">
                  <c:v>467</c:v>
                </c:pt>
                <c:pt idx="2240">
                  <c:v>8920</c:v>
                </c:pt>
                <c:pt idx="2241">
                  <c:v>12468</c:v>
                </c:pt>
                <c:pt idx="2242">
                  <c:v>5819</c:v>
                </c:pt>
                <c:pt idx="2243">
                  <c:v>2155</c:v>
                </c:pt>
                <c:pt idx="2244">
                  <c:v>1013</c:v>
                </c:pt>
                <c:pt idx="2245">
                  <c:v>4401</c:v>
                </c:pt>
                <c:pt idx="2246">
                  <c:v>11411</c:v>
                </c:pt>
                <c:pt idx="2247">
                  <c:v>8040</c:v>
                </c:pt>
                <c:pt idx="2248">
                  <c:v>1055</c:v>
                </c:pt>
                <c:pt idx="2249">
                  <c:v>17411</c:v>
                </c:pt>
                <c:pt idx="2250">
                  <c:v>5320</c:v>
                </c:pt>
                <c:pt idx="2251">
                  <c:v>2225</c:v>
                </c:pt>
                <c:pt idx="2252">
                  <c:v>9559</c:v>
                </c:pt>
                <c:pt idx="2253">
                  <c:v>10346</c:v>
                </c:pt>
                <c:pt idx="2254">
                  <c:v>8749</c:v>
                </c:pt>
                <c:pt idx="2255">
                  <c:v>4274</c:v>
                </c:pt>
                <c:pt idx="2256">
                  <c:v>3500</c:v>
                </c:pt>
                <c:pt idx="2257">
                  <c:v>8695</c:v>
                </c:pt>
                <c:pt idx="2258">
                  <c:v>4663</c:v>
                </c:pt>
                <c:pt idx="2259">
                  <c:v>9422</c:v>
                </c:pt>
                <c:pt idx="2260">
                  <c:v>8439</c:v>
                </c:pt>
                <c:pt idx="2261">
                  <c:v>4151</c:v>
                </c:pt>
                <c:pt idx="2262">
                  <c:v>2154</c:v>
                </c:pt>
                <c:pt idx="2263">
                  <c:v>8967</c:v>
                </c:pt>
                <c:pt idx="2264">
                  <c:v>1195</c:v>
                </c:pt>
                <c:pt idx="2265">
                  <c:v>3195</c:v>
                </c:pt>
                <c:pt idx="2266">
                  <c:v>8303</c:v>
                </c:pt>
                <c:pt idx="2267">
                  <c:v>3035</c:v>
                </c:pt>
                <c:pt idx="2268">
                  <c:v>7935</c:v>
                </c:pt>
                <c:pt idx="2269">
                  <c:v>7973</c:v>
                </c:pt>
                <c:pt idx="2270">
                  <c:v>6616</c:v>
                </c:pt>
                <c:pt idx="2271">
                  <c:v>16550</c:v>
                </c:pt>
                <c:pt idx="2272">
                  <c:v>19573</c:v>
                </c:pt>
                <c:pt idx="2273">
                  <c:v>3375</c:v>
                </c:pt>
                <c:pt idx="2274">
                  <c:v>2938</c:v>
                </c:pt>
                <c:pt idx="2275">
                  <c:v>6824</c:v>
                </c:pt>
                <c:pt idx="2276">
                  <c:v>2279</c:v>
                </c:pt>
                <c:pt idx="2277">
                  <c:v>4809</c:v>
                </c:pt>
                <c:pt idx="2278">
                  <c:v>4070</c:v>
                </c:pt>
                <c:pt idx="2279">
                  <c:v>13923</c:v>
                </c:pt>
                <c:pt idx="2280">
                  <c:v>20305</c:v>
                </c:pt>
                <c:pt idx="2281">
                  <c:v>6364</c:v>
                </c:pt>
                <c:pt idx="2282">
                  <c:v>11017</c:v>
                </c:pt>
                <c:pt idx="2283">
                  <c:v>3521</c:v>
                </c:pt>
                <c:pt idx="2284">
                  <c:v>629</c:v>
                </c:pt>
                <c:pt idx="2285">
                  <c:v>2763</c:v>
                </c:pt>
                <c:pt idx="2286">
                  <c:v>3125</c:v>
                </c:pt>
                <c:pt idx="2287">
                  <c:v>2427</c:v>
                </c:pt>
                <c:pt idx="2288">
                  <c:v>4914</c:v>
                </c:pt>
                <c:pt idx="2289">
                  <c:v>1369</c:v>
                </c:pt>
                <c:pt idx="2290">
                  <c:v>12946</c:v>
                </c:pt>
                <c:pt idx="2291">
                  <c:v>7949</c:v>
                </c:pt>
                <c:pt idx="2292">
                  <c:v>2634</c:v>
                </c:pt>
                <c:pt idx="2293">
                  <c:v>7052</c:v>
                </c:pt>
                <c:pt idx="2294">
                  <c:v>7844</c:v>
                </c:pt>
                <c:pt idx="2295">
                  <c:v>978</c:v>
                </c:pt>
                <c:pt idx="2296">
                  <c:v>1775</c:v>
                </c:pt>
                <c:pt idx="2297">
                  <c:v>2476</c:v>
                </c:pt>
                <c:pt idx="2298">
                  <c:v>17384</c:v>
                </c:pt>
                <c:pt idx="2299">
                  <c:v>791</c:v>
                </c:pt>
                <c:pt idx="2300">
                  <c:v>4470</c:v>
                </c:pt>
                <c:pt idx="2301">
                  <c:v>1644</c:v>
                </c:pt>
                <c:pt idx="2302">
                  <c:v>5454</c:v>
                </c:pt>
                <c:pt idx="2303">
                  <c:v>9969</c:v>
                </c:pt>
                <c:pt idx="2304">
                  <c:v>22224</c:v>
                </c:pt>
                <c:pt idx="2305">
                  <c:v>24171</c:v>
                </c:pt>
                <c:pt idx="2306">
                  <c:v>7758</c:v>
                </c:pt>
                <c:pt idx="2307">
                  <c:v>4199</c:v>
                </c:pt>
                <c:pt idx="2308">
                  <c:v>1607</c:v>
                </c:pt>
                <c:pt idx="2309">
                  <c:v>6790</c:v>
                </c:pt>
                <c:pt idx="2310">
                  <c:v>6682</c:v>
                </c:pt>
                <c:pt idx="2311">
                  <c:v>1994</c:v>
                </c:pt>
                <c:pt idx="2312">
                  <c:v>7654</c:v>
                </c:pt>
                <c:pt idx="2313">
                  <c:v>5328</c:v>
                </c:pt>
                <c:pt idx="2314">
                  <c:v>4456</c:v>
                </c:pt>
                <c:pt idx="2315">
                  <c:v>5487</c:v>
                </c:pt>
                <c:pt idx="2316">
                  <c:v>14771</c:v>
                </c:pt>
                <c:pt idx="2317">
                  <c:v>4309</c:v>
                </c:pt>
                <c:pt idx="2318">
                  <c:v>20729</c:v>
                </c:pt>
                <c:pt idx="2319">
                  <c:v>592</c:v>
                </c:pt>
                <c:pt idx="2320">
                  <c:v>3414</c:v>
                </c:pt>
                <c:pt idx="2321">
                  <c:v>1534</c:v>
                </c:pt>
                <c:pt idx="2322">
                  <c:v>3477</c:v>
                </c:pt>
                <c:pt idx="2323">
                  <c:v>12677</c:v>
                </c:pt>
                <c:pt idx="2324">
                  <c:v>3888</c:v>
                </c:pt>
                <c:pt idx="2325">
                  <c:v>5433</c:v>
                </c:pt>
                <c:pt idx="2326">
                  <c:v>620</c:v>
                </c:pt>
                <c:pt idx="2327">
                  <c:v>4162</c:v>
                </c:pt>
                <c:pt idx="2328">
                  <c:v>4212</c:v>
                </c:pt>
                <c:pt idx="2329">
                  <c:v>455</c:v>
                </c:pt>
                <c:pt idx="2330">
                  <c:v>15798</c:v>
                </c:pt>
                <c:pt idx="2331">
                  <c:v>3816</c:v>
                </c:pt>
                <c:pt idx="2332">
                  <c:v>21607</c:v>
                </c:pt>
                <c:pt idx="2333">
                  <c:v>8659</c:v>
                </c:pt>
                <c:pt idx="2334">
                  <c:v>5367</c:v>
                </c:pt>
                <c:pt idx="2335">
                  <c:v>2760</c:v>
                </c:pt>
                <c:pt idx="2336">
                  <c:v>21276</c:v>
                </c:pt>
                <c:pt idx="2337">
                  <c:v>6609</c:v>
                </c:pt>
                <c:pt idx="2338">
                  <c:v>3169</c:v>
                </c:pt>
                <c:pt idx="2339">
                  <c:v>3275</c:v>
                </c:pt>
                <c:pt idx="2340">
                  <c:v>1095</c:v>
                </c:pt>
                <c:pt idx="2341">
                  <c:v>7861</c:v>
                </c:pt>
                <c:pt idx="2342">
                  <c:v>15781</c:v>
                </c:pt>
                <c:pt idx="2343">
                  <c:v>8949</c:v>
                </c:pt>
                <c:pt idx="2344">
                  <c:v>2710</c:v>
                </c:pt>
                <c:pt idx="2345">
                  <c:v>1440</c:v>
                </c:pt>
                <c:pt idx="2346">
                  <c:v>2858</c:v>
                </c:pt>
                <c:pt idx="2347">
                  <c:v>5003</c:v>
                </c:pt>
                <c:pt idx="2348">
                  <c:v>4429</c:v>
                </c:pt>
                <c:pt idx="2349">
                  <c:v>2661</c:v>
                </c:pt>
                <c:pt idx="2350">
                  <c:v>7997</c:v>
                </c:pt>
                <c:pt idx="2351">
                  <c:v>4329</c:v>
                </c:pt>
                <c:pt idx="2352">
                  <c:v>5490</c:v>
                </c:pt>
                <c:pt idx="2353">
                  <c:v>18396</c:v>
                </c:pt>
                <c:pt idx="2354">
                  <c:v>460</c:v>
                </c:pt>
                <c:pt idx="2355">
                  <c:v>9043</c:v>
                </c:pt>
                <c:pt idx="2356">
                  <c:v>7146</c:v>
                </c:pt>
                <c:pt idx="2357">
                  <c:v>5009</c:v>
                </c:pt>
                <c:pt idx="2358">
                  <c:v>9960</c:v>
                </c:pt>
                <c:pt idx="2359">
                  <c:v>3526</c:v>
                </c:pt>
                <c:pt idx="2360">
                  <c:v>15281</c:v>
                </c:pt>
                <c:pt idx="2361">
                  <c:v>1596</c:v>
                </c:pt>
                <c:pt idx="2362">
                  <c:v>4724</c:v>
                </c:pt>
                <c:pt idx="2363">
                  <c:v>6726</c:v>
                </c:pt>
                <c:pt idx="2364">
                  <c:v>26615</c:v>
                </c:pt>
                <c:pt idx="2365">
                  <c:v>4358</c:v>
                </c:pt>
                <c:pt idx="2366">
                  <c:v>4545</c:v>
                </c:pt>
                <c:pt idx="2367">
                  <c:v>2044</c:v>
                </c:pt>
                <c:pt idx="2368">
                  <c:v>2037</c:v>
                </c:pt>
                <c:pt idx="2369">
                  <c:v>2929</c:v>
                </c:pt>
                <c:pt idx="2370">
                  <c:v>5981</c:v>
                </c:pt>
                <c:pt idx="2371">
                  <c:v>4191</c:v>
                </c:pt>
                <c:pt idx="2372">
                  <c:v>15966</c:v>
                </c:pt>
                <c:pt idx="2373">
                  <c:v>6427</c:v>
                </c:pt>
                <c:pt idx="2374">
                  <c:v>2294</c:v>
                </c:pt>
                <c:pt idx="2375">
                  <c:v>748</c:v>
                </c:pt>
                <c:pt idx="2376">
                  <c:v>3087</c:v>
                </c:pt>
                <c:pt idx="2377">
                  <c:v>1500</c:v>
                </c:pt>
                <c:pt idx="2378">
                  <c:v>26265</c:v>
                </c:pt>
                <c:pt idx="2379">
                  <c:v>18953</c:v>
                </c:pt>
                <c:pt idx="2380">
                  <c:v>5407</c:v>
                </c:pt>
                <c:pt idx="2381">
                  <c:v>1186</c:v>
                </c:pt>
                <c:pt idx="2382">
                  <c:v>9704</c:v>
                </c:pt>
                <c:pt idx="2383">
                  <c:v>8008</c:v>
                </c:pt>
                <c:pt idx="2384">
                  <c:v>253</c:v>
                </c:pt>
                <c:pt idx="2385">
                  <c:v>3986</c:v>
                </c:pt>
                <c:pt idx="2386">
                  <c:v>4016</c:v>
                </c:pt>
                <c:pt idx="2387">
                  <c:v>2500</c:v>
                </c:pt>
                <c:pt idx="2388">
                  <c:v>6179</c:v>
                </c:pt>
                <c:pt idx="2389">
                  <c:v>1322</c:v>
                </c:pt>
                <c:pt idx="2390">
                  <c:v>2040</c:v>
                </c:pt>
                <c:pt idx="2391">
                  <c:v>7230</c:v>
                </c:pt>
                <c:pt idx="2392">
                  <c:v>4734</c:v>
                </c:pt>
                <c:pt idx="2393">
                  <c:v>1736</c:v>
                </c:pt>
                <c:pt idx="2394">
                  <c:v>4016</c:v>
                </c:pt>
                <c:pt idx="2395">
                  <c:v>8389</c:v>
                </c:pt>
                <c:pt idx="2396">
                  <c:v>4930</c:v>
                </c:pt>
                <c:pt idx="2397">
                  <c:v>8039</c:v>
                </c:pt>
                <c:pt idx="2398">
                  <c:v>161</c:v>
                </c:pt>
                <c:pt idx="2399">
                  <c:v>6592</c:v>
                </c:pt>
                <c:pt idx="2400">
                  <c:v>1963</c:v>
                </c:pt>
                <c:pt idx="2401">
                  <c:v>699</c:v>
                </c:pt>
                <c:pt idx="2402">
                  <c:v>16283</c:v>
                </c:pt>
                <c:pt idx="2403">
                  <c:v>8542</c:v>
                </c:pt>
                <c:pt idx="2404">
                  <c:v>3025</c:v>
                </c:pt>
                <c:pt idx="2405">
                  <c:v>4850</c:v>
                </c:pt>
                <c:pt idx="2406">
                  <c:v>9785</c:v>
                </c:pt>
                <c:pt idx="2407">
                  <c:v>1604</c:v>
                </c:pt>
                <c:pt idx="2408">
                  <c:v>1886</c:v>
                </c:pt>
                <c:pt idx="2409">
                  <c:v>8083</c:v>
                </c:pt>
                <c:pt idx="2410">
                  <c:v>1997</c:v>
                </c:pt>
                <c:pt idx="2411">
                  <c:v>2413</c:v>
                </c:pt>
                <c:pt idx="2412">
                  <c:v>4850</c:v>
                </c:pt>
                <c:pt idx="2413">
                  <c:v>3143</c:v>
                </c:pt>
                <c:pt idx="2414">
                  <c:v>13465</c:v>
                </c:pt>
                <c:pt idx="2415">
                  <c:v>1479</c:v>
                </c:pt>
                <c:pt idx="2416">
                  <c:v>8453</c:v>
                </c:pt>
                <c:pt idx="2417">
                  <c:v>1772</c:v>
                </c:pt>
                <c:pt idx="2418">
                  <c:v>6059</c:v>
                </c:pt>
                <c:pt idx="2419">
                  <c:v>12175</c:v>
                </c:pt>
                <c:pt idx="2420">
                  <c:v>3061</c:v>
                </c:pt>
                <c:pt idx="2421">
                  <c:v>9521</c:v>
                </c:pt>
                <c:pt idx="2422">
                  <c:v>17181</c:v>
                </c:pt>
                <c:pt idx="2423">
                  <c:v>914</c:v>
                </c:pt>
                <c:pt idx="2424">
                  <c:v>9683</c:v>
                </c:pt>
                <c:pt idx="2425">
                  <c:v>7562</c:v>
                </c:pt>
                <c:pt idx="2426">
                  <c:v>5628</c:v>
                </c:pt>
                <c:pt idx="2427">
                  <c:v>4119</c:v>
                </c:pt>
                <c:pt idx="2428">
                  <c:v>1075</c:v>
                </c:pt>
                <c:pt idx="2429">
                  <c:v>2830</c:v>
                </c:pt>
                <c:pt idx="2430">
                  <c:v>13512</c:v>
                </c:pt>
                <c:pt idx="2431">
                  <c:v>7325</c:v>
                </c:pt>
                <c:pt idx="2432">
                  <c:v>9388</c:v>
                </c:pt>
                <c:pt idx="2433">
                  <c:v>4196</c:v>
                </c:pt>
                <c:pt idx="2434">
                  <c:v>8542</c:v>
                </c:pt>
                <c:pt idx="2435">
                  <c:v>6997</c:v>
                </c:pt>
                <c:pt idx="2436">
                  <c:v>4018</c:v>
                </c:pt>
                <c:pt idx="2437">
                  <c:v>4606</c:v>
                </c:pt>
                <c:pt idx="2438">
                  <c:v>5260</c:v>
                </c:pt>
                <c:pt idx="2439">
                  <c:v>6452</c:v>
                </c:pt>
                <c:pt idx="2440">
                  <c:v>574</c:v>
                </c:pt>
                <c:pt idx="2441">
                  <c:v>12275</c:v>
                </c:pt>
                <c:pt idx="2442">
                  <c:v>24109</c:v>
                </c:pt>
                <c:pt idx="2443">
                  <c:v>16921</c:v>
                </c:pt>
                <c:pt idx="2444">
                  <c:v>9671</c:v>
                </c:pt>
                <c:pt idx="2445">
                  <c:v>6193</c:v>
                </c:pt>
                <c:pt idx="2446">
                  <c:v>1200</c:v>
                </c:pt>
                <c:pt idx="2447">
                  <c:v>4032</c:v>
                </c:pt>
                <c:pt idx="2448">
                  <c:v>21071</c:v>
                </c:pt>
                <c:pt idx="2449">
                  <c:v>1350</c:v>
                </c:pt>
                <c:pt idx="2450">
                  <c:v>11136</c:v>
                </c:pt>
                <c:pt idx="2451">
                  <c:v>3458</c:v>
                </c:pt>
                <c:pt idx="2452">
                  <c:v>17947</c:v>
                </c:pt>
                <c:pt idx="2453">
                  <c:v>11894</c:v>
                </c:pt>
                <c:pt idx="2454">
                  <c:v>16361</c:v>
                </c:pt>
                <c:pt idx="2455">
                  <c:v>17409</c:v>
                </c:pt>
                <c:pt idx="2456">
                  <c:v>1905</c:v>
                </c:pt>
                <c:pt idx="2457">
                  <c:v>845</c:v>
                </c:pt>
                <c:pt idx="2458">
                  <c:v>10340</c:v>
                </c:pt>
                <c:pt idx="2459">
                  <c:v>6707</c:v>
                </c:pt>
                <c:pt idx="2460">
                  <c:v>464</c:v>
                </c:pt>
                <c:pt idx="2461">
                  <c:v>7953</c:v>
                </c:pt>
                <c:pt idx="2462">
                  <c:v>862</c:v>
                </c:pt>
                <c:pt idx="2463">
                  <c:v>4077</c:v>
                </c:pt>
                <c:pt idx="2464">
                  <c:v>1423</c:v>
                </c:pt>
                <c:pt idx="2465">
                  <c:v>414</c:v>
                </c:pt>
                <c:pt idx="2466">
                  <c:v>23175</c:v>
                </c:pt>
                <c:pt idx="2467">
                  <c:v>10425</c:v>
                </c:pt>
                <c:pt idx="2468">
                  <c:v>2322</c:v>
                </c:pt>
                <c:pt idx="2469">
                  <c:v>3969</c:v>
                </c:pt>
                <c:pt idx="2470">
                  <c:v>10799</c:v>
                </c:pt>
                <c:pt idx="2471">
                  <c:v>2878</c:v>
                </c:pt>
                <c:pt idx="2472">
                  <c:v>5609</c:v>
                </c:pt>
                <c:pt idx="2473">
                  <c:v>7580</c:v>
                </c:pt>
                <c:pt idx="2474">
                  <c:v>403</c:v>
                </c:pt>
                <c:pt idx="2475">
                  <c:v>9571</c:v>
                </c:pt>
                <c:pt idx="2476">
                  <c:v>1043</c:v>
                </c:pt>
                <c:pt idx="2477">
                  <c:v>2896</c:v>
                </c:pt>
                <c:pt idx="2478">
                  <c:v>1583</c:v>
                </c:pt>
                <c:pt idx="2479">
                  <c:v>15655</c:v>
                </c:pt>
                <c:pt idx="2480">
                  <c:v>2719</c:v>
                </c:pt>
                <c:pt idx="2481">
                  <c:v>3033</c:v>
                </c:pt>
                <c:pt idx="2482">
                  <c:v>4347</c:v>
                </c:pt>
                <c:pt idx="2483">
                  <c:v>1965</c:v>
                </c:pt>
                <c:pt idx="2484">
                  <c:v>3942</c:v>
                </c:pt>
                <c:pt idx="2485">
                  <c:v>280</c:v>
                </c:pt>
                <c:pt idx="2486">
                  <c:v>8356</c:v>
                </c:pt>
                <c:pt idx="2487">
                  <c:v>5046</c:v>
                </c:pt>
                <c:pt idx="2488">
                  <c:v>2573</c:v>
                </c:pt>
                <c:pt idx="2489">
                  <c:v>2337</c:v>
                </c:pt>
                <c:pt idx="2490">
                  <c:v>4850</c:v>
                </c:pt>
                <c:pt idx="2491">
                  <c:v>4493</c:v>
                </c:pt>
                <c:pt idx="2492">
                  <c:v>173</c:v>
                </c:pt>
                <c:pt idx="2493">
                  <c:v>2445</c:v>
                </c:pt>
                <c:pt idx="2494">
                  <c:v>12414</c:v>
                </c:pt>
                <c:pt idx="2495">
                  <c:v>536</c:v>
                </c:pt>
                <c:pt idx="2496">
                  <c:v>1240</c:v>
                </c:pt>
                <c:pt idx="2497">
                  <c:v>11517</c:v>
                </c:pt>
                <c:pt idx="2498">
                  <c:v>2686</c:v>
                </c:pt>
                <c:pt idx="2499">
                  <c:v>6955</c:v>
                </c:pt>
                <c:pt idx="2500">
                  <c:v>2614</c:v>
                </c:pt>
                <c:pt idx="2501">
                  <c:v>4084</c:v>
                </c:pt>
                <c:pt idx="2502">
                  <c:v>3977</c:v>
                </c:pt>
                <c:pt idx="2503">
                  <c:v>1272</c:v>
                </c:pt>
                <c:pt idx="2504">
                  <c:v>865</c:v>
                </c:pt>
                <c:pt idx="2505">
                  <c:v>24876</c:v>
                </c:pt>
                <c:pt idx="2506">
                  <c:v>10325</c:v>
                </c:pt>
                <c:pt idx="2507">
                  <c:v>2146</c:v>
                </c:pt>
                <c:pt idx="2508">
                  <c:v>3258</c:v>
                </c:pt>
                <c:pt idx="2509">
                  <c:v>6576</c:v>
                </c:pt>
                <c:pt idx="2510">
                  <c:v>296</c:v>
                </c:pt>
                <c:pt idx="2511">
                  <c:v>1118</c:v>
                </c:pt>
                <c:pt idx="2512">
                  <c:v>6682</c:v>
                </c:pt>
                <c:pt idx="2513">
                  <c:v>19977</c:v>
                </c:pt>
                <c:pt idx="2514">
                  <c:v>4441</c:v>
                </c:pt>
                <c:pt idx="2515">
                  <c:v>564</c:v>
                </c:pt>
                <c:pt idx="2516">
                  <c:v>1560</c:v>
                </c:pt>
                <c:pt idx="2517">
                  <c:v>1593</c:v>
                </c:pt>
                <c:pt idx="2518">
                  <c:v>6411</c:v>
                </c:pt>
                <c:pt idx="2519">
                  <c:v>9592</c:v>
                </c:pt>
                <c:pt idx="2520">
                  <c:v>3900</c:v>
                </c:pt>
                <c:pt idx="2521">
                  <c:v>2155</c:v>
                </c:pt>
                <c:pt idx="2522">
                  <c:v>7484</c:v>
                </c:pt>
                <c:pt idx="2523">
                  <c:v>4630</c:v>
                </c:pt>
                <c:pt idx="2524">
                  <c:v>2205</c:v>
                </c:pt>
                <c:pt idx="2525">
                  <c:v>3323</c:v>
                </c:pt>
                <c:pt idx="2526">
                  <c:v>7924</c:v>
                </c:pt>
                <c:pt idx="2527">
                  <c:v>9936</c:v>
                </c:pt>
                <c:pt idx="2528">
                  <c:v>1256</c:v>
                </c:pt>
                <c:pt idx="2529">
                  <c:v>4001</c:v>
                </c:pt>
                <c:pt idx="2530">
                  <c:v>2762</c:v>
                </c:pt>
                <c:pt idx="2531">
                  <c:v>2351</c:v>
                </c:pt>
                <c:pt idx="2532">
                  <c:v>5817</c:v>
                </c:pt>
                <c:pt idx="2533">
                  <c:v>3623</c:v>
                </c:pt>
                <c:pt idx="2534">
                  <c:v>2637</c:v>
                </c:pt>
                <c:pt idx="2535">
                  <c:v>5395</c:v>
                </c:pt>
                <c:pt idx="2536">
                  <c:v>13630</c:v>
                </c:pt>
                <c:pt idx="2537">
                  <c:v>12008</c:v>
                </c:pt>
                <c:pt idx="2538">
                  <c:v>2123</c:v>
                </c:pt>
                <c:pt idx="2539">
                  <c:v>9652</c:v>
                </c:pt>
                <c:pt idx="2540">
                  <c:v>4225</c:v>
                </c:pt>
                <c:pt idx="2541">
                  <c:v>629</c:v>
                </c:pt>
                <c:pt idx="2542">
                  <c:v>2600</c:v>
                </c:pt>
                <c:pt idx="2543">
                  <c:v>3489</c:v>
                </c:pt>
                <c:pt idx="2544">
                  <c:v>3023</c:v>
                </c:pt>
                <c:pt idx="2545">
                  <c:v>9069</c:v>
                </c:pt>
                <c:pt idx="2546">
                  <c:v>890</c:v>
                </c:pt>
                <c:pt idx="2547">
                  <c:v>27032</c:v>
                </c:pt>
                <c:pt idx="2548">
                  <c:v>16681</c:v>
                </c:pt>
                <c:pt idx="2549">
                  <c:v>10721</c:v>
                </c:pt>
                <c:pt idx="2550">
                  <c:v>21698</c:v>
                </c:pt>
                <c:pt idx="2551">
                  <c:v>12728</c:v>
                </c:pt>
                <c:pt idx="2552">
                  <c:v>4587</c:v>
                </c:pt>
                <c:pt idx="2553">
                  <c:v>3443</c:v>
                </c:pt>
                <c:pt idx="2554">
                  <c:v>2981</c:v>
                </c:pt>
                <c:pt idx="2555">
                  <c:v>1090</c:v>
                </c:pt>
                <c:pt idx="2556">
                  <c:v>3718</c:v>
                </c:pt>
                <c:pt idx="2557">
                  <c:v>742</c:v>
                </c:pt>
                <c:pt idx="2558">
                  <c:v>15291</c:v>
                </c:pt>
                <c:pt idx="2559">
                  <c:v>8921</c:v>
                </c:pt>
                <c:pt idx="2560">
                  <c:v>405</c:v>
                </c:pt>
                <c:pt idx="2561">
                  <c:v>2784</c:v>
                </c:pt>
                <c:pt idx="2562">
                  <c:v>8499</c:v>
                </c:pt>
                <c:pt idx="2563">
                  <c:v>5587</c:v>
                </c:pt>
                <c:pt idx="2564">
                  <c:v>25194</c:v>
                </c:pt>
                <c:pt idx="2565">
                  <c:v>10197</c:v>
                </c:pt>
                <c:pt idx="2566">
                  <c:v>4959</c:v>
                </c:pt>
                <c:pt idx="2567">
                  <c:v>3704</c:v>
                </c:pt>
                <c:pt idx="2568">
                  <c:v>2113</c:v>
                </c:pt>
                <c:pt idx="2569">
                  <c:v>476</c:v>
                </c:pt>
                <c:pt idx="2570">
                  <c:v>3370</c:v>
                </c:pt>
                <c:pt idx="2571">
                  <c:v>842</c:v>
                </c:pt>
                <c:pt idx="2572">
                  <c:v>4226</c:v>
                </c:pt>
                <c:pt idx="2573">
                  <c:v>13773</c:v>
                </c:pt>
                <c:pt idx="2574">
                  <c:v>5456</c:v>
                </c:pt>
                <c:pt idx="2575">
                  <c:v>1145</c:v>
                </c:pt>
                <c:pt idx="2576">
                  <c:v>3828</c:v>
                </c:pt>
                <c:pt idx="2577">
                  <c:v>6543</c:v>
                </c:pt>
                <c:pt idx="2578">
                  <c:v>1632</c:v>
                </c:pt>
                <c:pt idx="2579">
                  <c:v>3328</c:v>
                </c:pt>
                <c:pt idx="2580">
                  <c:v>3528</c:v>
                </c:pt>
                <c:pt idx="2581">
                  <c:v>1396</c:v>
                </c:pt>
                <c:pt idx="2582">
                  <c:v>2289</c:v>
                </c:pt>
                <c:pt idx="2583">
                  <c:v>5182</c:v>
                </c:pt>
                <c:pt idx="2584">
                  <c:v>3737</c:v>
                </c:pt>
                <c:pt idx="2585">
                  <c:v>6355</c:v>
                </c:pt>
                <c:pt idx="2586">
                  <c:v>2188</c:v>
                </c:pt>
                <c:pt idx="2587">
                  <c:v>6979</c:v>
                </c:pt>
                <c:pt idx="2588">
                  <c:v>1599</c:v>
                </c:pt>
                <c:pt idx="2589">
                  <c:v>6802</c:v>
                </c:pt>
                <c:pt idx="2590">
                  <c:v>18480</c:v>
                </c:pt>
                <c:pt idx="2591">
                  <c:v>26415</c:v>
                </c:pt>
                <c:pt idx="2592">
                  <c:v>3069</c:v>
                </c:pt>
                <c:pt idx="2593">
                  <c:v>10014</c:v>
                </c:pt>
                <c:pt idx="2594">
                  <c:v>7561</c:v>
                </c:pt>
                <c:pt idx="2595">
                  <c:v>2191</c:v>
                </c:pt>
                <c:pt idx="2596">
                  <c:v>371</c:v>
                </c:pt>
                <c:pt idx="2597">
                  <c:v>5155</c:v>
                </c:pt>
                <c:pt idx="2598">
                  <c:v>764</c:v>
                </c:pt>
                <c:pt idx="2599">
                  <c:v>4096</c:v>
                </c:pt>
                <c:pt idx="2600">
                  <c:v>5296</c:v>
                </c:pt>
                <c:pt idx="2601">
                  <c:v>3280</c:v>
                </c:pt>
                <c:pt idx="2602">
                  <c:v>775</c:v>
                </c:pt>
                <c:pt idx="2603">
                  <c:v>6228</c:v>
                </c:pt>
                <c:pt idx="2604">
                  <c:v>1498</c:v>
                </c:pt>
                <c:pt idx="2605">
                  <c:v>5016</c:v>
                </c:pt>
                <c:pt idx="2606">
                  <c:v>1284</c:v>
                </c:pt>
                <c:pt idx="2607">
                  <c:v>4028</c:v>
                </c:pt>
                <c:pt idx="2608">
                  <c:v>25626</c:v>
                </c:pt>
                <c:pt idx="2609">
                  <c:v>1809</c:v>
                </c:pt>
                <c:pt idx="2610">
                  <c:v>24824</c:v>
                </c:pt>
                <c:pt idx="2611">
                  <c:v>3719</c:v>
                </c:pt>
                <c:pt idx="2612">
                  <c:v>14356</c:v>
                </c:pt>
                <c:pt idx="2613">
                  <c:v>1176</c:v>
                </c:pt>
                <c:pt idx="2614">
                  <c:v>11301</c:v>
                </c:pt>
                <c:pt idx="2615">
                  <c:v>2290</c:v>
                </c:pt>
                <c:pt idx="2616">
                  <c:v>6561</c:v>
                </c:pt>
                <c:pt idx="2617">
                  <c:v>11095</c:v>
                </c:pt>
                <c:pt idx="2618">
                  <c:v>8642</c:v>
                </c:pt>
                <c:pt idx="2619">
                  <c:v>7770</c:v>
                </c:pt>
                <c:pt idx="2620">
                  <c:v>5660</c:v>
                </c:pt>
                <c:pt idx="2621">
                  <c:v>7141</c:v>
                </c:pt>
                <c:pt idx="2622">
                  <c:v>772</c:v>
                </c:pt>
                <c:pt idx="2623">
                  <c:v>4906</c:v>
                </c:pt>
                <c:pt idx="2624">
                  <c:v>934</c:v>
                </c:pt>
                <c:pt idx="2625">
                  <c:v>989</c:v>
                </c:pt>
                <c:pt idx="2626">
                  <c:v>1851</c:v>
                </c:pt>
                <c:pt idx="2627">
                  <c:v>5724</c:v>
                </c:pt>
                <c:pt idx="2628">
                  <c:v>10387</c:v>
                </c:pt>
                <c:pt idx="2629">
                  <c:v>3140</c:v>
                </c:pt>
                <c:pt idx="2630">
                  <c:v>1014</c:v>
                </c:pt>
                <c:pt idx="2631">
                  <c:v>6349</c:v>
                </c:pt>
                <c:pt idx="2632">
                  <c:v>183</c:v>
                </c:pt>
                <c:pt idx="2633">
                  <c:v>24489</c:v>
                </c:pt>
                <c:pt idx="2634">
                  <c:v>3061</c:v>
                </c:pt>
                <c:pt idx="2635">
                  <c:v>2165</c:v>
                </c:pt>
                <c:pt idx="2636">
                  <c:v>12476</c:v>
                </c:pt>
                <c:pt idx="2637">
                  <c:v>5355</c:v>
                </c:pt>
                <c:pt idx="2638">
                  <c:v>11681</c:v>
                </c:pt>
                <c:pt idx="2639">
                  <c:v>632</c:v>
                </c:pt>
                <c:pt idx="2640">
                  <c:v>1805</c:v>
                </c:pt>
                <c:pt idx="2641">
                  <c:v>7593</c:v>
                </c:pt>
                <c:pt idx="2642">
                  <c:v>7852</c:v>
                </c:pt>
                <c:pt idx="2643">
                  <c:v>14247</c:v>
                </c:pt>
                <c:pt idx="2644">
                  <c:v>4998</c:v>
                </c:pt>
                <c:pt idx="2645">
                  <c:v>6818</c:v>
                </c:pt>
                <c:pt idx="2646">
                  <c:v>12290</c:v>
                </c:pt>
                <c:pt idx="2647">
                  <c:v>2793</c:v>
                </c:pt>
                <c:pt idx="2648">
                  <c:v>3106</c:v>
                </c:pt>
                <c:pt idx="2649">
                  <c:v>6097</c:v>
                </c:pt>
                <c:pt idx="2650">
                  <c:v>8520</c:v>
                </c:pt>
                <c:pt idx="2651">
                  <c:v>1678</c:v>
                </c:pt>
                <c:pt idx="2652">
                  <c:v>4921</c:v>
                </c:pt>
                <c:pt idx="2653">
                  <c:v>4662</c:v>
                </c:pt>
                <c:pt idx="2654">
                  <c:v>7291</c:v>
                </c:pt>
                <c:pt idx="2655">
                  <c:v>6287</c:v>
                </c:pt>
                <c:pt idx="2656">
                  <c:v>4441</c:v>
                </c:pt>
                <c:pt idx="2657">
                  <c:v>5529</c:v>
                </c:pt>
                <c:pt idx="2658">
                  <c:v>18157</c:v>
                </c:pt>
                <c:pt idx="2659">
                  <c:v>3629</c:v>
                </c:pt>
                <c:pt idx="2660">
                  <c:v>4339</c:v>
                </c:pt>
                <c:pt idx="2661">
                  <c:v>338</c:v>
                </c:pt>
                <c:pt idx="2662">
                  <c:v>2855</c:v>
                </c:pt>
                <c:pt idx="2663">
                  <c:v>1229</c:v>
                </c:pt>
                <c:pt idx="2664">
                  <c:v>19157</c:v>
                </c:pt>
                <c:pt idx="2665">
                  <c:v>1910</c:v>
                </c:pt>
                <c:pt idx="2666">
                  <c:v>20581</c:v>
                </c:pt>
                <c:pt idx="2667">
                  <c:v>3451</c:v>
                </c:pt>
                <c:pt idx="2668">
                  <c:v>8241</c:v>
                </c:pt>
                <c:pt idx="2669">
                  <c:v>9453</c:v>
                </c:pt>
                <c:pt idx="2670">
                  <c:v>2867</c:v>
                </c:pt>
                <c:pt idx="2671">
                  <c:v>3712</c:v>
                </c:pt>
                <c:pt idx="2672">
                  <c:v>7506</c:v>
                </c:pt>
                <c:pt idx="2673">
                  <c:v>12662</c:v>
                </c:pt>
                <c:pt idx="2674">
                  <c:v>2666</c:v>
                </c:pt>
                <c:pt idx="2675">
                  <c:v>3422</c:v>
                </c:pt>
                <c:pt idx="2676">
                  <c:v>2856</c:v>
                </c:pt>
                <c:pt idx="2677">
                  <c:v>873</c:v>
                </c:pt>
                <c:pt idx="2678">
                  <c:v>2883</c:v>
                </c:pt>
                <c:pt idx="2679">
                  <c:v>1288</c:v>
                </c:pt>
                <c:pt idx="2680">
                  <c:v>5341</c:v>
                </c:pt>
                <c:pt idx="2681">
                  <c:v>1670</c:v>
                </c:pt>
                <c:pt idx="2682">
                  <c:v>5028</c:v>
                </c:pt>
                <c:pt idx="2683">
                  <c:v>3662</c:v>
                </c:pt>
                <c:pt idx="2684">
                  <c:v>4355</c:v>
                </c:pt>
                <c:pt idx="2685">
                  <c:v>2394</c:v>
                </c:pt>
                <c:pt idx="2686">
                  <c:v>431</c:v>
                </c:pt>
                <c:pt idx="2687">
                  <c:v>3045</c:v>
                </c:pt>
                <c:pt idx="2688">
                  <c:v>5293</c:v>
                </c:pt>
                <c:pt idx="2689">
                  <c:v>3685</c:v>
                </c:pt>
                <c:pt idx="2690">
                  <c:v>12977</c:v>
                </c:pt>
                <c:pt idx="2691">
                  <c:v>8827</c:v>
                </c:pt>
                <c:pt idx="2692">
                  <c:v>8642</c:v>
                </c:pt>
                <c:pt idx="2693">
                  <c:v>4453</c:v>
                </c:pt>
                <c:pt idx="2694">
                  <c:v>6794</c:v>
                </c:pt>
                <c:pt idx="2695">
                  <c:v>14448</c:v>
                </c:pt>
                <c:pt idx="2696">
                  <c:v>11328</c:v>
                </c:pt>
                <c:pt idx="2697">
                  <c:v>8525</c:v>
                </c:pt>
                <c:pt idx="2698">
                  <c:v>9797</c:v>
                </c:pt>
                <c:pt idx="2699">
                  <c:v>957</c:v>
                </c:pt>
                <c:pt idx="2700">
                  <c:v>4040</c:v>
                </c:pt>
                <c:pt idx="2701">
                  <c:v>11438</c:v>
                </c:pt>
                <c:pt idx="2702">
                  <c:v>1157</c:v>
                </c:pt>
                <c:pt idx="2703">
                  <c:v>2594</c:v>
                </c:pt>
                <c:pt idx="2704">
                  <c:v>7715</c:v>
                </c:pt>
                <c:pt idx="2705">
                  <c:v>4299</c:v>
                </c:pt>
                <c:pt idx="2706">
                  <c:v>6419</c:v>
                </c:pt>
                <c:pt idx="2707">
                  <c:v>931</c:v>
                </c:pt>
                <c:pt idx="2708">
                  <c:v>4426</c:v>
                </c:pt>
                <c:pt idx="2709">
                  <c:v>492</c:v>
                </c:pt>
                <c:pt idx="2710">
                  <c:v>5177</c:v>
                </c:pt>
                <c:pt idx="2711">
                  <c:v>1310</c:v>
                </c:pt>
                <c:pt idx="2712">
                  <c:v>4751</c:v>
                </c:pt>
                <c:pt idx="2713">
                  <c:v>635</c:v>
                </c:pt>
                <c:pt idx="2714">
                  <c:v>15033</c:v>
                </c:pt>
                <c:pt idx="2715">
                  <c:v>6191</c:v>
                </c:pt>
                <c:pt idx="2716">
                  <c:v>5240</c:v>
                </c:pt>
                <c:pt idx="2717">
                  <c:v>3953</c:v>
                </c:pt>
                <c:pt idx="2718">
                  <c:v>9233</c:v>
                </c:pt>
                <c:pt idx="2719">
                  <c:v>8385</c:v>
                </c:pt>
                <c:pt idx="2720">
                  <c:v>4804</c:v>
                </c:pt>
                <c:pt idx="2721">
                  <c:v>1610</c:v>
                </c:pt>
                <c:pt idx="2722">
                  <c:v>2200</c:v>
                </c:pt>
                <c:pt idx="2723">
                  <c:v>2560</c:v>
                </c:pt>
                <c:pt idx="2724">
                  <c:v>7506</c:v>
                </c:pt>
                <c:pt idx="2725">
                  <c:v>721</c:v>
                </c:pt>
                <c:pt idx="2726">
                  <c:v>3107</c:v>
                </c:pt>
                <c:pt idx="2727">
                  <c:v>2143</c:v>
                </c:pt>
                <c:pt idx="2728">
                  <c:v>8628</c:v>
                </c:pt>
                <c:pt idx="2729">
                  <c:v>3302</c:v>
                </c:pt>
                <c:pt idx="2730">
                  <c:v>18723</c:v>
                </c:pt>
                <c:pt idx="2731">
                  <c:v>3502</c:v>
                </c:pt>
                <c:pt idx="2732">
                  <c:v>1707</c:v>
                </c:pt>
                <c:pt idx="2733">
                  <c:v>14227</c:v>
                </c:pt>
                <c:pt idx="2734">
                  <c:v>5470</c:v>
                </c:pt>
                <c:pt idx="2735">
                  <c:v>4938</c:v>
                </c:pt>
                <c:pt idx="2736">
                  <c:v>6405</c:v>
                </c:pt>
                <c:pt idx="2737">
                  <c:v>4411</c:v>
                </c:pt>
                <c:pt idx="2738">
                  <c:v>1433</c:v>
                </c:pt>
                <c:pt idx="2739">
                  <c:v>4729</c:v>
                </c:pt>
                <c:pt idx="2740">
                  <c:v>21047</c:v>
                </c:pt>
                <c:pt idx="2741">
                  <c:v>4391</c:v>
                </c:pt>
                <c:pt idx="2742">
                  <c:v>6786</c:v>
                </c:pt>
                <c:pt idx="2743">
                  <c:v>4847</c:v>
                </c:pt>
                <c:pt idx="2744">
                  <c:v>1095</c:v>
                </c:pt>
                <c:pt idx="2745">
                  <c:v>4073</c:v>
                </c:pt>
                <c:pt idx="2746">
                  <c:v>13942</c:v>
                </c:pt>
                <c:pt idx="2747">
                  <c:v>6769</c:v>
                </c:pt>
                <c:pt idx="2748">
                  <c:v>13340</c:v>
                </c:pt>
                <c:pt idx="2749">
                  <c:v>1172</c:v>
                </c:pt>
                <c:pt idx="2750">
                  <c:v>5753</c:v>
                </c:pt>
                <c:pt idx="2751">
                  <c:v>6170</c:v>
                </c:pt>
                <c:pt idx="2752">
                  <c:v>595</c:v>
                </c:pt>
                <c:pt idx="2753">
                  <c:v>7295</c:v>
                </c:pt>
                <c:pt idx="2754">
                  <c:v>4918</c:v>
                </c:pt>
                <c:pt idx="2755">
                  <c:v>1699</c:v>
                </c:pt>
                <c:pt idx="2756">
                  <c:v>3345</c:v>
                </c:pt>
                <c:pt idx="2757">
                  <c:v>4813</c:v>
                </c:pt>
                <c:pt idx="2758">
                  <c:v>1870</c:v>
                </c:pt>
                <c:pt idx="2759">
                  <c:v>770</c:v>
                </c:pt>
                <c:pt idx="2760">
                  <c:v>643</c:v>
                </c:pt>
                <c:pt idx="2761">
                  <c:v>1082</c:v>
                </c:pt>
                <c:pt idx="2762">
                  <c:v>788</c:v>
                </c:pt>
                <c:pt idx="2763">
                  <c:v>11525</c:v>
                </c:pt>
                <c:pt idx="2764">
                  <c:v>479</c:v>
                </c:pt>
                <c:pt idx="2765">
                  <c:v>1980</c:v>
                </c:pt>
                <c:pt idx="2766">
                  <c:v>6035</c:v>
                </c:pt>
                <c:pt idx="2767">
                  <c:v>8239</c:v>
                </c:pt>
                <c:pt idx="2768">
                  <c:v>4293</c:v>
                </c:pt>
                <c:pt idx="2769">
                  <c:v>11759</c:v>
                </c:pt>
                <c:pt idx="2770">
                  <c:v>2998</c:v>
                </c:pt>
                <c:pt idx="2771">
                  <c:v>15304</c:v>
                </c:pt>
                <c:pt idx="2772">
                  <c:v>16322</c:v>
                </c:pt>
                <c:pt idx="2773">
                  <c:v>10979</c:v>
                </c:pt>
                <c:pt idx="2774">
                  <c:v>4143</c:v>
                </c:pt>
                <c:pt idx="2775">
                  <c:v>3403</c:v>
                </c:pt>
                <c:pt idx="2776">
                  <c:v>1724</c:v>
                </c:pt>
                <c:pt idx="2777">
                  <c:v>2880</c:v>
                </c:pt>
                <c:pt idx="2778">
                  <c:v>8185</c:v>
                </c:pt>
                <c:pt idx="2779">
                  <c:v>10372</c:v>
                </c:pt>
                <c:pt idx="2780">
                  <c:v>253</c:v>
                </c:pt>
                <c:pt idx="2781">
                  <c:v>8989</c:v>
                </c:pt>
                <c:pt idx="2782">
                  <c:v>12199</c:v>
                </c:pt>
                <c:pt idx="2783">
                  <c:v>1819</c:v>
                </c:pt>
                <c:pt idx="2784">
                  <c:v>6169</c:v>
                </c:pt>
                <c:pt idx="2785">
                  <c:v>14766</c:v>
                </c:pt>
                <c:pt idx="2786">
                  <c:v>1340</c:v>
                </c:pt>
                <c:pt idx="2787">
                  <c:v>7907</c:v>
                </c:pt>
                <c:pt idx="2788">
                  <c:v>9617</c:v>
                </c:pt>
                <c:pt idx="2789">
                  <c:v>1464</c:v>
                </c:pt>
                <c:pt idx="2790">
                  <c:v>341</c:v>
                </c:pt>
                <c:pt idx="2791">
                  <c:v>7483</c:v>
                </c:pt>
                <c:pt idx="2792">
                  <c:v>2412</c:v>
                </c:pt>
                <c:pt idx="2793">
                  <c:v>5131</c:v>
                </c:pt>
                <c:pt idx="2794">
                  <c:v>15050</c:v>
                </c:pt>
                <c:pt idx="2795">
                  <c:v>2972</c:v>
                </c:pt>
                <c:pt idx="2796">
                  <c:v>3888</c:v>
                </c:pt>
                <c:pt idx="2797">
                  <c:v>6817</c:v>
                </c:pt>
                <c:pt idx="2798">
                  <c:v>7759</c:v>
                </c:pt>
                <c:pt idx="2799">
                  <c:v>1933</c:v>
                </c:pt>
                <c:pt idx="2800">
                  <c:v>9529</c:v>
                </c:pt>
                <c:pt idx="2801">
                  <c:v>1214</c:v>
                </c:pt>
                <c:pt idx="2802">
                  <c:v>3240</c:v>
                </c:pt>
                <c:pt idx="2803">
                  <c:v>1633</c:v>
                </c:pt>
                <c:pt idx="2804">
                  <c:v>11665</c:v>
                </c:pt>
                <c:pt idx="2805">
                  <c:v>2256</c:v>
                </c:pt>
                <c:pt idx="2806">
                  <c:v>5218</c:v>
                </c:pt>
                <c:pt idx="2807">
                  <c:v>23049</c:v>
                </c:pt>
                <c:pt idx="2808">
                  <c:v>8688</c:v>
                </c:pt>
                <c:pt idx="2809">
                  <c:v>1326</c:v>
                </c:pt>
                <c:pt idx="2810">
                  <c:v>5223</c:v>
                </c:pt>
                <c:pt idx="2811">
                  <c:v>5950</c:v>
                </c:pt>
                <c:pt idx="2812">
                  <c:v>5122</c:v>
                </c:pt>
                <c:pt idx="2813">
                  <c:v>535</c:v>
                </c:pt>
                <c:pt idx="2814">
                  <c:v>569</c:v>
                </c:pt>
                <c:pt idx="2815">
                  <c:v>11622</c:v>
                </c:pt>
                <c:pt idx="2816">
                  <c:v>7470</c:v>
                </c:pt>
                <c:pt idx="2817">
                  <c:v>3858</c:v>
                </c:pt>
                <c:pt idx="2818">
                  <c:v>8842</c:v>
                </c:pt>
                <c:pt idx="2819">
                  <c:v>1670</c:v>
                </c:pt>
                <c:pt idx="2820">
                  <c:v>1743</c:v>
                </c:pt>
                <c:pt idx="2821">
                  <c:v>5083</c:v>
                </c:pt>
                <c:pt idx="2822">
                  <c:v>26967</c:v>
                </c:pt>
                <c:pt idx="2823">
                  <c:v>13594</c:v>
                </c:pt>
                <c:pt idx="2824">
                  <c:v>2740</c:v>
                </c:pt>
                <c:pt idx="2825">
                  <c:v>4878</c:v>
                </c:pt>
                <c:pt idx="2826">
                  <c:v>7319</c:v>
                </c:pt>
                <c:pt idx="2827">
                  <c:v>6358</c:v>
                </c:pt>
                <c:pt idx="2828">
                  <c:v>3703</c:v>
                </c:pt>
                <c:pt idx="2829">
                  <c:v>29111</c:v>
                </c:pt>
                <c:pt idx="2830">
                  <c:v>15784</c:v>
                </c:pt>
                <c:pt idx="2831">
                  <c:v>4078</c:v>
                </c:pt>
                <c:pt idx="2832">
                  <c:v>6745</c:v>
                </c:pt>
                <c:pt idx="2833">
                  <c:v>4035</c:v>
                </c:pt>
                <c:pt idx="2834">
                  <c:v>11598</c:v>
                </c:pt>
                <c:pt idx="2835">
                  <c:v>3304</c:v>
                </c:pt>
                <c:pt idx="2836">
                  <c:v>2591</c:v>
                </c:pt>
                <c:pt idx="2837">
                  <c:v>2730</c:v>
                </c:pt>
                <c:pt idx="2838">
                  <c:v>5375</c:v>
                </c:pt>
                <c:pt idx="2839">
                  <c:v>768</c:v>
                </c:pt>
                <c:pt idx="2840">
                  <c:v>2964</c:v>
                </c:pt>
                <c:pt idx="2841">
                  <c:v>26691</c:v>
                </c:pt>
                <c:pt idx="2842">
                  <c:v>3332</c:v>
                </c:pt>
                <c:pt idx="2843">
                  <c:v>11762</c:v>
                </c:pt>
                <c:pt idx="2844">
                  <c:v>3832</c:v>
                </c:pt>
                <c:pt idx="2845">
                  <c:v>2228</c:v>
                </c:pt>
                <c:pt idx="2846">
                  <c:v>1975</c:v>
                </c:pt>
                <c:pt idx="2847">
                  <c:v>12526</c:v>
                </c:pt>
                <c:pt idx="2848">
                  <c:v>3987</c:v>
                </c:pt>
                <c:pt idx="2849">
                  <c:v>6519</c:v>
                </c:pt>
                <c:pt idx="2850">
                  <c:v>11398</c:v>
                </c:pt>
                <c:pt idx="2851">
                  <c:v>622</c:v>
                </c:pt>
                <c:pt idx="2852">
                  <c:v>6495</c:v>
                </c:pt>
                <c:pt idx="2853">
                  <c:v>987</c:v>
                </c:pt>
                <c:pt idx="2854">
                  <c:v>2805</c:v>
                </c:pt>
                <c:pt idx="2855">
                  <c:v>2855</c:v>
                </c:pt>
                <c:pt idx="2856">
                  <c:v>2997</c:v>
                </c:pt>
                <c:pt idx="2857">
                  <c:v>1483</c:v>
                </c:pt>
                <c:pt idx="2858">
                  <c:v>8043</c:v>
                </c:pt>
                <c:pt idx="2859">
                  <c:v>2147</c:v>
                </c:pt>
                <c:pt idx="2860">
                  <c:v>3855</c:v>
                </c:pt>
                <c:pt idx="2861">
                  <c:v>7036</c:v>
                </c:pt>
                <c:pt idx="2862">
                  <c:v>1399</c:v>
                </c:pt>
                <c:pt idx="2863">
                  <c:v>1222</c:v>
                </c:pt>
                <c:pt idx="2864">
                  <c:v>698</c:v>
                </c:pt>
                <c:pt idx="2865">
                  <c:v>5697</c:v>
                </c:pt>
                <c:pt idx="2866">
                  <c:v>7685</c:v>
                </c:pt>
                <c:pt idx="2867">
                  <c:v>2592</c:v>
                </c:pt>
                <c:pt idx="2868">
                  <c:v>4937</c:v>
                </c:pt>
                <c:pt idx="2869">
                  <c:v>5310</c:v>
                </c:pt>
                <c:pt idx="2870">
                  <c:v>2254</c:v>
                </c:pt>
                <c:pt idx="2871">
                  <c:v>139</c:v>
                </c:pt>
                <c:pt idx="2872">
                  <c:v>7972</c:v>
                </c:pt>
                <c:pt idx="2873">
                  <c:v>2535</c:v>
                </c:pt>
                <c:pt idx="2874">
                  <c:v>2900</c:v>
                </c:pt>
                <c:pt idx="2875">
                  <c:v>1555</c:v>
                </c:pt>
                <c:pt idx="2876">
                  <c:v>478</c:v>
                </c:pt>
                <c:pt idx="2877">
                  <c:v>2602</c:v>
                </c:pt>
                <c:pt idx="2878">
                  <c:v>4176</c:v>
                </c:pt>
                <c:pt idx="2879">
                  <c:v>3993</c:v>
                </c:pt>
                <c:pt idx="2880">
                  <c:v>7662</c:v>
                </c:pt>
                <c:pt idx="2881">
                  <c:v>4303</c:v>
                </c:pt>
                <c:pt idx="2882">
                  <c:v>5023</c:v>
                </c:pt>
                <c:pt idx="2883">
                  <c:v>3639</c:v>
                </c:pt>
                <c:pt idx="2884">
                  <c:v>3026</c:v>
                </c:pt>
                <c:pt idx="2885">
                  <c:v>1098</c:v>
                </c:pt>
                <c:pt idx="2886">
                  <c:v>5822</c:v>
                </c:pt>
                <c:pt idx="2887">
                  <c:v>1143</c:v>
                </c:pt>
                <c:pt idx="2888">
                  <c:v>14640</c:v>
                </c:pt>
                <c:pt idx="2889">
                  <c:v>857</c:v>
                </c:pt>
                <c:pt idx="2890">
                  <c:v>11665</c:v>
                </c:pt>
                <c:pt idx="2891">
                  <c:v>10532</c:v>
                </c:pt>
                <c:pt idx="2892">
                  <c:v>21748</c:v>
                </c:pt>
                <c:pt idx="2893">
                  <c:v>3335</c:v>
                </c:pt>
                <c:pt idx="2894">
                  <c:v>2086</c:v>
                </c:pt>
                <c:pt idx="2895">
                  <c:v>4091</c:v>
                </c:pt>
                <c:pt idx="2896">
                  <c:v>3505</c:v>
                </c:pt>
                <c:pt idx="2897">
                  <c:v>18023</c:v>
                </c:pt>
                <c:pt idx="2898">
                  <c:v>1226</c:v>
                </c:pt>
                <c:pt idx="2899">
                  <c:v>2894</c:v>
                </c:pt>
                <c:pt idx="2900">
                  <c:v>23562</c:v>
                </c:pt>
                <c:pt idx="2901">
                  <c:v>1312</c:v>
                </c:pt>
                <c:pt idx="2902">
                  <c:v>5910</c:v>
                </c:pt>
                <c:pt idx="2903">
                  <c:v>6247</c:v>
                </c:pt>
                <c:pt idx="2904">
                  <c:v>581</c:v>
                </c:pt>
                <c:pt idx="2905">
                  <c:v>3106</c:v>
                </c:pt>
                <c:pt idx="2906">
                  <c:v>3541</c:v>
                </c:pt>
                <c:pt idx="2907">
                  <c:v>2007</c:v>
                </c:pt>
                <c:pt idx="2908">
                  <c:v>16170</c:v>
                </c:pt>
                <c:pt idx="2909">
                  <c:v>4848</c:v>
                </c:pt>
                <c:pt idx="2910">
                  <c:v>4949</c:v>
                </c:pt>
                <c:pt idx="2911">
                  <c:v>1041</c:v>
                </c:pt>
                <c:pt idx="2912">
                  <c:v>881</c:v>
                </c:pt>
                <c:pt idx="2913">
                  <c:v>4122</c:v>
                </c:pt>
                <c:pt idx="2914">
                  <c:v>9054</c:v>
                </c:pt>
                <c:pt idx="2915">
                  <c:v>5240</c:v>
                </c:pt>
                <c:pt idx="2916">
                  <c:v>4711</c:v>
                </c:pt>
                <c:pt idx="2917">
                  <c:v>8024</c:v>
                </c:pt>
                <c:pt idx="2918">
                  <c:v>885</c:v>
                </c:pt>
                <c:pt idx="2919">
                  <c:v>2341</c:v>
                </c:pt>
                <c:pt idx="2920">
                  <c:v>40902</c:v>
                </c:pt>
                <c:pt idx="2921">
                  <c:v>7559</c:v>
                </c:pt>
                <c:pt idx="2922">
                  <c:v>8676</c:v>
                </c:pt>
                <c:pt idx="2923">
                  <c:v>2262</c:v>
                </c:pt>
                <c:pt idx="2924">
                  <c:v>1761</c:v>
                </c:pt>
                <c:pt idx="2925">
                  <c:v>21209</c:v>
                </c:pt>
                <c:pt idx="2926">
                  <c:v>7524</c:v>
                </c:pt>
                <c:pt idx="2927">
                  <c:v>3773</c:v>
                </c:pt>
                <c:pt idx="2928">
                  <c:v>4064</c:v>
                </c:pt>
                <c:pt idx="2929">
                  <c:v>2329</c:v>
                </c:pt>
                <c:pt idx="2930">
                  <c:v>21894</c:v>
                </c:pt>
                <c:pt idx="2931">
                  <c:v>2100</c:v>
                </c:pt>
                <c:pt idx="2932">
                  <c:v>3220</c:v>
                </c:pt>
                <c:pt idx="2933">
                  <c:v>935</c:v>
                </c:pt>
                <c:pt idx="2934">
                  <c:v>1338</c:v>
                </c:pt>
                <c:pt idx="2935">
                  <c:v>14797</c:v>
                </c:pt>
                <c:pt idx="2936">
                  <c:v>5300</c:v>
                </c:pt>
                <c:pt idx="2937">
                  <c:v>373</c:v>
                </c:pt>
                <c:pt idx="2938">
                  <c:v>6909</c:v>
                </c:pt>
                <c:pt idx="2939">
                  <c:v>1788</c:v>
                </c:pt>
                <c:pt idx="2940">
                  <c:v>1889</c:v>
                </c:pt>
                <c:pt idx="2941">
                  <c:v>3730</c:v>
                </c:pt>
                <c:pt idx="2942">
                  <c:v>7575</c:v>
                </c:pt>
                <c:pt idx="2943">
                  <c:v>4001</c:v>
                </c:pt>
                <c:pt idx="2944">
                  <c:v>3331</c:v>
                </c:pt>
                <c:pt idx="2945">
                  <c:v>6239</c:v>
                </c:pt>
                <c:pt idx="2946">
                  <c:v>6443</c:v>
                </c:pt>
                <c:pt idx="2947">
                  <c:v>7456</c:v>
                </c:pt>
                <c:pt idx="2948">
                  <c:v>3277</c:v>
                </c:pt>
                <c:pt idx="2949">
                  <c:v>4155</c:v>
                </c:pt>
                <c:pt idx="2950">
                  <c:v>2599</c:v>
                </c:pt>
                <c:pt idx="2951">
                  <c:v>627</c:v>
                </c:pt>
                <c:pt idx="2952">
                  <c:v>324</c:v>
                </c:pt>
                <c:pt idx="2953">
                  <c:v>21809</c:v>
                </c:pt>
                <c:pt idx="2954">
                  <c:v>4793</c:v>
                </c:pt>
                <c:pt idx="2955">
                  <c:v>14645</c:v>
                </c:pt>
                <c:pt idx="2956">
                  <c:v>4503</c:v>
                </c:pt>
                <c:pt idx="2957">
                  <c:v>658</c:v>
                </c:pt>
                <c:pt idx="2958">
                  <c:v>2520</c:v>
                </c:pt>
                <c:pt idx="2959">
                  <c:v>9958</c:v>
                </c:pt>
                <c:pt idx="2960">
                  <c:v>4687</c:v>
                </c:pt>
                <c:pt idx="2961">
                  <c:v>13030</c:v>
                </c:pt>
                <c:pt idx="2962">
                  <c:v>863</c:v>
                </c:pt>
                <c:pt idx="2963">
                  <c:v>3310</c:v>
                </c:pt>
                <c:pt idx="2964">
                  <c:v>480</c:v>
                </c:pt>
                <c:pt idx="2965">
                  <c:v>4145</c:v>
                </c:pt>
                <c:pt idx="2966">
                  <c:v>3837</c:v>
                </c:pt>
                <c:pt idx="2967">
                  <c:v>5004</c:v>
                </c:pt>
                <c:pt idx="2968">
                  <c:v>4561</c:v>
                </c:pt>
                <c:pt idx="2969">
                  <c:v>1132</c:v>
                </c:pt>
                <c:pt idx="2970">
                  <c:v>1321</c:v>
                </c:pt>
                <c:pt idx="2971">
                  <c:v>6874</c:v>
                </c:pt>
                <c:pt idx="2972">
                  <c:v>1224</c:v>
                </c:pt>
                <c:pt idx="2973">
                  <c:v>4630</c:v>
                </c:pt>
                <c:pt idx="2974">
                  <c:v>14491</c:v>
                </c:pt>
                <c:pt idx="2975">
                  <c:v>3895</c:v>
                </c:pt>
                <c:pt idx="2976">
                  <c:v>6344</c:v>
                </c:pt>
                <c:pt idx="2977">
                  <c:v>9524</c:v>
                </c:pt>
                <c:pt idx="2978">
                  <c:v>12595</c:v>
                </c:pt>
                <c:pt idx="2979">
                  <c:v>21539</c:v>
                </c:pt>
                <c:pt idx="2980">
                  <c:v>8502</c:v>
                </c:pt>
                <c:pt idx="2981">
                  <c:v>6164</c:v>
                </c:pt>
                <c:pt idx="2982">
                  <c:v>4669</c:v>
                </c:pt>
                <c:pt idx="2983">
                  <c:v>2891</c:v>
                </c:pt>
                <c:pt idx="2984">
                  <c:v>7090</c:v>
                </c:pt>
                <c:pt idx="2985">
                  <c:v>1601</c:v>
                </c:pt>
                <c:pt idx="2986">
                  <c:v>1341</c:v>
                </c:pt>
                <c:pt idx="2987">
                  <c:v>4300</c:v>
                </c:pt>
                <c:pt idx="2988">
                  <c:v>487</c:v>
                </c:pt>
                <c:pt idx="2989">
                  <c:v>10975</c:v>
                </c:pt>
                <c:pt idx="2990">
                  <c:v>331</c:v>
                </c:pt>
                <c:pt idx="2991">
                  <c:v>7191</c:v>
                </c:pt>
                <c:pt idx="2992">
                  <c:v>3818</c:v>
                </c:pt>
                <c:pt idx="2993">
                  <c:v>1489</c:v>
                </c:pt>
                <c:pt idx="2994">
                  <c:v>20707</c:v>
                </c:pt>
                <c:pt idx="2995">
                  <c:v>3051</c:v>
                </c:pt>
                <c:pt idx="2996">
                  <c:v>5195</c:v>
                </c:pt>
                <c:pt idx="2997">
                  <c:v>1427</c:v>
                </c:pt>
                <c:pt idx="2998">
                  <c:v>2814</c:v>
                </c:pt>
                <c:pt idx="2999">
                  <c:v>5445</c:v>
                </c:pt>
                <c:pt idx="3000">
                  <c:v>8289</c:v>
                </c:pt>
                <c:pt idx="3001">
                  <c:v>2416</c:v>
                </c:pt>
                <c:pt idx="3002">
                  <c:v>8557</c:v>
                </c:pt>
                <c:pt idx="3003">
                  <c:v>2649</c:v>
                </c:pt>
                <c:pt idx="3004">
                  <c:v>3295</c:v>
                </c:pt>
                <c:pt idx="3005">
                  <c:v>3134</c:v>
                </c:pt>
                <c:pt idx="3006">
                  <c:v>6631</c:v>
                </c:pt>
                <c:pt idx="3007">
                  <c:v>3968</c:v>
                </c:pt>
                <c:pt idx="3008">
                  <c:v>6629</c:v>
                </c:pt>
                <c:pt idx="3009">
                  <c:v>2461</c:v>
                </c:pt>
                <c:pt idx="3010">
                  <c:v>2055</c:v>
                </c:pt>
                <c:pt idx="3011">
                  <c:v>2810</c:v>
                </c:pt>
                <c:pt idx="3012">
                  <c:v>871</c:v>
                </c:pt>
                <c:pt idx="3013">
                  <c:v>21623</c:v>
                </c:pt>
                <c:pt idx="3014">
                  <c:v>5995</c:v>
                </c:pt>
                <c:pt idx="3015">
                  <c:v>203</c:v>
                </c:pt>
                <c:pt idx="3016">
                  <c:v>14416</c:v>
                </c:pt>
                <c:pt idx="3017">
                  <c:v>8135</c:v>
                </c:pt>
                <c:pt idx="3018">
                  <c:v>2187</c:v>
                </c:pt>
                <c:pt idx="3019">
                  <c:v>742</c:v>
                </c:pt>
                <c:pt idx="3020">
                  <c:v>5377</c:v>
                </c:pt>
                <c:pt idx="3021">
                  <c:v>1260</c:v>
                </c:pt>
                <c:pt idx="3022">
                  <c:v>1270</c:v>
                </c:pt>
                <c:pt idx="3023">
                  <c:v>5911</c:v>
                </c:pt>
                <c:pt idx="3024">
                  <c:v>24535</c:v>
                </c:pt>
                <c:pt idx="3025">
                  <c:v>558</c:v>
                </c:pt>
                <c:pt idx="3026">
                  <c:v>3520</c:v>
                </c:pt>
                <c:pt idx="3027">
                  <c:v>21717</c:v>
                </c:pt>
                <c:pt idx="3028">
                  <c:v>8348</c:v>
                </c:pt>
                <c:pt idx="3029">
                  <c:v>1312</c:v>
                </c:pt>
                <c:pt idx="3030">
                  <c:v>3764</c:v>
                </c:pt>
                <c:pt idx="3031">
                  <c:v>15544</c:v>
                </c:pt>
                <c:pt idx="3032">
                  <c:v>6128</c:v>
                </c:pt>
                <c:pt idx="3033">
                  <c:v>2130</c:v>
                </c:pt>
                <c:pt idx="3034">
                  <c:v>8070</c:v>
                </c:pt>
                <c:pt idx="3035">
                  <c:v>4186</c:v>
                </c:pt>
                <c:pt idx="3036">
                  <c:v>7043</c:v>
                </c:pt>
                <c:pt idx="3037">
                  <c:v>3292</c:v>
                </c:pt>
                <c:pt idx="3038">
                  <c:v>6181</c:v>
                </c:pt>
                <c:pt idx="3039">
                  <c:v>6144</c:v>
                </c:pt>
                <c:pt idx="3040">
                  <c:v>12944</c:v>
                </c:pt>
                <c:pt idx="3041">
                  <c:v>23888</c:v>
                </c:pt>
                <c:pt idx="3042">
                  <c:v>2630</c:v>
                </c:pt>
                <c:pt idx="3043">
                  <c:v>6632</c:v>
                </c:pt>
                <c:pt idx="3044">
                  <c:v>2731</c:v>
                </c:pt>
                <c:pt idx="3045">
                  <c:v>11150</c:v>
                </c:pt>
                <c:pt idx="3046">
                  <c:v>3946</c:v>
                </c:pt>
                <c:pt idx="3047">
                  <c:v>7190</c:v>
                </c:pt>
                <c:pt idx="3048">
                  <c:v>3092</c:v>
                </c:pt>
                <c:pt idx="3049">
                  <c:v>2578</c:v>
                </c:pt>
                <c:pt idx="3050">
                  <c:v>2441</c:v>
                </c:pt>
                <c:pt idx="3051">
                  <c:v>15228</c:v>
                </c:pt>
                <c:pt idx="3052">
                  <c:v>9239</c:v>
                </c:pt>
                <c:pt idx="3053">
                  <c:v>2230</c:v>
                </c:pt>
                <c:pt idx="3054">
                  <c:v>5780</c:v>
                </c:pt>
                <c:pt idx="3055">
                  <c:v>8337</c:v>
                </c:pt>
                <c:pt idx="3056">
                  <c:v>26316</c:v>
                </c:pt>
                <c:pt idx="3057">
                  <c:v>2445</c:v>
                </c:pt>
                <c:pt idx="3058">
                  <c:v>17903</c:v>
                </c:pt>
                <c:pt idx="3059">
                  <c:v>1696</c:v>
                </c:pt>
                <c:pt idx="3060">
                  <c:v>3555</c:v>
                </c:pt>
                <c:pt idx="3061">
                  <c:v>5254</c:v>
                </c:pt>
                <c:pt idx="3062">
                  <c:v>2228</c:v>
                </c:pt>
                <c:pt idx="3063">
                  <c:v>2455</c:v>
                </c:pt>
                <c:pt idx="3064">
                  <c:v>10333</c:v>
                </c:pt>
                <c:pt idx="3065">
                  <c:v>2869</c:v>
                </c:pt>
                <c:pt idx="3066">
                  <c:v>2137</c:v>
                </c:pt>
                <c:pt idx="3067">
                  <c:v>4213</c:v>
                </c:pt>
                <c:pt idx="3068">
                  <c:v>5787</c:v>
                </c:pt>
                <c:pt idx="3069">
                  <c:v>6920</c:v>
                </c:pt>
                <c:pt idx="3070">
                  <c:v>1671</c:v>
                </c:pt>
                <c:pt idx="3071">
                  <c:v>2588</c:v>
                </c:pt>
                <c:pt idx="3072">
                  <c:v>18037</c:v>
                </c:pt>
                <c:pt idx="3073">
                  <c:v>1822</c:v>
                </c:pt>
                <c:pt idx="3074">
                  <c:v>1234</c:v>
                </c:pt>
                <c:pt idx="3075">
                  <c:v>4569</c:v>
                </c:pt>
                <c:pt idx="3076">
                  <c:v>5656</c:v>
                </c:pt>
                <c:pt idx="3077">
                  <c:v>837</c:v>
                </c:pt>
                <c:pt idx="3078">
                  <c:v>5921</c:v>
                </c:pt>
                <c:pt idx="3079">
                  <c:v>223</c:v>
                </c:pt>
                <c:pt idx="3080">
                  <c:v>1631</c:v>
                </c:pt>
                <c:pt idx="3081">
                  <c:v>3667</c:v>
                </c:pt>
                <c:pt idx="3082">
                  <c:v>6169</c:v>
                </c:pt>
                <c:pt idx="3083">
                  <c:v>4873</c:v>
                </c:pt>
                <c:pt idx="3084">
                  <c:v>462</c:v>
                </c:pt>
                <c:pt idx="3085">
                  <c:v>3187</c:v>
                </c:pt>
                <c:pt idx="3086">
                  <c:v>3919</c:v>
                </c:pt>
                <c:pt idx="3087">
                  <c:v>28990</c:v>
                </c:pt>
                <c:pt idx="3088">
                  <c:v>8247</c:v>
                </c:pt>
                <c:pt idx="3089">
                  <c:v>5185</c:v>
                </c:pt>
                <c:pt idx="3090">
                  <c:v>8044</c:v>
                </c:pt>
                <c:pt idx="3091">
                  <c:v>4603</c:v>
                </c:pt>
                <c:pt idx="3092">
                  <c:v>4371</c:v>
                </c:pt>
                <c:pt idx="3093">
                  <c:v>4535</c:v>
                </c:pt>
                <c:pt idx="3094">
                  <c:v>5678</c:v>
                </c:pt>
                <c:pt idx="3095">
                  <c:v>4362</c:v>
                </c:pt>
                <c:pt idx="3096">
                  <c:v>7785</c:v>
                </c:pt>
                <c:pt idx="3097">
                  <c:v>1154</c:v>
                </c:pt>
                <c:pt idx="3098">
                  <c:v>13051</c:v>
                </c:pt>
                <c:pt idx="3099">
                  <c:v>10420</c:v>
                </c:pt>
                <c:pt idx="3100">
                  <c:v>5659</c:v>
                </c:pt>
                <c:pt idx="3101">
                  <c:v>1682</c:v>
                </c:pt>
                <c:pt idx="3102">
                  <c:v>2255</c:v>
                </c:pt>
                <c:pt idx="3103">
                  <c:v>4860</c:v>
                </c:pt>
                <c:pt idx="3104">
                  <c:v>3166</c:v>
                </c:pt>
                <c:pt idx="3105">
                  <c:v>11090</c:v>
                </c:pt>
                <c:pt idx="3106">
                  <c:v>1457</c:v>
                </c:pt>
                <c:pt idx="3107">
                  <c:v>4829</c:v>
                </c:pt>
                <c:pt idx="3108">
                  <c:v>173</c:v>
                </c:pt>
                <c:pt idx="3109">
                  <c:v>7054</c:v>
                </c:pt>
                <c:pt idx="3110">
                  <c:v>857</c:v>
                </c:pt>
                <c:pt idx="3111">
                  <c:v>8925</c:v>
                </c:pt>
                <c:pt idx="3112">
                  <c:v>3481</c:v>
                </c:pt>
                <c:pt idx="3113">
                  <c:v>2566</c:v>
                </c:pt>
                <c:pt idx="3114">
                  <c:v>8787</c:v>
                </c:pt>
                <c:pt idx="3115">
                  <c:v>3014</c:v>
                </c:pt>
                <c:pt idx="3116">
                  <c:v>2167</c:v>
                </c:pt>
                <c:pt idx="3117">
                  <c:v>4731</c:v>
                </c:pt>
                <c:pt idx="3118">
                  <c:v>30397</c:v>
                </c:pt>
                <c:pt idx="3119">
                  <c:v>957</c:v>
                </c:pt>
                <c:pt idx="3120">
                  <c:v>9280</c:v>
                </c:pt>
                <c:pt idx="3121">
                  <c:v>3936</c:v>
                </c:pt>
                <c:pt idx="3122">
                  <c:v>5561</c:v>
                </c:pt>
                <c:pt idx="3123">
                  <c:v>11911</c:v>
                </c:pt>
                <c:pt idx="3124">
                  <c:v>1549</c:v>
                </c:pt>
                <c:pt idx="3125">
                  <c:v>7417</c:v>
                </c:pt>
                <c:pt idx="3126">
                  <c:v>7171</c:v>
                </c:pt>
                <c:pt idx="3127">
                  <c:v>3591</c:v>
                </c:pt>
                <c:pt idx="3128">
                  <c:v>2344</c:v>
                </c:pt>
                <c:pt idx="3129">
                  <c:v>796</c:v>
                </c:pt>
                <c:pt idx="3130">
                  <c:v>7859</c:v>
                </c:pt>
                <c:pt idx="3131">
                  <c:v>2944</c:v>
                </c:pt>
                <c:pt idx="3132">
                  <c:v>3128</c:v>
                </c:pt>
                <c:pt idx="3133">
                  <c:v>7680</c:v>
                </c:pt>
                <c:pt idx="3134">
                  <c:v>15499</c:v>
                </c:pt>
                <c:pt idx="3135">
                  <c:v>5103</c:v>
                </c:pt>
                <c:pt idx="3136">
                  <c:v>4319</c:v>
                </c:pt>
                <c:pt idx="3137">
                  <c:v>5262</c:v>
                </c:pt>
                <c:pt idx="3138">
                  <c:v>1771</c:v>
                </c:pt>
                <c:pt idx="3139">
                  <c:v>3188</c:v>
                </c:pt>
                <c:pt idx="3140">
                  <c:v>814</c:v>
                </c:pt>
                <c:pt idx="3141">
                  <c:v>2883</c:v>
                </c:pt>
                <c:pt idx="3142">
                  <c:v>14562</c:v>
                </c:pt>
                <c:pt idx="3143">
                  <c:v>3507</c:v>
                </c:pt>
                <c:pt idx="3144">
                  <c:v>5473</c:v>
                </c:pt>
                <c:pt idx="3145">
                  <c:v>4775</c:v>
                </c:pt>
                <c:pt idx="3146">
                  <c:v>3427</c:v>
                </c:pt>
                <c:pt idx="3147">
                  <c:v>3428</c:v>
                </c:pt>
                <c:pt idx="3148">
                  <c:v>4575</c:v>
                </c:pt>
                <c:pt idx="3149">
                  <c:v>21248</c:v>
                </c:pt>
                <c:pt idx="3150">
                  <c:v>25265</c:v>
                </c:pt>
                <c:pt idx="3151">
                  <c:v>3087</c:v>
                </c:pt>
                <c:pt idx="3152">
                  <c:v>1515</c:v>
                </c:pt>
                <c:pt idx="3153">
                  <c:v>27596</c:v>
                </c:pt>
                <c:pt idx="3154">
                  <c:v>11189</c:v>
                </c:pt>
                <c:pt idx="3155">
                  <c:v>495</c:v>
                </c:pt>
                <c:pt idx="3156">
                  <c:v>4833</c:v>
                </c:pt>
                <c:pt idx="3157">
                  <c:v>10033</c:v>
                </c:pt>
                <c:pt idx="3158">
                  <c:v>1586</c:v>
                </c:pt>
                <c:pt idx="3159">
                  <c:v>182</c:v>
                </c:pt>
                <c:pt idx="3160">
                  <c:v>4451</c:v>
                </c:pt>
                <c:pt idx="3161">
                  <c:v>3308</c:v>
                </c:pt>
                <c:pt idx="3162">
                  <c:v>9167</c:v>
                </c:pt>
                <c:pt idx="3163">
                  <c:v>2002</c:v>
                </c:pt>
                <c:pt idx="3164">
                  <c:v>18724</c:v>
                </c:pt>
                <c:pt idx="3165">
                  <c:v>923</c:v>
                </c:pt>
                <c:pt idx="3166">
                  <c:v>5063</c:v>
                </c:pt>
                <c:pt idx="3167">
                  <c:v>2980</c:v>
                </c:pt>
                <c:pt idx="3168">
                  <c:v>1035</c:v>
                </c:pt>
                <c:pt idx="3169">
                  <c:v>5011</c:v>
                </c:pt>
                <c:pt idx="3170">
                  <c:v>5698</c:v>
                </c:pt>
                <c:pt idx="3171">
                  <c:v>1929</c:v>
                </c:pt>
                <c:pt idx="3172">
                  <c:v>19525</c:v>
                </c:pt>
                <c:pt idx="3173">
                  <c:v>7177</c:v>
                </c:pt>
                <c:pt idx="3174">
                  <c:v>5165</c:v>
                </c:pt>
                <c:pt idx="3175">
                  <c:v>2592</c:v>
                </c:pt>
                <c:pt idx="3176">
                  <c:v>8323</c:v>
                </c:pt>
                <c:pt idx="3177">
                  <c:v>7284</c:v>
                </c:pt>
                <c:pt idx="3178">
                  <c:v>4186</c:v>
                </c:pt>
                <c:pt idx="3179">
                  <c:v>3480</c:v>
                </c:pt>
                <c:pt idx="3180">
                  <c:v>12125</c:v>
                </c:pt>
                <c:pt idx="3181">
                  <c:v>2895</c:v>
                </c:pt>
                <c:pt idx="3182">
                  <c:v>4130</c:v>
                </c:pt>
                <c:pt idx="3183">
                  <c:v>13378</c:v>
                </c:pt>
                <c:pt idx="3184">
                  <c:v>16988</c:v>
                </c:pt>
                <c:pt idx="3185">
                  <c:v>7430</c:v>
                </c:pt>
                <c:pt idx="3186">
                  <c:v>7913</c:v>
                </c:pt>
                <c:pt idx="3187">
                  <c:v>4375</c:v>
                </c:pt>
                <c:pt idx="3188">
                  <c:v>4387</c:v>
                </c:pt>
                <c:pt idx="3189">
                  <c:v>655</c:v>
                </c:pt>
                <c:pt idx="3190">
                  <c:v>4689</c:v>
                </c:pt>
                <c:pt idx="3191">
                  <c:v>6659</c:v>
                </c:pt>
                <c:pt idx="3192">
                  <c:v>1655</c:v>
                </c:pt>
                <c:pt idx="3193">
                  <c:v>1968</c:v>
                </c:pt>
                <c:pt idx="3194">
                  <c:v>4561</c:v>
                </c:pt>
                <c:pt idx="3195">
                  <c:v>1637</c:v>
                </c:pt>
                <c:pt idx="3196">
                  <c:v>4454</c:v>
                </c:pt>
                <c:pt idx="3197">
                  <c:v>2198</c:v>
                </c:pt>
                <c:pt idx="3198">
                  <c:v>4337</c:v>
                </c:pt>
                <c:pt idx="3199">
                  <c:v>1659</c:v>
                </c:pt>
                <c:pt idx="3200">
                  <c:v>11552</c:v>
                </c:pt>
                <c:pt idx="3201">
                  <c:v>5106</c:v>
                </c:pt>
                <c:pt idx="3202">
                  <c:v>1037</c:v>
                </c:pt>
                <c:pt idx="3203">
                  <c:v>6946</c:v>
                </c:pt>
                <c:pt idx="3204">
                  <c:v>7894</c:v>
                </c:pt>
                <c:pt idx="3205">
                  <c:v>7080</c:v>
                </c:pt>
                <c:pt idx="3206">
                  <c:v>451</c:v>
                </c:pt>
                <c:pt idx="3207">
                  <c:v>3200</c:v>
                </c:pt>
                <c:pt idx="3208">
                  <c:v>786</c:v>
                </c:pt>
                <c:pt idx="3209">
                  <c:v>3318</c:v>
                </c:pt>
                <c:pt idx="3210">
                  <c:v>2201</c:v>
                </c:pt>
                <c:pt idx="3211">
                  <c:v>1581</c:v>
                </c:pt>
                <c:pt idx="3212">
                  <c:v>275</c:v>
                </c:pt>
                <c:pt idx="3213">
                  <c:v>2100</c:v>
                </c:pt>
                <c:pt idx="3214">
                  <c:v>3444</c:v>
                </c:pt>
                <c:pt idx="3215">
                  <c:v>3495</c:v>
                </c:pt>
                <c:pt idx="3216">
                  <c:v>10890</c:v>
                </c:pt>
                <c:pt idx="3217">
                  <c:v>6745</c:v>
                </c:pt>
                <c:pt idx="3218">
                  <c:v>6616</c:v>
                </c:pt>
                <c:pt idx="3219">
                  <c:v>5595</c:v>
                </c:pt>
                <c:pt idx="3220">
                  <c:v>4574</c:v>
                </c:pt>
                <c:pt idx="3221">
                  <c:v>436</c:v>
                </c:pt>
                <c:pt idx="3222">
                  <c:v>10977</c:v>
                </c:pt>
                <c:pt idx="3223">
                  <c:v>3663</c:v>
                </c:pt>
                <c:pt idx="3224">
                  <c:v>7003</c:v>
                </c:pt>
                <c:pt idx="3225">
                  <c:v>10342</c:v>
                </c:pt>
                <c:pt idx="3226">
                  <c:v>2593</c:v>
                </c:pt>
                <c:pt idx="3227">
                  <c:v>10784</c:v>
                </c:pt>
                <c:pt idx="3228">
                  <c:v>2129</c:v>
                </c:pt>
                <c:pt idx="3229">
                  <c:v>5249</c:v>
                </c:pt>
                <c:pt idx="3230">
                  <c:v>21469</c:v>
                </c:pt>
                <c:pt idx="3231">
                  <c:v>10568</c:v>
                </c:pt>
                <c:pt idx="3232">
                  <c:v>3665</c:v>
                </c:pt>
                <c:pt idx="3233">
                  <c:v>2691</c:v>
                </c:pt>
                <c:pt idx="3234">
                  <c:v>3115</c:v>
                </c:pt>
                <c:pt idx="3235">
                  <c:v>3532</c:v>
                </c:pt>
                <c:pt idx="3236">
                  <c:v>7973</c:v>
                </c:pt>
                <c:pt idx="3237">
                  <c:v>1682</c:v>
                </c:pt>
                <c:pt idx="3238">
                  <c:v>1831</c:v>
                </c:pt>
                <c:pt idx="3239">
                  <c:v>7172</c:v>
                </c:pt>
                <c:pt idx="3240">
                  <c:v>19326</c:v>
                </c:pt>
                <c:pt idx="3241">
                  <c:v>3592</c:v>
                </c:pt>
                <c:pt idx="3242">
                  <c:v>7829</c:v>
                </c:pt>
                <c:pt idx="3243">
                  <c:v>699</c:v>
                </c:pt>
                <c:pt idx="3244">
                  <c:v>1600</c:v>
                </c:pt>
                <c:pt idx="3245">
                  <c:v>2544</c:v>
                </c:pt>
                <c:pt idx="3246">
                  <c:v>2601</c:v>
                </c:pt>
                <c:pt idx="3247">
                  <c:v>14612</c:v>
                </c:pt>
                <c:pt idx="3248">
                  <c:v>1479</c:v>
                </c:pt>
                <c:pt idx="3249">
                  <c:v>4193</c:v>
                </c:pt>
                <c:pt idx="3250">
                  <c:v>2328</c:v>
                </c:pt>
                <c:pt idx="3251">
                  <c:v>2388</c:v>
                </c:pt>
                <c:pt idx="3252">
                  <c:v>512</c:v>
                </c:pt>
                <c:pt idx="3253">
                  <c:v>2811</c:v>
                </c:pt>
                <c:pt idx="3254">
                  <c:v>2489</c:v>
                </c:pt>
                <c:pt idx="3255">
                  <c:v>315</c:v>
                </c:pt>
                <c:pt idx="3256">
                  <c:v>2692</c:v>
                </c:pt>
                <c:pt idx="3257">
                  <c:v>3248</c:v>
                </c:pt>
                <c:pt idx="3258">
                  <c:v>25269</c:v>
                </c:pt>
                <c:pt idx="3259">
                  <c:v>2229</c:v>
                </c:pt>
                <c:pt idx="3260">
                  <c:v>1129</c:v>
                </c:pt>
                <c:pt idx="3261">
                  <c:v>3379</c:v>
                </c:pt>
                <c:pt idx="3262">
                  <c:v>4856</c:v>
                </c:pt>
                <c:pt idx="3263">
                  <c:v>1674</c:v>
                </c:pt>
                <c:pt idx="3264">
                  <c:v>345</c:v>
                </c:pt>
                <c:pt idx="3265">
                  <c:v>1307</c:v>
                </c:pt>
                <c:pt idx="3266">
                  <c:v>3887</c:v>
                </c:pt>
                <c:pt idx="3267">
                  <c:v>3155</c:v>
                </c:pt>
                <c:pt idx="3268">
                  <c:v>1789</c:v>
                </c:pt>
                <c:pt idx="3269">
                  <c:v>798</c:v>
                </c:pt>
                <c:pt idx="3270">
                  <c:v>3039</c:v>
                </c:pt>
                <c:pt idx="3271">
                  <c:v>6824</c:v>
                </c:pt>
                <c:pt idx="3272">
                  <c:v>11644</c:v>
                </c:pt>
                <c:pt idx="3273">
                  <c:v>10683</c:v>
                </c:pt>
                <c:pt idx="3274">
                  <c:v>13199</c:v>
                </c:pt>
                <c:pt idx="3275">
                  <c:v>926</c:v>
                </c:pt>
                <c:pt idx="3276">
                  <c:v>5650</c:v>
                </c:pt>
                <c:pt idx="3277">
                  <c:v>5509</c:v>
                </c:pt>
                <c:pt idx="3278">
                  <c:v>5011</c:v>
                </c:pt>
                <c:pt idx="3279">
                  <c:v>31776</c:v>
                </c:pt>
                <c:pt idx="3280">
                  <c:v>9608</c:v>
                </c:pt>
                <c:pt idx="3281">
                  <c:v>6381</c:v>
                </c:pt>
                <c:pt idx="3282">
                  <c:v>7561</c:v>
                </c:pt>
                <c:pt idx="3283">
                  <c:v>2553</c:v>
                </c:pt>
                <c:pt idx="3284">
                  <c:v>2870</c:v>
                </c:pt>
                <c:pt idx="3285">
                  <c:v>6782</c:v>
                </c:pt>
                <c:pt idx="3286">
                  <c:v>4605</c:v>
                </c:pt>
                <c:pt idx="3287">
                  <c:v>10336</c:v>
                </c:pt>
                <c:pt idx="3288">
                  <c:v>5307</c:v>
                </c:pt>
                <c:pt idx="3289">
                  <c:v>17877</c:v>
                </c:pt>
                <c:pt idx="3290">
                  <c:v>402</c:v>
                </c:pt>
                <c:pt idx="3291">
                  <c:v>3662</c:v>
                </c:pt>
                <c:pt idx="3292">
                  <c:v>406</c:v>
                </c:pt>
                <c:pt idx="3293">
                  <c:v>31373</c:v>
                </c:pt>
                <c:pt idx="3294">
                  <c:v>3647</c:v>
                </c:pt>
                <c:pt idx="3295">
                  <c:v>718</c:v>
                </c:pt>
                <c:pt idx="3296">
                  <c:v>7165</c:v>
                </c:pt>
                <c:pt idx="3297">
                  <c:v>8536</c:v>
                </c:pt>
                <c:pt idx="3298">
                  <c:v>2875</c:v>
                </c:pt>
                <c:pt idx="3299">
                  <c:v>4558</c:v>
                </c:pt>
                <c:pt idx="3300">
                  <c:v>6509</c:v>
                </c:pt>
                <c:pt idx="3301">
                  <c:v>2345</c:v>
                </c:pt>
                <c:pt idx="3302">
                  <c:v>4479</c:v>
                </c:pt>
                <c:pt idx="3303">
                  <c:v>2232</c:v>
                </c:pt>
                <c:pt idx="3304">
                  <c:v>16298</c:v>
                </c:pt>
                <c:pt idx="3305">
                  <c:v>2107</c:v>
                </c:pt>
                <c:pt idx="3306">
                  <c:v>535</c:v>
                </c:pt>
                <c:pt idx="3307">
                  <c:v>2399</c:v>
                </c:pt>
                <c:pt idx="3308">
                  <c:v>2152</c:v>
                </c:pt>
                <c:pt idx="3309">
                  <c:v>6936</c:v>
                </c:pt>
                <c:pt idx="3310">
                  <c:v>3952</c:v>
                </c:pt>
                <c:pt idx="3311">
                  <c:v>817</c:v>
                </c:pt>
                <c:pt idx="3312">
                  <c:v>5277</c:v>
                </c:pt>
                <c:pt idx="3313">
                  <c:v>837</c:v>
                </c:pt>
                <c:pt idx="3314">
                  <c:v>10628</c:v>
                </c:pt>
                <c:pt idx="3315">
                  <c:v>4848</c:v>
                </c:pt>
                <c:pt idx="3316">
                  <c:v>7287</c:v>
                </c:pt>
                <c:pt idx="3317">
                  <c:v>9853</c:v>
                </c:pt>
                <c:pt idx="3318">
                  <c:v>7422</c:v>
                </c:pt>
                <c:pt idx="3319">
                  <c:v>5618</c:v>
                </c:pt>
                <c:pt idx="3320">
                  <c:v>7268</c:v>
                </c:pt>
                <c:pt idx="3321">
                  <c:v>5912</c:v>
                </c:pt>
                <c:pt idx="3322">
                  <c:v>1456</c:v>
                </c:pt>
                <c:pt idx="3323">
                  <c:v>2059</c:v>
                </c:pt>
                <c:pt idx="3324">
                  <c:v>5484</c:v>
                </c:pt>
                <c:pt idx="3325">
                  <c:v>5011</c:v>
                </c:pt>
                <c:pt idx="3326">
                  <c:v>4455</c:v>
                </c:pt>
                <c:pt idx="3327">
                  <c:v>15287</c:v>
                </c:pt>
                <c:pt idx="3328">
                  <c:v>8658</c:v>
                </c:pt>
                <c:pt idx="3329">
                  <c:v>10700</c:v>
                </c:pt>
                <c:pt idx="3330">
                  <c:v>16672</c:v>
                </c:pt>
                <c:pt idx="3331">
                  <c:v>4551</c:v>
                </c:pt>
                <c:pt idx="3332">
                  <c:v>1515</c:v>
                </c:pt>
                <c:pt idx="3333">
                  <c:v>1900</c:v>
                </c:pt>
                <c:pt idx="3334">
                  <c:v>2884</c:v>
                </c:pt>
                <c:pt idx="3335">
                  <c:v>4434</c:v>
                </c:pt>
                <c:pt idx="3336">
                  <c:v>8191</c:v>
                </c:pt>
                <c:pt idx="3337">
                  <c:v>4330</c:v>
                </c:pt>
                <c:pt idx="3338">
                  <c:v>5309</c:v>
                </c:pt>
                <c:pt idx="3339">
                  <c:v>6491</c:v>
                </c:pt>
                <c:pt idx="3340">
                  <c:v>2294</c:v>
                </c:pt>
                <c:pt idx="3341">
                  <c:v>1211</c:v>
                </c:pt>
                <c:pt idx="3342">
                  <c:v>483</c:v>
                </c:pt>
                <c:pt idx="3343">
                  <c:v>3023</c:v>
                </c:pt>
                <c:pt idx="3344">
                  <c:v>18809</c:v>
                </c:pt>
                <c:pt idx="3345">
                  <c:v>1923</c:v>
                </c:pt>
                <c:pt idx="3346">
                  <c:v>1838</c:v>
                </c:pt>
                <c:pt idx="3347">
                  <c:v>3021</c:v>
                </c:pt>
                <c:pt idx="3348">
                  <c:v>3516</c:v>
                </c:pt>
                <c:pt idx="3349">
                  <c:v>874</c:v>
                </c:pt>
                <c:pt idx="3350">
                  <c:v>1274</c:v>
                </c:pt>
                <c:pt idx="3351">
                  <c:v>3217</c:v>
                </c:pt>
                <c:pt idx="3352">
                  <c:v>12586</c:v>
                </c:pt>
                <c:pt idx="3353">
                  <c:v>29678</c:v>
                </c:pt>
                <c:pt idx="3354">
                  <c:v>6582</c:v>
                </c:pt>
                <c:pt idx="3355">
                  <c:v>7969</c:v>
                </c:pt>
                <c:pt idx="3356">
                  <c:v>6512</c:v>
                </c:pt>
                <c:pt idx="3357">
                  <c:v>4541</c:v>
                </c:pt>
                <c:pt idx="3358">
                  <c:v>5074</c:v>
                </c:pt>
                <c:pt idx="3359">
                  <c:v>4761</c:v>
                </c:pt>
                <c:pt idx="3360">
                  <c:v>466</c:v>
                </c:pt>
                <c:pt idx="3361">
                  <c:v>289</c:v>
                </c:pt>
                <c:pt idx="3362">
                  <c:v>14221</c:v>
                </c:pt>
                <c:pt idx="3363">
                  <c:v>14285</c:v>
                </c:pt>
                <c:pt idx="3364">
                  <c:v>8738</c:v>
                </c:pt>
                <c:pt idx="3365">
                  <c:v>5134</c:v>
                </c:pt>
                <c:pt idx="3366">
                  <c:v>289</c:v>
                </c:pt>
                <c:pt idx="3367">
                  <c:v>3434</c:v>
                </c:pt>
                <c:pt idx="3368">
                  <c:v>5642</c:v>
                </c:pt>
                <c:pt idx="3369">
                  <c:v>4402</c:v>
                </c:pt>
                <c:pt idx="3370">
                  <c:v>1275</c:v>
                </c:pt>
                <c:pt idx="3371">
                  <c:v>2092</c:v>
                </c:pt>
                <c:pt idx="3372">
                  <c:v>1567</c:v>
                </c:pt>
                <c:pt idx="3373">
                  <c:v>10032</c:v>
                </c:pt>
                <c:pt idx="3374">
                  <c:v>5511</c:v>
                </c:pt>
                <c:pt idx="3375">
                  <c:v>3617</c:v>
                </c:pt>
                <c:pt idx="3376">
                  <c:v>4839</c:v>
                </c:pt>
                <c:pt idx="3377">
                  <c:v>654</c:v>
                </c:pt>
                <c:pt idx="3378">
                  <c:v>5931</c:v>
                </c:pt>
                <c:pt idx="3379">
                  <c:v>10828</c:v>
                </c:pt>
                <c:pt idx="3380">
                  <c:v>5548</c:v>
                </c:pt>
                <c:pt idx="3381">
                  <c:v>1353</c:v>
                </c:pt>
                <c:pt idx="3382">
                  <c:v>400</c:v>
                </c:pt>
                <c:pt idx="3383">
                  <c:v>5833</c:v>
                </c:pt>
                <c:pt idx="3384">
                  <c:v>2696</c:v>
                </c:pt>
                <c:pt idx="3385">
                  <c:v>6240</c:v>
                </c:pt>
                <c:pt idx="3386">
                  <c:v>5143</c:v>
                </c:pt>
                <c:pt idx="3387">
                  <c:v>4798</c:v>
                </c:pt>
                <c:pt idx="3388">
                  <c:v>552</c:v>
                </c:pt>
                <c:pt idx="3389">
                  <c:v>3967</c:v>
                </c:pt>
                <c:pt idx="3390">
                  <c:v>15686</c:v>
                </c:pt>
                <c:pt idx="3391">
                  <c:v>704</c:v>
                </c:pt>
                <c:pt idx="3392">
                  <c:v>8551</c:v>
                </c:pt>
                <c:pt idx="3393">
                  <c:v>3364</c:v>
                </c:pt>
                <c:pt idx="3394">
                  <c:v>9139</c:v>
                </c:pt>
                <c:pt idx="3395">
                  <c:v>9800</c:v>
                </c:pt>
                <c:pt idx="3396">
                  <c:v>8142</c:v>
                </c:pt>
                <c:pt idx="3397">
                  <c:v>7568</c:v>
                </c:pt>
                <c:pt idx="3398">
                  <c:v>2998</c:v>
                </c:pt>
                <c:pt idx="3399">
                  <c:v>4371</c:v>
                </c:pt>
                <c:pt idx="3400">
                  <c:v>3551</c:v>
                </c:pt>
                <c:pt idx="3401">
                  <c:v>3931</c:v>
                </c:pt>
                <c:pt idx="3402">
                  <c:v>5717</c:v>
                </c:pt>
                <c:pt idx="3403">
                  <c:v>9573</c:v>
                </c:pt>
                <c:pt idx="3404">
                  <c:v>1026</c:v>
                </c:pt>
                <c:pt idx="3405">
                  <c:v>6890</c:v>
                </c:pt>
                <c:pt idx="3406">
                  <c:v>3602</c:v>
                </c:pt>
                <c:pt idx="3407">
                  <c:v>10174</c:v>
                </c:pt>
                <c:pt idx="3408">
                  <c:v>10220</c:v>
                </c:pt>
                <c:pt idx="3409">
                  <c:v>28986</c:v>
                </c:pt>
                <c:pt idx="3410">
                  <c:v>789</c:v>
                </c:pt>
                <c:pt idx="3411">
                  <c:v>17347</c:v>
                </c:pt>
                <c:pt idx="3412">
                  <c:v>2481</c:v>
                </c:pt>
                <c:pt idx="3413">
                  <c:v>14636</c:v>
                </c:pt>
                <c:pt idx="3414">
                  <c:v>2870</c:v>
                </c:pt>
                <c:pt idx="3415">
                  <c:v>7989</c:v>
                </c:pt>
                <c:pt idx="3416">
                  <c:v>2289</c:v>
                </c:pt>
                <c:pt idx="3417">
                  <c:v>4989</c:v>
                </c:pt>
                <c:pt idx="3418">
                  <c:v>5882</c:v>
                </c:pt>
                <c:pt idx="3419">
                  <c:v>4285</c:v>
                </c:pt>
                <c:pt idx="3420">
                  <c:v>5840</c:v>
                </c:pt>
                <c:pt idx="3421">
                  <c:v>239</c:v>
                </c:pt>
                <c:pt idx="3422">
                  <c:v>8854</c:v>
                </c:pt>
                <c:pt idx="3423">
                  <c:v>23289</c:v>
                </c:pt>
                <c:pt idx="3424">
                  <c:v>5284</c:v>
                </c:pt>
                <c:pt idx="3425">
                  <c:v>23472</c:v>
                </c:pt>
                <c:pt idx="3426">
                  <c:v>2431</c:v>
                </c:pt>
                <c:pt idx="3427">
                  <c:v>15254</c:v>
                </c:pt>
                <c:pt idx="3428">
                  <c:v>1602</c:v>
                </c:pt>
                <c:pt idx="3429">
                  <c:v>1205</c:v>
                </c:pt>
                <c:pt idx="3430">
                  <c:v>4460</c:v>
                </c:pt>
                <c:pt idx="3431">
                  <c:v>9069</c:v>
                </c:pt>
                <c:pt idx="3432">
                  <c:v>10781</c:v>
                </c:pt>
                <c:pt idx="3433">
                  <c:v>7938</c:v>
                </c:pt>
                <c:pt idx="3434">
                  <c:v>443</c:v>
                </c:pt>
                <c:pt idx="3435">
                  <c:v>3965</c:v>
                </c:pt>
                <c:pt idx="3436">
                  <c:v>1924</c:v>
                </c:pt>
                <c:pt idx="3437">
                  <c:v>4417</c:v>
                </c:pt>
                <c:pt idx="3438">
                  <c:v>3667</c:v>
                </c:pt>
                <c:pt idx="3439">
                  <c:v>3972</c:v>
                </c:pt>
                <c:pt idx="3440">
                  <c:v>15761</c:v>
                </c:pt>
                <c:pt idx="3441">
                  <c:v>17327</c:v>
                </c:pt>
                <c:pt idx="3442">
                  <c:v>8678</c:v>
                </c:pt>
                <c:pt idx="3443">
                  <c:v>1486</c:v>
                </c:pt>
                <c:pt idx="3444">
                  <c:v>1264</c:v>
                </c:pt>
                <c:pt idx="3445">
                  <c:v>2182</c:v>
                </c:pt>
                <c:pt idx="3446">
                  <c:v>3913</c:v>
                </c:pt>
                <c:pt idx="3447">
                  <c:v>590</c:v>
                </c:pt>
                <c:pt idx="3448">
                  <c:v>11244</c:v>
                </c:pt>
                <c:pt idx="3449">
                  <c:v>3886</c:v>
                </c:pt>
                <c:pt idx="3450">
                  <c:v>5740</c:v>
                </c:pt>
                <c:pt idx="3451">
                  <c:v>6992</c:v>
                </c:pt>
                <c:pt idx="3452">
                  <c:v>7518</c:v>
                </c:pt>
                <c:pt idx="3453">
                  <c:v>7913</c:v>
                </c:pt>
                <c:pt idx="3454">
                  <c:v>6067</c:v>
                </c:pt>
                <c:pt idx="3455">
                  <c:v>1619</c:v>
                </c:pt>
                <c:pt idx="3456">
                  <c:v>4735</c:v>
                </c:pt>
                <c:pt idx="3457">
                  <c:v>9081</c:v>
                </c:pt>
                <c:pt idx="3458">
                  <c:v>3138</c:v>
                </c:pt>
                <c:pt idx="3459">
                  <c:v>2359</c:v>
                </c:pt>
                <c:pt idx="3460">
                  <c:v>1675</c:v>
                </c:pt>
                <c:pt idx="3461">
                  <c:v>13798</c:v>
                </c:pt>
                <c:pt idx="3462">
                  <c:v>8469</c:v>
                </c:pt>
                <c:pt idx="3463">
                  <c:v>3131</c:v>
                </c:pt>
                <c:pt idx="3464">
                  <c:v>22024</c:v>
                </c:pt>
                <c:pt idx="3465">
                  <c:v>2173</c:v>
                </c:pt>
                <c:pt idx="3466">
                  <c:v>9392</c:v>
                </c:pt>
                <c:pt idx="3467">
                  <c:v>7047</c:v>
                </c:pt>
                <c:pt idx="3468">
                  <c:v>1937</c:v>
                </c:pt>
                <c:pt idx="3469">
                  <c:v>12063</c:v>
                </c:pt>
                <c:pt idx="3470">
                  <c:v>7237</c:v>
                </c:pt>
                <c:pt idx="3471">
                  <c:v>3452</c:v>
                </c:pt>
                <c:pt idx="3472">
                  <c:v>14659</c:v>
                </c:pt>
                <c:pt idx="3473">
                  <c:v>1572</c:v>
                </c:pt>
                <c:pt idx="3474">
                  <c:v>4451</c:v>
                </c:pt>
                <c:pt idx="3475">
                  <c:v>2378</c:v>
                </c:pt>
                <c:pt idx="3476">
                  <c:v>1980</c:v>
                </c:pt>
                <c:pt idx="3477">
                  <c:v>2328</c:v>
                </c:pt>
                <c:pt idx="3478">
                  <c:v>1898</c:v>
                </c:pt>
                <c:pt idx="3479">
                  <c:v>3757</c:v>
                </c:pt>
                <c:pt idx="3480">
                  <c:v>8333</c:v>
                </c:pt>
                <c:pt idx="3481">
                  <c:v>6652</c:v>
                </c:pt>
                <c:pt idx="3482">
                  <c:v>9874</c:v>
                </c:pt>
                <c:pt idx="3483">
                  <c:v>7503</c:v>
                </c:pt>
                <c:pt idx="3484">
                  <c:v>10569</c:v>
                </c:pt>
                <c:pt idx="3485">
                  <c:v>1640</c:v>
                </c:pt>
                <c:pt idx="3486">
                  <c:v>1661</c:v>
                </c:pt>
                <c:pt idx="3487">
                  <c:v>3773</c:v>
                </c:pt>
                <c:pt idx="3488">
                  <c:v>4918</c:v>
                </c:pt>
                <c:pt idx="3489">
                  <c:v>647</c:v>
                </c:pt>
                <c:pt idx="3490">
                  <c:v>6312</c:v>
                </c:pt>
                <c:pt idx="3491">
                  <c:v>5818</c:v>
                </c:pt>
                <c:pt idx="3492">
                  <c:v>3119</c:v>
                </c:pt>
                <c:pt idx="3493">
                  <c:v>4312</c:v>
                </c:pt>
                <c:pt idx="3494">
                  <c:v>20722</c:v>
                </c:pt>
                <c:pt idx="3495">
                  <c:v>597</c:v>
                </c:pt>
                <c:pt idx="3496">
                  <c:v>1830</c:v>
                </c:pt>
                <c:pt idx="3497">
                  <c:v>6867</c:v>
                </c:pt>
                <c:pt idx="3498">
                  <c:v>10847</c:v>
                </c:pt>
                <c:pt idx="3499">
                  <c:v>4516</c:v>
                </c:pt>
                <c:pt idx="3500">
                  <c:v>3368</c:v>
                </c:pt>
                <c:pt idx="3501">
                  <c:v>22503</c:v>
                </c:pt>
                <c:pt idx="3502">
                  <c:v>8079</c:v>
                </c:pt>
                <c:pt idx="3503">
                  <c:v>3262</c:v>
                </c:pt>
                <c:pt idx="3504">
                  <c:v>1641</c:v>
                </c:pt>
                <c:pt idx="3505">
                  <c:v>1307</c:v>
                </c:pt>
                <c:pt idx="3506">
                  <c:v>4545</c:v>
                </c:pt>
                <c:pt idx="3507">
                  <c:v>3869</c:v>
                </c:pt>
                <c:pt idx="3508">
                  <c:v>11098</c:v>
                </c:pt>
                <c:pt idx="3509">
                  <c:v>7890</c:v>
                </c:pt>
                <c:pt idx="3510">
                  <c:v>7693</c:v>
                </c:pt>
                <c:pt idx="3511">
                  <c:v>530</c:v>
                </c:pt>
                <c:pt idx="3512">
                  <c:v>1074</c:v>
                </c:pt>
                <c:pt idx="3513">
                  <c:v>3918</c:v>
                </c:pt>
                <c:pt idx="3514">
                  <c:v>5189</c:v>
                </c:pt>
                <c:pt idx="3515">
                  <c:v>6330</c:v>
                </c:pt>
                <c:pt idx="3516">
                  <c:v>4523</c:v>
                </c:pt>
                <c:pt idx="3517">
                  <c:v>4876</c:v>
                </c:pt>
                <c:pt idx="3518">
                  <c:v>12523</c:v>
                </c:pt>
                <c:pt idx="3519">
                  <c:v>5523</c:v>
                </c:pt>
                <c:pt idx="3520">
                  <c:v>6486</c:v>
                </c:pt>
                <c:pt idx="3521">
                  <c:v>19844</c:v>
                </c:pt>
                <c:pt idx="3522">
                  <c:v>7046</c:v>
                </c:pt>
                <c:pt idx="3523">
                  <c:v>1944</c:v>
                </c:pt>
                <c:pt idx="3524">
                  <c:v>4844</c:v>
                </c:pt>
                <c:pt idx="3525">
                  <c:v>10705</c:v>
                </c:pt>
                <c:pt idx="3526">
                  <c:v>7421</c:v>
                </c:pt>
                <c:pt idx="3527">
                  <c:v>4058</c:v>
                </c:pt>
                <c:pt idx="3528">
                  <c:v>3128</c:v>
                </c:pt>
                <c:pt idx="3529">
                  <c:v>7609</c:v>
                </c:pt>
                <c:pt idx="3530">
                  <c:v>5474</c:v>
                </c:pt>
                <c:pt idx="3531">
                  <c:v>1213</c:v>
                </c:pt>
                <c:pt idx="3532">
                  <c:v>9203</c:v>
                </c:pt>
                <c:pt idx="3533">
                  <c:v>1023</c:v>
                </c:pt>
                <c:pt idx="3534">
                  <c:v>7379</c:v>
                </c:pt>
                <c:pt idx="3535">
                  <c:v>9203</c:v>
                </c:pt>
                <c:pt idx="3536">
                  <c:v>3576</c:v>
                </c:pt>
                <c:pt idx="3537">
                  <c:v>774</c:v>
                </c:pt>
                <c:pt idx="3538">
                  <c:v>4085</c:v>
                </c:pt>
                <c:pt idx="3539">
                  <c:v>4033</c:v>
                </c:pt>
                <c:pt idx="3540">
                  <c:v>6183</c:v>
                </c:pt>
                <c:pt idx="3541">
                  <c:v>2122</c:v>
                </c:pt>
                <c:pt idx="3542">
                  <c:v>5552</c:v>
                </c:pt>
                <c:pt idx="3543">
                  <c:v>1733</c:v>
                </c:pt>
                <c:pt idx="3544">
                  <c:v>2128</c:v>
                </c:pt>
                <c:pt idx="3545">
                  <c:v>10637</c:v>
                </c:pt>
                <c:pt idx="3546">
                  <c:v>1726</c:v>
                </c:pt>
                <c:pt idx="3547">
                  <c:v>6500</c:v>
                </c:pt>
                <c:pt idx="3548">
                  <c:v>1748</c:v>
                </c:pt>
                <c:pt idx="3549">
                  <c:v>8960</c:v>
                </c:pt>
                <c:pt idx="3550">
                  <c:v>5491</c:v>
                </c:pt>
                <c:pt idx="3551">
                  <c:v>714</c:v>
                </c:pt>
                <c:pt idx="3552">
                  <c:v>11572</c:v>
                </c:pt>
                <c:pt idx="3553">
                  <c:v>1382</c:v>
                </c:pt>
                <c:pt idx="3554">
                  <c:v>3443</c:v>
                </c:pt>
                <c:pt idx="3555">
                  <c:v>2961</c:v>
                </c:pt>
                <c:pt idx="3556">
                  <c:v>11900</c:v>
                </c:pt>
                <c:pt idx="3557">
                  <c:v>20102</c:v>
                </c:pt>
                <c:pt idx="3558">
                  <c:v>2297</c:v>
                </c:pt>
                <c:pt idx="3559">
                  <c:v>1997</c:v>
                </c:pt>
                <c:pt idx="3560">
                  <c:v>2462</c:v>
                </c:pt>
                <c:pt idx="3561">
                  <c:v>7917</c:v>
                </c:pt>
                <c:pt idx="3562">
                  <c:v>1774</c:v>
                </c:pt>
                <c:pt idx="3563">
                  <c:v>613</c:v>
                </c:pt>
                <c:pt idx="3564">
                  <c:v>4504</c:v>
                </c:pt>
                <c:pt idx="3565">
                  <c:v>930</c:v>
                </c:pt>
                <c:pt idx="3566">
                  <c:v>5336</c:v>
                </c:pt>
                <c:pt idx="3567">
                  <c:v>14406</c:v>
                </c:pt>
                <c:pt idx="3568">
                  <c:v>3478</c:v>
                </c:pt>
                <c:pt idx="3569">
                  <c:v>524</c:v>
                </c:pt>
                <c:pt idx="3570">
                  <c:v>5228</c:v>
                </c:pt>
                <c:pt idx="3571">
                  <c:v>11012</c:v>
                </c:pt>
                <c:pt idx="3572">
                  <c:v>3862</c:v>
                </c:pt>
                <c:pt idx="3573">
                  <c:v>2722</c:v>
                </c:pt>
                <c:pt idx="3574">
                  <c:v>4122</c:v>
                </c:pt>
                <c:pt idx="3575">
                  <c:v>2901</c:v>
                </c:pt>
                <c:pt idx="3576">
                  <c:v>4881</c:v>
                </c:pt>
                <c:pt idx="3577">
                  <c:v>5287</c:v>
                </c:pt>
                <c:pt idx="3578">
                  <c:v>2141</c:v>
                </c:pt>
                <c:pt idx="3579">
                  <c:v>6114</c:v>
                </c:pt>
                <c:pt idx="3580">
                  <c:v>9649</c:v>
                </c:pt>
                <c:pt idx="3581">
                  <c:v>26779</c:v>
                </c:pt>
                <c:pt idx="3582">
                  <c:v>2412</c:v>
                </c:pt>
                <c:pt idx="3583">
                  <c:v>5253</c:v>
                </c:pt>
                <c:pt idx="3584">
                  <c:v>17997</c:v>
                </c:pt>
                <c:pt idx="3585">
                  <c:v>2899</c:v>
                </c:pt>
                <c:pt idx="3586">
                  <c:v>5290</c:v>
                </c:pt>
                <c:pt idx="3587">
                  <c:v>4688</c:v>
                </c:pt>
                <c:pt idx="3588">
                  <c:v>1063</c:v>
                </c:pt>
                <c:pt idx="3589">
                  <c:v>7176</c:v>
                </c:pt>
                <c:pt idx="3590">
                  <c:v>2611</c:v>
                </c:pt>
                <c:pt idx="3591">
                  <c:v>1979</c:v>
                </c:pt>
                <c:pt idx="3592">
                  <c:v>7404</c:v>
                </c:pt>
                <c:pt idx="3593">
                  <c:v>11849</c:v>
                </c:pt>
                <c:pt idx="3594">
                  <c:v>12776</c:v>
                </c:pt>
                <c:pt idx="3595">
                  <c:v>4653</c:v>
                </c:pt>
                <c:pt idx="3596">
                  <c:v>4494</c:v>
                </c:pt>
                <c:pt idx="3597">
                  <c:v>1911</c:v>
                </c:pt>
                <c:pt idx="3598">
                  <c:v>1766</c:v>
                </c:pt>
                <c:pt idx="3599">
                  <c:v>539</c:v>
                </c:pt>
                <c:pt idx="3600">
                  <c:v>3345</c:v>
                </c:pt>
                <c:pt idx="3601">
                  <c:v>4726</c:v>
                </c:pt>
                <c:pt idx="3602">
                  <c:v>7092</c:v>
                </c:pt>
                <c:pt idx="3603">
                  <c:v>7120</c:v>
                </c:pt>
                <c:pt idx="3604">
                  <c:v>6126</c:v>
                </c:pt>
                <c:pt idx="3605">
                  <c:v>4875</c:v>
                </c:pt>
                <c:pt idx="3606">
                  <c:v>2293</c:v>
                </c:pt>
                <c:pt idx="3607">
                  <c:v>732</c:v>
                </c:pt>
                <c:pt idx="3608">
                  <c:v>3793</c:v>
                </c:pt>
                <c:pt idx="3609">
                  <c:v>4793</c:v>
                </c:pt>
                <c:pt idx="3610">
                  <c:v>8035</c:v>
                </c:pt>
                <c:pt idx="3611">
                  <c:v>5368</c:v>
                </c:pt>
                <c:pt idx="3612">
                  <c:v>14066</c:v>
                </c:pt>
                <c:pt idx="3613">
                  <c:v>4025</c:v>
                </c:pt>
                <c:pt idx="3614">
                  <c:v>2317</c:v>
                </c:pt>
                <c:pt idx="3615">
                  <c:v>862</c:v>
                </c:pt>
                <c:pt idx="3616">
                  <c:v>2047</c:v>
                </c:pt>
                <c:pt idx="3617">
                  <c:v>2322</c:v>
                </c:pt>
                <c:pt idx="3618">
                  <c:v>5014</c:v>
                </c:pt>
                <c:pt idx="3619">
                  <c:v>11326</c:v>
                </c:pt>
                <c:pt idx="3620">
                  <c:v>5660</c:v>
                </c:pt>
                <c:pt idx="3621">
                  <c:v>5221</c:v>
                </c:pt>
                <c:pt idx="3622">
                  <c:v>13830</c:v>
                </c:pt>
                <c:pt idx="3623">
                  <c:v>7160</c:v>
                </c:pt>
                <c:pt idx="3624">
                  <c:v>1145</c:v>
                </c:pt>
                <c:pt idx="3625">
                  <c:v>9675</c:v>
                </c:pt>
                <c:pt idx="3626">
                  <c:v>22616</c:v>
                </c:pt>
                <c:pt idx="3627">
                  <c:v>4321</c:v>
                </c:pt>
                <c:pt idx="3628">
                  <c:v>4450</c:v>
                </c:pt>
                <c:pt idx="3629">
                  <c:v>27548</c:v>
                </c:pt>
                <c:pt idx="3630">
                  <c:v>2293</c:v>
                </c:pt>
                <c:pt idx="3631">
                  <c:v>2437</c:v>
                </c:pt>
                <c:pt idx="3632">
                  <c:v>5772</c:v>
                </c:pt>
                <c:pt idx="3633">
                  <c:v>12156</c:v>
                </c:pt>
                <c:pt idx="3634">
                  <c:v>12057</c:v>
                </c:pt>
                <c:pt idx="3635">
                  <c:v>29601</c:v>
                </c:pt>
                <c:pt idx="3636">
                  <c:v>6269</c:v>
                </c:pt>
                <c:pt idx="3637">
                  <c:v>5618</c:v>
                </c:pt>
                <c:pt idx="3638">
                  <c:v>5435</c:v>
                </c:pt>
                <c:pt idx="3639">
                  <c:v>2019</c:v>
                </c:pt>
                <c:pt idx="3640">
                  <c:v>7152</c:v>
                </c:pt>
                <c:pt idx="3641">
                  <c:v>798</c:v>
                </c:pt>
                <c:pt idx="3642">
                  <c:v>22383</c:v>
                </c:pt>
                <c:pt idx="3643">
                  <c:v>4145</c:v>
                </c:pt>
                <c:pt idx="3644">
                  <c:v>2649</c:v>
                </c:pt>
                <c:pt idx="3645">
                  <c:v>4292</c:v>
                </c:pt>
                <c:pt idx="3646">
                  <c:v>3545</c:v>
                </c:pt>
                <c:pt idx="3647">
                  <c:v>1849</c:v>
                </c:pt>
                <c:pt idx="3648">
                  <c:v>3286</c:v>
                </c:pt>
                <c:pt idx="3649">
                  <c:v>3590</c:v>
                </c:pt>
                <c:pt idx="3650">
                  <c:v>7361</c:v>
                </c:pt>
                <c:pt idx="3651">
                  <c:v>2211</c:v>
                </c:pt>
                <c:pt idx="3652">
                  <c:v>3759</c:v>
                </c:pt>
                <c:pt idx="3653">
                  <c:v>22238</c:v>
                </c:pt>
                <c:pt idx="3654">
                  <c:v>547</c:v>
                </c:pt>
                <c:pt idx="3655">
                  <c:v>12685</c:v>
                </c:pt>
                <c:pt idx="3656">
                  <c:v>6860</c:v>
                </c:pt>
                <c:pt idx="3657">
                  <c:v>7745</c:v>
                </c:pt>
                <c:pt idx="3658">
                  <c:v>1531</c:v>
                </c:pt>
                <c:pt idx="3659">
                  <c:v>5000</c:v>
                </c:pt>
                <c:pt idx="3660">
                  <c:v>9304</c:v>
                </c:pt>
                <c:pt idx="3661">
                  <c:v>10546</c:v>
                </c:pt>
                <c:pt idx="3662">
                  <c:v>716</c:v>
                </c:pt>
                <c:pt idx="3663">
                  <c:v>2505</c:v>
                </c:pt>
                <c:pt idx="3664">
                  <c:v>7302</c:v>
                </c:pt>
                <c:pt idx="3665">
                  <c:v>695</c:v>
                </c:pt>
                <c:pt idx="3666">
                  <c:v>2399</c:v>
                </c:pt>
                <c:pt idx="3667">
                  <c:v>1026</c:v>
                </c:pt>
                <c:pt idx="3668">
                  <c:v>1932</c:v>
                </c:pt>
                <c:pt idx="3669">
                  <c:v>478</c:v>
                </c:pt>
                <c:pt idx="3670">
                  <c:v>774</c:v>
                </c:pt>
                <c:pt idx="3671">
                  <c:v>832</c:v>
                </c:pt>
                <c:pt idx="3672">
                  <c:v>11253</c:v>
                </c:pt>
                <c:pt idx="3673">
                  <c:v>9991</c:v>
                </c:pt>
                <c:pt idx="3674">
                  <c:v>4182</c:v>
                </c:pt>
                <c:pt idx="3675">
                  <c:v>17590</c:v>
                </c:pt>
                <c:pt idx="3676">
                  <c:v>5077</c:v>
                </c:pt>
                <c:pt idx="3677">
                  <c:v>7060</c:v>
                </c:pt>
                <c:pt idx="3678">
                  <c:v>2191</c:v>
                </c:pt>
                <c:pt idx="3679">
                  <c:v>1161</c:v>
                </c:pt>
                <c:pt idx="3680">
                  <c:v>4261</c:v>
                </c:pt>
                <c:pt idx="3681">
                  <c:v>613</c:v>
                </c:pt>
                <c:pt idx="3682">
                  <c:v>2739</c:v>
                </c:pt>
                <c:pt idx="3683">
                  <c:v>10363</c:v>
                </c:pt>
                <c:pt idx="3684">
                  <c:v>4729</c:v>
                </c:pt>
                <c:pt idx="3685">
                  <c:v>1603</c:v>
                </c:pt>
                <c:pt idx="3686">
                  <c:v>4375</c:v>
                </c:pt>
                <c:pt idx="3687">
                  <c:v>2688</c:v>
                </c:pt>
                <c:pt idx="3688">
                  <c:v>3437</c:v>
                </c:pt>
                <c:pt idx="3689">
                  <c:v>5274</c:v>
                </c:pt>
                <c:pt idx="3690">
                  <c:v>1406</c:v>
                </c:pt>
                <c:pt idx="3691">
                  <c:v>721</c:v>
                </c:pt>
                <c:pt idx="3692">
                  <c:v>2921</c:v>
                </c:pt>
                <c:pt idx="3693">
                  <c:v>2980</c:v>
                </c:pt>
                <c:pt idx="3694">
                  <c:v>2652</c:v>
                </c:pt>
                <c:pt idx="3695">
                  <c:v>21048</c:v>
                </c:pt>
                <c:pt idx="3696">
                  <c:v>4317</c:v>
                </c:pt>
                <c:pt idx="3697">
                  <c:v>4209</c:v>
                </c:pt>
                <c:pt idx="3698">
                  <c:v>1005</c:v>
                </c:pt>
                <c:pt idx="3699">
                  <c:v>922</c:v>
                </c:pt>
                <c:pt idx="3700">
                  <c:v>9866</c:v>
                </c:pt>
                <c:pt idx="3701">
                  <c:v>2546</c:v>
                </c:pt>
                <c:pt idx="3702">
                  <c:v>3035</c:v>
                </c:pt>
                <c:pt idx="3703">
                  <c:v>5424</c:v>
                </c:pt>
                <c:pt idx="3704">
                  <c:v>7892</c:v>
                </c:pt>
                <c:pt idx="3705">
                  <c:v>4349</c:v>
                </c:pt>
                <c:pt idx="3706">
                  <c:v>18891</c:v>
                </c:pt>
                <c:pt idx="3707">
                  <c:v>10931</c:v>
                </c:pt>
                <c:pt idx="3708">
                  <c:v>8318</c:v>
                </c:pt>
                <c:pt idx="3709">
                  <c:v>2149</c:v>
                </c:pt>
                <c:pt idx="3710">
                  <c:v>822</c:v>
                </c:pt>
                <c:pt idx="3711">
                  <c:v>2240</c:v>
                </c:pt>
                <c:pt idx="3712">
                  <c:v>8951</c:v>
                </c:pt>
                <c:pt idx="3713">
                  <c:v>3259</c:v>
                </c:pt>
                <c:pt idx="3714">
                  <c:v>7232</c:v>
                </c:pt>
                <c:pt idx="3715">
                  <c:v>2310</c:v>
                </c:pt>
                <c:pt idx="3716">
                  <c:v>4574</c:v>
                </c:pt>
                <c:pt idx="3717">
                  <c:v>4562</c:v>
                </c:pt>
                <c:pt idx="3718">
                  <c:v>5934</c:v>
                </c:pt>
                <c:pt idx="3719">
                  <c:v>1122</c:v>
                </c:pt>
                <c:pt idx="3720">
                  <c:v>2601</c:v>
                </c:pt>
                <c:pt idx="3721">
                  <c:v>1235</c:v>
                </c:pt>
                <c:pt idx="3722">
                  <c:v>2435</c:v>
                </c:pt>
                <c:pt idx="3723">
                  <c:v>7563</c:v>
                </c:pt>
                <c:pt idx="3724">
                  <c:v>7440</c:v>
                </c:pt>
                <c:pt idx="3725">
                  <c:v>6538</c:v>
                </c:pt>
                <c:pt idx="3726">
                  <c:v>5728</c:v>
                </c:pt>
                <c:pt idx="3727">
                  <c:v>3102</c:v>
                </c:pt>
                <c:pt idx="3728">
                  <c:v>1104</c:v>
                </c:pt>
                <c:pt idx="3729">
                  <c:v>1374</c:v>
                </c:pt>
                <c:pt idx="3730">
                  <c:v>1605</c:v>
                </c:pt>
                <c:pt idx="3731">
                  <c:v>3306</c:v>
                </c:pt>
                <c:pt idx="3732">
                  <c:v>1737</c:v>
                </c:pt>
                <c:pt idx="3733">
                  <c:v>3327</c:v>
                </c:pt>
                <c:pt idx="3734">
                  <c:v>495</c:v>
                </c:pt>
                <c:pt idx="3735">
                  <c:v>5671</c:v>
                </c:pt>
                <c:pt idx="3736">
                  <c:v>6994</c:v>
                </c:pt>
                <c:pt idx="3737">
                  <c:v>6327</c:v>
                </c:pt>
                <c:pt idx="3738">
                  <c:v>3139</c:v>
                </c:pt>
                <c:pt idx="3739">
                  <c:v>618</c:v>
                </c:pt>
                <c:pt idx="3740">
                  <c:v>3623</c:v>
                </c:pt>
                <c:pt idx="3741">
                  <c:v>9687</c:v>
                </c:pt>
                <c:pt idx="3742">
                  <c:v>3144</c:v>
                </c:pt>
                <c:pt idx="3743">
                  <c:v>6831</c:v>
                </c:pt>
                <c:pt idx="3744">
                  <c:v>6248</c:v>
                </c:pt>
                <c:pt idx="3745">
                  <c:v>1672</c:v>
                </c:pt>
                <c:pt idx="3746">
                  <c:v>1709</c:v>
                </c:pt>
                <c:pt idx="3747">
                  <c:v>4435</c:v>
                </c:pt>
                <c:pt idx="3748">
                  <c:v>128</c:v>
                </c:pt>
                <c:pt idx="3749">
                  <c:v>2144</c:v>
                </c:pt>
                <c:pt idx="3750">
                  <c:v>26177</c:v>
                </c:pt>
                <c:pt idx="3751">
                  <c:v>9907</c:v>
                </c:pt>
                <c:pt idx="3752">
                  <c:v>1284</c:v>
                </c:pt>
                <c:pt idx="3753">
                  <c:v>1806</c:v>
                </c:pt>
                <c:pt idx="3754">
                  <c:v>5151</c:v>
                </c:pt>
                <c:pt idx="3755">
                  <c:v>2004</c:v>
                </c:pt>
                <c:pt idx="3756">
                  <c:v>1504</c:v>
                </c:pt>
                <c:pt idx="3757">
                  <c:v>4290</c:v>
                </c:pt>
                <c:pt idx="3758">
                  <c:v>3676</c:v>
                </c:pt>
                <c:pt idx="3759">
                  <c:v>2571</c:v>
                </c:pt>
                <c:pt idx="3760">
                  <c:v>16800</c:v>
                </c:pt>
                <c:pt idx="3761">
                  <c:v>6579</c:v>
                </c:pt>
                <c:pt idx="3762">
                  <c:v>9398</c:v>
                </c:pt>
                <c:pt idx="3763">
                  <c:v>8638</c:v>
                </c:pt>
                <c:pt idx="3764">
                  <c:v>3311</c:v>
                </c:pt>
                <c:pt idx="3765">
                  <c:v>20758</c:v>
                </c:pt>
                <c:pt idx="3766">
                  <c:v>468</c:v>
                </c:pt>
                <c:pt idx="3767">
                  <c:v>2450</c:v>
                </c:pt>
                <c:pt idx="3768">
                  <c:v>486</c:v>
                </c:pt>
                <c:pt idx="3769">
                  <c:v>13308</c:v>
                </c:pt>
                <c:pt idx="3770">
                  <c:v>5252</c:v>
                </c:pt>
                <c:pt idx="3771">
                  <c:v>747</c:v>
                </c:pt>
                <c:pt idx="3772">
                  <c:v>20380</c:v>
                </c:pt>
                <c:pt idx="3773">
                  <c:v>7120</c:v>
                </c:pt>
                <c:pt idx="3774">
                  <c:v>2389</c:v>
                </c:pt>
                <c:pt idx="3775">
                  <c:v>13870</c:v>
                </c:pt>
                <c:pt idx="3776">
                  <c:v>434</c:v>
                </c:pt>
                <c:pt idx="3777">
                  <c:v>3975</c:v>
                </c:pt>
                <c:pt idx="3778">
                  <c:v>1030</c:v>
                </c:pt>
                <c:pt idx="3779">
                  <c:v>8538</c:v>
                </c:pt>
                <c:pt idx="3780">
                  <c:v>33109</c:v>
                </c:pt>
                <c:pt idx="3781">
                  <c:v>914</c:v>
                </c:pt>
                <c:pt idx="3782">
                  <c:v>2587</c:v>
                </c:pt>
                <c:pt idx="3783">
                  <c:v>773</c:v>
                </c:pt>
                <c:pt idx="3784">
                  <c:v>464</c:v>
                </c:pt>
                <c:pt idx="3785">
                  <c:v>1491</c:v>
                </c:pt>
                <c:pt idx="3786">
                  <c:v>4767</c:v>
                </c:pt>
                <c:pt idx="3787">
                  <c:v>2183</c:v>
                </c:pt>
                <c:pt idx="3788">
                  <c:v>29546</c:v>
                </c:pt>
                <c:pt idx="3789">
                  <c:v>2968</c:v>
                </c:pt>
                <c:pt idx="3790">
                  <c:v>27502</c:v>
                </c:pt>
                <c:pt idx="3791">
                  <c:v>1476</c:v>
                </c:pt>
                <c:pt idx="3792">
                  <c:v>3809</c:v>
                </c:pt>
                <c:pt idx="3793">
                  <c:v>1898</c:v>
                </c:pt>
                <c:pt idx="3794">
                  <c:v>9157</c:v>
                </c:pt>
                <c:pt idx="3795">
                  <c:v>3214</c:v>
                </c:pt>
                <c:pt idx="3796">
                  <c:v>4598</c:v>
                </c:pt>
                <c:pt idx="3797">
                  <c:v>2799</c:v>
                </c:pt>
                <c:pt idx="3798">
                  <c:v>5008</c:v>
                </c:pt>
                <c:pt idx="3799">
                  <c:v>686</c:v>
                </c:pt>
                <c:pt idx="3800">
                  <c:v>4398</c:v>
                </c:pt>
                <c:pt idx="3801">
                  <c:v>5412</c:v>
                </c:pt>
                <c:pt idx="3802">
                  <c:v>2932</c:v>
                </c:pt>
                <c:pt idx="3803">
                  <c:v>2462</c:v>
                </c:pt>
                <c:pt idx="3804">
                  <c:v>12947</c:v>
                </c:pt>
                <c:pt idx="3805">
                  <c:v>23369</c:v>
                </c:pt>
                <c:pt idx="3806">
                  <c:v>722</c:v>
                </c:pt>
                <c:pt idx="3807">
                  <c:v>240</c:v>
                </c:pt>
                <c:pt idx="3808">
                  <c:v>8547</c:v>
                </c:pt>
                <c:pt idx="3809">
                  <c:v>2300</c:v>
                </c:pt>
                <c:pt idx="3810">
                  <c:v>1230</c:v>
                </c:pt>
                <c:pt idx="3811">
                  <c:v>15864</c:v>
                </c:pt>
                <c:pt idx="3812">
                  <c:v>17869</c:v>
                </c:pt>
                <c:pt idx="3813">
                  <c:v>6800</c:v>
                </c:pt>
                <c:pt idx="3814">
                  <c:v>5976</c:v>
                </c:pt>
                <c:pt idx="3815">
                  <c:v>5344</c:v>
                </c:pt>
                <c:pt idx="3816">
                  <c:v>10131</c:v>
                </c:pt>
                <c:pt idx="3817">
                  <c:v>2370</c:v>
                </c:pt>
                <c:pt idx="3818">
                  <c:v>6260</c:v>
                </c:pt>
                <c:pt idx="3819">
                  <c:v>174</c:v>
                </c:pt>
                <c:pt idx="3820">
                  <c:v>3680</c:v>
                </c:pt>
                <c:pt idx="3821">
                  <c:v>1278</c:v>
                </c:pt>
                <c:pt idx="3822">
                  <c:v>11138</c:v>
                </c:pt>
                <c:pt idx="3823">
                  <c:v>1715</c:v>
                </c:pt>
                <c:pt idx="3824">
                  <c:v>4933</c:v>
                </c:pt>
                <c:pt idx="3825">
                  <c:v>5506</c:v>
                </c:pt>
                <c:pt idx="3826">
                  <c:v>12824</c:v>
                </c:pt>
                <c:pt idx="3827">
                  <c:v>2903</c:v>
                </c:pt>
                <c:pt idx="3828">
                  <c:v>5657</c:v>
                </c:pt>
                <c:pt idx="3829">
                  <c:v>3024</c:v>
                </c:pt>
                <c:pt idx="3830">
                  <c:v>6812</c:v>
                </c:pt>
                <c:pt idx="3831">
                  <c:v>4335</c:v>
                </c:pt>
                <c:pt idx="3832">
                  <c:v>1351</c:v>
                </c:pt>
                <c:pt idx="3833">
                  <c:v>2292</c:v>
                </c:pt>
                <c:pt idx="3834">
                  <c:v>5077</c:v>
                </c:pt>
                <c:pt idx="3835">
                  <c:v>6223</c:v>
                </c:pt>
                <c:pt idx="3836">
                  <c:v>3067</c:v>
                </c:pt>
                <c:pt idx="3837">
                  <c:v>9186</c:v>
                </c:pt>
                <c:pt idx="3838">
                  <c:v>698</c:v>
                </c:pt>
                <c:pt idx="3839">
                  <c:v>11332</c:v>
                </c:pt>
                <c:pt idx="3840">
                  <c:v>2059</c:v>
                </c:pt>
                <c:pt idx="3841">
                  <c:v>9605</c:v>
                </c:pt>
                <c:pt idx="3842">
                  <c:v>11995</c:v>
                </c:pt>
                <c:pt idx="3843">
                  <c:v>6249</c:v>
                </c:pt>
                <c:pt idx="3844">
                  <c:v>2279</c:v>
                </c:pt>
                <c:pt idx="3845">
                  <c:v>2509</c:v>
                </c:pt>
                <c:pt idx="3846">
                  <c:v>1063</c:v>
                </c:pt>
                <c:pt idx="3847">
                  <c:v>4992</c:v>
                </c:pt>
                <c:pt idx="3848">
                  <c:v>3524</c:v>
                </c:pt>
                <c:pt idx="3849">
                  <c:v>3571</c:v>
                </c:pt>
                <c:pt idx="3850">
                  <c:v>14741</c:v>
                </c:pt>
                <c:pt idx="3851">
                  <c:v>6343</c:v>
                </c:pt>
                <c:pt idx="3852">
                  <c:v>1615</c:v>
                </c:pt>
                <c:pt idx="3853">
                  <c:v>8523</c:v>
                </c:pt>
                <c:pt idx="3854">
                  <c:v>13429</c:v>
                </c:pt>
                <c:pt idx="3855">
                  <c:v>3791</c:v>
                </c:pt>
                <c:pt idx="3856">
                  <c:v>1484</c:v>
                </c:pt>
                <c:pt idx="3857">
                  <c:v>630</c:v>
                </c:pt>
                <c:pt idx="3858">
                  <c:v>7126</c:v>
                </c:pt>
                <c:pt idx="3859">
                  <c:v>4167</c:v>
                </c:pt>
                <c:pt idx="3860">
                  <c:v>4215</c:v>
                </c:pt>
                <c:pt idx="3861">
                  <c:v>6744</c:v>
                </c:pt>
                <c:pt idx="3862">
                  <c:v>1494</c:v>
                </c:pt>
                <c:pt idx="3863">
                  <c:v>7970</c:v>
                </c:pt>
                <c:pt idx="3864">
                  <c:v>28996</c:v>
                </c:pt>
                <c:pt idx="3865">
                  <c:v>1510</c:v>
                </c:pt>
                <c:pt idx="3866">
                  <c:v>4289</c:v>
                </c:pt>
                <c:pt idx="3867">
                  <c:v>2871</c:v>
                </c:pt>
                <c:pt idx="3868">
                  <c:v>446</c:v>
                </c:pt>
                <c:pt idx="3869">
                  <c:v>843</c:v>
                </c:pt>
                <c:pt idx="3870">
                  <c:v>5118</c:v>
                </c:pt>
                <c:pt idx="3871">
                  <c:v>3955</c:v>
                </c:pt>
                <c:pt idx="3872">
                  <c:v>11542</c:v>
                </c:pt>
                <c:pt idx="3873">
                  <c:v>6556</c:v>
                </c:pt>
                <c:pt idx="3874">
                  <c:v>1285</c:v>
                </c:pt>
                <c:pt idx="3875">
                  <c:v>16465</c:v>
                </c:pt>
                <c:pt idx="3876">
                  <c:v>11979</c:v>
                </c:pt>
                <c:pt idx="3877">
                  <c:v>6090</c:v>
                </c:pt>
                <c:pt idx="3878">
                  <c:v>21918</c:v>
                </c:pt>
                <c:pt idx="3879">
                  <c:v>4754</c:v>
                </c:pt>
                <c:pt idx="3880">
                  <c:v>8393</c:v>
                </c:pt>
                <c:pt idx="3881">
                  <c:v>4406</c:v>
                </c:pt>
                <c:pt idx="3882">
                  <c:v>5433</c:v>
                </c:pt>
                <c:pt idx="3883">
                  <c:v>963</c:v>
                </c:pt>
                <c:pt idx="3884">
                  <c:v>837</c:v>
                </c:pt>
                <c:pt idx="3885">
                  <c:v>4516</c:v>
                </c:pt>
                <c:pt idx="3886">
                  <c:v>3093</c:v>
                </c:pt>
                <c:pt idx="3887">
                  <c:v>1794</c:v>
                </c:pt>
                <c:pt idx="3888">
                  <c:v>3171</c:v>
                </c:pt>
                <c:pt idx="3889">
                  <c:v>2891</c:v>
                </c:pt>
                <c:pt idx="3890">
                  <c:v>3112</c:v>
                </c:pt>
                <c:pt idx="3891">
                  <c:v>5106</c:v>
                </c:pt>
                <c:pt idx="3892">
                  <c:v>329</c:v>
                </c:pt>
                <c:pt idx="3893">
                  <c:v>10756</c:v>
                </c:pt>
                <c:pt idx="3894">
                  <c:v>4406</c:v>
                </c:pt>
                <c:pt idx="3895">
                  <c:v>4898</c:v>
                </c:pt>
                <c:pt idx="3896">
                  <c:v>12554</c:v>
                </c:pt>
                <c:pt idx="3897">
                  <c:v>29415</c:v>
                </c:pt>
                <c:pt idx="3898">
                  <c:v>3605</c:v>
                </c:pt>
                <c:pt idx="3899">
                  <c:v>5299</c:v>
                </c:pt>
                <c:pt idx="3900">
                  <c:v>2464</c:v>
                </c:pt>
                <c:pt idx="3901">
                  <c:v>6564</c:v>
                </c:pt>
                <c:pt idx="3902">
                  <c:v>215</c:v>
                </c:pt>
                <c:pt idx="3903">
                  <c:v>9002</c:v>
                </c:pt>
                <c:pt idx="3904">
                  <c:v>3359</c:v>
                </c:pt>
                <c:pt idx="3905">
                  <c:v>19182</c:v>
                </c:pt>
                <c:pt idx="3906">
                  <c:v>19254</c:v>
                </c:pt>
                <c:pt idx="3907">
                  <c:v>2489</c:v>
                </c:pt>
                <c:pt idx="3908">
                  <c:v>5929</c:v>
                </c:pt>
                <c:pt idx="3909">
                  <c:v>400</c:v>
                </c:pt>
                <c:pt idx="3910">
                  <c:v>8280</c:v>
                </c:pt>
                <c:pt idx="3911">
                  <c:v>3454</c:v>
                </c:pt>
                <c:pt idx="3912">
                  <c:v>5398</c:v>
                </c:pt>
                <c:pt idx="3913">
                  <c:v>8035</c:v>
                </c:pt>
                <c:pt idx="3914">
                  <c:v>1077</c:v>
                </c:pt>
                <c:pt idx="3915">
                  <c:v>3105</c:v>
                </c:pt>
                <c:pt idx="3916">
                  <c:v>1626</c:v>
                </c:pt>
                <c:pt idx="3917">
                  <c:v>912</c:v>
                </c:pt>
                <c:pt idx="3918">
                  <c:v>280</c:v>
                </c:pt>
                <c:pt idx="3919">
                  <c:v>2595</c:v>
                </c:pt>
                <c:pt idx="3920">
                  <c:v>16680</c:v>
                </c:pt>
                <c:pt idx="3921">
                  <c:v>6156</c:v>
                </c:pt>
                <c:pt idx="3922">
                  <c:v>505</c:v>
                </c:pt>
                <c:pt idx="3923">
                  <c:v>2971</c:v>
                </c:pt>
                <c:pt idx="3924">
                  <c:v>815</c:v>
                </c:pt>
                <c:pt idx="3925">
                  <c:v>3347</c:v>
                </c:pt>
                <c:pt idx="3926">
                  <c:v>3875</c:v>
                </c:pt>
                <c:pt idx="3927">
                  <c:v>3277</c:v>
                </c:pt>
                <c:pt idx="3928">
                  <c:v>7298</c:v>
                </c:pt>
                <c:pt idx="3929">
                  <c:v>2153</c:v>
                </c:pt>
                <c:pt idx="3930">
                  <c:v>6665</c:v>
                </c:pt>
                <c:pt idx="3931">
                  <c:v>12096</c:v>
                </c:pt>
                <c:pt idx="3932">
                  <c:v>891</c:v>
                </c:pt>
                <c:pt idx="3933">
                  <c:v>16896</c:v>
                </c:pt>
                <c:pt idx="3934">
                  <c:v>8047</c:v>
                </c:pt>
                <c:pt idx="3935">
                  <c:v>5834</c:v>
                </c:pt>
                <c:pt idx="3936">
                  <c:v>1997</c:v>
                </c:pt>
                <c:pt idx="3937">
                  <c:v>1177</c:v>
                </c:pt>
                <c:pt idx="3938">
                  <c:v>3784</c:v>
                </c:pt>
                <c:pt idx="3939">
                  <c:v>3368</c:v>
                </c:pt>
                <c:pt idx="3940">
                  <c:v>4221</c:v>
                </c:pt>
                <c:pt idx="3941">
                  <c:v>18118</c:v>
                </c:pt>
                <c:pt idx="3942">
                  <c:v>1316</c:v>
                </c:pt>
                <c:pt idx="3943">
                  <c:v>2512</c:v>
                </c:pt>
                <c:pt idx="3944">
                  <c:v>2632</c:v>
                </c:pt>
                <c:pt idx="3945">
                  <c:v>8762</c:v>
                </c:pt>
                <c:pt idx="3946">
                  <c:v>3646</c:v>
                </c:pt>
                <c:pt idx="3947">
                  <c:v>460</c:v>
                </c:pt>
                <c:pt idx="3948">
                  <c:v>5683</c:v>
                </c:pt>
                <c:pt idx="3949">
                  <c:v>805</c:v>
                </c:pt>
                <c:pt idx="3950">
                  <c:v>2345</c:v>
                </c:pt>
                <c:pt idx="3951">
                  <c:v>8101</c:v>
                </c:pt>
                <c:pt idx="3952">
                  <c:v>2563</c:v>
                </c:pt>
                <c:pt idx="3953">
                  <c:v>5211</c:v>
                </c:pt>
                <c:pt idx="3954">
                  <c:v>4824</c:v>
                </c:pt>
                <c:pt idx="3955">
                  <c:v>7022</c:v>
                </c:pt>
                <c:pt idx="3956">
                  <c:v>3913</c:v>
                </c:pt>
                <c:pt idx="3957">
                  <c:v>5474</c:v>
                </c:pt>
                <c:pt idx="3958">
                  <c:v>1509</c:v>
                </c:pt>
                <c:pt idx="3959">
                  <c:v>6417</c:v>
                </c:pt>
                <c:pt idx="3960">
                  <c:v>12155</c:v>
                </c:pt>
                <c:pt idx="3961">
                  <c:v>8381</c:v>
                </c:pt>
                <c:pt idx="3962">
                  <c:v>1836</c:v>
                </c:pt>
                <c:pt idx="3963">
                  <c:v>584</c:v>
                </c:pt>
                <c:pt idx="3964">
                  <c:v>3738</c:v>
                </c:pt>
                <c:pt idx="3965">
                  <c:v>2248</c:v>
                </c:pt>
                <c:pt idx="3966">
                  <c:v>19853</c:v>
                </c:pt>
                <c:pt idx="3967">
                  <c:v>7779</c:v>
                </c:pt>
                <c:pt idx="3968">
                  <c:v>16926</c:v>
                </c:pt>
                <c:pt idx="3969">
                  <c:v>4537</c:v>
                </c:pt>
                <c:pt idx="3970">
                  <c:v>4257</c:v>
                </c:pt>
                <c:pt idx="3971">
                  <c:v>2848</c:v>
                </c:pt>
                <c:pt idx="3972">
                  <c:v>9700</c:v>
                </c:pt>
                <c:pt idx="3973">
                  <c:v>11412</c:v>
                </c:pt>
                <c:pt idx="3974">
                  <c:v>6535</c:v>
                </c:pt>
                <c:pt idx="3975">
                  <c:v>3026</c:v>
                </c:pt>
                <c:pt idx="3976">
                  <c:v>785</c:v>
                </c:pt>
                <c:pt idx="3977">
                  <c:v>4666</c:v>
                </c:pt>
                <c:pt idx="3978">
                  <c:v>389</c:v>
                </c:pt>
                <c:pt idx="3979">
                  <c:v>413</c:v>
                </c:pt>
                <c:pt idx="3980">
                  <c:v>6331</c:v>
                </c:pt>
                <c:pt idx="3981">
                  <c:v>4931</c:v>
                </c:pt>
                <c:pt idx="3982">
                  <c:v>9892</c:v>
                </c:pt>
                <c:pt idx="3983">
                  <c:v>7219</c:v>
                </c:pt>
                <c:pt idx="3984">
                  <c:v>13655</c:v>
                </c:pt>
                <c:pt idx="3985">
                  <c:v>5297</c:v>
                </c:pt>
                <c:pt idx="3986">
                  <c:v>4923</c:v>
                </c:pt>
                <c:pt idx="3987">
                  <c:v>3331</c:v>
                </c:pt>
                <c:pt idx="3988">
                  <c:v>4784</c:v>
                </c:pt>
                <c:pt idx="3989">
                  <c:v>18298</c:v>
                </c:pt>
                <c:pt idx="3990">
                  <c:v>6259</c:v>
                </c:pt>
                <c:pt idx="3991">
                  <c:v>854</c:v>
                </c:pt>
                <c:pt idx="3992">
                  <c:v>1416</c:v>
                </c:pt>
                <c:pt idx="3993">
                  <c:v>10589</c:v>
                </c:pt>
                <c:pt idx="3994">
                  <c:v>5577</c:v>
                </c:pt>
                <c:pt idx="3995">
                  <c:v>2016</c:v>
                </c:pt>
                <c:pt idx="3996">
                  <c:v>5351</c:v>
                </c:pt>
                <c:pt idx="3997">
                  <c:v>3392</c:v>
                </c:pt>
                <c:pt idx="3998">
                  <c:v>1220</c:v>
                </c:pt>
                <c:pt idx="3999">
                  <c:v>1800</c:v>
                </c:pt>
              </c:numCache>
            </c:numRef>
          </c:xVal>
          <c:yVal>
            <c:numRef>
              <c:f>Cleaned_Data!$T$2:$T$4001</c:f>
              <c:numCache>
                <c:formatCode>General</c:formatCode>
                <c:ptCount val="4000"/>
                <c:pt idx="0">
                  <c:v>2.46</c:v>
                </c:pt>
                <c:pt idx="1">
                  <c:v>0.3</c:v>
                </c:pt>
                <c:pt idx="2">
                  <c:v>0.52</c:v>
                </c:pt>
                <c:pt idx="3">
                  <c:v>1.84</c:v>
                </c:pt>
                <c:pt idx="4">
                  <c:v>2.21</c:v>
                </c:pt>
                <c:pt idx="5">
                  <c:v>0.72</c:v>
                </c:pt>
                <c:pt idx="6">
                  <c:v>2.5299999999999998</c:v>
                </c:pt>
                <c:pt idx="7">
                  <c:v>1.18</c:v>
                </c:pt>
                <c:pt idx="8">
                  <c:v>1.53</c:v>
                </c:pt>
                <c:pt idx="9">
                  <c:v>2.29</c:v>
                </c:pt>
                <c:pt idx="10">
                  <c:v>1.44</c:v>
                </c:pt>
                <c:pt idx="11">
                  <c:v>1.36</c:v>
                </c:pt>
                <c:pt idx="12">
                  <c:v>0.3</c:v>
                </c:pt>
                <c:pt idx="13">
                  <c:v>1.31</c:v>
                </c:pt>
                <c:pt idx="14">
                  <c:v>3.32</c:v>
                </c:pt>
                <c:pt idx="15">
                  <c:v>3.21</c:v>
                </c:pt>
                <c:pt idx="16">
                  <c:v>1</c:v>
                </c:pt>
                <c:pt idx="17">
                  <c:v>1.54</c:v>
                </c:pt>
                <c:pt idx="18">
                  <c:v>1.1299999999999999</c:v>
                </c:pt>
                <c:pt idx="19">
                  <c:v>1.1000000000000001</c:v>
                </c:pt>
                <c:pt idx="20">
                  <c:v>1.6</c:v>
                </c:pt>
                <c:pt idx="21">
                  <c:v>2.4</c:v>
                </c:pt>
                <c:pt idx="22">
                  <c:v>1.25</c:v>
                </c:pt>
                <c:pt idx="23">
                  <c:v>1.08</c:v>
                </c:pt>
                <c:pt idx="24">
                  <c:v>2.2999999999999998</c:v>
                </c:pt>
                <c:pt idx="25">
                  <c:v>0.3</c:v>
                </c:pt>
                <c:pt idx="26">
                  <c:v>2.9</c:v>
                </c:pt>
                <c:pt idx="27">
                  <c:v>2.4500000000000002</c:v>
                </c:pt>
                <c:pt idx="28">
                  <c:v>3.01</c:v>
                </c:pt>
                <c:pt idx="29">
                  <c:v>1.94</c:v>
                </c:pt>
                <c:pt idx="30">
                  <c:v>1.51</c:v>
                </c:pt>
                <c:pt idx="31">
                  <c:v>0.3</c:v>
                </c:pt>
                <c:pt idx="32">
                  <c:v>0.64</c:v>
                </c:pt>
                <c:pt idx="33">
                  <c:v>3.65</c:v>
                </c:pt>
                <c:pt idx="34">
                  <c:v>3.83</c:v>
                </c:pt>
                <c:pt idx="35">
                  <c:v>0.75</c:v>
                </c:pt>
                <c:pt idx="36">
                  <c:v>1.71</c:v>
                </c:pt>
                <c:pt idx="37">
                  <c:v>0.7</c:v>
                </c:pt>
                <c:pt idx="38">
                  <c:v>0.98</c:v>
                </c:pt>
                <c:pt idx="39">
                  <c:v>3.24</c:v>
                </c:pt>
                <c:pt idx="40">
                  <c:v>0.3</c:v>
                </c:pt>
                <c:pt idx="41">
                  <c:v>1.69</c:v>
                </c:pt>
                <c:pt idx="42">
                  <c:v>0.9</c:v>
                </c:pt>
                <c:pt idx="43">
                  <c:v>2.6</c:v>
                </c:pt>
                <c:pt idx="44">
                  <c:v>3.35</c:v>
                </c:pt>
                <c:pt idx="45">
                  <c:v>0.32</c:v>
                </c:pt>
                <c:pt idx="46">
                  <c:v>2.63</c:v>
                </c:pt>
                <c:pt idx="47">
                  <c:v>36.69</c:v>
                </c:pt>
                <c:pt idx="48">
                  <c:v>0.3</c:v>
                </c:pt>
                <c:pt idx="49">
                  <c:v>0.76</c:v>
                </c:pt>
                <c:pt idx="50">
                  <c:v>2.87</c:v>
                </c:pt>
                <c:pt idx="51">
                  <c:v>0.3</c:v>
                </c:pt>
                <c:pt idx="52">
                  <c:v>1.69</c:v>
                </c:pt>
                <c:pt idx="53">
                  <c:v>1.1100000000000001</c:v>
                </c:pt>
                <c:pt idx="54">
                  <c:v>2.92</c:v>
                </c:pt>
                <c:pt idx="55">
                  <c:v>1.22</c:v>
                </c:pt>
                <c:pt idx="56">
                  <c:v>1.49</c:v>
                </c:pt>
                <c:pt idx="57">
                  <c:v>1.1599999999999999</c:v>
                </c:pt>
                <c:pt idx="58">
                  <c:v>1.34</c:v>
                </c:pt>
                <c:pt idx="59">
                  <c:v>2.0699999999999998</c:v>
                </c:pt>
                <c:pt idx="60">
                  <c:v>1.73</c:v>
                </c:pt>
                <c:pt idx="61">
                  <c:v>1.8</c:v>
                </c:pt>
                <c:pt idx="62">
                  <c:v>0.91</c:v>
                </c:pt>
                <c:pt idx="63">
                  <c:v>1.62</c:v>
                </c:pt>
                <c:pt idx="64">
                  <c:v>0.99</c:v>
                </c:pt>
                <c:pt idx="65">
                  <c:v>1.42</c:v>
                </c:pt>
                <c:pt idx="66">
                  <c:v>2.66</c:v>
                </c:pt>
                <c:pt idx="67">
                  <c:v>1.37</c:v>
                </c:pt>
                <c:pt idx="68">
                  <c:v>1.59</c:v>
                </c:pt>
                <c:pt idx="69">
                  <c:v>2.73</c:v>
                </c:pt>
                <c:pt idx="70">
                  <c:v>1</c:v>
                </c:pt>
                <c:pt idx="71">
                  <c:v>3.61</c:v>
                </c:pt>
                <c:pt idx="72">
                  <c:v>1.38</c:v>
                </c:pt>
                <c:pt idx="73">
                  <c:v>3.26</c:v>
                </c:pt>
                <c:pt idx="74">
                  <c:v>2.77</c:v>
                </c:pt>
                <c:pt idx="75">
                  <c:v>62.58</c:v>
                </c:pt>
                <c:pt idx="76">
                  <c:v>3.51</c:v>
                </c:pt>
                <c:pt idx="77">
                  <c:v>1.21</c:v>
                </c:pt>
                <c:pt idx="78">
                  <c:v>2.1800000000000002</c:v>
                </c:pt>
                <c:pt idx="79">
                  <c:v>33.549999999999997</c:v>
                </c:pt>
                <c:pt idx="80">
                  <c:v>2.4500000000000002</c:v>
                </c:pt>
                <c:pt idx="81">
                  <c:v>0.6</c:v>
                </c:pt>
                <c:pt idx="82">
                  <c:v>49.52</c:v>
                </c:pt>
                <c:pt idx="83">
                  <c:v>1.01</c:v>
                </c:pt>
                <c:pt idx="84">
                  <c:v>2.54</c:v>
                </c:pt>
                <c:pt idx="85">
                  <c:v>3.33</c:v>
                </c:pt>
                <c:pt idx="86">
                  <c:v>2.65</c:v>
                </c:pt>
                <c:pt idx="87">
                  <c:v>1.98</c:v>
                </c:pt>
                <c:pt idx="88">
                  <c:v>2.19</c:v>
                </c:pt>
                <c:pt idx="89">
                  <c:v>3.39</c:v>
                </c:pt>
                <c:pt idx="90">
                  <c:v>1.39</c:v>
                </c:pt>
                <c:pt idx="91">
                  <c:v>1.58</c:v>
                </c:pt>
                <c:pt idx="92">
                  <c:v>70.23</c:v>
                </c:pt>
                <c:pt idx="93">
                  <c:v>3.27</c:v>
                </c:pt>
                <c:pt idx="94">
                  <c:v>1.5</c:v>
                </c:pt>
                <c:pt idx="95">
                  <c:v>1.21</c:v>
                </c:pt>
                <c:pt idx="96">
                  <c:v>0.55000000000000004</c:v>
                </c:pt>
                <c:pt idx="97">
                  <c:v>1.42</c:v>
                </c:pt>
                <c:pt idx="98">
                  <c:v>1.06</c:v>
                </c:pt>
                <c:pt idx="99">
                  <c:v>1.66</c:v>
                </c:pt>
                <c:pt idx="100">
                  <c:v>1.0900000000000001</c:v>
                </c:pt>
                <c:pt idx="101">
                  <c:v>2.21</c:v>
                </c:pt>
                <c:pt idx="102">
                  <c:v>1.35</c:v>
                </c:pt>
                <c:pt idx="103">
                  <c:v>3.51</c:v>
                </c:pt>
                <c:pt idx="104">
                  <c:v>0.3</c:v>
                </c:pt>
                <c:pt idx="105">
                  <c:v>1.79</c:v>
                </c:pt>
                <c:pt idx="106">
                  <c:v>1</c:v>
                </c:pt>
                <c:pt idx="107">
                  <c:v>0.3</c:v>
                </c:pt>
                <c:pt idx="108">
                  <c:v>1.19</c:v>
                </c:pt>
                <c:pt idx="109">
                  <c:v>3.95</c:v>
                </c:pt>
                <c:pt idx="110">
                  <c:v>1.73</c:v>
                </c:pt>
                <c:pt idx="111">
                  <c:v>1.89</c:v>
                </c:pt>
                <c:pt idx="112">
                  <c:v>2.44</c:v>
                </c:pt>
                <c:pt idx="113">
                  <c:v>58.06</c:v>
                </c:pt>
                <c:pt idx="114">
                  <c:v>0.99</c:v>
                </c:pt>
                <c:pt idx="115">
                  <c:v>0.5</c:v>
                </c:pt>
                <c:pt idx="116">
                  <c:v>1.43</c:v>
                </c:pt>
                <c:pt idx="117">
                  <c:v>1.54</c:v>
                </c:pt>
                <c:pt idx="118">
                  <c:v>1.1200000000000001</c:v>
                </c:pt>
                <c:pt idx="119">
                  <c:v>1.91</c:v>
                </c:pt>
                <c:pt idx="120">
                  <c:v>2.0699999999999998</c:v>
                </c:pt>
                <c:pt idx="121">
                  <c:v>0.3</c:v>
                </c:pt>
                <c:pt idx="122">
                  <c:v>0.66</c:v>
                </c:pt>
                <c:pt idx="123">
                  <c:v>0.4</c:v>
                </c:pt>
                <c:pt idx="124">
                  <c:v>0.78</c:v>
                </c:pt>
                <c:pt idx="125">
                  <c:v>2.34</c:v>
                </c:pt>
                <c:pt idx="126">
                  <c:v>1.6</c:v>
                </c:pt>
                <c:pt idx="127">
                  <c:v>2.2400000000000002</c:v>
                </c:pt>
                <c:pt idx="128">
                  <c:v>4.8899999999999997</c:v>
                </c:pt>
                <c:pt idx="129">
                  <c:v>1.01</c:v>
                </c:pt>
                <c:pt idx="130">
                  <c:v>2.73</c:v>
                </c:pt>
                <c:pt idx="131">
                  <c:v>1.86</c:v>
                </c:pt>
                <c:pt idx="132">
                  <c:v>29.47</c:v>
                </c:pt>
                <c:pt idx="133">
                  <c:v>1.88</c:v>
                </c:pt>
                <c:pt idx="134">
                  <c:v>1.1100000000000001</c:v>
                </c:pt>
                <c:pt idx="135">
                  <c:v>0.51</c:v>
                </c:pt>
                <c:pt idx="136">
                  <c:v>0.3</c:v>
                </c:pt>
                <c:pt idx="137">
                  <c:v>4.38</c:v>
                </c:pt>
                <c:pt idx="138">
                  <c:v>1.49</c:v>
                </c:pt>
                <c:pt idx="139">
                  <c:v>3.16</c:v>
                </c:pt>
                <c:pt idx="140">
                  <c:v>0.3</c:v>
                </c:pt>
                <c:pt idx="141">
                  <c:v>2.17</c:v>
                </c:pt>
                <c:pt idx="142">
                  <c:v>2.54</c:v>
                </c:pt>
                <c:pt idx="143">
                  <c:v>3.98</c:v>
                </c:pt>
                <c:pt idx="144">
                  <c:v>1.39</c:v>
                </c:pt>
                <c:pt idx="145">
                  <c:v>1.98</c:v>
                </c:pt>
                <c:pt idx="146">
                  <c:v>0.66</c:v>
                </c:pt>
                <c:pt idx="147">
                  <c:v>0.47</c:v>
                </c:pt>
                <c:pt idx="148">
                  <c:v>1.49</c:v>
                </c:pt>
                <c:pt idx="149">
                  <c:v>0.72</c:v>
                </c:pt>
                <c:pt idx="150">
                  <c:v>3.02</c:v>
                </c:pt>
                <c:pt idx="151">
                  <c:v>3.2</c:v>
                </c:pt>
                <c:pt idx="152">
                  <c:v>0.31</c:v>
                </c:pt>
                <c:pt idx="153">
                  <c:v>0.73</c:v>
                </c:pt>
                <c:pt idx="154">
                  <c:v>47.88</c:v>
                </c:pt>
                <c:pt idx="155">
                  <c:v>62.09</c:v>
                </c:pt>
                <c:pt idx="156">
                  <c:v>4.1900000000000004</c:v>
                </c:pt>
                <c:pt idx="157">
                  <c:v>0.8</c:v>
                </c:pt>
                <c:pt idx="158">
                  <c:v>0.3</c:v>
                </c:pt>
                <c:pt idx="159">
                  <c:v>2.37</c:v>
                </c:pt>
                <c:pt idx="160">
                  <c:v>0.3</c:v>
                </c:pt>
                <c:pt idx="161">
                  <c:v>2.33</c:v>
                </c:pt>
                <c:pt idx="162">
                  <c:v>3.69</c:v>
                </c:pt>
                <c:pt idx="163">
                  <c:v>0.65</c:v>
                </c:pt>
                <c:pt idx="164">
                  <c:v>36.909999999999997</c:v>
                </c:pt>
                <c:pt idx="165">
                  <c:v>0.3</c:v>
                </c:pt>
                <c:pt idx="166">
                  <c:v>0.7</c:v>
                </c:pt>
                <c:pt idx="167">
                  <c:v>3.22</c:v>
                </c:pt>
                <c:pt idx="168">
                  <c:v>1.19</c:v>
                </c:pt>
                <c:pt idx="169">
                  <c:v>1.43</c:v>
                </c:pt>
                <c:pt idx="170">
                  <c:v>4.2</c:v>
                </c:pt>
                <c:pt idx="171">
                  <c:v>1.54</c:v>
                </c:pt>
                <c:pt idx="172">
                  <c:v>1.47</c:v>
                </c:pt>
                <c:pt idx="173">
                  <c:v>1.1100000000000001</c:v>
                </c:pt>
                <c:pt idx="174">
                  <c:v>3.21</c:v>
                </c:pt>
                <c:pt idx="175">
                  <c:v>0.3</c:v>
                </c:pt>
                <c:pt idx="176">
                  <c:v>1.5</c:v>
                </c:pt>
                <c:pt idx="177">
                  <c:v>1.19</c:v>
                </c:pt>
                <c:pt idx="178">
                  <c:v>0.3</c:v>
                </c:pt>
                <c:pt idx="179">
                  <c:v>1</c:v>
                </c:pt>
                <c:pt idx="180">
                  <c:v>2.2999999999999998</c:v>
                </c:pt>
                <c:pt idx="181">
                  <c:v>2.89</c:v>
                </c:pt>
                <c:pt idx="182">
                  <c:v>3.1</c:v>
                </c:pt>
                <c:pt idx="183">
                  <c:v>2.38</c:v>
                </c:pt>
                <c:pt idx="184">
                  <c:v>0.64</c:v>
                </c:pt>
                <c:pt idx="185">
                  <c:v>1.84</c:v>
                </c:pt>
                <c:pt idx="186">
                  <c:v>2.41</c:v>
                </c:pt>
                <c:pt idx="187">
                  <c:v>3.53</c:v>
                </c:pt>
                <c:pt idx="188">
                  <c:v>1.27</c:v>
                </c:pt>
                <c:pt idx="189">
                  <c:v>2.06</c:v>
                </c:pt>
                <c:pt idx="190">
                  <c:v>1.7</c:v>
                </c:pt>
                <c:pt idx="191">
                  <c:v>2.09</c:v>
                </c:pt>
                <c:pt idx="192">
                  <c:v>3.1</c:v>
                </c:pt>
                <c:pt idx="193">
                  <c:v>3.24</c:v>
                </c:pt>
                <c:pt idx="194">
                  <c:v>0.67</c:v>
                </c:pt>
                <c:pt idx="195">
                  <c:v>1.72</c:v>
                </c:pt>
                <c:pt idx="196">
                  <c:v>3.08</c:v>
                </c:pt>
                <c:pt idx="197">
                  <c:v>1.44</c:v>
                </c:pt>
                <c:pt idx="198">
                  <c:v>2.02</c:v>
                </c:pt>
                <c:pt idx="199">
                  <c:v>3.1</c:v>
                </c:pt>
                <c:pt idx="200">
                  <c:v>1.44</c:v>
                </c:pt>
                <c:pt idx="201">
                  <c:v>0.3</c:v>
                </c:pt>
                <c:pt idx="202">
                  <c:v>0.68</c:v>
                </c:pt>
                <c:pt idx="203">
                  <c:v>2.23</c:v>
                </c:pt>
                <c:pt idx="204">
                  <c:v>0.3</c:v>
                </c:pt>
                <c:pt idx="205">
                  <c:v>0.89</c:v>
                </c:pt>
                <c:pt idx="206">
                  <c:v>1.77</c:v>
                </c:pt>
                <c:pt idx="207">
                  <c:v>3.55</c:v>
                </c:pt>
                <c:pt idx="208">
                  <c:v>1.39</c:v>
                </c:pt>
                <c:pt idx="209">
                  <c:v>1.42</c:v>
                </c:pt>
                <c:pt idx="210">
                  <c:v>1.89</c:v>
                </c:pt>
                <c:pt idx="211">
                  <c:v>0.52</c:v>
                </c:pt>
                <c:pt idx="212">
                  <c:v>1.93</c:v>
                </c:pt>
                <c:pt idx="213">
                  <c:v>2.84</c:v>
                </c:pt>
                <c:pt idx="214">
                  <c:v>3.59</c:v>
                </c:pt>
                <c:pt idx="215">
                  <c:v>0.53</c:v>
                </c:pt>
                <c:pt idx="216">
                  <c:v>0.9</c:v>
                </c:pt>
                <c:pt idx="217">
                  <c:v>2.9</c:v>
                </c:pt>
                <c:pt idx="218">
                  <c:v>3.62</c:v>
                </c:pt>
                <c:pt idx="219">
                  <c:v>3.06</c:v>
                </c:pt>
                <c:pt idx="220">
                  <c:v>0.5</c:v>
                </c:pt>
                <c:pt idx="221">
                  <c:v>0.56999999999999995</c:v>
                </c:pt>
                <c:pt idx="222">
                  <c:v>72.540000000000006</c:v>
                </c:pt>
                <c:pt idx="223">
                  <c:v>2.31</c:v>
                </c:pt>
                <c:pt idx="224">
                  <c:v>1.1499999999999999</c:v>
                </c:pt>
                <c:pt idx="225">
                  <c:v>2.3199999999999998</c:v>
                </c:pt>
                <c:pt idx="226">
                  <c:v>4.38</c:v>
                </c:pt>
                <c:pt idx="227">
                  <c:v>26.01</c:v>
                </c:pt>
                <c:pt idx="228">
                  <c:v>1.81</c:v>
                </c:pt>
                <c:pt idx="229">
                  <c:v>0.75</c:v>
                </c:pt>
                <c:pt idx="230">
                  <c:v>6.4</c:v>
                </c:pt>
                <c:pt idx="231">
                  <c:v>1.88</c:v>
                </c:pt>
                <c:pt idx="232">
                  <c:v>1.86</c:v>
                </c:pt>
                <c:pt idx="233">
                  <c:v>1.1100000000000001</c:v>
                </c:pt>
                <c:pt idx="234">
                  <c:v>3.57</c:v>
                </c:pt>
                <c:pt idx="235">
                  <c:v>1.48</c:v>
                </c:pt>
                <c:pt idx="236">
                  <c:v>4.2</c:v>
                </c:pt>
                <c:pt idx="237">
                  <c:v>1.78</c:v>
                </c:pt>
                <c:pt idx="238">
                  <c:v>1.75</c:v>
                </c:pt>
                <c:pt idx="239">
                  <c:v>1.45</c:v>
                </c:pt>
                <c:pt idx="240">
                  <c:v>2.15</c:v>
                </c:pt>
                <c:pt idx="241">
                  <c:v>3.7</c:v>
                </c:pt>
                <c:pt idx="242">
                  <c:v>2.74</c:v>
                </c:pt>
                <c:pt idx="243">
                  <c:v>1.56</c:v>
                </c:pt>
                <c:pt idx="244">
                  <c:v>1.64</c:v>
                </c:pt>
                <c:pt idx="245">
                  <c:v>4</c:v>
                </c:pt>
                <c:pt idx="246">
                  <c:v>2.4300000000000002</c:v>
                </c:pt>
                <c:pt idx="247">
                  <c:v>3.09</c:v>
                </c:pt>
                <c:pt idx="248">
                  <c:v>2.88</c:v>
                </c:pt>
                <c:pt idx="249">
                  <c:v>1.51</c:v>
                </c:pt>
                <c:pt idx="250">
                  <c:v>2.0499999999999998</c:v>
                </c:pt>
                <c:pt idx="251">
                  <c:v>2.0699999999999998</c:v>
                </c:pt>
                <c:pt idx="252">
                  <c:v>1.42</c:v>
                </c:pt>
                <c:pt idx="253">
                  <c:v>62.76</c:v>
                </c:pt>
                <c:pt idx="254">
                  <c:v>1.0900000000000001</c:v>
                </c:pt>
                <c:pt idx="255">
                  <c:v>1.5</c:v>
                </c:pt>
                <c:pt idx="256">
                  <c:v>3.64</c:v>
                </c:pt>
                <c:pt idx="257">
                  <c:v>0.79</c:v>
                </c:pt>
                <c:pt idx="258">
                  <c:v>2.42</c:v>
                </c:pt>
                <c:pt idx="259">
                  <c:v>1.38</c:v>
                </c:pt>
                <c:pt idx="260">
                  <c:v>0.84</c:v>
                </c:pt>
                <c:pt idx="261">
                  <c:v>0.45</c:v>
                </c:pt>
                <c:pt idx="262">
                  <c:v>0.45</c:v>
                </c:pt>
                <c:pt idx="263">
                  <c:v>2.5299999999999998</c:v>
                </c:pt>
                <c:pt idx="264">
                  <c:v>3.06</c:v>
                </c:pt>
                <c:pt idx="265">
                  <c:v>2.14</c:v>
                </c:pt>
                <c:pt idx="266">
                  <c:v>1.52</c:v>
                </c:pt>
                <c:pt idx="267">
                  <c:v>0.89</c:v>
                </c:pt>
                <c:pt idx="268">
                  <c:v>1.1399999999999999</c:v>
                </c:pt>
                <c:pt idx="269">
                  <c:v>1.93</c:v>
                </c:pt>
                <c:pt idx="270">
                  <c:v>69.709999999999994</c:v>
                </c:pt>
                <c:pt idx="271">
                  <c:v>0.45</c:v>
                </c:pt>
                <c:pt idx="272">
                  <c:v>2.25</c:v>
                </c:pt>
                <c:pt idx="273">
                  <c:v>1.44</c:v>
                </c:pt>
                <c:pt idx="274">
                  <c:v>0.69</c:v>
                </c:pt>
                <c:pt idx="275">
                  <c:v>1.26</c:v>
                </c:pt>
                <c:pt idx="276">
                  <c:v>1.61</c:v>
                </c:pt>
                <c:pt idx="277">
                  <c:v>1.52</c:v>
                </c:pt>
                <c:pt idx="278">
                  <c:v>0.97</c:v>
                </c:pt>
                <c:pt idx="279">
                  <c:v>1.3</c:v>
                </c:pt>
                <c:pt idx="280">
                  <c:v>2.54</c:v>
                </c:pt>
                <c:pt idx="281">
                  <c:v>1.84</c:v>
                </c:pt>
                <c:pt idx="282">
                  <c:v>0.63</c:v>
                </c:pt>
                <c:pt idx="283">
                  <c:v>3.39</c:v>
                </c:pt>
                <c:pt idx="284">
                  <c:v>0.3</c:v>
                </c:pt>
                <c:pt idx="285">
                  <c:v>1.91</c:v>
                </c:pt>
                <c:pt idx="286">
                  <c:v>1.23</c:v>
                </c:pt>
                <c:pt idx="287">
                  <c:v>3.46</c:v>
                </c:pt>
                <c:pt idx="288">
                  <c:v>1.43</c:v>
                </c:pt>
                <c:pt idx="289">
                  <c:v>3.03</c:v>
                </c:pt>
                <c:pt idx="290">
                  <c:v>3.38</c:v>
                </c:pt>
                <c:pt idx="291">
                  <c:v>1.48</c:v>
                </c:pt>
                <c:pt idx="292">
                  <c:v>0.35</c:v>
                </c:pt>
                <c:pt idx="293">
                  <c:v>2.19</c:v>
                </c:pt>
                <c:pt idx="294">
                  <c:v>3.38</c:v>
                </c:pt>
                <c:pt idx="295">
                  <c:v>1.51</c:v>
                </c:pt>
                <c:pt idx="296">
                  <c:v>1.96</c:v>
                </c:pt>
                <c:pt idx="297">
                  <c:v>1.9</c:v>
                </c:pt>
                <c:pt idx="298">
                  <c:v>71.83</c:v>
                </c:pt>
                <c:pt idx="299">
                  <c:v>4.3</c:v>
                </c:pt>
                <c:pt idx="300">
                  <c:v>1.6</c:v>
                </c:pt>
                <c:pt idx="301">
                  <c:v>45.71</c:v>
                </c:pt>
                <c:pt idx="302">
                  <c:v>0.3</c:v>
                </c:pt>
                <c:pt idx="303">
                  <c:v>38.78</c:v>
                </c:pt>
                <c:pt idx="304">
                  <c:v>2.96</c:v>
                </c:pt>
                <c:pt idx="305">
                  <c:v>1.56</c:v>
                </c:pt>
                <c:pt idx="306">
                  <c:v>49.31</c:v>
                </c:pt>
                <c:pt idx="307">
                  <c:v>52.5</c:v>
                </c:pt>
                <c:pt idx="308">
                  <c:v>41.38</c:v>
                </c:pt>
                <c:pt idx="309">
                  <c:v>1.1200000000000001</c:v>
                </c:pt>
                <c:pt idx="310">
                  <c:v>0.46</c:v>
                </c:pt>
                <c:pt idx="311">
                  <c:v>1.79</c:v>
                </c:pt>
                <c:pt idx="312">
                  <c:v>2.8</c:v>
                </c:pt>
                <c:pt idx="313">
                  <c:v>1.75</c:v>
                </c:pt>
                <c:pt idx="314">
                  <c:v>1.38</c:v>
                </c:pt>
                <c:pt idx="315">
                  <c:v>2.2999999999999998</c:v>
                </c:pt>
                <c:pt idx="316">
                  <c:v>1.54</c:v>
                </c:pt>
                <c:pt idx="317">
                  <c:v>0.93</c:v>
                </c:pt>
                <c:pt idx="318">
                  <c:v>1.88</c:v>
                </c:pt>
                <c:pt idx="319">
                  <c:v>1.62</c:v>
                </c:pt>
                <c:pt idx="320">
                  <c:v>2.87</c:v>
                </c:pt>
                <c:pt idx="321">
                  <c:v>0.61</c:v>
                </c:pt>
                <c:pt idx="322">
                  <c:v>0.42</c:v>
                </c:pt>
                <c:pt idx="323">
                  <c:v>3.01</c:v>
                </c:pt>
                <c:pt idx="324">
                  <c:v>41.51</c:v>
                </c:pt>
                <c:pt idx="325">
                  <c:v>2.39</c:v>
                </c:pt>
                <c:pt idx="326">
                  <c:v>49.62</c:v>
                </c:pt>
                <c:pt idx="327">
                  <c:v>1.1000000000000001</c:v>
                </c:pt>
                <c:pt idx="328">
                  <c:v>1.6</c:v>
                </c:pt>
                <c:pt idx="329">
                  <c:v>1.79</c:v>
                </c:pt>
                <c:pt idx="330">
                  <c:v>1.1599999999999999</c:v>
                </c:pt>
                <c:pt idx="331">
                  <c:v>1.71</c:v>
                </c:pt>
                <c:pt idx="332">
                  <c:v>2.4500000000000002</c:v>
                </c:pt>
                <c:pt idx="333">
                  <c:v>0.3</c:v>
                </c:pt>
                <c:pt idx="334">
                  <c:v>0.31</c:v>
                </c:pt>
                <c:pt idx="335">
                  <c:v>0.6</c:v>
                </c:pt>
                <c:pt idx="336">
                  <c:v>3.75</c:v>
                </c:pt>
                <c:pt idx="337">
                  <c:v>1.1599999999999999</c:v>
                </c:pt>
                <c:pt idx="338">
                  <c:v>1.95</c:v>
                </c:pt>
                <c:pt idx="339">
                  <c:v>1.01</c:v>
                </c:pt>
                <c:pt idx="340">
                  <c:v>2.37</c:v>
                </c:pt>
                <c:pt idx="341">
                  <c:v>1.66</c:v>
                </c:pt>
                <c:pt idx="342">
                  <c:v>32.799999999999997</c:v>
                </c:pt>
                <c:pt idx="343">
                  <c:v>1.38</c:v>
                </c:pt>
                <c:pt idx="344">
                  <c:v>2.2799999999999998</c:v>
                </c:pt>
                <c:pt idx="345">
                  <c:v>4.72</c:v>
                </c:pt>
                <c:pt idx="346">
                  <c:v>2.33</c:v>
                </c:pt>
                <c:pt idx="347">
                  <c:v>2.5299999999999998</c:v>
                </c:pt>
                <c:pt idx="348">
                  <c:v>1.08</c:v>
                </c:pt>
                <c:pt idx="349">
                  <c:v>2.74</c:v>
                </c:pt>
                <c:pt idx="350">
                  <c:v>1.76</c:v>
                </c:pt>
                <c:pt idx="351">
                  <c:v>0.3</c:v>
                </c:pt>
                <c:pt idx="352">
                  <c:v>1.42</c:v>
                </c:pt>
                <c:pt idx="353">
                  <c:v>2.67</c:v>
                </c:pt>
                <c:pt idx="354">
                  <c:v>1.51</c:v>
                </c:pt>
                <c:pt idx="355">
                  <c:v>1.29</c:v>
                </c:pt>
                <c:pt idx="356">
                  <c:v>4.1399999999999997</c:v>
                </c:pt>
                <c:pt idx="357">
                  <c:v>84.75</c:v>
                </c:pt>
                <c:pt idx="358">
                  <c:v>4.5599999999999996</c:v>
                </c:pt>
                <c:pt idx="359">
                  <c:v>1.24</c:v>
                </c:pt>
                <c:pt idx="360">
                  <c:v>1.21</c:v>
                </c:pt>
                <c:pt idx="361">
                  <c:v>3.77</c:v>
                </c:pt>
                <c:pt idx="362">
                  <c:v>0.3</c:v>
                </c:pt>
                <c:pt idx="363">
                  <c:v>3.27</c:v>
                </c:pt>
                <c:pt idx="364">
                  <c:v>0.88</c:v>
                </c:pt>
                <c:pt idx="365">
                  <c:v>3.62</c:v>
                </c:pt>
                <c:pt idx="366">
                  <c:v>3</c:v>
                </c:pt>
                <c:pt idx="367">
                  <c:v>2.69</c:v>
                </c:pt>
                <c:pt idx="368">
                  <c:v>1.68</c:v>
                </c:pt>
                <c:pt idx="369">
                  <c:v>0.57999999999999996</c:v>
                </c:pt>
                <c:pt idx="370">
                  <c:v>2.4300000000000002</c:v>
                </c:pt>
                <c:pt idx="371">
                  <c:v>1.01</c:v>
                </c:pt>
                <c:pt idx="372">
                  <c:v>3.02</c:v>
                </c:pt>
                <c:pt idx="373">
                  <c:v>2.16</c:v>
                </c:pt>
                <c:pt idx="374">
                  <c:v>3</c:v>
                </c:pt>
                <c:pt idx="375">
                  <c:v>0.72</c:v>
                </c:pt>
                <c:pt idx="376">
                  <c:v>3.74</c:v>
                </c:pt>
                <c:pt idx="377">
                  <c:v>0.79</c:v>
                </c:pt>
                <c:pt idx="378">
                  <c:v>4.0999999999999996</c:v>
                </c:pt>
                <c:pt idx="379">
                  <c:v>2.52</c:v>
                </c:pt>
                <c:pt idx="380">
                  <c:v>3.39</c:v>
                </c:pt>
                <c:pt idx="381">
                  <c:v>0.3</c:v>
                </c:pt>
                <c:pt idx="382">
                  <c:v>2.1</c:v>
                </c:pt>
                <c:pt idx="383">
                  <c:v>1.53</c:v>
                </c:pt>
                <c:pt idx="384">
                  <c:v>1.5</c:v>
                </c:pt>
                <c:pt idx="385">
                  <c:v>2.96</c:v>
                </c:pt>
                <c:pt idx="386">
                  <c:v>1.05</c:v>
                </c:pt>
                <c:pt idx="387">
                  <c:v>1.95</c:v>
                </c:pt>
                <c:pt idx="388">
                  <c:v>0.33</c:v>
                </c:pt>
                <c:pt idx="389">
                  <c:v>2.36</c:v>
                </c:pt>
                <c:pt idx="390">
                  <c:v>1.71</c:v>
                </c:pt>
                <c:pt idx="391">
                  <c:v>1.44</c:v>
                </c:pt>
                <c:pt idx="392">
                  <c:v>1.35</c:v>
                </c:pt>
                <c:pt idx="393">
                  <c:v>0.3</c:v>
                </c:pt>
                <c:pt idx="394">
                  <c:v>0.96</c:v>
                </c:pt>
                <c:pt idx="395">
                  <c:v>2.0699999999999998</c:v>
                </c:pt>
                <c:pt idx="396">
                  <c:v>0.43</c:v>
                </c:pt>
                <c:pt idx="397">
                  <c:v>2.1800000000000002</c:v>
                </c:pt>
                <c:pt idx="398">
                  <c:v>1.32</c:v>
                </c:pt>
                <c:pt idx="399">
                  <c:v>1.47</c:v>
                </c:pt>
                <c:pt idx="400">
                  <c:v>0.66</c:v>
                </c:pt>
                <c:pt idx="401">
                  <c:v>1.9</c:v>
                </c:pt>
                <c:pt idx="402">
                  <c:v>1.43</c:v>
                </c:pt>
                <c:pt idx="403">
                  <c:v>0.64</c:v>
                </c:pt>
                <c:pt idx="404">
                  <c:v>0.71</c:v>
                </c:pt>
                <c:pt idx="405">
                  <c:v>2.46</c:v>
                </c:pt>
                <c:pt idx="406">
                  <c:v>2.2599999999999998</c:v>
                </c:pt>
                <c:pt idx="407">
                  <c:v>1.96</c:v>
                </c:pt>
                <c:pt idx="408">
                  <c:v>3.55</c:v>
                </c:pt>
                <c:pt idx="409">
                  <c:v>1.82</c:v>
                </c:pt>
                <c:pt idx="410">
                  <c:v>1.74</c:v>
                </c:pt>
                <c:pt idx="411">
                  <c:v>1.56</c:v>
                </c:pt>
                <c:pt idx="412">
                  <c:v>2.76</c:v>
                </c:pt>
                <c:pt idx="413">
                  <c:v>2.5299999999999998</c:v>
                </c:pt>
                <c:pt idx="414">
                  <c:v>1.04</c:v>
                </c:pt>
                <c:pt idx="415">
                  <c:v>0.3</c:v>
                </c:pt>
                <c:pt idx="416">
                  <c:v>2.25</c:v>
                </c:pt>
                <c:pt idx="417">
                  <c:v>1.35</c:v>
                </c:pt>
                <c:pt idx="418">
                  <c:v>0.69</c:v>
                </c:pt>
                <c:pt idx="419">
                  <c:v>2.61</c:v>
                </c:pt>
                <c:pt idx="420">
                  <c:v>2.52</c:v>
                </c:pt>
                <c:pt idx="421">
                  <c:v>2.61</c:v>
                </c:pt>
                <c:pt idx="422">
                  <c:v>1.8</c:v>
                </c:pt>
                <c:pt idx="423">
                  <c:v>1.31</c:v>
                </c:pt>
                <c:pt idx="424">
                  <c:v>2.46</c:v>
                </c:pt>
                <c:pt idx="425">
                  <c:v>2.71</c:v>
                </c:pt>
                <c:pt idx="426">
                  <c:v>1.85</c:v>
                </c:pt>
                <c:pt idx="427">
                  <c:v>4.08</c:v>
                </c:pt>
                <c:pt idx="428">
                  <c:v>2.46</c:v>
                </c:pt>
                <c:pt idx="429">
                  <c:v>0.79</c:v>
                </c:pt>
                <c:pt idx="430">
                  <c:v>1.26</c:v>
                </c:pt>
                <c:pt idx="431">
                  <c:v>1.74</c:v>
                </c:pt>
                <c:pt idx="432">
                  <c:v>0.73</c:v>
                </c:pt>
                <c:pt idx="433">
                  <c:v>2.59</c:v>
                </c:pt>
                <c:pt idx="434">
                  <c:v>0.99</c:v>
                </c:pt>
                <c:pt idx="435">
                  <c:v>0.6</c:v>
                </c:pt>
                <c:pt idx="436">
                  <c:v>3.04</c:v>
                </c:pt>
                <c:pt idx="437">
                  <c:v>46.59</c:v>
                </c:pt>
                <c:pt idx="438">
                  <c:v>1.25</c:v>
                </c:pt>
                <c:pt idx="439">
                  <c:v>1.87</c:v>
                </c:pt>
                <c:pt idx="440">
                  <c:v>0.98</c:v>
                </c:pt>
                <c:pt idx="441">
                  <c:v>1.87</c:v>
                </c:pt>
                <c:pt idx="442">
                  <c:v>0.65</c:v>
                </c:pt>
                <c:pt idx="443">
                  <c:v>1.03</c:v>
                </c:pt>
                <c:pt idx="444">
                  <c:v>0.49</c:v>
                </c:pt>
                <c:pt idx="445">
                  <c:v>3.7</c:v>
                </c:pt>
                <c:pt idx="446">
                  <c:v>2.08</c:v>
                </c:pt>
                <c:pt idx="447">
                  <c:v>1.05</c:v>
                </c:pt>
                <c:pt idx="448">
                  <c:v>1.62</c:v>
                </c:pt>
                <c:pt idx="449">
                  <c:v>1.1100000000000001</c:v>
                </c:pt>
                <c:pt idx="450">
                  <c:v>4.08</c:v>
                </c:pt>
                <c:pt idx="451">
                  <c:v>1.62</c:v>
                </c:pt>
                <c:pt idx="452">
                  <c:v>60.35</c:v>
                </c:pt>
                <c:pt idx="453">
                  <c:v>2.54</c:v>
                </c:pt>
                <c:pt idx="454">
                  <c:v>1.9</c:v>
                </c:pt>
                <c:pt idx="455">
                  <c:v>3.61</c:v>
                </c:pt>
                <c:pt idx="456">
                  <c:v>0.97</c:v>
                </c:pt>
                <c:pt idx="457">
                  <c:v>1.34</c:v>
                </c:pt>
                <c:pt idx="458">
                  <c:v>1.31</c:v>
                </c:pt>
                <c:pt idx="459">
                  <c:v>49.71</c:v>
                </c:pt>
                <c:pt idx="460">
                  <c:v>3.15</c:v>
                </c:pt>
                <c:pt idx="461">
                  <c:v>1.2</c:v>
                </c:pt>
                <c:pt idx="462">
                  <c:v>1.61</c:v>
                </c:pt>
                <c:pt idx="463">
                  <c:v>3.52</c:v>
                </c:pt>
                <c:pt idx="464">
                  <c:v>3.17</c:v>
                </c:pt>
                <c:pt idx="465">
                  <c:v>1.48</c:v>
                </c:pt>
                <c:pt idx="466">
                  <c:v>3.71</c:v>
                </c:pt>
                <c:pt idx="467">
                  <c:v>2.37</c:v>
                </c:pt>
                <c:pt idx="468">
                  <c:v>1.59</c:v>
                </c:pt>
                <c:pt idx="469">
                  <c:v>1.38</c:v>
                </c:pt>
                <c:pt idx="470">
                  <c:v>1.47</c:v>
                </c:pt>
                <c:pt idx="471">
                  <c:v>2.06</c:v>
                </c:pt>
                <c:pt idx="472">
                  <c:v>1.7</c:v>
                </c:pt>
                <c:pt idx="473">
                  <c:v>3.22</c:v>
                </c:pt>
                <c:pt idx="474">
                  <c:v>1.01</c:v>
                </c:pt>
                <c:pt idx="475">
                  <c:v>0.39</c:v>
                </c:pt>
                <c:pt idx="476">
                  <c:v>1.68</c:v>
                </c:pt>
                <c:pt idx="477">
                  <c:v>2.88</c:v>
                </c:pt>
                <c:pt idx="478">
                  <c:v>1.2</c:v>
                </c:pt>
                <c:pt idx="479">
                  <c:v>2.0299999999999998</c:v>
                </c:pt>
                <c:pt idx="480">
                  <c:v>0.95</c:v>
                </c:pt>
                <c:pt idx="481">
                  <c:v>2.1800000000000002</c:v>
                </c:pt>
                <c:pt idx="482">
                  <c:v>0.3</c:v>
                </c:pt>
                <c:pt idx="483">
                  <c:v>3.01</c:v>
                </c:pt>
                <c:pt idx="484">
                  <c:v>1.83</c:v>
                </c:pt>
                <c:pt idx="485">
                  <c:v>0.85</c:v>
                </c:pt>
                <c:pt idx="486">
                  <c:v>49.8</c:v>
                </c:pt>
                <c:pt idx="487">
                  <c:v>3.72</c:v>
                </c:pt>
                <c:pt idx="488">
                  <c:v>1.74</c:v>
                </c:pt>
                <c:pt idx="489">
                  <c:v>66.680000000000007</c:v>
                </c:pt>
                <c:pt idx="490">
                  <c:v>1.02</c:v>
                </c:pt>
                <c:pt idx="491">
                  <c:v>2.33</c:v>
                </c:pt>
                <c:pt idx="492">
                  <c:v>4.4800000000000004</c:v>
                </c:pt>
                <c:pt idx="493">
                  <c:v>46.28</c:v>
                </c:pt>
                <c:pt idx="494">
                  <c:v>0.79</c:v>
                </c:pt>
                <c:pt idx="495">
                  <c:v>1.35</c:v>
                </c:pt>
                <c:pt idx="496">
                  <c:v>0.3</c:v>
                </c:pt>
                <c:pt idx="497">
                  <c:v>1.46</c:v>
                </c:pt>
                <c:pt idx="498">
                  <c:v>3.43</c:v>
                </c:pt>
                <c:pt idx="499">
                  <c:v>0.51</c:v>
                </c:pt>
                <c:pt idx="500">
                  <c:v>0.3</c:v>
                </c:pt>
                <c:pt idx="501">
                  <c:v>1.22</c:v>
                </c:pt>
                <c:pt idx="502">
                  <c:v>41.94</c:v>
                </c:pt>
                <c:pt idx="503">
                  <c:v>59.1</c:v>
                </c:pt>
                <c:pt idx="504">
                  <c:v>1.05</c:v>
                </c:pt>
                <c:pt idx="505">
                  <c:v>2.2599999999999998</c:v>
                </c:pt>
                <c:pt idx="506">
                  <c:v>2.46</c:v>
                </c:pt>
                <c:pt idx="507">
                  <c:v>3.05</c:v>
                </c:pt>
                <c:pt idx="508">
                  <c:v>1.51</c:v>
                </c:pt>
                <c:pt idx="509">
                  <c:v>0.77</c:v>
                </c:pt>
                <c:pt idx="510">
                  <c:v>1.76</c:v>
                </c:pt>
                <c:pt idx="511">
                  <c:v>1.69</c:v>
                </c:pt>
                <c:pt idx="512">
                  <c:v>2.96</c:v>
                </c:pt>
                <c:pt idx="513">
                  <c:v>2.89</c:v>
                </c:pt>
                <c:pt idx="514">
                  <c:v>4.76</c:v>
                </c:pt>
                <c:pt idx="515">
                  <c:v>0.38</c:v>
                </c:pt>
                <c:pt idx="516">
                  <c:v>2.65</c:v>
                </c:pt>
                <c:pt idx="517">
                  <c:v>1.82</c:v>
                </c:pt>
                <c:pt idx="518">
                  <c:v>1.27</c:v>
                </c:pt>
                <c:pt idx="519">
                  <c:v>1.37</c:v>
                </c:pt>
                <c:pt idx="520">
                  <c:v>1.2</c:v>
                </c:pt>
                <c:pt idx="521">
                  <c:v>1.45</c:v>
                </c:pt>
                <c:pt idx="522">
                  <c:v>1.36</c:v>
                </c:pt>
                <c:pt idx="523">
                  <c:v>1.48</c:v>
                </c:pt>
                <c:pt idx="524">
                  <c:v>0.34</c:v>
                </c:pt>
                <c:pt idx="525">
                  <c:v>50.25</c:v>
                </c:pt>
                <c:pt idx="526">
                  <c:v>1.18</c:v>
                </c:pt>
                <c:pt idx="527">
                  <c:v>1.17</c:v>
                </c:pt>
                <c:pt idx="528">
                  <c:v>7.89</c:v>
                </c:pt>
                <c:pt idx="529">
                  <c:v>0.77</c:v>
                </c:pt>
                <c:pt idx="530">
                  <c:v>3.26</c:v>
                </c:pt>
                <c:pt idx="531">
                  <c:v>2.44</c:v>
                </c:pt>
                <c:pt idx="532">
                  <c:v>2.73</c:v>
                </c:pt>
                <c:pt idx="533">
                  <c:v>3.73</c:v>
                </c:pt>
                <c:pt idx="534">
                  <c:v>3.19</c:v>
                </c:pt>
                <c:pt idx="535">
                  <c:v>3.22</c:v>
                </c:pt>
                <c:pt idx="536">
                  <c:v>1.59</c:v>
                </c:pt>
                <c:pt idx="537">
                  <c:v>51.39</c:v>
                </c:pt>
                <c:pt idx="538">
                  <c:v>0.3</c:v>
                </c:pt>
                <c:pt idx="539">
                  <c:v>1.1599999999999999</c:v>
                </c:pt>
                <c:pt idx="540">
                  <c:v>0.45</c:v>
                </c:pt>
                <c:pt idx="541">
                  <c:v>2.69</c:v>
                </c:pt>
                <c:pt idx="542">
                  <c:v>0.88</c:v>
                </c:pt>
                <c:pt idx="543">
                  <c:v>0.89</c:v>
                </c:pt>
                <c:pt idx="544">
                  <c:v>2.72</c:v>
                </c:pt>
                <c:pt idx="545">
                  <c:v>0.32</c:v>
                </c:pt>
                <c:pt idx="546">
                  <c:v>1.71</c:v>
                </c:pt>
                <c:pt idx="547">
                  <c:v>3.43</c:v>
                </c:pt>
                <c:pt idx="548">
                  <c:v>3.1</c:v>
                </c:pt>
                <c:pt idx="549">
                  <c:v>10.97</c:v>
                </c:pt>
                <c:pt idx="550">
                  <c:v>1.94</c:v>
                </c:pt>
                <c:pt idx="551">
                  <c:v>1.97</c:v>
                </c:pt>
                <c:pt idx="552">
                  <c:v>18.14</c:v>
                </c:pt>
                <c:pt idx="553">
                  <c:v>1.24</c:v>
                </c:pt>
                <c:pt idx="554">
                  <c:v>1.38</c:v>
                </c:pt>
                <c:pt idx="555">
                  <c:v>1.46</c:v>
                </c:pt>
                <c:pt idx="556">
                  <c:v>0.39</c:v>
                </c:pt>
                <c:pt idx="557">
                  <c:v>1.61</c:v>
                </c:pt>
                <c:pt idx="558">
                  <c:v>1.56</c:v>
                </c:pt>
                <c:pt idx="559">
                  <c:v>1.84</c:v>
                </c:pt>
                <c:pt idx="560">
                  <c:v>4.08</c:v>
                </c:pt>
                <c:pt idx="561">
                  <c:v>1.03</c:v>
                </c:pt>
                <c:pt idx="562">
                  <c:v>0.64</c:v>
                </c:pt>
                <c:pt idx="563">
                  <c:v>0.3</c:v>
                </c:pt>
                <c:pt idx="564">
                  <c:v>0.36</c:v>
                </c:pt>
                <c:pt idx="565">
                  <c:v>1.74</c:v>
                </c:pt>
                <c:pt idx="566">
                  <c:v>1.47</c:v>
                </c:pt>
                <c:pt idx="567">
                  <c:v>0.3</c:v>
                </c:pt>
                <c:pt idx="568">
                  <c:v>1.03</c:v>
                </c:pt>
                <c:pt idx="569">
                  <c:v>0.74</c:v>
                </c:pt>
                <c:pt idx="570">
                  <c:v>1.28</c:v>
                </c:pt>
                <c:pt idx="571">
                  <c:v>3.21</c:v>
                </c:pt>
                <c:pt idx="572">
                  <c:v>0.85</c:v>
                </c:pt>
                <c:pt idx="573">
                  <c:v>63.19</c:v>
                </c:pt>
                <c:pt idx="574">
                  <c:v>3.75</c:v>
                </c:pt>
                <c:pt idx="575">
                  <c:v>3.11</c:v>
                </c:pt>
                <c:pt idx="576">
                  <c:v>0.7</c:v>
                </c:pt>
                <c:pt idx="577">
                  <c:v>2.27</c:v>
                </c:pt>
                <c:pt idx="578">
                  <c:v>3.79</c:v>
                </c:pt>
                <c:pt idx="579">
                  <c:v>0.92</c:v>
                </c:pt>
                <c:pt idx="580">
                  <c:v>2.58</c:v>
                </c:pt>
                <c:pt idx="581">
                  <c:v>4.33</c:v>
                </c:pt>
                <c:pt idx="582">
                  <c:v>1.29</c:v>
                </c:pt>
                <c:pt idx="583">
                  <c:v>3.19</c:v>
                </c:pt>
                <c:pt idx="584">
                  <c:v>2.46</c:v>
                </c:pt>
                <c:pt idx="585">
                  <c:v>0.3</c:v>
                </c:pt>
                <c:pt idx="586">
                  <c:v>1.77</c:v>
                </c:pt>
                <c:pt idx="587">
                  <c:v>2.33</c:v>
                </c:pt>
                <c:pt idx="588">
                  <c:v>1.54</c:v>
                </c:pt>
                <c:pt idx="589">
                  <c:v>1.33</c:v>
                </c:pt>
                <c:pt idx="590">
                  <c:v>0.67</c:v>
                </c:pt>
                <c:pt idx="591">
                  <c:v>0.98</c:v>
                </c:pt>
                <c:pt idx="592">
                  <c:v>3.22</c:v>
                </c:pt>
                <c:pt idx="593">
                  <c:v>2.42</c:v>
                </c:pt>
                <c:pt idx="594">
                  <c:v>1.38</c:v>
                </c:pt>
                <c:pt idx="595">
                  <c:v>0.3</c:v>
                </c:pt>
                <c:pt idx="596">
                  <c:v>1.81</c:v>
                </c:pt>
                <c:pt idx="597">
                  <c:v>2.54</c:v>
                </c:pt>
                <c:pt idx="598">
                  <c:v>1.85</c:v>
                </c:pt>
                <c:pt idx="599">
                  <c:v>0.97</c:v>
                </c:pt>
                <c:pt idx="600">
                  <c:v>2.9</c:v>
                </c:pt>
                <c:pt idx="601">
                  <c:v>0.92</c:v>
                </c:pt>
                <c:pt idx="602">
                  <c:v>1.94</c:v>
                </c:pt>
                <c:pt idx="603">
                  <c:v>3.1</c:v>
                </c:pt>
                <c:pt idx="604">
                  <c:v>0.99</c:v>
                </c:pt>
                <c:pt idx="605">
                  <c:v>0.68</c:v>
                </c:pt>
                <c:pt idx="606">
                  <c:v>2.35</c:v>
                </c:pt>
                <c:pt idx="607">
                  <c:v>2.91</c:v>
                </c:pt>
                <c:pt idx="608">
                  <c:v>2.69</c:v>
                </c:pt>
                <c:pt idx="609">
                  <c:v>2.5099999999999998</c:v>
                </c:pt>
                <c:pt idx="610">
                  <c:v>2.66</c:v>
                </c:pt>
                <c:pt idx="611">
                  <c:v>3.39</c:v>
                </c:pt>
                <c:pt idx="612">
                  <c:v>3.21</c:v>
                </c:pt>
                <c:pt idx="613">
                  <c:v>1.45</c:v>
                </c:pt>
                <c:pt idx="614">
                  <c:v>1.1299999999999999</c:v>
                </c:pt>
                <c:pt idx="615">
                  <c:v>59.69</c:v>
                </c:pt>
                <c:pt idx="616">
                  <c:v>2.59</c:v>
                </c:pt>
                <c:pt idx="617">
                  <c:v>2.7</c:v>
                </c:pt>
                <c:pt idx="618">
                  <c:v>2.59</c:v>
                </c:pt>
                <c:pt idx="619">
                  <c:v>1.74</c:v>
                </c:pt>
                <c:pt idx="620">
                  <c:v>1.18</c:v>
                </c:pt>
                <c:pt idx="621">
                  <c:v>2.0699999999999998</c:v>
                </c:pt>
                <c:pt idx="622">
                  <c:v>4.88</c:v>
                </c:pt>
                <c:pt idx="623">
                  <c:v>3.75</c:v>
                </c:pt>
                <c:pt idx="624">
                  <c:v>0.3</c:v>
                </c:pt>
                <c:pt idx="625">
                  <c:v>1.82</c:v>
                </c:pt>
                <c:pt idx="626">
                  <c:v>2.92</c:v>
                </c:pt>
                <c:pt idx="627">
                  <c:v>0.87</c:v>
                </c:pt>
                <c:pt idx="628">
                  <c:v>1.5</c:v>
                </c:pt>
                <c:pt idx="629">
                  <c:v>1.41</c:v>
                </c:pt>
                <c:pt idx="630">
                  <c:v>2.65</c:v>
                </c:pt>
                <c:pt idx="631">
                  <c:v>2.95</c:v>
                </c:pt>
                <c:pt idx="632">
                  <c:v>1.54</c:v>
                </c:pt>
                <c:pt idx="633">
                  <c:v>2.38</c:v>
                </c:pt>
                <c:pt idx="634">
                  <c:v>2.64</c:v>
                </c:pt>
                <c:pt idx="635">
                  <c:v>1.52</c:v>
                </c:pt>
                <c:pt idx="636">
                  <c:v>1.03</c:v>
                </c:pt>
                <c:pt idx="637">
                  <c:v>0.3</c:v>
                </c:pt>
                <c:pt idx="638">
                  <c:v>2.0699999999999998</c:v>
                </c:pt>
                <c:pt idx="639">
                  <c:v>1.24</c:v>
                </c:pt>
                <c:pt idx="640">
                  <c:v>3.5</c:v>
                </c:pt>
                <c:pt idx="641">
                  <c:v>2.31</c:v>
                </c:pt>
                <c:pt idx="642">
                  <c:v>2.06</c:v>
                </c:pt>
                <c:pt idx="643">
                  <c:v>1.37</c:v>
                </c:pt>
                <c:pt idx="644">
                  <c:v>89.34</c:v>
                </c:pt>
                <c:pt idx="645">
                  <c:v>4.5999999999999996</c:v>
                </c:pt>
                <c:pt idx="646">
                  <c:v>64.760000000000005</c:v>
                </c:pt>
                <c:pt idx="647">
                  <c:v>1.68</c:v>
                </c:pt>
                <c:pt idx="648">
                  <c:v>1.22</c:v>
                </c:pt>
                <c:pt idx="649">
                  <c:v>0.93</c:v>
                </c:pt>
                <c:pt idx="650">
                  <c:v>2.61</c:v>
                </c:pt>
                <c:pt idx="651">
                  <c:v>0.61</c:v>
                </c:pt>
                <c:pt idx="652">
                  <c:v>0.57999999999999996</c:v>
                </c:pt>
                <c:pt idx="653">
                  <c:v>1.07</c:v>
                </c:pt>
                <c:pt idx="654">
                  <c:v>1.96</c:v>
                </c:pt>
                <c:pt idx="655">
                  <c:v>12.45</c:v>
                </c:pt>
                <c:pt idx="656">
                  <c:v>1.93</c:v>
                </c:pt>
                <c:pt idx="657">
                  <c:v>1.1599999999999999</c:v>
                </c:pt>
                <c:pt idx="658">
                  <c:v>3.12</c:v>
                </c:pt>
                <c:pt idx="659">
                  <c:v>3.01</c:v>
                </c:pt>
                <c:pt idx="660">
                  <c:v>1.73</c:v>
                </c:pt>
                <c:pt idx="661">
                  <c:v>2.54</c:v>
                </c:pt>
                <c:pt idx="662">
                  <c:v>0.75</c:v>
                </c:pt>
                <c:pt idx="663">
                  <c:v>2.5299999999999998</c:v>
                </c:pt>
                <c:pt idx="664">
                  <c:v>29.61</c:v>
                </c:pt>
                <c:pt idx="665">
                  <c:v>3.82</c:v>
                </c:pt>
                <c:pt idx="666">
                  <c:v>3.27</c:v>
                </c:pt>
                <c:pt idx="667">
                  <c:v>0.65</c:v>
                </c:pt>
                <c:pt idx="668">
                  <c:v>3.98</c:v>
                </c:pt>
                <c:pt idx="669">
                  <c:v>2.4</c:v>
                </c:pt>
                <c:pt idx="670">
                  <c:v>0.95</c:v>
                </c:pt>
                <c:pt idx="671">
                  <c:v>2.04</c:v>
                </c:pt>
                <c:pt idx="672">
                  <c:v>0.86</c:v>
                </c:pt>
                <c:pt idx="673">
                  <c:v>1.21</c:v>
                </c:pt>
                <c:pt idx="674">
                  <c:v>1.96</c:v>
                </c:pt>
                <c:pt idx="675">
                  <c:v>2.81</c:v>
                </c:pt>
                <c:pt idx="676">
                  <c:v>1.18</c:v>
                </c:pt>
                <c:pt idx="677">
                  <c:v>0.9</c:v>
                </c:pt>
                <c:pt idx="678">
                  <c:v>2.08</c:v>
                </c:pt>
                <c:pt idx="679">
                  <c:v>1.33</c:v>
                </c:pt>
                <c:pt idx="680">
                  <c:v>1.47</c:v>
                </c:pt>
                <c:pt idx="681">
                  <c:v>1.38</c:v>
                </c:pt>
                <c:pt idx="682">
                  <c:v>2.77</c:v>
                </c:pt>
                <c:pt idx="683">
                  <c:v>2.31</c:v>
                </c:pt>
                <c:pt idx="684">
                  <c:v>1.25</c:v>
                </c:pt>
                <c:pt idx="685">
                  <c:v>4.33</c:v>
                </c:pt>
                <c:pt idx="686">
                  <c:v>0.45</c:v>
                </c:pt>
                <c:pt idx="687">
                  <c:v>1.46</c:v>
                </c:pt>
                <c:pt idx="688">
                  <c:v>1.84</c:v>
                </c:pt>
                <c:pt idx="689">
                  <c:v>4.5599999999999996</c:v>
                </c:pt>
                <c:pt idx="690">
                  <c:v>0.77</c:v>
                </c:pt>
                <c:pt idx="691">
                  <c:v>1.42</c:v>
                </c:pt>
                <c:pt idx="692">
                  <c:v>2.38</c:v>
                </c:pt>
                <c:pt idx="693">
                  <c:v>0.67</c:v>
                </c:pt>
                <c:pt idx="694">
                  <c:v>2.2999999999999998</c:v>
                </c:pt>
                <c:pt idx="695">
                  <c:v>3.1</c:v>
                </c:pt>
                <c:pt idx="696">
                  <c:v>1.94</c:v>
                </c:pt>
                <c:pt idx="697">
                  <c:v>4.41</c:v>
                </c:pt>
                <c:pt idx="698">
                  <c:v>4.24</c:v>
                </c:pt>
                <c:pt idx="699">
                  <c:v>0.3</c:v>
                </c:pt>
                <c:pt idx="700">
                  <c:v>1.3</c:v>
                </c:pt>
                <c:pt idx="701">
                  <c:v>49.04</c:v>
                </c:pt>
                <c:pt idx="702">
                  <c:v>1.8</c:v>
                </c:pt>
                <c:pt idx="703">
                  <c:v>1.1499999999999999</c:v>
                </c:pt>
                <c:pt idx="704">
                  <c:v>1.45</c:v>
                </c:pt>
                <c:pt idx="705">
                  <c:v>0.7</c:v>
                </c:pt>
                <c:pt idx="706">
                  <c:v>0.3</c:v>
                </c:pt>
                <c:pt idx="707">
                  <c:v>0.9</c:v>
                </c:pt>
                <c:pt idx="708">
                  <c:v>1.28</c:v>
                </c:pt>
                <c:pt idx="709">
                  <c:v>0.57999999999999996</c:v>
                </c:pt>
                <c:pt idx="710">
                  <c:v>1.29</c:v>
                </c:pt>
                <c:pt idx="711">
                  <c:v>3.8</c:v>
                </c:pt>
                <c:pt idx="712">
                  <c:v>0.76</c:v>
                </c:pt>
                <c:pt idx="713">
                  <c:v>0.59</c:v>
                </c:pt>
                <c:pt idx="714">
                  <c:v>2.73</c:v>
                </c:pt>
                <c:pt idx="715">
                  <c:v>1.69</c:v>
                </c:pt>
                <c:pt idx="716">
                  <c:v>2.64</c:v>
                </c:pt>
                <c:pt idx="717">
                  <c:v>2.36</c:v>
                </c:pt>
                <c:pt idx="718">
                  <c:v>4.29</c:v>
                </c:pt>
                <c:pt idx="719">
                  <c:v>1</c:v>
                </c:pt>
                <c:pt idx="720">
                  <c:v>3.88</c:v>
                </c:pt>
                <c:pt idx="721">
                  <c:v>0.97</c:v>
                </c:pt>
                <c:pt idx="722">
                  <c:v>2.08</c:v>
                </c:pt>
                <c:pt idx="723">
                  <c:v>56.17</c:v>
                </c:pt>
                <c:pt idx="724">
                  <c:v>3.19</c:v>
                </c:pt>
                <c:pt idx="725">
                  <c:v>2.13</c:v>
                </c:pt>
                <c:pt idx="726">
                  <c:v>3.21</c:v>
                </c:pt>
                <c:pt idx="727">
                  <c:v>1.81</c:v>
                </c:pt>
                <c:pt idx="728">
                  <c:v>0.78</c:v>
                </c:pt>
                <c:pt idx="729">
                  <c:v>29.44</c:v>
                </c:pt>
                <c:pt idx="730">
                  <c:v>1.99</c:v>
                </c:pt>
                <c:pt idx="731">
                  <c:v>1.43</c:v>
                </c:pt>
                <c:pt idx="732">
                  <c:v>0.3</c:v>
                </c:pt>
                <c:pt idx="733">
                  <c:v>48.48</c:v>
                </c:pt>
                <c:pt idx="734">
                  <c:v>0.59</c:v>
                </c:pt>
                <c:pt idx="735">
                  <c:v>1.3</c:v>
                </c:pt>
                <c:pt idx="736">
                  <c:v>0.63</c:v>
                </c:pt>
                <c:pt idx="737">
                  <c:v>2.04</c:v>
                </c:pt>
                <c:pt idx="738">
                  <c:v>2.29</c:v>
                </c:pt>
                <c:pt idx="739">
                  <c:v>2.88</c:v>
                </c:pt>
                <c:pt idx="740">
                  <c:v>0.3</c:v>
                </c:pt>
                <c:pt idx="741">
                  <c:v>2.4300000000000002</c:v>
                </c:pt>
                <c:pt idx="742">
                  <c:v>2.83</c:v>
                </c:pt>
                <c:pt idx="743">
                  <c:v>0.36</c:v>
                </c:pt>
                <c:pt idx="744">
                  <c:v>3.95</c:v>
                </c:pt>
                <c:pt idx="745">
                  <c:v>4.6500000000000004</c:v>
                </c:pt>
                <c:pt idx="746">
                  <c:v>2.88</c:v>
                </c:pt>
                <c:pt idx="747">
                  <c:v>0.3</c:v>
                </c:pt>
                <c:pt idx="748">
                  <c:v>0.9</c:v>
                </c:pt>
                <c:pt idx="749">
                  <c:v>2.5299999999999998</c:v>
                </c:pt>
                <c:pt idx="750">
                  <c:v>1.76</c:v>
                </c:pt>
                <c:pt idx="751">
                  <c:v>3.31</c:v>
                </c:pt>
                <c:pt idx="752">
                  <c:v>2.94</c:v>
                </c:pt>
                <c:pt idx="753">
                  <c:v>0.55000000000000004</c:v>
                </c:pt>
                <c:pt idx="754">
                  <c:v>0.88</c:v>
                </c:pt>
                <c:pt idx="755">
                  <c:v>0.92</c:v>
                </c:pt>
                <c:pt idx="756">
                  <c:v>2.31</c:v>
                </c:pt>
                <c:pt idx="757">
                  <c:v>1.1000000000000001</c:v>
                </c:pt>
                <c:pt idx="758">
                  <c:v>1.71</c:v>
                </c:pt>
                <c:pt idx="759">
                  <c:v>2.1800000000000002</c:v>
                </c:pt>
                <c:pt idx="760">
                  <c:v>0.95</c:v>
                </c:pt>
                <c:pt idx="761">
                  <c:v>1.19</c:v>
                </c:pt>
                <c:pt idx="762">
                  <c:v>70.62</c:v>
                </c:pt>
                <c:pt idx="763">
                  <c:v>1.1200000000000001</c:v>
                </c:pt>
                <c:pt idx="764">
                  <c:v>1.42</c:v>
                </c:pt>
                <c:pt idx="765">
                  <c:v>2.85</c:v>
                </c:pt>
                <c:pt idx="766">
                  <c:v>1.67</c:v>
                </c:pt>
                <c:pt idx="767">
                  <c:v>3.99</c:v>
                </c:pt>
                <c:pt idx="768">
                  <c:v>0.53</c:v>
                </c:pt>
                <c:pt idx="769">
                  <c:v>1.58</c:v>
                </c:pt>
                <c:pt idx="770">
                  <c:v>5.32</c:v>
                </c:pt>
                <c:pt idx="771">
                  <c:v>0.47</c:v>
                </c:pt>
                <c:pt idx="772">
                  <c:v>1.98</c:v>
                </c:pt>
                <c:pt idx="773">
                  <c:v>0.64</c:v>
                </c:pt>
                <c:pt idx="774">
                  <c:v>1.24</c:v>
                </c:pt>
                <c:pt idx="775">
                  <c:v>0.51</c:v>
                </c:pt>
                <c:pt idx="776">
                  <c:v>1.83</c:v>
                </c:pt>
                <c:pt idx="777">
                  <c:v>1.19</c:v>
                </c:pt>
                <c:pt idx="778">
                  <c:v>3.53</c:v>
                </c:pt>
                <c:pt idx="779">
                  <c:v>0.7</c:v>
                </c:pt>
                <c:pt idx="780">
                  <c:v>0.3</c:v>
                </c:pt>
                <c:pt idx="781">
                  <c:v>1.34</c:v>
                </c:pt>
                <c:pt idx="782">
                  <c:v>0.79</c:v>
                </c:pt>
                <c:pt idx="783">
                  <c:v>2.4300000000000002</c:v>
                </c:pt>
                <c:pt idx="784">
                  <c:v>1.23</c:v>
                </c:pt>
                <c:pt idx="785">
                  <c:v>1.4</c:v>
                </c:pt>
                <c:pt idx="786">
                  <c:v>3.13</c:v>
                </c:pt>
                <c:pt idx="787">
                  <c:v>2.46</c:v>
                </c:pt>
                <c:pt idx="788">
                  <c:v>2.76</c:v>
                </c:pt>
                <c:pt idx="789">
                  <c:v>1.53</c:v>
                </c:pt>
                <c:pt idx="790">
                  <c:v>2.2400000000000002</c:v>
                </c:pt>
                <c:pt idx="791">
                  <c:v>44.78</c:v>
                </c:pt>
                <c:pt idx="792">
                  <c:v>17.920000000000002</c:v>
                </c:pt>
                <c:pt idx="793">
                  <c:v>0.85</c:v>
                </c:pt>
                <c:pt idx="794">
                  <c:v>1.66</c:v>
                </c:pt>
                <c:pt idx="795">
                  <c:v>1.71</c:v>
                </c:pt>
                <c:pt idx="796">
                  <c:v>10.4</c:v>
                </c:pt>
                <c:pt idx="797">
                  <c:v>1.17</c:v>
                </c:pt>
                <c:pt idx="798">
                  <c:v>0.83</c:v>
                </c:pt>
                <c:pt idx="799">
                  <c:v>0.35</c:v>
                </c:pt>
                <c:pt idx="800">
                  <c:v>0.3</c:v>
                </c:pt>
                <c:pt idx="801">
                  <c:v>3.51</c:v>
                </c:pt>
                <c:pt idx="802">
                  <c:v>69.75</c:v>
                </c:pt>
                <c:pt idx="803">
                  <c:v>0.47</c:v>
                </c:pt>
                <c:pt idx="804">
                  <c:v>0.3</c:v>
                </c:pt>
                <c:pt idx="805">
                  <c:v>4.8499999999999996</c:v>
                </c:pt>
                <c:pt idx="806">
                  <c:v>0.54</c:v>
                </c:pt>
                <c:pt idx="807">
                  <c:v>0.79</c:v>
                </c:pt>
                <c:pt idx="808">
                  <c:v>0.3</c:v>
                </c:pt>
                <c:pt idx="809">
                  <c:v>2.85</c:v>
                </c:pt>
                <c:pt idx="810">
                  <c:v>68.48</c:v>
                </c:pt>
                <c:pt idx="811">
                  <c:v>83.78</c:v>
                </c:pt>
                <c:pt idx="812">
                  <c:v>1.23</c:v>
                </c:pt>
                <c:pt idx="813">
                  <c:v>0.72</c:v>
                </c:pt>
                <c:pt idx="814">
                  <c:v>45.79</c:v>
                </c:pt>
                <c:pt idx="815">
                  <c:v>0.77</c:v>
                </c:pt>
                <c:pt idx="816">
                  <c:v>3.79</c:v>
                </c:pt>
                <c:pt idx="817">
                  <c:v>0.41</c:v>
                </c:pt>
                <c:pt idx="818">
                  <c:v>0.3</c:v>
                </c:pt>
                <c:pt idx="819">
                  <c:v>3.97</c:v>
                </c:pt>
                <c:pt idx="820">
                  <c:v>1.24</c:v>
                </c:pt>
                <c:pt idx="821">
                  <c:v>2.2999999999999998</c:v>
                </c:pt>
                <c:pt idx="822">
                  <c:v>1.08</c:v>
                </c:pt>
                <c:pt idx="823">
                  <c:v>1.76</c:v>
                </c:pt>
                <c:pt idx="824">
                  <c:v>1.1499999999999999</c:v>
                </c:pt>
                <c:pt idx="825">
                  <c:v>1.17</c:v>
                </c:pt>
                <c:pt idx="826">
                  <c:v>1.57</c:v>
                </c:pt>
                <c:pt idx="827">
                  <c:v>0.64</c:v>
                </c:pt>
                <c:pt idx="828">
                  <c:v>3.12</c:v>
                </c:pt>
                <c:pt idx="829">
                  <c:v>42.05</c:v>
                </c:pt>
                <c:pt idx="830">
                  <c:v>3.39</c:v>
                </c:pt>
                <c:pt idx="831">
                  <c:v>4.16</c:v>
                </c:pt>
                <c:pt idx="832">
                  <c:v>1.1200000000000001</c:v>
                </c:pt>
                <c:pt idx="833">
                  <c:v>1.06</c:v>
                </c:pt>
                <c:pt idx="834">
                  <c:v>2.29</c:v>
                </c:pt>
                <c:pt idx="835">
                  <c:v>1.31</c:v>
                </c:pt>
                <c:pt idx="836">
                  <c:v>1.57</c:v>
                </c:pt>
                <c:pt idx="837">
                  <c:v>2.2200000000000002</c:v>
                </c:pt>
                <c:pt idx="838">
                  <c:v>0.3</c:v>
                </c:pt>
                <c:pt idx="839">
                  <c:v>0.72</c:v>
                </c:pt>
                <c:pt idx="840">
                  <c:v>0.86</c:v>
                </c:pt>
                <c:pt idx="841">
                  <c:v>1.78</c:v>
                </c:pt>
                <c:pt idx="842">
                  <c:v>0.8</c:v>
                </c:pt>
                <c:pt idx="843">
                  <c:v>3.16</c:v>
                </c:pt>
                <c:pt idx="844">
                  <c:v>1.38</c:v>
                </c:pt>
                <c:pt idx="845">
                  <c:v>0.41</c:v>
                </c:pt>
                <c:pt idx="846">
                  <c:v>3.31</c:v>
                </c:pt>
                <c:pt idx="847">
                  <c:v>0.99</c:v>
                </c:pt>
                <c:pt idx="848">
                  <c:v>2.1</c:v>
                </c:pt>
                <c:pt idx="849">
                  <c:v>1.58</c:v>
                </c:pt>
                <c:pt idx="850">
                  <c:v>3.85</c:v>
                </c:pt>
                <c:pt idx="851">
                  <c:v>1.0900000000000001</c:v>
                </c:pt>
                <c:pt idx="852">
                  <c:v>1.41</c:v>
                </c:pt>
                <c:pt idx="853">
                  <c:v>4.34</c:v>
                </c:pt>
                <c:pt idx="854">
                  <c:v>1.04</c:v>
                </c:pt>
                <c:pt idx="855">
                  <c:v>1.64</c:v>
                </c:pt>
                <c:pt idx="856">
                  <c:v>0.77</c:v>
                </c:pt>
                <c:pt idx="857">
                  <c:v>2.31</c:v>
                </c:pt>
                <c:pt idx="858">
                  <c:v>2.5</c:v>
                </c:pt>
                <c:pt idx="859">
                  <c:v>0.99</c:v>
                </c:pt>
                <c:pt idx="860">
                  <c:v>22.34</c:v>
                </c:pt>
                <c:pt idx="861">
                  <c:v>2.82</c:v>
                </c:pt>
                <c:pt idx="862">
                  <c:v>77.400000000000006</c:v>
                </c:pt>
                <c:pt idx="863">
                  <c:v>1.84</c:v>
                </c:pt>
                <c:pt idx="864">
                  <c:v>1.7</c:v>
                </c:pt>
                <c:pt idx="865">
                  <c:v>2.34</c:v>
                </c:pt>
                <c:pt idx="866">
                  <c:v>2.1</c:v>
                </c:pt>
                <c:pt idx="867">
                  <c:v>2.09</c:v>
                </c:pt>
                <c:pt idx="868">
                  <c:v>1.98</c:v>
                </c:pt>
                <c:pt idx="869">
                  <c:v>0.84</c:v>
                </c:pt>
                <c:pt idx="870">
                  <c:v>3.72</c:v>
                </c:pt>
                <c:pt idx="871">
                  <c:v>1.51</c:v>
                </c:pt>
                <c:pt idx="872">
                  <c:v>0.92</c:v>
                </c:pt>
                <c:pt idx="873">
                  <c:v>2.35</c:v>
                </c:pt>
                <c:pt idx="874">
                  <c:v>2.71</c:v>
                </c:pt>
                <c:pt idx="875">
                  <c:v>1.0900000000000001</c:v>
                </c:pt>
                <c:pt idx="876">
                  <c:v>1.55</c:v>
                </c:pt>
                <c:pt idx="877">
                  <c:v>0.9</c:v>
                </c:pt>
                <c:pt idx="878">
                  <c:v>2.0099999999999998</c:v>
                </c:pt>
                <c:pt idx="879">
                  <c:v>0.97</c:v>
                </c:pt>
                <c:pt idx="880">
                  <c:v>0.76</c:v>
                </c:pt>
                <c:pt idx="881">
                  <c:v>2.89</c:v>
                </c:pt>
                <c:pt idx="882">
                  <c:v>0.66</c:v>
                </c:pt>
                <c:pt idx="883">
                  <c:v>1.18</c:v>
                </c:pt>
                <c:pt idx="884">
                  <c:v>2.0699999999999998</c:v>
                </c:pt>
                <c:pt idx="885">
                  <c:v>0.77</c:v>
                </c:pt>
                <c:pt idx="886">
                  <c:v>3.44</c:v>
                </c:pt>
                <c:pt idx="887">
                  <c:v>3.04</c:v>
                </c:pt>
                <c:pt idx="888">
                  <c:v>2.0099999999999998</c:v>
                </c:pt>
                <c:pt idx="889">
                  <c:v>1.57</c:v>
                </c:pt>
                <c:pt idx="890">
                  <c:v>4.1900000000000004</c:v>
                </c:pt>
                <c:pt idx="891">
                  <c:v>1.57</c:v>
                </c:pt>
                <c:pt idx="892">
                  <c:v>40.840000000000003</c:v>
                </c:pt>
                <c:pt idx="893">
                  <c:v>50.36</c:v>
                </c:pt>
                <c:pt idx="894">
                  <c:v>0.54</c:v>
                </c:pt>
                <c:pt idx="895">
                  <c:v>1.36</c:v>
                </c:pt>
                <c:pt idx="896">
                  <c:v>1.75</c:v>
                </c:pt>
                <c:pt idx="897">
                  <c:v>1.05</c:v>
                </c:pt>
                <c:pt idx="898">
                  <c:v>1.73</c:v>
                </c:pt>
                <c:pt idx="899">
                  <c:v>0.87</c:v>
                </c:pt>
                <c:pt idx="900">
                  <c:v>2.06</c:v>
                </c:pt>
                <c:pt idx="901">
                  <c:v>2.0099999999999998</c:v>
                </c:pt>
                <c:pt idx="902">
                  <c:v>2.67</c:v>
                </c:pt>
                <c:pt idx="903">
                  <c:v>1.53</c:v>
                </c:pt>
                <c:pt idx="904">
                  <c:v>1.92</c:v>
                </c:pt>
                <c:pt idx="905">
                  <c:v>1.79</c:v>
                </c:pt>
                <c:pt idx="906">
                  <c:v>1.51</c:v>
                </c:pt>
                <c:pt idx="907">
                  <c:v>2.35</c:v>
                </c:pt>
                <c:pt idx="908">
                  <c:v>1.05</c:v>
                </c:pt>
                <c:pt idx="909">
                  <c:v>23.68</c:v>
                </c:pt>
                <c:pt idx="910">
                  <c:v>1.27</c:v>
                </c:pt>
                <c:pt idx="911">
                  <c:v>3.83</c:v>
                </c:pt>
                <c:pt idx="912">
                  <c:v>59.44</c:v>
                </c:pt>
                <c:pt idx="913">
                  <c:v>1.44</c:v>
                </c:pt>
                <c:pt idx="914">
                  <c:v>0.91</c:v>
                </c:pt>
                <c:pt idx="915">
                  <c:v>0.99</c:v>
                </c:pt>
                <c:pt idx="916">
                  <c:v>1.21</c:v>
                </c:pt>
                <c:pt idx="917">
                  <c:v>1.49</c:v>
                </c:pt>
                <c:pt idx="918">
                  <c:v>2.2799999999999998</c:v>
                </c:pt>
                <c:pt idx="919">
                  <c:v>2.83</c:v>
                </c:pt>
                <c:pt idx="920">
                  <c:v>1.56</c:v>
                </c:pt>
                <c:pt idx="921">
                  <c:v>0.64</c:v>
                </c:pt>
                <c:pt idx="922">
                  <c:v>1.54</c:v>
                </c:pt>
                <c:pt idx="923">
                  <c:v>0.3</c:v>
                </c:pt>
                <c:pt idx="924">
                  <c:v>32.090000000000003</c:v>
                </c:pt>
                <c:pt idx="925">
                  <c:v>0.3</c:v>
                </c:pt>
                <c:pt idx="926">
                  <c:v>1.54</c:v>
                </c:pt>
                <c:pt idx="927">
                  <c:v>1.6</c:v>
                </c:pt>
                <c:pt idx="928">
                  <c:v>2.27</c:v>
                </c:pt>
                <c:pt idx="929">
                  <c:v>1</c:v>
                </c:pt>
                <c:pt idx="930">
                  <c:v>34.270000000000003</c:v>
                </c:pt>
                <c:pt idx="931">
                  <c:v>1.83</c:v>
                </c:pt>
                <c:pt idx="932">
                  <c:v>0.36</c:v>
                </c:pt>
                <c:pt idx="933">
                  <c:v>2.6</c:v>
                </c:pt>
                <c:pt idx="934">
                  <c:v>1.72</c:v>
                </c:pt>
                <c:pt idx="935">
                  <c:v>4.04</c:v>
                </c:pt>
                <c:pt idx="936">
                  <c:v>2.63</c:v>
                </c:pt>
                <c:pt idx="937">
                  <c:v>28.05</c:v>
                </c:pt>
                <c:pt idx="938">
                  <c:v>2.85</c:v>
                </c:pt>
                <c:pt idx="939">
                  <c:v>1.42</c:v>
                </c:pt>
                <c:pt idx="940">
                  <c:v>2.2400000000000002</c:v>
                </c:pt>
                <c:pt idx="941">
                  <c:v>0.51</c:v>
                </c:pt>
                <c:pt idx="942">
                  <c:v>1.28</c:v>
                </c:pt>
                <c:pt idx="943">
                  <c:v>0.72</c:v>
                </c:pt>
                <c:pt idx="944">
                  <c:v>2.17</c:v>
                </c:pt>
                <c:pt idx="945">
                  <c:v>1.3</c:v>
                </c:pt>
                <c:pt idx="946">
                  <c:v>1.61</c:v>
                </c:pt>
                <c:pt idx="947">
                  <c:v>0.3</c:v>
                </c:pt>
                <c:pt idx="948">
                  <c:v>1.33</c:v>
                </c:pt>
                <c:pt idx="949">
                  <c:v>2.62</c:v>
                </c:pt>
                <c:pt idx="950">
                  <c:v>0.88</c:v>
                </c:pt>
                <c:pt idx="951">
                  <c:v>1.08</c:v>
                </c:pt>
                <c:pt idx="952">
                  <c:v>4.53</c:v>
                </c:pt>
                <c:pt idx="953">
                  <c:v>1.01</c:v>
                </c:pt>
                <c:pt idx="954">
                  <c:v>2.61</c:v>
                </c:pt>
                <c:pt idx="955">
                  <c:v>3.51</c:v>
                </c:pt>
                <c:pt idx="956">
                  <c:v>3.5</c:v>
                </c:pt>
                <c:pt idx="957">
                  <c:v>0.43</c:v>
                </c:pt>
                <c:pt idx="958">
                  <c:v>2.06</c:v>
                </c:pt>
                <c:pt idx="959">
                  <c:v>2.2599999999999998</c:v>
                </c:pt>
                <c:pt idx="960">
                  <c:v>3.08</c:v>
                </c:pt>
                <c:pt idx="961">
                  <c:v>2.5499999999999998</c:v>
                </c:pt>
                <c:pt idx="962">
                  <c:v>66.66</c:v>
                </c:pt>
                <c:pt idx="963">
                  <c:v>1.58</c:v>
                </c:pt>
                <c:pt idx="964">
                  <c:v>2.16</c:v>
                </c:pt>
                <c:pt idx="965">
                  <c:v>1.88</c:v>
                </c:pt>
                <c:pt idx="966">
                  <c:v>0.97</c:v>
                </c:pt>
                <c:pt idx="967">
                  <c:v>28.82</c:v>
                </c:pt>
                <c:pt idx="968">
                  <c:v>1.23</c:v>
                </c:pt>
                <c:pt idx="969">
                  <c:v>1.52</c:v>
                </c:pt>
                <c:pt idx="970">
                  <c:v>3.36</c:v>
                </c:pt>
                <c:pt idx="971">
                  <c:v>0.93</c:v>
                </c:pt>
                <c:pt idx="972">
                  <c:v>3.89</c:v>
                </c:pt>
                <c:pt idx="973">
                  <c:v>2.1</c:v>
                </c:pt>
                <c:pt idx="974">
                  <c:v>1.48</c:v>
                </c:pt>
                <c:pt idx="975">
                  <c:v>1.33</c:v>
                </c:pt>
                <c:pt idx="976">
                  <c:v>1.67</c:v>
                </c:pt>
                <c:pt idx="977">
                  <c:v>3.51</c:v>
                </c:pt>
                <c:pt idx="978">
                  <c:v>2.52</c:v>
                </c:pt>
                <c:pt idx="979">
                  <c:v>0.3</c:v>
                </c:pt>
                <c:pt idx="980">
                  <c:v>1.75</c:v>
                </c:pt>
                <c:pt idx="981">
                  <c:v>2.4700000000000002</c:v>
                </c:pt>
                <c:pt idx="982">
                  <c:v>2.4500000000000002</c:v>
                </c:pt>
                <c:pt idx="983">
                  <c:v>0.3</c:v>
                </c:pt>
                <c:pt idx="984">
                  <c:v>2.08</c:v>
                </c:pt>
                <c:pt idx="985">
                  <c:v>2.5499999999999998</c:v>
                </c:pt>
                <c:pt idx="986">
                  <c:v>0.79</c:v>
                </c:pt>
                <c:pt idx="987">
                  <c:v>2.2999999999999998</c:v>
                </c:pt>
                <c:pt idx="988">
                  <c:v>1.44</c:v>
                </c:pt>
                <c:pt idx="989">
                  <c:v>0.79</c:v>
                </c:pt>
                <c:pt idx="990">
                  <c:v>53.23</c:v>
                </c:pt>
                <c:pt idx="991">
                  <c:v>1.83</c:v>
                </c:pt>
                <c:pt idx="992">
                  <c:v>0.9</c:v>
                </c:pt>
                <c:pt idx="993">
                  <c:v>3.1</c:v>
                </c:pt>
                <c:pt idx="994">
                  <c:v>2.17</c:v>
                </c:pt>
                <c:pt idx="995">
                  <c:v>0.9</c:v>
                </c:pt>
                <c:pt idx="996">
                  <c:v>1.63</c:v>
                </c:pt>
                <c:pt idx="997">
                  <c:v>2.2000000000000002</c:v>
                </c:pt>
                <c:pt idx="998">
                  <c:v>35.159999999999997</c:v>
                </c:pt>
                <c:pt idx="999">
                  <c:v>3.11</c:v>
                </c:pt>
                <c:pt idx="1000">
                  <c:v>3.74</c:v>
                </c:pt>
                <c:pt idx="1001">
                  <c:v>0.72</c:v>
                </c:pt>
                <c:pt idx="1002">
                  <c:v>1.41</c:v>
                </c:pt>
                <c:pt idx="1003">
                  <c:v>0.3</c:v>
                </c:pt>
                <c:pt idx="1004">
                  <c:v>0.65</c:v>
                </c:pt>
                <c:pt idx="1005">
                  <c:v>2.13</c:v>
                </c:pt>
                <c:pt idx="1006">
                  <c:v>71.95</c:v>
                </c:pt>
                <c:pt idx="1007">
                  <c:v>1.36</c:v>
                </c:pt>
                <c:pt idx="1008">
                  <c:v>3.23</c:v>
                </c:pt>
                <c:pt idx="1009">
                  <c:v>1.21</c:v>
                </c:pt>
                <c:pt idx="1010">
                  <c:v>0.87</c:v>
                </c:pt>
                <c:pt idx="1011">
                  <c:v>2.71</c:v>
                </c:pt>
                <c:pt idx="1012">
                  <c:v>1.39</c:v>
                </c:pt>
                <c:pt idx="1013">
                  <c:v>0.75</c:v>
                </c:pt>
                <c:pt idx="1014">
                  <c:v>3.76</c:v>
                </c:pt>
                <c:pt idx="1015">
                  <c:v>0.61</c:v>
                </c:pt>
                <c:pt idx="1016">
                  <c:v>2.2799999999999998</c:v>
                </c:pt>
                <c:pt idx="1017">
                  <c:v>1.1000000000000001</c:v>
                </c:pt>
                <c:pt idx="1018">
                  <c:v>0.41</c:v>
                </c:pt>
                <c:pt idx="1019">
                  <c:v>1.44</c:v>
                </c:pt>
                <c:pt idx="1020">
                  <c:v>2.9</c:v>
                </c:pt>
                <c:pt idx="1021">
                  <c:v>2.37</c:v>
                </c:pt>
                <c:pt idx="1022">
                  <c:v>2.33</c:v>
                </c:pt>
                <c:pt idx="1023">
                  <c:v>1.22</c:v>
                </c:pt>
                <c:pt idx="1024">
                  <c:v>57.3</c:v>
                </c:pt>
                <c:pt idx="1025">
                  <c:v>2.9</c:v>
                </c:pt>
                <c:pt idx="1026">
                  <c:v>1.9</c:v>
                </c:pt>
                <c:pt idx="1027">
                  <c:v>2.14</c:v>
                </c:pt>
                <c:pt idx="1028">
                  <c:v>0.3</c:v>
                </c:pt>
                <c:pt idx="1029">
                  <c:v>4.0199999999999996</c:v>
                </c:pt>
                <c:pt idx="1030">
                  <c:v>1.52</c:v>
                </c:pt>
                <c:pt idx="1031">
                  <c:v>0.94</c:v>
                </c:pt>
                <c:pt idx="1032">
                  <c:v>0.3</c:v>
                </c:pt>
                <c:pt idx="1033">
                  <c:v>1.72</c:v>
                </c:pt>
                <c:pt idx="1034">
                  <c:v>4.7300000000000004</c:v>
                </c:pt>
                <c:pt idx="1035">
                  <c:v>1.37</c:v>
                </c:pt>
                <c:pt idx="1036">
                  <c:v>1.45</c:v>
                </c:pt>
                <c:pt idx="1037">
                  <c:v>0.6</c:v>
                </c:pt>
                <c:pt idx="1038">
                  <c:v>1.5</c:v>
                </c:pt>
                <c:pt idx="1039">
                  <c:v>0.88</c:v>
                </c:pt>
                <c:pt idx="1040">
                  <c:v>1.43</c:v>
                </c:pt>
                <c:pt idx="1041">
                  <c:v>0.74</c:v>
                </c:pt>
                <c:pt idx="1042">
                  <c:v>0.57999999999999996</c:v>
                </c:pt>
                <c:pt idx="1043">
                  <c:v>1.42</c:v>
                </c:pt>
                <c:pt idx="1044">
                  <c:v>0.65</c:v>
                </c:pt>
                <c:pt idx="1045">
                  <c:v>0.9</c:v>
                </c:pt>
                <c:pt idx="1046">
                  <c:v>0.82</c:v>
                </c:pt>
                <c:pt idx="1047">
                  <c:v>3.76</c:v>
                </c:pt>
                <c:pt idx="1048">
                  <c:v>0.68</c:v>
                </c:pt>
                <c:pt idx="1049">
                  <c:v>1.1200000000000001</c:v>
                </c:pt>
                <c:pt idx="1050">
                  <c:v>2.14</c:v>
                </c:pt>
                <c:pt idx="1051">
                  <c:v>2.31</c:v>
                </c:pt>
                <c:pt idx="1052">
                  <c:v>1.36</c:v>
                </c:pt>
                <c:pt idx="1053">
                  <c:v>0.49</c:v>
                </c:pt>
                <c:pt idx="1054">
                  <c:v>1.73</c:v>
                </c:pt>
                <c:pt idx="1055">
                  <c:v>1.88</c:v>
                </c:pt>
                <c:pt idx="1056">
                  <c:v>47.4</c:v>
                </c:pt>
                <c:pt idx="1057">
                  <c:v>3.14</c:v>
                </c:pt>
                <c:pt idx="1058">
                  <c:v>32.79</c:v>
                </c:pt>
                <c:pt idx="1059">
                  <c:v>3.14</c:v>
                </c:pt>
                <c:pt idx="1060">
                  <c:v>1.58</c:v>
                </c:pt>
                <c:pt idx="1061">
                  <c:v>11.26</c:v>
                </c:pt>
                <c:pt idx="1062">
                  <c:v>68.5</c:v>
                </c:pt>
                <c:pt idx="1063">
                  <c:v>1.9</c:v>
                </c:pt>
                <c:pt idx="1064">
                  <c:v>3.77</c:v>
                </c:pt>
                <c:pt idx="1065">
                  <c:v>2.2999999999999998</c:v>
                </c:pt>
                <c:pt idx="1066">
                  <c:v>1.37</c:v>
                </c:pt>
                <c:pt idx="1067">
                  <c:v>45.48</c:v>
                </c:pt>
                <c:pt idx="1068">
                  <c:v>56.47</c:v>
                </c:pt>
                <c:pt idx="1069">
                  <c:v>0.59</c:v>
                </c:pt>
                <c:pt idx="1070">
                  <c:v>1.33</c:v>
                </c:pt>
                <c:pt idx="1071">
                  <c:v>2.4300000000000002</c:v>
                </c:pt>
                <c:pt idx="1072">
                  <c:v>0.45</c:v>
                </c:pt>
                <c:pt idx="1073">
                  <c:v>0.85</c:v>
                </c:pt>
                <c:pt idx="1074">
                  <c:v>4.9800000000000004</c:v>
                </c:pt>
                <c:pt idx="1075">
                  <c:v>69.39</c:v>
                </c:pt>
                <c:pt idx="1076">
                  <c:v>1.1299999999999999</c:v>
                </c:pt>
                <c:pt idx="1077">
                  <c:v>1.1299999999999999</c:v>
                </c:pt>
                <c:pt idx="1078">
                  <c:v>0.37</c:v>
                </c:pt>
                <c:pt idx="1079">
                  <c:v>1.75</c:v>
                </c:pt>
                <c:pt idx="1080">
                  <c:v>1.05</c:v>
                </c:pt>
                <c:pt idx="1081">
                  <c:v>2.0699999999999998</c:v>
                </c:pt>
                <c:pt idx="1082">
                  <c:v>1.24</c:v>
                </c:pt>
                <c:pt idx="1083">
                  <c:v>1.4</c:v>
                </c:pt>
                <c:pt idx="1084">
                  <c:v>0.37</c:v>
                </c:pt>
                <c:pt idx="1085">
                  <c:v>1.2</c:v>
                </c:pt>
                <c:pt idx="1086">
                  <c:v>2.81</c:v>
                </c:pt>
                <c:pt idx="1087">
                  <c:v>2.1800000000000002</c:v>
                </c:pt>
                <c:pt idx="1088">
                  <c:v>1.94</c:v>
                </c:pt>
                <c:pt idx="1089">
                  <c:v>44.19</c:v>
                </c:pt>
                <c:pt idx="1090">
                  <c:v>1.83</c:v>
                </c:pt>
                <c:pt idx="1091">
                  <c:v>1.7</c:v>
                </c:pt>
                <c:pt idx="1092">
                  <c:v>32.24</c:v>
                </c:pt>
                <c:pt idx="1093">
                  <c:v>2.37</c:v>
                </c:pt>
                <c:pt idx="1094">
                  <c:v>1</c:v>
                </c:pt>
                <c:pt idx="1095">
                  <c:v>2.19</c:v>
                </c:pt>
                <c:pt idx="1096">
                  <c:v>1.4</c:v>
                </c:pt>
                <c:pt idx="1097">
                  <c:v>1.37</c:v>
                </c:pt>
                <c:pt idx="1098">
                  <c:v>1.76</c:v>
                </c:pt>
                <c:pt idx="1099">
                  <c:v>3.55</c:v>
                </c:pt>
                <c:pt idx="1100">
                  <c:v>4.7</c:v>
                </c:pt>
                <c:pt idx="1101">
                  <c:v>0.75</c:v>
                </c:pt>
                <c:pt idx="1102">
                  <c:v>1.22</c:v>
                </c:pt>
                <c:pt idx="1103">
                  <c:v>0.42</c:v>
                </c:pt>
                <c:pt idx="1104">
                  <c:v>4.5599999999999996</c:v>
                </c:pt>
                <c:pt idx="1105">
                  <c:v>0.54</c:v>
                </c:pt>
                <c:pt idx="1106">
                  <c:v>3.25</c:v>
                </c:pt>
                <c:pt idx="1107">
                  <c:v>47.41</c:v>
                </c:pt>
                <c:pt idx="1108">
                  <c:v>0.95</c:v>
                </c:pt>
                <c:pt idx="1109">
                  <c:v>45.21</c:v>
                </c:pt>
                <c:pt idx="1110">
                  <c:v>1.69</c:v>
                </c:pt>
                <c:pt idx="1111">
                  <c:v>1.26</c:v>
                </c:pt>
                <c:pt idx="1112">
                  <c:v>1.62</c:v>
                </c:pt>
                <c:pt idx="1113">
                  <c:v>0.84</c:v>
                </c:pt>
                <c:pt idx="1114">
                  <c:v>1.54</c:v>
                </c:pt>
                <c:pt idx="1115">
                  <c:v>0.88</c:v>
                </c:pt>
                <c:pt idx="1116">
                  <c:v>1.93</c:v>
                </c:pt>
                <c:pt idx="1117">
                  <c:v>0.3</c:v>
                </c:pt>
                <c:pt idx="1118">
                  <c:v>2.74</c:v>
                </c:pt>
                <c:pt idx="1119">
                  <c:v>0.6</c:v>
                </c:pt>
                <c:pt idx="1120">
                  <c:v>3.79</c:v>
                </c:pt>
                <c:pt idx="1121">
                  <c:v>1.0900000000000001</c:v>
                </c:pt>
                <c:pt idx="1122">
                  <c:v>3.33</c:v>
                </c:pt>
                <c:pt idx="1123">
                  <c:v>1.36</c:v>
                </c:pt>
                <c:pt idx="1124">
                  <c:v>2.74</c:v>
                </c:pt>
                <c:pt idx="1125">
                  <c:v>0.47</c:v>
                </c:pt>
                <c:pt idx="1126">
                  <c:v>1.82</c:v>
                </c:pt>
                <c:pt idx="1127">
                  <c:v>1.2</c:v>
                </c:pt>
                <c:pt idx="1128">
                  <c:v>2.46</c:v>
                </c:pt>
                <c:pt idx="1129">
                  <c:v>1.29</c:v>
                </c:pt>
                <c:pt idx="1130">
                  <c:v>1.67</c:v>
                </c:pt>
                <c:pt idx="1131">
                  <c:v>17.68</c:v>
                </c:pt>
                <c:pt idx="1132">
                  <c:v>1.5</c:v>
                </c:pt>
                <c:pt idx="1133">
                  <c:v>1.37</c:v>
                </c:pt>
                <c:pt idx="1134">
                  <c:v>1.42</c:v>
                </c:pt>
                <c:pt idx="1135">
                  <c:v>0.3</c:v>
                </c:pt>
                <c:pt idx="1136">
                  <c:v>1.45</c:v>
                </c:pt>
                <c:pt idx="1137">
                  <c:v>1.69</c:v>
                </c:pt>
                <c:pt idx="1138">
                  <c:v>1.06</c:v>
                </c:pt>
                <c:pt idx="1139">
                  <c:v>0.3</c:v>
                </c:pt>
                <c:pt idx="1140">
                  <c:v>2.72</c:v>
                </c:pt>
                <c:pt idx="1141">
                  <c:v>4.97</c:v>
                </c:pt>
                <c:pt idx="1142">
                  <c:v>3.62</c:v>
                </c:pt>
                <c:pt idx="1143">
                  <c:v>44.55</c:v>
                </c:pt>
                <c:pt idx="1144">
                  <c:v>1.44</c:v>
                </c:pt>
                <c:pt idx="1145">
                  <c:v>3.92</c:v>
                </c:pt>
                <c:pt idx="1146">
                  <c:v>1.57</c:v>
                </c:pt>
                <c:pt idx="1147">
                  <c:v>0.97</c:v>
                </c:pt>
                <c:pt idx="1148">
                  <c:v>2.3199999999999998</c:v>
                </c:pt>
                <c:pt idx="1149">
                  <c:v>2.38</c:v>
                </c:pt>
                <c:pt idx="1150">
                  <c:v>0.3</c:v>
                </c:pt>
                <c:pt idx="1151">
                  <c:v>3.71</c:v>
                </c:pt>
                <c:pt idx="1152">
                  <c:v>0.3</c:v>
                </c:pt>
                <c:pt idx="1153">
                  <c:v>2.4300000000000002</c:v>
                </c:pt>
                <c:pt idx="1154">
                  <c:v>2.82</c:v>
                </c:pt>
                <c:pt idx="1155">
                  <c:v>1.67</c:v>
                </c:pt>
                <c:pt idx="1156">
                  <c:v>1.48</c:v>
                </c:pt>
                <c:pt idx="1157">
                  <c:v>0.78</c:v>
                </c:pt>
                <c:pt idx="1158">
                  <c:v>3.09</c:v>
                </c:pt>
                <c:pt idx="1159">
                  <c:v>4.2699999999999996</c:v>
                </c:pt>
                <c:pt idx="1160">
                  <c:v>1.1000000000000001</c:v>
                </c:pt>
                <c:pt idx="1161">
                  <c:v>0.88</c:v>
                </c:pt>
                <c:pt idx="1162">
                  <c:v>2.84</c:v>
                </c:pt>
                <c:pt idx="1163">
                  <c:v>3.6</c:v>
                </c:pt>
                <c:pt idx="1164">
                  <c:v>0.41</c:v>
                </c:pt>
                <c:pt idx="1165">
                  <c:v>1.45</c:v>
                </c:pt>
                <c:pt idx="1166">
                  <c:v>1.51</c:v>
                </c:pt>
                <c:pt idx="1167">
                  <c:v>0.89</c:v>
                </c:pt>
                <c:pt idx="1168">
                  <c:v>1.58</c:v>
                </c:pt>
                <c:pt idx="1169">
                  <c:v>1.57</c:v>
                </c:pt>
                <c:pt idx="1170">
                  <c:v>0.69</c:v>
                </c:pt>
                <c:pt idx="1171">
                  <c:v>1.01</c:v>
                </c:pt>
                <c:pt idx="1172">
                  <c:v>3.43</c:v>
                </c:pt>
                <c:pt idx="1173">
                  <c:v>2.2799999999999998</c:v>
                </c:pt>
                <c:pt idx="1174">
                  <c:v>3.08</c:v>
                </c:pt>
                <c:pt idx="1175">
                  <c:v>1.3</c:v>
                </c:pt>
                <c:pt idx="1176">
                  <c:v>2.71</c:v>
                </c:pt>
                <c:pt idx="1177">
                  <c:v>0.31</c:v>
                </c:pt>
                <c:pt idx="1178">
                  <c:v>83.79</c:v>
                </c:pt>
                <c:pt idx="1179">
                  <c:v>3.55</c:v>
                </c:pt>
                <c:pt idx="1180">
                  <c:v>0.3</c:v>
                </c:pt>
                <c:pt idx="1181">
                  <c:v>1.34</c:v>
                </c:pt>
                <c:pt idx="1182">
                  <c:v>3.97</c:v>
                </c:pt>
                <c:pt idx="1183">
                  <c:v>1.29</c:v>
                </c:pt>
                <c:pt idx="1184">
                  <c:v>1.1599999999999999</c:v>
                </c:pt>
                <c:pt idx="1185">
                  <c:v>1.37</c:v>
                </c:pt>
                <c:pt idx="1186">
                  <c:v>3.9</c:v>
                </c:pt>
                <c:pt idx="1187">
                  <c:v>0.3</c:v>
                </c:pt>
                <c:pt idx="1188">
                  <c:v>2.5099999999999998</c:v>
                </c:pt>
                <c:pt idx="1189">
                  <c:v>0.93</c:v>
                </c:pt>
                <c:pt idx="1190">
                  <c:v>2.61</c:v>
                </c:pt>
                <c:pt idx="1191">
                  <c:v>51.37</c:v>
                </c:pt>
                <c:pt idx="1192">
                  <c:v>1.1399999999999999</c:v>
                </c:pt>
                <c:pt idx="1193">
                  <c:v>2.41</c:v>
                </c:pt>
                <c:pt idx="1194">
                  <c:v>66.239999999999995</c:v>
                </c:pt>
                <c:pt idx="1195">
                  <c:v>1.38</c:v>
                </c:pt>
                <c:pt idx="1196">
                  <c:v>1.29</c:v>
                </c:pt>
                <c:pt idx="1197">
                  <c:v>72.05</c:v>
                </c:pt>
                <c:pt idx="1198">
                  <c:v>1.03</c:v>
                </c:pt>
                <c:pt idx="1199">
                  <c:v>2.62</c:v>
                </c:pt>
                <c:pt idx="1200">
                  <c:v>0.77</c:v>
                </c:pt>
                <c:pt idx="1201">
                  <c:v>20.64</c:v>
                </c:pt>
                <c:pt idx="1202">
                  <c:v>4.54</c:v>
                </c:pt>
                <c:pt idx="1203">
                  <c:v>2.46</c:v>
                </c:pt>
                <c:pt idx="1204">
                  <c:v>4.22</c:v>
                </c:pt>
                <c:pt idx="1205">
                  <c:v>0.66</c:v>
                </c:pt>
                <c:pt idx="1206">
                  <c:v>0.94</c:v>
                </c:pt>
                <c:pt idx="1207">
                  <c:v>7.15</c:v>
                </c:pt>
                <c:pt idx="1208">
                  <c:v>1.56</c:v>
                </c:pt>
                <c:pt idx="1209">
                  <c:v>3.22</c:v>
                </c:pt>
                <c:pt idx="1210">
                  <c:v>0.71</c:v>
                </c:pt>
                <c:pt idx="1211">
                  <c:v>64.45</c:v>
                </c:pt>
                <c:pt idx="1212">
                  <c:v>4.38</c:v>
                </c:pt>
                <c:pt idx="1213">
                  <c:v>1.31</c:v>
                </c:pt>
                <c:pt idx="1214">
                  <c:v>0.66</c:v>
                </c:pt>
                <c:pt idx="1215">
                  <c:v>1.4</c:v>
                </c:pt>
                <c:pt idx="1216">
                  <c:v>1.07</c:v>
                </c:pt>
                <c:pt idx="1217">
                  <c:v>73.89</c:v>
                </c:pt>
                <c:pt idx="1218">
                  <c:v>1.24</c:v>
                </c:pt>
                <c:pt idx="1219">
                  <c:v>23.37</c:v>
                </c:pt>
                <c:pt idx="1220">
                  <c:v>1.81</c:v>
                </c:pt>
                <c:pt idx="1221">
                  <c:v>1.91</c:v>
                </c:pt>
                <c:pt idx="1222">
                  <c:v>1.0900000000000001</c:v>
                </c:pt>
                <c:pt idx="1223">
                  <c:v>0.3</c:v>
                </c:pt>
                <c:pt idx="1224">
                  <c:v>2.91</c:v>
                </c:pt>
                <c:pt idx="1225">
                  <c:v>1.53</c:v>
                </c:pt>
                <c:pt idx="1226">
                  <c:v>4.8899999999999997</c:v>
                </c:pt>
                <c:pt idx="1227">
                  <c:v>4.8600000000000003</c:v>
                </c:pt>
                <c:pt idx="1228">
                  <c:v>3.83</c:v>
                </c:pt>
                <c:pt idx="1229">
                  <c:v>0.44</c:v>
                </c:pt>
                <c:pt idx="1230">
                  <c:v>1.17</c:v>
                </c:pt>
                <c:pt idx="1231">
                  <c:v>1.03</c:v>
                </c:pt>
                <c:pt idx="1232">
                  <c:v>1.1499999999999999</c:v>
                </c:pt>
                <c:pt idx="1233">
                  <c:v>1.38</c:v>
                </c:pt>
                <c:pt idx="1234">
                  <c:v>0.33</c:v>
                </c:pt>
                <c:pt idx="1235">
                  <c:v>2.2599999999999998</c:v>
                </c:pt>
                <c:pt idx="1236">
                  <c:v>2.38</c:v>
                </c:pt>
                <c:pt idx="1237">
                  <c:v>50.33</c:v>
                </c:pt>
                <c:pt idx="1238">
                  <c:v>3.46</c:v>
                </c:pt>
                <c:pt idx="1239">
                  <c:v>1.23</c:v>
                </c:pt>
                <c:pt idx="1240">
                  <c:v>2.48</c:v>
                </c:pt>
                <c:pt idx="1241">
                  <c:v>2.25</c:v>
                </c:pt>
                <c:pt idx="1242">
                  <c:v>2.5499999999999998</c:v>
                </c:pt>
                <c:pt idx="1243">
                  <c:v>3.33</c:v>
                </c:pt>
                <c:pt idx="1244">
                  <c:v>1.98</c:v>
                </c:pt>
                <c:pt idx="1245">
                  <c:v>46.48</c:v>
                </c:pt>
                <c:pt idx="1246">
                  <c:v>0.3</c:v>
                </c:pt>
                <c:pt idx="1247">
                  <c:v>1.73</c:v>
                </c:pt>
                <c:pt idx="1248">
                  <c:v>0.99</c:v>
                </c:pt>
                <c:pt idx="1249">
                  <c:v>1.02</c:v>
                </c:pt>
                <c:pt idx="1250">
                  <c:v>1.86</c:v>
                </c:pt>
                <c:pt idx="1251">
                  <c:v>1.18</c:v>
                </c:pt>
                <c:pt idx="1252">
                  <c:v>2.0299999999999998</c:v>
                </c:pt>
                <c:pt idx="1253">
                  <c:v>70.83</c:v>
                </c:pt>
                <c:pt idx="1254">
                  <c:v>1.1599999999999999</c:v>
                </c:pt>
                <c:pt idx="1255">
                  <c:v>2.2599999999999998</c:v>
                </c:pt>
                <c:pt idx="1256">
                  <c:v>1.17</c:v>
                </c:pt>
                <c:pt idx="1257">
                  <c:v>2.02</c:v>
                </c:pt>
                <c:pt idx="1258">
                  <c:v>0.3</c:v>
                </c:pt>
                <c:pt idx="1259">
                  <c:v>1.89</c:v>
                </c:pt>
                <c:pt idx="1260">
                  <c:v>0.81</c:v>
                </c:pt>
                <c:pt idx="1261">
                  <c:v>1.08</c:v>
                </c:pt>
                <c:pt idx="1262">
                  <c:v>4.12</c:v>
                </c:pt>
                <c:pt idx="1263">
                  <c:v>1.8</c:v>
                </c:pt>
                <c:pt idx="1264">
                  <c:v>1.23</c:v>
                </c:pt>
                <c:pt idx="1265">
                  <c:v>2.4</c:v>
                </c:pt>
                <c:pt idx="1266">
                  <c:v>2.72</c:v>
                </c:pt>
                <c:pt idx="1267">
                  <c:v>66.06</c:v>
                </c:pt>
                <c:pt idx="1268">
                  <c:v>2.2999999999999998</c:v>
                </c:pt>
                <c:pt idx="1269">
                  <c:v>3.11</c:v>
                </c:pt>
                <c:pt idx="1270">
                  <c:v>2.81</c:v>
                </c:pt>
                <c:pt idx="1271">
                  <c:v>3.07</c:v>
                </c:pt>
                <c:pt idx="1272">
                  <c:v>0.55000000000000004</c:v>
                </c:pt>
                <c:pt idx="1273">
                  <c:v>2.0299999999999998</c:v>
                </c:pt>
                <c:pt idx="1274">
                  <c:v>1.66</c:v>
                </c:pt>
                <c:pt idx="1275">
                  <c:v>3.74</c:v>
                </c:pt>
                <c:pt idx="1276">
                  <c:v>2.2999999999999998</c:v>
                </c:pt>
                <c:pt idx="1277">
                  <c:v>5.44</c:v>
                </c:pt>
                <c:pt idx="1278">
                  <c:v>1.77</c:v>
                </c:pt>
                <c:pt idx="1279">
                  <c:v>3.03</c:v>
                </c:pt>
                <c:pt idx="1280">
                  <c:v>2.2200000000000002</c:v>
                </c:pt>
                <c:pt idx="1281">
                  <c:v>35.44</c:v>
                </c:pt>
                <c:pt idx="1282">
                  <c:v>1.0900000000000001</c:v>
                </c:pt>
                <c:pt idx="1283">
                  <c:v>0.86</c:v>
                </c:pt>
                <c:pt idx="1284">
                  <c:v>4.79</c:v>
                </c:pt>
                <c:pt idx="1285">
                  <c:v>1.19</c:v>
                </c:pt>
                <c:pt idx="1286">
                  <c:v>1.81</c:v>
                </c:pt>
                <c:pt idx="1287">
                  <c:v>1.04</c:v>
                </c:pt>
                <c:pt idx="1288">
                  <c:v>1.95</c:v>
                </c:pt>
                <c:pt idx="1289">
                  <c:v>0.32</c:v>
                </c:pt>
                <c:pt idx="1290">
                  <c:v>1.52</c:v>
                </c:pt>
                <c:pt idx="1291">
                  <c:v>3.97</c:v>
                </c:pt>
                <c:pt idx="1292">
                  <c:v>0.89</c:v>
                </c:pt>
                <c:pt idx="1293">
                  <c:v>0.6</c:v>
                </c:pt>
                <c:pt idx="1294">
                  <c:v>1.61</c:v>
                </c:pt>
                <c:pt idx="1295">
                  <c:v>2.02</c:v>
                </c:pt>
                <c:pt idx="1296">
                  <c:v>3.27</c:v>
                </c:pt>
                <c:pt idx="1297">
                  <c:v>3.27</c:v>
                </c:pt>
                <c:pt idx="1298">
                  <c:v>1.91</c:v>
                </c:pt>
                <c:pt idx="1299">
                  <c:v>2.89</c:v>
                </c:pt>
                <c:pt idx="1300">
                  <c:v>0.67</c:v>
                </c:pt>
                <c:pt idx="1301">
                  <c:v>1.42</c:v>
                </c:pt>
                <c:pt idx="1302">
                  <c:v>3.72</c:v>
                </c:pt>
                <c:pt idx="1303">
                  <c:v>3.03</c:v>
                </c:pt>
                <c:pt idx="1304">
                  <c:v>0.66</c:v>
                </c:pt>
                <c:pt idx="1305">
                  <c:v>2.21</c:v>
                </c:pt>
                <c:pt idx="1306">
                  <c:v>1.54</c:v>
                </c:pt>
                <c:pt idx="1307">
                  <c:v>1.75</c:v>
                </c:pt>
                <c:pt idx="1308">
                  <c:v>1.91</c:v>
                </c:pt>
                <c:pt idx="1309">
                  <c:v>2.17</c:v>
                </c:pt>
                <c:pt idx="1310">
                  <c:v>1.65</c:v>
                </c:pt>
                <c:pt idx="1311">
                  <c:v>0.45</c:v>
                </c:pt>
                <c:pt idx="1312">
                  <c:v>4.62</c:v>
                </c:pt>
                <c:pt idx="1313">
                  <c:v>3.81</c:v>
                </c:pt>
                <c:pt idx="1314">
                  <c:v>1.8</c:v>
                </c:pt>
                <c:pt idx="1315">
                  <c:v>0.5</c:v>
                </c:pt>
                <c:pt idx="1316">
                  <c:v>2.4500000000000002</c:v>
                </c:pt>
                <c:pt idx="1317">
                  <c:v>0.69</c:v>
                </c:pt>
                <c:pt idx="1318">
                  <c:v>0.52</c:v>
                </c:pt>
                <c:pt idx="1319">
                  <c:v>2.08</c:v>
                </c:pt>
                <c:pt idx="1320">
                  <c:v>48.66</c:v>
                </c:pt>
                <c:pt idx="1321">
                  <c:v>1.39</c:v>
                </c:pt>
                <c:pt idx="1322">
                  <c:v>44.47</c:v>
                </c:pt>
                <c:pt idx="1323">
                  <c:v>3.41</c:v>
                </c:pt>
                <c:pt idx="1324">
                  <c:v>3.69</c:v>
                </c:pt>
                <c:pt idx="1325">
                  <c:v>3.78</c:v>
                </c:pt>
                <c:pt idx="1326">
                  <c:v>2.2200000000000002</c:v>
                </c:pt>
                <c:pt idx="1327">
                  <c:v>0.83</c:v>
                </c:pt>
                <c:pt idx="1328">
                  <c:v>0.3</c:v>
                </c:pt>
                <c:pt idx="1329">
                  <c:v>1.4</c:v>
                </c:pt>
                <c:pt idx="1330">
                  <c:v>1.94</c:v>
                </c:pt>
                <c:pt idx="1331">
                  <c:v>2.87</c:v>
                </c:pt>
                <c:pt idx="1332">
                  <c:v>0.61</c:v>
                </c:pt>
                <c:pt idx="1333">
                  <c:v>2.02</c:v>
                </c:pt>
                <c:pt idx="1334">
                  <c:v>24.92</c:v>
                </c:pt>
                <c:pt idx="1335">
                  <c:v>1.52</c:v>
                </c:pt>
                <c:pt idx="1336">
                  <c:v>3.03</c:v>
                </c:pt>
                <c:pt idx="1337">
                  <c:v>3.65</c:v>
                </c:pt>
                <c:pt idx="1338">
                  <c:v>0.9</c:v>
                </c:pt>
                <c:pt idx="1339">
                  <c:v>0.4</c:v>
                </c:pt>
                <c:pt idx="1340">
                  <c:v>0.4</c:v>
                </c:pt>
                <c:pt idx="1341">
                  <c:v>0.87</c:v>
                </c:pt>
                <c:pt idx="1342">
                  <c:v>0.93</c:v>
                </c:pt>
                <c:pt idx="1343">
                  <c:v>3.43</c:v>
                </c:pt>
                <c:pt idx="1344">
                  <c:v>1.1499999999999999</c:v>
                </c:pt>
                <c:pt idx="1345">
                  <c:v>3.55</c:v>
                </c:pt>
                <c:pt idx="1346">
                  <c:v>0.3</c:v>
                </c:pt>
                <c:pt idx="1347">
                  <c:v>76.14</c:v>
                </c:pt>
                <c:pt idx="1348">
                  <c:v>1.39</c:v>
                </c:pt>
                <c:pt idx="1349">
                  <c:v>1.45</c:v>
                </c:pt>
                <c:pt idx="1350">
                  <c:v>29.46</c:v>
                </c:pt>
                <c:pt idx="1351">
                  <c:v>2.71</c:v>
                </c:pt>
                <c:pt idx="1352">
                  <c:v>2.5499999999999998</c:v>
                </c:pt>
                <c:pt idx="1353">
                  <c:v>2.99</c:v>
                </c:pt>
                <c:pt idx="1354">
                  <c:v>2.04</c:v>
                </c:pt>
                <c:pt idx="1355">
                  <c:v>2.02</c:v>
                </c:pt>
                <c:pt idx="1356">
                  <c:v>0.94</c:v>
                </c:pt>
                <c:pt idx="1357">
                  <c:v>1.5</c:v>
                </c:pt>
                <c:pt idx="1358">
                  <c:v>2.59</c:v>
                </c:pt>
                <c:pt idx="1359">
                  <c:v>43.94</c:v>
                </c:pt>
                <c:pt idx="1360">
                  <c:v>1.54</c:v>
                </c:pt>
                <c:pt idx="1361">
                  <c:v>4.74</c:v>
                </c:pt>
                <c:pt idx="1362">
                  <c:v>0.93</c:v>
                </c:pt>
                <c:pt idx="1363">
                  <c:v>1.2</c:v>
                </c:pt>
                <c:pt idx="1364">
                  <c:v>1.98</c:v>
                </c:pt>
                <c:pt idx="1365">
                  <c:v>3.3</c:v>
                </c:pt>
                <c:pt idx="1366">
                  <c:v>3.07</c:v>
                </c:pt>
                <c:pt idx="1367">
                  <c:v>3.19</c:v>
                </c:pt>
                <c:pt idx="1368">
                  <c:v>2.83</c:v>
                </c:pt>
                <c:pt idx="1369">
                  <c:v>3.59</c:v>
                </c:pt>
                <c:pt idx="1370">
                  <c:v>1.68</c:v>
                </c:pt>
                <c:pt idx="1371">
                  <c:v>3.18</c:v>
                </c:pt>
                <c:pt idx="1372">
                  <c:v>3.51</c:v>
                </c:pt>
                <c:pt idx="1373">
                  <c:v>34.39</c:v>
                </c:pt>
                <c:pt idx="1374">
                  <c:v>0.78</c:v>
                </c:pt>
                <c:pt idx="1375">
                  <c:v>1.4</c:v>
                </c:pt>
                <c:pt idx="1376">
                  <c:v>0.5</c:v>
                </c:pt>
                <c:pt idx="1377">
                  <c:v>0.91</c:v>
                </c:pt>
                <c:pt idx="1378">
                  <c:v>2.06</c:v>
                </c:pt>
                <c:pt idx="1379">
                  <c:v>3.72</c:v>
                </c:pt>
                <c:pt idx="1380">
                  <c:v>4.63</c:v>
                </c:pt>
                <c:pt idx="1381">
                  <c:v>0.62</c:v>
                </c:pt>
                <c:pt idx="1382">
                  <c:v>0.44</c:v>
                </c:pt>
                <c:pt idx="1383">
                  <c:v>4.5599999999999996</c:v>
                </c:pt>
                <c:pt idx="1384">
                  <c:v>1.22</c:v>
                </c:pt>
                <c:pt idx="1385">
                  <c:v>0.3</c:v>
                </c:pt>
                <c:pt idx="1386">
                  <c:v>0.96</c:v>
                </c:pt>
                <c:pt idx="1387">
                  <c:v>0.87</c:v>
                </c:pt>
                <c:pt idx="1388">
                  <c:v>0.45</c:v>
                </c:pt>
                <c:pt idx="1389">
                  <c:v>2.77</c:v>
                </c:pt>
                <c:pt idx="1390">
                  <c:v>3.57</c:v>
                </c:pt>
                <c:pt idx="1391">
                  <c:v>1.93</c:v>
                </c:pt>
                <c:pt idx="1392">
                  <c:v>0.3</c:v>
                </c:pt>
                <c:pt idx="1393">
                  <c:v>0.72</c:v>
                </c:pt>
                <c:pt idx="1394">
                  <c:v>2.2200000000000002</c:v>
                </c:pt>
                <c:pt idx="1395">
                  <c:v>4.22</c:v>
                </c:pt>
                <c:pt idx="1396">
                  <c:v>14.58</c:v>
                </c:pt>
                <c:pt idx="1397">
                  <c:v>0.38</c:v>
                </c:pt>
                <c:pt idx="1398">
                  <c:v>2.5099999999999998</c:v>
                </c:pt>
                <c:pt idx="1399">
                  <c:v>0.75</c:v>
                </c:pt>
                <c:pt idx="1400">
                  <c:v>50.01</c:v>
                </c:pt>
                <c:pt idx="1401">
                  <c:v>1.46</c:v>
                </c:pt>
                <c:pt idx="1402">
                  <c:v>0.3</c:v>
                </c:pt>
                <c:pt idx="1403">
                  <c:v>0.43</c:v>
                </c:pt>
                <c:pt idx="1404">
                  <c:v>1.82</c:v>
                </c:pt>
                <c:pt idx="1405">
                  <c:v>4.16</c:v>
                </c:pt>
                <c:pt idx="1406">
                  <c:v>2.0499999999999998</c:v>
                </c:pt>
                <c:pt idx="1407">
                  <c:v>1.29</c:v>
                </c:pt>
                <c:pt idx="1408">
                  <c:v>0.48</c:v>
                </c:pt>
                <c:pt idx="1409">
                  <c:v>2.0699999999999998</c:v>
                </c:pt>
                <c:pt idx="1410">
                  <c:v>1.42</c:v>
                </c:pt>
                <c:pt idx="1411">
                  <c:v>3.08</c:v>
                </c:pt>
                <c:pt idx="1412">
                  <c:v>32.35</c:v>
                </c:pt>
                <c:pt idx="1413">
                  <c:v>43.39</c:v>
                </c:pt>
                <c:pt idx="1414">
                  <c:v>39.9</c:v>
                </c:pt>
                <c:pt idx="1415">
                  <c:v>2.98</c:v>
                </c:pt>
                <c:pt idx="1416">
                  <c:v>0.85</c:v>
                </c:pt>
                <c:pt idx="1417">
                  <c:v>3.75</c:v>
                </c:pt>
                <c:pt idx="1418">
                  <c:v>2.0299999999999998</c:v>
                </c:pt>
                <c:pt idx="1419">
                  <c:v>1.69</c:v>
                </c:pt>
                <c:pt idx="1420">
                  <c:v>3.87</c:v>
                </c:pt>
                <c:pt idx="1421">
                  <c:v>4.05</c:v>
                </c:pt>
                <c:pt idx="1422">
                  <c:v>1.42</c:v>
                </c:pt>
                <c:pt idx="1423">
                  <c:v>1.62</c:v>
                </c:pt>
                <c:pt idx="1424">
                  <c:v>0.91</c:v>
                </c:pt>
                <c:pt idx="1425">
                  <c:v>1.34</c:v>
                </c:pt>
                <c:pt idx="1426">
                  <c:v>2.56</c:v>
                </c:pt>
                <c:pt idx="1427">
                  <c:v>3.47</c:v>
                </c:pt>
                <c:pt idx="1428">
                  <c:v>0.31</c:v>
                </c:pt>
                <c:pt idx="1429">
                  <c:v>3.35</c:v>
                </c:pt>
                <c:pt idx="1430">
                  <c:v>1.1599999999999999</c:v>
                </c:pt>
                <c:pt idx="1431">
                  <c:v>2.66</c:v>
                </c:pt>
                <c:pt idx="1432">
                  <c:v>2.68</c:v>
                </c:pt>
                <c:pt idx="1433">
                  <c:v>2.72</c:v>
                </c:pt>
                <c:pt idx="1434">
                  <c:v>0.87</c:v>
                </c:pt>
                <c:pt idx="1435">
                  <c:v>3.16</c:v>
                </c:pt>
                <c:pt idx="1436">
                  <c:v>1.54</c:v>
                </c:pt>
                <c:pt idx="1437">
                  <c:v>5.74</c:v>
                </c:pt>
                <c:pt idx="1438">
                  <c:v>1.3</c:v>
                </c:pt>
                <c:pt idx="1439">
                  <c:v>0.3</c:v>
                </c:pt>
                <c:pt idx="1440">
                  <c:v>0.74</c:v>
                </c:pt>
                <c:pt idx="1441">
                  <c:v>1.25</c:v>
                </c:pt>
                <c:pt idx="1442">
                  <c:v>1.69</c:v>
                </c:pt>
                <c:pt idx="1443">
                  <c:v>1.48</c:v>
                </c:pt>
                <c:pt idx="1444">
                  <c:v>2.52</c:v>
                </c:pt>
                <c:pt idx="1445">
                  <c:v>1.7</c:v>
                </c:pt>
                <c:pt idx="1446">
                  <c:v>1.55</c:v>
                </c:pt>
                <c:pt idx="1447">
                  <c:v>0.64</c:v>
                </c:pt>
                <c:pt idx="1448">
                  <c:v>68.66</c:v>
                </c:pt>
                <c:pt idx="1449">
                  <c:v>1.88</c:v>
                </c:pt>
                <c:pt idx="1450">
                  <c:v>1.58</c:v>
                </c:pt>
                <c:pt idx="1451">
                  <c:v>1.1200000000000001</c:v>
                </c:pt>
                <c:pt idx="1452">
                  <c:v>2.0299999999999998</c:v>
                </c:pt>
                <c:pt idx="1453">
                  <c:v>4.71</c:v>
                </c:pt>
                <c:pt idx="1454">
                  <c:v>1.69</c:v>
                </c:pt>
                <c:pt idx="1455">
                  <c:v>2</c:v>
                </c:pt>
                <c:pt idx="1456">
                  <c:v>0.3</c:v>
                </c:pt>
                <c:pt idx="1457">
                  <c:v>0.68</c:v>
                </c:pt>
                <c:pt idx="1458">
                  <c:v>1.86</c:v>
                </c:pt>
                <c:pt idx="1459">
                  <c:v>3.77</c:v>
                </c:pt>
                <c:pt idx="1460">
                  <c:v>67.12</c:v>
                </c:pt>
                <c:pt idx="1461">
                  <c:v>1.38</c:v>
                </c:pt>
                <c:pt idx="1462">
                  <c:v>3</c:v>
                </c:pt>
                <c:pt idx="1463">
                  <c:v>2.0299999999999998</c:v>
                </c:pt>
                <c:pt idx="1464">
                  <c:v>91.98</c:v>
                </c:pt>
                <c:pt idx="1465">
                  <c:v>0.57999999999999996</c:v>
                </c:pt>
                <c:pt idx="1466">
                  <c:v>1.07</c:v>
                </c:pt>
                <c:pt idx="1467">
                  <c:v>0.53</c:v>
                </c:pt>
                <c:pt idx="1468">
                  <c:v>5.66</c:v>
                </c:pt>
                <c:pt idx="1469">
                  <c:v>1.05</c:v>
                </c:pt>
                <c:pt idx="1470">
                  <c:v>1.66</c:v>
                </c:pt>
                <c:pt idx="1471">
                  <c:v>1.07</c:v>
                </c:pt>
                <c:pt idx="1472">
                  <c:v>1.81</c:v>
                </c:pt>
                <c:pt idx="1473">
                  <c:v>0.72</c:v>
                </c:pt>
                <c:pt idx="1474">
                  <c:v>2.39</c:v>
                </c:pt>
                <c:pt idx="1475">
                  <c:v>2</c:v>
                </c:pt>
                <c:pt idx="1476">
                  <c:v>1.58</c:v>
                </c:pt>
                <c:pt idx="1477">
                  <c:v>1.19</c:v>
                </c:pt>
                <c:pt idx="1478">
                  <c:v>2.39</c:v>
                </c:pt>
                <c:pt idx="1479">
                  <c:v>0.47</c:v>
                </c:pt>
                <c:pt idx="1480">
                  <c:v>0.48</c:v>
                </c:pt>
                <c:pt idx="1481">
                  <c:v>0.3</c:v>
                </c:pt>
                <c:pt idx="1482">
                  <c:v>1.26</c:v>
                </c:pt>
                <c:pt idx="1483">
                  <c:v>1.23</c:v>
                </c:pt>
                <c:pt idx="1484">
                  <c:v>0.96</c:v>
                </c:pt>
                <c:pt idx="1485">
                  <c:v>2.4500000000000002</c:v>
                </c:pt>
                <c:pt idx="1486">
                  <c:v>2.69</c:v>
                </c:pt>
                <c:pt idx="1487">
                  <c:v>0.53</c:v>
                </c:pt>
                <c:pt idx="1488">
                  <c:v>1.36</c:v>
                </c:pt>
                <c:pt idx="1489">
                  <c:v>1.49</c:v>
                </c:pt>
                <c:pt idx="1490">
                  <c:v>0.61</c:v>
                </c:pt>
                <c:pt idx="1491">
                  <c:v>2.9</c:v>
                </c:pt>
                <c:pt idx="1492">
                  <c:v>2.1800000000000002</c:v>
                </c:pt>
                <c:pt idx="1493">
                  <c:v>1.72</c:v>
                </c:pt>
                <c:pt idx="1494">
                  <c:v>2.23</c:v>
                </c:pt>
                <c:pt idx="1495">
                  <c:v>2.4</c:v>
                </c:pt>
                <c:pt idx="1496">
                  <c:v>79.86</c:v>
                </c:pt>
                <c:pt idx="1497">
                  <c:v>40.18</c:v>
                </c:pt>
                <c:pt idx="1498">
                  <c:v>2.46</c:v>
                </c:pt>
                <c:pt idx="1499">
                  <c:v>1.9</c:v>
                </c:pt>
                <c:pt idx="1500">
                  <c:v>2.5499999999999998</c:v>
                </c:pt>
                <c:pt idx="1501">
                  <c:v>3.21</c:v>
                </c:pt>
                <c:pt idx="1502">
                  <c:v>1.19</c:v>
                </c:pt>
                <c:pt idx="1503">
                  <c:v>2.84</c:v>
                </c:pt>
                <c:pt idx="1504">
                  <c:v>28.48</c:v>
                </c:pt>
                <c:pt idx="1505">
                  <c:v>0.3</c:v>
                </c:pt>
                <c:pt idx="1506">
                  <c:v>3.82</c:v>
                </c:pt>
                <c:pt idx="1507">
                  <c:v>3.36</c:v>
                </c:pt>
                <c:pt idx="1508">
                  <c:v>1.02</c:v>
                </c:pt>
                <c:pt idx="1509">
                  <c:v>2.48</c:v>
                </c:pt>
                <c:pt idx="1510">
                  <c:v>1.52</c:v>
                </c:pt>
                <c:pt idx="1511">
                  <c:v>1.41</c:v>
                </c:pt>
                <c:pt idx="1512">
                  <c:v>2.2000000000000002</c:v>
                </c:pt>
                <c:pt idx="1513">
                  <c:v>0.88</c:v>
                </c:pt>
                <c:pt idx="1514">
                  <c:v>2.84</c:v>
                </c:pt>
                <c:pt idx="1515">
                  <c:v>29.09</c:v>
                </c:pt>
                <c:pt idx="1516">
                  <c:v>1.75</c:v>
                </c:pt>
                <c:pt idx="1517">
                  <c:v>1.01</c:v>
                </c:pt>
                <c:pt idx="1518">
                  <c:v>2.2000000000000002</c:v>
                </c:pt>
                <c:pt idx="1519">
                  <c:v>3.68</c:v>
                </c:pt>
                <c:pt idx="1520">
                  <c:v>17.79</c:v>
                </c:pt>
                <c:pt idx="1521">
                  <c:v>0.63</c:v>
                </c:pt>
                <c:pt idx="1522">
                  <c:v>0.57999999999999996</c:v>
                </c:pt>
                <c:pt idx="1523">
                  <c:v>1.88</c:v>
                </c:pt>
                <c:pt idx="1524">
                  <c:v>1.9</c:v>
                </c:pt>
                <c:pt idx="1525">
                  <c:v>3.37</c:v>
                </c:pt>
                <c:pt idx="1526">
                  <c:v>5.67</c:v>
                </c:pt>
                <c:pt idx="1527">
                  <c:v>0.3</c:v>
                </c:pt>
                <c:pt idx="1528">
                  <c:v>3.16</c:v>
                </c:pt>
                <c:pt idx="1529">
                  <c:v>1.69</c:v>
                </c:pt>
                <c:pt idx="1530">
                  <c:v>0.82</c:v>
                </c:pt>
                <c:pt idx="1531">
                  <c:v>1.67</c:v>
                </c:pt>
                <c:pt idx="1532">
                  <c:v>0.41</c:v>
                </c:pt>
                <c:pt idx="1533">
                  <c:v>3.34</c:v>
                </c:pt>
                <c:pt idx="1534">
                  <c:v>0.54</c:v>
                </c:pt>
                <c:pt idx="1535">
                  <c:v>2.48</c:v>
                </c:pt>
                <c:pt idx="1536">
                  <c:v>2.2200000000000002</c:v>
                </c:pt>
                <c:pt idx="1537">
                  <c:v>4.3099999999999996</c:v>
                </c:pt>
                <c:pt idx="1538">
                  <c:v>37.75</c:v>
                </c:pt>
                <c:pt idx="1539">
                  <c:v>2.36</c:v>
                </c:pt>
                <c:pt idx="1540">
                  <c:v>2.3199999999999998</c:v>
                </c:pt>
                <c:pt idx="1541">
                  <c:v>0.92</c:v>
                </c:pt>
                <c:pt idx="1542">
                  <c:v>0.56999999999999995</c:v>
                </c:pt>
                <c:pt idx="1543">
                  <c:v>0.43</c:v>
                </c:pt>
                <c:pt idx="1544">
                  <c:v>1.54</c:v>
                </c:pt>
                <c:pt idx="1545">
                  <c:v>0.62</c:v>
                </c:pt>
                <c:pt idx="1546">
                  <c:v>1.74</c:v>
                </c:pt>
                <c:pt idx="1547">
                  <c:v>9.09</c:v>
                </c:pt>
                <c:pt idx="1548">
                  <c:v>0.38</c:v>
                </c:pt>
                <c:pt idx="1549">
                  <c:v>2.1</c:v>
                </c:pt>
                <c:pt idx="1550">
                  <c:v>1.28</c:v>
                </c:pt>
                <c:pt idx="1551">
                  <c:v>1.52</c:v>
                </c:pt>
                <c:pt idx="1552">
                  <c:v>0.75</c:v>
                </c:pt>
                <c:pt idx="1553">
                  <c:v>3.63</c:v>
                </c:pt>
                <c:pt idx="1554">
                  <c:v>2.6</c:v>
                </c:pt>
                <c:pt idx="1555">
                  <c:v>1.74</c:v>
                </c:pt>
                <c:pt idx="1556">
                  <c:v>1.92</c:v>
                </c:pt>
                <c:pt idx="1557">
                  <c:v>4.29</c:v>
                </c:pt>
                <c:pt idx="1558">
                  <c:v>0.98</c:v>
                </c:pt>
                <c:pt idx="1559">
                  <c:v>1.78</c:v>
                </c:pt>
                <c:pt idx="1560">
                  <c:v>0.87</c:v>
                </c:pt>
                <c:pt idx="1561">
                  <c:v>0.8</c:v>
                </c:pt>
                <c:pt idx="1562">
                  <c:v>1.1000000000000001</c:v>
                </c:pt>
                <c:pt idx="1563">
                  <c:v>0.3</c:v>
                </c:pt>
                <c:pt idx="1564">
                  <c:v>1.98</c:v>
                </c:pt>
                <c:pt idx="1565">
                  <c:v>3.25</c:v>
                </c:pt>
                <c:pt idx="1566">
                  <c:v>3.21</c:v>
                </c:pt>
                <c:pt idx="1567">
                  <c:v>1.81</c:v>
                </c:pt>
                <c:pt idx="1568">
                  <c:v>4.03</c:v>
                </c:pt>
                <c:pt idx="1569">
                  <c:v>2.81</c:v>
                </c:pt>
                <c:pt idx="1570">
                  <c:v>1.94</c:v>
                </c:pt>
                <c:pt idx="1571">
                  <c:v>1.7</c:v>
                </c:pt>
                <c:pt idx="1572">
                  <c:v>3.16</c:v>
                </c:pt>
                <c:pt idx="1573">
                  <c:v>0.3</c:v>
                </c:pt>
                <c:pt idx="1574">
                  <c:v>2.73</c:v>
                </c:pt>
                <c:pt idx="1575">
                  <c:v>3.15</c:v>
                </c:pt>
                <c:pt idx="1576">
                  <c:v>1.77</c:v>
                </c:pt>
                <c:pt idx="1577">
                  <c:v>2.76</c:v>
                </c:pt>
                <c:pt idx="1578">
                  <c:v>0.69</c:v>
                </c:pt>
                <c:pt idx="1579">
                  <c:v>0.7</c:v>
                </c:pt>
                <c:pt idx="1580">
                  <c:v>0.88</c:v>
                </c:pt>
                <c:pt idx="1581">
                  <c:v>0.82</c:v>
                </c:pt>
                <c:pt idx="1582">
                  <c:v>2.13</c:v>
                </c:pt>
                <c:pt idx="1583">
                  <c:v>1.44</c:v>
                </c:pt>
                <c:pt idx="1584">
                  <c:v>45.46</c:v>
                </c:pt>
                <c:pt idx="1585">
                  <c:v>0.3</c:v>
                </c:pt>
                <c:pt idx="1586">
                  <c:v>3.35</c:v>
                </c:pt>
                <c:pt idx="1587">
                  <c:v>3.73</c:v>
                </c:pt>
                <c:pt idx="1588">
                  <c:v>0.91</c:v>
                </c:pt>
                <c:pt idx="1589">
                  <c:v>2.64</c:v>
                </c:pt>
                <c:pt idx="1590">
                  <c:v>1.55</c:v>
                </c:pt>
                <c:pt idx="1591">
                  <c:v>1.48</c:v>
                </c:pt>
                <c:pt idx="1592">
                  <c:v>0.3</c:v>
                </c:pt>
                <c:pt idx="1593">
                  <c:v>1.6</c:v>
                </c:pt>
                <c:pt idx="1594">
                  <c:v>2.83</c:v>
                </c:pt>
                <c:pt idx="1595">
                  <c:v>1.96</c:v>
                </c:pt>
                <c:pt idx="1596">
                  <c:v>1.66</c:v>
                </c:pt>
                <c:pt idx="1597">
                  <c:v>1.66</c:v>
                </c:pt>
                <c:pt idx="1598">
                  <c:v>0.95</c:v>
                </c:pt>
                <c:pt idx="1599">
                  <c:v>1.5</c:v>
                </c:pt>
                <c:pt idx="1600">
                  <c:v>0.37</c:v>
                </c:pt>
                <c:pt idx="1601">
                  <c:v>3.24</c:v>
                </c:pt>
                <c:pt idx="1602">
                  <c:v>0.3</c:v>
                </c:pt>
                <c:pt idx="1603">
                  <c:v>1.24</c:v>
                </c:pt>
                <c:pt idx="1604">
                  <c:v>2.87</c:v>
                </c:pt>
                <c:pt idx="1605">
                  <c:v>4.49</c:v>
                </c:pt>
                <c:pt idx="1606">
                  <c:v>0.3</c:v>
                </c:pt>
                <c:pt idx="1607">
                  <c:v>2.64</c:v>
                </c:pt>
                <c:pt idx="1608">
                  <c:v>1.66</c:v>
                </c:pt>
                <c:pt idx="1609">
                  <c:v>0.3</c:v>
                </c:pt>
                <c:pt idx="1610">
                  <c:v>1.28</c:v>
                </c:pt>
                <c:pt idx="1611">
                  <c:v>2.13</c:v>
                </c:pt>
                <c:pt idx="1612">
                  <c:v>3.81</c:v>
                </c:pt>
                <c:pt idx="1613">
                  <c:v>1.19</c:v>
                </c:pt>
                <c:pt idx="1614">
                  <c:v>1.89</c:v>
                </c:pt>
                <c:pt idx="1615">
                  <c:v>1.19</c:v>
                </c:pt>
                <c:pt idx="1616">
                  <c:v>64.209999999999994</c:v>
                </c:pt>
                <c:pt idx="1617">
                  <c:v>0.93</c:v>
                </c:pt>
                <c:pt idx="1618">
                  <c:v>0.3</c:v>
                </c:pt>
                <c:pt idx="1619">
                  <c:v>2.93</c:v>
                </c:pt>
                <c:pt idx="1620">
                  <c:v>5.7</c:v>
                </c:pt>
                <c:pt idx="1621">
                  <c:v>1.22</c:v>
                </c:pt>
                <c:pt idx="1622">
                  <c:v>3.04</c:v>
                </c:pt>
                <c:pt idx="1623">
                  <c:v>1.17</c:v>
                </c:pt>
                <c:pt idx="1624">
                  <c:v>3.11</c:v>
                </c:pt>
                <c:pt idx="1625">
                  <c:v>1.64</c:v>
                </c:pt>
                <c:pt idx="1626">
                  <c:v>0.54</c:v>
                </c:pt>
                <c:pt idx="1627">
                  <c:v>3.85</c:v>
                </c:pt>
                <c:pt idx="1628">
                  <c:v>1.89</c:v>
                </c:pt>
                <c:pt idx="1629">
                  <c:v>0.3</c:v>
                </c:pt>
                <c:pt idx="1630">
                  <c:v>1.1599999999999999</c:v>
                </c:pt>
                <c:pt idx="1631">
                  <c:v>3.92</c:v>
                </c:pt>
                <c:pt idx="1632">
                  <c:v>0.51</c:v>
                </c:pt>
                <c:pt idx="1633">
                  <c:v>2.36</c:v>
                </c:pt>
                <c:pt idx="1634">
                  <c:v>1</c:v>
                </c:pt>
                <c:pt idx="1635">
                  <c:v>0.3</c:v>
                </c:pt>
                <c:pt idx="1636">
                  <c:v>2.27</c:v>
                </c:pt>
                <c:pt idx="1637">
                  <c:v>0.66</c:v>
                </c:pt>
                <c:pt idx="1638">
                  <c:v>60.98</c:v>
                </c:pt>
                <c:pt idx="1639">
                  <c:v>3.58</c:v>
                </c:pt>
                <c:pt idx="1640">
                  <c:v>2.5099999999999998</c:v>
                </c:pt>
                <c:pt idx="1641">
                  <c:v>3.73</c:v>
                </c:pt>
                <c:pt idx="1642">
                  <c:v>2.39</c:v>
                </c:pt>
                <c:pt idx="1643">
                  <c:v>2.29</c:v>
                </c:pt>
                <c:pt idx="1644">
                  <c:v>1.94</c:v>
                </c:pt>
                <c:pt idx="1645">
                  <c:v>1.46</c:v>
                </c:pt>
                <c:pt idx="1646">
                  <c:v>0.38</c:v>
                </c:pt>
                <c:pt idx="1647">
                  <c:v>1.24</c:v>
                </c:pt>
                <c:pt idx="1648">
                  <c:v>1.63</c:v>
                </c:pt>
                <c:pt idx="1649">
                  <c:v>2.0099999999999998</c:v>
                </c:pt>
                <c:pt idx="1650">
                  <c:v>1.19</c:v>
                </c:pt>
                <c:pt idx="1651">
                  <c:v>0.98</c:v>
                </c:pt>
                <c:pt idx="1652">
                  <c:v>1.68</c:v>
                </c:pt>
                <c:pt idx="1653">
                  <c:v>2.17</c:v>
                </c:pt>
                <c:pt idx="1654">
                  <c:v>0.93</c:v>
                </c:pt>
                <c:pt idx="1655">
                  <c:v>1.23</c:v>
                </c:pt>
                <c:pt idx="1656">
                  <c:v>0.3</c:v>
                </c:pt>
                <c:pt idx="1657">
                  <c:v>2.2000000000000002</c:v>
                </c:pt>
                <c:pt idx="1658">
                  <c:v>1.0900000000000001</c:v>
                </c:pt>
                <c:pt idx="1659">
                  <c:v>1.49</c:v>
                </c:pt>
                <c:pt idx="1660">
                  <c:v>2.4300000000000002</c:v>
                </c:pt>
                <c:pt idx="1661">
                  <c:v>4.3600000000000003</c:v>
                </c:pt>
                <c:pt idx="1662">
                  <c:v>1.29</c:v>
                </c:pt>
                <c:pt idx="1663">
                  <c:v>56.05</c:v>
                </c:pt>
                <c:pt idx="1664">
                  <c:v>0.3</c:v>
                </c:pt>
                <c:pt idx="1665">
                  <c:v>1.67</c:v>
                </c:pt>
                <c:pt idx="1666">
                  <c:v>4.54</c:v>
                </c:pt>
                <c:pt idx="1667">
                  <c:v>1.96</c:v>
                </c:pt>
                <c:pt idx="1668">
                  <c:v>1.19</c:v>
                </c:pt>
                <c:pt idx="1669">
                  <c:v>3.26</c:v>
                </c:pt>
                <c:pt idx="1670">
                  <c:v>2.25</c:v>
                </c:pt>
                <c:pt idx="1671">
                  <c:v>2.63</c:v>
                </c:pt>
                <c:pt idx="1672">
                  <c:v>0.3</c:v>
                </c:pt>
                <c:pt idx="1673">
                  <c:v>0.69</c:v>
                </c:pt>
                <c:pt idx="1674">
                  <c:v>0.88</c:v>
                </c:pt>
                <c:pt idx="1675">
                  <c:v>3.16</c:v>
                </c:pt>
                <c:pt idx="1676">
                  <c:v>3.95</c:v>
                </c:pt>
                <c:pt idx="1677">
                  <c:v>1.45</c:v>
                </c:pt>
                <c:pt idx="1678">
                  <c:v>1.28</c:v>
                </c:pt>
                <c:pt idx="1679">
                  <c:v>3.93</c:v>
                </c:pt>
                <c:pt idx="1680">
                  <c:v>0.51</c:v>
                </c:pt>
                <c:pt idx="1681">
                  <c:v>2.81</c:v>
                </c:pt>
                <c:pt idx="1682">
                  <c:v>65.040000000000006</c:v>
                </c:pt>
                <c:pt idx="1683">
                  <c:v>4.12</c:v>
                </c:pt>
                <c:pt idx="1684">
                  <c:v>40.42</c:v>
                </c:pt>
                <c:pt idx="1685">
                  <c:v>0.63</c:v>
                </c:pt>
                <c:pt idx="1686">
                  <c:v>48.03</c:v>
                </c:pt>
                <c:pt idx="1687">
                  <c:v>1.22</c:v>
                </c:pt>
                <c:pt idx="1688">
                  <c:v>1.24</c:v>
                </c:pt>
                <c:pt idx="1689">
                  <c:v>3.67</c:v>
                </c:pt>
                <c:pt idx="1690">
                  <c:v>3.01</c:v>
                </c:pt>
                <c:pt idx="1691">
                  <c:v>1.33</c:v>
                </c:pt>
                <c:pt idx="1692">
                  <c:v>2.17</c:v>
                </c:pt>
                <c:pt idx="1693">
                  <c:v>3.44</c:v>
                </c:pt>
                <c:pt idx="1694">
                  <c:v>1.78</c:v>
                </c:pt>
                <c:pt idx="1695">
                  <c:v>0.46</c:v>
                </c:pt>
                <c:pt idx="1696">
                  <c:v>0.3</c:v>
                </c:pt>
                <c:pt idx="1697">
                  <c:v>2.76</c:v>
                </c:pt>
                <c:pt idx="1698">
                  <c:v>1.17</c:v>
                </c:pt>
                <c:pt idx="1699">
                  <c:v>1.19</c:v>
                </c:pt>
                <c:pt idx="1700">
                  <c:v>1.38</c:v>
                </c:pt>
                <c:pt idx="1701">
                  <c:v>2.31</c:v>
                </c:pt>
                <c:pt idx="1702">
                  <c:v>2.38</c:v>
                </c:pt>
                <c:pt idx="1703">
                  <c:v>71.42</c:v>
                </c:pt>
                <c:pt idx="1704">
                  <c:v>0.3</c:v>
                </c:pt>
                <c:pt idx="1705">
                  <c:v>1.85</c:v>
                </c:pt>
                <c:pt idx="1706">
                  <c:v>3.91</c:v>
                </c:pt>
                <c:pt idx="1707">
                  <c:v>1.22</c:v>
                </c:pt>
                <c:pt idx="1708">
                  <c:v>0.52</c:v>
                </c:pt>
                <c:pt idx="1709">
                  <c:v>3.42</c:v>
                </c:pt>
                <c:pt idx="1710">
                  <c:v>0.95</c:v>
                </c:pt>
                <c:pt idx="1711">
                  <c:v>1.51</c:v>
                </c:pt>
                <c:pt idx="1712">
                  <c:v>34.78</c:v>
                </c:pt>
                <c:pt idx="1713">
                  <c:v>1.03</c:v>
                </c:pt>
                <c:pt idx="1714">
                  <c:v>2.2999999999999998</c:v>
                </c:pt>
                <c:pt idx="1715">
                  <c:v>101.44</c:v>
                </c:pt>
                <c:pt idx="1716">
                  <c:v>0.97</c:v>
                </c:pt>
                <c:pt idx="1717">
                  <c:v>2.85</c:v>
                </c:pt>
                <c:pt idx="1718">
                  <c:v>3.91</c:v>
                </c:pt>
                <c:pt idx="1719">
                  <c:v>1.17</c:v>
                </c:pt>
                <c:pt idx="1720">
                  <c:v>0.49</c:v>
                </c:pt>
                <c:pt idx="1721">
                  <c:v>0.3</c:v>
                </c:pt>
                <c:pt idx="1722">
                  <c:v>1.29</c:v>
                </c:pt>
                <c:pt idx="1723">
                  <c:v>26.4</c:v>
                </c:pt>
                <c:pt idx="1724">
                  <c:v>0.95</c:v>
                </c:pt>
                <c:pt idx="1725">
                  <c:v>1.52</c:v>
                </c:pt>
                <c:pt idx="1726">
                  <c:v>3.93</c:v>
                </c:pt>
                <c:pt idx="1727">
                  <c:v>2.4</c:v>
                </c:pt>
                <c:pt idx="1728">
                  <c:v>0.87</c:v>
                </c:pt>
                <c:pt idx="1729">
                  <c:v>0.57999999999999996</c:v>
                </c:pt>
                <c:pt idx="1730">
                  <c:v>44.48</c:v>
                </c:pt>
                <c:pt idx="1731">
                  <c:v>1.01</c:v>
                </c:pt>
                <c:pt idx="1732">
                  <c:v>1.93</c:v>
                </c:pt>
                <c:pt idx="1733">
                  <c:v>50.8</c:v>
                </c:pt>
                <c:pt idx="1734">
                  <c:v>1.17</c:v>
                </c:pt>
                <c:pt idx="1735">
                  <c:v>2.3199999999999998</c:v>
                </c:pt>
                <c:pt idx="1736">
                  <c:v>0.36</c:v>
                </c:pt>
                <c:pt idx="1737">
                  <c:v>0.33</c:v>
                </c:pt>
                <c:pt idx="1738">
                  <c:v>2.77</c:v>
                </c:pt>
                <c:pt idx="1739">
                  <c:v>2.1800000000000002</c:v>
                </c:pt>
                <c:pt idx="1740">
                  <c:v>3.46</c:v>
                </c:pt>
                <c:pt idx="1741">
                  <c:v>2.64</c:v>
                </c:pt>
                <c:pt idx="1742">
                  <c:v>2.33</c:v>
                </c:pt>
                <c:pt idx="1743">
                  <c:v>0.86</c:v>
                </c:pt>
                <c:pt idx="1744">
                  <c:v>1.4</c:v>
                </c:pt>
                <c:pt idx="1745">
                  <c:v>2.83</c:v>
                </c:pt>
                <c:pt idx="1746">
                  <c:v>59.05</c:v>
                </c:pt>
                <c:pt idx="1747">
                  <c:v>2.0699999999999998</c:v>
                </c:pt>
                <c:pt idx="1748">
                  <c:v>46.96</c:v>
                </c:pt>
                <c:pt idx="1749">
                  <c:v>0.51</c:v>
                </c:pt>
                <c:pt idx="1750">
                  <c:v>0.64</c:v>
                </c:pt>
                <c:pt idx="1751">
                  <c:v>0.3</c:v>
                </c:pt>
                <c:pt idx="1752">
                  <c:v>1.9</c:v>
                </c:pt>
                <c:pt idx="1753">
                  <c:v>1.86</c:v>
                </c:pt>
                <c:pt idx="1754">
                  <c:v>0.3</c:v>
                </c:pt>
                <c:pt idx="1755">
                  <c:v>1.1200000000000001</c:v>
                </c:pt>
                <c:pt idx="1756">
                  <c:v>1.1399999999999999</c:v>
                </c:pt>
                <c:pt idx="1757">
                  <c:v>1.36</c:v>
                </c:pt>
                <c:pt idx="1758">
                  <c:v>2.1</c:v>
                </c:pt>
                <c:pt idx="1759">
                  <c:v>2.1800000000000002</c:v>
                </c:pt>
                <c:pt idx="1760">
                  <c:v>0.99</c:v>
                </c:pt>
                <c:pt idx="1761">
                  <c:v>3.67</c:v>
                </c:pt>
                <c:pt idx="1762">
                  <c:v>1.01</c:v>
                </c:pt>
                <c:pt idx="1763">
                  <c:v>1.53</c:v>
                </c:pt>
                <c:pt idx="1764">
                  <c:v>0.34</c:v>
                </c:pt>
                <c:pt idx="1765">
                  <c:v>3.19</c:v>
                </c:pt>
                <c:pt idx="1766">
                  <c:v>5.81</c:v>
                </c:pt>
                <c:pt idx="1767">
                  <c:v>0.3</c:v>
                </c:pt>
                <c:pt idx="1768">
                  <c:v>0.68</c:v>
                </c:pt>
                <c:pt idx="1769">
                  <c:v>2.31</c:v>
                </c:pt>
                <c:pt idx="1770">
                  <c:v>0.3</c:v>
                </c:pt>
                <c:pt idx="1771">
                  <c:v>1.56</c:v>
                </c:pt>
                <c:pt idx="1772">
                  <c:v>0.5</c:v>
                </c:pt>
                <c:pt idx="1773">
                  <c:v>2.88</c:v>
                </c:pt>
                <c:pt idx="1774">
                  <c:v>0.3</c:v>
                </c:pt>
                <c:pt idx="1775">
                  <c:v>56.17</c:v>
                </c:pt>
                <c:pt idx="1776">
                  <c:v>2.41</c:v>
                </c:pt>
                <c:pt idx="1777">
                  <c:v>0.32</c:v>
                </c:pt>
                <c:pt idx="1778">
                  <c:v>1.4</c:v>
                </c:pt>
                <c:pt idx="1779">
                  <c:v>55.17</c:v>
                </c:pt>
                <c:pt idx="1780">
                  <c:v>2.09</c:v>
                </c:pt>
                <c:pt idx="1781">
                  <c:v>2.67</c:v>
                </c:pt>
                <c:pt idx="1782">
                  <c:v>1.05</c:v>
                </c:pt>
                <c:pt idx="1783">
                  <c:v>4.2</c:v>
                </c:pt>
                <c:pt idx="1784">
                  <c:v>1.43</c:v>
                </c:pt>
                <c:pt idx="1785">
                  <c:v>2.12</c:v>
                </c:pt>
                <c:pt idx="1786">
                  <c:v>1.98</c:v>
                </c:pt>
                <c:pt idx="1787">
                  <c:v>2.0299999999999998</c:v>
                </c:pt>
                <c:pt idx="1788">
                  <c:v>0.3</c:v>
                </c:pt>
                <c:pt idx="1789">
                  <c:v>1.7</c:v>
                </c:pt>
                <c:pt idx="1790">
                  <c:v>4.3</c:v>
                </c:pt>
                <c:pt idx="1791">
                  <c:v>1.34</c:v>
                </c:pt>
                <c:pt idx="1792">
                  <c:v>2.08</c:v>
                </c:pt>
                <c:pt idx="1793">
                  <c:v>0.87</c:v>
                </c:pt>
                <c:pt idx="1794">
                  <c:v>2.09</c:v>
                </c:pt>
                <c:pt idx="1795">
                  <c:v>0.64</c:v>
                </c:pt>
                <c:pt idx="1796">
                  <c:v>0.3</c:v>
                </c:pt>
                <c:pt idx="1797">
                  <c:v>1.32</c:v>
                </c:pt>
                <c:pt idx="1798">
                  <c:v>4.17</c:v>
                </c:pt>
                <c:pt idx="1799">
                  <c:v>1.84</c:v>
                </c:pt>
                <c:pt idx="1800">
                  <c:v>1.1399999999999999</c:v>
                </c:pt>
                <c:pt idx="1801">
                  <c:v>0.3</c:v>
                </c:pt>
                <c:pt idx="1802">
                  <c:v>45.17</c:v>
                </c:pt>
                <c:pt idx="1803">
                  <c:v>3.57</c:v>
                </c:pt>
                <c:pt idx="1804">
                  <c:v>0.4</c:v>
                </c:pt>
                <c:pt idx="1805">
                  <c:v>0.7</c:v>
                </c:pt>
                <c:pt idx="1806">
                  <c:v>2.0099999999999998</c:v>
                </c:pt>
                <c:pt idx="1807">
                  <c:v>0.3</c:v>
                </c:pt>
                <c:pt idx="1808">
                  <c:v>57.04</c:v>
                </c:pt>
                <c:pt idx="1809">
                  <c:v>3.61</c:v>
                </c:pt>
                <c:pt idx="1810">
                  <c:v>2.2799999999999998</c:v>
                </c:pt>
                <c:pt idx="1811">
                  <c:v>29.43</c:v>
                </c:pt>
                <c:pt idx="1812">
                  <c:v>1.26</c:v>
                </c:pt>
                <c:pt idx="1813">
                  <c:v>3.02</c:v>
                </c:pt>
                <c:pt idx="1814">
                  <c:v>3.35</c:v>
                </c:pt>
                <c:pt idx="1815">
                  <c:v>0.39</c:v>
                </c:pt>
                <c:pt idx="1816">
                  <c:v>0.49</c:v>
                </c:pt>
                <c:pt idx="1817">
                  <c:v>1.32</c:v>
                </c:pt>
                <c:pt idx="1818">
                  <c:v>2.35</c:v>
                </c:pt>
                <c:pt idx="1819">
                  <c:v>0.59</c:v>
                </c:pt>
                <c:pt idx="1820">
                  <c:v>1.24</c:v>
                </c:pt>
                <c:pt idx="1821">
                  <c:v>1.8</c:v>
                </c:pt>
                <c:pt idx="1822">
                  <c:v>70.819999999999993</c:v>
                </c:pt>
                <c:pt idx="1823">
                  <c:v>1.62</c:v>
                </c:pt>
                <c:pt idx="1824">
                  <c:v>3.19</c:v>
                </c:pt>
                <c:pt idx="1825">
                  <c:v>1.86</c:v>
                </c:pt>
                <c:pt idx="1826">
                  <c:v>0.42</c:v>
                </c:pt>
                <c:pt idx="1827">
                  <c:v>3.08</c:v>
                </c:pt>
                <c:pt idx="1828">
                  <c:v>62.41</c:v>
                </c:pt>
                <c:pt idx="1829">
                  <c:v>19.22</c:v>
                </c:pt>
                <c:pt idx="1830">
                  <c:v>0.88</c:v>
                </c:pt>
                <c:pt idx="1831">
                  <c:v>2.72</c:v>
                </c:pt>
                <c:pt idx="1832">
                  <c:v>0.78</c:v>
                </c:pt>
                <c:pt idx="1833">
                  <c:v>0.3</c:v>
                </c:pt>
                <c:pt idx="1834">
                  <c:v>1.6</c:v>
                </c:pt>
                <c:pt idx="1835">
                  <c:v>3.72</c:v>
                </c:pt>
                <c:pt idx="1836">
                  <c:v>0.79</c:v>
                </c:pt>
                <c:pt idx="1837">
                  <c:v>2.59</c:v>
                </c:pt>
                <c:pt idx="1838">
                  <c:v>1.97</c:v>
                </c:pt>
                <c:pt idx="1839">
                  <c:v>1.67</c:v>
                </c:pt>
                <c:pt idx="1840">
                  <c:v>0.3</c:v>
                </c:pt>
                <c:pt idx="1841">
                  <c:v>3.87</c:v>
                </c:pt>
                <c:pt idx="1842">
                  <c:v>1.1000000000000001</c:v>
                </c:pt>
                <c:pt idx="1843">
                  <c:v>1.41</c:v>
                </c:pt>
                <c:pt idx="1844">
                  <c:v>3.18</c:v>
                </c:pt>
                <c:pt idx="1845">
                  <c:v>3.62</c:v>
                </c:pt>
                <c:pt idx="1846">
                  <c:v>0.53</c:v>
                </c:pt>
                <c:pt idx="1847">
                  <c:v>4</c:v>
                </c:pt>
                <c:pt idx="1848">
                  <c:v>3.89</c:v>
                </c:pt>
                <c:pt idx="1849">
                  <c:v>1.44</c:v>
                </c:pt>
                <c:pt idx="1850">
                  <c:v>1.35</c:v>
                </c:pt>
                <c:pt idx="1851">
                  <c:v>4.4400000000000004</c:v>
                </c:pt>
                <c:pt idx="1852">
                  <c:v>1.32</c:v>
                </c:pt>
                <c:pt idx="1853">
                  <c:v>2.91</c:v>
                </c:pt>
                <c:pt idx="1854">
                  <c:v>2.2599999999999998</c:v>
                </c:pt>
                <c:pt idx="1855">
                  <c:v>0.67</c:v>
                </c:pt>
                <c:pt idx="1856">
                  <c:v>0.69</c:v>
                </c:pt>
                <c:pt idx="1857">
                  <c:v>3.55</c:v>
                </c:pt>
                <c:pt idx="1858">
                  <c:v>1.67</c:v>
                </c:pt>
                <c:pt idx="1859">
                  <c:v>0.88</c:v>
                </c:pt>
                <c:pt idx="1860">
                  <c:v>0.95</c:v>
                </c:pt>
                <c:pt idx="1861">
                  <c:v>1.67</c:v>
                </c:pt>
                <c:pt idx="1862">
                  <c:v>1.73</c:v>
                </c:pt>
                <c:pt idx="1863">
                  <c:v>0.55000000000000004</c:v>
                </c:pt>
                <c:pt idx="1864">
                  <c:v>2.4300000000000002</c:v>
                </c:pt>
                <c:pt idx="1865">
                  <c:v>3.13</c:v>
                </c:pt>
                <c:pt idx="1866">
                  <c:v>1.74</c:v>
                </c:pt>
                <c:pt idx="1867">
                  <c:v>1.57</c:v>
                </c:pt>
                <c:pt idx="1868">
                  <c:v>1.36</c:v>
                </c:pt>
                <c:pt idx="1869">
                  <c:v>1.6</c:v>
                </c:pt>
                <c:pt idx="1870">
                  <c:v>73.400000000000006</c:v>
                </c:pt>
                <c:pt idx="1871">
                  <c:v>2.34</c:v>
                </c:pt>
                <c:pt idx="1872">
                  <c:v>3.2</c:v>
                </c:pt>
                <c:pt idx="1873">
                  <c:v>1.23</c:v>
                </c:pt>
                <c:pt idx="1874">
                  <c:v>3.02</c:v>
                </c:pt>
                <c:pt idx="1875">
                  <c:v>3.56</c:v>
                </c:pt>
                <c:pt idx="1876">
                  <c:v>2.4</c:v>
                </c:pt>
                <c:pt idx="1877">
                  <c:v>0.66</c:v>
                </c:pt>
                <c:pt idx="1878">
                  <c:v>1.42</c:v>
                </c:pt>
                <c:pt idx="1879">
                  <c:v>1.22</c:v>
                </c:pt>
                <c:pt idx="1880">
                  <c:v>2.5099999999999998</c:v>
                </c:pt>
                <c:pt idx="1881">
                  <c:v>3.98</c:v>
                </c:pt>
                <c:pt idx="1882">
                  <c:v>1.24</c:v>
                </c:pt>
                <c:pt idx="1883">
                  <c:v>0.86</c:v>
                </c:pt>
                <c:pt idx="1884">
                  <c:v>1.8</c:v>
                </c:pt>
                <c:pt idx="1885">
                  <c:v>3.1</c:v>
                </c:pt>
                <c:pt idx="1886">
                  <c:v>1.7</c:v>
                </c:pt>
                <c:pt idx="1887">
                  <c:v>0.34</c:v>
                </c:pt>
                <c:pt idx="1888">
                  <c:v>1.64</c:v>
                </c:pt>
                <c:pt idx="1889">
                  <c:v>2.72</c:v>
                </c:pt>
                <c:pt idx="1890">
                  <c:v>1.73</c:v>
                </c:pt>
                <c:pt idx="1891">
                  <c:v>1.89</c:v>
                </c:pt>
                <c:pt idx="1892">
                  <c:v>1.21</c:v>
                </c:pt>
                <c:pt idx="1893">
                  <c:v>2.52</c:v>
                </c:pt>
                <c:pt idx="1894">
                  <c:v>2.81</c:v>
                </c:pt>
                <c:pt idx="1895">
                  <c:v>0.64</c:v>
                </c:pt>
                <c:pt idx="1896">
                  <c:v>0.38</c:v>
                </c:pt>
                <c:pt idx="1897">
                  <c:v>1.39</c:v>
                </c:pt>
                <c:pt idx="1898">
                  <c:v>0.3</c:v>
                </c:pt>
                <c:pt idx="1899">
                  <c:v>2.16</c:v>
                </c:pt>
                <c:pt idx="1900">
                  <c:v>1.25</c:v>
                </c:pt>
                <c:pt idx="1901">
                  <c:v>2.76</c:v>
                </c:pt>
                <c:pt idx="1902">
                  <c:v>0.74</c:v>
                </c:pt>
                <c:pt idx="1903">
                  <c:v>3.35</c:v>
                </c:pt>
                <c:pt idx="1904">
                  <c:v>1</c:v>
                </c:pt>
                <c:pt idx="1905">
                  <c:v>1.32</c:v>
                </c:pt>
                <c:pt idx="1906">
                  <c:v>5.59</c:v>
                </c:pt>
                <c:pt idx="1907">
                  <c:v>2.33</c:v>
                </c:pt>
                <c:pt idx="1908">
                  <c:v>2.5299999999999998</c:v>
                </c:pt>
                <c:pt idx="1909">
                  <c:v>1.1299999999999999</c:v>
                </c:pt>
                <c:pt idx="1910">
                  <c:v>1.1399999999999999</c:v>
                </c:pt>
                <c:pt idx="1911">
                  <c:v>1.6</c:v>
                </c:pt>
                <c:pt idx="1912">
                  <c:v>0.3</c:v>
                </c:pt>
                <c:pt idx="1913">
                  <c:v>2.12</c:v>
                </c:pt>
                <c:pt idx="1914">
                  <c:v>1.0900000000000001</c:v>
                </c:pt>
                <c:pt idx="1915">
                  <c:v>0.7</c:v>
                </c:pt>
                <c:pt idx="1916">
                  <c:v>2.4700000000000002</c:v>
                </c:pt>
                <c:pt idx="1917">
                  <c:v>1.51</c:v>
                </c:pt>
                <c:pt idx="1918">
                  <c:v>2.66</c:v>
                </c:pt>
                <c:pt idx="1919">
                  <c:v>2.17</c:v>
                </c:pt>
                <c:pt idx="1920">
                  <c:v>2.56</c:v>
                </c:pt>
                <c:pt idx="1921">
                  <c:v>2.2999999999999998</c:v>
                </c:pt>
                <c:pt idx="1922">
                  <c:v>1.56</c:v>
                </c:pt>
                <c:pt idx="1923">
                  <c:v>1.81</c:v>
                </c:pt>
                <c:pt idx="1924">
                  <c:v>1.83</c:v>
                </c:pt>
                <c:pt idx="1925">
                  <c:v>0.56000000000000005</c:v>
                </c:pt>
                <c:pt idx="1926">
                  <c:v>2.21</c:v>
                </c:pt>
                <c:pt idx="1927">
                  <c:v>1.47</c:v>
                </c:pt>
                <c:pt idx="1928">
                  <c:v>1.03</c:v>
                </c:pt>
                <c:pt idx="1929">
                  <c:v>0.42</c:v>
                </c:pt>
                <c:pt idx="1930">
                  <c:v>79.25</c:v>
                </c:pt>
                <c:pt idx="1931">
                  <c:v>0.77</c:v>
                </c:pt>
                <c:pt idx="1932">
                  <c:v>1.81</c:v>
                </c:pt>
                <c:pt idx="1933">
                  <c:v>4.16</c:v>
                </c:pt>
                <c:pt idx="1934">
                  <c:v>2.29</c:v>
                </c:pt>
                <c:pt idx="1935">
                  <c:v>2.98</c:v>
                </c:pt>
                <c:pt idx="1936">
                  <c:v>1.08</c:v>
                </c:pt>
                <c:pt idx="1937">
                  <c:v>1.93</c:v>
                </c:pt>
                <c:pt idx="1938">
                  <c:v>1.85</c:v>
                </c:pt>
                <c:pt idx="1939">
                  <c:v>3.14</c:v>
                </c:pt>
                <c:pt idx="1940">
                  <c:v>1.75</c:v>
                </c:pt>
                <c:pt idx="1941">
                  <c:v>2.4900000000000002</c:v>
                </c:pt>
                <c:pt idx="1942">
                  <c:v>11.37</c:v>
                </c:pt>
                <c:pt idx="1943">
                  <c:v>1.85</c:v>
                </c:pt>
                <c:pt idx="1944">
                  <c:v>1.75</c:v>
                </c:pt>
                <c:pt idx="1945">
                  <c:v>1.37</c:v>
                </c:pt>
                <c:pt idx="1946">
                  <c:v>1.24</c:v>
                </c:pt>
                <c:pt idx="1947">
                  <c:v>3.73</c:v>
                </c:pt>
                <c:pt idx="1948">
                  <c:v>2.25</c:v>
                </c:pt>
                <c:pt idx="1949">
                  <c:v>61.91</c:v>
                </c:pt>
                <c:pt idx="1950">
                  <c:v>30.03</c:v>
                </c:pt>
                <c:pt idx="1951">
                  <c:v>1.63</c:v>
                </c:pt>
                <c:pt idx="1952">
                  <c:v>1.9</c:v>
                </c:pt>
                <c:pt idx="1953">
                  <c:v>0.95</c:v>
                </c:pt>
                <c:pt idx="1954">
                  <c:v>4.17</c:v>
                </c:pt>
                <c:pt idx="1955">
                  <c:v>1.46</c:v>
                </c:pt>
                <c:pt idx="1956">
                  <c:v>0.83</c:v>
                </c:pt>
                <c:pt idx="1957">
                  <c:v>1.1299999999999999</c:v>
                </c:pt>
                <c:pt idx="1958">
                  <c:v>1.06</c:v>
                </c:pt>
                <c:pt idx="1959">
                  <c:v>1.68</c:v>
                </c:pt>
                <c:pt idx="1960">
                  <c:v>1.27</c:v>
                </c:pt>
                <c:pt idx="1961">
                  <c:v>2.97</c:v>
                </c:pt>
                <c:pt idx="1962">
                  <c:v>53.25</c:v>
                </c:pt>
                <c:pt idx="1963">
                  <c:v>0.56000000000000005</c:v>
                </c:pt>
                <c:pt idx="1964">
                  <c:v>1.01</c:v>
                </c:pt>
                <c:pt idx="1965">
                  <c:v>2.33</c:v>
                </c:pt>
                <c:pt idx="1966">
                  <c:v>2.34</c:v>
                </c:pt>
                <c:pt idx="1967">
                  <c:v>1.1000000000000001</c:v>
                </c:pt>
                <c:pt idx="1968">
                  <c:v>2.13</c:v>
                </c:pt>
                <c:pt idx="1969">
                  <c:v>1.39</c:v>
                </c:pt>
                <c:pt idx="1970">
                  <c:v>1.29</c:v>
                </c:pt>
                <c:pt idx="1971">
                  <c:v>0.81</c:v>
                </c:pt>
                <c:pt idx="1972">
                  <c:v>0.72</c:v>
                </c:pt>
                <c:pt idx="1973">
                  <c:v>2.08</c:v>
                </c:pt>
                <c:pt idx="1974">
                  <c:v>2.4900000000000002</c:v>
                </c:pt>
                <c:pt idx="1975">
                  <c:v>1.28</c:v>
                </c:pt>
                <c:pt idx="1976">
                  <c:v>1.81</c:v>
                </c:pt>
                <c:pt idx="1977">
                  <c:v>2.5499999999999998</c:v>
                </c:pt>
                <c:pt idx="1978">
                  <c:v>1.95</c:v>
                </c:pt>
                <c:pt idx="1979">
                  <c:v>3.13</c:v>
                </c:pt>
                <c:pt idx="1980">
                  <c:v>1.54</c:v>
                </c:pt>
                <c:pt idx="1981">
                  <c:v>1.37</c:v>
                </c:pt>
                <c:pt idx="1982">
                  <c:v>0.97</c:v>
                </c:pt>
                <c:pt idx="1983">
                  <c:v>1.39</c:v>
                </c:pt>
                <c:pt idx="1984">
                  <c:v>1.01</c:v>
                </c:pt>
                <c:pt idx="1985">
                  <c:v>1.1399999999999999</c:v>
                </c:pt>
                <c:pt idx="1986">
                  <c:v>17.670000000000002</c:v>
                </c:pt>
                <c:pt idx="1987">
                  <c:v>1.93</c:v>
                </c:pt>
                <c:pt idx="1988">
                  <c:v>3.17</c:v>
                </c:pt>
                <c:pt idx="1989">
                  <c:v>2.78</c:v>
                </c:pt>
                <c:pt idx="1990">
                  <c:v>1.52</c:v>
                </c:pt>
                <c:pt idx="1991">
                  <c:v>0.54</c:v>
                </c:pt>
                <c:pt idx="1992">
                  <c:v>1.98</c:v>
                </c:pt>
                <c:pt idx="1993">
                  <c:v>1.45</c:v>
                </c:pt>
                <c:pt idx="1994">
                  <c:v>3.45</c:v>
                </c:pt>
                <c:pt idx="1995">
                  <c:v>3.18</c:v>
                </c:pt>
                <c:pt idx="1996">
                  <c:v>1.62</c:v>
                </c:pt>
                <c:pt idx="1997">
                  <c:v>1.47</c:v>
                </c:pt>
                <c:pt idx="1998">
                  <c:v>0.7</c:v>
                </c:pt>
                <c:pt idx="1999">
                  <c:v>1.08</c:v>
                </c:pt>
                <c:pt idx="2000">
                  <c:v>0.3</c:v>
                </c:pt>
                <c:pt idx="2001">
                  <c:v>4.43</c:v>
                </c:pt>
                <c:pt idx="2002">
                  <c:v>1.57</c:v>
                </c:pt>
                <c:pt idx="2003">
                  <c:v>3.58</c:v>
                </c:pt>
                <c:pt idx="2004">
                  <c:v>4.0599999999999996</c:v>
                </c:pt>
                <c:pt idx="2005">
                  <c:v>0.74</c:v>
                </c:pt>
                <c:pt idx="2006">
                  <c:v>3.74</c:v>
                </c:pt>
                <c:pt idx="2007">
                  <c:v>2.27</c:v>
                </c:pt>
                <c:pt idx="2008">
                  <c:v>2.46</c:v>
                </c:pt>
                <c:pt idx="2009">
                  <c:v>62.29</c:v>
                </c:pt>
                <c:pt idx="2010">
                  <c:v>2.76</c:v>
                </c:pt>
                <c:pt idx="2011">
                  <c:v>0.41</c:v>
                </c:pt>
                <c:pt idx="2012">
                  <c:v>1.92</c:v>
                </c:pt>
                <c:pt idx="2013">
                  <c:v>2.23</c:v>
                </c:pt>
                <c:pt idx="2014">
                  <c:v>3.58</c:v>
                </c:pt>
                <c:pt idx="2015">
                  <c:v>4.95</c:v>
                </c:pt>
                <c:pt idx="2016">
                  <c:v>3.47</c:v>
                </c:pt>
                <c:pt idx="2017">
                  <c:v>0.36</c:v>
                </c:pt>
                <c:pt idx="2018">
                  <c:v>1.61</c:v>
                </c:pt>
                <c:pt idx="2019">
                  <c:v>80.36</c:v>
                </c:pt>
                <c:pt idx="2020">
                  <c:v>2.57</c:v>
                </c:pt>
                <c:pt idx="2021">
                  <c:v>3.29</c:v>
                </c:pt>
                <c:pt idx="2022">
                  <c:v>0.53</c:v>
                </c:pt>
                <c:pt idx="2023">
                  <c:v>0.93</c:v>
                </c:pt>
                <c:pt idx="2024">
                  <c:v>2.16</c:v>
                </c:pt>
                <c:pt idx="2025">
                  <c:v>52.86</c:v>
                </c:pt>
                <c:pt idx="2026">
                  <c:v>1.46</c:v>
                </c:pt>
                <c:pt idx="2027">
                  <c:v>1.51</c:v>
                </c:pt>
                <c:pt idx="2028">
                  <c:v>3.03</c:v>
                </c:pt>
                <c:pt idx="2029">
                  <c:v>0.3</c:v>
                </c:pt>
                <c:pt idx="2030">
                  <c:v>1.72</c:v>
                </c:pt>
                <c:pt idx="2031">
                  <c:v>1.25</c:v>
                </c:pt>
                <c:pt idx="2032">
                  <c:v>0.73</c:v>
                </c:pt>
                <c:pt idx="2033">
                  <c:v>2.71</c:v>
                </c:pt>
                <c:pt idx="2034">
                  <c:v>0.46</c:v>
                </c:pt>
                <c:pt idx="2035">
                  <c:v>0.51</c:v>
                </c:pt>
                <c:pt idx="2036">
                  <c:v>0.82</c:v>
                </c:pt>
                <c:pt idx="2037">
                  <c:v>1.04</c:v>
                </c:pt>
                <c:pt idx="2038">
                  <c:v>27.86</c:v>
                </c:pt>
                <c:pt idx="2039">
                  <c:v>1.26</c:v>
                </c:pt>
                <c:pt idx="2040">
                  <c:v>0.3</c:v>
                </c:pt>
                <c:pt idx="2041">
                  <c:v>56.65</c:v>
                </c:pt>
                <c:pt idx="2042">
                  <c:v>1.31</c:v>
                </c:pt>
                <c:pt idx="2043">
                  <c:v>2.06</c:v>
                </c:pt>
                <c:pt idx="2044">
                  <c:v>35.56</c:v>
                </c:pt>
                <c:pt idx="2045">
                  <c:v>3.01</c:v>
                </c:pt>
                <c:pt idx="2046">
                  <c:v>0.73</c:v>
                </c:pt>
                <c:pt idx="2047">
                  <c:v>3</c:v>
                </c:pt>
                <c:pt idx="2048">
                  <c:v>2.5299999999999998</c:v>
                </c:pt>
                <c:pt idx="2049">
                  <c:v>1.7</c:v>
                </c:pt>
                <c:pt idx="2050">
                  <c:v>1.33</c:v>
                </c:pt>
                <c:pt idx="2051">
                  <c:v>1.86</c:v>
                </c:pt>
                <c:pt idx="2052">
                  <c:v>0.34</c:v>
                </c:pt>
                <c:pt idx="2053">
                  <c:v>2.2999999999999998</c:v>
                </c:pt>
                <c:pt idx="2054">
                  <c:v>0.68</c:v>
                </c:pt>
                <c:pt idx="2055">
                  <c:v>2.77</c:v>
                </c:pt>
                <c:pt idx="2056">
                  <c:v>1.07</c:v>
                </c:pt>
                <c:pt idx="2057">
                  <c:v>2.0299999999999998</c:v>
                </c:pt>
                <c:pt idx="2058">
                  <c:v>0.53</c:v>
                </c:pt>
                <c:pt idx="2059">
                  <c:v>0.67</c:v>
                </c:pt>
                <c:pt idx="2060">
                  <c:v>0.33</c:v>
                </c:pt>
                <c:pt idx="2061">
                  <c:v>0.42</c:v>
                </c:pt>
                <c:pt idx="2062">
                  <c:v>0.86</c:v>
                </c:pt>
                <c:pt idx="2063">
                  <c:v>0.72</c:v>
                </c:pt>
                <c:pt idx="2064">
                  <c:v>1.07</c:v>
                </c:pt>
                <c:pt idx="2065">
                  <c:v>2.91</c:v>
                </c:pt>
                <c:pt idx="2066">
                  <c:v>0.61</c:v>
                </c:pt>
                <c:pt idx="2067">
                  <c:v>0.64</c:v>
                </c:pt>
                <c:pt idx="2068">
                  <c:v>3.82</c:v>
                </c:pt>
                <c:pt idx="2069">
                  <c:v>2.2000000000000002</c:v>
                </c:pt>
                <c:pt idx="2070">
                  <c:v>2.88</c:v>
                </c:pt>
                <c:pt idx="2071">
                  <c:v>2.96</c:v>
                </c:pt>
                <c:pt idx="2072">
                  <c:v>1.04</c:v>
                </c:pt>
                <c:pt idx="2073">
                  <c:v>1.1599999999999999</c:v>
                </c:pt>
                <c:pt idx="2074">
                  <c:v>2.17</c:v>
                </c:pt>
                <c:pt idx="2075">
                  <c:v>3.11</c:v>
                </c:pt>
                <c:pt idx="2076">
                  <c:v>2.09</c:v>
                </c:pt>
                <c:pt idx="2077">
                  <c:v>0.63</c:v>
                </c:pt>
                <c:pt idx="2078">
                  <c:v>0.47</c:v>
                </c:pt>
                <c:pt idx="2079">
                  <c:v>2.27</c:v>
                </c:pt>
                <c:pt idx="2080">
                  <c:v>17.2</c:v>
                </c:pt>
                <c:pt idx="2081">
                  <c:v>57.75</c:v>
                </c:pt>
                <c:pt idx="2082">
                  <c:v>0.3</c:v>
                </c:pt>
                <c:pt idx="2083">
                  <c:v>11.36</c:v>
                </c:pt>
                <c:pt idx="2084">
                  <c:v>0.43</c:v>
                </c:pt>
                <c:pt idx="2085">
                  <c:v>2.16</c:v>
                </c:pt>
                <c:pt idx="2086">
                  <c:v>44.29</c:v>
                </c:pt>
                <c:pt idx="2087">
                  <c:v>0.85</c:v>
                </c:pt>
                <c:pt idx="2088">
                  <c:v>0.5</c:v>
                </c:pt>
                <c:pt idx="2089">
                  <c:v>0.35</c:v>
                </c:pt>
                <c:pt idx="2090">
                  <c:v>61.94</c:v>
                </c:pt>
                <c:pt idx="2091">
                  <c:v>4.3499999999999996</c:v>
                </c:pt>
                <c:pt idx="2092">
                  <c:v>3.8</c:v>
                </c:pt>
                <c:pt idx="2093">
                  <c:v>1.7</c:v>
                </c:pt>
                <c:pt idx="2094">
                  <c:v>2.74</c:v>
                </c:pt>
                <c:pt idx="2095">
                  <c:v>2.96</c:v>
                </c:pt>
                <c:pt idx="2096">
                  <c:v>3.96</c:v>
                </c:pt>
                <c:pt idx="2097">
                  <c:v>1.53</c:v>
                </c:pt>
                <c:pt idx="2098">
                  <c:v>0.79</c:v>
                </c:pt>
                <c:pt idx="2099">
                  <c:v>1.94</c:v>
                </c:pt>
                <c:pt idx="2100">
                  <c:v>68.27</c:v>
                </c:pt>
                <c:pt idx="2101">
                  <c:v>1.6</c:v>
                </c:pt>
                <c:pt idx="2102">
                  <c:v>2.04</c:v>
                </c:pt>
                <c:pt idx="2103">
                  <c:v>2.82</c:v>
                </c:pt>
                <c:pt idx="2104">
                  <c:v>0.61</c:v>
                </c:pt>
                <c:pt idx="2105">
                  <c:v>2.57</c:v>
                </c:pt>
                <c:pt idx="2106">
                  <c:v>1.56</c:v>
                </c:pt>
                <c:pt idx="2107">
                  <c:v>1.36</c:v>
                </c:pt>
                <c:pt idx="2108">
                  <c:v>0.85</c:v>
                </c:pt>
                <c:pt idx="2109">
                  <c:v>1.1499999999999999</c:v>
                </c:pt>
                <c:pt idx="2110">
                  <c:v>1.19</c:v>
                </c:pt>
                <c:pt idx="2111">
                  <c:v>2.46</c:v>
                </c:pt>
                <c:pt idx="2112">
                  <c:v>1.48</c:v>
                </c:pt>
                <c:pt idx="2113">
                  <c:v>3.29</c:v>
                </c:pt>
                <c:pt idx="2114">
                  <c:v>1.35</c:v>
                </c:pt>
                <c:pt idx="2115">
                  <c:v>0.65</c:v>
                </c:pt>
                <c:pt idx="2116">
                  <c:v>0.98</c:v>
                </c:pt>
                <c:pt idx="2117">
                  <c:v>0.3</c:v>
                </c:pt>
                <c:pt idx="2118">
                  <c:v>1.29</c:v>
                </c:pt>
                <c:pt idx="2119">
                  <c:v>1.6</c:v>
                </c:pt>
                <c:pt idx="2120">
                  <c:v>2.5099999999999998</c:v>
                </c:pt>
                <c:pt idx="2121">
                  <c:v>0.3</c:v>
                </c:pt>
                <c:pt idx="2122">
                  <c:v>3.85</c:v>
                </c:pt>
                <c:pt idx="2123">
                  <c:v>1.95</c:v>
                </c:pt>
                <c:pt idx="2124">
                  <c:v>2.16</c:v>
                </c:pt>
                <c:pt idx="2125">
                  <c:v>1.21</c:v>
                </c:pt>
                <c:pt idx="2126">
                  <c:v>5.2</c:v>
                </c:pt>
                <c:pt idx="2127">
                  <c:v>1.71</c:v>
                </c:pt>
                <c:pt idx="2128">
                  <c:v>2.0699999999999998</c:v>
                </c:pt>
                <c:pt idx="2129">
                  <c:v>1.51</c:v>
                </c:pt>
                <c:pt idx="2130">
                  <c:v>3.42</c:v>
                </c:pt>
                <c:pt idx="2131">
                  <c:v>2.4</c:v>
                </c:pt>
                <c:pt idx="2132">
                  <c:v>1.82</c:v>
                </c:pt>
                <c:pt idx="2133">
                  <c:v>1.29</c:v>
                </c:pt>
                <c:pt idx="2134">
                  <c:v>0.49</c:v>
                </c:pt>
                <c:pt idx="2135">
                  <c:v>0.91</c:v>
                </c:pt>
                <c:pt idx="2136">
                  <c:v>3.7</c:v>
                </c:pt>
                <c:pt idx="2137">
                  <c:v>1.85</c:v>
                </c:pt>
                <c:pt idx="2138">
                  <c:v>0.47</c:v>
                </c:pt>
                <c:pt idx="2139">
                  <c:v>1.43</c:v>
                </c:pt>
                <c:pt idx="2140">
                  <c:v>1.64</c:v>
                </c:pt>
                <c:pt idx="2141">
                  <c:v>1.78</c:v>
                </c:pt>
                <c:pt idx="2142">
                  <c:v>3.02</c:v>
                </c:pt>
                <c:pt idx="2143">
                  <c:v>4.1900000000000004</c:v>
                </c:pt>
                <c:pt idx="2144">
                  <c:v>3.95</c:v>
                </c:pt>
                <c:pt idx="2145">
                  <c:v>2.52</c:v>
                </c:pt>
                <c:pt idx="2146">
                  <c:v>1.36</c:v>
                </c:pt>
                <c:pt idx="2147">
                  <c:v>2.2599999999999998</c:v>
                </c:pt>
                <c:pt idx="2148">
                  <c:v>0.9</c:v>
                </c:pt>
                <c:pt idx="2149">
                  <c:v>1</c:v>
                </c:pt>
                <c:pt idx="2150">
                  <c:v>0.3</c:v>
                </c:pt>
                <c:pt idx="2151">
                  <c:v>1.91</c:v>
                </c:pt>
                <c:pt idx="2152">
                  <c:v>2.75</c:v>
                </c:pt>
                <c:pt idx="2153">
                  <c:v>2.1</c:v>
                </c:pt>
                <c:pt idx="2154">
                  <c:v>1.03</c:v>
                </c:pt>
                <c:pt idx="2155">
                  <c:v>0.3</c:v>
                </c:pt>
                <c:pt idx="2156">
                  <c:v>1.9</c:v>
                </c:pt>
                <c:pt idx="2157">
                  <c:v>1.43</c:v>
                </c:pt>
                <c:pt idx="2158">
                  <c:v>0.3</c:v>
                </c:pt>
                <c:pt idx="2159">
                  <c:v>0.75</c:v>
                </c:pt>
                <c:pt idx="2160">
                  <c:v>1.84</c:v>
                </c:pt>
                <c:pt idx="2161">
                  <c:v>2.74</c:v>
                </c:pt>
                <c:pt idx="2162">
                  <c:v>0.32</c:v>
                </c:pt>
                <c:pt idx="2163">
                  <c:v>1.04</c:v>
                </c:pt>
                <c:pt idx="2164">
                  <c:v>0.81</c:v>
                </c:pt>
                <c:pt idx="2165">
                  <c:v>3.92</c:v>
                </c:pt>
                <c:pt idx="2166">
                  <c:v>2.19</c:v>
                </c:pt>
                <c:pt idx="2167">
                  <c:v>0.3</c:v>
                </c:pt>
                <c:pt idx="2168">
                  <c:v>0.75</c:v>
                </c:pt>
                <c:pt idx="2169">
                  <c:v>1.23</c:v>
                </c:pt>
                <c:pt idx="2170">
                  <c:v>3.16</c:v>
                </c:pt>
                <c:pt idx="2171">
                  <c:v>0.41</c:v>
                </c:pt>
                <c:pt idx="2172">
                  <c:v>1.33</c:v>
                </c:pt>
                <c:pt idx="2173">
                  <c:v>1.21</c:v>
                </c:pt>
                <c:pt idx="2174">
                  <c:v>2.84</c:v>
                </c:pt>
                <c:pt idx="2175">
                  <c:v>0.38</c:v>
                </c:pt>
                <c:pt idx="2176">
                  <c:v>33.78</c:v>
                </c:pt>
                <c:pt idx="2177">
                  <c:v>0.73</c:v>
                </c:pt>
                <c:pt idx="2178">
                  <c:v>1.52</c:v>
                </c:pt>
                <c:pt idx="2179">
                  <c:v>1.44</c:v>
                </c:pt>
                <c:pt idx="2180">
                  <c:v>1.51</c:v>
                </c:pt>
                <c:pt idx="2181">
                  <c:v>1.51</c:v>
                </c:pt>
                <c:pt idx="2182">
                  <c:v>1.01</c:v>
                </c:pt>
                <c:pt idx="2183">
                  <c:v>0.89</c:v>
                </c:pt>
                <c:pt idx="2184">
                  <c:v>4.99</c:v>
                </c:pt>
                <c:pt idx="2185">
                  <c:v>2.08</c:v>
                </c:pt>
                <c:pt idx="2186">
                  <c:v>2.14</c:v>
                </c:pt>
                <c:pt idx="2187">
                  <c:v>2.0699999999999998</c:v>
                </c:pt>
                <c:pt idx="2188">
                  <c:v>0.71</c:v>
                </c:pt>
                <c:pt idx="2189">
                  <c:v>1.75</c:v>
                </c:pt>
                <c:pt idx="2190">
                  <c:v>0.96</c:v>
                </c:pt>
                <c:pt idx="2191">
                  <c:v>2.08</c:v>
                </c:pt>
                <c:pt idx="2192">
                  <c:v>2.09</c:v>
                </c:pt>
                <c:pt idx="2193">
                  <c:v>4.8600000000000003</c:v>
                </c:pt>
                <c:pt idx="2194">
                  <c:v>1.72</c:v>
                </c:pt>
                <c:pt idx="2195">
                  <c:v>2.34</c:v>
                </c:pt>
                <c:pt idx="2196">
                  <c:v>1.19</c:v>
                </c:pt>
                <c:pt idx="2197">
                  <c:v>37.880000000000003</c:v>
                </c:pt>
                <c:pt idx="2198">
                  <c:v>1.1399999999999999</c:v>
                </c:pt>
                <c:pt idx="2199">
                  <c:v>2.0099999999999998</c:v>
                </c:pt>
                <c:pt idx="2200">
                  <c:v>1.22</c:v>
                </c:pt>
                <c:pt idx="2201">
                  <c:v>0.3</c:v>
                </c:pt>
                <c:pt idx="2202">
                  <c:v>1.45</c:v>
                </c:pt>
                <c:pt idx="2203">
                  <c:v>1.6</c:v>
                </c:pt>
                <c:pt idx="2204">
                  <c:v>1.08</c:v>
                </c:pt>
                <c:pt idx="2205">
                  <c:v>2.61</c:v>
                </c:pt>
                <c:pt idx="2206">
                  <c:v>3.06</c:v>
                </c:pt>
                <c:pt idx="2207">
                  <c:v>49.02</c:v>
                </c:pt>
                <c:pt idx="2208">
                  <c:v>2.17</c:v>
                </c:pt>
                <c:pt idx="2209">
                  <c:v>2.0099999999999998</c:v>
                </c:pt>
                <c:pt idx="2210">
                  <c:v>0.3</c:v>
                </c:pt>
                <c:pt idx="2211">
                  <c:v>3.38</c:v>
                </c:pt>
                <c:pt idx="2212">
                  <c:v>0.81</c:v>
                </c:pt>
                <c:pt idx="2213">
                  <c:v>0.45</c:v>
                </c:pt>
                <c:pt idx="2214">
                  <c:v>1.58</c:v>
                </c:pt>
                <c:pt idx="2215">
                  <c:v>3.62</c:v>
                </c:pt>
                <c:pt idx="2216">
                  <c:v>0.3</c:v>
                </c:pt>
                <c:pt idx="2217">
                  <c:v>1.58</c:v>
                </c:pt>
                <c:pt idx="2218">
                  <c:v>2.3199999999999998</c:v>
                </c:pt>
                <c:pt idx="2219">
                  <c:v>3.11</c:v>
                </c:pt>
                <c:pt idx="2220">
                  <c:v>3.21</c:v>
                </c:pt>
                <c:pt idx="2221">
                  <c:v>1.1100000000000001</c:v>
                </c:pt>
                <c:pt idx="2222">
                  <c:v>0.46</c:v>
                </c:pt>
                <c:pt idx="2223">
                  <c:v>0.3</c:v>
                </c:pt>
                <c:pt idx="2224">
                  <c:v>1.1100000000000001</c:v>
                </c:pt>
                <c:pt idx="2225">
                  <c:v>3.6</c:v>
                </c:pt>
                <c:pt idx="2226">
                  <c:v>2.04</c:v>
                </c:pt>
                <c:pt idx="2227">
                  <c:v>4.0999999999999996</c:v>
                </c:pt>
                <c:pt idx="2228">
                  <c:v>34.85</c:v>
                </c:pt>
                <c:pt idx="2229">
                  <c:v>2.2999999999999998</c:v>
                </c:pt>
                <c:pt idx="2230">
                  <c:v>3.1</c:v>
                </c:pt>
                <c:pt idx="2231">
                  <c:v>1.4</c:v>
                </c:pt>
                <c:pt idx="2232">
                  <c:v>1.83</c:v>
                </c:pt>
                <c:pt idx="2233">
                  <c:v>2.81</c:v>
                </c:pt>
                <c:pt idx="2234">
                  <c:v>0.3</c:v>
                </c:pt>
                <c:pt idx="2235">
                  <c:v>4.07</c:v>
                </c:pt>
                <c:pt idx="2236">
                  <c:v>3.9</c:v>
                </c:pt>
                <c:pt idx="2237">
                  <c:v>2.88</c:v>
                </c:pt>
                <c:pt idx="2238">
                  <c:v>3.11</c:v>
                </c:pt>
                <c:pt idx="2239">
                  <c:v>2.59</c:v>
                </c:pt>
                <c:pt idx="2240">
                  <c:v>3.52</c:v>
                </c:pt>
                <c:pt idx="2241">
                  <c:v>3.59</c:v>
                </c:pt>
                <c:pt idx="2242">
                  <c:v>1.79</c:v>
                </c:pt>
                <c:pt idx="2243">
                  <c:v>2.82</c:v>
                </c:pt>
                <c:pt idx="2244">
                  <c:v>1.06</c:v>
                </c:pt>
                <c:pt idx="2245">
                  <c:v>1.73</c:v>
                </c:pt>
                <c:pt idx="2246">
                  <c:v>2.0499999999999998</c:v>
                </c:pt>
                <c:pt idx="2247">
                  <c:v>1.26</c:v>
                </c:pt>
                <c:pt idx="2248">
                  <c:v>77.25</c:v>
                </c:pt>
                <c:pt idx="2249">
                  <c:v>4.78</c:v>
                </c:pt>
                <c:pt idx="2250">
                  <c:v>1.46</c:v>
                </c:pt>
                <c:pt idx="2251">
                  <c:v>3.23</c:v>
                </c:pt>
                <c:pt idx="2252">
                  <c:v>2.95</c:v>
                </c:pt>
                <c:pt idx="2253">
                  <c:v>4.1900000000000004</c:v>
                </c:pt>
                <c:pt idx="2254">
                  <c:v>4.51</c:v>
                </c:pt>
                <c:pt idx="2255">
                  <c:v>0.81</c:v>
                </c:pt>
                <c:pt idx="2256">
                  <c:v>2.2000000000000002</c:v>
                </c:pt>
                <c:pt idx="2257">
                  <c:v>1.1499999999999999</c:v>
                </c:pt>
                <c:pt idx="2258">
                  <c:v>0.3</c:v>
                </c:pt>
                <c:pt idx="2259">
                  <c:v>3.2</c:v>
                </c:pt>
                <c:pt idx="2260">
                  <c:v>0.38</c:v>
                </c:pt>
                <c:pt idx="2261">
                  <c:v>0.4</c:v>
                </c:pt>
                <c:pt idx="2262">
                  <c:v>2.5</c:v>
                </c:pt>
                <c:pt idx="2263">
                  <c:v>2.91</c:v>
                </c:pt>
                <c:pt idx="2264">
                  <c:v>1.93</c:v>
                </c:pt>
                <c:pt idx="2265">
                  <c:v>3.77</c:v>
                </c:pt>
                <c:pt idx="2266">
                  <c:v>1.62</c:v>
                </c:pt>
                <c:pt idx="2267">
                  <c:v>0.3</c:v>
                </c:pt>
                <c:pt idx="2268">
                  <c:v>1.55</c:v>
                </c:pt>
                <c:pt idx="2269">
                  <c:v>0.92</c:v>
                </c:pt>
                <c:pt idx="2270">
                  <c:v>2.17</c:v>
                </c:pt>
                <c:pt idx="2271">
                  <c:v>2.79</c:v>
                </c:pt>
                <c:pt idx="2272">
                  <c:v>2.63</c:v>
                </c:pt>
                <c:pt idx="2273">
                  <c:v>1.69</c:v>
                </c:pt>
                <c:pt idx="2274">
                  <c:v>0.68</c:v>
                </c:pt>
                <c:pt idx="2275">
                  <c:v>0.95</c:v>
                </c:pt>
                <c:pt idx="2276">
                  <c:v>2.4700000000000002</c:v>
                </c:pt>
                <c:pt idx="2277">
                  <c:v>1.9</c:v>
                </c:pt>
                <c:pt idx="2278">
                  <c:v>70.59</c:v>
                </c:pt>
                <c:pt idx="2279">
                  <c:v>0.86</c:v>
                </c:pt>
                <c:pt idx="2280">
                  <c:v>62.43</c:v>
                </c:pt>
                <c:pt idx="2281">
                  <c:v>0.53</c:v>
                </c:pt>
                <c:pt idx="2282">
                  <c:v>50.85</c:v>
                </c:pt>
                <c:pt idx="2283">
                  <c:v>0.3</c:v>
                </c:pt>
                <c:pt idx="2284">
                  <c:v>0.87</c:v>
                </c:pt>
                <c:pt idx="2285">
                  <c:v>1.63</c:v>
                </c:pt>
                <c:pt idx="2286">
                  <c:v>1.34</c:v>
                </c:pt>
                <c:pt idx="2287">
                  <c:v>0.82</c:v>
                </c:pt>
                <c:pt idx="2288">
                  <c:v>1.92</c:v>
                </c:pt>
                <c:pt idx="2289">
                  <c:v>1.67</c:v>
                </c:pt>
                <c:pt idx="2290">
                  <c:v>0.99</c:v>
                </c:pt>
                <c:pt idx="2291">
                  <c:v>1.8</c:v>
                </c:pt>
                <c:pt idx="2292">
                  <c:v>3.31</c:v>
                </c:pt>
                <c:pt idx="2293">
                  <c:v>1.88</c:v>
                </c:pt>
                <c:pt idx="2294">
                  <c:v>27.22</c:v>
                </c:pt>
                <c:pt idx="2295">
                  <c:v>0.3</c:v>
                </c:pt>
                <c:pt idx="2296">
                  <c:v>1.9</c:v>
                </c:pt>
                <c:pt idx="2297">
                  <c:v>1.45</c:v>
                </c:pt>
                <c:pt idx="2298">
                  <c:v>1.39</c:v>
                </c:pt>
                <c:pt idx="2299">
                  <c:v>1.6</c:v>
                </c:pt>
                <c:pt idx="2300">
                  <c:v>1.28</c:v>
                </c:pt>
                <c:pt idx="2301">
                  <c:v>2.4</c:v>
                </c:pt>
                <c:pt idx="2302">
                  <c:v>2.11</c:v>
                </c:pt>
                <c:pt idx="2303">
                  <c:v>1.0900000000000001</c:v>
                </c:pt>
                <c:pt idx="2304">
                  <c:v>2.34</c:v>
                </c:pt>
                <c:pt idx="2305">
                  <c:v>2.36</c:v>
                </c:pt>
                <c:pt idx="2306">
                  <c:v>2.76</c:v>
                </c:pt>
                <c:pt idx="2307">
                  <c:v>1.1200000000000001</c:v>
                </c:pt>
                <c:pt idx="2308">
                  <c:v>1.28</c:v>
                </c:pt>
                <c:pt idx="2309">
                  <c:v>3.91</c:v>
                </c:pt>
                <c:pt idx="2310">
                  <c:v>1.74</c:v>
                </c:pt>
                <c:pt idx="2311">
                  <c:v>0.6</c:v>
                </c:pt>
                <c:pt idx="2312">
                  <c:v>0.54</c:v>
                </c:pt>
                <c:pt idx="2313">
                  <c:v>1.63</c:v>
                </c:pt>
                <c:pt idx="2314">
                  <c:v>5.22</c:v>
                </c:pt>
                <c:pt idx="2315">
                  <c:v>0.79</c:v>
                </c:pt>
                <c:pt idx="2316">
                  <c:v>41.16</c:v>
                </c:pt>
                <c:pt idx="2317">
                  <c:v>1.97</c:v>
                </c:pt>
                <c:pt idx="2318">
                  <c:v>5.7</c:v>
                </c:pt>
                <c:pt idx="2319">
                  <c:v>1.51</c:v>
                </c:pt>
                <c:pt idx="2320">
                  <c:v>1.86</c:v>
                </c:pt>
                <c:pt idx="2321">
                  <c:v>0.54</c:v>
                </c:pt>
                <c:pt idx="2322">
                  <c:v>2.0699999999999998</c:v>
                </c:pt>
                <c:pt idx="2323">
                  <c:v>0.79</c:v>
                </c:pt>
                <c:pt idx="2324">
                  <c:v>2.4500000000000002</c:v>
                </c:pt>
                <c:pt idx="2325">
                  <c:v>2.1800000000000002</c:v>
                </c:pt>
                <c:pt idx="2326">
                  <c:v>1.4</c:v>
                </c:pt>
                <c:pt idx="2327">
                  <c:v>0.83</c:v>
                </c:pt>
                <c:pt idx="2328">
                  <c:v>2</c:v>
                </c:pt>
                <c:pt idx="2329">
                  <c:v>2.39</c:v>
                </c:pt>
                <c:pt idx="2330">
                  <c:v>0.47</c:v>
                </c:pt>
                <c:pt idx="2331">
                  <c:v>1.33</c:v>
                </c:pt>
                <c:pt idx="2332">
                  <c:v>2.19</c:v>
                </c:pt>
                <c:pt idx="2333">
                  <c:v>2.81</c:v>
                </c:pt>
                <c:pt idx="2334">
                  <c:v>2.0299999999999998</c:v>
                </c:pt>
                <c:pt idx="2335">
                  <c:v>2.4300000000000002</c:v>
                </c:pt>
                <c:pt idx="2336">
                  <c:v>1.77</c:v>
                </c:pt>
                <c:pt idx="2337">
                  <c:v>2.4</c:v>
                </c:pt>
                <c:pt idx="2338">
                  <c:v>0.98</c:v>
                </c:pt>
                <c:pt idx="2339">
                  <c:v>0.91</c:v>
                </c:pt>
                <c:pt idx="2340">
                  <c:v>1.87</c:v>
                </c:pt>
                <c:pt idx="2341">
                  <c:v>2.41</c:v>
                </c:pt>
                <c:pt idx="2342">
                  <c:v>0.3</c:v>
                </c:pt>
                <c:pt idx="2343">
                  <c:v>14.04</c:v>
                </c:pt>
                <c:pt idx="2344">
                  <c:v>1.93</c:v>
                </c:pt>
                <c:pt idx="2345">
                  <c:v>1.18</c:v>
                </c:pt>
                <c:pt idx="2346">
                  <c:v>2.2799999999999998</c:v>
                </c:pt>
                <c:pt idx="2347">
                  <c:v>0.3</c:v>
                </c:pt>
                <c:pt idx="2348">
                  <c:v>1.69</c:v>
                </c:pt>
                <c:pt idx="2349">
                  <c:v>0.3</c:v>
                </c:pt>
                <c:pt idx="2350">
                  <c:v>0.56000000000000005</c:v>
                </c:pt>
                <c:pt idx="2351">
                  <c:v>21.08</c:v>
                </c:pt>
                <c:pt idx="2352">
                  <c:v>3.67</c:v>
                </c:pt>
                <c:pt idx="2353">
                  <c:v>2.62</c:v>
                </c:pt>
                <c:pt idx="2354">
                  <c:v>3.42</c:v>
                </c:pt>
                <c:pt idx="2355">
                  <c:v>0.52</c:v>
                </c:pt>
                <c:pt idx="2356">
                  <c:v>1.04</c:v>
                </c:pt>
                <c:pt idx="2357">
                  <c:v>0.33</c:v>
                </c:pt>
                <c:pt idx="2358">
                  <c:v>3.53</c:v>
                </c:pt>
                <c:pt idx="2359">
                  <c:v>4.28</c:v>
                </c:pt>
                <c:pt idx="2360">
                  <c:v>27.46</c:v>
                </c:pt>
                <c:pt idx="2361">
                  <c:v>0.79</c:v>
                </c:pt>
                <c:pt idx="2362">
                  <c:v>0.33</c:v>
                </c:pt>
                <c:pt idx="2363">
                  <c:v>2.02</c:v>
                </c:pt>
                <c:pt idx="2364">
                  <c:v>1.1100000000000001</c:v>
                </c:pt>
                <c:pt idx="2365">
                  <c:v>1.56</c:v>
                </c:pt>
                <c:pt idx="2366">
                  <c:v>1.01</c:v>
                </c:pt>
                <c:pt idx="2367">
                  <c:v>1.1100000000000001</c:v>
                </c:pt>
                <c:pt idx="2368">
                  <c:v>0.96</c:v>
                </c:pt>
                <c:pt idx="2369">
                  <c:v>1.1599999999999999</c:v>
                </c:pt>
                <c:pt idx="2370">
                  <c:v>1.05</c:v>
                </c:pt>
                <c:pt idx="2371">
                  <c:v>0.3</c:v>
                </c:pt>
                <c:pt idx="2372">
                  <c:v>4.34</c:v>
                </c:pt>
                <c:pt idx="2373">
                  <c:v>3.67</c:v>
                </c:pt>
                <c:pt idx="2374">
                  <c:v>2.84</c:v>
                </c:pt>
                <c:pt idx="2375">
                  <c:v>2.06</c:v>
                </c:pt>
                <c:pt idx="2376">
                  <c:v>2.12</c:v>
                </c:pt>
                <c:pt idx="2377">
                  <c:v>2.0499999999999998</c:v>
                </c:pt>
                <c:pt idx="2378">
                  <c:v>2.71</c:v>
                </c:pt>
                <c:pt idx="2379">
                  <c:v>3.39</c:v>
                </c:pt>
                <c:pt idx="2380">
                  <c:v>1.03</c:v>
                </c:pt>
                <c:pt idx="2381">
                  <c:v>1.37</c:v>
                </c:pt>
                <c:pt idx="2382">
                  <c:v>0.77</c:v>
                </c:pt>
                <c:pt idx="2383">
                  <c:v>1.63</c:v>
                </c:pt>
                <c:pt idx="2384">
                  <c:v>1.41</c:v>
                </c:pt>
                <c:pt idx="2385">
                  <c:v>1.17</c:v>
                </c:pt>
                <c:pt idx="2386">
                  <c:v>3.96</c:v>
                </c:pt>
                <c:pt idx="2387">
                  <c:v>2.61</c:v>
                </c:pt>
                <c:pt idx="2388">
                  <c:v>0.55000000000000004</c:v>
                </c:pt>
                <c:pt idx="2389">
                  <c:v>2.79</c:v>
                </c:pt>
                <c:pt idx="2390">
                  <c:v>1.41</c:v>
                </c:pt>
                <c:pt idx="2391">
                  <c:v>1.8</c:v>
                </c:pt>
                <c:pt idx="2392">
                  <c:v>1.29</c:v>
                </c:pt>
                <c:pt idx="2393">
                  <c:v>3.15</c:v>
                </c:pt>
                <c:pt idx="2394">
                  <c:v>3.78</c:v>
                </c:pt>
                <c:pt idx="2395">
                  <c:v>3.14</c:v>
                </c:pt>
                <c:pt idx="2396">
                  <c:v>1.73</c:v>
                </c:pt>
                <c:pt idx="2397">
                  <c:v>1.41</c:v>
                </c:pt>
                <c:pt idx="2398">
                  <c:v>2.2400000000000002</c:v>
                </c:pt>
                <c:pt idx="2399">
                  <c:v>0.92</c:v>
                </c:pt>
                <c:pt idx="2400">
                  <c:v>1.53</c:v>
                </c:pt>
                <c:pt idx="2401">
                  <c:v>1.55</c:v>
                </c:pt>
                <c:pt idx="2402">
                  <c:v>0.86</c:v>
                </c:pt>
                <c:pt idx="2403">
                  <c:v>3.61</c:v>
                </c:pt>
                <c:pt idx="2404">
                  <c:v>0.43</c:v>
                </c:pt>
                <c:pt idx="2405">
                  <c:v>1.1000000000000001</c:v>
                </c:pt>
                <c:pt idx="2406">
                  <c:v>4.0599999999999996</c:v>
                </c:pt>
                <c:pt idx="2407">
                  <c:v>2.31</c:v>
                </c:pt>
                <c:pt idx="2408">
                  <c:v>1.45</c:v>
                </c:pt>
                <c:pt idx="2409">
                  <c:v>0.82</c:v>
                </c:pt>
                <c:pt idx="2410">
                  <c:v>1.52</c:v>
                </c:pt>
                <c:pt idx="2411">
                  <c:v>0.73</c:v>
                </c:pt>
                <c:pt idx="2412">
                  <c:v>0.3</c:v>
                </c:pt>
                <c:pt idx="2413">
                  <c:v>2.35</c:v>
                </c:pt>
                <c:pt idx="2414">
                  <c:v>1.89</c:v>
                </c:pt>
                <c:pt idx="2415">
                  <c:v>1.58</c:v>
                </c:pt>
                <c:pt idx="2416">
                  <c:v>0.47</c:v>
                </c:pt>
                <c:pt idx="2417">
                  <c:v>1.1200000000000001</c:v>
                </c:pt>
                <c:pt idx="2418">
                  <c:v>3.59</c:v>
                </c:pt>
                <c:pt idx="2419">
                  <c:v>2.02</c:v>
                </c:pt>
                <c:pt idx="2420">
                  <c:v>1.43</c:v>
                </c:pt>
                <c:pt idx="2421">
                  <c:v>0.97</c:v>
                </c:pt>
                <c:pt idx="2422">
                  <c:v>3.41</c:v>
                </c:pt>
                <c:pt idx="2423">
                  <c:v>3.28</c:v>
                </c:pt>
                <c:pt idx="2424">
                  <c:v>2.41</c:v>
                </c:pt>
                <c:pt idx="2425">
                  <c:v>1.5</c:v>
                </c:pt>
                <c:pt idx="2426">
                  <c:v>1.33</c:v>
                </c:pt>
                <c:pt idx="2427">
                  <c:v>1.2</c:v>
                </c:pt>
                <c:pt idx="2428">
                  <c:v>25.07</c:v>
                </c:pt>
                <c:pt idx="2429">
                  <c:v>2.81</c:v>
                </c:pt>
                <c:pt idx="2430">
                  <c:v>1.97</c:v>
                </c:pt>
                <c:pt idx="2431">
                  <c:v>0.34</c:v>
                </c:pt>
                <c:pt idx="2432">
                  <c:v>2.25</c:v>
                </c:pt>
                <c:pt idx="2433">
                  <c:v>2.54</c:v>
                </c:pt>
                <c:pt idx="2434">
                  <c:v>1.84</c:v>
                </c:pt>
                <c:pt idx="2435">
                  <c:v>3.01</c:v>
                </c:pt>
                <c:pt idx="2436">
                  <c:v>3.09</c:v>
                </c:pt>
                <c:pt idx="2437">
                  <c:v>0.3</c:v>
                </c:pt>
                <c:pt idx="2438">
                  <c:v>3.16</c:v>
                </c:pt>
                <c:pt idx="2439">
                  <c:v>1.6</c:v>
                </c:pt>
                <c:pt idx="2440">
                  <c:v>1.82</c:v>
                </c:pt>
                <c:pt idx="2441">
                  <c:v>0.73</c:v>
                </c:pt>
                <c:pt idx="2442">
                  <c:v>1.63</c:v>
                </c:pt>
                <c:pt idx="2443">
                  <c:v>56.24</c:v>
                </c:pt>
                <c:pt idx="2444">
                  <c:v>4.43</c:v>
                </c:pt>
                <c:pt idx="2445">
                  <c:v>3.45</c:v>
                </c:pt>
                <c:pt idx="2446">
                  <c:v>3.43</c:v>
                </c:pt>
                <c:pt idx="2447">
                  <c:v>1.01</c:v>
                </c:pt>
                <c:pt idx="2448">
                  <c:v>3.63</c:v>
                </c:pt>
                <c:pt idx="2449">
                  <c:v>0.86</c:v>
                </c:pt>
                <c:pt idx="2450">
                  <c:v>2.95</c:v>
                </c:pt>
                <c:pt idx="2451">
                  <c:v>3.59</c:v>
                </c:pt>
                <c:pt idx="2452">
                  <c:v>2.8</c:v>
                </c:pt>
                <c:pt idx="2453">
                  <c:v>3.55</c:v>
                </c:pt>
                <c:pt idx="2454">
                  <c:v>3.3</c:v>
                </c:pt>
                <c:pt idx="2455">
                  <c:v>0.5</c:v>
                </c:pt>
                <c:pt idx="2456">
                  <c:v>3.37</c:v>
                </c:pt>
                <c:pt idx="2457">
                  <c:v>2.92</c:v>
                </c:pt>
                <c:pt idx="2458">
                  <c:v>0.36</c:v>
                </c:pt>
                <c:pt idx="2459">
                  <c:v>1.35</c:v>
                </c:pt>
                <c:pt idx="2460">
                  <c:v>1.68</c:v>
                </c:pt>
                <c:pt idx="2461">
                  <c:v>2.56</c:v>
                </c:pt>
                <c:pt idx="2462">
                  <c:v>3.45</c:v>
                </c:pt>
                <c:pt idx="2463">
                  <c:v>2.93</c:v>
                </c:pt>
                <c:pt idx="2464">
                  <c:v>1.34</c:v>
                </c:pt>
                <c:pt idx="2465">
                  <c:v>1.1000000000000001</c:v>
                </c:pt>
                <c:pt idx="2466">
                  <c:v>35.03</c:v>
                </c:pt>
                <c:pt idx="2467">
                  <c:v>3.43</c:v>
                </c:pt>
                <c:pt idx="2468">
                  <c:v>0.77</c:v>
                </c:pt>
                <c:pt idx="2469">
                  <c:v>0.3</c:v>
                </c:pt>
                <c:pt idx="2470">
                  <c:v>43.94</c:v>
                </c:pt>
                <c:pt idx="2471">
                  <c:v>0.54</c:v>
                </c:pt>
                <c:pt idx="2472">
                  <c:v>2.67</c:v>
                </c:pt>
                <c:pt idx="2473">
                  <c:v>3.48</c:v>
                </c:pt>
                <c:pt idx="2474">
                  <c:v>0.3</c:v>
                </c:pt>
                <c:pt idx="2475">
                  <c:v>2.54</c:v>
                </c:pt>
                <c:pt idx="2476">
                  <c:v>1.52</c:v>
                </c:pt>
                <c:pt idx="2477">
                  <c:v>1.81</c:v>
                </c:pt>
                <c:pt idx="2478">
                  <c:v>0.3</c:v>
                </c:pt>
                <c:pt idx="2479">
                  <c:v>1.58</c:v>
                </c:pt>
                <c:pt idx="2480">
                  <c:v>1.31</c:v>
                </c:pt>
                <c:pt idx="2481">
                  <c:v>1.35</c:v>
                </c:pt>
                <c:pt idx="2482">
                  <c:v>0.96</c:v>
                </c:pt>
                <c:pt idx="2483">
                  <c:v>1.19</c:v>
                </c:pt>
                <c:pt idx="2484">
                  <c:v>2.35</c:v>
                </c:pt>
                <c:pt idx="2485">
                  <c:v>2.31</c:v>
                </c:pt>
                <c:pt idx="2486">
                  <c:v>2.94</c:v>
                </c:pt>
                <c:pt idx="2487">
                  <c:v>3.47</c:v>
                </c:pt>
                <c:pt idx="2488">
                  <c:v>3.2</c:v>
                </c:pt>
                <c:pt idx="2489">
                  <c:v>0.3</c:v>
                </c:pt>
                <c:pt idx="2490">
                  <c:v>0.3</c:v>
                </c:pt>
                <c:pt idx="2491">
                  <c:v>1.28</c:v>
                </c:pt>
                <c:pt idx="2492">
                  <c:v>2.33</c:v>
                </c:pt>
                <c:pt idx="2493">
                  <c:v>3.02</c:v>
                </c:pt>
                <c:pt idx="2494">
                  <c:v>2.09</c:v>
                </c:pt>
                <c:pt idx="2495">
                  <c:v>1.07</c:v>
                </c:pt>
                <c:pt idx="2496">
                  <c:v>1.81</c:v>
                </c:pt>
                <c:pt idx="2497">
                  <c:v>0.98</c:v>
                </c:pt>
                <c:pt idx="2498">
                  <c:v>2.15</c:v>
                </c:pt>
                <c:pt idx="2499">
                  <c:v>3.64</c:v>
                </c:pt>
                <c:pt idx="2500">
                  <c:v>0.79</c:v>
                </c:pt>
                <c:pt idx="2501">
                  <c:v>2.86</c:v>
                </c:pt>
                <c:pt idx="2502">
                  <c:v>1.78</c:v>
                </c:pt>
                <c:pt idx="2503">
                  <c:v>1.38</c:v>
                </c:pt>
                <c:pt idx="2504">
                  <c:v>1.26</c:v>
                </c:pt>
                <c:pt idx="2505">
                  <c:v>36.880000000000003</c:v>
                </c:pt>
                <c:pt idx="2506">
                  <c:v>0.3</c:v>
                </c:pt>
                <c:pt idx="2507">
                  <c:v>1.28</c:v>
                </c:pt>
                <c:pt idx="2508">
                  <c:v>0.44</c:v>
                </c:pt>
                <c:pt idx="2509">
                  <c:v>2.64</c:v>
                </c:pt>
                <c:pt idx="2510">
                  <c:v>1.04</c:v>
                </c:pt>
                <c:pt idx="2511">
                  <c:v>1.1299999999999999</c:v>
                </c:pt>
                <c:pt idx="2512">
                  <c:v>0.48</c:v>
                </c:pt>
                <c:pt idx="2513">
                  <c:v>0.69</c:v>
                </c:pt>
                <c:pt idx="2514">
                  <c:v>2.61</c:v>
                </c:pt>
                <c:pt idx="2515">
                  <c:v>1.75</c:v>
                </c:pt>
                <c:pt idx="2516">
                  <c:v>1.44</c:v>
                </c:pt>
                <c:pt idx="2517">
                  <c:v>1.86</c:v>
                </c:pt>
                <c:pt idx="2518">
                  <c:v>2.3199999999999998</c:v>
                </c:pt>
                <c:pt idx="2519">
                  <c:v>1.38</c:v>
                </c:pt>
                <c:pt idx="2520">
                  <c:v>1.1599999999999999</c:v>
                </c:pt>
                <c:pt idx="2521">
                  <c:v>2.96</c:v>
                </c:pt>
                <c:pt idx="2522">
                  <c:v>2.17</c:v>
                </c:pt>
                <c:pt idx="2523">
                  <c:v>49.09</c:v>
                </c:pt>
                <c:pt idx="2524">
                  <c:v>1.25</c:v>
                </c:pt>
                <c:pt idx="2525">
                  <c:v>1.41</c:v>
                </c:pt>
                <c:pt idx="2526">
                  <c:v>4.24</c:v>
                </c:pt>
                <c:pt idx="2527">
                  <c:v>2.41</c:v>
                </c:pt>
                <c:pt idx="2528">
                  <c:v>3.05</c:v>
                </c:pt>
                <c:pt idx="2529">
                  <c:v>0.89</c:v>
                </c:pt>
                <c:pt idx="2530">
                  <c:v>1.1200000000000001</c:v>
                </c:pt>
                <c:pt idx="2531">
                  <c:v>1.56</c:v>
                </c:pt>
                <c:pt idx="2532">
                  <c:v>72.92</c:v>
                </c:pt>
                <c:pt idx="2533">
                  <c:v>0.91</c:v>
                </c:pt>
                <c:pt idx="2534">
                  <c:v>0.7</c:v>
                </c:pt>
                <c:pt idx="2535">
                  <c:v>1.43</c:v>
                </c:pt>
                <c:pt idx="2536">
                  <c:v>1.6</c:v>
                </c:pt>
                <c:pt idx="2537">
                  <c:v>1.5</c:v>
                </c:pt>
                <c:pt idx="2538">
                  <c:v>2.09</c:v>
                </c:pt>
                <c:pt idx="2539">
                  <c:v>1.98</c:v>
                </c:pt>
                <c:pt idx="2540">
                  <c:v>2.16</c:v>
                </c:pt>
                <c:pt idx="2541">
                  <c:v>2.0699999999999998</c:v>
                </c:pt>
                <c:pt idx="2542">
                  <c:v>0.3</c:v>
                </c:pt>
                <c:pt idx="2543">
                  <c:v>2.41</c:v>
                </c:pt>
                <c:pt idx="2544">
                  <c:v>2.82</c:v>
                </c:pt>
                <c:pt idx="2545">
                  <c:v>3.17</c:v>
                </c:pt>
                <c:pt idx="2546">
                  <c:v>5.76</c:v>
                </c:pt>
                <c:pt idx="2547">
                  <c:v>44.19</c:v>
                </c:pt>
                <c:pt idx="2548">
                  <c:v>4.9400000000000004</c:v>
                </c:pt>
                <c:pt idx="2549">
                  <c:v>2.52</c:v>
                </c:pt>
                <c:pt idx="2550">
                  <c:v>49.38</c:v>
                </c:pt>
                <c:pt idx="2551">
                  <c:v>2.02</c:v>
                </c:pt>
                <c:pt idx="2552">
                  <c:v>0.3</c:v>
                </c:pt>
                <c:pt idx="2553">
                  <c:v>1.26</c:v>
                </c:pt>
                <c:pt idx="2554">
                  <c:v>0.45</c:v>
                </c:pt>
                <c:pt idx="2555">
                  <c:v>2.73</c:v>
                </c:pt>
                <c:pt idx="2556">
                  <c:v>2.09</c:v>
                </c:pt>
                <c:pt idx="2557">
                  <c:v>2.15</c:v>
                </c:pt>
                <c:pt idx="2558">
                  <c:v>37.11</c:v>
                </c:pt>
                <c:pt idx="2559">
                  <c:v>0.3</c:v>
                </c:pt>
                <c:pt idx="2560">
                  <c:v>2.25</c:v>
                </c:pt>
                <c:pt idx="2561">
                  <c:v>1</c:v>
                </c:pt>
                <c:pt idx="2562">
                  <c:v>2.29</c:v>
                </c:pt>
                <c:pt idx="2563">
                  <c:v>2.99</c:v>
                </c:pt>
                <c:pt idx="2564">
                  <c:v>57.47</c:v>
                </c:pt>
                <c:pt idx="2565">
                  <c:v>2.19</c:v>
                </c:pt>
                <c:pt idx="2566">
                  <c:v>2.38</c:v>
                </c:pt>
                <c:pt idx="2567">
                  <c:v>1.19</c:v>
                </c:pt>
                <c:pt idx="2568">
                  <c:v>2.14</c:v>
                </c:pt>
                <c:pt idx="2569">
                  <c:v>2.71</c:v>
                </c:pt>
                <c:pt idx="2570">
                  <c:v>1.67</c:v>
                </c:pt>
                <c:pt idx="2571">
                  <c:v>1.04</c:v>
                </c:pt>
                <c:pt idx="2572">
                  <c:v>0.91</c:v>
                </c:pt>
                <c:pt idx="2573">
                  <c:v>1.08</c:v>
                </c:pt>
                <c:pt idx="2574">
                  <c:v>3.59</c:v>
                </c:pt>
                <c:pt idx="2575">
                  <c:v>0.3</c:v>
                </c:pt>
                <c:pt idx="2576">
                  <c:v>2.56</c:v>
                </c:pt>
                <c:pt idx="2577">
                  <c:v>4</c:v>
                </c:pt>
                <c:pt idx="2578">
                  <c:v>2.4300000000000002</c:v>
                </c:pt>
                <c:pt idx="2579">
                  <c:v>1.74</c:v>
                </c:pt>
                <c:pt idx="2580">
                  <c:v>1.49</c:v>
                </c:pt>
                <c:pt idx="2581">
                  <c:v>0.98</c:v>
                </c:pt>
                <c:pt idx="2582">
                  <c:v>0.84</c:v>
                </c:pt>
                <c:pt idx="2583">
                  <c:v>1.82</c:v>
                </c:pt>
                <c:pt idx="2584">
                  <c:v>0.85</c:v>
                </c:pt>
                <c:pt idx="2585">
                  <c:v>1.89</c:v>
                </c:pt>
                <c:pt idx="2586">
                  <c:v>1.4</c:v>
                </c:pt>
                <c:pt idx="2587">
                  <c:v>0.3</c:v>
                </c:pt>
                <c:pt idx="2588">
                  <c:v>2.33</c:v>
                </c:pt>
                <c:pt idx="2589">
                  <c:v>0.56999999999999995</c:v>
                </c:pt>
                <c:pt idx="2590">
                  <c:v>4.3099999999999996</c:v>
                </c:pt>
                <c:pt idx="2591">
                  <c:v>47.69</c:v>
                </c:pt>
                <c:pt idx="2592">
                  <c:v>35.229999999999997</c:v>
                </c:pt>
                <c:pt idx="2593">
                  <c:v>4.3499999999999996</c:v>
                </c:pt>
                <c:pt idx="2594">
                  <c:v>3.55</c:v>
                </c:pt>
                <c:pt idx="2595">
                  <c:v>2.23</c:v>
                </c:pt>
                <c:pt idx="2596">
                  <c:v>0.3</c:v>
                </c:pt>
                <c:pt idx="2597">
                  <c:v>1.22</c:v>
                </c:pt>
                <c:pt idx="2598">
                  <c:v>1.58</c:v>
                </c:pt>
                <c:pt idx="2599">
                  <c:v>1.1100000000000001</c:v>
                </c:pt>
                <c:pt idx="2600">
                  <c:v>2.02</c:v>
                </c:pt>
                <c:pt idx="2601">
                  <c:v>3.11</c:v>
                </c:pt>
                <c:pt idx="2602">
                  <c:v>1.93</c:v>
                </c:pt>
                <c:pt idx="2603">
                  <c:v>1.2</c:v>
                </c:pt>
                <c:pt idx="2604">
                  <c:v>1.41</c:v>
                </c:pt>
                <c:pt idx="2605">
                  <c:v>2.4900000000000002</c:v>
                </c:pt>
                <c:pt idx="2606">
                  <c:v>3.13</c:v>
                </c:pt>
                <c:pt idx="2607">
                  <c:v>2.02</c:v>
                </c:pt>
                <c:pt idx="2608">
                  <c:v>3.33</c:v>
                </c:pt>
                <c:pt idx="2609">
                  <c:v>0.6</c:v>
                </c:pt>
                <c:pt idx="2610">
                  <c:v>4.13</c:v>
                </c:pt>
                <c:pt idx="2611">
                  <c:v>1.3</c:v>
                </c:pt>
                <c:pt idx="2612">
                  <c:v>1.54</c:v>
                </c:pt>
                <c:pt idx="2613">
                  <c:v>1.08</c:v>
                </c:pt>
                <c:pt idx="2614">
                  <c:v>76.790000000000006</c:v>
                </c:pt>
                <c:pt idx="2615">
                  <c:v>0.34</c:v>
                </c:pt>
                <c:pt idx="2616">
                  <c:v>0.3</c:v>
                </c:pt>
                <c:pt idx="2617">
                  <c:v>2.31</c:v>
                </c:pt>
                <c:pt idx="2618">
                  <c:v>1.93</c:v>
                </c:pt>
                <c:pt idx="2619">
                  <c:v>4.3600000000000003</c:v>
                </c:pt>
                <c:pt idx="2620">
                  <c:v>1.99</c:v>
                </c:pt>
                <c:pt idx="2621">
                  <c:v>0.33</c:v>
                </c:pt>
                <c:pt idx="2622">
                  <c:v>0.7</c:v>
                </c:pt>
                <c:pt idx="2623">
                  <c:v>2.44</c:v>
                </c:pt>
                <c:pt idx="2624">
                  <c:v>4.1100000000000003</c:v>
                </c:pt>
                <c:pt idx="2625">
                  <c:v>0.94</c:v>
                </c:pt>
                <c:pt idx="2626">
                  <c:v>0.99</c:v>
                </c:pt>
                <c:pt idx="2627">
                  <c:v>0.47</c:v>
                </c:pt>
                <c:pt idx="2628">
                  <c:v>2.73</c:v>
                </c:pt>
                <c:pt idx="2629">
                  <c:v>1.26</c:v>
                </c:pt>
                <c:pt idx="2630">
                  <c:v>3.91</c:v>
                </c:pt>
                <c:pt idx="2631">
                  <c:v>1.29</c:v>
                </c:pt>
                <c:pt idx="2632">
                  <c:v>3.61</c:v>
                </c:pt>
                <c:pt idx="2633">
                  <c:v>2.1</c:v>
                </c:pt>
                <c:pt idx="2634">
                  <c:v>0.3</c:v>
                </c:pt>
                <c:pt idx="2635">
                  <c:v>3.29</c:v>
                </c:pt>
                <c:pt idx="2636">
                  <c:v>2.29</c:v>
                </c:pt>
                <c:pt idx="2637">
                  <c:v>1.06</c:v>
                </c:pt>
                <c:pt idx="2638">
                  <c:v>3.57</c:v>
                </c:pt>
                <c:pt idx="2639">
                  <c:v>1.05</c:v>
                </c:pt>
                <c:pt idx="2640">
                  <c:v>57.02</c:v>
                </c:pt>
                <c:pt idx="2641">
                  <c:v>3.98</c:v>
                </c:pt>
                <c:pt idx="2642">
                  <c:v>0.79</c:v>
                </c:pt>
                <c:pt idx="2643">
                  <c:v>0.89</c:v>
                </c:pt>
                <c:pt idx="2644">
                  <c:v>1.87</c:v>
                </c:pt>
                <c:pt idx="2645">
                  <c:v>1.32</c:v>
                </c:pt>
                <c:pt idx="2646">
                  <c:v>3.63</c:v>
                </c:pt>
                <c:pt idx="2647">
                  <c:v>1.28</c:v>
                </c:pt>
                <c:pt idx="2648">
                  <c:v>0.59</c:v>
                </c:pt>
                <c:pt idx="2649">
                  <c:v>0.62</c:v>
                </c:pt>
                <c:pt idx="2650">
                  <c:v>2.42</c:v>
                </c:pt>
                <c:pt idx="2651">
                  <c:v>2.31</c:v>
                </c:pt>
                <c:pt idx="2652">
                  <c:v>0.3</c:v>
                </c:pt>
                <c:pt idx="2653">
                  <c:v>0.56000000000000005</c:v>
                </c:pt>
                <c:pt idx="2654">
                  <c:v>1.9</c:v>
                </c:pt>
                <c:pt idx="2655">
                  <c:v>2.35</c:v>
                </c:pt>
                <c:pt idx="2656">
                  <c:v>73.97</c:v>
                </c:pt>
                <c:pt idx="2657">
                  <c:v>1.44</c:v>
                </c:pt>
                <c:pt idx="2658">
                  <c:v>78.819999999999993</c:v>
                </c:pt>
                <c:pt idx="2659">
                  <c:v>1.88</c:v>
                </c:pt>
                <c:pt idx="2660">
                  <c:v>0.31</c:v>
                </c:pt>
                <c:pt idx="2661">
                  <c:v>0.59</c:v>
                </c:pt>
                <c:pt idx="2662">
                  <c:v>3.53</c:v>
                </c:pt>
                <c:pt idx="2663">
                  <c:v>1.02</c:v>
                </c:pt>
                <c:pt idx="2664">
                  <c:v>1.59</c:v>
                </c:pt>
                <c:pt idx="2665">
                  <c:v>1.29</c:v>
                </c:pt>
                <c:pt idx="2666">
                  <c:v>52.49</c:v>
                </c:pt>
                <c:pt idx="2667">
                  <c:v>0.56000000000000005</c:v>
                </c:pt>
                <c:pt idx="2668">
                  <c:v>0.73</c:v>
                </c:pt>
                <c:pt idx="2669">
                  <c:v>4.1100000000000003</c:v>
                </c:pt>
                <c:pt idx="2670">
                  <c:v>3.88</c:v>
                </c:pt>
                <c:pt idx="2671">
                  <c:v>1.3</c:v>
                </c:pt>
                <c:pt idx="2672">
                  <c:v>1.51</c:v>
                </c:pt>
                <c:pt idx="2673">
                  <c:v>3.17</c:v>
                </c:pt>
                <c:pt idx="2674">
                  <c:v>1.48</c:v>
                </c:pt>
                <c:pt idx="2675">
                  <c:v>2.5499999999999998</c:v>
                </c:pt>
                <c:pt idx="2676">
                  <c:v>1.63</c:v>
                </c:pt>
                <c:pt idx="2677">
                  <c:v>1.66</c:v>
                </c:pt>
                <c:pt idx="2678">
                  <c:v>51.33</c:v>
                </c:pt>
                <c:pt idx="2679">
                  <c:v>2.38</c:v>
                </c:pt>
                <c:pt idx="2680">
                  <c:v>2.14</c:v>
                </c:pt>
                <c:pt idx="2681">
                  <c:v>2.3199999999999998</c:v>
                </c:pt>
                <c:pt idx="2682">
                  <c:v>1.91</c:v>
                </c:pt>
                <c:pt idx="2683">
                  <c:v>1.71</c:v>
                </c:pt>
                <c:pt idx="2684">
                  <c:v>0.94</c:v>
                </c:pt>
                <c:pt idx="2685">
                  <c:v>2.41</c:v>
                </c:pt>
                <c:pt idx="2686">
                  <c:v>1.22</c:v>
                </c:pt>
                <c:pt idx="2687">
                  <c:v>1.01</c:v>
                </c:pt>
                <c:pt idx="2688">
                  <c:v>0.57999999999999996</c:v>
                </c:pt>
                <c:pt idx="2689">
                  <c:v>1.04</c:v>
                </c:pt>
                <c:pt idx="2690">
                  <c:v>1.18</c:v>
                </c:pt>
                <c:pt idx="2691">
                  <c:v>1.56</c:v>
                </c:pt>
                <c:pt idx="2692">
                  <c:v>2.94</c:v>
                </c:pt>
                <c:pt idx="2693">
                  <c:v>0.3</c:v>
                </c:pt>
                <c:pt idx="2694">
                  <c:v>3.93</c:v>
                </c:pt>
                <c:pt idx="2695">
                  <c:v>73.989999999999995</c:v>
                </c:pt>
                <c:pt idx="2696">
                  <c:v>1.08</c:v>
                </c:pt>
                <c:pt idx="2697">
                  <c:v>71.209999999999994</c:v>
                </c:pt>
                <c:pt idx="2698">
                  <c:v>1.26</c:v>
                </c:pt>
                <c:pt idx="2699">
                  <c:v>0.82</c:v>
                </c:pt>
                <c:pt idx="2700">
                  <c:v>1.67</c:v>
                </c:pt>
                <c:pt idx="2701">
                  <c:v>0.93</c:v>
                </c:pt>
                <c:pt idx="2702">
                  <c:v>1.2</c:v>
                </c:pt>
                <c:pt idx="2703">
                  <c:v>1.81</c:v>
                </c:pt>
                <c:pt idx="2704">
                  <c:v>1.62</c:v>
                </c:pt>
                <c:pt idx="2705">
                  <c:v>1.41</c:v>
                </c:pt>
                <c:pt idx="2706">
                  <c:v>1.23</c:v>
                </c:pt>
                <c:pt idx="2707">
                  <c:v>0.56999999999999995</c:v>
                </c:pt>
                <c:pt idx="2708">
                  <c:v>0.36</c:v>
                </c:pt>
                <c:pt idx="2709">
                  <c:v>2.89</c:v>
                </c:pt>
                <c:pt idx="2710">
                  <c:v>1.0900000000000001</c:v>
                </c:pt>
                <c:pt idx="2711">
                  <c:v>1.1100000000000001</c:v>
                </c:pt>
                <c:pt idx="2712">
                  <c:v>1.19</c:v>
                </c:pt>
                <c:pt idx="2713">
                  <c:v>2.61</c:v>
                </c:pt>
                <c:pt idx="2714">
                  <c:v>1.65</c:v>
                </c:pt>
                <c:pt idx="2715">
                  <c:v>0.3</c:v>
                </c:pt>
                <c:pt idx="2716">
                  <c:v>1.34</c:v>
                </c:pt>
                <c:pt idx="2717">
                  <c:v>2.42</c:v>
                </c:pt>
                <c:pt idx="2718">
                  <c:v>3.01</c:v>
                </c:pt>
                <c:pt idx="2719">
                  <c:v>1.99</c:v>
                </c:pt>
                <c:pt idx="2720">
                  <c:v>1.25</c:v>
                </c:pt>
                <c:pt idx="2721">
                  <c:v>3.45</c:v>
                </c:pt>
                <c:pt idx="2722">
                  <c:v>2.59</c:v>
                </c:pt>
                <c:pt idx="2723">
                  <c:v>1.82</c:v>
                </c:pt>
                <c:pt idx="2724">
                  <c:v>1.07</c:v>
                </c:pt>
                <c:pt idx="2725">
                  <c:v>1.84</c:v>
                </c:pt>
                <c:pt idx="2726">
                  <c:v>0.32</c:v>
                </c:pt>
                <c:pt idx="2727">
                  <c:v>0.3</c:v>
                </c:pt>
                <c:pt idx="2728">
                  <c:v>0.3</c:v>
                </c:pt>
                <c:pt idx="2729">
                  <c:v>1.76</c:v>
                </c:pt>
                <c:pt idx="2730">
                  <c:v>2.33</c:v>
                </c:pt>
                <c:pt idx="2731">
                  <c:v>2.27</c:v>
                </c:pt>
                <c:pt idx="2732">
                  <c:v>1.52</c:v>
                </c:pt>
                <c:pt idx="2733">
                  <c:v>3.79</c:v>
                </c:pt>
                <c:pt idx="2734">
                  <c:v>1.31</c:v>
                </c:pt>
                <c:pt idx="2735">
                  <c:v>0.3</c:v>
                </c:pt>
                <c:pt idx="2736">
                  <c:v>0.89</c:v>
                </c:pt>
                <c:pt idx="2737">
                  <c:v>0.3</c:v>
                </c:pt>
                <c:pt idx="2738">
                  <c:v>0.37</c:v>
                </c:pt>
                <c:pt idx="2739">
                  <c:v>2.35</c:v>
                </c:pt>
                <c:pt idx="2740">
                  <c:v>2.67</c:v>
                </c:pt>
                <c:pt idx="2741">
                  <c:v>3.87</c:v>
                </c:pt>
                <c:pt idx="2742">
                  <c:v>4.71</c:v>
                </c:pt>
                <c:pt idx="2743">
                  <c:v>1.74</c:v>
                </c:pt>
                <c:pt idx="2744">
                  <c:v>1.51</c:v>
                </c:pt>
                <c:pt idx="2745">
                  <c:v>1.17</c:v>
                </c:pt>
                <c:pt idx="2746">
                  <c:v>41.76</c:v>
                </c:pt>
                <c:pt idx="2747">
                  <c:v>1.7</c:v>
                </c:pt>
                <c:pt idx="2748">
                  <c:v>52.53</c:v>
                </c:pt>
                <c:pt idx="2749">
                  <c:v>2.68</c:v>
                </c:pt>
                <c:pt idx="2750">
                  <c:v>1.05</c:v>
                </c:pt>
                <c:pt idx="2751">
                  <c:v>1.59</c:v>
                </c:pt>
                <c:pt idx="2752">
                  <c:v>0.83</c:v>
                </c:pt>
                <c:pt idx="2753">
                  <c:v>2.88</c:v>
                </c:pt>
                <c:pt idx="2754">
                  <c:v>0.78</c:v>
                </c:pt>
                <c:pt idx="2755">
                  <c:v>0.82</c:v>
                </c:pt>
                <c:pt idx="2756">
                  <c:v>1.38</c:v>
                </c:pt>
                <c:pt idx="2757">
                  <c:v>1.67</c:v>
                </c:pt>
                <c:pt idx="2758">
                  <c:v>3.82</c:v>
                </c:pt>
                <c:pt idx="2759">
                  <c:v>1.04</c:v>
                </c:pt>
                <c:pt idx="2760">
                  <c:v>3.41</c:v>
                </c:pt>
                <c:pt idx="2761">
                  <c:v>1.72</c:v>
                </c:pt>
                <c:pt idx="2762">
                  <c:v>0.68</c:v>
                </c:pt>
                <c:pt idx="2763">
                  <c:v>2.74</c:v>
                </c:pt>
                <c:pt idx="2764">
                  <c:v>2.0499999999999998</c:v>
                </c:pt>
                <c:pt idx="2765">
                  <c:v>0.62</c:v>
                </c:pt>
                <c:pt idx="2766">
                  <c:v>1.22</c:v>
                </c:pt>
                <c:pt idx="2767">
                  <c:v>1.53</c:v>
                </c:pt>
                <c:pt idx="2768">
                  <c:v>2.73</c:v>
                </c:pt>
                <c:pt idx="2769">
                  <c:v>56.74</c:v>
                </c:pt>
                <c:pt idx="2770">
                  <c:v>0.97</c:v>
                </c:pt>
                <c:pt idx="2771">
                  <c:v>1.41</c:v>
                </c:pt>
                <c:pt idx="2772">
                  <c:v>1.92</c:v>
                </c:pt>
                <c:pt idx="2773">
                  <c:v>2.1</c:v>
                </c:pt>
                <c:pt idx="2774">
                  <c:v>0.64</c:v>
                </c:pt>
                <c:pt idx="2775">
                  <c:v>1.08</c:v>
                </c:pt>
                <c:pt idx="2776">
                  <c:v>2.2599999999999998</c:v>
                </c:pt>
                <c:pt idx="2777">
                  <c:v>2.85</c:v>
                </c:pt>
                <c:pt idx="2778">
                  <c:v>1.65</c:v>
                </c:pt>
                <c:pt idx="2779">
                  <c:v>2.13</c:v>
                </c:pt>
                <c:pt idx="2780">
                  <c:v>2.61</c:v>
                </c:pt>
                <c:pt idx="2781">
                  <c:v>1.66</c:v>
                </c:pt>
                <c:pt idx="2782">
                  <c:v>91.32</c:v>
                </c:pt>
                <c:pt idx="2783">
                  <c:v>0.3</c:v>
                </c:pt>
                <c:pt idx="2784">
                  <c:v>3.08</c:v>
                </c:pt>
                <c:pt idx="2785">
                  <c:v>2.57</c:v>
                </c:pt>
                <c:pt idx="2786">
                  <c:v>18.63</c:v>
                </c:pt>
                <c:pt idx="2787">
                  <c:v>3.54</c:v>
                </c:pt>
                <c:pt idx="2788">
                  <c:v>1.1599999999999999</c:v>
                </c:pt>
                <c:pt idx="2789">
                  <c:v>1.8</c:v>
                </c:pt>
                <c:pt idx="2790">
                  <c:v>1.02</c:v>
                </c:pt>
                <c:pt idx="2791">
                  <c:v>3.91</c:v>
                </c:pt>
                <c:pt idx="2792">
                  <c:v>0.3</c:v>
                </c:pt>
                <c:pt idx="2793">
                  <c:v>1.3</c:v>
                </c:pt>
                <c:pt idx="2794">
                  <c:v>31.26</c:v>
                </c:pt>
                <c:pt idx="2795">
                  <c:v>1.66</c:v>
                </c:pt>
                <c:pt idx="2796">
                  <c:v>1.04</c:v>
                </c:pt>
                <c:pt idx="2797">
                  <c:v>3.51</c:v>
                </c:pt>
                <c:pt idx="2798">
                  <c:v>2.36</c:v>
                </c:pt>
                <c:pt idx="2799">
                  <c:v>1.55</c:v>
                </c:pt>
                <c:pt idx="2800">
                  <c:v>1.94</c:v>
                </c:pt>
                <c:pt idx="2801">
                  <c:v>1.42</c:v>
                </c:pt>
                <c:pt idx="2802">
                  <c:v>0.81</c:v>
                </c:pt>
                <c:pt idx="2803">
                  <c:v>1.1599999999999999</c:v>
                </c:pt>
                <c:pt idx="2804">
                  <c:v>0.73</c:v>
                </c:pt>
                <c:pt idx="2805">
                  <c:v>1.45</c:v>
                </c:pt>
                <c:pt idx="2806">
                  <c:v>2.4700000000000002</c:v>
                </c:pt>
                <c:pt idx="2807">
                  <c:v>69.069999999999993</c:v>
                </c:pt>
                <c:pt idx="2808">
                  <c:v>2.94</c:v>
                </c:pt>
                <c:pt idx="2809">
                  <c:v>2.78</c:v>
                </c:pt>
                <c:pt idx="2810">
                  <c:v>3.11</c:v>
                </c:pt>
                <c:pt idx="2811">
                  <c:v>2.61</c:v>
                </c:pt>
                <c:pt idx="2812">
                  <c:v>1.86</c:v>
                </c:pt>
                <c:pt idx="2813">
                  <c:v>1.28</c:v>
                </c:pt>
                <c:pt idx="2814">
                  <c:v>0.3</c:v>
                </c:pt>
                <c:pt idx="2815">
                  <c:v>21.89</c:v>
                </c:pt>
                <c:pt idx="2816">
                  <c:v>0.77</c:v>
                </c:pt>
                <c:pt idx="2817">
                  <c:v>2.78</c:v>
                </c:pt>
                <c:pt idx="2818">
                  <c:v>0.3</c:v>
                </c:pt>
                <c:pt idx="2819">
                  <c:v>2.69</c:v>
                </c:pt>
                <c:pt idx="2820">
                  <c:v>1.49</c:v>
                </c:pt>
                <c:pt idx="2821">
                  <c:v>3.12</c:v>
                </c:pt>
                <c:pt idx="2822">
                  <c:v>36.909999999999997</c:v>
                </c:pt>
                <c:pt idx="2823">
                  <c:v>78.8</c:v>
                </c:pt>
                <c:pt idx="2824">
                  <c:v>1.1499999999999999</c:v>
                </c:pt>
                <c:pt idx="2825">
                  <c:v>4.12</c:v>
                </c:pt>
                <c:pt idx="2826">
                  <c:v>6.08</c:v>
                </c:pt>
                <c:pt idx="2827">
                  <c:v>2.25</c:v>
                </c:pt>
                <c:pt idx="2828">
                  <c:v>25.81</c:v>
                </c:pt>
                <c:pt idx="2829">
                  <c:v>0.3</c:v>
                </c:pt>
                <c:pt idx="2830">
                  <c:v>2.92</c:v>
                </c:pt>
                <c:pt idx="2831">
                  <c:v>3.26</c:v>
                </c:pt>
                <c:pt idx="2832">
                  <c:v>1.7</c:v>
                </c:pt>
                <c:pt idx="2833">
                  <c:v>1.1599999999999999</c:v>
                </c:pt>
                <c:pt idx="2834">
                  <c:v>1.69</c:v>
                </c:pt>
                <c:pt idx="2835">
                  <c:v>1.48</c:v>
                </c:pt>
                <c:pt idx="2836">
                  <c:v>1.18</c:v>
                </c:pt>
                <c:pt idx="2837">
                  <c:v>1.42</c:v>
                </c:pt>
                <c:pt idx="2838">
                  <c:v>1.38</c:v>
                </c:pt>
                <c:pt idx="2839">
                  <c:v>1.74</c:v>
                </c:pt>
                <c:pt idx="2840">
                  <c:v>2.9</c:v>
                </c:pt>
                <c:pt idx="2841">
                  <c:v>52.65</c:v>
                </c:pt>
                <c:pt idx="2842">
                  <c:v>3.03</c:v>
                </c:pt>
                <c:pt idx="2843">
                  <c:v>2.72</c:v>
                </c:pt>
                <c:pt idx="2844">
                  <c:v>2.5099999999999998</c:v>
                </c:pt>
                <c:pt idx="2845">
                  <c:v>2.06</c:v>
                </c:pt>
                <c:pt idx="2846">
                  <c:v>0.3</c:v>
                </c:pt>
                <c:pt idx="2847">
                  <c:v>87.76</c:v>
                </c:pt>
                <c:pt idx="2848">
                  <c:v>1.9</c:v>
                </c:pt>
                <c:pt idx="2849">
                  <c:v>2.11</c:v>
                </c:pt>
                <c:pt idx="2850">
                  <c:v>2.86</c:v>
                </c:pt>
                <c:pt idx="2851">
                  <c:v>2.2200000000000002</c:v>
                </c:pt>
                <c:pt idx="2852">
                  <c:v>1.67</c:v>
                </c:pt>
                <c:pt idx="2853">
                  <c:v>2.86</c:v>
                </c:pt>
                <c:pt idx="2854">
                  <c:v>1.65</c:v>
                </c:pt>
                <c:pt idx="2855">
                  <c:v>1.1599999999999999</c:v>
                </c:pt>
                <c:pt idx="2856">
                  <c:v>4.4400000000000004</c:v>
                </c:pt>
                <c:pt idx="2857">
                  <c:v>2.04</c:v>
                </c:pt>
                <c:pt idx="2858">
                  <c:v>2.44</c:v>
                </c:pt>
                <c:pt idx="2859">
                  <c:v>0.53</c:v>
                </c:pt>
                <c:pt idx="2860">
                  <c:v>0.3</c:v>
                </c:pt>
                <c:pt idx="2861">
                  <c:v>4.45</c:v>
                </c:pt>
                <c:pt idx="2862">
                  <c:v>3.32</c:v>
                </c:pt>
                <c:pt idx="2863">
                  <c:v>0.84</c:v>
                </c:pt>
                <c:pt idx="2864">
                  <c:v>1.67</c:v>
                </c:pt>
                <c:pt idx="2865">
                  <c:v>1.05</c:v>
                </c:pt>
                <c:pt idx="2866">
                  <c:v>72.8</c:v>
                </c:pt>
                <c:pt idx="2867">
                  <c:v>1.2</c:v>
                </c:pt>
                <c:pt idx="2868">
                  <c:v>3.04</c:v>
                </c:pt>
                <c:pt idx="2869">
                  <c:v>2.42</c:v>
                </c:pt>
                <c:pt idx="2870">
                  <c:v>2.17</c:v>
                </c:pt>
                <c:pt idx="2871">
                  <c:v>0.3</c:v>
                </c:pt>
                <c:pt idx="2872">
                  <c:v>1.84</c:v>
                </c:pt>
                <c:pt idx="2873">
                  <c:v>4.8499999999999996</c:v>
                </c:pt>
                <c:pt idx="2874">
                  <c:v>2.4</c:v>
                </c:pt>
                <c:pt idx="2875">
                  <c:v>2.4</c:v>
                </c:pt>
                <c:pt idx="2876">
                  <c:v>0.32</c:v>
                </c:pt>
                <c:pt idx="2877">
                  <c:v>1.31</c:v>
                </c:pt>
                <c:pt idx="2878">
                  <c:v>0.76</c:v>
                </c:pt>
                <c:pt idx="2879">
                  <c:v>0.87</c:v>
                </c:pt>
                <c:pt idx="2880">
                  <c:v>1.22</c:v>
                </c:pt>
                <c:pt idx="2881">
                  <c:v>1.7</c:v>
                </c:pt>
                <c:pt idx="2882">
                  <c:v>2.56</c:v>
                </c:pt>
                <c:pt idx="2883">
                  <c:v>0.75</c:v>
                </c:pt>
                <c:pt idx="2884">
                  <c:v>1.1200000000000001</c:v>
                </c:pt>
                <c:pt idx="2885">
                  <c:v>2.39</c:v>
                </c:pt>
                <c:pt idx="2886">
                  <c:v>1.04</c:v>
                </c:pt>
                <c:pt idx="2887">
                  <c:v>0.83</c:v>
                </c:pt>
                <c:pt idx="2888">
                  <c:v>2.46</c:v>
                </c:pt>
                <c:pt idx="2889">
                  <c:v>1.04</c:v>
                </c:pt>
                <c:pt idx="2890">
                  <c:v>2.2400000000000002</c:v>
                </c:pt>
                <c:pt idx="2891">
                  <c:v>1.69</c:v>
                </c:pt>
                <c:pt idx="2892">
                  <c:v>3.57</c:v>
                </c:pt>
                <c:pt idx="2893">
                  <c:v>0.71</c:v>
                </c:pt>
                <c:pt idx="2894">
                  <c:v>1.31</c:v>
                </c:pt>
                <c:pt idx="2895">
                  <c:v>0.71</c:v>
                </c:pt>
                <c:pt idx="2896">
                  <c:v>3.17</c:v>
                </c:pt>
                <c:pt idx="2897">
                  <c:v>56.65</c:v>
                </c:pt>
                <c:pt idx="2898">
                  <c:v>1.79</c:v>
                </c:pt>
                <c:pt idx="2899">
                  <c:v>0.95</c:v>
                </c:pt>
                <c:pt idx="2900">
                  <c:v>50.35</c:v>
                </c:pt>
                <c:pt idx="2901">
                  <c:v>2.0299999999999998</c:v>
                </c:pt>
                <c:pt idx="2902">
                  <c:v>1.69</c:v>
                </c:pt>
                <c:pt idx="2903">
                  <c:v>3.35</c:v>
                </c:pt>
                <c:pt idx="2904">
                  <c:v>2.2599999999999998</c:v>
                </c:pt>
                <c:pt idx="2905">
                  <c:v>36.450000000000003</c:v>
                </c:pt>
                <c:pt idx="2906">
                  <c:v>0.77</c:v>
                </c:pt>
                <c:pt idx="2907">
                  <c:v>0.87</c:v>
                </c:pt>
                <c:pt idx="2908">
                  <c:v>18.54</c:v>
                </c:pt>
                <c:pt idx="2909">
                  <c:v>2.31</c:v>
                </c:pt>
                <c:pt idx="2910">
                  <c:v>1.89</c:v>
                </c:pt>
                <c:pt idx="2911">
                  <c:v>3.8</c:v>
                </c:pt>
                <c:pt idx="2912">
                  <c:v>1.28</c:v>
                </c:pt>
                <c:pt idx="2913">
                  <c:v>2.5499999999999998</c:v>
                </c:pt>
                <c:pt idx="2914">
                  <c:v>4.18</c:v>
                </c:pt>
                <c:pt idx="2915">
                  <c:v>1.18</c:v>
                </c:pt>
                <c:pt idx="2916">
                  <c:v>0.46</c:v>
                </c:pt>
                <c:pt idx="2917">
                  <c:v>1.72</c:v>
                </c:pt>
                <c:pt idx="2918">
                  <c:v>4.03</c:v>
                </c:pt>
                <c:pt idx="2919">
                  <c:v>1</c:v>
                </c:pt>
                <c:pt idx="2920">
                  <c:v>52.62</c:v>
                </c:pt>
                <c:pt idx="2921">
                  <c:v>2.73</c:v>
                </c:pt>
                <c:pt idx="2922">
                  <c:v>2.52</c:v>
                </c:pt>
                <c:pt idx="2923">
                  <c:v>2.2799999999999998</c:v>
                </c:pt>
                <c:pt idx="2924">
                  <c:v>1.98</c:v>
                </c:pt>
                <c:pt idx="2925">
                  <c:v>46.57</c:v>
                </c:pt>
                <c:pt idx="2926">
                  <c:v>3.53</c:v>
                </c:pt>
                <c:pt idx="2927">
                  <c:v>1.62</c:v>
                </c:pt>
                <c:pt idx="2928">
                  <c:v>2.0499999999999998</c:v>
                </c:pt>
                <c:pt idx="2929">
                  <c:v>1.53</c:v>
                </c:pt>
                <c:pt idx="2930">
                  <c:v>2.57</c:v>
                </c:pt>
                <c:pt idx="2931">
                  <c:v>2.41</c:v>
                </c:pt>
                <c:pt idx="2932">
                  <c:v>2.76</c:v>
                </c:pt>
                <c:pt idx="2933">
                  <c:v>1.73</c:v>
                </c:pt>
                <c:pt idx="2934">
                  <c:v>2.21</c:v>
                </c:pt>
                <c:pt idx="2935">
                  <c:v>2.31</c:v>
                </c:pt>
                <c:pt idx="2936">
                  <c:v>1.33</c:v>
                </c:pt>
                <c:pt idx="2937">
                  <c:v>1.74</c:v>
                </c:pt>
                <c:pt idx="2938">
                  <c:v>1.8</c:v>
                </c:pt>
                <c:pt idx="2939">
                  <c:v>1.08</c:v>
                </c:pt>
                <c:pt idx="2940">
                  <c:v>1.91</c:v>
                </c:pt>
                <c:pt idx="2941">
                  <c:v>0.83</c:v>
                </c:pt>
                <c:pt idx="2942">
                  <c:v>1.73</c:v>
                </c:pt>
                <c:pt idx="2943">
                  <c:v>0.94</c:v>
                </c:pt>
                <c:pt idx="2944">
                  <c:v>0.47</c:v>
                </c:pt>
                <c:pt idx="2945">
                  <c:v>2.4300000000000002</c:v>
                </c:pt>
                <c:pt idx="2946">
                  <c:v>2.9</c:v>
                </c:pt>
                <c:pt idx="2947">
                  <c:v>2.12</c:v>
                </c:pt>
                <c:pt idx="2948">
                  <c:v>1.47</c:v>
                </c:pt>
                <c:pt idx="2949">
                  <c:v>2.0499999999999998</c:v>
                </c:pt>
                <c:pt idx="2950">
                  <c:v>1.63</c:v>
                </c:pt>
                <c:pt idx="2951">
                  <c:v>0.3</c:v>
                </c:pt>
                <c:pt idx="2952">
                  <c:v>1.57</c:v>
                </c:pt>
                <c:pt idx="2953">
                  <c:v>72.319999999999993</c:v>
                </c:pt>
                <c:pt idx="2954">
                  <c:v>1.45</c:v>
                </c:pt>
                <c:pt idx="2955">
                  <c:v>2.88</c:v>
                </c:pt>
                <c:pt idx="2956">
                  <c:v>1.34</c:v>
                </c:pt>
                <c:pt idx="2957">
                  <c:v>1.02</c:v>
                </c:pt>
                <c:pt idx="2958">
                  <c:v>1.36</c:v>
                </c:pt>
                <c:pt idx="2959">
                  <c:v>4.46</c:v>
                </c:pt>
                <c:pt idx="2960">
                  <c:v>0.3</c:v>
                </c:pt>
                <c:pt idx="2961">
                  <c:v>1.44</c:v>
                </c:pt>
                <c:pt idx="2962">
                  <c:v>2.0699999999999998</c:v>
                </c:pt>
                <c:pt idx="2963">
                  <c:v>1.43</c:v>
                </c:pt>
                <c:pt idx="2964">
                  <c:v>1.45</c:v>
                </c:pt>
                <c:pt idx="2965">
                  <c:v>1.4</c:v>
                </c:pt>
                <c:pt idx="2966">
                  <c:v>1.77</c:v>
                </c:pt>
                <c:pt idx="2967">
                  <c:v>2.0099999999999998</c:v>
                </c:pt>
                <c:pt idx="2968">
                  <c:v>1.1200000000000001</c:v>
                </c:pt>
                <c:pt idx="2969">
                  <c:v>1.86</c:v>
                </c:pt>
                <c:pt idx="2970">
                  <c:v>1.77</c:v>
                </c:pt>
                <c:pt idx="2971">
                  <c:v>1.06</c:v>
                </c:pt>
                <c:pt idx="2972">
                  <c:v>0.44</c:v>
                </c:pt>
                <c:pt idx="2973">
                  <c:v>3.66</c:v>
                </c:pt>
                <c:pt idx="2974">
                  <c:v>62.12</c:v>
                </c:pt>
                <c:pt idx="2975">
                  <c:v>0.6</c:v>
                </c:pt>
                <c:pt idx="2976">
                  <c:v>0.91</c:v>
                </c:pt>
                <c:pt idx="2977">
                  <c:v>2.0299999999999998</c:v>
                </c:pt>
                <c:pt idx="2978">
                  <c:v>1.49</c:v>
                </c:pt>
                <c:pt idx="2979">
                  <c:v>7.7</c:v>
                </c:pt>
                <c:pt idx="2980">
                  <c:v>0.67</c:v>
                </c:pt>
                <c:pt idx="2981">
                  <c:v>0.95</c:v>
                </c:pt>
                <c:pt idx="2982">
                  <c:v>1.97</c:v>
                </c:pt>
                <c:pt idx="2983">
                  <c:v>2.88</c:v>
                </c:pt>
                <c:pt idx="2984">
                  <c:v>2.02</c:v>
                </c:pt>
                <c:pt idx="2985">
                  <c:v>2.36</c:v>
                </c:pt>
                <c:pt idx="2986">
                  <c:v>0.35</c:v>
                </c:pt>
                <c:pt idx="2987">
                  <c:v>0.3</c:v>
                </c:pt>
                <c:pt idx="2988">
                  <c:v>2.9</c:v>
                </c:pt>
                <c:pt idx="2989">
                  <c:v>1.07</c:v>
                </c:pt>
                <c:pt idx="2990">
                  <c:v>0.74</c:v>
                </c:pt>
                <c:pt idx="2991">
                  <c:v>5.04</c:v>
                </c:pt>
                <c:pt idx="2992">
                  <c:v>1.1399999999999999</c:v>
                </c:pt>
                <c:pt idx="2993">
                  <c:v>3.22</c:v>
                </c:pt>
                <c:pt idx="2994">
                  <c:v>0.3</c:v>
                </c:pt>
                <c:pt idx="2995">
                  <c:v>0.47</c:v>
                </c:pt>
                <c:pt idx="2996">
                  <c:v>1.05</c:v>
                </c:pt>
                <c:pt idx="2997">
                  <c:v>2.2599999999999998</c:v>
                </c:pt>
                <c:pt idx="2998">
                  <c:v>1.26</c:v>
                </c:pt>
                <c:pt idx="2999">
                  <c:v>1.4</c:v>
                </c:pt>
                <c:pt idx="3000">
                  <c:v>57.03</c:v>
                </c:pt>
                <c:pt idx="3001">
                  <c:v>4.18</c:v>
                </c:pt>
                <c:pt idx="3002">
                  <c:v>1.7</c:v>
                </c:pt>
                <c:pt idx="3003">
                  <c:v>3.47</c:v>
                </c:pt>
                <c:pt idx="3004">
                  <c:v>2.5299999999999998</c:v>
                </c:pt>
                <c:pt idx="3005">
                  <c:v>2.57</c:v>
                </c:pt>
                <c:pt idx="3006">
                  <c:v>0.3</c:v>
                </c:pt>
                <c:pt idx="3007">
                  <c:v>2.77</c:v>
                </c:pt>
                <c:pt idx="3008">
                  <c:v>1.0900000000000001</c:v>
                </c:pt>
                <c:pt idx="3009">
                  <c:v>0.81</c:v>
                </c:pt>
                <c:pt idx="3010">
                  <c:v>1.07</c:v>
                </c:pt>
                <c:pt idx="3011">
                  <c:v>1.72</c:v>
                </c:pt>
                <c:pt idx="3012">
                  <c:v>3.29</c:v>
                </c:pt>
                <c:pt idx="3013">
                  <c:v>55.37</c:v>
                </c:pt>
                <c:pt idx="3014">
                  <c:v>2.48</c:v>
                </c:pt>
                <c:pt idx="3015">
                  <c:v>2.29</c:v>
                </c:pt>
                <c:pt idx="3016">
                  <c:v>1.5</c:v>
                </c:pt>
                <c:pt idx="3017">
                  <c:v>2.4</c:v>
                </c:pt>
                <c:pt idx="3018">
                  <c:v>1.35</c:v>
                </c:pt>
                <c:pt idx="3019">
                  <c:v>1.25</c:v>
                </c:pt>
                <c:pt idx="3020">
                  <c:v>3.79</c:v>
                </c:pt>
                <c:pt idx="3021">
                  <c:v>1.98</c:v>
                </c:pt>
                <c:pt idx="3022">
                  <c:v>2.72</c:v>
                </c:pt>
                <c:pt idx="3023">
                  <c:v>3.44</c:v>
                </c:pt>
                <c:pt idx="3024">
                  <c:v>2.02</c:v>
                </c:pt>
                <c:pt idx="3025">
                  <c:v>1.1599999999999999</c:v>
                </c:pt>
                <c:pt idx="3026">
                  <c:v>2.61</c:v>
                </c:pt>
                <c:pt idx="3027">
                  <c:v>73.44</c:v>
                </c:pt>
                <c:pt idx="3028">
                  <c:v>72.92</c:v>
                </c:pt>
                <c:pt idx="3029">
                  <c:v>35.090000000000003</c:v>
                </c:pt>
                <c:pt idx="3030">
                  <c:v>3.3</c:v>
                </c:pt>
                <c:pt idx="3031">
                  <c:v>3.52</c:v>
                </c:pt>
                <c:pt idx="3032">
                  <c:v>61.26</c:v>
                </c:pt>
                <c:pt idx="3033">
                  <c:v>1.76</c:v>
                </c:pt>
                <c:pt idx="3034">
                  <c:v>1.1200000000000001</c:v>
                </c:pt>
                <c:pt idx="3035">
                  <c:v>2.93</c:v>
                </c:pt>
                <c:pt idx="3036">
                  <c:v>3.7</c:v>
                </c:pt>
                <c:pt idx="3037">
                  <c:v>0.41</c:v>
                </c:pt>
                <c:pt idx="3038">
                  <c:v>0.33</c:v>
                </c:pt>
                <c:pt idx="3039">
                  <c:v>1.85</c:v>
                </c:pt>
                <c:pt idx="3040">
                  <c:v>43.46</c:v>
                </c:pt>
                <c:pt idx="3041">
                  <c:v>40.79</c:v>
                </c:pt>
                <c:pt idx="3042">
                  <c:v>1.64</c:v>
                </c:pt>
                <c:pt idx="3043">
                  <c:v>1.75</c:v>
                </c:pt>
                <c:pt idx="3044">
                  <c:v>3.94</c:v>
                </c:pt>
                <c:pt idx="3045">
                  <c:v>3.34</c:v>
                </c:pt>
                <c:pt idx="3046">
                  <c:v>1.55</c:v>
                </c:pt>
                <c:pt idx="3047">
                  <c:v>3.04</c:v>
                </c:pt>
                <c:pt idx="3048">
                  <c:v>2.75</c:v>
                </c:pt>
                <c:pt idx="3049">
                  <c:v>1.89</c:v>
                </c:pt>
                <c:pt idx="3050">
                  <c:v>1.04</c:v>
                </c:pt>
                <c:pt idx="3051">
                  <c:v>3.09</c:v>
                </c:pt>
                <c:pt idx="3052">
                  <c:v>1</c:v>
                </c:pt>
                <c:pt idx="3053">
                  <c:v>2.09</c:v>
                </c:pt>
                <c:pt idx="3054">
                  <c:v>0.64</c:v>
                </c:pt>
                <c:pt idx="3055">
                  <c:v>0.3</c:v>
                </c:pt>
                <c:pt idx="3056">
                  <c:v>1.47</c:v>
                </c:pt>
                <c:pt idx="3057">
                  <c:v>0.83</c:v>
                </c:pt>
                <c:pt idx="3058">
                  <c:v>3.75</c:v>
                </c:pt>
                <c:pt idx="3059">
                  <c:v>0.3</c:v>
                </c:pt>
                <c:pt idx="3060">
                  <c:v>2.75</c:v>
                </c:pt>
                <c:pt idx="3061">
                  <c:v>3.47</c:v>
                </c:pt>
                <c:pt idx="3062">
                  <c:v>0.49</c:v>
                </c:pt>
                <c:pt idx="3063">
                  <c:v>2.33</c:v>
                </c:pt>
                <c:pt idx="3064">
                  <c:v>3.1</c:v>
                </c:pt>
                <c:pt idx="3065">
                  <c:v>2.79</c:v>
                </c:pt>
                <c:pt idx="3066">
                  <c:v>2.0299999999999998</c:v>
                </c:pt>
                <c:pt idx="3067">
                  <c:v>1.24</c:v>
                </c:pt>
                <c:pt idx="3068">
                  <c:v>1.07</c:v>
                </c:pt>
                <c:pt idx="3069">
                  <c:v>2.73</c:v>
                </c:pt>
                <c:pt idx="3070">
                  <c:v>2.16</c:v>
                </c:pt>
                <c:pt idx="3071">
                  <c:v>4.01</c:v>
                </c:pt>
                <c:pt idx="3072">
                  <c:v>1.1399999999999999</c:v>
                </c:pt>
                <c:pt idx="3073">
                  <c:v>0.69</c:v>
                </c:pt>
                <c:pt idx="3074">
                  <c:v>0.66</c:v>
                </c:pt>
                <c:pt idx="3075">
                  <c:v>1.78</c:v>
                </c:pt>
                <c:pt idx="3076">
                  <c:v>1.46</c:v>
                </c:pt>
                <c:pt idx="3077">
                  <c:v>2.02</c:v>
                </c:pt>
                <c:pt idx="3078">
                  <c:v>54.66</c:v>
                </c:pt>
                <c:pt idx="3079">
                  <c:v>0.86</c:v>
                </c:pt>
                <c:pt idx="3080">
                  <c:v>0.3</c:v>
                </c:pt>
                <c:pt idx="3081">
                  <c:v>1.1100000000000001</c:v>
                </c:pt>
                <c:pt idx="3082">
                  <c:v>0.85</c:v>
                </c:pt>
                <c:pt idx="3083">
                  <c:v>0.96</c:v>
                </c:pt>
                <c:pt idx="3084">
                  <c:v>1.1200000000000001</c:v>
                </c:pt>
                <c:pt idx="3085">
                  <c:v>1.18</c:v>
                </c:pt>
                <c:pt idx="3086">
                  <c:v>3.6</c:v>
                </c:pt>
                <c:pt idx="3087">
                  <c:v>2.71</c:v>
                </c:pt>
                <c:pt idx="3088">
                  <c:v>2.87</c:v>
                </c:pt>
                <c:pt idx="3089">
                  <c:v>1.71</c:v>
                </c:pt>
                <c:pt idx="3090">
                  <c:v>0.41</c:v>
                </c:pt>
                <c:pt idx="3091">
                  <c:v>1.05</c:v>
                </c:pt>
                <c:pt idx="3092">
                  <c:v>1.43</c:v>
                </c:pt>
                <c:pt idx="3093">
                  <c:v>1.56</c:v>
                </c:pt>
                <c:pt idx="3094">
                  <c:v>0.92</c:v>
                </c:pt>
                <c:pt idx="3095">
                  <c:v>2.7</c:v>
                </c:pt>
                <c:pt idx="3096">
                  <c:v>1.93</c:v>
                </c:pt>
                <c:pt idx="3097">
                  <c:v>1.49</c:v>
                </c:pt>
                <c:pt idx="3098">
                  <c:v>1.46</c:v>
                </c:pt>
                <c:pt idx="3099">
                  <c:v>3.66</c:v>
                </c:pt>
                <c:pt idx="3100">
                  <c:v>0.37</c:v>
                </c:pt>
                <c:pt idx="3101">
                  <c:v>0.44</c:v>
                </c:pt>
                <c:pt idx="3102">
                  <c:v>4</c:v>
                </c:pt>
                <c:pt idx="3103">
                  <c:v>0.87</c:v>
                </c:pt>
                <c:pt idx="3104">
                  <c:v>2.82</c:v>
                </c:pt>
                <c:pt idx="3105">
                  <c:v>3.12</c:v>
                </c:pt>
                <c:pt idx="3106">
                  <c:v>1.8</c:v>
                </c:pt>
                <c:pt idx="3107">
                  <c:v>0.78</c:v>
                </c:pt>
                <c:pt idx="3108">
                  <c:v>1.25</c:v>
                </c:pt>
                <c:pt idx="3109">
                  <c:v>4.9400000000000004</c:v>
                </c:pt>
                <c:pt idx="3110">
                  <c:v>0.7</c:v>
                </c:pt>
                <c:pt idx="3111">
                  <c:v>3.94</c:v>
                </c:pt>
                <c:pt idx="3112">
                  <c:v>2.98</c:v>
                </c:pt>
                <c:pt idx="3113">
                  <c:v>0.8</c:v>
                </c:pt>
                <c:pt idx="3114">
                  <c:v>0.4</c:v>
                </c:pt>
                <c:pt idx="3115">
                  <c:v>1.57</c:v>
                </c:pt>
                <c:pt idx="3116">
                  <c:v>1.22</c:v>
                </c:pt>
                <c:pt idx="3117">
                  <c:v>2.61</c:v>
                </c:pt>
                <c:pt idx="3118">
                  <c:v>41.63</c:v>
                </c:pt>
                <c:pt idx="3119">
                  <c:v>0.41</c:v>
                </c:pt>
                <c:pt idx="3120">
                  <c:v>0.3</c:v>
                </c:pt>
                <c:pt idx="3121">
                  <c:v>2.58</c:v>
                </c:pt>
                <c:pt idx="3122">
                  <c:v>0.71</c:v>
                </c:pt>
                <c:pt idx="3123">
                  <c:v>1.52</c:v>
                </c:pt>
                <c:pt idx="3124">
                  <c:v>0.86</c:v>
                </c:pt>
                <c:pt idx="3125">
                  <c:v>65.989999999999995</c:v>
                </c:pt>
                <c:pt idx="3126">
                  <c:v>0.3</c:v>
                </c:pt>
                <c:pt idx="3127">
                  <c:v>1.75</c:v>
                </c:pt>
                <c:pt idx="3128">
                  <c:v>1.32</c:v>
                </c:pt>
                <c:pt idx="3129">
                  <c:v>2.73</c:v>
                </c:pt>
                <c:pt idx="3130">
                  <c:v>0.68</c:v>
                </c:pt>
                <c:pt idx="3131">
                  <c:v>1.54</c:v>
                </c:pt>
                <c:pt idx="3132">
                  <c:v>1.91</c:v>
                </c:pt>
                <c:pt idx="3133">
                  <c:v>2.5499999999999998</c:v>
                </c:pt>
                <c:pt idx="3134">
                  <c:v>4.1100000000000003</c:v>
                </c:pt>
                <c:pt idx="3135">
                  <c:v>32.049999999999997</c:v>
                </c:pt>
                <c:pt idx="3136">
                  <c:v>1.52</c:v>
                </c:pt>
                <c:pt idx="3137">
                  <c:v>3.16</c:v>
                </c:pt>
                <c:pt idx="3138">
                  <c:v>2.79</c:v>
                </c:pt>
                <c:pt idx="3139">
                  <c:v>1.44</c:v>
                </c:pt>
                <c:pt idx="3140">
                  <c:v>1.02</c:v>
                </c:pt>
                <c:pt idx="3141">
                  <c:v>0.72</c:v>
                </c:pt>
                <c:pt idx="3142">
                  <c:v>20.73</c:v>
                </c:pt>
                <c:pt idx="3143">
                  <c:v>1.88</c:v>
                </c:pt>
                <c:pt idx="3144">
                  <c:v>4.43</c:v>
                </c:pt>
                <c:pt idx="3145">
                  <c:v>1.55</c:v>
                </c:pt>
                <c:pt idx="3146">
                  <c:v>3.05</c:v>
                </c:pt>
                <c:pt idx="3147">
                  <c:v>1.42</c:v>
                </c:pt>
                <c:pt idx="3148">
                  <c:v>3.85</c:v>
                </c:pt>
                <c:pt idx="3149">
                  <c:v>11.14</c:v>
                </c:pt>
                <c:pt idx="3150">
                  <c:v>0.83</c:v>
                </c:pt>
                <c:pt idx="3151">
                  <c:v>2.0299999999999998</c:v>
                </c:pt>
                <c:pt idx="3152">
                  <c:v>2.13</c:v>
                </c:pt>
                <c:pt idx="3153">
                  <c:v>72.349999999999994</c:v>
                </c:pt>
                <c:pt idx="3154">
                  <c:v>3.86</c:v>
                </c:pt>
                <c:pt idx="3155">
                  <c:v>0.3</c:v>
                </c:pt>
                <c:pt idx="3156">
                  <c:v>1.18</c:v>
                </c:pt>
                <c:pt idx="3157">
                  <c:v>1.74</c:v>
                </c:pt>
                <c:pt idx="3158">
                  <c:v>3.51</c:v>
                </c:pt>
                <c:pt idx="3159">
                  <c:v>0.64</c:v>
                </c:pt>
                <c:pt idx="3160">
                  <c:v>1.3</c:v>
                </c:pt>
                <c:pt idx="3161">
                  <c:v>1.99</c:v>
                </c:pt>
                <c:pt idx="3162">
                  <c:v>2.09</c:v>
                </c:pt>
                <c:pt idx="3163">
                  <c:v>1.63</c:v>
                </c:pt>
                <c:pt idx="3164">
                  <c:v>32.71</c:v>
                </c:pt>
                <c:pt idx="3165">
                  <c:v>52.92</c:v>
                </c:pt>
                <c:pt idx="3166">
                  <c:v>0.3</c:v>
                </c:pt>
                <c:pt idx="3167">
                  <c:v>0.9</c:v>
                </c:pt>
                <c:pt idx="3168">
                  <c:v>3.91</c:v>
                </c:pt>
                <c:pt idx="3169">
                  <c:v>0.39</c:v>
                </c:pt>
                <c:pt idx="3170">
                  <c:v>2.74</c:v>
                </c:pt>
                <c:pt idx="3171">
                  <c:v>1.33</c:v>
                </c:pt>
                <c:pt idx="3172">
                  <c:v>2.33</c:v>
                </c:pt>
                <c:pt idx="3173">
                  <c:v>1.04</c:v>
                </c:pt>
                <c:pt idx="3174">
                  <c:v>0.41</c:v>
                </c:pt>
                <c:pt idx="3175">
                  <c:v>2.12</c:v>
                </c:pt>
                <c:pt idx="3176">
                  <c:v>2.11</c:v>
                </c:pt>
                <c:pt idx="3177">
                  <c:v>0.3</c:v>
                </c:pt>
                <c:pt idx="3178">
                  <c:v>0.91</c:v>
                </c:pt>
                <c:pt idx="3179">
                  <c:v>0.66</c:v>
                </c:pt>
                <c:pt idx="3180">
                  <c:v>2.2799999999999998</c:v>
                </c:pt>
                <c:pt idx="3181">
                  <c:v>2.72</c:v>
                </c:pt>
                <c:pt idx="3182">
                  <c:v>0.99</c:v>
                </c:pt>
                <c:pt idx="3183">
                  <c:v>46.54</c:v>
                </c:pt>
                <c:pt idx="3184">
                  <c:v>3.19</c:v>
                </c:pt>
                <c:pt idx="3185">
                  <c:v>1.87</c:v>
                </c:pt>
                <c:pt idx="3186">
                  <c:v>3.14</c:v>
                </c:pt>
                <c:pt idx="3187">
                  <c:v>4.16</c:v>
                </c:pt>
                <c:pt idx="3188">
                  <c:v>0.54</c:v>
                </c:pt>
                <c:pt idx="3189">
                  <c:v>2.65</c:v>
                </c:pt>
                <c:pt idx="3190">
                  <c:v>1.91</c:v>
                </c:pt>
                <c:pt idx="3191">
                  <c:v>2.81</c:v>
                </c:pt>
                <c:pt idx="3192">
                  <c:v>0.3</c:v>
                </c:pt>
                <c:pt idx="3193">
                  <c:v>0.37</c:v>
                </c:pt>
                <c:pt idx="3194">
                  <c:v>2.38</c:v>
                </c:pt>
                <c:pt idx="3195">
                  <c:v>2.42</c:v>
                </c:pt>
                <c:pt idx="3196">
                  <c:v>0.82</c:v>
                </c:pt>
                <c:pt idx="3197">
                  <c:v>0.98</c:v>
                </c:pt>
                <c:pt idx="3198">
                  <c:v>1.65</c:v>
                </c:pt>
                <c:pt idx="3199">
                  <c:v>2.62</c:v>
                </c:pt>
                <c:pt idx="3200">
                  <c:v>39.57</c:v>
                </c:pt>
                <c:pt idx="3201">
                  <c:v>0.61</c:v>
                </c:pt>
                <c:pt idx="3202">
                  <c:v>0.3</c:v>
                </c:pt>
                <c:pt idx="3203">
                  <c:v>1.46</c:v>
                </c:pt>
                <c:pt idx="3204">
                  <c:v>2.0699999999999998</c:v>
                </c:pt>
                <c:pt idx="3205">
                  <c:v>1.1599999999999999</c:v>
                </c:pt>
                <c:pt idx="3206">
                  <c:v>1.01</c:v>
                </c:pt>
                <c:pt idx="3207">
                  <c:v>2.2799999999999998</c:v>
                </c:pt>
                <c:pt idx="3208">
                  <c:v>2.19</c:v>
                </c:pt>
                <c:pt idx="3209">
                  <c:v>0.59</c:v>
                </c:pt>
                <c:pt idx="3210">
                  <c:v>2.16</c:v>
                </c:pt>
                <c:pt idx="3211">
                  <c:v>1.34</c:v>
                </c:pt>
                <c:pt idx="3212">
                  <c:v>3.67</c:v>
                </c:pt>
                <c:pt idx="3213">
                  <c:v>0.78</c:v>
                </c:pt>
                <c:pt idx="3214">
                  <c:v>1.73</c:v>
                </c:pt>
                <c:pt idx="3215">
                  <c:v>1.68</c:v>
                </c:pt>
                <c:pt idx="3216">
                  <c:v>63.84</c:v>
                </c:pt>
                <c:pt idx="3217">
                  <c:v>2.93</c:v>
                </c:pt>
                <c:pt idx="3218">
                  <c:v>0.59</c:v>
                </c:pt>
                <c:pt idx="3219">
                  <c:v>1.54</c:v>
                </c:pt>
                <c:pt idx="3220">
                  <c:v>4.37</c:v>
                </c:pt>
                <c:pt idx="3221">
                  <c:v>1.68</c:v>
                </c:pt>
                <c:pt idx="3222">
                  <c:v>1.18</c:v>
                </c:pt>
                <c:pt idx="3223">
                  <c:v>3.95</c:v>
                </c:pt>
                <c:pt idx="3224">
                  <c:v>2.37</c:v>
                </c:pt>
                <c:pt idx="3225">
                  <c:v>1.79</c:v>
                </c:pt>
                <c:pt idx="3226">
                  <c:v>2.3199999999999998</c:v>
                </c:pt>
                <c:pt idx="3227">
                  <c:v>1.28</c:v>
                </c:pt>
                <c:pt idx="3228">
                  <c:v>1.98</c:v>
                </c:pt>
                <c:pt idx="3229">
                  <c:v>4.2699999999999996</c:v>
                </c:pt>
                <c:pt idx="3230">
                  <c:v>4.2699999999999996</c:v>
                </c:pt>
                <c:pt idx="3231">
                  <c:v>3.85</c:v>
                </c:pt>
                <c:pt idx="3232">
                  <c:v>1.8</c:v>
                </c:pt>
                <c:pt idx="3233">
                  <c:v>2.95</c:v>
                </c:pt>
                <c:pt idx="3234">
                  <c:v>2.0699999999999998</c:v>
                </c:pt>
                <c:pt idx="3235">
                  <c:v>1.32</c:v>
                </c:pt>
                <c:pt idx="3236">
                  <c:v>2.89</c:v>
                </c:pt>
                <c:pt idx="3237">
                  <c:v>0.74</c:v>
                </c:pt>
                <c:pt idx="3238">
                  <c:v>2.0299999999999998</c:v>
                </c:pt>
                <c:pt idx="3239">
                  <c:v>3.14</c:v>
                </c:pt>
                <c:pt idx="3240">
                  <c:v>18.829999999999998</c:v>
                </c:pt>
                <c:pt idx="3241">
                  <c:v>1.31</c:v>
                </c:pt>
                <c:pt idx="3242">
                  <c:v>4.2699999999999996</c:v>
                </c:pt>
                <c:pt idx="3243">
                  <c:v>1.5</c:v>
                </c:pt>
                <c:pt idx="3244">
                  <c:v>2.14</c:v>
                </c:pt>
                <c:pt idx="3245">
                  <c:v>1.1100000000000001</c:v>
                </c:pt>
                <c:pt idx="3246">
                  <c:v>0.3</c:v>
                </c:pt>
                <c:pt idx="3247">
                  <c:v>0.59</c:v>
                </c:pt>
                <c:pt idx="3248">
                  <c:v>4.72</c:v>
                </c:pt>
                <c:pt idx="3249">
                  <c:v>1.21</c:v>
                </c:pt>
                <c:pt idx="3250">
                  <c:v>3.53</c:v>
                </c:pt>
                <c:pt idx="3251">
                  <c:v>1.04</c:v>
                </c:pt>
                <c:pt idx="3252">
                  <c:v>3.16</c:v>
                </c:pt>
                <c:pt idx="3253">
                  <c:v>0.43</c:v>
                </c:pt>
                <c:pt idx="3254">
                  <c:v>1.29</c:v>
                </c:pt>
                <c:pt idx="3255">
                  <c:v>1.22</c:v>
                </c:pt>
                <c:pt idx="3256">
                  <c:v>1.7</c:v>
                </c:pt>
                <c:pt idx="3257">
                  <c:v>2.2200000000000002</c:v>
                </c:pt>
                <c:pt idx="3258">
                  <c:v>58.73</c:v>
                </c:pt>
                <c:pt idx="3259">
                  <c:v>0.41</c:v>
                </c:pt>
                <c:pt idx="3260">
                  <c:v>3.86</c:v>
                </c:pt>
                <c:pt idx="3261">
                  <c:v>1.61</c:v>
                </c:pt>
                <c:pt idx="3262">
                  <c:v>1.29</c:v>
                </c:pt>
                <c:pt idx="3263">
                  <c:v>0.63</c:v>
                </c:pt>
                <c:pt idx="3264">
                  <c:v>0.45</c:v>
                </c:pt>
                <c:pt idx="3265">
                  <c:v>3.02</c:v>
                </c:pt>
                <c:pt idx="3266">
                  <c:v>1.96</c:v>
                </c:pt>
                <c:pt idx="3267">
                  <c:v>2.72</c:v>
                </c:pt>
                <c:pt idx="3268">
                  <c:v>2.82</c:v>
                </c:pt>
                <c:pt idx="3269">
                  <c:v>1.44</c:v>
                </c:pt>
                <c:pt idx="3270">
                  <c:v>2.06</c:v>
                </c:pt>
                <c:pt idx="3271">
                  <c:v>1.53</c:v>
                </c:pt>
                <c:pt idx="3272">
                  <c:v>32.659999999999997</c:v>
                </c:pt>
                <c:pt idx="3273">
                  <c:v>1.74</c:v>
                </c:pt>
                <c:pt idx="3274">
                  <c:v>1.86</c:v>
                </c:pt>
                <c:pt idx="3275">
                  <c:v>57.32</c:v>
                </c:pt>
                <c:pt idx="3276">
                  <c:v>4.16</c:v>
                </c:pt>
                <c:pt idx="3277">
                  <c:v>1.2</c:v>
                </c:pt>
                <c:pt idx="3278">
                  <c:v>2.81</c:v>
                </c:pt>
                <c:pt idx="3279">
                  <c:v>69.8</c:v>
                </c:pt>
                <c:pt idx="3280">
                  <c:v>32.36</c:v>
                </c:pt>
                <c:pt idx="3281">
                  <c:v>0.83</c:v>
                </c:pt>
                <c:pt idx="3282">
                  <c:v>1.72</c:v>
                </c:pt>
                <c:pt idx="3283">
                  <c:v>1.42</c:v>
                </c:pt>
                <c:pt idx="3284">
                  <c:v>1.18</c:v>
                </c:pt>
                <c:pt idx="3285">
                  <c:v>2</c:v>
                </c:pt>
                <c:pt idx="3286">
                  <c:v>0.65</c:v>
                </c:pt>
                <c:pt idx="3287">
                  <c:v>1.01</c:v>
                </c:pt>
                <c:pt idx="3288">
                  <c:v>0.3</c:v>
                </c:pt>
                <c:pt idx="3289">
                  <c:v>40.61</c:v>
                </c:pt>
                <c:pt idx="3290">
                  <c:v>3.34</c:v>
                </c:pt>
                <c:pt idx="3291">
                  <c:v>1.1000000000000001</c:v>
                </c:pt>
                <c:pt idx="3292">
                  <c:v>1.04</c:v>
                </c:pt>
                <c:pt idx="3293">
                  <c:v>1.49</c:v>
                </c:pt>
                <c:pt idx="3294">
                  <c:v>1.4</c:v>
                </c:pt>
                <c:pt idx="3295">
                  <c:v>1.52</c:v>
                </c:pt>
                <c:pt idx="3296">
                  <c:v>2.73</c:v>
                </c:pt>
                <c:pt idx="3297">
                  <c:v>3.73</c:v>
                </c:pt>
                <c:pt idx="3298">
                  <c:v>1.0900000000000001</c:v>
                </c:pt>
                <c:pt idx="3299">
                  <c:v>2.0699999999999998</c:v>
                </c:pt>
                <c:pt idx="3300">
                  <c:v>4</c:v>
                </c:pt>
                <c:pt idx="3301">
                  <c:v>1.04</c:v>
                </c:pt>
                <c:pt idx="3302">
                  <c:v>1.48</c:v>
                </c:pt>
                <c:pt idx="3303">
                  <c:v>1.96</c:v>
                </c:pt>
                <c:pt idx="3304">
                  <c:v>2.78</c:v>
                </c:pt>
                <c:pt idx="3305">
                  <c:v>1.0900000000000001</c:v>
                </c:pt>
                <c:pt idx="3306">
                  <c:v>1.81</c:v>
                </c:pt>
                <c:pt idx="3307">
                  <c:v>2.69</c:v>
                </c:pt>
                <c:pt idx="3308">
                  <c:v>2.94</c:v>
                </c:pt>
                <c:pt idx="3309">
                  <c:v>2.5299999999999998</c:v>
                </c:pt>
                <c:pt idx="3310">
                  <c:v>1.07</c:v>
                </c:pt>
                <c:pt idx="3311">
                  <c:v>0.3</c:v>
                </c:pt>
                <c:pt idx="3312">
                  <c:v>2.27</c:v>
                </c:pt>
                <c:pt idx="3313">
                  <c:v>2.31</c:v>
                </c:pt>
                <c:pt idx="3314">
                  <c:v>0.3</c:v>
                </c:pt>
                <c:pt idx="3315">
                  <c:v>1.25</c:v>
                </c:pt>
                <c:pt idx="3316">
                  <c:v>0.36</c:v>
                </c:pt>
                <c:pt idx="3317">
                  <c:v>4.28</c:v>
                </c:pt>
                <c:pt idx="3318">
                  <c:v>1.33</c:v>
                </c:pt>
                <c:pt idx="3319">
                  <c:v>0.51</c:v>
                </c:pt>
                <c:pt idx="3320">
                  <c:v>2.66</c:v>
                </c:pt>
                <c:pt idx="3321">
                  <c:v>1.91</c:v>
                </c:pt>
                <c:pt idx="3322">
                  <c:v>1.97</c:v>
                </c:pt>
                <c:pt idx="3323">
                  <c:v>1.53</c:v>
                </c:pt>
                <c:pt idx="3324">
                  <c:v>1.33</c:v>
                </c:pt>
                <c:pt idx="3325">
                  <c:v>0.83</c:v>
                </c:pt>
                <c:pt idx="3326">
                  <c:v>0.76</c:v>
                </c:pt>
                <c:pt idx="3327">
                  <c:v>3.52</c:v>
                </c:pt>
                <c:pt idx="3328">
                  <c:v>2.85</c:v>
                </c:pt>
                <c:pt idx="3329">
                  <c:v>4.59</c:v>
                </c:pt>
                <c:pt idx="3330">
                  <c:v>17.62</c:v>
                </c:pt>
                <c:pt idx="3331">
                  <c:v>0.87</c:v>
                </c:pt>
                <c:pt idx="3332">
                  <c:v>0.91</c:v>
                </c:pt>
                <c:pt idx="3333">
                  <c:v>0.88</c:v>
                </c:pt>
                <c:pt idx="3334">
                  <c:v>2.71</c:v>
                </c:pt>
                <c:pt idx="3335">
                  <c:v>1.4</c:v>
                </c:pt>
                <c:pt idx="3336">
                  <c:v>1.07</c:v>
                </c:pt>
                <c:pt idx="3337">
                  <c:v>2.0699999999999998</c:v>
                </c:pt>
                <c:pt idx="3338">
                  <c:v>0.81</c:v>
                </c:pt>
                <c:pt idx="3339">
                  <c:v>1.04</c:v>
                </c:pt>
                <c:pt idx="3340">
                  <c:v>2.0499999999999998</c:v>
                </c:pt>
                <c:pt idx="3341">
                  <c:v>1.04</c:v>
                </c:pt>
                <c:pt idx="3342">
                  <c:v>1.77</c:v>
                </c:pt>
                <c:pt idx="3343">
                  <c:v>3.19</c:v>
                </c:pt>
                <c:pt idx="3344">
                  <c:v>45.27</c:v>
                </c:pt>
                <c:pt idx="3345">
                  <c:v>0.4</c:v>
                </c:pt>
                <c:pt idx="3346">
                  <c:v>3.83</c:v>
                </c:pt>
                <c:pt idx="3347">
                  <c:v>0.32</c:v>
                </c:pt>
                <c:pt idx="3348">
                  <c:v>0.74</c:v>
                </c:pt>
                <c:pt idx="3349">
                  <c:v>1.81</c:v>
                </c:pt>
                <c:pt idx="3350">
                  <c:v>1.45</c:v>
                </c:pt>
                <c:pt idx="3351">
                  <c:v>1.46</c:v>
                </c:pt>
                <c:pt idx="3352">
                  <c:v>36.25</c:v>
                </c:pt>
                <c:pt idx="3353">
                  <c:v>2.1800000000000002</c:v>
                </c:pt>
                <c:pt idx="3354">
                  <c:v>3.11</c:v>
                </c:pt>
                <c:pt idx="3355">
                  <c:v>0.47</c:v>
                </c:pt>
                <c:pt idx="3356">
                  <c:v>0.97</c:v>
                </c:pt>
                <c:pt idx="3357">
                  <c:v>2.09</c:v>
                </c:pt>
                <c:pt idx="3358">
                  <c:v>0.3</c:v>
                </c:pt>
                <c:pt idx="3359">
                  <c:v>1.02</c:v>
                </c:pt>
                <c:pt idx="3360">
                  <c:v>0.84</c:v>
                </c:pt>
                <c:pt idx="3361">
                  <c:v>1.63</c:v>
                </c:pt>
                <c:pt idx="3362">
                  <c:v>2.93</c:v>
                </c:pt>
                <c:pt idx="3363">
                  <c:v>0.6</c:v>
                </c:pt>
                <c:pt idx="3364">
                  <c:v>3.39</c:v>
                </c:pt>
                <c:pt idx="3365">
                  <c:v>4.28</c:v>
                </c:pt>
                <c:pt idx="3366">
                  <c:v>0.3</c:v>
                </c:pt>
                <c:pt idx="3367">
                  <c:v>1.5</c:v>
                </c:pt>
                <c:pt idx="3368">
                  <c:v>61.09</c:v>
                </c:pt>
                <c:pt idx="3369">
                  <c:v>0.87</c:v>
                </c:pt>
                <c:pt idx="3370">
                  <c:v>0.65</c:v>
                </c:pt>
                <c:pt idx="3371">
                  <c:v>0.67</c:v>
                </c:pt>
                <c:pt idx="3372">
                  <c:v>4.07</c:v>
                </c:pt>
                <c:pt idx="3373">
                  <c:v>2.27</c:v>
                </c:pt>
                <c:pt idx="3374">
                  <c:v>2.8</c:v>
                </c:pt>
                <c:pt idx="3375">
                  <c:v>1.2</c:v>
                </c:pt>
                <c:pt idx="3376">
                  <c:v>2.29</c:v>
                </c:pt>
                <c:pt idx="3377">
                  <c:v>1.7</c:v>
                </c:pt>
                <c:pt idx="3378">
                  <c:v>1.4</c:v>
                </c:pt>
                <c:pt idx="3379">
                  <c:v>0.3</c:v>
                </c:pt>
                <c:pt idx="3380">
                  <c:v>1.71</c:v>
                </c:pt>
                <c:pt idx="3381">
                  <c:v>0.44</c:v>
                </c:pt>
                <c:pt idx="3382">
                  <c:v>2.82</c:v>
                </c:pt>
                <c:pt idx="3383">
                  <c:v>2.81</c:v>
                </c:pt>
                <c:pt idx="3384">
                  <c:v>0.67</c:v>
                </c:pt>
                <c:pt idx="3385">
                  <c:v>3.44</c:v>
                </c:pt>
                <c:pt idx="3386">
                  <c:v>2.19</c:v>
                </c:pt>
                <c:pt idx="3387">
                  <c:v>3.69</c:v>
                </c:pt>
                <c:pt idx="3388">
                  <c:v>0.36</c:v>
                </c:pt>
                <c:pt idx="3389">
                  <c:v>3.26</c:v>
                </c:pt>
                <c:pt idx="3390">
                  <c:v>41.4</c:v>
                </c:pt>
                <c:pt idx="3391">
                  <c:v>1.5</c:v>
                </c:pt>
                <c:pt idx="3392">
                  <c:v>2.2799999999999998</c:v>
                </c:pt>
                <c:pt idx="3393">
                  <c:v>2.86</c:v>
                </c:pt>
                <c:pt idx="3394">
                  <c:v>0.3</c:v>
                </c:pt>
                <c:pt idx="3395">
                  <c:v>1.96</c:v>
                </c:pt>
                <c:pt idx="3396">
                  <c:v>3.96</c:v>
                </c:pt>
                <c:pt idx="3397">
                  <c:v>4.42</c:v>
                </c:pt>
                <c:pt idx="3398">
                  <c:v>0.88</c:v>
                </c:pt>
                <c:pt idx="3399">
                  <c:v>1.47</c:v>
                </c:pt>
                <c:pt idx="3400">
                  <c:v>1.62</c:v>
                </c:pt>
                <c:pt idx="3401">
                  <c:v>2.41</c:v>
                </c:pt>
                <c:pt idx="3402">
                  <c:v>1.1299999999999999</c:v>
                </c:pt>
                <c:pt idx="3403">
                  <c:v>3.21</c:v>
                </c:pt>
                <c:pt idx="3404">
                  <c:v>1.25</c:v>
                </c:pt>
                <c:pt idx="3405">
                  <c:v>0.31</c:v>
                </c:pt>
                <c:pt idx="3406">
                  <c:v>1.45</c:v>
                </c:pt>
                <c:pt idx="3407">
                  <c:v>63.71</c:v>
                </c:pt>
                <c:pt idx="3408">
                  <c:v>1.58</c:v>
                </c:pt>
                <c:pt idx="3409">
                  <c:v>33.4</c:v>
                </c:pt>
                <c:pt idx="3410">
                  <c:v>0.46</c:v>
                </c:pt>
                <c:pt idx="3411">
                  <c:v>59.9</c:v>
                </c:pt>
                <c:pt idx="3412">
                  <c:v>1.68</c:v>
                </c:pt>
                <c:pt idx="3413">
                  <c:v>36.869999999999997</c:v>
                </c:pt>
                <c:pt idx="3414">
                  <c:v>1.83</c:v>
                </c:pt>
                <c:pt idx="3415">
                  <c:v>2.96</c:v>
                </c:pt>
                <c:pt idx="3416">
                  <c:v>0.69</c:v>
                </c:pt>
                <c:pt idx="3417">
                  <c:v>77.930000000000007</c:v>
                </c:pt>
                <c:pt idx="3418">
                  <c:v>0.57999999999999996</c:v>
                </c:pt>
                <c:pt idx="3419">
                  <c:v>1.65</c:v>
                </c:pt>
                <c:pt idx="3420">
                  <c:v>0.52</c:v>
                </c:pt>
                <c:pt idx="3421">
                  <c:v>1.82</c:v>
                </c:pt>
                <c:pt idx="3422">
                  <c:v>3.96</c:v>
                </c:pt>
                <c:pt idx="3423">
                  <c:v>95.79</c:v>
                </c:pt>
                <c:pt idx="3424">
                  <c:v>1.74</c:v>
                </c:pt>
                <c:pt idx="3425">
                  <c:v>82.68</c:v>
                </c:pt>
                <c:pt idx="3426">
                  <c:v>24.99</c:v>
                </c:pt>
                <c:pt idx="3427">
                  <c:v>2.95</c:v>
                </c:pt>
                <c:pt idx="3428">
                  <c:v>1</c:v>
                </c:pt>
                <c:pt idx="3429">
                  <c:v>0.3</c:v>
                </c:pt>
                <c:pt idx="3430">
                  <c:v>0.3</c:v>
                </c:pt>
                <c:pt idx="3431">
                  <c:v>0.3</c:v>
                </c:pt>
                <c:pt idx="3432">
                  <c:v>0.74</c:v>
                </c:pt>
                <c:pt idx="3433">
                  <c:v>2.42</c:v>
                </c:pt>
                <c:pt idx="3434">
                  <c:v>2.48</c:v>
                </c:pt>
                <c:pt idx="3435">
                  <c:v>1.55</c:v>
                </c:pt>
                <c:pt idx="3436">
                  <c:v>2.62</c:v>
                </c:pt>
                <c:pt idx="3437">
                  <c:v>1.22</c:v>
                </c:pt>
                <c:pt idx="3438">
                  <c:v>2.0099999999999998</c:v>
                </c:pt>
                <c:pt idx="3439">
                  <c:v>0.95</c:v>
                </c:pt>
                <c:pt idx="3440">
                  <c:v>58.22</c:v>
                </c:pt>
                <c:pt idx="3441">
                  <c:v>4.47</c:v>
                </c:pt>
                <c:pt idx="3442">
                  <c:v>2.66</c:v>
                </c:pt>
                <c:pt idx="3443">
                  <c:v>0.35</c:v>
                </c:pt>
                <c:pt idx="3444">
                  <c:v>1.64</c:v>
                </c:pt>
                <c:pt idx="3445">
                  <c:v>1.63</c:v>
                </c:pt>
                <c:pt idx="3446">
                  <c:v>1.1299999999999999</c:v>
                </c:pt>
                <c:pt idx="3447">
                  <c:v>2.37</c:v>
                </c:pt>
                <c:pt idx="3448">
                  <c:v>0.75</c:v>
                </c:pt>
                <c:pt idx="3449">
                  <c:v>0.3</c:v>
                </c:pt>
                <c:pt idx="3450">
                  <c:v>1.52</c:v>
                </c:pt>
                <c:pt idx="3451">
                  <c:v>3.72</c:v>
                </c:pt>
                <c:pt idx="3452">
                  <c:v>2.84</c:v>
                </c:pt>
                <c:pt idx="3453">
                  <c:v>2.57</c:v>
                </c:pt>
                <c:pt idx="3454">
                  <c:v>2.84</c:v>
                </c:pt>
                <c:pt idx="3455">
                  <c:v>0.62</c:v>
                </c:pt>
                <c:pt idx="3456">
                  <c:v>1.61</c:v>
                </c:pt>
                <c:pt idx="3457">
                  <c:v>2.63</c:v>
                </c:pt>
                <c:pt idx="3458">
                  <c:v>2.91</c:v>
                </c:pt>
                <c:pt idx="3459">
                  <c:v>1.29</c:v>
                </c:pt>
                <c:pt idx="3460">
                  <c:v>3.26</c:v>
                </c:pt>
                <c:pt idx="3461">
                  <c:v>43.67</c:v>
                </c:pt>
                <c:pt idx="3462">
                  <c:v>1.2</c:v>
                </c:pt>
                <c:pt idx="3463">
                  <c:v>3.26</c:v>
                </c:pt>
                <c:pt idx="3464">
                  <c:v>54.68</c:v>
                </c:pt>
                <c:pt idx="3465">
                  <c:v>0.59</c:v>
                </c:pt>
                <c:pt idx="3466">
                  <c:v>1.18</c:v>
                </c:pt>
                <c:pt idx="3467">
                  <c:v>2.17</c:v>
                </c:pt>
                <c:pt idx="3468">
                  <c:v>2.0299999999999998</c:v>
                </c:pt>
                <c:pt idx="3469">
                  <c:v>0.85</c:v>
                </c:pt>
                <c:pt idx="3470">
                  <c:v>3.31</c:v>
                </c:pt>
                <c:pt idx="3471">
                  <c:v>1.53</c:v>
                </c:pt>
                <c:pt idx="3472">
                  <c:v>2.31</c:v>
                </c:pt>
                <c:pt idx="3473">
                  <c:v>1</c:v>
                </c:pt>
                <c:pt idx="3474">
                  <c:v>1.8</c:v>
                </c:pt>
                <c:pt idx="3475">
                  <c:v>1.33</c:v>
                </c:pt>
                <c:pt idx="3476">
                  <c:v>1.37</c:v>
                </c:pt>
                <c:pt idx="3477">
                  <c:v>1.43</c:v>
                </c:pt>
                <c:pt idx="3478">
                  <c:v>0.3</c:v>
                </c:pt>
                <c:pt idx="3479">
                  <c:v>1.51</c:v>
                </c:pt>
                <c:pt idx="3480">
                  <c:v>0.3</c:v>
                </c:pt>
                <c:pt idx="3481">
                  <c:v>1.28</c:v>
                </c:pt>
                <c:pt idx="3482">
                  <c:v>77.319999999999993</c:v>
                </c:pt>
                <c:pt idx="3483">
                  <c:v>2.16</c:v>
                </c:pt>
                <c:pt idx="3484">
                  <c:v>3.4</c:v>
                </c:pt>
                <c:pt idx="3485">
                  <c:v>1.72</c:v>
                </c:pt>
                <c:pt idx="3486">
                  <c:v>2.64</c:v>
                </c:pt>
                <c:pt idx="3487">
                  <c:v>28.09</c:v>
                </c:pt>
                <c:pt idx="3488">
                  <c:v>1.64</c:v>
                </c:pt>
                <c:pt idx="3489">
                  <c:v>2.14</c:v>
                </c:pt>
                <c:pt idx="3490">
                  <c:v>1.51</c:v>
                </c:pt>
                <c:pt idx="3491">
                  <c:v>0.94</c:v>
                </c:pt>
                <c:pt idx="3492">
                  <c:v>2.37</c:v>
                </c:pt>
                <c:pt idx="3493">
                  <c:v>1.35</c:v>
                </c:pt>
                <c:pt idx="3494">
                  <c:v>3.01</c:v>
                </c:pt>
                <c:pt idx="3495">
                  <c:v>2.85</c:v>
                </c:pt>
                <c:pt idx="3496">
                  <c:v>0.89</c:v>
                </c:pt>
                <c:pt idx="3497">
                  <c:v>3.44</c:v>
                </c:pt>
                <c:pt idx="3498">
                  <c:v>1.31</c:v>
                </c:pt>
                <c:pt idx="3499">
                  <c:v>2.33</c:v>
                </c:pt>
                <c:pt idx="3500">
                  <c:v>2.19</c:v>
                </c:pt>
                <c:pt idx="3501">
                  <c:v>57.26</c:v>
                </c:pt>
                <c:pt idx="3502">
                  <c:v>1.74</c:v>
                </c:pt>
                <c:pt idx="3503">
                  <c:v>1.07</c:v>
                </c:pt>
                <c:pt idx="3504">
                  <c:v>3.83</c:v>
                </c:pt>
                <c:pt idx="3505">
                  <c:v>0.69</c:v>
                </c:pt>
                <c:pt idx="3506">
                  <c:v>1.32</c:v>
                </c:pt>
                <c:pt idx="3507">
                  <c:v>1.84</c:v>
                </c:pt>
                <c:pt idx="3508">
                  <c:v>1.56</c:v>
                </c:pt>
                <c:pt idx="3509">
                  <c:v>1.1100000000000001</c:v>
                </c:pt>
                <c:pt idx="3510">
                  <c:v>1.43</c:v>
                </c:pt>
                <c:pt idx="3511">
                  <c:v>1.01</c:v>
                </c:pt>
                <c:pt idx="3512">
                  <c:v>0.3</c:v>
                </c:pt>
                <c:pt idx="3513">
                  <c:v>0.3</c:v>
                </c:pt>
                <c:pt idx="3514">
                  <c:v>1.67</c:v>
                </c:pt>
                <c:pt idx="3515">
                  <c:v>0.49</c:v>
                </c:pt>
                <c:pt idx="3516">
                  <c:v>2.79</c:v>
                </c:pt>
                <c:pt idx="3517">
                  <c:v>0.89</c:v>
                </c:pt>
                <c:pt idx="3518">
                  <c:v>1.32</c:v>
                </c:pt>
                <c:pt idx="3519">
                  <c:v>3.26</c:v>
                </c:pt>
                <c:pt idx="3520">
                  <c:v>2.1</c:v>
                </c:pt>
                <c:pt idx="3521">
                  <c:v>2.61</c:v>
                </c:pt>
                <c:pt idx="3522">
                  <c:v>1.31</c:v>
                </c:pt>
                <c:pt idx="3523">
                  <c:v>91.46</c:v>
                </c:pt>
                <c:pt idx="3524">
                  <c:v>1.56</c:v>
                </c:pt>
                <c:pt idx="3525">
                  <c:v>93.13</c:v>
                </c:pt>
                <c:pt idx="3526">
                  <c:v>1.72</c:v>
                </c:pt>
                <c:pt idx="3527">
                  <c:v>2.06</c:v>
                </c:pt>
                <c:pt idx="3528">
                  <c:v>0.75</c:v>
                </c:pt>
                <c:pt idx="3529">
                  <c:v>2.2000000000000002</c:v>
                </c:pt>
                <c:pt idx="3530">
                  <c:v>1.86</c:v>
                </c:pt>
                <c:pt idx="3531">
                  <c:v>1.23</c:v>
                </c:pt>
                <c:pt idx="3532">
                  <c:v>2.52</c:v>
                </c:pt>
                <c:pt idx="3533">
                  <c:v>1.84</c:v>
                </c:pt>
                <c:pt idx="3534">
                  <c:v>1.7</c:v>
                </c:pt>
                <c:pt idx="3535">
                  <c:v>1.95</c:v>
                </c:pt>
                <c:pt idx="3536">
                  <c:v>0.93</c:v>
                </c:pt>
                <c:pt idx="3537">
                  <c:v>1.1000000000000001</c:v>
                </c:pt>
                <c:pt idx="3538">
                  <c:v>2.91</c:v>
                </c:pt>
                <c:pt idx="3539">
                  <c:v>3.07</c:v>
                </c:pt>
                <c:pt idx="3540">
                  <c:v>1.59</c:v>
                </c:pt>
                <c:pt idx="3541">
                  <c:v>1.29</c:v>
                </c:pt>
                <c:pt idx="3542">
                  <c:v>0.77</c:v>
                </c:pt>
                <c:pt idx="3543">
                  <c:v>1.04</c:v>
                </c:pt>
                <c:pt idx="3544">
                  <c:v>4.16</c:v>
                </c:pt>
                <c:pt idx="3545">
                  <c:v>2.34</c:v>
                </c:pt>
                <c:pt idx="3546">
                  <c:v>0.3</c:v>
                </c:pt>
                <c:pt idx="3547">
                  <c:v>31.83</c:v>
                </c:pt>
                <c:pt idx="3548">
                  <c:v>0.75</c:v>
                </c:pt>
                <c:pt idx="3549">
                  <c:v>2.31</c:v>
                </c:pt>
                <c:pt idx="3550">
                  <c:v>2.25</c:v>
                </c:pt>
                <c:pt idx="3551">
                  <c:v>1.3</c:v>
                </c:pt>
                <c:pt idx="3552">
                  <c:v>1.48</c:v>
                </c:pt>
                <c:pt idx="3553">
                  <c:v>0.6</c:v>
                </c:pt>
                <c:pt idx="3554">
                  <c:v>1.0900000000000001</c:v>
                </c:pt>
                <c:pt idx="3555">
                  <c:v>1.87</c:v>
                </c:pt>
                <c:pt idx="3556">
                  <c:v>3.86</c:v>
                </c:pt>
                <c:pt idx="3557">
                  <c:v>0.63</c:v>
                </c:pt>
                <c:pt idx="3558">
                  <c:v>1.19</c:v>
                </c:pt>
                <c:pt idx="3559">
                  <c:v>1.37</c:v>
                </c:pt>
                <c:pt idx="3560">
                  <c:v>0.74</c:v>
                </c:pt>
                <c:pt idx="3561">
                  <c:v>0.3</c:v>
                </c:pt>
                <c:pt idx="3562">
                  <c:v>0.62</c:v>
                </c:pt>
                <c:pt idx="3563">
                  <c:v>0.68</c:v>
                </c:pt>
                <c:pt idx="3564">
                  <c:v>0.81</c:v>
                </c:pt>
                <c:pt idx="3565">
                  <c:v>0.88</c:v>
                </c:pt>
                <c:pt idx="3566">
                  <c:v>1.26</c:v>
                </c:pt>
                <c:pt idx="3567">
                  <c:v>7.9</c:v>
                </c:pt>
                <c:pt idx="3568">
                  <c:v>0.66</c:v>
                </c:pt>
                <c:pt idx="3569">
                  <c:v>0.46</c:v>
                </c:pt>
                <c:pt idx="3570">
                  <c:v>0.42</c:v>
                </c:pt>
                <c:pt idx="3571">
                  <c:v>2.46</c:v>
                </c:pt>
                <c:pt idx="3572">
                  <c:v>1.67</c:v>
                </c:pt>
                <c:pt idx="3573">
                  <c:v>1.85</c:v>
                </c:pt>
                <c:pt idx="3574">
                  <c:v>2.37</c:v>
                </c:pt>
                <c:pt idx="3575">
                  <c:v>0.95</c:v>
                </c:pt>
                <c:pt idx="3576">
                  <c:v>1.07</c:v>
                </c:pt>
                <c:pt idx="3577">
                  <c:v>0.79</c:v>
                </c:pt>
                <c:pt idx="3578">
                  <c:v>3.77</c:v>
                </c:pt>
                <c:pt idx="3579">
                  <c:v>3.32</c:v>
                </c:pt>
                <c:pt idx="3580">
                  <c:v>1.52</c:v>
                </c:pt>
                <c:pt idx="3581">
                  <c:v>47.8</c:v>
                </c:pt>
                <c:pt idx="3582">
                  <c:v>4.16</c:v>
                </c:pt>
                <c:pt idx="3583">
                  <c:v>2.78</c:v>
                </c:pt>
                <c:pt idx="3584">
                  <c:v>4.3499999999999996</c:v>
                </c:pt>
                <c:pt idx="3585">
                  <c:v>2.63</c:v>
                </c:pt>
                <c:pt idx="3586">
                  <c:v>1.0900000000000001</c:v>
                </c:pt>
                <c:pt idx="3587">
                  <c:v>1.28</c:v>
                </c:pt>
                <c:pt idx="3588">
                  <c:v>2.16</c:v>
                </c:pt>
                <c:pt idx="3589">
                  <c:v>0.6</c:v>
                </c:pt>
                <c:pt idx="3590">
                  <c:v>0.79</c:v>
                </c:pt>
                <c:pt idx="3591">
                  <c:v>2.12</c:v>
                </c:pt>
                <c:pt idx="3592">
                  <c:v>1.51</c:v>
                </c:pt>
                <c:pt idx="3593">
                  <c:v>3.19</c:v>
                </c:pt>
                <c:pt idx="3594">
                  <c:v>3.17</c:v>
                </c:pt>
                <c:pt idx="3595">
                  <c:v>1.69</c:v>
                </c:pt>
                <c:pt idx="3596">
                  <c:v>2.23</c:v>
                </c:pt>
                <c:pt idx="3597">
                  <c:v>0.89</c:v>
                </c:pt>
                <c:pt idx="3598">
                  <c:v>1.59</c:v>
                </c:pt>
                <c:pt idx="3599">
                  <c:v>0.3</c:v>
                </c:pt>
                <c:pt idx="3600">
                  <c:v>1.54</c:v>
                </c:pt>
                <c:pt idx="3601">
                  <c:v>1.52</c:v>
                </c:pt>
                <c:pt idx="3602">
                  <c:v>3.93</c:v>
                </c:pt>
                <c:pt idx="3603">
                  <c:v>1.32</c:v>
                </c:pt>
                <c:pt idx="3604">
                  <c:v>1.79</c:v>
                </c:pt>
                <c:pt idx="3605">
                  <c:v>2.69</c:v>
                </c:pt>
                <c:pt idx="3606">
                  <c:v>1.31</c:v>
                </c:pt>
                <c:pt idx="3607">
                  <c:v>2.27</c:v>
                </c:pt>
                <c:pt idx="3608">
                  <c:v>1.01</c:v>
                </c:pt>
                <c:pt idx="3609">
                  <c:v>1.24</c:v>
                </c:pt>
                <c:pt idx="3610">
                  <c:v>1.64</c:v>
                </c:pt>
                <c:pt idx="3611">
                  <c:v>0.98</c:v>
                </c:pt>
                <c:pt idx="3612">
                  <c:v>3.79</c:v>
                </c:pt>
                <c:pt idx="3613">
                  <c:v>1.55</c:v>
                </c:pt>
                <c:pt idx="3614">
                  <c:v>1.37</c:v>
                </c:pt>
                <c:pt idx="3615">
                  <c:v>1.62</c:v>
                </c:pt>
                <c:pt idx="3616">
                  <c:v>1.6</c:v>
                </c:pt>
                <c:pt idx="3617">
                  <c:v>2.31</c:v>
                </c:pt>
                <c:pt idx="3618">
                  <c:v>3.03</c:v>
                </c:pt>
                <c:pt idx="3619">
                  <c:v>0.3</c:v>
                </c:pt>
                <c:pt idx="3620">
                  <c:v>0.56000000000000005</c:v>
                </c:pt>
                <c:pt idx="3621">
                  <c:v>1.8</c:v>
                </c:pt>
                <c:pt idx="3622">
                  <c:v>61.72</c:v>
                </c:pt>
                <c:pt idx="3623">
                  <c:v>2.16</c:v>
                </c:pt>
                <c:pt idx="3624">
                  <c:v>2.99</c:v>
                </c:pt>
                <c:pt idx="3625">
                  <c:v>0.97</c:v>
                </c:pt>
                <c:pt idx="3626">
                  <c:v>0.3</c:v>
                </c:pt>
                <c:pt idx="3627">
                  <c:v>0.85</c:v>
                </c:pt>
                <c:pt idx="3628">
                  <c:v>0.44</c:v>
                </c:pt>
                <c:pt idx="3629">
                  <c:v>1.25</c:v>
                </c:pt>
                <c:pt idx="3630">
                  <c:v>2.66</c:v>
                </c:pt>
                <c:pt idx="3631">
                  <c:v>0.34</c:v>
                </c:pt>
                <c:pt idx="3632">
                  <c:v>2.93</c:v>
                </c:pt>
                <c:pt idx="3633">
                  <c:v>0.83</c:v>
                </c:pt>
                <c:pt idx="3634">
                  <c:v>0.94</c:v>
                </c:pt>
                <c:pt idx="3635">
                  <c:v>38.97</c:v>
                </c:pt>
                <c:pt idx="3636">
                  <c:v>0.83</c:v>
                </c:pt>
                <c:pt idx="3637">
                  <c:v>0.99</c:v>
                </c:pt>
                <c:pt idx="3638">
                  <c:v>1.6</c:v>
                </c:pt>
                <c:pt idx="3639">
                  <c:v>2</c:v>
                </c:pt>
                <c:pt idx="3640">
                  <c:v>3.64</c:v>
                </c:pt>
                <c:pt idx="3641">
                  <c:v>0.86</c:v>
                </c:pt>
                <c:pt idx="3642">
                  <c:v>1.59</c:v>
                </c:pt>
                <c:pt idx="3643">
                  <c:v>0.66</c:v>
                </c:pt>
                <c:pt idx="3644">
                  <c:v>1.93</c:v>
                </c:pt>
                <c:pt idx="3645">
                  <c:v>2.5</c:v>
                </c:pt>
                <c:pt idx="3646">
                  <c:v>2.1</c:v>
                </c:pt>
                <c:pt idx="3647">
                  <c:v>0.3</c:v>
                </c:pt>
                <c:pt idx="3648">
                  <c:v>2.63</c:v>
                </c:pt>
                <c:pt idx="3649">
                  <c:v>1.17</c:v>
                </c:pt>
                <c:pt idx="3650">
                  <c:v>4.2300000000000004</c:v>
                </c:pt>
                <c:pt idx="3651">
                  <c:v>0.62</c:v>
                </c:pt>
                <c:pt idx="3652">
                  <c:v>2.2999999999999998</c:v>
                </c:pt>
                <c:pt idx="3653">
                  <c:v>61.04</c:v>
                </c:pt>
                <c:pt idx="3654">
                  <c:v>1.1599999999999999</c:v>
                </c:pt>
                <c:pt idx="3655">
                  <c:v>1.25</c:v>
                </c:pt>
                <c:pt idx="3656">
                  <c:v>1.92</c:v>
                </c:pt>
                <c:pt idx="3657">
                  <c:v>2.58</c:v>
                </c:pt>
                <c:pt idx="3658">
                  <c:v>0.3</c:v>
                </c:pt>
                <c:pt idx="3659">
                  <c:v>0.8</c:v>
                </c:pt>
                <c:pt idx="3660">
                  <c:v>2.5</c:v>
                </c:pt>
                <c:pt idx="3661">
                  <c:v>4.13</c:v>
                </c:pt>
                <c:pt idx="3662">
                  <c:v>2.1800000000000002</c:v>
                </c:pt>
                <c:pt idx="3663">
                  <c:v>2.13</c:v>
                </c:pt>
                <c:pt idx="3664">
                  <c:v>1.17</c:v>
                </c:pt>
                <c:pt idx="3665">
                  <c:v>2.94</c:v>
                </c:pt>
                <c:pt idx="3666">
                  <c:v>0.61</c:v>
                </c:pt>
                <c:pt idx="3667">
                  <c:v>1.44</c:v>
                </c:pt>
                <c:pt idx="3668">
                  <c:v>69.95</c:v>
                </c:pt>
                <c:pt idx="3669">
                  <c:v>0.88</c:v>
                </c:pt>
                <c:pt idx="3670">
                  <c:v>0.3</c:v>
                </c:pt>
                <c:pt idx="3671">
                  <c:v>0.66</c:v>
                </c:pt>
                <c:pt idx="3672">
                  <c:v>3.96</c:v>
                </c:pt>
                <c:pt idx="3673">
                  <c:v>61.12</c:v>
                </c:pt>
                <c:pt idx="3674">
                  <c:v>1.27</c:v>
                </c:pt>
                <c:pt idx="3675">
                  <c:v>3.09</c:v>
                </c:pt>
                <c:pt idx="3676">
                  <c:v>1.02</c:v>
                </c:pt>
                <c:pt idx="3677">
                  <c:v>1.57</c:v>
                </c:pt>
                <c:pt idx="3678">
                  <c:v>1.61</c:v>
                </c:pt>
                <c:pt idx="3679">
                  <c:v>2</c:v>
                </c:pt>
                <c:pt idx="3680">
                  <c:v>4.1900000000000004</c:v>
                </c:pt>
                <c:pt idx="3681">
                  <c:v>0.97</c:v>
                </c:pt>
                <c:pt idx="3682">
                  <c:v>0.3</c:v>
                </c:pt>
                <c:pt idx="3683">
                  <c:v>2.61</c:v>
                </c:pt>
                <c:pt idx="3684">
                  <c:v>2.7</c:v>
                </c:pt>
                <c:pt idx="3685">
                  <c:v>0.6</c:v>
                </c:pt>
                <c:pt idx="3686">
                  <c:v>2.36</c:v>
                </c:pt>
                <c:pt idx="3687">
                  <c:v>1.61</c:v>
                </c:pt>
                <c:pt idx="3688">
                  <c:v>0.9</c:v>
                </c:pt>
                <c:pt idx="3689">
                  <c:v>2.97</c:v>
                </c:pt>
                <c:pt idx="3690">
                  <c:v>1.94</c:v>
                </c:pt>
                <c:pt idx="3691">
                  <c:v>0.73</c:v>
                </c:pt>
                <c:pt idx="3692">
                  <c:v>1.1100000000000001</c:v>
                </c:pt>
                <c:pt idx="3693">
                  <c:v>3</c:v>
                </c:pt>
                <c:pt idx="3694">
                  <c:v>1.04</c:v>
                </c:pt>
                <c:pt idx="3695">
                  <c:v>13.65</c:v>
                </c:pt>
                <c:pt idx="3696">
                  <c:v>1.8</c:v>
                </c:pt>
                <c:pt idx="3697">
                  <c:v>3.36</c:v>
                </c:pt>
                <c:pt idx="3698">
                  <c:v>2.82</c:v>
                </c:pt>
                <c:pt idx="3699">
                  <c:v>0.68</c:v>
                </c:pt>
                <c:pt idx="3700">
                  <c:v>2.04</c:v>
                </c:pt>
                <c:pt idx="3701">
                  <c:v>0.47</c:v>
                </c:pt>
                <c:pt idx="3702">
                  <c:v>2.38</c:v>
                </c:pt>
                <c:pt idx="3703">
                  <c:v>0.3</c:v>
                </c:pt>
                <c:pt idx="3704">
                  <c:v>2.61</c:v>
                </c:pt>
                <c:pt idx="3705">
                  <c:v>2.2599999999999998</c:v>
                </c:pt>
                <c:pt idx="3706">
                  <c:v>2</c:v>
                </c:pt>
                <c:pt idx="3707">
                  <c:v>2.39</c:v>
                </c:pt>
                <c:pt idx="3708">
                  <c:v>61.02</c:v>
                </c:pt>
                <c:pt idx="3709">
                  <c:v>0.3</c:v>
                </c:pt>
                <c:pt idx="3710">
                  <c:v>0.53</c:v>
                </c:pt>
                <c:pt idx="3711">
                  <c:v>45.29</c:v>
                </c:pt>
                <c:pt idx="3712">
                  <c:v>2.2799999999999998</c:v>
                </c:pt>
                <c:pt idx="3713">
                  <c:v>1.25</c:v>
                </c:pt>
                <c:pt idx="3714">
                  <c:v>0.3</c:v>
                </c:pt>
                <c:pt idx="3715">
                  <c:v>3.71</c:v>
                </c:pt>
                <c:pt idx="3716">
                  <c:v>2.4700000000000002</c:v>
                </c:pt>
                <c:pt idx="3717">
                  <c:v>1.72</c:v>
                </c:pt>
                <c:pt idx="3718">
                  <c:v>2.2999999999999998</c:v>
                </c:pt>
                <c:pt idx="3719">
                  <c:v>1.27</c:v>
                </c:pt>
                <c:pt idx="3720">
                  <c:v>2.0099999999999998</c:v>
                </c:pt>
                <c:pt idx="3721">
                  <c:v>5.15</c:v>
                </c:pt>
                <c:pt idx="3722">
                  <c:v>0.3</c:v>
                </c:pt>
                <c:pt idx="3723">
                  <c:v>0.67</c:v>
                </c:pt>
                <c:pt idx="3724">
                  <c:v>3.33</c:v>
                </c:pt>
                <c:pt idx="3725">
                  <c:v>1.33</c:v>
                </c:pt>
                <c:pt idx="3726">
                  <c:v>1.28</c:v>
                </c:pt>
                <c:pt idx="3727">
                  <c:v>51.28</c:v>
                </c:pt>
                <c:pt idx="3728">
                  <c:v>2.83</c:v>
                </c:pt>
                <c:pt idx="3729">
                  <c:v>0.7</c:v>
                </c:pt>
                <c:pt idx="3730">
                  <c:v>1.84</c:v>
                </c:pt>
                <c:pt idx="3731">
                  <c:v>1.02</c:v>
                </c:pt>
                <c:pt idx="3732">
                  <c:v>0.38</c:v>
                </c:pt>
                <c:pt idx="3733">
                  <c:v>0.84</c:v>
                </c:pt>
                <c:pt idx="3734">
                  <c:v>0.43</c:v>
                </c:pt>
                <c:pt idx="3735">
                  <c:v>0.91</c:v>
                </c:pt>
                <c:pt idx="3736">
                  <c:v>1.1299999999999999</c:v>
                </c:pt>
                <c:pt idx="3737">
                  <c:v>0.47</c:v>
                </c:pt>
                <c:pt idx="3738">
                  <c:v>1.33</c:v>
                </c:pt>
                <c:pt idx="3739">
                  <c:v>3.08</c:v>
                </c:pt>
                <c:pt idx="3740">
                  <c:v>0.3</c:v>
                </c:pt>
                <c:pt idx="3741">
                  <c:v>3.87</c:v>
                </c:pt>
                <c:pt idx="3742">
                  <c:v>1.33</c:v>
                </c:pt>
                <c:pt idx="3743">
                  <c:v>3.91</c:v>
                </c:pt>
                <c:pt idx="3744">
                  <c:v>1.47</c:v>
                </c:pt>
                <c:pt idx="3745">
                  <c:v>2.99</c:v>
                </c:pt>
                <c:pt idx="3746">
                  <c:v>4.38</c:v>
                </c:pt>
                <c:pt idx="3747">
                  <c:v>2.14</c:v>
                </c:pt>
                <c:pt idx="3748">
                  <c:v>1.08</c:v>
                </c:pt>
                <c:pt idx="3749">
                  <c:v>1.05</c:v>
                </c:pt>
                <c:pt idx="3750">
                  <c:v>70.28</c:v>
                </c:pt>
                <c:pt idx="3751">
                  <c:v>2.14</c:v>
                </c:pt>
                <c:pt idx="3752">
                  <c:v>4.51</c:v>
                </c:pt>
                <c:pt idx="3753">
                  <c:v>1.86</c:v>
                </c:pt>
                <c:pt idx="3754">
                  <c:v>2.72</c:v>
                </c:pt>
                <c:pt idx="3755">
                  <c:v>1.06</c:v>
                </c:pt>
                <c:pt idx="3756">
                  <c:v>2.95</c:v>
                </c:pt>
                <c:pt idx="3757">
                  <c:v>1.17</c:v>
                </c:pt>
                <c:pt idx="3758">
                  <c:v>1.35</c:v>
                </c:pt>
                <c:pt idx="3759">
                  <c:v>1.31</c:v>
                </c:pt>
                <c:pt idx="3760">
                  <c:v>3.35</c:v>
                </c:pt>
                <c:pt idx="3761">
                  <c:v>3.45</c:v>
                </c:pt>
                <c:pt idx="3762">
                  <c:v>2.36</c:v>
                </c:pt>
                <c:pt idx="3763">
                  <c:v>1.08</c:v>
                </c:pt>
                <c:pt idx="3764">
                  <c:v>2.63</c:v>
                </c:pt>
                <c:pt idx="3765">
                  <c:v>3.5</c:v>
                </c:pt>
                <c:pt idx="3766">
                  <c:v>2.46</c:v>
                </c:pt>
                <c:pt idx="3767">
                  <c:v>0.3</c:v>
                </c:pt>
                <c:pt idx="3768">
                  <c:v>1.58</c:v>
                </c:pt>
                <c:pt idx="3769">
                  <c:v>3.94</c:v>
                </c:pt>
                <c:pt idx="3770">
                  <c:v>1.22</c:v>
                </c:pt>
                <c:pt idx="3771">
                  <c:v>0.77</c:v>
                </c:pt>
                <c:pt idx="3772">
                  <c:v>2.5</c:v>
                </c:pt>
                <c:pt idx="3773">
                  <c:v>2.11</c:v>
                </c:pt>
                <c:pt idx="3774">
                  <c:v>0.7</c:v>
                </c:pt>
                <c:pt idx="3775">
                  <c:v>23.89</c:v>
                </c:pt>
                <c:pt idx="3776">
                  <c:v>1.1299999999999999</c:v>
                </c:pt>
                <c:pt idx="3777">
                  <c:v>1.1399999999999999</c:v>
                </c:pt>
                <c:pt idx="3778">
                  <c:v>0.3</c:v>
                </c:pt>
                <c:pt idx="3779">
                  <c:v>1.45</c:v>
                </c:pt>
                <c:pt idx="3780">
                  <c:v>56.17</c:v>
                </c:pt>
                <c:pt idx="3781">
                  <c:v>0.3</c:v>
                </c:pt>
                <c:pt idx="3782">
                  <c:v>0.7</c:v>
                </c:pt>
                <c:pt idx="3783">
                  <c:v>1.45</c:v>
                </c:pt>
                <c:pt idx="3784">
                  <c:v>1.74</c:v>
                </c:pt>
                <c:pt idx="3785">
                  <c:v>3.33</c:v>
                </c:pt>
                <c:pt idx="3786">
                  <c:v>1.35</c:v>
                </c:pt>
                <c:pt idx="3787">
                  <c:v>3.01</c:v>
                </c:pt>
                <c:pt idx="3788">
                  <c:v>44.2</c:v>
                </c:pt>
                <c:pt idx="3789">
                  <c:v>2.04</c:v>
                </c:pt>
                <c:pt idx="3790">
                  <c:v>2.88</c:v>
                </c:pt>
                <c:pt idx="3791">
                  <c:v>1.2</c:v>
                </c:pt>
                <c:pt idx="3792">
                  <c:v>0.62</c:v>
                </c:pt>
                <c:pt idx="3793">
                  <c:v>0.5</c:v>
                </c:pt>
                <c:pt idx="3794">
                  <c:v>2.0699999999999998</c:v>
                </c:pt>
                <c:pt idx="3795">
                  <c:v>0.3</c:v>
                </c:pt>
                <c:pt idx="3796">
                  <c:v>2.78</c:v>
                </c:pt>
                <c:pt idx="3797">
                  <c:v>0.77</c:v>
                </c:pt>
                <c:pt idx="3798">
                  <c:v>0.3</c:v>
                </c:pt>
                <c:pt idx="3799">
                  <c:v>3.06</c:v>
                </c:pt>
                <c:pt idx="3800">
                  <c:v>0.89</c:v>
                </c:pt>
                <c:pt idx="3801">
                  <c:v>2.06</c:v>
                </c:pt>
                <c:pt idx="3802">
                  <c:v>0.96</c:v>
                </c:pt>
                <c:pt idx="3803">
                  <c:v>2.48</c:v>
                </c:pt>
                <c:pt idx="3804">
                  <c:v>4.2699999999999996</c:v>
                </c:pt>
                <c:pt idx="3805">
                  <c:v>3.26</c:v>
                </c:pt>
                <c:pt idx="3806">
                  <c:v>1.5</c:v>
                </c:pt>
                <c:pt idx="3807">
                  <c:v>2.17</c:v>
                </c:pt>
                <c:pt idx="3808">
                  <c:v>2</c:v>
                </c:pt>
                <c:pt idx="3809">
                  <c:v>1.87</c:v>
                </c:pt>
                <c:pt idx="3810">
                  <c:v>2.0299999999999998</c:v>
                </c:pt>
                <c:pt idx="3811">
                  <c:v>2.61</c:v>
                </c:pt>
                <c:pt idx="3812">
                  <c:v>1.53</c:v>
                </c:pt>
                <c:pt idx="3813">
                  <c:v>3.13</c:v>
                </c:pt>
                <c:pt idx="3814">
                  <c:v>4.3</c:v>
                </c:pt>
                <c:pt idx="3815">
                  <c:v>0.65</c:v>
                </c:pt>
                <c:pt idx="3816">
                  <c:v>3.13</c:v>
                </c:pt>
                <c:pt idx="3817">
                  <c:v>2.6</c:v>
                </c:pt>
                <c:pt idx="3818">
                  <c:v>2.83</c:v>
                </c:pt>
                <c:pt idx="3819">
                  <c:v>0.3</c:v>
                </c:pt>
                <c:pt idx="3820">
                  <c:v>3.2</c:v>
                </c:pt>
                <c:pt idx="3821">
                  <c:v>2.2200000000000002</c:v>
                </c:pt>
                <c:pt idx="3822">
                  <c:v>1.5</c:v>
                </c:pt>
                <c:pt idx="3823">
                  <c:v>0.91</c:v>
                </c:pt>
                <c:pt idx="3824">
                  <c:v>3.26</c:v>
                </c:pt>
                <c:pt idx="3825">
                  <c:v>2.5499999999999998</c:v>
                </c:pt>
                <c:pt idx="3826">
                  <c:v>59.75</c:v>
                </c:pt>
                <c:pt idx="3827">
                  <c:v>0.72</c:v>
                </c:pt>
                <c:pt idx="3828">
                  <c:v>2.27</c:v>
                </c:pt>
                <c:pt idx="3829">
                  <c:v>0.3</c:v>
                </c:pt>
                <c:pt idx="3830">
                  <c:v>1.23</c:v>
                </c:pt>
                <c:pt idx="3831">
                  <c:v>1.1399999999999999</c:v>
                </c:pt>
                <c:pt idx="3832">
                  <c:v>1.83</c:v>
                </c:pt>
                <c:pt idx="3833">
                  <c:v>56.62</c:v>
                </c:pt>
                <c:pt idx="3834">
                  <c:v>0.98</c:v>
                </c:pt>
                <c:pt idx="3835">
                  <c:v>0.84</c:v>
                </c:pt>
                <c:pt idx="3836">
                  <c:v>1.05</c:v>
                </c:pt>
                <c:pt idx="3837">
                  <c:v>1.08</c:v>
                </c:pt>
                <c:pt idx="3838">
                  <c:v>2.69</c:v>
                </c:pt>
                <c:pt idx="3839">
                  <c:v>1.32</c:v>
                </c:pt>
                <c:pt idx="3840">
                  <c:v>1.05</c:v>
                </c:pt>
                <c:pt idx="3841">
                  <c:v>0.77</c:v>
                </c:pt>
                <c:pt idx="3842">
                  <c:v>2.25</c:v>
                </c:pt>
                <c:pt idx="3843">
                  <c:v>23.46</c:v>
                </c:pt>
                <c:pt idx="3844">
                  <c:v>2.2799999999999998</c:v>
                </c:pt>
                <c:pt idx="3845">
                  <c:v>0.91</c:v>
                </c:pt>
                <c:pt idx="3846">
                  <c:v>3.29</c:v>
                </c:pt>
                <c:pt idx="3847">
                  <c:v>2.69</c:v>
                </c:pt>
                <c:pt idx="3848">
                  <c:v>4.13</c:v>
                </c:pt>
                <c:pt idx="3849">
                  <c:v>3.86</c:v>
                </c:pt>
                <c:pt idx="3850">
                  <c:v>58.18</c:v>
                </c:pt>
                <c:pt idx="3851">
                  <c:v>2.98</c:v>
                </c:pt>
                <c:pt idx="3852">
                  <c:v>1.38</c:v>
                </c:pt>
                <c:pt idx="3853">
                  <c:v>1.1599999999999999</c:v>
                </c:pt>
                <c:pt idx="3854">
                  <c:v>49.88</c:v>
                </c:pt>
                <c:pt idx="3855">
                  <c:v>2.17</c:v>
                </c:pt>
                <c:pt idx="3856">
                  <c:v>2.2400000000000002</c:v>
                </c:pt>
                <c:pt idx="3857">
                  <c:v>2.29</c:v>
                </c:pt>
                <c:pt idx="3858">
                  <c:v>4.2</c:v>
                </c:pt>
                <c:pt idx="3859">
                  <c:v>1.41</c:v>
                </c:pt>
                <c:pt idx="3860">
                  <c:v>2.91</c:v>
                </c:pt>
                <c:pt idx="3861">
                  <c:v>3.32</c:v>
                </c:pt>
                <c:pt idx="3862">
                  <c:v>1.44</c:v>
                </c:pt>
                <c:pt idx="3863">
                  <c:v>3.81</c:v>
                </c:pt>
                <c:pt idx="3864">
                  <c:v>1.23</c:v>
                </c:pt>
                <c:pt idx="3865">
                  <c:v>1.1499999999999999</c:v>
                </c:pt>
                <c:pt idx="3866">
                  <c:v>4.03</c:v>
                </c:pt>
                <c:pt idx="3867">
                  <c:v>2.38</c:v>
                </c:pt>
                <c:pt idx="3868">
                  <c:v>3.04</c:v>
                </c:pt>
                <c:pt idx="3869">
                  <c:v>0.79</c:v>
                </c:pt>
                <c:pt idx="3870">
                  <c:v>2.96</c:v>
                </c:pt>
                <c:pt idx="3871">
                  <c:v>1.43</c:v>
                </c:pt>
                <c:pt idx="3872">
                  <c:v>2.04</c:v>
                </c:pt>
                <c:pt idx="3873">
                  <c:v>3.18</c:v>
                </c:pt>
                <c:pt idx="3874">
                  <c:v>0.56999999999999995</c:v>
                </c:pt>
                <c:pt idx="3875">
                  <c:v>3.63</c:v>
                </c:pt>
                <c:pt idx="3876">
                  <c:v>1.19</c:v>
                </c:pt>
                <c:pt idx="3877">
                  <c:v>0.59</c:v>
                </c:pt>
                <c:pt idx="3878">
                  <c:v>32.19</c:v>
                </c:pt>
                <c:pt idx="3879">
                  <c:v>2.4500000000000002</c:v>
                </c:pt>
                <c:pt idx="3880">
                  <c:v>0.85</c:v>
                </c:pt>
                <c:pt idx="3881">
                  <c:v>1.3</c:v>
                </c:pt>
                <c:pt idx="3882">
                  <c:v>3.3</c:v>
                </c:pt>
                <c:pt idx="3883">
                  <c:v>2.96</c:v>
                </c:pt>
                <c:pt idx="3884">
                  <c:v>1.04</c:v>
                </c:pt>
                <c:pt idx="3885">
                  <c:v>0.85</c:v>
                </c:pt>
                <c:pt idx="3886">
                  <c:v>1.97</c:v>
                </c:pt>
                <c:pt idx="3887">
                  <c:v>2.85</c:v>
                </c:pt>
                <c:pt idx="3888">
                  <c:v>0.76</c:v>
                </c:pt>
                <c:pt idx="3889">
                  <c:v>1.1499999999999999</c:v>
                </c:pt>
                <c:pt idx="3890">
                  <c:v>1.0900000000000001</c:v>
                </c:pt>
                <c:pt idx="3891">
                  <c:v>1.77</c:v>
                </c:pt>
                <c:pt idx="3892">
                  <c:v>1.48</c:v>
                </c:pt>
                <c:pt idx="3893">
                  <c:v>0.64</c:v>
                </c:pt>
                <c:pt idx="3894">
                  <c:v>2.85</c:v>
                </c:pt>
                <c:pt idx="3895">
                  <c:v>2.2400000000000002</c:v>
                </c:pt>
                <c:pt idx="3896">
                  <c:v>1.31</c:v>
                </c:pt>
                <c:pt idx="3897">
                  <c:v>31.82</c:v>
                </c:pt>
                <c:pt idx="3898">
                  <c:v>0.9</c:v>
                </c:pt>
                <c:pt idx="3899">
                  <c:v>0.3</c:v>
                </c:pt>
                <c:pt idx="3900">
                  <c:v>3.21</c:v>
                </c:pt>
                <c:pt idx="3901">
                  <c:v>0.3</c:v>
                </c:pt>
                <c:pt idx="3902">
                  <c:v>0.3</c:v>
                </c:pt>
                <c:pt idx="3903">
                  <c:v>1</c:v>
                </c:pt>
                <c:pt idx="3904">
                  <c:v>2.85</c:v>
                </c:pt>
                <c:pt idx="3905">
                  <c:v>1.01</c:v>
                </c:pt>
                <c:pt idx="3906">
                  <c:v>0.3</c:v>
                </c:pt>
                <c:pt idx="3907">
                  <c:v>1.47</c:v>
                </c:pt>
                <c:pt idx="3908">
                  <c:v>2.35</c:v>
                </c:pt>
                <c:pt idx="3909">
                  <c:v>2.94</c:v>
                </c:pt>
                <c:pt idx="3910">
                  <c:v>0.75</c:v>
                </c:pt>
                <c:pt idx="3911">
                  <c:v>1.42</c:v>
                </c:pt>
                <c:pt idx="3912">
                  <c:v>3.67</c:v>
                </c:pt>
                <c:pt idx="3913">
                  <c:v>3.37</c:v>
                </c:pt>
                <c:pt idx="3914">
                  <c:v>0.82</c:v>
                </c:pt>
                <c:pt idx="3915">
                  <c:v>1.25</c:v>
                </c:pt>
                <c:pt idx="3916">
                  <c:v>1.83</c:v>
                </c:pt>
                <c:pt idx="3917">
                  <c:v>1.66</c:v>
                </c:pt>
                <c:pt idx="3918">
                  <c:v>1.38</c:v>
                </c:pt>
                <c:pt idx="3919">
                  <c:v>1.22</c:v>
                </c:pt>
                <c:pt idx="3920">
                  <c:v>3.66</c:v>
                </c:pt>
                <c:pt idx="3921">
                  <c:v>2.86</c:v>
                </c:pt>
                <c:pt idx="3922">
                  <c:v>2.2599999999999998</c:v>
                </c:pt>
                <c:pt idx="3923">
                  <c:v>0.34</c:v>
                </c:pt>
                <c:pt idx="3924">
                  <c:v>1.97</c:v>
                </c:pt>
                <c:pt idx="3925">
                  <c:v>0.88</c:v>
                </c:pt>
                <c:pt idx="3926">
                  <c:v>2.21</c:v>
                </c:pt>
                <c:pt idx="3927">
                  <c:v>1.6</c:v>
                </c:pt>
                <c:pt idx="3928">
                  <c:v>3.45</c:v>
                </c:pt>
                <c:pt idx="3929">
                  <c:v>1.36</c:v>
                </c:pt>
                <c:pt idx="3930">
                  <c:v>0.45</c:v>
                </c:pt>
                <c:pt idx="3931">
                  <c:v>1.54</c:v>
                </c:pt>
                <c:pt idx="3932">
                  <c:v>1.3</c:v>
                </c:pt>
                <c:pt idx="3933">
                  <c:v>3.39</c:v>
                </c:pt>
                <c:pt idx="3934">
                  <c:v>1.59</c:v>
                </c:pt>
                <c:pt idx="3935">
                  <c:v>1.21</c:v>
                </c:pt>
                <c:pt idx="3936">
                  <c:v>1.74</c:v>
                </c:pt>
                <c:pt idx="3937">
                  <c:v>2.98</c:v>
                </c:pt>
                <c:pt idx="3938">
                  <c:v>2.73</c:v>
                </c:pt>
                <c:pt idx="3939">
                  <c:v>1.01</c:v>
                </c:pt>
                <c:pt idx="3940">
                  <c:v>35.880000000000003</c:v>
                </c:pt>
                <c:pt idx="3941">
                  <c:v>1.1399999999999999</c:v>
                </c:pt>
                <c:pt idx="3942">
                  <c:v>0.3</c:v>
                </c:pt>
                <c:pt idx="3943">
                  <c:v>1.06</c:v>
                </c:pt>
                <c:pt idx="3944">
                  <c:v>1.45</c:v>
                </c:pt>
                <c:pt idx="3945">
                  <c:v>3.05</c:v>
                </c:pt>
                <c:pt idx="3946">
                  <c:v>1.46</c:v>
                </c:pt>
                <c:pt idx="3947">
                  <c:v>1.75</c:v>
                </c:pt>
                <c:pt idx="3948">
                  <c:v>0.91</c:v>
                </c:pt>
                <c:pt idx="3949">
                  <c:v>1.35</c:v>
                </c:pt>
                <c:pt idx="3950">
                  <c:v>1.95</c:v>
                </c:pt>
                <c:pt idx="3951">
                  <c:v>1.47</c:v>
                </c:pt>
                <c:pt idx="3952">
                  <c:v>2.65</c:v>
                </c:pt>
                <c:pt idx="3953">
                  <c:v>2.15</c:v>
                </c:pt>
                <c:pt idx="3954">
                  <c:v>1.28</c:v>
                </c:pt>
                <c:pt idx="3955">
                  <c:v>2.36</c:v>
                </c:pt>
                <c:pt idx="3956">
                  <c:v>1.54</c:v>
                </c:pt>
                <c:pt idx="3957">
                  <c:v>1.36</c:v>
                </c:pt>
                <c:pt idx="3958">
                  <c:v>2.69</c:v>
                </c:pt>
                <c:pt idx="3959">
                  <c:v>1.22</c:v>
                </c:pt>
                <c:pt idx="3960">
                  <c:v>1.39</c:v>
                </c:pt>
                <c:pt idx="3961">
                  <c:v>3.71</c:v>
                </c:pt>
                <c:pt idx="3962">
                  <c:v>1.4</c:v>
                </c:pt>
                <c:pt idx="3963">
                  <c:v>1</c:v>
                </c:pt>
                <c:pt idx="3964">
                  <c:v>2.41</c:v>
                </c:pt>
                <c:pt idx="3965">
                  <c:v>1.34</c:v>
                </c:pt>
                <c:pt idx="3966">
                  <c:v>51.04</c:v>
                </c:pt>
                <c:pt idx="3967">
                  <c:v>0.66</c:v>
                </c:pt>
                <c:pt idx="3968">
                  <c:v>3.1</c:v>
                </c:pt>
                <c:pt idx="3969">
                  <c:v>0.92</c:v>
                </c:pt>
                <c:pt idx="3970">
                  <c:v>1.39</c:v>
                </c:pt>
                <c:pt idx="3971">
                  <c:v>3.87</c:v>
                </c:pt>
                <c:pt idx="3972">
                  <c:v>3.49</c:v>
                </c:pt>
                <c:pt idx="3973">
                  <c:v>0.3</c:v>
                </c:pt>
                <c:pt idx="3974">
                  <c:v>1.05</c:v>
                </c:pt>
                <c:pt idx="3975">
                  <c:v>1.56</c:v>
                </c:pt>
                <c:pt idx="3976">
                  <c:v>0.78</c:v>
                </c:pt>
                <c:pt idx="3977">
                  <c:v>0.3</c:v>
                </c:pt>
                <c:pt idx="3978">
                  <c:v>1.4</c:v>
                </c:pt>
                <c:pt idx="3979">
                  <c:v>0.75</c:v>
                </c:pt>
                <c:pt idx="3980">
                  <c:v>0.52</c:v>
                </c:pt>
                <c:pt idx="3981">
                  <c:v>12.74</c:v>
                </c:pt>
                <c:pt idx="3982">
                  <c:v>48.95</c:v>
                </c:pt>
                <c:pt idx="3983">
                  <c:v>3.02</c:v>
                </c:pt>
                <c:pt idx="3984">
                  <c:v>0.3</c:v>
                </c:pt>
                <c:pt idx="3985">
                  <c:v>1.47</c:v>
                </c:pt>
                <c:pt idx="3986">
                  <c:v>1.74</c:v>
                </c:pt>
                <c:pt idx="3987">
                  <c:v>0.3</c:v>
                </c:pt>
                <c:pt idx="3988">
                  <c:v>1.81</c:v>
                </c:pt>
                <c:pt idx="3989">
                  <c:v>1.79</c:v>
                </c:pt>
                <c:pt idx="3990">
                  <c:v>1.62</c:v>
                </c:pt>
                <c:pt idx="3991">
                  <c:v>1.07</c:v>
                </c:pt>
                <c:pt idx="3992">
                  <c:v>1.61</c:v>
                </c:pt>
                <c:pt idx="3993">
                  <c:v>1.33</c:v>
                </c:pt>
                <c:pt idx="3994">
                  <c:v>2.1800000000000002</c:v>
                </c:pt>
                <c:pt idx="3995">
                  <c:v>0.51</c:v>
                </c:pt>
                <c:pt idx="3996">
                  <c:v>2.75</c:v>
                </c:pt>
                <c:pt idx="3997">
                  <c:v>0.62</c:v>
                </c:pt>
                <c:pt idx="3998">
                  <c:v>1.35</c:v>
                </c:pt>
                <c:pt idx="3999">
                  <c:v>2.36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82-4F8B-9649-8C0B098D5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74758"/>
        <c:axId val="11708042"/>
      </c:scatterChart>
      <c:valAx>
        <c:axId val="39374758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Water Used (m3)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708042"/>
        <c:crosses val="autoZero"/>
        <c:crossBetween val="midCat"/>
      </c:valAx>
      <c:valAx>
        <c:axId val="117080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Yield (t/ha)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37475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160920</xdr:rowOff>
    </xdr:from>
    <xdr:to>
      <xdr:col>8</xdr:col>
      <xdr:colOff>147600</xdr:colOff>
      <xdr:row>17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160920</xdr:rowOff>
    </xdr:from>
    <xdr:to>
      <xdr:col>17</xdr:col>
      <xdr:colOff>147600</xdr:colOff>
      <xdr:row>17</xdr:row>
      <xdr:rowOff>182880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160560</xdr:rowOff>
    </xdr:from>
    <xdr:to>
      <xdr:col>8</xdr:col>
      <xdr:colOff>147600</xdr:colOff>
      <xdr:row>34</xdr:row>
      <xdr:rowOff>182520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19</xdr:row>
      <xdr:rowOff>160560</xdr:rowOff>
    </xdr:from>
    <xdr:to>
      <xdr:col>17</xdr:col>
      <xdr:colOff>147600</xdr:colOff>
      <xdr:row>34</xdr:row>
      <xdr:rowOff>182520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36</xdr:row>
      <xdr:rowOff>160560</xdr:rowOff>
    </xdr:from>
    <xdr:to>
      <xdr:col>11</xdr:col>
      <xdr:colOff>473040</xdr:colOff>
      <xdr:row>53</xdr:row>
      <xdr:rowOff>161640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36</xdr:row>
      <xdr:rowOff>160560</xdr:rowOff>
    </xdr:from>
    <xdr:to>
      <xdr:col>16</xdr:col>
      <xdr:colOff>39240</xdr:colOff>
      <xdr:row>53</xdr:row>
      <xdr:rowOff>161640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54</xdr:row>
      <xdr:rowOff>160560</xdr:rowOff>
    </xdr:from>
    <xdr:to>
      <xdr:col>9</xdr:col>
      <xdr:colOff>255960</xdr:colOff>
      <xdr:row>71</xdr:row>
      <xdr:rowOff>161640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C436C8-CA22-4FA1-81A0-2D9044526423}" name="Table1" displayName="Table1" ref="A1:AF4001" totalsRowShown="0" headerRowDxfId="0" dataDxfId="1" headerRowBorderDxfId="35" tableBorderDxfId="36" totalsRowBorderDxfId="34">
  <autoFilter ref="A1:AF4001" xr:uid="{D5C436C8-CA22-4FA1-81A0-2D9044526423}"/>
  <tableColumns count="32">
    <tableColumn id="1" xr3:uid="{2ADC1230-18E9-4586-9CC3-A1F08E2022B5}" name="Farm ID" dataDxfId="33">
      <calculatedColumnFormula>Raw_Data!A2</calculatedColumnFormula>
    </tableColumn>
    <tableColumn id="2" xr3:uid="{B7A9A14B-233B-481B-802D-260187CBBFCF}" name="State" dataDxfId="32">
      <calculatedColumnFormula>Raw_Data!B2</calculatedColumnFormula>
    </tableColumn>
    <tableColumn id="3" xr3:uid="{EB239EBC-C6C9-443B-B71B-835FE94C99B2}" name="District" dataDxfId="31">
      <calculatedColumnFormula>Raw_Data!C2</calculatedColumnFormula>
    </tableColumn>
    <tableColumn id="4" xr3:uid="{71EA163A-8846-4106-AC99-C7478D9A7351}" name="Crop" dataDxfId="30">
      <calculatedColumnFormula>Raw_Data!D2</calculatedColumnFormula>
    </tableColumn>
    <tableColumn id="5" xr3:uid="{A0F46046-80CB-4BFC-B7C6-3743F588DE43}" name="Season" dataDxfId="29">
      <calculatedColumnFormula>Raw_Data!E2</calculatedColumnFormula>
    </tableColumn>
    <tableColumn id="6" xr3:uid="{8C328A2A-DB93-4263-A1A9-6382E5AF18F8}" name="Farm Area Hectares" dataDxfId="28">
      <calculatedColumnFormula>Raw_Data!F2</calculatedColumnFormula>
    </tableColumn>
    <tableColumn id="7" xr3:uid="{C1DC0C1B-394C-45E2-9F20-D18F5EA5F512}" name="Rainfall mm" dataDxfId="27">
      <calculatedColumnFormula>IF(Raw_Data!G2="",ROUND(AVERAGEIFS(Raw_Data!$G$2:$G$4001,Raw_Data!$E$2:$E$4001,E2),1),Raw_Data!G2)</calculatedColumnFormula>
    </tableColumn>
    <tableColumn id="8" xr3:uid="{B70399AE-235B-4BC5-AD90-F0A6ABCB29B6}" name="Avg Temperature C" dataDxfId="26">
      <calculatedColumnFormula>Raw_Data!H2</calculatedColumnFormula>
    </tableColumn>
    <tableColumn id="9" xr3:uid="{C35ECC4E-ED88-4DA8-8E61-F1B9FA263518}" name="Humidity pct" dataDxfId="25">
      <calculatedColumnFormula>Raw_Data!I2</calculatedColumnFormula>
    </tableColumn>
    <tableColumn id="10" xr3:uid="{775C3D37-EFB8-4EFC-BB69-876629E0786E}" name="Sunlight Hours Day" dataDxfId="24">
      <calculatedColumnFormula>Raw_Data!J2</calculatedColumnFormula>
    </tableColumn>
    <tableColumn id="11" xr3:uid="{849C327E-D362-4F0F-A21E-274F1CFF0B62}" name="Soil pH" dataDxfId="23">
      <calculatedColumnFormula>Raw_Data!K2</calculatedColumnFormula>
    </tableColumn>
    <tableColumn id="12" xr3:uid="{EE675FB5-EBE1-4241-93C2-85DB2AAF1F95}" name="Soil Moisture pct" dataDxfId="22">
      <calculatedColumnFormula>IF(Raw_Data!L2="",ROUND(AVERAGEIFS(Raw_Data!$L$2:$L$4001,Raw_Data!$E$2:$E$4001,E2),1),Raw_Data!L2)</calculatedColumnFormula>
    </tableColumn>
    <tableColumn id="13" xr3:uid="{21B646F7-630A-46B8-B6E5-1EE46D20826D}" name="Nitrogen kg ha" dataDxfId="21">
      <calculatedColumnFormula>Raw_Data!M2</calculatedColumnFormula>
    </tableColumn>
    <tableColumn id="14" xr3:uid="{4C116EEA-241F-4850-961B-5507B2E0BB8F}" name="Phosphorus kg ha" dataDxfId="20">
      <calculatedColumnFormula>Raw_Data!N2</calculatedColumnFormula>
    </tableColumn>
    <tableColumn id="15" xr3:uid="{F8E2513C-54A3-4748-96BC-1E93CCEED103}" name="Potassium kg ha" dataDxfId="19">
      <calculatedColumnFormula>Raw_Data!O2</calculatedColumnFormula>
    </tableColumn>
    <tableColumn id="16" xr3:uid="{480C6D9A-760E-4C10-9AC9-9F701B9F4E47}" name="Irrigation Method" dataDxfId="18">
      <calculatedColumnFormula>Raw_Data!P2</calculatedColumnFormula>
    </tableColumn>
    <tableColumn id="17" xr3:uid="{1AEA848B-FCA4-4942-80A7-085407D85668}" name="Fertilizer kg ha" dataDxfId="17">
      <calculatedColumnFormula>Raw_Data!Q2</calculatedColumnFormula>
    </tableColumn>
    <tableColumn id="18" xr3:uid="{20DE927A-356E-4BAA-A895-BE9FEB4D17E1}" name="Pesticide Litre ha" dataDxfId="16">
      <calculatedColumnFormula>Raw_Data!R2</calculatedColumnFormula>
    </tableColumn>
    <tableColumn id="19" xr3:uid="{1F62BA16-41DD-4920-9A77-420FD3B28613}" name="Seed Quality Score" dataDxfId="15">
      <calculatedColumnFormula>Raw_Data!S2</calculatedColumnFormula>
    </tableColumn>
    <tableColumn id="20" xr3:uid="{AE9A5594-63DB-463B-A9E4-89A2B825CEC2}" name="Yield Tonnes Ha" dataDxfId="14">
      <calculatedColumnFormula>IF(Raw_Data!T2="",ROUND(AVERAGEIFS(Raw_Data!$T$2:$T$4001,Raw_Data!$E$2:$E$4001,E2,Raw_Data!$D$2:$D$4001,D2),2),IF(Raw_Data!T2&gt;INDEX(Cleaning_Reference!$F$6:$F$13,MATCH(D2,Cleaning_Reference!$A$6:$A$13,0)),INDEX(Cleaning_Reference!$F$6:$F$13,MATCH(D2,Cleaning_Reference!$A$6:$A$13,0)),Raw_Data!T2))</calculatedColumnFormula>
    </tableColumn>
    <tableColumn id="21" xr3:uid="{E1CEA405-F8C7-47CB-92E0-824D81D8103D}" name="Production Tonnes" dataDxfId="13">
      <calculatedColumnFormula>Raw_Data!U2</calculatedColumnFormula>
    </tableColumn>
    <tableColumn id="22" xr3:uid="{652ECEDA-AFB9-4336-9639-6A43A55904D9}" name="Market Price INR Tonne" dataDxfId="12">
      <calculatedColumnFormula>Raw_Data!V2</calculatedColumnFormula>
    </tableColumn>
    <tableColumn id="23" xr3:uid="{048FF4B7-9A44-491E-8B19-A1FC7B95B5DE}" name="Total Cost INR" dataDxfId="11">
      <calculatedColumnFormula>Raw_Data!W2</calculatedColumnFormula>
    </tableColumn>
    <tableColumn id="24" xr3:uid="{CA76DA2C-B4F5-4730-9990-D034321DDCB2}" name="Revenue INR" dataDxfId="10">
      <calculatedColumnFormula>Raw_Data!X2</calculatedColumnFormula>
    </tableColumn>
    <tableColumn id="25" xr3:uid="{B018243C-0689-4328-931D-1618B15C8E5D}" name="Profit INR" dataDxfId="9">
      <calculatedColumnFormula>Raw_Data!Y2</calculatedColumnFormula>
    </tableColumn>
    <tableColumn id="26" xr3:uid="{BF63B900-3CD9-479C-95E9-6346ED31EAC4}" name="Water Used m3" dataDxfId="8">
      <calculatedColumnFormula>Raw_Data!Z2</calculatedColumnFormula>
    </tableColumn>
    <tableColumn id="27" xr3:uid="{C47F8608-1454-46A7-A730-A9DDA33EDFD3}" name="Water Efficiency t per 1000m3" dataDxfId="7">
      <calculatedColumnFormula>Raw_Data!AA2</calculatedColumnFormula>
    </tableColumn>
    <tableColumn id="28" xr3:uid="{2A4A7C98-85F5-466A-92CE-5D46791F21D7}" name="Disease Pest Risk pct" dataDxfId="6">
      <calculatedColumnFormula>Raw_Data!AB2</calculatedColumnFormula>
    </tableColumn>
    <tableColumn id="29" xr3:uid="{73653033-1279-4134-A0E8-BB131DBABBC9}" name="Rainfall Imputed" dataDxfId="5">
      <calculatedColumnFormula>IF(Raw_Data!G2="","Yes","No")</calculatedColumnFormula>
    </tableColumn>
    <tableColumn id="30" xr3:uid="{B329E8E4-4E17-4EEE-8708-20BAB8856A56}" name="SoilMoisture Imputed" dataDxfId="4">
      <calculatedColumnFormula>IF(Raw_Data!L2="","Yes","No")</calculatedColumnFormula>
    </tableColumn>
    <tableColumn id="31" xr3:uid="{3ACBFA1B-97E8-46A3-AF4F-13426C0D6FE9}" name="Yield Status" dataDxfId="3">
      <calculatedColumnFormula>IF(Raw_Data!T2="","Imputed",IF(Raw_Data!T2&gt;INDEX(Cleaning_Reference!$F$6:$F$13,MATCH(D2,Cleaning_Reference!$A$6:$A$13,0)),"Capped","Original"))</calculatedColumnFormula>
    </tableColumn>
    <tableColumn id="32" xr3:uid="{28D8856B-CE59-4587-A252-EF6A05A8B26E}" name="Production Recalculated t" dataDxfId="2">
      <calculatedColumnFormula>ROUND(T2*F2,2)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3D"/>
  </sheetPr>
  <dimension ref="A1:B21"/>
  <sheetViews>
    <sheetView showGridLines="0" topLeftCell="A12" zoomScaleNormal="100" workbookViewId="0">
      <selection activeCell="D24" sqref="D24"/>
    </sheetView>
  </sheetViews>
  <sheetFormatPr defaultColWidth="8.6640625" defaultRowHeight="14.4" x14ac:dyDescent="0.3"/>
  <cols>
    <col min="1" max="1" width="26" customWidth="1"/>
    <col min="2" max="2" width="82.5546875" customWidth="1"/>
  </cols>
  <sheetData>
    <row r="1" spans="1:2" ht="22.8" x14ac:dyDescent="0.4">
      <c r="A1" s="3" t="s">
        <v>0</v>
      </c>
    </row>
    <row r="2" spans="1:2" x14ac:dyDescent="0.3">
      <c r="A2" s="4" t="s">
        <v>1</v>
      </c>
    </row>
    <row r="4" spans="1:2" x14ac:dyDescent="0.3">
      <c r="A4" s="5" t="s">
        <v>2</v>
      </c>
    </row>
    <row r="6" spans="1:2" ht="15.6" x14ac:dyDescent="0.3">
      <c r="A6" s="6" t="s">
        <v>3</v>
      </c>
    </row>
    <row r="7" spans="1:2" x14ac:dyDescent="0.3">
      <c r="A7" s="7" t="s">
        <v>4</v>
      </c>
      <c r="B7" s="7" t="s">
        <v>5</v>
      </c>
    </row>
    <row r="8" spans="1:2" x14ac:dyDescent="0.3">
      <c r="A8" s="8" t="s">
        <v>6</v>
      </c>
      <c r="B8" s="9" t="s">
        <v>7</v>
      </c>
    </row>
    <row r="9" spans="1:2" x14ac:dyDescent="0.3">
      <c r="A9" s="8" t="s">
        <v>8</v>
      </c>
      <c r="B9" s="9" t="s">
        <v>9</v>
      </c>
    </row>
    <row r="10" spans="1:2" x14ac:dyDescent="0.3">
      <c r="A10" s="8" t="s">
        <v>10</v>
      </c>
      <c r="B10" s="9" t="s">
        <v>11</v>
      </c>
    </row>
    <row r="11" spans="1:2" x14ac:dyDescent="0.3">
      <c r="A11" s="8" t="s">
        <v>12</v>
      </c>
      <c r="B11" s="9" t="s">
        <v>13</v>
      </c>
    </row>
    <row r="12" spans="1:2" x14ac:dyDescent="0.3">
      <c r="A12" s="8" t="s">
        <v>14</v>
      </c>
      <c r="B12" s="9" t="s">
        <v>15</v>
      </c>
    </row>
    <row r="13" spans="1:2" x14ac:dyDescent="0.3">
      <c r="A13" s="8" t="s">
        <v>16</v>
      </c>
      <c r="B13" s="9" t="s">
        <v>17</v>
      </c>
    </row>
    <row r="14" spans="1:2" x14ac:dyDescent="0.3">
      <c r="A14" s="8" t="s">
        <v>18</v>
      </c>
      <c r="B14" s="9" t="s">
        <v>19</v>
      </c>
    </row>
    <row r="15" spans="1:2" x14ac:dyDescent="0.3">
      <c r="A15" s="8" t="s">
        <v>20</v>
      </c>
      <c r="B15" s="9" t="s">
        <v>21</v>
      </c>
    </row>
    <row r="16" spans="1:2" x14ac:dyDescent="0.3">
      <c r="A16" s="8" t="s">
        <v>22</v>
      </c>
      <c r="B16" s="9" t="s">
        <v>23</v>
      </c>
    </row>
    <row r="17" spans="1:2" x14ac:dyDescent="0.3">
      <c r="A17" s="8" t="s">
        <v>24</v>
      </c>
      <c r="B17" s="9" t="s">
        <v>25</v>
      </c>
    </row>
    <row r="18" spans="1:2" x14ac:dyDescent="0.3">
      <c r="A18" s="8" t="s">
        <v>26</v>
      </c>
      <c r="B18" s="9" t="s">
        <v>27</v>
      </c>
    </row>
    <row r="20" spans="1:2" ht="15.6" x14ac:dyDescent="0.3">
      <c r="A20" s="6" t="s">
        <v>28</v>
      </c>
    </row>
    <row r="21" spans="1:2" ht="60" customHeight="1" x14ac:dyDescent="0.3">
      <c r="A21" s="2" t="s">
        <v>29</v>
      </c>
      <c r="B21" s="2"/>
    </row>
  </sheetData>
  <mergeCells count="1">
    <mergeCell ref="A21:B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showGridLines="0" topLeftCell="A8" zoomScaleNormal="100" workbookViewId="0">
      <selection activeCell="D27" sqref="D27"/>
    </sheetView>
  </sheetViews>
  <sheetFormatPr defaultColWidth="8.6640625" defaultRowHeight="14.4" x14ac:dyDescent="0.3"/>
  <cols>
    <col min="1" max="1" width="28" customWidth="1"/>
    <col min="2" max="2" width="75" customWidth="1"/>
  </cols>
  <sheetData>
    <row r="1" spans="1:2" ht="17.25" customHeight="1" x14ac:dyDescent="0.3">
      <c r="A1" s="10" t="s">
        <v>30</v>
      </c>
    </row>
    <row r="2" spans="1:2" ht="15" customHeight="1" x14ac:dyDescent="0.3">
      <c r="A2" s="4" t="s">
        <v>31</v>
      </c>
    </row>
    <row r="4" spans="1:2" ht="15" customHeight="1" x14ac:dyDescent="0.3">
      <c r="A4" s="7" t="s">
        <v>32</v>
      </c>
      <c r="B4" s="7" t="s">
        <v>33</v>
      </c>
    </row>
    <row r="5" spans="1:2" ht="15" customHeight="1" x14ac:dyDescent="0.3">
      <c r="A5" s="9" t="s">
        <v>34</v>
      </c>
      <c r="B5" s="9" t="s">
        <v>35</v>
      </c>
    </row>
    <row r="6" spans="1:2" ht="15" customHeight="1" x14ac:dyDescent="0.3">
      <c r="A6" s="9" t="s">
        <v>36</v>
      </c>
      <c r="B6" s="9" t="s">
        <v>37</v>
      </c>
    </row>
    <row r="7" spans="1:2" ht="15" customHeight="1" x14ac:dyDescent="0.3">
      <c r="A7" s="9" t="s">
        <v>38</v>
      </c>
      <c r="B7" s="9" t="s">
        <v>39</v>
      </c>
    </row>
    <row r="8" spans="1:2" ht="15" customHeight="1" x14ac:dyDescent="0.3">
      <c r="A8" s="9" t="s">
        <v>40</v>
      </c>
      <c r="B8" s="9" t="s">
        <v>41</v>
      </c>
    </row>
    <row r="9" spans="1:2" ht="15" customHeight="1" x14ac:dyDescent="0.3">
      <c r="A9" s="9" t="s">
        <v>42</v>
      </c>
      <c r="B9" s="9" t="s">
        <v>43</v>
      </c>
    </row>
    <row r="10" spans="1:2" ht="15" customHeight="1" x14ac:dyDescent="0.3">
      <c r="A10" s="9" t="s">
        <v>44</v>
      </c>
      <c r="B10" s="9" t="s">
        <v>45</v>
      </c>
    </row>
    <row r="11" spans="1:2" ht="15" customHeight="1" x14ac:dyDescent="0.3">
      <c r="A11" s="9" t="s">
        <v>46</v>
      </c>
      <c r="B11" s="9" t="s">
        <v>47</v>
      </c>
    </row>
    <row r="12" spans="1:2" ht="15" customHeight="1" x14ac:dyDescent="0.3">
      <c r="A12" s="9" t="s">
        <v>48</v>
      </c>
      <c r="B12" s="9" t="s">
        <v>49</v>
      </c>
    </row>
    <row r="13" spans="1:2" ht="15" customHeight="1" x14ac:dyDescent="0.3">
      <c r="A13" s="9" t="s">
        <v>50</v>
      </c>
      <c r="B13" s="9" t="s">
        <v>51</v>
      </c>
    </row>
    <row r="14" spans="1:2" ht="15" customHeight="1" x14ac:dyDescent="0.3">
      <c r="A14" s="9" t="s">
        <v>52</v>
      </c>
      <c r="B14" s="9" t="s">
        <v>53</v>
      </c>
    </row>
    <row r="15" spans="1:2" ht="15" customHeight="1" x14ac:dyDescent="0.3">
      <c r="A15" s="9" t="s">
        <v>54</v>
      </c>
      <c r="B15" s="9" t="s">
        <v>55</v>
      </c>
    </row>
    <row r="16" spans="1:2" ht="15" customHeight="1" x14ac:dyDescent="0.3">
      <c r="A16" s="9" t="s">
        <v>56</v>
      </c>
      <c r="B16" s="9" t="s">
        <v>57</v>
      </c>
    </row>
    <row r="17" spans="1:2" ht="15" customHeight="1" x14ac:dyDescent="0.3">
      <c r="A17" s="9" t="s">
        <v>58</v>
      </c>
      <c r="B17" s="9" t="s">
        <v>59</v>
      </c>
    </row>
    <row r="18" spans="1:2" ht="15" customHeight="1" x14ac:dyDescent="0.3">
      <c r="A18" s="9" t="s">
        <v>60</v>
      </c>
      <c r="B18" s="9" t="s">
        <v>61</v>
      </c>
    </row>
    <row r="19" spans="1:2" ht="15" customHeight="1" x14ac:dyDescent="0.3">
      <c r="A19" s="9" t="s">
        <v>62</v>
      </c>
      <c r="B19" s="9" t="s">
        <v>63</v>
      </c>
    </row>
    <row r="20" spans="1:2" ht="15" customHeight="1" x14ac:dyDescent="0.3">
      <c r="A20" s="9" t="s">
        <v>64</v>
      </c>
      <c r="B20" s="9" t="s">
        <v>65</v>
      </c>
    </row>
    <row r="21" spans="1:2" ht="15" customHeight="1" x14ac:dyDescent="0.3">
      <c r="A21" s="9" t="s">
        <v>66</v>
      </c>
      <c r="B21" s="9" t="s">
        <v>67</v>
      </c>
    </row>
    <row r="22" spans="1:2" ht="15" customHeight="1" x14ac:dyDescent="0.3">
      <c r="A22" s="9" t="s">
        <v>68</v>
      </c>
      <c r="B22" s="9" t="s">
        <v>69</v>
      </c>
    </row>
    <row r="23" spans="1:2" ht="15" customHeight="1" x14ac:dyDescent="0.3">
      <c r="A23" s="9" t="s">
        <v>70</v>
      </c>
      <c r="B23" s="9" t="s">
        <v>71</v>
      </c>
    </row>
    <row r="24" spans="1:2" ht="15" customHeight="1" x14ac:dyDescent="0.3">
      <c r="A24" s="9" t="s">
        <v>72</v>
      </c>
      <c r="B24" s="9" t="s">
        <v>73</v>
      </c>
    </row>
    <row r="25" spans="1:2" ht="15" customHeight="1" x14ac:dyDescent="0.3">
      <c r="A25" s="9" t="s">
        <v>74</v>
      </c>
      <c r="B25" s="9" t="s">
        <v>75</v>
      </c>
    </row>
    <row r="26" spans="1:2" ht="15" customHeight="1" x14ac:dyDescent="0.3">
      <c r="A26" s="9" t="s">
        <v>76</v>
      </c>
      <c r="B26" s="9" t="s">
        <v>77</v>
      </c>
    </row>
    <row r="27" spans="1:2" ht="15" customHeight="1" x14ac:dyDescent="0.3">
      <c r="A27" s="9" t="s">
        <v>78</v>
      </c>
      <c r="B27" s="9" t="s">
        <v>79</v>
      </c>
    </row>
    <row r="28" spans="1:2" ht="15" customHeight="1" x14ac:dyDescent="0.3">
      <c r="A28" s="9" t="s">
        <v>80</v>
      </c>
      <c r="B28" s="9" t="s">
        <v>81</v>
      </c>
    </row>
    <row r="29" spans="1:2" ht="15" customHeight="1" x14ac:dyDescent="0.3">
      <c r="A29" s="9" t="s">
        <v>82</v>
      </c>
      <c r="B29" s="9" t="s">
        <v>83</v>
      </c>
    </row>
    <row r="30" spans="1:2" ht="15" customHeight="1" x14ac:dyDescent="0.3">
      <c r="A30" s="9" t="s">
        <v>84</v>
      </c>
      <c r="B30" s="9" t="s">
        <v>85</v>
      </c>
    </row>
    <row r="31" spans="1:2" ht="15" customHeight="1" x14ac:dyDescent="0.3">
      <c r="A31" s="9" t="s">
        <v>86</v>
      </c>
      <c r="B31" s="9" t="s">
        <v>87</v>
      </c>
    </row>
    <row r="32" spans="1:2" ht="15" customHeight="1" x14ac:dyDescent="0.3">
      <c r="A32" s="9" t="s">
        <v>88</v>
      </c>
      <c r="B32" s="9" t="s">
        <v>89</v>
      </c>
    </row>
    <row r="35" spans="1:1" ht="15" customHeight="1" x14ac:dyDescent="0.3">
      <c r="A35" s="11" t="s">
        <v>90</v>
      </c>
    </row>
    <row r="36" spans="1:1" ht="15" customHeight="1" x14ac:dyDescent="0.3">
      <c r="A36" s="12" t="s">
        <v>91</v>
      </c>
    </row>
    <row r="37" spans="1:1" ht="15" customHeight="1" x14ac:dyDescent="0.3">
      <c r="A37" s="12" t="s">
        <v>92</v>
      </c>
    </row>
    <row r="38" spans="1:1" ht="15" customHeight="1" x14ac:dyDescent="0.3">
      <c r="A38" s="12" t="s">
        <v>93</v>
      </c>
    </row>
    <row r="39" spans="1:1" ht="15" customHeight="1" x14ac:dyDescent="0.3">
      <c r="A39" s="12" t="s">
        <v>94</v>
      </c>
    </row>
    <row r="40" spans="1:1" ht="15" customHeight="1" x14ac:dyDescent="0.3">
      <c r="A40" s="12" t="s">
        <v>95</v>
      </c>
    </row>
    <row r="41" spans="1:1" ht="15" customHeight="1" x14ac:dyDescent="0.3">
      <c r="A41" s="12" t="s">
        <v>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4001"/>
  <sheetViews>
    <sheetView showGridLines="0" topLeftCell="H1" zoomScaleNormal="100" workbookViewId="0">
      <pane ySplit="1" topLeftCell="A3" activePane="bottomLeft" state="frozen"/>
      <selection activeCell="A21" sqref="A21:B21"/>
      <selection pane="bottomLeft" activeCell="AD14" sqref="AD14"/>
    </sheetView>
  </sheetViews>
  <sheetFormatPr defaultColWidth="8.6640625" defaultRowHeight="14.4" x14ac:dyDescent="0.3"/>
  <cols>
    <col min="1" max="1" width="10" customWidth="1"/>
    <col min="2" max="2" width="82.5546875" customWidth="1"/>
    <col min="3" max="3" width="14" customWidth="1"/>
    <col min="4" max="4" width="11" customWidth="1"/>
    <col min="5" max="5" width="9" customWidth="1"/>
    <col min="6" max="6" width="12" customWidth="1"/>
    <col min="7" max="7" width="11" customWidth="1"/>
    <col min="8" max="8" width="13" customWidth="1"/>
    <col min="9" max="9" width="11" customWidth="1"/>
    <col min="10" max="10" width="13" customWidth="1"/>
    <col min="11" max="11" width="9" customWidth="1"/>
    <col min="12" max="12" width="13" customWidth="1"/>
    <col min="13" max="13" width="12" customWidth="1"/>
    <col min="14" max="15" width="13" customWidth="1"/>
    <col min="16" max="18" width="12" customWidth="1"/>
    <col min="19" max="19" width="13" customWidth="1"/>
    <col min="20" max="20" width="12" customWidth="1"/>
    <col min="21" max="21" width="14" customWidth="1"/>
    <col min="22" max="22" width="15" customWidth="1"/>
    <col min="23" max="23" width="13" customWidth="1"/>
    <col min="24" max="25" width="12" customWidth="1"/>
    <col min="26" max="26" width="13" customWidth="1"/>
    <col min="27" max="27" width="17" customWidth="1"/>
    <col min="28" max="28" width="15" customWidth="1"/>
  </cols>
  <sheetData>
    <row r="1" spans="1:28" ht="23.25" customHeight="1" x14ac:dyDescent="0.3">
      <c r="A1" s="14" t="s">
        <v>34</v>
      </c>
      <c r="B1" s="14" t="s">
        <v>36</v>
      </c>
      <c r="C1" s="14" t="s">
        <v>38</v>
      </c>
      <c r="D1" s="14" t="s">
        <v>40</v>
      </c>
      <c r="E1" s="14" t="s">
        <v>42</v>
      </c>
      <c r="F1" s="14" t="s">
        <v>44</v>
      </c>
      <c r="G1" s="14" t="s">
        <v>46</v>
      </c>
      <c r="H1" s="14" t="s">
        <v>48</v>
      </c>
      <c r="I1" s="14" t="s">
        <v>50</v>
      </c>
      <c r="J1" s="14" t="s">
        <v>52</v>
      </c>
      <c r="K1" s="14" t="s">
        <v>54</v>
      </c>
      <c r="L1" s="14" t="s">
        <v>56</v>
      </c>
      <c r="M1" s="14" t="s">
        <v>58</v>
      </c>
      <c r="N1" s="14" t="s">
        <v>60</v>
      </c>
      <c r="O1" s="14" t="s">
        <v>62</v>
      </c>
      <c r="P1" s="14" t="s">
        <v>64</v>
      </c>
      <c r="Q1" s="14" t="s">
        <v>66</v>
      </c>
      <c r="R1" s="14" t="s">
        <v>68</v>
      </c>
      <c r="S1" s="14" t="s">
        <v>70</v>
      </c>
      <c r="T1" s="14" t="s">
        <v>72</v>
      </c>
      <c r="U1" s="14" t="s">
        <v>74</v>
      </c>
      <c r="V1" s="14" t="s">
        <v>76</v>
      </c>
      <c r="W1" s="14" t="s">
        <v>78</v>
      </c>
      <c r="X1" s="14" t="s">
        <v>80</v>
      </c>
      <c r="Y1" s="14" t="s">
        <v>82</v>
      </c>
      <c r="Z1" s="14" t="s">
        <v>84</v>
      </c>
      <c r="AA1" s="14" t="s">
        <v>86</v>
      </c>
      <c r="AB1" s="14" t="s">
        <v>88</v>
      </c>
    </row>
    <row r="2" spans="1:28" ht="15" customHeight="1" x14ac:dyDescent="0.3">
      <c r="A2" s="15" t="s">
        <v>97</v>
      </c>
      <c r="B2" s="15" t="s">
        <v>98</v>
      </c>
      <c r="C2" s="15" t="s">
        <v>99</v>
      </c>
      <c r="D2" s="15" t="s">
        <v>100</v>
      </c>
      <c r="E2" s="15" t="s">
        <v>101</v>
      </c>
      <c r="F2" s="15">
        <v>0.53</v>
      </c>
      <c r="G2" s="15">
        <v>486.4</v>
      </c>
      <c r="H2" s="15">
        <v>24.3</v>
      </c>
      <c r="I2" s="15">
        <v>69.099999999999994</v>
      </c>
      <c r="J2" s="15">
        <v>5.8</v>
      </c>
      <c r="K2" s="15">
        <v>7.14</v>
      </c>
      <c r="L2" s="15">
        <v>32.799999999999997</v>
      </c>
      <c r="M2" s="15">
        <v>75.8</v>
      </c>
      <c r="N2" s="15">
        <v>61.3</v>
      </c>
      <c r="O2" s="15">
        <v>91</v>
      </c>
      <c r="P2" s="15" t="s">
        <v>102</v>
      </c>
      <c r="Q2" s="15">
        <v>242.7</v>
      </c>
      <c r="R2" s="15">
        <v>4.33</v>
      </c>
      <c r="S2" s="15">
        <v>0.76</v>
      </c>
      <c r="T2" s="15">
        <v>2.46</v>
      </c>
      <c r="U2" s="15">
        <v>1.3</v>
      </c>
      <c r="V2" s="15">
        <v>23700</v>
      </c>
      <c r="W2" s="15">
        <v>42662</v>
      </c>
      <c r="X2" s="15">
        <v>30810</v>
      </c>
      <c r="Y2" s="15">
        <v>-11852</v>
      </c>
      <c r="Z2" s="15">
        <v>237</v>
      </c>
      <c r="AA2" s="15">
        <v>5.4850000000000003</v>
      </c>
      <c r="AB2" s="15">
        <v>55.3</v>
      </c>
    </row>
    <row r="3" spans="1:28" ht="15" customHeight="1" x14ac:dyDescent="0.3">
      <c r="A3" s="15" t="s">
        <v>103</v>
      </c>
      <c r="B3" s="15" t="s">
        <v>104</v>
      </c>
      <c r="C3" s="15" t="s">
        <v>105</v>
      </c>
      <c r="D3" s="15" t="s">
        <v>106</v>
      </c>
      <c r="E3" s="15" t="s">
        <v>101</v>
      </c>
      <c r="F3" s="15">
        <v>6.53</v>
      </c>
      <c r="G3" s="15">
        <v>855.4</v>
      </c>
      <c r="H3" s="15">
        <v>25.7</v>
      </c>
      <c r="I3" s="15">
        <v>78.400000000000006</v>
      </c>
      <c r="J3" s="15">
        <v>5.0999999999999996</v>
      </c>
      <c r="K3" s="15">
        <v>5.2</v>
      </c>
      <c r="L3" s="15">
        <v>32</v>
      </c>
      <c r="M3" s="15">
        <v>82.1</v>
      </c>
      <c r="N3" s="15">
        <v>35.4</v>
      </c>
      <c r="O3" s="15">
        <v>121.8</v>
      </c>
      <c r="P3" s="15" t="s">
        <v>107</v>
      </c>
      <c r="Q3" s="15">
        <v>271.39999999999998</v>
      </c>
      <c r="R3" s="15">
        <v>6.86</v>
      </c>
      <c r="S3" s="15">
        <v>0.94</v>
      </c>
      <c r="T3" s="15">
        <v>0.3</v>
      </c>
      <c r="U3" s="15">
        <v>1.96</v>
      </c>
      <c r="V3" s="15">
        <v>20613</v>
      </c>
      <c r="W3" s="15">
        <v>492351</v>
      </c>
      <c r="X3" s="15">
        <v>40401</v>
      </c>
      <c r="Y3" s="15">
        <v>-451950</v>
      </c>
      <c r="Z3" s="15">
        <v>4953</v>
      </c>
      <c r="AA3" s="15">
        <v>0.39600000000000002</v>
      </c>
      <c r="AB3" s="15">
        <v>49.9</v>
      </c>
    </row>
    <row r="4" spans="1:28" ht="15" customHeight="1" x14ac:dyDescent="0.3">
      <c r="A4" s="15" t="s">
        <v>108</v>
      </c>
      <c r="B4" s="15" t="s">
        <v>109</v>
      </c>
      <c r="C4" s="15" t="s">
        <v>110</v>
      </c>
      <c r="D4" s="15" t="s">
        <v>111</v>
      </c>
      <c r="E4" s="15" t="s">
        <v>112</v>
      </c>
      <c r="F4" s="15">
        <v>4.8600000000000003</v>
      </c>
      <c r="G4" s="15">
        <v>455.6</v>
      </c>
      <c r="H4" s="15">
        <v>23.9</v>
      </c>
      <c r="I4" s="15">
        <v>56.4</v>
      </c>
      <c r="J4" s="15">
        <v>10.3</v>
      </c>
      <c r="K4" s="15">
        <v>5.82</v>
      </c>
      <c r="L4" s="15">
        <v>8.1</v>
      </c>
      <c r="M4" s="15">
        <v>118.5</v>
      </c>
      <c r="N4" s="15">
        <v>51.5</v>
      </c>
      <c r="O4" s="15">
        <v>117.9</v>
      </c>
      <c r="P4" s="15" t="s">
        <v>102</v>
      </c>
      <c r="Q4" s="15">
        <v>162.6</v>
      </c>
      <c r="R4" s="15">
        <v>6.08</v>
      </c>
      <c r="S4" s="15">
        <v>0.98</v>
      </c>
      <c r="T4" s="15">
        <v>0.52</v>
      </c>
      <c r="U4" s="15">
        <v>2.5299999999999998</v>
      </c>
      <c r="V4" s="15">
        <v>75283</v>
      </c>
      <c r="W4" s="15">
        <v>315210</v>
      </c>
      <c r="X4" s="15">
        <v>190466</v>
      </c>
      <c r="Y4" s="15">
        <v>-124744</v>
      </c>
      <c r="Z4" s="15">
        <v>1275</v>
      </c>
      <c r="AA4" s="15">
        <v>1.984</v>
      </c>
      <c r="AB4" s="15">
        <v>33.700000000000003</v>
      </c>
    </row>
    <row r="5" spans="1:28" ht="15" customHeight="1" x14ac:dyDescent="0.3">
      <c r="A5" s="15" t="s">
        <v>113</v>
      </c>
      <c r="B5" s="15" t="s">
        <v>109</v>
      </c>
      <c r="C5" s="15" t="s">
        <v>114</v>
      </c>
      <c r="D5" s="15" t="s">
        <v>115</v>
      </c>
      <c r="E5" s="15" t="s">
        <v>101</v>
      </c>
      <c r="F5" s="15">
        <v>4.5</v>
      </c>
      <c r="G5" s="15">
        <v>753.2</v>
      </c>
      <c r="H5" s="15">
        <v>29.7</v>
      </c>
      <c r="I5" s="15">
        <v>65.2</v>
      </c>
      <c r="J5" s="15">
        <v>6.3</v>
      </c>
      <c r="K5" s="15">
        <v>5.98</v>
      </c>
      <c r="L5" s="15">
        <v>23.7</v>
      </c>
      <c r="M5" s="15">
        <v>138.6</v>
      </c>
      <c r="N5" s="15">
        <v>55.6</v>
      </c>
      <c r="O5" s="15">
        <v>115.5</v>
      </c>
      <c r="P5" s="15" t="s">
        <v>116</v>
      </c>
      <c r="Q5" s="15">
        <v>182.2</v>
      </c>
      <c r="R5" s="15">
        <v>6.39</v>
      </c>
      <c r="S5" s="15">
        <v>0.74</v>
      </c>
      <c r="T5" s="15">
        <v>1.84</v>
      </c>
      <c r="U5" s="15">
        <v>8.2799999999999994</v>
      </c>
      <c r="V5" s="15">
        <v>24244</v>
      </c>
      <c r="W5" s="15">
        <v>296444</v>
      </c>
      <c r="X5" s="15">
        <v>200740</v>
      </c>
      <c r="Y5" s="15">
        <v>-95704</v>
      </c>
      <c r="Z5" s="15">
        <v>3834</v>
      </c>
      <c r="AA5" s="15">
        <v>2.16</v>
      </c>
      <c r="AB5" s="15">
        <v>50.6</v>
      </c>
    </row>
    <row r="6" spans="1:28" ht="15" customHeight="1" x14ac:dyDescent="0.3">
      <c r="A6" s="15" t="s">
        <v>117</v>
      </c>
      <c r="B6" s="15" t="s">
        <v>118</v>
      </c>
      <c r="C6" s="15" t="s">
        <v>119</v>
      </c>
      <c r="D6" s="15" t="s">
        <v>106</v>
      </c>
      <c r="E6" s="15" t="s">
        <v>120</v>
      </c>
      <c r="F6" s="15">
        <v>4.21</v>
      </c>
      <c r="G6" s="15">
        <v>101.6</v>
      </c>
      <c r="H6" s="15">
        <v>34.1</v>
      </c>
      <c r="I6" s="15">
        <v>55.2</v>
      </c>
      <c r="J6" s="15">
        <v>6.5</v>
      </c>
      <c r="K6" s="15">
        <v>6.9</v>
      </c>
      <c r="L6" s="15">
        <v>29.3</v>
      </c>
      <c r="M6" s="15">
        <v>124.1</v>
      </c>
      <c r="N6" s="15">
        <v>69</v>
      </c>
      <c r="O6" s="15">
        <v>121.4</v>
      </c>
      <c r="P6" s="15" t="s">
        <v>107</v>
      </c>
      <c r="Q6" s="15">
        <v>244.9</v>
      </c>
      <c r="R6" s="15">
        <v>7.61</v>
      </c>
      <c r="S6" s="15">
        <v>0.9</v>
      </c>
      <c r="T6" s="15">
        <v>2.21</v>
      </c>
      <c r="U6" s="15">
        <v>9.3000000000000007</v>
      </c>
      <c r="V6" s="15">
        <v>20818</v>
      </c>
      <c r="W6" s="15">
        <v>337959</v>
      </c>
      <c r="X6" s="15">
        <v>193607</v>
      </c>
      <c r="Y6" s="15">
        <v>-144352</v>
      </c>
      <c r="Z6" s="15">
        <v>3287</v>
      </c>
      <c r="AA6" s="15">
        <v>2.8290000000000002</v>
      </c>
      <c r="AB6" s="15">
        <v>32.299999999999997</v>
      </c>
    </row>
    <row r="7" spans="1:28" ht="15" customHeight="1" x14ac:dyDescent="0.3">
      <c r="A7" s="15" t="s">
        <v>121</v>
      </c>
      <c r="B7" s="15" t="s">
        <v>122</v>
      </c>
      <c r="C7" s="15" t="s">
        <v>123</v>
      </c>
      <c r="D7" s="15" t="s">
        <v>111</v>
      </c>
      <c r="E7" s="15" t="s">
        <v>120</v>
      </c>
      <c r="F7" s="15">
        <v>5.46</v>
      </c>
      <c r="G7" s="15">
        <v>356</v>
      </c>
      <c r="H7" s="15">
        <v>33.6</v>
      </c>
      <c r="I7" s="15">
        <v>49</v>
      </c>
      <c r="J7" s="15">
        <v>8.3000000000000007</v>
      </c>
      <c r="K7" s="15">
        <v>6.93</v>
      </c>
      <c r="L7" s="15">
        <v>11.4</v>
      </c>
      <c r="M7" s="15">
        <v>105.1</v>
      </c>
      <c r="N7" s="15">
        <v>34.700000000000003</v>
      </c>
      <c r="O7" s="15">
        <v>78.7</v>
      </c>
      <c r="P7" s="15" t="s">
        <v>116</v>
      </c>
      <c r="Q7" s="15">
        <v>58.8</v>
      </c>
      <c r="R7" s="15">
        <v>4.4800000000000004</v>
      </c>
      <c r="S7" s="15">
        <v>0.89</v>
      </c>
      <c r="T7" s="15">
        <v>0.72</v>
      </c>
      <c r="U7" s="15">
        <v>3.93</v>
      </c>
      <c r="V7" s="15">
        <v>68593</v>
      </c>
      <c r="W7" s="15">
        <v>302333</v>
      </c>
      <c r="X7" s="15">
        <v>269570</v>
      </c>
      <c r="Y7" s="15">
        <v>-32763</v>
      </c>
      <c r="Z7" s="15">
        <v>1093</v>
      </c>
      <c r="AA7" s="15">
        <v>3.5960000000000001</v>
      </c>
      <c r="AB7" s="15">
        <v>57.1</v>
      </c>
    </row>
    <row r="8" spans="1:28" ht="15" customHeight="1" x14ac:dyDescent="0.3">
      <c r="A8" s="15" t="s">
        <v>124</v>
      </c>
      <c r="B8" s="15" t="s">
        <v>109</v>
      </c>
      <c r="C8" s="15" t="s">
        <v>110</v>
      </c>
      <c r="D8" s="15" t="s">
        <v>100</v>
      </c>
      <c r="E8" s="15" t="s">
        <v>112</v>
      </c>
      <c r="F8" s="15">
        <v>8.1300000000000008</v>
      </c>
      <c r="G8" s="15">
        <v>432.2</v>
      </c>
      <c r="H8" s="15">
        <v>23.5</v>
      </c>
      <c r="I8" s="15">
        <v>50.8</v>
      </c>
      <c r="J8" s="15">
        <v>9.5</v>
      </c>
      <c r="K8" s="15">
        <v>6.96</v>
      </c>
      <c r="L8" s="15">
        <v>24.7</v>
      </c>
      <c r="M8" s="15">
        <v>115.8</v>
      </c>
      <c r="N8" s="15">
        <v>69.400000000000006</v>
      </c>
      <c r="O8" s="15">
        <v>109.8</v>
      </c>
      <c r="P8" s="15" t="s">
        <v>116</v>
      </c>
      <c r="Q8" s="15">
        <v>181.6</v>
      </c>
      <c r="R8" s="15">
        <v>7.99</v>
      </c>
      <c r="S8" s="15">
        <v>0.87</v>
      </c>
      <c r="T8" s="15">
        <v>2.5299999999999998</v>
      </c>
      <c r="U8" s="15">
        <v>20.57</v>
      </c>
      <c r="V8" s="15">
        <v>22951</v>
      </c>
      <c r="W8" s="15">
        <v>513341</v>
      </c>
      <c r="X8" s="15">
        <v>472102</v>
      </c>
      <c r="Y8" s="15">
        <v>-41239</v>
      </c>
      <c r="Z8" s="15">
        <v>2368</v>
      </c>
      <c r="AA8" s="15">
        <v>8.6869999999999994</v>
      </c>
      <c r="AB8" s="15">
        <v>31.6</v>
      </c>
    </row>
    <row r="9" spans="1:28" ht="15" customHeight="1" x14ac:dyDescent="0.3">
      <c r="A9" s="15" t="s">
        <v>125</v>
      </c>
      <c r="B9" s="15" t="s">
        <v>126</v>
      </c>
      <c r="C9" s="15" t="s">
        <v>119</v>
      </c>
      <c r="D9" s="15" t="s">
        <v>111</v>
      </c>
      <c r="E9" s="15" t="s">
        <v>101</v>
      </c>
      <c r="F9" s="15">
        <v>5.34</v>
      </c>
      <c r="G9" s="15">
        <v>860.2</v>
      </c>
      <c r="H9" s="15">
        <v>29</v>
      </c>
      <c r="I9" s="15">
        <v>64.900000000000006</v>
      </c>
      <c r="J9" s="15">
        <v>7.9</v>
      </c>
      <c r="K9" s="15">
        <v>6.09</v>
      </c>
      <c r="L9" s="15">
        <v>36.9</v>
      </c>
      <c r="M9" s="15">
        <v>112.7</v>
      </c>
      <c r="N9" s="15">
        <v>60.9</v>
      </c>
      <c r="O9" s="15">
        <v>115.9</v>
      </c>
      <c r="P9" s="15" t="s">
        <v>127</v>
      </c>
      <c r="Q9" s="15">
        <v>245.8</v>
      </c>
      <c r="R9" s="15">
        <v>5.89</v>
      </c>
      <c r="S9" s="15">
        <v>0.7</v>
      </c>
      <c r="T9" s="15">
        <v>1.18</v>
      </c>
      <c r="U9" s="15">
        <v>6.3</v>
      </c>
      <c r="V9" s="15">
        <v>70042</v>
      </c>
      <c r="W9" s="15">
        <v>436200</v>
      </c>
      <c r="X9" s="15">
        <v>441265</v>
      </c>
      <c r="Y9" s="15">
        <v>5065</v>
      </c>
      <c r="Z9" s="15">
        <v>1704</v>
      </c>
      <c r="AA9" s="15">
        <v>3.6970000000000001</v>
      </c>
      <c r="AB9" s="15">
        <v>54.2</v>
      </c>
    </row>
    <row r="10" spans="1:28" ht="15" customHeight="1" x14ac:dyDescent="0.3">
      <c r="A10" s="15" t="s">
        <v>128</v>
      </c>
      <c r="B10" s="15" t="s">
        <v>118</v>
      </c>
      <c r="C10" s="15" t="s">
        <v>129</v>
      </c>
      <c r="D10" s="15" t="s">
        <v>130</v>
      </c>
      <c r="E10" s="15" t="s">
        <v>120</v>
      </c>
      <c r="F10" s="15">
        <v>6.98</v>
      </c>
      <c r="G10" s="15">
        <v>624.70000000000005</v>
      </c>
      <c r="H10" s="15">
        <v>33.4</v>
      </c>
      <c r="I10" s="15">
        <v>46.8</v>
      </c>
      <c r="J10" s="15">
        <v>7.9</v>
      </c>
      <c r="K10" s="15">
        <v>6.41</v>
      </c>
      <c r="L10" s="15">
        <v>12.3</v>
      </c>
      <c r="M10" s="15">
        <v>66.900000000000006</v>
      </c>
      <c r="N10" s="15">
        <v>47.6</v>
      </c>
      <c r="O10" s="15">
        <v>134.19999999999999</v>
      </c>
      <c r="P10" s="15" t="s">
        <v>127</v>
      </c>
      <c r="Q10" s="15">
        <v>190.7</v>
      </c>
      <c r="R10" s="15">
        <v>2.21</v>
      </c>
      <c r="S10" s="15">
        <v>0.88</v>
      </c>
      <c r="T10" s="15">
        <v>1.53</v>
      </c>
      <c r="U10" s="15">
        <v>10.68</v>
      </c>
      <c r="V10" s="15">
        <v>70771</v>
      </c>
      <c r="W10" s="15">
        <v>525129</v>
      </c>
      <c r="X10" s="15">
        <v>755834</v>
      </c>
      <c r="Y10" s="15">
        <v>230705</v>
      </c>
      <c r="Z10" s="15">
        <v>5079</v>
      </c>
      <c r="AA10" s="15">
        <v>2.1030000000000002</v>
      </c>
      <c r="AB10" s="15">
        <v>54.7</v>
      </c>
    </row>
    <row r="11" spans="1:28" ht="15" customHeight="1" x14ac:dyDescent="0.3">
      <c r="A11" s="15" t="s">
        <v>131</v>
      </c>
      <c r="B11" s="15" t="s">
        <v>126</v>
      </c>
      <c r="C11" s="15" t="s">
        <v>123</v>
      </c>
      <c r="D11" s="15" t="s">
        <v>132</v>
      </c>
      <c r="E11" s="15" t="s">
        <v>112</v>
      </c>
      <c r="F11" s="15">
        <v>13.69</v>
      </c>
      <c r="G11" s="15">
        <v>415.8</v>
      </c>
      <c r="H11" s="15">
        <v>22.3</v>
      </c>
      <c r="I11" s="15">
        <v>57.3</v>
      </c>
      <c r="J11" s="15">
        <v>8.6</v>
      </c>
      <c r="K11" s="15">
        <v>6.6</v>
      </c>
      <c r="L11" s="15">
        <v>23.3</v>
      </c>
      <c r="M11" s="15">
        <v>117.9</v>
      </c>
      <c r="N11" s="15">
        <v>37.200000000000003</v>
      </c>
      <c r="O11" s="15">
        <v>116.6</v>
      </c>
      <c r="P11" s="15" t="s">
        <v>102</v>
      </c>
      <c r="Q11" s="15">
        <v>168.8</v>
      </c>
      <c r="R11" s="15">
        <v>7.29</v>
      </c>
      <c r="S11" s="15">
        <v>0.7</v>
      </c>
      <c r="T11" s="15">
        <v>2.29</v>
      </c>
      <c r="U11" s="15">
        <v>31.35</v>
      </c>
      <c r="V11" s="15">
        <v>94383</v>
      </c>
      <c r="W11" s="15">
        <v>1004072</v>
      </c>
      <c r="X11" s="15">
        <v>2958907</v>
      </c>
      <c r="Y11" s="15">
        <v>1954835</v>
      </c>
      <c r="Z11" s="15">
        <v>5984</v>
      </c>
      <c r="AA11" s="15">
        <v>5.2389999999999999</v>
      </c>
      <c r="AB11" s="15">
        <v>41.7</v>
      </c>
    </row>
    <row r="12" spans="1:28" ht="15" customHeight="1" x14ac:dyDescent="0.3">
      <c r="A12" s="15" t="s">
        <v>133</v>
      </c>
      <c r="B12" s="15" t="s">
        <v>104</v>
      </c>
      <c r="C12" s="15" t="s">
        <v>134</v>
      </c>
      <c r="D12" s="15" t="s">
        <v>100</v>
      </c>
      <c r="E12" s="15" t="s">
        <v>112</v>
      </c>
      <c r="F12" s="15">
        <v>4.7</v>
      </c>
      <c r="G12" s="15">
        <v>390.8</v>
      </c>
      <c r="H12" s="15">
        <v>24.5</v>
      </c>
      <c r="I12" s="15">
        <v>43.5</v>
      </c>
      <c r="J12" s="15">
        <v>7.8</v>
      </c>
      <c r="K12" s="15">
        <v>5.93</v>
      </c>
      <c r="L12" s="15">
        <v>25.2</v>
      </c>
      <c r="M12" s="15">
        <v>137.9</v>
      </c>
      <c r="N12" s="15">
        <v>31.4</v>
      </c>
      <c r="O12" s="15">
        <v>70</v>
      </c>
      <c r="P12" s="15" t="s">
        <v>127</v>
      </c>
      <c r="Q12" s="15">
        <v>224.4</v>
      </c>
      <c r="R12" s="15">
        <v>5.9</v>
      </c>
      <c r="S12" s="15">
        <v>0.89</v>
      </c>
      <c r="T12" s="15">
        <v>1.44</v>
      </c>
      <c r="U12" s="15">
        <v>6.77</v>
      </c>
      <c r="V12" s="15">
        <v>20806</v>
      </c>
      <c r="W12" s="15">
        <v>289759</v>
      </c>
      <c r="X12" s="15">
        <v>140857</v>
      </c>
      <c r="Y12" s="15">
        <v>-148902</v>
      </c>
      <c r="Z12" s="15">
        <v>2371</v>
      </c>
      <c r="AA12" s="15">
        <v>2.855</v>
      </c>
      <c r="AB12" s="15">
        <v>33.5</v>
      </c>
    </row>
    <row r="13" spans="1:28" ht="15" customHeight="1" x14ac:dyDescent="0.3">
      <c r="A13" s="15" t="s">
        <v>135</v>
      </c>
      <c r="B13" s="15" t="s">
        <v>109</v>
      </c>
      <c r="C13" s="15" t="s">
        <v>99</v>
      </c>
      <c r="D13" s="15" t="s">
        <v>106</v>
      </c>
      <c r="E13" s="15" t="s">
        <v>112</v>
      </c>
      <c r="F13" s="15">
        <v>14.07</v>
      </c>
      <c r="G13" s="15">
        <v>315.3</v>
      </c>
      <c r="H13" s="15">
        <v>24.2</v>
      </c>
      <c r="I13" s="15">
        <v>53.7</v>
      </c>
      <c r="J13" s="15">
        <v>5.9</v>
      </c>
      <c r="K13" s="15">
        <v>5.87</v>
      </c>
      <c r="L13" s="15">
        <v>29.4</v>
      </c>
      <c r="M13" s="15">
        <v>100.6</v>
      </c>
      <c r="N13" s="15">
        <v>50.8</v>
      </c>
      <c r="O13" s="15">
        <v>65.8</v>
      </c>
      <c r="P13" s="15" t="s">
        <v>102</v>
      </c>
      <c r="Q13" s="15">
        <v>178.7</v>
      </c>
      <c r="R13" s="15">
        <v>5.34</v>
      </c>
      <c r="S13" s="15">
        <v>0.71</v>
      </c>
      <c r="T13" s="15">
        <v>1.36</v>
      </c>
      <c r="U13" s="15">
        <v>19.14</v>
      </c>
      <c r="V13" s="15">
        <v>20120</v>
      </c>
      <c r="W13" s="15">
        <v>964512</v>
      </c>
      <c r="X13" s="15">
        <v>385097</v>
      </c>
      <c r="Y13" s="15">
        <v>-579415</v>
      </c>
      <c r="Z13" s="15">
        <v>7467</v>
      </c>
      <c r="AA13" s="15">
        <v>2.5630000000000002</v>
      </c>
      <c r="AB13" s="15">
        <v>35</v>
      </c>
    </row>
    <row r="14" spans="1:28" ht="15" customHeight="1" x14ac:dyDescent="0.3">
      <c r="A14" s="15" t="s">
        <v>136</v>
      </c>
      <c r="B14" s="15" t="s">
        <v>137</v>
      </c>
      <c r="C14" s="15" t="s">
        <v>114</v>
      </c>
      <c r="D14" s="15" t="s">
        <v>100</v>
      </c>
      <c r="E14" s="15" t="s">
        <v>112</v>
      </c>
      <c r="F14" s="15">
        <v>6.04</v>
      </c>
      <c r="G14" s="15">
        <v>431.5</v>
      </c>
      <c r="H14" s="15">
        <v>24.1</v>
      </c>
      <c r="I14" s="15">
        <v>59.8</v>
      </c>
      <c r="J14" s="15">
        <v>9</v>
      </c>
      <c r="K14" s="15">
        <v>8.23</v>
      </c>
      <c r="L14" s="15">
        <v>27</v>
      </c>
      <c r="M14" s="15">
        <v>162.30000000000001</v>
      </c>
      <c r="N14" s="15">
        <v>60.1</v>
      </c>
      <c r="O14" s="15">
        <v>113</v>
      </c>
      <c r="P14" s="15" t="s">
        <v>116</v>
      </c>
      <c r="Q14" s="15">
        <v>170.3</v>
      </c>
      <c r="R14" s="15">
        <v>4.7300000000000004</v>
      </c>
      <c r="S14" s="15">
        <v>0.91</v>
      </c>
      <c r="T14" s="15">
        <v>0.3</v>
      </c>
      <c r="U14" s="15">
        <v>1.81</v>
      </c>
      <c r="V14" s="15">
        <v>23239</v>
      </c>
      <c r="W14" s="15">
        <v>335153</v>
      </c>
      <c r="X14" s="15">
        <v>42063</v>
      </c>
      <c r="Y14" s="15">
        <v>-293090</v>
      </c>
      <c r="Z14" s="15">
        <v>1411</v>
      </c>
      <c r="AA14" s="15">
        <v>1.2829999999999999</v>
      </c>
      <c r="AB14" s="15">
        <v>49.6</v>
      </c>
    </row>
    <row r="15" spans="1:28" ht="15" customHeight="1" x14ac:dyDescent="0.3">
      <c r="A15" s="15" t="s">
        <v>138</v>
      </c>
      <c r="B15" s="15" t="s">
        <v>122</v>
      </c>
      <c r="C15" s="15" t="s">
        <v>114</v>
      </c>
      <c r="D15" s="15" t="s">
        <v>111</v>
      </c>
      <c r="E15" s="15" t="s">
        <v>101</v>
      </c>
      <c r="F15" s="15">
        <v>10.5</v>
      </c>
      <c r="G15" s="15">
        <v>779.3</v>
      </c>
      <c r="H15" s="15">
        <v>29.9</v>
      </c>
      <c r="I15" s="15">
        <v>69.8</v>
      </c>
      <c r="J15" s="15">
        <v>5.8</v>
      </c>
      <c r="K15" s="15">
        <v>6.79</v>
      </c>
      <c r="L15" s="15">
        <v>33.799999999999997</v>
      </c>
      <c r="M15" s="15">
        <v>102.2</v>
      </c>
      <c r="N15" s="15">
        <v>45.9</v>
      </c>
      <c r="O15" s="15">
        <v>91.7</v>
      </c>
      <c r="P15" s="15" t="s">
        <v>116</v>
      </c>
      <c r="Q15" s="15">
        <v>224.8</v>
      </c>
      <c r="R15" s="15">
        <v>5.27</v>
      </c>
      <c r="S15" s="15">
        <v>0.69</v>
      </c>
      <c r="T15" s="15">
        <v>1.31</v>
      </c>
      <c r="U15" s="15">
        <v>13.76</v>
      </c>
      <c r="V15" s="15">
        <v>72375</v>
      </c>
      <c r="W15" s="15">
        <v>852631</v>
      </c>
      <c r="X15" s="15">
        <v>995880</v>
      </c>
      <c r="Y15" s="15">
        <v>143249</v>
      </c>
      <c r="Z15" s="15">
        <v>1556</v>
      </c>
      <c r="AA15" s="15">
        <v>8.843</v>
      </c>
      <c r="AB15" s="15">
        <v>50.6</v>
      </c>
    </row>
    <row r="16" spans="1:28" ht="15" customHeight="1" x14ac:dyDescent="0.3">
      <c r="A16" s="15" t="s">
        <v>139</v>
      </c>
      <c r="B16" s="15" t="s">
        <v>137</v>
      </c>
      <c r="C16" s="15" t="s">
        <v>114</v>
      </c>
      <c r="D16" s="15" t="s">
        <v>115</v>
      </c>
      <c r="E16" s="15" t="s">
        <v>101</v>
      </c>
      <c r="F16" s="15">
        <v>4.38</v>
      </c>
      <c r="G16" s="15">
        <v>762</v>
      </c>
      <c r="H16" s="15">
        <v>25</v>
      </c>
      <c r="I16" s="15">
        <v>80.2</v>
      </c>
      <c r="J16" s="15">
        <v>6.7</v>
      </c>
      <c r="K16" s="15">
        <v>6.54</v>
      </c>
      <c r="L16" s="15">
        <v>36.9</v>
      </c>
      <c r="M16" s="15">
        <v>143.80000000000001</v>
      </c>
      <c r="N16" s="15">
        <v>50.4</v>
      </c>
      <c r="O16" s="15">
        <v>92.6</v>
      </c>
      <c r="P16" s="15" t="s">
        <v>116</v>
      </c>
      <c r="Q16" s="15">
        <v>149.80000000000001</v>
      </c>
      <c r="R16" s="15">
        <v>6.44</v>
      </c>
      <c r="S16" s="15">
        <v>0.95</v>
      </c>
      <c r="T16" s="15">
        <v>3.32</v>
      </c>
      <c r="U16" s="15">
        <v>14.54</v>
      </c>
      <c r="V16" s="15">
        <v>21720</v>
      </c>
      <c r="W16" s="15">
        <v>286933</v>
      </c>
      <c r="X16" s="15">
        <v>315809</v>
      </c>
      <c r="Y16" s="15">
        <v>28876</v>
      </c>
      <c r="Z16" s="15">
        <v>3404</v>
      </c>
      <c r="AA16" s="15">
        <v>4.2709999999999999</v>
      </c>
      <c r="AB16" s="15">
        <v>43.6</v>
      </c>
    </row>
    <row r="17" spans="1:28" ht="15" customHeight="1" x14ac:dyDescent="0.3">
      <c r="A17" s="15" t="s">
        <v>140</v>
      </c>
      <c r="B17" s="15" t="s">
        <v>98</v>
      </c>
      <c r="C17" s="15" t="s">
        <v>110</v>
      </c>
      <c r="D17" s="15" t="s">
        <v>106</v>
      </c>
      <c r="E17" s="15" t="s">
        <v>112</v>
      </c>
      <c r="F17" s="15">
        <v>2.2599999999999998</v>
      </c>
      <c r="G17" s="15">
        <v>494.7</v>
      </c>
      <c r="H17" s="15">
        <v>23.7</v>
      </c>
      <c r="I17" s="15">
        <v>45.6</v>
      </c>
      <c r="J17" s="15">
        <v>8.8000000000000007</v>
      </c>
      <c r="K17" s="15">
        <v>6.98</v>
      </c>
      <c r="L17" s="15">
        <v>22.5</v>
      </c>
      <c r="M17" s="15">
        <v>119.3</v>
      </c>
      <c r="N17" s="15">
        <v>15</v>
      </c>
      <c r="O17" s="15">
        <v>74.7</v>
      </c>
      <c r="P17" s="15" t="s">
        <v>107</v>
      </c>
      <c r="Q17" s="15">
        <v>189.2</v>
      </c>
      <c r="R17" s="15">
        <v>6.34</v>
      </c>
      <c r="S17" s="15">
        <v>0.72</v>
      </c>
      <c r="T17" s="15">
        <v>3.21</v>
      </c>
      <c r="U17" s="15">
        <v>7.25</v>
      </c>
      <c r="V17" s="15">
        <v>18985</v>
      </c>
      <c r="W17" s="15">
        <v>182127</v>
      </c>
      <c r="X17" s="15">
        <v>137641</v>
      </c>
      <c r="Y17" s="15">
        <v>-44486</v>
      </c>
      <c r="Z17" s="15">
        <v>1455</v>
      </c>
      <c r="AA17" s="15">
        <v>4.9829999999999997</v>
      </c>
      <c r="AB17" s="15">
        <v>29.7</v>
      </c>
    </row>
    <row r="18" spans="1:28" ht="15" customHeight="1" x14ac:dyDescent="0.3">
      <c r="A18" s="15" t="s">
        <v>141</v>
      </c>
      <c r="B18" s="15" t="s">
        <v>109</v>
      </c>
      <c r="C18" s="15" t="s">
        <v>114</v>
      </c>
      <c r="D18" s="15" t="s">
        <v>130</v>
      </c>
      <c r="E18" s="15" t="s">
        <v>120</v>
      </c>
      <c r="F18" s="15">
        <v>3.93</v>
      </c>
      <c r="G18" s="15">
        <v>80</v>
      </c>
      <c r="H18" s="15">
        <v>28.4</v>
      </c>
      <c r="I18" s="15">
        <v>46.6</v>
      </c>
      <c r="J18" s="15">
        <v>5</v>
      </c>
      <c r="K18" s="15">
        <v>7.08</v>
      </c>
      <c r="L18" s="15">
        <v>17.899999999999999</v>
      </c>
      <c r="M18" s="15">
        <v>121.4</v>
      </c>
      <c r="N18" s="15">
        <v>49.3</v>
      </c>
      <c r="O18" s="15">
        <v>106.2</v>
      </c>
      <c r="P18" s="15" t="s">
        <v>107</v>
      </c>
      <c r="Q18" s="15">
        <v>91.1</v>
      </c>
      <c r="R18" s="15">
        <v>7.6</v>
      </c>
      <c r="S18" s="15">
        <v>0.96</v>
      </c>
      <c r="T18" s="15">
        <v>1</v>
      </c>
      <c r="U18" s="15">
        <v>3.93</v>
      </c>
      <c r="V18" s="15">
        <v>64034</v>
      </c>
      <c r="W18" s="15">
        <v>218756</v>
      </c>
      <c r="X18" s="15">
        <v>251654</v>
      </c>
      <c r="Y18" s="15">
        <v>32898</v>
      </c>
      <c r="Z18" s="15">
        <v>4210</v>
      </c>
      <c r="AA18" s="15">
        <v>0.93300000000000005</v>
      </c>
      <c r="AB18" s="15">
        <v>32.299999999999997</v>
      </c>
    </row>
    <row r="19" spans="1:28" ht="15" customHeight="1" x14ac:dyDescent="0.3">
      <c r="A19" s="15" t="s">
        <v>142</v>
      </c>
      <c r="B19" s="15" t="s">
        <v>104</v>
      </c>
      <c r="C19" s="15" t="s">
        <v>119</v>
      </c>
      <c r="D19" s="15" t="s">
        <v>106</v>
      </c>
      <c r="E19" s="15" t="s">
        <v>112</v>
      </c>
      <c r="F19" s="15">
        <v>11.04</v>
      </c>
      <c r="G19" s="15">
        <v>450.4</v>
      </c>
      <c r="H19" s="15">
        <v>21.6</v>
      </c>
      <c r="I19" s="15">
        <v>55.3</v>
      </c>
      <c r="J19" s="15">
        <v>6.9</v>
      </c>
      <c r="K19" s="15">
        <v>5.87</v>
      </c>
      <c r="L19" s="15">
        <v>30.7</v>
      </c>
      <c r="M19" s="15">
        <v>118.8</v>
      </c>
      <c r="N19" s="15">
        <v>93.4</v>
      </c>
      <c r="O19" s="15">
        <v>114.4</v>
      </c>
      <c r="P19" s="15" t="s">
        <v>116</v>
      </c>
      <c r="Q19" s="15">
        <v>104.6</v>
      </c>
      <c r="R19" s="15">
        <v>5.64</v>
      </c>
      <c r="S19" s="15">
        <v>0.79</v>
      </c>
      <c r="T19" s="15">
        <v>1.54</v>
      </c>
      <c r="U19" s="15">
        <v>17</v>
      </c>
      <c r="V19" s="15">
        <v>20107</v>
      </c>
      <c r="W19" s="15">
        <v>727865</v>
      </c>
      <c r="X19" s="15">
        <v>341819</v>
      </c>
      <c r="Y19" s="15">
        <v>-386046</v>
      </c>
      <c r="Z19" s="15">
        <v>3453</v>
      </c>
      <c r="AA19" s="15">
        <v>4.923</v>
      </c>
      <c r="AB19" s="15">
        <v>43</v>
      </c>
    </row>
    <row r="20" spans="1:28" ht="15" customHeight="1" x14ac:dyDescent="0.3">
      <c r="A20" s="15" t="s">
        <v>143</v>
      </c>
      <c r="B20" s="15" t="s">
        <v>137</v>
      </c>
      <c r="C20" s="15" t="s">
        <v>105</v>
      </c>
      <c r="D20" s="15" t="s">
        <v>144</v>
      </c>
      <c r="E20" s="15" t="s">
        <v>101</v>
      </c>
      <c r="F20" s="15">
        <v>2.46</v>
      </c>
      <c r="G20" s="15">
        <v>851.7</v>
      </c>
      <c r="H20" s="15">
        <v>29</v>
      </c>
      <c r="I20" s="15">
        <v>71.8</v>
      </c>
      <c r="J20" s="15">
        <v>6</v>
      </c>
      <c r="K20" s="15">
        <v>5.89</v>
      </c>
      <c r="L20" s="15">
        <v>23.5</v>
      </c>
      <c r="M20" s="15">
        <v>155.30000000000001</v>
      </c>
      <c r="N20" s="15">
        <v>40.4</v>
      </c>
      <c r="O20" s="15">
        <v>81.900000000000006</v>
      </c>
      <c r="P20" s="15" t="s">
        <v>102</v>
      </c>
      <c r="Q20" s="15">
        <v>128.19999999999999</v>
      </c>
      <c r="R20" s="15">
        <v>6.95</v>
      </c>
      <c r="S20" s="15">
        <v>0.73</v>
      </c>
      <c r="T20" s="15">
        <v>1.1299999999999999</v>
      </c>
      <c r="U20" s="15">
        <v>2.78</v>
      </c>
      <c r="V20" s="15">
        <v>66966</v>
      </c>
      <c r="W20" s="15">
        <v>143907</v>
      </c>
      <c r="X20" s="15">
        <v>186165</v>
      </c>
      <c r="Y20" s="15">
        <v>42258</v>
      </c>
      <c r="Z20" s="15">
        <v>1220</v>
      </c>
      <c r="AA20" s="15">
        <v>2.2789999999999999</v>
      </c>
      <c r="AB20" s="15">
        <v>53.1</v>
      </c>
    </row>
    <row r="21" spans="1:28" ht="15" customHeight="1" x14ac:dyDescent="0.3">
      <c r="A21" s="15" t="s">
        <v>145</v>
      </c>
      <c r="B21" s="15" t="s">
        <v>146</v>
      </c>
      <c r="C21" s="15" t="s">
        <v>134</v>
      </c>
      <c r="D21" s="15" t="s">
        <v>111</v>
      </c>
      <c r="E21" s="15" t="s">
        <v>112</v>
      </c>
      <c r="F21" s="15">
        <v>14.48</v>
      </c>
      <c r="G21" s="15">
        <v>415.8</v>
      </c>
      <c r="H21" s="15">
        <v>22.3</v>
      </c>
      <c r="I21" s="15">
        <v>48.3</v>
      </c>
      <c r="J21" s="15">
        <v>9.1</v>
      </c>
      <c r="K21" s="15">
        <v>6.67</v>
      </c>
      <c r="L21" s="15">
        <v>28.6</v>
      </c>
      <c r="M21" s="15">
        <v>68.3</v>
      </c>
      <c r="N21" s="15">
        <v>40.299999999999997</v>
      </c>
      <c r="O21" s="15">
        <v>88.1</v>
      </c>
      <c r="P21" s="15" t="s">
        <v>102</v>
      </c>
      <c r="Q21" s="15">
        <v>274.2</v>
      </c>
      <c r="R21" s="15">
        <v>8.5399999999999991</v>
      </c>
      <c r="S21" s="15">
        <v>0.87</v>
      </c>
      <c r="T21" s="15">
        <v>1.1000000000000001</v>
      </c>
      <c r="U21" s="15">
        <v>15.93</v>
      </c>
      <c r="V21" s="15">
        <v>69127</v>
      </c>
      <c r="W21" s="15">
        <v>1125931</v>
      </c>
      <c r="X21" s="15">
        <v>1101193</v>
      </c>
      <c r="Y21" s="15">
        <v>-24738</v>
      </c>
      <c r="Z21" s="15">
        <v>4803</v>
      </c>
      <c r="AA21" s="15">
        <v>3.3170000000000002</v>
      </c>
      <c r="AB21" s="15">
        <v>27.3</v>
      </c>
    </row>
    <row r="22" spans="1:28" ht="15" customHeight="1" x14ac:dyDescent="0.3">
      <c r="A22" s="15" t="s">
        <v>147</v>
      </c>
      <c r="B22" s="15" t="s">
        <v>137</v>
      </c>
      <c r="C22" s="15" t="s">
        <v>119</v>
      </c>
      <c r="D22" s="15" t="s">
        <v>115</v>
      </c>
      <c r="E22" s="15" t="s">
        <v>112</v>
      </c>
      <c r="F22" s="15">
        <v>0.95</v>
      </c>
      <c r="G22" s="15">
        <v>409.8</v>
      </c>
      <c r="H22" s="15">
        <v>23.2</v>
      </c>
      <c r="I22" s="15">
        <v>58.7</v>
      </c>
      <c r="J22" s="15">
        <v>7</v>
      </c>
      <c r="K22" s="15">
        <v>7.49</v>
      </c>
      <c r="L22" s="15">
        <v>24.8</v>
      </c>
      <c r="M22" s="15">
        <v>85.6</v>
      </c>
      <c r="N22" s="15">
        <v>88.7</v>
      </c>
      <c r="O22" s="15">
        <v>83.9</v>
      </c>
      <c r="P22" s="15" t="s">
        <v>107</v>
      </c>
      <c r="Q22" s="15">
        <v>206</v>
      </c>
      <c r="R22" s="15">
        <v>2.2200000000000002</v>
      </c>
      <c r="S22" s="15">
        <v>0.94</v>
      </c>
      <c r="T22" s="15">
        <v>1.6</v>
      </c>
      <c r="U22" s="15">
        <v>1.52</v>
      </c>
      <c r="V22" s="15">
        <v>20424</v>
      </c>
      <c r="W22" s="15">
        <v>58222</v>
      </c>
      <c r="X22" s="15">
        <v>31044</v>
      </c>
      <c r="Y22" s="15">
        <v>-27178</v>
      </c>
      <c r="Z22" s="15">
        <v>1814</v>
      </c>
      <c r="AA22" s="15">
        <v>0.83799999999999997</v>
      </c>
      <c r="AB22" s="15">
        <v>45.8</v>
      </c>
    </row>
    <row r="23" spans="1:28" ht="15" customHeight="1" x14ac:dyDescent="0.3">
      <c r="A23" s="15" t="s">
        <v>148</v>
      </c>
      <c r="B23" s="15" t="s">
        <v>137</v>
      </c>
      <c r="C23" s="15" t="s">
        <v>134</v>
      </c>
      <c r="D23" s="15" t="s">
        <v>115</v>
      </c>
      <c r="E23" s="15" t="s">
        <v>112</v>
      </c>
      <c r="F23" s="15">
        <v>5.62</v>
      </c>
      <c r="G23" s="15">
        <v>918.7</v>
      </c>
      <c r="H23" s="15">
        <v>22.2</v>
      </c>
      <c r="I23" s="15">
        <v>66.8</v>
      </c>
      <c r="J23" s="15">
        <v>7.5</v>
      </c>
      <c r="K23" s="15">
        <v>7.35</v>
      </c>
      <c r="L23" s="15">
        <v>22.8</v>
      </c>
      <c r="M23" s="15">
        <v>129.69999999999999</v>
      </c>
      <c r="N23" s="15">
        <v>65</v>
      </c>
      <c r="O23" s="15">
        <v>93.4</v>
      </c>
      <c r="P23" s="15" t="s">
        <v>127</v>
      </c>
      <c r="Q23" s="15">
        <v>179.8</v>
      </c>
      <c r="R23" s="15">
        <v>7.59</v>
      </c>
      <c r="S23" s="15">
        <v>0.79</v>
      </c>
      <c r="T23" s="15">
        <v>2.4</v>
      </c>
      <c r="U23" s="15">
        <v>13.49</v>
      </c>
      <c r="V23" s="15">
        <v>19160</v>
      </c>
      <c r="W23" s="15">
        <v>427915</v>
      </c>
      <c r="X23" s="15">
        <v>258468</v>
      </c>
      <c r="Y23" s="15">
        <v>-169447</v>
      </c>
      <c r="Z23" s="15">
        <v>8350</v>
      </c>
      <c r="AA23" s="15">
        <v>1.6160000000000001</v>
      </c>
      <c r="AB23" s="15">
        <v>47.7</v>
      </c>
    </row>
    <row r="24" spans="1:28" ht="15" customHeight="1" x14ac:dyDescent="0.3">
      <c r="A24" s="15" t="s">
        <v>149</v>
      </c>
      <c r="B24" s="15" t="s">
        <v>98</v>
      </c>
      <c r="C24" s="15" t="s">
        <v>123</v>
      </c>
      <c r="D24" s="15" t="s">
        <v>100</v>
      </c>
      <c r="E24" s="15" t="s">
        <v>112</v>
      </c>
      <c r="F24" s="15">
        <v>12.59</v>
      </c>
      <c r="G24" s="15">
        <v>212.6</v>
      </c>
      <c r="H24" s="15">
        <v>23.2</v>
      </c>
      <c r="I24" s="15">
        <v>72.2</v>
      </c>
      <c r="J24" s="15">
        <v>8.6</v>
      </c>
      <c r="K24" s="15">
        <v>7.35</v>
      </c>
      <c r="L24" s="15">
        <v>28</v>
      </c>
      <c r="M24" s="15">
        <v>99.3</v>
      </c>
      <c r="N24" s="15">
        <v>63</v>
      </c>
      <c r="O24" s="15">
        <v>65.7</v>
      </c>
      <c r="P24" s="15" t="s">
        <v>102</v>
      </c>
      <c r="Q24" s="15">
        <v>162.4</v>
      </c>
      <c r="R24" s="15">
        <v>8.68</v>
      </c>
      <c r="S24" s="15">
        <v>0.9</v>
      </c>
      <c r="T24" s="15">
        <v>1.25</v>
      </c>
      <c r="U24" s="15">
        <v>15.74</v>
      </c>
      <c r="V24" s="15">
        <v>24218</v>
      </c>
      <c r="W24" s="15">
        <v>820257</v>
      </c>
      <c r="X24" s="15">
        <v>381191</v>
      </c>
      <c r="Y24" s="15">
        <v>-439066</v>
      </c>
      <c r="Z24" s="15">
        <v>6064</v>
      </c>
      <c r="AA24" s="15">
        <v>2.5960000000000001</v>
      </c>
      <c r="AB24" s="15">
        <v>32</v>
      </c>
    </row>
    <row r="25" spans="1:28" ht="15" customHeight="1" x14ac:dyDescent="0.3">
      <c r="A25" s="15" t="s">
        <v>150</v>
      </c>
      <c r="B25" s="15" t="s">
        <v>98</v>
      </c>
      <c r="C25" s="15" t="s">
        <v>105</v>
      </c>
      <c r="D25" s="15" t="s">
        <v>144</v>
      </c>
      <c r="E25" s="15" t="s">
        <v>101</v>
      </c>
      <c r="F25" s="15">
        <v>2.4900000000000002</v>
      </c>
      <c r="G25" s="15">
        <v>1021.3</v>
      </c>
      <c r="H25" s="15">
        <v>26.1</v>
      </c>
      <c r="I25" s="15">
        <v>70.099999999999994</v>
      </c>
      <c r="J25" s="15">
        <v>6.7</v>
      </c>
      <c r="K25" s="15">
        <v>7.31</v>
      </c>
      <c r="L25" s="15">
        <v>15.6</v>
      </c>
      <c r="M25" s="15">
        <v>127.8</v>
      </c>
      <c r="N25" s="15">
        <v>60.1</v>
      </c>
      <c r="O25" s="15">
        <v>68.099999999999994</v>
      </c>
      <c r="P25" s="15" t="s">
        <v>107</v>
      </c>
      <c r="Q25" s="15">
        <v>129.69999999999999</v>
      </c>
      <c r="R25" s="15">
        <v>7.95</v>
      </c>
      <c r="S25" s="15">
        <v>0.9</v>
      </c>
      <c r="T25" s="15">
        <v>1.08</v>
      </c>
      <c r="U25" s="15">
        <v>2.69</v>
      </c>
      <c r="V25" s="15">
        <v>64375</v>
      </c>
      <c r="W25" s="15">
        <v>186339</v>
      </c>
      <c r="X25" s="15">
        <v>173169</v>
      </c>
      <c r="Y25" s="15">
        <v>-13170</v>
      </c>
      <c r="Z25" s="15">
        <v>1713</v>
      </c>
      <c r="AA25" s="15">
        <v>1.57</v>
      </c>
      <c r="AB25" s="15">
        <v>41.6</v>
      </c>
    </row>
    <row r="26" spans="1:28" ht="15" customHeight="1" x14ac:dyDescent="0.3">
      <c r="A26" s="15" t="s">
        <v>151</v>
      </c>
      <c r="B26" s="15" t="s">
        <v>109</v>
      </c>
      <c r="C26" s="15" t="s">
        <v>152</v>
      </c>
      <c r="D26" s="15" t="s">
        <v>100</v>
      </c>
      <c r="E26" s="15" t="s">
        <v>120</v>
      </c>
      <c r="F26" s="15">
        <v>14.47</v>
      </c>
      <c r="G26" s="15">
        <v>430.7</v>
      </c>
      <c r="H26" s="15">
        <v>32.299999999999997</v>
      </c>
      <c r="I26" s="15">
        <v>61.2</v>
      </c>
      <c r="J26" s="15">
        <v>8.6999999999999993</v>
      </c>
      <c r="K26" s="15">
        <v>6.58</v>
      </c>
      <c r="L26" s="15">
        <v>17.100000000000001</v>
      </c>
      <c r="M26" s="15">
        <v>101.2</v>
      </c>
      <c r="N26" s="15">
        <v>37.700000000000003</v>
      </c>
      <c r="O26" s="15">
        <v>115.8</v>
      </c>
      <c r="P26" s="15" t="s">
        <v>116</v>
      </c>
      <c r="Q26" s="15">
        <v>233.6</v>
      </c>
      <c r="R26" s="15">
        <v>3.37</v>
      </c>
      <c r="S26" s="15">
        <v>0.66</v>
      </c>
      <c r="T26" s="15">
        <v>2.2999999999999998</v>
      </c>
      <c r="U26" s="15">
        <v>33.28</v>
      </c>
      <c r="V26" s="15">
        <v>27284</v>
      </c>
      <c r="W26" s="15">
        <v>1203928</v>
      </c>
      <c r="X26" s="15">
        <v>908012</v>
      </c>
      <c r="Y26" s="15">
        <v>-295916</v>
      </c>
      <c r="Z26" s="15">
        <v>3869</v>
      </c>
      <c r="AA26" s="15">
        <v>8.6020000000000003</v>
      </c>
      <c r="AB26" s="15">
        <v>64</v>
      </c>
    </row>
    <row r="27" spans="1:28" ht="15" customHeight="1" x14ac:dyDescent="0.3">
      <c r="A27" s="15" t="s">
        <v>153</v>
      </c>
      <c r="B27" s="15" t="s">
        <v>122</v>
      </c>
      <c r="C27" s="15" t="s">
        <v>114</v>
      </c>
      <c r="D27" s="15" t="s">
        <v>111</v>
      </c>
      <c r="E27" s="15" t="s">
        <v>101</v>
      </c>
      <c r="F27" s="15">
        <v>13.3</v>
      </c>
      <c r="G27" s="15">
        <v>853</v>
      </c>
      <c r="H27" s="15">
        <v>35.799999999999997</v>
      </c>
      <c r="I27" s="15">
        <v>85.1</v>
      </c>
      <c r="J27" s="15">
        <v>5.2</v>
      </c>
      <c r="K27" s="15">
        <v>5.52</v>
      </c>
      <c r="L27" s="15">
        <v>25.6</v>
      </c>
      <c r="M27" s="15">
        <v>112.5</v>
      </c>
      <c r="N27" s="15">
        <v>71.599999999999994</v>
      </c>
      <c r="O27" s="15">
        <v>98.7</v>
      </c>
      <c r="P27" s="15" t="s">
        <v>127</v>
      </c>
      <c r="Q27" s="15">
        <v>265.5</v>
      </c>
      <c r="R27" s="15">
        <v>4.2300000000000004</v>
      </c>
      <c r="S27" s="15">
        <v>0.67</v>
      </c>
      <c r="T27" s="15">
        <v>0.3</v>
      </c>
      <c r="U27" s="15">
        <v>3.99</v>
      </c>
      <c r="V27" s="15">
        <v>82458</v>
      </c>
      <c r="W27" s="15">
        <v>998865</v>
      </c>
      <c r="X27" s="15">
        <v>329007</v>
      </c>
      <c r="Y27" s="15">
        <v>-669858</v>
      </c>
      <c r="Z27" s="15">
        <v>5584</v>
      </c>
      <c r="AA27" s="15">
        <v>0.71499999999999997</v>
      </c>
      <c r="AB27" s="15">
        <v>75.8</v>
      </c>
    </row>
    <row r="28" spans="1:28" ht="15" customHeight="1" x14ac:dyDescent="0.3">
      <c r="A28" s="15" t="s">
        <v>154</v>
      </c>
      <c r="B28" s="15" t="s">
        <v>146</v>
      </c>
      <c r="C28" s="15" t="s">
        <v>134</v>
      </c>
      <c r="D28" s="15" t="s">
        <v>115</v>
      </c>
      <c r="E28" s="15" t="s">
        <v>112</v>
      </c>
      <c r="F28" s="15">
        <v>13.8</v>
      </c>
      <c r="G28" s="15">
        <v>578.29999999999995</v>
      </c>
      <c r="H28" s="15">
        <v>22.3</v>
      </c>
      <c r="I28" s="15">
        <v>61.6</v>
      </c>
      <c r="J28" s="15">
        <v>7.7</v>
      </c>
      <c r="K28" s="15">
        <v>6.21</v>
      </c>
      <c r="L28" s="15">
        <v>18.600000000000001</v>
      </c>
      <c r="M28" s="15">
        <v>89.4</v>
      </c>
      <c r="N28" s="15">
        <v>75.3</v>
      </c>
      <c r="O28" s="15">
        <v>81.5</v>
      </c>
      <c r="P28" s="15" t="s">
        <v>102</v>
      </c>
      <c r="Q28" s="15">
        <v>216.4</v>
      </c>
      <c r="R28" s="15">
        <v>2.4500000000000002</v>
      </c>
      <c r="S28" s="15">
        <v>0.98</v>
      </c>
      <c r="T28" s="15">
        <v>2.9</v>
      </c>
      <c r="U28" s="15">
        <v>40.020000000000003</v>
      </c>
      <c r="V28" s="15">
        <v>25815</v>
      </c>
      <c r="W28" s="15">
        <v>744909</v>
      </c>
      <c r="X28" s="15">
        <v>1033116</v>
      </c>
      <c r="Y28" s="15">
        <v>288207</v>
      </c>
      <c r="Z28" s="15">
        <v>17866</v>
      </c>
      <c r="AA28" s="15">
        <v>2.2400000000000002</v>
      </c>
      <c r="AB28" s="15">
        <v>56.2</v>
      </c>
    </row>
    <row r="29" spans="1:28" ht="15" customHeight="1" x14ac:dyDescent="0.3">
      <c r="A29" s="15" t="s">
        <v>155</v>
      </c>
      <c r="B29" s="15" t="s">
        <v>137</v>
      </c>
      <c r="C29" s="15" t="s">
        <v>99</v>
      </c>
      <c r="D29" s="15" t="s">
        <v>115</v>
      </c>
      <c r="E29" s="15" t="s">
        <v>112</v>
      </c>
      <c r="F29" s="15">
        <v>10.47</v>
      </c>
      <c r="G29" s="15">
        <v>93.9</v>
      </c>
      <c r="H29" s="15">
        <v>27.3</v>
      </c>
      <c r="I29" s="15">
        <v>45.4</v>
      </c>
      <c r="J29" s="15">
        <v>7.7</v>
      </c>
      <c r="K29" s="15">
        <v>6.89</v>
      </c>
      <c r="L29" s="15">
        <v>27</v>
      </c>
      <c r="M29" s="15">
        <v>115.6</v>
      </c>
      <c r="N29" s="15">
        <v>64.900000000000006</v>
      </c>
      <c r="O29" s="15">
        <v>123.2</v>
      </c>
      <c r="P29" s="15" t="s">
        <v>116</v>
      </c>
      <c r="Q29" s="15">
        <v>210.2</v>
      </c>
      <c r="R29" s="15">
        <v>2.42</v>
      </c>
      <c r="S29" s="15">
        <v>0.74</v>
      </c>
      <c r="T29" s="15">
        <v>2.4500000000000002</v>
      </c>
      <c r="U29" s="15">
        <v>25.65</v>
      </c>
      <c r="V29" s="15">
        <v>21364</v>
      </c>
      <c r="W29" s="15">
        <v>545453</v>
      </c>
      <c r="X29" s="15">
        <v>547987</v>
      </c>
      <c r="Y29" s="15">
        <v>2534</v>
      </c>
      <c r="Z29" s="15">
        <v>9077</v>
      </c>
      <c r="AA29" s="15">
        <v>2.8260000000000001</v>
      </c>
      <c r="AB29" s="15">
        <v>45.7</v>
      </c>
    </row>
    <row r="30" spans="1:28" ht="15" customHeight="1" x14ac:dyDescent="0.3">
      <c r="A30" s="15" t="s">
        <v>156</v>
      </c>
      <c r="B30" s="15" t="s">
        <v>126</v>
      </c>
      <c r="C30" s="15" t="s">
        <v>99</v>
      </c>
      <c r="D30" s="15" t="s">
        <v>106</v>
      </c>
      <c r="E30" s="15" t="s">
        <v>112</v>
      </c>
      <c r="F30" s="15">
        <v>12.94</v>
      </c>
      <c r="G30" s="15">
        <v>443.1</v>
      </c>
      <c r="H30" s="15">
        <v>23</v>
      </c>
      <c r="I30" s="15">
        <v>45.7</v>
      </c>
      <c r="J30" s="15">
        <v>6.3</v>
      </c>
      <c r="K30" s="15">
        <v>6.32</v>
      </c>
      <c r="L30" s="15"/>
      <c r="M30" s="15">
        <v>139.30000000000001</v>
      </c>
      <c r="N30" s="15">
        <v>51.3</v>
      </c>
      <c r="O30" s="15">
        <v>92.5</v>
      </c>
      <c r="P30" s="15" t="s">
        <v>127</v>
      </c>
      <c r="Q30" s="15">
        <v>286.7</v>
      </c>
      <c r="R30" s="15">
        <v>8.2200000000000006</v>
      </c>
      <c r="S30" s="15">
        <v>0.97</v>
      </c>
      <c r="T30" s="15">
        <v>3.01</v>
      </c>
      <c r="U30" s="15">
        <v>38.950000000000003</v>
      </c>
      <c r="V30" s="15">
        <v>20272</v>
      </c>
      <c r="W30" s="15">
        <v>1176978</v>
      </c>
      <c r="X30" s="15">
        <v>789594</v>
      </c>
      <c r="Y30" s="15">
        <v>-387384</v>
      </c>
      <c r="Z30" s="15">
        <v>8230</v>
      </c>
      <c r="AA30" s="15">
        <v>4.7329999999999997</v>
      </c>
      <c r="AB30" s="15">
        <v>32.1</v>
      </c>
    </row>
    <row r="31" spans="1:28" ht="15" customHeight="1" x14ac:dyDescent="0.3">
      <c r="A31" s="15" t="s">
        <v>157</v>
      </c>
      <c r="B31" s="15" t="s">
        <v>126</v>
      </c>
      <c r="C31" s="15" t="s">
        <v>99</v>
      </c>
      <c r="D31" s="15" t="s">
        <v>144</v>
      </c>
      <c r="E31" s="15" t="s">
        <v>120</v>
      </c>
      <c r="F31" s="15">
        <v>13.15</v>
      </c>
      <c r="G31" s="15">
        <v>565.4</v>
      </c>
      <c r="H31" s="15">
        <v>32.700000000000003</v>
      </c>
      <c r="I31" s="15">
        <v>50.7</v>
      </c>
      <c r="J31" s="15">
        <v>7.3</v>
      </c>
      <c r="K31" s="15">
        <v>6.65</v>
      </c>
      <c r="L31" s="15">
        <v>15.6</v>
      </c>
      <c r="M31" s="15">
        <v>158</v>
      </c>
      <c r="N31" s="15">
        <v>46.8</v>
      </c>
      <c r="O31" s="15">
        <v>151</v>
      </c>
      <c r="P31" s="15" t="s">
        <v>127</v>
      </c>
      <c r="Q31" s="15">
        <v>147.4</v>
      </c>
      <c r="R31" s="15">
        <v>5.5</v>
      </c>
      <c r="S31" s="15">
        <v>0.89</v>
      </c>
      <c r="T31" s="15">
        <v>1.94</v>
      </c>
      <c r="U31" s="15">
        <v>25.51</v>
      </c>
      <c r="V31" s="15">
        <v>49492</v>
      </c>
      <c r="W31" s="15">
        <v>695563</v>
      </c>
      <c r="X31" s="15">
        <v>1262541</v>
      </c>
      <c r="Y31" s="15">
        <v>566978</v>
      </c>
      <c r="Z31" s="15">
        <v>7423</v>
      </c>
      <c r="AA31" s="15">
        <v>3.4369999999999998</v>
      </c>
      <c r="AB31" s="15">
        <v>30.6</v>
      </c>
    </row>
    <row r="32" spans="1:28" ht="15" customHeight="1" x14ac:dyDescent="0.3">
      <c r="A32" s="15" t="s">
        <v>158</v>
      </c>
      <c r="B32" s="15" t="s">
        <v>109</v>
      </c>
      <c r="C32" s="15" t="s">
        <v>105</v>
      </c>
      <c r="D32" s="15" t="s">
        <v>132</v>
      </c>
      <c r="E32" s="15" t="s">
        <v>112</v>
      </c>
      <c r="F32" s="15">
        <v>11.96</v>
      </c>
      <c r="G32" s="15">
        <v>284.2</v>
      </c>
      <c r="H32" s="15">
        <v>24.1</v>
      </c>
      <c r="I32" s="15">
        <v>62.1</v>
      </c>
      <c r="J32" s="15">
        <v>7</v>
      </c>
      <c r="K32" s="15">
        <v>6.93</v>
      </c>
      <c r="L32" s="15">
        <v>31.7</v>
      </c>
      <c r="M32" s="15">
        <v>188.8</v>
      </c>
      <c r="N32" s="15">
        <v>47.8</v>
      </c>
      <c r="O32" s="15">
        <v>101.6</v>
      </c>
      <c r="P32" s="15" t="s">
        <v>116</v>
      </c>
      <c r="Q32" s="15">
        <v>250.8</v>
      </c>
      <c r="R32" s="15">
        <v>4.0599999999999996</v>
      </c>
      <c r="S32" s="15">
        <v>0.66</v>
      </c>
      <c r="T32" s="15">
        <v>1.51</v>
      </c>
      <c r="U32" s="15">
        <v>18.059999999999999</v>
      </c>
      <c r="V32" s="15">
        <v>102219</v>
      </c>
      <c r="W32" s="15">
        <v>738746</v>
      </c>
      <c r="X32" s="15">
        <v>1846075</v>
      </c>
      <c r="Y32" s="15">
        <v>1107329</v>
      </c>
      <c r="Z32" s="15">
        <v>4721</v>
      </c>
      <c r="AA32" s="15">
        <v>3.8250000000000002</v>
      </c>
      <c r="AB32" s="15">
        <v>40.200000000000003</v>
      </c>
    </row>
    <row r="33" spans="1:28" ht="15" customHeight="1" x14ac:dyDescent="0.3">
      <c r="A33" s="15" t="s">
        <v>159</v>
      </c>
      <c r="B33" s="15" t="s">
        <v>146</v>
      </c>
      <c r="C33" s="15" t="s">
        <v>134</v>
      </c>
      <c r="D33" s="15" t="s">
        <v>144</v>
      </c>
      <c r="E33" s="15" t="s">
        <v>120</v>
      </c>
      <c r="F33" s="15">
        <v>0.69</v>
      </c>
      <c r="G33" s="15">
        <v>372.1</v>
      </c>
      <c r="H33" s="15">
        <v>31.7</v>
      </c>
      <c r="I33" s="15">
        <v>30.8</v>
      </c>
      <c r="J33" s="15">
        <v>7.4</v>
      </c>
      <c r="K33" s="15">
        <v>7.92</v>
      </c>
      <c r="L33" s="15">
        <v>12.2</v>
      </c>
      <c r="M33" s="15">
        <v>127.3</v>
      </c>
      <c r="N33" s="15">
        <v>66.2</v>
      </c>
      <c r="O33" s="15">
        <v>131.1</v>
      </c>
      <c r="P33" s="15" t="s">
        <v>102</v>
      </c>
      <c r="Q33" s="15">
        <v>139.4</v>
      </c>
      <c r="R33" s="15">
        <v>4.3899999999999997</v>
      </c>
      <c r="S33" s="15">
        <v>0.96</v>
      </c>
      <c r="T33" s="15">
        <v>0.3</v>
      </c>
      <c r="U33" s="15">
        <v>0.21</v>
      </c>
      <c r="V33" s="15">
        <v>54155</v>
      </c>
      <c r="W33" s="15">
        <v>43431</v>
      </c>
      <c r="X33" s="15">
        <v>11373</v>
      </c>
      <c r="Y33" s="15">
        <v>-32058</v>
      </c>
      <c r="Z33" s="15">
        <v>259</v>
      </c>
      <c r="AA33" s="15">
        <v>0.81100000000000005</v>
      </c>
      <c r="AB33" s="15">
        <v>37.4</v>
      </c>
    </row>
    <row r="34" spans="1:28" ht="15" customHeight="1" x14ac:dyDescent="0.3">
      <c r="A34" s="15" t="s">
        <v>160</v>
      </c>
      <c r="B34" s="15" t="s">
        <v>146</v>
      </c>
      <c r="C34" s="15" t="s">
        <v>114</v>
      </c>
      <c r="D34" s="15" t="s">
        <v>130</v>
      </c>
      <c r="E34" s="15" t="s">
        <v>101</v>
      </c>
      <c r="F34" s="15">
        <v>11.35</v>
      </c>
      <c r="G34" s="15">
        <v>1066.8</v>
      </c>
      <c r="H34" s="15">
        <v>30.3</v>
      </c>
      <c r="I34" s="15">
        <v>76.599999999999994</v>
      </c>
      <c r="J34" s="15">
        <v>6.4</v>
      </c>
      <c r="K34" s="15">
        <v>7.56</v>
      </c>
      <c r="L34" s="15">
        <v>35.9</v>
      </c>
      <c r="M34" s="15">
        <v>104.2</v>
      </c>
      <c r="N34" s="15">
        <v>49.9</v>
      </c>
      <c r="O34" s="15">
        <v>106.8</v>
      </c>
      <c r="P34" s="15" t="s">
        <v>127</v>
      </c>
      <c r="Q34" s="15">
        <v>230.7</v>
      </c>
      <c r="R34" s="15">
        <v>4.16</v>
      </c>
      <c r="S34" s="15">
        <v>0.7</v>
      </c>
      <c r="T34" s="15">
        <v>0.64</v>
      </c>
      <c r="U34" s="15">
        <v>7.26</v>
      </c>
      <c r="V34" s="15">
        <v>72112</v>
      </c>
      <c r="W34" s="15">
        <v>782371</v>
      </c>
      <c r="X34" s="15">
        <v>523533</v>
      </c>
      <c r="Y34" s="15">
        <v>-258838</v>
      </c>
      <c r="Z34" s="15">
        <v>9585</v>
      </c>
      <c r="AA34" s="15">
        <v>0.75700000000000001</v>
      </c>
      <c r="AB34" s="15">
        <v>67.7</v>
      </c>
    </row>
    <row r="35" spans="1:28" ht="15" customHeight="1" x14ac:dyDescent="0.3">
      <c r="A35" s="15" t="s">
        <v>161</v>
      </c>
      <c r="B35" s="15" t="s">
        <v>98</v>
      </c>
      <c r="C35" s="15" t="s">
        <v>129</v>
      </c>
      <c r="D35" s="15" t="s">
        <v>106</v>
      </c>
      <c r="E35" s="15" t="s">
        <v>101</v>
      </c>
      <c r="F35" s="15">
        <v>9.8000000000000007</v>
      </c>
      <c r="G35" s="15">
        <v>849</v>
      </c>
      <c r="H35" s="15">
        <v>26.4</v>
      </c>
      <c r="I35" s="15">
        <v>88</v>
      </c>
      <c r="J35" s="15">
        <v>8.1999999999999993</v>
      </c>
      <c r="K35" s="15">
        <v>6.03</v>
      </c>
      <c r="L35" s="15">
        <v>35.5</v>
      </c>
      <c r="M35" s="15">
        <v>154.30000000000001</v>
      </c>
      <c r="N35" s="15">
        <v>49.1</v>
      </c>
      <c r="O35" s="15">
        <v>129.80000000000001</v>
      </c>
      <c r="P35" s="15" t="s">
        <v>127</v>
      </c>
      <c r="Q35" s="15">
        <v>220.2</v>
      </c>
      <c r="R35" s="15">
        <v>4.34</v>
      </c>
      <c r="S35" s="15">
        <v>0.72</v>
      </c>
      <c r="T35" s="15">
        <v>3.65</v>
      </c>
      <c r="U35" s="15">
        <v>35.770000000000003</v>
      </c>
      <c r="V35" s="15">
        <v>21914</v>
      </c>
      <c r="W35" s="15">
        <v>782502</v>
      </c>
      <c r="X35" s="15">
        <v>783864</v>
      </c>
      <c r="Y35" s="15">
        <v>1362</v>
      </c>
      <c r="Z35" s="15">
        <v>5884</v>
      </c>
      <c r="AA35" s="15">
        <v>6.0789999999999997</v>
      </c>
      <c r="AB35" s="15">
        <v>52.1</v>
      </c>
    </row>
    <row r="36" spans="1:28" ht="15" customHeight="1" x14ac:dyDescent="0.3">
      <c r="A36" s="15" t="s">
        <v>162</v>
      </c>
      <c r="B36" s="15" t="s">
        <v>146</v>
      </c>
      <c r="C36" s="15" t="s">
        <v>119</v>
      </c>
      <c r="D36" s="15" t="s">
        <v>100</v>
      </c>
      <c r="E36" s="15" t="s">
        <v>112</v>
      </c>
      <c r="F36" s="15">
        <v>11.57</v>
      </c>
      <c r="G36" s="15">
        <v>427.5</v>
      </c>
      <c r="H36" s="15">
        <v>24</v>
      </c>
      <c r="I36" s="15">
        <v>59.3</v>
      </c>
      <c r="J36" s="15">
        <v>6.7</v>
      </c>
      <c r="K36" s="15">
        <v>6.71</v>
      </c>
      <c r="L36" s="15">
        <v>28.5</v>
      </c>
      <c r="M36" s="15">
        <v>157.30000000000001</v>
      </c>
      <c r="N36" s="15">
        <v>71.5</v>
      </c>
      <c r="O36" s="15">
        <v>84.3</v>
      </c>
      <c r="P36" s="15" t="s">
        <v>127</v>
      </c>
      <c r="Q36" s="15">
        <v>186.8</v>
      </c>
      <c r="R36" s="15">
        <v>1.1299999999999999</v>
      </c>
      <c r="S36" s="15">
        <v>0.86</v>
      </c>
      <c r="T36" s="15">
        <v>3.83</v>
      </c>
      <c r="U36" s="15">
        <v>44.31</v>
      </c>
      <c r="V36" s="15">
        <v>26126</v>
      </c>
      <c r="W36" s="15">
        <v>648827</v>
      </c>
      <c r="X36" s="15">
        <v>1157643</v>
      </c>
      <c r="Y36" s="15">
        <v>508816</v>
      </c>
      <c r="Z36" s="15">
        <v>5400</v>
      </c>
      <c r="AA36" s="15">
        <v>8.2059999999999995</v>
      </c>
      <c r="AB36" s="15">
        <v>61.4</v>
      </c>
    </row>
    <row r="37" spans="1:28" ht="15" customHeight="1" x14ac:dyDescent="0.3">
      <c r="A37" s="15" t="s">
        <v>163</v>
      </c>
      <c r="B37" s="15" t="s">
        <v>146</v>
      </c>
      <c r="C37" s="15" t="s">
        <v>114</v>
      </c>
      <c r="D37" s="15" t="s">
        <v>130</v>
      </c>
      <c r="E37" s="15" t="s">
        <v>120</v>
      </c>
      <c r="F37" s="15">
        <v>7.05</v>
      </c>
      <c r="G37" s="15">
        <v>179.4</v>
      </c>
      <c r="H37" s="15">
        <v>34.1</v>
      </c>
      <c r="I37" s="15">
        <v>55.5</v>
      </c>
      <c r="J37" s="15">
        <v>8.6999999999999993</v>
      </c>
      <c r="K37" s="15">
        <v>7</v>
      </c>
      <c r="L37" s="15">
        <v>14.8</v>
      </c>
      <c r="M37" s="15">
        <v>94.3</v>
      </c>
      <c r="N37" s="15">
        <v>66.8</v>
      </c>
      <c r="O37" s="15">
        <v>101.3</v>
      </c>
      <c r="P37" s="15" t="s">
        <v>107</v>
      </c>
      <c r="Q37" s="15">
        <v>231.5</v>
      </c>
      <c r="R37" s="15">
        <v>7.26</v>
      </c>
      <c r="S37" s="15">
        <v>0.96</v>
      </c>
      <c r="T37" s="15">
        <v>0.75</v>
      </c>
      <c r="U37" s="15">
        <v>5.29</v>
      </c>
      <c r="V37" s="15">
        <v>66996</v>
      </c>
      <c r="W37" s="15">
        <v>511293</v>
      </c>
      <c r="X37" s="15">
        <v>354409</v>
      </c>
      <c r="Y37" s="15">
        <v>-156884</v>
      </c>
      <c r="Z37" s="15">
        <v>5944</v>
      </c>
      <c r="AA37" s="15">
        <v>0.89</v>
      </c>
      <c r="AB37" s="15">
        <v>29</v>
      </c>
    </row>
    <row r="38" spans="1:28" ht="15" customHeight="1" x14ac:dyDescent="0.3">
      <c r="A38" s="15" t="s">
        <v>164</v>
      </c>
      <c r="B38" s="15" t="s">
        <v>126</v>
      </c>
      <c r="C38" s="15" t="s">
        <v>105</v>
      </c>
      <c r="D38" s="15" t="s">
        <v>130</v>
      </c>
      <c r="E38" s="15" t="s">
        <v>112</v>
      </c>
      <c r="F38" s="15">
        <v>3.11</v>
      </c>
      <c r="G38" s="15">
        <v>429.3</v>
      </c>
      <c r="H38" s="15">
        <v>23.6</v>
      </c>
      <c r="I38" s="15">
        <v>60.1</v>
      </c>
      <c r="J38" s="15">
        <v>7.9</v>
      </c>
      <c r="K38" s="15">
        <v>6.96</v>
      </c>
      <c r="L38" s="15">
        <v>20.7</v>
      </c>
      <c r="M38" s="15">
        <v>40</v>
      </c>
      <c r="N38" s="15">
        <v>73.900000000000006</v>
      </c>
      <c r="O38" s="15">
        <v>114.2</v>
      </c>
      <c r="P38" s="15" t="s">
        <v>102</v>
      </c>
      <c r="Q38" s="15">
        <v>229</v>
      </c>
      <c r="R38" s="15">
        <v>6.96</v>
      </c>
      <c r="S38" s="15">
        <v>0.68</v>
      </c>
      <c r="T38" s="15">
        <v>1.71</v>
      </c>
      <c r="U38" s="15">
        <v>5.32</v>
      </c>
      <c r="V38" s="15">
        <v>52396</v>
      </c>
      <c r="W38" s="15">
        <v>243775</v>
      </c>
      <c r="X38" s="15">
        <v>278747</v>
      </c>
      <c r="Y38" s="15">
        <v>34972</v>
      </c>
      <c r="Z38" s="15">
        <v>1780</v>
      </c>
      <c r="AA38" s="15">
        <v>2.9889999999999999</v>
      </c>
      <c r="AB38" s="15">
        <v>33</v>
      </c>
    </row>
    <row r="39" spans="1:28" ht="15" customHeight="1" x14ac:dyDescent="0.3">
      <c r="A39" s="15" t="s">
        <v>165</v>
      </c>
      <c r="B39" s="15" t="s">
        <v>98</v>
      </c>
      <c r="C39" s="15" t="s">
        <v>119</v>
      </c>
      <c r="D39" s="15" t="s">
        <v>130</v>
      </c>
      <c r="E39" s="15" t="s">
        <v>101</v>
      </c>
      <c r="F39" s="15">
        <v>2.79</v>
      </c>
      <c r="G39" s="15">
        <v>820.1</v>
      </c>
      <c r="H39" s="15">
        <v>26.3</v>
      </c>
      <c r="I39" s="15">
        <v>74.599999999999994</v>
      </c>
      <c r="J39" s="15">
        <v>7.5</v>
      </c>
      <c r="K39" s="15">
        <v>7.62</v>
      </c>
      <c r="L39" s="15">
        <v>31.9</v>
      </c>
      <c r="M39" s="15">
        <v>123.2</v>
      </c>
      <c r="N39" s="15">
        <v>91.7</v>
      </c>
      <c r="O39" s="15">
        <v>80.599999999999994</v>
      </c>
      <c r="P39" s="15" t="s">
        <v>107</v>
      </c>
      <c r="Q39" s="15">
        <v>153.19999999999999</v>
      </c>
      <c r="R39" s="15">
        <v>5.91</v>
      </c>
      <c r="S39" s="15">
        <v>0.68</v>
      </c>
      <c r="T39" s="15">
        <v>0.7</v>
      </c>
      <c r="U39" s="15">
        <v>1.95</v>
      </c>
      <c r="V39" s="15">
        <v>66405</v>
      </c>
      <c r="W39" s="15">
        <v>175756</v>
      </c>
      <c r="X39" s="15">
        <v>129490</v>
      </c>
      <c r="Y39" s="15">
        <v>-46266</v>
      </c>
      <c r="Z39" s="15">
        <v>3058</v>
      </c>
      <c r="AA39" s="15">
        <v>0.63800000000000001</v>
      </c>
      <c r="AB39" s="15">
        <v>52.5</v>
      </c>
    </row>
    <row r="40" spans="1:28" ht="15" customHeight="1" x14ac:dyDescent="0.3">
      <c r="A40" s="15" t="s">
        <v>166</v>
      </c>
      <c r="B40" s="15" t="s">
        <v>109</v>
      </c>
      <c r="C40" s="15" t="s">
        <v>110</v>
      </c>
      <c r="D40" s="15" t="s">
        <v>100</v>
      </c>
      <c r="E40" s="15" t="s">
        <v>101</v>
      </c>
      <c r="F40" s="15">
        <v>4.6900000000000004</v>
      </c>
      <c r="G40" s="15">
        <v>657.7</v>
      </c>
      <c r="H40" s="15">
        <v>27.1</v>
      </c>
      <c r="I40" s="15">
        <v>64.900000000000006</v>
      </c>
      <c r="J40" s="15">
        <v>6.2</v>
      </c>
      <c r="K40" s="15">
        <v>7.85</v>
      </c>
      <c r="L40" s="15">
        <v>31.9</v>
      </c>
      <c r="M40" s="15">
        <v>87.6</v>
      </c>
      <c r="N40" s="15">
        <v>87.5</v>
      </c>
      <c r="O40" s="15">
        <v>81.5</v>
      </c>
      <c r="P40" s="15" t="s">
        <v>102</v>
      </c>
      <c r="Q40" s="15">
        <v>218.9</v>
      </c>
      <c r="R40" s="15">
        <v>4.78</v>
      </c>
      <c r="S40" s="15">
        <v>0.92</v>
      </c>
      <c r="T40" s="15">
        <v>0.98</v>
      </c>
      <c r="U40" s="15">
        <v>4.5999999999999996</v>
      </c>
      <c r="V40" s="15">
        <v>25408</v>
      </c>
      <c r="W40" s="15">
        <v>293568</v>
      </c>
      <c r="X40" s="15">
        <v>116877</v>
      </c>
      <c r="Y40" s="15">
        <v>-176691</v>
      </c>
      <c r="Z40" s="15">
        <v>2392</v>
      </c>
      <c r="AA40" s="15">
        <v>1.923</v>
      </c>
      <c r="AB40" s="15">
        <v>50</v>
      </c>
    </row>
    <row r="41" spans="1:28" ht="15" customHeight="1" x14ac:dyDescent="0.3">
      <c r="A41" s="15" t="s">
        <v>167</v>
      </c>
      <c r="B41" s="15" t="s">
        <v>126</v>
      </c>
      <c r="C41" s="15" t="s">
        <v>119</v>
      </c>
      <c r="D41" s="15" t="s">
        <v>106</v>
      </c>
      <c r="E41" s="15" t="s">
        <v>101</v>
      </c>
      <c r="F41" s="15">
        <v>6.12</v>
      </c>
      <c r="G41" s="15">
        <v>936</v>
      </c>
      <c r="H41" s="15">
        <v>31.8</v>
      </c>
      <c r="I41" s="15">
        <v>56.3</v>
      </c>
      <c r="J41" s="15">
        <v>7.1</v>
      </c>
      <c r="K41" s="15">
        <v>7.03</v>
      </c>
      <c r="L41" s="15">
        <v>30.3</v>
      </c>
      <c r="M41" s="15">
        <v>91.9</v>
      </c>
      <c r="N41" s="15">
        <v>48</v>
      </c>
      <c r="O41" s="15">
        <v>103.6</v>
      </c>
      <c r="P41" s="15" t="s">
        <v>116</v>
      </c>
      <c r="Q41" s="15">
        <v>46.3</v>
      </c>
      <c r="R41" s="15">
        <v>8.07</v>
      </c>
      <c r="S41" s="15">
        <v>0.79</v>
      </c>
      <c r="T41" s="15">
        <v>3.24</v>
      </c>
      <c r="U41" s="15">
        <v>19.829999999999998</v>
      </c>
      <c r="V41" s="15">
        <v>24731</v>
      </c>
      <c r="W41" s="15">
        <v>321710</v>
      </c>
      <c r="X41" s="15">
        <v>490416</v>
      </c>
      <c r="Y41" s="15">
        <v>168706</v>
      </c>
      <c r="Z41" s="15">
        <v>2144</v>
      </c>
      <c r="AA41" s="15">
        <v>9.2490000000000006</v>
      </c>
      <c r="AB41" s="15">
        <v>46.7</v>
      </c>
    </row>
    <row r="42" spans="1:28" ht="15" customHeight="1" x14ac:dyDescent="0.3">
      <c r="A42" s="15" t="s">
        <v>168</v>
      </c>
      <c r="B42" s="15" t="s">
        <v>118</v>
      </c>
      <c r="C42" s="15" t="s">
        <v>114</v>
      </c>
      <c r="D42" s="15" t="s">
        <v>111</v>
      </c>
      <c r="E42" s="15" t="s">
        <v>101</v>
      </c>
      <c r="F42" s="15">
        <v>12.31</v>
      </c>
      <c r="G42" s="15">
        <v>768.4</v>
      </c>
      <c r="H42" s="15">
        <v>29</v>
      </c>
      <c r="I42" s="15">
        <v>67</v>
      </c>
      <c r="J42" s="15">
        <v>6.1</v>
      </c>
      <c r="K42" s="15">
        <v>8.2200000000000006</v>
      </c>
      <c r="L42" s="15">
        <v>26.7</v>
      </c>
      <c r="M42" s="15">
        <v>69.5</v>
      </c>
      <c r="N42" s="15">
        <v>49.1</v>
      </c>
      <c r="O42" s="15">
        <v>98.6</v>
      </c>
      <c r="P42" s="15" t="s">
        <v>107</v>
      </c>
      <c r="Q42" s="15">
        <v>214.2</v>
      </c>
      <c r="R42" s="15">
        <v>7.11</v>
      </c>
      <c r="S42" s="15">
        <v>0.73</v>
      </c>
      <c r="T42" s="15">
        <v>0.3</v>
      </c>
      <c r="U42" s="15">
        <v>3.69</v>
      </c>
      <c r="V42" s="15">
        <v>95238</v>
      </c>
      <c r="W42" s="15">
        <v>791517</v>
      </c>
      <c r="X42" s="15">
        <v>351428</v>
      </c>
      <c r="Y42" s="15">
        <v>-440089</v>
      </c>
      <c r="Z42" s="15">
        <v>6153</v>
      </c>
      <c r="AA42" s="15">
        <v>0.6</v>
      </c>
      <c r="AB42" s="15">
        <v>54.7</v>
      </c>
    </row>
    <row r="43" spans="1:28" ht="15" customHeight="1" x14ac:dyDescent="0.3">
      <c r="A43" s="15" t="s">
        <v>169</v>
      </c>
      <c r="B43" s="15" t="s">
        <v>104</v>
      </c>
      <c r="C43" s="15" t="s">
        <v>170</v>
      </c>
      <c r="D43" s="15" t="s">
        <v>100</v>
      </c>
      <c r="E43" s="15" t="s">
        <v>120</v>
      </c>
      <c r="F43" s="15">
        <v>13.35</v>
      </c>
      <c r="G43" s="15">
        <v>156.6</v>
      </c>
      <c r="H43" s="15">
        <v>30.8</v>
      </c>
      <c r="I43" s="15">
        <v>51.7</v>
      </c>
      <c r="J43" s="15">
        <v>9.9</v>
      </c>
      <c r="K43" s="15">
        <v>6.34</v>
      </c>
      <c r="L43" s="15">
        <v>19.5</v>
      </c>
      <c r="M43" s="15">
        <v>135.69999999999999</v>
      </c>
      <c r="N43" s="15">
        <v>75</v>
      </c>
      <c r="O43" s="15">
        <v>115.5</v>
      </c>
      <c r="P43" s="15" t="s">
        <v>127</v>
      </c>
      <c r="Q43" s="15">
        <v>158.19999999999999</v>
      </c>
      <c r="R43" s="15">
        <v>5.76</v>
      </c>
      <c r="S43" s="15">
        <v>0.77</v>
      </c>
      <c r="T43" s="15">
        <v>1.69</v>
      </c>
      <c r="U43" s="15">
        <v>22.56</v>
      </c>
      <c r="V43" s="15">
        <v>22869</v>
      </c>
      <c r="W43" s="15">
        <v>897488</v>
      </c>
      <c r="X43" s="15">
        <v>515925</v>
      </c>
      <c r="Y43" s="15">
        <v>-381563</v>
      </c>
      <c r="Z43" s="15">
        <v>7377</v>
      </c>
      <c r="AA43" s="15">
        <v>3.0579999999999998</v>
      </c>
      <c r="AB43" s="15">
        <v>17.100000000000001</v>
      </c>
    </row>
    <row r="44" spans="1:28" ht="15" customHeight="1" x14ac:dyDescent="0.3">
      <c r="A44" s="15" t="s">
        <v>171</v>
      </c>
      <c r="B44" s="15" t="s">
        <v>118</v>
      </c>
      <c r="C44" s="15" t="s">
        <v>134</v>
      </c>
      <c r="D44" s="15" t="s">
        <v>115</v>
      </c>
      <c r="E44" s="15" t="s">
        <v>101</v>
      </c>
      <c r="F44" s="15">
        <v>9.4700000000000006</v>
      </c>
      <c r="G44" s="15">
        <v>639.20000000000005</v>
      </c>
      <c r="H44" s="15">
        <v>22.6</v>
      </c>
      <c r="I44" s="15">
        <v>74.900000000000006</v>
      </c>
      <c r="J44" s="15">
        <v>4.9000000000000004</v>
      </c>
      <c r="K44" s="15">
        <v>5.73</v>
      </c>
      <c r="L44" s="15">
        <v>43.6</v>
      </c>
      <c r="M44" s="15">
        <v>66.099999999999994</v>
      </c>
      <c r="N44" s="15">
        <v>54.9</v>
      </c>
      <c r="O44" s="15">
        <v>125.5</v>
      </c>
      <c r="P44" s="15" t="s">
        <v>116</v>
      </c>
      <c r="Q44" s="15">
        <v>313.39999999999998</v>
      </c>
      <c r="R44" s="15">
        <v>4.78</v>
      </c>
      <c r="S44" s="15">
        <v>0.94</v>
      </c>
      <c r="T44" s="15">
        <v>0.9</v>
      </c>
      <c r="U44" s="15">
        <v>8.52</v>
      </c>
      <c r="V44" s="15">
        <v>25346</v>
      </c>
      <c r="W44" s="15">
        <v>744619</v>
      </c>
      <c r="X44" s="15">
        <v>215948</v>
      </c>
      <c r="Y44" s="15">
        <v>-528671</v>
      </c>
      <c r="Z44" s="15">
        <v>7926</v>
      </c>
      <c r="AA44" s="15">
        <v>1.075</v>
      </c>
      <c r="AB44" s="15">
        <v>52</v>
      </c>
    </row>
    <row r="45" spans="1:28" ht="15" customHeight="1" x14ac:dyDescent="0.3">
      <c r="A45" s="15" t="s">
        <v>172</v>
      </c>
      <c r="B45" s="15" t="s">
        <v>126</v>
      </c>
      <c r="C45" s="15" t="s">
        <v>170</v>
      </c>
      <c r="D45" s="15" t="s">
        <v>100</v>
      </c>
      <c r="E45" s="15" t="s">
        <v>112</v>
      </c>
      <c r="F45" s="15">
        <v>7.56</v>
      </c>
      <c r="G45" s="15">
        <v>460.1</v>
      </c>
      <c r="H45" s="15">
        <v>24</v>
      </c>
      <c r="I45" s="15">
        <v>58.7</v>
      </c>
      <c r="J45" s="15">
        <v>6.7</v>
      </c>
      <c r="K45" s="15">
        <v>6.6</v>
      </c>
      <c r="L45" s="15"/>
      <c r="M45" s="15">
        <v>96.2</v>
      </c>
      <c r="N45" s="15">
        <v>42.9</v>
      </c>
      <c r="O45" s="15">
        <v>139.30000000000001</v>
      </c>
      <c r="P45" s="15" t="s">
        <v>127</v>
      </c>
      <c r="Q45" s="15">
        <v>241.9</v>
      </c>
      <c r="R45" s="15">
        <v>5.34</v>
      </c>
      <c r="S45" s="15">
        <v>0.69</v>
      </c>
      <c r="T45" s="15">
        <v>2.6</v>
      </c>
      <c r="U45" s="15">
        <v>19.66</v>
      </c>
      <c r="V45" s="15">
        <v>24887</v>
      </c>
      <c r="W45" s="15">
        <v>550176</v>
      </c>
      <c r="X45" s="15">
        <v>489278</v>
      </c>
      <c r="Y45" s="15">
        <v>-60898</v>
      </c>
      <c r="Z45" s="15">
        <v>4545</v>
      </c>
      <c r="AA45" s="15">
        <v>4.3259999999999996</v>
      </c>
      <c r="AB45" s="15">
        <v>44.7</v>
      </c>
    </row>
    <row r="46" spans="1:28" ht="15" customHeight="1" x14ac:dyDescent="0.3">
      <c r="A46" s="15" t="s">
        <v>173</v>
      </c>
      <c r="B46" s="15" t="s">
        <v>146</v>
      </c>
      <c r="C46" s="15" t="s">
        <v>134</v>
      </c>
      <c r="D46" s="15" t="s">
        <v>100</v>
      </c>
      <c r="E46" s="15" t="s">
        <v>101</v>
      </c>
      <c r="F46" s="15">
        <v>14.23</v>
      </c>
      <c r="G46" s="15">
        <v>853.7</v>
      </c>
      <c r="H46" s="15">
        <v>28.2</v>
      </c>
      <c r="I46" s="15">
        <v>77.599999999999994</v>
      </c>
      <c r="J46" s="15">
        <v>6.9</v>
      </c>
      <c r="K46" s="15">
        <v>7.04</v>
      </c>
      <c r="L46" s="15">
        <v>31.8</v>
      </c>
      <c r="M46" s="15">
        <v>109.5</v>
      </c>
      <c r="N46" s="15">
        <v>61.7</v>
      </c>
      <c r="O46" s="15">
        <v>148.69999999999999</v>
      </c>
      <c r="P46" s="15" t="s">
        <v>102</v>
      </c>
      <c r="Q46" s="15">
        <v>163.69999999999999</v>
      </c>
      <c r="R46" s="15">
        <v>4.26</v>
      </c>
      <c r="S46" s="15">
        <v>0.85</v>
      </c>
      <c r="T46" s="15">
        <v>3.35</v>
      </c>
      <c r="U46" s="15">
        <v>47.67</v>
      </c>
      <c r="V46" s="15">
        <v>23547</v>
      </c>
      <c r="W46" s="15">
        <v>980255</v>
      </c>
      <c r="X46" s="15">
        <v>1122485</v>
      </c>
      <c r="Y46" s="15">
        <v>142230</v>
      </c>
      <c r="Z46" s="15">
        <v>5966</v>
      </c>
      <c r="AA46" s="15">
        <v>7.99</v>
      </c>
      <c r="AB46" s="15">
        <v>55.4</v>
      </c>
    </row>
    <row r="47" spans="1:28" ht="15" customHeight="1" x14ac:dyDescent="0.3">
      <c r="A47" s="15" t="s">
        <v>174</v>
      </c>
      <c r="B47" s="15" t="s">
        <v>109</v>
      </c>
      <c r="C47" s="15" t="s">
        <v>170</v>
      </c>
      <c r="D47" s="15" t="s">
        <v>100</v>
      </c>
      <c r="E47" s="15" t="s">
        <v>101</v>
      </c>
      <c r="F47" s="15">
        <v>2.14</v>
      </c>
      <c r="G47" s="15">
        <v>485.7</v>
      </c>
      <c r="H47" s="15">
        <v>28</v>
      </c>
      <c r="I47" s="15">
        <v>80.099999999999994</v>
      </c>
      <c r="J47" s="15">
        <v>7.2</v>
      </c>
      <c r="K47" s="15">
        <v>8.08</v>
      </c>
      <c r="L47" s="15">
        <v>34.700000000000003</v>
      </c>
      <c r="M47" s="15">
        <v>111</v>
      </c>
      <c r="N47" s="15">
        <v>56.6</v>
      </c>
      <c r="O47" s="15">
        <v>74.900000000000006</v>
      </c>
      <c r="P47" s="15" t="s">
        <v>102</v>
      </c>
      <c r="Q47" s="15">
        <v>146.19999999999999</v>
      </c>
      <c r="R47" s="15">
        <v>4.25</v>
      </c>
      <c r="S47" s="15">
        <v>0.95</v>
      </c>
      <c r="T47" s="15">
        <v>0.32</v>
      </c>
      <c r="U47" s="15">
        <v>0.68</v>
      </c>
      <c r="V47" s="15">
        <v>25224</v>
      </c>
      <c r="W47" s="15">
        <v>116463</v>
      </c>
      <c r="X47" s="15">
        <v>17152</v>
      </c>
      <c r="Y47" s="15">
        <v>-99311</v>
      </c>
      <c r="Z47" s="15">
        <v>791</v>
      </c>
      <c r="AA47" s="15">
        <v>0.86</v>
      </c>
      <c r="AB47" s="15">
        <v>49.4</v>
      </c>
    </row>
    <row r="48" spans="1:28" ht="15" customHeight="1" x14ac:dyDescent="0.3">
      <c r="A48" s="15" t="s">
        <v>175</v>
      </c>
      <c r="B48" s="15" t="s">
        <v>98</v>
      </c>
      <c r="C48" s="15" t="s">
        <v>105</v>
      </c>
      <c r="D48" s="15" t="s">
        <v>144</v>
      </c>
      <c r="E48" s="15" t="s">
        <v>101</v>
      </c>
      <c r="F48" s="15">
        <v>5.6</v>
      </c>
      <c r="G48" s="15">
        <v>728.5</v>
      </c>
      <c r="H48" s="15">
        <v>27</v>
      </c>
      <c r="I48" s="15">
        <v>76.7</v>
      </c>
      <c r="J48" s="15">
        <v>6.9</v>
      </c>
      <c r="K48" s="15">
        <v>6.36</v>
      </c>
      <c r="L48" s="15">
        <v>27.4</v>
      </c>
      <c r="M48" s="15">
        <v>92.2</v>
      </c>
      <c r="N48" s="15">
        <v>72.7</v>
      </c>
      <c r="O48" s="15">
        <v>80.900000000000006</v>
      </c>
      <c r="P48" s="15" t="s">
        <v>127</v>
      </c>
      <c r="Q48" s="15">
        <v>194</v>
      </c>
      <c r="R48" s="15">
        <v>4.7</v>
      </c>
      <c r="S48" s="15">
        <v>0.71</v>
      </c>
      <c r="T48" s="15">
        <v>2.63</v>
      </c>
      <c r="U48" s="15">
        <v>14.73</v>
      </c>
      <c r="V48" s="15">
        <v>53568</v>
      </c>
      <c r="W48" s="15">
        <v>337133</v>
      </c>
      <c r="X48" s="15">
        <v>789057</v>
      </c>
      <c r="Y48" s="15">
        <v>451924</v>
      </c>
      <c r="Z48" s="15">
        <v>3052</v>
      </c>
      <c r="AA48" s="15">
        <v>4.8259999999999996</v>
      </c>
      <c r="AB48" s="15">
        <v>63.2</v>
      </c>
    </row>
    <row r="49" spans="1:28" ht="15" customHeight="1" x14ac:dyDescent="0.3">
      <c r="A49" s="15" t="s">
        <v>176</v>
      </c>
      <c r="B49" s="15" t="s">
        <v>137</v>
      </c>
      <c r="C49" s="15" t="s">
        <v>119</v>
      </c>
      <c r="D49" s="15" t="s">
        <v>177</v>
      </c>
      <c r="E49" s="15" t="s">
        <v>120</v>
      </c>
      <c r="F49" s="15">
        <v>7.68</v>
      </c>
      <c r="G49" s="15">
        <v>90</v>
      </c>
      <c r="H49" s="15">
        <v>31.9</v>
      </c>
      <c r="I49" s="15">
        <v>52.7</v>
      </c>
      <c r="J49" s="15">
        <v>9.8000000000000007</v>
      </c>
      <c r="K49" s="15">
        <v>6.51</v>
      </c>
      <c r="L49" s="15">
        <v>18.3</v>
      </c>
      <c r="M49" s="15">
        <v>164</v>
      </c>
      <c r="N49" s="15">
        <v>59.6</v>
      </c>
      <c r="O49" s="15">
        <v>54.9</v>
      </c>
      <c r="P49" s="15" t="s">
        <v>127</v>
      </c>
      <c r="Q49" s="15">
        <v>136.9</v>
      </c>
      <c r="R49" s="15">
        <v>8.0399999999999991</v>
      </c>
      <c r="S49" s="15">
        <v>0.76</v>
      </c>
      <c r="T49" s="15">
        <v>36.69</v>
      </c>
      <c r="U49" s="15">
        <v>281.77999999999997</v>
      </c>
      <c r="V49" s="15">
        <v>3682</v>
      </c>
      <c r="W49" s="15">
        <v>480826</v>
      </c>
      <c r="X49" s="15">
        <v>1037514</v>
      </c>
      <c r="Y49" s="15">
        <v>556688</v>
      </c>
      <c r="Z49" s="15">
        <v>13263</v>
      </c>
      <c r="AA49" s="15">
        <v>21.245999999999999</v>
      </c>
      <c r="AB49" s="15">
        <v>30</v>
      </c>
    </row>
    <row r="50" spans="1:28" ht="15" customHeight="1" x14ac:dyDescent="0.3">
      <c r="A50" s="15" t="s">
        <v>178</v>
      </c>
      <c r="B50" s="15" t="s">
        <v>98</v>
      </c>
      <c r="C50" s="15" t="s">
        <v>170</v>
      </c>
      <c r="D50" s="15" t="s">
        <v>132</v>
      </c>
      <c r="E50" s="15" t="s">
        <v>120</v>
      </c>
      <c r="F50" s="15">
        <v>5.52</v>
      </c>
      <c r="G50" s="15">
        <v>91.3</v>
      </c>
      <c r="H50" s="15">
        <v>34.1</v>
      </c>
      <c r="I50" s="15">
        <v>63</v>
      </c>
      <c r="J50" s="15">
        <v>7.2</v>
      </c>
      <c r="K50" s="15">
        <v>5.55</v>
      </c>
      <c r="L50" s="15">
        <v>20.9</v>
      </c>
      <c r="M50" s="15">
        <v>124.8</v>
      </c>
      <c r="N50" s="15">
        <v>75.2</v>
      </c>
      <c r="O50" s="15">
        <v>130.80000000000001</v>
      </c>
      <c r="P50" s="15" t="s">
        <v>116</v>
      </c>
      <c r="Q50" s="15">
        <v>207.3</v>
      </c>
      <c r="R50" s="15">
        <v>4.96</v>
      </c>
      <c r="S50" s="15">
        <v>0.87</v>
      </c>
      <c r="T50" s="15">
        <v>0.3</v>
      </c>
      <c r="U50" s="15">
        <v>1.66</v>
      </c>
      <c r="V50" s="15">
        <v>102697</v>
      </c>
      <c r="W50" s="15">
        <v>376564</v>
      </c>
      <c r="X50" s="15">
        <v>170477</v>
      </c>
      <c r="Y50" s="15">
        <v>-206087</v>
      </c>
      <c r="Z50" s="15">
        <v>1257</v>
      </c>
      <c r="AA50" s="15">
        <v>1.321</v>
      </c>
      <c r="AB50" s="15">
        <v>43.9</v>
      </c>
    </row>
    <row r="51" spans="1:28" ht="15" customHeight="1" x14ac:dyDescent="0.3">
      <c r="A51" s="15" t="s">
        <v>179</v>
      </c>
      <c r="B51" s="15" t="s">
        <v>146</v>
      </c>
      <c r="C51" s="15" t="s">
        <v>170</v>
      </c>
      <c r="D51" s="15" t="s">
        <v>115</v>
      </c>
      <c r="E51" s="15" t="s">
        <v>112</v>
      </c>
      <c r="F51" s="15">
        <v>8.8000000000000007</v>
      </c>
      <c r="G51" s="15">
        <v>792.2</v>
      </c>
      <c r="H51" s="15">
        <v>21.5</v>
      </c>
      <c r="I51" s="15">
        <v>51.4</v>
      </c>
      <c r="J51" s="15">
        <v>8</v>
      </c>
      <c r="K51" s="15">
        <v>7.8</v>
      </c>
      <c r="L51" s="15">
        <v>21.8</v>
      </c>
      <c r="M51" s="15">
        <v>104.1</v>
      </c>
      <c r="N51" s="15">
        <v>61.9</v>
      </c>
      <c r="O51" s="15">
        <v>82.3</v>
      </c>
      <c r="P51" s="15" t="s">
        <v>107</v>
      </c>
      <c r="Q51" s="15">
        <v>223.7</v>
      </c>
      <c r="R51" s="15">
        <v>6.7</v>
      </c>
      <c r="S51" s="15">
        <v>0.7</v>
      </c>
      <c r="T51" s="15">
        <v>0.76</v>
      </c>
      <c r="U51" s="15">
        <v>6.69</v>
      </c>
      <c r="V51" s="15">
        <v>19703</v>
      </c>
      <c r="W51" s="15">
        <v>741670</v>
      </c>
      <c r="X51" s="15">
        <v>131813</v>
      </c>
      <c r="Y51" s="15">
        <v>-609857</v>
      </c>
      <c r="Z51" s="15">
        <v>15881</v>
      </c>
      <c r="AA51" s="15">
        <v>0.42099999999999999</v>
      </c>
      <c r="AB51" s="15">
        <v>53.6</v>
      </c>
    </row>
    <row r="52" spans="1:28" ht="15" customHeight="1" x14ac:dyDescent="0.3">
      <c r="A52" s="15" t="s">
        <v>180</v>
      </c>
      <c r="B52" s="15" t="s">
        <v>109</v>
      </c>
      <c r="C52" s="15" t="s">
        <v>110</v>
      </c>
      <c r="D52" s="15" t="s">
        <v>115</v>
      </c>
      <c r="E52" s="15" t="s">
        <v>120</v>
      </c>
      <c r="F52" s="15">
        <v>9.82</v>
      </c>
      <c r="G52" s="15">
        <v>227.2</v>
      </c>
      <c r="H52" s="15">
        <v>29.5</v>
      </c>
      <c r="I52" s="15">
        <v>63.5</v>
      </c>
      <c r="J52" s="15">
        <v>7.6</v>
      </c>
      <c r="K52" s="15">
        <v>6.81</v>
      </c>
      <c r="L52" s="15">
        <v>17.8</v>
      </c>
      <c r="M52" s="15">
        <v>122.5</v>
      </c>
      <c r="N52" s="15">
        <v>54.9</v>
      </c>
      <c r="O52" s="15">
        <v>97</v>
      </c>
      <c r="P52" s="15" t="s">
        <v>107</v>
      </c>
      <c r="Q52" s="15">
        <v>162.69999999999999</v>
      </c>
      <c r="R52" s="15">
        <v>0.62</v>
      </c>
      <c r="S52" s="15">
        <v>0.78</v>
      </c>
      <c r="T52" s="15">
        <v>2.87</v>
      </c>
      <c r="U52" s="15">
        <v>28.18</v>
      </c>
      <c r="V52" s="15">
        <v>21316</v>
      </c>
      <c r="W52" s="15">
        <v>534995</v>
      </c>
      <c r="X52" s="15">
        <v>600685</v>
      </c>
      <c r="Y52" s="15">
        <v>65690</v>
      </c>
      <c r="Z52" s="15">
        <v>16682</v>
      </c>
      <c r="AA52" s="15">
        <v>1.6890000000000001</v>
      </c>
      <c r="AB52" s="15">
        <v>49.4</v>
      </c>
    </row>
    <row r="53" spans="1:28" ht="15" customHeight="1" x14ac:dyDescent="0.3">
      <c r="A53" s="15" t="s">
        <v>181</v>
      </c>
      <c r="B53" s="15" t="s">
        <v>98</v>
      </c>
      <c r="C53" s="15" t="s">
        <v>99</v>
      </c>
      <c r="D53" s="15" t="s">
        <v>111</v>
      </c>
      <c r="E53" s="15" t="s">
        <v>112</v>
      </c>
      <c r="F53" s="15">
        <v>8.61</v>
      </c>
      <c r="G53" s="15">
        <v>80</v>
      </c>
      <c r="H53" s="15">
        <v>24.8</v>
      </c>
      <c r="I53" s="15">
        <v>60.9</v>
      </c>
      <c r="J53" s="15">
        <v>7.5</v>
      </c>
      <c r="K53" s="15">
        <v>5.43</v>
      </c>
      <c r="L53" s="15">
        <v>28</v>
      </c>
      <c r="M53" s="15">
        <v>107.1</v>
      </c>
      <c r="N53" s="15">
        <v>46.4</v>
      </c>
      <c r="O53" s="15">
        <v>137.6</v>
      </c>
      <c r="P53" s="15" t="s">
        <v>127</v>
      </c>
      <c r="Q53" s="15">
        <v>178.1</v>
      </c>
      <c r="R53" s="15">
        <v>4.92</v>
      </c>
      <c r="S53" s="15">
        <v>1</v>
      </c>
      <c r="T53" s="15">
        <v>0.3</v>
      </c>
      <c r="U53" s="15">
        <v>2.58</v>
      </c>
      <c r="V53" s="15">
        <v>71065</v>
      </c>
      <c r="W53" s="15">
        <v>492155</v>
      </c>
      <c r="X53" s="15">
        <v>183348</v>
      </c>
      <c r="Y53" s="15">
        <v>-308807</v>
      </c>
      <c r="Z53" s="15">
        <v>3106</v>
      </c>
      <c r="AA53" s="15">
        <v>0.83099999999999996</v>
      </c>
      <c r="AB53" s="15">
        <v>40.200000000000003</v>
      </c>
    </row>
    <row r="54" spans="1:28" ht="15" customHeight="1" x14ac:dyDescent="0.3">
      <c r="A54" s="15" t="s">
        <v>182</v>
      </c>
      <c r="B54" s="15" t="s">
        <v>122</v>
      </c>
      <c r="C54" s="15" t="s">
        <v>114</v>
      </c>
      <c r="D54" s="15" t="s">
        <v>115</v>
      </c>
      <c r="E54" s="15" t="s">
        <v>120</v>
      </c>
      <c r="F54" s="15">
        <v>11.52</v>
      </c>
      <c r="G54" s="15">
        <v>206.2</v>
      </c>
      <c r="H54" s="15">
        <v>34.299999999999997</v>
      </c>
      <c r="I54" s="15">
        <v>50.3</v>
      </c>
      <c r="J54" s="15">
        <v>10</v>
      </c>
      <c r="K54" s="15">
        <v>7.01</v>
      </c>
      <c r="L54" s="15">
        <v>32.700000000000003</v>
      </c>
      <c r="M54" s="15">
        <v>106.7</v>
      </c>
      <c r="N54" s="15">
        <v>50.4</v>
      </c>
      <c r="O54" s="15">
        <v>98.1</v>
      </c>
      <c r="P54" s="15" t="s">
        <v>107</v>
      </c>
      <c r="Q54" s="15">
        <v>112.7</v>
      </c>
      <c r="R54" s="15">
        <v>6.15</v>
      </c>
      <c r="S54" s="15">
        <v>0.87</v>
      </c>
      <c r="T54" s="15">
        <v>1.69</v>
      </c>
      <c r="U54" s="15">
        <v>19.47</v>
      </c>
      <c r="V54" s="15">
        <v>19275</v>
      </c>
      <c r="W54" s="15">
        <v>674473</v>
      </c>
      <c r="X54" s="15">
        <v>375284</v>
      </c>
      <c r="Y54" s="15">
        <v>-299189</v>
      </c>
      <c r="Z54" s="15">
        <v>20211</v>
      </c>
      <c r="AA54" s="15">
        <v>0.96299999999999997</v>
      </c>
      <c r="AB54" s="15">
        <v>18.899999999999999</v>
      </c>
    </row>
    <row r="55" spans="1:28" ht="15" customHeight="1" x14ac:dyDescent="0.3">
      <c r="A55" s="15" t="s">
        <v>183</v>
      </c>
      <c r="B55" s="15" t="s">
        <v>109</v>
      </c>
      <c r="C55" s="15" t="s">
        <v>105</v>
      </c>
      <c r="D55" s="15" t="s">
        <v>106</v>
      </c>
      <c r="E55" s="15" t="s">
        <v>101</v>
      </c>
      <c r="F55" s="15">
        <v>3.18</v>
      </c>
      <c r="G55" s="15">
        <v>591.20000000000005</v>
      </c>
      <c r="H55" s="15">
        <v>28.1</v>
      </c>
      <c r="I55" s="15">
        <v>63.9</v>
      </c>
      <c r="J55" s="15">
        <v>6.8</v>
      </c>
      <c r="K55" s="15">
        <v>5.66</v>
      </c>
      <c r="L55" s="15">
        <v>30.8</v>
      </c>
      <c r="M55" s="15">
        <v>126.9</v>
      </c>
      <c r="N55" s="15">
        <v>27.6</v>
      </c>
      <c r="O55" s="15">
        <v>137.69999999999999</v>
      </c>
      <c r="P55" s="15" t="s">
        <v>107</v>
      </c>
      <c r="Q55" s="15">
        <v>289.5</v>
      </c>
      <c r="R55" s="15">
        <v>5.4</v>
      </c>
      <c r="S55" s="15">
        <v>0.77</v>
      </c>
      <c r="T55" s="15">
        <v>1.1100000000000001</v>
      </c>
      <c r="U55" s="15">
        <v>3.53</v>
      </c>
      <c r="V55" s="15">
        <v>17359</v>
      </c>
      <c r="W55" s="15">
        <v>254223</v>
      </c>
      <c r="X55" s="15">
        <v>61277</v>
      </c>
      <c r="Y55" s="15">
        <v>-192946</v>
      </c>
      <c r="Z55" s="15">
        <v>2327</v>
      </c>
      <c r="AA55" s="15">
        <v>1.5169999999999999</v>
      </c>
      <c r="AB55" s="15">
        <v>39.799999999999997</v>
      </c>
    </row>
    <row r="56" spans="1:28" ht="15" customHeight="1" x14ac:dyDescent="0.3">
      <c r="A56" s="15" t="s">
        <v>184</v>
      </c>
      <c r="B56" s="15" t="s">
        <v>98</v>
      </c>
      <c r="C56" s="15" t="s">
        <v>123</v>
      </c>
      <c r="D56" s="15" t="s">
        <v>115</v>
      </c>
      <c r="E56" s="15" t="s">
        <v>112</v>
      </c>
      <c r="F56" s="15">
        <v>7.08</v>
      </c>
      <c r="G56" s="15">
        <v>460</v>
      </c>
      <c r="H56" s="15">
        <v>22.8</v>
      </c>
      <c r="I56" s="15">
        <v>57.4</v>
      </c>
      <c r="J56" s="15">
        <v>8.5</v>
      </c>
      <c r="K56" s="15">
        <v>7.14</v>
      </c>
      <c r="L56" s="15">
        <v>19.2</v>
      </c>
      <c r="M56" s="15">
        <v>125.2</v>
      </c>
      <c r="N56" s="15">
        <v>30.8</v>
      </c>
      <c r="O56" s="15">
        <v>126.7</v>
      </c>
      <c r="P56" s="15" t="s">
        <v>107</v>
      </c>
      <c r="Q56" s="15">
        <v>115.3</v>
      </c>
      <c r="R56" s="15">
        <v>6.38</v>
      </c>
      <c r="S56" s="15">
        <v>0.94</v>
      </c>
      <c r="T56" s="15">
        <v>2.92</v>
      </c>
      <c r="U56" s="15">
        <v>20.67</v>
      </c>
      <c r="V56" s="15">
        <v>24229</v>
      </c>
      <c r="W56" s="15">
        <v>591425</v>
      </c>
      <c r="X56" s="15">
        <v>500813</v>
      </c>
      <c r="Y56" s="15">
        <v>-90612</v>
      </c>
      <c r="Z56" s="15">
        <v>16012</v>
      </c>
      <c r="AA56" s="15">
        <v>1.2909999999999999</v>
      </c>
      <c r="AB56" s="15">
        <v>29.2</v>
      </c>
    </row>
    <row r="57" spans="1:28" ht="15" customHeight="1" x14ac:dyDescent="0.3">
      <c r="A57" s="15" t="s">
        <v>185</v>
      </c>
      <c r="B57" s="15" t="s">
        <v>118</v>
      </c>
      <c r="C57" s="15" t="s">
        <v>110</v>
      </c>
      <c r="D57" s="15" t="s">
        <v>144</v>
      </c>
      <c r="E57" s="15" t="s">
        <v>112</v>
      </c>
      <c r="F57" s="15">
        <v>11.7</v>
      </c>
      <c r="G57" s="15">
        <v>167.3</v>
      </c>
      <c r="H57" s="15">
        <v>26.2</v>
      </c>
      <c r="I57" s="15">
        <v>62.4</v>
      </c>
      <c r="J57" s="15">
        <v>6.8</v>
      </c>
      <c r="K57" s="15">
        <v>6.3</v>
      </c>
      <c r="L57" s="15">
        <v>21.8</v>
      </c>
      <c r="M57" s="15">
        <v>122.8</v>
      </c>
      <c r="N57" s="15">
        <v>27.7</v>
      </c>
      <c r="O57" s="15">
        <v>135</v>
      </c>
      <c r="P57" s="15" t="s">
        <v>102</v>
      </c>
      <c r="Q57" s="15">
        <v>240.5</v>
      </c>
      <c r="R57" s="15">
        <v>5.39</v>
      </c>
      <c r="S57" s="15">
        <v>0.94</v>
      </c>
      <c r="T57" s="15"/>
      <c r="U57" s="15">
        <v>19.420000000000002</v>
      </c>
      <c r="V57" s="15">
        <v>50837</v>
      </c>
      <c r="W57" s="15">
        <v>780159</v>
      </c>
      <c r="X57" s="15">
        <v>987255</v>
      </c>
      <c r="Y57" s="15">
        <v>207096</v>
      </c>
      <c r="Z57" s="15">
        <v>4665</v>
      </c>
      <c r="AA57" s="15">
        <v>4.1630000000000003</v>
      </c>
      <c r="AB57" s="15">
        <v>39.4</v>
      </c>
    </row>
    <row r="58" spans="1:28" ht="15" customHeight="1" x14ac:dyDescent="0.3">
      <c r="A58" s="15" t="s">
        <v>186</v>
      </c>
      <c r="B58" s="15" t="s">
        <v>109</v>
      </c>
      <c r="C58" s="15" t="s">
        <v>152</v>
      </c>
      <c r="D58" s="15" t="s">
        <v>111</v>
      </c>
      <c r="E58" s="15" t="s">
        <v>112</v>
      </c>
      <c r="F58" s="15">
        <v>6.91</v>
      </c>
      <c r="G58" s="15">
        <v>489.4</v>
      </c>
      <c r="H58" s="15">
        <v>24</v>
      </c>
      <c r="I58" s="15">
        <v>67.2</v>
      </c>
      <c r="J58" s="15">
        <v>9.1</v>
      </c>
      <c r="K58" s="15">
        <v>6.46</v>
      </c>
      <c r="L58" s="15">
        <v>31</v>
      </c>
      <c r="M58" s="15">
        <v>121.2</v>
      </c>
      <c r="N58" s="15">
        <v>55.7</v>
      </c>
      <c r="O58" s="15">
        <v>107.5</v>
      </c>
      <c r="P58" s="15" t="s">
        <v>102</v>
      </c>
      <c r="Q58" s="15">
        <v>212</v>
      </c>
      <c r="R58" s="15">
        <v>6.15</v>
      </c>
      <c r="S58" s="15">
        <v>0.87</v>
      </c>
      <c r="T58" s="15">
        <v>1.49</v>
      </c>
      <c r="U58" s="15">
        <v>10.3</v>
      </c>
      <c r="V58" s="15">
        <v>70845</v>
      </c>
      <c r="W58" s="15">
        <v>462116</v>
      </c>
      <c r="X58" s="15">
        <v>729704</v>
      </c>
      <c r="Y58" s="15">
        <v>267588</v>
      </c>
      <c r="Z58" s="15">
        <v>2165</v>
      </c>
      <c r="AA58" s="15">
        <v>4.758</v>
      </c>
      <c r="AB58" s="15">
        <v>34.5</v>
      </c>
    </row>
    <row r="59" spans="1:28" ht="15" customHeight="1" x14ac:dyDescent="0.3">
      <c r="A59" s="15" t="s">
        <v>187</v>
      </c>
      <c r="B59" s="15" t="s">
        <v>109</v>
      </c>
      <c r="C59" s="15" t="s">
        <v>152</v>
      </c>
      <c r="D59" s="15" t="s">
        <v>106</v>
      </c>
      <c r="E59" s="15" t="s">
        <v>120</v>
      </c>
      <c r="F59" s="15">
        <v>7.06</v>
      </c>
      <c r="G59" s="15">
        <v>336.9</v>
      </c>
      <c r="H59" s="15">
        <v>29.4</v>
      </c>
      <c r="I59" s="15">
        <v>62</v>
      </c>
      <c r="J59" s="15">
        <v>9</v>
      </c>
      <c r="K59" s="15">
        <v>7.53</v>
      </c>
      <c r="L59" s="15">
        <v>11.3</v>
      </c>
      <c r="M59" s="15">
        <v>152.4</v>
      </c>
      <c r="N59" s="15">
        <v>63.1</v>
      </c>
      <c r="O59" s="15">
        <v>106.1</v>
      </c>
      <c r="P59" s="15" t="s">
        <v>116</v>
      </c>
      <c r="Q59" s="15">
        <v>116.8</v>
      </c>
      <c r="R59" s="15">
        <v>4.01</v>
      </c>
      <c r="S59" s="15">
        <v>0.86</v>
      </c>
      <c r="T59" s="15">
        <v>1.1599999999999999</v>
      </c>
      <c r="U59" s="15">
        <v>8.19</v>
      </c>
      <c r="V59" s="15">
        <v>22633</v>
      </c>
      <c r="W59" s="15">
        <v>430059</v>
      </c>
      <c r="X59" s="15">
        <v>185364</v>
      </c>
      <c r="Y59" s="15">
        <v>-244695</v>
      </c>
      <c r="Z59" s="15">
        <v>2031</v>
      </c>
      <c r="AA59" s="15">
        <v>4.032</v>
      </c>
      <c r="AB59" s="15">
        <v>33.299999999999997</v>
      </c>
    </row>
    <row r="60" spans="1:28" ht="15" customHeight="1" x14ac:dyDescent="0.3">
      <c r="A60" s="15" t="s">
        <v>188</v>
      </c>
      <c r="B60" s="15" t="s">
        <v>146</v>
      </c>
      <c r="C60" s="15" t="s">
        <v>123</v>
      </c>
      <c r="D60" s="15" t="s">
        <v>106</v>
      </c>
      <c r="E60" s="15" t="s">
        <v>120</v>
      </c>
      <c r="F60" s="15">
        <v>6.62</v>
      </c>
      <c r="G60" s="15">
        <v>278.10000000000002</v>
      </c>
      <c r="H60" s="15">
        <v>31.1</v>
      </c>
      <c r="I60" s="15">
        <v>59.3</v>
      </c>
      <c r="J60" s="15">
        <v>8.3000000000000007</v>
      </c>
      <c r="K60" s="15">
        <v>7.55</v>
      </c>
      <c r="L60" s="15">
        <v>19.100000000000001</v>
      </c>
      <c r="M60" s="15">
        <v>129.30000000000001</v>
      </c>
      <c r="N60" s="15">
        <v>82</v>
      </c>
      <c r="O60" s="15">
        <v>47</v>
      </c>
      <c r="P60" s="15" t="s">
        <v>107</v>
      </c>
      <c r="Q60" s="15">
        <v>168</v>
      </c>
      <c r="R60" s="15">
        <v>2.1</v>
      </c>
      <c r="S60" s="15">
        <v>0.89</v>
      </c>
      <c r="T60" s="15">
        <v>1.34</v>
      </c>
      <c r="U60" s="15">
        <v>8.8699999999999992</v>
      </c>
      <c r="V60" s="15">
        <v>18651</v>
      </c>
      <c r="W60" s="15">
        <v>455124</v>
      </c>
      <c r="X60" s="15">
        <v>165434</v>
      </c>
      <c r="Y60" s="15">
        <v>-289690</v>
      </c>
      <c r="Z60" s="15">
        <v>5550</v>
      </c>
      <c r="AA60" s="15">
        <v>1.5980000000000001</v>
      </c>
      <c r="AB60" s="15">
        <v>47.6</v>
      </c>
    </row>
    <row r="61" spans="1:28" ht="15" customHeight="1" x14ac:dyDescent="0.3">
      <c r="A61" s="15" t="s">
        <v>189</v>
      </c>
      <c r="B61" s="15" t="s">
        <v>122</v>
      </c>
      <c r="C61" s="15" t="s">
        <v>170</v>
      </c>
      <c r="D61" s="15" t="s">
        <v>144</v>
      </c>
      <c r="E61" s="15" t="s">
        <v>101</v>
      </c>
      <c r="F61" s="15">
        <v>10</v>
      </c>
      <c r="G61" s="15">
        <v>664.7</v>
      </c>
      <c r="H61" s="15">
        <v>25.1</v>
      </c>
      <c r="I61" s="15">
        <v>72.3</v>
      </c>
      <c r="J61" s="15">
        <v>6.8</v>
      </c>
      <c r="K61" s="15">
        <v>6.49</v>
      </c>
      <c r="L61" s="15">
        <v>32.799999999999997</v>
      </c>
      <c r="M61" s="15">
        <v>118.6</v>
      </c>
      <c r="N61" s="15">
        <v>31.3</v>
      </c>
      <c r="O61" s="15">
        <v>69.5</v>
      </c>
      <c r="P61" s="15" t="s">
        <v>107</v>
      </c>
      <c r="Q61" s="15">
        <v>139.1</v>
      </c>
      <c r="R61" s="15">
        <v>5.53</v>
      </c>
      <c r="S61" s="15">
        <v>0.76</v>
      </c>
      <c r="T61" s="15">
        <v>2.0699999999999998</v>
      </c>
      <c r="U61" s="15">
        <v>20.7</v>
      </c>
      <c r="V61" s="15">
        <v>59223</v>
      </c>
      <c r="W61" s="15">
        <v>619756</v>
      </c>
      <c r="X61" s="15">
        <v>1225916</v>
      </c>
      <c r="Y61" s="15">
        <v>606160</v>
      </c>
      <c r="Z61" s="15">
        <v>7146</v>
      </c>
      <c r="AA61" s="15">
        <v>2.8969999999999998</v>
      </c>
      <c r="AB61" s="15">
        <v>42.2</v>
      </c>
    </row>
    <row r="62" spans="1:28" ht="15" customHeight="1" x14ac:dyDescent="0.3">
      <c r="A62" s="15" t="s">
        <v>190</v>
      </c>
      <c r="B62" s="15" t="s">
        <v>118</v>
      </c>
      <c r="C62" s="15" t="s">
        <v>129</v>
      </c>
      <c r="D62" s="15" t="s">
        <v>144</v>
      </c>
      <c r="E62" s="15" t="s">
        <v>101</v>
      </c>
      <c r="F62" s="15">
        <v>14.38</v>
      </c>
      <c r="G62" s="15">
        <v>1002</v>
      </c>
      <c r="H62" s="15">
        <v>27.9</v>
      </c>
      <c r="I62" s="15">
        <v>63</v>
      </c>
      <c r="J62" s="15">
        <v>5.5</v>
      </c>
      <c r="K62" s="15">
        <v>6.62</v>
      </c>
      <c r="L62" s="15">
        <v>30.2</v>
      </c>
      <c r="M62" s="15">
        <v>127.4</v>
      </c>
      <c r="N62" s="15">
        <v>61.8</v>
      </c>
      <c r="O62" s="15">
        <v>86.2</v>
      </c>
      <c r="P62" s="15" t="s">
        <v>116</v>
      </c>
      <c r="Q62" s="15">
        <v>194.4</v>
      </c>
      <c r="R62" s="15">
        <v>5.01</v>
      </c>
      <c r="S62" s="15">
        <v>0.97</v>
      </c>
      <c r="T62" s="15">
        <v>1.73</v>
      </c>
      <c r="U62" s="15">
        <v>24.88</v>
      </c>
      <c r="V62" s="15">
        <v>53834</v>
      </c>
      <c r="W62" s="15">
        <v>972766</v>
      </c>
      <c r="X62" s="15">
        <v>1339390</v>
      </c>
      <c r="Y62" s="15">
        <v>366624</v>
      </c>
      <c r="Z62" s="15">
        <v>4408</v>
      </c>
      <c r="AA62" s="15">
        <v>5.6440000000000001</v>
      </c>
      <c r="AB62" s="15">
        <v>66.599999999999994</v>
      </c>
    </row>
    <row r="63" spans="1:28" ht="15" customHeight="1" x14ac:dyDescent="0.3">
      <c r="A63" s="15" t="s">
        <v>191</v>
      </c>
      <c r="B63" s="15" t="s">
        <v>118</v>
      </c>
      <c r="C63" s="15" t="s">
        <v>119</v>
      </c>
      <c r="D63" s="15" t="s">
        <v>130</v>
      </c>
      <c r="E63" s="15" t="s">
        <v>112</v>
      </c>
      <c r="F63" s="15">
        <v>14.23</v>
      </c>
      <c r="G63" s="15">
        <v>404.4</v>
      </c>
      <c r="H63" s="15">
        <v>19.399999999999999</v>
      </c>
      <c r="I63" s="15">
        <v>55.8</v>
      </c>
      <c r="J63" s="15">
        <v>7.9</v>
      </c>
      <c r="K63" s="15">
        <v>6.99</v>
      </c>
      <c r="L63" s="15">
        <v>22.6</v>
      </c>
      <c r="M63" s="15">
        <v>182</v>
      </c>
      <c r="N63" s="15">
        <v>52.9</v>
      </c>
      <c r="O63" s="15">
        <v>80.5</v>
      </c>
      <c r="P63" s="15" t="s">
        <v>102</v>
      </c>
      <c r="Q63" s="15">
        <v>127.2</v>
      </c>
      <c r="R63" s="15">
        <v>1.21</v>
      </c>
      <c r="S63" s="15">
        <v>0.9</v>
      </c>
      <c r="T63" s="15">
        <v>1.8</v>
      </c>
      <c r="U63" s="15">
        <v>25.61</v>
      </c>
      <c r="V63" s="15">
        <v>70385</v>
      </c>
      <c r="W63" s="15">
        <v>815920</v>
      </c>
      <c r="X63" s="15">
        <v>1802560</v>
      </c>
      <c r="Y63" s="15">
        <v>986640</v>
      </c>
      <c r="Z63" s="15">
        <v>9798</v>
      </c>
      <c r="AA63" s="15">
        <v>2.6139999999999999</v>
      </c>
      <c r="AB63" s="15">
        <v>50.7</v>
      </c>
    </row>
    <row r="64" spans="1:28" ht="15" customHeight="1" x14ac:dyDescent="0.3">
      <c r="A64" s="15" t="s">
        <v>192</v>
      </c>
      <c r="B64" s="15" t="s">
        <v>98</v>
      </c>
      <c r="C64" s="15" t="s">
        <v>110</v>
      </c>
      <c r="D64" s="15" t="s">
        <v>130</v>
      </c>
      <c r="E64" s="15" t="s">
        <v>120</v>
      </c>
      <c r="F64" s="15">
        <v>5.46</v>
      </c>
      <c r="G64" s="15">
        <v>148.5</v>
      </c>
      <c r="H64" s="15">
        <v>31.2</v>
      </c>
      <c r="I64" s="15">
        <v>59.9</v>
      </c>
      <c r="J64" s="15">
        <v>7.7</v>
      </c>
      <c r="K64" s="15">
        <v>6.31</v>
      </c>
      <c r="L64" s="15">
        <v>21.5</v>
      </c>
      <c r="M64" s="15">
        <v>81.900000000000006</v>
      </c>
      <c r="N64" s="15">
        <v>56</v>
      </c>
      <c r="O64" s="15">
        <v>124.3</v>
      </c>
      <c r="P64" s="15" t="s">
        <v>107</v>
      </c>
      <c r="Q64" s="15">
        <v>157.69999999999999</v>
      </c>
      <c r="R64" s="15">
        <v>3.34</v>
      </c>
      <c r="S64" s="15">
        <v>0.7</v>
      </c>
      <c r="T64" s="15">
        <v>0.91</v>
      </c>
      <c r="U64" s="15">
        <v>4.97</v>
      </c>
      <c r="V64" s="15">
        <v>66056</v>
      </c>
      <c r="W64" s="15">
        <v>309945</v>
      </c>
      <c r="X64" s="15">
        <v>328298</v>
      </c>
      <c r="Y64" s="15">
        <v>18353</v>
      </c>
      <c r="Z64" s="15">
        <v>4831</v>
      </c>
      <c r="AA64" s="15">
        <v>1.0289999999999999</v>
      </c>
      <c r="AB64" s="15">
        <v>31.8</v>
      </c>
    </row>
    <row r="65" spans="1:28" ht="15" customHeight="1" x14ac:dyDescent="0.3">
      <c r="A65" s="15" t="s">
        <v>193</v>
      </c>
      <c r="B65" s="15" t="s">
        <v>126</v>
      </c>
      <c r="C65" s="15" t="s">
        <v>110</v>
      </c>
      <c r="D65" s="15" t="s">
        <v>115</v>
      </c>
      <c r="E65" s="15" t="s">
        <v>101</v>
      </c>
      <c r="F65" s="15">
        <v>3.95</v>
      </c>
      <c r="G65" s="15">
        <v>1028.8</v>
      </c>
      <c r="H65" s="15">
        <v>24.2</v>
      </c>
      <c r="I65" s="15">
        <v>69.2</v>
      </c>
      <c r="J65" s="15">
        <v>6.2</v>
      </c>
      <c r="K65" s="15">
        <v>5.95</v>
      </c>
      <c r="L65" s="15">
        <v>29.4</v>
      </c>
      <c r="M65" s="15">
        <v>105.4</v>
      </c>
      <c r="N65" s="15">
        <v>48.3</v>
      </c>
      <c r="O65" s="15">
        <v>123.3</v>
      </c>
      <c r="P65" s="15" t="s">
        <v>107</v>
      </c>
      <c r="Q65" s="15">
        <v>136.30000000000001</v>
      </c>
      <c r="R65" s="15">
        <v>4.4000000000000004</v>
      </c>
      <c r="S65" s="15">
        <v>0.92</v>
      </c>
      <c r="T65" s="15">
        <v>1.62</v>
      </c>
      <c r="U65" s="15">
        <v>6.4</v>
      </c>
      <c r="V65" s="15">
        <v>23591</v>
      </c>
      <c r="W65" s="15">
        <v>258728</v>
      </c>
      <c r="X65" s="15">
        <v>150982</v>
      </c>
      <c r="Y65" s="15">
        <v>-107746</v>
      </c>
      <c r="Z65" s="15">
        <v>8230</v>
      </c>
      <c r="AA65" s="15">
        <v>0.77800000000000002</v>
      </c>
      <c r="AB65" s="15">
        <v>46.8</v>
      </c>
    </row>
    <row r="66" spans="1:28" ht="15" customHeight="1" x14ac:dyDescent="0.3">
      <c r="A66" s="15" t="s">
        <v>194</v>
      </c>
      <c r="B66" s="15" t="s">
        <v>109</v>
      </c>
      <c r="C66" s="15" t="s">
        <v>114</v>
      </c>
      <c r="D66" s="15" t="s">
        <v>111</v>
      </c>
      <c r="E66" s="15" t="s">
        <v>101</v>
      </c>
      <c r="F66" s="15">
        <v>14.43</v>
      </c>
      <c r="G66" s="15">
        <v>1012.7</v>
      </c>
      <c r="H66" s="15">
        <v>30.2</v>
      </c>
      <c r="I66" s="15">
        <v>65.2</v>
      </c>
      <c r="J66" s="15">
        <v>7.9</v>
      </c>
      <c r="K66" s="15">
        <v>6.71</v>
      </c>
      <c r="L66" s="15">
        <v>23.2</v>
      </c>
      <c r="M66" s="15">
        <v>102.9</v>
      </c>
      <c r="N66" s="15">
        <v>66.599999999999994</v>
      </c>
      <c r="O66" s="15">
        <v>93.5</v>
      </c>
      <c r="P66" s="15" t="s">
        <v>116</v>
      </c>
      <c r="Q66" s="15">
        <v>276.7</v>
      </c>
      <c r="R66" s="15">
        <v>5.63</v>
      </c>
      <c r="S66" s="15">
        <v>0.97</v>
      </c>
      <c r="T66" s="15">
        <v>0.99</v>
      </c>
      <c r="U66" s="15">
        <v>14.29</v>
      </c>
      <c r="V66" s="15">
        <v>86381</v>
      </c>
      <c r="W66" s="15">
        <v>980375</v>
      </c>
      <c r="X66" s="15">
        <v>1234384</v>
      </c>
      <c r="Y66" s="15">
        <v>254009</v>
      </c>
      <c r="Z66" s="15">
        <v>2290</v>
      </c>
      <c r="AA66" s="15">
        <v>6.24</v>
      </c>
      <c r="AB66" s="15">
        <v>53.6</v>
      </c>
    </row>
    <row r="67" spans="1:28" ht="15" customHeight="1" x14ac:dyDescent="0.3">
      <c r="A67" s="15" t="s">
        <v>195</v>
      </c>
      <c r="B67" s="15" t="s">
        <v>104</v>
      </c>
      <c r="C67" s="15" t="s">
        <v>99</v>
      </c>
      <c r="D67" s="15" t="s">
        <v>144</v>
      </c>
      <c r="E67" s="15" t="s">
        <v>112</v>
      </c>
      <c r="F67" s="15">
        <v>7.49</v>
      </c>
      <c r="G67" s="15">
        <v>234.8</v>
      </c>
      <c r="H67" s="15">
        <v>20.5</v>
      </c>
      <c r="I67" s="15">
        <v>49.1</v>
      </c>
      <c r="J67" s="15">
        <v>8.4</v>
      </c>
      <c r="K67" s="15">
        <v>6.55</v>
      </c>
      <c r="L67" s="15">
        <v>30.3</v>
      </c>
      <c r="M67" s="15">
        <v>84.7</v>
      </c>
      <c r="N67" s="15">
        <v>72.900000000000006</v>
      </c>
      <c r="O67" s="15">
        <v>72.2</v>
      </c>
      <c r="P67" s="15" t="s">
        <v>127</v>
      </c>
      <c r="Q67" s="15">
        <v>107.5</v>
      </c>
      <c r="R67" s="15">
        <v>3.99</v>
      </c>
      <c r="S67" s="15">
        <v>0.82</v>
      </c>
      <c r="T67" s="15">
        <v>1.42</v>
      </c>
      <c r="U67" s="15">
        <v>10.64</v>
      </c>
      <c r="V67" s="15">
        <v>60410</v>
      </c>
      <c r="W67" s="15">
        <v>506733</v>
      </c>
      <c r="X67" s="15">
        <v>642762</v>
      </c>
      <c r="Y67" s="15">
        <v>136029</v>
      </c>
      <c r="Z67" s="15">
        <v>3460</v>
      </c>
      <c r="AA67" s="15">
        <v>3.0750000000000002</v>
      </c>
      <c r="AB67" s="15">
        <v>59.9</v>
      </c>
    </row>
    <row r="68" spans="1:28" ht="15" customHeight="1" x14ac:dyDescent="0.3">
      <c r="A68" s="15" t="s">
        <v>196</v>
      </c>
      <c r="B68" s="15" t="s">
        <v>126</v>
      </c>
      <c r="C68" s="15" t="s">
        <v>99</v>
      </c>
      <c r="D68" s="15" t="s">
        <v>100</v>
      </c>
      <c r="E68" s="15" t="s">
        <v>112</v>
      </c>
      <c r="F68" s="15">
        <v>7.25</v>
      </c>
      <c r="G68" s="15">
        <v>410</v>
      </c>
      <c r="H68" s="15">
        <v>23.4</v>
      </c>
      <c r="I68" s="15">
        <v>61.1</v>
      </c>
      <c r="J68" s="15">
        <v>9.4</v>
      </c>
      <c r="K68" s="15">
        <v>7.08</v>
      </c>
      <c r="L68" s="15">
        <v>28.3</v>
      </c>
      <c r="M68" s="15">
        <v>199.3</v>
      </c>
      <c r="N68" s="15">
        <v>60.4</v>
      </c>
      <c r="O68" s="15">
        <v>66.8</v>
      </c>
      <c r="P68" s="15" t="s">
        <v>107</v>
      </c>
      <c r="Q68" s="15">
        <v>198.1</v>
      </c>
      <c r="R68" s="15">
        <v>7.33</v>
      </c>
      <c r="S68" s="15">
        <v>0.8</v>
      </c>
      <c r="T68" s="15">
        <v>2.66</v>
      </c>
      <c r="U68" s="15">
        <v>19.28</v>
      </c>
      <c r="V68" s="15">
        <v>20402</v>
      </c>
      <c r="W68" s="15">
        <v>542011</v>
      </c>
      <c r="X68" s="15">
        <v>393351</v>
      </c>
      <c r="Y68" s="15">
        <v>-148660</v>
      </c>
      <c r="Z68" s="15">
        <v>4731</v>
      </c>
      <c r="AA68" s="15">
        <v>4.0750000000000002</v>
      </c>
      <c r="AB68" s="15">
        <v>41.4</v>
      </c>
    </row>
    <row r="69" spans="1:28" ht="15" customHeight="1" x14ac:dyDescent="0.3">
      <c r="A69" s="15" t="s">
        <v>197</v>
      </c>
      <c r="B69" s="15" t="s">
        <v>104</v>
      </c>
      <c r="C69" s="15" t="s">
        <v>119</v>
      </c>
      <c r="D69" s="15" t="s">
        <v>111</v>
      </c>
      <c r="E69" s="15" t="s">
        <v>112</v>
      </c>
      <c r="F69" s="15">
        <v>5.28</v>
      </c>
      <c r="G69" s="15">
        <v>498.8</v>
      </c>
      <c r="H69" s="15">
        <v>26.9</v>
      </c>
      <c r="I69" s="15">
        <v>51.3</v>
      </c>
      <c r="J69" s="15">
        <v>7.5</v>
      </c>
      <c r="K69" s="15">
        <v>6.21</v>
      </c>
      <c r="L69" s="15">
        <v>29</v>
      </c>
      <c r="M69" s="15">
        <v>152.6</v>
      </c>
      <c r="N69" s="15">
        <v>48.9</v>
      </c>
      <c r="O69" s="15">
        <v>95.2</v>
      </c>
      <c r="P69" s="15" t="s">
        <v>102</v>
      </c>
      <c r="Q69" s="15">
        <v>114.7</v>
      </c>
      <c r="R69" s="15">
        <v>5.33</v>
      </c>
      <c r="S69" s="15">
        <v>0.69</v>
      </c>
      <c r="T69" s="15">
        <v>1.37</v>
      </c>
      <c r="U69" s="15">
        <v>7.23</v>
      </c>
      <c r="V69" s="15">
        <v>71305</v>
      </c>
      <c r="W69" s="15">
        <v>292198</v>
      </c>
      <c r="X69" s="15">
        <v>515535</v>
      </c>
      <c r="Y69" s="15">
        <v>223337</v>
      </c>
      <c r="Z69" s="15">
        <v>1540</v>
      </c>
      <c r="AA69" s="15">
        <v>4.6950000000000003</v>
      </c>
      <c r="AB69" s="15">
        <v>44.1</v>
      </c>
    </row>
    <row r="70" spans="1:28" ht="15" customHeight="1" x14ac:dyDescent="0.3">
      <c r="A70" s="15" t="s">
        <v>198</v>
      </c>
      <c r="B70" s="15" t="s">
        <v>98</v>
      </c>
      <c r="C70" s="15" t="s">
        <v>123</v>
      </c>
      <c r="D70" s="15" t="s">
        <v>115</v>
      </c>
      <c r="E70" s="15" t="s">
        <v>101</v>
      </c>
      <c r="F70" s="15">
        <v>12.69</v>
      </c>
      <c r="G70" s="15">
        <v>851.6</v>
      </c>
      <c r="H70" s="15">
        <v>27.7</v>
      </c>
      <c r="I70" s="15">
        <v>81.099999999999994</v>
      </c>
      <c r="J70" s="15">
        <v>6</v>
      </c>
      <c r="K70" s="15">
        <v>7.6</v>
      </c>
      <c r="L70" s="15">
        <v>31.2</v>
      </c>
      <c r="M70" s="15">
        <v>124.5</v>
      </c>
      <c r="N70" s="15">
        <v>74.599999999999994</v>
      </c>
      <c r="O70" s="15">
        <v>136.5</v>
      </c>
      <c r="P70" s="15" t="s">
        <v>107</v>
      </c>
      <c r="Q70" s="15">
        <v>165.3</v>
      </c>
      <c r="R70" s="15">
        <v>7.52</v>
      </c>
      <c r="S70" s="15">
        <v>0.8</v>
      </c>
      <c r="T70" s="15">
        <v>1.59</v>
      </c>
      <c r="U70" s="15">
        <v>20.18</v>
      </c>
      <c r="V70" s="15">
        <v>20502</v>
      </c>
      <c r="W70" s="15">
        <v>865223</v>
      </c>
      <c r="X70" s="15">
        <v>413730</v>
      </c>
      <c r="Y70" s="15">
        <v>-451493</v>
      </c>
      <c r="Z70" s="15">
        <v>22011</v>
      </c>
      <c r="AA70" s="15">
        <v>0.91700000000000004</v>
      </c>
      <c r="AB70" s="15">
        <v>48.8</v>
      </c>
    </row>
    <row r="71" spans="1:28" ht="15" customHeight="1" x14ac:dyDescent="0.3">
      <c r="A71" s="15" t="s">
        <v>199</v>
      </c>
      <c r="B71" s="15" t="s">
        <v>118</v>
      </c>
      <c r="C71" s="15" t="s">
        <v>110</v>
      </c>
      <c r="D71" s="15" t="s">
        <v>106</v>
      </c>
      <c r="E71" s="15" t="s">
        <v>101</v>
      </c>
      <c r="F71" s="15">
        <v>2.82</v>
      </c>
      <c r="G71" s="15">
        <v>960.7</v>
      </c>
      <c r="H71" s="15">
        <v>27.6</v>
      </c>
      <c r="I71" s="15">
        <v>68.2</v>
      </c>
      <c r="J71" s="15">
        <v>8.9</v>
      </c>
      <c r="K71" s="15">
        <v>7.29</v>
      </c>
      <c r="L71" s="15">
        <v>35.700000000000003</v>
      </c>
      <c r="M71" s="15">
        <v>111.9</v>
      </c>
      <c r="N71" s="15">
        <v>65.900000000000006</v>
      </c>
      <c r="O71" s="15">
        <v>104.9</v>
      </c>
      <c r="P71" s="15" t="s">
        <v>107</v>
      </c>
      <c r="Q71" s="15">
        <v>139.80000000000001</v>
      </c>
      <c r="R71" s="15">
        <v>2.74</v>
      </c>
      <c r="S71" s="15">
        <v>0.66</v>
      </c>
      <c r="T71" s="15">
        <v>2.73</v>
      </c>
      <c r="U71" s="15">
        <v>7.7</v>
      </c>
      <c r="V71" s="15">
        <v>23906</v>
      </c>
      <c r="W71" s="15">
        <v>171757</v>
      </c>
      <c r="X71" s="15">
        <v>184076</v>
      </c>
      <c r="Y71" s="15">
        <v>12319</v>
      </c>
      <c r="Z71" s="15">
        <v>2056</v>
      </c>
      <c r="AA71" s="15">
        <v>3.7450000000000001</v>
      </c>
      <c r="AB71" s="15">
        <v>59.3</v>
      </c>
    </row>
    <row r="72" spans="1:28" ht="15" customHeight="1" x14ac:dyDescent="0.3">
      <c r="A72" s="15" t="s">
        <v>200</v>
      </c>
      <c r="B72" s="15" t="s">
        <v>104</v>
      </c>
      <c r="C72" s="15" t="s">
        <v>134</v>
      </c>
      <c r="D72" s="15" t="s">
        <v>130</v>
      </c>
      <c r="E72" s="15" t="s">
        <v>112</v>
      </c>
      <c r="F72" s="15">
        <v>14.72</v>
      </c>
      <c r="G72" s="15">
        <v>338.5</v>
      </c>
      <c r="H72" s="15">
        <v>21.2</v>
      </c>
      <c r="I72" s="15">
        <v>68.5</v>
      </c>
      <c r="J72" s="15">
        <v>7.7</v>
      </c>
      <c r="K72" s="15">
        <v>6.06</v>
      </c>
      <c r="L72" s="15">
        <v>25.7</v>
      </c>
      <c r="M72" s="15">
        <v>132.5</v>
      </c>
      <c r="N72" s="15">
        <v>15</v>
      </c>
      <c r="O72" s="15">
        <v>148.5</v>
      </c>
      <c r="P72" s="15" t="s">
        <v>102</v>
      </c>
      <c r="Q72" s="15">
        <v>145.69999999999999</v>
      </c>
      <c r="R72" s="15">
        <v>6.76</v>
      </c>
      <c r="S72" s="15">
        <v>0.84</v>
      </c>
      <c r="T72" s="15">
        <v>1</v>
      </c>
      <c r="U72" s="15">
        <v>14.72</v>
      </c>
      <c r="V72" s="15">
        <v>61717</v>
      </c>
      <c r="W72" s="15">
        <v>960387</v>
      </c>
      <c r="X72" s="15">
        <v>908474</v>
      </c>
      <c r="Y72" s="15">
        <v>-51913</v>
      </c>
      <c r="Z72" s="15">
        <v>9888</v>
      </c>
      <c r="AA72" s="15">
        <v>1.4890000000000001</v>
      </c>
      <c r="AB72" s="15">
        <v>35.799999999999997</v>
      </c>
    </row>
    <row r="73" spans="1:28" ht="15" customHeight="1" x14ac:dyDescent="0.3">
      <c r="A73" s="15" t="s">
        <v>201</v>
      </c>
      <c r="B73" s="15" t="s">
        <v>146</v>
      </c>
      <c r="C73" s="15" t="s">
        <v>134</v>
      </c>
      <c r="D73" s="15" t="s">
        <v>106</v>
      </c>
      <c r="E73" s="15" t="s">
        <v>112</v>
      </c>
      <c r="F73" s="15">
        <v>1.48</v>
      </c>
      <c r="G73" s="15">
        <v>342</v>
      </c>
      <c r="H73" s="15">
        <v>19.3</v>
      </c>
      <c r="I73" s="15">
        <v>62.5</v>
      </c>
      <c r="J73" s="15">
        <v>8.1999999999999993</v>
      </c>
      <c r="K73" s="15">
        <v>6.73</v>
      </c>
      <c r="L73" s="15">
        <v>31.4</v>
      </c>
      <c r="M73" s="15">
        <v>112.7</v>
      </c>
      <c r="N73" s="15">
        <v>75.099999999999994</v>
      </c>
      <c r="O73" s="15">
        <v>112.8</v>
      </c>
      <c r="P73" s="15" t="s">
        <v>127</v>
      </c>
      <c r="Q73" s="15">
        <v>149.1</v>
      </c>
      <c r="R73" s="15">
        <v>6.66</v>
      </c>
      <c r="S73" s="15">
        <v>0.7</v>
      </c>
      <c r="T73" s="15">
        <v>3.61</v>
      </c>
      <c r="U73" s="15">
        <v>5.34</v>
      </c>
      <c r="V73" s="15">
        <v>19548</v>
      </c>
      <c r="W73" s="15">
        <v>105743</v>
      </c>
      <c r="X73" s="15">
        <v>104386</v>
      </c>
      <c r="Y73" s="15">
        <v>-1357</v>
      </c>
      <c r="Z73" s="15">
        <v>916</v>
      </c>
      <c r="AA73" s="15">
        <v>5.83</v>
      </c>
      <c r="AB73" s="15">
        <v>29.3</v>
      </c>
    </row>
    <row r="74" spans="1:28" ht="15" customHeight="1" x14ac:dyDescent="0.3">
      <c r="A74" s="15" t="s">
        <v>202</v>
      </c>
      <c r="B74" s="15" t="s">
        <v>126</v>
      </c>
      <c r="C74" s="15" t="s">
        <v>134</v>
      </c>
      <c r="D74" s="15" t="s">
        <v>130</v>
      </c>
      <c r="E74" s="15" t="s">
        <v>101</v>
      </c>
      <c r="F74" s="15">
        <v>7.37</v>
      </c>
      <c r="G74" s="15">
        <v>765.5</v>
      </c>
      <c r="H74" s="15">
        <v>26.4</v>
      </c>
      <c r="I74" s="15">
        <v>89</v>
      </c>
      <c r="J74" s="15">
        <v>6.4</v>
      </c>
      <c r="K74" s="15">
        <v>7.28</v>
      </c>
      <c r="L74" s="15">
        <v>30.3</v>
      </c>
      <c r="M74" s="15">
        <v>119.2</v>
      </c>
      <c r="N74" s="15">
        <v>63.4</v>
      </c>
      <c r="O74" s="15">
        <v>140.69999999999999</v>
      </c>
      <c r="P74" s="15" t="s">
        <v>127</v>
      </c>
      <c r="Q74" s="15">
        <v>110.1</v>
      </c>
      <c r="R74" s="15">
        <v>7.05</v>
      </c>
      <c r="S74" s="15">
        <v>0.73</v>
      </c>
      <c r="T74" s="15">
        <v>1.38</v>
      </c>
      <c r="U74" s="15">
        <v>10.17</v>
      </c>
      <c r="V74" s="15">
        <v>71337</v>
      </c>
      <c r="W74" s="15">
        <v>478922</v>
      </c>
      <c r="X74" s="15">
        <v>725497</v>
      </c>
      <c r="Y74" s="15">
        <v>246575</v>
      </c>
      <c r="Z74" s="15">
        <v>6169</v>
      </c>
      <c r="AA74" s="15">
        <v>1.649</v>
      </c>
      <c r="AB74" s="15">
        <v>55.2</v>
      </c>
    </row>
    <row r="75" spans="1:28" ht="15" customHeight="1" x14ac:dyDescent="0.3">
      <c r="A75" s="15" t="s">
        <v>203</v>
      </c>
      <c r="B75" s="15" t="s">
        <v>122</v>
      </c>
      <c r="C75" s="15" t="s">
        <v>123</v>
      </c>
      <c r="D75" s="15" t="s">
        <v>106</v>
      </c>
      <c r="E75" s="15" t="s">
        <v>112</v>
      </c>
      <c r="F75" s="15">
        <v>1.41</v>
      </c>
      <c r="G75" s="15">
        <v>80</v>
      </c>
      <c r="H75" s="15">
        <v>26.2</v>
      </c>
      <c r="I75" s="15">
        <v>64.599999999999994</v>
      </c>
      <c r="J75" s="15">
        <v>7.6</v>
      </c>
      <c r="K75" s="15">
        <v>6.76</v>
      </c>
      <c r="L75" s="15">
        <v>30.1</v>
      </c>
      <c r="M75" s="15">
        <v>85.8</v>
      </c>
      <c r="N75" s="15">
        <v>38.5</v>
      </c>
      <c r="O75" s="15">
        <v>128.9</v>
      </c>
      <c r="P75" s="15" t="s">
        <v>102</v>
      </c>
      <c r="Q75" s="15">
        <v>121.9</v>
      </c>
      <c r="R75" s="15">
        <v>6.85</v>
      </c>
      <c r="S75" s="15">
        <v>0.95</v>
      </c>
      <c r="T75" s="15">
        <v>3.26</v>
      </c>
      <c r="U75" s="15">
        <v>4.5999999999999996</v>
      </c>
      <c r="V75" s="15">
        <v>19255</v>
      </c>
      <c r="W75" s="15">
        <v>84476</v>
      </c>
      <c r="X75" s="15">
        <v>88573</v>
      </c>
      <c r="Y75" s="15">
        <v>4097</v>
      </c>
      <c r="Z75" s="15">
        <v>777</v>
      </c>
      <c r="AA75" s="15">
        <v>5.92</v>
      </c>
      <c r="AB75" s="15">
        <v>26.7</v>
      </c>
    </row>
    <row r="76" spans="1:28" ht="15" customHeight="1" x14ac:dyDescent="0.3">
      <c r="A76" s="15" t="s">
        <v>204</v>
      </c>
      <c r="B76" s="15" t="s">
        <v>146</v>
      </c>
      <c r="C76" s="15" t="s">
        <v>105</v>
      </c>
      <c r="D76" s="15" t="s">
        <v>100</v>
      </c>
      <c r="E76" s="15" t="s">
        <v>101</v>
      </c>
      <c r="F76" s="15">
        <v>13.3</v>
      </c>
      <c r="G76" s="15">
        <v>935.5</v>
      </c>
      <c r="H76" s="15">
        <v>28</v>
      </c>
      <c r="I76" s="15">
        <v>55.6</v>
      </c>
      <c r="J76" s="15">
        <v>6.8</v>
      </c>
      <c r="K76" s="15">
        <v>7.21</v>
      </c>
      <c r="L76" s="15">
        <v>27.3</v>
      </c>
      <c r="M76" s="15">
        <v>131.9</v>
      </c>
      <c r="N76" s="15">
        <v>48.9</v>
      </c>
      <c r="O76" s="15">
        <v>93.9</v>
      </c>
      <c r="P76" s="15" t="s">
        <v>102</v>
      </c>
      <c r="Q76" s="15">
        <v>149.69999999999999</v>
      </c>
      <c r="R76" s="15">
        <v>0.64</v>
      </c>
      <c r="S76" s="15">
        <v>0.72</v>
      </c>
      <c r="T76" s="15">
        <v>2.77</v>
      </c>
      <c r="U76" s="15">
        <v>36.840000000000003</v>
      </c>
      <c r="V76" s="15">
        <v>22812</v>
      </c>
      <c r="W76" s="15">
        <v>657906</v>
      </c>
      <c r="X76" s="15">
        <v>840394</v>
      </c>
      <c r="Y76" s="15">
        <v>182488</v>
      </c>
      <c r="Z76" s="15">
        <v>5715</v>
      </c>
      <c r="AA76" s="15">
        <v>6.4459999999999997</v>
      </c>
      <c r="AB76" s="15">
        <v>59</v>
      </c>
    </row>
    <row r="77" spans="1:28" ht="15" customHeight="1" x14ac:dyDescent="0.3">
      <c r="A77" s="15" t="s">
        <v>205</v>
      </c>
      <c r="B77" s="15" t="s">
        <v>104</v>
      </c>
      <c r="C77" s="15" t="s">
        <v>129</v>
      </c>
      <c r="D77" s="15" t="s">
        <v>177</v>
      </c>
      <c r="E77" s="15" t="s">
        <v>101</v>
      </c>
      <c r="F77" s="15">
        <v>10.64</v>
      </c>
      <c r="G77" s="15">
        <v>869</v>
      </c>
      <c r="H77" s="15">
        <v>33.200000000000003</v>
      </c>
      <c r="I77" s="15">
        <v>82.3</v>
      </c>
      <c r="J77" s="15">
        <v>5.6</v>
      </c>
      <c r="K77" s="15">
        <v>6.42</v>
      </c>
      <c r="L77" s="15">
        <v>37.4</v>
      </c>
      <c r="M77" s="15">
        <v>148</v>
      </c>
      <c r="N77" s="15">
        <v>104.4</v>
      </c>
      <c r="O77" s="15">
        <v>90.2</v>
      </c>
      <c r="P77" s="15" t="s">
        <v>107</v>
      </c>
      <c r="Q77" s="15">
        <v>212.2</v>
      </c>
      <c r="R77" s="15">
        <v>5.8</v>
      </c>
      <c r="S77" s="15">
        <v>0.79</v>
      </c>
      <c r="T77" s="15">
        <v>62.58</v>
      </c>
      <c r="U77" s="15">
        <v>665.85</v>
      </c>
      <c r="V77" s="15">
        <v>3651</v>
      </c>
      <c r="W77" s="15">
        <v>755288</v>
      </c>
      <c r="X77" s="15">
        <v>2431018</v>
      </c>
      <c r="Y77" s="15">
        <v>1675730</v>
      </c>
      <c r="Z77" s="15">
        <v>23608</v>
      </c>
      <c r="AA77" s="15">
        <v>28.204000000000001</v>
      </c>
      <c r="AB77" s="15">
        <v>58.8</v>
      </c>
    </row>
    <row r="78" spans="1:28" ht="15" customHeight="1" x14ac:dyDescent="0.3">
      <c r="A78" s="15" t="s">
        <v>206</v>
      </c>
      <c r="B78" s="15" t="s">
        <v>122</v>
      </c>
      <c r="C78" s="15" t="s">
        <v>170</v>
      </c>
      <c r="D78" s="15" t="s">
        <v>115</v>
      </c>
      <c r="E78" s="15" t="s">
        <v>101</v>
      </c>
      <c r="F78" s="15">
        <v>9.5299999999999994</v>
      </c>
      <c r="G78" s="15">
        <v>895.9</v>
      </c>
      <c r="H78" s="15">
        <v>29.3</v>
      </c>
      <c r="I78" s="15">
        <v>69.400000000000006</v>
      </c>
      <c r="J78" s="15">
        <v>6.7</v>
      </c>
      <c r="K78" s="15">
        <v>6.55</v>
      </c>
      <c r="L78" s="15">
        <v>33.200000000000003</v>
      </c>
      <c r="M78" s="15">
        <v>97.8</v>
      </c>
      <c r="N78" s="15">
        <v>56.4</v>
      </c>
      <c r="O78" s="15">
        <v>132.19999999999999</v>
      </c>
      <c r="P78" s="15" t="s">
        <v>107</v>
      </c>
      <c r="Q78" s="15">
        <v>194.7</v>
      </c>
      <c r="R78" s="15">
        <v>4.54</v>
      </c>
      <c r="S78" s="15">
        <v>0.82</v>
      </c>
      <c r="T78" s="15">
        <v>3.51</v>
      </c>
      <c r="U78" s="15">
        <v>33.450000000000003</v>
      </c>
      <c r="V78" s="15">
        <v>24003</v>
      </c>
      <c r="W78" s="15">
        <v>693617</v>
      </c>
      <c r="X78" s="15">
        <v>802900</v>
      </c>
      <c r="Y78" s="15">
        <v>109283</v>
      </c>
      <c r="Z78" s="15">
        <v>15015</v>
      </c>
      <c r="AA78" s="15">
        <v>2.2280000000000002</v>
      </c>
      <c r="AB78" s="15">
        <v>46.1</v>
      </c>
    </row>
    <row r="79" spans="1:28" ht="15" customHeight="1" x14ac:dyDescent="0.3">
      <c r="A79" s="15" t="s">
        <v>207</v>
      </c>
      <c r="B79" s="15" t="s">
        <v>137</v>
      </c>
      <c r="C79" s="15" t="s">
        <v>152</v>
      </c>
      <c r="D79" s="15" t="s">
        <v>115</v>
      </c>
      <c r="E79" s="15" t="s">
        <v>101</v>
      </c>
      <c r="F79" s="15">
        <v>12.47</v>
      </c>
      <c r="G79" s="15">
        <v>752.1</v>
      </c>
      <c r="H79" s="15">
        <v>30</v>
      </c>
      <c r="I79" s="15">
        <v>79.900000000000006</v>
      </c>
      <c r="J79" s="15">
        <v>7.6</v>
      </c>
      <c r="K79" s="15">
        <v>5.69</v>
      </c>
      <c r="L79" s="15">
        <v>35.200000000000003</v>
      </c>
      <c r="M79" s="15">
        <v>107.1</v>
      </c>
      <c r="N79" s="15">
        <v>72</v>
      </c>
      <c r="O79" s="15">
        <v>59.2</v>
      </c>
      <c r="P79" s="15" t="s">
        <v>102</v>
      </c>
      <c r="Q79" s="15">
        <v>302.2</v>
      </c>
      <c r="R79" s="15">
        <v>3.21</v>
      </c>
      <c r="S79" s="15">
        <v>0.83</v>
      </c>
      <c r="T79" s="15">
        <v>1.21</v>
      </c>
      <c r="U79" s="15">
        <v>15.09</v>
      </c>
      <c r="V79" s="15">
        <v>20835</v>
      </c>
      <c r="W79" s="15">
        <v>870507</v>
      </c>
      <c r="X79" s="15">
        <v>314400</v>
      </c>
      <c r="Y79" s="15">
        <v>-556107</v>
      </c>
      <c r="Z79" s="15">
        <v>17522</v>
      </c>
      <c r="AA79" s="15">
        <v>0.86099999999999999</v>
      </c>
      <c r="AB79" s="15">
        <v>52</v>
      </c>
    </row>
    <row r="80" spans="1:28" ht="15" customHeight="1" x14ac:dyDescent="0.3">
      <c r="A80" s="15" t="s">
        <v>208</v>
      </c>
      <c r="B80" s="15" t="s">
        <v>146</v>
      </c>
      <c r="C80" s="15" t="s">
        <v>105</v>
      </c>
      <c r="D80" s="15" t="s">
        <v>132</v>
      </c>
      <c r="E80" s="15" t="s">
        <v>112</v>
      </c>
      <c r="F80" s="15">
        <v>10</v>
      </c>
      <c r="G80" s="15">
        <v>288.60000000000002</v>
      </c>
      <c r="H80" s="15">
        <v>23.8</v>
      </c>
      <c r="I80" s="15">
        <v>61.1</v>
      </c>
      <c r="J80" s="15">
        <v>6.9</v>
      </c>
      <c r="K80" s="15">
        <v>6.65</v>
      </c>
      <c r="L80" s="15">
        <v>26.4</v>
      </c>
      <c r="M80" s="15">
        <v>151.5</v>
      </c>
      <c r="N80" s="15">
        <v>67.7</v>
      </c>
      <c r="O80" s="15">
        <v>182.6</v>
      </c>
      <c r="P80" s="15" t="s">
        <v>107</v>
      </c>
      <c r="Q80" s="15">
        <v>154.30000000000001</v>
      </c>
      <c r="R80" s="15">
        <v>1.94</v>
      </c>
      <c r="S80" s="15">
        <v>0.9</v>
      </c>
      <c r="T80" s="15">
        <v>2.1800000000000002</v>
      </c>
      <c r="U80" s="15">
        <v>21.8</v>
      </c>
      <c r="V80" s="15">
        <v>106176</v>
      </c>
      <c r="W80" s="15">
        <v>681239</v>
      </c>
      <c r="X80" s="15">
        <v>2314637</v>
      </c>
      <c r="Y80" s="15">
        <v>1633398</v>
      </c>
      <c r="Z80" s="15">
        <v>6656</v>
      </c>
      <c r="AA80" s="15">
        <v>3.2749999999999999</v>
      </c>
      <c r="AB80" s="15">
        <v>48.4</v>
      </c>
    </row>
    <row r="81" spans="1:28" ht="15" customHeight="1" x14ac:dyDescent="0.3">
      <c r="A81" s="15" t="s">
        <v>209</v>
      </c>
      <c r="B81" s="15" t="s">
        <v>118</v>
      </c>
      <c r="C81" s="15" t="s">
        <v>152</v>
      </c>
      <c r="D81" s="15" t="s">
        <v>177</v>
      </c>
      <c r="E81" s="15" t="s">
        <v>120</v>
      </c>
      <c r="F81" s="15">
        <v>9.2899999999999991</v>
      </c>
      <c r="G81" s="15">
        <v>353.9</v>
      </c>
      <c r="H81" s="15">
        <v>30.6</v>
      </c>
      <c r="I81" s="15">
        <v>46.8</v>
      </c>
      <c r="J81" s="15">
        <v>9.1</v>
      </c>
      <c r="K81" s="15">
        <v>7.31</v>
      </c>
      <c r="L81" s="15">
        <v>8.4</v>
      </c>
      <c r="M81" s="15">
        <v>126.5</v>
      </c>
      <c r="N81" s="15">
        <v>100.8</v>
      </c>
      <c r="O81" s="15">
        <v>101.3</v>
      </c>
      <c r="P81" s="15" t="s">
        <v>116</v>
      </c>
      <c r="Q81" s="15">
        <v>167.2</v>
      </c>
      <c r="R81" s="15">
        <v>3.45</v>
      </c>
      <c r="S81" s="15">
        <v>0.9</v>
      </c>
      <c r="T81" s="15">
        <v>33.549999999999997</v>
      </c>
      <c r="U81" s="15">
        <v>311.68</v>
      </c>
      <c r="V81" s="15">
        <v>3955</v>
      </c>
      <c r="W81" s="15">
        <v>541528</v>
      </c>
      <c r="X81" s="15">
        <v>1232694</v>
      </c>
      <c r="Y81" s="15">
        <v>691166</v>
      </c>
      <c r="Z81" s="15">
        <v>8213</v>
      </c>
      <c r="AA81" s="15">
        <v>37.950000000000003</v>
      </c>
      <c r="AB81" s="15">
        <v>31.2</v>
      </c>
    </row>
    <row r="82" spans="1:28" ht="15" customHeight="1" x14ac:dyDescent="0.3">
      <c r="A82" s="15" t="s">
        <v>210</v>
      </c>
      <c r="B82" s="15" t="s">
        <v>122</v>
      </c>
      <c r="C82" s="15" t="s">
        <v>119</v>
      </c>
      <c r="D82" s="15" t="s">
        <v>100</v>
      </c>
      <c r="E82" s="15" t="s">
        <v>112</v>
      </c>
      <c r="F82" s="15">
        <v>9.89</v>
      </c>
      <c r="G82" s="15">
        <v>336.6</v>
      </c>
      <c r="H82" s="15">
        <v>21.1</v>
      </c>
      <c r="I82" s="15">
        <v>47.1</v>
      </c>
      <c r="J82" s="15">
        <v>7.6</v>
      </c>
      <c r="K82" s="15">
        <v>6.98</v>
      </c>
      <c r="L82" s="15">
        <v>21.9</v>
      </c>
      <c r="M82" s="15">
        <v>131.30000000000001</v>
      </c>
      <c r="N82" s="15">
        <v>60.5</v>
      </c>
      <c r="O82" s="15">
        <v>132.19999999999999</v>
      </c>
      <c r="P82" s="15" t="s">
        <v>102</v>
      </c>
      <c r="Q82" s="15">
        <v>137</v>
      </c>
      <c r="R82" s="15">
        <v>6.19</v>
      </c>
      <c r="S82" s="15">
        <v>0.7</v>
      </c>
      <c r="T82" s="15">
        <v>2.4500000000000002</v>
      </c>
      <c r="U82" s="15">
        <v>24.23</v>
      </c>
      <c r="V82" s="15">
        <v>24188</v>
      </c>
      <c r="W82" s="15">
        <v>543083</v>
      </c>
      <c r="X82" s="15">
        <v>586075</v>
      </c>
      <c r="Y82" s="15">
        <v>42992</v>
      </c>
      <c r="Z82" s="15">
        <v>4311</v>
      </c>
      <c r="AA82" s="15">
        <v>5.6210000000000004</v>
      </c>
      <c r="AB82" s="15">
        <v>31.4</v>
      </c>
    </row>
    <row r="83" spans="1:28" ht="15" customHeight="1" x14ac:dyDescent="0.3">
      <c r="A83" s="15" t="s">
        <v>211</v>
      </c>
      <c r="B83" s="15" t="s">
        <v>146</v>
      </c>
      <c r="C83" s="15" t="s">
        <v>105</v>
      </c>
      <c r="D83" s="15" t="s">
        <v>132</v>
      </c>
      <c r="E83" s="15" t="s">
        <v>101</v>
      </c>
      <c r="F83" s="15">
        <v>4.9800000000000004</v>
      </c>
      <c r="G83" s="15">
        <v>840.8</v>
      </c>
      <c r="H83" s="15">
        <v>28</v>
      </c>
      <c r="I83" s="15">
        <v>70.900000000000006</v>
      </c>
      <c r="J83" s="15">
        <v>7.9</v>
      </c>
      <c r="K83" s="15">
        <v>5.66</v>
      </c>
      <c r="L83" s="15">
        <v>28.3</v>
      </c>
      <c r="M83" s="15">
        <v>134.4</v>
      </c>
      <c r="N83" s="15">
        <v>46.7</v>
      </c>
      <c r="O83" s="15">
        <v>94.8</v>
      </c>
      <c r="P83" s="15" t="s">
        <v>107</v>
      </c>
      <c r="Q83" s="15">
        <v>151.4</v>
      </c>
      <c r="R83" s="15">
        <v>7.02</v>
      </c>
      <c r="S83" s="15">
        <v>0.77</v>
      </c>
      <c r="T83" s="15">
        <v>0.6</v>
      </c>
      <c r="U83" s="15">
        <v>2.99</v>
      </c>
      <c r="V83" s="15">
        <v>101883</v>
      </c>
      <c r="W83" s="15">
        <v>291542</v>
      </c>
      <c r="X83" s="15">
        <v>304630</v>
      </c>
      <c r="Y83" s="15">
        <v>13088</v>
      </c>
      <c r="Z83" s="15">
        <v>4366</v>
      </c>
      <c r="AA83" s="15">
        <v>0.68500000000000005</v>
      </c>
      <c r="AB83" s="15">
        <v>53.4</v>
      </c>
    </row>
    <row r="84" spans="1:28" ht="15" customHeight="1" x14ac:dyDescent="0.3">
      <c r="A84" s="15" t="s">
        <v>212</v>
      </c>
      <c r="B84" s="15" t="s">
        <v>98</v>
      </c>
      <c r="C84" s="15" t="s">
        <v>123</v>
      </c>
      <c r="D84" s="15" t="s">
        <v>177</v>
      </c>
      <c r="E84" s="15" t="s">
        <v>112</v>
      </c>
      <c r="F84" s="15">
        <v>2.46</v>
      </c>
      <c r="G84" s="15">
        <v>629.29999999999995</v>
      </c>
      <c r="H84" s="15">
        <v>23.5</v>
      </c>
      <c r="I84" s="15">
        <v>47.5</v>
      </c>
      <c r="J84" s="15">
        <v>8.9</v>
      </c>
      <c r="K84" s="15">
        <v>6.32</v>
      </c>
      <c r="L84" s="15">
        <v>27.2</v>
      </c>
      <c r="M84" s="15">
        <v>158.9</v>
      </c>
      <c r="N84" s="15">
        <v>44.2</v>
      </c>
      <c r="O84" s="15">
        <v>116.8</v>
      </c>
      <c r="P84" s="15" t="s">
        <v>116</v>
      </c>
      <c r="Q84" s="15">
        <v>139.4</v>
      </c>
      <c r="R84" s="15">
        <v>6.41</v>
      </c>
      <c r="S84" s="15">
        <v>0.83</v>
      </c>
      <c r="T84" s="15">
        <v>49.52</v>
      </c>
      <c r="U84" s="15">
        <v>121.82</v>
      </c>
      <c r="V84" s="15">
        <v>3654</v>
      </c>
      <c r="W84" s="15">
        <v>165909</v>
      </c>
      <c r="X84" s="15">
        <v>445130</v>
      </c>
      <c r="Y84" s="15">
        <v>279221</v>
      </c>
      <c r="Z84" s="15">
        <v>2611</v>
      </c>
      <c r="AA84" s="15">
        <v>46.655999999999999</v>
      </c>
      <c r="AB84" s="15">
        <v>35.200000000000003</v>
      </c>
    </row>
    <row r="85" spans="1:28" ht="15" customHeight="1" x14ac:dyDescent="0.3">
      <c r="A85" s="15" t="s">
        <v>213</v>
      </c>
      <c r="B85" s="15" t="s">
        <v>118</v>
      </c>
      <c r="C85" s="15" t="s">
        <v>110</v>
      </c>
      <c r="D85" s="15" t="s">
        <v>111</v>
      </c>
      <c r="E85" s="15" t="s">
        <v>112</v>
      </c>
      <c r="F85" s="15">
        <v>7.06</v>
      </c>
      <c r="G85" s="15">
        <v>347.6</v>
      </c>
      <c r="H85" s="15">
        <v>24.4</v>
      </c>
      <c r="I85" s="15">
        <v>51.4</v>
      </c>
      <c r="J85" s="15">
        <v>6.9</v>
      </c>
      <c r="K85" s="15">
        <v>6.69</v>
      </c>
      <c r="L85" s="15">
        <v>19.7</v>
      </c>
      <c r="M85" s="15">
        <v>121.2</v>
      </c>
      <c r="N85" s="15">
        <v>40</v>
      </c>
      <c r="O85" s="15">
        <v>78.099999999999994</v>
      </c>
      <c r="P85" s="15" t="s">
        <v>127</v>
      </c>
      <c r="Q85" s="15">
        <v>128.30000000000001</v>
      </c>
      <c r="R85" s="15">
        <v>4.8099999999999996</v>
      </c>
      <c r="S85" s="15">
        <v>0.76</v>
      </c>
      <c r="T85" s="15">
        <v>1.01</v>
      </c>
      <c r="U85" s="15">
        <v>7.13</v>
      </c>
      <c r="V85" s="15">
        <v>74942</v>
      </c>
      <c r="W85" s="15">
        <v>364864</v>
      </c>
      <c r="X85" s="15">
        <v>534336</v>
      </c>
      <c r="Y85" s="15">
        <v>169472</v>
      </c>
      <c r="Z85" s="15">
        <v>2392</v>
      </c>
      <c r="AA85" s="15">
        <v>2.9809999999999999</v>
      </c>
      <c r="AB85" s="15">
        <v>44.1</v>
      </c>
    </row>
    <row r="86" spans="1:28" ht="15" customHeight="1" x14ac:dyDescent="0.3">
      <c r="A86" s="15" t="s">
        <v>214</v>
      </c>
      <c r="B86" s="15" t="s">
        <v>109</v>
      </c>
      <c r="C86" s="15" t="s">
        <v>129</v>
      </c>
      <c r="D86" s="15" t="s">
        <v>100</v>
      </c>
      <c r="E86" s="15" t="s">
        <v>112</v>
      </c>
      <c r="F86" s="15">
        <v>14.18</v>
      </c>
      <c r="G86" s="15">
        <v>306.60000000000002</v>
      </c>
      <c r="H86" s="15">
        <v>24.3</v>
      </c>
      <c r="I86" s="15">
        <v>49.5</v>
      </c>
      <c r="J86" s="15">
        <v>7.9</v>
      </c>
      <c r="K86" s="15">
        <v>6.68</v>
      </c>
      <c r="L86" s="15">
        <v>24</v>
      </c>
      <c r="M86" s="15">
        <v>161</v>
      </c>
      <c r="N86" s="15">
        <v>49.7</v>
      </c>
      <c r="O86" s="15">
        <v>135.6</v>
      </c>
      <c r="P86" s="15" t="s">
        <v>116</v>
      </c>
      <c r="Q86" s="15">
        <v>173.4</v>
      </c>
      <c r="R86" s="15">
        <v>9.1300000000000008</v>
      </c>
      <c r="S86" s="15">
        <v>0.9</v>
      </c>
      <c r="T86" s="15">
        <v>2.54</v>
      </c>
      <c r="U86" s="15">
        <v>36.020000000000003</v>
      </c>
      <c r="V86" s="15">
        <v>22904</v>
      </c>
      <c r="W86" s="15">
        <v>958688</v>
      </c>
      <c r="X86" s="15">
        <v>825002</v>
      </c>
      <c r="Y86" s="15">
        <v>-133686</v>
      </c>
      <c r="Z86" s="15">
        <v>4746</v>
      </c>
      <c r="AA86" s="15">
        <v>7.59</v>
      </c>
      <c r="AB86" s="15">
        <v>33.9</v>
      </c>
    </row>
    <row r="87" spans="1:28" ht="15" customHeight="1" x14ac:dyDescent="0.3">
      <c r="A87" s="15" t="s">
        <v>215</v>
      </c>
      <c r="B87" s="15" t="s">
        <v>109</v>
      </c>
      <c r="C87" s="15" t="s">
        <v>134</v>
      </c>
      <c r="D87" s="15" t="s">
        <v>115</v>
      </c>
      <c r="E87" s="15" t="s">
        <v>101</v>
      </c>
      <c r="F87" s="15">
        <v>11.43</v>
      </c>
      <c r="G87" s="15">
        <v>1007.5</v>
      </c>
      <c r="H87" s="15">
        <v>27.9</v>
      </c>
      <c r="I87" s="15">
        <v>63.6</v>
      </c>
      <c r="J87" s="15">
        <v>6.3</v>
      </c>
      <c r="K87" s="15">
        <v>6.4</v>
      </c>
      <c r="L87" s="15">
        <v>26.3</v>
      </c>
      <c r="M87" s="15">
        <v>83.8</v>
      </c>
      <c r="N87" s="15">
        <v>47.9</v>
      </c>
      <c r="O87" s="15">
        <v>124.7</v>
      </c>
      <c r="P87" s="15" t="s">
        <v>107</v>
      </c>
      <c r="Q87" s="15">
        <v>249.6</v>
      </c>
      <c r="R87" s="15">
        <v>2.5499999999999998</v>
      </c>
      <c r="S87" s="15">
        <v>0.98</v>
      </c>
      <c r="T87" s="15">
        <v>3.33</v>
      </c>
      <c r="U87" s="15">
        <v>38.06</v>
      </c>
      <c r="V87" s="15">
        <v>17866</v>
      </c>
      <c r="W87" s="15">
        <v>836159</v>
      </c>
      <c r="X87" s="15">
        <v>679980</v>
      </c>
      <c r="Y87" s="15">
        <v>-156179</v>
      </c>
      <c r="Z87" s="15">
        <v>17890</v>
      </c>
      <c r="AA87" s="15">
        <v>2.1269999999999998</v>
      </c>
      <c r="AB87" s="15">
        <v>54.5</v>
      </c>
    </row>
    <row r="88" spans="1:28" ht="15" customHeight="1" x14ac:dyDescent="0.3">
      <c r="A88" s="15" t="s">
        <v>216</v>
      </c>
      <c r="B88" s="15" t="s">
        <v>122</v>
      </c>
      <c r="C88" s="15" t="s">
        <v>129</v>
      </c>
      <c r="D88" s="15" t="s">
        <v>100</v>
      </c>
      <c r="E88" s="15" t="s">
        <v>101</v>
      </c>
      <c r="F88" s="15">
        <v>2.94</v>
      </c>
      <c r="G88" s="15">
        <v>999.5</v>
      </c>
      <c r="H88" s="15">
        <v>31.1</v>
      </c>
      <c r="I88" s="15">
        <v>77.8</v>
      </c>
      <c r="J88" s="15">
        <v>8</v>
      </c>
      <c r="K88" s="15">
        <v>6.92</v>
      </c>
      <c r="L88" s="15">
        <v>39.9</v>
      </c>
      <c r="M88" s="15">
        <v>143</v>
      </c>
      <c r="N88" s="15">
        <v>51.8</v>
      </c>
      <c r="O88" s="15">
        <v>94.6</v>
      </c>
      <c r="P88" s="15" t="s">
        <v>127</v>
      </c>
      <c r="Q88" s="15">
        <v>132.4</v>
      </c>
      <c r="R88" s="15">
        <v>4.74</v>
      </c>
      <c r="S88" s="15">
        <v>0.9</v>
      </c>
      <c r="T88" s="15">
        <v>2.65</v>
      </c>
      <c r="U88" s="15">
        <v>7.79</v>
      </c>
      <c r="V88" s="15">
        <v>24206</v>
      </c>
      <c r="W88" s="15">
        <v>176531</v>
      </c>
      <c r="X88" s="15">
        <v>188565</v>
      </c>
      <c r="Y88" s="15">
        <v>12034</v>
      </c>
      <c r="Z88" s="15">
        <v>1608</v>
      </c>
      <c r="AA88" s="15">
        <v>4.8449999999999998</v>
      </c>
      <c r="AB88" s="15">
        <v>48.3</v>
      </c>
    </row>
    <row r="89" spans="1:28" ht="15" customHeight="1" x14ac:dyDescent="0.3">
      <c r="A89" s="15" t="s">
        <v>217</v>
      </c>
      <c r="B89" s="15" t="s">
        <v>146</v>
      </c>
      <c r="C89" s="15" t="s">
        <v>110</v>
      </c>
      <c r="D89" s="15" t="s">
        <v>132</v>
      </c>
      <c r="E89" s="15" t="s">
        <v>101</v>
      </c>
      <c r="F89" s="15">
        <v>5.72</v>
      </c>
      <c r="G89" s="15">
        <v>931</v>
      </c>
      <c r="H89" s="15">
        <v>28.2</v>
      </c>
      <c r="I89" s="15">
        <v>70.2</v>
      </c>
      <c r="J89" s="15">
        <v>8.9</v>
      </c>
      <c r="K89" s="15">
        <v>6.93</v>
      </c>
      <c r="L89" s="15">
        <v>27.8</v>
      </c>
      <c r="M89" s="15">
        <v>77.7</v>
      </c>
      <c r="N89" s="15">
        <v>68.900000000000006</v>
      </c>
      <c r="O89" s="15">
        <v>107.2</v>
      </c>
      <c r="P89" s="15" t="s">
        <v>116</v>
      </c>
      <c r="Q89" s="15">
        <v>236.9</v>
      </c>
      <c r="R89" s="15">
        <v>5.57</v>
      </c>
      <c r="S89" s="15">
        <v>0.8</v>
      </c>
      <c r="T89" s="15">
        <v>1.98</v>
      </c>
      <c r="U89" s="15">
        <v>11.33</v>
      </c>
      <c r="V89" s="15">
        <v>109884</v>
      </c>
      <c r="W89" s="15">
        <v>453409</v>
      </c>
      <c r="X89" s="15">
        <v>1244986</v>
      </c>
      <c r="Y89" s="15">
        <v>791577</v>
      </c>
      <c r="Z89" s="15">
        <v>1628</v>
      </c>
      <c r="AA89" s="15">
        <v>6.9589999999999996</v>
      </c>
      <c r="AB89" s="15">
        <v>55.9</v>
      </c>
    </row>
    <row r="90" spans="1:28" ht="15" customHeight="1" x14ac:dyDescent="0.3">
      <c r="A90" s="15" t="s">
        <v>218</v>
      </c>
      <c r="B90" s="15" t="s">
        <v>98</v>
      </c>
      <c r="C90" s="15" t="s">
        <v>123</v>
      </c>
      <c r="D90" s="15" t="s">
        <v>132</v>
      </c>
      <c r="E90" s="15" t="s">
        <v>101</v>
      </c>
      <c r="F90" s="15">
        <v>13.29</v>
      </c>
      <c r="G90" s="15">
        <v>782.6</v>
      </c>
      <c r="H90" s="15">
        <v>22.9</v>
      </c>
      <c r="I90" s="15">
        <v>55.5</v>
      </c>
      <c r="J90" s="15">
        <v>5.9</v>
      </c>
      <c r="K90" s="15">
        <v>6.55</v>
      </c>
      <c r="L90" s="15">
        <v>37.299999999999997</v>
      </c>
      <c r="M90" s="15">
        <v>80.3</v>
      </c>
      <c r="N90" s="15">
        <v>58.6</v>
      </c>
      <c r="O90" s="15">
        <v>92</v>
      </c>
      <c r="P90" s="15" t="s">
        <v>116</v>
      </c>
      <c r="Q90" s="15">
        <v>106.8</v>
      </c>
      <c r="R90" s="15">
        <v>8.08</v>
      </c>
      <c r="S90" s="15">
        <v>0.82</v>
      </c>
      <c r="T90" s="15">
        <v>2.19</v>
      </c>
      <c r="U90" s="15">
        <v>29.11</v>
      </c>
      <c r="V90" s="15">
        <v>92503</v>
      </c>
      <c r="W90" s="15">
        <v>635701</v>
      </c>
      <c r="X90" s="15">
        <v>2692762</v>
      </c>
      <c r="Y90" s="15">
        <v>2057061</v>
      </c>
      <c r="Z90" s="15">
        <v>4522</v>
      </c>
      <c r="AA90" s="15">
        <v>6.4370000000000003</v>
      </c>
      <c r="AB90" s="15">
        <v>34.299999999999997</v>
      </c>
    </row>
    <row r="91" spans="1:28" ht="15" customHeight="1" x14ac:dyDescent="0.3">
      <c r="A91" s="15" t="s">
        <v>219</v>
      </c>
      <c r="B91" s="15" t="s">
        <v>146</v>
      </c>
      <c r="C91" s="15" t="s">
        <v>114</v>
      </c>
      <c r="D91" s="15" t="s">
        <v>115</v>
      </c>
      <c r="E91" s="15" t="s">
        <v>112</v>
      </c>
      <c r="F91" s="15">
        <v>13.57</v>
      </c>
      <c r="G91" s="15">
        <v>281.2</v>
      </c>
      <c r="H91" s="15">
        <v>24.2</v>
      </c>
      <c r="I91" s="15">
        <v>49.5</v>
      </c>
      <c r="J91" s="15">
        <v>7.6</v>
      </c>
      <c r="K91" s="15">
        <v>6.53</v>
      </c>
      <c r="L91" s="15">
        <v>20.7</v>
      </c>
      <c r="M91" s="15">
        <v>121.1</v>
      </c>
      <c r="N91" s="15">
        <v>51.8</v>
      </c>
      <c r="O91" s="15">
        <v>83.1</v>
      </c>
      <c r="P91" s="15" t="s">
        <v>102</v>
      </c>
      <c r="Q91" s="15">
        <v>207.9</v>
      </c>
      <c r="R91" s="15">
        <v>4.54</v>
      </c>
      <c r="S91" s="15">
        <v>0.99</v>
      </c>
      <c r="T91" s="15">
        <v>3.39</v>
      </c>
      <c r="U91" s="15">
        <v>46</v>
      </c>
      <c r="V91" s="15">
        <v>19221</v>
      </c>
      <c r="W91" s="15">
        <v>896302</v>
      </c>
      <c r="X91" s="15">
        <v>884166</v>
      </c>
      <c r="Y91" s="15">
        <v>-12136</v>
      </c>
      <c r="Z91" s="15">
        <v>20830</v>
      </c>
      <c r="AA91" s="15">
        <v>2.2080000000000002</v>
      </c>
      <c r="AB91" s="15">
        <v>37.6</v>
      </c>
    </row>
    <row r="92" spans="1:28" ht="15" customHeight="1" x14ac:dyDescent="0.3">
      <c r="A92" s="15" t="s">
        <v>220</v>
      </c>
      <c r="B92" s="15" t="s">
        <v>109</v>
      </c>
      <c r="C92" s="15" t="s">
        <v>129</v>
      </c>
      <c r="D92" s="15" t="s">
        <v>130</v>
      </c>
      <c r="E92" s="15" t="s">
        <v>112</v>
      </c>
      <c r="F92" s="15">
        <v>10.09</v>
      </c>
      <c r="G92" s="15">
        <v>599.6</v>
      </c>
      <c r="H92" s="15">
        <v>23.8</v>
      </c>
      <c r="I92" s="15">
        <v>66.7</v>
      </c>
      <c r="J92" s="15">
        <v>8</v>
      </c>
      <c r="K92" s="15">
        <v>6.04</v>
      </c>
      <c r="L92" s="15">
        <v>28.3</v>
      </c>
      <c r="M92" s="15">
        <v>122.9</v>
      </c>
      <c r="N92" s="15">
        <v>81.900000000000006</v>
      </c>
      <c r="O92" s="15">
        <v>73.5</v>
      </c>
      <c r="P92" s="15" t="s">
        <v>102</v>
      </c>
      <c r="Q92" s="15">
        <v>173.1</v>
      </c>
      <c r="R92" s="15">
        <v>7.97</v>
      </c>
      <c r="S92" s="15">
        <v>0.8</v>
      </c>
      <c r="T92" s="15">
        <v>1.39</v>
      </c>
      <c r="U92" s="15">
        <v>14.03</v>
      </c>
      <c r="V92" s="15">
        <v>60616</v>
      </c>
      <c r="W92" s="15">
        <v>643648</v>
      </c>
      <c r="X92" s="15">
        <v>850442</v>
      </c>
      <c r="Y92" s="15">
        <v>206794</v>
      </c>
      <c r="Z92" s="15">
        <v>5719</v>
      </c>
      <c r="AA92" s="15">
        <v>2.4529999999999998</v>
      </c>
      <c r="AB92" s="15">
        <v>46.4</v>
      </c>
    </row>
    <row r="93" spans="1:28" ht="15" customHeight="1" x14ac:dyDescent="0.3">
      <c r="A93" s="15" t="s">
        <v>221</v>
      </c>
      <c r="B93" s="15" t="s">
        <v>122</v>
      </c>
      <c r="C93" s="15" t="s">
        <v>170</v>
      </c>
      <c r="D93" s="15" t="s">
        <v>111</v>
      </c>
      <c r="E93" s="15" t="s">
        <v>112</v>
      </c>
      <c r="F93" s="15">
        <v>12.32</v>
      </c>
      <c r="G93" s="15">
        <v>683.4</v>
      </c>
      <c r="H93" s="15">
        <v>29.7</v>
      </c>
      <c r="I93" s="15">
        <v>37.799999999999997</v>
      </c>
      <c r="J93" s="15">
        <v>7.5</v>
      </c>
      <c r="K93" s="15">
        <v>6.7</v>
      </c>
      <c r="L93" s="15">
        <v>21.8</v>
      </c>
      <c r="M93" s="15">
        <v>111.9</v>
      </c>
      <c r="N93" s="15">
        <v>54</v>
      </c>
      <c r="O93" s="15">
        <v>65.2</v>
      </c>
      <c r="P93" s="15" t="s">
        <v>107</v>
      </c>
      <c r="Q93" s="15">
        <v>117.7</v>
      </c>
      <c r="R93" s="15">
        <v>5.41</v>
      </c>
      <c r="S93" s="15">
        <v>0.91</v>
      </c>
      <c r="T93" s="15">
        <v>1.58</v>
      </c>
      <c r="U93" s="15">
        <v>19.47</v>
      </c>
      <c r="V93" s="15">
        <v>58916</v>
      </c>
      <c r="W93" s="15">
        <v>727065</v>
      </c>
      <c r="X93" s="15">
        <v>1147095</v>
      </c>
      <c r="Y93" s="15">
        <v>420030</v>
      </c>
      <c r="Z93" s="15">
        <v>5323</v>
      </c>
      <c r="AA93" s="15">
        <v>3.6579999999999999</v>
      </c>
      <c r="AB93" s="15">
        <v>35.700000000000003</v>
      </c>
    </row>
    <row r="94" spans="1:28" ht="15" customHeight="1" x14ac:dyDescent="0.3">
      <c r="A94" s="15" t="s">
        <v>222</v>
      </c>
      <c r="B94" s="15" t="s">
        <v>122</v>
      </c>
      <c r="C94" s="15" t="s">
        <v>129</v>
      </c>
      <c r="D94" s="15" t="s">
        <v>177</v>
      </c>
      <c r="E94" s="15" t="s">
        <v>101</v>
      </c>
      <c r="F94" s="15">
        <v>12.74</v>
      </c>
      <c r="G94" s="15">
        <v>973.7</v>
      </c>
      <c r="H94" s="15">
        <v>29.9</v>
      </c>
      <c r="I94" s="15">
        <v>57.5</v>
      </c>
      <c r="J94" s="15">
        <v>7.4</v>
      </c>
      <c r="K94" s="15">
        <v>6.65</v>
      </c>
      <c r="L94" s="15">
        <v>25.8</v>
      </c>
      <c r="M94" s="15">
        <v>110.1</v>
      </c>
      <c r="N94" s="15">
        <v>57.6</v>
      </c>
      <c r="O94" s="15">
        <v>89.8</v>
      </c>
      <c r="P94" s="15" t="s">
        <v>102</v>
      </c>
      <c r="Q94" s="15">
        <v>134</v>
      </c>
      <c r="R94" s="15">
        <v>4.3899999999999997</v>
      </c>
      <c r="S94" s="15">
        <v>0.72</v>
      </c>
      <c r="T94" s="15">
        <v>70.23</v>
      </c>
      <c r="U94" s="15">
        <v>894.73</v>
      </c>
      <c r="V94" s="15">
        <v>3671</v>
      </c>
      <c r="W94" s="15">
        <v>856862</v>
      </c>
      <c r="X94" s="15">
        <v>3284554</v>
      </c>
      <c r="Y94" s="15">
        <v>2427692</v>
      </c>
      <c r="Z94" s="15">
        <v>18596</v>
      </c>
      <c r="AA94" s="15">
        <v>48.113999999999997</v>
      </c>
      <c r="AB94" s="15">
        <v>51.9</v>
      </c>
    </row>
    <row r="95" spans="1:28" ht="15" customHeight="1" x14ac:dyDescent="0.3">
      <c r="A95" s="15" t="s">
        <v>223</v>
      </c>
      <c r="B95" s="15" t="s">
        <v>137</v>
      </c>
      <c r="C95" s="15" t="s">
        <v>105</v>
      </c>
      <c r="D95" s="15" t="s">
        <v>115</v>
      </c>
      <c r="E95" s="15" t="s">
        <v>120</v>
      </c>
      <c r="F95" s="15">
        <v>10.27</v>
      </c>
      <c r="G95" s="15">
        <v>460.2</v>
      </c>
      <c r="H95" s="15">
        <v>31.7</v>
      </c>
      <c r="I95" s="15">
        <v>44.2</v>
      </c>
      <c r="J95" s="15">
        <v>9</v>
      </c>
      <c r="K95" s="15">
        <v>6.64</v>
      </c>
      <c r="L95" s="15">
        <v>17.3</v>
      </c>
      <c r="M95" s="15">
        <v>118</v>
      </c>
      <c r="N95" s="15">
        <v>55.5</v>
      </c>
      <c r="O95" s="15">
        <v>112.6</v>
      </c>
      <c r="P95" s="15" t="s">
        <v>107</v>
      </c>
      <c r="Q95" s="15">
        <v>247.2</v>
      </c>
      <c r="R95" s="15">
        <v>5.92</v>
      </c>
      <c r="S95" s="15">
        <v>0.79</v>
      </c>
      <c r="T95" s="15">
        <v>3.27</v>
      </c>
      <c r="U95" s="15">
        <v>33.58</v>
      </c>
      <c r="V95" s="15">
        <v>24002</v>
      </c>
      <c r="W95" s="15">
        <v>766612</v>
      </c>
      <c r="X95" s="15">
        <v>805987</v>
      </c>
      <c r="Y95" s="15">
        <v>39375</v>
      </c>
      <c r="Z95" s="15">
        <v>18301</v>
      </c>
      <c r="AA95" s="15">
        <v>1.835</v>
      </c>
      <c r="AB95" s="15">
        <v>17.100000000000001</v>
      </c>
    </row>
    <row r="96" spans="1:28" ht="15" customHeight="1" x14ac:dyDescent="0.3">
      <c r="A96" s="15" t="s">
        <v>224</v>
      </c>
      <c r="B96" s="15" t="s">
        <v>104</v>
      </c>
      <c r="C96" s="15" t="s">
        <v>114</v>
      </c>
      <c r="D96" s="15" t="s">
        <v>144</v>
      </c>
      <c r="E96" s="15" t="s">
        <v>101</v>
      </c>
      <c r="F96" s="15">
        <v>4.03</v>
      </c>
      <c r="G96" s="15">
        <v>1096.7</v>
      </c>
      <c r="H96" s="15">
        <v>27.3</v>
      </c>
      <c r="I96" s="15">
        <v>82.9</v>
      </c>
      <c r="J96" s="15">
        <v>7.6</v>
      </c>
      <c r="K96" s="15">
        <v>6.48</v>
      </c>
      <c r="L96" s="15">
        <v>32.799999999999997</v>
      </c>
      <c r="M96" s="15">
        <v>146.1</v>
      </c>
      <c r="N96" s="15">
        <v>40.299999999999997</v>
      </c>
      <c r="O96" s="15">
        <v>82.4</v>
      </c>
      <c r="P96" s="15" t="s">
        <v>116</v>
      </c>
      <c r="Q96" s="15">
        <v>232.1</v>
      </c>
      <c r="R96" s="15">
        <v>6.66</v>
      </c>
      <c r="S96" s="15">
        <v>0.77</v>
      </c>
      <c r="T96" s="15">
        <v>1.5</v>
      </c>
      <c r="U96" s="15">
        <v>6.04</v>
      </c>
      <c r="V96" s="15">
        <v>64834</v>
      </c>
      <c r="W96" s="15">
        <v>258458</v>
      </c>
      <c r="X96" s="15">
        <v>391597</v>
      </c>
      <c r="Y96" s="15">
        <v>133139</v>
      </c>
      <c r="Z96" s="15">
        <v>731</v>
      </c>
      <c r="AA96" s="15">
        <v>8.2629999999999999</v>
      </c>
      <c r="AB96" s="15">
        <v>59.4</v>
      </c>
    </row>
    <row r="97" spans="1:28" ht="15" customHeight="1" x14ac:dyDescent="0.3">
      <c r="A97" s="15" t="s">
        <v>225</v>
      </c>
      <c r="B97" s="15" t="s">
        <v>122</v>
      </c>
      <c r="C97" s="15" t="s">
        <v>110</v>
      </c>
      <c r="D97" s="15" t="s">
        <v>111</v>
      </c>
      <c r="E97" s="15" t="s">
        <v>101</v>
      </c>
      <c r="F97" s="15">
        <v>3.76</v>
      </c>
      <c r="G97" s="15">
        <v>950</v>
      </c>
      <c r="H97" s="15">
        <v>25.5</v>
      </c>
      <c r="I97" s="15">
        <v>84</v>
      </c>
      <c r="J97" s="15">
        <v>5.8</v>
      </c>
      <c r="K97" s="15">
        <v>6.33</v>
      </c>
      <c r="L97" s="15">
        <v>33.700000000000003</v>
      </c>
      <c r="M97" s="15">
        <v>140.9</v>
      </c>
      <c r="N97" s="15">
        <v>62.8</v>
      </c>
      <c r="O97" s="15">
        <v>130.30000000000001</v>
      </c>
      <c r="P97" s="15" t="s">
        <v>107</v>
      </c>
      <c r="Q97" s="15">
        <v>150</v>
      </c>
      <c r="R97" s="15">
        <v>3.28</v>
      </c>
      <c r="S97" s="15">
        <v>0.95</v>
      </c>
      <c r="T97" s="15">
        <v>1.21</v>
      </c>
      <c r="U97" s="15">
        <v>4.55</v>
      </c>
      <c r="V97" s="15">
        <v>70036</v>
      </c>
      <c r="W97" s="15">
        <v>223965</v>
      </c>
      <c r="X97" s="15">
        <v>318664</v>
      </c>
      <c r="Y97" s="15">
        <v>94699</v>
      </c>
      <c r="Z97" s="15">
        <v>1828</v>
      </c>
      <c r="AA97" s="15">
        <v>2.4889999999999999</v>
      </c>
      <c r="AB97" s="15">
        <v>56.8</v>
      </c>
    </row>
    <row r="98" spans="1:28" ht="15" customHeight="1" x14ac:dyDescent="0.3">
      <c r="A98" s="15" t="s">
        <v>226</v>
      </c>
      <c r="B98" s="15" t="s">
        <v>126</v>
      </c>
      <c r="C98" s="15" t="s">
        <v>129</v>
      </c>
      <c r="D98" s="15" t="s">
        <v>111</v>
      </c>
      <c r="E98" s="15" t="s">
        <v>101</v>
      </c>
      <c r="F98" s="15">
        <v>10.41</v>
      </c>
      <c r="G98" s="15">
        <v>585.6</v>
      </c>
      <c r="H98" s="15">
        <v>29.2</v>
      </c>
      <c r="I98" s="15">
        <v>70.099999999999994</v>
      </c>
      <c r="J98" s="15">
        <v>7.1</v>
      </c>
      <c r="K98" s="15">
        <v>7.64</v>
      </c>
      <c r="L98" s="15">
        <v>34.6</v>
      </c>
      <c r="M98" s="15">
        <v>98.5</v>
      </c>
      <c r="N98" s="15">
        <v>72.5</v>
      </c>
      <c r="O98" s="15">
        <v>135</v>
      </c>
      <c r="P98" s="15" t="s">
        <v>102</v>
      </c>
      <c r="Q98" s="15">
        <v>164.5</v>
      </c>
      <c r="R98" s="15">
        <v>4.97</v>
      </c>
      <c r="S98" s="15">
        <v>0.96</v>
      </c>
      <c r="T98" s="15">
        <v>0.55000000000000004</v>
      </c>
      <c r="U98" s="15">
        <v>5.73</v>
      </c>
      <c r="V98" s="15">
        <v>82936</v>
      </c>
      <c r="W98" s="15">
        <v>684024</v>
      </c>
      <c r="X98" s="15">
        <v>475223</v>
      </c>
      <c r="Y98" s="15">
        <v>-208801</v>
      </c>
      <c r="Z98" s="15">
        <v>3010</v>
      </c>
      <c r="AA98" s="15">
        <v>1.9039999999999999</v>
      </c>
      <c r="AB98" s="15">
        <v>45.5</v>
      </c>
    </row>
    <row r="99" spans="1:28" ht="15" customHeight="1" x14ac:dyDescent="0.3">
      <c r="A99" s="15" t="s">
        <v>227</v>
      </c>
      <c r="B99" s="15" t="s">
        <v>104</v>
      </c>
      <c r="C99" s="15" t="s">
        <v>119</v>
      </c>
      <c r="D99" s="15" t="s">
        <v>144</v>
      </c>
      <c r="E99" s="15" t="s">
        <v>101</v>
      </c>
      <c r="F99" s="15">
        <v>9.1</v>
      </c>
      <c r="G99" s="15">
        <v>652.79999999999995</v>
      </c>
      <c r="H99" s="15">
        <v>25</v>
      </c>
      <c r="I99" s="15">
        <v>77.5</v>
      </c>
      <c r="J99" s="15">
        <v>7.6</v>
      </c>
      <c r="K99" s="15">
        <v>7.23</v>
      </c>
      <c r="L99" s="15">
        <v>29.9</v>
      </c>
      <c r="M99" s="15">
        <v>98.3</v>
      </c>
      <c r="N99" s="15">
        <v>42.8</v>
      </c>
      <c r="O99" s="15">
        <v>126.9</v>
      </c>
      <c r="P99" s="15" t="s">
        <v>116</v>
      </c>
      <c r="Q99" s="15">
        <v>253.1</v>
      </c>
      <c r="R99" s="15">
        <v>3.82</v>
      </c>
      <c r="S99" s="15">
        <v>0.79</v>
      </c>
      <c r="T99" s="15">
        <v>1.42</v>
      </c>
      <c r="U99" s="15">
        <v>12.92</v>
      </c>
      <c r="V99" s="15">
        <v>53588</v>
      </c>
      <c r="W99" s="15">
        <v>545378</v>
      </c>
      <c r="X99" s="15">
        <v>692357</v>
      </c>
      <c r="Y99" s="15">
        <v>146979</v>
      </c>
      <c r="Z99" s="15">
        <v>2681</v>
      </c>
      <c r="AA99" s="15">
        <v>4.819</v>
      </c>
      <c r="AB99" s="15">
        <v>61.5</v>
      </c>
    </row>
    <row r="100" spans="1:28" ht="15" customHeight="1" x14ac:dyDescent="0.3">
      <c r="A100" s="15" t="s">
        <v>228</v>
      </c>
      <c r="B100" s="15" t="s">
        <v>146</v>
      </c>
      <c r="C100" s="15" t="s">
        <v>123</v>
      </c>
      <c r="D100" s="15" t="s">
        <v>111</v>
      </c>
      <c r="E100" s="15" t="s">
        <v>101</v>
      </c>
      <c r="F100" s="15">
        <v>9.9</v>
      </c>
      <c r="G100" s="15">
        <v>1121.7</v>
      </c>
      <c r="H100" s="15">
        <v>27.6</v>
      </c>
      <c r="I100" s="15">
        <v>75.5</v>
      </c>
      <c r="J100" s="15">
        <v>6.1</v>
      </c>
      <c r="K100" s="15">
        <v>6.85</v>
      </c>
      <c r="L100" s="15">
        <v>39.5</v>
      </c>
      <c r="M100" s="15">
        <v>107.2</v>
      </c>
      <c r="N100" s="15">
        <v>89.9</v>
      </c>
      <c r="O100" s="15">
        <v>103.5</v>
      </c>
      <c r="P100" s="15" t="s">
        <v>107</v>
      </c>
      <c r="Q100" s="15">
        <v>167.8</v>
      </c>
      <c r="R100" s="15">
        <v>4.7</v>
      </c>
      <c r="S100" s="15">
        <v>0.87</v>
      </c>
      <c r="T100" s="15">
        <v>1.06</v>
      </c>
      <c r="U100" s="15">
        <v>10.49</v>
      </c>
      <c r="V100" s="15">
        <v>88373</v>
      </c>
      <c r="W100" s="15">
        <v>588226</v>
      </c>
      <c r="X100" s="15">
        <v>927033</v>
      </c>
      <c r="Y100" s="15">
        <v>338807</v>
      </c>
      <c r="Z100" s="15">
        <v>4884</v>
      </c>
      <c r="AA100" s="15">
        <v>2.1480000000000001</v>
      </c>
      <c r="AB100" s="15">
        <v>64.099999999999994</v>
      </c>
    </row>
    <row r="101" spans="1:28" ht="15" customHeight="1" x14ac:dyDescent="0.3">
      <c r="A101" s="15" t="s">
        <v>229</v>
      </c>
      <c r="B101" s="15" t="s">
        <v>146</v>
      </c>
      <c r="C101" s="15" t="s">
        <v>134</v>
      </c>
      <c r="D101" s="15" t="s">
        <v>100</v>
      </c>
      <c r="E101" s="15" t="s">
        <v>112</v>
      </c>
      <c r="F101" s="15">
        <v>13.36</v>
      </c>
      <c r="G101" s="15">
        <v>297.60000000000002</v>
      </c>
      <c r="H101" s="15">
        <v>24.5</v>
      </c>
      <c r="I101" s="15">
        <v>63.9</v>
      </c>
      <c r="J101" s="15">
        <v>6.4</v>
      </c>
      <c r="K101" s="15">
        <v>6.15</v>
      </c>
      <c r="L101" s="15">
        <v>22.1</v>
      </c>
      <c r="M101" s="15">
        <v>95.1</v>
      </c>
      <c r="N101" s="15">
        <v>28.5</v>
      </c>
      <c r="O101" s="15">
        <v>132.6</v>
      </c>
      <c r="P101" s="15" t="s">
        <v>107</v>
      </c>
      <c r="Q101" s="15">
        <v>283</v>
      </c>
      <c r="R101" s="15">
        <v>4.95</v>
      </c>
      <c r="S101" s="15">
        <v>0.74</v>
      </c>
      <c r="T101" s="15">
        <v>1.66</v>
      </c>
      <c r="U101" s="15">
        <v>22.18</v>
      </c>
      <c r="V101" s="15">
        <v>24589</v>
      </c>
      <c r="W101" s="15">
        <v>908232</v>
      </c>
      <c r="X101" s="15">
        <v>545384</v>
      </c>
      <c r="Y101" s="15">
        <v>-362848</v>
      </c>
      <c r="Z101" s="15">
        <v>9398</v>
      </c>
      <c r="AA101" s="15">
        <v>2.36</v>
      </c>
      <c r="AB101" s="15">
        <v>45.9</v>
      </c>
    </row>
    <row r="102" spans="1:28" ht="15" customHeight="1" x14ac:dyDescent="0.3">
      <c r="A102" s="15" t="s">
        <v>230</v>
      </c>
      <c r="B102" s="15" t="s">
        <v>98</v>
      </c>
      <c r="C102" s="15" t="s">
        <v>170</v>
      </c>
      <c r="D102" s="15" t="s">
        <v>111</v>
      </c>
      <c r="E102" s="15" t="s">
        <v>112</v>
      </c>
      <c r="F102" s="15">
        <v>3.05</v>
      </c>
      <c r="G102" s="15">
        <v>585.1</v>
      </c>
      <c r="H102" s="15">
        <v>23</v>
      </c>
      <c r="I102" s="15">
        <v>51.5</v>
      </c>
      <c r="J102" s="15">
        <v>7.4</v>
      </c>
      <c r="K102" s="15">
        <v>6.26</v>
      </c>
      <c r="L102" s="15">
        <v>31.6</v>
      </c>
      <c r="M102" s="15">
        <v>142</v>
      </c>
      <c r="N102" s="15">
        <v>76.599999999999994</v>
      </c>
      <c r="O102" s="15">
        <v>138.30000000000001</v>
      </c>
      <c r="P102" s="15" t="s">
        <v>107</v>
      </c>
      <c r="Q102" s="15">
        <v>147.9</v>
      </c>
      <c r="R102" s="15">
        <v>7.39</v>
      </c>
      <c r="S102" s="15">
        <v>0.68</v>
      </c>
      <c r="T102" s="15">
        <v>1.0900000000000001</v>
      </c>
      <c r="U102" s="15">
        <v>3.32</v>
      </c>
      <c r="V102" s="15">
        <v>67572</v>
      </c>
      <c r="W102" s="15">
        <v>207017</v>
      </c>
      <c r="X102" s="15">
        <v>224339</v>
      </c>
      <c r="Y102" s="15">
        <v>17322</v>
      </c>
      <c r="Z102" s="15">
        <v>1492</v>
      </c>
      <c r="AA102" s="15">
        <v>2.2250000000000001</v>
      </c>
      <c r="AB102" s="15">
        <v>31.3</v>
      </c>
    </row>
    <row r="103" spans="1:28" ht="15" customHeight="1" x14ac:dyDescent="0.3">
      <c r="A103" s="15" t="s">
        <v>231</v>
      </c>
      <c r="B103" s="15" t="s">
        <v>118</v>
      </c>
      <c r="C103" s="15" t="s">
        <v>129</v>
      </c>
      <c r="D103" s="15" t="s">
        <v>100</v>
      </c>
      <c r="E103" s="15" t="s">
        <v>112</v>
      </c>
      <c r="F103" s="15">
        <v>9.06</v>
      </c>
      <c r="G103" s="15">
        <v>482.6</v>
      </c>
      <c r="H103" s="15">
        <v>22.6</v>
      </c>
      <c r="I103" s="15">
        <v>51.9</v>
      </c>
      <c r="J103" s="15">
        <v>7.9</v>
      </c>
      <c r="K103" s="15">
        <v>6.41</v>
      </c>
      <c r="L103" s="15">
        <v>18.2</v>
      </c>
      <c r="M103" s="15">
        <v>93.4</v>
      </c>
      <c r="N103" s="15">
        <v>105.9</v>
      </c>
      <c r="O103" s="15">
        <v>132.80000000000001</v>
      </c>
      <c r="P103" s="15" t="s">
        <v>107</v>
      </c>
      <c r="Q103" s="15">
        <v>227.7</v>
      </c>
      <c r="R103" s="15">
        <v>4.34</v>
      </c>
      <c r="S103" s="15">
        <v>0.95</v>
      </c>
      <c r="T103" s="15">
        <v>2.21</v>
      </c>
      <c r="U103" s="15">
        <v>20.02</v>
      </c>
      <c r="V103" s="15">
        <v>26429</v>
      </c>
      <c r="W103" s="15">
        <v>549864</v>
      </c>
      <c r="X103" s="15">
        <v>529109</v>
      </c>
      <c r="Y103" s="15">
        <v>-20755</v>
      </c>
      <c r="Z103" s="15">
        <v>5961</v>
      </c>
      <c r="AA103" s="15">
        <v>3.3580000000000001</v>
      </c>
      <c r="AB103" s="15">
        <v>30.4</v>
      </c>
    </row>
    <row r="104" spans="1:28" ht="15" customHeight="1" x14ac:dyDescent="0.3">
      <c r="A104" s="15" t="s">
        <v>232</v>
      </c>
      <c r="B104" s="15" t="s">
        <v>137</v>
      </c>
      <c r="C104" s="15" t="s">
        <v>119</v>
      </c>
      <c r="D104" s="15" t="s">
        <v>111</v>
      </c>
      <c r="E104" s="15" t="s">
        <v>112</v>
      </c>
      <c r="F104" s="15">
        <v>4.45</v>
      </c>
      <c r="G104" s="15">
        <v>703.6</v>
      </c>
      <c r="H104" s="15">
        <v>21.8</v>
      </c>
      <c r="I104" s="15">
        <v>52.5</v>
      </c>
      <c r="J104" s="15">
        <v>5.7</v>
      </c>
      <c r="K104" s="15">
        <v>6.48</v>
      </c>
      <c r="L104" s="15">
        <v>28.3</v>
      </c>
      <c r="M104" s="15">
        <v>121.8</v>
      </c>
      <c r="N104" s="15">
        <v>57.4</v>
      </c>
      <c r="O104" s="15">
        <v>115.6</v>
      </c>
      <c r="P104" s="15" t="s">
        <v>102</v>
      </c>
      <c r="Q104" s="15">
        <v>193.1</v>
      </c>
      <c r="R104" s="15">
        <v>2.63</v>
      </c>
      <c r="S104" s="15">
        <v>0.69</v>
      </c>
      <c r="T104" s="15">
        <v>1.35</v>
      </c>
      <c r="U104" s="15">
        <v>6.01</v>
      </c>
      <c r="V104" s="15">
        <v>86409</v>
      </c>
      <c r="W104" s="15">
        <v>250066</v>
      </c>
      <c r="X104" s="15">
        <v>519318</v>
      </c>
      <c r="Y104" s="15">
        <v>269252</v>
      </c>
      <c r="Z104" s="15">
        <v>1388</v>
      </c>
      <c r="AA104" s="15">
        <v>4.33</v>
      </c>
      <c r="AB104" s="15">
        <v>53</v>
      </c>
    </row>
    <row r="105" spans="1:28" ht="15" customHeight="1" x14ac:dyDescent="0.3">
      <c r="A105" s="15" t="s">
        <v>233</v>
      </c>
      <c r="B105" s="15" t="s">
        <v>126</v>
      </c>
      <c r="C105" s="15" t="s">
        <v>152</v>
      </c>
      <c r="D105" s="15" t="s">
        <v>106</v>
      </c>
      <c r="E105" s="15" t="s">
        <v>101</v>
      </c>
      <c r="F105" s="15">
        <v>2.35</v>
      </c>
      <c r="G105" s="15">
        <v>679.8</v>
      </c>
      <c r="H105" s="15">
        <v>30.6</v>
      </c>
      <c r="I105" s="15">
        <v>66</v>
      </c>
      <c r="J105" s="15">
        <v>5.8</v>
      </c>
      <c r="K105" s="15">
        <v>7.17</v>
      </c>
      <c r="L105" s="15">
        <v>31.4</v>
      </c>
      <c r="M105" s="15">
        <v>88.1</v>
      </c>
      <c r="N105" s="15">
        <v>67.2</v>
      </c>
      <c r="O105" s="15">
        <v>89.4</v>
      </c>
      <c r="P105" s="15" t="s">
        <v>127</v>
      </c>
      <c r="Q105" s="15">
        <v>193.7</v>
      </c>
      <c r="R105" s="15">
        <v>3.09</v>
      </c>
      <c r="S105" s="15">
        <v>0.85</v>
      </c>
      <c r="T105" s="15">
        <v>3.51</v>
      </c>
      <c r="U105" s="15">
        <v>8.25</v>
      </c>
      <c r="V105" s="15">
        <v>16408</v>
      </c>
      <c r="W105" s="15">
        <v>157988</v>
      </c>
      <c r="X105" s="15">
        <v>135366</v>
      </c>
      <c r="Y105" s="15">
        <v>-22622</v>
      </c>
      <c r="Z105" s="15">
        <v>1402</v>
      </c>
      <c r="AA105" s="15">
        <v>5.8840000000000003</v>
      </c>
      <c r="AB105" s="15">
        <v>42.8</v>
      </c>
    </row>
    <row r="106" spans="1:28" ht="15" customHeight="1" x14ac:dyDescent="0.3">
      <c r="A106" s="15" t="s">
        <v>234</v>
      </c>
      <c r="B106" s="15" t="s">
        <v>122</v>
      </c>
      <c r="C106" s="15" t="s">
        <v>134</v>
      </c>
      <c r="D106" s="15" t="s">
        <v>100</v>
      </c>
      <c r="E106" s="15" t="s">
        <v>120</v>
      </c>
      <c r="F106" s="15">
        <v>12.3</v>
      </c>
      <c r="G106" s="15">
        <v>80</v>
      </c>
      <c r="H106" s="15">
        <v>30.5</v>
      </c>
      <c r="I106" s="15">
        <v>61.2</v>
      </c>
      <c r="J106" s="15">
        <v>10.199999999999999</v>
      </c>
      <c r="K106" s="15">
        <v>5.44</v>
      </c>
      <c r="L106" s="15">
        <v>16.8</v>
      </c>
      <c r="M106" s="15">
        <v>100.3</v>
      </c>
      <c r="N106" s="15">
        <v>53</v>
      </c>
      <c r="O106" s="15">
        <v>125.6</v>
      </c>
      <c r="P106" s="15" t="s">
        <v>107</v>
      </c>
      <c r="Q106" s="15">
        <v>302.3</v>
      </c>
      <c r="R106" s="15">
        <v>5.9</v>
      </c>
      <c r="S106" s="15">
        <v>0.87</v>
      </c>
      <c r="T106" s="15">
        <v>0.3</v>
      </c>
      <c r="U106" s="15">
        <v>3.69</v>
      </c>
      <c r="V106" s="15">
        <v>26773</v>
      </c>
      <c r="W106" s="15">
        <v>1063989</v>
      </c>
      <c r="X106" s="15">
        <v>98792</v>
      </c>
      <c r="Y106" s="15">
        <v>-965197</v>
      </c>
      <c r="Z106" s="15">
        <v>9826</v>
      </c>
      <c r="AA106" s="15">
        <v>0.376</v>
      </c>
      <c r="AB106" s="15">
        <v>31.3</v>
      </c>
    </row>
    <row r="107" spans="1:28" ht="15" customHeight="1" x14ac:dyDescent="0.3">
      <c r="A107" s="15" t="s">
        <v>235</v>
      </c>
      <c r="B107" s="15" t="s">
        <v>109</v>
      </c>
      <c r="C107" s="15" t="s">
        <v>110</v>
      </c>
      <c r="D107" s="15" t="s">
        <v>144</v>
      </c>
      <c r="E107" s="15" t="s">
        <v>101</v>
      </c>
      <c r="F107" s="15">
        <v>13.44</v>
      </c>
      <c r="G107" s="15">
        <v>981.1</v>
      </c>
      <c r="H107" s="15">
        <v>27.2</v>
      </c>
      <c r="I107" s="15">
        <v>78.8</v>
      </c>
      <c r="J107" s="15">
        <v>8.1999999999999993</v>
      </c>
      <c r="K107" s="15">
        <v>6.5</v>
      </c>
      <c r="L107" s="15">
        <v>25</v>
      </c>
      <c r="M107" s="15">
        <v>114.7</v>
      </c>
      <c r="N107" s="15">
        <v>39.9</v>
      </c>
      <c r="O107" s="15">
        <v>76.099999999999994</v>
      </c>
      <c r="P107" s="15" t="s">
        <v>116</v>
      </c>
      <c r="Q107" s="15">
        <v>194.3</v>
      </c>
      <c r="R107" s="15">
        <v>6.1</v>
      </c>
      <c r="S107" s="15">
        <v>0.9</v>
      </c>
      <c r="T107" s="15">
        <v>1.79</v>
      </c>
      <c r="U107" s="15">
        <v>24.06</v>
      </c>
      <c r="V107" s="15">
        <v>52927</v>
      </c>
      <c r="W107" s="15">
        <v>857391</v>
      </c>
      <c r="X107" s="15">
        <v>1273424</v>
      </c>
      <c r="Y107" s="15">
        <v>416033</v>
      </c>
      <c r="Z107" s="15">
        <v>3856</v>
      </c>
      <c r="AA107" s="15">
        <v>6.24</v>
      </c>
      <c r="AB107" s="15">
        <v>55.7</v>
      </c>
    </row>
    <row r="108" spans="1:28" ht="15" customHeight="1" x14ac:dyDescent="0.3">
      <c r="A108" s="15" t="s">
        <v>236</v>
      </c>
      <c r="B108" s="15" t="s">
        <v>146</v>
      </c>
      <c r="C108" s="15" t="s">
        <v>129</v>
      </c>
      <c r="D108" s="15" t="s">
        <v>144</v>
      </c>
      <c r="E108" s="15" t="s">
        <v>120</v>
      </c>
      <c r="F108" s="15">
        <v>11.21</v>
      </c>
      <c r="G108" s="15">
        <v>241.9</v>
      </c>
      <c r="H108" s="15">
        <v>32</v>
      </c>
      <c r="I108" s="15">
        <v>37</v>
      </c>
      <c r="J108" s="15">
        <v>9.3000000000000007</v>
      </c>
      <c r="K108" s="15">
        <v>7.28</v>
      </c>
      <c r="L108" s="15">
        <v>21.3</v>
      </c>
      <c r="M108" s="15">
        <v>119.5</v>
      </c>
      <c r="N108" s="15">
        <v>42.9</v>
      </c>
      <c r="O108" s="15">
        <v>98.4</v>
      </c>
      <c r="P108" s="15" t="s">
        <v>102</v>
      </c>
      <c r="Q108" s="15">
        <v>347.9</v>
      </c>
      <c r="R108" s="15">
        <v>10.76</v>
      </c>
      <c r="S108" s="15">
        <v>0.89</v>
      </c>
      <c r="T108" s="15">
        <v>1</v>
      </c>
      <c r="U108" s="15">
        <v>11.21</v>
      </c>
      <c r="V108" s="15">
        <v>58908</v>
      </c>
      <c r="W108" s="15">
        <v>979301</v>
      </c>
      <c r="X108" s="15">
        <v>660359</v>
      </c>
      <c r="Y108" s="15">
        <v>-318942</v>
      </c>
      <c r="Z108" s="15">
        <v>4291</v>
      </c>
      <c r="AA108" s="15">
        <v>2.6120000000000001</v>
      </c>
      <c r="AB108" s="15">
        <v>5</v>
      </c>
    </row>
    <row r="109" spans="1:28" ht="15" customHeight="1" x14ac:dyDescent="0.3">
      <c r="A109" s="15" t="s">
        <v>237</v>
      </c>
      <c r="B109" s="15" t="s">
        <v>104</v>
      </c>
      <c r="C109" s="15" t="s">
        <v>134</v>
      </c>
      <c r="D109" s="15" t="s">
        <v>144</v>
      </c>
      <c r="E109" s="15" t="s">
        <v>101</v>
      </c>
      <c r="F109" s="15">
        <v>0.73</v>
      </c>
      <c r="G109" s="15">
        <v>758.7</v>
      </c>
      <c r="H109" s="15">
        <v>29.5</v>
      </c>
      <c r="I109" s="15">
        <v>95</v>
      </c>
      <c r="J109" s="15">
        <v>5</v>
      </c>
      <c r="K109" s="15">
        <v>5.2</v>
      </c>
      <c r="L109" s="15">
        <v>25.6</v>
      </c>
      <c r="M109" s="15">
        <v>75.5</v>
      </c>
      <c r="N109" s="15">
        <v>44.9</v>
      </c>
      <c r="O109" s="15">
        <v>89.9</v>
      </c>
      <c r="P109" s="15" t="s">
        <v>102</v>
      </c>
      <c r="Q109" s="15">
        <v>172.9</v>
      </c>
      <c r="R109" s="15">
        <v>3.64</v>
      </c>
      <c r="S109" s="15">
        <v>0.9</v>
      </c>
      <c r="T109" s="15">
        <v>0.3</v>
      </c>
      <c r="U109" s="15">
        <v>0.22</v>
      </c>
      <c r="V109" s="15">
        <v>52598</v>
      </c>
      <c r="W109" s="15">
        <v>44813</v>
      </c>
      <c r="X109" s="15">
        <v>11572</v>
      </c>
      <c r="Y109" s="15">
        <v>-33241</v>
      </c>
      <c r="Z109" s="15">
        <v>301</v>
      </c>
      <c r="AA109" s="15">
        <v>0.73099999999999998</v>
      </c>
      <c r="AB109" s="15">
        <v>59.5</v>
      </c>
    </row>
    <row r="110" spans="1:28" ht="15" customHeight="1" x14ac:dyDescent="0.3">
      <c r="A110" s="15" t="s">
        <v>238</v>
      </c>
      <c r="B110" s="15" t="s">
        <v>104</v>
      </c>
      <c r="C110" s="15" t="s">
        <v>99</v>
      </c>
      <c r="D110" s="15" t="s">
        <v>130</v>
      </c>
      <c r="E110" s="15" t="s">
        <v>112</v>
      </c>
      <c r="F110" s="15">
        <v>11.07</v>
      </c>
      <c r="G110" s="15">
        <v>248.7</v>
      </c>
      <c r="H110" s="15">
        <v>26.3</v>
      </c>
      <c r="I110" s="15">
        <v>49.9</v>
      </c>
      <c r="J110" s="15">
        <v>8.4</v>
      </c>
      <c r="K110" s="15">
        <v>6.13</v>
      </c>
      <c r="L110" s="15">
        <v>38.1</v>
      </c>
      <c r="M110" s="15">
        <v>164.6</v>
      </c>
      <c r="N110" s="15">
        <v>41.2</v>
      </c>
      <c r="O110" s="15">
        <v>153.19999999999999</v>
      </c>
      <c r="P110" s="15" t="s">
        <v>102</v>
      </c>
      <c r="Q110" s="15">
        <v>205.6</v>
      </c>
      <c r="R110" s="15">
        <v>3.36</v>
      </c>
      <c r="S110" s="15">
        <v>0.86</v>
      </c>
      <c r="T110" s="15">
        <v>1.19</v>
      </c>
      <c r="U110" s="15">
        <v>13.17</v>
      </c>
      <c r="V110" s="15">
        <v>70978</v>
      </c>
      <c r="W110" s="15">
        <v>655991</v>
      </c>
      <c r="X110" s="15">
        <v>934780</v>
      </c>
      <c r="Y110" s="15">
        <v>278789</v>
      </c>
      <c r="Z110" s="15">
        <v>6911</v>
      </c>
      <c r="AA110" s="15">
        <v>1.9059999999999999</v>
      </c>
      <c r="AB110" s="15">
        <v>44.5</v>
      </c>
    </row>
    <row r="111" spans="1:28" ht="15" customHeight="1" x14ac:dyDescent="0.3">
      <c r="A111" s="15" t="s">
        <v>239</v>
      </c>
      <c r="B111" s="15" t="s">
        <v>109</v>
      </c>
      <c r="C111" s="15" t="s">
        <v>114</v>
      </c>
      <c r="D111" s="15" t="s">
        <v>106</v>
      </c>
      <c r="E111" s="15" t="s">
        <v>112</v>
      </c>
      <c r="F111" s="15">
        <v>4.05</v>
      </c>
      <c r="G111" s="15">
        <v>478.5</v>
      </c>
      <c r="H111" s="15">
        <v>23.1</v>
      </c>
      <c r="I111" s="15">
        <v>73.2</v>
      </c>
      <c r="J111" s="15">
        <v>8.5</v>
      </c>
      <c r="K111" s="15">
        <v>7.09</v>
      </c>
      <c r="L111" s="15">
        <v>23.2</v>
      </c>
      <c r="M111" s="15">
        <v>130</v>
      </c>
      <c r="N111" s="15">
        <v>50.9</v>
      </c>
      <c r="O111" s="15">
        <v>120</v>
      </c>
      <c r="P111" s="15" t="s">
        <v>102</v>
      </c>
      <c r="Q111" s="15">
        <v>341.6</v>
      </c>
      <c r="R111" s="15">
        <v>6.2</v>
      </c>
      <c r="S111" s="15">
        <v>0.85</v>
      </c>
      <c r="T111" s="15">
        <v>3.95</v>
      </c>
      <c r="U111" s="15">
        <v>16</v>
      </c>
      <c r="V111" s="15">
        <v>19804</v>
      </c>
      <c r="W111" s="15">
        <v>279751</v>
      </c>
      <c r="X111" s="15">
        <v>316864</v>
      </c>
      <c r="Y111" s="15">
        <v>37113</v>
      </c>
      <c r="Z111" s="15">
        <v>2055</v>
      </c>
      <c r="AA111" s="15">
        <v>7.7859999999999996</v>
      </c>
      <c r="AB111" s="15">
        <v>44.9</v>
      </c>
    </row>
    <row r="112" spans="1:28" ht="15" customHeight="1" x14ac:dyDescent="0.3">
      <c r="A112" s="15" t="s">
        <v>240</v>
      </c>
      <c r="B112" s="15" t="s">
        <v>104</v>
      </c>
      <c r="C112" s="15" t="s">
        <v>119</v>
      </c>
      <c r="D112" s="15" t="s">
        <v>111</v>
      </c>
      <c r="E112" s="15" t="s">
        <v>101</v>
      </c>
      <c r="F112" s="15">
        <v>13.42</v>
      </c>
      <c r="G112" s="15">
        <v>926.2</v>
      </c>
      <c r="H112" s="15">
        <v>26.6</v>
      </c>
      <c r="I112" s="15">
        <v>80.5</v>
      </c>
      <c r="J112" s="15">
        <v>6.5</v>
      </c>
      <c r="K112" s="15">
        <v>6.69</v>
      </c>
      <c r="L112" s="15">
        <v>30.1</v>
      </c>
      <c r="M112" s="15">
        <v>156</v>
      </c>
      <c r="N112" s="15">
        <v>88.3</v>
      </c>
      <c r="O112" s="15">
        <v>98.3</v>
      </c>
      <c r="P112" s="15" t="s">
        <v>102</v>
      </c>
      <c r="Q112" s="15">
        <v>96.2</v>
      </c>
      <c r="R112" s="15">
        <v>4.16</v>
      </c>
      <c r="S112" s="15">
        <v>0.89</v>
      </c>
      <c r="T112" s="15">
        <v>1.73</v>
      </c>
      <c r="U112" s="15">
        <v>23.22</v>
      </c>
      <c r="V112" s="15">
        <v>73297</v>
      </c>
      <c r="W112" s="15">
        <v>584910</v>
      </c>
      <c r="X112" s="15">
        <v>1701956</v>
      </c>
      <c r="Y112" s="15">
        <v>1117046</v>
      </c>
      <c r="Z112" s="15">
        <v>3763</v>
      </c>
      <c r="AA112" s="15">
        <v>6.1710000000000003</v>
      </c>
      <c r="AB112" s="15">
        <v>58.5</v>
      </c>
    </row>
    <row r="113" spans="1:28" ht="15" customHeight="1" x14ac:dyDescent="0.3">
      <c r="A113" s="15" t="s">
        <v>241</v>
      </c>
      <c r="B113" s="15" t="s">
        <v>98</v>
      </c>
      <c r="C113" s="15" t="s">
        <v>99</v>
      </c>
      <c r="D113" s="15" t="s">
        <v>144</v>
      </c>
      <c r="E113" s="15" t="s">
        <v>112</v>
      </c>
      <c r="F113" s="15">
        <v>5.8</v>
      </c>
      <c r="G113" s="15">
        <v>410.9</v>
      </c>
      <c r="H113" s="15">
        <v>23.5</v>
      </c>
      <c r="I113" s="15">
        <v>51.4</v>
      </c>
      <c r="J113" s="15">
        <v>6.3</v>
      </c>
      <c r="K113" s="15">
        <v>7.08</v>
      </c>
      <c r="L113" s="15">
        <v>27.4</v>
      </c>
      <c r="M113" s="15">
        <v>141.69999999999999</v>
      </c>
      <c r="N113" s="15">
        <v>76.5</v>
      </c>
      <c r="O113" s="15">
        <v>73.7</v>
      </c>
      <c r="P113" s="15" t="s">
        <v>102</v>
      </c>
      <c r="Q113" s="15">
        <v>181.6</v>
      </c>
      <c r="R113" s="15">
        <v>5.67</v>
      </c>
      <c r="S113" s="15">
        <v>0.7</v>
      </c>
      <c r="T113" s="15">
        <v>1.89</v>
      </c>
      <c r="U113" s="15">
        <v>10.96</v>
      </c>
      <c r="V113" s="15">
        <v>66100</v>
      </c>
      <c r="W113" s="15">
        <v>384950</v>
      </c>
      <c r="X113" s="15">
        <v>724456</v>
      </c>
      <c r="Y113" s="15">
        <v>339506</v>
      </c>
      <c r="Z113" s="15">
        <v>2058</v>
      </c>
      <c r="AA113" s="15">
        <v>5.3259999999999996</v>
      </c>
      <c r="AB113" s="15">
        <v>42.7</v>
      </c>
    </row>
    <row r="114" spans="1:28" ht="15" customHeight="1" x14ac:dyDescent="0.3">
      <c r="A114" s="15" t="s">
        <v>242</v>
      </c>
      <c r="B114" s="15" t="s">
        <v>98</v>
      </c>
      <c r="C114" s="15" t="s">
        <v>99</v>
      </c>
      <c r="D114" s="15" t="s">
        <v>106</v>
      </c>
      <c r="E114" s="15" t="s">
        <v>112</v>
      </c>
      <c r="F114" s="15">
        <v>1.03</v>
      </c>
      <c r="G114" s="15">
        <v>489.2</v>
      </c>
      <c r="H114" s="15">
        <v>18.399999999999999</v>
      </c>
      <c r="I114" s="15">
        <v>58</v>
      </c>
      <c r="J114" s="15">
        <v>9.3000000000000007</v>
      </c>
      <c r="K114" s="15">
        <v>6.25</v>
      </c>
      <c r="L114" s="15">
        <v>21.8</v>
      </c>
      <c r="M114" s="15">
        <v>128.1</v>
      </c>
      <c r="N114" s="15">
        <v>48.7</v>
      </c>
      <c r="O114" s="15">
        <v>103.4</v>
      </c>
      <c r="P114" s="15" t="s">
        <v>116</v>
      </c>
      <c r="Q114" s="15">
        <v>98.1</v>
      </c>
      <c r="R114" s="15">
        <v>7.9</v>
      </c>
      <c r="S114" s="15">
        <v>0.66</v>
      </c>
      <c r="T114" s="15">
        <v>2.44</v>
      </c>
      <c r="U114" s="15">
        <v>2.5099999999999998</v>
      </c>
      <c r="V114" s="15">
        <v>21424</v>
      </c>
      <c r="W114" s="15">
        <v>60695</v>
      </c>
      <c r="X114" s="15">
        <v>53774</v>
      </c>
      <c r="Y114" s="15">
        <v>-6921</v>
      </c>
      <c r="Z114" s="15">
        <v>291</v>
      </c>
      <c r="AA114" s="15">
        <v>8.625</v>
      </c>
      <c r="AB114" s="15">
        <v>20.3</v>
      </c>
    </row>
    <row r="115" spans="1:28" ht="15" customHeight="1" x14ac:dyDescent="0.3">
      <c r="A115" s="15" t="s">
        <v>243</v>
      </c>
      <c r="B115" s="15" t="s">
        <v>126</v>
      </c>
      <c r="C115" s="15" t="s">
        <v>99</v>
      </c>
      <c r="D115" s="15" t="s">
        <v>177</v>
      </c>
      <c r="E115" s="15" t="s">
        <v>112</v>
      </c>
      <c r="F115" s="15">
        <v>14.35</v>
      </c>
      <c r="G115" s="15">
        <v>740.8</v>
      </c>
      <c r="H115" s="15">
        <v>24.8</v>
      </c>
      <c r="I115" s="15">
        <v>72.5</v>
      </c>
      <c r="J115" s="15">
        <v>7.9</v>
      </c>
      <c r="K115" s="15">
        <v>7</v>
      </c>
      <c r="L115" s="15">
        <v>26.3</v>
      </c>
      <c r="M115" s="15">
        <v>87.3</v>
      </c>
      <c r="N115" s="15">
        <v>30.2</v>
      </c>
      <c r="O115" s="15">
        <v>107.6</v>
      </c>
      <c r="P115" s="15" t="s">
        <v>127</v>
      </c>
      <c r="Q115" s="15">
        <v>147.1</v>
      </c>
      <c r="R115" s="15">
        <v>2.23</v>
      </c>
      <c r="S115" s="15">
        <v>0.92</v>
      </c>
      <c r="T115" s="15">
        <v>58.06</v>
      </c>
      <c r="U115" s="15">
        <v>833.16</v>
      </c>
      <c r="V115" s="15">
        <v>3807</v>
      </c>
      <c r="W115" s="15">
        <v>847509</v>
      </c>
      <c r="X115" s="15">
        <v>3171840</v>
      </c>
      <c r="Y115" s="15">
        <v>2324331</v>
      </c>
      <c r="Z115" s="15">
        <v>27123</v>
      </c>
      <c r="AA115" s="15">
        <v>30.718</v>
      </c>
      <c r="AB115" s="15">
        <v>64.2</v>
      </c>
    </row>
    <row r="116" spans="1:28" ht="15" customHeight="1" x14ac:dyDescent="0.3">
      <c r="A116" s="15" t="s">
        <v>244</v>
      </c>
      <c r="B116" s="15" t="s">
        <v>98</v>
      </c>
      <c r="C116" s="15" t="s">
        <v>119</v>
      </c>
      <c r="D116" s="15" t="s">
        <v>111</v>
      </c>
      <c r="E116" s="15" t="s">
        <v>101</v>
      </c>
      <c r="F116" s="15">
        <v>11.89</v>
      </c>
      <c r="G116" s="15">
        <v>937.3</v>
      </c>
      <c r="H116" s="15">
        <v>22.8</v>
      </c>
      <c r="I116" s="15">
        <v>72.900000000000006</v>
      </c>
      <c r="J116" s="15">
        <v>6.8</v>
      </c>
      <c r="K116" s="15">
        <v>6.89</v>
      </c>
      <c r="L116" s="15">
        <v>23.1</v>
      </c>
      <c r="M116" s="15">
        <v>61.3</v>
      </c>
      <c r="N116" s="15">
        <v>62.8</v>
      </c>
      <c r="O116" s="15">
        <v>140.9</v>
      </c>
      <c r="P116" s="15" t="s">
        <v>116</v>
      </c>
      <c r="Q116" s="15">
        <v>174.4</v>
      </c>
      <c r="R116" s="15">
        <v>1.89</v>
      </c>
      <c r="S116" s="15">
        <v>0.69</v>
      </c>
      <c r="T116" s="15">
        <v>0.99</v>
      </c>
      <c r="U116" s="15">
        <v>11.77</v>
      </c>
      <c r="V116" s="15">
        <v>74584</v>
      </c>
      <c r="W116" s="15">
        <v>840145</v>
      </c>
      <c r="X116" s="15">
        <v>877854</v>
      </c>
      <c r="Y116" s="15">
        <v>37709</v>
      </c>
      <c r="Z116" s="15">
        <v>2683</v>
      </c>
      <c r="AA116" s="15">
        <v>4.3869999999999996</v>
      </c>
      <c r="AB116" s="15">
        <v>64.900000000000006</v>
      </c>
    </row>
    <row r="117" spans="1:28" ht="15" customHeight="1" x14ac:dyDescent="0.3">
      <c r="A117" s="15" t="s">
        <v>245</v>
      </c>
      <c r="B117" s="15" t="s">
        <v>126</v>
      </c>
      <c r="C117" s="15" t="s">
        <v>123</v>
      </c>
      <c r="D117" s="15" t="s">
        <v>115</v>
      </c>
      <c r="E117" s="15" t="s">
        <v>112</v>
      </c>
      <c r="F117" s="15">
        <v>0.57999999999999996</v>
      </c>
      <c r="G117" s="15">
        <v>566.9</v>
      </c>
      <c r="H117" s="15">
        <v>21.6</v>
      </c>
      <c r="I117" s="15">
        <v>51.7</v>
      </c>
      <c r="J117" s="15">
        <v>8.1999999999999993</v>
      </c>
      <c r="K117" s="15">
        <v>5.41</v>
      </c>
      <c r="L117" s="15">
        <v>17.8</v>
      </c>
      <c r="M117" s="15">
        <v>141.30000000000001</v>
      </c>
      <c r="N117" s="15">
        <v>71.400000000000006</v>
      </c>
      <c r="O117" s="15">
        <v>133.80000000000001</v>
      </c>
      <c r="P117" s="15" t="s">
        <v>102</v>
      </c>
      <c r="Q117" s="15">
        <v>221.4</v>
      </c>
      <c r="R117" s="15">
        <v>7.55</v>
      </c>
      <c r="S117" s="15">
        <v>0.94</v>
      </c>
      <c r="T117" s="15">
        <v>0.5</v>
      </c>
      <c r="U117" s="15">
        <v>0.28999999999999998</v>
      </c>
      <c r="V117" s="15">
        <v>22660</v>
      </c>
      <c r="W117" s="15">
        <v>40401</v>
      </c>
      <c r="X117" s="15">
        <v>6571</v>
      </c>
      <c r="Y117" s="15">
        <v>-33830</v>
      </c>
      <c r="Z117" s="15">
        <v>849</v>
      </c>
      <c r="AA117" s="15">
        <v>0.34200000000000003</v>
      </c>
      <c r="AB117" s="15">
        <v>37.1</v>
      </c>
    </row>
    <row r="118" spans="1:28" ht="15" customHeight="1" x14ac:dyDescent="0.3">
      <c r="A118" s="15" t="s">
        <v>246</v>
      </c>
      <c r="B118" s="15" t="s">
        <v>98</v>
      </c>
      <c r="C118" s="15" t="s">
        <v>110</v>
      </c>
      <c r="D118" s="15" t="s">
        <v>106</v>
      </c>
      <c r="E118" s="15" t="s">
        <v>101</v>
      </c>
      <c r="F118" s="15">
        <v>13.77</v>
      </c>
      <c r="G118" s="15">
        <v>850.2</v>
      </c>
      <c r="H118" s="15">
        <v>31.2</v>
      </c>
      <c r="I118" s="15">
        <v>57.4</v>
      </c>
      <c r="J118" s="15">
        <v>8.3000000000000007</v>
      </c>
      <c r="K118" s="15">
        <v>5.8</v>
      </c>
      <c r="L118" s="15">
        <v>29.8</v>
      </c>
      <c r="M118" s="15">
        <v>109.1</v>
      </c>
      <c r="N118" s="15">
        <v>57.8</v>
      </c>
      <c r="O118" s="15">
        <v>140.6</v>
      </c>
      <c r="P118" s="15" t="s">
        <v>107</v>
      </c>
      <c r="Q118" s="15">
        <v>129.9</v>
      </c>
      <c r="R118" s="15">
        <v>2.9</v>
      </c>
      <c r="S118" s="15">
        <v>0.92</v>
      </c>
      <c r="T118" s="15">
        <v>1.43</v>
      </c>
      <c r="U118" s="15">
        <v>19.690000000000001</v>
      </c>
      <c r="V118" s="15">
        <v>21209</v>
      </c>
      <c r="W118" s="15">
        <v>705327</v>
      </c>
      <c r="X118" s="15">
        <v>417605</v>
      </c>
      <c r="Y118" s="15">
        <v>-287722</v>
      </c>
      <c r="Z118" s="15">
        <v>8861</v>
      </c>
      <c r="AA118" s="15">
        <v>2.222</v>
      </c>
      <c r="AB118" s="15">
        <v>55.4</v>
      </c>
    </row>
    <row r="119" spans="1:28" ht="15" customHeight="1" x14ac:dyDescent="0.3">
      <c r="A119" s="15" t="s">
        <v>247</v>
      </c>
      <c r="B119" s="15" t="s">
        <v>98</v>
      </c>
      <c r="C119" s="15" t="s">
        <v>105</v>
      </c>
      <c r="D119" s="15" t="s">
        <v>115</v>
      </c>
      <c r="E119" s="15" t="s">
        <v>120</v>
      </c>
      <c r="F119" s="15">
        <v>13.6</v>
      </c>
      <c r="G119" s="15">
        <v>327.7</v>
      </c>
      <c r="H119" s="15">
        <v>26.9</v>
      </c>
      <c r="I119" s="15">
        <v>42.8</v>
      </c>
      <c r="J119" s="15">
        <v>10</v>
      </c>
      <c r="K119" s="15">
        <v>7.34</v>
      </c>
      <c r="L119" s="15">
        <v>15.7</v>
      </c>
      <c r="M119" s="15">
        <v>118</v>
      </c>
      <c r="N119" s="15">
        <v>32.6</v>
      </c>
      <c r="O119" s="15">
        <v>59.6</v>
      </c>
      <c r="P119" s="15" t="s">
        <v>127</v>
      </c>
      <c r="Q119" s="15">
        <v>235.3</v>
      </c>
      <c r="R119" s="15">
        <v>6.63</v>
      </c>
      <c r="S119" s="15">
        <v>0.67</v>
      </c>
      <c r="T119" s="15">
        <v>1.54</v>
      </c>
      <c r="U119" s="15">
        <v>20.94</v>
      </c>
      <c r="V119" s="15">
        <v>20763</v>
      </c>
      <c r="W119" s="15">
        <v>955996</v>
      </c>
      <c r="X119" s="15">
        <v>434777</v>
      </c>
      <c r="Y119" s="15">
        <v>-521219</v>
      </c>
      <c r="Z119" s="15">
        <v>20384</v>
      </c>
      <c r="AA119" s="15">
        <v>1.0269999999999999</v>
      </c>
      <c r="AB119" s="15">
        <v>31.4</v>
      </c>
    </row>
    <row r="120" spans="1:28" ht="15" customHeight="1" x14ac:dyDescent="0.3">
      <c r="A120" s="15" t="s">
        <v>248</v>
      </c>
      <c r="B120" s="15" t="s">
        <v>118</v>
      </c>
      <c r="C120" s="15" t="s">
        <v>152</v>
      </c>
      <c r="D120" s="15" t="s">
        <v>111</v>
      </c>
      <c r="E120" s="15" t="s">
        <v>112</v>
      </c>
      <c r="F120" s="15">
        <v>11.2</v>
      </c>
      <c r="G120" s="15">
        <v>346.3</v>
      </c>
      <c r="H120" s="15">
        <v>23.4</v>
      </c>
      <c r="I120" s="15">
        <v>32.4</v>
      </c>
      <c r="J120" s="15">
        <v>7.2</v>
      </c>
      <c r="K120" s="15">
        <v>6.91</v>
      </c>
      <c r="L120" s="15">
        <v>25</v>
      </c>
      <c r="M120" s="15">
        <v>129.4</v>
      </c>
      <c r="N120" s="15">
        <v>34.700000000000003</v>
      </c>
      <c r="O120" s="15">
        <v>104.6</v>
      </c>
      <c r="P120" s="15" t="s">
        <v>127</v>
      </c>
      <c r="Q120" s="15">
        <v>129</v>
      </c>
      <c r="R120" s="15">
        <v>6.4</v>
      </c>
      <c r="S120" s="15">
        <v>0.81</v>
      </c>
      <c r="T120" s="15">
        <v>1.1200000000000001</v>
      </c>
      <c r="U120" s="15">
        <v>12.54</v>
      </c>
      <c r="V120" s="15">
        <v>69488</v>
      </c>
      <c r="W120" s="15">
        <v>668822</v>
      </c>
      <c r="X120" s="15">
        <v>871380</v>
      </c>
      <c r="Y120" s="15">
        <v>202558</v>
      </c>
      <c r="Z120" s="15">
        <v>3842</v>
      </c>
      <c r="AA120" s="15">
        <v>3.2639999999999998</v>
      </c>
      <c r="AB120" s="15">
        <v>32.6</v>
      </c>
    </row>
    <row r="121" spans="1:28" ht="15" customHeight="1" x14ac:dyDescent="0.3">
      <c r="A121" s="15" t="s">
        <v>249</v>
      </c>
      <c r="B121" s="15" t="s">
        <v>118</v>
      </c>
      <c r="C121" s="15" t="s">
        <v>170</v>
      </c>
      <c r="D121" s="15" t="s">
        <v>144</v>
      </c>
      <c r="E121" s="15" t="s">
        <v>101</v>
      </c>
      <c r="F121" s="15">
        <v>13.76</v>
      </c>
      <c r="G121" s="15">
        <v>968.7</v>
      </c>
      <c r="H121" s="15">
        <v>27.3</v>
      </c>
      <c r="I121" s="15">
        <v>71.099999999999994</v>
      </c>
      <c r="J121" s="15">
        <v>5.7</v>
      </c>
      <c r="K121" s="15">
        <v>6.88</v>
      </c>
      <c r="L121" s="15">
        <v>27</v>
      </c>
      <c r="M121" s="15">
        <v>96.8</v>
      </c>
      <c r="N121" s="15">
        <v>62.5</v>
      </c>
      <c r="O121" s="15">
        <v>128.4</v>
      </c>
      <c r="P121" s="15" t="s">
        <v>127</v>
      </c>
      <c r="Q121" s="15">
        <v>232.2</v>
      </c>
      <c r="R121" s="15">
        <v>1.55</v>
      </c>
      <c r="S121" s="15">
        <v>0.88</v>
      </c>
      <c r="T121" s="15">
        <v>1.91</v>
      </c>
      <c r="U121" s="15">
        <v>26.28</v>
      </c>
      <c r="V121" s="15">
        <v>40712</v>
      </c>
      <c r="W121" s="15">
        <v>964006</v>
      </c>
      <c r="X121" s="15">
        <v>1069911</v>
      </c>
      <c r="Y121" s="15">
        <v>105905</v>
      </c>
      <c r="Z121" s="15">
        <v>7261</v>
      </c>
      <c r="AA121" s="15">
        <v>3.6190000000000002</v>
      </c>
      <c r="AB121" s="15">
        <v>74.900000000000006</v>
      </c>
    </row>
    <row r="122" spans="1:28" ht="15" customHeight="1" x14ac:dyDescent="0.3">
      <c r="A122" s="15" t="s">
        <v>250</v>
      </c>
      <c r="B122" s="15" t="s">
        <v>122</v>
      </c>
      <c r="C122" s="15" t="s">
        <v>99</v>
      </c>
      <c r="D122" s="15" t="s">
        <v>144</v>
      </c>
      <c r="E122" s="15" t="s">
        <v>101</v>
      </c>
      <c r="F122" s="15">
        <v>11.46</v>
      </c>
      <c r="G122" s="15">
        <v>619.1</v>
      </c>
      <c r="H122" s="15">
        <v>24.5</v>
      </c>
      <c r="I122" s="15">
        <v>83.3</v>
      </c>
      <c r="J122" s="15">
        <v>6.6</v>
      </c>
      <c r="K122" s="15">
        <v>6.71</v>
      </c>
      <c r="L122" s="15">
        <v>30.4</v>
      </c>
      <c r="M122" s="15">
        <v>84.1</v>
      </c>
      <c r="N122" s="15">
        <v>46.5</v>
      </c>
      <c r="O122" s="15">
        <v>113.3</v>
      </c>
      <c r="P122" s="15" t="s">
        <v>116</v>
      </c>
      <c r="Q122" s="15">
        <v>184.4</v>
      </c>
      <c r="R122" s="15">
        <v>4.84</v>
      </c>
      <c r="S122" s="15">
        <v>0.84</v>
      </c>
      <c r="T122" s="15">
        <v>2.0699999999999998</v>
      </c>
      <c r="U122" s="15">
        <v>23.72</v>
      </c>
      <c r="V122" s="15">
        <v>65653</v>
      </c>
      <c r="W122" s="15">
        <v>811732</v>
      </c>
      <c r="X122" s="15">
        <v>1557289</v>
      </c>
      <c r="Y122" s="15">
        <v>745557</v>
      </c>
      <c r="Z122" s="15">
        <v>2898</v>
      </c>
      <c r="AA122" s="15">
        <v>8.1850000000000005</v>
      </c>
      <c r="AB122" s="15">
        <v>60.2</v>
      </c>
    </row>
    <row r="123" spans="1:28" ht="15" customHeight="1" x14ac:dyDescent="0.3">
      <c r="A123" s="15" t="s">
        <v>251</v>
      </c>
      <c r="B123" s="15" t="s">
        <v>104</v>
      </c>
      <c r="C123" s="15" t="s">
        <v>170</v>
      </c>
      <c r="D123" s="15" t="s">
        <v>130</v>
      </c>
      <c r="E123" s="15" t="s">
        <v>101</v>
      </c>
      <c r="F123" s="15">
        <v>3.26</v>
      </c>
      <c r="G123" s="15">
        <v>896.1</v>
      </c>
      <c r="H123" s="15">
        <v>34.799999999999997</v>
      </c>
      <c r="I123" s="15">
        <v>69.5</v>
      </c>
      <c r="J123" s="15">
        <v>7.2</v>
      </c>
      <c r="K123" s="15">
        <v>5.55</v>
      </c>
      <c r="L123" s="15"/>
      <c r="M123" s="15">
        <v>63.3</v>
      </c>
      <c r="N123" s="15">
        <v>59.8</v>
      </c>
      <c r="O123" s="15">
        <v>144.80000000000001</v>
      </c>
      <c r="P123" s="15" t="s">
        <v>127</v>
      </c>
      <c r="Q123" s="15">
        <v>164.3</v>
      </c>
      <c r="R123" s="15">
        <v>4.67</v>
      </c>
      <c r="S123" s="15">
        <v>0.98</v>
      </c>
      <c r="T123" s="15">
        <v>0.3</v>
      </c>
      <c r="U123" s="15">
        <v>0.98</v>
      </c>
      <c r="V123" s="15">
        <v>57631</v>
      </c>
      <c r="W123" s="15">
        <v>193353</v>
      </c>
      <c r="X123" s="15">
        <v>56478</v>
      </c>
      <c r="Y123" s="15">
        <v>-136875</v>
      </c>
      <c r="Z123" s="15">
        <v>2439</v>
      </c>
      <c r="AA123" s="15">
        <v>0.40200000000000002</v>
      </c>
      <c r="AB123" s="15">
        <v>51.3</v>
      </c>
    </row>
    <row r="124" spans="1:28" ht="15" customHeight="1" x14ac:dyDescent="0.3">
      <c r="A124" s="15" t="s">
        <v>252</v>
      </c>
      <c r="B124" s="15" t="s">
        <v>146</v>
      </c>
      <c r="C124" s="15" t="s">
        <v>110</v>
      </c>
      <c r="D124" s="15" t="s">
        <v>115</v>
      </c>
      <c r="E124" s="15" t="s">
        <v>112</v>
      </c>
      <c r="F124" s="15">
        <v>4.6500000000000004</v>
      </c>
      <c r="G124" s="15">
        <v>227.6</v>
      </c>
      <c r="H124" s="15">
        <v>24.9</v>
      </c>
      <c r="I124" s="15">
        <v>55.9</v>
      </c>
      <c r="J124" s="15">
        <v>6.8</v>
      </c>
      <c r="K124" s="15">
        <v>7.8</v>
      </c>
      <c r="L124" s="15">
        <v>26.3</v>
      </c>
      <c r="M124" s="15">
        <v>97.5</v>
      </c>
      <c r="N124" s="15">
        <v>96.6</v>
      </c>
      <c r="O124" s="15">
        <v>97</v>
      </c>
      <c r="P124" s="15" t="s">
        <v>107</v>
      </c>
      <c r="Q124" s="15">
        <v>162.30000000000001</v>
      </c>
      <c r="R124" s="15">
        <v>3.82</v>
      </c>
      <c r="S124" s="15">
        <v>0.95</v>
      </c>
      <c r="T124" s="15">
        <v>0.66</v>
      </c>
      <c r="U124" s="15">
        <v>3.07</v>
      </c>
      <c r="V124" s="15">
        <v>26404</v>
      </c>
      <c r="W124" s="15">
        <v>294129</v>
      </c>
      <c r="X124" s="15">
        <v>81060</v>
      </c>
      <c r="Y124" s="15">
        <v>-213069</v>
      </c>
      <c r="Z124" s="15">
        <v>8874</v>
      </c>
      <c r="AA124" s="15">
        <v>0.34599999999999997</v>
      </c>
      <c r="AB124" s="15">
        <v>36.6</v>
      </c>
    </row>
    <row r="125" spans="1:28" ht="15" customHeight="1" x14ac:dyDescent="0.3">
      <c r="A125" s="15" t="s">
        <v>253</v>
      </c>
      <c r="B125" s="15" t="s">
        <v>137</v>
      </c>
      <c r="C125" s="15" t="s">
        <v>114</v>
      </c>
      <c r="D125" s="15" t="s">
        <v>111</v>
      </c>
      <c r="E125" s="15" t="s">
        <v>101</v>
      </c>
      <c r="F125" s="15">
        <v>2.54</v>
      </c>
      <c r="G125" s="15">
        <v>499.7</v>
      </c>
      <c r="H125" s="15">
        <v>29.6</v>
      </c>
      <c r="I125" s="15">
        <v>76.400000000000006</v>
      </c>
      <c r="J125" s="15">
        <v>7.2</v>
      </c>
      <c r="K125" s="15">
        <v>7.74</v>
      </c>
      <c r="L125" s="15">
        <v>30.7</v>
      </c>
      <c r="M125" s="15">
        <v>112.7</v>
      </c>
      <c r="N125" s="15">
        <v>42.4</v>
      </c>
      <c r="O125" s="15">
        <v>125</v>
      </c>
      <c r="P125" s="15" t="s">
        <v>102</v>
      </c>
      <c r="Q125" s="15">
        <v>201.3</v>
      </c>
      <c r="R125" s="15">
        <v>4.0199999999999996</v>
      </c>
      <c r="S125" s="15">
        <v>0.97</v>
      </c>
      <c r="T125" s="15">
        <v>0.4</v>
      </c>
      <c r="U125" s="15">
        <v>1.02</v>
      </c>
      <c r="V125" s="15">
        <v>73000</v>
      </c>
      <c r="W125" s="15">
        <v>182833</v>
      </c>
      <c r="X125" s="15">
        <v>74460</v>
      </c>
      <c r="Y125" s="15">
        <v>-108373</v>
      </c>
      <c r="Z125" s="15">
        <v>895</v>
      </c>
      <c r="AA125" s="15">
        <v>1.1399999999999999</v>
      </c>
      <c r="AB125" s="15">
        <v>51.3</v>
      </c>
    </row>
    <row r="126" spans="1:28" ht="15" customHeight="1" x14ac:dyDescent="0.3">
      <c r="A126" s="15" t="s">
        <v>254</v>
      </c>
      <c r="B126" s="15" t="s">
        <v>146</v>
      </c>
      <c r="C126" s="15" t="s">
        <v>99</v>
      </c>
      <c r="D126" s="15" t="s">
        <v>111</v>
      </c>
      <c r="E126" s="15" t="s">
        <v>101</v>
      </c>
      <c r="F126" s="15">
        <v>14.46</v>
      </c>
      <c r="G126" s="15">
        <v>763.3</v>
      </c>
      <c r="H126" s="15">
        <v>32.5</v>
      </c>
      <c r="I126" s="15">
        <v>77</v>
      </c>
      <c r="J126" s="15">
        <v>6.3</v>
      </c>
      <c r="K126" s="15">
        <v>7.23</v>
      </c>
      <c r="L126" s="15">
        <v>27.2</v>
      </c>
      <c r="M126" s="15">
        <v>158.4</v>
      </c>
      <c r="N126" s="15">
        <v>51.1</v>
      </c>
      <c r="O126" s="15">
        <v>56.6</v>
      </c>
      <c r="P126" s="15" t="s">
        <v>116</v>
      </c>
      <c r="Q126" s="15">
        <v>206.5</v>
      </c>
      <c r="R126" s="15">
        <v>4.1399999999999997</v>
      </c>
      <c r="S126" s="15">
        <v>0.97</v>
      </c>
      <c r="T126" s="15">
        <v>0.78</v>
      </c>
      <c r="U126" s="15">
        <v>11.28</v>
      </c>
      <c r="V126" s="15">
        <v>79479</v>
      </c>
      <c r="W126" s="15">
        <v>1012756</v>
      </c>
      <c r="X126" s="15">
        <v>896523</v>
      </c>
      <c r="Y126" s="15">
        <v>-116233</v>
      </c>
      <c r="Z126" s="15">
        <v>2927</v>
      </c>
      <c r="AA126" s="15">
        <v>3.8540000000000001</v>
      </c>
      <c r="AB126" s="15">
        <v>65.400000000000006</v>
      </c>
    </row>
    <row r="127" spans="1:28" ht="15" customHeight="1" x14ac:dyDescent="0.3">
      <c r="A127" s="15" t="s">
        <v>255</v>
      </c>
      <c r="B127" s="15" t="s">
        <v>104</v>
      </c>
      <c r="C127" s="15" t="s">
        <v>105</v>
      </c>
      <c r="D127" s="15" t="s">
        <v>132</v>
      </c>
      <c r="E127" s="15" t="s">
        <v>112</v>
      </c>
      <c r="F127" s="15">
        <v>8.4499999999999993</v>
      </c>
      <c r="G127" s="15">
        <v>575.79999999999995</v>
      </c>
      <c r="H127" s="15">
        <v>24.3</v>
      </c>
      <c r="I127" s="15">
        <v>57.8</v>
      </c>
      <c r="J127" s="15">
        <v>7.5</v>
      </c>
      <c r="K127" s="15">
        <v>7.02</v>
      </c>
      <c r="L127" s="15">
        <v>18.5</v>
      </c>
      <c r="M127" s="15">
        <v>115.2</v>
      </c>
      <c r="N127" s="15">
        <v>67.5</v>
      </c>
      <c r="O127" s="15">
        <v>125</v>
      </c>
      <c r="P127" s="15" t="s">
        <v>127</v>
      </c>
      <c r="Q127" s="15">
        <v>197.3</v>
      </c>
      <c r="R127" s="15">
        <v>4.51</v>
      </c>
      <c r="S127" s="15">
        <v>0.93</v>
      </c>
      <c r="T127" s="15">
        <v>2.34</v>
      </c>
      <c r="U127" s="15">
        <v>19.77</v>
      </c>
      <c r="V127" s="15">
        <v>90018</v>
      </c>
      <c r="W127" s="15">
        <v>532885</v>
      </c>
      <c r="X127" s="15">
        <v>1779656</v>
      </c>
      <c r="Y127" s="15">
        <v>1246771</v>
      </c>
      <c r="Z127" s="15">
        <v>5842</v>
      </c>
      <c r="AA127" s="15">
        <v>3.3839999999999999</v>
      </c>
      <c r="AB127" s="15">
        <v>57.1</v>
      </c>
    </row>
    <row r="128" spans="1:28" ht="15" customHeight="1" x14ac:dyDescent="0.3">
      <c r="A128" s="15" t="s">
        <v>256</v>
      </c>
      <c r="B128" s="15" t="s">
        <v>109</v>
      </c>
      <c r="C128" s="15" t="s">
        <v>129</v>
      </c>
      <c r="D128" s="15" t="s">
        <v>100</v>
      </c>
      <c r="E128" s="15" t="s">
        <v>112</v>
      </c>
      <c r="F128" s="15">
        <v>3.75</v>
      </c>
      <c r="G128" s="15">
        <v>99.6</v>
      </c>
      <c r="H128" s="15">
        <v>27.2</v>
      </c>
      <c r="I128" s="15">
        <v>56.7</v>
      </c>
      <c r="J128" s="15">
        <v>6.8</v>
      </c>
      <c r="K128" s="15">
        <v>6.08</v>
      </c>
      <c r="L128" s="15">
        <v>26.1</v>
      </c>
      <c r="M128" s="15">
        <v>160.80000000000001</v>
      </c>
      <c r="N128" s="15">
        <v>66.3</v>
      </c>
      <c r="O128" s="15">
        <v>46.8</v>
      </c>
      <c r="P128" s="15" t="s">
        <v>116</v>
      </c>
      <c r="Q128" s="15">
        <v>101.6</v>
      </c>
      <c r="R128" s="15">
        <v>4.45</v>
      </c>
      <c r="S128" s="15">
        <v>0.97</v>
      </c>
      <c r="T128" s="15">
        <v>1.6</v>
      </c>
      <c r="U128" s="15">
        <v>6</v>
      </c>
      <c r="V128" s="15">
        <v>23135</v>
      </c>
      <c r="W128" s="15">
        <v>192862</v>
      </c>
      <c r="X128" s="15">
        <v>138810</v>
      </c>
      <c r="Y128" s="15">
        <v>-54052</v>
      </c>
      <c r="Z128" s="15">
        <v>1165</v>
      </c>
      <c r="AA128" s="15">
        <v>5.15</v>
      </c>
      <c r="AB128" s="15">
        <v>41.7</v>
      </c>
    </row>
    <row r="129" spans="1:28" ht="15" customHeight="1" x14ac:dyDescent="0.3">
      <c r="A129" s="15" t="s">
        <v>257</v>
      </c>
      <c r="B129" s="15" t="s">
        <v>126</v>
      </c>
      <c r="C129" s="15" t="s">
        <v>170</v>
      </c>
      <c r="D129" s="15" t="s">
        <v>100</v>
      </c>
      <c r="E129" s="15" t="s">
        <v>112</v>
      </c>
      <c r="F129" s="15">
        <v>11.28</v>
      </c>
      <c r="G129" s="15">
        <v>281.89999999999998</v>
      </c>
      <c r="H129" s="15">
        <v>23.4</v>
      </c>
      <c r="I129" s="15">
        <v>69.3</v>
      </c>
      <c r="J129" s="15">
        <v>7.4</v>
      </c>
      <c r="K129" s="15">
        <v>6.62</v>
      </c>
      <c r="L129" s="15">
        <v>27.2</v>
      </c>
      <c r="M129" s="15">
        <v>154.30000000000001</v>
      </c>
      <c r="N129" s="15">
        <v>28.4</v>
      </c>
      <c r="O129" s="15">
        <v>95.3</v>
      </c>
      <c r="P129" s="15" t="s">
        <v>116</v>
      </c>
      <c r="Q129" s="15">
        <v>154.9</v>
      </c>
      <c r="R129" s="15">
        <v>5.89</v>
      </c>
      <c r="S129" s="15">
        <v>0.68</v>
      </c>
      <c r="T129" s="15">
        <v>2.2400000000000002</v>
      </c>
      <c r="U129" s="15">
        <v>25.27</v>
      </c>
      <c r="V129" s="15">
        <v>27337</v>
      </c>
      <c r="W129" s="15">
        <v>702245</v>
      </c>
      <c r="X129" s="15">
        <v>690806</v>
      </c>
      <c r="Y129" s="15">
        <v>-11439</v>
      </c>
      <c r="Z129" s="15">
        <v>3065</v>
      </c>
      <c r="AA129" s="15">
        <v>8.2449999999999992</v>
      </c>
      <c r="AB129" s="15">
        <v>31</v>
      </c>
    </row>
    <row r="130" spans="1:28" ht="15" customHeight="1" x14ac:dyDescent="0.3">
      <c r="A130" s="15" t="s">
        <v>258</v>
      </c>
      <c r="B130" s="15" t="s">
        <v>104</v>
      </c>
      <c r="C130" s="15" t="s">
        <v>123</v>
      </c>
      <c r="D130" s="15" t="s">
        <v>106</v>
      </c>
      <c r="E130" s="15" t="s">
        <v>112</v>
      </c>
      <c r="F130" s="15">
        <v>10.33</v>
      </c>
      <c r="G130" s="15">
        <v>606.20000000000005</v>
      </c>
      <c r="H130" s="15">
        <v>21.7</v>
      </c>
      <c r="I130" s="15">
        <v>46.6</v>
      </c>
      <c r="J130" s="15">
        <v>9.5</v>
      </c>
      <c r="K130" s="15">
        <v>6.73</v>
      </c>
      <c r="L130" s="15">
        <v>33.200000000000003</v>
      </c>
      <c r="M130" s="15">
        <v>121.8</v>
      </c>
      <c r="N130" s="15">
        <v>60.8</v>
      </c>
      <c r="O130" s="15">
        <v>92.8</v>
      </c>
      <c r="P130" s="15" t="s">
        <v>102</v>
      </c>
      <c r="Q130" s="15">
        <v>166.9</v>
      </c>
      <c r="R130" s="15">
        <v>3.5</v>
      </c>
      <c r="S130" s="15">
        <v>0.84</v>
      </c>
      <c r="T130" s="15">
        <v>4.8899999999999997</v>
      </c>
      <c r="U130" s="15">
        <v>50.51</v>
      </c>
      <c r="V130" s="15">
        <v>19769</v>
      </c>
      <c r="W130" s="15">
        <v>685674</v>
      </c>
      <c r="X130" s="15">
        <v>998532</v>
      </c>
      <c r="Y130" s="15">
        <v>312858</v>
      </c>
      <c r="Z130" s="15">
        <v>5130</v>
      </c>
      <c r="AA130" s="15">
        <v>9.8460000000000001</v>
      </c>
      <c r="AB130" s="15">
        <v>48.8</v>
      </c>
    </row>
    <row r="131" spans="1:28" ht="15" customHeight="1" x14ac:dyDescent="0.3">
      <c r="A131" s="15" t="s">
        <v>259</v>
      </c>
      <c r="B131" s="15" t="s">
        <v>104</v>
      </c>
      <c r="C131" s="15" t="s">
        <v>105</v>
      </c>
      <c r="D131" s="15" t="s">
        <v>111</v>
      </c>
      <c r="E131" s="15" t="s">
        <v>112</v>
      </c>
      <c r="F131" s="15">
        <v>3.95</v>
      </c>
      <c r="G131" s="15">
        <v>296</v>
      </c>
      <c r="H131" s="15">
        <v>23.2</v>
      </c>
      <c r="I131" s="15">
        <v>68.3</v>
      </c>
      <c r="J131" s="15">
        <v>8.3000000000000007</v>
      </c>
      <c r="K131" s="15">
        <v>6.93</v>
      </c>
      <c r="L131" s="15">
        <v>17</v>
      </c>
      <c r="M131" s="15">
        <v>77</v>
      </c>
      <c r="N131" s="15">
        <v>76.7</v>
      </c>
      <c r="O131" s="15">
        <v>68.900000000000006</v>
      </c>
      <c r="P131" s="15" t="s">
        <v>127</v>
      </c>
      <c r="Q131" s="15">
        <v>114.9</v>
      </c>
      <c r="R131" s="15">
        <v>9.35</v>
      </c>
      <c r="S131" s="15">
        <v>0.74</v>
      </c>
      <c r="T131" s="15">
        <v>1.01</v>
      </c>
      <c r="U131" s="15">
        <v>3.99</v>
      </c>
      <c r="V131" s="15">
        <v>86219</v>
      </c>
      <c r="W131" s="15">
        <v>272305</v>
      </c>
      <c r="X131" s="15">
        <v>344014</v>
      </c>
      <c r="Y131" s="15">
        <v>71709</v>
      </c>
      <c r="Z131" s="15">
        <v>1545</v>
      </c>
      <c r="AA131" s="15">
        <v>2.5830000000000002</v>
      </c>
      <c r="AB131" s="15">
        <v>22.2</v>
      </c>
    </row>
    <row r="132" spans="1:28" ht="15" customHeight="1" x14ac:dyDescent="0.3">
      <c r="A132" s="15" t="s">
        <v>260</v>
      </c>
      <c r="B132" s="15" t="s">
        <v>126</v>
      </c>
      <c r="C132" s="15" t="s">
        <v>105</v>
      </c>
      <c r="D132" s="15" t="s">
        <v>100</v>
      </c>
      <c r="E132" s="15" t="s">
        <v>101</v>
      </c>
      <c r="F132" s="15">
        <v>4.55</v>
      </c>
      <c r="G132" s="15">
        <v>759.9</v>
      </c>
      <c r="H132" s="15">
        <v>26.9</v>
      </c>
      <c r="I132" s="15">
        <v>78</v>
      </c>
      <c r="J132" s="15">
        <v>8.1</v>
      </c>
      <c r="K132" s="15">
        <v>6.17</v>
      </c>
      <c r="L132" s="15">
        <v>32.200000000000003</v>
      </c>
      <c r="M132" s="15">
        <v>115.5</v>
      </c>
      <c r="N132" s="15">
        <v>63.7</v>
      </c>
      <c r="O132" s="15">
        <v>55.6</v>
      </c>
      <c r="P132" s="15" t="s">
        <v>107</v>
      </c>
      <c r="Q132" s="15">
        <v>127</v>
      </c>
      <c r="R132" s="15">
        <v>5.57</v>
      </c>
      <c r="S132" s="15">
        <v>0.91</v>
      </c>
      <c r="T132" s="15">
        <v>2.73</v>
      </c>
      <c r="U132" s="15">
        <v>12.42</v>
      </c>
      <c r="V132" s="15">
        <v>23075</v>
      </c>
      <c r="W132" s="15">
        <v>292455</v>
      </c>
      <c r="X132" s="15">
        <v>286592</v>
      </c>
      <c r="Y132" s="15">
        <v>-5863</v>
      </c>
      <c r="Z132" s="15">
        <v>3187</v>
      </c>
      <c r="AA132" s="15">
        <v>3.8969999999999998</v>
      </c>
      <c r="AB132" s="15">
        <v>47</v>
      </c>
    </row>
    <row r="133" spans="1:28" ht="15" customHeight="1" x14ac:dyDescent="0.3">
      <c r="A133" s="15" t="s">
        <v>261</v>
      </c>
      <c r="B133" s="15" t="s">
        <v>118</v>
      </c>
      <c r="C133" s="15" t="s">
        <v>129</v>
      </c>
      <c r="D133" s="15" t="s">
        <v>130</v>
      </c>
      <c r="E133" s="15" t="s">
        <v>101</v>
      </c>
      <c r="F133" s="15">
        <v>6.85</v>
      </c>
      <c r="G133" s="15">
        <v>1044.5</v>
      </c>
      <c r="H133" s="15">
        <v>26.3</v>
      </c>
      <c r="I133" s="15">
        <v>73.7</v>
      </c>
      <c r="J133" s="15">
        <v>7.1</v>
      </c>
      <c r="K133" s="15">
        <v>7.12</v>
      </c>
      <c r="L133" s="15">
        <v>31.5</v>
      </c>
      <c r="M133" s="15">
        <v>153.5</v>
      </c>
      <c r="N133" s="15">
        <v>70</v>
      </c>
      <c r="O133" s="15">
        <v>88.9</v>
      </c>
      <c r="P133" s="15" t="s">
        <v>127</v>
      </c>
      <c r="Q133" s="15">
        <v>178.3</v>
      </c>
      <c r="R133" s="15">
        <v>4.87</v>
      </c>
      <c r="S133" s="15">
        <v>0.96</v>
      </c>
      <c r="T133" s="15">
        <v>1.86</v>
      </c>
      <c r="U133" s="15">
        <v>12.74</v>
      </c>
      <c r="V133" s="15">
        <v>67026</v>
      </c>
      <c r="W133" s="15">
        <v>398694</v>
      </c>
      <c r="X133" s="15">
        <v>853911</v>
      </c>
      <c r="Y133" s="15">
        <v>455217</v>
      </c>
      <c r="Z133" s="15">
        <v>5482</v>
      </c>
      <c r="AA133" s="15">
        <v>2.3239999999999998</v>
      </c>
      <c r="AB133" s="15">
        <v>46.2</v>
      </c>
    </row>
    <row r="134" spans="1:28" ht="15" customHeight="1" x14ac:dyDescent="0.3">
      <c r="A134" s="15" t="s">
        <v>262</v>
      </c>
      <c r="B134" s="15" t="s">
        <v>109</v>
      </c>
      <c r="C134" s="15" t="s">
        <v>110</v>
      </c>
      <c r="D134" s="15" t="s">
        <v>177</v>
      </c>
      <c r="E134" s="15" t="s">
        <v>101</v>
      </c>
      <c r="F134" s="15">
        <v>3.83</v>
      </c>
      <c r="G134" s="15">
        <v>1158.2</v>
      </c>
      <c r="H134" s="15">
        <v>27.2</v>
      </c>
      <c r="I134" s="15">
        <v>68.400000000000006</v>
      </c>
      <c r="J134" s="15">
        <v>7</v>
      </c>
      <c r="K134" s="15">
        <v>7.4</v>
      </c>
      <c r="L134" s="15">
        <v>32.200000000000003</v>
      </c>
      <c r="M134" s="15">
        <v>84.3</v>
      </c>
      <c r="N134" s="15">
        <v>51.2</v>
      </c>
      <c r="O134" s="15">
        <v>95.2</v>
      </c>
      <c r="P134" s="15" t="s">
        <v>127</v>
      </c>
      <c r="Q134" s="15">
        <v>252.4</v>
      </c>
      <c r="R134" s="15">
        <v>5.08</v>
      </c>
      <c r="S134" s="15">
        <v>0.82</v>
      </c>
      <c r="T134" s="15">
        <v>29.47</v>
      </c>
      <c r="U134" s="15">
        <v>112.87</v>
      </c>
      <c r="V134" s="15">
        <v>3123</v>
      </c>
      <c r="W134" s="15">
        <v>263380</v>
      </c>
      <c r="X134" s="15">
        <v>352493</v>
      </c>
      <c r="Y134" s="15">
        <v>89113</v>
      </c>
      <c r="Z134" s="15">
        <v>6337</v>
      </c>
      <c r="AA134" s="15">
        <v>17.811</v>
      </c>
      <c r="AB134" s="15">
        <v>53.9</v>
      </c>
    </row>
    <row r="135" spans="1:28" ht="15" customHeight="1" x14ac:dyDescent="0.3">
      <c r="A135" s="15" t="s">
        <v>263</v>
      </c>
      <c r="B135" s="15" t="s">
        <v>109</v>
      </c>
      <c r="C135" s="15" t="s">
        <v>114</v>
      </c>
      <c r="D135" s="15" t="s">
        <v>132</v>
      </c>
      <c r="E135" s="15" t="s">
        <v>112</v>
      </c>
      <c r="F135" s="15">
        <v>5.69</v>
      </c>
      <c r="G135" s="15">
        <v>765.3</v>
      </c>
      <c r="H135" s="15">
        <v>22.2</v>
      </c>
      <c r="I135" s="15">
        <v>56.6</v>
      </c>
      <c r="J135" s="15">
        <v>7.4</v>
      </c>
      <c r="K135" s="15">
        <v>6.42</v>
      </c>
      <c r="L135" s="15">
        <v>21.5</v>
      </c>
      <c r="M135" s="15">
        <v>139.4</v>
      </c>
      <c r="N135" s="15">
        <v>72.599999999999994</v>
      </c>
      <c r="O135" s="15">
        <v>128.80000000000001</v>
      </c>
      <c r="P135" s="15" t="s">
        <v>107</v>
      </c>
      <c r="Q135" s="15">
        <v>227.4</v>
      </c>
      <c r="R135" s="15">
        <v>5.88</v>
      </c>
      <c r="S135" s="15">
        <v>0.87</v>
      </c>
      <c r="T135" s="15">
        <v>1.88</v>
      </c>
      <c r="U135" s="15">
        <v>10.7</v>
      </c>
      <c r="V135" s="15">
        <v>117774</v>
      </c>
      <c r="W135" s="15">
        <v>375375</v>
      </c>
      <c r="X135" s="15">
        <v>1260182</v>
      </c>
      <c r="Y135" s="15">
        <v>884807</v>
      </c>
      <c r="Z135" s="15">
        <v>5136</v>
      </c>
      <c r="AA135" s="15">
        <v>2.0830000000000002</v>
      </c>
      <c r="AB135" s="15">
        <v>37.9</v>
      </c>
    </row>
    <row r="136" spans="1:28" ht="15" customHeight="1" x14ac:dyDescent="0.3">
      <c r="A136" s="15" t="s">
        <v>264</v>
      </c>
      <c r="B136" s="15" t="s">
        <v>126</v>
      </c>
      <c r="C136" s="15" t="s">
        <v>119</v>
      </c>
      <c r="D136" s="15" t="s">
        <v>130</v>
      </c>
      <c r="E136" s="15" t="s">
        <v>112</v>
      </c>
      <c r="F136" s="15">
        <v>8.33</v>
      </c>
      <c r="G136" s="15">
        <v>537.6</v>
      </c>
      <c r="H136" s="15">
        <v>20.5</v>
      </c>
      <c r="I136" s="15">
        <v>63.2</v>
      </c>
      <c r="J136" s="15">
        <v>7.2</v>
      </c>
      <c r="K136" s="15">
        <v>7.31</v>
      </c>
      <c r="L136" s="15">
        <v>30</v>
      </c>
      <c r="M136" s="15">
        <v>126.6</v>
      </c>
      <c r="N136" s="15">
        <v>82.2</v>
      </c>
      <c r="O136" s="15">
        <v>98.2</v>
      </c>
      <c r="P136" s="15" t="s">
        <v>102</v>
      </c>
      <c r="Q136" s="15">
        <v>201.8</v>
      </c>
      <c r="R136" s="15">
        <v>3.16</v>
      </c>
      <c r="S136" s="15">
        <v>0.7</v>
      </c>
      <c r="T136" s="15">
        <v>1.1100000000000001</v>
      </c>
      <c r="U136" s="15">
        <v>9.25</v>
      </c>
      <c r="V136" s="15">
        <v>62535</v>
      </c>
      <c r="W136" s="15">
        <v>460863</v>
      </c>
      <c r="X136" s="15">
        <v>578449</v>
      </c>
      <c r="Y136" s="15">
        <v>117586</v>
      </c>
      <c r="Z136" s="15">
        <v>5878</v>
      </c>
      <c r="AA136" s="15">
        <v>1.5740000000000001</v>
      </c>
      <c r="AB136" s="15">
        <v>41</v>
      </c>
    </row>
    <row r="137" spans="1:28" ht="15" customHeight="1" x14ac:dyDescent="0.3">
      <c r="A137" s="15" t="s">
        <v>265</v>
      </c>
      <c r="B137" s="15" t="s">
        <v>109</v>
      </c>
      <c r="C137" s="15" t="s">
        <v>170</v>
      </c>
      <c r="D137" s="15" t="s">
        <v>130</v>
      </c>
      <c r="E137" s="15" t="s">
        <v>112</v>
      </c>
      <c r="F137" s="15">
        <v>4.29</v>
      </c>
      <c r="G137" s="15">
        <v>812.8</v>
      </c>
      <c r="H137" s="15">
        <v>28</v>
      </c>
      <c r="I137" s="15">
        <v>56.6</v>
      </c>
      <c r="J137" s="15">
        <v>8.6999999999999993</v>
      </c>
      <c r="K137" s="15">
        <v>7.65</v>
      </c>
      <c r="L137" s="15">
        <v>27.6</v>
      </c>
      <c r="M137" s="15">
        <v>126</v>
      </c>
      <c r="N137" s="15">
        <v>43.4</v>
      </c>
      <c r="O137" s="15">
        <v>158.30000000000001</v>
      </c>
      <c r="P137" s="15" t="s">
        <v>116</v>
      </c>
      <c r="Q137" s="15">
        <v>272.7</v>
      </c>
      <c r="R137" s="15">
        <v>5.64</v>
      </c>
      <c r="S137" s="15">
        <v>0.97</v>
      </c>
      <c r="T137" s="15">
        <v>0.51</v>
      </c>
      <c r="U137" s="15">
        <v>2.19</v>
      </c>
      <c r="V137" s="15">
        <v>71950</v>
      </c>
      <c r="W137" s="15">
        <v>281826</v>
      </c>
      <c r="X137" s="15">
        <v>157570</v>
      </c>
      <c r="Y137" s="15">
        <v>-124256</v>
      </c>
      <c r="Z137" s="15">
        <v>1849</v>
      </c>
      <c r="AA137" s="15">
        <v>1.1839999999999999</v>
      </c>
      <c r="AB137" s="15">
        <v>57.3</v>
      </c>
    </row>
    <row r="138" spans="1:28" ht="15" customHeight="1" x14ac:dyDescent="0.3">
      <c r="A138" s="15" t="s">
        <v>266</v>
      </c>
      <c r="B138" s="15" t="s">
        <v>146</v>
      </c>
      <c r="C138" s="15" t="s">
        <v>152</v>
      </c>
      <c r="D138" s="15" t="s">
        <v>144</v>
      </c>
      <c r="E138" s="15" t="s">
        <v>112</v>
      </c>
      <c r="F138" s="15">
        <v>5.33</v>
      </c>
      <c r="G138" s="15">
        <v>582.1</v>
      </c>
      <c r="H138" s="15">
        <v>22.4</v>
      </c>
      <c r="I138" s="15">
        <v>44.7</v>
      </c>
      <c r="J138" s="15">
        <v>8</v>
      </c>
      <c r="K138" s="15">
        <v>5.2</v>
      </c>
      <c r="L138" s="15">
        <v>19.5</v>
      </c>
      <c r="M138" s="15">
        <v>133.4</v>
      </c>
      <c r="N138" s="15">
        <v>63</v>
      </c>
      <c r="O138" s="15">
        <v>125.4</v>
      </c>
      <c r="P138" s="15" t="s">
        <v>107</v>
      </c>
      <c r="Q138" s="15">
        <v>139.1</v>
      </c>
      <c r="R138" s="15">
        <v>4.68</v>
      </c>
      <c r="S138" s="15">
        <v>0.94</v>
      </c>
      <c r="T138" s="15">
        <v>0.3</v>
      </c>
      <c r="U138" s="15">
        <v>1.6</v>
      </c>
      <c r="V138" s="15">
        <v>52984</v>
      </c>
      <c r="W138" s="15">
        <v>278482</v>
      </c>
      <c r="X138" s="15">
        <v>84774</v>
      </c>
      <c r="Y138" s="15">
        <v>-193708</v>
      </c>
      <c r="Z138" s="15">
        <v>3109</v>
      </c>
      <c r="AA138" s="15">
        <v>0.51500000000000001</v>
      </c>
      <c r="AB138" s="15">
        <v>36.6</v>
      </c>
    </row>
    <row r="139" spans="1:28" ht="15" customHeight="1" x14ac:dyDescent="0.3">
      <c r="A139" s="15" t="s">
        <v>267</v>
      </c>
      <c r="B139" s="15" t="s">
        <v>104</v>
      </c>
      <c r="C139" s="15" t="s">
        <v>134</v>
      </c>
      <c r="D139" s="15" t="s">
        <v>100</v>
      </c>
      <c r="E139" s="15" t="s">
        <v>101</v>
      </c>
      <c r="F139" s="15">
        <v>6.37</v>
      </c>
      <c r="G139" s="15">
        <v>672.2</v>
      </c>
      <c r="H139" s="15">
        <v>25.3</v>
      </c>
      <c r="I139" s="15">
        <v>66.5</v>
      </c>
      <c r="J139" s="15">
        <v>8.6</v>
      </c>
      <c r="K139" s="15">
        <v>6.73</v>
      </c>
      <c r="L139" s="15">
        <v>37.6</v>
      </c>
      <c r="M139" s="15">
        <v>115.8</v>
      </c>
      <c r="N139" s="15">
        <v>60.6</v>
      </c>
      <c r="O139" s="15">
        <v>108.7</v>
      </c>
      <c r="P139" s="15" t="s">
        <v>102</v>
      </c>
      <c r="Q139" s="15">
        <v>137.30000000000001</v>
      </c>
      <c r="R139" s="15">
        <v>6.29</v>
      </c>
      <c r="S139" s="15">
        <v>0.91</v>
      </c>
      <c r="T139" s="15">
        <v>4.38</v>
      </c>
      <c r="U139" s="15">
        <v>27.9</v>
      </c>
      <c r="V139" s="15">
        <v>23998</v>
      </c>
      <c r="W139" s="15">
        <v>417483</v>
      </c>
      <c r="X139" s="15">
        <v>669544</v>
      </c>
      <c r="Y139" s="15">
        <v>252061</v>
      </c>
      <c r="Z139" s="15">
        <v>3243</v>
      </c>
      <c r="AA139" s="15">
        <v>8.6029999999999998</v>
      </c>
      <c r="AB139" s="15">
        <v>46.9</v>
      </c>
    </row>
    <row r="140" spans="1:28" ht="15" customHeight="1" x14ac:dyDescent="0.3">
      <c r="A140" s="15" t="s">
        <v>268</v>
      </c>
      <c r="B140" s="15" t="s">
        <v>109</v>
      </c>
      <c r="C140" s="15" t="s">
        <v>119</v>
      </c>
      <c r="D140" s="15" t="s">
        <v>100</v>
      </c>
      <c r="E140" s="15" t="s">
        <v>112</v>
      </c>
      <c r="F140" s="15">
        <v>13.3</v>
      </c>
      <c r="G140" s="15">
        <v>752.6</v>
      </c>
      <c r="H140" s="15">
        <v>26.9</v>
      </c>
      <c r="I140" s="15">
        <v>45.1</v>
      </c>
      <c r="J140" s="15">
        <v>8.4</v>
      </c>
      <c r="K140" s="15">
        <v>5.74</v>
      </c>
      <c r="L140" s="15">
        <v>24.4</v>
      </c>
      <c r="M140" s="15">
        <v>154.80000000000001</v>
      </c>
      <c r="N140" s="15">
        <v>81.900000000000006</v>
      </c>
      <c r="O140" s="15">
        <v>91.4</v>
      </c>
      <c r="P140" s="15" t="s">
        <v>102</v>
      </c>
      <c r="Q140" s="15">
        <v>124.1</v>
      </c>
      <c r="R140" s="15">
        <v>4.74</v>
      </c>
      <c r="S140" s="15">
        <v>0.76</v>
      </c>
      <c r="T140" s="15">
        <v>1.49</v>
      </c>
      <c r="U140" s="15">
        <v>19.82</v>
      </c>
      <c r="V140" s="15">
        <v>22320</v>
      </c>
      <c r="W140" s="15">
        <v>912967</v>
      </c>
      <c r="X140" s="15">
        <v>442382</v>
      </c>
      <c r="Y140" s="15">
        <v>-470585</v>
      </c>
      <c r="Z140" s="15">
        <v>6473</v>
      </c>
      <c r="AA140" s="15">
        <v>3.0619999999999998</v>
      </c>
      <c r="AB140" s="15">
        <v>30.3</v>
      </c>
    </row>
    <row r="141" spans="1:28" ht="15" customHeight="1" x14ac:dyDescent="0.3">
      <c r="A141" s="15" t="s">
        <v>269</v>
      </c>
      <c r="B141" s="15" t="s">
        <v>137</v>
      </c>
      <c r="C141" s="15" t="s">
        <v>170</v>
      </c>
      <c r="D141" s="15" t="s">
        <v>100</v>
      </c>
      <c r="E141" s="15" t="s">
        <v>112</v>
      </c>
      <c r="F141" s="15">
        <v>9.85</v>
      </c>
      <c r="G141" s="15">
        <v>586.70000000000005</v>
      </c>
      <c r="H141" s="15">
        <v>28.3</v>
      </c>
      <c r="I141" s="15">
        <v>56.9</v>
      </c>
      <c r="J141" s="15">
        <v>7.8</v>
      </c>
      <c r="K141" s="15">
        <v>6.96</v>
      </c>
      <c r="L141" s="15">
        <v>21.9</v>
      </c>
      <c r="M141" s="15">
        <v>140.5</v>
      </c>
      <c r="N141" s="15">
        <v>70.900000000000006</v>
      </c>
      <c r="O141" s="15">
        <v>147.9</v>
      </c>
      <c r="P141" s="15" t="s">
        <v>107</v>
      </c>
      <c r="Q141" s="15">
        <v>147.6</v>
      </c>
      <c r="R141" s="15">
        <v>3.67</v>
      </c>
      <c r="S141" s="15">
        <v>0.78</v>
      </c>
      <c r="T141" s="15">
        <v>3.16</v>
      </c>
      <c r="U141" s="15">
        <v>31.13</v>
      </c>
      <c r="V141" s="15">
        <v>21067</v>
      </c>
      <c r="W141" s="15">
        <v>752982</v>
      </c>
      <c r="X141" s="15">
        <v>655816</v>
      </c>
      <c r="Y141" s="15">
        <v>-97166</v>
      </c>
      <c r="Z141" s="15">
        <v>7671</v>
      </c>
      <c r="AA141" s="15">
        <v>4.0579999999999998</v>
      </c>
      <c r="AB141" s="15">
        <v>44.3</v>
      </c>
    </row>
    <row r="142" spans="1:28" ht="15" customHeight="1" x14ac:dyDescent="0.3">
      <c r="A142" s="15" t="s">
        <v>270</v>
      </c>
      <c r="B142" s="15" t="s">
        <v>126</v>
      </c>
      <c r="C142" s="15" t="s">
        <v>110</v>
      </c>
      <c r="D142" s="15" t="s">
        <v>144</v>
      </c>
      <c r="E142" s="15" t="s">
        <v>101</v>
      </c>
      <c r="F142" s="15">
        <v>8.76</v>
      </c>
      <c r="G142" s="15">
        <v>443.7</v>
      </c>
      <c r="H142" s="15">
        <v>28.8</v>
      </c>
      <c r="I142" s="15">
        <v>77.7</v>
      </c>
      <c r="J142" s="15">
        <v>8.4</v>
      </c>
      <c r="K142" s="15">
        <v>8.4</v>
      </c>
      <c r="L142" s="15">
        <v>32.299999999999997</v>
      </c>
      <c r="M142" s="15">
        <v>139.5</v>
      </c>
      <c r="N142" s="15">
        <v>47.3</v>
      </c>
      <c r="O142" s="15">
        <v>96.8</v>
      </c>
      <c r="P142" s="15" t="s">
        <v>102</v>
      </c>
      <c r="Q142" s="15">
        <v>281.3</v>
      </c>
      <c r="R142" s="15">
        <v>2.15</v>
      </c>
      <c r="S142" s="15">
        <v>0.99</v>
      </c>
      <c r="T142" s="15">
        <v>0.3</v>
      </c>
      <c r="U142" s="15">
        <v>2.63</v>
      </c>
      <c r="V142" s="15">
        <v>59496</v>
      </c>
      <c r="W142" s="15">
        <v>557065</v>
      </c>
      <c r="X142" s="15">
        <v>156474</v>
      </c>
      <c r="Y142" s="15">
        <v>-400591</v>
      </c>
      <c r="Z142" s="15">
        <v>4202</v>
      </c>
      <c r="AA142" s="15">
        <v>0.626</v>
      </c>
      <c r="AB142" s="15">
        <v>66</v>
      </c>
    </row>
    <row r="143" spans="1:28" ht="15" customHeight="1" x14ac:dyDescent="0.3">
      <c r="A143" s="15" t="s">
        <v>271</v>
      </c>
      <c r="B143" s="15" t="s">
        <v>146</v>
      </c>
      <c r="C143" s="15" t="s">
        <v>152</v>
      </c>
      <c r="D143" s="15" t="s">
        <v>100</v>
      </c>
      <c r="E143" s="15" t="s">
        <v>101</v>
      </c>
      <c r="F143" s="15">
        <v>11.36</v>
      </c>
      <c r="G143" s="15">
        <v>695</v>
      </c>
      <c r="H143" s="15">
        <v>25.8</v>
      </c>
      <c r="I143" s="15">
        <v>67</v>
      </c>
      <c r="J143" s="15">
        <v>5.6</v>
      </c>
      <c r="K143" s="15">
        <v>7.19</v>
      </c>
      <c r="L143" s="15">
        <v>31.1</v>
      </c>
      <c r="M143" s="15">
        <v>134.4</v>
      </c>
      <c r="N143" s="15">
        <v>69.3</v>
      </c>
      <c r="O143" s="15">
        <v>108.5</v>
      </c>
      <c r="P143" s="15" t="s">
        <v>116</v>
      </c>
      <c r="Q143" s="15">
        <v>245.2</v>
      </c>
      <c r="R143" s="15">
        <v>6.07</v>
      </c>
      <c r="S143" s="15">
        <v>0.89</v>
      </c>
      <c r="T143" s="15">
        <v>2.17</v>
      </c>
      <c r="U143" s="15">
        <v>24.65</v>
      </c>
      <c r="V143" s="15">
        <v>19736</v>
      </c>
      <c r="W143" s="15">
        <v>649416</v>
      </c>
      <c r="X143" s="15">
        <v>486492</v>
      </c>
      <c r="Y143" s="15">
        <v>-162924</v>
      </c>
      <c r="Z143" s="15">
        <v>3334</v>
      </c>
      <c r="AA143" s="15">
        <v>7.3940000000000001</v>
      </c>
      <c r="AB143" s="15">
        <v>38.799999999999997</v>
      </c>
    </row>
    <row r="144" spans="1:28" ht="15" customHeight="1" x14ac:dyDescent="0.3">
      <c r="A144" s="15" t="s">
        <v>272</v>
      </c>
      <c r="B144" s="15" t="s">
        <v>98</v>
      </c>
      <c r="C144" s="15" t="s">
        <v>99</v>
      </c>
      <c r="D144" s="15" t="s">
        <v>100</v>
      </c>
      <c r="E144" s="15" t="s">
        <v>101</v>
      </c>
      <c r="F144" s="15">
        <v>5.98</v>
      </c>
      <c r="G144" s="15">
        <v>873.4</v>
      </c>
      <c r="H144" s="15">
        <v>28</v>
      </c>
      <c r="I144" s="15">
        <v>75.400000000000006</v>
      </c>
      <c r="J144" s="15">
        <v>6.5</v>
      </c>
      <c r="K144" s="15">
        <v>6.82</v>
      </c>
      <c r="L144" s="15">
        <v>21.3</v>
      </c>
      <c r="M144" s="15">
        <v>122.8</v>
      </c>
      <c r="N144" s="15">
        <v>55.8</v>
      </c>
      <c r="O144" s="15">
        <v>55.4</v>
      </c>
      <c r="P144" s="15" t="s">
        <v>116</v>
      </c>
      <c r="Q144" s="15">
        <v>161.4</v>
      </c>
      <c r="R144" s="15">
        <v>4.38</v>
      </c>
      <c r="S144" s="15">
        <v>0.71</v>
      </c>
      <c r="T144" s="15">
        <v>2.54</v>
      </c>
      <c r="U144" s="15">
        <v>15.19</v>
      </c>
      <c r="V144" s="15">
        <v>27576</v>
      </c>
      <c r="W144" s="15">
        <v>333731</v>
      </c>
      <c r="X144" s="15">
        <v>418879</v>
      </c>
      <c r="Y144" s="15">
        <v>85148</v>
      </c>
      <c r="Z144" s="15">
        <v>1807</v>
      </c>
      <c r="AA144" s="15">
        <v>8.4060000000000006</v>
      </c>
      <c r="AB144" s="15">
        <v>49.4</v>
      </c>
    </row>
    <row r="145" spans="1:28" ht="15" customHeight="1" x14ac:dyDescent="0.3">
      <c r="A145" s="15" t="s">
        <v>273</v>
      </c>
      <c r="B145" s="15" t="s">
        <v>126</v>
      </c>
      <c r="C145" s="15" t="s">
        <v>105</v>
      </c>
      <c r="D145" s="15" t="s">
        <v>115</v>
      </c>
      <c r="E145" s="15" t="s">
        <v>112</v>
      </c>
      <c r="F145" s="15">
        <v>2.0699999999999998</v>
      </c>
      <c r="G145" s="15">
        <v>336.3</v>
      </c>
      <c r="H145" s="15">
        <v>24</v>
      </c>
      <c r="I145" s="15">
        <v>48.2</v>
      </c>
      <c r="J145" s="15">
        <v>10.1</v>
      </c>
      <c r="K145" s="15">
        <v>6.71</v>
      </c>
      <c r="L145" s="15">
        <v>17.899999999999999</v>
      </c>
      <c r="M145" s="15">
        <v>124.5</v>
      </c>
      <c r="N145" s="15">
        <v>59.7</v>
      </c>
      <c r="O145" s="15">
        <v>166.8</v>
      </c>
      <c r="P145" s="15" t="s">
        <v>127</v>
      </c>
      <c r="Q145" s="15">
        <v>147.6</v>
      </c>
      <c r="R145" s="15">
        <v>2.5299999999999998</v>
      </c>
      <c r="S145" s="15">
        <v>0.74</v>
      </c>
      <c r="T145" s="15">
        <v>3.98</v>
      </c>
      <c r="U145" s="15">
        <v>8.24</v>
      </c>
      <c r="V145" s="15">
        <v>20254</v>
      </c>
      <c r="W145" s="15">
        <v>146114</v>
      </c>
      <c r="X145" s="15">
        <v>166893</v>
      </c>
      <c r="Y145" s="15">
        <v>20779</v>
      </c>
      <c r="Z145" s="15">
        <v>2491</v>
      </c>
      <c r="AA145" s="15">
        <v>3.3079999999999998</v>
      </c>
      <c r="AB145" s="15">
        <v>36.9</v>
      </c>
    </row>
    <row r="146" spans="1:28" ht="15" customHeight="1" x14ac:dyDescent="0.3">
      <c r="A146" s="15" t="s">
        <v>274</v>
      </c>
      <c r="B146" s="15" t="s">
        <v>122</v>
      </c>
      <c r="C146" s="15" t="s">
        <v>119</v>
      </c>
      <c r="D146" s="15" t="s">
        <v>132</v>
      </c>
      <c r="E146" s="15" t="s">
        <v>112</v>
      </c>
      <c r="F146" s="15">
        <v>14.69</v>
      </c>
      <c r="G146" s="15">
        <v>159.9</v>
      </c>
      <c r="H146" s="15">
        <v>22.3</v>
      </c>
      <c r="I146" s="15">
        <v>47.4</v>
      </c>
      <c r="J146" s="15">
        <v>9.1999999999999993</v>
      </c>
      <c r="K146" s="15">
        <v>6.06</v>
      </c>
      <c r="L146" s="15">
        <v>18.8</v>
      </c>
      <c r="M146" s="15">
        <v>192.2</v>
      </c>
      <c r="N146" s="15">
        <v>58.9</v>
      </c>
      <c r="O146" s="15">
        <v>131.19999999999999</v>
      </c>
      <c r="P146" s="15" t="s">
        <v>107</v>
      </c>
      <c r="Q146" s="15">
        <v>178.5</v>
      </c>
      <c r="R146" s="15">
        <v>6</v>
      </c>
      <c r="S146" s="15">
        <v>0.91</v>
      </c>
      <c r="T146" s="15">
        <v>1.39</v>
      </c>
      <c r="U146" s="15">
        <v>20.420000000000002</v>
      </c>
      <c r="V146" s="15">
        <v>107756</v>
      </c>
      <c r="W146" s="15">
        <v>1018941</v>
      </c>
      <c r="X146" s="15">
        <v>2200378</v>
      </c>
      <c r="Y146" s="15">
        <v>1181437</v>
      </c>
      <c r="Z146" s="15">
        <v>12655</v>
      </c>
      <c r="AA146" s="15">
        <v>1.6140000000000001</v>
      </c>
      <c r="AB146" s="15">
        <v>34.200000000000003</v>
      </c>
    </row>
    <row r="147" spans="1:28" ht="15" customHeight="1" x14ac:dyDescent="0.3">
      <c r="A147" s="15" t="s">
        <v>275</v>
      </c>
      <c r="B147" s="15" t="s">
        <v>118</v>
      </c>
      <c r="C147" s="15" t="s">
        <v>134</v>
      </c>
      <c r="D147" s="15" t="s">
        <v>100</v>
      </c>
      <c r="E147" s="15" t="s">
        <v>101</v>
      </c>
      <c r="F147" s="15">
        <v>13.57</v>
      </c>
      <c r="G147" s="15">
        <v>922.3</v>
      </c>
      <c r="H147" s="15">
        <v>28</v>
      </c>
      <c r="I147" s="15">
        <v>87.4</v>
      </c>
      <c r="J147" s="15">
        <v>6</v>
      </c>
      <c r="K147" s="15">
        <v>6.07</v>
      </c>
      <c r="L147" s="15">
        <v>27.3</v>
      </c>
      <c r="M147" s="15">
        <v>111.3</v>
      </c>
      <c r="N147" s="15">
        <v>54.5</v>
      </c>
      <c r="O147" s="15">
        <v>104.8</v>
      </c>
      <c r="P147" s="15" t="s">
        <v>107</v>
      </c>
      <c r="Q147" s="15">
        <v>184.9</v>
      </c>
      <c r="R147" s="15">
        <v>6.25</v>
      </c>
      <c r="S147" s="15">
        <v>0.74</v>
      </c>
      <c r="T147" s="15">
        <v>1.98</v>
      </c>
      <c r="U147" s="15">
        <v>26.87</v>
      </c>
      <c r="V147" s="15">
        <v>20998</v>
      </c>
      <c r="W147" s="15">
        <v>864572</v>
      </c>
      <c r="X147" s="15">
        <v>564216</v>
      </c>
      <c r="Y147" s="15">
        <v>-300356</v>
      </c>
      <c r="Z147" s="15">
        <v>9147</v>
      </c>
      <c r="AA147" s="15">
        <v>2.9380000000000002</v>
      </c>
      <c r="AB147" s="15">
        <v>48.1</v>
      </c>
    </row>
    <row r="148" spans="1:28" ht="15" customHeight="1" x14ac:dyDescent="0.3">
      <c r="A148" s="15" t="s">
        <v>276</v>
      </c>
      <c r="B148" s="15" t="s">
        <v>109</v>
      </c>
      <c r="C148" s="15" t="s">
        <v>170</v>
      </c>
      <c r="D148" s="15" t="s">
        <v>130</v>
      </c>
      <c r="E148" s="15" t="s">
        <v>112</v>
      </c>
      <c r="F148" s="15">
        <v>11.52</v>
      </c>
      <c r="G148" s="15">
        <v>537.20000000000005</v>
      </c>
      <c r="H148" s="15">
        <v>26.2</v>
      </c>
      <c r="I148" s="15">
        <v>63.9</v>
      </c>
      <c r="J148" s="15">
        <v>7</v>
      </c>
      <c r="K148" s="15">
        <v>7.63</v>
      </c>
      <c r="L148" s="15">
        <v>22.4</v>
      </c>
      <c r="M148" s="15">
        <v>121.3</v>
      </c>
      <c r="N148" s="15">
        <v>44.7</v>
      </c>
      <c r="O148" s="15">
        <v>124.1</v>
      </c>
      <c r="P148" s="15" t="s">
        <v>107</v>
      </c>
      <c r="Q148" s="15">
        <v>159.69999999999999</v>
      </c>
      <c r="R148" s="15">
        <v>9.77</v>
      </c>
      <c r="S148" s="15">
        <v>0.72</v>
      </c>
      <c r="T148" s="15">
        <v>0.66</v>
      </c>
      <c r="U148" s="15">
        <v>7.6</v>
      </c>
      <c r="V148" s="15">
        <v>65554</v>
      </c>
      <c r="W148" s="15">
        <v>894553</v>
      </c>
      <c r="X148" s="15">
        <v>498210</v>
      </c>
      <c r="Y148" s="15">
        <v>-396343</v>
      </c>
      <c r="Z148" s="15">
        <v>10714</v>
      </c>
      <c r="AA148" s="15">
        <v>0.70899999999999996</v>
      </c>
      <c r="AB148" s="15">
        <v>35.4</v>
      </c>
    </row>
    <row r="149" spans="1:28" ht="15" customHeight="1" x14ac:dyDescent="0.3">
      <c r="A149" s="15" t="s">
        <v>277</v>
      </c>
      <c r="B149" s="15" t="s">
        <v>146</v>
      </c>
      <c r="C149" s="15" t="s">
        <v>134</v>
      </c>
      <c r="D149" s="15" t="s">
        <v>132</v>
      </c>
      <c r="E149" s="15" t="s">
        <v>101</v>
      </c>
      <c r="F149" s="15">
        <v>1.07</v>
      </c>
      <c r="G149" s="15">
        <v>880.4</v>
      </c>
      <c r="H149" s="15">
        <v>33.299999999999997</v>
      </c>
      <c r="I149" s="15">
        <v>71.7</v>
      </c>
      <c r="J149" s="15">
        <v>8.1999999999999993</v>
      </c>
      <c r="K149" s="15">
        <v>7.84</v>
      </c>
      <c r="L149" s="15">
        <v>40.9</v>
      </c>
      <c r="M149" s="15">
        <v>146</v>
      </c>
      <c r="N149" s="15">
        <v>71.8</v>
      </c>
      <c r="O149" s="15">
        <v>109.1</v>
      </c>
      <c r="P149" s="15" t="s">
        <v>107</v>
      </c>
      <c r="Q149" s="15">
        <v>118.5</v>
      </c>
      <c r="R149" s="15">
        <v>5.35</v>
      </c>
      <c r="S149" s="15">
        <v>0.87</v>
      </c>
      <c r="T149" s="15">
        <v>0.47</v>
      </c>
      <c r="U149" s="15">
        <v>0.5</v>
      </c>
      <c r="V149" s="15">
        <v>89501</v>
      </c>
      <c r="W149" s="15">
        <v>71809</v>
      </c>
      <c r="X149" s="15">
        <v>44750</v>
      </c>
      <c r="Y149" s="15">
        <v>-27059</v>
      </c>
      <c r="Z149" s="15">
        <v>742</v>
      </c>
      <c r="AA149" s="15">
        <v>0.67400000000000004</v>
      </c>
      <c r="AB149" s="15">
        <v>47.4</v>
      </c>
    </row>
    <row r="150" spans="1:28" ht="15" customHeight="1" x14ac:dyDescent="0.3">
      <c r="A150" s="15" t="s">
        <v>278</v>
      </c>
      <c r="B150" s="15" t="s">
        <v>104</v>
      </c>
      <c r="C150" s="15" t="s">
        <v>134</v>
      </c>
      <c r="D150" s="15" t="s">
        <v>144</v>
      </c>
      <c r="E150" s="15" t="s">
        <v>112</v>
      </c>
      <c r="F150" s="15">
        <v>2.86</v>
      </c>
      <c r="G150" s="15">
        <v>108</v>
      </c>
      <c r="H150" s="15">
        <v>27.9</v>
      </c>
      <c r="I150" s="15">
        <v>78.3</v>
      </c>
      <c r="J150" s="15">
        <v>9.4</v>
      </c>
      <c r="K150" s="15">
        <v>6.97</v>
      </c>
      <c r="L150" s="15">
        <v>23.2</v>
      </c>
      <c r="M150" s="15">
        <v>153.19999999999999</v>
      </c>
      <c r="N150" s="15">
        <v>85.1</v>
      </c>
      <c r="O150" s="15">
        <v>100.1</v>
      </c>
      <c r="P150" s="15" t="s">
        <v>107</v>
      </c>
      <c r="Q150" s="15">
        <v>166.9</v>
      </c>
      <c r="R150" s="15">
        <v>4.18</v>
      </c>
      <c r="S150" s="15">
        <v>0.78</v>
      </c>
      <c r="T150" s="15">
        <v>1.49</v>
      </c>
      <c r="U150" s="15">
        <v>4.26</v>
      </c>
      <c r="V150" s="15">
        <v>59116</v>
      </c>
      <c r="W150" s="15">
        <v>188358</v>
      </c>
      <c r="X150" s="15">
        <v>251834</v>
      </c>
      <c r="Y150" s="15">
        <v>63476</v>
      </c>
      <c r="Z150" s="15">
        <v>1704</v>
      </c>
      <c r="AA150" s="15">
        <v>2.5</v>
      </c>
      <c r="AB150" s="15">
        <v>42</v>
      </c>
    </row>
    <row r="151" spans="1:28" ht="15" customHeight="1" x14ac:dyDescent="0.3">
      <c r="A151" s="15" t="s">
        <v>279</v>
      </c>
      <c r="B151" s="15" t="s">
        <v>109</v>
      </c>
      <c r="C151" s="15" t="s">
        <v>170</v>
      </c>
      <c r="D151" s="15" t="s">
        <v>144</v>
      </c>
      <c r="E151" s="15" t="s">
        <v>101</v>
      </c>
      <c r="F151" s="15">
        <v>13.86</v>
      </c>
      <c r="G151" s="15">
        <v>878.5</v>
      </c>
      <c r="H151" s="15">
        <v>29.8</v>
      </c>
      <c r="I151" s="15">
        <v>81.400000000000006</v>
      </c>
      <c r="J151" s="15">
        <v>6.3</v>
      </c>
      <c r="K151" s="15">
        <v>7.65</v>
      </c>
      <c r="L151" s="15">
        <v>30.1</v>
      </c>
      <c r="M151" s="15">
        <v>83.4</v>
      </c>
      <c r="N151" s="15">
        <v>84.4</v>
      </c>
      <c r="O151" s="15">
        <v>152.69999999999999</v>
      </c>
      <c r="P151" s="15" t="s">
        <v>107</v>
      </c>
      <c r="Q151" s="15">
        <v>204.1</v>
      </c>
      <c r="R151" s="15">
        <v>3.38</v>
      </c>
      <c r="S151" s="15">
        <v>0.94</v>
      </c>
      <c r="T151" s="15">
        <v>0.72</v>
      </c>
      <c r="U151" s="15">
        <v>9.98</v>
      </c>
      <c r="V151" s="15">
        <v>60346</v>
      </c>
      <c r="W151" s="15">
        <v>1025521</v>
      </c>
      <c r="X151" s="15">
        <v>602253</v>
      </c>
      <c r="Y151" s="15">
        <v>-423268</v>
      </c>
      <c r="Z151" s="15">
        <v>9248</v>
      </c>
      <c r="AA151" s="15">
        <v>1.079</v>
      </c>
      <c r="AB151" s="15">
        <v>70.8</v>
      </c>
    </row>
    <row r="152" spans="1:28" ht="15" customHeight="1" x14ac:dyDescent="0.3">
      <c r="A152" s="15" t="s">
        <v>280</v>
      </c>
      <c r="B152" s="15" t="s">
        <v>137</v>
      </c>
      <c r="C152" s="15" t="s">
        <v>105</v>
      </c>
      <c r="D152" s="15" t="s">
        <v>132</v>
      </c>
      <c r="E152" s="15" t="s">
        <v>112</v>
      </c>
      <c r="F152" s="15">
        <v>2.99</v>
      </c>
      <c r="G152" s="15">
        <v>587</v>
      </c>
      <c r="H152" s="15">
        <v>27.9</v>
      </c>
      <c r="I152" s="15">
        <v>46.2</v>
      </c>
      <c r="J152" s="15">
        <v>8.1999999999999993</v>
      </c>
      <c r="K152" s="15">
        <v>6.5</v>
      </c>
      <c r="L152" s="15">
        <v>20.2</v>
      </c>
      <c r="M152" s="15">
        <v>141.69999999999999</v>
      </c>
      <c r="N152" s="15">
        <v>74.900000000000006</v>
      </c>
      <c r="O152" s="15">
        <v>51.5</v>
      </c>
      <c r="P152" s="15" t="s">
        <v>102</v>
      </c>
      <c r="Q152" s="15">
        <v>320.8</v>
      </c>
      <c r="R152" s="15">
        <v>5.61</v>
      </c>
      <c r="S152" s="15">
        <v>0.99</v>
      </c>
      <c r="T152" s="15">
        <v>3.02</v>
      </c>
      <c r="U152" s="15">
        <v>9.0299999999999994</v>
      </c>
      <c r="V152" s="15">
        <v>80884</v>
      </c>
      <c r="W152" s="15">
        <v>250199</v>
      </c>
      <c r="X152" s="15">
        <v>730383</v>
      </c>
      <c r="Y152" s="15">
        <v>480184</v>
      </c>
      <c r="Z152" s="15">
        <v>1595</v>
      </c>
      <c r="AA152" s="15">
        <v>5.6609999999999996</v>
      </c>
      <c r="AB152" s="15">
        <v>32.299999999999997</v>
      </c>
    </row>
    <row r="153" spans="1:28" ht="15" customHeight="1" x14ac:dyDescent="0.3">
      <c r="A153" s="15" t="s">
        <v>281</v>
      </c>
      <c r="B153" s="15" t="s">
        <v>104</v>
      </c>
      <c r="C153" s="15" t="s">
        <v>105</v>
      </c>
      <c r="D153" s="15" t="s">
        <v>115</v>
      </c>
      <c r="E153" s="15" t="s">
        <v>112</v>
      </c>
      <c r="F153" s="15">
        <v>10.27</v>
      </c>
      <c r="G153" s="15">
        <v>240.1</v>
      </c>
      <c r="H153" s="15">
        <v>22.1</v>
      </c>
      <c r="I153" s="15">
        <v>76.7</v>
      </c>
      <c r="J153" s="15">
        <v>6.4</v>
      </c>
      <c r="K153" s="15">
        <v>6.62</v>
      </c>
      <c r="L153" s="15">
        <v>22.8</v>
      </c>
      <c r="M153" s="15">
        <v>150</v>
      </c>
      <c r="N153" s="15">
        <v>69.900000000000006</v>
      </c>
      <c r="O153" s="15">
        <v>134.6</v>
      </c>
      <c r="P153" s="15" t="s">
        <v>127</v>
      </c>
      <c r="Q153" s="15">
        <v>164.7</v>
      </c>
      <c r="R153" s="15">
        <v>4.5199999999999996</v>
      </c>
      <c r="S153" s="15">
        <v>0.96</v>
      </c>
      <c r="T153" s="15">
        <v>3.2</v>
      </c>
      <c r="U153" s="15">
        <v>32.86</v>
      </c>
      <c r="V153" s="15">
        <v>17570</v>
      </c>
      <c r="W153" s="15">
        <v>598738</v>
      </c>
      <c r="X153" s="15">
        <v>577350</v>
      </c>
      <c r="Y153" s="15">
        <v>-21388</v>
      </c>
      <c r="Z153" s="15">
        <v>13621</v>
      </c>
      <c r="AA153" s="15">
        <v>2.4119999999999999</v>
      </c>
      <c r="AB153" s="15">
        <v>30.7</v>
      </c>
    </row>
    <row r="154" spans="1:28" ht="15" customHeight="1" x14ac:dyDescent="0.3">
      <c r="A154" s="15" t="s">
        <v>282</v>
      </c>
      <c r="B154" s="15" t="s">
        <v>118</v>
      </c>
      <c r="C154" s="15" t="s">
        <v>134</v>
      </c>
      <c r="D154" s="15" t="s">
        <v>111</v>
      </c>
      <c r="E154" s="15" t="s">
        <v>101</v>
      </c>
      <c r="F154" s="15">
        <v>8.5</v>
      </c>
      <c r="G154" s="15">
        <v>634.4</v>
      </c>
      <c r="H154" s="15">
        <v>23.6</v>
      </c>
      <c r="I154" s="15">
        <v>52.2</v>
      </c>
      <c r="J154" s="15">
        <v>6.1</v>
      </c>
      <c r="K154" s="15">
        <v>7.95</v>
      </c>
      <c r="L154" s="15">
        <v>28.8</v>
      </c>
      <c r="M154" s="15">
        <v>159.30000000000001</v>
      </c>
      <c r="N154" s="15">
        <v>50.2</v>
      </c>
      <c r="O154" s="15">
        <v>143.5</v>
      </c>
      <c r="P154" s="15" t="s">
        <v>102</v>
      </c>
      <c r="Q154" s="15">
        <v>151.5</v>
      </c>
      <c r="R154" s="15">
        <v>4.78</v>
      </c>
      <c r="S154" s="15">
        <v>0.72</v>
      </c>
      <c r="T154" s="15">
        <v>0.31</v>
      </c>
      <c r="U154" s="15">
        <v>2.64</v>
      </c>
      <c r="V154" s="15">
        <v>67989</v>
      </c>
      <c r="W154" s="15">
        <v>464484</v>
      </c>
      <c r="X154" s="15">
        <v>179491</v>
      </c>
      <c r="Y154" s="15">
        <v>-284993</v>
      </c>
      <c r="Z154" s="15">
        <v>2785</v>
      </c>
      <c r="AA154" s="15">
        <v>0.94799999999999995</v>
      </c>
      <c r="AB154" s="15">
        <v>35</v>
      </c>
    </row>
    <row r="155" spans="1:28" ht="15" customHeight="1" x14ac:dyDescent="0.3">
      <c r="A155" s="15" t="s">
        <v>283</v>
      </c>
      <c r="B155" s="15" t="s">
        <v>137</v>
      </c>
      <c r="C155" s="15" t="s">
        <v>129</v>
      </c>
      <c r="D155" s="15" t="s">
        <v>115</v>
      </c>
      <c r="E155" s="15" t="s">
        <v>101</v>
      </c>
      <c r="F155" s="15">
        <v>6.24</v>
      </c>
      <c r="G155" s="15">
        <v>896</v>
      </c>
      <c r="H155" s="15">
        <v>28.4</v>
      </c>
      <c r="I155" s="15">
        <v>65.900000000000006</v>
      </c>
      <c r="J155" s="15">
        <v>5.8</v>
      </c>
      <c r="K155" s="15">
        <v>7.92</v>
      </c>
      <c r="L155" s="15">
        <v>25.6</v>
      </c>
      <c r="M155" s="15">
        <v>162.5</v>
      </c>
      <c r="N155" s="15">
        <v>70.099999999999994</v>
      </c>
      <c r="O155" s="15">
        <v>79.7</v>
      </c>
      <c r="P155" s="15" t="s">
        <v>102</v>
      </c>
      <c r="Q155" s="15">
        <v>133.69999999999999</v>
      </c>
      <c r="R155" s="15">
        <v>4.96</v>
      </c>
      <c r="S155" s="15">
        <v>0.79</v>
      </c>
      <c r="T155" s="15">
        <v>0.73</v>
      </c>
      <c r="U155" s="15">
        <v>4.5599999999999996</v>
      </c>
      <c r="V155" s="15">
        <v>21168</v>
      </c>
      <c r="W155" s="15">
        <v>314286</v>
      </c>
      <c r="X155" s="15">
        <v>96526</v>
      </c>
      <c r="Y155" s="15">
        <v>-217760</v>
      </c>
      <c r="Z155" s="15">
        <v>8937</v>
      </c>
      <c r="AA155" s="15">
        <v>0.51</v>
      </c>
      <c r="AB155" s="15">
        <v>55.4</v>
      </c>
    </row>
    <row r="156" spans="1:28" ht="15" customHeight="1" x14ac:dyDescent="0.3">
      <c r="A156" s="15" t="s">
        <v>284</v>
      </c>
      <c r="B156" s="15" t="s">
        <v>109</v>
      </c>
      <c r="C156" s="15" t="s">
        <v>119</v>
      </c>
      <c r="D156" s="15" t="s">
        <v>177</v>
      </c>
      <c r="E156" s="15" t="s">
        <v>101</v>
      </c>
      <c r="F156" s="15">
        <v>9.1199999999999992</v>
      </c>
      <c r="G156" s="15">
        <v>932.6</v>
      </c>
      <c r="H156" s="15">
        <v>29.3</v>
      </c>
      <c r="I156" s="15">
        <v>65.5</v>
      </c>
      <c r="J156" s="15">
        <v>8.6999999999999993</v>
      </c>
      <c r="K156" s="15">
        <v>6.38</v>
      </c>
      <c r="L156" s="15">
        <v>34</v>
      </c>
      <c r="M156" s="15">
        <v>40</v>
      </c>
      <c r="N156" s="15">
        <v>69.099999999999994</v>
      </c>
      <c r="O156" s="15">
        <v>113.1</v>
      </c>
      <c r="P156" s="15" t="s">
        <v>107</v>
      </c>
      <c r="Q156" s="15">
        <v>229.1</v>
      </c>
      <c r="R156" s="15">
        <v>4.1900000000000004</v>
      </c>
      <c r="S156" s="15">
        <v>0.82</v>
      </c>
      <c r="T156" s="15">
        <v>47.88</v>
      </c>
      <c r="U156" s="15">
        <v>436.67</v>
      </c>
      <c r="V156" s="15">
        <v>3550</v>
      </c>
      <c r="W156" s="15">
        <v>751898</v>
      </c>
      <c r="X156" s="15">
        <v>1550178</v>
      </c>
      <c r="Y156" s="15">
        <v>798280</v>
      </c>
      <c r="Z156" s="15">
        <v>21550</v>
      </c>
      <c r="AA156" s="15">
        <v>20.263000000000002</v>
      </c>
      <c r="AB156" s="15">
        <v>54.4</v>
      </c>
    </row>
    <row r="157" spans="1:28" ht="15" customHeight="1" x14ac:dyDescent="0.3">
      <c r="A157" s="15" t="s">
        <v>285</v>
      </c>
      <c r="B157" s="15" t="s">
        <v>146</v>
      </c>
      <c r="C157" s="15" t="s">
        <v>129</v>
      </c>
      <c r="D157" s="15" t="s">
        <v>177</v>
      </c>
      <c r="E157" s="15" t="s">
        <v>101</v>
      </c>
      <c r="F157" s="15">
        <v>4.5</v>
      </c>
      <c r="G157" s="15">
        <v>867.9</v>
      </c>
      <c r="H157" s="15">
        <v>27.3</v>
      </c>
      <c r="I157" s="15">
        <v>66.599999999999994</v>
      </c>
      <c r="J157" s="15">
        <v>7.2</v>
      </c>
      <c r="K157" s="15">
        <v>6.17</v>
      </c>
      <c r="L157" s="15">
        <v>38.200000000000003</v>
      </c>
      <c r="M157" s="15">
        <v>115.9</v>
      </c>
      <c r="N157" s="15">
        <v>48.2</v>
      </c>
      <c r="O157" s="15">
        <v>91.2</v>
      </c>
      <c r="P157" s="15" t="s">
        <v>102</v>
      </c>
      <c r="Q157" s="15">
        <v>225.6</v>
      </c>
      <c r="R157" s="15">
        <v>4.01</v>
      </c>
      <c r="S157" s="15">
        <v>0.82</v>
      </c>
      <c r="T157" s="15">
        <v>62.09</v>
      </c>
      <c r="U157" s="15">
        <v>279.41000000000003</v>
      </c>
      <c r="V157" s="15">
        <v>3089</v>
      </c>
      <c r="W157" s="15">
        <v>290078</v>
      </c>
      <c r="X157" s="15">
        <v>863097</v>
      </c>
      <c r="Y157" s="15">
        <v>573019</v>
      </c>
      <c r="Z157" s="15">
        <v>8473</v>
      </c>
      <c r="AA157" s="15">
        <v>32.976999999999997</v>
      </c>
      <c r="AB157" s="15">
        <v>48.7</v>
      </c>
    </row>
    <row r="158" spans="1:28" ht="15" customHeight="1" x14ac:dyDescent="0.3">
      <c r="A158" s="15" t="s">
        <v>286</v>
      </c>
      <c r="B158" s="15" t="s">
        <v>137</v>
      </c>
      <c r="C158" s="15" t="s">
        <v>119</v>
      </c>
      <c r="D158" s="15" t="s">
        <v>177</v>
      </c>
      <c r="E158" s="15" t="s">
        <v>101</v>
      </c>
      <c r="F158" s="15">
        <v>14.42</v>
      </c>
      <c r="G158" s="15">
        <v>457</v>
      </c>
      <c r="H158" s="15">
        <v>27.8</v>
      </c>
      <c r="I158" s="15">
        <v>54.9</v>
      </c>
      <c r="J158" s="15">
        <v>7</v>
      </c>
      <c r="K158" s="15">
        <v>5.2</v>
      </c>
      <c r="L158" s="15">
        <v>25.9</v>
      </c>
      <c r="M158" s="15">
        <v>107.6</v>
      </c>
      <c r="N158" s="15">
        <v>42.6</v>
      </c>
      <c r="O158" s="15">
        <v>118.4</v>
      </c>
      <c r="P158" s="15" t="s">
        <v>116</v>
      </c>
      <c r="Q158" s="15">
        <v>167.8</v>
      </c>
      <c r="R158" s="15">
        <v>4.0599999999999996</v>
      </c>
      <c r="S158" s="15">
        <v>0.72</v>
      </c>
      <c r="T158" s="15">
        <v>4.1900000000000004</v>
      </c>
      <c r="U158" s="15">
        <v>60.42</v>
      </c>
      <c r="V158" s="15">
        <v>3027</v>
      </c>
      <c r="W158" s="15">
        <v>907734</v>
      </c>
      <c r="X158" s="15">
        <v>182891</v>
      </c>
      <c r="Y158" s="15">
        <v>-724843</v>
      </c>
      <c r="Z158" s="15">
        <v>13244</v>
      </c>
      <c r="AA158" s="15">
        <v>4.5620000000000003</v>
      </c>
      <c r="AB158" s="15">
        <v>52.8</v>
      </c>
    </row>
    <row r="159" spans="1:28" ht="15" customHeight="1" x14ac:dyDescent="0.3">
      <c r="A159" s="15" t="s">
        <v>287</v>
      </c>
      <c r="B159" s="15" t="s">
        <v>98</v>
      </c>
      <c r="C159" s="15" t="s">
        <v>152</v>
      </c>
      <c r="D159" s="15" t="s">
        <v>130</v>
      </c>
      <c r="E159" s="15" t="s">
        <v>120</v>
      </c>
      <c r="F159" s="15">
        <v>5.4</v>
      </c>
      <c r="G159" s="15">
        <v>80</v>
      </c>
      <c r="H159" s="15">
        <v>30.2</v>
      </c>
      <c r="I159" s="15">
        <v>64.5</v>
      </c>
      <c r="J159" s="15">
        <v>7.8</v>
      </c>
      <c r="K159" s="15">
        <v>7.14</v>
      </c>
      <c r="L159" s="15">
        <v>28.8</v>
      </c>
      <c r="M159" s="15">
        <v>48.2</v>
      </c>
      <c r="N159" s="15">
        <v>93.3</v>
      </c>
      <c r="O159" s="15">
        <v>114.5</v>
      </c>
      <c r="P159" s="15" t="s">
        <v>107</v>
      </c>
      <c r="Q159" s="15">
        <v>219.6</v>
      </c>
      <c r="R159" s="15">
        <v>3.56</v>
      </c>
      <c r="S159" s="15">
        <v>0.8</v>
      </c>
      <c r="T159" s="15">
        <v>0.8</v>
      </c>
      <c r="U159" s="15">
        <v>4.32</v>
      </c>
      <c r="V159" s="15">
        <v>67951</v>
      </c>
      <c r="W159" s="15">
        <v>342108</v>
      </c>
      <c r="X159" s="15">
        <v>293548</v>
      </c>
      <c r="Y159" s="15">
        <v>-48560</v>
      </c>
      <c r="Z159" s="15">
        <v>5863</v>
      </c>
      <c r="AA159" s="15">
        <v>0.73699999999999999</v>
      </c>
      <c r="AB159" s="15">
        <v>34.799999999999997</v>
      </c>
    </row>
    <row r="160" spans="1:28" ht="15" customHeight="1" x14ac:dyDescent="0.3">
      <c r="A160" s="15" t="s">
        <v>288</v>
      </c>
      <c r="B160" s="15" t="s">
        <v>126</v>
      </c>
      <c r="C160" s="15" t="s">
        <v>110</v>
      </c>
      <c r="D160" s="15" t="s">
        <v>111</v>
      </c>
      <c r="E160" s="15" t="s">
        <v>101</v>
      </c>
      <c r="F160" s="15">
        <v>13.92</v>
      </c>
      <c r="G160" s="15">
        <v>1197.9000000000001</v>
      </c>
      <c r="H160" s="15">
        <v>22.3</v>
      </c>
      <c r="I160" s="15">
        <v>74.599999999999994</v>
      </c>
      <c r="J160" s="15">
        <v>7.2</v>
      </c>
      <c r="K160" s="15">
        <v>7.84</v>
      </c>
      <c r="L160" s="15">
        <v>24</v>
      </c>
      <c r="M160" s="15">
        <v>108.1</v>
      </c>
      <c r="N160" s="15">
        <v>92.6</v>
      </c>
      <c r="O160" s="15">
        <v>132.5</v>
      </c>
      <c r="P160" s="15" t="s">
        <v>107</v>
      </c>
      <c r="Q160" s="15">
        <v>64.099999999999994</v>
      </c>
      <c r="R160" s="15">
        <v>8.65</v>
      </c>
      <c r="S160" s="15">
        <v>0.67</v>
      </c>
      <c r="T160" s="15">
        <v>0.3</v>
      </c>
      <c r="U160" s="15">
        <v>4.18</v>
      </c>
      <c r="V160" s="15">
        <v>84840</v>
      </c>
      <c r="W160" s="15">
        <v>1020899</v>
      </c>
      <c r="X160" s="15">
        <v>354631</v>
      </c>
      <c r="Y160" s="15">
        <v>-666268</v>
      </c>
      <c r="Z160" s="15">
        <v>5884</v>
      </c>
      <c r="AA160" s="15">
        <v>0.71</v>
      </c>
      <c r="AB160" s="15">
        <v>49.9</v>
      </c>
    </row>
    <row r="161" spans="1:28" ht="15" customHeight="1" x14ac:dyDescent="0.3">
      <c r="A161" s="15" t="s">
        <v>289</v>
      </c>
      <c r="B161" s="15" t="s">
        <v>118</v>
      </c>
      <c r="C161" s="15" t="s">
        <v>129</v>
      </c>
      <c r="D161" s="15" t="s">
        <v>115</v>
      </c>
      <c r="E161" s="15" t="s">
        <v>112</v>
      </c>
      <c r="F161" s="15">
        <v>1.46</v>
      </c>
      <c r="G161" s="15">
        <v>80</v>
      </c>
      <c r="H161" s="15">
        <v>22.5</v>
      </c>
      <c r="I161" s="15">
        <v>67.8</v>
      </c>
      <c r="J161" s="15">
        <v>6.9</v>
      </c>
      <c r="K161" s="15">
        <v>6.47</v>
      </c>
      <c r="L161" s="15">
        <v>26.5</v>
      </c>
      <c r="M161" s="15">
        <v>90.2</v>
      </c>
      <c r="N161" s="15">
        <v>75.400000000000006</v>
      </c>
      <c r="O161" s="15">
        <v>114.8</v>
      </c>
      <c r="P161" s="15" t="s">
        <v>116</v>
      </c>
      <c r="Q161" s="15">
        <v>134.30000000000001</v>
      </c>
      <c r="R161" s="15">
        <v>0.75</v>
      </c>
      <c r="S161" s="15">
        <v>0.88</v>
      </c>
      <c r="T161" s="15">
        <v>2.37</v>
      </c>
      <c r="U161" s="15">
        <v>3.46</v>
      </c>
      <c r="V161" s="15">
        <v>22447</v>
      </c>
      <c r="W161" s="15">
        <v>88554</v>
      </c>
      <c r="X161" s="15">
        <v>77667</v>
      </c>
      <c r="Y161" s="15">
        <v>-10887</v>
      </c>
      <c r="Z161" s="15">
        <v>1462</v>
      </c>
      <c r="AA161" s="15">
        <v>2.367</v>
      </c>
      <c r="AB161" s="15">
        <v>50.4</v>
      </c>
    </row>
    <row r="162" spans="1:28" ht="15" customHeight="1" x14ac:dyDescent="0.3">
      <c r="A162" s="15" t="s">
        <v>290</v>
      </c>
      <c r="B162" s="15" t="s">
        <v>104</v>
      </c>
      <c r="C162" s="15" t="s">
        <v>105</v>
      </c>
      <c r="D162" s="15" t="s">
        <v>115</v>
      </c>
      <c r="E162" s="15" t="s">
        <v>101</v>
      </c>
      <c r="F162" s="15">
        <v>2.76</v>
      </c>
      <c r="G162" s="15">
        <v>820.3</v>
      </c>
      <c r="H162" s="15">
        <v>27.4</v>
      </c>
      <c r="I162" s="15">
        <v>80.599999999999994</v>
      </c>
      <c r="J162" s="15">
        <v>6.8</v>
      </c>
      <c r="K162" s="15">
        <v>5.25</v>
      </c>
      <c r="L162" s="15">
        <v>22.7</v>
      </c>
      <c r="M162" s="15">
        <v>87.5</v>
      </c>
      <c r="N162" s="15">
        <v>61.7</v>
      </c>
      <c r="O162" s="15">
        <v>51.9</v>
      </c>
      <c r="P162" s="15" t="s">
        <v>107</v>
      </c>
      <c r="Q162" s="15">
        <v>140.1</v>
      </c>
      <c r="R162" s="15">
        <v>6.72</v>
      </c>
      <c r="S162" s="15">
        <v>0.93</v>
      </c>
      <c r="T162" s="15">
        <v>0.3</v>
      </c>
      <c r="U162" s="15">
        <v>0.83</v>
      </c>
      <c r="V162" s="15">
        <v>22344</v>
      </c>
      <c r="W162" s="15">
        <v>185413</v>
      </c>
      <c r="X162" s="15">
        <v>18546</v>
      </c>
      <c r="Y162" s="15">
        <v>-166867</v>
      </c>
      <c r="Z162" s="15">
        <v>5573</v>
      </c>
      <c r="AA162" s="15">
        <v>0.14899999999999999</v>
      </c>
      <c r="AB162" s="15">
        <v>63.4</v>
      </c>
    </row>
    <row r="163" spans="1:28" ht="15" customHeight="1" x14ac:dyDescent="0.3">
      <c r="A163" s="15" t="s">
        <v>291</v>
      </c>
      <c r="B163" s="15" t="s">
        <v>104</v>
      </c>
      <c r="C163" s="15" t="s">
        <v>152</v>
      </c>
      <c r="D163" s="15" t="s">
        <v>115</v>
      </c>
      <c r="E163" s="15" t="s">
        <v>112</v>
      </c>
      <c r="F163" s="15">
        <v>12.53</v>
      </c>
      <c r="G163" s="15">
        <v>442.9</v>
      </c>
      <c r="H163" s="15">
        <v>20.5</v>
      </c>
      <c r="I163" s="15">
        <v>53</v>
      </c>
      <c r="J163" s="15">
        <v>7.6</v>
      </c>
      <c r="K163" s="15">
        <v>6.06</v>
      </c>
      <c r="L163" s="15">
        <v>25.2</v>
      </c>
      <c r="M163" s="15">
        <v>128.5</v>
      </c>
      <c r="N163" s="15">
        <v>63.6</v>
      </c>
      <c r="O163" s="15">
        <v>100.6</v>
      </c>
      <c r="P163" s="15" t="s">
        <v>127</v>
      </c>
      <c r="Q163" s="15">
        <v>76.8</v>
      </c>
      <c r="R163" s="15">
        <v>6.87</v>
      </c>
      <c r="S163" s="15">
        <v>0.87</v>
      </c>
      <c r="T163" s="15">
        <v>2.33</v>
      </c>
      <c r="U163" s="15">
        <v>29.19</v>
      </c>
      <c r="V163" s="15">
        <v>24451</v>
      </c>
      <c r="W163" s="15">
        <v>855715</v>
      </c>
      <c r="X163" s="15">
        <v>713725</v>
      </c>
      <c r="Y163" s="15">
        <v>-141990</v>
      </c>
      <c r="Z163" s="15">
        <v>18604</v>
      </c>
      <c r="AA163" s="15">
        <v>1.569</v>
      </c>
      <c r="AB163" s="15">
        <v>29.7</v>
      </c>
    </row>
    <row r="164" spans="1:28" ht="15" customHeight="1" x14ac:dyDescent="0.3">
      <c r="A164" s="15" t="s">
        <v>292</v>
      </c>
      <c r="B164" s="15" t="s">
        <v>109</v>
      </c>
      <c r="C164" s="15" t="s">
        <v>134</v>
      </c>
      <c r="D164" s="15" t="s">
        <v>106</v>
      </c>
      <c r="E164" s="15" t="s">
        <v>120</v>
      </c>
      <c r="F164" s="15">
        <v>1.58</v>
      </c>
      <c r="G164" s="15">
        <v>313.89999999999998</v>
      </c>
      <c r="H164" s="15">
        <v>27.7</v>
      </c>
      <c r="I164" s="15">
        <v>41.8</v>
      </c>
      <c r="J164" s="15">
        <v>9</v>
      </c>
      <c r="K164" s="15">
        <v>6.87</v>
      </c>
      <c r="L164" s="15">
        <v>16.5</v>
      </c>
      <c r="M164" s="15">
        <v>142.9</v>
      </c>
      <c r="N164" s="15">
        <v>59.9</v>
      </c>
      <c r="O164" s="15">
        <v>99.3</v>
      </c>
      <c r="P164" s="15" t="s">
        <v>127</v>
      </c>
      <c r="Q164" s="15">
        <v>143.5</v>
      </c>
      <c r="R164" s="15">
        <v>8.86</v>
      </c>
      <c r="S164" s="15">
        <v>0.81</v>
      </c>
      <c r="T164" s="15">
        <v>3.69</v>
      </c>
      <c r="U164" s="15">
        <v>5.83</v>
      </c>
      <c r="V164" s="15">
        <v>20761</v>
      </c>
      <c r="W164" s="15">
        <v>121054</v>
      </c>
      <c r="X164" s="15">
        <v>121037</v>
      </c>
      <c r="Y164" s="15">
        <v>-17</v>
      </c>
      <c r="Z164" s="15">
        <v>662</v>
      </c>
      <c r="AA164" s="15">
        <v>8.8070000000000004</v>
      </c>
      <c r="AB164" s="15">
        <v>25.6</v>
      </c>
    </row>
    <row r="165" spans="1:28" ht="15" customHeight="1" x14ac:dyDescent="0.3">
      <c r="A165" s="15" t="s">
        <v>293</v>
      </c>
      <c r="B165" s="15" t="s">
        <v>146</v>
      </c>
      <c r="C165" s="15" t="s">
        <v>170</v>
      </c>
      <c r="D165" s="15" t="s">
        <v>111</v>
      </c>
      <c r="E165" s="15" t="s">
        <v>120</v>
      </c>
      <c r="F165" s="15">
        <v>3.55</v>
      </c>
      <c r="G165" s="15">
        <v>445.9</v>
      </c>
      <c r="H165" s="15">
        <v>29.7</v>
      </c>
      <c r="I165" s="15">
        <v>61.1</v>
      </c>
      <c r="J165" s="15">
        <v>8.1999999999999993</v>
      </c>
      <c r="K165" s="15">
        <v>5.58</v>
      </c>
      <c r="L165" s="15">
        <v>20</v>
      </c>
      <c r="M165" s="15">
        <v>98.2</v>
      </c>
      <c r="N165" s="15">
        <v>25.5</v>
      </c>
      <c r="O165" s="15">
        <v>139.1</v>
      </c>
      <c r="P165" s="15" t="s">
        <v>107</v>
      </c>
      <c r="Q165" s="15">
        <v>194.7</v>
      </c>
      <c r="R165" s="15">
        <v>2.7</v>
      </c>
      <c r="S165" s="15">
        <v>0.89</v>
      </c>
      <c r="T165" s="15"/>
      <c r="U165" s="15">
        <v>1.06</v>
      </c>
      <c r="V165" s="15">
        <v>58920</v>
      </c>
      <c r="W165" s="15">
        <v>206701</v>
      </c>
      <c r="X165" s="15">
        <v>62455</v>
      </c>
      <c r="Y165" s="15">
        <v>-144246</v>
      </c>
      <c r="Z165" s="15">
        <v>1837</v>
      </c>
      <c r="AA165" s="15">
        <v>0.57699999999999996</v>
      </c>
      <c r="AB165" s="15">
        <v>44.3</v>
      </c>
    </row>
    <row r="166" spans="1:28" ht="15" customHeight="1" x14ac:dyDescent="0.3">
      <c r="A166" s="15" t="s">
        <v>294</v>
      </c>
      <c r="B166" s="15" t="s">
        <v>109</v>
      </c>
      <c r="C166" s="15" t="s">
        <v>129</v>
      </c>
      <c r="D166" s="15" t="s">
        <v>177</v>
      </c>
      <c r="E166" s="15" t="s">
        <v>112</v>
      </c>
      <c r="F166" s="15">
        <v>4</v>
      </c>
      <c r="G166" s="15">
        <v>391.2</v>
      </c>
      <c r="H166" s="15">
        <v>25.6</v>
      </c>
      <c r="I166" s="15">
        <v>59.8</v>
      </c>
      <c r="J166" s="15">
        <v>8.6999999999999993</v>
      </c>
      <c r="K166" s="15">
        <v>7.19</v>
      </c>
      <c r="L166" s="15">
        <v>21.8</v>
      </c>
      <c r="M166" s="15">
        <v>76.7</v>
      </c>
      <c r="N166" s="15">
        <v>74.599999999999994</v>
      </c>
      <c r="O166" s="15">
        <v>111.1</v>
      </c>
      <c r="P166" s="15" t="s">
        <v>116</v>
      </c>
      <c r="Q166" s="15">
        <v>189.6</v>
      </c>
      <c r="R166" s="15">
        <v>7.85</v>
      </c>
      <c r="S166" s="15">
        <v>0.67</v>
      </c>
      <c r="T166" s="15">
        <v>36.909999999999997</v>
      </c>
      <c r="U166" s="15">
        <v>147.63999999999999</v>
      </c>
      <c r="V166" s="15">
        <v>3771</v>
      </c>
      <c r="W166" s="15">
        <v>259517</v>
      </c>
      <c r="X166" s="15">
        <v>556750</v>
      </c>
      <c r="Y166" s="15">
        <v>297233</v>
      </c>
      <c r="Z166" s="15">
        <v>3618</v>
      </c>
      <c r="AA166" s="15">
        <v>40.807000000000002</v>
      </c>
      <c r="AB166" s="15">
        <v>24</v>
      </c>
    </row>
    <row r="167" spans="1:28" ht="15" customHeight="1" x14ac:dyDescent="0.3">
      <c r="A167" s="15" t="s">
        <v>295</v>
      </c>
      <c r="B167" s="15" t="s">
        <v>98</v>
      </c>
      <c r="C167" s="15" t="s">
        <v>170</v>
      </c>
      <c r="D167" s="15" t="s">
        <v>100</v>
      </c>
      <c r="E167" s="15" t="s">
        <v>101</v>
      </c>
      <c r="F167" s="15">
        <v>13.1</v>
      </c>
      <c r="G167" s="15">
        <v>795.3</v>
      </c>
      <c r="H167" s="15">
        <v>24.5</v>
      </c>
      <c r="I167" s="15">
        <v>55.5</v>
      </c>
      <c r="J167" s="15">
        <v>6.3</v>
      </c>
      <c r="K167" s="15">
        <v>8.34</v>
      </c>
      <c r="L167" s="15">
        <v>30.9</v>
      </c>
      <c r="M167" s="15">
        <v>124.8</v>
      </c>
      <c r="N167" s="15">
        <v>46.3</v>
      </c>
      <c r="O167" s="15">
        <v>149.80000000000001</v>
      </c>
      <c r="P167" s="15" t="s">
        <v>107</v>
      </c>
      <c r="Q167" s="15">
        <v>161.69999999999999</v>
      </c>
      <c r="R167" s="15">
        <v>7.08</v>
      </c>
      <c r="S167" s="15">
        <v>0.97</v>
      </c>
      <c r="T167" s="15">
        <v>0.3</v>
      </c>
      <c r="U167" s="15">
        <v>3.93</v>
      </c>
      <c r="V167" s="15">
        <v>21813</v>
      </c>
      <c r="W167" s="15">
        <v>871765</v>
      </c>
      <c r="X167" s="15">
        <v>85725</v>
      </c>
      <c r="Y167" s="15">
        <v>-786040</v>
      </c>
      <c r="Z167" s="15">
        <v>10261</v>
      </c>
      <c r="AA167" s="15">
        <v>0.38300000000000001</v>
      </c>
      <c r="AB167" s="15">
        <v>44.8</v>
      </c>
    </row>
    <row r="168" spans="1:28" ht="15" customHeight="1" x14ac:dyDescent="0.3">
      <c r="A168" s="15" t="s">
        <v>296</v>
      </c>
      <c r="B168" s="15" t="s">
        <v>104</v>
      </c>
      <c r="C168" s="15" t="s">
        <v>110</v>
      </c>
      <c r="D168" s="15" t="s">
        <v>132</v>
      </c>
      <c r="E168" s="15" t="s">
        <v>101</v>
      </c>
      <c r="F168" s="15">
        <v>14.99</v>
      </c>
      <c r="G168" s="15">
        <v>697.7</v>
      </c>
      <c r="H168" s="15">
        <v>27.4</v>
      </c>
      <c r="I168" s="15">
        <v>61.3</v>
      </c>
      <c r="J168" s="15">
        <v>6.5</v>
      </c>
      <c r="K168" s="15">
        <v>5.53</v>
      </c>
      <c r="L168" s="15">
        <v>26.2</v>
      </c>
      <c r="M168" s="15">
        <v>172.2</v>
      </c>
      <c r="N168" s="15">
        <v>76.599999999999994</v>
      </c>
      <c r="O168" s="15">
        <v>104.8</v>
      </c>
      <c r="P168" s="15" t="s">
        <v>127</v>
      </c>
      <c r="Q168" s="15">
        <v>172.4</v>
      </c>
      <c r="R168" s="15">
        <v>5.59</v>
      </c>
      <c r="S168" s="15">
        <v>0.99</v>
      </c>
      <c r="T168" s="15">
        <v>0.7</v>
      </c>
      <c r="U168" s="15">
        <v>10.49</v>
      </c>
      <c r="V168" s="15">
        <v>102884</v>
      </c>
      <c r="W168" s="15">
        <v>940792</v>
      </c>
      <c r="X168" s="15">
        <v>1079253</v>
      </c>
      <c r="Y168" s="15">
        <v>138461</v>
      </c>
      <c r="Z168" s="15">
        <v>8999</v>
      </c>
      <c r="AA168" s="15">
        <v>1.1659999999999999</v>
      </c>
      <c r="AB168" s="15">
        <v>48.6</v>
      </c>
    </row>
    <row r="169" spans="1:28" ht="15" customHeight="1" x14ac:dyDescent="0.3">
      <c r="A169" s="15" t="s">
        <v>297</v>
      </c>
      <c r="B169" s="15" t="s">
        <v>126</v>
      </c>
      <c r="C169" s="15" t="s">
        <v>152</v>
      </c>
      <c r="D169" s="15" t="s">
        <v>115</v>
      </c>
      <c r="E169" s="15" t="s">
        <v>112</v>
      </c>
      <c r="F169" s="15">
        <v>8.43</v>
      </c>
      <c r="G169" s="15">
        <v>407.1</v>
      </c>
      <c r="H169" s="15">
        <v>21.3</v>
      </c>
      <c r="I169" s="15">
        <v>60.1</v>
      </c>
      <c r="J169" s="15">
        <v>8</v>
      </c>
      <c r="K169" s="15">
        <v>6.59</v>
      </c>
      <c r="L169" s="15">
        <v>24.4</v>
      </c>
      <c r="M169" s="15">
        <v>116.4</v>
      </c>
      <c r="N169" s="15">
        <v>70.599999999999994</v>
      </c>
      <c r="O169" s="15">
        <v>128.5</v>
      </c>
      <c r="P169" s="15" t="s">
        <v>107</v>
      </c>
      <c r="Q169" s="15">
        <v>301.10000000000002</v>
      </c>
      <c r="R169" s="15">
        <v>2.9</v>
      </c>
      <c r="S169" s="15">
        <v>0.98</v>
      </c>
      <c r="T169" s="15">
        <v>3.22</v>
      </c>
      <c r="U169" s="15">
        <v>27.14</v>
      </c>
      <c r="V169" s="15">
        <v>18202</v>
      </c>
      <c r="W169" s="15">
        <v>706137</v>
      </c>
      <c r="X169" s="15">
        <v>494002</v>
      </c>
      <c r="Y169" s="15">
        <v>-212135</v>
      </c>
      <c r="Z169" s="15">
        <v>13146</v>
      </c>
      <c r="AA169" s="15">
        <v>2.0649999999999999</v>
      </c>
      <c r="AB169" s="15">
        <v>33.700000000000003</v>
      </c>
    </row>
    <row r="170" spans="1:28" ht="15" customHeight="1" x14ac:dyDescent="0.3">
      <c r="A170" s="15" t="s">
        <v>298</v>
      </c>
      <c r="B170" s="15" t="s">
        <v>118</v>
      </c>
      <c r="C170" s="15" t="s">
        <v>170</v>
      </c>
      <c r="D170" s="15" t="s">
        <v>132</v>
      </c>
      <c r="E170" s="15" t="s">
        <v>120</v>
      </c>
      <c r="F170" s="15">
        <v>8.99</v>
      </c>
      <c r="G170" s="15">
        <v>142.5</v>
      </c>
      <c r="H170" s="15">
        <v>37.1</v>
      </c>
      <c r="I170" s="15">
        <v>65.7</v>
      </c>
      <c r="J170" s="15">
        <v>7.6</v>
      </c>
      <c r="K170" s="15">
        <v>6.47</v>
      </c>
      <c r="L170" s="15">
        <v>20</v>
      </c>
      <c r="M170" s="15">
        <v>104.1</v>
      </c>
      <c r="N170" s="15">
        <v>52.9</v>
      </c>
      <c r="O170" s="15">
        <v>124.6</v>
      </c>
      <c r="P170" s="15" t="s">
        <v>102</v>
      </c>
      <c r="Q170" s="15">
        <v>199.5</v>
      </c>
      <c r="R170" s="15">
        <v>7.2</v>
      </c>
      <c r="S170" s="15">
        <v>0.76</v>
      </c>
      <c r="T170" s="15">
        <v>1.19</v>
      </c>
      <c r="U170" s="15">
        <v>10.7</v>
      </c>
      <c r="V170" s="15">
        <v>116560</v>
      </c>
      <c r="W170" s="15">
        <v>644651</v>
      </c>
      <c r="X170" s="15">
        <v>1247192</v>
      </c>
      <c r="Y170" s="15">
        <v>602541</v>
      </c>
      <c r="Z170" s="15">
        <v>4758</v>
      </c>
      <c r="AA170" s="15">
        <v>2.2490000000000001</v>
      </c>
      <c r="AB170" s="15">
        <v>33.9</v>
      </c>
    </row>
    <row r="171" spans="1:28" ht="15" customHeight="1" x14ac:dyDescent="0.3">
      <c r="A171" s="15" t="s">
        <v>299</v>
      </c>
      <c r="B171" s="15" t="s">
        <v>104</v>
      </c>
      <c r="C171" s="15" t="s">
        <v>170</v>
      </c>
      <c r="D171" s="15" t="s">
        <v>130</v>
      </c>
      <c r="E171" s="15" t="s">
        <v>112</v>
      </c>
      <c r="F171" s="15">
        <v>4.6500000000000004</v>
      </c>
      <c r="G171" s="15">
        <v>520</v>
      </c>
      <c r="H171" s="15">
        <v>20.100000000000001</v>
      </c>
      <c r="I171" s="15">
        <v>58.6</v>
      </c>
      <c r="J171" s="15">
        <v>8</v>
      </c>
      <c r="K171" s="15">
        <v>6.32</v>
      </c>
      <c r="L171" s="15">
        <v>31.3</v>
      </c>
      <c r="M171" s="15">
        <v>85.4</v>
      </c>
      <c r="N171" s="15">
        <v>85.2</v>
      </c>
      <c r="O171" s="15">
        <v>69.099999999999994</v>
      </c>
      <c r="P171" s="15" t="s">
        <v>102</v>
      </c>
      <c r="Q171" s="15">
        <v>69.099999999999994</v>
      </c>
      <c r="R171" s="15">
        <v>4.84</v>
      </c>
      <c r="S171" s="15">
        <v>0.89</v>
      </c>
      <c r="T171" s="15">
        <v>1.43</v>
      </c>
      <c r="U171" s="15">
        <v>6.65</v>
      </c>
      <c r="V171" s="15">
        <v>70386</v>
      </c>
      <c r="W171" s="15">
        <v>222809</v>
      </c>
      <c r="X171" s="15">
        <v>468067</v>
      </c>
      <c r="Y171" s="15">
        <v>245258</v>
      </c>
      <c r="Z171" s="15">
        <v>2992</v>
      </c>
      <c r="AA171" s="15">
        <v>2.2229999999999999</v>
      </c>
      <c r="AB171" s="15">
        <v>42.7</v>
      </c>
    </row>
    <row r="172" spans="1:28" ht="15" customHeight="1" x14ac:dyDescent="0.3">
      <c r="A172" s="15" t="s">
        <v>300</v>
      </c>
      <c r="B172" s="15" t="s">
        <v>104</v>
      </c>
      <c r="C172" s="15" t="s">
        <v>99</v>
      </c>
      <c r="D172" s="15" t="s">
        <v>106</v>
      </c>
      <c r="E172" s="15" t="s">
        <v>101</v>
      </c>
      <c r="F172" s="15">
        <v>7.86</v>
      </c>
      <c r="G172" s="15">
        <v>699.2</v>
      </c>
      <c r="H172" s="15">
        <v>31.4</v>
      </c>
      <c r="I172" s="15">
        <v>73.3</v>
      </c>
      <c r="J172" s="15">
        <v>8.6999999999999993</v>
      </c>
      <c r="K172" s="15">
        <v>6.71</v>
      </c>
      <c r="L172" s="15">
        <v>31.3</v>
      </c>
      <c r="M172" s="15">
        <v>113.7</v>
      </c>
      <c r="N172" s="15">
        <v>59.6</v>
      </c>
      <c r="O172" s="15">
        <v>117.1</v>
      </c>
      <c r="P172" s="15" t="s">
        <v>107</v>
      </c>
      <c r="Q172" s="15">
        <v>231.6</v>
      </c>
      <c r="R172" s="15">
        <v>3.08</v>
      </c>
      <c r="S172" s="15">
        <v>0.73</v>
      </c>
      <c r="T172" s="15">
        <v>4.2</v>
      </c>
      <c r="U172" s="15">
        <v>33.01</v>
      </c>
      <c r="V172" s="15">
        <v>20755</v>
      </c>
      <c r="W172" s="15">
        <v>430506</v>
      </c>
      <c r="X172" s="15">
        <v>685123</v>
      </c>
      <c r="Y172" s="15">
        <v>254617</v>
      </c>
      <c r="Z172" s="15">
        <v>6532</v>
      </c>
      <c r="AA172" s="15">
        <v>5.0540000000000003</v>
      </c>
      <c r="AB172" s="15">
        <v>47.7</v>
      </c>
    </row>
    <row r="173" spans="1:28" ht="15" customHeight="1" x14ac:dyDescent="0.3">
      <c r="A173" s="15" t="s">
        <v>301</v>
      </c>
      <c r="B173" s="15" t="s">
        <v>137</v>
      </c>
      <c r="C173" s="15" t="s">
        <v>110</v>
      </c>
      <c r="D173" s="15" t="s">
        <v>144</v>
      </c>
      <c r="E173" s="15" t="s">
        <v>112</v>
      </c>
      <c r="F173" s="15">
        <v>12.38</v>
      </c>
      <c r="G173" s="15">
        <v>542.70000000000005</v>
      </c>
      <c r="H173" s="15">
        <v>19.899999999999999</v>
      </c>
      <c r="I173" s="15">
        <v>61.5</v>
      </c>
      <c r="J173" s="15">
        <v>7</v>
      </c>
      <c r="K173" s="15">
        <v>6.5</v>
      </c>
      <c r="L173" s="15">
        <v>31.8</v>
      </c>
      <c r="M173" s="15">
        <v>87.3</v>
      </c>
      <c r="N173" s="15">
        <v>47.8</v>
      </c>
      <c r="O173" s="15">
        <v>144.1</v>
      </c>
      <c r="P173" s="15" t="s">
        <v>107</v>
      </c>
      <c r="Q173" s="15">
        <v>258</v>
      </c>
      <c r="R173" s="15">
        <v>3.65</v>
      </c>
      <c r="S173" s="15">
        <v>0.87</v>
      </c>
      <c r="T173" s="15">
        <v>1.54</v>
      </c>
      <c r="U173" s="15">
        <v>19.07</v>
      </c>
      <c r="V173" s="15">
        <v>53882</v>
      </c>
      <c r="W173" s="15">
        <v>963373</v>
      </c>
      <c r="X173" s="15">
        <v>1027530</v>
      </c>
      <c r="Y173" s="15">
        <v>64157</v>
      </c>
      <c r="Z173" s="15">
        <v>8914</v>
      </c>
      <c r="AA173" s="15">
        <v>2.1389999999999998</v>
      </c>
      <c r="AB173" s="15">
        <v>39.5</v>
      </c>
    </row>
    <row r="174" spans="1:28" ht="15" customHeight="1" x14ac:dyDescent="0.3">
      <c r="A174" s="15" t="s">
        <v>302</v>
      </c>
      <c r="B174" s="15" t="s">
        <v>104</v>
      </c>
      <c r="C174" s="15" t="s">
        <v>152</v>
      </c>
      <c r="D174" s="15" t="s">
        <v>111</v>
      </c>
      <c r="E174" s="15" t="s">
        <v>101</v>
      </c>
      <c r="F174" s="15">
        <v>5.96</v>
      </c>
      <c r="G174" s="15">
        <v>621.6</v>
      </c>
      <c r="H174" s="15">
        <v>27.7</v>
      </c>
      <c r="I174" s="15">
        <v>76</v>
      </c>
      <c r="J174" s="15">
        <v>8.1999999999999993</v>
      </c>
      <c r="K174" s="15">
        <v>6.8</v>
      </c>
      <c r="L174" s="15">
        <v>24.6</v>
      </c>
      <c r="M174" s="15">
        <v>111.3</v>
      </c>
      <c r="N174" s="15">
        <v>51.8</v>
      </c>
      <c r="O174" s="15">
        <v>111.1</v>
      </c>
      <c r="P174" s="15" t="s">
        <v>116</v>
      </c>
      <c r="Q174" s="15">
        <v>44.8</v>
      </c>
      <c r="R174" s="15">
        <v>0.65</v>
      </c>
      <c r="S174" s="15">
        <v>0.8</v>
      </c>
      <c r="T174" s="15">
        <v>1.47</v>
      </c>
      <c r="U174" s="15">
        <v>8.76</v>
      </c>
      <c r="V174" s="15">
        <v>67101</v>
      </c>
      <c r="W174" s="15">
        <v>213412</v>
      </c>
      <c r="X174" s="15">
        <v>587805</v>
      </c>
      <c r="Y174" s="15">
        <v>374393</v>
      </c>
      <c r="Z174" s="15">
        <v>1242</v>
      </c>
      <c r="AA174" s="15">
        <v>7.0529999999999999</v>
      </c>
      <c r="AB174" s="15">
        <v>59.3</v>
      </c>
    </row>
    <row r="175" spans="1:28" ht="15" customHeight="1" x14ac:dyDescent="0.3">
      <c r="A175" s="15" t="s">
        <v>303</v>
      </c>
      <c r="B175" s="15" t="s">
        <v>122</v>
      </c>
      <c r="C175" s="15" t="s">
        <v>110</v>
      </c>
      <c r="D175" s="15" t="s">
        <v>115</v>
      </c>
      <c r="E175" s="15" t="s">
        <v>112</v>
      </c>
      <c r="F175" s="15">
        <v>4.76</v>
      </c>
      <c r="G175" s="15">
        <v>464.9</v>
      </c>
      <c r="H175" s="15">
        <v>21.6</v>
      </c>
      <c r="I175" s="15">
        <v>62.5</v>
      </c>
      <c r="J175" s="15">
        <v>8.1</v>
      </c>
      <c r="K175" s="15">
        <v>5.86</v>
      </c>
      <c r="L175" s="15">
        <v>20</v>
      </c>
      <c r="M175" s="15">
        <v>40</v>
      </c>
      <c r="N175" s="15">
        <v>58</v>
      </c>
      <c r="O175" s="15">
        <v>52.8</v>
      </c>
      <c r="P175" s="15" t="s">
        <v>107</v>
      </c>
      <c r="Q175" s="15">
        <v>191.3</v>
      </c>
      <c r="R175" s="15">
        <v>2.86</v>
      </c>
      <c r="S175" s="15">
        <v>0.96</v>
      </c>
      <c r="T175" s="15">
        <v>1.1100000000000001</v>
      </c>
      <c r="U175" s="15">
        <v>5.28</v>
      </c>
      <c r="V175" s="15">
        <v>21916</v>
      </c>
      <c r="W175" s="15">
        <v>312302</v>
      </c>
      <c r="X175" s="15">
        <v>115716</v>
      </c>
      <c r="Y175" s="15">
        <v>-196586</v>
      </c>
      <c r="Z175" s="15">
        <v>7861</v>
      </c>
      <c r="AA175" s="15">
        <v>0.67200000000000004</v>
      </c>
      <c r="AB175" s="15">
        <v>46</v>
      </c>
    </row>
    <row r="176" spans="1:28" ht="15" customHeight="1" x14ac:dyDescent="0.3">
      <c r="A176" s="15" t="s">
        <v>304</v>
      </c>
      <c r="B176" s="15" t="s">
        <v>109</v>
      </c>
      <c r="C176" s="15" t="s">
        <v>114</v>
      </c>
      <c r="D176" s="15" t="s">
        <v>100</v>
      </c>
      <c r="E176" s="15" t="s">
        <v>101</v>
      </c>
      <c r="F176" s="15">
        <v>2.0299999999999998</v>
      </c>
      <c r="G176" s="15">
        <v>1085.5</v>
      </c>
      <c r="H176" s="15">
        <v>28.9</v>
      </c>
      <c r="I176" s="15">
        <v>77.900000000000006</v>
      </c>
      <c r="J176" s="15">
        <v>6.4</v>
      </c>
      <c r="K176" s="15">
        <v>6.69</v>
      </c>
      <c r="L176" s="15">
        <v>31.9</v>
      </c>
      <c r="M176" s="15">
        <v>156.5</v>
      </c>
      <c r="N176" s="15">
        <v>35.200000000000003</v>
      </c>
      <c r="O176" s="15">
        <v>111.4</v>
      </c>
      <c r="P176" s="15" t="s">
        <v>116</v>
      </c>
      <c r="Q176" s="15">
        <v>100.5</v>
      </c>
      <c r="R176" s="15">
        <v>5.38</v>
      </c>
      <c r="S176" s="15">
        <v>0.98</v>
      </c>
      <c r="T176" s="15">
        <v>3.21</v>
      </c>
      <c r="U176" s="15">
        <v>6.52</v>
      </c>
      <c r="V176" s="15">
        <v>23900</v>
      </c>
      <c r="W176" s="15">
        <v>127691</v>
      </c>
      <c r="X176" s="15">
        <v>155828</v>
      </c>
      <c r="Y176" s="15">
        <v>28137</v>
      </c>
      <c r="Z176" s="15">
        <v>577</v>
      </c>
      <c r="AA176" s="15">
        <v>11.3</v>
      </c>
      <c r="AB176" s="15">
        <v>63.9</v>
      </c>
    </row>
    <row r="177" spans="1:28" ht="15" customHeight="1" x14ac:dyDescent="0.3">
      <c r="A177" s="15" t="s">
        <v>305</v>
      </c>
      <c r="B177" s="15" t="s">
        <v>118</v>
      </c>
      <c r="C177" s="15" t="s">
        <v>129</v>
      </c>
      <c r="D177" s="15" t="s">
        <v>111</v>
      </c>
      <c r="E177" s="15" t="s">
        <v>120</v>
      </c>
      <c r="F177" s="15">
        <v>2.5299999999999998</v>
      </c>
      <c r="G177" s="15">
        <v>80</v>
      </c>
      <c r="H177" s="15">
        <v>34</v>
      </c>
      <c r="I177" s="15">
        <v>56.9</v>
      </c>
      <c r="J177" s="15">
        <v>8.8000000000000007</v>
      </c>
      <c r="K177" s="15">
        <v>7.99</v>
      </c>
      <c r="L177" s="15">
        <v>22.8</v>
      </c>
      <c r="M177" s="15">
        <v>131</v>
      </c>
      <c r="N177" s="15">
        <v>39.9</v>
      </c>
      <c r="O177" s="15">
        <v>129.80000000000001</v>
      </c>
      <c r="P177" s="15" t="s">
        <v>107</v>
      </c>
      <c r="Q177" s="15">
        <v>262.89999999999998</v>
      </c>
      <c r="R177" s="15">
        <v>6.8</v>
      </c>
      <c r="S177" s="15">
        <v>0.99</v>
      </c>
      <c r="T177" s="15">
        <v>0.3</v>
      </c>
      <c r="U177" s="15">
        <v>0.76</v>
      </c>
      <c r="V177" s="15">
        <v>67343</v>
      </c>
      <c r="W177" s="15">
        <v>179667</v>
      </c>
      <c r="X177" s="15">
        <v>51181</v>
      </c>
      <c r="Y177" s="15">
        <v>-128486</v>
      </c>
      <c r="Z177" s="15">
        <v>1363</v>
      </c>
      <c r="AA177" s="15">
        <v>0.55800000000000005</v>
      </c>
      <c r="AB177" s="15">
        <v>35.4</v>
      </c>
    </row>
    <row r="178" spans="1:28" ht="15" customHeight="1" x14ac:dyDescent="0.3">
      <c r="A178" s="15" t="s">
        <v>306</v>
      </c>
      <c r="B178" s="15" t="s">
        <v>118</v>
      </c>
      <c r="C178" s="15" t="s">
        <v>110</v>
      </c>
      <c r="D178" s="15" t="s">
        <v>132</v>
      </c>
      <c r="E178" s="15" t="s">
        <v>120</v>
      </c>
      <c r="F178" s="15">
        <v>13.38</v>
      </c>
      <c r="G178" s="15">
        <v>117.8</v>
      </c>
      <c r="H178" s="15">
        <v>31.6</v>
      </c>
      <c r="I178" s="15">
        <v>43.9</v>
      </c>
      <c r="J178" s="15">
        <v>6.4</v>
      </c>
      <c r="K178" s="15">
        <v>7.07</v>
      </c>
      <c r="L178" s="15">
        <v>19.399999999999999</v>
      </c>
      <c r="M178" s="15">
        <v>182.1</v>
      </c>
      <c r="N178" s="15">
        <v>34.4</v>
      </c>
      <c r="O178" s="15">
        <v>122</v>
      </c>
      <c r="P178" s="15" t="s">
        <v>116</v>
      </c>
      <c r="Q178" s="15">
        <v>158.9</v>
      </c>
      <c r="R178" s="15">
        <v>4.95</v>
      </c>
      <c r="S178" s="15">
        <v>0.78</v>
      </c>
      <c r="T178" s="15">
        <v>1.5</v>
      </c>
      <c r="U178" s="15">
        <v>20.07</v>
      </c>
      <c r="V178" s="15">
        <v>92244</v>
      </c>
      <c r="W178" s="15">
        <v>788466</v>
      </c>
      <c r="X178" s="15">
        <v>1851337</v>
      </c>
      <c r="Y178" s="15">
        <v>1062871</v>
      </c>
      <c r="Z178" s="15">
        <v>4313</v>
      </c>
      <c r="AA178" s="15">
        <v>4.6529999999999996</v>
      </c>
      <c r="AB178" s="15">
        <v>43.7</v>
      </c>
    </row>
    <row r="179" spans="1:28" ht="15" customHeight="1" x14ac:dyDescent="0.3">
      <c r="A179" s="15" t="s">
        <v>307</v>
      </c>
      <c r="B179" s="15" t="s">
        <v>122</v>
      </c>
      <c r="C179" s="15" t="s">
        <v>152</v>
      </c>
      <c r="D179" s="15" t="s">
        <v>144</v>
      </c>
      <c r="E179" s="15" t="s">
        <v>112</v>
      </c>
      <c r="F179" s="15">
        <v>12.77</v>
      </c>
      <c r="G179" s="15">
        <v>520.5</v>
      </c>
      <c r="H179" s="15">
        <v>27.1</v>
      </c>
      <c r="I179" s="15">
        <v>55.7</v>
      </c>
      <c r="J179" s="15">
        <v>7.4</v>
      </c>
      <c r="K179" s="15">
        <v>6.18</v>
      </c>
      <c r="L179" s="15">
        <v>31.3</v>
      </c>
      <c r="M179" s="15">
        <v>89.9</v>
      </c>
      <c r="N179" s="15">
        <v>72.2</v>
      </c>
      <c r="O179" s="15">
        <v>109.1</v>
      </c>
      <c r="P179" s="15" t="s">
        <v>116</v>
      </c>
      <c r="Q179" s="15">
        <v>269.89999999999998</v>
      </c>
      <c r="R179" s="15">
        <v>1.63</v>
      </c>
      <c r="S179" s="15">
        <v>0.72</v>
      </c>
      <c r="T179" s="15">
        <v>1.19</v>
      </c>
      <c r="U179" s="15">
        <v>15.2</v>
      </c>
      <c r="V179" s="15">
        <v>55049</v>
      </c>
      <c r="W179" s="15">
        <v>974498</v>
      </c>
      <c r="X179" s="15">
        <v>836745</v>
      </c>
      <c r="Y179" s="15">
        <v>-137753</v>
      </c>
      <c r="Z179" s="15">
        <v>4087</v>
      </c>
      <c r="AA179" s="15">
        <v>3.7189999999999999</v>
      </c>
      <c r="AB179" s="15">
        <v>53.7</v>
      </c>
    </row>
    <row r="180" spans="1:28" ht="15" customHeight="1" x14ac:dyDescent="0.3">
      <c r="A180" s="15" t="s">
        <v>308</v>
      </c>
      <c r="B180" s="15" t="s">
        <v>146</v>
      </c>
      <c r="C180" s="15" t="s">
        <v>170</v>
      </c>
      <c r="D180" s="15" t="s">
        <v>111</v>
      </c>
      <c r="E180" s="15" t="s">
        <v>112</v>
      </c>
      <c r="F180" s="15">
        <v>7.05</v>
      </c>
      <c r="G180" s="15">
        <v>356.7</v>
      </c>
      <c r="H180" s="15">
        <v>27</v>
      </c>
      <c r="I180" s="15">
        <v>49.5</v>
      </c>
      <c r="J180" s="15">
        <v>6.2</v>
      </c>
      <c r="K180" s="15">
        <v>5.2</v>
      </c>
      <c r="L180" s="15">
        <v>14.4</v>
      </c>
      <c r="M180" s="15">
        <v>156.69999999999999</v>
      </c>
      <c r="N180" s="15">
        <v>45.1</v>
      </c>
      <c r="O180" s="15">
        <v>164.2</v>
      </c>
      <c r="P180" s="15" t="s">
        <v>116</v>
      </c>
      <c r="Q180" s="15">
        <v>116.3</v>
      </c>
      <c r="R180" s="15">
        <v>8.18</v>
      </c>
      <c r="S180" s="15">
        <v>0.99</v>
      </c>
      <c r="T180" s="15">
        <v>0.3</v>
      </c>
      <c r="U180" s="15">
        <v>2.11</v>
      </c>
      <c r="V180" s="15">
        <v>76299</v>
      </c>
      <c r="W180" s="15">
        <v>557552</v>
      </c>
      <c r="X180" s="15">
        <v>160991</v>
      </c>
      <c r="Y180" s="15">
        <v>-396561</v>
      </c>
      <c r="Z180" s="15">
        <v>1334</v>
      </c>
      <c r="AA180" s="15">
        <v>1.5820000000000001</v>
      </c>
      <c r="AB180" s="15">
        <v>21.6</v>
      </c>
    </row>
    <row r="181" spans="1:28" ht="15" customHeight="1" x14ac:dyDescent="0.3">
      <c r="A181" s="15" t="s">
        <v>309</v>
      </c>
      <c r="B181" s="15" t="s">
        <v>104</v>
      </c>
      <c r="C181" s="15" t="s">
        <v>123</v>
      </c>
      <c r="D181" s="15" t="s">
        <v>115</v>
      </c>
      <c r="E181" s="15" t="s">
        <v>120</v>
      </c>
      <c r="F181" s="15">
        <v>10.65</v>
      </c>
      <c r="G181" s="15">
        <v>177.6</v>
      </c>
      <c r="H181" s="15">
        <v>31.5</v>
      </c>
      <c r="I181" s="15">
        <v>43.6</v>
      </c>
      <c r="J181" s="15">
        <v>8</v>
      </c>
      <c r="K181" s="15">
        <v>7.55</v>
      </c>
      <c r="L181" s="15">
        <v>18.2</v>
      </c>
      <c r="M181" s="15">
        <v>144.80000000000001</v>
      </c>
      <c r="N181" s="15">
        <v>31.1</v>
      </c>
      <c r="O181" s="15">
        <v>122.8</v>
      </c>
      <c r="P181" s="15" t="s">
        <v>107</v>
      </c>
      <c r="Q181" s="15">
        <v>184.8</v>
      </c>
      <c r="R181" s="15">
        <v>5.33</v>
      </c>
      <c r="S181" s="15">
        <v>0.9</v>
      </c>
      <c r="T181" s="15">
        <v>1</v>
      </c>
      <c r="U181" s="15">
        <v>10.65</v>
      </c>
      <c r="V181" s="15">
        <v>17097</v>
      </c>
      <c r="W181" s="15">
        <v>808697</v>
      </c>
      <c r="X181" s="15">
        <v>182083</v>
      </c>
      <c r="Y181" s="15">
        <v>-626614</v>
      </c>
      <c r="Z181" s="15">
        <v>21888</v>
      </c>
      <c r="AA181" s="15">
        <v>0.48699999999999999</v>
      </c>
      <c r="AB181" s="15">
        <v>28</v>
      </c>
    </row>
    <row r="182" spans="1:28" ht="15" customHeight="1" x14ac:dyDescent="0.3">
      <c r="A182" s="15" t="s">
        <v>310</v>
      </c>
      <c r="B182" s="15" t="s">
        <v>126</v>
      </c>
      <c r="C182" s="15" t="s">
        <v>123</v>
      </c>
      <c r="D182" s="15" t="s">
        <v>100</v>
      </c>
      <c r="E182" s="15" t="s">
        <v>120</v>
      </c>
      <c r="F182" s="15">
        <v>3.71</v>
      </c>
      <c r="G182" s="15">
        <v>576.20000000000005</v>
      </c>
      <c r="H182" s="15">
        <v>29.3</v>
      </c>
      <c r="I182" s="15">
        <v>48.9</v>
      </c>
      <c r="J182" s="15">
        <v>8</v>
      </c>
      <c r="K182" s="15">
        <v>6.67</v>
      </c>
      <c r="L182" s="15">
        <v>20.9</v>
      </c>
      <c r="M182" s="15">
        <v>152.4</v>
      </c>
      <c r="N182" s="15">
        <v>69.7</v>
      </c>
      <c r="O182" s="15">
        <v>78.900000000000006</v>
      </c>
      <c r="P182" s="15" t="s">
        <v>116</v>
      </c>
      <c r="Q182" s="15">
        <v>40</v>
      </c>
      <c r="R182" s="15">
        <v>3.98</v>
      </c>
      <c r="S182" s="15">
        <v>0.97</v>
      </c>
      <c r="T182" s="15">
        <v>2.2999999999999998</v>
      </c>
      <c r="U182" s="15">
        <v>8.5299999999999994</v>
      </c>
      <c r="V182" s="15">
        <v>22539</v>
      </c>
      <c r="W182" s="15">
        <v>163945</v>
      </c>
      <c r="X182" s="15">
        <v>192258</v>
      </c>
      <c r="Y182" s="15">
        <v>28313</v>
      </c>
      <c r="Z182" s="15">
        <v>992</v>
      </c>
      <c r="AA182" s="15">
        <v>8.5990000000000002</v>
      </c>
      <c r="AB182" s="15">
        <v>44</v>
      </c>
    </row>
    <row r="183" spans="1:28" ht="15" customHeight="1" x14ac:dyDescent="0.3">
      <c r="A183" s="15" t="s">
        <v>311</v>
      </c>
      <c r="B183" s="15" t="s">
        <v>146</v>
      </c>
      <c r="C183" s="15" t="s">
        <v>152</v>
      </c>
      <c r="D183" s="15" t="s">
        <v>100</v>
      </c>
      <c r="E183" s="15" t="s">
        <v>112</v>
      </c>
      <c r="F183" s="15">
        <v>7.42</v>
      </c>
      <c r="G183" s="15">
        <v>532.6</v>
      </c>
      <c r="H183" s="15">
        <v>24.4</v>
      </c>
      <c r="I183" s="15">
        <v>65</v>
      </c>
      <c r="J183" s="15">
        <v>6.8</v>
      </c>
      <c r="K183" s="15">
        <v>6.94</v>
      </c>
      <c r="L183" s="15">
        <v>25.9</v>
      </c>
      <c r="M183" s="15">
        <v>83</v>
      </c>
      <c r="N183" s="15">
        <v>50.6</v>
      </c>
      <c r="O183" s="15">
        <v>92.5</v>
      </c>
      <c r="P183" s="15" t="s">
        <v>127</v>
      </c>
      <c r="Q183" s="15">
        <v>144.30000000000001</v>
      </c>
      <c r="R183" s="15">
        <v>5.24</v>
      </c>
      <c r="S183" s="15">
        <v>0.85</v>
      </c>
      <c r="T183" s="15">
        <v>2.89</v>
      </c>
      <c r="U183" s="15">
        <v>21.44</v>
      </c>
      <c r="V183" s="15">
        <v>25961</v>
      </c>
      <c r="W183" s="15">
        <v>476065</v>
      </c>
      <c r="X183" s="15">
        <v>556604</v>
      </c>
      <c r="Y183" s="15">
        <v>80539</v>
      </c>
      <c r="Z183" s="15">
        <v>3382</v>
      </c>
      <c r="AA183" s="15">
        <v>6.3390000000000004</v>
      </c>
      <c r="AB183" s="15">
        <v>45.8</v>
      </c>
    </row>
    <row r="184" spans="1:28" ht="15" customHeight="1" x14ac:dyDescent="0.3">
      <c r="A184" s="15" t="s">
        <v>312</v>
      </c>
      <c r="B184" s="15" t="s">
        <v>109</v>
      </c>
      <c r="C184" s="15" t="s">
        <v>105</v>
      </c>
      <c r="D184" s="15" t="s">
        <v>115</v>
      </c>
      <c r="E184" s="15" t="s">
        <v>112</v>
      </c>
      <c r="F184" s="15">
        <v>14.58</v>
      </c>
      <c r="G184" s="15">
        <v>641.70000000000005</v>
      </c>
      <c r="H184" s="15">
        <v>21.3</v>
      </c>
      <c r="I184" s="15">
        <v>61.8</v>
      </c>
      <c r="J184" s="15">
        <v>7.5</v>
      </c>
      <c r="K184" s="15">
        <v>6.65</v>
      </c>
      <c r="L184" s="15">
        <v>22.6</v>
      </c>
      <c r="M184" s="15">
        <v>99.8</v>
      </c>
      <c r="N184" s="15">
        <v>40.700000000000003</v>
      </c>
      <c r="O184" s="15">
        <v>134.69999999999999</v>
      </c>
      <c r="P184" s="15" t="s">
        <v>107</v>
      </c>
      <c r="Q184" s="15">
        <v>289.39999999999998</v>
      </c>
      <c r="R184" s="15">
        <v>3.74</v>
      </c>
      <c r="S184" s="15">
        <v>0.96</v>
      </c>
      <c r="T184" s="15">
        <v>3.1</v>
      </c>
      <c r="U184" s="15">
        <v>45.2</v>
      </c>
      <c r="V184" s="15">
        <v>25564</v>
      </c>
      <c r="W184" s="15">
        <v>1035362</v>
      </c>
      <c r="X184" s="15">
        <v>1155493</v>
      </c>
      <c r="Y184" s="15">
        <v>120131</v>
      </c>
      <c r="Z184" s="15">
        <v>23605</v>
      </c>
      <c r="AA184" s="15">
        <v>1.915</v>
      </c>
      <c r="AB184" s="15">
        <v>43.4</v>
      </c>
    </row>
    <row r="185" spans="1:28" ht="15" customHeight="1" x14ac:dyDescent="0.3">
      <c r="A185" s="15" t="s">
        <v>313</v>
      </c>
      <c r="B185" s="15" t="s">
        <v>104</v>
      </c>
      <c r="C185" s="15" t="s">
        <v>134</v>
      </c>
      <c r="D185" s="15" t="s">
        <v>132</v>
      </c>
      <c r="E185" s="15" t="s">
        <v>101</v>
      </c>
      <c r="F185" s="15">
        <v>11.4</v>
      </c>
      <c r="G185" s="15">
        <v>815.8</v>
      </c>
      <c r="H185" s="15">
        <v>28.6</v>
      </c>
      <c r="I185" s="15">
        <v>80.2</v>
      </c>
      <c r="J185" s="15">
        <v>8.8000000000000007</v>
      </c>
      <c r="K185" s="15">
        <v>6.61</v>
      </c>
      <c r="L185" s="15">
        <v>37</v>
      </c>
      <c r="M185" s="15">
        <v>133.19999999999999</v>
      </c>
      <c r="N185" s="15">
        <v>69.599999999999994</v>
      </c>
      <c r="O185" s="15">
        <v>100.5</v>
      </c>
      <c r="P185" s="15" t="s">
        <v>116</v>
      </c>
      <c r="Q185" s="15">
        <v>145.69999999999999</v>
      </c>
      <c r="R185" s="15">
        <v>9.41</v>
      </c>
      <c r="S185" s="15">
        <v>0.76</v>
      </c>
      <c r="T185" s="15">
        <v>2.38</v>
      </c>
      <c r="U185" s="15">
        <v>27.13</v>
      </c>
      <c r="V185" s="15">
        <v>102137</v>
      </c>
      <c r="W185" s="15">
        <v>710093</v>
      </c>
      <c r="X185" s="15">
        <v>2770977</v>
      </c>
      <c r="Y185" s="15">
        <v>2060884</v>
      </c>
      <c r="Z185" s="15">
        <v>3802</v>
      </c>
      <c r="AA185" s="15">
        <v>7.1360000000000001</v>
      </c>
      <c r="AB185" s="15">
        <v>37.799999999999997</v>
      </c>
    </row>
    <row r="186" spans="1:28" ht="15" customHeight="1" x14ac:dyDescent="0.3">
      <c r="A186" s="15" t="s">
        <v>314</v>
      </c>
      <c r="B186" s="15" t="s">
        <v>109</v>
      </c>
      <c r="C186" s="15" t="s">
        <v>170</v>
      </c>
      <c r="D186" s="15" t="s">
        <v>111</v>
      </c>
      <c r="E186" s="15" t="s">
        <v>101</v>
      </c>
      <c r="F186" s="15">
        <v>1.95</v>
      </c>
      <c r="G186" s="15">
        <v>1072.4000000000001</v>
      </c>
      <c r="H186" s="15">
        <v>25.9</v>
      </c>
      <c r="I186" s="15">
        <v>71.099999999999994</v>
      </c>
      <c r="J186" s="15">
        <v>5.7</v>
      </c>
      <c r="K186" s="15">
        <v>5.95</v>
      </c>
      <c r="L186" s="15">
        <v>34.200000000000003</v>
      </c>
      <c r="M186" s="15">
        <v>48.2</v>
      </c>
      <c r="N186" s="15">
        <v>98.5</v>
      </c>
      <c r="O186" s="15">
        <v>146.80000000000001</v>
      </c>
      <c r="P186" s="15" t="s">
        <v>102</v>
      </c>
      <c r="Q186" s="15">
        <v>241.7</v>
      </c>
      <c r="R186" s="15">
        <v>9.25</v>
      </c>
      <c r="S186" s="15">
        <v>0.88</v>
      </c>
      <c r="T186" s="15">
        <v>0.64</v>
      </c>
      <c r="U186" s="15">
        <v>1.25</v>
      </c>
      <c r="V186" s="15">
        <v>77841</v>
      </c>
      <c r="W186" s="15">
        <v>134547</v>
      </c>
      <c r="X186" s="15">
        <v>97301</v>
      </c>
      <c r="Y186" s="15">
        <v>-37246</v>
      </c>
      <c r="Z186" s="15">
        <v>628</v>
      </c>
      <c r="AA186" s="15">
        <v>1.99</v>
      </c>
      <c r="AB186" s="15">
        <v>46.9</v>
      </c>
    </row>
    <row r="187" spans="1:28" ht="15" customHeight="1" x14ac:dyDescent="0.3">
      <c r="A187" s="15" t="s">
        <v>315</v>
      </c>
      <c r="B187" s="15" t="s">
        <v>104</v>
      </c>
      <c r="C187" s="15" t="s">
        <v>129</v>
      </c>
      <c r="D187" s="15" t="s">
        <v>115</v>
      </c>
      <c r="E187" s="15" t="s">
        <v>120</v>
      </c>
      <c r="F187" s="15">
        <v>7.74</v>
      </c>
      <c r="G187" s="15">
        <v>271.10000000000002</v>
      </c>
      <c r="H187" s="15">
        <v>36</v>
      </c>
      <c r="I187" s="15">
        <v>49.9</v>
      </c>
      <c r="J187" s="15">
        <v>6.5</v>
      </c>
      <c r="K187" s="15">
        <v>7.22</v>
      </c>
      <c r="L187" s="15">
        <v>16.899999999999999</v>
      </c>
      <c r="M187" s="15">
        <v>112.5</v>
      </c>
      <c r="N187" s="15">
        <v>39</v>
      </c>
      <c r="O187" s="15">
        <v>152</v>
      </c>
      <c r="P187" s="15" t="s">
        <v>127</v>
      </c>
      <c r="Q187" s="15">
        <v>137</v>
      </c>
      <c r="R187" s="15">
        <v>3.85</v>
      </c>
      <c r="S187" s="15">
        <v>0.95</v>
      </c>
      <c r="T187" s="15">
        <v>1.84</v>
      </c>
      <c r="U187" s="15">
        <v>14.24</v>
      </c>
      <c r="V187" s="15">
        <v>23621</v>
      </c>
      <c r="W187" s="15">
        <v>593150</v>
      </c>
      <c r="X187" s="15">
        <v>336363</v>
      </c>
      <c r="Y187" s="15">
        <v>-256787</v>
      </c>
      <c r="Z187" s="15">
        <v>11788</v>
      </c>
      <c r="AA187" s="15">
        <v>1.208</v>
      </c>
      <c r="AB187" s="15">
        <v>42.9</v>
      </c>
    </row>
    <row r="188" spans="1:28" ht="15" customHeight="1" x14ac:dyDescent="0.3">
      <c r="A188" s="15" t="s">
        <v>316</v>
      </c>
      <c r="B188" s="15" t="s">
        <v>126</v>
      </c>
      <c r="C188" s="15" t="s">
        <v>114</v>
      </c>
      <c r="D188" s="15" t="s">
        <v>115</v>
      </c>
      <c r="E188" s="15" t="s">
        <v>112</v>
      </c>
      <c r="F188" s="15">
        <v>2.39</v>
      </c>
      <c r="G188" s="15"/>
      <c r="H188" s="15">
        <v>21.3</v>
      </c>
      <c r="I188" s="15">
        <v>55.5</v>
      </c>
      <c r="J188" s="15">
        <v>8.4</v>
      </c>
      <c r="K188" s="15">
        <v>7.08</v>
      </c>
      <c r="L188" s="15">
        <v>30</v>
      </c>
      <c r="M188" s="15">
        <v>103.3</v>
      </c>
      <c r="N188" s="15">
        <v>53.4</v>
      </c>
      <c r="O188" s="15">
        <v>102.7</v>
      </c>
      <c r="P188" s="15" t="s">
        <v>107</v>
      </c>
      <c r="Q188" s="15">
        <v>177.5</v>
      </c>
      <c r="R188" s="15">
        <v>6.51</v>
      </c>
      <c r="S188" s="15">
        <v>0.77</v>
      </c>
      <c r="T188" s="15">
        <v>2.41</v>
      </c>
      <c r="U188" s="15">
        <v>5.76</v>
      </c>
      <c r="V188" s="15">
        <v>22588</v>
      </c>
      <c r="W188" s="15">
        <v>171055</v>
      </c>
      <c r="X188" s="15">
        <v>130107</v>
      </c>
      <c r="Y188" s="15">
        <v>-40948</v>
      </c>
      <c r="Z188" s="15">
        <v>3882</v>
      </c>
      <c r="AA188" s="15">
        <v>1.484</v>
      </c>
      <c r="AB188" s="15">
        <v>43.3</v>
      </c>
    </row>
    <row r="189" spans="1:28" ht="15" customHeight="1" x14ac:dyDescent="0.3">
      <c r="A189" s="15" t="s">
        <v>317</v>
      </c>
      <c r="B189" s="15" t="s">
        <v>109</v>
      </c>
      <c r="C189" s="15" t="s">
        <v>114</v>
      </c>
      <c r="D189" s="15" t="s">
        <v>100</v>
      </c>
      <c r="E189" s="15" t="s">
        <v>101</v>
      </c>
      <c r="F189" s="15">
        <v>1.44</v>
      </c>
      <c r="G189" s="15">
        <v>927.2</v>
      </c>
      <c r="H189" s="15">
        <v>27.3</v>
      </c>
      <c r="I189" s="15">
        <v>75.8</v>
      </c>
      <c r="J189" s="15">
        <v>7.2</v>
      </c>
      <c r="K189" s="15">
        <v>6.61</v>
      </c>
      <c r="L189" s="15">
        <v>36.9</v>
      </c>
      <c r="M189" s="15">
        <v>188.9</v>
      </c>
      <c r="N189" s="15">
        <v>61.6</v>
      </c>
      <c r="O189" s="15">
        <v>121.1</v>
      </c>
      <c r="P189" s="15" t="s">
        <v>102</v>
      </c>
      <c r="Q189" s="15">
        <v>215.6</v>
      </c>
      <c r="R189" s="15">
        <v>4.2699999999999996</v>
      </c>
      <c r="S189" s="15">
        <v>0.74</v>
      </c>
      <c r="T189" s="15">
        <v>3.53</v>
      </c>
      <c r="U189" s="15">
        <v>5.08</v>
      </c>
      <c r="V189" s="15">
        <v>24563</v>
      </c>
      <c r="W189" s="15">
        <v>117305</v>
      </c>
      <c r="X189" s="15">
        <v>124780</v>
      </c>
      <c r="Y189" s="15">
        <v>7475</v>
      </c>
      <c r="Z189" s="15">
        <v>666</v>
      </c>
      <c r="AA189" s="15">
        <v>7.6280000000000001</v>
      </c>
      <c r="AB189" s="15">
        <v>72.599999999999994</v>
      </c>
    </row>
    <row r="190" spans="1:28" ht="15" customHeight="1" x14ac:dyDescent="0.3">
      <c r="A190" s="15" t="s">
        <v>318</v>
      </c>
      <c r="B190" s="15" t="s">
        <v>146</v>
      </c>
      <c r="C190" s="15" t="s">
        <v>114</v>
      </c>
      <c r="D190" s="15" t="s">
        <v>111</v>
      </c>
      <c r="E190" s="15" t="s">
        <v>112</v>
      </c>
      <c r="F190" s="15">
        <v>5.67</v>
      </c>
      <c r="G190" s="15">
        <v>358.4</v>
      </c>
      <c r="H190" s="15">
        <v>25.1</v>
      </c>
      <c r="I190" s="15">
        <v>59.5</v>
      </c>
      <c r="J190" s="15">
        <v>7.5</v>
      </c>
      <c r="K190" s="15">
        <v>6.62</v>
      </c>
      <c r="L190" s="15">
        <v>30.1</v>
      </c>
      <c r="M190" s="15">
        <v>151.4</v>
      </c>
      <c r="N190" s="15">
        <v>39.799999999999997</v>
      </c>
      <c r="O190" s="15">
        <v>124.4</v>
      </c>
      <c r="P190" s="15" t="s">
        <v>102</v>
      </c>
      <c r="Q190" s="15">
        <v>184.6</v>
      </c>
      <c r="R190" s="15">
        <v>4.55</v>
      </c>
      <c r="S190" s="15">
        <v>0.81</v>
      </c>
      <c r="T190" s="15">
        <v>1.27</v>
      </c>
      <c r="U190" s="15">
        <v>7.2</v>
      </c>
      <c r="V190" s="15">
        <v>73052</v>
      </c>
      <c r="W190" s="15">
        <v>389581</v>
      </c>
      <c r="X190" s="15">
        <v>525974</v>
      </c>
      <c r="Y190" s="15">
        <v>136393</v>
      </c>
      <c r="Z190" s="15">
        <v>1597</v>
      </c>
      <c r="AA190" s="15">
        <v>4.508</v>
      </c>
      <c r="AB190" s="15">
        <v>40.6</v>
      </c>
    </row>
    <row r="191" spans="1:28" ht="15" customHeight="1" x14ac:dyDescent="0.3">
      <c r="A191" s="15" t="s">
        <v>319</v>
      </c>
      <c r="B191" s="15" t="s">
        <v>126</v>
      </c>
      <c r="C191" s="15" t="s">
        <v>134</v>
      </c>
      <c r="D191" s="15" t="s">
        <v>144</v>
      </c>
      <c r="E191" s="15" t="s">
        <v>101</v>
      </c>
      <c r="F191" s="15">
        <v>2.04</v>
      </c>
      <c r="G191" s="15">
        <v>927</v>
      </c>
      <c r="H191" s="15">
        <v>27.7</v>
      </c>
      <c r="I191" s="15">
        <v>70.900000000000006</v>
      </c>
      <c r="J191" s="15">
        <v>5</v>
      </c>
      <c r="K191" s="15">
        <v>6.97</v>
      </c>
      <c r="L191" s="15">
        <v>31.8</v>
      </c>
      <c r="M191" s="15">
        <v>154.19999999999999</v>
      </c>
      <c r="N191" s="15">
        <v>68.900000000000006</v>
      </c>
      <c r="O191" s="15">
        <v>113.4</v>
      </c>
      <c r="P191" s="15" t="s">
        <v>107</v>
      </c>
      <c r="Q191" s="15">
        <v>257.7</v>
      </c>
      <c r="R191" s="15">
        <v>8.39</v>
      </c>
      <c r="S191" s="15">
        <v>0.67</v>
      </c>
      <c r="T191" s="15">
        <v>2.06</v>
      </c>
      <c r="U191" s="15">
        <v>4.2</v>
      </c>
      <c r="V191" s="15">
        <v>52915</v>
      </c>
      <c r="W191" s="15">
        <v>140715</v>
      </c>
      <c r="X191" s="15">
        <v>222243</v>
      </c>
      <c r="Y191" s="15">
        <v>81528</v>
      </c>
      <c r="Z191" s="15">
        <v>1093</v>
      </c>
      <c r="AA191" s="15">
        <v>3.843</v>
      </c>
      <c r="AB191" s="15">
        <v>43.9</v>
      </c>
    </row>
    <row r="192" spans="1:28" ht="15" customHeight="1" x14ac:dyDescent="0.3">
      <c r="A192" s="15" t="s">
        <v>320</v>
      </c>
      <c r="B192" s="15" t="s">
        <v>126</v>
      </c>
      <c r="C192" s="15" t="s">
        <v>114</v>
      </c>
      <c r="D192" s="15" t="s">
        <v>132</v>
      </c>
      <c r="E192" s="15" t="s">
        <v>101</v>
      </c>
      <c r="F192" s="15">
        <v>2.16</v>
      </c>
      <c r="G192" s="15">
        <v>1068.9000000000001</v>
      </c>
      <c r="H192" s="15">
        <v>29.7</v>
      </c>
      <c r="I192" s="15">
        <v>73</v>
      </c>
      <c r="J192" s="15">
        <v>7.1</v>
      </c>
      <c r="K192" s="15">
        <v>6.97</v>
      </c>
      <c r="L192" s="15">
        <v>30.6</v>
      </c>
      <c r="M192" s="15">
        <v>148.9</v>
      </c>
      <c r="N192" s="15">
        <v>50.1</v>
      </c>
      <c r="O192" s="15">
        <v>126.2</v>
      </c>
      <c r="P192" s="15" t="s">
        <v>127</v>
      </c>
      <c r="Q192" s="15">
        <v>308.3</v>
      </c>
      <c r="R192" s="15">
        <v>6.18</v>
      </c>
      <c r="S192" s="15">
        <v>0.83</v>
      </c>
      <c r="T192" s="15">
        <v>1.7</v>
      </c>
      <c r="U192" s="15">
        <v>3.67</v>
      </c>
      <c r="V192" s="15">
        <v>102163</v>
      </c>
      <c r="W192" s="15">
        <v>183052</v>
      </c>
      <c r="X192" s="15">
        <v>374938</v>
      </c>
      <c r="Y192" s="15">
        <v>191886</v>
      </c>
      <c r="Z192" s="15">
        <v>1427</v>
      </c>
      <c r="AA192" s="15">
        <v>2.5720000000000001</v>
      </c>
      <c r="AB192" s="15">
        <v>60.7</v>
      </c>
    </row>
    <row r="193" spans="1:28" ht="15" customHeight="1" x14ac:dyDescent="0.3">
      <c r="A193" s="15" t="s">
        <v>321</v>
      </c>
      <c r="B193" s="15" t="s">
        <v>146</v>
      </c>
      <c r="C193" s="15" t="s">
        <v>99</v>
      </c>
      <c r="D193" s="15" t="s">
        <v>100</v>
      </c>
      <c r="E193" s="15" t="s">
        <v>112</v>
      </c>
      <c r="F193" s="15">
        <v>12.63</v>
      </c>
      <c r="G193" s="15">
        <v>275.60000000000002</v>
      </c>
      <c r="H193" s="15">
        <v>25.3</v>
      </c>
      <c r="I193" s="15">
        <v>59.8</v>
      </c>
      <c r="J193" s="15">
        <v>8.1</v>
      </c>
      <c r="K193" s="15">
        <v>6.75</v>
      </c>
      <c r="L193" s="15">
        <v>29.7</v>
      </c>
      <c r="M193" s="15">
        <v>93.9</v>
      </c>
      <c r="N193" s="15">
        <v>58.2</v>
      </c>
      <c r="O193" s="15">
        <v>76.2</v>
      </c>
      <c r="P193" s="15" t="s">
        <v>116</v>
      </c>
      <c r="Q193" s="15">
        <v>260.60000000000002</v>
      </c>
      <c r="R193" s="15">
        <v>6.26</v>
      </c>
      <c r="S193" s="15">
        <v>0.77</v>
      </c>
      <c r="T193" s="15">
        <v>2.09</v>
      </c>
      <c r="U193" s="15">
        <v>26.4</v>
      </c>
      <c r="V193" s="15">
        <v>27106</v>
      </c>
      <c r="W193" s="15">
        <v>850962</v>
      </c>
      <c r="X193" s="15">
        <v>715598</v>
      </c>
      <c r="Y193" s="15">
        <v>-135364</v>
      </c>
      <c r="Z193" s="15">
        <v>3909</v>
      </c>
      <c r="AA193" s="15">
        <v>6.7539999999999996</v>
      </c>
      <c r="AB193" s="15">
        <v>32.200000000000003</v>
      </c>
    </row>
    <row r="194" spans="1:28" ht="15" customHeight="1" x14ac:dyDescent="0.3">
      <c r="A194" s="15" t="s">
        <v>322</v>
      </c>
      <c r="B194" s="15" t="s">
        <v>104</v>
      </c>
      <c r="C194" s="15" t="s">
        <v>119</v>
      </c>
      <c r="D194" s="15" t="s">
        <v>115</v>
      </c>
      <c r="E194" s="15" t="s">
        <v>112</v>
      </c>
      <c r="F194" s="15">
        <v>7.76</v>
      </c>
      <c r="G194" s="15">
        <v>432</v>
      </c>
      <c r="H194" s="15">
        <v>19.899999999999999</v>
      </c>
      <c r="I194" s="15">
        <v>72.8</v>
      </c>
      <c r="J194" s="15">
        <v>6.9</v>
      </c>
      <c r="K194" s="15">
        <v>6.37</v>
      </c>
      <c r="L194" s="15">
        <v>24.5</v>
      </c>
      <c r="M194" s="15">
        <v>136.6</v>
      </c>
      <c r="N194" s="15">
        <v>43.7</v>
      </c>
      <c r="O194" s="15">
        <v>161.80000000000001</v>
      </c>
      <c r="P194" s="15" t="s">
        <v>102</v>
      </c>
      <c r="Q194" s="15">
        <v>180</v>
      </c>
      <c r="R194" s="15">
        <v>3.09</v>
      </c>
      <c r="S194" s="15">
        <v>0.93</v>
      </c>
      <c r="T194" s="15">
        <v>3.1</v>
      </c>
      <c r="U194" s="15">
        <v>24.06</v>
      </c>
      <c r="V194" s="15">
        <v>26456</v>
      </c>
      <c r="W194" s="15">
        <v>533300</v>
      </c>
      <c r="X194" s="15">
        <v>636531</v>
      </c>
      <c r="Y194" s="15">
        <v>103231</v>
      </c>
      <c r="Z194" s="15">
        <v>9887</v>
      </c>
      <c r="AA194" s="15">
        <v>2.4329999999999998</v>
      </c>
      <c r="AB194" s="15">
        <v>43.4</v>
      </c>
    </row>
    <row r="195" spans="1:28" ht="15" customHeight="1" x14ac:dyDescent="0.3">
      <c r="A195" s="15" t="s">
        <v>323</v>
      </c>
      <c r="B195" s="15" t="s">
        <v>126</v>
      </c>
      <c r="C195" s="15" t="s">
        <v>152</v>
      </c>
      <c r="D195" s="15" t="s">
        <v>115</v>
      </c>
      <c r="E195" s="15" t="s">
        <v>101</v>
      </c>
      <c r="F195" s="15">
        <v>9.19</v>
      </c>
      <c r="G195" s="15">
        <v>756.7</v>
      </c>
      <c r="H195" s="15">
        <v>30.1</v>
      </c>
      <c r="I195" s="15">
        <v>82.9</v>
      </c>
      <c r="J195" s="15">
        <v>6.8</v>
      </c>
      <c r="K195" s="15">
        <v>7.24</v>
      </c>
      <c r="L195" s="15">
        <v>29.1</v>
      </c>
      <c r="M195" s="15">
        <v>172.5</v>
      </c>
      <c r="N195" s="15">
        <v>71.900000000000006</v>
      </c>
      <c r="O195" s="15">
        <v>155.19999999999999</v>
      </c>
      <c r="P195" s="15" t="s">
        <v>107</v>
      </c>
      <c r="Q195" s="15">
        <v>140.19999999999999</v>
      </c>
      <c r="R195" s="15">
        <v>4.7300000000000004</v>
      </c>
      <c r="S195" s="15">
        <v>0.92</v>
      </c>
      <c r="T195" s="15">
        <v>3.24</v>
      </c>
      <c r="U195" s="15">
        <v>29.78</v>
      </c>
      <c r="V195" s="15">
        <v>24484</v>
      </c>
      <c r="W195" s="15">
        <v>589790</v>
      </c>
      <c r="X195" s="15">
        <v>729134</v>
      </c>
      <c r="Y195" s="15">
        <v>139344</v>
      </c>
      <c r="Z195" s="15">
        <v>21159</v>
      </c>
      <c r="AA195" s="15">
        <v>1.407</v>
      </c>
      <c r="AB195" s="15">
        <v>72.7</v>
      </c>
    </row>
    <row r="196" spans="1:28" ht="15" customHeight="1" x14ac:dyDescent="0.3">
      <c r="A196" s="15" t="s">
        <v>324</v>
      </c>
      <c r="B196" s="15" t="s">
        <v>104</v>
      </c>
      <c r="C196" s="15" t="s">
        <v>123</v>
      </c>
      <c r="D196" s="15" t="s">
        <v>111</v>
      </c>
      <c r="E196" s="15" t="s">
        <v>112</v>
      </c>
      <c r="F196" s="15">
        <v>12.32</v>
      </c>
      <c r="G196" s="15">
        <v>371</v>
      </c>
      <c r="H196" s="15">
        <v>24.4</v>
      </c>
      <c r="I196" s="15">
        <v>50.4</v>
      </c>
      <c r="J196" s="15">
        <v>8.3000000000000007</v>
      </c>
      <c r="K196" s="15">
        <v>7.25</v>
      </c>
      <c r="L196" s="15">
        <v>25.7</v>
      </c>
      <c r="M196" s="15">
        <v>80</v>
      </c>
      <c r="N196" s="15">
        <v>28.9</v>
      </c>
      <c r="O196" s="15">
        <v>96.8</v>
      </c>
      <c r="P196" s="15" t="s">
        <v>116</v>
      </c>
      <c r="Q196" s="15">
        <v>224.9</v>
      </c>
      <c r="R196" s="15">
        <v>2.66</v>
      </c>
      <c r="S196" s="15">
        <v>0.94</v>
      </c>
      <c r="T196" s="15">
        <v>0.67</v>
      </c>
      <c r="U196" s="15">
        <v>8.25</v>
      </c>
      <c r="V196" s="15">
        <v>79182</v>
      </c>
      <c r="W196" s="15">
        <v>799704</v>
      </c>
      <c r="X196" s="15">
        <v>653252</v>
      </c>
      <c r="Y196" s="15">
        <v>-146452</v>
      </c>
      <c r="Z196" s="15">
        <v>2643</v>
      </c>
      <c r="AA196" s="15">
        <v>3.121</v>
      </c>
      <c r="AB196" s="15">
        <v>39.6</v>
      </c>
    </row>
    <row r="197" spans="1:28" ht="15" customHeight="1" x14ac:dyDescent="0.3">
      <c r="A197" s="15" t="s">
        <v>325</v>
      </c>
      <c r="B197" s="15" t="s">
        <v>98</v>
      </c>
      <c r="C197" s="15" t="s">
        <v>170</v>
      </c>
      <c r="D197" s="15" t="s">
        <v>130</v>
      </c>
      <c r="E197" s="15" t="s">
        <v>101</v>
      </c>
      <c r="F197" s="15">
        <v>1.06</v>
      </c>
      <c r="G197" s="15">
        <v>702</v>
      </c>
      <c r="H197" s="15">
        <v>22.4</v>
      </c>
      <c r="I197" s="15">
        <v>57.3</v>
      </c>
      <c r="J197" s="15">
        <v>6.7</v>
      </c>
      <c r="K197" s="15">
        <v>6.93</v>
      </c>
      <c r="L197" s="15">
        <v>34.9</v>
      </c>
      <c r="M197" s="15">
        <v>91.7</v>
      </c>
      <c r="N197" s="15">
        <v>63.1</v>
      </c>
      <c r="O197" s="15">
        <v>105.8</v>
      </c>
      <c r="P197" s="15" t="s">
        <v>107</v>
      </c>
      <c r="Q197" s="15">
        <v>227.4</v>
      </c>
      <c r="R197" s="15">
        <v>5.51</v>
      </c>
      <c r="S197" s="15">
        <v>0.75</v>
      </c>
      <c r="T197" s="15">
        <v>1.72</v>
      </c>
      <c r="U197" s="15">
        <v>1.82</v>
      </c>
      <c r="V197" s="15">
        <v>76512</v>
      </c>
      <c r="W197" s="15">
        <v>76346</v>
      </c>
      <c r="X197" s="15">
        <v>139252</v>
      </c>
      <c r="Y197" s="15">
        <v>62906</v>
      </c>
      <c r="Z197" s="15">
        <v>1005</v>
      </c>
      <c r="AA197" s="15">
        <v>1.8109999999999999</v>
      </c>
      <c r="AB197" s="15">
        <v>42.2</v>
      </c>
    </row>
    <row r="198" spans="1:28" ht="15" customHeight="1" x14ac:dyDescent="0.3">
      <c r="A198" s="15" t="s">
        <v>326</v>
      </c>
      <c r="B198" s="15" t="s">
        <v>98</v>
      </c>
      <c r="C198" s="15" t="s">
        <v>123</v>
      </c>
      <c r="D198" s="15" t="s">
        <v>115</v>
      </c>
      <c r="E198" s="15" t="s">
        <v>101</v>
      </c>
      <c r="F198" s="15">
        <v>4.53</v>
      </c>
      <c r="G198" s="15">
        <v>1118.5999999999999</v>
      </c>
      <c r="H198" s="15">
        <v>25.9</v>
      </c>
      <c r="I198" s="15">
        <v>69.2</v>
      </c>
      <c r="J198" s="15">
        <v>7</v>
      </c>
      <c r="K198" s="15">
        <v>6.35</v>
      </c>
      <c r="L198" s="15"/>
      <c r="M198" s="15">
        <v>150.19999999999999</v>
      </c>
      <c r="N198" s="15">
        <v>79.099999999999994</v>
      </c>
      <c r="O198" s="15">
        <v>95.8</v>
      </c>
      <c r="P198" s="15" t="s">
        <v>127</v>
      </c>
      <c r="Q198" s="15">
        <v>202</v>
      </c>
      <c r="R198" s="15">
        <v>7.96</v>
      </c>
      <c r="S198" s="15">
        <v>0.97</v>
      </c>
      <c r="T198" s="15">
        <v>3.08</v>
      </c>
      <c r="U198" s="15">
        <v>13.95</v>
      </c>
      <c r="V198" s="15">
        <v>26403</v>
      </c>
      <c r="W198" s="15">
        <v>301726</v>
      </c>
      <c r="X198" s="15">
        <v>368322</v>
      </c>
      <c r="Y198" s="15">
        <v>66596</v>
      </c>
      <c r="Z198" s="15">
        <v>6984</v>
      </c>
      <c r="AA198" s="15">
        <v>1.9970000000000001</v>
      </c>
      <c r="AB198" s="15">
        <v>42.7</v>
      </c>
    </row>
    <row r="199" spans="1:28" ht="15" customHeight="1" x14ac:dyDescent="0.3">
      <c r="A199" s="15" t="s">
        <v>327</v>
      </c>
      <c r="B199" s="15" t="s">
        <v>146</v>
      </c>
      <c r="C199" s="15" t="s">
        <v>170</v>
      </c>
      <c r="D199" s="15" t="s">
        <v>100</v>
      </c>
      <c r="E199" s="15" t="s">
        <v>101</v>
      </c>
      <c r="F199" s="15">
        <v>7.71</v>
      </c>
      <c r="G199" s="15">
        <v>636.29999999999995</v>
      </c>
      <c r="H199" s="15">
        <v>25.7</v>
      </c>
      <c r="I199" s="15">
        <v>76.2</v>
      </c>
      <c r="J199" s="15">
        <v>7.4</v>
      </c>
      <c r="K199" s="15">
        <v>5.79</v>
      </c>
      <c r="L199" s="15">
        <v>40.799999999999997</v>
      </c>
      <c r="M199" s="15">
        <v>90.9</v>
      </c>
      <c r="N199" s="15">
        <v>61.2</v>
      </c>
      <c r="O199" s="15">
        <v>144.1</v>
      </c>
      <c r="P199" s="15" t="s">
        <v>102</v>
      </c>
      <c r="Q199" s="15">
        <v>212.6</v>
      </c>
      <c r="R199" s="15">
        <v>2.5099999999999998</v>
      </c>
      <c r="S199" s="15">
        <v>0.74</v>
      </c>
      <c r="T199" s="15">
        <v>1.44</v>
      </c>
      <c r="U199" s="15">
        <v>11.1</v>
      </c>
      <c r="V199" s="15">
        <v>27940</v>
      </c>
      <c r="W199" s="15">
        <v>498280</v>
      </c>
      <c r="X199" s="15">
        <v>310134</v>
      </c>
      <c r="Y199" s="15">
        <v>-188146</v>
      </c>
      <c r="Z199" s="15">
        <v>3735</v>
      </c>
      <c r="AA199" s="15">
        <v>2.972</v>
      </c>
      <c r="AB199" s="15">
        <v>66.5</v>
      </c>
    </row>
    <row r="200" spans="1:28" ht="15" customHeight="1" x14ac:dyDescent="0.3">
      <c r="A200" s="15" t="s">
        <v>328</v>
      </c>
      <c r="B200" s="15" t="s">
        <v>146</v>
      </c>
      <c r="C200" s="15" t="s">
        <v>129</v>
      </c>
      <c r="D200" s="15" t="s">
        <v>100</v>
      </c>
      <c r="E200" s="15" t="s">
        <v>101</v>
      </c>
      <c r="F200" s="15">
        <v>5.9</v>
      </c>
      <c r="G200" s="15">
        <v>516.29999999999995</v>
      </c>
      <c r="H200" s="15">
        <v>26.7</v>
      </c>
      <c r="I200" s="15">
        <v>70.400000000000006</v>
      </c>
      <c r="J200" s="15">
        <v>4.9000000000000004</v>
      </c>
      <c r="K200" s="15">
        <v>7.41</v>
      </c>
      <c r="L200" s="15">
        <v>34.4</v>
      </c>
      <c r="M200" s="15">
        <v>110.5</v>
      </c>
      <c r="N200" s="15">
        <v>78.099999999999994</v>
      </c>
      <c r="O200" s="15">
        <v>148.19999999999999</v>
      </c>
      <c r="P200" s="15" t="s">
        <v>107</v>
      </c>
      <c r="Q200" s="15">
        <v>138.80000000000001</v>
      </c>
      <c r="R200" s="15">
        <v>6.57</v>
      </c>
      <c r="S200" s="15">
        <v>0.71</v>
      </c>
      <c r="T200" s="15">
        <v>2.02</v>
      </c>
      <c r="U200" s="15">
        <v>11.92</v>
      </c>
      <c r="V200" s="15">
        <v>22196</v>
      </c>
      <c r="W200" s="15">
        <v>430850</v>
      </c>
      <c r="X200" s="15">
        <v>264576</v>
      </c>
      <c r="Y200" s="15">
        <v>-166274</v>
      </c>
      <c r="Z200" s="15">
        <v>3837</v>
      </c>
      <c r="AA200" s="15">
        <v>3.1070000000000002</v>
      </c>
      <c r="AB200" s="15">
        <v>44.9</v>
      </c>
    </row>
    <row r="201" spans="1:28" ht="15" customHeight="1" x14ac:dyDescent="0.3">
      <c r="A201" s="15" t="s">
        <v>329</v>
      </c>
      <c r="B201" s="15" t="s">
        <v>109</v>
      </c>
      <c r="C201" s="15" t="s">
        <v>114</v>
      </c>
      <c r="D201" s="15" t="s">
        <v>115</v>
      </c>
      <c r="E201" s="15" t="s">
        <v>101</v>
      </c>
      <c r="F201" s="15">
        <v>9.01</v>
      </c>
      <c r="G201" s="15">
        <v>1096.9000000000001</v>
      </c>
      <c r="H201" s="15">
        <v>28.7</v>
      </c>
      <c r="I201" s="15">
        <v>67.7</v>
      </c>
      <c r="J201" s="15">
        <v>7.8</v>
      </c>
      <c r="K201" s="15">
        <v>6.99</v>
      </c>
      <c r="L201" s="15">
        <v>29.6</v>
      </c>
      <c r="M201" s="15">
        <v>87.6</v>
      </c>
      <c r="N201" s="15">
        <v>42</v>
      </c>
      <c r="O201" s="15">
        <v>109.5</v>
      </c>
      <c r="P201" s="15" t="s">
        <v>116</v>
      </c>
      <c r="Q201" s="15">
        <v>198.9</v>
      </c>
      <c r="R201" s="15">
        <v>2.56</v>
      </c>
      <c r="S201" s="15">
        <v>0.75</v>
      </c>
      <c r="T201" s="15">
        <v>3.1</v>
      </c>
      <c r="U201" s="15">
        <v>27.93</v>
      </c>
      <c r="V201" s="15">
        <v>18625</v>
      </c>
      <c r="W201" s="15">
        <v>573606</v>
      </c>
      <c r="X201" s="15">
        <v>520196</v>
      </c>
      <c r="Y201" s="15">
        <v>-53410</v>
      </c>
      <c r="Z201" s="15">
        <v>5948</v>
      </c>
      <c r="AA201" s="15">
        <v>4.6959999999999997</v>
      </c>
      <c r="AB201" s="15">
        <v>57.5</v>
      </c>
    </row>
    <row r="202" spans="1:28" ht="15" customHeight="1" x14ac:dyDescent="0.3">
      <c r="A202" s="15" t="s">
        <v>330</v>
      </c>
      <c r="B202" s="15" t="s">
        <v>137</v>
      </c>
      <c r="C202" s="15" t="s">
        <v>119</v>
      </c>
      <c r="D202" s="15" t="s">
        <v>100</v>
      </c>
      <c r="E202" s="15" t="s">
        <v>112</v>
      </c>
      <c r="F202" s="15">
        <v>5.61</v>
      </c>
      <c r="G202" s="15">
        <v>227.1</v>
      </c>
      <c r="H202" s="15">
        <v>22.6</v>
      </c>
      <c r="I202" s="15">
        <v>77</v>
      </c>
      <c r="J202" s="15">
        <v>8.4</v>
      </c>
      <c r="K202" s="15">
        <v>6.19</v>
      </c>
      <c r="L202" s="15">
        <v>30.3</v>
      </c>
      <c r="M202" s="15">
        <v>148.9</v>
      </c>
      <c r="N202" s="15">
        <v>56.1</v>
      </c>
      <c r="O202" s="15">
        <v>91.2</v>
      </c>
      <c r="P202" s="15" t="s">
        <v>116</v>
      </c>
      <c r="Q202" s="15">
        <v>213.6</v>
      </c>
      <c r="R202" s="15">
        <v>7.57</v>
      </c>
      <c r="S202" s="15">
        <v>0.98</v>
      </c>
      <c r="T202" s="15">
        <v>1.44</v>
      </c>
      <c r="U202" s="15">
        <v>8.08</v>
      </c>
      <c r="V202" s="15">
        <v>20443</v>
      </c>
      <c r="W202" s="15">
        <v>386380</v>
      </c>
      <c r="X202" s="15">
        <v>165179</v>
      </c>
      <c r="Y202" s="15">
        <v>-221201</v>
      </c>
      <c r="Z202" s="15">
        <v>1481</v>
      </c>
      <c r="AA202" s="15">
        <v>5.4560000000000004</v>
      </c>
      <c r="AB202" s="15">
        <v>19.7</v>
      </c>
    </row>
    <row r="203" spans="1:28" ht="15" customHeight="1" x14ac:dyDescent="0.3">
      <c r="A203" s="15" t="s">
        <v>331</v>
      </c>
      <c r="B203" s="15" t="s">
        <v>109</v>
      </c>
      <c r="C203" s="15" t="s">
        <v>99</v>
      </c>
      <c r="D203" s="15" t="s">
        <v>132</v>
      </c>
      <c r="E203" s="15" t="s">
        <v>101</v>
      </c>
      <c r="F203" s="15">
        <v>4.29</v>
      </c>
      <c r="G203" s="15">
        <v>720</v>
      </c>
      <c r="H203" s="15">
        <v>27.5</v>
      </c>
      <c r="I203" s="15">
        <v>71.599999999999994</v>
      </c>
      <c r="J203" s="15">
        <v>6.9</v>
      </c>
      <c r="K203" s="15">
        <v>8.1300000000000008</v>
      </c>
      <c r="L203" s="15">
        <v>26</v>
      </c>
      <c r="M203" s="15">
        <v>160.9</v>
      </c>
      <c r="N203" s="15">
        <v>62.8</v>
      </c>
      <c r="O203" s="15">
        <v>100.2</v>
      </c>
      <c r="P203" s="15" t="s">
        <v>127</v>
      </c>
      <c r="Q203" s="15">
        <v>171.6</v>
      </c>
      <c r="R203" s="15">
        <v>6.88</v>
      </c>
      <c r="S203" s="15">
        <v>0.79</v>
      </c>
      <c r="T203" s="15">
        <v>0.3</v>
      </c>
      <c r="U203" s="15">
        <v>1.29</v>
      </c>
      <c r="V203" s="15">
        <v>94967</v>
      </c>
      <c r="W203" s="15">
        <v>274657</v>
      </c>
      <c r="X203" s="15">
        <v>122507</v>
      </c>
      <c r="Y203" s="15">
        <v>-152150</v>
      </c>
      <c r="Z203" s="15">
        <v>2873</v>
      </c>
      <c r="AA203" s="15">
        <v>0.44900000000000001</v>
      </c>
      <c r="AB203" s="15">
        <v>43.2</v>
      </c>
    </row>
    <row r="204" spans="1:28" ht="15" customHeight="1" x14ac:dyDescent="0.3">
      <c r="A204" s="15" t="s">
        <v>332</v>
      </c>
      <c r="B204" s="15" t="s">
        <v>109</v>
      </c>
      <c r="C204" s="15" t="s">
        <v>105</v>
      </c>
      <c r="D204" s="15" t="s">
        <v>115</v>
      </c>
      <c r="E204" s="15" t="s">
        <v>101</v>
      </c>
      <c r="F204" s="15">
        <v>6.06</v>
      </c>
      <c r="G204" s="15">
        <v>1331.9</v>
      </c>
      <c r="H204" s="15">
        <v>29</v>
      </c>
      <c r="I204" s="15">
        <v>64.2</v>
      </c>
      <c r="J204" s="15">
        <v>7.1</v>
      </c>
      <c r="K204" s="15">
        <v>5.67</v>
      </c>
      <c r="L204" s="15">
        <v>33.9</v>
      </c>
      <c r="M204" s="15">
        <v>106.4</v>
      </c>
      <c r="N204" s="15">
        <v>55.6</v>
      </c>
      <c r="O204" s="15">
        <v>76.400000000000006</v>
      </c>
      <c r="P204" s="15" t="s">
        <v>107</v>
      </c>
      <c r="Q204" s="15">
        <v>205.5</v>
      </c>
      <c r="R204" s="15">
        <v>7.46</v>
      </c>
      <c r="S204" s="15">
        <v>0.77</v>
      </c>
      <c r="T204" s="15">
        <v>0.68</v>
      </c>
      <c r="U204" s="15">
        <v>4.12</v>
      </c>
      <c r="V204" s="15">
        <v>20981</v>
      </c>
      <c r="W204" s="15">
        <v>435383</v>
      </c>
      <c r="X204" s="15">
        <v>86442</v>
      </c>
      <c r="Y204" s="15">
        <v>-348941</v>
      </c>
      <c r="Z204" s="15">
        <v>11662</v>
      </c>
      <c r="AA204" s="15">
        <v>0.35299999999999998</v>
      </c>
      <c r="AB204" s="15">
        <v>57.5</v>
      </c>
    </row>
    <row r="205" spans="1:28" ht="15" customHeight="1" x14ac:dyDescent="0.3">
      <c r="A205" s="15" t="s">
        <v>333</v>
      </c>
      <c r="B205" s="15" t="s">
        <v>109</v>
      </c>
      <c r="C205" s="15" t="s">
        <v>105</v>
      </c>
      <c r="D205" s="15" t="s">
        <v>100</v>
      </c>
      <c r="E205" s="15" t="s">
        <v>112</v>
      </c>
      <c r="F205" s="15">
        <v>1.01</v>
      </c>
      <c r="G205" s="15">
        <v>598.1</v>
      </c>
      <c r="H205" s="15">
        <v>25.9</v>
      </c>
      <c r="I205" s="15">
        <v>78.900000000000006</v>
      </c>
      <c r="J205" s="15">
        <v>7.8</v>
      </c>
      <c r="K205" s="15">
        <v>6.21</v>
      </c>
      <c r="L205" s="15">
        <v>23.1</v>
      </c>
      <c r="M205" s="15">
        <v>150.6</v>
      </c>
      <c r="N205" s="15">
        <v>41</v>
      </c>
      <c r="O205" s="15">
        <v>80.400000000000006</v>
      </c>
      <c r="P205" s="15" t="s">
        <v>107</v>
      </c>
      <c r="Q205" s="15">
        <v>82</v>
      </c>
      <c r="R205" s="15">
        <v>6.12</v>
      </c>
      <c r="S205" s="15">
        <v>0.71</v>
      </c>
      <c r="T205" s="15">
        <v>2.23</v>
      </c>
      <c r="U205" s="15">
        <v>2.25</v>
      </c>
      <c r="V205" s="15">
        <v>22156</v>
      </c>
      <c r="W205" s="15">
        <v>60567</v>
      </c>
      <c r="X205" s="15">
        <v>49851</v>
      </c>
      <c r="Y205" s="15">
        <v>-10716</v>
      </c>
      <c r="Z205" s="15">
        <v>694</v>
      </c>
      <c r="AA205" s="15">
        <v>3.242</v>
      </c>
      <c r="AB205" s="15">
        <v>49.5</v>
      </c>
    </row>
    <row r="206" spans="1:28" ht="15" customHeight="1" x14ac:dyDescent="0.3">
      <c r="A206" s="15" t="s">
        <v>334</v>
      </c>
      <c r="B206" s="15" t="s">
        <v>98</v>
      </c>
      <c r="C206" s="15" t="s">
        <v>129</v>
      </c>
      <c r="D206" s="15" t="s">
        <v>115</v>
      </c>
      <c r="E206" s="15" t="s">
        <v>101</v>
      </c>
      <c r="F206" s="15">
        <v>11.88</v>
      </c>
      <c r="G206" s="15">
        <v>1083.4000000000001</v>
      </c>
      <c r="H206" s="15">
        <v>24.2</v>
      </c>
      <c r="I206" s="15">
        <v>62.5</v>
      </c>
      <c r="J206" s="15">
        <v>6.2</v>
      </c>
      <c r="K206" s="15">
        <v>8.1300000000000008</v>
      </c>
      <c r="L206" s="15">
        <v>38.700000000000003</v>
      </c>
      <c r="M206" s="15">
        <v>110.9</v>
      </c>
      <c r="N206" s="15">
        <v>52.6</v>
      </c>
      <c r="O206" s="15">
        <v>56.4</v>
      </c>
      <c r="P206" s="15" t="s">
        <v>127</v>
      </c>
      <c r="Q206" s="15">
        <v>223.9</v>
      </c>
      <c r="R206" s="15">
        <v>6.87</v>
      </c>
      <c r="S206" s="15">
        <v>0.74</v>
      </c>
      <c r="T206" s="15">
        <v>0.3</v>
      </c>
      <c r="U206" s="15">
        <v>3.56</v>
      </c>
      <c r="V206" s="15">
        <v>21194</v>
      </c>
      <c r="W206" s="15">
        <v>733733</v>
      </c>
      <c r="X206" s="15">
        <v>75451</v>
      </c>
      <c r="Y206" s="15">
        <v>-658282</v>
      </c>
      <c r="Z206" s="15">
        <v>18603</v>
      </c>
      <c r="AA206" s="15">
        <v>0.191</v>
      </c>
      <c r="AB206" s="15">
        <v>48.3</v>
      </c>
    </row>
    <row r="207" spans="1:28" ht="15" customHeight="1" x14ac:dyDescent="0.3">
      <c r="A207" s="15" t="s">
        <v>335</v>
      </c>
      <c r="B207" s="15" t="s">
        <v>104</v>
      </c>
      <c r="C207" s="15" t="s">
        <v>123</v>
      </c>
      <c r="D207" s="15" t="s">
        <v>111</v>
      </c>
      <c r="E207" s="15" t="s">
        <v>112</v>
      </c>
      <c r="F207" s="15">
        <v>2.9</v>
      </c>
      <c r="G207" s="15">
        <v>387.8</v>
      </c>
      <c r="H207" s="15">
        <v>19.8</v>
      </c>
      <c r="I207" s="15">
        <v>63</v>
      </c>
      <c r="J207" s="15">
        <v>7.5</v>
      </c>
      <c r="K207" s="15">
        <v>7.1</v>
      </c>
      <c r="L207" s="15">
        <v>20.5</v>
      </c>
      <c r="M207" s="15">
        <v>95.2</v>
      </c>
      <c r="N207" s="15">
        <v>66.5</v>
      </c>
      <c r="O207" s="15">
        <v>171.8</v>
      </c>
      <c r="P207" s="15" t="s">
        <v>127</v>
      </c>
      <c r="Q207" s="15">
        <v>266.39999999999998</v>
      </c>
      <c r="R207" s="15">
        <v>7.25</v>
      </c>
      <c r="S207" s="15">
        <v>0.91</v>
      </c>
      <c r="T207" s="15">
        <v>0.89</v>
      </c>
      <c r="U207" s="15">
        <v>2.58</v>
      </c>
      <c r="V207" s="15">
        <v>79398</v>
      </c>
      <c r="W207" s="15">
        <v>255473</v>
      </c>
      <c r="X207" s="15">
        <v>204847</v>
      </c>
      <c r="Y207" s="15">
        <v>-50626</v>
      </c>
      <c r="Z207" s="15">
        <v>984</v>
      </c>
      <c r="AA207" s="15">
        <v>2.6219999999999999</v>
      </c>
      <c r="AB207" s="15">
        <v>32.4</v>
      </c>
    </row>
    <row r="208" spans="1:28" ht="15" customHeight="1" x14ac:dyDescent="0.3">
      <c r="A208" s="15" t="s">
        <v>336</v>
      </c>
      <c r="B208" s="15" t="s">
        <v>109</v>
      </c>
      <c r="C208" s="15" t="s">
        <v>170</v>
      </c>
      <c r="D208" s="15" t="s">
        <v>132</v>
      </c>
      <c r="E208" s="15" t="s">
        <v>101</v>
      </c>
      <c r="F208" s="15">
        <v>13.11</v>
      </c>
      <c r="G208" s="15">
        <v>888.3</v>
      </c>
      <c r="H208" s="15">
        <v>29.6</v>
      </c>
      <c r="I208" s="15">
        <v>52.4</v>
      </c>
      <c r="J208" s="15">
        <v>5.2</v>
      </c>
      <c r="K208" s="15">
        <v>6.23</v>
      </c>
      <c r="L208" s="15">
        <v>34</v>
      </c>
      <c r="M208" s="15">
        <v>125.8</v>
      </c>
      <c r="N208" s="15">
        <v>52.3</v>
      </c>
      <c r="O208" s="15">
        <v>80.099999999999994</v>
      </c>
      <c r="P208" s="15" t="s">
        <v>116</v>
      </c>
      <c r="Q208" s="15">
        <v>129.19999999999999</v>
      </c>
      <c r="R208" s="15">
        <v>3.3</v>
      </c>
      <c r="S208" s="15">
        <v>0.71</v>
      </c>
      <c r="T208" s="15">
        <v>1.77</v>
      </c>
      <c r="U208" s="15">
        <v>23.2</v>
      </c>
      <c r="V208" s="15">
        <v>105502</v>
      </c>
      <c r="W208" s="15">
        <v>842025</v>
      </c>
      <c r="X208" s="15">
        <v>2447646</v>
      </c>
      <c r="Y208" s="15">
        <v>1605621</v>
      </c>
      <c r="Z208" s="15">
        <v>4471</v>
      </c>
      <c r="AA208" s="15">
        <v>5.1890000000000001</v>
      </c>
      <c r="AB208" s="15">
        <v>51.1</v>
      </c>
    </row>
    <row r="209" spans="1:28" ht="15" customHeight="1" x14ac:dyDescent="0.3">
      <c r="A209" s="15" t="s">
        <v>337</v>
      </c>
      <c r="B209" s="15" t="s">
        <v>122</v>
      </c>
      <c r="C209" s="15" t="s">
        <v>114</v>
      </c>
      <c r="D209" s="15" t="s">
        <v>100</v>
      </c>
      <c r="E209" s="15" t="s">
        <v>101</v>
      </c>
      <c r="F209" s="15">
        <v>12.21</v>
      </c>
      <c r="G209" s="15">
        <v>1074.0999999999999</v>
      </c>
      <c r="H209" s="15">
        <v>27.2</v>
      </c>
      <c r="I209" s="15">
        <v>66.7</v>
      </c>
      <c r="J209" s="15">
        <v>6.6</v>
      </c>
      <c r="K209" s="15">
        <v>6.64</v>
      </c>
      <c r="L209" s="15">
        <v>36</v>
      </c>
      <c r="M209" s="15">
        <v>130.69999999999999</v>
      </c>
      <c r="N209" s="15">
        <v>76.2</v>
      </c>
      <c r="O209" s="15">
        <v>96.2</v>
      </c>
      <c r="P209" s="15" t="s">
        <v>127</v>
      </c>
      <c r="Q209" s="15">
        <v>129.80000000000001</v>
      </c>
      <c r="R209" s="15">
        <v>4.76</v>
      </c>
      <c r="S209" s="15">
        <v>0.82</v>
      </c>
      <c r="T209" s="15">
        <v>3.55</v>
      </c>
      <c r="U209" s="15">
        <v>43.35</v>
      </c>
      <c r="V209" s="15">
        <v>24703</v>
      </c>
      <c r="W209" s="15">
        <v>914406</v>
      </c>
      <c r="X209" s="15">
        <v>1070875</v>
      </c>
      <c r="Y209" s="15">
        <v>156469</v>
      </c>
      <c r="Z209" s="15">
        <v>7034</v>
      </c>
      <c r="AA209" s="15">
        <v>6.1630000000000003</v>
      </c>
      <c r="AB209" s="15">
        <v>70.599999999999994</v>
      </c>
    </row>
    <row r="210" spans="1:28" ht="15" customHeight="1" x14ac:dyDescent="0.3">
      <c r="A210" s="15" t="s">
        <v>338</v>
      </c>
      <c r="B210" s="15" t="s">
        <v>98</v>
      </c>
      <c r="C210" s="15" t="s">
        <v>114</v>
      </c>
      <c r="D210" s="15" t="s">
        <v>132</v>
      </c>
      <c r="E210" s="15" t="s">
        <v>101</v>
      </c>
      <c r="F210" s="15">
        <v>7.95</v>
      </c>
      <c r="G210" s="15">
        <v>938.3</v>
      </c>
      <c r="H210" s="15">
        <v>27.7</v>
      </c>
      <c r="I210" s="15">
        <v>77</v>
      </c>
      <c r="J210" s="15">
        <v>6.3</v>
      </c>
      <c r="K210" s="15">
        <v>5.98</v>
      </c>
      <c r="L210" s="15">
        <v>26.1</v>
      </c>
      <c r="M210" s="15">
        <v>203.7</v>
      </c>
      <c r="N210" s="15">
        <v>42.8</v>
      </c>
      <c r="O210" s="15">
        <v>118.3</v>
      </c>
      <c r="P210" s="15" t="s">
        <v>116</v>
      </c>
      <c r="Q210" s="15">
        <v>255.3</v>
      </c>
      <c r="R210" s="15">
        <v>5.86</v>
      </c>
      <c r="S210" s="15">
        <v>0.94</v>
      </c>
      <c r="T210" s="15">
        <v>1.39</v>
      </c>
      <c r="U210" s="15">
        <v>11.05</v>
      </c>
      <c r="V210" s="15">
        <v>96896</v>
      </c>
      <c r="W210" s="15">
        <v>521704</v>
      </c>
      <c r="X210" s="15">
        <v>1070701</v>
      </c>
      <c r="Y210" s="15">
        <v>548997</v>
      </c>
      <c r="Z210" s="15">
        <v>2770</v>
      </c>
      <c r="AA210" s="15">
        <v>3.9889999999999999</v>
      </c>
      <c r="AB210" s="15">
        <v>50</v>
      </c>
    </row>
    <row r="211" spans="1:28" ht="15" customHeight="1" x14ac:dyDescent="0.3">
      <c r="A211" s="15" t="s">
        <v>339</v>
      </c>
      <c r="B211" s="15" t="s">
        <v>104</v>
      </c>
      <c r="C211" s="15" t="s">
        <v>99</v>
      </c>
      <c r="D211" s="15" t="s">
        <v>132</v>
      </c>
      <c r="E211" s="15" t="s">
        <v>112</v>
      </c>
      <c r="F211" s="15">
        <v>14.57</v>
      </c>
      <c r="G211" s="15">
        <v>521.6</v>
      </c>
      <c r="H211" s="15">
        <v>24.7</v>
      </c>
      <c r="I211" s="15">
        <v>60.1</v>
      </c>
      <c r="J211" s="15">
        <v>7.5</v>
      </c>
      <c r="K211" s="15">
        <v>7.46</v>
      </c>
      <c r="L211" s="15">
        <v>29.4</v>
      </c>
      <c r="M211" s="15">
        <v>168.3</v>
      </c>
      <c r="N211" s="15">
        <v>51.8</v>
      </c>
      <c r="O211" s="15">
        <v>93.8</v>
      </c>
      <c r="P211" s="15" t="s">
        <v>102</v>
      </c>
      <c r="Q211" s="15">
        <v>155.4</v>
      </c>
      <c r="R211" s="15">
        <v>5.78</v>
      </c>
      <c r="S211" s="15">
        <v>0.89</v>
      </c>
      <c r="T211" s="15">
        <v>1.42</v>
      </c>
      <c r="U211" s="15">
        <v>20.69</v>
      </c>
      <c r="V211" s="15">
        <v>111232</v>
      </c>
      <c r="W211" s="15">
        <v>981067</v>
      </c>
      <c r="X211" s="15">
        <v>2301390</v>
      </c>
      <c r="Y211" s="15">
        <v>1320323</v>
      </c>
      <c r="Z211" s="15">
        <v>8577</v>
      </c>
      <c r="AA211" s="15">
        <v>2.4119999999999999</v>
      </c>
      <c r="AB211" s="15">
        <v>44.3</v>
      </c>
    </row>
    <row r="212" spans="1:28" ht="15" customHeight="1" x14ac:dyDescent="0.3">
      <c r="A212" s="15" t="s">
        <v>340</v>
      </c>
      <c r="B212" s="15" t="s">
        <v>126</v>
      </c>
      <c r="C212" s="15" t="s">
        <v>114</v>
      </c>
      <c r="D212" s="15" t="s">
        <v>144</v>
      </c>
      <c r="E212" s="15" t="s">
        <v>101</v>
      </c>
      <c r="F212" s="15">
        <v>2.2999999999999998</v>
      </c>
      <c r="G212" s="15">
        <v>1057.3</v>
      </c>
      <c r="H212" s="15">
        <v>27.6</v>
      </c>
      <c r="I212" s="15">
        <v>64.900000000000006</v>
      </c>
      <c r="J212" s="15">
        <v>6.3</v>
      </c>
      <c r="K212" s="15">
        <v>6.85</v>
      </c>
      <c r="L212" s="15">
        <v>31.8</v>
      </c>
      <c r="M212" s="15">
        <v>138.30000000000001</v>
      </c>
      <c r="N212" s="15">
        <v>60.2</v>
      </c>
      <c r="O212" s="15">
        <v>111.1</v>
      </c>
      <c r="P212" s="15" t="s">
        <v>107</v>
      </c>
      <c r="Q212" s="15">
        <v>213.4</v>
      </c>
      <c r="R212" s="15">
        <v>7.08</v>
      </c>
      <c r="S212" s="15">
        <v>0.68</v>
      </c>
      <c r="T212" s="15">
        <v>1.89</v>
      </c>
      <c r="U212" s="15">
        <v>4.3499999999999996</v>
      </c>
      <c r="V212" s="15">
        <v>56093</v>
      </c>
      <c r="W212" s="15">
        <v>174691</v>
      </c>
      <c r="X212" s="15">
        <v>244005</v>
      </c>
      <c r="Y212" s="15">
        <v>69314</v>
      </c>
      <c r="Z212" s="15">
        <v>1524</v>
      </c>
      <c r="AA212" s="15">
        <v>2.8540000000000001</v>
      </c>
      <c r="AB212" s="15">
        <v>54.7</v>
      </c>
    </row>
    <row r="213" spans="1:28" ht="15" customHeight="1" x14ac:dyDescent="0.3">
      <c r="A213" s="15" t="s">
        <v>341</v>
      </c>
      <c r="B213" s="15" t="s">
        <v>126</v>
      </c>
      <c r="C213" s="15" t="s">
        <v>170</v>
      </c>
      <c r="D213" s="15" t="s">
        <v>130</v>
      </c>
      <c r="E213" s="15" t="s">
        <v>120</v>
      </c>
      <c r="F213" s="15">
        <v>10.3</v>
      </c>
      <c r="G213" s="15">
        <v>318.60000000000002</v>
      </c>
      <c r="H213" s="15">
        <v>33.700000000000003</v>
      </c>
      <c r="I213" s="15">
        <v>47.5</v>
      </c>
      <c r="J213" s="15">
        <v>8.1999999999999993</v>
      </c>
      <c r="K213" s="15">
        <v>7.62</v>
      </c>
      <c r="L213" s="15">
        <v>15</v>
      </c>
      <c r="M213" s="15">
        <v>111.4</v>
      </c>
      <c r="N213" s="15">
        <v>51.8</v>
      </c>
      <c r="O213" s="15">
        <v>120.7</v>
      </c>
      <c r="P213" s="15" t="s">
        <v>127</v>
      </c>
      <c r="Q213" s="15">
        <v>199.4</v>
      </c>
      <c r="R213" s="15">
        <v>4.91</v>
      </c>
      <c r="S213" s="15">
        <v>0.75</v>
      </c>
      <c r="T213" s="15">
        <v>0.52</v>
      </c>
      <c r="U213" s="15">
        <v>5.36</v>
      </c>
      <c r="V213" s="15">
        <v>47673</v>
      </c>
      <c r="W213" s="15">
        <v>679477</v>
      </c>
      <c r="X213" s="15">
        <v>255527</v>
      </c>
      <c r="Y213" s="15">
        <v>-423950</v>
      </c>
      <c r="Z213" s="15">
        <v>7236</v>
      </c>
      <c r="AA213" s="15">
        <v>0.74099999999999999</v>
      </c>
      <c r="AB213" s="15">
        <v>34.299999999999997</v>
      </c>
    </row>
    <row r="214" spans="1:28" ht="15" customHeight="1" x14ac:dyDescent="0.3">
      <c r="A214" s="15" t="s">
        <v>342</v>
      </c>
      <c r="B214" s="15" t="s">
        <v>104</v>
      </c>
      <c r="C214" s="15" t="s">
        <v>134</v>
      </c>
      <c r="D214" s="15" t="s">
        <v>130</v>
      </c>
      <c r="E214" s="15" t="s">
        <v>120</v>
      </c>
      <c r="F214" s="15">
        <v>0.66</v>
      </c>
      <c r="G214" s="15">
        <v>667.2</v>
      </c>
      <c r="H214" s="15">
        <v>32.200000000000003</v>
      </c>
      <c r="I214" s="15">
        <v>57.5</v>
      </c>
      <c r="J214" s="15">
        <v>9.3000000000000007</v>
      </c>
      <c r="K214" s="15">
        <v>6.69</v>
      </c>
      <c r="L214" s="15">
        <v>17</v>
      </c>
      <c r="M214" s="15">
        <v>112.1</v>
      </c>
      <c r="N214" s="15">
        <v>57</v>
      </c>
      <c r="O214" s="15">
        <v>96.1</v>
      </c>
      <c r="P214" s="15" t="s">
        <v>102</v>
      </c>
      <c r="Q214" s="15">
        <v>161.4</v>
      </c>
      <c r="R214" s="15">
        <v>7.77</v>
      </c>
      <c r="S214" s="15">
        <v>0.76</v>
      </c>
      <c r="T214" s="15">
        <v>1.93</v>
      </c>
      <c r="U214" s="15">
        <v>1.27</v>
      </c>
      <c r="V214" s="15">
        <v>64259</v>
      </c>
      <c r="W214" s="15">
        <v>51256</v>
      </c>
      <c r="X214" s="15">
        <v>81609</v>
      </c>
      <c r="Y214" s="15">
        <v>30353</v>
      </c>
      <c r="Z214" s="15">
        <v>414</v>
      </c>
      <c r="AA214" s="15">
        <v>3.0680000000000001</v>
      </c>
      <c r="AB214" s="15">
        <v>35.299999999999997</v>
      </c>
    </row>
    <row r="215" spans="1:28" ht="15" customHeight="1" x14ac:dyDescent="0.3">
      <c r="A215" s="15" t="s">
        <v>343</v>
      </c>
      <c r="B215" s="15" t="s">
        <v>137</v>
      </c>
      <c r="C215" s="15" t="s">
        <v>134</v>
      </c>
      <c r="D215" s="15" t="s">
        <v>100</v>
      </c>
      <c r="E215" s="15" t="s">
        <v>101</v>
      </c>
      <c r="F215" s="15">
        <v>11.89</v>
      </c>
      <c r="G215" s="15">
        <v>657.1</v>
      </c>
      <c r="H215" s="15">
        <v>27.7</v>
      </c>
      <c r="I215" s="15">
        <v>64.3</v>
      </c>
      <c r="J215" s="15">
        <v>6.6</v>
      </c>
      <c r="K215" s="15">
        <v>7.16</v>
      </c>
      <c r="L215" s="15">
        <v>37</v>
      </c>
      <c r="M215" s="15">
        <v>129.9</v>
      </c>
      <c r="N215" s="15">
        <v>39.4</v>
      </c>
      <c r="O215" s="15">
        <v>130.1</v>
      </c>
      <c r="P215" s="15" t="s">
        <v>107</v>
      </c>
      <c r="Q215" s="15">
        <v>174.7</v>
      </c>
      <c r="R215" s="15">
        <v>7.55</v>
      </c>
      <c r="S215" s="15">
        <v>0.77</v>
      </c>
      <c r="T215" s="15">
        <v>2.84</v>
      </c>
      <c r="U215" s="15">
        <v>33.770000000000003</v>
      </c>
      <c r="V215" s="15">
        <v>23847</v>
      </c>
      <c r="W215" s="15">
        <v>744612</v>
      </c>
      <c r="X215" s="15">
        <v>805313</v>
      </c>
      <c r="Y215" s="15">
        <v>60701</v>
      </c>
      <c r="Z215" s="15">
        <v>7869</v>
      </c>
      <c r="AA215" s="15">
        <v>4.2919999999999998</v>
      </c>
      <c r="AB215" s="15">
        <v>46.2</v>
      </c>
    </row>
    <row r="216" spans="1:28" ht="15" customHeight="1" x14ac:dyDescent="0.3">
      <c r="A216" s="15" t="s">
        <v>344</v>
      </c>
      <c r="B216" s="15" t="s">
        <v>137</v>
      </c>
      <c r="C216" s="15" t="s">
        <v>134</v>
      </c>
      <c r="D216" s="15" t="s">
        <v>115</v>
      </c>
      <c r="E216" s="15" t="s">
        <v>101</v>
      </c>
      <c r="F216" s="15">
        <v>13.64</v>
      </c>
      <c r="G216" s="15">
        <v>634.6</v>
      </c>
      <c r="H216" s="15">
        <v>28.6</v>
      </c>
      <c r="I216" s="15">
        <v>78.5</v>
      </c>
      <c r="J216" s="15">
        <v>7.1</v>
      </c>
      <c r="K216" s="15">
        <v>6.29</v>
      </c>
      <c r="L216" s="15">
        <v>22.7</v>
      </c>
      <c r="M216" s="15">
        <v>119.6</v>
      </c>
      <c r="N216" s="15">
        <v>45.3</v>
      </c>
      <c r="O216" s="15">
        <v>97.4</v>
      </c>
      <c r="P216" s="15" t="s">
        <v>107</v>
      </c>
      <c r="Q216" s="15">
        <v>307</v>
      </c>
      <c r="R216" s="15">
        <v>8.86</v>
      </c>
      <c r="S216" s="15">
        <v>0.99</v>
      </c>
      <c r="T216" s="15">
        <v>3.59</v>
      </c>
      <c r="U216" s="15">
        <v>48.97</v>
      </c>
      <c r="V216" s="15">
        <v>20045</v>
      </c>
      <c r="W216" s="15">
        <v>1201172</v>
      </c>
      <c r="X216" s="15">
        <v>981604</v>
      </c>
      <c r="Y216" s="15">
        <v>-219568</v>
      </c>
      <c r="Z216" s="15">
        <v>31242</v>
      </c>
      <c r="AA216" s="15">
        <v>1.5669999999999999</v>
      </c>
      <c r="AB216" s="15">
        <v>40.5</v>
      </c>
    </row>
    <row r="217" spans="1:28" ht="15" customHeight="1" x14ac:dyDescent="0.3">
      <c r="A217" s="15" t="s">
        <v>345</v>
      </c>
      <c r="B217" s="15" t="s">
        <v>118</v>
      </c>
      <c r="C217" s="15" t="s">
        <v>119</v>
      </c>
      <c r="D217" s="15" t="s">
        <v>106</v>
      </c>
      <c r="E217" s="15" t="s">
        <v>120</v>
      </c>
      <c r="F217" s="15">
        <v>8.2799999999999994</v>
      </c>
      <c r="G217" s="15">
        <v>402.2</v>
      </c>
      <c r="H217" s="15">
        <v>32.200000000000003</v>
      </c>
      <c r="I217" s="15">
        <v>39.1</v>
      </c>
      <c r="J217" s="15">
        <v>8.6</v>
      </c>
      <c r="K217" s="15">
        <v>5.54</v>
      </c>
      <c r="L217" s="15">
        <v>16.399999999999999</v>
      </c>
      <c r="M217" s="15">
        <v>91.9</v>
      </c>
      <c r="N217" s="15">
        <v>60.5</v>
      </c>
      <c r="O217" s="15">
        <v>83.7</v>
      </c>
      <c r="P217" s="15" t="s">
        <v>107</v>
      </c>
      <c r="Q217" s="15">
        <v>200</v>
      </c>
      <c r="R217" s="15">
        <v>2.95</v>
      </c>
      <c r="S217" s="15">
        <v>0.94</v>
      </c>
      <c r="T217" s="15">
        <v>0.53</v>
      </c>
      <c r="U217" s="15">
        <v>4.3899999999999997</v>
      </c>
      <c r="V217" s="15">
        <v>17593</v>
      </c>
      <c r="W217" s="15">
        <v>581982</v>
      </c>
      <c r="X217" s="15">
        <v>77233</v>
      </c>
      <c r="Y217" s="15">
        <v>-504749</v>
      </c>
      <c r="Z217" s="15">
        <v>5444</v>
      </c>
      <c r="AA217" s="15">
        <v>0.80600000000000005</v>
      </c>
      <c r="AB217" s="15">
        <v>43.4</v>
      </c>
    </row>
    <row r="218" spans="1:28" ht="15" customHeight="1" x14ac:dyDescent="0.3">
      <c r="A218" s="15" t="s">
        <v>346</v>
      </c>
      <c r="B218" s="15" t="s">
        <v>137</v>
      </c>
      <c r="C218" s="15" t="s">
        <v>110</v>
      </c>
      <c r="D218" s="15" t="s">
        <v>106</v>
      </c>
      <c r="E218" s="15" t="s">
        <v>112</v>
      </c>
      <c r="F218" s="15">
        <v>7.77</v>
      </c>
      <c r="G218" s="15">
        <v>477.4</v>
      </c>
      <c r="H218" s="15">
        <v>22.7</v>
      </c>
      <c r="I218" s="15">
        <v>58.5</v>
      </c>
      <c r="J218" s="15">
        <v>7.5</v>
      </c>
      <c r="K218" s="15">
        <v>7.77</v>
      </c>
      <c r="L218" s="15">
        <v>24.8</v>
      </c>
      <c r="M218" s="15">
        <v>103.6</v>
      </c>
      <c r="N218" s="15">
        <v>41.1</v>
      </c>
      <c r="O218" s="15">
        <v>138.80000000000001</v>
      </c>
      <c r="P218" s="15" t="s">
        <v>107</v>
      </c>
      <c r="Q218" s="15">
        <v>269.7</v>
      </c>
      <c r="R218" s="15">
        <v>7.32</v>
      </c>
      <c r="S218" s="15">
        <v>0.96</v>
      </c>
      <c r="T218" s="15">
        <v>0.9</v>
      </c>
      <c r="U218" s="15">
        <v>6.99</v>
      </c>
      <c r="V218" s="15">
        <v>19175</v>
      </c>
      <c r="W218" s="15">
        <v>580465</v>
      </c>
      <c r="X218" s="15">
        <v>134033</v>
      </c>
      <c r="Y218" s="15">
        <v>-446432</v>
      </c>
      <c r="Z218" s="15">
        <v>5864</v>
      </c>
      <c r="AA218" s="15">
        <v>1.1919999999999999</v>
      </c>
      <c r="AB218" s="15">
        <v>30.8</v>
      </c>
    </row>
    <row r="219" spans="1:28" ht="15" customHeight="1" x14ac:dyDescent="0.3">
      <c r="A219" s="15" t="s">
        <v>347</v>
      </c>
      <c r="B219" s="15" t="s">
        <v>122</v>
      </c>
      <c r="C219" s="15" t="s">
        <v>110</v>
      </c>
      <c r="D219" s="15" t="s">
        <v>106</v>
      </c>
      <c r="E219" s="15" t="s">
        <v>112</v>
      </c>
      <c r="F219" s="15">
        <v>10.74</v>
      </c>
      <c r="G219" s="15">
        <v>354.1</v>
      </c>
      <c r="H219" s="15">
        <v>30.7</v>
      </c>
      <c r="I219" s="15">
        <v>53.1</v>
      </c>
      <c r="J219" s="15">
        <v>8.4</v>
      </c>
      <c r="K219" s="15">
        <v>6.94</v>
      </c>
      <c r="L219" s="15">
        <v>20.8</v>
      </c>
      <c r="M219" s="15">
        <v>135.19999999999999</v>
      </c>
      <c r="N219" s="15">
        <v>60.2</v>
      </c>
      <c r="O219" s="15">
        <v>93.5</v>
      </c>
      <c r="P219" s="15" t="s">
        <v>116</v>
      </c>
      <c r="Q219" s="15">
        <v>378.9</v>
      </c>
      <c r="R219" s="15">
        <v>5.07</v>
      </c>
      <c r="S219" s="15">
        <v>0.72</v>
      </c>
      <c r="T219" s="15">
        <v>2.9</v>
      </c>
      <c r="U219" s="15">
        <v>31.15</v>
      </c>
      <c r="V219" s="15">
        <v>22268</v>
      </c>
      <c r="W219" s="15">
        <v>854715</v>
      </c>
      <c r="X219" s="15">
        <v>693648</v>
      </c>
      <c r="Y219" s="15">
        <v>-161067</v>
      </c>
      <c r="Z219" s="15">
        <v>3457</v>
      </c>
      <c r="AA219" s="15">
        <v>9.0109999999999992</v>
      </c>
      <c r="AB219" s="15">
        <v>37.5</v>
      </c>
    </row>
    <row r="220" spans="1:28" ht="15" customHeight="1" x14ac:dyDescent="0.3">
      <c r="A220" s="15" t="s">
        <v>348</v>
      </c>
      <c r="B220" s="15" t="s">
        <v>109</v>
      </c>
      <c r="C220" s="15" t="s">
        <v>152</v>
      </c>
      <c r="D220" s="15" t="s">
        <v>115</v>
      </c>
      <c r="E220" s="15" t="s">
        <v>112</v>
      </c>
      <c r="F220" s="15">
        <v>13.51</v>
      </c>
      <c r="G220" s="15">
        <v>429.3</v>
      </c>
      <c r="H220" s="15">
        <v>21.5</v>
      </c>
      <c r="I220" s="15">
        <v>53</v>
      </c>
      <c r="J220" s="15">
        <v>8.6999999999999993</v>
      </c>
      <c r="K220" s="15">
        <v>6.72</v>
      </c>
      <c r="L220" s="15">
        <v>24.9</v>
      </c>
      <c r="M220" s="15">
        <v>139.1</v>
      </c>
      <c r="N220" s="15">
        <v>50.1</v>
      </c>
      <c r="O220" s="15">
        <v>65.099999999999994</v>
      </c>
      <c r="P220" s="15" t="s">
        <v>102</v>
      </c>
      <c r="Q220" s="15">
        <v>220.9</v>
      </c>
      <c r="R220" s="15">
        <v>4.7699999999999996</v>
      </c>
      <c r="S220" s="15">
        <v>0.88</v>
      </c>
      <c r="T220" s="15">
        <v>3.62</v>
      </c>
      <c r="U220" s="15">
        <v>48.91</v>
      </c>
      <c r="V220" s="15">
        <v>18502</v>
      </c>
      <c r="W220" s="15">
        <v>1021676</v>
      </c>
      <c r="X220" s="15">
        <v>904933</v>
      </c>
      <c r="Y220" s="15">
        <v>-116743</v>
      </c>
      <c r="Z220" s="15">
        <v>19127</v>
      </c>
      <c r="AA220" s="15">
        <v>2.5569999999999999</v>
      </c>
      <c r="AB220" s="15">
        <v>39.5</v>
      </c>
    </row>
    <row r="221" spans="1:28" ht="15" customHeight="1" x14ac:dyDescent="0.3">
      <c r="A221" s="15" t="s">
        <v>349</v>
      </c>
      <c r="B221" s="15" t="s">
        <v>137</v>
      </c>
      <c r="C221" s="15" t="s">
        <v>123</v>
      </c>
      <c r="D221" s="15" t="s">
        <v>100</v>
      </c>
      <c r="E221" s="15" t="s">
        <v>101</v>
      </c>
      <c r="F221" s="15">
        <v>11.24</v>
      </c>
      <c r="G221" s="15">
        <v>917.5</v>
      </c>
      <c r="H221" s="15">
        <v>27.2</v>
      </c>
      <c r="I221" s="15">
        <v>87.7</v>
      </c>
      <c r="J221" s="15">
        <v>7.6</v>
      </c>
      <c r="K221" s="15">
        <v>6.29</v>
      </c>
      <c r="L221" s="15">
        <v>32.799999999999997</v>
      </c>
      <c r="M221" s="15">
        <v>161.6</v>
      </c>
      <c r="N221" s="15">
        <v>47.9</v>
      </c>
      <c r="O221" s="15">
        <v>100.1</v>
      </c>
      <c r="P221" s="15" t="s">
        <v>107</v>
      </c>
      <c r="Q221" s="15">
        <v>132.5</v>
      </c>
      <c r="R221" s="15">
        <v>4.03</v>
      </c>
      <c r="S221" s="15">
        <v>0.74</v>
      </c>
      <c r="T221" s="15">
        <v>3.06</v>
      </c>
      <c r="U221" s="15">
        <v>34.39</v>
      </c>
      <c r="V221" s="15">
        <v>19691</v>
      </c>
      <c r="W221" s="15">
        <v>684228</v>
      </c>
      <c r="X221" s="15">
        <v>677173</v>
      </c>
      <c r="Y221" s="15">
        <v>-7055</v>
      </c>
      <c r="Z221" s="15">
        <v>7308</v>
      </c>
      <c r="AA221" s="15">
        <v>4.7060000000000004</v>
      </c>
      <c r="AB221" s="15">
        <v>58.8</v>
      </c>
    </row>
    <row r="222" spans="1:28" ht="15" customHeight="1" x14ac:dyDescent="0.3">
      <c r="A222" s="15" t="s">
        <v>350</v>
      </c>
      <c r="B222" s="15" t="s">
        <v>137</v>
      </c>
      <c r="C222" s="15" t="s">
        <v>105</v>
      </c>
      <c r="D222" s="15" t="s">
        <v>100</v>
      </c>
      <c r="E222" s="15" t="s">
        <v>101</v>
      </c>
      <c r="F222" s="15">
        <v>14.91</v>
      </c>
      <c r="G222" s="15">
        <v>582.5</v>
      </c>
      <c r="H222" s="15">
        <v>25.1</v>
      </c>
      <c r="I222" s="15">
        <v>80.599999999999994</v>
      </c>
      <c r="J222" s="15">
        <v>6.4</v>
      </c>
      <c r="K222" s="15">
        <v>7.92</v>
      </c>
      <c r="L222" s="15">
        <v>29.4</v>
      </c>
      <c r="M222" s="15">
        <v>121.4</v>
      </c>
      <c r="N222" s="15">
        <v>35.700000000000003</v>
      </c>
      <c r="O222" s="15">
        <v>76.599999999999994</v>
      </c>
      <c r="P222" s="15" t="s">
        <v>116</v>
      </c>
      <c r="Q222" s="15">
        <v>137</v>
      </c>
      <c r="R222" s="15">
        <v>3.71</v>
      </c>
      <c r="S222" s="15">
        <v>0.74</v>
      </c>
      <c r="T222" s="15">
        <v>0.5</v>
      </c>
      <c r="U222" s="15">
        <v>7.46</v>
      </c>
      <c r="V222" s="15">
        <v>21510</v>
      </c>
      <c r="W222" s="15">
        <v>843471</v>
      </c>
      <c r="X222" s="15">
        <v>160465</v>
      </c>
      <c r="Y222" s="15">
        <v>-683006</v>
      </c>
      <c r="Z222" s="15">
        <v>3891</v>
      </c>
      <c r="AA222" s="15">
        <v>1.917</v>
      </c>
      <c r="AB222" s="15">
        <v>53.4</v>
      </c>
    </row>
    <row r="223" spans="1:28" ht="15" customHeight="1" x14ac:dyDescent="0.3">
      <c r="A223" s="15" t="s">
        <v>351</v>
      </c>
      <c r="B223" s="15" t="s">
        <v>137</v>
      </c>
      <c r="C223" s="15" t="s">
        <v>99</v>
      </c>
      <c r="D223" s="15" t="s">
        <v>111</v>
      </c>
      <c r="E223" s="15" t="s">
        <v>112</v>
      </c>
      <c r="F223" s="15">
        <v>12.64</v>
      </c>
      <c r="G223" s="15">
        <v>397.3</v>
      </c>
      <c r="H223" s="15">
        <v>22.2</v>
      </c>
      <c r="I223" s="15">
        <v>39.700000000000003</v>
      </c>
      <c r="J223" s="15">
        <v>6.1</v>
      </c>
      <c r="K223" s="15">
        <v>5.95</v>
      </c>
      <c r="L223" s="15">
        <v>22.7</v>
      </c>
      <c r="M223" s="15">
        <v>109.6</v>
      </c>
      <c r="N223" s="15">
        <v>58.5</v>
      </c>
      <c r="O223" s="15">
        <v>139</v>
      </c>
      <c r="P223" s="15" t="s">
        <v>127</v>
      </c>
      <c r="Q223" s="15">
        <v>182.9</v>
      </c>
      <c r="R223" s="15">
        <v>6.11</v>
      </c>
      <c r="S223" s="15">
        <v>0.81</v>
      </c>
      <c r="T223" s="15">
        <v>0.56999999999999995</v>
      </c>
      <c r="U223" s="15">
        <v>7.2</v>
      </c>
      <c r="V223" s="15">
        <v>68344</v>
      </c>
      <c r="W223" s="15">
        <v>807725</v>
      </c>
      <c r="X223" s="15">
        <v>492077</v>
      </c>
      <c r="Y223" s="15">
        <v>-315648</v>
      </c>
      <c r="Z223" s="15">
        <v>4935</v>
      </c>
      <c r="AA223" s="15">
        <v>1.4590000000000001</v>
      </c>
      <c r="AB223" s="15">
        <v>25.9</v>
      </c>
    </row>
    <row r="224" spans="1:28" ht="15" customHeight="1" x14ac:dyDescent="0.3">
      <c r="A224" s="15" t="s">
        <v>352</v>
      </c>
      <c r="B224" s="15" t="s">
        <v>104</v>
      </c>
      <c r="C224" s="15" t="s">
        <v>152</v>
      </c>
      <c r="D224" s="15" t="s">
        <v>177</v>
      </c>
      <c r="E224" s="15" t="s">
        <v>112</v>
      </c>
      <c r="F224" s="15">
        <v>11.44</v>
      </c>
      <c r="G224" s="15">
        <v>699.6</v>
      </c>
      <c r="H224" s="15">
        <v>24.7</v>
      </c>
      <c r="I224" s="15">
        <v>50.6</v>
      </c>
      <c r="J224" s="15">
        <v>7.4</v>
      </c>
      <c r="K224" s="15">
        <v>6.82</v>
      </c>
      <c r="L224" s="15">
        <v>23</v>
      </c>
      <c r="M224" s="15">
        <v>146.19999999999999</v>
      </c>
      <c r="N224" s="15">
        <v>69.900000000000006</v>
      </c>
      <c r="O224" s="15">
        <v>61.9</v>
      </c>
      <c r="P224" s="15" t="s">
        <v>116</v>
      </c>
      <c r="Q224" s="15">
        <v>177.6</v>
      </c>
      <c r="R224" s="15">
        <v>0.73</v>
      </c>
      <c r="S224" s="15">
        <v>0.72</v>
      </c>
      <c r="T224" s="15">
        <v>72.540000000000006</v>
      </c>
      <c r="U224" s="15">
        <v>829.86</v>
      </c>
      <c r="V224" s="15">
        <v>3876</v>
      </c>
      <c r="W224" s="15">
        <v>638104</v>
      </c>
      <c r="X224" s="15">
        <v>3216537</v>
      </c>
      <c r="Y224" s="15">
        <v>2578433</v>
      </c>
      <c r="Z224" s="15">
        <v>12436</v>
      </c>
      <c r="AA224" s="15">
        <v>66.73</v>
      </c>
      <c r="AB224" s="15">
        <v>58</v>
      </c>
    </row>
    <row r="225" spans="1:28" ht="15" customHeight="1" x14ac:dyDescent="0.3">
      <c r="A225" s="15" t="s">
        <v>353</v>
      </c>
      <c r="B225" s="15" t="s">
        <v>104</v>
      </c>
      <c r="C225" s="15" t="s">
        <v>170</v>
      </c>
      <c r="D225" s="15" t="s">
        <v>144</v>
      </c>
      <c r="E225" s="15" t="s">
        <v>112</v>
      </c>
      <c r="F225" s="15">
        <v>11.68</v>
      </c>
      <c r="G225" s="15">
        <v>662</v>
      </c>
      <c r="H225" s="15">
        <v>26.9</v>
      </c>
      <c r="I225" s="15">
        <v>55.4</v>
      </c>
      <c r="J225" s="15">
        <v>8.6</v>
      </c>
      <c r="K225" s="15">
        <v>6.76</v>
      </c>
      <c r="L225" s="15">
        <v>20.5</v>
      </c>
      <c r="M225" s="15">
        <v>129.6</v>
      </c>
      <c r="N225" s="15">
        <v>42.3</v>
      </c>
      <c r="O225" s="15">
        <v>81.8</v>
      </c>
      <c r="P225" s="15" t="s">
        <v>102</v>
      </c>
      <c r="Q225" s="15">
        <v>284.10000000000002</v>
      </c>
      <c r="R225" s="15">
        <v>3.59</v>
      </c>
      <c r="S225" s="15">
        <v>0.81</v>
      </c>
      <c r="T225" s="15">
        <v>2.31</v>
      </c>
      <c r="U225" s="15">
        <v>26.98</v>
      </c>
      <c r="V225" s="15">
        <v>48397</v>
      </c>
      <c r="W225" s="15">
        <v>752579</v>
      </c>
      <c r="X225" s="15">
        <v>1305751</v>
      </c>
      <c r="Y225" s="15">
        <v>553172</v>
      </c>
      <c r="Z225" s="15">
        <v>5070</v>
      </c>
      <c r="AA225" s="15">
        <v>5.3209999999999997</v>
      </c>
      <c r="AB225" s="15">
        <v>60.1</v>
      </c>
    </row>
    <row r="226" spans="1:28" ht="15" customHeight="1" x14ac:dyDescent="0.3">
      <c r="A226" s="15" t="s">
        <v>354</v>
      </c>
      <c r="B226" s="15" t="s">
        <v>104</v>
      </c>
      <c r="C226" s="15" t="s">
        <v>152</v>
      </c>
      <c r="D226" s="15" t="s">
        <v>100</v>
      </c>
      <c r="E226" s="15" t="s">
        <v>112</v>
      </c>
      <c r="F226" s="15">
        <v>11.73</v>
      </c>
      <c r="G226" s="15">
        <v>631.79999999999995</v>
      </c>
      <c r="H226" s="15">
        <v>24.3</v>
      </c>
      <c r="I226" s="15">
        <v>59.5</v>
      </c>
      <c r="J226" s="15">
        <v>6.4</v>
      </c>
      <c r="K226" s="15">
        <v>5.8</v>
      </c>
      <c r="L226" s="15">
        <v>25.5</v>
      </c>
      <c r="M226" s="15">
        <v>146</v>
      </c>
      <c r="N226" s="15">
        <v>31.5</v>
      </c>
      <c r="O226" s="15">
        <v>128.9</v>
      </c>
      <c r="P226" s="15" t="s">
        <v>127</v>
      </c>
      <c r="Q226" s="15">
        <v>236.4</v>
      </c>
      <c r="R226" s="15">
        <v>1.65</v>
      </c>
      <c r="S226" s="15">
        <v>1</v>
      </c>
      <c r="T226" s="15">
        <v>1.1499999999999999</v>
      </c>
      <c r="U226" s="15">
        <v>13.49</v>
      </c>
      <c r="V226" s="15">
        <v>26910</v>
      </c>
      <c r="W226" s="15">
        <v>688355</v>
      </c>
      <c r="X226" s="15">
        <v>363016</v>
      </c>
      <c r="Y226" s="15">
        <v>-325339</v>
      </c>
      <c r="Z226" s="15">
        <v>6446</v>
      </c>
      <c r="AA226" s="15">
        <v>2.093</v>
      </c>
      <c r="AB226" s="15">
        <v>57.7</v>
      </c>
    </row>
    <row r="227" spans="1:28" ht="15" customHeight="1" x14ac:dyDescent="0.3">
      <c r="A227" s="15" t="s">
        <v>355</v>
      </c>
      <c r="B227" s="15" t="s">
        <v>137</v>
      </c>
      <c r="C227" s="15" t="s">
        <v>114</v>
      </c>
      <c r="D227" s="15" t="s">
        <v>115</v>
      </c>
      <c r="E227" s="15" t="s">
        <v>112</v>
      </c>
      <c r="F227" s="15">
        <v>14.85</v>
      </c>
      <c r="G227" s="15">
        <v>93.2</v>
      </c>
      <c r="H227" s="15">
        <v>23.1</v>
      </c>
      <c r="I227" s="15">
        <v>57.7</v>
      </c>
      <c r="J227" s="15">
        <v>7</v>
      </c>
      <c r="K227" s="15">
        <v>6.52</v>
      </c>
      <c r="L227" s="15">
        <v>24.7</v>
      </c>
      <c r="M227" s="15">
        <v>169.6</v>
      </c>
      <c r="N227" s="15">
        <v>36.799999999999997</v>
      </c>
      <c r="O227" s="15">
        <v>77</v>
      </c>
      <c r="P227" s="15" t="s">
        <v>127</v>
      </c>
      <c r="Q227" s="15">
        <v>109.7</v>
      </c>
      <c r="R227" s="15">
        <v>0.5</v>
      </c>
      <c r="S227" s="15">
        <v>0.76</v>
      </c>
      <c r="T227" s="15">
        <v>2.3199999999999998</v>
      </c>
      <c r="U227" s="15">
        <v>34.450000000000003</v>
      </c>
      <c r="V227" s="15">
        <v>20864</v>
      </c>
      <c r="W227" s="15">
        <v>754599</v>
      </c>
      <c r="X227" s="15">
        <v>718765</v>
      </c>
      <c r="Y227" s="15">
        <v>-35834</v>
      </c>
      <c r="Z227" s="15">
        <v>21415</v>
      </c>
      <c r="AA227" s="15">
        <v>1.609</v>
      </c>
      <c r="AB227" s="15">
        <v>45.6</v>
      </c>
    </row>
    <row r="228" spans="1:28" ht="15" customHeight="1" x14ac:dyDescent="0.3">
      <c r="A228" s="15" t="s">
        <v>356</v>
      </c>
      <c r="B228" s="15" t="s">
        <v>118</v>
      </c>
      <c r="C228" s="15" t="s">
        <v>123</v>
      </c>
      <c r="D228" s="15" t="s">
        <v>106</v>
      </c>
      <c r="E228" s="15" t="s">
        <v>112</v>
      </c>
      <c r="F228" s="15">
        <v>1.07</v>
      </c>
      <c r="G228" s="15">
        <v>569.70000000000005</v>
      </c>
      <c r="H228" s="15">
        <v>22.8</v>
      </c>
      <c r="I228" s="15">
        <v>61.5</v>
      </c>
      <c r="J228" s="15">
        <v>7.7</v>
      </c>
      <c r="K228" s="15">
        <v>7.05</v>
      </c>
      <c r="L228" s="15">
        <v>27.1</v>
      </c>
      <c r="M228" s="15">
        <v>161.9</v>
      </c>
      <c r="N228" s="15">
        <v>69.400000000000006</v>
      </c>
      <c r="O228" s="15">
        <v>72.599999999999994</v>
      </c>
      <c r="P228" s="15" t="s">
        <v>102</v>
      </c>
      <c r="Q228" s="15">
        <v>278.3</v>
      </c>
      <c r="R228" s="15">
        <v>1.92</v>
      </c>
      <c r="S228" s="15">
        <v>0.97</v>
      </c>
      <c r="T228" s="15">
        <v>4.38</v>
      </c>
      <c r="U228" s="15">
        <v>4.6900000000000004</v>
      </c>
      <c r="V228" s="15">
        <v>24139</v>
      </c>
      <c r="W228" s="15">
        <v>74863</v>
      </c>
      <c r="X228" s="15">
        <v>113212</v>
      </c>
      <c r="Y228" s="15">
        <v>38349</v>
      </c>
      <c r="Z228" s="15">
        <v>607</v>
      </c>
      <c r="AA228" s="15">
        <v>7.7270000000000003</v>
      </c>
      <c r="AB228" s="15">
        <v>53.5</v>
      </c>
    </row>
    <row r="229" spans="1:28" ht="15" customHeight="1" x14ac:dyDescent="0.3">
      <c r="A229" s="15" t="s">
        <v>357</v>
      </c>
      <c r="B229" s="15" t="s">
        <v>122</v>
      </c>
      <c r="C229" s="15" t="s">
        <v>110</v>
      </c>
      <c r="D229" s="15" t="s">
        <v>177</v>
      </c>
      <c r="E229" s="15" t="s">
        <v>101</v>
      </c>
      <c r="F229" s="15">
        <v>6.03</v>
      </c>
      <c r="G229" s="15">
        <v>859.1</v>
      </c>
      <c r="H229" s="15">
        <v>31.4</v>
      </c>
      <c r="I229" s="15">
        <v>63.4</v>
      </c>
      <c r="J229" s="15">
        <v>7.2</v>
      </c>
      <c r="K229" s="15">
        <v>5.86</v>
      </c>
      <c r="L229" s="15">
        <v>27.7</v>
      </c>
      <c r="M229" s="15">
        <v>158.80000000000001</v>
      </c>
      <c r="N229" s="15">
        <v>47.2</v>
      </c>
      <c r="O229" s="15">
        <v>133.9</v>
      </c>
      <c r="P229" s="15" t="s">
        <v>116</v>
      </c>
      <c r="Q229" s="15">
        <v>84.2</v>
      </c>
      <c r="R229" s="15">
        <v>3.19</v>
      </c>
      <c r="S229" s="15">
        <v>0.7</v>
      </c>
      <c r="T229" s="15">
        <v>26.01</v>
      </c>
      <c r="U229" s="15">
        <v>156.84</v>
      </c>
      <c r="V229" s="15">
        <v>4457</v>
      </c>
      <c r="W229" s="15">
        <v>302565</v>
      </c>
      <c r="X229" s="15">
        <v>699036</v>
      </c>
      <c r="Y229" s="15">
        <v>396471</v>
      </c>
      <c r="Z229" s="15">
        <v>6273</v>
      </c>
      <c r="AA229" s="15">
        <v>25.001999999999999</v>
      </c>
      <c r="AB229" s="15">
        <v>53.8</v>
      </c>
    </row>
    <row r="230" spans="1:28" ht="15" customHeight="1" x14ac:dyDescent="0.3">
      <c r="A230" s="15" t="s">
        <v>358</v>
      </c>
      <c r="B230" s="15" t="s">
        <v>98</v>
      </c>
      <c r="C230" s="15" t="s">
        <v>105</v>
      </c>
      <c r="D230" s="15" t="s">
        <v>130</v>
      </c>
      <c r="E230" s="15" t="s">
        <v>112</v>
      </c>
      <c r="F230" s="15">
        <v>4.99</v>
      </c>
      <c r="G230" s="15">
        <v>427.5</v>
      </c>
      <c r="H230" s="15">
        <v>25.5</v>
      </c>
      <c r="I230" s="15">
        <v>66</v>
      </c>
      <c r="J230" s="15">
        <v>7.7</v>
      </c>
      <c r="K230" s="15">
        <v>6.67</v>
      </c>
      <c r="L230" s="15">
        <v>16.7</v>
      </c>
      <c r="M230" s="15">
        <v>130.9</v>
      </c>
      <c r="N230" s="15">
        <v>70.3</v>
      </c>
      <c r="O230" s="15">
        <v>65</v>
      </c>
      <c r="P230" s="15" t="s">
        <v>102</v>
      </c>
      <c r="Q230" s="15">
        <v>183</v>
      </c>
      <c r="R230" s="15">
        <v>6.98</v>
      </c>
      <c r="S230" s="15">
        <v>0.67</v>
      </c>
      <c r="T230" s="15">
        <v>1.81</v>
      </c>
      <c r="U230" s="15">
        <v>9.0299999999999994</v>
      </c>
      <c r="V230" s="15">
        <v>64283</v>
      </c>
      <c r="W230" s="15">
        <v>363381</v>
      </c>
      <c r="X230" s="15">
        <v>580475</v>
      </c>
      <c r="Y230" s="15">
        <v>217094</v>
      </c>
      <c r="Z230" s="15">
        <v>3228</v>
      </c>
      <c r="AA230" s="15">
        <v>2.7970000000000002</v>
      </c>
      <c r="AB230" s="15">
        <v>43</v>
      </c>
    </row>
    <row r="231" spans="1:28" ht="15" customHeight="1" x14ac:dyDescent="0.3">
      <c r="A231" s="15" t="s">
        <v>359</v>
      </c>
      <c r="B231" s="15" t="s">
        <v>98</v>
      </c>
      <c r="C231" s="15" t="s">
        <v>99</v>
      </c>
      <c r="D231" s="15" t="s">
        <v>130</v>
      </c>
      <c r="E231" s="15" t="s">
        <v>112</v>
      </c>
      <c r="F231" s="15">
        <v>8.1199999999999992</v>
      </c>
      <c r="G231" s="15">
        <v>525.4</v>
      </c>
      <c r="H231" s="15">
        <v>23.1</v>
      </c>
      <c r="I231" s="15">
        <v>48.3</v>
      </c>
      <c r="J231" s="15">
        <v>8.4</v>
      </c>
      <c r="K231" s="15">
        <v>7.6</v>
      </c>
      <c r="L231" s="15">
        <v>24.9</v>
      </c>
      <c r="M231" s="15">
        <v>139.19999999999999</v>
      </c>
      <c r="N231" s="15">
        <v>42.9</v>
      </c>
      <c r="O231" s="15">
        <v>106.7</v>
      </c>
      <c r="P231" s="15" t="s">
        <v>102</v>
      </c>
      <c r="Q231" s="15">
        <v>269.7</v>
      </c>
      <c r="R231" s="15">
        <v>8.1</v>
      </c>
      <c r="S231" s="15">
        <v>0.99</v>
      </c>
      <c r="T231" s="15">
        <v>0.75</v>
      </c>
      <c r="U231" s="15">
        <v>6.09</v>
      </c>
      <c r="V231" s="15">
        <v>69342</v>
      </c>
      <c r="W231" s="15">
        <v>533293</v>
      </c>
      <c r="X231" s="15">
        <v>422293</v>
      </c>
      <c r="Y231" s="15">
        <v>-111000</v>
      </c>
      <c r="Z231" s="15">
        <v>4611</v>
      </c>
      <c r="AA231" s="15">
        <v>1.321</v>
      </c>
      <c r="AB231" s="15">
        <v>12.6</v>
      </c>
    </row>
    <row r="232" spans="1:28" ht="15" customHeight="1" x14ac:dyDescent="0.3">
      <c r="A232" s="15" t="s">
        <v>360</v>
      </c>
      <c r="B232" s="15" t="s">
        <v>104</v>
      </c>
      <c r="C232" s="15" t="s">
        <v>114</v>
      </c>
      <c r="D232" s="15" t="s">
        <v>177</v>
      </c>
      <c r="E232" s="15" t="s">
        <v>112</v>
      </c>
      <c r="F232" s="15">
        <v>4.03</v>
      </c>
      <c r="G232" s="15">
        <v>443.6</v>
      </c>
      <c r="H232" s="15">
        <v>25</v>
      </c>
      <c r="I232" s="15">
        <v>80</v>
      </c>
      <c r="J232" s="15">
        <v>8.6999999999999993</v>
      </c>
      <c r="K232" s="15">
        <v>8.02</v>
      </c>
      <c r="L232" s="15">
        <v>29.3</v>
      </c>
      <c r="M232" s="15">
        <v>66.099999999999994</v>
      </c>
      <c r="N232" s="15">
        <v>48.4</v>
      </c>
      <c r="O232" s="15">
        <v>168.5</v>
      </c>
      <c r="P232" s="15" t="s">
        <v>107</v>
      </c>
      <c r="Q232" s="15">
        <v>151.4</v>
      </c>
      <c r="R232" s="15">
        <v>5.38</v>
      </c>
      <c r="S232" s="15">
        <v>0.67</v>
      </c>
      <c r="T232" s="15">
        <v>6.4</v>
      </c>
      <c r="U232" s="15">
        <v>25.79</v>
      </c>
      <c r="V232" s="15">
        <v>2814</v>
      </c>
      <c r="W232" s="15">
        <v>272172</v>
      </c>
      <c r="X232" s="15">
        <v>72573</v>
      </c>
      <c r="Y232" s="15">
        <v>-199599</v>
      </c>
      <c r="Z232" s="15">
        <v>9527</v>
      </c>
      <c r="AA232" s="15">
        <v>2.7069999999999999</v>
      </c>
      <c r="AB232" s="15">
        <v>51.1</v>
      </c>
    </row>
    <row r="233" spans="1:28" ht="15" customHeight="1" x14ac:dyDescent="0.3">
      <c r="A233" s="15" t="s">
        <v>361</v>
      </c>
      <c r="B233" s="15" t="s">
        <v>137</v>
      </c>
      <c r="C233" s="15" t="s">
        <v>110</v>
      </c>
      <c r="D233" s="15" t="s">
        <v>115</v>
      </c>
      <c r="E233" s="15" t="s">
        <v>112</v>
      </c>
      <c r="F233" s="15">
        <v>3.04</v>
      </c>
      <c r="G233" s="15">
        <v>762.2</v>
      </c>
      <c r="H233" s="15">
        <v>24.1</v>
      </c>
      <c r="I233" s="15">
        <v>74.099999999999994</v>
      </c>
      <c r="J233" s="15">
        <v>8</v>
      </c>
      <c r="K233" s="15">
        <v>5.9</v>
      </c>
      <c r="L233" s="15">
        <v>28.4</v>
      </c>
      <c r="M233" s="15">
        <v>169</v>
      </c>
      <c r="N233" s="15">
        <v>19.899999999999999</v>
      </c>
      <c r="O233" s="15">
        <v>66.099999999999994</v>
      </c>
      <c r="P233" s="15" t="s">
        <v>107</v>
      </c>
      <c r="Q233" s="15">
        <v>124.6</v>
      </c>
      <c r="R233" s="15">
        <v>2.59</v>
      </c>
      <c r="S233" s="15">
        <v>0.84</v>
      </c>
      <c r="T233" s="15">
        <v>1.88</v>
      </c>
      <c r="U233" s="15">
        <v>5.72</v>
      </c>
      <c r="V233" s="15">
        <v>19143</v>
      </c>
      <c r="W233" s="15">
        <v>206700</v>
      </c>
      <c r="X233" s="15">
        <v>109498</v>
      </c>
      <c r="Y233" s="15">
        <v>-97202</v>
      </c>
      <c r="Z233" s="15">
        <v>6612</v>
      </c>
      <c r="AA233" s="15">
        <v>0.86499999999999999</v>
      </c>
      <c r="AB233" s="15">
        <v>61.6</v>
      </c>
    </row>
    <row r="234" spans="1:28" ht="15" customHeight="1" x14ac:dyDescent="0.3">
      <c r="A234" s="15" t="s">
        <v>362</v>
      </c>
      <c r="B234" s="15" t="s">
        <v>126</v>
      </c>
      <c r="C234" s="15" t="s">
        <v>119</v>
      </c>
      <c r="D234" s="15" t="s">
        <v>100</v>
      </c>
      <c r="E234" s="15" t="s">
        <v>112</v>
      </c>
      <c r="F234" s="15">
        <v>7.06</v>
      </c>
      <c r="G234" s="15">
        <v>413.9</v>
      </c>
      <c r="H234" s="15">
        <v>20.6</v>
      </c>
      <c r="I234" s="15">
        <v>59.6</v>
      </c>
      <c r="J234" s="15">
        <v>9.3000000000000007</v>
      </c>
      <c r="K234" s="15">
        <v>6.57</v>
      </c>
      <c r="L234" s="15">
        <v>17.3</v>
      </c>
      <c r="M234" s="15">
        <v>40</v>
      </c>
      <c r="N234" s="15">
        <v>52.3</v>
      </c>
      <c r="O234" s="15">
        <v>67.599999999999994</v>
      </c>
      <c r="P234" s="15" t="s">
        <v>116</v>
      </c>
      <c r="Q234" s="15">
        <v>128.4</v>
      </c>
      <c r="R234" s="15">
        <v>5.16</v>
      </c>
      <c r="S234" s="15">
        <v>0.73</v>
      </c>
      <c r="T234" s="15">
        <v>1.86</v>
      </c>
      <c r="U234" s="15">
        <v>13.13</v>
      </c>
      <c r="V234" s="15">
        <v>22016</v>
      </c>
      <c r="W234" s="15">
        <v>356320</v>
      </c>
      <c r="X234" s="15">
        <v>289070</v>
      </c>
      <c r="Y234" s="15">
        <v>-67250</v>
      </c>
      <c r="Z234" s="15">
        <v>1948</v>
      </c>
      <c r="AA234" s="15">
        <v>6.74</v>
      </c>
      <c r="AB234" s="15">
        <v>38.200000000000003</v>
      </c>
    </row>
    <row r="235" spans="1:28" ht="15" customHeight="1" x14ac:dyDescent="0.3">
      <c r="A235" s="15" t="s">
        <v>363</v>
      </c>
      <c r="B235" s="15" t="s">
        <v>98</v>
      </c>
      <c r="C235" s="15" t="s">
        <v>123</v>
      </c>
      <c r="D235" s="15" t="s">
        <v>144</v>
      </c>
      <c r="E235" s="15" t="s">
        <v>120</v>
      </c>
      <c r="F235" s="15">
        <v>9.3699999999999992</v>
      </c>
      <c r="G235" s="15">
        <v>593</v>
      </c>
      <c r="H235" s="15">
        <v>28.3</v>
      </c>
      <c r="I235" s="15">
        <v>45.1</v>
      </c>
      <c r="J235" s="15">
        <v>9.3000000000000007</v>
      </c>
      <c r="K235" s="15">
        <v>6.03</v>
      </c>
      <c r="L235" s="15">
        <v>16.399999999999999</v>
      </c>
      <c r="M235" s="15">
        <v>147.19999999999999</v>
      </c>
      <c r="N235" s="15">
        <v>50.1</v>
      </c>
      <c r="O235" s="15">
        <v>115.4</v>
      </c>
      <c r="P235" s="15" t="s">
        <v>107</v>
      </c>
      <c r="Q235" s="15">
        <v>112.6</v>
      </c>
      <c r="R235" s="15">
        <v>6.51</v>
      </c>
      <c r="S235" s="15">
        <v>0.78</v>
      </c>
      <c r="T235" s="15">
        <v>1.1100000000000001</v>
      </c>
      <c r="U235" s="15">
        <v>10.4</v>
      </c>
      <c r="V235" s="15">
        <v>49981</v>
      </c>
      <c r="W235" s="15">
        <v>568865</v>
      </c>
      <c r="X235" s="15">
        <v>519802</v>
      </c>
      <c r="Y235" s="15">
        <v>-49063</v>
      </c>
      <c r="Z235" s="15">
        <v>6123</v>
      </c>
      <c r="AA235" s="15">
        <v>1.6990000000000001</v>
      </c>
      <c r="AB235" s="15">
        <v>38.700000000000003</v>
      </c>
    </row>
    <row r="236" spans="1:28" ht="15" customHeight="1" x14ac:dyDescent="0.3">
      <c r="A236" s="15" t="s">
        <v>364</v>
      </c>
      <c r="B236" s="15" t="s">
        <v>137</v>
      </c>
      <c r="C236" s="15" t="s">
        <v>134</v>
      </c>
      <c r="D236" s="15" t="s">
        <v>106</v>
      </c>
      <c r="E236" s="15" t="s">
        <v>112</v>
      </c>
      <c r="F236" s="15">
        <v>13.85</v>
      </c>
      <c r="G236" s="15">
        <v>322.39999999999998</v>
      </c>
      <c r="H236" s="15">
        <v>24.3</v>
      </c>
      <c r="I236" s="15">
        <v>49.9</v>
      </c>
      <c r="J236" s="15">
        <v>7.4</v>
      </c>
      <c r="K236" s="15">
        <v>6.79</v>
      </c>
      <c r="L236" s="15">
        <v>21.4</v>
      </c>
      <c r="M236" s="15">
        <v>101.7</v>
      </c>
      <c r="N236" s="15">
        <v>55</v>
      </c>
      <c r="O236" s="15">
        <v>125.8</v>
      </c>
      <c r="P236" s="15" t="s">
        <v>107</v>
      </c>
      <c r="Q236" s="15">
        <v>177.6</v>
      </c>
      <c r="R236" s="15">
        <v>6.81</v>
      </c>
      <c r="S236" s="15">
        <v>0.88</v>
      </c>
      <c r="T236" s="15">
        <v>3.57</v>
      </c>
      <c r="U236" s="15">
        <v>49.44</v>
      </c>
      <c r="V236" s="15">
        <v>21954</v>
      </c>
      <c r="W236" s="15">
        <v>927022</v>
      </c>
      <c r="X236" s="15">
        <v>1085406</v>
      </c>
      <c r="Y236" s="15">
        <v>158384</v>
      </c>
      <c r="Z236" s="15">
        <v>9586</v>
      </c>
      <c r="AA236" s="15">
        <v>5.1580000000000004</v>
      </c>
      <c r="AB236" s="15">
        <v>17.2</v>
      </c>
    </row>
    <row r="237" spans="1:28" ht="15" customHeight="1" x14ac:dyDescent="0.3">
      <c r="A237" s="15" t="s">
        <v>365</v>
      </c>
      <c r="B237" s="15" t="s">
        <v>137</v>
      </c>
      <c r="C237" s="15" t="s">
        <v>170</v>
      </c>
      <c r="D237" s="15" t="s">
        <v>130</v>
      </c>
      <c r="E237" s="15" t="s">
        <v>101</v>
      </c>
      <c r="F237" s="15">
        <v>9.4700000000000006</v>
      </c>
      <c r="G237" s="15">
        <v>842.2</v>
      </c>
      <c r="H237" s="15">
        <v>27.5</v>
      </c>
      <c r="I237" s="15">
        <v>65.3</v>
      </c>
      <c r="J237" s="15">
        <v>5.8</v>
      </c>
      <c r="K237" s="15">
        <v>6.12</v>
      </c>
      <c r="L237" s="15">
        <v>32.9</v>
      </c>
      <c r="M237" s="15">
        <v>125.6</v>
      </c>
      <c r="N237" s="15">
        <v>53.7</v>
      </c>
      <c r="O237" s="15">
        <v>95.8</v>
      </c>
      <c r="P237" s="15" t="s">
        <v>127</v>
      </c>
      <c r="Q237" s="15">
        <v>192.6</v>
      </c>
      <c r="R237" s="15">
        <v>4.22</v>
      </c>
      <c r="S237" s="15">
        <v>0.66</v>
      </c>
      <c r="T237" s="15">
        <v>1.48</v>
      </c>
      <c r="U237" s="15">
        <v>14.02</v>
      </c>
      <c r="V237" s="15">
        <v>66486</v>
      </c>
      <c r="W237" s="15">
        <v>543335</v>
      </c>
      <c r="X237" s="15">
        <v>932134</v>
      </c>
      <c r="Y237" s="15">
        <v>388799</v>
      </c>
      <c r="Z237" s="15">
        <v>7638</v>
      </c>
      <c r="AA237" s="15">
        <v>1.8360000000000001</v>
      </c>
      <c r="AB237" s="15">
        <v>55.9</v>
      </c>
    </row>
    <row r="238" spans="1:28" ht="15" customHeight="1" x14ac:dyDescent="0.3">
      <c r="A238" s="15" t="s">
        <v>366</v>
      </c>
      <c r="B238" s="15" t="s">
        <v>146</v>
      </c>
      <c r="C238" s="15" t="s">
        <v>152</v>
      </c>
      <c r="D238" s="15" t="s">
        <v>115</v>
      </c>
      <c r="E238" s="15" t="s">
        <v>101</v>
      </c>
      <c r="F238" s="15">
        <v>1.06</v>
      </c>
      <c r="G238" s="15">
        <v>666.6</v>
      </c>
      <c r="H238" s="15">
        <v>27.6</v>
      </c>
      <c r="I238" s="15">
        <v>66.099999999999994</v>
      </c>
      <c r="J238" s="15">
        <v>7</v>
      </c>
      <c r="K238" s="15">
        <v>7.01</v>
      </c>
      <c r="L238" s="15">
        <v>25.2</v>
      </c>
      <c r="M238" s="15">
        <v>134.4</v>
      </c>
      <c r="N238" s="15">
        <v>48.4</v>
      </c>
      <c r="O238" s="15">
        <v>111.2</v>
      </c>
      <c r="P238" s="15" t="s">
        <v>107</v>
      </c>
      <c r="Q238" s="15">
        <v>245.2</v>
      </c>
      <c r="R238" s="15">
        <v>1.8</v>
      </c>
      <c r="S238" s="15">
        <v>0.92</v>
      </c>
      <c r="T238" s="15">
        <v>4.2</v>
      </c>
      <c r="U238" s="15">
        <v>4.45</v>
      </c>
      <c r="V238" s="15">
        <v>19831</v>
      </c>
      <c r="W238" s="15">
        <v>71828</v>
      </c>
      <c r="X238" s="15">
        <v>88248</v>
      </c>
      <c r="Y238" s="15">
        <v>16420</v>
      </c>
      <c r="Z238" s="15">
        <v>1875</v>
      </c>
      <c r="AA238" s="15">
        <v>2.3730000000000002</v>
      </c>
      <c r="AB238" s="15">
        <v>68.8</v>
      </c>
    </row>
    <row r="239" spans="1:28" ht="15" customHeight="1" x14ac:dyDescent="0.3">
      <c r="A239" s="15" t="s">
        <v>367</v>
      </c>
      <c r="B239" s="15" t="s">
        <v>98</v>
      </c>
      <c r="C239" s="15" t="s">
        <v>110</v>
      </c>
      <c r="D239" s="15" t="s">
        <v>130</v>
      </c>
      <c r="E239" s="15" t="s">
        <v>101</v>
      </c>
      <c r="F239" s="15">
        <v>9.61</v>
      </c>
      <c r="G239" s="15">
        <v>868.3</v>
      </c>
      <c r="H239" s="15">
        <v>27</v>
      </c>
      <c r="I239" s="15">
        <v>55.1</v>
      </c>
      <c r="J239" s="15">
        <v>5.3</v>
      </c>
      <c r="K239" s="15">
        <v>6.52</v>
      </c>
      <c r="L239" s="15">
        <v>32.5</v>
      </c>
      <c r="M239" s="15">
        <v>114.8</v>
      </c>
      <c r="N239" s="15">
        <v>45.5</v>
      </c>
      <c r="O239" s="15">
        <v>108.9</v>
      </c>
      <c r="P239" s="15" t="s">
        <v>116</v>
      </c>
      <c r="Q239" s="15">
        <v>305</v>
      </c>
      <c r="R239" s="15">
        <v>10.039999999999999</v>
      </c>
      <c r="S239" s="15">
        <v>0.94</v>
      </c>
      <c r="T239" s="15">
        <v>1.78</v>
      </c>
      <c r="U239" s="15">
        <v>17.11</v>
      </c>
      <c r="V239" s="15">
        <v>76635</v>
      </c>
      <c r="W239" s="15">
        <v>744664</v>
      </c>
      <c r="X239" s="15">
        <v>1311225</v>
      </c>
      <c r="Y239" s="15">
        <v>566561</v>
      </c>
      <c r="Z239" s="15">
        <v>4191</v>
      </c>
      <c r="AA239" s="15">
        <v>4.0830000000000002</v>
      </c>
      <c r="AB239" s="15">
        <v>41.7</v>
      </c>
    </row>
    <row r="240" spans="1:28" ht="15" customHeight="1" x14ac:dyDescent="0.3">
      <c r="A240" s="15" t="s">
        <v>368</v>
      </c>
      <c r="B240" s="15" t="s">
        <v>126</v>
      </c>
      <c r="C240" s="15" t="s">
        <v>114</v>
      </c>
      <c r="D240" s="15" t="s">
        <v>130</v>
      </c>
      <c r="E240" s="15" t="s">
        <v>101</v>
      </c>
      <c r="F240" s="15">
        <v>14.86</v>
      </c>
      <c r="G240" s="15">
        <v>831.2</v>
      </c>
      <c r="H240" s="15">
        <v>26.2</v>
      </c>
      <c r="I240" s="15">
        <v>83.4</v>
      </c>
      <c r="J240" s="15">
        <v>5.0999999999999996</v>
      </c>
      <c r="K240" s="15">
        <v>6.48</v>
      </c>
      <c r="L240" s="15">
        <v>26.8</v>
      </c>
      <c r="M240" s="15">
        <v>98.7</v>
      </c>
      <c r="N240" s="15">
        <v>63.4</v>
      </c>
      <c r="O240" s="15">
        <v>81.3</v>
      </c>
      <c r="P240" s="15" t="s">
        <v>127</v>
      </c>
      <c r="Q240" s="15">
        <v>98</v>
      </c>
      <c r="R240" s="15">
        <v>3.55</v>
      </c>
      <c r="S240" s="15">
        <v>0.78</v>
      </c>
      <c r="T240" s="15">
        <v>1.75</v>
      </c>
      <c r="U240" s="15">
        <v>26</v>
      </c>
      <c r="V240" s="15">
        <v>68849</v>
      </c>
      <c r="W240" s="15">
        <v>724874</v>
      </c>
      <c r="X240" s="15">
        <v>1790074</v>
      </c>
      <c r="Y240" s="15">
        <v>1065200</v>
      </c>
      <c r="Z240" s="15">
        <v>11571</v>
      </c>
      <c r="AA240" s="15">
        <v>2.2469999999999999</v>
      </c>
      <c r="AB240" s="15">
        <v>57.4</v>
      </c>
    </row>
    <row r="241" spans="1:28" ht="15" customHeight="1" x14ac:dyDescent="0.3">
      <c r="A241" s="15" t="s">
        <v>369</v>
      </c>
      <c r="B241" s="15" t="s">
        <v>109</v>
      </c>
      <c r="C241" s="15" t="s">
        <v>123</v>
      </c>
      <c r="D241" s="15" t="s">
        <v>144</v>
      </c>
      <c r="E241" s="15" t="s">
        <v>101</v>
      </c>
      <c r="F241" s="15">
        <v>11.06</v>
      </c>
      <c r="G241" s="15">
        <v>987.5</v>
      </c>
      <c r="H241" s="15">
        <v>28.8</v>
      </c>
      <c r="I241" s="15">
        <v>86.8</v>
      </c>
      <c r="J241" s="15">
        <v>7.4</v>
      </c>
      <c r="K241" s="15">
        <v>5.98</v>
      </c>
      <c r="L241" s="15">
        <v>40.4</v>
      </c>
      <c r="M241" s="15">
        <v>147.4</v>
      </c>
      <c r="N241" s="15">
        <v>75.400000000000006</v>
      </c>
      <c r="O241" s="15">
        <v>112.5</v>
      </c>
      <c r="P241" s="15" t="s">
        <v>102</v>
      </c>
      <c r="Q241" s="15">
        <v>93.7</v>
      </c>
      <c r="R241" s="15">
        <v>0.5</v>
      </c>
      <c r="S241" s="15">
        <v>0.75</v>
      </c>
      <c r="T241" s="15">
        <v>1.45</v>
      </c>
      <c r="U241" s="15">
        <v>16.04</v>
      </c>
      <c r="V241" s="15">
        <v>54909</v>
      </c>
      <c r="W241" s="15">
        <v>560869</v>
      </c>
      <c r="X241" s="15">
        <v>880740</v>
      </c>
      <c r="Y241" s="15">
        <v>319871</v>
      </c>
      <c r="Z241" s="15">
        <v>4046</v>
      </c>
      <c r="AA241" s="15">
        <v>3.964</v>
      </c>
      <c r="AB241" s="15">
        <v>73.5</v>
      </c>
    </row>
    <row r="242" spans="1:28" ht="15" customHeight="1" x14ac:dyDescent="0.3">
      <c r="A242" s="15" t="s">
        <v>370</v>
      </c>
      <c r="B242" s="15" t="s">
        <v>122</v>
      </c>
      <c r="C242" s="15" t="s">
        <v>119</v>
      </c>
      <c r="D242" s="15" t="s">
        <v>144</v>
      </c>
      <c r="E242" s="15" t="s">
        <v>101</v>
      </c>
      <c r="F242" s="15">
        <v>11.73</v>
      </c>
      <c r="G242" s="15">
        <v>864.6</v>
      </c>
      <c r="H242" s="15">
        <v>29.4</v>
      </c>
      <c r="I242" s="15">
        <v>64.3</v>
      </c>
      <c r="J242" s="15">
        <v>6</v>
      </c>
      <c r="K242" s="15">
        <v>7.03</v>
      </c>
      <c r="L242" s="15">
        <v>37.200000000000003</v>
      </c>
      <c r="M242" s="15">
        <v>143.30000000000001</v>
      </c>
      <c r="N242" s="15">
        <v>55.8</v>
      </c>
      <c r="O242" s="15">
        <v>103.4</v>
      </c>
      <c r="P242" s="15" t="s">
        <v>102</v>
      </c>
      <c r="Q242" s="15">
        <v>216.4</v>
      </c>
      <c r="R242" s="15">
        <v>6.38</v>
      </c>
      <c r="S242" s="15">
        <v>0.94</v>
      </c>
      <c r="T242" s="15">
        <v>2.15</v>
      </c>
      <c r="U242" s="15">
        <v>25.22</v>
      </c>
      <c r="V242" s="15">
        <v>55478</v>
      </c>
      <c r="W242" s="15">
        <v>825852</v>
      </c>
      <c r="X242" s="15">
        <v>1399155</v>
      </c>
      <c r="Y242" s="15">
        <v>573303</v>
      </c>
      <c r="Z242" s="15">
        <v>6297</v>
      </c>
      <c r="AA242" s="15">
        <v>4.0049999999999999</v>
      </c>
      <c r="AB242" s="15">
        <v>45.4</v>
      </c>
    </row>
    <row r="243" spans="1:28" ht="15" customHeight="1" x14ac:dyDescent="0.3">
      <c r="A243" s="15" t="s">
        <v>371</v>
      </c>
      <c r="B243" s="15" t="s">
        <v>146</v>
      </c>
      <c r="C243" s="15" t="s">
        <v>134</v>
      </c>
      <c r="D243" s="15" t="s">
        <v>100</v>
      </c>
      <c r="E243" s="15" t="s">
        <v>101</v>
      </c>
      <c r="F243" s="15">
        <v>10.28</v>
      </c>
      <c r="G243" s="15">
        <v>882</v>
      </c>
      <c r="H243" s="15">
        <v>27</v>
      </c>
      <c r="I243" s="15">
        <v>74.5</v>
      </c>
      <c r="J243" s="15">
        <v>6.2</v>
      </c>
      <c r="K243" s="15">
        <v>6.52</v>
      </c>
      <c r="L243" s="15">
        <v>27.6</v>
      </c>
      <c r="M243" s="15">
        <v>197.1</v>
      </c>
      <c r="N243" s="15">
        <v>92.2</v>
      </c>
      <c r="O243" s="15">
        <v>113.2</v>
      </c>
      <c r="P243" s="15" t="s">
        <v>127</v>
      </c>
      <c r="Q243" s="15">
        <v>177.5</v>
      </c>
      <c r="R243" s="15">
        <v>2.4</v>
      </c>
      <c r="S243" s="15">
        <v>0.7</v>
      </c>
      <c r="T243" s="15">
        <v>3.7</v>
      </c>
      <c r="U243" s="15">
        <v>38.04</v>
      </c>
      <c r="V243" s="15">
        <v>23909</v>
      </c>
      <c r="W243" s="15">
        <v>692487</v>
      </c>
      <c r="X243" s="15">
        <v>909498</v>
      </c>
      <c r="Y243" s="15">
        <v>217011</v>
      </c>
      <c r="Z243" s="15">
        <v>6501</v>
      </c>
      <c r="AA243" s="15">
        <v>5.851</v>
      </c>
      <c r="AB243" s="15">
        <v>66.400000000000006</v>
      </c>
    </row>
    <row r="244" spans="1:28" ht="15" customHeight="1" x14ac:dyDescent="0.3">
      <c r="A244" s="15" t="s">
        <v>372</v>
      </c>
      <c r="B244" s="15" t="s">
        <v>104</v>
      </c>
      <c r="C244" s="15" t="s">
        <v>129</v>
      </c>
      <c r="D244" s="15" t="s">
        <v>132</v>
      </c>
      <c r="E244" s="15" t="s">
        <v>112</v>
      </c>
      <c r="F244" s="15">
        <v>0.97</v>
      </c>
      <c r="G244" s="15">
        <v>365.1</v>
      </c>
      <c r="H244" s="15">
        <v>22</v>
      </c>
      <c r="I244" s="15">
        <v>59.2</v>
      </c>
      <c r="J244" s="15">
        <v>7.1</v>
      </c>
      <c r="K244" s="15">
        <v>6.93</v>
      </c>
      <c r="L244" s="15">
        <v>22.6</v>
      </c>
      <c r="M244" s="15">
        <v>147.69999999999999</v>
      </c>
      <c r="N244" s="15">
        <v>59.8</v>
      </c>
      <c r="O244" s="15">
        <v>156.6</v>
      </c>
      <c r="P244" s="15" t="s">
        <v>102</v>
      </c>
      <c r="Q244" s="15">
        <v>110.6</v>
      </c>
      <c r="R244" s="15">
        <v>3.41</v>
      </c>
      <c r="S244" s="15">
        <v>0.73</v>
      </c>
      <c r="T244" s="15">
        <v>2.74</v>
      </c>
      <c r="U244" s="15">
        <v>2.66</v>
      </c>
      <c r="V244" s="15">
        <v>129624</v>
      </c>
      <c r="W244" s="15">
        <v>63010</v>
      </c>
      <c r="X244" s="15">
        <v>344800</v>
      </c>
      <c r="Y244" s="15">
        <v>281790</v>
      </c>
      <c r="Z244" s="15">
        <v>565</v>
      </c>
      <c r="AA244" s="15">
        <v>4.7080000000000002</v>
      </c>
      <c r="AB244" s="15">
        <v>46</v>
      </c>
    </row>
    <row r="245" spans="1:28" ht="15" customHeight="1" x14ac:dyDescent="0.3">
      <c r="A245" s="15" t="s">
        <v>373</v>
      </c>
      <c r="B245" s="15" t="s">
        <v>109</v>
      </c>
      <c r="C245" s="15" t="s">
        <v>114</v>
      </c>
      <c r="D245" s="15" t="s">
        <v>130</v>
      </c>
      <c r="E245" s="15" t="s">
        <v>101</v>
      </c>
      <c r="F245" s="15">
        <v>5.8</v>
      </c>
      <c r="G245" s="15">
        <v>1042.7</v>
      </c>
      <c r="H245" s="15">
        <v>30.8</v>
      </c>
      <c r="I245" s="15">
        <v>69.5</v>
      </c>
      <c r="J245" s="15">
        <v>6.6</v>
      </c>
      <c r="K245" s="15">
        <v>6.98</v>
      </c>
      <c r="L245" s="15">
        <v>25.7</v>
      </c>
      <c r="M245" s="15">
        <v>89.4</v>
      </c>
      <c r="N245" s="15">
        <v>74.900000000000006</v>
      </c>
      <c r="O245" s="15">
        <v>162.69999999999999</v>
      </c>
      <c r="P245" s="15" t="s">
        <v>107</v>
      </c>
      <c r="Q245" s="15">
        <v>218.1</v>
      </c>
      <c r="R245" s="15">
        <v>4.96</v>
      </c>
      <c r="S245" s="15">
        <v>0.95</v>
      </c>
      <c r="T245" s="15">
        <v>1.56</v>
      </c>
      <c r="U245" s="15">
        <v>9.0500000000000007</v>
      </c>
      <c r="V245" s="15">
        <v>81028</v>
      </c>
      <c r="W245" s="15">
        <v>435462</v>
      </c>
      <c r="X245" s="15">
        <v>733303</v>
      </c>
      <c r="Y245" s="15">
        <v>297841</v>
      </c>
      <c r="Z245" s="15">
        <v>5518</v>
      </c>
      <c r="AA245" s="15">
        <v>1.64</v>
      </c>
      <c r="AB245" s="15">
        <v>63.7</v>
      </c>
    </row>
    <row r="246" spans="1:28" ht="15" customHeight="1" x14ac:dyDescent="0.3">
      <c r="A246" s="15" t="s">
        <v>374</v>
      </c>
      <c r="B246" s="15" t="s">
        <v>122</v>
      </c>
      <c r="C246" s="15" t="s">
        <v>152</v>
      </c>
      <c r="D246" s="15" t="s">
        <v>130</v>
      </c>
      <c r="E246" s="15" t="s">
        <v>101</v>
      </c>
      <c r="F246" s="15">
        <v>8.6999999999999993</v>
      </c>
      <c r="G246" s="15">
        <v>301.8</v>
      </c>
      <c r="H246" s="15">
        <v>25.1</v>
      </c>
      <c r="I246" s="15">
        <v>62.3</v>
      </c>
      <c r="J246" s="15">
        <v>7.1</v>
      </c>
      <c r="K246" s="15">
        <v>7.01</v>
      </c>
      <c r="L246" s="15">
        <v>31.5</v>
      </c>
      <c r="M246" s="15">
        <v>171.9</v>
      </c>
      <c r="N246" s="15">
        <v>55.7</v>
      </c>
      <c r="O246" s="15">
        <v>122.5</v>
      </c>
      <c r="P246" s="15" t="s">
        <v>107</v>
      </c>
      <c r="Q246" s="15">
        <v>81.900000000000006</v>
      </c>
      <c r="R246" s="15">
        <v>6.25</v>
      </c>
      <c r="S246" s="15">
        <v>0.81</v>
      </c>
      <c r="T246" s="15">
        <v>1.64</v>
      </c>
      <c r="U246" s="15">
        <v>14.27</v>
      </c>
      <c r="V246" s="15">
        <v>78943</v>
      </c>
      <c r="W246" s="15">
        <v>542130</v>
      </c>
      <c r="X246" s="15">
        <v>1126517</v>
      </c>
      <c r="Y246" s="15">
        <v>584387</v>
      </c>
      <c r="Z246" s="15">
        <v>7544</v>
      </c>
      <c r="AA246" s="15">
        <v>1.8919999999999999</v>
      </c>
      <c r="AB246" s="15">
        <v>42.9</v>
      </c>
    </row>
    <row r="247" spans="1:28" ht="15" customHeight="1" x14ac:dyDescent="0.3">
      <c r="A247" s="15" t="s">
        <v>375</v>
      </c>
      <c r="B247" s="15" t="s">
        <v>126</v>
      </c>
      <c r="C247" s="15" t="s">
        <v>152</v>
      </c>
      <c r="D247" s="15" t="s">
        <v>106</v>
      </c>
      <c r="E247" s="15" t="s">
        <v>120</v>
      </c>
      <c r="F247" s="15">
        <v>7.23</v>
      </c>
      <c r="G247" s="15">
        <v>589.9</v>
      </c>
      <c r="H247" s="15">
        <v>30.3</v>
      </c>
      <c r="I247" s="15">
        <v>46.3</v>
      </c>
      <c r="J247" s="15">
        <v>9.1999999999999993</v>
      </c>
      <c r="K247" s="15">
        <v>6.72</v>
      </c>
      <c r="L247" s="15">
        <v>18.7</v>
      </c>
      <c r="M247" s="15">
        <v>145.30000000000001</v>
      </c>
      <c r="N247" s="15">
        <v>71</v>
      </c>
      <c r="O247" s="15">
        <v>114.7</v>
      </c>
      <c r="P247" s="15" t="s">
        <v>127</v>
      </c>
      <c r="Q247" s="15">
        <v>143</v>
      </c>
      <c r="R247" s="15">
        <v>6.7</v>
      </c>
      <c r="S247" s="15">
        <v>0.91</v>
      </c>
      <c r="T247" s="15">
        <v>4</v>
      </c>
      <c r="U247" s="15">
        <v>28.92</v>
      </c>
      <c r="V247" s="15">
        <v>23402</v>
      </c>
      <c r="W247" s="15">
        <v>463524</v>
      </c>
      <c r="X247" s="15">
        <v>676786</v>
      </c>
      <c r="Y247" s="15">
        <v>213262</v>
      </c>
      <c r="Z247" s="15">
        <v>4998</v>
      </c>
      <c r="AA247" s="15">
        <v>5.7859999999999996</v>
      </c>
      <c r="AB247" s="15">
        <v>34.299999999999997</v>
      </c>
    </row>
    <row r="248" spans="1:28" ht="15" customHeight="1" x14ac:dyDescent="0.3">
      <c r="A248" s="15" t="s">
        <v>376</v>
      </c>
      <c r="B248" s="15" t="s">
        <v>109</v>
      </c>
      <c r="C248" s="15" t="s">
        <v>152</v>
      </c>
      <c r="D248" s="15" t="s">
        <v>100</v>
      </c>
      <c r="E248" s="15" t="s">
        <v>101</v>
      </c>
      <c r="F248" s="15">
        <v>10.39</v>
      </c>
      <c r="G248" s="15">
        <v>853.1</v>
      </c>
      <c r="H248" s="15">
        <v>28.7</v>
      </c>
      <c r="I248" s="15">
        <v>69.400000000000006</v>
      </c>
      <c r="J248" s="15">
        <v>6.1</v>
      </c>
      <c r="K248" s="15">
        <v>7.01</v>
      </c>
      <c r="L248" s="15">
        <v>39.200000000000003</v>
      </c>
      <c r="M248" s="15">
        <v>109.7</v>
      </c>
      <c r="N248" s="15">
        <v>62.3</v>
      </c>
      <c r="O248" s="15">
        <v>118.3</v>
      </c>
      <c r="P248" s="15" t="s">
        <v>116</v>
      </c>
      <c r="Q248" s="15">
        <v>178.9</v>
      </c>
      <c r="R248" s="15">
        <v>3.73</v>
      </c>
      <c r="S248" s="15">
        <v>0.93</v>
      </c>
      <c r="T248" s="15">
        <v>2.4300000000000002</v>
      </c>
      <c r="U248" s="15">
        <v>25.25</v>
      </c>
      <c r="V248" s="15">
        <v>26639</v>
      </c>
      <c r="W248" s="15">
        <v>641176</v>
      </c>
      <c r="X248" s="15">
        <v>672635</v>
      </c>
      <c r="Y248" s="15">
        <v>31459</v>
      </c>
      <c r="Z248" s="15">
        <v>2782</v>
      </c>
      <c r="AA248" s="15">
        <v>9.0760000000000005</v>
      </c>
      <c r="AB248" s="15">
        <v>67.3</v>
      </c>
    </row>
    <row r="249" spans="1:28" ht="15" customHeight="1" x14ac:dyDescent="0.3">
      <c r="A249" s="15" t="s">
        <v>377</v>
      </c>
      <c r="B249" s="15" t="s">
        <v>104</v>
      </c>
      <c r="C249" s="15" t="s">
        <v>134</v>
      </c>
      <c r="D249" s="15" t="s">
        <v>132</v>
      </c>
      <c r="E249" s="15" t="s">
        <v>101</v>
      </c>
      <c r="F249" s="15">
        <v>14.86</v>
      </c>
      <c r="G249" s="15">
        <v>566.29999999999995</v>
      </c>
      <c r="H249" s="15">
        <v>27.6</v>
      </c>
      <c r="I249" s="15">
        <v>69.400000000000006</v>
      </c>
      <c r="J249" s="15">
        <v>6.4</v>
      </c>
      <c r="K249" s="15">
        <v>6.41</v>
      </c>
      <c r="L249" s="15">
        <v>30.1</v>
      </c>
      <c r="M249" s="15">
        <v>166</v>
      </c>
      <c r="N249" s="15">
        <v>28.7</v>
      </c>
      <c r="O249" s="15">
        <v>104.4</v>
      </c>
      <c r="P249" s="15" t="s">
        <v>107</v>
      </c>
      <c r="Q249" s="15">
        <v>199.3</v>
      </c>
      <c r="R249" s="15">
        <v>7.14</v>
      </c>
      <c r="S249" s="15">
        <v>0.69</v>
      </c>
      <c r="T249" s="15">
        <v>3.09</v>
      </c>
      <c r="U249" s="15">
        <v>45.92</v>
      </c>
      <c r="V249" s="15">
        <v>105082</v>
      </c>
      <c r="W249" s="15">
        <v>1283161</v>
      </c>
      <c r="X249" s="15">
        <v>4825365</v>
      </c>
      <c r="Y249" s="15">
        <v>3542204</v>
      </c>
      <c r="Z249" s="15">
        <v>12869</v>
      </c>
      <c r="AA249" s="15">
        <v>3.5680000000000001</v>
      </c>
      <c r="AB249" s="15">
        <v>40.200000000000003</v>
      </c>
    </row>
    <row r="250" spans="1:28" ht="15" customHeight="1" x14ac:dyDescent="0.3">
      <c r="A250" s="15" t="s">
        <v>378</v>
      </c>
      <c r="B250" s="15" t="s">
        <v>98</v>
      </c>
      <c r="C250" s="15" t="s">
        <v>123</v>
      </c>
      <c r="D250" s="15" t="s">
        <v>115</v>
      </c>
      <c r="E250" s="15" t="s">
        <v>101</v>
      </c>
      <c r="F250" s="15">
        <v>10.08</v>
      </c>
      <c r="G250" s="15">
        <v>815.3</v>
      </c>
      <c r="H250" s="15">
        <v>25.2</v>
      </c>
      <c r="I250" s="15">
        <v>70.3</v>
      </c>
      <c r="J250" s="15">
        <v>7</v>
      </c>
      <c r="K250" s="15">
        <v>6.83</v>
      </c>
      <c r="L250" s="15">
        <v>36.9</v>
      </c>
      <c r="M250" s="15">
        <v>84.9</v>
      </c>
      <c r="N250" s="15">
        <v>42.8</v>
      </c>
      <c r="O250" s="15">
        <v>99.3</v>
      </c>
      <c r="P250" s="15" t="s">
        <v>107</v>
      </c>
      <c r="Q250" s="15">
        <v>167.7</v>
      </c>
      <c r="R250" s="15">
        <v>5.96</v>
      </c>
      <c r="S250" s="15">
        <v>0.79</v>
      </c>
      <c r="T250" s="15">
        <v>2.88</v>
      </c>
      <c r="U250" s="15">
        <v>29.03</v>
      </c>
      <c r="V250" s="15">
        <v>24070</v>
      </c>
      <c r="W250" s="15">
        <v>884269</v>
      </c>
      <c r="X250" s="15">
        <v>698752</v>
      </c>
      <c r="Y250" s="15">
        <v>-185517</v>
      </c>
      <c r="Z250" s="15">
        <v>17417</v>
      </c>
      <c r="AA250" s="15">
        <v>1.667</v>
      </c>
      <c r="AB250" s="15">
        <v>45.6</v>
      </c>
    </row>
    <row r="251" spans="1:28" ht="15" customHeight="1" x14ac:dyDescent="0.3">
      <c r="A251" s="15" t="s">
        <v>379</v>
      </c>
      <c r="B251" s="15" t="s">
        <v>122</v>
      </c>
      <c r="C251" s="15" t="s">
        <v>119</v>
      </c>
      <c r="D251" s="15" t="s">
        <v>111</v>
      </c>
      <c r="E251" s="15" t="s">
        <v>112</v>
      </c>
      <c r="F251" s="15">
        <v>9.1300000000000008</v>
      </c>
      <c r="G251" s="15">
        <v>523.9</v>
      </c>
      <c r="H251" s="15">
        <v>23.7</v>
      </c>
      <c r="I251" s="15">
        <v>72</v>
      </c>
      <c r="J251" s="15">
        <v>10</v>
      </c>
      <c r="K251" s="15">
        <v>6.61</v>
      </c>
      <c r="L251" s="15">
        <v>19.5</v>
      </c>
      <c r="M251" s="15">
        <v>144</v>
      </c>
      <c r="N251" s="15">
        <v>95.1</v>
      </c>
      <c r="O251" s="15">
        <v>106.5</v>
      </c>
      <c r="P251" s="15" t="s">
        <v>102</v>
      </c>
      <c r="Q251" s="15">
        <v>263.8</v>
      </c>
      <c r="R251" s="15">
        <v>3.09</v>
      </c>
      <c r="S251" s="15">
        <v>0.9</v>
      </c>
      <c r="T251" s="15">
        <v>1.51</v>
      </c>
      <c r="U251" s="15">
        <v>13.79</v>
      </c>
      <c r="V251" s="15">
        <v>69559</v>
      </c>
      <c r="W251" s="15">
        <v>695453</v>
      </c>
      <c r="X251" s="15">
        <v>959219</v>
      </c>
      <c r="Y251" s="15">
        <v>263766</v>
      </c>
      <c r="Z251" s="15">
        <v>3257</v>
      </c>
      <c r="AA251" s="15">
        <v>4.234</v>
      </c>
      <c r="AB251" s="15">
        <v>50.7</v>
      </c>
    </row>
    <row r="252" spans="1:28" ht="15" customHeight="1" x14ac:dyDescent="0.3">
      <c r="A252" s="15" t="s">
        <v>380</v>
      </c>
      <c r="B252" s="15" t="s">
        <v>109</v>
      </c>
      <c r="C252" s="15" t="s">
        <v>123</v>
      </c>
      <c r="D252" s="15" t="s">
        <v>100</v>
      </c>
      <c r="E252" s="15" t="s">
        <v>101</v>
      </c>
      <c r="F252" s="15">
        <v>6.11</v>
      </c>
      <c r="G252" s="15">
        <v>1073.4000000000001</v>
      </c>
      <c r="H252" s="15">
        <v>29.7</v>
      </c>
      <c r="I252" s="15">
        <v>91.5</v>
      </c>
      <c r="J252" s="15">
        <v>6.1</v>
      </c>
      <c r="K252" s="15">
        <v>7.3</v>
      </c>
      <c r="L252" s="15">
        <v>27.5</v>
      </c>
      <c r="M252" s="15">
        <v>174.3</v>
      </c>
      <c r="N252" s="15">
        <v>69.2</v>
      </c>
      <c r="O252" s="15">
        <v>145</v>
      </c>
      <c r="P252" s="15" t="s">
        <v>107</v>
      </c>
      <c r="Q252" s="15">
        <v>101.7</v>
      </c>
      <c r="R252" s="15">
        <v>9.5500000000000007</v>
      </c>
      <c r="S252" s="15">
        <v>0.7</v>
      </c>
      <c r="T252" s="15">
        <v>2.0499999999999998</v>
      </c>
      <c r="U252" s="15">
        <v>12.53</v>
      </c>
      <c r="V252" s="15">
        <v>23410</v>
      </c>
      <c r="W252" s="15">
        <v>390120</v>
      </c>
      <c r="X252" s="15">
        <v>293327</v>
      </c>
      <c r="Y252" s="15">
        <v>-96793</v>
      </c>
      <c r="Z252" s="15">
        <v>3748</v>
      </c>
      <c r="AA252" s="15">
        <v>3.343</v>
      </c>
      <c r="AB252" s="15">
        <v>55.3</v>
      </c>
    </row>
    <row r="253" spans="1:28" ht="15" customHeight="1" x14ac:dyDescent="0.3">
      <c r="A253" s="15" t="s">
        <v>381</v>
      </c>
      <c r="B253" s="15" t="s">
        <v>118</v>
      </c>
      <c r="C253" s="15" t="s">
        <v>152</v>
      </c>
      <c r="D253" s="15" t="s">
        <v>100</v>
      </c>
      <c r="E253" s="15" t="s">
        <v>112</v>
      </c>
      <c r="F253" s="15">
        <v>7.27</v>
      </c>
      <c r="G253" s="15">
        <v>358</v>
      </c>
      <c r="H253" s="15">
        <v>21.1</v>
      </c>
      <c r="I253" s="15">
        <v>72.400000000000006</v>
      </c>
      <c r="J253" s="15">
        <v>7.9</v>
      </c>
      <c r="K253" s="15">
        <v>6.53</v>
      </c>
      <c r="L253" s="15">
        <v>19.399999999999999</v>
      </c>
      <c r="M253" s="15">
        <v>130.19999999999999</v>
      </c>
      <c r="N253" s="15">
        <v>52</v>
      </c>
      <c r="O253" s="15">
        <v>110.4</v>
      </c>
      <c r="P253" s="15" t="s">
        <v>116</v>
      </c>
      <c r="Q253" s="15">
        <v>186.5</v>
      </c>
      <c r="R253" s="15">
        <v>0.63</v>
      </c>
      <c r="S253" s="15">
        <v>0.69</v>
      </c>
      <c r="T253" s="15">
        <v>2.0699999999999998</v>
      </c>
      <c r="U253" s="15">
        <v>15.05</v>
      </c>
      <c r="V253" s="15">
        <v>23711</v>
      </c>
      <c r="W253" s="15">
        <v>434624</v>
      </c>
      <c r="X253" s="15">
        <v>356851</v>
      </c>
      <c r="Y253" s="15">
        <v>-77773</v>
      </c>
      <c r="Z253" s="15">
        <v>1897</v>
      </c>
      <c r="AA253" s="15">
        <v>7.9340000000000002</v>
      </c>
      <c r="AB253" s="15">
        <v>55.3</v>
      </c>
    </row>
    <row r="254" spans="1:28" ht="15" customHeight="1" x14ac:dyDescent="0.3">
      <c r="A254" s="15" t="s">
        <v>382</v>
      </c>
      <c r="B254" s="15" t="s">
        <v>126</v>
      </c>
      <c r="C254" s="15" t="s">
        <v>119</v>
      </c>
      <c r="D254" s="15" t="s">
        <v>144</v>
      </c>
      <c r="E254" s="15" t="s">
        <v>101</v>
      </c>
      <c r="F254" s="15">
        <v>5.18</v>
      </c>
      <c r="G254" s="15">
        <v>761.4</v>
      </c>
      <c r="H254" s="15">
        <v>28.7</v>
      </c>
      <c r="I254" s="15">
        <v>75.3</v>
      </c>
      <c r="J254" s="15">
        <v>7.3</v>
      </c>
      <c r="K254" s="15">
        <v>6.13</v>
      </c>
      <c r="L254" s="15">
        <v>29.1</v>
      </c>
      <c r="M254" s="15">
        <v>125.5</v>
      </c>
      <c r="N254" s="15">
        <v>78.599999999999994</v>
      </c>
      <c r="O254" s="15">
        <v>142.1</v>
      </c>
      <c r="P254" s="15" t="s">
        <v>116</v>
      </c>
      <c r="Q254" s="15">
        <v>177.7</v>
      </c>
      <c r="R254" s="15">
        <v>5.62</v>
      </c>
      <c r="S254" s="15">
        <v>0.84</v>
      </c>
      <c r="T254" s="15">
        <v>1.42</v>
      </c>
      <c r="U254" s="15">
        <v>7.36</v>
      </c>
      <c r="V254" s="15">
        <v>52109</v>
      </c>
      <c r="W254" s="15">
        <v>340725</v>
      </c>
      <c r="X254" s="15">
        <v>383522</v>
      </c>
      <c r="Y254" s="15">
        <v>42797</v>
      </c>
      <c r="Z254" s="15">
        <v>1083</v>
      </c>
      <c r="AA254" s="15">
        <v>6.7960000000000003</v>
      </c>
      <c r="AB254" s="15">
        <v>49.7</v>
      </c>
    </row>
    <row r="255" spans="1:28" ht="15" customHeight="1" x14ac:dyDescent="0.3">
      <c r="A255" s="15" t="s">
        <v>383</v>
      </c>
      <c r="B255" s="15" t="s">
        <v>126</v>
      </c>
      <c r="C255" s="15" t="s">
        <v>119</v>
      </c>
      <c r="D255" s="15" t="s">
        <v>177</v>
      </c>
      <c r="E255" s="15" t="s">
        <v>120</v>
      </c>
      <c r="F255" s="15">
        <v>5.93</v>
      </c>
      <c r="G255" s="15"/>
      <c r="H255" s="15">
        <v>33.299999999999997</v>
      </c>
      <c r="I255" s="15">
        <v>61</v>
      </c>
      <c r="J255" s="15">
        <v>9.4</v>
      </c>
      <c r="K255" s="15">
        <v>6.61</v>
      </c>
      <c r="L255" s="15">
        <v>17.8</v>
      </c>
      <c r="M255" s="15">
        <v>173.1</v>
      </c>
      <c r="N255" s="15">
        <v>40.700000000000003</v>
      </c>
      <c r="O255" s="15">
        <v>95.7</v>
      </c>
      <c r="P255" s="15" t="s">
        <v>102</v>
      </c>
      <c r="Q255" s="15">
        <v>210.9</v>
      </c>
      <c r="R255" s="15">
        <v>5.35</v>
      </c>
      <c r="S255" s="15">
        <v>0.83</v>
      </c>
      <c r="T255" s="15">
        <v>62.76</v>
      </c>
      <c r="U255" s="15">
        <v>372.17</v>
      </c>
      <c r="V255" s="15">
        <v>3595</v>
      </c>
      <c r="W255" s="15">
        <v>385870</v>
      </c>
      <c r="X255" s="15">
        <v>1337951</v>
      </c>
      <c r="Y255" s="15">
        <v>952081</v>
      </c>
      <c r="Z255" s="15">
        <v>10283</v>
      </c>
      <c r="AA255" s="15">
        <v>36.192999999999998</v>
      </c>
      <c r="AB255" s="15">
        <v>58.7</v>
      </c>
    </row>
    <row r="256" spans="1:28" ht="15" customHeight="1" x14ac:dyDescent="0.3">
      <c r="A256" s="15" t="s">
        <v>384</v>
      </c>
      <c r="B256" s="15" t="s">
        <v>126</v>
      </c>
      <c r="C256" s="15" t="s">
        <v>129</v>
      </c>
      <c r="D256" s="15" t="s">
        <v>132</v>
      </c>
      <c r="E256" s="15" t="s">
        <v>101</v>
      </c>
      <c r="F256" s="15">
        <v>3.02</v>
      </c>
      <c r="G256" s="15">
        <v>851.4</v>
      </c>
      <c r="H256" s="15">
        <v>28.5</v>
      </c>
      <c r="I256" s="15">
        <v>74.7</v>
      </c>
      <c r="J256" s="15">
        <v>7.1</v>
      </c>
      <c r="K256" s="15">
        <v>5.92</v>
      </c>
      <c r="L256" s="15">
        <v>33.799999999999997</v>
      </c>
      <c r="M256" s="15">
        <v>167.4</v>
      </c>
      <c r="N256" s="15">
        <v>92</v>
      </c>
      <c r="O256" s="15">
        <v>96.9</v>
      </c>
      <c r="P256" s="15" t="s">
        <v>102</v>
      </c>
      <c r="Q256" s="15">
        <v>224.2</v>
      </c>
      <c r="R256" s="15">
        <v>3.85</v>
      </c>
      <c r="S256" s="15">
        <v>0.76</v>
      </c>
      <c r="T256" s="15">
        <v>1.0900000000000001</v>
      </c>
      <c r="U256" s="15">
        <v>3.29</v>
      </c>
      <c r="V256" s="15">
        <v>108364</v>
      </c>
      <c r="W256" s="15">
        <v>216704</v>
      </c>
      <c r="X256" s="15">
        <v>356518</v>
      </c>
      <c r="Y256" s="15">
        <v>139814</v>
      </c>
      <c r="Z256" s="15">
        <v>1863</v>
      </c>
      <c r="AA256" s="15">
        <v>1.766</v>
      </c>
      <c r="AB256" s="15">
        <v>60.5</v>
      </c>
    </row>
    <row r="257" spans="1:28" ht="15" customHeight="1" x14ac:dyDescent="0.3">
      <c r="A257" s="15" t="s">
        <v>385</v>
      </c>
      <c r="B257" s="15" t="s">
        <v>98</v>
      </c>
      <c r="C257" s="15" t="s">
        <v>129</v>
      </c>
      <c r="D257" s="15" t="s">
        <v>100</v>
      </c>
      <c r="E257" s="15" t="s">
        <v>101</v>
      </c>
      <c r="F257" s="15">
        <v>5.86</v>
      </c>
      <c r="G257" s="15">
        <v>1003.4</v>
      </c>
      <c r="H257" s="15">
        <v>28.5</v>
      </c>
      <c r="I257" s="15">
        <v>72.099999999999994</v>
      </c>
      <c r="J257" s="15">
        <v>6</v>
      </c>
      <c r="K257" s="15">
        <v>6.12</v>
      </c>
      <c r="L257" s="15">
        <v>26.7</v>
      </c>
      <c r="M257" s="15">
        <v>121</v>
      </c>
      <c r="N257" s="15">
        <v>84.8</v>
      </c>
      <c r="O257" s="15">
        <v>75.8</v>
      </c>
      <c r="P257" s="15" t="s">
        <v>116</v>
      </c>
      <c r="Q257" s="15">
        <v>220.9</v>
      </c>
      <c r="R257" s="15">
        <v>6.73</v>
      </c>
      <c r="S257" s="15">
        <v>0.73</v>
      </c>
      <c r="T257" s="15">
        <v>1.5</v>
      </c>
      <c r="U257" s="15">
        <v>8.7899999999999991</v>
      </c>
      <c r="V257" s="15">
        <v>24053</v>
      </c>
      <c r="W257" s="15">
        <v>415353</v>
      </c>
      <c r="X257" s="15">
        <v>211426</v>
      </c>
      <c r="Y257" s="15">
        <v>-203927</v>
      </c>
      <c r="Z257" s="15">
        <v>1629</v>
      </c>
      <c r="AA257" s="15">
        <v>5.3959999999999999</v>
      </c>
      <c r="AB257" s="15">
        <v>53.4</v>
      </c>
    </row>
    <row r="258" spans="1:28" ht="15" customHeight="1" x14ac:dyDescent="0.3">
      <c r="A258" s="15" t="s">
        <v>386</v>
      </c>
      <c r="B258" s="15" t="s">
        <v>104</v>
      </c>
      <c r="C258" s="15" t="s">
        <v>99</v>
      </c>
      <c r="D258" s="15" t="s">
        <v>106</v>
      </c>
      <c r="E258" s="15" t="s">
        <v>101</v>
      </c>
      <c r="F258" s="15">
        <v>2.35</v>
      </c>
      <c r="G258" s="15">
        <v>881.7</v>
      </c>
      <c r="H258" s="15">
        <v>30.5</v>
      </c>
      <c r="I258" s="15">
        <v>74</v>
      </c>
      <c r="J258" s="15">
        <v>7</v>
      </c>
      <c r="K258" s="15">
        <v>6.36</v>
      </c>
      <c r="L258" s="15">
        <v>19.100000000000001</v>
      </c>
      <c r="M258" s="15">
        <v>121.9</v>
      </c>
      <c r="N258" s="15">
        <v>80.599999999999994</v>
      </c>
      <c r="O258" s="15">
        <v>102.6</v>
      </c>
      <c r="P258" s="15" t="s">
        <v>107</v>
      </c>
      <c r="Q258" s="15">
        <v>96.8</v>
      </c>
      <c r="R258" s="15">
        <v>6.78</v>
      </c>
      <c r="S258" s="15">
        <v>0.7</v>
      </c>
      <c r="T258" s="15">
        <v>3.64</v>
      </c>
      <c r="U258" s="15">
        <v>8.5500000000000007</v>
      </c>
      <c r="V258" s="15">
        <v>22106</v>
      </c>
      <c r="W258" s="15">
        <v>173694</v>
      </c>
      <c r="X258" s="15">
        <v>189006</v>
      </c>
      <c r="Y258" s="15">
        <v>15312</v>
      </c>
      <c r="Z258" s="15">
        <v>1596</v>
      </c>
      <c r="AA258" s="15">
        <v>5.3570000000000002</v>
      </c>
      <c r="AB258" s="15">
        <v>50.8</v>
      </c>
    </row>
    <row r="259" spans="1:28" ht="15" customHeight="1" x14ac:dyDescent="0.3">
      <c r="A259" s="15" t="s">
        <v>387</v>
      </c>
      <c r="B259" s="15" t="s">
        <v>137</v>
      </c>
      <c r="C259" s="15" t="s">
        <v>134</v>
      </c>
      <c r="D259" s="15" t="s">
        <v>132</v>
      </c>
      <c r="E259" s="15" t="s">
        <v>120</v>
      </c>
      <c r="F259" s="15">
        <v>10.77</v>
      </c>
      <c r="G259" s="15">
        <v>227.5</v>
      </c>
      <c r="H259" s="15">
        <v>34.799999999999997</v>
      </c>
      <c r="I259" s="15">
        <v>37.299999999999997</v>
      </c>
      <c r="J259" s="15">
        <v>9.6999999999999993</v>
      </c>
      <c r="K259" s="15">
        <v>7.4</v>
      </c>
      <c r="L259" s="15">
        <v>18.7</v>
      </c>
      <c r="M259" s="15">
        <v>93.8</v>
      </c>
      <c r="N259" s="15">
        <v>51</v>
      </c>
      <c r="O259" s="15">
        <v>93</v>
      </c>
      <c r="P259" s="15" t="s">
        <v>127</v>
      </c>
      <c r="Q259" s="15">
        <v>246</v>
      </c>
      <c r="R259" s="15">
        <v>3.31</v>
      </c>
      <c r="S259" s="15">
        <v>0.89</v>
      </c>
      <c r="T259" s="15">
        <v>0.79</v>
      </c>
      <c r="U259" s="15">
        <v>8.51</v>
      </c>
      <c r="V259" s="15">
        <v>105325</v>
      </c>
      <c r="W259" s="15">
        <v>835467</v>
      </c>
      <c r="X259" s="15">
        <v>896316</v>
      </c>
      <c r="Y259" s="15">
        <v>60849</v>
      </c>
      <c r="Z259" s="15">
        <v>7801</v>
      </c>
      <c r="AA259" s="15">
        <v>1.091</v>
      </c>
      <c r="AB259" s="15">
        <v>52.9</v>
      </c>
    </row>
    <row r="260" spans="1:28" ht="15" customHeight="1" x14ac:dyDescent="0.3">
      <c r="A260" s="15" t="s">
        <v>388</v>
      </c>
      <c r="B260" s="15" t="s">
        <v>122</v>
      </c>
      <c r="C260" s="15" t="s">
        <v>123</v>
      </c>
      <c r="D260" s="15" t="s">
        <v>106</v>
      </c>
      <c r="E260" s="15" t="s">
        <v>101</v>
      </c>
      <c r="F260" s="15">
        <v>10.77</v>
      </c>
      <c r="G260" s="15">
        <v>673.7</v>
      </c>
      <c r="H260" s="15">
        <v>30.2</v>
      </c>
      <c r="I260" s="15">
        <v>70.599999999999994</v>
      </c>
      <c r="J260" s="15">
        <v>5.3</v>
      </c>
      <c r="K260" s="15">
        <v>5.9</v>
      </c>
      <c r="L260" s="15">
        <v>26.8</v>
      </c>
      <c r="M260" s="15">
        <v>112.3</v>
      </c>
      <c r="N260" s="15">
        <v>53.3</v>
      </c>
      <c r="O260" s="15">
        <v>142.69999999999999</v>
      </c>
      <c r="P260" s="15" t="s">
        <v>102</v>
      </c>
      <c r="Q260" s="15">
        <v>130.9</v>
      </c>
      <c r="R260" s="15">
        <v>8.2799999999999994</v>
      </c>
      <c r="S260" s="15">
        <v>0.66</v>
      </c>
      <c r="T260" s="15">
        <v>2.42</v>
      </c>
      <c r="U260" s="15">
        <v>26.06</v>
      </c>
      <c r="V260" s="15">
        <v>18503</v>
      </c>
      <c r="W260" s="15">
        <v>687574</v>
      </c>
      <c r="X260" s="15">
        <v>482188</v>
      </c>
      <c r="Y260" s="15">
        <v>-205386</v>
      </c>
      <c r="Z260" s="15">
        <v>5059</v>
      </c>
      <c r="AA260" s="15">
        <v>5.1509999999999998</v>
      </c>
      <c r="AB260" s="15">
        <v>43.9</v>
      </c>
    </row>
    <row r="261" spans="1:28" ht="15" customHeight="1" x14ac:dyDescent="0.3">
      <c r="A261" s="15" t="s">
        <v>389</v>
      </c>
      <c r="B261" s="15" t="s">
        <v>104</v>
      </c>
      <c r="C261" s="15" t="s">
        <v>152</v>
      </c>
      <c r="D261" s="15" t="s">
        <v>132</v>
      </c>
      <c r="E261" s="15" t="s">
        <v>112</v>
      </c>
      <c r="F261" s="15">
        <v>8.75</v>
      </c>
      <c r="G261" s="15">
        <v>648.9</v>
      </c>
      <c r="H261" s="15">
        <v>21.3</v>
      </c>
      <c r="I261" s="15">
        <v>67.099999999999994</v>
      </c>
      <c r="J261" s="15">
        <v>9</v>
      </c>
      <c r="K261" s="15">
        <v>6.07</v>
      </c>
      <c r="L261" s="15">
        <v>25.2</v>
      </c>
      <c r="M261" s="15">
        <v>70.8</v>
      </c>
      <c r="N261" s="15">
        <v>59.2</v>
      </c>
      <c r="O261" s="15">
        <v>114.8</v>
      </c>
      <c r="P261" s="15" t="s">
        <v>102</v>
      </c>
      <c r="Q261" s="15">
        <v>245.5</v>
      </c>
      <c r="R261" s="15">
        <v>6.75</v>
      </c>
      <c r="S261" s="15">
        <v>1</v>
      </c>
      <c r="T261" s="15">
        <v>1.38</v>
      </c>
      <c r="U261" s="15">
        <v>12.08</v>
      </c>
      <c r="V261" s="15">
        <v>115078</v>
      </c>
      <c r="W261" s="15">
        <v>614924</v>
      </c>
      <c r="X261" s="15">
        <v>1390142</v>
      </c>
      <c r="Y261" s="15">
        <v>775218</v>
      </c>
      <c r="Z261" s="15">
        <v>4203</v>
      </c>
      <c r="AA261" s="15">
        <v>2.8740000000000001</v>
      </c>
      <c r="AB261" s="15">
        <v>48</v>
      </c>
    </row>
    <row r="262" spans="1:28" ht="15" customHeight="1" x14ac:dyDescent="0.3">
      <c r="A262" s="15" t="s">
        <v>390</v>
      </c>
      <c r="B262" s="15" t="s">
        <v>98</v>
      </c>
      <c r="C262" s="15" t="s">
        <v>114</v>
      </c>
      <c r="D262" s="15" t="s">
        <v>130</v>
      </c>
      <c r="E262" s="15" t="s">
        <v>101</v>
      </c>
      <c r="F262" s="15">
        <v>1.94</v>
      </c>
      <c r="G262" s="15">
        <v>956</v>
      </c>
      <c r="H262" s="15">
        <v>26.8</v>
      </c>
      <c r="I262" s="15">
        <v>71.7</v>
      </c>
      <c r="J262" s="15">
        <v>6.7</v>
      </c>
      <c r="K262" s="15">
        <v>5.89</v>
      </c>
      <c r="L262" s="15">
        <v>27.7</v>
      </c>
      <c r="M262" s="15">
        <v>94.4</v>
      </c>
      <c r="N262" s="15">
        <v>54</v>
      </c>
      <c r="O262" s="15">
        <v>75.400000000000006</v>
      </c>
      <c r="P262" s="15" t="s">
        <v>107</v>
      </c>
      <c r="Q262" s="15">
        <v>96.5</v>
      </c>
      <c r="R262" s="15">
        <v>7.43</v>
      </c>
      <c r="S262" s="15">
        <v>0.81</v>
      </c>
      <c r="T262" s="15">
        <v>0.84</v>
      </c>
      <c r="U262" s="15">
        <v>1.63</v>
      </c>
      <c r="V262" s="15">
        <v>60257</v>
      </c>
      <c r="W262" s="15">
        <v>147405</v>
      </c>
      <c r="X262" s="15">
        <v>98219</v>
      </c>
      <c r="Y262" s="15">
        <v>-49186</v>
      </c>
      <c r="Z262" s="15">
        <v>1563</v>
      </c>
      <c r="AA262" s="15">
        <v>1.0429999999999999</v>
      </c>
      <c r="AB262" s="15">
        <v>55.3</v>
      </c>
    </row>
    <row r="263" spans="1:28" ht="15" customHeight="1" x14ac:dyDescent="0.3">
      <c r="A263" s="15" t="s">
        <v>391</v>
      </c>
      <c r="B263" s="15" t="s">
        <v>137</v>
      </c>
      <c r="C263" s="15" t="s">
        <v>110</v>
      </c>
      <c r="D263" s="15" t="s">
        <v>111</v>
      </c>
      <c r="E263" s="15" t="s">
        <v>120</v>
      </c>
      <c r="F263" s="15">
        <v>7.15</v>
      </c>
      <c r="G263" s="15">
        <v>366.1</v>
      </c>
      <c r="H263" s="15">
        <v>25.6</v>
      </c>
      <c r="I263" s="15">
        <v>50.9</v>
      </c>
      <c r="J263" s="15">
        <v>7.5</v>
      </c>
      <c r="K263" s="15">
        <v>5.92</v>
      </c>
      <c r="L263" s="15">
        <v>14.4</v>
      </c>
      <c r="M263" s="15">
        <v>116</v>
      </c>
      <c r="N263" s="15">
        <v>62.9</v>
      </c>
      <c r="O263" s="15">
        <v>84.6</v>
      </c>
      <c r="P263" s="15" t="s">
        <v>102</v>
      </c>
      <c r="Q263" s="15">
        <v>160.6</v>
      </c>
      <c r="R263" s="15">
        <v>3.62</v>
      </c>
      <c r="S263" s="15">
        <v>0.81</v>
      </c>
      <c r="T263" s="15">
        <v>0.45</v>
      </c>
      <c r="U263" s="15">
        <v>3.22</v>
      </c>
      <c r="V263" s="15">
        <v>79258</v>
      </c>
      <c r="W263" s="15">
        <v>389681</v>
      </c>
      <c r="X263" s="15">
        <v>255211</v>
      </c>
      <c r="Y263" s="15">
        <v>-134470</v>
      </c>
      <c r="Z263" s="15">
        <v>2476</v>
      </c>
      <c r="AA263" s="15">
        <v>1.3</v>
      </c>
      <c r="AB263" s="15">
        <v>33.9</v>
      </c>
    </row>
    <row r="264" spans="1:28" ht="15" customHeight="1" x14ac:dyDescent="0.3">
      <c r="A264" s="15" t="s">
        <v>392</v>
      </c>
      <c r="B264" s="15" t="s">
        <v>118</v>
      </c>
      <c r="C264" s="15" t="s">
        <v>110</v>
      </c>
      <c r="D264" s="15" t="s">
        <v>115</v>
      </c>
      <c r="E264" s="15" t="s">
        <v>101</v>
      </c>
      <c r="F264" s="15">
        <v>7.67</v>
      </c>
      <c r="G264" s="15">
        <v>427.9</v>
      </c>
      <c r="H264" s="15">
        <v>29.1</v>
      </c>
      <c r="I264" s="15">
        <v>78.099999999999994</v>
      </c>
      <c r="J264" s="15">
        <v>7.6</v>
      </c>
      <c r="K264" s="15">
        <v>5.37</v>
      </c>
      <c r="L264" s="15">
        <v>31.6</v>
      </c>
      <c r="M264" s="15">
        <v>117.2</v>
      </c>
      <c r="N264" s="15">
        <v>52.4</v>
      </c>
      <c r="O264" s="15">
        <v>73.2</v>
      </c>
      <c r="P264" s="15" t="s">
        <v>102</v>
      </c>
      <c r="Q264" s="15">
        <v>252.2</v>
      </c>
      <c r="R264" s="15">
        <v>5.61</v>
      </c>
      <c r="S264" s="15">
        <v>0.78</v>
      </c>
      <c r="T264" s="15">
        <v>0.45</v>
      </c>
      <c r="U264" s="15">
        <v>3.45</v>
      </c>
      <c r="V264" s="15">
        <v>17959</v>
      </c>
      <c r="W264" s="15">
        <v>498588</v>
      </c>
      <c r="X264" s="15">
        <v>61959</v>
      </c>
      <c r="Y264" s="15">
        <v>-436629</v>
      </c>
      <c r="Z264" s="15">
        <v>9465</v>
      </c>
      <c r="AA264" s="15">
        <v>0.36499999999999999</v>
      </c>
      <c r="AB264" s="15">
        <v>40.799999999999997</v>
      </c>
    </row>
    <row r="265" spans="1:28" ht="15" customHeight="1" x14ac:dyDescent="0.3">
      <c r="A265" s="15" t="s">
        <v>393</v>
      </c>
      <c r="B265" s="15" t="s">
        <v>104</v>
      </c>
      <c r="C265" s="15" t="s">
        <v>119</v>
      </c>
      <c r="D265" s="15" t="s">
        <v>132</v>
      </c>
      <c r="E265" s="15" t="s">
        <v>112</v>
      </c>
      <c r="F265" s="15">
        <v>13.95</v>
      </c>
      <c r="G265" s="15">
        <v>866.6</v>
      </c>
      <c r="H265" s="15">
        <v>27.4</v>
      </c>
      <c r="I265" s="15">
        <v>49.1</v>
      </c>
      <c r="J265" s="15">
        <v>8.5</v>
      </c>
      <c r="K265" s="15">
        <v>7.13</v>
      </c>
      <c r="L265" s="15">
        <v>29.5</v>
      </c>
      <c r="M265" s="15">
        <v>183.9</v>
      </c>
      <c r="N265" s="15">
        <v>48.2</v>
      </c>
      <c r="O265" s="15">
        <v>78</v>
      </c>
      <c r="P265" s="15" t="s">
        <v>127</v>
      </c>
      <c r="Q265" s="15">
        <v>182.4</v>
      </c>
      <c r="R265" s="15">
        <v>3.33</v>
      </c>
      <c r="S265" s="15">
        <v>0.85</v>
      </c>
      <c r="T265" s="15">
        <v>2.5299999999999998</v>
      </c>
      <c r="U265" s="15">
        <v>35.29</v>
      </c>
      <c r="V265" s="15">
        <v>112997</v>
      </c>
      <c r="W265" s="15">
        <v>828217</v>
      </c>
      <c r="X265" s="15">
        <v>3987664</v>
      </c>
      <c r="Y265" s="15">
        <v>3159447</v>
      </c>
      <c r="Z265" s="15">
        <v>8108</v>
      </c>
      <c r="AA265" s="15">
        <v>4.3520000000000003</v>
      </c>
      <c r="AB265" s="15">
        <v>56.3</v>
      </c>
    </row>
    <row r="266" spans="1:28" ht="15" customHeight="1" x14ac:dyDescent="0.3">
      <c r="A266" s="15" t="s">
        <v>394</v>
      </c>
      <c r="B266" s="15" t="s">
        <v>104</v>
      </c>
      <c r="C266" s="15" t="s">
        <v>99</v>
      </c>
      <c r="D266" s="15" t="s">
        <v>100</v>
      </c>
      <c r="E266" s="15" t="s">
        <v>112</v>
      </c>
      <c r="F266" s="15">
        <v>13.89</v>
      </c>
      <c r="G266" s="15">
        <v>545.1</v>
      </c>
      <c r="H266" s="15">
        <v>24.4</v>
      </c>
      <c r="I266" s="15">
        <v>59.6</v>
      </c>
      <c r="J266" s="15">
        <v>8.5</v>
      </c>
      <c r="K266" s="15">
        <v>6.59</v>
      </c>
      <c r="L266" s="15">
        <v>17.3</v>
      </c>
      <c r="M266" s="15">
        <v>77.599999999999994</v>
      </c>
      <c r="N266" s="15">
        <v>88.6</v>
      </c>
      <c r="O266" s="15">
        <v>135.9</v>
      </c>
      <c r="P266" s="15" t="s">
        <v>107</v>
      </c>
      <c r="Q266" s="15">
        <v>233.3</v>
      </c>
      <c r="R266" s="15">
        <v>4.4400000000000004</v>
      </c>
      <c r="S266" s="15">
        <v>0.83</v>
      </c>
      <c r="T266" s="15">
        <v>3.06</v>
      </c>
      <c r="U266" s="15">
        <v>42.5</v>
      </c>
      <c r="V266" s="15">
        <v>24636</v>
      </c>
      <c r="W266" s="15">
        <v>878128</v>
      </c>
      <c r="X266" s="15">
        <v>1047030</v>
      </c>
      <c r="Y266" s="15">
        <v>168902</v>
      </c>
      <c r="Z266" s="15">
        <v>9998</v>
      </c>
      <c r="AA266" s="15">
        <v>4.2510000000000003</v>
      </c>
      <c r="AB266" s="15">
        <v>51</v>
      </c>
    </row>
    <row r="267" spans="1:28" ht="15" customHeight="1" x14ac:dyDescent="0.3">
      <c r="A267" s="15" t="s">
        <v>395</v>
      </c>
      <c r="B267" s="15" t="s">
        <v>122</v>
      </c>
      <c r="C267" s="15" t="s">
        <v>114</v>
      </c>
      <c r="D267" s="15" t="s">
        <v>115</v>
      </c>
      <c r="E267" s="15" t="s">
        <v>112</v>
      </c>
      <c r="F267" s="15">
        <v>0.56999999999999995</v>
      </c>
      <c r="G267" s="15">
        <v>536.70000000000005</v>
      </c>
      <c r="H267" s="15">
        <v>24.5</v>
      </c>
      <c r="I267" s="15">
        <v>66</v>
      </c>
      <c r="J267" s="15">
        <v>5.0999999999999996</v>
      </c>
      <c r="K267" s="15">
        <v>6.04</v>
      </c>
      <c r="L267" s="15">
        <v>29.5</v>
      </c>
      <c r="M267" s="15">
        <v>138.80000000000001</v>
      </c>
      <c r="N267" s="15">
        <v>52.1</v>
      </c>
      <c r="O267" s="15">
        <v>159.30000000000001</v>
      </c>
      <c r="P267" s="15" t="s">
        <v>116</v>
      </c>
      <c r="Q267" s="15">
        <v>211.9</v>
      </c>
      <c r="R267" s="15">
        <v>3.66</v>
      </c>
      <c r="S267" s="15">
        <v>0.92</v>
      </c>
      <c r="T267" s="15">
        <v>2.14</v>
      </c>
      <c r="U267" s="15">
        <v>1.22</v>
      </c>
      <c r="V267" s="15">
        <v>19550</v>
      </c>
      <c r="W267" s="15">
        <v>35833</v>
      </c>
      <c r="X267" s="15">
        <v>23851</v>
      </c>
      <c r="Y267" s="15">
        <v>-11982</v>
      </c>
      <c r="Z267" s="15">
        <v>494</v>
      </c>
      <c r="AA267" s="15">
        <v>2.4700000000000002</v>
      </c>
      <c r="AB267" s="15">
        <v>49.4</v>
      </c>
    </row>
    <row r="268" spans="1:28" ht="15" customHeight="1" x14ac:dyDescent="0.3">
      <c r="A268" s="15" t="s">
        <v>396</v>
      </c>
      <c r="B268" s="15" t="s">
        <v>137</v>
      </c>
      <c r="C268" s="15" t="s">
        <v>134</v>
      </c>
      <c r="D268" s="15" t="s">
        <v>100</v>
      </c>
      <c r="E268" s="15" t="s">
        <v>112</v>
      </c>
      <c r="F268" s="15">
        <v>2.96</v>
      </c>
      <c r="G268" s="15">
        <v>275.39999999999998</v>
      </c>
      <c r="H268" s="15">
        <v>21.6</v>
      </c>
      <c r="I268" s="15">
        <v>77.5</v>
      </c>
      <c r="J268" s="15">
        <v>7.9</v>
      </c>
      <c r="K268" s="15">
        <v>6.19</v>
      </c>
      <c r="L268" s="15">
        <v>23.5</v>
      </c>
      <c r="M268" s="15">
        <v>188.5</v>
      </c>
      <c r="N268" s="15">
        <v>48.6</v>
      </c>
      <c r="O268" s="15">
        <v>80.400000000000006</v>
      </c>
      <c r="P268" s="15" t="s">
        <v>107</v>
      </c>
      <c r="Q268" s="15">
        <v>239</v>
      </c>
      <c r="R268" s="15">
        <v>2.4500000000000002</v>
      </c>
      <c r="S268" s="15">
        <v>0.94</v>
      </c>
      <c r="T268" s="15">
        <v>1.52</v>
      </c>
      <c r="U268" s="15">
        <v>4.5</v>
      </c>
      <c r="V268" s="15">
        <v>25497</v>
      </c>
      <c r="W268" s="15">
        <v>179355</v>
      </c>
      <c r="X268" s="15">
        <v>114736</v>
      </c>
      <c r="Y268" s="15">
        <v>-64619</v>
      </c>
      <c r="Z268" s="15">
        <v>2064</v>
      </c>
      <c r="AA268" s="15">
        <v>2.1800000000000002</v>
      </c>
      <c r="AB268" s="15">
        <v>52.9</v>
      </c>
    </row>
    <row r="269" spans="1:28" ht="15" customHeight="1" x14ac:dyDescent="0.3">
      <c r="A269" s="15" t="s">
        <v>397</v>
      </c>
      <c r="B269" s="15" t="s">
        <v>137</v>
      </c>
      <c r="C269" s="15" t="s">
        <v>123</v>
      </c>
      <c r="D269" s="15" t="s">
        <v>130</v>
      </c>
      <c r="E269" s="15" t="s">
        <v>120</v>
      </c>
      <c r="F269" s="15">
        <v>11.51</v>
      </c>
      <c r="G269" s="15">
        <v>80</v>
      </c>
      <c r="H269" s="15">
        <v>32.4</v>
      </c>
      <c r="I269" s="15">
        <v>60.4</v>
      </c>
      <c r="J269" s="15">
        <v>9.6999999999999993</v>
      </c>
      <c r="K269" s="15">
        <v>7.1</v>
      </c>
      <c r="L269" s="15">
        <v>17.7</v>
      </c>
      <c r="M269" s="15">
        <v>128.6</v>
      </c>
      <c r="N269" s="15">
        <v>37.9</v>
      </c>
      <c r="O269" s="15">
        <v>116.7</v>
      </c>
      <c r="P269" s="15" t="s">
        <v>127</v>
      </c>
      <c r="Q269" s="15">
        <v>199.6</v>
      </c>
      <c r="R269" s="15">
        <v>7.84</v>
      </c>
      <c r="S269" s="15">
        <v>0.7</v>
      </c>
      <c r="T269" s="15">
        <v>0.89</v>
      </c>
      <c r="U269" s="15">
        <v>10.24</v>
      </c>
      <c r="V269" s="15">
        <v>70893</v>
      </c>
      <c r="W269" s="15">
        <v>718052</v>
      </c>
      <c r="X269" s="15">
        <v>725944</v>
      </c>
      <c r="Y269" s="15">
        <v>7892</v>
      </c>
      <c r="Z269" s="15">
        <v>7255</v>
      </c>
      <c r="AA269" s="15">
        <v>1.411</v>
      </c>
      <c r="AB269" s="15">
        <v>34.6</v>
      </c>
    </row>
    <row r="270" spans="1:28" ht="15" customHeight="1" x14ac:dyDescent="0.3">
      <c r="A270" s="15" t="s">
        <v>398</v>
      </c>
      <c r="B270" s="15" t="s">
        <v>98</v>
      </c>
      <c r="C270" s="15" t="s">
        <v>123</v>
      </c>
      <c r="D270" s="15" t="s">
        <v>106</v>
      </c>
      <c r="E270" s="15" t="s">
        <v>112</v>
      </c>
      <c r="F270" s="15">
        <v>11.49</v>
      </c>
      <c r="G270" s="15">
        <v>318.89999999999998</v>
      </c>
      <c r="H270" s="15">
        <v>25.7</v>
      </c>
      <c r="I270" s="15">
        <v>55.8</v>
      </c>
      <c r="J270" s="15">
        <v>8.8000000000000007</v>
      </c>
      <c r="K270" s="15">
        <v>7.67</v>
      </c>
      <c r="L270" s="15">
        <v>26.7</v>
      </c>
      <c r="M270" s="15">
        <v>104.4</v>
      </c>
      <c r="N270" s="15">
        <v>69</v>
      </c>
      <c r="O270" s="15">
        <v>90.3</v>
      </c>
      <c r="P270" s="15" t="s">
        <v>107</v>
      </c>
      <c r="Q270" s="15">
        <v>257.10000000000002</v>
      </c>
      <c r="R270" s="15">
        <v>6.58</v>
      </c>
      <c r="S270" s="15">
        <v>0.77</v>
      </c>
      <c r="T270" s="15">
        <v>1.1399999999999999</v>
      </c>
      <c r="U270" s="15">
        <v>13.1</v>
      </c>
      <c r="V270" s="15">
        <v>22919</v>
      </c>
      <c r="W270" s="15">
        <v>994488</v>
      </c>
      <c r="X270" s="15">
        <v>300239</v>
      </c>
      <c r="Y270" s="15">
        <v>-694249</v>
      </c>
      <c r="Z270" s="15">
        <v>8047</v>
      </c>
      <c r="AA270" s="15">
        <v>1.6279999999999999</v>
      </c>
      <c r="AB270" s="15">
        <v>49.9</v>
      </c>
    </row>
    <row r="271" spans="1:28" ht="15" customHeight="1" x14ac:dyDescent="0.3">
      <c r="A271" s="15" t="s">
        <v>399</v>
      </c>
      <c r="B271" s="15" t="s">
        <v>104</v>
      </c>
      <c r="C271" s="15" t="s">
        <v>99</v>
      </c>
      <c r="D271" s="15" t="s">
        <v>106</v>
      </c>
      <c r="E271" s="15" t="s">
        <v>101</v>
      </c>
      <c r="F271" s="15">
        <v>10.27</v>
      </c>
      <c r="G271" s="15">
        <v>923</v>
      </c>
      <c r="H271" s="15">
        <v>27.6</v>
      </c>
      <c r="I271" s="15">
        <v>76.099999999999994</v>
      </c>
      <c r="J271" s="15">
        <v>9</v>
      </c>
      <c r="K271" s="15">
        <v>7.28</v>
      </c>
      <c r="L271" s="15">
        <v>24.2</v>
      </c>
      <c r="M271" s="15">
        <v>69.599999999999994</v>
      </c>
      <c r="N271" s="15">
        <v>31.5</v>
      </c>
      <c r="O271" s="15">
        <v>108.9</v>
      </c>
      <c r="P271" s="15" t="s">
        <v>116</v>
      </c>
      <c r="Q271" s="15">
        <v>250.5</v>
      </c>
      <c r="R271" s="15">
        <v>4.46</v>
      </c>
      <c r="S271" s="15">
        <v>0.8</v>
      </c>
      <c r="T271" s="15">
        <v>1.93</v>
      </c>
      <c r="U271" s="15">
        <v>19.82</v>
      </c>
      <c r="V271" s="15">
        <v>19022</v>
      </c>
      <c r="W271" s="15">
        <v>803191</v>
      </c>
      <c r="X271" s="15">
        <v>377016</v>
      </c>
      <c r="Y271" s="15">
        <v>-426175</v>
      </c>
      <c r="Z271" s="15">
        <v>2747</v>
      </c>
      <c r="AA271" s="15">
        <v>7.2149999999999999</v>
      </c>
      <c r="AB271" s="15">
        <v>50.2</v>
      </c>
    </row>
    <row r="272" spans="1:28" ht="15" customHeight="1" x14ac:dyDescent="0.3">
      <c r="A272" s="15" t="s">
        <v>400</v>
      </c>
      <c r="B272" s="15" t="s">
        <v>137</v>
      </c>
      <c r="C272" s="15" t="s">
        <v>110</v>
      </c>
      <c r="D272" s="15" t="s">
        <v>177</v>
      </c>
      <c r="E272" s="15" t="s">
        <v>112</v>
      </c>
      <c r="F272" s="15">
        <v>8.99</v>
      </c>
      <c r="G272" s="15">
        <v>472.7</v>
      </c>
      <c r="H272" s="15">
        <v>23</v>
      </c>
      <c r="I272" s="15">
        <v>49.1</v>
      </c>
      <c r="J272" s="15">
        <v>7.3</v>
      </c>
      <c r="K272" s="15">
        <v>6.45</v>
      </c>
      <c r="L272" s="15">
        <v>21.6</v>
      </c>
      <c r="M272" s="15">
        <v>97.3</v>
      </c>
      <c r="N272" s="15">
        <v>42.7</v>
      </c>
      <c r="O272" s="15">
        <v>104.4</v>
      </c>
      <c r="P272" s="15" t="s">
        <v>102</v>
      </c>
      <c r="Q272" s="15">
        <v>310.39999999999998</v>
      </c>
      <c r="R272" s="15">
        <v>1.44</v>
      </c>
      <c r="S272" s="15">
        <v>0.99</v>
      </c>
      <c r="T272" s="15">
        <v>69.709999999999994</v>
      </c>
      <c r="U272" s="15">
        <v>626.69000000000005</v>
      </c>
      <c r="V272" s="15">
        <v>3101</v>
      </c>
      <c r="W272" s="15">
        <v>680014</v>
      </c>
      <c r="X272" s="15">
        <v>1943366</v>
      </c>
      <c r="Y272" s="15">
        <v>1263352</v>
      </c>
      <c r="Z272" s="15">
        <v>13059</v>
      </c>
      <c r="AA272" s="15">
        <v>47.988999999999997</v>
      </c>
      <c r="AB272" s="15">
        <v>52.8</v>
      </c>
    </row>
    <row r="273" spans="1:28" ht="15" customHeight="1" x14ac:dyDescent="0.3">
      <c r="A273" s="15" t="s">
        <v>401</v>
      </c>
      <c r="B273" s="15" t="s">
        <v>118</v>
      </c>
      <c r="C273" s="15" t="s">
        <v>170</v>
      </c>
      <c r="D273" s="15" t="s">
        <v>144</v>
      </c>
      <c r="E273" s="15" t="s">
        <v>101</v>
      </c>
      <c r="F273" s="15">
        <v>6.25</v>
      </c>
      <c r="G273" s="15"/>
      <c r="H273" s="15">
        <v>33</v>
      </c>
      <c r="I273" s="15">
        <v>76.599999999999994</v>
      </c>
      <c r="J273" s="15">
        <v>7.6</v>
      </c>
      <c r="K273" s="15">
        <v>5.73</v>
      </c>
      <c r="L273" s="15">
        <v>27.3</v>
      </c>
      <c r="M273" s="15">
        <v>105.7</v>
      </c>
      <c r="N273" s="15">
        <v>31.5</v>
      </c>
      <c r="O273" s="15">
        <v>80.599999999999994</v>
      </c>
      <c r="P273" s="15" t="s">
        <v>127</v>
      </c>
      <c r="Q273" s="15">
        <v>161.9</v>
      </c>
      <c r="R273" s="15">
        <v>6.4</v>
      </c>
      <c r="S273" s="15">
        <v>0.74</v>
      </c>
      <c r="T273" s="15">
        <v>0.45</v>
      </c>
      <c r="U273" s="15">
        <v>2.81</v>
      </c>
      <c r="V273" s="15">
        <v>57815</v>
      </c>
      <c r="W273" s="15">
        <v>445735</v>
      </c>
      <c r="X273" s="15">
        <v>162460</v>
      </c>
      <c r="Y273" s="15">
        <v>-283275</v>
      </c>
      <c r="Z273" s="15">
        <v>2848</v>
      </c>
      <c r="AA273" s="15">
        <v>0.98699999999999999</v>
      </c>
      <c r="AB273" s="15">
        <v>44.8</v>
      </c>
    </row>
    <row r="274" spans="1:28" ht="15" customHeight="1" x14ac:dyDescent="0.3">
      <c r="A274" s="15" t="s">
        <v>402</v>
      </c>
      <c r="B274" s="15" t="s">
        <v>137</v>
      </c>
      <c r="C274" s="15" t="s">
        <v>99</v>
      </c>
      <c r="D274" s="15" t="s">
        <v>106</v>
      </c>
      <c r="E274" s="15" t="s">
        <v>112</v>
      </c>
      <c r="F274" s="15">
        <v>9.9600000000000009</v>
      </c>
      <c r="G274" s="15"/>
      <c r="H274" s="15">
        <v>23.4</v>
      </c>
      <c r="I274" s="15">
        <v>58.7</v>
      </c>
      <c r="J274" s="15">
        <v>8.1999999999999993</v>
      </c>
      <c r="K274" s="15">
        <v>6</v>
      </c>
      <c r="L274" s="15">
        <v>18.5</v>
      </c>
      <c r="M274" s="15">
        <v>101.2</v>
      </c>
      <c r="N274" s="15">
        <v>72.2</v>
      </c>
      <c r="O274" s="15">
        <v>55.1</v>
      </c>
      <c r="P274" s="15" t="s">
        <v>107</v>
      </c>
      <c r="Q274" s="15">
        <v>154.19999999999999</v>
      </c>
      <c r="R274" s="15">
        <v>3.01</v>
      </c>
      <c r="S274" s="15">
        <v>0.76</v>
      </c>
      <c r="T274" s="15">
        <v>2.25</v>
      </c>
      <c r="U274" s="15">
        <v>22.41</v>
      </c>
      <c r="V274" s="15">
        <v>23140</v>
      </c>
      <c r="W274" s="15">
        <v>591624</v>
      </c>
      <c r="X274" s="15">
        <v>518567</v>
      </c>
      <c r="Y274" s="15">
        <v>-73057</v>
      </c>
      <c r="Z274" s="15">
        <v>7916</v>
      </c>
      <c r="AA274" s="15">
        <v>2.831</v>
      </c>
      <c r="AB274" s="15">
        <v>44.2</v>
      </c>
    </row>
    <row r="275" spans="1:28" ht="15" customHeight="1" x14ac:dyDescent="0.3">
      <c r="A275" s="15" t="s">
        <v>403</v>
      </c>
      <c r="B275" s="15" t="s">
        <v>104</v>
      </c>
      <c r="C275" s="15" t="s">
        <v>152</v>
      </c>
      <c r="D275" s="15" t="s">
        <v>130</v>
      </c>
      <c r="E275" s="15" t="s">
        <v>101</v>
      </c>
      <c r="F275" s="15">
        <v>10.1</v>
      </c>
      <c r="G275" s="15">
        <v>1047.0999999999999</v>
      </c>
      <c r="H275" s="15">
        <v>27</v>
      </c>
      <c r="I275" s="15">
        <v>73.400000000000006</v>
      </c>
      <c r="J275" s="15">
        <v>6.4</v>
      </c>
      <c r="K275" s="15">
        <v>6.56</v>
      </c>
      <c r="L275" s="15">
        <v>31.9</v>
      </c>
      <c r="M275" s="15">
        <v>108.5</v>
      </c>
      <c r="N275" s="15">
        <v>40.799999999999997</v>
      </c>
      <c r="O275" s="15">
        <v>85.8</v>
      </c>
      <c r="P275" s="15" t="s">
        <v>116</v>
      </c>
      <c r="Q275" s="15">
        <v>263.8</v>
      </c>
      <c r="R275" s="15">
        <v>2.8</v>
      </c>
      <c r="S275" s="15">
        <v>0.83</v>
      </c>
      <c r="T275" s="15">
        <v>1.44</v>
      </c>
      <c r="U275" s="15">
        <v>14.54</v>
      </c>
      <c r="V275" s="15">
        <v>67923</v>
      </c>
      <c r="W275" s="15">
        <v>579815</v>
      </c>
      <c r="X275" s="15">
        <v>987600</v>
      </c>
      <c r="Y275" s="15">
        <v>407785</v>
      </c>
      <c r="Z275" s="15">
        <v>4445</v>
      </c>
      <c r="AA275" s="15">
        <v>3.2709999999999999</v>
      </c>
      <c r="AB275" s="15">
        <v>66</v>
      </c>
    </row>
    <row r="276" spans="1:28" ht="15" customHeight="1" x14ac:dyDescent="0.3">
      <c r="A276" s="15" t="s">
        <v>404</v>
      </c>
      <c r="B276" s="15" t="s">
        <v>126</v>
      </c>
      <c r="C276" s="15" t="s">
        <v>119</v>
      </c>
      <c r="D276" s="15" t="s">
        <v>115</v>
      </c>
      <c r="E276" s="15" t="s">
        <v>101</v>
      </c>
      <c r="F276" s="15">
        <v>8.66</v>
      </c>
      <c r="G276" s="15">
        <v>786.7</v>
      </c>
      <c r="H276" s="15">
        <v>26.5</v>
      </c>
      <c r="I276" s="15">
        <v>62.7</v>
      </c>
      <c r="J276" s="15">
        <v>5</v>
      </c>
      <c r="K276" s="15">
        <v>5.48</v>
      </c>
      <c r="L276" s="15">
        <v>39</v>
      </c>
      <c r="M276" s="15">
        <v>151.6</v>
      </c>
      <c r="N276" s="15">
        <v>37.299999999999997</v>
      </c>
      <c r="O276" s="15">
        <v>92.4</v>
      </c>
      <c r="P276" s="15" t="s">
        <v>107</v>
      </c>
      <c r="Q276" s="15">
        <v>166.1</v>
      </c>
      <c r="R276" s="15">
        <v>7.64</v>
      </c>
      <c r="S276" s="15">
        <v>0.94</v>
      </c>
      <c r="T276" s="15">
        <v>0.69</v>
      </c>
      <c r="U276" s="15">
        <v>5.98</v>
      </c>
      <c r="V276" s="15">
        <v>21738</v>
      </c>
      <c r="W276" s="15">
        <v>686032</v>
      </c>
      <c r="X276" s="15">
        <v>129993</v>
      </c>
      <c r="Y276" s="15">
        <v>-556039</v>
      </c>
      <c r="Z276" s="15">
        <v>17097</v>
      </c>
      <c r="AA276" s="15">
        <v>0.35</v>
      </c>
      <c r="AB276" s="15">
        <v>39.1</v>
      </c>
    </row>
    <row r="277" spans="1:28" ht="15" customHeight="1" x14ac:dyDescent="0.3">
      <c r="A277" s="15" t="s">
        <v>405</v>
      </c>
      <c r="B277" s="15" t="s">
        <v>118</v>
      </c>
      <c r="C277" s="15" t="s">
        <v>105</v>
      </c>
      <c r="D277" s="15" t="s">
        <v>130</v>
      </c>
      <c r="E277" s="15" t="s">
        <v>112</v>
      </c>
      <c r="F277" s="15">
        <v>5.97</v>
      </c>
      <c r="G277" s="15">
        <v>384.7</v>
      </c>
      <c r="H277" s="15">
        <v>19.5</v>
      </c>
      <c r="I277" s="15">
        <v>73.400000000000006</v>
      </c>
      <c r="J277" s="15">
        <v>7.1</v>
      </c>
      <c r="K277" s="15">
        <v>6.96</v>
      </c>
      <c r="L277" s="15">
        <v>28.6</v>
      </c>
      <c r="M277" s="15">
        <v>111.1</v>
      </c>
      <c r="N277" s="15">
        <v>64.2</v>
      </c>
      <c r="O277" s="15">
        <v>110.7</v>
      </c>
      <c r="P277" s="15" t="s">
        <v>107</v>
      </c>
      <c r="Q277" s="15">
        <v>162.4</v>
      </c>
      <c r="R277" s="15">
        <v>4.84</v>
      </c>
      <c r="S277" s="15">
        <v>0.76</v>
      </c>
      <c r="T277" s="15">
        <v>1.26</v>
      </c>
      <c r="U277" s="15">
        <v>7.52</v>
      </c>
      <c r="V277" s="15">
        <v>67143</v>
      </c>
      <c r="W277" s="15">
        <v>336560</v>
      </c>
      <c r="X277" s="15">
        <v>504915</v>
      </c>
      <c r="Y277" s="15">
        <v>168355</v>
      </c>
      <c r="Z277" s="15">
        <v>6239</v>
      </c>
      <c r="AA277" s="15">
        <v>1.2050000000000001</v>
      </c>
      <c r="AB277" s="15">
        <v>52.9</v>
      </c>
    </row>
    <row r="278" spans="1:28" ht="15" customHeight="1" x14ac:dyDescent="0.3">
      <c r="A278" s="15" t="s">
        <v>406</v>
      </c>
      <c r="B278" s="15" t="s">
        <v>137</v>
      </c>
      <c r="C278" s="15" t="s">
        <v>99</v>
      </c>
      <c r="D278" s="15" t="s">
        <v>100</v>
      </c>
      <c r="E278" s="15" t="s">
        <v>120</v>
      </c>
      <c r="F278" s="15">
        <v>5.89</v>
      </c>
      <c r="G278" s="15">
        <v>496.4</v>
      </c>
      <c r="H278" s="15">
        <v>35</v>
      </c>
      <c r="I278" s="15">
        <v>60.6</v>
      </c>
      <c r="J278" s="15">
        <v>10.6</v>
      </c>
      <c r="K278" s="15">
        <v>7.37</v>
      </c>
      <c r="L278" s="15">
        <v>9.3000000000000007</v>
      </c>
      <c r="M278" s="15">
        <v>173.3</v>
      </c>
      <c r="N278" s="15">
        <v>57.2</v>
      </c>
      <c r="O278" s="15">
        <v>112.3</v>
      </c>
      <c r="P278" s="15" t="s">
        <v>107</v>
      </c>
      <c r="Q278" s="15">
        <v>209.8</v>
      </c>
      <c r="R278" s="15">
        <v>4.68</v>
      </c>
      <c r="S278" s="15">
        <v>0.97</v>
      </c>
      <c r="T278" s="15">
        <v>1.61</v>
      </c>
      <c r="U278" s="15">
        <v>9.48</v>
      </c>
      <c r="V278" s="15">
        <v>25369</v>
      </c>
      <c r="W278" s="15">
        <v>485236</v>
      </c>
      <c r="X278" s="15">
        <v>240498</v>
      </c>
      <c r="Y278" s="15">
        <v>-244738</v>
      </c>
      <c r="Z278" s="15">
        <v>4280</v>
      </c>
      <c r="AA278" s="15">
        <v>2.2149999999999999</v>
      </c>
      <c r="AB278" s="15">
        <v>53.8</v>
      </c>
    </row>
    <row r="279" spans="1:28" ht="15" customHeight="1" x14ac:dyDescent="0.3">
      <c r="A279" s="15" t="s">
        <v>407</v>
      </c>
      <c r="B279" s="15" t="s">
        <v>146</v>
      </c>
      <c r="C279" s="15" t="s">
        <v>110</v>
      </c>
      <c r="D279" s="15" t="s">
        <v>111</v>
      </c>
      <c r="E279" s="15" t="s">
        <v>101</v>
      </c>
      <c r="F279" s="15">
        <v>12.34</v>
      </c>
      <c r="G279" s="15">
        <v>761.1</v>
      </c>
      <c r="H279" s="15">
        <v>30.5</v>
      </c>
      <c r="I279" s="15">
        <v>84.5</v>
      </c>
      <c r="J279" s="15">
        <v>6.7</v>
      </c>
      <c r="K279" s="15">
        <v>6.99</v>
      </c>
      <c r="L279" s="15">
        <v>35.700000000000003</v>
      </c>
      <c r="M279" s="15">
        <v>73.3</v>
      </c>
      <c r="N279" s="15">
        <v>104.2</v>
      </c>
      <c r="O279" s="15">
        <v>106.1</v>
      </c>
      <c r="P279" s="15" t="s">
        <v>127</v>
      </c>
      <c r="Q279" s="15">
        <v>234.8</v>
      </c>
      <c r="R279" s="15">
        <v>6.1</v>
      </c>
      <c r="S279" s="15">
        <v>0.97</v>
      </c>
      <c r="T279" s="15">
        <v>1.52</v>
      </c>
      <c r="U279" s="15">
        <v>18.760000000000002</v>
      </c>
      <c r="V279" s="15">
        <v>66645</v>
      </c>
      <c r="W279" s="15">
        <v>771910</v>
      </c>
      <c r="X279" s="15">
        <v>1250260</v>
      </c>
      <c r="Y279" s="15">
        <v>478350</v>
      </c>
      <c r="Z279" s="15">
        <v>3148</v>
      </c>
      <c r="AA279" s="15">
        <v>5.9589999999999996</v>
      </c>
      <c r="AB279" s="15">
        <v>64.099999999999994</v>
      </c>
    </row>
    <row r="280" spans="1:28" ht="15" customHeight="1" x14ac:dyDescent="0.3">
      <c r="A280" s="15" t="s">
        <v>408</v>
      </c>
      <c r="B280" s="15" t="s">
        <v>137</v>
      </c>
      <c r="C280" s="15" t="s">
        <v>129</v>
      </c>
      <c r="D280" s="15" t="s">
        <v>115</v>
      </c>
      <c r="E280" s="15" t="s">
        <v>112</v>
      </c>
      <c r="F280" s="15">
        <v>5.01</v>
      </c>
      <c r="G280" s="15">
        <v>554</v>
      </c>
      <c r="H280" s="15">
        <v>21.8</v>
      </c>
      <c r="I280" s="15">
        <v>59.2</v>
      </c>
      <c r="J280" s="15">
        <v>7.6</v>
      </c>
      <c r="K280" s="15">
        <v>5.68</v>
      </c>
      <c r="L280" s="15">
        <v>28.9</v>
      </c>
      <c r="M280" s="15">
        <v>99.2</v>
      </c>
      <c r="N280" s="15">
        <v>48.1</v>
      </c>
      <c r="O280" s="15">
        <v>91.8</v>
      </c>
      <c r="P280" s="15" t="s">
        <v>127</v>
      </c>
      <c r="Q280" s="15">
        <v>250.9</v>
      </c>
      <c r="R280" s="15">
        <v>8.15</v>
      </c>
      <c r="S280" s="15">
        <v>0.98</v>
      </c>
      <c r="T280" s="15">
        <v>0.97</v>
      </c>
      <c r="U280" s="15">
        <v>4.8600000000000003</v>
      </c>
      <c r="V280" s="15">
        <v>22112</v>
      </c>
      <c r="W280" s="15">
        <v>318690</v>
      </c>
      <c r="X280" s="15">
        <v>107464</v>
      </c>
      <c r="Y280" s="15">
        <v>-211226</v>
      </c>
      <c r="Z280" s="15">
        <v>6835</v>
      </c>
      <c r="AA280" s="15">
        <v>0.71099999999999997</v>
      </c>
      <c r="AB280" s="15">
        <v>20.5</v>
      </c>
    </row>
    <row r="281" spans="1:28" ht="15" customHeight="1" x14ac:dyDescent="0.3">
      <c r="A281" s="15" t="s">
        <v>409</v>
      </c>
      <c r="B281" s="15" t="s">
        <v>126</v>
      </c>
      <c r="C281" s="15" t="s">
        <v>99</v>
      </c>
      <c r="D281" s="15" t="s">
        <v>111</v>
      </c>
      <c r="E281" s="15" t="s">
        <v>101</v>
      </c>
      <c r="F281" s="15">
        <v>5.83</v>
      </c>
      <c r="G281" s="15">
        <v>682.7</v>
      </c>
      <c r="H281" s="15">
        <v>25.4</v>
      </c>
      <c r="I281" s="15">
        <v>78.099999999999994</v>
      </c>
      <c r="J281" s="15">
        <v>5.8</v>
      </c>
      <c r="K281" s="15">
        <v>6.21</v>
      </c>
      <c r="L281" s="15">
        <v>32.799999999999997</v>
      </c>
      <c r="M281" s="15">
        <v>159.19999999999999</v>
      </c>
      <c r="N281" s="15">
        <v>51.9</v>
      </c>
      <c r="O281" s="15">
        <v>124.5</v>
      </c>
      <c r="P281" s="15" t="s">
        <v>107</v>
      </c>
      <c r="Q281" s="15">
        <v>138.69999999999999</v>
      </c>
      <c r="R281" s="15">
        <v>4.13</v>
      </c>
      <c r="S281" s="15">
        <v>0.88</v>
      </c>
      <c r="T281" s="15">
        <v>1.3</v>
      </c>
      <c r="U281" s="15">
        <v>7.58</v>
      </c>
      <c r="V281" s="15">
        <v>67952</v>
      </c>
      <c r="W281" s="15">
        <v>409290</v>
      </c>
      <c r="X281" s="15">
        <v>515076</v>
      </c>
      <c r="Y281" s="15">
        <v>105786</v>
      </c>
      <c r="Z281" s="15">
        <v>2628</v>
      </c>
      <c r="AA281" s="15">
        <v>2.8839999999999999</v>
      </c>
      <c r="AB281" s="15">
        <v>61</v>
      </c>
    </row>
    <row r="282" spans="1:28" ht="15" customHeight="1" x14ac:dyDescent="0.3">
      <c r="A282" s="15" t="s">
        <v>410</v>
      </c>
      <c r="B282" s="15" t="s">
        <v>122</v>
      </c>
      <c r="C282" s="15" t="s">
        <v>114</v>
      </c>
      <c r="D282" s="15" t="s">
        <v>106</v>
      </c>
      <c r="E282" s="15" t="s">
        <v>112</v>
      </c>
      <c r="F282" s="15">
        <v>11.24</v>
      </c>
      <c r="G282" s="15">
        <v>341.7</v>
      </c>
      <c r="H282" s="15">
        <v>17.3</v>
      </c>
      <c r="I282" s="15">
        <v>58.6</v>
      </c>
      <c r="J282" s="15">
        <v>7.6</v>
      </c>
      <c r="K282" s="15">
        <v>7.14</v>
      </c>
      <c r="L282" s="15">
        <v>27.6</v>
      </c>
      <c r="M282" s="15">
        <v>162.9</v>
      </c>
      <c r="N282" s="15">
        <v>63.7</v>
      </c>
      <c r="O282" s="15">
        <v>145</v>
      </c>
      <c r="P282" s="15" t="s">
        <v>107</v>
      </c>
      <c r="Q282" s="15">
        <v>247.3</v>
      </c>
      <c r="R282" s="15">
        <v>6.37</v>
      </c>
      <c r="S282" s="15">
        <v>0.77</v>
      </c>
      <c r="T282" s="15">
        <v>2.54</v>
      </c>
      <c r="U282" s="15">
        <v>28.55</v>
      </c>
      <c r="V282" s="15">
        <v>20979</v>
      </c>
      <c r="W282" s="15">
        <v>959734</v>
      </c>
      <c r="X282" s="15">
        <v>598950</v>
      </c>
      <c r="Y282" s="15">
        <v>-360784</v>
      </c>
      <c r="Z282" s="15">
        <v>7130</v>
      </c>
      <c r="AA282" s="15">
        <v>4.0039999999999996</v>
      </c>
      <c r="AB282" s="15">
        <v>39.1</v>
      </c>
    </row>
    <row r="283" spans="1:28" ht="15" customHeight="1" x14ac:dyDescent="0.3">
      <c r="A283" s="15" t="s">
        <v>411</v>
      </c>
      <c r="B283" s="15" t="s">
        <v>109</v>
      </c>
      <c r="C283" s="15" t="s">
        <v>110</v>
      </c>
      <c r="D283" s="15" t="s">
        <v>100</v>
      </c>
      <c r="E283" s="15" t="s">
        <v>120</v>
      </c>
      <c r="F283" s="15">
        <v>14.96</v>
      </c>
      <c r="G283" s="15">
        <v>126.9</v>
      </c>
      <c r="H283" s="15">
        <v>31.3</v>
      </c>
      <c r="I283" s="15">
        <v>58.9</v>
      </c>
      <c r="J283" s="15">
        <v>9.8000000000000007</v>
      </c>
      <c r="K283" s="15">
        <v>6.88</v>
      </c>
      <c r="L283" s="15">
        <v>17.399999999999999</v>
      </c>
      <c r="M283" s="15">
        <v>80.099999999999994</v>
      </c>
      <c r="N283" s="15">
        <v>51.6</v>
      </c>
      <c r="O283" s="15">
        <v>77</v>
      </c>
      <c r="P283" s="15" t="s">
        <v>127</v>
      </c>
      <c r="Q283" s="15">
        <v>249.5</v>
      </c>
      <c r="R283" s="15">
        <v>3.67</v>
      </c>
      <c r="S283" s="15">
        <v>0.83</v>
      </c>
      <c r="T283" s="15">
        <v>1.84</v>
      </c>
      <c r="U283" s="15">
        <v>27.53</v>
      </c>
      <c r="V283" s="15">
        <v>22234</v>
      </c>
      <c r="W283" s="15">
        <v>1014951</v>
      </c>
      <c r="X283" s="15">
        <v>612102</v>
      </c>
      <c r="Y283" s="15">
        <v>-402849</v>
      </c>
      <c r="Z283" s="15">
        <v>8645</v>
      </c>
      <c r="AA283" s="15">
        <v>3.1840000000000002</v>
      </c>
      <c r="AB283" s="15">
        <v>47.4</v>
      </c>
    </row>
    <row r="284" spans="1:28" ht="15" customHeight="1" x14ac:dyDescent="0.3">
      <c r="A284" s="15" t="s">
        <v>412</v>
      </c>
      <c r="B284" s="15" t="s">
        <v>98</v>
      </c>
      <c r="C284" s="15" t="s">
        <v>105</v>
      </c>
      <c r="D284" s="15" t="s">
        <v>130</v>
      </c>
      <c r="E284" s="15" t="s">
        <v>101</v>
      </c>
      <c r="F284" s="15">
        <v>4.67</v>
      </c>
      <c r="G284" s="15">
        <v>1182.2</v>
      </c>
      <c r="H284" s="15">
        <v>30.4</v>
      </c>
      <c r="I284" s="15">
        <v>82.4</v>
      </c>
      <c r="J284" s="15">
        <v>8.3000000000000007</v>
      </c>
      <c r="K284" s="15">
        <v>7.57</v>
      </c>
      <c r="L284" s="15">
        <v>35.799999999999997</v>
      </c>
      <c r="M284" s="15">
        <v>175</v>
      </c>
      <c r="N284" s="15">
        <v>80.7</v>
      </c>
      <c r="O284" s="15">
        <v>162</v>
      </c>
      <c r="P284" s="15" t="s">
        <v>107</v>
      </c>
      <c r="Q284" s="15">
        <v>200.9</v>
      </c>
      <c r="R284" s="15">
        <v>5.73</v>
      </c>
      <c r="S284" s="15">
        <v>0.71</v>
      </c>
      <c r="T284" s="15">
        <v>0.63</v>
      </c>
      <c r="U284" s="15">
        <v>2.94</v>
      </c>
      <c r="V284" s="15">
        <v>76487</v>
      </c>
      <c r="W284" s="15">
        <v>376848</v>
      </c>
      <c r="X284" s="15">
        <v>224872</v>
      </c>
      <c r="Y284" s="15">
        <v>-151976</v>
      </c>
      <c r="Z284" s="15">
        <v>3547</v>
      </c>
      <c r="AA284" s="15">
        <v>0.82899999999999996</v>
      </c>
      <c r="AB284" s="15">
        <v>61.5</v>
      </c>
    </row>
    <row r="285" spans="1:28" ht="15" customHeight="1" x14ac:dyDescent="0.3">
      <c r="A285" s="15" t="s">
        <v>413</v>
      </c>
      <c r="B285" s="15" t="s">
        <v>122</v>
      </c>
      <c r="C285" s="15" t="s">
        <v>99</v>
      </c>
      <c r="D285" s="15" t="s">
        <v>106</v>
      </c>
      <c r="E285" s="15" t="s">
        <v>101</v>
      </c>
      <c r="F285" s="15">
        <v>12.39</v>
      </c>
      <c r="G285" s="15">
        <v>578.9</v>
      </c>
      <c r="H285" s="15">
        <v>27.8</v>
      </c>
      <c r="I285" s="15">
        <v>71.2</v>
      </c>
      <c r="J285" s="15">
        <v>6.2</v>
      </c>
      <c r="K285" s="15">
        <v>6.48</v>
      </c>
      <c r="L285" s="15">
        <v>39.1</v>
      </c>
      <c r="M285" s="15">
        <v>84.7</v>
      </c>
      <c r="N285" s="15">
        <v>65.7</v>
      </c>
      <c r="O285" s="15">
        <v>119.9</v>
      </c>
      <c r="P285" s="15" t="s">
        <v>107</v>
      </c>
      <c r="Q285" s="15">
        <v>127.8</v>
      </c>
      <c r="R285" s="15">
        <v>2.52</v>
      </c>
      <c r="S285" s="15">
        <v>0.88</v>
      </c>
      <c r="T285" s="15">
        <v>3.39</v>
      </c>
      <c r="U285" s="15">
        <v>42</v>
      </c>
      <c r="V285" s="15">
        <v>26140</v>
      </c>
      <c r="W285" s="15">
        <v>866233</v>
      </c>
      <c r="X285" s="15">
        <v>1097880</v>
      </c>
      <c r="Y285" s="15">
        <v>231647</v>
      </c>
      <c r="Z285" s="15">
        <v>10156</v>
      </c>
      <c r="AA285" s="15">
        <v>4.1349999999999998</v>
      </c>
      <c r="AB285" s="15">
        <v>41</v>
      </c>
    </row>
    <row r="286" spans="1:28" ht="15" customHeight="1" x14ac:dyDescent="0.3">
      <c r="A286" s="15" t="s">
        <v>414</v>
      </c>
      <c r="B286" s="15" t="s">
        <v>137</v>
      </c>
      <c r="C286" s="15" t="s">
        <v>110</v>
      </c>
      <c r="D286" s="15" t="s">
        <v>111</v>
      </c>
      <c r="E286" s="15" t="s">
        <v>112</v>
      </c>
      <c r="F286" s="15">
        <v>4.58</v>
      </c>
      <c r="G286" s="15">
        <v>320.10000000000002</v>
      </c>
      <c r="H286" s="15">
        <v>25.2</v>
      </c>
      <c r="I286" s="15">
        <v>47.4</v>
      </c>
      <c r="J286" s="15">
        <v>9.4</v>
      </c>
      <c r="K286" s="15">
        <v>5.55</v>
      </c>
      <c r="L286" s="15">
        <v>25.4</v>
      </c>
      <c r="M286" s="15">
        <v>151.6</v>
      </c>
      <c r="N286" s="15">
        <v>66.099999999999994</v>
      </c>
      <c r="O286" s="15">
        <v>89.2</v>
      </c>
      <c r="P286" s="15" t="s">
        <v>116</v>
      </c>
      <c r="Q286" s="15">
        <v>80.900000000000006</v>
      </c>
      <c r="R286" s="15">
        <v>0.5</v>
      </c>
      <c r="S286" s="15">
        <v>0.97</v>
      </c>
      <c r="T286" s="15">
        <v>0.3</v>
      </c>
      <c r="U286" s="15">
        <v>1.37</v>
      </c>
      <c r="V286" s="15">
        <v>71750</v>
      </c>
      <c r="W286" s="15">
        <v>211886</v>
      </c>
      <c r="X286" s="15">
        <v>98298</v>
      </c>
      <c r="Y286" s="15">
        <v>-113588</v>
      </c>
      <c r="Z286" s="15">
        <v>875</v>
      </c>
      <c r="AA286" s="15">
        <v>1.5660000000000001</v>
      </c>
      <c r="AB286" s="15">
        <v>64.3</v>
      </c>
    </row>
    <row r="287" spans="1:28" ht="15" customHeight="1" x14ac:dyDescent="0.3">
      <c r="A287" s="15" t="s">
        <v>415</v>
      </c>
      <c r="B287" s="15" t="s">
        <v>104</v>
      </c>
      <c r="C287" s="15" t="s">
        <v>110</v>
      </c>
      <c r="D287" s="15" t="s">
        <v>115</v>
      </c>
      <c r="E287" s="15" t="s">
        <v>112</v>
      </c>
      <c r="F287" s="15">
        <v>2.9</v>
      </c>
      <c r="G287" s="15">
        <v>405.4</v>
      </c>
      <c r="H287" s="15">
        <v>19.899999999999999</v>
      </c>
      <c r="I287" s="15">
        <v>46</v>
      </c>
      <c r="J287" s="15">
        <v>6.8</v>
      </c>
      <c r="K287" s="15">
        <v>6.19</v>
      </c>
      <c r="L287" s="15">
        <v>27.5</v>
      </c>
      <c r="M287" s="15">
        <v>98.1</v>
      </c>
      <c r="N287" s="15">
        <v>76.3</v>
      </c>
      <c r="O287" s="15">
        <v>65.5</v>
      </c>
      <c r="P287" s="15" t="s">
        <v>116</v>
      </c>
      <c r="Q287" s="15">
        <v>124.5</v>
      </c>
      <c r="R287" s="15">
        <v>5.98</v>
      </c>
      <c r="S287" s="15">
        <v>0.97</v>
      </c>
      <c r="T287" s="15">
        <v>1.91</v>
      </c>
      <c r="U287" s="15">
        <v>5.54</v>
      </c>
      <c r="V287" s="15">
        <v>22564</v>
      </c>
      <c r="W287" s="15">
        <v>176959</v>
      </c>
      <c r="X287" s="15">
        <v>125005</v>
      </c>
      <c r="Y287" s="15">
        <v>-51954</v>
      </c>
      <c r="Z287" s="15">
        <v>2271</v>
      </c>
      <c r="AA287" s="15">
        <v>2.4390000000000001</v>
      </c>
      <c r="AB287" s="15">
        <v>23.9</v>
      </c>
    </row>
    <row r="288" spans="1:28" ht="15" customHeight="1" x14ac:dyDescent="0.3">
      <c r="A288" s="15" t="s">
        <v>416</v>
      </c>
      <c r="B288" s="15" t="s">
        <v>126</v>
      </c>
      <c r="C288" s="15" t="s">
        <v>114</v>
      </c>
      <c r="D288" s="15" t="s">
        <v>106</v>
      </c>
      <c r="E288" s="15" t="s">
        <v>101</v>
      </c>
      <c r="F288" s="15">
        <v>12.36</v>
      </c>
      <c r="G288" s="15">
        <v>1034.9000000000001</v>
      </c>
      <c r="H288" s="15">
        <v>36.5</v>
      </c>
      <c r="I288" s="15">
        <v>82.8</v>
      </c>
      <c r="J288" s="15">
        <v>8.9</v>
      </c>
      <c r="K288" s="15">
        <v>7.49</v>
      </c>
      <c r="L288" s="15">
        <v>36.6</v>
      </c>
      <c r="M288" s="15">
        <v>64.900000000000006</v>
      </c>
      <c r="N288" s="15">
        <v>75.3</v>
      </c>
      <c r="O288" s="15">
        <v>67.7</v>
      </c>
      <c r="P288" s="15" t="s">
        <v>107</v>
      </c>
      <c r="Q288" s="15">
        <v>137.30000000000001</v>
      </c>
      <c r="R288" s="15">
        <v>3.32</v>
      </c>
      <c r="S288" s="15">
        <v>0.76</v>
      </c>
      <c r="T288" s="15">
        <v>1.23</v>
      </c>
      <c r="U288" s="15">
        <v>15.2</v>
      </c>
      <c r="V288" s="15">
        <v>21733</v>
      </c>
      <c r="W288" s="15">
        <v>716009</v>
      </c>
      <c r="X288" s="15">
        <v>330342</v>
      </c>
      <c r="Y288" s="15">
        <v>-385667</v>
      </c>
      <c r="Z288" s="15">
        <v>8787</v>
      </c>
      <c r="AA288" s="15">
        <v>1.73</v>
      </c>
      <c r="AB288" s="15">
        <v>73.5</v>
      </c>
    </row>
    <row r="289" spans="1:28" ht="15" customHeight="1" x14ac:dyDescent="0.3">
      <c r="A289" s="15" t="s">
        <v>417</v>
      </c>
      <c r="B289" s="15" t="s">
        <v>122</v>
      </c>
      <c r="C289" s="15" t="s">
        <v>129</v>
      </c>
      <c r="D289" s="15" t="s">
        <v>100</v>
      </c>
      <c r="E289" s="15" t="s">
        <v>112</v>
      </c>
      <c r="F289" s="15">
        <v>12.6</v>
      </c>
      <c r="G289" s="15"/>
      <c r="H289" s="15">
        <v>22.9</v>
      </c>
      <c r="I289" s="15">
        <v>56</v>
      </c>
      <c r="J289" s="15">
        <v>7</v>
      </c>
      <c r="K289" s="15">
        <v>6.51</v>
      </c>
      <c r="L289" s="15">
        <v>26.1</v>
      </c>
      <c r="M289" s="15">
        <v>150.6</v>
      </c>
      <c r="N289" s="15">
        <v>52.2</v>
      </c>
      <c r="O289" s="15">
        <v>86.2</v>
      </c>
      <c r="P289" s="15" t="s">
        <v>102</v>
      </c>
      <c r="Q289" s="15">
        <v>186.9</v>
      </c>
      <c r="R289" s="15">
        <v>3.64</v>
      </c>
      <c r="S289" s="15">
        <v>0.77</v>
      </c>
      <c r="T289" s="15">
        <v>3.46</v>
      </c>
      <c r="U289" s="15">
        <v>43.6</v>
      </c>
      <c r="V289" s="15">
        <v>23714</v>
      </c>
      <c r="W289" s="15">
        <v>689733</v>
      </c>
      <c r="X289" s="15">
        <v>1033930</v>
      </c>
      <c r="Y289" s="15">
        <v>344197</v>
      </c>
      <c r="Z289" s="15">
        <v>5158</v>
      </c>
      <c r="AA289" s="15">
        <v>8.4529999999999994</v>
      </c>
      <c r="AB289" s="15">
        <v>50</v>
      </c>
    </row>
    <row r="290" spans="1:28" ht="15" customHeight="1" x14ac:dyDescent="0.3">
      <c r="A290" s="15" t="s">
        <v>418</v>
      </c>
      <c r="B290" s="15" t="s">
        <v>104</v>
      </c>
      <c r="C290" s="15" t="s">
        <v>114</v>
      </c>
      <c r="D290" s="15" t="s">
        <v>144</v>
      </c>
      <c r="E290" s="15" t="s">
        <v>101</v>
      </c>
      <c r="F290" s="15">
        <v>11.71</v>
      </c>
      <c r="G290" s="15">
        <v>1004</v>
      </c>
      <c r="H290" s="15">
        <v>28.9</v>
      </c>
      <c r="I290" s="15">
        <v>55.2</v>
      </c>
      <c r="J290" s="15">
        <v>5.6</v>
      </c>
      <c r="K290" s="15">
        <v>7.44</v>
      </c>
      <c r="L290" s="15">
        <v>31.5</v>
      </c>
      <c r="M290" s="15">
        <v>161.4</v>
      </c>
      <c r="N290" s="15">
        <v>59.1</v>
      </c>
      <c r="O290" s="15">
        <v>73.7</v>
      </c>
      <c r="P290" s="15" t="s">
        <v>127</v>
      </c>
      <c r="Q290" s="15">
        <v>199.7</v>
      </c>
      <c r="R290" s="15">
        <v>7.69</v>
      </c>
      <c r="S290" s="15">
        <v>0.87</v>
      </c>
      <c r="T290" s="15">
        <v>1.43</v>
      </c>
      <c r="U290" s="15">
        <v>16.75</v>
      </c>
      <c r="V290" s="15">
        <v>63360</v>
      </c>
      <c r="W290" s="15">
        <v>713481</v>
      </c>
      <c r="X290" s="15">
        <v>1061280</v>
      </c>
      <c r="Y290" s="15">
        <v>347799</v>
      </c>
      <c r="Z290" s="15">
        <v>7231</v>
      </c>
      <c r="AA290" s="15">
        <v>2.3159999999999998</v>
      </c>
      <c r="AB290" s="15">
        <v>47.1</v>
      </c>
    </row>
    <row r="291" spans="1:28" ht="15" customHeight="1" x14ac:dyDescent="0.3">
      <c r="A291" s="15" t="s">
        <v>419</v>
      </c>
      <c r="B291" s="15" t="s">
        <v>146</v>
      </c>
      <c r="C291" s="15" t="s">
        <v>123</v>
      </c>
      <c r="D291" s="15" t="s">
        <v>115</v>
      </c>
      <c r="E291" s="15" t="s">
        <v>101</v>
      </c>
      <c r="F291" s="15">
        <v>2.86</v>
      </c>
      <c r="G291" s="15">
        <v>1011.4</v>
      </c>
      <c r="H291" s="15">
        <v>28.9</v>
      </c>
      <c r="I291" s="15">
        <v>95</v>
      </c>
      <c r="J291" s="15">
        <v>6.6</v>
      </c>
      <c r="K291" s="15">
        <v>6.91</v>
      </c>
      <c r="L291" s="15">
        <v>29.6</v>
      </c>
      <c r="M291" s="15">
        <v>119.9</v>
      </c>
      <c r="N291" s="15">
        <v>88.4</v>
      </c>
      <c r="O291" s="15">
        <v>50</v>
      </c>
      <c r="P291" s="15" t="s">
        <v>116</v>
      </c>
      <c r="Q291" s="15">
        <v>170.3</v>
      </c>
      <c r="R291" s="15">
        <v>6.68</v>
      </c>
      <c r="S291" s="15">
        <v>0.84</v>
      </c>
      <c r="T291" s="15">
        <v>3.03</v>
      </c>
      <c r="U291" s="15">
        <v>8.67</v>
      </c>
      <c r="V291" s="15">
        <v>24972</v>
      </c>
      <c r="W291" s="15">
        <v>188064</v>
      </c>
      <c r="X291" s="15">
        <v>216507</v>
      </c>
      <c r="Y291" s="15">
        <v>28443</v>
      </c>
      <c r="Z291" s="15">
        <v>2364</v>
      </c>
      <c r="AA291" s="15">
        <v>3.6680000000000001</v>
      </c>
      <c r="AB291" s="15">
        <v>48.8</v>
      </c>
    </row>
    <row r="292" spans="1:28" ht="15" customHeight="1" x14ac:dyDescent="0.3">
      <c r="A292" s="15" t="s">
        <v>420</v>
      </c>
      <c r="B292" s="15" t="s">
        <v>104</v>
      </c>
      <c r="C292" s="15" t="s">
        <v>170</v>
      </c>
      <c r="D292" s="15" t="s">
        <v>115</v>
      </c>
      <c r="E292" s="15" t="s">
        <v>101</v>
      </c>
      <c r="F292" s="15">
        <v>11.5</v>
      </c>
      <c r="G292" s="15">
        <v>663.3</v>
      </c>
      <c r="H292" s="15">
        <v>34.299999999999997</v>
      </c>
      <c r="I292" s="15">
        <v>67.3</v>
      </c>
      <c r="J292" s="15">
        <v>6</v>
      </c>
      <c r="K292" s="15">
        <v>7.01</v>
      </c>
      <c r="L292" s="15">
        <v>37.200000000000003</v>
      </c>
      <c r="M292" s="15">
        <v>106.8</v>
      </c>
      <c r="N292" s="15">
        <v>95.3</v>
      </c>
      <c r="O292" s="15">
        <v>93.7</v>
      </c>
      <c r="P292" s="15" t="s">
        <v>116</v>
      </c>
      <c r="Q292" s="15">
        <v>157.30000000000001</v>
      </c>
      <c r="R292" s="15">
        <v>5.03</v>
      </c>
      <c r="S292" s="15">
        <v>0.87</v>
      </c>
      <c r="T292" s="15">
        <v>3.38</v>
      </c>
      <c r="U292" s="15">
        <v>38.869999999999997</v>
      </c>
      <c r="V292" s="15">
        <v>27717</v>
      </c>
      <c r="W292" s="15">
        <v>793916</v>
      </c>
      <c r="X292" s="15">
        <v>1077360</v>
      </c>
      <c r="Y292" s="15">
        <v>283444</v>
      </c>
      <c r="Z292" s="15">
        <v>9497</v>
      </c>
      <c r="AA292" s="15">
        <v>4.093</v>
      </c>
      <c r="AB292" s="15">
        <v>47.5</v>
      </c>
    </row>
    <row r="293" spans="1:28" ht="15" customHeight="1" x14ac:dyDescent="0.3">
      <c r="A293" s="15" t="s">
        <v>421</v>
      </c>
      <c r="B293" s="15" t="s">
        <v>104</v>
      </c>
      <c r="C293" s="15" t="s">
        <v>170</v>
      </c>
      <c r="D293" s="15" t="s">
        <v>130</v>
      </c>
      <c r="E293" s="15" t="s">
        <v>112</v>
      </c>
      <c r="F293" s="15">
        <v>0.63</v>
      </c>
      <c r="G293" s="15">
        <v>248.7</v>
      </c>
      <c r="H293" s="15">
        <v>22.6</v>
      </c>
      <c r="I293" s="15">
        <v>65.5</v>
      </c>
      <c r="J293" s="15">
        <v>7.3</v>
      </c>
      <c r="K293" s="15">
        <v>6.74</v>
      </c>
      <c r="L293" s="15">
        <v>19.600000000000001</v>
      </c>
      <c r="M293" s="15">
        <v>136.9</v>
      </c>
      <c r="N293" s="15">
        <v>43.9</v>
      </c>
      <c r="O293" s="15">
        <v>90.9</v>
      </c>
      <c r="P293" s="15" t="s">
        <v>127</v>
      </c>
      <c r="Q293" s="15">
        <v>89.7</v>
      </c>
      <c r="R293" s="15">
        <v>5.07</v>
      </c>
      <c r="S293" s="15">
        <v>0.82</v>
      </c>
      <c r="T293" s="15">
        <v>1.48</v>
      </c>
      <c r="U293" s="15">
        <v>0.93</v>
      </c>
      <c r="V293" s="15">
        <v>62638</v>
      </c>
      <c r="W293" s="15">
        <v>33774</v>
      </c>
      <c r="X293" s="15">
        <v>58253</v>
      </c>
      <c r="Y293" s="15">
        <v>24479</v>
      </c>
      <c r="Z293" s="15">
        <v>423</v>
      </c>
      <c r="AA293" s="15">
        <v>2.1989999999999998</v>
      </c>
      <c r="AB293" s="15">
        <v>45.9</v>
      </c>
    </row>
    <row r="294" spans="1:28" ht="15" customHeight="1" x14ac:dyDescent="0.3">
      <c r="A294" s="15" t="s">
        <v>422</v>
      </c>
      <c r="B294" s="15" t="s">
        <v>126</v>
      </c>
      <c r="C294" s="15" t="s">
        <v>129</v>
      </c>
      <c r="D294" s="15" t="s">
        <v>132</v>
      </c>
      <c r="E294" s="15" t="s">
        <v>112</v>
      </c>
      <c r="F294" s="15">
        <v>6.11</v>
      </c>
      <c r="G294" s="15">
        <v>508.4</v>
      </c>
      <c r="H294" s="15">
        <v>24.2</v>
      </c>
      <c r="I294" s="15">
        <v>55.8</v>
      </c>
      <c r="J294" s="15">
        <v>7.8</v>
      </c>
      <c r="K294" s="15">
        <v>5.51</v>
      </c>
      <c r="L294" s="15">
        <v>33</v>
      </c>
      <c r="M294" s="15">
        <v>88.2</v>
      </c>
      <c r="N294" s="15">
        <v>49.6</v>
      </c>
      <c r="O294" s="15">
        <v>105.1</v>
      </c>
      <c r="P294" s="15" t="s">
        <v>116</v>
      </c>
      <c r="Q294" s="15">
        <v>266.10000000000002</v>
      </c>
      <c r="R294" s="15">
        <v>6.99</v>
      </c>
      <c r="S294" s="15">
        <v>0.99</v>
      </c>
      <c r="T294" s="15">
        <v>0.35</v>
      </c>
      <c r="U294" s="15">
        <v>2.14</v>
      </c>
      <c r="V294" s="15">
        <v>107507</v>
      </c>
      <c r="W294" s="15">
        <v>452267</v>
      </c>
      <c r="X294" s="15">
        <v>230065</v>
      </c>
      <c r="Y294" s="15">
        <v>-222202</v>
      </c>
      <c r="Z294" s="15">
        <v>2232</v>
      </c>
      <c r="AA294" s="15">
        <v>0.95899999999999996</v>
      </c>
      <c r="AB294" s="15">
        <v>33</v>
      </c>
    </row>
    <row r="295" spans="1:28" ht="15" customHeight="1" x14ac:dyDescent="0.3">
      <c r="A295" s="15" t="s">
        <v>423</v>
      </c>
      <c r="B295" s="15" t="s">
        <v>98</v>
      </c>
      <c r="C295" s="15" t="s">
        <v>152</v>
      </c>
      <c r="D295" s="15" t="s">
        <v>132</v>
      </c>
      <c r="E295" s="15" t="s">
        <v>112</v>
      </c>
      <c r="F295" s="15">
        <v>12.94</v>
      </c>
      <c r="G295" s="15">
        <v>508.4</v>
      </c>
      <c r="H295" s="15">
        <v>22.9</v>
      </c>
      <c r="I295" s="15">
        <v>53.1</v>
      </c>
      <c r="J295" s="15">
        <v>7.6</v>
      </c>
      <c r="K295" s="15">
        <v>6.54</v>
      </c>
      <c r="L295" s="15">
        <v>26.4</v>
      </c>
      <c r="M295" s="15">
        <v>134.30000000000001</v>
      </c>
      <c r="N295" s="15">
        <v>53.9</v>
      </c>
      <c r="O295" s="15">
        <v>121.3</v>
      </c>
      <c r="P295" s="15" t="s">
        <v>102</v>
      </c>
      <c r="Q295" s="15">
        <v>91.5</v>
      </c>
      <c r="R295" s="15">
        <v>4.16</v>
      </c>
      <c r="S295" s="15">
        <v>0.71</v>
      </c>
      <c r="T295" s="15">
        <v>2.19</v>
      </c>
      <c r="U295" s="15">
        <v>28.34</v>
      </c>
      <c r="V295" s="15">
        <v>97175</v>
      </c>
      <c r="W295" s="15">
        <v>735429</v>
      </c>
      <c r="X295" s="15">
        <v>2753940</v>
      </c>
      <c r="Y295" s="15">
        <v>2018511</v>
      </c>
      <c r="Z295" s="15">
        <v>6402</v>
      </c>
      <c r="AA295" s="15">
        <v>4.4269999999999996</v>
      </c>
      <c r="AB295" s="15">
        <v>48.3</v>
      </c>
    </row>
    <row r="296" spans="1:28" ht="15" customHeight="1" x14ac:dyDescent="0.3">
      <c r="A296" s="15" t="s">
        <v>424</v>
      </c>
      <c r="B296" s="15" t="s">
        <v>122</v>
      </c>
      <c r="C296" s="15" t="s">
        <v>129</v>
      </c>
      <c r="D296" s="15" t="s">
        <v>106</v>
      </c>
      <c r="E296" s="15" t="s">
        <v>112</v>
      </c>
      <c r="F296" s="15">
        <v>10.44</v>
      </c>
      <c r="G296" s="15">
        <v>535.9</v>
      </c>
      <c r="H296" s="15">
        <v>22</v>
      </c>
      <c r="I296" s="15">
        <v>47</v>
      </c>
      <c r="J296" s="15">
        <v>6.3</v>
      </c>
      <c r="K296" s="15">
        <v>6.43</v>
      </c>
      <c r="L296" s="15">
        <v>29</v>
      </c>
      <c r="M296" s="15">
        <v>116.6</v>
      </c>
      <c r="N296" s="15">
        <v>43.8</v>
      </c>
      <c r="O296" s="15">
        <v>96.4</v>
      </c>
      <c r="P296" s="15" t="s">
        <v>107</v>
      </c>
      <c r="Q296" s="15">
        <v>214.4</v>
      </c>
      <c r="R296" s="15">
        <v>5.14</v>
      </c>
      <c r="S296" s="15">
        <v>0.75</v>
      </c>
      <c r="T296" s="15">
        <v>3.38</v>
      </c>
      <c r="U296" s="15">
        <v>35.29</v>
      </c>
      <c r="V296" s="15">
        <v>21170</v>
      </c>
      <c r="W296" s="15">
        <v>701150</v>
      </c>
      <c r="X296" s="15">
        <v>747089</v>
      </c>
      <c r="Y296" s="15">
        <v>45939</v>
      </c>
      <c r="Z296" s="15">
        <v>6222</v>
      </c>
      <c r="AA296" s="15">
        <v>5.6719999999999997</v>
      </c>
      <c r="AB296" s="15">
        <v>32.6</v>
      </c>
    </row>
    <row r="297" spans="1:28" ht="15" customHeight="1" x14ac:dyDescent="0.3">
      <c r="A297" s="15" t="s">
        <v>425</v>
      </c>
      <c r="B297" s="15" t="s">
        <v>98</v>
      </c>
      <c r="C297" s="15" t="s">
        <v>110</v>
      </c>
      <c r="D297" s="15" t="s">
        <v>111</v>
      </c>
      <c r="E297" s="15" t="s">
        <v>101</v>
      </c>
      <c r="F297" s="15">
        <v>1.1299999999999999</v>
      </c>
      <c r="G297" s="15">
        <v>614.70000000000005</v>
      </c>
      <c r="H297" s="15">
        <v>31.2</v>
      </c>
      <c r="I297" s="15">
        <v>90.6</v>
      </c>
      <c r="J297" s="15">
        <v>5.2</v>
      </c>
      <c r="K297" s="15">
        <v>6.61</v>
      </c>
      <c r="L297" s="15">
        <v>29.1</v>
      </c>
      <c r="M297" s="15">
        <v>127.7</v>
      </c>
      <c r="N297" s="15">
        <v>53.4</v>
      </c>
      <c r="O297" s="15">
        <v>76.900000000000006</v>
      </c>
      <c r="P297" s="15" t="s">
        <v>127</v>
      </c>
      <c r="Q297" s="15">
        <v>40</v>
      </c>
      <c r="R297" s="15">
        <v>6.76</v>
      </c>
      <c r="S297" s="15">
        <v>0.81</v>
      </c>
      <c r="T297" s="15">
        <v>1.51</v>
      </c>
      <c r="U297" s="15">
        <v>1.71</v>
      </c>
      <c r="V297" s="15">
        <v>90561</v>
      </c>
      <c r="W297" s="15">
        <v>82180</v>
      </c>
      <c r="X297" s="15">
        <v>154859</v>
      </c>
      <c r="Y297" s="15">
        <v>72679</v>
      </c>
      <c r="Z297" s="15">
        <v>416</v>
      </c>
      <c r="AA297" s="15">
        <v>4.1109999999999998</v>
      </c>
      <c r="AB297" s="15">
        <v>51.1</v>
      </c>
    </row>
    <row r="298" spans="1:28" ht="15" customHeight="1" x14ac:dyDescent="0.3">
      <c r="A298" s="15" t="s">
        <v>426</v>
      </c>
      <c r="B298" s="15" t="s">
        <v>118</v>
      </c>
      <c r="C298" s="15" t="s">
        <v>110</v>
      </c>
      <c r="D298" s="15" t="s">
        <v>100</v>
      </c>
      <c r="E298" s="15" t="s">
        <v>112</v>
      </c>
      <c r="F298" s="15">
        <v>2.4300000000000002</v>
      </c>
      <c r="G298" s="15">
        <v>461.8</v>
      </c>
      <c r="H298" s="15">
        <v>21.1</v>
      </c>
      <c r="I298" s="15">
        <v>55.5</v>
      </c>
      <c r="J298" s="15">
        <v>7.7</v>
      </c>
      <c r="K298" s="15">
        <v>6.24</v>
      </c>
      <c r="L298" s="15">
        <v>28.4</v>
      </c>
      <c r="M298" s="15">
        <v>115.1</v>
      </c>
      <c r="N298" s="15">
        <v>83.9</v>
      </c>
      <c r="O298" s="15">
        <v>55.6</v>
      </c>
      <c r="P298" s="15" t="s">
        <v>107</v>
      </c>
      <c r="Q298" s="15">
        <v>196.3</v>
      </c>
      <c r="R298" s="15">
        <v>7.23</v>
      </c>
      <c r="S298" s="15">
        <v>0.7</v>
      </c>
      <c r="T298" s="15">
        <v>1.96</v>
      </c>
      <c r="U298" s="15">
        <v>4.76</v>
      </c>
      <c r="V298" s="15">
        <v>22971</v>
      </c>
      <c r="W298" s="15">
        <v>155312</v>
      </c>
      <c r="X298" s="15">
        <v>109342</v>
      </c>
      <c r="Y298" s="15">
        <v>-45970</v>
      </c>
      <c r="Z298" s="15">
        <v>1710</v>
      </c>
      <c r="AA298" s="15">
        <v>2.7839999999999998</v>
      </c>
      <c r="AB298" s="15">
        <v>33</v>
      </c>
    </row>
    <row r="299" spans="1:28" ht="15" customHeight="1" x14ac:dyDescent="0.3">
      <c r="A299" s="15" t="s">
        <v>427</v>
      </c>
      <c r="B299" s="15" t="s">
        <v>98</v>
      </c>
      <c r="C299" s="15" t="s">
        <v>119</v>
      </c>
      <c r="D299" s="15" t="s">
        <v>144</v>
      </c>
      <c r="E299" s="15" t="s">
        <v>112</v>
      </c>
      <c r="F299" s="15">
        <v>14.61</v>
      </c>
      <c r="G299" s="15">
        <v>756.7</v>
      </c>
      <c r="H299" s="15">
        <v>21</v>
      </c>
      <c r="I299" s="15">
        <v>52.8</v>
      </c>
      <c r="J299" s="15">
        <v>8</v>
      </c>
      <c r="K299" s="15">
        <v>6.5</v>
      </c>
      <c r="L299" s="15">
        <v>24.9</v>
      </c>
      <c r="M299" s="15">
        <v>130.5</v>
      </c>
      <c r="N299" s="15">
        <v>62.5</v>
      </c>
      <c r="O299" s="15">
        <v>91</v>
      </c>
      <c r="P299" s="15" t="s">
        <v>127</v>
      </c>
      <c r="Q299" s="15">
        <v>235.4</v>
      </c>
      <c r="R299" s="15">
        <v>6.4</v>
      </c>
      <c r="S299" s="15">
        <v>0.87</v>
      </c>
      <c r="T299" s="15">
        <v>1.9</v>
      </c>
      <c r="U299" s="15">
        <v>27.76</v>
      </c>
      <c r="V299" s="15">
        <v>59091</v>
      </c>
      <c r="W299" s="15">
        <v>982758</v>
      </c>
      <c r="X299" s="15">
        <v>1640366</v>
      </c>
      <c r="Y299" s="15">
        <v>657608</v>
      </c>
      <c r="Z299" s="15">
        <v>7408</v>
      </c>
      <c r="AA299" s="15">
        <v>3.7469999999999999</v>
      </c>
      <c r="AB299" s="15">
        <v>43.5</v>
      </c>
    </row>
    <row r="300" spans="1:28" ht="15" customHeight="1" x14ac:dyDescent="0.3">
      <c r="A300" s="15" t="s">
        <v>428</v>
      </c>
      <c r="B300" s="15" t="s">
        <v>137</v>
      </c>
      <c r="C300" s="15" t="s">
        <v>170</v>
      </c>
      <c r="D300" s="15" t="s">
        <v>177</v>
      </c>
      <c r="E300" s="15" t="s">
        <v>101</v>
      </c>
      <c r="F300" s="15">
        <v>8.8699999999999992</v>
      </c>
      <c r="G300" s="15">
        <v>878.7</v>
      </c>
      <c r="H300" s="15">
        <v>28.5</v>
      </c>
      <c r="I300" s="15">
        <v>76</v>
      </c>
      <c r="J300" s="15">
        <v>6.8</v>
      </c>
      <c r="K300" s="15">
        <v>7.02</v>
      </c>
      <c r="L300" s="15">
        <v>34.9</v>
      </c>
      <c r="M300" s="15">
        <v>122.4</v>
      </c>
      <c r="N300" s="15">
        <v>57.8</v>
      </c>
      <c r="O300" s="15">
        <v>68.2</v>
      </c>
      <c r="P300" s="15" t="s">
        <v>127</v>
      </c>
      <c r="Q300" s="15">
        <v>220.9</v>
      </c>
      <c r="R300" s="15">
        <v>4.83</v>
      </c>
      <c r="S300" s="15">
        <v>0.9</v>
      </c>
      <c r="T300" s="15">
        <v>71.83</v>
      </c>
      <c r="U300" s="15">
        <v>637.13</v>
      </c>
      <c r="V300" s="15">
        <v>3461</v>
      </c>
      <c r="W300" s="15">
        <v>676634</v>
      </c>
      <c r="X300" s="15">
        <v>2205107</v>
      </c>
      <c r="Y300" s="15">
        <v>1528473</v>
      </c>
      <c r="Z300" s="15">
        <v>14945</v>
      </c>
      <c r="AA300" s="15">
        <v>42.631999999999998</v>
      </c>
      <c r="AB300" s="15">
        <v>52.6</v>
      </c>
    </row>
    <row r="301" spans="1:28" ht="15" customHeight="1" x14ac:dyDescent="0.3">
      <c r="A301" s="15" t="s">
        <v>429</v>
      </c>
      <c r="B301" s="15" t="s">
        <v>118</v>
      </c>
      <c r="C301" s="15" t="s">
        <v>134</v>
      </c>
      <c r="D301" s="15" t="s">
        <v>115</v>
      </c>
      <c r="E301" s="15" t="s">
        <v>101</v>
      </c>
      <c r="F301" s="15">
        <v>13.44</v>
      </c>
      <c r="G301" s="15">
        <v>772</v>
      </c>
      <c r="H301" s="15">
        <v>25.3</v>
      </c>
      <c r="I301" s="15">
        <v>78.7</v>
      </c>
      <c r="J301" s="15">
        <v>7.3</v>
      </c>
      <c r="K301" s="15">
        <v>6.52</v>
      </c>
      <c r="L301" s="15">
        <v>38.5</v>
      </c>
      <c r="M301" s="15">
        <v>142.30000000000001</v>
      </c>
      <c r="N301" s="15">
        <v>52.1</v>
      </c>
      <c r="O301" s="15">
        <v>114.9</v>
      </c>
      <c r="P301" s="15" t="s">
        <v>127</v>
      </c>
      <c r="Q301" s="15">
        <v>266.39999999999998</v>
      </c>
      <c r="R301" s="15">
        <v>6.65</v>
      </c>
      <c r="S301" s="15">
        <v>0.82</v>
      </c>
      <c r="T301" s="15">
        <v>4.3</v>
      </c>
      <c r="U301" s="15">
        <v>57.79</v>
      </c>
      <c r="V301" s="15">
        <v>24485</v>
      </c>
      <c r="W301" s="15">
        <v>1121156</v>
      </c>
      <c r="X301" s="15">
        <v>1414988</v>
      </c>
      <c r="Y301" s="15">
        <v>293832</v>
      </c>
      <c r="Z301" s="15">
        <v>19584</v>
      </c>
      <c r="AA301" s="15">
        <v>2.9510000000000001</v>
      </c>
      <c r="AB301" s="15">
        <v>43.8</v>
      </c>
    </row>
    <row r="302" spans="1:28" ht="15" customHeight="1" x14ac:dyDescent="0.3">
      <c r="A302" s="15" t="s">
        <v>430</v>
      </c>
      <c r="B302" s="15" t="s">
        <v>122</v>
      </c>
      <c r="C302" s="15" t="s">
        <v>134</v>
      </c>
      <c r="D302" s="15" t="s">
        <v>144</v>
      </c>
      <c r="E302" s="15" t="s">
        <v>101</v>
      </c>
      <c r="F302" s="15">
        <v>4.28</v>
      </c>
      <c r="G302" s="15">
        <v>782.7</v>
      </c>
      <c r="H302" s="15">
        <v>28.7</v>
      </c>
      <c r="I302" s="15">
        <v>70.400000000000006</v>
      </c>
      <c r="J302" s="15">
        <v>5.9</v>
      </c>
      <c r="K302" s="15">
        <v>7.25</v>
      </c>
      <c r="L302" s="15">
        <v>30.2</v>
      </c>
      <c r="M302" s="15">
        <v>135.1</v>
      </c>
      <c r="N302" s="15">
        <v>96</v>
      </c>
      <c r="O302" s="15">
        <v>112.8</v>
      </c>
      <c r="P302" s="15" t="s">
        <v>116</v>
      </c>
      <c r="Q302" s="15">
        <v>237.5</v>
      </c>
      <c r="R302" s="15">
        <v>5.0199999999999996</v>
      </c>
      <c r="S302" s="15">
        <v>0.85</v>
      </c>
      <c r="T302" s="15">
        <v>1.6</v>
      </c>
      <c r="U302" s="15">
        <v>6.85</v>
      </c>
      <c r="V302" s="15">
        <v>52680</v>
      </c>
      <c r="W302" s="15">
        <v>244113</v>
      </c>
      <c r="X302" s="15">
        <v>360858</v>
      </c>
      <c r="Y302" s="15">
        <v>116745</v>
      </c>
      <c r="Z302" s="15">
        <v>1165</v>
      </c>
      <c r="AA302" s="15">
        <v>5.88</v>
      </c>
      <c r="AB302" s="15">
        <v>47.1</v>
      </c>
    </row>
    <row r="303" spans="1:28" ht="15" customHeight="1" x14ac:dyDescent="0.3">
      <c r="A303" s="15" t="s">
        <v>431</v>
      </c>
      <c r="B303" s="15" t="s">
        <v>137</v>
      </c>
      <c r="C303" s="15" t="s">
        <v>134</v>
      </c>
      <c r="D303" s="15" t="s">
        <v>177</v>
      </c>
      <c r="E303" s="15" t="s">
        <v>101</v>
      </c>
      <c r="F303" s="15">
        <v>14.92</v>
      </c>
      <c r="G303" s="15">
        <v>684.9</v>
      </c>
      <c r="H303" s="15">
        <v>30.6</v>
      </c>
      <c r="I303" s="15">
        <v>60.8</v>
      </c>
      <c r="J303" s="15">
        <v>6.2</v>
      </c>
      <c r="K303" s="15">
        <v>6.08</v>
      </c>
      <c r="L303" s="15">
        <v>31.7</v>
      </c>
      <c r="M303" s="15">
        <v>91.1</v>
      </c>
      <c r="N303" s="15">
        <v>56.1</v>
      </c>
      <c r="O303" s="15">
        <v>87.4</v>
      </c>
      <c r="P303" s="15" t="s">
        <v>107</v>
      </c>
      <c r="Q303" s="15">
        <v>163.6</v>
      </c>
      <c r="R303" s="15">
        <v>6.19</v>
      </c>
      <c r="S303" s="15">
        <v>0.82</v>
      </c>
      <c r="T303" s="15">
        <v>45.71</v>
      </c>
      <c r="U303" s="15">
        <v>681.99</v>
      </c>
      <c r="V303" s="15">
        <v>3500</v>
      </c>
      <c r="W303" s="15">
        <v>1103823</v>
      </c>
      <c r="X303" s="15">
        <v>2386965</v>
      </c>
      <c r="Y303" s="15">
        <v>1283142</v>
      </c>
      <c r="Z303" s="15">
        <v>25870</v>
      </c>
      <c r="AA303" s="15">
        <v>26.361999999999998</v>
      </c>
      <c r="AB303" s="15">
        <v>51.8</v>
      </c>
    </row>
    <row r="304" spans="1:28" ht="15" customHeight="1" x14ac:dyDescent="0.3">
      <c r="A304" s="15" t="s">
        <v>432</v>
      </c>
      <c r="B304" s="15" t="s">
        <v>109</v>
      </c>
      <c r="C304" s="15" t="s">
        <v>110</v>
      </c>
      <c r="D304" s="15" t="s">
        <v>111</v>
      </c>
      <c r="E304" s="15" t="s">
        <v>101</v>
      </c>
      <c r="F304" s="15">
        <v>2.98</v>
      </c>
      <c r="G304" s="15">
        <v>914.9</v>
      </c>
      <c r="H304" s="15">
        <v>33.200000000000003</v>
      </c>
      <c r="I304" s="15">
        <v>81.3</v>
      </c>
      <c r="J304" s="15">
        <v>6</v>
      </c>
      <c r="K304" s="15">
        <v>8.23</v>
      </c>
      <c r="L304" s="15">
        <v>26.7</v>
      </c>
      <c r="M304" s="15">
        <v>130.1</v>
      </c>
      <c r="N304" s="15">
        <v>28.1</v>
      </c>
      <c r="O304" s="15">
        <v>94.8</v>
      </c>
      <c r="P304" s="15" t="s">
        <v>107</v>
      </c>
      <c r="Q304" s="15">
        <v>144.6</v>
      </c>
      <c r="R304" s="15">
        <v>7.6</v>
      </c>
      <c r="S304" s="15">
        <v>0.73</v>
      </c>
      <c r="T304" s="15">
        <v>0.3</v>
      </c>
      <c r="U304" s="15">
        <v>0.89</v>
      </c>
      <c r="V304" s="15">
        <v>83926</v>
      </c>
      <c r="W304" s="15">
        <v>182599</v>
      </c>
      <c r="X304" s="15">
        <v>74694</v>
      </c>
      <c r="Y304" s="15">
        <v>-107905</v>
      </c>
      <c r="Z304" s="15">
        <v>1396</v>
      </c>
      <c r="AA304" s="15">
        <v>0.63800000000000001</v>
      </c>
      <c r="AB304" s="15">
        <v>38.4</v>
      </c>
    </row>
    <row r="305" spans="1:28" ht="15" customHeight="1" x14ac:dyDescent="0.3">
      <c r="A305" s="15" t="s">
        <v>433</v>
      </c>
      <c r="B305" s="15" t="s">
        <v>126</v>
      </c>
      <c r="C305" s="15" t="s">
        <v>123</v>
      </c>
      <c r="D305" s="15" t="s">
        <v>177</v>
      </c>
      <c r="E305" s="15" t="s">
        <v>120</v>
      </c>
      <c r="F305" s="15">
        <v>14.36</v>
      </c>
      <c r="G305" s="15">
        <v>475.9</v>
      </c>
      <c r="H305" s="15">
        <v>33.5</v>
      </c>
      <c r="I305" s="15">
        <v>54.4</v>
      </c>
      <c r="J305" s="15">
        <v>8</v>
      </c>
      <c r="K305" s="15">
        <v>7.09</v>
      </c>
      <c r="L305" s="15">
        <v>14.7</v>
      </c>
      <c r="M305" s="15">
        <v>117</v>
      </c>
      <c r="N305" s="15">
        <v>32.5</v>
      </c>
      <c r="O305" s="15">
        <v>113.8</v>
      </c>
      <c r="P305" s="15" t="s">
        <v>102</v>
      </c>
      <c r="Q305" s="15">
        <v>254.1</v>
      </c>
      <c r="R305" s="15">
        <v>4.82</v>
      </c>
      <c r="S305" s="15">
        <v>0.82</v>
      </c>
      <c r="T305" s="15">
        <v>38.78</v>
      </c>
      <c r="U305" s="15">
        <v>556.88</v>
      </c>
      <c r="V305" s="15">
        <v>3749</v>
      </c>
      <c r="W305" s="15">
        <v>1153131</v>
      </c>
      <c r="X305" s="15">
        <v>2087743</v>
      </c>
      <c r="Y305" s="15">
        <v>934612</v>
      </c>
      <c r="Z305" s="15">
        <v>22104</v>
      </c>
      <c r="AA305" s="15">
        <v>25.193999999999999</v>
      </c>
      <c r="AB305" s="15">
        <v>46</v>
      </c>
    </row>
    <row r="306" spans="1:28" ht="15" customHeight="1" x14ac:dyDescent="0.3">
      <c r="A306" s="15" t="s">
        <v>434</v>
      </c>
      <c r="B306" s="15" t="s">
        <v>98</v>
      </c>
      <c r="C306" s="15" t="s">
        <v>110</v>
      </c>
      <c r="D306" s="15" t="s">
        <v>115</v>
      </c>
      <c r="E306" s="15" t="s">
        <v>101</v>
      </c>
      <c r="F306" s="15">
        <v>2.12</v>
      </c>
      <c r="G306" s="15">
        <v>1040.0999999999999</v>
      </c>
      <c r="H306" s="15">
        <v>25.4</v>
      </c>
      <c r="I306" s="15">
        <v>76.8</v>
      </c>
      <c r="J306" s="15">
        <v>7.9</v>
      </c>
      <c r="K306" s="15">
        <v>6.7</v>
      </c>
      <c r="L306" s="15">
        <v>29.5</v>
      </c>
      <c r="M306" s="15">
        <v>135.5</v>
      </c>
      <c r="N306" s="15">
        <v>40.9</v>
      </c>
      <c r="O306" s="15">
        <v>104.7</v>
      </c>
      <c r="P306" s="15" t="s">
        <v>116</v>
      </c>
      <c r="Q306" s="15">
        <v>257.5</v>
      </c>
      <c r="R306" s="15">
        <v>4.24</v>
      </c>
      <c r="S306" s="15">
        <v>0.67</v>
      </c>
      <c r="T306" s="15">
        <v>2.96</v>
      </c>
      <c r="U306" s="15">
        <v>6.28</v>
      </c>
      <c r="V306" s="15">
        <v>19355</v>
      </c>
      <c r="W306" s="15">
        <v>118052</v>
      </c>
      <c r="X306" s="15">
        <v>121549</v>
      </c>
      <c r="Y306" s="15">
        <v>3497</v>
      </c>
      <c r="Z306" s="15">
        <v>1741</v>
      </c>
      <c r="AA306" s="15">
        <v>3.6070000000000002</v>
      </c>
      <c r="AB306" s="15">
        <v>50.7</v>
      </c>
    </row>
    <row r="307" spans="1:28" ht="15" customHeight="1" x14ac:dyDescent="0.3">
      <c r="A307" s="15" t="s">
        <v>435</v>
      </c>
      <c r="B307" s="15" t="s">
        <v>118</v>
      </c>
      <c r="C307" s="15" t="s">
        <v>105</v>
      </c>
      <c r="D307" s="15" t="s">
        <v>132</v>
      </c>
      <c r="E307" s="15" t="s">
        <v>120</v>
      </c>
      <c r="F307" s="15">
        <v>9.82</v>
      </c>
      <c r="G307" s="15">
        <v>505.7</v>
      </c>
      <c r="H307" s="15">
        <v>29</v>
      </c>
      <c r="I307" s="15">
        <v>51.2</v>
      </c>
      <c r="J307" s="15">
        <v>8.9</v>
      </c>
      <c r="K307" s="15">
        <v>7.16</v>
      </c>
      <c r="L307" s="15">
        <v>16.899999999999999</v>
      </c>
      <c r="M307" s="15">
        <v>91.9</v>
      </c>
      <c r="N307" s="15">
        <v>25.2</v>
      </c>
      <c r="O307" s="15">
        <v>116.5</v>
      </c>
      <c r="P307" s="15" t="s">
        <v>102</v>
      </c>
      <c r="Q307" s="15">
        <v>225</v>
      </c>
      <c r="R307" s="15">
        <v>4.53</v>
      </c>
      <c r="S307" s="15">
        <v>0.71</v>
      </c>
      <c r="T307" s="15">
        <v>1.56</v>
      </c>
      <c r="U307" s="15">
        <v>15.32</v>
      </c>
      <c r="V307" s="15">
        <v>97132</v>
      </c>
      <c r="W307" s="15">
        <v>748307</v>
      </c>
      <c r="X307" s="15">
        <v>1488062</v>
      </c>
      <c r="Y307" s="15">
        <v>739755</v>
      </c>
      <c r="Z307" s="15">
        <v>4997</v>
      </c>
      <c r="AA307" s="15">
        <v>3.0659999999999998</v>
      </c>
      <c r="AB307" s="15">
        <v>47.4</v>
      </c>
    </row>
    <row r="308" spans="1:28" ht="15" customHeight="1" x14ac:dyDescent="0.3">
      <c r="A308" s="15" t="s">
        <v>436</v>
      </c>
      <c r="B308" s="15" t="s">
        <v>126</v>
      </c>
      <c r="C308" s="15" t="s">
        <v>105</v>
      </c>
      <c r="D308" s="15" t="s">
        <v>177</v>
      </c>
      <c r="E308" s="15" t="s">
        <v>120</v>
      </c>
      <c r="F308" s="15">
        <v>0.91</v>
      </c>
      <c r="G308" s="15">
        <v>158.69999999999999</v>
      </c>
      <c r="H308" s="15">
        <v>28</v>
      </c>
      <c r="I308" s="15">
        <v>49.6</v>
      </c>
      <c r="J308" s="15">
        <v>9.1999999999999993</v>
      </c>
      <c r="K308" s="15">
        <v>6.4</v>
      </c>
      <c r="L308" s="15">
        <v>13.8</v>
      </c>
      <c r="M308" s="15">
        <v>147.80000000000001</v>
      </c>
      <c r="N308" s="15">
        <v>65.099999999999994</v>
      </c>
      <c r="O308" s="15">
        <v>145.5</v>
      </c>
      <c r="P308" s="15" t="s">
        <v>127</v>
      </c>
      <c r="Q308" s="15">
        <v>143.9</v>
      </c>
      <c r="R308" s="15">
        <v>5.38</v>
      </c>
      <c r="S308" s="15">
        <v>0.76</v>
      </c>
      <c r="T308" s="15">
        <v>49.31</v>
      </c>
      <c r="U308" s="15">
        <v>44.87</v>
      </c>
      <c r="V308" s="15">
        <v>3751</v>
      </c>
      <c r="W308" s="15">
        <v>61468</v>
      </c>
      <c r="X308" s="15">
        <v>168307</v>
      </c>
      <c r="Y308" s="15">
        <v>106839</v>
      </c>
      <c r="Z308" s="15">
        <v>1780</v>
      </c>
      <c r="AA308" s="15">
        <v>25.207999999999998</v>
      </c>
      <c r="AB308" s="15">
        <v>38.1</v>
      </c>
    </row>
    <row r="309" spans="1:28" ht="15" customHeight="1" x14ac:dyDescent="0.3">
      <c r="A309" s="15" t="s">
        <v>437</v>
      </c>
      <c r="B309" s="15" t="s">
        <v>122</v>
      </c>
      <c r="C309" s="15" t="s">
        <v>114</v>
      </c>
      <c r="D309" s="15" t="s">
        <v>177</v>
      </c>
      <c r="E309" s="15" t="s">
        <v>112</v>
      </c>
      <c r="F309" s="15">
        <v>8.1199999999999992</v>
      </c>
      <c r="G309" s="15">
        <v>342</v>
      </c>
      <c r="H309" s="15">
        <v>21.9</v>
      </c>
      <c r="I309" s="15">
        <v>62.9</v>
      </c>
      <c r="J309" s="15">
        <v>6.1</v>
      </c>
      <c r="K309" s="15">
        <v>6.92</v>
      </c>
      <c r="L309" s="15">
        <v>27.1</v>
      </c>
      <c r="M309" s="15">
        <v>174</v>
      </c>
      <c r="N309" s="15">
        <v>81.2</v>
      </c>
      <c r="O309" s="15">
        <v>105.7</v>
      </c>
      <c r="P309" s="15" t="s">
        <v>107</v>
      </c>
      <c r="Q309" s="15">
        <v>272.8</v>
      </c>
      <c r="R309" s="15">
        <v>1.76</v>
      </c>
      <c r="S309" s="15">
        <v>0.65</v>
      </c>
      <c r="T309" s="15">
        <v>52.5</v>
      </c>
      <c r="U309" s="15">
        <v>426.3</v>
      </c>
      <c r="V309" s="15">
        <v>3061</v>
      </c>
      <c r="W309" s="15">
        <v>542008</v>
      </c>
      <c r="X309" s="15">
        <v>1304904</v>
      </c>
      <c r="Y309" s="15">
        <v>762896</v>
      </c>
      <c r="Z309" s="15">
        <v>19933</v>
      </c>
      <c r="AA309" s="15">
        <v>21.387</v>
      </c>
      <c r="AB309" s="15">
        <v>41.7</v>
      </c>
    </row>
    <row r="310" spans="1:28" ht="15" customHeight="1" x14ac:dyDescent="0.3">
      <c r="A310" s="15" t="s">
        <v>438</v>
      </c>
      <c r="B310" s="15" t="s">
        <v>104</v>
      </c>
      <c r="C310" s="15" t="s">
        <v>110</v>
      </c>
      <c r="D310" s="15" t="s">
        <v>177</v>
      </c>
      <c r="E310" s="15" t="s">
        <v>112</v>
      </c>
      <c r="F310" s="15">
        <v>7.83</v>
      </c>
      <c r="G310" s="15">
        <v>340.8</v>
      </c>
      <c r="H310" s="15">
        <v>21.1</v>
      </c>
      <c r="I310" s="15">
        <v>58.9</v>
      </c>
      <c r="J310" s="15">
        <v>6.8</v>
      </c>
      <c r="K310" s="15">
        <v>6.28</v>
      </c>
      <c r="L310" s="15">
        <v>24.2</v>
      </c>
      <c r="M310" s="15">
        <v>120.5</v>
      </c>
      <c r="N310" s="15">
        <v>39.299999999999997</v>
      </c>
      <c r="O310" s="15">
        <v>113.7</v>
      </c>
      <c r="P310" s="15" t="s">
        <v>102</v>
      </c>
      <c r="Q310" s="15">
        <v>186.2</v>
      </c>
      <c r="R310" s="15">
        <v>3.78</v>
      </c>
      <c r="S310" s="15">
        <v>0.99</v>
      </c>
      <c r="T310" s="15">
        <v>41.38</v>
      </c>
      <c r="U310" s="15">
        <v>324.01</v>
      </c>
      <c r="V310" s="15">
        <v>3157</v>
      </c>
      <c r="W310" s="15">
        <v>495786</v>
      </c>
      <c r="X310" s="15">
        <v>1022900</v>
      </c>
      <c r="Y310" s="15">
        <v>527114</v>
      </c>
      <c r="Z310" s="15">
        <v>12275</v>
      </c>
      <c r="AA310" s="15">
        <v>26.396000000000001</v>
      </c>
      <c r="AB310" s="15">
        <v>33.799999999999997</v>
      </c>
    </row>
    <row r="311" spans="1:28" ht="15" customHeight="1" x14ac:dyDescent="0.3">
      <c r="A311" s="15" t="s">
        <v>439</v>
      </c>
      <c r="B311" s="15" t="s">
        <v>109</v>
      </c>
      <c r="C311" s="15" t="s">
        <v>119</v>
      </c>
      <c r="D311" s="15" t="s">
        <v>100</v>
      </c>
      <c r="E311" s="15" t="s">
        <v>120</v>
      </c>
      <c r="F311" s="15">
        <v>4.2300000000000004</v>
      </c>
      <c r="G311" s="15">
        <v>226.7</v>
      </c>
      <c r="H311" s="15">
        <v>30.8</v>
      </c>
      <c r="I311" s="15">
        <v>45.5</v>
      </c>
      <c r="J311" s="15">
        <v>10.6</v>
      </c>
      <c r="K311" s="15">
        <v>6.11</v>
      </c>
      <c r="L311" s="15">
        <v>25.3</v>
      </c>
      <c r="M311" s="15">
        <v>48.1</v>
      </c>
      <c r="N311" s="15">
        <v>34.700000000000003</v>
      </c>
      <c r="O311" s="15">
        <v>96.6</v>
      </c>
      <c r="P311" s="15" t="s">
        <v>107</v>
      </c>
      <c r="Q311" s="15">
        <v>207.7</v>
      </c>
      <c r="R311" s="15">
        <v>8.18</v>
      </c>
      <c r="S311" s="15">
        <v>0.89</v>
      </c>
      <c r="T311" s="15">
        <v>1.1200000000000001</v>
      </c>
      <c r="U311" s="15">
        <v>4.74</v>
      </c>
      <c r="V311" s="15">
        <v>19674</v>
      </c>
      <c r="W311" s="15">
        <v>331941</v>
      </c>
      <c r="X311" s="15">
        <v>93255</v>
      </c>
      <c r="Y311" s="15">
        <v>-238686</v>
      </c>
      <c r="Z311" s="15">
        <v>2632</v>
      </c>
      <c r="AA311" s="15">
        <v>1.8009999999999999</v>
      </c>
      <c r="AB311" s="15">
        <v>18.399999999999999</v>
      </c>
    </row>
    <row r="312" spans="1:28" ht="15" customHeight="1" x14ac:dyDescent="0.3">
      <c r="A312" s="15" t="s">
        <v>440</v>
      </c>
      <c r="B312" s="15" t="s">
        <v>118</v>
      </c>
      <c r="C312" s="15" t="s">
        <v>123</v>
      </c>
      <c r="D312" s="15" t="s">
        <v>132</v>
      </c>
      <c r="E312" s="15" t="s">
        <v>112</v>
      </c>
      <c r="F312" s="15">
        <v>8.8800000000000008</v>
      </c>
      <c r="G312" s="15">
        <v>924.5</v>
      </c>
      <c r="H312" s="15">
        <v>23.4</v>
      </c>
      <c r="I312" s="15">
        <v>61.1</v>
      </c>
      <c r="J312" s="15">
        <v>7.1</v>
      </c>
      <c r="K312" s="15">
        <v>5.56</v>
      </c>
      <c r="L312" s="15">
        <v>22.7</v>
      </c>
      <c r="M312" s="15">
        <v>104.9</v>
      </c>
      <c r="N312" s="15">
        <v>69.099999999999994</v>
      </c>
      <c r="O312" s="15">
        <v>121.2</v>
      </c>
      <c r="P312" s="15" t="s">
        <v>102</v>
      </c>
      <c r="Q312" s="15">
        <v>164.9</v>
      </c>
      <c r="R312" s="15">
        <v>5.64</v>
      </c>
      <c r="S312" s="15">
        <v>0.69</v>
      </c>
      <c r="T312" s="15">
        <v>0.46</v>
      </c>
      <c r="U312" s="15">
        <v>4.08</v>
      </c>
      <c r="V312" s="15">
        <v>111544</v>
      </c>
      <c r="W312" s="15">
        <v>614083</v>
      </c>
      <c r="X312" s="15">
        <v>455100</v>
      </c>
      <c r="Y312" s="15">
        <v>-158983</v>
      </c>
      <c r="Z312" s="15">
        <v>5986</v>
      </c>
      <c r="AA312" s="15">
        <v>0.68200000000000005</v>
      </c>
      <c r="AB312" s="15">
        <v>47.3</v>
      </c>
    </row>
    <row r="313" spans="1:28" ht="15" customHeight="1" x14ac:dyDescent="0.3">
      <c r="A313" s="15" t="s">
        <v>441</v>
      </c>
      <c r="B313" s="15" t="s">
        <v>126</v>
      </c>
      <c r="C313" s="15" t="s">
        <v>114</v>
      </c>
      <c r="D313" s="15" t="s">
        <v>130</v>
      </c>
      <c r="E313" s="15" t="s">
        <v>101</v>
      </c>
      <c r="F313" s="15">
        <v>6.99</v>
      </c>
      <c r="G313" s="15">
        <v>1001</v>
      </c>
      <c r="H313" s="15">
        <v>25.5</v>
      </c>
      <c r="I313" s="15">
        <v>67.5</v>
      </c>
      <c r="J313" s="15">
        <v>8.6</v>
      </c>
      <c r="K313" s="15">
        <v>7.01</v>
      </c>
      <c r="L313" s="15">
        <v>33.799999999999997</v>
      </c>
      <c r="M313" s="15">
        <v>75</v>
      </c>
      <c r="N313" s="15">
        <v>100.1</v>
      </c>
      <c r="O313" s="15">
        <v>90</v>
      </c>
      <c r="P313" s="15" t="s">
        <v>102</v>
      </c>
      <c r="Q313" s="15">
        <v>277.39999999999998</v>
      </c>
      <c r="R313" s="15">
        <v>5.04</v>
      </c>
      <c r="S313" s="15">
        <v>0.75</v>
      </c>
      <c r="T313" s="15">
        <v>1.79</v>
      </c>
      <c r="U313" s="15">
        <v>12.51</v>
      </c>
      <c r="V313" s="15">
        <v>65072</v>
      </c>
      <c r="W313" s="15">
        <v>448934</v>
      </c>
      <c r="X313" s="15">
        <v>814051</v>
      </c>
      <c r="Y313" s="15">
        <v>365117</v>
      </c>
      <c r="Z313" s="15">
        <v>5005</v>
      </c>
      <c r="AA313" s="15">
        <v>2.5</v>
      </c>
      <c r="AB313" s="15">
        <v>56.4</v>
      </c>
    </row>
    <row r="314" spans="1:28" ht="15" customHeight="1" x14ac:dyDescent="0.3">
      <c r="A314" s="15" t="s">
        <v>442</v>
      </c>
      <c r="B314" s="15" t="s">
        <v>137</v>
      </c>
      <c r="C314" s="15" t="s">
        <v>114</v>
      </c>
      <c r="D314" s="15" t="s">
        <v>115</v>
      </c>
      <c r="E314" s="15" t="s">
        <v>101</v>
      </c>
      <c r="F314" s="15">
        <v>9.74</v>
      </c>
      <c r="G314" s="15">
        <v>1029.2</v>
      </c>
      <c r="H314" s="15">
        <v>29.3</v>
      </c>
      <c r="I314" s="15">
        <v>90.2</v>
      </c>
      <c r="J314" s="15">
        <v>5.3</v>
      </c>
      <c r="K314" s="15">
        <v>6.2</v>
      </c>
      <c r="L314" s="15">
        <v>33.799999999999997</v>
      </c>
      <c r="M314" s="15">
        <v>98.7</v>
      </c>
      <c r="N314" s="15">
        <v>59.8</v>
      </c>
      <c r="O314" s="15">
        <v>142.9</v>
      </c>
      <c r="P314" s="15" t="s">
        <v>127</v>
      </c>
      <c r="Q314" s="15">
        <v>199</v>
      </c>
      <c r="R314" s="15">
        <v>2.84</v>
      </c>
      <c r="S314" s="15">
        <v>0.99</v>
      </c>
      <c r="T314" s="15">
        <v>2.8</v>
      </c>
      <c r="U314" s="15">
        <v>27.27</v>
      </c>
      <c r="V314" s="15">
        <v>23869</v>
      </c>
      <c r="W314" s="15">
        <v>699879</v>
      </c>
      <c r="X314" s="15">
        <v>650908</v>
      </c>
      <c r="Y314" s="15">
        <v>-48971</v>
      </c>
      <c r="Z314" s="15">
        <v>17594</v>
      </c>
      <c r="AA314" s="15">
        <v>1.55</v>
      </c>
      <c r="AB314" s="15">
        <v>80.3</v>
      </c>
    </row>
    <row r="315" spans="1:28" ht="15" customHeight="1" x14ac:dyDescent="0.3">
      <c r="A315" s="15" t="s">
        <v>443</v>
      </c>
      <c r="B315" s="15" t="s">
        <v>109</v>
      </c>
      <c r="C315" s="15" t="s">
        <v>123</v>
      </c>
      <c r="D315" s="15" t="s">
        <v>144</v>
      </c>
      <c r="E315" s="15" t="s">
        <v>112</v>
      </c>
      <c r="F315" s="15">
        <v>2.8</v>
      </c>
      <c r="G315" s="15">
        <v>592.29999999999995</v>
      </c>
      <c r="H315" s="15">
        <v>28.3</v>
      </c>
      <c r="I315" s="15">
        <v>59.5</v>
      </c>
      <c r="J315" s="15">
        <v>9.1</v>
      </c>
      <c r="K315" s="15">
        <v>7.18</v>
      </c>
      <c r="L315" s="15">
        <v>26.6</v>
      </c>
      <c r="M315" s="15">
        <v>131.1</v>
      </c>
      <c r="N315" s="15">
        <v>38.4</v>
      </c>
      <c r="O315" s="15">
        <v>117.3</v>
      </c>
      <c r="P315" s="15" t="s">
        <v>127</v>
      </c>
      <c r="Q315" s="15">
        <v>157.4</v>
      </c>
      <c r="R315" s="15">
        <v>5.49</v>
      </c>
      <c r="S315" s="15">
        <v>0.83</v>
      </c>
      <c r="T315" s="15">
        <v>1.75</v>
      </c>
      <c r="U315" s="15">
        <v>4.9000000000000004</v>
      </c>
      <c r="V315" s="15">
        <v>59662</v>
      </c>
      <c r="W315" s="15">
        <v>176849</v>
      </c>
      <c r="X315" s="15">
        <v>292344</v>
      </c>
      <c r="Y315" s="15">
        <v>115495</v>
      </c>
      <c r="Z315" s="15">
        <v>1278</v>
      </c>
      <c r="AA315" s="15">
        <v>3.8340000000000001</v>
      </c>
      <c r="AB315" s="15">
        <v>40.299999999999997</v>
      </c>
    </row>
    <row r="316" spans="1:28" ht="15" customHeight="1" x14ac:dyDescent="0.3">
      <c r="A316" s="15" t="s">
        <v>444</v>
      </c>
      <c r="B316" s="15" t="s">
        <v>122</v>
      </c>
      <c r="C316" s="15" t="s">
        <v>114</v>
      </c>
      <c r="D316" s="15" t="s">
        <v>115</v>
      </c>
      <c r="E316" s="15" t="s">
        <v>120</v>
      </c>
      <c r="F316" s="15">
        <v>6.31</v>
      </c>
      <c r="G316" s="15">
        <v>337.1</v>
      </c>
      <c r="H316" s="15">
        <v>30.6</v>
      </c>
      <c r="I316" s="15">
        <v>51.2</v>
      </c>
      <c r="J316" s="15">
        <v>7.8</v>
      </c>
      <c r="K316" s="15">
        <v>6.07</v>
      </c>
      <c r="L316" s="15">
        <v>19.8</v>
      </c>
      <c r="M316" s="15">
        <v>107.4</v>
      </c>
      <c r="N316" s="15">
        <v>42.7</v>
      </c>
      <c r="O316" s="15">
        <v>72.8</v>
      </c>
      <c r="P316" s="15" t="s">
        <v>116</v>
      </c>
      <c r="Q316" s="15">
        <v>174.6</v>
      </c>
      <c r="R316" s="15">
        <v>6.91</v>
      </c>
      <c r="S316" s="15">
        <v>0.82</v>
      </c>
      <c r="T316" s="15">
        <v>1.38</v>
      </c>
      <c r="U316" s="15">
        <v>8.7100000000000009</v>
      </c>
      <c r="V316" s="15">
        <v>23478</v>
      </c>
      <c r="W316" s="15">
        <v>346570</v>
      </c>
      <c r="X316" s="15">
        <v>204493</v>
      </c>
      <c r="Y316" s="15">
        <v>-142077</v>
      </c>
      <c r="Z316" s="15">
        <v>4924</v>
      </c>
      <c r="AA316" s="15">
        <v>1.7689999999999999</v>
      </c>
      <c r="AB316" s="15">
        <v>32.200000000000003</v>
      </c>
    </row>
    <row r="317" spans="1:28" ht="15" customHeight="1" x14ac:dyDescent="0.3">
      <c r="A317" s="15" t="s">
        <v>445</v>
      </c>
      <c r="B317" s="15" t="s">
        <v>118</v>
      </c>
      <c r="C317" s="15" t="s">
        <v>123</v>
      </c>
      <c r="D317" s="15" t="s">
        <v>115</v>
      </c>
      <c r="E317" s="15" t="s">
        <v>120</v>
      </c>
      <c r="F317" s="15">
        <v>7.48</v>
      </c>
      <c r="G317" s="15">
        <v>229.5</v>
      </c>
      <c r="H317" s="15">
        <v>33.299999999999997</v>
      </c>
      <c r="I317" s="15">
        <v>53</v>
      </c>
      <c r="J317" s="15">
        <v>7.4</v>
      </c>
      <c r="K317" s="15">
        <v>6.48</v>
      </c>
      <c r="L317" s="15">
        <v>15.2</v>
      </c>
      <c r="M317" s="15">
        <v>134.30000000000001</v>
      </c>
      <c r="N317" s="15">
        <v>56.8</v>
      </c>
      <c r="O317" s="15">
        <v>103.6</v>
      </c>
      <c r="P317" s="15" t="s">
        <v>102</v>
      </c>
      <c r="Q317" s="15">
        <v>62.1</v>
      </c>
      <c r="R317" s="15">
        <v>6.7</v>
      </c>
      <c r="S317" s="15">
        <v>0.85</v>
      </c>
      <c r="T317" s="15">
        <v>2.2999999999999998</v>
      </c>
      <c r="U317" s="15">
        <v>17.2</v>
      </c>
      <c r="V317" s="15">
        <v>21871</v>
      </c>
      <c r="W317" s="15">
        <v>375759</v>
      </c>
      <c r="X317" s="15">
        <v>376181</v>
      </c>
      <c r="Y317" s="15">
        <v>422</v>
      </c>
      <c r="Z317" s="15">
        <v>8601</v>
      </c>
      <c r="AA317" s="15">
        <v>2</v>
      </c>
      <c r="AB317" s="15">
        <v>39.700000000000003</v>
      </c>
    </row>
    <row r="318" spans="1:28" ht="15" customHeight="1" x14ac:dyDescent="0.3">
      <c r="A318" s="15" t="s">
        <v>446</v>
      </c>
      <c r="B318" s="15" t="s">
        <v>137</v>
      </c>
      <c r="C318" s="15" t="s">
        <v>123</v>
      </c>
      <c r="D318" s="15" t="s">
        <v>144</v>
      </c>
      <c r="E318" s="15" t="s">
        <v>112</v>
      </c>
      <c r="F318" s="15">
        <v>8.91</v>
      </c>
      <c r="G318" s="15">
        <v>582.70000000000005</v>
      </c>
      <c r="H318" s="15">
        <v>28.5</v>
      </c>
      <c r="I318" s="15">
        <v>54.3</v>
      </c>
      <c r="J318" s="15">
        <v>8.6999999999999993</v>
      </c>
      <c r="K318" s="15">
        <v>6.31</v>
      </c>
      <c r="L318" s="15">
        <v>23.6</v>
      </c>
      <c r="M318" s="15">
        <v>143.6</v>
      </c>
      <c r="N318" s="15">
        <v>44.4</v>
      </c>
      <c r="O318" s="15">
        <v>98.3</v>
      </c>
      <c r="P318" s="15" t="s">
        <v>116</v>
      </c>
      <c r="Q318" s="15">
        <v>228.7</v>
      </c>
      <c r="R318" s="15">
        <v>5.69</v>
      </c>
      <c r="S318" s="15">
        <v>0.96</v>
      </c>
      <c r="T318" s="15">
        <v>1.54</v>
      </c>
      <c r="U318" s="15">
        <v>13.72</v>
      </c>
      <c r="V318" s="15">
        <v>53288</v>
      </c>
      <c r="W318" s="15">
        <v>588508</v>
      </c>
      <c r="X318" s="15">
        <v>731111</v>
      </c>
      <c r="Y318" s="15">
        <v>142603</v>
      </c>
      <c r="Z318" s="15">
        <v>2776</v>
      </c>
      <c r="AA318" s="15">
        <v>4.9420000000000002</v>
      </c>
      <c r="AB318" s="15">
        <v>51.2</v>
      </c>
    </row>
    <row r="319" spans="1:28" ht="15" customHeight="1" x14ac:dyDescent="0.3">
      <c r="A319" s="15" t="s">
        <v>447</v>
      </c>
      <c r="B319" s="15" t="s">
        <v>104</v>
      </c>
      <c r="C319" s="15" t="s">
        <v>114</v>
      </c>
      <c r="D319" s="15" t="s">
        <v>115</v>
      </c>
      <c r="E319" s="15" t="s">
        <v>101</v>
      </c>
      <c r="F319" s="15">
        <v>1.19</v>
      </c>
      <c r="G319" s="15">
        <v>873.2</v>
      </c>
      <c r="H319" s="15">
        <v>30</v>
      </c>
      <c r="I319" s="15">
        <v>69.3</v>
      </c>
      <c r="J319" s="15">
        <v>7.9</v>
      </c>
      <c r="K319" s="15">
        <v>7.73</v>
      </c>
      <c r="L319" s="15">
        <v>32.6</v>
      </c>
      <c r="M319" s="15">
        <v>130.80000000000001</v>
      </c>
      <c r="N319" s="15">
        <v>41</v>
      </c>
      <c r="O319" s="15">
        <v>82.6</v>
      </c>
      <c r="P319" s="15" t="s">
        <v>116</v>
      </c>
      <c r="Q319" s="15">
        <v>236.3</v>
      </c>
      <c r="R319" s="15">
        <v>6.67</v>
      </c>
      <c r="S319" s="15">
        <v>0.72</v>
      </c>
      <c r="T319" s="15">
        <v>0.93</v>
      </c>
      <c r="U319" s="15">
        <v>1.1100000000000001</v>
      </c>
      <c r="V319" s="15">
        <v>22725</v>
      </c>
      <c r="W319" s="15">
        <v>76362</v>
      </c>
      <c r="X319" s="15">
        <v>25225</v>
      </c>
      <c r="Y319" s="15">
        <v>-51137</v>
      </c>
      <c r="Z319" s="15">
        <v>891</v>
      </c>
      <c r="AA319" s="15">
        <v>1.246</v>
      </c>
      <c r="AB319" s="15">
        <v>55.8</v>
      </c>
    </row>
    <row r="320" spans="1:28" ht="15" customHeight="1" x14ac:dyDescent="0.3">
      <c r="A320" s="15" t="s">
        <v>448</v>
      </c>
      <c r="B320" s="15" t="s">
        <v>122</v>
      </c>
      <c r="C320" s="15" t="s">
        <v>170</v>
      </c>
      <c r="D320" s="15" t="s">
        <v>100</v>
      </c>
      <c r="E320" s="15" t="s">
        <v>120</v>
      </c>
      <c r="F320" s="15">
        <v>2.2999999999999998</v>
      </c>
      <c r="G320" s="15">
        <v>246.5</v>
      </c>
      <c r="H320" s="15">
        <v>32.4</v>
      </c>
      <c r="I320" s="15">
        <v>61.3</v>
      </c>
      <c r="J320" s="15">
        <v>8.3000000000000007</v>
      </c>
      <c r="K320" s="15">
        <v>6.47</v>
      </c>
      <c r="L320" s="15">
        <v>19.399999999999999</v>
      </c>
      <c r="M320" s="15">
        <v>102.3</v>
      </c>
      <c r="N320" s="15">
        <v>68.599999999999994</v>
      </c>
      <c r="O320" s="15">
        <v>119.1</v>
      </c>
      <c r="P320" s="15" t="s">
        <v>107</v>
      </c>
      <c r="Q320" s="15">
        <v>157</v>
      </c>
      <c r="R320" s="15">
        <v>4.5999999999999996</v>
      </c>
      <c r="S320" s="15">
        <v>0.78</v>
      </c>
      <c r="T320" s="15">
        <v>1.88</v>
      </c>
      <c r="U320" s="15">
        <v>4.32</v>
      </c>
      <c r="V320" s="15">
        <v>22122</v>
      </c>
      <c r="W320" s="15">
        <v>129621</v>
      </c>
      <c r="X320" s="15">
        <v>95567</v>
      </c>
      <c r="Y320" s="15">
        <v>-34054</v>
      </c>
      <c r="Z320" s="15">
        <v>1644</v>
      </c>
      <c r="AA320" s="15">
        <v>2.6280000000000001</v>
      </c>
      <c r="AB320" s="15">
        <v>31.4</v>
      </c>
    </row>
    <row r="321" spans="1:28" ht="15" customHeight="1" x14ac:dyDescent="0.3">
      <c r="A321" s="15" t="s">
        <v>449</v>
      </c>
      <c r="B321" s="15" t="s">
        <v>137</v>
      </c>
      <c r="C321" s="15" t="s">
        <v>123</v>
      </c>
      <c r="D321" s="15" t="s">
        <v>144</v>
      </c>
      <c r="E321" s="15" t="s">
        <v>101</v>
      </c>
      <c r="F321" s="15">
        <v>9.15</v>
      </c>
      <c r="G321" s="15">
        <v>767.5</v>
      </c>
      <c r="H321" s="15">
        <v>26.5</v>
      </c>
      <c r="I321" s="15">
        <v>75.400000000000006</v>
      </c>
      <c r="J321" s="15">
        <v>6.7</v>
      </c>
      <c r="K321" s="15">
        <v>6.1</v>
      </c>
      <c r="L321" s="15">
        <v>30.4</v>
      </c>
      <c r="M321" s="15">
        <v>87.3</v>
      </c>
      <c r="N321" s="15">
        <v>81.8</v>
      </c>
      <c r="O321" s="15">
        <v>130.5</v>
      </c>
      <c r="P321" s="15" t="s">
        <v>102</v>
      </c>
      <c r="Q321" s="15">
        <v>309.3</v>
      </c>
      <c r="R321" s="15">
        <v>4.28</v>
      </c>
      <c r="S321" s="15">
        <v>0.89</v>
      </c>
      <c r="T321" s="15">
        <v>1.62</v>
      </c>
      <c r="U321" s="15">
        <v>14.82</v>
      </c>
      <c r="V321" s="15">
        <v>58340</v>
      </c>
      <c r="W321" s="15">
        <v>669624</v>
      </c>
      <c r="X321" s="15">
        <v>864599</v>
      </c>
      <c r="Y321" s="15">
        <v>194975</v>
      </c>
      <c r="Z321" s="15">
        <v>4270</v>
      </c>
      <c r="AA321" s="15">
        <v>3.4710000000000001</v>
      </c>
      <c r="AB321" s="15">
        <v>60.9</v>
      </c>
    </row>
    <row r="322" spans="1:28" ht="15" customHeight="1" x14ac:dyDescent="0.3">
      <c r="A322" s="15" t="s">
        <v>450</v>
      </c>
      <c r="B322" s="15" t="s">
        <v>104</v>
      </c>
      <c r="C322" s="15" t="s">
        <v>123</v>
      </c>
      <c r="D322" s="15" t="s">
        <v>132</v>
      </c>
      <c r="E322" s="15" t="s">
        <v>101</v>
      </c>
      <c r="F322" s="15">
        <v>3.41</v>
      </c>
      <c r="G322" s="15">
        <v>748</v>
      </c>
      <c r="H322" s="15">
        <v>29.3</v>
      </c>
      <c r="I322" s="15">
        <v>70.7</v>
      </c>
      <c r="J322" s="15">
        <v>7.2</v>
      </c>
      <c r="K322" s="15">
        <v>7</v>
      </c>
      <c r="L322" s="15">
        <v>30.7</v>
      </c>
      <c r="M322" s="15">
        <v>104.3</v>
      </c>
      <c r="N322" s="15">
        <v>75.3</v>
      </c>
      <c r="O322" s="15">
        <v>72.099999999999994</v>
      </c>
      <c r="P322" s="15" t="s">
        <v>107</v>
      </c>
      <c r="Q322" s="15">
        <v>152.9</v>
      </c>
      <c r="R322" s="15">
        <v>3.49</v>
      </c>
      <c r="S322" s="15">
        <v>0.68</v>
      </c>
      <c r="T322" s="15">
        <v>2.87</v>
      </c>
      <c r="U322" s="15">
        <v>9.7899999999999991</v>
      </c>
      <c r="V322" s="15">
        <v>113770</v>
      </c>
      <c r="W322" s="15">
        <v>241239</v>
      </c>
      <c r="X322" s="15">
        <v>1113808</v>
      </c>
      <c r="Y322" s="15">
        <v>872569</v>
      </c>
      <c r="Z322" s="15">
        <v>2898</v>
      </c>
      <c r="AA322" s="15">
        <v>3.3780000000000001</v>
      </c>
      <c r="AB322" s="15">
        <v>68.599999999999994</v>
      </c>
    </row>
    <row r="323" spans="1:28" ht="15" customHeight="1" x14ac:dyDescent="0.3">
      <c r="A323" s="15" t="s">
        <v>451</v>
      </c>
      <c r="B323" s="15" t="s">
        <v>98</v>
      </c>
      <c r="C323" s="15" t="s">
        <v>110</v>
      </c>
      <c r="D323" s="15" t="s">
        <v>106</v>
      </c>
      <c r="E323" s="15" t="s">
        <v>101</v>
      </c>
      <c r="F323" s="15">
        <v>14.87</v>
      </c>
      <c r="G323" s="15">
        <v>1125.5999999999999</v>
      </c>
      <c r="H323" s="15">
        <v>27.3</v>
      </c>
      <c r="I323" s="15">
        <v>82.1</v>
      </c>
      <c r="J323" s="15">
        <v>6.1</v>
      </c>
      <c r="K323" s="15">
        <v>5.52</v>
      </c>
      <c r="L323" s="15">
        <v>30.2</v>
      </c>
      <c r="M323" s="15">
        <v>83.6</v>
      </c>
      <c r="N323" s="15">
        <v>59.2</v>
      </c>
      <c r="O323" s="15">
        <v>84.1</v>
      </c>
      <c r="P323" s="15" t="s">
        <v>127</v>
      </c>
      <c r="Q323" s="15">
        <v>78.7</v>
      </c>
      <c r="R323" s="15">
        <v>6.75</v>
      </c>
      <c r="S323" s="15">
        <v>0.88</v>
      </c>
      <c r="T323" s="15">
        <v>0.61</v>
      </c>
      <c r="U323" s="15">
        <v>9.07</v>
      </c>
      <c r="V323" s="15">
        <v>19625</v>
      </c>
      <c r="W323" s="15">
        <v>770947</v>
      </c>
      <c r="X323" s="15">
        <v>177999</v>
      </c>
      <c r="Y323" s="15">
        <v>-592948</v>
      </c>
      <c r="Z323" s="15">
        <v>10761</v>
      </c>
      <c r="AA323" s="15">
        <v>0.84299999999999997</v>
      </c>
      <c r="AB323" s="15">
        <v>55.9</v>
      </c>
    </row>
    <row r="324" spans="1:28" ht="15" customHeight="1" x14ac:dyDescent="0.3">
      <c r="A324" s="15" t="s">
        <v>452</v>
      </c>
      <c r="B324" s="15" t="s">
        <v>146</v>
      </c>
      <c r="C324" s="15" t="s">
        <v>134</v>
      </c>
      <c r="D324" s="15" t="s">
        <v>115</v>
      </c>
      <c r="E324" s="15" t="s">
        <v>120</v>
      </c>
      <c r="F324" s="15">
        <v>4.49</v>
      </c>
      <c r="G324" s="15">
        <v>383.1</v>
      </c>
      <c r="H324" s="15">
        <v>33.799999999999997</v>
      </c>
      <c r="I324" s="15">
        <v>50.1</v>
      </c>
      <c r="J324" s="15">
        <v>8.5</v>
      </c>
      <c r="K324" s="15">
        <v>7.97</v>
      </c>
      <c r="L324" s="15">
        <v>16</v>
      </c>
      <c r="M324" s="15">
        <v>136.6</v>
      </c>
      <c r="N324" s="15">
        <v>89.8</v>
      </c>
      <c r="O324" s="15">
        <v>144.19999999999999</v>
      </c>
      <c r="P324" s="15" t="s">
        <v>107</v>
      </c>
      <c r="Q324" s="15">
        <v>151</v>
      </c>
      <c r="R324" s="15">
        <v>5.31</v>
      </c>
      <c r="S324" s="15">
        <v>0.67</v>
      </c>
      <c r="T324" s="15">
        <v>0.42</v>
      </c>
      <c r="U324" s="15">
        <v>1.89</v>
      </c>
      <c r="V324" s="15">
        <v>23385</v>
      </c>
      <c r="W324" s="15">
        <v>243970</v>
      </c>
      <c r="X324" s="15">
        <v>44198</v>
      </c>
      <c r="Y324" s="15">
        <v>-199772</v>
      </c>
      <c r="Z324" s="15">
        <v>9468</v>
      </c>
      <c r="AA324" s="15">
        <v>0.2</v>
      </c>
      <c r="AB324" s="15">
        <v>44.3</v>
      </c>
    </row>
    <row r="325" spans="1:28" ht="15" customHeight="1" x14ac:dyDescent="0.3">
      <c r="A325" s="15" t="s">
        <v>453</v>
      </c>
      <c r="B325" s="15" t="s">
        <v>118</v>
      </c>
      <c r="C325" s="15" t="s">
        <v>170</v>
      </c>
      <c r="D325" s="15" t="s">
        <v>115</v>
      </c>
      <c r="E325" s="15" t="s">
        <v>101</v>
      </c>
      <c r="F325" s="15">
        <v>7.02</v>
      </c>
      <c r="G325" s="15">
        <v>978.4</v>
      </c>
      <c r="H325" s="15">
        <v>30.9</v>
      </c>
      <c r="I325" s="15">
        <v>66.099999999999994</v>
      </c>
      <c r="J325" s="15">
        <v>6.5</v>
      </c>
      <c r="K325" s="15">
        <v>6.77</v>
      </c>
      <c r="L325" s="15">
        <v>33.5</v>
      </c>
      <c r="M325" s="15">
        <v>164</v>
      </c>
      <c r="N325" s="15">
        <v>59</v>
      </c>
      <c r="O325" s="15">
        <v>38.6</v>
      </c>
      <c r="P325" s="15" t="s">
        <v>116</v>
      </c>
      <c r="Q325" s="15">
        <v>307.89999999999998</v>
      </c>
      <c r="R325" s="15">
        <v>7.16</v>
      </c>
      <c r="S325" s="15">
        <v>0.8</v>
      </c>
      <c r="T325" s="15">
        <v>3.01</v>
      </c>
      <c r="U325" s="15">
        <v>21.13</v>
      </c>
      <c r="V325" s="15">
        <v>22344</v>
      </c>
      <c r="W325" s="15">
        <v>610824</v>
      </c>
      <c r="X325" s="15">
        <v>472129</v>
      </c>
      <c r="Y325" s="15">
        <v>-138695</v>
      </c>
      <c r="Z325" s="15">
        <v>5559</v>
      </c>
      <c r="AA325" s="15">
        <v>3.8010000000000002</v>
      </c>
      <c r="AB325" s="15">
        <v>45.7</v>
      </c>
    </row>
    <row r="326" spans="1:28" ht="15" customHeight="1" x14ac:dyDescent="0.3">
      <c r="A326" s="15" t="s">
        <v>454</v>
      </c>
      <c r="B326" s="15" t="s">
        <v>118</v>
      </c>
      <c r="C326" s="15" t="s">
        <v>119</v>
      </c>
      <c r="D326" s="15" t="s">
        <v>177</v>
      </c>
      <c r="E326" s="15" t="s">
        <v>120</v>
      </c>
      <c r="F326" s="15">
        <v>14.07</v>
      </c>
      <c r="G326" s="15">
        <v>80</v>
      </c>
      <c r="H326" s="15">
        <v>32.700000000000003</v>
      </c>
      <c r="I326" s="15">
        <v>49.7</v>
      </c>
      <c r="J326" s="15">
        <v>6.4</v>
      </c>
      <c r="K326" s="15">
        <v>6.88</v>
      </c>
      <c r="L326" s="15">
        <v>18.399999999999999</v>
      </c>
      <c r="M326" s="15">
        <v>152.69999999999999</v>
      </c>
      <c r="N326" s="15">
        <v>44.6</v>
      </c>
      <c r="O326" s="15">
        <v>82.6</v>
      </c>
      <c r="P326" s="15" t="s">
        <v>102</v>
      </c>
      <c r="Q326" s="15">
        <v>253.2</v>
      </c>
      <c r="R326" s="15">
        <v>4.7300000000000004</v>
      </c>
      <c r="S326" s="15">
        <v>0.92</v>
      </c>
      <c r="T326" s="15">
        <v>41.51</v>
      </c>
      <c r="U326" s="15">
        <v>584.04999999999995</v>
      </c>
      <c r="V326" s="15">
        <v>3670</v>
      </c>
      <c r="W326" s="15">
        <v>942002</v>
      </c>
      <c r="X326" s="15">
        <v>2143464</v>
      </c>
      <c r="Y326" s="15">
        <v>1201462</v>
      </c>
      <c r="Z326" s="15">
        <v>22813</v>
      </c>
      <c r="AA326" s="15">
        <v>25.602</v>
      </c>
      <c r="AB326" s="15">
        <v>30.1</v>
      </c>
    </row>
    <row r="327" spans="1:28" ht="15" customHeight="1" x14ac:dyDescent="0.3">
      <c r="A327" s="15" t="s">
        <v>455</v>
      </c>
      <c r="B327" s="15" t="s">
        <v>104</v>
      </c>
      <c r="C327" s="15" t="s">
        <v>152</v>
      </c>
      <c r="D327" s="15" t="s">
        <v>106</v>
      </c>
      <c r="E327" s="15" t="s">
        <v>112</v>
      </c>
      <c r="F327" s="15">
        <v>7.96</v>
      </c>
      <c r="G327" s="15">
        <v>477.9</v>
      </c>
      <c r="H327" s="15">
        <v>22.1</v>
      </c>
      <c r="I327" s="15">
        <v>64.3</v>
      </c>
      <c r="J327" s="15">
        <v>9</v>
      </c>
      <c r="K327" s="15">
        <v>7.17</v>
      </c>
      <c r="L327" s="15">
        <v>30.5</v>
      </c>
      <c r="M327" s="15">
        <v>118.3</v>
      </c>
      <c r="N327" s="15">
        <v>52.7</v>
      </c>
      <c r="O327" s="15">
        <v>112.3</v>
      </c>
      <c r="P327" s="15" t="s">
        <v>107</v>
      </c>
      <c r="Q327" s="15">
        <v>223.6</v>
      </c>
      <c r="R327" s="15">
        <v>4.7300000000000004</v>
      </c>
      <c r="S327" s="15">
        <v>0.88</v>
      </c>
      <c r="T327" s="15">
        <v>2.39</v>
      </c>
      <c r="U327" s="15">
        <v>19.02</v>
      </c>
      <c r="V327" s="15">
        <v>20060</v>
      </c>
      <c r="W327" s="15">
        <v>596875</v>
      </c>
      <c r="X327" s="15">
        <v>381541</v>
      </c>
      <c r="Y327" s="15">
        <v>-215334</v>
      </c>
      <c r="Z327" s="15">
        <v>4794</v>
      </c>
      <c r="AA327" s="15">
        <v>3.9670000000000001</v>
      </c>
      <c r="AB327" s="15">
        <v>40.5</v>
      </c>
    </row>
    <row r="328" spans="1:28" ht="15" customHeight="1" x14ac:dyDescent="0.3">
      <c r="A328" s="15" t="s">
        <v>456</v>
      </c>
      <c r="B328" s="15" t="s">
        <v>126</v>
      </c>
      <c r="C328" s="15" t="s">
        <v>134</v>
      </c>
      <c r="D328" s="15" t="s">
        <v>177</v>
      </c>
      <c r="E328" s="15" t="s">
        <v>112</v>
      </c>
      <c r="F328" s="15">
        <v>2.35</v>
      </c>
      <c r="G328" s="15">
        <v>533.6</v>
      </c>
      <c r="H328" s="15">
        <v>20.6</v>
      </c>
      <c r="I328" s="15">
        <v>57.1</v>
      </c>
      <c r="J328" s="15">
        <v>6.2</v>
      </c>
      <c r="K328" s="15">
        <v>6.23</v>
      </c>
      <c r="L328" s="15">
        <v>22</v>
      </c>
      <c r="M328" s="15">
        <v>114.4</v>
      </c>
      <c r="N328" s="15">
        <v>76.900000000000006</v>
      </c>
      <c r="O328" s="15">
        <v>109.1</v>
      </c>
      <c r="P328" s="15" t="s">
        <v>127</v>
      </c>
      <c r="Q328" s="15">
        <v>189.4</v>
      </c>
      <c r="R328" s="15">
        <v>2.98</v>
      </c>
      <c r="S328" s="15">
        <v>0.95</v>
      </c>
      <c r="T328" s="15">
        <v>49.62</v>
      </c>
      <c r="U328" s="15">
        <v>116.61</v>
      </c>
      <c r="V328" s="15">
        <v>3585</v>
      </c>
      <c r="W328" s="15">
        <v>171900</v>
      </c>
      <c r="X328" s="15">
        <v>418047</v>
      </c>
      <c r="Y328" s="15">
        <v>246147</v>
      </c>
      <c r="Z328" s="15">
        <v>4305</v>
      </c>
      <c r="AA328" s="15">
        <v>27.087</v>
      </c>
      <c r="AB328" s="15">
        <v>51.1</v>
      </c>
    </row>
    <row r="329" spans="1:28" ht="15" customHeight="1" x14ac:dyDescent="0.3">
      <c r="A329" s="15" t="s">
        <v>457</v>
      </c>
      <c r="B329" s="15" t="s">
        <v>109</v>
      </c>
      <c r="C329" s="15" t="s">
        <v>114</v>
      </c>
      <c r="D329" s="15" t="s">
        <v>144</v>
      </c>
      <c r="E329" s="15" t="s">
        <v>112</v>
      </c>
      <c r="F329" s="15">
        <v>6.23</v>
      </c>
      <c r="G329" s="15">
        <v>87.1</v>
      </c>
      <c r="H329" s="15">
        <v>27.3</v>
      </c>
      <c r="I329" s="15">
        <v>45.3</v>
      </c>
      <c r="J329" s="15">
        <v>7.8</v>
      </c>
      <c r="K329" s="15">
        <v>6.05</v>
      </c>
      <c r="L329" s="15">
        <v>24.3</v>
      </c>
      <c r="M329" s="15">
        <v>93.7</v>
      </c>
      <c r="N329" s="15">
        <v>47.6</v>
      </c>
      <c r="O329" s="15">
        <v>98.3</v>
      </c>
      <c r="P329" s="15" t="s">
        <v>107</v>
      </c>
      <c r="Q329" s="15">
        <v>108.3</v>
      </c>
      <c r="R329" s="15">
        <v>5.88</v>
      </c>
      <c r="S329" s="15">
        <v>0.95</v>
      </c>
      <c r="T329" s="15">
        <v>1.1000000000000001</v>
      </c>
      <c r="U329" s="15">
        <v>6.85</v>
      </c>
      <c r="V329" s="15">
        <v>46950</v>
      </c>
      <c r="W329" s="15">
        <v>454076</v>
      </c>
      <c r="X329" s="15">
        <v>321608</v>
      </c>
      <c r="Y329" s="15">
        <v>-132468</v>
      </c>
      <c r="Z329" s="15">
        <v>4504</v>
      </c>
      <c r="AA329" s="15">
        <v>1.5209999999999999</v>
      </c>
      <c r="AB329" s="15">
        <v>33.700000000000003</v>
      </c>
    </row>
    <row r="330" spans="1:28" ht="15" customHeight="1" x14ac:dyDescent="0.3">
      <c r="A330" s="15" t="s">
        <v>458</v>
      </c>
      <c r="B330" s="15" t="s">
        <v>122</v>
      </c>
      <c r="C330" s="15" t="s">
        <v>129</v>
      </c>
      <c r="D330" s="15" t="s">
        <v>144</v>
      </c>
      <c r="E330" s="15" t="s">
        <v>101</v>
      </c>
      <c r="F330" s="15">
        <v>2.76</v>
      </c>
      <c r="G330" s="15">
        <v>1059.5999999999999</v>
      </c>
      <c r="H330" s="15">
        <v>29.3</v>
      </c>
      <c r="I330" s="15">
        <v>64</v>
      </c>
      <c r="J330" s="15">
        <v>7.1</v>
      </c>
      <c r="K330" s="15">
        <v>7.11</v>
      </c>
      <c r="L330" s="15">
        <v>36.1</v>
      </c>
      <c r="M330" s="15">
        <v>151.19999999999999</v>
      </c>
      <c r="N330" s="15">
        <v>52.3</v>
      </c>
      <c r="O330" s="15">
        <v>99.4</v>
      </c>
      <c r="P330" s="15" t="s">
        <v>107</v>
      </c>
      <c r="Q330" s="15">
        <v>223.1</v>
      </c>
      <c r="R330" s="15">
        <v>5.61</v>
      </c>
      <c r="S330" s="15">
        <v>0.83</v>
      </c>
      <c r="T330" s="15">
        <v>1.6</v>
      </c>
      <c r="U330" s="15">
        <v>4.42</v>
      </c>
      <c r="V330" s="15">
        <v>65416</v>
      </c>
      <c r="W330" s="15">
        <v>201733</v>
      </c>
      <c r="X330" s="15">
        <v>289139</v>
      </c>
      <c r="Y330" s="15">
        <v>87406</v>
      </c>
      <c r="Z330" s="15">
        <v>1748</v>
      </c>
      <c r="AA330" s="15">
        <v>2.5289999999999999</v>
      </c>
      <c r="AB330" s="15">
        <v>55.6</v>
      </c>
    </row>
    <row r="331" spans="1:28" ht="15" customHeight="1" x14ac:dyDescent="0.3">
      <c r="A331" s="15" t="s">
        <v>459</v>
      </c>
      <c r="B331" s="15" t="s">
        <v>118</v>
      </c>
      <c r="C331" s="15" t="s">
        <v>134</v>
      </c>
      <c r="D331" s="15" t="s">
        <v>106</v>
      </c>
      <c r="E331" s="15" t="s">
        <v>101</v>
      </c>
      <c r="F331" s="15">
        <v>0.77</v>
      </c>
      <c r="G331" s="15">
        <v>1112</v>
      </c>
      <c r="H331" s="15">
        <v>28.1</v>
      </c>
      <c r="I331" s="15">
        <v>91</v>
      </c>
      <c r="J331" s="15">
        <v>6.1</v>
      </c>
      <c r="K331" s="15">
        <v>7.4</v>
      </c>
      <c r="L331" s="15">
        <v>33.299999999999997</v>
      </c>
      <c r="M331" s="15">
        <v>89.7</v>
      </c>
      <c r="N331" s="15">
        <v>35.299999999999997</v>
      </c>
      <c r="O331" s="15">
        <v>76.099999999999994</v>
      </c>
      <c r="P331" s="15" t="s">
        <v>102</v>
      </c>
      <c r="Q331" s="15">
        <v>115.1</v>
      </c>
      <c r="R331" s="15">
        <v>8.59</v>
      </c>
      <c r="S331" s="15">
        <v>0.85</v>
      </c>
      <c r="T331" s="15">
        <v>1.79</v>
      </c>
      <c r="U331" s="15">
        <v>1.38</v>
      </c>
      <c r="V331" s="15">
        <v>24141</v>
      </c>
      <c r="W331" s="15">
        <v>45482</v>
      </c>
      <c r="X331" s="15">
        <v>33315</v>
      </c>
      <c r="Y331" s="15">
        <v>-12167</v>
      </c>
      <c r="Z331" s="15">
        <v>356</v>
      </c>
      <c r="AA331" s="15">
        <v>3.8759999999999999</v>
      </c>
      <c r="AB331" s="15">
        <v>54.7</v>
      </c>
    </row>
    <row r="332" spans="1:28" ht="15" customHeight="1" x14ac:dyDescent="0.3">
      <c r="A332" s="15" t="s">
        <v>460</v>
      </c>
      <c r="B332" s="15" t="s">
        <v>146</v>
      </c>
      <c r="C332" s="15" t="s">
        <v>170</v>
      </c>
      <c r="D332" s="15" t="s">
        <v>144</v>
      </c>
      <c r="E332" s="15" t="s">
        <v>112</v>
      </c>
      <c r="F332" s="15">
        <v>11.17</v>
      </c>
      <c r="G332" s="15">
        <v>159.6</v>
      </c>
      <c r="H332" s="15">
        <v>25.7</v>
      </c>
      <c r="I332" s="15">
        <v>71.8</v>
      </c>
      <c r="J332" s="15">
        <v>8</v>
      </c>
      <c r="K332" s="15">
        <v>6.3</v>
      </c>
      <c r="L332" s="15">
        <v>19.899999999999999</v>
      </c>
      <c r="M332" s="15">
        <v>132.30000000000001</v>
      </c>
      <c r="N332" s="15">
        <v>71</v>
      </c>
      <c r="O332" s="15">
        <v>94.7</v>
      </c>
      <c r="P332" s="15" t="s">
        <v>116</v>
      </c>
      <c r="Q332" s="15">
        <v>199.4</v>
      </c>
      <c r="R332" s="15">
        <v>8.73</v>
      </c>
      <c r="S332" s="15">
        <v>0.77</v>
      </c>
      <c r="T332" s="15">
        <v>1.1599999999999999</v>
      </c>
      <c r="U332" s="15">
        <v>12.96</v>
      </c>
      <c r="V332" s="15">
        <v>57693</v>
      </c>
      <c r="W332" s="15">
        <v>716530</v>
      </c>
      <c r="X332" s="15">
        <v>747701</v>
      </c>
      <c r="Y332" s="15">
        <v>31171</v>
      </c>
      <c r="Z332" s="15">
        <v>2785</v>
      </c>
      <c r="AA332" s="15">
        <v>4.6539999999999999</v>
      </c>
      <c r="AB332" s="15">
        <v>23.4</v>
      </c>
    </row>
    <row r="333" spans="1:28" ht="15" customHeight="1" x14ac:dyDescent="0.3">
      <c r="A333" s="15" t="s">
        <v>461</v>
      </c>
      <c r="B333" s="15" t="s">
        <v>98</v>
      </c>
      <c r="C333" s="15" t="s">
        <v>105</v>
      </c>
      <c r="D333" s="15" t="s">
        <v>132</v>
      </c>
      <c r="E333" s="15" t="s">
        <v>101</v>
      </c>
      <c r="F333" s="15">
        <v>13.02</v>
      </c>
      <c r="G333" s="15">
        <v>976.8</v>
      </c>
      <c r="H333" s="15">
        <v>31.6</v>
      </c>
      <c r="I333" s="15">
        <v>85.8</v>
      </c>
      <c r="J333" s="15">
        <v>6.3</v>
      </c>
      <c r="K333" s="15">
        <v>6.47</v>
      </c>
      <c r="L333" s="15">
        <v>32.9</v>
      </c>
      <c r="M333" s="15">
        <v>125.6</v>
      </c>
      <c r="N333" s="15">
        <v>75.2</v>
      </c>
      <c r="O333" s="15">
        <v>116.2</v>
      </c>
      <c r="P333" s="15" t="s">
        <v>116</v>
      </c>
      <c r="Q333" s="15">
        <v>331.4</v>
      </c>
      <c r="R333" s="15">
        <v>4.5599999999999996</v>
      </c>
      <c r="S333" s="15">
        <v>0.73</v>
      </c>
      <c r="T333" s="15">
        <v>1.71</v>
      </c>
      <c r="U333" s="15">
        <v>22.26</v>
      </c>
      <c r="V333" s="15">
        <v>81627</v>
      </c>
      <c r="W333" s="15">
        <v>1038653</v>
      </c>
      <c r="X333" s="15">
        <v>1817017</v>
      </c>
      <c r="Y333" s="15">
        <v>778364</v>
      </c>
      <c r="Z333" s="15">
        <v>4197</v>
      </c>
      <c r="AA333" s="15">
        <v>5.3040000000000003</v>
      </c>
      <c r="AB333" s="15">
        <v>76.099999999999994</v>
      </c>
    </row>
    <row r="334" spans="1:28" ht="15" customHeight="1" x14ac:dyDescent="0.3">
      <c r="A334" s="15" t="s">
        <v>462</v>
      </c>
      <c r="B334" s="15" t="s">
        <v>137</v>
      </c>
      <c r="C334" s="15" t="s">
        <v>123</v>
      </c>
      <c r="D334" s="15" t="s">
        <v>144</v>
      </c>
      <c r="E334" s="15" t="s">
        <v>101</v>
      </c>
      <c r="F334" s="15">
        <v>3.54</v>
      </c>
      <c r="G334" s="15">
        <v>707.6</v>
      </c>
      <c r="H334" s="15">
        <v>27.9</v>
      </c>
      <c r="I334" s="15">
        <v>89.2</v>
      </c>
      <c r="J334" s="15">
        <v>7.8</v>
      </c>
      <c r="K334" s="15">
        <v>6.75</v>
      </c>
      <c r="L334" s="15">
        <v>34.299999999999997</v>
      </c>
      <c r="M334" s="15">
        <v>132.5</v>
      </c>
      <c r="N334" s="15">
        <v>88.2</v>
      </c>
      <c r="O334" s="15">
        <v>159.6</v>
      </c>
      <c r="P334" s="15" t="s">
        <v>116</v>
      </c>
      <c r="Q334" s="15">
        <v>199.2</v>
      </c>
      <c r="R334" s="15">
        <v>4.97</v>
      </c>
      <c r="S334" s="15">
        <v>0.85</v>
      </c>
      <c r="T334" s="15">
        <v>2.4500000000000002</v>
      </c>
      <c r="U334" s="15">
        <v>8.67</v>
      </c>
      <c r="V334" s="15">
        <v>57291</v>
      </c>
      <c r="W334" s="15">
        <v>250741</v>
      </c>
      <c r="X334" s="15">
        <v>496713</v>
      </c>
      <c r="Y334" s="15">
        <v>245972</v>
      </c>
      <c r="Z334" s="15">
        <v>980</v>
      </c>
      <c r="AA334" s="15">
        <v>8.8469999999999995</v>
      </c>
      <c r="AB334" s="15">
        <v>64.400000000000006</v>
      </c>
    </row>
    <row r="335" spans="1:28" ht="15" customHeight="1" x14ac:dyDescent="0.3">
      <c r="A335" s="15" t="s">
        <v>463</v>
      </c>
      <c r="B335" s="15" t="s">
        <v>104</v>
      </c>
      <c r="C335" s="15" t="s">
        <v>170</v>
      </c>
      <c r="D335" s="15" t="s">
        <v>111</v>
      </c>
      <c r="E335" s="15" t="s">
        <v>101</v>
      </c>
      <c r="F335" s="15">
        <v>9.67</v>
      </c>
      <c r="G335" s="15">
        <v>947.9</v>
      </c>
      <c r="H335" s="15">
        <v>26.8</v>
      </c>
      <c r="I335" s="15">
        <v>64.400000000000006</v>
      </c>
      <c r="J335" s="15">
        <v>5.8</v>
      </c>
      <c r="K335" s="15">
        <v>5.59</v>
      </c>
      <c r="L335" s="15">
        <v>29.8</v>
      </c>
      <c r="M335" s="15">
        <v>115.6</v>
      </c>
      <c r="N335" s="15">
        <v>51.1</v>
      </c>
      <c r="O335" s="15">
        <v>46.2</v>
      </c>
      <c r="P335" s="15" t="s">
        <v>107</v>
      </c>
      <c r="Q335" s="15">
        <v>153.69999999999999</v>
      </c>
      <c r="R335" s="15">
        <v>6.41</v>
      </c>
      <c r="S335" s="15">
        <v>0.67</v>
      </c>
      <c r="T335" s="15">
        <v>0.3</v>
      </c>
      <c r="U335" s="15">
        <v>2.9</v>
      </c>
      <c r="V335" s="15">
        <v>61274</v>
      </c>
      <c r="W335" s="15">
        <v>653536</v>
      </c>
      <c r="X335" s="15">
        <v>177695</v>
      </c>
      <c r="Y335" s="15">
        <v>-475841</v>
      </c>
      <c r="Z335" s="15">
        <v>4255</v>
      </c>
      <c r="AA335" s="15">
        <v>0.68200000000000005</v>
      </c>
      <c r="AB335" s="15">
        <v>63.5</v>
      </c>
    </row>
    <row r="336" spans="1:28" ht="15" customHeight="1" x14ac:dyDescent="0.3">
      <c r="A336" s="15" t="s">
        <v>464</v>
      </c>
      <c r="B336" s="15" t="s">
        <v>104</v>
      </c>
      <c r="C336" s="15" t="s">
        <v>110</v>
      </c>
      <c r="D336" s="15" t="s">
        <v>130</v>
      </c>
      <c r="E336" s="15" t="s">
        <v>112</v>
      </c>
      <c r="F336" s="15">
        <v>8.26</v>
      </c>
      <c r="G336" s="15">
        <v>359</v>
      </c>
      <c r="H336" s="15">
        <v>19</v>
      </c>
      <c r="I336" s="15">
        <v>51.5</v>
      </c>
      <c r="J336" s="15">
        <v>9.4</v>
      </c>
      <c r="K336" s="15">
        <v>7.7</v>
      </c>
      <c r="L336" s="15">
        <v>26.3</v>
      </c>
      <c r="M336" s="15">
        <v>40</v>
      </c>
      <c r="N336" s="15">
        <v>20.2</v>
      </c>
      <c r="O336" s="15">
        <v>95.3</v>
      </c>
      <c r="P336" s="15" t="s">
        <v>107</v>
      </c>
      <c r="Q336" s="15">
        <v>237.5</v>
      </c>
      <c r="R336" s="15">
        <v>3.9</v>
      </c>
      <c r="S336" s="15">
        <v>0.74</v>
      </c>
      <c r="T336" s="15">
        <v>0.31</v>
      </c>
      <c r="U336" s="15">
        <v>2.56</v>
      </c>
      <c r="V336" s="15">
        <v>66614</v>
      </c>
      <c r="W336" s="15">
        <v>601583</v>
      </c>
      <c r="X336" s="15">
        <v>170532</v>
      </c>
      <c r="Y336" s="15">
        <v>-431051</v>
      </c>
      <c r="Z336" s="15">
        <v>7092</v>
      </c>
      <c r="AA336" s="15">
        <v>0.36099999999999999</v>
      </c>
      <c r="AB336" s="15">
        <v>30.4</v>
      </c>
    </row>
    <row r="337" spans="1:28" ht="15" customHeight="1" x14ac:dyDescent="0.3">
      <c r="A337" s="15" t="s">
        <v>465</v>
      </c>
      <c r="B337" s="15" t="s">
        <v>98</v>
      </c>
      <c r="C337" s="15" t="s">
        <v>105</v>
      </c>
      <c r="D337" s="15" t="s">
        <v>132</v>
      </c>
      <c r="E337" s="15" t="s">
        <v>101</v>
      </c>
      <c r="F337" s="15">
        <v>2.64</v>
      </c>
      <c r="G337" s="15">
        <v>956.5</v>
      </c>
      <c r="H337" s="15">
        <v>27.9</v>
      </c>
      <c r="I337" s="15">
        <v>57.9</v>
      </c>
      <c r="J337" s="15">
        <v>7.4</v>
      </c>
      <c r="K337" s="15">
        <v>7.74</v>
      </c>
      <c r="L337" s="15">
        <v>38.6</v>
      </c>
      <c r="M337" s="15">
        <v>40</v>
      </c>
      <c r="N337" s="15">
        <v>54.1</v>
      </c>
      <c r="O337" s="15">
        <v>81.5</v>
      </c>
      <c r="P337" s="15" t="s">
        <v>102</v>
      </c>
      <c r="Q337" s="15">
        <v>124.5</v>
      </c>
      <c r="R337" s="15">
        <v>4.84</v>
      </c>
      <c r="S337" s="15">
        <v>0.88</v>
      </c>
      <c r="T337" s="15">
        <v>0.6</v>
      </c>
      <c r="U337" s="15">
        <v>1.58</v>
      </c>
      <c r="V337" s="15">
        <v>96947</v>
      </c>
      <c r="W337" s="15">
        <v>190964</v>
      </c>
      <c r="X337" s="15">
        <v>153176</v>
      </c>
      <c r="Y337" s="15">
        <v>-37788</v>
      </c>
      <c r="Z337" s="15">
        <v>1562</v>
      </c>
      <c r="AA337" s="15">
        <v>1.012</v>
      </c>
      <c r="AB337" s="15">
        <v>55.8</v>
      </c>
    </row>
    <row r="338" spans="1:28" ht="15" customHeight="1" x14ac:dyDescent="0.3">
      <c r="A338" s="15" t="s">
        <v>466</v>
      </c>
      <c r="B338" s="15" t="s">
        <v>137</v>
      </c>
      <c r="C338" s="15" t="s">
        <v>110</v>
      </c>
      <c r="D338" s="15" t="s">
        <v>115</v>
      </c>
      <c r="E338" s="15" t="s">
        <v>112</v>
      </c>
      <c r="F338" s="15">
        <v>9.57</v>
      </c>
      <c r="G338" s="15">
        <v>686.3</v>
      </c>
      <c r="H338" s="15">
        <v>26.1</v>
      </c>
      <c r="I338" s="15">
        <v>70.3</v>
      </c>
      <c r="J338" s="15">
        <v>8.6</v>
      </c>
      <c r="K338" s="15">
        <v>6.41</v>
      </c>
      <c r="L338" s="15">
        <v>22.8</v>
      </c>
      <c r="M338" s="15">
        <v>132.19999999999999</v>
      </c>
      <c r="N338" s="15">
        <v>63.9</v>
      </c>
      <c r="O338" s="15">
        <v>79</v>
      </c>
      <c r="P338" s="15" t="s">
        <v>116</v>
      </c>
      <c r="Q338" s="15">
        <v>212.7</v>
      </c>
      <c r="R338" s="15">
        <v>5.19</v>
      </c>
      <c r="S338" s="15">
        <v>0.71</v>
      </c>
      <c r="T338" s="15">
        <v>3.75</v>
      </c>
      <c r="U338" s="15">
        <v>35.89</v>
      </c>
      <c r="V338" s="15">
        <v>24394</v>
      </c>
      <c r="W338" s="15">
        <v>712789</v>
      </c>
      <c r="X338" s="15">
        <v>875501</v>
      </c>
      <c r="Y338" s="15">
        <v>162712</v>
      </c>
      <c r="Z338" s="15">
        <v>8495</v>
      </c>
      <c r="AA338" s="15">
        <v>4.2249999999999996</v>
      </c>
      <c r="AB338" s="15">
        <v>55.6</v>
      </c>
    </row>
    <row r="339" spans="1:28" ht="15" customHeight="1" x14ac:dyDescent="0.3">
      <c r="A339" s="15" t="s">
        <v>467</v>
      </c>
      <c r="B339" s="15" t="s">
        <v>146</v>
      </c>
      <c r="C339" s="15" t="s">
        <v>123</v>
      </c>
      <c r="D339" s="15" t="s">
        <v>111</v>
      </c>
      <c r="E339" s="15" t="s">
        <v>101</v>
      </c>
      <c r="F339" s="15">
        <v>4.49</v>
      </c>
      <c r="G339" s="15">
        <v>1050.8</v>
      </c>
      <c r="H339" s="15">
        <v>30.7</v>
      </c>
      <c r="I339" s="15">
        <v>77.2</v>
      </c>
      <c r="J339" s="15">
        <v>7.8</v>
      </c>
      <c r="K339" s="15">
        <v>6.2</v>
      </c>
      <c r="L339" s="15">
        <v>32.4</v>
      </c>
      <c r="M339" s="15">
        <v>179.1</v>
      </c>
      <c r="N339" s="15">
        <v>75.8</v>
      </c>
      <c r="O339" s="15">
        <v>82.2</v>
      </c>
      <c r="P339" s="15" t="s">
        <v>102</v>
      </c>
      <c r="Q339" s="15">
        <v>210.9</v>
      </c>
      <c r="R339" s="15">
        <v>4.21</v>
      </c>
      <c r="S339" s="15">
        <v>0.8</v>
      </c>
      <c r="T339" s="15">
        <v>1.1599999999999999</v>
      </c>
      <c r="U339" s="15">
        <v>5.21</v>
      </c>
      <c r="V339" s="15">
        <v>66648</v>
      </c>
      <c r="W339" s="15">
        <v>285507</v>
      </c>
      <c r="X339" s="15">
        <v>347236</v>
      </c>
      <c r="Y339" s="15">
        <v>61729</v>
      </c>
      <c r="Z339" s="15">
        <v>1369</v>
      </c>
      <c r="AA339" s="15">
        <v>3.806</v>
      </c>
      <c r="AB339" s="15">
        <v>64.599999999999994</v>
      </c>
    </row>
    <row r="340" spans="1:28" ht="15" customHeight="1" x14ac:dyDescent="0.3">
      <c r="A340" s="15" t="s">
        <v>468</v>
      </c>
      <c r="B340" s="15" t="s">
        <v>137</v>
      </c>
      <c r="C340" s="15" t="s">
        <v>114</v>
      </c>
      <c r="D340" s="15" t="s">
        <v>100</v>
      </c>
      <c r="E340" s="15" t="s">
        <v>101</v>
      </c>
      <c r="F340" s="15">
        <v>13.89</v>
      </c>
      <c r="G340" s="15">
        <v>860.8</v>
      </c>
      <c r="H340" s="15">
        <v>28.2</v>
      </c>
      <c r="I340" s="15">
        <v>95</v>
      </c>
      <c r="J340" s="15">
        <v>7.2</v>
      </c>
      <c r="K340" s="15">
        <v>6</v>
      </c>
      <c r="L340" s="15">
        <v>31.9</v>
      </c>
      <c r="M340" s="15">
        <v>149.1</v>
      </c>
      <c r="N340" s="15">
        <v>34.1</v>
      </c>
      <c r="O340" s="15">
        <v>103.7</v>
      </c>
      <c r="P340" s="15" t="s">
        <v>107</v>
      </c>
      <c r="Q340" s="15">
        <v>148.69999999999999</v>
      </c>
      <c r="R340" s="15">
        <v>5.98</v>
      </c>
      <c r="S340" s="15">
        <v>0.82</v>
      </c>
      <c r="T340" s="15">
        <v>1.95</v>
      </c>
      <c r="U340" s="15">
        <v>27.09</v>
      </c>
      <c r="V340" s="15">
        <v>19374</v>
      </c>
      <c r="W340" s="15">
        <v>1105642</v>
      </c>
      <c r="X340" s="15">
        <v>524842</v>
      </c>
      <c r="Y340" s="15">
        <v>-580800</v>
      </c>
      <c r="Z340" s="15">
        <v>10158</v>
      </c>
      <c r="AA340" s="15">
        <v>2.6669999999999998</v>
      </c>
      <c r="AB340" s="15">
        <v>61</v>
      </c>
    </row>
    <row r="341" spans="1:28" ht="15" customHeight="1" x14ac:dyDescent="0.3">
      <c r="A341" s="15" t="s">
        <v>469</v>
      </c>
      <c r="B341" s="15" t="s">
        <v>98</v>
      </c>
      <c r="C341" s="15" t="s">
        <v>129</v>
      </c>
      <c r="D341" s="15" t="s">
        <v>115</v>
      </c>
      <c r="E341" s="15" t="s">
        <v>101</v>
      </c>
      <c r="F341" s="15">
        <v>3.65</v>
      </c>
      <c r="G341" s="15">
        <v>970.5</v>
      </c>
      <c r="H341" s="15">
        <v>25.5</v>
      </c>
      <c r="I341" s="15">
        <v>65.099999999999994</v>
      </c>
      <c r="J341" s="15">
        <v>7.1</v>
      </c>
      <c r="K341" s="15">
        <v>7.68</v>
      </c>
      <c r="L341" s="15">
        <v>29.8</v>
      </c>
      <c r="M341" s="15">
        <v>122.6</v>
      </c>
      <c r="N341" s="15">
        <v>56.2</v>
      </c>
      <c r="O341" s="15">
        <v>74.400000000000006</v>
      </c>
      <c r="P341" s="15" t="s">
        <v>127</v>
      </c>
      <c r="Q341" s="15">
        <v>209.6</v>
      </c>
      <c r="R341" s="15">
        <v>4.03</v>
      </c>
      <c r="S341" s="15">
        <v>0.77</v>
      </c>
      <c r="T341" s="15">
        <v>1.01</v>
      </c>
      <c r="U341" s="15">
        <v>3.69</v>
      </c>
      <c r="V341" s="15">
        <v>22047</v>
      </c>
      <c r="W341" s="15">
        <v>238220</v>
      </c>
      <c r="X341" s="15">
        <v>81353</v>
      </c>
      <c r="Y341" s="15">
        <v>-156867</v>
      </c>
      <c r="Z341" s="15">
        <v>5926</v>
      </c>
      <c r="AA341" s="15">
        <v>0.623</v>
      </c>
      <c r="AB341" s="15">
        <v>55.1</v>
      </c>
    </row>
    <row r="342" spans="1:28" ht="15" customHeight="1" x14ac:dyDescent="0.3">
      <c r="A342" s="15" t="s">
        <v>470</v>
      </c>
      <c r="B342" s="15" t="s">
        <v>146</v>
      </c>
      <c r="C342" s="15" t="s">
        <v>129</v>
      </c>
      <c r="D342" s="15" t="s">
        <v>115</v>
      </c>
      <c r="E342" s="15" t="s">
        <v>112</v>
      </c>
      <c r="F342" s="15">
        <v>1.28</v>
      </c>
      <c r="G342" s="15">
        <v>185.1</v>
      </c>
      <c r="H342" s="15">
        <v>23.4</v>
      </c>
      <c r="I342" s="15">
        <v>57.1</v>
      </c>
      <c r="J342" s="15">
        <v>6.7</v>
      </c>
      <c r="K342" s="15">
        <v>7.14</v>
      </c>
      <c r="L342" s="15">
        <v>22.8</v>
      </c>
      <c r="M342" s="15">
        <v>149.80000000000001</v>
      </c>
      <c r="N342" s="15">
        <v>70.7</v>
      </c>
      <c r="O342" s="15">
        <v>111.1</v>
      </c>
      <c r="P342" s="15" t="s">
        <v>127</v>
      </c>
      <c r="Q342" s="15">
        <v>162.80000000000001</v>
      </c>
      <c r="R342" s="15">
        <v>3.66</v>
      </c>
      <c r="S342" s="15">
        <v>1</v>
      </c>
      <c r="T342" s="15">
        <v>2.37</v>
      </c>
      <c r="U342" s="15">
        <v>3.03</v>
      </c>
      <c r="V342" s="15">
        <v>24733</v>
      </c>
      <c r="W342" s="15">
        <v>88834</v>
      </c>
      <c r="X342" s="15">
        <v>74941</v>
      </c>
      <c r="Y342" s="15">
        <v>-13893</v>
      </c>
      <c r="Z342" s="15">
        <v>1802</v>
      </c>
      <c r="AA342" s="15">
        <v>1.681</v>
      </c>
      <c r="AB342" s="15">
        <v>44.1</v>
      </c>
    </row>
    <row r="343" spans="1:28" ht="15" customHeight="1" x14ac:dyDescent="0.3">
      <c r="A343" s="15" t="s">
        <v>471</v>
      </c>
      <c r="B343" s="15" t="s">
        <v>104</v>
      </c>
      <c r="C343" s="15" t="s">
        <v>134</v>
      </c>
      <c r="D343" s="15" t="s">
        <v>144</v>
      </c>
      <c r="E343" s="15" t="s">
        <v>112</v>
      </c>
      <c r="F343" s="15">
        <v>3.06</v>
      </c>
      <c r="G343" s="15">
        <v>637</v>
      </c>
      <c r="H343" s="15">
        <v>22.9</v>
      </c>
      <c r="I343" s="15">
        <v>59.3</v>
      </c>
      <c r="J343" s="15">
        <v>8.6999999999999993</v>
      </c>
      <c r="K343" s="15">
        <v>6.58</v>
      </c>
      <c r="L343" s="15">
        <v>20.100000000000001</v>
      </c>
      <c r="M343" s="15">
        <v>105.2</v>
      </c>
      <c r="N343" s="15">
        <v>50.3</v>
      </c>
      <c r="O343" s="15">
        <v>96.8</v>
      </c>
      <c r="P343" s="15" t="s">
        <v>116</v>
      </c>
      <c r="Q343" s="15">
        <v>217.6</v>
      </c>
      <c r="R343" s="15">
        <v>7.05</v>
      </c>
      <c r="S343" s="15">
        <v>0.93</v>
      </c>
      <c r="T343" s="15">
        <v>1.66</v>
      </c>
      <c r="U343" s="15">
        <v>5.08</v>
      </c>
      <c r="V343" s="15">
        <v>56471</v>
      </c>
      <c r="W343" s="15">
        <v>195594</v>
      </c>
      <c r="X343" s="15">
        <v>286873</v>
      </c>
      <c r="Y343" s="15">
        <v>91279</v>
      </c>
      <c r="Z343" s="15">
        <v>732</v>
      </c>
      <c r="AA343" s="15">
        <v>6.94</v>
      </c>
      <c r="AB343" s="15">
        <v>47.8</v>
      </c>
    </row>
    <row r="344" spans="1:28" ht="15" customHeight="1" x14ac:dyDescent="0.3">
      <c r="A344" s="15" t="s">
        <v>472</v>
      </c>
      <c r="B344" s="15" t="s">
        <v>118</v>
      </c>
      <c r="C344" s="15" t="s">
        <v>99</v>
      </c>
      <c r="D344" s="15" t="s">
        <v>177</v>
      </c>
      <c r="E344" s="15" t="s">
        <v>112</v>
      </c>
      <c r="F344" s="15">
        <v>8.49</v>
      </c>
      <c r="G344" s="15">
        <v>80</v>
      </c>
      <c r="H344" s="15">
        <v>24.4</v>
      </c>
      <c r="I344" s="15">
        <v>60.5</v>
      </c>
      <c r="J344" s="15">
        <v>7.4</v>
      </c>
      <c r="K344" s="15">
        <v>7.25</v>
      </c>
      <c r="L344" s="15">
        <v>25.1</v>
      </c>
      <c r="M344" s="15">
        <v>79.5</v>
      </c>
      <c r="N344" s="15">
        <v>42.5</v>
      </c>
      <c r="O344" s="15">
        <v>89.1</v>
      </c>
      <c r="P344" s="15" t="s">
        <v>127</v>
      </c>
      <c r="Q344" s="15">
        <v>171.5</v>
      </c>
      <c r="R344" s="15">
        <v>3.43</v>
      </c>
      <c r="S344" s="15">
        <v>0.68</v>
      </c>
      <c r="T344" s="15">
        <v>32.799999999999997</v>
      </c>
      <c r="U344" s="15">
        <v>278.47000000000003</v>
      </c>
      <c r="V344" s="15">
        <v>3349</v>
      </c>
      <c r="W344" s="15">
        <v>465569</v>
      </c>
      <c r="X344" s="15">
        <v>932596</v>
      </c>
      <c r="Y344" s="15">
        <v>467027</v>
      </c>
      <c r="Z344" s="15">
        <v>16970</v>
      </c>
      <c r="AA344" s="15">
        <v>16.41</v>
      </c>
      <c r="AB344" s="15">
        <v>33.700000000000003</v>
      </c>
    </row>
    <row r="345" spans="1:28" ht="15" customHeight="1" x14ac:dyDescent="0.3">
      <c r="A345" s="15" t="s">
        <v>473</v>
      </c>
      <c r="B345" s="15" t="s">
        <v>109</v>
      </c>
      <c r="C345" s="15" t="s">
        <v>134</v>
      </c>
      <c r="D345" s="15" t="s">
        <v>111</v>
      </c>
      <c r="E345" s="15" t="s">
        <v>101</v>
      </c>
      <c r="F345" s="15">
        <v>12.85</v>
      </c>
      <c r="G345" s="15">
        <v>851.7</v>
      </c>
      <c r="H345" s="15">
        <v>27.3</v>
      </c>
      <c r="I345" s="15">
        <v>71.8</v>
      </c>
      <c r="J345" s="15">
        <v>7.4</v>
      </c>
      <c r="K345" s="15">
        <v>6.23</v>
      </c>
      <c r="L345" s="15">
        <v>34.700000000000003</v>
      </c>
      <c r="M345" s="15">
        <v>88.5</v>
      </c>
      <c r="N345" s="15">
        <v>75.099999999999994</v>
      </c>
      <c r="O345" s="15">
        <v>114</v>
      </c>
      <c r="P345" s="15" t="s">
        <v>102</v>
      </c>
      <c r="Q345" s="15">
        <v>138.1</v>
      </c>
      <c r="R345" s="15">
        <v>3.01</v>
      </c>
      <c r="S345" s="15">
        <v>0.78</v>
      </c>
      <c r="T345" s="15">
        <v>1.38</v>
      </c>
      <c r="U345" s="15">
        <v>17.73</v>
      </c>
      <c r="V345" s="15">
        <v>66617</v>
      </c>
      <c r="W345" s="15">
        <v>695842</v>
      </c>
      <c r="X345" s="15">
        <v>1181119</v>
      </c>
      <c r="Y345" s="15">
        <v>485277</v>
      </c>
      <c r="Z345" s="15">
        <v>3412</v>
      </c>
      <c r="AA345" s="15">
        <v>5.1959999999999997</v>
      </c>
      <c r="AB345" s="15">
        <v>57.6</v>
      </c>
    </row>
    <row r="346" spans="1:28" ht="15" customHeight="1" x14ac:dyDescent="0.3">
      <c r="A346" s="15" t="s">
        <v>474</v>
      </c>
      <c r="B346" s="15" t="s">
        <v>109</v>
      </c>
      <c r="C346" s="15" t="s">
        <v>119</v>
      </c>
      <c r="D346" s="15" t="s">
        <v>130</v>
      </c>
      <c r="E346" s="15" t="s">
        <v>101</v>
      </c>
      <c r="F346" s="15">
        <v>1.87</v>
      </c>
      <c r="G346" s="15">
        <v>562</v>
      </c>
      <c r="H346" s="15">
        <v>29.5</v>
      </c>
      <c r="I346" s="15">
        <v>59.7</v>
      </c>
      <c r="J346" s="15">
        <v>6</v>
      </c>
      <c r="K346" s="15">
        <v>6.69</v>
      </c>
      <c r="L346" s="15">
        <v>31.1</v>
      </c>
      <c r="M346" s="15">
        <v>121.5</v>
      </c>
      <c r="N346" s="15">
        <v>56.9</v>
      </c>
      <c r="O346" s="15">
        <v>81.7</v>
      </c>
      <c r="P346" s="15" t="s">
        <v>102</v>
      </c>
      <c r="Q346" s="15">
        <v>159.19999999999999</v>
      </c>
      <c r="R346" s="15">
        <v>6.21</v>
      </c>
      <c r="S346" s="15">
        <v>0.82</v>
      </c>
      <c r="T346" s="15">
        <v>2.2799999999999998</v>
      </c>
      <c r="U346" s="15">
        <v>4.26</v>
      </c>
      <c r="V346" s="15">
        <v>68312</v>
      </c>
      <c r="W346" s="15">
        <v>131840</v>
      </c>
      <c r="X346" s="15">
        <v>291009</v>
      </c>
      <c r="Y346" s="15">
        <v>159169</v>
      </c>
      <c r="Z346" s="15">
        <v>1077</v>
      </c>
      <c r="AA346" s="15">
        <v>3.9550000000000001</v>
      </c>
      <c r="AB346" s="15">
        <v>37.6</v>
      </c>
    </row>
    <row r="347" spans="1:28" ht="15" customHeight="1" x14ac:dyDescent="0.3">
      <c r="A347" s="15" t="s">
        <v>475</v>
      </c>
      <c r="B347" s="15" t="s">
        <v>146</v>
      </c>
      <c r="C347" s="15" t="s">
        <v>134</v>
      </c>
      <c r="D347" s="15" t="s">
        <v>106</v>
      </c>
      <c r="E347" s="15" t="s">
        <v>101</v>
      </c>
      <c r="F347" s="15">
        <v>11.53</v>
      </c>
      <c r="G347" s="15">
        <v>768.8</v>
      </c>
      <c r="H347" s="15">
        <v>25.6</v>
      </c>
      <c r="I347" s="15">
        <v>71.5</v>
      </c>
      <c r="J347" s="15">
        <v>7.9</v>
      </c>
      <c r="K347" s="15">
        <v>6.71</v>
      </c>
      <c r="L347" s="15">
        <v>32.700000000000003</v>
      </c>
      <c r="M347" s="15">
        <v>120.2</v>
      </c>
      <c r="N347" s="15">
        <v>73</v>
      </c>
      <c r="O347" s="15">
        <v>97.8</v>
      </c>
      <c r="P347" s="15" t="s">
        <v>116</v>
      </c>
      <c r="Q347" s="15">
        <v>180.9</v>
      </c>
      <c r="R347" s="15">
        <v>1.59</v>
      </c>
      <c r="S347" s="15">
        <v>0.93</v>
      </c>
      <c r="T347" s="15">
        <v>4.72</v>
      </c>
      <c r="U347" s="15">
        <v>54.42</v>
      </c>
      <c r="V347" s="15">
        <v>20185</v>
      </c>
      <c r="W347" s="15">
        <v>722506</v>
      </c>
      <c r="X347" s="15">
        <v>1098468</v>
      </c>
      <c r="Y347" s="15">
        <v>375962</v>
      </c>
      <c r="Z347" s="15">
        <v>3831</v>
      </c>
      <c r="AA347" s="15">
        <v>14.205</v>
      </c>
      <c r="AB347" s="15">
        <v>65.099999999999994</v>
      </c>
    </row>
    <row r="348" spans="1:28" ht="15" customHeight="1" x14ac:dyDescent="0.3">
      <c r="A348" s="15" t="s">
        <v>476</v>
      </c>
      <c r="B348" s="15" t="s">
        <v>137</v>
      </c>
      <c r="C348" s="15" t="s">
        <v>123</v>
      </c>
      <c r="D348" s="15" t="s">
        <v>100</v>
      </c>
      <c r="E348" s="15" t="s">
        <v>101</v>
      </c>
      <c r="F348" s="15">
        <v>4.67</v>
      </c>
      <c r="G348" s="15">
        <v>557.9</v>
      </c>
      <c r="H348" s="15">
        <v>30.4</v>
      </c>
      <c r="I348" s="15">
        <v>79.599999999999994</v>
      </c>
      <c r="J348" s="15">
        <v>7.3</v>
      </c>
      <c r="K348" s="15">
        <v>6.58</v>
      </c>
      <c r="L348" s="15">
        <v>23.7</v>
      </c>
      <c r="M348" s="15">
        <v>116.5</v>
      </c>
      <c r="N348" s="15">
        <v>43.2</v>
      </c>
      <c r="O348" s="15">
        <v>163.80000000000001</v>
      </c>
      <c r="P348" s="15" t="s">
        <v>116</v>
      </c>
      <c r="Q348" s="15">
        <v>84.3</v>
      </c>
      <c r="R348" s="15">
        <v>3.58</v>
      </c>
      <c r="S348" s="15">
        <v>0.83</v>
      </c>
      <c r="T348" s="15">
        <v>2.33</v>
      </c>
      <c r="U348" s="15">
        <v>10.88</v>
      </c>
      <c r="V348" s="15">
        <v>23233</v>
      </c>
      <c r="W348" s="15">
        <v>237291</v>
      </c>
      <c r="X348" s="15">
        <v>252775</v>
      </c>
      <c r="Y348" s="15">
        <v>15484</v>
      </c>
      <c r="Z348" s="15">
        <v>1361</v>
      </c>
      <c r="AA348" s="15">
        <v>7.9939999999999998</v>
      </c>
      <c r="AB348" s="15">
        <v>68.099999999999994</v>
      </c>
    </row>
    <row r="349" spans="1:28" ht="15" customHeight="1" x14ac:dyDescent="0.3">
      <c r="A349" s="15" t="s">
        <v>477</v>
      </c>
      <c r="B349" s="15" t="s">
        <v>126</v>
      </c>
      <c r="C349" s="15" t="s">
        <v>152</v>
      </c>
      <c r="D349" s="15" t="s">
        <v>115</v>
      </c>
      <c r="E349" s="15" t="s">
        <v>101</v>
      </c>
      <c r="F349" s="15">
        <v>4.2300000000000004</v>
      </c>
      <c r="G349" s="15">
        <v>907</v>
      </c>
      <c r="H349" s="15">
        <v>31.2</v>
      </c>
      <c r="I349" s="15">
        <v>66.900000000000006</v>
      </c>
      <c r="J349" s="15">
        <v>6.8</v>
      </c>
      <c r="K349" s="15">
        <v>6.09</v>
      </c>
      <c r="L349" s="15">
        <v>34.799999999999997</v>
      </c>
      <c r="M349" s="15">
        <v>145.6</v>
      </c>
      <c r="N349" s="15">
        <v>57</v>
      </c>
      <c r="O349" s="15">
        <v>94.3</v>
      </c>
      <c r="P349" s="15" t="s">
        <v>102</v>
      </c>
      <c r="Q349" s="15">
        <v>172.4</v>
      </c>
      <c r="R349" s="15">
        <v>3.36</v>
      </c>
      <c r="S349" s="15">
        <v>0.72</v>
      </c>
      <c r="T349" s="15">
        <v>2.5299999999999998</v>
      </c>
      <c r="U349" s="15">
        <v>10.7</v>
      </c>
      <c r="V349" s="15">
        <v>22463</v>
      </c>
      <c r="W349" s="15">
        <v>276134</v>
      </c>
      <c r="X349" s="15">
        <v>240354</v>
      </c>
      <c r="Y349" s="15">
        <v>-35780</v>
      </c>
      <c r="Z349" s="15">
        <v>5365</v>
      </c>
      <c r="AA349" s="15">
        <v>1.994</v>
      </c>
      <c r="AB349" s="15">
        <v>67.3</v>
      </c>
    </row>
    <row r="350" spans="1:28" ht="15" customHeight="1" x14ac:dyDescent="0.3">
      <c r="A350" s="15" t="s">
        <v>478</v>
      </c>
      <c r="B350" s="15" t="s">
        <v>118</v>
      </c>
      <c r="C350" s="15" t="s">
        <v>114</v>
      </c>
      <c r="D350" s="15" t="s">
        <v>111</v>
      </c>
      <c r="E350" s="15" t="s">
        <v>112</v>
      </c>
      <c r="F350" s="15">
        <v>13.23</v>
      </c>
      <c r="G350" s="15">
        <v>312.8</v>
      </c>
      <c r="H350" s="15">
        <v>23.2</v>
      </c>
      <c r="I350" s="15">
        <v>73</v>
      </c>
      <c r="J350" s="15">
        <v>7.3</v>
      </c>
      <c r="K350" s="15">
        <v>6.44</v>
      </c>
      <c r="L350" s="15">
        <v>13.5</v>
      </c>
      <c r="M350" s="15">
        <v>130.69999999999999</v>
      </c>
      <c r="N350" s="15">
        <v>57</v>
      </c>
      <c r="O350" s="15">
        <v>122.2</v>
      </c>
      <c r="P350" s="15" t="s">
        <v>107</v>
      </c>
      <c r="Q350" s="15">
        <v>209.5</v>
      </c>
      <c r="R350" s="15">
        <v>2.15</v>
      </c>
      <c r="S350" s="15">
        <v>0.83</v>
      </c>
      <c r="T350" s="15">
        <v>1.08</v>
      </c>
      <c r="U350" s="15">
        <v>14.29</v>
      </c>
      <c r="V350" s="15">
        <v>72779</v>
      </c>
      <c r="W350" s="15">
        <v>801427</v>
      </c>
      <c r="X350" s="15">
        <v>1040012</v>
      </c>
      <c r="Y350" s="15">
        <v>238585</v>
      </c>
      <c r="Z350" s="15">
        <v>6611</v>
      </c>
      <c r="AA350" s="15">
        <v>2.1619999999999999</v>
      </c>
      <c r="AB350" s="15">
        <v>49.4</v>
      </c>
    </row>
    <row r="351" spans="1:28" ht="15" customHeight="1" x14ac:dyDescent="0.3">
      <c r="A351" s="15" t="s">
        <v>479</v>
      </c>
      <c r="B351" s="15" t="s">
        <v>122</v>
      </c>
      <c r="C351" s="15" t="s">
        <v>105</v>
      </c>
      <c r="D351" s="15" t="s">
        <v>106</v>
      </c>
      <c r="E351" s="15" t="s">
        <v>120</v>
      </c>
      <c r="F351" s="15">
        <v>2.77</v>
      </c>
      <c r="G351" s="15">
        <v>146.69999999999999</v>
      </c>
      <c r="H351" s="15">
        <v>32.6</v>
      </c>
      <c r="I351" s="15">
        <v>61.9</v>
      </c>
      <c r="J351" s="15">
        <v>8.8000000000000007</v>
      </c>
      <c r="K351" s="15">
        <v>6.83</v>
      </c>
      <c r="L351" s="15">
        <v>20.2</v>
      </c>
      <c r="M351" s="15">
        <v>135.5</v>
      </c>
      <c r="N351" s="15">
        <v>46.6</v>
      </c>
      <c r="O351" s="15">
        <v>95.5</v>
      </c>
      <c r="P351" s="15" t="s">
        <v>102</v>
      </c>
      <c r="Q351" s="15">
        <v>204.5</v>
      </c>
      <c r="R351" s="15">
        <v>1.79</v>
      </c>
      <c r="S351" s="15">
        <v>0.76</v>
      </c>
      <c r="T351" s="15">
        <v>2.74</v>
      </c>
      <c r="U351" s="15">
        <v>7.59</v>
      </c>
      <c r="V351" s="15">
        <v>21348</v>
      </c>
      <c r="W351" s="15">
        <v>185091</v>
      </c>
      <c r="X351" s="15">
        <v>162031</v>
      </c>
      <c r="Y351" s="15">
        <v>-23060</v>
      </c>
      <c r="Z351" s="15">
        <v>1494</v>
      </c>
      <c r="AA351" s="15">
        <v>5.08</v>
      </c>
      <c r="AB351" s="15">
        <v>38.200000000000003</v>
      </c>
    </row>
    <row r="352" spans="1:28" ht="15" customHeight="1" x14ac:dyDescent="0.3">
      <c r="A352" s="15" t="s">
        <v>480</v>
      </c>
      <c r="B352" s="15" t="s">
        <v>146</v>
      </c>
      <c r="C352" s="15" t="s">
        <v>152</v>
      </c>
      <c r="D352" s="15" t="s">
        <v>115</v>
      </c>
      <c r="E352" s="15" t="s">
        <v>101</v>
      </c>
      <c r="F352" s="15">
        <v>2.1800000000000002</v>
      </c>
      <c r="G352" s="15">
        <v>822.5</v>
      </c>
      <c r="H352" s="15">
        <v>28.9</v>
      </c>
      <c r="I352" s="15">
        <v>85</v>
      </c>
      <c r="J352" s="15">
        <v>7</v>
      </c>
      <c r="K352" s="15">
        <v>7.47</v>
      </c>
      <c r="L352" s="15">
        <v>38.4</v>
      </c>
      <c r="M352" s="15">
        <v>134.4</v>
      </c>
      <c r="N352" s="15">
        <v>57.2</v>
      </c>
      <c r="O352" s="15">
        <v>113.1</v>
      </c>
      <c r="P352" s="15" t="s">
        <v>116</v>
      </c>
      <c r="Q352" s="15">
        <v>104.4</v>
      </c>
      <c r="R352" s="15">
        <v>5.35</v>
      </c>
      <c r="S352" s="15">
        <v>0.94</v>
      </c>
      <c r="T352" s="15">
        <v>1.76</v>
      </c>
      <c r="U352" s="15">
        <v>3.84</v>
      </c>
      <c r="V352" s="15">
        <v>23459</v>
      </c>
      <c r="W352" s="15">
        <v>125890</v>
      </c>
      <c r="X352" s="15">
        <v>90083</v>
      </c>
      <c r="Y352" s="15">
        <v>-35807</v>
      </c>
      <c r="Z352" s="15">
        <v>1787</v>
      </c>
      <c r="AA352" s="15">
        <v>2.149</v>
      </c>
      <c r="AB352" s="15">
        <v>55.6</v>
      </c>
    </row>
    <row r="353" spans="1:28" ht="15" customHeight="1" x14ac:dyDescent="0.3">
      <c r="A353" s="15" t="s">
        <v>481</v>
      </c>
      <c r="B353" s="15" t="s">
        <v>137</v>
      </c>
      <c r="C353" s="15" t="s">
        <v>114</v>
      </c>
      <c r="D353" s="15" t="s">
        <v>115</v>
      </c>
      <c r="E353" s="15" t="s">
        <v>101</v>
      </c>
      <c r="F353" s="15">
        <v>12.73</v>
      </c>
      <c r="G353" s="15">
        <v>909.6</v>
      </c>
      <c r="H353" s="15">
        <v>29.3</v>
      </c>
      <c r="I353" s="15">
        <v>79.5</v>
      </c>
      <c r="J353" s="15">
        <v>7.6</v>
      </c>
      <c r="K353" s="15">
        <v>8.31</v>
      </c>
      <c r="L353" s="15">
        <v>29.8</v>
      </c>
      <c r="M353" s="15">
        <v>40</v>
      </c>
      <c r="N353" s="15">
        <v>96.5</v>
      </c>
      <c r="O353" s="15">
        <v>72.599999999999994</v>
      </c>
      <c r="P353" s="15" t="s">
        <v>107</v>
      </c>
      <c r="Q353" s="15">
        <v>219.3</v>
      </c>
      <c r="R353" s="15">
        <v>4.5999999999999996</v>
      </c>
      <c r="S353" s="15">
        <v>0.97</v>
      </c>
      <c r="T353" s="15">
        <v>0.3</v>
      </c>
      <c r="U353" s="15">
        <v>3.82</v>
      </c>
      <c r="V353" s="15">
        <v>18814</v>
      </c>
      <c r="W353" s="15">
        <v>929221</v>
      </c>
      <c r="X353" s="15">
        <v>71869</v>
      </c>
      <c r="Y353" s="15">
        <v>-857352</v>
      </c>
      <c r="Z353" s="15">
        <v>22531</v>
      </c>
      <c r="AA353" s="15">
        <v>0.17</v>
      </c>
      <c r="AB353" s="15">
        <v>68.8</v>
      </c>
    </row>
    <row r="354" spans="1:28" ht="15" customHeight="1" x14ac:dyDescent="0.3">
      <c r="A354" s="15" t="s">
        <v>482</v>
      </c>
      <c r="B354" s="15" t="s">
        <v>126</v>
      </c>
      <c r="C354" s="15" t="s">
        <v>99</v>
      </c>
      <c r="D354" s="15" t="s">
        <v>106</v>
      </c>
      <c r="E354" s="15" t="s">
        <v>120</v>
      </c>
      <c r="F354" s="15">
        <v>5.58</v>
      </c>
      <c r="G354" s="15">
        <v>352</v>
      </c>
      <c r="H354" s="15">
        <v>27.9</v>
      </c>
      <c r="I354" s="15">
        <v>62.3</v>
      </c>
      <c r="J354" s="15">
        <v>9.5</v>
      </c>
      <c r="K354" s="15">
        <v>7.46</v>
      </c>
      <c r="L354" s="15">
        <v>17.8</v>
      </c>
      <c r="M354" s="15">
        <v>136.30000000000001</v>
      </c>
      <c r="N354" s="15">
        <v>49.8</v>
      </c>
      <c r="O354" s="15">
        <v>74</v>
      </c>
      <c r="P354" s="15" t="s">
        <v>116</v>
      </c>
      <c r="Q354" s="15">
        <v>125.8</v>
      </c>
      <c r="R354" s="15">
        <v>1.74</v>
      </c>
      <c r="S354" s="15">
        <v>0.95</v>
      </c>
      <c r="T354" s="15">
        <v>1.42</v>
      </c>
      <c r="U354" s="15">
        <v>7.92</v>
      </c>
      <c r="V354" s="15">
        <v>25935</v>
      </c>
      <c r="W354" s="15">
        <v>296682</v>
      </c>
      <c r="X354" s="15">
        <v>205405</v>
      </c>
      <c r="Y354" s="15">
        <v>-91277</v>
      </c>
      <c r="Z354" s="15">
        <v>1923</v>
      </c>
      <c r="AA354" s="15">
        <v>4.1189999999999998</v>
      </c>
      <c r="AB354" s="15">
        <v>52.3</v>
      </c>
    </row>
    <row r="355" spans="1:28" ht="15" customHeight="1" x14ac:dyDescent="0.3">
      <c r="A355" s="15" t="s">
        <v>483</v>
      </c>
      <c r="B355" s="15" t="s">
        <v>146</v>
      </c>
      <c r="C355" s="15" t="s">
        <v>152</v>
      </c>
      <c r="D355" s="15" t="s">
        <v>106</v>
      </c>
      <c r="E355" s="15" t="s">
        <v>101</v>
      </c>
      <c r="F355" s="15">
        <v>12.95</v>
      </c>
      <c r="G355" s="15">
        <v>268.10000000000002</v>
      </c>
      <c r="H355" s="15">
        <v>25.6</v>
      </c>
      <c r="I355" s="15">
        <v>67.900000000000006</v>
      </c>
      <c r="J355" s="15">
        <v>6.2</v>
      </c>
      <c r="K355" s="15">
        <v>7.04</v>
      </c>
      <c r="L355" s="15">
        <v>29.7</v>
      </c>
      <c r="M355" s="15">
        <v>80.5</v>
      </c>
      <c r="N355" s="15">
        <v>16.5</v>
      </c>
      <c r="O355" s="15">
        <v>116.6</v>
      </c>
      <c r="P355" s="15" t="s">
        <v>116</v>
      </c>
      <c r="Q355" s="15">
        <v>162.30000000000001</v>
      </c>
      <c r="R355" s="15">
        <v>4.53</v>
      </c>
      <c r="S355" s="15">
        <v>0.99</v>
      </c>
      <c r="T355" s="15">
        <v>2.67</v>
      </c>
      <c r="U355" s="15">
        <v>34.58</v>
      </c>
      <c r="V355" s="15">
        <v>24570</v>
      </c>
      <c r="W355" s="15">
        <v>844970</v>
      </c>
      <c r="X355" s="15">
        <v>849631</v>
      </c>
      <c r="Y355" s="15">
        <v>4661</v>
      </c>
      <c r="Z355" s="15">
        <v>4344</v>
      </c>
      <c r="AA355" s="15">
        <v>7.96</v>
      </c>
      <c r="AB355" s="15">
        <v>42.9</v>
      </c>
    </row>
    <row r="356" spans="1:28" ht="15" customHeight="1" x14ac:dyDescent="0.3">
      <c r="A356" s="15" t="s">
        <v>484</v>
      </c>
      <c r="B356" s="15" t="s">
        <v>104</v>
      </c>
      <c r="C356" s="15" t="s">
        <v>129</v>
      </c>
      <c r="D356" s="15" t="s">
        <v>130</v>
      </c>
      <c r="E356" s="15" t="s">
        <v>112</v>
      </c>
      <c r="F356" s="15">
        <v>4.6100000000000003</v>
      </c>
      <c r="G356" s="15">
        <v>345</v>
      </c>
      <c r="H356" s="15">
        <v>25.7</v>
      </c>
      <c r="I356" s="15">
        <v>50.1</v>
      </c>
      <c r="J356" s="15">
        <v>8.6</v>
      </c>
      <c r="K356" s="15">
        <v>7.07</v>
      </c>
      <c r="L356" s="15">
        <v>35.799999999999997</v>
      </c>
      <c r="M356" s="15">
        <v>161.80000000000001</v>
      </c>
      <c r="N356" s="15">
        <v>15</v>
      </c>
      <c r="O356" s="15">
        <v>109.6</v>
      </c>
      <c r="P356" s="15" t="s">
        <v>102</v>
      </c>
      <c r="Q356" s="15">
        <v>228.8</v>
      </c>
      <c r="R356" s="15">
        <v>5.55</v>
      </c>
      <c r="S356" s="15">
        <v>0.67</v>
      </c>
      <c r="T356" s="15">
        <v>1.51</v>
      </c>
      <c r="U356" s="15">
        <v>6.96</v>
      </c>
      <c r="V356" s="15">
        <v>74230</v>
      </c>
      <c r="W356" s="15">
        <v>353949</v>
      </c>
      <c r="X356" s="15">
        <v>516641</v>
      </c>
      <c r="Y356" s="15">
        <v>162692</v>
      </c>
      <c r="Z356" s="15">
        <v>2933</v>
      </c>
      <c r="AA356" s="15">
        <v>2.3730000000000002</v>
      </c>
      <c r="AB356" s="15">
        <v>24.8</v>
      </c>
    </row>
    <row r="357" spans="1:28" ht="15" customHeight="1" x14ac:dyDescent="0.3">
      <c r="A357" s="15" t="s">
        <v>485</v>
      </c>
      <c r="B357" s="15" t="s">
        <v>122</v>
      </c>
      <c r="C357" s="15" t="s">
        <v>152</v>
      </c>
      <c r="D357" s="15" t="s">
        <v>130</v>
      </c>
      <c r="E357" s="15" t="s">
        <v>101</v>
      </c>
      <c r="F357" s="15">
        <v>5.0999999999999996</v>
      </c>
      <c r="G357" s="15">
        <v>1011.5</v>
      </c>
      <c r="H357" s="15">
        <v>26.1</v>
      </c>
      <c r="I357" s="15">
        <v>67.8</v>
      </c>
      <c r="J357" s="15">
        <v>5.4</v>
      </c>
      <c r="K357" s="15">
        <v>6.14</v>
      </c>
      <c r="L357" s="15">
        <v>23.1</v>
      </c>
      <c r="M357" s="15">
        <v>104.7</v>
      </c>
      <c r="N357" s="15">
        <v>40.299999999999997</v>
      </c>
      <c r="O357" s="15">
        <v>98.1</v>
      </c>
      <c r="P357" s="15" t="s">
        <v>127</v>
      </c>
      <c r="Q357" s="15">
        <v>127.8</v>
      </c>
      <c r="R357" s="15">
        <v>1.9</v>
      </c>
      <c r="S357" s="15">
        <v>0.8</v>
      </c>
      <c r="T357" s="15">
        <v>1.29</v>
      </c>
      <c r="U357" s="15">
        <v>6.58</v>
      </c>
      <c r="V357" s="15">
        <v>63004</v>
      </c>
      <c r="W357" s="15">
        <v>315919</v>
      </c>
      <c r="X357" s="15">
        <v>414566</v>
      </c>
      <c r="Y357" s="15">
        <v>98647</v>
      </c>
      <c r="Z357" s="15">
        <v>4344</v>
      </c>
      <c r="AA357" s="15">
        <v>1.5149999999999999</v>
      </c>
      <c r="AB357" s="15">
        <v>64.099999999999994</v>
      </c>
    </row>
    <row r="358" spans="1:28" ht="15" customHeight="1" x14ac:dyDescent="0.3">
      <c r="A358" s="15" t="s">
        <v>486</v>
      </c>
      <c r="B358" s="15" t="s">
        <v>146</v>
      </c>
      <c r="C358" s="15" t="s">
        <v>105</v>
      </c>
      <c r="D358" s="15" t="s">
        <v>106</v>
      </c>
      <c r="E358" s="15" t="s">
        <v>101</v>
      </c>
      <c r="F358" s="15">
        <v>2.6</v>
      </c>
      <c r="G358" s="15">
        <v>897.6</v>
      </c>
      <c r="H358" s="15">
        <v>32.5</v>
      </c>
      <c r="I358" s="15">
        <v>50.2</v>
      </c>
      <c r="J358" s="15">
        <v>8</v>
      </c>
      <c r="K358" s="15">
        <v>6.88</v>
      </c>
      <c r="L358" s="15">
        <v>33</v>
      </c>
      <c r="M358" s="15">
        <v>103.5</v>
      </c>
      <c r="N358" s="15">
        <v>70.099999999999994</v>
      </c>
      <c r="O358" s="15">
        <v>130.30000000000001</v>
      </c>
      <c r="P358" s="15" t="s">
        <v>127</v>
      </c>
      <c r="Q358" s="15">
        <v>175.9</v>
      </c>
      <c r="R358" s="15">
        <v>4.42</v>
      </c>
      <c r="S358" s="15">
        <v>0.67</v>
      </c>
      <c r="T358" s="15">
        <v>4.1399999999999997</v>
      </c>
      <c r="U358" s="15">
        <v>10.76</v>
      </c>
      <c r="V358" s="15">
        <v>18324</v>
      </c>
      <c r="W358" s="15">
        <v>161663</v>
      </c>
      <c r="X358" s="15">
        <v>197166</v>
      </c>
      <c r="Y358" s="15">
        <v>35503</v>
      </c>
      <c r="Z358" s="15">
        <v>1707</v>
      </c>
      <c r="AA358" s="15">
        <v>6.3029999999999999</v>
      </c>
      <c r="AB358" s="15">
        <v>48.5</v>
      </c>
    </row>
    <row r="359" spans="1:28" ht="15" customHeight="1" x14ac:dyDescent="0.3">
      <c r="A359" s="15" t="s">
        <v>487</v>
      </c>
      <c r="B359" s="15" t="s">
        <v>137</v>
      </c>
      <c r="C359" s="15" t="s">
        <v>110</v>
      </c>
      <c r="D359" s="15" t="s">
        <v>177</v>
      </c>
      <c r="E359" s="15" t="s">
        <v>112</v>
      </c>
      <c r="F359" s="15">
        <v>14.74</v>
      </c>
      <c r="G359" s="15">
        <v>589.1</v>
      </c>
      <c r="H359" s="15">
        <v>24.2</v>
      </c>
      <c r="I359" s="15">
        <v>54.5</v>
      </c>
      <c r="J359" s="15">
        <v>8</v>
      </c>
      <c r="K359" s="15">
        <v>6.81</v>
      </c>
      <c r="L359" s="15">
        <v>19.100000000000001</v>
      </c>
      <c r="M359" s="15">
        <v>151.30000000000001</v>
      </c>
      <c r="N359" s="15">
        <v>80.3</v>
      </c>
      <c r="O359" s="15">
        <v>127.8</v>
      </c>
      <c r="P359" s="15" t="s">
        <v>127</v>
      </c>
      <c r="Q359" s="15">
        <v>187.3</v>
      </c>
      <c r="R359" s="15">
        <v>4.43</v>
      </c>
      <c r="S359" s="15">
        <v>0.98</v>
      </c>
      <c r="T359" s="15">
        <v>84.75</v>
      </c>
      <c r="U359" s="15">
        <v>1249.21</v>
      </c>
      <c r="V359" s="15">
        <v>3483</v>
      </c>
      <c r="W359" s="15">
        <v>972119</v>
      </c>
      <c r="X359" s="15">
        <v>4350998</v>
      </c>
      <c r="Y359" s="15">
        <v>3378879</v>
      </c>
      <c r="Z359" s="15">
        <v>23936</v>
      </c>
      <c r="AA359" s="15">
        <v>52.19</v>
      </c>
      <c r="AB359" s="15">
        <v>43.8</v>
      </c>
    </row>
    <row r="360" spans="1:28" ht="15" customHeight="1" x14ac:dyDescent="0.3">
      <c r="A360" s="15" t="s">
        <v>488</v>
      </c>
      <c r="B360" s="15" t="s">
        <v>98</v>
      </c>
      <c r="C360" s="15" t="s">
        <v>134</v>
      </c>
      <c r="D360" s="15" t="s">
        <v>106</v>
      </c>
      <c r="E360" s="15" t="s">
        <v>101</v>
      </c>
      <c r="F360" s="15">
        <v>9.24</v>
      </c>
      <c r="G360" s="15">
        <v>958.2</v>
      </c>
      <c r="H360" s="15">
        <v>29</v>
      </c>
      <c r="I360" s="15">
        <v>54.6</v>
      </c>
      <c r="J360" s="15">
        <v>7.6</v>
      </c>
      <c r="K360" s="15">
        <v>6.94</v>
      </c>
      <c r="L360" s="15">
        <v>32</v>
      </c>
      <c r="M360" s="15">
        <v>150.30000000000001</v>
      </c>
      <c r="N360" s="15">
        <v>66.7</v>
      </c>
      <c r="O360" s="15">
        <v>124.4</v>
      </c>
      <c r="P360" s="15" t="s">
        <v>102</v>
      </c>
      <c r="Q360" s="15">
        <v>156.4</v>
      </c>
      <c r="R360" s="15">
        <v>5.87</v>
      </c>
      <c r="S360" s="15">
        <v>0.87</v>
      </c>
      <c r="T360" s="15">
        <v>4.5599999999999996</v>
      </c>
      <c r="U360" s="15">
        <v>42.13</v>
      </c>
      <c r="V360" s="15">
        <v>18442</v>
      </c>
      <c r="W360" s="15">
        <v>562151</v>
      </c>
      <c r="X360" s="15">
        <v>776961</v>
      </c>
      <c r="Y360" s="15">
        <v>214810</v>
      </c>
      <c r="Z360" s="15">
        <v>4826</v>
      </c>
      <c r="AA360" s="15">
        <v>8.73</v>
      </c>
      <c r="AB360" s="15">
        <v>53.4</v>
      </c>
    </row>
    <row r="361" spans="1:28" ht="15" customHeight="1" x14ac:dyDescent="0.3">
      <c r="A361" s="15" t="s">
        <v>489</v>
      </c>
      <c r="B361" s="15" t="s">
        <v>122</v>
      </c>
      <c r="C361" s="15" t="s">
        <v>123</v>
      </c>
      <c r="D361" s="15" t="s">
        <v>132</v>
      </c>
      <c r="E361" s="15" t="s">
        <v>112</v>
      </c>
      <c r="F361" s="15">
        <v>13.19</v>
      </c>
      <c r="G361" s="15">
        <v>221.2</v>
      </c>
      <c r="H361" s="15">
        <v>24.3</v>
      </c>
      <c r="I361" s="15">
        <v>53.7</v>
      </c>
      <c r="J361" s="15">
        <v>7.5</v>
      </c>
      <c r="K361" s="15">
        <v>7.3</v>
      </c>
      <c r="L361" s="15">
        <v>17.3</v>
      </c>
      <c r="M361" s="15">
        <v>89.5</v>
      </c>
      <c r="N361" s="15">
        <v>48.1</v>
      </c>
      <c r="O361" s="15">
        <v>147.19999999999999</v>
      </c>
      <c r="P361" s="15" t="s">
        <v>102</v>
      </c>
      <c r="Q361" s="15">
        <v>149.4</v>
      </c>
      <c r="R361" s="15">
        <v>4.32</v>
      </c>
      <c r="S361" s="15">
        <v>0.94</v>
      </c>
      <c r="T361" s="15">
        <v>1.24</v>
      </c>
      <c r="U361" s="15">
        <v>16.36</v>
      </c>
      <c r="V361" s="15">
        <v>96870</v>
      </c>
      <c r="W361" s="15">
        <v>739537</v>
      </c>
      <c r="X361" s="15">
        <v>1584793</v>
      </c>
      <c r="Y361" s="15">
        <v>845256</v>
      </c>
      <c r="Z361" s="15">
        <v>7742</v>
      </c>
      <c r="AA361" s="15">
        <v>2.113</v>
      </c>
      <c r="AB361" s="15">
        <v>30.8</v>
      </c>
    </row>
    <row r="362" spans="1:28" ht="15" customHeight="1" x14ac:dyDescent="0.3">
      <c r="A362" s="15" t="s">
        <v>490</v>
      </c>
      <c r="B362" s="15" t="s">
        <v>109</v>
      </c>
      <c r="C362" s="15" t="s">
        <v>105</v>
      </c>
      <c r="D362" s="15" t="s">
        <v>100</v>
      </c>
      <c r="E362" s="15" t="s">
        <v>101</v>
      </c>
      <c r="F362" s="15">
        <v>0.53</v>
      </c>
      <c r="G362" s="15">
        <v>717.9</v>
      </c>
      <c r="H362" s="15">
        <v>32.9</v>
      </c>
      <c r="I362" s="15">
        <v>94.3</v>
      </c>
      <c r="J362" s="15">
        <v>6.7</v>
      </c>
      <c r="K362" s="15">
        <v>7.49</v>
      </c>
      <c r="L362" s="15">
        <v>33.700000000000003</v>
      </c>
      <c r="M362" s="15">
        <v>122.6</v>
      </c>
      <c r="N362" s="15">
        <v>46.1</v>
      </c>
      <c r="O362" s="15">
        <v>87.7</v>
      </c>
      <c r="P362" s="15" t="s">
        <v>116</v>
      </c>
      <c r="Q362" s="15">
        <v>160.9</v>
      </c>
      <c r="R362" s="15">
        <v>5.75</v>
      </c>
      <c r="S362" s="15">
        <v>0.65</v>
      </c>
      <c r="T362" s="15">
        <v>1.21</v>
      </c>
      <c r="U362" s="15">
        <v>0.64</v>
      </c>
      <c r="V362" s="15">
        <v>23493</v>
      </c>
      <c r="W362" s="15">
        <v>40202</v>
      </c>
      <c r="X362" s="15">
        <v>15036</v>
      </c>
      <c r="Y362" s="15">
        <v>-25166</v>
      </c>
      <c r="Z362" s="15">
        <v>177</v>
      </c>
      <c r="AA362" s="15">
        <v>3.6160000000000001</v>
      </c>
      <c r="AB362" s="15">
        <v>37.5</v>
      </c>
    </row>
    <row r="363" spans="1:28" ht="15" customHeight="1" x14ac:dyDescent="0.3">
      <c r="A363" s="15" t="s">
        <v>491</v>
      </c>
      <c r="B363" s="15" t="s">
        <v>126</v>
      </c>
      <c r="C363" s="15" t="s">
        <v>110</v>
      </c>
      <c r="D363" s="15" t="s">
        <v>106</v>
      </c>
      <c r="E363" s="15" t="s">
        <v>112</v>
      </c>
      <c r="F363" s="15">
        <v>12.28</v>
      </c>
      <c r="G363" s="15">
        <v>890.2</v>
      </c>
      <c r="H363" s="15">
        <v>23.3</v>
      </c>
      <c r="I363" s="15">
        <v>54.3</v>
      </c>
      <c r="J363" s="15">
        <v>7.6</v>
      </c>
      <c r="K363" s="15">
        <v>6.41</v>
      </c>
      <c r="L363" s="15">
        <v>20.7</v>
      </c>
      <c r="M363" s="15">
        <v>132.80000000000001</v>
      </c>
      <c r="N363" s="15">
        <v>55.2</v>
      </c>
      <c r="O363" s="15">
        <v>97.9</v>
      </c>
      <c r="P363" s="15" t="s">
        <v>116</v>
      </c>
      <c r="Q363" s="15">
        <v>156.19999999999999</v>
      </c>
      <c r="R363" s="15">
        <v>8.52</v>
      </c>
      <c r="S363" s="15">
        <v>0.83</v>
      </c>
      <c r="T363" s="15">
        <v>3.77</v>
      </c>
      <c r="U363" s="15">
        <v>46.3</v>
      </c>
      <c r="V363" s="15">
        <v>22637</v>
      </c>
      <c r="W363" s="15">
        <v>753494</v>
      </c>
      <c r="X363" s="15">
        <v>1048093</v>
      </c>
      <c r="Y363" s="15">
        <v>294599</v>
      </c>
      <c r="Z363" s="15">
        <v>3016</v>
      </c>
      <c r="AA363" s="15">
        <v>15.351000000000001</v>
      </c>
      <c r="AB363" s="15">
        <v>34.4</v>
      </c>
    </row>
    <row r="364" spans="1:28" ht="15" customHeight="1" x14ac:dyDescent="0.3">
      <c r="A364" s="15" t="s">
        <v>492</v>
      </c>
      <c r="B364" s="15" t="s">
        <v>137</v>
      </c>
      <c r="C364" s="15" t="s">
        <v>99</v>
      </c>
      <c r="D364" s="15" t="s">
        <v>115</v>
      </c>
      <c r="E364" s="15" t="s">
        <v>101</v>
      </c>
      <c r="F364" s="15">
        <v>7.76</v>
      </c>
      <c r="G364" s="15">
        <v>621.70000000000005</v>
      </c>
      <c r="H364" s="15">
        <v>31.3</v>
      </c>
      <c r="I364" s="15">
        <v>78.7</v>
      </c>
      <c r="J364" s="15">
        <v>6.6</v>
      </c>
      <c r="K364" s="15">
        <v>8.31</v>
      </c>
      <c r="L364" s="15">
        <v>35.200000000000003</v>
      </c>
      <c r="M364" s="15">
        <v>139.80000000000001</v>
      </c>
      <c r="N364" s="15">
        <v>29.1</v>
      </c>
      <c r="O364" s="15">
        <v>122.7</v>
      </c>
      <c r="P364" s="15" t="s">
        <v>107</v>
      </c>
      <c r="Q364" s="15">
        <v>290.60000000000002</v>
      </c>
      <c r="R364" s="15">
        <v>2.17</v>
      </c>
      <c r="S364" s="15">
        <v>0.76</v>
      </c>
      <c r="T364" s="15">
        <v>0.3</v>
      </c>
      <c r="U364" s="15">
        <v>2.33</v>
      </c>
      <c r="V364" s="15">
        <v>25024</v>
      </c>
      <c r="W364" s="15">
        <v>579940</v>
      </c>
      <c r="X364" s="15">
        <v>58306</v>
      </c>
      <c r="Y364" s="15">
        <v>-521634</v>
      </c>
      <c r="Z364" s="15">
        <v>14045</v>
      </c>
      <c r="AA364" s="15">
        <v>0.16600000000000001</v>
      </c>
      <c r="AB364" s="15">
        <v>61.6</v>
      </c>
    </row>
    <row r="365" spans="1:28" ht="15" customHeight="1" x14ac:dyDescent="0.3">
      <c r="A365" s="15" t="s">
        <v>493</v>
      </c>
      <c r="B365" s="15" t="s">
        <v>118</v>
      </c>
      <c r="C365" s="15" t="s">
        <v>99</v>
      </c>
      <c r="D365" s="15" t="s">
        <v>106</v>
      </c>
      <c r="E365" s="15" t="s">
        <v>101</v>
      </c>
      <c r="F365" s="15">
        <v>8.9499999999999993</v>
      </c>
      <c r="G365" s="15">
        <v>1180.0999999999999</v>
      </c>
      <c r="H365" s="15">
        <v>25.4</v>
      </c>
      <c r="I365" s="15">
        <v>65.3</v>
      </c>
      <c r="J365" s="15">
        <v>6.8</v>
      </c>
      <c r="K365" s="15">
        <v>6.49</v>
      </c>
      <c r="L365" s="15">
        <v>40.5</v>
      </c>
      <c r="M365" s="15">
        <v>87.5</v>
      </c>
      <c r="N365" s="15">
        <v>51.9</v>
      </c>
      <c r="O365" s="15">
        <v>90.6</v>
      </c>
      <c r="P365" s="15" t="s">
        <v>107</v>
      </c>
      <c r="Q365" s="15">
        <v>76.2</v>
      </c>
      <c r="R365" s="15">
        <v>4.25</v>
      </c>
      <c r="S365" s="15">
        <v>1</v>
      </c>
      <c r="T365" s="15">
        <v>3.27</v>
      </c>
      <c r="U365" s="15">
        <v>29.27</v>
      </c>
      <c r="V365" s="15">
        <v>20802</v>
      </c>
      <c r="W365" s="15">
        <v>385486</v>
      </c>
      <c r="X365" s="15">
        <v>608875</v>
      </c>
      <c r="Y365" s="15">
        <v>223389</v>
      </c>
      <c r="Z365" s="15">
        <v>6307</v>
      </c>
      <c r="AA365" s="15">
        <v>4.641</v>
      </c>
      <c r="AB365" s="15">
        <v>57.8</v>
      </c>
    </row>
    <row r="366" spans="1:28" ht="15" customHeight="1" x14ac:dyDescent="0.3">
      <c r="A366" s="15" t="s">
        <v>494</v>
      </c>
      <c r="B366" s="15" t="s">
        <v>104</v>
      </c>
      <c r="C366" s="15" t="s">
        <v>134</v>
      </c>
      <c r="D366" s="15" t="s">
        <v>106</v>
      </c>
      <c r="E366" s="15" t="s">
        <v>101</v>
      </c>
      <c r="F366" s="15">
        <v>3.51</v>
      </c>
      <c r="G366" s="15">
        <v>638.5</v>
      </c>
      <c r="H366" s="15">
        <v>25.7</v>
      </c>
      <c r="I366" s="15">
        <v>73</v>
      </c>
      <c r="J366" s="15">
        <v>7.8</v>
      </c>
      <c r="K366" s="15">
        <v>7.84</v>
      </c>
      <c r="L366" s="15">
        <v>37.1</v>
      </c>
      <c r="M366" s="15">
        <v>76.099999999999994</v>
      </c>
      <c r="N366" s="15">
        <v>77.8</v>
      </c>
      <c r="O366" s="15">
        <v>129.4</v>
      </c>
      <c r="P366" s="15" t="s">
        <v>116</v>
      </c>
      <c r="Q366" s="15">
        <v>133.69999999999999</v>
      </c>
      <c r="R366" s="15">
        <v>3.2</v>
      </c>
      <c r="S366" s="15">
        <v>0.78</v>
      </c>
      <c r="T366" s="15">
        <v>0.88</v>
      </c>
      <c r="U366" s="15">
        <v>3.09</v>
      </c>
      <c r="V366" s="15">
        <v>23146</v>
      </c>
      <c r="W366" s="15">
        <v>193464</v>
      </c>
      <c r="X366" s="15">
        <v>71521</v>
      </c>
      <c r="Y366" s="15">
        <v>-121943</v>
      </c>
      <c r="Z366" s="15">
        <v>925</v>
      </c>
      <c r="AA366" s="15">
        <v>3.3410000000000002</v>
      </c>
      <c r="AB366" s="15">
        <v>53.5</v>
      </c>
    </row>
    <row r="367" spans="1:28" ht="15" customHeight="1" x14ac:dyDescent="0.3">
      <c r="A367" s="15" t="s">
        <v>495</v>
      </c>
      <c r="B367" s="15" t="s">
        <v>122</v>
      </c>
      <c r="C367" s="15" t="s">
        <v>99</v>
      </c>
      <c r="D367" s="15" t="s">
        <v>106</v>
      </c>
      <c r="E367" s="15" t="s">
        <v>101</v>
      </c>
      <c r="F367" s="15">
        <v>10.31</v>
      </c>
      <c r="G367" s="15">
        <v>1149.3</v>
      </c>
      <c r="H367" s="15">
        <v>27.9</v>
      </c>
      <c r="I367" s="15">
        <v>66.900000000000006</v>
      </c>
      <c r="J367" s="15">
        <v>7.1</v>
      </c>
      <c r="K367" s="15">
        <v>6.96</v>
      </c>
      <c r="L367" s="15">
        <v>33.4</v>
      </c>
      <c r="M367" s="15">
        <v>97.1</v>
      </c>
      <c r="N367" s="15">
        <v>48.5</v>
      </c>
      <c r="O367" s="15">
        <v>110.7</v>
      </c>
      <c r="P367" s="15" t="s">
        <v>127</v>
      </c>
      <c r="Q367" s="15">
        <v>242.3</v>
      </c>
      <c r="R367" s="15">
        <v>7.64</v>
      </c>
      <c r="S367" s="15">
        <v>0.67</v>
      </c>
      <c r="T367" s="15">
        <v>3.62</v>
      </c>
      <c r="U367" s="15">
        <v>37.32</v>
      </c>
      <c r="V367" s="15">
        <v>17220</v>
      </c>
      <c r="W367" s="15">
        <v>785711</v>
      </c>
      <c r="X367" s="15">
        <v>642650</v>
      </c>
      <c r="Y367" s="15">
        <v>-143061</v>
      </c>
      <c r="Z367" s="15">
        <v>5679</v>
      </c>
      <c r="AA367" s="15">
        <v>6.5720000000000001</v>
      </c>
      <c r="AB367" s="15">
        <v>40.700000000000003</v>
      </c>
    </row>
    <row r="368" spans="1:28" ht="15" customHeight="1" x14ac:dyDescent="0.3">
      <c r="A368" s="15" t="s">
        <v>496</v>
      </c>
      <c r="B368" s="15" t="s">
        <v>126</v>
      </c>
      <c r="C368" s="15" t="s">
        <v>105</v>
      </c>
      <c r="D368" s="15" t="s">
        <v>115</v>
      </c>
      <c r="E368" s="15" t="s">
        <v>112</v>
      </c>
      <c r="F368" s="15">
        <v>1.52</v>
      </c>
      <c r="G368" s="15">
        <v>361.3</v>
      </c>
      <c r="H368" s="15">
        <v>28.8</v>
      </c>
      <c r="I368" s="15">
        <v>41.3</v>
      </c>
      <c r="J368" s="15">
        <v>8.1999999999999993</v>
      </c>
      <c r="K368" s="15">
        <v>7.07</v>
      </c>
      <c r="L368" s="15">
        <v>22.8</v>
      </c>
      <c r="M368" s="15">
        <v>113.5</v>
      </c>
      <c r="N368" s="15">
        <v>26.2</v>
      </c>
      <c r="O368" s="15">
        <v>75</v>
      </c>
      <c r="P368" s="15" t="s">
        <v>107</v>
      </c>
      <c r="Q368" s="15">
        <v>40</v>
      </c>
      <c r="R368" s="15">
        <v>4.3</v>
      </c>
      <c r="S368" s="15">
        <v>0.99</v>
      </c>
      <c r="T368" s="15">
        <v>3</v>
      </c>
      <c r="U368" s="15">
        <v>4.5599999999999996</v>
      </c>
      <c r="V368" s="15">
        <v>20594</v>
      </c>
      <c r="W368" s="15">
        <v>71752</v>
      </c>
      <c r="X368" s="15">
        <v>93909</v>
      </c>
      <c r="Y368" s="15">
        <v>22157</v>
      </c>
      <c r="Z368" s="15">
        <v>2889</v>
      </c>
      <c r="AA368" s="15">
        <v>1.5780000000000001</v>
      </c>
      <c r="AB368" s="15">
        <v>37.299999999999997</v>
      </c>
    </row>
    <row r="369" spans="1:28" ht="15" customHeight="1" x14ac:dyDescent="0.3">
      <c r="A369" s="15" t="s">
        <v>497</v>
      </c>
      <c r="B369" s="15" t="s">
        <v>104</v>
      </c>
      <c r="C369" s="15" t="s">
        <v>110</v>
      </c>
      <c r="D369" s="15" t="s">
        <v>106</v>
      </c>
      <c r="E369" s="15" t="s">
        <v>112</v>
      </c>
      <c r="F369" s="15">
        <v>7.38</v>
      </c>
      <c r="G369" s="15">
        <v>758.1</v>
      </c>
      <c r="H369" s="15">
        <v>25.8</v>
      </c>
      <c r="I369" s="15">
        <v>66.5</v>
      </c>
      <c r="J369" s="15">
        <v>7.1</v>
      </c>
      <c r="K369" s="15">
        <v>6.03</v>
      </c>
      <c r="L369" s="15">
        <v>11.7</v>
      </c>
      <c r="M369" s="15">
        <v>111.2</v>
      </c>
      <c r="N369" s="15">
        <v>67.400000000000006</v>
      </c>
      <c r="O369" s="15">
        <v>71.2</v>
      </c>
      <c r="P369" s="15" t="s">
        <v>116</v>
      </c>
      <c r="Q369" s="15">
        <v>177</v>
      </c>
      <c r="R369" s="15">
        <v>5.14</v>
      </c>
      <c r="S369" s="15">
        <v>0.91</v>
      </c>
      <c r="T369" s="15">
        <v>2.69</v>
      </c>
      <c r="U369" s="15">
        <v>19.850000000000001</v>
      </c>
      <c r="V369" s="15">
        <v>24734</v>
      </c>
      <c r="W369" s="15">
        <v>538921</v>
      </c>
      <c r="X369" s="15">
        <v>490970</v>
      </c>
      <c r="Y369" s="15">
        <v>-47951</v>
      </c>
      <c r="Z369" s="15">
        <v>2365</v>
      </c>
      <c r="AA369" s="15">
        <v>8.3930000000000007</v>
      </c>
      <c r="AB369" s="15">
        <v>54.6</v>
      </c>
    </row>
    <row r="370" spans="1:28" ht="15" customHeight="1" x14ac:dyDescent="0.3">
      <c r="A370" s="15" t="s">
        <v>498</v>
      </c>
      <c r="B370" s="15" t="s">
        <v>109</v>
      </c>
      <c r="C370" s="15" t="s">
        <v>119</v>
      </c>
      <c r="D370" s="15" t="s">
        <v>106</v>
      </c>
      <c r="E370" s="15" t="s">
        <v>112</v>
      </c>
      <c r="F370" s="15">
        <v>6.97</v>
      </c>
      <c r="G370" s="15">
        <v>494.6</v>
      </c>
      <c r="H370" s="15">
        <v>24.4</v>
      </c>
      <c r="I370" s="15">
        <v>49.8</v>
      </c>
      <c r="J370" s="15">
        <v>6.9</v>
      </c>
      <c r="K370" s="15">
        <v>7.48</v>
      </c>
      <c r="L370" s="15">
        <v>22.8</v>
      </c>
      <c r="M370" s="15">
        <v>159.1</v>
      </c>
      <c r="N370" s="15">
        <v>96.1</v>
      </c>
      <c r="O370" s="15">
        <v>125.8</v>
      </c>
      <c r="P370" s="15" t="s">
        <v>107</v>
      </c>
      <c r="Q370" s="15">
        <v>158.80000000000001</v>
      </c>
      <c r="R370" s="15">
        <v>4.3</v>
      </c>
      <c r="S370" s="15">
        <v>0.98</v>
      </c>
      <c r="T370" s="15">
        <v>1.68</v>
      </c>
      <c r="U370" s="15">
        <v>11.71</v>
      </c>
      <c r="V370" s="15">
        <v>20650</v>
      </c>
      <c r="W370" s="15">
        <v>408886</v>
      </c>
      <c r="X370" s="15">
        <v>241812</v>
      </c>
      <c r="Y370" s="15">
        <v>-167074</v>
      </c>
      <c r="Z370" s="15">
        <v>5493</v>
      </c>
      <c r="AA370" s="15">
        <v>2.1320000000000001</v>
      </c>
      <c r="AB370" s="15">
        <v>45.8</v>
      </c>
    </row>
    <row r="371" spans="1:28" ht="15" customHeight="1" x14ac:dyDescent="0.3">
      <c r="A371" s="15" t="s">
        <v>499</v>
      </c>
      <c r="B371" s="15" t="s">
        <v>104</v>
      </c>
      <c r="C371" s="15" t="s">
        <v>99</v>
      </c>
      <c r="D371" s="15" t="s">
        <v>111</v>
      </c>
      <c r="E371" s="15" t="s">
        <v>120</v>
      </c>
      <c r="F371" s="15">
        <v>3.64</v>
      </c>
      <c r="G371" s="15">
        <v>511.4</v>
      </c>
      <c r="H371" s="15">
        <v>29.9</v>
      </c>
      <c r="I371" s="15">
        <v>44.5</v>
      </c>
      <c r="J371" s="15">
        <v>7.5</v>
      </c>
      <c r="K371" s="15">
        <v>7.59</v>
      </c>
      <c r="L371" s="15">
        <v>27</v>
      </c>
      <c r="M371" s="15">
        <v>128.30000000000001</v>
      </c>
      <c r="N371" s="15">
        <v>70.099999999999994</v>
      </c>
      <c r="O371" s="15">
        <v>105</v>
      </c>
      <c r="P371" s="15" t="s">
        <v>102</v>
      </c>
      <c r="Q371" s="15">
        <v>154</v>
      </c>
      <c r="R371" s="15">
        <v>6.07</v>
      </c>
      <c r="S371" s="15">
        <v>0.67</v>
      </c>
      <c r="T371" s="15">
        <v>0.57999999999999996</v>
      </c>
      <c r="U371" s="15">
        <v>2.11</v>
      </c>
      <c r="V371" s="15">
        <v>65636</v>
      </c>
      <c r="W371" s="15">
        <v>220371</v>
      </c>
      <c r="X371" s="15">
        <v>138492</v>
      </c>
      <c r="Y371" s="15">
        <v>-81879</v>
      </c>
      <c r="Z371" s="15">
        <v>1047</v>
      </c>
      <c r="AA371" s="15">
        <v>2.0150000000000001</v>
      </c>
      <c r="AB371" s="15">
        <v>34.5</v>
      </c>
    </row>
    <row r="372" spans="1:28" ht="15" customHeight="1" x14ac:dyDescent="0.3">
      <c r="A372" s="15" t="s">
        <v>500</v>
      </c>
      <c r="B372" s="15" t="s">
        <v>126</v>
      </c>
      <c r="C372" s="15" t="s">
        <v>105</v>
      </c>
      <c r="D372" s="15" t="s">
        <v>132</v>
      </c>
      <c r="E372" s="15" t="s">
        <v>112</v>
      </c>
      <c r="F372" s="15">
        <v>4.2300000000000004</v>
      </c>
      <c r="G372" s="15">
        <v>454.8</v>
      </c>
      <c r="H372" s="15">
        <v>24.8</v>
      </c>
      <c r="I372" s="15">
        <v>64.8</v>
      </c>
      <c r="J372" s="15">
        <v>9.3000000000000007</v>
      </c>
      <c r="K372" s="15">
        <v>6.68</v>
      </c>
      <c r="L372" s="15">
        <v>25.5</v>
      </c>
      <c r="M372" s="15">
        <v>91.5</v>
      </c>
      <c r="N372" s="15">
        <v>66.900000000000006</v>
      </c>
      <c r="O372" s="15">
        <v>139.5</v>
      </c>
      <c r="P372" s="15" t="s">
        <v>102</v>
      </c>
      <c r="Q372" s="15">
        <v>189.7</v>
      </c>
      <c r="R372" s="15">
        <v>5.17</v>
      </c>
      <c r="S372" s="15">
        <v>0.72</v>
      </c>
      <c r="T372" s="15">
        <v>2.4300000000000002</v>
      </c>
      <c r="U372" s="15">
        <v>10.28</v>
      </c>
      <c r="V372" s="15">
        <v>97381</v>
      </c>
      <c r="W372" s="15">
        <v>256357</v>
      </c>
      <c r="X372" s="15">
        <v>1001077</v>
      </c>
      <c r="Y372" s="15">
        <v>744720</v>
      </c>
      <c r="Z372" s="15">
        <v>2225</v>
      </c>
      <c r="AA372" s="15">
        <v>4.62</v>
      </c>
      <c r="AB372" s="15">
        <v>38.200000000000003</v>
      </c>
    </row>
    <row r="373" spans="1:28" ht="15" customHeight="1" x14ac:dyDescent="0.3">
      <c r="A373" s="15" t="s">
        <v>501</v>
      </c>
      <c r="B373" s="15" t="s">
        <v>104</v>
      </c>
      <c r="C373" s="15" t="s">
        <v>123</v>
      </c>
      <c r="D373" s="15" t="s">
        <v>130</v>
      </c>
      <c r="E373" s="15" t="s">
        <v>101</v>
      </c>
      <c r="F373" s="15">
        <v>5.54</v>
      </c>
      <c r="G373" s="15">
        <v>961.9</v>
      </c>
      <c r="H373" s="15">
        <v>30.1</v>
      </c>
      <c r="I373" s="15">
        <v>53.9</v>
      </c>
      <c r="J373" s="15">
        <v>5.5</v>
      </c>
      <c r="K373" s="15">
        <v>6.06</v>
      </c>
      <c r="L373" s="15">
        <v>31.3</v>
      </c>
      <c r="M373" s="15">
        <v>106.9</v>
      </c>
      <c r="N373" s="15">
        <v>34.799999999999997</v>
      </c>
      <c r="O373" s="15">
        <v>89.8</v>
      </c>
      <c r="P373" s="15" t="s">
        <v>102</v>
      </c>
      <c r="Q373" s="15">
        <v>305.39999999999998</v>
      </c>
      <c r="R373" s="15">
        <v>5.17</v>
      </c>
      <c r="S373" s="15">
        <v>0.72</v>
      </c>
      <c r="T373" s="15">
        <v>1.01</v>
      </c>
      <c r="U373" s="15">
        <v>5.6</v>
      </c>
      <c r="V373" s="15">
        <v>73541</v>
      </c>
      <c r="W373" s="15">
        <v>429603</v>
      </c>
      <c r="X373" s="15">
        <v>411830</v>
      </c>
      <c r="Y373" s="15">
        <v>-17773</v>
      </c>
      <c r="Z373" s="15">
        <v>3122</v>
      </c>
      <c r="AA373" s="15">
        <v>1.794</v>
      </c>
      <c r="AB373" s="15">
        <v>49.9</v>
      </c>
    </row>
    <row r="374" spans="1:28" ht="15" customHeight="1" x14ac:dyDescent="0.3">
      <c r="A374" s="15" t="s">
        <v>502</v>
      </c>
      <c r="B374" s="15" t="s">
        <v>122</v>
      </c>
      <c r="C374" s="15" t="s">
        <v>119</v>
      </c>
      <c r="D374" s="15" t="s">
        <v>100</v>
      </c>
      <c r="E374" s="15" t="s">
        <v>101</v>
      </c>
      <c r="F374" s="15">
        <v>8.91</v>
      </c>
      <c r="G374" s="15">
        <v>830.6</v>
      </c>
      <c r="H374" s="15">
        <v>29.6</v>
      </c>
      <c r="I374" s="15">
        <v>75.8</v>
      </c>
      <c r="J374" s="15">
        <v>6.1</v>
      </c>
      <c r="K374" s="15">
        <v>6.44</v>
      </c>
      <c r="L374" s="15">
        <v>33.5</v>
      </c>
      <c r="M374" s="15">
        <v>124</v>
      </c>
      <c r="N374" s="15">
        <v>67.7</v>
      </c>
      <c r="O374" s="15">
        <v>149.6</v>
      </c>
      <c r="P374" s="15" t="s">
        <v>107</v>
      </c>
      <c r="Q374" s="15">
        <v>269.8</v>
      </c>
      <c r="R374" s="15">
        <v>1.1299999999999999</v>
      </c>
      <c r="S374" s="15">
        <v>0.81</v>
      </c>
      <c r="T374" s="15">
        <v>3.02</v>
      </c>
      <c r="U374" s="15">
        <v>26.91</v>
      </c>
      <c r="V374" s="15">
        <v>28373</v>
      </c>
      <c r="W374" s="15">
        <v>562055</v>
      </c>
      <c r="X374" s="15">
        <v>763517</v>
      </c>
      <c r="Y374" s="15">
        <v>201462</v>
      </c>
      <c r="Z374" s="15">
        <v>5995</v>
      </c>
      <c r="AA374" s="15">
        <v>4.4889999999999999</v>
      </c>
      <c r="AB374" s="15">
        <v>61.3</v>
      </c>
    </row>
    <row r="375" spans="1:28" ht="15" customHeight="1" x14ac:dyDescent="0.3">
      <c r="A375" s="15" t="s">
        <v>503</v>
      </c>
      <c r="B375" s="15" t="s">
        <v>98</v>
      </c>
      <c r="C375" s="15" t="s">
        <v>170</v>
      </c>
      <c r="D375" s="15" t="s">
        <v>130</v>
      </c>
      <c r="E375" s="15" t="s">
        <v>112</v>
      </c>
      <c r="F375" s="15">
        <v>7.73</v>
      </c>
      <c r="G375" s="15">
        <v>470.5</v>
      </c>
      <c r="H375" s="15">
        <v>24.6</v>
      </c>
      <c r="I375" s="15">
        <v>63.9</v>
      </c>
      <c r="J375" s="15">
        <v>8.1</v>
      </c>
      <c r="K375" s="15">
        <v>6.77</v>
      </c>
      <c r="L375" s="15">
        <v>15.8</v>
      </c>
      <c r="M375" s="15">
        <v>133</v>
      </c>
      <c r="N375" s="15">
        <v>43.8</v>
      </c>
      <c r="O375" s="15">
        <v>84.1</v>
      </c>
      <c r="P375" s="15" t="s">
        <v>102</v>
      </c>
      <c r="Q375" s="15">
        <v>148.5</v>
      </c>
      <c r="R375" s="15">
        <v>4.46</v>
      </c>
      <c r="S375" s="15">
        <v>0.88</v>
      </c>
      <c r="T375" s="15">
        <v>2.16</v>
      </c>
      <c r="U375" s="15">
        <v>16.7</v>
      </c>
      <c r="V375" s="15">
        <v>68296</v>
      </c>
      <c r="W375" s="15">
        <v>466151</v>
      </c>
      <c r="X375" s="15">
        <v>1140543</v>
      </c>
      <c r="Y375" s="15">
        <v>674392</v>
      </c>
      <c r="Z375" s="15">
        <v>4662</v>
      </c>
      <c r="AA375" s="15">
        <v>3.5819999999999999</v>
      </c>
      <c r="AB375" s="15">
        <v>50.7</v>
      </c>
    </row>
    <row r="376" spans="1:28" ht="15" customHeight="1" x14ac:dyDescent="0.3">
      <c r="A376" s="15" t="s">
        <v>504</v>
      </c>
      <c r="B376" s="15" t="s">
        <v>118</v>
      </c>
      <c r="C376" s="15" t="s">
        <v>134</v>
      </c>
      <c r="D376" s="15" t="s">
        <v>115</v>
      </c>
      <c r="E376" s="15" t="s">
        <v>112</v>
      </c>
      <c r="F376" s="15">
        <v>10.35</v>
      </c>
      <c r="G376" s="15">
        <v>500.9</v>
      </c>
      <c r="H376" s="15">
        <v>27.1</v>
      </c>
      <c r="I376" s="15">
        <v>41.6</v>
      </c>
      <c r="J376" s="15">
        <v>8.5</v>
      </c>
      <c r="K376" s="15">
        <v>6.94</v>
      </c>
      <c r="L376" s="15">
        <v>26</v>
      </c>
      <c r="M376" s="15">
        <v>70.2</v>
      </c>
      <c r="N376" s="15">
        <v>84.1</v>
      </c>
      <c r="O376" s="15">
        <v>46.3</v>
      </c>
      <c r="P376" s="15" t="s">
        <v>116</v>
      </c>
      <c r="Q376" s="15">
        <v>225.3</v>
      </c>
      <c r="R376" s="15">
        <v>2.95</v>
      </c>
      <c r="S376" s="15">
        <v>0.88</v>
      </c>
      <c r="T376" s="15">
        <v>3</v>
      </c>
      <c r="U376" s="15">
        <v>31.05</v>
      </c>
      <c r="V376" s="15">
        <v>19328</v>
      </c>
      <c r="W376" s="15">
        <v>643304</v>
      </c>
      <c r="X376" s="15">
        <v>600134</v>
      </c>
      <c r="Y376" s="15">
        <v>-43170</v>
      </c>
      <c r="Z376" s="15">
        <v>8897</v>
      </c>
      <c r="AA376" s="15">
        <v>3.49</v>
      </c>
      <c r="AB376" s="15">
        <v>33.299999999999997</v>
      </c>
    </row>
    <row r="377" spans="1:28" ht="15" customHeight="1" x14ac:dyDescent="0.3">
      <c r="A377" s="15" t="s">
        <v>505</v>
      </c>
      <c r="B377" s="15" t="s">
        <v>98</v>
      </c>
      <c r="C377" s="15" t="s">
        <v>170</v>
      </c>
      <c r="D377" s="15" t="s">
        <v>111</v>
      </c>
      <c r="E377" s="15" t="s">
        <v>120</v>
      </c>
      <c r="F377" s="15">
        <v>10.74</v>
      </c>
      <c r="G377" s="15">
        <v>80</v>
      </c>
      <c r="H377" s="15">
        <v>31.4</v>
      </c>
      <c r="I377" s="15">
        <v>55</v>
      </c>
      <c r="J377" s="15">
        <v>5.7</v>
      </c>
      <c r="K377" s="15">
        <v>6.79</v>
      </c>
      <c r="L377" s="15">
        <v>20.5</v>
      </c>
      <c r="M377" s="15">
        <v>69.8</v>
      </c>
      <c r="N377" s="15">
        <v>50.8</v>
      </c>
      <c r="O377" s="15">
        <v>121.1</v>
      </c>
      <c r="P377" s="15" t="s">
        <v>116</v>
      </c>
      <c r="Q377" s="15">
        <v>70.7</v>
      </c>
      <c r="R377" s="15">
        <v>3.45</v>
      </c>
      <c r="S377" s="15">
        <v>0.85</v>
      </c>
      <c r="T377" s="15">
        <v>0.72</v>
      </c>
      <c r="U377" s="15">
        <v>7.73</v>
      </c>
      <c r="V377" s="15">
        <v>80356</v>
      </c>
      <c r="W377" s="15">
        <v>580909</v>
      </c>
      <c r="X377" s="15">
        <v>621152</v>
      </c>
      <c r="Y377" s="15">
        <v>40243</v>
      </c>
      <c r="Z377" s="15">
        <v>2015</v>
      </c>
      <c r="AA377" s="15">
        <v>3.8359999999999999</v>
      </c>
      <c r="AB377" s="15">
        <v>42.8</v>
      </c>
    </row>
    <row r="378" spans="1:28" ht="15" customHeight="1" x14ac:dyDescent="0.3">
      <c r="A378" s="15" t="s">
        <v>506</v>
      </c>
      <c r="B378" s="15" t="s">
        <v>104</v>
      </c>
      <c r="C378" s="15" t="s">
        <v>119</v>
      </c>
      <c r="D378" s="15" t="s">
        <v>100</v>
      </c>
      <c r="E378" s="15" t="s">
        <v>101</v>
      </c>
      <c r="F378" s="15">
        <v>14.29</v>
      </c>
      <c r="G378" s="15">
        <v>872.2</v>
      </c>
      <c r="H378" s="15">
        <v>27.3</v>
      </c>
      <c r="I378" s="15">
        <v>70.900000000000006</v>
      </c>
      <c r="J378" s="15">
        <v>5.5</v>
      </c>
      <c r="K378" s="15">
        <v>6.65</v>
      </c>
      <c r="L378" s="15">
        <v>28.6</v>
      </c>
      <c r="M378" s="15">
        <v>193.7</v>
      </c>
      <c r="N378" s="15">
        <v>45.4</v>
      </c>
      <c r="O378" s="15">
        <v>136.4</v>
      </c>
      <c r="P378" s="15" t="s">
        <v>107</v>
      </c>
      <c r="Q378" s="15">
        <v>229.2</v>
      </c>
      <c r="R378" s="15">
        <v>6.28</v>
      </c>
      <c r="S378" s="15">
        <v>0.79</v>
      </c>
      <c r="T378" s="15">
        <v>3.74</v>
      </c>
      <c r="U378" s="15">
        <v>53.44</v>
      </c>
      <c r="V378" s="15">
        <v>26616</v>
      </c>
      <c r="W378" s="15">
        <v>1033483</v>
      </c>
      <c r="X378" s="15">
        <v>1422359</v>
      </c>
      <c r="Y378" s="15">
        <v>388876</v>
      </c>
      <c r="Z378" s="15">
        <v>9456</v>
      </c>
      <c r="AA378" s="15">
        <v>5.6509999999999998</v>
      </c>
      <c r="AB378" s="15">
        <v>46.5</v>
      </c>
    </row>
    <row r="379" spans="1:28" ht="15" customHeight="1" x14ac:dyDescent="0.3">
      <c r="A379" s="15" t="s">
        <v>507</v>
      </c>
      <c r="B379" s="15" t="s">
        <v>126</v>
      </c>
      <c r="C379" s="15" t="s">
        <v>129</v>
      </c>
      <c r="D379" s="15" t="s">
        <v>132</v>
      </c>
      <c r="E379" s="15" t="s">
        <v>101</v>
      </c>
      <c r="F379" s="15">
        <v>1.1499999999999999</v>
      </c>
      <c r="G379" s="15">
        <v>780.6</v>
      </c>
      <c r="H379" s="15">
        <v>30.9</v>
      </c>
      <c r="I379" s="15">
        <v>73.599999999999994</v>
      </c>
      <c r="J379" s="15">
        <v>6.1</v>
      </c>
      <c r="K379" s="15">
        <v>5.84</v>
      </c>
      <c r="L379" s="15">
        <v>28.7</v>
      </c>
      <c r="M379" s="15">
        <v>40</v>
      </c>
      <c r="N379" s="15">
        <v>60.9</v>
      </c>
      <c r="O379" s="15">
        <v>129.9</v>
      </c>
      <c r="P379" s="15" t="s">
        <v>116</v>
      </c>
      <c r="Q379" s="15">
        <v>283.60000000000002</v>
      </c>
      <c r="R379" s="15">
        <v>2.13</v>
      </c>
      <c r="S379" s="15">
        <v>0.97</v>
      </c>
      <c r="T379" s="15">
        <v>0.79</v>
      </c>
      <c r="U379" s="15">
        <v>0.91</v>
      </c>
      <c r="V379" s="15">
        <v>114111</v>
      </c>
      <c r="W379" s="15">
        <v>70973</v>
      </c>
      <c r="X379" s="15">
        <v>103841</v>
      </c>
      <c r="Y379" s="15">
        <v>32868</v>
      </c>
      <c r="Z379" s="15">
        <v>409</v>
      </c>
      <c r="AA379" s="15">
        <v>2.2250000000000001</v>
      </c>
      <c r="AB379" s="15">
        <v>70.400000000000006</v>
      </c>
    </row>
    <row r="380" spans="1:28" ht="15" customHeight="1" x14ac:dyDescent="0.3">
      <c r="A380" s="15" t="s">
        <v>508</v>
      </c>
      <c r="B380" s="15" t="s">
        <v>118</v>
      </c>
      <c r="C380" s="15" t="s">
        <v>110</v>
      </c>
      <c r="D380" s="15" t="s">
        <v>106</v>
      </c>
      <c r="E380" s="15" t="s">
        <v>101</v>
      </c>
      <c r="F380" s="15">
        <v>10.199999999999999</v>
      </c>
      <c r="G380" s="15">
        <v>1003</v>
      </c>
      <c r="H380" s="15">
        <v>29.8</v>
      </c>
      <c r="I380" s="15">
        <v>85</v>
      </c>
      <c r="J380" s="15">
        <v>6.2</v>
      </c>
      <c r="K380" s="15">
        <v>6.52</v>
      </c>
      <c r="L380" s="15">
        <v>36.700000000000003</v>
      </c>
      <c r="M380" s="15">
        <v>119</v>
      </c>
      <c r="N380" s="15">
        <v>58.3</v>
      </c>
      <c r="O380" s="15">
        <v>69.099999999999994</v>
      </c>
      <c r="P380" s="15" t="s">
        <v>107</v>
      </c>
      <c r="Q380" s="15">
        <v>343.2</v>
      </c>
      <c r="R380" s="15">
        <v>4.1500000000000004</v>
      </c>
      <c r="S380" s="15">
        <v>0.78</v>
      </c>
      <c r="T380" s="15">
        <v>4.0999999999999996</v>
      </c>
      <c r="U380" s="15">
        <v>41.82</v>
      </c>
      <c r="V380" s="15">
        <v>22998</v>
      </c>
      <c r="W380" s="15">
        <v>779375</v>
      </c>
      <c r="X380" s="15">
        <v>961776</v>
      </c>
      <c r="Y380" s="15">
        <v>182401</v>
      </c>
      <c r="Z380" s="15">
        <v>8738</v>
      </c>
      <c r="AA380" s="15">
        <v>4.7859999999999996</v>
      </c>
      <c r="AB380" s="15">
        <v>61.4</v>
      </c>
    </row>
    <row r="381" spans="1:28" ht="15" customHeight="1" x14ac:dyDescent="0.3">
      <c r="A381" s="15" t="s">
        <v>509</v>
      </c>
      <c r="B381" s="15" t="s">
        <v>137</v>
      </c>
      <c r="C381" s="15" t="s">
        <v>129</v>
      </c>
      <c r="D381" s="15" t="s">
        <v>100</v>
      </c>
      <c r="E381" s="15" t="s">
        <v>101</v>
      </c>
      <c r="F381" s="15">
        <v>11.77</v>
      </c>
      <c r="G381" s="15">
        <v>1071.4000000000001</v>
      </c>
      <c r="H381" s="15">
        <v>29.4</v>
      </c>
      <c r="I381" s="15">
        <v>70.599999999999994</v>
      </c>
      <c r="J381" s="15">
        <v>6.4</v>
      </c>
      <c r="K381" s="15">
        <v>6.21</v>
      </c>
      <c r="L381" s="15">
        <v>31</v>
      </c>
      <c r="M381" s="15">
        <v>126.9</v>
      </c>
      <c r="N381" s="15">
        <v>86.7</v>
      </c>
      <c r="O381" s="15">
        <v>112.5</v>
      </c>
      <c r="P381" s="15" t="s">
        <v>127</v>
      </c>
      <c r="Q381" s="15">
        <v>197.5</v>
      </c>
      <c r="R381" s="15">
        <v>0.5</v>
      </c>
      <c r="S381" s="15">
        <v>0.71</v>
      </c>
      <c r="T381" s="15">
        <v>2.52</v>
      </c>
      <c r="U381" s="15">
        <v>29.66</v>
      </c>
      <c r="V381" s="15">
        <v>20764</v>
      </c>
      <c r="W381" s="15">
        <v>708666</v>
      </c>
      <c r="X381" s="15">
        <v>615860</v>
      </c>
      <c r="Y381" s="15">
        <v>-92806</v>
      </c>
      <c r="Z381" s="15">
        <v>6853</v>
      </c>
      <c r="AA381" s="15">
        <v>4.3280000000000003</v>
      </c>
      <c r="AB381" s="15">
        <v>67.2</v>
      </c>
    </row>
    <row r="382" spans="1:28" ht="15" customHeight="1" x14ac:dyDescent="0.3">
      <c r="A382" s="15" t="s">
        <v>510</v>
      </c>
      <c r="B382" s="15" t="s">
        <v>118</v>
      </c>
      <c r="C382" s="15" t="s">
        <v>114</v>
      </c>
      <c r="D382" s="15" t="s">
        <v>106</v>
      </c>
      <c r="E382" s="15" t="s">
        <v>112</v>
      </c>
      <c r="F382" s="15">
        <v>9.56</v>
      </c>
      <c r="G382" s="15">
        <v>126.2</v>
      </c>
      <c r="H382" s="15">
        <v>27.6</v>
      </c>
      <c r="I382" s="15">
        <v>73.5</v>
      </c>
      <c r="J382" s="15">
        <v>8</v>
      </c>
      <c r="K382" s="15">
        <v>6.72</v>
      </c>
      <c r="L382" s="15">
        <v>29.8</v>
      </c>
      <c r="M382" s="15">
        <v>167.9</v>
      </c>
      <c r="N382" s="15">
        <v>52.4</v>
      </c>
      <c r="O382" s="15">
        <v>63</v>
      </c>
      <c r="P382" s="15" t="s">
        <v>127</v>
      </c>
      <c r="Q382" s="15">
        <v>183.9</v>
      </c>
      <c r="R382" s="15">
        <v>8.14</v>
      </c>
      <c r="S382" s="15">
        <v>0.93</v>
      </c>
      <c r="T382" s="15">
        <v>3.39</v>
      </c>
      <c r="U382" s="15">
        <v>32.409999999999997</v>
      </c>
      <c r="V382" s="15">
        <v>18968</v>
      </c>
      <c r="W382" s="15">
        <v>602709</v>
      </c>
      <c r="X382" s="15">
        <v>614753</v>
      </c>
      <c r="Y382" s="15">
        <v>12044</v>
      </c>
      <c r="Z382" s="15">
        <v>5404</v>
      </c>
      <c r="AA382" s="15">
        <v>5.9969999999999999</v>
      </c>
      <c r="AB382" s="15">
        <v>36.4</v>
      </c>
    </row>
    <row r="383" spans="1:28" ht="15" customHeight="1" x14ac:dyDescent="0.3">
      <c r="A383" s="15" t="s">
        <v>511</v>
      </c>
      <c r="B383" s="15" t="s">
        <v>126</v>
      </c>
      <c r="C383" s="15" t="s">
        <v>170</v>
      </c>
      <c r="D383" s="15" t="s">
        <v>111</v>
      </c>
      <c r="E383" s="15" t="s">
        <v>112</v>
      </c>
      <c r="F383" s="15">
        <v>6.17</v>
      </c>
      <c r="G383" s="15">
        <v>537.29999999999995</v>
      </c>
      <c r="H383" s="15">
        <v>19.5</v>
      </c>
      <c r="I383" s="15">
        <v>69.2</v>
      </c>
      <c r="J383" s="15">
        <v>6.5</v>
      </c>
      <c r="K383" s="15">
        <v>8.26</v>
      </c>
      <c r="L383" s="15">
        <v>23.9</v>
      </c>
      <c r="M383" s="15">
        <v>161.80000000000001</v>
      </c>
      <c r="N383" s="15">
        <v>66.7</v>
      </c>
      <c r="O383" s="15">
        <v>168.6</v>
      </c>
      <c r="P383" s="15" t="s">
        <v>102</v>
      </c>
      <c r="Q383" s="15">
        <v>280.7</v>
      </c>
      <c r="R383" s="15">
        <v>3.65</v>
      </c>
      <c r="S383" s="15">
        <v>0.87</v>
      </c>
      <c r="T383" s="15">
        <v>0.3</v>
      </c>
      <c r="U383" s="15">
        <v>1.85</v>
      </c>
      <c r="V383" s="15">
        <v>83112</v>
      </c>
      <c r="W383" s="15">
        <v>483204</v>
      </c>
      <c r="X383" s="15">
        <v>153757</v>
      </c>
      <c r="Y383" s="15">
        <v>-329447</v>
      </c>
      <c r="Z383" s="15">
        <v>1840</v>
      </c>
      <c r="AA383" s="15">
        <v>1.0049999999999999</v>
      </c>
      <c r="AB383" s="15">
        <v>40</v>
      </c>
    </row>
    <row r="384" spans="1:28" ht="15" customHeight="1" x14ac:dyDescent="0.3">
      <c r="A384" s="15" t="s">
        <v>512</v>
      </c>
      <c r="B384" s="15" t="s">
        <v>137</v>
      </c>
      <c r="C384" s="15" t="s">
        <v>170</v>
      </c>
      <c r="D384" s="15" t="s">
        <v>132</v>
      </c>
      <c r="E384" s="15" t="s">
        <v>112</v>
      </c>
      <c r="F384" s="15">
        <v>14.63</v>
      </c>
      <c r="G384" s="15">
        <v>332</v>
      </c>
      <c r="H384" s="15">
        <v>22.1</v>
      </c>
      <c r="I384" s="15">
        <v>69.099999999999994</v>
      </c>
      <c r="J384" s="15">
        <v>8.1</v>
      </c>
      <c r="K384" s="15">
        <v>6.83</v>
      </c>
      <c r="L384" s="15">
        <v>18.899999999999999</v>
      </c>
      <c r="M384" s="15">
        <v>96</v>
      </c>
      <c r="N384" s="15">
        <v>43.5</v>
      </c>
      <c r="O384" s="15">
        <v>134.5</v>
      </c>
      <c r="P384" s="15" t="s">
        <v>107</v>
      </c>
      <c r="Q384" s="15">
        <v>179.1</v>
      </c>
      <c r="R384" s="15">
        <v>4.43</v>
      </c>
      <c r="S384" s="15">
        <v>0.85</v>
      </c>
      <c r="T384" s="15">
        <v>2.1</v>
      </c>
      <c r="U384" s="15">
        <v>30.72</v>
      </c>
      <c r="V384" s="15">
        <v>88550</v>
      </c>
      <c r="W384" s="15">
        <v>888938</v>
      </c>
      <c r="X384" s="15">
        <v>2720256</v>
      </c>
      <c r="Y384" s="15">
        <v>1831318</v>
      </c>
      <c r="Z384" s="15">
        <v>12485</v>
      </c>
      <c r="AA384" s="15">
        <v>2.4609999999999999</v>
      </c>
      <c r="AB384" s="15">
        <v>43.8</v>
      </c>
    </row>
    <row r="385" spans="1:28" ht="15" customHeight="1" x14ac:dyDescent="0.3">
      <c r="A385" s="15" t="s">
        <v>513</v>
      </c>
      <c r="B385" s="15" t="s">
        <v>122</v>
      </c>
      <c r="C385" s="15" t="s">
        <v>170</v>
      </c>
      <c r="D385" s="15" t="s">
        <v>132</v>
      </c>
      <c r="E385" s="15" t="s">
        <v>101</v>
      </c>
      <c r="F385" s="15">
        <v>7.75</v>
      </c>
      <c r="G385" s="15">
        <v>450.4</v>
      </c>
      <c r="H385" s="15">
        <v>32.9</v>
      </c>
      <c r="I385" s="15">
        <v>58.7</v>
      </c>
      <c r="J385" s="15">
        <v>9.1</v>
      </c>
      <c r="K385" s="15">
        <v>7.33</v>
      </c>
      <c r="L385" s="15">
        <v>31.7</v>
      </c>
      <c r="M385" s="15">
        <v>201.9</v>
      </c>
      <c r="N385" s="15">
        <v>62.3</v>
      </c>
      <c r="O385" s="15">
        <v>142.69999999999999</v>
      </c>
      <c r="P385" s="15" t="s">
        <v>107</v>
      </c>
      <c r="Q385" s="15">
        <v>246.6</v>
      </c>
      <c r="R385" s="15">
        <v>3.83</v>
      </c>
      <c r="S385" s="15">
        <v>0.95</v>
      </c>
      <c r="T385" s="15">
        <v>1.53</v>
      </c>
      <c r="U385" s="15">
        <v>11.86</v>
      </c>
      <c r="V385" s="15">
        <v>107332</v>
      </c>
      <c r="W385" s="15">
        <v>566160</v>
      </c>
      <c r="X385" s="15">
        <v>1272958</v>
      </c>
      <c r="Y385" s="15">
        <v>706798</v>
      </c>
      <c r="Z385" s="15">
        <v>6393</v>
      </c>
      <c r="AA385" s="15">
        <v>1.855</v>
      </c>
      <c r="AB385" s="15">
        <v>39.200000000000003</v>
      </c>
    </row>
    <row r="386" spans="1:28" ht="15" customHeight="1" x14ac:dyDescent="0.3">
      <c r="A386" s="15" t="s">
        <v>514</v>
      </c>
      <c r="B386" s="15" t="s">
        <v>146</v>
      </c>
      <c r="C386" s="15" t="s">
        <v>152</v>
      </c>
      <c r="D386" s="15" t="s">
        <v>130</v>
      </c>
      <c r="E386" s="15" t="s">
        <v>101</v>
      </c>
      <c r="F386" s="15">
        <v>9.06</v>
      </c>
      <c r="G386" s="15">
        <v>856.6</v>
      </c>
      <c r="H386" s="15">
        <v>26.2</v>
      </c>
      <c r="I386" s="15">
        <v>64.3</v>
      </c>
      <c r="J386" s="15">
        <v>8.1</v>
      </c>
      <c r="K386" s="15">
        <v>7.07</v>
      </c>
      <c r="L386" s="15">
        <v>39.9</v>
      </c>
      <c r="M386" s="15">
        <v>111.7</v>
      </c>
      <c r="N386" s="15">
        <v>73.900000000000006</v>
      </c>
      <c r="O386" s="15">
        <v>44.4</v>
      </c>
      <c r="P386" s="15" t="s">
        <v>116</v>
      </c>
      <c r="Q386" s="15">
        <v>132.19999999999999</v>
      </c>
      <c r="R386" s="15">
        <v>6.74</v>
      </c>
      <c r="S386" s="15">
        <v>0.7</v>
      </c>
      <c r="T386" s="15">
        <v>1.5</v>
      </c>
      <c r="U386" s="15">
        <v>13.59</v>
      </c>
      <c r="V386" s="15">
        <v>70487</v>
      </c>
      <c r="W386" s="15">
        <v>543229</v>
      </c>
      <c r="X386" s="15">
        <v>957918</v>
      </c>
      <c r="Y386" s="15">
        <v>414689</v>
      </c>
      <c r="Z386" s="15">
        <v>3627</v>
      </c>
      <c r="AA386" s="15">
        <v>3.7469999999999999</v>
      </c>
      <c r="AB386" s="15">
        <v>35.5</v>
      </c>
    </row>
    <row r="387" spans="1:28" ht="15" customHeight="1" x14ac:dyDescent="0.3">
      <c r="A387" s="15" t="s">
        <v>515</v>
      </c>
      <c r="B387" s="15" t="s">
        <v>109</v>
      </c>
      <c r="C387" s="15" t="s">
        <v>105</v>
      </c>
      <c r="D387" s="15" t="s">
        <v>100</v>
      </c>
      <c r="E387" s="15" t="s">
        <v>120</v>
      </c>
      <c r="F387" s="15">
        <v>3.45</v>
      </c>
      <c r="G387" s="15">
        <v>537.20000000000005</v>
      </c>
      <c r="H387" s="15">
        <v>33</v>
      </c>
      <c r="I387" s="15">
        <v>55.7</v>
      </c>
      <c r="J387" s="15">
        <v>8.4</v>
      </c>
      <c r="K387" s="15">
        <v>6.75</v>
      </c>
      <c r="L387" s="15">
        <v>15.8</v>
      </c>
      <c r="M387" s="15">
        <v>159.30000000000001</v>
      </c>
      <c r="N387" s="15">
        <v>63</v>
      </c>
      <c r="O387" s="15">
        <v>71.900000000000006</v>
      </c>
      <c r="P387" s="15" t="s">
        <v>127</v>
      </c>
      <c r="Q387" s="15">
        <v>269.10000000000002</v>
      </c>
      <c r="R387" s="15">
        <v>5.0199999999999996</v>
      </c>
      <c r="S387" s="15">
        <v>0.87</v>
      </c>
      <c r="T387" s="15">
        <v>2.96</v>
      </c>
      <c r="U387" s="15">
        <v>10.210000000000001</v>
      </c>
      <c r="V387" s="15">
        <v>21001</v>
      </c>
      <c r="W387" s="15">
        <v>308439</v>
      </c>
      <c r="X387" s="15">
        <v>214420</v>
      </c>
      <c r="Y387" s="15">
        <v>-94019</v>
      </c>
      <c r="Z387" s="15">
        <v>1657</v>
      </c>
      <c r="AA387" s="15">
        <v>6.1619999999999999</v>
      </c>
      <c r="AB387" s="15">
        <v>50.5</v>
      </c>
    </row>
    <row r="388" spans="1:28" ht="15" customHeight="1" x14ac:dyDescent="0.3">
      <c r="A388" s="15" t="s">
        <v>516</v>
      </c>
      <c r="B388" s="15" t="s">
        <v>118</v>
      </c>
      <c r="C388" s="15" t="s">
        <v>114</v>
      </c>
      <c r="D388" s="15" t="s">
        <v>100</v>
      </c>
      <c r="E388" s="15" t="s">
        <v>101</v>
      </c>
      <c r="F388" s="15">
        <v>1.24</v>
      </c>
      <c r="G388" s="15">
        <v>995.3</v>
      </c>
      <c r="H388" s="15">
        <v>28.5</v>
      </c>
      <c r="I388" s="15">
        <v>69.5</v>
      </c>
      <c r="J388" s="15">
        <v>6.3</v>
      </c>
      <c r="K388" s="15">
        <v>5.83</v>
      </c>
      <c r="L388" s="15">
        <v>32.200000000000003</v>
      </c>
      <c r="M388" s="15">
        <v>148.6</v>
      </c>
      <c r="N388" s="15">
        <v>78.3</v>
      </c>
      <c r="O388" s="15">
        <v>102.6</v>
      </c>
      <c r="P388" s="15" t="s">
        <v>107</v>
      </c>
      <c r="Q388" s="15">
        <v>156.6</v>
      </c>
      <c r="R388" s="15">
        <v>4.3</v>
      </c>
      <c r="S388" s="15">
        <v>0.75</v>
      </c>
      <c r="T388" s="15">
        <v>1.05</v>
      </c>
      <c r="U388" s="15">
        <v>1.3</v>
      </c>
      <c r="V388" s="15">
        <v>21490</v>
      </c>
      <c r="W388" s="15">
        <v>74716</v>
      </c>
      <c r="X388" s="15">
        <v>27937</v>
      </c>
      <c r="Y388" s="15">
        <v>-46779</v>
      </c>
      <c r="Z388" s="15">
        <v>903</v>
      </c>
      <c r="AA388" s="15">
        <v>1.44</v>
      </c>
      <c r="AB388" s="15">
        <v>70.8</v>
      </c>
    </row>
    <row r="389" spans="1:28" ht="15" customHeight="1" x14ac:dyDescent="0.3">
      <c r="A389" s="15" t="s">
        <v>517</v>
      </c>
      <c r="B389" s="15" t="s">
        <v>104</v>
      </c>
      <c r="C389" s="15" t="s">
        <v>129</v>
      </c>
      <c r="D389" s="15" t="s">
        <v>132</v>
      </c>
      <c r="E389" s="15" t="s">
        <v>120</v>
      </c>
      <c r="F389" s="15">
        <v>7.95</v>
      </c>
      <c r="G389" s="15">
        <v>263.2</v>
      </c>
      <c r="H389" s="15">
        <v>27</v>
      </c>
      <c r="I389" s="15">
        <v>48.1</v>
      </c>
      <c r="J389" s="15">
        <v>8</v>
      </c>
      <c r="K389" s="15">
        <v>6.92</v>
      </c>
      <c r="L389" s="15">
        <v>21</v>
      </c>
      <c r="M389" s="15">
        <v>131.5</v>
      </c>
      <c r="N389" s="15">
        <v>53.1</v>
      </c>
      <c r="O389" s="15">
        <v>118.8</v>
      </c>
      <c r="P389" s="15" t="s">
        <v>102</v>
      </c>
      <c r="Q389" s="15">
        <v>149.6</v>
      </c>
      <c r="R389" s="15">
        <v>7.79</v>
      </c>
      <c r="S389" s="15">
        <v>1</v>
      </c>
      <c r="T389" s="15">
        <v>1.95</v>
      </c>
      <c r="U389" s="15">
        <v>15.5</v>
      </c>
      <c r="V389" s="15">
        <v>92669</v>
      </c>
      <c r="W389" s="15">
        <v>496596</v>
      </c>
      <c r="X389" s="15">
        <v>1436370</v>
      </c>
      <c r="Y389" s="15">
        <v>939774</v>
      </c>
      <c r="Z389" s="15">
        <v>4385</v>
      </c>
      <c r="AA389" s="15">
        <v>3.5350000000000001</v>
      </c>
      <c r="AB389" s="15">
        <v>28.9</v>
      </c>
    </row>
    <row r="390" spans="1:28" ht="15" customHeight="1" x14ac:dyDescent="0.3">
      <c r="A390" s="15" t="s">
        <v>518</v>
      </c>
      <c r="B390" s="15" t="s">
        <v>104</v>
      </c>
      <c r="C390" s="15" t="s">
        <v>129</v>
      </c>
      <c r="D390" s="15" t="s">
        <v>111</v>
      </c>
      <c r="E390" s="15" t="s">
        <v>101</v>
      </c>
      <c r="F390" s="15">
        <v>13.68</v>
      </c>
      <c r="G390" s="15">
        <v>797.9</v>
      </c>
      <c r="H390" s="15">
        <v>28.1</v>
      </c>
      <c r="I390" s="15">
        <v>73.5</v>
      </c>
      <c r="J390" s="15">
        <v>8.1999999999999993</v>
      </c>
      <c r="K390" s="15">
        <v>7.82</v>
      </c>
      <c r="L390" s="15">
        <v>30.9</v>
      </c>
      <c r="M390" s="15">
        <v>131.9</v>
      </c>
      <c r="N390" s="15">
        <v>34.299999999999997</v>
      </c>
      <c r="O390" s="15">
        <v>120</v>
      </c>
      <c r="P390" s="15" t="s">
        <v>127</v>
      </c>
      <c r="Q390" s="15">
        <v>235.7</v>
      </c>
      <c r="R390" s="15">
        <v>8.0299999999999994</v>
      </c>
      <c r="S390" s="15">
        <v>0.78</v>
      </c>
      <c r="T390" s="15">
        <v>0.33</v>
      </c>
      <c r="U390" s="15">
        <v>4.51</v>
      </c>
      <c r="V390" s="15">
        <v>72226</v>
      </c>
      <c r="W390" s="15">
        <v>923634</v>
      </c>
      <c r="X390" s="15">
        <v>325739</v>
      </c>
      <c r="Y390" s="15">
        <v>-597895</v>
      </c>
      <c r="Z390" s="15">
        <v>5379</v>
      </c>
      <c r="AA390" s="15">
        <v>0.83799999999999997</v>
      </c>
      <c r="AB390" s="15">
        <v>42.9</v>
      </c>
    </row>
    <row r="391" spans="1:28" ht="15" customHeight="1" x14ac:dyDescent="0.3">
      <c r="A391" s="15" t="s">
        <v>519</v>
      </c>
      <c r="B391" s="15" t="s">
        <v>118</v>
      </c>
      <c r="C391" s="15" t="s">
        <v>110</v>
      </c>
      <c r="D391" s="15" t="s">
        <v>144</v>
      </c>
      <c r="E391" s="15" t="s">
        <v>112</v>
      </c>
      <c r="F391" s="15">
        <v>2.2200000000000002</v>
      </c>
      <c r="G391" s="15">
        <v>668</v>
      </c>
      <c r="H391" s="15">
        <v>23</v>
      </c>
      <c r="I391" s="15">
        <v>44.4</v>
      </c>
      <c r="J391" s="15">
        <v>6</v>
      </c>
      <c r="K391" s="15">
        <v>6.58</v>
      </c>
      <c r="L391" s="15">
        <v>20.9</v>
      </c>
      <c r="M391" s="15">
        <v>153.9</v>
      </c>
      <c r="N391" s="15">
        <v>78.7</v>
      </c>
      <c r="O391" s="15">
        <v>61.3</v>
      </c>
      <c r="P391" s="15" t="s">
        <v>107</v>
      </c>
      <c r="Q391" s="15">
        <v>95.9</v>
      </c>
      <c r="R391" s="15">
        <v>6.41</v>
      </c>
      <c r="S391" s="15">
        <v>0.67</v>
      </c>
      <c r="T391" s="15">
        <v>2.36</v>
      </c>
      <c r="U391" s="15">
        <v>5.24</v>
      </c>
      <c r="V391" s="15">
        <v>59022</v>
      </c>
      <c r="W391" s="15">
        <v>132630</v>
      </c>
      <c r="X391" s="15">
        <v>309275</v>
      </c>
      <c r="Y391" s="15">
        <v>176645</v>
      </c>
      <c r="Z391" s="15">
        <v>1343</v>
      </c>
      <c r="AA391" s="15">
        <v>3.9020000000000001</v>
      </c>
      <c r="AB391" s="15">
        <v>36.6</v>
      </c>
    </row>
    <row r="392" spans="1:28" ht="15" customHeight="1" x14ac:dyDescent="0.3">
      <c r="A392" s="15" t="s">
        <v>520</v>
      </c>
      <c r="B392" s="15" t="s">
        <v>146</v>
      </c>
      <c r="C392" s="15" t="s">
        <v>110</v>
      </c>
      <c r="D392" s="15" t="s">
        <v>132</v>
      </c>
      <c r="E392" s="15" t="s">
        <v>112</v>
      </c>
      <c r="F392" s="15">
        <v>11.2</v>
      </c>
      <c r="G392" s="15">
        <v>506</v>
      </c>
      <c r="H392" s="15">
        <v>22.8</v>
      </c>
      <c r="I392" s="15">
        <v>58.3</v>
      </c>
      <c r="J392" s="15">
        <v>8.1999999999999993</v>
      </c>
      <c r="K392" s="15">
        <v>6.12</v>
      </c>
      <c r="L392" s="15">
        <v>25</v>
      </c>
      <c r="M392" s="15">
        <v>151.9</v>
      </c>
      <c r="N392" s="15">
        <v>79.099999999999994</v>
      </c>
      <c r="O392" s="15">
        <v>97.5</v>
      </c>
      <c r="P392" s="15" t="s">
        <v>102</v>
      </c>
      <c r="Q392" s="15">
        <v>169.2</v>
      </c>
      <c r="R392" s="15">
        <v>4.88</v>
      </c>
      <c r="S392" s="15">
        <v>0.69</v>
      </c>
      <c r="T392" s="15">
        <v>1.71</v>
      </c>
      <c r="U392" s="15">
        <v>19.149999999999999</v>
      </c>
      <c r="V392" s="15">
        <v>89959</v>
      </c>
      <c r="W392" s="15">
        <v>812218</v>
      </c>
      <c r="X392" s="15">
        <v>1722715</v>
      </c>
      <c r="Y392" s="15">
        <v>910497</v>
      </c>
      <c r="Z392" s="15">
        <v>6816</v>
      </c>
      <c r="AA392" s="15">
        <v>2.81</v>
      </c>
      <c r="AB392" s="15">
        <v>32.200000000000003</v>
      </c>
    </row>
    <row r="393" spans="1:28" ht="15" customHeight="1" x14ac:dyDescent="0.3">
      <c r="A393" s="15" t="s">
        <v>521</v>
      </c>
      <c r="B393" s="15" t="s">
        <v>104</v>
      </c>
      <c r="C393" s="15" t="s">
        <v>110</v>
      </c>
      <c r="D393" s="15" t="s">
        <v>130</v>
      </c>
      <c r="E393" s="15" t="s">
        <v>112</v>
      </c>
      <c r="F393" s="15">
        <v>11.29</v>
      </c>
      <c r="G393" s="15">
        <v>419.2</v>
      </c>
      <c r="H393" s="15">
        <v>20.9</v>
      </c>
      <c r="I393" s="15">
        <v>32.1</v>
      </c>
      <c r="J393" s="15">
        <v>6.6</v>
      </c>
      <c r="K393" s="15">
        <v>6.92</v>
      </c>
      <c r="L393" s="15">
        <v>16.399999999999999</v>
      </c>
      <c r="M393" s="15">
        <v>157.5</v>
      </c>
      <c r="N393" s="15">
        <v>41.6</v>
      </c>
      <c r="O393" s="15">
        <v>106.2</v>
      </c>
      <c r="P393" s="15" t="s">
        <v>102</v>
      </c>
      <c r="Q393" s="15">
        <v>188</v>
      </c>
      <c r="R393" s="15">
        <v>6.03</v>
      </c>
      <c r="S393" s="15">
        <v>0.71</v>
      </c>
      <c r="T393" s="15">
        <v>1.44</v>
      </c>
      <c r="U393" s="15">
        <v>16.260000000000002</v>
      </c>
      <c r="V393" s="15">
        <v>71823</v>
      </c>
      <c r="W393" s="15">
        <v>861316</v>
      </c>
      <c r="X393" s="15">
        <v>1167842</v>
      </c>
      <c r="Y393" s="15">
        <v>306526</v>
      </c>
      <c r="Z393" s="15">
        <v>7174</v>
      </c>
      <c r="AA393" s="15">
        <v>2.2669999999999999</v>
      </c>
      <c r="AB393" s="15">
        <v>19.8</v>
      </c>
    </row>
    <row r="394" spans="1:28" ht="15" customHeight="1" x14ac:dyDescent="0.3">
      <c r="A394" s="15" t="s">
        <v>522</v>
      </c>
      <c r="B394" s="15" t="s">
        <v>109</v>
      </c>
      <c r="C394" s="15" t="s">
        <v>134</v>
      </c>
      <c r="D394" s="15" t="s">
        <v>115</v>
      </c>
      <c r="E394" s="15" t="s">
        <v>112</v>
      </c>
      <c r="F394" s="15">
        <v>4.5599999999999996</v>
      </c>
      <c r="G394" s="15">
        <v>143.6</v>
      </c>
      <c r="H394" s="15">
        <v>22.9</v>
      </c>
      <c r="I394" s="15">
        <v>59.9</v>
      </c>
      <c r="J394" s="15">
        <v>7.9</v>
      </c>
      <c r="K394" s="15">
        <v>5.92</v>
      </c>
      <c r="L394" s="15">
        <v>20.8</v>
      </c>
      <c r="M394" s="15">
        <v>138.30000000000001</v>
      </c>
      <c r="N394" s="15">
        <v>41.7</v>
      </c>
      <c r="O394" s="15">
        <v>100.8</v>
      </c>
      <c r="P394" s="15" t="s">
        <v>107</v>
      </c>
      <c r="Q394" s="15">
        <v>247.7</v>
      </c>
      <c r="R394" s="15">
        <v>6.31</v>
      </c>
      <c r="S394" s="15">
        <v>0.69</v>
      </c>
      <c r="T394" s="15">
        <v>1.35</v>
      </c>
      <c r="U394" s="15">
        <v>6.16</v>
      </c>
      <c r="V394" s="15">
        <v>21354</v>
      </c>
      <c r="W394" s="15">
        <v>351602</v>
      </c>
      <c r="X394" s="15">
        <v>131541</v>
      </c>
      <c r="Y394" s="15">
        <v>-220061</v>
      </c>
      <c r="Z394" s="15">
        <v>8987</v>
      </c>
      <c r="AA394" s="15">
        <v>0.68500000000000005</v>
      </c>
      <c r="AB394" s="15">
        <v>24</v>
      </c>
    </row>
    <row r="395" spans="1:28" ht="15" customHeight="1" x14ac:dyDescent="0.3">
      <c r="A395" s="15" t="s">
        <v>523</v>
      </c>
      <c r="B395" s="15" t="s">
        <v>98</v>
      </c>
      <c r="C395" s="15" t="s">
        <v>152</v>
      </c>
      <c r="D395" s="15" t="s">
        <v>130</v>
      </c>
      <c r="E395" s="15" t="s">
        <v>120</v>
      </c>
      <c r="F395" s="15">
        <v>3.63</v>
      </c>
      <c r="G395" s="15">
        <v>505.2</v>
      </c>
      <c r="H395" s="15">
        <v>28.6</v>
      </c>
      <c r="I395" s="15">
        <v>52.6</v>
      </c>
      <c r="J395" s="15">
        <v>4.9000000000000004</v>
      </c>
      <c r="K395" s="15">
        <v>8.0299999999999994</v>
      </c>
      <c r="L395" s="15">
        <v>21.1</v>
      </c>
      <c r="M395" s="15">
        <v>82.3</v>
      </c>
      <c r="N395" s="15">
        <v>57</v>
      </c>
      <c r="O395" s="15">
        <v>62.7</v>
      </c>
      <c r="P395" s="15" t="s">
        <v>127</v>
      </c>
      <c r="Q395" s="15">
        <v>174.3</v>
      </c>
      <c r="R395" s="15">
        <v>7.2</v>
      </c>
      <c r="S395" s="15">
        <v>0.8</v>
      </c>
      <c r="T395" s="15">
        <v>0.3</v>
      </c>
      <c r="U395" s="15">
        <v>1.0900000000000001</v>
      </c>
      <c r="V395" s="15">
        <v>79549</v>
      </c>
      <c r="W395" s="15">
        <v>267215</v>
      </c>
      <c r="X395" s="15">
        <v>86708</v>
      </c>
      <c r="Y395" s="15">
        <v>-180507</v>
      </c>
      <c r="Z395" s="15">
        <v>2833</v>
      </c>
      <c r="AA395" s="15">
        <v>0.38500000000000001</v>
      </c>
      <c r="AB395" s="15">
        <v>17.8</v>
      </c>
    </row>
    <row r="396" spans="1:28" ht="15" customHeight="1" x14ac:dyDescent="0.3">
      <c r="A396" s="15" t="s">
        <v>524</v>
      </c>
      <c r="B396" s="15" t="s">
        <v>146</v>
      </c>
      <c r="C396" s="15" t="s">
        <v>105</v>
      </c>
      <c r="D396" s="15" t="s">
        <v>130</v>
      </c>
      <c r="E396" s="15" t="s">
        <v>101</v>
      </c>
      <c r="F396" s="15">
        <v>8.39</v>
      </c>
      <c r="G396" s="15">
        <v>620.20000000000005</v>
      </c>
      <c r="H396" s="15">
        <v>26.7</v>
      </c>
      <c r="I396" s="15">
        <v>70.7</v>
      </c>
      <c r="J396" s="15">
        <v>6.9</v>
      </c>
      <c r="K396" s="15">
        <v>5.92</v>
      </c>
      <c r="L396" s="15">
        <v>30.2</v>
      </c>
      <c r="M396" s="15">
        <v>66.400000000000006</v>
      </c>
      <c r="N396" s="15">
        <v>68</v>
      </c>
      <c r="O396" s="15">
        <v>125.3</v>
      </c>
      <c r="P396" s="15" t="s">
        <v>102</v>
      </c>
      <c r="Q396" s="15">
        <v>226.5</v>
      </c>
      <c r="R396" s="15">
        <v>5.32</v>
      </c>
      <c r="S396" s="15">
        <v>0.95</v>
      </c>
      <c r="T396" s="15">
        <v>0.96</v>
      </c>
      <c r="U396" s="15">
        <v>8.0500000000000007</v>
      </c>
      <c r="V396" s="15">
        <v>67373</v>
      </c>
      <c r="W396" s="15">
        <v>552210</v>
      </c>
      <c r="X396" s="15">
        <v>542353</v>
      </c>
      <c r="Y396" s="15">
        <v>-9857</v>
      </c>
      <c r="Z396" s="15">
        <v>6223</v>
      </c>
      <c r="AA396" s="15">
        <v>1.294</v>
      </c>
      <c r="AB396" s="15">
        <v>52.4</v>
      </c>
    </row>
    <row r="397" spans="1:28" ht="15" customHeight="1" x14ac:dyDescent="0.3">
      <c r="A397" s="15" t="s">
        <v>525</v>
      </c>
      <c r="B397" s="15" t="s">
        <v>104</v>
      </c>
      <c r="C397" s="15" t="s">
        <v>152</v>
      </c>
      <c r="D397" s="15" t="s">
        <v>115</v>
      </c>
      <c r="E397" s="15" t="s">
        <v>120</v>
      </c>
      <c r="F397" s="15">
        <v>2.2000000000000002</v>
      </c>
      <c r="G397" s="15">
        <v>80</v>
      </c>
      <c r="H397" s="15">
        <v>33.9</v>
      </c>
      <c r="I397" s="15">
        <v>52.3</v>
      </c>
      <c r="J397" s="15">
        <v>7.5</v>
      </c>
      <c r="K397" s="15">
        <v>6.49</v>
      </c>
      <c r="L397" s="15">
        <v>16</v>
      </c>
      <c r="M397" s="15">
        <v>119.6</v>
      </c>
      <c r="N397" s="15">
        <v>96.6</v>
      </c>
      <c r="O397" s="15">
        <v>115.8</v>
      </c>
      <c r="P397" s="15" t="s">
        <v>107</v>
      </c>
      <c r="Q397" s="15">
        <v>243.6</v>
      </c>
      <c r="R397" s="15">
        <v>4.71</v>
      </c>
      <c r="S397" s="15">
        <v>0.7</v>
      </c>
      <c r="T397" s="15">
        <v>2.0699999999999998</v>
      </c>
      <c r="U397" s="15">
        <v>4.55</v>
      </c>
      <c r="V397" s="15">
        <v>21174</v>
      </c>
      <c r="W397" s="15">
        <v>154319</v>
      </c>
      <c r="X397" s="15">
        <v>96342</v>
      </c>
      <c r="Y397" s="15">
        <v>-57977</v>
      </c>
      <c r="Z397" s="15">
        <v>4502</v>
      </c>
      <c r="AA397" s="15">
        <v>1.0109999999999999</v>
      </c>
      <c r="AB397" s="15">
        <v>43.1</v>
      </c>
    </row>
    <row r="398" spans="1:28" ht="15" customHeight="1" x14ac:dyDescent="0.3">
      <c r="A398" s="15" t="s">
        <v>526</v>
      </c>
      <c r="B398" s="15" t="s">
        <v>137</v>
      </c>
      <c r="C398" s="15" t="s">
        <v>170</v>
      </c>
      <c r="D398" s="15" t="s">
        <v>130</v>
      </c>
      <c r="E398" s="15" t="s">
        <v>120</v>
      </c>
      <c r="F398" s="15">
        <v>3.48</v>
      </c>
      <c r="G398" s="15">
        <v>256.7</v>
      </c>
      <c r="H398" s="15">
        <v>31</v>
      </c>
      <c r="I398" s="15">
        <v>58.6</v>
      </c>
      <c r="J398" s="15">
        <v>8.4</v>
      </c>
      <c r="K398" s="15">
        <v>5.75</v>
      </c>
      <c r="L398" s="15">
        <v>25.2</v>
      </c>
      <c r="M398" s="15">
        <v>118.9</v>
      </c>
      <c r="N398" s="15">
        <v>35.9</v>
      </c>
      <c r="O398" s="15">
        <v>142</v>
      </c>
      <c r="P398" s="15" t="s">
        <v>102</v>
      </c>
      <c r="Q398" s="15">
        <v>104.8</v>
      </c>
      <c r="R398" s="15">
        <v>4.78</v>
      </c>
      <c r="S398" s="15">
        <v>0.9</v>
      </c>
      <c r="T398" s="15">
        <v>0.43</v>
      </c>
      <c r="U398" s="15">
        <v>1.5</v>
      </c>
      <c r="V398" s="15">
        <v>68030</v>
      </c>
      <c r="W398" s="15">
        <v>236379</v>
      </c>
      <c r="X398" s="15">
        <v>102045</v>
      </c>
      <c r="Y398" s="15">
        <v>-134334</v>
      </c>
      <c r="Z398" s="15">
        <v>2326</v>
      </c>
      <c r="AA398" s="15">
        <v>0.64500000000000002</v>
      </c>
      <c r="AB398" s="15">
        <v>30.4</v>
      </c>
    </row>
    <row r="399" spans="1:28" ht="15" customHeight="1" x14ac:dyDescent="0.3">
      <c r="A399" s="15" t="s">
        <v>527</v>
      </c>
      <c r="B399" s="15" t="s">
        <v>98</v>
      </c>
      <c r="C399" s="15" t="s">
        <v>129</v>
      </c>
      <c r="D399" s="15" t="s">
        <v>100</v>
      </c>
      <c r="E399" s="15" t="s">
        <v>101</v>
      </c>
      <c r="F399" s="15">
        <v>5.56</v>
      </c>
      <c r="G399" s="15">
        <v>855.5</v>
      </c>
      <c r="H399" s="15">
        <v>24.4</v>
      </c>
      <c r="I399" s="15">
        <v>84.3</v>
      </c>
      <c r="J399" s="15">
        <v>6.5</v>
      </c>
      <c r="K399" s="15">
        <v>7.36</v>
      </c>
      <c r="L399" s="15">
        <v>35.1</v>
      </c>
      <c r="M399" s="15">
        <v>163.19999999999999</v>
      </c>
      <c r="N399" s="15">
        <v>67</v>
      </c>
      <c r="O399" s="15">
        <v>147.4</v>
      </c>
      <c r="P399" s="15" t="s">
        <v>102</v>
      </c>
      <c r="Q399" s="15">
        <v>298.8</v>
      </c>
      <c r="R399" s="15">
        <v>6.1</v>
      </c>
      <c r="S399" s="15">
        <v>0.89</v>
      </c>
      <c r="T399" s="15">
        <v>2.1800000000000002</v>
      </c>
      <c r="U399" s="15">
        <v>12.12</v>
      </c>
      <c r="V399" s="15">
        <v>21494</v>
      </c>
      <c r="W399" s="15">
        <v>469824</v>
      </c>
      <c r="X399" s="15">
        <v>260507</v>
      </c>
      <c r="Y399" s="15">
        <v>-209317</v>
      </c>
      <c r="Z399" s="15">
        <v>2695</v>
      </c>
      <c r="AA399" s="15">
        <v>4.4969999999999999</v>
      </c>
      <c r="AB399" s="15">
        <v>63.2</v>
      </c>
    </row>
    <row r="400" spans="1:28" ht="15" customHeight="1" x14ac:dyDescent="0.3">
      <c r="A400" s="15" t="s">
        <v>528</v>
      </c>
      <c r="B400" s="15" t="s">
        <v>109</v>
      </c>
      <c r="C400" s="15" t="s">
        <v>123</v>
      </c>
      <c r="D400" s="15" t="s">
        <v>111</v>
      </c>
      <c r="E400" s="15" t="s">
        <v>101</v>
      </c>
      <c r="F400" s="15">
        <v>14.75</v>
      </c>
      <c r="G400" s="15">
        <v>888.7</v>
      </c>
      <c r="H400" s="15">
        <v>27.1</v>
      </c>
      <c r="I400" s="15">
        <v>69.7</v>
      </c>
      <c r="J400" s="15">
        <v>5.4</v>
      </c>
      <c r="K400" s="15">
        <v>7.14</v>
      </c>
      <c r="L400" s="15">
        <v>24.9</v>
      </c>
      <c r="M400" s="15">
        <v>118.3</v>
      </c>
      <c r="N400" s="15">
        <v>57.3</v>
      </c>
      <c r="O400" s="15">
        <v>110.4</v>
      </c>
      <c r="P400" s="15" t="s">
        <v>127</v>
      </c>
      <c r="Q400" s="15">
        <v>204.5</v>
      </c>
      <c r="R400" s="15">
        <v>6.85</v>
      </c>
      <c r="S400" s="15">
        <v>0.85</v>
      </c>
      <c r="T400" s="15">
        <v>1.32</v>
      </c>
      <c r="U400" s="15">
        <v>19.47</v>
      </c>
      <c r="V400" s="15">
        <v>68200</v>
      </c>
      <c r="W400" s="15">
        <v>1133339</v>
      </c>
      <c r="X400" s="15">
        <v>1327854</v>
      </c>
      <c r="Y400" s="15">
        <v>194515</v>
      </c>
      <c r="Z400" s="15">
        <v>4617</v>
      </c>
      <c r="AA400" s="15">
        <v>4.2169999999999996</v>
      </c>
      <c r="AB400" s="15">
        <v>41.2</v>
      </c>
    </row>
    <row r="401" spans="1:28" ht="15" customHeight="1" x14ac:dyDescent="0.3">
      <c r="A401" s="15" t="s">
        <v>529</v>
      </c>
      <c r="B401" s="15" t="s">
        <v>98</v>
      </c>
      <c r="C401" s="15" t="s">
        <v>170</v>
      </c>
      <c r="D401" s="15" t="s">
        <v>111</v>
      </c>
      <c r="E401" s="15" t="s">
        <v>101</v>
      </c>
      <c r="F401" s="15">
        <v>8.67</v>
      </c>
      <c r="G401" s="15">
        <v>879.2</v>
      </c>
      <c r="H401" s="15">
        <v>26.5</v>
      </c>
      <c r="I401" s="15">
        <v>69.900000000000006</v>
      </c>
      <c r="J401" s="15">
        <v>7.3</v>
      </c>
      <c r="K401" s="15">
        <v>6.52</v>
      </c>
      <c r="L401" s="15">
        <v>35.799999999999997</v>
      </c>
      <c r="M401" s="15">
        <v>165.1</v>
      </c>
      <c r="N401" s="15">
        <v>41.8</v>
      </c>
      <c r="O401" s="15">
        <v>73</v>
      </c>
      <c r="P401" s="15" t="s">
        <v>107</v>
      </c>
      <c r="Q401" s="15">
        <v>136.6</v>
      </c>
      <c r="R401" s="15">
        <v>2.36</v>
      </c>
      <c r="S401" s="15">
        <v>0.81</v>
      </c>
      <c r="T401" s="15">
        <v>1.47</v>
      </c>
      <c r="U401" s="15">
        <v>12.74</v>
      </c>
      <c r="V401" s="15">
        <v>70352</v>
      </c>
      <c r="W401" s="15">
        <v>620548</v>
      </c>
      <c r="X401" s="15">
        <v>896284</v>
      </c>
      <c r="Y401" s="15">
        <v>275736</v>
      </c>
      <c r="Z401" s="15">
        <v>4195</v>
      </c>
      <c r="AA401" s="15">
        <v>3.0369999999999999</v>
      </c>
      <c r="AB401" s="15">
        <v>59.5</v>
      </c>
    </row>
    <row r="402" spans="1:28" ht="15" customHeight="1" x14ac:dyDescent="0.3">
      <c r="A402" s="15" t="s">
        <v>530</v>
      </c>
      <c r="B402" s="15" t="s">
        <v>137</v>
      </c>
      <c r="C402" s="15" t="s">
        <v>170</v>
      </c>
      <c r="D402" s="15" t="s">
        <v>111</v>
      </c>
      <c r="E402" s="15" t="s">
        <v>120</v>
      </c>
      <c r="F402" s="15">
        <v>8.91</v>
      </c>
      <c r="G402" s="15">
        <v>521.4</v>
      </c>
      <c r="H402" s="15">
        <v>32</v>
      </c>
      <c r="I402" s="15">
        <v>43.7</v>
      </c>
      <c r="J402" s="15">
        <v>8.6</v>
      </c>
      <c r="K402" s="15">
        <v>6.03</v>
      </c>
      <c r="L402" s="15">
        <v>21.1</v>
      </c>
      <c r="M402" s="15">
        <v>93.1</v>
      </c>
      <c r="N402" s="15">
        <v>58</v>
      </c>
      <c r="O402" s="15">
        <v>73.400000000000006</v>
      </c>
      <c r="P402" s="15" t="s">
        <v>116</v>
      </c>
      <c r="Q402" s="15">
        <v>176.3</v>
      </c>
      <c r="R402" s="15">
        <v>2.79</v>
      </c>
      <c r="S402" s="15">
        <v>0.87</v>
      </c>
      <c r="T402" s="15">
        <v>0.66</v>
      </c>
      <c r="U402" s="15">
        <v>5.88</v>
      </c>
      <c r="V402" s="15">
        <v>68052</v>
      </c>
      <c r="W402" s="15">
        <v>420584</v>
      </c>
      <c r="X402" s="15">
        <v>400146</v>
      </c>
      <c r="Y402" s="15">
        <v>-20438</v>
      </c>
      <c r="Z402" s="15">
        <v>2007</v>
      </c>
      <c r="AA402" s="15">
        <v>2.93</v>
      </c>
      <c r="AB402" s="15">
        <v>39.299999999999997</v>
      </c>
    </row>
    <row r="403" spans="1:28" ht="15" customHeight="1" x14ac:dyDescent="0.3">
      <c r="A403" s="15" t="s">
        <v>531</v>
      </c>
      <c r="B403" s="15" t="s">
        <v>122</v>
      </c>
      <c r="C403" s="15" t="s">
        <v>110</v>
      </c>
      <c r="D403" s="15" t="s">
        <v>144</v>
      </c>
      <c r="E403" s="15" t="s">
        <v>112</v>
      </c>
      <c r="F403" s="15">
        <v>1.07</v>
      </c>
      <c r="G403" s="15">
        <v>378.6</v>
      </c>
      <c r="H403" s="15">
        <v>18.3</v>
      </c>
      <c r="I403" s="15">
        <v>57.4</v>
      </c>
      <c r="J403" s="15">
        <v>7.6</v>
      </c>
      <c r="K403" s="15">
        <v>6.57</v>
      </c>
      <c r="L403" s="15">
        <v>30.6</v>
      </c>
      <c r="M403" s="15">
        <v>98.2</v>
      </c>
      <c r="N403" s="15">
        <v>69.900000000000006</v>
      </c>
      <c r="O403" s="15">
        <v>100.5</v>
      </c>
      <c r="P403" s="15" t="s">
        <v>102</v>
      </c>
      <c r="Q403" s="15">
        <v>240.6</v>
      </c>
      <c r="R403" s="15">
        <v>5.22</v>
      </c>
      <c r="S403" s="15">
        <v>0.66</v>
      </c>
      <c r="T403" s="15">
        <v>1.9</v>
      </c>
      <c r="U403" s="15">
        <v>2.0299999999999998</v>
      </c>
      <c r="V403" s="15">
        <v>55920</v>
      </c>
      <c r="W403" s="15">
        <v>82155</v>
      </c>
      <c r="X403" s="15">
        <v>113518</v>
      </c>
      <c r="Y403" s="15">
        <v>31363</v>
      </c>
      <c r="Z403" s="15">
        <v>500</v>
      </c>
      <c r="AA403" s="15">
        <v>4.0599999999999996</v>
      </c>
      <c r="AB403" s="15">
        <v>31.9</v>
      </c>
    </row>
    <row r="404" spans="1:28" ht="15" customHeight="1" x14ac:dyDescent="0.3">
      <c r="A404" s="15" t="s">
        <v>532</v>
      </c>
      <c r="B404" s="15" t="s">
        <v>98</v>
      </c>
      <c r="C404" s="15" t="s">
        <v>110</v>
      </c>
      <c r="D404" s="15" t="s">
        <v>132</v>
      </c>
      <c r="E404" s="15" t="s">
        <v>101</v>
      </c>
      <c r="F404" s="15">
        <v>7.78</v>
      </c>
      <c r="G404" s="15">
        <v>719</v>
      </c>
      <c r="H404" s="15">
        <v>27.3</v>
      </c>
      <c r="I404" s="15">
        <v>86.9</v>
      </c>
      <c r="J404" s="15">
        <v>7.8</v>
      </c>
      <c r="K404" s="15">
        <v>7.58</v>
      </c>
      <c r="L404" s="15">
        <v>36.299999999999997</v>
      </c>
      <c r="M404" s="15">
        <v>128.1</v>
      </c>
      <c r="N404" s="15">
        <v>75.2</v>
      </c>
      <c r="O404" s="15">
        <v>109.4</v>
      </c>
      <c r="P404" s="15" t="s">
        <v>102</v>
      </c>
      <c r="Q404" s="15">
        <v>163.69999999999999</v>
      </c>
      <c r="R404" s="15">
        <v>2.44</v>
      </c>
      <c r="S404" s="15">
        <v>0.83</v>
      </c>
      <c r="T404" s="15">
        <v>1.43</v>
      </c>
      <c r="U404" s="15">
        <v>11.13</v>
      </c>
      <c r="V404" s="15">
        <v>106697</v>
      </c>
      <c r="W404" s="15">
        <v>466547</v>
      </c>
      <c r="X404" s="15">
        <v>1187538</v>
      </c>
      <c r="Y404" s="15">
        <v>720991</v>
      </c>
      <c r="Z404" s="15">
        <v>4446</v>
      </c>
      <c r="AA404" s="15">
        <v>2.5030000000000001</v>
      </c>
      <c r="AB404" s="15">
        <v>79.099999999999994</v>
      </c>
    </row>
    <row r="405" spans="1:28" ht="15" customHeight="1" x14ac:dyDescent="0.3">
      <c r="A405" s="15" t="s">
        <v>533</v>
      </c>
      <c r="B405" s="15" t="s">
        <v>104</v>
      </c>
      <c r="C405" s="15" t="s">
        <v>170</v>
      </c>
      <c r="D405" s="15" t="s">
        <v>111</v>
      </c>
      <c r="E405" s="15" t="s">
        <v>101</v>
      </c>
      <c r="F405" s="15">
        <v>3.24</v>
      </c>
      <c r="G405" s="15">
        <v>997.5</v>
      </c>
      <c r="H405" s="15">
        <v>27.2</v>
      </c>
      <c r="I405" s="15">
        <v>75</v>
      </c>
      <c r="J405" s="15">
        <v>6</v>
      </c>
      <c r="K405" s="15">
        <v>7.45</v>
      </c>
      <c r="L405" s="15">
        <v>33.200000000000003</v>
      </c>
      <c r="M405" s="15">
        <v>123.9</v>
      </c>
      <c r="N405" s="15">
        <v>43.4</v>
      </c>
      <c r="O405" s="15">
        <v>84.9</v>
      </c>
      <c r="P405" s="15" t="s">
        <v>107</v>
      </c>
      <c r="Q405" s="15">
        <v>219</v>
      </c>
      <c r="R405" s="15">
        <v>5.99</v>
      </c>
      <c r="S405" s="15">
        <v>0.77</v>
      </c>
      <c r="T405" s="15">
        <v>0.64</v>
      </c>
      <c r="U405" s="15">
        <v>2.0699999999999998</v>
      </c>
      <c r="V405" s="15">
        <v>62947</v>
      </c>
      <c r="W405" s="15">
        <v>179285</v>
      </c>
      <c r="X405" s="15">
        <v>130300</v>
      </c>
      <c r="Y405" s="15">
        <v>-48985</v>
      </c>
      <c r="Z405" s="15">
        <v>1540</v>
      </c>
      <c r="AA405" s="15">
        <v>1.3440000000000001</v>
      </c>
      <c r="AB405" s="15">
        <v>56.7</v>
      </c>
    </row>
    <row r="406" spans="1:28" ht="15" customHeight="1" x14ac:dyDescent="0.3">
      <c r="A406" s="15" t="s">
        <v>534</v>
      </c>
      <c r="B406" s="15" t="s">
        <v>146</v>
      </c>
      <c r="C406" s="15" t="s">
        <v>114</v>
      </c>
      <c r="D406" s="15" t="s">
        <v>144</v>
      </c>
      <c r="E406" s="15" t="s">
        <v>101</v>
      </c>
      <c r="F406" s="15">
        <v>1.25</v>
      </c>
      <c r="G406" s="15">
        <v>982.9</v>
      </c>
      <c r="H406" s="15">
        <v>28.7</v>
      </c>
      <c r="I406" s="15">
        <v>69</v>
      </c>
      <c r="J406" s="15">
        <v>7.4</v>
      </c>
      <c r="K406" s="15">
        <v>7.58</v>
      </c>
      <c r="L406" s="15">
        <v>36.5</v>
      </c>
      <c r="M406" s="15">
        <v>63.5</v>
      </c>
      <c r="N406" s="15">
        <v>49.1</v>
      </c>
      <c r="O406" s="15">
        <v>85.9</v>
      </c>
      <c r="P406" s="15" t="s">
        <v>102</v>
      </c>
      <c r="Q406" s="15">
        <v>282.5</v>
      </c>
      <c r="R406" s="15">
        <v>8.0399999999999991</v>
      </c>
      <c r="S406" s="15">
        <v>0.81</v>
      </c>
      <c r="T406" s="15">
        <v>0.71</v>
      </c>
      <c r="U406" s="15">
        <v>0.89</v>
      </c>
      <c r="V406" s="15">
        <v>56780</v>
      </c>
      <c r="W406" s="15">
        <v>88048</v>
      </c>
      <c r="X406" s="15">
        <v>50534</v>
      </c>
      <c r="Y406" s="15">
        <v>-37514</v>
      </c>
      <c r="Z406" s="15">
        <v>539</v>
      </c>
      <c r="AA406" s="15">
        <v>1.651</v>
      </c>
      <c r="AB406" s="15">
        <v>43.3</v>
      </c>
    </row>
    <row r="407" spans="1:28" ht="15" customHeight="1" x14ac:dyDescent="0.3">
      <c r="A407" s="15" t="s">
        <v>535</v>
      </c>
      <c r="B407" s="15" t="s">
        <v>137</v>
      </c>
      <c r="C407" s="15" t="s">
        <v>110</v>
      </c>
      <c r="D407" s="15" t="s">
        <v>115</v>
      </c>
      <c r="E407" s="15" t="s">
        <v>112</v>
      </c>
      <c r="F407" s="15">
        <v>11.27</v>
      </c>
      <c r="G407" s="15">
        <v>357.4</v>
      </c>
      <c r="H407" s="15">
        <v>25.8</v>
      </c>
      <c r="I407" s="15">
        <v>58.7</v>
      </c>
      <c r="J407" s="15">
        <v>8.1</v>
      </c>
      <c r="K407" s="15">
        <v>6.22</v>
      </c>
      <c r="L407" s="15">
        <v>20.3</v>
      </c>
      <c r="M407" s="15">
        <v>98.6</v>
      </c>
      <c r="N407" s="15">
        <v>50</v>
      </c>
      <c r="O407" s="15">
        <v>111.7</v>
      </c>
      <c r="P407" s="15" t="s">
        <v>116</v>
      </c>
      <c r="Q407" s="15">
        <v>143.80000000000001</v>
      </c>
      <c r="R407" s="15">
        <v>7.18</v>
      </c>
      <c r="S407" s="15">
        <v>0.71</v>
      </c>
      <c r="T407" s="15">
        <v>2.46</v>
      </c>
      <c r="U407" s="15">
        <v>27.72</v>
      </c>
      <c r="V407" s="15">
        <v>17765</v>
      </c>
      <c r="W407" s="15">
        <v>730400</v>
      </c>
      <c r="X407" s="15">
        <v>492446</v>
      </c>
      <c r="Y407" s="15">
        <v>-237954</v>
      </c>
      <c r="Z407" s="15">
        <v>7899</v>
      </c>
      <c r="AA407" s="15">
        <v>3.5089999999999999</v>
      </c>
      <c r="AB407" s="15">
        <v>25.6</v>
      </c>
    </row>
    <row r="408" spans="1:28" ht="15" customHeight="1" x14ac:dyDescent="0.3">
      <c r="A408" s="15" t="s">
        <v>536</v>
      </c>
      <c r="B408" s="15" t="s">
        <v>104</v>
      </c>
      <c r="C408" s="15" t="s">
        <v>129</v>
      </c>
      <c r="D408" s="15" t="s">
        <v>100</v>
      </c>
      <c r="E408" s="15" t="s">
        <v>112</v>
      </c>
      <c r="F408" s="15">
        <v>6.03</v>
      </c>
      <c r="G408" s="15">
        <v>524.29999999999995</v>
      </c>
      <c r="H408" s="15">
        <v>28.5</v>
      </c>
      <c r="I408" s="15">
        <v>39.299999999999997</v>
      </c>
      <c r="J408" s="15">
        <v>7.1</v>
      </c>
      <c r="K408" s="15">
        <v>6.3</v>
      </c>
      <c r="L408" s="15">
        <v>25.8</v>
      </c>
      <c r="M408" s="15">
        <v>54.5</v>
      </c>
      <c r="N408" s="15">
        <v>62.9</v>
      </c>
      <c r="O408" s="15">
        <v>130.69999999999999</v>
      </c>
      <c r="P408" s="15" t="s">
        <v>116</v>
      </c>
      <c r="Q408" s="15">
        <v>250</v>
      </c>
      <c r="R408" s="15">
        <v>1.08</v>
      </c>
      <c r="S408" s="15">
        <v>0.69</v>
      </c>
      <c r="T408" s="15">
        <v>2.2599999999999998</v>
      </c>
      <c r="U408" s="15">
        <v>13.63</v>
      </c>
      <c r="V408" s="15">
        <v>26194</v>
      </c>
      <c r="W408" s="15">
        <v>381283</v>
      </c>
      <c r="X408" s="15">
        <v>357024</v>
      </c>
      <c r="Y408" s="15">
        <v>-24259</v>
      </c>
      <c r="Z408" s="15">
        <v>1820</v>
      </c>
      <c r="AA408" s="15">
        <v>7.4889999999999999</v>
      </c>
      <c r="AB408" s="15">
        <v>45.4</v>
      </c>
    </row>
    <row r="409" spans="1:28" ht="15" customHeight="1" x14ac:dyDescent="0.3">
      <c r="A409" s="15" t="s">
        <v>537</v>
      </c>
      <c r="B409" s="15" t="s">
        <v>126</v>
      </c>
      <c r="C409" s="15" t="s">
        <v>123</v>
      </c>
      <c r="D409" s="15" t="s">
        <v>100</v>
      </c>
      <c r="E409" s="15" t="s">
        <v>101</v>
      </c>
      <c r="F409" s="15">
        <v>14.01</v>
      </c>
      <c r="G409" s="15">
        <v>1153.3</v>
      </c>
      <c r="H409" s="15">
        <v>29.9</v>
      </c>
      <c r="I409" s="15">
        <v>83.9</v>
      </c>
      <c r="J409" s="15">
        <v>6.4</v>
      </c>
      <c r="K409" s="15">
        <v>7.18</v>
      </c>
      <c r="L409" s="15">
        <v>30.5</v>
      </c>
      <c r="M409" s="15">
        <v>102.8</v>
      </c>
      <c r="N409" s="15">
        <v>42.8</v>
      </c>
      <c r="O409" s="15">
        <v>129.69999999999999</v>
      </c>
      <c r="P409" s="15" t="s">
        <v>102</v>
      </c>
      <c r="Q409" s="15">
        <v>179.1</v>
      </c>
      <c r="R409" s="15">
        <v>2.85</v>
      </c>
      <c r="S409" s="15">
        <v>0.99</v>
      </c>
      <c r="T409" s="15">
        <v>1.96</v>
      </c>
      <c r="U409" s="15">
        <v>27.46</v>
      </c>
      <c r="V409" s="15">
        <v>23786</v>
      </c>
      <c r="W409" s="15">
        <v>996586</v>
      </c>
      <c r="X409" s="15">
        <v>653164</v>
      </c>
      <c r="Y409" s="15">
        <v>-343422</v>
      </c>
      <c r="Z409" s="15">
        <v>6822</v>
      </c>
      <c r="AA409" s="15">
        <v>4.0250000000000004</v>
      </c>
      <c r="AB409" s="15">
        <v>81.099999999999994</v>
      </c>
    </row>
    <row r="410" spans="1:28" ht="15" customHeight="1" x14ac:dyDescent="0.3">
      <c r="A410" s="15" t="s">
        <v>538</v>
      </c>
      <c r="B410" s="15" t="s">
        <v>109</v>
      </c>
      <c r="C410" s="15" t="s">
        <v>123</v>
      </c>
      <c r="D410" s="15" t="s">
        <v>100</v>
      </c>
      <c r="E410" s="15" t="s">
        <v>101</v>
      </c>
      <c r="F410" s="15">
        <v>7.12</v>
      </c>
      <c r="G410" s="15"/>
      <c r="H410" s="15">
        <v>28.7</v>
      </c>
      <c r="I410" s="15">
        <v>67.900000000000006</v>
      </c>
      <c r="J410" s="15">
        <v>8.1</v>
      </c>
      <c r="K410" s="15">
        <v>6.67</v>
      </c>
      <c r="L410" s="15">
        <v>23.8</v>
      </c>
      <c r="M410" s="15">
        <v>134.80000000000001</v>
      </c>
      <c r="N410" s="15">
        <v>31.8</v>
      </c>
      <c r="O410" s="15">
        <v>110</v>
      </c>
      <c r="P410" s="15" t="s">
        <v>102</v>
      </c>
      <c r="Q410" s="15">
        <v>246.6</v>
      </c>
      <c r="R410" s="15">
        <v>5.94</v>
      </c>
      <c r="S410" s="15">
        <v>0.68</v>
      </c>
      <c r="T410" s="15">
        <v>3.55</v>
      </c>
      <c r="U410" s="15">
        <v>25.28</v>
      </c>
      <c r="V410" s="15">
        <v>22480</v>
      </c>
      <c r="W410" s="15">
        <v>479043</v>
      </c>
      <c r="X410" s="15">
        <v>568294</v>
      </c>
      <c r="Y410" s="15">
        <v>89251</v>
      </c>
      <c r="Z410" s="15">
        <v>2902</v>
      </c>
      <c r="AA410" s="15">
        <v>8.7110000000000003</v>
      </c>
      <c r="AB410" s="15">
        <v>42.8</v>
      </c>
    </row>
    <row r="411" spans="1:28" ht="15" customHeight="1" x14ac:dyDescent="0.3">
      <c r="A411" s="15" t="s">
        <v>539</v>
      </c>
      <c r="B411" s="15" t="s">
        <v>118</v>
      </c>
      <c r="C411" s="15" t="s">
        <v>123</v>
      </c>
      <c r="D411" s="15" t="s">
        <v>132</v>
      </c>
      <c r="E411" s="15" t="s">
        <v>112</v>
      </c>
      <c r="F411" s="15">
        <v>5.83</v>
      </c>
      <c r="G411" s="15">
        <v>408.5</v>
      </c>
      <c r="H411" s="15">
        <v>24.5</v>
      </c>
      <c r="I411" s="15">
        <v>56.1</v>
      </c>
      <c r="J411" s="15">
        <v>8.6999999999999993</v>
      </c>
      <c r="K411" s="15">
        <v>7.19</v>
      </c>
      <c r="L411" s="15">
        <v>24.8</v>
      </c>
      <c r="M411" s="15">
        <v>107.9</v>
      </c>
      <c r="N411" s="15">
        <v>59.1</v>
      </c>
      <c r="O411" s="15">
        <v>143.5</v>
      </c>
      <c r="P411" s="15" t="s">
        <v>116</v>
      </c>
      <c r="Q411" s="15">
        <v>102.6</v>
      </c>
      <c r="R411" s="15">
        <v>8.25</v>
      </c>
      <c r="S411" s="15">
        <v>0.66</v>
      </c>
      <c r="T411" s="15">
        <v>1.82</v>
      </c>
      <c r="U411" s="15">
        <v>10.61</v>
      </c>
      <c r="V411" s="15">
        <v>88133</v>
      </c>
      <c r="W411" s="15">
        <v>306404</v>
      </c>
      <c r="X411" s="15">
        <v>935091</v>
      </c>
      <c r="Y411" s="15">
        <v>628687</v>
      </c>
      <c r="Z411" s="15">
        <v>2117</v>
      </c>
      <c r="AA411" s="15">
        <v>5.0119999999999996</v>
      </c>
      <c r="AB411" s="15">
        <v>38.799999999999997</v>
      </c>
    </row>
    <row r="412" spans="1:28" ht="15" customHeight="1" x14ac:dyDescent="0.3">
      <c r="A412" s="15" t="s">
        <v>540</v>
      </c>
      <c r="B412" s="15" t="s">
        <v>137</v>
      </c>
      <c r="C412" s="15" t="s">
        <v>123</v>
      </c>
      <c r="D412" s="15" t="s">
        <v>132</v>
      </c>
      <c r="E412" s="15" t="s">
        <v>120</v>
      </c>
      <c r="F412" s="15">
        <v>0.83</v>
      </c>
      <c r="G412" s="15">
        <v>494.4</v>
      </c>
      <c r="H412" s="15">
        <v>31.3</v>
      </c>
      <c r="I412" s="15">
        <v>55.6</v>
      </c>
      <c r="J412" s="15">
        <v>6.7</v>
      </c>
      <c r="K412" s="15">
        <v>6.89</v>
      </c>
      <c r="L412" s="15">
        <v>27.3</v>
      </c>
      <c r="M412" s="15">
        <v>160.80000000000001</v>
      </c>
      <c r="N412" s="15">
        <v>68.900000000000006</v>
      </c>
      <c r="O412" s="15">
        <v>93.9</v>
      </c>
      <c r="P412" s="15" t="s">
        <v>116</v>
      </c>
      <c r="Q412" s="15">
        <v>124.5</v>
      </c>
      <c r="R412" s="15">
        <v>4.92</v>
      </c>
      <c r="S412" s="15">
        <v>0.74</v>
      </c>
      <c r="T412" s="15">
        <v>1.74</v>
      </c>
      <c r="U412" s="15">
        <v>1.44</v>
      </c>
      <c r="V412" s="15">
        <v>98537</v>
      </c>
      <c r="W412" s="15">
        <v>51450</v>
      </c>
      <c r="X412" s="15">
        <v>141893</v>
      </c>
      <c r="Y412" s="15">
        <v>90443</v>
      </c>
      <c r="Z412" s="15">
        <v>280</v>
      </c>
      <c r="AA412" s="15">
        <v>5.1429999999999998</v>
      </c>
      <c r="AB412" s="15">
        <v>34.6</v>
      </c>
    </row>
    <row r="413" spans="1:28" ht="15" customHeight="1" x14ac:dyDescent="0.3">
      <c r="A413" s="15" t="s">
        <v>541</v>
      </c>
      <c r="B413" s="15" t="s">
        <v>126</v>
      </c>
      <c r="C413" s="15" t="s">
        <v>114</v>
      </c>
      <c r="D413" s="15" t="s">
        <v>144</v>
      </c>
      <c r="E413" s="15" t="s">
        <v>101</v>
      </c>
      <c r="F413" s="15">
        <v>8.23</v>
      </c>
      <c r="G413" s="15">
        <v>690.9</v>
      </c>
      <c r="H413" s="15">
        <v>28.8</v>
      </c>
      <c r="I413" s="15">
        <v>55.1</v>
      </c>
      <c r="J413" s="15">
        <v>7.4</v>
      </c>
      <c r="K413" s="15">
        <v>5.98</v>
      </c>
      <c r="L413" s="15">
        <v>37.299999999999997</v>
      </c>
      <c r="M413" s="15">
        <v>124.9</v>
      </c>
      <c r="N413" s="15">
        <v>48</v>
      </c>
      <c r="O413" s="15">
        <v>114.9</v>
      </c>
      <c r="P413" s="15" t="s">
        <v>102</v>
      </c>
      <c r="Q413" s="15">
        <v>242.8</v>
      </c>
      <c r="R413" s="15">
        <v>0.5</v>
      </c>
      <c r="S413" s="15">
        <v>0.73</v>
      </c>
      <c r="T413" s="15">
        <v>1.56</v>
      </c>
      <c r="U413" s="15">
        <v>12.84</v>
      </c>
      <c r="V413" s="15">
        <v>46461</v>
      </c>
      <c r="W413" s="15">
        <v>504340</v>
      </c>
      <c r="X413" s="15">
        <v>596559</v>
      </c>
      <c r="Y413" s="15">
        <v>92219</v>
      </c>
      <c r="Z413" s="15">
        <v>4188</v>
      </c>
      <c r="AA413" s="15">
        <v>3.0659999999999998</v>
      </c>
      <c r="AB413" s="15">
        <v>48</v>
      </c>
    </row>
    <row r="414" spans="1:28" ht="15" customHeight="1" x14ac:dyDescent="0.3">
      <c r="A414" s="15" t="s">
        <v>542</v>
      </c>
      <c r="B414" s="15" t="s">
        <v>109</v>
      </c>
      <c r="C414" s="15" t="s">
        <v>119</v>
      </c>
      <c r="D414" s="15" t="s">
        <v>115</v>
      </c>
      <c r="E414" s="15" t="s">
        <v>112</v>
      </c>
      <c r="F414" s="15">
        <v>3.87</v>
      </c>
      <c r="G414" s="15">
        <v>291</v>
      </c>
      <c r="H414" s="15">
        <v>25.5</v>
      </c>
      <c r="I414" s="15">
        <v>67.900000000000006</v>
      </c>
      <c r="J414" s="15">
        <v>7.2</v>
      </c>
      <c r="K414" s="15">
        <v>6.54</v>
      </c>
      <c r="L414" s="15">
        <v>31.8</v>
      </c>
      <c r="M414" s="15">
        <v>125.2</v>
      </c>
      <c r="N414" s="15">
        <v>68.099999999999994</v>
      </c>
      <c r="O414" s="15">
        <v>141</v>
      </c>
      <c r="P414" s="15" t="s">
        <v>116</v>
      </c>
      <c r="Q414" s="15">
        <v>219.4</v>
      </c>
      <c r="R414" s="15">
        <v>1.36</v>
      </c>
      <c r="S414" s="15">
        <v>0.96</v>
      </c>
      <c r="T414" s="15">
        <v>2.76</v>
      </c>
      <c r="U414" s="15">
        <v>10.68</v>
      </c>
      <c r="V414" s="15">
        <v>19271</v>
      </c>
      <c r="W414" s="15">
        <v>208303</v>
      </c>
      <c r="X414" s="15">
        <v>205814</v>
      </c>
      <c r="Y414" s="15">
        <v>-2489</v>
      </c>
      <c r="Z414" s="15">
        <v>3402</v>
      </c>
      <c r="AA414" s="15">
        <v>3.1389999999999998</v>
      </c>
      <c r="AB414" s="15">
        <v>44.4</v>
      </c>
    </row>
    <row r="415" spans="1:28" ht="15" customHeight="1" x14ac:dyDescent="0.3">
      <c r="A415" s="15" t="s">
        <v>543</v>
      </c>
      <c r="B415" s="15" t="s">
        <v>126</v>
      </c>
      <c r="C415" s="15" t="s">
        <v>170</v>
      </c>
      <c r="D415" s="15" t="s">
        <v>132</v>
      </c>
      <c r="E415" s="15" t="s">
        <v>101</v>
      </c>
      <c r="F415" s="15">
        <v>12.2</v>
      </c>
      <c r="G415" s="15">
        <v>1117.2</v>
      </c>
      <c r="H415" s="15">
        <v>25.2</v>
      </c>
      <c r="I415" s="15">
        <v>62.9</v>
      </c>
      <c r="J415" s="15">
        <v>7.5</v>
      </c>
      <c r="K415" s="15">
        <v>6.68</v>
      </c>
      <c r="L415" s="15">
        <v>30.5</v>
      </c>
      <c r="M415" s="15">
        <v>137.6</v>
      </c>
      <c r="N415" s="15">
        <v>57.7</v>
      </c>
      <c r="O415" s="15">
        <v>133</v>
      </c>
      <c r="P415" s="15" t="s">
        <v>102</v>
      </c>
      <c r="Q415" s="15">
        <v>214.4</v>
      </c>
      <c r="R415" s="15">
        <v>5.63</v>
      </c>
      <c r="S415" s="15">
        <v>0.7</v>
      </c>
      <c r="T415" s="15">
        <v>2.5299999999999998</v>
      </c>
      <c r="U415" s="15">
        <v>30.87</v>
      </c>
      <c r="V415" s="15">
        <v>114738</v>
      </c>
      <c r="W415" s="15">
        <v>852962</v>
      </c>
      <c r="X415" s="15">
        <v>3541962</v>
      </c>
      <c r="Y415" s="15">
        <v>2689000</v>
      </c>
      <c r="Z415" s="15">
        <v>5906</v>
      </c>
      <c r="AA415" s="15">
        <v>5.2270000000000003</v>
      </c>
      <c r="AB415" s="15">
        <v>56.2</v>
      </c>
    </row>
    <row r="416" spans="1:28" ht="15" customHeight="1" x14ac:dyDescent="0.3">
      <c r="A416" s="15" t="s">
        <v>544</v>
      </c>
      <c r="B416" s="15" t="s">
        <v>98</v>
      </c>
      <c r="C416" s="15" t="s">
        <v>105</v>
      </c>
      <c r="D416" s="15" t="s">
        <v>130</v>
      </c>
      <c r="E416" s="15" t="s">
        <v>112</v>
      </c>
      <c r="F416" s="15">
        <v>13.67</v>
      </c>
      <c r="G416" s="15">
        <v>370.2</v>
      </c>
      <c r="H416" s="15">
        <v>23.4</v>
      </c>
      <c r="I416" s="15">
        <v>50.5</v>
      </c>
      <c r="J416" s="15">
        <v>6.6</v>
      </c>
      <c r="K416" s="15">
        <v>7.18</v>
      </c>
      <c r="L416" s="15">
        <v>26.5</v>
      </c>
      <c r="M416" s="15">
        <v>137.9</v>
      </c>
      <c r="N416" s="15">
        <v>56.5</v>
      </c>
      <c r="O416" s="15">
        <v>130.19999999999999</v>
      </c>
      <c r="P416" s="15" t="s">
        <v>116</v>
      </c>
      <c r="Q416" s="15">
        <v>225.5</v>
      </c>
      <c r="R416" s="15">
        <v>5.35</v>
      </c>
      <c r="S416" s="15">
        <v>0.7</v>
      </c>
      <c r="T416" s="15">
        <v>1.04</v>
      </c>
      <c r="U416" s="15">
        <v>14.22</v>
      </c>
      <c r="V416" s="15">
        <v>74137</v>
      </c>
      <c r="W416" s="15">
        <v>784240</v>
      </c>
      <c r="X416" s="15">
        <v>1054228</v>
      </c>
      <c r="Y416" s="15">
        <v>269988</v>
      </c>
      <c r="Z416" s="15">
        <v>5057</v>
      </c>
      <c r="AA416" s="15">
        <v>2.8119999999999998</v>
      </c>
      <c r="AB416" s="15">
        <v>26.4</v>
      </c>
    </row>
    <row r="417" spans="1:28" ht="15" customHeight="1" x14ac:dyDescent="0.3">
      <c r="A417" s="15" t="s">
        <v>545</v>
      </c>
      <c r="B417" s="15" t="s">
        <v>146</v>
      </c>
      <c r="C417" s="15" t="s">
        <v>114</v>
      </c>
      <c r="D417" s="15" t="s">
        <v>144</v>
      </c>
      <c r="E417" s="15" t="s">
        <v>101</v>
      </c>
      <c r="F417" s="15">
        <v>14.89</v>
      </c>
      <c r="G417" s="15">
        <v>986.9</v>
      </c>
      <c r="H417" s="15">
        <v>30.9</v>
      </c>
      <c r="I417" s="15">
        <v>66.400000000000006</v>
      </c>
      <c r="J417" s="15">
        <v>5.4</v>
      </c>
      <c r="K417" s="15">
        <v>8.1</v>
      </c>
      <c r="L417" s="15">
        <v>34.5</v>
      </c>
      <c r="M417" s="15">
        <v>120</v>
      </c>
      <c r="N417" s="15">
        <v>83.3</v>
      </c>
      <c r="O417" s="15">
        <v>136</v>
      </c>
      <c r="P417" s="15" t="s">
        <v>116</v>
      </c>
      <c r="Q417" s="15">
        <v>229.2</v>
      </c>
      <c r="R417" s="15">
        <v>1.18</v>
      </c>
      <c r="S417" s="15">
        <v>0.91</v>
      </c>
      <c r="T417" s="15">
        <v>0.3</v>
      </c>
      <c r="U417" s="15">
        <v>4.47</v>
      </c>
      <c r="V417" s="15">
        <v>55565</v>
      </c>
      <c r="W417" s="15">
        <v>934981</v>
      </c>
      <c r="X417" s="15">
        <v>248376</v>
      </c>
      <c r="Y417" s="15">
        <v>-686605</v>
      </c>
      <c r="Z417" s="15">
        <v>4230</v>
      </c>
      <c r="AA417" s="15">
        <v>1.0569999999999999</v>
      </c>
      <c r="AB417" s="15">
        <v>60.7</v>
      </c>
    </row>
    <row r="418" spans="1:28" ht="15" customHeight="1" x14ac:dyDescent="0.3">
      <c r="A418" s="15" t="s">
        <v>546</v>
      </c>
      <c r="B418" s="15" t="s">
        <v>122</v>
      </c>
      <c r="C418" s="15" t="s">
        <v>170</v>
      </c>
      <c r="D418" s="15" t="s">
        <v>115</v>
      </c>
      <c r="E418" s="15" t="s">
        <v>101</v>
      </c>
      <c r="F418" s="15">
        <v>12.33</v>
      </c>
      <c r="G418" s="15">
        <v>814.2</v>
      </c>
      <c r="H418" s="15">
        <v>26.7</v>
      </c>
      <c r="I418" s="15">
        <v>58.6</v>
      </c>
      <c r="J418" s="15">
        <v>6.8</v>
      </c>
      <c r="K418" s="15">
        <v>6.14</v>
      </c>
      <c r="L418" s="15">
        <v>24.7</v>
      </c>
      <c r="M418" s="15">
        <v>92.4</v>
      </c>
      <c r="N418" s="15">
        <v>40.6</v>
      </c>
      <c r="O418" s="15">
        <v>129.80000000000001</v>
      </c>
      <c r="P418" s="15" t="s">
        <v>107</v>
      </c>
      <c r="Q418" s="15">
        <v>155.5</v>
      </c>
      <c r="R418" s="15">
        <v>7.8</v>
      </c>
      <c r="S418" s="15">
        <v>0.8</v>
      </c>
      <c r="T418" s="15">
        <v>2.25</v>
      </c>
      <c r="U418" s="15">
        <v>27.74</v>
      </c>
      <c r="V418" s="15">
        <v>22047</v>
      </c>
      <c r="W418" s="15">
        <v>890657</v>
      </c>
      <c r="X418" s="15">
        <v>611584</v>
      </c>
      <c r="Y418" s="15">
        <v>-279073</v>
      </c>
      <c r="Z418" s="15">
        <v>24144</v>
      </c>
      <c r="AA418" s="15">
        <v>1.149</v>
      </c>
      <c r="AB418" s="15">
        <v>35.799999999999997</v>
      </c>
    </row>
    <row r="419" spans="1:28" ht="15" customHeight="1" x14ac:dyDescent="0.3">
      <c r="A419" s="15" t="s">
        <v>547</v>
      </c>
      <c r="B419" s="15" t="s">
        <v>104</v>
      </c>
      <c r="C419" s="15" t="s">
        <v>170</v>
      </c>
      <c r="D419" s="15" t="s">
        <v>111</v>
      </c>
      <c r="E419" s="15" t="s">
        <v>101</v>
      </c>
      <c r="F419" s="15">
        <v>2.9</v>
      </c>
      <c r="G419" s="15">
        <v>801</v>
      </c>
      <c r="H419" s="15">
        <v>28.6</v>
      </c>
      <c r="I419" s="15">
        <v>63.1</v>
      </c>
      <c r="J419" s="15">
        <v>6.3</v>
      </c>
      <c r="K419" s="15">
        <v>7.06</v>
      </c>
      <c r="L419" s="15">
        <v>32.1</v>
      </c>
      <c r="M419" s="15">
        <v>118.6</v>
      </c>
      <c r="N419" s="15">
        <v>57.8</v>
      </c>
      <c r="O419" s="15">
        <v>92.4</v>
      </c>
      <c r="P419" s="15" t="s">
        <v>102</v>
      </c>
      <c r="Q419" s="15">
        <v>127.9</v>
      </c>
      <c r="R419" s="15">
        <v>6.92</v>
      </c>
      <c r="S419" s="15">
        <v>0.7</v>
      </c>
      <c r="T419" s="15">
        <v>1.35</v>
      </c>
      <c r="U419" s="15">
        <v>3.92</v>
      </c>
      <c r="V419" s="15">
        <v>64237</v>
      </c>
      <c r="W419" s="15">
        <v>161769</v>
      </c>
      <c r="X419" s="15">
        <v>251809</v>
      </c>
      <c r="Y419" s="15">
        <v>90040</v>
      </c>
      <c r="Z419" s="15">
        <v>888</v>
      </c>
      <c r="AA419" s="15">
        <v>4.4139999999999997</v>
      </c>
      <c r="AB419" s="15">
        <v>40.4</v>
      </c>
    </row>
    <row r="420" spans="1:28" ht="15" customHeight="1" x14ac:dyDescent="0.3">
      <c r="A420" s="15" t="s">
        <v>548</v>
      </c>
      <c r="B420" s="15" t="s">
        <v>98</v>
      </c>
      <c r="C420" s="15" t="s">
        <v>114</v>
      </c>
      <c r="D420" s="15" t="s">
        <v>111</v>
      </c>
      <c r="E420" s="15" t="s">
        <v>112</v>
      </c>
      <c r="F420" s="15">
        <v>11.5</v>
      </c>
      <c r="G420" s="15">
        <v>415.8</v>
      </c>
      <c r="H420" s="15">
        <v>18.8</v>
      </c>
      <c r="I420" s="15">
        <v>48.9</v>
      </c>
      <c r="J420" s="15">
        <v>7.9</v>
      </c>
      <c r="K420" s="15">
        <v>6.15</v>
      </c>
      <c r="L420" s="15">
        <v>23.5</v>
      </c>
      <c r="M420" s="15">
        <v>138.4</v>
      </c>
      <c r="N420" s="15">
        <v>62.1</v>
      </c>
      <c r="O420" s="15">
        <v>106.6</v>
      </c>
      <c r="P420" s="15" t="s">
        <v>116</v>
      </c>
      <c r="Q420" s="15">
        <v>211.4</v>
      </c>
      <c r="R420" s="15">
        <v>8.26</v>
      </c>
      <c r="S420" s="15">
        <v>0.8</v>
      </c>
      <c r="T420" s="15">
        <v>0.69</v>
      </c>
      <c r="U420" s="15">
        <v>7.94</v>
      </c>
      <c r="V420" s="15">
        <v>80196</v>
      </c>
      <c r="W420" s="15">
        <v>634370</v>
      </c>
      <c r="X420" s="15">
        <v>636756</v>
      </c>
      <c r="Y420" s="15">
        <v>2386</v>
      </c>
      <c r="Z420" s="15">
        <v>2211</v>
      </c>
      <c r="AA420" s="15">
        <v>3.5910000000000002</v>
      </c>
      <c r="AB420" s="15">
        <v>30</v>
      </c>
    </row>
    <row r="421" spans="1:28" ht="15" customHeight="1" x14ac:dyDescent="0.3">
      <c r="A421" s="15" t="s">
        <v>549</v>
      </c>
      <c r="B421" s="15" t="s">
        <v>126</v>
      </c>
      <c r="C421" s="15" t="s">
        <v>119</v>
      </c>
      <c r="D421" s="15" t="s">
        <v>115</v>
      </c>
      <c r="E421" s="15" t="s">
        <v>101</v>
      </c>
      <c r="F421" s="15">
        <v>13.99</v>
      </c>
      <c r="G421" s="15">
        <v>888.2</v>
      </c>
      <c r="H421" s="15">
        <v>31.4</v>
      </c>
      <c r="I421" s="15">
        <v>76.900000000000006</v>
      </c>
      <c r="J421" s="15">
        <v>4.0999999999999996</v>
      </c>
      <c r="K421" s="15">
        <v>6.33</v>
      </c>
      <c r="L421" s="15">
        <v>31.3</v>
      </c>
      <c r="M421" s="15">
        <v>126.6</v>
      </c>
      <c r="N421" s="15">
        <v>41.8</v>
      </c>
      <c r="O421" s="15">
        <v>97.4</v>
      </c>
      <c r="P421" s="15" t="s">
        <v>127</v>
      </c>
      <c r="Q421" s="15">
        <v>231.7</v>
      </c>
      <c r="R421" s="15">
        <v>6.81</v>
      </c>
      <c r="S421" s="15">
        <v>0.68</v>
      </c>
      <c r="T421" s="15">
        <v>2.61</v>
      </c>
      <c r="U421" s="15">
        <v>36.51</v>
      </c>
      <c r="V421" s="15">
        <v>23950</v>
      </c>
      <c r="W421" s="15">
        <v>1141031</v>
      </c>
      <c r="X421" s="15">
        <v>874414</v>
      </c>
      <c r="Y421" s="15">
        <v>-266617</v>
      </c>
      <c r="Z421" s="15">
        <v>18813</v>
      </c>
      <c r="AA421" s="15">
        <v>1.9410000000000001</v>
      </c>
      <c r="AB421" s="15">
        <v>62.8</v>
      </c>
    </row>
    <row r="422" spans="1:28" ht="15" customHeight="1" x14ac:dyDescent="0.3">
      <c r="A422" s="15" t="s">
        <v>550</v>
      </c>
      <c r="B422" s="15" t="s">
        <v>146</v>
      </c>
      <c r="C422" s="15" t="s">
        <v>134</v>
      </c>
      <c r="D422" s="15" t="s">
        <v>100</v>
      </c>
      <c r="E422" s="15" t="s">
        <v>112</v>
      </c>
      <c r="F422" s="15">
        <v>5.15</v>
      </c>
      <c r="G422" s="15">
        <v>682.2</v>
      </c>
      <c r="H422" s="15">
        <v>21.9</v>
      </c>
      <c r="I422" s="15">
        <v>55.5</v>
      </c>
      <c r="J422" s="15">
        <v>7.8</v>
      </c>
      <c r="K422" s="15">
        <v>6.26</v>
      </c>
      <c r="L422" s="15">
        <v>25</v>
      </c>
      <c r="M422" s="15">
        <v>127.1</v>
      </c>
      <c r="N422" s="15">
        <v>46.8</v>
      </c>
      <c r="O422" s="15">
        <v>75.5</v>
      </c>
      <c r="P422" s="15" t="s">
        <v>102</v>
      </c>
      <c r="Q422" s="15">
        <v>168.4</v>
      </c>
      <c r="R422" s="15">
        <v>4.08</v>
      </c>
      <c r="S422" s="15">
        <v>0.86</v>
      </c>
      <c r="T422" s="15">
        <v>2.52</v>
      </c>
      <c r="U422" s="15">
        <v>12.98</v>
      </c>
      <c r="V422" s="15">
        <v>28283</v>
      </c>
      <c r="W422" s="15">
        <v>337325</v>
      </c>
      <c r="X422" s="15">
        <v>367113</v>
      </c>
      <c r="Y422" s="15">
        <v>29788</v>
      </c>
      <c r="Z422" s="15">
        <v>2689</v>
      </c>
      <c r="AA422" s="15">
        <v>4.827</v>
      </c>
      <c r="AB422" s="15">
        <v>46.4</v>
      </c>
    </row>
    <row r="423" spans="1:28" ht="15" customHeight="1" x14ac:dyDescent="0.3">
      <c r="A423" s="15" t="s">
        <v>551</v>
      </c>
      <c r="B423" s="15" t="s">
        <v>146</v>
      </c>
      <c r="C423" s="15" t="s">
        <v>119</v>
      </c>
      <c r="D423" s="15" t="s">
        <v>106</v>
      </c>
      <c r="E423" s="15" t="s">
        <v>112</v>
      </c>
      <c r="F423" s="15">
        <v>8.2799999999999994</v>
      </c>
      <c r="G423" s="15">
        <v>80</v>
      </c>
      <c r="H423" s="15">
        <v>21.6</v>
      </c>
      <c r="I423" s="15">
        <v>53.8</v>
      </c>
      <c r="J423" s="15">
        <v>5.6</v>
      </c>
      <c r="K423" s="15">
        <v>6.35</v>
      </c>
      <c r="L423" s="15">
        <v>20.5</v>
      </c>
      <c r="M423" s="15">
        <v>96.1</v>
      </c>
      <c r="N423" s="15">
        <v>47.9</v>
      </c>
      <c r="O423" s="15">
        <v>159.6</v>
      </c>
      <c r="P423" s="15" t="s">
        <v>102</v>
      </c>
      <c r="Q423" s="15">
        <v>148.4</v>
      </c>
      <c r="R423" s="15">
        <v>3.61</v>
      </c>
      <c r="S423" s="15">
        <v>0.73</v>
      </c>
      <c r="T423" s="15">
        <v>2.61</v>
      </c>
      <c r="U423" s="15">
        <v>21.61</v>
      </c>
      <c r="V423" s="15">
        <v>22977</v>
      </c>
      <c r="W423" s="15">
        <v>536063</v>
      </c>
      <c r="X423" s="15">
        <v>496533</v>
      </c>
      <c r="Y423" s="15">
        <v>-39530</v>
      </c>
      <c r="Z423" s="15">
        <v>4442</v>
      </c>
      <c r="AA423" s="15">
        <v>4.8650000000000002</v>
      </c>
      <c r="AB423" s="15">
        <v>33.4</v>
      </c>
    </row>
    <row r="424" spans="1:28" ht="15" customHeight="1" x14ac:dyDescent="0.3">
      <c r="A424" s="15" t="s">
        <v>552</v>
      </c>
      <c r="B424" s="15" t="s">
        <v>98</v>
      </c>
      <c r="C424" s="15" t="s">
        <v>123</v>
      </c>
      <c r="D424" s="15" t="s">
        <v>132</v>
      </c>
      <c r="E424" s="15" t="s">
        <v>112</v>
      </c>
      <c r="F424" s="15">
        <v>0.95</v>
      </c>
      <c r="G424" s="15">
        <v>514.70000000000005</v>
      </c>
      <c r="H424" s="15">
        <v>21.2</v>
      </c>
      <c r="I424" s="15">
        <v>51.1</v>
      </c>
      <c r="J424" s="15">
        <v>6.4</v>
      </c>
      <c r="K424" s="15">
        <v>7.1</v>
      </c>
      <c r="L424" s="15">
        <v>22.9</v>
      </c>
      <c r="M424" s="15">
        <v>109.4</v>
      </c>
      <c r="N424" s="15">
        <v>72.599999999999994</v>
      </c>
      <c r="O424" s="15">
        <v>116.4</v>
      </c>
      <c r="P424" s="15" t="s">
        <v>116</v>
      </c>
      <c r="Q424" s="15">
        <v>271</v>
      </c>
      <c r="R424" s="15">
        <v>3.7</v>
      </c>
      <c r="S424" s="15">
        <v>0.98</v>
      </c>
      <c r="T424" s="15">
        <v>1.8</v>
      </c>
      <c r="U424" s="15">
        <v>1.71</v>
      </c>
      <c r="V424" s="15">
        <v>112567</v>
      </c>
      <c r="W424" s="15">
        <v>58865</v>
      </c>
      <c r="X424" s="15">
        <v>192490</v>
      </c>
      <c r="Y424" s="15">
        <v>133625</v>
      </c>
      <c r="Z424" s="15">
        <v>341</v>
      </c>
      <c r="AA424" s="15">
        <v>5.0149999999999997</v>
      </c>
      <c r="AB424" s="15">
        <v>48.9</v>
      </c>
    </row>
    <row r="425" spans="1:28" ht="15" customHeight="1" x14ac:dyDescent="0.3">
      <c r="A425" s="15" t="s">
        <v>553</v>
      </c>
      <c r="B425" s="15" t="s">
        <v>122</v>
      </c>
      <c r="C425" s="15" t="s">
        <v>105</v>
      </c>
      <c r="D425" s="15" t="s">
        <v>111</v>
      </c>
      <c r="E425" s="15" t="s">
        <v>112</v>
      </c>
      <c r="F425" s="15">
        <v>3.35</v>
      </c>
      <c r="G425" s="15">
        <v>425.6</v>
      </c>
      <c r="H425" s="15">
        <v>29</v>
      </c>
      <c r="I425" s="15">
        <v>75.7</v>
      </c>
      <c r="J425" s="15">
        <v>7.4</v>
      </c>
      <c r="K425" s="15">
        <v>6.77</v>
      </c>
      <c r="L425" s="15">
        <v>28.5</v>
      </c>
      <c r="M425" s="15">
        <v>108</v>
      </c>
      <c r="N425" s="15">
        <v>40.4</v>
      </c>
      <c r="O425" s="15">
        <v>106.3</v>
      </c>
      <c r="P425" s="15" t="s">
        <v>127</v>
      </c>
      <c r="Q425" s="15">
        <v>247.8</v>
      </c>
      <c r="R425" s="15">
        <v>6.15</v>
      </c>
      <c r="S425" s="15">
        <v>0.9</v>
      </c>
      <c r="T425" s="15">
        <v>1.31</v>
      </c>
      <c r="U425" s="15">
        <v>4.3899999999999997</v>
      </c>
      <c r="V425" s="15">
        <v>72404</v>
      </c>
      <c r="W425" s="15">
        <v>273969</v>
      </c>
      <c r="X425" s="15">
        <v>317854</v>
      </c>
      <c r="Y425" s="15">
        <v>43885</v>
      </c>
      <c r="Z425" s="15">
        <v>1228</v>
      </c>
      <c r="AA425" s="15">
        <v>3.5750000000000002</v>
      </c>
      <c r="AB425" s="15">
        <v>27.6</v>
      </c>
    </row>
    <row r="426" spans="1:28" ht="15" customHeight="1" x14ac:dyDescent="0.3">
      <c r="A426" s="15" t="s">
        <v>554</v>
      </c>
      <c r="B426" s="15" t="s">
        <v>146</v>
      </c>
      <c r="C426" s="15" t="s">
        <v>129</v>
      </c>
      <c r="D426" s="15" t="s">
        <v>115</v>
      </c>
      <c r="E426" s="15" t="s">
        <v>120</v>
      </c>
      <c r="F426" s="15">
        <v>11.56</v>
      </c>
      <c r="G426" s="15">
        <v>326.39999999999998</v>
      </c>
      <c r="H426" s="15">
        <v>26.5</v>
      </c>
      <c r="I426" s="15">
        <v>47.9</v>
      </c>
      <c r="J426" s="15">
        <v>7.4</v>
      </c>
      <c r="K426" s="15">
        <v>6.44</v>
      </c>
      <c r="L426" s="15">
        <v>21.5</v>
      </c>
      <c r="M426" s="15">
        <v>120.8</v>
      </c>
      <c r="N426" s="15">
        <v>43.6</v>
      </c>
      <c r="O426" s="15">
        <v>97.8</v>
      </c>
      <c r="P426" s="15" t="s">
        <v>107</v>
      </c>
      <c r="Q426" s="15">
        <v>216.8</v>
      </c>
      <c r="R426" s="15">
        <v>7.32</v>
      </c>
      <c r="S426" s="15">
        <v>0.72</v>
      </c>
      <c r="T426" s="15">
        <v>2.46</v>
      </c>
      <c r="U426" s="15">
        <v>28.44</v>
      </c>
      <c r="V426" s="15">
        <v>23155</v>
      </c>
      <c r="W426" s="15">
        <v>815618</v>
      </c>
      <c r="X426" s="15">
        <v>658528</v>
      </c>
      <c r="Y426" s="15">
        <v>-157090</v>
      </c>
      <c r="Z426" s="15">
        <v>24934</v>
      </c>
      <c r="AA426" s="15">
        <v>1.141</v>
      </c>
      <c r="AB426" s="15">
        <v>31.4</v>
      </c>
    </row>
    <row r="427" spans="1:28" ht="15" customHeight="1" x14ac:dyDescent="0.3">
      <c r="A427" s="15" t="s">
        <v>555</v>
      </c>
      <c r="B427" s="15" t="s">
        <v>122</v>
      </c>
      <c r="C427" s="15" t="s">
        <v>170</v>
      </c>
      <c r="D427" s="15" t="s">
        <v>100</v>
      </c>
      <c r="E427" s="15" t="s">
        <v>101</v>
      </c>
      <c r="F427" s="15">
        <v>12.17</v>
      </c>
      <c r="G427" s="15">
        <v>770.4</v>
      </c>
      <c r="H427" s="15">
        <v>24.9</v>
      </c>
      <c r="I427" s="15">
        <v>71.900000000000006</v>
      </c>
      <c r="J427" s="15">
        <v>6.6</v>
      </c>
      <c r="K427" s="15">
        <v>7.07</v>
      </c>
      <c r="L427" s="15">
        <v>24.1</v>
      </c>
      <c r="M427" s="15">
        <v>94.3</v>
      </c>
      <c r="N427" s="15">
        <v>60.1</v>
      </c>
      <c r="O427" s="15">
        <v>123.2</v>
      </c>
      <c r="P427" s="15" t="s">
        <v>107</v>
      </c>
      <c r="Q427" s="15">
        <v>207.2</v>
      </c>
      <c r="R427" s="15">
        <v>6.93</v>
      </c>
      <c r="S427" s="15">
        <v>0.89</v>
      </c>
      <c r="T427" s="15">
        <v>2.71</v>
      </c>
      <c r="U427" s="15">
        <v>32.979999999999997</v>
      </c>
      <c r="V427" s="15">
        <v>24613</v>
      </c>
      <c r="W427" s="15">
        <v>983846</v>
      </c>
      <c r="X427" s="15">
        <v>811737</v>
      </c>
      <c r="Y427" s="15">
        <v>-172109</v>
      </c>
      <c r="Z427" s="15">
        <v>8688</v>
      </c>
      <c r="AA427" s="15">
        <v>3.7959999999999998</v>
      </c>
      <c r="AB427" s="15">
        <v>41.9</v>
      </c>
    </row>
    <row r="428" spans="1:28" ht="15" customHeight="1" x14ac:dyDescent="0.3">
      <c r="A428" s="15" t="s">
        <v>556</v>
      </c>
      <c r="B428" s="15" t="s">
        <v>137</v>
      </c>
      <c r="C428" s="15" t="s">
        <v>123</v>
      </c>
      <c r="D428" s="15" t="s">
        <v>115</v>
      </c>
      <c r="E428" s="15" t="s">
        <v>101</v>
      </c>
      <c r="F428" s="15">
        <v>12.91</v>
      </c>
      <c r="G428" s="15">
        <v>750.6</v>
      </c>
      <c r="H428" s="15">
        <v>27.8</v>
      </c>
      <c r="I428" s="15">
        <v>70.7</v>
      </c>
      <c r="J428" s="15">
        <v>5</v>
      </c>
      <c r="K428" s="15">
        <v>5.97</v>
      </c>
      <c r="L428" s="15">
        <v>37.799999999999997</v>
      </c>
      <c r="M428" s="15">
        <v>98.5</v>
      </c>
      <c r="N428" s="15">
        <v>49.6</v>
      </c>
      <c r="O428" s="15">
        <v>60.8</v>
      </c>
      <c r="P428" s="15" t="s">
        <v>116</v>
      </c>
      <c r="Q428" s="15">
        <v>231.7</v>
      </c>
      <c r="R428" s="15">
        <v>5.44</v>
      </c>
      <c r="S428" s="15">
        <v>0.95</v>
      </c>
      <c r="T428" s="15">
        <v>1.85</v>
      </c>
      <c r="U428" s="15">
        <v>23.88</v>
      </c>
      <c r="V428" s="15">
        <v>23268</v>
      </c>
      <c r="W428" s="15">
        <v>897964</v>
      </c>
      <c r="X428" s="15">
        <v>555640</v>
      </c>
      <c r="Y428" s="15">
        <v>-342324</v>
      </c>
      <c r="Z428" s="15">
        <v>12178</v>
      </c>
      <c r="AA428" s="15">
        <v>1.9610000000000001</v>
      </c>
      <c r="AB428" s="15">
        <v>54.2</v>
      </c>
    </row>
    <row r="429" spans="1:28" ht="15" customHeight="1" x14ac:dyDescent="0.3">
      <c r="A429" s="15" t="s">
        <v>557</v>
      </c>
      <c r="B429" s="15" t="s">
        <v>98</v>
      </c>
      <c r="C429" s="15" t="s">
        <v>110</v>
      </c>
      <c r="D429" s="15" t="s">
        <v>106</v>
      </c>
      <c r="E429" s="15" t="s">
        <v>101</v>
      </c>
      <c r="F429" s="15">
        <v>3.2</v>
      </c>
      <c r="G429" s="15">
        <v>877.4</v>
      </c>
      <c r="H429" s="15">
        <v>26.6</v>
      </c>
      <c r="I429" s="15">
        <v>70.099999999999994</v>
      </c>
      <c r="J429" s="15">
        <v>6.2</v>
      </c>
      <c r="K429" s="15">
        <v>7.01</v>
      </c>
      <c r="L429" s="15">
        <v>33.700000000000003</v>
      </c>
      <c r="M429" s="15">
        <v>107.4</v>
      </c>
      <c r="N429" s="15">
        <v>48.3</v>
      </c>
      <c r="O429" s="15">
        <v>95.3</v>
      </c>
      <c r="P429" s="15" t="s">
        <v>107</v>
      </c>
      <c r="Q429" s="15">
        <v>170.5</v>
      </c>
      <c r="R429" s="15">
        <v>7.36</v>
      </c>
      <c r="S429" s="15">
        <v>0.7</v>
      </c>
      <c r="T429" s="15">
        <v>4.08</v>
      </c>
      <c r="U429" s="15">
        <v>13.06</v>
      </c>
      <c r="V429" s="15">
        <v>19036</v>
      </c>
      <c r="W429" s="15">
        <v>252472</v>
      </c>
      <c r="X429" s="15">
        <v>248610</v>
      </c>
      <c r="Y429" s="15">
        <v>-3862</v>
      </c>
      <c r="Z429" s="15">
        <v>2145</v>
      </c>
      <c r="AA429" s="15">
        <v>6.0890000000000004</v>
      </c>
      <c r="AB429" s="15">
        <v>43.3</v>
      </c>
    </row>
    <row r="430" spans="1:28" ht="15" customHeight="1" x14ac:dyDescent="0.3">
      <c r="A430" s="15" t="s">
        <v>558</v>
      </c>
      <c r="B430" s="15" t="s">
        <v>126</v>
      </c>
      <c r="C430" s="15" t="s">
        <v>114</v>
      </c>
      <c r="D430" s="15" t="s">
        <v>100</v>
      </c>
      <c r="E430" s="15" t="s">
        <v>112</v>
      </c>
      <c r="F430" s="15">
        <v>13.42</v>
      </c>
      <c r="G430" s="15">
        <v>548.79999999999995</v>
      </c>
      <c r="H430" s="15">
        <v>28.3</v>
      </c>
      <c r="I430" s="15">
        <v>42.5</v>
      </c>
      <c r="J430" s="15">
        <v>5.9</v>
      </c>
      <c r="K430" s="15">
        <v>7.11</v>
      </c>
      <c r="L430" s="15">
        <v>25.6</v>
      </c>
      <c r="M430" s="15">
        <v>106.4</v>
      </c>
      <c r="N430" s="15">
        <v>88.9</v>
      </c>
      <c r="O430" s="15">
        <v>114.3</v>
      </c>
      <c r="P430" s="15" t="s">
        <v>107</v>
      </c>
      <c r="Q430" s="15">
        <v>151.80000000000001</v>
      </c>
      <c r="R430" s="15">
        <v>6.31</v>
      </c>
      <c r="S430" s="15">
        <v>0.81</v>
      </c>
      <c r="T430" s="15">
        <v>2.46</v>
      </c>
      <c r="U430" s="15">
        <v>33.01</v>
      </c>
      <c r="V430" s="15">
        <v>26029</v>
      </c>
      <c r="W430" s="15">
        <v>750453</v>
      </c>
      <c r="X430" s="15">
        <v>859217</v>
      </c>
      <c r="Y430" s="15">
        <v>108764</v>
      </c>
      <c r="Z430" s="15">
        <v>8950</v>
      </c>
      <c r="AA430" s="15">
        <v>3.6880000000000002</v>
      </c>
      <c r="AB430" s="15">
        <v>39.200000000000003</v>
      </c>
    </row>
    <row r="431" spans="1:28" ht="15" customHeight="1" x14ac:dyDescent="0.3">
      <c r="A431" s="15" t="s">
        <v>559</v>
      </c>
      <c r="B431" s="15" t="s">
        <v>137</v>
      </c>
      <c r="C431" s="15" t="s">
        <v>134</v>
      </c>
      <c r="D431" s="15" t="s">
        <v>130</v>
      </c>
      <c r="E431" s="15" t="s">
        <v>101</v>
      </c>
      <c r="F431" s="15">
        <v>8.2899999999999991</v>
      </c>
      <c r="G431" s="15">
        <v>601.9</v>
      </c>
      <c r="H431" s="15">
        <v>25.4</v>
      </c>
      <c r="I431" s="15">
        <v>82.9</v>
      </c>
      <c r="J431" s="15">
        <v>7.4</v>
      </c>
      <c r="K431" s="15">
        <v>7.65</v>
      </c>
      <c r="L431" s="15">
        <v>39.299999999999997</v>
      </c>
      <c r="M431" s="15">
        <v>156.69999999999999</v>
      </c>
      <c r="N431" s="15">
        <v>32.1</v>
      </c>
      <c r="O431" s="15">
        <v>105.4</v>
      </c>
      <c r="P431" s="15" t="s">
        <v>127</v>
      </c>
      <c r="Q431" s="15">
        <v>205.9</v>
      </c>
      <c r="R431" s="15">
        <v>1.84</v>
      </c>
      <c r="S431" s="15">
        <v>0.75</v>
      </c>
      <c r="T431" s="15">
        <v>0.79</v>
      </c>
      <c r="U431" s="15">
        <v>6.55</v>
      </c>
      <c r="V431" s="15">
        <v>71940</v>
      </c>
      <c r="W431" s="15">
        <v>571954</v>
      </c>
      <c r="X431" s="15">
        <v>471207</v>
      </c>
      <c r="Y431" s="15">
        <v>-100747</v>
      </c>
      <c r="Z431" s="15">
        <v>6770</v>
      </c>
      <c r="AA431" s="15">
        <v>0.96799999999999997</v>
      </c>
      <c r="AB431" s="15">
        <v>59.3</v>
      </c>
    </row>
    <row r="432" spans="1:28" ht="15" customHeight="1" x14ac:dyDescent="0.3">
      <c r="A432" s="15" t="s">
        <v>560</v>
      </c>
      <c r="B432" s="15" t="s">
        <v>109</v>
      </c>
      <c r="C432" s="15" t="s">
        <v>129</v>
      </c>
      <c r="D432" s="15" t="s">
        <v>144</v>
      </c>
      <c r="E432" s="15" t="s">
        <v>120</v>
      </c>
      <c r="F432" s="15">
        <v>14.9</v>
      </c>
      <c r="G432" s="15">
        <v>388.2</v>
      </c>
      <c r="H432" s="15">
        <v>33.700000000000003</v>
      </c>
      <c r="I432" s="15">
        <v>60.7</v>
      </c>
      <c r="J432" s="15">
        <v>8.1</v>
      </c>
      <c r="K432" s="15">
        <v>6.49</v>
      </c>
      <c r="L432" s="15">
        <v>16.3</v>
      </c>
      <c r="M432" s="15">
        <v>155.6</v>
      </c>
      <c r="N432" s="15">
        <v>44.8</v>
      </c>
      <c r="O432" s="15">
        <v>113.8</v>
      </c>
      <c r="P432" s="15" t="s">
        <v>116</v>
      </c>
      <c r="Q432" s="15">
        <v>178.7</v>
      </c>
      <c r="R432" s="15">
        <v>5.65</v>
      </c>
      <c r="S432" s="15">
        <v>0.69</v>
      </c>
      <c r="T432" s="15">
        <v>1.26</v>
      </c>
      <c r="U432" s="15">
        <v>18.77</v>
      </c>
      <c r="V432" s="15">
        <v>53111</v>
      </c>
      <c r="W432" s="15">
        <v>1019506</v>
      </c>
      <c r="X432" s="15">
        <v>996893</v>
      </c>
      <c r="Y432" s="15">
        <v>-22613</v>
      </c>
      <c r="Z432" s="15">
        <v>4302</v>
      </c>
      <c r="AA432" s="15">
        <v>4.3630000000000004</v>
      </c>
      <c r="AB432" s="15">
        <v>33.200000000000003</v>
      </c>
    </row>
    <row r="433" spans="1:28" ht="15" customHeight="1" x14ac:dyDescent="0.3">
      <c r="A433" s="15" t="s">
        <v>561</v>
      </c>
      <c r="B433" s="15" t="s">
        <v>126</v>
      </c>
      <c r="C433" s="15" t="s">
        <v>129</v>
      </c>
      <c r="D433" s="15" t="s">
        <v>130</v>
      </c>
      <c r="E433" s="15" t="s">
        <v>101</v>
      </c>
      <c r="F433" s="15">
        <v>11.03</v>
      </c>
      <c r="G433" s="15">
        <v>750.2</v>
      </c>
      <c r="H433" s="15">
        <v>25.4</v>
      </c>
      <c r="I433" s="15">
        <v>71.400000000000006</v>
      </c>
      <c r="J433" s="15">
        <v>5.8</v>
      </c>
      <c r="K433" s="15">
        <v>6.95</v>
      </c>
      <c r="L433" s="15">
        <v>30</v>
      </c>
      <c r="M433" s="15">
        <v>113.1</v>
      </c>
      <c r="N433" s="15">
        <v>68.7</v>
      </c>
      <c r="O433" s="15">
        <v>73.2</v>
      </c>
      <c r="P433" s="15" t="s">
        <v>107</v>
      </c>
      <c r="Q433" s="15">
        <v>200.3</v>
      </c>
      <c r="R433" s="15">
        <v>3.65</v>
      </c>
      <c r="S433" s="15">
        <v>0.8</v>
      </c>
      <c r="T433" s="15">
        <v>1.74</v>
      </c>
      <c r="U433" s="15">
        <v>19.190000000000001</v>
      </c>
      <c r="V433" s="15">
        <v>79898</v>
      </c>
      <c r="W433" s="15">
        <v>593487</v>
      </c>
      <c r="X433" s="15">
        <v>1533243</v>
      </c>
      <c r="Y433" s="15">
        <v>939756</v>
      </c>
      <c r="Z433" s="15">
        <v>9921</v>
      </c>
      <c r="AA433" s="15">
        <v>1.9339999999999999</v>
      </c>
      <c r="AB433" s="15">
        <v>60.3</v>
      </c>
    </row>
    <row r="434" spans="1:28" ht="15" customHeight="1" x14ac:dyDescent="0.3">
      <c r="A434" s="15" t="s">
        <v>562</v>
      </c>
      <c r="B434" s="15" t="s">
        <v>126</v>
      </c>
      <c r="C434" s="15" t="s">
        <v>114</v>
      </c>
      <c r="D434" s="15" t="s">
        <v>115</v>
      </c>
      <c r="E434" s="15" t="s">
        <v>120</v>
      </c>
      <c r="F434" s="15">
        <v>7.7</v>
      </c>
      <c r="G434" s="15">
        <v>692.6</v>
      </c>
      <c r="H434" s="15">
        <v>27.4</v>
      </c>
      <c r="I434" s="15">
        <v>42.6</v>
      </c>
      <c r="J434" s="15">
        <v>9.1</v>
      </c>
      <c r="K434" s="15">
        <v>5.46</v>
      </c>
      <c r="L434" s="15">
        <v>9.5</v>
      </c>
      <c r="M434" s="15">
        <v>166.4</v>
      </c>
      <c r="N434" s="15">
        <v>55.5</v>
      </c>
      <c r="O434" s="15">
        <v>122.3</v>
      </c>
      <c r="P434" s="15" t="s">
        <v>102</v>
      </c>
      <c r="Q434" s="15">
        <v>195.4</v>
      </c>
      <c r="R434" s="15">
        <v>5.93</v>
      </c>
      <c r="S434" s="15">
        <v>0.78</v>
      </c>
      <c r="T434" s="15">
        <v>0.73</v>
      </c>
      <c r="U434" s="15">
        <v>5.62</v>
      </c>
      <c r="V434" s="15">
        <v>22388</v>
      </c>
      <c r="W434" s="15">
        <v>566270</v>
      </c>
      <c r="X434" s="15">
        <v>125821</v>
      </c>
      <c r="Y434" s="15">
        <v>-440449</v>
      </c>
      <c r="Z434" s="15">
        <v>10787</v>
      </c>
      <c r="AA434" s="15">
        <v>0.52100000000000002</v>
      </c>
      <c r="AB434" s="15">
        <v>28.4</v>
      </c>
    </row>
    <row r="435" spans="1:28" ht="15" customHeight="1" x14ac:dyDescent="0.3">
      <c r="A435" s="15" t="s">
        <v>563</v>
      </c>
      <c r="B435" s="15" t="s">
        <v>146</v>
      </c>
      <c r="C435" s="15" t="s">
        <v>152</v>
      </c>
      <c r="D435" s="15" t="s">
        <v>115</v>
      </c>
      <c r="E435" s="15" t="s">
        <v>120</v>
      </c>
      <c r="F435" s="15">
        <v>14.79</v>
      </c>
      <c r="G435" s="15">
        <v>453.3</v>
      </c>
      <c r="H435" s="15">
        <v>31.7</v>
      </c>
      <c r="I435" s="15">
        <v>55.1</v>
      </c>
      <c r="J435" s="15">
        <v>9.5</v>
      </c>
      <c r="K435" s="15">
        <v>6.42</v>
      </c>
      <c r="L435" s="15">
        <v>21.6</v>
      </c>
      <c r="M435" s="15">
        <v>94.9</v>
      </c>
      <c r="N435" s="15">
        <v>76.2</v>
      </c>
      <c r="O435" s="15">
        <v>155.19999999999999</v>
      </c>
      <c r="P435" s="15" t="s">
        <v>116</v>
      </c>
      <c r="Q435" s="15">
        <v>148.1</v>
      </c>
      <c r="R435" s="15">
        <v>8.67</v>
      </c>
      <c r="S435" s="15">
        <v>0.88</v>
      </c>
      <c r="T435" s="15">
        <v>2.59</v>
      </c>
      <c r="U435" s="15">
        <v>38.31</v>
      </c>
      <c r="V435" s="15">
        <v>19164</v>
      </c>
      <c r="W435" s="15">
        <v>1005973</v>
      </c>
      <c r="X435" s="15">
        <v>734173</v>
      </c>
      <c r="Y435" s="15">
        <v>-271800</v>
      </c>
      <c r="Z435" s="15">
        <v>13024</v>
      </c>
      <c r="AA435" s="15">
        <v>2.9409999999999998</v>
      </c>
      <c r="AB435" s="15">
        <v>48.6</v>
      </c>
    </row>
    <row r="436" spans="1:28" ht="15" customHeight="1" x14ac:dyDescent="0.3">
      <c r="A436" s="15" t="s">
        <v>564</v>
      </c>
      <c r="B436" s="15" t="s">
        <v>126</v>
      </c>
      <c r="C436" s="15" t="s">
        <v>99</v>
      </c>
      <c r="D436" s="15" t="s">
        <v>130</v>
      </c>
      <c r="E436" s="15" t="s">
        <v>112</v>
      </c>
      <c r="F436" s="15">
        <v>1.79</v>
      </c>
      <c r="G436" s="15">
        <v>80</v>
      </c>
      <c r="H436" s="15">
        <v>22.5</v>
      </c>
      <c r="I436" s="15">
        <v>75</v>
      </c>
      <c r="J436" s="15">
        <v>7</v>
      </c>
      <c r="K436" s="15">
        <v>6.31</v>
      </c>
      <c r="L436" s="15">
        <v>27.9</v>
      </c>
      <c r="M436" s="15">
        <v>89.7</v>
      </c>
      <c r="N436" s="15">
        <v>68.2</v>
      </c>
      <c r="O436" s="15">
        <v>92.7</v>
      </c>
      <c r="P436" s="15" t="s">
        <v>127</v>
      </c>
      <c r="Q436" s="15">
        <v>224.3</v>
      </c>
      <c r="R436" s="15">
        <v>6.24</v>
      </c>
      <c r="S436" s="15">
        <v>0.8</v>
      </c>
      <c r="T436" s="15">
        <v>0.99</v>
      </c>
      <c r="U436" s="15">
        <v>1.77</v>
      </c>
      <c r="V436" s="15">
        <v>78391</v>
      </c>
      <c r="W436" s="15">
        <v>118657</v>
      </c>
      <c r="X436" s="15">
        <v>138752</v>
      </c>
      <c r="Y436" s="15">
        <v>20095</v>
      </c>
      <c r="Z436" s="15">
        <v>1485</v>
      </c>
      <c r="AA436" s="15">
        <v>1.1919999999999999</v>
      </c>
      <c r="AB436" s="15">
        <v>38.6</v>
      </c>
    </row>
    <row r="437" spans="1:28" ht="15" customHeight="1" x14ac:dyDescent="0.3">
      <c r="A437" s="15" t="s">
        <v>565</v>
      </c>
      <c r="B437" s="15" t="s">
        <v>146</v>
      </c>
      <c r="C437" s="15" t="s">
        <v>110</v>
      </c>
      <c r="D437" s="15" t="s">
        <v>144</v>
      </c>
      <c r="E437" s="15" t="s">
        <v>101</v>
      </c>
      <c r="F437" s="15">
        <v>1.66</v>
      </c>
      <c r="G437" s="15">
        <v>842</v>
      </c>
      <c r="H437" s="15">
        <v>28</v>
      </c>
      <c r="I437" s="15">
        <v>77.5</v>
      </c>
      <c r="J437" s="15">
        <v>6.4</v>
      </c>
      <c r="K437" s="15">
        <v>7.7</v>
      </c>
      <c r="L437" s="15">
        <v>26.7</v>
      </c>
      <c r="M437" s="15">
        <v>74.2</v>
      </c>
      <c r="N437" s="15">
        <v>56.6</v>
      </c>
      <c r="O437" s="15">
        <v>39.4</v>
      </c>
      <c r="P437" s="15" t="s">
        <v>127</v>
      </c>
      <c r="Q437" s="15">
        <v>72.7</v>
      </c>
      <c r="R437" s="15">
        <v>6.77</v>
      </c>
      <c r="S437" s="15">
        <v>0.87</v>
      </c>
      <c r="T437" s="15">
        <v>0.6</v>
      </c>
      <c r="U437" s="15">
        <v>1</v>
      </c>
      <c r="V437" s="15">
        <v>56045</v>
      </c>
      <c r="W437" s="15">
        <v>94790</v>
      </c>
      <c r="X437" s="15">
        <v>56045</v>
      </c>
      <c r="Y437" s="15">
        <v>-38745</v>
      </c>
      <c r="Z437" s="15">
        <v>853</v>
      </c>
      <c r="AA437" s="15">
        <v>1.1719999999999999</v>
      </c>
      <c r="AB437" s="15">
        <v>43.6</v>
      </c>
    </row>
    <row r="438" spans="1:28" ht="15" customHeight="1" x14ac:dyDescent="0.3">
      <c r="A438" s="15" t="s">
        <v>566</v>
      </c>
      <c r="B438" s="15" t="s">
        <v>98</v>
      </c>
      <c r="C438" s="15" t="s">
        <v>99</v>
      </c>
      <c r="D438" s="15" t="s">
        <v>100</v>
      </c>
      <c r="E438" s="15" t="s">
        <v>101</v>
      </c>
      <c r="F438" s="15">
        <v>2.79</v>
      </c>
      <c r="G438" s="15">
        <v>1058.5</v>
      </c>
      <c r="H438" s="15">
        <v>29.8</v>
      </c>
      <c r="I438" s="15">
        <v>82.7</v>
      </c>
      <c r="J438" s="15">
        <v>7.5</v>
      </c>
      <c r="K438" s="15">
        <v>7.11</v>
      </c>
      <c r="L438" s="15">
        <v>23.8</v>
      </c>
      <c r="M438" s="15">
        <v>189.1</v>
      </c>
      <c r="N438" s="15">
        <v>75</v>
      </c>
      <c r="O438" s="15">
        <v>96.9</v>
      </c>
      <c r="P438" s="15" t="s">
        <v>116</v>
      </c>
      <c r="Q438" s="15">
        <v>156.6</v>
      </c>
      <c r="R438" s="15">
        <v>0.85</v>
      </c>
      <c r="S438" s="15">
        <v>0.7</v>
      </c>
      <c r="T438" s="15">
        <v>3.04</v>
      </c>
      <c r="U438" s="15">
        <v>8.48</v>
      </c>
      <c r="V438" s="15">
        <v>22229</v>
      </c>
      <c r="W438" s="15">
        <v>150875</v>
      </c>
      <c r="X438" s="15">
        <v>188502</v>
      </c>
      <c r="Y438" s="15">
        <v>37627</v>
      </c>
      <c r="Z438" s="15">
        <v>833</v>
      </c>
      <c r="AA438" s="15">
        <v>10.18</v>
      </c>
      <c r="AB438" s="15">
        <v>83.2</v>
      </c>
    </row>
    <row r="439" spans="1:28" ht="15" customHeight="1" x14ac:dyDescent="0.3">
      <c r="A439" s="15" t="s">
        <v>567</v>
      </c>
      <c r="B439" s="15" t="s">
        <v>118</v>
      </c>
      <c r="C439" s="15" t="s">
        <v>110</v>
      </c>
      <c r="D439" s="15" t="s">
        <v>177</v>
      </c>
      <c r="E439" s="15" t="s">
        <v>112</v>
      </c>
      <c r="F439" s="15">
        <v>13.47</v>
      </c>
      <c r="G439" s="15">
        <v>395.2</v>
      </c>
      <c r="H439" s="15">
        <v>23</v>
      </c>
      <c r="I439" s="15">
        <v>70.3</v>
      </c>
      <c r="J439" s="15">
        <v>7.4</v>
      </c>
      <c r="K439" s="15">
        <v>6.79</v>
      </c>
      <c r="L439" s="15">
        <v>18.899999999999999</v>
      </c>
      <c r="M439" s="15">
        <v>130.80000000000001</v>
      </c>
      <c r="N439" s="15">
        <v>42.7</v>
      </c>
      <c r="O439" s="15">
        <v>60.7</v>
      </c>
      <c r="P439" s="15" t="s">
        <v>116</v>
      </c>
      <c r="Q439" s="15">
        <v>112.8</v>
      </c>
      <c r="R439" s="15">
        <v>4.21</v>
      </c>
      <c r="S439" s="15">
        <v>0.79</v>
      </c>
      <c r="T439" s="15">
        <v>46.59</v>
      </c>
      <c r="U439" s="15">
        <v>627.57000000000005</v>
      </c>
      <c r="V439" s="15">
        <v>3093</v>
      </c>
      <c r="W439" s="15">
        <v>716200</v>
      </c>
      <c r="X439" s="15">
        <v>1941074</v>
      </c>
      <c r="Y439" s="15">
        <v>1224874</v>
      </c>
      <c r="Z439" s="15">
        <v>13394</v>
      </c>
      <c r="AA439" s="15">
        <v>46.854999999999997</v>
      </c>
      <c r="AB439" s="15">
        <v>44.7</v>
      </c>
    </row>
    <row r="440" spans="1:28" ht="15" customHeight="1" x14ac:dyDescent="0.3">
      <c r="A440" s="15" t="s">
        <v>568</v>
      </c>
      <c r="B440" s="15" t="s">
        <v>104</v>
      </c>
      <c r="C440" s="15" t="s">
        <v>105</v>
      </c>
      <c r="D440" s="15" t="s">
        <v>144</v>
      </c>
      <c r="E440" s="15" t="s">
        <v>101</v>
      </c>
      <c r="F440" s="15">
        <v>6.02</v>
      </c>
      <c r="G440" s="15">
        <v>797.8</v>
      </c>
      <c r="H440" s="15">
        <v>31.1</v>
      </c>
      <c r="I440" s="15">
        <v>84.1</v>
      </c>
      <c r="J440" s="15">
        <v>6.8</v>
      </c>
      <c r="K440" s="15">
        <v>6.07</v>
      </c>
      <c r="L440" s="15">
        <v>26.8</v>
      </c>
      <c r="M440" s="15">
        <v>96.7</v>
      </c>
      <c r="N440" s="15">
        <v>62.3</v>
      </c>
      <c r="O440" s="15">
        <v>95.2</v>
      </c>
      <c r="P440" s="15" t="s">
        <v>127</v>
      </c>
      <c r="Q440" s="15">
        <v>51.5</v>
      </c>
      <c r="R440" s="15">
        <v>5.58</v>
      </c>
      <c r="S440" s="15">
        <v>0.93</v>
      </c>
      <c r="T440" s="15">
        <v>1.25</v>
      </c>
      <c r="U440" s="15">
        <v>7.52</v>
      </c>
      <c r="V440" s="15">
        <v>55790</v>
      </c>
      <c r="W440" s="15">
        <v>252308</v>
      </c>
      <c r="X440" s="15">
        <v>419541</v>
      </c>
      <c r="Y440" s="15">
        <v>167233</v>
      </c>
      <c r="Z440" s="15">
        <v>2580</v>
      </c>
      <c r="AA440" s="15">
        <v>2.915</v>
      </c>
      <c r="AB440" s="15">
        <v>44.1</v>
      </c>
    </row>
    <row r="441" spans="1:28" ht="15" customHeight="1" x14ac:dyDescent="0.3">
      <c r="A441" s="15" t="s">
        <v>569</v>
      </c>
      <c r="B441" s="15" t="s">
        <v>126</v>
      </c>
      <c r="C441" s="15" t="s">
        <v>119</v>
      </c>
      <c r="D441" s="15" t="s">
        <v>106</v>
      </c>
      <c r="E441" s="15" t="s">
        <v>120</v>
      </c>
      <c r="F441" s="15">
        <v>11.9</v>
      </c>
      <c r="G441" s="15">
        <v>180.6</v>
      </c>
      <c r="H441" s="15">
        <v>33</v>
      </c>
      <c r="I441" s="15">
        <v>55.1</v>
      </c>
      <c r="J441" s="15">
        <v>10.1</v>
      </c>
      <c r="K441" s="15">
        <v>6.48</v>
      </c>
      <c r="L441" s="15">
        <v>20.3</v>
      </c>
      <c r="M441" s="15">
        <v>112.5</v>
      </c>
      <c r="N441" s="15">
        <v>63.3</v>
      </c>
      <c r="O441" s="15">
        <v>92.4</v>
      </c>
      <c r="P441" s="15" t="s">
        <v>116</v>
      </c>
      <c r="Q441" s="15">
        <v>184.4</v>
      </c>
      <c r="R441" s="15">
        <v>5.89</v>
      </c>
      <c r="S441" s="15">
        <v>0.83</v>
      </c>
      <c r="T441" s="15">
        <v>1.87</v>
      </c>
      <c r="U441" s="15">
        <v>22.25</v>
      </c>
      <c r="V441" s="15">
        <v>19000</v>
      </c>
      <c r="W441" s="15">
        <v>829408</v>
      </c>
      <c r="X441" s="15">
        <v>422750</v>
      </c>
      <c r="Y441" s="15">
        <v>-406658</v>
      </c>
      <c r="Z441" s="15">
        <v>4084</v>
      </c>
      <c r="AA441" s="15">
        <v>5.4480000000000004</v>
      </c>
      <c r="AB441" s="15">
        <v>32.6</v>
      </c>
    </row>
    <row r="442" spans="1:28" ht="15" customHeight="1" x14ac:dyDescent="0.3">
      <c r="A442" s="15" t="s">
        <v>570</v>
      </c>
      <c r="B442" s="15" t="s">
        <v>109</v>
      </c>
      <c r="C442" s="15" t="s">
        <v>114</v>
      </c>
      <c r="D442" s="15" t="s">
        <v>132</v>
      </c>
      <c r="E442" s="15" t="s">
        <v>101</v>
      </c>
      <c r="F442" s="15">
        <v>12.51</v>
      </c>
      <c r="G442" s="15">
        <v>899.7</v>
      </c>
      <c r="H442" s="15">
        <v>24.1</v>
      </c>
      <c r="I442" s="15">
        <v>68.099999999999994</v>
      </c>
      <c r="J442" s="15">
        <v>6.6</v>
      </c>
      <c r="K442" s="15">
        <v>7.57</v>
      </c>
      <c r="L442" s="15">
        <v>27</v>
      </c>
      <c r="M442" s="15">
        <v>127</v>
      </c>
      <c r="N442" s="15">
        <v>55.5</v>
      </c>
      <c r="O442" s="15">
        <v>86.2</v>
      </c>
      <c r="P442" s="15" t="s">
        <v>127</v>
      </c>
      <c r="Q442" s="15">
        <v>234</v>
      </c>
      <c r="R442" s="15">
        <v>4.66</v>
      </c>
      <c r="S442" s="15">
        <v>0.87</v>
      </c>
      <c r="T442" s="15">
        <v>0.98</v>
      </c>
      <c r="U442" s="15">
        <v>12.26</v>
      </c>
      <c r="V442" s="15">
        <v>99972</v>
      </c>
      <c r="W442" s="15">
        <v>789444</v>
      </c>
      <c r="X442" s="15">
        <v>1225657</v>
      </c>
      <c r="Y442" s="15">
        <v>436213</v>
      </c>
      <c r="Z442" s="15">
        <v>6322</v>
      </c>
      <c r="AA442" s="15">
        <v>1.9390000000000001</v>
      </c>
      <c r="AB442" s="15">
        <v>50.3</v>
      </c>
    </row>
    <row r="443" spans="1:28" ht="15" customHeight="1" x14ac:dyDescent="0.3">
      <c r="A443" s="15" t="s">
        <v>571</v>
      </c>
      <c r="B443" s="15" t="s">
        <v>104</v>
      </c>
      <c r="C443" s="15" t="s">
        <v>123</v>
      </c>
      <c r="D443" s="15" t="s">
        <v>130</v>
      </c>
      <c r="E443" s="15" t="s">
        <v>101</v>
      </c>
      <c r="F443" s="15">
        <v>3.5</v>
      </c>
      <c r="G443" s="15">
        <v>725.8</v>
      </c>
      <c r="H443" s="15">
        <v>28.7</v>
      </c>
      <c r="I443" s="15">
        <v>73.8</v>
      </c>
      <c r="J443" s="15">
        <v>6.5</v>
      </c>
      <c r="K443" s="15">
        <v>6.31</v>
      </c>
      <c r="L443" s="15">
        <v>28</v>
      </c>
      <c r="M443" s="15">
        <v>103.9</v>
      </c>
      <c r="N443" s="15">
        <v>65.3</v>
      </c>
      <c r="O443" s="15">
        <v>109.5</v>
      </c>
      <c r="P443" s="15" t="s">
        <v>107</v>
      </c>
      <c r="Q443" s="15">
        <v>174.7</v>
      </c>
      <c r="R443" s="15">
        <v>3.63</v>
      </c>
      <c r="S443" s="15">
        <v>0.78</v>
      </c>
      <c r="T443" s="15">
        <v>1.87</v>
      </c>
      <c r="U443" s="15">
        <v>6.54</v>
      </c>
      <c r="V443" s="15">
        <v>64270</v>
      </c>
      <c r="W443" s="15">
        <v>196330</v>
      </c>
      <c r="X443" s="15">
        <v>420326</v>
      </c>
      <c r="Y443" s="15">
        <v>223996</v>
      </c>
      <c r="Z443" s="15">
        <v>3638</v>
      </c>
      <c r="AA443" s="15">
        <v>1.798</v>
      </c>
      <c r="AB443" s="15">
        <v>50.5</v>
      </c>
    </row>
    <row r="444" spans="1:28" ht="15" customHeight="1" x14ac:dyDescent="0.3">
      <c r="A444" s="15" t="s">
        <v>572</v>
      </c>
      <c r="B444" s="15" t="s">
        <v>98</v>
      </c>
      <c r="C444" s="15" t="s">
        <v>170</v>
      </c>
      <c r="D444" s="15" t="s">
        <v>111</v>
      </c>
      <c r="E444" s="15" t="s">
        <v>120</v>
      </c>
      <c r="F444" s="15">
        <v>13.75</v>
      </c>
      <c r="G444" s="15">
        <v>353.4</v>
      </c>
      <c r="H444" s="15">
        <v>32</v>
      </c>
      <c r="I444" s="15">
        <v>38.799999999999997</v>
      </c>
      <c r="J444" s="15">
        <v>10.3</v>
      </c>
      <c r="K444" s="15">
        <v>7.41</v>
      </c>
      <c r="L444" s="15">
        <v>12.5</v>
      </c>
      <c r="M444" s="15">
        <v>139.4</v>
      </c>
      <c r="N444" s="15">
        <v>82.8</v>
      </c>
      <c r="O444" s="15">
        <v>126.1</v>
      </c>
      <c r="P444" s="15" t="s">
        <v>102</v>
      </c>
      <c r="Q444" s="15">
        <v>238.6</v>
      </c>
      <c r="R444" s="15">
        <v>2.5499999999999998</v>
      </c>
      <c r="S444" s="15">
        <v>0.9</v>
      </c>
      <c r="T444" s="15">
        <v>0.65</v>
      </c>
      <c r="U444" s="15">
        <v>8.94</v>
      </c>
      <c r="V444" s="15">
        <v>70790</v>
      </c>
      <c r="W444" s="15">
        <v>826934</v>
      </c>
      <c r="X444" s="15">
        <v>632863</v>
      </c>
      <c r="Y444" s="15">
        <v>-194071</v>
      </c>
      <c r="Z444" s="15">
        <v>4400</v>
      </c>
      <c r="AA444" s="15">
        <v>2.032</v>
      </c>
      <c r="AB444" s="15">
        <v>41.1</v>
      </c>
    </row>
    <row r="445" spans="1:28" ht="15" customHeight="1" x14ac:dyDescent="0.3">
      <c r="A445" s="15" t="s">
        <v>573</v>
      </c>
      <c r="B445" s="15" t="s">
        <v>126</v>
      </c>
      <c r="C445" s="15" t="s">
        <v>114</v>
      </c>
      <c r="D445" s="15" t="s">
        <v>130</v>
      </c>
      <c r="E445" s="15" t="s">
        <v>101</v>
      </c>
      <c r="F445" s="15">
        <v>5.22</v>
      </c>
      <c r="G445" s="15">
        <v>1042.2</v>
      </c>
      <c r="H445" s="15">
        <v>32</v>
      </c>
      <c r="I445" s="15">
        <v>82.8</v>
      </c>
      <c r="J445" s="15">
        <v>6.1</v>
      </c>
      <c r="K445" s="15">
        <v>6.34</v>
      </c>
      <c r="L445" s="15">
        <v>36.1</v>
      </c>
      <c r="M445" s="15">
        <v>96.8</v>
      </c>
      <c r="N445" s="15">
        <v>67.099999999999994</v>
      </c>
      <c r="O445" s="15">
        <v>68.400000000000006</v>
      </c>
      <c r="P445" s="15" t="s">
        <v>116</v>
      </c>
      <c r="Q445" s="15">
        <v>188.9</v>
      </c>
      <c r="R445" s="15">
        <v>5.66</v>
      </c>
      <c r="S445" s="15">
        <v>0.86</v>
      </c>
      <c r="T445" s="15">
        <v>1.03</v>
      </c>
      <c r="U445" s="15">
        <v>5.38</v>
      </c>
      <c r="V445" s="15">
        <v>74440</v>
      </c>
      <c r="W445" s="15">
        <v>404297</v>
      </c>
      <c r="X445" s="15">
        <v>400487</v>
      </c>
      <c r="Y445" s="15">
        <v>-3810</v>
      </c>
      <c r="Z445" s="15">
        <v>2149</v>
      </c>
      <c r="AA445" s="15">
        <v>2.5030000000000001</v>
      </c>
      <c r="AB445" s="15">
        <v>58.2</v>
      </c>
    </row>
    <row r="446" spans="1:28" ht="15" customHeight="1" x14ac:dyDescent="0.3">
      <c r="A446" s="15" t="s">
        <v>574</v>
      </c>
      <c r="B446" s="15" t="s">
        <v>98</v>
      </c>
      <c r="C446" s="15" t="s">
        <v>134</v>
      </c>
      <c r="D446" s="15" t="s">
        <v>100</v>
      </c>
      <c r="E446" s="15" t="s">
        <v>101</v>
      </c>
      <c r="F446" s="15">
        <v>8.2100000000000009</v>
      </c>
      <c r="G446" s="15">
        <v>566.1</v>
      </c>
      <c r="H446" s="15">
        <v>27</v>
      </c>
      <c r="I446" s="15">
        <v>62.7</v>
      </c>
      <c r="J446" s="15">
        <v>7</v>
      </c>
      <c r="K446" s="15">
        <v>5.39</v>
      </c>
      <c r="L446" s="15">
        <v>29.2</v>
      </c>
      <c r="M446" s="15">
        <v>93.6</v>
      </c>
      <c r="N446" s="15">
        <v>75.2</v>
      </c>
      <c r="O446" s="15">
        <v>109.2</v>
      </c>
      <c r="P446" s="15" t="s">
        <v>102</v>
      </c>
      <c r="Q446" s="15">
        <v>114.9</v>
      </c>
      <c r="R446" s="15">
        <v>6.23</v>
      </c>
      <c r="S446" s="15">
        <v>0.8</v>
      </c>
      <c r="T446" s="15">
        <v>0.49</v>
      </c>
      <c r="U446" s="15">
        <v>4.0199999999999996</v>
      </c>
      <c r="V446" s="15">
        <v>23285</v>
      </c>
      <c r="W446" s="15">
        <v>521072</v>
      </c>
      <c r="X446" s="15">
        <v>93606</v>
      </c>
      <c r="Y446" s="15">
        <v>-427466</v>
      </c>
      <c r="Z446" s="15">
        <v>3426</v>
      </c>
      <c r="AA446" s="15">
        <v>1.173</v>
      </c>
      <c r="AB446" s="15">
        <v>55</v>
      </c>
    </row>
    <row r="447" spans="1:28" ht="15" customHeight="1" x14ac:dyDescent="0.3">
      <c r="A447" s="15" t="s">
        <v>575</v>
      </c>
      <c r="B447" s="15" t="s">
        <v>126</v>
      </c>
      <c r="C447" s="15" t="s">
        <v>105</v>
      </c>
      <c r="D447" s="15" t="s">
        <v>115</v>
      </c>
      <c r="E447" s="15" t="s">
        <v>101</v>
      </c>
      <c r="F447" s="15">
        <v>3.94</v>
      </c>
      <c r="G447" s="15">
        <v>807.7</v>
      </c>
      <c r="H447" s="15">
        <v>24.2</v>
      </c>
      <c r="I447" s="15">
        <v>70.3</v>
      </c>
      <c r="J447" s="15">
        <v>7.4</v>
      </c>
      <c r="K447" s="15">
        <v>6.81</v>
      </c>
      <c r="L447" s="15">
        <v>33.6</v>
      </c>
      <c r="M447" s="15">
        <v>104.8</v>
      </c>
      <c r="N447" s="15">
        <v>41.7</v>
      </c>
      <c r="O447" s="15">
        <v>143.69999999999999</v>
      </c>
      <c r="P447" s="15" t="s">
        <v>127</v>
      </c>
      <c r="Q447" s="15">
        <v>202</v>
      </c>
      <c r="R447" s="15">
        <v>4.42</v>
      </c>
      <c r="S447" s="15">
        <v>0.73</v>
      </c>
      <c r="T447" s="15">
        <v>3.7</v>
      </c>
      <c r="U447" s="15">
        <v>14.58</v>
      </c>
      <c r="V447" s="15">
        <v>19052</v>
      </c>
      <c r="W447" s="15">
        <v>249210</v>
      </c>
      <c r="X447" s="15">
        <v>277778</v>
      </c>
      <c r="Y447" s="15">
        <v>28568</v>
      </c>
      <c r="Z447" s="15">
        <v>5343</v>
      </c>
      <c r="AA447" s="15">
        <v>2.7290000000000001</v>
      </c>
      <c r="AB447" s="15">
        <v>55.6</v>
      </c>
    </row>
    <row r="448" spans="1:28" ht="15" customHeight="1" x14ac:dyDescent="0.3">
      <c r="A448" s="15" t="s">
        <v>576</v>
      </c>
      <c r="B448" s="15" t="s">
        <v>104</v>
      </c>
      <c r="C448" s="15" t="s">
        <v>134</v>
      </c>
      <c r="D448" s="15" t="s">
        <v>115</v>
      </c>
      <c r="E448" s="15" t="s">
        <v>101</v>
      </c>
      <c r="F448" s="15">
        <v>11.01</v>
      </c>
      <c r="G448" s="15">
        <v>1089.5</v>
      </c>
      <c r="H448" s="15">
        <v>25.8</v>
      </c>
      <c r="I448" s="15">
        <v>70</v>
      </c>
      <c r="J448" s="15">
        <v>5.2</v>
      </c>
      <c r="K448" s="15">
        <v>5.99</v>
      </c>
      <c r="L448" s="15">
        <v>39.4</v>
      </c>
      <c r="M448" s="15">
        <v>147.19999999999999</v>
      </c>
      <c r="N448" s="15">
        <v>31.7</v>
      </c>
      <c r="O448" s="15">
        <v>114</v>
      </c>
      <c r="P448" s="15" t="s">
        <v>127</v>
      </c>
      <c r="Q448" s="15">
        <v>106</v>
      </c>
      <c r="R448" s="15">
        <v>6.64</v>
      </c>
      <c r="S448" s="15">
        <v>0.93</v>
      </c>
      <c r="T448" s="15">
        <v>2.08</v>
      </c>
      <c r="U448" s="15">
        <v>22.9</v>
      </c>
      <c r="V448" s="15">
        <v>20782</v>
      </c>
      <c r="W448" s="15">
        <v>658968</v>
      </c>
      <c r="X448" s="15">
        <v>475908</v>
      </c>
      <c r="Y448" s="15">
        <v>-183060</v>
      </c>
      <c r="Z448" s="15">
        <v>16496</v>
      </c>
      <c r="AA448" s="15">
        <v>1.3879999999999999</v>
      </c>
      <c r="AB448" s="15">
        <v>47.1</v>
      </c>
    </row>
    <row r="449" spans="1:28" ht="15" customHeight="1" x14ac:dyDescent="0.3">
      <c r="A449" s="15" t="s">
        <v>577</v>
      </c>
      <c r="B449" s="15" t="s">
        <v>104</v>
      </c>
      <c r="C449" s="15" t="s">
        <v>134</v>
      </c>
      <c r="D449" s="15" t="s">
        <v>111</v>
      </c>
      <c r="E449" s="15" t="s">
        <v>120</v>
      </c>
      <c r="F449" s="15">
        <v>7.59</v>
      </c>
      <c r="G449" s="15">
        <v>530.4</v>
      </c>
      <c r="H449" s="15">
        <v>30.8</v>
      </c>
      <c r="I449" s="15">
        <v>61.6</v>
      </c>
      <c r="J449" s="15">
        <v>4.7</v>
      </c>
      <c r="K449" s="15">
        <v>6.9</v>
      </c>
      <c r="L449" s="15">
        <v>21.6</v>
      </c>
      <c r="M449" s="15">
        <v>120.3</v>
      </c>
      <c r="N449" s="15">
        <v>56.6</v>
      </c>
      <c r="O449" s="15">
        <v>97.9</v>
      </c>
      <c r="P449" s="15" t="s">
        <v>107</v>
      </c>
      <c r="Q449" s="15">
        <v>225.1</v>
      </c>
      <c r="R449" s="15">
        <v>3.81</v>
      </c>
      <c r="S449" s="15">
        <v>0.76</v>
      </c>
      <c r="T449" s="15">
        <v>1.05</v>
      </c>
      <c r="U449" s="15">
        <v>7.97</v>
      </c>
      <c r="V449" s="15">
        <v>72546</v>
      </c>
      <c r="W449" s="15">
        <v>524863</v>
      </c>
      <c r="X449" s="15">
        <v>578192</v>
      </c>
      <c r="Y449" s="15">
        <v>53329</v>
      </c>
      <c r="Z449" s="15">
        <v>3560</v>
      </c>
      <c r="AA449" s="15">
        <v>2.2389999999999999</v>
      </c>
      <c r="AB449" s="15">
        <v>49.4</v>
      </c>
    </row>
    <row r="450" spans="1:28" ht="15" customHeight="1" x14ac:dyDescent="0.3">
      <c r="A450" s="15" t="s">
        <v>578</v>
      </c>
      <c r="B450" s="15" t="s">
        <v>118</v>
      </c>
      <c r="C450" s="15" t="s">
        <v>105</v>
      </c>
      <c r="D450" s="15" t="s">
        <v>132</v>
      </c>
      <c r="E450" s="15" t="s">
        <v>101</v>
      </c>
      <c r="F450" s="15">
        <v>3.02</v>
      </c>
      <c r="G450" s="15">
        <v>827</v>
      </c>
      <c r="H450" s="15">
        <v>25.3</v>
      </c>
      <c r="I450" s="15">
        <v>66.3</v>
      </c>
      <c r="J450" s="15">
        <v>6.9</v>
      </c>
      <c r="K450" s="15">
        <v>7.36</v>
      </c>
      <c r="L450" s="15">
        <v>30.7</v>
      </c>
      <c r="M450" s="15">
        <v>126.4</v>
      </c>
      <c r="N450" s="15">
        <v>54.8</v>
      </c>
      <c r="O450" s="15">
        <v>126.1</v>
      </c>
      <c r="P450" s="15" t="s">
        <v>107</v>
      </c>
      <c r="Q450" s="15">
        <v>101.6</v>
      </c>
      <c r="R450" s="15">
        <v>2.4300000000000002</v>
      </c>
      <c r="S450" s="15">
        <v>0.68</v>
      </c>
      <c r="T450" s="15">
        <v>1.62</v>
      </c>
      <c r="U450" s="15">
        <v>4.8899999999999997</v>
      </c>
      <c r="V450" s="15">
        <v>86938</v>
      </c>
      <c r="W450" s="15">
        <v>175184</v>
      </c>
      <c r="X450" s="15">
        <v>425127</v>
      </c>
      <c r="Y450" s="15">
        <v>249943</v>
      </c>
      <c r="Z450" s="15">
        <v>2308</v>
      </c>
      <c r="AA450" s="15">
        <v>2.1190000000000002</v>
      </c>
      <c r="AB450" s="15">
        <v>58.9</v>
      </c>
    </row>
    <row r="451" spans="1:28" ht="15" customHeight="1" x14ac:dyDescent="0.3">
      <c r="A451" s="15" t="s">
        <v>579</v>
      </c>
      <c r="B451" s="15" t="s">
        <v>104</v>
      </c>
      <c r="C451" s="15" t="s">
        <v>105</v>
      </c>
      <c r="D451" s="15" t="s">
        <v>111</v>
      </c>
      <c r="E451" s="15" t="s">
        <v>112</v>
      </c>
      <c r="F451" s="15">
        <v>6.5</v>
      </c>
      <c r="G451" s="15">
        <v>461.4</v>
      </c>
      <c r="H451" s="15">
        <v>18.7</v>
      </c>
      <c r="I451" s="15">
        <v>62.4</v>
      </c>
      <c r="J451" s="15">
        <v>6.4</v>
      </c>
      <c r="K451" s="15">
        <v>7.05</v>
      </c>
      <c r="L451" s="15">
        <v>21.9</v>
      </c>
      <c r="M451" s="15">
        <v>130.1</v>
      </c>
      <c r="N451" s="15">
        <v>64.400000000000006</v>
      </c>
      <c r="O451" s="15">
        <v>132.30000000000001</v>
      </c>
      <c r="P451" s="15" t="s">
        <v>116</v>
      </c>
      <c r="Q451" s="15">
        <v>112.3</v>
      </c>
      <c r="R451" s="15">
        <v>7.52</v>
      </c>
      <c r="S451" s="15">
        <v>0.76</v>
      </c>
      <c r="T451" s="15">
        <v>1.1100000000000001</v>
      </c>
      <c r="U451" s="15">
        <v>7.22</v>
      </c>
      <c r="V451" s="15">
        <v>64918</v>
      </c>
      <c r="W451" s="15">
        <v>374518</v>
      </c>
      <c r="X451" s="15">
        <v>468708</v>
      </c>
      <c r="Y451" s="15">
        <v>94190</v>
      </c>
      <c r="Z451" s="15">
        <v>1325</v>
      </c>
      <c r="AA451" s="15">
        <v>5.4489999999999998</v>
      </c>
      <c r="AB451" s="15">
        <v>32.9</v>
      </c>
    </row>
    <row r="452" spans="1:28" ht="15" customHeight="1" x14ac:dyDescent="0.3">
      <c r="A452" s="15" t="s">
        <v>580</v>
      </c>
      <c r="B452" s="15" t="s">
        <v>98</v>
      </c>
      <c r="C452" s="15" t="s">
        <v>114</v>
      </c>
      <c r="D452" s="15" t="s">
        <v>115</v>
      </c>
      <c r="E452" s="15" t="s">
        <v>101</v>
      </c>
      <c r="F452" s="15">
        <v>11.68</v>
      </c>
      <c r="G452" s="15">
        <v>871.6</v>
      </c>
      <c r="H452" s="15">
        <v>28.5</v>
      </c>
      <c r="I452" s="15">
        <v>76.2</v>
      </c>
      <c r="J452" s="15">
        <v>5.4</v>
      </c>
      <c r="K452" s="15">
        <v>6.54</v>
      </c>
      <c r="L452" s="15">
        <v>31.1</v>
      </c>
      <c r="M452" s="15">
        <v>139</v>
      </c>
      <c r="N452" s="15">
        <v>52.4</v>
      </c>
      <c r="O452" s="15">
        <v>81.099999999999994</v>
      </c>
      <c r="P452" s="15" t="s">
        <v>102</v>
      </c>
      <c r="Q452" s="15">
        <v>197.7</v>
      </c>
      <c r="R452" s="15">
        <v>2.89</v>
      </c>
      <c r="S452" s="15">
        <v>0.84</v>
      </c>
      <c r="T452" s="15">
        <v>4.08</v>
      </c>
      <c r="U452" s="15">
        <v>47.65</v>
      </c>
      <c r="V452" s="15">
        <v>23823</v>
      </c>
      <c r="W452" s="15">
        <v>682376</v>
      </c>
      <c r="X452" s="15">
        <v>1135166</v>
      </c>
      <c r="Y452" s="15">
        <v>452790</v>
      </c>
      <c r="Z452" s="15">
        <v>16083</v>
      </c>
      <c r="AA452" s="15">
        <v>2.9630000000000001</v>
      </c>
      <c r="AB452" s="15">
        <v>51.1</v>
      </c>
    </row>
    <row r="453" spans="1:28" ht="15" customHeight="1" x14ac:dyDescent="0.3">
      <c r="A453" s="15" t="s">
        <v>581</v>
      </c>
      <c r="B453" s="15" t="s">
        <v>122</v>
      </c>
      <c r="C453" s="15" t="s">
        <v>99</v>
      </c>
      <c r="D453" s="15" t="s">
        <v>144</v>
      </c>
      <c r="E453" s="15" t="s">
        <v>101</v>
      </c>
      <c r="F453" s="15">
        <v>1.1399999999999999</v>
      </c>
      <c r="G453" s="15">
        <v>1123</v>
      </c>
      <c r="H453" s="15">
        <v>23.9</v>
      </c>
      <c r="I453" s="15">
        <v>63</v>
      </c>
      <c r="J453" s="15">
        <v>7.4</v>
      </c>
      <c r="K453" s="15">
        <v>6.61</v>
      </c>
      <c r="L453" s="15">
        <v>29.4</v>
      </c>
      <c r="M453" s="15">
        <v>154.5</v>
      </c>
      <c r="N453" s="15">
        <v>53.3</v>
      </c>
      <c r="O453" s="15">
        <v>119.7</v>
      </c>
      <c r="P453" s="15" t="s">
        <v>116</v>
      </c>
      <c r="Q453" s="15">
        <v>222.9</v>
      </c>
      <c r="R453" s="15">
        <v>6.34</v>
      </c>
      <c r="S453" s="15">
        <v>0.86</v>
      </c>
      <c r="T453" s="15">
        <v>1.62</v>
      </c>
      <c r="U453" s="15">
        <v>1.85</v>
      </c>
      <c r="V453" s="15">
        <v>52605</v>
      </c>
      <c r="W453" s="15">
        <v>90760</v>
      </c>
      <c r="X453" s="15">
        <v>97319</v>
      </c>
      <c r="Y453" s="15">
        <v>6559</v>
      </c>
      <c r="Z453" s="15">
        <v>294</v>
      </c>
      <c r="AA453" s="15">
        <v>6.2930000000000001</v>
      </c>
      <c r="AB453" s="15">
        <v>38.6</v>
      </c>
    </row>
    <row r="454" spans="1:28" ht="15" customHeight="1" x14ac:dyDescent="0.3">
      <c r="A454" s="15" t="s">
        <v>582</v>
      </c>
      <c r="B454" s="15" t="s">
        <v>126</v>
      </c>
      <c r="C454" s="15" t="s">
        <v>123</v>
      </c>
      <c r="D454" s="15" t="s">
        <v>177</v>
      </c>
      <c r="E454" s="15" t="s">
        <v>112</v>
      </c>
      <c r="F454" s="15">
        <v>3.02</v>
      </c>
      <c r="G454" s="15">
        <v>512.20000000000005</v>
      </c>
      <c r="H454" s="15">
        <v>21.1</v>
      </c>
      <c r="I454" s="15">
        <v>56</v>
      </c>
      <c r="J454" s="15">
        <v>8.6</v>
      </c>
      <c r="K454" s="15">
        <v>6.52</v>
      </c>
      <c r="L454" s="15">
        <v>26.3</v>
      </c>
      <c r="M454" s="15">
        <v>126.9</v>
      </c>
      <c r="N454" s="15">
        <v>64.099999999999994</v>
      </c>
      <c r="O454" s="15">
        <v>58.3</v>
      </c>
      <c r="P454" s="15" t="s">
        <v>127</v>
      </c>
      <c r="Q454" s="15">
        <v>222.7</v>
      </c>
      <c r="R454" s="15">
        <v>3.78</v>
      </c>
      <c r="S454" s="15">
        <v>0.77</v>
      </c>
      <c r="T454" s="15">
        <v>60.35</v>
      </c>
      <c r="U454" s="15">
        <v>182.26</v>
      </c>
      <c r="V454" s="15">
        <v>3002</v>
      </c>
      <c r="W454" s="15">
        <v>193810</v>
      </c>
      <c r="X454" s="15">
        <v>547145</v>
      </c>
      <c r="Y454" s="15">
        <v>353335</v>
      </c>
      <c r="Z454" s="15">
        <v>5425</v>
      </c>
      <c r="AA454" s="15">
        <v>33.595999999999997</v>
      </c>
      <c r="AB454" s="15">
        <v>49.5</v>
      </c>
    </row>
    <row r="455" spans="1:28" ht="15" customHeight="1" x14ac:dyDescent="0.3">
      <c r="A455" s="15" t="s">
        <v>583</v>
      </c>
      <c r="B455" s="15" t="s">
        <v>104</v>
      </c>
      <c r="C455" s="15" t="s">
        <v>105</v>
      </c>
      <c r="D455" s="15" t="s">
        <v>132</v>
      </c>
      <c r="E455" s="15" t="s">
        <v>101</v>
      </c>
      <c r="F455" s="15">
        <v>3.55</v>
      </c>
      <c r="G455" s="15">
        <v>873.6</v>
      </c>
      <c r="H455" s="15">
        <v>25.7</v>
      </c>
      <c r="I455" s="15">
        <v>69.599999999999994</v>
      </c>
      <c r="J455" s="15">
        <v>5.2</v>
      </c>
      <c r="K455" s="15">
        <v>6.71</v>
      </c>
      <c r="L455" s="15">
        <v>35.4</v>
      </c>
      <c r="M455" s="15">
        <v>93.9</v>
      </c>
      <c r="N455" s="15">
        <v>82.9</v>
      </c>
      <c r="O455" s="15">
        <v>65.5</v>
      </c>
      <c r="P455" s="15" t="s">
        <v>107</v>
      </c>
      <c r="Q455" s="15">
        <v>172.1</v>
      </c>
      <c r="R455" s="15">
        <v>6.24</v>
      </c>
      <c r="S455" s="15">
        <v>0.83</v>
      </c>
      <c r="T455" s="15">
        <v>2.54</v>
      </c>
      <c r="U455" s="15">
        <v>9.02</v>
      </c>
      <c r="V455" s="15">
        <v>108184</v>
      </c>
      <c r="W455" s="15">
        <v>235637</v>
      </c>
      <c r="X455" s="15">
        <v>975820</v>
      </c>
      <c r="Y455" s="15">
        <v>740183</v>
      </c>
      <c r="Z455" s="15">
        <v>2768</v>
      </c>
      <c r="AA455" s="15">
        <v>3.2589999999999999</v>
      </c>
      <c r="AB455" s="15">
        <v>47</v>
      </c>
    </row>
    <row r="456" spans="1:28" ht="15" customHeight="1" x14ac:dyDescent="0.3">
      <c r="A456" s="15" t="s">
        <v>584</v>
      </c>
      <c r="B456" s="15" t="s">
        <v>104</v>
      </c>
      <c r="C456" s="15" t="s">
        <v>129</v>
      </c>
      <c r="D456" s="15" t="s">
        <v>106</v>
      </c>
      <c r="E456" s="15" t="s">
        <v>101</v>
      </c>
      <c r="F456" s="15">
        <v>3.98</v>
      </c>
      <c r="G456" s="15">
        <v>616.4</v>
      </c>
      <c r="H456" s="15">
        <v>25.6</v>
      </c>
      <c r="I456" s="15">
        <v>72.7</v>
      </c>
      <c r="J456" s="15">
        <v>9.5</v>
      </c>
      <c r="K456" s="15">
        <v>5.85</v>
      </c>
      <c r="L456" s="15">
        <v>34.5</v>
      </c>
      <c r="M456" s="15">
        <v>152</v>
      </c>
      <c r="N456" s="15">
        <v>46.2</v>
      </c>
      <c r="O456" s="15">
        <v>129.5</v>
      </c>
      <c r="P456" s="15" t="s">
        <v>102</v>
      </c>
      <c r="Q456" s="15">
        <v>166.2</v>
      </c>
      <c r="R456" s="15">
        <v>4.5</v>
      </c>
      <c r="S456" s="15">
        <v>0.77</v>
      </c>
      <c r="T456" s="15">
        <v>1.9</v>
      </c>
      <c r="U456" s="15">
        <v>7.56</v>
      </c>
      <c r="V456" s="15">
        <v>24066</v>
      </c>
      <c r="W456" s="15">
        <v>213465</v>
      </c>
      <c r="X456" s="15">
        <v>181939</v>
      </c>
      <c r="Y456" s="15">
        <v>-31526</v>
      </c>
      <c r="Z456" s="15">
        <v>2032</v>
      </c>
      <c r="AA456" s="15">
        <v>3.72</v>
      </c>
      <c r="AB456" s="15">
        <v>49</v>
      </c>
    </row>
    <row r="457" spans="1:28" ht="15" customHeight="1" x14ac:dyDescent="0.3">
      <c r="A457" s="15" t="s">
        <v>585</v>
      </c>
      <c r="B457" s="15" t="s">
        <v>109</v>
      </c>
      <c r="C457" s="15" t="s">
        <v>99</v>
      </c>
      <c r="D457" s="15" t="s">
        <v>115</v>
      </c>
      <c r="E457" s="15" t="s">
        <v>101</v>
      </c>
      <c r="F457" s="15">
        <v>13.66</v>
      </c>
      <c r="G457" s="15">
        <v>673.9</v>
      </c>
      <c r="H457" s="15">
        <v>30</v>
      </c>
      <c r="I457" s="15">
        <v>58.2</v>
      </c>
      <c r="J457" s="15">
        <v>6.8</v>
      </c>
      <c r="K457" s="15">
        <v>6.23</v>
      </c>
      <c r="L457" s="15">
        <v>39.700000000000003</v>
      </c>
      <c r="M457" s="15">
        <v>172.8</v>
      </c>
      <c r="N457" s="15">
        <v>45.7</v>
      </c>
      <c r="O457" s="15">
        <v>85.7</v>
      </c>
      <c r="P457" s="15" t="s">
        <v>102</v>
      </c>
      <c r="Q457" s="15">
        <v>141.5</v>
      </c>
      <c r="R457" s="15">
        <v>3.66</v>
      </c>
      <c r="S457" s="15">
        <v>0.78</v>
      </c>
      <c r="T457" s="15">
        <v>3.61</v>
      </c>
      <c r="U457" s="15">
        <v>49.31</v>
      </c>
      <c r="V457" s="15">
        <v>19455</v>
      </c>
      <c r="W457" s="15">
        <v>680610</v>
      </c>
      <c r="X457" s="15">
        <v>959326</v>
      </c>
      <c r="Y457" s="15">
        <v>278716</v>
      </c>
      <c r="Z457" s="15">
        <v>19776</v>
      </c>
      <c r="AA457" s="15">
        <v>2.4929999999999999</v>
      </c>
      <c r="AB457" s="15">
        <v>47</v>
      </c>
    </row>
    <row r="458" spans="1:28" ht="15" customHeight="1" x14ac:dyDescent="0.3">
      <c r="A458" s="15" t="s">
        <v>586</v>
      </c>
      <c r="B458" s="15" t="s">
        <v>137</v>
      </c>
      <c r="C458" s="15" t="s">
        <v>123</v>
      </c>
      <c r="D458" s="15" t="s">
        <v>130</v>
      </c>
      <c r="E458" s="15" t="s">
        <v>120</v>
      </c>
      <c r="F458" s="15">
        <v>2.16</v>
      </c>
      <c r="G458" s="15">
        <v>174.1</v>
      </c>
      <c r="H458" s="15">
        <v>33.4</v>
      </c>
      <c r="I458" s="15">
        <v>59.3</v>
      </c>
      <c r="J458" s="15">
        <v>6.7</v>
      </c>
      <c r="K458" s="15">
        <v>6.43</v>
      </c>
      <c r="L458" s="15">
        <v>16.399999999999999</v>
      </c>
      <c r="M458" s="15">
        <v>51.2</v>
      </c>
      <c r="N458" s="15">
        <v>74.099999999999994</v>
      </c>
      <c r="O458" s="15">
        <v>120.6</v>
      </c>
      <c r="P458" s="15" t="s">
        <v>116</v>
      </c>
      <c r="Q458" s="15">
        <v>159.1</v>
      </c>
      <c r="R458" s="15">
        <v>5.47</v>
      </c>
      <c r="S458" s="15">
        <v>0.73</v>
      </c>
      <c r="T458" s="15">
        <v>0.97</v>
      </c>
      <c r="U458" s="15">
        <v>2.1</v>
      </c>
      <c r="V458" s="15">
        <v>76123</v>
      </c>
      <c r="W458" s="15">
        <v>135355</v>
      </c>
      <c r="X458" s="15">
        <v>159858</v>
      </c>
      <c r="Y458" s="15">
        <v>24503</v>
      </c>
      <c r="Z458" s="15">
        <v>755</v>
      </c>
      <c r="AA458" s="15">
        <v>2.7810000000000001</v>
      </c>
      <c r="AB458" s="15">
        <v>30.5</v>
      </c>
    </row>
    <row r="459" spans="1:28" ht="15" customHeight="1" x14ac:dyDescent="0.3">
      <c r="A459" s="15" t="s">
        <v>587</v>
      </c>
      <c r="B459" s="15" t="s">
        <v>118</v>
      </c>
      <c r="C459" s="15" t="s">
        <v>129</v>
      </c>
      <c r="D459" s="15" t="s">
        <v>144</v>
      </c>
      <c r="E459" s="15" t="s">
        <v>101</v>
      </c>
      <c r="F459" s="15">
        <v>1.63</v>
      </c>
      <c r="G459" s="15">
        <v>902.4</v>
      </c>
      <c r="H459" s="15">
        <v>28.6</v>
      </c>
      <c r="I459" s="15">
        <v>71</v>
      </c>
      <c r="J459" s="15">
        <v>7.3</v>
      </c>
      <c r="K459" s="15">
        <v>7.24</v>
      </c>
      <c r="L459" s="15">
        <v>27.5</v>
      </c>
      <c r="M459" s="15">
        <v>126.2</v>
      </c>
      <c r="N459" s="15">
        <v>65.2</v>
      </c>
      <c r="O459" s="15">
        <v>118.9</v>
      </c>
      <c r="P459" s="15" t="s">
        <v>107</v>
      </c>
      <c r="Q459" s="15">
        <v>99.4</v>
      </c>
      <c r="R459" s="15">
        <v>6.14</v>
      </c>
      <c r="S459" s="15">
        <v>0.71</v>
      </c>
      <c r="T459" s="15">
        <v>1.34</v>
      </c>
      <c r="U459" s="15">
        <v>2.1800000000000002</v>
      </c>
      <c r="V459" s="15">
        <v>51010</v>
      </c>
      <c r="W459" s="15">
        <v>100392</v>
      </c>
      <c r="X459" s="15">
        <v>111202</v>
      </c>
      <c r="Y459" s="15">
        <v>10810</v>
      </c>
      <c r="Z459" s="15">
        <v>1066</v>
      </c>
      <c r="AA459" s="15">
        <v>2.0449999999999999</v>
      </c>
      <c r="AB459" s="15">
        <v>63.7</v>
      </c>
    </row>
    <row r="460" spans="1:28" ht="15" customHeight="1" x14ac:dyDescent="0.3">
      <c r="A460" s="15" t="s">
        <v>588</v>
      </c>
      <c r="B460" s="15" t="s">
        <v>137</v>
      </c>
      <c r="C460" s="15" t="s">
        <v>129</v>
      </c>
      <c r="D460" s="15" t="s">
        <v>111</v>
      </c>
      <c r="E460" s="15" t="s">
        <v>101</v>
      </c>
      <c r="F460" s="15">
        <v>3.88</v>
      </c>
      <c r="G460" s="15">
        <v>827.4</v>
      </c>
      <c r="H460" s="15">
        <v>28.5</v>
      </c>
      <c r="I460" s="15">
        <v>62.7</v>
      </c>
      <c r="J460" s="15">
        <v>6.6</v>
      </c>
      <c r="K460" s="15">
        <v>6.7</v>
      </c>
      <c r="L460" s="15">
        <v>28.3</v>
      </c>
      <c r="M460" s="15">
        <v>121.5</v>
      </c>
      <c r="N460" s="15">
        <v>42.9</v>
      </c>
      <c r="O460" s="15">
        <v>104.5</v>
      </c>
      <c r="P460" s="15" t="s">
        <v>116</v>
      </c>
      <c r="Q460" s="15">
        <v>184.9</v>
      </c>
      <c r="R460" s="15">
        <v>5.0599999999999996</v>
      </c>
      <c r="S460" s="15">
        <v>0.88</v>
      </c>
      <c r="T460" s="15">
        <v>1.31</v>
      </c>
      <c r="U460" s="15">
        <v>5.08</v>
      </c>
      <c r="V460" s="15">
        <v>76542</v>
      </c>
      <c r="W460" s="15">
        <v>267967</v>
      </c>
      <c r="X460" s="15">
        <v>388833</v>
      </c>
      <c r="Y460" s="15">
        <v>120866</v>
      </c>
      <c r="Z460" s="15">
        <v>726</v>
      </c>
      <c r="AA460" s="15">
        <v>6.9969999999999999</v>
      </c>
      <c r="AB460" s="15">
        <v>46.7</v>
      </c>
    </row>
    <row r="461" spans="1:28" ht="15" customHeight="1" x14ac:dyDescent="0.3">
      <c r="A461" s="15" t="s">
        <v>589</v>
      </c>
      <c r="B461" s="15" t="s">
        <v>146</v>
      </c>
      <c r="C461" s="15" t="s">
        <v>170</v>
      </c>
      <c r="D461" s="15" t="s">
        <v>177</v>
      </c>
      <c r="E461" s="15" t="s">
        <v>112</v>
      </c>
      <c r="F461" s="15">
        <v>7.39</v>
      </c>
      <c r="G461" s="15">
        <v>315.2</v>
      </c>
      <c r="H461" s="15">
        <v>23.7</v>
      </c>
      <c r="I461" s="15">
        <v>71.599999999999994</v>
      </c>
      <c r="J461" s="15">
        <v>7.7</v>
      </c>
      <c r="K461" s="15">
        <v>6.46</v>
      </c>
      <c r="L461" s="15">
        <v>16.2</v>
      </c>
      <c r="M461" s="15">
        <v>100.7</v>
      </c>
      <c r="N461" s="15">
        <v>40.799999999999997</v>
      </c>
      <c r="O461" s="15">
        <v>90.5</v>
      </c>
      <c r="P461" s="15" t="s">
        <v>127</v>
      </c>
      <c r="Q461" s="15">
        <v>90.1</v>
      </c>
      <c r="R461" s="15">
        <v>5.47</v>
      </c>
      <c r="S461" s="15">
        <v>0.82</v>
      </c>
      <c r="T461" s="15">
        <v>49.71</v>
      </c>
      <c r="U461" s="15">
        <v>367.36</v>
      </c>
      <c r="V461" s="15">
        <v>3628</v>
      </c>
      <c r="W461" s="15">
        <v>367881</v>
      </c>
      <c r="X461" s="15">
        <v>1332782</v>
      </c>
      <c r="Y461" s="15">
        <v>964901</v>
      </c>
      <c r="Z461" s="15">
        <v>15146</v>
      </c>
      <c r="AA461" s="15">
        <v>24.254999999999999</v>
      </c>
      <c r="AB461" s="15">
        <v>54.3</v>
      </c>
    </row>
    <row r="462" spans="1:28" ht="15" customHeight="1" x14ac:dyDescent="0.3">
      <c r="A462" s="15" t="s">
        <v>590</v>
      </c>
      <c r="B462" s="15" t="s">
        <v>109</v>
      </c>
      <c r="C462" s="15" t="s">
        <v>99</v>
      </c>
      <c r="D462" s="15" t="s">
        <v>106</v>
      </c>
      <c r="E462" s="15" t="s">
        <v>112</v>
      </c>
      <c r="F462" s="15">
        <v>9.09</v>
      </c>
      <c r="G462" s="15">
        <v>191.9</v>
      </c>
      <c r="H462" s="15">
        <v>20.8</v>
      </c>
      <c r="I462" s="15">
        <v>67.099999999999994</v>
      </c>
      <c r="J462" s="15">
        <v>7.4</v>
      </c>
      <c r="K462" s="15">
        <v>6.52</v>
      </c>
      <c r="L462" s="15">
        <v>27.4</v>
      </c>
      <c r="M462" s="15">
        <v>197.7</v>
      </c>
      <c r="N462" s="15">
        <v>58.5</v>
      </c>
      <c r="O462" s="15">
        <v>110.8</v>
      </c>
      <c r="P462" s="15" t="s">
        <v>107</v>
      </c>
      <c r="Q462" s="15">
        <v>214.3</v>
      </c>
      <c r="R462" s="15">
        <v>7.65</v>
      </c>
      <c r="S462" s="15">
        <v>0.74</v>
      </c>
      <c r="T462" s="15">
        <v>3.15</v>
      </c>
      <c r="U462" s="15">
        <v>28.63</v>
      </c>
      <c r="V462" s="15">
        <v>19272</v>
      </c>
      <c r="W462" s="15">
        <v>690390</v>
      </c>
      <c r="X462" s="15">
        <v>551757</v>
      </c>
      <c r="Y462" s="15">
        <v>-138633</v>
      </c>
      <c r="Z462" s="15">
        <v>6339</v>
      </c>
      <c r="AA462" s="15">
        <v>4.516</v>
      </c>
      <c r="AB462" s="15">
        <v>35.1</v>
      </c>
    </row>
    <row r="463" spans="1:28" ht="15" customHeight="1" x14ac:dyDescent="0.3">
      <c r="A463" s="15" t="s">
        <v>591</v>
      </c>
      <c r="B463" s="15" t="s">
        <v>118</v>
      </c>
      <c r="C463" s="15" t="s">
        <v>152</v>
      </c>
      <c r="D463" s="15" t="s">
        <v>132</v>
      </c>
      <c r="E463" s="15" t="s">
        <v>120</v>
      </c>
      <c r="F463" s="15">
        <v>10.31</v>
      </c>
      <c r="G463" s="15">
        <v>207.8</v>
      </c>
      <c r="H463" s="15">
        <v>34.9</v>
      </c>
      <c r="I463" s="15">
        <v>41.3</v>
      </c>
      <c r="J463" s="15">
        <v>9</v>
      </c>
      <c r="K463" s="15">
        <v>7.24</v>
      </c>
      <c r="L463" s="15">
        <v>17.7</v>
      </c>
      <c r="M463" s="15">
        <v>183.3</v>
      </c>
      <c r="N463" s="15">
        <v>58.5</v>
      </c>
      <c r="O463" s="15">
        <v>37.700000000000003</v>
      </c>
      <c r="P463" s="15" t="s">
        <v>102</v>
      </c>
      <c r="Q463" s="15">
        <v>102.7</v>
      </c>
      <c r="R463" s="15">
        <v>8.1199999999999992</v>
      </c>
      <c r="S463" s="15">
        <v>0.74</v>
      </c>
      <c r="T463" s="15">
        <v>1.2</v>
      </c>
      <c r="U463" s="15">
        <v>12.37</v>
      </c>
      <c r="V463" s="15">
        <v>88865</v>
      </c>
      <c r="W463" s="15">
        <v>506899</v>
      </c>
      <c r="X463" s="15">
        <v>1099260</v>
      </c>
      <c r="Y463" s="15">
        <v>592361</v>
      </c>
      <c r="Z463" s="15">
        <v>5738</v>
      </c>
      <c r="AA463" s="15">
        <v>2.1560000000000001</v>
      </c>
      <c r="AB463" s="15">
        <v>38.9</v>
      </c>
    </row>
    <row r="464" spans="1:28" ht="15" customHeight="1" x14ac:dyDescent="0.3">
      <c r="A464" s="15" t="s">
        <v>592</v>
      </c>
      <c r="B464" s="15" t="s">
        <v>98</v>
      </c>
      <c r="C464" s="15" t="s">
        <v>123</v>
      </c>
      <c r="D464" s="15" t="s">
        <v>144</v>
      </c>
      <c r="E464" s="15" t="s">
        <v>101</v>
      </c>
      <c r="F464" s="15">
        <v>5.04</v>
      </c>
      <c r="G464" s="15">
        <v>983.7</v>
      </c>
      <c r="H464" s="15">
        <v>28.6</v>
      </c>
      <c r="I464" s="15">
        <v>66.599999999999994</v>
      </c>
      <c r="J464" s="15">
        <v>5.7</v>
      </c>
      <c r="K464" s="15">
        <v>6.98</v>
      </c>
      <c r="L464" s="15">
        <v>24.6</v>
      </c>
      <c r="M464" s="15">
        <v>141</v>
      </c>
      <c r="N464" s="15">
        <v>60</v>
      </c>
      <c r="O464" s="15">
        <v>53.4</v>
      </c>
      <c r="P464" s="15" t="s">
        <v>107</v>
      </c>
      <c r="Q464" s="15">
        <v>125.7</v>
      </c>
      <c r="R464" s="15">
        <v>5.49</v>
      </c>
      <c r="S464" s="15">
        <v>0.96</v>
      </c>
      <c r="T464" s="15">
        <v>1.61</v>
      </c>
      <c r="U464" s="15">
        <v>8.11</v>
      </c>
      <c r="V464" s="15">
        <v>59868</v>
      </c>
      <c r="W464" s="15">
        <v>335375</v>
      </c>
      <c r="X464" s="15">
        <v>485529</v>
      </c>
      <c r="Y464" s="15">
        <v>150154</v>
      </c>
      <c r="Z464" s="15">
        <v>3661</v>
      </c>
      <c r="AA464" s="15">
        <v>2.2149999999999999</v>
      </c>
      <c r="AB464" s="15">
        <v>56.3</v>
      </c>
    </row>
    <row r="465" spans="1:28" ht="15" customHeight="1" x14ac:dyDescent="0.3">
      <c r="A465" s="15" t="s">
        <v>593</v>
      </c>
      <c r="B465" s="15" t="s">
        <v>122</v>
      </c>
      <c r="C465" s="15" t="s">
        <v>129</v>
      </c>
      <c r="D465" s="15" t="s">
        <v>115</v>
      </c>
      <c r="E465" s="15" t="s">
        <v>101</v>
      </c>
      <c r="F465" s="15">
        <v>14.67</v>
      </c>
      <c r="G465" s="15">
        <v>401.5</v>
      </c>
      <c r="H465" s="15">
        <v>29.3</v>
      </c>
      <c r="I465" s="15">
        <v>63</v>
      </c>
      <c r="J465" s="15">
        <v>7.1</v>
      </c>
      <c r="K465" s="15">
        <v>6.71</v>
      </c>
      <c r="L465" s="15">
        <v>28</v>
      </c>
      <c r="M465" s="15">
        <v>74.2</v>
      </c>
      <c r="N465" s="15">
        <v>81.3</v>
      </c>
      <c r="O465" s="15">
        <v>93.7</v>
      </c>
      <c r="P465" s="15" t="s">
        <v>102</v>
      </c>
      <c r="Q465" s="15">
        <v>187.9</v>
      </c>
      <c r="R465" s="15">
        <v>5.69</v>
      </c>
      <c r="S465" s="15">
        <v>0.75</v>
      </c>
      <c r="T465" s="15">
        <v>3.52</v>
      </c>
      <c r="U465" s="15">
        <v>51.64</v>
      </c>
      <c r="V465" s="15">
        <v>20280</v>
      </c>
      <c r="W465" s="15">
        <v>985460</v>
      </c>
      <c r="X465" s="15">
        <v>1047259</v>
      </c>
      <c r="Y465" s="15">
        <v>61799</v>
      </c>
      <c r="Z465" s="15">
        <v>17502</v>
      </c>
      <c r="AA465" s="15">
        <v>2.9510000000000001</v>
      </c>
      <c r="AB465" s="15">
        <v>39.700000000000003</v>
      </c>
    </row>
    <row r="466" spans="1:28" ht="15" customHeight="1" x14ac:dyDescent="0.3">
      <c r="A466" s="15" t="s">
        <v>594</v>
      </c>
      <c r="B466" s="15" t="s">
        <v>109</v>
      </c>
      <c r="C466" s="15" t="s">
        <v>99</v>
      </c>
      <c r="D466" s="15" t="s">
        <v>100</v>
      </c>
      <c r="E466" s="15" t="s">
        <v>112</v>
      </c>
      <c r="F466" s="15">
        <v>14.12</v>
      </c>
      <c r="G466" s="15">
        <v>495.9</v>
      </c>
      <c r="H466" s="15">
        <v>23.4</v>
      </c>
      <c r="I466" s="15">
        <v>54</v>
      </c>
      <c r="J466" s="15">
        <v>9.1</v>
      </c>
      <c r="K466" s="15">
        <v>6.61</v>
      </c>
      <c r="L466" s="15">
        <v>27</v>
      </c>
      <c r="M466" s="15">
        <v>126.9</v>
      </c>
      <c r="N466" s="15">
        <v>67</v>
      </c>
      <c r="O466" s="15">
        <v>67.2</v>
      </c>
      <c r="P466" s="15" t="s">
        <v>102</v>
      </c>
      <c r="Q466" s="15">
        <v>250.7</v>
      </c>
      <c r="R466" s="15">
        <v>3.41</v>
      </c>
      <c r="S466" s="15">
        <v>0.91</v>
      </c>
      <c r="T466" s="15">
        <v>3.17</v>
      </c>
      <c r="U466" s="15">
        <v>44.76</v>
      </c>
      <c r="V466" s="15">
        <v>24211</v>
      </c>
      <c r="W466" s="15">
        <v>855141</v>
      </c>
      <c r="X466" s="15">
        <v>1083684</v>
      </c>
      <c r="Y466" s="15">
        <v>228543</v>
      </c>
      <c r="Z466" s="15">
        <v>6110</v>
      </c>
      <c r="AA466" s="15">
        <v>7.3259999999999996</v>
      </c>
      <c r="AB466" s="15">
        <v>53.7</v>
      </c>
    </row>
    <row r="467" spans="1:28" ht="15" customHeight="1" x14ac:dyDescent="0.3">
      <c r="A467" s="15" t="s">
        <v>595</v>
      </c>
      <c r="B467" s="15" t="s">
        <v>126</v>
      </c>
      <c r="C467" s="15" t="s">
        <v>110</v>
      </c>
      <c r="D467" s="15" t="s">
        <v>100</v>
      </c>
      <c r="E467" s="15" t="s">
        <v>112</v>
      </c>
      <c r="F467" s="15">
        <v>2.97</v>
      </c>
      <c r="G467" s="15">
        <v>457.5</v>
      </c>
      <c r="H467" s="15">
        <v>24.7</v>
      </c>
      <c r="I467" s="15">
        <v>69.7</v>
      </c>
      <c r="J467" s="15">
        <v>8</v>
      </c>
      <c r="K467" s="15">
        <v>5.86</v>
      </c>
      <c r="L467" s="15">
        <v>25.2</v>
      </c>
      <c r="M467" s="15">
        <v>102.4</v>
      </c>
      <c r="N467" s="15">
        <v>43</v>
      </c>
      <c r="O467" s="15">
        <v>140.80000000000001</v>
      </c>
      <c r="P467" s="15" t="s">
        <v>127</v>
      </c>
      <c r="Q467" s="15">
        <v>157.19999999999999</v>
      </c>
      <c r="R467" s="15">
        <v>5.6</v>
      </c>
      <c r="S467" s="15">
        <v>0.98</v>
      </c>
      <c r="T467" s="15">
        <v>1.48</v>
      </c>
      <c r="U467" s="15">
        <v>4.4000000000000004</v>
      </c>
      <c r="V467" s="15">
        <v>23413</v>
      </c>
      <c r="W467" s="15">
        <v>180000</v>
      </c>
      <c r="X467" s="15">
        <v>103017</v>
      </c>
      <c r="Y467" s="15">
        <v>-76983</v>
      </c>
      <c r="Z467" s="15">
        <v>1685</v>
      </c>
      <c r="AA467" s="15">
        <v>2.6110000000000002</v>
      </c>
      <c r="AB467" s="15">
        <v>47</v>
      </c>
    </row>
    <row r="468" spans="1:28" ht="15" customHeight="1" x14ac:dyDescent="0.3">
      <c r="A468" s="15" t="s">
        <v>596</v>
      </c>
      <c r="B468" s="15" t="s">
        <v>118</v>
      </c>
      <c r="C468" s="15" t="s">
        <v>152</v>
      </c>
      <c r="D468" s="15" t="s">
        <v>106</v>
      </c>
      <c r="E468" s="15" t="s">
        <v>112</v>
      </c>
      <c r="F468" s="15">
        <v>11.4</v>
      </c>
      <c r="G468" s="15">
        <v>426.1</v>
      </c>
      <c r="H468" s="15">
        <v>23.8</v>
      </c>
      <c r="I468" s="15">
        <v>62.3</v>
      </c>
      <c r="J468" s="15">
        <v>6.8</v>
      </c>
      <c r="K468" s="15">
        <v>7.2</v>
      </c>
      <c r="L468" s="15">
        <v>22.8</v>
      </c>
      <c r="M468" s="15">
        <v>147.5</v>
      </c>
      <c r="N468" s="15">
        <v>61.8</v>
      </c>
      <c r="O468" s="15">
        <v>168.9</v>
      </c>
      <c r="P468" s="15" t="s">
        <v>107</v>
      </c>
      <c r="Q468" s="15">
        <v>124.6</v>
      </c>
      <c r="R468" s="15">
        <v>4.79</v>
      </c>
      <c r="S468" s="15">
        <v>0.82</v>
      </c>
      <c r="T468" s="15">
        <v>3.71</v>
      </c>
      <c r="U468" s="15">
        <v>42.29</v>
      </c>
      <c r="V468" s="15">
        <v>20990</v>
      </c>
      <c r="W468" s="15">
        <v>787157</v>
      </c>
      <c r="X468" s="15">
        <v>887667</v>
      </c>
      <c r="Y468" s="15">
        <v>100510</v>
      </c>
      <c r="Z468" s="15">
        <v>8263</v>
      </c>
      <c r="AA468" s="15">
        <v>5.1180000000000003</v>
      </c>
      <c r="AB468" s="15">
        <v>51.6</v>
      </c>
    </row>
    <row r="469" spans="1:28" ht="15" customHeight="1" x14ac:dyDescent="0.3">
      <c r="A469" s="15" t="s">
        <v>597</v>
      </c>
      <c r="B469" s="15" t="s">
        <v>126</v>
      </c>
      <c r="C469" s="15" t="s">
        <v>110</v>
      </c>
      <c r="D469" s="15" t="s">
        <v>106</v>
      </c>
      <c r="E469" s="15" t="s">
        <v>101</v>
      </c>
      <c r="F469" s="15">
        <v>4.08</v>
      </c>
      <c r="G469" s="15">
        <v>935.3</v>
      </c>
      <c r="H469" s="15">
        <v>28.5</v>
      </c>
      <c r="I469" s="15">
        <v>76.2</v>
      </c>
      <c r="J469" s="15">
        <v>6.4</v>
      </c>
      <c r="K469" s="15">
        <v>6.02</v>
      </c>
      <c r="L469" s="15"/>
      <c r="M469" s="15">
        <v>99.9</v>
      </c>
      <c r="N469" s="15">
        <v>82.2</v>
      </c>
      <c r="O469" s="15">
        <v>63.5</v>
      </c>
      <c r="P469" s="15" t="s">
        <v>107</v>
      </c>
      <c r="Q469" s="15">
        <v>154.5</v>
      </c>
      <c r="R469" s="15">
        <v>7.7</v>
      </c>
      <c r="S469" s="15">
        <v>0.68</v>
      </c>
      <c r="T469" s="15">
        <v>2.37</v>
      </c>
      <c r="U469" s="15">
        <v>9.67</v>
      </c>
      <c r="V469" s="15">
        <v>20838</v>
      </c>
      <c r="W469" s="15">
        <v>295548</v>
      </c>
      <c r="X469" s="15">
        <v>201503</v>
      </c>
      <c r="Y469" s="15">
        <v>-94045</v>
      </c>
      <c r="Z469" s="15">
        <v>2990</v>
      </c>
      <c r="AA469" s="15">
        <v>3.234</v>
      </c>
      <c r="AB469" s="15">
        <v>50.3</v>
      </c>
    </row>
    <row r="470" spans="1:28" ht="15" customHeight="1" x14ac:dyDescent="0.3">
      <c r="A470" s="15" t="s">
        <v>598</v>
      </c>
      <c r="B470" s="15" t="s">
        <v>109</v>
      </c>
      <c r="C470" s="15" t="s">
        <v>105</v>
      </c>
      <c r="D470" s="15" t="s">
        <v>115</v>
      </c>
      <c r="E470" s="15" t="s">
        <v>101</v>
      </c>
      <c r="F470" s="15">
        <v>10.3</v>
      </c>
      <c r="G470" s="15">
        <v>979.6</v>
      </c>
      <c r="H470" s="15">
        <v>33</v>
      </c>
      <c r="I470" s="15">
        <v>62.1</v>
      </c>
      <c r="J470" s="15">
        <v>5.0999999999999996</v>
      </c>
      <c r="K470" s="15">
        <v>6.1</v>
      </c>
      <c r="L470" s="15">
        <v>33.9</v>
      </c>
      <c r="M470" s="15">
        <v>103.6</v>
      </c>
      <c r="N470" s="15">
        <v>68.400000000000006</v>
      </c>
      <c r="O470" s="15">
        <v>138.9</v>
      </c>
      <c r="P470" s="15" t="s">
        <v>116</v>
      </c>
      <c r="Q470" s="15">
        <v>176</v>
      </c>
      <c r="R470" s="15">
        <v>6.12</v>
      </c>
      <c r="S470" s="15">
        <v>0.71</v>
      </c>
      <c r="T470" s="15">
        <v>1.59</v>
      </c>
      <c r="U470" s="15">
        <v>16.38</v>
      </c>
      <c r="V470" s="15">
        <v>20110</v>
      </c>
      <c r="W470" s="15">
        <v>662505</v>
      </c>
      <c r="X470" s="15">
        <v>329402</v>
      </c>
      <c r="Y470" s="15">
        <v>-333103</v>
      </c>
      <c r="Z470" s="15">
        <v>9131</v>
      </c>
      <c r="AA470" s="15">
        <v>1.794</v>
      </c>
      <c r="AB470" s="15">
        <v>46.5</v>
      </c>
    </row>
    <row r="471" spans="1:28" ht="15" customHeight="1" x14ac:dyDescent="0.3">
      <c r="A471" s="15" t="s">
        <v>599</v>
      </c>
      <c r="B471" s="15" t="s">
        <v>104</v>
      </c>
      <c r="C471" s="15" t="s">
        <v>152</v>
      </c>
      <c r="D471" s="15" t="s">
        <v>100</v>
      </c>
      <c r="E471" s="15" t="s">
        <v>112</v>
      </c>
      <c r="F471" s="15">
        <v>13.57</v>
      </c>
      <c r="G471" s="15">
        <v>80</v>
      </c>
      <c r="H471" s="15">
        <v>25.1</v>
      </c>
      <c r="I471" s="15">
        <v>55.6</v>
      </c>
      <c r="J471" s="15">
        <v>7</v>
      </c>
      <c r="K471" s="15">
        <v>6.06</v>
      </c>
      <c r="L471" s="15">
        <v>23.9</v>
      </c>
      <c r="M471" s="15">
        <v>136.6</v>
      </c>
      <c r="N471" s="15">
        <v>60.9</v>
      </c>
      <c r="O471" s="15">
        <v>34.6</v>
      </c>
      <c r="P471" s="15" t="s">
        <v>102</v>
      </c>
      <c r="Q471" s="15">
        <v>178.6</v>
      </c>
      <c r="R471" s="15">
        <v>4</v>
      </c>
      <c r="S471" s="15">
        <v>0.7</v>
      </c>
      <c r="T471" s="15">
        <v>1.38</v>
      </c>
      <c r="U471" s="15">
        <v>18.73</v>
      </c>
      <c r="V471" s="15">
        <v>24996</v>
      </c>
      <c r="W471" s="15">
        <v>829621</v>
      </c>
      <c r="X471" s="15">
        <v>468175</v>
      </c>
      <c r="Y471" s="15">
        <v>-361446</v>
      </c>
      <c r="Z471" s="15">
        <v>5894</v>
      </c>
      <c r="AA471" s="15">
        <v>3.1779999999999999</v>
      </c>
      <c r="AB471" s="15">
        <v>30.8</v>
      </c>
    </row>
    <row r="472" spans="1:28" ht="15" customHeight="1" x14ac:dyDescent="0.3">
      <c r="A472" s="15" t="s">
        <v>600</v>
      </c>
      <c r="B472" s="15" t="s">
        <v>146</v>
      </c>
      <c r="C472" s="15" t="s">
        <v>110</v>
      </c>
      <c r="D472" s="15" t="s">
        <v>106</v>
      </c>
      <c r="E472" s="15" t="s">
        <v>101</v>
      </c>
      <c r="F472" s="15">
        <v>2.33</v>
      </c>
      <c r="G472" s="15">
        <v>1045.3</v>
      </c>
      <c r="H472" s="15">
        <v>30.6</v>
      </c>
      <c r="I472" s="15">
        <v>80.7</v>
      </c>
      <c r="J472" s="15">
        <v>5</v>
      </c>
      <c r="K472" s="15">
        <v>7.47</v>
      </c>
      <c r="L472" s="15">
        <v>29.7</v>
      </c>
      <c r="M472" s="15">
        <v>87.8</v>
      </c>
      <c r="N472" s="15">
        <v>58.3</v>
      </c>
      <c r="O472" s="15">
        <v>99.9</v>
      </c>
      <c r="P472" s="15" t="s">
        <v>116</v>
      </c>
      <c r="Q472" s="15">
        <v>93.1</v>
      </c>
      <c r="R472" s="15">
        <v>7.54</v>
      </c>
      <c r="S472" s="15">
        <v>0.85</v>
      </c>
      <c r="T472" s="15">
        <v>1.47</v>
      </c>
      <c r="U472" s="15">
        <v>3.43</v>
      </c>
      <c r="V472" s="15">
        <v>24344</v>
      </c>
      <c r="W472" s="15">
        <v>148397</v>
      </c>
      <c r="X472" s="15">
        <v>83500</v>
      </c>
      <c r="Y472" s="15">
        <v>-64897</v>
      </c>
      <c r="Z472" s="15">
        <v>857</v>
      </c>
      <c r="AA472" s="15">
        <v>4.0019999999999998</v>
      </c>
      <c r="AB472" s="15">
        <v>66.099999999999994</v>
      </c>
    </row>
    <row r="473" spans="1:28" ht="15" customHeight="1" x14ac:dyDescent="0.3">
      <c r="A473" s="15" t="s">
        <v>601</v>
      </c>
      <c r="B473" s="15" t="s">
        <v>126</v>
      </c>
      <c r="C473" s="15" t="s">
        <v>134</v>
      </c>
      <c r="D473" s="15" t="s">
        <v>100</v>
      </c>
      <c r="E473" s="15" t="s">
        <v>101</v>
      </c>
      <c r="F473" s="15">
        <v>3.13</v>
      </c>
      <c r="G473" s="15">
        <v>766.5</v>
      </c>
      <c r="H473" s="15">
        <v>26.9</v>
      </c>
      <c r="I473" s="15">
        <v>73.900000000000006</v>
      </c>
      <c r="J473" s="15">
        <v>8.6</v>
      </c>
      <c r="K473" s="15">
        <v>7.26</v>
      </c>
      <c r="L473" s="15"/>
      <c r="M473" s="15">
        <v>137.4</v>
      </c>
      <c r="N473" s="15">
        <v>52.9</v>
      </c>
      <c r="O473" s="15">
        <v>119.2</v>
      </c>
      <c r="P473" s="15" t="s">
        <v>116</v>
      </c>
      <c r="Q473" s="15">
        <v>194.9</v>
      </c>
      <c r="R473" s="15">
        <v>2.1</v>
      </c>
      <c r="S473" s="15">
        <v>0.73</v>
      </c>
      <c r="T473" s="15">
        <v>2.06</v>
      </c>
      <c r="U473" s="15">
        <v>6.45</v>
      </c>
      <c r="V473" s="15">
        <v>28396</v>
      </c>
      <c r="W473" s="15">
        <v>183003</v>
      </c>
      <c r="X473" s="15">
        <v>183154</v>
      </c>
      <c r="Y473" s="15">
        <v>151</v>
      </c>
      <c r="Z473" s="15">
        <v>1070</v>
      </c>
      <c r="AA473" s="15">
        <v>6.0279999999999996</v>
      </c>
      <c r="AB473" s="15">
        <v>49.9</v>
      </c>
    </row>
    <row r="474" spans="1:28" ht="15" customHeight="1" x14ac:dyDescent="0.3">
      <c r="A474" s="15" t="s">
        <v>602</v>
      </c>
      <c r="B474" s="15" t="s">
        <v>122</v>
      </c>
      <c r="C474" s="15" t="s">
        <v>152</v>
      </c>
      <c r="D474" s="15" t="s">
        <v>132</v>
      </c>
      <c r="E474" s="15" t="s">
        <v>101</v>
      </c>
      <c r="F474" s="15">
        <v>11.52</v>
      </c>
      <c r="G474" s="15">
        <v>914.7</v>
      </c>
      <c r="H474" s="15">
        <v>29.8</v>
      </c>
      <c r="I474" s="15">
        <v>82.8</v>
      </c>
      <c r="J474" s="15">
        <v>7.5</v>
      </c>
      <c r="K474" s="15">
        <v>7.26</v>
      </c>
      <c r="L474" s="15">
        <v>24.6</v>
      </c>
      <c r="M474" s="15">
        <v>113</v>
      </c>
      <c r="N474" s="15">
        <v>62.7</v>
      </c>
      <c r="O474" s="15">
        <v>136.9</v>
      </c>
      <c r="P474" s="15" t="s">
        <v>102</v>
      </c>
      <c r="Q474" s="15">
        <v>250.7</v>
      </c>
      <c r="R474" s="15">
        <v>4.54</v>
      </c>
      <c r="S474" s="15">
        <v>0.98</v>
      </c>
      <c r="T474" s="15">
        <v>1.7</v>
      </c>
      <c r="U474" s="15">
        <v>19.579999999999998</v>
      </c>
      <c r="V474" s="15">
        <v>100321</v>
      </c>
      <c r="W474" s="15">
        <v>834625</v>
      </c>
      <c r="X474" s="15">
        <v>1964285</v>
      </c>
      <c r="Y474" s="15">
        <v>1129660</v>
      </c>
      <c r="Z474" s="15">
        <v>6285</v>
      </c>
      <c r="AA474" s="15">
        <v>3.1150000000000002</v>
      </c>
      <c r="AB474" s="15">
        <v>78</v>
      </c>
    </row>
    <row r="475" spans="1:28" ht="15" customHeight="1" x14ac:dyDescent="0.3">
      <c r="A475" s="15" t="s">
        <v>603</v>
      </c>
      <c r="B475" s="15" t="s">
        <v>104</v>
      </c>
      <c r="C475" s="15" t="s">
        <v>105</v>
      </c>
      <c r="D475" s="15" t="s">
        <v>100</v>
      </c>
      <c r="E475" s="15" t="s">
        <v>101</v>
      </c>
      <c r="F475" s="15">
        <v>11.96</v>
      </c>
      <c r="G475" s="15">
        <v>712.7</v>
      </c>
      <c r="H475" s="15">
        <v>32.799999999999997</v>
      </c>
      <c r="I475" s="15">
        <v>71.900000000000006</v>
      </c>
      <c r="J475" s="15">
        <v>7.2</v>
      </c>
      <c r="K475" s="15">
        <v>7.1</v>
      </c>
      <c r="L475" s="15">
        <v>30.6</v>
      </c>
      <c r="M475" s="15">
        <v>111.8</v>
      </c>
      <c r="N475" s="15">
        <v>85.5</v>
      </c>
      <c r="O475" s="15">
        <v>118.9</v>
      </c>
      <c r="P475" s="15" t="s">
        <v>107</v>
      </c>
      <c r="Q475" s="15">
        <v>132.69999999999999</v>
      </c>
      <c r="R475" s="15">
        <v>2.92</v>
      </c>
      <c r="S475" s="15">
        <v>0.8</v>
      </c>
      <c r="T475" s="15">
        <v>3.22</v>
      </c>
      <c r="U475" s="15">
        <v>38.51</v>
      </c>
      <c r="V475" s="15">
        <v>18783</v>
      </c>
      <c r="W475" s="15">
        <v>788679</v>
      </c>
      <c r="X475" s="15">
        <v>723333</v>
      </c>
      <c r="Y475" s="15">
        <v>-65346</v>
      </c>
      <c r="Z475" s="15">
        <v>7719</v>
      </c>
      <c r="AA475" s="15">
        <v>4.9889999999999999</v>
      </c>
      <c r="AB475" s="15">
        <v>65.599999999999994</v>
      </c>
    </row>
    <row r="476" spans="1:28" ht="15" customHeight="1" x14ac:dyDescent="0.3">
      <c r="A476" s="15" t="s">
        <v>604</v>
      </c>
      <c r="B476" s="15" t="s">
        <v>118</v>
      </c>
      <c r="C476" s="15" t="s">
        <v>152</v>
      </c>
      <c r="D476" s="15" t="s">
        <v>144</v>
      </c>
      <c r="E476" s="15" t="s">
        <v>120</v>
      </c>
      <c r="F476" s="15">
        <v>14.85</v>
      </c>
      <c r="G476" s="15">
        <v>80</v>
      </c>
      <c r="H476" s="15">
        <v>27.9</v>
      </c>
      <c r="I476" s="15">
        <v>57.7</v>
      </c>
      <c r="J476" s="15">
        <v>7.1</v>
      </c>
      <c r="K476" s="15">
        <v>7.08</v>
      </c>
      <c r="L476" s="15">
        <v>25.8</v>
      </c>
      <c r="M476" s="15">
        <v>90.8</v>
      </c>
      <c r="N476" s="15">
        <v>60.7</v>
      </c>
      <c r="O476" s="15">
        <v>128.69999999999999</v>
      </c>
      <c r="P476" s="15" t="s">
        <v>127</v>
      </c>
      <c r="Q476" s="15">
        <v>155.19999999999999</v>
      </c>
      <c r="R476" s="15">
        <v>5.4</v>
      </c>
      <c r="S476" s="15">
        <v>0.83</v>
      </c>
      <c r="T476" s="15">
        <v>1.01</v>
      </c>
      <c r="U476" s="15">
        <v>15</v>
      </c>
      <c r="V476" s="15">
        <v>50798</v>
      </c>
      <c r="W476" s="15">
        <v>978661</v>
      </c>
      <c r="X476" s="15">
        <v>761970</v>
      </c>
      <c r="Y476" s="15">
        <v>-216691</v>
      </c>
      <c r="Z476" s="15">
        <v>7130</v>
      </c>
      <c r="AA476" s="15">
        <v>2.1040000000000001</v>
      </c>
      <c r="AB476" s="15">
        <v>37.299999999999997</v>
      </c>
    </row>
    <row r="477" spans="1:28" ht="15" customHeight="1" x14ac:dyDescent="0.3">
      <c r="A477" s="15" t="s">
        <v>605</v>
      </c>
      <c r="B477" s="15" t="s">
        <v>109</v>
      </c>
      <c r="C477" s="15" t="s">
        <v>99</v>
      </c>
      <c r="D477" s="15" t="s">
        <v>111</v>
      </c>
      <c r="E477" s="15" t="s">
        <v>120</v>
      </c>
      <c r="F477" s="15">
        <v>13.77</v>
      </c>
      <c r="G477" s="15">
        <v>157.69999999999999</v>
      </c>
      <c r="H477" s="15">
        <v>31.9</v>
      </c>
      <c r="I477" s="15">
        <v>47.6</v>
      </c>
      <c r="J477" s="15">
        <v>7.7</v>
      </c>
      <c r="K477" s="15">
        <v>5.89</v>
      </c>
      <c r="L477" s="15">
        <v>18.7</v>
      </c>
      <c r="M477" s="15">
        <v>118.1</v>
      </c>
      <c r="N477" s="15">
        <v>65.099999999999994</v>
      </c>
      <c r="O477" s="15">
        <v>115.4</v>
      </c>
      <c r="P477" s="15" t="s">
        <v>116</v>
      </c>
      <c r="Q477" s="15">
        <v>175.9</v>
      </c>
      <c r="R477" s="15">
        <v>3.6</v>
      </c>
      <c r="S477" s="15">
        <v>0.98</v>
      </c>
      <c r="T477" s="15">
        <v>0.39</v>
      </c>
      <c r="U477" s="15">
        <v>5.37</v>
      </c>
      <c r="V477" s="15">
        <v>69972</v>
      </c>
      <c r="W477" s="15">
        <v>785441</v>
      </c>
      <c r="X477" s="15">
        <v>375750</v>
      </c>
      <c r="Y477" s="15">
        <v>-409691</v>
      </c>
      <c r="Z477" s="15">
        <v>2790</v>
      </c>
      <c r="AA477" s="15">
        <v>1.925</v>
      </c>
      <c r="AB477" s="15">
        <v>43</v>
      </c>
    </row>
    <row r="478" spans="1:28" ht="15" customHeight="1" x14ac:dyDescent="0.3">
      <c r="A478" s="15" t="s">
        <v>606</v>
      </c>
      <c r="B478" s="15" t="s">
        <v>118</v>
      </c>
      <c r="C478" s="15" t="s">
        <v>110</v>
      </c>
      <c r="D478" s="15" t="s">
        <v>130</v>
      </c>
      <c r="E478" s="15" t="s">
        <v>101</v>
      </c>
      <c r="F478" s="15">
        <v>5.56</v>
      </c>
      <c r="G478" s="15">
        <v>482.8</v>
      </c>
      <c r="H478" s="15">
        <v>26</v>
      </c>
      <c r="I478" s="15">
        <v>59.6</v>
      </c>
      <c r="J478" s="15">
        <v>7.1</v>
      </c>
      <c r="K478" s="15">
        <v>6.67</v>
      </c>
      <c r="L478" s="15">
        <v>42.1</v>
      </c>
      <c r="M478" s="15">
        <v>135.69999999999999</v>
      </c>
      <c r="N478" s="15">
        <v>78.599999999999994</v>
      </c>
      <c r="O478" s="15">
        <v>107.8</v>
      </c>
      <c r="P478" s="15" t="s">
        <v>116</v>
      </c>
      <c r="Q478" s="15">
        <v>162.9</v>
      </c>
      <c r="R478" s="15">
        <v>2.73</v>
      </c>
      <c r="S478" s="15">
        <v>0.96</v>
      </c>
      <c r="T478" s="15">
        <v>1.68</v>
      </c>
      <c r="U478" s="15">
        <v>9.34</v>
      </c>
      <c r="V478" s="15">
        <v>76530</v>
      </c>
      <c r="W478" s="15">
        <v>404523</v>
      </c>
      <c r="X478" s="15">
        <v>714790</v>
      </c>
      <c r="Y478" s="15">
        <v>310267</v>
      </c>
      <c r="Z478" s="15">
        <v>2230</v>
      </c>
      <c r="AA478" s="15">
        <v>4.1879999999999997</v>
      </c>
      <c r="AB478" s="15">
        <v>45.7</v>
      </c>
    </row>
    <row r="479" spans="1:28" ht="15" customHeight="1" x14ac:dyDescent="0.3">
      <c r="A479" s="15" t="s">
        <v>607</v>
      </c>
      <c r="B479" s="15" t="s">
        <v>137</v>
      </c>
      <c r="C479" s="15" t="s">
        <v>123</v>
      </c>
      <c r="D479" s="15" t="s">
        <v>132</v>
      </c>
      <c r="E479" s="15" t="s">
        <v>101</v>
      </c>
      <c r="F479" s="15">
        <v>9.86</v>
      </c>
      <c r="G479" s="15">
        <v>872.1</v>
      </c>
      <c r="H479" s="15">
        <v>29.2</v>
      </c>
      <c r="I479" s="15">
        <v>65.5</v>
      </c>
      <c r="J479" s="15">
        <v>7.6</v>
      </c>
      <c r="K479" s="15">
        <v>6.71</v>
      </c>
      <c r="L479" s="15">
        <v>35.299999999999997</v>
      </c>
      <c r="M479" s="15">
        <v>82.8</v>
      </c>
      <c r="N479" s="15">
        <v>60.3</v>
      </c>
      <c r="O479" s="15">
        <v>126.4</v>
      </c>
      <c r="P479" s="15" t="s">
        <v>107</v>
      </c>
      <c r="Q479" s="15">
        <v>130</v>
      </c>
      <c r="R479" s="15">
        <v>4.92</v>
      </c>
      <c r="S479" s="15">
        <v>0.8</v>
      </c>
      <c r="T479" s="15">
        <v>2.88</v>
      </c>
      <c r="U479" s="15">
        <v>28.4</v>
      </c>
      <c r="V479" s="15">
        <v>107122</v>
      </c>
      <c r="W479" s="15">
        <v>626835</v>
      </c>
      <c r="X479" s="15">
        <v>3042265</v>
      </c>
      <c r="Y479" s="15">
        <v>2415430</v>
      </c>
      <c r="Z479" s="15">
        <v>7076</v>
      </c>
      <c r="AA479" s="15">
        <v>4.0140000000000002</v>
      </c>
      <c r="AB479" s="15">
        <v>48.2</v>
      </c>
    </row>
    <row r="480" spans="1:28" ht="15" customHeight="1" x14ac:dyDescent="0.3">
      <c r="A480" s="15" t="s">
        <v>608</v>
      </c>
      <c r="B480" s="15" t="s">
        <v>98</v>
      </c>
      <c r="C480" s="15" t="s">
        <v>129</v>
      </c>
      <c r="D480" s="15" t="s">
        <v>111</v>
      </c>
      <c r="E480" s="15" t="s">
        <v>112</v>
      </c>
      <c r="F480" s="15">
        <v>14.63</v>
      </c>
      <c r="G480" s="15">
        <v>590</v>
      </c>
      <c r="H480" s="15">
        <v>29</v>
      </c>
      <c r="I480" s="15">
        <v>60.6</v>
      </c>
      <c r="J480" s="15">
        <v>9.5</v>
      </c>
      <c r="K480" s="15">
        <v>6.78</v>
      </c>
      <c r="L480" s="15">
        <v>21</v>
      </c>
      <c r="M480" s="15">
        <v>150.30000000000001</v>
      </c>
      <c r="N480" s="15">
        <v>69.900000000000006</v>
      </c>
      <c r="O480" s="15">
        <v>91</v>
      </c>
      <c r="P480" s="15" t="s">
        <v>116</v>
      </c>
      <c r="Q480" s="15">
        <v>95.2</v>
      </c>
      <c r="R480" s="15">
        <v>4.5199999999999996</v>
      </c>
      <c r="S480" s="15">
        <v>0.96</v>
      </c>
      <c r="T480" s="15">
        <v>1.2</v>
      </c>
      <c r="U480" s="15">
        <v>17.559999999999999</v>
      </c>
      <c r="V480" s="15">
        <v>66216</v>
      </c>
      <c r="W480" s="15">
        <v>869084</v>
      </c>
      <c r="X480" s="15">
        <v>1162753</v>
      </c>
      <c r="Y480" s="15">
        <v>293669</v>
      </c>
      <c r="Z480" s="15">
        <v>3264</v>
      </c>
      <c r="AA480" s="15">
        <v>5.38</v>
      </c>
      <c r="AB480" s="15">
        <v>49.6</v>
      </c>
    </row>
    <row r="481" spans="1:28" ht="15" customHeight="1" x14ac:dyDescent="0.3">
      <c r="A481" s="15" t="s">
        <v>609</v>
      </c>
      <c r="B481" s="15" t="s">
        <v>98</v>
      </c>
      <c r="C481" s="15" t="s">
        <v>134</v>
      </c>
      <c r="D481" s="15" t="s">
        <v>115</v>
      </c>
      <c r="E481" s="15" t="s">
        <v>120</v>
      </c>
      <c r="F481" s="15">
        <v>13.64</v>
      </c>
      <c r="G481" s="15">
        <v>100.9</v>
      </c>
      <c r="H481" s="15">
        <v>31.1</v>
      </c>
      <c r="I481" s="15">
        <v>47.9</v>
      </c>
      <c r="J481" s="15">
        <v>9.1999999999999993</v>
      </c>
      <c r="K481" s="15">
        <v>6.64</v>
      </c>
      <c r="L481" s="15">
        <v>19</v>
      </c>
      <c r="M481" s="15">
        <v>112.2</v>
      </c>
      <c r="N481" s="15">
        <v>33.700000000000003</v>
      </c>
      <c r="O481" s="15">
        <v>67.400000000000006</v>
      </c>
      <c r="P481" s="15" t="s">
        <v>116</v>
      </c>
      <c r="Q481" s="15">
        <v>67.8</v>
      </c>
      <c r="R481" s="15">
        <v>5.64</v>
      </c>
      <c r="S481" s="15">
        <v>0.67</v>
      </c>
      <c r="T481" s="15">
        <v>2.0299999999999998</v>
      </c>
      <c r="U481" s="15">
        <v>27.69</v>
      </c>
      <c r="V481" s="15">
        <v>19178</v>
      </c>
      <c r="W481" s="15">
        <v>976614</v>
      </c>
      <c r="X481" s="15">
        <v>531039</v>
      </c>
      <c r="Y481" s="15">
        <v>-445575</v>
      </c>
      <c r="Z481" s="15">
        <v>11253</v>
      </c>
      <c r="AA481" s="15">
        <v>2.4609999999999999</v>
      </c>
      <c r="AB481" s="15">
        <v>39.299999999999997</v>
      </c>
    </row>
    <row r="482" spans="1:28" ht="15" customHeight="1" x14ac:dyDescent="0.3">
      <c r="A482" s="15" t="s">
        <v>610</v>
      </c>
      <c r="B482" s="15" t="s">
        <v>137</v>
      </c>
      <c r="C482" s="15" t="s">
        <v>119</v>
      </c>
      <c r="D482" s="15" t="s">
        <v>115</v>
      </c>
      <c r="E482" s="15" t="s">
        <v>101</v>
      </c>
      <c r="F482" s="15">
        <v>12.91</v>
      </c>
      <c r="G482" s="15">
        <v>1046.7</v>
      </c>
      <c r="H482" s="15">
        <v>27.9</v>
      </c>
      <c r="I482" s="15">
        <v>83.5</v>
      </c>
      <c r="J482" s="15">
        <v>6</v>
      </c>
      <c r="K482" s="15">
        <v>7.79</v>
      </c>
      <c r="L482" s="15">
        <v>32.200000000000003</v>
      </c>
      <c r="M482" s="15">
        <v>152.80000000000001</v>
      </c>
      <c r="N482" s="15">
        <v>80</v>
      </c>
      <c r="O482" s="15">
        <v>115.3</v>
      </c>
      <c r="P482" s="15" t="s">
        <v>116</v>
      </c>
      <c r="Q482" s="15">
        <v>180.5</v>
      </c>
      <c r="R482" s="15">
        <v>6.45</v>
      </c>
      <c r="S482" s="15">
        <v>0.9</v>
      </c>
      <c r="T482" s="15">
        <v>0.95</v>
      </c>
      <c r="U482" s="15">
        <v>12.26</v>
      </c>
      <c r="V482" s="15">
        <v>19552</v>
      </c>
      <c r="W482" s="15">
        <v>875412</v>
      </c>
      <c r="X482" s="15">
        <v>239708</v>
      </c>
      <c r="Y482" s="15">
        <v>-635704</v>
      </c>
      <c r="Z482" s="15">
        <v>9885</v>
      </c>
      <c r="AA482" s="15">
        <v>1.24</v>
      </c>
      <c r="AB482" s="15">
        <v>45.5</v>
      </c>
    </row>
    <row r="483" spans="1:28" ht="15" customHeight="1" x14ac:dyDescent="0.3">
      <c r="A483" s="15" t="s">
        <v>611</v>
      </c>
      <c r="B483" s="15" t="s">
        <v>109</v>
      </c>
      <c r="C483" s="15" t="s">
        <v>105</v>
      </c>
      <c r="D483" s="15" t="s">
        <v>130</v>
      </c>
      <c r="E483" s="15" t="s">
        <v>101</v>
      </c>
      <c r="F483" s="15">
        <v>10.7</v>
      </c>
      <c r="G483" s="15">
        <v>529.5</v>
      </c>
      <c r="H483" s="15">
        <v>29.6</v>
      </c>
      <c r="I483" s="15">
        <v>67.3</v>
      </c>
      <c r="J483" s="15">
        <v>6.6</v>
      </c>
      <c r="K483" s="15">
        <v>6.41</v>
      </c>
      <c r="L483" s="15">
        <v>34.200000000000003</v>
      </c>
      <c r="M483" s="15">
        <v>158.30000000000001</v>
      </c>
      <c r="N483" s="15">
        <v>90.8</v>
      </c>
      <c r="O483" s="15">
        <v>122</v>
      </c>
      <c r="P483" s="15" t="s">
        <v>102</v>
      </c>
      <c r="Q483" s="15">
        <v>164</v>
      </c>
      <c r="R483" s="15">
        <v>8.91</v>
      </c>
      <c r="S483" s="15">
        <v>0.9</v>
      </c>
      <c r="T483" s="15">
        <v>2.1800000000000002</v>
      </c>
      <c r="U483" s="15">
        <v>23.33</v>
      </c>
      <c r="V483" s="15">
        <v>74906</v>
      </c>
      <c r="W483" s="15">
        <v>861543</v>
      </c>
      <c r="X483" s="15">
        <v>1747557</v>
      </c>
      <c r="Y483" s="15">
        <v>886014</v>
      </c>
      <c r="Z483" s="15">
        <v>5355</v>
      </c>
      <c r="AA483" s="15">
        <v>4.3570000000000002</v>
      </c>
      <c r="AB483" s="15">
        <v>37.4</v>
      </c>
    </row>
    <row r="484" spans="1:28" ht="15" customHeight="1" x14ac:dyDescent="0.3">
      <c r="A484" s="15" t="s">
        <v>612</v>
      </c>
      <c r="B484" s="15" t="s">
        <v>137</v>
      </c>
      <c r="C484" s="15" t="s">
        <v>99</v>
      </c>
      <c r="D484" s="15" t="s">
        <v>106</v>
      </c>
      <c r="E484" s="15" t="s">
        <v>112</v>
      </c>
      <c r="F484" s="15">
        <v>11.25</v>
      </c>
      <c r="G484" s="15">
        <v>528.20000000000005</v>
      </c>
      <c r="H484" s="15">
        <v>20.100000000000001</v>
      </c>
      <c r="I484" s="15">
        <v>63.1</v>
      </c>
      <c r="J484" s="15">
        <v>8.6999999999999993</v>
      </c>
      <c r="K484" s="15">
        <v>5.2</v>
      </c>
      <c r="L484" s="15">
        <v>23</v>
      </c>
      <c r="M484" s="15">
        <v>74.099999999999994</v>
      </c>
      <c r="N484" s="15">
        <v>65.400000000000006</v>
      </c>
      <c r="O484" s="15">
        <v>122.9</v>
      </c>
      <c r="P484" s="15" t="s">
        <v>102</v>
      </c>
      <c r="Q484" s="15">
        <v>239</v>
      </c>
      <c r="R484" s="15">
        <v>1.65</v>
      </c>
      <c r="S484" s="15">
        <v>0.84</v>
      </c>
      <c r="T484" s="15">
        <v>0.3</v>
      </c>
      <c r="U484" s="15">
        <v>3.38</v>
      </c>
      <c r="V484" s="15">
        <v>20680</v>
      </c>
      <c r="W484" s="15">
        <v>675097</v>
      </c>
      <c r="X484" s="15">
        <v>69898</v>
      </c>
      <c r="Y484" s="15">
        <v>-605199</v>
      </c>
      <c r="Z484" s="15">
        <v>6058</v>
      </c>
      <c r="AA484" s="15">
        <v>0.55800000000000005</v>
      </c>
      <c r="AB484" s="15">
        <v>43.4</v>
      </c>
    </row>
    <row r="485" spans="1:28" ht="15" customHeight="1" x14ac:dyDescent="0.3">
      <c r="A485" s="15" t="s">
        <v>613</v>
      </c>
      <c r="B485" s="15" t="s">
        <v>118</v>
      </c>
      <c r="C485" s="15" t="s">
        <v>170</v>
      </c>
      <c r="D485" s="15" t="s">
        <v>115</v>
      </c>
      <c r="E485" s="15" t="s">
        <v>101</v>
      </c>
      <c r="F485" s="15">
        <v>12.01</v>
      </c>
      <c r="G485" s="15">
        <v>1049.4000000000001</v>
      </c>
      <c r="H485" s="15">
        <v>28.6</v>
      </c>
      <c r="I485" s="15">
        <v>80.7</v>
      </c>
      <c r="J485" s="15">
        <v>6</v>
      </c>
      <c r="K485" s="15">
        <v>6.93</v>
      </c>
      <c r="L485" s="15">
        <v>33.6</v>
      </c>
      <c r="M485" s="15">
        <v>101</v>
      </c>
      <c r="N485" s="15">
        <v>25.2</v>
      </c>
      <c r="O485" s="15">
        <v>108.8</v>
      </c>
      <c r="P485" s="15" t="s">
        <v>102</v>
      </c>
      <c r="Q485" s="15">
        <v>248.7</v>
      </c>
      <c r="R485" s="15">
        <v>6.91</v>
      </c>
      <c r="S485" s="15">
        <v>0.71</v>
      </c>
      <c r="T485" s="15">
        <v>3.01</v>
      </c>
      <c r="U485" s="15">
        <v>36.15</v>
      </c>
      <c r="V485" s="15">
        <v>21691</v>
      </c>
      <c r="W485" s="15">
        <v>960213</v>
      </c>
      <c r="X485" s="15">
        <v>784130</v>
      </c>
      <c r="Y485" s="15">
        <v>-176083</v>
      </c>
      <c r="Z485" s="15">
        <v>14203</v>
      </c>
      <c r="AA485" s="15">
        <v>2.5449999999999999</v>
      </c>
      <c r="AB485" s="15">
        <v>62.1</v>
      </c>
    </row>
    <row r="486" spans="1:28" ht="15" customHeight="1" x14ac:dyDescent="0.3">
      <c r="A486" s="15" t="s">
        <v>614</v>
      </c>
      <c r="B486" s="15" t="s">
        <v>104</v>
      </c>
      <c r="C486" s="15" t="s">
        <v>110</v>
      </c>
      <c r="D486" s="15" t="s">
        <v>115</v>
      </c>
      <c r="E486" s="15" t="s">
        <v>101</v>
      </c>
      <c r="F486" s="15">
        <v>2.57</v>
      </c>
      <c r="G486" s="15">
        <v>519.20000000000005</v>
      </c>
      <c r="H486" s="15">
        <v>31</v>
      </c>
      <c r="I486" s="15">
        <v>69.599999999999994</v>
      </c>
      <c r="J486" s="15">
        <v>4.4000000000000004</v>
      </c>
      <c r="K486" s="15">
        <v>7.28</v>
      </c>
      <c r="L486" s="15">
        <v>27.7</v>
      </c>
      <c r="M486" s="15">
        <v>87.3</v>
      </c>
      <c r="N486" s="15">
        <v>46.4</v>
      </c>
      <c r="O486" s="15">
        <v>123.5</v>
      </c>
      <c r="P486" s="15" t="s">
        <v>116</v>
      </c>
      <c r="Q486" s="15">
        <v>292.3</v>
      </c>
      <c r="R486" s="15">
        <v>5.73</v>
      </c>
      <c r="S486" s="15">
        <v>0.66</v>
      </c>
      <c r="T486" s="15">
        <v>1.83</v>
      </c>
      <c r="U486" s="15">
        <v>4.7</v>
      </c>
      <c r="V486" s="15">
        <v>18249</v>
      </c>
      <c r="W486" s="15">
        <v>201659</v>
      </c>
      <c r="X486" s="15">
        <v>85770</v>
      </c>
      <c r="Y486" s="15">
        <v>-115889</v>
      </c>
      <c r="Z486" s="15">
        <v>2332</v>
      </c>
      <c r="AA486" s="15">
        <v>2.0150000000000001</v>
      </c>
      <c r="AB486" s="15">
        <v>46.2</v>
      </c>
    </row>
    <row r="487" spans="1:28" ht="15" customHeight="1" x14ac:dyDescent="0.3">
      <c r="A487" s="15" t="s">
        <v>615</v>
      </c>
      <c r="B487" s="15" t="s">
        <v>126</v>
      </c>
      <c r="C487" s="15" t="s">
        <v>129</v>
      </c>
      <c r="D487" s="15" t="s">
        <v>100</v>
      </c>
      <c r="E487" s="15" t="s">
        <v>112</v>
      </c>
      <c r="F487" s="15">
        <v>12.56</v>
      </c>
      <c r="G487" s="15">
        <v>502.3</v>
      </c>
      <c r="H487" s="15">
        <v>27.7</v>
      </c>
      <c r="I487" s="15">
        <v>76.099999999999994</v>
      </c>
      <c r="J487" s="15">
        <v>9.1999999999999993</v>
      </c>
      <c r="K487" s="15">
        <v>7.66</v>
      </c>
      <c r="L487" s="15">
        <v>30.6</v>
      </c>
      <c r="M487" s="15">
        <v>88.4</v>
      </c>
      <c r="N487" s="15">
        <v>83.5</v>
      </c>
      <c r="O487" s="15">
        <v>111.3</v>
      </c>
      <c r="P487" s="15" t="s">
        <v>116</v>
      </c>
      <c r="Q487" s="15">
        <v>176.9</v>
      </c>
      <c r="R487" s="15">
        <v>3.24</v>
      </c>
      <c r="S487" s="15">
        <v>0.75</v>
      </c>
      <c r="T487" s="15">
        <v>0.85</v>
      </c>
      <c r="U487" s="15">
        <v>10.68</v>
      </c>
      <c r="V487" s="15">
        <v>26319</v>
      </c>
      <c r="W487" s="15">
        <v>807350</v>
      </c>
      <c r="X487" s="15">
        <v>281087</v>
      </c>
      <c r="Y487" s="15">
        <v>-526263</v>
      </c>
      <c r="Z487" s="15">
        <v>3646</v>
      </c>
      <c r="AA487" s="15">
        <v>2.9289999999999998</v>
      </c>
      <c r="AB487" s="15">
        <v>55.9</v>
      </c>
    </row>
    <row r="488" spans="1:28" ht="15" customHeight="1" x14ac:dyDescent="0.3">
      <c r="A488" s="15" t="s">
        <v>616</v>
      </c>
      <c r="B488" s="15" t="s">
        <v>98</v>
      </c>
      <c r="C488" s="15" t="s">
        <v>129</v>
      </c>
      <c r="D488" s="15" t="s">
        <v>177</v>
      </c>
      <c r="E488" s="15" t="s">
        <v>120</v>
      </c>
      <c r="F488" s="15">
        <v>8.9499999999999993</v>
      </c>
      <c r="G488" s="15">
        <v>252.9</v>
      </c>
      <c r="H488" s="15">
        <v>31.4</v>
      </c>
      <c r="I488" s="15">
        <v>51.1</v>
      </c>
      <c r="J488" s="15">
        <v>7.4</v>
      </c>
      <c r="K488" s="15">
        <v>6.51</v>
      </c>
      <c r="L488" s="15">
        <v>21</v>
      </c>
      <c r="M488" s="15">
        <v>93.6</v>
      </c>
      <c r="N488" s="15">
        <v>63.4</v>
      </c>
      <c r="O488" s="15">
        <v>84.8</v>
      </c>
      <c r="P488" s="15" t="s">
        <v>107</v>
      </c>
      <c r="Q488" s="15">
        <v>166.8</v>
      </c>
      <c r="R488" s="15">
        <v>2.38</v>
      </c>
      <c r="S488" s="15">
        <v>0.93</v>
      </c>
      <c r="T488" s="15">
        <v>49.8</v>
      </c>
      <c r="U488" s="15">
        <v>445.71</v>
      </c>
      <c r="V488" s="15">
        <v>2762</v>
      </c>
      <c r="W488" s="15">
        <v>621204</v>
      </c>
      <c r="X488" s="15">
        <v>1231051</v>
      </c>
      <c r="Y488" s="15">
        <v>609847</v>
      </c>
      <c r="Z488" s="15">
        <v>18738</v>
      </c>
      <c r="AA488" s="15">
        <v>23.786000000000001</v>
      </c>
      <c r="AB488" s="15">
        <v>52.3</v>
      </c>
    </row>
    <row r="489" spans="1:28" ht="15" customHeight="1" x14ac:dyDescent="0.3">
      <c r="A489" s="15" t="s">
        <v>617</v>
      </c>
      <c r="B489" s="15" t="s">
        <v>118</v>
      </c>
      <c r="C489" s="15" t="s">
        <v>134</v>
      </c>
      <c r="D489" s="15" t="s">
        <v>106</v>
      </c>
      <c r="E489" s="15" t="s">
        <v>112</v>
      </c>
      <c r="F489" s="15">
        <v>1.94</v>
      </c>
      <c r="G489" s="15">
        <v>397.8</v>
      </c>
      <c r="H489" s="15">
        <v>21.1</v>
      </c>
      <c r="I489" s="15">
        <v>59.7</v>
      </c>
      <c r="J489" s="15">
        <v>7.1</v>
      </c>
      <c r="K489" s="15">
        <v>6.79</v>
      </c>
      <c r="L489" s="15">
        <v>18.5</v>
      </c>
      <c r="M489" s="15">
        <v>152.19999999999999</v>
      </c>
      <c r="N489" s="15">
        <v>56.2</v>
      </c>
      <c r="O489" s="15">
        <v>92</v>
      </c>
      <c r="P489" s="15" t="s">
        <v>102</v>
      </c>
      <c r="Q489" s="15">
        <v>249</v>
      </c>
      <c r="R489" s="15">
        <v>2.8</v>
      </c>
      <c r="S489" s="15">
        <v>0.73</v>
      </c>
      <c r="T489" s="15">
        <v>3.72</v>
      </c>
      <c r="U489" s="15">
        <v>7.22</v>
      </c>
      <c r="V489" s="15">
        <v>21992</v>
      </c>
      <c r="W489" s="15">
        <v>127790</v>
      </c>
      <c r="X489" s="15">
        <v>158782</v>
      </c>
      <c r="Y489" s="15">
        <v>30992</v>
      </c>
      <c r="Z489" s="15">
        <v>971</v>
      </c>
      <c r="AA489" s="15">
        <v>7.4359999999999999</v>
      </c>
      <c r="AB489" s="15">
        <v>44</v>
      </c>
    </row>
    <row r="490" spans="1:28" ht="15" customHeight="1" x14ac:dyDescent="0.3">
      <c r="A490" s="15" t="s">
        <v>618</v>
      </c>
      <c r="B490" s="15" t="s">
        <v>104</v>
      </c>
      <c r="C490" s="15" t="s">
        <v>114</v>
      </c>
      <c r="D490" s="15" t="s">
        <v>132</v>
      </c>
      <c r="E490" s="15" t="s">
        <v>101</v>
      </c>
      <c r="F490" s="15">
        <v>5.19</v>
      </c>
      <c r="G490" s="15">
        <v>874</v>
      </c>
      <c r="H490" s="15">
        <v>28.5</v>
      </c>
      <c r="I490" s="15">
        <v>70</v>
      </c>
      <c r="J490" s="15">
        <v>7.1</v>
      </c>
      <c r="K490" s="15">
        <v>7.26</v>
      </c>
      <c r="L490" s="15">
        <v>31.8</v>
      </c>
      <c r="M490" s="15">
        <v>117.6</v>
      </c>
      <c r="N490" s="15">
        <v>89</v>
      </c>
      <c r="O490" s="15">
        <v>90.4</v>
      </c>
      <c r="P490" s="15" t="s">
        <v>127</v>
      </c>
      <c r="Q490" s="15">
        <v>292</v>
      </c>
      <c r="R490" s="15">
        <v>9.58</v>
      </c>
      <c r="S490" s="15">
        <v>0.76</v>
      </c>
      <c r="T490" s="15">
        <v>1.74</v>
      </c>
      <c r="U490" s="15">
        <v>9.0299999999999994</v>
      </c>
      <c r="V490" s="15">
        <v>106242</v>
      </c>
      <c r="W490" s="15">
        <v>401120</v>
      </c>
      <c r="X490" s="15">
        <v>959365</v>
      </c>
      <c r="Y490" s="15">
        <v>558245</v>
      </c>
      <c r="Z490" s="15">
        <v>3752</v>
      </c>
      <c r="AA490" s="15">
        <v>2.407</v>
      </c>
      <c r="AB490" s="15">
        <v>37.200000000000003</v>
      </c>
    </row>
    <row r="491" spans="1:28" ht="15" customHeight="1" x14ac:dyDescent="0.3">
      <c r="A491" s="15" t="s">
        <v>619</v>
      </c>
      <c r="B491" s="15" t="s">
        <v>109</v>
      </c>
      <c r="C491" s="15" t="s">
        <v>99</v>
      </c>
      <c r="D491" s="15" t="s">
        <v>177</v>
      </c>
      <c r="E491" s="15" t="s">
        <v>101</v>
      </c>
      <c r="F491" s="15">
        <v>2.2400000000000002</v>
      </c>
      <c r="G491" s="15">
        <v>815.4</v>
      </c>
      <c r="H491" s="15">
        <v>26.4</v>
      </c>
      <c r="I491" s="15">
        <v>93.4</v>
      </c>
      <c r="J491" s="15">
        <v>6.6</v>
      </c>
      <c r="K491" s="15">
        <v>6.56</v>
      </c>
      <c r="L491" s="15">
        <v>41.5</v>
      </c>
      <c r="M491" s="15">
        <v>55.4</v>
      </c>
      <c r="N491" s="15">
        <v>55.3</v>
      </c>
      <c r="O491" s="15">
        <v>132.69999999999999</v>
      </c>
      <c r="P491" s="15" t="s">
        <v>102</v>
      </c>
      <c r="Q491" s="15">
        <v>168.5</v>
      </c>
      <c r="R491" s="15">
        <v>7.35</v>
      </c>
      <c r="S491" s="15">
        <v>0.67</v>
      </c>
      <c r="T491" s="15">
        <v>66.680000000000007</v>
      </c>
      <c r="U491" s="15">
        <v>149.36000000000001</v>
      </c>
      <c r="V491" s="15">
        <v>2972</v>
      </c>
      <c r="W491" s="15">
        <v>131684</v>
      </c>
      <c r="X491" s="15">
        <v>443898</v>
      </c>
      <c r="Y491" s="15">
        <v>312214</v>
      </c>
      <c r="Z491" s="15">
        <v>3626</v>
      </c>
      <c r="AA491" s="15">
        <v>41.191000000000003</v>
      </c>
      <c r="AB491" s="15">
        <v>43.9</v>
      </c>
    </row>
    <row r="492" spans="1:28" ht="15" customHeight="1" x14ac:dyDescent="0.3">
      <c r="A492" s="15" t="s">
        <v>620</v>
      </c>
      <c r="B492" s="15" t="s">
        <v>118</v>
      </c>
      <c r="C492" s="15" t="s">
        <v>170</v>
      </c>
      <c r="D492" s="15" t="s">
        <v>111</v>
      </c>
      <c r="E492" s="15" t="s">
        <v>112</v>
      </c>
      <c r="F492" s="15">
        <v>11.01</v>
      </c>
      <c r="G492" s="15">
        <v>400.9</v>
      </c>
      <c r="H492" s="15">
        <v>21.3</v>
      </c>
      <c r="I492" s="15">
        <v>51.4</v>
      </c>
      <c r="J492" s="15">
        <v>7</v>
      </c>
      <c r="K492" s="15">
        <v>6.44</v>
      </c>
      <c r="L492" s="15">
        <v>33.299999999999997</v>
      </c>
      <c r="M492" s="15">
        <v>117.6</v>
      </c>
      <c r="N492" s="15">
        <v>47.7</v>
      </c>
      <c r="O492" s="15">
        <v>141.30000000000001</v>
      </c>
      <c r="P492" s="15" t="s">
        <v>116</v>
      </c>
      <c r="Q492" s="15">
        <v>196.3</v>
      </c>
      <c r="R492" s="15">
        <v>1.23</v>
      </c>
      <c r="S492" s="15">
        <v>0.84</v>
      </c>
      <c r="T492" s="15">
        <v>1.02</v>
      </c>
      <c r="U492" s="15">
        <v>11.23</v>
      </c>
      <c r="V492" s="15">
        <v>70499</v>
      </c>
      <c r="W492" s="15">
        <v>607232</v>
      </c>
      <c r="X492" s="15">
        <v>791704</v>
      </c>
      <c r="Y492" s="15">
        <v>184472</v>
      </c>
      <c r="Z492" s="15">
        <v>2520</v>
      </c>
      <c r="AA492" s="15">
        <v>4.4560000000000004</v>
      </c>
      <c r="AB492" s="15">
        <v>39</v>
      </c>
    </row>
    <row r="493" spans="1:28" ht="15" customHeight="1" x14ac:dyDescent="0.3">
      <c r="A493" s="15" t="s">
        <v>621</v>
      </c>
      <c r="B493" s="15" t="s">
        <v>137</v>
      </c>
      <c r="C493" s="15" t="s">
        <v>114</v>
      </c>
      <c r="D493" s="15" t="s">
        <v>106</v>
      </c>
      <c r="E493" s="15" t="s">
        <v>120</v>
      </c>
      <c r="F493" s="15">
        <v>7.34</v>
      </c>
      <c r="G493" s="15">
        <v>80</v>
      </c>
      <c r="H493" s="15">
        <v>32.200000000000003</v>
      </c>
      <c r="I493" s="15">
        <v>51</v>
      </c>
      <c r="J493" s="15">
        <v>6.5</v>
      </c>
      <c r="K493" s="15">
        <v>6.6</v>
      </c>
      <c r="L493" s="15">
        <v>20.3</v>
      </c>
      <c r="M493" s="15">
        <v>98.6</v>
      </c>
      <c r="N493" s="15">
        <v>54.8</v>
      </c>
      <c r="O493" s="15">
        <v>75.599999999999994</v>
      </c>
      <c r="P493" s="15" t="s">
        <v>116</v>
      </c>
      <c r="Q493" s="15">
        <v>128</v>
      </c>
      <c r="R493" s="15">
        <v>3.47</v>
      </c>
      <c r="S493" s="15">
        <v>0.71</v>
      </c>
      <c r="T493" s="15">
        <v>2.33</v>
      </c>
      <c r="U493" s="15">
        <v>17.100000000000001</v>
      </c>
      <c r="V493" s="15">
        <v>20212</v>
      </c>
      <c r="W493" s="15">
        <v>481663</v>
      </c>
      <c r="X493" s="15">
        <v>345625</v>
      </c>
      <c r="Y493" s="15">
        <v>-136038</v>
      </c>
      <c r="Z493" s="15">
        <v>2060</v>
      </c>
      <c r="AA493" s="15">
        <v>8.3010000000000002</v>
      </c>
      <c r="AB493" s="15">
        <v>34.700000000000003</v>
      </c>
    </row>
    <row r="494" spans="1:28" ht="15" customHeight="1" x14ac:dyDescent="0.3">
      <c r="A494" s="15" t="s">
        <v>622</v>
      </c>
      <c r="B494" s="15" t="s">
        <v>126</v>
      </c>
      <c r="C494" s="15" t="s">
        <v>110</v>
      </c>
      <c r="D494" s="15" t="s">
        <v>106</v>
      </c>
      <c r="E494" s="15" t="s">
        <v>101</v>
      </c>
      <c r="F494" s="15">
        <v>5.91</v>
      </c>
      <c r="G494" s="15">
        <v>785</v>
      </c>
      <c r="H494" s="15">
        <v>31.9</v>
      </c>
      <c r="I494" s="15">
        <v>79.900000000000006</v>
      </c>
      <c r="J494" s="15">
        <v>8.4</v>
      </c>
      <c r="K494" s="15">
        <v>6.42</v>
      </c>
      <c r="L494" s="15">
        <v>23.2</v>
      </c>
      <c r="M494" s="15">
        <v>120.7</v>
      </c>
      <c r="N494" s="15">
        <v>28.6</v>
      </c>
      <c r="O494" s="15">
        <v>109.1</v>
      </c>
      <c r="P494" s="15" t="s">
        <v>102</v>
      </c>
      <c r="Q494" s="15">
        <v>259.39999999999998</v>
      </c>
      <c r="R494" s="15">
        <v>5.3</v>
      </c>
      <c r="S494" s="15">
        <v>0.94</v>
      </c>
      <c r="T494" s="15">
        <v>4.4800000000000004</v>
      </c>
      <c r="U494" s="15">
        <v>26.48</v>
      </c>
      <c r="V494" s="15">
        <v>23060</v>
      </c>
      <c r="W494" s="15">
        <v>381893</v>
      </c>
      <c r="X494" s="15">
        <v>610629</v>
      </c>
      <c r="Y494" s="15">
        <v>228736</v>
      </c>
      <c r="Z494" s="15">
        <v>3393</v>
      </c>
      <c r="AA494" s="15">
        <v>7.8040000000000003</v>
      </c>
      <c r="AB494" s="15">
        <v>56.8</v>
      </c>
    </row>
    <row r="495" spans="1:28" ht="15" customHeight="1" x14ac:dyDescent="0.3">
      <c r="A495" s="15" t="s">
        <v>623</v>
      </c>
      <c r="B495" s="15" t="s">
        <v>118</v>
      </c>
      <c r="C495" s="15" t="s">
        <v>134</v>
      </c>
      <c r="D495" s="15" t="s">
        <v>177</v>
      </c>
      <c r="E495" s="15" t="s">
        <v>112</v>
      </c>
      <c r="F495" s="15">
        <v>4.3</v>
      </c>
      <c r="G495" s="15">
        <v>797.1</v>
      </c>
      <c r="H495" s="15">
        <v>26.3</v>
      </c>
      <c r="I495" s="15">
        <v>44.6</v>
      </c>
      <c r="J495" s="15">
        <v>9.1999999999999993</v>
      </c>
      <c r="K495" s="15">
        <v>6.43</v>
      </c>
      <c r="L495" s="15">
        <v>24.6</v>
      </c>
      <c r="M495" s="15">
        <v>104.7</v>
      </c>
      <c r="N495" s="15">
        <v>84.1</v>
      </c>
      <c r="O495" s="15">
        <v>77.3</v>
      </c>
      <c r="P495" s="15" t="s">
        <v>116</v>
      </c>
      <c r="Q495" s="15">
        <v>199.3</v>
      </c>
      <c r="R495" s="15">
        <v>7.21</v>
      </c>
      <c r="S495" s="15">
        <v>0.72</v>
      </c>
      <c r="T495" s="15">
        <v>46.28</v>
      </c>
      <c r="U495" s="15">
        <v>199</v>
      </c>
      <c r="V495" s="15">
        <v>3433</v>
      </c>
      <c r="W495" s="15">
        <v>292191</v>
      </c>
      <c r="X495" s="15">
        <v>683167</v>
      </c>
      <c r="Y495" s="15">
        <v>390976</v>
      </c>
      <c r="Z495" s="15">
        <v>4333</v>
      </c>
      <c r="AA495" s="15">
        <v>45.927</v>
      </c>
      <c r="AB495" s="15">
        <v>47.6</v>
      </c>
    </row>
    <row r="496" spans="1:28" ht="15" customHeight="1" x14ac:dyDescent="0.3">
      <c r="A496" s="15" t="s">
        <v>624</v>
      </c>
      <c r="B496" s="15" t="s">
        <v>98</v>
      </c>
      <c r="C496" s="15" t="s">
        <v>170</v>
      </c>
      <c r="D496" s="15" t="s">
        <v>106</v>
      </c>
      <c r="E496" s="15" t="s">
        <v>101</v>
      </c>
      <c r="F496" s="15">
        <v>9.58</v>
      </c>
      <c r="G496" s="15">
        <v>843.3</v>
      </c>
      <c r="H496" s="15">
        <v>24.3</v>
      </c>
      <c r="I496" s="15">
        <v>70.900000000000006</v>
      </c>
      <c r="J496" s="15">
        <v>7.8</v>
      </c>
      <c r="K496" s="15">
        <v>5.48</v>
      </c>
      <c r="L496" s="15">
        <v>17.600000000000001</v>
      </c>
      <c r="M496" s="15">
        <v>137.6</v>
      </c>
      <c r="N496" s="15">
        <v>65.400000000000006</v>
      </c>
      <c r="O496" s="15">
        <v>113.5</v>
      </c>
      <c r="P496" s="15" t="s">
        <v>102</v>
      </c>
      <c r="Q496" s="15">
        <v>61.8</v>
      </c>
      <c r="R496" s="15">
        <v>7.04</v>
      </c>
      <c r="S496" s="15">
        <v>0.92</v>
      </c>
      <c r="T496" s="15">
        <v>0.79</v>
      </c>
      <c r="U496" s="15">
        <v>7.57</v>
      </c>
      <c r="V496" s="15">
        <v>20945</v>
      </c>
      <c r="W496" s="15">
        <v>528986</v>
      </c>
      <c r="X496" s="15">
        <v>158554</v>
      </c>
      <c r="Y496" s="15">
        <v>-370432</v>
      </c>
      <c r="Z496" s="15">
        <v>4447</v>
      </c>
      <c r="AA496" s="15">
        <v>1.702</v>
      </c>
      <c r="AB496" s="15">
        <v>49.4</v>
      </c>
    </row>
    <row r="497" spans="1:28" ht="15" customHeight="1" x14ac:dyDescent="0.3">
      <c r="A497" s="15" t="s">
        <v>625</v>
      </c>
      <c r="B497" s="15" t="s">
        <v>98</v>
      </c>
      <c r="C497" s="15" t="s">
        <v>110</v>
      </c>
      <c r="D497" s="15" t="s">
        <v>144</v>
      </c>
      <c r="E497" s="15" t="s">
        <v>101</v>
      </c>
      <c r="F497" s="15">
        <v>2.61</v>
      </c>
      <c r="G497" s="15">
        <v>796.6</v>
      </c>
      <c r="H497" s="15">
        <v>24.2</v>
      </c>
      <c r="I497" s="15">
        <v>71.8</v>
      </c>
      <c r="J497" s="15">
        <v>6.5</v>
      </c>
      <c r="K497" s="15">
        <v>7.31</v>
      </c>
      <c r="L497" s="15">
        <v>27</v>
      </c>
      <c r="M497" s="15">
        <v>155.6</v>
      </c>
      <c r="N497" s="15">
        <v>76.8</v>
      </c>
      <c r="O497" s="15">
        <v>128.19999999999999</v>
      </c>
      <c r="P497" s="15" t="s">
        <v>116</v>
      </c>
      <c r="Q497" s="15">
        <v>222.7</v>
      </c>
      <c r="R497" s="15">
        <v>5.99</v>
      </c>
      <c r="S497" s="15">
        <v>0.9</v>
      </c>
      <c r="T497" s="15">
        <v>1.35</v>
      </c>
      <c r="U497" s="15">
        <v>3.52</v>
      </c>
      <c r="V497" s="15">
        <v>54099</v>
      </c>
      <c r="W497" s="15">
        <v>209221</v>
      </c>
      <c r="X497" s="15">
        <v>190428</v>
      </c>
      <c r="Y497" s="15">
        <v>-18793</v>
      </c>
      <c r="Z497" s="15">
        <v>636</v>
      </c>
      <c r="AA497" s="15">
        <v>5.5350000000000001</v>
      </c>
      <c r="AB497" s="15">
        <v>49.1</v>
      </c>
    </row>
    <row r="498" spans="1:28" ht="15" customHeight="1" x14ac:dyDescent="0.3">
      <c r="A498" s="15" t="s">
        <v>626</v>
      </c>
      <c r="B498" s="15" t="s">
        <v>126</v>
      </c>
      <c r="C498" s="15" t="s">
        <v>99</v>
      </c>
      <c r="D498" s="15" t="s">
        <v>111</v>
      </c>
      <c r="E498" s="15" t="s">
        <v>120</v>
      </c>
      <c r="F498" s="15">
        <v>0.51</v>
      </c>
      <c r="G498" s="15"/>
      <c r="H498" s="15">
        <v>31.2</v>
      </c>
      <c r="I498" s="15">
        <v>68.7</v>
      </c>
      <c r="J498" s="15">
        <v>8</v>
      </c>
      <c r="K498" s="15">
        <v>5.39</v>
      </c>
      <c r="L498" s="15">
        <v>22.1</v>
      </c>
      <c r="M498" s="15">
        <v>103.4</v>
      </c>
      <c r="N498" s="15">
        <v>54.2</v>
      </c>
      <c r="O498" s="15">
        <v>80.900000000000006</v>
      </c>
      <c r="P498" s="15" t="s">
        <v>107</v>
      </c>
      <c r="Q498" s="15">
        <v>191.9</v>
      </c>
      <c r="R498" s="15">
        <v>8.24</v>
      </c>
      <c r="S498" s="15">
        <v>0.75</v>
      </c>
      <c r="T498" s="15">
        <v>0.3</v>
      </c>
      <c r="U498" s="15">
        <v>0.15</v>
      </c>
      <c r="V498" s="15">
        <v>79617</v>
      </c>
      <c r="W498" s="15">
        <v>41910</v>
      </c>
      <c r="X498" s="15">
        <v>11943</v>
      </c>
      <c r="Y498" s="15">
        <v>-29967</v>
      </c>
      <c r="Z498" s="15">
        <v>232</v>
      </c>
      <c r="AA498" s="15">
        <v>0.64700000000000002</v>
      </c>
      <c r="AB498" s="15">
        <v>40.299999999999997</v>
      </c>
    </row>
    <row r="499" spans="1:28" ht="15" customHeight="1" x14ac:dyDescent="0.3">
      <c r="A499" s="15" t="s">
        <v>627</v>
      </c>
      <c r="B499" s="15" t="s">
        <v>146</v>
      </c>
      <c r="C499" s="15" t="s">
        <v>152</v>
      </c>
      <c r="D499" s="15" t="s">
        <v>115</v>
      </c>
      <c r="E499" s="15" t="s">
        <v>101</v>
      </c>
      <c r="F499" s="15">
        <v>12.44</v>
      </c>
      <c r="G499" s="15">
        <v>1122.2</v>
      </c>
      <c r="H499" s="15">
        <v>30.2</v>
      </c>
      <c r="I499" s="15">
        <v>62.3</v>
      </c>
      <c r="J499" s="15">
        <v>7.5</v>
      </c>
      <c r="K499" s="15">
        <v>7.48</v>
      </c>
      <c r="L499" s="15">
        <v>30.3</v>
      </c>
      <c r="M499" s="15">
        <v>162.4</v>
      </c>
      <c r="N499" s="15">
        <v>53.5</v>
      </c>
      <c r="O499" s="15">
        <v>62.4</v>
      </c>
      <c r="P499" s="15" t="s">
        <v>102</v>
      </c>
      <c r="Q499" s="15">
        <v>154.4</v>
      </c>
      <c r="R499" s="15">
        <v>3.1</v>
      </c>
      <c r="S499" s="15">
        <v>0.94</v>
      </c>
      <c r="T499" s="15">
        <v>1.46</v>
      </c>
      <c r="U499" s="15">
        <v>18.16</v>
      </c>
      <c r="V499" s="15">
        <v>24070</v>
      </c>
      <c r="W499" s="15">
        <v>879647</v>
      </c>
      <c r="X499" s="15">
        <v>437111</v>
      </c>
      <c r="Y499" s="15">
        <v>-442536</v>
      </c>
      <c r="Z499" s="15">
        <v>18560</v>
      </c>
      <c r="AA499" s="15">
        <v>0.97799999999999998</v>
      </c>
      <c r="AB499" s="15">
        <v>66.599999999999994</v>
      </c>
    </row>
    <row r="500" spans="1:28" ht="15" customHeight="1" x14ac:dyDescent="0.3">
      <c r="A500" s="15" t="s">
        <v>628</v>
      </c>
      <c r="B500" s="15" t="s">
        <v>109</v>
      </c>
      <c r="C500" s="15" t="s">
        <v>134</v>
      </c>
      <c r="D500" s="15" t="s">
        <v>106</v>
      </c>
      <c r="E500" s="15" t="s">
        <v>120</v>
      </c>
      <c r="F500" s="15">
        <v>8.23</v>
      </c>
      <c r="G500" s="15">
        <v>249.9</v>
      </c>
      <c r="H500" s="15">
        <v>28.2</v>
      </c>
      <c r="I500" s="15">
        <v>50.8</v>
      </c>
      <c r="J500" s="15">
        <v>7.6</v>
      </c>
      <c r="K500" s="15">
        <v>6.77</v>
      </c>
      <c r="L500" s="15">
        <v>24.5</v>
      </c>
      <c r="M500" s="15">
        <v>160.4</v>
      </c>
      <c r="N500" s="15">
        <v>41.1</v>
      </c>
      <c r="O500" s="15">
        <v>143.69999999999999</v>
      </c>
      <c r="P500" s="15" t="s">
        <v>127</v>
      </c>
      <c r="Q500" s="15">
        <v>236.9</v>
      </c>
      <c r="R500" s="15">
        <v>3.67</v>
      </c>
      <c r="S500" s="15">
        <v>0.96</v>
      </c>
      <c r="T500" s="15">
        <v>3.43</v>
      </c>
      <c r="U500" s="15">
        <v>28.23</v>
      </c>
      <c r="V500" s="15">
        <v>23175</v>
      </c>
      <c r="W500" s="15">
        <v>714788</v>
      </c>
      <c r="X500" s="15">
        <v>654230</v>
      </c>
      <c r="Y500" s="15">
        <v>-60558</v>
      </c>
      <c r="Z500" s="15">
        <v>3747</v>
      </c>
      <c r="AA500" s="15">
        <v>7.5339999999999998</v>
      </c>
      <c r="AB500" s="15">
        <v>45</v>
      </c>
    </row>
    <row r="501" spans="1:28" ht="15" customHeight="1" x14ac:dyDescent="0.3">
      <c r="A501" s="15" t="s">
        <v>629</v>
      </c>
      <c r="B501" s="15" t="s">
        <v>104</v>
      </c>
      <c r="C501" s="15" t="s">
        <v>119</v>
      </c>
      <c r="D501" s="15" t="s">
        <v>111</v>
      </c>
      <c r="E501" s="15" t="s">
        <v>112</v>
      </c>
      <c r="F501" s="15">
        <v>14.85</v>
      </c>
      <c r="G501" s="15">
        <v>363.6</v>
      </c>
      <c r="H501" s="15">
        <v>22</v>
      </c>
      <c r="I501" s="15">
        <v>46.2</v>
      </c>
      <c r="J501" s="15">
        <v>5.4</v>
      </c>
      <c r="K501" s="15">
        <v>7.46</v>
      </c>
      <c r="L501" s="15">
        <v>15.7</v>
      </c>
      <c r="M501" s="15">
        <v>110.6</v>
      </c>
      <c r="N501" s="15">
        <v>75</v>
      </c>
      <c r="O501" s="15">
        <v>172.2</v>
      </c>
      <c r="P501" s="15" t="s">
        <v>116</v>
      </c>
      <c r="Q501" s="15">
        <v>113.4</v>
      </c>
      <c r="R501" s="15">
        <v>7.64</v>
      </c>
      <c r="S501" s="15">
        <v>0.65</v>
      </c>
      <c r="T501" s="15">
        <v>0.51</v>
      </c>
      <c r="U501" s="15">
        <v>7.57</v>
      </c>
      <c r="V501" s="15">
        <v>67608</v>
      </c>
      <c r="W501" s="15">
        <v>835560</v>
      </c>
      <c r="X501" s="15">
        <v>511793</v>
      </c>
      <c r="Y501" s="15">
        <v>-323767</v>
      </c>
      <c r="Z501" s="15">
        <v>3442</v>
      </c>
      <c r="AA501" s="15">
        <v>2.1989999999999998</v>
      </c>
      <c r="AB501" s="15">
        <v>35.1</v>
      </c>
    </row>
    <row r="502" spans="1:28" ht="15" customHeight="1" x14ac:dyDescent="0.3">
      <c r="A502" s="15" t="s">
        <v>630</v>
      </c>
      <c r="B502" s="15" t="s">
        <v>118</v>
      </c>
      <c r="C502" s="15" t="s">
        <v>105</v>
      </c>
      <c r="D502" s="15" t="s">
        <v>132</v>
      </c>
      <c r="E502" s="15" t="s">
        <v>120</v>
      </c>
      <c r="F502" s="15">
        <v>4.5</v>
      </c>
      <c r="G502" s="15">
        <v>340.7</v>
      </c>
      <c r="H502" s="15">
        <v>32.1</v>
      </c>
      <c r="I502" s="15">
        <v>41.6</v>
      </c>
      <c r="J502" s="15">
        <v>8.6999999999999993</v>
      </c>
      <c r="K502" s="15">
        <v>5.29</v>
      </c>
      <c r="L502" s="15">
        <v>20.100000000000001</v>
      </c>
      <c r="M502" s="15">
        <v>112.8</v>
      </c>
      <c r="N502" s="15">
        <v>57.7</v>
      </c>
      <c r="O502" s="15">
        <v>115.9</v>
      </c>
      <c r="P502" s="15" t="s">
        <v>107</v>
      </c>
      <c r="Q502" s="15">
        <v>155.5</v>
      </c>
      <c r="R502" s="15">
        <v>6.22</v>
      </c>
      <c r="S502" s="15">
        <v>0.87</v>
      </c>
      <c r="T502" s="15">
        <v>0.3</v>
      </c>
      <c r="U502" s="15">
        <v>1.35</v>
      </c>
      <c r="V502" s="15">
        <v>102732</v>
      </c>
      <c r="W502" s="15">
        <v>260067</v>
      </c>
      <c r="X502" s="15">
        <v>138688</v>
      </c>
      <c r="Y502" s="15">
        <v>-121379</v>
      </c>
      <c r="Z502" s="15">
        <v>4027</v>
      </c>
      <c r="AA502" s="15">
        <v>0.33500000000000002</v>
      </c>
      <c r="AB502" s="15">
        <v>43.2</v>
      </c>
    </row>
    <row r="503" spans="1:28" ht="15" customHeight="1" x14ac:dyDescent="0.3">
      <c r="A503" s="15" t="s">
        <v>631</v>
      </c>
      <c r="B503" s="15" t="s">
        <v>126</v>
      </c>
      <c r="C503" s="15" t="s">
        <v>129</v>
      </c>
      <c r="D503" s="15" t="s">
        <v>144</v>
      </c>
      <c r="E503" s="15" t="s">
        <v>120</v>
      </c>
      <c r="F503" s="15">
        <v>14.52</v>
      </c>
      <c r="G503" s="15">
        <v>170.1</v>
      </c>
      <c r="H503" s="15">
        <v>29.6</v>
      </c>
      <c r="I503" s="15">
        <v>44.3</v>
      </c>
      <c r="J503" s="15">
        <v>8.6</v>
      </c>
      <c r="K503" s="15">
        <v>6.55</v>
      </c>
      <c r="L503" s="15">
        <v>11.7</v>
      </c>
      <c r="M503" s="15">
        <v>104</v>
      </c>
      <c r="N503" s="15">
        <v>61</v>
      </c>
      <c r="O503" s="15">
        <v>97</v>
      </c>
      <c r="P503" s="15" t="s">
        <v>107</v>
      </c>
      <c r="Q503" s="15">
        <v>204.1</v>
      </c>
      <c r="R503" s="15">
        <v>3.44</v>
      </c>
      <c r="S503" s="15">
        <v>0.86</v>
      </c>
      <c r="T503" s="15">
        <v>1.22</v>
      </c>
      <c r="U503" s="15">
        <v>17.71</v>
      </c>
      <c r="V503" s="15">
        <v>55722</v>
      </c>
      <c r="W503" s="15">
        <v>800432</v>
      </c>
      <c r="X503" s="15">
        <v>986837</v>
      </c>
      <c r="Y503" s="15">
        <v>186405</v>
      </c>
      <c r="Z503" s="15">
        <v>7715</v>
      </c>
      <c r="AA503" s="15">
        <v>2.2959999999999998</v>
      </c>
      <c r="AB503" s="15">
        <v>52.7</v>
      </c>
    </row>
    <row r="504" spans="1:28" ht="15" customHeight="1" x14ac:dyDescent="0.3">
      <c r="A504" s="15" t="s">
        <v>632</v>
      </c>
      <c r="B504" s="15" t="s">
        <v>118</v>
      </c>
      <c r="C504" s="15" t="s">
        <v>105</v>
      </c>
      <c r="D504" s="15" t="s">
        <v>177</v>
      </c>
      <c r="E504" s="15" t="s">
        <v>112</v>
      </c>
      <c r="F504" s="15">
        <v>14.39</v>
      </c>
      <c r="G504" s="15">
        <v>543.4</v>
      </c>
      <c r="H504" s="15">
        <v>18.100000000000001</v>
      </c>
      <c r="I504" s="15">
        <v>60.5</v>
      </c>
      <c r="J504" s="15">
        <v>8.3000000000000007</v>
      </c>
      <c r="K504" s="15">
        <v>7.16</v>
      </c>
      <c r="L504" s="15">
        <v>22.6</v>
      </c>
      <c r="M504" s="15">
        <v>122.8</v>
      </c>
      <c r="N504" s="15">
        <v>66.5</v>
      </c>
      <c r="O504" s="15">
        <v>110.9</v>
      </c>
      <c r="P504" s="15" t="s">
        <v>102</v>
      </c>
      <c r="Q504" s="15">
        <v>250.5</v>
      </c>
      <c r="R504" s="15">
        <v>1.88</v>
      </c>
      <c r="S504" s="15">
        <v>0.75</v>
      </c>
      <c r="T504" s="15">
        <v>41.94</v>
      </c>
      <c r="U504" s="15">
        <v>603.52</v>
      </c>
      <c r="V504" s="15">
        <v>3085</v>
      </c>
      <c r="W504" s="15">
        <v>1041379</v>
      </c>
      <c r="X504" s="15">
        <v>1861859</v>
      </c>
      <c r="Y504" s="15">
        <v>820480</v>
      </c>
      <c r="Z504" s="15">
        <v>28185</v>
      </c>
      <c r="AA504" s="15">
        <v>21.413</v>
      </c>
      <c r="AB504" s="15">
        <v>37.4</v>
      </c>
    </row>
    <row r="505" spans="1:28" ht="15" customHeight="1" x14ac:dyDescent="0.3">
      <c r="A505" s="15" t="s">
        <v>633</v>
      </c>
      <c r="B505" s="15" t="s">
        <v>146</v>
      </c>
      <c r="C505" s="15" t="s">
        <v>119</v>
      </c>
      <c r="D505" s="15" t="s">
        <v>177</v>
      </c>
      <c r="E505" s="15" t="s">
        <v>101</v>
      </c>
      <c r="F505" s="15">
        <v>3.09</v>
      </c>
      <c r="G505" s="15">
        <v>769.4</v>
      </c>
      <c r="H505" s="15">
        <v>27.3</v>
      </c>
      <c r="I505" s="15">
        <v>72.7</v>
      </c>
      <c r="J505" s="15">
        <v>5.8</v>
      </c>
      <c r="K505" s="15">
        <v>6.06</v>
      </c>
      <c r="L505" s="15">
        <v>25.7</v>
      </c>
      <c r="M505" s="15">
        <v>115.8</v>
      </c>
      <c r="N505" s="15">
        <v>57.1</v>
      </c>
      <c r="O505" s="15">
        <v>129.80000000000001</v>
      </c>
      <c r="P505" s="15" t="s">
        <v>102</v>
      </c>
      <c r="Q505" s="15">
        <v>246.4</v>
      </c>
      <c r="R505" s="15">
        <v>6.25</v>
      </c>
      <c r="S505" s="15">
        <v>0.68</v>
      </c>
      <c r="T505" s="15">
        <v>59.1</v>
      </c>
      <c r="U505" s="15">
        <v>182.62</v>
      </c>
      <c r="V505" s="15">
        <v>3664</v>
      </c>
      <c r="W505" s="15">
        <v>222032</v>
      </c>
      <c r="X505" s="15">
        <v>669120</v>
      </c>
      <c r="Y505" s="15">
        <v>447088</v>
      </c>
      <c r="Z505" s="15">
        <v>4647</v>
      </c>
      <c r="AA505" s="15">
        <v>39.298000000000002</v>
      </c>
      <c r="AB505" s="15">
        <v>44.7</v>
      </c>
    </row>
    <row r="506" spans="1:28" ht="15" customHeight="1" x14ac:dyDescent="0.3">
      <c r="A506" s="15" t="s">
        <v>634</v>
      </c>
      <c r="B506" s="15" t="s">
        <v>104</v>
      </c>
      <c r="C506" s="15" t="s">
        <v>134</v>
      </c>
      <c r="D506" s="15" t="s">
        <v>111</v>
      </c>
      <c r="E506" s="15" t="s">
        <v>112</v>
      </c>
      <c r="F506" s="15">
        <v>9.2100000000000009</v>
      </c>
      <c r="G506" s="15">
        <v>406</v>
      </c>
      <c r="H506" s="15">
        <v>25.2</v>
      </c>
      <c r="I506" s="15">
        <v>60</v>
      </c>
      <c r="J506" s="15">
        <v>6.9</v>
      </c>
      <c r="K506" s="15">
        <v>6.8</v>
      </c>
      <c r="L506" s="15">
        <v>21.7</v>
      </c>
      <c r="M506" s="15">
        <v>124</v>
      </c>
      <c r="N506" s="15">
        <v>38.1</v>
      </c>
      <c r="O506" s="15">
        <v>66.599999999999994</v>
      </c>
      <c r="P506" s="15" t="s">
        <v>107</v>
      </c>
      <c r="Q506" s="15">
        <v>257.5</v>
      </c>
      <c r="R506" s="15">
        <v>8.14</v>
      </c>
      <c r="S506" s="15">
        <v>0.67</v>
      </c>
      <c r="T506" s="15">
        <v>1.05</v>
      </c>
      <c r="U506" s="15">
        <v>9.67</v>
      </c>
      <c r="V506" s="15">
        <v>69958</v>
      </c>
      <c r="W506" s="15">
        <v>718776</v>
      </c>
      <c r="X506" s="15">
        <v>676494</v>
      </c>
      <c r="Y506" s="15">
        <v>-42282</v>
      </c>
      <c r="Z506" s="15">
        <v>3854</v>
      </c>
      <c r="AA506" s="15">
        <v>2.5089999999999999</v>
      </c>
      <c r="AB506" s="15">
        <v>24.6</v>
      </c>
    </row>
    <row r="507" spans="1:28" ht="15" customHeight="1" x14ac:dyDescent="0.3">
      <c r="A507" s="15" t="s">
        <v>635</v>
      </c>
      <c r="B507" s="15" t="s">
        <v>118</v>
      </c>
      <c r="C507" s="15" t="s">
        <v>129</v>
      </c>
      <c r="D507" s="15" t="s">
        <v>115</v>
      </c>
      <c r="E507" s="15" t="s">
        <v>120</v>
      </c>
      <c r="F507" s="15">
        <v>0.93</v>
      </c>
      <c r="G507" s="15">
        <v>102.2</v>
      </c>
      <c r="H507" s="15">
        <v>29.1</v>
      </c>
      <c r="I507" s="15">
        <v>63</v>
      </c>
      <c r="J507" s="15">
        <v>8.6</v>
      </c>
      <c r="K507" s="15">
        <v>6.49</v>
      </c>
      <c r="L507" s="15">
        <v>19.8</v>
      </c>
      <c r="M507" s="15">
        <v>117.5</v>
      </c>
      <c r="N507" s="15">
        <v>49</v>
      </c>
      <c r="O507" s="15">
        <v>32.6</v>
      </c>
      <c r="P507" s="15" t="s">
        <v>107</v>
      </c>
      <c r="Q507" s="15">
        <v>241.5</v>
      </c>
      <c r="R507" s="15">
        <v>4.32</v>
      </c>
      <c r="S507" s="15">
        <v>0.81</v>
      </c>
      <c r="T507" s="15">
        <v>2.2599999999999998</v>
      </c>
      <c r="U507" s="15">
        <v>2.1</v>
      </c>
      <c r="V507" s="15">
        <v>19585</v>
      </c>
      <c r="W507" s="15">
        <v>74717</v>
      </c>
      <c r="X507" s="15">
        <v>41128</v>
      </c>
      <c r="Y507" s="15">
        <v>-33589</v>
      </c>
      <c r="Z507" s="15">
        <v>1647</v>
      </c>
      <c r="AA507" s="15">
        <v>1.2749999999999999</v>
      </c>
      <c r="AB507" s="15">
        <v>29.7</v>
      </c>
    </row>
    <row r="508" spans="1:28" ht="15" customHeight="1" x14ac:dyDescent="0.3">
      <c r="A508" s="15" t="s">
        <v>636</v>
      </c>
      <c r="B508" s="15" t="s">
        <v>122</v>
      </c>
      <c r="C508" s="15" t="s">
        <v>134</v>
      </c>
      <c r="D508" s="15" t="s">
        <v>106</v>
      </c>
      <c r="E508" s="15" t="s">
        <v>101</v>
      </c>
      <c r="F508" s="15">
        <v>14.05</v>
      </c>
      <c r="G508" s="15">
        <v>1191.4000000000001</v>
      </c>
      <c r="H508" s="15">
        <v>28.8</v>
      </c>
      <c r="I508" s="15">
        <v>63.6</v>
      </c>
      <c r="J508" s="15">
        <v>6.9</v>
      </c>
      <c r="K508" s="15">
        <v>7.13</v>
      </c>
      <c r="L508" s="15">
        <v>34.5</v>
      </c>
      <c r="M508" s="15">
        <v>88</v>
      </c>
      <c r="N508" s="15">
        <v>41</v>
      </c>
      <c r="O508" s="15">
        <v>122.1</v>
      </c>
      <c r="P508" s="15" t="s">
        <v>107</v>
      </c>
      <c r="Q508" s="15">
        <v>196.5</v>
      </c>
      <c r="R508" s="15">
        <v>4.03</v>
      </c>
      <c r="S508" s="15">
        <v>0.69</v>
      </c>
      <c r="T508" s="15">
        <v>2.46</v>
      </c>
      <c r="U508" s="15">
        <v>34.56</v>
      </c>
      <c r="V508" s="15">
        <v>22589</v>
      </c>
      <c r="W508" s="15">
        <v>995104</v>
      </c>
      <c r="X508" s="15">
        <v>780676</v>
      </c>
      <c r="Y508" s="15">
        <v>-214428</v>
      </c>
      <c r="Z508" s="15">
        <v>8880</v>
      </c>
      <c r="AA508" s="15">
        <v>3.8919999999999999</v>
      </c>
      <c r="AB508" s="15">
        <v>65.599999999999994</v>
      </c>
    </row>
    <row r="509" spans="1:28" ht="15" customHeight="1" x14ac:dyDescent="0.3">
      <c r="A509" s="15" t="s">
        <v>637</v>
      </c>
      <c r="B509" s="15" t="s">
        <v>118</v>
      </c>
      <c r="C509" s="15" t="s">
        <v>134</v>
      </c>
      <c r="D509" s="15" t="s">
        <v>100</v>
      </c>
      <c r="E509" s="15" t="s">
        <v>101</v>
      </c>
      <c r="F509" s="15">
        <v>13.87</v>
      </c>
      <c r="G509" s="15">
        <v>702.2</v>
      </c>
      <c r="H509" s="15">
        <v>25.6</v>
      </c>
      <c r="I509" s="15">
        <v>81.2</v>
      </c>
      <c r="J509" s="15">
        <v>6</v>
      </c>
      <c r="K509" s="15">
        <v>6.73</v>
      </c>
      <c r="L509" s="15">
        <v>26.4</v>
      </c>
      <c r="M509" s="15">
        <v>76.900000000000006</v>
      </c>
      <c r="N509" s="15">
        <v>64.099999999999994</v>
      </c>
      <c r="O509" s="15">
        <v>131.9</v>
      </c>
      <c r="P509" s="15" t="s">
        <v>116</v>
      </c>
      <c r="Q509" s="15">
        <v>206.3</v>
      </c>
      <c r="R509" s="15">
        <v>7.7</v>
      </c>
      <c r="S509" s="15">
        <v>0.77</v>
      </c>
      <c r="T509" s="15">
        <v>3.05</v>
      </c>
      <c r="U509" s="15">
        <v>42.3</v>
      </c>
      <c r="V509" s="15">
        <v>26229</v>
      </c>
      <c r="W509" s="15">
        <v>1008988</v>
      </c>
      <c r="X509" s="15">
        <v>1109487</v>
      </c>
      <c r="Y509" s="15">
        <v>100499</v>
      </c>
      <c r="Z509" s="15">
        <v>4413</v>
      </c>
      <c r="AA509" s="15">
        <v>9.5850000000000009</v>
      </c>
      <c r="AB509" s="15">
        <v>49</v>
      </c>
    </row>
    <row r="510" spans="1:28" ht="15" customHeight="1" x14ac:dyDescent="0.3">
      <c r="A510" s="15" t="s">
        <v>638</v>
      </c>
      <c r="B510" s="15" t="s">
        <v>137</v>
      </c>
      <c r="C510" s="15" t="s">
        <v>134</v>
      </c>
      <c r="D510" s="15" t="s">
        <v>144</v>
      </c>
      <c r="E510" s="15" t="s">
        <v>120</v>
      </c>
      <c r="F510" s="15">
        <v>2.88</v>
      </c>
      <c r="G510" s="15">
        <v>207.1</v>
      </c>
      <c r="H510" s="15">
        <v>27.7</v>
      </c>
      <c r="I510" s="15">
        <v>52.8</v>
      </c>
      <c r="J510" s="15">
        <v>8.3000000000000007</v>
      </c>
      <c r="K510" s="15">
        <v>6.3</v>
      </c>
      <c r="L510" s="15">
        <v>19.100000000000001</v>
      </c>
      <c r="M510" s="15">
        <v>126.8</v>
      </c>
      <c r="N510" s="15">
        <v>53.2</v>
      </c>
      <c r="O510" s="15">
        <v>165.5</v>
      </c>
      <c r="P510" s="15" t="s">
        <v>102</v>
      </c>
      <c r="Q510" s="15">
        <v>129.69999999999999</v>
      </c>
      <c r="R510" s="15">
        <v>4.5999999999999996</v>
      </c>
      <c r="S510" s="15">
        <v>0.97</v>
      </c>
      <c r="T510" s="15">
        <v>1.51</v>
      </c>
      <c r="U510" s="15">
        <v>4.3499999999999996</v>
      </c>
      <c r="V510" s="15">
        <v>50155</v>
      </c>
      <c r="W510" s="15">
        <v>187560</v>
      </c>
      <c r="X510" s="15">
        <v>218174</v>
      </c>
      <c r="Y510" s="15">
        <v>30614</v>
      </c>
      <c r="Z510" s="15">
        <v>1295</v>
      </c>
      <c r="AA510" s="15">
        <v>3.359</v>
      </c>
      <c r="AB510" s="15">
        <v>45.9</v>
      </c>
    </row>
    <row r="511" spans="1:28" ht="15" customHeight="1" x14ac:dyDescent="0.3">
      <c r="A511" s="15" t="s">
        <v>639</v>
      </c>
      <c r="B511" s="15" t="s">
        <v>146</v>
      </c>
      <c r="C511" s="15" t="s">
        <v>105</v>
      </c>
      <c r="D511" s="15" t="s">
        <v>144</v>
      </c>
      <c r="E511" s="15" t="s">
        <v>101</v>
      </c>
      <c r="F511" s="15">
        <v>13.51</v>
      </c>
      <c r="G511" s="15">
        <v>764.1</v>
      </c>
      <c r="H511" s="15">
        <v>30.9</v>
      </c>
      <c r="I511" s="15">
        <v>73.599999999999994</v>
      </c>
      <c r="J511" s="15">
        <v>7.1</v>
      </c>
      <c r="K511" s="15">
        <v>5.8</v>
      </c>
      <c r="L511" s="15">
        <v>26</v>
      </c>
      <c r="M511" s="15">
        <v>140.1</v>
      </c>
      <c r="N511" s="15">
        <v>37.4</v>
      </c>
      <c r="O511" s="15">
        <v>90.8</v>
      </c>
      <c r="P511" s="15" t="s">
        <v>102</v>
      </c>
      <c r="Q511" s="15">
        <v>145.1</v>
      </c>
      <c r="R511" s="15">
        <v>6.15</v>
      </c>
      <c r="S511" s="15">
        <v>0.67</v>
      </c>
      <c r="T511" s="15">
        <v>0.77</v>
      </c>
      <c r="U511" s="15">
        <v>10.4</v>
      </c>
      <c r="V511" s="15">
        <v>51213</v>
      </c>
      <c r="W511" s="15">
        <v>871460</v>
      </c>
      <c r="X511" s="15">
        <v>532615</v>
      </c>
      <c r="Y511" s="15">
        <v>-338845</v>
      </c>
      <c r="Z511" s="15">
        <v>6046</v>
      </c>
      <c r="AA511" s="15">
        <v>1.72</v>
      </c>
      <c r="AB511" s="15">
        <v>61.7</v>
      </c>
    </row>
    <row r="512" spans="1:28" ht="15" customHeight="1" x14ac:dyDescent="0.3">
      <c r="A512" s="15" t="s">
        <v>640</v>
      </c>
      <c r="B512" s="15" t="s">
        <v>118</v>
      </c>
      <c r="C512" s="15" t="s">
        <v>134</v>
      </c>
      <c r="D512" s="15" t="s">
        <v>111</v>
      </c>
      <c r="E512" s="15" t="s">
        <v>101</v>
      </c>
      <c r="F512" s="15">
        <v>2.3199999999999998</v>
      </c>
      <c r="G512" s="15">
        <v>766.8</v>
      </c>
      <c r="H512" s="15">
        <v>27.2</v>
      </c>
      <c r="I512" s="15">
        <v>70.099999999999994</v>
      </c>
      <c r="J512" s="15">
        <v>6.8</v>
      </c>
      <c r="K512" s="15">
        <v>6.46</v>
      </c>
      <c r="L512" s="15">
        <v>36.299999999999997</v>
      </c>
      <c r="M512" s="15">
        <v>98.1</v>
      </c>
      <c r="N512" s="15">
        <v>52.3</v>
      </c>
      <c r="O512" s="15">
        <v>118.4</v>
      </c>
      <c r="P512" s="15" t="s">
        <v>102</v>
      </c>
      <c r="Q512" s="15">
        <v>164.7</v>
      </c>
      <c r="R512" s="15">
        <v>3.65</v>
      </c>
      <c r="S512" s="15">
        <v>0.73</v>
      </c>
      <c r="T512" s="15">
        <v>1.76</v>
      </c>
      <c r="U512" s="15">
        <v>4.08</v>
      </c>
      <c r="V512" s="15">
        <v>62800</v>
      </c>
      <c r="W512" s="15">
        <v>163437</v>
      </c>
      <c r="X512" s="15">
        <v>256224</v>
      </c>
      <c r="Y512" s="15">
        <v>92787</v>
      </c>
      <c r="Z512" s="15">
        <v>791</v>
      </c>
      <c r="AA512" s="15">
        <v>5.1580000000000004</v>
      </c>
      <c r="AB512" s="15">
        <v>44.8</v>
      </c>
    </row>
    <row r="513" spans="1:28" ht="15" customHeight="1" x14ac:dyDescent="0.3">
      <c r="A513" s="15" t="s">
        <v>641</v>
      </c>
      <c r="B513" s="15" t="s">
        <v>137</v>
      </c>
      <c r="C513" s="15" t="s">
        <v>134</v>
      </c>
      <c r="D513" s="15" t="s">
        <v>132</v>
      </c>
      <c r="E513" s="15" t="s">
        <v>120</v>
      </c>
      <c r="F513" s="15">
        <v>3.1</v>
      </c>
      <c r="G513" s="15">
        <v>583</v>
      </c>
      <c r="H513" s="15">
        <v>32.5</v>
      </c>
      <c r="I513" s="15">
        <v>50.8</v>
      </c>
      <c r="J513" s="15">
        <v>8.5</v>
      </c>
      <c r="K513" s="15">
        <v>7.12</v>
      </c>
      <c r="L513" s="15">
        <v>14.7</v>
      </c>
      <c r="M513" s="15">
        <v>187.9</v>
      </c>
      <c r="N513" s="15">
        <v>19.600000000000001</v>
      </c>
      <c r="O513" s="15">
        <v>103.5</v>
      </c>
      <c r="P513" s="15" t="s">
        <v>107</v>
      </c>
      <c r="Q513" s="15">
        <v>162.5</v>
      </c>
      <c r="R513" s="15">
        <v>4.6100000000000003</v>
      </c>
      <c r="S513" s="15">
        <v>0.7</v>
      </c>
      <c r="T513" s="15">
        <v>1.69</v>
      </c>
      <c r="U513" s="15">
        <v>5.24</v>
      </c>
      <c r="V513" s="15">
        <v>120614</v>
      </c>
      <c r="W513" s="15">
        <v>227218</v>
      </c>
      <c r="X513" s="15">
        <v>632017</v>
      </c>
      <c r="Y513" s="15">
        <v>404799</v>
      </c>
      <c r="Z513" s="15">
        <v>2695</v>
      </c>
      <c r="AA513" s="15">
        <v>1.944</v>
      </c>
      <c r="AB513" s="15">
        <v>48.7</v>
      </c>
    </row>
    <row r="514" spans="1:28" ht="15" customHeight="1" x14ac:dyDescent="0.3">
      <c r="A514" s="15" t="s">
        <v>642</v>
      </c>
      <c r="B514" s="15" t="s">
        <v>118</v>
      </c>
      <c r="C514" s="15" t="s">
        <v>152</v>
      </c>
      <c r="D514" s="15" t="s">
        <v>100</v>
      </c>
      <c r="E514" s="15" t="s">
        <v>112</v>
      </c>
      <c r="F514" s="15">
        <v>6.8</v>
      </c>
      <c r="G514" s="15">
        <v>581.1</v>
      </c>
      <c r="H514" s="15">
        <v>26.5</v>
      </c>
      <c r="I514" s="15">
        <v>40.299999999999997</v>
      </c>
      <c r="J514" s="15">
        <v>5.3</v>
      </c>
      <c r="K514" s="15">
        <v>6.7</v>
      </c>
      <c r="L514" s="15">
        <v>23.7</v>
      </c>
      <c r="M514" s="15">
        <v>77.5</v>
      </c>
      <c r="N514" s="15">
        <v>53.9</v>
      </c>
      <c r="O514" s="15">
        <v>50.8</v>
      </c>
      <c r="P514" s="15" t="s">
        <v>107</v>
      </c>
      <c r="Q514" s="15">
        <v>266.89999999999998</v>
      </c>
      <c r="R514" s="15">
        <v>5.99</v>
      </c>
      <c r="S514" s="15">
        <v>0.88</v>
      </c>
      <c r="T514" s="15">
        <v>2.96</v>
      </c>
      <c r="U514" s="15">
        <v>20.13</v>
      </c>
      <c r="V514" s="15">
        <v>22066</v>
      </c>
      <c r="W514" s="15">
        <v>637468</v>
      </c>
      <c r="X514" s="15">
        <v>444189</v>
      </c>
      <c r="Y514" s="15">
        <v>-193279</v>
      </c>
      <c r="Z514" s="15">
        <v>4884</v>
      </c>
      <c r="AA514" s="15">
        <v>4.1219999999999999</v>
      </c>
      <c r="AB514" s="15">
        <v>42.5</v>
      </c>
    </row>
    <row r="515" spans="1:28" ht="15" customHeight="1" x14ac:dyDescent="0.3">
      <c r="A515" s="15" t="s">
        <v>643</v>
      </c>
      <c r="B515" s="15" t="s">
        <v>98</v>
      </c>
      <c r="C515" s="15" t="s">
        <v>152</v>
      </c>
      <c r="D515" s="15" t="s">
        <v>100</v>
      </c>
      <c r="E515" s="15" t="s">
        <v>101</v>
      </c>
      <c r="F515" s="15">
        <v>10.33</v>
      </c>
      <c r="G515" s="15">
        <v>1029.2</v>
      </c>
      <c r="H515" s="15">
        <v>24.7</v>
      </c>
      <c r="I515" s="15">
        <v>83.4</v>
      </c>
      <c r="J515" s="15">
        <v>6.5</v>
      </c>
      <c r="K515" s="15">
        <v>6.62</v>
      </c>
      <c r="L515" s="15">
        <v>29.2</v>
      </c>
      <c r="M515" s="15">
        <v>89.8</v>
      </c>
      <c r="N515" s="15">
        <v>49.9</v>
      </c>
      <c r="O515" s="15">
        <v>138.9</v>
      </c>
      <c r="P515" s="15" t="s">
        <v>107</v>
      </c>
      <c r="Q515" s="15">
        <v>198</v>
      </c>
      <c r="R515" s="15">
        <v>5.41</v>
      </c>
      <c r="S515" s="15">
        <v>0.94</v>
      </c>
      <c r="T515" s="15">
        <v>2.89</v>
      </c>
      <c r="U515" s="15">
        <v>29.85</v>
      </c>
      <c r="V515" s="15">
        <v>24538</v>
      </c>
      <c r="W515" s="15">
        <v>791867</v>
      </c>
      <c r="X515" s="15">
        <v>732459</v>
      </c>
      <c r="Y515" s="15">
        <v>-59408</v>
      </c>
      <c r="Z515" s="15">
        <v>7116</v>
      </c>
      <c r="AA515" s="15">
        <v>4.1950000000000003</v>
      </c>
      <c r="AB515" s="15">
        <v>52.6</v>
      </c>
    </row>
    <row r="516" spans="1:28" ht="15" customHeight="1" x14ac:dyDescent="0.3">
      <c r="A516" s="15" t="s">
        <v>644</v>
      </c>
      <c r="B516" s="15" t="s">
        <v>98</v>
      </c>
      <c r="C516" s="15" t="s">
        <v>105</v>
      </c>
      <c r="D516" s="15" t="s">
        <v>106</v>
      </c>
      <c r="E516" s="15" t="s">
        <v>101</v>
      </c>
      <c r="F516" s="15">
        <v>3.5</v>
      </c>
      <c r="G516" s="15">
        <v>691.7</v>
      </c>
      <c r="H516" s="15">
        <v>27.6</v>
      </c>
      <c r="I516" s="15">
        <v>73.099999999999994</v>
      </c>
      <c r="J516" s="15">
        <v>6.4</v>
      </c>
      <c r="K516" s="15">
        <v>6.94</v>
      </c>
      <c r="L516" s="15">
        <v>28.6</v>
      </c>
      <c r="M516" s="15">
        <v>110.3</v>
      </c>
      <c r="N516" s="15">
        <v>66.099999999999994</v>
      </c>
      <c r="O516" s="15">
        <v>128</v>
      </c>
      <c r="P516" s="15" t="s">
        <v>127</v>
      </c>
      <c r="Q516" s="15">
        <v>196.1</v>
      </c>
      <c r="R516" s="15">
        <v>4.5999999999999996</v>
      </c>
      <c r="S516" s="15">
        <v>0.97</v>
      </c>
      <c r="T516" s="15">
        <v>4.76</v>
      </c>
      <c r="U516" s="15">
        <v>16.66</v>
      </c>
      <c r="V516" s="15">
        <v>21514</v>
      </c>
      <c r="W516" s="15">
        <v>252754</v>
      </c>
      <c r="X516" s="15">
        <v>358423</v>
      </c>
      <c r="Y516" s="15">
        <v>105669</v>
      </c>
      <c r="Z516" s="15">
        <v>2387</v>
      </c>
      <c r="AA516" s="15">
        <v>6.9790000000000001</v>
      </c>
      <c r="AB516" s="15">
        <v>53.2</v>
      </c>
    </row>
    <row r="517" spans="1:28" ht="15" customHeight="1" x14ac:dyDescent="0.3">
      <c r="A517" s="15" t="s">
        <v>645</v>
      </c>
      <c r="B517" s="15" t="s">
        <v>104</v>
      </c>
      <c r="C517" s="15" t="s">
        <v>152</v>
      </c>
      <c r="D517" s="15" t="s">
        <v>111</v>
      </c>
      <c r="E517" s="15" t="s">
        <v>112</v>
      </c>
      <c r="F517" s="15">
        <v>12.96</v>
      </c>
      <c r="G517" s="15">
        <v>275.10000000000002</v>
      </c>
      <c r="H517" s="15">
        <v>27.8</v>
      </c>
      <c r="I517" s="15">
        <v>61.7</v>
      </c>
      <c r="J517" s="15">
        <v>7.3</v>
      </c>
      <c r="K517" s="15">
        <v>7.71</v>
      </c>
      <c r="L517" s="15">
        <v>15.2</v>
      </c>
      <c r="M517" s="15">
        <v>116.3</v>
      </c>
      <c r="N517" s="15">
        <v>72.2</v>
      </c>
      <c r="O517" s="15">
        <v>110.5</v>
      </c>
      <c r="P517" s="15" t="s">
        <v>102</v>
      </c>
      <c r="Q517" s="15">
        <v>101.2</v>
      </c>
      <c r="R517" s="15">
        <v>8.49</v>
      </c>
      <c r="S517" s="15">
        <v>0.65</v>
      </c>
      <c r="T517" s="15">
        <v>0.38</v>
      </c>
      <c r="U517" s="15">
        <v>4.92</v>
      </c>
      <c r="V517" s="15">
        <v>65532</v>
      </c>
      <c r="W517" s="15">
        <v>747959</v>
      </c>
      <c r="X517" s="15">
        <v>322417</v>
      </c>
      <c r="Y517" s="15">
        <v>-425542</v>
      </c>
      <c r="Z517" s="15">
        <v>3842</v>
      </c>
      <c r="AA517" s="15">
        <v>1.2809999999999999</v>
      </c>
      <c r="AB517" s="15">
        <v>21.4</v>
      </c>
    </row>
    <row r="518" spans="1:28" ht="15" customHeight="1" x14ac:dyDescent="0.3">
      <c r="A518" s="15" t="s">
        <v>646</v>
      </c>
      <c r="B518" s="15" t="s">
        <v>146</v>
      </c>
      <c r="C518" s="15" t="s">
        <v>152</v>
      </c>
      <c r="D518" s="15" t="s">
        <v>115</v>
      </c>
      <c r="E518" s="15" t="s">
        <v>112</v>
      </c>
      <c r="F518" s="15">
        <v>11.48</v>
      </c>
      <c r="G518" s="15">
        <v>105</v>
      </c>
      <c r="H518" s="15">
        <v>24.3</v>
      </c>
      <c r="I518" s="15">
        <v>47.8</v>
      </c>
      <c r="J518" s="15">
        <v>8.6999999999999993</v>
      </c>
      <c r="K518" s="15">
        <v>6.48</v>
      </c>
      <c r="L518" s="15">
        <v>14.8</v>
      </c>
      <c r="M518" s="15">
        <v>112.8</v>
      </c>
      <c r="N518" s="15">
        <v>43.5</v>
      </c>
      <c r="O518" s="15">
        <v>119.9</v>
      </c>
      <c r="P518" s="15" t="s">
        <v>102</v>
      </c>
      <c r="Q518" s="15">
        <v>222.7</v>
      </c>
      <c r="R518" s="15">
        <v>5.98</v>
      </c>
      <c r="S518" s="15">
        <v>0.96</v>
      </c>
      <c r="T518" s="15">
        <v>2.65</v>
      </c>
      <c r="U518" s="15">
        <v>30.42</v>
      </c>
      <c r="V518" s="15">
        <v>20981</v>
      </c>
      <c r="W518" s="15">
        <v>790176</v>
      </c>
      <c r="X518" s="15">
        <v>638242</v>
      </c>
      <c r="Y518" s="15">
        <v>-151934</v>
      </c>
      <c r="Z518" s="15">
        <v>13769</v>
      </c>
      <c r="AA518" s="15">
        <v>2.2090000000000001</v>
      </c>
      <c r="AB518" s="15">
        <v>30.6</v>
      </c>
    </row>
    <row r="519" spans="1:28" ht="15" customHeight="1" x14ac:dyDescent="0.3">
      <c r="A519" s="15" t="s">
        <v>647</v>
      </c>
      <c r="B519" s="15" t="s">
        <v>137</v>
      </c>
      <c r="C519" s="15" t="s">
        <v>152</v>
      </c>
      <c r="D519" s="15" t="s">
        <v>106</v>
      </c>
      <c r="E519" s="15" t="s">
        <v>101</v>
      </c>
      <c r="F519" s="15">
        <v>6.08</v>
      </c>
      <c r="G519" s="15">
        <v>1032.8</v>
      </c>
      <c r="H519" s="15">
        <v>28.4</v>
      </c>
      <c r="I519" s="15">
        <v>72.3</v>
      </c>
      <c r="J519" s="15">
        <v>7.6</v>
      </c>
      <c r="K519" s="15">
        <v>5.94</v>
      </c>
      <c r="L519" s="15">
        <v>35.1</v>
      </c>
      <c r="M519" s="15">
        <v>87.1</v>
      </c>
      <c r="N519" s="15">
        <v>38.200000000000003</v>
      </c>
      <c r="O519" s="15">
        <v>74.599999999999994</v>
      </c>
      <c r="P519" s="15" t="s">
        <v>102</v>
      </c>
      <c r="Q519" s="15">
        <v>183.9</v>
      </c>
      <c r="R519" s="15">
        <v>2.5299999999999998</v>
      </c>
      <c r="S519" s="15">
        <v>0.89</v>
      </c>
      <c r="T519" s="15">
        <v>1.82</v>
      </c>
      <c r="U519" s="15">
        <v>11.07</v>
      </c>
      <c r="V519" s="15">
        <v>21114</v>
      </c>
      <c r="W519" s="15">
        <v>430477</v>
      </c>
      <c r="X519" s="15">
        <v>233732</v>
      </c>
      <c r="Y519" s="15">
        <v>-196745</v>
      </c>
      <c r="Z519" s="15">
        <v>3623</v>
      </c>
      <c r="AA519" s="15">
        <v>3.0550000000000002</v>
      </c>
      <c r="AB519" s="15">
        <v>61.7</v>
      </c>
    </row>
    <row r="520" spans="1:28" ht="15" customHeight="1" x14ac:dyDescent="0.3">
      <c r="A520" s="15" t="s">
        <v>648</v>
      </c>
      <c r="B520" s="15" t="s">
        <v>109</v>
      </c>
      <c r="C520" s="15" t="s">
        <v>129</v>
      </c>
      <c r="D520" s="15" t="s">
        <v>111</v>
      </c>
      <c r="E520" s="15" t="s">
        <v>101</v>
      </c>
      <c r="F520" s="15">
        <v>5.58</v>
      </c>
      <c r="G520" s="15">
        <v>982.5</v>
      </c>
      <c r="H520" s="15">
        <v>24.8</v>
      </c>
      <c r="I520" s="15">
        <v>60.8</v>
      </c>
      <c r="J520" s="15">
        <v>6.6</v>
      </c>
      <c r="K520" s="15">
        <v>6.97</v>
      </c>
      <c r="L520" s="15">
        <v>28.9</v>
      </c>
      <c r="M520" s="15">
        <v>91.5</v>
      </c>
      <c r="N520" s="15">
        <v>69.099999999999994</v>
      </c>
      <c r="O520" s="15">
        <v>141.5</v>
      </c>
      <c r="P520" s="15" t="s">
        <v>107</v>
      </c>
      <c r="Q520" s="15">
        <v>142.69999999999999</v>
      </c>
      <c r="R520" s="15">
        <v>2.75</v>
      </c>
      <c r="S520" s="15">
        <v>0.78</v>
      </c>
      <c r="T520" s="15">
        <v>1.27</v>
      </c>
      <c r="U520" s="15">
        <v>7.09</v>
      </c>
      <c r="V520" s="15">
        <v>72459</v>
      </c>
      <c r="W520" s="15">
        <v>385646</v>
      </c>
      <c r="X520" s="15">
        <v>513734</v>
      </c>
      <c r="Y520" s="15">
        <v>128088</v>
      </c>
      <c r="Z520" s="15">
        <v>2524</v>
      </c>
      <c r="AA520" s="15">
        <v>2.8090000000000002</v>
      </c>
      <c r="AB520" s="15">
        <v>52.3</v>
      </c>
    </row>
    <row r="521" spans="1:28" ht="15" customHeight="1" x14ac:dyDescent="0.3">
      <c r="A521" s="15" t="s">
        <v>649</v>
      </c>
      <c r="B521" s="15" t="s">
        <v>98</v>
      </c>
      <c r="C521" s="15" t="s">
        <v>129</v>
      </c>
      <c r="D521" s="15" t="s">
        <v>144</v>
      </c>
      <c r="E521" s="15" t="s">
        <v>101</v>
      </c>
      <c r="F521" s="15">
        <v>8.4499999999999993</v>
      </c>
      <c r="G521" s="15">
        <v>1098.3</v>
      </c>
      <c r="H521" s="15">
        <v>23.8</v>
      </c>
      <c r="I521" s="15">
        <v>70.2</v>
      </c>
      <c r="J521" s="15">
        <v>6.5</v>
      </c>
      <c r="K521" s="15">
        <v>6.89</v>
      </c>
      <c r="L521" s="15">
        <v>36.799999999999997</v>
      </c>
      <c r="M521" s="15">
        <v>128.1</v>
      </c>
      <c r="N521" s="15">
        <v>51.1</v>
      </c>
      <c r="O521" s="15">
        <v>81.2</v>
      </c>
      <c r="P521" s="15" t="s">
        <v>127</v>
      </c>
      <c r="Q521" s="15">
        <v>270.7</v>
      </c>
      <c r="R521" s="15">
        <v>5.21</v>
      </c>
      <c r="S521" s="15">
        <v>0.82</v>
      </c>
      <c r="T521" s="15">
        <v>1.37</v>
      </c>
      <c r="U521" s="15">
        <v>11.58</v>
      </c>
      <c r="V521" s="15">
        <v>59909</v>
      </c>
      <c r="W521" s="15">
        <v>591631</v>
      </c>
      <c r="X521" s="15">
        <v>693746</v>
      </c>
      <c r="Y521" s="15">
        <v>102115</v>
      </c>
      <c r="Z521" s="15">
        <v>4509</v>
      </c>
      <c r="AA521" s="15">
        <v>2.5680000000000001</v>
      </c>
      <c r="AB521" s="15">
        <v>63.3</v>
      </c>
    </row>
    <row r="522" spans="1:28" ht="15" customHeight="1" x14ac:dyDescent="0.3">
      <c r="A522" s="15" t="s">
        <v>650</v>
      </c>
      <c r="B522" s="15" t="s">
        <v>122</v>
      </c>
      <c r="C522" s="15" t="s">
        <v>119</v>
      </c>
      <c r="D522" s="15" t="s">
        <v>111</v>
      </c>
      <c r="E522" s="15" t="s">
        <v>112</v>
      </c>
      <c r="F522" s="15">
        <v>14.01</v>
      </c>
      <c r="G522" s="15"/>
      <c r="H522" s="15">
        <v>25.7</v>
      </c>
      <c r="I522" s="15">
        <v>59.2</v>
      </c>
      <c r="J522" s="15">
        <v>8.5</v>
      </c>
      <c r="K522" s="15">
        <v>6.81</v>
      </c>
      <c r="L522" s="15">
        <v>32.9</v>
      </c>
      <c r="M522" s="15">
        <v>130.19999999999999</v>
      </c>
      <c r="N522" s="15">
        <v>57.4</v>
      </c>
      <c r="O522" s="15">
        <v>78.2</v>
      </c>
      <c r="P522" s="15" t="s">
        <v>107</v>
      </c>
      <c r="Q522" s="15">
        <v>150.1</v>
      </c>
      <c r="R522" s="15">
        <v>5.25</v>
      </c>
      <c r="S522" s="15">
        <v>0.9</v>
      </c>
      <c r="T522" s="15">
        <v>1.2</v>
      </c>
      <c r="U522" s="15">
        <v>16.809999999999999</v>
      </c>
      <c r="V522" s="15">
        <v>76792</v>
      </c>
      <c r="W522" s="15">
        <v>965560</v>
      </c>
      <c r="X522" s="15">
        <v>1290874</v>
      </c>
      <c r="Y522" s="15">
        <v>325314</v>
      </c>
      <c r="Z522" s="15">
        <v>6528</v>
      </c>
      <c r="AA522" s="15">
        <v>2.5750000000000002</v>
      </c>
      <c r="AB522" s="15">
        <v>40.1</v>
      </c>
    </row>
    <row r="523" spans="1:28" ht="15" customHeight="1" x14ac:dyDescent="0.3">
      <c r="A523" s="15" t="s">
        <v>651</v>
      </c>
      <c r="B523" s="15" t="s">
        <v>146</v>
      </c>
      <c r="C523" s="15" t="s">
        <v>170</v>
      </c>
      <c r="D523" s="15" t="s">
        <v>130</v>
      </c>
      <c r="E523" s="15" t="s">
        <v>112</v>
      </c>
      <c r="F523" s="15">
        <v>14.03</v>
      </c>
      <c r="G523" s="15">
        <v>447.2</v>
      </c>
      <c r="H523" s="15">
        <v>20.9</v>
      </c>
      <c r="I523" s="15">
        <v>62.8</v>
      </c>
      <c r="J523" s="15">
        <v>7</v>
      </c>
      <c r="K523" s="15">
        <v>6.39</v>
      </c>
      <c r="L523" s="15">
        <v>28.1</v>
      </c>
      <c r="M523" s="15">
        <v>118.5</v>
      </c>
      <c r="N523" s="15">
        <v>75.099999999999994</v>
      </c>
      <c r="O523" s="15">
        <v>93.1</v>
      </c>
      <c r="P523" s="15" t="s">
        <v>102</v>
      </c>
      <c r="Q523" s="15">
        <v>278.2</v>
      </c>
      <c r="R523" s="15">
        <v>5.85</v>
      </c>
      <c r="S523" s="15">
        <v>0.98</v>
      </c>
      <c r="T523" s="15">
        <v>1.45</v>
      </c>
      <c r="U523" s="15">
        <v>20.34</v>
      </c>
      <c r="V523" s="15">
        <v>69752</v>
      </c>
      <c r="W523" s="15">
        <v>1184003</v>
      </c>
      <c r="X523" s="15">
        <v>1418756</v>
      </c>
      <c r="Y523" s="15">
        <v>234753</v>
      </c>
      <c r="Z523" s="15">
        <v>9145</v>
      </c>
      <c r="AA523" s="15">
        <v>2.2240000000000002</v>
      </c>
      <c r="AB523" s="15">
        <v>36.1</v>
      </c>
    </row>
    <row r="524" spans="1:28" ht="15" customHeight="1" x14ac:dyDescent="0.3">
      <c r="A524" s="15" t="s">
        <v>652</v>
      </c>
      <c r="B524" s="15" t="s">
        <v>122</v>
      </c>
      <c r="C524" s="15" t="s">
        <v>114</v>
      </c>
      <c r="D524" s="15" t="s">
        <v>111</v>
      </c>
      <c r="E524" s="15" t="s">
        <v>112</v>
      </c>
      <c r="F524" s="15">
        <v>11.52</v>
      </c>
      <c r="G524" s="15">
        <v>472.7</v>
      </c>
      <c r="H524" s="15">
        <v>26.9</v>
      </c>
      <c r="I524" s="15">
        <v>55.8</v>
      </c>
      <c r="J524" s="15">
        <v>7.5</v>
      </c>
      <c r="K524" s="15">
        <v>6.43</v>
      </c>
      <c r="L524" s="15">
        <v>20.6</v>
      </c>
      <c r="M524" s="15">
        <v>120.6</v>
      </c>
      <c r="N524" s="15">
        <v>68.599999999999994</v>
      </c>
      <c r="O524" s="15">
        <v>98</v>
      </c>
      <c r="P524" s="15" t="s">
        <v>116</v>
      </c>
      <c r="Q524" s="15">
        <v>308.8</v>
      </c>
      <c r="R524" s="15">
        <v>3.19</v>
      </c>
      <c r="S524" s="15">
        <v>0.98</v>
      </c>
      <c r="T524" s="15">
        <v>1.36</v>
      </c>
      <c r="U524" s="15">
        <v>15.67</v>
      </c>
      <c r="V524" s="15">
        <v>62394</v>
      </c>
      <c r="W524" s="15">
        <v>740423</v>
      </c>
      <c r="X524" s="15">
        <v>977714</v>
      </c>
      <c r="Y524" s="15">
        <v>237291</v>
      </c>
      <c r="Z524" s="15">
        <v>2258</v>
      </c>
      <c r="AA524" s="15">
        <v>6.94</v>
      </c>
      <c r="AB524" s="15">
        <v>48.3</v>
      </c>
    </row>
    <row r="525" spans="1:28" ht="15" customHeight="1" x14ac:dyDescent="0.3">
      <c r="A525" s="15" t="s">
        <v>653</v>
      </c>
      <c r="B525" s="15" t="s">
        <v>118</v>
      </c>
      <c r="C525" s="15" t="s">
        <v>129</v>
      </c>
      <c r="D525" s="15" t="s">
        <v>100</v>
      </c>
      <c r="E525" s="15" t="s">
        <v>101</v>
      </c>
      <c r="F525" s="15">
        <v>8.74</v>
      </c>
      <c r="G525" s="15">
        <v>732.7</v>
      </c>
      <c r="H525" s="15">
        <v>31.7</v>
      </c>
      <c r="I525" s="15">
        <v>64.5</v>
      </c>
      <c r="J525" s="15">
        <v>7.6</v>
      </c>
      <c r="K525" s="15">
        <v>7.44</v>
      </c>
      <c r="L525" s="15">
        <v>33.200000000000003</v>
      </c>
      <c r="M525" s="15">
        <v>130.5</v>
      </c>
      <c r="N525" s="15">
        <v>40</v>
      </c>
      <c r="O525" s="15">
        <v>110.6</v>
      </c>
      <c r="P525" s="15" t="s">
        <v>107</v>
      </c>
      <c r="Q525" s="15">
        <v>191.6</v>
      </c>
      <c r="R525" s="15">
        <v>5.9</v>
      </c>
      <c r="S525" s="15">
        <v>0.67</v>
      </c>
      <c r="T525" s="15">
        <v>1.48</v>
      </c>
      <c r="U525" s="15">
        <v>12.94</v>
      </c>
      <c r="V525" s="15">
        <v>25177</v>
      </c>
      <c r="W525" s="15">
        <v>587094</v>
      </c>
      <c r="X525" s="15">
        <v>325790</v>
      </c>
      <c r="Y525" s="15">
        <v>-261304</v>
      </c>
      <c r="Z525" s="15">
        <v>6573</v>
      </c>
      <c r="AA525" s="15">
        <v>1.9690000000000001</v>
      </c>
      <c r="AB525" s="15">
        <v>47.2</v>
      </c>
    </row>
    <row r="526" spans="1:28" ht="15" customHeight="1" x14ac:dyDescent="0.3">
      <c r="A526" s="15" t="s">
        <v>654</v>
      </c>
      <c r="B526" s="15" t="s">
        <v>98</v>
      </c>
      <c r="C526" s="15" t="s">
        <v>119</v>
      </c>
      <c r="D526" s="15" t="s">
        <v>115</v>
      </c>
      <c r="E526" s="15" t="s">
        <v>112</v>
      </c>
      <c r="F526" s="15">
        <v>8.75</v>
      </c>
      <c r="G526" s="15">
        <v>291.39999999999998</v>
      </c>
      <c r="H526" s="15">
        <v>21.6</v>
      </c>
      <c r="I526" s="15">
        <v>59.2</v>
      </c>
      <c r="J526" s="15">
        <v>6.9</v>
      </c>
      <c r="K526" s="15">
        <v>5.39</v>
      </c>
      <c r="L526" s="15">
        <v>28.1</v>
      </c>
      <c r="M526" s="15">
        <v>92.6</v>
      </c>
      <c r="N526" s="15">
        <v>49.2</v>
      </c>
      <c r="O526" s="15">
        <v>129.30000000000001</v>
      </c>
      <c r="P526" s="15" t="s">
        <v>107</v>
      </c>
      <c r="Q526" s="15">
        <v>81.599999999999994</v>
      </c>
      <c r="R526" s="15">
        <v>4.2</v>
      </c>
      <c r="S526" s="15">
        <v>0.98</v>
      </c>
      <c r="T526" s="15">
        <v>0.34</v>
      </c>
      <c r="U526" s="15">
        <v>2.98</v>
      </c>
      <c r="V526" s="15">
        <v>27459</v>
      </c>
      <c r="W526" s="15">
        <v>565968</v>
      </c>
      <c r="X526" s="15">
        <v>81828</v>
      </c>
      <c r="Y526" s="15">
        <v>-484140</v>
      </c>
      <c r="Z526" s="15">
        <v>16860</v>
      </c>
      <c r="AA526" s="15">
        <v>0.17699999999999999</v>
      </c>
      <c r="AB526" s="15">
        <v>49.4</v>
      </c>
    </row>
    <row r="527" spans="1:28" ht="15" customHeight="1" x14ac:dyDescent="0.3">
      <c r="A527" s="15" t="s">
        <v>655</v>
      </c>
      <c r="B527" s="15" t="s">
        <v>146</v>
      </c>
      <c r="C527" s="15" t="s">
        <v>110</v>
      </c>
      <c r="D527" s="15" t="s">
        <v>177</v>
      </c>
      <c r="E527" s="15" t="s">
        <v>112</v>
      </c>
      <c r="F527" s="15">
        <v>4.59</v>
      </c>
      <c r="G527" s="15">
        <v>580.1</v>
      </c>
      <c r="H527" s="15">
        <v>26.7</v>
      </c>
      <c r="I527" s="15">
        <v>53.6</v>
      </c>
      <c r="J527" s="15">
        <v>9.4</v>
      </c>
      <c r="K527" s="15">
        <v>6.03</v>
      </c>
      <c r="L527" s="15">
        <v>25.7</v>
      </c>
      <c r="M527" s="15">
        <v>148.9</v>
      </c>
      <c r="N527" s="15">
        <v>51.3</v>
      </c>
      <c r="O527" s="15">
        <v>134.69999999999999</v>
      </c>
      <c r="P527" s="15" t="s">
        <v>107</v>
      </c>
      <c r="Q527" s="15">
        <v>168.4</v>
      </c>
      <c r="R527" s="15">
        <v>7.62</v>
      </c>
      <c r="S527" s="15">
        <v>0.87</v>
      </c>
      <c r="T527" s="15">
        <v>50.25</v>
      </c>
      <c r="U527" s="15">
        <v>230.65</v>
      </c>
      <c r="V527" s="15">
        <v>3564</v>
      </c>
      <c r="W527" s="15">
        <v>301913</v>
      </c>
      <c r="X527" s="15">
        <v>822037</v>
      </c>
      <c r="Y527" s="15">
        <v>520124</v>
      </c>
      <c r="Z527" s="15">
        <v>9814</v>
      </c>
      <c r="AA527" s="15">
        <v>23.501999999999999</v>
      </c>
      <c r="AB527" s="15">
        <v>19.7</v>
      </c>
    </row>
    <row r="528" spans="1:28" ht="15" customHeight="1" x14ac:dyDescent="0.3">
      <c r="A528" s="15" t="s">
        <v>656</v>
      </c>
      <c r="B528" s="15" t="s">
        <v>146</v>
      </c>
      <c r="C528" s="15" t="s">
        <v>114</v>
      </c>
      <c r="D528" s="15" t="s">
        <v>130</v>
      </c>
      <c r="E528" s="15" t="s">
        <v>101</v>
      </c>
      <c r="F528" s="15">
        <v>6.96</v>
      </c>
      <c r="G528" s="15">
        <v>1174.5999999999999</v>
      </c>
      <c r="H528" s="15">
        <v>26.4</v>
      </c>
      <c r="I528" s="15">
        <v>79</v>
      </c>
      <c r="J528" s="15">
        <v>5.7</v>
      </c>
      <c r="K528" s="15">
        <v>6.04</v>
      </c>
      <c r="L528" s="15">
        <v>31.1</v>
      </c>
      <c r="M528" s="15">
        <v>178.6</v>
      </c>
      <c r="N528" s="15">
        <v>63.4</v>
      </c>
      <c r="O528" s="15">
        <v>84.5</v>
      </c>
      <c r="P528" s="15" t="s">
        <v>127</v>
      </c>
      <c r="Q528" s="15">
        <v>191.6</v>
      </c>
      <c r="R528" s="15">
        <v>7.75</v>
      </c>
      <c r="S528" s="15">
        <v>0.85</v>
      </c>
      <c r="T528" s="15">
        <v>1.18</v>
      </c>
      <c r="U528" s="15">
        <v>8.2100000000000009</v>
      </c>
      <c r="V528" s="15">
        <v>72186</v>
      </c>
      <c r="W528" s="15">
        <v>474814</v>
      </c>
      <c r="X528" s="15">
        <v>592647</v>
      </c>
      <c r="Y528" s="15">
        <v>117833</v>
      </c>
      <c r="Z528" s="15">
        <v>4810</v>
      </c>
      <c r="AA528" s="15">
        <v>1.7070000000000001</v>
      </c>
      <c r="AB528" s="15">
        <v>48.8</v>
      </c>
    </row>
    <row r="529" spans="1:28" ht="15" customHeight="1" x14ac:dyDescent="0.3">
      <c r="A529" s="15" t="s">
        <v>657</v>
      </c>
      <c r="B529" s="15" t="s">
        <v>104</v>
      </c>
      <c r="C529" s="15" t="s">
        <v>114</v>
      </c>
      <c r="D529" s="15" t="s">
        <v>130</v>
      </c>
      <c r="E529" s="15" t="s">
        <v>101</v>
      </c>
      <c r="F529" s="15">
        <v>6.35</v>
      </c>
      <c r="G529" s="15">
        <v>1213.7</v>
      </c>
      <c r="H529" s="15">
        <v>26.3</v>
      </c>
      <c r="I529" s="15">
        <v>73.599999999999994</v>
      </c>
      <c r="J529" s="15">
        <v>7.1</v>
      </c>
      <c r="K529" s="15">
        <v>6.33</v>
      </c>
      <c r="L529" s="15">
        <v>30.4</v>
      </c>
      <c r="M529" s="15">
        <v>149.30000000000001</v>
      </c>
      <c r="N529" s="15">
        <v>41.8</v>
      </c>
      <c r="O529" s="15">
        <v>98.8</v>
      </c>
      <c r="P529" s="15" t="s">
        <v>102</v>
      </c>
      <c r="Q529" s="15">
        <v>143</v>
      </c>
      <c r="R529" s="15">
        <v>5.63</v>
      </c>
      <c r="S529" s="15">
        <v>0.69</v>
      </c>
      <c r="T529" s="15">
        <v>1.17</v>
      </c>
      <c r="U529" s="15">
        <v>7.43</v>
      </c>
      <c r="V529" s="15">
        <v>69828</v>
      </c>
      <c r="W529" s="15">
        <v>441813</v>
      </c>
      <c r="X529" s="15">
        <v>518822</v>
      </c>
      <c r="Y529" s="15">
        <v>77009</v>
      </c>
      <c r="Z529" s="15">
        <v>4491</v>
      </c>
      <c r="AA529" s="15">
        <v>1.6539999999999999</v>
      </c>
      <c r="AB529" s="15">
        <v>52.7</v>
      </c>
    </row>
    <row r="530" spans="1:28" ht="15" customHeight="1" x14ac:dyDescent="0.3">
      <c r="A530" s="15" t="s">
        <v>658</v>
      </c>
      <c r="B530" s="15" t="s">
        <v>126</v>
      </c>
      <c r="C530" s="15" t="s">
        <v>123</v>
      </c>
      <c r="D530" s="15" t="s">
        <v>177</v>
      </c>
      <c r="E530" s="15" t="s">
        <v>112</v>
      </c>
      <c r="F530" s="15">
        <v>11.32</v>
      </c>
      <c r="G530" s="15">
        <v>297.2</v>
      </c>
      <c r="H530" s="15">
        <v>17.8</v>
      </c>
      <c r="I530" s="15">
        <v>64.400000000000006</v>
      </c>
      <c r="J530" s="15">
        <v>6.4</v>
      </c>
      <c r="K530" s="15">
        <v>5.55</v>
      </c>
      <c r="L530" s="15">
        <v>22.5</v>
      </c>
      <c r="M530" s="15">
        <v>144</v>
      </c>
      <c r="N530" s="15">
        <v>41.6</v>
      </c>
      <c r="O530" s="15">
        <v>130.69999999999999</v>
      </c>
      <c r="P530" s="15" t="s">
        <v>116</v>
      </c>
      <c r="Q530" s="15">
        <v>195.8</v>
      </c>
      <c r="R530" s="15">
        <v>5.92</v>
      </c>
      <c r="S530" s="15">
        <v>0.94</v>
      </c>
      <c r="T530" s="15">
        <v>7.89</v>
      </c>
      <c r="U530" s="15">
        <v>89.31</v>
      </c>
      <c r="V530" s="15">
        <v>3559</v>
      </c>
      <c r="W530" s="15">
        <v>826201</v>
      </c>
      <c r="X530" s="15">
        <v>317854</v>
      </c>
      <c r="Y530" s="15">
        <v>-508347</v>
      </c>
      <c r="Z530" s="15">
        <v>11664</v>
      </c>
      <c r="AA530" s="15">
        <v>7.657</v>
      </c>
      <c r="AB530" s="15">
        <v>36.9</v>
      </c>
    </row>
    <row r="531" spans="1:28" ht="15" customHeight="1" x14ac:dyDescent="0.3">
      <c r="A531" s="15" t="s">
        <v>659</v>
      </c>
      <c r="B531" s="15" t="s">
        <v>104</v>
      </c>
      <c r="C531" s="15" t="s">
        <v>114</v>
      </c>
      <c r="D531" s="15" t="s">
        <v>144</v>
      </c>
      <c r="E531" s="15" t="s">
        <v>112</v>
      </c>
      <c r="F531" s="15">
        <v>9.57</v>
      </c>
      <c r="G531" s="15">
        <v>185.3</v>
      </c>
      <c r="H531" s="15">
        <v>23.9</v>
      </c>
      <c r="I531" s="15">
        <v>56.2</v>
      </c>
      <c r="J531" s="15">
        <v>7.9</v>
      </c>
      <c r="K531" s="15">
        <v>5.99</v>
      </c>
      <c r="L531" s="15">
        <v>25.3</v>
      </c>
      <c r="M531" s="15">
        <v>150.30000000000001</v>
      </c>
      <c r="N531" s="15">
        <v>60.8</v>
      </c>
      <c r="O531" s="15">
        <v>108.5</v>
      </c>
      <c r="P531" s="15" t="s">
        <v>116</v>
      </c>
      <c r="Q531" s="15">
        <v>180.6</v>
      </c>
      <c r="R531" s="15">
        <v>6.68</v>
      </c>
      <c r="S531" s="15">
        <v>0.72</v>
      </c>
      <c r="T531" s="15">
        <v>0.77</v>
      </c>
      <c r="U531" s="15">
        <v>7.37</v>
      </c>
      <c r="V531" s="15">
        <v>55386</v>
      </c>
      <c r="W531" s="15">
        <v>527492</v>
      </c>
      <c r="X531" s="15">
        <v>408195</v>
      </c>
      <c r="Y531" s="15">
        <v>-119297</v>
      </c>
      <c r="Z531" s="15">
        <v>2408</v>
      </c>
      <c r="AA531" s="15">
        <v>3.0609999999999999</v>
      </c>
      <c r="AB531" s="15">
        <v>31.9</v>
      </c>
    </row>
    <row r="532" spans="1:28" ht="15" customHeight="1" x14ac:dyDescent="0.3">
      <c r="A532" s="15" t="s">
        <v>660</v>
      </c>
      <c r="B532" s="15" t="s">
        <v>146</v>
      </c>
      <c r="C532" s="15" t="s">
        <v>105</v>
      </c>
      <c r="D532" s="15" t="s">
        <v>106</v>
      </c>
      <c r="E532" s="15" t="s">
        <v>101</v>
      </c>
      <c r="F532" s="15">
        <v>8.2899999999999991</v>
      </c>
      <c r="G532" s="15">
        <v>1012.8</v>
      </c>
      <c r="H532" s="15">
        <v>31.4</v>
      </c>
      <c r="I532" s="15">
        <v>85.9</v>
      </c>
      <c r="J532" s="15">
        <v>6.6</v>
      </c>
      <c r="K532" s="15">
        <v>6.63</v>
      </c>
      <c r="L532" s="15">
        <v>31.2</v>
      </c>
      <c r="M532" s="15">
        <v>123.5</v>
      </c>
      <c r="N532" s="15">
        <v>59.5</v>
      </c>
      <c r="O532" s="15">
        <v>73.3</v>
      </c>
      <c r="P532" s="15" t="s">
        <v>107</v>
      </c>
      <c r="Q532" s="15">
        <v>179.7</v>
      </c>
      <c r="R532" s="15">
        <v>4.21</v>
      </c>
      <c r="S532" s="15">
        <v>0.97</v>
      </c>
      <c r="T532" s="15">
        <v>3.26</v>
      </c>
      <c r="U532" s="15">
        <v>27.03</v>
      </c>
      <c r="V532" s="15">
        <v>20140</v>
      </c>
      <c r="W532" s="15">
        <v>501705</v>
      </c>
      <c r="X532" s="15">
        <v>544384</v>
      </c>
      <c r="Y532" s="15">
        <v>42679</v>
      </c>
      <c r="Z532" s="15">
        <v>6365</v>
      </c>
      <c r="AA532" s="15">
        <v>4.2469999999999999</v>
      </c>
      <c r="AB532" s="15">
        <v>62.5</v>
      </c>
    </row>
    <row r="533" spans="1:28" ht="15" customHeight="1" x14ac:dyDescent="0.3">
      <c r="A533" s="15" t="s">
        <v>661</v>
      </c>
      <c r="B533" s="15" t="s">
        <v>98</v>
      </c>
      <c r="C533" s="15" t="s">
        <v>152</v>
      </c>
      <c r="D533" s="15" t="s">
        <v>100</v>
      </c>
      <c r="E533" s="15" t="s">
        <v>112</v>
      </c>
      <c r="F533" s="15">
        <v>4.25</v>
      </c>
      <c r="G533" s="15">
        <v>162.80000000000001</v>
      </c>
      <c r="H533" s="15">
        <v>24.1</v>
      </c>
      <c r="I533" s="15">
        <v>65.400000000000006</v>
      </c>
      <c r="J533" s="15">
        <v>8.1</v>
      </c>
      <c r="K533" s="15">
        <v>6.9</v>
      </c>
      <c r="L533" s="15">
        <v>26.6</v>
      </c>
      <c r="M533" s="15">
        <v>149</v>
      </c>
      <c r="N533" s="15">
        <v>54.2</v>
      </c>
      <c r="O533" s="15">
        <v>115.3</v>
      </c>
      <c r="P533" s="15" t="s">
        <v>107</v>
      </c>
      <c r="Q533" s="15">
        <v>69.8</v>
      </c>
      <c r="R533" s="15">
        <v>4.0599999999999996</v>
      </c>
      <c r="S533" s="15">
        <v>0.89</v>
      </c>
      <c r="T533" s="15">
        <v>2.44</v>
      </c>
      <c r="U533" s="15">
        <v>10.37</v>
      </c>
      <c r="V533" s="15">
        <v>23504</v>
      </c>
      <c r="W533" s="15">
        <v>245593</v>
      </c>
      <c r="X533" s="15">
        <v>243736</v>
      </c>
      <c r="Y533" s="15">
        <v>-1857</v>
      </c>
      <c r="Z533" s="15">
        <v>3104</v>
      </c>
      <c r="AA533" s="15">
        <v>3.3410000000000002</v>
      </c>
      <c r="AB533" s="15">
        <v>31.7</v>
      </c>
    </row>
    <row r="534" spans="1:28" ht="15" customHeight="1" x14ac:dyDescent="0.3">
      <c r="A534" s="15" t="s">
        <v>662</v>
      </c>
      <c r="B534" s="15" t="s">
        <v>146</v>
      </c>
      <c r="C534" s="15" t="s">
        <v>110</v>
      </c>
      <c r="D534" s="15" t="s">
        <v>115</v>
      </c>
      <c r="E534" s="15" t="s">
        <v>101</v>
      </c>
      <c r="F534" s="15">
        <v>8.5299999999999994</v>
      </c>
      <c r="G534" s="15">
        <v>635.6</v>
      </c>
      <c r="H534" s="15">
        <v>29.2</v>
      </c>
      <c r="I534" s="15">
        <v>57.5</v>
      </c>
      <c r="J534" s="15">
        <v>5.9</v>
      </c>
      <c r="K534" s="15">
        <v>6.18</v>
      </c>
      <c r="L534" s="15">
        <v>34.4</v>
      </c>
      <c r="M534" s="15">
        <v>111.3</v>
      </c>
      <c r="N534" s="15">
        <v>45.6</v>
      </c>
      <c r="O534" s="15">
        <v>133.1</v>
      </c>
      <c r="P534" s="15" t="s">
        <v>116</v>
      </c>
      <c r="Q534" s="15">
        <v>254</v>
      </c>
      <c r="R534" s="15">
        <v>7.36</v>
      </c>
      <c r="S534" s="15">
        <v>0.88</v>
      </c>
      <c r="T534" s="15">
        <v>2.73</v>
      </c>
      <c r="U534" s="15">
        <v>23.29</v>
      </c>
      <c r="V534" s="15">
        <v>24424</v>
      </c>
      <c r="W534" s="15">
        <v>681956</v>
      </c>
      <c r="X534" s="15">
        <v>568835</v>
      </c>
      <c r="Y534" s="15">
        <v>-113121</v>
      </c>
      <c r="Z534" s="15">
        <v>6494</v>
      </c>
      <c r="AA534" s="15">
        <v>3.5859999999999999</v>
      </c>
      <c r="AB534" s="15">
        <v>41.5</v>
      </c>
    </row>
    <row r="535" spans="1:28" ht="15" customHeight="1" x14ac:dyDescent="0.3">
      <c r="A535" s="15" t="s">
        <v>663</v>
      </c>
      <c r="B535" s="15" t="s">
        <v>109</v>
      </c>
      <c r="C535" s="15" t="s">
        <v>114</v>
      </c>
      <c r="D535" s="15" t="s">
        <v>106</v>
      </c>
      <c r="E535" s="15" t="s">
        <v>120</v>
      </c>
      <c r="F535" s="15">
        <v>14.64</v>
      </c>
      <c r="G535" s="15">
        <v>465.9</v>
      </c>
      <c r="H535" s="15">
        <v>30.3</v>
      </c>
      <c r="I535" s="15">
        <v>44</v>
      </c>
      <c r="J535" s="15">
        <v>8.9</v>
      </c>
      <c r="K535" s="15">
        <v>6.67</v>
      </c>
      <c r="L535" s="15">
        <v>23.1</v>
      </c>
      <c r="M535" s="15">
        <v>114.8</v>
      </c>
      <c r="N535" s="15">
        <v>43.6</v>
      </c>
      <c r="O535" s="15">
        <v>114.6</v>
      </c>
      <c r="P535" s="15" t="s">
        <v>102</v>
      </c>
      <c r="Q535" s="15">
        <v>208.7</v>
      </c>
      <c r="R535" s="15">
        <v>4.13</v>
      </c>
      <c r="S535" s="15">
        <v>1</v>
      </c>
      <c r="T535" s="15">
        <v>3.73</v>
      </c>
      <c r="U535" s="15">
        <v>54.61</v>
      </c>
      <c r="V535" s="15">
        <v>24003</v>
      </c>
      <c r="W535" s="15">
        <v>945613</v>
      </c>
      <c r="X535" s="15">
        <v>1310804</v>
      </c>
      <c r="Y535" s="15">
        <v>365191</v>
      </c>
      <c r="Z535" s="15">
        <v>7816</v>
      </c>
      <c r="AA535" s="15">
        <v>6.9870000000000001</v>
      </c>
      <c r="AB535" s="15">
        <v>49.6</v>
      </c>
    </row>
    <row r="536" spans="1:28" ht="15" customHeight="1" x14ac:dyDescent="0.3">
      <c r="A536" s="15" t="s">
        <v>664</v>
      </c>
      <c r="B536" s="15" t="s">
        <v>126</v>
      </c>
      <c r="C536" s="15" t="s">
        <v>114</v>
      </c>
      <c r="D536" s="15" t="s">
        <v>106</v>
      </c>
      <c r="E536" s="15" t="s">
        <v>101</v>
      </c>
      <c r="F536" s="15">
        <v>4.29</v>
      </c>
      <c r="G536" s="15">
        <v>860.6</v>
      </c>
      <c r="H536" s="15">
        <v>23.4</v>
      </c>
      <c r="I536" s="15">
        <v>81</v>
      </c>
      <c r="J536" s="15">
        <v>6.8</v>
      </c>
      <c r="K536" s="15">
        <v>7.29</v>
      </c>
      <c r="L536" s="15">
        <v>42</v>
      </c>
      <c r="M536" s="15">
        <v>108.1</v>
      </c>
      <c r="N536" s="15">
        <v>61.2</v>
      </c>
      <c r="O536" s="15">
        <v>104.7</v>
      </c>
      <c r="P536" s="15" t="s">
        <v>102</v>
      </c>
      <c r="Q536" s="15">
        <v>153.6</v>
      </c>
      <c r="R536" s="15">
        <v>6.36</v>
      </c>
      <c r="S536" s="15">
        <v>0.95</v>
      </c>
      <c r="T536" s="15">
        <v>3.19</v>
      </c>
      <c r="U536" s="15">
        <v>13.69</v>
      </c>
      <c r="V536" s="15">
        <v>19543</v>
      </c>
      <c r="W536" s="15">
        <v>273094</v>
      </c>
      <c r="X536" s="15">
        <v>267544</v>
      </c>
      <c r="Y536" s="15">
        <v>-5550</v>
      </c>
      <c r="Z536" s="15">
        <v>2471</v>
      </c>
      <c r="AA536" s="15">
        <v>5.54</v>
      </c>
      <c r="AB536" s="15">
        <v>47.7</v>
      </c>
    </row>
    <row r="537" spans="1:28" ht="15" customHeight="1" x14ac:dyDescent="0.3">
      <c r="A537" s="15" t="s">
        <v>665</v>
      </c>
      <c r="B537" s="15" t="s">
        <v>118</v>
      </c>
      <c r="C537" s="15" t="s">
        <v>123</v>
      </c>
      <c r="D537" s="15" t="s">
        <v>106</v>
      </c>
      <c r="E537" s="15" t="s">
        <v>112</v>
      </c>
      <c r="F537" s="15">
        <v>11.98</v>
      </c>
      <c r="G537" s="15">
        <v>216</v>
      </c>
      <c r="H537" s="15">
        <v>26.4</v>
      </c>
      <c r="I537" s="15">
        <v>53.8</v>
      </c>
      <c r="J537" s="15">
        <v>7.1</v>
      </c>
      <c r="K537" s="15">
        <v>6.42</v>
      </c>
      <c r="L537" s="15">
        <v>13.5</v>
      </c>
      <c r="M537" s="15">
        <v>136.6</v>
      </c>
      <c r="N537" s="15">
        <v>24.1</v>
      </c>
      <c r="O537" s="15">
        <v>66.7</v>
      </c>
      <c r="P537" s="15" t="s">
        <v>102</v>
      </c>
      <c r="Q537" s="15">
        <v>256.2</v>
      </c>
      <c r="R537" s="15">
        <v>6.4</v>
      </c>
      <c r="S537" s="15">
        <v>0.85</v>
      </c>
      <c r="T537" s="15">
        <v>3.22</v>
      </c>
      <c r="U537" s="15">
        <v>38.58</v>
      </c>
      <c r="V537" s="15">
        <v>21902</v>
      </c>
      <c r="W537" s="15">
        <v>824266</v>
      </c>
      <c r="X537" s="15">
        <v>844979</v>
      </c>
      <c r="Y537" s="15">
        <v>20713</v>
      </c>
      <c r="Z537" s="15">
        <v>5469</v>
      </c>
      <c r="AA537" s="15">
        <v>7.0540000000000003</v>
      </c>
      <c r="AB537" s="15">
        <v>32.799999999999997</v>
      </c>
    </row>
    <row r="538" spans="1:28" ht="15" customHeight="1" x14ac:dyDescent="0.3">
      <c r="A538" s="15" t="s">
        <v>666</v>
      </c>
      <c r="B538" s="15" t="s">
        <v>122</v>
      </c>
      <c r="C538" s="15" t="s">
        <v>110</v>
      </c>
      <c r="D538" s="15" t="s">
        <v>130</v>
      </c>
      <c r="E538" s="15" t="s">
        <v>101</v>
      </c>
      <c r="F538" s="15">
        <v>12.66</v>
      </c>
      <c r="G538" s="15">
        <v>670</v>
      </c>
      <c r="H538" s="15">
        <v>22.7</v>
      </c>
      <c r="I538" s="15">
        <v>84</v>
      </c>
      <c r="J538" s="15">
        <v>6.3</v>
      </c>
      <c r="K538" s="15">
        <v>6.33</v>
      </c>
      <c r="L538" s="15">
        <v>31.1</v>
      </c>
      <c r="M538" s="15">
        <v>89.9</v>
      </c>
      <c r="N538" s="15">
        <v>67.599999999999994</v>
      </c>
      <c r="O538" s="15">
        <v>103.6</v>
      </c>
      <c r="P538" s="15" t="s">
        <v>107</v>
      </c>
      <c r="Q538" s="15">
        <v>138.6</v>
      </c>
      <c r="R538" s="15">
        <v>5.4</v>
      </c>
      <c r="S538" s="15">
        <v>0.99</v>
      </c>
      <c r="T538" s="15">
        <v>1.59</v>
      </c>
      <c r="U538" s="15">
        <v>20.13</v>
      </c>
      <c r="V538" s="15">
        <v>67283</v>
      </c>
      <c r="W538" s="15">
        <v>864030</v>
      </c>
      <c r="X538" s="15">
        <v>1354407</v>
      </c>
      <c r="Y538" s="15">
        <v>490377</v>
      </c>
      <c r="Z538" s="15">
        <v>11316</v>
      </c>
      <c r="AA538" s="15">
        <v>1.7789999999999999</v>
      </c>
      <c r="AB538" s="15">
        <v>36.6</v>
      </c>
    </row>
    <row r="539" spans="1:28" ht="15" customHeight="1" x14ac:dyDescent="0.3">
      <c r="A539" s="15" t="s">
        <v>667</v>
      </c>
      <c r="B539" s="15" t="s">
        <v>122</v>
      </c>
      <c r="C539" s="15" t="s">
        <v>114</v>
      </c>
      <c r="D539" s="15" t="s">
        <v>177</v>
      </c>
      <c r="E539" s="15" t="s">
        <v>120</v>
      </c>
      <c r="F539" s="15">
        <v>6.94</v>
      </c>
      <c r="G539" s="15">
        <v>322.10000000000002</v>
      </c>
      <c r="H539" s="15">
        <v>30.4</v>
      </c>
      <c r="I539" s="15">
        <v>57.3</v>
      </c>
      <c r="J539" s="15">
        <v>6.5</v>
      </c>
      <c r="K539" s="15">
        <v>6.7</v>
      </c>
      <c r="L539" s="15">
        <v>9</v>
      </c>
      <c r="M539" s="15">
        <v>111.9</v>
      </c>
      <c r="N539" s="15">
        <v>68.2</v>
      </c>
      <c r="O539" s="15">
        <v>115</v>
      </c>
      <c r="P539" s="15" t="s">
        <v>107</v>
      </c>
      <c r="Q539" s="15">
        <v>164.5</v>
      </c>
      <c r="R539" s="15">
        <v>4.9000000000000004</v>
      </c>
      <c r="S539" s="15">
        <v>0.88</v>
      </c>
      <c r="T539" s="15">
        <v>51.39</v>
      </c>
      <c r="U539" s="15">
        <v>356.65</v>
      </c>
      <c r="V539" s="15">
        <v>3635</v>
      </c>
      <c r="W539" s="15">
        <v>470888</v>
      </c>
      <c r="X539" s="15">
        <v>1296423</v>
      </c>
      <c r="Y539" s="15">
        <v>825535</v>
      </c>
      <c r="Z539" s="15">
        <v>16650</v>
      </c>
      <c r="AA539" s="15">
        <v>21.42</v>
      </c>
      <c r="AB539" s="15">
        <v>51.3</v>
      </c>
    </row>
    <row r="540" spans="1:28" ht="15" customHeight="1" x14ac:dyDescent="0.3">
      <c r="A540" s="15" t="s">
        <v>668</v>
      </c>
      <c r="B540" s="15" t="s">
        <v>146</v>
      </c>
      <c r="C540" s="15" t="s">
        <v>114</v>
      </c>
      <c r="D540" s="15" t="s">
        <v>132</v>
      </c>
      <c r="E540" s="15" t="s">
        <v>112</v>
      </c>
      <c r="F540" s="15">
        <v>14.65</v>
      </c>
      <c r="G540" s="15">
        <v>232.5</v>
      </c>
      <c r="H540" s="15">
        <v>24.3</v>
      </c>
      <c r="I540" s="15">
        <v>59.2</v>
      </c>
      <c r="J540" s="15">
        <v>9</v>
      </c>
      <c r="K540" s="15">
        <v>5.51</v>
      </c>
      <c r="L540" s="15">
        <v>31.9</v>
      </c>
      <c r="M540" s="15">
        <v>114.4</v>
      </c>
      <c r="N540" s="15">
        <v>60.1</v>
      </c>
      <c r="O540" s="15">
        <v>93.8</v>
      </c>
      <c r="P540" s="15" t="s">
        <v>116</v>
      </c>
      <c r="Q540" s="15">
        <v>267.39999999999998</v>
      </c>
      <c r="R540" s="15">
        <v>2.83</v>
      </c>
      <c r="S540" s="15">
        <v>0.98</v>
      </c>
      <c r="T540" s="15">
        <v>0.3</v>
      </c>
      <c r="U540" s="15">
        <v>4.3899999999999997</v>
      </c>
      <c r="V540" s="15">
        <v>112312</v>
      </c>
      <c r="W540" s="15">
        <v>1010495</v>
      </c>
      <c r="X540" s="15">
        <v>493050</v>
      </c>
      <c r="Y540" s="15">
        <v>-517445</v>
      </c>
      <c r="Z540" s="15">
        <v>4727</v>
      </c>
      <c r="AA540" s="15">
        <v>0.92900000000000005</v>
      </c>
      <c r="AB540" s="15">
        <v>44.3</v>
      </c>
    </row>
    <row r="541" spans="1:28" ht="15" customHeight="1" x14ac:dyDescent="0.3">
      <c r="A541" s="15" t="s">
        <v>669</v>
      </c>
      <c r="B541" s="15" t="s">
        <v>98</v>
      </c>
      <c r="C541" s="15" t="s">
        <v>110</v>
      </c>
      <c r="D541" s="15" t="s">
        <v>144</v>
      </c>
      <c r="E541" s="15" t="s">
        <v>101</v>
      </c>
      <c r="F541" s="15">
        <v>0.89</v>
      </c>
      <c r="G541" s="15">
        <v>1093</v>
      </c>
      <c r="H541" s="15">
        <v>33</v>
      </c>
      <c r="I541" s="15">
        <v>69.900000000000006</v>
      </c>
      <c r="J541" s="15">
        <v>8.8000000000000007</v>
      </c>
      <c r="K541" s="15">
        <v>6.25</v>
      </c>
      <c r="L541" s="15">
        <v>30.7</v>
      </c>
      <c r="M541" s="15">
        <v>70.5</v>
      </c>
      <c r="N541" s="15">
        <v>58.5</v>
      </c>
      <c r="O541" s="15">
        <v>136.9</v>
      </c>
      <c r="P541" s="15" t="s">
        <v>107</v>
      </c>
      <c r="Q541" s="15">
        <v>274.7</v>
      </c>
      <c r="R541" s="15">
        <v>5.51</v>
      </c>
      <c r="S541" s="15">
        <v>0.72</v>
      </c>
      <c r="T541" s="15">
        <v>1.1599999999999999</v>
      </c>
      <c r="U541" s="15">
        <v>1.03</v>
      </c>
      <c r="V541" s="15">
        <v>50525</v>
      </c>
      <c r="W541" s="15">
        <v>77878</v>
      </c>
      <c r="X541" s="15">
        <v>52041</v>
      </c>
      <c r="Y541" s="15">
        <v>-25837</v>
      </c>
      <c r="Z541" s="15">
        <v>574</v>
      </c>
      <c r="AA541" s="15">
        <v>1.794</v>
      </c>
      <c r="AB541" s="15">
        <v>59</v>
      </c>
    </row>
    <row r="542" spans="1:28" ht="15" customHeight="1" x14ac:dyDescent="0.3">
      <c r="A542" s="15" t="s">
        <v>670</v>
      </c>
      <c r="B542" s="15" t="s">
        <v>137</v>
      </c>
      <c r="C542" s="15" t="s">
        <v>99</v>
      </c>
      <c r="D542" s="15" t="s">
        <v>132</v>
      </c>
      <c r="E542" s="15" t="s">
        <v>101</v>
      </c>
      <c r="F542" s="15">
        <v>6.19</v>
      </c>
      <c r="G542" s="15">
        <v>579.5</v>
      </c>
      <c r="H542" s="15">
        <v>31.2</v>
      </c>
      <c r="I542" s="15">
        <v>51.1</v>
      </c>
      <c r="J542" s="15">
        <v>5.0999999999999996</v>
      </c>
      <c r="K542" s="15">
        <v>7.92</v>
      </c>
      <c r="L542" s="15">
        <v>30</v>
      </c>
      <c r="M542" s="15">
        <v>116.7</v>
      </c>
      <c r="N542" s="15">
        <v>56.1</v>
      </c>
      <c r="O542" s="15">
        <v>124</v>
      </c>
      <c r="P542" s="15" t="s">
        <v>107</v>
      </c>
      <c r="Q542" s="15">
        <v>178.7</v>
      </c>
      <c r="R542" s="15">
        <v>6.3</v>
      </c>
      <c r="S542" s="15">
        <v>0.89</v>
      </c>
      <c r="T542" s="15">
        <v>0.45</v>
      </c>
      <c r="U542" s="15">
        <v>2.79</v>
      </c>
      <c r="V542" s="15">
        <v>124463</v>
      </c>
      <c r="W542" s="15">
        <v>443163</v>
      </c>
      <c r="X542" s="15">
        <v>347252</v>
      </c>
      <c r="Y542" s="15">
        <v>-95911</v>
      </c>
      <c r="Z542" s="15">
        <v>4666</v>
      </c>
      <c r="AA542" s="15">
        <v>0.59799999999999998</v>
      </c>
      <c r="AB542" s="15">
        <v>52.1</v>
      </c>
    </row>
    <row r="543" spans="1:28" ht="15" customHeight="1" x14ac:dyDescent="0.3">
      <c r="A543" s="15" t="s">
        <v>671</v>
      </c>
      <c r="B543" s="15" t="s">
        <v>104</v>
      </c>
      <c r="C543" s="15" t="s">
        <v>123</v>
      </c>
      <c r="D543" s="15" t="s">
        <v>106</v>
      </c>
      <c r="E543" s="15" t="s">
        <v>101</v>
      </c>
      <c r="F543" s="15">
        <v>1.31</v>
      </c>
      <c r="G543" s="15">
        <v>874.6</v>
      </c>
      <c r="H543" s="15">
        <v>25</v>
      </c>
      <c r="I543" s="15">
        <v>58.8</v>
      </c>
      <c r="J543" s="15">
        <v>7.1</v>
      </c>
      <c r="K543" s="15">
        <v>6.07</v>
      </c>
      <c r="L543" s="15">
        <v>24.6</v>
      </c>
      <c r="M543" s="15">
        <v>136</v>
      </c>
      <c r="N543" s="15">
        <v>70</v>
      </c>
      <c r="O543" s="15">
        <v>129</v>
      </c>
      <c r="P543" s="15" t="s">
        <v>116</v>
      </c>
      <c r="Q543" s="15">
        <v>180.3</v>
      </c>
      <c r="R543" s="15">
        <v>2.99</v>
      </c>
      <c r="S543" s="15">
        <v>0.69</v>
      </c>
      <c r="T543" s="15">
        <v>2.69</v>
      </c>
      <c r="U543" s="15">
        <v>3.52</v>
      </c>
      <c r="V543" s="15">
        <v>19833</v>
      </c>
      <c r="W543" s="15">
        <v>85470</v>
      </c>
      <c r="X543" s="15">
        <v>69812</v>
      </c>
      <c r="Y543" s="15">
        <v>-15658</v>
      </c>
      <c r="Z543" s="15">
        <v>424</v>
      </c>
      <c r="AA543" s="15">
        <v>8.3019999999999996</v>
      </c>
      <c r="AB543" s="15">
        <v>69.3</v>
      </c>
    </row>
    <row r="544" spans="1:28" ht="15" customHeight="1" x14ac:dyDescent="0.3">
      <c r="A544" s="15" t="s">
        <v>672</v>
      </c>
      <c r="B544" s="15" t="s">
        <v>118</v>
      </c>
      <c r="C544" s="15" t="s">
        <v>110</v>
      </c>
      <c r="D544" s="15" t="s">
        <v>111</v>
      </c>
      <c r="E544" s="15" t="s">
        <v>112</v>
      </c>
      <c r="F544" s="15">
        <v>11.46</v>
      </c>
      <c r="G544" s="15">
        <v>277.3</v>
      </c>
      <c r="H544" s="15">
        <v>26</v>
      </c>
      <c r="I544" s="15">
        <v>57.7</v>
      </c>
      <c r="J544" s="15">
        <v>7.5</v>
      </c>
      <c r="K544" s="15">
        <v>7.18</v>
      </c>
      <c r="L544" s="15">
        <v>17.600000000000001</v>
      </c>
      <c r="M544" s="15">
        <v>88.3</v>
      </c>
      <c r="N544" s="15">
        <v>48.8</v>
      </c>
      <c r="O544" s="15">
        <v>54.7</v>
      </c>
      <c r="P544" s="15" t="s">
        <v>107</v>
      </c>
      <c r="Q544" s="15">
        <v>180.2</v>
      </c>
      <c r="R544" s="15">
        <v>7.92</v>
      </c>
      <c r="S544" s="15">
        <v>0.71</v>
      </c>
      <c r="T544" s="15">
        <v>0.88</v>
      </c>
      <c r="U544" s="15">
        <v>10.08</v>
      </c>
      <c r="V544" s="15">
        <v>76378</v>
      </c>
      <c r="W544" s="15">
        <v>783107</v>
      </c>
      <c r="X544" s="15">
        <v>769890</v>
      </c>
      <c r="Y544" s="15">
        <v>-13217</v>
      </c>
      <c r="Z544" s="15">
        <v>5269</v>
      </c>
      <c r="AA544" s="15">
        <v>1.913</v>
      </c>
      <c r="AB544" s="15">
        <v>38.299999999999997</v>
      </c>
    </row>
    <row r="545" spans="1:28" ht="15" customHeight="1" x14ac:dyDescent="0.3">
      <c r="A545" s="15" t="s">
        <v>673</v>
      </c>
      <c r="B545" s="15" t="s">
        <v>122</v>
      </c>
      <c r="C545" s="15" t="s">
        <v>170</v>
      </c>
      <c r="D545" s="15" t="s">
        <v>130</v>
      </c>
      <c r="E545" s="15" t="s">
        <v>112</v>
      </c>
      <c r="F545" s="15">
        <v>4.34</v>
      </c>
      <c r="G545" s="15">
        <v>312.39999999999998</v>
      </c>
      <c r="H545" s="15">
        <v>17.899999999999999</v>
      </c>
      <c r="I545" s="15">
        <v>51.2</v>
      </c>
      <c r="J545" s="15">
        <v>7.3</v>
      </c>
      <c r="K545" s="15">
        <v>6.16</v>
      </c>
      <c r="L545" s="15">
        <v>29.1</v>
      </c>
      <c r="M545" s="15">
        <v>99.4</v>
      </c>
      <c r="N545" s="15">
        <v>50.4</v>
      </c>
      <c r="O545" s="15">
        <v>143.80000000000001</v>
      </c>
      <c r="P545" s="15" t="s">
        <v>107</v>
      </c>
      <c r="Q545" s="15">
        <v>140</v>
      </c>
      <c r="R545" s="15">
        <v>2.9</v>
      </c>
      <c r="S545" s="15">
        <v>0.88</v>
      </c>
      <c r="T545" s="15">
        <v>0.89</v>
      </c>
      <c r="U545" s="15">
        <v>3.86</v>
      </c>
      <c r="V545" s="15">
        <v>69522</v>
      </c>
      <c r="W545" s="15">
        <v>215728</v>
      </c>
      <c r="X545" s="15">
        <v>268355</v>
      </c>
      <c r="Y545" s="15">
        <v>52627</v>
      </c>
      <c r="Z545" s="15">
        <v>4219</v>
      </c>
      <c r="AA545" s="15">
        <v>0.91500000000000004</v>
      </c>
      <c r="AB545" s="15">
        <v>40.700000000000003</v>
      </c>
    </row>
    <row r="546" spans="1:28" ht="15" customHeight="1" x14ac:dyDescent="0.3">
      <c r="A546" s="15" t="s">
        <v>674</v>
      </c>
      <c r="B546" s="15" t="s">
        <v>146</v>
      </c>
      <c r="C546" s="15" t="s">
        <v>99</v>
      </c>
      <c r="D546" s="15" t="s">
        <v>100</v>
      </c>
      <c r="E546" s="15" t="s">
        <v>112</v>
      </c>
      <c r="F546" s="15">
        <v>13.33</v>
      </c>
      <c r="G546" s="15">
        <v>543</v>
      </c>
      <c r="H546" s="15">
        <v>27.9</v>
      </c>
      <c r="I546" s="15">
        <v>71.5</v>
      </c>
      <c r="J546" s="15">
        <v>7.4</v>
      </c>
      <c r="K546" s="15">
        <v>6.79</v>
      </c>
      <c r="L546" s="15">
        <v>12.9</v>
      </c>
      <c r="M546" s="15">
        <v>89.5</v>
      </c>
      <c r="N546" s="15">
        <v>39</v>
      </c>
      <c r="O546" s="15">
        <v>106.2</v>
      </c>
      <c r="P546" s="15" t="s">
        <v>116</v>
      </c>
      <c r="Q546" s="15">
        <v>160.9</v>
      </c>
      <c r="R546" s="15">
        <v>2.95</v>
      </c>
      <c r="S546" s="15">
        <v>0.89</v>
      </c>
      <c r="T546" s="15">
        <v>2.72</v>
      </c>
      <c r="U546" s="15">
        <v>36.26</v>
      </c>
      <c r="V546" s="15">
        <v>25952</v>
      </c>
      <c r="W546" s="15">
        <v>856093</v>
      </c>
      <c r="X546" s="15">
        <v>941020</v>
      </c>
      <c r="Y546" s="15">
        <v>84927</v>
      </c>
      <c r="Z546" s="15">
        <v>4432</v>
      </c>
      <c r="AA546" s="15">
        <v>8.1809999999999992</v>
      </c>
      <c r="AB546" s="15">
        <v>57.6</v>
      </c>
    </row>
    <row r="547" spans="1:28" ht="15" customHeight="1" x14ac:dyDescent="0.3">
      <c r="A547" s="15" t="s">
        <v>675</v>
      </c>
      <c r="B547" s="15" t="s">
        <v>137</v>
      </c>
      <c r="C547" s="15" t="s">
        <v>119</v>
      </c>
      <c r="D547" s="15" t="s">
        <v>111</v>
      </c>
      <c r="E547" s="15" t="s">
        <v>120</v>
      </c>
      <c r="F547" s="15">
        <v>9.73</v>
      </c>
      <c r="G547" s="15">
        <v>462.6</v>
      </c>
      <c r="H547" s="15">
        <v>31.8</v>
      </c>
      <c r="I547" s="15">
        <v>64.7</v>
      </c>
      <c r="J547" s="15">
        <v>7.5</v>
      </c>
      <c r="K547" s="15">
        <v>7.68</v>
      </c>
      <c r="L547" s="15">
        <v>8</v>
      </c>
      <c r="M547" s="15">
        <v>81.5</v>
      </c>
      <c r="N547" s="15">
        <v>69</v>
      </c>
      <c r="O547" s="15">
        <v>98.4</v>
      </c>
      <c r="P547" s="15" t="s">
        <v>102</v>
      </c>
      <c r="Q547" s="15">
        <v>214.3</v>
      </c>
      <c r="R547" s="15">
        <v>7.45</v>
      </c>
      <c r="S547" s="15">
        <v>0.68</v>
      </c>
      <c r="T547" s="15">
        <v>0.32</v>
      </c>
      <c r="U547" s="15">
        <v>3.11</v>
      </c>
      <c r="V547" s="15">
        <v>67344</v>
      </c>
      <c r="W547" s="15">
        <v>721077</v>
      </c>
      <c r="X547" s="15">
        <v>209440</v>
      </c>
      <c r="Y547" s="15">
        <v>-511637</v>
      </c>
      <c r="Z547" s="15">
        <v>2584</v>
      </c>
      <c r="AA547" s="15">
        <v>1.204</v>
      </c>
      <c r="AB547" s="15">
        <v>36.799999999999997</v>
      </c>
    </row>
    <row r="548" spans="1:28" ht="15" customHeight="1" x14ac:dyDescent="0.3">
      <c r="A548" s="15" t="s">
        <v>676</v>
      </c>
      <c r="B548" s="15" t="s">
        <v>137</v>
      </c>
      <c r="C548" s="15" t="s">
        <v>105</v>
      </c>
      <c r="D548" s="15" t="s">
        <v>130</v>
      </c>
      <c r="E548" s="15" t="s">
        <v>112</v>
      </c>
      <c r="F548" s="15">
        <v>1.52</v>
      </c>
      <c r="G548" s="15">
        <v>417.5</v>
      </c>
      <c r="H548" s="15">
        <v>23</v>
      </c>
      <c r="I548" s="15">
        <v>67.5</v>
      </c>
      <c r="J548" s="15">
        <v>8.5</v>
      </c>
      <c r="K548" s="15">
        <v>6.54</v>
      </c>
      <c r="L548" s="15">
        <v>26</v>
      </c>
      <c r="M548" s="15">
        <v>136.5</v>
      </c>
      <c r="N548" s="15">
        <v>44.5</v>
      </c>
      <c r="O548" s="15">
        <v>105.1</v>
      </c>
      <c r="P548" s="15" t="s">
        <v>127</v>
      </c>
      <c r="Q548" s="15">
        <v>176.4</v>
      </c>
      <c r="R548" s="15">
        <v>2.6</v>
      </c>
      <c r="S548" s="15">
        <v>0.86</v>
      </c>
      <c r="T548" s="15">
        <v>1.71</v>
      </c>
      <c r="U548" s="15">
        <v>2.6</v>
      </c>
      <c r="V548" s="15">
        <v>70381</v>
      </c>
      <c r="W548" s="15">
        <v>134546</v>
      </c>
      <c r="X548" s="15">
        <v>182991</v>
      </c>
      <c r="Y548" s="15">
        <v>48445</v>
      </c>
      <c r="Z548" s="15">
        <v>1032</v>
      </c>
      <c r="AA548" s="15">
        <v>2.5190000000000001</v>
      </c>
      <c r="AB548" s="15">
        <v>43.6</v>
      </c>
    </row>
    <row r="549" spans="1:28" ht="15" customHeight="1" x14ac:dyDescent="0.3">
      <c r="A549" s="15" t="s">
        <v>677</v>
      </c>
      <c r="B549" s="15" t="s">
        <v>126</v>
      </c>
      <c r="C549" s="15" t="s">
        <v>123</v>
      </c>
      <c r="D549" s="15" t="s">
        <v>115</v>
      </c>
      <c r="E549" s="15" t="s">
        <v>112</v>
      </c>
      <c r="F549" s="15">
        <v>5.77</v>
      </c>
      <c r="G549" s="15">
        <v>693.8</v>
      </c>
      <c r="H549" s="15">
        <v>23</v>
      </c>
      <c r="I549" s="15">
        <v>67</v>
      </c>
      <c r="J549" s="15">
        <v>7.8</v>
      </c>
      <c r="K549" s="15">
        <v>6.27</v>
      </c>
      <c r="L549" s="15">
        <v>19.3</v>
      </c>
      <c r="M549" s="15">
        <v>111.7</v>
      </c>
      <c r="N549" s="15">
        <v>61.4</v>
      </c>
      <c r="O549" s="15">
        <v>124.7</v>
      </c>
      <c r="P549" s="15" t="s">
        <v>107</v>
      </c>
      <c r="Q549" s="15">
        <v>187.7</v>
      </c>
      <c r="R549" s="15">
        <v>8.73</v>
      </c>
      <c r="S549" s="15">
        <v>0.83</v>
      </c>
      <c r="T549" s="15">
        <v>3.43</v>
      </c>
      <c r="U549" s="15">
        <v>19.79</v>
      </c>
      <c r="V549" s="15">
        <v>21813</v>
      </c>
      <c r="W549" s="15">
        <v>452854</v>
      </c>
      <c r="X549" s="15">
        <v>431679</v>
      </c>
      <c r="Y549" s="15">
        <v>-21175</v>
      </c>
      <c r="Z549" s="15">
        <v>10829</v>
      </c>
      <c r="AA549" s="15">
        <v>1.8280000000000001</v>
      </c>
      <c r="AB549" s="15">
        <v>39.799999999999997</v>
      </c>
    </row>
    <row r="550" spans="1:28" ht="15" customHeight="1" x14ac:dyDescent="0.3">
      <c r="A550" s="15" t="s">
        <v>678</v>
      </c>
      <c r="B550" s="15" t="s">
        <v>126</v>
      </c>
      <c r="C550" s="15" t="s">
        <v>134</v>
      </c>
      <c r="D550" s="15" t="s">
        <v>115</v>
      </c>
      <c r="E550" s="15" t="s">
        <v>101</v>
      </c>
      <c r="F550" s="15">
        <v>10.37</v>
      </c>
      <c r="G550" s="15">
        <v>986.3</v>
      </c>
      <c r="H550" s="15">
        <v>23.5</v>
      </c>
      <c r="I550" s="15">
        <v>78.8</v>
      </c>
      <c r="J550" s="15">
        <v>5.8</v>
      </c>
      <c r="K550" s="15">
        <v>6.78</v>
      </c>
      <c r="L550" s="15">
        <v>24.6</v>
      </c>
      <c r="M550" s="15">
        <v>83.6</v>
      </c>
      <c r="N550" s="15">
        <v>54.6</v>
      </c>
      <c r="O550" s="15">
        <v>133.69999999999999</v>
      </c>
      <c r="P550" s="15" t="s">
        <v>116</v>
      </c>
      <c r="Q550" s="15">
        <v>189.7</v>
      </c>
      <c r="R550" s="15">
        <v>4.37</v>
      </c>
      <c r="S550" s="15">
        <v>0.76</v>
      </c>
      <c r="T550" s="15">
        <v>3.1</v>
      </c>
      <c r="U550" s="15">
        <v>32.15</v>
      </c>
      <c r="V550" s="15">
        <v>22197</v>
      </c>
      <c r="W550" s="15">
        <v>715386</v>
      </c>
      <c r="X550" s="15">
        <v>713634</v>
      </c>
      <c r="Y550" s="15">
        <v>-1752</v>
      </c>
      <c r="Z550" s="15">
        <v>7874</v>
      </c>
      <c r="AA550" s="15">
        <v>4.0830000000000002</v>
      </c>
      <c r="AB550" s="15">
        <v>56.6</v>
      </c>
    </row>
    <row r="551" spans="1:28" ht="15" customHeight="1" x14ac:dyDescent="0.3">
      <c r="A551" s="15" t="s">
        <v>679</v>
      </c>
      <c r="B551" s="15" t="s">
        <v>122</v>
      </c>
      <c r="C551" s="15" t="s">
        <v>119</v>
      </c>
      <c r="D551" s="15" t="s">
        <v>177</v>
      </c>
      <c r="E551" s="15" t="s">
        <v>120</v>
      </c>
      <c r="F551" s="15">
        <v>14.61</v>
      </c>
      <c r="G551" s="15">
        <v>283.10000000000002</v>
      </c>
      <c r="H551" s="15">
        <v>28.1</v>
      </c>
      <c r="I551" s="15">
        <v>38.200000000000003</v>
      </c>
      <c r="J551" s="15">
        <v>6.5</v>
      </c>
      <c r="K551" s="15">
        <v>7.76</v>
      </c>
      <c r="L551" s="15">
        <v>18.3</v>
      </c>
      <c r="M551" s="15">
        <v>114.1</v>
      </c>
      <c r="N551" s="15">
        <v>52.7</v>
      </c>
      <c r="O551" s="15">
        <v>82.3</v>
      </c>
      <c r="P551" s="15" t="s">
        <v>127</v>
      </c>
      <c r="Q551" s="15">
        <v>124.6</v>
      </c>
      <c r="R551" s="15">
        <v>5.97</v>
      </c>
      <c r="S551" s="15">
        <v>0.83</v>
      </c>
      <c r="T551" s="15">
        <v>10.97</v>
      </c>
      <c r="U551" s="15">
        <v>160.27000000000001</v>
      </c>
      <c r="V551" s="15">
        <v>3566</v>
      </c>
      <c r="W551" s="15">
        <v>882469</v>
      </c>
      <c r="X551" s="15">
        <v>571523</v>
      </c>
      <c r="Y551" s="15">
        <v>-310946</v>
      </c>
      <c r="Z551" s="15">
        <v>30041</v>
      </c>
      <c r="AA551" s="15">
        <v>5.335</v>
      </c>
      <c r="AB551" s="15">
        <v>21.1</v>
      </c>
    </row>
    <row r="552" spans="1:28" ht="15" customHeight="1" x14ac:dyDescent="0.3">
      <c r="A552" s="15" t="s">
        <v>680</v>
      </c>
      <c r="B552" s="15" t="s">
        <v>109</v>
      </c>
      <c r="C552" s="15" t="s">
        <v>152</v>
      </c>
      <c r="D552" s="15" t="s">
        <v>100</v>
      </c>
      <c r="E552" s="15" t="s">
        <v>112</v>
      </c>
      <c r="F552" s="15">
        <v>13.83</v>
      </c>
      <c r="G552" s="15">
        <v>115.2</v>
      </c>
      <c r="H552" s="15">
        <v>22.5</v>
      </c>
      <c r="I552" s="15">
        <v>58.7</v>
      </c>
      <c r="J552" s="15">
        <v>7.8</v>
      </c>
      <c r="K552" s="15">
        <v>7.03</v>
      </c>
      <c r="L552" s="15">
        <v>15.8</v>
      </c>
      <c r="M552" s="15">
        <v>119.4</v>
      </c>
      <c r="N552" s="15">
        <v>65.400000000000006</v>
      </c>
      <c r="O552" s="15">
        <v>125.4</v>
      </c>
      <c r="P552" s="15" t="s">
        <v>107</v>
      </c>
      <c r="Q552" s="15">
        <v>126.9</v>
      </c>
      <c r="R552" s="15">
        <v>6.43</v>
      </c>
      <c r="S552" s="15">
        <v>0.72</v>
      </c>
      <c r="T552" s="15">
        <v>1.94</v>
      </c>
      <c r="U552" s="15">
        <v>26.83</v>
      </c>
      <c r="V552" s="15">
        <v>26943</v>
      </c>
      <c r="W552" s="15">
        <v>1007796</v>
      </c>
      <c r="X552" s="15">
        <v>722881</v>
      </c>
      <c r="Y552" s="15">
        <v>-284915</v>
      </c>
      <c r="Z552" s="15">
        <v>8020</v>
      </c>
      <c r="AA552" s="15">
        <v>3.3450000000000002</v>
      </c>
      <c r="AB552" s="15">
        <v>38.4</v>
      </c>
    </row>
    <row r="553" spans="1:28" ht="15" customHeight="1" x14ac:dyDescent="0.3">
      <c r="A553" s="15" t="s">
        <v>681</v>
      </c>
      <c r="B553" s="15" t="s">
        <v>122</v>
      </c>
      <c r="C553" s="15" t="s">
        <v>170</v>
      </c>
      <c r="D553" s="15" t="s">
        <v>106</v>
      </c>
      <c r="E553" s="15" t="s">
        <v>101</v>
      </c>
      <c r="F553" s="15">
        <v>11.24</v>
      </c>
      <c r="G553" s="15">
        <v>1064.3</v>
      </c>
      <c r="H553" s="15">
        <v>29.3</v>
      </c>
      <c r="I553" s="15">
        <v>69.099999999999994</v>
      </c>
      <c r="J553" s="15">
        <v>7.1</v>
      </c>
      <c r="K553" s="15">
        <v>7.36</v>
      </c>
      <c r="L553" s="15">
        <v>38.700000000000003</v>
      </c>
      <c r="M553" s="15">
        <v>133</v>
      </c>
      <c r="N553" s="15">
        <v>76.5</v>
      </c>
      <c r="O553" s="15">
        <v>85.5</v>
      </c>
      <c r="P553" s="15" t="s">
        <v>127</v>
      </c>
      <c r="Q553" s="15">
        <v>194.7</v>
      </c>
      <c r="R553" s="15">
        <v>3.82</v>
      </c>
      <c r="S553" s="15">
        <v>0.87</v>
      </c>
      <c r="T553" s="15">
        <v>1.97</v>
      </c>
      <c r="U553" s="15">
        <v>22.14</v>
      </c>
      <c r="V553" s="15">
        <v>22247</v>
      </c>
      <c r="W553" s="15">
        <v>747285</v>
      </c>
      <c r="X553" s="15">
        <v>492549</v>
      </c>
      <c r="Y553" s="15">
        <v>-254736</v>
      </c>
      <c r="Z553" s="15">
        <v>6391</v>
      </c>
      <c r="AA553" s="15">
        <v>3.464</v>
      </c>
      <c r="AB553" s="15">
        <v>65.900000000000006</v>
      </c>
    </row>
    <row r="554" spans="1:28" ht="15" customHeight="1" x14ac:dyDescent="0.3">
      <c r="A554" s="15" t="s">
        <v>682</v>
      </c>
      <c r="B554" s="15" t="s">
        <v>104</v>
      </c>
      <c r="C554" s="15" t="s">
        <v>129</v>
      </c>
      <c r="D554" s="15" t="s">
        <v>177</v>
      </c>
      <c r="E554" s="15" t="s">
        <v>101</v>
      </c>
      <c r="F554" s="15">
        <v>4.74</v>
      </c>
      <c r="G554" s="15">
        <v>1059.5</v>
      </c>
      <c r="H554" s="15">
        <v>24.6</v>
      </c>
      <c r="I554" s="15">
        <v>86.6</v>
      </c>
      <c r="J554" s="15">
        <v>6.9</v>
      </c>
      <c r="K554" s="15">
        <v>5.75</v>
      </c>
      <c r="L554" s="15">
        <v>33.299999999999997</v>
      </c>
      <c r="M554" s="15">
        <v>127.5</v>
      </c>
      <c r="N554" s="15">
        <v>43.9</v>
      </c>
      <c r="O554" s="15">
        <v>113.5</v>
      </c>
      <c r="P554" s="15" t="s">
        <v>116</v>
      </c>
      <c r="Q554" s="15">
        <v>101.2</v>
      </c>
      <c r="R554" s="15">
        <v>5.05</v>
      </c>
      <c r="S554" s="15">
        <v>0.7</v>
      </c>
      <c r="T554" s="15">
        <v>18.14</v>
      </c>
      <c r="U554" s="15">
        <v>85.98</v>
      </c>
      <c r="V554" s="15">
        <v>3071</v>
      </c>
      <c r="W554" s="15">
        <v>271647</v>
      </c>
      <c r="X554" s="15">
        <v>264045</v>
      </c>
      <c r="Y554" s="15">
        <v>-7602</v>
      </c>
      <c r="Z554" s="15">
        <v>4089</v>
      </c>
      <c r="AA554" s="15">
        <v>21.027000000000001</v>
      </c>
      <c r="AB554" s="15">
        <v>57.1</v>
      </c>
    </row>
    <row r="555" spans="1:28" ht="15" customHeight="1" x14ac:dyDescent="0.3">
      <c r="A555" s="15" t="s">
        <v>683</v>
      </c>
      <c r="B555" s="15" t="s">
        <v>104</v>
      </c>
      <c r="C555" s="15" t="s">
        <v>129</v>
      </c>
      <c r="D555" s="15" t="s">
        <v>111</v>
      </c>
      <c r="E555" s="15" t="s">
        <v>101</v>
      </c>
      <c r="F555" s="15">
        <v>13.52</v>
      </c>
      <c r="G555" s="15">
        <v>867.1</v>
      </c>
      <c r="H555" s="15">
        <v>28.3</v>
      </c>
      <c r="I555" s="15">
        <v>69.5</v>
      </c>
      <c r="J555" s="15">
        <v>5.4</v>
      </c>
      <c r="K555" s="15">
        <v>7.14</v>
      </c>
      <c r="L555" s="15">
        <v>24.6</v>
      </c>
      <c r="M555" s="15">
        <v>143</v>
      </c>
      <c r="N555" s="15">
        <v>24.7</v>
      </c>
      <c r="O555" s="15">
        <v>107.6</v>
      </c>
      <c r="P555" s="15" t="s">
        <v>107</v>
      </c>
      <c r="Q555" s="15">
        <v>165</v>
      </c>
      <c r="R555" s="15">
        <v>3.54</v>
      </c>
      <c r="S555" s="15">
        <v>0.96</v>
      </c>
      <c r="T555" s="15">
        <v>1.24</v>
      </c>
      <c r="U555" s="15">
        <v>16.760000000000002</v>
      </c>
      <c r="V555" s="15">
        <v>75525</v>
      </c>
      <c r="W555" s="15">
        <v>886313</v>
      </c>
      <c r="X555" s="15">
        <v>1265799</v>
      </c>
      <c r="Y555" s="15">
        <v>379486</v>
      </c>
      <c r="Z555" s="15">
        <v>6602</v>
      </c>
      <c r="AA555" s="15">
        <v>2.5390000000000001</v>
      </c>
      <c r="AB555" s="15">
        <v>49</v>
      </c>
    </row>
    <row r="556" spans="1:28" ht="15" customHeight="1" x14ac:dyDescent="0.3">
      <c r="A556" s="15" t="s">
        <v>684</v>
      </c>
      <c r="B556" s="15" t="s">
        <v>118</v>
      </c>
      <c r="C556" s="15" t="s">
        <v>110</v>
      </c>
      <c r="D556" s="15" t="s">
        <v>144</v>
      </c>
      <c r="E556" s="15" t="s">
        <v>112</v>
      </c>
      <c r="F556" s="15">
        <v>9.42</v>
      </c>
      <c r="G556" s="15">
        <v>350.9</v>
      </c>
      <c r="H556" s="15">
        <v>21.1</v>
      </c>
      <c r="I556" s="15">
        <v>58.3</v>
      </c>
      <c r="J556" s="15">
        <v>6.8</v>
      </c>
      <c r="K556" s="15">
        <v>7.05</v>
      </c>
      <c r="L556" s="15">
        <v>24.7</v>
      </c>
      <c r="M556" s="15">
        <v>152.6</v>
      </c>
      <c r="N556" s="15">
        <v>28.1</v>
      </c>
      <c r="O556" s="15">
        <v>129.5</v>
      </c>
      <c r="P556" s="15" t="s">
        <v>107</v>
      </c>
      <c r="Q556" s="15">
        <v>188.7</v>
      </c>
      <c r="R556" s="15">
        <v>7.01</v>
      </c>
      <c r="S556" s="15">
        <v>0.98</v>
      </c>
      <c r="T556" s="15">
        <v>1.38</v>
      </c>
      <c r="U556" s="15">
        <v>13</v>
      </c>
      <c r="V556" s="15">
        <v>56790</v>
      </c>
      <c r="W556" s="15">
        <v>718902</v>
      </c>
      <c r="X556" s="15">
        <v>738270</v>
      </c>
      <c r="Y556" s="15">
        <v>19368</v>
      </c>
      <c r="Z556" s="15">
        <v>6888</v>
      </c>
      <c r="AA556" s="15">
        <v>1.887</v>
      </c>
      <c r="AB556" s="15">
        <v>29.7</v>
      </c>
    </row>
    <row r="557" spans="1:28" ht="15" customHeight="1" x14ac:dyDescent="0.3">
      <c r="A557" s="15" t="s">
        <v>685</v>
      </c>
      <c r="B557" s="15" t="s">
        <v>98</v>
      </c>
      <c r="C557" s="15" t="s">
        <v>152</v>
      </c>
      <c r="D557" s="15" t="s">
        <v>132</v>
      </c>
      <c r="E557" s="15" t="s">
        <v>112</v>
      </c>
      <c r="F557" s="15">
        <v>7.94</v>
      </c>
      <c r="G557" s="15">
        <v>456.8</v>
      </c>
      <c r="H557" s="15">
        <v>25.3</v>
      </c>
      <c r="I557" s="15">
        <v>47.7</v>
      </c>
      <c r="J557" s="15">
        <v>7.6</v>
      </c>
      <c r="K557" s="15">
        <v>7.1</v>
      </c>
      <c r="L557" s="15">
        <v>12.9</v>
      </c>
      <c r="M557" s="15">
        <v>108</v>
      </c>
      <c r="N557" s="15">
        <v>75.8</v>
      </c>
      <c r="O557" s="15">
        <v>96.5</v>
      </c>
      <c r="P557" s="15" t="s">
        <v>107</v>
      </c>
      <c r="Q557" s="15">
        <v>228.2</v>
      </c>
      <c r="R557" s="15">
        <v>8.51</v>
      </c>
      <c r="S557" s="15">
        <v>0.87</v>
      </c>
      <c r="T557" s="15"/>
      <c r="U557" s="15">
        <v>15.64</v>
      </c>
      <c r="V557" s="15">
        <v>92892</v>
      </c>
      <c r="W557" s="15">
        <v>619157</v>
      </c>
      <c r="X557" s="15">
        <v>1452831</v>
      </c>
      <c r="Y557" s="15">
        <v>833674</v>
      </c>
      <c r="Z557" s="15">
        <v>6146</v>
      </c>
      <c r="AA557" s="15">
        <v>2.5449999999999999</v>
      </c>
      <c r="AB557" s="15">
        <v>34.4</v>
      </c>
    </row>
    <row r="558" spans="1:28" ht="15" customHeight="1" x14ac:dyDescent="0.3">
      <c r="A558" s="15" t="s">
        <v>686</v>
      </c>
      <c r="B558" s="15" t="s">
        <v>98</v>
      </c>
      <c r="C558" s="15" t="s">
        <v>119</v>
      </c>
      <c r="D558" s="15" t="s">
        <v>111</v>
      </c>
      <c r="E558" s="15" t="s">
        <v>101</v>
      </c>
      <c r="F558" s="15">
        <v>9.2100000000000009</v>
      </c>
      <c r="G558" s="15">
        <v>1123.4000000000001</v>
      </c>
      <c r="H558" s="15">
        <v>32.5</v>
      </c>
      <c r="I558" s="15">
        <v>70.5</v>
      </c>
      <c r="J558" s="15">
        <v>7.5</v>
      </c>
      <c r="K558" s="15">
        <v>5.85</v>
      </c>
      <c r="L558" s="15">
        <v>41</v>
      </c>
      <c r="M558" s="15">
        <v>92.7</v>
      </c>
      <c r="N558" s="15">
        <v>77.599999999999994</v>
      </c>
      <c r="O558" s="15">
        <v>85.2</v>
      </c>
      <c r="P558" s="15" t="s">
        <v>107</v>
      </c>
      <c r="Q558" s="15">
        <v>305.60000000000002</v>
      </c>
      <c r="R558" s="15">
        <v>5.59</v>
      </c>
      <c r="S558" s="15">
        <v>0.85</v>
      </c>
      <c r="T558" s="15">
        <v>0.39</v>
      </c>
      <c r="U558" s="15">
        <v>3.59</v>
      </c>
      <c r="V558" s="15">
        <v>64138</v>
      </c>
      <c r="W558" s="15">
        <v>690449</v>
      </c>
      <c r="X558" s="15">
        <v>230255</v>
      </c>
      <c r="Y558" s="15">
        <v>-460194</v>
      </c>
      <c r="Z558" s="15">
        <v>4732</v>
      </c>
      <c r="AA558" s="15">
        <v>0.75900000000000001</v>
      </c>
      <c r="AB558" s="15">
        <v>48.3</v>
      </c>
    </row>
    <row r="559" spans="1:28" ht="15" customHeight="1" x14ac:dyDescent="0.3">
      <c r="A559" s="15" t="s">
        <v>687</v>
      </c>
      <c r="B559" s="15" t="s">
        <v>118</v>
      </c>
      <c r="C559" s="15" t="s">
        <v>123</v>
      </c>
      <c r="D559" s="15" t="s">
        <v>100</v>
      </c>
      <c r="E559" s="15" t="s">
        <v>112</v>
      </c>
      <c r="F559" s="15">
        <v>3.98</v>
      </c>
      <c r="G559" s="15">
        <v>541.4</v>
      </c>
      <c r="H559" s="15">
        <v>22.9</v>
      </c>
      <c r="I559" s="15">
        <v>56.5</v>
      </c>
      <c r="J559" s="15">
        <v>8.1</v>
      </c>
      <c r="K559" s="15">
        <v>5.99</v>
      </c>
      <c r="L559" s="15">
        <v>20.3</v>
      </c>
      <c r="M559" s="15">
        <v>117.4</v>
      </c>
      <c r="N559" s="15">
        <v>69.2</v>
      </c>
      <c r="O559" s="15">
        <v>94.2</v>
      </c>
      <c r="P559" s="15" t="s">
        <v>116</v>
      </c>
      <c r="Q559" s="15">
        <v>162.80000000000001</v>
      </c>
      <c r="R559" s="15">
        <v>7.7</v>
      </c>
      <c r="S559" s="15">
        <v>0.82</v>
      </c>
      <c r="T559" s="15">
        <v>1.61</v>
      </c>
      <c r="U559" s="15">
        <v>6.41</v>
      </c>
      <c r="V559" s="15">
        <v>29308</v>
      </c>
      <c r="W559" s="15">
        <v>221790</v>
      </c>
      <c r="X559" s="15">
        <v>187864</v>
      </c>
      <c r="Y559" s="15">
        <v>-33926</v>
      </c>
      <c r="Z559" s="15">
        <v>1339</v>
      </c>
      <c r="AA559" s="15">
        <v>4.7869999999999999</v>
      </c>
      <c r="AB559" s="15">
        <v>36.799999999999997</v>
      </c>
    </row>
    <row r="560" spans="1:28" ht="15" customHeight="1" x14ac:dyDescent="0.3">
      <c r="A560" s="15" t="s">
        <v>688</v>
      </c>
      <c r="B560" s="15" t="s">
        <v>118</v>
      </c>
      <c r="C560" s="15" t="s">
        <v>105</v>
      </c>
      <c r="D560" s="15" t="s">
        <v>130</v>
      </c>
      <c r="E560" s="15" t="s">
        <v>101</v>
      </c>
      <c r="F560" s="15">
        <v>2.4900000000000002</v>
      </c>
      <c r="G560" s="15">
        <v>886.7</v>
      </c>
      <c r="H560" s="15">
        <v>28</v>
      </c>
      <c r="I560" s="15">
        <v>69.5</v>
      </c>
      <c r="J560" s="15">
        <v>6</v>
      </c>
      <c r="K560" s="15">
        <v>7</v>
      </c>
      <c r="L560" s="15">
        <v>20.9</v>
      </c>
      <c r="M560" s="15">
        <v>91.8</v>
      </c>
      <c r="N560" s="15">
        <v>53.7</v>
      </c>
      <c r="O560" s="15">
        <v>128.6</v>
      </c>
      <c r="P560" s="15" t="s">
        <v>127</v>
      </c>
      <c r="Q560" s="15">
        <v>163.80000000000001</v>
      </c>
      <c r="R560" s="15">
        <v>7.19</v>
      </c>
      <c r="S560" s="15">
        <v>0.93</v>
      </c>
      <c r="T560" s="15">
        <v>1.56</v>
      </c>
      <c r="U560" s="15">
        <v>3.88</v>
      </c>
      <c r="V560" s="15">
        <v>70476</v>
      </c>
      <c r="W560" s="15">
        <v>185216</v>
      </c>
      <c r="X560" s="15">
        <v>273447</v>
      </c>
      <c r="Y560" s="15">
        <v>88231</v>
      </c>
      <c r="Z560" s="15">
        <v>1862</v>
      </c>
      <c r="AA560" s="15">
        <v>2.0840000000000001</v>
      </c>
      <c r="AB560" s="15">
        <v>49.8</v>
      </c>
    </row>
    <row r="561" spans="1:28" ht="15" customHeight="1" x14ac:dyDescent="0.3">
      <c r="A561" s="15" t="s">
        <v>689</v>
      </c>
      <c r="B561" s="15" t="s">
        <v>126</v>
      </c>
      <c r="C561" s="15" t="s">
        <v>105</v>
      </c>
      <c r="D561" s="15" t="s">
        <v>144</v>
      </c>
      <c r="E561" s="15" t="s">
        <v>112</v>
      </c>
      <c r="F561" s="15">
        <v>6.76</v>
      </c>
      <c r="G561" s="15">
        <v>477.8</v>
      </c>
      <c r="H561" s="15">
        <v>24.3</v>
      </c>
      <c r="I561" s="15">
        <v>49.8</v>
      </c>
      <c r="J561" s="15">
        <v>6.8</v>
      </c>
      <c r="K561" s="15">
        <v>6.51</v>
      </c>
      <c r="L561" s="15">
        <v>22.9</v>
      </c>
      <c r="M561" s="15">
        <v>131.4</v>
      </c>
      <c r="N561" s="15">
        <v>58.2</v>
      </c>
      <c r="O561" s="15">
        <v>66.599999999999994</v>
      </c>
      <c r="P561" s="15" t="s">
        <v>127</v>
      </c>
      <c r="Q561" s="15">
        <v>237.5</v>
      </c>
      <c r="R561" s="15">
        <v>3.92</v>
      </c>
      <c r="S561" s="15">
        <v>0.76</v>
      </c>
      <c r="T561" s="15">
        <v>1.84</v>
      </c>
      <c r="U561" s="15">
        <v>12.44</v>
      </c>
      <c r="V561" s="15">
        <v>61389</v>
      </c>
      <c r="W561" s="15">
        <v>514036</v>
      </c>
      <c r="X561" s="15">
        <v>763679</v>
      </c>
      <c r="Y561" s="15">
        <v>249643</v>
      </c>
      <c r="Z561" s="15">
        <v>3322</v>
      </c>
      <c r="AA561" s="15">
        <v>3.7450000000000001</v>
      </c>
      <c r="AB561" s="15">
        <v>48.8</v>
      </c>
    </row>
    <row r="562" spans="1:28" ht="15" customHeight="1" x14ac:dyDescent="0.3">
      <c r="A562" s="15" t="s">
        <v>690</v>
      </c>
      <c r="B562" s="15" t="s">
        <v>109</v>
      </c>
      <c r="C562" s="15" t="s">
        <v>99</v>
      </c>
      <c r="D562" s="15" t="s">
        <v>115</v>
      </c>
      <c r="E562" s="15" t="s">
        <v>120</v>
      </c>
      <c r="F562" s="15">
        <v>3.7</v>
      </c>
      <c r="G562" s="15">
        <v>704.8</v>
      </c>
      <c r="H562" s="15">
        <v>27.8</v>
      </c>
      <c r="I562" s="15">
        <v>56.8</v>
      </c>
      <c r="J562" s="15">
        <v>6.8</v>
      </c>
      <c r="K562" s="15">
        <v>6.78</v>
      </c>
      <c r="L562" s="15">
        <v>22.1</v>
      </c>
      <c r="M562" s="15">
        <v>121.5</v>
      </c>
      <c r="N562" s="15">
        <v>15</v>
      </c>
      <c r="O562" s="15">
        <v>105.8</v>
      </c>
      <c r="P562" s="15" t="s">
        <v>127</v>
      </c>
      <c r="Q562" s="15">
        <v>193.4</v>
      </c>
      <c r="R562" s="15">
        <v>7.78</v>
      </c>
      <c r="S562" s="15">
        <v>0.67</v>
      </c>
      <c r="T562" s="15">
        <v>4.08</v>
      </c>
      <c r="U562" s="15">
        <v>15.1</v>
      </c>
      <c r="V562" s="15">
        <v>23470</v>
      </c>
      <c r="W562" s="15">
        <v>281585</v>
      </c>
      <c r="X562" s="15">
        <v>354397</v>
      </c>
      <c r="Y562" s="15">
        <v>72812</v>
      </c>
      <c r="Z562" s="15">
        <v>4720</v>
      </c>
      <c r="AA562" s="15">
        <v>3.1989999999999998</v>
      </c>
      <c r="AB562" s="15">
        <v>30.6</v>
      </c>
    </row>
    <row r="563" spans="1:28" ht="15" customHeight="1" x14ac:dyDescent="0.3">
      <c r="A563" s="15" t="s">
        <v>691</v>
      </c>
      <c r="B563" s="15" t="s">
        <v>109</v>
      </c>
      <c r="C563" s="15" t="s">
        <v>105</v>
      </c>
      <c r="D563" s="15" t="s">
        <v>111</v>
      </c>
      <c r="E563" s="15" t="s">
        <v>101</v>
      </c>
      <c r="F563" s="15">
        <v>4.97</v>
      </c>
      <c r="G563" s="15">
        <v>804.1</v>
      </c>
      <c r="H563" s="15">
        <v>30.3</v>
      </c>
      <c r="I563" s="15">
        <v>78.7</v>
      </c>
      <c r="J563" s="15">
        <v>6.5</v>
      </c>
      <c r="K563" s="15">
        <v>7.2</v>
      </c>
      <c r="L563" s="15">
        <v>28.3</v>
      </c>
      <c r="M563" s="15">
        <v>141.6</v>
      </c>
      <c r="N563" s="15">
        <v>70.2</v>
      </c>
      <c r="O563" s="15">
        <v>125.7</v>
      </c>
      <c r="P563" s="15" t="s">
        <v>107</v>
      </c>
      <c r="Q563" s="15">
        <v>241.4</v>
      </c>
      <c r="R563" s="15">
        <v>6.62</v>
      </c>
      <c r="S563" s="15">
        <v>0.73</v>
      </c>
      <c r="T563" s="15">
        <v>1.03</v>
      </c>
      <c r="U563" s="15">
        <v>5.12</v>
      </c>
      <c r="V563" s="15">
        <v>64201</v>
      </c>
      <c r="W563" s="15">
        <v>379662</v>
      </c>
      <c r="X563" s="15">
        <v>328709</v>
      </c>
      <c r="Y563" s="15">
        <v>-50953</v>
      </c>
      <c r="Z563" s="15">
        <v>2350</v>
      </c>
      <c r="AA563" s="15">
        <v>2.1789999999999998</v>
      </c>
      <c r="AB563" s="15">
        <v>32.299999999999997</v>
      </c>
    </row>
    <row r="564" spans="1:28" ht="15" customHeight="1" x14ac:dyDescent="0.3">
      <c r="A564" s="15" t="s">
        <v>692</v>
      </c>
      <c r="B564" s="15" t="s">
        <v>109</v>
      </c>
      <c r="C564" s="15" t="s">
        <v>105</v>
      </c>
      <c r="D564" s="15" t="s">
        <v>144</v>
      </c>
      <c r="E564" s="15" t="s">
        <v>112</v>
      </c>
      <c r="F564" s="15">
        <v>10.91</v>
      </c>
      <c r="G564" s="15">
        <v>189.4</v>
      </c>
      <c r="H564" s="15">
        <v>21.3</v>
      </c>
      <c r="I564" s="15">
        <v>64.400000000000006</v>
      </c>
      <c r="J564" s="15">
        <v>7</v>
      </c>
      <c r="K564" s="15">
        <v>5.86</v>
      </c>
      <c r="L564" s="15">
        <v>21.9</v>
      </c>
      <c r="M564" s="15">
        <v>167.2</v>
      </c>
      <c r="N564" s="15">
        <v>80.8</v>
      </c>
      <c r="O564" s="15">
        <v>79.5</v>
      </c>
      <c r="P564" s="15" t="s">
        <v>107</v>
      </c>
      <c r="Q564" s="15">
        <v>111.9</v>
      </c>
      <c r="R564" s="15">
        <v>7.39</v>
      </c>
      <c r="S564" s="15">
        <v>0.85</v>
      </c>
      <c r="T564" s="15">
        <v>0.64</v>
      </c>
      <c r="U564" s="15">
        <v>6.98</v>
      </c>
      <c r="V564" s="15">
        <v>61537</v>
      </c>
      <c r="W564" s="15">
        <v>803096</v>
      </c>
      <c r="X564" s="15">
        <v>429528</v>
      </c>
      <c r="Y564" s="15">
        <v>-373568</v>
      </c>
      <c r="Z564" s="15">
        <v>8260</v>
      </c>
      <c r="AA564" s="15">
        <v>0.84499999999999997</v>
      </c>
      <c r="AB564" s="15">
        <v>21.8</v>
      </c>
    </row>
    <row r="565" spans="1:28" ht="15" customHeight="1" x14ac:dyDescent="0.3">
      <c r="A565" s="15" t="s">
        <v>693</v>
      </c>
      <c r="B565" s="15" t="s">
        <v>146</v>
      </c>
      <c r="C565" s="15" t="s">
        <v>119</v>
      </c>
      <c r="D565" s="15" t="s">
        <v>132</v>
      </c>
      <c r="E565" s="15" t="s">
        <v>112</v>
      </c>
      <c r="F565" s="15">
        <v>11.89</v>
      </c>
      <c r="G565" s="15">
        <v>179</v>
      </c>
      <c r="H565" s="15">
        <v>23.9</v>
      </c>
      <c r="I565" s="15">
        <v>48.1</v>
      </c>
      <c r="J565" s="15">
        <v>7.4</v>
      </c>
      <c r="K565" s="15">
        <v>7.93</v>
      </c>
      <c r="L565" s="15">
        <v>37.700000000000003</v>
      </c>
      <c r="M565" s="15">
        <v>45.2</v>
      </c>
      <c r="N565" s="15">
        <v>39.1</v>
      </c>
      <c r="O565" s="15">
        <v>105.3</v>
      </c>
      <c r="P565" s="15" t="s">
        <v>107</v>
      </c>
      <c r="Q565" s="15">
        <v>230.7</v>
      </c>
      <c r="R565" s="15">
        <v>5.0199999999999996</v>
      </c>
      <c r="S565" s="15">
        <v>0.71</v>
      </c>
      <c r="T565" s="15">
        <v>0.3</v>
      </c>
      <c r="U565" s="15">
        <v>3.57</v>
      </c>
      <c r="V565" s="15">
        <v>79262</v>
      </c>
      <c r="W565" s="15">
        <v>838891</v>
      </c>
      <c r="X565" s="15">
        <v>282965</v>
      </c>
      <c r="Y565" s="15">
        <v>-555926</v>
      </c>
      <c r="Z565" s="15">
        <v>9980</v>
      </c>
      <c r="AA565" s="15">
        <v>0.35799999999999998</v>
      </c>
      <c r="AB565" s="15">
        <v>49.2</v>
      </c>
    </row>
    <row r="566" spans="1:28" ht="15" customHeight="1" x14ac:dyDescent="0.3">
      <c r="A566" s="15" t="s">
        <v>694</v>
      </c>
      <c r="B566" s="15" t="s">
        <v>98</v>
      </c>
      <c r="C566" s="15" t="s">
        <v>110</v>
      </c>
      <c r="D566" s="15" t="s">
        <v>115</v>
      </c>
      <c r="E566" s="15" t="s">
        <v>101</v>
      </c>
      <c r="F566" s="15">
        <v>13.93</v>
      </c>
      <c r="G566" s="15">
        <v>870</v>
      </c>
      <c r="H566" s="15">
        <v>26.5</v>
      </c>
      <c r="I566" s="15">
        <v>58.9</v>
      </c>
      <c r="J566" s="15">
        <v>7.9</v>
      </c>
      <c r="K566" s="15">
        <v>5.29</v>
      </c>
      <c r="L566" s="15">
        <v>24.3</v>
      </c>
      <c r="M566" s="15">
        <v>130.19999999999999</v>
      </c>
      <c r="N566" s="15">
        <v>43.5</v>
      </c>
      <c r="O566" s="15">
        <v>112.4</v>
      </c>
      <c r="P566" s="15" t="s">
        <v>107</v>
      </c>
      <c r="Q566" s="15">
        <v>143</v>
      </c>
      <c r="R566" s="15">
        <v>6.1</v>
      </c>
      <c r="S566" s="15">
        <v>0.66</v>
      </c>
      <c r="T566" s="15">
        <v>0.36</v>
      </c>
      <c r="U566" s="15">
        <v>5.01</v>
      </c>
      <c r="V566" s="15">
        <v>22303</v>
      </c>
      <c r="W566" s="15">
        <v>863751</v>
      </c>
      <c r="X566" s="15">
        <v>111738</v>
      </c>
      <c r="Y566" s="15">
        <v>-752013</v>
      </c>
      <c r="Z566" s="15">
        <v>22816</v>
      </c>
      <c r="AA566" s="15">
        <v>0.22</v>
      </c>
      <c r="AB566" s="15">
        <v>47.1</v>
      </c>
    </row>
    <row r="567" spans="1:28" ht="15" customHeight="1" x14ac:dyDescent="0.3">
      <c r="A567" s="15" t="s">
        <v>695</v>
      </c>
      <c r="B567" s="15" t="s">
        <v>146</v>
      </c>
      <c r="C567" s="15" t="s">
        <v>134</v>
      </c>
      <c r="D567" s="15" t="s">
        <v>144</v>
      </c>
      <c r="E567" s="15" t="s">
        <v>101</v>
      </c>
      <c r="F567" s="15">
        <v>2.08</v>
      </c>
      <c r="G567" s="15">
        <v>701.5</v>
      </c>
      <c r="H567" s="15">
        <v>29.4</v>
      </c>
      <c r="I567" s="15">
        <v>78.7</v>
      </c>
      <c r="J567" s="15">
        <v>6.5</v>
      </c>
      <c r="K567" s="15">
        <v>6.94</v>
      </c>
      <c r="L567" s="15">
        <v>29.7</v>
      </c>
      <c r="M567" s="15">
        <v>82.7</v>
      </c>
      <c r="N567" s="15">
        <v>59.9</v>
      </c>
      <c r="O567" s="15">
        <v>90.2</v>
      </c>
      <c r="P567" s="15" t="s">
        <v>116</v>
      </c>
      <c r="Q567" s="15">
        <v>199.2</v>
      </c>
      <c r="R567" s="15">
        <v>5.84</v>
      </c>
      <c r="S567" s="15">
        <v>0.99</v>
      </c>
      <c r="T567" s="15">
        <v>1.74</v>
      </c>
      <c r="U567" s="15">
        <v>3.62</v>
      </c>
      <c r="V567" s="15">
        <v>55854</v>
      </c>
      <c r="W567" s="15">
        <v>153818</v>
      </c>
      <c r="X567" s="15">
        <v>202191</v>
      </c>
      <c r="Y567" s="15">
        <v>48373</v>
      </c>
      <c r="Z567" s="15">
        <v>687</v>
      </c>
      <c r="AA567" s="15">
        <v>5.2690000000000001</v>
      </c>
      <c r="AB567" s="15">
        <v>53.9</v>
      </c>
    </row>
    <row r="568" spans="1:28" ht="15" customHeight="1" x14ac:dyDescent="0.3">
      <c r="A568" s="15" t="s">
        <v>696</v>
      </c>
      <c r="B568" s="15" t="s">
        <v>109</v>
      </c>
      <c r="C568" s="15" t="s">
        <v>105</v>
      </c>
      <c r="D568" s="15" t="s">
        <v>130</v>
      </c>
      <c r="E568" s="15" t="s">
        <v>112</v>
      </c>
      <c r="F568" s="15">
        <v>6.56</v>
      </c>
      <c r="G568" s="15">
        <v>642.79999999999995</v>
      </c>
      <c r="H568" s="15">
        <v>21.1</v>
      </c>
      <c r="I568" s="15">
        <v>59.2</v>
      </c>
      <c r="J568" s="15">
        <v>8</v>
      </c>
      <c r="K568" s="15">
        <v>6.32</v>
      </c>
      <c r="L568" s="15">
        <v>15.5</v>
      </c>
      <c r="M568" s="15">
        <v>124.6</v>
      </c>
      <c r="N568" s="15">
        <v>46.1</v>
      </c>
      <c r="O568" s="15">
        <v>102.4</v>
      </c>
      <c r="P568" s="15" t="s">
        <v>107</v>
      </c>
      <c r="Q568" s="15">
        <v>50.6</v>
      </c>
      <c r="R568" s="15">
        <v>3.01</v>
      </c>
      <c r="S568" s="15">
        <v>0.81</v>
      </c>
      <c r="T568" s="15">
        <v>1.47</v>
      </c>
      <c r="U568" s="15">
        <v>9.64</v>
      </c>
      <c r="V568" s="15">
        <v>69114</v>
      </c>
      <c r="W568" s="15">
        <v>247752</v>
      </c>
      <c r="X568" s="15">
        <v>666259</v>
      </c>
      <c r="Y568" s="15">
        <v>418507</v>
      </c>
      <c r="Z568" s="15">
        <v>6810</v>
      </c>
      <c r="AA568" s="15">
        <v>1.4159999999999999</v>
      </c>
      <c r="AB568" s="15">
        <v>41.4</v>
      </c>
    </row>
    <row r="569" spans="1:28" ht="15" customHeight="1" x14ac:dyDescent="0.3">
      <c r="A569" s="15" t="s">
        <v>697</v>
      </c>
      <c r="B569" s="15" t="s">
        <v>137</v>
      </c>
      <c r="C569" s="15" t="s">
        <v>105</v>
      </c>
      <c r="D569" s="15" t="s">
        <v>111</v>
      </c>
      <c r="E569" s="15" t="s">
        <v>101</v>
      </c>
      <c r="F569" s="15">
        <v>11.19</v>
      </c>
      <c r="G569" s="15">
        <v>682.6</v>
      </c>
      <c r="H569" s="15">
        <v>28.1</v>
      </c>
      <c r="I569" s="15">
        <v>82.7</v>
      </c>
      <c r="J569" s="15">
        <v>8.6</v>
      </c>
      <c r="K569" s="15">
        <v>7.91</v>
      </c>
      <c r="L569" s="15">
        <v>35.6</v>
      </c>
      <c r="M569" s="15">
        <v>117.5</v>
      </c>
      <c r="N569" s="15">
        <v>22.8</v>
      </c>
      <c r="O569" s="15">
        <v>104.3</v>
      </c>
      <c r="P569" s="15" t="s">
        <v>127</v>
      </c>
      <c r="Q569" s="15">
        <v>136.1</v>
      </c>
      <c r="R569" s="15">
        <v>4.54</v>
      </c>
      <c r="S569" s="15">
        <v>0.86</v>
      </c>
      <c r="T569" s="15">
        <v>0.3</v>
      </c>
      <c r="U569" s="15">
        <v>3.36</v>
      </c>
      <c r="V569" s="15">
        <v>66121</v>
      </c>
      <c r="W569" s="15">
        <v>579591</v>
      </c>
      <c r="X569" s="15">
        <v>222167</v>
      </c>
      <c r="Y569" s="15">
        <v>-357424</v>
      </c>
      <c r="Z569" s="15">
        <v>4161</v>
      </c>
      <c r="AA569" s="15">
        <v>0.80700000000000005</v>
      </c>
      <c r="AB569" s="15">
        <v>52.9</v>
      </c>
    </row>
    <row r="570" spans="1:28" ht="15" customHeight="1" x14ac:dyDescent="0.3">
      <c r="A570" s="15" t="s">
        <v>698</v>
      </c>
      <c r="B570" s="15" t="s">
        <v>137</v>
      </c>
      <c r="C570" s="15" t="s">
        <v>99</v>
      </c>
      <c r="D570" s="15" t="s">
        <v>130</v>
      </c>
      <c r="E570" s="15" t="s">
        <v>120</v>
      </c>
      <c r="F570" s="15">
        <v>11.47</v>
      </c>
      <c r="G570" s="15">
        <v>240.1</v>
      </c>
      <c r="H570" s="15">
        <v>29.6</v>
      </c>
      <c r="I570" s="15">
        <v>63.6</v>
      </c>
      <c r="J570" s="15">
        <v>7.1</v>
      </c>
      <c r="K570" s="15">
        <v>6.17</v>
      </c>
      <c r="L570" s="15">
        <v>24.1</v>
      </c>
      <c r="M570" s="15">
        <v>183.1</v>
      </c>
      <c r="N570" s="15">
        <v>73.400000000000006</v>
      </c>
      <c r="O570" s="15">
        <v>66.5</v>
      </c>
      <c r="P570" s="15" t="s">
        <v>107</v>
      </c>
      <c r="Q570" s="15">
        <v>257.7</v>
      </c>
      <c r="R570" s="15">
        <v>7</v>
      </c>
      <c r="S570" s="15">
        <v>0.91</v>
      </c>
      <c r="T570" s="15">
        <v>1.03</v>
      </c>
      <c r="U570" s="15">
        <v>11.81</v>
      </c>
      <c r="V570" s="15">
        <v>78561</v>
      </c>
      <c r="W570" s="15">
        <v>859819</v>
      </c>
      <c r="X570" s="15">
        <v>927805</v>
      </c>
      <c r="Y570" s="15">
        <v>67986</v>
      </c>
      <c r="Z570" s="15">
        <v>10825</v>
      </c>
      <c r="AA570" s="15">
        <v>1.091</v>
      </c>
      <c r="AB570" s="15">
        <v>35.1</v>
      </c>
    </row>
    <row r="571" spans="1:28" ht="15" customHeight="1" x14ac:dyDescent="0.3">
      <c r="A571" s="15" t="s">
        <v>699</v>
      </c>
      <c r="B571" s="15" t="s">
        <v>137</v>
      </c>
      <c r="C571" s="15" t="s">
        <v>114</v>
      </c>
      <c r="D571" s="15" t="s">
        <v>115</v>
      </c>
      <c r="E571" s="15" t="s">
        <v>120</v>
      </c>
      <c r="F571" s="15">
        <v>9.7200000000000006</v>
      </c>
      <c r="G571" s="15">
        <v>174.2</v>
      </c>
      <c r="H571" s="15">
        <v>32.4</v>
      </c>
      <c r="I571" s="15">
        <v>44.9</v>
      </c>
      <c r="J571" s="15">
        <v>8.8000000000000007</v>
      </c>
      <c r="K571" s="15">
        <v>7.63</v>
      </c>
      <c r="L571" s="15">
        <v>24.4</v>
      </c>
      <c r="M571" s="15">
        <v>88.9</v>
      </c>
      <c r="N571" s="15">
        <v>61.8</v>
      </c>
      <c r="O571" s="15">
        <v>100.1</v>
      </c>
      <c r="P571" s="15" t="s">
        <v>116</v>
      </c>
      <c r="Q571" s="15">
        <v>215.5</v>
      </c>
      <c r="R571" s="15">
        <v>4.4400000000000004</v>
      </c>
      <c r="S571" s="15">
        <v>0.97</v>
      </c>
      <c r="T571" s="15">
        <v>0.74</v>
      </c>
      <c r="U571" s="15">
        <v>7.19</v>
      </c>
      <c r="V571" s="15">
        <v>23579</v>
      </c>
      <c r="W571" s="15">
        <v>586001</v>
      </c>
      <c r="X571" s="15">
        <v>169533</v>
      </c>
      <c r="Y571" s="15">
        <v>-416468</v>
      </c>
      <c r="Z571" s="15">
        <v>5825</v>
      </c>
      <c r="AA571" s="15">
        <v>1.234</v>
      </c>
      <c r="AB571" s="15">
        <v>33.700000000000003</v>
      </c>
    </row>
    <row r="572" spans="1:28" ht="15" customHeight="1" x14ac:dyDescent="0.3">
      <c r="A572" s="15" t="s">
        <v>700</v>
      </c>
      <c r="B572" s="15" t="s">
        <v>118</v>
      </c>
      <c r="C572" s="15" t="s">
        <v>123</v>
      </c>
      <c r="D572" s="15" t="s">
        <v>130</v>
      </c>
      <c r="E572" s="15" t="s">
        <v>120</v>
      </c>
      <c r="F572" s="15">
        <v>3.58</v>
      </c>
      <c r="G572" s="15">
        <v>341.2</v>
      </c>
      <c r="H572" s="15">
        <v>28.6</v>
      </c>
      <c r="I572" s="15">
        <v>49.2</v>
      </c>
      <c r="J572" s="15">
        <v>9.8000000000000007</v>
      </c>
      <c r="K572" s="15">
        <v>6.84</v>
      </c>
      <c r="L572" s="15">
        <v>18.2</v>
      </c>
      <c r="M572" s="15">
        <v>120.7</v>
      </c>
      <c r="N572" s="15">
        <v>81.8</v>
      </c>
      <c r="O572" s="15">
        <v>102.2</v>
      </c>
      <c r="P572" s="15" t="s">
        <v>107</v>
      </c>
      <c r="Q572" s="15">
        <v>85.6</v>
      </c>
      <c r="R572" s="15">
        <v>5.15</v>
      </c>
      <c r="S572" s="15">
        <v>0.91</v>
      </c>
      <c r="T572" s="15">
        <v>1.28</v>
      </c>
      <c r="U572" s="15">
        <v>4.58</v>
      </c>
      <c r="V572" s="15">
        <v>68158</v>
      </c>
      <c r="W572" s="15">
        <v>176258</v>
      </c>
      <c r="X572" s="15">
        <v>312164</v>
      </c>
      <c r="Y572" s="15">
        <v>135906</v>
      </c>
      <c r="Z572" s="15">
        <v>3297</v>
      </c>
      <c r="AA572" s="15">
        <v>1.389</v>
      </c>
      <c r="AB572" s="15">
        <v>31.7</v>
      </c>
    </row>
    <row r="573" spans="1:28" ht="15" customHeight="1" x14ac:dyDescent="0.3">
      <c r="A573" s="15" t="s">
        <v>701</v>
      </c>
      <c r="B573" s="15" t="s">
        <v>122</v>
      </c>
      <c r="C573" s="15" t="s">
        <v>114</v>
      </c>
      <c r="D573" s="15" t="s">
        <v>115</v>
      </c>
      <c r="E573" s="15" t="s">
        <v>101</v>
      </c>
      <c r="F573" s="15">
        <v>7.06</v>
      </c>
      <c r="G573" s="15">
        <v>947.6</v>
      </c>
      <c r="H573" s="15">
        <v>29.7</v>
      </c>
      <c r="I573" s="15">
        <v>68</v>
      </c>
      <c r="J573" s="15">
        <v>8.1999999999999993</v>
      </c>
      <c r="K573" s="15">
        <v>6.9</v>
      </c>
      <c r="L573" s="15">
        <v>33.9</v>
      </c>
      <c r="M573" s="15">
        <v>103.5</v>
      </c>
      <c r="N573" s="15">
        <v>89.3</v>
      </c>
      <c r="O573" s="15">
        <v>101.3</v>
      </c>
      <c r="P573" s="15" t="s">
        <v>116</v>
      </c>
      <c r="Q573" s="15">
        <v>230.4</v>
      </c>
      <c r="R573" s="15">
        <v>6.41</v>
      </c>
      <c r="S573" s="15">
        <v>0.86</v>
      </c>
      <c r="T573" s="15">
        <v>3.21</v>
      </c>
      <c r="U573" s="15">
        <v>22.66</v>
      </c>
      <c r="V573" s="15">
        <v>22116</v>
      </c>
      <c r="W573" s="15">
        <v>458812</v>
      </c>
      <c r="X573" s="15">
        <v>501149</v>
      </c>
      <c r="Y573" s="15">
        <v>42337</v>
      </c>
      <c r="Z573" s="15">
        <v>5240</v>
      </c>
      <c r="AA573" s="15">
        <v>4.3239999999999998</v>
      </c>
      <c r="AB573" s="15">
        <v>55.9</v>
      </c>
    </row>
    <row r="574" spans="1:28" ht="15" customHeight="1" x14ac:dyDescent="0.3">
      <c r="A574" s="15" t="s">
        <v>702</v>
      </c>
      <c r="B574" s="15" t="s">
        <v>122</v>
      </c>
      <c r="C574" s="15" t="s">
        <v>170</v>
      </c>
      <c r="D574" s="15" t="s">
        <v>144</v>
      </c>
      <c r="E574" s="15" t="s">
        <v>101</v>
      </c>
      <c r="F574" s="15">
        <v>7.72</v>
      </c>
      <c r="G574" s="15">
        <v>979.4</v>
      </c>
      <c r="H574" s="15">
        <v>26.1</v>
      </c>
      <c r="I574" s="15">
        <v>72.5</v>
      </c>
      <c r="J574" s="15">
        <v>5.3</v>
      </c>
      <c r="K574" s="15">
        <v>5.82</v>
      </c>
      <c r="L574" s="15">
        <v>37.799999999999997</v>
      </c>
      <c r="M574" s="15">
        <v>134.5</v>
      </c>
      <c r="N574" s="15">
        <v>57.3</v>
      </c>
      <c r="O574" s="15">
        <v>87.4</v>
      </c>
      <c r="P574" s="15" t="s">
        <v>127</v>
      </c>
      <c r="Q574" s="15">
        <v>116.2</v>
      </c>
      <c r="R574" s="15">
        <v>5.84</v>
      </c>
      <c r="S574" s="15">
        <v>0.68</v>
      </c>
      <c r="T574" s="15">
        <v>0.85</v>
      </c>
      <c r="U574" s="15">
        <v>6.56</v>
      </c>
      <c r="V574" s="15">
        <v>51712</v>
      </c>
      <c r="W574" s="15">
        <v>391543</v>
      </c>
      <c r="X574" s="15">
        <v>339231</v>
      </c>
      <c r="Y574" s="15">
        <v>-52312</v>
      </c>
      <c r="Z574" s="15">
        <v>3880</v>
      </c>
      <c r="AA574" s="15">
        <v>1.6910000000000001</v>
      </c>
      <c r="AB574" s="15">
        <v>45</v>
      </c>
    </row>
    <row r="575" spans="1:28" ht="15" customHeight="1" x14ac:dyDescent="0.3">
      <c r="A575" s="15" t="s">
        <v>703</v>
      </c>
      <c r="B575" s="15" t="s">
        <v>122</v>
      </c>
      <c r="C575" s="15" t="s">
        <v>123</v>
      </c>
      <c r="D575" s="15" t="s">
        <v>177</v>
      </c>
      <c r="E575" s="15" t="s">
        <v>112</v>
      </c>
      <c r="F575" s="15">
        <v>6.8</v>
      </c>
      <c r="G575" s="15">
        <v>401.8</v>
      </c>
      <c r="H575" s="15">
        <v>26.3</v>
      </c>
      <c r="I575" s="15">
        <v>60.9</v>
      </c>
      <c r="J575" s="15">
        <v>8.1999999999999993</v>
      </c>
      <c r="K575" s="15">
        <v>7.16</v>
      </c>
      <c r="L575" s="15"/>
      <c r="M575" s="15">
        <v>125.5</v>
      </c>
      <c r="N575" s="15">
        <v>80.2</v>
      </c>
      <c r="O575" s="15">
        <v>138.9</v>
      </c>
      <c r="P575" s="15" t="s">
        <v>107</v>
      </c>
      <c r="Q575" s="15">
        <v>188.2</v>
      </c>
      <c r="R575" s="15">
        <v>8.75</v>
      </c>
      <c r="S575" s="15">
        <v>0.9</v>
      </c>
      <c r="T575" s="15">
        <v>63.19</v>
      </c>
      <c r="U575" s="15">
        <v>429.69</v>
      </c>
      <c r="V575" s="15">
        <v>3632</v>
      </c>
      <c r="W575" s="15">
        <v>378817</v>
      </c>
      <c r="X575" s="15">
        <v>1560634</v>
      </c>
      <c r="Y575" s="15">
        <v>1181817</v>
      </c>
      <c r="Z575" s="15">
        <v>14435</v>
      </c>
      <c r="AA575" s="15">
        <v>29.766999999999999</v>
      </c>
      <c r="AB575" s="15">
        <v>26.1</v>
      </c>
    </row>
    <row r="576" spans="1:28" ht="15" customHeight="1" x14ac:dyDescent="0.3">
      <c r="A576" s="15" t="s">
        <v>704</v>
      </c>
      <c r="B576" s="15" t="s">
        <v>98</v>
      </c>
      <c r="C576" s="15" t="s">
        <v>134</v>
      </c>
      <c r="D576" s="15" t="s">
        <v>106</v>
      </c>
      <c r="E576" s="15" t="s">
        <v>112</v>
      </c>
      <c r="F576" s="15">
        <v>2.14</v>
      </c>
      <c r="G576" s="15">
        <v>558.29999999999995</v>
      </c>
      <c r="H576" s="15">
        <v>25.4</v>
      </c>
      <c r="I576" s="15">
        <v>74.099999999999994</v>
      </c>
      <c r="J576" s="15">
        <v>8.1999999999999993</v>
      </c>
      <c r="K576" s="15">
        <v>6.95</v>
      </c>
      <c r="L576" s="15">
        <v>23.5</v>
      </c>
      <c r="M576" s="15">
        <v>142.19999999999999</v>
      </c>
      <c r="N576" s="15">
        <v>53.2</v>
      </c>
      <c r="O576" s="15">
        <v>148.30000000000001</v>
      </c>
      <c r="P576" s="15" t="s">
        <v>107</v>
      </c>
      <c r="Q576" s="15">
        <v>188.3</v>
      </c>
      <c r="R576" s="15">
        <v>2.0499999999999998</v>
      </c>
      <c r="S576" s="15">
        <v>0.89</v>
      </c>
      <c r="T576" s="15">
        <v>3.75</v>
      </c>
      <c r="U576" s="15">
        <v>8.02</v>
      </c>
      <c r="V576" s="15">
        <v>23310</v>
      </c>
      <c r="W576" s="15">
        <v>111009</v>
      </c>
      <c r="X576" s="15">
        <v>186946</v>
      </c>
      <c r="Y576" s="15">
        <v>75937</v>
      </c>
      <c r="Z576" s="15">
        <v>1550</v>
      </c>
      <c r="AA576" s="15">
        <v>5.1740000000000004</v>
      </c>
      <c r="AB576" s="15">
        <v>57.6</v>
      </c>
    </row>
    <row r="577" spans="1:28" ht="15" customHeight="1" x14ac:dyDescent="0.3">
      <c r="A577" s="15" t="s">
        <v>705</v>
      </c>
      <c r="B577" s="15" t="s">
        <v>104</v>
      </c>
      <c r="C577" s="15" t="s">
        <v>105</v>
      </c>
      <c r="D577" s="15" t="s">
        <v>106</v>
      </c>
      <c r="E577" s="15" t="s">
        <v>112</v>
      </c>
      <c r="F577" s="15">
        <v>10.41</v>
      </c>
      <c r="G577" s="15">
        <v>518.20000000000005</v>
      </c>
      <c r="H577" s="15">
        <v>22.7</v>
      </c>
      <c r="I577" s="15">
        <v>65.5</v>
      </c>
      <c r="J577" s="15">
        <v>9.3000000000000007</v>
      </c>
      <c r="K577" s="15">
        <v>7.18</v>
      </c>
      <c r="L577" s="15">
        <v>25.4</v>
      </c>
      <c r="M577" s="15">
        <v>147.9</v>
      </c>
      <c r="N577" s="15">
        <v>37.9</v>
      </c>
      <c r="O577" s="15">
        <v>70.099999999999994</v>
      </c>
      <c r="P577" s="15" t="s">
        <v>127</v>
      </c>
      <c r="Q577" s="15">
        <v>225.8</v>
      </c>
      <c r="R577" s="15">
        <v>6.27</v>
      </c>
      <c r="S577" s="15">
        <v>0.86</v>
      </c>
      <c r="T577" s="15">
        <v>3.11</v>
      </c>
      <c r="U577" s="15">
        <v>32.380000000000003</v>
      </c>
      <c r="V577" s="15">
        <v>19997</v>
      </c>
      <c r="W577" s="15">
        <v>696662</v>
      </c>
      <c r="X577" s="15">
        <v>647503</v>
      </c>
      <c r="Y577" s="15">
        <v>-49159</v>
      </c>
      <c r="Z577" s="15">
        <v>5768</v>
      </c>
      <c r="AA577" s="15">
        <v>5.6139999999999999</v>
      </c>
      <c r="AB577" s="15">
        <v>51.5</v>
      </c>
    </row>
    <row r="578" spans="1:28" ht="15" customHeight="1" x14ac:dyDescent="0.3">
      <c r="A578" s="15" t="s">
        <v>706</v>
      </c>
      <c r="B578" s="15" t="s">
        <v>104</v>
      </c>
      <c r="C578" s="15" t="s">
        <v>105</v>
      </c>
      <c r="D578" s="15" t="s">
        <v>130</v>
      </c>
      <c r="E578" s="15" t="s">
        <v>112</v>
      </c>
      <c r="F578" s="15">
        <v>12.93</v>
      </c>
      <c r="G578" s="15">
        <v>430.3</v>
      </c>
      <c r="H578" s="15">
        <v>23</v>
      </c>
      <c r="I578" s="15">
        <v>48.4</v>
      </c>
      <c r="J578" s="15">
        <v>5</v>
      </c>
      <c r="K578" s="15">
        <v>7.56</v>
      </c>
      <c r="L578" s="15">
        <v>22.4</v>
      </c>
      <c r="M578" s="15">
        <v>116.6</v>
      </c>
      <c r="N578" s="15">
        <v>80.2</v>
      </c>
      <c r="O578" s="15">
        <v>110.8</v>
      </c>
      <c r="P578" s="15" t="s">
        <v>116</v>
      </c>
      <c r="Q578" s="15">
        <v>239.3</v>
      </c>
      <c r="R578" s="15">
        <v>5.45</v>
      </c>
      <c r="S578" s="15">
        <v>0.68</v>
      </c>
      <c r="T578" s="15">
        <v>0.7</v>
      </c>
      <c r="U578" s="15">
        <v>9.0500000000000007</v>
      </c>
      <c r="V578" s="15">
        <v>61110</v>
      </c>
      <c r="W578" s="15">
        <v>836190</v>
      </c>
      <c r="X578" s="15">
        <v>553046</v>
      </c>
      <c r="Y578" s="15">
        <v>-283144</v>
      </c>
      <c r="Z578" s="15">
        <v>4398</v>
      </c>
      <c r="AA578" s="15">
        <v>2.0579999999999998</v>
      </c>
      <c r="AB578" s="15">
        <v>32.200000000000003</v>
      </c>
    </row>
    <row r="579" spans="1:28" ht="15" customHeight="1" x14ac:dyDescent="0.3">
      <c r="A579" s="15" t="s">
        <v>707</v>
      </c>
      <c r="B579" s="15" t="s">
        <v>104</v>
      </c>
      <c r="C579" s="15" t="s">
        <v>110</v>
      </c>
      <c r="D579" s="15" t="s">
        <v>106</v>
      </c>
      <c r="E579" s="15" t="s">
        <v>120</v>
      </c>
      <c r="F579" s="15">
        <v>8.48</v>
      </c>
      <c r="G579" s="15">
        <v>389</v>
      </c>
      <c r="H579" s="15">
        <v>30.8</v>
      </c>
      <c r="I579" s="15">
        <v>52.4</v>
      </c>
      <c r="J579" s="15">
        <v>9</v>
      </c>
      <c r="K579" s="15">
        <v>7.28</v>
      </c>
      <c r="L579" s="15">
        <v>23.2</v>
      </c>
      <c r="M579" s="15">
        <v>127.6</v>
      </c>
      <c r="N579" s="15">
        <v>52.9</v>
      </c>
      <c r="O579" s="15">
        <v>92.3</v>
      </c>
      <c r="P579" s="15" t="s">
        <v>107</v>
      </c>
      <c r="Q579" s="15">
        <v>227.3</v>
      </c>
      <c r="R579" s="15">
        <v>6.93</v>
      </c>
      <c r="S579" s="15">
        <v>0.77</v>
      </c>
      <c r="T579" s="15">
        <v>2.27</v>
      </c>
      <c r="U579" s="15">
        <v>19.25</v>
      </c>
      <c r="V579" s="15">
        <v>22606</v>
      </c>
      <c r="W579" s="15">
        <v>684496</v>
      </c>
      <c r="X579" s="15">
        <v>435166</v>
      </c>
      <c r="Y579" s="15">
        <v>-249330</v>
      </c>
      <c r="Z579" s="15">
        <v>6078</v>
      </c>
      <c r="AA579" s="15">
        <v>3.1669999999999998</v>
      </c>
      <c r="AB579" s="15">
        <v>23.8</v>
      </c>
    </row>
    <row r="580" spans="1:28" ht="15" customHeight="1" x14ac:dyDescent="0.3">
      <c r="A580" s="15" t="s">
        <v>708</v>
      </c>
      <c r="B580" s="15" t="s">
        <v>98</v>
      </c>
      <c r="C580" s="15" t="s">
        <v>114</v>
      </c>
      <c r="D580" s="15" t="s">
        <v>100</v>
      </c>
      <c r="E580" s="15" t="s">
        <v>101</v>
      </c>
      <c r="F580" s="15">
        <v>13.96</v>
      </c>
      <c r="G580" s="15">
        <v>958</v>
      </c>
      <c r="H580" s="15">
        <v>28.8</v>
      </c>
      <c r="I580" s="15">
        <v>86.8</v>
      </c>
      <c r="J580" s="15">
        <v>6.5</v>
      </c>
      <c r="K580" s="15">
        <v>6.62</v>
      </c>
      <c r="L580" s="15">
        <v>39.200000000000003</v>
      </c>
      <c r="M580" s="15">
        <v>176.6</v>
      </c>
      <c r="N580" s="15">
        <v>52</v>
      </c>
      <c r="O580" s="15">
        <v>107.6</v>
      </c>
      <c r="P580" s="15" t="s">
        <v>102</v>
      </c>
      <c r="Q580" s="15">
        <v>213.8</v>
      </c>
      <c r="R580" s="15">
        <v>8.7200000000000006</v>
      </c>
      <c r="S580" s="15">
        <v>0.81</v>
      </c>
      <c r="T580" s="15">
        <v>3.79</v>
      </c>
      <c r="U580" s="15">
        <v>52.91</v>
      </c>
      <c r="V580" s="15">
        <v>21764</v>
      </c>
      <c r="W580" s="15">
        <v>941600</v>
      </c>
      <c r="X580" s="15">
        <v>1151533</v>
      </c>
      <c r="Y580" s="15">
        <v>209933</v>
      </c>
      <c r="Z580" s="15">
        <v>7803</v>
      </c>
      <c r="AA580" s="15">
        <v>6.7809999999999997</v>
      </c>
      <c r="AB580" s="15">
        <v>50.4</v>
      </c>
    </row>
    <row r="581" spans="1:28" ht="15" customHeight="1" x14ac:dyDescent="0.3">
      <c r="A581" s="15" t="s">
        <v>709</v>
      </c>
      <c r="B581" s="15" t="s">
        <v>122</v>
      </c>
      <c r="C581" s="15" t="s">
        <v>114</v>
      </c>
      <c r="D581" s="15" t="s">
        <v>130</v>
      </c>
      <c r="E581" s="15" t="s">
        <v>101</v>
      </c>
      <c r="F581" s="15">
        <v>12.42</v>
      </c>
      <c r="G581" s="15">
        <v>1020</v>
      </c>
      <c r="H581" s="15">
        <v>23.7</v>
      </c>
      <c r="I581" s="15">
        <v>76.900000000000006</v>
      </c>
      <c r="J581" s="15">
        <v>6.7</v>
      </c>
      <c r="K581" s="15">
        <v>7.37</v>
      </c>
      <c r="L581" s="15">
        <v>24</v>
      </c>
      <c r="M581" s="15">
        <v>138.19999999999999</v>
      </c>
      <c r="N581" s="15">
        <v>29.8</v>
      </c>
      <c r="O581" s="15">
        <v>101.8</v>
      </c>
      <c r="P581" s="15" t="s">
        <v>127</v>
      </c>
      <c r="Q581" s="15">
        <v>89.9</v>
      </c>
      <c r="R581" s="15">
        <v>5.37</v>
      </c>
      <c r="S581" s="15">
        <v>0.7</v>
      </c>
      <c r="T581" s="15">
        <v>0.92</v>
      </c>
      <c r="U581" s="15">
        <v>11.43</v>
      </c>
      <c r="V581" s="15">
        <v>66488</v>
      </c>
      <c r="W581" s="15">
        <v>784988</v>
      </c>
      <c r="X581" s="15">
        <v>759958</v>
      </c>
      <c r="Y581" s="15">
        <v>-25030</v>
      </c>
      <c r="Z581" s="15">
        <v>8701</v>
      </c>
      <c r="AA581" s="15">
        <v>1.3140000000000001</v>
      </c>
      <c r="AB581" s="15">
        <v>55.7</v>
      </c>
    </row>
    <row r="582" spans="1:28" ht="15" customHeight="1" x14ac:dyDescent="0.3">
      <c r="A582" s="15" t="s">
        <v>710</v>
      </c>
      <c r="B582" s="15" t="s">
        <v>146</v>
      </c>
      <c r="C582" s="15" t="s">
        <v>99</v>
      </c>
      <c r="D582" s="15" t="s">
        <v>100</v>
      </c>
      <c r="E582" s="15" t="s">
        <v>120</v>
      </c>
      <c r="F582" s="15">
        <v>7.65</v>
      </c>
      <c r="G582" s="15">
        <v>208.2</v>
      </c>
      <c r="H582" s="15">
        <v>27.1</v>
      </c>
      <c r="I582" s="15">
        <v>50.8</v>
      </c>
      <c r="J582" s="15">
        <v>9.1</v>
      </c>
      <c r="K582" s="15">
        <v>6.82</v>
      </c>
      <c r="L582" s="15">
        <v>13.9</v>
      </c>
      <c r="M582" s="15">
        <v>133.19999999999999</v>
      </c>
      <c r="N582" s="15">
        <v>46.1</v>
      </c>
      <c r="O582" s="15">
        <v>106.2</v>
      </c>
      <c r="P582" s="15" t="s">
        <v>102</v>
      </c>
      <c r="Q582" s="15">
        <v>265.89999999999998</v>
      </c>
      <c r="R582" s="15">
        <v>3.77</v>
      </c>
      <c r="S582" s="15">
        <v>0.9</v>
      </c>
      <c r="T582" s="15">
        <v>2.58</v>
      </c>
      <c r="U582" s="15">
        <v>19.739999999999998</v>
      </c>
      <c r="V582" s="15">
        <v>21025</v>
      </c>
      <c r="W582" s="15">
        <v>569703</v>
      </c>
      <c r="X582" s="15">
        <v>415033</v>
      </c>
      <c r="Y582" s="15">
        <v>-154670</v>
      </c>
      <c r="Z582" s="15">
        <v>3998</v>
      </c>
      <c r="AA582" s="15">
        <v>4.9370000000000003</v>
      </c>
      <c r="AB582" s="15">
        <v>53.3</v>
      </c>
    </row>
    <row r="583" spans="1:28" ht="15" customHeight="1" x14ac:dyDescent="0.3">
      <c r="A583" s="15" t="s">
        <v>711</v>
      </c>
      <c r="B583" s="15" t="s">
        <v>126</v>
      </c>
      <c r="C583" s="15" t="s">
        <v>129</v>
      </c>
      <c r="D583" s="15" t="s">
        <v>106</v>
      </c>
      <c r="E583" s="15" t="s">
        <v>101</v>
      </c>
      <c r="F583" s="15">
        <v>11.45</v>
      </c>
      <c r="G583" s="15">
        <v>955.9</v>
      </c>
      <c r="H583" s="15">
        <v>29.8</v>
      </c>
      <c r="I583" s="15">
        <v>81.599999999999994</v>
      </c>
      <c r="J583" s="15">
        <v>6.7</v>
      </c>
      <c r="K583" s="15">
        <v>6.47</v>
      </c>
      <c r="L583" s="15">
        <v>22.8</v>
      </c>
      <c r="M583" s="15">
        <v>190.6</v>
      </c>
      <c r="N583" s="15">
        <v>71.900000000000006</v>
      </c>
      <c r="O583" s="15">
        <v>112.6</v>
      </c>
      <c r="P583" s="15" t="s">
        <v>107</v>
      </c>
      <c r="Q583" s="15">
        <v>87.1</v>
      </c>
      <c r="R583" s="15">
        <v>3.67</v>
      </c>
      <c r="S583" s="15">
        <v>1</v>
      </c>
      <c r="T583" s="15">
        <v>4.33</v>
      </c>
      <c r="U583" s="15">
        <v>49.58</v>
      </c>
      <c r="V583" s="15">
        <v>21569</v>
      </c>
      <c r="W583" s="15">
        <v>631145</v>
      </c>
      <c r="X583" s="15">
        <v>1069391</v>
      </c>
      <c r="Y583" s="15">
        <v>438246</v>
      </c>
      <c r="Z583" s="15">
        <v>8811</v>
      </c>
      <c r="AA583" s="15">
        <v>5.6269999999999998</v>
      </c>
      <c r="AB583" s="15">
        <v>57.1</v>
      </c>
    </row>
    <row r="584" spans="1:28" ht="15" customHeight="1" x14ac:dyDescent="0.3">
      <c r="A584" s="15" t="s">
        <v>712</v>
      </c>
      <c r="B584" s="15" t="s">
        <v>137</v>
      </c>
      <c r="C584" s="15" t="s">
        <v>114</v>
      </c>
      <c r="D584" s="15" t="s">
        <v>132</v>
      </c>
      <c r="E584" s="15" t="s">
        <v>120</v>
      </c>
      <c r="F584" s="15">
        <v>4.67</v>
      </c>
      <c r="G584" s="15">
        <v>429.7</v>
      </c>
      <c r="H584" s="15">
        <v>35.9</v>
      </c>
      <c r="I584" s="15">
        <v>56.7</v>
      </c>
      <c r="J584" s="15">
        <v>9.3000000000000007</v>
      </c>
      <c r="K584" s="15">
        <v>7.01</v>
      </c>
      <c r="L584" s="15">
        <v>26.4</v>
      </c>
      <c r="M584" s="15">
        <v>152.19999999999999</v>
      </c>
      <c r="N584" s="15">
        <v>56.6</v>
      </c>
      <c r="O584" s="15">
        <v>119.7</v>
      </c>
      <c r="P584" s="15" t="s">
        <v>116</v>
      </c>
      <c r="Q584" s="15">
        <v>224</v>
      </c>
      <c r="R584" s="15">
        <v>4.05</v>
      </c>
      <c r="S584" s="15">
        <v>0.99</v>
      </c>
      <c r="T584" s="15">
        <v>1.29</v>
      </c>
      <c r="U584" s="15">
        <v>6.02</v>
      </c>
      <c r="V584" s="15">
        <v>94946</v>
      </c>
      <c r="W584" s="15">
        <v>274253</v>
      </c>
      <c r="X584" s="15">
        <v>571575</v>
      </c>
      <c r="Y584" s="15">
        <v>297322</v>
      </c>
      <c r="Z584" s="15">
        <v>1092</v>
      </c>
      <c r="AA584" s="15">
        <v>5.5129999999999999</v>
      </c>
      <c r="AB584" s="15">
        <v>44.7</v>
      </c>
    </row>
    <row r="585" spans="1:28" ht="15" customHeight="1" x14ac:dyDescent="0.3">
      <c r="A585" s="15" t="s">
        <v>713</v>
      </c>
      <c r="B585" s="15" t="s">
        <v>104</v>
      </c>
      <c r="C585" s="15" t="s">
        <v>105</v>
      </c>
      <c r="D585" s="15" t="s">
        <v>106</v>
      </c>
      <c r="E585" s="15" t="s">
        <v>101</v>
      </c>
      <c r="F585" s="15">
        <v>3.58</v>
      </c>
      <c r="G585" s="15">
        <v>1015.9</v>
      </c>
      <c r="H585" s="15">
        <v>29</v>
      </c>
      <c r="I585" s="15">
        <v>70.5</v>
      </c>
      <c r="J585" s="15">
        <v>5.3</v>
      </c>
      <c r="K585" s="15">
        <v>6.41</v>
      </c>
      <c r="L585" s="15">
        <v>46.4</v>
      </c>
      <c r="M585" s="15">
        <v>184.7</v>
      </c>
      <c r="N585" s="15">
        <v>63.9</v>
      </c>
      <c r="O585" s="15">
        <v>86.4</v>
      </c>
      <c r="P585" s="15" t="s">
        <v>116</v>
      </c>
      <c r="Q585" s="15">
        <v>40</v>
      </c>
      <c r="R585" s="15">
        <v>6.93</v>
      </c>
      <c r="S585" s="15">
        <v>0.95</v>
      </c>
      <c r="T585" s="15">
        <v>3.19</v>
      </c>
      <c r="U585" s="15">
        <v>11.42</v>
      </c>
      <c r="V585" s="15">
        <v>24516</v>
      </c>
      <c r="W585" s="15">
        <v>202153</v>
      </c>
      <c r="X585" s="15">
        <v>279973</v>
      </c>
      <c r="Y585" s="15">
        <v>77820</v>
      </c>
      <c r="Z585" s="15">
        <v>1224</v>
      </c>
      <c r="AA585" s="15">
        <v>9.33</v>
      </c>
      <c r="AB585" s="15">
        <v>41.2</v>
      </c>
    </row>
    <row r="586" spans="1:28" ht="15" customHeight="1" x14ac:dyDescent="0.3">
      <c r="A586" s="15" t="s">
        <v>714</v>
      </c>
      <c r="B586" s="15" t="s">
        <v>118</v>
      </c>
      <c r="C586" s="15" t="s">
        <v>119</v>
      </c>
      <c r="D586" s="15" t="s">
        <v>177</v>
      </c>
      <c r="E586" s="15" t="s">
        <v>112</v>
      </c>
      <c r="F586" s="15">
        <v>14.03</v>
      </c>
      <c r="G586" s="15">
        <v>290.10000000000002</v>
      </c>
      <c r="H586" s="15">
        <v>23.5</v>
      </c>
      <c r="I586" s="15">
        <v>68.2</v>
      </c>
      <c r="J586" s="15">
        <v>6.2</v>
      </c>
      <c r="K586" s="15">
        <v>8.24</v>
      </c>
      <c r="L586" s="15">
        <v>21</v>
      </c>
      <c r="M586" s="15">
        <v>111.3</v>
      </c>
      <c r="N586" s="15">
        <v>62.9</v>
      </c>
      <c r="O586" s="15">
        <v>125.1</v>
      </c>
      <c r="P586" s="15" t="s">
        <v>116</v>
      </c>
      <c r="Q586" s="15">
        <v>231.1</v>
      </c>
      <c r="R586" s="15">
        <v>5.47</v>
      </c>
      <c r="S586" s="15">
        <v>0.69</v>
      </c>
      <c r="T586" s="15">
        <v>2.46</v>
      </c>
      <c r="U586" s="15">
        <v>34.51</v>
      </c>
      <c r="V586" s="15">
        <v>3974</v>
      </c>
      <c r="W586" s="15">
        <v>672861</v>
      </c>
      <c r="X586" s="15">
        <v>137143</v>
      </c>
      <c r="Y586" s="15">
        <v>-535718</v>
      </c>
      <c r="Z586" s="15">
        <v>14608</v>
      </c>
      <c r="AA586" s="15">
        <v>2.3620000000000001</v>
      </c>
      <c r="AB586" s="15">
        <v>35.5</v>
      </c>
    </row>
    <row r="587" spans="1:28" ht="15" customHeight="1" x14ac:dyDescent="0.3">
      <c r="A587" s="15" t="s">
        <v>715</v>
      </c>
      <c r="B587" s="15" t="s">
        <v>109</v>
      </c>
      <c r="C587" s="15" t="s">
        <v>110</v>
      </c>
      <c r="D587" s="15" t="s">
        <v>130</v>
      </c>
      <c r="E587" s="15" t="s">
        <v>120</v>
      </c>
      <c r="F587" s="15">
        <v>13.96</v>
      </c>
      <c r="G587" s="15">
        <v>496.6</v>
      </c>
      <c r="H587" s="15">
        <v>39.700000000000003</v>
      </c>
      <c r="I587" s="15">
        <v>54.4</v>
      </c>
      <c r="J587" s="15">
        <v>9.4</v>
      </c>
      <c r="K587" s="15">
        <v>8.01</v>
      </c>
      <c r="L587" s="15">
        <v>14.9</v>
      </c>
      <c r="M587" s="15">
        <v>122.5</v>
      </c>
      <c r="N587" s="15">
        <v>57.2</v>
      </c>
      <c r="O587" s="15">
        <v>117.8</v>
      </c>
      <c r="P587" s="15" t="s">
        <v>127</v>
      </c>
      <c r="Q587" s="15">
        <v>226.4</v>
      </c>
      <c r="R587" s="15">
        <v>6.04</v>
      </c>
      <c r="S587" s="15">
        <v>0.98</v>
      </c>
      <c r="T587" s="15">
        <v>0.3</v>
      </c>
      <c r="U587" s="15">
        <v>4.1900000000000004</v>
      </c>
      <c r="V587" s="15">
        <v>47327</v>
      </c>
      <c r="W587" s="15">
        <v>1094030</v>
      </c>
      <c r="X587" s="15">
        <v>198300</v>
      </c>
      <c r="Y587" s="15">
        <v>-895730</v>
      </c>
      <c r="Z587" s="15">
        <v>10015</v>
      </c>
      <c r="AA587" s="15">
        <v>0.41799999999999998</v>
      </c>
      <c r="AB587" s="15">
        <v>41.6</v>
      </c>
    </row>
    <row r="588" spans="1:28" ht="15" customHeight="1" x14ac:dyDescent="0.3">
      <c r="A588" s="15" t="s">
        <v>716</v>
      </c>
      <c r="B588" s="15" t="s">
        <v>104</v>
      </c>
      <c r="C588" s="15" t="s">
        <v>114</v>
      </c>
      <c r="D588" s="15" t="s">
        <v>100</v>
      </c>
      <c r="E588" s="15" t="s">
        <v>120</v>
      </c>
      <c r="F588" s="15">
        <v>2.56</v>
      </c>
      <c r="G588" s="15">
        <v>80</v>
      </c>
      <c r="H588" s="15">
        <v>33.700000000000003</v>
      </c>
      <c r="I588" s="15">
        <v>48.9</v>
      </c>
      <c r="J588" s="15">
        <v>7.3</v>
      </c>
      <c r="K588" s="15">
        <v>6.54</v>
      </c>
      <c r="L588" s="15">
        <v>19.100000000000001</v>
      </c>
      <c r="M588" s="15">
        <v>106.8</v>
      </c>
      <c r="N588" s="15">
        <v>86.5</v>
      </c>
      <c r="O588" s="15">
        <v>86.3</v>
      </c>
      <c r="P588" s="15" t="s">
        <v>102</v>
      </c>
      <c r="Q588" s="15">
        <v>232.3</v>
      </c>
      <c r="R588" s="15">
        <v>5.72</v>
      </c>
      <c r="S588" s="15">
        <v>0.88</v>
      </c>
      <c r="T588" s="15">
        <v>1.77</v>
      </c>
      <c r="U588" s="15">
        <v>4.53</v>
      </c>
      <c r="V588" s="15">
        <v>22841</v>
      </c>
      <c r="W588" s="15">
        <v>148493</v>
      </c>
      <c r="X588" s="15">
        <v>103470</v>
      </c>
      <c r="Y588" s="15">
        <v>-45023</v>
      </c>
      <c r="Z588" s="15">
        <v>1136</v>
      </c>
      <c r="AA588" s="15">
        <v>3.988</v>
      </c>
      <c r="AB588" s="15">
        <v>41.1</v>
      </c>
    </row>
    <row r="589" spans="1:28" ht="15" customHeight="1" x14ac:dyDescent="0.3">
      <c r="A589" s="15" t="s">
        <v>717</v>
      </c>
      <c r="B589" s="15" t="s">
        <v>109</v>
      </c>
      <c r="C589" s="15" t="s">
        <v>170</v>
      </c>
      <c r="D589" s="15" t="s">
        <v>132</v>
      </c>
      <c r="E589" s="15" t="s">
        <v>101</v>
      </c>
      <c r="F589" s="15">
        <v>11.59</v>
      </c>
      <c r="G589" s="15">
        <v>666.3</v>
      </c>
      <c r="H589" s="15">
        <v>27.4</v>
      </c>
      <c r="I589" s="15">
        <v>63.1</v>
      </c>
      <c r="J589" s="15">
        <v>6.6</v>
      </c>
      <c r="K589" s="15">
        <v>6.3</v>
      </c>
      <c r="L589" s="15">
        <v>31</v>
      </c>
      <c r="M589" s="15">
        <v>153.30000000000001</v>
      </c>
      <c r="N589" s="15">
        <v>57.8</v>
      </c>
      <c r="O589" s="15">
        <v>105.2</v>
      </c>
      <c r="P589" s="15" t="s">
        <v>116</v>
      </c>
      <c r="Q589" s="15">
        <v>196.6</v>
      </c>
      <c r="R589" s="15">
        <v>5.75</v>
      </c>
      <c r="S589" s="15">
        <v>0.71</v>
      </c>
      <c r="T589" s="15">
        <v>2.33</v>
      </c>
      <c r="U589" s="15">
        <v>27</v>
      </c>
      <c r="V589" s="15">
        <v>97135</v>
      </c>
      <c r="W589" s="15">
        <v>766263</v>
      </c>
      <c r="X589" s="15">
        <v>2622645</v>
      </c>
      <c r="Y589" s="15">
        <v>1856382</v>
      </c>
      <c r="Z589" s="15">
        <v>3511</v>
      </c>
      <c r="AA589" s="15">
        <v>7.69</v>
      </c>
      <c r="AB589" s="15">
        <v>48.8</v>
      </c>
    </row>
    <row r="590" spans="1:28" ht="15" customHeight="1" x14ac:dyDescent="0.3">
      <c r="A590" s="15" t="s">
        <v>718</v>
      </c>
      <c r="B590" s="15" t="s">
        <v>109</v>
      </c>
      <c r="C590" s="15" t="s">
        <v>170</v>
      </c>
      <c r="D590" s="15" t="s">
        <v>144</v>
      </c>
      <c r="E590" s="15" t="s">
        <v>101</v>
      </c>
      <c r="F590" s="15">
        <v>3.36</v>
      </c>
      <c r="G590" s="15">
        <v>1108.5999999999999</v>
      </c>
      <c r="H590" s="15">
        <v>27.6</v>
      </c>
      <c r="I590" s="15">
        <v>59.8</v>
      </c>
      <c r="J590" s="15">
        <v>7.5</v>
      </c>
      <c r="K590" s="15">
        <v>6.53</v>
      </c>
      <c r="L590" s="15">
        <v>30.7</v>
      </c>
      <c r="M590" s="15">
        <v>72.400000000000006</v>
      </c>
      <c r="N590" s="15">
        <v>51.9</v>
      </c>
      <c r="O590" s="15">
        <v>129.19999999999999</v>
      </c>
      <c r="P590" s="15" t="s">
        <v>107</v>
      </c>
      <c r="Q590" s="15">
        <v>165.2</v>
      </c>
      <c r="R590" s="15">
        <v>7.28</v>
      </c>
      <c r="S590" s="15">
        <v>0.75</v>
      </c>
      <c r="T590" s="15">
        <v>1.54</v>
      </c>
      <c r="U590" s="15">
        <v>5.17</v>
      </c>
      <c r="V590" s="15">
        <v>63900</v>
      </c>
      <c r="W590" s="15">
        <v>219340</v>
      </c>
      <c r="X590" s="15">
        <v>330363</v>
      </c>
      <c r="Y590" s="15">
        <v>111023</v>
      </c>
      <c r="Z590" s="15">
        <v>2096</v>
      </c>
      <c r="AA590" s="15">
        <v>2.4670000000000001</v>
      </c>
      <c r="AB590" s="15">
        <v>40.700000000000003</v>
      </c>
    </row>
    <row r="591" spans="1:28" ht="15" customHeight="1" x14ac:dyDescent="0.3">
      <c r="A591" s="15" t="s">
        <v>719</v>
      </c>
      <c r="B591" s="15" t="s">
        <v>104</v>
      </c>
      <c r="C591" s="15" t="s">
        <v>152</v>
      </c>
      <c r="D591" s="15" t="s">
        <v>144</v>
      </c>
      <c r="E591" s="15" t="s">
        <v>112</v>
      </c>
      <c r="F591" s="15">
        <v>2.73</v>
      </c>
      <c r="G591" s="15">
        <v>634.5</v>
      </c>
      <c r="H591" s="15">
        <v>25.3</v>
      </c>
      <c r="I591" s="15">
        <v>63.6</v>
      </c>
      <c r="J591" s="15">
        <v>6.2</v>
      </c>
      <c r="K591" s="15">
        <v>6.13</v>
      </c>
      <c r="L591" s="15">
        <v>16.7</v>
      </c>
      <c r="M591" s="15">
        <v>115</v>
      </c>
      <c r="N591" s="15">
        <v>60.8</v>
      </c>
      <c r="O591" s="15">
        <v>90.4</v>
      </c>
      <c r="P591" s="15" t="s">
        <v>107</v>
      </c>
      <c r="Q591" s="15">
        <v>198.9</v>
      </c>
      <c r="R591" s="15">
        <v>4.83</v>
      </c>
      <c r="S591" s="15">
        <v>0.98</v>
      </c>
      <c r="T591" s="15">
        <v>1.33</v>
      </c>
      <c r="U591" s="15">
        <v>3.63</v>
      </c>
      <c r="V591" s="15">
        <v>52527</v>
      </c>
      <c r="W591" s="15">
        <v>182519</v>
      </c>
      <c r="X591" s="15">
        <v>190673</v>
      </c>
      <c r="Y591" s="15">
        <v>8154</v>
      </c>
      <c r="Z591" s="15">
        <v>2053</v>
      </c>
      <c r="AA591" s="15">
        <v>1.768</v>
      </c>
      <c r="AB591" s="15">
        <v>51.5</v>
      </c>
    </row>
    <row r="592" spans="1:28" ht="15" customHeight="1" x14ac:dyDescent="0.3">
      <c r="A592" s="15" t="s">
        <v>720</v>
      </c>
      <c r="B592" s="15" t="s">
        <v>122</v>
      </c>
      <c r="C592" s="15" t="s">
        <v>123</v>
      </c>
      <c r="D592" s="15" t="s">
        <v>106</v>
      </c>
      <c r="E592" s="15" t="s">
        <v>101</v>
      </c>
      <c r="F592" s="15">
        <v>4.92</v>
      </c>
      <c r="G592" s="15">
        <v>871</v>
      </c>
      <c r="H592" s="15">
        <v>30</v>
      </c>
      <c r="I592" s="15">
        <v>74.400000000000006</v>
      </c>
      <c r="J592" s="15">
        <v>7</v>
      </c>
      <c r="K592" s="15">
        <v>7.89</v>
      </c>
      <c r="L592" s="15">
        <v>28.1</v>
      </c>
      <c r="M592" s="15">
        <v>123.6</v>
      </c>
      <c r="N592" s="15">
        <v>31.8</v>
      </c>
      <c r="O592" s="15">
        <v>92.6</v>
      </c>
      <c r="P592" s="15" t="s">
        <v>107</v>
      </c>
      <c r="Q592" s="15">
        <v>199.3</v>
      </c>
      <c r="R592" s="15">
        <v>8.51</v>
      </c>
      <c r="S592" s="15">
        <v>0.74</v>
      </c>
      <c r="T592" s="15">
        <v>0.67</v>
      </c>
      <c r="U592" s="15">
        <v>3.3</v>
      </c>
      <c r="V592" s="15">
        <v>22511</v>
      </c>
      <c r="W592" s="15">
        <v>391183</v>
      </c>
      <c r="X592" s="15">
        <v>74286</v>
      </c>
      <c r="Y592" s="15">
        <v>-316897</v>
      </c>
      <c r="Z592" s="15">
        <v>3979</v>
      </c>
      <c r="AA592" s="15">
        <v>0.82899999999999996</v>
      </c>
      <c r="AB592" s="15">
        <v>51.5</v>
      </c>
    </row>
    <row r="593" spans="1:28" ht="15" customHeight="1" x14ac:dyDescent="0.3">
      <c r="A593" s="15" t="s">
        <v>721</v>
      </c>
      <c r="B593" s="15" t="s">
        <v>126</v>
      </c>
      <c r="C593" s="15" t="s">
        <v>123</v>
      </c>
      <c r="D593" s="15" t="s">
        <v>100</v>
      </c>
      <c r="E593" s="15" t="s">
        <v>101</v>
      </c>
      <c r="F593" s="15">
        <v>13.89</v>
      </c>
      <c r="G593" s="15">
        <v>855.1</v>
      </c>
      <c r="H593" s="15">
        <v>30.8</v>
      </c>
      <c r="I593" s="15">
        <v>72</v>
      </c>
      <c r="J593" s="15">
        <v>5.5</v>
      </c>
      <c r="K593" s="15">
        <v>5.75</v>
      </c>
      <c r="L593" s="15">
        <v>31.1</v>
      </c>
      <c r="M593" s="15">
        <v>96.7</v>
      </c>
      <c r="N593" s="15">
        <v>36.1</v>
      </c>
      <c r="O593" s="15">
        <v>129.1</v>
      </c>
      <c r="P593" s="15" t="s">
        <v>102</v>
      </c>
      <c r="Q593" s="15">
        <v>217.2</v>
      </c>
      <c r="R593" s="15">
        <v>6</v>
      </c>
      <c r="S593" s="15">
        <v>0.95</v>
      </c>
      <c r="T593" s="15">
        <v>0.98</v>
      </c>
      <c r="U593" s="15">
        <v>13.61</v>
      </c>
      <c r="V593" s="15">
        <v>20851</v>
      </c>
      <c r="W593" s="15">
        <v>796467</v>
      </c>
      <c r="X593" s="15">
        <v>283782</v>
      </c>
      <c r="Y593" s="15">
        <v>-512685</v>
      </c>
      <c r="Z593" s="15">
        <v>6942</v>
      </c>
      <c r="AA593" s="15">
        <v>1.9610000000000001</v>
      </c>
      <c r="AB593" s="15">
        <v>52.7</v>
      </c>
    </row>
    <row r="594" spans="1:28" ht="15" customHeight="1" x14ac:dyDescent="0.3">
      <c r="A594" s="15" t="s">
        <v>722</v>
      </c>
      <c r="B594" s="15" t="s">
        <v>137</v>
      </c>
      <c r="C594" s="15" t="s">
        <v>99</v>
      </c>
      <c r="D594" s="15" t="s">
        <v>106</v>
      </c>
      <c r="E594" s="15" t="s">
        <v>101</v>
      </c>
      <c r="F594" s="15">
        <v>7.68</v>
      </c>
      <c r="G594" s="15">
        <v>977.8</v>
      </c>
      <c r="H594" s="15">
        <v>32.799999999999997</v>
      </c>
      <c r="I594" s="15">
        <v>65.7</v>
      </c>
      <c r="J594" s="15">
        <v>6.8</v>
      </c>
      <c r="K594" s="15">
        <v>7.08</v>
      </c>
      <c r="L594" s="15">
        <v>27.2</v>
      </c>
      <c r="M594" s="15">
        <v>152.19999999999999</v>
      </c>
      <c r="N594" s="15">
        <v>26.1</v>
      </c>
      <c r="O594" s="15">
        <v>119.9</v>
      </c>
      <c r="P594" s="15" t="s">
        <v>107</v>
      </c>
      <c r="Q594" s="15">
        <v>269.10000000000002</v>
      </c>
      <c r="R594" s="15">
        <v>4.32</v>
      </c>
      <c r="S594" s="15">
        <v>0.87</v>
      </c>
      <c r="T594" s="15">
        <v>3.22</v>
      </c>
      <c r="U594" s="15">
        <v>24.73</v>
      </c>
      <c r="V594" s="15">
        <v>21525</v>
      </c>
      <c r="W594" s="15">
        <v>612476</v>
      </c>
      <c r="X594" s="15">
        <v>532313</v>
      </c>
      <c r="Y594" s="15">
        <v>-80163</v>
      </c>
      <c r="Z594" s="15">
        <v>6717</v>
      </c>
      <c r="AA594" s="15">
        <v>3.6819999999999999</v>
      </c>
      <c r="AB594" s="15">
        <v>52.1</v>
      </c>
    </row>
    <row r="595" spans="1:28" ht="15" customHeight="1" x14ac:dyDescent="0.3">
      <c r="A595" s="15" t="s">
        <v>723</v>
      </c>
      <c r="B595" s="15" t="s">
        <v>104</v>
      </c>
      <c r="C595" s="15" t="s">
        <v>134</v>
      </c>
      <c r="D595" s="15" t="s">
        <v>115</v>
      </c>
      <c r="E595" s="15" t="s">
        <v>101</v>
      </c>
      <c r="F595" s="15">
        <v>1.5</v>
      </c>
      <c r="G595" s="15">
        <v>753.4</v>
      </c>
      <c r="H595" s="15">
        <v>30</v>
      </c>
      <c r="I595" s="15">
        <v>79.900000000000006</v>
      </c>
      <c r="J595" s="15">
        <v>8.1</v>
      </c>
      <c r="K595" s="15">
        <v>6.02</v>
      </c>
      <c r="L595" s="15">
        <v>34.700000000000003</v>
      </c>
      <c r="M595" s="15">
        <v>112.6</v>
      </c>
      <c r="N595" s="15">
        <v>67.2</v>
      </c>
      <c r="O595" s="15">
        <v>107.4</v>
      </c>
      <c r="P595" s="15" t="s">
        <v>127</v>
      </c>
      <c r="Q595" s="15">
        <v>126.9</v>
      </c>
      <c r="R595" s="15">
        <v>1.62</v>
      </c>
      <c r="S595" s="15">
        <v>0.92</v>
      </c>
      <c r="T595" s="15">
        <v>2.42</v>
      </c>
      <c r="U595" s="15">
        <v>3.63</v>
      </c>
      <c r="V595" s="15">
        <v>22864</v>
      </c>
      <c r="W595" s="15">
        <v>90422</v>
      </c>
      <c r="X595" s="15">
        <v>82996</v>
      </c>
      <c r="Y595" s="15">
        <v>-7426</v>
      </c>
      <c r="Z595" s="15">
        <v>2406</v>
      </c>
      <c r="AA595" s="15">
        <v>1.5089999999999999</v>
      </c>
      <c r="AB595" s="15">
        <v>76.8</v>
      </c>
    </row>
    <row r="596" spans="1:28" ht="15" customHeight="1" x14ac:dyDescent="0.3">
      <c r="A596" s="15" t="s">
        <v>724</v>
      </c>
      <c r="B596" s="15" t="s">
        <v>146</v>
      </c>
      <c r="C596" s="15" t="s">
        <v>119</v>
      </c>
      <c r="D596" s="15" t="s">
        <v>132</v>
      </c>
      <c r="E596" s="15" t="s">
        <v>120</v>
      </c>
      <c r="F596" s="15">
        <v>7.24</v>
      </c>
      <c r="G596" s="15"/>
      <c r="H596" s="15">
        <v>33.4</v>
      </c>
      <c r="I596" s="15">
        <v>45.9</v>
      </c>
      <c r="J596" s="15">
        <v>8.1999999999999993</v>
      </c>
      <c r="K596" s="15">
        <v>6.72</v>
      </c>
      <c r="L596" s="15">
        <v>16.399999999999999</v>
      </c>
      <c r="M596" s="15">
        <v>158.30000000000001</v>
      </c>
      <c r="N596" s="15">
        <v>73.5</v>
      </c>
      <c r="O596" s="15">
        <v>80.8</v>
      </c>
      <c r="P596" s="15" t="s">
        <v>116</v>
      </c>
      <c r="Q596" s="15">
        <v>317.60000000000002</v>
      </c>
      <c r="R596" s="15">
        <v>1.59</v>
      </c>
      <c r="S596" s="15">
        <v>0.96</v>
      </c>
      <c r="T596" s="15">
        <v>1.38</v>
      </c>
      <c r="U596" s="15">
        <v>9.99</v>
      </c>
      <c r="V596" s="15">
        <v>94804</v>
      </c>
      <c r="W596" s="15">
        <v>527158</v>
      </c>
      <c r="X596" s="15">
        <v>947092</v>
      </c>
      <c r="Y596" s="15">
        <v>419934</v>
      </c>
      <c r="Z596" s="15">
        <v>2581</v>
      </c>
      <c r="AA596" s="15">
        <v>3.871</v>
      </c>
      <c r="AB596" s="15">
        <v>43.3</v>
      </c>
    </row>
    <row r="597" spans="1:28" ht="15" customHeight="1" x14ac:dyDescent="0.3">
      <c r="A597" s="15" t="s">
        <v>725</v>
      </c>
      <c r="B597" s="15" t="s">
        <v>104</v>
      </c>
      <c r="C597" s="15" t="s">
        <v>134</v>
      </c>
      <c r="D597" s="15" t="s">
        <v>130</v>
      </c>
      <c r="E597" s="15" t="s">
        <v>112</v>
      </c>
      <c r="F597" s="15">
        <v>7.14</v>
      </c>
      <c r="G597" s="15">
        <v>444.2</v>
      </c>
      <c r="H597" s="15">
        <v>17.600000000000001</v>
      </c>
      <c r="I597" s="15">
        <v>56.6</v>
      </c>
      <c r="J597" s="15">
        <v>7.2</v>
      </c>
      <c r="K597" s="15">
        <v>8.09</v>
      </c>
      <c r="L597" s="15">
        <v>28.3</v>
      </c>
      <c r="M597" s="15">
        <v>84.8</v>
      </c>
      <c r="N597" s="15">
        <v>51.5</v>
      </c>
      <c r="O597" s="15">
        <v>49</v>
      </c>
      <c r="P597" s="15" t="s">
        <v>127</v>
      </c>
      <c r="Q597" s="15">
        <v>201.3</v>
      </c>
      <c r="R597" s="15">
        <v>5.42</v>
      </c>
      <c r="S597" s="15">
        <v>0.74</v>
      </c>
      <c r="T597" s="15">
        <v>0.3</v>
      </c>
      <c r="U597" s="15">
        <v>2.14</v>
      </c>
      <c r="V597" s="15">
        <v>59242</v>
      </c>
      <c r="W597" s="15">
        <v>540148</v>
      </c>
      <c r="X597" s="15">
        <v>126778</v>
      </c>
      <c r="Y597" s="15">
        <v>-413370</v>
      </c>
      <c r="Z597" s="15">
        <v>4784</v>
      </c>
      <c r="AA597" s="15">
        <v>0.44700000000000001</v>
      </c>
      <c r="AB597" s="15">
        <v>41.1</v>
      </c>
    </row>
    <row r="598" spans="1:28" ht="15" customHeight="1" x14ac:dyDescent="0.3">
      <c r="A598" s="15" t="s">
        <v>726</v>
      </c>
      <c r="B598" s="15" t="s">
        <v>98</v>
      </c>
      <c r="C598" s="15" t="s">
        <v>134</v>
      </c>
      <c r="D598" s="15" t="s">
        <v>115</v>
      </c>
      <c r="E598" s="15" t="s">
        <v>120</v>
      </c>
      <c r="F598" s="15">
        <v>13.96</v>
      </c>
      <c r="G598" s="15">
        <v>89.9</v>
      </c>
      <c r="H598" s="15">
        <v>28.5</v>
      </c>
      <c r="I598" s="15">
        <v>43.4</v>
      </c>
      <c r="J598" s="15">
        <v>9.5</v>
      </c>
      <c r="K598" s="15">
        <v>6.83</v>
      </c>
      <c r="L598" s="15">
        <v>15.9</v>
      </c>
      <c r="M598" s="15">
        <v>79.3</v>
      </c>
      <c r="N598" s="15">
        <v>35.5</v>
      </c>
      <c r="O598" s="15">
        <v>142.1</v>
      </c>
      <c r="P598" s="15" t="s">
        <v>116</v>
      </c>
      <c r="Q598" s="15">
        <v>222.5</v>
      </c>
      <c r="R598" s="15">
        <v>4.67</v>
      </c>
      <c r="S598" s="15">
        <v>0.91</v>
      </c>
      <c r="T598" s="15">
        <v>1.81</v>
      </c>
      <c r="U598" s="15">
        <v>25.27</v>
      </c>
      <c r="V598" s="15">
        <v>24312</v>
      </c>
      <c r="W598" s="15">
        <v>877099</v>
      </c>
      <c r="X598" s="15">
        <v>614364</v>
      </c>
      <c r="Y598" s="15">
        <v>-262735</v>
      </c>
      <c r="Z598" s="15">
        <v>9860</v>
      </c>
      <c r="AA598" s="15">
        <v>2.5630000000000002</v>
      </c>
      <c r="AB598" s="15">
        <v>37.9</v>
      </c>
    </row>
    <row r="599" spans="1:28" ht="15" customHeight="1" x14ac:dyDescent="0.3">
      <c r="A599" s="15" t="s">
        <v>727</v>
      </c>
      <c r="B599" s="15" t="s">
        <v>146</v>
      </c>
      <c r="C599" s="15" t="s">
        <v>114</v>
      </c>
      <c r="D599" s="15" t="s">
        <v>132</v>
      </c>
      <c r="E599" s="15" t="s">
        <v>101</v>
      </c>
      <c r="F599" s="15">
        <v>3.37</v>
      </c>
      <c r="G599" s="15">
        <v>619.4</v>
      </c>
      <c r="H599" s="15">
        <v>28.3</v>
      </c>
      <c r="I599" s="15">
        <v>72.900000000000006</v>
      </c>
      <c r="J599" s="15">
        <v>6.8</v>
      </c>
      <c r="K599" s="15">
        <v>6.93</v>
      </c>
      <c r="L599" s="15">
        <v>35.1</v>
      </c>
      <c r="M599" s="15">
        <v>124.8</v>
      </c>
      <c r="N599" s="15">
        <v>69.599999999999994</v>
      </c>
      <c r="O599" s="15">
        <v>64.099999999999994</v>
      </c>
      <c r="P599" s="15" t="s">
        <v>107</v>
      </c>
      <c r="Q599" s="15">
        <v>245</v>
      </c>
      <c r="R599" s="15">
        <v>2.46</v>
      </c>
      <c r="S599" s="15">
        <v>0.84</v>
      </c>
      <c r="T599" s="15">
        <v>2.54</v>
      </c>
      <c r="U599" s="15">
        <v>8.56</v>
      </c>
      <c r="V599" s="15">
        <v>82446</v>
      </c>
      <c r="W599" s="15">
        <v>224847</v>
      </c>
      <c r="X599" s="15">
        <v>705738</v>
      </c>
      <c r="Y599" s="15">
        <v>480891</v>
      </c>
      <c r="Z599" s="15">
        <v>2803</v>
      </c>
      <c r="AA599" s="15">
        <v>3.0539999999999998</v>
      </c>
      <c r="AB599" s="15">
        <v>65.8</v>
      </c>
    </row>
    <row r="600" spans="1:28" ht="15" customHeight="1" x14ac:dyDescent="0.3">
      <c r="A600" s="15" t="s">
        <v>728</v>
      </c>
      <c r="B600" s="15" t="s">
        <v>98</v>
      </c>
      <c r="C600" s="15" t="s">
        <v>119</v>
      </c>
      <c r="D600" s="15" t="s">
        <v>106</v>
      </c>
      <c r="E600" s="15" t="s">
        <v>101</v>
      </c>
      <c r="F600" s="15">
        <v>1.45</v>
      </c>
      <c r="G600" s="15">
        <v>1296.3</v>
      </c>
      <c r="H600" s="15">
        <v>26.4</v>
      </c>
      <c r="I600" s="15">
        <v>83.4</v>
      </c>
      <c r="J600" s="15">
        <v>7.5</v>
      </c>
      <c r="K600" s="15">
        <v>5.98</v>
      </c>
      <c r="L600" s="15">
        <v>38.5</v>
      </c>
      <c r="M600" s="15">
        <v>108.7</v>
      </c>
      <c r="N600" s="15">
        <v>60</v>
      </c>
      <c r="O600" s="15">
        <v>162</v>
      </c>
      <c r="P600" s="15" t="s">
        <v>102</v>
      </c>
      <c r="Q600" s="15">
        <v>343.9</v>
      </c>
      <c r="R600" s="15">
        <v>7.11</v>
      </c>
      <c r="S600" s="15">
        <v>0.71</v>
      </c>
      <c r="T600" s="15">
        <v>1.85</v>
      </c>
      <c r="U600" s="15">
        <v>2.68</v>
      </c>
      <c r="V600" s="15">
        <v>22721</v>
      </c>
      <c r="W600" s="15">
        <v>93098</v>
      </c>
      <c r="X600" s="15">
        <v>60892</v>
      </c>
      <c r="Y600" s="15">
        <v>-32206</v>
      </c>
      <c r="Z600" s="15">
        <v>663</v>
      </c>
      <c r="AA600" s="15">
        <v>4.0419999999999998</v>
      </c>
      <c r="AB600" s="15">
        <v>60.7</v>
      </c>
    </row>
    <row r="601" spans="1:28" ht="15" customHeight="1" x14ac:dyDescent="0.3">
      <c r="A601" s="15" t="s">
        <v>729</v>
      </c>
      <c r="B601" s="15" t="s">
        <v>146</v>
      </c>
      <c r="C601" s="15" t="s">
        <v>114</v>
      </c>
      <c r="D601" s="15" t="s">
        <v>111</v>
      </c>
      <c r="E601" s="15" t="s">
        <v>112</v>
      </c>
      <c r="F601" s="15">
        <v>14.87</v>
      </c>
      <c r="G601" s="15">
        <v>305.8</v>
      </c>
      <c r="H601" s="15">
        <v>24.9</v>
      </c>
      <c r="I601" s="15">
        <v>61.1</v>
      </c>
      <c r="J601" s="15">
        <v>5.9</v>
      </c>
      <c r="K601" s="15">
        <v>6.25</v>
      </c>
      <c r="L601" s="15">
        <v>26.9</v>
      </c>
      <c r="M601" s="15">
        <v>72.3</v>
      </c>
      <c r="N601" s="15">
        <v>46.6</v>
      </c>
      <c r="O601" s="15">
        <v>120.5</v>
      </c>
      <c r="P601" s="15" t="s">
        <v>127</v>
      </c>
      <c r="Q601" s="15">
        <v>187.2</v>
      </c>
      <c r="R601" s="15">
        <v>6.93</v>
      </c>
      <c r="S601" s="15">
        <v>0.78</v>
      </c>
      <c r="T601" s="15">
        <v>0.97</v>
      </c>
      <c r="U601" s="15">
        <v>14.42</v>
      </c>
      <c r="V601" s="15">
        <v>71734</v>
      </c>
      <c r="W601" s="15">
        <v>1273058</v>
      </c>
      <c r="X601" s="15">
        <v>1034404</v>
      </c>
      <c r="Y601" s="15">
        <v>-238654</v>
      </c>
      <c r="Z601" s="15">
        <v>5263</v>
      </c>
      <c r="AA601" s="15">
        <v>2.74</v>
      </c>
      <c r="AB601" s="15">
        <v>38.6</v>
      </c>
    </row>
    <row r="602" spans="1:28" ht="15" customHeight="1" x14ac:dyDescent="0.3">
      <c r="A602" s="15" t="s">
        <v>730</v>
      </c>
      <c r="B602" s="15" t="s">
        <v>118</v>
      </c>
      <c r="C602" s="15" t="s">
        <v>114</v>
      </c>
      <c r="D602" s="15" t="s">
        <v>106</v>
      </c>
      <c r="E602" s="15" t="s">
        <v>101</v>
      </c>
      <c r="F602" s="15">
        <v>10.78</v>
      </c>
      <c r="G602" s="15">
        <v>791.3</v>
      </c>
      <c r="H602" s="15">
        <v>28.9</v>
      </c>
      <c r="I602" s="15">
        <v>71.900000000000006</v>
      </c>
      <c r="J602" s="15">
        <v>7.1</v>
      </c>
      <c r="K602" s="15">
        <v>7.45</v>
      </c>
      <c r="L602" s="15">
        <v>40.200000000000003</v>
      </c>
      <c r="M602" s="15">
        <v>121.7</v>
      </c>
      <c r="N602" s="15">
        <v>15</v>
      </c>
      <c r="O602" s="15">
        <v>170.2</v>
      </c>
      <c r="P602" s="15" t="s">
        <v>102</v>
      </c>
      <c r="Q602" s="15">
        <v>274.3</v>
      </c>
      <c r="R602" s="15">
        <v>3.12</v>
      </c>
      <c r="S602" s="15">
        <v>0.76</v>
      </c>
      <c r="T602" s="15">
        <v>2.9</v>
      </c>
      <c r="U602" s="15">
        <v>31.26</v>
      </c>
      <c r="V602" s="15">
        <v>20125</v>
      </c>
      <c r="W602" s="15">
        <v>834937</v>
      </c>
      <c r="X602" s="15">
        <v>629108</v>
      </c>
      <c r="Y602" s="15">
        <v>-205829</v>
      </c>
      <c r="Z602" s="15">
        <v>6579</v>
      </c>
      <c r="AA602" s="15">
        <v>4.7510000000000003</v>
      </c>
      <c r="AB602" s="15">
        <v>67.8</v>
      </c>
    </row>
    <row r="603" spans="1:28" ht="15" customHeight="1" x14ac:dyDescent="0.3">
      <c r="A603" s="15" t="s">
        <v>731</v>
      </c>
      <c r="B603" s="15" t="s">
        <v>122</v>
      </c>
      <c r="C603" s="15" t="s">
        <v>114</v>
      </c>
      <c r="D603" s="15" t="s">
        <v>111</v>
      </c>
      <c r="E603" s="15" t="s">
        <v>112</v>
      </c>
      <c r="F603" s="15">
        <v>13.28</v>
      </c>
      <c r="G603" s="15">
        <v>272.89999999999998</v>
      </c>
      <c r="H603" s="15">
        <v>23.4</v>
      </c>
      <c r="I603" s="15">
        <v>51.6</v>
      </c>
      <c r="J603" s="15">
        <v>8.5</v>
      </c>
      <c r="K603" s="15">
        <v>6.15</v>
      </c>
      <c r="L603" s="15">
        <v>24.7</v>
      </c>
      <c r="M603" s="15">
        <v>111.7</v>
      </c>
      <c r="N603" s="15">
        <v>49</v>
      </c>
      <c r="O603" s="15">
        <v>114.8</v>
      </c>
      <c r="P603" s="15" t="s">
        <v>102</v>
      </c>
      <c r="Q603" s="15">
        <v>307.2</v>
      </c>
      <c r="R603" s="15">
        <v>0.97</v>
      </c>
      <c r="S603" s="15">
        <v>0.92</v>
      </c>
      <c r="T603" s="15">
        <v>0.92</v>
      </c>
      <c r="U603" s="15">
        <v>12.22</v>
      </c>
      <c r="V603" s="15">
        <v>62635</v>
      </c>
      <c r="W603" s="15">
        <v>947941</v>
      </c>
      <c r="X603" s="15">
        <v>765400</v>
      </c>
      <c r="Y603" s="15">
        <v>-182541</v>
      </c>
      <c r="Z603" s="15">
        <v>4048</v>
      </c>
      <c r="AA603" s="15">
        <v>3.0190000000000001</v>
      </c>
      <c r="AB603" s="15">
        <v>38.799999999999997</v>
      </c>
    </row>
    <row r="604" spans="1:28" ht="15" customHeight="1" x14ac:dyDescent="0.3">
      <c r="A604" s="15" t="s">
        <v>732</v>
      </c>
      <c r="B604" s="15" t="s">
        <v>122</v>
      </c>
      <c r="C604" s="15" t="s">
        <v>170</v>
      </c>
      <c r="D604" s="15" t="s">
        <v>100</v>
      </c>
      <c r="E604" s="15" t="s">
        <v>120</v>
      </c>
      <c r="F604" s="15">
        <v>13.62</v>
      </c>
      <c r="G604" s="15">
        <v>247.3</v>
      </c>
      <c r="H604" s="15">
        <v>28.8</v>
      </c>
      <c r="I604" s="15">
        <v>55.6</v>
      </c>
      <c r="J604" s="15">
        <v>8.5</v>
      </c>
      <c r="K604" s="15">
        <v>6.29</v>
      </c>
      <c r="L604" s="15">
        <v>20.399999999999999</v>
      </c>
      <c r="M604" s="15">
        <v>92.2</v>
      </c>
      <c r="N604" s="15">
        <v>59</v>
      </c>
      <c r="O604" s="15">
        <v>106.9</v>
      </c>
      <c r="P604" s="15" t="s">
        <v>127</v>
      </c>
      <c r="Q604" s="15">
        <v>275.89999999999998</v>
      </c>
      <c r="R604" s="15">
        <v>5.5</v>
      </c>
      <c r="S604" s="15">
        <v>0.84</v>
      </c>
      <c r="T604" s="15">
        <v>1.94</v>
      </c>
      <c r="U604" s="15">
        <v>26.42</v>
      </c>
      <c r="V604" s="15">
        <v>23595</v>
      </c>
      <c r="W604" s="15">
        <v>950360</v>
      </c>
      <c r="X604" s="15">
        <v>623380</v>
      </c>
      <c r="Y604" s="15">
        <v>-326980</v>
      </c>
      <c r="Z604" s="15">
        <v>8074</v>
      </c>
      <c r="AA604" s="15">
        <v>3.2719999999999998</v>
      </c>
      <c r="AB604" s="15">
        <v>49</v>
      </c>
    </row>
    <row r="605" spans="1:28" ht="15" customHeight="1" x14ac:dyDescent="0.3">
      <c r="A605" s="15" t="s">
        <v>733</v>
      </c>
      <c r="B605" s="15" t="s">
        <v>98</v>
      </c>
      <c r="C605" s="15" t="s">
        <v>114</v>
      </c>
      <c r="D605" s="15" t="s">
        <v>115</v>
      </c>
      <c r="E605" s="15" t="s">
        <v>101</v>
      </c>
      <c r="F605" s="15">
        <v>14.88</v>
      </c>
      <c r="G605" s="15">
        <v>973.8</v>
      </c>
      <c r="H605" s="15">
        <v>24.5</v>
      </c>
      <c r="I605" s="15">
        <v>80.2</v>
      </c>
      <c r="J605" s="15">
        <v>7.7</v>
      </c>
      <c r="K605" s="15">
        <v>6.23</v>
      </c>
      <c r="L605" s="15">
        <v>38.299999999999997</v>
      </c>
      <c r="M605" s="15">
        <v>104.2</v>
      </c>
      <c r="N605" s="15">
        <v>66.3</v>
      </c>
      <c r="O605" s="15">
        <v>111.6</v>
      </c>
      <c r="P605" s="15" t="s">
        <v>127</v>
      </c>
      <c r="Q605" s="15">
        <v>138.1</v>
      </c>
      <c r="R605" s="15">
        <v>2.57</v>
      </c>
      <c r="S605" s="15">
        <v>0.81</v>
      </c>
      <c r="T605" s="15">
        <v>3.1</v>
      </c>
      <c r="U605" s="15">
        <v>46.13</v>
      </c>
      <c r="V605" s="15">
        <v>22627</v>
      </c>
      <c r="W605" s="15">
        <v>847621</v>
      </c>
      <c r="X605" s="15">
        <v>1043784</v>
      </c>
      <c r="Y605" s="15">
        <v>196163</v>
      </c>
      <c r="Z605" s="15">
        <v>21989</v>
      </c>
      <c r="AA605" s="15">
        <v>2.0979999999999999</v>
      </c>
      <c r="AB605" s="15">
        <v>61.7</v>
      </c>
    </row>
    <row r="606" spans="1:28" ht="15" customHeight="1" x14ac:dyDescent="0.3">
      <c r="A606" s="15" t="s">
        <v>734</v>
      </c>
      <c r="B606" s="15" t="s">
        <v>122</v>
      </c>
      <c r="C606" s="15" t="s">
        <v>110</v>
      </c>
      <c r="D606" s="15" t="s">
        <v>130</v>
      </c>
      <c r="E606" s="15" t="s">
        <v>101</v>
      </c>
      <c r="F606" s="15">
        <v>8.99</v>
      </c>
      <c r="G606" s="15">
        <v>723.7</v>
      </c>
      <c r="H606" s="15">
        <v>28.5</v>
      </c>
      <c r="I606" s="15">
        <v>86.6</v>
      </c>
      <c r="J606" s="15">
        <v>5.9</v>
      </c>
      <c r="K606" s="15">
        <v>5.99</v>
      </c>
      <c r="L606" s="15">
        <v>26.7</v>
      </c>
      <c r="M606" s="15">
        <v>99.6</v>
      </c>
      <c r="N606" s="15">
        <v>43.7</v>
      </c>
      <c r="O606" s="15">
        <v>69.8</v>
      </c>
      <c r="P606" s="15" t="s">
        <v>102</v>
      </c>
      <c r="Q606" s="15">
        <v>210.9</v>
      </c>
      <c r="R606" s="15">
        <v>5.28</v>
      </c>
      <c r="S606" s="15">
        <v>0.8</v>
      </c>
      <c r="T606" s="15">
        <v>0.99</v>
      </c>
      <c r="U606" s="15">
        <v>8.9</v>
      </c>
      <c r="V606" s="15">
        <v>70055</v>
      </c>
      <c r="W606" s="15">
        <v>554879</v>
      </c>
      <c r="X606" s="15">
        <v>623490</v>
      </c>
      <c r="Y606" s="15">
        <v>68611</v>
      </c>
      <c r="Z606" s="15">
        <v>6796</v>
      </c>
      <c r="AA606" s="15">
        <v>1.31</v>
      </c>
      <c r="AB606" s="15">
        <v>57.8</v>
      </c>
    </row>
    <row r="607" spans="1:28" ht="15" customHeight="1" x14ac:dyDescent="0.3">
      <c r="A607" s="15" t="s">
        <v>735</v>
      </c>
      <c r="B607" s="15" t="s">
        <v>98</v>
      </c>
      <c r="C607" s="15" t="s">
        <v>110</v>
      </c>
      <c r="D607" s="15" t="s">
        <v>132</v>
      </c>
      <c r="E607" s="15" t="s">
        <v>112</v>
      </c>
      <c r="F607" s="15">
        <v>13.42</v>
      </c>
      <c r="G607" s="15">
        <v>372.6</v>
      </c>
      <c r="H607" s="15">
        <v>20.3</v>
      </c>
      <c r="I607" s="15">
        <v>63.8</v>
      </c>
      <c r="J607" s="15">
        <v>8.1999999999999993</v>
      </c>
      <c r="K607" s="15">
        <v>5.71</v>
      </c>
      <c r="L607" s="15">
        <v>34.799999999999997</v>
      </c>
      <c r="M607" s="15">
        <v>128.1</v>
      </c>
      <c r="N607" s="15">
        <v>97.7</v>
      </c>
      <c r="O607" s="15">
        <v>81.7</v>
      </c>
      <c r="P607" s="15" t="s">
        <v>107</v>
      </c>
      <c r="Q607" s="15">
        <v>287.8</v>
      </c>
      <c r="R607" s="15">
        <v>4.29</v>
      </c>
      <c r="S607" s="15">
        <v>0.67</v>
      </c>
      <c r="T607" s="15">
        <v>0.68</v>
      </c>
      <c r="U607" s="15">
        <v>9.1300000000000008</v>
      </c>
      <c r="V607" s="15">
        <v>108555</v>
      </c>
      <c r="W607" s="15">
        <v>988748</v>
      </c>
      <c r="X607" s="15">
        <v>991107</v>
      </c>
      <c r="Y607" s="15">
        <v>2359</v>
      </c>
      <c r="Z607" s="15">
        <v>8564</v>
      </c>
      <c r="AA607" s="15">
        <v>1.0660000000000001</v>
      </c>
      <c r="AB607" s="15">
        <v>45.2</v>
      </c>
    </row>
    <row r="608" spans="1:28" ht="15" customHeight="1" x14ac:dyDescent="0.3">
      <c r="A608" s="15" t="s">
        <v>736</v>
      </c>
      <c r="B608" s="15" t="s">
        <v>118</v>
      </c>
      <c r="C608" s="15" t="s">
        <v>114</v>
      </c>
      <c r="D608" s="15" t="s">
        <v>100</v>
      </c>
      <c r="E608" s="15" t="s">
        <v>112</v>
      </c>
      <c r="F608" s="15">
        <v>6.23</v>
      </c>
      <c r="G608" s="15">
        <v>633</v>
      </c>
      <c r="H608" s="15">
        <v>24.8</v>
      </c>
      <c r="I608" s="15">
        <v>65.599999999999994</v>
      </c>
      <c r="J608" s="15">
        <v>6.9</v>
      </c>
      <c r="K608" s="15">
        <v>6.24</v>
      </c>
      <c r="L608" s="15">
        <v>23.8</v>
      </c>
      <c r="M608" s="15">
        <v>132.1</v>
      </c>
      <c r="N608" s="15">
        <v>74.8</v>
      </c>
      <c r="O608" s="15">
        <v>66</v>
      </c>
      <c r="P608" s="15" t="s">
        <v>116</v>
      </c>
      <c r="Q608" s="15">
        <v>186.2</v>
      </c>
      <c r="R608" s="15">
        <v>3.88</v>
      </c>
      <c r="S608" s="15">
        <v>0.77</v>
      </c>
      <c r="T608" s="15">
        <v>2.35</v>
      </c>
      <c r="U608" s="15">
        <v>14.64</v>
      </c>
      <c r="V608" s="15">
        <v>22065</v>
      </c>
      <c r="W608" s="15">
        <v>331759</v>
      </c>
      <c r="X608" s="15">
        <v>323032</v>
      </c>
      <c r="Y608" s="15">
        <v>-8727</v>
      </c>
      <c r="Z608" s="15">
        <v>1433</v>
      </c>
      <c r="AA608" s="15">
        <v>10.215999999999999</v>
      </c>
      <c r="AB608" s="15">
        <v>35.6</v>
      </c>
    </row>
    <row r="609" spans="1:28" ht="15" customHeight="1" x14ac:dyDescent="0.3">
      <c r="A609" s="15" t="s">
        <v>737</v>
      </c>
      <c r="B609" s="15" t="s">
        <v>126</v>
      </c>
      <c r="C609" s="15" t="s">
        <v>129</v>
      </c>
      <c r="D609" s="15" t="s">
        <v>106</v>
      </c>
      <c r="E609" s="15" t="s">
        <v>112</v>
      </c>
      <c r="F609" s="15">
        <v>4.6900000000000004</v>
      </c>
      <c r="G609" s="15">
        <v>128.80000000000001</v>
      </c>
      <c r="H609" s="15">
        <v>24.1</v>
      </c>
      <c r="I609" s="15">
        <v>56.3</v>
      </c>
      <c r="J609" s="15">
        <v>7.4</v>
      </c>
      <c r="K609" s="15">
        <v>6.54</v>
      </c>
      <c r="L609" s="15">
        <v>25.9</v>
      </c>
      <c r="M609" s="15">
        <v>97.7</v>
      </c>
      <c r="N609" s="15">
        <v>65.3</v>
      </c>
      <c r="O609" s="15">
        <v>51.6</v>
      </c>
      <c r="P609" s="15" t="s">
        <v>127</v>
      </c>
      <c r="Q609" s="15">
        <v>135.80000000000001</v>
      </c>
      <c r="R609" s="15">
        <v>5.64</v>
      </c>
      <c r="S609" s="15">
        <v>0.68</v>
      </c>
      <c r="T609" s="15">
        <v>2.91</v>
      </c>
      <c r="U609" s="15">
        <v>13.65</v>
      </c>
      <c r="V609" s="15">
        <v>22430</v>
      </c>
      <c r="W609" s="15">
        <v>269103</v>
      </c>
      <c r="X609" s="15">
        <v>306170</v>
      </c>
      <c r="Y609" s="15">
        <v>37067</v>
      </c>
      <c r="Z609" s="15">
        <v>2428</v>
      </c>
      <c r="AA609" s="15">
        <v>5.6219999999999999</v>
      </c>
      <c r="AB609" s="15">
        <v>18.7</v>
      </c>
    </row>
    <row r="610" spans="1:28" ht="15" customHeight="1" x14ac:dyDescent="0.3">
      <c r="A610" s="15" t="s">
        <v>738</v>
      </c>
      <c r="B610" s="15" t="s">
        <v>98</v>
      </c>
      <c r="C610" s="15" t="s">
        <v>170</v>
      </c>
      <c r="D610" s="15" t="s">
        <v>115</v>
      </c>
      <c r="E610" s="15" t="s">
        <v>101</v>
      </c>
      <c r="F610" s="15">
        <v>14.9</v>
      </c>
      <c r="G610" s="15">
        <v>796.2</v>
      </c>
      <c r="H610" s="15">
        <v>27.2</v>
      </c>
      <c r="I610" s="15">
        <v>64.3</v>
      </c>
      <c r="J610" s="15">
        <v>7.3</v>
      </c>
      <c r="K610" s="15">
        <v>7.26</v>
      </c>
      <c r="L610" s="15">
        <v>38.799999999999997</v>
      </c>
      <c r="M610" s="15">
        <v>114.6</v>
      </c>
      <c r="N610" s="15">
        <v>31</v>
      </c>
      <c r="O610" s="15">
        <v>66</v>
      </c>
      <c r="P610" s="15" t="s">
        <v>107</v>
      </c>
      <c r="Q610" s="15">
        <v>192.2</v>
      </c>
      <c r="R610" s="15">
        <v>2.29</v>
      </c>
      <c r="S610" s="15">
        <v>0.93</v>
      </c>
      <c r="T610" s="15">
        <v>2.69</v>
      </c>
      <c r="U610" s="15">
        <v>40.08</v>
      </c>
      <c r="V610" s="15">
        <v>21690</v>
      </c>
      <c r="W610" s="15">
        <v>982822</v>
      </c>
      <c r="X610" s="15">
        <v>869335</v>
      </c>
      <c r="Y610" s="15">
        <v>-113487</v>
      </c>
      <c r="Z610" s="15">
        <v>27011</v>
      </c>
      <c r="AA610" s="15">
        <v>1.484</v>
      </c>
      <c r="AB610" s="15">
        <v>60.2</v>
      </c>
    </row>
    <row r="611" spans="1:28" ht="15" customHeight="1" x14ac:dyDescent="0.3">
      <c r="A611" s="15" t="s">
        <v>739</v>
      </c>
      <c r="B611" s="15" t="s">
        <v>137</v>
      </c>
      <c r="C611" s="15" t="s">
        <v>99</v>
      </c>
      <c r="D611" s="15" t="s">
        <v>115</v>
      </c>
      <c r="E611" s="15" t="s">
        <v>101</v>
      </c>
      <c r="F611" s="15">
        <v>2.08</v>
      </c>
      <c r="G611" s="15">
        <v>816.8</v>
      </c>
      <c r="H611" s="15">
        <v>29.5</v>
      </c>
      <c r="I611" s="15">
        <v>76.400000000000006</v>
      </c>
      <c r="J611" s="15">
        <v>5.8</v>
      </c>
      <c r="K611" s="15">
        <v>6.08</v>
      </c>
      <c r="L611" s="15">
        <v>40</v>
      </c>
      <c r="M611" s="15">
        <v>88.4</v>
      </c>
      <c r="N611" s="15">
        <v>56.1</v>
      </c>
      <c r="O611" s="15">
        <v>138.1</v>
      </c>
      <c r="P611" s="15" t="s">
        <v>107</v>
      </c>
      <c r="Q611" s="15">
        <v>138.1</v>
      </c>
      <c r="R611" s="15">
        <v>4.96</v>
      </c>
      <c r="S611" s="15">
        <v>0.88</v>
      </c>
      <c r="T611" s="15">
        <v>2.5099999999999998</v>
      </c>
      <c r="U611" s="15">
        <v>5.22</v>
      </c>
      <c r="V611" s="15">
        <v>24583</v>
      </c>
      <c r="W611" s="15">
        <v>152544</v>
      </c>
      <c r="X611" s="15">
        <v>128323</v>
      </c>
      <c r="Y611" s="15">
        <v>-24221</v>
      </c>
      <c r="Z611" s="15">
        <v>3887</v>
      </c>
      <c r="AA611" s="15">
        <v>1.343</v>
      </c>
      <c r="AB611" s="15">
        <v>60.6</v>
      </c>
    </row>
    <row r="612" spans="1:28" ht="15" customHeight="1" x14ac:dyDescent="0.3">
      <c r="A612" s="15" t="s">
        <v>740</v>
      </c>
      <c r="B612" s="15" t="s">
        <v>118</v>
      </c>
      <c r="C612" s="15" t="s">
        <v>170</v>
      </c>
      <c r="D612" s="15" t="s">
        <v>100</v>
      </c>
      <c r="E612" s="15" t="s">
        <v>101</v>
      </c>
      <c r="F612" s="15">
        <v>5.51</v>
      </c>
      <c r="G612" s="15">
        <v>972.1</v>
      </c>
      <c r="H612" s="15">
        <v>25.4</v>
      </c>
      <c r="I612" s="15">
        <v>82.9</v>
      </c>
      <c r="J612" s="15">
        <v>7.1</v>
      </c>
      <c r="K612" s="15">
        <v>6.64</v>
      </c>
      <c r="L612" s="15">
        <v>35.1</v>
      </c>
      <c r="M612" s="15">
        <v>121</v>
      </c>
      <c r="N612" s="15">
        <v>58.9</v>
      </c>
      <c r="O612" s="15">
        <v>75</v>
      </c>
      <c r="P612" s="15" t="s">
        <v>107</v>
      </c>
      <c r="Q612" s="15">
        <v>97.1</v>
      </c>
      <c r="R612" s="15">
        <v>5.17</v>
      </c>
      <c r="S612" s="15">
        <v>0.9</v>
      </c>
      <c r="T612" s="15">
        <v>2.66</v>
      </c>
      <c r="U612" s="15">
        <v>14.66</v>
      </c>
      <c r="V612" s="15">
        <v>20341</v>
      </c>
      <c r="W612" s="15">
        <v>331994</v>
      </c>
      <c r="X612" s="15">
        <v>298199</v>
      </c>
      <c r="Y612" s="15">
        <v>-33795</v>
      </c>
      <c r="Z612" s="15">
        <v>3594</v>
      </c>
      <c r="AA612" s="15">
        <v>4.0789999999999997</v>
      </c>
      <c r="AB612" s="15">
        <v>47</v>
      </c>
    </row>
    <row r="613" spans="1:28" ht="15" customHeight="1" x14ac:dyDescent="0.3">
      <c r="A613" s="15" t="s">
        <v>741</v>
      </c>
      <c r="B613" s="15" t="s">
        <v>98</v>
      </c>
      <c r="C613" s="15" t="s">
        <v>170</v>
      </c>
      <c r="D613" s="15" t="s">
        <v>115</v>
      </c>
      <c r="E613" s="15" t="s">
        <v>101</v>
      </c>
      <c r="F613" s="15">
        <v>14.21</v>
      </c>
      <c r="G613" s="15">
        <v>920.1</v>
      </c>
      <c r="H613" s="15">
        <v>29.7</v>
      </c>
      <c r="I613" s="15">
        <v>79</v>
      </c>
      <c r="J613" s="15">
        <v>6.5</v>
      </c>
      <c r="K613" s="15">
        <v>6.86</v>
      </c>
      <c r="L613" s="15">
        <v>35.6</v>
      </c>
      <c r="M613" s="15">
        <v>169.5</v>
      </c>
      <c r="N613" s="15">
        <v>55</v>
      </c>
      <c r="O613" s="15">
        <v>111</v>
      </c>
      <c r="P613" s="15" t="s">
        <v>107</v>
      </c>
      <c r="Q613" s="15">
        <v>110.2</v>
      </c>
      <c r="R613" s="15">
        <v>6.29</v>
      </c>
      <c r="S613" s="15">
        <v>0.84</v>
      </c>
      <c r="T613" s="15">
        <v>3.39</v>
      </c>
      <c r="U613" s="15">
        <v>48.17</v>
      </c>
      <c r="V613" s="15">
        <v>19280</v>
      </c>
      <c r="W613" s="15">
        <v>1063716</v>
      </c>
      <c r="X613" s="15">
        <v>928718</v>
      </c>
      <c r="Y613" s="15">
        <v>-134998</v>
      </c>
      <c r="Z613" s="15">
        <v>27819</v>
      </c>
      <c r="AA613" s="15">
        <v>1.732</v>
      </c>
      <c r="AB613" s="15">
        <v>50.8</v>
      </c>
    </row>
    <row r="614" spans="1:28" ht="15" customHeight="1" x14ac:dyDescent="0.3">
      <c r="A614" s="15" t="s">
        <v>742</v>
      </c>
      <c r="B614" s="15" t="s">
        <v>126</v>
      </c>
      <c r="C614" s="15" t="s">
        <v>134</v>
      </c>
      <c r="D614" s="15" t="s">
        <v>115</v>
      </c>
      <c r="E614" s="15" t="s">
        <v>101</v>
      </c>
      <c r="F614" s="15">
        <v>14.14</v>
      </c>
      <c r="G614" s="15">
        <v>701.3</v>
      </c>
      <c r="H614" s="15">
        <v>28.7</v>
      </c>
      <c r="I614" s="15">
        <v>83.1</v>
      </c>
      <c r="J614" s="15">
        <v>6.8</v>
      </c>
      <c r="K614" s="15">
        <v>6.21</v>
      </c>
      <c r="L614" s="15">
        <v>26.1</v>
      </c>
      <c r="M614" s="15">
        <v>130.1</v>
      </c>
      <c r="N614" s="15">
        <v>33.5</v>
      </c>
      <c r="O614" s="15">
        <v>121.7</v>
      </c>
      <c r="P614" s="15" t="s">
        <v>102</v>
      </c>
      <c r="Q614" s="15">
        <v>49.4</v>
      </c>
      <c r="R614" s="15">
        <v>7.67</v>
      </c>
      <c r="S614" s="15">
        <v>0.66</v>
      </c>
      <c r="T614" s="15">
        <v>3.21</v>
      </c>
      <c r="U614" s="15">
        <v>45.39</v>
      </c>
      <c r="V614" s="15">
        <v>19173</v>
      </c>
      <c r="W614" s="15">
        <v>679161</v>
      </c>
      <c r="X614" s="15">
        <v>870262</v>
      </c>
      <c r="Y614" s="15">
        <v>191101</v>
      </c>
      <c r="Z614" s="15">
        <v>17865</v>
      </c>
      <c r="AA614" s="15">
        <v>2.5409999999999999</v>
      </c>
      <c r="AB614" s="15">
        <v>38.6</v>
      </c>
    </row>
    <row r="615" spans="1:28" ht="15" customHeight="1" x14ac:dyDescent="0.3">
      <c r="A615" s="15" t="s">
        <v>743</v>
      </c>
      <c r="B615" s="15" t="s">
        <v>146</v>
      </c>
      <c r="C615" s="15" t="s">
        <v>123</v>
      </c>
      <c r="D615" s="15" t="s">
        <v>144</v>
      </c>
      <c r="E615" s="15" t="s">
        <v>120</v>
      </c>
      <c r="F615" s="15">
        <v>3.03</v>
      </c>
      <c r="G615" s="15">
        <v>549.5</v>
      </c>
      <c r="H615" s="15">
        <v>32</v>
      </c>
      <c r="I615" s="15">
        <v>55.5</v>
      </c>
      <c r="J615" s="15">
        <v>9.6</v>
      </c>
      <c r="K615" s="15">
        <v>6.25</v>
      </c>
      <c r="L615" s="15">
        <v>20.100000000000001</v>
      </c>
      <c r="M615" s="15">
        <v>72.599999999999994</v>
      </c>
      <c r="N615" s="15">
        <v>50</v>
      </c>
      <c r="O615" s="15">
        <v>111.5</v>
      </c>
      <c r="P615" s="15" t="s">
        <v>127</v>
      </c>
      <c r="Q615" s="15">
        <v>193.5</v>
      </c>
      <c r="R615" s="15">
        <v>4.76</v>
      </c>
      <c r="S615" s="15">
        <v>0.8</v>
      </c>
      <c r="T615" s="15">
        <v>1.45</v>
      </c>
      <c r="U615" s="15">
        <v>4.3899999999999997</v>
      </c>
      <c r="V615" s="15">
        <v>61015</v>
      </c>
      <c r="W615" s="15">
        <v>174647</v>
      </c>
      <c r="X615" s="15">
        <v>267856</v>
      </c>
      <c r="Y615" s="15">
        <v>93209</v>
      </c>
      <c r="Z615" s="15">
        <v>1635</v>
      </c>
      <c r="AA615" s="15">
        <v>2.6850000000000001</v>
      </c>
      <c r="AB615" s="15">
        <v>43.2</v>
      </c>
    </row>
    <row r="616" spans="1:28" ht="15" customHeight="1" x14ac:dyDescent="0.3">
      <c r="A616" s="15" t="s">
        <v>744</v>
      </c>
      <c r="B616" s="15" t="s">
        <v>118</v>
      </c>
      <c r="C616" s="15" t="s">
        <v>134</v>
      </c>
      <c r="D616" s="15" t="s">
        <v>144</v>
      </c>
      <c r="E616" s="15" t="s">
        <v>101</v>
      </c>
      <c r="F616" s="15">
        <v>13.86</v>
      </c>
      <c r="G616" s="15">
        <v>970.6</v>
      </c>
      <c r="H616" s="15">
        <v>26.2</v>
      </c>
      <c r="I616" s="15">
        <v>93.1</v>
      </c>
      <c r="J616" s="15">
        <v>7.6</v>
      </c>
      <c r="K616" s="15">
        <v>7.41</v>
      </c>
      <c r="L616" s="15">
        <v>24.1</v>
      </c>
      <c r="M616" s="15">
        <v>161.4</v>
      </c>
      <c r="N616" s="15">
        <v>40.4</v>
      </c>
      <c r="O616" s="15">
        <v>152.80000000000001</v>
      </c>
      <c r="P616" s="15" t="s">
        <v>107</v>
      </c>
      <c r="Q616" s="15">
        <v>256</v>
      </c>
      <c r="R616" s="15">
        <v>3.39</v>
      </c>
      <c r="S616" s="15">
        <v>0.87</v>
      </c>
      <c r="T616" s="15">
        <v>1.1299999999999999</v>
      </c>
      <c r="U616" s="15">
        <v>15.66</v>
      </c>
      <c r="V616" s="15">
        <v>51995</v>
      </c>
      <c r="W616" s="15">
        <v>1150054</v>
      </c>
      <c r="X616" s="15">
        <v>814242</v>
      </c>
      <c r="Y616" s="15">
        <v>-335812</v>
      </c>
      <c r="Z616" s="15">
        <v>8956</v>
      </c>
      <c r="AA616" s="15">
        <v>1.7490000000000001</v>
      </c>
      <c r="AB616" s="15">
        <v>55.1</v>
      </c>
    </row>
    <row r="617" spans="1:28" ht="15" customHeight="1" x14ac:dyDescent="0.3">
      <c r="A617" s="15" t="s">
        <v>745</v>
      </c>
      <c r="B617" s="15" t="s">
        <v>118</v>
      </c>
      <c r="C617" s="15" t="s">
        <v>99</v>
      </c>
      <c r="D617" s="15" t="s">
        <v>177</v>
      </c>
      <c r="E617" s="15" t="s">
        <v>112</v>
      </c>
      <c r="F617" s="15">
        <v>2.72</v>
      </c>
      <c r="G617" s="15">
        <v>484.3</v>
      </c>
      <c r="H617" s="15">
        <v>22.3</v>
      </c>
      <c r="I617" s="15">
        <v>74.8</v>
      </c>
      <c r="J617" s="15">
        <v>7.8</v>
      </c>
      <c r="K617" s="15">
        <v>6.85</v>
      </c>
      <c r="L617" s="15">
        <v>20.2</v>
      </c>
      <c r="M617" s="15">
        <v>161.80000000000001</v>
      </c>
      <c r="N617" s="15">
        <v>62.5</v>
      </c>
      <c r="O617" s="15">
        <v>78.099999999999994</v>
      </c>
      <c r="P617" s="15" t="s">
        <v>107</v>
      </c>
      <c r="Q617" s="15">
        <v>113.3</v>
      </c>
      <c r="R617" s="15">
        <v>7.6</v>
      </c>
      <c r="S617" s="15">
        <v>0.77</v>
      </c>
      <c r="T617" s="15">
        <v>59.69</v>
      </c>
      <c r="U617" s="15">
        <v>162.36000000000001</v>
      </c>
      <c r="V617" s="15">
        <v>3523</v>
      </c>
      <c r="W617" s="15">
        <v>165204</v>
      </c>
      <c r="X617" s="15">
        <v>571994</v>
      </c>
      <c r="Y617" s="15">
        <v>406790</v>
      </c>
      <c r="Z617" s="15">
        <v>5424</v>
      </c>
      <c r="AA617" s="15">
        <v>29.934000000000001</v>
      </c>
      <c r="AB617" s="15">
        <v>28.8</v>
      </c>
    </row>
    <row r="618" spans="1:28" ht="15" customHeight="1" x14ac:dyDescent="0.3">
      <c r="A618" s="15" t="s">
        <v>746</v>
      </c>
      <c r="B618" s="15" t="s">
        <v>122</v>
      </c>
      <c r="C618" s="15" t="s">
        <v>123</v>
      </c>
      <c r="D618" s="15" t="s">
        <v>115</v>
      </c>
      <c r="E618" s="15" t="s">
        <v>112</v>
      </c>
      <c r="F618" s="15">
        <v>11.93</v>
      </c>
      <c r="G618" s="15">
        <v>516.5</v>
      </c>
      <c r="H618" s="15">
        <v>22.7</v>
      </c>
      <c r="I618" s="15">
        <v>48.6</v>
      </c>
      <c r="J618" s="15">
        <v>6.6</v>
      </c>
      <c r="K618" s="15">
        <v>7.22</v>
      </c>
      <c r="L618" s="15">
        <v>25</v>
      </c>
      <c r="M618" s="15">
        <v>121.3</v>
      </c>
      <c r="N618" s="15">
        <v>52.3</v>
      </c>
      <c r="O618" s="15">
        <v>128.69999999999999</v>
      </c>
      <c r="P618" s="15" t="s">
        <v>107</v>
      </c>
      <c r="Q618" s="15">
        <v>167.6</v>
      </c>
      <c r="R618" s="15">
        <v>0.5</v>
      </c>
      <c r="S618" s="15">
        <v>0.72</v>
      </c>
      <c r="T618" s="15">
        <v>2.59</v>
      </c>
      <c r="U618" s="15">
        <v>30.9</v>
      </c>
      <c r="V618" s="15">
        <v>23668</v>
      </c>
      <c r="W618" s="15">
        <v>721164</v>
      </c>
      <c r="X618" s="15">
        <v>731341</v>
      </c>
      <c r="Y618" s="15">
        <v>10177</v>
      </c>
      <c r="Z618" s="15">
        <v>21580</v>
      </c>
      <c r="AA618" s="15">
        <v>1.4319999999999999</v>
      </c>
      <c r="AB618" s="15">
        <v>49.7</v>
      </c>
    </row>
    <row r="619" spans="1:28" ht="15" customHeight="1" x14ac:dyDescent="0.3">
      <c r="A619" s="15" t="s">
        <v>747</v>
      </c>
      <c r="B619" s="15" t="s">
        <v>126</v>
      </c>
      <c r="C619" s="15" t="s">
        <v>170</v>
      </c>
      <c r="D619" s="15" t="s">
        <v>132</v>
      </c>
      <c r="E619" s="15" t="s">
        <v>101</v>
      </c>
      <c r="F619" s="15">
        <v>7.55</v>
      </c>
      <c r="G619" s="15">
        <v>995.5</v>
      </c>
      <c r="H619" s="15">
        <v>31</v>
      </c>
      <c r="I619" s="15">
        <v>66</v>
      </c>
      <c r="J619" s="15">
        <v>6.4</v>
      </c>
      <c r="K619" s="15">
        <v>6.54</v>
      </c>
      <c r="L619" s="15">
        <v>32.299999999999997</v>
      </c>
      <c r="M619" s="15">
        <v>123.2</v>
      </c>
      <c r="N619" s="15">
        <v>75.900000000000006</v>
      </c>
      <c r="O619" s="15">
        <v>134.69999999999999</v>
      </c>
      <c r="P619" s="15" t="s">
        <v>107</v>
      </c>
      <c r="Q619" s="15">
        <v>172.6</v>
      </c>
      <c r="R619" s="15">
        <v>3.92</v>
      </c>
      <c r="S619" s="15">
        <v>0.93</v>
      </c>
      <c r="T619" s="15">
        <v>2.7</v>
      </c>
      <c r="U619" s="15">
        <v>20.39</v>
      </c>
      <c r="V619" s="15">
        <v>100474</v>
      </c>
      <c r="W619" s="15">
        <v>487157</v>
      </c>
      <c r="X619" s="15">
        <v>2048665</v>
      </c>
      <c r="Y619" s="15">
        <v>1561508</v>
      </c>
      <c r="Z619" s="15">
        <v>6668</v>
      </c>
      <c r="AA619" s="15">
        <v>3.0579999999999998</v>
      </c>
      <c r="AB619" s="15">
        <v>41.7</v>
      </c>
    </row>
    <row r="620" spans="1:28" ht="15" customHeight="1" x14ac:dyDescent="0.3">
      <c r="A620" s="15" t="s">
        <v>748</v>
      </c>
      <c r="B620" s="15" t="s">
        <v>122</v>
      </c>
      <c r="C620" s="15" t="s">
        <v>134</v>
      </c>
      <c r="D620" s="15" t="s">
        <v>100</v>
      </c>
      <c r="E620" s="15" t="s">
        <v>101</v>
      </c>
      <c r="F620" s="15">
        <v>7.85</v>
      </c>
      <c r="G620" s="15">
        <v>750.1</v>
      </c>
      <c r="H620" s="15">
        <v>29</v>
      </c>
      <c r="I620" s="15">
        <v>68.5</v>
      </c>
      <c r="J620" s="15">
        <v>5.9</v>
      </c>
      <c r="K620" s="15">
        <v>6.3</v>
      </c>
      <c r="L620" s="15">
        <v>29.5</v>
      </c>
      <c r="M620" s="15">
        <v>94.8</v>
      </c>
      <c r="N620" s="15">
        <v>26.3</v>
      </c>
      <c r="O620" s="15">
        <v>102.1</v>
      </c>
      <c r="P620" s="15" t="s">
        <v>107</v>
      </c>
      <c r="Q620" s="15">
        <v>293.39999999999998</v>
      </c>
      <c r="R620" s="15">
        <v>1.1399999999999999</v>
      </c>
      <c r="S620" s="15">
        <v>0.76</v>
      </c>
      <c r="T620" s="15">
        <v>2.59</v>
      </c>
      <c r="U620" s="15">
        <v>20.329999999999998</v>
      </c>
      <c r="V620" s="15">
        <v>22475</v>
      </c>
      <c r="W620" s="15">
        <v>580022</v>
      </c>
      <c r="X620" s="15">
        <v>456917</v>
      </c>
      <c r="Y620" s="15">
        <v>-123105</v>
      </c>
      <c r="Z620" s="15">
        <v>4602</v>
      </c>
      <c r="AA620" s="15">
        <v>4.4180000000000001</v>
      </c>
      <c r="AB620" s="15">
        <v>60.8</v>
      </c>
    </row>
    <row r="621" spans="1:28" ht="15" customHeight="1" x14ac:dyDescent="0.3">
      <c r="A621" s="15" t="s">
        <v>749</v>
      </c>
      <c r="B621" s="15" t="s">
        <v>98</v>
      </c>
      <c r="C621" s="15" t="s">
        <v>99</v>
      </c>
      <c r="D621" s="15" t="s">
        <v>144</v>
      </c>
      <c r="E621" s="15" t="s">
        <v>101</v>
      </c>
      <c r="F621" s="15">
        <v>0.95</v>
      </c>
      <c r="G621" s="15">
        <v>979.1</v>
      </c>
      <c r="H621" s="15">
        <v>34.6</v>
      </c>
      <c r="I621" s="15">
        <v>66</v>
      </c>
      <c r="J621" s="15">
        <v>5.8</v>
      </c>
      <c r="K621" s="15">
        <v>6.56</v>
      </c>
      <c r="L621" s="15">
        <v>39.9</v>
      </c>
      <c r="M621" s="15">
        <v>133.6</v>
      </c>
      <c r="N621" s="15">
        <v>88.9</v>
      </c>
      <c r="O621" s="15">
        <v>81.900000000000006</v>
      </c>
      <c r="P621" s="15" t="s">
        <v>107</v>
      </c>
      <c r="Q621" s="15">
        <v>111.7</v>
      </c>
      <c r="R621" s="15">
        <v>3.63</v>
      </c>
      <c r="S621" s="15">
        <v>0.83</v>
      </c>
      <c r="T621" s="15">
        <v>1.74</v>
      </c>
      <c r="U621" s="15">
        <v>1.65</v>
      </c>
      <c r="V621" s="15">
        <v>58167</v>
      </c>
      <c r="W621" s="15">
        <v>62174</v>
      </c>
      <c r="X621" s="15">
        <v>95976</v>
      </c>
      <c r="Y621" s="15">
        <v>33802</v>
      </c>
      <c r="Z621" s="15">
        <v>641</v>
      </c>
      <c r="AA621" s="15">
        <v>2.5739999999999998</v>
      </c>
      <c r="AB621" s="15">
        <v>70.8</v>
      </c>
    </row>
    <row r="622" spans="1:28" ht="15" customHeight="1" x14ac:dyDescent="0.3">
      <c r="A622" s="15" t="s">
        <v>750</v>
      </c>
      <c r="B622" s="15" t="s">
        <v>122</v>
      </c>
      <c r="C622" s="15" t="s">
        <v>123</v>
      </c>
      <c r="D622" s="15" t="s">
        <v>111</v>
      </c>
      <c r="E622" s="15" t="s">
        <v>101</v>
      </c>
      <c r="F622" s="15">
        <v>9.6300000000000008</v>
      </c>
      <c r="G622" s="15">
        <v>1126.2</v>
      </c>
      <c r="H622" s="15">
        <v>29.5</v>
      </c>
      <c r="I622" s="15">
        <v>73.599999999999994</v>
      </c>
      <c r="J622" s="15">
        <v>8</v>
      </c>
      <c r="K622" s="15">
        <v>6.34</v>
      </c>
      <c r="L622" s="15">
        <v>25.2</v>
      </c>
      <c r="M622" s="15">
        <v>134.30000000000001</v>
      </c>
      <c r="N622" s="15">
        <v>89.5</v>
      </c>
      <c r="O622" s="15">
        <v>155.80000000000001</v>
      </c>
      <c r="P622" s="15" t="s">
        <v>107</v>
      </c>
      <c r="Q622" s="15">
        <v>135</v>
      </c>
      <c r="R622" s="15">
        <v>6.73</v>
      </c>
      <c r="S622" s="15">
        <v>0.85</v>
      </c>
      <c r="T622" s="15">
        <v>1.18</v>
      </c>
      <c r="U622" s="15">
        <v>11.36</v>
      </c>
      <c r="V622" s="15">
        <v>78337</v>
      </c>
      <c r="W622" s="15">
        <v>578209</v>
      </c>
      <c r="X622" s="15">
        <v>889908</v>
      </c>
      <c r="Y622" s="15">
        <v>311699</v>
      </c>
      <c r="Z622" s="15">
        <v>4218</v>
      </c>
      <c r="AA622" s="15">
        <v>2.6930000000000001</v>
      </c>
      <c r="AB622" s="15">
        <v>60.3</v>
      </c>
    </row>
    <row r="623" spans="1:28" ht="15" customHeight="1" x14ac:dyDescent="0.3">
      <c r="A623" s="15" t="s">
        <v>751</v>
      </c>
      <c r="B623" s="15" t="s">
        <v>104</v>
      </c>
      <c r="C623" s="15" t="s">
        <v>152</v>
      </c>
      <c r="D623" s="15" t="s">
        <v>132</v>
      </c>
      <c r="E623" s="15" t="s">
        <v>101</v>
      </c>
      <c r="F623" s="15">
        <v>14.66</v>
      </c>
      <c r="G623" s="15">
        <v>764.2</v>
      </c>
      <c r="H623" s="15">
        <v>26.4</v>
      </c>
      <c r="I623" s="15">
        <v>66.8</v>
      </c>
      <c r="J623" s="15">
        <v>8.3000000000000007</v>
      </c>
      <c r="K623" s="15">
        <v>6.26</v>
      </c>
      <c r="L623" s="15">
        <v>31</v>
      </c>
      <c r="M623" s="15">
        <v>122.9</v>
      </c>
      <c r="N623" s="15">
        <v>77.2</v>
      </c>
      <c r="O623" s="15">
        <v>129.80000000000001</v>
      </c>
      <c r="P623" s="15" t="s">
        <v>116</v>
      </c>
      <c r="Q623" s="15">
        <v>140</v>
      </c>
      <c r="R623" s="15">
        <v>6.9</v>
      </c>
      <c r="S623" s="15">
        <v>0.86</v>
      </c>
      <c r="T623" s="15">
        <v>2.0699999999999998</v>
      </c>
      <c r="U623" s="15">
        <v>30.35</v>
      </c>
      <c r="V623" s="15">
        <v>101694</v>
      </c>
      <c r="W623" s="15">
        <v>745081</v>
      </c>
      <c r="X623" s="15">
        <v>3086413</v>
      </c>
      <c r="Y623" s="15">
        <v>2341332</v>
      </c>
      <c r="Z623" s="15">
        <v>5170</v>
      </c>
      <c r="AA623" s="15">
        <v>5.87</v>
      </c>
      <c r="AB623" s="15">
        <v>43.9</v>
      </c>
    </row>
    <row r="624" spans="1:28" ht="15" customHeight="1" x14ac:dyDescent="0.3">
      <c r="A624" s="15" t="s">
        <v>752</v>
      </c>
      <c r="B624" s="15" t="s">
        <v>98</v>
      </c>
      <c r="C624" s="15" t="s">
        <v>99</v>
      </c>
      <c r="D624" s="15" t="s">
        <v>106</v>
      </c>
      <c r="E624" s="15" t="s">
        <v>112</v>
      </c>
      <c r="F624" s="15">
        <v>9.48</v>
      </c>
      <c r="G624" s="15">
        <v>649.70000000000005</v>
      </c>
      <c r="H624" s="15">
        <v>26.7</v>
      </c>
      <c r="I624" s="15">
        <v>69.3</v>
      </c>
      <c r="J624" s="15">
        <v>6.7</v>
      </c>
      <c r="K624" s="15">
        <v>6.33</v>
      </c>
      <c r="L624" s="15">
        <v>19</v>
      </c>
      <c r="M624" s="15">
        <v>110.4</v>
      </c>
      <c r="N624" s="15">
        <v>78.599999999999994</v>
      </c>
      <c r="O624" s="15">
        <v>122.6</v>
      </c>
      <c r="P624" s="15" t="s">
        <v>102</v>
      </c>
      <c r="Q624" s="15">
        <v>234.7</v>
      </c>
      <c r="R624" s="15">
        <v>2.87</v>
      </c>
      <c r="S624" s="15">
        <v>0.9</v>
      </c>
      <c r="T624" s="15">
        <v>4.88</v>
      </c>
      <c r="U624" s="15">
        <v>46.26</v>
      </c>
      <c r="V624" s="15">
        <v>22658</v>
      </c>
      <c r="W624" s="15">
        <v>754440</v>
      </c>
      <c r="X624" s="15">
        <v>1048159</v>
      </c>
      <c r="Y624" s="15">
        <v>293719</v>
      </c>
      <c r="Z624" s="15">
        <v>4843</v>
      </c>
      <c r="AA624" s="15">
        <v>9.5519999999999996</v>
      </c>
      <c r="AB624" s="15">
        <v>68.099999999999994</v>
      </c>
    </row>
    <row r="625" spans="1:28" ht="15" customHeight="1" x14ac:dyDescent="0.3">
      <c r="A625" s="15" t="s">
        <v>753</v>
      </c>
      <c r="B625" s="15" t="s">
        <v>109</v>
      </c>
      <c r="C625" s="15" t="s">
        <v>170</v>
      </c>
      <c r="D625" s="15" t="s">
        <v>106</v>
      </c>
      <c r="E625" s="15" t="s">
        <v>101</v>
      </c>
      <c r="F625" s="15">
        <v>9.64</v>
      </c>
      <c r="G625" s="15">
        <v>962.7</v>
      </c>
      <c r="H625" s="15">
        <v>28.6</v>
      </c>
      <c r="I625" s="15">
        <v>78.8</v>
      </c>
      <c r="J625" s="15">
        <v>5.8</v>
      </c>
      <c r="K625" s="15">
        <v>6.24</v>
      </c>
      <c r="L625" s="15">
        <v>22.9</v>
      </c>
      <c r="M625" s="15">
        <v>152.69999999999999</v>
      </c>
      <c r="N625" s="15">
        <v>77</v>
      </c>
      <c r="O625" s="15">
        <v>107.6</v>
      </c>
      <c r="P625" s="15" t="s">
        <v>107</v>
      </c>
      <c r="Q625" s="15">
        <v>173.5</v>
      </c>
      <c r="R625" s="15">
        <v>4.68</v>
      </c>
      <c r="S625" s="15">
        <v>0.96</v>
      </c>
      <c r="T625" s="15">
        <v>3.75</v>
      </c>
      <c r="U625" s="15">
        <v>36.15</v>
      </c>
      <c r="V625" s="15">
        <v>21010</v>
      </c>
      <c r="W625" s="15">
        <v>675279</v>
      </c>
      <c r="X625" s="15">
        <v>759512</v>
      </c>
      <c r="Y625" s="15">
        <v>84233</v>
      </c>
      <c r="Z625" s="15">
        <v>6443</v>
      </c>
      <c r="AA625" s="15">
        <v>5.6109999999999998</v>
      </c>
      <c r="AB625" s="15">
        <v>55.2</v>
      </c>
    </row>
    <row r="626" spans="1:28" ht="15" customHeight="1" x14ac:dyDescent="0.3">
      <c r="A626" s="15" t="s">
        <v>754</v>
      </c>
      <c r="B626" s="15" t="s">
        <v>146</v>
      </c>
      <c r="C626" s="15" t="s">
        <v>170</v>
      </c>
      <c r="D626" s="15" t="s">
        <v>144</v>
      </c>
      <c r="E626" s="15" t="s">
        <v>112</v>
      </c>
      <c r="F626" s="15">
        <v>1.41</v>
      </c>
      <c r="G626" s="15">
        <v>300.39999999999998</v>
      </c>
      <c r="H626" s="15">
        <v>23</v>
      </c>
      <c r="I626" s="15">
        <v>58.5</v>
      </c>
      <c r="J626" s="15">
        <v>7.2</v>
      </c>
      <c r="K626" s="15">
        <v>7.99</v>
      </c>
      <c r="L626" s="15">
        <v>33.4</v>
      </c>
      <c r="M626" s="15">
        <v>123.8</v>
      </c>
      <c r="N626" s="15">
        <v>40.299999999999997</v>
      </c>
      <c r="O626" s="15">
        <v>130.1</v>
      </c>
      <c r="P626" s="15" t="s">
        <v>116</v>
      </c>
      <c r="Q626" s="15">
        <v>205.8</v>
      </c>
      <c r="R626" s="15">
        <v>5.85</v>
      </c>
      <c r="S626" s="15">
        <v>0.95</v>
      </c>
      <c r="T626" s="15">
        <v>0.3</v>
      </c>
      <c r="U626" s="15">
        <v>0.42</v>
      </c>
      <c r="V626" s="15">
        <v>54393</v>
      </c>
      <c r="W626" s="15">
        <v>95089</v>
      </c>
      <c r="X626" s="15">
        <v>22845</v>
      </c>
      <c r="Y626" s="15">
        <v>-72244</v>
      </c>
      <c r="Z626" s="15">
        <v>385</v>
      </c>
      <c r="AA626" s="15">
        <v>1.091</v>
      </c>
      <c r="AB626" s="15">
        <v>34.4</v>
      </c>
    </row>
    <row r="627" spans="1:28" ht="15" customHeight="1" x14ac:dyDescent="0.3">
      <c r="A627" s="15" t="s">
        <v>755</v>
      </c>
      <c r="B627" s="15" t="s">
        <v>118</v>
      </c>
      <c r="C627" s="15" t="s">
        <v>105</v>
      </c>
      <c r="D627" s="15" t="s">
        <v>130</v>
      </c>
      <c r="E627" s="15" t="s">
        <v>101</v>
      </c>
      <c r="F627" s="15">
        <v>8.8800000000000008</v>
      </c>
      <c r="G627" s="15">
        <v>694.2</v>
      </c>
      <c r="H627" s="15">
        <v>28.9</v>
      </c>
      <c r="I627" s="15">
        <v>74.3</v>
      </c>
      <c r="J627" s="15">
        <v>5.4</v>
      </c>
      <c r="K627" s="15">
        <v>7.02</v>
      </c>
      <c r="L627" s="15">
        <v>24.1</v>
      </c>
      <c r="M627" s="15">
        <v>126.7</v>
      </c>
      <c r="N627" s="15">
        <v>61.8</v>
      </c>
      <c r="O627" s="15">
        <v>88.1</v>
      </c>
      <c r="P627" s="15" t="s">
        <v>116</v>
      </c>
      <c r="Q627" s="15">
        <v>202.9</v>
      </c>
      <c r="R627" s="15">
        <v>1.87</v>
      </c>
      <c r="S627" s="15">
        <v>0.96</v>
      </c>
      <c r="T627" s="15">
        <v>1.82</v>
      </c>
      <c r="U627" s="15">
        <v>16.16</v>
      </c>
      <c r="V627" s="15">
        <v>67652</v>
      </c>
      <c r="W627" s="15">
        <v>663853</v>
      </c>
      <c r="X627" s="15">
        <v>1093256</v>
      </c>
      <c r="Y627" s="15">
        <v>429403</v>
      </c>
      <c r="Z627" s="15">
        <v>3382</v>
      </c>
      <c r="AA627" s="15">
        <v>4.7779999999999996</v>
      </c>
      <c r="AB627" s="15">
        <v>53.7</v>
      </c>
    </row>
    <row r="628" spans="1:28" ht="15" customHeight="1" x14ac:dyDescent="0.3">
      <c r="A628" s="15" t="s">
        <v>756</v>
      </c>
      <c r="B628" s="15" t="s">
        <v>104</v>
      </c>
      <c r="C628" s="15" t="s">
        <v>110</v>
      </c>
      <c r="D628" s="15" t="s">
        <v>132</v>
      </c>
      <c r="E628" s="15" t="s">
        <v>101</v>
      </c>
      <c r="F628" s="15">
        <v>14.45</v>
      </c>
      <c r="G628" s="15">
        <v>806.5</v>
      </c>
      <c r="H628" s="15">
        <v>28.9</v>
      </c>
      <c r="I628" s="15">
        <v>68.900000000000006</v>
      </c>
      <c r="J628" s="15">
        <v>8.6</v>
      </c>
      <c r="K628" s="15">
        <v>6.48</v>
      </c>
      <c r="L628" s="15">
        <v>27.1</v>
      </c>
      <c r="M628" s="15">
        <v>131.6</v>
      </c>
      <c r="N628" s="15">
        <v>75.400000000000006</v>
      </c>
      <c r="O628" s="15">
        <v>120.6</v>
      </c>
      <c r="P628" s="15" t="s">
        <v>107</v>
      </c>
      <c r="Q628" s="15">
        <v>182.9</v>
      </c>
      <c r="R628" s="15">
        <v>2.52</v>
      </c>
      <c r="S628" s="15">
        <v>0.94</v>
      </c>
      <c r="T628" s="15">
        <v>2.92</v>
      </c>
      <c r="U628" s="15">
        <v>42.19</v>
      </c>
      <c r="V628" s="15">
        <v>120429</v>
      </c>
      <c r="W628" s="15">
        <v>1059050</v>
      </c>
      <c r="X628" s="15">
        <v>5080900</v>
      </c>
      <c r="Y628" s="15">
        <v>4021850</v>
      </c>
      <c r="Z628" s="15">
        <v>10980</v>
      </c>
      <c r="AA628" s="15">
        <v>3.8420000000000001</v>
      </c>
      <c r="AB628" s="15">
        <v>58</v>
      </c>
    </row>
    <row r="629" spans="1:28" ht="15" customHeight="1" x14ac:dyDescent="0.3">
      <c r="A629" s="15" t="s">
        <v>757</v>
      </c>
      <c r="B629" s="15" t="s">
        <v>126</v>
      </c>
      <c r="C629" s="15" t="s">
        <v>110</v>
      </c>
      <c r="D629" s="15" t="s">
        <v>111</v>
      </c>
      <c r="E629" s="15" t="s">
        <v>101</v>
      </c>
      <c r="F629" s="15">
        <v>3</v>
      </c>
      <c r="G629" s="15">
        <v>1249.9000000000001</v>
      </c>
      <c r="H629" s="15">
        <v>26.6</v>
      </c>
      <c r="I629" s="15">
        <v>69.099999999999994</v>
      </c>
      <c r="J629" s="15">
        <v>5.9</v>
      </c>
      <c r="K629" s="15">
        <v>6.92</v>
      </c>
      <c r="L629" s="15">
        <v>35</v>
      </c>
      <c r="M629" s="15">
        <v>87.5</v>
      </c>
      <c r="N629" s="15">
        <v>57.5</v>
      </c>
      <c r="O629" s="15">
        <v>87.4</v>
      </c>
      <c r="P629" s="15" t="s">
        <v>116</v>
      </c>
      <c r="Q629" s="15">
        <v>141.30000000000001</v>
      </c>
      <c r="R629" s="15">
        <v>5.49</v>
      </c>
      <c r="S629" s="15">
        <v>0.67</v>
      </c>
      <c r="T629" s="15">
        <v>0.87</v>
      </c>
      <c r="U629" s="15">
        <v>2.61</v>
      </c>
      <c r="V629" s="15">
        <v>66367</v>
      </c>
      <c r="W629" s="15">
        <v>184763</v>
      </c>
      <c r="X629" s="15">
        <v>173218</v>
      </c>
      <c r="Y629" s="15">
        <v>-11545</v>
      </c>
      <c r="Z629" s="15">
        <v>531</v>
      </c>
      <c r="AA629" s="15">
        <v>4.915</v>
      </c>
      <c r="AB629" s="15">
        <v>60.2</v>
      </c>
    </row>
    <row r="630" spans="1:28" ht="15" customHeight="1" x14ac:dyDescent="0.3">
      <c r="A630" s="15" t="s">
        <v>758</v>
      </c>
      <c r="B630" s="15" t="s">
        <v>122</v>
      </c>
      <c r="C630" s="15" t="s">
        <v>110</v>
      </c>
      <c r="D630" s="15" t="s">
        <v>130</v>
      </c>
      <c r="E630" s="15" t="s">
        <v>101</v>
      </c>
      <c r="F630" s="15">
        <v>10.23</v>
      </c>
      <c r="G630" s="15">
        <v>1063.7</v>
      </c>
      <c r="H630" s="15">
        <v>26.8</v>
      </c>
      <c r="I630" s="15">
        <v>84.7</v>
      </c>
      <c r="J630" s="15">
        <v>7.7</v>
      </c>
      <c r="K630" s="15">
        <v>7.14</v>
      </c>
      <c r="L630" s="15">
        <v>23.6</v>
      </c>
      <c r="M630" s="15">
        <v>126.6</v>
      </c>
      <c r="N630" s="15">
        <v>31.8</v>
      </c>
      <c r="O630" s="15">
        <v>67.099999999999994</v>
      </c>
      <c r="P630" s="15" t="s">
        <v>102</v>
      </c>
      <c r="Q630" s="15">
        <v>201.9</v>
      </c>
      <c r="R630" s="15">
        <v>2.41</v>
      </c>
      <c r="S630" s="15">
        <v>0.8</v>
      </c>
      <c r="T630" s="15">
        <v>1.5</v>
      </c>
      <c r="U630" s="15">
        <v>15.34</v>
      </c>
      <c r="V630" s="15">
        <v>87937</v>
      </c>
      <c r="W630" s="15">
        <v>613499</v>
      </c>
      <c r="X630" s="15">
        <v>1348954</v>
      </c>
      <c r="Y630" s="15">
        <v>735455</v>
      </c>
      <c r="Z630" s="15">
        <v>7314</v>
      </c>
      <c r="AA630" s="15">
        <v>2.097</v>
      </c>
      <c r="AB630" s="15">
        <v>69.099999999999994</v>
      </c>
    </row>
    <row r="631" spans="1:28" ht="15" customHeight="1" x14ac:dyDescent="0.3">
      <c r="A631" s="15" t="s">
        <v>759</v>
      </c>
      <c r="B631" s="15" t="s">
        <v>104</v>
      </c>
      <c r="C631" s="15" t="s">
        <v>110</v>
      </c>
      <c r="D631" s="15" t="s">
        <v>132</v>
      </c>
      <c r="E631" s="15" t="s">
        <v>120</v>
      </c>
      <c r="F631" s="15">
        <v>10.17</v>
      </c>
      <c r="G631" s="15">
        <v>410.6</v>
      </c>
      <c r="H631" s="15">
        <v>36.1</v>
      </c>
      <c r="I631" s="15">
        <v>64</v>
      </c>
      <c r="J631" s="15">
        <v>9.4</v>
      </c>
      <c r="K631" s="15">
        <v>6.49</v>
      </c>
      <c r="L631" s="15">
        <v>22.1</v>
      </c>
      <c r="M631" s="15">
        <v>171.8</v>
      </c>
      <c r="N631" s="15">
        <v>72.900000000000006</v>
      </c>
      <c r="O631" s="15">
        <v>134.4</v>
      </c>
      <c r="P631" s="15" t="s">
        <v>107</v>
      </c>
      <c r="Q631" s="15">
        <v>217.5</v>
      </c>
      <c r="R631" s="15">
        <v>7.9</v>
      </c>
      <c r="S631" s="15">
        <v>0.98</v>
      </c>
      <c r="T631" s="15">
        <v>1.41</v>
      </c>
      <c r="U631" s="15">
        <v>14.34</v>
      </c>
      <c r="V631" s="15">
        <v>116102</v>
      </c>
      <c r="W631" s="15">
        <v>804964</v>
      </c>
      <c r="X631" s="15">
        <v>1664903</v>
      </c>
      <c r="Y631" s="15">
        <v>859939</v>
      </c>
      <c r="Z631" s="15">
        <v>8999</v>
      </c>
      <c r="AA631" s="15">
        <v>1.5940000000000001</v>
      </c>
      <c r="AB631" s="15">
        <v>39.299999999999997</v>
      </c>
    </row>
    <row r="632" spans="1:28" ht="15" customHeight="1" x14ac:dyDescent="0.3">
      <c r="A632" s="15" t="s">
        <v>760</v>
      </c>
      <c r="B632" s="15" t="s">
        <v>118</v>
      </c>
      <c r="C632" s="15" t="s">
        <v>129</v>
      </c>
      <c r="D632" s="15" t="s">
        <v>115</v>
      </c>
      <c r="E632" s="15" t="s">
        <v>101</v>
      </c>
      <c r="F632" s="15">
        <v>11.36</v>
      </c>
      <c r="G632" s="15">
        <v>648.20000000000005</v>
      </c>
      <c r="H632" s="15">
        <v>30.6</v>
      </c>
      <c r="I632" s="15">
        <v>69.2</v>
      </c>
      <c r="J632" s="15">
        <v>7.2</v>
      </c>
      <c r="K632" s="15">
        <v>6.12</v>
      </c>
      <c r="L632" s="15">
        <v>28.5</v>
      </c>
      <c r="M632" s="15">
        <v>139</v>
      </c>
      <c r="N632" s="15">
        <v>46</v>
      </c>
      <c r="O632" s="15">
        <v>94.4</v>
      </c>
      <c r="P632" s="15" t="s">
        <v>107</v>
      </c>
      <c r="Q632" s="15">
        <v>288</v>
      </c>
      <c r="R632" s="15">
        <v>4.67</v>
      </c>
      <c r="S632" s="15">
        <v>0.83</v>
      </c>
      <c r="T632" s="15">
        <v>2.65</v>
      </c>
      <c r="U632" s="15">
        <v>30.1</v>
      </c>
      <c r="V632" s="15">
        <v>19924</v>
      </c>
      <c r="W632" s="15">
        <v>907442</v>
      </c>
      <c r="X632" s="15">
        <v>599712</v>
      </c>
      <c r="Y632" s="15">
        <v>-307730</v>
      </c>
      <c r="Z632" s="15">
        <v>21037</v>
      </c>
      <c r="AA632" s="15">
        <v>1.431</v>
      </c>
      <c r="AB632" s="15">
        <v>47.7</v>
      </c>
    </row>
    <row r="633" spans="1:28" ht="15" customHeight="1" x14ac:dyDescent="0.3">
      <c r="A633" s="15" t="s">
        <v>761</v>
      </c>
      <c r="B633" s="15" t="s">
        <v>146</v>
      </c>
      <c r="C633" s="15" t="s">
        <v>110</v>
      </c>
      <c r="D633" s="15" t="s">
        <v>115</v>
      </c>
      <c r="E633" s="15" t="s">
        <v>112</v>
      </c>
      <c r="F633" s="15">
        <v>7.46</v>
      </c>
      <c r="G633" s="15">
        <v>248.6</v>
      </c>
      <c r="H633" s="15">
        <v>23.1</v>
      </c>
      <c r="I633" s="15">
        <v>45.4</v>
      </c>
      <c r="J633" s="15">
        <v>8.8000000000000007</v>
      </c>
      <c r="K633" s="15">
        <v>6.46</v>
      </c>
      <c r="L633" s="15">
        <v>27.7</v>
      </c>
      <c r="M633" s="15">
        <v>85.3</v>
      </c>
      <c r="N633" s="15">
        <v>30.6</v>
      </c>
      <c r="O633" s="15">
        <v>71.900000000000006</v>
      </c>
      <c r="P633" s="15" t="s">
        <v>102</v>
      </c>
      <c r="Q633" s="15">
        <v>177.1</v>
      </c>
      <c r="R633" s="15">
        <v>5.07</v>
      </c>
      <c r="S633" s="15">
        <v>0.85</v>
      </c>
      <c r="T633" s="15">
        <v>2.95</v>
      </c>
      <c r="U633" s="15">
        <v>22.01</v>
      </c>
      <c r="V633" s="15">
        <v>21841</v>
      </c>
      <c r="W633" s="15">
        <v>415287</v>
      </c>
      <c r="X633" s="15">
        <v>480720</v>
      </c>
      <c r="Y633" s="15">
        <v>65433</v>
      </c>
      <c r="Z633" s="15">
        <v>7754</v>
      </c>
      <c r="AA633" s="15">
        <v>2.839</v>
      </c>
      <c r="AB633" s="15">
        <v>30.3</v>
      </c>
    </row>
    <row r="634" spans="1:28" ht="15" customHeight="1" x14ac:dyDescent="0.3">
      <c r="A634" s="15" t="s">
        <v>762</v>
      </c>
      <c r="B634" s="15" t="s">
        <v>104</v>
      </c>
      <c r="C634" s="15" t="s">
        <v>119</v>
      </c>
      <c r="D634" s="15" t="s">
        <v>115</v>
      </c>
      <c r="E634" s="15" t="s">
        <v>112</v>
      </c>
      <c r="F634" s="15">
        <v>5.65</v>
      </c>
      <c r="G634" s="15">
        <v>250.7</v>
      </c>
      <c r="H634" s="15">
        <v>23.7</v>
      </c>
      <c r="I634" s="15">
        <v>62</v>
      </c>
      <c r="J634" s="15">
        <v>5.4</v>
      </c>
      <c r="K634" s="15">
        <v>6</v>
      </c>
      <c r="L634" s="15">
        <v>25.2</v>
      </c>
      <c r="M634" s="15">
        <v>156.1</v>
      </c>
      <c r="N634" s="15">
        <v>73</v>
      </c>
      <c r="O634" s="15">
        <v>140.5</v>
      </c>
      <c r="P634" s="15" t="s">
        <v>116</v>
      </c>
      <c r="Q634" s="15">
        <v>85.4</v>
      </c>
      <c r="R634" s="15">
        <v>6.66</v>
      </c>
      <c r="S634" s="15">
        <v>0.71</v>
      </c>
      <c r="T634" s="15">
        <v>1.54</v>
      </c>
      <c r="U634" s="15">
        <v>8.6999999999999993</v>
      </c>
      <c r="V634" s="15">
        <v>20779</v>
      </c>
      <c r="W634" s="15">
        <v>339325</v>
      </c>
      <c r="X634" s="15">
        <v>180777</v>
      </c>
      <c r="Y634" s="15">
        <v>-158548</v>
      </c>
      <c r="Z634" s="15">
        <v>5448</v>
      </c>
      <c r="AA634" s="15">
        <v>1.597</v>
      </c>
      <c r="AB634" s="15">
        <v>36.5</v>
      </c>
    </row>
    <row r="635" spans="1:28" ht="15" customHeight="1" x14ac:dyDescent="0.3">
      <c r="A635" s="15" t="s">
        <v>763</v>
      </c>
      <c r="B635" s="15" t="s">
        <v>146</v>
      </c>
      <c r="C635" s="15" t="s">
        <v>170</v>
      </c>
      <c r="D635" s="15" t="s">
        <v>106</v>
      </c>
      <c r="E635" s="15" t="s">
        <v>112</v>
      </c>
      <c r="F635" s="15">
        <v>11.49</v>
      </c>
      <c r="G635" s="15">
        <v>224</v>
      </c>
      <c r="H635" s="15">
        <v>23.3</v>
      </c>
      <c r="I635" s="15">
        <v>50.1</v>
      </c>
      <c r="J635" s="15">
        <v>7.6</v>
      </c>
      <c r="K635" s="15">
        <v>6.65</v>
      </c>
      <c r="L635" s="15">
        <v>19.3</v>
      </c>
      <c r="M635" s="15">
        <v>87.3</v>
      </c>
      <c r="N635" s="15">
        <v>29.1</v>
      </c>
      <c r="O635" s="15">
        <v>88</v>
      </c>
      <c r="P635" s="15" t="s">
        <v>116</v>
      </c>
      <c r="Q635" s="15">
        <v>83.1</v>
      </c>
      <c r="R635" s="15">
        <v>5.26</v>
      </c>
      <c r="S635" s="15">
        <v>0.88</v>
      </c>
      <c r="T635" s="15">
        <v>2.38</v>
      </c>
      <c r="U635" s="15">
        <v>27.35</v>
      </c>
      <c r="V635" s="15">
        <v>20817</v>
      </c>
      <c r="W635" s="15">
        <v>711919</v>
      </c>
      <c r="X635" s="15">
        <v>569345</v>
      </c>
      <c r="Y635" s="15">
        <v>-142574</v>
      </c>
      <c r="Z635" s="15">
        <v>3719</v>
      </c>
      <c r="AA635" s="15">
        <v>7.3540000000000001</v>
      </c>
      <c r="AB635" s="15">
        <v>21.2</v>
      </c>
    </row>
    <row r="636" spans="1:28" ht="15" customHeight="1" x14ac:dyDescent="0.3">
      <c r="A636" s="15" t="s">
        <v>764</v>
      </c>
      <c r="B636" s="15" t="s">
        <v>109</v>
      </c>
      <c r="C636" s="15" t="s">
        <v>170</v>
      </c>
      <c r="D636" s="15" t="s">
        <v>106</v>
      </c>
      <c r="E636" s="15" t="s">
        <v>120</v>
      </c>
      <c r="F636" s="15">
        <v>11.58</v>
      </c>
      <c r="G636" s="15">
        <v>351.1</v>
      </c>
      <c r="H636" s="15">
        <v>34.4</v>
      </c>
      <c r="I636" s="15">
        <v>57.8</v>
      </c>
      <c r="J636" s="15">
        <v>8.1999999999999993</v>
      </c>
      <c r="K636" s="15">
        <v>6.92</v>
      </c>
      <c r="L636" s="15">
        <v>21.8</v>
      </c>
      <c r="M636" s="15">
        <v>93.6</v>
      </c>
      <c r="N636" s="15">
        <v>50.4</v>
      </c>
      <c r="O636" s="15">
        <v>95.3</v>
      </c>
      <c r="P636" s="15" t="s">
        <v>102</v>
      </c>
      <c r="Q636" s="15">
        <v>248.1</v>
      </c>
      <c r="R636" s="15">
        <v>4.42</v>
      </c>
      <c r="S636" s="15">
        <v>0.81</v>
      </c>
      <c r="T636" s="15">
        <v>2.64</v>
      </c>
      <c r="U636" s="15">
        <v>30.57</v>
      </c>
      <c r="V636" s="15">
        <v>21051</v>
      </c>
      <c r="W636" s="15">
        <v>964707</v>
      </c>
      <c r="X636" s="15">
        <v>643529</v>
      </c>
      <c r="Y636" s="15">
        <v>-321178</v>
      </c>
      <c r="Z636" s="15">
        <v>5806</v>
      </c>
      <c r="AA636" s="15">
        <v>5.2649999999999997</v>
      </c>
      <c r="AB636" s="15">
        <v>53.2</v>
      </c>
    </row>
    <row r="637" spans="1:28" ht="15" customHeight="1" x14ac:dyDescent="0.3">
      <c r="A637" s="15" t="s">
        <v>765</v>
      </c>
      <c r="B637" s="15" t="s">
        <v>104</v>
      </c>
      <c r="C637" s="15" t="s">
        <v>123</v>
      </c>
      <c r="D637" s="15" t="s">
        <v>130</v>
      </c>
      <c r="E637" s="15" t="s">
        <v>101</v>
      </c>
      <c r="F637" s="15">
        <v>0.86</v>
      </c>
      <c r="G637" s="15">
        <v>908.7</v>
      </c>
      <c r="H637" s="15">
        <v>27</v>
      </c>
      <c r="I637" s="15">
        <v>81.5</v>
      </c>
      <c r="J637" s="15">
        <v>7</v>
      </c>
      <c r="K637" s="15">
        <v>6.8</v>
      </c>
      <c r="L637" s="15">
        <v>39.200000000000003</v>
      </c>
      <c r="M637" s="15">
        <v>89</v>
      </c>
      <c r="N637" s="15">
        <v>72.900000000000006</v>
      </c>
      <c r="O637" s="15">
        <v>77.3</v>
      </c>
      <c r="P637" s="15" t="s">
        <v>107</v>
      </c>
      <c r="Q637" s="15">
        <v>206.5</v>
      </c>
      <c r="R637" s="15">
        <v>6.24</v>
      </c>
      <c r="S637" s="15">
        <v>0.85</v>
      </c>
      <c r="T637" s="15">
        <v>1.52</v>
      </c>
      <c r="U637" s="15">
        <v>1.31</v>
      </c>
      <c r="V637" s="15">
        <v>59613</v>
      </c>
      <c r="W637" s="15">
        <v>57096</v>
      </c>
      <c r="X637" s="15">
        <v>78093</v>
      </c>
      <c r="Y637" s="15">
        <v>20997</v>
      </c>
      <c r="Z637" s="15">
        <v>705</v>
      </c>
      <c r="AA637" s="15">
        <v>1.8580000000000001</v>
      </c>
      <c r="AB637" s="15">
        <v>48.2</v>
      </c>
    </row>
    <row r="638" spans="1:28" ht="15" customHeight="1" x14ac:dyDescent="0.3">
      <c r="A638" s="15" t="s">
        <v>766</v>
      </c>
      <c r="B638" s="15" t="s">
        <v>104</v>
      </c>
      <c r="C638" s="15" t="s">
        <v>114</v>
      </c>
      <c r="D638" s="15" t="s">
        <v>106</v>
      </c>
      <c r="E638" s="15" t="s">
        <v>120</v>
      </c>
      <c r="F638" s="15">
        <v>11.82</v>
      </c>
      <c r="G638" s="15">
        <v>239.5</v>
      </c>
      <c r="H638" s="15">
        <v>29.6</v>
      </c>
      <c r="I638" s="15">
        <v>59.9</v>
      </c>
      <c r="J638" s="15">
        <v>7.9</v>
      </c>
      <c r="K638" s="15">
        <v>5.85</v>
      </c>
      <c r="L638" s="15">
        <v>8</v>
      </c>
      <c r="M638" s="15">
        <v>148.30000000000001</v>
      </c>
      <c r="N638" s="15">
        <v>69</v>
      </c>
      <c r="O638" s="15">
        <v>69.900000000000006</v>
      </c>
      <c r="P638" s="15" t="s">
        <v>116</v>
      </c>
      <c r="Q638" s="15">
        <v>281.2</v>
      </c>
      <c r="R638" s="15">
        <v>6.53</v>
      </c>
      <c r="S638" s="15">
        <v>0.65</v>
      </c>
      <c r="T638" s="15">
        <v>1.03</v>
      </c>
      <c r="U638" s="15">
        <v>12.17</v>
      </c>
      <c r="V638" s="15">
        <v>24456</v>
      </c>
      <c r="W638" s="15">
        <v>848156</v>
      </c>
      <c r="X638" s="15">
        <v>297630</v>
      </c>
      <c r="Y638" s="15">
        <v>-550526</v>
      </c>
      <c r="Z638" s="15">
        <v>3919</v>
      </c>
      <c r="AA638" s="15">
        <v>3.105</v>
      </c>
      <c r="AB638" s="15">
        <v>38.200000000000003</v>
      </c>
    </row>
    <row r="639" spans="1:28" ht="15" customHeight="1" x14ac:dyDescent="0.3">
      <c r="A639" s="15" t="s">
        <v>767</v>
      </c>
      <c r="B639" s="15" t="s">
        <v>126</v>
      </c>
      <c r="C639" s="15" t="s">
        <v>114</v>
      </c>
      <c r="D639" s="15" t="s">
        <v>132</v>
      </c>
      <c r="E639" s="15" t="s">
        <v>112</v>
      </c>
      <c r="F639" s="15">
        <v>12.79</v>
      </c>
      <c r="G639" s="15">
        <v>560.5</v>
      </c>
      <c r="H639" s="15">
        <v>17.7</v>
      </c>
      <c r="I639" s="15">
        <v>51.8</v>
      </c>
      <c r="J639" s="15">
        <v>6.2</v>
      </c>
      <c r="K639" s="15">
        <v>5.2</v>
      </c>
      <c r="L639" s="15">
        <v>19.5</v>
      </c>
      <c r="M639" s="15">
        <v>130.5</v>
      </c>
      <c r="N639" s="15">
        <v>66.5</v>
      </c>
      <c r="O639" s="15">
        <v>89.1</v>
      </c>
      <c r="P639" s="15" t="s">
        <v>127</v>
      </c>
      <c r="Q639" s="15">
        <v>191</v>
      </c>
      <c r="R639" s="15">
        <v>5.59</v>
      </c>
      <c r="S639" s="15">
        <v>0.68</v>
      </c>
      <c r="T639" s="15">
        <v>0.3</v>
      </c>
      <c r="U639" s="15">
        <v>3.84</v>
      </c>
      <c r="V639" s="15">
        <v>92541</v>
      </c>
      <c r="W639" s="15">
        <v>979377</v>
      </c>
      <c r="X639" s="15">
        <v>355357</v>
      </c>
      <c r="Y639" s="15">
        <v>-624020</v>
      </c>
      <c r="Z639" s="15">
        <v>7081</v>
      </c>
      <c r="AA639" s="15">
        <v>0.54200000000000004</v>
      </c>
      <c r="AB639" s="15">
        <v>35.9</v>
      </c>
    </row>
    <row r="640" spans="1:28" ht="15" customHeight="1" x14ac:dyDescent="0.3">
      <c r="A640" s="15" t="s">
        <v>768</v>
      </c>
      <c r="B640" s="15" t="s">
        <v>109</v>
      </c>
      <c r="C640" s="15" t="s">
        <v>129</v>
      </c>
      <c r="D640" s="15" t="s">
        <v>115</v>
      </c>
      <c r="E640" s="15" t="s">
        <v>120</v>
      </c>
      <c r="F640" s="15">
        <v>7.62</v>
      </c>
      <c r="G640" s="15">
        <v>80</v>
      </c>
      <c r="H640" s="15">
        <v>32.799999999999997</v>
      </c>
      <c r="I640" s="15">
        <v>53.4</v>
      </c>
      <c r="J640" s="15">
        <v>7.3</v>
      </c>
      <c r="K640" s="15">
        <v>6.55</v>
      </c>
      <c r="L640" s="15">
        <v>20.6</v>
      </c>
      <c r="M640" s="15">
        <v>124.4</v>
      </c>
      <c r="N640" s="15">
        <v>60</v>
      </c>
      <c r="O640" s="15">
        <v>114.3</v>
      </c>
      <c r="P640" s="15" t="s">
        <v>102</v>
      </c>
      <c r="Q640" s="15">
        <v>120.4</v>
      </c>
      <c r="R640" s="15">
        <v>5.68</v>
      </c>
      <c r="S640" s="15">
        <v>0.69</v>
      </c>
      <c r="T640" s="15">
        <v>2.0699999999999998</v>
      </c>
      <c r="U640" s="15">
        <v>15.77</v>
      </c>
      <c r="V640" s="15">
        <v>21530</v>
      </c>
      <c r="W640" s="15">
        <v>447383</v>
      </c>
      <c r="X640" s="15">
        <v>339528</v>
      </c>
      <c r="Y640" s="15">
        <v>-107855</v>
      </c>
      <c r="Z640" s="15">
        <v>9681</v>
      </c>
      <c r="AA640" s="15">
        <v>1.629</v>
      </c>
      <c r="AB640" s="15">
        <v>36.1</v>
      </c>
    </row>
    <row r="641" spans="1:28" ht="15" customHeight="1" x14ac:dyDescent="0.3">
      <c r="A641" s="15" t="s">
        <v>769</v>
      </c>
      <c r="B641" s="15" t="s">
        <v>109</v>
      </c>
      <c r="C641" s="15" t="s">
        <v>110</v>
      </c>
      <c r="D641" s="15" t="s">
        <v>111</v>
      </c>
      <c r="E641" s="15" t="s">
        <v>101</v>
      </c>
      <c r="F641" s="15">
        <v>5.15</v>
      </c>
      <c r="G641" s="15">
        <v>839.5</v>
      </c>
      <c r="H641" s="15">
        <v>25.5</v>
      </c>
      <c r="I641" s="15">
        <v>62.3</v>
      </c>
      <c r="J641" s="15">
        <v>6.8</v>
      </c>
      <c r="K641" s="15">
        <v>6.47</v>
      </c>
      <c r="L641" s="15">
        <v>33.799999999999997</v>
      </c>
      <c r="M641" s="15">
        <v>85.3</v>
      </c>
      <c r="N641" s="15">
        <v>56</v>
      </c>
      <c r="O641" s="15">
        <v>100.2</v>
      </c>
      <c r="P641" s="15" t="s">
        <v>116</v>
      </c>
      <c r="Q641" s="15">
        <v>191.3</v>
      </c>
      <c r="R641" s="15">
        <v>2.12</v>
      </c>
      <c r="S641" s="15">
        <v>0.93</v>
      </c>
      <c r="T641" s="15">
        <v>1.24</v>
      </c>
      <c r="U641" s="15">
        <v>6.39</v>
      </c>
      <c r="V641" s="15">
        <v>79091</v>
      </c>
      <c r="W641" s="15">
        <v>329504</v>
      </c>
      <c r="X641" s="15">
        <v>505391</v>
      </c>
      <c r="Y641" s="15">
        <v>175887</v>
      </c>
      <c r="Z641" s="15">
        <v>924</v>
      </c>
      <c r="AA641" s="15">
        <v>6.9160000000000004</v>
      </c>
      <c r="AB641" s="15">
        <v>59.5</v>
      </c>
    </row>
    <row r="642" spans="1:28" ht="15" customHeight="1" x14ac:dyDescent="0.3">
      <c r="A642" s="15" t="s">
        <v>770</v>
      </c>
      <c r="B642" s="15" t="s">
        <v>118</v>
      </c>
      <c r="C642" s="15" t="s">
        <v>119</v>
      </c>
      <c r="D642" s="15" t="s">
        <v>106</v>
      </c>
      <c r="E642" s="15" t="s">
        <v>101</v>
      </c>
      <c r="F642" s="15">
        <v>2.93</v>
      </c>
      <c r="G642" s="15">
        <v>531.29999999999995</v>
      </c>
      <c r="H642" s="15">
        <v>30</v>
      </c>
      <c r="I642" s="15">
        <v>74.099999999999994</v>
      </c>
      <c r="J642" s="15">
        <v>5.5</v>
      </c>
      <c r="K642" s="15">
        <v>6.48</v>
      </c>
      <c r="L642" s="15">
        <v>24.2</v>
      </c>
      <c r="M642" s="15">
        <v>87.1</v>
      </c>
      <c r="N642" s="15">
        <v>33.799999999999997</v>
      </c>
      <c r="O642" s="15">
        <v>96.2</v>
      </c>
      <c r="P642" s="15" t="s">
        <v>107</v>
      </c>
      <c r="Q642" s="15">
        <v>301.10000000000002</v>
      </c>
      <c r="R642" s="15">
        <v>5.45</v>
      </c>
      <c r="S642" s="15">
        <v>0.93</v>
      </c>
      <c r="T642" s="15">
        <v>3.5</v>
      </c>
      <c r="U642" s="15">
        <v>10.26</v>
      </c>
      <c r="V642" s="15">
        <v>25433</v>
      </c>
      <c r="W642" s="15">
        <v>216010</v>
      </c>
      <c r="X642" s="15">
        <v>260943</v>
      </c>
      <c r="Y642" s="15">
        <v>44933</v>
      </c>
      <c r="Z642" s="15">
        <v>2562</v>
      </c>
      <c r="AA642" s="15">
        <v>4.0049999999999999</v>
      </c>
      <c r="AB642" s="15">
        <v>55.7</v>
      </c>
    </row>
    <row r="643" spans="1:28" ht="15" customHeight="1" x14ac:dyDescent="0.3">
      <c r="A643" s="15" t="s">
        <v>771</v>
      </c>
      <c r="B643" s="15" t="s">
        <v>126</v>
      </c>
      <c r="C643" s="15" t="s">
        <v>99</v>
      </c>
      <c r="D643" s="15" t="s">
        <v>100</v>
      </c>
      <c r="E643" s="15" t="s">
        <v>101</v>
      </c>
      <c r="F643" s="15">
        <v>8.17</v>
      </c>
      <c r="G643" s="15">
        <v>649.5</v>
      </c>
      <c r="H643" s="15">
        <v>27.1</v>
      </c>
      <c r="I643" s="15">
        <v>67.2</v>
      </c>
      <c r="J643" s="15">
        <v>7.1</v>
      </c>
      <c r="K643" s="15">
        <v>6.36</v>
      </c>
      <c r="L643" s="15">
        <v>32.799999999999997</v>
      </c>
      <c r="M643" s="15">
        <v>114.9</v>
      </c>
      <c r="N643" s="15">
        <v>20.9</v>
      </c>
      <c r="O643" s="15">
        <v>106.4</v>
      </c>
      <c r="P643" s="15" t="s">
        <v>116</v>
      </c>
      <c r="Q643" s="15">
        <v>168.2</v>
      </c>
      <c r="R643" s="15">
        <v>8.42</v>
      </c>
      <c r="S643" s="15">
        <v>0.92</v>
      </c>
      <c r="T643" s="15">
        <v>2.31</v>
      </c>
      <c r="U643" s="15">
        <v>18.87</v>
      </c>
      <c r="V643" s="15">
        <v>24142</v>
      </c>
      <c r="W643" s="15">
        <v>544659</v>
      </c>
      <c r="X643" s="15">
        <v>455560</v>
      </c>
      <c r="Y643" s="15">
        <v>-89099</v>
      </c>
      <c r="Z643" s="15">
        <v>2543</v>
      </c>
      <c r="AA643" s="15">
        <v>7.42</v>
      </c>
      <c r="AB643" s="15">
        <v>35</v>
      </c>
    </row>
    <row r="644" spans="1:28" ht="15" customHeight="1" x14ac:dyDescent="0.3">
      <c r="A644" s="15" t="s">
        <v>772</v>
      </c>
      <c r="B644" s="15" t="s">
        <v>146</v>
      </c>
      <c r="C644" s="15" t="s">
        <v>105</v>
      </c>
      <c r="D644" s="15" t="s">
        <v>132</v>
      </c>
      <c r="E644" s="15" t="s">
        <v>120</v>
      </c>
      <c r="F644" s="15">
        <v>14.54</v>
      </c>
      <c r="G644" s="15">
        <v>370.9</v>
      </c>
      <c r="H644" s="15">
        <v>31.8</v>
      </c>
      <c r="I644" s="15">
        <v>31.9</v>
      </c>
      <c r="J644" s="15">
        <v>8.1999999999999993</v>
      </c>
      <c r="K644" s="15">
        <v>6.94</v>
      </c>
      <c r="L644" s="15">
        <v>15.8</v>
      </c>
      <c r="M644" s="15">
        <v>161.1</v>
      </c>
      <c r="N644" s="15">
        <v>88</v>
      </c>
      <c r="O644" s="15">
        <v>96.8</v>
      </c>
      <c r="P644" s="15" t="s">
        <v>127</v>
      </c>
      <c r="Q644" s="15">
        <v>193.4</v>
      </c>
      <c r="R644" s="15">
        <v>3</v>
      </c>
      <c r="S644" s="15">
        <v>0.78</v>
      </c>
      <c r="T644" s="15">
        <v>2.06</v>
      </c>
      <c r="U644" s="15">
        <v>29.95</v>
      </c>
      <c r="V644" s="15">
        <v>87386</v>
      </c>
      <c r="W644" s="15">
        <v>974850</v>
      </c>
      <c r="X644" s="15">
        <v>2617211</v>
      </c>
      <c r="Y644" s="15">
        <v>1642361</v>
      </c>
      <c r="Z644" s="15">
        <v>8298</v>
      </c>
      <c r="AA644" s="15">
        <v>3.609</v>
      </c>
      <c r="AB644" s="15">
        <v>46.6</v>
      </c>
    </row>
    <row r="645" spans="1:28" ht="15" customHeight="1" x14ac:dyDescent="0.3">
      <c r="A645" s="15" t="s">
        <v>773</v>
      </c>
      <c r="B645" s="15" t="s">
        <v>122</v>
      </c>
      <c r="C645" s="15" t="s">
        <v>134</v>
      </c>
      <c r="D645" s="15" t="s">
        <v>106</v>
      </c>
      <c r="E645" s="15" t="s">
        <v>101</v>
      </c>
      <c r="F645" s="15">
        <v>1.26</v>
      </c>
      <c r="G645" s="15">
        <v>674</v>
      </c>
      <c r="H645" s="15">
        <v>29.9</v>
      </c>
      <c r="I645" s="15">
        <v>55.4</v>
      </c>
      <c r="J645" s="15">
        <v>6.8</v>
      </c>
      <c r="K645" s="15">
        <v>7.73</v>
      </c>
      <c r="L645" s="15">
        <v>29.3</v>
      </c>
      <c r="M645" s="15">
        <v>172.8</v>
      </c>
      <c r="N645" s="15">
        <v>61.7</v>
      </c>
      <c r="O645" s="15">
        <v>58.2</v>
      </c>
      <c r="P645" s="15" t="s">
        <v>102</v>
      </c>
      <c r="Q645" s="15">
        <v>260.60000000000002</v>
      </c>
      <c r="R645" s="15">
        <v>5.05</v>
      </c>
      <c r="S645" s="15">
        <v>0.88</v>
      </c>
      <c r="T645" s="15">
        <v>1.37</v>
      </c>
      <c r="U645" s="15">
        <v>1.73</v>
      </c>
      <c r="V645" s="15">
        <v>19763</v>
      </c>
      <c r="W645" s="15">
        <v>114212</v>
      </c>
      <c r="X645" s="15">
        <v>34190</v>
      </c>
      <c r="Y645" s="15">
        <v>-80022</v>
      </c>
      <c r="Z645" s="15">
        <v>663</v>
      </c>
      <c r="AA645" s="15">
        <v>2.609</v>
      </c>
      <c r="AB645" s="15">
        <v>50.9</v>
      </c>
    </row>
    <row r="646" spans="1:28" ht="15" customHeight="1" x14ac:dyDescent="0.3">
      <c r="A646" s="15" t="s">
        <v>774</v>
      </c>
      <c r="B646" s="15" t="s">
        <v>98</v>
      </c>
      <c r="C646" s="15" t="s">
        <v>119</v>
      </c>
      <c r="D646" s="15" t="s">
        <v>177</v>
      </c>
      <c r="E646" s="15" t="s">
        <v>101</v>
      </c>
      <c r="F646" s="15">
        <v>7.48</v>
      </c>
      <c r="G646" s="15">
        <v>797.2</v>
      </c>
      <c r="H646" s="15">
        <v>27.7</v>
      </c>
      <c r="I646" s="15">
        <v>73.400000000000006</v>
      </c>
      <c r="J646" s="15">
        <v>6.9</v>
      </c>
      <c r="K646" s="15">
        <v>6.84</v>
      </c>
      <c r="L646" s="15">
        <v>33.1</v>
      </c>
      <c r="M646" s="15">
        <v>170.2</v>
      </c>
      <c r="N646" s="15">
        <v>47</v>
      </c>
      <c r="O646" s="15">
        <v>78.400000000000006</v>
      </c>
      <c r="P646" s="15" t="s">
        <v>102</v>
      </c>
      <c r="Q646" s="15">
        <v>157.69999999999999</v>
      </c>
      <c r="R646" s="15">
        <v>5.95</v>
      </c>
      <c r="S646" s="15">
        <v>0.98</v>
      </c>
      <c r="T646" s="15">
        <v>89.34</v>
      </c>
      <c r="U646" s="15">
        <v>668.26</v>
      </c>
      <c r="V646" s="15">
        <v>3705</v>
      </c>
      <c r="W646" s="15">
        <v>491085</v>
      </c>
      <c r="X646" s="15">
        <v>2475903</v>
      </c>
      <c r="Y646" s="15">
        <v>1984818</v>
      </c>
      <c r="Z646" s="15">
        <v>11547</v>
      </c>
      <c r="AA646" s="15">
        <v>57.872999999999998</v>
      </c>
      <c r="AB646" s="15">
        <v>36.9</v>
      </c>
    </row>
    <row r="647" spans="1:28" ht="15" customHeight="1" x14ac:dyDescent="0.3">
      <c r="A647" s="15" t="s">
        <v>775</v>
      </c>
      <c r="B647" s="15" t="s">
        <v>98</v>
      </c>
      <c r="C647" s="15" t="s">
        <v>123</v>
      </c>
      <c r="D647" s="15" t="s">
        <v>106</v>
      </c>
      <c r="E647" s="15" t="s">
        <v>101</v>
      </c>
      <c r="F647" s="15">
        <v>12.9</v>
      </c>
      <c r="G647" s="15">
        <v>647.1</v>
      </c>
      <c r="H647" s="15">
        <v>28.4</v>
      </c>
      <c r="I647" s="15">
        <v>82.6</v>
      </c>
      <c r="J647" s="15">
        <v>7.9</v>
      </c>
      <c r="K647" s="15">
        <v>6.57</v>
      </c>
      <c r="L647" s="15">
        <v>31.4</v>
      </c>
      <c r="M647" s="15">
        <v>106.4</v>
      </c>
      <c r="N647" s="15">
        <v>79.8</v>
      </c>
      <c r="O647" s="15">
        <v>103.7</v>
      </c>
      <c r="P647" s="15" t="s">
        <v>116</v>
      </c>
      <c r="Q647" s="15">
        <v>139.1</v>
      </c>
      <c r="R647" s="15">
        <v>7.5</v>
      </c>
      <c r="S647" s="15">
        <v>0.82</v>
      </c>
      <c r="T647" s="15">
        <v>4.5999999999999996</v>
      </c>
      <c r="U647" s="15">
        <v>59.34</v>
      </c>
      <c r="V647" s="15">
        <v>20987</v>
      </c>
      <c r="W647" s="15">
        <v>730026</v>
      </c>
      <c r="X647" s="15">
        <v>1245369</v>
      </c>
      <c r="Y647" s="15">
        <v>515343</v>
      </c>
      <c r="Z647" s="15">
        <v>4435</v>
      </c>
      <c r="AA647" s="15">
        <v>13.38</v>
      </c>
      <c r="AB647" s="15">
        <v>52.4</v>
      </c>
    </row>
    <row r="648" spans="1:28" ht="15" customHeight="1" x14ac:dyDescent="0.3">
      <c r="A648" s="15" t="s">
        <v>776</v>
      </c>
      <c r="B648" s="15" t="s">
        <v>137</v>
      </c>
      <c r="C648" s="15" t="s">
        <v>129</v>
      </c>
      <c r="D648" s="15" t="s">
        <v>177</v>
      </c>
      <c r="E648" s="15" t="s">
        <v>120</v>
      </c>
      <c r="F648" s="15">
        <v>12.54</v>
      </c>
      <c r="G648" s="15">
        <v>324.3</v>
      </c>
      <c r="H648" s="15">
        <v>26.5</v>
      </c>
      <c r="I648" s="15">
        <v>44.7</v>
      </c>
      <c r="J648" s="15">
        <v>9</v>
      </c>
      <c r="K648" s="15">
        <v>6.76</v>
      </c>
      <c r="L648" s="15">
        <v>11.9</v>
      </c>
      <c r="M648" s="15">
        <v>159.1</v>
      </c>
      <c r="N648" s="15">
        <v>64.8</v>
      </c>
      <c r="O648" s="15">
        <v>119.1</v>
      </c>
      <c r="P648" s="15" t="s">
        <v>127</v>
      </c>
      <c r="Q648" s="15">
        <v>114.9</v>
      </c>
      <c r="R648" s="15">
        <v>4.4000000000000004</v>
      </c>
      <c r="S648" s="15">
        <v>0.92</v>
      </c>
      <c r="T648" s="15">
        <v>64.760000000000005</v>
      </c>
      <c r="U648" s="15">
        <v>812.09</v>
      </c>
      <c r="V648" s="15">
        <v>3057</v>
      </c>
      <c r="W648" s="15">
        <v>634204</v>
      </c>
      <c r="X648" s="15">
        <v>2482559</v>
      </c>
      <c r="Y648" s="15">
        <v>1848355</v>
      </c>
      <c r="Z648" s="15">
        <v>18635</v>
      </c>
      <c r="AA648" s="15">
        <v>43.579000000000001</v>
      </c>
      <c r="AB648" s="15">
        <v>37.9</v>
      </c>
    </row>
    <row r="649" spans="1:28" ht="15" customHeight="1" x14ac:dyDescent="0.3">
      <c r="A649" s="15" t="s">
        <v>777</v>
      </c>
      <c r="B649" s="15" t="s">
        <v>104</v>
      </c>
      <c r="C649" s="15" t="s">
        <v>134</v>
      </c>
      <c r="D649" s="15" t="s">
        <v>106</v>
      </c>
      <c r="E649" s="15" t="s">
        <v>101</v>
      </c>
      <c r="F649" s="15">
        <v>1.5</v>
      </c>
      <c r="G649" s="15">
        <v>473.7</v>
      </c>
      <c r="H649" s="15">
        <v>30.3</v>
      </c>
      <c r="I649" s="15">
        <v>57.8</v>
      </c>
      <c r="J649" s="15">
        <v>5.4</v>
      </c>
      <c r="K649" s="15">
        <v>5.99</v>
      </c>
      <c r="L649" s="15">
        <v>30.3</v>
      </c>
      <c r="M649" s="15">
        <v>127.9</v>
      </c>
      <c r="N649" s="15">
        <v>79.3</v>
      </c>
      <c r="O649" s="15">
        <v>87.6</v>
      </c>
      <c r="P649" s="15" t="s">
        <v>116</v>
      </c>
      <c r="Q649" s="15">
        <v>79.2</v>
      </c>
      <c r="R649" s="15">
        <v>3.77</v>
      </c>
      <c r="S649" s="15">
        <v>0.68</v>
      </c>
      <c r="T649" s="15">
        <v>1.68</v>
      </c>
      <c r="U649" s="15">
        <v>2.52</v>
      </c>
      <c r="V649" s="15">
        <v>25188</v>
      </c>
      <c r="W649" s="15">
        <v>68638</v>
      </c>
      <c r="X649" s="15">
        <v>63474</v>
      </c>
      <c r="Y649" s="15">
        <v>-5164</v>
      </c>
      <c r="Z649" s="15">
        <v>320</v>
      </c>
      <c r="AA649" s="15">
        <v>7.875</v>
      </c>
      <c r="AB649" s="15">
        <v>52.8</v>
      </c>
    </row>
    <row r="650" spans="1:28" ht="15" customHeight="1" x14ac:dyDescent="0.3">
      <c r="A650" s="15" t="s">
        <v>778</v>
      </c>
      <c r="B650" s="15" t="s">
        <v>98</v>
      </c>
      <c r="C650" s="15" t="s">
        <v>134</v>
      </c>
      <c r="D650" s="15" t="s">
        <v>144</v>
      </c>
      <c r="E650" s="15" t="s">
        <v>112</v>
      </c>
      <c r="F650" s="15">
        <v>6.14</v>
      </c>
      <c r="G650" s="15">
        <v>423.1</v>
      </c>
      <c r="H650" s="15">
        <v>22.2</v>
      </c>
      <c r="I650" s="15">
        <v>53.4</v>
      </c>
      <c r="J650" s="15">
        <v>7</v>
      </c>
      <c r="K650" s="15">
        <v>7.1</v>
      </c>
      <c r="L650" s="15">
        <v>25</v>
      </c>
      <c r="M650" s="15">
        <v>217</v>
      </c>
      <c r="N650" s="15">
        <v>59.3</v>
      </c>
      <c r="O650" s="15">
        <v>85.3</v>
      </c>
      <c r="P650" s="15" t="s">
        <v>107</v>
      </c>
      <c r="Q650" s="15">
        <v>160.9</v>
      </c>
      <c r="R650" s="15">
        <v>6.54</v>
      </c>
      <c r="S650" s="15">
        <v>0.86</v>
      </c>
      <c r="T650" s="15"/>
      <c r="U650" s="15">
        <v>8.66</v>
      </c>
      <c r="V650" s="15">
        <v>61086</v>
      </c>
      <c r="W650" s="15">
        <v>386561</v>
      </c>
      <c r="X650" s="15">
        <v>529005</v>
      </c>
      <c r="Y650" s="15">
        <v>142444</v>
      </c>
      <c r="Z650" s="15">
        <v>3692</v>
      </c>
      <c r="AA650" s="15">
        <v>2.3460000000000001</v>
      </c>
      <c r="AB650" s="15">
        <v>31.2</v>
      </c>
    </row>
    <row r="651" spans="1:28" ht="15" customHeight="1" x14ac:dyDescent="0.3">
      <c r="A651" s="15" t="s">
        <v>779</v>
      </c>
      <c r="B651" s="15" t="s">
        <v>98</v>
      </c>
      <c r="C651" s="15" t="s">
        <v>123</v>
      </c>
      <c r="D651" s="15" t="s">
        <v>130</v>
      </c>
      <c r="E651" s="15" t="s">
        <v>120</v>
      </c>
      <c r="F651" s="15">
        <v>4.5599999999999996</v>
      </c>
      <c r="G651" s="15">
        <v>216.3</v>
      </c>
      <c r="H651" s="15">
        <v>31.7</v>
      </c>
      <c r="I651" s="15">
        <v>43.6</v>
      </c>
      <c r="J651" s="15">
        <v>9</v>
      </c>
      <c r="K651" s="15">
        <v>7.16</v>
      </c>
      <c r="L651" s="15">
        <v>11.9</v>
      </c>
      <c r="M651" s="15">
        <v>124.2</v>
      </c>
      <c r="N651" s="15">
        <v>67.2</v>
      </c>
      <c r="O651" s="15">
        <v>146.69999999999999</v>
      </c>
      <c r="P651" s="15" t="s">
        <v>107</v>
      </c>
      <c r="Q651" s="15">
        <v>275.7</v>
      </c>
      <c r="R651" s="15">
        <v>6.71</v>
      </c>
      <c r="S651" s="15">
        <v>0.89</v>
      </c>
      <c r="T651" s="15">
        <v>0.93</v>
      </c>
      <c r="U651" s="15">
        <v>4.24</v>
      </c>
      <c r="V651" s="15">
        <v>63658</v>
      </c>
      <c r="W651" s="15">
        <v>370527</v>
      </c>
      <c r="X651" s="15">
        <v>269910</v>
      </c>
      <c r="Y651" s="15">
        <v>-100617</v>
      </c>
      <c r="Z651" s="15">
        <v>4055</v>
      </c>
      <c r="AA651" s="15">
        <v>1.046</v>
      </c>
      <c r="AB651" s="15">
        <v>32</v>
      </c>
    </row>
    <row r="652" spans="1:28" ht="15" customHeight="1" x14ac:dyDescent="0.3">
      <c r="A652" s="15" t="s">
        <v>780</v>
      </c>
      <c r="B652" s="15" t="s">
        <v>122</v>
      </c>
      <c r="C652" s="15" t="s">
        <v>123</v>
      </c>
      <c r="D652" s="15" t="s">
        <v>106</v>
      </c>
      <c r="E652" s="15" t="s">
        <v>112</v>
      </c>
      <c r="F652" s="15">
        <v>13.23</v>
      </c>
      <c r="G652" s="15">
        <v>587.6</v>
      </c>
      <c r="H652" s="15">
        <v>24.7</v>
      </c>
      <c r="I652" s="15">
        <v>59.3</v>
      </c>
      <c r="J652" s="15">
        <v>8.4</v>
      </c>
      <c r="K652" s="15">
        <v>5.53</v>
      </c>
      <c r="L652" s="15">
        <v>30.4</v>
      </c>
      <c r="M652" s="15">
        <v>131.5</v>
      </c>
      <c r="N652" s="15">
        <v>42.2</v>
      </c>
      <c r="O652" s="15">
        <v>142.9</v>
      </c>
      <c r="P652" s="15" t="s">
        <v>107</v>
      </c>
      <c r="Q652" s="15">
        <v>284.89999999999998</v>
      </c>
      <c r="R652" s="15">
        <v>5.46</v>
      </c>
      <c r="S652" s="15">
        <v>0.76</v>
      </c>
      <c r="T652" s="15"/>
      <c r="U652" s="15">
        <v>11.77</v>
      </c>
      <c r="V652" s="15">
        <v>21564</v>
      </c>
      <c r="W652" s="15">
        <v>1065547</v>
      </c>
      <c r="X652" s="15">
        <v>253808</v>
      </c>
      <c r="Y652" s="15">
        <v>-811739</v>
      </c>
      <c r="Z652" s="15">
        <v>9310</v>
      </c>
      <c r="AA652" s="15">
        <v>1.264</v>
      </c>
      <c r="AB652" s="15">
        <v>52.4</v>
      </c>
    </row>
    <row r="653" spans="1:28" ht="15" customHeight="1" x14ac:dyDescent="0.3">
      <c r="A653" s="15" t="s">
        <v>781</v>
      </c>
      <c r="B653" s="15" t="s">
        <v>126</v>
      </c>
      <c r="C653" s="15" t="s">
        <v>114</v>
      </c>
      <c r="D653" s="15" t="s">
        <v>111</v>
      </c>
      <c r="E653" s="15" t="s">
        <v>112</v>
      </c>
      <c r="F653" s="15">
        <v>8.41</v>
      </c>
      <c r="G653" s="15">
        <v>466.9</v>
      </c>
      <c r="H653" s="15">
        <v>24.7</v>
      </c>
      <c r="I653" s="15">
        <v>59.7</v>
      </c>
      <c r="J653" s="15">
        <v>6.4</v>
      </c>
      <c r="K653" s="15">
        <v>7.47</v>
      </c>
      <c r="L653" s="15">
        <v>26.2</v>
      </c>
      <c r="M653" s="15">
        <v>116.3</v>
      </c>
      <c r="N653" s="15">
        <v>89.6</v>
      </c>
      <c r="O653" s="15">
        <v>83.2</v>
      </c>
      <c r="P653" s="15" t="s">
        <v>127</v>
      </c>
      <c r="Q653" s="15">
        <v>192.7</v>
      </c>
      <c r="R653" s="15">
        <v>3.28</v>
      </c>
      <c r="S653" s="15">
        <v>0.69</v>
      </c>
      <c r="T653" s="15">
        <v>0.61</v>
      </c>
      <c r="U653" s="15">
        <v>5.13</v>
      </c>
      <c r="V653" s="15">
        <v>67365</v>
      </c>
      <c r="W653" s="15">
        <v>507332</v>
      </c>
      <c r="X653" s="15">
        <v>345582</v>
      </c>
      <c r="Y653" s="15">
        <v>-161750</v>
      </c>
      <c r="Z653" s="15">
        <v>3131</v>
      </c>
      <c r="AA653" s="15">
        <v>1.6379999999999999</v>
      </c>
      <c r="AB653" s="15">
        <v>37.6</v>
      </c>
    </row>
    <row r="654" spans="1:28" ht="15" customHeight="1" x14ac:dyDescent="0.3">
      <c r="A654" s="15" t="s">
        <v>782</v>
      </c>
      <c r="B654" s="15" t="s">
        <v>126</v>
      </c>
      <c r="C654" s="15" t="s">
        <v>123</v>
      </c>
      <c r="D654" s="15" t="s">
        <v>111</v>
      </c>
      <c r="E654" s="15" t="s">
        <v>101</v>
      </c>
      <c r="F654" s="15">
        <v>10.85</v>
      </c>
      <c r="G654" s="15">
        <v>750.9</v>
      </c>
      <c r="H654" s="15">
        <v>35.200000000000003</v>
      </c>
      <c r="I654" s="15">
        <v>64.8</v>
      </c>
      <c r="J654" s="15">
        <v>6.4</v>
      </c>
      <c r="K654" s="15">
        <v>5.87</v>
      </c>
      <c r="L654" s="15">
        <v>25.7</v>
      </c>
      <c r="M654" s="15">
        <v>81.3</v>
      </c>
      <c r="N654" s="15">
        <v>55.3</v>
      </c>
      <c r="O654" s="15">
        <v>148</v>
      </c>
      <c r="P654" s="15" t="s">
        <v>127</v>
      </c>
      <c r="Q654" s="15">
        <v>145.80000000000001</v>
      </c>
      <c r="R654" s="15">
        <v>6.57</v>
      </c>
      <c r="S654" s="15">
        <v>0.98</v>
      </c>
      <c r="T654" s="15">
        <v>0.57999999999999996</v>
      </c>
      <c r="U654" s="15">
        <v>6.29</v>
      </c>
      <c r="V654" s="15">
        <v>56395</v>
      </c>
      <c r="W654" s="15">
        <v>773521</v>
      </c>
      <c r="X654" s="15">
        <v>354725</v>
      </c>
      <c r="Y654" s="15">
        <v>-418796</v>
      </c>
      <c r="Z654" s="15">
        <v>3878</v>
      </c>
      <c r="AA654" s="15">
        <v>1.6220000000000001</v>
      </c>
      <c r="AB654" s="15">
        <v>48.1</v>
      </c>
    </row>
    <row r="655" spans="1:28" ht="15" customHeight="1" x14ac:dyDescent="0.3">
      <c r="A655" s="15" t="s">
        <v>783</v>
      </c>
      <c r="B655" s="15" t="s">
        <v>146</v>
      </c>
      <c r="C655" s="15" t="s">
        <v>129</v>
      </c>
      <c r="D655" s="15" t="s">
        <v>111</v>
      </c>
      <c r="E655" s="15" t="s">
        <v>101</v>
      </c>
      <c r="F655" s="15">
        <v>6.32</v>
      </c>
      <c r="G655" s="15">
        <v>699.8</v>
      </c>
      <c r="H655" s="15">
        <v>28.2</v>
      </c>
      <c r="I655" s="15">
        <v>77.400000000000006</v>
      </c>
      <c r="J655" s="15">
        <v>7.1</v>
      </c>
      <c r="K655" s="15">
        <v>6.42</v>
      </c>
      <c r="L655" s="15">
        <v>27.6</v>
      </c>
      <c r="M655" s="15">
        <v>66</v>
      </c>
      <c r="N655" s="15">
        <v>72.599999999999994</v>
      </c>
      <c r="O655" s="15">
        <v>90.9</v>
      </c>
      <c r="P655" s="15" t="s">
        <v>116</v>
      </c>
      <c r="Q655" s="15">
        <v>300.5</v>
      </c>
      <c r="R655" s="15">
        <v>6.27</v>
      </c>
      <c r="S655" s="15">
        <v>0.66</v>
      </c>
      <c r="T655" s="15">
        <v>1.07</v>
      </c>
      <c r="U655" s="15">
        <v>6.76</v>
      </c>
      <c r="V655" s="15">
        <v>63652</v>
      </c>
      <c r="W655" s="15">
        <v>463575</v>
      </c>
      <c r="X655" s="15">
        <v>430288</v>
      </c>
      <c r="Y655" s="15">
        <v>-33287</v>
      </c>
      <c r="Z655" s="15">
        <v>1236</v>
      </c>
      <c r="AA655" s="15">
        <v>5.4690000000000003</v>
      </c>
      <c r="AB655" s="15">
        <v>54</v>
      </c>
    </row>
    <row r="656" spans="1:28" ht="15" customHeight="1" x14ac:dyDescent="0.3">
      <c r="A656" s="15" t="s">
        <v>784</v>
      </c>
      <c r="B656" s="15" t="s">
        <v>104</v>
      </c>
      <c r="C656" s="15" t="s">
        <v>170</v>
      </c>
      <c r="D656" s="15" t="s">
        <v>130</v>
      </c>
      <c r="E656" s="15" t="s">
        <v>101</v>
      </c>
      <c r="F656" s="15">
        <v>5.3</v>
      </c>
      <c r="G656" s="15">
        <v>692.3</v>
      </c>
      <c r="H656" s="15">
        <v>30.3</v>
      </c>
      <c r="I656" s="15">
        <v>70.900000000000006</v>
      </c>
      <c r="J656" s="15">
        <v>6.6</v>
      </c>
      <c r="K656" s="15">
        <v>6.62</v>
      </c>
      <c r="L656" s="15">
        <v>17.100000000000001</v>
      </c>
      <c r="M656" s="15">
        <v>130.1</v>
      </c>
      <c r="N656" s="15">
        <v>49.7</v>
      </c>
      <c r="O656" s="15">
        <v>91.9</v>
      </c>
      <c r="P656" s="15" t="s">
        <v>116</v>
      </c>
      <c r="Q656" s="15">
        <v>145.69999999999999</v>
      </c>
      <c r="R656" s="15">
        <v>2.76</v>
      </c>
      <c r="S656" s="15">
        <v>0.94</v>
      </c>
      <c r="T656" s="15">
        <v>1.96</v>
      </c>
      <c r="U656" s="15">
        <v>10.39</v>
      </c>
      <c r="V656" s="15">
        <v>78371</v>
      </c>
      <c r="W656" s="15">
        <v>328252</v>
      </c>
      <c r="X656" s="15">
        <v>814275</v>
      </c>
      <c r="Y656" s="15">
        <v>486023</v>
      </c>
      <c r="Z656" s="15">
        <v>2059</v>
      </c>
      <c r="AA656" s="15">
        <v>5.0460000000000003</v>
      </c>
      <c r="AB656" s="15">
        <v>38.5</v>
      </c>
    </row>
    <row r="657" spans="1:28" ht="15" customHeight="1" x14ac:dyDescent="0.3">
      <c r="A657" s="15" t="s">
        <v>785</v>
      </c>
      <c r="B657" s="15" t="s">
        <v>137</v>
      </c>
      <c r="C657" s="15" t="s">
        <v>114</v>
      </c>
      <c r="D657" s="15" t="s">
        <v>177</v>
      </c>
      <c r="E657" s="15" t="s">
        <v>112</v>
      </c>
      <c r="F657" s="15">
        <v>5.46</v>
      </c>
      <c r="G657" s="15">
        <v>274.10000000000002</v>
      </c>
      <c r="H657" s="15">
        <v>17.600000000000001</v>
      </c>
      <c r="I657" s="15">
        <v>41.2</v>
      </c>
      <c r="J657" s="15">
        <v>7.5</v>
      </c>
      <c r="K657" s="15">
        <v>7.68</v>
      </c>
      <c r="L657" s="15">
        <v>25.7</v>
      </c>
      <c r="M657" s="15">
        <v>142.80000000000001</v>
      </c>
      <c r="N657" s="15">
        <v>44.2</v>
      </c>
      <c r="O657" s="15">
        <v>36.1</v>
      </c>
      <c r="P657" s="15" t="s">
        <v>116</v>
      </c>
      <c r="Q657" s="15">
        <v>114.7</v>
      </c>
      <c r="R657" s="15">
        <v>6.28</v>
      </c>
      <c r="S657" s="15">
        <v>0.92</v>
      </c>
      <c r="T657" s="15">
        <v>12.45</v>
      </c>
      <c r="U657" s="15">
        <v>67.98</v>
      </c>
      <c r="V657" s="15">
        <v>3823</v>
      </c>
      <c r="W657" s="15">
        <v>409151</v>
      </c>
      <c r="X657" s="15">
        <v>259888</v>
      </c>
      <c r="Y657" s="15">
        <v>-149263</v>
      </c>
      <c r="Z657" s="15">
        <v>5980</v>
      </c>
      <c r="AA657" s="15">
        <v>11.368</v>
      </c>
      <c r="AB657" s="15">
        <v>24.2</v>
      </c>
    </row>
    <row r="658" spans="1:28" ht="15" customHeight="1" x14ac:dyDescent="0.3">
      <c r="A658" s="15" t="s">
        <v>786</v>
      </c>
      <c r="B658" s="15" t="s">
        <v>98</v>
      </c>
      <c r="C658" s="15" t="s">
        <v>105</v>
      </c>
      <c r="D658" s="15" t="s">
        <v>106</v>
      </c>
      <c r="E658" s="15" t="s">
        <v>101</v>
      </c>
      <c r="F658" s="15">
        <v>8.8000000000000007</v>
      </c>
      <c r="G658" s="15">
        <v>1213.2</v>
      </c>
      <c r="H658" s="15">
        <v>30.2</v>
      </c>
      <c r="I658" s="15">
        <v>59.5</v>
      </c>
      <c r="J658" s="15">
        <v>6.5</v>
      </c>
      <c r="K658" s="15">
        <v>7.38</v>
      </c>
      <c r="L658" s="15">
        <v>25.9</v>
      </c>
      <c r="M658" s="15">
        <v>86.2</v>
      </c>
      <c r="N658" s="15">
        <v>73.3</v>
      </c>
      <c r="O658" s="15">
        <v>85.2</v>
      </c>
      <c r="P658" s="15" t="s">
        <v>102</v>
      </c>
      <c r="Q658" s="15">
        <v>357</v>
      </c>
      <c r="R658" s="15">
        <v>5.22</v>
      </c>
      <c r="S658" s="15">
        <v>0.68</v>
      </c>
      <c r="T658" s="15">
        <v>1.93</v>
      </c>
      <c r="U658" s="15">
        <v>16.98</v>
      </c>
      <c r="V658" s="15">
        <v>17824</v>
      </c>
      <c r="W658" s="15">
        <v>686532</v>
      </c>
      <c r="X658" s="15">
        <v>302652</v>
      </c>
      <c r="Y658" s="15">
        <v>-383880</v>
      </c>
      <c r="Z658" s="15">
        <v>4320</v>
      </c>
      <c r="AA658" s="15">
        <v>3.931</v>
      </c>
      <c r="AB658" s="15">
        <v>55.9</v>
      </c>
    </row>
    <row r="659" spans="1:28" ht="15" customHeight="1" x14ac:dyDescent="0.3">
      <c r="A659" s="15" t="s">
        <v>787</v>
      </c>
      <c r="B659" s="15" t="s">
        <v>146</v>
      </c>
      <c r="C659" s="15" t="s">
        <v>119</v>
      </c>
      <c r="D659" s="15" t="s">
        <v>115</v>
      </c>
      <c r="E659" s="15" t="s">
        <v>112</v>
      </c>
      <c r="F659" s="15">
        <v>12.52</v>
      </c>
      <c r="G659" s="15">
        <v>424.4</v>
      </c>
      <c r="H659" s="15">
        <v>26.7</v>
      </c>
      <c r="I659" s="15">
        <v>49.9</v>
      </c>
      <c r="J659" s="15">
        <v>9.1</v>
      </c>
      <c r="K659" s="15">
        <v>5.77</v>
      </c>
      <c r="L659" s="15">
        <v>18.399999999999999</v>
      </c>
      <c r="M659" s="15">
        <v>110.7</v>
      </c>
      <c r="N659" s="15">
        <v>56.3</v>
      </c>
      <c r="O659" s="15">
        <v>127.8</v>
      </c>
      <c r="P659" s="15" t="s">
        <v>107</v>
      </c>
      <c r="Q659" s="15">
        <v>130</v>
      </c>
      <c r="R659" s="15">
        <v>4.8600000000000003</v>
      </c>
      <c r="S659" s="15">
        <v>0.8</v>
      </c>
      <c r="T659" s="15">
        <v>1.1599999999999999</v>
      </c>
      <c r="U659" s="15">
        <v>14.52</v>
      </c>
      <c r="V659" s="15">
        <v>23782</v>
      </c>
      <c r="W659" s="15">
        <v>762424</v>
      </c>
      <c r="X659" s="15">
        <v>345315</v>
      </c>
      <c r="Y659" s="15">
        <v>-417109</v>
      </c>
      <c r="Z659" s="15">
        <v>24908</v>
      </c>
      <c r="AA659" s="15">
        <v>0.58299999999999996</v>
      </c>
      <c r="AB659" s="15">
        <v>31.4</v>
      </c>
    </row>
    <row r="660" spans="1:28" ht="15" customHeight="1" x14ac:dyDescent="0.3">
      <c r="A660" s="15" t="s">
        <v>788</v>
      </c>
      <c r="B660" s="15" t="s">
        <v>109</v>
      </c>
      <c r="C660" s="15" t="s">
        <v>170</v>
      </c>
      <c r="D660" s="15" t="s">
        <v>106</v>
      </c>
      <c r="E660" s="15" t="s">
        <v>112</v>
      </c>
      <c r="F660" s="15">
        <v>13.06</v>
      </c>
      <c r="G660" s="15">
        <v>188.5</v>
      </c>
      <c r="H660" s="15">
        <v>22.2</v>
      </c>
      <c r="I660" s="15">
        <v>54.9</v>
      </c>
      <c r="J660" s="15">
        <v>5.8</v>
      </c>
      <c r="K660" s="15">
        <v>6.52</v>
      </c>
      <c r="L660" s="15">
        <v>26.9</v>
      </c>
      <c r="M660" s="15">
        <v>88.6</v>
      </c>
      <c r="N660" s="15">
        <v>32.5</v>
      </c>
      <c r="O660" s="15">
        <v>81.8</v>
      </c>
      <c r="P660" s="15" t="s">
        <v>127</v>
      </c>
      <c r="Q660" s="15">
        <v>299.89999999999998</v>
      </c>
      <c r="R660" s="15">
        <v>5.42</v>
      </c>
      <c r="S660" s="15">
        <v>0.97</v>
      </c>
      <c r="T660" s="15">
        <v>3.12</v>
      </c>
      <c r="U660" s="15">
        <v>40.75</v>
      </c>
      <c r="V660" s="15">
        <v>21258</v>
      </c>
      <c r="W660" s="15">
        <v>1092961</v>
      </c>
      <c r="X660" s="15">
        <v>866264</v>
      </c>
      <c r="Y660" s="15">
        <v>-226697</v>
      </c>
      <c r="Z660" s="15">
        <v>8768</v>
      </c>
      <c r="AA660" s="15">
        <v>4.6479999999999997</v>
      </c>
      <c r="AB660" s="15">
        <v>37.9</v>
      </c>
    </row>
    <row r="661" spans="1:28" ht="15" customHeight="1" x14ac:dyDescent="0.3">
      <c r="A661" s="15" t="s">
        <v>789</v>
      </c>
      <c r="B661" s="15" t="s">
        <v>118</v>
      </c>
      <c r="C661" s="15" t="s">
        <v>105</v>
      </c>
      <c r="D661" s="15" t="s">
        <v>106</v>
      </c>
      <c r="E661" s="15" t="s">
        <v>112</v>
      </c>
      <c r="F661" s="15">
        <v>12.22</v>
      </c>
      <c r="G661" s="15">
        <v>572.5</v>
      </c>
      <c r="H661" s="15">
        <v>20.399999999999999</v>
      </c>
      <c r="I661" s="15">
        <v>50.2</v>
      </c>
      <c r="J661" s="15">
        <v>7.4</v>
      </c>
      <c r="K661" s="15">
        <v>7.09</v>
      </c>
      <c r="L661" s="15">
        <v>20.8</v>
      </c>
      <c r="M661" s="15">
        <v>156.6</v>
      </c>
      <c r="N661" s="15">
        <v>44.2</v>
      </c>
      <c r="O661" s="15">
        <v>111.8</v>
      </c>
      <c r="P661" s="15" t="s">
        <v>107</v>
      </c>
      <c r="Q661" s="15">
        <v>207.6</v>
      </c>
      <c r="R661" s="15">
        <v>5.94</v>
      </c>
      <c r="S661" s="15">
        <v>0.71</v>
      </c>
      <c r="T661" s="15">
        <v>3.01</v>
      </c>
      <c r="U661" s="15">
        <v>36.78</v>
      </c>
      <c r="V661" s="15">
        <v>22159</v>
      </c>
      <c r="W661" s="15">
        <v>850067</v>
      </c>
      <c r="X661" s="15">
        <v>815008</v>
      </c>
      <c r="Y661" s="15">
        <v>-35059</v>
      </c>
      <c r="Z661" s="15">
        <v>9259</v>
      </c>
      <c r="AA661" s="15">
        <v>3.972</v>
      </c>
      <c r="AB661" s="15">
        <v>29.2</v>
      </c>
    </row>
    <row r="662" spans="1:28" ht="15" customHeight="1" x14ac:dyDescent="0.3">
      <c r="A662" s="15" t="s">
        <v>790</v>
      </c>
      <c r="B662" s="15" t="s">
        <v>126</v>
      </c>
      <c r="C662" s="15" t="s">
        <v>114</v>
      </c>
      <c r="D662" s="15" t="s">
        <v>144</v>
      </c>
      <c r="E662" s="15" t="s">
        <v>112</v>
      </c>
      <c r="F662" s="15">
        <v>9.7100000000000009</v>
      </c>
      <c r="G662" s="15">
        <v>406.1</v>
      </c>
      <c r="H662" s="15">
        <v>28.8</v>
      </c>
      <c r="I662" s="15">
        <v>69.5</v>
      </c>
      <c r="J662" s="15">
        <v>8</v>
      </c>
      <c r="K662" s="15">
        <v>6.58</v>
      </c>
      <c r="L662" s="15">
        <v>21.5</v>
      </c>
      <c r="M662" s="15">
        <v>106.3</v>
      </c>
      <c r="N662" s="15">
        <v>38.1</v>
      </c>
      <c r="O662" s="15">
        <v>63.5</v>
      </c>
      <c r="P662" s="15" t="s">
        <v>127</v>
      </c>
      <c r="Q662" s="15">
        <v>290.60000000000002</v>
      </c>
      <c r="R662" s="15">
        <v>5.43</v>
      </c>
      <c r="S662" s="15">
        <v>0.76</v>
      </c>
      <c r="T662" s="15">
        <v>1.73</v>
      </c>
      <c r="U662" s="15">
        <v>16.8</v>
      </c>
      <c r="V662" s="15">
        <v>58056</v>
      </c>
      <c r="W662" s="15">
        <v>750551</v>
      </c>
      <c r="X662" s="15">
        <v>975341</v>
      </c>
      <c r="Y662" s="15">
        <v>224790</v>
      </c>
      <c r="Z662" s="15">
        <v>4099</v>
      </c>
      <c r="AA662" s="15">
        <v>4.0990000000000002</v>
      </c>
      <c r="AB662" s="15">
        <v>42.5</v>
      </c>
    </row>
    <row r="663" spans="1:28" ht="15" customHeight="1" x14ac:dyDescent="0.3">
      <c r="A663" s="15" t="s">
        <v>791</v>
      </c>
      <c r="B663" s="15" t="s">
        <v>109</v>
      </c>
      <c r="C663" s="15" t="s">
        <v>119</v>
      </c>
      <c r="D663" s="15" t="s">
        <v>132</v>
      </c>
      <c r="E663" s="15" t="s">
        <v>101</v>
      </c>
      <c r="F663" s="15">
        <v>7.19</v>
      </c>
      <c r="G663" s="15">
        <v>767.2</v>
      </c>
      <c r="H663" s="15">
        <v>26.9</v>
      </c>
      <c r="I663" s="15">
        <v>68.099999999999994</v>
      </c>
      <c r="J663" s="15">
        <v>8.5</v>
      </c>
      <c r="K663" s="15">
        <v>6.87</v>
      </c>
      <c r="L663" s="15">
        <v>29.7</v>
      </c>
      <c r="M663" s="15">
        <v>69.900000000000006</v>
      </c>
      <c r="N663" s="15">
        <v>68.7</v>
      </c>
      <c r="O663" s="15">
        <v>61.7</v>
      </c>
      <c r="P663" s="15" t="s">
        <v>107</v>
      </c>
      <c r="Q663" s="15">
        <v>78.2</v>
      </c>
      <c r="R663" s="15">
        <v>6.15</v>
      </c>
      <c r="S663" s="15">
        <v>0.93</v>
      </c>
      <c r="T663" s="15">
        <v>2.54</v>
      </c>
      <c r="U663" s="15">
        <v>18.260000000000002</v>
      </c>
      <c r="V663" s="15">
        <v>102055</v>
      </c>
      <c r="W663" s="15">
        <v>407256</v>
      </c>
      <c r="X663" s="15">
        <v>1863524</v>
      </c>
      <c r="Y663" s="15">
        <v>1456268</v>
      </c>
      <c r="Z663" s="15">
        <v>5207</v>
      </c>
      <c r="AA663" s="15">
        <v>3.5070000000000001</v>
      </c>
      <c r="AB663" s="15">
        <v>52.1</v>
      </c>
    </row>
    <row r="664" spans="1:28" ht="15" customHeight="1" x14ac:dyDescent="0.3">
      <c r="A664" s="15" t="s">
        <v>792</v>
      </c>
      <c r="B664" s="15" t="s">
        <v>109</v>
      </c>
      <c r="C664" s="15" t="s">
        <v>134</v>
      </c>
      <c r="D664" s="15" t="s">
        <v>111</v>
      </c>
      <c r="E664" s="15" t="s">
        <v>112</v>
      </c>
      <c r="F664" s="15">
        <v>10.82</v>
      </c>
      <c r="G664" s="15">
        <v>419.3</v>
      </c>
      <c r="H664" s="15">
        <v>20.6</v>
      </c>
      <c r="I664" s="15">
        <v>60.4</v>
      </c>
      <c r="J664" s="15">
        <v>6.2</v>
      </c>
      <c r="K664" s="15">
        <v>7.14</v>
      </c>
      <c r="L664" s="15">
        <v>19.3</v>
      </c>
      <c r="M664" s="15">
        <v>136.6</v>
      </c>
      <c r="N664" s="15">
        <v>79.7</v>
      </c>
      <c r="O664" s="15">
        <v>116.7</v>
      </c>
      <c r="P664" s="15" t="s">
        <v>116</v>
      </c>
      <c r="Q664" s="15">
        <v>259</v>
      </c>
      <c r="R664" s="15">
        <v>4.54</v>
      </c>
      <c r="S664" s="15">
        <v>0.77</v>
      </c>
      <c r="T664" s="15">
        <v>0.75</v>
      </c>
      <c r="U664" s="15">
        <v>8.1199999999999992</v>
      </c>
      <c r="V664" s="15">
        <v>72369</v>
      </c>
      <c r="W664" s="15">
        <v>638427</v>
      </c>
      <c r="X664" s="15">
        <v>587636</v>
      </c>
      <c r="Y664" s="15">
        <v>-50791</v>
      </c>
      <c r="Z664" s="15">
        <v>1801</v>
      </c>
      <c r="AA664" s="15">
        <v>4.5090000000000003</v>
      </c>
      <c r="AB664" s="15">
        <v>49.8</v>
      </c>
    </row>
    <row r="665" spans="1:28" ht="15" customHeight="1" x14ac:dyDescent="0.3">
      <c r="A665" s="15" t="s">
        <v>793</v>
      </c>
      <c r="B665" s="15" t="s">
        <v>98</v>
      </c>
      <c r="C665" s="15" t="s">
        <v>110</v>
      </c>
      <c r="D665" s="15" t="s">
        <v>100</v>
      </c>
      <c r="E665" s="15" t="s">
        <v>112</v>
      </c>
      <c r="F665" s="15">
        <v>4.16</v>
      </c>
      <c r="G665" s="15">
        <v>841.5</v>
      </c>
      <c r="H665" s="15">
        <v>20.7</v>
      </c>
      <c r="I665" s="15">
        <v>55.9</v>
      </c>
      <c r="J665" s="15">
        <v>6.1</v>
      </c>
      <c r="K665" s="15">
        <v>6.94</v>
      </c>
      <c r="L665" s="15">
        <v>18</v>
      </c>
      <c r="M665" s="15">
        <v>131.30000000000001</v>
      </c>
      <c r="N665" s="15">
        <v>58.3</v>
      </c>
      <c r="O665" s="15">
        <v>84.2</v>
      </c>
      <c r="P665" s="15" t="s">
        <v>116</v>
      </c>
      <c r="Q665" s="15">
        <v>250.8</v>
      </c>
      <c r="R665" s="15">
        <v>8.8699999999999992</v>
      </c>
      <c r="S665" s="15">
        <v>0.81</v>
      </c>
      <c r="T665" s="15">
        <v>2.5299999999999998</v>
      </c>
      <c r="U665" s="15">
        <v>10.52</v>
      </c>
      <c r="V665" s="15">
        <v>29848</v>
      </c>
      <c r="W665" s="15">
        <v>305401</v>
      </c>
      <c r="X665" s="15">
        <v>314001</v>
      </c>
      <c r="Y665" s="15">
        <v>8600</v>
      </c>
      <c r="Z665" s="15">
        <v>1158</v>
      </c>
      <c r="AA665" s="15">
        <v>9.0850000000000009</v>
      </c>
      <c r="AB665" s="15">
        <v>22.2</v>
      </c>
    </row>
    <row r="666" spans="1:28" ht="15" customHeight="1" x14ac:dyDescent="0.3">
      <c r="A666" s="15" t="s">
        <v>794</v>
      </c>
      <c r="B666" s="15" t="s">
        <v>104</v>
      </c>
      <c r="C666" s="15" t="s">
        <v>99</v>
      </c>
      <c r="D666" s="15" t="s">
        <v>177</v>
      </c>
      <c r="E666" s="15" t="s">
        <v>120</v>
      </c>
      <c r="F666" s="15">
        <v>1.34</v>
      </c>
      <c r="G666" s="15">
        <v>510.5</v>
      </c>
      <c r="H666" s="15">
        <v>31.6</v>
      </c>
      <c r="I666" s="15">
        <v>50.2</v>
      </c>
      <c r="J666" s="15">
        <v>7.8</v>
      </c>
      <c r="K666" s="15">
        <v>6.02</v>
      </c>
      <c r="L666" s="15">
        <v>22.5</v>
      </c>
      <c r="M666" s="15">
        <v>110.6</v>
      </c>
      <c r="N666" s="15">
        <v>73.599999999999994</v>
      </c>
      <c r="O666" s="15">
        <v>71.8</v>
      </c>
      <c r="P666" s="15" t="s">
        <v>102</v>
      </c>
      <c r="Q666" s="15">
        <v>95.2</v>
      </c>
      <c r="R666" s="15">
        <v>5.51</v>
      </c>
      <c r="S666" s="15">
        <v>0.68</v>
      </c>
      <c r="T666" s="15">
        <v>29.61</v>
      </c>
      <c r="U666" s="15">
        <v>39.68</v>
      </c>
      <c r="V666" s="15">
        <v>4001</v>
      </c>
      <c r="W666" s="15">
        <v>85078</v>
      </c>
      <c r="X666" s="15">
        <v>158760</v>
      </c>
      <c r="Y666" s="15">
        <v>73682</v>
      </c>
      <c r="Z666" s="15">
        <v>2164</v>
      </c>
      <c r="AA666" s="15">
        <v>18.335999999999999</v>
      </c>
      <c r="AB666" s="15">
        <v>41.7</v>
      </c>
    </row>
    <row r="667" spans="1:28" ht="15" customHeight="1" x14ac:dyDescent="0.3">
      <c r="A667" s="15" t="s">
        <v>795</v>
      </c>
      <c r="B667" s="15" t="s">
        <v>146</v>
      </c>
      <c r="C667" s="15" t="s">
        <v>119</v>
      </c>
      <c r="D667" s="15" t="s">
        <v>115</v>
      </c>
      <c r="E667" s="15" t="s">
        <v>101</v>
      </c>
      <c r="F667" s="15">
        <v>4.08</v>
      </c>
      <c r="G667" s="15">
        <v>819.1</v>
      </c>
      <c r="H667" s="15">
        <v>27.9</v>
      </c>
      <c r="I667" s="15">
        <v>65.900000000000006</v>
      </c>
      <c r="J667" s="15">
        <v>5.6</v>
      </c>
      <c r="K667" s="15">
        <v>6.85</v>
      </c>
      <c r="L667" s="15">
        <v>36.200000000000003</v>
      </c>
      <c r="M667" s="15">
        <v>40</v>
      </c>
      <c r="N667" s="15">
        <v>37.1</v>
      </c>
      <c r="O667" s="15">
        <v>148.6</v>
      </c>
      <c r="P667" s="15" t="s">
        <v>127</v>
      </c>
      <c r="Q667" s="15">
        <v>137</v>
      </c>
      <c r="R667" s="15">
        <v>5.75</v>
      </c>
      <c r="S667" s="15">
        <v>0.93</v>
      </c>
      <c r="T667" s="15">
        <v>3.82</v>
      </c>
      <c r="U667" s="15">
        <v>15.59</v>
      </c>
      <c r="V667" s="15">
        <v>21324</v>
      </c>
      <c r="W667" s="15">
        <v>229295</v>
      </c>
      <c r="X667" s="15">
        <v>332441</v>
      </c>
      <c r="Y667" s="15">
        <v>103146</v>
      </c>
      <c r="Z667" s="15">
        <v>6746</v>
      </c>
      <c r="AA667" s="15">
        <v>2.3109999999999999</v>
      </c>
      <c r="AB667" s="15">
        <v>60.2</v>
      </c>
    </row>
    <row r="668" spans="1:28" ht="15" customHeight="1" x14ac:dyDescent="0.3">
      <c r="A668" s="15" t="s">
        <v>796</v>
      </c>
      <c r="B668" s="15" t="s">
        <v>109</v>
      </c>
      <c r="C668" s="15" t="s">
        <v>114</v>
      </c>
      <c r="D668" s="15" t="s">
        <v>100</v>
      </c>
      <c r="E668" s="15" t="s">
        <v>101</v>
      </c>
      <c r="F668" s="15">
        <v>4.07</v>
      </c>
      <c r="G668" s="15">
        <v>735.6</v>
      </c>
      <c r="H668" s="15">
        <v>27.8</v>
      </c>
      <c r="I668" s="15">
        <v>95</v>
      </c>
      <c r="J668" s="15">
        <v>4.9000000000000004</v>
      </c>
      <c r="K668" s="15">
        <v>6.63</v>
      </c>
      <c r="L668" s="15">
        <v>35.4</v>
      </c>
      <c r="M668" s="15">
        <v>63.3</v>
      </c>
      <c r="N668" s="15">
        <v>45.8</v>
      </c>
      <c r="O668" s="15">
        <v>172.2</v>
      </c>
      <c r="P668" s="15" t="s">
        <v>116</v>
      </c>
      <c r="Q668" s="15">
        <v>243.5</v>
      </c>
      <c r="R668" s="15">
        <v>5.2</v>
      </c>
      <c r="S668" s="15">
        <v>0.69</v>
      </c>
      <c r="T668" s="15">
        <v>3.27</v>
      </c>
      <c r="U668" s="15">
        <v>13.31</v>
      </c>
      <c r="V668" s="15">
        <v>20518</v>
      </c>
      <c r="W668" s="15">
        <v>328184</v>
      </c>
      <c r="X668" s="15">
        <v>273095</v>
      </c>
      <c r="Y668" s="15">
        <v>-55089</v>
      </c>
      <c r="Z668" s="15">
        <v>1226</v>
      </c>
      <c r="AA668" s="15">
        <v>10.856</v>
      </c>
      <c r="AB668" s="15">
        <v>58.7</v>
      </c>
    </row>
    <row r="669" spans="1:28" ht="15" customHeight="1" x14ac:dyDescent="0.3">
      <c r="A669" s="15" t="s">
        <v>797</v>
      </c>
      <c r="B669" s="15" t="s">
        <v>146</v>
      </c>
      <c r="C669" s="15" t="s">
        <v>152</v>
      </c>
      <c r="D669" s="15" t="s">
        <v>111</v>
      </c>
      <c r="E669" s="15" t="s">
        <v>112</v>
      </c>
      <c r="F669" s="15">
        <v>3.2</v>
      </c>
      <c r="G669" s="15">
        <v>580.6</v>
      </c>
      <c r="H669" s="15">
        <v>24.4</v>
      </c>
      <c r="I669" s="15">
        <v>60.3</v>
      </c>
      <c r="J669" s="15">
        <v>9</v>
      </c>
      <c r="K669" s="15">
        <v>5.94</v>
      </c>
      <c r="L669" s="15">
        <v>24.2</v>
      </c>
      <c r="M669" s="15">
        <v>188.1</v>
      </c>
      <c r="N669" s="15">
        <v>67.2</v>
      </c>
      <c r="O669" s="15">
        <v>69.7</v>
      </c>
      <c r="P669" s="15" t="s">
        <v>107</v>
      </c>
      <c r="Q669" s="15">
        <v>264.2</v>
      </c>
      <c r="R669" s="15">
        <v>6.32</v>
      </c>
      <c r="S669" s="15">
        <v>0.68</v>
      </c>
      <c r="T669" s="15">
        <v>0.65</v>
      </c>
      <c r="U669" s="15">
        <v>2.08</v>
      </c>
      <c r="V669" s="15">
        <v>60200</v>
      </c>
      <c r="W669" s="15">
        <v>233461</v>
      </c>
      <c r="X669" s="15">
        <v>125216</v>
      </c>
      <c r="Y669" s="15">
        <v>-108245</v>
      </c>
      <c r="Z669" s="15">
        <v>1612</v>
      </c>
      <c r="AA669" s="15">
        <v>1.29</v>
      </c>
      <c r="AB669" s="15">
        <v>36.9</v>
      </c>
    </row>
    <row r="670" spans="1:28" ht="15" customHeight="1" x14ac:dyDescent="0.3">
      <c r="A670" s="15" t="s">
        <v>798</v>
      </c>
      <c r="B670" s="15" t="s">
        <v>137</v>
      </c>
      <c r="C670" s="15" t="s">
        <v>119</v>
      </c>
      <c r="D670" s="15" t="s">
        <v>115</v>
      </c>
      <c r="E670" s="15" t="s">
        <v>112</v>
      </c>
      <c r="F670" s="15">
        <v>5.7</v>
      </c>
      <c r="G670" s="15">
        <v>477.4</v>
      </c>
      <c r="H670" s="15">
        <v>22.6</v>
      </c>
      <c r="I670" s="15">
        <v>51.4</v>
      </c>
      <c r="J670" s="15">
        <v>7.1</v>
      </c>
      <c r="K670" s="15">
        <v>6.51</v>
      </c>
      <c r="L670" s="15">
        <v>26.2</v>
      </c>
      <c r="M670" s="15">
        <v>153.5</v>
      </c>
      <c r="N670" s="15">
        <v>54.6</v>
      </c>
      <c r="O670" s="15">
        <v>162.1</v>
      </c>
      <c r="P670" s="15" t="s">
        <v>102</v>
      </c>
      <c r="Q670" s="15">
        <v>171.8</v>
      </c>
      <c r="R670" s="15">
        <v>0.5</v>
      </c>
      <c r="S670" s="15">
        <v>0.89</v>
      </c>
      <c r="T670" s="15">
        <v>3.98</v>
      </c>
      <c r="U670" s="15">
        <v>22.69</v>
      </c>
      <c r="V670" s="15">
        <v>20223</v>
      </c>
      <c r="W670" s="15">
        <v>430554</v>
      </c>
      <c r="X670" s="15">
        <v>458860</v>
      </c>
      <c r="Y670" s="15">
        <v>28306</v>
      </c>
      <c r="Z670" s="15">
        <v>6863</v>
      </c>
      <c r="AA670" s="15">
        <v>3.306</v>
      </c>
      <c r="AB670" s="15">
        <v>54.7</v>
      </c>
    </row>
    <row r="671" spans="1:28" ht="15" customHeight="1" x14ac:dyDescent="0.3">
      <c r="A671" s="15" t="s">
        <v>799</v>
      </c>
      <c r="B671" s="15" t="s">
        <v>146</v>
      </c>
      <c r="C671" s="15" t="s">
        <v>114</v>
      </c>
      <c r="D671" s="15" t="s">
        <v>115</v>
      </c>
      <c r="E671" s="15" t="s">
        <v>101</v>
      </c>
      <c r="F671" s="15">
        <v>12.93</v>
      </c>
      <c r="G671" s="15">
        <v>1167.4000000000001</v>
      </c>
      <c r="H671" s="15">
        <v>29.8</v>
      </c>
      <c r="I671" s="15">
        <v>80.900000000000006</v>
      </c>
      <c r="J671" s="15">
        <v>6.9</v>
      </c>
      <c r="K671" s="15">
        <v>6.09</v>
      </c>
      <c r="L671" s="15">
        <v>34</v>
      </c>
      <c r="M671" s="15">
        <v>190.2</v>
      </c>
      <c r="N671" s="15">
        <v>74.5</v>
      </c>
      <c r="O671" s="15">
        <v>136.30000000000001</v>
      </c>
      <c r="P671" s="15" t="s">
        <v>107</v>
      </c>
      <c r="Q671" s="15">
        <v>139.4</v>
      </c>
      <c r="R671" s="15">
        <v>5.72</v>
      </c>
      <c r="S671" s="15">
        <v>0.78</v>
      </c>
      <c r="T671" s="15">
        <v>2.4</v>
      </c>
      <c r="U671" s="15">
        <v>31.03</v>
      </c>
      <c r="V671" s="15">
        <v>22794</v>
      </c>
      <c r="W671" s="15">
        <v>755399</v>
      </c>
      <c r="X671" s="15">
        <v>707298</v>
      </c>
      <c r="Y671" s="15">
        <v>-48101</v>
      </c>
      <c r="Z671" s="15">
        <v>26695</v>
      </c>
      <c r="AA671" s="15">
        <v>1.1619999999999999</v>
      </c>
      <c r="AB671" s="15">
        <v>63.9</v>
      </c>
    </row>
    <row r="672" spans="1:28" ht="15" customHeight="1" x14ac:dyDescent="0.3">
      <c r="A672" s="15" t="s">
        <v>800</v>
      </c>
      <c r="B672" s="15" t="s">
        <v>122</v>
      </c>
      <c r="C672" s="15" t="s">
        <v>170</v>
      </c>
      <c r="D672" s="15" t="s">
        <v>144</v>
      </c>
      <c r="E672" s="15" t="s">
        <v>112</v>
      </c>
      <c r="F672" s="15">
        <v>13.38</v>
      </c>
      <c r="G672" s="15">
        <v>447</v>
      </c>
      <c r="H672" s="15">
        <v>21.5</v>
      </c>
      <c r="I672" s="15">
        <v>67</v>
      </c>
      <c r="J672" s="15">
        <v>8.1999999999999993</v>
      </c>
      <c r="K672" s="15">
        <v>6.13</v>
      </c>
      <c r="L672" s="15">
        <v>32.1</v>
      </c>
      <c r="M672" s="15">
        <v>94.5</v>
      </c>
      <c r="N672" s="15">
        <v>64.2</v>
      </c>
      <c r="O672" s="15">
        <v>55.9</v>
      </c>
      <c r="P672" s="15" t="s">
        <v>116</v>
      </c>
      <c r="Q672" s="15">
        <v>40.9</v>
      </c>
      <c r="R672" s="15">
        <v>6.52</v>
      </c>
      <c r="S672" s="15">
        <v>0.96</v>
      </c>
      <c r="T672" s="15">
        <v>0.95</v>
      </c>
      <c r="U672" s="15">
        <v>12.71</v>
      </c>
      <c r="V672" s="15">
        <v>53713</v>
      </c>
      <c r="W672" s="15">
        <v>657347</v>
      </c>
      <c r="X672" s="15">
        <v>682692</v>
      </c>
      <c r="Y672" s="15">
        <v>25345</v>
      </c>
      <c r="Z672" s="15">
        <v>3103</v>
      </c>
      <c r="AA672" s="15">
        <v>4.0960000000000001</v>
      </c>
      <c r="AB672" s="15">
        <v>38.799999999999997</v>
      </c>
    </row>
    <row r="673" spans="1:28" ht="15" customHeight="1" x14ac:dyDescent="0.3">
      <c r="A673" s="15" t="s">
        <v>801</v>
      </c>
      <c r="B673" s="15" t="s">
        <v>118</v>
      </c>
      <c r="C673" s="15" t="s">
        <v>170</v>
      </c>
      <c r="D673" s="15" t="s">
        <v>115</v>
      </c>
      <c r="E673" s="15" t="s">
        <v>112</v>
      </c>
      <c r="F673" s="15">
        <v>2.25</v>
      </c>
      <c r="G673" s="15">
        <v>508.8</v>
      </c>
      <c r="H673" s="15">
        <v>26.4</v>
      </c>
      <c r="I673" s="15">
        <v>75</v>
      </c>
      <c r="J673" s="15">
        <v>7.1</v>
      </c>
      <c r="K673" s="15">
        <v>7.4</v>
      </c>
      <c r="L673" s="15">
        <v>25.3</v>
      </c>
      <c r="M673" s="15">
        <v>163.9</v>
      </c>
      <c r="N673" s="15">
        <v>42.6</v>
      </c>
      <c r="O673" s="15">
        <v>81.3</v>
      </c>
      <c r="P673" s="15" t="s">
        <v>107</v>
      </c>
      <c r="Q673" s="15">
        <v>196.9</v>
      </c>
      <c r="R673" s="15">
        <v>4.43</v>
      </c>
      <c r="S673" s="15">
        <v>0.77</v>
      </c>
      <c r="T673" s="15">
        <v>2.04</v>
      </c>
      <c r="U673" s="15">
        <v>4.59</v>
      </c>
      <c r="V673" s="15">
        <v>22014</v>
      </c>
      <c r="W673" s="15">
        <v>169350</v>
      </c>
      <c r="X673" s="15">
        <v>101044</v>
      </c>
      <c r="Y673" s="15">
        <v>-68306</v>
      </c>
      <c r="Z673" s="15">
        <v>3517</v>
      </c>
      <c r="AA673" s="15">
        <v>1.3049999999999999</v>
      </c>
      <c r="AB673" s="15">
        <v>45.6</v>
      </c>
    </row>
    <row r="674" spans="1:28" ht="15" customHeight="1" x14ac:dyDescent="0.3">
      <c r="A674" s="15" t="s">
        <v>802</v>
      </c>
      <c r="B674" s="15" t="s">
        <v>109</v>
      </c>
      <c r="C674" s="15" t="s">
        <v>114</v>
      </c>
      <c r="D674" s="15" t="s">
        <v>132</v>
      </c>
      <c r="E674" s="15" t="s">
        <v>101</v>
      </c>
      <c r="F674" s="15">
        <v>1.42</v>
      </c>
      <c r="G674" s="15">
        <v>1261.2</v>
      </c>
      <c r="H674" s="15">
        <v>25.5</v>
      </c>
      <c r="I674" s="15">
        <v>59.7</v>
      </c>
      <c r="J674" s="15">
        <v>5.5</v>
      </c>
      <c r="K674" s="15">
        <v>5.89</v>
      </c>
      <c r="L674" s="15">
        <v>27.4</v>
      </c>
      <c r="M674" s="15">
        <v>94.6</v>
      </c>
      <c r="N674" s="15">
        <v>58.3</v>
      </c>
      <c r="O674" s="15">
        <v>134.80000000000001</v>
      </c>
      <c r="P674" s="15" t="s">
        <v>107</v>
      </c>
      <c r="Q674" s="15">
        <v>239.7</v>
      </c>
      <c r="R674" s="15">
        <v>8.24</v>
      </c>
      <c r="S674" s="15">
        <v>0.69</v>
      </c>
      <c r="T674" s="15">
        <v>0.86</v>
      </c>
      <c r="U674" s="15">
        <v>1.22</v>
      </c>
      <c r="V674" s="15">
        <v>103879</v>
      </c>
      <c r="W674" s="15">
        <v>110695</v>
      </c>
      <c r="X674" s="15">
        <v>126732</v>
      </c>
      <c r="Y674" s="15">
        <v>16037</v>
      </c>
      <c r="Z674" s="15">
        <v>1305</v>
      </c>
      <c r="AA674" s="15">
        <v>0.93500000000000005</v>
      </c>
      <c r="AB674" s="15">
        <v>47.5</v>
      </c>
    </row>
    <row r="675" spans="1:28" ht="15" customHeight="1" x14ac:dyDescent="0.3">
      <c r="A675" s="15" t="s">
        <v>803</v>
      </c>
      <c r="B675" s="15" t="s">
        <v>109</v>
      </c>
      <c r="C675" s="15" t="s">
        <v>119</v>
      </c>
      <c r="D675" s="15" t="s">
        <v>144</v>
      </c>
      <c r="E675" s="15" t="s">
        <v>101</v>
      </c>
      <c r="F675" s="15">
        <v>8.32</v>
      </c>
      <c r="G675" s="15">
        <v>1034.4000000000001</v>
      </c>
      <c r="H675" s="15">
        <v>27.8</v>
      </c>
      <c r="I675" s="15">
        <v>76.5</v>
      </c>
      <c r="J675" s="15">
        <v>7.4</v>
      </c>
      <c r="K675" s="15">
        <v>7.32</v>
      </c>
      <c r="L675" s="15">
        <v>32.200000000000003</v>
      </c>
      <c r="M675" s="15">
        <v>101.3</v>
      </c>
      <c r="N675" s="15">
        <v>15</v>
      </c>
      <c r="O675" s="15">
        <v>96.8</v>
      </c>
      <c r="P675" s="15" t="s">
        <v>127</v>
      </c>
      <c r="Q675" s="15">
        <v>273.8</v>
      </c>
      <c r="R675" s="15">
        <v>2.72</v>
      </c>
      <c r="S675" s="15">
        <v>0.95</v>
      </c>
      <c r="T675" s="15">
        <v>1.21</v>
      </c>
      <c r="U675" s="15">
        <v>10.07</v>
      </c>
      <c r="V675" s="15">
        <v>60815</v>
      </c>
      <c r="W675" s="15">
        <v>576777</v>
      </c>
      <c r="X675" s="15">
        <v>612407</v>
      </c>
      <c r="Y675" s="15">
        <v>35630</v>
      </c>
      <c r="Z675" s="15">
        <v>4024</v>
      </c>
      <c r="AA675" s="15">
        <v>2.5019999999999998</v>
      </c>
      <c r="AB675" s="15">
        <v>70.400000000000006</v>
      </c>
    </row>
    <row r="676" spans="1:28" ht="15" customHeight="1" x14ac:dyDescent="0.3">
      <c r="A676" s="15" t="s">
        <v>804</v>
      </c>
      <c r="B676" s="15" t="s">
        <v>109</v>
      </c>
      <c r="C676" s="15" t="s">
        <v>110</v>
      </c>
      <c r="D676" s="15" t="s">
        <v>130</v>
      </c>
      <c r="E676" s="15" t="s">
        <v>112</v>
      </c>
      <c r="F676" s="15">
        <v>8.1300000000000008</v>
      </c>
      <c r="G676" s="15">
        <v>686.8</v>
      </c>
      <c r="H676" s="15">
        <v>25</v>
      </c>
      <c r="I676" s="15">
        <v>51.8</v>
      </c>
      <c r="J676" s="15">
        <v>6.2</v>
      </c>
      <c r="K676" s="15">
        <v>6.91</v>
      </c>
      <c r="L676" s="15">
        <v>25.9</v>
      </c>
      <c r="M676" s="15">
        <v>132</v>
      </c>
      <c r="N676" s="15">
        <v>33</v>
      </c>
      <c r="O676" s="15">
        <v>116.9</v>
      </c>
      <c r="P676" s="15" t="s">
        <v>127</v>
      </c>
      <c r="Q676" s="15">
        <v>175.2</v>
      </c>
      <c r="R676" s="15">
        <v>6.65</v>
      </c>
      <c r="S676" s="15">
        <v>0.84</v>
      </c>
      <c r="T676" s="15">
        <v>1.96</v>
      </c>
      <c r="U676" s="15">
        <v>15.93</v>
      </c>
      <c r="V676" s="15">
        <v>70118</v>
      </c>
      <c r="W676" s="15">
        <v>564687</v>
      </c>
      <c r="X676" s="15">
        <v>1116980</v>
      </c>
      <c r="Y676" s="15">
        <v>552293</v>
      </c>
      <c r="Z676" s="15">
        <v>5769</v>
      </c>
      <c r="AA676" s="15">
        <v>2.7610000000000001</v>
      </c>
      <c r="AB676" s="15">
        <v>19.100000000000001</v>
      </c>
    </row>
    <row r="677" spans="1:28" ht="15" customHeight="1" x14ac:dyDescent="0.3">
      <c r="A677" s="15" t="s">
        <v>805</v>
      </c>
      <c r="B677" s="15" t="s">
        <v>118</v>
      </c>
      <c r="C677" s="15" t="s">
        <v>99</v>
      </c>
      <c r="D677" s="15" t="s">
        <v>106</v>
      </c>
      <c r="E677" s="15" t="s">
        <v>112</v>
      </c>
      <c r="F677" s="15">
        <v>14.63</v>
      </c>
      <c r="G677" s="15">
        <v>519.1</v>
      </c>
      <c r="H677" s="15">
        <v>19.600000000000001</v>
      </c>
      <c r="I677" s="15">
        <v>62.9</v>
      </c>
      <c r="J677" s="15">
        <v>6.7</v>
      </c>
      <c r="K677" s="15">
        <v>6.38</v>
      </c>
      <c r="L677" s="15">
        <v>21.6</v>
      </c>
      <c r="M677" s="15">
        <v>147.5</v>
      </c>
      <c r="N677" s="15">
        <v>57.7</v>
      </c>
      <c r="O677" s="15">
        <v>47.5</v>
      </c>
      <c r="P677" s="15" t="s">
        <v>102</v>
      </c>
      <c r="Q677" s="15">
        <v>146.80000000000001</v>
      </c>
      <c r="R677" s="15">
        <v>9.51</v>
      </c>
      <c r="S677" s="15">
        <v>0.69</v>
      </c>
      <c r="T677" s="15">
        <v>2.81</v>
      </c>
      <c r="U677" s="15">
        <v>41.11</v>
      </c>
      <c r="V677" s="15">
        <v>20572</v>
      </c>
      <c r="W677" s="15">
        <v>805717</v>
      </c>
      <c r="X677" s="15">
        <v>845715</v>
      </c>
      <c r="Y677" s="15">
        <v>39998</v>
      </c>
      <c r="Z677" s="15">
        <v>8283</v>
      </c>
      <c r="AA677" s="15">
        <v>4.9630000000000001</v>
      </c>
      <c r="AB677" s="15">
        <v>42.2</v>
      </c>
    </row>
    <row r="678" spans="1:28" ht="15" customHeight="1" x14ac:dyDescent="0.3">
      <c r="A678" s="15" t="s">
        <v>806</v>
      </c>
      <c r="B678" s="15" t="s">
        <v>122</v>
      </c>
      <c r="C678" s="15" t="s">
        <v>110</v>
      </c>
      <c r="D678" s="15" t="s">
        <v>144</v>
      </c>
      <c r="E678" s="15" t="s">
        <v>112</v>
      </c>
      <c r="F678" s="15">
        <v>11.47</v>
      </c>
      <c r="G678" s="15">
        <v>80</v>
      </c>
      <c r="H678" s="15">
        <v>24.7</v>
      </c>
      <c r="I678" s="15">
        <v>59.2</v>
      </c>
      <c r="J678" s="15">
        <v>8.1</v>
      </c>
      <c r="K678" s="15">
        <v>6.2</v>
      </c>
      <c r="L678" s="15">
        <v>27</v>
      </c>
      <c r="M678" s="15">
        <v>138.19999999999999</v>
      </c>
      <c r="N678" s="15">
        <v>45.3</v>
      </c>
      <c r="O678" s="15">
        <v>117.2</v>
      </c>
      <c r="P678" s="15" t="s">
        <v>107</v>
      </c>
      <c r="Q678" s="15">
        <v>165</v>
      </c>
      <c r="R678" s="15">
        <v>4.41</v>
      </c>
      <c r="S678" s="15">
        <v>0.92</v>
      </c>
      <c r="T678" s="15">
        <v>1.18</v>
      </c>
      <c r="U678" s="15">
        <v>13.53</v>
      </c>
      <c r="V678" s="15">
        <v>56652</v>
      </c>
      <c r="W678" s="15">
        <v>771088</v>
      </c>
      <c r="X678" s="15">
        <v>766502</v>
      </c>
      <c r="Y678" s="15">
        <v>-4586</v>
      </c>
      <c r="Z678" s="15">
        <v>7933</v>
      </c>
      <c r="AA678" s="15">
        <v>1.706</v>
      </c>
      <c r="AB678" s="15">
        <v>50</v>
      </c>
    </row>
    <row r="679" spans="1:28" ht="15" customHeight="1" x14ac:dyDescent="0.3">
      <c r="A679" s="15" t="s">
        <v>807</v>
      </c>
      <c r="B679" s="15" t="s">
        <v>146</v>
      </c>
      <c r="C679" s="15" t="s">
        <v>170</v>
      </c>
      <c r="D679" s="15" t="s">
        <v>144</v>
      </c>
      <c r="E679" s="15" t="s">
        <v>101</v>
      </c>
      <c r="F679" s="15">
        <v>6.52</v>
      </c>
      <c r="G679" s="15">
        <v>961.3</v>
      </c>
      <c r="H679" s="15">
        <v>29.9</v>
      </c>
      <c r="I679" s="15">
        <v>77.3</v>
      </c>
      <c r="J679" s="15">
        <v>6.9</v>
      </c>
      <c r="K679" s="15">
        <v>5.89</v>
      </c>
      <c r="L679" s="15">
        <v>29.2</v>
      </c>
      <c r="M679" s="15">
        <v>106.6</v>
      </c>
      <c r="N679" s="15">
        <v>71.3</v>
      </c>
      <c r="O679" s="15">
        <v>130.1</v>
      </c>
      <c r="P679" s="15" t="s">
        <v>127</v>
      </c>
      <c r="Q679" s="15">
        <v>170.3</v>
      </c>
      <c r="R679" s="15">
        <v>2.64</v>
      </c>
      <c r="S679" s="15">
        <v>0.81</v>
      </c>
      <c r="T679" s="15">
        <v>0.9</v>
      </c>
      <c r="U679" s="15">
        <v>5.87</v>
      </c>
      <c r="V679" s="15">
        <v>58986</v>
      </c>
      <c r="W679" s="15">
        <v>469983</v>
      </c>
      <c r="X679" s="15">
        <v>346248</v>
      </c>
      <c r="Y679" s="15">
        <v>-123735</v>
      </c>
      <c r="Z679" s="15">
        <v>2859</v>
      </c>
      <c r="AA679" s="15">
        <v>2.0529999999999999</v>
      </c>
      <c r="AB679" s="15">
        <v>66.599999999999994</v>
      </c>
    </row>
    <row r="680" spans="1:28" ht="15" customHeight="1" x14ac:dyDescent="0.3">
      <c r="A680" s="15" t="s">
        <v>808</v>
      </c>
      <c r="B680" s="15" t="s">
        <v>146</v>
      </c>
      <c r="C680" s="15" t="s">
        <v>152</v>
      </c>
      <c r="D680" s="15" t="s">
        <v>130</v>
      </c>
      <c r="E680" s="15" t="s">
        <v>101</v>
      </c>
      <c r="F680" s="15">
        <v>10.66</v>
      </c>
      <c r="G680" s="15">
        <v>943.7</v>
      </c>
      <c r="H680" s="15">
        <v>29.2</v>
      </c>
      <c r="I680" s="15">
        <v>69.400000000000006</v>
      </c>
      <c r="J680" s="15">
        <v>5.3</v>
      </c>
      <c r="K680" s="15">
        <v>6.69</v>
      </c>
      <c r="L680" s="15">
        <v>25.6</v>
      </c>
      <c r="M680" s="15">
        <v>93.1</v>
      </c>
      <c r="N680" s="15">
        <v>39.4</v>
      </c>
      <c r="O680" s="15">
        <v>142.19999999999999</v>
      </c>
      <c r="P680" s="15" t="s">
        <v>102</v>
      </c>
      <c r="Q680" s="15">
        <v>250.1</v>
      </c>
      <c r="R680" s="15">
        <v>7.32</v>
      </c>
      <c r="S680" s="15">
        <v>0.85</v>
      </c>
      <c r="T680" s="15">
        <v>2.08</v>
      </c>
      <c r="U680" s="15">
        <v>22.17</v>
      </c>
      <c r="V680" s="15">
        <v>67191</v>
      </c>
      <c r="W680" s="15">
        <v>776817</v>
      </c>
      <c r="X680" s="15">
        <v>1489624</v>
      </c>
      <c r="Y680" s="15">
        <v>712807</v>
      </c>
      <c r="Z680" s="15">
        <v>6214</v>
      </c>
      <c r="AA680" s="15">
        <v>3.5680000000000001</v>
      </c>
      <c r="AB680" s="15">
        <v>56.8</v>
      </c>
    </row>
    <row r="681" spans="1:28" ht="15" customHeight="1" x14ac:dyDescent="0.3">
      <c r="A681" s="15" t="s">
        <v>809</v>
      </c>
      <c r="B681" s="15" t="s">
        <v>109</v>
      </c>
      <c r="C681" s="15" t="s">
        <v>152</v>
      </c>
      <c r="D681" s="15" t="s">
        <v>111</v>
      </c>
      <c r="E681" s="15" t="s">
        <v>112</v>
      </c>
      <c r="F681" s="15">
        <v>14.89</v>
      </c>
      <c r="G681" s="15">
        <v>603.6</v>
      </c>
      <c r="H681" s="15">
        <v>22</v>
      </c>
      <c r="I681" s="15">
        <v>50.3</v>
      </c>
      <c r="J681" s="15">
        <v>5.9</v>
      </c>
      <c r="K681" s="15">
        <v>6.99</v>
      </c>
      <c r="L681" s="15">
        <v>21.5</v>
      </c>
      <c r="M681" s="15">
        <v>109.2</v>
      </c>
      <c r="N681" s="15">
        <v>56.3</v>
      </c>
      <c r="O681" s="15">
        <v>123.2</v>
      </c>
      <c r="P681" s="15" t="s">
        <v>107</v>
      </c>
      <c r="Q681" s="15">
        <v>195.3</v>
      </c>
      <c r="R681" s="15">
        <v>4.1900000000000004</v>
      </c>
      <c r="S681" s="15">
        <v>0.8</v>
      </c>
      <c r="T681" s="15">
        <v>1.33</v>
      </c>
      <c r="U681" s="15">
        <v>19.8</v>
      </c>
      <c r="V681" s="15">
        <v>82172</v>
      </c>
      <c r="W681" s="15">
        <v>1173927</v>
      </c>
      <c r="X681" s="15">
        <v>1627006</v>
      </c>
      <c r="Y681" s="15">
        <v>453079</v>
      </c>
      <c r="Z681" s="15">
        <v>7588</v>
      </c>
      <c r="AA681" s="15">
        <v>2.609</v>
      </c>
      <c r="AB681" s="15">
        <v>42.1</v>
      </c>
    </row>
    <row r="682" spans="1:28" ht="15" customHeight="1" x14ac:dyDescent="0.3">
      <c r="A682" s="15" t="s">
        <v>810</v>
      </c>
      <c r="B682" s="15" t="s">
        <v>137</v>
      </c>
      <c r="C682" s="15" t="s">
        <v>123</v>
      </c>
      <c r="D682" s="15" t="s">
        <v>100</v>
      </c>
      <c r="E682" s="15" t="s">
        <v>112</v>
      </c>
      <c r="F682" s="15">
        <v>12.81</v>
      </c>
      <c r="G682" s="15">
        <v>504.3</v>
      </c>
      <c r="H682" s="15">
        <v>23.2</v>
      </c>
      <c r="I682" s="15">
        <v>60.6</v>
      </c>
      <c r="J682" s="15">
        <v>8.1</v>
      </c>
      <c r="K682" s="15">
        <v>7.54</v>
      </c>
      <c r="L682" s="15">
        <v>33.799999999999997</v>
      </c>
      <c r="M682" s="15">
        <v>125.3</v>
      </c>
      <c r="N682" s="15">
        <v>47.2</v>
      </c>
      <c r="O682" s="15">
        <v>98</v>
      </c>
      <c r="P682" s="15" t="s">
        <v>127</v>
      </c>
      <c r="Q682" s="15">
        <v>147.6</v>
      </c>
      <c r="R682" s="15">
        <v>8.1300000000000008</v>
      </c>
      <c r="S682" s="15">
        <v>0.85</v>
      </c>
      <c r="T682" s="15">
        <v>1.47</v>
      </c>
      <c r="U682" s="15">
        <v>18.829999999999998</v>
      </c>
      <c r="V682" s="15">
        <v>23137</v>
      </c>
      <c r="W682" s="15">
        <v>1062510</v>
      </c>
      <c r="X682" s="15">
        <v>435670</v>
      </c>
      <c r="Y682" s="15">
        <v>-626840</v>
      </c>
      <c r="Z682" s="15">
        <v>5979</v>
      </c>
      <c r="AA682" s="15">
        <v>3.149</v>
      </c>
      <c r="AB682" s="15">
        <v>39.299999999999997</v>
      </c>
    </row>
    <row r="683" spans="1:28" ht="15" customHeight="1" x14ac:dyDescent="0.3">
      <c r="A683" s="15" t="s">
        <v>811</v>
      </c>
      <c r="B683" s="15" t="s">
        <v>122</v>
      </c>
      <c r="C683" s="15" t="s">
        <v>110</v>
      </c>
      <c r="D683" s="15" t="s">
        <v>130</v>
      </c>
      <c r="E683" s="15" t="s">
        <v>101</v>
      </c>
      <c r="F683" s="15">
        <v>5.0199999999999996</v>
      </c>
      <c r="G683" s="15">
        <v>1038.7</v>
      </c>
      <c r="H683" s="15">
        <v>28.2</v>
      </c>
      <c r="I683" s="15">
        <v>77.900000000000006</v>
      </c>
      <c r="J683" s="15">
        <v>6.8</v>
      </c>
      <c r="K683" s="15">
        <v>7.21</v>
      </c>
      <c r="L683" s="15">
        <v>25.6</v>
      </c>
      <c r="M683" s="15">
        <v>110.3</v>
      </c>
      <c r="N683" s="15">
        <v>64.5</v>
      </c>
      <c r="O683" s="15">
        <v>85.6</v>
      </c>
      <c r="P683" s="15" t="s">
        <v>107</v>
      </c>
      <c r="Q683" s="15">
        <v>156.5</v>
      </c>
      <c r="R683" s="15">
        <v>8.09</v>
      </c>
      <c r="S683" s="15">
        <v>0.66</v>
      </c>
      <c r="T683" s="15">
        <v>1.38</v>
      </c>
      <c r="U683" s="15">
        <v>6.93</v>
      </c>
      <c r="V683" s="15">
        <v>57446</v>
      </c>
      <c r="W683" s="15">
        <v>324287</v>
      </c>
      <c r="X683" s="15">
        <v>398101</v>
      </c>
      <c r="Y683" s="15">
        <v>73814</v>
      </c>
      <c r="Z683" s="15">
        <v>4667</v>
      </c>
      <c r="AA683" s="15">
        <v>1.4850000000000001</v>
      </c>
      <c r="AB683" s="15">
        <v>45.9</v>
      </c>
    </row>
    <row r="684" spans="1:28" ht="15" customHeight="1" x14ac:dyDescent="0.3">
      <c r="A684" s="15" t="s">
        <v>812</v>
      </c>
      <c r="B684" s="15" t="s">
        <v>104</v>
      </c>
      <c r="C684" s="15" t="s">
        <v>129</v>
      </c>
      <c r="D684" s="15" t="s">
        <v>100</v>
      </c>
      <c r="E684" s="15" t="s">
        <v>112</v>
      </c>
      <c r="F684" s="15">
        <v>11.35</v>
      </c>
      <c r="G684" s="15">
        <v>331.5</v>
      </c>
      <c r="H684" s="15">
        <v>21.3</v>
      </c>
      <c r="I684" s="15">
        <v>63</v>
      </c>
      <c r="J684" s="15">
        <v>8.8000000000000007</v>
      </c>
      <c r="K684" s="15">
        <v>6.53</v>
      </c>
      <c r="L684" s="15">
        <v>22.4</v>
      </c>
      <c r="M684" s="15">
        <v>106.3</v>
      </c>
      <c r="N684" s="15">
        <v>85.2</v>
      </c>
      <c r="O684" s="15">
        <v>131.5</v>
      </c>
      <c r="P684" s="15" t="s">
        <v>107</v>
      </c>
      <c r="Q684" s="15">
        <v>77.2</v>
      </c>
      <c r="R684" s="15">
        <v>3.15</v>
      </c>
      <c r="S684" s="15">
        <v>0.86</v>
      </c>
      <c r="T684" s="15">
        <v>2.77</v>
      </c>
      <c r="U684" s="15">
        <v>31.44</v>
      </c>
      <c r="V684" s="15">
        <v>25603</v>
      </c>
      <c r="W684" s="15">
        <v>572180</v>
      </c>
      <c r="X684" s="15">
        <v>804958</v>
      </c>
      <c r="Y684" s="15">
        <v>232778</v>
      </c>
      <c r="Z684" s="15">
        <v>7552</v>
      </c>
      <c r="AA684" s="15">
        <v>4.1630000000000003</v>
      </c>
      <c r="AB684" s="15">
        <v>54.5</v>
      </c>
    </row>
    <row r="685" spans="1:28" ht="15" customHeight="1" x14ac:dyDescent="0.3">
      <c r="A685" s="15" t="s">
        <v>813</v>
      </c>
      <c r="B685" s="15" t="s">
        <v>104</v>
      </c>
      <c r="C685" s="15" t="s">
        <v>134</v>
      </c>
      <c r="D685" s="15" t="s">
        <v>115</v>
      </c>
      <c r="E685" s="15" t="s">
        <v>112</v>
      </c>
      <c r="F685" s="15">
        <v>1.86</v>
      </c>
      <c r="G685" s="15">
        <v>183.9</v>
      </c>
      <c r="H685" s="15">
        <v>23.2</v>
      </c>
      <c r="I685" s="15">
        <v>58.8</v>
      </c>
      <c r="J685" s="15">
        <v>7.4</v>
      </c>
      <c r="K685" s="15">
        <v>6.27</v>
      </c>
      <c r="L685" s="15">
        <v>13.1</v>
      </c>
      <c r="M685" s="15">
        <v>114.2</v>
      </c>
      <c r="N685" s="15">
        <v>56.8</v>
      </c>
      <c r="O685" s="15">
        <v>75.900000000000006</v>
      </c>
      <c r="P685" s="15" t="s">
        <v>127</v>
      </c>
      <c r="Q685" s="15">
        <v>97.9</v>
      </c>
      <c r="R685" s="15">
        <v>5.56</v>
      </c>
      <c r="S685" s="15">
        <v>0.83</v>
      </c>
      <c r="T685" s="15">
        <v>2.31</v>
      </c>
      <c r="U685" s="15">
        <v>4.3</v>
      </c>
      <c r="V685" s="15">
        <v>19961</v>
      </c>
      <c r="W685" s="15">
        <v>115260</v>
      </c>
      <c r="X685" s="15">
        <v>85832</v>
      </c>
      <c r="Y685" s="15">
        <v>-29428</v>
      </c>
      <c r="Z685" s="15">
        <v>3363</v>
      </c>
      <c r="AA685" s="15">
        <v>1.2789999999999999</v>
      </c>
      <c r="AB685" s="15">
        <v>43.5</v>
      </c>
    </row>
    <row r="686" spans="1:28" ht="15" customHeight="1" x14ac:dyDescent="0.3">
      <c r="A686" s="15" t="s">
        <v>814</v>
      </c>
      <c r="B686" s="15" t="s">
        <v>146</v>
      </c>
      <c r="C686" s="15" t="s">
        <v>152</v>
      </c>
      <c r="D686" s="15" t="s">
        <v>106</v>
      </c>
      <c r="E686" s="15" t="s">
        <v>112</v>
      </c>
      <c r="F686" s="15">
        <v>0.98</v>
      </c>
      <c r="G686" s="15">
        <v>275.5</v>
      </c>
      <c r="H686" s="15">
        <v>19</v>
      </c>
      <c r="I686" s="15">
        <v>47.4</v>
      </c>
      <c r="J686" s="15">
        <v>6.4</v>
      </c>
      <c r="K686" s="15">
        <v>5.91</v>
      </c>
      <c r="L686" s="15">
        <v>12.1</v>
      </c>
      <c r="M686" s="15">
        <v>109.8</v>
      </c>
      <c r="N686" s="15">
        <v>57.7</v>
      </c>
      <c r="O686" s="15">
        <v>54.5</v>
      </c>
      <c r="P686" s="15" t="s">
        <v>107</v>
      </c>
      <c r="Q686" s="15">
        <v>126.9</v>
      </c>
      <c r="R686" s="15">
        <v>5.61</v>
      </c>
      <c r="S686" s="15">
        <v>0.8</v>
      </c>
      <c r="T686" s="15">
        <v>1.25</v>
      </c>
      <c r="U686" s="15">
        <v>1.23</v>
      </c>
      <c r="V686" s="15">
        <v>24942</v>
      </c>
      <c r="W686" s="15">
        <v>56499</v>
      </c>
      <c r="X686" s="15">
        <v>30679</v>
      </c>
      <c r="Y686" s="15">
        <v>-25820</v>
      </c>
      <c r="Z686" s="15">
        <v>640</v>
      </c>
      <c r="AA686" s="15">
        <v>1.9219999999999999</v>
      </c>
      <c r="AB686" s="15">
        <v>28.6</v>
      </c>
    </row>
    <row r="687" spans="1:28" ht="15" customHeight="1" x14ac:dyDescent="0.3">
      <c r="A687" s="15" t="s">
        <v>815</v>
      </c>
      <c r="B687" s="15" t="s">
        <v>137</v>
      </c>
      <c r="C687" s="15" t="s">
        <v>110</v>
      </c>
      <c r="D687" s="15" t="s">
        <v>106</v>
      </c>
      <c r="E687" s="15" t="s">
        <v>101</v>
      </c>
      <c r="F687" s="15">
        <v>13.8</v>
      </c>
      <c r="G687" s="15">
        <v>806.9</v>
      </c>
      <c r="H687" s="15">
        <v>24.1</v>
      </c>
      <c r="I687" s="15">
        <v>72.400000000000006</v>
      </c>
      <c r="J687" s="15">
        <v>6.3</v>
      </c>
      <c r="K687" s="15">
        <v>6.53</v>
      </c>
      <c r="L687" s="15">
        <v>30.6</v>
      </c>
      <c r="M687" s="15">
        <v>103.4</v>
      </c>
      <c r="N687" s="15">
        <v>86</v>
      </c>
      <c r="O687" s="15">
        <v>45.6</v>
      </c>
      <c r="P687" s="15" t="s">
        <v>102</v>
      </c>
      <c r="Q687" s="15">
        <v>156.4</v>
      </c>
      <c r="R687" s="15">
        <v>6.62</v>
      </c>
      <c r="S687" s="15">
        <v>0.72</v>
      </c>
      <c r="T687" s="15">
        <v>4.33</v>
      </c>
      <c r="U687" s="15">
        <v>59.75</v>
      </c>
      <c r="V687" s="15">
        <v>19128</v>
      </c>
      <c r="W687" s="15">
        <v>835672</v>
      </c>
      <c r="X687" s="15">
        <v>1142898</v>
      </c>
      <c r="Y687" s="15">
        <v>307226</v>
      </c>
      <c r="Z687" s="15">
        <v>6390</v>
      </c>
      <c r="AA687" s="15">
        <v>9.3510000000000009</v>
      </c>
      <c r="AB687" s="15">
        <v>49.7</v>
      </c>
    </row>
    <row r="688" spans="1:28" ht="15" customHeight="1" x14ac:dyDescent="0.3">
      <c r="A688" s="15" t="s">
        <v>816</v>
      </c>
      <c r="B688" s="15" t="s">
        <v>109</v>
      </c>
      <c r="C688" s="15" t="s">
        <v>129</v>
      </c>
      <c r="D688" s="15" t="s">
        <v>100</v>
      </c>
      <c r="E688" s="15" t="s">
        <v>120</v>
      </c>
      <c r="F688" s="15">
        <v>13.63</v>
      </c>
      <c r="G688" s="15">
        <v>375.3</v>
      </c>
      <c r="H688" s="15">
        <v>32.799999999999997</v>
      </c>
      <c r="I688" s="15">
        <v>39.1</v>
      </c>
      <c r="J688" s="15">
        <v>7.5</v>
      </c>
      <c r="K688" s="15">
        <v>7.85</v>
      </c>
      <c r="L688" s="15">
        <v>23.2</v>
      </c>
      <c r="M688" s="15">
        <v>78.900000000000006</v>
      </c>
      <c r="N688" s="15">
        <v>57.3</v>
      </c>
      <c r="O688" s="15">
        <v>143.9</v>
      </c>
      <c r="P688" s="15" t="s">
        <v>107</v>
      </c>
      <c r="Q688" s="15">
        <v>40</v>
      </c>
      <c r="R688" s="15">
        <v>4.58</v>
      </c>
      <c r="S688" s="15">
        <v>0.71</v>
      </c>
      <c r="T688" s="15">
        <v>0.45</v>
      </c>
      <c r="U688" s="15">
        <v>6.13</v>
      </c>
      <c r="V688" s="15">
        <v>23867</v>
      </c>
      <c r="W688" s="15">
        <v>733065</v>
      </c>
      <c r="X688" s="15">
        <v>146305</v>
      </c>
      <c r="Y688" s="15">
        <v>-586760</v>
      </c>
      <c r="Z688" s="15">
        <v>8688</v>
      </c>
      <c r="AA688" s="15">
        <v>0.70599999999999996</v>
      </c>
      <c r="AB688" s="15">
        <v>36.4</v>
      </c>
    </row>
    <row r="689" spans="1:28" ht="15" customHeight="1" x14ac:dyDescent="0.3">
      <c r="A689" s="15" t="s">
        <v>817</v>
      </c>
      <c r="B689" s="15" t="s">
        <v>109</v>
      </c>
      <c r="C689" s="15" t="s">
        <v>170</v>
      </c>
      <c r="D689" s="15" t="s">
        <v>106</v>
      </c>
      <c r="E689" s="15" t="s">
        <v>112</v>
      </c>
      <c r="F689" s="15">
        <v>3.39</v>
      </c>
      <c r="G689" s="15">
        <v>631</v>
      </c>
      <c r="H689" s="15">
        <v>23.1</v>
      </c>
      <c r="I689" s="15">
        <v>45.2</v>
      </c>
      <c r="J689" s="15">
        <v>7.2</v>
      </c>
      <c r="K689" s="15">
        <v>5.74</v>
      </c>
      <c r="L689" s="15">
        <v>31.2</v>
      </c>
      <c r="M689" s="15">
        <v>168.3</v>
      </c>
      <c r="N689" s="15">
        <v>67.400000000000006</v>
      </c>
      <c r="O689" s="15">
        <v>140.6</v>
      </c>
      <c r="P689" s="15" t="s">
        <v>116</v>
      </c>
      <c r="Q689" s="15">
        <v>200.7</v>
      </c>
      <c r="R689" s="15">
        <v>3.3</v>
      </c>
      <c r="S689" s="15">
        <v>0.99</v>
      </c>
      <c r="T689" s="15">
        <v>1.46</v>
      </c>
      <c r="U689" s="15">
        <v>4.95</v>
      </c>
      <c r="V689" s="15">
        <v>23568</v>
      </c>
      <c r="W689" s="15">
        <v>190389</v>
      </c>
      <c r="X689" s="15">
        <v>116662</v>
      </c>
      <c r="Y689" s="15">
        <v>-73727</v>
      </c>
      <c r="Z689" s="15">
        <v>1068</v>
      </c>
      <c r="AA689" s="15">
        <v>4.6349999999999998</v>
      </c>
      <c r="AB689" s="15">
        <v>44</v>
      </c>
    </row>
    <row r="690" spans="1:28" ht="15" customHeight="1" x14ac:dyDescent="0.3">
      <c r="A690" s="15" t="s">
        <v>818</v>
      </c>
      <c r="B690" s="15" t="s">
        <v>137</v>
      </c>
      <c r="C690" s="15" t="s">
        <v>105</v>
      </c>
      <c r="D690" s="15" t="s">
        <v>100</v>
      </c>
      <c r="E690" s="15" t="s">
        <v>112</v>
      </c>
      <c r="F690" s="15">
        <v>12.78</v>
      </c>
      <c r="G690" s="15">
        <v>760</v>
      </c>
      <c r="H690" s="15">
        <v>20.3</v>
      </c>
      <c r="I690" s="15">
        <v>59.6</v>
      </c>
      <c r="J690" s="15">
        <v>7.4</v>
      </c>
      <c r="K690" s="15">
        <v>7.25</v>
      </c>
      <c r="L690" s="15">
        <v>28.3</v>
      </c>
      <c r="M690" s="15">
        <v>109.5</v>
      </c>
      <c r="N690" s="15">
        <v>88.5</v>
      </c>
      <c r="O690" s="15">
        <v>131.19999999999999</v>
      </c>
      <c r="P690" s="15" t="s">
        <v>116</v>
      </c>
      <c r="Q690" s="15">
        <v>145.9</v>
      </c>
      <c r="R690" s="15">
        <v>6.7</v>
      </c>
      <c r="S690" s="15">
        <v>0.86</v>
      </c>
      <c r="T690" s="15">
        <v>1.84</v>
      </c>
      <c r="U690" s="15">
        <v>23.52</v>
      </c>
      <c r="V690" s="15">
        <v>23110</v>
      </c>
      <c r="W690" s="15">
        <v>786938</v>
      </c>
      <c r="X690" s="15">
        <v>543547</v>
      </c>
      <c r="Y690" s="15">
        <v>-243391</v>
      </c>
      <c r="Z690" s="15">
        <v>3430</v>
      </c>
      <c r="AA690" s="15">
        <v>6.8570000000000002</v>
      </c>
      <c r="AB690" s="15">
        <v>50.6</v>
      </c>
    </row>
    <row r="691" spans="1:28" ht="15" customHeight="1" x14ac:dyDescent="0.3">
      <c r="A691" s="15" t="s">
        <v>819</v>
      </c>
      <c r="B691" s="15" t="s">
        <v>137</v>
      </c>
      <c r="C691" s="15" t="s">
        <v>105</v>
      </c>
      <c r="D691" s="15" t="s">
        <v>106</v>
      </c>
      <c r="E691" s="15" t="s">
        <v>101</v>
      </c>
      <c r="F691" s="15">
        <v>1.1599999999999999</v>
      </c>
      <c r="G691" s="15">
        <v>751.3</v>
      </c>
      <c r="H691" s="15">
        <v>28.8</v>
      </c>
      <c r="I691" s="15">
        <v>75.400000000000006</v>
      </c>
      <c r="J691" s="15">
        <v>5.5</v>
      </c>
      <c r="K691" s="15">
        <v>6.83</v>
      </c>
      <c r="L691" s="15">
        <v>28.4</v>
      </c>
      <c r="M691" s="15">
        <v>81.2</v>
      </c>
      <c r="N691" s="15">
        <v>63.1</v>
      </c>
      <c r="O691" s="15">
        <v>134.80000000000001</v>
      </c>
      <c r="P691" s="15" t="s">
        <v>107</v>
      </c>
      <c r="Q691" s="15">
        <v>116.4</v>
      </c>
      <c r="R691" s="15">
        <v>6.46</v>
      </c>
      <c r="S691" s="15">
        <v>0.8</v>
      </c>
      <c r="T691" s="15">
        <v>4.5599999999999996</v>
      </c>
      <c r="U691" s="15">
        <v>5.29</v>
      </c>
      <c r="V691" s="15">
        <v>23824</v>
      </c>
      <c r="W691" s="15">
        <v>80511</v>
      </c>
      <c r="X691" s="15">
        <v>126029</v>
      </c>
      <c r="Y691" s="15">
        <v>45518</v>
      </c>
      <c r="Z691" s="15">
        <v>954</v>
      </c>
      <c r="AA691" s="15">
        <v>5.5449999999999999</v>
      </c>
      <c r="AB691" s="15">
        <v>53.4</v>
      </c>
    </row>
    <row r="692" spans="1:28" ht="15" customHeight="1" x14ac:dyDescent="0.3">
      <c r="A692" s="15" t="s">
        <v>820</v>
      </c>
      <c r="B692" s="15" t="s">
        <v>146</v>
      </c>
      <c r="C692" s="15" t="s">
        <v>110</v>
      </c>
      <c r="D692" s="15" t="s">
        <v>115</v>
      </c>
      <c r="E692" s="15" t="s">
        <v>112</v>
      </c>
      <c r="F692" s="15">
        <v>1.53</v>
      </c>
      <c r="G692" s="15">
        <v>414.8</v>
      </c>
      <c r="H692" s="15">
        <v>29.5</v>
      </c>
      <c r="I692" s="15">
        <v>51.9</v>
      </c>
      <c r="J692" s="15">
        <v>7.8</v>
      </c>
      <c r="K692" s="15">
        <v>5.68</v>
      </c>
      <c r="L692" s="15">
        <v>15.1</v>
      </c>
      <c r="M692" s="15">
        <v>118.4</v>
      </c>
      <c r="N692" s="15">
        <v>18.2</v>
      </c>
      <c r="O692" s="15">
        <v>123.1</v>
      </c>
      <c r="P692" s="15" t="s">
        <v>116</v>
      </c>
      <c r="Q692" s="15">
        <v>40</v>
      </c>
      <c r="R692" s="15">
        <v>2.87</v>
      </c>
      <c r="S692" s="15">
        <v>0.74</v>
      </c>
      <c r="T692" s="15">
        <v>0.77</v>
      </c>
      <c r="U692" s="15">
        <v>1.18</v>
      </c>
      <c r="V692" s="15">
        <v>27240</v>
      </c>
      <c r="W692" s="15">
        <v>85022</v>
      </c>
      <c r="X692" s="15">
        <v>32143</v>
      </c>
      <c r="Y692" s="15">
        <v>-52879</v>
      </c>
      <c r="Z692" s="15">
        <v>808</v>
      </c>
      <c r="AA692" s="15">
        <v>1.46</v>
      </c>
      <c r="AB692" s="15">
        <v>43.6</v>
      </c>
    </row>
    <row r="693" spans="1:28" ht="15" customHeight="1" x14ac:dyDescent="0.3">
      <c r="A693" s="15" t="s">
        <v>821</v>
      </c>
      <c r="B693" s="15" t="s">
        <v>126</v>
      </c>
      <c r="C693" s="15" t="s">
        <v>129</v>
      </c>
      <c r="D693" s="15" t="s">
        <v>144</v>
      </c>
      <c r="E693" s="15" t="s">
        <v>101</v>
      </c>
      <c r="F693" s="15">
        <v>9.34</v>
      </c>
      <c r="G693" s="15">
        <v>1123.5999999999999</v>
      </c>
      <c r="H693" s="15">
        <v>28.4</v>
      </c>
      <c r="I693" s="15">
        <v>71.7</v>
      </c>
      <c r="J693" s="15">
        <v>5.0999999999999996</v>
      </c>
      <c r="K693" s="15">
        <v>6.32</v>
      </c>
      <c r="L693" s="15">
        <v>33.200000000000003</v>
      </c>
      <c r="M693" s="15">
        <v>104.7</v>
      </c>
      <c r="N693" s="15">
        <v>39.4</v>
      </c>
      <c r="O693" s="15">
        <v>114.9</v>
      </c>
      <c r="P693" s="15" t="s">
        <v>107</v>
      </c>
      <c r="Q693" s="15">
        <v>224.3</v>
      </c>
      <c r="R693" s="15">
        <v>2.2599999999999998</v>
      </c>
      <c r="S693" s="15">
        <v>0.73</v>
      </c>
      <c r="T693" s="15">
        <v>1.42</v>
      </c>
      <c r="U693" s="15">
        <v>13.26</v>
      </c>
      <c r="V693" s="15">
        <v>48813</v>
      </c>
      <c r="W693" s="15">
        <v>625353</v>
      </c>
      <c r="X693" s="15">
        <v>647260</v>
      </c>
      <c r="Y693" s="15">
        <v>21907</v>
      </c>
      <c r="Z693" s="15">
        <v>4862</v>
      </c>
      <c r="AA693" s="15">
        <v>2.7269999999999999</v>
      </c>
      <c r="AB693" s="15">
        <v>56.4</v>
      </c>
    </row>
    <row r="694" spans="1:28" ht="15" customHeight="1" x14ac:dyDescent="0.3">
      <c r="A694" s="15" t="s">
        <v>822</v>
      </c>
      <c r="B694" s="15" t="s">
        <v>122</v>
      </c>
      <c r="C694" s="15" t="s">
        <v>123</v>
      </c>
      <c r="D694" s="15" t="s">
        <v>106</v>
      </c>
      <c r="E694" s="15" t="s">
        <v>101</v>
      </c>
      <c r="F694" s="15">
        <v>1.81</v>
      </c>
      <c r="G694" s="15">
        <v>858.1</v>
      </c>
      <c r="H694" s="15">
        <v>26</v>
      </c>
      <c r="I694" s="15">
        <v>51.4</v>
      </c>
      <c r="J694" s="15">
        <v>7.7</v>
      </c>
      <c r="K694" s="15">
        <v>7.37</v>
      </c>
      <c r="L694" s="15">
        <v>29.8</v>
      </c>
      <c r="M694" s="15">
        <v>84.6</v>
      </c>
      <c r="N694" s="15">
        <v>59.2</v>
      </c>
      <c r="O694" s="15">
        <v>129.6</v>
      </c>
      <c r="P694" s="15" t="s">
        <v>116</v>
      </c>
      <c r="Q694" s="15">
        <v>253.1</v>
      </c>
      <c r="R694" s="15">
        <v>4.8499999999999996</v>
      </c>
      <c r="S694" s="15">
        <v>0.74</v>
      </c>
      <c r="T694" s="15">
        <v>2.38</v>
      </c>
      <c r="U694" s="15">
        <v>4.3099999999999996</v>
      </c>
      <c r="V694" s="15">
        <v>16939</v>
      </c>
      <c r="W694" s="15">
        <v>119377</v>
      </c>
      <c r="X694" s="15">
        <v>73007</v>
      </c>
      <c r="Y694" s="15">
        <v>-46370</v>
      </c>
      <c r="Z694" s="15">
        <v>472</v>
      </c>
      <c r="AA694" s="15">
        <v>9.1310000000000002</v>
      </c>
      <c r="AB694" s="15">
        <v>56.6</v>
      </c>
    </row>
    <row r="695" spans="1:28" ht="15" customHeight="1" x14ac:dyDescent="0.3">
      <c r="A695" s="15" t="s">
        <v>823</v>
      </c>
      <c r="B695" s="15" t="s">
        <v>104</v>
      </c>
      <c r="C695" s="15" t="s">
        <v>129</v>
      </c>
      <c r="D695" s="15" t="s">
        <v>115</v>
      </c>
      <c r="E695" s="15" t="s">
        <v>101</v>
      </c>
      <c r="F695" s="15">
        <v>6.63</v>
      </c>
      <c r="G695" s="15">
        <v>939.3</v>
      </c>
      <c r="H695" s="15">
        <v>26</v>
      </c>
      <c r="I695" s="15">
        <v>69.3</v>
      </c>
      <c r="J695" s="15">
        <v>5.8</v>
      </c>
      <c r="K695" s="15">
        <v>7.94</v>
      </c>
      <c r="L695" s="15">
        <v>38.6</v>
      </c>
      <c r="M695" s="15">
        <v>112.8</v>
      </c>
      <c r="N695" s="15">
        <v>75.5</v>
      </c>
      <c r="O695" s="15">
        <v>76.7</v>
      </c>
      <c r="P695" s="15" t="s">
        <v>102</v>
      </c>
      <c r="Q695" s="15">
        <v>248.7</v>
      </c>
      <c r="R695" s="15">
        <v>7.92</v>
      </c>
      <c r="S695" s="15">
        <v>0.77</v>
      </c>
      <c r="T695" s="15">
        <v>0.67</v>
      </c>
      <c r="U695" s="15">
        <v>4.4400000000000004</v>
      </c>
      <c r="V695" s="15">
        <v>20350</v>
      </c>
      <c r="W695" s="15">
        <v>445882</v>
      </c>
      <c r="X695" s="15">
        <v>90354</v>
      </c>
      <c r="Y695" s="15">
        <v>-355528</v>
      </c>
      <c r="Z695" s="15">
        <v>9015</v>
      </c>
      <c r="AA695" s="15">
        <v>0.49299999999999999</v>
      </c>
      <c r="AB695" s="15">
        <v>48.6</v>
      </c>
    </row>
    <row r="696" spans="1:28" ht="15" customHeight="1" x14ac:dyDescent="0.3">
      <c r="A696" s="15" t="s">
        <v>824</v>
      </c>
      <c r="B696" s="15" t="s">
        <v>104</v>
      </c>
      <c r="C696" s="15" t="s">
        <v>152</v>
      </c>
      <c r="D696" s="15" t="s">
        <v>144</v>
      </c>
      <c r="E696" s="15" t="s">
        <v>101</v>
      </c>
      <c r="F696" s="15">
        <v>7.64</v>
      </c>
      <c r="G696" s="15">
        <v>828.6</v>
      </c>
      <c r="H696" s="15">
        <v>29.3</v>
      </c>
      <c r="I696" s="15">
        <v>67.099999999999994</v>
      </c>
      <c r="J696" s="15">
        <v>5.8</v>
      </c>
      <c r="K696" s="15">
        <v>6.62</v>
      </c>
      <c r="L696" s="15">
        <v>27</v>
      </c>
      <c r="M696" s="15">
        <v>96.9</v>
      </c>
      <c r="N696" s="15">
        <v>32.200000000000003</v>
      </c>
      <c r="O696" s="15">
        <v>114.8</v>
      </c>
      <c r="P696" s="15" t="s">
        <v>107</v>
      </c>
      <c r="Q696" s="15">
        <v>257.89999999999998</v>
      </c>
      <c r="R696" s="15">
        <v>5.86</v>
      </c>
      <c r="S696" s="15">
        <v>0.76</v>
      </c>
      <c r="T696" s="15">
        <v>2.2999999999999998</v>
      </c>
      <c r="U696" s="15">
        <v>17.57</v>
      </c>
      <c r="V696" s="15">
        <v>56166</v>
      </c>
      <c r="W696" s="15">
        <v>564557</v>
      </c>
      <c r="X696" s="15">
        <v>986837</v>
      </c>
      <c r="Y696" s="15">
        <v>422280</v>
      </c>
      <c r="Z696" s="15">
        <v>4597</v>
      </c>
      <c r="AA696" s="15">
        <v>3.8220000000000001</v>
      </c>
      <c r="AB696" s="15">
        <v>52.9</v>
      </c>
    </row>
    <row r="697" spans="1:28" ht="15" customHeight="1" x14ac:dyDescent="0.3">
      <c r="A697" s="15" t="s">
        <v>825</v>
      </c>
      <c r="B697" s="15" t="s">
        <v>109</v>
      </c>
      <c r="C697" s="15" t="s">
        <v>170</v>
      </c>
      <c r="D697" s="15" t="s">
        <v>115</v>
      </c>
      <c r="E697" s="15" t="s">
        <v>101</v>
      </c>
      <c r="F697" s="15">
        <v>10.31</v>
      </c>
      <c r="G697" s="15">
        <v>839.2</v>
      </c>
      <c r="H697" s="15">
        <v>30.5</v>
      </c>
      <c r="I697" s="15">
        <v>78.7</v>
      </c>
      <c r="J697" s="15">
        <v>6.7</v>
      </c>
      <c r="K697" s="15">
        <v>6.79</v>
      </c>
      <c r="L697" s="15">
        <v>26.3</v>
      </c>
      <c r="M697" s="15">
        <v>120.2</v>
      </c>
      <c r="N697" s="15">
        <v>80.2</v>
      </c>
      <c r="O697" s="15">
        <v>95.6</v>
      </c>
      <c r="P697" s="15" t="s">
        <v>107</v>
      </c>
      <c r="Q697" s="15">
        <v>167.1</v>
      </c>
      <c r="R697" s="15">
        <v>5.95</v>
      </c>
      <c r="S697" s="15">
        <v>0.93</v>
      </c>
      <c r="T697" s="15">
        <v>3.1</v>
      </c>
      <c r="U697" s="15">
        <v>31.96</v>
      </c>
      <c r="V697" s="15">
        <v>21758</v>
      </c>
      <c r="W697" s="15">
        <v>707897</v>
      </c>
      <c r="X697" s="15">
        <v>695386</v>
      </c>
      <c r="Y697" s="15">
        <v>-12511</v>
      </c>
      <c r="Z697" s="15">
        <v>21113</v>
      </c>
      <c r="AA697" s="15">
        <v>1.514</v>
      </c>
      <c r="AB697" s="15">
        <v>71.599999999999994</v>
      </c>
    </row>
    <row r="698" spans="1:28" ht="15" customHeight="1" x14ac:dyDescent="0.3">
      <c r="A698" s="15" t="s">
        <v>826</v>
      </c>
      <c r="B698" s="15" t="s">
        <v>118</v>
      </c>
      <c r="C698" s="15" t="s">
        <v>129</v>
      </c>
      <c r="D698" s="15" t="s">
        <v>100</v>
      </c>
      <c r="E698" s="15" t="s">
        <v>112</v>
      </c>
      <c r="F698" s="15">
        <v>9.9600000000000009</v>
      </c>
      <c r="G698" s="15">
        <v>166.7</v>
      </c>
      <c r="H698" s="15">
        <v>25.2</v>
      </c>
      <c r="I698" s="15">
        <v>43.6</v>
      </c>
      <c r="J698" s="15">
        <v>7.3</v>
      </c>
      <c r="K698" s="15">
        <v>6.24</v>
      </c>
      <c r="L698" s="15">
        <v>25.9</v>
      </c>
      <c r="M698" s="15">
        <v>48.1</v>
      </c>
      <c r="N698" s="15">
        <v>63</v>
      </c>
      <c r="O698" s="15">
        <v>111</v>
      </c>
      <c r="P698" s="15" t="s">
        <v>102</v>
      </c>
      <c r="Q698" s="15">
        <v>164.8</v>
      </c>
      <c r="R698" s="15">
        <v>4.04</v>
      </c>
      <c r="S698" s="15">
        <v>0.69</v>
      </c>
      <c r="T698" s="15">
        <v>1.94</v>
      </c>
      <c r="U698" s="15">
        <v>19.32</v>
      </c>
      <c r="V698" s="15">
        <v>26041</v>
      </c>
      <c r="W698" s="15">
        <v>609456</v>
      </c>
      <c r="X698" s="15">
        <v>503112</v>
      </c>
      <c r="Y698" s="15">
        <v>-106344</v>
      </c>
      <c r="Z698" s="15">
        <v>4520</v>
      </c>
      <c r="AA698" s="15">
        <v>4.274</v>
      </c>
      <c r="AB698" s="15">
        <v>41.3</v>
      </c>
    </row>
    <row r="699" spans="1:28" ht="15" customHeight="1" x14ac:dyDescent="0.3">
      <c r="A699" s="15" t="s">
        <v>827</v>
      </c>
      <c r="B699" s="15" t="s">
        <v>104</v>
      </c>
      <c r="C699" s="15" t="s">
        <v>129</v>
      </c>
      <c r="D699" s="15" t="s">
        <v>115</v>
      </c>
      <c r="E699" s="15" t="s">
        <v>112</v>
      </c>
      <c r="F699" s="15">
        <v>14.11</v>
      </c>
      <c r="G699" s="15">
        <v>589.29999999999995</v>
      </c>
      <c r="H699" s="15">
        <v>24</v>
      </c>
      <c r="I699" s="15">
        <v>74.2</v>
      </c>
      <c r="J699" s="15">
        <v>7.6</v>
      </c>
      <c r="K699" s="15">
        <v>6.94</v>
      </c>
      <c r="L699" s="15">
        <v>33</v>
      </c>
      <c r="M699" s="15">
        <v>75.3</v>
      </c>
      <c r="N699" s="15">
        <v>73.3</v>
      </c>
      <c r="O699" s="15">
        <v>130.1</v>
      </c>
      <c r="P699" s="15" t="s">
        <v>102</v>
      </c>
      <c r="Q699" s="15">
        <v>168.5</v>
      </c>
      <c r="R699" s="15">
        <v>5.78</v>
      </c>
      <c r="S699" s="15">
        <v>0.73</v>
      </c>
      <c r="T699" s="15">
        <v>4.41</v>
      </c>
      <c r="U699" s="15">
        <v>62.23</v>
      </c>
      <c r="V699" s="15">
        <v>21954</v>
      </c>
      <c r="W699" s="15">
        <v>1123133</v>
      </c>
      <c r="X699" s="15">
        <v>1366197</v>
      </c>
      <c r="Y699" s="15">
        <v>243064</v>
      </c>
      <c r="Z699" s="15">
        <v>18834</v>
      </c>
      <c r="AA699" s="15">
        <v>3.3039999999999998</v>
      </c>
      <c r="AB699" s="15">
        <v>41.1</v>
      </c>
    </row>
    <row r="700" spans="1:28" ht="15" customHeight="1" x14ac:dyDescent="0.3">
      <c r="A700" s="15" t="s">
        <v>828</v>
      </c>
      <c r="B700" s="15" t="s">
        <v>122</v>
      </c>
      <c r="C700" s="15" t="s">
        <v>134</v>
      </c>
      <c r="D700" s="15" t="s">
        <v>115</v>
      </c>
      <c r="E700" s="15" t="s">
        <v>101</v>
      </c>
      <c r="F700" s="15">
        <v>1.1000000000000001</v>
      </c>
      <c r="G700" s="15">
        <v>789.1</v>
      </c>
      <c r="H700" s="15">
        <v>27.4</v>
      </c>
      <c r="I700" s="15">
        <v>55.5</v>
      </c>
      <c r="J700" s="15">
        <v>6.4</v>
      </c>
      <c r="K700" s="15">
        <v>6.93</v>
      </c>
      <c r="L700" s="15">
        <v>36.700000000000003</v>
      </c>
      <c r="M700" s="15">
        <v>101</v>
      </c>
      <c r="N700" s="15">
        <v>97.7</v>
      </c>
      <c r="O700" s="15">
        <v>57.7</v>
      </c>
      <c r="P700" s="15" t="s">
        <v>107</v>
      </c>
      <c r="Q700" s="15">
        <v>174.7</v>
      </c>
      <c r="R700" s="15">
        <v>2.63</v>
      </c>
      <c r="S700" s="15">
        <v>0.84</v>
      </c>
      <c r="T700" s="15">
        <v>4.24</v>
      </c>
      <c r="U700" s="15">
        <v>4.66</v>
      </c>
      <c r="V700" s="15">
        <v>21253</v>
      </c>
      <c r="W700" s="15">
        <v>66013</v>
      </c>
      <c r="X700" s="15">
        <v>99039</v>
      </c>
      <c r="Y700" s="15">
        <v>33026</v>
      </c>
      <c r="Z700" s="15">
        <v>2220</v>
      </c>
      <c r="AA700" s="15">
        <v>2.0990000000000002</v>
      </c>
      <c r="AB700" s="15">
        <v>58.2</v>
      </c>
    </row>
    <row r="701" spans="1:28" ht="15" customHeight="1" x14ac:dyDescent="0.3">
      <c r="A701" s="15" t="s">
        <v>829</v>
      </c>
      <c r="B701" s="15" t="s">
        <v>98</v>
      </c>
      <c r="C701" s="15" t="s">
        <v>99</v>
      </c>
      <c r="D701" s="15" t="s">
        <v>100</v>
      </c>
      <c r="E701" s="15" t="s">
        <v>101</v>
      </c>
      <c r="F701" s="15">
        <v>9.8800000000000008</v>
      </c>
      <c r="G701" s="15">
        <v>1028.5999999999999</v>
      </c>
      <c r="H701" s="15">
        <v>29.5</v>
      </c>
      <c r="I701" s="15">
        <v>83.9</v>
      </c>
      <c r="J701" s="15">
        <v>7.6</v>
      </c>
      <c r="K701" s="15">
        <v>5.35</v>
      </c>
      <c r="L701" s="15">
        <v>35.4</v>
      </c>
      <c r="M701" s="15">
        <v>117.7</v>
      </c>
      <c r="N701" s="15">
        <v>36</v>
      </c>
      <c r="O701" s="15">
        <v>99.9</v>
      </c>
      <c r="P701" s="15" t="s">
        <v>107</v>
      </c>
      <c r="Q701" s="15">
        <v>188.1</v>
      </c>
      <c r="R701" s="15">
        <v>8.82</v>
      </c>
      <c r="S701" s="15">
        <v>0.82</v>
      </c>
      <c r="T701" s="15">
        <v>0.3</v>
      </c>
      <c r="U701" s="15">
        <v>2.96</v>
      </c>
      <c r="V701" s="15">
        <v>22898</v>
      </c>
      <c r="W701" s="15">
        <v>657264</v>
      </c>
      <c r="X701" s="15">
        <v>67778</v>
      </c>
      <c r="Y701" s="15">
        <v>-589486</v>
      </c>
      <c r="Z701" s="15">
        <v>6325</v>
      </c>
      <c r="AA701" s="15">
        <v>0.46800000000000003</v>
      </c>
      <c r="AB701" s="15">
        <v>58</v>
      </c>
    </row>
    <row r="702" spans="1:28" ht="15" customHeight="1" x14ac:dyDescent="0.3">
      <c r="A702" s="15" t="s">
        <v>830</v>
      </c>
      <c r="B702" s="15" t="s">
        <v>109</v>
      </c>
      <c r="C702" s="15" t="s">
        <v>170</v>
      </c>
      <c r="D702" s="15" t="s">
        <v>115</v>
      </c>
      <c r="E702" s="15" t="s">
        <v>120</v>
      </c>
      <c r="F702" s="15">
        <v>5.63</v>
      </c>
      <c r="G702" s="15">
        <v>135.5</v>
      </c>
      <c r="H702" s="15">
        <v>26.5</v>
      </c>
      <c r="I702" s="15">
        <v>43.6</v>
      </c>
      <c r="J702" s="15">
        <v>7.8</v>
      </c>
      <c r="K702" s="15">
        <v>7.23</v>
      </c>
      <c r="L702" s="15">
        <v>23.7</v>
      </c>
      <c r="M702" s="15">
        <v>90.1</v>
      </c>
      <c r="N702" s="15">
        <v>42.3</v>
      </c>
      <c r="O702" s="15">
        <v>46.4</v>
      </c>
      <c r="P702" s="15" t="s">
        <v>107</v>
      </c>
      <c r="Q702" s="15">
        <v>210.3</v>
      </c>
      <c r="R702" s="15">
        <v>5.13</v>
      </c>
      <c r="S702" s="15">
        <v>0.85</v>
      </c>
      <c r="T702" s="15">
        <v>1.3</v>
      </c>
      <c r="U702" s="15">
        <v>7.32</v>
      </c>
      <c r="V702" s="15">
        <v>17699</v>
      </c>
      <c r="W702" s="15">
        <v>367729</v>
      </c>
      <c r="X702" s="15">
        <v>129557</v>
      </c>
      <c r="Y702" s="15">
        <v>-238172</v>
      </c>
      <c r="Z702" s="15">
        <v>9351</v>
      </c>
      <c r="AA702" s="15">
        <v>0.78300000000000003</v>
      </c>
      <c r="AB702" s="15">
        <v>25.9</v>
      </c>
    </row>
    <row r="703" spans="1:28" ht="15" customHeight="1" x14ac:dyDescent="0.3">
      <c r="A703" s="15" t="s">
        <v>831</v>
      </c>
      <c r="B703" s="15" t="s">
        <v>122</v>
      </c>
      <c r="C703" s="15" t="s">
        <v>119</v>
      </c>
      <c r="D703" s="15" t="s">
        <v>177</v>
      </c>
      <c r="E703" s="15" t="s">
        <v>112</v>
      </c>
      <c r="F703" s="15">
        <v>10.76</v>
      </c>
      <c r="G703" s="15">
        <v>248.7</v>
      </c>
      <c r="H703" s="15">
        <v>25.3</v>
      </c>
      <c r="I703" s="15">
        <v>59.7</v>
      </c>
      <c r="J703" s="15">
        <v>6.6</v>
      </c>
      <c r="K703" s="15">
        <v>6.61</v>
      </c>
      <c r="L703" s="15">
        <v>20.9</v>
      </c>
      <c r="M703" s="15">
        <v>99.4</v>
      </c>
      <c r="N703" s="15">
        <v>64.099999999999994</v>
      </c>
      <c r="O703" s="15">
        <v>113.6</v>
      </c>
      <c r="P703" s="15" t="s">
        <v>127</v>
      </c>
      <c r="Q703" s="15">
        <v>191.4</v>
      </c>
      <c r="R703" s="15">
        <v>3.22</v>
      </c>
      <c r="S703" s="15">
        <v>0.89</v>
      </c>
      <c r="T703" s="15">
        <v>49.04</v>
      </c>
      <c r="U703" s="15">
        <v>527.66999999999996</v>
      </c>
      <c r="V703" s="15">
        <v>3130</v>
      </c>
      <c r="W703" s="15">
        <v>695689</v>
      </c>
      <c r="X703" s="15">
        <v>1651607</v>
      </c>
      <c r="Y703" s="15">
        <v>955918</v>
      </c>
      <c r="Z703" s="15">
        <v>20819</v>
      </c>
      <c r="AA703" s="15">
        <v>25.346</v>
      </c>
      <c r="AB703" s="15">
        <v>33.799999999999997</v>
      </c>
    </row>
    <row r="704" spans="1:28" ht="15" customHeight="1" x14ac:dyDescent="0.3">
      <c r="A704" s="15" t="s">
        <v>832</v>
      </c>
      <c r="B704" s="15" t="s">
        <v>122</v>
      </c>
      <c r="C704" s="15" t="s">
        <v>134</v>
      </c>
      <c r="D704" s="15" t="s">
        <v>115</v>
      </c>
      <c r="E704" s="15" t="s">
        <v>112</v>
      </c>
      <c r="F704" s="15">
        <v>7.87</v>
      </c>
      <c r="G704" s="15">
        <v>594.4</v>
      </c>
      <c r="H704" s="15">
        <v>22.5</v>
      </c>
      <c r="I704" s="15">
        <v>50.1</v>
      </c>
      <c r="J704" s="15">
        <v>7.6</v>
      </c>
      <c r="K704" s="15">
        <v>7.44</v>
      </c>
      <c r="L704" s="15">
        <v>20.2</v>
      </c>
      <c r="M704" s="15">
        <v>108.3</v>
      </c>
      <c r="N704" s="15">
        <v>62.6</v>
      </c>
      <c r="O704" s="15">
        <v>60.2</v>
      </c>
      <c r="P704" s="15" t="s">
        <v>127</v>
      </c>
      <c r="Q704" s="15">
        <v>206.3</v>
      </c>
      <c r="R704" s="15">
        <v>4.96</v>
      </c>
      <c r="S704" s="15">
        <v>0.83</v>
      </c>
      <c r="T704" s="15">
        <v>1.8</v>
      </c>
      <c r="U704" s="15">
        <v>14.17</v>
      </c>
      <c r="V704" s="15">
        <v>22016</v>
      </c>
      <c r="W704" s="15">
        <v>564533</v>
      </c>
      <c r="X704" s="15">
        <v>311967</v>
      </c>
      <c r="Y704" s="15">
        <v>-252566</v>
      </c>
      <c r="Z704" s="15">
        <v>13031</v>
      </c>
      <c r="AA704" s="15">
        <v>1.087</v>
      </c>
      <c r="AB704" s="15">
        <v>41.2</v>
      </c>
    </row>
    <row r="705" spans="1:28" ht="15" customHeight="1" x14ac:dyDescent="0.3">
      <c r="A705" s="15" t="s">
        <v>833</v>
      </c>
      <c r="B705" s="15" t="s">
        <v>118</v>
      </c>
      <c r="C705" s="15" t="s">
        <v>119</v>
      </c>
      <c r="D705" s="15" t="s">
        <v>111</v>
      </c>
      <c r="E705" s="15" t="s">
        <v>112</v>
      </c>
      <c r="F705" s="15">
        <v>9.59</v>
      </c>
      <c r="G705" s="15">
        <v>337.3</v>
      </c>
      <c r="H705" s="15">
        <v>26</v>
      </c>
      <c r="I705" s="15">
        <v>64.599999999999994</v>
      </c>
      <c r="J705" s="15">
        <v>8.4</v>
      </c>
      <c r="K705" s="15">
        <v>6.75</v>
      </c>
      <c r="L705" s="15">
        <v>18.7</v>
      </c>
      <c r="M705" s="15">
        <v>129.5</v>
      </c>
      <c r="N705" s="15">
        <v>28.9</v>
      </c>
      <c r="O705" s="15">
        <v>128.80000000000001</v>
      </c>
      <c r="P705" s="15" t="s">
        <v>107</v>
      </c>
      <c r="Q705" s="15">
        <v>344.2</v>
      </c>
      <c r="R705" s="15">
        <v>0.91</v>
      </c>
      <c r="S705" s="15">
        <v>0.78</v>
      </c>
      <c r="T705" s="15">
        <v>1.1499999999999999</v>
      </c>
      <c r="U705" s="15">
        <v>11.03</v>
      </c>
      <c r="V705" s="15">
        <v>75690</v>
      </c>
      <c r="W705" s="15">
        <v>699000</v>
      </c>
      <c r="X705" s="15">
        <v>834861</v>
      </c>
      <c r="Y705" s="15">
        <v>135861</v>
      </c>
      <c r="Z705" s="15">
        <v>3851</v>
      </c>
      <c r="AA705" s="15">
        <v>2.8639999999999999</v>
      </c>
      <c r="AB705" s="15">
        <v>64.2</v>
      </c>
    </row>
    <row r="706" spans="1:28" ht="15" customHeight="1" x14ac:dyDescent="0.3">
      <c r="A706" s="15" t="s">
        <v>834</v>
      </c>
      <c r="B706" s="15" t="s">
        <v>98</v>
      </c>
      <c r="C706" s="15" t="s">
        <v>123</v>
      </c>
      <c r="D706" s="15" t="s">
        <v>130</v>
      </c>
      <c r="E706" s="15" t="s">
        <v>112</v>
      </c>
      <c r="F706" s="15">
        <v>0.84</v>
      </c>
      <c r="G706" s="15">
        <v>370.7</v>
      </c>
      <c r="H706" s="15">
        <v>24.2</v>
      </c>
      <c r="I706" s="15">
        <v>53.5</v>
      </c>
      <c r="J706" s="15">
        <v>8.1999999999999993</v>
      </c>
      <c r="K706" s="15">
        <v>6.79</v>
      </c>
      <c r="L706" s="15">
        <v>24</v>
      </c>
      <c r="M706" s="15">
        <v>156.5</v>
      </c>
      <c r="N706" s="15">
        <v>75.5</v>
      </c>
      <c r="O706" s="15">
        <v>63.7</v>
      </c>
      <c r="P706" s="15" t="s">
        <v>107</v>
      </c>
      <c r="Q706" s="15">
        <v>142.69999999999999</v>
      </c>
      <c r="R706" s="15">
        <v>3.97</v>
      </c>
      <c r="S706" s="15">
        <v>0.93</v>
      </c>
      <c r="T706" s="15">
        <v>1.45</v>
      </c>
      <c r="U706" s="15">
        <v>1.22</v>
      </c>
      <c r="V706" s="15">
        <v>66846</v>
      </c>
      <c r="W706" s="15">
        <v>56720</v>
      </c>
      <c r="X706" s="15">
        <v>81552</v>
      </c>
      <c r="Y706" s="15">
        <v>24832</v>
      </c>
      <c r="Z706" s="15">
        <v>857</v>
      </c>
      <c r="AA706" s="15">
        <v>1.4239999999999999</v>
      </c>
      <c r="AB706" s="15">
        <v>37.299999999999997</v>
      </c>
    </row>
    <row r="707" spans="1:28" ht="15" customHeight="1" x14ac:dyDescent="0.3">
      <c r="A707" s="15" t="s">
        <v>835</v>
      </c>
      <c r="B707" s="15" t="s">
        <v>118</v>
      </c>
      <c r="C707" s="15" t="s">
        <v>134</v>
      </c>
      <c r="D707" s="15" t="s">
        <v>106</v>
      </c>
      <c r="E707" s="15" t="s">
        <v>112</v>
      </c>
      <c r="F707" s="15">
        <v>14.94</v>
      </c>
      <c r="G707" s="15">
        <v>275.3</v>
      </c>
      <c r="H707" s="15">
        <v>23.5</v>
      </c>
      <c r="I707" s="15">
        <v>59.3</v>
      </c>
      <c r="J707" s="15">
        <v>7.8</v>
      </c>
      <c r="K707" s="15">
        <v>5.6</v>
      </c>
      <c r="L707" s="15">
        <v>27.2</v>
      </c>
      <c r="M707" s="15">
        <v>84.9</v>
      </c>
      <c r="N707" s="15">
        <v>61.9</v>
      </c>
      <c r="O707" s="15">
        <v>54.9</v>
      </c>
      <c r="P707" s="15" t="s">
        <v>102</v>
      </c>
      <c r="Q707" s="15">
        <v>232.5</v>
      </c>
      <c r="R707" s="15">
        <v>6.82</v>
      </c>
      <c r="S707" s="15">
        <v>0.99</v>
      </c>
      <c r="T707" s="15">
        <v>0.7</v>
      </c>
      <c r="U707" s="15">
        <v>10.46</v>
      </c>
      <c r="V707" s="15">
        <v>22817</v>
      </c>
      <c r="W707" s="15">
        <v>1024178</v>
      </c>
      <c r="X707" s="15">
        <v>238666</v>
      </c>
      <c r="Y707" s="15">
        <v>-785512</v>
      </c>
      <c r="Z707" s="15">
        <v>7744</v>
      </c>
      <c r="AA707" s="15">
        <v>1.351</v>
      </c>
      <c r="AB707" s="15">
        <v>42.5</v>
      </c>
    </row>
    <row r="708" spans="1:28" ht="15" customHeight="1" x14ac:dyDescent="0.3">
      <c r="A708" s="15" t="s">
        <v>836</v>
      </c>
      <c r="B708" s="15" t="s">
        <v>146</v>
      </c>
      <c r="C708" s="15" t="s">
        <v>152</v>
      </c>
      <c r="D708" s="15" t="s">
        <v>132</v>
      </c>
      <c r="E708" s="15" t="s">
        <v>112</v>
      </c>
      <c r="F708" s="15">
        <v>6.84</v>
      </c>
      <c r="G708" s="15">
        <v>351.6</v>
      </c>
      <c r="H708" s="15">
        <v>23.6</v>
      </c>
      <c r="I708" s="15">
        <v>54.3</v>
      </c>
      <c r="J708" s="15">
        <v>6.1</v>
      </c>
      <c r="K708" s="15">
        <v>5.44</v>
      </c>
      <c r="L708" s="15">
        <v>32.299999999999997</v>
      </c>
      <c r="M708" s="15">
        <v>101.8</v>
      </c>
      <c r="N708" s="15">
        <v>56.4</v>
      </c>
      <c r="O708" s="15">
        <v>113.4</v>
      </c>
      <c r="P708" s="15" t="s">
        <v>107</v>
      </c>
      <c r="Q708" s="15">
        <v>188</v>
      </c>
      <c r="R708" s="15">
        <v>2.99</v>
      </c>
      <c r="S708" s="15">
        <v>0.75</v>
      </c>
      <c r="T708" s="15">
        <v>0.3</v>
      </c>
      <c r="U708" s="15">
        <v>2.0499999999999998</v>
      </c>
      <c r="V708" s="15">
        <v>86825</v>
      </c>
      <c r="W708" s="15">
        <v>416094</v>
      </c>
      <c r="X708" s="15">
        <v>177991</v>
      </c>
      <c r="Y708" s="15">
        <v>-238103</v>
      </c>
      <c r="Z708" s="15">
        <v>4830</v>
      </c>
      <c r="AA708" s="15">
        <v>0.42399999999999999</v>
      </c>
      <c r="AB708" s="15">
        <v>57.3</v>
      </c>
    </row>
    <row r="709" spans="1:28" ht="15" customHeight="1" x14ac:dyDescent="0.3">
      <c r="A709" s="15" t="s">
        <v>837</v>
      </c>
      <c r="B709" s="15" t="s">
        <v>122</v>
      </c>
      <c r="C709" s="15" t="s">
        <v>110</v>
      </c>
      <c r="D709" s="15" t="s">
        <v>100</v>
      </c>
      <c r="E709" s="15" t="s">
        <v>112</v>
      </c>
      <c r="F709" s="15">
        <v>12.1</v>
      </c>
      <c r="G709" s="15">
        <v>285.10000000000002</v>
      </c>
      <c r="H709" s="15">
        <v>23.9</v>
      </c>
      <c r="I709" s="15">
        <v>62.4</v>
      </c>
      <c r="J709" s="15">
        <v>7.7</v>
      </c>
      <c r="K709" s="15">
        <v>7.66</v>
      </c>
      <c r="L709" s="15"/>
      <c r="M709" s="15">
        <v>94.5</v>
      </c>
      <c r="N709" s="15">
        <v>55.7</v>
      </c>
      <c r="O709" s="15">
        <v>94.9</v>
      </c>
      <c r="P709" s="15" t="s">
        <v>102</v>
      </c>
      <c r="Q709" s="15">
        <v>40</v>
      </c>
      <c r="R709" s="15">
        <v>3.52</v>
      </c>
      <c r="S709" s="15">
        <v>0.74</v>
      </c>
      <c r="T709" s="15">
        <v>0.9</v>
      </c>
      <c r="U709" s="15">
        <v>10.89</v>
      </c>
      <c r="V709" s="15">
        <v>24839</v>
      </c>
      <c r="W709" s="15">
        <v>604037</v>
      </c>
      <c r="X709" s="15">
        <v>270497</v>
      </c>
      <c r="Y709" s="15">
        <v>-333540</v>
      </c>
      <c r="Z709" s="15">
        <v>5701</v>
      </c>
      <c r="AA709" s="15">
        <v>1.91</v>
      </c>
      <c r="AB709" s="15">
        <v>42.5</v>
      </c>
    </row>
    <row r="710" spans="1:28" ht="15" customHeight="1" x14ac:dyDescent="0.3">
      <c r="A710" s="15" t="s">
        <v>838</v>
      </c>
      <c r="B710" s="15" t="s">
        <v>146</v>
      </c>
      <c r="C710" s="15" t="s">
        <v>170</v>
      </c>
      <c r="D710" s="15" t="s">
        <v>130</v>
      </c>
      <c r="E710" s="15" t="s">
        <v>112</v>
      </c>
      <c r="F710" s="15">
        <v>6.05</v>
      </c>
      <c r="G710" s="15">
        <v>227.5</v>
      </c>
      <c r="H710" s="15">
        <v>23.3</v>
      </c>
      <c r="I710" s="15">
        <v>50.6</v>
      </c>
      <c r="J710" s="15">
        <v>7</v>
      </c>
      <c r="K710" s="15">
        <v>6.35</v>
      </c>
      <c r="L710" s="15">
        <v>33</v>
      </c>
      <c r="M710" s="15">
        <v>81.5</v>
      </c>
      <c r="N710" s="15">
        <v>73</v>
      </c>
      <c r="O710" s="15">
        <v>128.6</v>
      </c>
      <c r="P710" s="15" t="s">
        <v>107</v>
      </c>
      <c r="Q710" s="15">
        <v>72.400000000000006</v>
      </c>
      <c r="R710" s="15">
        <v>2.81</v>
      </c>
      <c r="S710" s="15">
        <v>0.69</v>
      </c>
      <c r="T710" s="15">
        <v>1.28</v>
      </c>
      <c r="U710" s="15">
        <v>7.74</v>
      </c>
      <c r="V710" s="15">
        <v>69502</v>
      </c>
      <c r="W710" s="15">
        <v>368208</v>
      </c>
      <c r="X710" s="15">
        <v>537945</v>
      </c>
      <c r="Y710" s="15">
        <v>169737</v>
      </c>
      <c r="Z710" s="15">
        <v>5495</v>
      </c>
      <c r="AA710" s="15">
        <v>1.409</v>
      </c>
      <c r="AB710" s="15">
        <v>48.2</v>
      </c>
    </row>
    <row r="711" spans="1:28" ht="15" customHeight="1" x14ac:dyDescent="0.3">
      <c r="A711" s="15" t="s">
        <v>839</v>
      </c>
      <c r="B711" s="15" t="s">
        <v>137</v>
      </c>
      <c r="C711" s="15" t="s">
        <v>114</v>
      </c>
      <c r="D711" s="15" t="s">
        <v>130</v>
      </c>
      <c r="E711" s="15" t="s">
        <v>120</v>
      </c>
      <c r="F711" s="15">
        <v>2.82</v>
      </c>
      <c r="G711" s="15">
        <v>252.3</v>
      </c>
      <c r="H711" s="15">
        <v>31.3</v>
      </c>
      <c r="I711" s="15">
        <v>45.2</v>
      </c>
      <c r="J711" s="15">
        <v>8.1</v>
      </c>
      <c r="K711" s="15">
        <v>7.36</v>
      </c>
      <c r="L711" s="15">
        <v>18.600000000000001</v>
      </c>
      <c r="M711" s="15">
        <v>97.1</v>
      </c>
      <c r="N711" s="15">
        <v>62.7</v>
      </c>
      <c r="O711" s="15">
        <v>36.299999999999997</v>
      </c>
      <c r="P711" s="15" t="s">
        <v>107</v>
      </c>
      <c r="Q711" s="15">
        <v>228.2</v>
      </c>
      <c r="R711" s="15">
        <v>4.66</v>
      </c>
      <c r="S711" s="15">
        <v>0.7</v>
      </c>
      <c r="T711" s="15">
        <v>0.57999999999999996</v>
      </c>
      <c r="U711" s="15">
        <v>1.64</v>
      </c>
      <c r="V711" s="15">
        <v>65481</v>
      </c>
      <c r="W711" s="15">
        <v>179837</v>
      </c>
      <c r="X711" s="15">
        <v>107389</v>
      </c>
      <c r="Y711" s="15">
        <v>-72448</v>
      </c>
      <c r="Z711" s="15">
        <v>2244</v>
      </c>
      <c r="AA711" s="15">
        <v>0.73099999999999998</v>
      </c>
      <c r="AB711" s="15">
        <v>32.299999999999997</v>
      </c>
    </row>
    <row r="712" spans="1:28" ht="15" customHeight="1" x14ac:dyDescent="0.3">
      <c r="A712" s="15" t="s">
        <v>840</v>
      </c>
      <c r="B712" s="15" t="s">
        <v>146</v>
      </c>
      <c r="C712" s="15" t="s">
        <v>123</v>
      </c>
      <c r="D712" s="15" t="s">
        <v>132</v>
      </c>
      <c r="E712" s="15" t="s">
        <v>112</v>
      </c>
      <c r="F712" s="15">
        <v>2.59</v>
      </c>
      <c r="G712" s="15">
        <v>407.3</v>
      </c>
      <c r="H712" s="15">
        <v>19.100000000000001</v>
      </c>
      <c r="I712" s="15">
        <v>68.400000000000006</v>
      </c>
      <c r="J712" s="15">
        <v>8</v>
      </c>
      <c r="K712" s="15">
        <v>6.08</v>
      </c>
      <c r="L712" s="15">
        <v>29.7</v>
      </c>
      <c r="M712" s="15">
        <v>107.6</v>
      </c>
      <c r="N712" s="15">
        <v>55.3</v>
      </c>
      <c r="O712" s="15">
        <v>131.5</v>
      </c>
      <c r="P712" s="15" t="s">
        <v>102</v>
      </c>
      <c r="Q712" s="15">
        <v>235.1</v>
      </c>
      <c r="R712" s="15">
        <v>1.92</v>
      </c>
      <c r="S712" s="15">
        <v>0.89</v>
      </c>
      <c r="T712" s="15">
        <v>1.29</v>
      </c>
      <c r="U712" s="15">
        <v>3.34</v>
      </c>
      <c r="V712" s="15">
        <v>103109</v>
      </c>
      <c r="W712" s="15">
        <v>176172</v>
      </c>
      <c r="X712" s="15">
        <v>344384</v>
      </c>
      <c r="Y712" s="15">
        <v>168212</v>
      </c>
      <c r="Z712" s="15">
        <v>1260</v>
      </c>
      <c r="AA712" s="15">
        <v>2.6509999999999998</v>
      </c>
      <c r="AB712" s="15">
        <v>51.2</v>
      </c>
    </row>
    <row r="713" spans="1:28" ht="15" customHeight="1" x14ac:dyDescent="0.3">
      <c r="A713" s="15" t="s">
        <v>841</v>
      </c>
      <c r="B713" s="15" t="s">
        <v>104</v>
      </c>
      <c r="C713" s="15" t="s">
        <v>123</v>
      </c>
      <c r="D713" s="15" t="s">
        <v>100</v>
      </c>
      <c r="E713" s="15" t="s">
        <v>101</v>
      </c>
      <c r="F713" s="15">
        <v>8.2200000000000006</v>
      </c>
      <c r="G713" s="15">
        <v>961.2</v>
      </c>
      <c r="H713" s="15">
        <v>26.3</v>
      </c>
      <c r="I713" s="15">
        <v>56.1</v>
      </c>
      <c r="J713" s="15">
        <v>7.5</v>
      </c>
      <c r="K713" s="15">
        <v>6.88</v>
      </c>
      <c r="L713" s="15">
        <v>29.1</v>
      </c>
      <c r="M713" s="15">
        <v>146.19999999999999</v>
      </c>
      <c r="N713" s="15">
        <v>67.8</v>
      </c>
      <c r="O713" s="15">
        <v>102.8</v>
      </c>
      <c r="P713" s="15" t="s">
        <v>127</v>
      </c>
      <c r="Q713" s="15">
        <v>176.9</v>
      </c>
      <c r="R713" s="15">
        <v>9.58</v>
      </c>
      <c r="S713" s="15">
        <v>0.87</v>
      </c>
      <c r="T713" s="15">
        <v>3.8</v>
      </c>
      <c r="U713" s="15">
        <v>31.24</v>
      </c>
      <c r="V713" s="15">
        <v>22921</v>
      </c>
      <c r="W713" s="15">
        <v>626782</v>
      </c>
      <c r="X713" s="15">
        <v>716052</v>
      </c>
      <c r="Y713" s="15">
        <v>89270</v>
      </c>
      <c r="Z713" s="15">
        <v>4484</v>
      </c>
      <c r="AA713" s="15">
        <v>6.9669999999999996</v>
      </c>
      <c r="AB713" s="15">
        <v>41.8</v>
      </c>
    </row>
    <row r="714" spans="1:28" ht="15" customHeight="1" x14ac:dyDescent="0.3">
      <c r="A714" s="15" t="s">
        <v>842</v>
      </c>
      <c r="B714" s="15" t="s">
        <v>122</v>
      </c>
      <c r="C714" s="15" t="s">
        <v>99</v>
      </c>
      <c r="D714" s="15" t="s">
        <v>111</v>
      </c>
      <c r="E714" s="15" t="s">
        <v>112</v>
      </c>
      <c r="F714" s="15">
        <v>9</v>
      </c>
      <c r="G714" s="15">
        <v>371.4</v>
      </c>
      <c r="H714" s="15">
        <v>18.7</v>
      </c>
      <c r="I714" s="15">
        <v>55.4</v>
      </c>
      <c r="J714" s="15">
        <v>5.6</v>
      </c>
      <c r="K714" s="15">
        <v>7.07</v>
      </c>
      <c r="L714" s="15">
        <v>20.3</v>
      </c>
      <c r="M714" s="15">
        <v>124.6</v>
      </c>
      <c r="N714" s="15">
        <v>69.099999999999994</v>
      </c>
      <c r="O714" s="15">
        <v>82.8</v>
      </c>
      <c r="P714" s="15" t="s">
        <v>107</v>
      </c>
      <c r="Q714" s="15">
        <v>166.1</v>
      </c>
      <c r="R714" s="15">
        <v>2.13</v>
      </c>
      <c r="S714" s="15">
        <v>0.7</v>
      </c>
      <c r="T714" s="15">
        <v>0.76</v>
      </c>
      <c r="U714" s="15">
        <v>6.84</v>
      </c>
      <c r="V714" s="15">
        <v>75182</v>
      </c>
      <c r="W714" s="15">
        <v>516729</v>
      </c>
      <c r="X714" s="15">
        <v>514245</v>
      </c>
      <c r="Y714" s="15">
        <v>-2484</v>
      </c>
      <c r="Z714" s="15">
        <v>4302</v>
      </c>
      <c r="AA714" s="15">
        <v>1.59</v>
      </c>
      <c r="AB714" s="15">
        <v>54.8</v>
      </c>
    </row>
    <row r="715" spans="1:28" ht="15" customHeight="1" x14ac:dyDescent="0.3">
      <c r="A715" s="15" t="s">
        <v>843</v>
      </c>
      <c r="B715" s="15" t="s">
        <v>122</v>
      </c>
      <c r="C715" s="15" t="s">
        <v>105</v>
      </c>
      <c r="D715" s="15" t="s">
        <v>115</v>
      </c>
      <c r="E715" s="15" t="s">
        <v>112</v>
      </c>
      <c r="F715" s="15">
        <v>1.29</v>
      </c>
      <c r="G715" s="15">
        <v>347.9</v>
      </c>
      <c r="H715" s="15">
        <v>23.9</v>
      </c>
      <c r="I715" s="15">
        <v>58.4</v>
      </c>
      <c r="J715" s="15">
        <v>7.3</v>
      </c>
      <c r="K715" s="15">
        <v>7.85</v>
      </c>
      <c r="L715" s="15">
        <v>29.5</v>
      </c>
      <c r="M715" s="15">
        <v>142</v>
      </c>
      <c r="N715" s="15">
        <v>73.7</v>
      </c>
      <c r="O715" s="15">
        <v>111.1</v>
      </c>
      <c r="P715" s="15" t="s">
        <v>127</v>
      </c>
      <c r="Q715" s="15">
        <v>226</v>
      </c>
      <c r="R715" s="15">
        <v>3.5</v>
      </c>
      <c r="S715" s="15">
        <v>0.9</v>
      </c>
      <c r="T715" s="15">
        <v>0.59</v>
      </c>
      <c r="U715" s="15">
        <v>0.76</v>
      </c>
      <c r="V715" s="15">
        <v>22256</v>
      </c>
      <c r="W715" s="15">
        <v>99427</v>
      </c>
      <c r="X715" s="15">
        <v>16915</v>
      </c>
      <c r="Y715" s="15">
        <v>-82512</v>
      </c>
      <c r="Z715" s="15">
        <v>2006</v>
      </c>
      <c r="AA715" s="15">
        <v>0.379</v>
      </c>
      <c r="AB715" s="15">
        <v>55.8</v>
      </c>
    </row>
    <row r="716" spans="1:28" ht="15" customHeight="1" x14ac:dyDescent="0.3">
      <c r="A716" s="15" t="s">
        <v>844</v>
      </c>
      <c r="B716" s="15" t="s">
        <v>146</v>
      </c>
      <c r="C716" s="15" t="s">
        <v>99</v>
      </c>
      <c r="D716" s="15" t="s">
        <v>100</v>
      </c>
      <c r="E716" s="15" t="s">
        <v>112</v>
      </c>
      <c r="F716" s="15">
        <v>7.58</v>
      </c>
      <c r="G716" s="15">
        <v>524.9</v>
      </c>
      <c r="H716" s="15">
        <v>23.3</v>
      </c>
      <c r="I716" s="15">
        <v>55.9</v>
      </c>
      <c r="J716" s="15">
        <v>6.7</v>
      </c>
      <c r="K716" s="15">
        <v>7.16</v>
      </c>
      <c r="L716" s="15">
        <v>16.7</v>
      </c>
      <c r="M716" s="15">
        <v>102.6</v>
      </c>
      <c r="N716" s="15">
        <v>57.9</v>
      </c>
      <c r="O716" s="15">
        <v>112.5</v>
      </c>
      <c r="P716" s="15" t="s">
        <v>127</v>
      </c>
      <c r="Q716" s="15">
        <v>121.6</v>
      </c>
      <c r="R716" s="15">
        <v>4.8600000000000003</v>
      </c>
      <c r="S716" s="15">
        <v>0.93</v>
      </c>
      <c r="T716" s="15">
        <v>2.73</v>
      </c>
      <c r="U716" s="15">
        <v>20.69</v>
      </c>
      <c r="V716" s="15">
        <v>24749</v>
      </c>
      <c r="W716" s="15">
        <v>448472</v>
      </c>
      <c r="X716" s="15">
        <v>512057</v>
      </c>
      <c r="Y716" s="15">
        <v>63585</v>
      </c>
      <c r="Z716" s="15">
        <v>4349</v>
      </c>
      <c r="AA716" s="15">
        <v>4.7569999999999997</v>
      </c>
      <c r="AB716" s="15">
        <v>45.5</v>
      </c>
    </row>
    <row r="717" spans="1:28" ht="15" customHeight="1" x14ac:dyDescent="0.3">
      <c r="A717" s="15" t="s">
        <v>845</v>
      </c>
      <c r="B717" s="15" t="s">
        <v>118</v>
      </c>
      <c r="C717" s="15" t="s">
        <v>119</v>
      </c>
      <c r="D717" s="15" t="s">
        <v>130</v>
      </c>
      <c r="E717" s="15" t="s">
        <v>120</v>
      </c>
      <c r="F717" s="15">
        <v>7.39</v>
      </c>
      <c r="G717" s="15">
        <v>380.6</v>
      </c>
      <c r="H717" s="15">
        <v>27.4</v>
      </c>
      <c r="I717" s="15">
        <v>64.599999999999994</v>
      </c>
      <c r="J717" s="15">
        <v>6.3</v>
      </c>
      <c r="K717" s="15">
        <v>6.8</v>
      </c>
      <c r="L717" s="15">
        <v>25.8</v>
      </c>
      <c r="M717" s="15">
        <v>83.5</v>
      </c>
      <c r="N717" s="15">
        <v>69.2</v>
      </c>
      <c r="O717" s="15">
        <v>70.8</v>
      </c>
      <c r="P717" s="15" t="s">
        <v>127</v>
      </c>
      <c r="Q717" s="15">
        <v>196.7</v>
      </c>
      <c r="R717" s="15">
        <v>8.6300000000000008</v>
      </c>
      <c r="S717" s="15">
        <v>0.8</v>
      </c>
      <c r="T717" s="15">
        <v>1.69</v>
      </c>
      <c r="U717" s="15">
        <v>12.49</v>
      </c>
      <c r="V717" s="15">
        <v>80118</v>
      </c>
      <c r="W717" s="15">
        <v>592330</v>
      </c>
      <c r="X717" s="15">
        <v>1000674</v>
      </c>
      <c r="Y717" s="15">
        <v>408344</v>
      </c>
      <c r="Z717" s="15">
        <v>5310</v>
      </c>
      <c r="AA717" s="15">
        <v>2.3519999999999999</v>
      </c>
      <c r="AB717" s="15">
        <v>29.3</v>
      </c>
    </row>
    <row r="718" spans="1:28" ht="15" customHeight="1" x14ac:dyDescent="0.3">
      <c r="A718" s="15" t="s">
        <v>846</v>
      </c>
      <c r="B718" s="15" t="s">
        <v>109</v>
      </c>
      <c r="C718" s="15" t="s">
        <v>119</v>
      </c>
      <c r="D718" s="15" t="s">
        <v>106</v>
      </c>
      <c r="E718" s="15" t="s">
        <v>101</v>
      </c>
      <c r="F718" s="15">
        <v>6.77</v>
      </c>
      <c r="G718" s="15">
        <v>875.2</v>
      </c>
      <c r="H718" s="15">
        <v>32.700000000000003</v>
      </c>
      <c r="I718" s="15">
        <v>79.099999999999994</v>
      </c>
      <c r="J718" s="15">
        <v>7.6</v>
      </c>
      <c r="K718" s="15">
        <v>7.4</v>
      </c>
      <c r="L718" s="15">
        <v>31</v>
      </c>
      <c r="M718" s="15">
        <v>136.6</v>
      </c>
      <c r="N718" s="15">
        <v>99.6</v>
      </c>
      <c r="O718" s="15">
        <v>134.69999999999999</v>
      </c>
      <c r="P718" s="15" t="s">
        <v>107</v>
      </c>
      <c r="Q718" s="15">
        <v>198.6</v>
      </c>
      <c r="R718" s="15">
        <v>1.29</v>
      </c>
      <c r="S718" s="15">
        <v>0.69</v>
      </c>
      <c r="T718" s="15">
        <v>2.64</v>
      </c>
      <c r="U718" s="15">
        <v>17.87</v>
      </c>
      <c r="V718" s="15">
        <v>24183</v>
      </c>
      <c r="W718" s="15">
        <v>447692</v>
      </c>
      <c r="X718" s="15">
        <v>432150</v>
      </c>
      <c r="Y718" s="15">
        <v>-15542</v>
      </c>
      <c r="Z718" s="15">
        <v>4409</v>
      </c>
      <c r="AA718" s="15">
        <v>4.0529999999999999</v>
      </c>
      <c r="AB718" s="15">
        <v>69.3</v>
      </c>
    </row>
    <row r="719" spans="1:28" ht="15" customHeight="1" x14ac:dyDescent="0.3">
      <c r="A719" s="15" t="s">
        <v>847</v>
      </c>
      <c r="B719" s="15" t="s">
        <v>146</v>
      </c>
      <c r="C719" s="15" t="s">
        <v>110</v>
      </c>
      <c r="D719" s="15" t="s">
        <v>106</v>
      </c>
      <c r="E719" s="15" t="s">
        <v>112</v>
      </c>
      <c r="F719" s="15">
        <v>5.7</v>
      </c>
      <c r="G719" s="15">
        <v>300.2</v>
      </c>
      <c r="H719" s="15">
        <v>22</v>
      </c>
      <c r="I719" s="15">
        <v>77.400000000000006</v>
      </c>
      <c r="J719" s="15">
        <v>8.5</v>
      </c>
      <c r="K719" s="15">
        <v>6.15</v>
      </c>
      <c r="L719" s="15">
        <v>20.5</v>
      </c>
      <c r="M719" s="15">
        <v>93.5</v>
      </c>
      <c r="N719" s="15">
        <v>50.4</v>
      </c>
      <c r="O719" s="15">
        <v>112.6</v>
      </c>
      <c r="P719" s="15" t="s">
        <v>102</v>
      </c>
      <c r="Q719" s="15">
        <v>149.80000000000001</v>
      </c>
      <c r="R719" s="15">
        <v>3.11</v>
      </c>
      <c r="S719" s="15">
        <v>0.95</v>
      </c>
      <c r="T719" s="15">
        <v>2.36</v>
      </c>
      <c r="U719" s="15">
        <v>13.45</v>
      </c>
      <c r="V719" s="15">
        <v>19225</v>
      </c>
      <c r="W719" s="15">
        <v>342297</v>
      </c>
      <c r="X719" s="15">
        <v>258576</v>
      </c>
      <c r="Y719" s="15">
        <v>-83721</v>
      </c>
      <c r="Z719" s="15">
        <v>2516</v>
      </c>
      <c r="AA719" s="15">
        <v>5.3460000000000001</v>
      </c>
      <c r="AB719" s="15">
        <v>51.4</v>
      </c>
    </row>
    <row r="720" spans="1:28" ht="15" customHeight="1" x14ac:dyDescent="0.3">
      <c r="A720" s="15" t="s">
        <v>848</v>
      </c>
      <c r="B720" s="15" t="s">
        <v>98</v>
      </c>
      <c r="C720" s="15" t="s">
        <v>105</v>
      </c>
      <c r="D720" s="15" t="s">
        <v>115</v>
      </c>
      <c r="E720" s="15" t="s">
        <v>112</v>
      </c>
      <c r="F720" s="15">
        <v>8.3699999999999992</v>
      </c>
      <c r="G720" s="15">
        <v>599.70000000000005</v>
      </c>
      <c r="H720" s="15">
        <v>27.3</v>
      </c>
      <c r="I720" s="15">
        <v>59.4</v>
      </c>
      <c r="J720" s="15">
        <v>8.9</v>
      </c>
      <c r="K720" s="15">
        <v>6.48</v>
      </c>
      <c r="L720" s="15">
        <v>15.7</v>
      </c>
      <c r="M720" s="15">
        <v>160.4</v>
      </c>
      <c r="N720" s="15">
        <v>51.7</v>
      </c>
      <c r="O720" s="15">
        <v>158.19999999999999</v>
      </c>
      <c r="P720" s="15" t="s">
        <v>107</v>
      </c>
      <c r="Q720" s="15">
        <v>234.9</v>
      </c>
      <c r="R720" s="15">
        <v>5.45</v>
      </c>
      <c r="S720" s="15">
        <v>0.8</v>
      </c>
      <c r="T720" s="15">
        <v>4.29</v>
      </c>
      <c r="U720" s="15">
        <v>35.909999999999997</v>
      </c>
      <c r="V720" s="15">
        <v>25820</v>
      </c>
      <c r="W720" s="15">
        <v>534924</v>
      </c>
      <c r="X720" s="15">
        <v>927196</v>
      </c>
      <c r="Y720" s="15">
        <v>392272</v>
      </c>
      <c r="Z720" s="15">
        <v>18680</v>
      </c>
      <c r="AA720" s="15">
        <v>1.9219999999999999</v>
      </c>
      <c r="AB720" s="15">
        <v>34.200000000000003</v>
      </c>
    </row>
    <row r="721" spans="1:28" ht="15" customHeight="1" x14ac:dyDescent="0.3">
      <c r="A721" s="15" t="s">
        <v>849</v>
      </c>
      <c r="B721" s="15" t="s">
        <v>118</v>
      </c>
      <c r="C721" s="15" t="s">
        <v>129</v>
      </c>
      <c r="D721" s="15" t="s">
        <v>130</v>
      </c>
      <c r="E721" s="15" t="s">
        <v>112</v>
      </c>
      <c r="F721" s="15">
        <v>4.8099999999999996</v>
      </c>
      <c r="G721" s="15">
        <v>178.9</v>
      </c>
      <c r="H721" s="15">
        <v>22.9</v>
      </c>
      <c r="I721" s="15">
        <v>45.3</v>
      </c>
      <c r="J721" s="15">
        <v>7.7</v>
      </c>
      <c r="K721" s="15">
        <v>6.73</v>
      </c>
      <c r="L721" s="15">
        <v>24.7</v>
      </c>
      <c r="M721" s="15">
        <v>90.4</v>
      </c>
      <c r="N721" s="15">
        <v>51.5</v>
      </c>
      <c r="O721" s="15">
        <v>69.400000000000006</v>
      </c>
      <c r="P721" s="15" t="s">
        <v>116</v>
      </c>
      <c r="Q721" s="15">
        <v>207.7</v>
      </c>
      <c r="R721" s="15">
        <v>5.25</v>
      </c>
      <c r="S721" s="15">
        <v>0.65</v>
      </c>
      <c r="T721" s="15">
        <v>1</v>
      </c>
      <c r="U721" s="15">
        <v>4.8099999999999996</v>
      </c>
      <c r="V721" s="15">
        <v>67689</v>
      </c>
      <c r="W721" s="15">
        <v>305913</v>
      </c>
      <c r="X721" s="15">
        <v>325584</v>
      </c>
      <c r="Y721" s="15">
        <v>19671</v>
      </c>
      <c r="Z721" s="15">
        <v>1584</v>
      </c>
      <c r="AA721" s="15">
        <v>3.0369999999999999</v>
      </c>
      <c r="AB721" s="15">
        <v>33.200000000000003</v>
      </c>
    </row>
    <row r="722" spans="1:28" ht="15" customHeight="1" x14ac:dyDescent="0.3">
      <c r="A722" s="15" t="s">
        <v>850</v>
      </c>
      <c r="B722" s="15" t="s">
        <v>126</v>
      </c>
      <c r="C722" s="15" t="s">
        <v>99</v>
      </c>
      <c r="D722" s="15" t="s">
        <v>106</v>
      </c>
      <c r="E722" s="15" t="s">
        <v>101</v>
      </c>
      <c r="F722" s="15">
        <v>0.83</v>
      </c>
      <c r="G722" s="15">
        <v>788.4</v>
      </c>
      <c r="H722" s="15">
        <v>29.8</v>
      </c>
      <c r="I722" s="15">
        <v>75.400000000000006</v>
      </c>
      <c r="J722" s="15">
        <v>7.1</v>
      </c>
      <c r="K722" s="15">
        <v>6.96</v>
      </c>
      <c r="L722" s="15">
        <v>32.4</v>
      </c>
      <c r="M722" s="15">
        <v>139.19999999999999</v>
      </c>
      <c r="N722" s="15">
        <v>54.4</v>
      </c>
      <c r="O722" s="15">
        <v>96.1</v>
      </c>
      <c r="P722" s="15" t="s">
        <v>116</v>
      </c>
      <c r="Q722" s="15">
        <v>126</v>
      </c>
      <c r="R722" s="15">
        <v>7.91</v>
      </c>
      <c r="S722" s="15">
        <v>0.86</v>
      </c>
      <c r="T722" s="15">
        <v>3.88</v>
      </c>
      <c r="U722" s="15">
        <v>3.22</v>
      </c>
      <c r="V722" s="15">
        <v>19654</v>
      </c>
      <c r="W722" s="15">
        <v>48693</v>
      </c>
      <c r="X722" s="15">
        <v>63286</v>
      </c>
      <c r="Y722" s="15">
        <v>14593</v>
      </c>
      <c r="Z722" s="15">
        <v>272</v>
      </c>
      <c r="AA722" s="15">
        <v>11.837999999999999</v>
      </c>
      <c r="AB722" s="15">
        <v>46.9</v>
      </c>
    </row>
    <row r="723" spans="1:28" ht="15" customHeight="1" x14ac:dyDescent="0.3">
      <c r="A723" s="15" t="s">
        <v>851</v>
      </c>
      <c r="B723" s="15" t="s">
        <v>98</v>
      </c>
      <c r="C723" s="15" t="s">
        <v>110</v>
      </c>
      <c r="D723" s="15" t="s">
        <v>132</v>
      </c>
      <c r="E723" s="15" t="s">
        <v>112</v>
      </c>
      <c r="F723" s="15">
        <v>6.31</v>
      </c>
      <c r="G723" s="15">
        <v>484.3</v>
      </c>
      <c r="H723" s="15">
        <v>20.9</v>
      </c>
      <c r="I723" s="15">
        <v>50.3</v>
      </c>
      <c r="J723" s="15">
        <v>7.8</v>
      </c>
      <c r="K723" s="15">
        <v>7.37</v>
      </c>
      <c r="L723" s="15">
        <v>23.4</v>
      </c>
      <c r="M723" s="15">
        <v>101.9</v>
      </c>
      <c r="N723" s="15">
        <v>30.1</v>
      </c>
      <c r="O723" s="15">
        <v>76.900000000000006</v>
      </c>
      <c r="P723" s="15" t="s">
        <v>127</v>
      </c>
      <c r="Q723" s="15">
        <v>169.8</v>
      </c>
      <c r="R723" s="15">
        <v>2.35</v>
      </c>
      <c r="S723" s="15">
        <v>0.67</v>
      </c>
      <c r="T723" s="15">
        <v>0.97</v>
      </c>
      <c r="U723" s="15">
        <v>6.12</v>
      </c>
      <c r="V723" s="15">
        <v>117021</v>
      </c>
      <c r="W723" s="15">
        <v>401995</v>
      </c>
      <c r="X723" s="15">
        <v>716169</v>
      </c>
      <c r="Y723" s="15">
        <v>314174</v>
      </c>
      <c r="Z723" s="15">
        <v>3218</v>
      </c>
      <c r="AA723" s="15">
        <v>1.9019999999999999</v>
      </c>
      <c r="AB723" s="15">
        <v>43.1</v>
      </c>
    </row>
    <row r="724" spans="1:28" ht="15" customHeight="1" x14ac:dyDescent="0.3">
      <c r="A724" s="15" t="s">
        <v>852</v>
      </c>
      <c r="B724" s="15" t="s">
        <v>109</v>
      </c>
      <c r="C724" s="15" t="s">
        <v>170</v>
      </c>
      <c r="D724" s="15" t="s">
        <v>144</v>
      </c>
      <c r="E724" s="15" t="s">
        <v>101</v>
      </c>
      <c r="F724" s="15">
        <v>1.86</v>
      </c>
      <c r="G724" s="15">
        <v>715</v>
      </c>
      <c r="H724" s="15">
        <v>19.399999999999999</v>
      </c>
      <c r="I724" s="15">
        <v>81.5</v>
      </c>
      <c r="J724" s="15">
        <v>6.6</v>
      </c>
      <c r="K724" s="15">
        <v>6.68</v>
      </c>
      <c r="L724" s="15">
        <v>33.9</v>
      </c>
      <c r="M724" s="15">
        <v>103.9</v>
      </c>
      <c r="N724" s="15">
        <v>79.099999999999994</v>
      </c>
      <c r="O724" s="15">
        <v>118.1</v>
      </c>
      <c r="P724" s="15" t="s">
        <v>107</v>
      </c>
      <c r="Q724" s="15">
        <v>171.2</v>
      </c>
      <c r="R724" s="15">
        <v>4.42</v>
      </c>
      <c r="S724" s="15">
        <v>0.98</v>
      </c>
      <c r="T724" s="15">
        <v>2.08</v>
      </c>
      <c r="U724" s="15">
        <v>3.87</v>
      </c>
      <c r="V724" s="15">
        <v>55512</v>
      </c>
      <c r="W724" s="15">
        <v>119928</v>
      </c>
      <c r="X724" s="15">
        <v>214831</v>
      </c>
      <c r="Y724" s="15">
        <v>94903</v>
      </c>
      <c r="Z724" s="15">
        <v>1162</v>
      </c>
      <c r="AA724" s="15">
        <v>3.33</v>
      </c>
      <c r="AB724" s="15">
        <v>55.3</v>
      </c>
    </row>
    <row r="725" spans="1:28" ht="15" customHeight="1" x14ac:dyDescent="0.3">
      <c r="A725" s="15" t="s">
        <v>853</v>
      </c>
      <c r="B725" s="15" t="s">
        <v>109</v>
      </c>
      <c r="C725" s="15" t="s">
        <v>119</v>
      </c>
      <c r="D725" s="15" t="s">
        <v>177</v>
      </c>
      <c r="E725" s="15" t="s">
        <v>112</v>
      </c>
      <c r="F725" s="15">
        <v>6.35</v>
      </c>
      <c r="G725" s="15">
        <v>637.79999999999995</v>
      </c>
      <c r="H725" s="15">
        <v>24.1</v>
      </c>
      <c r="I725" s="15">
        <v>59.4</v>
      </c>
      <c r="J725" s="15">
        <v>7.5</v>
      </c>
      <c r="K725" s="15">
        <v>7.16</v>
      </c>
      <c r="L725" s="15">
        <v>16.899999999999999</v>
      </c>
      <c r="M725" s="15">
        <v>97.3</v>
      </c>
      <c r="N725" s="15">
        <v>75.2</v>
      </c>
      <c r="O725" s="15">
        <v>144.5</v>
      </c>
      <c r="P725" s="15" t="s">
        <v>107</v>
      </c>
      <c r="Q725" s="15">
        <v>200.7</v>
      </c>
      <c r="R725" s="15">
        <v>1.6</v>
      </c>
      <c r="S725" s="15">
        <v>0.73</v>
      </c>
      <c r="T725" s="15">
        <v>56.17</v>
      </c>
      <c r="U725" s="15">
        <v>356.68</v>
      </c>
      <c r="V725" s="15">
        <v>3776</v>
      </c>
      <c r="W725" s="15">
        <v>469206</v>
      </c>
      <c r="X725" s="15">
        <v>1346824</v>
      </c>
      <c r="Y725" s="15">
        <v>877618</v>
      </c>
      <c r="Z725" s="15">
        <v>12310</v>
      </c>
      <c r="AA725" s="15">
        <v>28.975000000000001</v>
      </c>
      <c r="AB725" s="15">
        <v>49.7</v>
      </c>
    </row>
    <row r="726" spans="1:28" ht="15" customHeight="1" x14ac:dyDescent="0.3">
      <c r="A726" s="15" t="s">
        <v>854</v>
      </c>
      <c r="B726" s="15" t="s">
        <v>137</v>
      </c>
      <c r="C726" s="15" t="s">
        <v>123</v>
      </c>
      <c r="D726" s="15" t="s">
        <v>106</v>
      </c>
      <c r="E726" s="15" t="s">
        <v>101</v>
      </c>
      <c r="F726" s="15">
        <v>11.97</v>
      </c>
      <c r="G726" s="15">
        <v>991.7</v>
      </c>
      <c r="H726" s="15">
        <v>25.6</v>
      </c>
      <c r="I726" s="15">
        <v>71.400000000000006</v>
      </c>
      <c r="J726" s="15">
        <v>7.2</v>
      </c>
      <c r="K726" s="15">
        <v>6.35</v>
      </c>
      <c r="L726" s="15">
        <v>30.7</v>
      </c>
      <c r="M726" s="15">
        <v>54.9</v>
      </c>
      <c r="N726" s="15">
        <v>39.700000000000003</v>
      </c>
      <c r="O726" s="15">
        <v>139</v>
      </c>
      <c r="P726" s="15" t="s">
        <v>107</v>
      </c>
      <c r="Q726" s="15">
        <v>210.9</v>
      </c>
      <c r="R726" s="15">
        <v>3.86</v>
      </c>
      <c r="S726" s="15">
        <v>0.83</v>
      </c>
      <c r="T726" s="15">
        <v>3.19</v>
      </c>
      <c r="U726" s="15">
        <v>38.18</v>
      </c>
      <c r="V726" s="15">
        <v>23937</v>
      </c>
      <c r="W726" s="15">
        <v>840092</v>
      </c>
      <c r="X726" s="15">
        <v>913915</v>
      </c>
      <c r="Y726" s="15">
        <v>73823</v>
      </c>
      <c r="Z726" s="15">
        <v>9880</v>
      </c>
      <c r="AA726" s="15">
        <v>3.8639999999999999</v>
      </c>
      <c r="AB726" s="15">
        <v>55.7</v>
      </c>
    </row>
    <row r="727" spans="1:28" ht="15" customHeight="1" x14ac:dyDescent="0.3">
      <c r="A727" s="15" t="s">
        <v>855</v>
      </c>
      <c r="B727" s="15" t="s">
        <v>137</v>
      </c>
      <c r="C727" s="15" t="s">
        <v>99</v>
      </c>
      <c r="D727" s="15" t="s">
        <v>130</v>
      </c>
      <c r="E727" s="15" t="s">
        <v>112</v>
      </c>
      <c r="F727" s="15">
        <v>9.0399999999999991</v>
      </c>
      <c r="G727" s="15">
        <v>543.29999999999995</v>
      </c>
      <c r="H727" s="15">
        <v>24.4</v>
      </c>
      <c r="I727" s="15">
        <v>52.6</v>
      </c>
      <c r="J727" s="15">
        <v>7.2</v>
      </c>
      <c r="K727" s="15">
        <v>6.95</v>
      </c>
      <c r="L727" s="15">
        <v>21.4</v>
      </c>
      <c r="M727" s="15">
        <v>100.6</v>
      </c>
      <c r="N727" s="15">
        <v>50.7</v>
      </c>
      <c r="O727" s="15">
        <v>93.7</v>
      </c>
      <c r="P727" s="15" t="s">
        <v>102</v>
      </c>
      <c r="Q727" s="15">
        <v>239.5</v>
      </c>
      <c r="R727" s="15">
        <v>5.34</v>
      </c>
      <c r="S727" s="15">
        <v>0.83</v>
      </c>
      <c r="T727" s="15">
        <v>2.13</v>
      </c>
      <c r="U727" s="15">
        <v>19.260000000000002</v>
      </c>
      <c r="V727" s="15">
        <v>56961</v>
      </c>
      <c r="W727" s="15">
        <v>646364</v>
      </c>
      <c r="X727" s="15">
        <v>1097069</v>
      </c>
      <c r="Y727" s="15">
        <v>450705</v>
      </c>
      <c r="Z727" s="15">
        <v>6811</v>
      </c>
      <c r="AA727" s="15">
        <v>2.8279999999999998</v>
      </c>
      <c r="AB727" s="15">
        <v>39.700000000000003</v>
      </c>
    </row>
    <row r="728" spans="1:28" ht="15" customHeight="1" x14ac:dyDescent="0.3">
      <c r="A728" s="15" t="s">
        <v>856</v>
      </c>
      <c r="B728" s="15" t="s">
        <v>126</v>
      </c>
      <c r="C728" s="15" t="s">
        <v>134</v>
      </c>
      <c r="D728" s="15" t="s">
        <v>106</v>
      </c>
      <c r="E728" s="15" t="s">
        <v>120</v>
      </c>
      <c r="F728" s="15">
        <v>1.33</v>
      </c>
      <c r="G728" s="15">
        <v>340.8</v>
      </c>
      <c r="H728" s="15">
        <v>27.4</v>
      </c>
      <c r="I728" s="15">
        <v>59.3</v>
      </c>
      <c r="J728" s="15">
        <v>8.6999999999999993</v>
      </c>
      <c r="K728" s="15">
        <v>7.11</v>
      </c>
      <c r="L728" s="15">
        <v>14.6</v>
      </c>
      <c r="M728" s="15">
        <v>143.5</v>
      </c>
      <c r="N728" s="15">
        <v>59.9</v>
      </c>
      <c r="O728" s="15">
        <v>93.7</v>
      </c>
      <c r="P728" s="15" t="s">
        <v>102</v>
      </c>
      <c r="Q728" s="15">
        <v>231.1</v>
      </c>
      <c r="R728" s="15">
        <v>9.69</v>
      </c>
      <c r="S728" s="15">
        <v>0.74</v>
      </c>
      <c r="T728" s="15">
        <v>3.21</v>
      </c>
      <c r="U728" s="15">
        <v>4.2699999999999996</v>
      </c>
      <c r="V728" s="15">
        <v>23063</v>
      </c>
      <c r="W728" s="15">
        <v>117381</v>
      </c>
      <c r="X728" s="15">
        <v>98479</v>
      </c>
      <c r="Y728" s="15">
        <v>-18902</v>
      </c>
      <c r="Z728" s="15">
        <v>701</v>
      </c>
      <c r="AA728" s="15">
        <v>6.0910000000000002</v>
      </c>
      <c r="AB728" s="15">
        <v>14.4</v>
      </c>
    </row>
    <row r="729" spans="1:28" ht="15" customHeight="1" x14ac:dyDescent="0.3">
      <c r="A729" s="15" t="s">
        <v>857</v>
      </c>
      <c r="B729" s="15" t="s">
        <v>98</v>
      </c>
      <c r="C729" s="15" t="s">
        <v>105</v>
      </c>
      <c r="D729" s="15" t="s">
        <v>132</v>
      </c>
      <c r="E729" s="15" t="s">
        <v>120</v>
      </c>
      <c r="F729" s="15">
        <v>13.09</v>
      </c>
      <c r="G729" s="15">
        <v>345.2</v>
      </c>
      <c r="H729" s="15">
        <v>33.799999999999997</v>
      </c>
      <c r="I729" s="15">
        <v>45</v>
      </c>
      <c r="J729" s="15">
        <v>7.5</v>
      </c>
      <c r="K729" s="15">
        <v>7.01</v>
      </c>
      <c r="L729" s="15">
        <v>14.3</v>
      </c>
      <c r="M729" s="15">
        <v>135.4</v>
      </c>
      <c r="N729" s="15">
        <v>71.900000000000006</v>
      </c>
      <c r="O729" s="15">
        <v>97.9</v>
      </c>
      <c r="P729" s="15" t="s">
        <v>127</v>
      </c>
      <c r="Q729" s="15">
        <v>246.7</v>
      </c>
      <c r="R729" s="15">
        <v>7.33</v>
      </c>
      <c r="S729" s="15">
        <v>0.73</v>
      </c>
      <c r="T729" s="15">
        <v>1.81</v>
      </c>
      <c r="U729" s="15">
        <v>23.69</v>
      </c>
      <c r="V729" s="15">
        <v>92667</v>
      </c>
      <c r="W729" s="15">
        <v>1202058</v>
      </c>
      <c r="X729" s="15">
        <v>2195281</v>
      </c>
      <c r="Y729" s="15">
        <v>993223</v>
      </c>
      <c r="Z729" s="15">
        <v>9124</v>
      </c>
      <c r="AA729" s="15">
        <v>2.5960000000000001</v>
      </c>
      <c r="AB729" s="15">
        <v>29.5</v>
      </c>
    </row>
    <row r="730" spans="1:28" ht="15" customHeight="1" x14ac:dyDescent="0.3">
      <c r="A730" s="15" t="s">
        <v>858</v>
      </c>
      <c r="B730" s="15" t="s">
        <v>122</v>
      </c>
      <c r="C730" s="15" t="s">
        <v>134</v>
      </c>
      <c r="D730" s="15" t="s">
        <v>111</v>
      </c>
      <c r="E730" s="15" t="s">
        <v>112</v>
      </c>
      <c r="F730" s="15">
        <v>0.71</v>
      </c>
      <c r="G730" s="15">
        <v>697.3</v>
      </c>
      <c r="H730" s="15">
        <v>22.7</v>
      </c>
      <c r="I730" s="15">
        <v>54.7</v>
      </c>
      <c r="J730" s="15">
        <v>8.1</v>
      </c>
      <c r="K730" s="15">
        <v>5.84</v>
      </c>
      <c r="L730" s="15">
        <v>19.100000000000001</v>
      </c>
      <c r="M730" s="15">
        <v>163.9</v>
      </c>
      <c r="N730" s="15">
        <v>120</v>
      </c>
      <c r="O730" s="15">
        <v>154.6</v>
      </c>
      <c r="P730" s="15" t="s">
        <v>107</v>
      </c>
      <c r="Q730" s="15">
        <v>159</v>
      </c>
      <c r="R730" s="15">
        <v>6.51</v>
      </c>
      <c r="S730" s="15">
        <v>0.84</v>
      </c>
      <c r="T730" s="15">
        <v>0.78</v>
      </c>
      <c r="U730" s="15">
        <v>0.55000000000000004</v>
      </c>
      <c r="V730" s="15">
        <v>76946</v>
      </c>
      <c r="W730" s="15">
        <v>48011</v>
      </c>
      <c r="X730" s="15">
        <v>42320</v>
      </c>
      <c r="Y730" s="15">
        <v>-5691</v>
      </c>
      <c r="Z730" s="15">
        <v>320</v>
      </c>
      <c r="AA730" s="15">
        <v>1.7190000000000001</v>
      </c>
      <c r="AB730" s="15">
        <v>49.1</v>
      </c>
    </row>
    <row r="731" spans="1:28" ht="15" customHeight="1" x14ac:dyDescent="0.3">
      <c r="A731" s="15" t="s">
        <v>859</v>
      </c>
      <c r="B731" s="15" t="s">
        <v>146</v>
      </c>
      <c r="C731" s="15" t="s">
        <v>123</v>
      </c>
      <c r="D731" s="15" t="s">
        <v>177</v>
      </c>
      <c r="E731" s="15" t="s">
        <v>101</v>
      </c>
      <c r="F731" s="15">
        <v>13.65</v>
      </c>
      <c r="G731" s="15">
        <v>1032.2</v>
      </c>
      <c r="H731" s="15">
        <v>33</v>
      </c>
      <c r="I731" s="15">
        <v>76.7</v>
      </c>
      <c r="J731" s="15">
        <v>7.4</v>
      </c>
      <c r="K731" s="15">
        <v>6.08</v>
      </c>
      <c r="L731" s="15">
        <v>29.7</v>
      </c>
      <c r="M731" s="15">
        <v>167.7</v>
      </c>
      <c r="N731" s="15">
        <v>50.4</v>
      </c>
      <c r="O731" s="15">
        <v>126.5</v>
      </c>
      <c r="P731" s="15" t="s">
        <v>116</v>
      </c>
      <c r="Q731" s="15">
        <v>292.60000000000002</v>
      </c>
      <c r="R731" s="15">
        <v>0.5</v>
      </c>
      <c r="S731" s="15">
        <v>0.98</v>
      </c>
      <c r="T731" s="15">
        <v>29.44</v>
      </c>
      <c r="U731" s="15">
        <v>401.86</v>
      </c>
      <c r="V731" s="15">
        <v>3626</v>
      </c>
      <c r="W731" s="15">
        <v>959826</v>
      </c>
      <c r="X731" s="15">
        <v>1457144</v>
      </c>
      <c r="Y731" s="15">
        <v>497318</v>
      </c>
      <c r="Z731" s="15">
        <v>12411</v>
      </c>
      <c r="AA731" s="15">
        <v>32.378999999999998</v>
      </c>
      <c r="AB731" s="15">
        <v>73.599999999999994</v>
      </c>
    </row>
    <row r="732" spans="1:28" ht="15" customHeight="1" x14ac:dyDescent="0.3">
      <c r="A732" s="15" t="s">
        <v>860</v>
      </c>
      <c r="B732" s="15" t="s">
        <v>146</v>
      </c>
      <c r="C732" s="15" t="s">
        <v>129</v>
      </c>
      <c r="D732" s="15" t="s">
        <v>100</v>
      </c>
      <c r="E732" s="15" t="s">
        <v>120</v>
      </c>
      <c r="F732" s="15">
        <v>11.6</v>
      </c>
      <c r="G732" s="15">
        <v>275.5</v>
      </c>
      <c r="H732" s="15">
        <v>30.8</v>
      </c>
      <c r="I732" s="15">
        <v>51.2</v>
      </c>
      <c r="J732" s="15">
        <v>9.3000000000000007</v>
      </c>
      <c r="K732" s="15">
        <v>6.39</v>
      </c>
      <c r="L732" s="15">
        <v>17.5</v>
      </c>
      <c r="M732" s="15">
        <v>168.4</v>
      </c>
      <c r="N732" s="15">
        <v>65.900000000000006</v>
      </c>
      <c r="O732" s="15">
        <v>128.1</v>
      </c>
      <c r="P732" s="15" t="s">
        <v>107</v>
      </c>
      <c r="Q732" s="15">
        <v>273.60000000000002</v>
      </c>
      <c r="R732" s="15">
        <v>5.47</v>
      </c>
      <c r="S732" s="15">
        <v>0.65</v>
      </c>
      <c r="T732" s="15">
        <v>1.99</v>
      </c>
      <c r="U732" s="15">
        <v>23.08</v>
      </c>
      <c r="V732" s="15">
        <v>22030</v>
      </c>
      <c r="W732" s="15">
        <v>814045</v>
      </c>
      <c r="X732" s="15">
        <v>508452</v>
      </c>
      <c r="Y732" s="15">
        <v>-305593</v>
      </c>
      <c r="Z732" s="15">
        <v>7859</v>
      </c>
      <c r="AA732" s="15">
        <v>2.9369999999999998</v>
      </c>
      <c r="AB732" s="15">
        <v>32.200000000000003</v>
      </c>
    </row>
    <row r="733" spans="1:28" ht="15" customHeight="1" x14ac:dyDescent="0.3">
      <c r="A733" s="15" t="s">
        <v>861</v>
      </c>
      <c r="B733" s="15" t="s">
        <v>98</v>
      </c>
      <c r="C733" s="15" t="s">
        <v>114</v>
      </c>
      <c r="D733" s="15" t="s">
        <v>100</v>
      </c>
      <c r="E733" s="15" t="s">
        <v>101</v>
      </c>
      <c r="F733" s="15">
        <v>14.02</v>
      </c>
      <c r="G733" s="15">
        <v>527.1</v>
      </c>
      <c r="H733" s="15">
        <v>34.200000000000003</v>
      </c>
      <c r="I733" s="15">
        <v>80.3</v>
      </c>
      <c r="J733" s="15">
        <v>6.6</v>
      </c>
      <c r="K733" s="15">
        <v>7.43</v>
      </c>
      <c r="L733" s="15">
        <v>33.4</v>
      </c>
      <c r="M733" s="15">
        <v>140.9</v>
      </c>
      <c r="N733" s="15">
        <v>57.6</v>
      </c>
      <c r="O733" s="15">
        <v>121.1</v>
      </c>
      <c r="P733" s="15" t="s">
        <v>107</v>
      </c>
      <c r="Q733" s="15">
        <v>230.2</v>
      </c>
      <c r="R733" s="15">
        <v>5.14</v>
      </c>
      <c r="S733" s="15">
        <v>0.74</v>
      </c>
      <c r="T733" s="15">
        <v>1.43</v>
      </c>
      <c r="U733" s="15">
        <v>20.05</v>
      </c>
      <c r="V733" s="15">
        <v>22313</v>
      </c>
      <c r="W733" s="15">
        <v>974484</v>
      </c>
      <c r="X733" s="15">
        <v>447376</v>
      </c>
      <c r="Y733" s="15">
        <v>-527108</v>
      </c>
      <c r="Z733" s="15">
        <v>10526</v>
      </c>
      <c r="AA733" s="15">
        <v>1.905</v>
      </c>
      <c r="AB733" s="15">
        <v>44.6</v>
      </c>
    </row>
    <row r="734" spans="1:28" ht="15" customHeight="1" x14ac:dyDescent="0.3">
      <c r="A734" s="15" t="s">
        <v>862</v>
      </c>
      <c r="B734" s="15" t="s">
        <v>109</v>
      </c>
      <c r="C734" s="15" t="s">
        <v>123</v>
      </c>
      <c r="D734" s="15" t="s">
        <v>130</v>
      </c>
      <c r="E734" s="15" t="s">
        <v>101</v>
      </c>
      <c r="F734" s="15">
        <v>12.07</v>
      </c>
      <c r="G734" s="15">
        <v>669.7</v>
      </c>
      <c r="H734" s="15">
        <v>25.9</v>
      </c>
      <c r="I734" s="15">
        <v>93.4</v>
      </c>
      <c r="J734" s="15">
        <v>7.1</v>
      </c>
      <c r="K734" s="15">
        <v>8.0500000000000007</v>
      </c>
      <c r="L734" s="15">
        <v>32.6</v>
      </c>
      <c r="M734" s="15">
        <v>81</v>
      </c>
      <c r="N734" s="15">
        <v>52.6</v>
      </c>
      <c r="O734" s="15">
        <v>107.2</v>
      </c>
      <c r="P734" s="15" t="s">
        <v>127</v>
      </c>
      <c r="Q734" s="15">
        <v>151.5</v>
      </c>
      <c r="R734" s="15">
        <v>2.38</v>
      </c>
      <c r="S734" s="15">
        <v>0.85</v>
      </c>
      <c r="T734" s="15">
        <v>0.3</v>
      </c>
      <c r="U734" s="15">
        <v>3.62</v>
      </c>
      <c r="V734" s="15">
        <v>68763</v>
      </c>
      <c r="W734" s="15">
        <v>644173</v>
      </c>
      <c r="X734" s="15">
        <v>248922</v>
      </c>
      <c r="Y734" s="15">
        <v>-395251</v>
      </c>
      <c r="Z734" s="15">
        <v>8980</v>
      </c>
      <c r="AA734" s="15">
        <v>0.40300000000000002</v>
      </c>
      <c r="AB734" s="15">
        <v>66.099999999999994</v>
      </c>
    </row>
    <row r="735" spans="1:28" ht="15" customHeight="1" x14ac:dyDescent="0.3">
      <c r="A735" s="15" t="s">
        <v>863</v>
      </c>
      <c r="B735" s="15" t="s">
        <v>122</v>
      </c>
      <c r="C735" s="15" t="s">
        <v>110</v>
      </c>
      <c r="D735" s="15" t="s">
        <v>177</v>
      </c>
      <c r="E735" s="15" t="s">
        <v>112</v>
      </c>
      <c r="F735" s="15">
        <v>0.81</v>
      </c>
      <c r="G735" s="15">
        <v>362.8</v>
      </c>
      <c r="H735" s="15">
        <v>30.1</v>
      </c>
      <c r="I735" s="15">
        <v>58.8</v>
      </c>
      <c r="J735" s="15">
        <v>8.3000000000000007</v>
      </c>
      <c r="K735" s="15">
        <v>6.19</v>
      </c>
      <c r="L735" s="15">
        <v>35.200000000000003</v>
      </c>
      <c r="M735" s="15">
        <v>136.6</v>
      </c>
      <c r="N735" s="15">
        <v>54.1</v>
      </c>
      <c r="O735" s="15">
        <v>140</v>
      </c>
      <c r="P735" s="15" t="s">
        <v>102</v>
      </c>
      <c r="Q735" s="15">
        <v>236.5</v>
      </c>
      <c r="R735" s="15">
        <v>4.17</v>
      </c>
      <c r="S735" s="15">
        <v>0.67</v>
      </c>
      <c r="T735" s="15">
        <v>48.48</v>
      </c>
      <c r="U735" s="15">
        <v>39.270000000000003</v>
      </c>
      <c r="V735" s="15">
        <v>3683</v>
      </c>
      <c r="W735" s="15">
        <v>53776</v>
      </c>
      <c r="X735" s="15">
        <v>144631</v>
      </c>
      <c r="Y735" s="15">
        <v>90855</v>
      </c>
      <c r="Z735" s="15">
        <v>1193</v>
      </c>
      <c r="AA735" s="15">
        <v>32.917000000000002</v>
      </c>
      <c r="AB735" s="15">
        <v>31.9</v>
      </c>
    </row>
    <row r="736" spans="1:28" ht="15" customHeight="1" x14ac:dyDescent="0.3">
      <c r="A736" s="15" t="s">
        <v>864</v>
      </c>
      <c r="B736" s="15" t="s">
        <v>98</v>
      </c>
      <c r="C736" s="15" t="s">
        <v>129</v>
      </c>
      <c r="D736" s="15" t="s">
        <v>144</v>
      </c>
      <c r="E736" s="15" t="s">
        <v>112</v>
      </c>
      <c r="F736" s="15">
        <v>13.53</v>
      </c>
      <c r="G736" s="15">
        <v>740.4</v>
      </c>
      <c r="H736" s="15">
        <v>26.7</v>
      </c>
      <c r="I736" s="15">
        <v>55.2</v>
      </c>
      <c r="J736" s="15">
        <v>7.9</v>
      </c>
      <c r="K736" s="15">
        <v>5.67</v>
      </c>
      <c r="L736" s="15">
        <v>21</v>
      </c>
      <c r="M736" s="15">
        <v>134.5</v>
      </c>
      <c r="N736" s="15">
        <v>77</v>
      </c>
      <c r="O736" s="15">
        <v>115.5</v>
      </c>
      <c r="P736" s="15" t="s">
        <v>116</v>
      </c>
      <c r="Q736" s="15">
        <v>246.9</v>
      </c>
      <c r="R736" s="15">
        <v>7.73</v>
      </c>
      <c r="S736" s="15">
        <v>0.86</v>
      </c>
      <c r="T736" s="15">
        <v>0.59</v>
      </c>
      <c r="U736" s="15">
        <v>7.98</v>
      </c>
      <c r="V736" s="15">
        <v>50099</v>
      </c>
      <c r="W736" s="15">
        <v>1033996</v>
      </c>
      <c r="X736" s="15">
        <v>399790</v>
      </c>
      <c r="Y736" s="15">
        <v>-634206</v>
      </c>
      <c r="Z736" s="15">
        <v>3725</v>
      </c>
      <c r="AA736" s="15">
        <v>2.1419999999999999</v>
      </c>
      <c r="AB736" s="15">
        <v>42.3</v>
      </c>
    </row>
    <row r="737" spans="1:28" ht="15" customHeight="1" x14ac:dyDescent="0.3">
      <c r="A737" s="15" t="s">
        <v>865</v>
      </c>
      <c r="B737" s="15" t="s">
        <v>126</v>
      </c>
      <c r="C737" s="15" t="s">
        <v>119</v>
      </c>
      <c r="D737" s="15" t="s">
        <v>144</v>
      </c>
      <c r="E737" s="15" t="s">
        <v>112</v>
      </c>
      <c r="F737" s="15">
        <v>3.25</v>
      </c>
      <c r="G737" s="15">
        <v>80</v>
      </c>
      <c r="H737" s="15">
        <v>27.2</v>
      </c>
      <c r="I737" s="15">
        <v>78.2</v>
      </c>
      <c r="J737" s="15">
        <v>8</v>
      </c>
      <c r="K737" s="15">
        <v>6.23</v>
      </c>
      <c r="L737" s="15">
        <v>23.6</v>
      </c>
      <c r="M737" s="15">
        <v>162.69999999999999</v>
      </c>
      <c r="N737" s="15">
        <v>75</v>
      </c>
      <c r="O737" s="15">
        <v>88.4</v>
      </c>
      <c r="P737" s="15" t="s">
        <v>127</v>
      </c>
      <c r="Q737" s="15">
        <v>274.39999999999998</v>
      </c>
      <c r="R737" s="15">
        <v>2.78</v>
      </c>
      <c r="S737" s="15">
        <v>0.75</v>
      </c>
      <c r="T737" s="15">
        <v>1.3</v>
      </c>
      <c r="U737" s="15">
        <v>4.2300000000000004</v>
      </c>
      <c r="V737" s="15">
        <v>60810</v>
      </c>
      <c r="W737" s="15">
        <v>266901</v>
      </c>
      <c r="X737" s="15">
        <v>257226</v>
      </c>
      <c r="Y737" s="15">
        <v>-9675</v>
      </c>
      <c r="Z737" s="15">
        <v>1727</v>
      </c>
      <c r="AA737" s="15">
        <v>2.4489999999999998</v>
      </c>
      <c r="AB737" s="15">
        <v>55</v>
      </c>
    </row>
    <row r="738" spans="1:28" ht="15" customHeight="1" x14ac:dyDescent="0.3">
      <c r="A738" s="15" t="s">
        <v>866</v>
      </c>
      <c r="B738" s="15" t="s">
        <v>126</v>
      </c>
      <c r="C738" s="15" t="s">
        <v>105</v>
      </c>
      <c r="D738" s="15" t="s">
        <v>130</v>
      </c>
      <c r="E738" s="15" t="s">
        <v>101</v>
      </c>
      <c r="F738" s="15">
        <v>0.64</v>
      </c>
      <c r="G738" s="15">
        <v>1045.0999999999999</v>
      </c>
      <c r="H738" s="15">
        <v>26</v>
      </c>
      <c r="I738" s="15">
        <v>65.099999999999994</v>
      </c>
      <c r="J738" s="15">
        <v>7.4</v>
      </c>
      <c r="K738" s="15">
        <v>7.58</v>
      </c>
      <c r="L738" s="15">
        <v>26.6</v>
      </c>
      <c r="M738" s="15">
        <v>115.8</v>
      </c>
      <c r="N738" s="15">
        <v>54.4</v>
      </c>
      <c r="O738" s="15">
        <v>103.9</v>
      </c>
      <c r="P738" s="15" t="s">
        <v>107</v>
      </c>
      <c r="Q738" s="15">
        <v>193.4</v>
      </c>
      <c r="R738" s="15">
        <v>5.27</v>
      </c>
      <c r="S738" s="15">
        <v>0.9</v>
      </c>
      <c r="T738" s="15">
        <v>0.63</v>
      </c>
      <c r="U738" s="15">
        <v>0.4</v>
      </c>
      <c r="V738" s="15">
        <v>67168</v>
      </c>
      <c r="W738" s="15">
        <v>53939</v>
      </c>
      <c r="X738" s="15">
        <v>26867</v>
      </c>
      <c r="Y738" s="15">
        <v>-27072</v>
      </c>
      <c r="Z738" s="15">
        <v>733</v>
      </c>
      <c r="AA738" s="15">
        <v>0.54600000000000004</v>
      </c>
      <c r="AB738" s="15">
        <v>65.900000000000006</v>
      </c>
    </row>
    <row r="739" spans="1:28" ht="15" customHeight="1" x14ac:dyDescent="0.3">
      <c r="A739" s="15" t="s">
        <v>867</v>
      </c>
      <c r="B739" s="15" t="s">
        <v>118</v>
      </c>
      <c r="C739" s="15" t="s">
        <v>119</v>
      </c>
      <c r="D739" s="15" t="s">
        <v>130</v>
      </c>
      <c r="E739" s="15" t="s">
        <v>101</v>
      </c>
      <c r="F739" s="15">
        <v>12.8</v>
      </c>
      <c r="G739" s="15">
        <v>835.2</v>
      </c>
      <c r="H739" s="15">
        <v>24.7</v>
      </c>
      <c r="I739" s="15">
        <v>64.3</v>
      </c>
      <c r="J739" s="15">
        <v>8</v>
      </c>
      <c r="K739" s="15">
        <v>6.56</v>
      </c>
      <c r="L739" s="15">
        <v>34.200000000000003</v>
      </c>
      <c r="M739" s="15">
        <v>143</v>
      </c>
      <c r="N739" s="15">
        <v>63</v>
      </c>
      <c r="O739" s="15">
        <v>54.1</v>
      </c>
      <c r="P739" s="15" t="s">
        <v>102</v>
      </c>
      <c r="Q739" s="15">
        <v>109.5</v>
      </c>
      <c r="R739" s="15">
        <v>6.84</v>
      </c>
      <c r="S739" s="15">
        <v>0.66</v>
      </c>
      <c r="T739" s="15">
        <v>2.04</v>
      </c>
      <c r="U739" s="15">
        <v>26.11</v>
      </c>
      <c r="V739" s="15">
        <v>75276</v>
      </c>
      <c r="W739" s="15">
        <v>870979</v>
      </c>
      <c r="X739" s="15">
        <v>1965456</v>
      </c>
      <c r="Y739" s="15">
        <v>1094477</v>
      </c>
      <c r="Z739" s="15">
        <v>8874</v>
      </c>
      <c r="AA739" s="15">
        <v>2.9420000000000002</v>
      </c>
      <c r="AB739" s="15">
        <v>55.6</v>
      </c>
    </row>
    <row r="740" spans="1:28" ht="15" customHeight="1" x14ac:dyDescent="0.3">
      <c r="A740" s="15" t="s">
        <v>868</v>
      </c>
      <c r="B740" s="15" t="s">
        <v>98</v>
      </c>
      <c r="C740" s="15" t="s">
        <v>99</v>
      </c>
      <c r="D740" s="15" t="s">
        <v>144</v>
      </c>
      <c r="E740" s="15" t="s">
        <v>101</v>
      </c>
      <c r="F740" s="15">
        <v>12.76</v>
      </c>
      <c r="G740" s="15">
        <v>676.1</v>
      </c>
      <c r="H740" s="15">
        <v>28.4</v>
      </c>
      <c r="I740" s="15">
        <v>83</v>
      </c>
      <c r="J740" s="15">
        <v>8.6</v>
      </c>
      <c r="K740" s="15">
        <v>6.49</v>
      </c>
      <c r="L740" s="15">
        <v>12.7</v>
      </c>
      <c r="M740" s="15">
        <v>169.2</v>
      </c>
      <c r="N740" s="15">
        <v>40.700000000000003</v>
      </c>
      <c r="O740" s="15">
        <v>92.2</v>
      </c>
      <c r="P740" s="15" t="s">
        <v>127</v>
      </c>
      <c r="Q740" s="15">
        <v>177.4</v>
      </c>
      <c r="R740" s="15">
        <v>5</v>
      </c>
      <c r="S740" s="15">
        <v>0.69</v>
      </c>
      <c r="T740" s="15">
        <v>2.29</v>
      </c>
      <c r="U740" s="15">
        <v>29.22</v>
      </c>
      <c r="V740" s="15">
        <v>58178</v>
      </c>
      <c r="W740" s="15">
        <v>764820</v>
      </c>
      <c r="X740" s="15">
        <v>1699961</v>
      </c>
      <c r="Y740" s="15">
        <v>935141</v>
      </c>
      <c r="Z740" s="15">
        <v>6847</v>
      </c>
      <c r="AA740" s="15">
        <v>4.2679999999999998</v>
      </c>
      <c r="AB740" s="15">
        <v>58.1</v>
      </c>
    </row>
    <row r="741" spans="1:28" ht="15" customHeight="1" x14ac:dyDescent="0.3">
      <c r="A741" s="15" t="s">
        <v>869</v>
      </c>
      <c r="B741" s="15" t="s">
        <v>126</v>
      </c>
      <c r="C741" s="15" t="s">
        <v>152</v>
      </c>
      <c r="D741" s="15" t="s">
        <v>115</v>
      </c>
      <c r="E741" s="15" t="s">
        <v>120</v>
      </c>
      <c r="F741" s="15">
        <v>12.56</v>
      </c>
      <c r="G741" s="15">
        <v>497.4</v>
      </c>
      <c r="H741" s="15">
        <v>29</v>
      </c>
      <c r="I741" s="15">
        <v>67.2</v>
      </c>
      <c r="J741" s="15">
        <v>8.8000000000000007</v>
      </c>
      <c r="K741" s="15">
        <v>7.26</v>
      </c>
      <c r="L741" s="15">
        <v>20.6</v>
      </c>
      <c r="M741" s="15">
        <v>142.6</v>
      </c>
      <c r="N741" s="15">
        <v>55.9</v>
      </c>
      <c r="O741" s="15">
        <v>92.6</v>
      </c>
      <c r="P741" s="15" t="s">
        <v>102</v>
      </c>
      <c r="Q741" s="15">
        <v>228.3</v>
      </c>
      <c r="R741" s="15">
        <v>5.51</v>
      </c>
      <c r="S741" s="15">
        <v>0.82</v>
      </c>
      <c r="T741" s="15">
        <v>2.88</v>
      </c>
      <c r="U741" s="15">
        <v>36.17</v>
      </c>
      <c r="V741" s="15">
        <v>17733</v>
      </c>
      <c r="W741" s="15">
        <v>842727</v>
      </c>
      <c r="X741" s="15">
        <v>641403</v>
      </c>
      <c r="Y741" s="15">
        <v>-201324</v>
      </c>
      <c r="Z741" s="15">
        <v>12993</v>
      </c>
      <c r="AA741" s="15">
        <v>2.7839999999999998</v>
      </c>
      <c r="AB741" s="15">
        <v>52</v>
      </c>
    </row>
    <row r="742" spans="1:28" ht="15" customHeight="1" x14ac:dyDescent="0.3">
      <c r="A742" s="15" t="s">
        <v>870</v>
      </c>
      <c r="B742" s="15" t="s">
        <v>122</v>
      </c>
      <c r="C742" s="15" t="s">
        <v>170</v>
      </c>
      <c r="D742" s="15" t="s">
        <v>106</v>
      </c>
      <c r="E742" s="15" t="s">
        <v>101</v>
      </c>
      <c r="F742" s="15">
        <v>12.11</v>
      </c>
      <c r="G742" s="15">
        <v>1005.2</v>
      </c>
      <c r="H742" s="15">
        <v>26.9</v>
      </c>
      <c r="I742" s="15">
        <v>82.2</v>
      </c>
      <c r="J742" s="15">
        <v>7.9</v>
      </c>
      <c r="K742" s="15">
        <v>5.2</v>
      </c>
      <c r="L742" s="15">
        <v>29.4</v>
      </c>
      <c r="M742" s="15">
        <v>107.7</v>
      </c>
      <c r="N742" s="15">
        <v>56.2</v>
      </c>
      <c r="O742" s="15">
        <v>120.3</v>
      </c>
      <c r="P742" s="15" t="s">
        <v>102</v>
      </c>
      <c r="Q742" s="15">
        <v>93.1</v>
      </c>
      <c r="R742" s="15">
        <v>3.71</v>
      </c>
      <c r="S742" s="15">
        <v>0.86</v>
      </c>
      <c r="T742" s="15">
        <v>0.3</v>
      </c>
      <c r="U742" s="15">
        <v>3.63</v>
      </c>
      <c r="V742" s="15">
        <v>21672</v>
      </c>
      <c r="W742" s="15">
        <v>653622</v>
      </c>
      <c r="X742" s="15">
        <v>78669</v>
      </c>
      <c r="Y742" s="15">
        <v>-574953</v>
      </c>
      <c r="Z742" s="15">
        <v>5496</v>
      </c>
      <c r="AA742" s="15">
        <v>0.66</v>
      </c>
      <c r="AB742" s="15">
        <v>54.7</v>
      </c>
    </row>
    <row r="743" spans="1:28" ht="15" customHeight="1" x14ac:dyDescent="0.3">
      <c r="A743" s="15" t="s">
        <v>871</v>
      </c>
      <c r="B743" s="15" t="s">
        <v>146</v>
      </c>
      <c r="C743" s="15" t="s">
        <v>110</v>
      </c>
      <c r="D743" s="15" t="s">
        <v>132</v>
      </c>
      <c r="E743" s="15" t="s">
        <v>101</v>
      </c>
      <c r="F743" s="15">
        <v>11.16</v>
      </c>
      <c r="G743" s="15">
        <v>1051.3</v>
      </c>
      <c r="H743" s="15">
        <v>28.4</v>
      </c>
      <c r="I743" s="15">
        <v>68.8</v>
      </c>
      <c r="J743" s="15">
        <v>6.6</v>
      </c>
      <c r="K743" s="15">
        <v>7.06</v>
      </c>
      <c r="L743" s="15">
        <v>29.9</v>
      </c>
      <c r="M743" s="15">
        <v>112.4</v>
      </c>
      <c r="N743" s="15">
        <v>33.200000000000003</v>
      </c>
      <c r="O743" s="15">
        <v>117.8</v>
      </c>
      <c r="P743" s="15" t="s">
        <v>102</v>
      </c>
      <c r="Q743" s="15">
        <v>45.9</v>
      </c>
      <c r="R743" s="15">
        <v>5.57</v>
      </c>
      <c r="S743" s="15">
        <v>0.86</v>
      </c>
      <c r="T743" s="15">
        <v>2.4300000000000002</v>
      </c>
      <c r="U743" s="15">
        <v>27.12</v>
      </c>
      <c r="V743" s="15">
        <v>90928</v>
      </c>
      <c r="W743" s="15">
        <v>631114</v>
      </c>
      <c r="X743" s="15">
        <v>2465967</v>
      </c>
      <c r="Y743" s="15">
        <v>1834853</v>
      </c>
      <c r="Z743" s="15">
        <v>5008</v>
      </c>
      <c r="AA743" s="15">
        <v>5.415</v>
      </c>
      <c r="AB743" s="15">
        <v>65.7</v>
      </c>
    </row>
    <row r="744" spans="1:28" ht="15" customHeight="1" x14ac:dyDescent="0.3">
      <c r="A744" s="15" t="s">
        <v>872</v>
      </c>
      <c r="B744" s="15" t="s">
        <v>98</v>
      </c>
      <c r="C744" s="15" t="s">
        <v>110</v>
      </c>
      <c r="D744" s="15" t="s">
        <v>132</v>
      </c>
      <c r="E744" s="15" t="s">
        <v>101</v>
      </c>
      <c r="F744" s="15">
        <v>11.26</v>
      </c>
      <c r="G744" s="15">
        <v>772.6</v>
      </c>
      <c r="H744" s="15">
        <v>30.6</v>
      </c>
      <c r="I744" s="15">
        <v>78.2</v>
      </c>
      <c r="J744" s="15">
        <v>8.1999999999999993</v>
      </c>
      <c r="K744" s="15">
        <v>6.83</v>
      </c>
      <c r="L744" s="15">
        <v>22.7</v>
      </c>
      <c r="M744" s="15">
        <v>112</v>
      </c>
      <c r="N744" s="15">
        <v>45.7</v>
      </c>
      <c r="O744" s="15">
        <v>131.80000000000001</v>
      </c>
      <c r="P744" s="15" t="s">
        <v>102</v>
      </c>
      <c r="Q744" s="15">
        <v>215.4</v>
      </c>
      <c r="R744" s="15">
        <v>7.59</v>
      </c>
      <c r="S744" s="15">
        <v>0.97</v>
      </c>
      <c r="T744" s="15">
        <v>2.83</v>
      </c>
      <c r="U744" s="15">
        <v>31.87</v>
      </c>
      <c r="V744" s="15">
        <v>124793</v>
      </c>
      <c r="W744" s="15">
        <v>870896</v>
      </c>
      <c r="X744" s="15">
        <v>3977153</v>
      </c>
      <c r="Y744" s="15">
        <v>3106257</v>
      </c>
      <c r="Z744" s="15">
        <v>5529</v>
      </c>
      <c r="AA744" s="15">
        <v>5.7640000000000002</v>
      </c>
      <c r="AB744" s="15">
        <v>52.7</v>
      </c>
    </row>
    <row r="745" spans="1:28" ht="15" customHeight="1" x14ac:dyDescent="0.3">
      <c r="A745" s="15" t="s">
        <v>873</v>
      </c>
      <c r="B745" s="15" t="s">
        <v>122</v>
      </c>
      <c r="C745" s="15" t="s">
        <v>123</v>
      </c>
      <c r="D745" s="15" t="s">
        <v>111</v>
      </c>
      <c r="E745" s="15" t="s">
        <v>101</v>
      </c>
      <c r="F745" s="15">
        <v>0.55000000000000004</v>
      </c>
      <c r="G745" s="15">
        <v>902</v>
      </c>
      <c r="H745" s="15">
        <v>24.8</v>
      </c>
      <c r="I745" s="15">
        <v>77.7</v>
      </c>
      <c r="J745" s="15">
        <v>7.2</v>
      </c>
      <c r="K745" s="15">
        <v>7.78</v>
      </c>
      <c r="L745" s="15">
        <v>29.9</v>
      </c>
      <c r="M745" s="15">
        <v>137.5</v>
      </c>
      <c r="N745" s="15">
        <v>64.2</v>
      </c>
      <c r="O745" s="15">
        <v>117.9</v>
      </c>
      <c r="P745" s="15" t="s">
        <v>107</v>
      </c>
      <c r="Q745" s="15">
        <v>278.60000000000002</v>
      </c>
      <c r="R745" s="15">
        <v>5.61</v>
      </c>
      <c r="S745" s="15">
        <v>0.95</v>
      </c>
      <c r="T745" s="15">
        <v>0.36</v>
      </c>
      <c r="U745" s="15">
        <v>0.2</v>
      </c>
      <c r="V745" s="15">
        <v>77585</v>
      </c>
      <c r="W745" s="15">
        <v>42979</v>
      </c>
      <c r="X745" s="15">
        <v>15517</v>
      </c>
      <c r="Y745" s="15">
        <v>-27462</v>
      </c>
      <c r="Z745" s="15">
        <v>266</v>
      </c>
      <c r="AA745" s="15">
        <v>0.752</v>
      </c>
      <c r="AB745" s="15">
        <v>45.1</v>
      </c>
    </row>
    <row r="746" spans="1:28" ht="15" customHeight="1" x14ac:dyDescent="0.3">
      <c r="A746" s="15" t="s">
        <v>874</v>
      </c>
      <c r="B746" s="15" t="s">
        <v>122</v>
      </c>
      <c r="C746" s="15" t="s">
        <v>105</v>
      </c>
      <c r="D746" s="15" t="s">
        <v>106</v>
      </c>
      <c r="E746" s="15" t="s">
        <v>112</v>
      </c>
      <c r="F746" s="15">
        <v>12.44</v>
      </c>
      <c r="G746" s="15">
        <v>474.4</v>
      </c>
      <c r="H746" s="15">
        <v>21.4</v>
      </c>
      <c r="I746" s="15">
        <v>54.1</v>
      </c>
      <c r="J746" s="15">
        <v>7.9</v>
      </c>
      <c r="K746" s="15">
        <v>6.76</v>
      </c>
      <c r="L746" s="15">
        <v>15.4</v>
      </c>
      <c r="M746" s="15">
        <v>85.7</v>
      </c>
      <c r="N746" s="15">
        <v>80.400000000000006</v>
      </c>
      <c r="O746" s="15">
        <v>64</v>
      </c>
      <c r="P746" s="15" t="s">
        <v>107</v>
      </c>
      <c r="Q746" s="15">
        <v>210.1</v>
      </c>
      <c r="R746" s="15">
        <v>5.63</v>
      </c>
      <c r="S746" s="15">
        <v>0.92</v>
      </c>
      <c r="T746" s="15">
        <v>3.95</v>
      </c>
      <c r="U746" s="15">
        <v>49.14</v>
      </c>
      <c r="V746" s="15">
        <v>23644</v>
      </c>
      <c r="W746" s="15">
        <v>772977</v>
      </c>
      <c r="X746" s="15">
        <v>1161866</v>
      </c>
      <c r="Y746" s="15">
        <v>388889</v>
      </c>
      <c r="Z746" s="15">
        <v>8453</v>
      </c>
      <c r="AA746" s="15">
        <v>5.8129999999999997</v>
      </c>
      <c r="AB746" s="15">
        <v>29.6</v>
      </c>
    </row>
    <row r="747" spans="1:28" ht="15" customHeight="1" x14ac:dyDescent="0.3">
      <c r="A747" s="15" t="s">
        <v>875</v>
      </c>
      <c r="B747" s="15" t="s">
        <v>137</v>
      </c>
      <c r="C747" s="15" t="s">
        <v>129</v>
      </c>
      <c r="D747" s="15" t="s">
        <v>106</v>
      </c>
      <c r="E747" s="15" t="s">
        <v>112</v>
      </c>
      <c r="F747" s="15">
        <v>14.52</v>
      </c>
      <c r="G747" s="15">
        <v>831.3</v>
      </c>
      <c r="H747" s="15">
        <v>27.2</v>
      </c>
      <c r="I747" s="15">
        <v>73.900000000000006</v>
      </c>
      <c r="J747" s="15">
        <v>7.3</v>
      </c>
      <c r="K747" s="15">
        <v>6.41</v>
      </c>
      <c r="L747" s="15">
        <v>30.2</v>
      </c>
      <c r="M747" s="15">
        <v>119</v>
      </c>
      <c r="N747" s="15">
        <v>54.4</v>
      </c>
      <c r="O747" s="15">
        <v>97.8</v>
      </c>
      <c r="P747" s="15" t="s">
        <v>107</v>
      </c>
      <c r="Q747" s="15">
        <v>214.2</v>
      </c>
      <c r="R747" s="15">
        <v>6.46</v>
      </c>
      <c r="S747" s="15">
        <v>0.91</v>
      </c>
      <c r="T747" s="15">
        <v>4.6500000000000004</v>
      </c>
      <c r="U747" s="15">
        <v>67.52</v>
      </c>
      <c r="V747" s="15">
        <v>20757</v>
      </c>
      <c r="W747" s="15">
        <v>1180520</v>
      </c>
      <c r="X747" s="15">
        <v>1401513</v>
      </c>
      <c r="Y747" s="15">
        <v>220993</v>
      </c>
      <c r="Z747" s="15">
        <v>11077</v>
      </c>
      <c r="AA747" s="15">
        <v>6.0960000000000001</v>
      </c>
      <c r="AB747" s="15">
        <v>37.799999999999997</v>
      </c>
    </row>
    <row r="748" spans="1:28" ht="15" customHeight="1" x14ac:dyDescent="0.3">
      <c r="A748" s="15" t="s">
        <v>876</v>
      </c>
      <c r="B748" s="15" t="s">
        <v>104</v>
      </c>
      <c r="C748" s="15" t="s">
        <v>105</v>
      </c>
      <c r="D748" s="15" t="s">
        <v>115</v>
      </c>
      <c r="E748" s="15" t="s">
        <v>120</v>
      </c>
      <c r="F748" s="15">
        <v>7.72</v>
      </c>
      <c r="G748" s="15">
        <v>522</v>
      </c>
      <c r="H748" s="15">
        <v>34.6</v>
      </c>
      <c r="I748" s="15">
        <v>45.2</v>
      </c>
      <c r="J748" s="15">
        <v>8.6</v>
      </c>
      <c r="K748" s="15">
        <v>6.61</v>
      </c>
      <c r="L748" s="15">
        <v>16.399999999999999</v>
      </c>
      <c r="M748" s="15">
        <v>130.19999999999999</v>
      </c>
      <c r="N748" s="15">
        <v>45.5</v>
      </c>
      <c r="O748" s="15">
        <v>127</v>
      </c>
      <c r="P748" s="15" t="s">
        <v>107</v>
      </c>
      <c r="Q748" s="15">
        <v>227.5</v>
      </c>
      <c r="R748" s="15">
        <v>3.78</v>
      </c>
      <c r="S748" s="15">
        <v>0.69</v>
      </c>
      <c r="T748" s="15">
        <v>2.88</v>
      </c>
      <c r="U748" s="15">
        <v>22.23</v>
      </c>
      <c r="V748" s="15">
        <v>22974</v>
      </c>
      <c r="W748" s="15">
        <v>566937</v>
      </c>
      <c r="X748" s="15">
        <v>510712</v>
      </c>
      <c r="Y748" s="15">
        <v>-56225</v>
      </c>
      <c r="Z748" s="15">
        <v>16741</v>
      </c>
      <c r="AA748" s="15">
        <v>1.3280000000000001</v>
      </c>
      <c r="AB748" s="15">
        <v>53.3</v>
      </c>
    </row>
    <row r="749" spans="1:28" ht="15" customHeight="1" x14ac:dyDescent="0.3">
      <c r="A749" s="15" t="s">
        <v>877</v>
      </c>
      <c r="B749" s="15" t="s">
        <v>126</v>
      </c>
      <c r="C749" s="15" t="s">
        <v>99</v>
      </c>
      <c r="D749" s="15" t="s">
        <v>111</v>
      </c>
      <c r="E749" s="15" t="s">
        <v>101</v>
      </c>
      <c r="F749" s="15">
        <v>1.61</v>
      </c>
      <c r="G749" s="15">
        <v>497.2</v>
      </c>
      <c r="H749" s="15">
        <v>27.2</v>
      </c>
      <c r="I749" s="15">
        <v>74.2</v>
      </c>
      <c r="J749" s="15">
        <v>7</v>
      </c>
      <c r="K749" s="15">
        <v>5.49</v>
      </c>
      <c r="L749" s="15">
        <v>34.5</v>
      </c>
      <c r="M749" s="15">
        <v>139.5</v>
      </c>
      <c r="N749" s="15">
        <v>82.5</v>
      </c>
      <c r="O749" s="15">
        <v>130.4</v>
      </c>
      <c r="P749" s="15" t="s">
        <v>107</v>
      </c>
      <c r="Q749" s="15">
        <v>231.5</v>
      </c>
      <c r="R749" s="15">
        <v>3.8</v>
      </c>
      <c r="S749" s="15">
        <v>0.66</v>
      </c>
      <c r="T749" s="15">
        <v>0.3</v>
      </c>
      <c r="U749" s="15">
        <v>0.48</v>
      </c>
      <c r="V749" s="15">
        <v>75809</v>
      </c>
      <c r="W749" s="15">
        <v>104806</v>
      </c>
      <c r="X749" s="15">
        <v>36388</v>
      </c>
      <c r="Y749" s="15">
        <v>-68418</v>
      </c>
      <c r="Z749" s="15">
        <v>806</v>
      </c>
      <c r="AA749" s="15">
        <v>0.59599999999999997</v>
      </c>
      <c r="AB749" s="15">
        <v>51.5</v>
      </c>
    </row>
    <row r="750" spans="1:28" ht="15" customHeight="1" x14ac:dyDescent="0.3">
      <c r="A750" s="15" t="s">
        <v>878</v>
      </c>
      <c r="B750" s="15" t="s">
        <v>126</v>
      </c>
      <c r="C750" s="15" t="s">
        <v>129</v>
      </c>
      <c r="D750" s="15" t="s">
        <v>111</v>
      </c>
      <c r="E750" s="15" t="s">
        <v>101</v>
      </c>
      <c r="F750" s="15">
        <v>14.31</v>
      </c>
      <c r="G750" s="15">
        <v>493.4</v>
      </c>
      <c r="H750" s="15">
        <v>29.9</v>
      </c>
      <c r="I750" s="15">
        <v>68.599999999999994</v>
      </c>
      <c r="J750" s="15">
        <v>7.7</v>
      </c>
      <c r="K750" s="15">
        <v>7.21</v>
      </c>
      <c r="L750" s="15">
        <v>38.9</v>
      </c>
      <c r="M750" s="15">
        <v>94.3</v>
      </c>
      <c r="N750" s="15">
        <v>91.8</v>
      </c>
      <c r="O750" s="15">
        <v>79</v>
      </c>
      <c r="P750" s="15" t="s">
        <v>116</v>
      </c>
      <c r="Q750" s="15">
        <v>99.1</v>
      </c>
      <c r="R750" s="15">
        <v>6.09</v>
      </c>
      <c r="S750" s="15">
        <v>0.88</v>
      </c>
      <c r="T750" s="15">
        <v>0.9</v>
      </c>
      <c r="U750" s="15">
        <v>12.88</v>
      </c>
      <c r="V750" s="15">
        <v>81393</v>
      </c>
      <c r="W750" s="15">
        <v>1086667</v>
      </c>
      <c r="X750" s="15">
        <v>1048342</v>
      </c>
      <c r="Y750" s="15">
        <v>-38325</v>
      </c>
      <c r="Z750" s="15">
        <v>2668</v>
      </c>
      <c r="AA750" s="15">
        <v>4.8280000000000003</v>
      </c>
      <c r="AB750" s="15">
        <v>46.2</v>
      </c>
    </row>
    <row r="751" spans="1:28" ht="15" customHeight="1" x14ac:dyDescent="0.3">
      <c r="A751" s="15" t="s">
        <v>879</v>
      </c>
      <c r="B751" s="15" t="s">
        <v>146</v>
      </c>
      <c r="C751" s="15" t="s">
        <v>123</v>
      </c>
      <c r="D751" s="15" t="s">
        <v>115</v>
      </c>
      <c r="E751" s="15" t="s">
        <v>101</v>
      </c>
      <c r="F751" s="15">
        <v>13.46</v>
      </c>
      <c r="G751" s="15">
        <v>561.5</v>
      </c>
      <c r="H751" s="15">
        <v>31.6</v>
      </c>
      <c r="I751" s="15">
        <v>72</v>
      </c>
      <c r="J751" s="15">
        <v>7</v>
      </c>
      <c r="K751" s="15">
        <v>6.94</v>
      </c>
      <c r="L751" s="15">
        <v>30.1</v>
      </c>
      <c r="M751" s="15">
        <v>91.4</v>
      </c>
      <c r="N751" s="15">
        <v>58.5</v>
      </c>
      <c r="O751" s="15">
        <v>91.1</v>
      </c>
      <c r="P751" s="15" t="s">
        <v>116</v>
      </c>
      <c r="Q751" s="15">
        <v>180.4</v>
      </c>
      <c r="R751" s="15">
        <v>5.38</v>
      </c>
      <c r="S751" s="15">
        <v>0.9</v>
      </c>
      <c r="T751" s="15">
        <v>2.5299999999999998</v>
      </c>
      <c r="U751" s="15">
        <v>34.049999999999997</v>
      </c>
      <c r="V751" s="15">
        <v>21548</v>
      </c>
      <c r="W751" s="15">
        <v>909799</v>
      </c>
      <c r="X751" s="15">
        <v>733709</v>
      </c>
      <c r="Y751" s="15">
        <v>-176090</v>
      </c>
      <c r="Z751" s="15">
        <v>10798</v>
      </c>
      <c r="AA751" s="15">
        <v>3.153</v>
      </c>
      <c r="AB751" s="15">
        <v>48.6</v>
      </c>
    </row>
    <row r="752" spans="1:28" ht="15" customHeight="1" x14ac:dyDescent="0.3">
      <c r="A752" s="15" t="s">
        <v>880</v>
      </c>
      <c r="B752" s="15" t="s">
        <v>98</v>
      </c>
      <c r="C752" s="15" t="s">
        <v>105</v>
      </c>
      <c r="D752" s="15" t="s">
        <v>100</v>
      </c>
      <c r="E752" s="15" t="s">
        <v>120</v>
      </c>
      <c r="F752" s="15">
        <v>14.14</v>
      </c>
      <c r="G752" s="15">
        <v>194.1</v>
      </c>
      <c r="H752" s="15">
        <v>28.7</v>
      </c>
      <c r="I752" s="15">
        <v>50.6</v>
      </c>
      <c r="J752" s="15">
        <v>7.9</v>
      </c>
      <c r="K752" s="15">
        <v>6.39</v>
      </c>
      <c r="L752" s="15">
        <v>21.7</v>
      </c>
      <c r="M752" s="15">
        <v>92.8</v>
      </c>
      <c r="N752" s="15">
        <v>54.3</v>
      </c>
      <c r="O752" s="15">
        <v>132.30000000000001</v>
      </c>
      <c r="P752" s="15" t="s">
        <v>116</v>
      </c>
      <c r="Q752" s="15">
        <v>121.2</v>
      </c>
      <c r="R752" s="15">
        <v>3.12</v>
      </c>
      <c r="S752" s="15">
        <v>0.88</v>
      </c>
      <c r="T752" s="15">
        <v>1.76</v>
      </c>
      <c r="U752" s="15">
        <v>24.89</v>
      </c>
      <c r="V752" s="15">
        <v>23830</v>
      </c>
      <c r="W752" s="15">
        <v>905195</v>
      </c>
      <c r="X752" s="15">
        <v>593129</v>
      </c>
      <c r="Y752" s="15">
        <v>-312066</v>
      </c>
      <c r="Z752" s="15">
        <v>4100</v>
      </c>
      <c r="AA752" s="15">
        <v>6.0709999999999997</v>
      </c>
      <c r="AB752" s="15">
        <v>51.8</v>
      </c>
    </row>
    <row r="753" spans="1:28" ht="15" customHeight="1" x14ac:dyDescent="0.3">
      <c r="A753" s="15" t="s">
        <v>881</v>
      </c>
      <c r="B753" s="15" t="s">
        <v>104</v>
      </c>
      <c r="C753" s="15" t="s">
        <v>114</v>
      </c>
      <c r="D753" s="15" t="s">
        <v>115</v>
      </c>
      <c r="E753" s="15" t="s">
        <v>101</v>
      </c>
      <c r="F753" s="15">
        <v>1.04</v>
      </c>
      <c r="G753" s="15">
        <v>601</v>
      </c>
      <c r="H753" s="15">
        <v>27.9</v>
      </c>
      <c r="I753" s="15">
        <v>69.7</v>
      </c>
      <c r="J753" s="15">
        <v>5.5</v>
      </c>
      <c r="K753" s="15">
        <v>6.35</v>
      </c>
      <c r="L753" s="15">
        <v>27.8</v>
      </c>
      <c r="M753" s="15">
        <v>137.4</v>
      </c>
      <c r="N753" s="15">
        <v>37.4</v>
      </c>
      <c r="O753" s="15">
        <v>51.7</v>
      </c>
      <c r="P753" s="15" t="s">
        <v>107</v>
      </c>
      <c r="Q753" s="15">
        <v>173.6</v>
      </c>
      <c r="R753" s="15">
        <v>6.46</v>
      </c>
      <c r="S753" s="15">
        <v>0.69</v>
      </c>
      <c r="T753" s="15">
        <v>3.31</v>
      </c>
      <c r="U753" s="15">
        <v>3.44</v>
      </c>
      <c r="V753" s="15">
        <v>21791</v>
      </c>
      <c r="W753" s="15">
        <v>66015</v>
      </c>
      <c r="X753" s="15">
        <v>74961</v>
      </c>
      <c r="Y753" s="15">
        <v>8946</v>
      </c>
      <c r="Z753" s="15">
        <v>1747</v>
      </c>
      <c r="AA753" s="15">
        <v>1.9690000000000001</v>
      </c>
      <c r="AB753" s="15">
        <v>43.9</v>
      </c>
    </row>
    <row r="754" spans="1:28" ht="15" customHeight="1" x14ac:dyDescent="0.3">
      <c r="A754" s="15" t="s">
        <v>882</v>
      </c>
      <c r="B754" s="15" t="s">
        <v>122</v>
      </c>
      <c r="C754" s="15" t="s">
        <v>110</v>
      </c>
      <c r="D754" s="15" t="s">
        <v>106</v>
      </c>
      <c r="E754" s="15" t="s">
        <v>112</v>
      </c>
      <c r="F754" s="15">
        <v>9.58</v>
      </c>
      <c r="G754" s="15">
        <v>393.5</v>
      </c>
      <c r="H754" s="15">
        <v>25</v>
      </c>
      <c r="I754" s="15">
        <v>59.8</v>
      </c>
      <c r="J754" s="15">
        <v>8.1999999999999993</v>
      </c>
      <c r="K754" s="15">
        <v>7.15</v>
      </c>
      <c r="L754" s="15">
        <v>28.9</v>
      </c>
      <c r="M754" s="15">
        <v>40</v>
      </c>
      <c r="N754" s="15">
        <v>69.900000000000006</v>
      </c>
      <c r="O754" s="15">
        <v>167.2</v>
      </c>
      <c r="P754" s="15" t="s">
        <v>116</v>
      </c>
      <c r="Q754" s="15">
        <v>174.2</v>
      </c>
      <c r="R754" s="15">
        <v>2.44</v>
      </c>
      <c r="S754" s="15">
        <v>0.95</v>
      </c>
      <c r="T754" s="15">
        <v>2.94</v>
      </c>
      <c r="U754" s="15">
        <v>28.17</v>
      </c>
      <c r="V754" s="15">
        <v>23360</v>
      </c>
      <c r="W754" s="15">
        <v>601697</v>
      </c>
      <c r="X754" s="15">
        <v>658051</v>
      </c>
      <c r="Y754" s="15">
        <v>56354</v>
      </c>
      <c r="Z754" s="15">
        <v>3259</v>
      </c>
      <c r="AA754" s="15">
        <v>8.6440000000000001</v>
      </c>
      <c r="AB754" s="15">
        <v>43.3</v>
      </c>
    </row>
    <row r="755" spans="1:28" ht="15" customHeight="1" x14ac:dyDescent="0.3">
      <c r="A755" s="15" t="s">
        <v>883</v>
      </c>
      <c r="B755" s="15" t="s">
        <v>137</v>
      </c>
      <c r="C755" s="15" t="s">
        <v>134</v>
      </c>
      <c r="D755" s="15" t="s">
        <v>111</v>
      </c>
      <c r="E755" s="15" t="s">
        <v>112</v>
      </c>
      <c r="F755" s="15">
        <v>6.45</v>
      </c>
      <c r="G755" s="15">
        <v>506.1</v>
      </c>
      <c r="H755" s="15">
        <v>23.8</v>
      </c>
      <c r="I755" s="15">
        <v>49.1</v>
      </c>
      <c r="J755" s="15">
        <v>7.4</v>
      </c>
      <c r="K755" s="15">
        <v>5.91</v>
      </c>
      <c r="L755" s="15">
        <v>14.4</v>
      </c>
      <c r="M755" s="15">
        <v>134.69999999999999</v>
      </c>
      <c r="N755" s="15">
        <v>61</v>
      </c>
      <c r="O755" s="15">
        <v>42.1</v>
      </c>
      <c r="P755" s="15" t="s">
        <v>116</v>
      </c>
      <c r="Q755" s="15">
        <v>183.5</v>
      </c>
      <c r="R755" s="15">
        <v>1.89</v>
      </c>
      <c r="S755" s="15">
        <v>0.91</v>
      </c>
      <c r="T755" s="15">
        <v>0.55000000000000004</v>
      </c>
      <c r="U755" s="15">
        <v>3.55</v>
      </c>
      <c r="V755" s="15">
        <v>58180</v>
      </c>
      <c r="W755" s="15">
        <v>428498</v>
      </c>
      <c r="X755" s="15">
        <v>206539</v>
      </c>
      <c r="Y755" s="15">
        <v>-221959</v>
      </c>
      <c r="Z755" s="15">
        <v>1305</v>
      </c>
      <c r="AA755" s="15">
        <v>2.72</v>
      </c>
      <c r="AB755" s="15">
        <v>52.6</v>
      </c>
    </row>
    <row r="756" spans="1:28" ht="15" customHeight="1" x14ac:dyDescent="0.3">
      <c r="A756" s="15" t="s">
        <v>884</v>
      </c>
      <c r="B756" s="15" t="s">
        <v>122</v>
      </c>
      <c r="C756" s="15" t="s">
        <v>170</v>
      </c>
      <c r="D756" s="15" t="s">
        <v>115</v>
      </c>
      <c r="E756" s="15" t="s">
        <v>112</v>
      </c>
      <c r="F756" s="15">
        <v>1.69</v>
      </c>
      <c r="G756" s="15">
        <v>248.5</v>
      </c>
      <c r="H756" s="15">
        <v>23.1</v>
      </c>
      <c r="I756" s="15">
        <v>62.4</v>
      </c>
      <c r="J756" s="15">
        <v>7.3</v>
      </c>
      <c r="K756" s="15">
        <v>5.74</v>
      </c>
      <c r="L756" s="15">
        <v>31.1</v>
      </c>
      <c r="M756" s="15">
        <v>68.5</v>
      </c>
      <c r="N756" s="15">
        <v>63.1</v>
      </c>
      <c r="O756" s="15">
        <v>119.2</v>
      </c>
      <c r="P756" s="15" t="s">
        <v>127</v>
      </c>
      <c r="Q756" s="15">
        <v>199.1</v>
      </c>
      <c r="R756" s="15">
        <v>2.85</v>
      </c>
      <c r="S756" s="15">
        <v>0.97</v>
      </c>
      <c r="T756" s="15">
        <v>0.88</v>
      </c>
      <c r="U756" s="15">
        <v>1.49</v>
      </c>
      <c r="V756" s="15">
        <v>24847</v>
      </c>
      <c r="W756" s="15">
        <v>96113</v>
      </c>
      <c r="X756" s="15">
        <v>37022</v>
      </c>
      <c r="Y756" s="15">
        <v>-59091</v>
      </c>
      <c r="Z756" s="15">
        <v>2134</v>
      </c>
      <c r="AA756" s="15">
        <v>0.69799999999999995</v>
      </c>
      <c r="AB756" s="15">
        <v>42.1</v>
      </c>
    </row>
    <row r="757" spans="1:28" ht="15" customHeight="1" x14ac:dyDescent="0.3">
      <c r="A757" s="15" t="s">
        <v>885</v>
      </c>
      <c r="B757" s="15" t="s">
        <v>98</v>
      </c>
      <c r="C757" s="15" t="s">
        <v>170</v>
      </c>
      <c r="D757" s="15" t="s">
        <v>111</v>
      </c>
      <c r="E757" s="15" t="s">
        <v>112</v>
      </c>
      <c r="F757" s="15">
        <v>6.82</v>
      </c>
      <c r="G757" s="15">
        <v>114.7</v>
      </c>
      <c r="H757" s="15">
        <v>30.5</v>
      </c>
      <c r="I757" s="15">
        <v>60</v>
      </c>
      <c r="J757" s="15">
        <v>7.1</v>
      </c>
      <c r="K757" s="15">
        <v>7.12</v>
      </c>
      <c r="L757" s="15">
        <v>22.9</v>
      </c>
      <c r="M757" s="15">
        <v>110.1</v>
      </c>
      <c r="N757" s="15">
        <v>58.1</v>
      </c>
      <c r="O757" s="15">
        <v>68.8</v>
      </c>
      <c r="P757" s="15" t="s">
        <v>127</v>
      </c>
      <c r="Q757" s="15">
        <v>78.2</v>
      </c>
      <c r="R757" s="15">
        <v>2.15</v>
      </c>
      <c r="S757" s="15">
        <v>0.88</v>
      </c>
      <c r="T757" s="15">
        <v>0.92</v>
      </c>
      <c r="U757" s="15">
        <v>6.27</v>
      </c>
      <c r="V757" s="15">
        <v>70617</v>
      </c>
      <c r="W757" s="15">
        <v>352548</v>
      </c>
      <c r="X757" s="15">
        <v>442769</v>
      </c>
      <c r="Y757" s="15">
        <v>90221</v>
      </c>
      <c r="Z757" s="15">
        <v>2770</v>
      </c>
      <c r="AA757" s="15">
        <v>2.2639999999999998</v>
      </c>
      <c r="AB757" s="15">
        <v>49.1</v>
      </c>
    </row>
    <row r="758" spans="1:28" ht="15" customHeight="1" x14ac:dyDescent="0.3">
      <c r="A758" s="15" t="s">
        <v>886</v>
      </c>
      <c r="B758" s="15" t="s">
        <v>109</v>
      </c>
      <c r="C758" s="15" t="s">
        <v>123</v>
      </c>
      <c r="D758" s="15" t="s">
        <v>132</v>
      </c>
      <c r="E758" s="15" t="s">
        <v>101</v>
      </c>
      <c r="F758" s="15">
        <v>12.96</v>
      </c>
      <c r="G758" s="15">
        <v>839.3</v>
      </c>
      <c r="H758" s="15">
        <v>28.2</v>
      </c>
      <c r="I758" s="15">
        <v>68.3</v>
      </c>
      <c r="J758" s="15">
        <v>5.9</v>
      </c>
      <c r="K758" s="15">
        <v>7.18</v>
      </c>
      <c r="L758" s="15">
        <v>36.4</v>
      </c>
      <c r="M758" s="15">
        <v>137.4</v>
      </c>
      <c r="N758" s="15">
        <v>33.200000000000003</v>
      </c>
      <c r="O758" s="15">
        <v>122</v>
      </c>
      <c r="P758" s="15" t="s">
        <v>102</v>
      </c>
      <c r="Q758" s="15">
        <v>125.7</v>
      </c>
      <c r="R758" s="15">
        <v>6.56</v>
      </c>
      <c r="S758" s="15">
        <v>0.92</v>
      </c>
      <c r="T758" s="15">
        <v>2.31</v>
      </c>
      <c r="U758" s="15">
        <v>29.94</v>
      </c>
      <c r="V758" s="15">
        <v>108381</v>
      </c>
      <c r="W758" s="15">
        <v>811620</v>
      </c>
      <c r="X758" s="15">
        <v>3244927</v>
      </c>
      <c r="Y758" s="15">
        <v>2433307</v>
      </c>
      <c r="Z758" s="15">
        <v>7325</v>
      </c>
      <c r="AA758" s="15">
        <v>4.0869999999999997</v>
      </c>
      <c r="AB758" s="15">
        <v>47.6</v>
      </c>
    </row>
    <row r="759" spans="1:28" ht="15" customHeight="1" x14ac:dyDescent="0.3">
      <c r="A759" s="15" t="s">
        <v>887</v>
      </c>
      <c r="B759" s="15" t="s">
        <v>104</v>
      </c>
      <c r="C759" s="15" t="s">
        <v>170</v>
      </c>
      <c r="D759" s="15" t="s">
        <v>100</v>
      </c>
      <c r="E759" s="15" t="s">
        <v>112</v>
      </c>
      <c r="F759" s="15">
        <v>5.9</v>
      </c>
      <c r="G759" s="15">
        <v>394.1</v>
      </c>
      <c r="H759" s="15">
        <v>21.5</v>
      </c>
      <c r="I759" s="15">
        <v>68</v>
      </c>
      <c r="J759" s="15">
        <v>8</v>
      </c>
      <c r="K759" s="15">
        <v>7.52</v>
      </c>
      <c r="L759" s="15">
        <v>24</v>
      </c>
      <c r="M759" s="15">
        <v>108</v>
      </c>
      <c r="N759" s="15">
        <v>99.7</v>
      </c>
      <c r="O759" s="15">
        <v>30</v>
      </c>
      <c r="P759" s="15" t="s">
        <v>107</v>
      </c>
      <c r="Q759" s="15">
        <v>212.8</v>
      </c>
      <c r="R759" s="15">
        <v>5.28</v>
      </c>
      <c r="S759" s="15">
        <v>0.87</v>
      </c>
      <c r="T759" s="15">
        <v>1.1000000000000001</v>
      </c>
      <c r="U759" s="15">
        <v>6.49</v>
      </c>
      <c r="V759" s="15">
        <v>23596</v>
      </c>
      <c r="W759" s="15">
        <v>346039</v>
      </c>
      <c r="X759" s="15">
        <v>153138</v>
      </c>
      <c r="Y759" s="15">
        <v>-192901</v>
      </c>
      <c r="Z759" s="15">
        <v>3476</v>
      </c>
      <c r="AA759" s="15">
        <v>1.867</v>
      </c>
      <c r="AB759" s="15">
        <v>47.1</v>
      </c>
    </row>
    <row r="760" spans="1:28" ht="15" customHeight="1" x14ac:dyDescent="0.3">
      <c r="A760" s="15" t="s">
        <v>888</v>
      </c>
      <c r="B760" s="15" t="s">
        <v>109</v>
      </c>
      <c r="C760" s="15" t="s">
        <v>170</v>
      </c>
      <c r="D760" s="15" t="s">
        <v>111</v>
      </c>
      <c r="E760" s="15" t="s">
        <v>101</v>
      </c>
      <c r="F760" s="15">
        <v>3.83</v>
      </c>
      <c r="G760" s="15">
        <v>610.29999999999995</v>
      </c>
      <c r="H760" s="15">
        <v>27.3</v>
      </c>
      <c r="I760" s="15">
        <v>83.9</v>
      </c>
      <c r="J760" s="15">
        <v>6.3</v>
      </c>
      <c r="K760" s="15">
        <v>6.83</v>
      </c>
      <c r="L760" s="15">
        <v>32.6</v>
      </c>
      <c r="M760" s="15">
        <v>150.69999999999999</v>
      </c>
      <c r="N760" s="15">
        <v>45</v>
      </c>
      <c r="O760" s="15">
        <v>36.200000000000003</v>
      </c>
      <c r="P760" s="15" t="s">
        <v>127</v>
      </c>
      <c r="Q760" s="15">
        <v>176.3</v>
      </c>
      <c r="R760" s="15">
        <v>5.7</v>
      </c>
      <c r="S760" s="15">
        <v>0.67</v>
      </c>
      <c r="T760" s="15">
        <v>1.71</v>
      </c>
      <c r="U760" s="15">
        <v>6.55</v>
      </c>
      <c r="V760" s="15">
        <v>73418</v>
      </c>
      <c r="W760" s="15">
        <v>257531</v>
      </c>
      <c r="X760" s="15">
        <v>480888</v>
      </c>
      <c r="Y760" s="15">
        <v>223357</v>
      </c>
      <c r="Z760" s="15">
        <v>1684</v>
      </c>
      <c r="AA760" s="15">
        <v>3.89</v>
      </c>
      <c r="AB760" s="15">
        <v>47.1</v>
      </c>
    </row>
    <row r="761" spans="1:28" ht="15" customHeight="1" x14ac:dyDescent="0.3">
      <c r="A761" s="15" t="s">
        <v>889</v>
      </c>
      <c r="B761" s="15" t="s">
        <v>137</v>
      </c>
      <c r="C761" s="15" t="s">
        <v>152</v>
      </c>
      <c r="D761" s="15" t="s">
        <v>130</v>
      </c>
      <c r="E761" s="15" t="s">
        <v>101</v>
      </c>
      <c r="F761" s="15">
        <v>6.59</v>
      </c>
      <c r="G761" s="15">
        <v>745.4</v>
      </c>
      <c r="H761" s="15">
        <v>29.2</v>
      </c>
      <c r="I761" s="15">
        <v>61.4</v>
      </c>
      <c r="J761" s="15">
        <v>7.6</v>
      </c>
      <c r="K761" s="15">
        <v>6.63</v>
      </c>
      <c r="L761" s="15">
        <v>30.7</v>
      </c>
      <c r="M761" s="15">
        <v>86.2</v>
      </c>
      <c r="N761" s="15">
        <v>72.2</v>
      </c>
      <c r="O761" s="15">
        <v>60.2</v>
      </c>
      <c r="P761" s="15" t="s">
        <v>107</v>
      </c>
      <c r="Q761" s="15">
        <v>163.5</v>
      </c>
      <c r="R761" s="15">
        <v>7.13</v>
      </c>
      <c r="S761" s="15">
        <v>0.78</v>
      </c>
      <c r="T761" s="15">
        <v>2.1800000000000002</v>
      </c>
      <c r="U761" s="15">
        <v>14.37</v>
      </c>
      <c r="V761" s="15">
        <v>62479</v>
      </c>
      <c r="W761" s="15">
        <v>471598</v>
      </c>
      <c r="X761" s="15">
        <v>897823</v>
      </c>
      <c r="Y761" s="15">
        <v>426225</v>
      </c>
      <c r="Z761" s="15">
        <v>6835</v>
      </c>
      <c r="AA761" s="15">
        <v>2.1019999999999999</v>
      </c>
      <c r="AB761" s="15">
        <v>34.6</v>
      </c>
    </row>
    <row r="762" spans="1:28" ht="15" customHeight="1" x14ac:dyDescent="0.3">
      <c r="A762" s="15" t="s">
        <v>890</v>
      </c>
      <c r="B762" s="15" t="s">
        <v>122</v>
      </c>
      <c r="C762" s="15" t="s">
        <v>105</v>
      </c>
      <c r="D762" s="15" t="s">
        <v>130</v>
      </c>
      <c r="E762" s="15" t="s">
        <v>101</v>
      </c>
      <c r="F762" s="15">
        <v>1.47</v>
      </c>
      <c r="G762" s="15">
        <v>627.29999999999995</v>
      </c>
      <c r="H762" s="15">
        <v>24.3</v>
      </c>
      <c r="I762" s="15">
        <v>70.7</v>
      </c>
      <c r="J762" s="15">
        <v>7.7</v>
      </c>
      <c r="K762" s="15">
        <v>7.52</v>
      </c>
      <c r="L762" s="15">
        <v>37.299999999999997</v>
      </c>
      <c r="M762" s="15">
        <v>112.8</v>
      </c>
      <c r="N762" s="15">
        <v>79.2</v>
      </c>
      <c r="O762" s="15">
        <v>115.4</v>
      </c>
      <c r="P762" s="15" t="s">
        <v>102</v>
      </c>
      <c r="Q762" s="15">
        <v>141.69999999999999</v>
      </c>
      <c r="R762" s="15">
        <v>1.33</v>
      </c>
      <c r="S762" s="15">
        <v>0.71</v>
      </c>
      <c r="T762" s="15">
        <v>0.95</v>
      </c>
      <c r="U762" s="15">
        <v>1.4</v>
      </c>
      <c r="V762" s="15">
        <v>68972</v>
      </c>
      <c r="W762" s="15">
        <v>89080</v>
      </c>
      <c r="X762" s="15">
        <v>96561</v>
      </c>
      <c r="Y762" s="15">
        <v>7481</v>
      </c>
      <c r="Z762" s="15">
        <v>788</v>
      </c>
      <c r="AA762" s="15">
        <v>1.7769999999999999</v>
      </c>
      <c r="AB762" s="15">
        <v>58.7</v>
      </c>
    </row>
    <row r="763" spans="1:28" ht="15" customHeight="1" x14ac:dyDescent="0.3">
      <c r="A763" s="15" t="s">
        <v>891</v>
      </c>
      <c r="B763" s="15" t="s">
        <v>126</v>
      </c>
      <c r="C763" s="15" t="s">
        <v>129</v>
      </c>
      <c r="D763" s="15" t="s">
        <v>130</v>
      </c>
      <c r="E763" s="15" t="s">
        <v>101</v>
      </c>
      <c r="F763" s="15">
        <v>10.68</v>
      </c>
      <c r="G763" s="15">
        <v>798.9</v>
      </c>
      <c r="H763" s="15">
        <v>27.2</v>
      </c>
      <c r="I763" s="15">
        <v>69</v>
      </c>
      <c r="J763" s="15">
        <v>6.5</v>
      </c>
      <c r="K763" s="15">
        <v>7.33</v>
      </c>
      <c r="L763" s="15">
        <v>26.4</v>
      </c>
      <c r="M763" s="15">
        <v>109.5</v>
      </c>
      <c r="N763" s="15">
        <v>55.6</v>
      </c>
      <c r="O763" s="15">
        <v>89.5</v>
      </c>
      <c r="P763" s="15" t="s">
        <v>107</v>
      </c>
      <c r="Q763" s="15">
        <v>266.7</v>
      </c>
      <c r="R763" s="15">
        <v>5.07</v>
      </c>
      <c r="S763" s="15">
        <v>0.93</v>
      </c>
      <c r="T763" s="15">
        <v>1.19</v>
      </c>
      <c r="U763" s="15">
        <v>12.71</v>
      </c>
      <c r="V763" s="15">
        <v>67612</v>
      </c>
      <c r="W763" s="15">
        <v>783755</v>
      </c>
      <c r="X763" s="15">
        <v>859349</v>
      </c>
      <c r="Y763" s="15">
        <v>75594</v>
      </c>
      <c r="Z763" s="15">
        <v>10034</v>
      </c>
      <c r="AA763" s="15">
        <v>1.2669999999999999</v>
      </c>
      <c r="AB763" s="15">
        <v>54.7</v>
      </c>
    </row>
    <row r="764" spans="1:28" ht="15" customHeight="1" x14ac:dyDescent="0.3">
      <c r="A764" s="15" t="s">
        <v>892</v>
      </c>
      <c r="B764" s="15" t="s">
        <v>118</v>
      </c>
      <c r="C764" s="15" t="s">
        <v>105</v>
      </c>
      <c r="D764" s="15" t="s">
        <v>177</v>
      </c>
      <c r="E764" s="15" t="s">
        <v>101</v>
      </c>
      <c r="F764" s="15">
        <v>14.47</v>
      </c>
      <c r="G764" s="15">
        <v>614.29999999999995</v>
      </c>
      <c r="H764" s="15">
        <v>26.1</v>
      </c>
      <c r="I764" s="15">
        <v>71</v>
      </c>
      <c r="J764" s="15">
        <v>8</v>
      </c>
      <c r="K764" s="15">
        <v>6.78</v>
      </c>
      <c r="L764" s="15">
        <v>38.5</v>
      </c>
      <c r="M764" s="15">
        <v>139.30000000000001</v>
      </c>
      <c r="N764" s="15">
        <v>69.8</v>
      </c>
      <c r="O764" s="15">
        <v>102.9</v>
      </c>
      <c r="P764" s="15" t="s">
        <v>107</v>
      </c>
      <c r="Q764" s="15">
        <v>156.1</v>
      </c>
      <c r="R764" s="15">
        <v>8.66</v>
      </c>
      <c r="S764" s="15">
        <v>0.92</v>
      </c>
      <c r="T764" s="15">
        <v>70.62</v>
      </c>
      <c r="U764" s="15">
        <v>1021.87</v>
      </c>
      <c r="V764" s="15">
        <v>3322</v>
      </c>
      <c r="W764" s="15">
        <v>1043508</v>
      </c>
      <c r="X764" s="15">
        <v>3394652</v>
      </c>
      <c r="Y764" s="15">
        <v>2351144</v>
      </c>
      <c r="Z764" s="15">
        <v>36156</v>
      </c>
      <c r="AA764" s="15">
        <v>28.263000000000002</v>
      </c>
      <c r="AB764" s="15">
        <v>50.8</v>
      </c>
    </row>
    <row r="765" spans="1:28" ht="15" customHeight="1" x14ac:dyDescent="0.3">
      <c r="A765" s="15" t="s">
        <v>893</v>
      </c>
      <c r="B765" s="15" t="s">
        <v>126</v>
      </c>
      <c r="C765" s="15" t="s">
        <v>114</v>
      </c>
      <c r="D765" s="15" t="s">
        <v>111</v>
      </c>
      <c r="E765" s="15" t="s">
        <v>112</v>
      </c>
      <c r="F765" s="15">
        <v>7.19</v>
      </c>
      <c r="G765" s="15">
        <v>268.3</v>
      </c>
      <c r="H765" s="15">
        <v>24.1</v>
      </c>
      <c r="I765" s="15">
        <v>66.400000000000006</v>
      </c>
      <c r="J765" s="15">
        <v>6.8</v>
      </c>
      <c r="K765" s="15">
        <v>6.98</v>
      </c>
      <c r="L765" s="15">
        <v>31.7</v>
      </c>
      <c r="M765" s="15">
        <v>145.19999999999999</v>
      </c>
      <c r="N765" s="15">
        <v>37</v>
      </c>
      <c r="O765" s="15">
        <v>86</v>
      </c>
      <c r="P765" s="15" t="s">
        <v>127</v>
      </c>
      <c r="Q765" s="15">
        <v>196.1</v>
      </c>
      <c r="R765" s="15">
        <v>5.33</v>
      </c>
      <c r="S765" s="15">
        <v>0.72</v>
      </c>
      <c r="T765" s="15">
        <v>1.1200000000000001</v>
      </c>
      <c r="U765" s="15">
        <v>8.0500000000000007</v>
      </c>
      <c r="V765" s="15">
        <v>63595</v>
      </c>
      <c r="W765" s="15">
        <v>403866</v>
      </c>
      <c r="X765" s="15">
        <v>511940</v>
      </c>
      <c r="Y765" s="15">
        <v>108074</v>
      </c>
      <c r="Z765" s="15">
        <v>2717</v>
      </c>
      <c r="AA765" s="15">
        <v>2.9630000000000001</v>
      </c>
      <c r="AB765" s="15">
        <v>36.700000000000003</v>
      </c>
    </row>
    <row r="766" spans="1:28" ht="15" customHeight="1" x14ac:dyDescent="0.3">
      <c r="A766" s="15" t="s">
        <v>894</v>
      </c>
      <c r="B766" s="15" t="s">
        <v>122</v>
      </c>
      <c r="C766" s="15" t="s">
        <v>129</v>
      </c>
      <c r="D766" s="15" t="s">
        <v>144</v>
      </c>
      <c r="E766" s="15" t="s">
        <v>120</v>
      </c>
      <c r="F766" s="15">
        <v>9.2200000000000006</v>
      </c>
      <c r="G766" s="15">
        <v>419.9</v>
      </c>
      <c r="H766" s="15">
        <v>31.8</v>
      </c>
      <c r="I766" s="15">
        <v>64.599999999999994</v>
      </c>
      <c r="J766" s="15">
        <v>8.1</v>
      </c>
      <c r="K766" s="15">
        <v>6.52</v>
      </c>
      <c r="L766" s="15">
        <v>16.899999999999999</v>
      </c>
      <c r="M766" s="15">
        <v>117.2</v>
      </c>
      <c r="N766" s="15">
        <v>38</v>
      </c>
      <c r="O766" s="15">
        <v>55</v>
      </c>
      <c r="P766" s="15" t="s">
        <v>127</v>
      </c>
      <c r="Q766" s="15">
        <v>184.8</v>
      </c>
      <c r="R766" s="15">
        <v>5.12</v>
      </c>
      <c r="S766" s="15">
        <v>0.94</v>
      </c>
      <c r="T766" s="15">
        <v>1.42</v>
      </c>
      <c r="U766" s="15">
        <v>13.09</v>
      </c>
      <c r="V766" s="15">
        <v>52012</v>
      </c>
      <c r="W766" s="15">
        <v>502259</v>
      </c>
      <c r="X766" s="15">
        <v>680837</v>
      </c>
      <c r="Y766" s="15">
        <v>178578</v>
      </c>
      <c r="Z766" s="15">
        <v>4116</v>
      </c>
      <c r="AA766" s="15">
        <v>3.18</v>
      </c>
      <c r="AB766" s="15">
        <v>52.6</v>
      </c>
    </row>
    <row r="767" spans="1:28" ht="15" customHeight="1" x14ac:dyDescent="0.3">
      <c r="A767" s="15" t="s">
        <v>895</v>
      </c>
      <c r="B767" s="15" t="s">
        <v>137</v>
      </c>
      <c r="C767" s="15" t="s">
        <v>123</v>
      </c>
      <c r="D767" s="15" t="s">
        <v>115</v>
      </c>
      <c r="E767" s="15" t="s">
        <v>101</v>
      </c>
      <c r="F767" s="15">
        <v>3.79</v>
      </c>
      <c r="G767" s="15">
        <v>1058.0999999999999</v>
      </c>
      <c r="H767" s="15">
        <v>23.5</v>
      </c>
      <c r="I767" s="15">
        <v>81.2</v>
      </c>
      <c r="J767" s="15">
        <v>5.7</v>
      </c>
      <c r="K767" s="15">
        <v>6.54</v>
      </c>
      <c r="L767" s="15">
        <v>34.700000000000003</v>
      </c>
      <c r="M767" s="15">
        <v>111.2</v>
      </c>
      <c r="N767" s="15">
        <v>34.6</v>
      </c>
      <c r="O767" s="15">
        <v>101.9</v>
      </c>
      <c r="P767" s="15" t="s">
        <v>107</v>
      </c>
      <c r="Q767" s="15">
        <v>219.6</v>
      </c>
      <c r="R767" s="15">
        <v>3.49</v>
      </c>
      <c r="S767" s="15">
        <v>0.69</v>
      </c>
      <c r="T767" s="15">
        <v>2.85</v>
      </c>
      <c r="U767" s="15">
        <v>10.8</v>
      </c>
      <c r="V767" s="15">
        <v>21427</v>
      </c>
      <c r="W767" s="15">
        <v>286990</v>
      </c>
      <c r="X767" s="15">
        <v>231412</v>
      </c>
      <c r="Y767" s="15">
        <v>-55578</v>
      </c>
      <c r="Z767" s="15">
        <v>6964</v>
      </c>
      <c r="AA767" s="15">
        <v>1.5509999999999999</v>
      </c>
      <c r="AB767" s="15">
        <v>67.2</v>
      </c>
    </row>
    <row r="768" spans="1:28" ht="15" customHeight="1" x14ac:dyDescent="0.3">
      <c r="A768" s="15" t="s">
        <v>896</v>
      </c>
      <c r="B768" s="15" t="s">
        <v>98</v>
      </c>
      <c r="C768" s="15" t="s">
        <v>110</v>
      </c>
      <c r="D768" s="15" t="s">
        <v>130</v>
      </c>
      <c r="E768" s="15" t="s">
        <v>112</v>
      </c>
      <c r="F768" s="15">
        <v>5.53</v>
      </c>
      <c r="G768" s="15">
        <v>651.29999999999995</v>
      </c>
      <c r="H768" s="15">
        <v>26.4</v>
      </c>
      <c r="I768" s="15">
        <v>65.400000000000006</v>
      </c>
      <c r="J768" s="15">
        <v>8.1</v>
      </c>
      <c r="K768" s="15">
        <v>6.54</v>
      </c>
      <c r="L768" s="15">
        <v>19</v>
      </c>
      <c r="M768" s="15">
        <v>70.3</v>
      </c>
      <c r="N768" s="15">
        <v>78.7</v>
      </c>
      <c r="O768" s="15">
        <v>98.4</v>
      </c>
      <c r="P768" s="15" t="s">
        <v>116</v>
      </c>
      <c r="Q768" s="15">
        <v>362.1</v>
      </c>
      <c r="R768" s="15">
        <v>5.83</v>
      </c>
      <c r="S768" s="15">
        <v>0.75</v>
      </c>
      <c r="T768" s="15">
        <v>1.67</v>
      </c>
      <c r="U768" s="15">
        <v>9.24</v>
      </c>
      <c r="V768" s="15">
        <v>68776</v>
      </c>
      <c r="W768" s="15">
        <v>472292</v>
      </c>
      <c r="X768" s="15">
        <v>635490</v>
      </c>
      <c r="Y768" s="15">
        <v>163198</v>
      </c>
      <c r="Z768" s="15">
        <v>1801</v>
      </c>
      <c r="AA768" s="15">
        <v>5.13</v>
      </c>
      <c r="AB768" s="15">
        <v>38.4</v>
      </c>
    </row>
    <row r="769" spans="1:28" ht="15" customHeight="1" x14ac:dyDescent="0.3">
      <c r="A769" s="15" t="s">
        <v>897</v>
      </c>
      <c r="B769" s="15" t="s">
        <v>104</v>
      </c>
      <c r="C769" s="15" t="s">
        <v>134</v>
      </c>
      <c r="D769" s="15" t="s">
        <v>115</v>
      </c>
      <c r="E769" s="15" t="s">
        <v>101</v>
      </c>
      <c r="F769" s="15">
        <v>14.24</v>
      </c>
      <c r="G769" s="15">
        <v>890</v>
      </c>
      <c r="H769" s="15">
        <v>27.1</v>
      </c>
      <c r="I769" s="15">
        <v>93.8</v>
      </c>
      <c r="J769" s="15">
        <v>7.5</v>
      </c>
      <c r="K769" s="15">
        <v>6.8</v>
      </c>
      <c r="L769" s="15">
        <v>29</v>
      </c>
      <c r="M769" s="15">
        <v>119.1</v>
      </c>
      <c r="N769" s="15">
        <v>31.5</v>
      </c>
      <c r="O769" s="15">
        <v>128.1</v>
      </c>
      <c r="P769" s="15" t="s">
        <v>116</v>
      </c>
      <c r="Q769" s="15">
        <v>211.3</v>
      </c>
      <c r="R769" s="15">
        <v>6.77</v>
      </c>
      <c r="S769" s="15">
        <v>0.87</v>
      </c>
      <c r="T769" s="15">
        <v>3.99</v>
      </c>
      <c r="U769" s="15">
        <v>56.82</v>
      </c>
      <c r="V769" s="15">
        <v>20875</v>
      </c>
      <c r="W769" s="15">
        <v>858188</v>
      </c>
      <c r="X769" s="15">
        <v>1186118</v>
      </c>
      <c r="Y769" s="15">
        <v>327930</v>
      </c>
      <c r="Z769" s="15">
        <v>11275</v>
      </c>
      <c r="AA769" s="15">
        <v>5.0389999999999997</v>
      </c>
      <c r="AB769" s="15">
        <v>58.9</v>
      </c>
    </row>
    <row r="770" spans="1:28" ht="15" customHeight="1" x14ac:dyDescent="0.3">
      <c r="A770" s="15" t="s">
        <v>898</v>
      </c>
      <c r="B770" s="15" t="s">
        <v>98</v>
      </c>
      <c r="C770" s="15" t="s">
        <v>170</v>
      </c>
      <c r="D770" s="15" t="s">
        <v>130</v>
      </c>
      <c r="E770" s="15" t="s">
        <v>112</v>
      </c>
      <c r="F770" s="15">
        <v>12.64</v>
      </c>
      <c r="G770" s="15">
        <v>448.2</v>
      </c>
      <c r="H770" s="15">
        <v>20.5</v>
      </c>
      <c r="I770" s="15">
        <v>53.8</v>
      </c>
      <c r="J770" s="15">
        <v>6.6</v>
      </c>
      <c r="K770" s="15">
        <v>5.99</v>
      </c>
      <c r="L770" s="15">
        <v>22.4</v>
      </c>
      <c r="M770" s="15">
        <v>68.099999999999994</v>
      </c>
      <c r="N770" s="15">
        <v>52</v>
      </c>
      <c r="O770" s="15">
        <v>70.099999999999994</v>
      </c>
      <c r="P770" s="15" t="s">
        <v>116</v>
      </c>
      <c r="Q770" s="15">
        <v>181.8</v>
      </c>
      <c r="R770" s="15">
        <v>2.78</v>
      </c>
      <c r="S770" s="15">
        <v>0.67</v>
      </c>
      <c r="T770" s="15">
        <v>0.53</v>
      </c>
      <c r="U770" s="15">
        <v>6.7</v>
      </c>
      <c r="V770" s="15">
        <v>69086</v>
      </c>
      <c r="W770" s="15">
        <v>794889</v>
      </c>
      <c r="X770" s="15">
        <v>462876</v>
      </c>
      <c r="Y770" s="15">
        <v>-332013</v>
      </c>
      <c r="Z770" s="15">
        <v>5356</v>
      </c>
      <c r="AA770" s="15">
        <v>1.2509999999999999</v>
      </c>
      <c r="AB770" s="15">
        <v>46.2</v>
      </c>
    </row>
    <row r="771" spans="1:28" ht="15" customHeight="1" x14ac:dyDescent="0.3">
      <c r="A771" s="15" t="s">
        <v>899</v>
      </c>
      <c r="B771" s="15" t="s">
        <v>146</v>
      </c>
      <c r="C771" s="15" t="s">
        <v>152</v>
      </c>
      <c r="D771" s="15" t="s">
        <v>106</v>
      </c>
      <c r="E771" s="15" t="s">
        <v>120</v>
      </c>
      <c r="F771" s="15">
        <v>2.91</v>
      </c>
      <c r="G771" s="15">
        <v>213.8</v>
      </c>
      <c r="H771" s="15">
        <v>28</v>
      </c>
      <c r="I771" s="15">
        <v>57.8</v>
      </c>
      <c r="J771" s="15">
        <v>8.3000000000000007</v>
      </c>
      <c r="K771" s="15">
        <v>5.9</v>
      </c>
      <c r="L771" s="15">
        <v>25.4</v>
      </c>
      <c r="M771" s="15">
        <v>106.2</v>
      </c>
      <c r="N771" s="15">
        <v>98.9</v>
      </c>
      <c r="O771" s="15">
        <v>72.8</v>
      </c>
      <c r="P771" s="15" t="s">
        <v>107</v>
      </c>
      <c r="Q771" s="15">
        <v>160.19999999999999</v>
      </c>
      <c r="R771" s="15">
        <v>3.24</v>
      </c>
      <c r="S771" s="15">
        <v>0.78</v>
      </c>
      <c r="T771" s="15">
        <v>1.58</v>
      </c>
      <c r="U771" s="15">
        <v>4.5999999999999996</v>
      </c>
      <c r="V771" s="15">
        <v>19512</v>
      </c>
      <c r="W771" s="15">
        <v>194005</v>
      </c>
      <c r="X771" s="15">
        <v>89755</v>
      </c>
      <c r="Y771" s="15">
        <v>-104250</v>
      </c>
      <c r="Z771" s="15">
        <v>1813</v>
      </c>
      <c r="AA771" s="15">
        <v>2.5369999999999999</v>
      </c>
      <c r="AB771" s="15">
        <v>35</v>
      </c>
    </row>
    <row r="772" spans="1:28" ht="15" customHeight="1" x14ac:dyDescent="0.3">
      <c r="A772" s="15" t="s">
        <v>900</v>
      </c>
      <c r="B772" s="15" t="s">
        <v>146</v>
      </c>
      <c r="C772" s="15" t="s">
        <v>129</v>
      </c>
      <c r="D772" s="15" t="s">
        <v>106</v>
      </c>
      <c r="E772" s="15" t="s">
        <v>101</v>
      </c>
      <c r="F772" s="15">
        <v>13.06</v>
      </c>
      <c r="G772" s="15">
        <v>818.6</v>
      </c>
      <c r="H772" s="15">
        <v>27.2</v>
      </c>
      <c r="I772" s="15">
        <v>65.5</v>
      </c>
      <c r="J772" s="15">
        <v>8</v>
      </c>
      <c r="K772" s="15">
        <v>6.47</v>
      </c>
      <c r="L772" s="15">
        <v>35.4</v>
      </c>
      <c r="M772" s="15">
        <v>134.6</v>
      </c>
      <c r="N772" s="15">
        <v>29.8</v>
      </c>
      <c r="O772" s="15">
        <v>134.69999999999999</v>
      </c>
      <c r="P772" s="15" t="s">
        <v>102</v>
      </c>
      <c r="Q772" s="15">
        <v>251.1</v>
      </c>
      <c r="R772" s="15">
        <v>6.1</v>
      </c>
      <c r="S772" s="15">
        <v>0.74</v>
      </c>
      <c r="T772" s="15">
        <v>5.32</v>
      </c>
      <c r="U772" s="15">
        <v>69.48</v>
      </c>
      <c r="V772" s="15">
        <v>18778</v>
      </c>
      <c r="W772" s="15">
        <v>809342</v>
      </c>
      <c r="X772" s="15">
        <v>1304695</v>
      </c>
      <c r="Y772" s="15">
        <v>495353</v>
      </c>
      <c r="Z772" s="15">
        <v>6538</v>
      </c>
      <c r="AA772" s="15">
        <v>10.627000000000001</v>
      </c>
      <c r="AB772" s="15">
        <v>42.5</v>
      </c>
    </row>
    <row r="773" spans="1:28" ht="15" customHeight="1" x14ac:dyDescent="0.3">
      <c r="A773" s="15" t="s">
        <v>901</v>
      </c>
      <c r="B773" s="15" t="s">
        <v>146</v>
      </c>
      <c r="C773" s="15" t="s">
        <v>119</v>
      </c>
      <c r="D773" s="15" t="s">
        <v>144</v>
      </c>
      <c r="E773" s="15" t="s">
        <v>120</v>
      </c>
      <c r="F773" s="15">
        <v>5.62</v>
      </c>
      <c r="G773" s="15">
        <v>160.5</v>
      </c>
      <c r="H773" s="15">
        <v>33.299999999999997</v>
      </c>
      <c r="I773" s="15">
        <v>62.1</v>
      </c>
      <c r="J773" s="15">
        <v>9.1999999999999993</v>
      </c>
      <c r="K773" s="15">
        <v>7.49</v>
      </c>
      <c r="L773" s="15">
        <v>18</v>
      </c>
      <c r="M773" s="15">
        <v>96.9</v>
      </c>
      <c r="N773" s="15">
        <v>21.5</v>
      </c>
      <c r="O773" s="15">
        <v>76.400000000000006</v>
      </c>
      <c r="P773" s="15" t="s">
        <v>116</v>
      </c>
      <c r="Q773" s="15">
        <v>286.10000000000002</v>
      </c>
      <c r="R773" s="15">
        <v>6.81</v>
      </c>
      <c r="S773" s="15">
        <v>0.83</v>
      </c>
      <c r="T773" s="15">
        <v>0.47</v>
      </c>
      <c r="U773" s="15">
        <v>2.64</v>
      </c>
      <c r="V773" s="15">
        <v>53670</v>
      </c>
      <c r="W773" s="15">
        <v>367880</v>
      </c>
      <c r="X773" s="15">
        <v>141689</v>
      </c>
      <c r="Y773" s="15">
        <v>-226191</v>
      </c>
      <c r="Z773" s="15">
        <v>1510</v>
      </c>
      <c r="AA773" s="15">
        <v>1.748</v>
      </c>
      <c r="AB773" s="15">
        <v>20.5</v>
      </c>
    </row>
    <row r="774" spans="1:28" ht="15" customHeight="1" x14ac:dyDescent="0.3">
      <c r="A774" s="15" t="s">
        <v>902</v>
      </c>
      <c r="B774" s="15" t="s">
        <v>146</v>
      </c>
      <c r="C774" s="15" t="s">
        <v>114</v>
      </c>
      <c r="D774" s="15" t="s">
        <v>100</v>
      </c>
      <c r="E774" s="15" t="s">
        <v>101</v>
      </c>
      <c r="F774" s="15">
        <v>2.95</v>
      </c>
      <c r="G774" s="15">
        <v>683.1</v>
      </c>
      <c r="H774" s="15">
        <v>28.6</v>
      </c>
      <c r="I774" s="15">
        <v>70.2</v>
      </c>
      <c r="J774" s="15">
        <v>6.9</v>
      </c>
      <c r="K774" s="15">
        <v>5.94</v>
      </c>
      <c r="L774" s="15">
        <v>31.9</v>
      </c>
      <c r="M774" s="15">
        <v>105.4</v>
      </c>
      <c r="N774" s="15">
        <v>68.400000000000006</v>
      </c>
      <c r="O774" s="15">
        <v>91.2</v>
      </c>
      <c r="P774" s="15" t="s">
        <v>107</v>
      </c>
      <c r="Q774" s="15">
        <v>229.5</v>
      </c>
      <c r="R774" s="15">
        <v>4.88</v>
      </c>
      <c r="S774" s="15">
        <v>0.73</v>
      </c>
      <c r="T774" s="15">
        <v>1.98</v>
      </c>
      <c r="U774" s="15">
        <v>5.84</v>
      </c>
      <c r="V774" s="15">
        <v>26917</v>
      </c>
      <c r="W774" s="15">
        <v>184303</v>
      </c>
      <c r="X774" s="15">
        <v>157195</v>
      </c>
      <c r="Y774" s="15">
        <v>-27108</v>
      </c>
      <c r="Z774" s="15">
        <v>1960</v>
      </c>
      <c r="AA774" s="15">
        <v>2.98</v>
      </c>
      <c r="AB774" s="15">
        <v>38.700000000000003</v>
      </c>
    </row>
    <row r="775" spans="1:28" ht="15" customHeight="1" x14ac:dyDescent="0.3">
      <c r="A775" s="15" t="s">
        <v>903</v>
      </c>
      <c r="B775" s="15" t="s">
        <v>122</v>
      </c>
      <c r="C775" s="15" t="s">
        <v>134</v>
      </c>
      <c r="D775" s="15" t="s">
        <v>100</v>
      </c>
      <c r="E775" s="15" t="s">
        <v>112</v>
      </c>
      <c r="F775" s="15">
        <v>6.07</v>
      </c>
      <c r="G775" s="15">
        <v>539.4</v>
      </c>
      <c r="H775" s="15">
        <v>16.899999999999999</v>
      </c>
      <c r="I775" s="15">
        <v>52.6</v>
      </c>
      <c r="J775" s="15">
        <v>8.1</v>
      </c>
      <c r="K775" s="15">
        <v>5.68</v>
      </c>
      <c r="L775" s="15">
        <v>18.399999999999999</v>
      </c>
      <c r="M775" s="15">
        <v>137.69999999999999</v>
      </c>
      <c r="N775" s="15">
        <v>51.8</v>
      </c>
      <c r="O775" s="15">
        <v>99.4</v>
      </c>
      <c r="P775" s="15" t="s">
        <v>116</v>
      </c>
      <c r="Q775" s="15">
        <v>209.6</v>
      </c>
      <c r="R775" s="15">
        <v>3.04</v>
      </c>
      <c r="S775" s="15">
        <v>0.68</v>
      </c>
      <c r="T775" s="15">
        <v>0.64</v>
      </c>
      <c r="U775" s="15">
        <v>3.88</v>
      </c>
      <c r="V775" s="15">
        <v>27644</v>
      </c>
      <c r="W775" s="15">
        <v>312584</v>
      </c>
      <c r="X775" s="15">
        <v>107259</v>
      </c>
      <c r="Y775" s="15">
        <v>-205325</v>
      </c>
      <c r="Z775" s="15">
        <v>2053</v>
      </c>
      <c r="AA775" s="15">
        <v>1.89</v>
      </c>
      <c r="AB775" s="15">
        <v>42.6</v>
      </c>
    </row>
    <row r="776" spans="1:28" ht="15" customHeight="1" x14ac:dyDescent="0.3">
      <c r="A776" s="15" t="s">
        <v>904</v>
      </c>
      <c r="B776" s="15" t="s">
        <v>126</v>
      </c>
      <c r="C776" s="15" t="s">
        <v>123</v>
      </c>
      <c r="D776" s="15" t="s">
        <v>132</v>
      </c>
      <c r="E776" s="15" t="s">
        <v>120</v>
      </c>
      <c r="F776" s="15">
        <v>11.68</v>
      </c>
      <c r="G776" s="15">
        <v>278.10000000000002</v>
      </c>
      <c r="H776" s="15">
        <v>30.4</v>
      </c>
      <c r="I776" s="15">
        <v>47.9</v>
      </c>
      <c r="J776" s="15">
        <v>7.2</v>
      </c>
      <c r="K776" s="15">
        <v>7.18</v>
      </c>
      <c r="L776" s="15">
        <v>17.3</v>
      </c>
      <c r="M776" s="15">
        <v>88.3</v>
      </c>
      <c r="N776" s="15">
        <v>49.2</v>
      </c>
      <c r="O776" s="15">
        <v>121</v>
      </c>
      <c r="P776" s="15" t="s">
        <v>107</v>
      </c>
      <c r="Q776" s="15">
        <v>158.1</v>
      </c>
      <c r="R776" s="15">
        <v>4.09</v>
      </c>
      <c r="S776" s="15">
        <v>0.82</v>
      </c>
      <c r="T776" s="15">
        <v>1.24</v>
      </c>
      <c r="U776" s="15">
        <v>14.48</v>
      </c>
      <c r="V776" s="15">
        <v>88890</v>
      </c>
      <c r="W776" s="15">
        <v>776999</v>
      </c>
      <c r="X776" s="15">
        <v>1287127</v>
      </c>
      <c r="Y776" s="15">
        <v>510128</v>
      </c>
      <c r="Z776" s="15">
        <v>9507</v>
      </c>
      <c r="AA776" s="15">
        <v>1.5229999999999999</v>
      </c>
      <c r="AB776" s="15">
        <v>40</v>
      </c>
    </row>
    <row r="777" spans="1:28" ht="15" customHeight="1" x14ac:dyDescent="0.3">
      <c r="A777" s="15" t="s">
        <v>905</v>
      </c>
      <c r="B777" s="15" t="s">
        <v>98</v>
      </c>
      <c r="C777" s="15" t="s">
        <v>99</v>
      </c>
      <c r="D777" s="15" t="s">
        <v>132</v>
      </c>
      <c r="E777" s="15" t="s">
        <v>101</v>
      </c>
      <c r="F777" s="15">
        <v>5.18</v>
      </c>
      <c r="G777" s="15">
        <v>833.8</v>
      </c>
      <c r="H777" s="15">
        <v>28.8</v>
      </c>
      <c r="I777" s="15">
        <v>75.599999999999994</v>
      </c>
      <c r="J777" s="15">
        <v>5.0999999999999996</v>
      </c>
      <c r="K777" s="15">
        <v>5.47</v>
      </c>
      <c r="L777" s="15">
        <v>31.5</v>
      </c>
      <c r="M777" s="15">
        <v>117.4</v>
      </c>
      <c r="N777" s="15">
        <v>77.099999999999994</v>
      </c>
      <c r="O777" s="15">
        <v>133.5</v>
      </c>
      <c r="P777" s="15" t="s">
        <v>107</v>
      </c>
      <c r="Q777" s="15">
        <v>225.5</v>
      </c>
      <c r="R777" s="15">
        <v>6.08</v>
      </c>
      <c r="S777" s="15">
        <v>0.88</v>
      </c>
      <c r="T777" s="15">
        <v>0.51</v>
      </c>
      <c r="U777" s="15">
        <v>2.64</v>
      </c>
      <c r="V777" s="15">
        <v>103540</v>
      </c>
      <c r="W777" s="15">
        <v>368110</v>
      </c>
      <c r="X777" s="15">
        <v>273346</v>
      </c>
      <c r="Y777" s="15">
        <v>-94764</v>
      </c>
      <c r="Z777" s="15">
        <v>3912</v>
      </c>
      <c r="AA777" s="15">
        <v>0.67500000000000004</v>
      </c>
      <c r="AB777" s="15">
        <v>47.7</v>
      </c>
    </row>
    <row r="778" spans="1:28" ht="15" customHeight="1" x14ac:dyDescent="0.3">
      <c r="A778" s="15" t="s">
        <v>906</v>
      </c>
      <c r="B778" s="15" t="s">
        <v>118</v>
      </c>
      <c r="C778" s="15" t="s">
        <v>119</v>
      </c>
      <c r="D778" s="15" t="s">
        <v>106</v>
      </c>
      <c r="E778" s="15" t="s">
        <v>112</v>
      </c>
      <c r="F778" s="15">
        <v>1.53</v>
      </c>
      <c r="G778" s="15">
        <v>337</v>
      </c>
      <c r="H778" s="15">
        <v>23.1</v>
      </c>
      <c r="I778" s="15">
        <v>73.2</v>
      </c>
      <c r="J778" s="15">
        <v>7.8</v>
      </c>
      <c r="K778" s="15">
        <v>7.37</v>
      </c>
      <c r="L778" s="15">
        <v>20.7</v>
      </c>
      <c r="M778" s="15">
        <v>59.1</v>
      </c>
      <c r="N778" s="15">
        <v>56</v>
      </c>
      <c r="O778" s="15">
        <v>71.099999999999994</v>
      </c>
      <c r="P778" s="15" t="s">
        <v>102</v>
      </c>
      <c r="Q778" s="15">
        <v>131.9</v>
      </c>
      <c r="R778" s="15">
        <v>2.67</v>
      </c>
      <c r="S778" s="15">
        <v>0.96</v>
      </c>
      <c r="T778" s="15">
        <v>1.83</v>
      </c>
      <c r="U778" s="15">
        <v>2.8</v>
      </c>
      <c r="V778" s="15">
        <v>22393</v>
      </c>
      <c r="W778" s="15">
        <v>101866</v>
      </c>
      <c r="X778" s="15">
        <v>62700</v>
      </c>
      <c r="Y778" s="15">
        <v>-39166</v>
      </c>
      <c r="Z778" s="15">
        <v>719</v>
      </c>
      <c r="AA778" s="15">
        <v>3.8940000000000001</v>
      </c>
      <c r="AB778" s="15">
        <v>48.1</v>
      </c>
    </row>
    <row r="779" spans="1:28" ht="15" customHeight="1" x14ac:dyDescent="0.3">
      <c r="A779" s="15" t="s">
        <v>907</v>
      </c>
      <c r="B779" s="15" t="s">
        <v>122</v>
      </c>
      <c r="C779" s="15" t="s">
        <v>119</v>
      </c>
      <c r="D779" s="15" t="s">
        <v>130</v>
      </c>
      <c r="E779" s="15" t="s">
        <v>112</v>
      </c>
      <c r="F779" s="15">
        <v>1.83</v>
      </c>
      <c r="G779" s="15">
        <v>502.1</v>
      </c>
      <c r="H779" s="15">
        <v>19.3</v>
      </c>
      <c r="I779" s="15">
        <v>42.3</v>
      </c>
      <c r="J779" s="15">
        <v>7.2</v>
      </c>
      <c r="K779" s="15">
        <v>6.49</v>
      </c>
      <c r="L779" s="15">
        <v>26.8</v>
      </c>
      <c r="M779" s="15">
        <v>76.400000000000006</v>
      </c>
      <c r="N779" s="15">
        <v>75.099999999999994</v>
      </c>
      <c r="O779" s="15">
        <v>91.7</v>
      </c>
      <c r="P779" s="15" t="s">
        <v>102</v>
      </c>
      <c r="Q779" s="15">
        <v>251.5</v>
      </c>
      <c r="R779" s="15">
        <v>2.84</v>
      </c>
      <c r="S779" s="15">
        <v>0.86</v>
      </c>
      <c r="T779" s="15"/>
      <c r="U779" s="15">
        <v>2.42</v>
      </c>
      <c r="V779" s="15">
        <v>76135</v>
      </c>
      <c r="W779" s="15">
        <v>144893</v>
      </c>
      <c r="X779" s="15">
        <v>184247</v>
      </c>
      <c r="Y779" s="15">
        <v>39354</v>
      </c>
      <c r="Z779" s="15">
        <v>1275</v>
      </c>
      <c r="AA779" s="15">
        <v>1.8979999999999999</v>
      </c>
      <c r="AB779" s="15">
        <v>47.2</v>
      </c>
    </row>
    <row r="780" spans="1:28" ht="15" customHeight="1" x14ac:dyDescent="0.3">
      <c r="A780" s="15" t="s">
        <v>908</v>
      </c>
      <c r="B780" s="15" t="s">
        <v>126</v>
      </c>
      <c r="C780" s="15" t="s">
        <v>123</v>
      </c>
      <c r="D780" s="15" t="s">
        <v>106</v>
      </c>
      <c r="E780" s="15" t="s">
        <v>101</v>
      </c>
      <c r="F780" s="15">
        <v>11.23</v>
      </c>
      <c r="G780" s="15">
        <v>927</v>
      </c>
      <c r="H780" s="15">
        <v>28</v>
      </c>
      <c r="I780" s="15">
        <v>63</v>
      </c>
      <c r="J780" s="15">
        <v>7.6</v>
      </c>
      <c r="K780" s="15">
        <v>6.96</v>
      </c>
      <c r="L780" s="15">
        <v>36.799999999999997</v>
      </c>
      <c r="M780" s="15">
        <v>119.8</v>
      </c>
      <c r="N780" s="15">
        <v>67</v>
      </c>
      <c r="O780" s="15">
        <v>134.5</v>
      </c>
      <c r="P780" s="15" t="s">
        <v>116</v>
      </c>
      <c r="Q780" s="15">
        <v>175.9</v>
      </c>
      <c r="R780" s="15">
        <v>3.33</v>
      </c>
      <c r="S780" s="15">
        <v>0.87</v>
      </c>
      <c r="T780" s="15">
        <v>3.53</v>
      </c>
      <c r="U780" s="15">
        <v>39.64</v>
      </c>
      <c r="V780" s="15">
        <v>23506</v>
      </c>
      <c r="W780" s="15">
        <v>695197</v>
      </c>
      <c r="X780" s="15">
        <v>931778</v>
      </c>
      <c r="Y780" s="15">
        <v>236581</v>
      </c>
      <c r="Z780" s="15">
        <v>3740</v>
      </c>
      <c r="AA780" s="15">
        <v>10.599</v>
      </c>
      <c r="AB780" s="15">
        <v>57.9</v>
      </c>
    </row>
    <row r="781" spans="1:28" ht="15" customHeight="1" x14ac:dyDescent="0.3">
      <c r="A781" s="15" t="s">
        <v>909</v>
      </c>
      <c r="B781" s="15" t="s">
        <v>137</v>
      </c>
      <c r="C781" s="15" t="s">
        <v>114</v>
      </c>
      <c r="D781" s="15" t="s">
        <v>132</v>
      </c>
      <c r="E781" s="15" t="s">
        <v>112</v>
      </c>
      <c r="F781" s="15">
        <v>6.28</v>
      </c>
      <c r="G781" s="15">
        <v>426.3</v>
      </c>
      <c r="H781" s="15">
        <v>25.5</v>
      </c>
      <c r="I781" s="15">
        <v>69.400000000000006</v>
      </c>
      <c r="J781" s="15">
        <v>9.9</v>
      </c>
      <c r="K781" s="15">
        <v>7.74</v>
      </c>
      <c r="L781" s="15">
        <v>25.1</v>
      </c>
      <c r="M781" s="15">
        <v>101.9</v>
      </c>
      <c r="N781" s="15">
        <v>74.2</v>
      </c>
      <c r="O781" s="15">
        <v>102.2</v>
      </c>
      <c r="P781" s="15" t="s">
        <v>102</v>
      </c>
      <c r="Q781" s="15">
        <v>246.8</v>
      </c>
      <c r="R781" s="15">
        <v>4.4800000000000004</v>
      </c>
      <c r="S781" s="15">
        <v>0.94</v>
      </c>
      <c r="T781" s="15">
        <v>0.7</v>
      </c>
      <c r="U781" s="15">
        <v>4.4000000000000004</v>
      </c>
      <c r="V781" s="15">
        <v>99581</v>
      </c>
      <c r="W781" s="15">
        <v>469343</v>
      </c>
      <c r="X781" s="15">
        <v>438156</v>
      </c>
      <c r="Y781" s="15">
        <v>-31187</v>
      </c>
      <c r="Z781" s="15">
        <v>3993</v>
      </c>
      <c r="AA781" s="15">
        <v>1.1020000000000001</v>
      </c>
      <c r="AB781" s="15">
        <v>43.9</v>
      </c>
    </row>
    <row r="782" spans="1:28" ht="15" customHeight="1" x14ac:dyDescent="0.3">
      <c r="A782" s="15" t="s">
        <v>910</v>
      </c>
      <c r="B782" s="15" t="s">
        <v>98</v>
      </c>
      <c r="C782" s="15" t="s">
        <v>119</v>
      </c>
      <c r="D782" s="15" t="s">
        <v>144</v>
      </c>
      <c r="E782" s="15" t="s">
        <v>112</v>
      </c>
      <c r="F782" s="15">
        <v>14.64</v>
      </c>
      <c r="G782" s="15">
        <v>170.8</v>
      </c>
      <c r="H782" s="15">
        <v>22.1</v>
      </c>
      <c r="I782" s="15">
        <v>62.7</v>
      </c>
      <c r="J782" s="15">
        <v>7.6</v>
      </c>
      <c r="K782" s="15">
        <v>8.4</v>
      </c>
      <c r="L782" s="15">
        <v>19.2</v>
      </c>
      <c r="M782" s="15">
        <v>79.8</v>
      </c>
      <c r="N782" s="15">
        <v>60.8</v>
      </c>
      <c r="O782" s="15">
        <v>146.69999999999999</v>
      </c>
      <c r="P782" s="15" t="s">
        <v>127</v>
      </c>
      <c r="Q782" s="15">
        <v>322.3</v>
      </c>
      <c r="R782" s="15">
        <v>5.99</v>
      </c>
      <c r="S782" s="15">
        <v>0.68</v>
      </c>
      <c r="T782" s="15">
        <v>0.3</v>
      </c>
      <c r="U782" s="15">
        <v>4.3899999999999997</v>
      </c>
      <c r="V782" s="15">
        <v>63813</v>
      </c>
      <c r="W782" s="15">
        <v>1299362</v>
      </c>
      <c r="X782" s="15">
        <v>280139</v>
      </c>
      <c r="Y782" s="15">
        <v>-1019223</v>
      </c>
      <c r="Z782" s="15">
        <v>7779</v>
      </c>
      <c r="AA782" s="15">
        <v>0.56399999999999995</v>
      </c>
      <c r="AB782" s="15">
        <v>29.3</v>
      </c>
    </row>
    <row r="783" spans="1:28" ht="15" customHeight="1" x14ac:dyDescent="0.3">
      <c r="A783" s="15" t="s">
        <v>911</v>
      </c>
      <c r="B783" s="15" t="s">
        <v>146</v>
      </c>
      <c r="C783" s="15" t="s">
        <v>123</v>
      </c>
      <c r="D783" s="15" t="s">
        <v>130</v>
      </c>
      <c r="E783" s="15" t="s">
        <v>112</v>
      </c>
      <c r="F783" s="15">
        <v>7.51</v>
      </c>
      <c r="G783" s="15">
        <v>197.8</v>
      </c>
      <c r="H783" s="15">
        <v>22.3</v>
      </c>
      <c r="I783" s="15">
        <v>69.8</v>
      </c>
      <c r="J783" s="15">
        <v>7.8</v>
      </c>
      <c r="K783" s="15">
        <v>6.83</v>
      </c>
      <c r="L783" s="15">
        <v>29.3</v>
      </c>
      <c r="M783" s="15">
        <v>144.30000000000001</v>
      </c>
      <c r="N783" s="15">
        <v>70</v>
      </c>
      <c r="O783" s="15">
        <v>100</v>
      </c>
      <c r="P783" s="15" t="s">
        <v>116</v>
      </c>
      <c r="Q783" s="15">
        <v>283.3</v>
      </c>
      <c r="R783" s="15">
        <v>3.85</v>
      </c>
      <c r="S783" s="15">
        <v>0.81</v>
      </c>
      <c r="T783" s="15">
        <v>1.34</v>
      </c>
      <c r="U783" s="15">
        <v>10.06</v>
      </c>
      <c r="V783" s="15">
        <v>74448</v>
      </c>
      <c r="W783" s="15">
        <v>393404</v>
      </c>
      <c r="X783" s="15">
        <v>748947</v>
      </c>
      <c r="Y783" s="15">
        <v>355543</v>
      </c>
      <c r="Z783" s="15">
        <v>2924</v>
      </c>
      <c r="AA783" s="15">
        <v>3.44</v>
      </c>
      <c r="AB783" s="15">
        <v>42</v>
      </c>
    </row>
    <row r="784" spans="1:28" ht="15" customHeight="1" x14ac:dyDescent="0.3">
      <c r="A784" s="15" t="s">
        <v>912</v>
      </c>
      <c r="B784" s="15" t="s">
        <v>109</v>
      </c>
      <c r="C784" s="15" t="s">
        <v>114</v>
      </c>
      <c r="D784" s="15" t="s">
        <v>132</v>
      </c>
      <c r="E784" s="15" t="s">
        <v>112</v>
      </c>
      <c r="F784" s="15">
        <v>13.27</v>
      </c>
      <c r="G784" s="15">
        <v>416.1</v>
      </c>
      <c r="H784" s="15">
        <v>21.2</v>
      </c>
      <c r="I784" s="15">
        <v>58.6</v>
      </c>
      <c r="J784" s="15">
        <v>9.6</v>
      </c>
      <c r="K784" s="15">
        <v>5.81</v>
      </c>
      <c r="L784" s="15">
        <v>29.1</v>
      </c>
      <c r="M784" s="15">
        <v>146.4</v>
      </c>
      <c r="N784" s="15">
        <v>17.100000000000001</v>
      </c>
      <c r="O784" s="15">
        <v>106.1</v>
      </c>
      <c r="P784" s="15" t="s">
        <v>127</v>
      </c>
      <c r="Q784" s="15">
        <v>100.4</v>
      </c>
      <c r="R784" s="15">
        <v>7.68</v>
      </c>
      <c r="S784" s="15">
        <v>0.7</v>
      </c>
      <c r="T784" s="15">
        <v>0.79</v>
      </c>
      <c r="U784" s="15">
        <v>10.48</v>
      </c>
      <c r="V784" s="15">
        <v>110639</v>
      </c>
      <c r="W784" s="15">
        <v>979553</v>
      </c>
      <c r="X784" s="15">
        <v>1159497</v>
      </c>
      <c r="Y784" s="15">
        <v>179944</v>
      </c>
      <c r="Z784" s="15">
        <v>7936</v>
      </c>
      <c r="AA784" s="15">
        <v>1.321</v>
      </c>
      <c r="AB784" s="15">
        <v>24.4</v>
      </c>
    </row>
    <row r="785" spans="1:28" ht="15" customHeight="1" x14ac:dyDescent="0.3">
      <c r="A785" s="15" t="s">
        <v>913</v>
      </c>
      <c r="B785" s="15" t="s">
        <v>118</v>
      </c>
      <c r="C785" s="15" t="s">
        <v>170</v>
      </c>
      <c r="D785" s="15" t="s">
        <v>100</v>
      </c>
      <c r="E785" s="15" t="s">
        <v>112</v>
      </c>
      <c r="F785" s="15">
        <v>0.93</v>
      </c>
      <c r="G785" s="15">
        <v>569.29999999999995</v>
      </c>
      <c r="H785" s="15">
        <v>21.7</v>
      </c>
      <c r="I785" s="15">
        <v>60.1</v>
      </c>
      <c r="J785" s="15">
        <v>7.6</v>
      </c>
      <c r="K785" s="15">
        <v>7.11</v>
      </c>
      <c r="L785" s="15">
        <v>28.2</v>
      </c>
      <c r="M785" s="15">
        <v>93.1</v>
      </c>
      <c r="N785" s="15">
        <v>58.2</v>
      </c>
      <c r="O785" s="15">
        <v>78</v>
      </c>
      <c r="P785" s="15" t="s">
        <v>107</v>
      </c>
      <c r="Q785" s="15">
        <v>147.69999999999999</v>
      </c>
      <c r="R785" s="15">
        <v>4.41</v>
      </c>
      <c r="S785" s="15">
        <v>0.81</v>
      </c>
      <c r="T785" s="15">
        <v>2.4300000000000002</v>
      </c>
      <c r="U785" s="15">
        <v>2.2599999999999998</v>
      </c>
      <c r="V785" s="15">
        <v>20032</v>
      </c>
      <c r="W785" s="15">
        <v>56097</v>
      </c>
      <c r="X785" s="15">
        <v>45272</v>
      </c>
      <c r="Y785" s="15">
        <v>-10825</v>
      </c>
      <c r="Z785" s="15">
        <v>467</v>
      </c>
      <c r="AA785" s="15">
        <v>4.8390000000000004</v>
      </c>
      <c r="AB785" s="15">
        <v>44.6</v>
      </c>
    </row>
    <row r="786" spans="1:28" ht="15" customHeight="1" x14ac:dyDescent="0.3">
      <c r="A786" s="15" t="s">
        <v>914</v>
      </c>
      <c r="B786" s="15" t="s">
        <v>137</v>
      </c>
      <c r="C786" s="15" t="s">
        <v>110</v>
      </c>
      <c r="D786" s="15" t="s">
        <v>132</v>
      </c>
      <c r="E786" s="15" t="s">
        <v>101</v>
      </c>
      <c r="F786" s="15">
        <v>13.46</v>
      </c>
      <c r="G786" s="15">
        <v>835.6</v>
      </c>
      <c r="H786" s="15">
        <v>30.1</v>
      </c>
      <c r="I786" s="15">
        <v>77.900000000000006</v>
      </c>
      <c r="J786" s="15">
        <v>8.1999999999999993</v>
      </c>
      <c r="K786" s="15">
        <v>6.09</v>
      </c>
      <c r="L786" s="15">
        <v>33.4</v>
      </c>
      <c r="M786" s="15">
        <v>76.7</v>
      </c>
      <c r="N786" s="15">
        <v>23.9</v>
      </c>
      <c r="O786" s="15">
        <v>96.7</v>
      </c>
      <c r="P786" s="15" t="s">
        <v>116</v>
      </c>
      <c r="Q786" s="15">
        <v>223.3</v>
      </c>
      <c r="R786" s="15">
        <v>8.5399999999999991</v>
      </c>
      <c r="S786" s="15">
        <v>0.93</v>
      </c>
      <c r="T786" s="15">
        <v>1.23</v>
      </c>
      <c r="U786" s="15">
        <v>16.559999999999999</v>
      </c>
      <c r="V786" s="15">
        <v>89413</v>
      </c>
      <c r="W786" s="15">
        <v>1038446</v>
      </c>
      <c r="X786" s="15">
        <v>1480679</v>
      </c>
      <c r="Y786" s="15">
        <v>442233</v>
      </c>
      <c r="Z786" s="15">
        <v>3713</v>
      </c>
      <c r="AA786" s="15">
        <v>4.46</v>
      </c>
      <c r="AB786" s="15">
        <v>35.6</v>
      </c>
    </row>
    <row r="787" spans="1:28" ht="15" customHeight="1" x14ac:dyDescent="0.3">
      <c r="A787" s="15" t="s">
        <v>915</v>
      </c>
      <c r="B787" s="15" t="s">
        <v>146</v>
      </c>
      <c r="C787" s="15" t="s">
        <v>114</v>
      </c>
      <c r="D787" s="15" t="s">
        <v>115</v>
      </c>
      <c r="E787" s="15" t="s">
        <v>112</v>
      </c>
      <c r="F787" s="15">
        <v>10.33</v>
      </c>
      <c r="G787" s="15">
        <v>473.5</v>
      </c>
      <c r="H787" s="15">
        <v>27.6</v>
      </c>
      <c r="I787" s="15">
        <v>65.400000000000006</v>
      </c>
      <c r="J787" s="15">
        <v>7.1</v>
      </c>
      <c r="K787" s="15">
        <v>7.7</v>
      </c>
      <c r="L787" s="15">
        <v>21.4</v>
      </c>
      <c r="M787" s="15">
        <v>120.2</v>
      </c>
      <c r="N787" s="15">
        <v>84.6</v>
      </c>
      <c r="O787" s="15">
        <v>116.5</v>
      </c>
      <c r="P787" s="15" t="s">
        <v>102</v>
      </c>
      <c r="Q787" s="15">
        <v>235.6</v>
      </c>
      <c r="R787" s="15">
        <v>3.51</v>
      </c>
      <c r="S787" s="15">
        <v>0.96</v>
      </c>
      <c r="T787" s="15">
        <v>1.4</v>
      </c>
      <c r="U787" s="15">
        <v>14.46</v>
      </c>
      <c r="V787" s="15">
        <v>22861</v>
      </c>
      <c r="W787" s="15">
        <v>765938</v>
      </c>
      <c r="X787" s="15">
        <v>330570</v>
      </c>
      <c r="Y787" s="15">
        <v>-435368</v>
      </c>
      <c r="Z787" s="15">
        <v>13100</v>
      </c>
      <c r="AA787" s="15">
        <v>1.1040000000000001</v>
      </c>
      <c r="AB787" s="15">
        <v>58.2</v>
      </c>
    </row>
    <row r="788" spans="1:28" ht="15" customHeight="1" x14ac:dyDescent="0.3">
      <c r="A788" s="15" t="s">
        <v>916</v>
      </c>
      <c r="B788" s="15" t="s">
        <v>146</v>
      </c>
      <c r="C788" s="15" t="s">
        <v>119</v>
      </c>
      <c r="D788" s="15" t="s">
        <v>100</v>
      </c>
      <c r="E788" s="15" t="s">
        <v>101</v>
      </c>
      <c r="F788" s="15">
        <v>7.78</v>
      </c>
      <c r="G788" s="15">
        <v>759.4</v>
      </c>
      <c r="H788" s="15">
        <v>29.3</v>
      </c>
      <c r="I788" s="15">
        <v>73.2</v>
      </c>
      <c r="J788" s="15">
        <v>7.4</v>
      </c>
      <c r="K788" s="15">
        <v>6.97</v>
      </c>
      <c r="L788" s="15">
        <v>21.3</v>
      </c>
      <c r="M788" s="15">
        <v>123.5</v>
      </c>
      <c r="N788" s="15">
        <v>62.3</v>
      </c>
      <c r="O788" s="15">
        <v>54.7</v>
      </c>
      <c r="P788" s="15" t="s">
        <v>127</v>
      </c>
      <c r="Q788" s="15">
        <v>105.4</v>
      </c>
      <c r="R788" s="15">
        <v>6.63</v>
      </c>
      <c r="S788" s="15">
        <v>0.91</v>
      </c>
      <c r="T788" s="15">
        <v>3.13</v>
      </c>
      <c r="U788" s="15">
        <v>24.35</v>
      </c>
      <c r="V788" s="15">
        <v>27468</v>
      </c>
      <c r="W788" s="15">
        <v>492210</v>
      </c>
      <c r="X788" s="15">
        <v>668846</v>
      </c>
      <c r="Y788" s="15">
        <v>176636</v>
      </c>
      <c r="Z788" s="15">
        <v>4433</v>
      </c>
      <c r="AA788" s="15">
        <v>5.4930000000000003</v>
      </c>
      <c r="AB788" s="15">
        <v>50.6</v>
      </c>
    </row>
    <row r="789" spans="1:28" ht="15" customHeight="1" x14ac:dyDescent="0.3">
      <c r="A789" s="15" t="s">
        <v>917</v>
      </c>
      <c r="B789" s="15" t="s">
        <v>137</v>
      </c>
      <c r="C789" s="15" t="s">
        <v>170</v>
      </c>
      <c r="D789" s="15" t="s">
        <v>115</v>
      </c>
      <c r="E789" s="15" t="s">
        <v>101</v>
      </c>
      <c r="F789" s="15">
        <v>13.21</v>
      </c>
      <c r="G789" s="15">
        <v>1282.5</v>
      </c>
      <c r="H789" s="15">
        <v>28.4</v>
      </c>
      <c r="I789" s="15">
        <v>84.9</v>
      </c>
      <c r="J789" s="15">
        <v>6.7</v>
      </c>
      <c r="K789" s="15">
        <v>6.54</v>
      </c>
      <c r="L789" s="15">
        <v>30.4</v>
      </c>
      <c r="M789" s="15">
        <v>107</v>
      </c>
      <c r="N789" s="15">
        <v>56.3</v>
      </c>
      <c r="O789" s="15">
        <v>97.2</v>
      </c>
      <c r="P789" s="15" t="s">
        <v>102</v>
      </c>
      <c r="Q789" s="15">
        <v>172.7</v>
      </c>
      <c r="R789" s="15">
        <v>5.0599999999999996</v>
      </c>
      <c r="S789" s="15">
        <v>0.83</v>
      </c>
      <c r="T789" s="15">
        <v>2.46</v>
      </c>
      <c r="U789" s="15">
        <v>32.5</v>
      </c>
      <c r="V789" s="15">
        <v>23294</v>
      </c>
      <c r="W789" s="15">
        <v>865129</v>
      </c>
      <c r="X789" s="15">
        <v>757055</v>
      </c>
      <c r="Y789" s="15">
        <v>-108074</v>
      </c>
      <c r="Z789" s="15">
        <v>18224</v>
      </c>
      <c r="AA789" s="15">
        <v>1.7829999999999999</v>
      </c>
      <c r="AB789" s="15">
        <v>78</v>
      </c>
    </row>
    <row r="790" spans="1:28" ht="15" customHeight="1" x14ac:dyDescent="0.3">
      <c r="A790" s="15" t="s">
        <v>918</v>
      </c>
      <c r="B790" s="15" t="s">
        <v>146</v>
      </c>
      <c r="C790" s="15" t="s">
        <v>123</v>
      </c>
      <c r="D790" s="15" t="s">
        <v>115</v>
      </c>
      <c r="E790" s="15" t="s">
        <v>101</v>
      </c>
      <c r="F790" s="15">
        <v>12.76</v>
      </c>
      <c r="G790" s="15">
        <v>991.1</v>
      </c>
      <c r="H790" s="15">
        <v>29.6</v>
      </c>
      <c r="I790" s="15">
        <v>71.099999999999994</v>
      </c>
      <c r="J790" s="15">
        <v>5.8</v>
      </c>
      <c r="K790" s="15">
        <v>6.95</v>
      </c>
      <c r="L790" s="15">
        <v>25</v>
      </c>
      <c r="M790" s="15">
        <v>112.5</v>
      </c>
      <c r="N790" s="15">
        <v>72.8</v>
      </c>
      <c r="O790" s="15">
        <v>92.4</v>
      </c>
      <c r="P790" s="15" t="s">
        <v>116</v>
      </c>
      <c r="Q790" s="15">
        <v>215.7</v>
      </c>
      <c r="R790" s="15">
        <v>5.12</v>
      </c>
      <c r="S790" s="15">
        <v>0.87</v>
      </c>
      <c r="T790" s="15">
        <v>2.76</v>
      </c>
      <c r="U790" s="15">
        <v>35.22</v>
      </c>
      <c r="V790" s="15">
        <v>20761</v>
      </c>
      <c r="W790" s="15">
        <v>844148</v>
      </c>
      <c r="X790" s="15">
        <v>731202</v>
      </c>
      <c r="Y790" s="15">
        <v>-112946</v>
      </c>
      <c r="Z790" s="15">
        <v>10290</v>
      </c>
      <c r="AA790" s="15">
        <v>3.423</v>
      </c>
      <c r="AB790" s="15">
        <v>49.4</v>
      </c>
    </row>
    <row r="791" spans="1:28" ht="15" customHeight="1" x14ac:dyDescent="0.3">
      <c r="A791" s="15" t="s">
        <v>919</v>
      </c>
      <c r="B791" s="15" t="s">
        <v>104</v>
      </c>
      <c r="C791" s="15" t="s">
        <v>110</v>
      </c>
      <c r="D791" s="15" t="s">
        <v>115</v>
      </c>
      <c r="E791" s="15" t="s">
        <v>101</v>
      </c>
      <c r="F791" s="15">
        <v>13.48</v>
      </c>
      <c r="G791" s="15">
        <v>470.7</v>
      </c>
      <c r="H791" s="15">
        <v>25.1</v>
      </c>
      <c r="I791" s="15">
        <v>81.099999999999994</v>
      </c>
      <c r="J791" s="15">
        <v>6.2</v>
      </c>
      <c r="K791" s="15">
        <v>7.47</v>
      </c>
      <c r="L791" s="15">
        <v>29.7</v>
      </c>
      <c r="M791" s="15">
        <v>117.2</v>
      </c>
      <c r="N791" s="15">
        <v>36.5</v>
      </c>
      <c r="O791" s="15">
        <v>111.3</v>
      </c>
      <c r="P791" s="15" t="s">
        <v>116</v>
      </c>
      <c r="Q791" s="15">
        <v>238</v>
      </c>
      <c r="R791" s="15">
        <v>7.82</v>
      </c>
      <c r="S791" s="15">
        <v>0.92</v>
      </c>
      <c r="T791" s="15">
        <v>1.53</v>
      </c>
      <c r="U791" s="15">
        <v>20.62</v>
      </c>
      <c r="V791" s="15">
        <v>24200</v>
      </c>
      <c r="W791" s="15">
        <v>1121980</v>
      </c>
      <c r="X791" s="15">
        <v>499004</v>
      </c>
      <c r="Y791" s="15">
        <v>-622976</v>
      </c>
      <c r="Z791" s="15">
        <v>10402</v>
      </c>
      <c r="AA791" s="15">
        <v>1.982</v>
      </c>
      <c r="AB791" s="15">
        <v>45.9</v>
      </c>
    </row>
    <row r="792" spans="1:28" ht="15" customHeight="1" x14ac:dyDescent="0.3">
      <c r="A792" s="15" t="s">
        <v>920</v>
      </c>
      <c r="B792" s="15" t="s">
        <v>122</v>
      </c>
      <c r="C792" s="15" t="s">
        <v>119</v>
      </c>
      <c r="D792" s="15" t="s">
        <v>106</v>
      </c>
      <c r="E792" s="15" t="s">
        <v>112</v>
      </c>
      <c r="F792" s="15">
        <v>12.69</v>
      </c>
      <c r="G792" s="15">
        <v>336.3</v>
      </c>
      <c r="H792" s="15">
        <v>22.5</v>
      </c>
      <c r="I792" s="15">
        <v>69.2</v>
      </c>
      <c r="J792" s="15">
        <v>6.6</v>
      </c>
      <c r="K792" s="15">
        <v>7.17</v>
      </c>
      <c r="L792" s="15">
        <v>19.899999999999999</v>
      </c>
      <c r="M792" s="15">
        <v>118</v>
      </c>
      <c r="N792" s="15">
        <v>25.6</v>
      </c>
      <c r="O792" s="15">
        <v>136.4</v>
      </c>
      <c r="P792" s="15" t="s">
        <v>107</v>
      </c>
      <c r="Q792" s="15">
        <v>206.8</v>
      </c>
      <c r="R792" s="15">
        <v>7.31</v>
      </c>
      <c r="S792" s="15">
        <v>0.88</v>
      </c>
      <c r="T792" s="15">
        <v>2.2400000000000002</v>
      </c>
      <c r="U792" s="15">
        <v>28.43</v>
      </c>
      <c r="V792" s="15">
        <v>23120</v>
      </c>
      <c r="W792" s="15">
        <v>946955</v>
      </c>
      <c r="X792" s="15">
        <v>657302</v>
      </c>
      <c r="Y792" s="15">
        <v>-289653</v>
      </c>
      <c r="Z792" s="15">
        <v>9125</v>
      </c>
      <c r="AA792" s="15">
        <v>3.1160000000000001</v>
      </c>
      <c r="AB792" s="15">
        <v>34.299999999999997</v>
      </c>
    </row>
    <row r="793" spans="1:28" ht="15" customHeight="1" x14ac:dyDescent="0.3">
      <c r="A793" s="15" t="s">
        <v>921</v>
      </c>
      <c r="B793" s="15" t="s">
        <v>126</v>
      </c>
      <c r="C793" s="15" t="s">
        <v>170</v>
      </c>
      <c r="D793" s="15" t="s">
        <v>177</v>
      </c>
      <c r="E793" s="15" t="s">
        <v>101</v>
      </c>
      <c r="F793" s="15">
        <v>13.49</v>
      </c>
      <c r="G793" s="15">
        <v>1353.1</v>
      </c>
      <c r="H793" s="15">
        <v>28.2</v>
      </c>
      <c r="I793" s="15">
        <v>63.7</v>
      </c>
      <c r="J793" s="15">
        <v>8.1999999999999993</v>
      </c>
      <c r="K793" s="15">
        <v>6.63</v>
      </c>
      <c r="L793" s="15">
        <v>27.1</v>
      </c>
      <c r="M793" s="15">
        <v>122.7</v>
      </c>
      <c r="N793" s="15">
        <v>64.2</v>
      </c>
      <c r="O793" s="15">
        <v>100.8</v>
      </c>
      <c r="P793" s="15" t="s">
        <v>116</v>
      </c>
      <c r="Q793" s="15">
        <v>214.1</v>
      </c>
      <c r="R793" s="15">
        <v>5.82</v>
      </c>
      <c r="S793" s="15">
        <v>0.82</v>
      </c>
      <c r="T793" s="15">
        <v>44.78</v>
      </c>
      <c r="U793" s="15">
        <v>604.08000000000004</v>
      </c>
      <c r="V793" s="15">
        <v>3909</v>
      </c>
      <c r="W793" s="15">
        <v>1039127</v>
      </c>
      <c r="X793" s="15">
        <v>2361349</v>
      </c>
      <c r="Y793" s="15">
        <v>1322222</v>
      </c>
      <c r="Z793" s="15">
        <v>13870</v>
      </c>
      <c r="AA793" s="15">
        <v>43.552999999999997</v>
      </c>
      <c r="AB793" s="15">
        <v>63.5</v>
      </c>
    </row>
    <row r="794" spans="1:28" ht="15" customHeight="1" x14ac:dyDescent="0.3">
      <c r="A794" s="15" t="s">
        <v>922</v>
      </c>
      <c r="B794" s="15" t="s">
        <v>126</v>
      </c>
      <c r="C794" s="15" t="s">
        <v>119</v>
      </c>
      <c r="D794" s="15" t="s">
        <v>177</v>
      </c>
      <c r="E794" s="15" t="s">
        <v>120</v>
      </c>
      <c r="F794" s="15">
        <v>7.41</v>
      </c>
      <c r="G794" s="15">
        <v>172.4</v>
      </c>
      <c r="H794" s="15">
        <v>34.299999999999997</v>
      </c>
      <c r="I794" s="15">
        <v>45.2</v>
      </c>
      <c r="J794" s="15">
        <v>8.4</v>
      </c>
      <c r="K794" s="15">
        <v>7.43</v>
      </c>
      <c r="L794" s="15"/>
      <c r="M794" s="15">
        <v>103.8</v>
      </c>
      <c r="N794" s="15">
        <v>35.200000000000003</v>
      </c>
      <c r="O794" s="15">
        <v>175.2</v>
      </c>
      <c r="P794" s="15" t="s">
        <v>102</v>
      </c>
      <c r="Q794" s="15">
        <v>202</v>
      </c>
      <c r="R794" s="15">
        <v>6.58</v>
      </c>
      <c r="S794" s="15">
        <v>0.73</v>
      </c>
      <c r="T794" s="15">
        <v>17.920000000000002</v>
      </c>
      <c r="U794" s="15">
        <v>132.79</v>
      </c>
      <c r="V794" s="15">
        <v>3568</v>
      </c>
      <c r="W794" s="15">
        <v>549790</v>
      </c>
      <c r="X794" s="15">
        <v>473795</v>
      </c>
      <c r="Y794" s="15">
        <v>-75995</v>
      </c>
      <c r="Z794" s="15">
        <v>13600</v>
      </c>
      <c r="AA794" s="15">
        <v>9.7639999999999993</v>
      </c>
      <c r="AB794" s="15">
        <v>28.2</v>
      </c>
    </row>
    <row r="795" spans="1:28" ht="15" customHeight="1" x14ac:dyDescent="0.3">
      <c r="A795" s="15" t="s">
        <v>923</v>
      </c>
      <c r="B795" s="15" t="s">
        <v>122</v>
      </c>
      <c r="C795" s="15" t="s">
        <v>170</v>
      </c>
      <c r="D795" s="15" t="s">
        <v>132</v>
      </c>
      <c r="E795" s="15" t="s">
        <v>120</v>
      </c>
      <c r="F795" s="15">
        <v>8.6300000000000008</v>
      </c>
      <c r="G795" s="15">
        <v>172.6</v>
      </c>
      <c r="H795" s="15">
        <v>26.9</v>
      </c>
      <c r="I795" s="15">
        <v>47.8</v>
      </c>
      <c r="J795" s="15">
        <v>7</v>
      </c>
      <c r="K795" s="15">
        <v>6.03</v>
      </c>
      <c r="L795" s="15">
        <v>16.8</v>
      </c>
      <c r="M795" s="15">
        <v>59.8</v>
      </c>
      <c r="N795" s="15">
        <v>26.9</v>
      </c>
      <c r="O795" s="15">
        <v>131.5</v>
      </c>
      <c r="P795" s="15" t="s">
        <v>127</v>
      </c>
      <c r="Q795" s="15">
        <v>131.9</v>
      </c>
      <c r="R795" s="15">
        <v>5.71</v>
      </c>
      <c r="S795" s="15">
        <v>0.8</v>
      </c>
      <c r="T795" s="15">
        <v>0.85</v>
      </c>
      <c r="U795" s="15">
        <v>7.34</v>
      </c>
      <c r="V795" s="15">
        <v>119474</v>
      </c>
      <c r="W795" s="15">
        <v>470649</v>
      </c>
      <c r="X795" s="15">
        <v>876939</v>
      </c>
      <c r="Y795" s="15">
        <v>406290</v>
      </c>
      <c r="Z795" s="15">
        <v>4847</v>
      </c>
      <c r="AA795" s="15">
        <v>1.514</v>
      </c>
      <c r="AB795" s="15">
        <v>31.5</v>
      </c>
    </row>
    <row r="796" spans="1:28" ht="15" customHeight="1" x14ac:dyDescent="0.3">
      <c r="A796" s="15" t="s">
        <v>924</v>
      </c>
      <c r="B796" s="15" t="s">
        <v>104</v>
      </c>
      <c r="C796" s="15" t="s">
        <v>170</v>
      </c>
      <c r="D796" s="15" t="s">
        <v>130</v>
      </c>
      <c r="E796" s="15" t="s">
        <v>112</v>
      </c>
      <c r="F796" s="15">
        <v>9.7200000000000006</v>
      </c>
      <c r="G796" s="15">
        <v>403.4</v>
      </c>
      <c r="H796" s="15">
        <v>20.6</v>
      </c>
      <c r="I796" s="15">
        <v>61.1</v>
      </c>
      <c r="J796" s="15">
        <v>6.4</v>
      </c>
      <c r="K796" s="15">
        <v>6.6</v>
      </c>
      <c r="L796" s="15">
        <v>27.7</v>
      </c>
      <c r="M796" s="15">
        <v>97.9</v>
      </c>
      <c r="N796" s="15">
        <v>71.099999999999994</v>
      </c>
      <c r="O796" s="15">
        <v>97.6</v>
      </c>
      <c r="P796" s="15" t="s">
        <v>127</v>
      </c>
      <c r="Q796" s="15">
        <v>106.4</v>
      </c>
      <c r="R796" s="15">
        <v>5.9</v>
      </c>
      <c r="S796" s="15">
        <v>0.91</v>
      </c>
      <c r="T796" s="15">
        <v>1.66</v>
      </c>
      <c r="U796" s="15">
        <v>16.14</v>
      </c>
      <c r="V796" s="15">
        <v>62122</v>
      </c>
      <c r="W796" s="15">
        <v>610675</v>
      </c>
      <c r="X796" s="15">
        <v>1002649</v>
      </c>
      <c r="Y796" s="15">
        <v>391974</v>
      </c>
      <c r="Z796" s="15">
        <v>7296</v>
      </c>
      <c r="AA796" s="15">
        <v>2.2120000000000002</v>
      </c>
      <c r="AB796" s="15">
        <v>41</v>
      </c>
    </row>
    <row r="797" spans="1:28" ht="15" customHeight="1" x14ac:dyDescent="0.3">
      <c r="A797" s="15" t="s">
        <v>925</v>
      </c>
      <c r="B797" s="15" t="s">
        <v>146</v>
      </c>
      <c r="C797" s="15" t="s">
        <v>110</v>
      </c>
      <c r="D797" s="15" t="s">
        <v>130</v>
      </c>
      <c r="E797" s="15" t="s">
        <v>101</v>
      </c>
      <c r="F797" s="15">
        <v>11.83</v>
      </c>
      <c r="G797" s="15">
        <v>961.8</v>
      </c>
      <c r="H797" s="15">
        <v>27.4</v>
      </c>
      <c r="I797" s="15">
        <v>73.599999999999994</v>
      </c>
      <c r="J797" s="15">
        <v>7.6</v>
      </c>
      <c r="K797" s="15">
        <v>6.63</v>
      </c>
      <c r="L797" s="15">
        <v>24.8</v>
      </c>
      <c r="M797" s="15">
        <v>142.30000000000001</v>
      </c>
      <c r="N797" s="15">
        <v>66.8</v>
      </c>
      <c r="O797" s="15">
        <v>119.1</v>
      </c>
      <c r="P797" s="15" t="s">
        <v>116</v>
      </c>
      <c r="Q797" s="15">
        <v>147.69999999999999</v>
      </c>
      <c r="R797" s="15">
        <v>5.41</v>
      </c>
      <c r="S797" s="15">
        <v>0.86</v>
      </c>
      <c r="T797" s="15">
        <v>1.71</v>
      </c>
      <c r="U797" s="15">
        <v>20.23</v>
      </c>
      <c r="V797" s="15">
        <v>66885</v>
      </c>
      <c r="W797" s="15">
        <v>917414</v>
      </c>
      <c r="X797" s="15">
        <v>1353084</v>
      </c>
      <c r="Y797" s="15">
        <v>435670</v>
      </c>
      <c r="Z797" s="15">
        <v>5280</v>
      </c>
      <c r="AA797" s="15">
        <v>3.831</v>
      </c>
      <c r="AB797" s="15">
        <v>58.7</v>
      </c>
    </row>
    <row r="798" spans="1:28" ht="15" customHeight="1" x14ac:dyDescent="0.3">
      <c r="A798" s="15" t="s">
        <v>926</v>
      </c>
      <c r="B798" s="15" t="s">
        <v>122</v>
      </c>
      <c r="C798" s="15" t="s">
        <v>129</v>
      </c>
      <c r="D798" s="15" t="s">
        <v>177</v>
      </c>
      <c r="E798" s="15" t="s">
        <v>120</v>
      </c>
      <c r="F798" s="15">
        <v>12.15</v>
      </c>
      <c r="G798" s="15">
        <v>207.6</v>
      </c>
      <c r="H798" s="15">
        <v>32</v>
      </c>
      <c r="I798" s="15">
        <v>56.3</v>
      </c>
      <c r="J798" s="15">
        <v>10.1</v>
      </c>
      <c r="K798" s="15">
        <v>7.69</v>
      </c>
      <c r="L798" s="15">
        <v>17.100000000000001</v>
      </c>
      <c r="M798" s="15">
        <v>145.6</v>
      </c>
      <c r="N798" s="15">
        <v>35.299999999999997</v>
      </c>
      <c r="O798" s="15">
        <v>48</v>
      </c>
      <c r="P798" s="15" t="s">
        <v>116</v>
      </c>
      <c r="Q798" s="15">
        <v>178</v>
      </c>
      <c r="R798" s="15">
        <v>3.86</v>
      </c>
      <c r="S798" s="15">
        <v>0.89</v>
      </c>
      <c r="T798" s="15">
        <v>10.4</v>
      </c>
      <c r="U798" s="15">
        <v>126.36</v>
      </c>
      <c r="V798" s="15">
        <v>3469</v>
      </c>
      <c r="W798" s="15">
        <v>989721</v>
      </c>
      <c r="X798" s="15">
        <v>438343</v>
      </c>
      <c r="Y798" s="15">
        <v>-551378</v>
      </c>
      <c r="Z798" s="15">
        <v>13298</v>
      </c>
      <c r="AA798" s="15">
        <v>9.5020000000000007</v>
      </c>
      <c r="AB798" s="15">
        <v>36.9</v>
      </c>
    </row>
    <row r="799" spans="1:28" ht="15" customHeight="1" x14ac:dyDescent="0.3">
      <c r="A799" s="15" t="s">
        <v>927</v>
      </c>
      <c r="B799" s="15" t="s">
        <v>118</v>
      </c>
      <c r="C799" s="15" t="s">
        <v>114</v>
      </c>
      <c r="D799" s="15" t="s">
        <v>144</v>
      </c>
      <c r="E799" s="15" t="s">
        <v>101</v>
      </c>
      <c r="F799" s="15">
        <v>13.69</v>
      </c>
      <c r="G799" s="15">
        <v>920.8</v>
      </c>
      <c r="H799" s="15">
        <v>26.4</v>
      </c>
      <c r="I799" s="15">
        <v>74.2</v>
      </c>
      <c r="J799" s="15">
        <v>6.3</v>
      </c>
      <c r="K799" s="15">
        <v>7.39</v>
      </c>
      <c r="L799" s="15">
        <v>38.4</v>
      </c>
      <c r="M799" s="15">
        <v>97.2</v>
      </c>
      <c r="N799" s="15">
        <v>44</v>
      </c>
      <c r="O799" s="15">
        <v>101</v>
      </c>
      <c r="P799" s="15" t="s">
        <v>102</v>
      </c>
      <c r="Q799" s="15">
        <v>146.4</v>
      </c>
      <c r="R799" s="15">
        <v>3.54</v>
      </c>
      <c r="S799" s="15">
        <v>0.93</v>
      </c>
      <c r="T799" s="15">
        <v>1.17</v>
      </c>
      <c r="U799" s="15">
        <v>16.02</v>
      </c>
      <c r="V799" s="15">
        <v>64273</v>
      </c>
      <c r="W799" s="15">
        <v>905330</v>
      </c>
      <c r="X799" s="15">
        <v>1029653</v>
      </c>
      <c r="Y799" s="15">
        <v>124323</v>
      </c>
      <c r="Z799" s="15">
        <v>5352</v>
      </c>
      <c r="AA799" s="15">
        <v>2.9929999999999999</v>
      </c>
      <c r="AB799" s="15">
        <v>41.8</v>
      </c>
    </row>
    <row r="800" spans="1:28" ht="15" customHeight="1" x14ac:dyDescent="0.3">
      <c r="A800" s="15" t="s">
        <v>928</v>
      </c>
      <c r="B800" s="15" t="s">
        <v>118</v>
      </c>
      <c r="C800" s="15" t="s">
        <v>152</v>
      </c>
      <c r="D800" s="15" t="s">
        <v>130</v>
      </c>
      <c r="E800" s="15" t="s">
        <v>112</v>
      </c>
      <c r="F800" s="15">
        <v>6.6</v>
      </c>
      <c r="G800" s="15">
        <v>94</v>
      </c>
      <c r="H800" s="15">
        <v>22.3</v>
      </c>
      <c r="I800" s="15">
        <v>57.3</v>
      </c>
      <c r="J800" s="15">
        <v>7.1</v>
      </c>
      <c r="K800" s="15">
        <v>7.14</v>
      </c>
      <c r="L800" s="15">
        <v>9.9</v>
      </c>
      <c r="M800" s="15">
        <v>67.099999999999994</v>
      </c>
      <c r="N800" s="15">
        <v>60.1</v>
      </c>
      <c r="O800" s="15">
        <v>43.1</v>
      </c>
      <c r="P800" s="15" t="s">
        <v>116</v>
      </c>
      <c r="Q800" s="15">
        <v>227.5</v>
      </c>
      <c r="R800" s="15">
        <v>4.3099999999999996</v>
      </c>
      <c r="S800" s="15">
        <v>0.94</v>
      </c>
      <c r="T800" s="15">
        <v>0.83</v>
      </c>
      <c r="U800" s="15">
        <v>5.48</v>
      </c>
      <c r="V800" s="15">
        <v>54899</v>
      </c>
      <c r="W800" s="15">
        <v>492669</v>
      </c>
      <c r="X800" s="15">
        <v>300847</v>
      </c>
      <c r="Y800" s="15">
        <v>-191822</v>
      </c>
      <c r="Z800" s="15">
        <v>2925</v>
      </c>
      <c r="AA800" s="15">
        <v>1.8740000000000001</v>
      </c>
      <c r="AB800" s="15">
        <v>52.2</v>
      </c>
    </row>
    <row r="801" spans="1:28" ht="15" customHeight="1" x14ac:dyDescent="0.3">
      <c r="A801" s="15" t="s">
        <v>929</v>
      </c>
      <c r="B801" s="15" t="s">
        <v>104</v>
      </c>
      <c r="C801" s="15" t="s">
        <v>152</v>
      </c>
      <c r="D801" s="15" t="s">
        <v>144</v>
      </c>
      <c r="E801" s="15" t="s">
        <v>120</v>
      </c>
      <c r="F801" s="15">
        <v>2.84</v>
      </c>
      <c r="G801" s="15">
        <v>85.1</v>
      </c>
      <c r="H801" s="15">
        <v>27.9</v>
      </c>
      <c r="I801" s="15">
        <v>66.099999999999994</v>
      </c>
      <c r="J801" s="15">
        <v>9</v>
      </c>
      <c r="K801" s="15">
        <v>7.74</v>
      </c>
      <c r="L801" s="15">
        <v>20.9</v>
      </c>
      <c r="M801" s="15">
        <v>150.1</v>
      </c>
      <c r="N801" s="15">
        <v>31.8</v>
      </c>
      <c r="O801" s="15">
        <v>97.9</v>
      </c>
      <c r="P801" s="15" t="s">
        <v>107</v>
      </c>
      <c r="Q801" s="15">
        <v>232.8</v>
      </c>
      <c r="R801" s="15">
        <v>3.79</v>
      </c>
      <c r="S801" s="15">
        <v>0.96</v>
      </c>
      <c r="T801" s="15">
        <v>0.35</v>
      </c>
      <c r="U801" s="15">
        <v>0.99</v>
      </c>
      <c r="V801" s="15">
        <v>53963</v>
      </c>
      <c r="W801" s="15">
        <v>203574</v>
      </c>
      <c r="X801" s="15">
        <v>53423</v>
      </c>
      <c r="Y801" s="15">
        <v>-150151</v>
      </c>
      <c r="Z801" s="15">
        <v>1617</v>
      </c>
      <c r="AA801" s="15">
        <v>0.61199999999999999</v>
      </c>
      <c r="AB801" s="15">
        <v>42.6</v>
      </c>
    </row>
    <row r="802" spans="1:28" ht="15" customHeight="1" x14ac:dyDescent="0.3">
      <c r="A802" s="15" t="s">
        <v>930</v>
      </c>
      <c r="B802" s="15" t="s">
        <v>104</v>
      </c>
      <c r="C802" s="15" t="s">
        <v>114</v>
      </c>
      <c r="D802" s="15" t="s">
        <v>144</v>
      </c>
      <c r="E802" s="15" t="s">
        <v>112</v>
      </c>
      <c r="F802" s="15">
        <v>4.43</v>
      </c>
      <c r="G802" s="15">
        <v>551.20000000000005</v>
      </c>
      <c r="H802" s="15">
        <v>23.8</v>
      </c>
      <c r="I802" s="15">
        <v>48.4</v>
      </c>
      <c r="J802" s="15">
        <v>8.5</v>
      </c>
      <c r="K802" s="15">
        <v>8.26</v>
      </c>
      <c r="L802" s="15">
        <v>19.600000000000001</v>
      </c>
      <c r="M802" s="15">
        <v>169.8</v>
      </c>
      <c r="N802" s="15">
        <v>63.3</v>
      </c>
      <c r="O802" s="15">
        <v>156.6</v>
      </c>
      <c r="P802" s="15" t="s">
        <v>107</v>
      </c>
      <c r="Q802" s="15">
        <v>163.4</v>
      </c>
      <c r="R802" s="15">
        <v>2.95</v>
      </c>
      <c r="S802" s="15">
        <v>0.92</v>
      </c>
      <c r="T802" s="15">
        <v>0.3</v>
      </c>
      <c r="U802" s="15">
        <v>1.33</v>
      </c>
      <c r="V802" s="15">
        <v>53285</v>
      </c>
      <c r="W802" s="15">
        <v>329423</v>
      </c>
      <c r="X802" s="15">
        <v>70869</v>
      </c>
      <c r="Y802" s="15">
        <v>-258554</v>
      </c>
      <c r="Z802" s="15">
        <v>3083</v>
      </c>
      <c r="AA802" s="15">
        <v>0.43099999999999999</v>
      </c>
      <c r="AB802" s="15">
        <v>45.4</v>
      </c>
    </row>
    <row r="803" spans="1:28" ht="15" customHeight="1" x14ac:dyDescent="0.3">
      <c r="A803" s="15" t="s">
        <v>931</v>
      </c>
      <c r="B803" s="15" t="s">
        <v>122</v>
      </c>
      <c r="C803" s="15" t="s">
        <v>114</v>
      </c>
      <c r="D803" s="15" t="s">
        <v>106</v>
      </c>
      <c r="E803" s="15" t="s">
        <v>101</v>
      </c>
      <c r="F803" s="15">
        <v>6.02</v>
      </c>
      <c r="G803" s="15">
        <v>1282.5</v>
      </c>
      <c r="H803" s="15">
        <v>26.7</v>
      </c>
      <c r="I803" s="15">
        <v>60.9</v>
      </c>
      <c r="J803" s="15">
        <v>5.5</v>
      </c>
      <c r="K803" s="15">
        <v>6.52</v>
      </c>
      <c r="L803" s="15">
        <v>32.700000000000003</v>
      </c>
      <c r="M803" s="15">
        <v>53.3</v>
      </c>
      <c r="N803" s="15">
        <v>68.2</v>
      </c>
      <c r="O803" s="15">
        <v>94.8</v>
      </c>
      <c r="P803" s="15" t="s">
        <v>102</v>
      </c>
      <c r="Q803" s="15">
        <v>209.6</v>
      </c>
      <c r="R803" s="15">
        <v>6.83</v>
      </c>
      <c r="S803" s="15">
        <v>0.87</v>
      </c>
      <c r="T803" s="15">
        <v>3.51</v>
      </c>
      <c r="U803" s="15">
        <v>21.13</v>
      </c>
      <c r="V803" s="15">
        <v>20737</v>
      </c>
      <c r="W803" s="15">
        <v>378503</v>
      </c>
      <c r="X803" s="15">
        <v>438173</v>
      </c>
      <c r="Y803" s="15">
        <v>59670</v>
      </c>
      <c r="Z803" s="15">
        <v>2959</v>
      </c>
      <c r="AA803" s="15">
        <v>7.141</v>
      </c>
      <c r="AB803" s="15">
        <v>56.8</v>
      </c>
    </row>
    <row r="804" spans="1:28" ht="15" customHeight="1" x14ac:dyDescent="0.3">
      <c r="A804" s="15" t="s">
        <v>932</v>
      </c>
      <c r="B804" s="15" t="s">
        <v>146</v>
      </c>
      <c r="C804" s="15" t="s">
        <v>123</v>
      </c>
      <c r="D804" s="15" t="s">
        <v>177</v>
      </c>
      <c r="E804" s="15" t="s">
        <v>101</v>
      </c>
      <c r="F804" s="15">
        <v>7.74</v>
      </c>
      <c r="G804" s="15">
        <v>1075.0999999999999</v>
      </c>
      <c r="H804" s="15">
        <v>27.6</v>
      </c>
      <c r="I804" s="15">
        <v>74.599999999999994</v>
      </c>
      <c r="J804" s="15">
        <v>6.7</v>
      </c>
      <c r="K804" s="15">
        <v>6.49</v>
      </c>
      <c r="L804" s="15">
        <v>24.6</v>
      </c>
      <c r="M804" s="15">
        <v>169.9</v>
      </c>
      <c r="N804" s="15">
        <v>55.2</v>
      </c>
      <c r="O804" s="15">
        <v>86.6</v>
      </c>
      <c r="P804" s="15" t="s">
        <v>102</v>
      </c>
      <c r="Q804" s="15">
        <v>164.1</v>
      </c>
      <c r="R804" s="15">
        <v>6.68</v>
      </c>
      <c r="S804" s="15">
        <v>0.73</v>
      </c>
      <c r="T804" s="15">
        <v>69.75</v>
      </c>
      <c r="U804" s="15">
        <v>539.86</v>
      </c>
      <c r="V804" s="15">
        <v>4014</v>
      </c>
      <c r="W804" s="15">
        <v>503585</v>
      </c>
      <c r="X804" s="15">
        <v>2166998</v>
      </c>
      <c r="Y804" s="15">
        <v>1663413</v>
      </c>
      <c r="Z804" s="15">
        <v>12514</v>
      </c>
      <c r="AA804" s="15">
        <v>43.14</v>
      </c>
      <c r="AB804" s="15">
        <v>49.9</v>
      </c>
    </row>
    <row r="805" spans="1:28" ht="15" customHeight="1" x14ac:dyDescent="0.3">
      <c r="A805" s="15" t="s">
        <v>933</v>
      </c>
      <c r="B805" s="15" t="s">
        <v>137</v>
      </c>
      <c r="C805" s="15" t="s">
        <v>152</v>
      </c>
      <c r="D805" s="15" t="s">
        <v>130</v>
      </c>
      <c r="E805" s="15" t="s">
        <v>112</v>
      </c>
      <c r="F805" s="15">
        <v>8.4600000000000009</v>
      </c>
      <c r="G805" s="15">
        <v>610.29999999999995</v>
      </c>
      <c r="H805" s="15">
        <v>23.5</v>
      </c>
      <c r="I805" s="15">
        <v>56.2</v>
      </c>
      <c r="J805" s="15">
        <v>8.5</v>
      </c>
      <c r="K805" s="15">
        <v>7.64</v>
      </c>
      <c r="L805" s="15">
        <v>30</v>
      </c>
      <c r="M805" s="15">
        <v>140.6</v>
      </c>
      <c r="N805" s="15">
        <v>58.4</v>
      </c>
      <c r="O805" s="15">
        <v>33.1</v>
      </c>
      <c r="P805" s="15" t="s">
        <v>116</v>
      </c>
      <c r="Q805" s="15">
        <v>239.2</v>
      </c>
      <c r="R805" s="15">
        <v>7.05</v>
      </c>
      <c r="S805" s="15">
        <v>0.73</v>
      </c>
      <c r="T805" s="15">
        <v>0.47</v>
      </c>
      <c r="U805" s="15">
        <v>3.98</v>
      </c>
      <c r="V805" s="15">
        <v>70321</v>
      </c>
      <c r="W805" s="15">
        <v>578332</v>
      </c>
      <c r="X805" s="15">
        <v>279878</v>
      </c>
      <c r="Y805" s="15">
        <v>-298454</v>
      </c>
      <c r="Z805" s="15">
        <v>2531</v>
      </c>
      <c r="AA805" s="15">
        <v>1.573</v>
      </c>
      <c r="AB805" s="15">
        <v>39.9</v>
      </c>
    </row>
    <row r="806" spans="1:28" ht="15" customHeight="1" x14ac:dyDescent="0.3">
      <c r="A806" s="15" t="s">
        <v>934</v>
      </c>
      <c r="B806" s="15" t="s">
        <v>118</v>
      </c>
      <c r="C806" s="15" t="s">
        <v>123</v>
      </c>
      <c r="D806" s="15" t="s">
        <v>130</v>
      </c>
      <c r="E806" s="15" t="s">
        <v>120</v>
      </c>
      <c r="F806" s="15">
        <v>8.34</v>
      </c>
      <c r="G806" s="15">
        <v>80</v>
      </c>
      <c r="H806" s="15">
        <v>32.700000000000003</v>
      </c>
      <c r="I806" s="15">
        <v>48</v>
      </c>
      <c r="J806" s="15">
        <v>8.6999999999999993</v>
      </c>
      <c r="K806" s="15">
        <v>7.8</v>
      </c>
      <c r="L806" s="15">
        <v>17.600000000000001</v>
      </c>
      <c r="M806" s="15">
        <v>40</v>
      </c>
      <c r="N806" s="15">
        <v>65.900000000000006</v>
      </c>
      <c r="O806" s="15">
        <v>100.3</v>
      </c>
      <c r="P806" s="15" t="s">
        <v>127</v>
      </c>
      <c r="Q806" s="15">
        <v>260.39999999999998</v>
      </c>
      <c r="R806" s="15">
        <v>7.97</v>
      </c>
      <c r="S806" s="15">
        <v>0.94</v>
      </c>
      <c r="T806" s="15">
        <v>0.3</v>
      </c>
      <c r="U806" s="15">
        <v>2.5</v>
      </c>
      <c r="V806" s="15">
        <v>57144</v>
      </c>
      <c r="W806" s="15">
        <v>535678</v>
      </c>
      <c r="X806" s="15">
        <v>142860</v>
      </c>
      <c r="Y806" s="15">
        <v>-392818</v>
      </c>
      <c r="Z806" s="15">
        <v>6308</v>
      </c>
      <c r="AA806" s="15">
        <v>0.39600000000000002</v>
      </c>
      <c r="AB806" s="15">
        <v>48.4</v>
      </c>
    </row>
    <row r="807" spans="1:28" ht="15" customHeight="1" x14ac:dyDescent="0.3">
      <c r="A807" s="15" t="s">
        <v>935</v>
      </c>
      <c r="B807" s="15" t="s">
        <v>118</v>
      </c>
      <c r="C807" s="15" t="s">
        <v>119</v>
      </c>
      <c r="D807" s="15" t="s">
        <v>106</v>
      </c>
      <c r="E807" s="15" t="s">
        <v>101</v>
      </c>
      <c r="F807" s="15">
        <v>9.8699999999999992</v>
      </c>
      <c r="G807" s="15">
        <v>918.8</v>
      </c>
      <c r="H807" s="15">
        <v>32.799999999999997</v>
      </c>
      <c r="I807" s="15">
        <v>56.9</v>
      </c>
      <c r="J807" s="15">
        <v>6.8</v>
      </c>
      <c r="K807" s="15">
        <v>6.5</v>
      </c>
      <c r="L807" s="15">
        <v>29.9</v>
      </c>
      <c r="M807" s="15">
        <v>151.5</v>
      </c>
      <c r="N807" s="15">
        <v>63.9</v>
      </c>
      <c r="O807" s="15">
        <v>152</v>
      </c>
      <c r="P807" s="15" t="s">
        <v>102</v>
      </c>
      <c r="Q807" s="15">
        <v>211.9</v>
      </c>
      <c r="R807" s="15">
        <v>4.74</v>
      </c>
      <c r="S807" s="15">
        <v>0.85</v>
      </c>
      <c r="T807" s="15">
        <v>4.8499999999999996</v>
      </c>
      <c r="U807" s="15">
        <v>47.87</v>
      </c>
      <c r="V807" s="15">
        <v>20810</v>
      </c>
      <c r="W807" s="15">
        <v>711204</v>
      </c>
      <c r="X807" s="15">
        <v>996175</v>
      </c>
      <c r="Y807" s="15">
        <v>284971</v>
      </c>
      <c r="Z807" s="15">
        <v>5333</v>
      </c>
      <c r="AA807" s="15">
        <v>8.9760000000000009</v>
      </c>
      <c r="AB807" s="15">
        <v>53.7</v>
      </c>
    </row>
    <row r="808" spans="1:28" ht="15" customHeight="1" x14ac:dyDescent="0.3">
      <c r="A808" s="15" t="s">
        <v>936</v>
      </c>
      <c r="B808" s="15" t="s">
        <v>137</v>
      </c>
      <c r="C808" s="15" t="s">
        <v>110</v>
      </c>
      <c r="D808" s="15" t="s">
        <v>130</v>
      </c>
      <c r="E808" s="15" t="s">
        <v>101</v>
      </c>
      <c r="F808" s="15">
        <v>13.6</v>
      </c>
      <c r="G808" s="15">
        <v>1089.2</v>
      </c>
      <c r="H808" s="15">
        <v>28.4</v>
      </c>
      <c r="I808" s="15">
        <v>68.099999999999994</v>
      </c>
      <c r="J808" s="15">
        <v>6.5</v>
      </c>
      <c r="K808" s="15">
        <v>5.72</v>
      </c>
      <c r="L808" s="15">
        <v>27.9</v>
      </c>
      <c r="M808" s="15">
        <v>124.9</v>
      </c>
      <c r="N808" s="15">
        <v>56.2</v>
      </c>
      <c r="O808" s="15">
        <v>126.1</v>
      </c>
      <c r="P808" s="15" t="s">
        <v>116</v>
      </c>
      <c r="Q808" s="15">
        <v>178.7</v>
      </c>
      <c r="R808" s="15">
        <v>4.71</v>
      </c>
      <c r="S808" s="15">
        <v>0.98</v>
      </c>
      <c r="T808" s="15">
        <v>0.54</v>
      </c>
      <c r="U808" s="15">
        <v>7.34</v>
      </c>
      <c r="V808" s="15">
        <v>66446</v>
      </c>
      <c r="W808" s="15">
        <v>923897</v>
      </c>
      <c r="X808" s="15">
        <v>487714</v>
      </c>
      <c r="Y808" s="15">
        <v>-436183</v>
      </c>
      <c r="Z808" s="15">
        <v>5773</v>
      </c>
      <c r="AA808" s="15">
        <v>1.2709999999999999</v>
      </c>
      <c r="AB808" s="15">
        <v>55.2</v>
      </c>
    </row>
    <row r="809" spans="1:28" ht="15" customHeight="1" x14ac:dyDescent="0.3">
      <c r="A809" s="15" t="s">
        <v>937</v>
      </c>
      <c r="B809" s="15" t="s">
        <v>104</v>
      </c>
      <c r="C809" s="15" t="s">
        <v>105</v>
      </c>
      <c r="D809" s="15" t="s">
        <v>111</v>
      </c>
      <c r="E809" s="15" t="s">
        <v>120</v>
      </c>
      <c r="F809" s="15">
        <v>13.8</v>
      </c>
      <c r="G809" s="15"/>
      <c r="H809" s="15">
        <v>33.6</v>
      </c>
      <c r="I809" s="15">
        <v>55.1</v>
      </c>
      <c r="J809" s="15">
        <v>7.4</v>
      </c>
      <c r="K809" s="15">
        <v>6.98</v>
      </c>
      <c r="L809" s="15">
        <v>16.899999999999999</v>
      </c>
      <c r="M809" s="15">
        <v>141.80000000000001</v>
      </c>
      <c r="N809" s="15">
        <v>55.6</v>
      </c>
      <c r="O809" s="15">
        <v>90</v>
      </c>
      <c r="P809" s="15" t="s">
        <v>107</v>
      </c>
      <c r="Q809" s="15">
        <v>107.4</v>
      </c>
      <c r="R809" s="15">
        <v>1.76</v>
      </c>
      <c r="S809" s="15">
        <v>0.8</v>
      </c>
      <c r="T809" s="15">
        <v>0.79</v>
      </c>
      <c r="U809" s="15">
        <v>10.9</v>
      </c>
      <c r="V809" s="15">
        <v>73846</v>
      </c>
      <c r="W809" s="15">
        <v>859614</v>
      </c>
      <c r="X809" s="15">
        <v>804921</v>
      </c>
      <c r="Y809" s="15">
        <v>-54693</v>
      </c>
      <c r="Z809" s="15">
        <v>4785</v>
      </c>
      <c r="AA809" s="15">
        <v>2.278</v>
      </c>
      <c r="AB809" s="15">
        <v>44.8</v>
      </c>
    </row>
    <row r="810" spans="1:28" ht="15" customHeight="1" x14ac:dyDescent="0.3">
      <c r="A810" s="15" t="s">
        <v>938</v>
      </c>
      <c r="B810" s="15" t="s">
        <v>146</v>
      </c>
      <c r="C810" s="15" t="s">
        <v>110</v>
      </c>
      <c r="D810" s="15" t="s">
        <v>144</v>
      </c>
      <c r="E810" s="15" t="s">
        <v>112</v>
      </c>
      <c r="F810" s="15">
        <v>1.53</v>
      </c>
      <c r="G810" s="15">
        <v>165.3</v>
      </c>
      <c r="H810" s="15">
        <v>18.399999999999999</v>
      </c>
      <c r="I810" s="15">
        <v>62.5</v>
      </c>
      <c r="J810" s="15">
        <v>6.6</v>
      </c>
      <c r="K810" s="15">
        <v>8.4</v>
      </c>
      <c r="L810" s="15">
        <v>26.9</v>
      </c>
      <c r="M810" s="15">
        <v>69.599999999999994</v>
      </c>
      <c r="N810" s="15">
        <v>75.099999999999994</v>
      </c>
      <c r="O810" s="15">
        <v>101.1</v>
      </c>
      <c r="P810" s="15" t="s">
        <v>102</v>
      </c>
      <c r="Q810" s="15">
        <v>177.3</v>
      </c>
      <c r="R810" s="15">
        <v>4.63</v>
      </c>
      <c r="S810" s="15">
        <v>1</v>
      </c>
      <c r="T810" s="15">
        <v>0.3</v>
      </c>
      <c r="U810" s="15">
        <v>0.46</v>
      </c>
      <c r="V810" s="15">
        <v>60140</v>
      </c>
      <c r="W810" s="15">
        <v>106635</v>
      </c>
      <c r="X810" s="15">
        <v>27664</v>
      </c>
      <c r="Y810" s="15">
        <v>-78971</v>
      </c>
      <c r="Z810" s="15">
        <v>632</v>
      </c>
      <c r="AA810" s="15">
        <v>0.72799999999999998</v>
      </c>
      <c r="AB810" s="15">
        <v>32.9</v>
      </c>
    </row>
    <row r="811" spans="1:28" ht="15" customHeight="1" x14ac:dyDescent="0.3">
      <c r="A811" s="15" t="s">
        <v>939</v>
      </c>
      <c r="B811" s="15" t="s">
        <v>104</v>
      </c>
      <c r="C811" s="15" t="s">
        <v>152</v>
      </c>
      <c r="D811" s="15" t="s">
        <v>144</v>
      </c>
      <c r="E811" s="15" t="s">
        <v>101</v>
      </c>
      <c r="F811" s="15">
        <v>2.85</v>
      </c>
      <c r="G811" s="15">
        <v>786</v>
      </c>
      <c r="H811" s="15">
        <v>27.8</v>
      </c>
      <c r="I811" s="15">
        <v>65.099999999999994</v>
      </c>
      <c r="J811" s="15">
        <v>7.4</v>
      </c>
      <c r="K811" s="15">
        <v>6.61</v>
      </c>
      <c r="L811" s="15">
        <v>33.4</v>
      </c>
      <c r="M811" s="15">
        <v>144.30000000000001</v>
      </c>
      <c r="N811" s="15">
        <v>59.4</v>
      </c>
      <c r="O811" s="15">
        <v>51.8</v>
      </c>
      <c r="P811" s="15" t="s">
        <v>107</v>
      </c>
      <c r="Q811" s="15">
        <v>158.80000000000001</v>
      </c>
      <c r="R811" s="15">
        <v>3.52</v>
      </c>
      <c r="S811" s="15">
        <v>0.8</v>
      </c>
      <c r="T811" s="15">
        <v>2.85</v>
      </c>
      <c r="U811" s="15">
        <v>8.1199999999999992</v>
      </c>
      <c r="V811" s="15">
        <v>57112</v>
      </c>
      <c r="W811" s="15">
        <v>181820</v>
      </c>
      <c r="X811" s="15">
        <v>463749</v>
      </c>
      <c r="Y811" s="15">
        <v>281929</v>
      </c>
      <c r="Z811" s="15">
        <v>2124</v>
      </c>
      <c r="AA811" s="15">
        <v>3.823</v>
      </c>
      <c r="AB811" s="15">
        <v>41.4</v>
      </c>
    </row>
    <row r="812" spans="1:28" ht="15" customHeight="1" x14ac:dyDescent="0.3">
      <c r="A812" s="15" t="s">
        <v>940</v>
      </c>
      <c r="B812" s="15" t="s">
        <v>122</v>
      </c>
      <c r="C812" s="15" t="s">
        <v>99</v>
      </c>
      <c r="D812" s="15" t="s">
        <v>177</v>
      </c>
      <c r="E812" s="15" t="s">
        <v>112</v>
      </c>
      <c r="F812" s="15">
        <v>10.08</v>
      </c>
      <c r="G812" s="15">
        <v>519</v>
      </c>
      <c r="H812" s="15">
        <v>21.8</v>
      </c>
      <c r="I812" s="15">
        <v>61.7</v>
      </c>
      <c r="J812" s="15">
        <v>7.3</v>
      </c>
      <c r="K812" s="15">
        <v>6.59</v>
      </c>
      <c r="L812" s="15">
        <v>20</v>
      </c>
      <c r="M812" s="15">
        <v>93.2</v>
      </c>
      <c r="N812" s="15">
        <v>68.099999999999994</v>
      </c>
      <c r="O812" s="15">
        <v>88.1</v>
      </c>
      <c r="P812" s="15" t="s">
        <v>102</v>
      </c>
      <c r="Q812" s="15">
        <v>276.89999999999998</v>
      </c>
      <c r="R812" s="15">
        <v>4.88</v>
      </c>
      <c r="S812" s="15">
        <v>0.78</v>
      </c>
      <c r="T812" s="15">
        <v>68.48</v>
      </c>
      <c r="U812" s="15">
        <v>690.28</v>
      </c>
      <c r="V812" s="15">
        <v>3987</v>
      </c>
      <c r="W812" s="15">
        <v>773241</v>
      </c>
      <c r="X812" s="15">
        <v>2752146</v>
      </c>
      <c r="Y812" s="15">
        <v>1978905</v>
      </c>
      <c r="Z812" s="15">
        <v>17112</v>
      </c>
      <c r="AA812" s="15">
        <v>40.338999999999999</v>
      </c>
      <c r="AB812" s="15">
        <v>49</v>
      </c>
    </row>
    <row r="813" spans="1:28" ht="15" customHeight="1" x14ac:dyDescent="0.3">
      <c r="A813" s="15" t="s">
        <v>941</v>
      </c>
      <c r="B813" s="15" t="s">
        <v>109</v>
      </c>
      <c r="C813" s="15" t="s">
        <v>152</v>
      </c>
      <c r="D813" s="15" t="s">
        <v>177</v>
      </c>
      <c r="E813" s="15" t="s">
        <v>101</v>
      </c>
      <c r="F813" s="15">
        <v>8.4</v>
      </c>
      <c r="G813" s="15">
        <v>741.3</v>
      </c>
      <c r="H813" s="15">
        <v>26.6</v>
      </c>
      <c r="I813" s="15">
        <v>67.7</v>
      </c>
      <c r="J813" s="15">
        <v>9</v>
      </c>
      <c r="K813" s="15">
        <v>6.83</v>
      </c>
      <c r="L813" s="15">
        <v>36.9</v>
      </c>
      <c r="M813" s="15">
        <v>155.1</v>
      </c>
      <c r="N813" s="15">
        <v>59.4</v>
      </c>
      <c r="O813" s="15">
        <v>90</v>
      </c>
      <c r="P813" s="15" t="s">
        <v>107</v>
      </c>
      <c r="Q813" s="15">
        <v>189.6</v>
      </c>
      <c r="R813" s="15">
        <v>5.36</v>
      </c>
      <c r="S813" s="15">
        <v>0.93</v>
      </c>
      <c r="T813" s="15">
        <v>83.78</v>
      </c>
      <c r="U813" s="15">
        <v>703.75</v>
      </c>
      <c r="V813" s="15">
        <v>3993</v>
      </c>
      <c r="W813" s="15">
        <v>511331</v>
      </c>
      <c r="X813" s="15">
        <v>2810074</v>
      </c>
      <c r="Y813" s="15">
        <v>2298743</v>
      </c>
      <c r="Z813" s="15">
        <v>21051</v>
      </c>
      <c r="AA813" s="15">
        <v>33.430999999999997</v>
      </c>
      <c r="AB813" s="15">
        <v>54.8</v>
      </c>
    </row>
    <row r="814" spans="1:28" ht="15" customHeight="1" x14ac:dyDescent="0.3">
      <c r="A814" s="15" t="s">
        <v>942</v>
      </c>
      <c r="B814" s="15" t="s">
        <v>122</v>
      </c>
      <c r="C814" s="15" t="s">
        <v>99</v>
      </c>
      <c r="D814" s="15" t="s">
        <v>100</v>
      </c>
      <c r="E814" s="15" t="s">
        <v>120</v>
      </c>
      <c r="F814" s="15">
        <v>8.3800000000000008</v>
      </c>
      <c r="G814" s="15">
        <v>458.1</v>
      </c>
      <c r="H814" s="15">
        <v>31.9</v>
      </c>
      <c r="I814" s="15">
        <v>50.9</v>
      </c>
      <c r="J814" s="15">
        <v>5.4</v>
      </c>
      <c r="K814" s="15">
        <v>5.98</v>
      </c>
      <c r="L814" s="15">
        <v>20.7</v>
      </c>
      <c r="M814" s="15">
        <v>80</v>
      </c>
      <c r="N814" s="15">
        <v>94.4</v>
      </c>
      <c r="O814" s="15">
        <v>91.6</v>
      </c>
      <c r="P814" s="15" t="s">
        <v>127</v>
      </c>
      <c r="Q814" s="15">
        <v>270.5</v>
      </c>
      <c r="R814" s="15">
        <v>5.4</v>
      </c>
      <c r="S814" s="15">
        <v>0.8</v>
      </c>
      <c r="T814" s="15">
        <v>1.23</v>
      </c>
      <c r="U814" s="15">
        <v>10.31</v>
      </c>
      <c r="V814" s="15">
        <v>22238</v>
      </c>
      <c r="W814" s="15">
        <v>512673</v>
      </c>
      <c r="X814" s="15">
        <v>229274</v>
      </c>
      <c r="Y814" s="15">
        <v>-283399</v>
      </c>
      <c r="Z814" s="15">
        <v>4439</v>
      </c>
      <c r="AA814" s="15">
        <v>2.323</v>
      </c>
      <c r="AB814" s="15">
        <v>34</v>
      </c>
    </row>
    <row r="815" spans="1:28" ht="15" customHeight="1" x14ac:dyDescent="0.3">
      <c r="A815" s="15" t="s">
        <v>943</v>
      </c>
      <c r="B815" s="15" t="s">
        <v>109</v>
      </c>
      <c r="C815" s="15" t="s">
        <v>105</v>
      </c>
      <c r="D815" s="15" t="s">
        <v>100</v>
      </c>
      <c r="E815" s="15" t="s">
        <v>120</v>
      </c>
      <c r="F815" s="15">
        <v>11.87</v>
      </c>
      <c r="G815" s="15">
        <v>161.30000000000001</v>
      </c>
      <c r="H815" s="15">
        <v>34</v>
      </c>
      <c r="I815" s="15">
        <v>47.8</v>
      </c>
      <c r="J815" s="15">
        <v>8.1</v>
      </c>
      <c r="K815" s="15">
        <v>5.88</v>
      </c>
      <c r="L815" s="15">
        <v>18.399999999999999</v>
      </c>
      <c r="M815" s="15">
        <v>78.599999999999994</v>
      </c>
      <c r="N815" s="15">
        <v>69.7</v>
      </c>
      <c r="O815" s="15">
        <v>55.8</v>
      </c>
      <c r="P815" s="15" t="s">
        <v>107</v>
      </c>
      <c r="Q815" s="15">
        <v>171.8</v>
      </c>
      <c r="R815" s="15">
        <v>7.75</v>
      </c>
      <c r="S815" s="15">
        <v>0.88</v>
      </c>
      <c r="T815" s="15">
        <v>0.72</v>
      </c>
      <c r="U815" s="15">
        <v>8.5500000000000007</v>
      </c>
      <c r="V815" s="15">
        <v>26354</v>
      </c>
      <c r="W815" s="15">
        <v>896401</v>
      </c>
      <c r="X815" s="15">
        <v>225327</v>
      </c>
      <c r="Y815" s="15">
        <v>-671074</v>
      </c>
      <c r="Z815" s="15">
        <v>8185</v>
      </c>
      <c r="AA815" s="15">
        <v>1.0449999999999999</v>
      </c>
      <c r="AB815" s="15">
        <v>31.1</v>
      </c>
    </row>
    <row r="816" spans="1:28" ht="15" customHeight="1" x14ac:dyDescent="0.3">
      <c r="A816" s="15" t="s">
        <v>944</v>
      </c>
      <c r="B816" s="15" t="s">
        <v>137</v>
      </c>
      <c r="C816" s="15" t="s">
        <v>110</v>
      </c>
      <c r="D816" s="15" t="s">
        <v>177</v>
      </c>
      <c r="E816" s="15" t="s">
        <v>120</v>
      </c>
      <c r="F816" s="15">
        <v>1.91</v>
      </c>
      <c r="G816" s="15">
        <v>117.1</v>
      </c>
      <c r="H816" s="15">
        <v>29.6</v>
      </c>
      <c r="I816" s="15">
        <v>31.3</v>
      </c>
      <c r="J816" s="15">
        <v>7.4</v>
      </c>
      <c r="K816" s="15">
        <v>6.46</v>
      </c>
      <c r="L816" s="15">
        <v>13.3</v>
      </c>
      <c r="M816" s="15">
        <v>89.7</v>
      </c>
      <c r="N816" s="15">
        <v>49.1</v>
      </c>
      <c r="O816" s="15">
        <v>141.19999999999999</v>
      </c>
      <c r="P816" s="15" t="s">
        <v>102</v>
      </c>
      <c r="Q816" s="15">
        <v>182.9</v>
      </c>
      <c r="R816" s="15">
        <v>4.21</v>
      </c>
      <c r="S816" s="15">
        <v>0.81</v>
      </c>
      <c r="T816" s="15">
        <v>45.79</v>
      </c>
      <c r="U816" s="15">
        <v>87.46</v>
      </c>
      <c r="V816" s="15">
        <v>3325</v>
      </c>
      <c r="W816" s="15">
        <v>137170</v>
      </c>
      <c r="X816" s="15">
        <v>290804</v>
      </c>
      <c r="Y816" s="15">
        <v>153634</v>
      </c>
      <c r="Z816" s="15">
        <v>3430</v>
      </c>
      <c r="AA816" s="15">
        <v>25.498999999999999</v>
      </c>
      <c r="AB816" s="15">
        <v>43.5</v>
      </c>
    </row>
    <row r="817" spans="1:28" ht="15" customHeight="1" x14ac:dyDescent="0.3">
      <c r="A817" s="15" t="s">
        <v>945</v>
      </c>
      <c r="B817" s="15" t="s">
        <v>122</v>
      </c>
      <c r="C817" s="15" t="s">
        <v>134</v>
      </c>
      <c r="D817" s="15" t="s">
        <v>115</v>
      </c>
      <c r="E817" s="15" t="s">
        <v>101</v>
      </c>
      <c r="F817" s="15">
        <v>1.43</v>
      </c>
      <c r="G817" s="15">
        <v>721.1</v>
      </c>
      <c r="H817" s="15">
        <v>29.1</v>
      </c>
      <c r="I817" s="15">
        <v>75.400000000000006</v>
      </c>
      <c r="J817" s="15">
        <v>7.6</v>
      </c>
      <c r="K817" s="15">
        <v>7.9</v>
      </c>
      <c r="L817" s="15">
        <v>33.6</v>
      </c>
      <c r="M817" s="15">
        <v>118.5</v>
      </c>
      <c r="N817" s="15">
        <v>79.400000000000006</v>
      </c>
      <c r="O817" s="15">
        <v>137.1</v>
      </c>
      <c r="P817" s="15" t="s">
        <v>116</v>
      </c>
      <c r="Q817" s="15">
        <v>186.2</v>
      </c>
      <c r="R817" s="15">
        <v>6.01</v>
      </c>
      <c r="S817" s="15">
        <v>0.82</v>
      </c>
      <c r="T817" s="15">
        <v>0.77</v>
      </c>
      <c r="U817" s="15">
        <v>1.1000000000000001</v>
      </c>
      <c r="V817" s="15">
        <v>18816</v>
      </c>
      <c r="W817" s="15">
        <v>96126</v>
      </c>
      <c r="X817" s="15">
        <v>20698</v>
      </c>
      <c r="Y817" s="15">
        <v>-75428</v>
      </c>
      <c r="Z817" s="15">
        <v>1141</v>
      </c>
      <c r="AA817" s="15">
        <v>0.96399999999999997</v>
      </c>
      <c r="AB817" s="15">
        <v>45.3</v>
      </c>
    </row>
    <row r="818" spans="1:28" ht="15" customHeight="1" x14ac:dyDescent="0.3">
      <c r="A818" s="15" t="s">
        <v>946</v>
      </c>
      <c r="B818" s="15" t="s">
        <v>118</v>
      </c>
      <c r="C818" s="15" t="s">
        <v>114</v>
      </c>
      <c r="D818" s="15" t="s">
        <v>100</v>
      </c>
      <c r="E818" s="15" t="s">
        <v>101</v>
      </c>
      <c r="F818" s="15">
        <v>3.92</v>
      </c>
      <c r="G818" s="15">
        <v>862.2</v>
      </c>
      <c r="H818" s="15">
        <v>29.6</v>
      </c>
      <c r="I818" s="15">
        <v>73.7</v>
      </c>
      <c r="J818" s="15">
        <v>6.5</v>
      </c>
      <c r="K818" s="15">
        <v>6.51</v>
      </c>
      <c r="L818" s="15">
        <v>35.299999999999997</v>
      </c>
      <c r="M818" s="15">
        <v>144.9</v>
      </c>
      <c r="N818" s="15">
        <v>101.7</v>
      </c>
      <c r="O818" s="15">
        <v>105.8</v>
      </c>
      <c r="P818" s="15" t="s">
        <v>102</v>
      </c>
      <c r="Q818" s="15">
        <v>95.1</v>
      </c>
      <c r="R818" s="15">
        <v>6.82</v>
      </c>
      <c r="S818" s="15">
        <v>0.65</v>
      </c>
      <c r="T818" s="15">
        <v>3.79</v>
      </c>
      <c r="U818" s="15">
        <v>14.86</v>
      </c>
      <c r="V818" s="15">
        <v>24366</v>
      </c>
      <c r="W818" s="15">
        <v>249439</v>
      </c>
      <c r="X818" s="15">
        <v>362079</v>
      </c>
      <c r="Y818" s="15">
        <v>112640</v>
      </c>
      <c r="Z818" s="15">
        <v>2227</v>
      </c>
      <c r="AA818" s="15">
        <v>6.673</v>
      </c>
      <c r="AB818" s="15">
        <v>47.8</v>
      </c>
    </row>
    <row r="819" spans="1:28" ht="15" customHeight="1" x14ac:dyDescent="0.3">
      <c r="A819" s="15" t="s">
        <v>947</v>
      </c>
      <c r="B819" s="15" t="s">
        <v>104</v>
      </c>
      <c r="C819" s="15" t="s">
        <v>119</v>
      </c>
      <c r="D819" s="15" t="s">
        <v>111</v>
      </c>
      <c r="E819" s="15" t="s">
        <v>112</v>
      </c>
      <c r="F819" s="15">
        <v>13.37</v>
      </c>
      <c r="G819" s="15">
        <v>429.8</v>
      </c>
      <c r="H819" s="15">
        <v>22.2</v>
      </c>
      <c r="I819" s="15">
        <v>56.3</v>
      </c>
      <c r="J819" s="15">
        <v>7.1</v>
      </c>
      <c r="K819" s="15">
        <v>5.75</v>
      </c>
      <c r="L819" s="15">
        <v>26.7</v>
      </c>
      <c r="M819" s="15">
        <v>164</v>
      </c>
      <c r="N819" s="15">
        <v>33.1</v>
      </c>
      <c r="O819" s="15">
        <v>110.9</v>
      </c>
      <c r="P819" s="15" t="s">
        <v>127</v>
      </c>
      <c r="Q819" s="15">
        <v>127.3</v>
      </c>
      <c r="R819" s="15">
        <v>2.48</v>
      </c>
      <c r="S819" s="15">
        <v>0.99</v>
      </c>
      <c r="T819" s="15">
        <v>0.41</v>
      </c>
      <c r="U819" s="15">
        <v>5.48</v>
      </c>
      <c r="V819" s="15">
        <v>82190</v>
      </c>
      <c r="W819" s="15">
        <v>736484</v>
      </c>
      <c r="X819" s="15">
        <v>450401</v>
      </c>
      <c r="Y819" s="15">
        <v>-286083</v>
      </c>
      <c r="Z819" s="15">
        <v>4134</v>
      </c>
      <c r="AA819" s="15">
        <v>1.3260000000000001</v>
      </c>
      <c r="AB819" s="15">
        <v>48.5</v>
      </c>
    </row>
    <row r="820" spans="1:28" ht="15" customHeight="1" x14ac:dyDescent="0.3">
      <c r="A820" s="15" t="s">
        <v>948</v>
      </c>
      <c r="B820" s="15" t="s">
        <v>137</v>
      </c>
      <c r="C820" s="15" t="s">
        <v>114</v>
      </c>
      <c r="D820" s="15" t="s">
        <v>130</v>
      </c>
      <c r="E820" s="15" t="s">
        <v>101</v>
      </c>
      <c r="F820" s="15">
        <v>9.9600000000000009</v>
      </c>
      <c r="G820" s="15">
        <v>1020.6</v>
      </c>
      <c r="H820" s="15">
        <v>28.3</v>
      </c>
      <c r="I820" s="15">
        <v>68.2</v>
      </c>
      <c r="J820" s="15">
        <v>7.4</v>
      </c>
      <c r="K820" s="15">
        <v>5.47</v>
      </c>
      <c r="L820" s="15">
        <v>32.700000000000003</v>
      </c>
      <c r="M820" s="15">
        <v>117.2</v>
      </c>
      <c r="N820" s="15">
        <v>59.9</v>
      </c>
      <c r="O820" s="15">
        <v>81.099999999999994</v>
      </c>
      <c r="P820" s="15" t="s">
        <v>102</v>
      </c>
      <c r="Q820" s="15">
        <v>154.80000000000001</v>
      </c>
      <c r="R820" s="15">
        <v>4.82</v>
      </c>
      <c r="S820" s="15">
        <v>0.71</v>
      </c>
      <c r="T820" s="15">
        <v>0.3</v>
      </c>
      <c r="U820" s="15">
        <v>2.99</v>
      </c>
      <c r="V820" s="15">
        <v>69393</v>
      </c>
      <c r="W820" s="15">
        <v>654408</v>
      </c>
      <c r="X820" s="15">
        <v>207485</v>
      </c>
      <c r="Y820" s="15">
        <v>-446923</v>
      </c>
      <c r="Z820" s="15">
        <v>5864</v>
      </c>
      <c r="AA820" s="15">
        <v>0.51</v>
      </c>
      <c r="AB820" s="15">
        <v>65.599999999999994</v>
      </c>
    </row>
    <row r="821" spans="1:28" ht="15" customHeight="1" x14ac:dyDescent="0.3">
      <c r="A821" s="15" t="s">
        <v>949</v>
      </c>
      <c r="B821" s="15" t="s">
        <v>109</v>
      </c>
      <c r="C821" s="15" t="s">
        <v>123</v>
      </c>
      <c r="D821" s="15" t="s">
        <v>106</v>
      </c>
      <c r="E821" s="15" t="s">
        <v>112</v>
      </c>
      <c r="F821" s="15">
        <v>5.34</v>
      </c>
      <c r="G821" s="15">
        <v>385.1</v>
      </c>
      <c r="H821" s="15">
        <v>22.8</v>
      </c>
      <c r="I821" s="15">
        <v>52.4</v>
      </c>
      <c r="J821" s="15">
        <v>7.5</v>
      </c>
      <c r="K821" s="15">
        <v>6.74</v>
      </c>
      <c r="L821" s="15">
        <v>21.4</v>
      </c>
      <c r="M821" s="15">
        <v>119.2</v>
      </c>
      <c r="N821" s="15">
        <v>69</v>
      </c>
      <c r="O821" s="15">
        <v>98.4</v>
      </c>
      <c r="P821" s="15" t="s">
        <v>102</v>
      </c>
      <c r="Q821" s="15">
        <v>147.80000000000001</v>
      </c>
      <c r="R821" s="15">
        <v>3.06</v>
      </c>
      <c r="S821" s="15">
        <v>0.66</v>
      </c>
      <c r="T821" s="15">
        <v>3.97</v>
      </c>
      <c r="U821" s="15">
        <v>21.2</v>
      </c>
      <c r="V821" s="15">
        <v>24945</v>
      </c>
      <c r="W821" s="15">
        <v>335209</v>
      </c>
      <c r="X821" s="15">
        <v>528834</v>
      </c>
      <c r="Y821" s="15">
        <v>193625</v>
      </c>
      <c r="Z821" s="15">
        <v>2781</v>
      </c>
      <c r="AA821" s="15">
        <v>7.6230000000000002</v>
      </c>
      <c r="AB821" s="15">
        <v>36.4</v>
      </c>
    </row>
    <row r="822" spans="1:28" ht="15" customHeight="1" x14ac:dyDescent="0.3">
      <c r="A822" s="15" t="s">
        <v>950</v>
      </c>
      <c r="B822" s="15" t="s">
        <v>98</v>
      </c>
      <c r="C822" s="15" t="s">
        <v>99</v>
      </c>
      <c r="D822" s="15" t="s">
        <v>115</v>
      </c>
      <c r="E822" s="15" t="s">
        <v>120</v>
      </c>
      <c r="F822" s="15">
        <v>13.97</v>
      </c>
      <c r="G822" s="15">
        <v>202.2</v>
      </c>
      <c r="H822" s="15">
        <v>33.4</v>
      </c>
      <c r="I822" s="15">
        <v>42.8</v>
      </c>
      <c r="J822" s="15">
        <v>6.6</v>
      </c>
      <c r="K822" s="15">
        <v>7.4</v>
      </c>
      <c r="L822" s="15">
        <v>19.600000000000001</v>
      </c>
      <c r="M822" s="15">
        <v>64.5</v>
      </c>
      <c r="N822" s="15">
        <v>40.200000000000003</v>
      </c>
      <c r="O822" s="15">
        <v>68.400000000000006</v>
      </c>
      <c r="P822" s="15" t="s">
        <v>102</v>
      </c>
      <c r="Q822" s="15">
        <v>204.1</v>
      </c>
      <c r="R822" s="15">
        <v>4.0999999999999996</v>
      </c>
      <c r="S822" s="15">
        <v>0.83</v>
      </c>
      <c r="T822" s="15">
        <v>1.24</v>
      </c>
      <c r="U822" s="15">
        <v>17.32</v>
      </c>
      <c r="V822" s="15">
        <v>21030</v>
      </c>
      <c r="W822" s="15">
        <v>1182942</v>
      </c>
      <c r="X822" s="15">
        <v>364240</v>
      </c>
      <c r="Y822" s="15">
        <v>-818702</v>
      </c>
      <c r="Z822" s="15">
        <v>16376</v>
      </c>
      <c r="AA822" s="15">
        <v>1.0580000000000001</v>
      </c>
      <c r="AB822" s="15">
        <v>29</v>
      </c>
    </row>
    <row r="823" spans="1:28" ht="15" customHeight="1" x14ac:dyDescent="0.3">
      <c r="A823" s="15" t="s">
        <v>951</v>
      </c>
      <c r="B823" s="15" t="s">
        <v>146</v>
      </c>
      <c r="C823" s="15" t="s">
        <v>170</v>
      </c>
      <c r="D823" s="15" t="s">
        <v>100</v>
      </c>
      <c r="E823" s="15" t="s">
        <v>101</v>
      </c>
      <c r="F823" s="15">
        <v>11.03</v>
      </c>
      <c r="G823" s="15">
        <v>1094.2</v>
      </c>
      <c r="H823" s="15">
        <v>23.8</v>
      </c>
      <c r="I823" s="15">
        <v>54.4</v>
      </c>
      <c r="J823" s="15">
        <v>6.9</v>
      </c>
      <c r="K823" s="15">
        <v>7.17</v>
      </c>
      <c r="L823" s="15">
        <v>32</v>
      </c>
      <c r="M823" s="15">
        <v>120.1</v>
      </c>
      <c r="N823" s="15">
        <v>81.3</v>
      </c>
      <c r="O823" s="15">
        <v>111.7</v>
      </c>
      <c r="P823" s="15" t="s">
        <v>107</v>
      </c>
      <c r="Q823" s="15">
        <v>146.30000000000001</v>
      </c>
      <c r="R823" s="15">
        <v>4.2300000000000004</v>
      </c>
      <c r="S823" s="15">
        <v>0.94</v>
      </c>
      <c r="T823" s="15">
        <v>2.2999999999999998</v>
      </c>
      <c r="U823" s="15">
        <v>25.37</v>
      </c>
      <c r="V823" s="15">
        <v>26114</v>
      </c>
      <c r="W823" s="15">
        <v>641921</v>
      </c>
      <c r="X823" s="15">
        <v>662512</v>
      </c>
      <c r="Y823" s="15">
        <v>20591</v>
      </c>
      <c r="Z823" s="15">
        <v>8261</v>
      </c>
      <c r="AA823" s="15">
        <v>3.0710000000000002</v>
      </c>
      <c r="AB823" s="15">
        <v>60</v>
      </c>
    </row>
    <row r="824" spans="1:28" ht="15" customHeight="1" x14ac:dyDescent="0.3">
      <c r="A824" s="15" t="s">
        <v>952</v>
      </c>
      <c r="B824" s="15" t="s">
        <v>104</v>
      </c>
      <c r="C824" s="15" t="s">
        <v>129</v>
      </c>
      <c r="D824" s="15" t="s">
        <v>100</v>
      </c>
      <c r="E824" s="15" t="s">
        <v>101</v>
      </c>
      <c r="F824" s="15">
        <v>6.7</v>
      </c>
      <c r="G824" s="15">
        <v>538.5</v>
      </c>
      <c r="H824" s="15">
        <v>26.4</v>
      </c>
      <c r="I824" s="15">
        <v>55</v>
      </c>
      <c r="J824" s="15">
        <v>5.0999999999999996</v>
      </c>
      <c r="K824" s="15">
        <v>5.76</v>
      </c>
      <c r="L824" s="15">
        <v>29.8</v>
      </c>
      <c r="M824" s="15">
        <v>145.30000000000001</v>
      </c>
      <c r="N824" s="15">
        <v>49.7</v>
      </c>
      <c r="O824" s="15">
        <v>58</v>
      </c>
      <c r="P824" s="15" t="s">
        <v>107</v>
      </c>
      <c r="Q824" s="15">
        <v>236.8</v>
      </c>
      <c r="R824" s="15">
        <v>0.5</v>
      </c>
      <c r="S824" s="15">
        <v>0.71</v>
      </c>
      <c r="T824" s="15">
        <v>1.08</v>
      </c>
      <c r="U824" s="15">
        <v>7.24</v>
      </c>
      <c r="V824" s="15">
        <v>23889</v>
      </c>
      <c r="W824" s="15">
        <v>489364</v>
      </c>
      <c r="X824" s="15">
        <v>172956</v>
      </c>
      <c r="Y824" s="15">
        <v>-316408</v>
      </c>
      <c r="Z824" s="15">
        <v>5255</v>
      </c>
      <c r="AA824" s="15">
        <v>1.3779999999999999</v>
      </c>
      <c r="AB824" s="15">
        <v>63.1</v>
      </c>
    </row>
    <row r="825" spans="1:28" ht="15" customHeight="1" x14ac:dyDescent="0.3">
      <c r="A825" s="15" t="s">
        <v>953</v>
      </c>
      <c r="B825" s="15" t="s">
        <v>122</v>
      </c>
      <c r="C825" s="15" t="s">
        <v>110</v>
      </c>
      <c r="D825" s="15" t="s">
        <v>111</v>
      </c>
      <c r="E825" s="15" t="s">
        <v>101</v>
      </c>
      <c r="F825" s="15">
        <v>13.97</v>
      </c>
      <c r="G825" s="15">
        <v>741.2</v>
      </c>
      <c r="H825" s="15">
        <v>26</v>
      </c>
      <c r="I825" s="15">
        <v>67</v>
      </c>
      <c r="J825" s="15">
        <v>4.5</v>
      </c>
      <c r="K825" s="15">
        <v>6.79</v>
      </c>
      <c r="L825" s="15">
        <v>37.200000000000003</v>
      </c>
      <c r="M825" s="15">
        <v>118.9</v>
      </c>
      <c r="N825" s="15">
        <v>79.3</v>
      </c>
      <c r="O825" s="15">
        <v>113</v>
      </c>
      <c r="P825" s="15" t="s">
        <v>107</v>
      </c>
      <c r="Q825" s="15">
        <v>313.10000000000002</v>
      </c>
      <c r="R825" s="15">
        <v>7.12</v>
      </c>
      <c r="S825" s="15">
        <v>0.98</v>
      </c>
      <c r="T825" s="15">
        <v>1.76</v>
      </c>
      <c r="U825" s="15">
        <v>24.59</v>
      </c>
      <c r="V825" s="15">
        <v>67197</v>
      </c>
      <c r="W825" s="15">
        <v>1023933</v>
      </c>
      <c r="X825" s="15">
        <v>1652374</v>
      </c>
      <c r="Y825" s="15">
        <v>628441</v>
      </c>
      <c r="Z825" s="15">
        <v>6530</v>
      </c>
      <c r="AA825" s="15">
        <v>3.766</v>
      </c>
      <c r="AB825" s="15">
        <v>43.5</v>
      </c>
    </row>
    <row r="826" spans="1:28" ht="15" customHeight="1" x14ac:dyDescent="0.3">
      <c r="A826" s="15" t="s">
        <v>954</v>
      </c>
      <c r="B826" s="15" t="s">
        <v>122</v>
      </c>
      <c r="C826" s="15" t="s">
        <v>170</v>
      </c>
      <c r="D826" s="15" t="s">
        <v>111</v>
      </c>
      <c r="E826" s="15" t="s">
        <v>112</v>
      </c>
      <c r="F826" s="15">
        <v>7.03</v>
      </c>
      <c r="G826" s="15">
        <v>563.6</v>
      </c>
      <c r="H826" s="15">
        <v>24.1</v>
      </c>
      <c r="I826" s="15">
        <v>58.3</v>
      </c>
      <c r="J826" s="15">
        <v>7</v>
      </c>
      <c r="K826" s="15">
        <v>6.93</v>
      </c>
      <c r="L826" s="15">
        <v>15.4</v>
      </c>
      <c r="M826" s="15">
        <v>87.9</v>
      </c>
      <c r="N826" s="15">
        <v>52.4</v>
      </c>
      <c r="O826" s="15">
        <v>98.1</v>
      </c>
      <c r="P826" s="15" t="s">
        <v>107</v>
      </c>
      <c r="Q826" s="15">
        <v>40</v>
      </c>
      <c r="R826" s="15">
        <v>7.35</v>
      </c>
      <c r="S826" s="15">
        <v>0.86</v>
      </c>
      <c r="T826" s="15">
        <v>1.1499999999999999</v>
      </c>
      <c r="U826" s="15">
        <v>8.08</v>
      </c>
      <c r="V826" s="15">
        <v>73579</v>
      </c>
      <c r="W826" s="15">
        <v>416192</v>
      </c>
      <c r="X826" s="15">
        <v>594518</v>
      </c>
      <c r="Y826" s="15">
        <v>178326</v>
      </c>
      <c r="Z826" s="15">
        <v>3636</v>
      </c>
      <c r="AA826" s="15">
        <v>2.222</v>
      </c>
      <c r="AB826" s="15">
        <v>36.5</v>
      </c>
    </row>
    <row r="827" spans="1:28" ht="15" customHeight="1" x14ac:dyDescent="0.3">
      <c r="A827" s="15" t="s">
        <v>955</v>
      </c>
      <c r="B827" s="15" t="s">
        <v>126</v>
      </c>
      <c r="C827" s="15" t="s">
        <v>134</v>
      </c>
      <c r="D827" s="15" t="s">
        <v>130</v>
      </c>
      <c r="E827" s="15" t="s">
        <v>112</v>
      </c>
      <c r="F827" s="15">
        <v>3.08</v>
      </c>
      <c r="G827" s="15">
        <v>615.4</v>
      </c>
      <c r="H827" s="15">
        <v>23.5</v>
      </c>
      <c r="I827" s="15">
        <v>52.9</v>
      </c>
      <c r="J827" s="15">
        <v>7.9</v>
      </c>
      <c r="K827" s="15">
        <v>7.18</v>
      </c>
      <c r="L827" s="15">
        <v>24.2</v>
      </c>
      <c r="M827" s="15">
        <v>97.2</v>
      </c>
      <c r="N827" s="15">
        <v>48.3</v>
      </c>
      <c r="O827" s="15">
        <v>64.900000000000006</v>
      </c>
      <c r="P827" s="15" t="s">
        <v>127</v>
      </c>
      <c r="Q827" s="15">
        <v>206.2</v>
      </c>
      <c r="R827" s="15">
        <v>6.07</v>
      </c>
      <c r="S827" s="15">
        <v>0.91</v>
      </c>
      <c r="T827" s="15">
        <v>1.17</v>
      </c>
      <c r="U827" s="15">
        <v>3.6</v>
      </c>
      <c r="V827" s="15">
        <v>65597</v>
      </c>
      <c r="W827" s="15">
        <v>209137</v>
      </c>
      <c r="X827" s="15">
        <v>236149</v>
      </c>
      <c r="Y827" s="15">
        <v>27012</v>
      </c>
      <c r="Z827" s="15">
        <v>1942</v>
      </c>
      <c r="AA827" s="15">
        <v>1.8540000000000001</v>
      </c>
      <c r="AB827" s="15">
        <v>34.5</v>
      </c>
    </row>
    <row r="828" spans="1:28" ht="15" customHeight="1" x14ac:dyDescent="0.3">
      <c r="A828" s="15" t="s">
        <v>956</v>
      </c>
      <c r="B828" s="15" t="s">
        <v>126</v>
      </c>
      <c r="C828" s="15" t="s">
        <v>110</v>
      </c>
      <c r="D828" s="15" t="s">
        <v>130</v>
      </c>
      <c r="E828" s="15" t="s">
        <v>112</v>
      </c>
      <c r="F828" s="15">
        <v>13.01</v>
      </c>
      <c r="G828" s="15">
        <v>520</v>
      </c>
      <c r="H828" s="15">
        <v>18.3</v>
      </c>
      <c r="I828" s="15">
        <v>57</v>
      </c>
      <c r="J828" s="15">
        <v>6.3</v>
      </c>
      <c r="K828" s="15">
        <v>6.52</v>
      </c>
      <c r="L828" s="15">
        <v>22.4</v>
      </c>
      <c r="M828" s="15">
        <v>103.9</v>
      </c>
      <c r="N828" s="15">
        <v>51.2</v>
      </c>
      <c r="O828" s="15">
        <v>96.1</v>
      </c>
      <c r="P828" s="15" t="s">
        <v>127</v>
      </c>
      <c r="Q828" s="15">
        <v>235.7</v>
      </c>
      <c r="R828" s="15">
        <v>6.47</v>
      </c>
      <c r="S828" s="15">
        <v>0.75</v>
      </c>
      <c r="T828" s="15">
        <v>1.57</v>
      </c>
      <c r="U828" s="15">
        <v>20.43</v>
      </c>
      <c r="V828" s="15">
        <v>71170</v>
      </c>
      <c r="W828" s="15">
        <v>947744</v>
      </c>
      <c r="X828" s="15">
        <v>1454003</v>
      </c>
      <c r="Y828" s="15">
        <v>506259</v>
      </c>
      <c r="Z828" s="15">
        <v>10810</v>
      </c>
      <c r="AA828" s="15">
        <v>1.89</v>
      </c>
      <c r="AB828" s="15">
        <v>31.3</v>
      </c>
    </row>
    <row r="829" spans="1:28" ht="15" customHeight="1" x14ac:dyDescent="0.3">
      <c r="A829" s="15" t="s">
        <v>957</v>
      </c>
      <c r="B829" s="15" t="s">
        <v>126</v>
      </c>
      <c r="C829" s="15" t="s">
        <v>170</v>
      </c>
      <c r="D829" s="15" t="s">
        <v>115</v>
      </c>
      <c r="E829" s="15" t="s">
        <v>101</v>
      </c>
      <c r="F829" s="15">
        <v>4.1100000000000003</v>
      </c>
      <c r="G829" s="15">
        <v>831.5</v>
      </c>
      <c r="H829" s="15">
        <v>33.700000000000003</v>
      </c>
      <c r="I829" s="15">
        <v>72.400000000000006</v>
      </c>
      <c r="J829" s="15">
        <v>6.6</v>
      </c>
      <c r="K829" s="15">
        <v>5.52</v>
      </c>
      <c r="L829" s="15">
        <v>31</v>
      </c>
      <c r="M829" s="15">
        <v>85.7</v>
      </c>
      <c r="N829" s="15">
        <v>57.2</v>
      </c>
      <c r="O829" s="15">
        <v>87</v>
      </c>
      <c r="P829" s="15" t="s">
        <v>127</v>
      </c>
      <c r="Q829" s="15">
        <v>131.30000000000001</v>
      </c>
      <c r="R829" s="15">
        <v>7.11</v>
      </c>
      <c r="S829" s="15">
        <v>0.91</v>
      </c>
      <c r="T829" s="15">
        <v>0.64</v>
      </c>
      <c r="U829" s="15">
        <v>2.63</v>
      </c>
      <c r="V829" s="15">
        <v>19944</v>
      </c>
      <c r="W829" s="15">
        <v>255678</v>
      </c>
      <c r="X829" s="15">
        <v>52453</v>
      </c>
      <c r="Y829" s="15">
        <v>-203225</v>
      </c>
      <c r="Z829" s="15">
        <v>6711</v>
      </c>
      <c r="AA829" s="15">
        <v>0.39200000000000002</v>
      </c>
      <c r="AB829" s="15">
        <v>42.3</v>
      </c>
    </row>
    <row r="830" spans="1:28" ht="15" customHeight="1" x14ac:dyDescent="0.3">
      <c r="A830" s="15" t="s">
        <v>958</v>
      </c>
      <c r="B830" s="15" t="s">
        <v>126</v>
      </c>
      <c r="C830" s="15" t="s">
        <v>152</v>
      </c>
      <c r="D830" s="15" t="s">
        <v>106</v>
      </c>
      <c r="E830" s="15" t="s">
        <v>112</v>
      </c>
      <c r="F830" s="15">
        <v>12.66</v>
      </c>
      <c r="G830" s="15">
        <v>415.3</v>
      </c>
      <c r="H830" s="15">
        <v>21.9</v>
      </c>
      <c r="I830" s="15">
        <v>47.5</v>
      </c>
      <c r="J830" s="15">
        <v>8.3000000000000007</v>
      </c>
      <c r="K830" s="15">
        <v>6.66</v>
      </c>
      <c r="L830" s="15">
        <v>24.2</v>
      </c>
      <c r="M830" s="15">
        <v>144</v>
      </c>
      <c r="N830" s="15">
        <v>49.7</v>
      </c>
      <c r="O830" s="15">
        <v>150.30000000000001</v>
      </c>
      <c r="P830" s="15" t="s">
        <v>127</v>
      </c>
      <c r="Q830" s="15">
        <v>239.7</v>
      </c>
      <c r="R830" s="15">
        <v>4.38</v>
      </c>
      <c r="S830" s="15">
        <v>0.82</v>
      </c>
      <c r="T830" s="15">
        <v>3.12</v>
      </c>
      <c r="U830" s="15">
        <v>39.5</v>
      </c>
      <c r="V830" s="15">
        <v>20096</v>
      </c>
      <c r="W830" s="15">
        <v>834712</v>
      </c>
      <c r="X830" s="15">
        <v>793792</v>
      </c>
      <c r="Y830" s="15">
        <v>-40920</v>
      </c>
      <c r="Z830" s="15">
        <v>7981</v>
      </c>
      <c r="AA830" s="15">
        <v>4.9489999999999998</v>
      </c>
      <c r="AB830" s="15">
        <v>38.799999999999997</v>
      </c>
    </row>
    <row r="831" spans="1:28" ht="15" customHeight="1" x14ac:dyDescent="0.3">
      <c r="A831" s="15" t="s">
        <v>959</v>
      </c>
      <c r="B831" s="15" t="s">
        <v>126</v>
      </c>
      <c r="C831" s="15" t="s">
        <v>105</v>
      </c>
      <c r="D831" s="15" t="s">
        <v>177</v>
      </c>
      <c r="E831" s="15" t="s">
        <v>112</v>
      </c>
      <c r="F831" s="15">
        <v>4.0199999999999996</v>
      </c>
      <c r="G831" s="15">
        <v>290.39999999999998</v>
      </c>
      <c r="H831" s="15">
        <v>27.1</v>
      </c>
      <c r="I831" s="15">
        <v>65.400000000000006</v>
      </c>
      <c r="J831" s="15">
        <v>5.6</v>
      </c>
      <c r="K831" s="15">
        <v>7.37</v>
      </c>
      <c r="L831" s="15">
        <v>25.9</v>
      </c>
      <c r="M831" s="15">
        <v>165.5</v>
      </c>
      <c r="N831" s="15">
        <v>79.5</v>
      </c>
      <c r="O831" s="15">
        <v>62</v>
      </c>
      <c r="P831" s="15" t="s">
        <v>107</v>
      </c>
      <c r="Q831" s="15">
        <v>173.7</v>
      </c>
      <c r="R831" s="15">
        <v>6.97</v>
      </c>
      <c r="S831" s="15">
        <v>0.92</v>
      </c>
      <c r="T831" s="15">
        <v>42.05</v>
      </c>
      <c r="U831" s="15">
        <v>169.04</v>
      </c>
      <c r="V831" s="15">
        <v>3533</v>
      </c>
      <c r="W831" s="15">
        <v>253708</v>
      </c>
      <c r="X831" s="15">
        <v>597218</v>
      </c>
      <c r="Y831" s="15">
        <v>343510</v>
      </c>
      <c r="Z831" s="15">
        <v>7051</v>
      </c>
      <c r="AA831" s="15">
        <v>23.974</v>
      </c>
      <c r="AB831" s="15">
        <v>44.2</v>
      </c>
    </row>
    <row r="832" spans="1:28" ht="15" customHeight="1" x14ac:dyDescent="0.3">
      <c r="A832" s="15" t="s">
        <v>960</v>
      </c>
      <c r="B832" s="15" t="s">
        <v>98</v>
      </c>
      <c r="C832" s="15" t="s">
        <v>152</v>
      </c>
      <c r="D832" s="15" t="s">
        <v>115</v>
      </c>
      <c r="E832" s="15" t="s">
        <v>112</v>
      </c>
      <c r="F832" s="15">
        <v>2.0099999999999998</v>
      </c>
      <c r="G832" s="15">
        <v>701.4</v>
      </c>
      <c r="H832" s="15">
        <v>26.5</v>
      </c>
      <c r="I832" s="15">
        <v>60</v>
      </c>
      <c r="J832" s="15">
        <v>6.4</v>
      </c>
      <c r="K832" s="15">
        <v>6.17</v>
      </c>
      <c r="L832" s="15">
        <v>22.5</v>
      </c>
      <c r="M832" s="15">
        <v>157.9</v>
      </c>
      <c r="N832" s="15">
        <v>35.1</v>
      </c>
      <c r="O832" s="15">
        <v>85.1</v>
      </c>
      <c r="P832" s="15" t="s">
        <v>127</v>
      </c>
      <c r="Q832" s="15">
        <v>191.1</v>
      </c>
      <c r="R832" s="15">
        <v>2.12</v>
      </c>
      <c r="S832" s="15">
        <v>0.89</v>
      </c>
      <c r="T832" s="15">
        <v>3.39</v>
      </c>
      <c r="U832" s="15">
        <v>6.81</v>
      </c>
      <c r="V832" s="15">
        <v>21958</v>
      </c>
      <c r="W832" s="15">
        <v>111877</v>
      </c>
      <c r="X832" s="15">
        <v>149534</v>
      </c>
      <c r="Y832" s="15">
        <v>37657</v>
      </c>
      <c r="Z832" s="15">
        <v>2995</v>
      </c>
      <c r="AA832" s="15">
        <v>2.274</v>
      </c>
      <c r="AB832" s="15">
        <v>56.6</v>
      </c>
    </row>
    <row r="833" spans="1:28" ht="15" customHeight="1" x14ac:dyDescent="0.3">
      <c r="A833" s="15" t="s">
        <v>961</v>
      </c>
      <c r="B833" s="15" t="s">
        <v>126</v>
      </c>
      <c r="C833" s="15" t="s">
        <v>152</v>
      </c>
      <c r="D833" s="15" t="s">
        <v>115</v>
      </c>
      <c r="E833" s="15" t="s">
        <v>101</v>
      </c>
      <c r="F833" s="15">
        <v>1.33</v>
      </c>
      <c r="G833" s="15">
        <v>470.1</v>
      </c>
      <c r="H833" s="15">
        <v>28.7</v>
      </c>
      <c r="I833" s="15">
        <v>81.400000000000006</v>
      </c>
      <c r="J833" s="15">
        <v>5.2</v>
      </c>
      <c r="K833" s="15">
        <v>6.86</v>
      </c>
      <c r="L833" s="15">
        <v>35.5</v>
      </c>
      <c r="M833" s="15">
        <v>94.6</v>
      </c>
      <c r="N833" s="15">
        <v>69.599999999999994</v>
      </c>
      <c r="O833" s="15">
        <v>77.599999999999994</v>
      </c>
      <c r="P833" s="15" t="s">
        <v>127</v>
      </c>
      <c r="Q833" s="15">
        <v>205.7</v>
      </c>
      <c r="R833" s="15">
        <v>3.06</v>
      </c>
      <c r="S833" s="15">
        <v>0.78</v>
      </c>
      <c r="T833" s="15">
        <v>4.16</v>
      </c>
      <c r="U833" s="15">
        <v>5.53</v>
      </c>
      <c r="V833" s="15">
        <v>22815</v>
      </c>
      <c r="W833" s="15">
        <v>93904</v>
      </c>
      <c r="X833" s="15">
        <v>126167</v>
      </c>
      <c r="Y833" s="15">
        <v>32263</v>
      </c>
      <c r="Z833" s="15">
        <v>2031</v>
      </c>
      <c r="AA833" s="15">
        <v>2.7229999999999999</v>
      </c>
      <c r="AB833" s="15">
        <v>53</v>
      </c>
    </row>
    <row r="834" spans="1:28" ht="15" customHeight="1" x14ac:dyDescent="0.3">
      <c r="A834" s="15" t="s">
        <v>962</v>
      </c>
      <c r="B834" s="15" t="s">
        <v>98</v>
      </c>
      <c r="C834" s="15" t="s">
        <v>119</v>
      </c>
      <c r="D834" s="15" t="s">
        <v>130</v>
      </c>
      <c r="E834" s="15" t="s">
        <v>120</v>
      </c>
      <c r="F834" s="15">
        <v>4.1500000000000004</v>
      </c>
      <c r="G834" s="15">
        <v>80</v>
      </c>
      <c r="H834" s="15">
        <v>32.1</v>
      </c>
      <c r="I834" s="15">
        <v>52.6</v>
      </c>
      <c r="J834" s="15">
        <v>6.4</v>
      </c>
      <c r="K834" s="15">
        <v>6.34</v>
      </c>
      <c r="L834" s="15">
        <v>21.2</v>
      </c>
      <c r="M834" s="15">
        <v>111.5</v>
      </c>
      <c r="N834" s="15">
        <v>75</v>
      </c>
      <c r="O834" s="15">
        <v>121.2</v>
      </c>
      <c r="P834" s="15" t="s">
        <v>127</v>
      </c>
      <c r="Q834" s="15">
        <v>161.80000000000001</v>
      </c>
      <c r="R834" s="15">
        <v>6.47</v>
      </c>
      <c r="S834" s="15">
        <v>0.93</v>
      </c>
      <c r="T834" s="15">
        <v>1.1200000000000001</v>
      </c>
      <c r="U834" s="15">
        <v>4.6500000000000004</v>
      </c>
      <c r="V834" s="15">
        <v>68505</v>
      </c>
      <c r="W834" s="15">
        <v>272535</v>
      </c>
      <c r="X834" s="15">
        <v>318548</v>
      </c>
      <c r="Y834" s="15">
        <v>46013</v>
      </c>
      <c r="Z834" s="15">
        <v>2973</v>
      </c>
      <c r="AA834" s="15">
        <v>1.5640000000000001</v>
      </c>
      <c r="AB834" s="15">
        <v>35.299999999999997</v>
      </c>
    </row>
    <row r="835" spans="1:28" ht="15" customHeight="1" x14ac:dyDescent="0.3">
      <c r="A835" s="15" t="s">
        <v>963</v>
      </c>
      <c r="B835" s="15" t="s">
        <v>137</v>
      </c>
      <c r="C835" s="15" t="s">
        <v>119</v>
      </c>
      <c r="D835" s="15" t="s">
        <v>130</v>
      </c>
      <c r="E835" s="15" t="s">
        <v>112</v>
      </c>
      <c r="F835" s="15">
        <v>10.79</v>
      </c>
      <c r="G835" s="15">
        <v>371.3</v>
      </c>
      <c r="H835" s="15">
        <v>25</v>
      </c>
      <c r="I835" s="15">
        <v>73.8</v>
      </c>
      <c r="J835" s="15">
        <v>6.2</v>
      </c>
      <c r="K835" s="15">
        <v>7.16</v>
      </c>
      <c r="L835" s="15">
        <v>27.9</v>
      </c>
      <c r="M835" s="15">
        <v>86.3</v>
      </c>
      <c r="N835" s="15">
        <v>69.5</v>
      </c>
      <c r="O835" s="15">
        <v>49.6</v>
      </c>
      <c r="P835" s="15" t="s">
        <v>116</v>
      </c>
      <c r="Q835" s="15">
        <v>145</v>
      </c>
      <c r="R835" s="15">
        <v>2.74</v>
      </c>
      <c r="S835" s="15">
        <v>0.8</v>
      </c>
      <c r="T835" s="15">
        <v>1.06</v>
      </c>
      <c r="U835" s="15">
        <v>11.44</v>
      </c>
      <c r="V835" s="15">
        <v>59901</v>
      </c>
      <c r="W835" s="15">
        <v>671348</v>
      </c>
      <c r="X835" s="15">
        <v>685267</v>
      </c>
      <c r="Y835" s="15">
        <v>13919</v>
      </c>
      <c r="Z835" s="15">
        <v>4504</v>
      </c>
      <c r="AA835" s="15">
        <v>2.54</v>
      </c>
      <c r="AB835" s="15">
        <v>61.1</v>
      </c>
    </row>
    <row r="836" spans="1:28" ht="15" customHeight="1" x14ac:dyDescent="0.3">
      <c r="A836" s="15" t="s">
        <v>964</v>
      </c>
      <c r="B836" s="15" t="s">
        <v>122</v>
      </c>
      <c r="C836" s="15" t="s">
        <v>170</v>
      </c>
      <c r="D836" s="15" t="s">
        <v>132</v>
      </c>
      <c r="E836" s="15" t="s">
        <v>112</v>
      </c>
      <c r="F836" s="15">
        <v>13.89</v>
      </c>
      <c r="G836" s="15">
        <v>430.3</v>
      </c>
      <c r="H836" s="15">
        <v>25.3</v>
      </c>
      <c r="I836" s="15">
        <v>49.8</v>
      </c>
      <c r="J836" s="15">
        <v>6.8</v>
      </c>
      <c r="K836" s="15">
        <v>6.65</v>
      </c>
      <c r="L836" s="15">
        <v>24.6</v>
      </c>
      <c r="M836" s="15">
        <v>128.9</v>
      </c>
      <c r="N836" s="15">
        <v>58.9</v>
      </c>
      <c r="O836" s="15">
        <v>101.9</v>
      </c>
      <c r="P836" s="15" t="s">
        <v>116</v>
      </c>
      <c r="Q836" s="15">
        <v>67.099999999999994</v>
      </c>
      <c r="R836" s="15">
        <v>0.87</v>
      </c>
      <c r="S836" s="15">
        <v>0.78</v>
      </c>
      <c r="T836" s="15">
        <v>2.29</v>
      </c>
      <c r="U836" s="15">
        <v>31.81</v>
      </c>
      <c r="V836" s="15">
        <v>96614</v>
      </c>
      <c r="W836" s="15">
        <v>604996</v>
      </c>
      <c r="X836" s="15">
        <v>3073291</v>
      </c>
      <c r="Y836" s="15">
        <v>2468295</v>
      </c>
      <c r="Z836" s="15">
        <v>4855</v>
      </c>
      <c r="AA836" s="15">
        <v>6.5519999999999996</v>
      </c>
      <c r="AB836" s="15">
        <v>52.5</v>
      </c>
    </row>
    <row r="837" spans="1:28" ht="15" customHeight="1" x14ac:dyDescent="0.3">
      <c r="A837" s="15" t="s">
        <v>965</v>
      </c>
      <c r="B837" s="15" t="s">
        <v>98</v>
      </c>
      <c r="C837" s="15" t="s">
        <v>105</v>
      </c>
      <c r="D837" s="15" t="s">
        <v>100</v>
      </c>
      <c r="E837" s="15" t="s">
        <v>101</v>
      </c>
      <c r="F837" s="15">
        <v>3.9</v>
      </c>
      <c r="G837" s="15">
        <v>921.8</v>
      </c>
      <c r="H837" s="15">
        <v>30.5</v>
      </c>
      <c r="I837" s="15">
        <v>77.2</v>
      </c>
      <c r="J837" s="15">
        <v>6.8</v>
      </c>
      <c r="K837" s="15">
        <v>7.5</v>
      </c>
      <c r="L837" s="15">
        <v>34.9</v>
      </c>
      <c r="M837" s="15">
        <v>88.9</v>
      </c>
      <c r="N837" s="15">
        <v>44.9</v>
      </c>
      <c r="O837" s="15">
        <v>96.5</v>
      </c>
      <c r="P837" s="15" t="s">
        <v>127</v>
      </c>
      <c r="Q837" s="15">
        <v>130.5</v>
      </c>
      <c r="R837" s="15">
        <v>3.42</v>
      </c>
      <c r="S837" s="15">
        <v>0.7</v>
      </c>
      <c r="T837" s="15">
        <v>1.31</v>
      </c>
      <c r="U837" s="15">
        <v>5.1100000000000003</v>
      </c>
      <c r="V837" s="15">
        <v>25087</v>
      </c>
      <c r="W837" s="15">
        <v>255824</v>
      </c>
      <c r="X837" s="15">
        <v>128195</v>
      </c>
      <c r="Y837" s="15">
        <v>-127629</v>
      </c>
      <c r="Z837" s="15">
        <v>1903</v>
      </c>
      <c r="AA837" s="15">
        <v>2.6850000000000001</v>
      </c>
      <c r="AB837" s="15">
        <v>66.5</v>
      </c>
    </row>
    <row r="838" spans="1:28" ht="15" customHeight="1" x14ac:dyDescent="0.3">
      <c r="A838" s="15" t="s">
        <v>966</v>
      </c>
      <c r="B838" s="15" t="s">
        <v>104</v>
      </c>
      <c r="C838" s="15" t="s">
        <v>152</v>
      </c>
      <c r="D838" s="15" t="s">
        <v>111</v>
      </c>
      <c r="E838" s="15" t="s">
        <v>101</v>
      </c>
      <c r="F838" s="15">
        <v>7.97</v>
      </c>
      <c r="G838" s="15">
        <v>655.4</v>
      </c>
      <c r="H838" s="15">
        <v>27</v>
      </c>
      <c r="I838" s="15">
        <v>64.400000000000006</v>
      </c>
      <c r="J838" s="15">
        <v>6.3</v>
      </c>
      <c r="K838" s="15">
        <v>6.35</v>
      </c>
      <c r="L838" s="15">
        <v>28.2</v>
      </c>
      <c r="M838" s="15">
        <v>166.4</v>
      </c>
      <c r="N838" s="15">
        <v>49.5</v>
      </c>
      <c r="O838" s="15">
        <v>117</v>
      </c>
      <c r="P838" s="15" t="s">
        <v>127</v>
      </c>
      <c r="Q838" s="15">
        <v>147.80000000000001</v>
      </c>
      <c r="R838" s="15">
        <v>8.76</v>
      </c>
      <c r="S838" s="15">
        <v>0.72</v>
      </c>
      <c r="T838" s="15">
        <v>1.57</v>
      </c>
      <c r="U838" s="15">
        <v>12.51</v>
      </c>
      <c r="V838" s="15">
        <v>77033</v>
      </c>
      <c r="W838" s="15">
        <v>522380</v>
      </c>
      <c r="X838" s="15">
        <v>963683</v>
      </c>
      <c r="Y838" s="15">
        <v>441303</v>
      </c>
      <c r="Z838" s="15">
        <v>2980</v>
      </c>
      <c r="AA838" s="15">
        <v>4.1980000000000004</v>
      </c>
      <c r="AB838" s="15">
        <v>33.799999999999997</v>
      </c>
    </row>
    <row r="839" spans="1:28" ht="15" customHeight="1" x14ac:dyDescent="0.3">
      <c r="A839" s="15" t="s">
        <v>967</v>
      </c>
      <c r="B839" s="15" t="s">
        <v>137</v>
      </c>
      <c r="C839" s="15" t="s">
        <v>110</v>
      </c>
      <c r="D839" s="15" t="s">
        <v>130</v>
      </c>
      <c r="E839" s="15" t="s">
        <v>112</v>
      </c>
      <c r="F839" s="15">
        <v>12.12</v>
      </c>
      <c r="G839" s="15">
        <v>625.79999999999995</v>
      </c>
      <c r="H839" s="15">
        <v>26.7</v>
      </c>
      <c r="I839" s="15">
        <v>66.599999999999994</v>
      </c>
      <c r="J839" s="15">
        <v>4.4000000000000004</v>
      </c>
      <c r="K839" s="15">
        <v>6.54</v>
      </c>
      <c r="L839" s="15">
        <v>20.2</v>
      </c>
      <c r="M839" s="15">
        <v>182.1</v>
      </c>
      <c r="N839" s="15">
        <v>65.8</v>
      </c>
      <c r="O839" s="15">
        <v>93.3</v>
      </c>
      <c r="P839" s="15" t="s">
        <v>107</v>
      </c>
      <c r="Q839" s="15">
        <v>253.6</v>
      </c>
      <c r="R839" s="15">
        <v>5.3</v>
      </c>
      <c r="S839" s="15">
        <v>0.69</v>
      </c>
      <c r="T839" s="15">
        <v>2.2200000000000002</v>
      </c>
      <c r="U839" s="15">
        <v>26.91</v>
      </c>
      <c r="V839" s="15">
        <v>68605</v>
      </c>
      <c r="W839" s="15">
        <v>820543</v>
      </c>
      <c r="X839" s="15">
        <v>1846161</v>
      </c>
      <c r="Y839" s="15">
        <v>1025618</v>
      </c>
      <c r="Z839" s="15">
        <v>14237</v>
      </c>
      <c r="AA839" s="15">
        <v>1.89</v>
      </c>
      <c r="AB839" s="15">
        <v>43.8</v>
      </c>
    </row>
    <row r="840" spans="1:28" ht="15" customHeight="1" x14ac:dyDescent="0.3">
      <c r="A840" s="15" t="s">
        <v>968</v>
      </c>
      <c r="B840" s="15" t="s">
        <v>122</v>
      </c>
      <c r="C840" s="15" t="s">
        <v>170</v>
      </c>
      <c r="D840" s="15" t="s">
        <v>106</v>
      </c>
      <c r="E840" s="15" t="s">
        <v>120</v>
      </c>
      <c r="F840" s="15">
        <v>10.61</v>
      </c>
      <c r="G840" s="15">
        <v>80</v>
      </c>
      <c r="H840" s="15">
        <v>28.6</v>
      </c>
      <c r="I840" s="15">
        <v>58.3</v>
      </c>
      <c r="J840" s="15">
        <v>8.5</v>
      </c>
      <c r="K840" s="15">
        <v>5.28</v>
      </c>
      <c r="L840" s="15">
        <v>16.3</v>
      </c>
      <c r="M840" s="15">
        <v>117.7</v>
      </c>
      <c r="N840" s="15">
        <v>32.700000000000003</v>
      </c>
      <c r="O840" s="15">
        <v>144.4</v>
      </c>
      <c r="P840" s="15" t="s">
        <v>102</v>
      </c>
      <c r="Q840" s="15">
        <v>138.30000000000001</v>
      </c>
      <c r="R840" s="15">
        <v>6</v>
      </c>
      <c r="S840" s="15">
        <v>0.92</v>
      </c>
      <c r="T840" s="15">
        <v>0.3</v>
      </c>
      <c r="U840" s="15">
        <v>3.18</v>
      </c>
      <c r="V840" s="15">
        <v>24726</v>
      </c>
      <c r="W840" s="15">
        <v>590380</v>
      </c>
      <c r="X840" s="15">
        <v>78629</v>
      </c>
      <c r="Y840" s="15">
        <v>-511751</v>
      </c>
      <c r="Z840" s="15">
        <v>5131</v>
      </c>
      <c r="AA840" s="15">
        <v>0.62</v>
      </c>
      <c r="AB840" s="15">
        <v>37.200000000000003</v>
      </c>
    </row>
    <row r="841" spans="1:28" ht="15" customHeight="1" x14ac:dyDescent="0.3">
      <c r="A841" s="15" t="s">
        <v>969</v>
      </c>
      <c r="B841" s="15" t="s">
        <v>122</v>
      </c>
      <c r="C841" s="15" t="s">
        <v>129</v>
      </c>
      <c r="D841" s="15" t="s">
        <v>115</v>
      </c>
      <c r="E841" s="15" t="s">
        <v>101</v>
      </c>
      <c r="F841" s="15">
        <v>3.24</v>
      </c>
      <c r="G841" s="15">
        <v>747.4</v>
      </c>
      <c r="H841" s="15">
        <v>27.3</v>
      </c>
      <c r="I841" s="15">
        <v>72.2</v>
      </c>
      <c r="J841" s="15">
        <v>5.8</v>
      </c>
      <c r="K841" s="15">
        <v>5.49</v>
      </c>
      <c r="L841" s="15">
        <v>32.4</v>
      </c>
      <c r="M841" s="15">
        <v>104.3</v>
      </c>
      <c r="N841" s="15">
        <v>70.099999999999994</v>
      </c>
      <c r="O841" s="15">
        <v>149.9</v>
      </c>
      <c r="P841" s="15" t="s">
        <v>116</v>
      </c>
      <c r="Q841" s="15">
        <v>157.30000000000001</v>
      </c>
      <c r="R841" s="15">
        <v>5.36</v>
      </c>
      <c r="S841" s="15">
        <v>0.84</v>
      </c>
      <c r="T841" s="15">
        <v>0.72</v>
      </c>
      <c r="U841" s="15">
        <v>2.33</v>
      </c>
      <c r="V841" s="15">
        <v>23639</v>
      </c>
      <c r="W841" s="15">
        <v>219512</v>
      </c>
      <c r="X841" s="15">
        <v>55079</v>
      </c>
      <c r="Y841" s="15">
        <v>-164433</v>
      </c>
      <c r="Z841" s="15">
        <v>2488</v>
      </c>
      <c r="AA841" s="15">
        <v>0.93600000000000005</v>
      </c>
      <c r="AB841" s="15">
        <v>59.7</v>
      </c>
    </row>
    <row r="842" spans="1:28" ht="15" customHeight="1" x14ac:dyDescent="0.3">
      <c r="A842" s="15" t="s">
        <v>970</v>
      </c>
      <c r="B842" s="15" t="s">
        <v>146</v>
      </c>
      <c r="C842" s="15" t="s">
        <v>123</v>
      </c>
      <c r="D842" s="15" t="s">
        <v>115</v>
      </c>
      <c r="E842" s="15" t="s">
        <v>101</v>
      </c>
      <c r="F842" s="15">
        <v>3.62</v>
      </c>
      <c r="G842" s="15">
        <v>868.4</v>
      </c>
      <c r="H842" s="15">
        <v>28.4</v>
      </c>
      <c r="I842" s="15">
        <v>69.8</v>
      </c>
      <c r="J842" s="15">
        <v>7</v>
      </c>
      <c r="K842" s="15">
        <v>7.82</v>
      </c>
      <c r="L842" s="15">
        <v>36.799999999999997</v>
      </c>
      <c r="M842" s="15">
        <v>116.4</v>
      </c>
      <c r="N842" s="15">
        <v>86.5</v>
      </c>
      <c r="O842" s="15">
        <v>39.799999999999997</v>
      </c>
      <c r="P842" s="15" t="s">
        <v>116</v>
      </c>
      <c r="Q842" s="15">
        <v>79.400000000000006</v>
      </c>
      <c r="R842" s="15">
        <v>7.67</v>
      </c>
      <c r="S842" s="15">
        <v>0.98</v>
      </c>
      <c r="T842" s="15">
        <v>0.86</v>
      </c>
      <c r="U842" s="15">
        <v>3.11</v>
      </c>
      <c r="V842" s="15">
        <v>23527</v>
      </c>
      <c r="W842" s="15">
        <v>181678</v>
      </c>
      <c r="X842" s="15">
        <v>73169</v>
      </c>
      <c r="Y842" s="15">
        <v>-108509</v>
      </c>
      <c r="Z842" s="15">
        <v>2706</v>
      </c>
      <c r="AA842" s="15">
        <v>1.149</v>
      </c>
      <c r="AB842" s="15">
        <v>56.8</v>
      </c>
    </row>
    <row r="843" spans="1:28" ht="15" customHeight="1" x14ac:dyDescent="0.3">
      <c r="A843" s="15" t="s">
        <v>971</v>
      </c>
      <c r="B843" s="15" t="s">
        <v>146</v>
      </c>
      <c r="C843" s="15" t="s">
        <v>114</v>
      </c>
      <c r="D843" s="15" t="s">
        <v>144</v>
      </c>
      <c r="E843" s="15" t="s">
        <v>112</v>
      </c>
      <c r="F843" s="15">
        <v>6.5</v>
      </c>
      <c r="G843" s="15">
        <v>881.3</v>
      </c>
      <c r="H843" s="15">
        <v>23.6</v>
      </c>
      <c r="I843" s="15">
        <v>47.4</v>
      </c>
      <c r="J843" s="15">
        <v>7.4</v>
      </c>
      <c r="K843" s="15">
        <v>6.96</v>
      </c>
      <c r="L843" s="15">
        <v>32.5</v>
      </c>
      <c r="M843" s="15">
        <v>99.8</v>
      </c>
      <c r="N843" s="15">
        <v>60.3</v>
      </c>
      <c r="O843" s="15">
        <v>109.6</v>
      </c>
      <c r="P843" s="15" t="s">
        <v>107</v>
      </c>
      <c r="Q843" s="15">
        <v>231.4</v>
      </c>
      <c r="R843" s="15">
        <v>3.88</v>
      </c>
      <c r="S843" s="15">
        <v>0.77</v>
      </c>
      <c r="T843" s="15">
        <v>1.78</v>
      </c>
      <c r="U843" s="15">
        <v>11.57</v>
      </c>
      <c r="V843" s="15">
        <v>63956</v>
      </c>
      <c r="W843" s="15">
        <v>445428</v>
      </c>
      <c r="X843" s="15">
        <v>739971</v>
      </c>
      <c r="Y843" s="15">
        <v>294543</v>
      </c>
      <c r="Z843" s="15">
        <v>4350</v>
      </c>
      <c r="AA843" s="15">
        <v>2.66</v>
      </c>
      <c r="AB843" s="15">
        <v>45.5</v>
      </c>
    </row>
    <row r="844" spans="1:28" ht="15" customHeight="1" x14ac:dyDescent="0.3">
      <c r="A844" s="15" t="s">
        <v>972</v>
      </c>
      <c r="B844" s="15" t="s">
        <v>122</v>
      </c>
      <c r="C844" s="15" t="s">
        <v>119</v>
      </c>
      <c r="D844" s="15" t="s">
        <v>132</v>
      </c>
      <c r="E844" s="15" t="s">
        <v>101</v>
      </c>
      <c r="F844" s="15">
        <v>6.41</v>
      </c>
      <c r="G844" s="15">
        <v>859.5</v>
      </c>
      <c r="H844" s="15">
        <v>34</v>
      </c>
      <c r="I844" s="15">
        <v>75.5</v>
      </c>
      <c r="J844" s="15">
        <v>5.7</v>
      </c>
      <c r="K844" s="15">
        <v>7.65</v>
      </c>
      <c r="L844" s="15">
        <v>26.6</v>
      </c>
      <c r="M844" s="15">
        <v>88.4</v>
      </c>
      <c r="N844" s="15">
        <v>50.6</v>
      </c>
      <c r="O844" s="15">
        <v>103.8</v>
      </c>
      <c r="P844" s="15" t="s">
        <v>102</v>
      </c>
      <c r="Q844" s="15">
        <v>155.5</v>
      </c>
      <c r="R844" s="15">
        <v>3.97</v>
      </c>
      <c r="S844" s="15">
        <v>0.93</v>
      </c>
      <c r="T844" s="15">
        <v>0.8</v>
      </c>
      <c r="U844" s="15">
        <v>5.13</v>
      </c>
      <c r="V844" s="15">
        <v>119930</v>
      </c>
      <c r="W844" s="15">
        <v>355101</v>
      </c>
      <c r="X844" s="15">
        <v>615241</v>
      </c>
      <c r="Y844" s="15">
        <v>260140</v>
      </c>
      <c r="Z844" s="15">
        <v>3512</v>
      </c>
      <c r="AA844" s="15">
        <v>1.4610000000000001</v>
      </c>
      <c r="AB844" s="15">
        <v>56.9</v>
      </c>
    </row>
    <row r="845" spans="1:28" ht="15" customHeight="1" x14ac:dyDescent="0.3">
      <c r="A845" s="15" t="s">
        <v>973</v>
      </c>
      <c r="B845" s="15" t="s">
        <v>98</v>
      </c>
      <c r="C845" s="15" t="s">
        <v>114</v>
      </c>
      <c r="D845" s="15" t="s">
        <v>106</v>
      </c>
      <c r="E845" s="15" t="s">
        <v>101</v>
      </c>
      <c r="F845" s="15">
        <v>10.27</v>
      </c>
      <c r="G845" s="15">
        <v>940.4</v>
      </c>
      <c r="H845" s="15">
        <v>31.7</v>
      </c>
      <c r="I845" s="15">
        <v>82.5</v>
      </c>
      <c r="J845" s="15">
        <v>7.1</v>
      </c>
      <c r="K845" s="15">
        <v>6.21</v>
      </c>
      <c r="L845" s="15">
        <v>41.9</v>
      </c>
      <c r="M845" s="15">
        <v>137.9</v>
      </c>
      <c r="N845" s="15">
        <v>51.5</v>
      </c>
      <c r="O845" s="15">
        <v>156.6</v>
      </c>
      <c r="P845" s="15" t="s">
        <v>102</v>
      </c>
      <c r="Q845" s="15">
        <v>152.30000000000001</v>
      </c>
      <c r="R845" s="15">
        <v>5.46</v>
      </c>
      <c r="S845" s="15">
        <v>0.99</v>
      </c>
      <c r="T845" s="15">
        <v>3.16</v>
      </c>
      <c r="U845" s="15">
        <v>32.450000000000003</v>
      </c>
      <c r="V845" s="15">
        <v>19804</v>
      </c>
      <c r="W845" s="15">
        <v>655673</v>
      </c>
      <c r="X845" s="15">
        <v>642640</v>
      </c>
      <c r="Y845" s="15">
        <v>-13033</v>
      </c>
      <c r="Z845" s="15">
        <v>5634</v>
      </c>
      <c r="AA845" s="15">
        <v>5.76</v>
      </c>
      <c r="AB845" s="15">
        <v>54.7</v>
      </c>
    </row>
    <row r="846" spans="1:28" ht="15" customHeight="1" x14ac:dyDescent="0.3">
      <c r="A846" s="15" t="s">
        <v>974</v>
      </c>
      <c r="B846" s="15" t="s">
        <v>122</v>
      </c>
      <c r="C846" s="15" t="s">
        <v>119</v>
      </c>
      <c r="D846" s="15" t="s">
        <v>144</v>
      </c>
      <c r="E846" s="15" t="s">
        <v>112</v>
      </c>
      <c r="F846" s="15">
        <v>9.81</v>
      </c>
      <c r="G846" s="15">
        <v>428.1</v>
      </c>
      <c r="H846" s="15">
        <v>20.7</v>
      </c>
      <c r="I846" s="15">
        <v>63.7</v>
      </c>
      <c r="J846" s="15">
        <v>6.9</v>
      </c>
      <c r="K846" s="15">
        <v>6.87</v>
      </c>
      <c r="L846" s="15">
        <v>17.100000000000001</v>
      </c>
      <c r="M846" s="15">
        <v>162.5</v>
      </c>
      <c r="N846" s="15">
        <v>99.6</v>
      </c>
      <c r="O846" s="15">
        <v>85.9</v>
      </c>
      <c r="P846" s="15" t="s">
        <v>116</v>
      </c>
      <c r="Q846" s="15">
        <v>193.8</v>
      </c>
      <c r="R846" s="15">
        <v>3.41</v>
      </c>
      <c r="S846" s="15">
        <v>0.74</v>
      </c>
      <c r="T846" s="15">
        <v>1.38</v>
      </c>
      <c r="U846" s="15">
        <v>13.54</v>
      </c>
      <c r="V846" s="15">
        <v>52893</v>
      </c>
      <c r="W846" s="15">
        <v>738513</v>
      </c>
      <c r="X846" s="15">
        <v>716171</v>
      </c>
      <c r="Y846" s="15">
        <v>-22342</v>
      </c>
      <c r="Z846" s="15">
        <v>2956</v>
      </c>
      <c r="AA846" s="15">
        <v>4.5810000000000004</v>
      </c>
      <c r="AB846" s="15">
        <v>39</v>
      </c>
    </row>
    <row r="847" spans="1:28" ht="15" customHeight="1" x14ac:dyDescent="0.3">
      <c r="A847" s="15" t="s">
        <v>975</v>
      </c>
      <c r="B847" s="15" t="s">
        <v>109</v>
      </c>
      <c r="C847" s="15" t="s">
        <v>123</v>
      </c>
      <c r="D847" s="15" t="s">
        <v>130</v>
      </c>
      <c r="E847" s="15" t="s">
        <v>101</v>
      </c>
      <c r="F847" s="15">
        <v>1.58</v>
      </c>
      <c r="G847" s="15">
        <v>731</v>
      </c>
      <c r="H847" s="15">
        <v>26.3</v>
      </c>
      <c r="I847" s="15">
        <v>70.599999999999994</v>
      </c>
      <c r="J847" s="15">
        <v>7.8</v>
      </c>
      <c r="K847" s="15">
        <v>7.8</v>
      </c>
      <c r="L847" s="15">
        <v>23.3</v>
      </c>
      <c r="M847" s="15">
        <v>165.6</v>
      </c>
      <c r="N847" s="15">
        <v>37.6</v>
      </c>
      <c r="O847" s="15">
        <v>106.9</v>
      </c>
      <c r="P847" s="15" t="s">
        <v>107</v>
      </c>
      <c r="Q847" s="15">
        <v>198.5</v>
      </c>
      <c r="R847" s="15">
        <v>2.23</v>
      </c>
      <c r="S847" s="15">
        <v>0.67</v>
      </c>
      <c r="T847" s="15">
        <v>0.41</v>
      </c>
      <c r="U847" s="15">
        <v>0.65</v>
      </c>
      <c r="V847" s="15">
        <v>69255</v>
      </c>
      <c r="W847" s="15">
        <v>108087</v>
      </c>
      <c r="X847" s="15">
        <v>45016</v>
      </c>
      <c r="Y847" s="15">
        <v>-63071</v>
      </c>
      <c r="Z847" s="15">
        <v>1494</v>
      </c>
      <c r="AA847" s="15">
        <v>0.435</v>
      </c>
      <c r="AB847" s="15">
        <v>64.599999999999994</v>
      </c>
    </row>
    <row r="848" spans="1:28" ht="15" customHeight="1" x14ac:dyDescent="0.3">
      <c r="A848" s="15" t="s">
        <v>976</v>
      </c>
      <c r="B848" s="15" t="s">
        <v>118</v>
      </c>
      <c r="C848" s="15" t="s">
        <v>152</v>
      </c>
      <c r="D848" s="15" t="s">
        <v>106</v>
      </c>
      <c r="E848" s="15" t="s">
        <v>101</v>
      </c>
      <c r="F848" s="15">
        <v>9.52</v>
      </c>
      <c r="G848" s="15">
        <v>743.1</v>
      </c>
      <c r="H848" s="15">
        <v>29</v>
      </c>
      <c r="I848" s="15">
        <v>78</v>
      </c>
      <c r="J848" s="15">
        <v>7.5</v>
      </c>
      <c r="K848" s="15">
        <v>6.09</v>
      </c>
      <c r="L848" s="15">
        <v>39.700000000000003</v>
      </c>
      <c r="M848" s="15">
        <v>157.30000000000001</v>
      </c>
      <c r="N848" s="15">
        <v>67.599999999999994</v>
      </c>
      <c r="O848" s="15">
        <v>36.5</v>
      </c>
      <c r="P848" s="15" t="s">
        <v>107</v>
      </c>
      <c r="Q848" s="15">
        <v>164.7</v>
      </c>
      <c r="R848" s="15">
        <v>2.2599999999999998</v>
      </c>
      <c r="S848" s="15">
        <v>0.69</v>
      </c>
      <c r="T848" s="15">
        <v>3.31</v>
      </c>
      <c r="U848" s="15">
        <v>31.51</v>
      </c>
      <c r="V848" s="15">
        <v>19565</v>
      </c>
      <c r="W848" s="15">
        <v>752324</v>
      </c>
      <c r="X848" s="15">
        <v>616493</v>
      </c>
      <c r="Y848" s="15">
        <v>-135831</v>
      </c>
      <c r="Z848" s="15">
        <v>7213</v>
      </c>
      <c r="AA848" s="15">
        <v>4.3689999999999998</v>
      </c>
      <c r="AB848" s="15">
        <v>69.5</v>
      </c>
    </row>
    <row r="849" spans="1:28" ht="15" customHeight="1" x14ac:dyDescent="0.3">
      <c r="A849" s="15" t="s">
        <v>977</v>
      </c>
      <c r="B849" s="15" t="s">
        <v>137</v>
      </c>
      <c r="C849" s="15" t="s">
        <v>170</v>
      </c>
      <c r="D849" s="15" t="s">
        <v>111</v>
      </c>
      <c r="E849" s="15" t="s">
        <v>120</v>
      </c>
      <c r="F849" s="15">
        <v>3.51</v>
      </c>
      <c r="G849" s="15">
        <v>80</v>
      </c>
      <c r="H849" s="15">
        <v>28</v>
      </c>
      <c r="I849" s="15">
        <v>50.6</v>
      </c>
      <c r="J849" s="15">
        <v>9.6999999999999993</v>
      </c>
      <c r="K849" s="15">
        <v>6.51</v>
      </c>
      <c r="L849" s="15">
        <v>29.5</v>
      </c>
      <c r="M849" s="15">
        <v>152.6</v>
      </c>
      <c r="N849" s="15">
        <v>69.900000000000006</v>
      </c>
      <c r="O849" s="15">
        <v>59.7</v>
      </c>
      <c r="P849" s="15" t="s">
        <v>107</v>
      </c>
      <c r="Q849" s="15">
        <v>163.19999999999999</v>
      </c>
      <c r="R849" s="15">
        <v>6.56</v>
      </c>
      <c r="S849" s="15">
        <v>0.86</v>
      </c>
      <c r="T849" s="15">
        <v>0.99</v>
      </c>
      <c r="U849" s="15">
        <v>3.47</v>
      </c>
      <c r="V849" s="15">
        <v>65187</v>
      </c>
      <c r="W849" s="15">
        <v>262644</v>
      </c>
      <c r="X849" s="15">
        <v>226199</v>
      </c>
      <c r="Y849" s="15">
        <v>-36445</v>
      </c>
      <c r="Z849" s="15">
        <v>1524</v>
      </c>
      <c r="AA849" s="15">
        <v>2.2770000000000001</v>
      </c>
      <c r="AB849" s="15">
        <v>31.4</v>
      </c>
    </row>
    <row r="850" spans="1:28" ht="15" customHeight="1" x14ac:dyDescent="0.3">
      <c r="A850" s="15" t="s">
        <v>978</v>
      </c>
      <c r="B850" s="15" t="s">
        <v>98</v>
      </c>
      <c r="C850" s="15" t="s">
        <v>152</v>
      </c>
      <c r="D850" s="15" t="s">
        <v>115</v>
      </c>
      <c r="E850" s="15" t="s">
        <v>120</v>
      </c>
      <c r="F850" s="15">
        <v>12.31</v>
      </c>
      <c r="G850" s="15">
        <v>172.6</v>
      </c>
      <c r="H850" s="15">
        <v>30.8</v>
      </c>
      <c r="I850" s="15">
        <v>52.8</v>
      </c>
      <c r="J850" s="15">
        <v>8.1999999999999993</v>
      </c>
      <c r="K850" s="15">
        <v>6.49</v>
      </c>
      <c r="L850" s="15">
        <v>16.5</v>
      </c>
      <c r="M850" s="15">
        <v>96.5</v>
      </c>
      <c r="N850" s="15">
        <v>69</v>
      </c>
      <c r="O850" s="15">
        <v>148.19999999999999</v>
      </c>
      <c r="P850" s="15" t="s">
        <v>116</v>
      </c>
      <c r="Q850" s="15">
        <v>151.19999999999999</v>
      </c>
      <c r="R850" s="15">
        <v>8.52</v>
      </c>
      <c r="S850" s="15">
        <v>0.69</v>
      </c>
      <c r="T850" s="15">
        <v>2.1</v>
      </c>
      <c r="U850" s="15">
        <v>25.85</v>
      </c>
      <c r="V850" s="15">
        <v>22141</v>
      </c>
      <c r="W850" s="15">
        <v>748138</v>
      </c>
      <c r="X850" s="15">
        <v>572345</v>
      </c>
      <c r="Y850" s="15">
        <v>-175793</v>
      </c>
      <c r="Z850" s="15">
        <v>9952</v>
      </c>
      <c r="AA850" s="15">
        <v>2.597</v>
      </c>
      <c r="AB850" s="15">
        <v>28.2</v>
      </c>
    </row>
    <row r="851" spans="1:28" ht="15" customHeight="1" x14ac:dyDescent="0.3">
      <c r="A851" s="15" t="s">
        <v>979</v>
      </c>
      <c r="B851" s="15" t="s">
        <v>126</v>
      </c>
      <c r="C851" s="15" t="s">
        <v>114</v>
      </c>
      <c r="D851" s="15" t="s">
        <v>106</v>
      </c>
      <c r="E851" s="15" t="s">
        <v>112</v>
      </c>
      <c r="F851" s="15">
        <v>2.67</v>
      </c>
      <c r="G851" s="15">
        <v>243.5</v>
      </c>
      <c r="H851" s="15">
        <v>20.7</v>
      </c>
      <c r="I851" s="15">
        <v>50.5</v>
      </c>
      <c r="J851" s="15">
        <v>7.1</v>
      </c>
      <c r="K851" s="15">
        <v>5.94</v>
      </c>
      <c r="L851" s="15">
        <v>20.6</v>
      </c>
      <c r="M851" s="15">
        <v>170.5</v>
      </c>
      <c r="N851" s="15">
        <v>37.4</v>
      </c>
      <c r="O851" s="15">
        <v>103.5</v>
      </c>
      <c r="P851" s="15" t="s">
        <v>127</v>
      </c>
      <c r="Q851" s="15">
        <v>117.1</v>
      </c>
      <c r="R851" s="15">
        <v>2.84</v>
      </c>
      <c r="S851" s="15">
        <v>0.68</v>
      </c>
      <c r="T851" s="15">
        <v>1.58</v>
      </c>
      <c r="U851" s="15">
        <v>4.22</v>
      </c>
      <c r="V851" s="15">
        <v>23835</v>
      </c>
      <c r="W851" s="15">
        <v>181583</v>
      </c>
      <c r="X851" s="15">
        <v>100584</v>
      </c>
      <c r="Y851" s="15">
        <v>-80999</v>
      </c>
      <c r="Z851" s="15">
        <v>1354</v>
      </c>
      <c r="AA851" s="15">
        <v>3.117</v>
      </c>
      <c r="AB851" s="15">
        <v>40.5</v>
      </c>
    </row>
    <row r="852" spans="1:28" ht="15" customHeight="1" x14ac:dyDescent="0.3">
      <c r="A852" s="15" t="s">
        <v>980</v>
      </c>
      <c r="B852" s="15" t="s">
        <v>109</v>
      </c>
      <c r="C852" s="15" t="s">
        <v>114</v>
      </c>
      <c r="D852" s="15" t="s">
        <v>106</v>
      </c>
      <c r="E852" s="15" t="s">
        <v>112</v>
      </c>
      <c r="F852" s="15">
        <v>5.08</v>
      </c>
      <c r="G852" s="15">
        <v>699</v>
      </c>
      <c r="H852" s="15">
        <v>23.4</v>
      </c>
      <c r="I852" s="15">
        <v>45.4</v>
      </c>
      <c r="J852" s="15">
        <v>8.3000000000000007</v>
      </c>
      <c r="K852" s="15">
        <v>6.72</v>
      </c>
      <c r="L852" s="15">
        <v>26.1</v>
      </c>
      <c r="M852" s="15">
        <v>140.80000000000001</v>
      </c>
      <c r="N852" s="15">
        <v>76.900000000000006</v>
      </c>
      <c r="O852" s="15">
        <v>80.599999999999994</v>
      </c>
      <c r="P852" s="15" t="s">
        <v>116</v>
      </c>
      <c r="Q852" s="15">
        <v>150.69999999999999</v>
      </c>
      <c r="R852" s="15">
        <v>2.78</v>
      </c>
      <c r="S852" s="15">
        <v>0.78</v>
      </c>
      <c r="T852" s="15">
        <v>3.85</v>
      </c>
      <c r="U852" s="15">
        <v>19.559999999999999</v>
      </c>
      <c r="V852" s="15">
        <v>19273</v>
      </c>
      <c r="W852" s="15">
        <v>229698</v>
      </c>
      <c r="X852" s="15">
        <v>376980</v>
      </c>
      <c r="Y852" s="15">
        <v>147282</v>
      </c>
      <c r="Z852" s="15">
        <v>1309</v>
      </c>
      <c r="AA852" s="15">
        <v>14.943</v>
      </c>
      <c r="AB852" s="15">
        <v>51.7</v>
      </c>
    </row>
    <row r="853" spans="1:28" ht="15" customHeight="1" x14ac:dyDescent="0.3">
      <c r="A853" s="15" t="s">
        <v>981</v>
      </c>
      <c r="B853" s="15" t="s">
        <v>98</v>
      </c>
      <c r="C853" s="15" t="s">
        <v>99</v>
      </c>
      <c r="D853" s="15" t="s">
        <v>111</v>
      </c>
      <c r="E853" s="15" t="s">
        <v>112</v>
      </c>
      <c r="F853" s="15">
        <v>8.7899999999999991</v>
      </c>
      <c r="G853" s="15">
        <v>297.5</v>
      </c>
      <c r="H853" s="15">
        <v>27.7</v>
      </c>
      <c r="I853" s="15">
        <v>67.900000000000006</v>
      </c>
      <c r="J853" s="15">
        <v>8.8000000000000007</v>
      </c>
      <c r="K853" s="15">
        <v>6.55</v>
      </c>
      <c r="L853" s="15">
        <v>24.5</v>
      </c>
      <c r="M853" s="15">
        <v>127.8</v>
      </c>
      <c r="N853" s="15">
        <v>22.3</v>
      </c>
      <c r="O853" s="15">
        <v>62.6</v>
      </c>
      <c r="P853" s="15" t="s">
        <v>102</v>
      </c>
      <c r="Q853" s="15">
        <v>180.6</v>
      </c>
      <c r="R853" s="15">
        <v>3.81</v>
      </c>
      <c r="S853" s="15">
        <v>0.71</v>
      </c>
      <c r="T853" s="15">
        <v>1.0900000000000001</v>
      </c>
      <c r="U853" s="15">
        <v>9.58</v>
      </c>
      <c r="V853" s="15">
        <v>74180</v>
      </c>
      <c r="W853" s="15">
        <v>449112</v>
      </c>
      <c r="X853" s="15">
        <v>710644</v>
      </c>
      <c r="Y853" s="15">
        <v>261532</v>
      </c>
      <c r="Z853" s="15">
        <v>3214</v>
      </c>
      <c r="AA853" s="15">
        <v>2.9809999999999999</v>
      </c>
      <c r="AB853" s="15">
        <v>49.4</v>
      </c>
    </row>
    <row r="854" spans="1:28" ht="15" customHeight="1" x14ac:dyDescent="0.3">
      <c r="A854" s="15" t="s">
        <v>982</v>
      </c>
      <c r="B854" s="15" t="s">
        <v>146</v>
      </c>
      <c r="C854" s="15" t="s">
        <v>110</v>
      </c>
      <c r="D854" s="15" t="s">
        <v>111</v>
      </c>
      <c r="E854" s="15" t="s">
        <v>101</v>
      </c>
      <c r="F854" s="15">
        <v>8.89</v>
      </c>
      <c r="G854" s="15">
        <v>841.9</v>
      </c>
      <c r="H854" s="15">
        <v>31.6</v>
      </c>
      <c r="I854" s="15">
        <v>65.5</v>
      </c>
      <c r="J854" s="15">
        <v>7.1</v>
      </c>
      <c r="K854" s="15">
        <v>7.08</v>
      </c>
      <c r="L854" s="15">
        <v>37</v>
      </c>
      <c r="M854" s="15">
        <v>158.30000000000001</v>
      </c>
      <c r="N854" s="15">
        <v>80.599999999999994</v>
      </c>
      <c r="O854" s="15">
        <v>93.3</v>
      </c>
      <c r="P854" s="15" t="s">
        <v>107</v>
      </c>
      <c r="Q854" s="15">
        <v>155.5</v>
      </c>
      <c r="R854" s="15">
        <v>5.84</v>
      </c>
      <c r="S854" s="15">
        <v>0.73</v>
      </c>
      <c r="T854" s="15">
        <v>1.41</v>
      </c>
      <c r="U854" s="15">
        <v>12.53</v>
      </c>
      <c r="V854" s="15">
        <v>64746</v>
      </c>
      <c r="W854" s="15">
        <v>671677</v>
      </c>
      <c r="X854" s="15">
        <v>811267</v>
      </c>
      <c r="Y854" s="15">
        <v>139590</v>
      </c>
      <c r="Z854" s="15">
        <v>4299</v>
      </c>
      <c r="AA854" s="15">
        <v>2.915</v>
      </c>
      <c r="AB854" s="15">
        <v>40.5</v>
      </c>
    </row>
    <row r="855" spans="1:28" ht="15" customHeight="1" x14ac:dyDescent="0.3">
      <c r="A855" s="15" t="s">
        <v>983</v>
      </c>
      <c r="B855" s="15" t="s">
        <v>98</v>
      </c>
      <c r="C855" s="15" t="s">
        <v>129</v>
      </c>
      <c r="D855" s="15" t="s">
        <v>106</v>
      </c>
      <c r="E855" s="15" t="s">
        <v>112</v>
      </c>
      <c r="F855" s="15">
        <v>2.8</v>
      </c>
      <c r="G855" s="15">
        <v>551</v>
      </c>
      <c r="H855" s="15">
        <v>22.9</v>
      </c>
      <c r="I855" s="15">
        <v>74.5</v>
      </c>
      <c r="J855" s="15">
        <v>9</v>
      </c>
      <c r="K855" s="15">
        <v>6.93</v>
      </c>
      <c r="L855" s="15">
        <v>25.4</v>
      </c>
      <c r="M855" s="15">
        <v>114.6</v>
      </c>
      <c r="N855" s="15">
        <v>70.5</v>
      </c>
      <c r="O855" s="15">
        <v>124</v>
      </c>
      <c r="P855" s="15" t="s">
        <v>127</v>
      </c>
      <c r="Q855" s="15">
        <v>85.3</v>
      </c>
      <c r="R855" s="15">
        <v>2.96</v>
      </c>
      <c r="S855" s="15">
        <v>0.67</v>
      </c>
      <c r="T855" s="15">
        <v>4.34</v>
      </c>
      <c r="U855" s="15">
        <v>12.15</v>
      </c>
      <c r="V855" s="15">
        <v>21571</v>
      </c>
      <c r="W855" s="15">
        <v>201474</v>
      </c>
      <c r="X855" s="15">
        <v>262088</v>
      </c>
      <c r="Y855" s="15">
        <v>60614</v>
      </c>
      <c r="Z855" s="15">
        <v>1358</v>
      </c>
      <c r="AA855" s="15">
        <v>8.9469999999999992</v>
      </c>
      <c r="AB855" s="15">
        <v>50.2</v>
      </c>
    </row>
    <row r="856" spans="1:28" ht="15" customHeight="1" x14ac:dyDescent="0.3">
      <c r="A856" s="15" t="s">
        <v>984</v>
      </c>
      <c r="B856" s="15" t="s">
        <v>118</v>
      </c>
      <c r="C856" s="15" t="s">
        <v>105</v>
      </c>
      <c r="D856" s="15" t="s">
        <v>100</v>
      </c>
      <c r="E856" s="15" t="s">
        <v>112</v>
      </c>
      <c r="F856" s="15">
        <v>5.0599999999999996</v>
      </c>
      <c r="G856" s="15">
        <v>340.3</v>
      </c>
      <c r="H856" s="15">
        <v>22.8</v>
      </c>
      <c r="I856" s="15">
        <v>50</v>
      </c>
      <c r="J856" s="15">
        <v>7.1</v>
      </c>
      <c r="K856" s="15">
        <v>5.81</v>
      </c>
      <c r="L856" s="15">
        <v>32.1</v>
      </c>
      <c r="M856" s="15">
        <v>128.5</v>
      </c>
      <c r="N856" s="15">
        <v>72.2</v>
      </c>
      <c r="O856" s="15">
        <v>92.7</v>
      </c>
      <c r="P856" s="15" t="s">
        <v>107</v>
      </c>
      <c r="Q856" s="15">
        <v>145.30000000000001</v>
      </c>
      <c r="R856" s="15">
        <v>4.6500000000000004</v>
      </c>
      <c r="S856" s="15">
        <v>0.76</v>
      </c>
      <c r="T856" s="15">
        <v>1.04</v>
      </c>
      <c r="U856" s="15">
        <v>5.26</v>
      </c>
      <c r="V856" s="15">
        <v>23052</v>
      </c>
      <c r="W856" s="15">
        <v>328216</v>
      </c>
      <c r="X856" s="15">
        <v>121254</v>
      </c>
      <c r="Y856" s="15">
        <v>-206962</v>
      </c>
      <c r="Z856" s="15">
        <v>4096</v>
      </c>
      <c r="AA856" s="15">
        <v>1.284</v>
      </c>
      <c r="AB856" s="15">
        <v>38.700000000000003</v>
      </c>
    </row>
    <row r="857" spans="1:28" ht="15" customHeight="1" x14ac:dyDescent="0.3">
      <c r="A857" s="15" t="s">
        <v>985</v>
      </c>
      <c r="B857" s="15" t="s">
        <v>104</v>
      </c>
      <c r="C857" s="15" t="s">
        <v>123</v>
      </c>
      <c r="D857" s="15" t="s">
        <v>115</v>
      </c>
      <c r="E857" s="15" t="s">
        <v>101</v>
      </c>
      <c r="F857" s="15">
        <v>8</v>
      </c>
      <c r="G857" s="15">
        <v>701.6</v>
      </c>
      <c r="H857" s="15">
        <v>29.6</v>
      </c>
      <c r="I857" s="15">
        <v>84.9</v>
      </c>
      <c r="J857" s="15">
        <v>6.4</v>
      </c>
      <c r="K857" s="15">
        <v>7.61</v>
      </c>
      <c r="L857" s="15">
        <v>29.4</v>
      </c>
      <c r="M857" s="15">
        <v>125.3</v>
      </c>
      <c r="N857" s="15">
        <v>80.5</v>
      </c>
      <c r="O857" s="15">
        <v>66.099999999999994</v>
      </c>
      <c r="P857" s="15" t="s">
        <v>102</v>
      </c>
      <c r="Q857" s="15">
        <v>209.9</v>
      </c>
      <c r="R857" s="15">
        <v>10.45</v>
      </c>
      <c r="S857" s="15">
        <v>0.66</v>
      </c>
      <c r="T857" s="15">
        <v>1.64</v>
      </c>
      <c r="U857" s="15">
        <v>13.12</v>
      </c>
      <c r="V857" s="15">
        <v>23481</v>
      </c>
      <c r="W857" s="15">
        <v>611585</v>
      </c>
      <c r="X857" s="15">
        <v>308071</v>
      </c>
      <c r="Y857" s="15">
        <v>-303514</v>
      </c>
      <c r="Z857" s="15">
        <v>12046</v>
      </c>
      <c r="AA857" s="15">
        <v>1.089</v>
      </c>
      <c r="AB857" s="15">
        <v>54.7</v>
      </c>
    </row>
    <row r="858" spans="1:28" ht="15" customHeight="1" x14ac:dyDescent="0.3">
      <c r="A858" s="15" t="s">
        <v>986</v>
      </c>
      <c r="B858" s="15" t="s">
        <v>98</v>
      </c>
      <c r="C858" s="15" t="s">
        <v>119</v>
      </c>
      <c r="D858" s="15" t="s">
        <v>100</v>
      </c>
      <c r="E858" s="15" t="s">
        <v>112</v>
      </c>
      <c r="F858" s="15">
        <v>3.36</v>
      </c>
      <c r="G858" s="15">
        <v>421.9</v>
      </c>
      <c r="H858" s="15">
        <v>23.9</v>
      </c>
      <c r="I858" s="15">
        <v>69.5</v>
      </c>
      <c r="J858" s="15">
        <v>9</v>
      </c>
      <c r="K858" s="15">
        <v>7.76</v>
      </c>
      <c r="L858" s="15">
        <v>21.9</v>
      </c>
      <c r="M858" s="15">
        <v>82.6</v>
      </c>
      <c r="N858" s="15">
        <v>77.8</v>
      </c>
      <c r="O858" s="15">
        <v>122.9</v>
      </c>
      <c r="P858" s="15" t="s">
        <v>102</v>
      </c>
      <c r="Q858" s="15">
        <v>244</v>
      </c>
      <c r="R858" s="15">
        <v>2.56</v>
      </c>
      <c r="S858" s="15">
        <v>0.94</v>
      </c>
      <c r="T858" s="15">
        <v>0.77</v>
      </c>
      <c r="U858" s="15">
        <v>2.59</v>
      </c>
      <c r="V858" s="15">
        <v>25834</v>
      </c>
      <c r="W858" s="15">
        <v>222224</v>
      </c>
      <c r="X858" s="15">
        <v>66910</v>
      </c>
      <c r="Y858" s="15">
        <v>-155314</v>
      </c>
      <c r="Z858" s="15">
        <v>1521</v>
      </c>
      <c r="AA858" s="15">
        <v>1.7030000000000001</v>
      </c>
      <c r="AB858" s="15">
        <v>64.2</v>
      </c>
    </row>
    <row r="859" spans="1:28" ht="15" customHeight="1" x14ac:dyDescent="0.3">
      <c r="A859" s="15" t="s">
        <v>987</v>
      </c>
      <c r="B859" s="15" t="s">
        <v>137</v>
      </c>
      <c r="C859" s="15" t="s">
        <v>119</v>
      </c>
      <c r="D859" s="15" t="s">
        <v>115</v>
      </c>
      <c r="E859" s="15" t="s">
        <v>112</v>
      </c>
      <c r="F859" s="15">
        <v>12.15</v>
      </c>
      <c r="G859" s="15">
        <v>547.79999999999995</v>
      </c>
      <c r="H859" s="15">
        <v>23.1</v>
      </c>
      <c r="I859" s="15">
        <v>67.5</v>
      </c>
      <c r="J859" s="15">
        <v>7.4</v>
      </c>
      <c r="K859" s="15">
        <v>6.07</v>
      </c>
      <c r="L859" s="15">
        <v>23.6</v>
      </c>
      <c r="M859" s="15">
        <v>114.3</v>
      </c>
      <c r="N859" s="15">
        <v>74.8</v>
      </c>
      <c r="O859" s="15">
        <v>71</v>
      </c>
      <c r="P859" s="15" t="s">
        <v>107</v>
      </c>
      <c r="Q859" s="15">
        <v>298.39999999999998</v>
      </c>
      <c r="R859" s="15">
        <v>4.38</v>
      </c>
      <c r="S859" s="15">
        <v>0.88</v>
      </c>
      <c r="T859" s="15">
        <v>2.31</v>
      </c>
      <c r="U859" s="15">
        <v>28.07</v>
      </c>
      <c r="V859" s="15">
        <v>18259</v>
      </c>
      <c r="W859" s="15">
        <v>911031</v>
      </c>
      <c r="X859" s="15">
        <v>512530</v>
      </c>
      <c r="Y859" s="15">
        <v>-398501</v>
      </c>
      <c r="Z859" s="15">
        <v>22946</v>
      </c>
      <c r="AA859" s="15">
        <v>1.2230000000000001</v>
      </c>
      <c r="AB859" s="15">
        <v>33.9</v>
      </c>
    </row>
    <row r="860" spans="1:28" ht="15" customHeight="1" x14ac:dyDescent="0.3">
      <c r="A860" s="15" t="s">
        <v>988</v>
      </c>
      <c r="B860" s="15" t="s">
        <v>146</v>
      </c>
      <c r="C860" s="15" t="s">
        <v>99</v>
      </c>
      <c r="D860" s="15" t="s">
        <v>106</v>
      </c>
      <c r="E860" s="15" t="s">
        <v>101</v>
      </c>
      <c r="F860" s="15">
        <v>3.23</v>
      </c>
      <c r="G860" s="15">
        <v>1051</v>
      </c>
      <c r="H860" s="15">
        <v>29.9</v>
      </c>
      <c r="I860" s="15">
        <v>69.3</v>
      </c>
      <c r="J860" s="15">
        <v>5.7</v>
      </c>
      <c r="K860" s="15">
        <v>6.31</v>
      </c>
      <c r="L860" s="15">
        <v>27.9</v>
      </c>
      <c r="M860" s="15">
        <v>151.1</v>
      </c>
      <c r="N860" s="15">
        <v>15</v>
      </c>
      <c r="O860" s="15">
        <v>109.1</v>
      </c>
      <c r="P860" s="15" t="s">
        <v>116</v>
      </c>
      <c r="Q860" s="15">
        <v>138.9</v>
      </c>
      <c r="R860" s="15">
        <v>6.79</v>
      </c>
      <c r="S860" s="15">
        <v>0.74</v>
      </c>
      <c r="T860" s="15">
        <v>2.5</v>
      </c>
      <c r="U860" s="15">
        <v>8.07</v>
      </c>
      <c r="V860" s="15">
        <v>19443</v>
      </c>
      <c r="W860" s="15">
        <v>218238</v>
      </c>
      <c r="X860" s="15">
        <v>156905</v>
      </c>
      <c r="Y860" s="15">
        <v>-61333</v>
      </c>
      <c r="Z860" s="15">
        <v>945</v>
      </c>
      <c r="AA860" s="15">
        <v>8.5399999999999991</v>
      </c>
      <c r="AB860" s="15">
        <v>54.1</v>
      </c>
    </row>
    <row r="861" spans="1:28" ht="15" customHeight="1" x14ac:dyDescent="0.3">
      <c r="A861" s="15" t="s">
        <v>989</v>
      </c>
      <c r="B861" s="15" t="s">
        <v>137</v>
      </c>
      <c r="C861" s="15" t="s">
        <v>99</v>
      </c>
      <c r="D861" s="15" t="s">
        <v>115</v>
      </c>
      <c r="E861" s="15" t="s">
        <v>112</v>
      </c>
      <c r="F861" s="15">
        <v>8.42</v>
      </c>
      <c r="G861" s="15">
        <v>280.8</v>
      </c>
      <c r="H861" s="15">
        <v>24</v>
      </c>
      <c r="I861" s="15">
        <v>57</v>
      </c>
      <c r="J861" s="15">
        <v>6.8</v>
      </c>
      <c r="K861" s="15">
        <v>7.65</v>
      </c>
      <c r="L861" s="15">
        <v>19</v>
      </c>
      <c r="M861" s="15">
        <v>146.19999999999999</v>
      </c>
      <c r="N861" s="15">
        <v>42.6</v>
      </c>
      <c r="O861" s="15">
        <v>108.2</v>
      </c>
      <c r="P861" s="15" t="s">
        <v>102</v>
      </c>
      <c r="Q861" s="15">
        <v>111.7</v>
      </c>
      <c r="R861" s="15">
        <v>5.92</v>
      </c>
      <c r="S861" s="15">
        <v>0.84</v>
      </c>
      <c r="T861" s="15">
        <v>0.99</v>
      </c>
      <c r="U861" s="15">
        <v>8.34</v>
      </c>
      <c r="V861" s="15">
        <v>20053</v>
      </c>
      <c r="W861" s="15">
        <v>534354</v>
      </c>
      <c r="X861" s="15">
        <v>167242</v>
      </c>
      <c r="Y861" s="15">
        <v>-367112</v>
      </c>
      <c r="Z861" s="15">
        <v>10849</v>
      </c>
      <c r="AA861" s="15">
        <v>0.76900000000000002</v>
      </c>
      <c r="AB861" s="15">
        <v>31</v>
      </c>
    </row>
    <row r="862" spans="1:28" ht="15" customHeight="1" x14ac:dyDescent="0.3">
      <c r="A862" s="15" t="s">
        <v>990</v>
      </c>
      <c r="B862" s="15" t="s">
        <v>109</v>
      </c>
      <c r="C862" s="15" t="s">
        <v>123</v>
      </c>
      <c r="D862" s="15" t="s">
        <v>177</v>
      </c>
      <c r="E862" s="15" t="s">
        <v>112</v>
      </c>
      <c r="F862" s="15">
        <v>0.88</v>
      </c>
      <c r="G862" s="15">
        <v>199</v>
      </c>
      <c r="H862" s="15">
        <v>28.2</v>
      </c>
      <c r="I862" s="15">
        <v>47.9</v>
      </c>
      <c r="J862" s="15">
        <v>6.9</v>
      </c>
      <c r="K862" s="15">
        <v>7.58</v>
      </c>
      <c r="L862" s="15">
        <v>34.1</v>
      </c>
      <c r="M862" s="15">
        <v>117.3</v>
      </c>
      <c r="N862" s="15">
        <v>81.5</v>
      </c>
      <c r="O862" s="15">
        <v>178.1</v>
      </c>
      <c r="P862" s="15" t="s">
        <v>116</v>
      </c>
      <c r="Q862" s="15">
        <v>237</v>
      </c>
      <c r="R862" s="15">
        <v>5.36</v>
      </c>
      <c r="S862" s="15">
        <v>0.98</v>
      </c>
      <c r="T862" s="15">
        <v>22.34</v>
      </c>
      <c r="U862" s="15">
        <v>19.66</v>
      </c>
      <c r="V862" s="15">
        <v>3964</v>
      </c>
      <c r="W862" s="15">
        <v>58378</v>
      </c>
      <c r="X862" s="15">
        <v>77932</v>
      </c>
      <c r="Y862" s="15">
        <v>19554</v>
      </c>
      <c r="Z862" s="15">
        <v>752</v>
      </c>
      <c r="AA862" s="15">
        <v>26.143999999999998</v>
      </c>
      <c r="AB862" s="15">
        <v>31.7</v>
      </c>
    </row>
    <row r="863" spans="1:28" ht="15" customHeight="1" x14ac:dyDescent="0.3">
      <c r="A863" s="15" t="s">
        <v>991</v>
      </c>
      <c r="B863" s="15" t="s">
        <v>98</v>
      </c>
      <c r="C863" s="15" t="s">
        <v>134</v>
      </c>
      <c r="D863" s="15" t="s">
        <v>115</v>
      </c>
      <c r="E863" s="15" t="s">
        <v>101</v>
      </c>
      <c r="F863" s="15">
        <v>5.45</v>
      </c>
      <c r="G863" s="15">
        <v>1112.7</v>
      </c>
      <c r="H863" s="15">
        <v>29.4</v>
      </c>
      <c r="I863" s="15">
        <v>64.599999999999994</v>
      </c>
      <c r="J863" s="15">
        <v>8.5</v>
      </c>
      <c r="K863" s="15">
        <v>6.96</v>
      </c>
      <c r="L863" s="15">
        <v>41.6</v>
      </c>
      <c r="M863" s="15">
        <v>115.9</v>
      </c>
      <c r="N863" s="15">
        <v>54.2</v>
      </c>
      <c r="O863" s="15">
        <v>75.099999999999994</v>
      </c>
      <c r="P863" s="15" t="s">
        <v>107</v>
      </c>
      <c r="Q863" s="15">
        <v>240</v>
      </c>
      <c r="R863" s="15">
        <v>7.8</v>
      </c>
      <c r="S863" s="15">
        <v>0.93</v>
      </c>
      <c r="T863" s="15">
        <v>2.82</v>
      </c>
      <c r="U863" s="15">
        <v>15.37</v>
      </c>
      <c r="V863" s="15">
        <v>25048</v>
      </c>
      <c r="W863" s="15">
        <v>416299</v>
      </c>
      <c r="X863" s="15">
        <v>384988</v>
      </c>
      <c r="Y863" s="15">
        <v>-31311</v>
      </c>
      <c r="Z863" s="15">
        <v>11531</v>
      </c>
      <c r="AA863" s="15">
        <v>1.333</v>
      </c>
      <c r="AB863" s="15">
        <v>53.1</v>
      </c>
    </row>
    <row r="864" spans="1:28" ht="15" customHeight="1" x14ac:dyDescent="0.3">
      <c r="A864" s="15" t="s">
        <v>992</v>
      </c>
      <c r="B864" s="15" t="s">
        <v>104</v>
      </c>
      <c r="C864" s="15" t="s">
        <v>123</v>
      </c>
      <c r="D864" s="15" t="s">
        <v>177</v>
      </c>
      <c r="E864" s="15" t="s">
        <v>112</v>
      </c>
      <c r="F864" s="15">
        <v>12.28</v>
      </c>
      <c r="G864" s="15">
        <v>383.8</v>
      </c>
      <c r="H864" s="15">
        <v>26.2</v>
      </c>
      <c r="I864" s="15">
        <v>65.2</v>
      </c>
      <c r="J864" s="15">
        <v>5.8</v>
      </c>
      <c r="K864" s="15">
        <v>6.48</v>
      </c>
      <c r="L864" s="15">
        <v>22.8</v>
      </c>
      <c r="M864" s="15">
        <v>106.3</v>
      </c>
      <c r="N864" s="15">
        <v>72.7</v>
      </c>
      <c r="O864" s="15">
        <v>68.099999999999994</v>
      </c>
      <c r="P864" s="15" t="s">
        <v>102</v>
      </c>
      <c r="Q864" s="15">
        <v>267.5</v>
      </c>
      <c r="R864" s="15">
        <v>2.34</v>
      </c>
      <c r="S864" s="15">
        <v>0.76</v>
      </c>
      <c r="T864" s="15">
        <v>77.400000000000006</v>
      </c>
      <c r="U864" s="15">
        <v>950.47</v>
      </c>
      <c r="V864" s="15">
        <v>3464</v>
      </c>
      <c r="W864" s="15">
        <v>944405</v>
      </c>
      <c r="X864" s="15">
        <v>3292428</v>
      </c>
      <c r="Y864" s="15">
        <v>2348023</v>
      </c>
      <c r="Z864" s="15">
        <v>18766</v>
      </c>
      <c r="AA864" s="15">
        <v>50.649000000000001</v>
      </c>
      <c r="AB864" s="15">
        <v>45.6</v>
      </c>
    </row>
    <row r="865" spans="1:28" ht="15" customHeight="1" x14ac:dyDescent="0.3">
      <c r="A865" s="15" t="s">
        <v>993</v>
      </c>
      <c r="B865" s="15" t="s">
        <v>98</v>
      </c>
      <c r="C865" s="15" t="s">
        <v>114</v>
      </c>
      <c r="D865" s="15" t="s">
        <v>144</v>
      </c>
      <c r="E865" s="15" t="s">
        <v>112</v>
      </c>
      <c r="F865" s="15">
        <v>7.97</v>
      </c>
      <c r="G865" s="15">
        <v>351.5</v>
      </c>
      <c r="H865" s="15">
        <v>23.9</v>
      </c>
      <c r="I865" s="15">
        <v>37.4</v>
      </c>
      <c r="J865" s="15">
        <v>6.1</v>
      </c>
      <c r="K865" s="15">
        <v>6.48</v>
      </c>
      <c r="L865" s="15">
        <v>18.2</v>
      </c>
      <c r="M865" s="15">
        <v>175.1</v>
      </c>
      <c r="N865" s="15">
        <v>45.2</v>
      </c>
      <c r="O865" s="15">
        <v>168</v>
      </c>
      <c r="P865" s="15" t="s">
        <v>102</v>
      </c>
      <c r="Q865" s="15">
        <v>137.80000000000001</v>
      </c>
      <c r="R865" s="15">
        <v>3.67</v>
      </c>
      <c r="S865" s="15">
        <v>0.99</v>
      </c>
      <c r="T865" s="15">
        <v>1.84</v>
      </c>
      <c r="U865" s="15">
        <v>14.66</v>
      </c>
      <c r="V865" s="15">
        <v>52436</v>
      </c>
      <c r="W865" s="15">
        <v>452540</v>
      </c>
      <c r="X865" s="15">
        <v>768712</v>
      </c>
      <c r="Y865" s="15">
        <v>316172</v>
      </c>
      <c r="Z865" s="15">
        <v>3259</v>
      </c>
      <c r="AA865" s="15">
        <v>4.4980000000000002</v>
      </c>
      <c r="AB865" s="15">
        <v>45.8</v>
      </c>
    </row>
    <row r="866" spans="1:28" ht="15" customHeight="1" x14ac:dyDescent="0.3">
      <c r="A866" s="15" t="s">
        <v>994</v>
      </c>
      <c r="B866" s="15" t="s">
        <v>109</v>
      </c>
      <c r="C866" s="15" t="s">
        <v>99</v>
      </c>
      <c r="D866" s="15" t="s">
        <v>100</v>
      </c>
      <c r="E866" s="15" t="s">
        <v>112</v>
      </c>
      <c r="F866" s="15">
        <v>1.72</v>
      </c>
      <c r="G866" s="15">
        <v>80</v>
      </c>
      <c r="H866" s="15">
        <v>21.2</v>
      </c>
      <c r="I866" s="15">
        <v>51.5</v>
      </c>
      <c r="J866" s="15">
        <v>6.9</v>
      </c>
      <c r="K866" s="15">
        <v>6.96</v>
      </c>
      <c r="L866" s="15">
        <v>20.399999999999999</v>
      </c>
      <c r="M866" s="15">
        <v>151</v>
      </c>
      <c r="N866" s="15">
        <v>60.5</v>
      </c>
      <c r="O866" s="15">
        <v>110.2</v>
      </c>
      <c r="P866" s="15" t="s">
        <v>116</v>
      </c>
      <c r="Q866" s="15">
        <v>190.3</v>
      </c>
      <c r="R866" s="15">
        <v>3.04</v>
      </c>
      <c r="S866" s="15">
        <v>0.66</v>
      </c>
      <c r="T866" s="15">
        <v>1.7</v>
      </c>
      <c r="U866" s="15">
        <v>2.92</v>
      </c>
      <c r="V866" s="15">
        <v>23860</v>
      </c>
      <c r="W866" s="15">
        <v>107339</v>
      </c>
      <c r="X866" s="15">
        <v>69671</v>
      </c>
      <c r="Y866" s="15">
        <v>-37668</v>
      </c>
      <c r="Z866" s="15">
        <v>494</v>
      </c>
      <c r="AA866" s="15">
        <v>5.9109999999999996</v>
      </c>
      <c r="AB866" s="15">
        <v>46.8</v>
      </c>
    </row>
    <row r="867" spans="1:28" ht="15" customHeight="1" x14ac:dyDescent="0.3">
      <c r="A867" s="15" t="s">
        <v>995</v>
      </c>
      <c r="B867" s="15" t="s">
        <v>146</v>
      </c>
      <c r="C867" s="15" t="s">
        <v>129</v>
      </c>
      <c r="D867" s="15" t="s">
        <v>144</v>
      </c>
      <c r="E867" s="15" t="s">
        <v>112</v>
      </c>
      <c r="F867" s="15">
        <v>4.25</v>
      </c>
      <c r="G867" s="15">
        <v>569.5</v>
      </c>
      <c r="H867" s="15">
        <v>25.1</v>
      </c>
      <c r="I867" s="15">
        <v>48.5</v>
      </c>
      <c r="J867" s="15">
        <v>6.1</v>
      </c>
      <c r="K867" s="15">
        <v>6.7</v>
      </c>
      <c r="L867" s="15">
        <v>30.3</v>
      </c>
      <c r="M867" s="15">
        <v>124.1</v>
      </c>
      <c r="N867" s="15">
        <v>74.599999999999994</v>
      </c>
      <c r="O867" s="15">
        <v>107.4</v>
      </c>
      <c r="P867" s="15" t="s">
        <v>107</v>
      </c>
      <c r="Q867" s="15">
        <v>183.4</v>
      </c>
      <c r="R867" s="15">
        <v>2.76</v>
      </c>
      <c r="S867" s="15">
        <v>0.69</v>
      </c>
      <c r="T867" s="15">
        <v>2.34</v>
      </c>
      <c r="U867" s="15">
        <v>9.94</v>
      </c>
      <c r="V867" s="15">
        <v>53435</v>
      </c>
      <c r="W867" s="15">
        <v>318286</v>
      </c>
      <c r="X867" s="15">
        <v>531144</v>
      </c>
      <c r="Y867" s="15">
        <v>212858</v>
      </c>
      <c r="Z867" s="15">
        <v>2578</v>
      </c>
      <c r="AA867" s="15">
        <v>3.8559999999999999</v>
      </c>
      <c r="AB867" s="15">
        <v>48.6</v>
      </c>
    </row>
    <row r="868" spans="1:28" ht="15" customHeight="1" x14ac:dyDescent="0.3">
      <c r="A868" s="15" t="s">
        <v>996</v>
      </c>
      <c r="B868" s="15" t="s">
        <v>98</v>
      </c>
      <c r="C868" s="15" t="s">
        <v>114</v>
      </c>
      <c r="D868" s="15" t="s">
        <v>106</v>
      </c>
      <c r="E868" s="15" t="s">
        <v>112</v>
      </c>
      <c r="F868" s="15">
        <v>1.1200000000000001</v>
      </c>
      <c r="G868" s="15"/>
      <c r="H868" s="15">
        <v>22.7</v>
      </c>
      <c r="I868" s="15">
        <v>57.3</v>
      </c>
      <c r="J868" s="15">
        <v>7.9</v>
      </c>
      <c r="K868" s="15">
        <v>6</v>
      </c>
      <c r="L868" s="15">
        <v>19.8</v>
      </c>
      <c r="M868" s="15">
        <v>185.7</v>
      </c>
      <c r="N868" s="15">
        <v>78.8</v>
      </c>
      <c r="O868" s="15">
        <v>141.30000000000001</v>
      </c>
      <c r="P868" s="15" t="s">
        <v>116</v>
      </c>
      <c r="Q868" s="15">
        <v>114</v>
      </c>
      <c r="R868" s="15">
        <v>6.37</v>
      </c>
      <c r="S868" s="15">
        <v>0.88</v>
      </c>
      <c r="T868" s="15">
        <v>2.1</v>
      </c>
      <c r="U868" s="15">
        <v>2.35</v>
      </c>
      <c r="V868" s="15">
        <v>23281</v>
      </c>
      <c r="W868" s="15">
        <v>55699</v>
      </c>
      <c r="X868" s="15">
        <v>54710</v>
      </c>
      <c r="Y868" s="15">
        <v>-989</v>
      </c>
      <c r="Z868" s="15">
        <v>344</v>
      </c>
      <c r="AA868" s="15">
        <v>6.8310000000000004</v>
      </c>
      <c r="AB868" s="15">
        <v>39.6</v>
      </c>
    </row>
    <row r="869" spans="1:28" ht="15" customHeight="1" x14ac:dyDescent="0.3">
      <c r="A869" s="15" t="s">
        <v>997</v>
      </c>
      <c r="B869" s="15" t="s">
        <v>137</v>
      </c>
      <c r="C869" s="15" t="s">
        <v>119</v>
      </c>
      <c r="D869" s="15" t="s">
        <v>111</v>
      </c>
      <c r="E869" s="15" t="s">
        <v>101</v>
      </c>
      <c r="F869" s="15">
        <v>8.92</v>
      </c>
      <c r="G869" s="15">
        <v>804.3</v>
      </c>
      <c r="H869" s="15">
        <v>27.7</v>
      </c>
      <c r="I869" s="15">
        <v>73.400000000000006</v>
      </c>
      <c r="J869" s="15">
        <v>7.4</v>
      </c>
      <c r="K869" s="15">
        <v>6.45</v>
      </c>
      <c r="L869" s="15">
        <v>33.1</v>
      </c>
      <c r="M869" s="15">
        <v>194.7</v>
      </c>
      <c r="N869" s="15">
        <v>80.5</v>
      </c>
      <c r="O869" s="15">
        <v>98</v>
      </c>
      <c r="P869" s="15" t="s">
        <v>102</v>
      </c>
      <c r="Q869" s="15">
        <v>82.8</v>
      </c>
      <c r="R869" s="15">
        <v>5.18</v>
      </c>
      <c r="S869" s="15">
        <v>0.93</v>
      </c>
      <c r="T869" s="15">
        <v>2.09</v>
      </c>
      <c r="U869" s="15">
        <v>18.64</v>
      </c>
      <c r="V869" s="15">
        <v>73484</v>
      </c>
      <c r="W869" s="15">
        <v>544830</v>
      </c>
      <c r="X869" s="15">
        <v>1369742</v>
      </c>
      <c r="Y869" s="15">
        <v>824912</v>
      </c>
      <c r="Z869" s="15">
        <v>3303</v>
      </c>
      <c r="AA869" s="15">
        <v>5.6429999999999998</v>
      </c>
      <c r="AB869" s="15">
        <v>52</v>
      </c>
    </row>
    <row r="870" spans="1:28" ht="15" customHeight="1" x14ac:dyDescent="0.3">
      <c r="A870" s="15" t="s">
        <v>998</v>
      </c>
      <c r="B870" s="15" t="s">
        <v>98</v>
      </c>
      <c r="C870" s="15" t="s">
        <v>99</v>
      </c>
      <c r="D870" s="15" t="s">
        <v>115</v>
      </c>
      <c r="E870" s="15" t="s">
        <v>101</v>
      </c>
      <c r="F870" s="15">
        <v>9</v>
      </c>
      <c r="G870" s="15">
        <v>712.2</v>
      </c>
      <c r="H870" s="15">
        <v>30.5</v>
      </c>
      <c r="I870" s="15">
        <v>83.1</v>
      </c>
      <c r="J870" s="15">
        <v>6.2</v>
      </c>
      <c r="K870" s="15">
        <v>5.88</v>
      </c>
      <c r="L870" s="15">
        <v>35.5</v>
      </c>
      <c r="M870" s="15">
        <v>150.9</v>
      </c>
      <c r="N870" s="15">
        <v>52.1</v>
      </c>
      <c r="O870" s="15">
        <v>107.2</v>
      </c>
      <c r="P870" s="15" t="s">
        <v>127</v>
      </c>
      <c r="Q870" s="15">
        <v>172</v>
      </c>
      <c r="R870" s="15">
        <v>3.01</v>
      </c>
      <c r="S870" s="15">
        <v>0.83</v>
      </c>
      <c r="T870" s="15">
        <v>1.98</v>
      </c>
      <c r="U870" s="15">
        <v>17.82</v>
      </c>
      <c r="V870" s="15">
        <v>22236</v>
      </c>
      <c r="W870" s="15">
        <v>610472</v>
      </c>
      <c r="X870" s="15">
        <v>396246</v>
      </c>
      <c r="Y870" s="15">
        <v>-214226</v>
      </c>
      <c r="Z870" s="15">
        <v>15194</v>
      </c>
      <c r="AA870" s="15">
        <v>1.173</v>
      </c>
      <c r="AB870" s="15">
        <v>64.400000000000006</v>
      </c>
    </row>
    <row r="871" spans="1:28" ht="15" customHeight="1" x14ac:dyDescent="0.3">
      <c r="A871" s="15" t="s">
        <v>999</v>
      </c>
      <c r="B871" s="15" t="s">
        <v>146</v>
      </c>
      <c r="C871" s="15" t="s">
        <v>99</v>
      </c>
      <c r="D871" s="15" t="s">
        <v>130</v>
      </c>
      <c r="E871" s="15" t="s">
        <v>101</v>
      </c>
      <c r="F871" s="15">
        <v>2.72</v>
      </c>
      <c r="G871" s="15">
        <v>998.7</v>
      </c>
      <c r="H871" s="15">
        <v>29.4</v>
      </c>
      <c r="I871" s="15">
        <v>55.3</v>
      </c>
      <c r="J871" s="15">
        <v>7</v>
      </c>
      <c r="K871" s="15">
        <v>7.4</v>
      </c>
      <c r="L871" s="15">
        <v>39.200000000000003</v>
      </c>
      <c r="M871" s="15">
        <v>103</v>
      </c>
      <c r="N871" s="15">
        <v>81.099999999999994</v>
      </c>
      <c r="O871" s="15">
        <v>72.3</v>
      </c>
      <c r="P871" s="15" t="s">
        <v>107</v>
      </c>
      <c r="Q871" s="15">
        <v>208.2</v>
      </c>
      <c r="R871" s="15">
        <v>5.63</v>
      </c>
      <c r="S871" s="15">
        <v>0.77</v>
      </c>
      <c r="T871" s="15">
        <v>0.84</v>
      </c>
      <c r="U871" s="15">
        <v>2.2799999999999998</v>
      </c>
      <c r="V871" s="15">
        <v>73394</v>
      </c>
      <c r="W871" s="15">
        <v>202151</v>
      </c>
      <c r="X871" s="15">
        <v>167338</v>
      </c>
      <c r="Y871" s="15">
        <v>-34813</v>
      </c>
      <c r="Z871" s="15">
        <v>2893</v>
      </c>
      <c r="AA871" s="15">
        <v>0.78800000000000003</v>
      </c>
      <c r="AB871" s="15">
        <v>46.8</v>
      </c>
    </row>
    <row r="872" spans="1:28" ht="15" customHeight="1" x14ac:dyDescent="0.3">
      <c r="A872" s="15" t="s">
        <v>1000</v>
      </c>
      <c r="B872" s="15" t="s">
        <v>137</v>
      </c>
      <c r="C872" s="15" t="s">
        <v>105</v>
      </c>
      <c r="D872" s="15" t="s">
        <v>106</v>
      </c>
      <c r="E872" s="15" t="s">
        <v>101</v>
      </c>
      <c r="F872" s="15">
        <v>11.03</v>
      </c>
      <c r="G872" s="15">
        <v>752.3</v>
      </c>
      <c r="H872" s="15">
        <v>25.8</v>
      </c>
      <c r="I872" s="15">
        <v>80.7</v>
      </c>
      <c r="J872" s="15">
        <v>7.8</v>
      </c>
      <c r="K872" s="15">
        <v>6.24</v>
      </c>
      <c r="L872" s="15">
        <v>21.6</v>
      </c>
      <c r="M872" s="15">
        <v>164.3</v>
      </c>
      <c r="N872" s="15">
        <v>29.3</v>
      </c>
      <c r="O872" s="15">
        <v>117.9</v>
      </c>
      <c r="P872" s="15" t="s">
        <v>116</v>
      </c>
      <c r="Q872" s="15">
        <v>243.9</v>
      </c>
      <c r="R872" s="15">
        <v>5.4</v>
      </c>
      <c r="S872" s="15">
        <v>0.71</v>
      </c>
      <c r="T872" s="15">
        <v>3.72</v>
      </c>
      <c r="U872" s="15">
        <v>41.03</v>
      </c>
      <c r="V872" s="15">
        <v>22154</v>
      </c>
      <c r="W872" s="15">
        <v>768506</v>
      </c>
      <c r="X872" s="15">
        <v>908979</v>
      </c>
      <c r="Y872" s="15">
        <v>140473</v>
      </c>
      <c r="Z872" s="15">
        <v>3729</v>
      </c>
      <c r="AA872" s="15">
        <v>11.003</v>
      </c>
      <c r="AB872" s="15">
        <v>54</v>
      </c>
    </row>
    <row r="873" spans="1:28" ht="15" customHeight="1" x14ac:dyDescent="0.3">
      <c r="A873" s="15" t="s">
        <v>1001</v>
      </c>
      <c r="B873" s="15" t="s">
        <v>146</v>
      </c>
      <c r="C873" s="15" t="s">
        <v>119</v>
      </c>
      <c r="D873" s="15" t="s">
        <v>144</v>
      </c>
      <c r="E873" s="15" t="s">
        <v>101</v>
      </c>
      <c r="F873" s="15">
        <v>13.02</v>
      </c>
      <c r="G873" s="15">
        <v>1021.5</v>
      </c>
      <c r="H873" s="15">
        <v>27.5</v>
      </c>
      <c r="I873" s="15">
        <v>62.1</v>
      </c>
      <c r="J873" s="15">
        <v>5.8</v>
      </c>
      <c r="K873" s="15">
        <v>6.39</v>
      </c>
      <c r="L873" s="15">
        <v>23.4</v>
      </c>
      <c r="M873" s="15">
        <v>88.6</v>
      </c>
      <c r="N873" s="15">
        <v>30.3</v>
      </c>
      <c r="O873" s="15">
        <v>110.3</v>
      </c>
      <c r="P873" s="15" t="s">
        <v>116</v>
      </c>
      <c r="Q873" s="15">
        <v>209.1</v>
      </c>
      <c r="R873" s="15">
        <v>6.36</v>
      </c>
      <c r="S873" s="15">
        <v>0.8</v>
      </c>
      <c r="T873" s="15">
        <v>1.51</v>
      </c>
      <c r="U873" s="15">
        <v>19.66</v>
      </c>
      <c r="V873" s="15">
        <v>55580</v>
      </c>
      <c r="W873" s="15">
        <v>874345</v>
      </c>
      <c r="X873" s="15">
        <v>1092703</v>
      </c>
      <c r="Y873" s="15">
        <v>218358</v>
      </c>
      <c r="Z873" s="15">
        <v>3894</v>
      </c>
      <c r="AA873" s="15">
        <v>5.0490000000000004</v>
      </c>
      <c r="AB873" s="15">
        <v>35.200000000000003</v>
      </c>
    </row>
    <row r="874" spans="1:28" ht="15" customHeight="1" x14ac:dyDescent="0.3">
      <c r="A874" s="15" t="s">
        <v>1002</v>
      </c>
      <c r="B874" s="15" t="s">
        <v>126</v>
      </c>
      <c r="C874" s="15" t="s">
        <v>119</v>
      </c>
      <c r="D874" s="15" t="s">
        <v>111</v>
      </c>
      <c r="E874" s="15" t="s">
        <v>101</v>
      </c>
      <c r="F874" s="15">
        <v>10.43</v>
      </c>
      <c r="G874" s="15">
        <v>424.1</v>
      </c>
      <c r="H874" s="15">
        <v>23.6</v>
      </c>
      <c r="I874" s="15">
        <v>69.400000000000006</v>
      </c>
      <c r="J874" s="15">
        <v>8.1</v>
      </c>
      <c r="K874" s="15">
        <v>7.29</v>
      </c>
      <c r="L874" s="15">
        <v>28.2</v>
      </c>
      <c r="M874" s="15">
        <v>143.1</v>
      </c>
      <c r="N874" s="15">
        <v>67.8</v>
      </c>
      <c r="O874" s="15">
        <v>104.1</v>
      </c>
      <c r="P874" s="15" t="s">
        <v>102</v>
      </c>
      <c r="Q874" s="15">
        <v>182.7</v>
      </c>
      <c r="R874" s="15">
        <v>4.97</v>
      </c>
      <c r="S874" s="15">
        <v>0.98</v>
      </c>
      <c r="T874" s="15">
        <v>0.92</v>
      </c>
      <c r="U874" s="15">
        <v>9.6</v>
      </c>
      <c r="V874" s="15">
        <v>85387</v>
      </c>
      <c r="W874" s="15">
        <v>744500</v>
      </c>
      <c r="X874" s="15">
        <v>819715</v>
      </c>
      <c r="Y874" s="15">
        <v>75215</v>
      </c>
      <c r="Z874" s="15">
        <v>2748</v>
      </c>
      <c r="AA874" s="15">
        <v>3.4929999999999999</v>
      </c>
      <c r="AB874" s="15">
        <v>44.4</v>
      </c>
    </row>
    <row r="875" spans="1:28" ht="15" customHeight="1" x14ac:dyDescent="0.3">
      <c r="A875" s="15" t="s">
        <v>1003</v>
      </c>
      <c r="B875" s="15" t="s">
        <v>98</v>
      </c>
      <c r="C875" s="15" t="s">
        <v>99</v>
      </c>
      <c r="D875" s="15" t="s">
        <v>100</v>
      </c>
      <c r="E875" s="15" t="s">
        <v>101</v>
      </c>
      <c r="F875" s="15">
        <v>12.51</v>
      </c>
      <c r="G875" s="15">
        <v>514.4</v>
      </c>
      <c r="H875" s="15">
        <v>29.9</v>
      </c>
      <c r="I875" s="15">
        <v>54.2</v>
      </c>
      <c r="J875" s="15">
        <v>7.2</v>
      </c>
      <c r="K875" s="15">
        <v>7.06</v>
      </c>
      <c r="L875" s="15">
        <v>28.5</v>
      </c>
      <c r="M875" s="15">
        <v>94</v>
      </c>
      <c r="N875" s="15">
        <v>48.3</v>
      </c>
      <c r="O875" s="15">
        <v>120.5</v>
      </c>
      <c r="P875" s="15" t="s">
        <v>116</v>
      </c>
      <c r="Q875" s="15">
        <v>239.4</v>
      </c>
      <c r="R875" s="15">
        <v>4.78</v>
      </c>
      <c r="S875" s="15">
        <v>0.91</v>
      </c>
      <c r="T875" s="15">
        <v>2.35</v>
      </c>
      <c r="U875" s="15">
        <v>29.4</v>
      </c>
      <c r="V875" s="15">
        <v>26075</v>
      </c>
      <c r="W875" s="15">
        <v>866219</v>
      </c>
      <c r="X875" s="15">
        <v>766605</v>
      </c>
      <c r="Y875" s="15">
        <v>-99614</v>
      </c>
      <c r="Z875" s="15">
        <v>3453</v>
      </c>
      <c r="AA875" s="15">
        <v>8.5139999999999993</v>
      </c>
      <c r="AB875" s="15">
        <v>42.7</v>
      </c>
    </row>
    <row r="876" spans="1:28" ht="15" customHeight="1" x14ac:dyDescent="0.3">
      <c r="A876" s="15" t="s">
        <v>1004</v>
      </c>
      <c r="B876" s="15" t="s">
        <v>118</v>
      </c>
      <c r="C876" s="15" t="s">
        <v>170</v>
      </c>
      <c r="D876" s="15" t="s">
        <v>115</v>
      </c>
      <c r="E876" s="15" t="s">
        <v>101</v>
      </c>
      <c r="F876" s="15">
        <v>3.15</v>
      </c>
      <c r="G876" s="15">
        <v>985.1</v>
      </c>
      <c r="H876" s="15">
        <v>26.9</v>
      </c>
      <c r="I876" s="15">
        <v>58.8</v>
      </c>
      <c r="J876" s="15">
        <v>6.6</v>
      </c>
      <c r="K876" s="15">
        <v>5.71</v>
      </c>
      <c r="L876" s="15">
        <v>38.1</v>
      </c>
      <c r="M876" s="15">
        <v>124.2</v>
      </c>
      <c r="N876" s="15">
        <v>90.8</v>
      </c>
      <c r="O876" s="15">
        <v>89.6</v>
      </c>
      <c r="P876" s="15" t="s">
        <v>107</v>
      </c>
      <c r="Q876" s="15">
        <v>224.8</v>
      </c>
      <c r="R876" s="15">
        <v>5.51</v>
      </c>
      <c r="S876" s="15">
        <v>0.85</v>
      </c>
      <c r="T876" s="15"/>
      <c r="U876" s="15">
        <v>3.87</v>
      </c>
      <c r="V876" s="15">
        <v>16937</v>
      </c>
      <c r="W876" s="15">
        <v>226859</v>
      </c>
      <c r="X876" s="15">
        <v>65546</v>
      </c>
      <c r="Y876" s="15">
        <v>-161313</v>
      </c>
      <c r="Z876" s="15">
        <v>5929</v>
      </c>
      <c r="AA876" s="15">
        <v>0.65300000000000002</v>
      </c>
      <c r="AB876" s="15">
        <v>48.9</v>
      </c>
    </row>
    <row r="877" spans="1:28" ht="15" customHeight="1" x14ac:dyDescent="0.3">
      <c r="A877" s="15" t="s">
        <v>1005</v>
      </c>
      <c r="B877" s="15" t="s">
        <v>118</v>
      </c>
      <c r="C877" s="15" t="s">
        <v>105</v>
      </c>
      <c r="D877" s="15" t="s">
        <v>130</v>
      </c>
      <c r="E877" s="15" t="s">
        <v>112</v>
      </c>
      <c r="F877" s="15">
        <v>7.03</v>
      </c>
      <c r="G877" s="15">
        <v>421.6</v>
      </c>
      <c r="H877" s="15">
        <v>18.8</v>
      </c>
      <c r="I877" s="15">
        <v>54.1</v>
      </c>
      <c r="J877" s="15">
        <v>9.4</v>
      </c>
      <c r="K877" s="15">
        <v>6.51</v>
      </c>
      <c r="L877" s="15">
        <v>27.9</v>
      </c>
      <c r="M877" s="15">
        <v>103.8</v>
      </c>
      <c r="N877" s="15">
        <v>56.1</v>
      </c>
      <c r="O877" s="15">
        <v>78.400000000000006</v>
      </c>
      <c r="P877" s="15" t="s">
        <v>116</v>
      </c>
      <c r="Q877" s="15">
        <v>203.5</v>
      </c>
      <c r="R877" s="15">
        <v>5.93</v>
      </c>
      <c r="S877" s="15">
        <v>0.87</v>
      </c>
      <c r="T877" s="15">
        <v>1.0900000000000001</v>
      </c>
      <c r="U877" s="15">
        <v>7.66</v>
      </c>
      <c r="V877" s="15">
        <v>62915</v>
      </c>
      <c r="W877" s="15">
        <v>431326</v>
      </c>
      <c r="X877" s="15">
        <v>481929</v>
      </c>
      <c r="Y877" s="15">
        <v>50603</v>
      </c>
      <c r="Z877" s="15">
        <v>2342</v>
      </c>
      <c r="AA877" s="15">
        <v>3.2709999999999999</v>
      </c>
      <c r="AB877" s="15">
        <v>32.200000000000003</v>
      </c>
    </row>
    <row r="878" spans="1:28" ht="15" customHeight="1" x14ac:dyDescent="0.3">
      <c r="A878" s="15" t="s">
        <v>1006</v>
      </c>
      <c r="B878" s="15" t="s">
        <v>109</v>
      </c>
      <c r="C878" s="15" t="s">
        <v>105</v>
      </c>
      <c r="D878" s="15" t="s">
        <v>144</v>
      </c>
      <c r="E878" s="15" t="s">
        <v>112</v>
      </c>
      <c r="F878" s="15">
        <v>5.22</v>
      </c>
      <c r="G878" s="15">
        <v>431.8</v>
      </c>
      <c r="H878" s="15">
        <v>24.9</v>
      </c>
      <c r="I878" s="15">
        <v>48.6</v>
      </c>
      <c r="J878" s="15">
        <v>8.4</v>
      </c>
      <c r="K878" s="15">
        <v>7.09</v>
      </c>
      <c r="L878" s="15">
        <v>31.1</v>
      </c>
      <c r="M878" s="15">
        <v>83.8</v>
      </c>
      <c r="N878" s="15">
        <v>58.6</v>
      </c>
      <c r="O878" s="15">
        <v>123</v>
      </c>
      <c r="P878" s="15" t="s">
        <v>102</v>
      </c>
      <c r="Q878" s="15">
        <v>180</v>
      </c>
      <c r="R878" s="15">
        <v>6.34</v>
      </c>
      <c r="S878" s="15">
        <v>0.97</v>
      </c>
      <c r="T878" s="15">
        <v>1.55</v>
      </c>
      <c r="U878" s="15">
        <v>8.09</v>
      </c>
      <c r="V878" s="15">
        <v>54637</v>
      </c>
      <c r="W878" s="15">
        <v>405155</v>
      </c>
      <c r="X878" s="15">
        <v>442013</v>
      </c>
      <c r="Y878" s="15">
        <v>36858</v>
      </c>
      <c r="Z878" s="15">
        <v>2093</v>
      </c>
      <c r="AA878" s="15">
        <v>3.8650000000000002</v>
      </c>
      <c r="AB878" s="15">
        <v>30.5</v>
      </c>
    </row>
    <row r="879" spans="1:28" ht="15" customHeight="1" x14ac:dyDescent="0.3">
      <c r="A879" s="15" t="s">
        <v>1007</v>
      </c>
      <c r="B879" s="15" t="s">
        <v>146</v>
      </c>
      <c r="C879" s="15" t="s">
        <v>152</v>
      </c>
      <c r="D879" s="15" t="s">
        <v>144</v>
      </c>
      <c r="E879" s="15" t="s">
        <v>101</v>
      </c>
      <c r="F879" s="15">
        <v>13.94</v>
      </c>
      <c r="G879" s="15">
        <v>913.5</v>
      </c>
      <c r="H879" s="15">
        <v>30.8</v>
      </c>
      <c r="I879" s="15">
        <v>79.400000000000006</v>
      </c>
      <c r="J879" s="15">
        <v>5.4</v>
      </c>
      <c r="K879" s="15">
        <v>5.98</v>
      </c>
      <c r="L879" s="15">
        <v>32.799999999999997</v>
      </c>
      <c r="M879" s="15">
        <v>150.1</v>
      </c>
      <c r="N879" s="15">
        <v>83.2</v>
      </c>
      <c r="O879" s="15">
        <v>141.80000000000001</v>
      </c>
      <c r="P879" s="15" t="s">
        <v>116</v>
      </c>
      <c r="Q879" s="15">
        <v>137.9</v>
      </c>
      <c r="R879" s="15">
        <v>1.82</v>
      </c>
      <c r="S879" s="15">
        <v>0.81</v>
      </c>
      <c r="T879" s="15">
        <v>0.9</v>
      </c>
      <c r="U879" s="15">
        <v>12.55</v>
      </c>
      <c r="V879" s="15">
        <v>59330</v>
      </c>
      <c r="W879" s="15">
        <v>586306</v>
      </c>
      <c r="X879" s="15">
        <v>744592</v>
      </c>
      <c r="Y879" s="15">
        <v>158286</v>
      </c>
      <c r="Z879" s="15">
        <v>4479</v>
      </c>
      <c r="AA879" s="15">
        <v>2.802</v>
      </c>
      <c r="AB879" s="15">
        <v>63.7</v>
      </c>
    </row>
    <row r="880" spans="1:28" ht="15" customHeight="1" x14ac:dyDescent="0.3">
      <c r="A880" s="15" t="s">
        <v>1008</v>
      </c>
      <c r="B880" s="15" t="s">
        <v>104</v>
      </c>
      <c r="C880" s="15" t="s">
        <v>105</v>
      </c>
      <c r="D880" s="15" t="s">
        <v>144</v>
      </c>
      <c r="E880" s="15" t="s">
        <v>101</v>
      </c>
      <c r="F880" s="15">
        <v>8.1999999999999993</v>
      </c>
      <c r="G880" s="15">
        <v>673.7</v>
      </c>
      <c r="H880" s="15">
        <v>32.4</v>
      </c>
      <c r="I880" s="15">
        <v>66.7</v>
      </c>
      <c r="J880" s="15">
        <v>6.2</v>
      </c>
      <c r="K880" s="15">
        <v>7.06</v>
      </c>
      <c r="L880" s="15">
        <v>34.299999999999997</v>
      </c>
      <c r="M880" s="15">
        <v>138.6</v>
      </c>
      <c r="N880" s="15">
        <v>15</v>
      </c>
      <c r="O880" s="15">
        <v>95.7</v>
      </c>
      <c r="P880" s="15" t="s">
        <v>102</v>
      </c>
      <c r="Q880" s="15">
        <v>198.1</v>
      </c>
      <c r="R880" s="15">
        <v>7.55</v>
      </c>
      <c r="S880" s="15">
        <v>0.68</v>
      </c>
      <c r="T880" s="15">
        <v>2.0099999999999998</v>
      </c>
      <c r="U880" s="15">
        <v>16.48</v>
      </c>
      <c r="V880" s="15">
        <v>54733</v>
      </c>
      <c r="W880" s="15">
        <v>603155</v>
      </c>
      <c r="X880" s="15">
        <v>902000</v>
      </c>
      <c r="Y880" s="15">
        <v>298845</v>
      </c>
      <c r="Z880" s="15">
        <v>3249</v>
      </c>
      <c r="AA880" s="15">
        <v>5.0720000000000001</v>
      </c>
      <c r="AB880" s="15">
        <v>49.2</v>
      </c>
    </row>
    <row r="881" spans="1:28" ht="15" customHeight="1" x14ac:dyDescent="0.3">
      <c r="A881" s="15" t="s">
        <v>1009</v>
      </c>
      <c r="B881" s="15" t="s">
        <v>126</v>
      </c>
      <c r="C881" s="15" t="s">
        <v>170</v>
      </c>
      <c r="D881" s="15" t="s">
        <v>115</v>
      </c>
      <c r="E881" s="15" t="s">
        <v>120</v>
      </c>
      <c r="F881" s="15">
        <v>13.34</v>
      </c>
      <c r="G881" s="15">
        <v>219.3</v>
      </c>
      <c r="H881" s="15">
        <v>34.9</v>
      </c>
      <c r="I881" s="15">
        <v>50.4</v>
      </c>
      <c r="J881" s="15">
        <v>7.1</v>
      </c>
      <c r="K881" s="15">
        <v>5.94</v>
      </c>
      <c r="L881" s="15">
        <v>21.7</v>
      </c>
      <c r="M881" s="15">
        <v>114.7</v>
      </c>
      <c r="N881" s="15">
        <v>70.900000000000006</v>
      </c>
      <c r="O881" s="15">
        <v>73.8</v>
      </c>
      <c r="P881" s="15" t="s">
        <v>107</v>
      </c>
      <c r="Q881" s="15">
        <v>195.5</v>
      </c>
      <c r="R881" s="15">
        <v>5.64</v>
      </c>
      <c r="S881" s="15">
        <v>0.86</v>
      </c>
      <c r="T881" s="15">
        <v>0.97</v>
      </c>
      <c r="U881" s="15">
        <v>12.94</v>
      </c>
      <c r="V881" s="15">
        <v>25668</v>
      </c>
      <c r="W881" s="15">
        <v>930433</v>
      </c>
      <c r="X881" s="15">
        <v>332144</v>
      </c>
      <c r="Y881" s="15">
        <v>-598289</v>
      </c>
      <c r="Z881" s="15">
        <v>25118</v>
      </c>
      <c r="AA881" s="15">
        <v>0.51500000000000001</v>
      </c>
      <c r="AB881" s="15">
        <v>28.1</v>
      </c>
    </row>
    <row r="882" spans="1:28" ht="15" customHeight="1" x14ac:dyDescent="0.3">
      <c r="A882" s="15" t="s">
        <v>1010</v>
      </c>
      <c r="B882" s="15" t="s">
        <v>118</v>
      </c>
      <c r="C882" s="15" t="s">
        <v>152</v>
      </c>
      <c r="D882" s="15" t="s">
        <v>130</v>
      </c>
      <c r="E882" s="15" t="s">
        <v>120</v>
      </c>
      <c r="F882" s="15">
        <v>6.34</v>
      </c>
      <c r="G882" s="15">
        <v>233.1</v>
      </c>
      <c r="H882" s="15">
        <v>33.4</v>
      </c>
      <c r="I882" s="15">
        <v>60</v>
      </c>
      <c r="J882" s="15">
        <v>8</v>
      </c>
      <c r="K882" s="15">
        <v>6.11</v>
      </c>
      <c r="L882" s="15">
        <v>15.5</v>
      </c>
      <c r="M882" s="15">
        <v>114.8</v>
      </c>
      <c r="N882" s="15">
        <v>47</v>
      </c>
      <c r="O882" s="15">
        <v>111.2</v>
      </c>
      <c r="P882" s="15" t="s">
        <v>102</v>
      </c>
      <c r="Q882" s="15">
        <v>112.3</v>
      </c>
      <c r="R882" s="15">
        <v>5.25</v>
      </c>
      <c r="S882" s="15">
        <v>0.66</v>
      </c>
      <c r="T882" s="15">
        <v>0.76</v>
      </c>
      <c r="U882" s="15">
        <v>4.82</v>
      </c>
      <c r="V882" s="15">
        <v>67572</v>
      </c>
      <c r="W882" s="15">
        <v>395592</v>
      </c>
      <c r="X882" s="15">
        <v>325697</v>
      </c>
      <c r="Y882" s="15">
        <v>-69895</v>
      </c>
      <c r="Z882" s="15">
        <v>4836</v>
      </c>
      <c r="AA882" s="15">
        <v>0.997</v>
      </c>
      <c r="AB882" s="15">
        <v>35.200000000000003</v>
      </c>
    </row>
    <row r="883" spans="1:28" ht="15" customHeight="1" x14ac:dyDescent="0.3">
      <c r="A883" s="15" t="s">
        <v>1011</v>
      </c>
      <c r="B883" s="15" t="s">
        <v>104</v>
      </c>
      <c r="C883" s="15" t="s">
        <v>99</v>
      </c>
      <c r="D883" s="15" t="s">
        <v>100</v>
      </c>
      <c r="E883" s="15" t="s">
        <v>112</v>
      </c>
      <c r="F883" s="15">
        <v>5.83</v>
      </c>
      <c r="G883" s="15">
        <v>533.20000000000005</v>
      </c>
      <c r="H883" s="15">
        <v>25.3</v>
      </c>
      <c r="I883" s="15">
        <v>48.8</v>
      </c>
      <c r="J883" s="15">
        <v>9.8000000000000007</v>
      </c>
      <c r="K883" s="15">
        <v>7.04</v>
      </c>
      <c r="L883" s="15">
        <v>19.100000000000001</v>
      </c>
      <c r="M883" s="15">
        <v>118.8</v>
      </c>
      <c r="N883" s="15">
        <v>47.4</v>
      </c>
      <c r="O883" s="15">
        <v>164.9</v>
      </c>
      <c r="P883" s="15" t="s">
        <v>127</v>
      </c>
      <c r="Q883" s="15">
        <v>131.1</v>
      </c>
      <c r="R883" s="15">
        <v>3.69</v>
      </c>
      <c r="S883" s="15">
        <v>0.85</v>
      </c>
      <c r="T883" s="15">
        <v>2.89</v>
      </c>
      <c r="U883" s="15">
        <v>16.850000000000001</v>
      </c>
      <c r="V883" s="15">
        <v>20211</v>
      </c>
      <c r="W883" s="15">
        <v>356425</v>
      </c>
      <c r="X883" s="15">
        <v>340555</v>
      </c>
      <c r="Y883" s="15">
        <v>-15870</v>
      </c>
      <c r="Z883" s="15">
        <v>2976</v>
      </c>
      <c r="AA883" s="15">
        <v>5.6619999999999999</v>
      </c>
      <c r="AB883" s="15">
        <v>41.4</v>
      </c>
    </row>
    <row r="884" spans="1:28" ht="15" customHeight="1" x14ac:dyDescent="0.3">
      <c r="A884" s="15" t="s">
        <v>1012</v>
      </c>
      <c r="B884" s="15" t="s">
        <v>98</v>
      </c>
      <c r="C884" s="15" t="s">
        <v>170</v>
      </c>
      <c r="D884" s="15" t="s">
        <v>144</v>
      </c>
      <c r="E884" s="15" t="s">
        <v>112</v>
      </c>
      <c r="F884" s="15">
        <v>7.92</v>
      </c>
      <c r="G884" s="15">
        <v>223.5</v>
      </c>
      <c r="H884" s="15">
        <v>20.5</v>
      </c>
      <c r="I884" s="15">
        <v>63.2</v>
      </c>
      <c r="J884" s="15">
        <v>6.7</v>
      </c>
      <c r="K884" s="15">
        <v>7.48</v>
      </c>
      <c r="L884" s="15">
        <v>24.3</v>
      </c>
      <c r="M884" s="15">
        <v>115</v>
      </c>
      <c r="N884" s="15">
        <v>56.6</v>
      </c>
      <c r="O884" s="15">
        <v>84.8</v>
      </c>
      <c r="P884" s="15" t="s">
        <v>102</v>
      </c>
      <c r="Q884" s="15">
        <v>219.3</v>
      </c>
      <c r="R884" s="15">
        <v>5.8</v>
      </c>
      <c r="S884" s="15">
        <v>0.85</v>
      </c>
      <c r="T884" s="15">
        <v>0.66</v>
      </c>
      <c r="U884" s="15">
        <v>5.23</v>
      </c>
      <c r="V884" s="15">
        <v>57439</v>
      </c>
      <c r="W884" s="15">
        <v>589978</v>
      </c>
      <c r="X884" s="15">
        <v>300406</v>
      </c>
      <c r="Y884" s="15">
        <v>-289572</v>
      </c>
      <c r="Z884" s="15">
        <v>3858</v>
      </c>
      <c r="AA884" s="15">
        <v>1.3560000000000001</v>
      </c>
      <c r="AB884" s="15">
        <v>29.3</v>
      </c>
    </row>
    <row r="885" spans="1:28" ht="15" customHeight="1" x14ac:dyDescent="0.3">
      <c r="A885" s="15" t="s">
        <v>1013</v>
      </c>
      <c r="B885" s="15" t="s">
        <v>118</v>
      </c>
      <c r="C885" s="15" t="s">
        <v>105</v>
      </c>
      <c r="D885" s="15" t="s">
        <v>111</v>
      </c>
      <c r="E885" s="15" t="s">
        <v>101</v>
      </c>
      <c r="F885" s="15">
        <v>3.45</v>
      </c>
      <c r="G885" s="15">
        <v>1108.5</v>
      </c>
      <c r="H885" s="15">
        <v>31.5</v>
      </c>
      <c r="I885" s="15">
        <v>69.599999999999994</v>
      </c>
      <c r="J885" s="15">
        <v>8.1</v>
      </c>
      <c r="K885" s="15">
        <v>6.97</v>
      </c>
      <c r="L885" s="15">
        <v>42.4</v>
      </c>
      <c r="M885" s="15">
        <v>129.19999999999999</v>
      </c>
      <c r="N885" s="15">
        <v>69.900000000000006</v>
      </c>
      <c r="O885" s="15">
        <v>84.4</v>
      </c>
      <c r="P885" s="15" t="s">
        <v>127</v>
      </c>
      <c r="Q885" s="15">
        <v>195.3</v>
      </c>
      <c r="R885" s="15">
        <v>4.46</v>
      </c>
      <c r="S885" s="15">
        <v>0.82</v>
      </c>
      <c r="T885" s="15">
        <v>1.18</v>
      </c>
      <c r="U885" s="15">
        <v>4.07</v>
      </c>
      <c r="V885" s="15">
        <v>80915</v>
      </c>
      <c r="W885" s="15">
        <v>266346</v>
      </c>
      <c r="X885" s="15">
        <v>329324</v>
      </c>
      <c r="Y885" s="15">
        <v>62978</v>
      </c>
      <c r="Z885" s="15">
        <v>1251</v>
      </c>
      <c r="AA885" s="15">
        <v>3.2530000000000001</v>
      </c>
      <c r="AB885" s="15">
        <v>58</v>
      </c>
    </row>
    <row r="886" spans="1:28" ht="15" customHeight="1" x14ac:dyDescent="0.3">
      <c r="A886" s="15" t="s">
        <v>1014</v>
      </c>
      <c r="B886" s="15" t="s">
        <v>126</v>
      </c>
      <c r="C886" s="15" t="s">
        <v>110</v>
      </c>
      <c r="D886" s="15" t="s">
        <v>100</v>
      </c>
      <c r="E886" s="15" t="s">
        <v>112</v>
      </c>
      <c r="F886" s="15">
        <v>5.0999999999999996</v>
      </c>
      <c r="G886" s="15">
        <v>195.8</v>
      </c>
      <c r="H886" s="15">
        <v>27</v>
      </c>
      <c r="I886" s="15">
        <v>64.3</v>
      </c>
      <c r="J886" s="15">
        <v>8.3000000000000007</v>
      </c>
      <c r="K886" s="15">
        <v>6.52</v>
      </c>
      <c r="L886" s="15">
        <v>15.4</v>
      </c>
      <c r="M886" s="15">
        <v>108.2</v>
      </c>
      <c r="N886" s="15">
        <v>78.400000000000006</v>
      </c>
      <c r="O886" s="15">
        <v>74.5</v>
      </c>
      <c r="P886" s="15" t="s">
        <v>116</v>
      </c>
      <c r="Q886" s="15">
        <v>203.9</v>
      </c>
      <c r="R886" s="15">
        <v>4.67</v>
      </c>
      <c r="S886" s="15">
        <v>0.87</v>
      </c>
      <c r="T886" s="15">
        <v>2.0699999999999998</v>
      </c>
      <c r="U886" s="15">
        <v>10.56</v>
      </c>
      <c r="V886" s="15">
        <v>25654</v>
      </c>
      <c r="W886" s="15">
        <v>290344</v>
      </c>
      <c r="X886" s="15">
        <v>270906</v>
      </c>
      <c r="Y886" s="15">
        <v>-19438</v>
      </c>
      <c r="Z886" s="15">
        <v>1354</v>
      </c>
      <c r="AA886" s="15">
        <v>7.7990000000000004</v>
      </c>
      <c r="AB886" s="15">
        <v>38.1</v>
      </c>
    </row>
    <row r="887" spans="1:28" ht="15" customHeight="1" x14ac:dyDescent="0.3">
      <c r="A887" s="15" t="s">
        <v>1015</v>
      </c>
      <c r="B887" s="15" t="s">
        <v>109</v>
      </c>
      <c r="C887" s="15" t="s">
        <v>170</v>
      </c>
      <c r="D887" s="15" t="s">
        <v>100</v>
      </c>
      <c r="E887" s="15" t="s">
        <v>112</v>
      </c>
      <c r="F887" s="15">
        <v>1.53</v>
      </c>
      <c r="G887" s="15">
        <v>414.9</v>
      </c>
      <c r="H887" s="15">
        <v>23.3</v>
      </c>
      <c r="I887" s="15">
        <v>65.099999999999994</v>
      </c>
      <c r="J887" s="15">
        <v>7.6</v>
      </c>
      <c r="K887" s="15">
        <v>7.59</v>
      </c>
      <c r="L887" s="15">
        <v>31.1</v>
      </c>
      <c r="M887" s="15">
        <v>61.5</v>
      </c>
      <c r="N887" s="15">
        <v>16.899999999999999</v>
      </c>
      <c r="O887" s="15">
        <v>114.3</v>
      </c>
      <c r="P887" s="15" t="s">
        <v>116</v>
      </c>
      <c r="Q887" s="15">
        <v>155.69999999999999</v>
      </c>
      <c r="R887" s="15">
        <v>5.12</v>
      </c>
      <c r="S887" s="15">
        <v>0.95</v>
      </c>
      <c r="T887" s="15">
        <v>0.77</v>
      </c>
      <c r="U887" s="15">
        <v>1.18</v>
      </c>
      <c r="V887" s="15">
        <v>25458</v>
      </c>
      <c r="W887" s="15">
        <v>96327</v>
      </c>
      <c r="X887" s="15">
        <v>30040</v>
      </c>
      <c r="Y887" s="15">
        <v>-66287</v>
      </c>
      <c r="Z887" s="15">
        <v>476</v>
      </c>
      <c r="AA887" s="15">
        <v>2.4790000000000001</v>
      </c>
      <c r="AB887" s="15">
        <v>46.5</v>
      </c>
    </row>
    <row r="888" spans="1:28" ht="15" customHeight="1" x14ac:dyDescent="0.3">
      <c r="A888" s="15" t="s">
        <v>1016</v>
      </c>
      <c r="B888" s="15" t="s">
        <v>109</v>
      </c>
      <c r="C888" s="15" t="s">
        <v>170</v>
      </c>
      <c r="D888" s="15" t="s">
        <v>115</v>
      </c>
      <c r="E888" s="15" t="s">
        <v>101</v>
      </c>
      <c r="F888" s="15">
        <v>12.38</v>
      </c>
      <c r="G888" s="15">
        <v>714</v>
      </c>
      <c r="H888" s="15">
        <v>26.1</v>
      </c>
      <c r="I888" s="15">
        <v>72.900000000000006</v>
      </c>
      <c r="J888" s="15">
        <v>7.1</v>
      </c>
      <c r="K888" s="15">
        <v>6.28</v>
      </c>
      <c r="L888" s="15">
        <v>24.5</v>
      </c>
      <c r="M888" s="15">
        <v>89.9</v>
      </c>
      <c r="N888" s="15">
        <v>54.8</v>
      </c>
      <c r="O888" s="15">
        <v>112.2</v>
      </c>
      <c r="P888" s="15" t="s">
        <v>107</v>
      </c>
      <c r="Q888" s="15">
        <v>113.4</v>
      </c>
      <c r="R888" s="15">
        <v>3.96</v>
      </c>
      <c r="S888" s="15">
        <v>0.87</v>
      </c>
      <c r="T888" s="15">
        <v>3.44</v>
      </c>
      <c r="U888" s="15">
        <v>42.59</v>
      </c>
      <c r="V888" s="15">
        <v>18621</v>
      </c>
      <c r="W888" s="15">
        <v>753179</v>
      </c>
      <c r="X888" s="15">
        <v>793068</v>
      </c>
      <c r="Y888" s="15">
        <v>39889</v>
      </c>
      <c r="Z888" s="15">
        <v>25114</v>
      </c>
      <c r="AA888" s="15">
        <v>1.696</v>
      </c>
      <c r="AB888" s="15">
        <v>60</v>
      </c>
    </row>
    <row r="889" spans="1:28" ht="15" customHeight="1" x14ac:dyDescent="0.3">
      <c r="A889" s="15" t="s">
        <v>1017</v>
      </c>
      <c r="B889" s="15" t="s">
        <v>126</v>
      </c>
      <c r="C889" s="15" t="s">
        <v>105</v>
      </c>
      <c r="D889" s="15" t="s">
        <v>100</v>
      </c>
      <c r="E889" s="15" t="s">
        <v>112</v>
      </c>
      <c r="F889" s="15">
        <v>8</v>
      </c>
      <c r="G889" s="15">
        <v>694.6</v>
      </c>
      <c r="H889" s="15">
        <v>23.2</v>
      </c>
      <c r="I889" s="15">
        <v>34.5</v>
      </c>
      <c r="J889" s="15">
        <v>7.3</v>
      </c>
      <c r="K889" s="15">
        <v>7.13</v>
      </c>
      <c r="L889" s="15">
        <v>29.5</v>
      </c>
      <c r="M889" s="15">
        <v>161.5</v>
      </c>
      <c r="N889" s="15">
        <v>68.5</v>
      </c>
      <c r="O889" s="15">
        <v>94.9</v>
      </c>
      <c r="P889" s="15" t="s">
        <v>102</v>
      </c>
      <c r="Q889" s="15">
        <v>200.6</v>
      </c>
      <c r="R889" s="15">
        <v>8.9499999999999993</v>
      </c>
      <c r="S889" s="15">
        <v>0.9</v>
      </c>
      <c r="T889" s="15">
        <v>3.04</v>
      </c>
      <c r="U889" s="15">
        <v>24.32</v>
      </c>
      <c r="V889" s="15">
        <v>22741</v>
      </c>
      <c r="W889" s="15">
        <v>597345</v>
      </c>
      <c r="X889" s="15">
        <v>553061</v>
      </c>
      <c r="Y889" s="15">
        <v>-44284</v>
      </c>
      <c r="Z889" s="15">
        <v>3656</v>
      </c>
      <c r="AA889" s="15">
        <v>6.6520000000000001</v>
      </c>
      <c r="AB889" s="15">
        <v>40.5</v>
      </c>
    </row>
    <row r="890" spans="1:28" ht="15" customHeight="1" x14ac:dyDescent="0.3">
      <c r="A890" s="15" t="s">
        <v>1018</v>
      </c>
      <c r="B890" s="15" t="s">
        <v>146</v>
      </c>
      <c r="C890" s="15" t="s">
        <v>105</v>
      </c>
      <c r="D890" s="15" t="s">
        <v>132</v>
      </c>
      <c r="E890" s="15" t="s">
        <v>112</v>
      </c>
      <c r="F890" s="15">
        <v>12.06</v>
      </c>
      <c r="G890" s="15">
        <v>428.4</v>
      </c>
      <c r="H890" s="15">
        <v>27.4</v>
      </c>
      <c r="I890" s="15">
        <v>70.7</v>
      </c>
      <c r="J890" s="15">
        <v>8.8000000000000007</v>
      </c>
      <c r="K890" s="15">
        <v>6.94</v>
      </c>
      <c r="L890" s="15">
        <v>20.5</v>
      </c>
      <c r="M890" s="15">
        <v>102.8</v>
      </c>
      <c r="N890" s="15">
        <v>31.3</v>
      </c>
      <c r="O890" s="15">
        <v>141.19999999999999</v>
      </c>
      <c r="P890" s="15" t="s">
        <v>116</v>
      </c>
      <c r="Q890" s="15">
        <v>189.4</v>
      </c>
      <c r="R890" s="15">
        <v>6.48</v>
      </c>
      <c r="S890" s="15">
        <v>0.78</v>
      </c>
      <c r="T890" s="15">
        <v>2.0099999999999998</v>
      </c>
      <c r="U890" s="15">
        <v>24.24</v>
      </c>
      <c r="V890" s="15">
        <v>87689</v>
      </c>
      <c r="W890" s="15">
        <v>889305</v>
      </c>
      <c r="X890" s="15">
        <v>2125581</v>
      </c>
      <c r="Y890" s="15">
        <v>1236276</v>
      </c>
      <c r="Z890" s="15">
        <v>3460</v>
      </c>
      <c r="AA890" s="15">
        <v>7.0060000000000002</v>
      </c>
      <c r="AB890" s="15">
        <v>50.9</v>
      </c>
    </row>
    <row r="891" spans="1:28" ht="15" customHeight="1" x14ac:dyDescent="0.3">
      <c r="A891" s="15" t="s">
        <v>1019</v>
      </c>
      <c r="B891" s="15" t="s">
        <v>137</v>
      </c>
      <c r="C891" s="15" t="s">
        <v>170</v>
      </c>
      <c r="D891" s="15" t="s">
        <v>132</v>
      </c>
      <c r="E891" s="15" t="s">
        <v>101</v>
      </c>
      <c r="F891" s="15">
        <v>1.94</v>
      </c>
      <c r="G891" s="15">
        <v>1287.5999999999999</v>
      </c>
      <c r="H891" s="15">
        <v>23.5</v>
      </c>
      <c r="I891" s="15">
        <v>73.5</v>
      </c>
      <c r="J891" s="15">
        <v>7.5</v>
      </c>
      <c r="K891" s="15">
        <v>6.65</v>
      </c>
      <c r="L891" s="15">
        <v>38.700000000000003</v>
      </c>
      <c r="M891" s="15">
        <v>103.1</v>
      </c>
      <c r="N891" s="15">
        <v>61.1</v>
      </c>
      <c r="O891" s="15">
        <v>92.5</v>
      </c>
      <c r="P891" s="15" t="s">
        <v>116</v>
      </c>
      <c r="Q891" s="15">
        <v>197</v>
      </c>
      <c r="R891" s="15">
        <v>3.83</v>
      </c>
      <c r="S891" s="15">
        <v>0.91</v>
      </c>
      <c r="T891" s="15">
        <v>1.57</v>
      </c>
      <c r="U891" s="15">
        <v>3.05</v>
      </c>
      <c r="V891" s="15">
        <v>102739</v>
      </c>
      <c r="W891" s="15">
        <v>125383</v>
      </c>
      <c r="X891" s="15">
        <v>313354</v>
      </c>
      <c r="Y891" s="15">
        <v>187971</v>
      </c>
      <c r="Z891" s="15">
        <v>753</v>
      </c>
      <c r="AA891" s="15">
        <v>4.05</v>
      </c>
      <c r="AB891" s="15">
        <v>65.2</v>
      </c>
    </row>
    <row r="892" spans="1:28" ht="15" customHeight="1" x14ac:dyDescent="0.3">
      <c r="A892" s="15" t="s">
        <v>1020</v>
      </c>
      <c r="B892" s="15" t="s">
        <v>126</v>
      </c>
      <c r="C892" s="15" t="s">
        <v>105</v>
      </c>
      <c r="D892" s="15" t="s">
        <v>115</v>
      </c>
      <c r="E892" s="15" t="s">
        <v>112</v>
      </c>
      <c r="F892" s="15">
        <v>5.82</v>
      </c>
      <c r="G892" s="15">
        <v>628.20000000000005</v>
      </c>
      <c r="H892" s="15">
        <v>26.5</v>
      </c>
      <c r="I892" s="15">
        <v>63</v>
      </c>
      <c r="J892" s="15">
        <v>7</v>
      </c>
      <c r="K892" s="15">
        <v>6.78</v>
      </c>
      <c r="L892" s="15">
        <v>17.7</v>
      </c>
      <c r="M892" s="15">
        <v>118.9</v>
      </c>
      <c r="N892" s="15">
        <v>87.5</v>
      </c>
      <c r="O892" s="15">
        <v>131.1</v>
      </c>
      <c r="P892" s="15" t="s">
        <v>116</v>
      </c>
      <c r="Q892" s="15">
        <v>118.4</v>
      </c>
      <c r="R892" s="15">
        <v>7.16</v>
      </c>
      <c r="S892" s="15">
        <v>0.85</v>
      </c>
      <c r="T892" s="15">
        <v>4.1900000000000004</v>
      </c>
      <c r="U892" s="15">
        <v>24.39</v>
      </c>
      <c r="V892" s="15">
        <v>21583</v>
      </c>
      <c r="W892" s="15">
        <v>320010</v>
      </c>
      <c r="X892" s="15">
        <v>526409</v>
      </c>
      <c r="Y892" s="15">
        <v>206399</v>
      </c>
      <c r="Z892" s="15">
        <v>4505</v>
      </c>
      <c r="AA892" s="15">
        <v>5.4139999999999997</v>
      </c>
      <c r="AB892" s="15">
        <v>39.799999999999997</v>
      </c>
    </row>
    <row r="893" spans="1:28" ht="15" customHeight="1" x14ac:dyDescent="0.3">
      <c r="A893" s="15" t="s">
        <v>1021</v>
      </c>
      <c r="B893" s="15" t="s">
        <v>109</v>
      </c>
      <c r="C893" s="15" t="s">
        <v>114</v>
      </c>
      <c r="D893" s="15" t="s">
        <v>106</v>
      </c>
      <c r="E893" s="15" t="s">
        <v>120</v>
      </c>
      <c r="F893" s="15">
        <v>12.22</v>
      </c>
      <c r="G893" s="15">
        <v>321.3</v>
      </c>
      <c r="H893" s="15">
        <v>35.9</v>
      </c>
      <c r="I893" s="15">
        <v>49.9</v>
      </c>
      <c r="J893" s="15">
        <v>8.3000000000000007</v>
      </c>
      <c r="K893" s="15">
        <v>5.93</v>
      </c>
      <c r="L893" s="15">
        <v>19</v>
      </c>
      <c r="M893" s="15">
        <v>146.4</v>
      </c>
      <c r="N893" s="15">
        <v>74.2</v>
      </c>
      <c r="O893" s="15">
        <v>106.3</v>
      </c>
      <c r="P893" s="15" t="s">
        <v>107</v>
      </c>
      <c r="Q893" s="15">
        <v>164.8</v>
      </c>
      <c r="R893" s="15">
        <v>7.37</v>
      </c>
      <c r="S893" s="15">
        <v>0.93</v>
      </c>
      <c r="T893" s="15">
        <v>1.57</v>
      </c>
      <c r="U893" s="15">
        <v>19.190000000000001</v>
      </c>
      <c r="V893" s="15">
        <v>22419</v>
      </c>
      <c r="W893" s="15">
        <v>769431</v>
      </c>
      <c r="X893" s="15">
        <v>430221</v>
      </c>
      <c r="Y893" s="15">
        <v>-339210</v>
      </c>
      <c r="Z893" s="15">
        <v>7786</v>
      </c>
      <c r="AA893" s="15">
        <v>2.4649999999999999</v>
      </c>
      <c r="AB893" s="15">
        <v>24.7</v>
      </c>
    </row>
    <row r="894" spans="1:28" ht="15" customHeight="1" x14ac:dyDescent="0.3">
      <c r="A894" s="15" t="s">
        <v>1022</v>
      </c>
      <c r="B894" s="15" t="s">
        <v>109</v>
      </c>
      <c r="C894" s="15" t="s">
        <v>105</v>
      </c>
      <c r="D894" s="15" t="s">
        <v>177</v>
      </c>
      <c r="E894" s="15" t="s">
        <v>120</v>
      </c>
      <c r="F894" s="15">
        <v>14.6</v>
      </c>
      <c r="G894" s="15">
        <v>376.9</v>
      </c>
      <c r="H894" s="15">
        <v>31.1</v>
      </c>
      <c r="I894" s="15">
        <v>39.5</v>
      </c>
      <c r="J894" s="15">
        <v>9</v>
      </c>
      <c r="K894" s="15">
        <v>6.56</v>
      </c>
      <c r="L894" s="15">
        <v>17.2</v>
      </c>
      <c r="M894" s="15">
        <v>65.2</v>
      </c>
      <c r="N894" s="15">
        <v>76.3</v>
      </c>
      <c r="O894" s="15">
        <v>146.80000000000001</v>
      </c>
      <c r="P894" s="15" t="s">
        <v>116</v>
      </c>
      <c r="Q894" s="15">
        <v>175</v>
      </c>
      <c r="R894" s="15">
        <v>5.67</v>
      </c>
      <c r="S894" s="15">
        <v>0.98</v>
      </c>
      <c r="T894" s="15">
        <v>40.840000000000003</v>
      </c>
      <c r="U894" s="15">
        <v>596.26</v>
      </c>
      <c r="V894" s="15">
        <v>3235</v>
      </c>
      <c r="W894" s="15">
        <v>1021678</v>
      </c>
      <c r="X894" s="15">
        <v>1928901</v>
      </c>
      <c r="Y894" s="15">
        <v>907223</v>
      </c>
      <c r="Z894" s="15">
        <v>15719</v>
      </c>
      <c r="AA894" s="15">
        <v>37.932000000000002</v>
      </c>
      <c r="AB894" s="15">
        <v>35</v>
      </c>
    </row>
    <row r="895" spans="1:28" ht="15" customHeight="1" x14ac:dyDescent="0.3">
      <c r="A895" s="15" t="s">
        <v>1023</v>
      </c>
      <c r="B895" s="15" t="s">
        <v>104</v>
      </c>
      <c r="C895" s="15" t="s">
        <v>114</v>
      </c>
      <c r="D895" s="15" t="s">
        <v>177</v>
      </c>
      <c r="E895" s="15" t="s">
        <v>101</v>
      </c>
      <c r="F895" s="15">
        <v>12.43</v>
      </c>
      <c r="G895" s="15">
        <v>704.2</v>
      </c>
      <c r="H895" s="15">
        <v>26.2</v>
      </c>
      <c r="I895" s="15">
        <v>64.7</v>
      </c>
      <c r="J895" s="15">
        <v>5.2</v>
      </c>
      <c r="K895" s="15">
        <v>6.25</v>
      </c>
      <c r="L895" s="15">
        <v>33.5</v>
      </c>
      <c r="M895" s="15">
        <v>108.4</v>
      </c>
      <c r="N895" s="15">
        <v>67.400000000000006</v>
      </c>
      <c r="O895" s="15">
        <v>88.2</v>
      </c>
      <c r="P895" s="15" t="s">
        <v>116</v>
      </c>
      <c r="Q895" s="15">
        <v>179.3</v>
      </c>
      <c r="R895" s="15">
        <v>2.93</v>
      </c>
      <c r="S895" s="15">
        <v>0.73</v>
      </c>
      <c r="T895" s="15">
        <v>50.36</v>
      </c>
      <c r="U895" s="15">
        <v>625.97</v>
      </c>
      <c r="V895" s="15">
        <v>3488</v>
      </c>
      <c r="W895" s="15">
        <v>762773</v>
      </c>
      <c r="X895" s="15">
        <v>2183383</v>
      </c>
      <c r="Y895" s="15">
        <v>1420610</v>
      </c>
      <c r="Z895" s="15">
        <v>11961</v>
      </c>
      <c r="AA895" s="15">
        <v>52.334000000000003</v>
      </c>
      <c r="AB895" s="15">
        <v>56.3</v>
      </c>
    </row>
    <row r="896" spans="1:28" ht="15" customHeight="1" x14ac:dyDescent="0.3">
      <c r="A896" s="15" t="s">
        <v>1024</v>
      </c>
      <c r="B896" s="15" t="s">
        <v>146</v>
      </c>
      <c r="C896" s="15" t="s">
        <v>114</v>
      </c>
      <c r="D896" s="15" t="s">
        <v>111</v>
      </c>
      <c r="E896" s="15" t="s">
        <v>112</v>
      </c>
      <c r="F896" s="15">
        <v>11.7</v>
      </c>
      <c r="G896" s="15">
        <v>223.7</v>
      </c>
      <c r="H896" s="15">
        <v>24.5</v>
      </c>
      <c r="I896" s="15">
        <v>78.400000000000006</v>
      </c>
      <c r="J896" s="15">
        <v>6.9</v>
      </c>
      <c r="K896" s="15">
        <v>7.37</v>
      </c>
      <c r="L896" s="15">
        <v>27.3</v>
      </c>
      <c r="M896" s="15">
        <v>106.1</v>
      </c>
      <c r="N896" s="15">
        <v>48.1</v>
      </c>
      <c r="O896" s="15">
        <v>121.1</v>
      </c>
      <c r="P896" s="15" t="s">
        <v>116</v>
      </c>
      <c r="Q896" s="15">
        <v>60.9</v>
      </c>
      <c r="R896" s="15">
        <v>6.93</v>
      </c>
      <c r="S896" s="15">
        <v>0.82</v>
      </c>
      <c r="T896" s="15">
        <v>0.54</v>
      </c>
      <c r="U896" s="15">
        <v>6.32</v>
      </c>
      <c r="V896" s="15">
        <v>70979</v>
      </c>
      <c r="W896" s="15">
        <v>642134</v>
      </c>
      <c r="X896" s="15">
        <v>448587</v>
      </c>
      <c r="Y896" s="15">
        <v>-193547</v>
      </c>
      <c r="Z896" s="15">
        <v>2705</v>
      </c>
      <c r="AA896" s="15">
        <v>2.3359999999999999</v>
      </c>
      <c r="AB896" s="15">
        <v>35.799999999999997</v>
      </c>
    </row>
    <row r="897" spans="1:28" ht="15" customHeight="1" x14ac:dyDescent="0.3">
      <c r="A897" s="15" t="s">
        <v>1025</v>
      </c>
      <c r="B897" s="15" t="s">
        <v>109</v>
      </c>
      <c r="C897" s="15" t="s">
        <v>119</v>
      </c>
      <c r="D897" s="15" t="s">
        <v>144</v>
      </c>
      <c r="E897" s="15" t="s">
        <v>101</v>
      </c>
      <c r="F897" s="15">
        <v>4.1399999999999997</v>
      </c>
      <c r="G897" s="15">
        <v>1041.7</v>
      </c>
      <c r="H897" s="15">
        <v>26.2</v>
      </c>
      <c r="I897" s="15">
        <v>76.099999999999994</v>
      </c>
      <c r="J897" s="15">
        <v>6.8</v>
      </c>
      <c r="K897" s="15">
        <v>6.25</v>
      </c>
      <c r="L897" s="15">
        <v>25.6</v>
      </c>
      <c r="M897" s="15">
        <v>157</v>
      </c>
      <c r="N897" s="15">
        <v>35.6</v>
      </c>
      <c r="O897" s="15">
        <v>107.2</v>
      </c>
      <c r="P897" s="15" t="s">
        <v>116</v>
      </c>
      <c r="Q897" s="15">
        <v>59.5</v>
      </c>
      <c r="R897" s="15">
        <v>3.76</v>
      </c>
      <c r="S897" s="15">
        <v>0.71</v>
      </c>
      <c r="T897" s="15">
        <v>1.36</v>
      </c>
      <c r="U897" s="15">
        <v>5.63</v>
      </c>
      <c r="V897" s="15">
        <v>61164</v>
      </c>
      <c r="W897" s="15">
        <v>259189</v>
      </c>
      <c r="X897" s="15">
        <v>344353</v>
      </c>
      <c r="Y897" s="15">
        <v>85164</v>
      </c>
      <c r="Z897" s="15">
        <v>1318</v>
      </c>
      <c r="AA897" s="15">
        <v>4.2720000000000002</v>
      </c>
      <c r="AB897" s="15">
        <v>62.9</v>
      </c>
    </row>
    <row r="898" spans="1:28" ht="15" customHeight="1" x14ac:dyDescent="0.3">
      <c r="A898" s="15" t="s">
        <v>1026</v>
      </c>
      <c r="B898" s="15" t="s">
        <v>146</v>
      </c>
      <c r="C898" s="15" t="s">
        <v>152</v>
      </c>
      <c r="D898" s="15" t="s">
        <v>130</v>
      </c>
      <c r="E898" s="15" t="s">
        <v>112</v>
      </c>
      <c r="F898" s="15">
        <v>7.03</v>
      </c>
      <c r="G898" s="15">
        <v>524.5</v>
      </c>
      <c r="H898" s="15">
        <v>25.3</v>
      </c>
      <c r="I898" s="15">
        <v>63.2</v>
      </c>
      <c r="J898" s="15">
        <v>8.3000000000000007</v>
      </c>
      <c r="K898" s="15">
        <v>6.51</v>
      </c>
      <c r="L898" s="15">
        <v>26.1</v>
      </c>
      <c r="M898" s="15">
        <v>126.6</v>
      </c>
      <c r="N898" s="15">
        <v>67.400000000000006</v>
      </c>
      <c r="O898" s="15">
        <v>65.8</v>
      </c>
      <c r="P898" s="15" t="s">
        <v>107</v>
      </c>
      <c r="Q898" s="15">
        <v>187.8</v>
      </c>
      <c r="R898" s="15">
        <v>4.8899999999999997</v>
      </c>
      <c r="S898" s="15">
        <v>0.8</v>
      </c>
      <c r="T898" s="15">
        <v>1.75</v>
      </c>
      <c r="U898" s="15">
        <v>12.3</v>
      </c>
      <c r="V898" s="15">
        <v>70065</v>
      </c>
      <c r="W898" s="15">
        <v>423050</v>
      </c>
      <c r="X898" s="15">
        <v>861800</v>
      </c>
      <c r="Y898" s="15">
        <v>438750</v>
      </c>
      <c r="Z898" s="15">
        <v>6827</v>
      </c>
      <c r="AA898" s="15">
        <v>1.802</v>
      </c>
      <c r="AB898" s="15">
        <v>41.1</v>
      </c>
    </row>
    <row r="899" spans="1:28" ht="15" customHeight="1" x14ac:dyDescent="0.3">
      <c r="A899" s="15" t="s">
        <v>1027</v>
      </c>
      <c r="B899" s="15" t="s">
        <v>109</v>
      </c>
      <c r="C899" s="15" t="s">
        <v>152</v>
      </c>
      <c r="D899" s="15" t="s">
        <v>130</v>
      </c>
      <c r="E899" s="15" t="s">
        <v>112</v>
      </c>
      <c r="F899" s="15">
        <v>4.67</v>
      </c>
      <c r="G899" s="15">
        <v>215.6</v>
      </c>
      <c r="H899" s="15">
        <v>26.6</v>
      </c>
      <c r="I899" s="15">
        <v>50.6</v>
      </c>
      <c r="J899" s="15">
        <v>8.3000000000000007</v>
      </c>
      <c r="K899" s="15">
        <v>6.19</v>
      </c>
      <c r="L899" s="15">
        <v>28.9</v>
      </c>
      <c r="M899" s="15">
        <v>94.4</v>
      </c>
      <c r="N899" s="15">
        <v>61.5</v>
      </c>
      <c r="O899" s="15">
        <v>120.3</v>
      </c>
      <c r="P899" s="15" t="s">
        <v>107</v>
      </c>
      <c r="Q899" s="15">
        <v>251.2</v>
      </c>
      <c r="R899" s="15">
        <v>5.2</v>
      </c>
      <c r="S899" s="15">
        <v>0.88</v>
      </c>
      <c r="T899" s="15">
        <v>1.05</v>
      </c>
      <c r="U899" s="15">
        <v>4.9000000000000004</v>
      </c>
      <c r="V899" s="15">
        <v>64130</v>
      </c>
      <c r="W899" s="15">
        <v>397242</v>
      </c>
      <c r="X899" s="15">
        <v>314237</v>
      </c>
      <c r="Y899" s="15">
        <v>-83005</v>
      </c>
      <c r="Z899" s="15">
        <v>4924</v>
      </c>
      <c r="AA899" s="15">
        <v>0.995</v>
      </c>
      <c r="AB899" s="15">
        <v>36.700000000000003</v>
      </c>
    </row>
    <row r="900" spans="1:28" ht="15" customHeight="1" x14ac:dyDescent="0.3">
      <c r="A900" s="15" t="s">
        <v>1028</v>
      </c>
      <c r="B900" s="15" t="s">
        <v>118</v>
      </c>
      <c r="C900" s="15" t="s">
        <v>119</v>
      </c>
      <c r="D900" s="15" t="s">
        <v>130</v>
      </c>
      <c r="E900" s="15" t="s">
        <v>112</v>
      </c>
      <c r="F900" s="15">
        <v>5.83</v>
      </c>
      <c r="G900" s="15">
        <v>536.4</v>
      </c>
      <c r="H900" s="15">
        <v>22.9</v>
      </c>
      <c r="I900" s="15">
        <v>47.8</v>
      </c>
      <c r="J900" s="15">
        <v>8.1</v>
      </c>
      <c r="K900" s="15">
        <v>6.89</v>
      </c>
      <c r="L900" s="15">
        <v>15</v>
      </c>
      <c r="M900" s="15">
        <v>109.9</v>
      </c>
      <c r="N900" s="15">
        <v>73.8</v>
      </c>
      <c r="O900" s="15">
        <v>70.099999999999994</v>
      </c>
      <c r="P900" s="15" t="s">
        <v>107</v>
      </c>
      <c r="Q900" s="15">
        <v>143.4</v>
      </c>
      <c r="R900" s="15">
        <v>4.3099999999999996</v>
      </c>
      <c r="S900" s="15">
        <v>0.82</v>
      </c>
      <c r="T900" s="15">
        <v>1.73</v>
      </c>
      <c r="U900" s="15">
        <v>10.09</v>
      </c>
      <c r="V900" s="15">
        <v>78282</v>
      </c>
      <c r="W900" s="15">
        <v>352790</v>
      </c>
      <c r="X900" s="15">
        <v>789865</v>
      </c>
      <c r="Y900" s="15">
        <v>437075</v>
      </c>
      <c r="Z900" s="15">
        <v>6027</v>
      </c>
      <c r="AA900" s="15">
        <v>1.6739999999999999</v>
      </c>
      <c r="AB900" s="15">
        <v>47.1</v>
      </c>
    </row>
    <row r="901" spans="1:28" ht="15" customHeight="1" x14ac:dyDescent="0.3">
      <c r="A901" s="15" t="s">
        <v>1029</v>
      </c>
      <c r="B901" s="15" t="s">
        <v>126</v>
      </c>
      <c r="C901" s="15" t="s">
        <v>129</v>
      </c>
      <c r="D901" s="15" t="s">
        <v>111</v>
      </c>
      <c r="E901" s="15" t="s">
        <v>112</v>
      </c>
      <c r="F901" s="15">
        <v>6.65</v>
      </c>
      <c r="G901" s="15">
        <v>677.3</v>
      </c>
      <c r="H901" s="15">
        <v>19.899999999999999</v>
      </c>
      <c r="I901" s="15">
        <v>52.5</v>
      </c>
      <c r="J901" s="15">
        <v>7.3</v>
      </c>
      <c r="K901" s="15">
        <v>7.31</v>
      </c>
      <c r="L901" s="15">
        <v>13.6</v>
      </c>
      <c r="M901" s="15">
        <v>69.900000000000006</v>
      </c>
      <c r="N901" s="15">
        <v>71.8</v>
      </c>
      <c r="O901" s="15">
        <v>95.3</v>
      </c>
      <c r="P901" s="15" t="s">
        <v>127</v>
      </c>
      <c r="Q901" s="15">
        <v>201.6</v>
      </c>
      <c r="R901" s="15">
        <v>4.68</v>
      </c>
      <c r="S901" s="15">
        <v>0.76</v>
      </c>
      <c r="T901" s="15"/>
      <c r="U901" s="15">
        <v>6.38</v>
      </c>
      <c r="V901" s="15">
        <v>72393</v>
      </c>
      <c r="W901" s="15">
        <v>450014</v>
      </c>
      <c r="X901" s="15">
        <v>461867</v>
      </c>
      <c r="Y901" s="15">
        <v>11853</v>
      </c>
      <c r="Z901" s="15">
        <v>2857</v>
      </c>
      <c r="AA901" s="15">
        <v>2.2330000000000001</v>
      </c>
      <c r="AB901" s="15">
        <v>34.1</v>
      </c>
    </row>
    <row r="902" spans="1:28" ht="15" customHeight="1" x14ac:dyDescent="0.3">
      <c r="A902" s="15" t="s">
        <v>1030</v>
      </c>
      <c r="B902" s="15" t="s">
        <v>104</v>
      </c>
      <c r="C902" s="15" t="s">
        <v>119</v>
      </c>
      <c r="D902" s="15" t="s">
        <v>106</v>
      </c>
      <c r="E902" s="15" t="s">
        <v>112</v>
      </c>
      <c r="F902" s="15">
        <v>10</v>
      </c>
      <c r="G902" s="15">
        <v>198.7</v>
      </c>
      <c r="H902" s="15">
        <v>21</v>
      </c>
      <c r="I902" s="15">
        <v>52.6</v>
      </c>
      <c r="J902" s="15">
        <v>6.9</v>
      </c>
      <c r="K902" s="15">
        <v>7.12</v>
      </c>
      <c r="L902" s="15">
        <v>15.2</v>
      </c>
      <c r="M902" s="15">
        <v>117.1</v>
      </c>
      <c r="N902" s="15">
        <v>36.700000000000003</v>
      </c>
      <c r="O902" s="15">
        <v>50.9</v>
      </c>
      <c r="P902" s="15" t="s">
        <v>107</v>
      </c>
      <c r="Q902" s="15">
        <v>273.89999999999998</v>
      </c>
      <c r="R902" s="15">
        <v>4.2699999999999996</v>
      </c>
      <c r="S902" s="15">
        <v>0.67</v>
      </c>
      <c r="T902" s="15">
        <v>2.06</v>
      </c>
      <c r="U902" s="15">
        <v>20.6</v>
      </c>
      <c r="V902" s="15">
        <v>21266</v>
      </c>
      <c r="W902" s="15">
        <v>740344</v>
      </c>
      <c r="X902" s="15">
        <v>438080</v>
      </c>
      <c r="Y902" s="15">
        <v>-302264</v>
      </c>
      <c r="Z902" s="15">
        <v>7458</v>
      </c>
      <c r="AA902" s="15">
        <v>2.762</v>
      </c>
      <c r="AB902" s="15">
        <v>42.7</v>
      </c>
    </row>
    <row r="903" spans="1:28" ht="15" customHeight="1" x14ac:dyDescent="0.3">
      <c r="A903" s="15" t="s">
        <v>1031</v>
      </c>
      <c r="B903" s="15" t="s">
        <v>104</v>
      </c>
      <c r="C903" s="15" t="s">
        <v>99</v>
      </c>
      <c r="D903" s="15" t="s">
        <v>100</v>
      </c>
      <c r="E903" s="15" t="s">
        <v>101</v>
      </c>
      <c r="F903" s="15">
        <v>2.57</v>
      </c>
      <c r="G903" s="15">
        <v>1005</v>
      </c>
      <c r="H903" s="15">
        <v>26.3</v>
      </c>
      <c r="I903" s="15">
        <v>85</v>
      </c>
      <c r="J903" s="15">
        <v>6</v>
      </c>
      <c r="K903" s="15">
        <v>6.03</v>
      </c>
      <c r="L903" s="15">
        <v>25.3</v>
      </c>
      <c r="M903" s="15">
        <v>78</v>
      </c>
      <c r="N903" s="15">
        <v>95.5</v>
      </c>
      <c r="O903" s="15">
        <v>90.4</v>
      </c>
      <c r="P903" s="15" t="s">
        <v>107</v>
      </c>
      <c r="Q903" s="15">
        <v>277.10000000000002</v>
      </c>
      <c r="R903" s="15">
        <v>3.58</v>
      </c>
      <c r="S903" s="15">
        <v>0.97</v>
      </c>
      <c r="T903" s="15">
        <v>2.0099999999999998</v>
      </c>
      <c r="U903" s="15">
        <v>5.17</v>
      </c>
      <c r="V903" s="15">
        <v>27266</v>
      </c>
      <c r="W903" s="15">
        <v>192967</v>
      </c>
      <c r="X903" s="15">
        <v>140965</v>
      </c>
      <c r="Y903" s="15">
        <v>-52002</v>
      </c>
      <c r="Z903" s="15">
        <v>1919</v>
      </c>
      <c r="AA903" s="15">
        <v>2.694</v>
      </c>
      <c r="AB903" s="15">
        <v>68.599999999999994</v>
      </c>
    </row>
    <row r="904" spans="1:28" ht="15" customHeight="1" x14ac:dyDescent="0.3">
      <c r="A904" s="15" t="s">
        <v>1032</v>
      </c>
      <c r="B904" s="15" t="s">
        <v>126</v>
      </c>
      <c r="C904" s="15" t="s">
        <v>114</v>
      </c>
      <c r="D904" s="15" t="s">
        <v>115</v>
      </c>
      <c r="E904" s="15" t="s">
        <v>112</v>
      </c>
      <c r="F904" s="15">
        <v>3.03</v>
      </c>
      <c r="G904" s="15">
        <v>296.2</v>
      </c>
      <c r="H904" s="15">
        <v>24.9</v>
      </c>
      <c r="I904" s="15">
        <v>57.8</v>
      </c>
      <c r="J904" s="15">
        <v>7.1</v>
      </c>
      <c r="K904" s="15">
        <v>6.39</v>
      </c>
      <c r="L904" s="15">
        <v>25.4</v>
      </c>
      <c r="M904" s="15">
        <v>89</v>
      </c>
      <c r="N904" s="15">
        <v>70.8</v>
      </c>
      <c r="O904" s="15">
        <v>127.9</v>
      </c>
      <c r="P904" s="15" t="s">
        <v>116</v>
      </c>
      <c r="Q904" s="15">
        <v>216.8</v>
      </c>
      <c r="R904" s="15">
        <v>5.35</v>
      </c>
      <c r="S904" s="15">
        <v>0.86</v>
      </c>
      <c r="T904" s="15">
        <v>2.67</v>
      </c>
      <c r="U904" s="15">
        <v>8.09</v>
      </c>
      <c r="V904" s="15">
        <v>23385</v>
      </c>
      <c r="W904" s="15">
        <v>206999</v>
      </c>
      <c r="X904" s="15">
        <v>189185</v>
      </c>
      <c r="Y904" s="15">
        <v>-17814</v>
      </c>
      <c r="Z904" s="15">
        <v>2477</v>
      </c>
      <c r="AA904" s="15">
        <v>3.266</v>
      </c>
      <c r="AB904" s="15">
        <v>28.5</v>
      </c>
    </row>
    <row r="905" spans="1:28" ht="15" customHeight="1" x14ac:dyDescent="0.3">
      <c r="A905" s="15" t="s">
        <v>1033</v>
      </c>
      <c r="B905" s="15" t="s">
        <v>109</v>
      </c>
      <c r="C905" s="15" t="s">
        <v>114</v>
      </c>
      <c r="D905" s="15" t="s">
        <v>100</v>
      </c>
      <c r="E905" s="15" t="s">
        <v>120</v>
      </c>
      <c r="F905" s="15">
        <v>2.78</v>
      </c>
      <c r="G905" s="15">
        <v>474.7</v>
      </c>
      <c r="H905" s="15">
        <v>32.799999999999997</v>
      </c>
      <c r="I905" s="15">
        <v>35.5</v>
      </c>
      <c r="J905" s="15">
        <v>7.7</v>
      </c>
      <c r="K905" s="15">
        <v>6.25</v>
      </c>
      <c r="L905" s="15">
        <v>23.7</v>
      </c>
      <c r="M905" s="15">
        <v>144.5</v>
      </c>
      <c r="N905" s="15">
        <v>45.2</v>
      </c>
      <c r="O905" s="15">
        <v>112.2</v>
      </c>
      <c r="P905" s="15" t="s">
        <v>116</v>
      </c>
      <c r="Q905" s="15">
        <v>49.9</v>
      </c>
      <c r="R905" s="15">
        <v>6.28</v>
      </c>
      <c r="S905" s="15">
        <v>0.97</v>
      </c>
      <c r="T905" s="15">
        <v>1.53</v>
      </c>
      <c r="U905" s="15">
        <v>4.25</v>
      </c>
      <c r="V905" s="15">
        <v>25691</v>
      </c>
      <c r="W905" s="15">
        <v>218562</v>
      </c>
      <c r="X905" s="15">
        <v>109187</v>
      </c>
      <c r="Y905" s="15">
        <v>-109375</v>
      </c>
      <c r="Z905" s="15">
        <v>841</v>
      </c>
      <c r="AA905" s="15">
        <v>5.0540000000000003</v>
      </c>
      <c r="AB905" s="15">
        <v>35.799999999999997</v>
      </c>
    </row>
    <row r="906" spans="1:28" ht="15" customHeight="1" x14ac:dyDescent="0.3">
      <c r="A906" s="15" t="s">
        <v>1034</v>
      </c>
      <c r="B906" s="15" t="s">
        <v>122</v>
      </c>
      <c r="C906" s="15" t="s">
        <v>110</v>
      </c>
      <c r="D906" s="15" t="s">
        <v>132</v>
      </c>
      <c r="E906" s="15" t="s">
        <v>101</v>
      </c>
      <c r="F906" s="15">
        <v>4.7699999999999996</v>
      </c>
      <c r="G906" s="15">
        <v>1015</v>
      </c>
      <c r="H906" s="15">
        <v>31.9</v>
      </c>
      <c r="I906" s="15">
        <v>71.599999999999994</v>
      </c>
      <c r="J906" s="15">
        <v>6.9</v>
      </c>
      <c r="K906" s="15">
        <v>6.65</v>
      </c>
      <c r="L906" s="15">
        <v>31.2</v>
      </c>
      <c r="M906" s="15">
        <v>108.1</v>
      </c>
      <c r="N906" s="15">
        <v>38.9</v>
      </c>
      <c r="O906" s="15">
        <v>91.1</v>
      </c>
      <c r="P906" s="15" t="s">
        <v>107</v>
      </c>
      <c r="Q906" s="15">
        <v>203.1</v>
      </c>
      <c r="R906" s="15">
        <v>5.61</v>
      </c>
      <c r="S906" s="15">
        <v>0.67</v>
      </c>
      <c r="T906" s="15">
        <v>1.92</v>
      </c>
      <c r="U906" s="15">
        <v>9.16</v>
      </c>
      <c r="V906" s="15">
        <v>104521</v>
      </c>
      <c r="W906" s="15">
        <v>371336</v>
      </c>
      <c r="X906" s="15">
        <v>957412</v>
      </c>
      <c r="Y906" s="15">
        <v>586076</v>
      </c>
      <c r="Z906" s="15">
        <v>3264</v>
      </c>
      <c r="AA906" s="15">
        <v>2.806</v>
      </c>
      <c r="AB906" s="15">
        <v>59.3</v>
      </c>
    </row>
    <row r="907" spans="1:28" ht="15" customHeight="1" x14ac:dyDescent="0.3">
      <c r="A907" s="15" t="s">
        <v>1035</v>
      </c>
      <c r="B907" s="15" t="s">
        <v>122</v>
      </c>
      <c r="C907" s="15" t="s">
        <v>114</v>
      </c>
      <c r="D907" s="15" t="s">
        <v>115</v>
      </c>
      <c r="E907" s="15" t="s">
        <v>101</v>
      </c>
      <c r="F907" s="15">
        <v>5.86</v>
      </c>
      <c r="G907" s="15">
        <v>761.6</v>
      </c>
      <c r="H907" s="15">
        <v>29.6</v>
      </c>
      <c r="I907" s="15">
        <v>90.1</v>
      </c>
      <c r="J907" s="15">
        <v>6.1</v>
      </c>
      <c r="K907" s="15">
        <v>5.82</v>
      </c>
      <c r="L907" s="15">
        <v>27.6</v>
      </c>
      <c r="M907" s="15">
        <v>139</v>
      </c>
      <c r="N907" s="15">
        <v>78.8</v>
      </c>
      <c r="O907" s="15">
        <v>87.1</v>
      </c>
      <c r="P907" s="15" t="s">
        <v>102</v>
      </c>
      <c r="Q907" s="15">
        <v>306.8</v>
      </c>
      <c r="R907" s="15">
        <v>5.08</v>
      </c>
      <c r="S907" s="15">
        <v>0.97</v>
      </c>
      <c r="T907" s="15">
        <v>1.79</v>
      </c>
      <c r="U907" s="15">
        <v>10.49</v>
      </c>
      <c r="V907" s="15">
        <v>26460</v>
      </c>
      <c r="W907" s="15">
        <v>423272</v>
      </c>
      <c r="X907" s="15">
        <v>277565</v>
      </c>
      <c r="Y907" s="15">
        <v>-145707</v>
      </c>
      <c r="Z907" s="15">
        <v>7929</v>
      </c>
      <c r="AA907" s="15">
        <v>1.323</v>
      </c>
      <c r="AB907" s="15">
        <v>62.7</v>
      </c>
    </row>
    <row r="908" spans="1:28" ht="15" customHeight="1" x14ac:dyDescent="0.3">
      <c r="A908" s="15" t="s">
        <v>1036</v>
      </c>
      <c r="B908" s="15" t="s">
        <v>118</v>
      </c>
      <c r="C908" s="15" t="s">
        <v>152</v>
      </c>
      <c r="D908" s="15" t="s">
        <v>132</v>
      </c>
      <c r="E908" s="15" t="s">
        <v>112</v>
      </c>
      <c r="F908" s="15">
        <v>12.92</v>
      </c>
      <c r="G908" s="15"/>
      <c r="H908" s="15">
        <v>22.9</v>
      </c>
      <c r="I908" s="15">
        <v>61.9</v>
      </c>
      <c r="J908" s="15">
        <v>9.9</v>
      </c>
      <c r="K908" s="15">
        <v>7.35</v>
      </c>
      <c r="L908" s="15">
        <v>17.8</v>
      </c>
      <c r="M908" s="15">
        <v>114.1</v>
      </c>
      <c r="N908" s="15">
        <v>74.599999999999994</v>
      </c>
      <c r="O908" s="15">
        <v>88.7</v>
      </c>
      <c r="P908" s="15" t="s">
        <v>107</v>
      </c>
      <c r="Q908" s="15">
        <v>183.9</v>
      </c>
      <c r="R908" s="15">
        <v>7</v>
      </c>
      <c r="S908" s="15">
        <v>0.69</v>
      </c>
      <c r="T908" s="15">
        <v>1.51</v>
      </c>
      <c r="U908" s="15">
        <v>19.510000000000002</v>
      </c>
      <c r="V908" s="15">
        <v>107249</v>
      </c>
      <c r="W908" s="15">
        <v>991502</v>
      </c>
      <c r="X908" s="15">
        <v>2092428</v>
      </c>
      <c r="Y908" s="15">
        <v>1100926</v>
      </c>
      <c r="Z908" s="15">
        <v>11168</v>
      </c>
      <c r="AA908" s="15">
        <v>1.7470000000000001</v>
      </c>
      <c r="AB908" s="15">
        <v>34.4</v>
      </c>
    </row>
    <row r="909" spans="1:28" ht="15" customHeight="1" x14ac:dyDescent="0.3">
      <c r="A909" s="15" t="s">
        <v>1037</v>
      </c>
      <c r="B909" s="15" t="s">
        <v>126</v>
      </c>
      <c r="C909" s="15" t="s">
        <v>123</v>
      </c>
      <c r="D909" s="15" t="s">
        <v>106</v>
      </c>
      <c r="E909" s="15" t="s">
        <v>120</v>
      </c>
      <c r="F909" s="15">
        <v>14.57</v>
      </c>
      <c r="G909" s="15">
        <v>503</v>
      </c>
      <c r="H909" s="15">
        <v>30.8</v>
      </c>
      <c r="I909" s="15">
        <v>44.5</v>
      </c>
      <c r="J909" s="15">
        <v>9.4</v>
      </c>
      <c r="K909" s="15">
        <v>7</v>
      </c>
      <c r="L909" s="15">
        <v>29.1</v>
      </c>
      <c r="M909" s="15">
        <v>74</v>
      </c>
      <c r="N909" s="15">
        <v>49.6</v>
      </c>
      <c r="O909" s="15">
        <v>79.099999999999994</v>
      </c>
      <c r="P909" s="15" t="s">
        <v>107</v>
      </c>
      <c r="Q909" s="15">
        <v>320.89999999999998</v>
      </c>
      <c r="R909" s="15">
        <v>2.2200000000000002</v>
      </c>
      <c r="S909" s="15">
        <v>0.92</v>
      </c>
      <c r="T909" s="15">
        <v>2.35</v>
      </c>
      <c r="U909" s="15">
        <v>34.24</v>
      </c>
      <c r="V909" s="15">
        <v>18717</v>
      </c>
      <c r="W909" s="15">
        <v>1258745</v>
      </c>
      <c r="X909" s="15">
        <v>640870</v>
      </c>
      <c r="Y909" s="15">
        <v>-617875</v>
      </c>
      <c r="Z909" s="15">
        <v>10657</v>
      </c>
      <c r="AA909" s="15">
        <v>3.2130000000000001</v>
      </c>
      <c r="AB909" s="15">
        <v>36.700000000000003</v>
      </c>
    </row>
    <row r="910" spans="1:28" ht="15" customHeight="1" x14ac:dyDescent="0.3">
      <c r="A910" s="15" t="s">
        <v>1038</v>
      </c>
      <c r="B910" s="15" t="s">
        <v>146</v>
      </c>
      <c r="C910" s="15" t="s">
        <v>114</v>
      </c>
      <c r="D910" s="15" t="s">
        <v>111</v>
      </c>
      <c r="E910" s="15" t="s">
        <v>101</v>
      </c>
      <c r="F910" s="15">
        <v>8.65</v>
      </c>
      <c r="G910" s="15">
        <v>998.3</v>
      </c>
      <c r="H910" s="15">
        <v>25.9</v>
      </c>
      <c r="I910" s="15">
        <v>65.099999999999994</v>
      </c>
      <c r="J910" s="15">
        <v>6.7</v>
      </c>
      <c r="K910" s="15">
        <v>6.37</v>
      </c>
      <c r="L910" s="15">
        <v>17.3</v>
      </c>
      <c r="M910" s="15">
        <v>94.1</v>
      </c>
      <c r="N910" s="15">
        <v>46.4</v>
      </c>
      <c r="O910" s="15">
        <v>48.4</v>
      </c>
      <c r="P910" s="15" t="s">
        <v>107</v>
      </c>
      <c r="Q910" s="15">
        <v>113.3</v>
      </c>
      <c r="R910" s="15">
        <v>5.83</v>
      </c>
      <c r="S910" s="15">
        <v>0.71</v>
      </c>
      <c r="T910" s="15">
        <v>1.05</v>
      </c>
      <c r="U910" s="15">
        <v>9.08</v>
      </c>
      <c r="V910" s="15">
        <v>68506</v>
      </c>
      <c r="W910" s="15">
        <v>595168</v>
      </c>
      <c r="X910" s="15">
        <v>622034</v>
      </c>
      <c r="Y910" s="15">
        <v>26866</v>
      </c>
      <c r="Z910" s="15">
        <v>3753</v>
      </c>
      <c r="AA910" s="15">
        <v>2.419</v>
      </c>
      <c r="AB910" s="15">
        <v>59</v>
      </c>
    </row>
    <row r="911" spans="1:28" ht="15" customHeight="1" x14ac:dyDescent="0.3">
      <c r="A911" s="15" t="s">
        <v>1039</v>
      </c>
      <c r="B911" s="15" t="s">
        <v>109</v>
      </c>
      <c r="C911" s="15" t="s">
        <v>152</v>
      </c>
      <c r="D911" s="15" t="s">
        <v>177</v>
      </c>
      <c r="E911" s="15" t="s">
        <v>112</v>
      </c>
      <c r="F911" s="15">
        <v>5.66</v>
      </c>
      <c r="G911" s="15">
        <v>354.4</v>
      </c>
      <c r="H911" s="15">
        <v>21.6</v>
      </c>
      <c r="I911" s="15">
        <v>75.5</v>
      </c>
      <c r="J911" s="15">
        <v>7.9</v>
      </c>
      <c r="K911" s="15">
        <v>5.9</v>
      </c>
      <c r="L911" s="15">
        <v>26.9</v>
      </c>
      <c r="M911" s="15">
        <v>72.7</v>
      </c>
      <c r="N911" s="15">
        <v>58.9</v>
      </c>
      <c r="O911" s="15">
        <v>128</v>
      </c>
      <c r="P911" s="15" t="s">
        <v>102</v>
      </c>
      <c r="Q911" s="15">
        <v>92.5</v>
      </c>
      <c r="R911" s="15">
        <v>7.99</v>
      </c>
      <c r="S911" s="15">
        <v>0.93</v>
      </c>
      <c r="T911" s="15">
        <v>23.68</v>
      </c>
      <c r="U911" s="15">
        <v>134.03</v>
      </c>
      <c r="V911" s="15">
        <v>3530</v>
      </c>
      <c r="W911" s="15">
        <v>371329</v>
      </c>
      <c r="X911" s="15">
        <v>473126</v>
      </c>
      <c r="Y911" s="15">
        <v>101797</v>
      </c>
      <c r="Z911" s="15">
        <v>7897</v>
      </c>
      <c r="AA911" s="15">
        <v>16.972000000000001</v>
      </c>
      <c r="AB911" s="15">
        <v>27.3</v>
      </c>
    </row>
    <row r="912" spans="1:28" ht="15" customHeight="1" x14ac:dyDescent="0.3">
      <c r="A912" s="15" t="s">
        <v>1040</v>
      </c>
      <c r="B912" s="15" t="s">
        <v>98</v>
      </c>
      <c r="C912" s="15" t="s">
        <v>134</v>
      </c>
      <c r="D912" s="15" t="s">
        <v>144</v>
      </c>
      <c r="E912" s="15" t="s">
        <v>112</v>
      </c>
      <c r="F912" s="15">
        <v>3.18</v>
      </c>
      <c r="G912" s="15">
        <v>664.8</v>
      </c>
      <c r="H912" s="15">
        <v>24.4</v>
      </c>
      <c r="I912" s="15">
        <v>45.7</v>
      </c>
      <c r="J912" s="15">
        <v>7.7</v>
      </c>
      <c r="K912" s="15">
        <v>7.12</v>
      </c>
      <c r="L912" s="15">
        <v>31.6</v>
      </c>
      <c r="M912" s="15">
        <v>150.4</v>
      </c>
      <c r="N912" s="15">
        <v>31.6</v>
      </c>
      <c r="O912" s="15">
        <v>90</v>
      </c>
      <c r="P912" s="15" t="s">
        <v>116</v>
      </c>
      <c r="Q912" s="15">
        <v>127.4</v>
      </c>
      <c r="R912" s="15">
        <v>3.53</v>
      </c>
      <c r="S912" s="15">
        <v>0.89</v>
      </c>
      <c r="T912" s="15">
        <v>1.27</v>
      </c>
      <c r="U912" s="15">
        <v>4.04</v>
      </c>
      <c r="V912" s="15">
        <v>62372</v>
      </c>
      <c r="W912" s="15">
        <v>216090</v>
      </c>
      <c r="X912" s="15">
        <v>251983</v>
      </c>
      <c r="Y912" s="15">
        <v>35893</v>
      </c>
      <c r="Z912" s="15">
        <v>778</v>
      </c>
      <c r="AA912" s="15">
        <v>5.1929999999999996</v>
      </c>
      <c r="AB912" s="15">
        <v>37.9</v>
      </c>
    </row>
    <row r="913" spans="1:28" ht="15" customHeight="1" x14ac:dyDescent="0.3">
      <c r="A913" s="15" t="s">
        <v>1041</v>
      </c>
      <c r="B913" s="15" t="s">
        <v>137</v>
      </c>
      <c r="C913" s="15" t="s">
        <v>123</v>
      </c>
      <c r="D913" s="15" t="s">
        <v>106</v>
      </c>
      <c r="E913" s="15" t="s">
        <v>112</v>
      </c>
      <c r="F913" s="15">
        <v>14.01</v>
      </c>
      <c r="G913" s="15">
        <v>275.2</v>
      </c>
      <c r="H913" s="15">
        <v>25.4</v>
      </c>
      <c r="I913" s="15">
        <v>49.8</v>
      </c>
      <c r="J913" s="15">
        <v>8.8000000000000007</v>
      </c>
      <c r="K913" s="15">
        <v>6.41</v>
      </c>
      <c r="L913" s="15">
        <v>14.5</v>
      </c>
      <c r="M913" s="15">
        <v>117.2</v>
      </c>
      <c r="N913" s="15">
        <v>49.1</v>
      </c>
      <c r="O913" s="15">
        <v>132.6</v>
      </c>
      <c r="P913" s="15" t="s">
        <v>102</v>
      </c>
      <c r="Q913" s="15">
        <v>233.3</v>
      </c>
      <c r="R913" s="15">
        <v>6.99</v>
      </c>
      <c r="S913" s="15">
        <v>0.92</v>
      </c>
      <c r="T913" s="15">
        <v>3.83</v>
      </c>
      <c r="U913" s="15">
        <v>53.66</v>
      </c>
      <c r="V913" s="15">
        <v>16345</v>
      </c>
      <c r="W913" s="15">
        <v>988346</v>
      </c>
      <c r="X913" s="15">
        <v>877073</v>
      </c>
      <c r="Y913" s="15">
        <v>-111273</v>
      </c>
      <c r="Z913" s="15">
        <v>5885</v>
      </c>
      <c r="AA913" s="15">
        <v>9.1180000000000003</v>
      </c>
      <c r="AB913" s="15">
        <v>14.1</v>
      </c>
    </row>
    <row r="914" spans="1:28" ht="15" customHeight="1" x14ac:dyDescent="0.3">
      <c r="A914" s="15" t="s">
        <v>1042</v>
      </c>
      <c r="B914" s="15" t="s">
        <v>146</v>
      </c>
      <c r="C914" s="15" t="s">
        <v>123</v>
      </c>
      <c r="D914" s="15" t="s">
        <v>177</v>
      </c>
      <c r="E914" s="15" t="s">
        <v>101</v>
      </c>
      <c r="F914" s="15">
        <v>3.97</v>
      </c>
      <c r="G914" s="15">
        <v>1018.3</v>
      </c>
      <c r="H914" s="15">
        <v>23.6</v>
      </c>
      <c r="I914" s="15">
        <v>68.400000000000006</v>
      </c>
      <c r="J914" s="15">
        <v>7.6</v>
      </c>
      <c r="K914" s="15">
        <v>6.5</v>
      </c>
      <c r="L914" s="15">
        <v>30.4</v>
      </c>
      <c r="M914" s="15">
        <v>119.3</v>
      </c>
      <c r="N914" s="15">
        <v>62.4</v>
      </c>
      <c r="O914" s="15">
        <v>90.9</v>
      </c>
      <c r="P914" s="15" t="s">
        <v>116</v>
      </c>
      <c r="Q914" s="15">
        <v>326</v>
      </c>
      <c r="R914" s="15">
        <v>9.44</v>
      </c>
      <c r="S914" s="15">
        <v>0.95</v>
      </c>
      <c r="T914" s="15">
        <v>59.44</v>
      </c>
      <c r="U914" s="15">
        <v>235.98</v>
      </c>
      <c r="V914" s="15">
        <v>3141</v>
      </c>
      <c r="W914" s="15">
        <v>310668</v>
      </c>
      <c r="X914" s="15">
        <v>741213</v>
      </c>
      <c r="Y914" s="15">
        <v>430545</v>
      </c>
      <c r="Z914" s="15">
        <v>3865</v>
      </c>
      <c r="AA914" s="15">
        <v>61.055999999999997</v>
      </c>
      <c r="AB914" s="15">
        <v>37.700000000000003</v>
      </c>
    </row>
    <row r="915" spans="1:28" ht="15" customHeight="1" x14ac:dyDescent="0.3">
      <c r="A915" s="15" t="s">
        <v>1043</v>
      </c>
      <c r="B915" s="15" t="s">
        <v>104</v>
      </c>
      <c r="C915" s="15" t="s">
        <v>170</v>
      </c>
      <c r="D915" s="15" t="s">
        <v>115</v>
      </c>
      <c r="E915" s="15" t="s">
        <v>101</v>
      </c>
      <c r="F915" s="15">
        <v>5.14</v>
      </c>
      <c r="G915" s="15">
        <v>795.9</v>
      </c>
      <c r="H915" s="15">
        <v>28.8</v>
      </c>
      <c r="I915" s="15">
        <v>60.3</v>
      </c>
      <c r="J915" s="15">
        <v>6.7</v>
      </c>
      <c r="K915" s="15">
        <v>7.5</v>
      </c>
      <c r="L915" s="15">
        <v>34.9</v>
      </c>
      <c r="M915" s="15">
        <v>139.1</v>
      </c>
      <c r="N915" s="15">
        <v>59.9</v>
      </c>
      <c r="O915" s="15">
        <v>78.599999999999994</v>
      </c>
      <c r="P915" s="15" t="s">
        <v>116</v>
      </c>
      <c r="Q915" s="15">
        <v>266.5</v>
      </c>
      <c r="R915" s="15">
        <v>4.59</v>
      </c>
      <c r="S915" s="15">
        <v>0.91</v>
      </c>
      <c r="T915" s="15">
        <v>1.44</v>
      </c>
      <c r="U915" s="15">
        <v>7.4</v>
      </c>
      <c r="V915" s="15">
        <v>20660</v>
      </c>
      <c r="W915" s="15">
        <v>346165</v>
      </c>
      <c r="X915" s="15">
        <v>152884</v>
      </c>
      <c r="Y915" s="15">
        <v>-193281</v>
      </c>
      <c r="Z915" s="15">
        <v>4241</v>
      </c>
      <c r="AA915" s="15">
        <v>1.7450000000000001</v>
      </c>
      <c r="AB915" s="15">
        <v>62.9</v>
      </c>
    </row>
    <row r="916" spans="1:28" ht="15" customHeight="1" x14ac:dyDescent="0.3">
      <c r="A916" s="15" t="s">
        <v>1044</v>
      </c>
      <c r="B916" s="15" t="s">
        <v>98</v>
      </c>
      <c r="C916" s="15" t="s">
        <v>170</v>
      </c>
      <c r="D916" s="15" t="s">
        <v>132</v>
      </c>
      <c r="E916" s="15" t="s">
        <v>101</v>
      </c>
      <c r="F916" s="15">
        <v>2.79</v>
      </c>
      <c r="G916" s="15">
        <v>1003.7</v>
      </c>
      <c r="H916" s="15">
        <v>28.7</v>
      </c>
      <c r="I916" s="15">
        <v>73.3</v>
      </c>
      <c r="J916" s="15">
        <v>7.8</v>
      </c>
      <c r="K916" s="15">
        <v>7.52</v>
      </c>
      <c r="L916" s="15">
        <v>36.700000000000003</v>
      </c>
      <c r="M916" s="15">
        <v>112.5</v>
      </c>
      <c r="N916" s="15">
        <v>77.900000000000006</v>
      </c>
      <c r="O916" s="15">
        <v>104.9</v>
      </c>
      <c r="P916" s="15" t="s">
        <v>107</v>
      </c>
      <c r="Q916" s="15">
        <v>179</v>
      </c>
      <c r="R916" s="15">
        <v>7.62</v>
      </c>
      <c r="S916" s="15">
        <v>0.82</v>
      </c>
      <c r="T916" s="15">
        <v>0.91</v>
      </c>
      <c r="U916" s="15">
        <v>2.54</v>
      </c>
      <c r="V916" s="15">
        <v>108460</v>
      </c>
      <c r="W916" s="15">
        <v>182075</v>
      </c>
      <c r="X916" s="15">
        <v>275488</v>
      </c>
      <c r="Y916" s="15">
        <v>93413</v>
      </c>
      <c r="Z916" s="15">
        <v>2433</v>
      </c>
      <c r="AA916" s="15">
        <v>1.044</v>
      </c>
      <c r="AB916" s="15">
        <v>53.8</v>
      </c>
    </row>
    <row r="917" spans="1:28" ht="15" customHeight="1" x14ac:dyDescent="0.3">
      <c r="A917" s="15" t="s">
        <v>1045</v>
      </c>
      <c r="B917" s="15" t="s">
        <v>118</v>
      </c>
      <c r="C917" s="15" t="s">
        <v>119</v>
      </c>
      <c r="D917" s="15" t="s">
        <v>111</v>
      </c>
      <c r="E917" s="15" t="s">
        <v>112</v>
      </c>
      <c r="F917" s="15">
        <v>4.24</v>
      </c>
      <c r="G917" s="15">
        <v>319.39999999999998</v>
      </c>
      <c r="H917" s="15">
        <v>22.3</v>
      </c>
      <c r="I917" s="15">
        <v>53.7</v>
      </c>
      <c r="J917" s="15">
        <v>7</v>
      </c>
      <c r="K917" s="15">
        <v>7.17</v>
      </c>
      <c r="L917" s="15">
        <v>24.1</v>
      </c>
      <c r="M917" s="15">
        <v>107.8</v>
      </c>
      <c r="N917" s="15">
        <v>77.400000000000006</v>
      </c>
      <c r="O917" s="15">
        <v>50.5</v>
      </c>
      <c r="P917" s="15" t="s">
        <v>102</v>
      </c>
      <c r="Q917" s="15">
        <v>177.4</v>
      </c>
      <c r="R917" s="15">
        <v>6.59</v>
      </c>
      <c r="S917" s="15">
        <v>0.83</v>
      </c>
      <c r="T917" s="15">
        <v>0.99</v>
      </c>
      <c r="U917" s="15">
        <v>4.2</v>
      </c>
      <c r="V917" s="15">
        <v>75399</v>
      </c>
      <c r="W917" s="15">
        <v>210147</v>
      </c>
      <c r="X917" s="15">
        <v>316676</v>
      </c>
      <c r="Y917" s="15">
        <v>106529</v>
      </c>
      <c r="Z917" s="15">
        <v>1135</v>
      </c>
      <c r="AA917" s="15">
        <v>3.7</v>
      </c>
      <c r="AB917" s="15">
        <v>16.7</v>
      </c>
    </row>
    <row r="918" spans="1:28" ht="15" customHeight="1" x14ac:dyDescent="0.3">
      <c r="A918" s="15" t="s">
        <v>1046</v>
      </c>
      <c r="B918" s="15" t="s">
        <v>98</v>
      </c>
      <c r="C918" s="15" t="s">
        <v>105</v>
      </c>
      <c r="D918" s="15" t="s">
        <v>130</v>
      </c>
      <c r="E918" s="15" t="s">
        <v>120</v>
      </c>
      <c r="F918" s="15">
        <v>9.0500000000000007</v>
      </c>
      <c r="G918" s="15">
        <v>407.6</v>
      </c>
      <c r="H918" s="15">
        <v>33.299999999999997</v>
      </c>
      <c r="I918" s="15">
        <v>53</v>
      </c>
      <c r="J918" s="15">
        <v>8</v>
      </c>
      <c r="K918" s="15">
        <v>6.52</v>
      </c>
      <c r="L918" s="15">
        <v>15.1</v>
      </c>
      <c r="M918" s="15">
        <v>67.599999999999994</v>
      </c>
      <c r="N918" s="15">
        <v>79.900000000000006</v>
      </c>
      <c r="O918" s="15">
        <v>79.2</v>
      </c>
      <c r="P918" s="15" t="s">
        <v>107</v>
      </c>
      <c r="Q918" s="15">
        <v>204.7</v>
      </c>
      <c r="R918" s="15">
        <v>3</v>
      </c>
      <c r="S918" s="15">
        <v>0.66</v>
      </c>
      <c r="T918" s="15">
        <v>1.21</v>
      </c>
      <c r="U918" s="15">
        <v>10.95</v>
      </c>
      <c r="V918" s="15">
        <v>50901</v>
      </c>
      <c r="W918" s="15">
        <v>564523</v>
      </c>
      <c r="X918" s="15">
        <v>557366</v>
      </c>
      <c r="Y918" s="15">
        <v>-7157</v>
      </c>
      <c r="Z918" s="15">
        <v>6585</v>
      </c>
      <c r="AA918" s="15">
        <v>1.663</v>
      </c>
      <c r="AB918" s="15">
        <v>52.8</v>
      </c>
    </row>
    <row r="919" spans="1:28" ht="15" customHeight="1" x14ac:dyDescent="0.3">
      <c r="A919" s="15" t="s">
        <v>1047</v>
      </c>
      <c r="B919" s="15" t="s">
        <v>146</v>
      </c>
      <c r="C919" s="15" t="s">
        <v>134</v>
      </c>
      <c r="D919" s="15" t="s">
        <v>130</v>
      </c>
      <c r="E919" s="15" t="s">
        <v>101</v>
      </c>
      <c r="F919" s="15">
        <v>10.31</v>
      </c>
      <c r="G919" s="15">
        <v>953.1</v>
      </c>
      <c r="H919" s="15">
        <v>25.6</v>
      </c>
      <c r="I919" s="15">
        <v>71</v>
      </c>
      <c r="J919" s="15">
        <v>5.2</v>
      </c>
      <c r="K919" s="15">
        <v>6.2</v>
      </c>
      <c r="L919" s="15">
        <v>33.5</v>
      </c>
      <c r="M919" s="15">
        <v>98.7</v>
      </c>
      <c r="N919" s="15">
        <v>52.5</v>
      </c>
      <c r="O919" s="15">
        <v>96.4</v>
      </c>
      <c r="P919" s="15" t="s">
        <v>127</v>
      </c>
      <c r="Q919" s="15">
        <v>121.2</v>
      </c>
      <c r="R919" s="15">
        <v>8.0500000000000007</v>
      </c>
      <c r="S919" s="15">
        <v>0.75</v>
      </c>
      <c r="T919" s="15">
        <v>1.49</v>
      </c>
      <c r="U919" s="15">
        <v>15.36</v>
      </c>
      <c r="V919" s="15">
        <v>70226</v>
      </c>
      <c r="W919" s="15">
        <v>626027</v>
      </c>
      <c r="X919" s="15">
        <v>1078671</v>
      </c>
      <c r="Y919" s="15">
        <v>452644</v>
      </c>
      <c r="Z919" s="15">
        <v>7618</v>
      </c>
      <c r="AA919" s="15">
        <v>2.016</v>
      </c>
      <c r="AB919" s="15">
        <v>37.1</v>
      </c>
    </row>
    <row r="920" spans="1:28" ht="15" customHeight="1" x14ac:dyDescent="0.3">
      <c r="A920" s="15" t="s">
        <v>1048</v>
      </c>
      <c r="B920" s="15" t="s">
        <v>126</v>
      </c>
      <c r="C920" s="15" t="s">
        <v>99</v>
      </c>
      <c r="D920" s="15" t="s">
        <v>132</v>
      </c>
      <c r="E920" s="15" t="s">
        <v>112</v>
      </c>
      <c r="F920" s="15">
        <v>3.94</v>
      </c>
      <c r="G920" s="15">
        <v>395.8</v>
      </c>
      <c r="H920" s="15">
        <v>23.1</v>
      </c>
      <c r="I920" s="15">
        <v>59.1</v>
      </c>
      <c r="J920" s="15">
        <v>8.1</v>
      </c>
      <c r="K920" s="15">
        <v>6.69</v>
      </c>
      <c r="L920" s="15">
        <v>26.4</v>
      </c>
      <c r="M920" s="15">
        <v>190.6</v>
      </c>
      <c r="N920" s="15">
        <v>58.7</v>
      </c>
      <c r="O920" s="15">
        <v>107.3</v>
      </c>
      <c r="P920" s="15" t="s">
        <v>127</v>
      </c>
      <c r="Q920" s="15">
        <v>254.2</v>
      </c>
      <c r="R920" s="15">
        <v>3.41</v>
      </c>
      <c r="S920" s="15">
        <v>0.83</v>
      </c>
      <c r="T920" s="15">
        <v>2.2799999999999998</v>
      </c>
      <c r="U920" s="15">
        <v>8.98</v>
      </c>
      <c r="V920" s="15">
        <v>110770</v>
      </c>
      <c r="W920" s="15">
        <v>302231</v>
      </c>
      <c r="X920" s="15">
        <v>994715</v>
      </c>
      <c r="Y920" s="15">
        <v>692484</v>
      </c>
      <c r="Z920" s="15">
        <v>2621</v>
      </c>
      <c r="AA920" s="15">
        <v>3.4260000000000002</v>
      </c>
      <c r="AB920" s="15">
        <v>33.6</v>
      </c>
    </row>
    <row r="921" spans="1:28" ht="15" customHeight="1" x14ac:dyDescent="0.3">
      <c r="A921" s="15" t="s">
        <v>1049</v>
      </c>
      <c r="B921" s="15" t="s">
        <v>109</v>
      </c>
      <c r="C921" s="15" t="s">
        <v>152</v>
      </c>
      <c r="D921" s="15" t="s">
        <v>100</v>
      </c>
      <c r="E921" s="15" t="s">
        <v>101</v>
      </c>
      <c r="F921" s="15">
        <v>14.37</v>
      </c>
      <c r="G921" s="15">
        <v>1067.5999999999999</v>
      </c>
      <c r="H921" s="15">
        <v>26.5</v>
      </c>
      <c r="I921" s="15">
        <v>88.4</v>
      </c>
      <c r="J921" s="15">
        <v>7.2</v>
      </c>
      <c r="K921" s="15">
        <v>6.98</v>
      </c>
      <c r="L921" s="15">
        <v>27.7</v>
      </c>
      <c r="M921" s="15">
        <v>168.6</v>
      </c>
      <c r="N921" s="15">
        <v>64.3</v>
      </c>
      <c r="O921" s="15">
        <v>83.3</v>
      </c>
      <c r="P921" s="15" t="s">
        <v>102</v>
      </c>
      <c r="Q921" s="15">
        <v>290.10000000000002</v>
      </c>
      <c r="R921" s="15">
        <v>4.4000000000000004</v>
      </c>
      <c r="S921" s="15">
        <v>0.89</v>
      </c>
      <c r="T921" s="15">
        <v>2.83</v>
      </c>
      <c r="U921" s="15">
        <v>40.67</v>
      </c>
      <c r="V921" s="15">
        <v>18429</v>
      </c>
      <c r="W921" s="15">
        <v>1126510</v>
      </c>
      <c r="X921" s="15">
        <v>749507</v>
      </c>
      <c r="Y921" s="15">
        <v>-377003</v>
      </c>
      <c r="Z921" s="15">
        <v>6006</v>
      </c>
      <c r="AA921" s="15">
        <v>6.7720000000000002</v>
      </c>
      <c r="AB921" s="15">
        <v>67.900000000000006</v>
      </c>
    </row>
    <row r="922" spans="1:28" ht="15" customHeight="1" x14ac:dyDescent="0.3">
      <c r="A922" s="15" t="s">
        <v>1050</v>
      </c>
      <c r="B922" s="15" t="s">
        <v>118</v>
      </c>
      <c r="C922" s="15" t="s">
        <v>152</v>
      </c>
      <c r="D922" s="15" t="s">
        <v>144</v>
      </c>
      <c r="E922" s="15" t="s">
        <v>112</v>
      </c>
      <c r="F922" s="15">
        <v>12.07</v>
      </c>
      <c r="G922" s="15">
        <v>361.5</v>
      </c>
      <c r="H922" s="15">
        <v>26.3</v>
      </c>
      <c r="I922" s="15">
        <v>57</v>
      </c>
      <c r="J922" s="15">
        <v>7.9</v>
      </c>
      <c r="K922" s="15">
        <v>6.88</v>
      </c>
      <c r="L922" s="15">
        <v>17.3</v>
      </c>
      <c r="M922" s="15">
        <v>83.1</v>
      </c>
      <c r="N922" s="15">
        <v>48.2</v>
      </c>
      <c r="O922" s="15">
        <v>144.1</v>
      </c>
      <c r="P922" s="15" t="s">
        <v>102</v>
      </c>
      <c r="Q922" s="15">
        <v>175.4</v>
      </c>
      <c r="R922" s="15">
        <v>3.61</v>
      </c>
      <c r="S922" s="15">
        <v>0.8</v>
      </c>
      <c r="T922" s="15">
        <v>1.56</v>
      </c>
      <c r="U922" s="15">
        <v>18.829999999999998</v>
      </c>
      <c r="V922" s="15">
        <v>56713</v>
      </c>
      <c r="W922" s="15">
        <v>902208</v>
      </c>
      <c r="X922" s="15">
        <v>1067906</v>
      </c>
      <c r="Y922" s="15">
        <v>165698</v>
      </c>
      <c r="Z922" s="15">
        <v>4485</v>
      </c>
      <c r="AA922" s="15">
        <v>4.1980000000000004</v>
      </c>
      <c r="AB922" s="15">
        <v>52.4</v>
      </c>
    </row>
    <row r="923" spans="1:28" ht="15" customHeight="1" x14ac:dyDescent="0.3">
      <c r="A923" s="15" t="s">
        <v>1051</v>
      </c>
      <c r="B923" s="15" t="s">
        <v>118</v>
      </c>
      <c r="C923" s="15" t="s">
        <v>152</v>
      </c>
      <c r="D923" s="15" t="s">
        <v>132</v>
      </c>
      <c r="E923" s="15" t="s">
        <v>101</v>
      </c>
      <c r="F923" s="15">
        <v>2.86</v>
      </c>
      <c r="G923" s="15">
        <v>845.3</v>
      </c>
      <c r="H923" s="15">
        <v>29.9</v>
      </c>
      <c r="I923" s="15">
        <v>91.8</v>
      </c>
      <c r="J923" s="15">
        <v>7.6</v>
      </c>
      <c r="K923" s="15">
        <v>7.78</v>
      </c>
      <c r="L923" s="15">
        <v>30.5</v>
      </c>
      <c r="M923" s="15">
        <v>151.69999999999999</v>
      </c>
      <c r="N923" s="15">
        <v>60</v>
      </c>
      <c r="O923" s="15">
        <v>119.8</v>
      </c>
      <c r="P923" s="15" t="s">
        <v>116</v>
      </c>
      <c r="Q923" s="15">
        <v>188.2</v>
      </c>
      <c r="R923" s="15">
        <v>6.97</v>
      </c>
      <c r="S923" s="15">
        <v>0.88</v>
      </c>
      <c r="T923" s="15">
        <v>0.64</v>
      </c>
      <c r="U923" s="15">
        <v>1.83</v>
      </c>
      <c r="V923" s="15">
        <v>97462</v>
      </c>
      <c r="W923" s="15">
        <v>211516</v>
      </c>
      <c r="X923" s="15">
        <v>178355</v>
      </c>
      <c r="Y923" s="15">
        <v>-33161</v>
      </c>
      <c r="Z923" s="15">
        <v>841</v>
      </c>
      <c r="AA923" s="15">
        <v>2.1760000000000002</v>
      </c>
      <c r="AB923" s="15">
        <v>39.299999999999997</v>
      </c>
    </row>
    <row r="924" spans="1:28" ht="15" customHeight="1" x14ac:dyDescent="0.3">
      <c r="A924" s="15" t="s">
        <v>1052</v>
      </c>
      <c r="B924" s="15" t="s">
        <v>122</v>
      </c>
      <c r="C924" s="15" t="s">
        <v>134</v>
      </c>
      <c r="D924" s="15" t="s">
        <v>100</v>
      </c>
      <c r="E924" s="15" t="s">
        <v>120</v>
      </c>
      <c r="F924" s="15">
        <v>2.4700000000000002</v>
      </c>
      <c r="G924" s="15">
        <v>128.4</v>
      </c>
      <c r="H924" s="15">
        <v>30.1</v>
      </c>
      <c r="I924" s="15">
        <v>36.799999999999997</v>
      </c>
      <c r="J924" s="15">
        <v>7.3</v>
      </c>
      <c r="K924" s="15">
        <v>7.1</v>
      </c>
      <c r="L924" s="15">
        <v>15.1</v>
      </c>
      <c r="M924" s="15">
        <v>112.4</v>
      </c>
      <c r="N924" s="15">
        <v>60.1</v>
      </c>
      <c r="O924" s="15">
        <v>143</v>
      </c>
      <c r="P924" s="15" t="s">
        <v>116</v>
      </c>
      <c r="Q924" s="15">
        <v>196.1</v>
      </c>
      <c r="R924" s="15">
        <v>6.96</v>
      </c>
      <c r="S924" s="15">
        <v>0.8</v>
      </c>
      <c r="T924" s="15">
        <v>1.54</v>
      </c>
      <c r="U924" s="15">
        <v>3.8</v>
      </c>
      <c r="V924" s="15">
        <v>21004</v>
      </c>
      <c r="W924" s="15">
        <v>159581</v>
      </c>
      <c r="X924" s="15">
        <v>79815</v>
      </c>
      <c r="Y924" s="15">
        <v>-79766</v>
      </c>
      <c r="Z924" s="15">
        <v>694</v>
      </c>
      <c r="AA924" s="15">
        <v>5.476</v>
      </c>
      <c r="AB924" s="15">
        <v>34.4</v>
      </c>
    </row>
    <row r="925" spans="1:28" ht="15" customHeight="1" x14ac:dyDescent="0.3">
      <c r="A925" s="15" t="s">
        <v>1053</v>
      </c>
      <c r="B925" s="15" t="s">
        <v>118</v>
      </c>
      <c r="C925" s="15" t="s">
        <v>110</v>
      </c>
      <c r="D925" s="15" t="s">
        <v>144</v>
      </c>
      <c r="E925" s="15" t="s">
        <v>120</v>
      </c>
      <c r="F925" s="15">
        <v>13.66</v>
      </c>
      <c r="G925" s="15">
        <v>232.6</v>
      </c>
      <c r="H925" s="15">
        <v>33.9</v>
      </c>
      <c r="I925" s="15">
        <v>43.6</v>
      </c>
      <c r="J925" s="15">
        <v>7.3</v>
      </c>
      <c r="K925" s="15">
        <v>5.64</v>
      </c>
      <c r="L925" s="15">
        <v>23.3</v>
      </c>
      <c r="M925" s="15">
        <v>183</v>
      </c>
      <c r="N925" s="15">
        <v>24.3</v>
      </c>
      <c r="O925" s="15">
        <v>136.69999999999999</v>
      </c>
      <c r="P925" s="15" t="s">
        <v>127</v>
      </c>
      <c r="Q925" s="15">
        <v>168.7</v>
      </c>
      <c r="R925" s="15">
        <v>4.68</v>
      </c>
      <c r="S925" s="15">
        <v>0.7</v>
      </c>
      <c r="T925" s="15">
        <v>0.3</v>
      </c>
      <c r="U925" s="15">
        <v>4.0999999999999996</v>
      </c>
      <c r="V925" s="15">
        <v>58792</v>
      </c>
      <c r="W925" s="15">
        <v>915351</v>
      </c>
      <c r="X925" s="15">
        <v>241047</v>
      </c>
      <c r="Y925" s="15">
        <v>-674304</v>
      </c>
      <c r="Z925" s="15">
        <v>8111</v>
      </c>
      <c r="AA925" s="15">
        <v>0.505</v>
      </c>
      <c r="AB925" s="15">
        <v>38.1</v>
      </c>
    </row>
    <row r="926" spans="1:28" ht="15" customHeight="1" x14ac:dyDescent="0.3">
      <c r="A926" s="15" t="s">
        <v>1054</v>
      </c>
      <c r="B926" s="15" t="s">
        <v>137</v>
      </c>
      <c r="C926" s="15" t="s">
        <v>170</v>
      </c>
      <c r="D926" s="15" t="s">
        <v>177</v>
      </c>
      <c r="E926" s="15" t="s">
        <v>112</v>
      </c>
      <c r="F926" s="15">
        <v>11.42</v>
      </c>
      <c r="G926" s="15">
        <v>314.60000000000002</v>
      </c>
      <c r="H926" s="15">
        <v>25.7</v>
      </c>
      <c r="I926" s="15">
        <v>53.5</v>
      </c>
      <c r="J926" s="15">
        <v>7</v>
      </c>
      <c r="K926" s="15">
        <v>6.04</v>
      </c>
      <c r="L926" s="15">
        <v>16.5</v>
      </c>
      <c r="M926" s="15">
        <v>112</v>
      </c>
      <c r="N926" s="15">
        <v>73.8</v>
      </c>
      <c r="O926" s="15">
        <v>118.1</v>
      </c>
      <c r="P926" s="15" t="s">
        <v>116</v>
      </c>
      <c r="Q926" s="15">
        <v>147.30000000000001</v>
      </c>
      <c r="R926" s="15">
        <v>4.9400000000000004</v>
      </c>
      <c r="S926" s="15">
        <v>0.79</v>
      </c>
      <c r="T926" s="15">
        <v>32.090000000000003</v>
      </c>
      <c r="U926" s="15">
        <v>366.47</v>
      </c>
      <c r="V926" s="15">
        <v>3743</v>
      </c>
      <c r="W926" s="15">
        <v>519517</v>
      </c>
      <c r="X926" s="15">
        <v>1371697</v>
      </c>
      <c r="Y926" s="15">
        <v>852180</v>
      </c>
      <c r="Z926" s="15">
        <v>11148</v>
      </c>
      <c r="AA926" s="15">
        <v>32.872999999999998</v>
      </c>
      <c r="AB926" s="15">
        <v>43.8</v>
      </c>
    </row>
    <row r="927" spans="1:28" ht="15" customHeight="1" x14ac:dyDescent="0.3">
      <c r="A927" s="15" t="s">
        <v>1055</v>
      </c>
      <c r="B927" s="15" t="s">
        <v>98</v>
      </c>
      <c r="C927" s="15" t="s">
        <v>119</v>
      </c>
      <c r="D927" s="15" t="s">
        <v>100</v>
      </c>
      <c r="E927" s="15" t="s">
        <v>101</v>
      </c>
      <c r="F927" s="15">
        <v>5.14</v>
      </c>
      <c r="G927" s="15">
        <v>914.1</v>
      </c>
      <c r="H927" s="15">
        <v>29.9</v>
      </c>
      <c r="I927" s="15">
        <v>63.8</v>
      </c>
      <c r="J927" s="15">
        <v>6.6</v>
      </c>
      <c r="K927" s="15">
        <v>5.25</v>
      </c>
      <c r="L927" s="15">
        <v>37.6</v>
      </c>
      <c r="M927" s="15">
        <v>118.9</v>
      </c>
      <c r="N927" s="15">
        <v>41.3</v>
      </c>
      <c r="O927" s="15">
        <v>107.8</v>
      </c>
      <c r="P927" s="15" t="s">
        <v>107</v>
      </c>
      <c r="Q927" s="15">
        <v>185.1</v>
      </c>
      <c r="R927" s="15">
        <v>4.72</v>
      </c>
      <c r="S927" s="15">
        <v>0.73</v>
      </c>
      <c r="T927" s="15">
        <v>0.3</v>
      </c>
      <c r="U927" s="15">
        <v>1.54</v>
      </c>
      <c r="V927" s="15">
        <v>18216</v>
      </c>
      <c r="W927" s="15">
        <v>315074</v>
      </c>
      <c r="X927" s="15">
        <v>28053</v>
      </c>
      <c r="Y927" s="15">
        <v>-287021</v>
      </c>
      <c r="Z927" s="15">
        <v>3812</v>
      </c>
      <c r="AA927" s="15">
        <v>0.40400000000000003</v>
      </c>
      <c r="AB927" s="15">
        <v>58.7</v>
      </c>
    </row>
    <row r="928" spans="1:28" ht="15" customHeight="1" x14ac:dyDescent="0.3">
      <c r="A928" s="15" t="s">
        <v>1056</v>
      </c>
      <c r="B928" s="15" t="s">
        <v>126</v>
      </c>
      <c r="C928" s="15" t="s">
        <v>99</v>
      </c>
      <c r="D928" s="15" t="s">
        <v>132</v>
      </c>
      <c r="E928" s="15" t="s">
        <v>120</v>
      </c>
      <c r="F928" s="15">
        <v>7.15</v>
      </c>
      <c r="G928" s="15">
        <v>464.7</v>
      </c>
      <c r="H928" s="15">
        <v>31.7</v>
      </c>
      <c r="I928" s="15">
        <v>60</v>
      </c>
      <c r="J928" s="15">
        <v>9.4</v>
      </c>
      <c r="K928" s="15">
        <v>6.18</v>
      </c>
      <c r="L928" s="15">
        <v>13.6</v>
      </c>
      <c r="M928" s="15">
        <v>109</v>
      </c>
      <c r="N928" s="15">
        <v>44.7</v>
      </c>
      <c r="O928" s="15">
        <v>116.1</v>
      </c>
      <c r="P928" s="15" t="s">
        <v>107</v>
      </c>
      <c r="Q928" s="15">
        <v>273.10000000000002</v>
      </c>
      <c r="R928" s="15">
        <v>6.71</v>
      </c>
      <c r="S928" s="15">
        <v>0.79</v>
      </c>
      <c r="T928" s="15">
        <v>1.54</v>
      </c>
      <c r="U928" s="15">
        <v>11.01</v>
      </c>
      <c r="V928" s="15">
        <v>94272</v>
      </c>
      <c r="W928" s="15">
        <v>600521</v>
      </c>
      <c r="X928" s="15">
        <v>1037935</v>
      </c>
      <c r="Y928" s="15">
        <v>437414</v>
      </c>
      <c r="Z928" s="15">
        <v>5807</v>
      </c>
      <c r="AA928" s="15">
        <v>1.8959999999999999</v>
      </c>
      <c r="AB928" s="15">
        <v>45.6</v>
      </c>
    </row>
    <row r="929" spans="1:28" ht="15" customHeight="1" x14ac:dyDescent="0.3">
      <c r="A929" s="15" t="s">
        <v>1057</v>
      </c>
      <c r="B929" s="15" t="s">
        <v>122</v>
      </c>
      <c r="C929" s="15" t="s">
        <v>110</v>
      </c>
      <c r="D929" s="15" t="s">
        <v>132</v>
      </c>
      <c r="E929" s="15" t="s">
        <v>112</v>
      </c>
      <c r="F929" s="15">
        <v>1.53</v>
      </c>
      <c r="G929" s="15">
        <v>368</v>
      </c>
      <c r="H929" s="15">
        <v>23.8</v>
      </c>
      <c r="I929" s="15">
        <v>44.8</v>
      </c>
      <c r="J929" s="15">
        <v>8.3000000000000007</v>
      </c>
      <c r="K929" s="15">
        <v>6.3</v>
      </c>
      <c r="L929" s="15">
        <v>28.6</v>
      </c>
      <c r="M929" s="15">
        <v>40</v>
      </c>
      <c r="N929" s="15">
        <v>28.6</v>
      </c>
      <c r="O929" s="15">
        <v>131.1</v>
      </c>
      <c r="P929" s="15" t="s">
        <v>102</v>
      </c>
      <c r="Q929" s="15">
        <v>99.9</v>
      </c>
      <c r="R929" s="15">
        <v>7.75</v>
      </c>
      <c r="S929" s="15">
        <v>0.92</v>
      </c>
      <c r="T929" s="15">
        <v>1.6</v>
      </c>
      <c r="U929" s="15">
        <v>2.4500000000000002</v>
      </c>
      <c r="V929" s="15">
        <v>92915</v>
      </c>
      <c r="W929" s="15">
        <v>83699</v>
      </c>
      <c r="X929" s="15">
        <v>227642</v>
      </c>
      <c r="Y929" s="15">
        <v>143943</v>
      </c>
      <c r="Z929" s="15">
        <v>957</v>
      </c>
      <c r="AA929" s="15">
        <v>2.56</v>
      </c>
      <c r="AB929" s="15">
        <v>34.1</v>
      </c>
    </row>
    <row r="930" spans="1:28" ht="15" customHeight="1" x14ac:dyDescent="0.3">
      <c r="A930" s="15" t="s">
        <v>1058</v>
      </c>
      <c r="B930" s="15" t="s">
        <v>137</v>
      </c>
      <c r="C930" s="15" t="s">
        <v>105</v>
      </c>
      <c r="D930" s="15" t="s">
        <v>100</v>
      </c>
      <c r="E930" s="15" t="s">
        <v>112</v>
      </c>
      <c r="F930" s="15">
        <v>12.51</v>
      </c>
      <c r="G930" s="15">
        <v>543.9</v>
      </c>
      <c r="H930" s="15">
        <v>21.4</v>
      </c>
      <c r="I930" s="15">
        <v>61.7</v>
      </c>
      <c r="J930" s="15">
        <v>7</v>
      </c>
      <c r="K930" s="15">
        <v>6.35</v>
      </c>
      <c r="L930" s="15">
        <v>16.899999999999999</v>
      </c>
      <c r="M930" s="15">
        <v>124.9</v>
      </c>
      <c r="N930" s="15">
        <v>56.2</v>
      </c>
      <c r="O930" s="15">
        <v>90</v>
      </c>
      <c r="P930" s="15" t="s">
        <v>127</v>
      </c>
      <c r="Q930" s="15">
        <v>147.80000000000001</v>
      </c>
      <c r="R930" s="15">
        <v>3.73</v>
      </c>
      <c r="S930" s="15">
        <v>0.99</v>
      </c>
      <c r="T930" s="15">
        <v>2.27</v>
      </c>
      <c r="U930" s="15">
        <v>28.4</v>
      </c>
      <c r="V930" s="15">
        <v>21966</v>
      </c>
      <c r="W930" s="15">
        <v>945997</v>
      </c>
      <c r="X930" s="15">
        <v>623834</v>
      </c>
      <c r="Y930" s="15">
        <v>-322163</v>
      </c>
      <c r="Z930" s="15">
        <v>6946</v>
      </c>
      <c r="AA930" s="15">
        <v>4.0890000000000004</v>
      </c>
      <c r="AB930" s="15">
        <v>46.1</v>
      </c>
    </row>
    <row r="931" spans="1:28" ht="15" customHeight="1" x14ac:dyDescent="0.3">
      <c r="A931" s="15" t="s">
        <v>1059</v>
      </c>
      <c r="B931" s="15" t="s">
        <v>118</v>
      </c>
      <c r="C931" s="15" t="s">
        <v>119</v>
      </c>
      <c r="D931" s="15" t="s">
        <v>130</v>
      </c>
      <c r="E931" s="15" t="s">
        <v>120</v>
      </c>
      <c r="F931" s="15">
        <v>5.56</v>
      </c>
      <c r="G931" s="15">
        <v>534.4</v>
      </c>
      <c r="H931" s="15">
        <v>33</v>
      </c>
      <c r="I931" s="15">
        <v>34.4</v>
      </c>
      <c r="J931" s="15">
        <v>7.2</v>
      </c>
      <c r="K931" s="15">
        <v>7.17</v>
      </c>
      <c r="L931" s="15">
        <v>15.6</v>
      </c>
      <c r="M931" s="15">
        <v>75.7</v>
      </c>
      <c r="N931" s="15">
        <v>47.3</v>
      </c>
      <c r="O931" s="15">
        <v>74.2</v>
      </c>
      <c r="P931" s="15" t="s">
        <v>107</v>
      </c>
      <c r="Q931" s="15">
        <v>155.9</v>
      </c>
      <c r="R931" s="15">
        <v>3.57</v>
      </c>
      <c r="S931" s="15">
        <v>1</v>
      </c>
      <c r="T931" s="15">
        <v>1</v>
      </c>
      <c r="U931" s="15">
        <v>5.56</v>
      </c>
      <c r="V931" s="15">
        <v>56170</v>
      </c>
      <c r="W931" s="15">
        <v>386294</v>
      </c>
      <c r="X931" s="15">
        <v>312305</v>
      </c>
      <c r="Y931" s="15">
        <v>-73989</v>
      </c>
      <c r="Z931" s="15">
        <v>5254</v>
      </c>
      <c r="AA931" s="15">
        <v>1.0580000000000001</v>
      </c>
      <c r="AB931" s="15">
        <v>33.5</v>
      </c>
    </row>
    <row r="932" spans="1:28" ht="15" customHeight="1" x14ac:dyDescent="0.3">
      <c r="A932" s="15" t="s">
        <v>1060</v>
      </c>
      <c r="B932" s="15" t="s">
        <v>146</v>
      </c>
      <c r="C932" s="15" t="s">
        <v>119</v>
      </c>
      <c r="D932" s="15" t="s">
        <v>177</v>
      </c>
      <c r="E932" s="15" t="s">
        <v>112</v>
      </c>
      <c r="F932" s="15">
        <v>8.1</v>
      </c>
      <c r="G932" s="15">
        <v>287.89999999999998</v>
      </c>
      <c r="H932" s="15">
        <v>23</v>
      </c>
      <c r="I932" s="15">
        <v>63.2</v>
      </c>
      <c r="J932" s="15">
        <v>7.9</v>
      </c>
      <c r="K932" s="15">
        <v>6.06</v>
      </c>
      <c r="L932" s="15">
        <v>21.5</v>
      </c>
      <c r="M932" s="15">
        <v>50.7</v>
      </c>
      <c r="N932" s="15">
        <v>52</v>
      </c>
      <c r="O932" s="15">
        <v>124.5</v>
      </c>
      <c r="P932" s="15" t="s">
        <v>102</v>
      </c>
      <c r="Q932" s="15">
        <v>169.8</v>
      </c>
      <c r="R932" s="15">
        <v>3</v>
      </c>
      <c r="S932" s="15">
        <v>0.91</v>
      </c>
      <c r="T932" s="15">
        <v>34.270000000000003</v>
      </c>
      <c r="U932" s="15">
        <v>277.58999999999997</v>
      </c>
      <c r="V932" s="15">
        <v>3727</v>
      </c>
      <c r="W932" s="15">
        <v>396396</v>
      </c>
      <c r="X932" s="15">
        <v>1034578</v>
      </c>
      <c r="Y932" s="15">
        <v>638182</v>
      </c>
      <c r="Z932" s="15">
        <v>11910</v>
      </c>
      <c r="AA932" s="15">
        <v>23.306999999999999</v>
      </c>
      <c r="AB932" s="15">
        <v>49.7</v>
      </c>
    </row>
    <row r="933" spans="1:28" ht="15" customHeight="1" x14ac:dyDescent="0.3">
      <c r="A933" s="15" t="s">
        <v>1061</v>
      </c>
      <c r="B933" s="15" t="s">
        <v>104</v>
      </c>
      <c r="C933" s="15" t="s">
        <v>99</v>
      </c>
      <c r="D933" s="15" t="s">
        <v>106</v>
      </c>
      <c r="E933" s="15" t="s">
        <v>120</v>
      </c>
      <c r="F933" s="15">
        <v>11.2</v>
      </c>
      <c r="G933" s="15">
        <v>184</v>
      </c>
      <c r="H933" s="15">
        <v>28.1</v>
      </c>
      <c r="I933" s="15">
        <v>56.3</v>
      </c>
      <c r="J933" s="15">
        <v>7.1</v>
      </c>
      <c r="K933" s="15">
        <v>6.01</v>
      </c>
      <c r="L933" s="15">
        <v>15.5</v>
      </c>
      <c r="M933" s="15">
        <v>117.1</v>
      </c>
      <c r="N933" s="15">
        <v>73.599999999999994</v>
      </c>
      <c r="O933" s="15">
        <v>140.1</v>
      </c>
      <c r="P933" s="15" t="s">
        <v>127</v>
      </c>
      <c r="Q933" s="15">
        <v>133.5</v>
      </c>
      <c r="R933" s="15">
        <v>7.36</v>
      </c>
      <c r="S933" s="15">
        <v>0.84</v>
      </c>
      <c r="T933" s="15">
        <v>1.83</v>
      </c>
      <c r="U933" s="15">
        <v>20.5</v>
      </c>
      <c r="V933" s="15">
        <v>21150</v>
      </c>
      <c r="W933" s="15">
        <v>696038</v>
      </c>
      <c r="X933" s="15">
        <v>433575</v>
      </c>
      <c r="Y933" s="15">
        <v>-262463</v>
      </c>
      <c r="Z933" s="15">
        <v>7957</v>
      </c>
      <c r="AA933" s="15">
        <v>2.5760000000000001</v>
      </c>
      <c r="AB933" s="15">
        <v>22.5</v>
      </c>
    </row>
    <row r="934" spans="1:28" ht="15" customHeight="1" x14ac:dyDescent="0.3">
      <c r="A934" s="15" t="s">
        <v>1062</v>
      </c>
      <c r="B934" s="15" t="s">
        <v>104</v>
      </c>
      <c r="C934" s="15" t="s">
        <v>110</v>
      </c>
      <c r="D934" s="15" t="s">
        <v>132</v>
      </c>
      <c r="E934" s="15" t="s">
        <v>112</v>
      </c>
      <c r="F934" s="15">
        <v>10.68</v>
      </c>
      <c r="G934" s="15">
        <v>308.2</v>
      </c>
      <c r="H934" s="15">
        <v>26.8</v>
      </c>
      <c r="I934" s="15">
        <v>63.6</v>
      </c>
      <c r="J934" s="15">
        <v>7.5</v>
      </c>
      <c r="K934" s="15">
        <v>7.97</v>
      </c>
      <c r="L934" s="15">
        <v>23.9</v>
      </c>
      <c r="M934" s="15">
        <v>149.4</v>
      </c>
      <c r="N934" s="15">
        <v>79.7</v>
      </c>
      <c r="O934" s="15">
        <v>136.6</v>
      </c>
      <c r="P934" s="15" t="s">
        <v>107</v>
      </c>
      <c r="Q934" s="15">
        <v>162.5</v>
      </c>
      <c r="R934" s="15">
        <v>1.9</v>
      </c>
      <c r="S934" s="15">
        <v>0.85</v>
      </c>
      <c r="T934" s="15">
        <v>0.36</v>
      </c>
      <c r="U934" s="15">
        <v>3.84</v>
      </c>
      <c r="V934" s="15">
        <v>112552</v>
      </c>
      <c r="W934" s="15">
        <v>579945</v>
      </c>
      <c r="X934" s="15">
        <v>432200</v>
      </c>
      <c r="Y934" s="15">
        <v>-147745</v>
      </c>
      <c r="Z934" s="15">
        <v>10219</v>
      </c>
      <c r="AA934" s="15">
        <v>0.376</v>
      </c>
      <c r="AB934" s="15">
        <v>52.9</v>
      </c>
    </row>
    <row r="935" spans="1:28" ht="15" customHeight="1" x14ac:dyDescent="0.3">
      <c r="A935" s="15" t="s">
        <v>1063</v>
      </c>
      <c r="B935" s="15" t="s">
        <v>109</v>
      </c>
      <c r="C935" s="15" t="s">
        <v>134</v>
      </c>
      <c r="D935" s="15" t="s">
        <v>100</v>
      </c>
      <c r="E935" s="15" t="s">
        <v>101</v>
      </c>
      <c r="F935" s="15">
        <v>0.72</v>
      </c>
      <c r="G935" s="15">
        <v>792.6</v>
      </c>
      <c r="H935" s="15">
        <v>30.9</v>
      </c>
      <c r="I935" s="15">
        <v>83.3</v>
      </c>
      <c r="J935" s="15">
        <v>7.8</v>
      </c>
      <c r="K935" s="15">
        <v>6.88</v>
      </c>
      <c r="L935" s="15">
        <v>31.2</v>
      </c>
      <c r="M935" s="15">
        <v>150.19999999999999</v>
      </c>
      <c r="N935" s="15">
        <v>39.4</v>
      </c>
      <c r="O935" s="15">
        <v>50.1</v>
      </c>
      <c r="P935" s="15" t="s">
        <v>116</v>
      </c>
      <c r="Q935" s="15">
        <v>244.3</v>
      </c>
      <c r="R935" s="15">
        <v>2.71</v>
      </c>
      <c r="S935" s="15">
        <v>0.71</v>
      </c>
      <c r="T935" s="15">
        <v>2.6</v>
      </c>
      <c r="U935" s="15">
        <v>1.87</v>
      </c>
      <c r="V935" s="15">
        <v>26051</v>
      </c>
      <c r="W935" s="15">
        <v>44873</v>
      </c>
      <c r="X935" s="15">
        <v>48715</v>
      </c>
      <c r="Y935" s="15">
        <v>3842</v>
      </c>
      <c r="Z935" s="15">
        <v>225</v>
      </c>
      <c r="AA935" s="15">
        <v>8.3109999999999999</v>
      </c>
      <c r="AB935" s="15">
        <v>71.900000000000006</v>
      </c>
    </row>
    <row r="936" spans="1:28" ht="15" customHeight="1" x14ac:dyDescent="0.3">
      <c r="A936" s="15" t="s">
        <v>1064</v>
      </c>
      <c r="B936" s="15" t="s">
        <v>146</v>
      </c>
      <c r="C936" s="15" t="s">
        <v>129</v>
      </c>
      <c r="D936" s="15" t="s">
        <v>132</v>
      </c>
      <c r="E936" s="15" t="s">
        <v>101</v>
      </c>
      <c r="F936" s="15">
        <v>7.85</v>
      </c>
      <c r="G936" s="15">
        <v>821.6</v>
      </c>
      <c r="H936" s="15">
        <v>30.2</v>
      </c>
      <c r="I936" s="15">
        <v>69.5</v>
      </c>
      <c r="J936" s="15">
        <v>7</v>
      </c>
      <c r="K936" s="15">
        <v>6.29</v>
      </c>
      <c r="L936" s="15">
        <v>40.700000000000003</v>
      </c>
      <c r="M936" s="15">
        <v>111</v>
      </c>
      <c r="N936" s="15">
        <v>90.3</v>
      </c>
      <c r="O936" s="15">
        <v>86.5</v>
      </c>
      <c r="P936" s="15" t="s">
        <v>116</v>
      </c>
      <c r="Q936" s="15">
        <v>143.69999999999999</v>
      </c>
      <c r="R936" s="15">
        <v>2.89</v>
      </c>
      <c r="S936" s="15">
        <v>0.73</v>
      </c>
      <c r="T936" s="15">
        <v>1.72</v>
      </c>
      <c r="U936" s="15">
        <v>13.5</v>
      </c>
      <c r="V936" s="15">
        <v>105594</v>
      </c>
      <c r="W936" s="15">
        <v>489810</v>
      </c>
      <c r="X936" s="15">
        <v>1425519</v>
      </c>
      <c r="Y936" s="15">
        <v>935709</v>
      </c>
      <c r="Z936" s="15">
        <v>3071</v>
      </c>
      <c r="AA936" s="15">
        <v>4.3959999999999999</v>
      </c>
      <c r="AB936" s="15">
        <v>61</v>
      </c>
    </row>
    <row r="937" spans="1:28" ht="15" customHeight="1" x14ac:dyDescent="0.3">
      <c r="A937" s="15" t="s">
        <v>1065</v>
      </c>
      <c r="B937" s="15" t="s">
        <v>109</v>
      </c>
      <c r="C937" s="15" t="s">
        <v>119</v>
      </c>
      <c r="D937" s="15" t="s">
        <v>106</v>
      </c>
      <c r="E937" s="15" t="s">
        <v>101</v>
      </c>
      <c r="F937" s="15">
        <v>10.3</v>
      </c>
      <c r="G937" s="15">
        <v>1109.2</v>
      </c>
      <c r="H937" s="15">
        <v>27.8</v>
      </c>
      <c r="I937" s="15">
        <v>85.2</v>
      </c>
      <c r="J937" s="15">
        <v>7.4</v>
      </c>
      <c r="K937" s="15">
        <v>6.87</v>
      </c>
      <c r="L937" s="15">
        <v>29.3</v>
      </c>
      <c r="M937" s="15">
        <v>95.4</v>
      </c>
      <c r="N937" s="15">
        <v>51</v>
      </c>
      <c r="O937" s="15">
        <v>75.900000000000006</v>
      </c>
      <c r="P937" s="15" t="s">
        <v>107</v>
      </c>
      <c r="Q937" s="15">
        <v>138.5</v>
      </c>
      <c r="R937" s="15">
        <v>3.68</v>
      </c>
      <c r="S937" s="15">
        <v>0.73</v>
      </c>
      <c r="T937" s="15">
        <v>4.04</v>
      </c>
      <c r="U937" s="15">
        <v>41.61</v>
      </c>
      <c r="V937" s="15">
        <v>18700</v>
      </c>
      <c r="W937" s="15">
        <v>625198</v>
      </c>
      <c r="X937" s="15">
        <v>778107</v>
      </c>
      <c r="Y937" s="15">
        <v>152909</v>
      </c>
      <c r="Z937" s="15">
        <v>7468</v>
      </c>
      <c r="AA937" s="15">
        <v>5.5720000000000001</v>
      </c>
      <c r="AB937" s="15">
        <v>56</v>
      </c>
    </row>
    <row r="938" spans="1:28" ht="15" customHeight="1" x14ac:dyDescent="0.3">
      <c r="A938" s="15" t="s">
        <v>1066</v>
      </c>
      <c r="B938" s="15" t="s">
        <v>122</v>
      </c>
      <c r="C938" s="15" t="s">
        <v>123</v>
      </c>
      <c r="D938" s="15" t="s">
        <v>106</v>
      </c>
      <c r="E938" s="15" t="s">
        <v>101</v>
      </c>
      <c r="F938" s="15">
        <v>10.41</v>
      </c>
      <c r="G938" s="15">
        <v>597.4</v>
      </c>
      <c r="H938" s="15">
        <v>26.5</v>
      </c>
      <c r="I938" s="15">
        <v>74.900000000000006</v>
      </c>
      <c r="J938" s="15">
        <v>6.4</v>
      </c>
      <c r="K938" s="15">
        <v>7.26</v>
      </c>
      <c r="L938" s="15">
        <v>32.799999999999997</v>
      </c>
      <c r="M938" s="15">
        <v>105.4</v>
      </c>
      <c r="N938" s="15">
        <v>69.2</v>
      </c>
      <c r="O938" s="15">
        <v>110.5</v>
      </c>
      <c r="P938" s="15" t="s">
        <v>107</v>
      </c>
      <c r="Q938" s="15">
        <v>127.4</v>
      </c>
      <c r="R938" s="15">
        <v>5.93</v>
      </c>
      <c r="S938" s="15">
        <v>0.91</v>
      </c>
      <c r="T938" s="15">
        <v>2.63</v>
      </c>
      <c r="U938" s="15">
        <v>27.38</v>
      </c>
      <c r="V938" s="15">
        <v>21940</v>
      </c>
      <c r="W938" s="15">
        <v>651459</v>
      </c>
      <c r="X938" s="15">
        <v>600717</v>
      </c>
      <c r="Y938" s="15">
        <v>-50742</v>
      </c>
      <c r="Z938" s="15">
        <v>7791</v>
      </c>
      <c r="AA938" s="15">
        <v>3.5139999999999998</v>
      </c>
      <c r="AB938" s="15">
        <v>45.9</v>
      </c>
    </row>
    <row r="939" spans="1:28" ht="15" customHeight="1" x14ac:dyDescent="0.3">
      <c r="A939" s="15" t="s">
        <v>1067</v>
      </c>
      <c r="B939" s="15" t="s">
        <v>104</v>
      </c>
      <c r="C939" s="15" t="s">
        <v>99</v>
      </c>
      <c r="D939" s="15" t="s">
        <v>177</v>
      </c>
      <c r="E939" s="15" t="s">
        <v>120</v>
      </c>
      <c r="F939" s="15">
        <v>10.74</v>
      </c>
      <c r="G939" s="15">
        <v>80</v>
      </c>
      <c r="H939" s="15">
        <v>29.5</v>
      </c>
      <c r="I939" s="15">
        <v>54.6</v>
      </c>
      <c r="J939" s="15">
        <v>7.9</v>
      </c>
      <c r="K939" s="15">
        <v>6</v>
      </c>
      <c r="L939" s="15">
        <v>14.7</v>
      </c>
      <c r="M939" s="15">
        <v>144.9</v>
      </c>
      <c r="N939" s="15">
        <v>96</v>
      </c>
      <c r="O939" s="15">
        <v>97.7</v>
      </c>
      <c r="P939" s="15" t="s">
        <v>102</v>
      </c>
      <c r="Q939" s="15">
        <v>189.5</v>
      </c>
      <c r="R939" s="15">
        <v>5.71</v>
      </c>
      <c r="S939" s="15">
        <v>0.71</v>
      </c>
      <c r="T939" s="15">
        <v>28.05</v>
      </c>
      <c r="U939" s="15">
        <v>301.26</v>
      </c>
      <c r="V939" s="15">
        <v>3362</v>
      </c>
      <c r="W939" s="15">
        <v>703289</v>
      </c>
      <c r="X939" s="15">
        <v>1012836</v>
      </c>
      <c r="Y939" s="15">
        <v>309547</v>
      </c>
      <c r="Z939" s="15">
        <v>17824</v>
      </c>
      <c r="AA939" s="15">
        <v>16.902000000000001</v>
      </c>
      <c r="AB939" s="15">
        <v>32.299999999999997</v>
      </c>
    </row>
    <row r="940" spans="1:28" ht="15" customHeight="1" x14ac:dyDescent="0.3">
      <c r="A940" s="15" t="s">
        <v>1068</v>
      </c>
      <c r="B940" s="15" t="s">
        <v>137</v>
      </c>
      <c r="C940" s="15" t="s">
        <v>170</v>
      </c>
      <c r="D940" s="15" t="s">
        <v>100</v>
      </c>
      <c r="E940" s="15" t="s">
        <v>101</v>
      </c>
      <c r="F940" s="15">
        <v>8.09</v>
      </c>
      <c r="G940" s="15">
        <v>723.5</v>
      </c>
      <c r="H940" s="15">
        <v>32</v>
      </c>
      <c r="I940" s="15">
        <v>57.6</v>
      </c>
      <c r="J940" s="15">
        <v>7</v>
      </c>
      <c r="K940" s="15">
        <v>6.37</v>
      </c>
      <c r="L940" s="15">
        <v>29.1</v>
      </c>
      <c r="M940" s="15">
        <v>158.80000000000001</v>
      </c>
      <c r="N940" s="15">
        <v>55.4</v>
      </c>
      <c r="O940" s="15">
        <v>79.599999999999994</v>
      </c>
      <c r="P940" s="15" t="s">
        <v>107</v>
      </c>
      <c r="Q940" s="15">
        <v>292.8</v>
      </c>
      <c r="R940" s="15">
        <v>6.35</v>
      </c>
      <c r="S940" s="15">
        <v>0.88</v>
      </c>
      <c r="T940" s="15">
        <v>2.85</v>
      </c>
      <c r="U940" s="15">
        <v>23.06</v>
      </c>
      <c r="V940" s="15">
        <v>24101</v>
      </c>
      <c r="W940" s="15">
        <v>596909</v>
      </c>
      <c r="X940" s="15">
        <v>555769</v>
      </c>
      <c r="Y940" s="15">
        <v>-41140</v>
      </c>
      <c r="Z940" s="15">
        <v>6734</v>
      </c>
      <c r="AA940" s="15">
        <v>3.4239999999999999</v>
      </c>
      <c r="AB940" s="15">
        <v>38</v>
      </c>
    </row>
    <row r="941" spans="1:28" ht="15" customHeight="1" x14ac:dyDescent="0.3">
      <c r="A941" s="15" t="s">
        <v>1069</v>
      </c>
      <c r="B941" s="15" t="s">
        <v>104</v>
      </c>
      <c r="C941" s="15" t="s">
        <v>134</v>
      </c>
      <c r="D941" s="15" t="s">
        <v>130</v>
      </c>
      <c r="E941" s="15" t="s">
        <v>112</v>
      </c>
      <c r="F941" s="15">
        <v>7.68</v>
      </c>
      <c r="G941" s="15">
        <v>410.7</v>
      </c>
      <c r="H941" s="15">
        <v>25.6</v>
      </c>
      <c r="I941" s="15">
        <v>55.4</v>
      </c>
      <c r="J941" s="15">
        <v>6.4</v>
      </c>
      <c r="K941" s="15">
        <v>7.14</v>
      </c>
      <c r="L941" s="15">
        <v>22.1</v>
      </c>
      <c r="M941" s="15">
        <v>173.2</v>
      </c>
      <c r="N941" s="15">
        <v>82.7</v>
      </c>
      <c r="O941" s="15">
        <v>103.4</v>
      </c>
      <c r="P941" s="15" t="s">
        <v>116</v>
      </c>
      <c r="Q941" s="15">
        <v>140.30000000000001</v>
      </c>
      <c r="R941" s="15">
        <v>6.16</v>
      </c>
      <c r="S941" s="15">
        <v>0.74</v>
      </c>
      <c r="T941" s="15">
        <v>1.42</v>
      </c>
      <c r="U941" s="15">
        <v>10.91</v>
      </c>
      <c r="V941" s="15">
        <v>73469</v>
      </c>
      <c r="W941" s="15">
        <v>513929</v>
      </c>
      <c r="X941" s="15">
        <v>801547</v>
      </c>
      <c r="Y941" s="15">
        <v>287618</v>
      </c>
      <c r="Z941" s="15">
        <v>2840</v>
      </c>
      <c r="AA941" s="15">
        <v>3.8420000000000001</v>
      </c>
      <c r="AB941" s="15">
        <v>34.9</v>
      </c>
    </row>
    <row r="942" spans="1:28" ht="15" customHeight="1" x14ac:dyDescent="0.3">
      <c r="A942" s="15" t="s">
        <v>1070</v>
      </c>
      <c r="B942" s="15" t="s">
        <v>122</v>
      </c>
      <c r="C942" s="15" t="s">
        <v>170</v>
      </c>
      <c r="D942" s="15" t="s">
        <v>115</v>
      </c>
      <c r="E942" s="15" t="s">
        <v>101</v>
      </c>
      <c r="F942" s="15">
        <v>13.24</v>
      </c>
      <c r="G942" s="15">
        <v>658.2</v>
      </c>
      <c r="H942" s="15">
        <v>25.1</v>
      </c>
      <c r="I942" s="15">
        <v>64.400000000000006</v>
      </c>
      <c r="J942" s="15">
        <v>4.9000000000000004</v>
      </c>
      <c r="K942" s="15">
        <v>6.22</v>
      </c>
      <c r="L942" s="15">
        <v>40.4</v>
      </c>
      <c r="M942" s="15">
        <v>120.9</v>
      </c>
      <c r="N942" s="15">
        <v>48.1</v>
      </c>
      <c r="O942" s="15">
        <v>175.9</v>
      </c>
      <c r="P942" s="15" t="s">
        <v>107</v>
      </c>
      <c r="Q942" s="15">
        <v>240.8</v>
      </c>
      <c r="R942" s="15">
        <v>4.5</v>
      </c>
      <c r="S942" s="15">
        <v>0.73</v>
      </c>
      <c r="T942" s="15">
        <v>2.2400000000000002</v>
      </c>
      <c r="U942" s="15">
        <v>29.66</v>
      </c>
      <c r="V942" s="15">
        <v>21375</v>
      </c>
      <c r="W942" s="15">
        <v>858994</v>
      </c>
      <c r="X942" s="15">
        <v>633982</v>
      </c>
      <c r="Y942" s="15">
        <v>-225012</v>
      </c>
      <c r="Z942" s="15">
        <v>25094</v>
      </c>
      <c r="AA942" s="15">
        <v>1.1819999999999999</v>
      </c>
      <c r="AB942" s="15">
        <v>55.1</v>
      </c>
    </row>
    <row r="943" spans="1:28" ht="15" customHeight="1" x14ac:dyDescent="0.3">
      <c r="A943" s="15" t="s">
        <v>1071</v>
      </c>
      <c r="B943" s="15" t="s">
        <v>104</v>
      </c>
      <c r="C943" s="15" t="s">
        <v>119</v>
      </c>
      <c r="D943" s="15" t="s">
        <v>115</v>
      </c>
      <c r="E943" s="15" t="s">
        <v>112</v>
      </c>
      <c r="F943" s="15">
        <v>1.1100000000000001</v>
      </c>
      <c r="G943" s="15">
        <v>670.4</v>
      </c>
      <c r="H943" s="15">
        <v>26.3</v>
      </c>
      <c r="I943" s="15">
        <v>68.2</v>
      </c>
      <c r="J943" s="15">
        <v>6.4</v>
      </c>
      <c r="K943" s="15">
        <v>5.36</v>
      </c>
      <c r="L943" s="15">
        <v>22.9</v>
      </c>
      <c r="M943" s="15">
        <v>159.30000000000001</v>
      </c>
      <c r="N943" s="15">
        <v>72.7</v>
      </c>
      <c r="O943" s="15">
        <v>96.7</v>
      </c>
      <c r="P943" s="15" t="s">
        <v>102</v>
      </c>
      <c r="Q943" s="15">
        <v>149.9</v>
      </c>
      <c r="R943" s="15">
        <v>7.61</v>
      </c>
      <c r="S943" s="15">
        <v>0.97</v>
      </c>
      <c r="T943" s="15">
        <v>0.51</v>
      </c>
      <c r="U943" s="15">
        <v>0.56999999999999995</v>
      </c>
      <c r="V943" s="15">
        <v>20039</v>
      </c>
      <c r="W943" s="15">
        <v>76751</v>
      </c>
      <c r="X943" s="15">
        <v>11422</v>
      </c>
      <c r="Y943" s="15">
        <v>-65329</v>
      </c>
      <c r="Z943" s="15">
        <v>1417</v>
      </c>
      <c r="AA943" s="15">
        <v>0.40200000000000002</v>
      </c>
      <c r="AB943" s="15">
        <v>43.5</v>
      </c>
    </row>
    <row r="944" spans="1:28" ht="15" customHeight="1" x14ac:dyDescent="0.3">
      <c r="A944" s="15" t="s">
        <v>1072</v>
      </c>
      <c r="B944" s="15" t="s">
        <v>137</v>
      </c>
      <c r="C944" s="15" t="s">
        <v>129</v>
      </c>
      <c r="D944" s="15" t="s">
        <v>132</v>
      </c>
      <c r="E944" s="15" t="s">
        <v>101</v>
      </c>
      <c r="F944" s="15">
        <v>5.47</v>
      </c>
      <c r="G944" s="15">
        <v>886.3</v>
      </c>
      <c r="H944" s="15">
        <v>31.7</v>
      </c>
      <c r="I944" s="15">
        <v>70.7</v>
      </c>
      <c r="J944" s="15">
        <v>7.2</v>
      </c>
      <c r="K944" s="15">
        <v>6.02</v>
      </c>
      <c r="L944" s="15">
        <v>28.9</v>
      </c>
      <c r="M944" s="15">
        <v>116.8</v>
      </c>
      <c r="N944" s="15">
        <v>64.400000000000006</v>
      </c>
      <c r="O944" s="15">
        <v>106.9</v>
      </c>
      <c r="P944" s="15" t="s">
        <v>107</v>
      </c>
      <c r="Q944" s="15">
        <v>221.8</v>
      </c>
      <c r="R944" s="15">
        <v>7.59</v>
      </c>
      <c r="S944" s="15">
        <v>0.93</v>
      </c>
      <c r="T944" s="15">
        <v>1.28</v>
      </c>
      <c r="U944" s="15">
        <v>7</v>
      </c>
      <c r="V944" s="15">
        <v>93337</v>
      </c>
      <c r="W944" s="15">
        <v>422985</v>
      </c>
      <c r="X944" s="15">
        <v>653359</v>
      </c>
      <c r="Y944" s="15">
        <v>230374</v>
      </c>
      <c r="Z944" s="15">
        <v>4288</v>
      </c>
      <c r="AA944" s="15">
        <v>1.6319999999999999</v>
      </c>
      <c r="AB944" s="15">
        <v>48.3</v>
      </c>
    </row>
    <row r="945" spans="1:28" ht="15" customHeight="1" x14ac:dyDescent="0.3">
      <c r="A945" s="15" t="s">
        <v>1073</v>
      </c>
      <c r="B945" s="15" t="s">
        <v>137</v>
      </c>
      <c r="C945" s="15" t="s">
        <v>114</v>
      </c>
      <c r="D945" s="15" t="s">
        <v>111</v>
      </c>
      <c r="E945" s="15" t="s">
        <v>120</v>
      </c>
      <c r="F945" s="15">
        <v>6.33</v>
      </c>
      <c r="G945" s="15">
        <v>80</v>
      </c>
      <c r="H945" s="15">
        <v>33.1</v>
      </c>
      <c r="I945" s="15">
        <v>51.6</v>
      </c>
      <c r="J945" s="15">
        <v>9.3000000000000007</v>
      </c>
      <c r="K945" s="15">
        <v>6.51</v>
      </c>
      <c r="L945" s="15">
        <v>18.7</v>
      </c>
      <c r="M945" s="15">
        <v>111.8</v>
      </c>
      <c r="N945" s="15">
        <v>41.3</v>
      </c>
      <c r="O945" s="15">
        <v>63.6</v>
      </c>
      <c r="P945" s="15" t="s">
        <v>127</v>
      </c>
      <c r="Q945" s="15">
        <v>79.2</v>
      </c>
      <c r="R945" s="15">
        <v>6.5</v>
      </c>
      <c r="S945" s="15">
        <v>0.93</v>
      </c>
      <c r="T945" s="15">
        <v>0.72</v>
      </c>
      <c r="U945" s="15">
        <v>4.5599999999999996</v>
      </c>
      <c r="V945" s="15">
        <v>81324</v>
      </c>
      <c r="W945" s="15">
        <v>371221</v>
      </c>
      <c r="X945" s="15">
        <v>370837</v>
      </c>
      <c r="Y945" s="15">
        <v>-384</v>
      </c>
      <c r="Z945" s="15">
        <v>2277</v>
      </c>
      <c r="AA945" s="15">
        <v>2.0030000000000001</v>
      </c>
      <c r="AB945" s="15">
        <v>36.700000000000003</v>
      </c>
    </row>
    <row r="946" spans="1:28" ht="15" customHeight="1" x14ac:dyDescent="0.3">
      <c r="A946" s="15" t="s">
        <v>1074</v>
      </c>
      <c r="B946" s="15" t="s">
        <v>109</v>
      </c>
      <c r="C946" s="15" t="s">
        <v>170</v>
      </c>
      <c r="D946" s="15" t="s">
        <v>130</v>
      </c>
      <c r="E946" s="15" t="s">
        <v>101</v>
      </c>
      <c r="F946" s="15">
        <v>4.5999999999999996</v>
      </c>
      <c r="G946" s="15">
        <v>959.5</v>
      </c>
      <c r="H946" s="15">
        <v>27</v>
      </c>
      <c r="I946" s="15">
        <v>71.400000000000006</v>
      </c>
      <c r="J946" s="15">
        <v>7.8</v>
      </c>
      <c r="K946" s="15">
        <v>6.69</v>
      </c>
      <c r="L946" s="15">
        <v>34.9</v>
      </c>
      <c r="M946" s="15">
        <v>131.69999999999999</v>
      </c>
      <c r="N946" s="15">
        <v>57</v>
      </c>
      <c r="O946" s="15">
        <v>99</v>
      </c>
      <c r="P946" s="15" t="s">
        <v>102</v>
      </c>
      <c r="Q946" s="15">
        <v>112.9</v>
      </c>
      <c r="R946" s="15">
        <v>2.5</v>
      </c>
      <c r="S946" s="15">
        <v>0.86</v>
      </c>
      <c r="T946" s="15">
        <v>2.17</v>
      </c>
      <c r="U946" s="15">
        <v>9.98</v>
      </c>
      <c r="V946" s="15">
        <v>64033</v>
      </c>
      <c r="W946" s="15">
        <v>241594</v>
      </c>
      <c r="X946" s="15">
        <v>639049</v>
      </c>
      <c r="Y946" s="15">
        <v>397455</v>
      </c>
      <c r="Z946" s="15">
        <v>3438</v>
      </c>
      <c r="AA946" s="15">
        <v>2.903</v>
      </c>
      <c r="AB946" s="15">
        <v>61.6</v>
      </c>
    </row>
    <row r="947" spans="1:28" ht="15" customHeight="1" x14ac:dyDescent="0.3">
      <c r="A947" s="15" t="s">
        <v>1075</v>
      </c>
      <c r="B947" s="15" t="s">
        <v>118</v>
      </c>
      <c r="C947" s="15" t="s">
        <v>170</v>
      </c>
      <c r="D947" s="15" t="s">
        <v>115</v>
      </c>
      <c r="E947" s="15" t="s">
        <v>112</v>
      </c>
      <c r="F947" s="15">
        <v>4.2</v>
      </c>
      <c r="G947" s="15">
        <v>325.5</v>
      </c>
      <c r="H947" s="15">
        <v>22.3</v>
      </c>
      <c r="I947" s="15">
        <v>55</v>
      </c>
      <c r="J947" s="15">
        <v>9</v>
      </c>
      <c r="K947" s="15">
        <v>5.91</v>
      </c>
      <c r="L947" s="15">
        <v>27.5</v>
      </c>
      <c r="M947" s="15">
        <v>94.7</v>
      </c>
      <c r="N947" s="15">
        <v>26.5</v>
      </c>
      <c r="O947" s="15">
        <v>118.4</v>
      </c>
      <c r="P947" s="15" t="s">
        <v>107</v>
      </c>
      <c r="Q947" s="15">
        <v>287</v>
      </c>
      <c r="R947" s="15">
        <v>3.8</v>
      </c>
      <c r="S947" s="15">
        <v>0.96</v>
      </c>
      <c r="T947" s="15">
        <v>1.3</v>
      </c>
      <c r="U947" s="15">
        <v>5.46</v>
      </c>
      <c r="V947" s="15">
        <v>25336</v>
      </c>
      <c r="W947" s="15">
        <v>300259</v>
      </c>
      <c r="X947" s="15">
        <v>138335</v>
      </c>
      <c r="Y947" s="15">
        <v>-161924</v>
      </c>
      <c r="Z947" s="15">
        <v>8029</v>
      </c>
      <c r="AA947" s="15">
        <v>0.68</v>
      </c>
      <c r="AB947" s="15">
        <v>45.1</v>
      </c>
    </row>
    <row r="948" spans="1:28" ht="15" customHeight="1" x14ac:dyDescent="0.3">
      <c r="A948" s="15" t="s">
        <v>1076</v>
      </c>
      <c r="B948" s="15" t="s">
        <v>118</v>
      </c>
      <c r="C948" s="15" t="s">
        <v>105</v>
      </c>
      <c r="D948" s="15" t="s">
        <v>130</v>
      </c>
      <c r="E948" s="15" t="s">
        <v>101</v>
      </c>
      <c r="F948" s="15">
        <v>1.28</v>
      </c>
      <c r="G948" s="15">
        <v>936.4</v>
      </c>
      <c r="H948" s="15">
        <v>30.5</v>
      </c>
      <c r="I948" s="15">
        <v>69.2</v>
      </c>
      <c r="J948" s="15">
        <v>7.1</v>
      </c>
      <c r="K948" s="15">
        <v>6.57</v>
      </c>
      <c r="L948" s="15">
        <v>18</v>
      </c>
      <c r="M948" s="15">
        <v>116.2</v>
      </c>
      <c r="N948" s="15">
        <v>64</v>
      </c>
      <c r="O948" s="15">
        <v>86.3</v>
      </c>
      <c r="P948" s="15" t="s">
        <v>107</v>
      </c>
      <c r="Q948" s="15">
        <v>128.9</v>
      </c>
      <c r="R948" s="15">
        <v>3.29</v>
      </c>
      <c r="S948" s="15">
        <v>0.68</v>
      </c>
      <c r="T948" s="15">
        <v>1.61</v>
      </c>
      <c r="U948" s="15">
        <v>2.06</v>
      </c>
      <c r="V948" s="15">
        <v>68676</v>
      </c>
      <c r="W948" s="15">
        <v>76523</v>
      </c>
      <c r="X948" s="15">
        <v>141473</v>
      </c>
      <c r="Y948" s="15">
        <v>64950</v>
      </c>
      <c r="Z948" s="15">
        <v>1420</v>
      </c>
      <c r="AA948" s="15">
        <v>1.4510000000000001</v>
      </c>
      <c r="AB948" s="15">
        <v>81.2</v>
      </c>
    </row>
    <row r="949" spans="1:28" ht="15" customHeight="1" x14ac:dyDescent="0.3">
      <c r="A949" s="15" t="s">
        <v>1077</v>
      </c>
      <c r="B949" s="15" t="s">
        <v>109</v>
      </c>
      <c r="C949" s="15" t="s">
        <v>105</v>
      </c>
      <c r="D949" s="15" t="s">
        <v>111</v>
      </c>
      <c r="E949" s="15" t="s">
        <v>101</v>
      </c>
      <c r="F949" s="15">
        <v>14.97</v>
      </c>
      <c r="G949" s="15">
        <v>910.5</v>
      </c>
      <c r="H949" s="15">
        <v>30.5</v>
      </c>
      <c r="I949" s="15">
        <v>84.2</v>
      </c>
      <c r="J949" s="15">
        <v>7.7</v>
      </c>
      <c r="K949" s="15">
        <v>7.81</v>
      </c>
      <c r="L949" s="15">
        <v>25.2</v>
      </c>
      <c r="M949" s="15">
        <v>125.2</v>
      </c>
      <c r="N949" s="15">
        <v>51.5</v>
      </c>
      <c r="O949" s="15">
        <v>102.2</v>
      </c>
      <c r="P949" s="15" t="s">
        <v>107</v>
      </c>
      <c r="Q949" s="15">
        <v>97.2</v>
      </c>
      <c r="R949" s="15">
        <v>1.54</v>
      </c>
      <c r="S949" s="15">
        <v>0.96</v>
      </c>
      <c r="T949" s="15">
        <v>0.3</v>
      </c>
      <c r="U949" s="15">
        <v>4.49</v>
      </c>
      <c r="V949" s="15">
        <v>57324</v>
      </c>
      <c r="W949" s="15">
        <v>1070866</v>
      </c>
      <c r="X949" s="15">
        <v>257385</v>
      </c>
      <c r="Y949" s="15">
        <v>-813481</v>
      </c>
      <c r="Z949" s="15">
        <v>6753</v>
      </c>
      <c r="AA949" s="15">
        <v>0.66500000000000004</v>
      </c>
      <c r="AB949" s="15">
        <v>69.599999999999994</v>
      </c>
    </row>
    <row r="950" spans="1:28" ht="15" customHeight="1" x14ac:dyDescent="0.3">
      <c r="A950" s="15" t="s">
        <v>1078</v>
      </c>
      <c r="B950" s="15" t="s">
        <v>122</v>
      </c>
      <c r="C950" s="15" t="s">
        <v>119</v>
      </c>
      <c r="D950" s="15" t="s">
        <v>111</v>
      </c>
      <c r="E950" s="15" t="s">
        <v>112</v>
      </c>
      <c r="F950" s="15">
        <v>4.2300000000000004</v>
      </c>
      <c r="G950" s="15">
        <v>906.3</v>
      </c>
      <c r="H950" s="15">
        <v>21.1</v>
      </c>
      <c r="I950" s="15">
        <v>59.3</v>
      </c>
      <c r="J950" s="15">
        <v>7.9</v>
      </c>
      <c r="K950" s="15">
        <v>6.73</v>
      </c>
      <c r="L950" s="15">
        <v>14.8</v>
      </c>
      <c r="M950" s="15">
        <v>89.5</v>
      </c>
      <c r="N950" s="15">
        <v>70.7</v>
      </c>
      <c r="O950" s="15">
        <v>128.5</v>
      </c>
      <c r="P950" s="15" t="s">
        <v>107</v>
      </c>
      <c r="Q950" s="15">
        <v>131.9</v>
      </c>
      <c r="R950" s="15">
        <v>5.22</v>
      </c>
      <c r="S950" s="15">
        <v>0.96</v>
      </c>
      <c r="T950" s="15">
        <v>1.33</v>
      </c>
      <c r="U950" s="15">
        <v>5.63</v>
      </c>
      <c r="V950" s="15">
        <v>72910</v>
      </c>
      <c r="W950" s="15">
        <v>284181</v>
      </c>
      <c r="X950" s="15">
        <v>410483</v>
      </c>
      <c r="Y950" s="15">
        <v>126302</v>
      </c>
      <c r="Z950" s="15">
        <v>1822</v>
      </c>
      <c r="AA950" s="15">
        <v>3.09</v>
      </c>
      <c r="AB950" s="15">
        <v>42.6</v>
      </c>
    </row>
    <row r="951" spans="1:28" ht="15" customHeight="1" x14ac:dyDescent="0.3">
      <c r="A951" s="15" t="s">
        <v>1079</v>
      </c>
      <c r="B951" s="15" t="s">
        <v>104</v>
      </c>
      <c r="C951" s="15" t="s">
        <v>114</v>
      </c>
      <c r="D951" s="15" t="s">
        <v>144</v>
      </c>
      <c r="E951" s="15" t="s">
        <v>101</v>
      </c>
      <c r="F951" s="15">
        <v>2.42</v>
      </c>
      <c r="G951" s="15">
        <v>530.9</v>
      </c>
      <c r="H951" s="15">
        <v>21.7</v>
      </c>
      <c r="I951" s="15">
        <v>74.400000000000006</v>
      </c>
      <c r="J951" s="15">
        <v>6.1</v>
      </c>
      <c r="K951" s="15">
        <v>6.57</v>
      </c>
      <c r="L951" s="15">
        <v>27.6</v>
      </c>
      <c r="M951" s="15">
        <v>133.80000000000001</v>
      </c>
      <c r="N951" s="15">
        <v>71.5</v>
      </c>
      <c r="O951" s="15">
        <v>107.9</v>
      </c>
      <c r="P951" s="15" t="s">
        <v>102</v>
      </c>
      <c r="Q951" s="15">
        <v>133.30000000000001</v>
      </c>
      <c r="R951" s="15">
        <v>6.75</v>
      </c>
      <c r="S951" s="15">
        <v>0.67</v>
      </c>
      <c r="T951" s="15">
        <v>2.62</v>
      </c>
      <c r="U951" s="15">
        <v>6.34</v>
      </c>
      <c r="V951" s="15">
        <v>59490</v>
      </c>
      <c r="W951" s="15">
        <v>143568</v>
      </c>
      <c r="X951" s="15">
        <v>377167</v>
      </c>
      <c r="Y951" s="15">
        <v>233599</v>
      </c>
      <c r="Z951" s="15">
        <v>1075</v>
      </c>
      <c r="AA951" s="15">
        <v>5.8979999999999997</v>
      </c>
      <c r="AB951" s="15">
        <v>37</v>
      </c>
    </row>
    <row r="952" spans="1:28" ht="15" customHeight="1" x14ac:dyDescent="0.3">
      <c r="A952" s="15" t="s">
        <v>1080</v>
      </c>
      <c r="B952" s="15" t="s">
        <v>98</v>
      </c>
      <c r="C952" s="15" t="s">
        <v>119</v>
      </c>
      <c r="D952" s="15" t="s">
        <v>111</v>
      </c>
      <c r="E952" s="15" t="s">
        <v>112</v>
      </c>
      <c r="F952" s="15">
        <v>11.44</v>
      </c>
      <c r="G952" s="15">
        <v>466.3</v>
      </c>
      <c r="H952" s="15">
        <v>19.899999999999999</v>
      </c>
      <c r="I952" s="15">
        <v>53.7</v>
      </c>
      <c r="J952" s="15">
        <v>7.3</v>
      </c>
      <c r="K952" s="15">
        <v>7.11</v>
      </c>
      <c r="L952" s="15">
        <v>23.5</v>
      </c>
      <c r="M952" s="15">
        <v>147.6</v>
      </c>
      <c r="N952" s="15">
        <v>36.799999999999997</v>
      </c>
      <c r="O952" s="15">
        <v>94.1</v>
      </c>
      <c r="P952" s="15" t="s">
        <v>107</v>
      </c>
      <c r="Q952" s="15">
        <v>230.4</v>
      </c>
      <c r="R952" s="15">
        <v>5.41</v>
      </c>
      <c r="S952" s="15">
        <v>0.87</v>
      </c>
      <c r="T952" s="15">
        <v>0.88</v>
      </c>
      <c r="U952" s="15">
        <v>10.07</v>
      </c>
      <c r="V952" s="15">
        <v>69966</v>
      </c>
      <c r="W952" s="15">
        <v>655723</v>
      </c>
      <c r="X952" s="15">
        <v>704558</v>
      </c>
      <c r="Y952" s="15">
        <v>48835</v>
      </c>
      <c r="Z952" s="15">
        <v>5302</v>
      </c>
      <c r="AA952" s="15">
        <v>1.899</v>
      </c>
      <c r="AB952" s="15">
        <v>39.1</v>
      </c>
    </row>
    <row r="953" spans="1:28" ht="15" customHeight="1" x14ac:dyDescent="0.3">
      <c r="A953" s="15" t="s">
        <v>1081</v>
      </c>
      <c r="B953" s="15" t="s">
        <v>98</v>
      </c>
      <c r="C953" s="15" t="s">
        <v>134</v>
      </c>
      <c r="D953" s="15" t="s">
        <v>130</v>
      </c>
      <c r="E953" s="15" t="s">
        <v>112</v>
      </c>
      <c r="F953" s="15">
        <v>14.48</v>
      </c>
      <c r="G953" s="15">
        <v>250.5</v>
      </c>
      <c r="H953" s="15">
        <v>22</v>
      </c>
      <c r="I953" s="15">
        <v>70.3</v>
      </c>
      <c r="J953" s="15">
        <v>6.4</v>
      </c>
      <c r="K953" s="15">
        <v>6.85</v>
      </c>
      <c r="L953" s="15">
        <v>32.1</v>
      </c>
      <c r="M953" s="15">
        <v>53.7</v>
      </c>
      <c r="N953" s="15">
        <v>69.5</v>
      </c>
      <c r="O953" s="15">
        <v>110.8</v>
      </c>
      <c r="P953" s="15" t="s">
        <v>116</v>
      </c>
      <c r="Q953" s="15">
        <v>250.9</v>
      </c>
      <c r="R953" s="15">
        <v>3.72</v>
      </c>
      <c r="S953" s="15">
        <v>0.94</v>
      </c>
      <c r="T953" s="15">
        <v>1.08</v>
      </c>
      <c r="U953" s="15">
        <v>15.64</v>
      </c>
      <c r="V953" s="15">
        <v>70984</v>
      </c>
      <c r="W953" s="15">
        <v>913442</v>
      </c>
      <c r="X953" s="15">
        <v>1110190</v>
      </c>
      <c r="Y953" s="15">
        <v>196748</v>
      </c>
      <c r="Z953" s="15">
        <v>4619</v>
      </c>
      <c r="AA953" s="15">
        <v>3.3860000000000001</v>
      </c>
      <c r="AB953" s="15">
        <v>41.8</v>
      </c>
    </row>
    <row r="954" spans="1:28" ht="15" customHeight="1" x14ac:dyDescent="0.3">
      <c r="A954" s="15" t="s">
        <v>1082</v>
      </c>
      <c r="B954" s="15" t="s">
        <v>126</v>
      </c>
      <c r="C954" s="15" t="s">
        <v>152</v>
      </c>
      <c r="D954" s="15" t="s">
        <v>115</v>
      </c>
      <c r="E954" s="15" t="s">
        <v>101</v>
      </c>
      <c r="F954" s="15">
        <v>10.35</v>
      </c>
      <c r="G954" s="15">
        <v>741.3</v>
      </c>
      <c r="H954" s="15">
        <v>32.799999999999997</v>
      </c>
      <c r="I954" s="15">
        <v>71</v>
      </c>
      <c r="J954" s="15">
        <v>7</v>
      </c>
      <c r="K954" s="15">
        <v>6.66</v>
      </c>
      <c r="L954" s="15">
        <v>32.9</v>
      </c>
      <c r="M954" s="15">
        <v>100.5</v>
      </c>
      <c r="N954" s="15">
        <v>49.5</v>
      </c>
      <c r="O954" s="15">
        <v>159.9</v>
      </c>
      <c r="P954" s="15" t="s">
        <v>102</v>
      </c>
      <c r="Q954" s="15">
        <v>126.7</v>
      </c>
      <c r="R954" s="15">
        <v>5.0199999999999996</v>
      </c>
      <c r="S954" s="15">
        <v>0.94</v>
      </c>
      <c r="T954" s="15">
        <v>4.53</v>
      </c>
      <c r="U954" s="15">
        <v>46.89</v>
      </c>
      <c r="V954" s="15">
        <v>21235</v>
      </c>
      <c r="W954" s="15">
        <v>610269</v>
      </c>
      <c r="X954" s="15">
        <v>995709</v>
      </c>
      <c r="Y954" s="15">
        <v>385440</v>
      </c>
      <c r="Z954" s="15">
        <v>13103</v>
      </c>
      <c r="AA954" s="15">
        <v>3.5790000000000002</v>
      </c>
      <c r="AB954" s="15">
        <v>51.5</v>
      </c>
    </row>
    <row r="955" spans="1:28" ht="15" customHeight="1" x14ac:dyDescent="0.3">
      <c r="A955" s="15" t="s">
        <v>1083</v>
      </c>
      <c r="B955" s="15" t="s">
        <v>109</v>
      </c>
      <c r="C955" s="15" t="s">
        <v>134</v>
      </c>
      <c r="D955" s="15" t="s">
        <v>111</v>
      </c>
      <c r="E955" s="15" t="s">
        <v>101</v>
      </c>
      <c r="F955" s="15">
        <v>13.03</v>
      </c>
      <c r="G955" s="15">
        <v>643.70000000000005</v>
      </c>
      <c r="H955" s="15">
        <v>26.8</v>
      </c>
      <c r="I955" s="15">
        <v>80.900000000000006</v>
      </c>
      <c r="J955" s="15">
        <v>8.1</v>
      </c>
      <c r="K955" s="15">
        <v>7.31</v>
      </c>
      <c r="L955" s="15">
        <v>36.799999999999997</v>
      </c>
      <c r="M955" s="15">
        <v>72.099999999999994</v>
      </c>
      <c r="N955" s="15">
        <v>60.2</v>
      </c>
      <c r="O955" s="15">
        <v>108.4</v>
      </c>
      <c r="P955" s="15" t="s">
        <v>107</v>
      </c>
      <c r="Q955" s="15">
        <v>132.80000000000001</v>
      </c>
      <c r="R955" s="15">
        <v>2.99</v>
      </c>
      <c r="S955" s="15">
        <v>0.92</v>
      </c>
      <c r="T955" s="15">
        <v>1.01</v>
      </c>
      <c r="U955" s="15">
        <v>13.16</v>
      </c>
      <c r="V955" s="15">
        <v>72887</v>
      </c>
      <c r="W955" s="15">
        <v>865547</v>
      </c>
      <c r="X955" s="15">
        <v>959193</v>
      </c>
      <c r="Y955" s="15">
        <v>93646</v>
      </c>
      <c r="Z955" s="15">
        <v>5854</v>
      </c>
      <c r="AA955" s="15">
        <v>2.2480000000000002</v>
      </c>
      <c r="AB955" s="15">
        <v>59.8</v>
      </c>
    </row>
    <row r="956" spans="1:28" ht="15" customHeight="1" x14ac:dyDescent="0.3">
      <c r="A956" s="15" t="s">
        <v>1084</v>
      </c>
      <c r="B956" s="15" t="s">
        <v>126</v>
      </c>
      <c r="C956" s="15" t="s">
        <v>170</v>
      </c>
      <c r="D956" s="15" t="s">
        <v>100</v>
      </c>
      <c r="E956" s="15" t="s">
        <v>112</v>
      </c>
      <c r="F956" s="15">
        <v>1.99</v>
      </c>
      <c r="G956" s="15">
        <v>403.4</v>
      </c>
      <c r="H956" s="15">
        <v>23.6</v>
      </c>
      <c r="I956" s="15">
        <v>58.5</v>
      </c>
      <c r="J956" s="15">
        <v>7.6</v>
      </c>
      <c r="K956" s="15">
        <v>6.52</v>
      </c>
      <c r="L956" s="15">
        <v>22.5</v>
      </c>
      <c r="M956" s="15">
        <v>101.4</v>
      </c>
      <c r="N956" s="15">
        <v>50.1</v>
      </c>
      <c r="O956" s="15">
        <v>114.8</v>
      </c>
      <c r="P956" s="15" t="s">
        <v>107</v>
      </c>
      <c r="Q956" s="15">
        <v>289.5</v>
      </c>
      <c r="R956" s="15">
        <v>4.28</v>
      </c>
      <c r="S956" s="15">
        <v>0.84</v>
      </c>
      <c r="T956" s="15">
        <v>2.61</v>
      </c>
      <c r="U956" s="15">
        <v>5.19</v>
      </c>
      <c r="V956" s="15">
        <v>21524</v>
      </c>
      <c r="W956" s="15">
        <v>178751</v>
      </c>
      <c r="X956" s="15">
        <v>111710</v>
      </c>
      <c r="Y956" s="15">
        <v>-67041</v>
      </c>
      <c r="Z956" s="15">
        <v>1426</v>
      </c>
      <c r="AA956" s="15">
        <v>3.64</v>
      </c>
      <c r="AB956" s="15">
        <v>43.6</v>
      </c>
    </row>
    <row r="957" spans="1:28" ht="15" customHeight="1" x14ac:dyDescent="0.3">
      <c r="A957" s="15" t="s">
        <v>1085</v>
      </c>
      <c r="B957" s="15" t="s">
        <v>137</v>
      </c>
      <c r="C957" s="15" t="s">
        <v>105</v>
      </c>
      <c r="D957" s="15" t="s">
        <v>115</v>
      </c>
      <c r="E957" s="15" t="s">
        <v>112</v>
      </c>
      <c r="F957" s="15">
        <v>5.74</v>
      </c>
      <c r="G957" s="15">
        <v>211.4</v>
      </c>
      <c r="H957" s="15">
        <v>26.1</v>
      </c>
      <c r="I957" s="15">
        <v>55.3</v>
      </c>
      <c r="J957" s="15">
        <v>7.9</v>
      </c>
      <c r="K957" s="15">
        <v>6.89</v>
      </c>
      <c r="L957" s="15">
        <v>24.6</v>
      </c>
      <c r="M957" s="15">
        <v>144.19999999999999</v>
      </c>
      <c r="N957" s="15">
        <v>80.599999999999994</v>
      </c>
      <c r="O957" s="15">
        <v>65.400000000000006</v>
      </c>
      <c r="P957" s="15" t="s">
        <v>102</v>
      </c>
      <c r="Q957" s="15">
        <v>212</v>
      </c>
      <c r="R957" s="15">
        <v>6.91</v>
      </c>
      <c r="S957" s="15">
        <v>0.91</v>
      </c>
      <c r="T957" s="15">
        <v>3.51</v>
      </c>
      <c r="U957" s="15">
        <v>20.149999999999999</v>
      </c>
      <c r="V957" s="15">
        <v>20867</v>
      </c>
      <c r="W957" s="15">
        <v>432453</v>
      </c>
      <c r="X957" s="15">
        <v>420470</v>
      </c>
      <c r="Y957" s="15">
        <v>-11983</v>
      </c>
      <c r="Z957" s="15">
        <v>7473</v>
      </c>
      <c r="AA957" s="15">
        <v>2.6960000000000002</v>
      </c>
      <c r="AB957" s="15">
        <v>35.200000000000003</v>
      </c>
    </row>
    <row r="958" spans="1:28" ht="15" customHeight="1" x14ac:dyDescent="0.3">
      <c r="A958" s="15" t="s">
        <v>1086</v>
      </c>
      <c r="B958" s="15" t="s">
        <v>126</v>
      </c>
      <c r="C958" s="15" t="s">
        <v>99</v>
      </c>
      <c r="D958" s="15" t="s">
        <v>106</v>
      </c>
      <c r="E958" s="15" t="s">
        <v>112</v>
      </c>
      <c r="F958" s="15">
        <v>2.2400000000000002</v>
      </c>
      <c r="G958" s="15">
        <v>313.7</v>
      </c>
      <c r="H958" s="15">
        <v>26.6</v>
      </c>
      <c r="I958" s="15">
        <v>50.7</v>
      </c>
      <c r="J958" s="15">
        <v>9.4</v>
      </c>
      <c r="K958" s="15">
        <v>6.39</v>
      </c>
      <c r="L958" s="15">
        <v>20.7</v>
      </c>
      <c r="M958" s="15">
        <v>121.6</v>
      </c>
      <c r="N958" s="15">
        <v>31.7</v>
      </c>
      <c r="O958" s="15">
        <v>132</v>
      </c>
      <c r="P958" s="15" t="s">
        <v>107</v>
      </c>
      <c r="Q958" s="15">
        <v>126.9</v>
      </c>
      <c r="R958" s="15">
        <v>10.029999999999999</v>
      </c>
      <c r="S958" s="15">
        <v>0.73</v>
      </c>
      <c r="T958" s="15">
        <v>3.5</v>
      </c>
      <c r="U958" s="15">
        <v>7.84</v>
      </c>
      <c r="V958" s="15">
        <v>19115</v>
      </c>
      <c r="W958" s="15">
        <v>119372</v>
      </c>
      <c r="X958" s="15">
        <v>149862</v>
      </c>
      <c r="Y958" s="15">
        <v>30490</v>
      </c>
      <c r="Z958" s="15">
        <v>1700</v>
      </c>
      <c r="AA958" s="15">
        <v>4.6120000000000001</v>
      </c>
      <c r="AB958" s="15">
        <v>25.1</v>
      </c>
    </row>
    <row r="959" spans="1:28" ht="15" customHeight="1" x14ac:dyDescent="0.3">
      <c r="A959" s="15" t="s">
        <v>1087</v>
      </c>
      <c r="B959" s="15" t="s">
        <v>109</v>
      </c>
      <c r="C959" s="15" t="s">
        <v>129</v>
      </c>
      <c r="D959" s="15" t="s">
        <v>132</v>
      </c>
      <c r="E959" s="15" t="s">
        <v>101</v>
      </c>
      <c r="F959" s="15">
        <v>9.68</v>
      </c>
      <c r="G959" s="15">
        <v>860.2</v>
      </c>
      <c r="H959" s="15">
        <v>22.3</v>
      </c>
      <c r="I959" s="15">
        <v>79.599999999999994</v>
      </c>
      <c r="J959" s="15">
        <v>6.8</v>
      </c>
      <c r="K959" s="15">
        <v>7.88</v>
      </c>
      <c r="L959" s="15">
        <v>32.1</v>
      </c>
      <c r="M959" s="15">
        <v>163</v>
      </c>
      <c r="N959" s="15">
        <v>59.4</v>
      </c>
      <c r="O959" s="15">
        <v>79</v>
      </c>
      <c r="P959" s="15" t="s">
        <v>107</v>
      </c>
      <c r="Q959" s="15">
        <v>119.3</v>
      </c>
      <c r="R959" s="15">
        <v>1.19</v>
      </c>
      <c r="S959" s="15">
        <v>0.76</v>
      </c>
      <c r="T959" s="15">
        <v>0.43</v>
      </c>
      <c r="U959" s="15">
        <v>4.16</v>
      </c>
      <c r="V959" s="15">
        <v>124482</v>
      </c>
      <c r="W959" s="15">
        <v>557048</v>
      </c>
      <c r="X959" s="15">
        <v>517845</v>
      </c>
      <c r="Y959" s="15">
        <v>-39203</v>
      </c>
      <c r="Z959" s="15">
        <v>7595</v>
      </c>
      <c r="AA959" s="15">
        <v>0.54800000000000004</v>
      </c>
      <c r="AB959" s="15">
        <v>68.400000000000006</v>
      </c>
    </row>
    <row r="960" spans="1:28" ht="15" customHeight="1" x14ac:dyDescent="0.3">
      <c r="A960" s="15" t="s">
        <v>1088</v>
      </c>
      <c r="B960" s="15" t="s">
        <v>104</v>
      </c>
      <c r="C960" s="15" t="s">
        <v>170</v>
      </c>
      <c r="D960" s="15" t="s">
        <v>100</v>
      </c>
      <c r="E960" s="15" t="s">
        <v>101</v>
      </c>
      <c r="F960" s="15">
        <v>11.59</v>
      </c>
      <c r="G960" s="15">
        <v>579.1</v>
      </c>
      <c r="H960" s="15">
        <v>27.9</v>
      </c>
      <c r="I960" s="15">
        <v>76.5</v>
      </c>
      <c r="J960" s="15">
        <v>6.7</v>
      </c>
      <c r="K960" s="15">
        <v>7.43</v>
      </c>
      <c r="L960" s="15">
        <v>34.799999999999997</v>
      </c>
      <c r="M960" s="15">
        <v>88.4</v>
      </c>
      <c r="N960" s="15">
        <v>84.4</v>
      </c>
      <c r="O960" s="15">
        <v>135</v>
      </c>
      <c r="P960" s="15" t="s">
        <v>107</v>
      </c>
      <c r="Q960" s="15">
        <v>212.5</v>
      </c>
      <c r="R960" s="15">
        <v>6.59</v>
      </c>
      <c r="S960" s="15">
        <v>0.78</v>
      </c>
      <c r="T960" s="15">
        <v>2.06</v>
      </c>
      <c r="U960" s="15">
        <v>23.88</v>
      </c>
      <c r="V960" s="15">
        <v>24759</v>
      </c>
      <c r="W960" s="15">
        <v>816534</v>
      </c>
      <c r="X960" s="15">
        <v>591245</v>
      </c>
      <c r="Y960" s="15">
        <v>-225289</v>
      </c>
      <c r="Z960" s="15">
        <v>7224</v>
      </c>
      <c r="AA960" s="15">
        <v>3.306</v>
      </c>
      <c r="AB960" s="15">
        <v>44.3</v>
      </c>
    </row>
    <row r="961" spans="1:28" ht="15" customHeight="1" x14ac:dyDescent="0.3">
      <c r="A961" s="15" t="s">
        <v>1089</v>
      </c>
      <c r="B961" s="15" t="s">
        <v>98</v>
      </c>
      <c r="C961" s="15" t="s">
        <v>134</v>
      </c>
      <c r="D961" s="15" t="s">
        <v>100</v>
      </c>
      <c r="E961" s="15" t="s">
        <v>112</v>
      </c>
      <c r="F961" s="15">
        <v>0.59</v>
      </c>
      <c r="G961" s="15">
        <v>551.6</v>
      </c>
      <c r="H961" s="15">
        <v>21.5</v>
      </c>
      <c r="I961" s="15">
        <v>50</v>
      </c>
      <c r="J961" s="15">
        <v>6.9</v>
      </c>
      <c r="K961" s="15">
        <v>6.34</v>
      </c>
      <c r="L961" s="15">
        <v>29.1</v>
      </c>
      <c r="M961" s="15">
        <v>81.400000000000006</v>
      </c>
      <c r="N961" s="15">
        <v>18.899999999999999</v>
      </c>
      <c r="O961" s="15">
        <v>112.1</v>
      </c>
      <c r="P961" s="15" t="s">
        <v>107</v>
      </c>
      <c r="Q961" s="15">
        <v>148.4</v>
      </c>
      <c r="R961" s="15">
        <v>7.6</v>
      </c>
      <c r="S961" s="15">
        <v>0.94</v>
      </c>
      <c r="T961" s="15">
        <v>2.2599999999999998</v>
      </c>
      <c r="U961" s="15">
        <v>1.33</v>
      </c>
      <c r="V961" s="15">
        <v>26085</v>
      </c>
      <c r="W961" s="15">
        <v>40384</v>
      </c>
      <c r="X961" s="15">
        <v>34693</v>
      </c>
      <c r="Y961" s="15">
        <v>-5691</v>
      </c>
      <c r="Z961" s="15">
        <v>518</v>
      </c>
      <c r="AA961" s="15">
        <v>2.5680000000000001</v>
      </c>
      <c r="AB961" s="15">
        <v>20.100000000000001</v>
      </c>
    </row>
    <row r="962" spans="1:28" ht="15" customHeight="1" x14ac:dyDescent="0.3">
      <c r="A962" s="15" t="s">
        <v>1090</v>
      </c>
      <c r="B962" s="15" t="s">
        <v>146</v>
      </c>
      <c r="C962" s="15" t="s">
        <v>170</v>
      </c>
      <c r="D962" s="15" t="s">
        <v>100</v>
      </c>
      <c r="E962" s="15" t="s">
        <v>101</v>
      </c>
      <c r="F962" s="15">
        <v>10.38</v>
      </c>
      <c r="G962" s="15">
        <v>911.5</v>
      </c>
      <c r="H962" s="15">
        <v>27.3</v>
      </c>
      <c r="I962" s="15">
        <v>82.5</v>
      </c>
      <c r="J962" s="15">
        <v>7.8</v>
      </c>
      <c r="K962" s="15">
        <v>7.22</v>
      </c>
      <c r="L962" s="15">
        <v>29.9</v>
      </c>
      <c r="M962" s="15">
        <v>191</v>
      </c>
      <c r="N962" s="15">
        <v>42.4</v>
      </c>
      <c r="O962" s="15">
        <v>68.5</v>
      </c>
      <c r="P962" s="15" t="s">
        <v>102</v>
      </c>
      <c r="Q962" s="15">
        <v>153.19999999999999</v>
      </c>
      <c r="R962" s="15">
        <v>2.65</v>
      </c>
      <c r="S962" s="15">
        <v>0.88</v>
      </c>
      <c r="T962" s="15">
        <v>3.08</v>
      </c>
      <c r="U962" s="15">
        <v>31.97</v>
      </c>
      <c r="V962" s="15">
        <v>23239</v>
      </c>
      <c r="W962" s="15">
        <v>500249</v>
      </c>
      <c r="X962" s="15">
        <v>742951</v>
      </c>
      <c r="Y962" s="15">
        <v>242702</v>
      </c>
      <c r="Z962" s="15">
        <v>4751</v>
      </c>
      <c r="AA962" s="15">
        <v>6.7290000000000001</v>
      </c>
      <c r="AB962" s="15">
        <v>69.8</v>
      </c>
    </row>
    <row r="963" spans="1:28" ht="15" customHeight="1" x14ac:dyDescent="0.3">
      <c r="A963" s="15" t="s">
        <v>1091</v>
      </c>
      <c r="B963" s="15" t="s">
        <v>104</v>
      </c>
      <c r="C963" s="15" t="s">
        <v>152</v>
      </c>
      <c r="D963" s="15" t="s">
        <v>106</v>
      </c>
      <c r="E963" s="15" t="s">
        <v>120</v>
      </c>
      <c r="F963" s="15">
        <v>11.99</v>
      </c>
      <c r="G963" s="15">
        <v>393.7</v>
      </c>
      <c r="H963" s="15">
        <v>32.6</v>
      </c>
      <c r="I963" s="15">
        <v>37.299999999999997</v>
      </c>
      <c r="J963" s="15">
        <v>8</v>
      </c>
      <c r="K963" s="15">
        <v>6.26</v>
      </c>
      <c r="L963" s="15">
        <v>21</v>
      </c>
      <c r="M963" s="15">
        <v>140.5</v>
      </c>
      <c r="N963" s="15">
        <v>69.400000000000006</v>
      </c>
      <c r="O963" s="15">
        <v>130.1</v>
      </c>
      <c r="P963" s="15" t="s">
        <v>116</v>
      </c>
      <c r="Q963" s="15">
        <v>146.5</v>
      </c>
      <c r="R963" s="15">
        <v>8.51</v>
      </c>
      <c r="S963" s="15">
        <v>0.89</v>
      </c>
      <c r="T963" s="15">
        <v>2.5499999999999998</v>
      </c>
      <c r="U963" s="15">
        <v>30.57</v>
      </c>
      <c r="V963" s="15">
        <v>20040</v>
      </c>
      <c r="W963" s="15">
        <v>721843</v>
      </c>
      <c r="X963" s="15">
        <v>612623</v>
      </c>
      <c r="Y963" s="15">
        <v>-109220</v>
      </c>
      <c r="Z963" s="15">
        <v>4193</v>
      </c>
      <c r="AA963" s="15">
        <v>7.2910000000000004</v>
      </c>
      <c r="AB963" s="15">
        <v>27.7</v>
      </c>
    </row>
    <row r="964" spans="1:28" ht="15" customHeight="1" x14ac:dyDescent="0.3">
      <c r="A964" s="15" t="s">
        <v>1092</v>
      </c>
      <c r="B964" s="15" t="s">
        <v>104</v>
      </c>
      <c r="C964" s="15" t="s">
        <v>152</v>
      </c>
      <c r="D964" s="15" t="s">
        <v>177</v>
      </c>
      <c r="E964" s="15" t="s">
        <v>112</v>
      </c>
      <c r="F964" s="15">
        <v>14.04</v>
      </c>
      <c r="G964" s="15">
        <v>389.2</v>
      </c>
      <c r="H964" s="15">
        <v>26.4</v>
      </c>
      <c r="I964" s="15">
        <v>66.3</v>
      </c>
      <c r="J964" s="15">
        <v>7.7</v>
      </c>
      <c r="K964" s="15">
        <v>7.03</v>
      </c>
      <c r="L964" s="15">
        <v>23.3</v>
      </c>
      <c r="M964" s="15">
        <v>94</v>
      </c>
      <c r="N964" s="15">
        <v>41.6</v>
      </c>
      <c r="O964" s="15">
        <v>99.6</v>
      </c>
      <c r="P964" s="15" t="s">
        <v>102</v>
      </c>
      <c r="Q964" s="15">
        <v>181.3</v>
      </c>
      <c r="R964" s="15">
        <v>5.2</v>
      </c>
      <c r="S964" s="15">
        <v>0.7</v>
      </c>
      <c r="T964" s="15">
        <v>66.66</v>
      </c>
      <c r="U964" s="15">
        <v>935.91</v>
      </c>
      <c r="V964" s="15">
        <v>3094</v>
      </c>
      <c r="W964" s="15">
        <v>1008380</v>
      </c>
      <c r="X964" s="15">
        <v>2895706</v>
      </c>
      <c r="Y964" s="15">
        <v>1887326</v>
      </c>
      <c r="Z964" s="15">
        <v>23060</v>
      </c>
      <c r="AA964" s="15">
        <v>40.585999999999999</v>
      </c>
      <c r="AB964" s="15">
        <v>27.8</v>
      </c>
    </row>
    <row r="965" spans="1:28" ht="15" customHeight="1" x14ac:dyDescent="0.3">
      <c r="A965" s="15" t="s">
        <v>1093</v>
      </c>
      <c r="B965" s="15" t="s">
        <v>118</v>
      </c>
      <c r="C965" s="15" t="s">
        <v>129</v>
      </c>
      <c r="D965" s="15" t="s">
        <v>144</v>
      </c>
      <c r="E965" s="15" t="s">
        <v>101</v>
      </c>
      <c r="F965" s="15">
        <v>5.88</v>
      </c>
      <c r="G965" s="15">
        <v>492.7</v>
      </c>
      <c r="H965" s="15">
        <v>29</v>
      </c>
      <c r="I965" s="15">
        <v>68.599999999999994</v>
      </c>
      <c r="J965" s="15">
        <v>5.8</v>
      </c>
      <c r="K965" s="15">
        <v>6.68</v>
      </c>
      <c r="L965" s="15">
        <v>22.4</v>
      </c>
      <c r="M965" s="15">
        <v>75.099999999999994</v>
      </c>
      <c r="N965" s="15">
        <v>40.700000000000003</v>
      </c>
      <c r="O965" s="15">
        <v>121.3</v>
      </c>
      <c r="P965" s="15" t="s">
        <v>116</v>
      </c>
      <c r="Q965" s="15">
        <v>258.2</v>
      </c>
      <c r="R965" s="15">
        <v>6.26</v>
      </c>
      <c r="S965" s="15">
        <v>0.89</v>
      </c>
      <c r="T965" s="15">
        <v>1.58</v>
      </c>
      <c r="U965" s="15">
        <v>9.2899999999999991</v>
      </c>
      <c r="V965" s="15">
        <v>58728</v>
      </c>
      <c r="W965" s="15">
        <v>395567</v>
      </c>
      <c r="X965" s="15">
        <v>545583</v>
      </c>
      <c r="Y965" s="15">
        <v>150016</v>
      </c>
      <c r="Z965" s="15">
        <v>1516</v>
      </c>
      <c r="AA965" s="15">
        <v>6.1280000000000001</v>
      </c>
      <c r="AB965" s="15">
        <v>40.6</v>
      </c>
    </row>
    <row r="966" spans="1:28" ht="15" customHeight="1" x14ac:dyDescent="0.3">
      <c r="A966" s="15" t="s">
        <v>1094</v>
      </c>
      <c r="B966" s="15" t="s">
        <v>118</v>
      </c>
      <c r="C966" s="15" t="s">
        <v>170</v>
      </c>
      <c r="D966" s="15" t="s">
        <v>100</v>
      </c>
      <c r="E966" s="15" t="s">
        <v>120</v>
      </c>
      <c r="F966" s="15">
        <v>7.22</v>
      </c>
      <c r="G966" s="15">
        <v>339.9</v>
      </c>
      <c r="H966" s="15">
        <v>26.5</v>
      </c>
      <c r="I966" s="15">
        <v>72.8</v>
      </c>
      <c r="J966" s="15">
        <v>9.6</v>
      </c>
      <c r="K966" s="15">
        <v>6.33</v>
      </c>
      <c r="L966" s="15">
        <v>13.8</v>
      </c>
      <c r="M966" s="15">
        <v>85.1</v>
      </c>
      <c r="N966" s="15">
        <v>72.5</v>
      </c>
      <c r="O966" s="15">
        <v>92.3</v>
      </c>
      <c r="P966" s="15" t="s">
        <v>107</v>
      </c>
      <c r="Q966" s="15">
        <v>100.4</v>
      </c>
      <c r="R966" s="15">
        <v>6.32</v>
      </c>
      <c r="S966" s="15">
        <v>0.85</v>
      </c>
      <c r="T966" s="15">
        <v>2.16</v>
      </c>
      <c r="U966" s="15">
        <v>15.6</v>
      </c>
      <c r="V966" s="15">
        <v>27453</v>
      </c>
      <c r="W966" s="15">
        <v>425630</v>
      </c>
      <c r="X966" s="15">
        <v>428267</v>
      </c>
      <c r="Y966" s="15">
        <v>2637</v>
      </c>
      <c r="Z966" s="15">
        <v>4847</v>
      </c>
      <c r="AA966" s="15">
        <v>3.218</v>
      </c>
      <c r="AB966" s="15">
        <v>31.9</v>
      </c>
    </row>
    <row r="967" spans="1:28" ht="15" customHeight="1" x14ac:dyDescent="0.3">
      <c r="A967" s="15" t="s">
        <v>1095</v>
      </c>
      <c r="B967" s="15" t="s">
        <v>126</v>
      </c>
      <c r="C967" s="15" t="s">
        <v>129</v>
      </c>
      <c r="D967" s="15" t="s">
        <v>106</v>
      </c>
      <c r="E967" s="15" t="s">
        <v>101</v>
      </c>
      <c r="F967" s="15">
        <v>0.82</v>
      </c>
      <c r="G967" s="15">
        <v>743.7</v>
      </c>
      <c r="H967" s="15">
        <v>28.4</v>
      </c>
      <c r="I967" s="15">
        <v>60.2</v>
      </c>
      <c r="J967" s="15">
        <v>6.4</v>
      </c>
      <c r="K967" s="15">
        <v>7.44</v>
      </c>
      <c r="L967" s="15">
        <v>24.6</v>
      </c>
      <c r="M967" s="15">
        <v>112.7</v>
      </c>
      <c r="N967" s="15">
        <v>58.9</v>
      </c>
      <c r="O967" s="15">
        <v>100.5</v>
      </c>
      <c r="P967" s="15" t="s">
        <v>116</v>
      </c>
      <c r="Q967" s="15">
        <v>176.1</v>
      </c>
      <c r="R967" s="15">
        <v>7.93</v>
      </c>
      <c r="S967" s="15">
        <v>1</v>
      </c>
      <c r="T967" s="15">
        <v>1.88</v>
      </c>
      <c r="U967" s="15">
        <v>1.54</v>
      </c>
      <c r="V967" s="15">
        <v>17813</v>
      </c>
      <c r="W967" s="15">
        <v>57325</v>
      </c>
      <c r="X967" s="15">
        <v>27432</v>
      </c>
      <c r="Y967" s="15">
        <v>-29893</v>
      </c>
      <c r="Z967" s="15">
        <v>235</v>
      </c>
      <c r="AA967" s="15">
        <v>6.5529999999999999</v>
      </c>
      <c r="AB967" s="15">
        <v>39.1</v>
      </c>
    </row>
    <row r="968" spans="1:28" ht="15" customHeight="1" x14ac:dyDescent="0.3">
      <c r="A968" s="15" t="s">
        <v>1096</v>
      </c>
      <c r="B968" s="15" t="s">
        <v>146</v>
      </c>
      <c r="C968" s="15" t="s">
        <v>105</v>
      </c>
      <c r="D968" s="15" t="s">
        <v>130</v>
      </c>
      <c r="E968" s="15" t="s">
        <v>101</v>
      </c>
      <c r="F968" s="15">
        <v>4.82</v>
      </c>
      <c r="G968" s="15">
        <v>1020.2</v>
      </c>
      <c r="H968" s="15">
        <v>31.1</v>
      </c>
      <c r="I968" s="15">
        <v>71.400000000000006</v>
      </c>
      <c r="J968" s="15">
        <v>6.7</v>
      </c>
      <c r="K968" s="15">
        <v>7.35</v>
      </c>
      <c r="L968" s="15">
        <v>26.7</v>
      </c>
      <c r="M968" s="15">
        <v>116.9</v>
      </c>
      <c r="N968" s="15">
        <v>44.1</v>
      </c>
      <c r="O968" s="15">
        <v>115</v>
      </c>
      <c r="P968" s="15" t="s">
        <v>102</v>
      </c>
      <c r="Q968" s="15">
        <v>233.3</v>
      </c>
      <c r="R968" s="15">
        <v>6.04</v>
      </c>
      <c r="S968" s="15">
        <v>0.9</v>
      </c>
      <c r="T968" s="15">
        <v>0.97</v>
      </c>
      <c r="U968" s="15">
        <v>4.68</v>
      </c>
      <c r="V968" s="15">
        <v>71291</v>
      </c>
      <c r="W968" s="15">
        <v>357378</v>
      </c>
      <c r="X968" s="15">
        <v>333642</v>
      </c>
      <c r="Y968" s="15">
        <v>-23736</v>
      </c>
      <c r="Z968" s="15">
        <v>3097</v>
      </c>
      <c r="AA968" s="15">
        <v>1.5109999999999999</v>
      </c>
      <c r="AB968" s="15">
        <v>59.7</v>
      </c>
    </row>
    <row r="969" spans="1:28" ht="15" customHeight="1" x14ac:dyDescent="0.3">
      <c r="A969" s="15" t="s">
        <v>1097</v>
      </c>
      <c r="B969" s="15" t="s">
        <v>137</v>
      </c>
      <c r="C969" s="15" t="s">
        <v>110</v>
      </c>
      <c r="D969" s="15" t="s">
        <v>177</v>
      </c>
      <c r="E969" s="15" t="s">
        <v>120</v>
      </c>
      <c r="F969" s="15">
        <v>6.83</v>
      </c>
      <c r="G969" s="15">
        <v>402.6</v>
      </c>
      <c r="H969" s="15">
        <v>30.7</v>
      </c>
      <c r="I969" s="15">
        <v>63.3</v>
      </c>
      <c r="J969" s="15">
        <v>5.9</v>
      </c>
      <c r="K969" s="15">
        <v>6.27</v>
      </c>
      <c r="L969" s="15">
        <v>16.899999999999999</v>
      </c>
      <c r="M969" s="15">
        <v>108.7</v>
      </c>
      <c r="N969" s="15">
        <v>52.4</v>
      </c>
      <c r="O969" s="15">
        <v>65.5</v>
      </c>
      <c r="P969" s="15" t="s">
        <v>107</v>
      </c>
      <c r="Q969" s="15">
        <v>280.10000000000002</v>
      </c>
      <c r="R969" s="15">
        <v>9.75</v>
      </c>
      <c r="S969" s="15">
        <v>0.76</v>
      </c>
      <c r="T969" s="15">
        <v>28.82</v>
      </c>
      <c r="U969" s="15">
        <v>196.84</v>
      </c>
      <c r="V969" s="15">
        <v>3413</v>
      </c>
      <c r="W969" s="15">
        <v>569366</v>
      </c>
      <c r="X969" s="15">
        <v>671815</v>
      </c>
      <c r="Y969" s="15">
        <v>102449</v>
      </c>
      <c r="Z969" s="15">
        <v>15502</v>
      </c>
      <c r="AA969" s="15">
        <v>12.698</v>
      </c>
      <c r="AB969" s="15">
        <v>42.3</v>
      </c>
    </row>
    <row r="970" spans="1:28" ht="15" customHeight="1" x14ac:dyDescent="0.3">
      <c r="A970" s="15" t="s">
        <v>1098</v>
      </c>
      <c r="B970" s="15" t="s">
        <v>98</v>
      </c>
      <c r="C970" s="15" t="s">
        <v>129</v>
      </c>
      <c r="D970" s="15" t="s">
        <v>111</v>
      </c>
      <c r="E970" s="15" t="s">
        <v>112</v>
      </c>
      <c r="F970" s="15">
        <v>0.53</v>
      </c>
      <c r="G970" s="15">
        <v>80</v>
      </c>
      <c r="H970" s="15">
        <v>25.1</v>
      </c>
      <c r="I970" s="15">
        <v>65.2</v>
      </c>
      <c r="J970" s="15">
        <v>8.1999999999999993</v>
      </c>
      <c r="K970" s="15">
        <v>6.51</v>
      </c>
      <c r="L970" s="15">
        <v>25</v>
      </c>
      <c r="M970" s="15">
        <v>140.19999999999999</v>
      </c>
      <c r="N970" s="15">
        <v>86.8</v>
      </c>
      <c r="O970" s="15">
        <v>123.2</v>
      </c>
      <c r="P970" s="15" t="s">
        <v>102</v>
      </c>
      <c r="Q970" s="15">
        <v>40</v>
      </c>
      <c r="R970" s="15">
        <v>8.82</v>
      </c>
      <c r="S970" s="15">
        <v>0.88</v>
      </c>
      <c r="T970" s="15">
        <v>1.23</v>
      </c>
      <c r="U970" s="15">
        <v>0.65</v>
      </c>
      <c r="V970" s="15">
        <v>64634</v>
      </c>
      <c r="W970" s="15">
        <v>27026</v>
      </c>
      <c r="X970" s="15">
        <v>42012</v>
      </c>
      <c r="Y970" s="15">
        <v>14986</v>
      </c>
      <c r="Z970" s="15">
        <v>167</v>
      </c>
      <c r="AA970" s="15">
        <v>3.8919999999999999</v>
      </c>
      <c r="AB970" s="15">
        <v>27.6</v>
      </c>
    </row>
    <row r="971" spans="1:28" ht="15" customHeight="1" x14ac:dyDescent="0.3">
      <c r="A971" s="15" t="s">
        <v>1099</v>
      </c>
      <c r="B971" s="15" t="s">
        <v>137</v>
      </c>
      <c r="C971" s="15" t="s">
        <v>123</v>
      </c>
      <c r="D971" s="15" t="s">
        <v>144</v>
      </c>
      <c r="E971" s="15" t="s">
        <v>101</v>
      </c>
      <c r="F971" s="15">
        <v>3.85</v>
      </c>
      <c r="G971" s="15">
        <v>758.7</v>
      </c>
      <c r="H971" s="15">
        <v>31.2</v>
      </c>
      <c r="I971" s="15">
        <v>65.3</v>
      </c>
      <c r="J971" s="15">
        <v>7.9</v>
      </c>
      <c r="K971" s="15">
        <v>6.19</v>
      </c>
      <c r="L971" s="15">
        <v>37.700000000000003</v>
      </c>
      <c r="M971" s="15">
        <v>126.9</v>
      </c>
      <c r="N971" s="15">
        <v>49.1</v>
      </c>
      <c r="O971" s="15">
        <v>115.4</v>
      </c>
      <c r="P971" s="15" t="s">
        <v>107</v>
      </c>
      <c r="Q971" s="15">
        <v>198.4</v>
      </c>
      <c r="R971" s="15">
        <v>5.99</v>
      </c>
      <c r="S971" s="15">
        <v>0.74</v>
      </c>
      <c r="T971" s="15">
        <v>1.52</v>
      </c>
      <c r="U971" s="15">
        <v>5.85</v>
      </c>
      <c r="V971" s="15">
        <v>53387</v>
      </c>
      <c r="W971" s="15">
        <v>251623</v>
      </c>
      <c r="X971" s="15">
        <v>312314</v>
      </c>
      <c r="Y971" s="15">
        <v>60691</v>
      </c>
      <c r="Z971" s="15">
        <v>2608</v>
      </c>
      <c r="AA971" s="15">
        <v>2.2429999999999999</v>
      </c>
      <c r="AB971" s="15">
        <v>45.5</v>
      </c>
    </row>
    <row r="972" spans="1:28" ht="15" customHeight="1" x14ac:dyDescent="0.3">
      <c r="A972" s="15" t="s">
        <v>1100</v>
      </c>
      <c r="B972" s="15" t="s">
        <v>98</v>
      </c>
      <c r="C972" s="15" t="s">
        <v>123</v>
      </c>
      <c r="D972" s="15" t="s">
        <v>106</v>
      </c>
      <c r="E972" s="15" t="s">
        <v>112</v>
      </c>
      <c r="F972" s="15">
        <v>2.2000000000000002</v>
      </c>
      <c r="G972" s="15">
        <v>527.6</v>
      </c>
      <c r="H972" s="15">
        <v>24.8</v>
      </c>
      <c r="I972" s="15">
        <v>42.2</v>
      </c>
      <c r="J972" s="15">
        <v>8.3000000000000007</v>
      </c>
      <c r="K972" s="15">
        <v>6.36</v>
      </c>
      <c r="L972" s="15">
        <v>29.5</v>
      </c>
      <c r="M972" s="15">
        <v>102.6</v>
      </c>
      <c r="N972" s="15">
        <v>55.4</v>
      </c>
      <c r="O972" s="15">
        <v>80.099999999999994</v>
      </c>
      <c r="P972" s="15" t="s">
        <v>107</v>
      </c>
      <c r="Q972" s="15">
        <v>176.6</v>
      </c>
      <c r="R972" s="15">
        <v>6.86</v>
      </c>
      <c r="S972" s="15">
        <v>0.89</v>
      </c>
      <c r="T972" s="15">
        <v>3.36</v>
      </c>
      <c r="U972" s="15">
        <v>7.39</v>
      </c>
      <c r="V972" s="15">
        <v>19463</v>
      </c>
      <c r="W972" s="15">
        <v>169624</v>
      </c>
      <c r="X972" s="15">
        <v>143832</v>
      </c>
      <c r="Y972" s="15">
        <v>-25792</v>
      </c>
      <c r="Z972" s="15">
        <v>1663</v>
      </c>
      <c r="AA972" s="15">
        <v>4.444</v>
      </c>
      <c r="AB972" s="15">
        <v>34.4</v>
      </c>
    </row>
    <row r="973" spans="1:28" ht="15" customHeight="1" x14ac:dyDescent="0.3">
      <c r="A973" s="15" t="s">
        <v>1101</v>
      </c>
      <c r="B973" s="15" t="s">
        <v>109</v>
      </c>
      <c r="C973" s="15" t="s">
        <v>114</v>
      </c>
      <c r="D973" s="15" t="s">
        <v>111</v>
      </c>
      <c r="E973" s="15" t="s">
        <v>112</v>
      </c>
      <c r="F973" s="15">
        <v>11.46</v>
      </c>
      <c r="G973" s="15">
        <v>772.7</v>
      </c>
      <c r="H973" s="15">
        <v>24.4</v>
      </c>
      <c r="I973" s="15">
        <v>51</v>
      </c>
      <c r="J973" s="15">
        <v>8.3000000000000007</v>
      </c>
      <c r="K973" s="15">
        <v>6.36</v>
      </c>
      <c r="L973" s="15">
        <v>16.5</v>
      </c>
      <c r="M973" s="15">
        <v>80.400000000000006</v>
      </c>
      <c r="N973" s="15">
        <v>40.6</v>
      </c>
      <c r="O973" s="15">
        <v>130.30000000000001</v>
      </c>
      <c r="P973" s="15" t="s">
        <v>116</v>
      </c>
      <c r="Q973" s="15">
        <v>244.8</v>
      </c>
      <c r="R973" s="15">
        <v>2.87</v>
      </c>
      <c r="S973" s="15">
        <v>0.66</v>
      </c>
      <c r="T973" s="15">
        <v>0.93</v>
      </c>
      <c r="U973" s="15">
        <v>10.66</v>
      </c>
      <c r="V973" s="15">
        <v>67473</v>
      </c>
      <c r="W973" s="15">
        <v>747822</v>
      </c>
      <c r="X973" s="15">
        <v>719262</v>
      </c>
      <c r="Y973" s="15">
        <v>-28560</v>
      </c>
      <c r="Z973" s="15">
        <v>2322</v>
      </c>
      <c r="AA973" s="15">
        <v>4.5910000000000002</v>
      </c>
      <c r="AB973" s="15">
        <v>44</v>
      </c>
    </row>
    <row r="974" spans="1:28" ht="15" customHeight="1" x14ac:dyDescent="0.3">
      <c r="A974" s="15" t="s">
        <v>1102</v>
      </c>
      <c r="B974" s="15" t="s">
        <v>137</v>
      </c>
      <c r="C974" s="15" t="s">
        <v>105</v>
      </c>
      <c r="D974" s="15" t="s">
        <v>115</v>
      </c>
      <c r="E974" s="15" t="s">
        <v>101</v>
      </c>
      <c r="F974" s="15">
        <v>9.14</v>
      </c>
      <c r="G974" s="15">
        <v>832.3</v>
      </c>
      <c r="H974" s="15">
        <v>28.5</v>
      </c>
      <c r="I974" s="15">
        <v>69.900000000000006</v>
      </c>
      <c r="J974" s="15">
        <v>7.1</v>
      </c>
      <c r="K974" s="15">
        <v>6.39</v>
      </c>
      <c r="L974" s="15">
        <v>35.5</v>
      </c>
      <c r="M974" s="15">
        <v>105.7</v>
      </c>
      <c r="N974" s="15">
        <v>62.4</v>
      </c>
      <c r="O974" s="15">
        <v>110.5</v>
      </c>
      <c r="P974" s="15" t="s">
        <v>127</v>
      </c>
      <c r="Q974" s="15">
        <v>181.8</v>
      </c>
      <c r="R974" s="15">
        <v>2.25</v>
      </c>
      <c r="S974" s="15">
        <v>0.97</v>
      </c>
      <c r="T974" s="15">
        <v>3.89</v>
      </c>
      <c r="U974" s="15">
        <v>35.549999999999997</v>
      </c>
      <c r="V974" s="15">
        <v>24444</v>
      </c>
      <c r="W974" s="15">
        <v>604884</v>
      </c>
      <c r="X974" s="15">
        <v>868984</v>
      </c>
      <c r="Y974" s="15">
        <v>264100</v>
      </c>
      <c r="Z974" s="15">
        <v>11184</v>
      </c>
      <c r="AA974" s="15">
        <v>3.1789999999999998</v>
      </c>
      <c r="AB974" s="15">
        <v>61.7</v>
      </c>
    </row>
    <row r="975" spans="1:28" ht="15" customHeight="1" x14ac:dyDescent="0.3">
      <c r="A975" s="15" t="s">
        <v>1103</v>
      </c>
      <c r="B975" s="15" t="s">
        <v>104</v>
      </c>
      <c r="C975" s="15" t="s">
        <v>99</v>
      </c>
      <c r="D975" s="15" t="s">
        <v>132</v>
      </c>
      <c r="E975" s="15" t="s">
        <v>101</v>
      </c>
      <c r="F975" s="15">
        <v>2.36</v>
      </c>
      <c r="G975" s="15">
        <v>813.2</v>
      </c>
      <c r="H975" s="15">
        <v>24.4</v>
      </c>
      <c r="I975" s="15">
        <v>59.3</v>
      </c>
      <c r="J975" s="15">
        <v>6.3</v>
      </c>
      <c r="K975" s="15">
        <v>7.34</v>
      </c>
      <c r="L975" s="15">
        <v>29.3</v>
      </c>
      <c r="M975" s="15">
        <v>129.1</v>
      </c>
      <c r="N975" s="15">
        <v>89.4</v>
      </c>
      <c r="O975" s="15">
        <v>92.7</v>
      </c>
      <c r="P975" s="15" t="s">
        <v>102</v>
      </c>
      <c r="Q975" s="15">
        <v>162.30000000000001</v>
      </c>
      <c r="R975" s="15">
        <v>6.08</v>
      </c>
      <c r="S975" s="15">
        <v>0.85</v>
      </c>
      <c r="T975" s="15">
        <v>2.1</v>
      </c>
      <c r="U975" s="15">
        <v>4.96</v>
      </c>
      <c r="V975" s="15">
        <v>98107</v>
      </c>
      <c r="W975" s="15">
        <v>177764</v>
      </c>
      <c r="X975" s="15">
        <v>486611</v>
      </c>
      <c r="Y975" s="15">
        <v>308847</v>
      </c>
      <c r="Z975" s="15">
        <v>1129</v>
      </c>
      <c r="AA975" s="15">
        <v>4.3929999999999998</v>
      </c>
      <c r="AB975" s="15">
        <v>63.5</v>
      </c>
    </row>
    <row r="976" spans="1:28" ht="15" customHeight="1" x14ac:dyDescent="0.3">
      <c r="A976" s="15" t="s">
        <v>1104</v>
      </c>
      <c r="B976" s="15" t="s">
        <v>118</v>
      </c>
      <c r="C976" s="15" t="s">
        <v>110</v>
      </c>
      <c r="D976" s="15" t="s">
        <v>106</v>
      </c>
      <c r="E976" s="15" t="s">
        <v>112</v>
      </c>
      <c r="F976" s="15">
        <v>12.21</v>
      </c>
      <c r="G976" s="15">
        <v>191.7</v>
      </c>
      <c r="H976" s="15">
        <v>18.100000000000001</v>
      </c>
      <c r="I976" s="15">
        <v>57.5</v>
      </c>
      <c r="J976" s="15">
        <v>6.3</v>
      </c>
      <c r="K976" s="15">
        <v>7.21</v>
      </c>
      <c r="L976" s="15">
        <v>27</v>
      </c>
      <c r="M976" s="15">
        <v>123.8</v>
      </c>
      <c r="N976" s="15">
        <v>55.3</v>
      </c>
      <c r="O976" s="15">
        <v>78.2</v>
      </c>
      <c r="P976" s="15" t="s">
        <v>107</v>
      </c>
      <c r="Q976" s="15">
        <v>158.19999999999999</v>
      </c>
      <c r="R976" s="15">
        <v>3.36</v>
      </c>
      <c r="S976" s="15">
        <v>0.92</v>
      </c>
      <c r="T976" s="15">
        <v>1.48</v>
      </c>
      <c r="U976" s="15">
        <v>18.07</v>
      </c>
      <c r="V976" s="15">
        <v>21223</v>
      </c>
      <c r="W976" s="15">
        <v>753121</v>
      </c>
      <c r="X976" s="15">
        <v>383500</v>
      </c>
      <c r="Y976" s="15">
        <v>-369621</v>
      </c>
      <c r="Z976" s="15">
        <v>8262</v>
      </c>
      <c r="AA976" s="15">
        <v>2.1869999999999998</v>
      </c>
      <c r="AB976" s="15">
        <v>44</v>
      </c>
    </row>
    <row r="977" spans="1:28" ht="15" customHeight="1" x14ac:dyDescent="0.3">
      <c r="A977" s="15" t="s">
        <v>1105</v>
      </c>
      <c r="B977" s="15" t="s">
        <v>146</v>
      </c>
      <c r="C977" s="15" t="s">
        <v>110</v>
      </c>
      <c r="D977" s="15" t="s">
        <v>111</v>
      </c>
      <c r="E977" s="15" t="s">
        <v>101</v>
      </c>
      <c r="F977" s="15">
        <v>7.16</v>
      </c>
      <c r="G977" s="15">
        <v>947.6</v>
      </c>
      <c r="H977" s="15">
        <v>29</v>
      </c>
      <c r="I977" s="15">
        <v>68.3</v>
      </c>
      <c r="J977" s="15">
        <v>4.9000000000000004</v>
      </c>
      <c r="K977" s="15">
        <v>6.74</v>
      </c>
      <c r="L977" s="15">
        <v>34.1</v>
      </c>
      <c r="M977" s="15">
        <v>96.8</v>
      </c>
      <c r="N977" s="15">
        <v>34.799999999999997</v>
      </c>
      <c r="O977" s="15">
        <v>144.1</v>
      </c>
      <c r="P977" s="15" t="s">
        <v>107</v>
      </c>
      <c r="Q977" s="15">
        <v>104.5</v>
      </c>
      <c r="R977" s="15">
        <v>3.8</v>
      </c>
      <c r="S977" s="15">
        <v>0.96</v>
      </c>
      <c r="T977" s="15">
        <v>1.33</v>
      </c>
      <c r="U977" s="15">
        <v>9.52</v>
      </c>
      <c r="V977" s="15">
        <v>85813</v>
      </c>
      <c r="W977" s="15">
        <v>418362</v>
      </c>
      <c r="X977" s="15">
        <v>816940</v>
      </c>
      <c r="Y977" s="15">
        <v>398578</v>
      </c>
      <c r="Z977" s="15">
        <v>3402</v>
      </c>
      <c r="AA977" s="15">
        <v>2.798</v>
      </c>
      <c r="AB977" s="15">
        <v>60.3</v>
      </c>
    </row>
    <row r="978" spans="1:28" ht="15" customHeight="1" x14ac:dyDescent="0.3">
      <c r="A978" s="15" t="s">
        <v>1106</v>
      </c>
      <c r="B978" s="15" t="s">
        <v>126</v>
      </c>
      <c r="C978" s="15" t="s">
        <v>123</v>
      </c>
      <c r="D978" s="15" t="s">
        <v>115</v>
      </c>
      <c r="E978" s="15" t="s">
        <v>101</v>
      </c>
      <c r="F978" s="15">
        <v>10.23</v>
      </c>
      <c r="G978" s="15">
        <v>780.5</v>
      </c>
      <c r="H978" s="15">
        <v>30.2</v>
      </c>
      <c r="I978" s="15">
        <v>71.8</v>
      </c>
      <c r="J978" s="15">
        <v>7.6</v>
      </c>
      <c r="K978" s="15">
        <v>7.53</v>
      </c>
      <c r="L978" s="15">
        <v>25.8</v>
      </c>
      <c r="M978" s="15">
        <v>144.30000000000001</v>
      </c>
      <c r="N978" s="15">
        <v>67.599999999999994</v>
      </c>
      <c r="O978" s="15">
        <v>82.4</v>
      </c>
      <c r="P978" s="15" t="s">
        <v>127</v>
      </c>
      <c r="Q978" s="15">
        <v>297</v>
      </c>
      <c r="R978" s="15">
        <v>6.13</v>
      </c>
      <c r="S978" s="15">
        <v>0.77</v>
      </c>
      <c r="T978" s="15">
        <v>1.67</v>
      </c>
      <c r="U978" s="15">
        <v>17.079999999999998</v>
      </c>
      <c r="V978" s="15">
        <v>25424</v>
      </c>
      <c r="W978" s="15">
        <v>760447</v>
      </c>
      <c r="X978" s="15">
        <v>434242</v>
      </c>
      <c r="Y978" s="15">
        <v>-326205</v>
      </c>
      <c r="Z978" s="15">
        <v>14147</v>
      </c>
      <c r="AA978" s="15">
        <v>1.2070000000000001</v>
      </c>
      <c r="AB978" s="15">
        <v>46.9</v>
      </c>
    </row>
    <row r="979" spans="1:28" ht="15" customHeight="1" x14ac:dyDescent="0.3">
      <c r="A979" s="15" t="s">
        <v>1107</v>
      </c>
      <c r="B979" s="15" t="s">
        <v>146</v>
      </c>
      <c r="C979" s="15" t="s">
        <v>114</v>
      </c>
      <c r="D979" s="15" t="s">
        <v>106</v>
      </c>
      <c r="E979" s="15" t="s">
        <v>101</v>
      </c>
      <c r="F979" s="15">
        <v>4.7699999999999996</v>
      </c>
      <c r="G979" s="15">
        <v>954.7</v>
      </c>
      <c r="H979" s="15">
        <v>30.3</v>
      </c>
      <c r="I979" s="15">
        <v>65.900000000000006</v>
      </c>
      <c r="J979" s="15">
        <v>6</v>
      </c>
      <c r="K979" s="15">
        <v>6.96</v>
      </c>
      <c r="L979" s="15">
        <v>34.299999999999997</v>
      </c>
      <c r="M979" s="15">
        <v>133.9</v>
      </c>
      <c r="N979" s="15">
        <v>58.7</v>
      </c>
      <c r="O979" s="15">
        <v>137.1</v>
      </c>
      <c r="P979" s="15" t="s">
        <v>116</v>
      </c>
      <c r="Q979" s="15">
        <v>371.7</v>
      </c>
      <c r="R979" s="15">
        <v>5.69</v>
      </c>
      <c r="S979" s="15">
        <v>0.74</v>
      </c>
      <c r="T979" s="15">
        <v>3.51</v>
      </c>
      <c r="U979" s="15">
        <v>16.739999999999998</v>
      </c>
      <c r="V979" s="15">
        <v>20539</v>
      </c>
      <c r="W979" s="15">
        <v>356584</v>
      </c>
      <c r="X979" s="15">
        <v>343823</v>
      </c>
      <c r="Y979" s="15">
        <v>-12761</v>
      </c>
      <c r="Z979" s="15">
        <v>1530</v>
      </c>
      <c r="AA979" s="15">
        <v>10.941000000000001</v>
      </c>
      <c r="AB979" s="15">
        <v>57</v>
      </c>
    </row>
    <row r="980" spans="1:28" ht="15" customHeight="1" x14ac:dyDescent="0.3">
      <c r="A980" s="15" t="s">
        <v>1108</v>
      </c>
      <c r="B980" s="15" t="s">
        <v>98</v>
      </c>
      <c r="C980" s="15" t="s">
        <v>123</v>
      </c>
      <c r="D980" s="15" t="s">
        <v>115</v>
      </c>
      <c r="E980" s="15" t="s">
        <v>112</v>
      </c>
      <c r="F980" s="15">
        <v>5.8</v>
      </c>
      <c r="G980" s="15">
        <v>294.5</v>
      </c>
      <c r="H980" s="15">
        <v>24.9</v>
      </c>
      <c r="I980" s="15">
        <v>60.7</v>
      </c>
      <c r="J980" s="15">
        <v>8</v>
      </c>
      <c r="K980" s="15">
        <v>6.46</v>
      </c>
      <c r="L980" s="15">
        <v>35.299999999999997</v>
      </c>
      <c r="M980" s="15">
        <v>85.1</v>
      </c>
      <c r="N980" s="15">
        <v>25.9</v>
      </c>
      <c r="O980" s="15">
        <v>41.9</v>
      </c>
      <c r="P980" s="15" t="s">
        <v>116</v>
      </c>
      <c r="Q980" s="15">
        <v>127</v>
      </c>
      <c r="R980" s="15">
        <v>7.14</v>
      </c>
      <c r="S980" s="15">
        <v>0.83</v>
      </c>
      <c r="T980" s="15">
        <v>2.52</v>
      </c>
      <c r="U980" s="15">
        <v>14.62</v>
      </c>
      <c r="V980" s="15">
        <v>23744</v>
      </c>
      <c r="W980" s="15">
        <v>320248</v>
      </c>
      <c r="X980" s="15">
        <v>347137</v>
      </c>
      <c r="Y980" s="15">
        <v>26889</v>
      </c>
      <c r="Z980" s="15">
        <v>5743</v>
      </c>
      <c r="AA980" s="15">
        <v>2.5459999999999998</v>
      </c>
      <c r="AB980" s="15">
        <v>37.9</v>
      </c>
    </row>
    <row r="981" spans="1:28" ht="15" customHeight="1" x14ac:dyDescent="0.3">
      <c r="A981" s="15" t="s">
        <v>1109</v>
      </c>
      <c r="B981" s="15" t="s">
        <v>126</v>
      </c>
      <c r="C981" s="15" t="s">
        <v>105</v>
      </c>
      <c r="D981" s="15" t="s">
        <v>111</v>
      </c>
      <c r="E981" s="15" t="s">
        <v>112</v>
      </c>
      <c r="F981" s="15">
        <v>2.11</v>
      </c>
      <c r="G981" s="15">
        <v>781.9</v>
      </c>
      <c r="H981" s="15">
        <v>26.7</v>
      </c>
      <c r="I981" s="15">
        <v>54.6</v>
      </c>
      <c r="J981" s="15">
        <v>9.4</v>
      </c>
      <c r="K981" s="15">
        <v>5.2</v>
      </c>
      <c r="L981" s="15">
        <v>14.6</v>
      </c>
      <c r="M981" s="15">
        <v>85.6</v>
      </c>
      <c r="N981" s="15">
        <v>86.3</v>
      </c>
      <c r="O981" s="15">
        <v>94</v>
      </c>
      <c r="P981" s="15" t="s">
        <v>102</v>
      </c>
      <c r="Q981" s="15">
        <v>155.19999999999999</v>
      </c>
      <c r="R981" s="15">
        <v>7.65</v>
      </c>
      <c r="S981" s="15">
        <v>0.85</v>
      </c>
      <c r="T981" s="15">
        <v>0.3</v>
      </c>
      <c r="U981" s="15">
        <v>0.63</v>
      </c>
      <c r="V981" s="15">
        <v>66577</v>
      </c>
      <c r="W981" s="15">
        <v>132622</v>
      </c>
      <c r="X981" s="15">
        <v>41944</v>
      </c>
      <c r="Y981" s="15">
        <v>-90678</v>
      </c>
      <c r="Z981" s="15">
        <v>693</v>
      </c>
      <c r="AA981" s="15">
        <v>0.90900000000000003</v>
      </c>
      <c r="AB981" s="15">
        <v>47.1</v>
      </c>
    </row>
    <row r="982" spans="1:28" ht="15" customHeight="1" x14ac:dyDescent="0.3">
      <c r="A982" s="15" t="s">
        <v>1110</v>
      </c>
      <c r="B982" s="15" t="s">
        <v>118</v>
      </c>
      <c r="C982" s="15" t="s">
        <v>152</v>
      </c>
      <c r="D982" s="15" t="s">
        <v>115</v>
      </c>
      <c r="E982" s="15" t="s">
        <v>101</v>
      </c>
      <c r="F982" s="15">
        <v>13.94</v>
      </c>
      <c r="G982" s="15"/>
      <c r="H982" s="15">
        <v>31.3</v>
      </c>
      <c r="I982" s="15">
        <v>63.5</v>
      </c>
      <c r="J982" s="15">
        <v>5.8</v>
      </c>
      <c r="K982" s="15">
        <v>7.12</v>
      </c>
      <c r="L982" s="15">
        <v>23.6</v>
      </c>
      <c r="M982" s="15">
        <v>99</v>
      </c>
      <c r="N982" s="15">
        <v>75.900000000000006</v>
      </c>
      <c r="O982" s="15">
        <v>129.30000000000001</v>
      </c>
      <c r="P982" s="15" t="s">
        <v>107</v>
      </c>
      <c r="Q982" s="15">
        <v>164.9</v>
      </c>
      <c r="R982" s="15">
        <v>3.74</v>
      </c>
      <c r="S982" s="15">
        <v>0.94</v>
      </c>
      <c r="T982" s="15">
        <v>1.75</v>
      </c>
      <c r="U982" s="15">
        <v>24.4</v>
      </c>
      <c r="V982" s="15">
        <v>21143</v>
      </c>
      <c r="W982" s="15">
        <v>902372</v>
      </c>
      <c r="X982" s="15">
        <v>515889</v>
      </c>
      <c r="Y982" s="15">
        <v>-386483</v>
      </c>
      <c r="Z982" s="15">
        <v>24613</v>
      </c>
      <c r="AA982" s="15">
        <v>0.99099999999999999</v>
      </c>
      <c r="AB982" s="15">
        <v>63.8</v>
      </c>
    </row>
    <row r="983" spans="1:28" ht="15" customHeight="1" x14ac:dyDescent="0.3">
      <c r="A983" s="15" t="s">
        <v>1111</v>
      </c>
      <c r="B983" s="15" t="s">
        <v>122</v>
      </c>
      <c r="C983" s="15" t="s">
        <v>123</v>
      </c>
      <c r="D983" s="15" t="s">
        <v>130</v>
      </c>
      <c r="E983" s="15" t="s">
        <v>112</v>
      </c>
      <c r="F983" s="15">
        <v>10.95</v>
      </c>
      <c r="G983" s="15">
        <v>631.70000000000005</v>
      </c>
      <c r="H983" s="15">
        <v>26.7</v>
      </c>
      <c r="I983" s="15">
        <v>58.3</v>
      </c>
      <c r="J983" s="15">
        <v>7.7</v>
      </c>
      <c r="K983" s="15">
        <v>6.54</v>
      </c>
      <c r="L983" s="15">
        <v>14.7</v>
      </c>
      <c r="M983" s="15">
        <v>189.1</v>
      </c>
      <c r="N983" s="15">
        <v>74.400000000000006</v>
      </c>
      <c r="O983" s="15">
        <v>109.9</v>
      </c>
      <c r="P983" s="15" t="s">
        <v>127</v>
      </c>
      <c r="Q983" s="15">
        <v>175.2</v>
      </c>
      <c r="R983" s="15">
        <v>4.72</v>
      </c>
      <c r="S983" s="15">
        <v>1</v>
      </c>
      <c r="T983" s="15">
        <v>2.4700000000000002</v>
      </c>
      <c r="U983" s="15">
        <v>27.05</v>
      </c>
      <c r="V983" s="15">
        <v>68209</v>
      </c>
      <c r="W983" s="15">
        <v>589470</v>
      </c>
      <c r="X983" s="15">
        <v>1845053</v>
      </c>
      <c r="Y983" s="15">
        <v>1255583</v>
      </c>
      <c r="Z983" s="15">
        <v>7454</v>
      </c>
      <c r="AA983" s="15">
        <v>3.629</v>
      </c>
      <c r="AB983" s="15">
        <v>47.9</v>
      </c>
    </row>
    <row r="984" spans="1:28" ht="15" customHeight="1" x14ac:dyDescent="0.3">
      <c r="A984" s="15" t="s">
        <v>1112</v>
      </c>
      <c r="B984" s="15" t="s">
        <v>98</v>
      </c>
      <c r="C984" s="15" t="s">
        <v>170</v>
      </c>
      <c r="D984" s="15" t="s">
        <v>100</v>
      </c>
      <c r="E984" s="15" t="s">
        <v>101</v>
      </c>
      <c r="F984" s="15">
        <v>13.29</v>
      </c>
      <c r="G984" s="15">
        <v>895.1</v>
      </c>
      <c r="H984" s="15">
        <v>28.7</v>
      </c>
      <c r="I984" s="15">
        <v>63.5</v>
      </c>
      <c r="J984" s="15">
        <v>5.8</v>
      </c>
      <c r="K984" s="15">
        <v>7.18</v>
      </c>
      <c r="L984" s="15">
        <v>34</v>
      </c>
      <c r="M984" s="15">
        <v>71</v>
      </c>
      <c r="N984" s="15">
        <v>56.1</v>
      </c>
      <c r="O984" s="15">
        <v>74.3</v>
      </c>
      <c r="P984" s="15" t="s">
        <v>116</v>
      </c>
      <c r="Q984" s="15">
        <v>320.2</v>
      </c>
      <c r="R984" s="15">
        <v>7.5</v>
      </c>
      <c r="S984" s="15">
        <v>0.76</v>
      </c>
      <c r="T984" s="15">
        <v>2.4500000000000002</v>
      </c>
      <c r="U984" s="15">
        <v>32.56</v>
      </c>
      <c r="V984" s="15">
        <v>27946</v>
      </c>
      <c r="W984" s="15">
        <v>941778</v>
      </c>
      <c r="X984" s="15">
        <v>909922</v>
      </c>
      <c r="Y984" s="15">
        <v>-31856</v>
      </c>
      <c r="Z984" s="15">
        <v>3060</v>
      </c>
      <c r="AA984" s="15">
        <v>10.641</v>
      </c>
      <c r="AB984" s="15">
        <v>60.8</v>
      </c>
    </row>
    <row r="985" spans="1:28" ht="15" customHeight="1" x14ac:dyDescent="0.3">
      <c r="A985" s="15" t="s">
        <v>1113</v>
      </c>
      <c r="B985" s="15" t="s">
        <v>137</v>
      </c>
      <c r="C985" s="15" t="s">
        <v>152</v>
      </c>
      <c r="D985" s="15" t="s">
        <v>111</v>
      </c>
      <c r="E985" s="15" t="s">
        <v>112</v>
      </c>
      <c r="F985" s="15">
        <v>1.29</v>
      </c>
      <c r="G985" s="15">
        <v>532.20000000000005</v>
      </c>
      <c r="H985" s="15">
        <v>21.9</v>
      </c>
      <c r="I985" s="15">
        <v>53.6</v>
      </c>
      <c r="J985" s="15">
        <v>6.7</v>
      </c>
      <c r="K985" s="15">
        <v>8.27</v>
      </c>
      <c r="L985" s="15">
        <v>16.7</v>
      </c>
      <c r="M985" s="15">
        <v>150.30000000000001</v>
      </c>
      <c r="N985" s="15">
        <v>86.4</v>
      </c>
      <c r="O985" s="15">
        <v>81.400000000000006</v>
      </c>
      <c r="P985" s="15" t="s">
        <v>127</v>
      </c>
      <c r="Q985" s="15">
        <v>184.3</v>
      </c>
      <c r="R985" s="15">
        <v>5.36</v>
      </c>
      <c r="S985" s="15">
        <v>0.87</v>
      </c>
      <c r="T985" s="15">
        <v>0.3</v>
      </c>
      <c r="U985" s="15">
        <v>0.39</v>
      </c>
      <c r="V985" s="15">
        <v>69984</v>
      </c>
      <c r="W985" s="15">
        <v>82360</v>
      </c>
      <c r="X985" s="15">
        <v>27294</v>
      </c>
      <c r="Y985" s="15">
        <v>-55066</v>
      </c>
      <c r="Z985" s="15">
        <v>470</v>
      </c>
      <c r="AA985" s="15">
        <v>0.83</v>
      </c>
      <c r="AB985" s="15">
        <v>45</v>
      </c>
    </row>
    <row r="986" spans="1:28" ht="15" customHeight="1" x14ac:dyDescent="0.3">
      <c r="A986" s="15" t="s">
        <v>1114</v>
      </c>
      <c r="B986" s="15" t="s">
        <v>104</v>
      </c>
      <c r="C986" s="15" t="s">
        <v>114</v>
      </c>
      <c r="D986" s="15" t="s">
        <v>144</v>
      </c>
      <c r="E986" s="15" t="s">
        <v>101</v>
      </c>
      <c r="F986" s="15">
        <v>5.98</v>
      </c>
      <c r="G986" s="15">
        <v>990.7</v>
      </c>
      <c r="H986" s="15">
        <v>25.7</v>
      </c>
      <c r="I986" s="15">
        <v>72.2</v>
      </c>
      <c r="J986" s="15">
        <v>7.5</v>
      </c>
      <c r="K986" s="15">
        <v>6.34</v>
      </c>
      <c r="L986" s="15">
        <v>36.299999999999997</v>
      </c>
      <c r="M986" s="15">
        <v>155.4</v>
      </c>
      <c r="N986" s="15">
        <v>56.2</v>
      </c>
      <c r="O986" s="15">
        <v>119.8</v>
      </c>
      <c r="P986" s="15" t="s">
        <v>102</v>
      </c>
      <c r="Q986" s="15">
        <v>170.5</v>
      </c>
      <c r="R986" s="15">
        <v>4.63</v>
      </c>
      <c r="S986" s="15">
        <v>0.72</v>
      </c>
      <c r="T986" s="15">
        <v>2.08</v>
      </c>
      <c r="U986" s="15">
        <v>12.44</v>
      </c>
      <c r="V986" s="15">
        <v>54220</v>
      </c>
      <c r="W986" s="15">
        <v>416198</v>
      </c>
      <c r="X986" s="15">
        <v>674497</v>
      </c>
      <c r="Y986" s="15">
        <v>258299</v>
      </c>
      <c r="Z986" s="15">
        <v>2482</v>
      </c>
      <c r="AA986" s="15">
        <v>5.0119999999999996</v>
      </c>
      <c r="AB986" s="15">
        <v>65.8</v>
      </c>
    </row>
    <row r="987" spans="1:28" ht="15" customHeight="1" x14ac:dyDescent="0.3">
      <c r="A987" s="15" t="s">
        <v>1115</v>
      </c>
      <c r="B987" s="15" t="s">
        <v>118</v>
      </c>
      <c r="C987" s="15" t="s">
        <v>99</v>
      </c>
      <c r="D987" s="15" t="s">
        <v>106</v>
      </c>
      <c r="E987" s="15" t="s">
        <v>101</v>
      </c>
      <c r="F987" s="15">
        <v>10.87</v>
      </c>
      <c r="G987" s="15">
        <v>926.4</v>
      </c>
      <c r="H987" s="15">
        <v>31.7</v>
      </c>
      <c r="I987" s="15">
        <v>63.8</v>
      </c>
      <c r="J987" s="15">
        <v>7.6</v>
      </c>
      <c r="K987" s="15">
        <v>6.19</v>
      </c>
      <c r="L987" s="15">
        <v>28</v>
      </c>
      <c r="M987" s="15">
        <v>115.4</v>
      </c>
      <c r="N987" s="15">
        <v>55.2</v>
      </c>
      <c r="O987" s="15">
        <v>91.2</v>
      </c>
      <c r="P987" s="15" t="s">
        <v>107</v>
      </c>
      <c r="Q987" s="15">
        <v>306.10000000000002</v>
      </c>
      <c r="R987" s="15">
        <v>6.4</v>
      </c>
      <c r="S987" s="15">
        <v>0.69</v>
      </c>
      <c r="T987" s="15">
        <v>2.5499999999999998</v>
      </c>
      <c r="U987" s="15">
        <v>27.72</v>
      </c>
      <c r="V987" s="15">
        <v>21343</v>
      </c>
      <c r="W987" s="15">
        <v>950262</v>
      </c>
      <c r="X987" s="15">
        <v>591628</v>
      </c>
      <c r="Y987" s="15">
        <v>-358634</v>
      </c>
      <c r="Z987" s="15">
        <v>8263</v>
      </c>
      <c r="AA987" s="15">
        <v>3.355</v>
      </c>
      <c r="AB987" s="15">
        <v>49.8</v>
      </c>
    </row>
    <row r="988" spans="1:28" ht="15" customHeight="1" x14ac:dyDescent="0.3">
      <c r="A988" s="15" t="s">
        <v>1116</v>
      </c>
      <c r="B988" s="15" t="s">
        <v>109</v>
      </c>
      <c r="C988" s="15" t="s">
        <v>170</v>
      </c>
      <c r="D988" s="15" t="s">
        <v>115</v>
      </c>
      <c r="E988" s="15" t="s">
        <v>112</v>
      </c>
      <c r="F988" s="15">
        <v>7.07</v>
      </c>
      <c r="G988" s="15">
        <v>332.9</v>
      </c>
      <c r="H988" s="15">
        <v>21.4</v>
      </c>
      <c r="I988" s="15">
        <v>49.5</v>
      </c>
      <c r="J988" s="15">
        <v>7.6</v>
      </c>
      <c r="K988" s="15">
        <v>7.71</v>
      </c>
      <c r="L988" s="15">
        <v>21.2</v>
      </c>
      <c r="M988" s="15">
        <v>89.8</v>
      </c>
      <c r="N988" s="15">
        <v>68.2</v>
      </c>
      <c r="O988" s="15">
        <v>59.2</v>
      </c>
      <c r="P988" s="15" t="s">
        <v>102</v>
      </c>
      <c r="Q988" s="15">
        <v>204.8</v>
      </c>
      <c r="R988" s="15">
        <v>3.9</v>
      </c>
      <c r="S988" s="15">
        <v>0.93</v>
      </c>
      <c r="T988" s="15">
        <v>0.79</v>
      </c>
      <c r="U988" s="15">
        <v>5.59</v>
      </c>
      <c r="V988" s="15">
        <v>24846</v>
      </c>
      <c r="W988" s="15">
        <v>471010</v>
      </c>
      <c r="X988" s="15">
        <v>138889</v>
      </c>
      <c r="Y988" s="15">
        <v>-332121</v>
      </c>
      <c r="Z988" s="15">
        <v>9090</v>
      </c>
      <c r="AA988" s="15">
        <v>0.61499999999999999</v>
      </c>
      <c r="AB988" s="15">
        <v>50.2</v>
      </c>
    </row>
    <row r="989" spans="1:28" ht="15" customHeight="1" x14ac:dyDescent="0.3">
      <c r="A989" s="15" t="s">
        <v>1117</v>
      </c>
      <c r="B989" s="15" t="s">
        <v>98</v>
      </c>
      <c r="C989" s="15" t="s">
        <v>119</v>
      </c>
      <c r="D989" s="15" t="s">
        <v>115</v>
      </c>
      <c r="E989" s="15" t="s">
        <v>120</v>
      </c>
      <c r="F989" s="15">
        <v>7.88</v>
      </c>
      <c r="G989" s="15">
        <v>435.8</v>
      </c>
      <c r="H989" s="15">
        <v>34</v>
      </c>
      <c r="I989" s="15">
        <v>50.4</v>
      </c>
      <c r="J989" s="15">
        <v>7.2</v>
      </c>
      <c r="K989" s="15">
        <v>6.3</v>
      </c>
      <c r="L989" s="15">
        <v>12.2</v>
      </c>
      <c r="M989" s="15">
        <v>79.5</v>
      </c>
      <c r="N989" s="15">
        <v>57.8</v>
      </c>
      <c r="O989" s="15">
        <v>119.1</v>
      </c>
      <c r="P989" s="15" t="s">
        <v>102</v>
      </c>
      <c r="Q989" s="15">
        <v>254.1</v>
      </c>
      <c r="R989" s="15">
        <v>3.46</v>
      </c>
      <c r="S989" s="15">
        <v>0.7</v>
      </c>
      <c r="T989" s="15">
        <v>2.2999999999999998</v>
      </c>
      <c r="U989" s="15">
        <v>18.12</v>
      </c>
      <c r="V989" s="15">
        <v>22982</v>
      </c>
      <c r="W989" s="15">
        <v>459565</v>
      </c>
      <c r="X989" s="15">
        <v>416434</v>
      </c>
      <c r="Y989" s="15">
        <v>-43131</v>
      </c>
      <c r="Z989" s="15">
        <v>11434</v>
      </c>
      <c r="AA989" s="15">
        <v>1.585</v>
      </c>
      <c r="AB989" s="15">
        <v>52.5</v>
      </c>
    </row>
    <row r="990" spans="1:28" ht="15" customHeight="1" x14ac:dyDescent="0.3">
      <c r="A990" s="15" t="s">
        <v>1118</v>
      </c>
      <c r="B990" s="15" t="s">
        <v>126</v>
      </c>
      <c r="C990" s="15" t="s">
        <v>110</v>
      </c>
      <c r="D990" s="15" t="s">
        <v>144</v>
      </c>
      <c r="E990" s="15" t="s">
        <v>101</v>
      </c>
      <c r="F990" s="15">
        <v>14.82</v>
      </c>
      <c r="G990" s="15">
        <v>1202.2</v>
      </c>
      <c r="H990" s="15">
        <v>29.9</v>
      </c>
      <c r="I990" s="15">
        <v>71</v>
      </c>
      <c r="J990" s="15">
        <v>6.7</v>
      </c>
      <c r="K990" s="15">
        <v>6.29</v>
      </c>
      <c r="L990" s="15">
        <v>25.3</v>
      </c>
      <c r="M990" s="15">
        <v>140.69999999999999</v>
      </c>
      <c r="N990" s="15">
        <v>30.8</v>
      </c>
      <c r="O990" s="15">
        <v>92.9</v>
      </c>
      <c r="P990" s="15" t="s">
        <v>127</v>
      </c>
      <c r="Q990" s="15">
        <v>180.7</v>
      </c>
      <c r="R990" s="15">
        <v>5.39</v>
      </c>
      <c r="S990" s="15">
        <v>0.91</v>
      </c>
      <c r="T990" s="15">
        <v>1.44</v>
      </c>
      <c r="U990" s="15">
        <v>21.34</v>
      </c>
      <c r="V990" s="15">
        <v>52715</v>
      </c>
      <c r="W990" s="15">
        <v>1056669</v>
      </c>
      <c r="X990" s="15">
        <v>1124938</v>
      </c>
      <c r="Y990" s="15">
        <v>68269</v>
      </c>
      <c r="Z990" s="15">
        <v>7848</v>
      </c>
      <c r="AA990" s="15">
        <v>2.7189999999999999</v>
      </c>
      <c r="AB990" s="15">
        <v>61.6</v>
      </c>
    </row>
    <row r="991" spans="1:28" ht="15" customHeight="1" x14ac:dyDescent="0.3">
      <c r="A991" s="15" t="s">
        <v>1119</v>
      </c>
      <c r="B991" s="15" t="s">
        <v>109</v>
      </c>
      <c r="C991" s="15" t="s">
        <v>152</v>
      </c>
      <c r="D991" s="15" t="s">
        <v>106</v>
      </c>
      <c r="E991" s="15" t="s">
        <v>101</v>
      </c>
      <c r="F991" s="15">
        <v>10.38</v>
      </c>
      <c r="G991" s="15">
        <v>765.3</v>
      </c>
      <c r="H991" s="15">
        <v>32.799999999999997</v>
      </c>
      <c r="I991" s="15">
        <v>71.8</v>
      </c>
      <c r="J991" s="15">
        <v>6.5</v>
      </c>
      <c r="K991" s="15">
        <v>7.9</v>
      </c>
      <c r="L991" s="15">
        <v>26.3</v>
      </c>
      <c r="M991" s="15">
        <v>142.19999999999999</v>
      </c>
      <c r="N991" s="15">
        <v>40.9</v>
      </c>
      <c r="O991" s="15">
        <v>98.7</v>
      </c>
      <c r="P991" s="15" t="s">
        <v>102</v>
      </c>
      <c r="Q991" s="15">
        <v>41.7</v>
      </c>
      <c r="R991" s="15">
        <v>7.67</v>
      </c>
      <c r="S991" s="15">
        <v>0.8</v>
      </c>
      <c r="T991" s="15">
        <v>0.79</v>
      </c>
      <c r="U991" s="15">
        <v>8.1999999999999993</v>
      </c>
      <c r="V991" s="15">
        <v>21782</v>
      </c>
      <c r="W991" s="15">
        <v>642733</v>
      </c>
      <c r="X991" s="15">
        <v>178612</v>
      </c>
      <c r="Y991" s="15">
        <v>-464121</v>
      </c>
      <c r="Z991" s="15">
        <v>5691</v>
      </c>
      <c r="AA991" s="15">
        <v>1.4410000000000001</v>
      </c>
      <c r="AB991" s="15">
        <v>56.3</v>
      </c>
    </row>
    <row r="992" spans="1:28" ht="15" customHeight="1" x14ac:dyDescent="0.3">
      <c r="A992" s="15" t="s">
        <v>1120</v>
      </c>
      <c r="B992" s="15" t="s">
        <v>146</v>
      </c>
      <c r="C992" s="15" t="s">
        <v>99</v>
      </c>
      <c r="D992" s="15" t="s">
        <v>177</v>
      </c>
      <c r="E992" s="15" t="s">
        <v>112</v>
      </c>
      <c r="F992" s="15">
        <v>13.18</v>
      </c>
      <c r="G992" s="15">
        <v>449.1</v>
      </c>
      <c r="H992" s="15">
        <v>22.3</v>
      </c>
      <c r="I992" s="15">
        <v>68.5</v>
      </c>
      <c r="J992" s="15">
        <v>7.4</v>
      </c>
      <c r="K992" s="15">
        <v>6.38</v>
      </c>
      <c r="L992" s="15">
        <v>28.8</v>
      </c>
      <c r="M992" s="15">
        <v>119.2</v>
      </c>
      <c r="N992" s="15">
        <v>59.7</v>
      </c>
      <c r="O992" s="15">
        <v>83.6</v>
      </c>
      <c r="P992" s="15" t="s">
        <v>102</v>
      </c>
      <c r="Q992" s="15">
        <v>159.9</v>
      </c>
      <c r="R992" s="15">
        <v>3.74</v>
      </c>
      <c r="S992" s="15">
        <v>0.76</v>
      </c>
      <c r="T992" s="15">
        <v>53.23</v>
      </c>
      <c r="U992" s="15">
        <v>701.57</v>
      </c>
      <c r="V992" s="15">
        <v>3227</v>
      </c>
      <c r="W992" s="15">
        <v>951640</v>
      </c>
      <c r="X992" s="15">
        <v>2263966</v>
      </c>
      <c r="Y992" s="15">
        <v>1312326</v>
      </c>
      <c r="Z992" s="15">
        <v>20567</v>
      </c>
      <c r="AA992" s="15">
        <v>34.110999999999997</v>
      </c>
      <c r="AB992" s="15">
        <v>39.9</v>
      </c>
    </row>
    <row r="993" spans="1:28" ht="15" customHeight="1" x14ac:dyDescent="0.3">
      <c r="A993" s="15" t="s">
        <v>1121</v>
      </c>
      <c r="B993" s="15" t="s">
        <v>109</v>
      </c>
      <c r="C993" s="15" t="s">
        <v>119</v>
      </c>
      <c r="D993" s="15" t="s">
        <v>144</v>
      </c>
      <c r="E993" s="15" t="s">
        <v>101</v>
      </c>
      <c r="F993" s="15">
        <v>5.87</v>
      </c>
      <c r="G993" s="15">
        <v>676.2</v>
      </c>
      <c r="H993" s="15">
        <v>32.200000000000003</v>
      </c>
      <c r="I993" s="15">
        <v>55.4</v>
      </c>
      <c r="J993" s="15">
        <v>7.9</v>
      </c>
      <c r="K993" s="15">
        <v>6.91</v>
      </c>
      <c r="L993" s="15">
        <v>25.8</v>
      </c>
      <c r="M993" s="15">
        <v>78.3</v>
      </c>
      <c r="N993" s="15">
        <v>38.9</v>
      </c>
      <c r="O993" s="15">
        <v>62.8</v>
      </c>
      <c r="P993" s="15" t="s">
        <v>107</v>
      </c>
      <c r="Q993" s="15">
        <v>180.9</v>
      </c>
      <c r="R993" s="15">
        <v>4.08</v>
      </c>
      <c r="S993" s="15">
        <v>0.72</v>
      </c>
      <c r="T993" s="15">
        <v>1.83</v>
      </c>
      <c r="U993" s="15">
        <v>10.74</v>
      </c>
      <c r="V993" s="15">
        <v>55602</v>
      </c>
      <c r="W993" s="15">
        <v>424500</v>
      </c>
      <c r="X993" s="15">
        <v>597165</v>
      </c>
      <c r="Y993" s="15">
        <v>172665</v>
      </c>
      <c r="Z993" s="15">
        <v>3335</v>
      </c>
      <c r="AA993" s="15">
        <v>3.22</v>
      </c>
      <c r="AB993" s="15">
        <v>50.6</v>
      </c>
    </row>
    <row r="994" spans="1:28" ht="15" customHeight="1" x14ac:dyDescent="0.3">
      <c r="A994" s="15" t="s">
        <v>1122</v>
      </c>
      <c r="B994" s="15" t="s">
        <v>118</v>
      </c>
      <c r="C994" s="15" t="s">
        <v>99</v>
      </c>
      <c r="D994" s="15" t="s">
        <v>115</v>
      </c>
      <c r="E994" s="15" t="s">
        <v>112</v>
      </c>
      <c r="F994" s="15">
        <v>5.21</v>
      </c>
      <c r="G994" s="15">
        <v>563.1</v>
      </c>
      <c r="H994" s="15">
        <v>24</v>
      </c>
      <c r="I994" s="15">
        <v>58.8</v>
      </c>
      <c r="J994" s="15">
        <v>8.6</v>
      </c>
      <c r="K994" s="15">
        <v>5.57</v>
      </c>
      <c r="L994" s="15">
        <v>30.4</v>
      </c>
      <c r="M994" s="15">
        <v>134.9</v>
      </c>
      <c r="N994" s="15">
        <v>82.2</v>
      </c>
      <c r="O994" s="15">
        <v>145.4</v>
      </c>
      <c r="P994" s="15" t="s">
        <v>102</v>
      </c>
      <c r="Q994" s="15">
        <v>162.4</v>
      </c>
      <c r="R994" s="15">
        <v>4.8499999999999996</v>
      </c>
      <c r="S994" s="15">
        <v>0.67</v>
      </c>
      <c r="T994" s="15">
        <v>0.9</v>
      </c>
      <c r="U994" s="15">
        <v>4.6900000000000004</v>
      </c>
      <c r="V994" s="15">
        <v>21630</v>
      </c>
      <c r="W994" s="15">
        <v>378587</v>
      </c>
      <c r="X994" s="15">
        <v>101445</v>
      </c>
      <c r="Y994" s="15">
        <v>-277142</v>
      </c>
      <c r="Z994" s="15">
        <v>7608</v>
      </c>
      <c r="AA994" s="15">
        <v>0.61599999999999999</v>
      </c>
      <c r="AB994" s="15">
        <v>54.5</v>
      </c>
    </row>
    <row r="995" spans="1:28" ht="15" customHeight="1" x14ac:dyDescent="0.3">
      <c r="A995" s="15" t="s">
        <v>1123</v>
      </c>
      <c r="B995" s="15" t="s">
        <v>146</v>
      </c>
      <c r="C995" s="15" t="s">
        <v>114</v>
      </c>
      <c r="D995" s="15" t="s">
        <v>115</v>
      </c>
      <c r="E995" s="15" t="s">
        <v>112</v>
      </c>
      <c r="F995" s="15">
        <v>4.18</v>
      </c>
      <c r="G995" s="15">
        <v>568.9</v>
      </c>
      <c r="H995" s="15">
        <v>22.6</v>
      </c>
      <c r="I995" s="15">
        <v>61.6</v>
      </c>
      <c r="J995" s="15">
        <v>6.8</v>
      </c>
      <c r="K995" s="15">
        <v>6.53</v>
      </c>
      <c r="L995" s="15">
        <v>20.3</v>
      </c>
      <c r="M995" s="15">
        <v>74.5</v>
      </c>
      <c r="N995" s="15">
        <v>89.2</v>
      </c>
      <c r="O995" s="15">
        <v>111.1</v>
      </c>
      <c r="P995" s="15" t="s">
        <v>107</v>
      </c>
      <c r="Q995" s="15">
        <v>147.9</v>
      </c>
      <c r="R995" s="15">
        <v>9.4700000000000006</v>
      </c>
      <c r="S995" s="15">
        <v>0.8</v>
      </c>
      <c r="T995" s="15">
        <v>3.1</v>
      </c>
      <c r="U995" s="15">
        <v>12.96</v>
      </c>
      <c r="V995" s="15">
        <v>24282</v>
      </c>
      <c r="W995" s="15">
        <v>296644</v>
      </c>
      <c r="X995" s="15">
        <v>314695</v>
      </c>
      <c r="Y995" s="15">
        <v>18051</v>
      </c>
      <c r="Z995" s="15">
        <v>8124</v>
      </c>
      <c r="AA995" s="15">
        <v>1.595</v>
      </c>
      <c r="AB995" s="15">
        <v>25.3</v>
      </c>
    </row>
    <row r="996" spans="1:28" ht="15" customHeight="1" x14ac:dyDescent="0.3">
      <c r="A996" s="15" t="s">
        <v>1124</v>
      </c>
      <c r="B996" s="15" t="s">
        <v>126</v>
      </c>
      <c r="C996" s="15" t="s">
        <v>99</v>
      </c>
      <c r="D996" s="15" t="s">
        <v>100</v>
      </c>
      <c r="E996" s="15" t="s">
        <v>112</v>
      </c>
      <c r="F996" s="15">
        <v>0.5</v>
      </c>
      <c r="G996" s="15">
        <v>300.10000000000002</v>
      </c>
      <c r="H996" s="15">
        <v>22.8</v>
      </c>
      <c r="I996" s="15">
        <v>53.9</v>
      </c>
      <c r="J996" s="15">
        <v>7.5</v>
      </c>
      <c r="K996" s="15">
        <v>7.04</v>
      </c>
      <c r="L996" s="15">
        <v>22.2</v>
      </c>
      <c r="M996" s="15">
        <v>118.6</v>
      </c>
      <c r="N996" s="15">
        <v>55.8</v>
      </c>
      <c r="O996" s="15">
        <v>131.30000000000001</v>
      </c>
      <c r="P996" s="15" t="s">
        <v>127</v>
      </c>
      <c r="Q996" s="15">
        <v>160.6</v>
      </c>
      <c r="R996" s="15">
        <v>7.39</v>
      </c>
      <c r="S996" s="15">
        <v>0.85</v>
      </c>
      <c r="T996" s="15">
        <v>2.17</v>
      </c>
      <c r="U996" s="15">
        <v>1.08</v>
      </c>
      <c r="V996" s="15">
        <v>19410</v>
      </c>
      <c r="W996" s="15">
        <v>34712</v>
      </c>
      <c r="X996" s="15">
        <v>20963</v>
      </c>
      <c r="Y996" s="15">
        <v>-13749</v>
      </c>
      <c r="Z996" s="15">
        <v>223</v>
      </c>
      <c r="AA996" s="15">
        <v>4.843</v>
      </c>
      <c r="AB996" s="15">
        <v>27.1</v>
      </c>
    </row>
    <row r="997" spans="1:28" ht="15" customHeight="1" x14ac:dyDescent="0.3">
      <c r="A997" s="15" t="s">
        <v>1125</v>
      </c>
      <c r="B997" s="15" t="s">
        <v>109</v>
      </c>
      <c r="C997" s="15" t="s">
        <v>114</v>
      </c>
      <c r="D997" s="15" t="s">
        <v>130</v>
      </c>
      <c r="E997" s="15" t="s">
        <v>112</v>
      </c>
      <c r="F997" s="15">
        <v>8.26</v>
      </c>
      <c r="G997" s="15">
        <v>505.4</v>
      </c>
      <c r="H997" s="15">
        <v>21.6</v>
      </c>
      <c r="I997" s="15">
        <v>73.099999999999994</v>
      </c>
      <c r="J997" s="15">
        <v>7.8</v>
      </c>
      <c r="K997" s="15">
        <v>7.25</v>
      </c>
      <c r="L997" s="15">
        <v>19.3</v>
      </c>
      <c r="M997" s="15">
        <v>130.69999999999999</v>
      </c>
      <c r="N997" s="15">
        <v>22.8</v>
      </c>
      <c r="O997" s="15">
        <v>107.7</v>
      </c>
      <c r="P997" s="15" t="s">
        <v>127</v>
      </c>
      <c r="Q997" s="15">
        <v>213.5</v>
      </c>
      <c r="R997" s="15">
        <v>3.11</v>
      </c>
      <c r="S997" s="15">
        <v>0.84</v>
      </c>
      <c r="T997" s="15">
        <v>0.9</v>
      </c>
      <c r="U997" s="15">
        <v>7.43</v>
      </c>
      <c r="V997" s="15">
        <v>72762</v>
      </c>
      <c r="W997" s="15">
        <v>618733</v>
      </c>
      <c r="X997" s="15">
        <v>540622</v>
      </c>
      <c r="Y997" s="15">
        <v>-78111</v>
      </c>
      <c r="Z997" s="15">
        <v>6522</v>
      </c>
      <c r="AA997" s="15">
        <v>1.139</v>
      </c>
      <c r="AB997" s="15">
        <v>53</v>
      </c>
    </row>
    <row r="998" spans="1:28" ht="15" customHeight="1" x14ac:dyDescent="0.3">
      <c r="A998" s="15" t="s">
        <v>1126</v>
      </c>
      <c r="B998" s="15" t="s">
        <v>109</v>
      </c>
      <c r="C998" s="15" t="s">
        <v>170</v>
      </c>
      <c r="D998" s="15" t="s">
        <v>100</v>
      </c>
      <c r="E998" s="15" t="s">
        <v>101</v>
      </c>
      <c r="F998" s="15">
        <v>10.51</v>
      </c>
      <c r="G998" s="15">
        <v>1111.3</v>
      </c>
      <c r="H998" s="15">
        <v>30</v>
      </c>
      <c r="I998" s="15">
        <v>61.8</v>
      </c>
      <c r="J998" s="15">
        <v>6.4</v>
      </c>
      <c r="K998" s="15">
        <v>7.23</v>
      </c>
      <c r="L998" s="15">
        <v>33.9</v>
      </c>
      <c r="M998" s="15">
        <v>42.9</v>
      </c>
      <c r="N998" s="15">
        <v>32.700000000000003</v>
      </c>
      <c r="O998" s="15">
        <v>84.2</v>
      </c>
      <c r="P998" s="15" t="s">
        <v>102</v>
      </c>
      <c r="Q998" s="15">
        <v>162.6</v>
      </c>
      <c r="R998" s="15">
        <v>7.48</v>
      </c>
      <c r="S998" s="15">
        <v>0.71</v>
      </c>
      <c r="T998" s="15">
        <v>1.63</v>
      </c>
      <c r="U998" s="15">
        <v>17.13</v>
      </c>
      <c r="V998" s="15">
        <v>21282</v>
      </c>
      <c r="W998" s="15">
        <v>651301</v>
      </c>
      <c r="X998" s="15">
        <v>364561</v>
      </c>
      <c r="Y998" s="15">
        <v>-286740</v>
      </c>
      <c r="Z998" s="15">
        <v>4741</v>
      </c>
      <c r="AA998" s="15">
        <v>3.613</v>
      </c>
      <c r="AB998" s="15">
        <v>53</v>
      </c>
    </row>
    <row r="999" spans="1:28" ht="15" customHeight="1" x14ac:dyDescent="0.3">
      <c r="A999" s="15" t="s">
        <v>1127</v>
      </c>
      <c r="B999" s="15" t="s">
        <v>98</v>
      </c>
      <c r="C999" s="15" t="s">
        <v>99</v>
      </c>
      <c r="D999" s="15" t="s">
        <v>106</v>
      </c>
      <c r="E999" s="15" t="s">
        <v>112</v>
      </c>
      <c r="F999" s="15">
        <v>12.6</v>
      </c>
      <c r="G999" s="15">
        <v>345.5</v>
      </c>
      <c r="H999" s="15">
        <v>26.5</v>
      </c>
      <c r="I999" s="15">
        <v>55</v>
      </c>
      <c r="J999" s="15">
        <v>9</v>
      </c>
      <c r="K999" s="15">
        <v>6.11</v>
      </c>
      <c r="L999" s="15">
        <v>21.6</v>
      </c>
      <c r="M999" s="15">
        <v>105.4</v>
      </c>
      <c r="N999" s="15">
        <v>44.5</v>
      </c>
      <c r="O999" s="15">
        <v>98.2</v>
      </c>
      <c r="P999" s="15" t="s">
        <v>102</v>
      </c>
      <c r="Q999" s="15">
        <v>180.5</v>
      </c>
      <c r="R999" s="15">
        <v>4.3600000000000003</v>
      </c>
      <c r="S999" s="15">
        <v>0.94</v>
      </c>
      <c r="T999" s="15">
        <v>2.2000000000000002</v>
      </c>
      <c r="U999" s="15">
        <v>27.72</v>
      </c>
      <c r="V999" s="15">
        <v>21895</v>
      </c>
      <c r="W999" s="15">
        <v>627768</v>
      </c>
      <c r="X999" s="15">
        <v>606929</v>
      </c>
      <c r="Y999" s="15">
        <v>-20839</v>
      </c>
      <c r="Z999" s="15">
        <v>5441</v>
      </c>
      <c r="AA999" s="15">
        <v>5.0949999999999998</v>
      </c>
      <c r="AB999" s="15">
        <v>43.7</v>
      </c>
    </row>
    <row r="1000" spans="1:28" ht="15" customHeight="1" x14ac:dyDescent="0.3">
      <c r="A1000" s="15" t="s">
        <v>1128</v>
      </c>
      <c r="B1000" s="15" t="s">
        <v>118</v>
      </c>
      <c r="C1000" s="15" t="s">
        <v>119</v>
      </c>
      <c r="D1000" s="15" t="s">
        <v>177</v>
      </c>
      <c r="E1000" s="15" t="s">
        <v>112</v>
      </c>
      <c r="F1000" s="15">
        <v>10.199999999999999</v>
      </c>
      <c r="G1000" s="15">
        <v>668.3</v>
      </c>
      <c r="H1000" s="15">
        <v>23.8</v>
      </c>
      <c r="I1000" s="15">
        <v>50.2</v>
      </c>
      <c r="J1000" s="15">
        <v>6.8</v>
      </c>
      <c r="K1000" s="15">
        <v>7.31</v>
      </c>
      <c r="L1000" s="15">
        <v>28.5</v>
      </c>
      <c r="M1000" s="15">
        <v>100.9</v>
      </c>
      <c r="N1000" s="15">
        <v>78.3</v>
      </c>
      <c r="O1000" s="15">
        <v>126.7</v>
      </c>
      <c r="P1000" s="15" t="s">
        <v>116</v>
      </c>
      <c r="Q1000" s="15">
        <v>207.1</v>
      </c>
      <c r="R1000" s="15">
        <v>1.87</v>
      </c>
      <c r="S1000" s="15">
        <v>0.98</v>
      </c>
      <c r="T1000" s="15">
        <v>35.159999999999997</v>
      </c>
      <c r="U1000" s="15">
        <v>358.63</v>
      </c>
      <c r="V1000" s="15">
        <v>3615</v>
      </c>
      <c r="W1000" s="15">
        <v>584020</v>
      </c>
      <c r="X1000" s="15">
        <v>1296447</v>
      </c>
      <c r="Y1000" s="15">
        <v>712427</v>
      </c>
      <c r="Z1000" s="15">
        <v>8400</v>
      </c>
      <c r="AA1000" s="15">
        <v>42.694000000000003</v>
      </c>
      <c r="AB1000" s="15">
        <v>47</v>
      </c>
    </row>
    <row r="1001" spans="1:28" ht="15" customHeight="1" x14ac:dyDescent="0.3">
      <c r="A1001" s="15" t="s">
        <v>1129</v>
      </c>
      <c r="B1001" s="15" t="s">
        <v>122</v>
      </c>
      <c r="C1001" s="15" t="s">
        <v>152</v>
      </c>
      <c r="D1001" s="15" t="s">
        <v>106</v>
      </c>
      <c r="E1001" s="15" t="s">
        <v>120</v>
      </c>
      <c r="F1001" s="15">
        <v>4.2300000000000004</v>
      </c>
      <c r="G1001" s="15">
        <v>224.7</v>
      </c>
      <c r="H1001" s="15">
        <v>28.8</v>
      </c>
      <c r="I1001" s="15">
        <v>46.1</v>
      </c>
      <c r="J1001" s="15">
        <v>9.6999999999999993</v>
      </c>
      <c r="K1001" s="15">
        <v>6.63</v>
      </c>
      <c r="L1001" s="15">
        <v>12.4</v>
      </c>
      <c r="M1001" s="15">
        <v>100.6</v>
      </c>
      <c r="N1001" s="15">
        <v>53.6</v>
      </c>
      <c r="O1001" s="15">
        <v>99.2</v>
      </c>
      <c r="P1001" s="15" t="s">
        <v>102</v>
      </c>
      <c r="Q1001" s="15">
        <v>248.1</v>
      </c>
      <c r="R1001" s="15">
        <v>5.78</v>
      </c>
      <c r="S1001" s="15">
        <v>0.83</v>
      </c>
      <c r="T1001" s="15">
        <v>3.11</v>
      </c>
      <c r="U1001" s="15">
        <v>13.16</v>
      </c>
      <c r="V1001" s="15">
        <v>21707</v>
      </c>
      <c r="W1001" s="15">
        <v>253813</v>
      </c>
      <c r="X1001" s="15">
        <v>285664</v>
      </c>
      <c r="Y1001" s="15">
        <v>31851</v>
      </c>
      <c r="Z1001" s="15">
        <v>2416</v>
      </c>
      <c r="AA1001" s="15">
        <v>5.4470000000000001</v>
      </c>
      <c r="AB1001" s="15">
        <v>28.6</v>
      </c>
    </row>
    <row r="1002" spans="1:28" ht="15" customHeight="1" x14ac:dyDescent="0.3">
      <c r="A1002" s="15" t="s">
        <v>1130</v>
      </c>
      <c r="B1002" s="15" t="s">
        <v>109</v>
      </c>
      <c r="C1002" s="15" t="s">
        <v>105</v>
      </c>
      <c r="D1002" s="15" t="s">
        <v>115</v>
      </c>
      <c r="E1002" s="15" t="s">
        <v>101</v>
      </c>
      <c r="F1002" s="15">
        <v>8.0299999999999994</v>
      </c>
      <c r="G1002" s="15">
        <v>741.1</v>
      </c>
      <c r="H1002" s="15">
        <v>30</v>
      </c>
      <c r="I1002" s="15">
        <v>77</v>
      </c>
      <c r="J1002" s="15">
        <v>6.2</v>
      </c>
      <c r="K1002" s="15">
        <v>6.38</v>
      </c>
      <c r="L1002" s="15">
        <v>34.5</v>
      </c>
      <c r="M1002" s="15">
        <v>177.5</v>
      </c>
      <c r="N1002" s="15">
        <v>37.4</v>
      </c>
      <c r="O1002" s="15">
        <v>92.4</v>
      </c>
      <c r="P1002" s="15" t="s">
        <v>116</v>
      </c>
      <c r="Q1002" s="15">
        <v>209.3</v>
      </c>
      <c r="R1002" s="15">
        <v>5.09</v>
      </c>
      <c r="S1002" s="15">
        <v>0.75</v>
      </c>
      <c r="T1002" s="15">
        <v>3.74</v>
      </c>
      <c r="U1002" s="15">
        <v>30.03</v>
      </c>
      <c r="V1002" s="15">
        <v>20162</v>
      </c>
      <c r="W1002" s="15">
        <v>509824</v>
      </c>
      <c r="X1002" s="15">
        <v>605465</v>
      </c>
      <c r="Y1002" s="15">
        <v>95641</v>
      </c>
      <c r="Z1002" s="15">
        <v>6313</v>
      </c>
      <c r="AA1002" s="15">
        <v>4.7569999999999997</v>
      </c>
      <c r="AB1002" s="15">
        <v>57.1</v>
      </c>
    </row>
    <row r="1003" spans="1:28" ht="15" customHeight="1" x14ac:dyDescent="0.3">
      <c r="A1003" s="15" t="s">
        <v>1131</v>
      </c>
      <c r="B1003" s="15" t="s">
        <v>146</v>
      </c>
      <c r="C1003" s="15" t="s">
        <v>129</v>
      </c>
      <c r="D1003" s="15" t="s">
        <v>106</v>
      </c>
      <c r="E1003" s="15" t="s">
        <v>101</v>
      </c>
      <c r="F1003" s="15">
        <v>13.21</v>
      </c>
      <c r="G1003" s="15">
        <v>929.9</v>
      </c>
      <c r="H1003" s="15">
        <v>26.3</v>
      </c>
      <c r="I1003" s="15">
        <v>73.400000000000006</v>
      </c>
      <c r="J1003" s="15">
        <v>5.5</v>
      </c>
      <c r="K1003" s="15">
        <v>5.51</v>
      </c>
      <c r="L1003" s="15">
        <v>31.6</v>
      </c>
      <c r="M1003" s="15">
        <v>99.5</v>
      </c>
      <c r="N1003" s="15">
        <v>77.2</v>
      </c>
      <c r="O1003" s="15">
        <v>117.7</v>
      </c>
      <c r="P1003" s="15" t="s">
        <v>127</v>
      </c>
      <c r="Q1003" s="15">
        <v>205.4</v>
      </c>
      <c r="R1003" s="15">
        <v>4.28</v>
      </c>
      <c r="S1003" s="15">
        <v>0.75</v>
      </c>
      <c r="T1003" s="15">
        <v>0.72</v>
      </c>
      <c r="U1003" s="15">
        <v>9.51</v>
      </c>
      <c r="V1003" s="15">
        <v>21208</v>
      </c>
      <c r="W1003" s="15">
        <v>830492</v>
      </c>
      <c r="X1003" s="15">
        <v>201688</v>
      </c>
      <c r="Y1003" s="15">
        <v>-628804</v>
      </c>
      <c r="Z1003" s="15">
        <v>8237</v>
      </c>
      <c r="AA1003" s="15">
        <v>1.155</v>
      </c>
      <c r="AB1003" s="15">
        <v>56</v>
      </c>
    </row>
    <row r="1004" spans="1:28" ht="15" customHeight="1" x14ac:dyDescent="0.3">
      <c r="A1004" s="15" t="s">
        <v>1132</v>
      </c>
      <c r="B1004" s="15" t="s">
        <v>146</v>
      </c>
      <c r="C1004" s="15" t="s">
        <v>99</v>
      </c>
      <c r="D1004" s="15" t="s">
        <v>144</v>
      </c>
      <c r="E1004" s="15" t="s">
        <v>112</v>
      </c>
      <c r="F1004" s="15">
        <v>7.86</v>
      </c>
      <c r="G1004" s="15">
        <v>263</v>
      </c>
      <c r="H1004" s="15">
        <v>25.9</v>
      </c>
      <c r="I1004" s="15">
        <v>58.9</v>
      </c>
      <c r="J1004" s="15">
        <v>8.3000000000000007</v>
      </c>
      <c r="K1004" s="15">
        <v>6.63</v>
      </c>
      <c r="L1004" s="15">
        <v>20.5</v>
      </c>
      <c r="M1004" s="15">
        <v>105.1</v>
      </c>
      <c r="N1004" s="15">
        <v>43.7</v>
      </c>
      <c r="O1004" s="15">
        <v>105.3</v>
      </c>
      <c r="P1004" s="15" t="s">
        <v>116</v>
      </c>
      <c r="Q1004" s="15">
        <v>217</v>
      </c>
      <c r="R1004" s="15">
        <v>8.6300000000000008</v>
      </c>
      <c r="S1004" s="15">
        <v>0.91</v>
      </c>
      <c r="T1004" s="15">
        <v>1.41</v>
      </c>
      <c r="U1004" s="15">
        <v>11.08</v>
      </c>
      <c r="V1004" s="15">
        <v>59150</v>
      </c>
      <c r="W1004" s="15">
        <v>561552</v>
      </c>
      <c r="X1004" s="15">
        <v>655382</v>
      </c>
      <c r="Y1004" s="15">
        <v>93830</v>
      </c>
      <c r="Z1004" s="15">
        <v>2018</v>
      </c>
      <c r="AA1004" s="15">
        <v>5.4909999999999997</v>
      </c>
      <c r="AB1004" s="15">
        <v>30.4</v>
      </c>
    </row>
    <row r="1005" spans="1:28" ht="15" customHeight="1" x14ac:dyDescent="0.3">
      <c r="A1005" s="15" t="s">
        <v>1133</v>
      </c>
      <c r="B1005" s="15" t="s">
        <v>122</v>
      </c>
      <c r="C1005" s="15" t="s">
        <v>119</v>
      </c>
      <c r="D1005" s="15" t="s">
        <v>111</v>
      </c>
      <c r="E1005" s="15" t="s">
        <v>101</v>
      </c>
      <c r="F1005" s="15">
        <v>11.7</v>
      </c>
      <c r="G1005" s="15">
        <v>549.6</v>
      </c>
      <c r="H1005" s="15">
        <v>32.6</v>
      </c>
      <c r="I1005" s="15">
        <v>64.400000000000006</v>
      </c>
      <c r="J1005" s="15">
        <v>5.0999999999999996</v>
      </c>
      <c r="K1005" s="15">
        <v>7.85</v>
      </c>
      <c r="L1005" s="15">
        <v>26.1</v>
      </c>
      <c r="M1005" s="15">
        <v>135.19999999999999</v>
      </c>
      <c r="N1005" s="15">
        <v>44.6</v>
      </c>
      <c r="O1005" s="15">
        <v>133.4</v>
      </c>
      <c r="P1005" s="15" t="s">
        <v>107</v>
      </c>
      <c r="Q1005" s="15">
        <v>219.2</v>
      </c>
      <c r="R1005" s="15">
        <v>2.98</v>
      </c>
      <c r="S1005" s="15">
        <v>0.73</v>
      </c>
      <c r="T1005" s="15">
        <v>0.3</v>
      </c>
      <c r="U1005" s="15">
        <v>3.51</v>
      </c>
      <c r="V1005" s="15">
        <v>83804</v>
      </c>
      <c r="W1005" s="15">
        <v>819423</v>
      </c>
      <c r="X1005" s="15">
        <v>294152</v>
      </c>
      <c r="Y1005" s="15">
        <v>-525271</v>
      </c>
      <c r="Z1005" s="15">
        <v>5429</v>
      </c>
      <c r="AA1005" s="15">
        <v>0.64700000000000002</v>
      </c>
      <c r="AB1005" s="15">
        <v>58.4</v>
      </c>
    </row>
    <row r="1006" spans="1:28" ht="15" customHeight="1" x14ac:dyDescent="0.3">
      <c r="A1006" s="15" t="s">
        <v>1134</v>
      </c>
      <c r="B1006" s="15" t="s">
        <v>118</v>
      </c>
      <c r="C1006" s="15" t="s">
        <v>170</v>
      </c>
      <c r="D1006" s="15" t="s">
        <v>111</v>
      </c>
      <c r="E1006" s="15" t="s">
        <v>112</v>
      </c>
      <c r="F1006" s="15">
        <v>8.64</v>
      </c>
      <c r="G1006" s="15">
        <v>332.1</v>
      </c>
      <c r="H1006" s="15">
        <v>27.1</v>
      </c>
      <c r="I1006" s="15">
        <v>71</v>
      </c>
      <c r="J1006" s="15">
        <v>4.4000000000000004</v>
      </c>
      <c r="K1006" s="15">
        <v>7.38</v>
      </c>
      <c r="L1006" s="15">
        <v>17</v>
      </c>
      <c r="M1006" s="15">
        <v>113.3</v>
      </c>
      <c r="N1006" s="15">
        <v>26.6</v>
      </c>
      <c r="O1006" s="15">
        <v>110.3</v>
      </c>
      <c r="P1006" s="15" t="s">
        <v>116</v>
      </c>
      <c r="Q1006" s="15">
        <v>138.5</v>
      </c>
      <c r="R1006" s="15">
        <v>5.67</v>
      </c>
      <c r="S1006" s="15">
        <v>0.95</v>
      </c>
      <c r="T1006" s="15">
        <v>0.65</v>
      </c>
      <c r="U1006" s="15">
        <v>5.62</v>
      </c>
      <c r="V1006" s="15">
        <v>68644</v>
      </c>
      <c r="W1006" s="15">
        <v>464977</v>
      </c>
      <c r="X1006" s="15">
        <v>385779</v>
      </c>
      <c r="Y1006" s="15">
        <v>-79198</v>
      </c>
      <c r="Z1006" s="15">
        <v>1592</v>
      </c>
      <c r="AA1006" s="15">
        <v>3.53</v>
      </c>
      <c r="AB1006" s="15">
        <v>51.7</v>
      </c>
    </row>
    <row r="1007" spans="1:28" ht="15" customHeight="1" x14ac:dyDescent="0.3">
      <c r="A1007" s="15" t="s">
        <v>1135</v>
      </c>
      <c r="B1007" s="15" t="s">
        <v>137</v>
      </c>
      <c r="C1007" s="15" t="s">
        <v>170</v>
      </c>
      <c r="D1007" s="15" t="s">
        <v>132</v>
      </c>
      <c r="E1007" s="15" t="s">
        <v>120</v>
      </c>
      <c r="F1007" s="15">
        <v>12.44</v>
      </c>
      <c r="G1007" s="15">
        <v>476.6</v>
      </c>
      <c r="H1007" s="15">
        <v>30.8</v>
      </c>
      <c r="I1007" s="15">
        <v>37.1</v>
      </c>
      <c r="J1007" s="15">
        <v>7.6</v>
      </c>
      <c r="K1007" s="15">
        <v>7</v>
      </c>
      <c r="L1007" s="15">
        <v>23.2</v>
      </c>
      <c r="M1007" s="15">
        <v>152.80000000000001</v>
      </c>
      <c r="N1007" s="15">
        <v>56.7</v>
      </c>
      <c r="O1007" s="15">
        <v>158.19999999999999</v>
      </c>
      <c r="P1007" s="15" t="s">
        <v>127</v>
      </c>
      <c r="Q1007" s="15">
        <v>194.1</v>
      </c>
      <c r="R1007" s="15">
        <v>3.29</v>
      </c>
      <c r="S1007" s="15">
        <v>0.88</v>
      </c>
      <c r="T1007" s="15">
        <v>2.13</v>
      </c>
      <c r="U1007" s="15">
        <v>26.5</v>
      </c>
      <c r="V1007" s="15">
        <v>104523</v>
      </c>
      <c r="W1007" s="15">
        <v>827622</v>
      </c>
      <c r="X1007" s="15">
        <v>2769860</v>
      </c>
      <c r="Y1007" s="15">
        <v>1942238</v>
      </c>
      <c r="Z1007" s="15">
        <v>8044</v>
      </c>
      <c r="AA1007" s="15">
        <v>3.294</v>
      </c>
      <c r="AB1007" s="15">
        <v>45</v>
      </c>
    </row>
    <row r="1008" spans="1:28" ht="15" customHeight="1" x14ac:dyDescent="0.3">
      <c r="A1008" s="15" t="s">
        <v>1136</v>
      </c>
      <c r="B1008" s="15" t="s">
        <v>122</v>
      </c>
      <c r="C1008" s="15" t="s">
        <v>123</v>
      </c>
      <c r="D1008" s="15" t="s">
        <v>177</v>
      </c>
      <c r="E1008" s="15" t="s">
        <v>112</v>
      </c>
      <c r="F1008" s="15">
        <v>11.78</v>
      </c>
      <c r="G1008" s="15">
        <v>575.79999999999995</v>
      </c>
      <c r="H1008" s="15">
        <v>27.1</v>
      </c>
      <c r="I1008" s="15">
        <v>52.5</v>
      </c>
      <c r="J1008" s="15">
        <v>5.0999999999999996</v>
      </c>
      <c r="K1008" s="15">
        <v>6.72</v>
      </c>
      <c r="L1008" s="15">
        <v>15.4</v>
      </c>
      <c r="M1008" s="15">
        <v>117.2</v>
      </c>
      <c r="N1008" s="15">
        <v>25</v>
      </c>
      <c r="O1008" s="15">
        <v>124</v>
      </c>
      <c r="P1008" s="15" t="s">
        <v>107</v>
      </c>
      <c r="Q1008" s="15">
        <v>196.1</v>
      </c>
      <c r="R1008" s="15">
        <v>3.96</v>
      </c>
      <c r="S1008" s="15">
        <v>1</v>
      </c>
      <c r="T1008" s="15">
        <v>71.95</v>
      </c>
      <c r="U1008" s="15">
        <v>847.57</v>
      </c>
      <c r="V1008" s="15">
        <v>3650</v>
      </c>
      <c r="W1008" s="15">
        <v>918631</v>
      </c>
      <c r="X1008" s="15">
        <v>3093630</v>
      </c>
      <c r="Y1008" s="15">
        <v>2174999</v>
      </c>
      <c r="Z1008" s="15">
        <v>29132</v>
      </c>
      <c r="AA1008" s="15">
        <v>29.094000000000001</v>
      </c>
      <c r="AB1008" s="15">
        <v>40.4</v>
      </c>
    </row>
    <row r="1009" spans="1:28" ht="15" customHeight="1" x14ac:dyDescent="0.3">
      <c r="A1009" s="15" t="s">
        <v>1137</v>
      </c>
      <c r="B1009" s="15" t="s">
        <v>137</v>
      </c>
      <c r="C1009" s="15" t="s">
        <v>123</v>
      </c>
      <c r="D1009" s="15" t="s">
        <v>144</v>
      </c>
      <c r="E1009" s="15" t="s">
        <v>101</v>
      </c>
      <c r="F1009" s="15">
        <v>14.46</v>
      </c>
      <c r="G1009" s="15">
        <v>1050.5999999999999</v>
      </c>
      <c r="H1009" s="15">
        <v>27.1</v>
      </c>
      <c r="I1009" s="15">
        <v>68.8</v>
      </c>
      <c r="J1009" s="15">
        <v>9.4</v>
      </c>
      <c r="K1009" s="15">
        <v>6.27</v>
      </c>
      <c r="L1009" s="15">
        <v>29.5</v>
      </c>
      <c r="M1009" s="15">
        <v>84</v>
      </c>
      <c r="N1009" s="15">
        <v>49.8</v>
      </c>
      <c r="O1009" s="15">
        <v>84.2</v>
      </c>
      <c r="P1009" s="15" t="s">
        <v>127</v>
      </c>
      <c r="Q1009" s="15">
        <v>233.8</v>
      </c>
      <c r="R1009" s="15">
        <v>8.8699999999999992</v>
      </c>
      <c r="S1009" s="15">
        <v>0.87</v>
      </c>
      <c r="T1009" s="15">
        <v>1.36</v>
      </c>
      <c r="U1009" s="15">
        <v>19.670000000000002</v>
      </c>
      <c r="V1009" s="15">
        <v>54215</v>
      </c>
      <c r="W1009" s="15">
        <v>980642</v>
      </c>
      <c r="X1009" s="15">
        <v>1066409</v>
      </c>
      <c r="Y1009" s="15">
        <v>85767</v>
      </c>
      <c r="Z1009" s="15">
        <v>6194</v>
      </c>
      <c r="AA1009" s="15">
        <v>3.1760000000000002</v>
      </c>
      <c r="AB1009" s="15">
        <v>55.8</v>
      </c>
    </row>
    <row r="1010" spans="1:28" ht="15" customHeight="1" x14ac:dyDescent="0.3">
      <c r="A1010" s="15" t="s">
        <v>1138</v>
      </c>
      <c r="B1010" s="15" t="s">
        <v>146</v>
      </c>
      <c r="C1010" s="15" t="s">
        <v>119</v>
      </c>
      <c r="D1010" s="15" t="s">
        <v>100</v>
      </c>
      <c r="E1010" s="15" t="s">
        <v>101</v>
      </c>
      <c r="F1010" s="15">
        <v>14.7</v>
      </c>
      <c r="G1010" s="15">
        <v>649.20000000000005</v>
      </c>
      <c r="H1010" s="15">
        <v>27.9</v>
      </c>
      <c r="I1010" s="15">
        <v>82.7</v>
      </c>
      <c r="J1010" s="15">
        <v>7.6</v>
      </c>
      <c r="K1010" s="15">
        <v>6.33</v>
      </c>
      <c r="L1010" s="15">
        <v>33.4</v>
      </c>
      <c r="M1010" s="15">
        <v>121.8</v>
      </c>
      <c r="N1010" s="15">
        <v>57.7</v>
      </c>
      <c r="O1010" s="15">
        <v>86.2</v>
      </c>
      <c r="P1010" s="15" t="s">
        <v>102</v>
      </c>
      <c r="Q1010" s="15">
        <v>262.7</v>
      </c>
      <c r="R1010" s="15">
        <v>5.75</v>
      </c>
      <c r="S1010" s="15">
        <v>0.78</v>
      </c>
      <c r="T1010" s="15">
        <v>3.23</v>
      </c>
      <c r="U1010" s="15">
        <v>47.48</v>
      </c>
      <c r="V1010" s="15">
        <v>23032</v>
      </c>
      <c r="W1010" s="15">
        <v>1051409</v>
      </c>
      <c r="X1010" s="15">
        <v>1093559</v>
      </c>
      <c r="Y1010" s="15">
        <v>42150</v>
      </c>
      <c r="Z1010" s="15">
        <v>8019</v>
      </c>
      <c r="AA1010" s="15">
        <v>5.9210000000000003</v>
      </c>
      <c r="AB1010" s="15">
        <v>39.700000000000003</v>
      </c>
    </row>
    <row r="1011" spans="1:28" ht="15" customHeight="1" x14ac:dyDescent="0.3">
      <c r="A1011" s="15" t="s">
        <v>1139</v>
      </c>
      <c r="B1011" s="15" t="s">
        <v>109</v>
      </c>
      <c r="C1011" s="15" t="s">
        <v>123</v>
      </c>
      <c r="D1011" s="15" t="s">
        <v>100</v>
      </c>
      <c r="E1011" s="15" t="s">
        <v>101</v>
      </c>
      <c r="F1011" s="15">
        <v>9.18</v>
      </c>
      <c r="G1011" s="15">
        <v>726</v>
      </c>
      <c r="H1011" s="15">
        <v>30.3</v>
      </c>
      <c r="I1011" s="15">
        <v>54.6</v>
      </c>
      <c r="J1011" s="15">
        <v>8.1999999999999993</v>
      </c>
      <c r="K1011" s="15">
        <v>7.58</v>
      </c>
      <c r="L1011" s="15">
        <v>28</v>
      </c>
      <c r="M1011" s="15">
        <v>110.5</v>
      </c>
      <c r="N1011" s="15">
        <v>45.6</v>
      </c>
      <c r="O1011" s="15">
        <v>83.4</v>
      </c>
      <c r="P1011" s="15" t="s">
        <v>116</v>
      </c>
      <c r="Q1011" s="15">
        <v>181.2</v>
      </c>
      <c r="R1011" s="15">
        <v>2.19</v>
      </c>
      <c r="S1011" s="15">
        <v>0.94</v>
      </c>
      <c r="T1011" s="15">
        <v>1.21</v>
      </c>
      <c r="U1011" s="15">
        <v>11.11</v>
      </c>
      <c r="V1011" s="15">
        <v>21469</v>
      </c>
      <c r="W1011" s="15">
        <v>575091</v>
      </c>
      <c r="X1011" s="15">
        <v>238521</v>
      </c>
      <c r="Y1011" s="15">
        <v>-336570</v>
      </c>
      <c r="Z1011" s="15">
        <v>2688</v>
      </c>
      <c r="AA1011" s="15">
        <v>4.133</v>
      </c>
      <c r="AB1011" s="15">
        <v>49.6</v>
      </c>
    </row>
    <row r="1012" spans="1:28" ht="15" customHeight="1" x14ac:dyDescent="0.3">
      <c r="A1012" s="15" t="s">
        <v>1140</v>
      </c>
      <c r="B1012" s="15" t="s">
        <v>137</v>
      </c>
      <c r="C1012" s="15" t="s">
        <v>134</v>
      </c>
      <c r="D1012" s="15" t="s">
        <v>144</v>
      </c>
      <c r="E1012" s="15" t="s">
        <v>101</v>
      </c>
      <c r="F1012" s="15">
        <v>5.04</v>
      </c>
      <c r="G1012" s="15">
        <v>871.2</v>
      </c>
      <c r="H1012" s="15">
        <v>29</v>
      </c>
      <c r="I1012" s="15">
        <v>88.4</v>
      </c>
      <c r="J1012" s="15">
        <v>7.8</v>
      </c>
      <c r="K1012" s="15">
        <v>5.94</v>
      </c>
      <c r="L1012" s="15">
        <v>38.9</v>
      </c>
      <c r="M1012" s="15">
        <v>108.5</v>
      </c>
      <c r="N1012" s="15">
        <v>64.900000000000006</v>
      </c>
      <c r="O1012" s="15">
        <v>53.9</v>
      </c>
      <c r="P1012" s="15" t="s">
        <v>116</v>
      </c>
      <c r="Q1012" s="15">
        <v>139.69999999999999</v>
      </c>
      <c r="R1012" s="15">
        <v>5.71</v>
      </c>
      <c r="S1012" s="15">
        <v>1</v>
      </c>
      <c r="T1012" s="15">
        <v>0.87</v>
      </c>
      <c r="U1012" s="15">
        <v>4.38</v>
      </c>
      <c r="V1012" s="15">
        <v>53185</v>
      </c>
      <c r="W1012" s="15">
        <v>261906</v>
      </c>
      <c r="X1012" s="15">
        <v>232950</v>
      </c>
      <c r="Y1012" s="15">
        <v>-28956</v>
      </c>
      <c r="Z1012" s="15">
        <v>1418</v>
      </c>
      <c r="AA1012" s="15">
        <v>3.089</v>
      </c>
      <c r="AB1012" s="15">
        <v>50.1</v>
      </c>
    </row>
    <row r="1013" spans="1:28" ht="15" customHeight="1" x14ac:dyDescent="0.3">
      <c r="A1013" s="15" t="s">
        <v>1141</v>
      </c>
      <c r="B1013" s="15" t="s">
        <v>109</v>
      </c>
      <c r="C1013" s="15" t="s">
        <v>110</v>
      </c>
      <c r="D1013" s="15" t="s">
        <v>106</v>
      </c>
      <c r="E1013" s="15" t="s">
        <v>101</v>
      </c>
      <c r="F1013" s="15">
        <v>6.58</v>
      </c>
      <c r="G1013" s="15">
        <v>1186.2</v>
      </c>
      <c r="H1013" s="15">
        <v>29.6</v>
      </c>
      <c r="I1013" s="15">
        <v>78.2</v>
      </c>
      <c r="J1013" s="15">
        <v>7.1</v>
      </c>
      <c r="K1013" s="15">
        <v>7.14</v>
      </c>
      <c r="L1013" s="15">
        <v>35.9</v>
      </c>
      <c r="M1013" s="15">
        <v>147.69999999999999</v>
      </c>
      <c r="N1013" s="15">
        <v>52.1</v>
      </c>
      <c r="O1013" s="15">
        <v>100.2</v>
      </c>
      <c r="P1013" s="15" t="s">
        <v>127</v>
      </c>
      <c r="Q1013" s="15">
        <v>234.7</v>
      </c>
      <c r="R1013" s="15">
        <v>3.69</v>
      </c>
      <c r="S1013" s="15">
        <v>0.99</v>
      </c>
      <c r="T1013" s="15">
        <v>2.71</v>
      </c>
      <c r="U1013" s="15">
        <v>17.829999999999998</v>
      </c>
      <c r="V1013" s="15">
        <v>19516</v>
      </c>
      <c r="W1013" s="15">
        <v>455271</v>
      </c>
      <c r="X1013" s="15">
        <v>347970</v>
      </c>
      <c r="Y1013" s="15">
        <v>-107301</v>
      </c>
      <c r="Z1013" s="15">
        <v>3618</v>
      </c>
      <c r="AA1013" s="15">
        <v>4.9279999999999999</v>
      </c>
      <c r="AB1013" s="15">
        <v>68.7</v>
      </c>
    </row>
    <row r="1014" spans="1:28" ht="15" customHeight="1" x14ac:dyDescent="0.3">
      <c r="A1014" s="15" t="s">
        <v>1142</v>
      </c>
      <c r="B1014" s="15" t="s">
        <v>104</v>
      </c>
      <c r="C1014" s="15" t="s">
        <v>99</v>
      </c>
      <c r="D1014" s="15" t="s">
        <v>130</v>
      </c>
      <c r="E1014" s="15" t="s">
        <v>112</v>
      </c>
      <c r="F1014" s="15">
        <v>11.06</v>
      </c>
      <c r="G1014" s="15">
        <v>500.6</v>
      </c>
      <c r="H1014" s="15">
        <v>20.100000000000001</v>
      </c>
      <c r="I1014" s="15">
        <v>57</v>
      </c>
      <c r="J1014" s="15">
        <v>6.6</v>
      </c>
      <c r="K1014" s="15">
        <v>6.68</v>
      </c>
      <c r="L1014" s="15">
        <v>22.3</v>
      </c>
      <c r="M1014" s="15">
        <v>107.7</v>
      </c>
      <c r="N1014" s="15">
        <v>42.3</v>
      </c>
      <c r="O1014" s="15">
        <v>78.900000000000006</v>
      </c>
      <c r="P1014" s="15" t="s">
        <v>127</v>
      </c>
      <c r="Q1014" s="15">
        <v>281.5</v>
      </c>
      <c r="R1014" s="15">
        <v>6.64</v>
      </c>
      <c r="S1014" s="15">
        <v>0.86</v>
      </c>
      <c r="T1014" s="15">
        <v>1.39</v>
      </c>
      <c r="U1014" s="15">
        <v>15.37</v>
      </c>
      <c r="V1014" s="15">
        <v>65519</v>
      </c>
      <c r="W1014" s="15">
        <v>805185</v>
      </c>
      <c r="X1014" s="15">
        <v>1007027</v>
      </c>
      <c r="Y1014" s="15">
        <v>201842</v>
      </c>
      <c r="Z1014" s="15">
        <v>9063</v>
      </c>
      <c r="AA1014" s="15">
        <v>1.696</v>
      </c>
      <c r="AB1014" s="15">
        <v>44.9</v>
      </c>
    </row>
    <row r="1015" spans="1:28" ht="15" customHeight="1" x14ac:dyDescent="0.3">
      <c r="A1015" s="15" t="s">
        <v>1143</v>
      </c>
      <c r="B1015" s="15" t="s">
        <v>104</v>
      </c>
      <c r="C1015" s="15" t="s">
        <v>99</v>
      </c>
      <c r="D1015" s="15" t="s">
        <v>144</v>
      </c>
      <c r="E1015" s="15" t="s">
        <v>112</v>
      </c>
      <c r="F1015" s="15">
        <v>1.61</v>
      </c>
      <c r="G1015" s="15">
        <v>419.9</v>
      </c>
      <c r="H1015" s="15">
        <v>22.4</v>
      </c>
      <c r="I1015" s="15">
        <v>43.1</v>
      </c>
      <c r="J1015" s="15">
        <v>6.1</v>
      </c>
      <c r="K1015" s="15">
        <v>6.02</v>
      </c>
      <c r="L1015" s="15">
        <v>21.9</v>
      </c>
      <c r="M1015" s="15">
        <v>74.5</v>
      </c>
      <c r="N1015" s="15">
        <v>30.8</v>
      </c>
      <c r="O1015" s="15">
        <v>139.19999999999999</v>
      </c>
      <c r="P1015" s="15" t="s">
        <v>116</v>
      </c>
      <c r="Q1015" s="15">
        <v>79.2</v>
      </c>
      <c r="R1015" s="15">
        <v>5.15</v>
      </c>
      <c r="S1015" s="15">
        <v>0.94</v>
      </c>
      <c r="T1015" s="15">
        <v>0.75</v>
      </c>
      <c r="U1015" s="15">
        <v>1.21</v>
      </c>
      <c r="V1015" s="15">
        <v>52204</v>
      </c>
      <c r="W1015" s="15">
        <v>69918</v>
      </c>
      <c r="X1015" s="15">
        <v>63167</v>
      </c>
      <c r="Y1015" s="15">
        <v>-6751</v>
      </c>
      <c r="Z1015" s="15">
        <v>481</v>
      </c>
      <c r="AA1015" s="15">
        <v>2.516</v>
      </c>
      <c r="AB1015" s="15">
        <v>25.5</v>
      </c>
    </row>
    <row r="1016" spans="1:28" ht="15" customHeight="1" x14ac:dyDescent="0.3">
      <c r="A1016" s="15" t="s">
        <v>1144</v>
      </c>
      <c r="B1016" s="15" t="s">
        <v>126</v>
      </c>
      <c r="C1016" s="15" t="s">
        <v>119</v>
      </c>
      <c r="D1016" s="15" t="s">
        <v>115</v>
      </c>
      <c r="E1016" s="15" t="s">
        <v>112</v>
      </c>
      <c r="F1016" s="15">
        <v>11.04</v>
      </c>
      <c r="G1016" s="15">
        <v>462.6</v>
      </c>
      <c r="H1016" s="15">
        <v>27</v>
      </c>
      <c r="I1016" s="15">
        <v>60.8</v>
      </c>
      <c r="J1016" s="15">
        <v>5.8</v>
      </c>
      <c r="K1016" s="15">
        <v>6.71</v>
      </c>
      <c r="L1016" s="15">
        <v>16.899999999999999</v>
      </c>
      <c r="M1016" s="15">
        <v>121.6</v>
      </c>
      <c r="N1016" s="15">
        <v>72.2</v>
      </c>
      <c r="O1016" s="15">
        <v>138.6</v>
      </c>
      <c r="P1016" s="15" t="s">
        <v>127</v>
      </c>
      <c r="Q1016" s="15">
        <v>229.8</v>
      </c>
      <c r="R1016" s="15">
        <v>7</v>
      </c>
      <c r="S1016" s="15">
        <v>0.73</v>
      </c>
      <c r="T1016" s="15">
        <v>3.76</v>
      </c>
      <c r="U1016" s="15">
        <v>41.51</v>
      </c>
      <c r="V1016" s="15">
        <v>21015</v>
      </c>
      <c r="W1016" s="15">
        <v>804823</v>
      </c>
      <c r="X1016" s="15">
        <v>872333</v>
      </c>
      <c r="Y1016" s="15">
        <v>67510</v>
      </c>
      <c r="Z1016" s="15">
        <v>16856</v>
      </c>
      <c r="AA1016" s="15">
        <v>2.4630000000000001</v>
      </c>
      <c r="AB1016" s="15">
        <v>40.299999999999997</v>
      </c>
    </row>
    <row r="1017" spans="1:28" ht="15" customHeight="1" x14ac:dyDescent="0.3">
      <c r="A1017" s="15" t="s">
        <v>1145</v>
      </c>
      <c r="B1017" s="15" t="s">
        <v>118</v>
      </c>
      <c r="C1017" s="15" t="s">
        <v>105</v>
      </c>
      <c r="D1017" s="15" t="s">
        <v>100</v>
      </c>
      <c r="E1017" s="15" t="s">
        <v>101</v>
      </c>
      <c r="F1017" s="15">
        <v>8.6999999999999993</v>
      </c>
      <c r="G1017" s="15">
        <v>933.9</v>
      </c>
      <c r="H1017" s="15">
        <v>24.8</v>
      </c>
      <c r="I1017" s="15">
        <v>79.400000000000006</v>
      </c>
      <c r="J1017" s="15">
        <v>7.6</v>
      </c>
      <c r="K1017" s="15">
        <v>7.81</v>
      </c>
      <c r="L1017" s="15">
        <v>27.8</v>
      </c>
      <c r="M1017" s="15">
        <v>92</v>
      </c>
      <c r="N1017" s="15">
        <v>49.4</v>
      </c>
      <c r="O1017" s="15">
        <v>88.1</v>
      </c>
      <c r="P1017" s="15" t="s">
        <v>107</v>
      </c>
      <c r="Q1017" s="15">
        <v>193.1</v>
      </c>
      <c r="R1017" s="15">
        <v>6.16</v>
      </c>
      <c r="S1017" s="15">
        <v>0.96</v>
      </c>
      <c r="T1017" s="15">
        <v>0.61</v>
      </c>
      <c r="U1017" s="15">
        <v>5.31</v>
      </c>
      <c r="V1017" s="15">
        <v>20651</v>
      </c>
      <c r="W1017" s="15">
        <v>497878</v>
      </c>
      <c r="X1017" s="15">
        <v>109657</v>
      </c>
      <c r="Y1017" s="15">
        <v>-388221</v>
      </c>
      <c r="Z1017" s="15">
        <v>5620</v>
      </c>
      <c r="AA1017" s="15">
        <v>0.94499999999999995</v>
      </c>
      <c r="AB1017" s="15">
        <v>57</v>
      </c>
    </row>
    <row r="1018" spans="1:28" ht="15" customHeight="1" x14ac:dyDescent="0.3">
      <c r="A1018" s="15" t="s">
        <v>1146</v>
      </c>
      <c r="B1018" s="15" t="s">
        <v>137</v>
      </c>
      <c r="C1018" s="15" t="s">
        <v>152</v>
      </c>
      <c r="D1018" s="15" t="s">
        <v>115</v>
      </c>
      <c r="E1018" s="15" t="s">
        <v>120</v>
      </c>
      <c r="F1018" s="15">
        <v>6.79</v>
      </c>
      <c r="G1018" s="15">
        <v>92</v>
      </c>
      <c r="H1018" s="15">
        <v>33.9</v>
      </c>
      <c r="I1018" s="15">
        <v>61.3</v>
      </c>
      <c r="J1018" s="15">
        <v>9.4</v>
      </c>
      <c r="K1018" s="15">
        <v>6.61</v>
      </c>
      <c r="L1018" s="15">
        <v>21.6</v>
      </c>
      <c r="M1018" s="15">
        <v>136.30000000000001</v>
      </c>
      <c r="N1018" s="15">
        <v>39.9</v>
      </c>
      <c r="O1018" s="15">
        <v>117.8</v>
      </c>
      <c r="P1018" s="15" t="s">
        <v>107</v>
      </c>
      <c r="Q1018" s="15">
        <v>172.5</v>
      </c>
      <c r="R1018" s="15">
        <v>5.18</v>
      </c>
      <c r="S1018" s="15">
        <v>0.65</v>
      </c>
      <c r="T1018" s="15">
        <v>2.2799999999999998</v>
      </c>
      <c r="U1018" s="15">
        <v>15.48</v>
      </c>
      <c r="V1018" s="15">
        <v>24361</v>
      </c>
      <c r="W1018" s="15">
        <v>457099</v>
      </c>
      <c r="X1018" s="15">
        <v>377108</v>
      </c>
      <c r="Y1018" s="15">
        <v>-79991</v>
      </c>
      <c r="Z1018" s="15">
        <v>11653</v>
      </c>
      <c r="AA1018" s="15">
        <v>1.3280000000000001</v>
      </c>
      <c r="AB1018" s="15">
        <v>47.4</v>
      </c>
    </row>
    <row r="1019" spans="1:28" ht="15" customHeight="1" x14ac:dyDescent="0.3">
      <c r="A1019" s="15" t="s">
        <v>1147</v>
      </c>
      <c r="B1019" s="15" t="s">
        <v>98</v>
      </c>
      <c r="C1019" s="15" t="s">
        <v>129</v>
      </c>
      <c r="D1019" s="15" t="s">
        <v>100</v>
      </c>
      <c r="E1019" s="15" t="s">
        <v>101</v>
      </c>
      <c r="F1019" s="15">
        <v>12.63</v>
      </c>
      <c r="G1019" s="15">
        <v>993.9</v>
      </c>
      <c r="H1019" s="15">
        <v>28.1</v>
      </c>
      <c r="I1019" s="15">
        <v>64.5</v>
      </c>
      <c r="J1019" s="15">
        <v>6.1</v>
      </c>
      <c r="K1019" s="15">
        <v>7.66</v>
      </c>
      <c r="L1019" s="15">
        <v>37.799999999999997</v>
      </c>
      <c r="M1019" s="15">
        <v>95.4</v>
      </c>
      <c r="N1019" s="15">
        <v>70.3</v>
      </c>
      <c r="O1019" s="15">
        <v>96.7</v>
      </c>
      <c r="P1019" s="15" t="s">
        <v>127</v>
      </c>
      <c r="Q1019" s="15">
        <v>76</v>
      </c>
      <c r="R1019" s="15">
        <v>4.12</v>
      </c>
      <c r="S1019" s="15">
        <v>0.88</v>
      </c>
      <c r="T1019" s="15">
        <v>1.1000000000000001</v>
      </c>
      <c r="U1019" s="15">
        <v>13.89</v>
      </c>
      <c r="V1019" s="15">
        <v>23013</v>
      </c>
      <c r="W1019" s="15">
        <v>719702</v>
      </c>
      <c r="X1019" s="15">
        <v>319651</v>
      </c>
      <c r="Y1019" s="15">
        <v>-400051</v>
      </c>
      <c r="Z1019" s="15">
        <v>7447</v>
      </c>
      <c r="AA1019" s="15">
        <v>1.865</v>
      </c>
      <c r="AB1019" s="15">
        <v>56.6</v>
      </c>
    </row>
    <row r="1020" spans="1:28" ht="15" customHeight="1" x14ac:dyDescent="0.3">
      <c r="A1020" s="15" t="s">
        <v>1148</v>
      </c>
      <c r="B1020" s="15" t="s">
        <v>146</v>
      </c>
      <c r="C1020" s="15" t="s">
        <v>129</v>
      </c>
      <c r="D1020" s="15" t="s">
        <v>111</v>
      </c>
      <c r="E1020" s="15" t="s">
        <v>101</v>
      </c>
      <c r="F1020" s="15">
        <v>2.41</v>
      </c>
      <c r="G1020" s="15">
        <v>913.8</v>
      </c>
      <c r="H1020" s="15">
        <v>27.5</v>
      </c>
      <c r="I1020" s="15">
        <v>73.3</v>
      </c>
      <c r="J1020" s="15">
        <v>8.1</v>
      </c>
      <c r="K1020" s="15">
        <v>5.77</v>
      </c>
      <c r="L1020" s="15">
        <v>23.5</v>
      </c>
      <c r="M1020" s="15">
        <v>108.6</v>
      </c>
      <c r="N1020" s="15">
        <v>37.200000000000003</v>
      </c>
      <c r="O1020" s="15">
        <v>76.3</v>
      </c>
      <c r="P1020" s="15" t="s">
        <v>116</v>
      </c>
      <c r="Q1020" s="15">
        <v>291.3</v>
      </c>
      <c r="R1020" s="15">
        <v>3.75</v>
      </c>
      <c r="S1020" s="15">
        <v>0.96</v>
      </c>
      <c r="T1020" s="15">
        <v>0.41</v>
      </c>
      <c r="U1020" s="15">
        <v>0.99</v>
      </c>
      <c r="V1020" s="15">
        <v>72595</v>
      </c>
      <c r="W1020" s="15">
        <v>150049</v>
      </c>
      <c r="X1020" s="15">
        <v>71869</v>
      </c>
      <c r="Y1020" s="15">
        <v>-78180</v>
      </c>
      <c r="Z1020" s="15">
        <v>480</v>
      </c>
      <c r="AA1020" s="15">
        <v>2.0619999999999998</v>
      </c>
      <c r="AB1020" s="15">
        <v>51.1</v>
      </c>
    </row>
    <row r="1021" spans="1:28" ht="15" customHeight="1" x14ac:dyDescent="0.3">
      <c r="A1021" s="15" t="s">
        <v>1149</v>
      </c>
      <c r="B1021" s="15" t="s">
        <v>126</v>
      </c>
      <c r="C1021" s="15" t="s">
        <v>110</v>
      </c>
      <c r="D1021" s="15" t="s">
        <v>144</v>
      </c>
      <c r="E1021" s="15" t="s">
        <v>120</v>
      </c>
      <c r="F1021" s="15">
        <v>9.2799999999999994</v>
      </c>
      <c r="G1021" s="15">
        <v>396</v>
      </c>
      <c r="H1021" s="15">
        <v>26.7</v>
      </c>
      <c r="I1021" s="15">
        <v>63</v>
      </c>
      <c r="J1021" s="15">
        <v>8.6999999999999993</v>
      </c>
      <c r="K1021" s="15">
        <v>7.06</v>
      </c>
      <c r="L1021" s="15">
        <v>15.4</v>
      </c>
      <c r="M1021" s="15">
        <v>136.69999999999999</v>
      </c>
      <c r="N1021" s="15">
        <v>67.599999999999994</v>
      </c>
      <c r="O1021" s="15">
        <v>137.6</v>
      </c>
      <c r="P1021" s="15" t="s">
        <v>127</v>
      </c>
      <c r="Q1021" s="15">
        <v>120.9</v>
      </c>
      <c r="R1021" s="15">
        <v>5.17</v>
      </c>
      <c r="S1021" s="15">
        <v>0.92</v>
      </c>
      <c r="T1021" s="15">
        <v>1.44</v>
      </c>
      <c r="U1021" s="15">
        <v>13.36</v>
      </c>
      <c r="V1021" s="15">
        <v>58201</v>
      </c>
      <c r="W1021" s="15">
        <v>666324</v>
      </c>
      <c r="X1021" s="15">
        <v>777565</v>
      </c>
      <c r="Y1021" s="15">
        <v>111241</v>
      </c>
      <c r="Z1021" s="15">
        <v>4336</v>
      </c>
      <c r="AA1021" s="15">
        <v>3.081</v>
      </c>
      <c r="AB1021" s="15">
        <v>32.5</v>
      </c>
    </row>
    <row r="1022" spans="1:28" ht="15" customHeight="1" x14ac:dyDescent="0.3">
      <c r="A1022" s="15" t="s">
        <v>1150</v>
      </c>
      <c r="B1022" s="15" t="s">
        <v>98</v>
      </c>
      <c r="C1022" s="15" t="s">
        <v>134</v>
      </c>
      <c r="D1022" s="15" t="s">
        <v>106</v>
      </c>
      <c r="E1022" s="15" t="s">
        <v>112</v>
      </c>
      <c r="F1022" s="15">
        <v>3.65</v>
      </c>
      <c r="G1022" s="15">
        <v>454.3</v>
      </c>
      <c r="H1022" s="15">
        <v>23.3</v>
      </c>
      <c r="I1022" s="15">
        <v>39.9</v>
      </c>
      <c r="J1022" s="15">
        <v>9.1</v>
      </c>
      <c r="K1022" s="15">
        <v>7.06</v>
      </c>
      <c r="L1022" s="15">
        <v>22.6</v>
      </c>
      <c r="M1022" s="15">
        <v>117.8</v>
      </c>
      <c r="N1022" s="15">
        <v>23.8</v>
      </c>
      <c r="O1022" s="15">
        <v>87.3</v>
      </c>
      <c r="P1022" s="15" t="s">
        <v>116</v>
      </c>
      <c r="Q1022" s="15">
        <v>195.9</v>
      </c>
      <c r="R1022" s="15">
        <v>4.32</v>
      </c>
      <c r="S1022" s="15">
        <v>0.69</v>
      </c>
      <c r="T1022" s="15">
        <v>2.9</v>
      </c>
      <c r="U1022" s="15">
        <v>10.58</v>
      </c>
      <c r="V1022" s="15">
        <v>17636</v>
      </c>
      <c r="W1022" s="15">
        <v>225248</v>
      </c>
      <c r="X1022" s="15">
        <v>186589</v>
      </c>
      <c r="Y1022" s="15">
        <v>-38659</v>
      </c>
      <c r="Z1022" s="15">
        <v>1261</v>
      </c>
      <c r="AA1022" s="15">
        <v>8.39</v>
      </c>
      <c r="AB1022" s="15">
        <v>39.299999999999997</v>
      </c>
    </row>
    <row r="1023" spans="1:28" ht="15" customHeight="1" x14ac:dyDescent="0.3">
      <c r="A1023" s="15" t="s">
        <v>1151</v>
      </c>
      <c r="B1023" s="15" t="s">
        <v>98</v>
      </c>
      <c r="C1023" s="15" t="s">
        <v>134</v>
      </c>
      <c r="D1023" s="15" t="s">
        <v>132</v>
      </c>
      <c r="E1023" s="15" t="s">
        <v>101</v>
      </c>
      <c r="F1023" s="15">
        <v>5.72</v>
      </c>
      <c r="G1023" s="15">
        <v>849</v>
      </c>
      <c r="H1023" s="15">
        <v>27</v>
      </c>
      <c r="I1023" s="15">
        <v>70.599999999999994</v>
      </c>
      <c r="J1023" s="15">
        <v>7.6</v>
      </c>
      <c r="K1023" s="15">
        <v>6.33</v>
      </c>
      <c r="L1023" s="15">
        <v>26</v>
      </c>
      <c r="M1023" s="15">
        <v>148.5</v>
      </c>
      <c r="N1023" s="15">
        <v>56.4</v>
      </c>
      <c r="O1023" s="15">
        <v>102.4</v>
      </c>
      <c r="P1023" s="15" t="s">
        <v>116</v>
      </c>
      <c r="Q1023" s="15">
        <v>213</v>
      </c>
      <c r="R1023" s="15">
        <v>4.72</v>
      </c>
      <c r="S1023" s="15">
        <v>0.69</v>
      </c>
      <c r="T1023" s="15">
        <v>2.37</v>
      </c>
      <c r="U1023" s="15">
        <v>13.56</v>
      </c>
      <c r="V1023" s="15">
        <v>105571</v>
      </c>
      <c r="W1023" s="15">
        <v>413506</v>
      </c>
      <c r="X1023" s="15">
        <v>1431543</v>
      </c>
      <c r="Y1023" s="15">
        <v>1018037</v>
      </c>
      <c r="Z1023" s="15">
        <v>1658</v>
      </c>
      <c r="AA1023" s="15">
        <v>8.1790000000000003</v>
      </c>
      <c r="AB1023" s="15">
        <v>43.8</v>
      </c>
    </row>
    <row r="1024" spans="1:28" ht="15" customHeight="1" x14ac:dyDescent="0.3">
      <c r="A1024" s="15" t="s">
        <v>1152</v>
      </c>
      <c r="B1024" s="15" t="s">
        <v>104</v>
      </c>
      <c r="C1024" s="15" t="s">
        <v>123</v>
      </c>
      <c r="D1024" s="15" t="s">
        <v>100</v>
      </c>
      <c r="E1024" s="15" t="s">
        <v>112</v>
      </c>
      <c r="F1024" s="15">
        <v>13.89</v>
      </c>
      <c r="G1024" s="15">
        <v>289.60000000000002</v>
      </c>
      <c r="H1024" s="15">
        <v>30.6</v>
      </c>
      <c r="I1024" s="15">
        <v>55.8</v>
      </c>
      <c r="J1024" s="15">
        <v>6.3</v>
      </c>
      <c r="K1024" s="15">
        <v>6.32</v>
      </c>
      <c r="L1024" s="15">
        <v>26.7</v>
      </c>
      <c r="M1024" s="15">
        <v>144.80000000000001</v>
      </c>
      <c r="N1024" s="15">
        <v>53.7</v>
      </c>
      <c r="O1024" s="15">
        <v>102.9</v>
      </c>
      <c r="P1024" s="15" t="s">
        <v>107</v>
      </c>
      <c r="Q1024" s="15">
        <v>135.19999999999999</v>
      </c>
      <c r="R1024" s="15">
        <v>3.27</v>
      </c>
      <c r="S1024" s="15">
        <v>0.98</v>
      </c>
      <c r="T1024" s="15">
        <v>2.33</v>
      </c>
      <c r="U1024" s="15">
        <v>32.36</v>
      </c>
      <c r="V1024" s="15">
        <v>26353</v>
      </c>
      <c r="W1024" s="15">
        <v>760622</v>
      </c>
      <c r="X1024" s="15">
        <v>852783</v>
      </c>
      <c r="Y1024" s="15">
        <v>92161</v>
      </c>
      <c r="Z1024" s="15">
        <v>9311</v>
      </c>
      <c r="AA1024" s="15">
        <v>3.4750000000000001</v>
      </c>
      <c r="AB1024" s="15">
        <v>51.2</v>
      </c>
    </row>
    <row r="1025" spans="1:28" ht="15" customHeight="1" x14ac:dyDescent="0.3">
      <c r="A1025" s="15" t="s">
        <v>1153</v>
      </c>
      <c r="B1025" s="15" t="s">
        <v>98</v>
      </c>
      <c r="C1025" s="15" t="s">
        <v>134</v>
      </c>
      <c r="D1025" s="15" t="s">
        <v>144</v>
      </c>
      <c r="E1025" s="15" t="s">
        <v>101</v>
      </c>
      <c r="F1025" s="15">
        <v>5.98</v>
      </c>
      <c r="G1025" s="15">
        <v>694.3</v>
      </c>
      <c r="H1025" s="15">
        <v>30.3</v>
      </c>
      <c r="I1025" s="15">
        <v>83.8</v>
      </c>
      <c r="J1025" s="15">
        <v>7.1</v>
      </c>
      <c r="K1025" s="15">
        <v>5.97</v>
      </c>
      <c r="L1025" s="15">
        <v>30.4</v>
      </c>
      <c r="M1025" s="15">
        <v>182.1</v>
      </c>
      <c r="N1025" s="15">
        <v>44.5</v>
      </c>
      <c r="O1025" s="15">
        <v>164.6</v>
      </c>
      <c r="P1025" s="15" t="s">
        <v>102</v>
      </c>
      <c r="Q1025" s="15">
        <v>112.7</v>
      </c>
      <c r="R1025" s="15">
        <v>5.7</v>
      </c>
      <c r="S1025" s="15">
        <v>0.82</v>
      </c>
      <c r="T1025" s="15">
        <v>1.22</v>
      </c>
      <c r="U1025" s="15">
        <v>7.3</v>
      </c>
      <c r="V1025" s="15">
        <v>63484</v>
      </c>
      <c r="W1025" s="15">
        <v>333421</v>
      </c>
      <c r="X1025" s="15">
        <v>463433</v>
      </c>
      <c r="Y1025" s="15">
        <v>130012</v>
      </c>
      <c r="Z1025" s="15">
        <v>3212</v>
      </c>
      <c r="AA1025" s="15">
        <v>2.2730000000000001</v>
      </c>
      <c r="AB1025" s="15">
        <v>55.9</v>
      </c>
    </row>
    <row r="1026" spans="1:28" ht="15" customHeight="1" x14ac:dyDescent="0.3">
      <c r="A1026" s="15" t="s">
        <v>1154</v>
      </c>
      <c r="B1026" s="15" t="s">
        <v>104</v>
      </c>
      <c r="C1026" s="15" t="s">
        <v>119</v>
      </c>
      <c r="D1026" s="15" t="s">
        <v>177</v>
      </c>
      <c r="E1026" s="15" t="s">
        <v>101</v>
      </c>
      <c r="F1026" s="15">
        <v>14.62</v>
      </c>
      <c r="G1026" s="15">
        <v>772.3</v>
      </c>
      <c r="H1026" s="15">
        <v>28.7</v>
      </c>
      <c r="I1026" s="15">
        <v>53.3</v>
      </c>
      <c r="J1026" s="15">
        <v>6.1</v>
      </c>
      <c r="K1026" s="15">
        <v>7.03</v>
      </c>
      <c r="L1026" s="15">
        <v>28.5</v>
      </c>
      <c r="M1026" s="15">
        <v>115.6</v>
      </c>
      <c r="N1026" s="15">
        <v>62.7</v>
      </c>
      <c r="O1026" s="15">
        <v>84.9</v>
      </c>
      <c r="P1026" s="15" t="s">
        <v>116</v>
      </c>
      <c r="Q1026" s="15">
        <v>280.7</v>
      </c>
      <c r="R1026" s="15">
        <v>7.41</v>
      </c>
      <c r="S1026" s="15">
        <v>0.9</v>
      </c>
      <c r="T1026" s="15">
        <v>57.3</v>
      </c>
      <c r="U1026" s="15">
        <v>837.73</v>
      </c>
      <c r="V1026" s="15">
        <v>3026</v>
      </c>
      <c r="W1026" s="15">
        <v>1165460</v>
      </c>
      <c r="X1026" s="15">
        <v>2534971</v>
      </c>
      <c r="Y1026" s="15">
        <v>1369511</v>
      </c>
      <c r="Z1026" s="15">
        <v>15732</v>
      </c>
      <c r="AA1026" s="15">
        <v>53.25</v>
      </c>
      <c r="AB1026" s="15">
        <v>37</v>
      </c>
    </row>
    <row r="1027" spans="1:28" ht="15" customHeight="1" x14ac:dyDescent="0.3">
      <c r="A1027" s="15" t="s">
        <v>1155</v>
      </c>
      <c r="B1027" s="15" t="s">
        <v>98</v>
      </c>
      <c r="C1027" s="15" t="s">
        <v>170</v>
      </c>
      <c r="D1027" s="15" t="s">
        <v>106</v>
      </c>
      <c r="E1027" s="15" t="s">
        <v>101</v>
      </c>
      <c r="F1027" s="15">
        <v>12.9</v>
      </c>
      <c r="G1027" s="15">
        <v>974.3</v>
      </c>
      <c r="H1027" s="15">
        <v>28.8</v>
      </c>
      <c r="I1027" s="15">
        <v>77.099999999999994</v>
      </c>
      <c r="J1027" s="15">
        <v>7.9</v>
      </c>
      <c r="K1027" s="15">
        <v>7.26</v>
      </c>
      <c r="L1027" s="15">
        <v>41.1</v>
      </c>
      <c r="M1027" s="15">
        <v>171.3</v>
      </c>
      <c r="N1027" s="15">
        <v>69.3</v>
      </c>
      <c r="O1027" s="15">
        <v>102</v>
      </c>
      <c r="P1027" s="15" t="s">
        <v>116</v>
      </c>
      <c r="Q1027" s="15">
        <v>225.5</v>
      </c>
      <c r="R1027" s="15">
        <v>4.17</v>
      </c>
      <c r="S1027" s="15">
        <v>0.68</v>
      </c>
      <c r="T1027" s="15">
        <v>2.9</v>
      </c>
      <c r="U1027" s="15">
        <v>37.409999999999997</v>
      </c>
      <c r="V1027" s="15">
        <v>22744</v>
      </c>
      <c r="W1027" s="15">
        <v>1008127</v>
      </c>
      <c r="X1027" s="15">
        <v>850853</v>
      </c>
      <c r="Y1027" s="15">
        <v>-157274</v>
      </c>
      <c r="Z1027" s="15">
        <v>3623</v>
      </c>
      <c r="AA1027" s="15">
        <v>10.326000000000001</v>
      </c>
      <c r="AB1027" s="15">
        <v>44.9</v>
      </c>
    </row>
    <row r="1028" spans="1:28" ht="15" customHeight="1" x14ac:dyDescent="0.3">
      <c r="A1028" s="15" t="s">
        <v>1156</v>
      </c>
      <c r="B1028" s="15" t="s">
        <v>146</v>
      </c>
      <c r="C1028" s="15" t="s">
        <v>110</v>
      </c>
      <c r="D1028" s="15" t="s">
        <v>100</v>
      </c>
      <c r="E1028" s="15" t="s">
        <v>120</v>
      </c>
      <c r="F1028" s="15">
        <v>6.25</v>
      </c>
      <c r="G1028" s="15">
        <v>307.8</v>
      </c>
      <c r="H1028" s="15">
        <v>32.1</v>
      </c>
      <c r="I1028" s="15">
        <v>60.1</v>
      </c>
      <c r="J1028" s="15">
        <v>6.9</v>
      </c>
      <c r="K1028" s="15">
        <v>7.36</v>
      </c>
      <c r="L1028" s="15">
        <v>19.7</v>
      </c>
      <c r="M1028" s="15">
        <v>180.9</v>
      </c>
      <c r="N1028" s="15">
        <v>83</v>
      </c>
      <c r="O1028" s="15">
        <v>124.4</v>
      </c>
      <c r="P1028" s="15" t="s">
        <v>102</v>
      </c>
      <c r="Q1028" s="15">
        <v>174.3</v>
      </c>
      <c r="R1028" s="15">
        <v>5.38</v>
      </c>
      <c r="S1028" s="15">
        <v>0.74</v>
      </c>
      <c r="T1028" s="15">
        <v>1.9</v>
      </c>
      <c r="U1028" s="15">
        <v>11.88</v>
      </c>
      <c r="V1028" s="15">
        <v>25991</v>
      </c>
      <c r="W1028" s="15">
        <v>431818</v>
      </c>
      <c r="X1028" s="15">
        <v>308773</v>
      </c>
      <c r="Y1028" s="15">
        <v>-123045</v>
      </c>
      <c r="Z1028" s="15">
        <v>3236</v>
      </c>
      <c r="AA1028" s="15">
        <v>3.6709999999999998</v>
      </c>
      <c r="AB1028" s="15">
        <v>40.799999999999997</v>
      </c>
    </row>
    <row r="1029" spans="1:28" ht="15" customHeight="1" x14ac:dyDescent="0.3">
      <c r="A1029" s="15" t="s">
        <v>1157</v>
      </c>
      <c r="B1029" s="15" t="s">
        <v>98</v>
      </c>
      <c r="C1029" s="15" t="s">
        <v>99</v>
      </c>
      <c r="D1029" s="15" t="s">
        <v>106</v>
      </c>
      <c r="E1029" s="15" t="s">
        <v>120</v>
      </c>
      <c r="F1029" s="15">
        <v>5.76</v>
      </c>
      <c r="G1029" s="15">
        <v>180.5</v>
      </c>
      <c r="H1029" s="15">
        <v>28.7</v>
      </c>
      <c r="I1029" s="15">
        <v>60.4</v>
      </c>
      <c r="J1029" s="15">
        <v>8.1999999999999993</v>
      </c>
      <c r="K1029" s="15">
        <v>6.29</v>
      </c>
      <c r="L1029" s="15">
        <v>20.9</v>
      </c>
      <c r="M1029" s="15">
        <v>169.7</v>
      </c>
      <c r="N1029" s="15">
        <v>83.6</v>
      </c>
      <c r="O1029" s="15">
        <v>106.6</v>
      </c>
      <c r="P1029" s="15" t="s">
        <v>107</v>
      </c>
      <c r="Q1029" s="15">
        <v>190</v>
      </c>
      <c r="R1029" s="15">
        <v>8.44</v>
      </c>
      <c r="S1029" s="15">
        <v>0.95</v>
      </c>
      <c r="T1029" s="15">
        <v>2.14</v>
      </c>
      <c r="U1029" s="15">
        <v>12.33</v>
      </c>
      <c r="V1029" s="15">
        <v>19670</v>
      </c>
      <c r="W1029" s="15">
        <v>387186</v>
      </c>
      <c r="X1029" s="15">
        <v>242531</v>
      </c>
      <c r="Y1029" s="15">
        <v>-144655</v>
      </c>
      <c r="Z1029" s="15">
        <v>4553</v>
      </c>
      <c r="AA1029" s="15">
        <v>2.7080000000000002</v>
      </c>
      <c r="AB1029" s="15">
        <v>37.1</v>
      </c>
    </row>
    <row r="1030" spans="1:28" ht="15" customHeight="1" x14ac:dyDescent="0.3">
      <c r="A1030" s="15" t="s">
        <v>1158</v>
      </c>
      <c r="B1030" s="15" t="s">
        <v>104</v>
      </c>
      <c r="C1030" s="15" t="s">
        <v>105</v>
      </c>
      <c r="D1030" s="15" t="s">
        <v>106</v>
      </c>
      <c r="E1030" s="15" t="s">
        <v>112</v>
      </c>
      <c r="F1030" s="15">
        <v>14.75</v>
      </c>
      <c r="G1030" s="15">
        <v>481.4</v>
      </c>
      <c r="H1030" s="15">
        <v>25.7</v>
      </c>
      <c r="I1030" s="15">
        <v>68.7</v>
      </c>
      <c r="J1030" s="15">
        <v>8</v>
      </c>
      <c r="K1030" s="15">
        <v>8.34</v>
      </c>
      <c r="L1030" s="15">
        <v>22.1</v>
      </c>
      <c r="M1030" s="15">
        <v>124.6</v>
      </c>
      <c r="N1030" s="15">
        <v>28.1</v>
      </c>
      <c r="O1030" s="15">
        <v>101.6</v>
      </c>
      <c r="P1030" s="15" t="s">
        <v>127</v>
      </c>
      <c r="Q1030" s="15">
        <v>82.1</v>
      </c>
      <c r="R1030" s="15">
        <v>7.19</v>
      </c>
      <c r="S1030" s="15">
        <v>0.89</v>
      </c>
      <c r="T1030" s="15">
        <v>0.3</v>
      </c>
      <c r="U1030" s="15">
        <v>4.42</v>
      </c>
      <c r="V1030" s="15">
        <v>25162</v>
      </c>
      <c r="W1030" s="15">
        <v>877411</v>
      </c>
      <c r="X1030" s="15">
        <v>111216</v>
      </c>
      <c r="Y1030" s="15">
        <v>-766195</v>
      </c>
      <c r="Z1030" s="15">
        <v>9504</v>
      </c>
      <c r="AA1030" s="15">
        <v>0.46500000000000002</v>
      </c>
      <c r="AB1030" s="15">
        <v>58.9</v>
      </c>
    </row>
    <row r="1031" spans="1:28" ht="15" customHeight="1" x14ac:dyDescent="0.3">
      <c r="A1031" s="15" t="s">
        <v>1159</v>
      </c>
      <c r="B1031" s="15" t="s">
        <v>118</v>
      </c>
      <c r="C1031" s="15" t="s">
        <v>105</v>
      </c>
      <c r="D1031" s="15" t="s">
        <v>115</v>
      </c>
      <c r="E1031" s="15" t="s">
        <v>112</v>
      </c>
      <c r="F1031" s="15">
        <v>12.58</v>
      </c>
      <c r="G1031" s="15">
        <v>754.4</v>
      </c>
      <c r="H1031" s="15">
        <v>25.7</v>
      </c>
      <c r="I1031" s="15">
        <v>48.2</v>
      </c>
      <c r="J1031" s="15">
        <v>7.4</v>
      </c>
      <c r="K1031" s="15">
        <v>6.33</v>
      </c>
      <c r="L1031" s="15">
        <v>28</v>
      </c>
      <c r="M1031" s="15">
        <v>120</v>
      </c>
      <c r="N1031" s="15">
        <v>48</v>
      </c>
      <c r="O1031" s="15">
        <v>74.599999999999994</v>
      </c>
      <c r="P1031" s="15" t="s">
        <v>102</v>
      </c>
      <c r="Q1031" s="15">
        <v>165.2</v>
      </c>
      <c r="R1031" s="15">
        <v>7.42</v>
      </c>
      <c r="S1031" s="15">
        <v>0.82</v>
      </c>
      <c r="T1031" s="15">
        <v>4.0199999999999996</v>
      </c>
      <c r="U1031" s="15">
        <v>50.57</v>
      </c>
      <c r="V1031" s="15">
        <v>20632</v>
      </c>
      <c r="W1031" s="15">
        <v>795906</v>
      </c>
      <c r="X1031" s="15">
        <v>1043360</v>
      </c>
      <c r="Y1031" s="15">
        <v>247454</v>
      </c>
      <c r="Z1031" s="15">
        <v>18237</v>
      </c>
      <c r="AA1031" s="15">
        <v>2.7730000000000001</v>
      </c>
      <c r="AB1031" s="15">
        <v>36.5</v>
      </c>
    </row>
    <row r="1032" spans="1:28" ht="15" customHeight="1" x14ac:dyDescent="0.3">
      <c r="A1032" s="15" t="s">
        <v>1160</v>
      </c>
      <c r="B1032" s="15" t="s">
        <v>137</v>
      </c>
      <c r="C1032" s="15" t="s">
        <v>110</v>
      </c>
      <c r="D1032" s="15" t="s">
        <v>106</v>
      </c>
      <c r="E1032" s="15" t="s">
        <v>101</v>
      </c>
      <c r="F1032" s="15">
        <v>10.64</v>
      </c>
      <c r="G1032" s="15">
        <v>819</v>
      </c>
      <c r="H1032" s="15">
        <v>32.200000000000003</v>
      </c>
      <c r="I1032" s="15">
        <v>67.400000000000006</v>
      </c>
      <c r="J1032" s="15">
        <v>6.7</v>
      </c>
      <c r="K1032" s="15">
        <v>5.81</v>
      </c>
      <c r="L1032" s="15">
        <v>25.7</v>
      </c>
      <c r="M1032" s="15">
        <v>122</v>
      </c>
      <c r="N1032" s="15">
        <v>72.099999999999994</v>
      </c>
      <c r="O1032" s="15">
        <v>144</v>
      </c>
      <c r="P1032" s="15" t="s">
        <v>116</v>
      </c>
      <c r="Q1032" s="15">
        <v>162.80000000000001</v>
      </c>
      <c r="R1032" s="15">
        <v>2.66</v>
      </c>
      <c r="S1032" s="15">
        <v>0.71</v>
      </c>
      <c r="T1032" s="15">
        <v>1.52</v>
      </c>
      <c r="U1032" s="15">
        <v>16.170000000000002</v>
      </c>
      <c r="V1032" s="15">
        <v>21391</v>
      </c>
      <c r="W1032" s="15">
        <v>649464</v>
      </c>
      <c r="X1032" s="15">
        <v>345892</v>
      </c>
      <c r="Y1032" s="15">
        <v>-303572</v>
      </c>
      <c r="Z1032" s="15">
        <v>3071</v>
      </c>
      <c r="AA1032" s="15">
        <v>5.2649999999999997</v>
      </c>
      <c r="AB1032" s="15">
        <v>63</v>
      </c>
    </row>
    <row r="1033" spans="1:28" ht="15" customHeight="1" x14ac:dyDescent="0.3">
      <c r="A1033" s="15" t="s">
        <v>1161</v>
      </c>
      <c r="B1033" s="15" t="s">
        <v>122</v>
      </c>
      <c r="C1033" s="15" t="s">
        <v>114</v>
      </c>
      <c r="D1033" s="15" t="s">
        <v>111</v>
      </c>
      <c r="E1033" s="15" t="s">
        <v>112</v>
      </c>
      <c r="F1033" s="15">
        <v>10.6</v>
      </c>
      <c r="G1033" s="15">
        <v>308.5</v>
      </c>
      <c r="H1033" s="15">
        <v>20.9</v>
      </c>
      <c r="I1033" s="15">
        <v>65.599999999999994</v>
      </c>
      <c r="J1033" s="15">
        <v>6.1</v>
      </c>
      <c r="K1033" s="15">
        <v>6.92</v>
      </c>
      <c r="L1033" s="15">
        <v>27.5</v>
      </c>
      <c r="M1033" s="15">
        <v>162.5</v>
      </c>
      <c r="N1033" s="15">
        <v>56.8</v>
      </c>
      <c r="O1033" s="15">
        <v>104.1</v>
      </c>
      <c r="P1033" s="15" t="s">
        <v>107</v>
      </c>
      <c r="Q1033" s="15">
        <v>206.4</v>
      </c>
      <c r="R1033" s="15">
        <v>6.9</v>
      </c>
      <c r="S1033" s="15">
        <v>0.85</v>
      </c>
      <c r="T1033" s="15">
        <v>0.94</v>
      </c>
      <c r="U1033" s="15">
        <v>9.9600000000000009</v>
      </c>
      <c r="V1033" s="15">
        <v>84803</v>
      </c>
      <c r="W1033" s="15">
        <v>771530</v>
      </c>
      <c r="X1033" s="15">
        <v>844638</v>
      </c>
      <c r="Y1033" s="15">
        <v>73108</v>
      </c>
      <c r="Z1033" s="15">
        <v>4692</v>
      </c>
      <c r="AA1033" s="15">
        <v>2.1230000000000002</v>
      </c>
      <c r="AB1033" s="15">
        <v>32.5</v>
      </c>
    </row>
    <row r="1034" spans="1:28" ht="15" customHeight="1" x14ac:dyDescent="0.3">
      <c r="A1034" s="15" t="s">
        <v>1162</v>
      </c>
      <c r="B1034" s="15" t="s">
        <v>118</v>
      </c>
      <c r="C1034" s="15" t="s">
        <v>129</v>
      </c>
      <c r="D1034" s="15" t="s">
        <v>144</v>
      </c>
      <c r="E1034" s="15" t="s">
        <v>112</v>
      </c>
      <c r="F1034" s="15">
        <v>10.58</v>
      </c>
      <c r="G1034" s="15">
        <v>264.5</v>
      </c>
      <c r="H1034" s="15">
        <v>21.1</v>
      </c>
      <c r="I1034" s="15">
        <v>68.3</v>
      </c>
      <c r="J1034" s="15">
        <v>8.1999999999999993</v>
      </c>
      <c r="K1034" s="15">
        <v>8.25</v>
      </c>
      <c r="L1034" s="15">
        <v>27.4</v>
      </c>
      <c r="M1034" s="15">
        <v>78.599999999999994</v>
      </c>
      <c r="N1034" s="15">
        <v>25.1</v>
      </c>
      <c r="O1034" s="15">
        <v>96.8</v>
      </c>
      <c r="P1034" s="15" t="s">
        <v>107</v>
      </c>
      <c r="Q1034" s="15">
        <v>144.5</v>
      </c>
      <c r="R1034" s="15">
        <v>5.35</v>
      </c>
      <c r="S1034" s="15">
        <v>0.7</v>
      </c>
      <c r="T1034" s="15">
        <v>0.3</v>
      </c>
      <c r="U1034" s="15">
        <v>3.17</v>
      </c>
      <c r="V1034" s="15">
        <v>55460</v>
      </c>
      <c r="W1034" s="15">
        <v>697797</v>
      </c>
      <c r="X1034" s="15">
        <v>175808</v>
      </c>
      <c r="Y1034" s="15">
        <v>-521989</v>
      </c>
      <c r="Z1034" s="15">
        <v>6176</v>
      </c>
      <c r="AA1034" s="15">
        <v>0.51300000000000001</v>
      </c>
      <c r="AB1034" s="15">
        <v>37.6</v>
      </c>
    </row>
    <row r="1035" spans="1:28" ht="15" customHeight="1" x14ac:dyDescent="0.3">
      <c r="A1035" s="15" t="s">
        <v>1163</v>
      </c>
      <c r="B1035" s="15" t="s">
        <v>137</v>
      </c>
      <c r="C1035" s="15" t="s">
        <v>134</v>
      </c>
      <c r="D1035" s="15" t="s">
        <v>144</v>
      </c>
      <c r="E1035" s="15" t="s">
        <v>112</v>
      </c>
      <c r="F1035" s="15">
        <v>13.63</v>
      </c>
      <c r="G1035" s="15">
        <v>396.4</v>
      </c>
      <c r="H1035" s="15">
        <v>22.8</v>
      </c>
      <c r="I1035" s="15">
        <v>61.1</v>
      </c>
      <c r="J1035" s="15">
        <v>8.1999999999999993</v>
      </c>
      <c r="K1035" s="15">
        <v>6.64</v>
      </c>
      <c r="L1035" s="15">
        <v>37.799999999999997</v>
      </c>
      <c r="M1035" s="15">
        <v>140.1</v>
      </c>
      <c r="N1035" s="15">
        <v>91.4</v>
      </c>
      <c r="O1035" s="15">
        <v>93.6</v>
      </c>
      <c r="P1035" s="15" t="s">
        <v>116</v>
      </c>
      <c r="Q1035" s="15">
        <v>40</v>
      </c>
      <c r="R1035" s="15">
        <v>3.79</v>
      </c>
      <c r="S1035" s="15">
        <v>0.82</v>
      </c>
      <c r="T1035" s="15">
        <v>1.72</v>
      </c>
      <c r="U1035" s="15">
        <v>23.44</v>
      </c>
      <c r="V1035" s="15">
        <v>61932</v>
      </c>
      <c r="W1035" s="15">
        <v>800414</v>
      </c>
      <c r="X1035" s="15">
        <v>1451686</v>
      </c>
      <c r="Y1035" s="15">
        <v>651272</v>
      </c>
      <c r="Z1035" s="15">
        <v>3945</v>
      </c>
      <c r="AA1035" s="15">
        <v>5.9420000000000002</v>
      </c>
      <c r="AB1035" s="15">
        <v>34.6</v>
      </c>
    </row>
    <row r="1036" spans="1:28" ht="15" customHeight="1" x14ac:dyDescent="0.3">
      <c r="A1036" s="15" t="s">
        <v>1164</v>
      </c>
      <c r="B1036" s="15" t="s">
        <v>146</v>
      </c>
      <c r="C1036" s="15" t="s">
        <v>134</v>
      </c>
      <c r="D1036" s="15" t="s">
        <v>106</v>
      </c>
      <c r="E1036" s="15" t="s">
        <v>101</v>
      </c>
      <c r="F1036" s="15">
        <v>14.91</v>
      </c>
      <c r="G1036" s="15">
        <v>813.7</v>
      </c>
      <c r="H1036" s="15">
        <v>29.7</v>
      </c>
      <c r="I1036" s="15">
        <v>66.5</v>
      </c>
      <c r="J1036" s="15">
        <v>7.7</v>
      </c>
      <c r="K1036" s="15">
        <v>6.81</v>
      </c>
      <c r="L1036" s="15">
        <v>28.2</v>
      </c>
      <c r="M1036" s="15">
        <v>125.2</v>
      </c>
      <c r="N1036" s="15">
        <v>49.6</v>
      </c>
      <c r="O1036" s="15">
        <v>72</v>
      </c>
      <c r="P1036" s="15" t="s">
        <v>102</v>
      </c>
      <c r="Q1036" s="15">
        <v>149.1</v>
      </c>
      <c r="R1036" s="15">
        <v>0.93</v>
      </c>
      <c r="S1036" s="15">
        <v>0.99</v>
      </c>
      <c r="T1036" s="15">
        <v>4.7300000000000004</v>
      </c>
      <c r="U1036" s="15">
        <v>70.52</v>
      </c>
      <c r="V1036" s="15">
        <v>20277</v>
      </c>
      <c r="W1036" s="15">
        <v>1043039</v>
      </c>
      <c r="X1036" s="15">
        <v>1429934</v>
      </c>
      <c r="Y1036" s="15">
        <v>386895</v>
      </c>
      <c r="Z1036" s="15">
        <v>7152</v>
      </c>
      <c r="AA1036" s="15">
        <v>9.86</v>
      </c>
      <c r="AB1036" s="15">
        <v>57.3</v>
      </c>
    </row>
    <row r="1037" spans="1:28" ht="15" customHeight="1" x14ac:dyDescent="0.3">
      <c r="A1037" s="15" t="s">
        <v>1165</v>
      </c>
      <c r="B1037" s="15" t="s">
        <v>104</v>
      </c>
      <c r="C1037" s="15" t="s">
        <v>123</v>
      </c>
      <c r="D1037" s="15" t="s">
        <v>111</v>
      </c>
      <c r="E1037" s="15" t="s">
        <v>101</v>
      </c>
      <c r="F1037" s="15">
        <v>4.33</v>
      </c>
      <c r="G1037" s="15">
        <v>672.3</v>
      </c>
      <c r="H1037" s="15">
        <v>29.5</v>
      </c>
      <c r="I1037" s="15">
        <v>75.8</v>
      </c>
      <c r="J1037" s="15">
        <v>6.5</v>
      </c>
      <c r="K1037" s="15">
        <v>6.64</v>
      </c>
      <c r="L1037" s="15">
        <v>25.8</v>
      </c>
      <c r="M1037" s="15">
        <v>113.4</v>
      </c>
      <c r="N1037" s="15">
        <v>46.5</v>
      </c>
      <c r="O1037" s="15">
        <v>81.400000000000006</v>
      </c>
      <c r="P1037" s="15" t="s">
        <v>116</v>
      </c>
      <c r="Q1037" s="15">
        <v>134.30000000000001</v>
      </c>
      <c r="R1037" s="15">
        <v>4.88</v>
      </c>
      <c r="S1037" s="15">
        <v>0.65</v>
      </c>
      <c r="T1037" s="15">
        <v>1.37</v>
      </c>
      <c r="U1037" s="15">
        <v>5.93</v>
      </c>
      <c r="V1037" s="15">
        <v>88317</v>
      </c>
      <c r="W1037" s="15">
        <v>259172</v>
      </c>
      <c r="X1037" s="15">
        <v>523720</v>
      </c>
      <c r="Y1037" s="15">
        <v>264548</v>
      </c>
      <c r="Z1037" s="15">
        <v>924</v>
      </c>
      <c r="AA1037" s="15">
        <v>6.4180000000000001</v>
      </c>
      <c r="AB1037" s="15">
        <v>50.6</v>
      </c>
    </row>
    <row r="1038" spans="1:28" ht="15" customHeight="1" x14ac:dyDescent="0.3">
      <c r="A1038" s="15" t="s">
        <v>1166</v>
      </c>
      <c r="B1038" s="15" t="s">
        <v>137</v>
      </c>
      <c r="C1038" s="15" t="s">
        <v>170</v>
      </c>
      <c r="D1038" s="15" t="s">
        <v>132</v>
      </c>
      <c r="E1038" s="15" t="s">
        <v>120</v>
      </c>
      <c r="F1038" s="15">
        <v>5.41</v>
      </c>
      <c r="G1038" s="15">
        <v>287.8</v>
      </c>
      <c r="H1038" s="15">
        <v>31.7</v>
      </c>
      <c r="I1038" s="15">
        <v>45.7</v>
      </c>
      <c r="J1038" s="15">
        <v>8.9</v>
      </c>
      <c r="K1038" s="15">
        <v>6.63</v>
      </c>
      <c r="L1038" s="15">
        <v>17.399999999999999</v>
      </c>
      <c r="M1038" s="15">
        <v>84</v>
      </c>
      <c r="N1038" s="15">
        <v>73.8</v>
      </c>
      <c r="O1038" s="15">
        <v>82.8</v>
      </c>
      <c r="P1038" s="15" t="s">
        <v>116</v>
      </c>
      <c r="Q1038" s="15">
        <v>122.6</v>
      </c>
      <c r="R1038" s="15">
        <v>2.91</v>
      </c>
      <c r="S1038" s="15">
        <v>0.86</v>
      </c>
      <c r="T1038" s="15">
        <v>1.45</v>
      </c>
      <c r="U1038" s="15">
        <v>7.84</v>
      </c>
      <c r="V1038" s="15">
        <v>92549</v>
      </c>
      <c r="W1038" s="15">
        <v>366661</v>
      </c>
      <c r="X1038" s="15">
        <v>725584</v>
      </c>
      <c r="Y1038" s="15">
        <v>358923</v>
      </c>
      <c r="Z1038" s="15">
        <v>1734</v>
      </c>
      <c r="AA1038" s="15">
        <v>4.5209999999999999</v>
      </c>
      <c r="AB1038" s="15">
        <v>33</v>
      </c>
    </row>
    <row r="1039" spans="1:28" ht="15" customHeight="1" x14ac:dyDescent="0.3">
      <c r="A1039" s="15" t="s">
        <v>1167</v>
      </c>
      <c r="B1039" s="15" t="s">
        <v>118</v>
      </c>
      <c r="C1039" s="15" t="s">
        <v>99</v>
      </c>
      <c r="D1039" s="15" t="s">
        <v>130</v>
      </c>
      <c r="E1039" s="15" t="s">
        <v>120</v>
      </c>
      <c r="F1039" s="15">
        <v>4.0599999999999996</v>
      </c>
      <c r="G1039" s="15">
        <v>80</v>
      </c>
      <c r="H1039" s="15">
        <v>30.9</v>
      </c>
      <c r="I1039" s="15">
        <v>49.5</v>
      </c>
      <c r="J1039" s="15">
        <v>9.6999999999999993</v>
      </c>
      <c r="K1039" s="15">
        <v>6.16</v>
      </c>
      <c r="L1039" s="15">
        <v>18.5</v>
      </c>
      <c r="M1039" s="15">
        <v>137.6</v>
      </c>
      <c r="N1039" s="15">
        <v>49.2</v>
      </c>
      <c r="O1039" s="15">
        <v>89.8</v>
      </c>
      <c r="P1039" s="15" t="s">
        <v>116</v>
      </c>
      <c r="Q1039" s="15">
        <v>183.1</v>
      </c>
      <c r="R1039" s="15">
        <v>3.66</v>
      </c>
      <c r="S1039" s="15">
        <v>0.94</v>
      </c>
      <c r="T1039" s="15">
        <v>0.6</v>
      </c>
      <c r="U1039" s="15">
        <v>2.44</v>
      </c>
      <c r="V1039" s="15">
        <v>68523</v>
      </c>
      <c r="W1039" s="15">
        <v>303692</v>
      </c>
      <c r="X1039" s="15">
        <v>167196</v>
      </c>
      <c r="Y1039" s="15">
        <v>-136496</v>
      </c>
      <c r="Z1039" s="15">
        <v>1519</v>
      </c>
      <c r="AA1039" s="15">
        <v>1.6060000000000001</v>
      </c>
      <c r="AB1039" s="15">
        <v>29.6</v>
      </c>
    </row>
    <row r="1040" spans="1:28" ht="15" customHeight="1" x14ac:dyDescent="0.3">
      <c r="A1040" s="15" t="s">
        <v>1168</v>
      </c>
      <c r="B1040" s="15" t="s">
        <v>137</v>
      </c>
      <c r="C1040" s="15" t="s">
        <v>114</v>
      </c>
      <c r="D1040" s="15" t="s">
        <v>106</v>
      </c>
      <c r="E1040" s="15" t="s">
        <v>112</v>
      </c>
      <c r="F1040" s="15">
        <v>5.82</v>
      </c>
      <c r="G1040" s="15">
        <v>627.5</v>
      </c>
      <c r="H1040" s="15">
        <v>22.2</v>
      </c>
      <c r="I1040" s="15">
        <v>56.8</v>
      </c>
      <c r="J1040" s="15">
        <v>7.7</v>
      </c>
      <c r="K1040" s="15">
        <v>7.64</v>
      </c>
      <c r="L1040" s="15">
        <v>16</v>
      </c>
      <c r="M1040" s="15">
        <v>123.1</v>
      </c>
      <c r="N1040" s="15">
        <v>73.099999999999994</v>
      </c>
      <c r="O1040" s="15">
        <v>114.2</v>
      </c>
      <c r="P1040" s="15" t="s">
        <v>107</v>
      </c>
      <c r="Q1040" s="15">
        <v>216.3</v>
      </c>
      <c r="R1040" s="15">
        <v>6.85</v>
      </c>
      <c r="S1040" s="15">
        <v>0.99</v>
      </c>
      <c r="T1040" s="15">
        <v>1.5</v>
      </c>
      <c r="U1040" s="15">
        <v>8.73</v>
      </c>
      <c r="V1040" s="15">
        <v>18681</v>
      </c>
      <c r="W1040" s="15">
        <v>394629</v>
      </c>
      <c r="X1040" s="15">
        <v>163085</v>
      </c>
      <c r="Y1040" s="15">
        <v>-231544</v>
      </c>
      <c r="Z1040" s="15">
        <v>4425</v>
      </c>
      <c r="AA1040" s="15">
        <v>1.9730000000000001</v>
      </c>
      <c r="AB1040" s="15">
        <v>33.4</v>
      </c>
    </row>
    <row r="1041" spans="1:28" ht="15" customHeight="1" x14ac:dyDescent="0.3">
      <c r="A1041" s="15" t="s">
        <v>1169</v>
      </c>
      <c r="B1041" s="15" t="s">
        <v>109</v>
      </c>
      <c r="C1041" s="15" t="s">
        <v>119</v>
      </c>
      <c r="D1041" s="15" t="s">
        <v>130</v>
      </c>
      <c r="E1041" s="15" t="s">
        <v>112</v>
      </c>
      <c r="F1041" s="15">
        <v>5.26</v>
      </c>
      <c r="G1041" s="15">
        <v>474.4</v>
      </c>
      <c r="H1041" s="15">
        <v>22.8</v>
      </c>
      <c r="I1041" s="15">
        <v>53.2</v>
      </c>
      <c r="J1041" s="15">
        <v>6.6</v>
      </c>
      <c r="K1041" s="15">
        <v>6.14</v>
      </c>
      <c r="L1041" s="15">
        <v>16.100000000000001</v>
      </c>
      <c r="M1041" s="15">
        <v>137.5</v>
      </c>
      <c r="N1041" s="15">
        <v>39.4</v>
      </c>
      <c r="O1041" s="15">
        <v>82.9</v>
      </c>
      <c r="P1041" s="15" t="s">
        <v>116</v>
      </c>
      <c r="Q1041" s="15">
        <v>197.3</v>
      </c>
      <c r="R1041" s="15">
        <v>3.37</v>
      </c>
      <c r="S1041" s="15">
        <v>0.66</v>
      </c>
      <c r="T1041" s="15">
        <v>0.88</v>
      </c>
      <c r="U1041" s="15">
        <v>4.63</v>
      </c>
      <c r="V1041" s="15">
        <v>66334</v>
      </c>
      <c r="W1041" s="15">
        <v>290949</v>
      </c>
      <c r="X1041" s="15">
        <v>307126</v>
      </c>
      <c r="Y1041" s="15">
        <v>16177</v>
      </c>
      <c r="Z1041" s="15">
        <v>1708</v>
      </c>
      <c r="AA1041" s="15">
        <v>2.7109999999999999</v>
      </c>
      <c r="AB1041" s="15">
        <v>46.6</v>
      </c>
    </row>
    <row r="1042" spans="1:28" ht="15" customHeight="1" x14ac:dyDescent="0.3">
      <c r="A1042" s="15" t="s">
        <v>1170</v>
      </c>
      <c r="B1042" s="15" t="s">
        <v>104</v>
      </c>
      <c r="C1042" s="15" t="s">
        <v>129</v>
      </c>
      <c r="D1042" s="15" t="s">
        <v>130</v>
      </c>
      <c r="E1042" s="15" t="s">
        <v>112</v>
      </c>
      <c r="F1042" s="15">
        <v>7.93</v>
      </c>
      <c r="G1042" s="15">
        <v>712.9</v>
      </c>
      <c r="H1042" s="15">
        <v>23.9</v>
      </c>
      <c r="I1042" s="15">
        <v>53.1</v>
      </c>
      <c r="J1042" s="15">
        <v>6.9</v>
      </c>
      <c r="K1042" s="15">
        <v>7.21</v>
      </c>
      <c r="L1042" s="15">
        <v>20.7</v>
      </c>
      <c r="M1042" s="15">
        <v>124.8</v>
      </c>
      <c r="N1042" s="15">
        <v>39.700000000000003</v>
      </c>
      <c r="O1042" s="15">
        <v>122.8</v>
      </c>
      <c r="P1042" s="15" t="s">
        <v>116</v>
      </c>
      <c r="Q1042" s="15">
        <v>120</v>
      </c>
      <c r="R1042" s="15">
        <v>0.5</v>
      </c>
      <c r="S1042" s="15">
        <v>0.81</v>
      </c>
      <c r="T1042" s="15">
        <v>1.43</v>
      </c>
      <c r="U1042" s="15">
        <v>11.34</v>
      </c>
      <c r="V1042" s="15">
        <v>74715</v>
      </c>
      <c r="W1042" s="15">
        <v>416457</v>
      </c>
      <c r="X1042" s="15">
        <v>847268</v>
      </c>
      <c r="Y1042" s="15">
        <v>430811</v>
      </c>
      <c r="Z1042" s="15">
        <v>3328</v>
      </c>
      <c r="AA1042" s="15">
        <v>3.407</v>
      </c>
      <c r="AB1042" s="15">
        <v>57.1</v>
      </c>
    </row>
    <row r="1043" spans="1:28" ht="15" customHeight="1" x14ac:dyDescent="0.3">
      <c r="A1043" s="15" t="s">
        <v>1171</v>
      </c>
      <c r="B1043" s="15" t="s">
        <v>137</v>
      </c>
      <c r="C1043" s="15" t="s">
        <v>129</v>
      </c>
      <c r="D1043" s="15" t="s">
        <v>111</v>
      </c>
      <c r="E1043" s="15" t="s">
        <v>101</v>
      </c>
      <c r="F1043" s="15">
        <v>13.66</v>
      </c>
      <c r="G1043" s="15">
        <v>713</v>
      </c>
      <c r="H1043" s="15">
        <v>31</v>
      </c>
      <c r="I1043" s="15">
        <v>67.8</v>
      </c>
      <c r="J1043" s="15">
        <v>8.1</v>
      </c>
      <c r="K1043" s="15">
        <v>7.47</v>
      </c>
      <c r="L1043" s="15">
        <v>33.200000000000003</v>
      </c>
      <c r="M1043" s="15">
        <v>115.2</v>
      </c>
      <c r="N1043" s="15">
        <v>63.7</v>
      </c>
      <c r="O1043" s="15">
        <v>130.69999999999999</v>
      </c>
      <c r="P1043" s="15" t="s">
        <v>102</v>
      </c>
      <c r="Q1043" s="15">
        <v>219.1</v>
      </c>
      <c r="R1043" s="15">
        <v>3.59</v>
      </c>
      <c r="S1043" s="15">
        <v>0.84</v>
      </c>
      <c r="T1043" s="15">
        <v>0.74</v>
      </c>
      <c r="U1043" s="15">
        <v>10.11</v>
      </c>
      <c r="V1043" s="15">
        <v>67535</v>
      </c>
      <c r="W1043" s="15">
        <v>990747</v>
      </c>
      <c r="X1043" s="15">
        <v>682779</v>
      </c>
      <c r="Y1043" s="15">
        <v>-307968</v>
      </c>
      <c r="Z1043" s="15">
        <v>4882</v>
      </c>
      <c r="AA1043" s="15">
        <v>2.0710000000000002</v>
      </c>
      <c r="AB1043" s="15">
        <v>36.4</v>
      </c>
    </row>
    <row r="1044" spans="1:28" ht="15" customHeight="1" x14ac:dyDescent="0.3">
      <c r="A1044" s="15" t="s">
        <v>1172</v>
      </c>
      <c r="B1044" s="15" t="s">
        <v>98</v>
      </c>
      <c r="C1044" s="15" t="s">
        <v>123</v>
      </c>
      <c r="D1044" s="15" t="s">
        <v>111</v>
      </c>
      <c r="E1044" s="15" t="s">
        <v>112</v>
      </c>
      <c r="F1044" s="15">
        <v>6.86</v>
      </c>
      <c r="G1044" s="15">
        <v>362.5</v>
      </c>
      <c r="H1044" s="15">
        <v>24.2</v>
      </c>
      <c r="I1044" s="15">
        <v>67</v>
      </c>
      <c r="J1044" s="15">
        <v>7</v>
      </c>
      <c r="K1044" s="15">
        <v>5.99</v>
      </c>
      <c r="L1044" s="15">
        <v>25.4</v>
      </c>
      <c r="M1044" s="15">
        <v>139</v>
      </c>
      <c r="N1044" s="15">
        <v>58.6</v>
      </c>
      <c r="O1044" s="15">
        <v>140.9</v>
      </c>
      <c r="P1044" s="15" t="s">
        <v>116</v>
      </c>
      <c r="Q1044" s="15">
        <v>203.9</v>
      </c>
      <c r="R1044" s="15">
        <v>5.07</v>
      </c>
      <c r="S1044" s="15">
        <v>0.7</v>
      </c>
      <c r="T1044" s="15">
        <v>0.57999999999999996</v>
      </c>
      <c r="U1044" s="15">
        <v>3.98</v>
      </c>
      <c r="V1044" s="15">
        <v>72629</v>
      </c>
      <c r="W1044" s="15">
        <v>482253</v>
      </c>
      <c r="X1044" s="15">
        <v>289063</v>
      </c>
      <c r="Y1044" s="15">
        <v>-193190</v>
      </c>
      <c r="Z1044" s="15">
        <v>1548</v>
      </c>
      <c r="AA1044" s="15">
        <v>2.5710000000000002</v>
      </c>
      <c r="AB1044" s="15">
        <v>47.6</v>
      </c>
    </row>
    <row r="1045" spans="1:28" ht="15" customHeight="1" x14ac:dyDescent="0.3">
      <c r="A1045" s="15" t="s">
        <v>1173</v>
      </c>
      <c r="B1045" s="15" t="s">
        <v>137</v>
      </c>
      <c r="C1045" s="15" t="s">
        <v>110</v>
      </c>
      <c r="D1045" s="15" t="s">
        <v>132</v>
      </c>
      <c r="E1045" s="15" t="s">
        <v>112</v>
      </c>
      <c r="F1045" s="15">
        <v>14.77</v>
      </c>
      <c r="G1045" s="15">
        <v>80</v>
      </c>
      <c r="H1045" s="15">
        <v>26.9</v>
      </c>
      <c r="I1045" s="15">
        <v>66</v>
      </c>
      <c r="J1045" s="15">
        <v>8.1999999999999993</v>
      </c>
      <c r="K1045" s="15">
        <v>7.37</v>
      </c>
      <c r="L1045" s="15">
        <v>24.9</v>
      </c>
      <c r="M1045" s="15">
        <v>128.30000000000001</v>
      </c>
      <c r="N1045" s="15">
        <v>74.2</v>
      </c>
      <c r="O1045" s="15">
        <v>85.5</v>
      </c>
      <c r="P1045" s="15" t="s">
        <v>127</v>
      </c>
      <c r="Q1045" s="15">
        <v>187.4</v>
      </c>
      <c r="R1045" s="15">
        <v>5.83</v>
      </c>
      <c r="S1045" s="15">
        <v>0.98</v>
      </c>
      <c r="T1045" s="15">
        <v>1.42</v>
      </c>
      <c r="U1045" s="15">
        <v>20.97</v>
      </c>
      <c r="V1045" s="15">
        <v>101778</v>
      </c>
      <c r="W1045" s="15">
        <v>1122583</v>
      </c>
      <c r="X1045" s="15">
        <v>2134285</v>
      </c>
      <c r="Y1045" s="15">
        <v>1011702</v>
      </c>
      <c r="Z1045" s="15">
        <v>8858</v>
      </c>
      <c r="AA1045" s="15">
        <v>2.367</v>
      </c>
      <c r="AB1045" s="15">
        <v>40.1</v>
      </c>
    </row>
    <row r="1046" spans="1:28" ht="15" customHeight="1" x14ac:dyDescent="0.3">
      <c r="A1046" s="15" t="s">
        <v>1174</v>
      </c>
      <c r="B1046" s="15" t="s">
        <v>118</v>
      </c>
      <c r="C1046" s="15" t="s">
        <v>170</v>
      </c>
      <c r="D1046" s="15" t="s">
        <v>111</v>
      </c>
      <c r="E1046" s="15" t="s">
        <v>101</v>
      </c>
      <c r="F1046" s="15">
        <v>4.3</v>
      </c>
      <c r="G1046" s="15">
        <v>823</v>
      </c>
      <c r="H1046" s="15">
        <v>29.9</v>
      </c>
      <c r="I1046" s="15">
        <v>58.7</v>
      </c>
      <c r="J1046" s="15">
        <v>7</v>
      </c>
      <c r="K1046" s="15">
        <v>7.46</v>
      </c>
      <c r="L1046" s="15">
        <v>24.9</v>
      </c>
      <c r="M1046" s="15">
        <v>86</v>
      </c>
      <c r="N1046" s="15">
        <v>77.900000000000006</v>
      </c>
      <c r="O1046" s="15">
        <v>86.3</v>
      </c>
      <c r="P1046" s="15" t="s">
        <v>107</v>
      </c>
      <c r="Q1046" s="15">
        <v>153.6</v>
      </c>
      <c r="R1046" s="15">
        <v>4.67</v>
      </c>
      <c r="S1046" s="15">
        <v>0.87</v>
      </c>
      <c r="T1046" s="15">
        <v>0.65</v>
      </c>
      <c r="U1046" s="15">
        <v>2.8</v>
      </c>
      <c r="V1046" s="15">
        <v>74864</v>
      </c>
      <c r="W1046" s="15">
        <v>309715</v>
      </c>
      <c r="X1046" s="15">
        <v>209619</v>
      </c>
      <c r="Y1046" s="15">
        <v>-100096</v>
      </c>
      <c r="Z1046" s="15">
        <v>1836</v>
      </c>
      <c r="AA1046" s="15">
        <v>1.5249999999999999</v>
      </c>
      <c r="AB1046" s="15">
        <v>53.2</v>
      </c>
    </row>
    <row r="1047" spans="1:28" ht="15" customHeight="1" x14ac:dyDescent="0.3">
      <c r="A1047" s="15" t="s">
        <v>1175</v>
      </c>
      <c r="B1047" s="15" t="s">
        <v>126</v>
      </c>
      <c r="C1047" s="15" t="s">
        <v>114</v>
      </c>
      <c r="D1047" s="15" t="s">
        <v>111</v>
      </c>
      <c r="E1047" s="15" t="s">
        <v>112</v>
      </c>
      <c r="F1047" s="15">
        <v>6.46</v>
      </c>
      <c r="G1047" s="15">
        <v>443.9</v>
      </c>
      <c r="H1047" s="15">
        <v>23.1</v>
      </c>
      <c r="I1047" s="15">
        <v>64.099999999999994</v>
      </c>
      <c r="J1047" s="15">
        <v>7.3</v>
      </c>
      <c r="K1047" s="15">
        <v>7.3</v>
      </c>
      <c r="L1047" s="15">
        <v>24.6</v>
      </c>
      <c r="M1047" s="15">
        <v>142.1</v>
      </c>
      <c r="N1047" s="15">
        <v>54.2</v>
      </c>
      <c r="O1047" s="15">
        <v>120.2</v>
      </c>
      <c r="P1047" s="15" t="s">
        <v>127</v>
      </c>
      <c r="Q1047" s="15">
        <v>86</v>
      </c>
      <c r="R1047" s="15">
        <v>8.43</v>
      </c>
      <c r="S1047" s="15">
        <v>0.65</v>
      </c>
      <c r="T1047" s="15">
        <v>0.9</v>
      </c>
      <c r="U1047" s="15">
        <v>5.81</v>
      </c>
      <c r="V1047" s="15">
        <v>55949</v>
      </c>
      <c r="W1047" s="15">
        <v>411731</v>
      </c>
      <c r="X1047" s="15">
        <v>325064</v>
      </c>
      <c r="Y1047" s="15">
        <v>-86667</v>
      </c>
      <c r="Z1047" s="15">
        <v>2119</v>
      </c>
      <c r="AA1047" s="15">
        <v>2.742</v>
      </c>
      <c r="AB1047" s="15">
        <v>36.5</v>
      </c>
    </row>
    <row r="1048" spans="1:28" ht="15" customHeight="1" x14ac:dyDescent="0.3">
      <c r="A1048" s="15" t="s">
        <v>1176</v>
      </c>
      <c r="B1048" s="15" t="s">
        <v>109</v>
      </c>
      <c r="C1048" s="15" t="s">
        <v>99</v>
      </c>
      <c r="D1048" s="15" t="s">
        <v>111</v>
      </c>
      <c r="E1048" s="15" t="s">
        <v>120</v>
      </c>
      <c r="F1048" s="15">
        <v>2.6</v>
      </c>
      <c r="G1048" s="15">
        <v>253.7</v>
      </c>
      <c r="H1048" s="15">
        <v>27.9</v>
      </c>
      <c r="I1048" s="15">
        <v>58.4</v>
      </c>
      <c r="J1048" s="15">
        <v>8.5</v>
      </c>
      <c r="K1048" s="15">
        <v>6.22</v>
      </c>
      <c r="L1048" s="15">
        <v>21.3</v>
      </c>
      <c r="M1048" s="15">
        <v>92.1</v>
      </c>
      <c r="N1048" s="15">
        <v>57.4</v>
      </c>
      <c r="O1048" s="15">
        <v>83.1</v>
      </c>
      <c r="P1048" s="15" t="s">
        <v>127</v>
      </c>
      <c r="Q1048" s="15">
        <v>163.4</v>
      </c>
      <c r="R1048" s="15">
        <v>3.49</v>
      </c>
      <c r="S1048" s="15">
        <v>0.82</v>
      </c>
      <c r="T1048" s="15">
        <v>0.82</v>
      </c>
      <c r="U1048" s="15">
        <v>2.13</v>
      </c>
      <c r="V1048" s="15">
        <v>68754</v>
      </c>
      <c r="W1048" s="15">
        <v>175314</v>
      </c>
      <c r="X1048" s="15">
        <v>146446</v>
      </c>
      <c r="Y1048" s="15">
        <v>-28868</v>
      </c>
      <c r="Z1048" s="15">
        <v>964</v>
      </c>
      <c r="AA1048" s="15">
        <v>2.21</v>
      </c>
      <c r="AB1048" s="15">
        <v>42.1</v>
      </c>
    </row>
    <row r="1049" spans="1:28" ht="15" customHeight="1" x14ac:dyDescent="0.3">
      <c r="A1049" s="15" t="s">
        <v>1177</v>
      </c>
      <c r="B1049" s="15" t="s">
        <v>118</v>
      </c>
      <c r="C1049" s="15" t="s">
        <v>123</v>
      </c>
      <c r="D1049" s="15" t="s">
        <v>115</v>
      </c>
      <c r="E1049" s="15" t="s">
        <v>101</v>
      </c>
      <c r="F1049" s="15">
        <v>1.33</v>
      </c>
      <c r="G1049" s="15">
        <v>857.9</v>
      </c>
      <c r="H1049" s="15">
        <v>27.7</v>
      </c>
      <c r="I1049" s="15">
        <v>62.2</v>
      </c>
      <c r="J1049" s="15">
        <v>7.2</v>
      </c>
      <c r="K1049" s="15">
        <v>6.72</v>
      </c>
      <c r="L1049" s="15">
        <v>38.799999999999997</v>
      </c>
      <c r="M1049" s="15">
        <v>55.6</v>
      </c>
      <c r="N1049" s="15">
        <v>50.1</v>
      </c>
      <c r="O1049" s="15">
        <v>96.2</v>
      </c>
      <c r="P1049" s="15" t="s">
        <v>116</v>
      </c>
      <c r="Q1049" s="15">
        <v>92.8</v>
      </c>
      <c r="R1049" s="15">
        <v>4.18</v>
      </c>
      <c r="S1049" s="15">
        <v>0.93</v>
      </c>
      <c r="T1049" s="15">
        <v>3.76</v>
      </c>
      <c r="U1049" s="15">
        <v>5</v>
      </c>
      <c r="V1049" s="15">
        <v>26665</v>
      </c>
      <c r="W1049" s="15">
        <v>62938</v>
      </c>
      <c r="X1049" s="15">
        <v>133325</v>
      </c>
      <c r="Y1049" s="15">
        <v>70387</v>
      </c>
      <c r="Z1049" s="15">
        <v>1075</v>
      </c>
      <c r="AA1049" s="15">
        <v>4.6509999999999998</v>
      </c>
      <c r="AB1049" s="15">
        <v>51</v>
      </c>
    </row>
    <row r="1050" spans="1:28" ht="15" customHeight="1" x14ac:dyDescent="0.3">
      <c r="A1050" s="15" t="s">
        <v>1178</v>
      </c>
      <c r="B1050" s="15" t="s">
        <v>98</v>
      </c>
      <c r="C1050" s="15" t="s">
        <v>119</v>
      </c>
      <c r="D1050" s="15" t="s">
        <v>130</v>
      </c>
      <c r="E1050" s="15" t="s">
        <v>101</v>
      </c>
      <c r="F1050" s="15">
        <v>10.01</v>
      </c>
      <c r="G1050" s="15">
        <v>768.3</v>
      </c>
      <c r="H1050" s="15">
        <v>31.7</v>
      </c>
      <c r="I1050" s="15">
        <v>65.7</v>
      </c>
      <c r="J1050" s="15">
        <v>6.7</v>
      </c>
      <c r="K1050" s="15">
        <v>5.85</v>
      </c>
      <c r="L1050" s="15">
        <v>32.799999999999997</v>
      </c>
      <c r="M1050" s="15">
        <v>79.3</v>
      </c>
      <c r="N1050" s="15">
        <v>61.2</v>
      </c>
      <c r="O1050" s="15">
        <v>66.599999999999994</v>
      </c>
      <c r="P1050" s="15" t="s">
        <v>102</v>
      </c>
      <c r="Q1050" s="15">
        <v>297.60000000000002</v>
      </c>
      <c r="R1050" s="15">
        <v>6.12</v>
      </c>
      <c r="S1050" s="15">
        <v>0.71</v>
      </c>
      <c r="T1050" s="15">
        <v>0.68</v>
      </c>
      <c r="U1050" s="15">
        <v>6.81</v>
      </c>
      <c r="V1050" s="15">
        <v>73363</v>
      </c>
      <c r="W1050" s="15">
        <v>814037</v>
      </c>
      <c r="X1050" s="15">
        <v>499602</v>
      </c>
      <c r="Y1050" s="15">
        <v>-314435</v>
      </c>
      <c r="Z1050" s="15">
        <v>7780</v>
      </c>
      <c r="AA1050" s="15">
        <v>0.875</v>
      </c>
      <c r="AB1050" s="15">
        <v>52.1</v>
      </c>
    </row>
    <row r="1051" spans="1:28" ht="15" customHeight="1" x14ac:dyDescent="0.3">
      <c r="A1051" s="15" t="s">
        <v>1179</v>
      </c>
      <c r="B1051" s="15" t="s">
        <v>109</v>
      </c>
      <c r="C1051" s="15" t="s">
        <v>152</v>
      </c>
      <c r="D1051" s="15" t="s">
        <v>130</v>
      </c>
      <c r="E1051" s="15" t="s">
        <v>112</v>
      </c>
      <c r="F1051" s="15">
        <v>2.6</v>
      </c>
      <c r="G1051" s="15">
        <v>487.8</v>
      </c>
      <c r="H1051" s="15">
        <v>25.5</v>
      </c>
      <c r="I1051" s="15">
        <v>47.6</v>
      </c>
      <c r="J1051" s="15">
        <v>7.2</v>
      </c>
      <c r="K1051" s="15">
        <v>6.09</v>
      </c>
      <c r="L1051" s="15">
        <v>24.3</v>
      </c>
      <c r="M1051" s="15">
        <v>106</v>
      </c>
      <c r="N1051" s="15">
        <v>25.9</v>
      </c>
      <c r="O1051" s="15">
        <v>86.4</v>
      </c>
      <c r="P1051" s="15" t="s">
        <v>102</v>
      </c>
      <c r="Q1051" s="15">
        <v>40</v>
      </c>
      <c r="R1051" s="15">
        <v>8.39</v>
      </c>
      <c r="S1051" s="15">
        <v>0.96</v>
      </c>
      <c r="T1051" s="15">
        <v>1.1200000000000001</v>
      </c>
      <c r="U1051" s="15">
        <v>2.91</v>
      </c>
      <c r="V1051" s="15">
        <v>74988</v>
      </c>
      <c r="W1051" s="15">
        <v>162720</v>
      </c>
      <c r="X1051" s="15">
        <v>218215</v>
      </c>
      <c r="Y1051" s="15">
        <v>55495</v>
      </c>
      <c r="Z1051" s="15">
        <v>1431</v>
      </c>
      <c r="AA1051" s="15">
        <v>2.0339999999999998</v>
      </c>
      <c r="AB1051" s="15">
        <v>27.3</v>
      </c>
    </row>
    <row r="1052" spans="1:28" ht="15" customHeight="1" x14ac:dyDescent="0.3">
      <c r="A1052" s="15" t="s">
        <v>1180</v>
      </c>
      <c r="B1052" s="15" t="s">
        <v>98</v>
      </c>
      <c r="C1052" s="15" t="s">
        <v>99</v>
      </c>
      <c r="D1052" s="15" t="s">
        <v>115</v>
      </c>
      <c r="E1052" s="15" t="s">
        <v>101</v>
      </c>
      <c r="F1052" s="15">
        <v>13.04</v>
      </c>
      <c r="G1052" s="15">
        <v>1131.5999999999999</v>
      </c>
      <c r="H1052" s="15">
        <v>26.9</v>
      </c>
      <c r="I1052" s="15">
        <v>86.2</v>
      </c>
      <c r="J1052" s="15">
        <v>6.5</v>
      </c>
      <c r="K1052" s="15">
        <v>7.41</v>
      </c>
      <c r="L1052" s="15">
        <v>35.4</v>
      </c>
      <c r="M1052" s="15">
        <v>215.7</v>
      </c>
      <c r="N1052" s="15">
        <v>45.1</v>
      </c>
      <c r="O1052" s="15">
        <v>112.9</v>
      </c>
      <c r="P1052" s="15" t="s">
        <v>102</v>
      </c>
      <c r="Q1052" s="15">
        <v>202.5</v>
      </c>
      <c r="R1052" s="15">
        <v>3.77</v>
      </c>
      <c r="S1052" s="15">
        <v>0.68</v>
      </c>
      <c r="T1052" s="15">
        <v>2.14</v>
      </c>
      <c r="U1052" s="15">
        <v>27.91</v>
      </c>
      <c r="V1052" s="15">
        <v>20774</v>
      </c>
      <c r="W1052" s="15">
        <v>933397</v>
      </c>
      <c r="X1052" s="15">
        <v>579802</v>
      </c>
      <c r="Y1052" s="15">
        <v>-353595</v>
      </c>
      <c r="Z1052" s="15">
        <v>18127</v>
      </c>
      <c r="AA1052" s="15">
        <v>1.54</v>
      </c>
      <c r="AB1052" s="15">
        <v>51.4</v>
      </c>
    </row>
    <row r="1053" spans="1:28" ht="15" customHeight="1" x14ac:dyDescent="0.3">
      <c r="A1053" s="15" t="s">
        <v>1181</v>
      </c>
      <c r="B1053" s="15" t="s">
        <v>109</v>
      </c>
      <c r="C1053" s="15" t="s">
        <v>105</v>
      </c>
      <c r="D1053" s="15" t="s">
        <v>144</v>
      </c>
      <c r="E1053" s="15" t="s">
        <v>101</v>
      </c>
      <c r="F1053" s="15">
        <v>3.28</v>
      </c>
      <c r="G1053" s="15">
        <v>793.8</v>
      </c>
      <c r="H1053" s="15">
        <v>29.4</v>
      </c>
      <c r="I1053" s="15">
        <v>63.6</v>
      </c>
      <c r="J1053" s="15">
        <v>7.3</v>
      </c>
      <c r="K1053" s="15">
        <v>6.81</v>
      </c>
      <c r="L1053" s="15">
        <v>36.6</v>
      </c>
      <c r="M1053" s="15">
        <v>150.4</v>
      </c>
      <c r="N1053" s="15">
        <v>39.299999999999997</v>
      </c>
      <c r="O1053" s="15">
        <v>116.2</v>
      </c>
      <c r="P1053" s="15" t="s">
        <v>102</v>
      </c>
      <c r="Q1053" s="15">
        <v>104.8</v>
      </c>
      <c r="R1053" s="15">
        <v>8.08</v>
      </c>
      <c r="S1053" s="15">
        <v>0.69</v>
      </c>
      <c r="T1053" s="15">
        <v>2.31</v>
      </c>
      <c r="U1053" s="15">
        <v>7.58</v>
      </c>
      <c r="V1053" s="15">
        <v>54109</v>
      </c>
      <c r="W1053" s="15">
        <v>237809</v>
      </c>
      <c r="X1053" s="15">
        <v>410146</v>
      </c>
      <c r="Y1053" s="15">
        <v>172337</v>
      </c>
      <c r="Z1053" s="15">
        <v>1490</v>
      </c>
      <c r="AA1053" s="15">
        <v>5.0869999999999997</v>
      </c>
      <c r="AB1053" s="15">
        <v>55</v>
      </c>
    </row>
    <row r="1054" spans="1:28" ht="15" customHeight="1" x14ac:dyDescent="0.3">
      <c r="A1054" s="15" t="s">
        <v>1182</v>
      </c>
      <c r="B1054" s="15" t="s">
        <v>98</v>
      </c>
      <c r="C1054" s="15" t="s">
        <v>105</v>
      </c>
      <c r="D1054" s="15" t="s">
        <v>130</v>
      </c>
      <c r="E1054" s="15" t="s">
        <v>112</v>
      </c>
      <c r="F1054" s="15">
        <v>0.67</v>
      </c>
      <c r="G1054" s="15">
        <v>540.70000000000005</v>
      </c>
      <c r="H1054" s="15">
        <v>25.7</v>
      </c>
      <c r="I1054" s="15">
        <v>62.3</v>
      </c>
      <c r="J1054" s="15">
        <v>7.7</v>
      </c>
      <c r="K1054" s="15">
        <v>7.09</v>
      </c>
      <c r="L1054" s="15">
        <v>21.4</v>
      </c>
      <c r="M1054" s="15">
        <v>135.4</v>
      </c>
      <c r="N1054" s="15">
        <v>49.1</v>
      </c>
      <c r="O1054" s="15">
        <v>41.2</v>
      </c>
      <c r="P1054" s="15" t="s">
        <v>116</v>
      </c>
      <c r="Q1054" s="15">
        <v>180.4</v>
      </c>
      <c r="R1054" s="15">
        <v>5.55</v>
      </c>
      <c r="S1054" s="15">
        <v>0.78</v>
      </c>
      <c r="T1054" s="15">
        <v>1.36</v>
      </c>
      <c r="U1054" s="15">
        <v>0.91</v>
      </c>
      <c r="V1054" s="15">
        <v>63585</v>
      </c>
      <c r="W1054" s="15">
        <v>39043</v>
      </c>
      <c r="X1054" s="15">
        <v>57862</v>
      </c>
      <c r="Y1054" s="15">
        <v>18819</v>
      </c>
      <c r="Z1054" s="15">
        <v>340</v>
      </c>
      <c r="AA1054" s="15">
        <v>2.6760000000000002</v>
      </c>
      <c r="AB1054" s="15">
        <v>48.3</v>
      </c>
    </row>
    <row r="1055" spans="1:28" ht="15" customHeight="1" x14ac:dyDescent="0.3">
      <c r="A1055" s="15" t="s">
        <v>1183</v>
      </c>
      <c r="B1055" s="15" t="s">
        <v>109</v>
      </c>
      <c r="C1055" s="15" t="s">
        <v>114</v>
      </c>
      <c r="D1055" s="15" t="s">
        <v>144</v>
      </c>
      <c r="E1055" s="15" t="s">
        <v>112</v>
      </c>
      <c r="F1055" s="15">
        <v>10.58</v>
      </c>
      <c r="G1055" s="15">
        <v>360.6</v>
      </c>
      <c r="H1055" s="15">
        <v>23.9</v>
      </c>
      <c r="I1055" s="15">
        <v>56.7</v>
      </c>
      <c r="J1055" s="15">
        <v>8</v>
      </c>
      <c r="K1055" s="15">
        <v>5.75</v>
      </c>
      <c r="L1055" s="15">
        <v>21.6</v>
      </c>
      <c r="M1055" s="15">
        <v>74.2</v>
      </c>
      <c r="N1055" s="15">
        <v>42.5</v>
      </c>
      <c r="O1055" s="15">
        <v>111</v>
      </c>
      <c r="P1055" s="15" t="s">
        <v>116</v>
      </c>
      <c r="Q1055" s="15">
        <v>178.9</v>
      </c>
      <c r="R1055" s="15">
        <v>4.08</v>
      </c>
      <c r="S1055" s="15">
        <v>0.71</v>
      </c>
      <c r="T1055" s="15">
        <v>0.49</v>
      </c>
      <c r="U1055" s="15">
        <v>5.18</v>
      </c>
      <c r="V1055" s="15">
        <v>58702</v>
      </c>
      <c r="W1055" s="15">
        <v>551491</v>
      </c>
      <c r="X1055" s="15">
        <v>304076</v>
      </c>
      <c r="Y1055" s="15">
        <v>-247415</v>
      </c>
      <c r="Z1055" s="15">
        <v>2824</v>
      </c>
      <c r="AA1055" s="15">
        <v>1.8340000000000001</v>
      </c>
      <c r="AB1055" s="15">
        <v>33.200000000000003</v>
      </c>
    </row>
    <row r="1056" spans="1:28" ht="15" customHeight="1" x14ac:dyDescent="0.3">
      <c r="A1056" s="15" t="s">
        <v>1184</v>
      </c>
      <c r="B1056" s="15" t="s">
        <v>109</v>
      </c>
      <c r="C1056" s="15" t="s">
        <v>105</v>
      </c>
      <c r="D1056" s="15" t="s">
        <v>130</v>
      </c>
      <c r="E1056" s="15" t="s">
        <v>120</v>
      </c>
      <c r="F1056" s="15">
        <v>3.64</v>
      </c>
      <c r="G1056" s="15">
        <v>538.1</v>
      </c>
      <c r="H1056" s="15">
        <v>29.4</v>
      </c>
      <c r="I1056" s="15">
        <v>53.4</v>
      </c>
      <c r="J1056" s="15">
        <v>8.5</v>
      </c>
      <c r="K1056" s="15">
        <v>6.96</v>
      </c>
      <c r="L1056" s="15">
        <v>16.5</v>
      </c>
      <c r="M1056" s="15">
        <v>83.9</v>
      </c>
      <c r="N1056" s="15">
        <v>56.2</v>
      </c>
      <c r="O1056" s="15">
        <v>112.1</v>
      </c>
      <c r="P1056" s="15" t="s">
        <v>102</v>
      </c>
      <c r="Q1056" s="15">
        <v>95.5</v>
      </c>
      <c r="R1056" s="15">
        <v>6.39</v>
      </c>
      <c r="S1056" s="15">
        <v>0.96</v>
      </c>
      <c r="T1056" s="15">
        <v>1.73</v>
      </c>
      <c r="U1056" s="15">
        <v>6.3</v>
      </c>
      <c r="V1056" s="15">
        <v>65388</v>
      </c>
      <c r="W1056" s="15">
        <v>146483</v>
      </c>
      <c r="X1056" s="15">
        <v>411944</v>
      </c>
      <c r="Y1056" s="15">
        <v>265461</v>
      </c>
      <c r="Z1056" s="15">
        <v>2190</v>
      </c>
      <c r="AA1056" s="15">
        <v>2.8769999999999998</v>
      </c>
      <c r="AB1056" s="15">
        <v>32</v>
      </c>
    </row>
    <row r="1057" spans="1:28" ht="15" customHeight="1" x14ac:dyDescent="0.3">
      <c r="A1057" s="15" t="s">
        <v>1185</v>
      </c>
      <c r="B1057" s="15" t="s">
        <v>146</v>
      </c>
      <c r="C1057" s="15" t="s">
        <v>123</v>
      </c>
      <c r="D1057" s="15" t="s">
        <v>144</v>
      </c>
      <c r="E1057" s="15" t="s">
        <v>101</v>
      </c>
      <c r="F1057" s="15">
        <v>3.94</v>
      </c>
      <c r="G1057" s="15">
        <v>897.8</v>
      </c>
      <c r="H1057" s="15">
        <v>28.7</v>
      </c>
      <c r="I1057" s="15">
        <v>63.1</v>
      </c>
      <c r="J1057" s="15">
        <v>6.5</v>
      </c>
      <c r="K1057" s="15">
        <v>6.44</v>
      </c>
      <c r="L1057" s="15">
        <v>32.6</v>
      </c>
      <c r="M1057" s="15">
        <v>134.4</v>
      </c>
      <c r="N1057" s="15">
        <v>77</v>
      </c>
      <c r="O1057" s="15">
        <v>124.7</v>
      </c>
      <c r="P1057" s="15" t="s">
        <v>107</v>
      </c>
      <c r="Q1057" s="15">
        <v>94.1</v>
      </c>
      <c r="R1057" s="15">
        <v>5.98</v>
      </c>
      <c r="S1057" s="15">
        <v>0.96</v>
      </c>
      <c r="T1057" s="15">
        <v>1.88</v>
      </c>
      <c r="U1057" s="15">
        <v>7.41</v>
      </c>
      <c r="V1057" s="15">
        <v>64489</v>
      </c>
      <c r="W1057" s="15">
        <v>245874</v>
      </c>
      <c r="X1057" s="15">
        <v>477863</v>
      </c>
      <c r="Y1057" s="15">
        <v>231989</v>
      </c>
      <c r="Z1057" s="15">
        <v>2417</v>
      </c>
      <c r="AA1057" s="15">
        <v>3.0659999999999998</v>
      </c>
      <c r="AB1057" s="15">
        <v>45.3</v>
      </c>
    </row>
    <row r="1058" spans="1:28" ht="15" customHeight="1" x14ac:dyDescent="0.3">
      <c r="A1058" s="15" t="s">
        <v>1186</v>
      </c>
      <c r="B1058" s="15" t="s">
        <v>109</v>
      </c>
      <c r="C1058" s="15" t="s">
        <v>123</v>
      </c>
      <c r="D1058" s="15" t="s">
        <v>177</v>
      </c>
      <c r="E1058" s="15" t="s">
        <v>101</v>
      </c>
      <c r="F1058" s="15">
        <v>10.4</v>
      </c>
      <c r="G1058" s="15">
        <v>1299.5</v>
      </c>
      <c r="H1058" s="15">
        <v>32.1</v>
      </c>
      <c r="I1058" s="15">
        <v>86.8</v>
      </c>
      <c r="J1058" s="15">
        <v>7.8</v>
      </c>
      <c r="K1058" s="15">
        <v>6.85</v>
      </c>
      <c r="L1058" s="15">
        <v>32.799999999999997</v>
      </c>
      <c r="M1058" s="15">
        <v>59.3</v>
      </c>
      <c r="N1058" s="15">
        <v>62.6</v>
      </c>
      <c r="O1058" s="15">
        <v>139.4</v>
      </c>
      <c r="P1058" s="15" t="s">
        <v>116</v>
      </c>
      <c r="Q1058" s="15">
        <v>228.4</v>
      </c>
      <c r="R1058" s="15">
        <v>5.67</v>
      </c>
      <c r="S1058" s="15">
        <v>0.72</v>
      </c>
      <c r="T1058" s="15">
        <v>47.4</v>
      </c>
      <c r="U1058" s="15">
        <v>492.96</v>
      </c>
      <c r="V1058" s="15">
        <v>3684</v>
      </c>
      <c r="W1058" s="15">
        <v>660037</v>
      </c>
      <c r="X1058" s="15">
        <v>1816065</v>
      </c>
      <c r="Y1058" s="15">
        <v>1156028</v>
      </c>
      <c r="Z1058" s="15">
        <v>10664</v>
      </c>
      <c r="AA1058" s="15">
        <v>46.226999999999997</v>
      </c>
      <c r="AB1058" s="15">
        <v>88.9</v>
      </c>
    </row>
    <row r="1059" spans="1:28" ht="15" customHeight="1" x14ac:dyDescent="0.3">
      <c r="A1059" s="15" t="s">
        <v>1187</v>
      </c>
      <c r="B1059" s="15" t="s">
        <v>118</v>
      </c>
      <c r="C1059" s="15" t="s">
        <v>134</v>
      </c>
      <c r="D1059" s="15" t="s">
        <v>100</v>
      </c>
      <c r="E1059" s="15" t="s">
        <v>101</v>
      </c>
      <c r="F1059" s="15">
        <v>0.94</v>
      </c>
      <c r="G1059" s="15">
        <v>732.8</v>
      </c>
      <c r="H1059" s="15">
        <v>26.9</v>
      </c>
      <c r="I1059" s="15">
        <v>74.7</v>
      </c>
      <c r="J1059" s="15">
        <v>7.1</v>
      </c>
      <c r="K1059" s="15">
        <v>6.94</v>
      </c>
      <c r="L1059" s="15">
        <v>25.6</v>
      </c>
      <c r="M1059" s="15">
        <v>160.1</v>
      </c>
      <c r="N1059" s="15">
        <v>70.2</v>
      </c>
      <c r="O1059" s="15">
        <v>99.5</v>
      </c>
      <c r="P1059" s="15" t="s">
        <v>116</v>
      </c>
      <c r="Q1059" s="15">
        <v>169.8</v>
      </c>
      <c r="R1059" s="15">
        <v>5.18</v>
      </c>
      <c r="S1059" s="15">
        <v>0.79</v>
      </c>
      <c r="T1059" s="15">
        <v>3.14</v>
      </c>
      <c r="U1059" s="15">
        <v>2.95</v>
      </c>
      <c r="V1059" s="15">
        <v>23803</v>
      </c>
      <c r="W1059" s="15">
        <v>42635</v>
      </c>
      <c r="X1059" s="15">
        <v>70219</v>
      </c>
      <c r="Y1059" s="15">
        <v>27584</v>
      </c>
      <c r="Z1059" s="15">
        <v>309</v>
      </c>
      <c r="AA1059" s="15">
        <v>9.5470000000000006</v>
      </c>
      <c r="AB1059" s="15">
        <v>47.5</v>
      </c>
    </row>
    <row r="1060" spans="1:28" ht="15" customHeight="1" x14ac:dyDescent="0.3">
      <c r="A1060" s="15" t="s">
        <v>1188</v>
      </c>
      <c r="B1060" s="15" t="s">
        <v>137</v>
      </c>
      <c r="C1060" s="15" t="s">
        <v>114</v>
      </c>
      <c r="D1060" s="15" t="s">
        <v>177</v>
      </c>
      <c r="E1060" s="15" t="s">
        <v>101</v>
      </c>
      <c r="F1060" s="15">
        <v>3.04</v>
      </c>
      <c r="G1060" s="15">
        <v>1111.0999999999999</v>
      </c>
      <c r="H1060" s="15">
        <v>29.7</v>
      </c>
      <c r="I1060" s="15">
        <v>54.5</v>
      </c>
      <c r="J1060" s="15">
        <v>8.1999999999999993</v>
      </c>
      <c r="K1060" s="15">
        <v>7.45</v>
      </c>
      <c r="L1060" s="15">
        <v>37.1</v>
      </c>
      <c r="M1060" s="15">
        <v>149.69999999999999</v>
      </c>
      <c r="N1060" s="15">
        <v>70.599999999999994</v>
      </c>
      <c r="O1060" s="15">
        <v>101.3</v>
      </c>
      <c r="P1060" s="15" t="s">
        <v>102</v>
      </c>
      <c r="Q1060" s="15">
        <v>242.8</v>
      </c>
      <c r="R1060" s="15">
        <v>4.46</v>
      </c>
      <c r="S1060" s="15">
        <v>0.87</v>
      </c>
      <c r="T1060" s="15">
        <v>32.79</v>
      </c>
      <c r="U1060" s="15">
        <v>99.68</v>
      </c>
      <c r="V1060" s="15">
        <v>3061</v>
      </c>
      <c r="W1060" s="15">
        <v>197135</v>
      </c>
      <c r="X1060" s="15">
        <v>305120</v>
      </c>
      <c r="Y1060" s="15">
        <v>107985</v>
      </c>
      <c r="Z1060" s="15">
        <v>4334</v>
      </c>
      <c r="AA1060" s="15">
        <v>23</v>
      </c>
      <c r="AB1060" s="15">
        <v>48.7</v>
      </c>
    </row>
    <row r="1061" spans="1:28" ht="15" customHeight="1" x14ac:dyDescent="0.3">
      <c r="A1061" s="15" t="s">
        <v>1189</v>
      </c>
      <c r="B1061" s="15" t="s">
        <v>146</v>
      </c>
      <c r="C1061" s="15" t="s">
        <v>170</v>
      </c>
      <c r="D1061" s="15" t="s">
        <v>115</v>
      </c>
      <c r="E1061" s="15" t="s">
        <v>112</v>
      </c>
      <c r="F1061" s="15">
        <v>12.56</v>
      </c>
      <c r="G1061" s="15">
        <v>727.8</v>
      </c>
      <c r="H1061" s="15">
        <v>22.5</v>
      </c>
      <c r="I1061" s="15">
        <v>65</v>
      </c>
      <c r="J1061" s="15">
        <v>7.5</v>
      </c>
      <c r="K1061" s="15">
        <v>6.18</v>
      </c>
      <c r="L1061" s="15">
        <v>23.7</v>
      </c>
      <c r="M1061" s="15">
        <v>110.2</v>
      </c>
      <c r="N1061" s="15">
        <v>52.2</v>
      </c>
      <c r="O1061" s="15">
        <v>101.1</v>
      </c>
      <c r="P1061" s="15" t="s">
        <v>127</v>
      </c>
      <c r="Q1061" s="15">
        <v>230.6</v>
      </c>
      <c r="R1061" s="15">
        <v>6.9</v>
      </c>
      <c r="S1061" s="15">
        <v>0.89</v>
      </c>
      <c r="T1061" s="15">
        <v>3.14</v>
      </c>
      <c r="U1061" s="15">
        <v>39.44</v>
      </c>
      <c r="V1061" s="15">
        <v>23271</v>
      </c>
      <c r="W1061" s="15">
        <v>889584</v>
      </c>
      <c r="X1061" s="15">
        <v>917808</v>
      </c>
      <c r="Y1061" s="15">
        <v>28224</v>
      </c>
      <c r="Z1061" s="15">
        <v>20531</v>
      </c>
      <c r="AA1061" s="15">
        <v>1.921</v>
      </c>
      <c r="AB1061" s="15">
        <v>47.7</v>
      </c>
    </row>
    <row r="1062" spans="1:28" ht="15" customHeight="1" x14ac:dyDescent="0.3">
      <c r="A1062" s="15" t="s">
        <v>1190</v>
      </c>
      <c r="B1062" s="15" t="s">
        <v>146</v>
      </c>
      <c r="C1062" s="15" t="s">
        <v>99</v>
      </c>
      <c r="D1062" s="15" t="s">
        <v>130</v>
      </c>
      <c r="E1062" s="15" t="s">
        <v>112</v>
      </c>
      <c r="F1062" s="15">
        <v>6.22</v>
      </c>
      <c r="G1062" s="15">
        <v>519.4</v>
      </c>
      <c r="H1062" s="15">
        <v>19</v>
      </c>
      <c r="I1062" s="15">
        <v>57.3</v>
      </c>
      <c r="J1062" s="15">
        <v>7.9</v>
      </c>
      <c r="K1062" s="15">
        <v>6.73</v>
      </c>
      <c r="L1062" s="15">
        <v>21.3</v>
      </c>
      <c r="M1062" s="15">
        <v>55.5</v>
      </c>
      <c r="N1062" s="15">
        <v>62.8</v>
      </c>
      <c r="O1062" s="15">
        <v>105.5</v>
      </c>
      <c r="P1062" s="15" t="s">
        <v>102</v>
      </c>
      <c r="Q1062" s="15">
        <v>230</v>
      </c>
      <c r="R1062" s="15">
        <v>5.56</v>
      </c>
      <c r="S1062" s="15">
        <v>0.81</v>
      </c>
      <c r="T1062" s="15">
        <v>1.58</v>
      </c>
      <c r="U1062" s="15">
        <v>9.83</v>
      </c>
      <c r="V1062" s="15">
        <v>69064</v>
      </c>
      <c r="W1062" s="15">
        <v>448555</v>
      </c>
      <c r="X1062" s="15">
        <v>678899</v>
      </c>
      <c r="Y1062" s="15">
        <v>230344</v>
      </c>
      <c r="Z1062" s="15">
        <v>4047</v>
      </c>
      <c r="AA1062" s="15">
        <v>2.4289999999999998</v>
      </c>
      <c r="AB1062" s="15">
        <v>37.4</v>
      </c>
    </row>
    <row r="1063" spans="1:28" ht="15" customHeight="1" x14ac:dyDescent="0.3">
      <c r="A1063" s="15" t="s">
        <v>1191</v>
      </c>
      <c r="B1063" s="15" t="s">
        <v>137</v>
      </c>
      <c r="C1063" s="15" t="s">
        <v>105</v>
      </c>
      <c r="D1063" s="15" t="s">
        <v>177</v>
      </c>
      <c r="E1063" s="15" t="s">
        <v>101</v>
      </c>
      <c r="F1063" s="15">
        <v>8.7799999999999994</v>
      </c>
      <c r="G1063" s="15">
        <v>615.5</v>
      </c>
      <c r="H1063" s="15">
        <v>28.7</v>
      </c>
      <c r="I1063" s="15">
        <v>54.3</v>
      </c>
      <c r="J1063" s="15">
        <v>6.4</v>
      </c>
      <c r="K1063" s="15">
        <v>7.96</v>
      </c>
      <c r="L1063" s="15">
        <v>36.6</v>
      </c>
      <c r="M1063" s="15">
        <v>63.6</v>
      </c>
      <c r="N1063" s="15">
        <v>71.7</v>
      </c>
      <c r="O1063" s="15">
        <v>74.599999999999994</v>
      </c>
      <c r="P1063" s="15" t="s">
        <v>102</v>
      </c>
      <c r="Q1063" s="15">
        <v>213.3</v>
      </c>
      <c r="R1063" s="15">
        <v>6.75</v>
      </c>
      <c r="S1063" s="15">
        <v>0.67</v>
      </c>
      <c r="T1063" s="15">
        <v>11.26</v>
      </c>
      <c r="U1063" s="15">
        <v>98.86</v>
      </c>
      <c r="V1063" s="15">
        <v>3550</v>
      </c>
      <c r="W1063" s="15">
        <v>593048</v>
      </c>
      <c r="X1063" s="15">
        <v>350953</v>
      </c>
      <c r="Y1063" s="15">
        <v>-242095</v>
      </c>
      <c r="Z1063" s="15">
        <v>10608</v>
      </c>
      <c r="AA1063" s="15">
        <v>9.3190000000000008</v>
      </c>
      <c r="AB1063" s="15">
        <v>32.6</v>
      </c>
    </row>
    <row r="1064" spans="1:28" ht="15" customHeight="1" x14ac:dyDescent="0.3">
      <c r="A1064" s="15" t="s">
        <v>1192</v>
      </c>
      <c r="B1064" s="15" t="s">
        <v>126</v>
      </c>
      <c r="C1064" s="15" t="s">
        <v>129</v>
      </c>
      <c r="D1064" s="15" t="s">
        <v>177</v>
      </c>
      <c r="E1064" s="15" t="s">
        <v>101</v>
      </c>
      <c r="F1064" s="15">
        <v>10.23</v>
      </c>
      <c r="G1064" s="15">
        <v>968.2</v>
      </c>
      <c r="H1064" s="15">
        <v>28.1</v>
      </c>
      <c r="I1064" s="15">
        <v>94.8</v>
      </c>
      <c r="J1064" s="15">
        <v>5</v>
      </c>
      <c r="K1064" s="15">
        <v>6.6</v>
      </c>
      <c r="L1064" s="15">
        <v>24.7</v>
      </c>
      <c r="M1064" s="15">
        <v>101.6</v>
      </c>
      <c r="N1064" s="15">
        <v>71.8</v>
      </c>
      <c r="O1064" s="15">
        <v>64.3</v>
      </c>
      <c r="P1064" s="15" t="s">
        <v>116</v>
      </c>
      <c r="Q1064" s="15">
        <v>177.1</v>
      </c>
      <c r="R1064" s="15">
        <v>3.76</v>
      </c>
      <c r="S1064" s="15">
        <v>0.72</v>
      </c>
      <c r="T1064" s="15">
        <v>68.5</v>
      </c>
      <c r="U1064" s="15">
        <v>700.76</v>
      </c>
      <c r="V1064" s="15">
        <v>4259</v>
      </c>
      <c r="W1064" s="15">
        <v>632815</v>
      </c>
      <c r="X1064" s="15">
        <v>2984537</v>
      </c>
      <c r="Y1064" s="15">
        <v>2351722</v>
      </c>
      <c r="Z1064" s="15">
        <v>10710</v>
      </c>
      <c r="AA1064" s="15">
        <v>65.430000000000007</v>
      </c>
      <c r="AB1064" s="15">
        <v>72.7</v>
      </c>
    </row>
    <row r="1065" spans="1:28" ht="15" customHeight="1" x14ac:dyDescent="0.3">
      <c r="A1065" s="15" t="s">
        <v>1193</v>
      </c>
      <c r="B1065" s="15" t="s">
        <v>137</v>
      </c>
      <c r="C1065" s="15" t="s">
        <v>114</v>
      </c>
      <c r="D1065" s="15" t="s">
        <v>115</v>
      </c>
      <c r="E1065" s="15" t="s">
        <v>101</v>
      </c>
      <c r="F1065" s="15">
        <v>13.07</v>
      </c>
      <c r="G1065" s="15">
        <v>1093.0999999999999</v>
      </c>
      <c r="H1065" s="15">
        <v>29.3</v>
      </c>
      <c r="I1065" s="15">
        <v>93.3</v>
      </c>
      <c r="J1065" s="15">
        <v>6.6</v>
      </c>
      <c r="K1065" s="15">
        <v>7.36</v>
      </c>
      <c r="L1065" s="15">
        <v>30.7</v>
      </c>
      <c r="M1065" s="15">
        <v>96.1</v>
      </c>
      <c r="N1065" s="15">
        <v>53.2</v>
      </c>
      <c r="O1065" s="15">
        <v>115.5</v>
      </c>
      <c r="P1065" s="15" t="s">
        <v>107</v>
      </c>
      <c r="Q1065" s="15">
        <v>217.7</v>
      </c>
      <c r="R1065" s="15">
        <v>4.7</v>
      </c>
      <c r="S1065" s="15">
        <v>0.66</v>
      </c>
      <c r="T1065" s="15">
        <v>1.9</v>
      </c>
      <c r="U1065" s="15">
        <v>24.83</v>
      </c>
      <c r="V1065" s="15">
        <v>23821</v>
      </c>
      <c r="W1065" s="15">
        <v>997013</v>
      </c>
      <c r="X1065" s="15">
        <v>591475</v>
      </c>
      <c r="Y1065" s="15">
        <v>-405538</v>
      </c>
      <c r="Z1065" s="15">
        <v>22284</v>
      </c>
      <c r="AA1065" s="15">
        <v>1.1140000000000001</v>
      </c>
      <c r="AB1065" s="15">
        <v>64.7</v>
      </c>
    </row>
    <row r="1066" spans="1:28" ht="15" customHeight="1" x14ac:dyDescent="0.3">
      <c r="A1066" s="15" t="s">
        <v>1194</v>
      </c>
      <c r="B1066" s="15" t="s">
        <v>137</v>
      </c>
      <c r="C1066" s="15" t="s">
        <v>119</v>
      </c>
      <c r="D1066" s="15" t="s">
        <v>100</v>
      </c>
      <c r="E1066" s="15" t="s">
        <v>101</v>
      </c>
      <c r="F1066" s="15">
        <v>12.78</v>
      </c>
      <c r="G1066" s="15">
        <v>882.4</v>
      </c>
      <c r="H1066" s="15">
        <v>27.7</v>
      </c>
      <c r="I1066" s="15">
        <v>67.7</v>
      </c>
      <c r="J1066" s="15">
        <v>5.7</v>
      </c>
      <c r="K1066" s="15">
        <v>6.49</v>
      </c>
      <c r="L1066" s="15">
        <v>32.9</v>
      </c>
      <c r="M1066" s="15">
        <v>133.5</v>
      </c>
      <c r="N1066" s="15">
        <v>36.299999999999997</v>
      </c>
      <c r="O1066" s="15">
        <v>124.7</v>
      </c>
      <c r="P1066" s="15" t="s">
        <v>102</v>
      </c>
      <c r="Q1066" s="15">
        <v>81.7</v>
      </c>
      <c r="R1066" s="15">
        <v>3.53</v>
      </c>
      <c r="S1066" s="15">
        <v>0.65</v>
      </c>
      <c r="T1066" s="15">
        <v>3.77</v>
      </c>
      <c r="U1066" s="15">
        <v>48.18</v>
      </c>
      <c r="V1066" s="15">
        <v>24954</v>
      </c>
      <c r="W1066" s="15">
        <v>898875</v>
      </c>
      <c r="X1066" s="15">
        <v>1202284</v>
      </c>
      <c r="Y1066" s="15">
        <v>303409</v>
      </c>
      <c r="Z1066" s="15">
        <v>6619</v>
      </c>
      <c r="AA1066" s="15">
        <v>7.2789999999999999</v>
      </c>
      <c r="AB1066" s="15">
        <v>65.2</v>
      </c>
    </row>
    <row r="1067" spans="1:28" ht="15" customHeight="1" x14ac:dyDescent="0.3">
      <c r="A1067" s="15" t="s">
        <v>1195</v>
      </c>
      <c r="B1067" s="15" t="s">
        <v>98</v>
      </c>
      <c r="C1067" s="15" t="s">
        <v>119</v>
      </c>
      <c r="D1067" s="15" t="s">
        <v>115</v>
      </c>
      <c r="E1067" s="15" t="s">
        <v>112</v>
      </c>
      <c r="F1067" s="15">
        <v>6.07</v>
      </c>
      <c r="G1067" s="15">
        <v>80</v>
      </c>
      <c r="H1067" s="15">
        <v>25.7</v>
      </c>
      <c r="I1067" s="15">
        <v>58.1</v>
      </c>
      <c r="J1067" s="15">
        <v>6.8</v>
      </c>
      <c r="K1067" s="15">
        <v>6.68</v>
      </c>
      <c r="L1067" s="15">
        <v>23.2</v>
      </c>
      <c r="M1067" s="15">
        <v>93.6</v>
      </c>
      <c r="N1067" s="15">
        <v>59.8</v>
      </c>
      <c r="O1067" s="15">
        <v>65</v>
      </c>
      <c r="P1067" s="15" t="s">
        <v>116</v>
      </c>
      <c r="Q1067" s="15">
        <v>245.6</v>
      </c>
      <c r="R1067" s="15">
        <v>5.43</v>
      </c>
      <c r="S1067" s="15">
        <v>0.96</v>
      </c>
      <c r="T1067" s="15">
        <v>2.2999999999999998</v>
      </c>
      <c r="U1067" s="15">
        <v>13.96</v>
      </c>
      <c r="V1067" s="15">
        <v>22971</v>
      </c>
      <c r="W1067" s="15">
        <v>402266</v>
      </c>
      <c r="X1067" s="15">
        <v>320675</v>
      </c>
      <c r="Y1067" s="15">
        <v>-81591</v>
      </c>
      <c r="Z1067" s="15">
        <v>4874</v>
      </c>
      <c r="AA1067" s="15">
        <v>2.8639999999999999</v>
      </c>
      <c r="AB1067" s="15">
        <v>35.700000000000003</v>
      </c>
    </row>
    <row r="1068" spans="1:28" ht="15" customHeight="1" x14ac:dyDescent="0.3">
      <c r="A1068" s="15" t="s">
        <v>1196</v>
      </c>
      <c r="B1068" s="15" t="s">
        <v>118</v>
      </c>
      <c r="C1068" s="15" t="s">
        <v>152</v>
      </c>
      <c r="D1068" s="15" t="s">
        <v>111</v>
      </c>
      <c r="E1068" s="15" t="s">
        <v>112</v>
      </c>
      <c r="F1068" s="15">
        <v>12.65</v>
      </c>
      <c r="G1068" s="15">
        <v>403.1</v>
      </c>
      <c r="H1068" s="15">
        <v>24.6</v>
      </c>
      <c r="I1068" s="15">
        <v>64.7</v>
      </c>
      <c r="J1068" s="15">
        <v>7.7</v>
      </c>
      <c r="K1068" s="15">
        <v>6.64</v>
      </c>
      <c r="L1068" s="15">
        <v>26</v>
      </c>
      <c r="M1068" s="15">
        <v>77.099999999999994</v>
      </c>
      <c r="N1068" s="15">
        <v>44.7</v>
      </c>
      <c r="O1068" s="15">
        <v>116.3</v>
      </c>
      <c r="P1068" s="15" t="s">
        <v>102</v>
      </c>
      <c r="Q1068" s="15">
        <v>352.6</v>
      </c>
      <c r="R1068" s="15">
        <v>1.71</v>
      </c>
      <c r="S1068" s="15">
        <v>0.84</v>
      </c>
      <c r="T1068" s="15">
        <v>1.37</v>
      </c>
      <c r="U1068" s="15">
        <v>17.329999999999998</v>
      </c>
      <c r="V1068" s="15">
        <v>63546</v>
      </c>
      <c r="W1068" s="15">
        <v>842931</v>
      </c>
      <c r="X1068" s="15">
        <v>1101252</v>
      </c>
      <c r="Y1068" s="15">
        <v>258321</v>
      </c>
      <c r="Z1068" s="15">
        <v>4699</v>
      </c>
      <c r="AA1068" s="15">
        <v>3.6880000000000002</v>
      </c>
      <c r="AB1068" s="15">
        <v>53.5</v>
      </c>
    </row>
    <row r="1069" spans="1:28" ht="15" customHeight="1" x14ac:dyDescent="0.3">
      <c r="A1069" s="15" t="s">
        <v>1197</v>
      </c>
      <c r="B1069" s="15" t="s">
        <v>126</v>
      </c>
      <c r="C1069" s="15" t="s">
        <v>99</v>
      </c>
      <c r="D1069" s="15" t="s">
        <v>177</v>
      </c>
      <c r="E1069" s="15" t="s">
        <v>112</v>
      </c>
      <c r="F1069" s="15">
        <v>6.52</v>
      </c>
      <c r="G1069" s="15">
        <v>348.9</v>
      </c>
      <c r="H1069" s="15">
        <v>21.9</v>
      </c>
      <c r="I1069" s="15">
        <v>42.8</v>
      </c>
      <c r="J1069" s="15">
        <v>6.4</v>
      </c>
      <c r="K1069" s="15">
        <v>7.12</v>
      </c>
      <c r="L1069" s="15">
        <v>23.4</v>
      </c>
      <c r="M1069" s="15">
        <v>159.30000000000001</v>
      </c>
      <c r="N1069" s="15">
        <v>107.3</v>
      </c>
      <c r="O1069" s="15">
        <v>108.7</v>
      </c>
      <c r="P1069" s="15" t="s">
        <v>116</v>
      </c>
      <c r="Q1069" s="15">
        <v>229.3</v>
      </c>
      <c r="R1069" s="15">
        <v>9.34</v>
      </c>
      <c r="S1069" s="15">
        <v>0.74</v>
      </c>
      <c r="T1069" s="15">
        <v>45.48</v>
      </c>
      <c r="U1069" s="15">
        <v>296.52999999999997</v>
      </c>
      <c r="V1069" s="15">
        <v>2916</v>
      </c>
      <c r="W1069" s="15">
        <v>490823</v>
      </c>
      <c r="X1069" s="15">
        <v>864681</v>
      </c>
      <c r="Y1069" s="15">
        <v>373858</v>
      </c>
      <c r="Z1069" s="15">
        <v>6558</v>
      </c>
      <c r="AA1069" s="15">
        <v>45.216999999999999</v>
      </c>
      <c r="AB1069" s="15">
        <v>24.9</v>
      </c>
    </row>
    <row r="1070" spans="1:28" ht="15" customHeight="1" x14ac:dyDescent="0.3">
      <c r="A1070" s="15" t="s">
        <v>1198</v>
      </c>
      <c r="B1070" s="15" t="s">
        <v>146</v>
      </c>
      <c r="C1070" s="15" t="s">
        <v>110</v>
      </c>
      <c r="D1070" s="15" t="s">
        <v>177</v>
      </c>
      <c r="E1070" s="15" t="s">
        <v>101</v>
      </c>
      <c r="F1070" s="15">
        <v>7.42</v>
      </c>
      <c r="G1070" s="15">
        <v>583.1</v>
      </c>
      <c r="H1070" s="15">
        <v>24.4</v>
      </c>
      <c r="I1070" s="15">
        <v>83.4</v>
      </c>
      <c r="J1070" s="15">
        <v>5.7</v>
      </c>
      <c r="K1070" s="15">
        <v>6.27</v>
      </c>
      <c r="L1070" s="15">
        <v>23.9</v>
      </c>
      <c r="M1070" s="15">
        <v>62.6</v>
      </c>
      <c r="N1070" s="15">
        <v>41.5</v>
      </c>
      <c r="O1070" s="15">
        <v>99.4</v>
      </c>
      <c r="P1070" s="15" t="s">
        <v>107</v>
      </c>
      <c r="Q1070" s="15">
        <v>99.8</v>
      </c>
      <c r="R1070" s="15">
        <v>6.32</v>
      </c>
      <c r="S1070" s="15">
        <v>0.87</v>
      </c>
      <c r="T1070" s="15">
        <v>56.47</v>
      </c>
      <c r="U1070" s="15">
        <v>419.01</v>
      </c>
      <c r="V1070" s="15">
        <v>3397</v>
      </c>
      <c r="W1070" s="15">
        <v>456928</v>
      </c>
      <c r="X1070" s="15">
        <v>1423377</v>
      </c>
      <c r="Y1070" s="15">
        <v>966449</v>
      </c>
      <c r="Z1070" s="15">
        <v>14010</v>
      </c>
      <c r="AA1070" s="15">
        <v>29.908000000000001</v>
      </c>
      <c r="AB1070" s="15">
        <v>49.7</v>
      </c>
    </row>
    <row r="1071" spans="1:28" ht="15" customHeight="1" x14ac:dyDescent="0.3">
      <c r="A1071" s="15" t="s">
        <v>1199</v>
      </c>
      <c r="B1071" s="15" t="s">
        <v>126</v>
      </c>
      <c r="C1071" s="15" t="s">
        <v>123</v>
      </c>
      <c r="D1071" s="15" t="s">
        <v>111</v>
      </c>
      <c r="E1071" s="15" t="s">
        <v>112</v>
      </c>
      <c r="F1071" s="15">
        <v>3.9</v>
      </c>
      <c r="G1071" s="15">
        <v>380.5</v>
      </c>
      <c r="H1071" s="15">
        <v>27.7</v>
      </c>
      <c r="I1071" s="15">
        <v>80</v>
      </c>
      <c r="J1071" s="15">
        <v>9.5</v>
      </c>
      <c r="K1071" s="15">
        <v>5.98</v>
      </c>
      <c r="L1071" s="15">
        <v>22.5</v>
      </c>
      <c r="M1071" s="15">
        <v>88</v>
      </c>
      <c r="N1071" s="15">
        <v>25.1</v>
      </c>
      <c r="O1071" s="15">
        <v>74.5</v>
      </c>
      <c r="P1071" s="15" t="s">
        <v>127</v>
      </c>
      <c r="Q1071" s="15">
        <v>182.3</v>
      </c>
      <c r="R1071" s="15">
        <v>3.43</v>
      </c>
      <c r="S1071" s="15">
        <v>0.88</v>
      </c>
      <c r="T1071" s="15">
        <v>0.59</v>
      </c>
      <c r="U1071" s="15">
        <v>2.2999999999999998</v>
      </c>
      <c r="V1071" s="15">
        <v>65729</v>
      </c>
      <c r="W1071" s="15">
        <v>279401</v>
      </c>
      <c r="X1071" s="15">
        <v>151177</v>
      </c>
      <c r="Y1071" s="15">
        <v>-128224</v>
      </c>
      <c r="Z1071" s="15">
        <v>1332</v>
      </c>
      <c r="AA1071" s="15">
        <v>1.7270000000000001</v>
      </c>
      <c r="AB1071" s="15">
        <v>57.1</v>
      </c>
    </row>
    <row r="1072" spans="1:28" ht="15" customHeight="1" x14ac:dyDescent="0.3">
      <c r="A1072" s="15" t="s">
        <v>1200</v>
      </c>
      <c r="B1072" s="15" t="s">
        <v>126</v>
      </c>
      <c r="C1072" s="15" t="s">
        <v>105</v>
      </c>
      <c r="D1072" s="15" t="s">
        <v>111</v>
      </c>
      <c r="E1072" s="15" t="s">
        <v>101</v>
      </c>
      <c r="F1072" s="15">
        <v>1.34</v>
      </c>
      <c r="G1072" s="15">
        <v>1097.5999999999999</v>
      </c>
      <c r="H1072" s="15">
        <v>29.5</v>
      </c>
      <c r="I1072" s="15">
        <v>62.6</v>
      </c>
      <c r="J1072" s="15">
        <v>6.8</v>
      </c>
      <c r="K1072" s="15">
        <v>6.36</v>
      </c>
      <c r="L1072" s="15">
        <v>39.6</v>
      </c>
      <c r="M1072" s="15">
        <v>183.8</v>
      </c>
      <c r="N1072" s="15">
        <v>46.1</v>
      </c>
      <c r="O1072" s="15">
        <v>91.2</v>
      </c>
      <c r="P1072" s="15" t="s">
        <v>127</v>
      </c>
      <c r="Q1072" s="15">
        <v>114</v>
      </c>
      <c r="R1072" s="15">
        <v>1.52</v>
      </c>
      <c r="S1072" s="15">
        <v>0.99</v>
      </c>
      <c r="T1072" s="15">
        <v>1.33</v>
      </c>
      <c r="U1072" s="15">
        <v>1.78</v>
      </c>
      <c r="V1072" s="15">
        <v>68587</v>
      </c>
      <c r="W1072" s="15">
        <v>82226</v>
      </c>
      <c r="X1072" s="15">
        <v>122085</v>
      </c>
      <c r="Y1072" s="15">
        <v>39859</v>
      </c>
      <c r="Z1072" s="15">
        <v>539</v>
      </c>
      <c r="AA1072" s="15">
        <v>3.302</v>
      </c>
      <c r="AB1072" s="15">
        <v>68.8</v>
      </c>
    </row>
    <row r="1073" spans="1:28" ht="15" customHeight="1" x14ac:dyDescent="0.3">
      <c r="A1073" s="15" t="s">
        <v>1201</v>
      </c>
      <c r="B1073" s="15" t="s">
        <v>122</v>
      </c>
      <c r="C1073" s="15" t="s">
        <v>129</v>
      </c>
      <c r="D1073" s="15" t="s">
        <v>132</v>
      </c>
      <c r="E1073" s="15" t="s">
        <v>112</v>
      </c>
      <c r="F1073" s="15">
        <v>8.8699999999999992</v>
      </c>
      <c r="G1073" s="15">
        <v>83.9</v>
      </c>
      <c r="H1073" s="15">
        <v>26.8</v>
      </c>
      <c r="I1073" s="15">
        <v>34</v>
      </c>
      <c r="J1073" s="15">
        <v>7.9</v>
      </c>
      <c r="K1073" s="15">
        <v>6.85</v>
      </c>
      <c r="L1073" s="15">
        <v>25.4</v>
      </c>
      <c r="M1073" s="15">
        <v>133.6</v>
      </c>
      <c r="N1073" s="15">
        <v>50.3</v>
      </c>
      <c r="O1073" s="15">
        <v>158</v>
      </c>
      <c r="P1073" s="15" t="s">
        <v>102</v>
      </c>
      <c r="Q1073" s="15">
        <v>292.2</v>
      </c>
      <c r="R1073" s="15">
        <v>6.61</v>
      </c>
      <c r="S1073" s="15">
        <v>0.76</v>
      </c>
      <c r="T1073" s="15">
        <v>2.4300000000000002</v>
      </c>
      <c r="U1073" s="15">
        <v>21.55</v>
      </c>
      <c r="V1073" s="15">
        <v>121953</v>
      </c>
      <c r="W1073" s="15">
        <v>615755</v>
      </c>
      <c r="X1073" s="15">
        <v>2628087</v>
      </c>
      <c r="Y1073" s="15">
        <v>2012332</v>
      </c>
      <c r="Z1073" s="15">
        <v>4804</v>
      </c>
      <c r="AA1073" s="15">
        <v>4.4859999999999998</v>
      </c>
      <c r="AB1073" s="15">
        <v>20.9</v>
      </c>
    </row>
    <row r="1074" spans="1:28" ht="15" customHeight="1" x14ac:dyDescent="0.3">
      <c r="A1074" s="15" t="s">
        <v>1202</v>
      </c>
      <c r="B1074" s="15" t="s">
        <v>137</v>
      </c>
      <c r="C1074" s="15" t="s">
        <v>152</v>
      </c>
      <c r="D1074" s="15" t="s">
        <v>106</v>
      </c>
      <c r="E1074" s="15" t="s">
        <v>112</v>
      </c>
      <c r="F1074" s="15">
        <v>11.28</v>
      </c>
      <c r="G1074" s="15">
        <v>266.39999999999998</v>
      </c>
      <c r="H1074" s="15">
        <v>24.5</v>
      </c>
      <c r="I1074" s="15">
        <v>52.3</v>
      </c>
      <c r="J1074" s="15">
        <v>6.3</v>
      </c>
      <c r="K1074" s="15">
        <v>7.91</v>
      </c>
      <c r="L1074" s="15">
        <v>19.100000000000001</v>
      </c>
      <c r="M1074" s="15">
        <v>130.6</v>
      </c>
      <c r="N1074" s="15">
        <v>63.9</v>
      </c>
      <c r="O1074" s="15">
        <v>60.5</v>
      </c>
      <c r="P1074" s="15" t="s">
        <v>116</v>
      </c>
      <c r="Q1074" s="15">
        <v>136.6</v>
      </c>
      <c r="R1074" s="15">
        <v>6.72</v>
      </c>
      <c r="S1074" s="15">
        <v>0.86</v>
      </c>
      <c r="T1074" s="15">
        <v>0.45</v>
      </c>
      <c r="U1074" s="15">
        <v>5.08</v>
      </c>
      <c r="V1074" s="15">
        <v>22474</v>
      </c>
      <c r="W1074" s="15">
        <v>777105</v>
      </c>
      <c r="X1074" s="15">
        <v>114168</v>
      </c>
      <c r="Y1074" s="15">
        <v>-662937</v>
      </c>
      <c r="Z1074" s="15">
        <v>3735</v>
      </c>
      <c r="AA1074" s="15">
        <v>1.36</v>
      </c>
      <c r="AB1074" s="15">
        <v>36.200000000000003</v>
      </c>
    </row>
    <row r="1075" spans="1:28" ht="15" customHeight="1" x14ac:dyDescent="0.3">
      <c r="A1075" s="15" t="s">
        <v>1203</v>
      </c>
      <c r="B1075" s="15" t="s">
        <v>137</v>
      </c>
      <c r="C1075" s="15" t="s">
        <v>110</v>
      </c>
      <c r="D1075" s="15" t="s">
        <v>130</v>
      </c>
      <c r="E1075" s="15" t="s">
        <v>120</v>
      </c>
      <c r="F1075" s="15">
        <v>14.11</v>
      </c>
      <c r="G1075" s="15">
        <v>142.69999999999999</v>
      </c>
      <c r="H1075" s="15">
        <v>31</v>
      </c>
      <c r="I1075" s="15">
        <v>48.7</v>
      </c>
      <c r="J1075" s="15">
        <v>8.9</v>
      </c>
      <c r="K1075" s="15">
        <v>6.22</v>
      </c>
      <c r="L1075" s="15">
        <v>13.6</v>
      </c>
      <c r="M1075" s="15">
        <v>120.5</v>
      </c>
      <c r="N1075" s="15">
        <v>56.6</v>
      </c>
      <c r="O1075" s="15">
        <v>69.3</v>
      </c>
      <c r="P1075" s="15" t="s">
        <v>107</v>
      </c>
      <c r="Q1075" s="15">
        <v>83.6</v>
      </c>
      <c r="R1075" s="15">
        <v>4.3600000000000003</v>
      </c>
      <c r="S1075" s="15">
        <v>0.87</v>
      </c>
      <c r="T1075" s="15">
        <v>0.85</v>
      </c>
      <c r="U1075" s="15">
        <v>11.99</v>
      </c>
      <c r="V1075" s="15">
        <v>63759</v>
      </c>
      <c r="W1075" s="15">
        <v>860188</v>
      </c>
      <c r="X1075" s="15">
        <v>764470</v>
      </c>
      <c r="Y1075" s="15">
        <v>-95718</v>
      </c>
      <c r="Z1075" s="15">
        <v>13111</v>
      </c>
      <c r="AA1075" s="15">
        <v>0.91400000000000003</v>
      </c>
      <c r="AB1075" s="15">
        <v>42.7</v>
      </c>
    </row>
    <row r="1076" spans="1:28" ht="15" customHeight="1" x14ac:dyDescent="0.3">
      <c r="A1076" s="15" t="s">
        <v>1204</v>
      </c>
      <c r="B1076" s="15" t="s">
        <v>109</v>
      </c>
      <c r="C1076" s="15" t="s">
        <v>170</v>
      </c>
      <c r="D1076" s="15" t="s">
        <v>115</v>
      </c>
      <c r="E1076" s="15" t="s">
        <v>101</v>
      </c>
      <c r="F1076" s="15">
        <v>7.18</v>
      </c>
      <c r="G1076" s="15">
        <v>854.2</v>
      </c>
      <c r="H1076" s="15">
        <v>25.9</v>
      </c>
      <c r="I1076" s="15">
        <v>88</v>
      </c>
      <c r="J1076" s="15">
        <v>6.4</v>
      </c>
      <c r="K1076" s="15">
        <v>6.67</v>
      </c>
      <c r="L1076" s="15">
        <v>34.200000000000003</v>
      </c>
      <c r="M1076" s="15">
        <v>146.80000000000001</v>
      </c>
      <c r="N1076" s="15">
        <v>66.099999999999994</v>
      </c>
      <c r="O1076" s="15">
        <v>132.1</v>
      </c>
      <c r="P1076" s="15" t="s">
        <v>127</v>
      </c>
      <c r="Q1076" s="15">
        <v>194.4</v>
      </c>
      <c r="R1076" s="15">
        <v>7.21</v>
      </c>
      <c r="S1076" s="15">
        <v>0.86</v>
      </c>
      <c r="T1076" s="15">
        <v>4.9800000000000004</v>
      </c>
      <c r="U1076" s="15">
        <v>35.76</v>
      </c>
      <c r="V1076" s="15">
        <v>20009</v>
      </c>
      <c r="W1076" s="15">
        <v>512697</v>
      </c>
      <c r="X1076" s="15">
        <v>715522</v>
      </c>
      <c r="Y1076" s="15">
        <v>202825</v>
      </c>
      <c r="Z1076" s="15">
        <v>11654</v>
      </c>
      <c r="AA1076" s="15">
        <v>3.0680000000000001</v>
      </c>
      <c r="AB1076" s="15">
        <v>55.1</v>
      </c>
    </row>
    <row r="1077" spans="1:28" ht="15" customHeight="1" x14ac:dyDescent="0.3">
      <c r="A1077" s="15" t="s">
        <v>1205</v>
      </c>
      <c r="B1077" s="15" t="s">
        <v>98</v>
      </c>
      <c r="C1077" s="15" t="s">
        <v>110</v>
      </c>
      <c r="D1077" s="15" t="s">
        <v>177</v>
      </c>
      <c r="E1077" s="15" t="s">
        <v>101</v>
      </c>
      <c r="F1077" s="15">
        <v>6.11</v>
      </c>
      <c r="G1077" s="15">
        <v>780.2</v>
      </c>
      <c r="H1077" s="15">
        <v>29.9</v>
      </c>
      <c r="I1077" s="15">
        <v>77.2</v>
      </c>
      <c r="J1077" s="15">
        <v>6.1</v>
      </c>
      <c r="K1077" s="15">
        <v>6.91</v>
      </c>
      <c r="L1077" s="15">
        <v>22.1</v>
      </c>
      <c r="M1077" s="15">
        <v>109.5</v>
      </c>
      <c r="N1077" s="15">
        <v>69.900000000000006</v>
      </c>
      <c r="O1077" s="15">
        <v>66.900000000000006</v>
      </c>
      <c r="P1077" s="15" t="s">
        <v>116</v>
      </c>
      <c r="Q1077" s="15">
        <v>122.5</v>
      </c>
      <c r="R1077" s="15">
        <v>8.48</v>
      </c>
      <c r="S1077" s="15">
        <v>0.79</v>
      </c>
      <c r="T1077" s="15">
        <v>69.39</v>
      </c>
      <c r="U1077" s="15">
        <v>423.97</v>
      </c>
      <c r="V1077" s="15">
        <v>3211</v>
      </c>
      <c r="W1077" s="15">
        <v>420473</v>
      </c>
      <c r="X1077" s="15">
        <v>1361368</v>
      </c>
      <c r="Y1077" s="15">
        <v>940895</v>
      </c>
      <c r="Z1077" s="15">
        <v>7437</v>
      </c>
      <c r="AA1077" s="15">
        <v>57.008000000000003</v>
      </c>
      <c r="AB1077" s="15">
        <v>56.8</v>
      </c>
    </row>
    <row r="1078" spans="1:28" ht="15" customHeight="1" x14ac:dyDescent="0.3">
      <c r="A1078" s="15" t="s">
        <v>1206</v>
      </c>
      <c r="B1078" s="15" t="s">
        <v>122</v>
      </c>
      <c r="C1078" s="15" t="s">
        <v>170</v>
      </c>
      <c r="D1078" s="15" t="s">
        <v>130</v>
      </c>
      <c r="E1078" s="15" t="s">
        <v>101</v>
      </c>
      <c r="F1078" s="15">
        <v>6.09</v>
      </c>
      <c r="G1078" s="15">
        <v>1209.9000000000001</v>
      </c>
      <c r="H1078" s="15">
        <v>29.2</v>
      </c>
      <c r="I1078" s="15">
        <v>68.5</v>
      </c>
      <c r="J1078" s="15">
        <v>5.7</v>
      </c>
      <c r="K1078" s="15">
        <v>7.29</v>
      </c>
      <c r="L1078" s="15">
        <v>34.6</v>
      </c>
      <c r="M1078" s="15">
        <v>170.9</v>
      </c>
      <c r="N1078" s="15">
        <v>96</v>
      </c>
      <c r="O1078" s="15">
        <v>93.5</v>
      </c>
      <c r="P1078" s="15" t="s">
        <v>127</v>
      </c>
      <c r="Q1078" s="15">
        <v>206.1</v>
      </c>
      <c r="R1078" s="15">
        <v>1.88</v>
      </c>
      <c r="S1078" s="15">
        <v>0.73</v>
      </c>
      <c r="T1078" s="15">
        <v>1.1299999999999999</v>
      </c>
      <c r="U1078" s="15">
        <v>6.88</v>
      </c>
      <c r="V1078" s="15">
        <v>70217</v>
      </c>
      <c r="W1078" s="15">
        <v>402164</v>
      </c>
      <c r="X1078" s="15">
        <v>483093</v>
      </c>
      <c r="Y1078" s="15">
        <v>80929</v>
      </c>
      <c r="Z1078" s="15">
        <v>4560</v>
      </c>
      <c r="AA1078" s="15">
        <v>1.5089999999999999</v>
      </c>
      <c r="AB1078" s="15">
        <v>59.7</v>
      </c>
    </row>
    <row r="1079" spans="1:28" ht="15" customHeight="1" x14ac:dyDescent="0.3">
      <c r="A1079" s="15" t="s">
        <v>1207</v>
      </c>
      <c r="B1079" s="15" t="s">
        <v>118</v>
      </c>
      <c r="C1079" s="15" t="s">
        <v>119</v>
      </c>
      <c r="D1079" s="15" t="s">
        <v>130</v>
      </c>
      <c r="E1079" s="15" t="s">
        <v>112</v>
      </c>
      <c r="F1079" s="15">
        <v>8.69</v>
      </c>
      <c r="G1079" s="15">
        <v>362.7</v>
      </c>
      <c r="H1079" s="15">
        <v>23</v>
      </c>
      <c r="I1079" s="15">
        <v>52.3</v>
      </c>
      <c r="J1079" s="15">
        <v>9.1</v>
      </c>
      <c r="K1079" s="15">
        <v>6.45</v>
      </c>
      <c r="L1079" s="15">
        <v>24.9</v>
      </c>
      <c r="M1079" s="15">
        <v>108.3</v>
      </c>
      <c r="N1079" s="15">
        <v>54.4</v>
      </c>
      <c r="O1079" s="15">
        <v>147.19999999999999</v>
      </c>
      <c r="P1079" s="15" t="s">
        <v>107</v>
      </c>
      <c r="Q1079" s="15">
        <v>225.2</v>
      </c>
      <c r="R1079" s="15">
        <v>6.19</v>
      </c>
      <c r="S1079" s="15">
        <v>0.7</v>
      </c>
      <c r="T1079" s="15">
        <v>1.1299999999999999</v>
      </c>
      <c r="U1079" s="15">
        <v>9.82</v>
      </c>
      <c r="V1079" s="15">
        <v>65717</v>
      </c>
      <c r="W1079" s="15">
        <v>623304</v>
      </c>
      <c r="X1079" s="15">
        <v>645341</v>
      </c>
      <c r="Y1079" s="15">
        <v>22037</v>
      </c>
      <c r="Z1079" s="15">
        <v>6446</v>
      </c>
      <c r="AA1079" s="15">
        <v>1.5229999999999999</v>
      </c>
      <c r="AB1079" s="15">
        <v>27.9</v>
      </c>
    </row>
    <row r="1080" spans="1:28" ht="15" customHeight="1" x14ac:dyDescent="0.3">
      <c r="A1080" s="15" t="s">
        <v>1208</v>
      </c>
      <c r="B1080" s="15" t="s">
        <v>146</v>
      </c>
      <c r="C1080" s="15" t="s">
        <v>105</v>
      </c>
      <c r="D1080" s="15" t="s">
        <v>111</v>
      </c>
      <c r="E1080" s="15" t="s">
        <v>112</v>
      </c>
      <c r="F1080" s="15">
        <v>10.56</v>
      </c>
      <c r="G1080" s="15">
        <v>611.70000000000005</v>
      </c>
      <c r="H1080" s="15">
        <v>21.3</v>
      </c>
      <c r="I1080" s="15">
        <v>57.9</v>
      </c>
      <c r="J1080" s="15">
        <v>9.1</v>
      </c>
      <c r="K1080" s="15">
        <v>7.68</v>
      </c>
      <c r="L1080" s="15">
        <v>30.6</v>
      </c>
      <c r="M1080" s="15">
        <v>111.2</v>
      </c>
      <c r="N1080" s="15">
        <v>65.400000000000006</v>
      </c>
      <c r="O1080" s="15">
        <v>119.2</v>
      </c>
      <c r="P1080" s="15" t="s">
        <v>102</v>
      </c>
      <c r="Q1080" s="15">
        <v>220.3</v>
      </c>
      <c r="R1080" s="15">
        <v>2.94</v>
      </c>
      <c r="S1080" s="15">
        <v>0.98</v>
      </c>
      <c r="T1080" s="15">
        <v>0.37</v>
      </c>
      <c r="U1080" s="15">
        <v>3.91</v>
      </c>
      <c r="V1080" s="15">
        <v>65161</v>
      </c>
      <c r="W1080" s="15">
        <v>654685</v>
      </c>
      <c r="X1080" s="15">
        <v>254780</v>
      </c>
      <c r="Y1080" s="15">
        <v>-399905</v>
      </c>
      <c r="Z1080" s="15">
        <v>3540</v>
      </c>
      <c r="AA1080" s="15">
        <v>1.105</v>
      </c>
      <c r="AB1080" s="15">
        <v>50.8</v>
      </c>
    </row>
    <row r="1081" spans="1:28" ht="15" customHeight="1" x14ac:dyDescent="0.3">
      <c r="A1081" s="15" t="s">
        <v>1209</v>
      </c>
      <c r="B1081" s="15" t="s">
        <v>146</v>
      </c>
      <c r="C1081" s="15" t="s">
        <v>123</v>
      </c>
      <c r="D1081" s="15" t="s">
        <v>130</v>
      </c>
      <c r="E1081" s="15" t="s">
        <v>112</v>
      </c>
      <c r="F1081" s="15">
        <v>11.6</v>
      </c>
      <c r="G1081" s="15">
        <v>562.20000000000005</v>
      </c>
      <c r="H1081" s="15">
        <v>21.9</v>
      </c>
      <c r="I1081" s="15">
        <v>78</v>
      </c>
      <c r="J1081" s="15">
        <v>8.1999999999999993</v>
      </c>
      <c r="K1081" s="15">
        <v>6.88</v>
      </c>
      <c r="L1081" s="15">
        <v>25.2</v>
      </c>
      <c r="M1081" s="15">
        <v>124.3</v>
      </c>
      <c r="N1081" s="15">
        <v>52.7</v>
      </c>
      <c r="O1081" s="15">
        <v>91.9</v>
      </c>
      <c r="P1081" s="15" t="s">
        <v>107</v>
      </c>
      <c r="Q1081" s="15">
        <v>40</v>
      </c>
      <c r="R1081" s="15">
        <v>2.76</v>
      </c>
      <c r="S1081" s="15">
        <v>0.85</v>
      </c>
      <c r="T1081" s="15">
        <v>1.75</v>
      </c>
      <c r="U1081" s="15">
        <v>20.3</v>
      </c>
      <c r="V1081" s="15">
        <v>69335</v>
      </c>
      <c r="W1081" s="15">
        <v>681034</v>
      </c>
      <c r="X1081" s="15">
        <v>1407500</v>
      </c>
      <c r="Y1081" s="15">
        <v>726466</v>
      </c>
      <c r="Z1081" s="15">
        <v>12546</v>
      </c>
      <c r="AA1081" s="15">
        <v>1.6180000000000001</v>
      </c>
      <c r="AB1081" s="15">
        <v>57.9</v>
      </c>
    </row>
    <row r="1082" spans="1:28" ht="15" customHeight="1" x14ac:dyDescent="0.3">
      <c r="A1082" s="15" t="s">
        <v>1210</v>
      </c>
      <c r="B1082" s="15" t="s">
        <v>137</v>
      </c>
      <c r="C1082" s="15" t="s">
        <v>110</v>
      </c>
      <c r="D1082" s="15" t="s">
        <v>111</v>
      </c>
      <c r="E1082" s="15" t="s">
        <v>101</v>
      </c>
      <c r="F1082" s="15">
        <v>7.63</v>
      </c>
      <c r="G1082" s="15">
        <v>918.1</v>
      </c>
      <c r="H1082" s="15">
        <v>31.2</v>
      </c>
      <c r="I1082" s="15">
        <v>72.3</v>
      </c>
      <c r="J1082" s="15">
        <v>7.1</v>
      </c>
      <c r="K1082" s="15">
        <v>6.33</v>
      </c>
      <c r="L1082" s="15">
        <v>34.799999999999997</v>
      </c>
      <c r="M1082" s="15">
        <v>168.2</v>
      </c>
      <c r="N1082" s="15">
        <v>35.4</v>
      </c>
      <c r="O1082" s="15">
        <v>106.7</v>
      </c>
      <c r="P1082" s="15" t="s">
        <v>107</v>
      </c>
      <c r="Q1082" s="15">
        <v>103.9</v>
      </c>
      <c r="R1082" s="15">
        <v>5.17</v>
      </c>
      <c r="S1082" s="15">
        <v>0.85</v>
      </c>
      <c r="T1082" s="15">
        <v>1.05</v>
      </c>
      <c r="U1082" s="15">
        <v>8.01</v>
      </c>
      <c r="V1082" s="15">
        <v>69691</v>
      </c>
      <c r="W1082" s="15">
        <v>456646</v>
      </c>
      <c r="X1082" s="15">
        <v>558225</v>
      </c>
      <c r="Y1082" s="15">
        <v>101579</v>
      </c>
      <c r="Z1082" s="15">
        <v>3476</v>
      </c>
      <c r="AA1082" s="15">
        <v>2.3039999999999998</v>
      </c>
      <c r="AB1082" s="15">
        <v>66.599999999999994</v>
      </c>
    </row>
    <row r="1083" spans="1:28" ht="15" customHeight="1" x14ac:dyDescent="0.3">
      <c r="A1083" s="15" t="s">
        <v>1211</v>
      </c>
      <c r="B1083" s="15" t="s">
        <v>104</v>
      </c>
      <c r="C1083" s="15" t="s">
        <v>129</v>
      </c>
      <c r="D1083" s="15" t="s">
        <v>115</v>
      </c>
      <c r="E1083" s="15" t="s">
        <v>101</v>
      </c>
      <c r="F1083" s="15">
        <v>2.4300000000000002</v>
      </c>
      <c r="G1083" s="15">
        <v>864.1</v>
      </c>
      <c r="H1083" s="15">
        <v>32.5</v>
      </c>
      <c r="I1083" s="15">
        <v>55.5</v>
      </c>
      <c r="J1083" s="15">
        <v>6.6</v>
      </c>
      <c r="K1083" s="15">
        <v>7.36</v>
      </c>
      <c r="L1083" s="15">
        <v>33.1</v>
      </c>
      <c r="M1083" s="15">
        <v>113.2</v>
      </c>
      <c r="N1083" s="15">
        <v>76.099999999999994</v>
      </c>
      <c r="O1083" s="15">
        <v>143.30000000000001</v>
      </c>
      <c r="P1083" s="15" t="s">
        <v>107</v>
      </c>
      <c r="Q1083" s="15">
        <v>153</v>
      </c>
      <c r="R1083" s="15">
        <v>5.68</v>
      </c>
      <c r="S1083" s="15">
        <v>0.66</v>
      </c>
      <c r="T1083" s="15">
        <v>2.0699999999999998</v>
      </c>
      <c r="U1083" s="15">
        <v>5.03</v>
      </c>
      <c r="V1083" s="15">
        <v>20908</v>
      </c>
      <c r="W1083" s="15">
        <v>172081</v>
      </c>
      <c r="X1083" s="15">
        <v>105167</v>
      </c>
      <c r="Y1083" s="15">
        <v>-66914</v>
      </c>
      <c r="Z1083" s="15">
        <v>5025</v>
      </c>
      <c r="AA1083" s="15">
        <v>1.0009999999999999</v>
      </c>
      <c r="AB1083" s="15">
        <v>49</v>
      </c>
    </row>
    <row r="1084" spans="1:28" ht="15" customHeight="1" x14ac:dyDescent="0.3">
      <c r="A1084" s="15" t="s">
        <v>1212</v>
      </c>
      <c r="B1084" s="15" t="s">
        <v>137</v>
      </c>
      <c r="C1084" s="15" t="s">
        <v>134</v>
      </c>
      <c r="D1084" s="15" t="s">
        <v>132</v>
      </c>
      <c r="E1084" s="15" t="s">
        <v>112</v>
      </c>
      <c r="F1084" s="15">
        <v>4.6100000000000003</v>
      </c>
      <c r="G1084" s="15">
        <v>392.6</v>
      </c>
      <c r="H1084" s="15">
        <v>25.4</v>
      </c>
      <c r="I1084" s="15">
        <v>59.9</v>
      </c>
      <c r="J1084" s="15">
        <v>6.4</v>
      </c>
      <c r="K1084" s="15">
        <v>7.22</v>
      </c>
      <c r="L1084" s="15">
        <v>21.2</v>
      </c>
      <c r="M1084" s="15">
        <v>54.3</v>
      </c>
      <c r="N1084" s="15">
        <v>53.5</v>
      </c>
      <c r="O1084" s="15">
        <v>128.9</v>
      </c>
      <c r="P1084" s="15" t="s">
        <v>116</v>
      </c>
      <c r="Q1084" s="15">
        <v>238</v>
      </c>
      <c r="R1084" s="15">
        <v>8.27</v>
      </c>
      <c r="S1084" s="15">
        <v>0.85</v>
      </c>
      <c r="T1084" s="15">
        <v>1.24</v>
      </c>
      <c r="U1084" s="15">
        <v>5.72</v>
      </c>
      <c r="V1084" s="15">
        <v>101144</v>
      </c>
      <c r="W1084" s="15">
        <v>343072</v>
      </c>
      <c r="X1084" s="15">
        <v>578544</v>
      </c>
      <c r="Y1084" s="15">
        <v>235472</v>
      </c>
      <c r="Z1084" s="15">
        <v>1636</v>
      </c>
      <c r="AA1084" s="15">
        <v>3.496</v>
      </c>
      <c r="AB1084" s="15">
        <v>30.2</v>
      </c>
    </row>
    <row r="1085" spans="1:28" ht="15" customHeight="1" x14ac:dyDescent="0.3">
      <c r="A1085" s="15" t="s">
        <v>1213</v>
      </c>
      <c r="B1085" s="15" t="s">
        <v>104</v>
      </c>
      <c r="C1085" s="15" t="s">
        <v>134</v>
      </c>
      <c r="D1085" s="15" t="s">
        <v>115</v>
      </c>
      <c r="E1085" s="15" t="s">
        <v>101</v>
      </c>
      <c r="F1085" s="15">
        <v>14.47</v>
      </c>
      <c r="G1085" s="15">
        <v>1181.2</v>
      </c>
      <c r="H1085" s="15">
        <v>28.6</v>
      </c>
      <c r="I1085" s="15">
        <v>79.5</v>
      </c>
      <c r="J1085" s="15">
        <v>7.4</v>
      </c>
      <c r="K1085" s="15">
        <v>7.52</v>
      </c>
      <c r="L1085" s="15">
        <v>35.799999999999997</v>
      </c>
      <c r="M1085" s="15">
        <v>125</v>
      </c>
      <c r="N1085" s="15">
        <v>93.7</v>
      </c>
      <c r="O1085" s="15">
        <v>147.6</v>
      </c>
      <c r="P1085" s="15" t="s">
        <v>107</v>
      </c>
      <c r="Q1085" s="15">
        <v>204.5</v>
      </c>
      <c r="R1085" s="15">
        <v>5.89</v>
      </c>
      <c r="S1085" s="15">
        <v>0.71</v>
      </c>
      <c r="T1085" s="15">
        <v>1.4</v>
      </c>
      <c r="U1085" s="15">
        <v>20.260000000000002</v>
      </c>
      <c r="V1085" s="15">
        <v>20305</v>
      </c>
      <c r="W1085" s="15">
        <v>1005633</v>
      </c>
      <c r="X1085" s="15">
        <v>411379</v>
      </c>
      <c r="Y1085" s="15">
        <v>-594254</v>
      </c>
      <c r="Z1085" s="15">
        <v>22294</v>
      </c>
      <c r="AA1085" s="15">
        <v>0.90900000000000003</v>
      </c>
      <c r="AB1085" s="15">
        <v>61.8</v>
      </c>
    </row>
    <row r="1086" spans="1:28" ht="15" customHeight="1" x14ac:dyDescent="0.3">
      <c r="A1086" s="15" t="s">
        <v>1214</v>
      </c>
      <c r="B1086" s="15" t="s">
        <v>109</v>
      </c>
      <c r="C1086" s="15" t="s">
        <v>170</v>
      </c>
      <c r="D1086" s="15" t="s">
        <v>132</v>
      </c>
      <c r="E1086" s="15" t="s">
        <v>101</v>
      </c>
      <c r="F1086" s="15">
        <v>5.67</v>
      </c>
      <c r="G1086" s="15">
        <v>1171.0999999999999</v>
      </c>
      <c r="H1086" s="15">
        <v>33.6</v>
      </c>
      <c r="I1086" s="15">
        <v>65.400000000000006</v>
      </c>
      <c r="J1086" s="15">
        <v>6.4</v>
      </c>
      <c r="K1086" s="15">
        <v>7.8</v>
      </c>
      <c r="L1086" s="15">
        <v>24.3</v>
      </c>
      <c r="M1086" s="15">
        <v>106.8</v>
      </c>
      <c r="N1086" s="15">
        <v>26.9</v>
      </c>
      <c r="O1086" s="15">
        <v>151.9</v>
      </c>
      <c r="P1086" s="15" t="s">
        <v>127</v>
      </c>
      <c r="Q1086" s="15">
        <v>196.4</v>
      </c>
      <c r="R1086" s="15">
        <v>7.05</v>
      </c>
      <c r="S1086" s="15">
        <v>0.98</v>
      </c>
      <c r="T1086" s="15">
        <v>0.37</v>
      </c>
      <c r="U1086" s="15">
        <v>2.1</v>
      </c>
      <c r="V1086" s="15">
        <v>116661</v>
      </c>
      <c r="W1086" s="15">
        <v>321376</v>
      </c>
      <c r="X1086" s="15">
        <v>244988</v>
      </c>
      <c r="Y1086" s="15">
        <v>-76388</v>
      </c>
      <c r="Z1086" s="15">
        <v>3233</v>
      </c>
      <c r="AA1086" s="15">
        <v>0.65</v>
      </c>
      <c r="AB1086" s="15">
        <v>60.5</v>
      </c>
    </row>
    <row r="1087" spans="1:28" ht="15" customHeight="1" x14ac:dyDescent="0.3">
      <c r="A1087" s="15" t="s">
        <v>1215</v>
      </c>
      <c r="B1087" s="15" t="s">
        <v>122</v>
      </c>
      <c r="C1087" s="15" t="s">
        <v>110</v>
      </c>
      <c r="D1087" s="15" t="s">
        <v>130</v>
      </c>
      <c r="E1087" s="15" t="s">
        <v>112</v>
      </c>
      <c r="F1087" s="15">
        <v>12.22</v>
      </c>
      <c r="G1087" s="15">
        <v>99.1</v>
      </c>
      <c r="H1087" s="15">
        <v>26.3</v>
      </c>
      <c r="I1087" s="15">
        <v>63.9</v>
      </c>
      <c r="J1087" s="15">
        <v>6.5</v>
      </c>
      <c r="K1087" s="15">
        <v>6.23</v>
      </c>
      <c r="L1087" s="15">
        <v>20.3</v>
      </c>
      <c r="M1087" s="15">
        <v>154</v>
      </c>
      <c r="N1087" s="15">
        <v>50.4</v>
      </c>
      <c r="O1087" s="15">
        <v>90.4</v>
      </c>
      <c r="P1087" s="15" t="s">
        <v>102</v>
      </c>
      <c r="Q1087" s="15">
        <v>180.5</v>
      </c>
      <c r="R1087" s="15">
        <v>5.88</v>
      </c>
      <c r="S1087" s="15">
        <v>0.75</v>
      </c>
      <c r="T1087" s="15">
        <v>1.2</v>
      </c>
      <c r="U1087" s="15">
        <v>14.66</v>
      </c>
      <c r="V1087" s="15">
        <v>59780</v>
      </c>
      <c r="W1087" s="15">
        <v>816272</v>
      </c>
      <c r="X1087" s="15">
        <v>876375</v>
      </c>
      <c r="Y1087" s="15">
        <v>60103</v>
      </c>
      <c r="Z1087" s="15">
        <v>7636</v>
      </c>
      <c r="AA1087" s="15">
        <v>1.92</v>
      </c>
      <c r="AB1087" s="15">
        <v>34.4</v>
      </c>
    </row>
    <row r="1088" spans="1:28" ht="15" customHeight="1" x14ac:dyDescent="0.3">
      <c r="A1088" s="15" t="s">
        <v>1216</v>
      </c>
      <c r="B1088" s="15" t="s">
        <v>104</v>
      </c>
      <c r="C1088" s="15" t="s">
        <v>170</v>
      </c>
      <c r="D1088" s="15" t="s">
        <v>115</v>
      </c>
      <c r="E1088" s="15" t="s">
        <v>112</v>
      </c>
      <c r="F1088" s="15">
        <v>10.34</v>
      </c>
      <c r="G1088" s="15">
        <v>367.1</v>
      </c>
      <c r="H1088" s="15">
        <v>19.600000000000001</v>
      </c>
      <c r="I1088" s="15">
        <v>43.7</v>
      </c>
      <c r="J1088" s="15">
        <v>6.4</v>
      </c>
      <c r="K1088" s="15">
        <v>6.33</v>
      </c>
      <c r="L1088" s="15">
        <v>30.5</v>
      </c>
      <c r="M1088" s="15">
        <v>137.9</v>
      </c>
      <c r="N1088" s="15">
        <v>74.599999999999994</v>
      </c>
      <c r="O1088" s="15">
        <v>118.3</v>
      </c>
      <c r="P1088" s="15" t="s">
        <v>102</v>
      </c>
      <c r="Q1088" s="15">
        <v>145.19999999999999</v>
      </c>
      <c r="R1088" s="15">
        <v>6.05</v>
      </c>
      <c r="S1088" s="15">
        <v>0.86</v>
      </c>
      <c r="T1088" s="15">
        <v>2.81</v>
      </c>
      <c r="U1088" s="15">
        <v>29.06</v>
      </c>
      <c r="V1088" s="15">
        <v>20151</v>
      </c>
      <c r="W1088" s="15">
        <v>724665</v>
      </c>
      <c r="X1088" s="15">
        <v>585588</v>
      </c>
      <c r="Y1088" s="15">
        <v>-139077</v>
      </c>
      <c r="Z1088" s="15">
        <v>12856</v>
      </c>
      <c r="AA1088" s="15">
        <v>2.2599999999999998</v>
      </c>
      <c r="AB1088" s="15">
        <v>32.700000000000003</v>
      </c>
    </row>
    <row r="1089" spans="1:28" ht="15" customHeight="1" x14ac:dyDescent="0.3">
      <c r="A1089" s="15" t="s">
        <v>1217</v>
      </c>
      <c r="B1089" s="15" t="s">
        <v>98</v>
      </c>
      <c r="C1089" s="15" t="s">
        <v>129</v>
      </c>
      <c r="D1089" s="15" t="s">
        <v>115</v>
      </c>
      <c r="E1089" s="15" t="s">
        <v>112</v>
      </c>
      <c r="F1089" s="15">
        <v>4.18</v>
      </c>
      <c r="G1089" s="15">
        <v>250.7</v>
      </c>
      <c r="H1089" s="15">
        <v>21.3</v>
      </c>
      <c r="I1089" s="15">
        <v>61.7</v>
      </c>
      <c r="J1089" s="15">
        <v>7.5</v>
      </c>
      <c r="K1089" s="15">
        <v>6.95</v>
      </c>
      <c r="L1089" s="15">
        <v>19.600000000000001</v>
      </c>
      <c r="M1089" s="15">
        <v>123.9</v>
      </c>
      <c r="N1089" s="15">
        <v>54.2</v>
      </c>
      <c r="O1089" s="15">
        <v>122.2</v>
      </c>
      <c r="P1089" s="15" t="s">
        <v>107</v>
      </c>
      <c r="Q1089" s="15">
        <v>192.3</v>
      </c>
      <c r="R1089" s="15">
        <v>2.2599999999999998</v>
      </c>
      <c r="S1089" s="15">
        <v>0.83</v>
      </c>
      <c r="T1089" s="15">
        <v>2.1800000000000002</v>
      </c>
      <c r="U1089" s="15">
        <v>9.11</v>
      </c>
      <c r="V1089" s="15">
        <v>26102</v>
      </c>
      <c r="W1089" s="15">
        <v>261102</v>
      </c>
      <c r="X1089" s="15">
        <v>237789</v>
      </c>
      <c r="Y1089" s="15">
        <v>-23313</v>
      </c>
      <c r="Z1089" s="15">
        <v>9115</v>
      </c>
      <c r="AA1089" s="15">
        <v>0.999</v>
      </c>
      <c r="AB1089" s="15">
        <v>50.6</v>
      </c>
    </row>
    <row r="1090" spans="1:28" ht="15" customHeight="1" x14ac:dyDescent="0.3">
      <c r="A1090" s="15" t="s">
        <v>1218</v>
      </c>
      <c r="B1090" s="15" t="s">
        <v>122</v>
      </c>
      <c r="C1090" s="15" t="s">
        <v>99</v>
      </c>
      <c r="D1090" s="15" t="s">
        <v>130</v>
      </c>
      <c r="E1090" s="15" t="s">
        <v>101</v>
      </c>
      <c r="F1090" s="15">
        <v>0.61</v>
      </c>
      <c r="G1090" s="15">
        <v>905.1</v>
      </c>
      <c r="H1090" s="15">
        <v>31</v>
      </c>
      <c r="I1090" s="15">
        <v>83.1</v>
      </c>
      <c r="J1090" s="15">
        <v>7.1</v>
      </c>
      <c r="K1090" s="15">
        <v>6.3</v>
      </c>
      <c r="L1090" s="15">
        <v>30.1</v>
      </c>
      <c r="M1090" s="15">
        <v>165</v>
      </c>
      <c r="N1090" s="15">
        <v>50.4</v>
      </c>
      <c r="O1090" s="15">
        <v>113.2</v>
      </c>
      <c r="P1090" s="15" t="s">
        <v>102</v>
      </c>
      <c r="Q1090" s="15">
        <v>220.7</v>
      </c>
      <c r="R1090" s="15">
        <v>3.91</v>
      </c>
      <c r="S1090" s="15">
        <v>0.69</v>
      </c>
      <c r="T1090" s="15">
        <v>1.94</v>
      </c>
      <c r="U1090" s="15">
        <v>1.18</v>
      </c>
      <c r="V1090" s="15">
        <v>61002</v>
      </c>
      <c r="W1090" s="15">
        <v>40825</v>
      </c>
      <c r="X1090" s="15">
        <v>71982</v>
      </c>
      <c r="Y1090" s="15">
        <v>31157</v>
      </c>
      <c r="Z1090" s="15">
        <v>440</v>
      </c>
      <c r="AA1090" s="15">
        <v>2.6819999999999999</v>
      </c>
      <c r="AB1090" s="15">
        <v>55</v>
      </c>
    </row>
    <row r="1091" spans="1:28" ht="15" customHeight="1" x14ac:dyDescent="0.3">
      <c r="A1091" s="15" t="s">
        <v>1219</v>
      </c>
      <c r="B1091" s="15" t="s">
        <v>104</v>
      </c>
      <c r="C1091" s="15" t="s">
        <v>119</v>
      </c>
      <c r="D1091" s="15" t="s">
        <v>177</v>
      </c>
      <c r="E1091" s="15" t="s">
        <v>112</v>
      </c>
      <c r="F1091" s="15">
        <v>7.05</v>
      </c>
      <c r="G1091" s="15">
        <v>195.2</v>
      </c>
      <c r="H1091" s="15">
        <v>26.6</v>
      </c>
      <c r="I1091" s="15">
        <v>62.7</v>
      </c>
      <c r="J1091" s="15">
        <v>8.4</v>
      </c>
      <c r="K1091" s="15">
        <v>6.54</v>
      </c>
      <c r="L1091" s="15">
        <v>28.5</v>
      </c>
      <c r="M1091" s="15">
        <v>74.599999999999994</v>
      </c>
      <c r="N1091" s="15">
        <v>15</v>
      </c>
      <c r="O1091" s="15">
        <v>135.9</v>
      </c>
      <c r="P1091" s="15" t="s">
        <v>127</v>
      </c>
      <c r="Q1091" s="15">
        <v>193.9</v>
      </c>
      <c r="R1091" s="15">
        <v>4.13</v>
      </c>
      <c r="S1091" s="15">
        <v>0.99</v>
      </c>
      <c r="T1091" s="15">
        <v>44.19</v>
      </c>
      <c r="U1091" s="15">
        <v>311.54000000000002</v>
      </c>
      <c r="V1091" s="15">
        <v>3357</v>
      </c>
      <c r="W1091" s="15">
        <v>556453</v>
      </c>
      <c r="X1091" s="15">
        <v>1045840</v>
      </c>
      <c r="Y1091" s="15">
        <v>489387</v>
      </c>
      <c r="Z1091" s="15">
        <v>10925</v>
      </c>
      <c r="AA1091" s="15">
        <v>28.515999999999998</v>
      </c>
      <c r="AB1091" s="15">
        <v>45.6</v>
      </c>
    </row>
    <row r="1092" spans="1:28" ht="15" customHeight="1" x14ac:dyDescent="0.3">
      <c r="A1092" s="15" t="s">
        <v>1220</v>
      </c>
      <c r="B1092" s="15" t="s">
        <v>104</v>
      </c>
      <c r="C1092" s="15" t="s">
        <v>114</v>
      </c>
      <c r="D1092" s="15" t="s">
        <v>106</v>
      </c>
      <c r="E1092" s="15" t="s">
        <v>112</v>
      </c>
      <c r="F1092" s="15">
        <v>13.28</v>
      </c>
      <c r="G1092" s="15">
        <v>359.9</v>
      </c>
      <c r="H1092" s="15">
        <v>25.6</v>
      </c>
      <c r="I1092" s="15">
        <v>60</v>
      </c>
      <c r="J1092" s="15">
        <v>6.9</v>
      </c>
      <c r="K1092" s="15">
        <v>7.31</v>
      </c>
      <c r="L1092" s="15">
        <v>28.5</v>
      </c>
      <c r="M1092" s="15">
        <v>139.5</v>
      </c>
      <c r="N1092" s="15">
        <v>67.099999999999994</v>
      </c>
      <c r="O1092" s="15">
        <v>119.1</v>
      </c>
      <c r="P1092" s="15" t="s">
        <v>107</v>
      </c>
      <c r="Q1092" s="15">
        <v>193.7</v>
      </c>
      <c r="R1092" s="15">
        <v>6.23</v>
      </c>
      <c r="S1092" s="15">
        <v>0.78</v>
      </c>
      <c r="T1092" s="15">
        <v>1.83</v>
      </c>
      <c r="U1092" s="15">
        <v>24.3</v>
      </c>
      <c r="V1092" s="15">
        <v>20595</v>
      </c>
      <c r="W1092" s="15">
        <v>837053</v>
      </c>
      <c r="X1092" s="15">
        <v>500458</v>
      </c>
      <c r="Y1092" s="15">
        <v>-336595</v>
      </c>
      <c r="Z1092" s="15">
        <v>12055</v>
      </c>
      <c r="AA1092" s="15">
        <v>2.016</v>
      </c>
      <c r="AB1092" s="15">
        <v>33.799999999999997</v>
      </c>
    </row>
    <row r="1093" spans="1:28" ht="15" customHeight="1" x14ac:dyDescent="0.3">
      <c r="A1093" s="15" t="s">
        <v>1221</v>
      </c>
      <c r="B1093" s="15" t="s">
        <v>137</v>
      </c>
      <c r="C1093" s="15" t="s">
        <v>119</v>
      </c>
      <c r="D1093" s="15" t="s">
        <v>132</v>
      </c>
      <c r="E1093" s="15" t="s">
        <v>112</v>
      </c>
      <c r="F1093" s="15">
        <v>12.31</v>
      </c>
      <c r="G1093" s="15">
        <v>471.1</v>
      </c>
      <c r="H1093" s="15">
        <v>24.3</v>
      </c>
      <c r="I1093" s="15">
        <v>57.3</v>
      </c>
      <c r="J1093" s="15">
        <v>6.5</v>
      </c>
      <c r="K1093" s="15">
        <v>6.36</v>
      </c>
      <c r="L1093" s="15">
        <v>30.2</v>
      </c>
      <c r="M1093" s="15">
        <v>141.4</v>
      </c>
      <c r="N1093" s="15">
        <v>64.099999999999994</v>
      </c>
      <c r="O1093" s="15">
        <v>102.1</v>
      </c>
      <c r="P1093" s="15" t="s">
        <v>107</v>
      </c>
      <c r="Q1093" s="15">
        <v>180.2</v>
      </c>
      <c r="R1093" s="15">
        <v>3.55</v>
      </c>
      <c r="S1093" s="15">
        <v>0.65</v>
      </c>
      <c r="T1093" s="15">
        <v>1.7</v>
      </c>
      <c r="U1093" s="15">
        <v>20.93</v>
      </c>
      <c r="V1093" s="15">
        <v>120569</v>
      </c>
      <c r="W1093" s="15">
        <v>856215</v>
      </c>
      <c r="X1093" s="15">
        <v>2523509</v>
      </c>
      <c r="Y1093" s="15">
        <v>1667294</v>
      </c>
      <c r="Z1093" s="15">
        <v>8330</v>
      </c>
      <c r="AA1093" s="15">
        <v>2.5129999999999999</v>
      </c>
      <c r="AB1093" s="15">
        <v>42.2</v>
      </c>
    </row>
    <row r="1094" spans="1:28" ht="15" customHeight="1" x14ac:dyDescent="0.3">
      <c r="A1094" s="15" t="s">
        <v>1222</v>
      </c>
      <c r="B1094" s="15" t="s">
        <v>137</v>
      </c>
      <c r="C1094" s="15" t="s">
        <v>114</v>
      </c>
      <c r="D1094" s="15" t="s">
        <v>177</v>
      </c>
      <c r="E1094" s="15" t="s">
        <v>112</v>
      </c>
      <c r="F1094" s="15">
        <v>12.79</v>
      </c>
      <c r="G1094" s="15">
        <v>317.2</v>
      </c>
      <c r="H1094" s="15">
        <v>19.2</v>
      </c>
      <c r="I1094" s="15">
        <v>64.599999999999994</v>
      </c>
      <c r="J1094" s="15">
        <v>7.9</v>
      </c>
      <c r="K1094" s="15">
        <v>7.28</v>
      </c>
      <c r="L1094" s="15">
        <v>29.2</v>
      </c>
      <c r="M1094" s="15">
        <v>129.6</v>
      </c>
      <c r="N1094" s="15">
        <v>56.4</v>
      </c>
      <c r="O1094" s="15">
        <v>91.7</v>
      </c>
      <c r="P1094" s="15" t="s">
        <v>107</v>
      </c>
      <c r="Q1094" s="15">
        <v>181.6</v>
      </c>
      <c r="R1094" s="15">
        <v>6.69</v>
      </c>
      <c r="S1094" s="15">
        <v>0.82</v>
      </c>
      <c r="T1094" s="15">
        <v>32.24</v>
      </c>
      <c r="U1094" s="15">
        <v>412.35</v>
      </c>
      <c r="V1094" s="15">
        <v>3098</v>
      </c>
      <c r="W1094" s="15">
        <v>997501</v>
      </c>
      <c r="X1094" s="15">
        <v>1277460</v>
      </c>
      <c r="Y1094" s="15">
        <v>279959</v>
      </c>
      <c r="Z1094" s="15">
        <v>29011</v>
      </c>
      <c r="AA1094" s="15">
        <v>14.214</v>
      </c>
      <c r="AB1094" s="15">
        <v>46.7</v>
      </c>
    </row>
    <row r="1095" spans="1:28" ht="15" customHeight="1" x14ac:dyDescent="0.3">
      <c r="A1095" s="15" t="s">
        <v>1223</v>
      </c>
      <c r="B1095" s="15" t="s">
        <v>118</v>
      </c>
      <c r="C1095" s="15" t="s">
        <v>99</v>
      </c>
      <c r="D1095" s="15" t="s">
        <v>100</v>
      </c>
      <c r="E1095" s="15" t="s">
        <v>112</v>
      </c>
      <c r="F1095" s="15">
        <v>10.029999999999999</v>
      </c>
      <c r="G1095" s="15">
        <v>586.4</v>
      </c>
      <c r="H1095" s="15">
        <v>22.9</v>
      </c>
      <c r="I1095" s="15">
        <v>68.3</v>
      </c>
      <c r="J1095" s="15">
        <v>8.6</v>
      </c>
      <c r="K1095" s="15">
        <v>7.23</v>
      </c>
      <c r="L1095" s="15">
        <v>24.9</v>
      </c>
      <c r="M1095" s="15">
        <v>135.6</v>
      </c>
      <c r="N1095" s="15">
        <v>45.4</v>
      </c>
      <c r="O1095" s="15">
        <v>30</v>
      </c>
      <c r="P1095" s="15" t="s">
        <v>107</v>
      </c>
      <c r="Q1095" s="15">
        <v>256</v>
      </c>
      <c r="R1095" s="15">
        <v>1.1599999999999999</v>
      </c>
      <c r="S1095" s="15">
        <v>0.81</v>
      </c>
      <c r="T1095" s="15">
        <v>2.37</v>
      </c>
      <c r="U1095" s="15">
        <v>23.77</v>
      </c>
      <c r="V1095" s="15">
        <v>25127</v>
      </c>
      <c r="W1095" s="15">
        <v>676529</v>
      </c>
      <c r="X1095" s="15">
        <v>597269</v>
      </c>
      <c r="Y1095" s="15">
        <v>-79260</v>
      </c>
      <c r="Z1095" s="15">
        <v>5620</v>
      </c>
      <c r="AA1095" s="15">
        <v>4.2300000000000004</v>
      </c>
      <c r="AB1095" s="15">
        <v>70.400000000000006</v>
      </c>
    </row>
    <row r="1096" spans="1:28" ht="15" customHeight="1" x14ac:dyDescent="0.3">
      <c r="A1096" s="15" t="s">
        <v>1224</v>
      </c>
      <c r="B1096" s="15" t="s">
        <v>137</v>
      </c>
      <c r="C1096" s="15" t="s">
        <v>170</v>
      </c>
      <c r="D1096" s="15" t="s">
        <v>111</v>
      </c>
      <c r="E1096" s="15" t="s">
        <v>112</v>
      </c>
      <c r="F1096" s="15">
        <v>7.58</v>
      </c>
      <c r="G1096" s="15">
        <v>417.9</v>
      </c>
      <c r="H1096" s="15">
        <v>21</v>
      </c>
      <c r="I1096" s="15">
        <v>62.7</v>
      </c>
      <c r="J1096" s="15">
        <v>7.9</v>
      </c>
      <c r="K1096" s="15">
        <v>6.2</v>
      </c>
      <c r="L1096" s="15">
        <v>21.4</v>
      </c>
      <c r="M1096" s="15">
        <v>150.69999999999999</v>
      </c>
      <c r="N1096" s="15">
        <v>81.900000000000006</v>
      </c>
      <c r="O1096" s="15">
        <v>132.5</v>
      </c>
      <c r="P1096" s="15" t="s">
        <v>107</v>
      </c>
      <c r="Q1096" s="15">
        <v>175.7</v>
      </c>
      <c r="R1096" s="15">
        <v>8.76</v>
      </c>
      <c r="S1096" s="15">
        <v>0.91</v>
      </c>
      <c r="T1096" s="15">
        <v>1</v>
      </c>
      <c r="U1096" s="15">
        <v>7.58</v>
      </c>
      <c r="V1096" s="15">
        <v>85664</v>
      </c>
      <c r="W1096" s="15">
        <v>564198</v>
      </c>
      <c r="X1096" s="15">
        <v>649333</v>
      </c>
      <c r="Y1096" s="15">
        <v>85135</v>
      </c>
      <c r="Z1096" s="15">
        <v>3514</v>
      </c>
      <c r="AA1096" s="15">
        <v>2.157</v>
      </c>
      <c r="AB1096" s="15">
        <v>14.7</v>
      </c>
    </row>
    <row r="1097" spans="1:28" ht="15" customHeight="1" x14ac:dyDescent="0.3">
      <c r="A1097" s="15" t="s">
        <v>1225</v>
      </c>
      <c r="B1097" s="15" t="s">
        <v>118</v>
      </c>
      <c r="C1097" s="15" t="s">
        <v>99</v>
      </c>
      <c r="D1097" s="15" t="s">
        <v>130</v>
      </c>
      <c r="E1097" s="15" t="s">
        <v>101</v>
      </c>
      <c r="F1097" s="15">
        <v>6.44</v>
      </c>
      <c r="G1097" s="15">
        <v>976.7</v>
      </c>
      <c r="H1097" s="15">
        <v>26.5</v>
      </c>
      <c r="I1097" s="15">
        <v>79</v>
      </c>
      <c r="J1097" s="15">
        <v>6.8</v>
      </c>
      <c r="K1097" s="15">
        <v>7.05</v>
      </c>
      <c r="L1097" s="15">
        <v>30.7</v>
      </c>
      <c r="M1097" s="15">
        <v>117.6</v>
      </c>
      <c r="N1097" s="15">
        <v>62.8</v>
      </c>
      <c r="O1097" s="15">
        <v>139.19999999999999</v>
      </c>
      <c r="P1097" s="15" t="s">
        <v>102</v>
      </c>
      <c r="Q1097" s="15">
        <v>288.10000000000002</v>
      </c>
      <c r="R1097" s="15">
        <v>4.18</v>
      </c>
      <c r="S1097" s="15">
        <v>0.79</v>
      </c>
      <c r="T1097" s="15">
        <v>2.19</v>
      </c>
      <c r="U1097" s="15">
        <v>14.1</v>
      </c>
      <c r="V1097" s="15">
        <v>65263</v>
      </c>
      <c r="W1097" s="15">
        <v>491558</v>
      </c>
      <c r="X1097" s="15">
        <v>920208</v>
      </c>
      <c r="Y1097" s="15">
        <v>428650</v>
      </c>
      <c r="Z1097" s="15">
        <v>4483</v>
      </c>
      <c r="AA1097" s="15">
        <v>3.145</v>
      </c>
      <c r="AB1097" s="15">
        <v>62.5</v>
      </c>
    </row>
    <row r="1098" spans="1:28" ht="15" customHeight="1" x14ac:dyDescent="0.3">
      <c r="A1098" s="15" t="s">
        <v>1226</v>
      </c>
      <c r="B1098" s="15" t="s">
        <v>146</v>
      </c>
      <c r="C1098" s="15" t="s">
        <v>152</v>
      </c>
      <c r="D1098" s="15" t="s">
        <v>130</v>
      </c>
      <c r="E1098" s="15" t="s">
        <v>112</v>
      </c>
      <c r="F1098" s="15">
        <v>14.36</v>
      </c>
      <c r="G1098" s="15">
        <v>215.8</v>
      </c>
      <c r="H1098" s="15">
        <v>25.7</v>
      </c>
      <c r="I1098" s="15">
        <v>57.3</v>
      </c>
      <c r="J1098" s="15">
        <v>9.1</v>
      </c>
      <c r="K1098" s="15">
        <v>6.4</v>
      </c>
      <c r="L1098" s="15">
        <v>18.600000000000001</v>
      </c>
      <c r="M1098" s="15">
        <v>117.6</v>
      </c>
      <c r="N1098" s="15">
        <v>43.6</v>
      </c>
      <c r="O1098" s="15">
        <v>110.2</v>
      </c>
      <c r="P1098" s="15" t="s">
        <v>107</v>
      </c>
      <c r="Q1098" s="15">
        <v>132.80000000000001</v>
      </c>
      <c r="R1098" s="15">
        <v>7.37</v>
      </c>
      <c r="S1098" s="15">
        <v>0.98</v>
      </c>
      <c r="T1098" s="15">
        <v>1.4</v>
      </c>
      <c r="U1098" s="15">
        <v>20.100000000000001</v>
      </c>
      <c r="V1098" s="15">
        <v>73046</v>
      </c>
      <c r="W1098" s="15">
        <v>995381</v>
      </c>
      <c r="X1098" s="15">
        <v>1468225</v>
      </c>
      <c r="Y1098" s="15">
        <v>472844</v>
      </c>
      <c r="Z1098" s="15">
        <v>12946</v>
      </c>
      <c r="AA1098" s="15">
        <v>1.5529999999999999</v>
      </c>
      <c r="AB1098" s="15">
        <v>35.799999999999997</v>
      </c>
    </row>
    <row r="1099" spans="1:28" ht="15" customHeight="1" x14ac:dyDescent="0.3">
      <c r="A1099" s="15" t="s">
        <v>1227</v>
      </c>
      <c r="B1099" s="15" t="s">
        <v>98</v>
      </c>
      <c r="C1099" s="15" t="s">
        <v>134</v>
      </c>
      <c r="D1099" s="15" t="s">
        <v>144</v>
      </c>
      <c r="E1099" s="15" t="s">
        <v>101</v>
      </c>
      <c r="F1099" s="15">
        <v>3.19</v>
      </c>
      <c r="G1099" s="15">
        <v>943.3</v>
      </c>
      <c r="H1099" s="15">
        <v>33</v>
      </c>
      <c r="I1099" s="15">
        <v>69.8</v>
      </c>
      <c r="J1099" s="15">
        <v>7.4</v>
      </c>
      <c r="K1099" s="15">
        <v>6.43</v>
      </c>
      <c r="L1099" s="15">
        <v>29.4</v>
      </c>
      <c r="M1099" s="15">
        <v>74.8</v>
      </c>
      <c r="N1099" s="15">
        <v>56.9</v>
      </c>
      <c r="O1099" s="15">
        <v>109.1</v>
      </c>
      <c r="P1099" s="15" t="s">
        <v>127</v>
      </c>
      <c r="Q1099" s="15">
        <v>253.3</v>
      </c>
      <c r="R1099" s="15">
        <v>8.36</v>
      </c>
      <c r="S1099" s="15">
        <v>0.87</v>
      </c>
      <c r="T1099" s="15">
        <v>1.37</v>
      </c>
      <c r="U1099" s="15">
        <v>4.37</v>
      </c>
      <c r="V1099" s="15">
        <v>69542</v>
      </c>
      <c r="W1099" s="15">
        <v>222519</v>
      </c>
      <c r="X1099" s="15">
        <v>303899</v>
      </c>
      <c r="Y1099" s="15">
        <v>81380</v>
      </c>
      <c r="Z1099" s="15">
        <v>1487</v>
      </c>
      <c r="AA1099" s="15">
        <v>2.9390000000000001</v>
      </c>
      <c r="AB1099" s="15">
        <v>37</v>
      </c>
    </row>
    <row r="1100" spans="1:28" ht="15" customHeight="1" x14ac:dyDescent="0.3">
      <c r="A1100" s="15" t="s">
        <v>1228</v>
      </c>
      <c r="B1100" s="15" t="s">
        <v>109</v>
      </c>
      <c r="C1100" s="15" t="s">
        <v>119</v>
      </c>
      <c r="D1100" s="15" t="s">
        <v>144</v>
      </c>
      <c r="E1100" s="15" t="s">
        <v>101</v>
      </c>
      <c r="F1100" s="15">
        <v>14.19</v>
      </c>
      <c r="G1100" s="15">
        <v>986.9</v>
      </c>
      <c r="H1100" s="15">
        <v>31.2</v>
      </c>
      <c r="I1100" s="15">
        <v>51.5</v>
      </c>
      <c r="J1100" s="15">
        <v>7.2</v>
      </c>
      <c r="K1100" s="15">
        <v>6.53</v>
      </c>
      <c r="L1100" s="15">
        <v>28.6</v>
      </c>
      <c r="M1100" s="15">
        <v>134.5</v>
      </c>
      <c r="N1100" s="15">
        <v>77.5</v>
      </c>
      <c r="O1100" s="15">
        <v>126.7</v>
      </c>
      <c r="P1100" s="15" t="s">
        <v>107</v>
      </c>
      <c r="Q1100" s="15">
        <v>256.3</v>
      </c>
      <c r="R1100" s="15">
        <v>5.54</v>
      </c>
      <c r="S1100" s="15">
        <v>0.75</v>
      </c>
      <c r="T1100" s="15">
        <v>1.76</v>
      </c>
      <c r="U1100" s="15">
        <v>24.97</v>
      </c>
      <c r="V1100" s="15">
        <v>54512</v>
      </c>
      <c r="W1100" s="15">
        <v>1076788</v>
      </c>
      <c r="X1100" s="15">
        <v>1361165</v>
      </c>
      <c r="Y1100" s="15">
        <v>284377</v>
      </c>
      <c r="Z1100" s="15">
        <v>9288</v>
      </c>
      <c r="AA1100" s="15">
        <v>2.6880000000000002</v>
      </c>
      <c r="AB1100" s="15">
        <v>43</v>
      </c>
    </row>
    <row r="1101" spans="1:28" ht="15" customHeight="1" x14ac:dyDescent="0.3">
      <c r="A1101" s="15" t="s">
        <v>1229</v>
      </c>
      <c r="B1101" s="15" t="s">
        <v>122</v>
      </c>
      <c r="C1101" s="15" t="s">
        <v>134</v>
      </c>
      <c r="D1101" s="15" t="s">
        <v>106</v>
      </c>
      <c r="E1101" s="15" t="s">
        <v>112</v>
      </c>
      <c r="F1101" s="15">
        <v>5.09</v>
      </c>
      <c r="G1101" s="15">
        <v>537.70000000000005</v>
      </c>
      <c r="H1101" s="15">
        <v>26.5</v>
      </c>
      <c r="I1101" s="15">
        <v>44.3</v>
      </c>
      <c r="J1101" s="15">
        <v>6.6</v>
      </c>
      <c r="K1101" s="15">
        <v>6.35</v>
      </c>
      <c r="L1101" s="15">
        <v>25.1</v>
      </c>
      <c r="M1101" s="15">
        <v>149.6</v>
      </c>
      <c r="N1101" s="15">
        <v>52</v>
      </c>
      <c r="O1101" s="15">
        <v>122.5</v>
      </c>
      <c r="P1101" s="15" t="s">
        <v>116</v>
      </c>
      <c r="Q1101" s="15">
        <v>283.3</v>
      </c>
      <c r="R1101" s="15">
        <v>4.62</v>
      </c>
      <c r="S1101" s="15">
        <v>0.96</v>
      </c>
      <c r="T1101" s="15">
        <v>3.55</v>
      </c>
      <c r="U1101" s="15">
        <v>18.07</v>
      </c>
      <c r="V1101" s="15">
        <v>22625</v>
      </c>
      <c r="W1101" s="15">
        <v>404781</v>
      </c>
      <c r="X1101" s="15">
        <v>408834</v>
      </c>
      <c r="Y1101" s="15">
        <v>4053</v>
      </c>
      <c r="Z1101" s="15">
        <v>1821</v>
      </c>
      <c r="AA1101" s="15">
        <v>9.923</v>
      </c>
      <c r="AB1101" s="15">
        <v>43.8</v>
      </c>
    </row>
    <row r="1102" spans="1:28" ht="15" customHeight="1" x14ac:dyDescent="0.3">
      <c r="A1102" s="15" t="s">
        <v>1230</v>
      </c>
      <c r="B1102" s="15" t="s">
        <v>98</v>
      </c>
      <c r="C1102" s="15" t="s">
        <v>152</v>
      </c>
      <c r="D1102" s="15" t="s">
        <v>106</v>
      </c>
      <c r="E1102" s="15" t="s">
        <v>101</v>
      </c>
      <c r="F1102" s="15">
        <v>14.79</v>
      </c>
      <c r="G1102" s="15">
        <v>980.5</v>
      </c>
      <c r="H1102" s="15">
        <v>29.5</v>
      </c>
      <c r="I1102" s="15">
        <v>59</v>
      </c>
      <c r="J1102" s="15">
        <v>7</v>
      </c>
      <c r="K1102" s="15">
        <v>6.83</v>
      </c>
      <c r="L1102" s="15">
        <v>22.6</v>
      </c>
      <c r="M1102" s="15">
        <v>120.2</v>
      </c>
      <c r="N1102" s="15">
        <v>67.2</v>
      </c>
      <c r="O1102" s="15">
        <v>94.1</v>
      </c>
      <c r="P1102" s="15" t="s">
        <v>102</v>
      </c>
      <c r="Q1102" s="15">
        <v>220.3</v>
      </c>
      <c r="R1102" s="15">
        <v>2.4900000000000002</v>
      </c>
      <c r="S1102" s="15">
        <v>0.73</v>
      </c>
      <c r="T1102" s="15">
        <v>4.7</v>
      </c>
      <c r="U1102" s="15">
        <v>69.510000000000005</v>
      </c>
      <c r="V1102" s="15">
        <v>19245</v>
      </c>
      <c r="W1102" s="15">
        <v>867065</v>
      </c>
      <c r="X1102" s="15">
        <v>1337720</v>
      </c>
      <c r="Y1102" s="15">
        <v>470655</v>
      </c>
      <c r="Z1102" s="15">
        <v>7889</v>
      </c>
      <c r="AA1102" s="15">
        <v>8.8109999999999999</v>
      </c>
      <c r="AB1102" s="15">
        <v>56.2</v>
      </c>
    </row>
    <row r="1103" spans="1:28" ht="15" customHeight="1" x14ac:dyDescent="0.3">
      <c r="A1103" s="15" t="s">
        <v>1231</v>
      </c>
      <c r="B1103" s="15" t="s">
        <v>126</v>
      </c>
      <c r="C1103" s="15" t="s">
        <v>152</v>
      </c>
      <c r="D1103" s="15" t="s">
        <v>100</v>
      </c>
      <c r="E1103" s="15" t="s">
        <v>112</v>
      </c>
      <c r="F1103" s="15">
        <v>9.5</v>
      </c>
      <c r="G1103" s="15">
        <v>859.7</v>
      </c>
      <c r="H1103" s="15">
        <v>21.4</v>
      </c>
      <c r="I1103" s="15">
        <v>66.900000000000006</v>
      </c>
      <c r="J1103" s="15">
        <v>7.7</v>
      </c>
      <c r="K1103" s="15">
        <v>5.63</v>
      </c>
      <c r="L1103" s="15">
        <v>20.399999999999999</v>
      </c>
      <c r="M1103" s="15">
        <v>100.3</v>
      </c>
      <c r="N1103" s="15">
        <v>52.4</v>
      </c>
      <c r="O1103" s="15">
        <v>126.8</v>
      </c>
      <c r="P1103" s="15" t="s">
        <v>107</v>
      </c>
      <c r="Q1103" s="15">
        <v>108.8</v>
      </c>
      <c r="R1103" s="15">
        <v>3.99</v>
      </c>
      <c r="S1103" s="15">
        <v>0.83</v>
      </c>
      <c r="T1103" s="15">
        <v>0.75</v>
      </c>
      <c r="U1103" s="15">
        <v>7.12</v>
      </c>
      <c r="V1103" s="15">
        <v>25273</v>
      </c>
      <c r="W1103" s="15">
        <v>615830</v>
      </c>
      <c r="X1103" s="15">
        <v>179944</v>
      </c>
      <c r="Y1103" s="15">
        <v>-435886</v>
      </c>
      <c r="Z1103" s="15">
        <v>6805</v>
      </c>
      <c r="AA1103" s="15">
        <v>1.046</v>
      </c>
      <c r="AB1103" s="15">
        <v>53.6</v>
      </c>
    </row>
    <row r="1104" spans="1:28" ht="15" customHeight="1" x14ac:dyDescent="0.3">
      <c r="A1104" s="15" t="s">
        <v>1232</v>
      </c>
      <c r="B1104" s="15" t="s">
        <v>137</v>
      </c>
      <c r="C1104" s="15" t="s">
        <v>134</v>
      </c>
      <c r="D1104" s="15" t="s">
        <v>100</v>
      </c>
      <c r="E1104" s="15" t="s">
        <v>120</v>
      </c>
      <c r="F1104" s="15">
        <v>2.63</v>
      </c>
      <c r="G1104" s="15">
        <v>80</v>
      </c>
      <c r="H1104" s="15">
        <v>26.7</v>
      </c>
      <c r="I1104" s="15">
        <v>26.7</v>
      </c>
      <c r="J1104" s="15">
        <v>7.3</v>
      </c>
      <c r="K1104" s="15">
        <v>6.14</v>
      </c>
      <c r="L1104" s="15">
        <v>12.1</v>
      </c>
      <c r="M1104" s="15">
        <v>81.599999999999994</v>
      </c>
      <c r="N1104" s="15">
        <v>72.099999999999994</v>
      </c>
      <c r="O1104" s="15">
        <v>109.3</v>
      </c>
      <c r="P1104" s="15" t="s">
        <v>116</v>
      </c>
      <c r="Q1104" s="15">
        <v>184.8</v>
      </c>
      <c r="R1104" s="15">
        <v>5.91</v>
      </c>
      <c r="S1104" s="15">
        <v>0.67</v>
      </c>
      <c r="T1104" s="15">
        <v>1.22</v>
      </c>
      <c r="U1104" s="15">
        <v>3.21</v>
      </c>
      <c r="V1104" s="15">
        <v>23973</v>
      </c>
      <c r="W1104" s="15">
        <v>180919</v>
      </c>
      <c r="X1104" s="15">
        <v>76953</v>
      </c>
      <c r="Y1104" s="15">
        <v>-103966</v>
      </c>
      <c r="Z1104" s="15">
        <v>825</v>
      </c>
      <c r="AA1104" s="15">
        <v>3.891</v>
      </c>
      <c r="AB1104" s="15">
        <v>21.2</v>
      </c>
    </row>
    <row r="1105" spans="1:28" ht="15" customHeight="1" x14ac:dyDescent="0.3">
      <c r="A1105" s="15" t="s">
        <v>1233</v>
      </c>
      <c r="B1105" s="15" t="s">
        <v>137</v>
      </c>
      <c r="C1105" s="15" t="s">
        <v>134</v>
      </c>
      <c r="D1105" s="15" t="s">
        <v>132</v>
      </c>
      <c r="E1105" s="15" t="s">
        <v>112</v>
      </c>
      <c r="F1105" s="15">
        <v>3.75</v>
      </c>
      <c r="G1105" s="15">
        <v>362.8</v>
      </c>
      <c r="H1105" s="15">
        <v>25.5</v>
      </c>
      <c r="I1105" s="15">
        <v>47.2</v>
      </c>
      <c r="J1105" s="15">
        <v>6.2</v>
      </c>
      <c r="K1105" s="15">
        <v>5.59</v>
      </c>
      <c r="L1105" s="15">
        <v>17.3</v>
      </c>
      <c r="M1105" s="15">
        <v>145.30000000000001</v>
      </c>
      <c r="N1105" s="15">
        <v>52.9</v>
      </c>
      <c r="O1105" s="15">
        <v>135.1</v>
      </c>
      <c r="P1105" s="15" t="s">
        <v>107</v>
      </c>
      <c r="Q1105" s="15">
        <v>213.7</v>
      </c>
      <c r="R1105" s="15">
        <v>3.44</v>
      </c>
      <c r="S1105" s="15">
        <v>0.66</v>
      </c>
      <c r="T1105" s="15">
        <v>0.42</v>
      </c>
      <c r="U1105" s="15">
        <v>1.58</v>
      </c>
      <c r="V1105" s="15">
        <v>94778</v>
      </c>
      <c r="W1105" s="15">
        <v>198424</v>
      </c>
      <c r="X1105" s="15">
        <v>149749</v>
      </c>
      <c r="Y1105" s="15">
        <v>-48675</v>
      </c>
      <c r="Z1105" s="15">
        <v>3357</v>
      </c>
      <c r="AA1105" s="15">
        <v>0.47099999999999997</v>
      </c>
      <c r="AB1105" s="15">
        <v>35.700000000000003</v>
      </c>
    </row>
    <row r="1106" spans="1:28" ht="15" customHeight="1" x14ac:dyDescent="0.3">
      <c r="A1106" s="15" t="s">
        <v>1234</v>
      </c>
      <c r="B1106" s="15" t="s">
        <v>98</v>
      </c>
      <c r="C1106" s="15" t="s">
        <v>134</v>
      </c>
      <c r="D1106" s="15" t="s">
        <v>115</v>
      </c>
      <c r="E1106" s="15" t="s">
        <v>101</v>
      </c>
      <c r="F1106" s="15">
        <v>5.32</v>
      </c>
      <c r="G1106" s="15">
        <v>699.8</v>
      </c>
      <c r="H1106" s="15">
        <v>33.799999999999997</v>
      </c>
      <c r="I1106" s="15">
        <v>68.900000000000006</v>
      </c>
      <c r="J1106" s="15">
        <v>7.4</v>
      </c>
      <c r="K1106" s="15">
        <v>6.75</v>
      </c>
      <c r="L1106" s="15">
        <v>27.2</v>
      </c>
      <c r="M1106" s="15">
        <v>130.5</v>
      </c>
      <c r="N1106" s="15">
        <v>104.7</v>
      </c>
      <c r="O1106" s="15">
        <v>140.1</v>
      </c>
      <c r="P1106" s="15" t="s">
        <v>107</v>
      </c>
      <c r="Q1106" s="15">
        <v>336.8</v>
      </c>
      <c r="R1106" s="15">
        <v>5.05</v>
      </c>
      <c r="S1106" s="15">
        <v>0.97</v>
      </c>
      <c r="T1106" s="15">
        <v>4.5599999999999996</v>
      </c>
      <c r="U1106" s="15">
        <v>24.26</v>
      </c>
      <c r="V1106" s="15">
        <v>20121</v>
      </c>
      <c r="W1106" s="15">
        <v>442360</v>
      </c>
      <c r="X1106" s="15">
        <v>488135</v>
      </c>
      <c r="Y1106" s="15">
        <v>45775</v>
      </c>
      <c r="Z1106" s="15">
        <v>9206</v>
      </c>
      <c r="AA1106" s="15">
        <v>2.6349999999999998</v>
      </c>
      <c r="AB1106" s="15">
        <v>57.1</v>
      </c>
    </row>
    <row r="1107" spans="1:28" ht="15" customHeight="1" x14ac:dyDescent="0.3">
      <c r="A1107" s="15" t="s">
        <v>1235</v>
      </c>
      <c r="B1107" s="15" t="s">
        <v>109</v>
      </c>
      <c r="C1107" s="15" t="s">
        <v>170</v>
      </c>
      <c r="D1107" s="15" t="s">
        <v>130</v>
      </c>
      <c r="E1107" s="15" t="s">
        <v>112</v>
      </c>
      <c r="F1107" s="15">
        <v>13.23</v>
      </c>
      <c r="G1107" s="15">
        <v>479.9</v>
      </c>
      <c r="H1107" s="15">
        <v>24.3</v>
      </c>
      <c r="I1107" s="15">
        <v>56.3</v>
      </c>
      <c r="J1107" s="15">
        <v>8.8000000000000007</v>
      </c>
      <c r="K1107" s="15">
        <v>5.69</v>
      </c>
      <c r="L1107" s="15">
        <v>17.899999999999999</v>
      </c>
      <c r="M1107" s="15">
        <v>162.6</v>
      </c>
      <c r="N1107" s="15">
        <v>60.9</v>
      </c>
      <c r="O1107" s="15">
        <v>113</v>
      </c>
      <c r="P1107" s="15" t="s">
        <v>102</v>
      </c>
      <c r="Q1107" s="15">
        <v>291.39999999999998</v>
      </c>
      <c r="R1107" s="15">
        <v>4.92</v>
      </c>
      <c r="S1107" s="15">
        <v>0.94</v>
      </c>
      <c r="T1107" s="15">
        <v>0.54</v>
      </c>
      <c r="U1107" s="15">
        <v>7.14</v>
      </c>
      <c r="V1107" s="15">
        <v>56683</v>
      </c>
      <c r="W1107" s="15">
        <v>1065611</v>
      </c>
      <c r="X1107" s="15">
        <v>404717</v>
      </c>
      <c r="Y1107" s="15">
        <v>-660894</v>
      </c>
      <c r="Z1107" s="15">
        <v>8697</v>
      </c>
      <c r="AA1107" s="15">
        <v>0.82099999999999995</v>
      </c>
      <c r="AB1107" s="15">
        <v>48.5</v>
      </c>
    </row>
    <row r="1108" spans="1:28" ht="15" customHeight="1" x14ac:dyDescent="0.3">
      <c r="A1108" s="15" t="s">
        <v>1236</v>
      </c>
      <c r="B1108" s="15" t="s">
        <v>137</v>
      </c>
      <c r="C1108" s="15" t="s">
        <v>134</v>
      </c>
      <c r="D1108" s="15" t="s">
        <v>106</v>
      </c>
      <c r="E1108" s="15" t="s">
        <v>101</v>
      </c>
      <c r="F1108" s="15">
        <v>8.7100000000000009</v>
      </c>
      <c r="G1108" s="15">
        <v>783.9</v>
      </c>
      <c r="H1108" s="15">
        <v>27.8</v>
      </c>
      <c r="I1108" s="15">
        <v>72.900000000000006</v>
      </c>
      <c r="J1108" s="15">
        <v>7.7</v>
      </c>
      <c r="K1108" s="15">
        <v>5.94</v>
      </c>
      <c r="L1108" s="15">
        <v>39.299999999999997</v>
      </c>
      <c r="M1108" s="15">
        <v>166.9</v>
      </c>
      <c r="N1108" s="15">
        <v>71.900000000000006</v>
      </c>
      <c r="O1108" s="15">
        <v>170</v>
      </c>
      <c r="P1108" s="15" t="s">
        <v>127</v>
      </c>
      <c r="Q1108" s="15">
        <v>207.2</v>
      </c>
      <c r="R1108" s="15">
        <v>2.83</v>
      </c>
      <c r="S1108" s="15">
        <v>0.92</v>
      </c>
      <c r="T1108" s="15">
        <v>3.25</v>
      </c>
      <c r="U1108" s="15">
        <v>28.31</v>
      </c>
      <c r="V1108" s="15">
        <v>21374</v>
      </c>
      <c r="W1108" s="15">
        <v>598488</v>
      </c>
      <c r="X1108" s="15">
        <v>605098</v>
      </c>
      <c r="Y1108" s="15">
        <v>6610</v>
      </c>
      <c r="Z1108" s="15">
        <v>4968</v>
      </c>
      <c r="AA1108" s="15">
        <v>5.6980000000000004</v>
      </c>
      <c r="AB1108" s="15">
        <v>57.7</v>
      </c>
    </row>
    <row r="1109" spans="1:28" ht="15" customHeight="1" x14ac:dyDescent="0.3">
      <c r="A1109" s="15" t="s">
        <v>1237</v>
      </c>
      <c r="B1109" s="15" t="s">
        <v>137</v>
      </c>
      <c r="C1109" s="15" t="s">
        <v>170</v>
      </c>
      <c r="D1109" s="15" t="s">
        <v>177</v>
      </c>
      <c r="E1109" s="15" t="s">
        <v>101</v>
      </c>
      <c r="F1109" s="15">
        <v>11.79</v>
      </c>
      <c r="G1109" s="15">
        <v>926.4</v>
      </c>
      <c r="H1109" s="15">
        <v>28.3</v>
      </c>
      <c r="I1109" s="15">
        <v>56.4</v>
      </c>
      <c r="J1109" s="15">
        <v>6.4</v>
      </c>
      <c r="K1109" s="15">
        <v>7.33</v>
      </c>
      <c r="L1109" s="15">
        <v>33.5</v>
      </c>
      <c r="M1109" s="15">
        <v>114.9</v>
      </c>
      <c r="N1109" s="15">
        <v>54.1</v>
      </c>
      <c r="O1109" s="15">
        <v>97.8</v>
      </c>
      <c r="P1109" s="15" t="s">
        <v>107</v>
      </c>
      <c r="Q1109" s="15">
        <v>200.1</v>
      </c>
      <c r="R1109" s="15">
        <v>0.5</v>
      </c>
      <c r="S1109" s="15">
        <v>0.92</v>
      </c>
      <c r="T1109" s="15">
        <v>47.41</v>
      </c>
      <c r="U1109" s="15">
        <v>558.96</v>
      </c>
      <c r="V1109" s="15">
        <v>3250</v>
      </c>
      <c r="W1109" s="15">
        <v>731958</v>
      </c>
      <c r="X1109" s="15">
        <v>1816620</v>
      </c>
      <c r="Y1109" s="15">
        <v>1084662</v>
      </c>
      <c r="Z1109" s="15">
        <v>26126</v>
      </c>
      <c r="AA1109" s="15">
        <v>21.395</v>
      </c>
      <c r="AB1109" s="15">
        <v>63.4</v>
      </c>
    </row>
    <row r="1110" spans="1:28" ht="15" customHeight="1" x14ac:dyDescent="0.3">
      <c r="A1110" s="15" t="s">
        <v>1238</v>
      </c>
      <c r="B1110" s="15" t="s">
        <v>146</v>
      </c>
      <c r="C1110" s="15" t="s">
        <v>110</v>
      </c>
      <c r="D1110" s="15" t="s">
        <v>100</v>
      </c>
      <c r="E1110" s="15" t="s">
        <v>112</v>
      </c>
      <c r="F1110" s="15">
        <v>9.4600000000000009</v>
      </c>
      <c r="G1110" s="15">
        <v>435.3</v>
      </c>
      <c r="H1110" s="15">
        <v>23.3</v>
      </c>
      <c r="I1110" s="15">
        <v>54.3</v>
      </c>
      <c r="J1110" s="15">
        <v>7.1</v>
      </c>
      <c r="K1110" s="15">
        <v>7.57</v>
      </c>
      <c r="L1110" s="15">
        <v>28.6</v>
      </c>
      <c r="M1110" s="15">
        <v>111</v>
      </c>
      <c r="N1110" s="15">
        <v>22.2</v>
      </c>
      <c r="O1110" s="15">
        <v>109.9</v>
      </c>
      <c r="P1110" s="15" t="s">
        <v>102</v>
      </c>
      <c r="Q1110" s="15">
        <v>221.9</v>
      </c>
      <c r="R1110" s="15">
        <v>1.0900000000000001</v>
      </c>
      <c r="S1110" s="15">
        <v>0.99</v>
      </c>
      <c r="T1110" s="15">
        <v>0.95</v>
      </c>
      <c r="U1110" s="15">
        <v>8.99</v>
      </c>
      <c r="V1110" s="15">
        <v>22934</v>
      </c>
      <c r="W1110" s="15">
        <v>684633</v>
      </c>
      <c r="X1110" s="15">
        <v>206177</v>
      </c>
      <c r="Y1110" s="15">
        <v>-478456</v>
      </c>
      <c r="Z1110" s="15">
        <v>4458</v>
      </c>
      <c r="AA1110" s="15">
        <v>2.0169999999999999</v>
      </c>
      <c r="AB1110" s="15">
        <v>59.1</v>
      </c>
    </row>
    <row r="1111" spans="1:28" ht="15" customHeight="1" x14ac:dyDescent="0.3">
      <c r="A1111" s="15" t="s">
        <v>1239</v>
      </c>
      <c r="B1111" s="15" t="s">
        <v>137</v>
      </c>
      <c r="C1111" s="15" t="s">
        <v>105</v>
      </c>
      <c r="D1111" s="15" t="s">
        <v>177</v>
      </c>
      <c r="E1111" s="15" t="s">
        <v>112</v>
      </c>
      <c r="F1111" s="15">
        <v>2.0299999999999998</v>
      </c>
      <c r="G1111" s="15">
        <v>350.6</v>
      </c>
      <c r="H1111" s="15">
        <v>21.7</v>
      </c>
      <c r="I1111" s="15">
        <v>69.5</v>
      </c>
      <c r="J1111" s="15">
        <v>8.1999999999999993</v>
      </c>
      <c r="K1111" s="15">
        <v>6.8</v>
      </c>
      <c r="L1111" s="15">
        <v>22.2</v>
      </c>
      <c r="M1111" s="15">
        <v>65.599999999999994</v>
      </c>
      <c r="N1111" s="15">
        <v>65.3</v>
      </c>
      <c r="O1111" s="15">
        <v>115</v>
      </c>
      <c r="P1111" s="15" t="s">
        <v>107</v>
      </c>
      <c r="Q1111" s="15">
        <v>252.5</v>
      </c>
      <c r="R1111" s="15">
        <v>7.96</v>
      </c>
      <c r="S1111" s="15">
        <v>0.97</v>
      </c>
      <c r="T1111" s="15">
        <v>45.21</v>
      </c>
      <c r="U1111" s="15">
        <v>91.78</v>
      </c>
      <c r="V1111" s="15">
        <v>3316</v>
      </c>
      <c r="W1111" s="15">
        <v>154906</v>
      </c>
      <c r="X1111" s="15">
        <v>304342</v>
      </c>
      <c r="Y1111" s="15">
        <v>149436</v>
      </c>
      <c r="Z1111" s="15">
        <v>4984</v>
      </c>
      <c r="AA1111" s="15">
        <v>18.414999999999999</v>
      </c>
      <c r="AB1111" s="15">
        <v>20.100000000000001</v>
      </c>
    </row>
    <row r="1112" spans="1:28" ht="15" customHeight="1" x14ac:dyDescent="0.3">
      <c r="A1112" s="15" t="s">
        <v>1240</v>
      </c>
      <c r="B1112" s="15" t="s">
        <v>146</v>
      </c>
      <c r="C1112" s="15" t="s">
        <v>114</v>
      </c>
      <c r="D1112" s="15" t="s">
        <v>132</v>
      </c>
      <c r="E1112" s="15" t="s">
        <v>112</v>
      </c>
      <c r="F1112" s="15">
        <v>9.36</v>
      </c>
      <c r="G1112" s="15">
        <v>210.8</v>
      </c>
      <c r="H1112" s="15">
        <v>22</v>
      </c>
      <c r="I1112" s="15">
        <v>60.3</v>
      </c>
      <c r="J1112" s="15">
        <v>8.6</v>
      </c>
      <c r="K1112" s="15">
        <v>6.5</v>
      </c>
      <c r="L1112" s="15">
        <v>23.6</v>
      </c>
      <c r="M1112" s="15">
        <v>117.2</v>
      </c>
      <c r="N1112" s="15">
        <v>70.7</v>
      </c>
      <c r="O1112" s="15">
        <v>109.8</v>
      </c>
      <c r="P1112" s="15" t="s">
        <v>116</v>
      </c>
      <c r="Q1112" s="15">
        <v>137.9</v>
      </c>
      <c r="R1112" s="15">
        <v>1.82</v>
      </c>
      <c r="S1112" s="15">
        <v>0.7</v>
      </c>
      <c r="T1112" s="15">
        <v>1.69</v>
      </c>
      <c r="U1112" s="15">
        <v>15.82</v>
      </c>
      <c r="V1112" s="15">
        <v>115031</v>
      </c>
      <c r="W1112" s="15">
        <v>542991</v>
      </c>
      <c r="X1112" s="15">
        <v>1819790</v>
      </c>
      <c r="Y1112" s="15">
        <v>1276799</v>
      </c>
      <c r="Z1112" s="15">
        <v>3152</v>
      </c>
      <c r="AA1112" s="15">
        <v>5.0190000000000001</v>
      </c>
      <c r="AB1112" s="15">
        <v>52.1</v>
      </c>
    </row>
    <row r="1113" spans="1:28" ht="15" customHeight="1" x14ac:dyDescent="0.3">
      <c r="A1113" s="15" t="s">
        <v>1241</v>
      </c>
      <c r="B1113" s="15" t="s">
        <v>98</v>
      </c>
      <c r="C1113" s="15" t="s">
        <v>110</v>
      </c>
      <c r="D1113" s="15" t="s">
        <v>111</v>
      </c>
      <c r="E1113" s="15" t="s">
        <v>112</v>
      </c>
      <c r="F1113" s="15">
        <v>5.91</v>
      </c>
      <c r="G1113" s="15">
        <v>739.7</v>
      </c>
      <c r="H1113" s="15">
        <v>23.6</v>
      </c>
      <c r="I1113" s="15">
        <v>50.5</v>
      </c>
      <c r="J1113" s="15">
        <v>7.7</v>
      </c>
      <c r="K1113" s="15">
        <v>6.45</v>
      </c>
      <c r="L1113" s="15">
        <v>20.5</v>
      </c>
      <c r="M1113" s="15">
        <v>167.7</v>
      </c>
      <c r="N1113" s="15">
        <v>58.7</v>
      </c>
      <c r="O1113" s="15">
        <v>48.8</v>
      </c>
      <c r="P1113" s="15" t="s">
        <v>107</v>
      </c>
      <c r="Q1113" s="15">
        <v>242.2</v>
      </c>
      <c r="R1113" s="15">
        <v>3.38</v>
      </c>
      <c r="S1113" s="15">
        <v>0.84</v>
      </c>
      <c r="T1113" s="15">
        <v>1.26</v>
      </c>
      <c r="U1113" s="15">
        <v>7.45</v>
      </c>
      <c r="V1113" s="15">
        <v>75650</v>
      </c>
      <c r="W1113" s="15">
        <v>463972</v>
      </c>
      <c r="X1113" s="15">
        <v>563592</v>
      </c>
      <c r="Y1113" s="15">
        <v>99620</v>
      </c>
      <c r="Z1113" s="15">
        <v>3341</v>
      </c>
      <c r="AA1113" s="15">
        <v>2.23</v>
      </c>
      <c r="AB1113" s="15">
        <v>63.4</v>
      </c>
    </row>
    <row r="1114" spans="1:28" ht="15" customHeight="1" x14ac:dyDescent="0.3">
      <c r="A1114" s="15" t="s">
        <v>1242</v>
      </c>
      <c r="B1114" s="15" t="s">
        <v>126</v>
      </c>
      <c r="C1114" s="15" t="s">
        <v>114</v>
      </c>
      <c r="D1114" s="15" t="s">
        <v>144</v>
      </c>
      <c r="E1114" s="15" t="s">
        <v>120</v>
      </c>
      <c r="F1114" s="15">
        <v>4.84</v>
      </c>
      <c r="G1114" s="15">
        <v>444.1</v>
      </c>
      <c r="H1114" s="15">
        <v>30.8</v>
      </c>
      <c r="I1114" s="15">
        <v>57.2</v>
      </c>
      <c r="J1114" s="15">
        <v>9.8000000000000007</v>
      </c>
      <c r="K1114" s="15">
        <v>7.01</v>
      </c>
      <c r="L1114" s="15">
        <v>17.2</v>
      </c>
      <c r="M1114" s="15">
        <v>125.9</v>
      </c>
      <c r="N1114" s="15">
        <v>57.7</v>
      </c>
      <c r="O1114" s="15">
        <v>89.3</v>
      </c>
      <c r="P1114" s="15" t="s">
        <v>102</v>
      </c>
      <c r="Q1114" s="15">
        <v>171.4</v>
      </c>
      <c r="R1114" s="15">
        <v>3.01</v>
      </c>
      <c r="S1114" s="15">
        <v>0.96</v>
      </c>
      <c r="T1114" s="15">
        <v>1.62</v>
      </c>
      <c r="U1114" s="15">
        <v>7.84</v>
      </c>
      <c r="V1114" s="15">
        <v>49204</v>
      </c>
      <c r="W1114" s="15">
        <v>322694</v>
      </c>
      <c r="X1114" s="15">
        <v>385759</v>
      </c>
      <c r="Y1114" s="15">
        <v>63065</v>
      </c>
      <c r="Z1114" s="15">
        <v>2094</v>
      </c>
      <c r="AA1114" s="15">
        <v>3.7440000000000002</v>
      </c>
      <c r="AB1114" s="15">
        <v>44.1</v>
      </c>
    </row>
    <row r="1115" spans="1:28" ht="15" customHeight="1" x14ac:dyDescent="0.3">
      <c r="A1115" s="15" t="s">
        <v>1243</v>
      </c>
      <c r="B1115" s="15" t="s">
        <v>146</v>
      </c>
      <c r="C1115" s="15" t="s">
        <v>99</v>
      </c>
      <c r="D1115" s="15" t="s">
        <v>144</v>
      </c>
      <c r="E1115" s="15" t="s">
        <v>101</v>
      </c>
      <c r="F1115" s="15">
        <v>9.8699999999999992</v>
      </c>
      <c r="G1115" s="15">
        <v>964</v>
      </c>
      <c r="H1115" s="15">
        <v>25.5</v>
      </c>
      <c r="I1115" s="15">
        <v>64.099999999999994</v>
      </c>
      <c r="J1115" s="15">
        <v>5.7</v>
      </c>
      <c r="K1115" s="15">
        <v>5.97</v>
      </c>
      <c r="L1115" s="15">
        <v>35.200000000000003</v>
      </c>
      <c r="M1115" s="15">
        <v>138.1</v>
      </c>
      <c r="N1115" s="15">
        <v>43.4</v>
      </c>
      <c r="O1115" s="15">
        <v>92</v>
      </c>
      <c r="P1115" s="15" t="s">
        <v>116</v>
      </c>
      <c r="Q1115" s="15">
        <v>243.3</v>
      </c>
      <c r="R1115" s="15">
        <v>6.13</v>
      </c>
      <c r="S1115" s="15">
        <v>0.94</v>
      </c>
      <c r="T1115" s="15">
        <v>0.84</v>
      </c>
      <c r="U1115" s="15">
        <v>8.2899999999999991</v>
      </c>
      <c r="V1115" s="15">
        <v>58347</v>
      </c>
      <c r="W1115" s="15">
        <v>763002</v>
      </c>
      <c r="X1115" s="15">
        <v>483697</v>
      </c>
      <c r="Y1115" s="15">
        <v>-279305</v>
      </c>
      <c r="Z1115" s="15">
        <v>2500</v>
      </c>
      <c r="AA1115" s="15">
        <v>3.3159999999999998</v>
      </c>
      <c r="AB1115" s="15">
        <v>36.4</v>
      </c>
    </row>
    <row r="1116" spans="1:28" ht="15" customHeight="1" x14ac:dyDescent="0.3">
      <c r="A1116" s="15" t="s">
        <v>1244</v>
      </c>
      <c r="B1116" s="15" t="s">
        <v>118</v>
      </c>
      <c r="C1116" s="15" t="s">
        <v>134</v>
      </c>
      <c r="D1116" s="15" t="s">
        <v>115</v>
      </c>
      <c r="E1116" s="15" t="s">
        <v>101</v>
      </c>
      <c r="F1116" s="15">
        <v>3.24</v>
      </c>
      <c r="G1116" s="15">
        <v>894.5</v>
      </c>
      <c r="H1116" s="15">
        <v>26.8</v>
      </c>
      <c r="I1116" s="15">
        <v>72.599999999999994</v>
      </c>
      <c r="J1116" s="15">
        <v>5.5</v>
      </c>
      <c r="K1116" s="15">
        <v>7.56</v>
      </c>
      <c r="L1116" s="15">
        <v>26.3</v>
      </c>
      <c r="M1116" s="15">
        <v>109.1</v>
      </c>
      <c r="N1116" s="15">
        <v>42.3</v>
      </c>
      <c r="O1116" s="15">
        <v>137.69999999999999</v>
      </c>
      <c r="P1116" s="15" t="s">
        <v>116</v>
      </c>
      <c r="Q1116" s="15">
        <v>57.5</v>
      </c>
      <c r="R1116" s="15">
        <v>8.7899999999999991</v>
      </c>
      <c r="S1116" s="15">
        <v>0.92</v>
      </c>
      <c r="T1116" s="15">
        <v>1.54</v>
      </c>
      <c r="U1116" s="15">
        <v>4.99</v>
      </c>
      <c r="V1116" s="15">
        <v>23138</v>
      </c>
      <c r="W1116" s="15">
        <v>180145</v>
      </c>
      <c r="X1116" s="15">
        <v>115459</v>
      </c>
      <c r="Y1116" s="15">
        <v>-64686</v>
      </c>
      <c r="Z1116" s="15">
        <v>2734</v>
      </c>
      <c r="AA1116" s="15">
        <v>1.825</v>
      </c>
      <c r="AB1116" s="15">
        <v>48.7</v>
      </c>
    </row>
    <row r="1117" spans="1:28" ht="15" customHeight="1" x14ac:dyDescent="0.3">
      <c r="A1117" s="15" t="s">
        <v>1245</v>
      </c>
      <c r="B1117" s="15" t="s">
        <v>104</v>
      </c>
      <c r="C1117" s="15" t="s">
        <v>99</v>
      </c>
      <c r="D1117" s="15" t="s">
        <v>115</v>
      </c>
      <c r="E1117" s="15" t="s">
        <v>120</v>
      </c>
      <c r="F1117" s="15">
        <v>11.3</v>
      </c>
      <c r="G1117" s="15">
        <v>174.4</v>
      </c>
      <c r="H1117" s="15">
        <v>33.6</v>
      </c>
      <c r="I1117" s="15">
        <v>52.1</v>
      </c>
      <c r="J1117" s="15">
        <v>9.4</v>
      </c>
      <c r="K1117" s="15">
        <v>7.58</v>
      </c>
      <c r="L1117" s="15">
        <v>19.5</v>
      </c>
      <c r="M1117" s="15">
        <v>116.2</v>
      </c>
      <c r="N1117" s="15">
        <v>33.9</v>
      </c>
      <c r="O1117" s="15">
        <v>90.8</v>
      </c>
      <c r="P1117" s="15" t="s">
        <v>107</v>
      </c>
      <c r="Q1117" s="15">
        <v>101</v>
      </c>
      <c r="R1117" s="15">
        <v>4.03</v>
      </c>
      <c r="S1117" s="15">
        <v>0.88</v>
      </c>
      <c r="T1117" s="15">
        <v>0.88</v>
      </c>
      <c r="U1117" s="15">
        <v>9.94</v>
      </c>
      <c r="V1117" s="15">
        <v>21552</v>
      </c>
      <c r="W1117" s="15">
        <v>680348</v>
      </c>
      <c r="X1117" s="15">
        <v>214227</v>
      </c>
      <c r="Y1117" s="15">
        <v>-466121</v>
      </c>
      <c r="Z1117" s="15">
        <v>19359</v>
      </c>
      <c r="AA1117" s="15">
        <v>0.51300000000000001</v>
      </c>
      <c r="AB1117" s="15">
        <v>38.1</v>
      </c>
    </row>
    <row r="1118" spans="1:28" ht="15" customHeight="1" x14ac:dyDescent="0.3">
      <c r="A1118" s="15" t="s">
        <v>1246</v>
      </c>
      <c r="B1118" s="15" t="s">
        <v>109</v>
      </c>
      <c r="C1118" s="15" t="s">
        <v>114</v>
      </c>
      <c r="D1118" s="15" t="s">
        <v>130</v>
      </c>
      <c r="E1118" s="15" t="s">
        <v>101</v>
      </c>
      <c r="F1118" s="15">
        <v>12.46</v>
      </c>
      <c r="G1118" s="15">
        <v>592.20000000000005</v>
      </c>
      <c r="H1118" s="15">
        <v>28.6</v>
      </c>
      <c r="I1118" s="15">
        <v>80.3</v>
      </c>
      <c r="J1118" s="15">
        <v>7.5</v>
      </c>
      <c r="K1118" s="15">
        <v>6.16</v>
      </c>
      <c r="L1118" s="15">
        <v>45.5</v>
      </c>
      <c r="M1118" s="15">
        <v>125.2</v>
      </c>
      <c r="N1118" s="15">
        <v>55.4</v>
      </c>
      <c r="O1118" s="15">
        <v>93.2</v>
      </c>
      <c r="P1118" s="15" t="s">
        <v>102</v>
      </c>
      <c r="Q1118" s="15">
        <v>141.80000000000001</v>
      </c>
      <c r="R1118" s="15">
        <v>7.99</v>
      </c>
      <c r="S1118" s="15">
        <v>0.69</v>
      </c>
      <c r="T1118" s="15">
        <v>1.93</v>
      </c>
      <c r="U1118" s="15">
        <v>24.05</v>
      </c>
      <c r="V1118" s="15">
        <v>68174</v>
      </c>
      <c r="W1118" s="15">
        <v>749236</v>
      </c>
      <c r="X1118" s="15">
        <v>1639585</v>
      </c>
      <c r="Y1118" s="15">
        <v>890349</v>
      </c>
      <c r="Z1118" s="15">
        <v>7828</v>
      </c>
      <c r="AA1118" s="15">
        <v>3.0720000000000001</v>
      </c>
      <c r="AB1118" s="15">
        <v>36.700000000000003</v>
      </c>
    </row>
    <row r="1119" spans="1:28" ht="15" customHeight="1" x14ac:dyDescent="0.3">
      <c r="A1119" s="15" t="s">
        <v>1247</v>
      </c>
      <c r="B1119" s="15" t="s">
        <v>98</v>
      </c>
      <c r="C1119" s="15" t="s">
        <v>134</v>
      </c>
      <c r="D1119" s="15" t="s">
        <v>111</v>
      </c>
      <c r="E1119" s="15" t="s">
        <v>120</v>
      </c>
      <c r="F1119" s="15">
        <v>11.56</v>
      </c>
      <c r="G1119" s="15">
        <v>194.2</v>
      </c>
      <c r="H1119" s="15">
        <v>32.9</v>
      </c>
      <c r="I1119" s="15">
        <v>49.4</v>
      </c>
      <c r="J1119" s="15">
        <v>9.1</v>
      </c>
      <c r="K1119" s="15">
        <v>8.1999999999999993</v>
      </c>
      <c r="L1119" s="15">
        <v>24.1</v>
      </c>
      <c r="M1119" s="15">
        <v>157.80000000000001</v>
      </c>
      <c r="N1119" s="15">
        <v>59.8</v>
      </c>
      <c r="O1119" s="15">
        <v>92.8</v>
      </c>
      <c r="P1119" s="15" t="s">
        <v>107</v>
      </c>
      <c r="Q1119" s="15">
        <v>267.7</v>
      </c>
      <c r="R1119" s="15">
        <v>3.8</v>
      </c>
      <c r="S1119" s="15">
        <v>0.74</v>
      </c>
      <c r="T1119" s="15">
        <v>0.3</v>
      </c>
      <c r="U1119" s="15">
        <v>3.47</v>
      </c>
      <c r="V1119" s="15">
        <v>64129</v>
      </c>
      <c r="W1119" s="15">
        <v>691146</v>
      </c>
      <c r="X1119" s="15">
        <v>222528</v>
      </c>
      <c r="Y1119" s="15">
        <v>-468618</v>
      </c>
      <c r="Z1119" s="15">
        <v>4980</v>
      </c>
      <c r="AA1119" s="15">
        <v>0.69699999999999995</v>
      </c>
      <c r="AB1119" s="15">
        <v>38.4</v>
      </c>
    </row>
    <row r="1120" spans="1:28" ht="15" customHeight="1" x14ac:dyDescent="0.3">
      <c r="A1120" s="15" t="s">
        <v>1248</v>
      </c>
      <c r="B1120" s="15" t="s">
        <v>126</v>
      </c>
      <c r="C1120" s="15" t="s">
        <v>110</v>
      </c>
      <c r="D1120" s="15" t="s">
        <v>132</v>
      </c>
      <c r="E1120" s="15" t="s">
        <v>101</v>
      </c>
      <c r="F1120" s="15">
        <v>14.93</v>
      </c>
      <c r="G1120" s="15">
        <v>715.2</v>
      </c>
      <c r="H1120" s="15">
        <v>30.7</v>
      </c>
      <c r="I1120" s="15">
        <v>49.6</v>
      </c>
      <c r="J1120" s="15">
        <v>7.4</v>
      </c>
      <c r="K1120" s="15">
        <v>6.42</v>
      </c>
      <c r="L1120" s="15">
        <v>30.6</v>
      </c>
      <c r="M1120" s="15">
        <v>132.5</v>
      </c>
      <c r="N1120" s="15">
        <v>38.1</v>
      </c>
      <c r="O1120" s="15">
        <v>77.599999999999994</v>
      </c>
      <c r="P1120" s="15" t="s">
        <v>102</v>
      </c>
      <c r="Q1120" s="15">
        <v>264.10000000000002</v>
      </c>
      <c r="R1120" s="15">
        <v>5.82</v>
      </c>
      <c r="S1120" s="15">
        <v>0.77</v>
      </c>
      <c r="T1120" s="15">
        <v>2.74</v>
      </c>
      <c r="U1120" s="15">
        <v>40.909999999999997</v>
      </c>
      <c r="V1120" s="15">
        <v>92226</v>
      </c>
      <c r="W1120" s="15">
        <v>1109069</v>
      </c>
      <c r="X1120" s="15">
        <v>3772966</v>
      </c>
      <c r="Y1120" s="15">
        <v>2663897</v>
      </c>
      <c r="Z1120" s="15">
        <v>8362</v>
      </c>
      <c r="AA1120" s="15">
        <v>4.8920000000000003</v>
      </c>
      <c r="AB1120" s="15">
        <v>45.7</v>
      </c>
    </row>
    <row r="1121" spans="1:28" ht="15" customHeight="1" x14ac:dyDescent="0.3">
      <c r="A1121" s="15" t="s">
        <v>1249</v>
      </c>
      <c r="B1121" s="15" t="s">
        <v>98</v>
      </c>
      <c r="C1121" s="15" t="s">
        <v>170</v>
      </c>
      <c r="D1121" s="15" t="s">
        <v>130</v>
      </c>
      <c r="E1121" s="15" t="s">
        <v>101</v>
      </c>
      <c r="F1121" s="15">
        <v>14.7</v>
      </c>
      <c r="G1121" s="15">
        <v>1264.4000000000001</v>
      </c>
      <c r="H1121" s="15">
        <v>30</v>
      </c>
      <c r="I1121" s="15">
        <v>51.2</v>
      </c>
      <c r="J1121" s="15">
        <v>7.6</v>
      </c>
      <c r="K1121" s="15">
        <v>5.9</v>
      </c>
      <c r="L1121" s="15">
        <v>26.9</v>
      </c>
      <c r="M1121" s="15">
        <v>117.3</v>
      </c>
      <c r="N1121" s="15">
        <v>74.3</v>
      </c>
      <c r="O1121" s="15">
        <v>97.5</v>
      </c>
      <c r="P1121" s="15" t="s">
        <v>107</v>
      </c>
      <c r="Q1121" s="15">
        <v>140.1</v>
      </c>
      <c r="R1121" s="15">
        <v>6.32</v>
      </c>
      <c r="S1121" s="15">
        <v>0.93</v>
      </c>
      <c r="T1121" s="15">
        <v>0.6</v>
      </c>
      <c r="U1121" s="15">
        <v>8.82</v>
      </c>
      <c r="V1121" s="15">
        <v>78921</v>
      </c>
      <c r="W1121" s="15">
        <v>1100207</v>
      </c>
      <c r="X1121" s="15">
        <v>696083</v>
      </c>
      <c r="Y1121" s="15">
        <v>-404124</v>
      </c>
      <c r="Z1121" s="15">
        <v>17513</v>
      </c>
      <c r="AA1121" s="15">
        <v>0.504</v>
      </c>
      <c r="AB1121" s="15">
        <v>54.8</v>
      </c>
    </row>
    <row r="1122" spans="1:28" ht="15" customHeight="1" x14ac:dyDescent="0.3">
      <c r="A1122" s="15" t="s">
        <v>1250</v>
      </c>
      <c r="B1122" s="15" t="s">
        <v>109</v>
      </c>
      <c r="C1122" s="15" t="s">
        <v>170</v>
      </c>
      <c r="D1122" s="15" t="s">
        <v>115</v>
      </c>
      <c r="E1122" s="15" t="s">
        <v>101</v>
      </c>
      <c r="F1122" s="15">
        <v>11.41</v>
      </c>
      <c r="G1122" s="15">
        <v>788.7</v>
      </c>
      <c r="H1122" s="15">
        <v>27</v>
      </c>
      <c r="I1122" s="15">
        <v>72.599999999999994</v>
      </c>
      <c r="J1122" s="15">
        <v>6</v>
      </c>
      <c r="K1122" s="15">
        <v>6.81</v>
      </c>
      <c r="L1122" s="15">
        <v>24.9</v>
      </c>
      <c r="M1122" s="15">
        <v>142</v>
      </c>
      <c r="N1122" s="15">
        <v>56.3</v>
      </c>
      <c r="O1122" s="15">
        <v>30</v>
      </c>
      <c r="P1122" s="15" t="s">
        <v>116</v>
      </c>
      <c r="Q1122" s="15">
        <v>259.89999999999998</v>
      </c>
      <c r="R1122" s="15">
        <v>3.65</v>
      </c>
      <c r="S1122" s="15">
        <v>0.82</v>
      </c>
      <c r="T1122" s="15">
        <v>3.79</v>
      </c>
      <c r="U1122" s="15">
        <v>43.24</v>
      </c>
      <c r="V1122" s="15">
        <v>20690</v>
      </c>
      <c r="W1122" s="15">
        <v>644166</v>
      </c>
      <c r="X1122" s="15">
        <v>894636</v>
      </c>
      <c r="Y1122" s="15">
        <v>250470</v>
      </c>
      <c r="Z1122" s="15">
        <v>8300</v>
      </c>
      <c r="AA1122" s="15">
        <v>5.21</v>
      </c>
      <c r="AB1122" s="15">
        <v>63.1</v>
      </c>
    </row>
    <row r="1123" spans="1:28" ht="15" customHeight="1" x14ac:dyDescent="0.3">
      <c r="A1123" s="15" t="s">
        <v>1251</v>
      </c>
      <c r="B1123" s="15" t="s">
        <v>104</v>
      </c>
      <c r="C1123" s="15" t="s">
        <v>170</v>
      </c>
      <c r="D1123" s="15" t="s">
        <v>130</v>
      </c>
      <c r="E1123" s="15" t="s">
        <v>112</v>
      </c>
      <c r="F1123" s="15">
        <v>0.51</v>
      </c>
      <c r="G1123" s="15">
        <v>336.5</v>
      </c>
      <c r="H1123" s="15">
        <v>22.8</v>
      </c>
      <c r="I1123" s="15">
        <v>59.9</v>
      </c>
      <c r="J1123" s="15">
        <v>6.1</v>
      </c>
      <c r="K1123" s="15">
        <v>6.4</v>
      </c>
      <c r="L1123" s="15">
        <v>21.1</v>
      </c>
      <c r="M1123" s="15">
        <v>121.6</v>
      </c>
      <c r="N1123" s="15">
        <v>63.8</v>
      </c>
      <c r="O1123" s="15">
        <v>140.5</v>
      </c>
      <c r="P1123" s="15" t="s">
        <v>116</v>
      </c>
      <c r="Q1123" s="15">
        <v>171.1</v>
      </c>
      <c r="R1123" s="15">
        <v>6.4</v>
      </c>
      <c r="S1123" s="15">
        <v>0.87</v>
      </c>
      <c r="T1123" s="15">
        <v>1.0900000000000001</v>
      </c>
      <c r="U1123" s="15">
        <v>0.56000000000000005</v>
      </c>
      <c r="V1123" s="15">
        <v>70858</v>
      </c>
      <c r="W1123" s="15">
        <v>31404</v>
      </c>
      <c r="X1123" s="15">
        <v>39680</v>
      </c>
      <c r="Y1123" s="15">
        <v>8276</v>
      </c>
      <c r="Z1123" s="15">
        <v>191</v>
      </c>
      <c r="AA1123" s="15">
        <v>2.9319999999999999</v>
      </c>
      <c r="AB1123" s="15">
        <v>41.9</v>
      </c>
    </row>
    <row r="1124" spans="1:28" ht="15" customHeight="1" x14ac:dyDescent="0.3">
      <c r="A1124" s="15" t="s">
        <v>1252</v>
      </c>
      <c r="B1124" s="15" t="s">
        <v>146</v>
      </c>
      <c r="C1124" s="15" t="s">
        <v>110</v>
      </c>
      <c r="D1124" s="15" t="s">
        <v>115</v>
      </c>
      <c r="E1124" s="15" t="s">
        <v>101</v>
      </c>
      <c r="F1124" s="15">
        <v>14.61</v>
      </c>
      <c r="G1124" s="15">
        <v>922.5</v>
      </c>
      <c r="H1124" s="15">
        <v>29.7</v>
      </c>
      <c r="I1124" s="15">
        <v>81.8</v>
      </c>
      <c r="J1124" s="15">
        <v>6.2</v>
      </c>
      <c r="K1124" s="15">
        <v>6.84</v>
      </c>
      <c r="L1124" s="15">
        <v>30.6</v>
      </c>
      <c r="M1124" s="15">
        <v>175.7</v>
      </c>
      <c r="N1124" s="15">
        <v>62.4</v>
      </c>
      <c r="O1124" s="15">
        <v>105.7</v>
      </c>
      <c r="P1124" s="15" t="s">
        <v>116</v>
      </c>
      <c r="Q1124" s="15">
        <v>205</v>
      </c>
      <c r="R1124" s="15">
        <v>1.67</v>
      </c>
      <c r="S1124" s="15">
        <v>0.92</v>
      </c>
      <c r="T1124" s="15">
        <v>3.33</v>
      </c>
      <c r="U1124" s="15">
        <v>48.65</v>
      </c>
      <c r="V1124" s="15">
        <v>19239</v>
      </c>
      <c r="W1124" s="15">
        <v>989789</v>
      </c>
      <c r="X1124" s="15">
        <v>935977</v>
      </c>
      <c r="Y1124" s="15">
        <v>-53812</v>
      </c>
      <c r="Z1124" s="15">
        <v>11593</v>
      </c>
      <c r="AA1124" s="15">
        <v>4.1959999999999997</v>
      </c>
      <c r="AB1124" s="15">
        <v>74.599999999999994</v>
      </c>
    </row>
    <row r="1125" spans="1:28" ht="15" customHeight="1" x14ac:dyDescent="0.3">
      <c r="A1125" s="15" t="s">
        <v>1253</v>
      </c>
      <c r="B1125" s="15" t="s">
        <v>104</v>
      </c>
      <c r="C1125" s="15" t="s">
        <v>152</v>
      </c>
      <c r="D1125" s="15" t="s">
        <v>130</v>
      </c>
      <c r="E1125" s="15" t="s">
        <v>120</v>
      </c>
      <c r="F1125" s="15">
        <v>1.52</v>
      </c>
      <c r="G1125" s="15">
        <v>354.5</v>
      </c>
      <c r="H1125" s="15">
        <v>30.4</v>
      </c>
      <c r="I1125" s="15">
        <v>50.6</v>
      </c>
      <c r="J1125" s="15">
        <v>7.4</v>
      </c>
      <c r="K1125" s="15">
        <v>6.97</v>
      </c>
      <c r="L1125" s="15">
        <v>19.899999999999999</v>
      </c>
      <c r="M1125" s="15">
        <v>167.9</v>
      </c>
      <c r="N1125" s="15">
        <v>57.5</v>
      </c>
      <c r="O1125" s="15">
        <v>115.9</v>
      </c>
      <c r="P1125" s="15" t="s">
        <v>107</v>
      </c>
      <c r="Q1125" s="15">
        <v>208.3</v>
      </c>
      <c r="R1125" s="15">
        <v>6.95</v>
      </c>
      <c r="S1125" s="15">
        <v>0.81</v>
      </c>
      <c r="T1125" s="15">
        <v>1.36</v>
      </c>
      <c r="U1125" s="15">
        <v>2.0699999999999998</v>
      </c>
      <c r="V1125" s="15">
        <v>58305</v>
      </c>
      <c r="W1125" s="15">
        <v>112113</v>
      </c>
      <c r="X1125" s="15">
        <v>120691</v>
      </c>
      <c r="Y1125" s="15">
        <v>8578</v>
      </c>
      <c r="Z1125" s="15">
        <v>1420</v>
      </c>
      <c r="AA1125" s="15">
        <v>1.458</v>
      </c>
      <c r="AB1125" s="15">
        <v>40.700000000000003</v>
      </c>
    </row>
    <row r="1126" spans="1:28" ht="15" customHeight="1" x14ac:dyDescent="0.3">
      <c r="A1126" s="15" t="s">
        <v>1254</v>
      </c>
      <c r="B1126" s="15" t="s">
        <v>104</v>
      </c>
      <c r="C1126" s="15" t="s">
        <v>105</v>
      </c>
      <c r="D1126" s="15" t="s">
        <v>100</v>
      </c>
      <c r="E1126" s="15" t="s">
        <v>112</v>
      </c>
      <c r="F1126" s="15">
        <v>11.75</v>
      </c>
      <c r="G1126" s="15">
        <v>80</v>
      </c>
      <c r="H1126" s="15">
        <v>23.5</v>
      </c>
      <c r="I1126" s="15">
        <v>46.4</v>
      </c>
      <c r="J1126" s="15">
        <v>8.1999999999999993</v>
      </c>
      <c r="K1126" s="15">
        <v>6.58</v>
      </c>
      <c r="L1126" s="15">
        <v>25.6</v>
      </c>
      <c r="M1126" s="15">
        <v>187.5</v>
      </c>
      <c r="N1126" s="15">
        <v>62.9</v>
      </c>
      <c r="O1126" s="15">
        <v>115.5</v>
      </c>
      <c r="P1126" s="15" t="s">
        <v>102</v>
      </c>
      <c r="Q1126" s="15">
        <v>93.2</v>
      </c>
      <c r="R1126" s="15">
        <v>8.76</v>
      </c>
      <c r="S1126" s="15">
        <v>0.9</v>
      </c>
      <c r="T1126" s="15">
        <v>2.74</v>
      </c>
      <c r="U1126" s="15">
        <v>32.200000000000003</v>
      </c>
      <c r="V1126" s="15">
        <v>23139</v>
      </c>
      <c r="W1126" s="15">
        <v>613747</v>
      </c>
      <c r="X1126" s="15">
        <v>745076</v>
      </c>
      <c r="Y1126" s="15">
        <v>131329</v>
      </c>
      <c r="Z1126" s="15">
        <v>5457</v>
      </c>
      <c r="AA1126" s="15">
        <v>5.9009999999999998</v>
      </c>
      <c r="AB1126" s="15">
        <v>13.1</v>
      </c>
    </row>
    <row r="1127" spans="1:28" ht="15" customHeight="1" x14ac:dyDescent="0.3">
      <c r="A1127" s="15" t="s">
        <v>1255</v>
      </c>
      <c r="B1127" s="15" t="s">
        <v>126</v>
      </c>
      <c r="C1127" s="15" t="s">
        <v>114</v>
      </c>
      <c r="D1127" s="15" t="s">
        <v>111</v>
      </c>
      <c r="E1127" s="15" t="s">
        <v>120</v>
      </c>
      <c r="F1127" s="15">
        <v>0.92</v>
      </c>
      <c r="G1127" s="15">
        <v>80</v>
      </c>
      <c r="H1127" s="15">
        <v>30.3</v>
      </c>
      <c r="I1127" s="15">
        <v>44.4</v>
      </c>
      <c r="J1127" s="15">
        <v>7.5</v>
      </c>
      <c r="K1127" s="15">
        <v>5.94</v>
      </c>
      <c r="L1127" s="15">
        <v>16.100000000000001</v>
      </c>
      <c r="M1127" s="15">
        <v>62.7</v>
      </c>
      <c r="N1127" s="15">
        <v>43.5</v>
      </c>
      <c r="O1127" s="15">
        <v>152.9</v>
      </c>
      <c r="P1127" s="15" t="s">
        <v>102</v>
      </c>
      <c r="Q1127" s="15">
        <v>103.4</v>
      </c>
      <c r="R1127" s="15">
        <v>3.08</v>
      </c>
      <c r="S1127" s="15">
        <v>0.72</v>
      </c>
      <c r="T1127" s="15">
        <v>0.47</v>
      </c>
      <c r="U1127" s="15">
        <v>0.43</v>
      </c>
      <c r="V1127" s="15">
        <v>66485</v>
      </c>
      <c r="W1127" s="15">
        <v>48736</v>
      </c>
      <c r="X1127" s="15">
        <v>28589</v>
      </c>
      <c r="Y1127" s="15">
        <v>-20147</v>
      </c>
      <c r="Z1127" s="15">
        <v>270</v>
      </c>
      <c r="AA1127" s="15">
        <v>1.593</v>
      </c>
      <c r="AB1127" s="15">
        <v>34.200000000000003</v>
      </c>
    </row>
    <row r="1128" spans="1:28" ht="15" customHeight="1" x14ac:dyDescent="0.3">
      <c r="A1128" s="15" t="s">
        <v>1256</v>
      </c>
      <c r="B1128" s="15" t="s">
        <v>104</v>
      </c>
      <c r="C1128" s="15" t="s">
        <v>110</v>
      </c>
      <c r="D1128" s="15" t="s">
        <v>100</v>
      </c>
      <c r="E1128" s="15" t="s">
        <v>101</v>
      </c>
      <c r="F1128" s="15">
        <v>6.14</v>
      </c>
      <c r="G1128" s="15">
        <v>774.8</v>
      </c>
      <c r="H1128" s="15">
        <v>32.700000000000003</v>
      </c>
      <c r="I1128" s="15">
        <v>86.2</v>
      </c>
      <c r="J1128" s="15">
        <v>3.5</v>
      </c>
      <c r="K1128" s="15">
        <v>6.04</v>
      </c>
      <c r="L1128" s="15">
        <v>31.1</v>
      </c>
      <c r="M1128" s="15">
        <v>119</v>
      </c>
      <c r="N1128" s="15">
        <v>49.7</v>
      </c>
      <c r="O1128" s="15">
        <v>74.400000000000006</v>
      </c>
      <c r="P1128" s="15" t="s">
        <v>127</v>
      </c>
      <c r="Q1128" s="15">
        <v>216.6</v>
      </c>
      <c r="R1128" s="15">
        <v>5.7</v>
      </c>
      <c r="S1128" s="15">
        <v>0.84</v>
      </c>
      <c r="T1128" s="15">
        <v>1.82</v>
      </c>
      <c r="U1128" s="15">
        <v>11.17</v>
      </c>
      <c r="V1128" s="15">
        <v>21442</v>
      </c>
      <c r="W1128" s="15">
        <v>482354</v>
      </c>
      <c r="X1128" s="15">
        <v>239507</v>
      </c>
      <c r="Y1128" s="15">
        <v>-242847</v>
      </c>
      <c r="Z1128" s="15">
        <v>3081</v>
      </c>
      <c r="AA1128" s="15">
        <v>3.625</v>
      </c>
      <c r="AB1128" s="15">
        <v>73.7</v>
      </c>
    </row>
    <row r="1129" spans="1:28" ht="15" customHeight="1" x14ac:dyDescent="0.3">
      <c r="A1129" s="15" t="s">
        <v>1257</v>
      </c>
      <c r="B1129" s="15" t="s">
        <v>122</v>
      </c>
      <c r="C1129" s="15" t="s">
        <v>99</v>
      </c>
      <c r="D1129" s="15" t="s">
        <v>130</v>
      </c>
      <c r="E1129" s="15" t="s">
        <v>101</v>
      </c>
      <c r="F1129" s="15">
        <v>14.7</v>
      </c>
      <c r="G1129" s="15">
        <v>840.1</v>
      </c>
      <c r="H1129" s="15">
        <v>30.5</v>
      </c>
      <c r="I1129" s="15">
        <v>69.2</v>
      </c>
      <c r="J1129" s="15">
        <v>7</v>
      </c>
      <c r="K1129" s="15">
        <v>7.41</v>
      </c>
      <c r="L1129" s="15">
        <v>32.6</v>
      </c>
      <c r="M1129" s="15">
        <v>181</v>
      </c>
      <c r="N1129" s="15">
        <v>77.400000000000006</v>
      </c>
      <c r="O1129" s="15">
        <v>100</v>
      </c>
      <c r="P1129" s="15" t="s">
        <v>107</v>
      </c>
      <c r="Q1129" s="15">
        <v>161</v>
      </c>
      <c r="R1129" s="15">
        <v>6.9</v>
      </c>
      <c r="S1129" s="15">
        <v>0.84</v>
      </c>
      <c r="T1129" s="15">
        <v>1.2</v>
      </c>
      <c r="U1129" s="15">
        <v>17.64</v>
      </c>
      <c r="V1129" s="15">
        <v>66767</v>
      </c>
      <c r="W1129" s="15">
        <v>1059972</v>
      </c>
      <c r="X1129" s="15">
        <v>1177770</v>
      </c>
      <c r="Y1129" s="15">
        <v>117798</v>
      </c>
      <c r="Z1129" s="15">
        <v>14495</v>
      </c>
      <c r="AA1129" s="15">
        <v>1.2170000000000001</v>
      </c>
      <c r="AB1129" s="15">
        <v>56.2</v>
      </c>
    </row>
    <row r="1130" spans="1:28" ht="15" customHeight="1" x14ac:dyDescent="0.3">
      <c r="A1130" s="15" t="s">
        <v>1258</v>
      </c>
      <c r="B1130" s="15" t="s">
        <v>146</v>
      </c>
      <c r="C1130" s="15" t="s">
        <v>129</v>
      </c>
      <c r="D1130" s="15" t="s">
        <v>132</v>
      </c>
      <c r="E1130" s="15" t="s">
        <v>101</v>
      </c>
      <c r="F1130" s="15">
        <v>10.029999999999999</v>
      </c>
      <c r="G1130" s="15">
        <v>611.5</v>
      </c>
      <c r="H1130" s="15">
        <v>25.4</v>
      </c>
      <c r="I1130" s="15">
        <v>80.7</v>
      </c>
      <c r="J1130" s="15">
        <v>6.8</v>
      </c>
      <c r="K1130" s="15">
        <v>6.54</v>
      </c>
      <c r="L1130" s="15">
        <v>36.6</v>
      </c>
      <c r="M1130" s="15">
        <v>144.80000000000001</v>
      </c>
      <c r="N1130" s="15">
        <v>67</v>
      </c>
      <c r="O1130" s="15">
        <v>118.8</v>
      </c>
      <c r="P1130" s="15" t="s">
        <v>116</v>
      </c>
      <c r="Q1130" s="15">
        <v>194.9</v>
      </c>
      <c r="R1130" s="15">
        <v>1.54</v>
      </c>
      <c r="S1130" s="15">
        <v>0.81</v>
      </c>
      <c r="T1130" s="15">
        <v>2.46</v>
      </c>
      <c r="U1130" s="15">
        <v>24.67</v>
      </c>
      <c r="V1130" s="15">
        <v>113106</v>
      </c>
      <c r="W1130" s="15">
        <v>651771</v>
      </c>
      <c r="X1130" s="15">
        <v>2790325</v>
      </c>
      <c r="Y1130" s="15">
        <v>2138554</v>
      </c>
      <c r="Z1130" s="15">
        <v>3125</v>
      </c>
      <c r="AA1130" s="15">
        <v>7.8940000000000001</v>
      </c>
      <c r="AB1130" s="15">
        <v>63.3</v>
      </c>
    </row>
    <row r="1131" spans="1:28" ht="15" customHeight="1" x14ac:dyDescent="0.3">
      <c r="A1131" s="15" t="s">
        <v>1259</v>
      </c>
      <c r="B1131" s="15" t="s">
        <v>98</v>
      </c>
      <c r="C1131" s="15" t="s">
        <v>114</v>
      </c>
      <c r="D1131" s="15" t="s">
        <v>144</v>
      </c>
      <c r="E1131" s="15" t="s">
        <v>112</v>
      </c>
      <c r="F1131" s="15">
        <v>13.61</v>
      </c>
      <c r="G1131" s="15">
        <v>409.4</v>
      </c>
      <c r="H1131" s="15">
        <v>23.7</v>
      </c>
      <c r="I1131" s="15">
        <v>61.1</v>
      </c>
      <c r="J1131" s="15">
        <v>7.4</v>
      </c>
      <c r="K1131" s="15">
        <v>7.14</v>
      </c>
      <c r="L1131" s="15">
        <v>16</v>
      </c>
      <c r="M1131" s="15">
        <v>129.4</v>
      </c>
      <c r="N1131" s="15">
        <v>46.4</v>
      </c>
      <c r="O1131" s="15">
        <v>106</v>
      </c>
      <c r="P1131" s="15" t="s">
        <v>116</v>
      </c>
      <c r="Q1131" s="15">
        <v>176.7</v>
      </c>
      <c r="R1131" s="15">
        <v>6.91</v>
      </c>
      <c r="S1131" s="15">
        <v>0.75</v>
      </c>
      <c r="T1131" s="15">
        <v>1.29</v>
      </c>
      <c r="U1131" s="15">
        <v>17.559999999999999</v>
      </c>
      <c r="V1131" s="15">
        <v>54579</v>
      </c>
      <c r="W1131" s="15">
        <v>778569</v>
      </c>
      <c r="X1131" s="15">
        <v>958407</v>
      </c>
      <c r="Y1131" s="15">
        <v>179838</v>
      </c>
      <c r="Z1131" s="15">
        <v>3858</v>
      </c>
      <c r="AA1131" s="15">
        <v>4.5519999999999996</v>
      </c>
      <c r="AB1131" s="15">
        <v>40.4</v>
      </c>
    </row>
    <row r="1132" spans="1:28" ht="15" customHeight="1" x14ac:dyDescent="0.3">
      <c r="A1132" s="15" t="s">
        <v>1260</v>
      </c>
      <c r="B1132" s="15" t="s">
        <v>104</v>
      </c>
      <c r="C1132" s="15" t="s">
        <v>129</v>
      </c>
      <c r="D1132" s="15" t="s">
        <v>144</v>
      </c>
      <c r="E1132" s="15" t="s">
        <v>112</v>
      </c>
      <c r="F1132" s="15">
        <v>4.17</v>
      </c>
      <c r="G1132" s="15">
        <v>651.5</v>
      </c>
      <c r="H1132" s="15">
        <v>24</v>
      </c>
      <c r="I1132" s="15">
        <v>63.1</v>
      </c>
      <c r="J1132" s="15">
        <v>5.6</v>
      </c>
      <c r="K1132" s="15">
        <v>6.15</v>
      </c>
      <c r="L1132" s="15">
        <v>34.200000000000003</v>
      </c>
      <c r="M1132" s="15">
        <v>62</v>
      </c>
      <c r="N1132" s="15">
        <v>16.7</v>
      </c>
      <c r="O1132" s="15">
        <v>124.1</v>
      </c>
      <c r="P1132" s="15" t="s">
        <v>102</v>
      </c>
      <c r="Q1132" s="15">
        <v>240.1</v>
      </c>
      <c r="R1132" s="15">
        <v>8.27</v>
      </c>
      <c r="S1132" s="15">
        <v>0.77</v>
      </c>
      <c r="T1132" s="15">
        <v>1.67</v>
      </c>
      <c r="U1132" s="15">
        <v>6.96</v>
      </c>
      <c r="V1132" s="15">
        <v>60227</v>
      </c>
      <c r="W1132" s="15">
        <v>315258</v>
      </c>
      <c r="X1132" s="15">
        <v>419180</v>
      </c>
      <c r="Y1132" s="15">
        <v>103922</v>
      </c>
      <c r="Z1132" s="15">
        <v>1855</v>
      </c>
      <c r="AA1132" s="15">
        <v>3.7519999999999998</v>
      </c>
      <c r="AB1132" s="15">
        <v>46.4</v>
      </c>
    </row>
    <row r="1133" spans="1:28" ht="15" customHeight="1" x14ac:dyDescent="0.3">
      <c r="A1133" s="15" t="s">
        <v>1261</v>
      </c>
      <c r="B1133" s="15" t="s">
        <v>122</v>
      </c>
      <c r="C1133" s="15" t="s">
        <v>105</v>
      </c>
      <c r="D1133" s="15" t="s">
        <v>177</v>
      </c>
      <c r="E1133" s="15" t="s">
        <v>112</v>
      </c>
      <c r="F1133" s="15">
        <v>3.2</v>
      </c>
      <c r="G1133" s="15">
        <v>476.5</v>
      </c>
      <c r="H1133" s="15">
        <v>23.3</v>
      </c>
      <c r="I1133" s="15">
        <v>72.7</v>
      </c>
      <c r="J1133" s="15">
        <v>7.9</v>
      </c>
      <c r="K1133" s="15">
        <v>5.75</v>
      </c>
      <c r="L1133" s="15">
        <v>21.8</v>
      </c>
      <c r="M1133" s="15">
        <v>86.4</v>
      </c>
      <c r="N1133" s="15">
        <v>54.7</v>
      </c>
      <c r="O1133" s="15">
        <v>118.7</v>
      </c>
      <c r="P1133" s="15" t="s">
        <v>127</v>
      </c>
      <c r="Q1133" s="15">
        <v>184.8</v>
      </c>
      <c r="R1133" s="15">
        <v>5.49</v>
      </c>
      <c r="S1133" s="15">
        <v>0.78</v>
      </c>
      <c r="T1133" s="15">
        <v>17.68</v>
      </c>
      <c r="U1133" s="15">
        <v>56.58</v>
      </c>
      <c r="V1133" s="15">
        <v>3446</v>
      </c>
      <c r="W1133" s="15">
        <v>229831</v>
      </c>
      <c r="X1133" s="15">
        <v>194975</v>
      </c>
      <c r="Y1133" s="15">
        <v>-34856</v>
      </c>
      <c r="Z1133" s="15">
        <v>4936</v>
      </c>
      <c r="AA1133" s="15">
        <v>11.462999999999999</v>
      </c>
      <c r="AB1133" s="15">
        <v>47.1</v>
      </c>
    </row>
    <row r="1134" spans="1:28" ht="15" customHeight="1" x14ac:dyDescent="0.3">
      <c r="A1134" s="15" t="s">
        <v>1262</v>
      </c>
      <c r="B1134" s="15" t="s">
        <v>126</v>
      </c>
      <c r="C1134" s="15" t="s">
        <v>170</v>
      </c>
      <c r="D1134" s="15" t="s">
        <v>132</v>
      </c>
      <c r="E1134" s="15" t="s">
        <v>112</v>
      </c>
      <c r="F1134" s="15">
        <v>11.47</v>
      </c>
      <c r="G1134" s="15">
        <v>204.1</v>
      </c>
      <c r="H1134" s="15">
        <v>22.3</v>
      </c>
      <c r="I1134" s="15">
        <v>31.8</v>
      </c>
      <c r="J1134" s="15">
        <v>9.1999999999999993</v>
      </c>
      <c r="K1134" s="15">
        <v>6.66</v>
      </c>
      <c r="L1134" s="15">
        <v>21.4</v>
      </c>
      <c r="M1134" s="15">
        <v>169.9</v>
      </c>
      <c r="N1134" s="15">
        <v>59.7</v>
      </c>
      <c r="O1134" s="15">
        <v>72.3</v>
      </c>
      <c r="P1134" s="15" t="s">
        <v>116</v>
      </c>
      <c r="Q1134" s="15">
        <v>147</v>
      </c>
      <c r="R1134" s="15">
        <v>7.44</v>
      </c>
      <c r="S1134" s="15">
        <v>0.92</v>
      </c>
      <c r="T1134" s="15">
        <v>1.5</v>
      </c>
      <c r="U1134" s="15">
        <v>17.21</v>
      </c>
      <c r="V1134" s="15">
        <v>112177</v>
      </c>
      <c r="W1134" s="15">
        <v>781060</v>
      </c>
      <c r="X1134" s="15">
        <v>1930566</v>
      </c>
      <c r="Y1134" s="15">
        <v>1149506</v>
      </c>
      <c r="Z1134" s="15">
        <v>3796</v>
      </c>
      <c r="AA1134" s="15">
        <v>4.5339999999999998</v>
      </c>
      <c r="AB1134" s="15">
        <v>13.6</v>
      </c>
    </row>
    <row r="1135" spans="1:28" ht="15" customHeight="1" x14ac:dyDescent="0.3">
      <c r="A1135" s="15" t="s">
        <v>1263</v>
      </c>
      <c r="B1135" s="15" t="s">
        <v>118</v>
      </c>
      <c r="C1135" s="15" t="s">
        <v>123</v>
      </c>
      <c r="D1135" s="15" t="s">
        <v>130</v>
      </c>
      <c r="E1135" s="15" t="s">
        <v>101</v>
      </c>
      <c r="F1135" s="15">
        <v>10.89</v>
      </c>
      <c r="G1135" s="15">
        <v>853.7</v>
      </c>
      <c r="H1135" s="15">
        <v>32.700000000000003</v>
      </c>
      <c r="I1135" s="15">
        <v>68</v>
      </c>
      <c r="J1135" s="15">
        <v>7.9</v>
      </c>
      <c r="K1135" s="15">
        <v>7.14</v>
      </c>
      <c r="L1135" s="15">
        <v>33.1</v>
      </c>
      <c r="M1135" s="15">
        <v>89.3</v>
      </c>
      <c r="N1135" s="15">
        <v>43.2</v>
      </c>
      <c r="O1135" s="15">
        <v>70.7</v>
      </c>
      <c r="P1135" s="15" t="s">
        <v>107</v>
      </c>
      <c r="Q1135" s="15">
        <v>166.9</v>
      </c>
      <c r="R1135" s="15">
        <v>6.36</v>
      </c>
      <c r="S1135" s="15">
        <v>0.83</v>
      </c>
      <c r="T1135" s="15"/>
      <c r="U1135" s="15">
        <v>15.46</v>
      </c>
      <c r="V1135" s="15">
        <v>68953</v>
      </c>
      <c r="W1135" s="15">
        <v>665642</v>
      </c>
      <c r="X1135" s="15">
        <v>1066013</v>
      </c>
      <c r="Y1135" s="15">
        <v>400371</v>
      </c>
      <c r="Z1135" s="15">
        <v>10950</v>
      </c>
      <c r="AA1135" s="15">
        <v>1.4119999999999999</v>
      </c>
      <c r="AB1135" s="15">
        <v>47.4</v>
      </c>
    </row>
    <row r="1136" spans="1:28" ht="15" customHeight="1" x14ac:dyDescent="0.3">
      <c r="A1136" s="15" t="s">
        <v>1264</v>
      </c>
      <c r="B1136" s="15" t="s">
        <v>118</v>
      </c>
      <c r="C1136" s="15" t="s">
        <v>134</v>
      </c>
      <c r="D1136" s="15" t="s">
        <v>132</v>
      </c>
      <c r="E1136" s="15" t="s">
        <v>101</v>
      </c>
      <c r="F1136" s="15">
        <v>3.15</v>
      </c>
      <c r="G1136" s="15">
        <v>669.6</v>
      </c>
      <c r="H1136" s="15">
        <v>27.1</v>
      </c>
      <c r="I1136" s="15">
        <v>82.2</v>
      </c>
      <c r="J1136" s="15">
        <v>7.5</v>
      </c>
      <c r="K1136" s="15">
        <v>7.53</v>
      </c>
      <c r="L1136" s="15">
        <v>38.4</v>
      </c>
      <c r="M1136" s="15">
        <v>118</v>
      </c>
      <c r="N1136" s="15">
        <v>77.099999999999994</v>
      </c>
      <c r="O1136" s="15">
        <v>133.1</v>
      </c>
      <c r="P1136" s="15" t="s">
        <v>107</v>
      </c>
      <c r="Q1136" s="15">
        <v>82</v>
      </c>
      <c r="R1136" s="15">
        <v>4.26</v>
      </c>
      <c r="S1136" s="15">
        <v>0.84</v>
      </c>
      <c r="T1136" s="15">
        <v>1.42</v>
      </c>
      <c r="U1136" s="15">
        <v>4.47</v>
      </c>
      <c r="V1136" s="15">
        <v>117238</v>
      </c>
      <c r="W1136" s="15">
        <v>189823</v>
      </c>
      <c r="X1136" s="15">
        <v>524054</v>
      </c>
      <c r="Y1136" s="15">
        <v>334231</v>
      </c>
      <c r="Z1136" s="15">
        <v>2531</v>
      </c>
      <c r="AA1136" s="15">
        <v>1.766</v>
      </c>
      <c r="AB1136" s="15">
        <v>64.7</v>
      </c>
    </row>
    <row r="1137" spans="1:28" ht="15" customHeight="1" x14ac:dyDescent="0.3">
      <c r="A1137" s="15" t="s">
        <v>1265</v>
      </c>
      <c r="B1137" s="15" t="s">
        <v>104</v>
      </c>
      <c r="C1137" s="15" t="s">
        <v>105</v>
      </c>
      <c r="D1137" s="15" t="s">
        <v>144</v>
      </c>
      <c r="E1137" s="15" t="s">
        <v>112</v>
      </c>
      <c r="F1137" s="15">
        <v>0.63</v>
      </c>
      <c r="G1137" s="15">
        <v>303</v>
      </c>
      <c r="H1137" s="15">
        <v>23</v>
      </c>
      <c r="I1137" s="15">
        <v>51.2</v>
      </c>
      <c r="J1137" s="15">
        <v>7.3</v>
      </c>
      <c r="K1137" s="15">
        <v>5.46</v>
      </c>
      <c r="L1137" s="15">
        <v>20</v>
      </c>
      <c r="M1137" s="15">
        <v>139.1</v>
      </c>
      <c r="N1137" s="15">
        <v>27.7</v>
      </c>
      <c r="O1137" s="15">
        <v>57.6</v>
      </c>
      <c r="P1137" s="15" t="s">
        <v>107</v>
      </c>
      <c r="Q1137" s="15">
        <v>97.7</v>
      </c>
      <c r="R1137" s="15">
        <v>1.4</v>
      </c>
      <c r="S1137" s="15">
        <v>0.71</v>
      </c>
      <c r="T1137" s="15">
        <v>0.3</v>
      </c>
      <c r="U1137" s="15">
        <v>0.19</v>
      </c>
      <c r="V1137" s="15">
        <v>52323</v>
      </c>
      <c r="W1137" s="15">
        <v>32203</v>
      </c>
      <c r="X1137" s="15">
        <v>9941</v>
      </c>
      <c r="Y1137" s="15">
        <v>-22262</v>
      </c>
      <c r="Z1137" s="15">
        <v>443</v>
      </c>
      <c r="AA1137" s="15">
        <v>0.42899999999999999</v>
      </c>
      <c r="AB1137" s="15">
        <v>45.1</v>
      </c>
    </row>
    <row r="1138" spans="1:28" ht="15" customHeight="1" x14ac:dyDescent="0.3">
      <c r="A1138" s="15" t="s">
        <v>1266</v>
      </c>
      <c r="B1138" s="15" t="s">
        <v>109</v>
      </c>
      <c r="C1138" s="15" t="s">
        <v>114</v>
      </c>
      <c r="D1138" s="15" t="s">
        <v>100</v>
      </c>
      <c r="E1138" s="15" t="s">
        <v>101</v>
      </c>
      <c r="F1138" s="15">
        <v>14.48</v>
      </c>
      <c r="G1138" s="15">
        <v>961.5</v>
      </c>
      <c r="H1138" s="15">
        <v>28.4</v>
      </c>
      <c r="I1138" s="15">
        <v>66.3</v>
      </c>
      <c r="J1138" s="15">
        <v>7.5</v>
      </c>
      <c r="K1138" s="15">
        <v>7.49</v>
      </c>
      <c r="L1138" s="15">
        <v>28.4</v>
      </c>
      <c r="M1138" s="15">
        <v>137.9</v>
      </c>
      <c r="N1138" s="15">
        <v>40.799999999999997</v>
      </c>
      <c r="O1138" s="15">
        <v>151.80000000000001</v>
      </c>
      <c r="P1138" s="15" t="s">
        <v>107</v>
      </c>
      <c r="Q1138" s="15">
        <v>191.3</v>
      </c>
      <c r="R1138" s="15">
        <v>0.5</v>
      </c>
      <c r="S1138" s="15">
        <v>0.81</v>
      </c>
      <c r="T1138" s="15">
        <v>1.45</v>
      </c>
      <c r="U1138" s="15">
        <v>21</v>
      </c>
      <c r="V1138" s="15">
        <v>18032</v>
      </c>
      <c r="W1138" s="15">
        <v>964436</v>
      </c>
      <c r="X1138" s="15">
        <v>378672</v>
      </c>
      <c r="Y1138" s="15">
        <v>-585764</v>
      </c>
      <c r="Z1138" s="15">
        <v>11566</v>
      </c>
      <c r="AA1138" s="15">
        <v>1.8160000000000001</v>
      </c>
      <c r="AB1138" s="15">
        <v>74.2</v>
      </c>
    </row>
    <row r="1139" spans="1:28" ht="15" customHeight="1" x14ac:dyDescent="0.3">
      <c r="A1139" s="15" t="s">
        <v>1267</v>
      </c>
      <c r="B1139" s="15" t="s">
        <v>137</v>
      </c>
      <c r="C1139" s="15" t="s">
        <v>110</v>
      </c>
      <c r="D1139" s="15" t="s">
        <v>100</v>
      </c>
      <c r="E1139" s="15" t="s">
        <v>101</v>
      </c>
      <c r="F1139" s="15">
        <v>0.73</v>
      </c>
      <c r="G1139" s="15">
        <v>881.1</v>
      </c>
      <c r="H1139" s="15">
        <v>26</v>
      </c>
      <c r="I1139" s="15">
        <v>73.900000000000006</v>
      </c>
      <c r="J1139" s="15">
        <v>4.8</v>
      </c>
      <c r="K1139" s="15">
        <v>5.86</v>
      </c>
      <c r="L1139" s="15">
        <v>17.399999999999999</v>
      </c>
      <c r="M1139" s="15">
        <v>100.3</v>
      </c>
      <c r="N1139" s="15">
        <v>85.1</v>
      </c>
      <c r="O1139" s="15">
        <v>72.2</v>
      </c>
      <c r="P1139" s="15" t="s">
        <v>102</v>
      </c>
      <c r="Q1139" s="15">
        <v>158.5</v>
      </c>
      <c r="R1139" s="15">
        <v>7.3</v>
      </c>
      <c r="S1139" s="15">
        <v>0.77</v>
      </c>
      <c r="T1139" s="15">
        <v>1.69</v>
      </c>
      <c r="U1139" s="15">
        <v>1.23</v>
      </c>
      <c r="V1139" s="15">
        <v>22784</v>
      </c>
      <c r="W1139" s="15">
        <v>52521</v>
      </c>
      <c r="X1139" s="15">
        <v>28024</v>
      </c>
      <c r="Y1139" s="15">
        <v>-24497</v>
      </c>
      <c r="Z1139" s="15">
        <v>327</v>
      </c>
      <c r="AA1139" s="15">
        <v>3.7610000000000001</v>
      </c>
      <c r="AB1139" s="15">
        <v>51.4</v>
      </c>
    </row>
    <row r="1140" spans="1:28" ht="15" customHeight="1" x14ac:dyDescent="0.3">
      <c r="A1140" s="15" t="s">
        <v>1268</v>
      </c>
      <c r="B1140" s="15" t="s">
        <v>122</v>
      </c>
      <c r="C1140" s="15" t="s">
        <v>105</v>
      </c>
      <c r="D1140" s="15" t="s">
        <v>111</v>
      </c>
      <c r="E1140" s="15" t="s">
        <v>112</v>
      </c>
      <c r="F1140" s="15">
        <v>4.26</v>
      </c>
      <c r="G1140" s="15">
        <v>300.60000000000002</v>
      </c>
      <c r="H1140" s="15">
        <v>24.1</v>
      </c>
      <c r="I1140" s="15">
        <v>51.4</v>
      </c>
      <c r="J1140" s="15">
        <v>6.8</v>
      </c>
      <c r="K1140" s="15">
        <v>6.34</v>
      </c>
      <c r="L1140" s="15">
        <v>33.1</v>
      </c>
      <c r="M1140" s="15">
        <v>161.9</v>
      </c>
      <c r="N1140" s="15">
        <v>51.7</v>
      </c>
      <c r="O1140" s="15">
        <v>86.4</v>
      </c>
      <c r="P1140" s="15" t="s">
        <v>116</v>
      </c>
      <c r="Q1140" s="15">
        <v>78.900000000000006</v>
      </c>
      <c r="R1140" s="15">
        <v>7.28</v>
      </c>
      <c r="S1140" s="15">
        <v>0.91</v>
      </c>
      <c r="T1140" s="15">
        <v>1.06</v>
      </c>
      <c r="U1140" s="15">
        <v>4.5199999999999996</v>
      </c>
      <c r="V1140" s="15">
        <v>66174</v>
      </c>
      <c r="W1140" s="15">
        <v>250535</v>
      </c>
      <c r="X1140" s="15">
        <v>299106</v>
      </c>
      <c r="Y1140" s="15">
        <v>48571</v>
      </c>
      <c r="Z1140" s="15">
        <v>859</v>
      </c>
      <c r="AA1140" s="15">
        <v>5.2619999999999996</v>
      </c>
      <c r="AB1140" s="15">
        <v>31.1</v>
      </c>
    </row>
    <row r="1141" spans="1:28" ht="15" customHeight="1" x14ac:dyDescent="0.3">
      <c r="A1141" s="15" t="s">
        <v>1269</v>
      </c>
      <c r="B1141" s="15" t="s">
        <v>109</v>
      </c>
      <c r="C1141" s="15" t="s">
        <v>119</v>
      </c>
      <c r="D1141" s="15" t="s">
        <v>111</v>
      </c>
      <c r="E1141" s="15" t="s">
        <v>120</v>
      </c>
      <c r="F1141" s="15">
        <v>8.82</v>
      </c>
      <c r="G1141" s="15">
        <v>280.60000000000002</v>
      </c>
      <c r="H1141" s="15">
        <v>30.8</v>
      </c>
      <c r="I1141" s="15">
        <v>51.2</v>
      </c>
      <c r="J1141" s="15">
        <v>7.2</v>
      </c>
      <c r="K1141" s="15">
        <v>7.9</v>
      </c>
      <c r="L1141" s="15">
        <v>23.9</v>
      </c>
      <c r="M1141" s="15">
        <v>113.1</v>
      </c>
      <c r="N1141" s="15">
        <v>32</v>
      </c>
      <c r="O1141" s="15">
        <v>34.4</v>
      </c>
      <c r="P1141" s="15" t="s">
        <v>107</v>
      </c>
      <c r="Q1141" s="15">
        <v>178.2</v>
      </c>
      <c r="R1141" s="15">
        <v>9.17</v>
      </c>
      <c r="S1141" s="15">
        <v>0.73</v>
      </c>
      <c r="T1141" s="15">
        <v>0.3</v>
      </c>
      <c r="U1141" s="15">
        <v>2.65</v>
      </c>
      <c r="V1141" s="15">
        <v>57687</v>
      </c>
      <c r="W1141" s="15">
        <v>684281</v>
      </c>
      <c r="X1141" s="15">
        <v>152871</v>
      </c>
      <c r="Y1141" s="15">
        <v>-531410</v>
      </c>
      <c r="Z1141" s="15">
        <v>4185</v>
      </c>
      <c r="AA1141" s="15">
        <v>0.63300000000000001</v>
      </c>
      <c r="AB1141" s="15">
        <v>19.7</v>
      </c>
    </row>
    <row r="1142" spans="1:28" ht="15" customHeight="1" x14ac:dyDescent="0.3">
      <c r="A1142" s="15" t="s">
        <v>1270</v>
      </c>
      <c r="B1142" s="15" t="s">
        <v>122</v>
      </c>
      <c r="C1142" s="15" t="s">
        <v>110</v>
      </c>
      <c r="D1142" s="15" t="s">
        <v>115</v>
      </c>
      <c r="E1142" s="15" t="s">
        <v>112</v>
      </c>
      <c r="F1142" s="15">
        <v>1.9</v>
      </c>
      <c r="G1142" s="15">
        <v>674.4</v>
      </c>
      <c r="H1142" s="15">
        <v>21.1</v>
      </c>
      <c r="I1142" s="15">
        <v>58.9</v>
      </c>
      <c r="J1142" s="15">
        <v>6.8</v>
      </c>
      <c r="K1142" s="15">
        <v>6.97</v>
      </c>
      <c r="L1142" s="15">
        <v>25.4</v>
      </c>
      <c r="M1142" s="15">
        <v>104</v>
      </c>
      <c r="N1142" s="15">
        <v>54.5</v>
      </c>
      <c r="O1142" s="15">
        <v>89.9</v>
      </c>
      <c r="P1142" s="15" t="s">
        <v>107</v>
      </c>
      <c r="Q1142" s="15">
        <v>93</v>
      </c>
      <c r="R1142" s="15">
        <v>4.51</v>
      </c>
      <c r="S1142" s="15">
        <v>0.72</v>
      </c>
      <c r="T1142" s="15">
        <v>2.72</v>
      </c>
      <c r="U1142" s="15">
        <v>5.17</v>
      </c>
      <c r="V1142" s="15">
        <v>23883</v>
      </c>
      <c r="W1142" s="15">
        <v>114801</v>
      </c>
      <c r="X1142" s="15">
        <v>123475</v>
      </c>
      <c r="Y1142" s="15">
        <v>8674</v>
      </c>
      <c r="Z1142" s="15">
        <v>3582</v>
      </c>
      <c r="AA1142" s="15">
        <v>1.4430000000000001</v>
      </c>
      <c r="AB1142" s="15">
        <v>49.8</v>
      </c>
    </row>
    <row r="1143" spans="1:28" ht="15" customHeight="1" x14ac:dyDescent="0.3">
      <c r="A1143" s="15" t="s">
        <v>1271</v>
      </c>
      <c r="B1143" s="15" t="s">
        <v>98</v>
      </c>
      <c r="C1143" s="15" t="s">
        <v>105</v>
      </c>
      <c r="D1143" s="15" t="s">
        <v>115</v>
      </c>
      <c r="E1143" s="15" t="s">
        <v>101</v>
      </c>
      <c r="F1143" s="15">
        <v>14.72</v>
      </c>
      <c r="G1143" s="15">
        <v>642.29999999999995</v>
      </c>
      <c r="H1143" s="15">
        <v>26</v>
      </c>
      <c r="I1143" s="15">
        <v>77</v>
      </c>
      <c r="J1143" s="15">
        <v>8.1999999999999993</v>
      </c>
      <c r="K1143" s="15">
        <v>6.82</v>
      </c>
      <c r="L1143" s="15">
        <v>31.9</v>
      </c>
      <c r="M1143" s="15">
        <v>132.5</v>
      </c>
      <c r="N1143" s="15">
        <v>74.900000000000006</v>
      </c>
      <c r="O1143" s="15">
        <v>119.6</v>
      </c>
      <c r="P1143" s="15" t="s">
        <v>102</v>
      </c>
      <c r="Q1143" s="15">
        <v>125.7</v>
      </c>
      <c r="R1143" s="15">
        <v>2.0499999999999998</v>
      </c>
      <c r="S1143" s="15">
        <v>0.88</v>
      </c>
      <c r="T1143" s="15">
        <v>4.97</v>
      </c>
      <c r="U1143" s="15">
        <v>73.16</v>
      </c>
      <c r="V1143" s="15">
        <v>22740</v>
      </c>
      <c r="W1143" s="15">
        <v>816279</v>
      </c>
      <c r="X1143" s="15">
        <v>1663658</v>
      </c>
      <c r="Y1143" s="15">
        <v>847379</v>
      </c>
      <c r="Z1143" s="15">
        <v>19893</v>
      </c>
      <c r="AA1143" s="15">
        <v>3.6779999999999999</v>
      </c>
      <c r="AB1143" s="15">
        <v>65.7</v>
      </c>
    </row>
    <row r="1144" spans="1:28" ht="15" customHeight="1" x14ac:dyDescent="0.3">
      <c r="A1144" s="15" t="s">
        <v>1272</v>
      </c>
      <c r="B1144" s="15" t="s">
        <v>137</v>
      </c>
      <c r="C1144" s="15" t="s">
        <v>123</v>
      </c>
      <c r="D1144" s="15" t="s">
        <v>115</v>
      </c>
      <c r="E1144" s="15" t="s">
        <v>101</v>
      </c>
      <c r="F1144" s="15">
        <v>12.18</v>
      </c>
      <c r="G1144" s="15">
        <v>1039.8</v>
      </c>
      <c r="H1144" s="15">
        <v>28.6</v>
      </c>
      <c r="I1144" s="15">
        <v>58.6</v>
      </c>
      <c r="J1144" s="15">
        <v>5.6</v>
      </c>
      <c r="K1144" s="15">
        <v>6.79</v>
      </c>
      <c r="L1144" s="15">
        <v>28.9</v>
      </c>
      <c r="M1144" s="15">
        <v>87.7</v>
      </c>
      <c r="N1144" s="15">
        <v>74.7</v>
      </c>
      <c r="O1144" s="15">
        <v>141.80000000000001</v>
      </c>
      <c r="P1144" s="15" t="s">
        <v>116</v>
      </c>
      <c r="Q1144" s="15">
        <v>298</v>
      </c>
      <c r="R1144" s="15">
        <v>2.59</v>
      </c>
      <c r="S1144" s="15">
        <v>0.85</v>
      </c>
      <c r="T1144" s="15">
        <v>3.62</v>
      </c>
      <c r="U1144" s="15">
        <v>44.09</v>
      </c>
      <c r="V1144" s="15">
        <v>18530</v>
      </c>
      <c r="W1144" s="15">
        <v>892676</v>
      </c>
      <c r="X1144" s="15">
        <v>816988</v>
      </c>
      <c r="Y1144" s="15">
        <v>-75688</v>
      </c>
      <c r="Z1144" s="15">
        <v>10413</v>
      </c>
      <c r="AA1144" s="15">
        <v>4.234</v>
      </c>
      <c r="AB1144" s="15">
        <v>57.7</v>
      </c>
    </row>
    <row r="1145" spans="1:28" ht="15" customHeight="1" x14ac:dyDescent="0.3">
      <c r="A1145" s="15" t="s">
        <v>1273</v>
      </c>
      <c r="B1145" s="15" t="s">
        <v>146</v>
      </c>
      <c r="C1145" s="15" t="s">
        <v>110</v>
      </c>
      <c r="D1145" s="15" t="s">
        <v>177</v>
      </c>
      <c r="E1145" s="15" t="s">
        <v>120</v>
      </c>
      <c r="F1145" s="15">
        <v>5.46</v>
      </c>
      <c r="G1145" s="15">
        <v>344.5</v>
      </c>
      <c r="H1145" s="15">
        <v>28</v>
      </c>
      <c r="I1145" s="15">
        <v>52.3</v>
      </c>
      <c r="J1145" s="15">
        <v>8.5</v>
      </c>
      <c r="K1145" s="15">
        <v>6.11</v>
      </c>
      <c r="L1145" s="15">
        <v>19.7</v>
      </c>
      <c r="M1145" s="15">
        <v>150.9</v>
      </c>
      <c r="N1145" s="15">
        <v>46.5</v>
      </c>
      <c r="O1145" s="15">
        <v>99.9</v>
      </c>
      <c r="P1145" s="15" t="s">
        <v>127</v>
      </c>
      <c r="Q1145" s="15">
        <v>155.4</v>
      </c>
      <c r="R1145" s="15">
        <v>2.23</v>
      </c>
      <c r="S1145" s="15">
        <v>0.82</v>
      </c>
      <c r="T1145" s="15">
        <v>44.55</v>
      </c>
      <c r="U1145" s="15">
        <v>243.24</v>
      </c>
      <c r="V1145" s="15">
        <v>3555</v>
      </c>
      <c r="W1145" s="15">
        <v>308091</v>
      </c>
      <c r="X1145" s="15">
        <v>864718</v>
      </c>
      <c r="Y1145" s="15">
        <v>556627</v>
      </c>
      <c r="Z1145" s="15">
        <v>10904</v>
      </c>
      <c r="AA1145" s="15">
        <v>22.306999999999999</v>
      </c>
      <c r="AB1145" s="15">
        <v>42.5</v>
      </c>
    </row>
    <row r="1146" spans="1:28" ht="15" customHeight="1" x14ac:dyDescent="0.3">
      <c r="A1146" s="15" t="s">
        <v>1274</v>
      </c>
      <c r="B1146" s="15" t="s">
        <v>118</v>
      </c>
      <c r="C1146" s="15" t="s">
        <v>129</v>
      </c>
      <c r="D1146" s="15" t="s">
        <v>144</v>
      </c>
      <c r="E1146" s="15" t="s">
        <v>101</v>
      </c>
      <c r="F1146" s="15">
        <v>1.84</v>
      </c>
      <c r="G1146" s="15">
        <v>599.5</v>
      </c>
      <c r="H1146" s="15">
        <v>30.7</v>
      </c>
      <c r="I1146" s="15">
        <v>81.8</v>
      </c>
      <c r="J1146" s="15">
        <v>8.5</v>
      </c>
      <c r="K1146" s="15">
        <v>7.32</v>
      </c>
      <c r="L1146" s="15">
        <v>28.7</v>
      </c>
      <c r="M1146" s="15">
        <v>101.3</v>
      </c>
      <c r="N1146" s="15">
        <v>47.4</v>
      </c>
      <c r="O1146" s="15">
        <v>99.9</v>
      </c>
      <c r="P1146" s="15" t="s">
        <v>127</v>
      </c>
      <c r="Q1146" s="15">
        <v>174.6</v>
      </c>
      <c r="R1146" s="15">
        <v>3.89</v>
      </c>
      <c r="S1146" s="15">
        <v>0.8</v>
      </c>
      <c r="T1146" s="15">
        <v>1.44</v>
      </c>
      <c r="U1146" s="15">
        <v>2.65</v>
      </c>
      <c r="V1146" s="15">
        <v>60032</v>
      </c>
      <c r="W1146" s="15">
        <v>128937</v>
      </c>
      <c r="X1146" s="15">
        <v>159085</v>
      </c>
      <c r="Y1146" s="15">
        <v>30148</v>
      </c>
      <c r="Z1146" s="15">
        <v>945</v>
      </c>
      <c r="AA1146" s="15">
        <v>2.8039999999999998</v>
      </c>
      <c r="AB1146" s="15">
        <v>67.900000000000006</v>
      </c>
    </row>
    <row r="1147" spans="1:28" ht="15" customHeight="1" x14ac:dyDescent="0.3">
      <c r="A1147" s="15" t="s">
        <v>1275</v>
      </c>
      <c r="B1147" s="15" t="s">
        <v>137</v>
      </c>
      <c r="C1147" s="15" t="s">
        <v>129</v>
      </c>
      <c r="D1147" s="15" t="s">
        <v>100</v>
      </c>
      <c r="E1147" s="15" t="s">
        <v>101</v>
      </c>
      <c r="F1147" s="15">
        <v>10.89</v>
      </c>
      <c r="G1147" s="15">
        <v>819.7</v>
      </c>
      <c r="H1147" s="15">
        <v>29.8</v>
      </c>
      <c r="I1147" s="15">
        <v>84.5</v>
      </c>
      <c r="J1147" s="15">
        <v>6</v>
      </c>
      <c r="K1147" s="15">
        <v>6.42</v>
      </c>
      <c r="L1147" s="15">
        <v>32.9</v>
      </c>
      <c r="M1147" s="15">
        <v>117.3</v>
      </c>
      <c r="N1147" s="15">
        <v>44.9</v>
      </c>
      <c r="O1147" s="15">
        <v>77.2</v>
      </c>
      <c r="P1147" s="15" t="s">
        <v>127</v>
      </c>
      <c r="Q1147" s="15">
        <v>142</v>
      </c>
      <c r="R1147" s="15">
        <v>4.13</v>
      </c>
      <c r="S1147" s="15">
        <v>0.7</v>
      </c>
      <c r="T1147" s="15">
        <v>3.92</v>
      </c>
      <c r="U1147" s="15">
        <v>42.69</v>
      </c>
      <c r="V1147" s="15">
        <v>21627</v>
      </c>
      <c r="W1147" s="15">
        <v>677279</v>
      </c>
      <c r="X1147" s="15">
        <v>923257</v>
      </c>
      <c r="Y1147" s="15">
        <v>245978</v>
      </c>
      <c r="Z1147" s="15">
        <v>5294</v>
      </c>
      <c r="AA1147" s="15">
        <v>8.0640000000000001</v>
      </c>
      <c r="AB1147" s="15">
        <v>67.7</v>
      </c>
    </row>
    <row r="1148" spans="1:28" ht="15" customHeight="1" x14ac:dyDescent="0.3">
      <c r="A1148" s="15" t="s">
        <v>1276</v>
      </c>
      <c r="B1148" s="15" t="s">
        <v>146</v>
      </c>
      <c r="C1148" s="15" t="s">
        <v>105</v>
      </c>
      <c r="D1148" s="15" t="s">
        <v>144</v>
      </c>
      <c r="E1148" s="15" t="s">
        <v>120</v>
      </c>
      <c r="F1148" s="15">
        <v>1.87</v>
      </c>
      <c r="G1148" s="15">
        <v>376.1</v>
      </c>
      <c r="H1148" s="15">
        <v>29.5</v>
      </c>
      <c r="I1148" s="15">
        <v>48.3</v>
      </c>
      <c r="J1148" s="15">
        <v>7.6</v>
      </c>
      <c r="K1148" s="15">
        <v>6.59</v>
      </c>
      <c r="L1148" s="15">
        <v>21.3</v>
      </c>
      <c r="M1148" s="15">
        <v>181.8</v>
      </c>
      <c r="N1148" s="15">
        <v>50.7</v>
      </c>
      <c r="O1148" s="15">
        <v>133.5</v>
      </c>
      <c r="P1148" s="15" t="s">
        <v>116</v>
      </c>
      <c r="Q1148" s="15">
        <v>223.7</v>
      </c>
      <c r="R1148" s="15">
        <v>2.9</v>
      </c>
      <c r="S1148" s="15">
        <v>0.91</v>
      </c>
      <c r="T1148" s="15">
        <v>1.57</v>
      </c>
      <c r="U1148" s="15">
        <v>2.94</v>
      </c>
      <c r="V1148" s="15">
        <v>53573</v>
      </c>
      <c r="W1148" s="15">
        <v>138892</v>
      </c>
      <c r="X1148" s="15">
        <v>157505</v>
      </c>
      <c r="Y1148" s="15">
        <v>18613</v>
      </c>
      <c r="Z1148" s="15">
        <v>485</v>
      </c>
      <c r="AA1148" s="15">
        <v>6.0620000000000003</v>
      </c>
      <c r="AB1148" s="15">
        <v>45.5</v>
      </c>
    </row>
    <row r="1149" spans="1:28" ht="15" customHeight="1" x14ac:dyDescent="0.3">
      <c r="A1149" s="15" t="s">
        <v>1277</v>
      </c>
      <c r="B1149" s="15" t="s">
        <v>118</v>
      </c>
      <c r="C1149" s="15" t="s">
        <v>123</v>
      </c>
      <c r="D1149" s="15" t="s">
        <v>144</v>
      </c>
      <c r="E1149" s="15" t="s">
        <v>101</v>
      </c>
      <c r="F1149" s="15">
        <v>3.42</v>
      </c>
      <c r="G1149" s="15">
        <v>315.3</v>
      </c>
      <c r="H1149" s="15">
        <v>24.8</v>
      </c>
      <c r="I1149" s="15">
        <v>52.7</v>
      </c>
      <c r="J1149" s="15">
        <v>6.9</v>
      </c>
      <c r="K1149" s="15">
        <v>7.45</v>
      </c>
      <c r="L1149" s="15">
        <v>34.5</v>
      </c>
      <c r="M1149" s="15">
        <v>53.2</v>
      </c>
      <c r="N1149" s="15">
        <v>85.8</v>
      </c>
      <c r="O1149" s="15">
        <v>94.6</v>
      </c>
      <c r="P1149" s="15" t="s">
        <v>102</v>
      </c>
      <c r="Q1149" s="15">
        <v>218.5</v>
      </c>
      <c r="R1149" s="15">
        <v>4.08</v>
      </c>
      <c r="S1149" s="15">
        <v>0.77</v>
      </c>
      <c r="T1149" s="15">
        <v>0.97</v>
      </c>
      <c r="U1149" s="15">
        <v>3.32</v>
      </c>
      <c r="V1149" s="15">
        <v>62252</v>
      </c>
      <c r="W1149" s="15">
        <v>237164</v>
      </c>
      <c r="X1149" s="15">
        <v>206677</v>
      </c>
      <c r="Y1149" s="15">
        <v>-30487</v>
      </c>
      <c r="Z1149" s="15">
        <v>1482</v>
      </c>
      <c r="AA1149" s="15">
        <v>2.2400000000000002</v>
      </c>
      <c r="AB1149" s="15">
        <v>50.4</v>
      </c>
    </row>
    <row r="1150" spans="1:28" ht="15" customHeight="1" x14ac:dyDescent="0.3">
      <c r="A1150" s="15" t="s">
        <v>1278</v>
      </c>
      <c r="B1150" s="15" t="s">
        <v>137</v>
      </c>
      <c r="C1150" s="15" t="s">
        <v>123</v>
      </c>
      <c r="D1150" s="15" t="s">
        <v>115</v>
      </c>
      <c r="E1150" s="15" t="s">
        <v>101</v>
      </c>
      <c r="F1150" s="15">
        <v>13.18</v>
      </c>
      <c r="G1150" s="15">
        <v>796</v>
      </c>
      <c r="H1150" s="15">
        <v>24.9</v>
      </c>
      <c r="I1150" s="15">
        <v>69.400000000000006</v>
      </c>
      <c r="J1150" s="15">
        <v>7.7</v>
      </c>
      <c r="K1150" s="15">
        <v>7.22</v>
      </c>
      <c r="L1150" s="15">
        <v>29.5</v>
      </c>
      <c r="M1150" s="15">
        <v>92.7</v>
      </c>
      <c r="N1150" s="15">
        <v>69.5</v>
      </c>
      <c r="O1150" s="15">
        <v>103.1</v>
      </c>
      <c r="P1150" s="15" t="s">
        <v>116</v>
      </c>
      <c r="Q1150" s="15">
        <v>212</v>
      </c>
      <c r="R1150" s="15">
        <v>2.89</v>
      </c>
      <c r="S1150" s="15">
        <v>0.85</v>
      </c>
      <c r="T1150" s="15">
        <v>2.3199999999999998</v>
      </c>
      <c r="U1150" s="15">
        <v>30.58</v>
      </c>
      <c r="V1150" s="15">
        <v>22270</v>
      </c>
      <c r="W1150" s="15">
        <v>919872</v>
      </c>
      <c r="X1150" s="15">
        <v>681017</v>
      </c>
      <c r="Y1150" s="15">
        <v>-238855</v>
      </c>
      <c r="Z1150" s="15">
        <v>10997</v>
      </c>
      <c r="AA1150" s="15">
        <v>2.7810000000000001</v>
      </c>
      <c r="AB1150" s="15">
        <v>56</v>
      </c>
    </row>
    <row r="1151" spans="1:28" ht="15" customHeight="1" x14ac:dyDescent="0.3">
      <c r="A1151" s="15" t="s">
        <v>1279</v>
      </c>
      <c r="B1151" s="15" t="s">
        <v>146</v>
      </c>
      <c r="C1151" s="15" t="s">
        <v>123</v>
      </c>
      <c r="D1151" s="15" t="s">
        <v>132</v>
      </c>
      <c r="E1151" s="15" t="s">
        <v>101</v>
      </c>
      <c r="F1151" s="15">
        <v>1.01</v>
      </c>
      <c r="G1151" s="15">
        <v>562.9</v>
      </c>
      <c r="H1151" s="15">
        <v>29.3</v>
      </c>
      <c r="I1151" s="15">
        <v>61.6</v>
      </c>
      <c r="J1151" s="15">
        <v>7.4</v>
      </c>
      <c r="K1151" s="15">
        <v>6.45</v>
      </c>
      <c r="L1151" s="15">
        <v>18.8</v>
      </c>
      <c r="M1151" s="15">
        <v>151.9</v>
      </c>
      <c r="N1151" s="15">
        <v>64.900000000000006</v>
      </c>
      <c r="O1151" s="15">
        <v>93.5</v>
      </c>
      <c r="P1151" s="15" t="s">
        <v>107</v>
      </c>
      <c r="Q1151" s="15">
        <v>195.7</v>
      </c>
      <c r="R1151" s="15">
        <v>6.29</v>
      </c>
      <c r="S1151" s="15">
        <v>0.84</v>
      </c>
      <c r="T1151" s="15">
        <v>2.38</v>
      </c>
      <c r="U1151" s="15">
        <v>2.4</v>
      </c>
      <c r="V1151" s="15">
        <v>83800</v>
      </c>
      <c r="W1151" s="15">
        <v>61054</v>
      </c>
      <c r="X1151" s="15">
        <v>201120</v>
      </c>
      <c r="Y1151" s="15">
        <v>140066</v>
      </c>
      <c r="Z1151" s="15">
        <v>705</v>
      </c>
      <c r="AA1151" s="15">
        <v>3.4039999999999999</v>
      </c>
      <c r="AB1151" s="15">
        <v>39.5</v>
      </c>
    </row>
    <row r="1152" spans="1:28" ht="15" customHeight="1" x14ac:dyDescent="0.3">
      <c r="A1152" s="15" t="s">
        <v>1280</v>
      </c>
      <c r="B1152" s="15" t="s">
        <v>137</v>
      </c>
      <c r="C1152" s="15" t="s">
        <v>99</v>
      </c>
      <c r="D1152" s="15" t="s">
        <v>144</v>
      </c>
      <c r="E1152" s="15" t="s">
        <v>101</v>
      </c>
      <c r="F1152" s="15">
        <v>3.69</v>
      </c>
      <c r="G1152" s="15">
        <v>965.8</v>
      </c>
      <c r="H1152" s="15">
        <v>28.4</v>
      </c>
      <c r="I1152" s="15">
        <v>66.3</v>
      </c>
      <c r="J1152" s="15">
        <v>6.9</v>
      </c>
      <c r="K1152" s="15">
        <v>7.95</v>
      </c>
      <c r="L1152" s="15">
        <v>29.1</v>
      </c>
      <c r="M1152" s="15">
        <v>95.8</v>
      </c>
      <c r="N1152" s="15">
        <v>32.700000000000003</v>
      </c>
      <c r="O1152" s="15">
        <v>127.7</v>
      </c>
      <c r="P1152" s="15" t="s">
        <v>127</v>
      </c>
      <c r="Q1152" s="15">
        <v>194.9</v>
      </c>
      <c r="R1152" s="15">
        <v>7.66</v>
      </c>
      <c r="S1152" s="15">
        <v>0.77</v>
      </c>
      <c r="T1152" s="15">
        <v>0.3</v>
      </c>
      <c r="U1152" s="15">
        <v>1.1100000000000001</v>
      </c>
      <c r="V1152" s="15">
        <v>47574</v>
      </c>
      <c r="W1152" s="15">
        <v>247887</v>
      </c>
      <c r="X1152" s="15">
        <v>52807</v>
      </c>
      <c r="Y1152" s="15">
        <v>-195080</v>
      </c>
      <c r="Z1152" s="15">
        <v>1715</v>
      </c>
      <c r="AA1152" s="15">
        <v>0.64700000000000002</v>
      </c>
      <c r="AB1152" s="15">
        <v>48</v>
      </c>
    </row>
    <row r="1153" spans="1:28" ht="15" customHeight="1" x14ac:dyDescent="0.3">
      <c r="A1153" s="15" t="s">
        <v>1281</v>
      </c>
      <c r="B1153" s="15" t="s">
        <v>118</v>
      </c>
      <c r="C1153" s="15" t="s">
        <v>134</v>
      </c>
      <c r="D1153" s="15" t="s">
        <v>106</v>
      </c>
      <c r="E1153" s="15" t="s">
        <v>101</v>
      </c>
      <c r="F1153" s="15">
        <v>5.56</v>
      </c>
      <c r="G1153" s="15">
        <v>750</v>
      </c>
      <c r="H1153" s="15">
        <v>26.8</v>
      </c>
      <c r="I1153" s="15">
        <v>72.2</v>
      </c>
      <c r="J1153" s="15">
        <v>5.4</v>
      </c>
      <c r="K1153" s="15">
        <v>6.17</v>
      </c>
      <c r="L1153" s="15">
        <v>23.5</v>
      </c>
      <c r="M1153" s="15">
        <v>169.2</v>
      </c>
      <c r="N1153" s="15">
        <v>69.2</v>
      </c>
      <c r="O1153" s="15">
        <v>130.5</v>
      </c>
      <c r="P1153" s="15" t="s">
        <v>127</v>
      </c>
      <c r="Q1153" s="15">
        <v>241.4</v>
      </c>
      <c r="R1153" s="15">
        <v>4.46</v>
      </c>
      <c r="S1153" s="15">
        <v>0.9</v>
      </c>
      <c r="T1153" s="15">
        <v>3.71</v>
      </c>
      <c r="U1153" s="15">
        <v>20.63</v>
      </c>
      <c r="V1153" s="15">
        <v>22125</v>
      </c>
      <c r="W1153" s="15">
        <v>426882</v>
      </c>
      <c r="X1153" s="15">
        <v>456439</v>
      </c>
      <c r="Y1153" s="15">
        <v>29557</v>
      </c>
      <c r="Z1153" s="15">
        <v>2569</v>
      </c>
      <c r="AA1153" s="15">
        <v>8.0299999999999994</v>
      </c>
      <c r="AB1153" s="15">
        <v>60.8</v>
      </c>
    </row>
    <row r="1154" spans="1:28" ht="15" customHeight="1" x14ac:dyDescent="0.3">
      <c r="A1154" s="15" t="s">
        <v>1282</v>
      </c>
      <c r="B1154" s="15" t="s">
        <v>98</v>
      </c>
      <c r="C1154" s="15" t="s">
        <v>114</v>
      </c>
      <c r="D1154" s="15" t="s">
        <v>111</v>
      </c>
      <c r="E1154" s="15" t="s">
        <v>112</v>
      </c>
      <c r="F1154" s="15">
        <v>14.76</v>
      </c>
      <c r="G1154" s="15">
        <v>847.7</v>
      </c>
      <c r="H1154" s="15">
        <v>24.2</v>
      </c>
      <c r="I1154" s="15">
        <v>64.900000000000006</v>
      </c>
      <c r="J1154" s="15">
        <v>6.9</v>
      </c>
      <c r="K1154" s="15">
        <v>5.42</v>
      </c>
      <c r="L1154" s="15">
        <v>26.4</v>
      </c>
      <c r="M1154" s="15">
        <v>126.7</v>
      </c>
      <c r="N1154" s="15">
        <v>46.5</v>
      </c>
      <c r="O1154" s="15">
        <v>80.2</v>
      </c>
      <c r="P1154" s="15" t="s">
        <v>116</v>
      </c>
      <c r="Q1154" s="15">
        <v>149.30000000000001</v>
      </c>
      <c r="R1154" s="15">
        <v>1.64</v>
      </c>
      <c r="S1154" s="15">
        <v>0.98</v>
      </c>
      <c r="T1154" s="15">
        <v>0.3</v>
      </c>
      <c r="U1154" s="15">
        <v>4.43</v>
      </c>
      <c r="V1154" s="15">
        <v>68547</v>
      </c>
      <c r="W1154" s="15">
        <v>914017</v>
      </c>
      <c r="X1154" s="15">
        <v>303663</v>
      </c>
      <c r="Y1154" s="15">
        <v>-610354</v>
      </c>
      <c r="Z1154" s="15">
        <v>3265</v>
      </c>
      <c r="AA1154" s="15">
        <v>1.357</v>
      </c>
      <c r="AB1154" s="15">
        <v>54.6</v>
      </c>
    </row>
    <row r="1155" spans="1:28" ht="15" customHeight="1" x14ac:dyDescent="0.3">
      <c r="A1155" s="15" t="s">
        <v>1283</v>
      </c>
      <c r="B1155" s="15" t="s">
        <v>98</v>
      </c>
      <c r="C1155" s="15" t="s">
        <v>129</v>
      </c>
      <c r="D1155" s="15" t="s">
        <v>132</v>
      </c>
      <c r="E1155" s="15" t="s">
        <v>112</v>
      </c>
      <c r="F1155" s="15">
        <v>3.74</v>
      </c>
      <c r="G1155" s="15">
        <v>504.1</v>
      </c>
      <c r="H1155" s="15">
        <v>26</v>
      </c>
      <c r="I1155" s="15">
        <v>64.7</v>
      </c>
      <c r="J1155" s="15">
        <v>8.1999999999999993</v>
      </c>
      <c r="K1155" s="15">
        <v>6.84</v>
      </c>
      <c r="L1155" s="15">
        <v>29.4</v>
      </c>
      <c r="M1155" s="15">
        <v>56.1</v>
      </c>
      <c r="N1155" s="15">
        <v>45.2</v>
      </c>
      <c r="O1155" s="15">
        <v>139.6</v>
      </c>
      <c r="P1155" s="15" t="s">
        <v>102</v>
      </c>
      <c r="Q1155" s="15">
        <v>186.4</v>
      </c>
      <c r="R1155" s="15">
        <v>8.15</v>
      </c>
      <c r="S1155" s="15">
        <v>0.88</v>
      </c>
      <c r="T1155" s="15">
        <v>2.4300000000000002</v>
      </c>
      <c r="U1155" s="15">
        <v>9.09</v>
      </c>
      <c r="V1155" s="15">
        <v>97746</v>
      </c>
      <c r="W1155" s="15">
        <v>252667</v>
      </c>
      <c r="X1155" s="15">
        <v>888511</v>
      </c>
      <c r="Y1155" s="15">
        <v>635844</v>
      </c>
      <c r="Z1155" s="15">
        <v>2331</v>
      </c>
      <c r="AA1155" s="15">
        <v>3.9</v>
      </c>
      <c r="AB1155" s="15">
        <v>37.5</v>
      </c>
    </row>
    <row r="1156" spans="1:28" ht="15" customHeight="1" x14ac:dyDescent="0.3">
      <c r="A1156" s="15" t="s">
        <v>1284</v>
      </c>
      <c r="B1156" s="15" t="s">
        <v>126</v>
      </c>
      <c r="C1156" s="15" t="s">
        <v>114</v>
      </c>
      <c r="D1156" s="15" t="s">
        <v>100</v>
      </c>
      <c r="E1156" s="15" t="s">
        <v>112</v>
      </c>
      <c r="F1156" s="15">
        <v>4.9800000000000004</v>
      </c>
      <c r="G1156" s="15">
        <v>678.5</v>
      </c>
      <c r="H1156" s="15">
        <v>20.5</v>
      </c>
      <c r="I1156" s="15">
        <v>45</v>
      </c>
      <c r="J1156" s="15">
        <v>6.1</v>
      </c>
      <c r="K1156" s="15">
        <v>6.72</v>
      </c>
      <c r="L1156" s="15">
        <v>28.7</v>
      </c>
      <c r="M1156" s="15">
        <v>96.3</v>
      </c>
      <c r="N1156" s="15">
        <v>53.4</v>
      </c>
      <c r="O1156" s="15">
        <v>92.1</v>
      </c>
      <c r="P1156" s="15" t="s">
        <v>116</v>
      </c>
      <c r="Q1156" s="15">
        <v>216.7</v>
      </c>
      <c r="R1156" s="15">
        <v>4.12</v>
      </c>
      <c r="S1156" s="15">
        <v>0.71</v>
      </c>
      <c r="T1156" s="15">
        <v>2.82</v>
      </c>
      <c r="U1156" s="15">
        <v>14.04</v>
      </c>
      <c r="V1156" s="15">
        <v>28848</v>
      </c>
      <c r="W1156" s="15">
        <v>366741</v>
      </c>
      <c r="X1156" s="15">
        <v>405026</v>
      </c>
      <c r="Y1156" s="15">
        <v>38285</v>
      </c>
      <c r="Z1156" s="15">
        <v>1354</v>
      </c>
      <c r="AA1156" s="15">
        <v>10.369</v>
      </c>
      <c r="AB1156" s="15">
        <v>45.5</v>
      </c>
    </row>
    <row r="1157" spans="1:28" ht="15" customHeight="1" x14ac:dyDescent="0.3">
      <c r="A1157" s="15" t="s">
        <v>1285</v>
      </c>
      <c r="B1157" s="15" t="s">
        <v>109</v>
      </c>
      <c r="C1157" s="15" t="s">
        <v>110</v>
      </c>
      <c r="D1157" s="15" t="s">
        <v>106</v>
      </c>
      <c r="E1157" s="15" t="s">
        <v>101</v>
      </c>
      <c r="F1157" s="15">
        <v>2.02</v>
      </c>
      <c r="G1157" s="15">
        <v>846.3</v>
      </c>
      <c r="H1157" s="15">
        <v>26.9</v>
      </c>
      <c r="I1157" s="15">
        <v>66.8</v>
      </c>
      <c r="J1157" s="15">
        <v>7.2</v>
      </c>
      <c r="K1157" s="15">
        <v>7.52</v>
      </c>
      <c r="L1157" s="15">
        <v>36.200000000000003</v>
      </c>
      <c r="M1157" s="15">
        <v>105.2</v>
      </c>
      <c r="N1157" s="15">
        <v>61.3</v>
      </c>
      <c r="O1157" s="15">
        <v>70.099999999999994</v>
      </c>
      <c r="P1157" s="15" t="s">
        <v>116</v>
      </c>
      <c r="Q1157" s="15">
        <v>70.8</v>
      </c>
      <c r="R1157" s="15">
        <v>3.71</v>
      </c>
      <c r="S1157" s="15">
        <v>0.72</v>
      </c>
      <c r="T1157" s="15">
        <v>1.67</v>
      </c>
      <c r="U1157" s="15">
        <v>3.37</v>
      </c>
      <c r="V1157" s="15">
        <v>22514</v>
      </c>
      <c r="W1157" s="15">
        <v>122429</v>
      </c>
      <c r="X1157" s="15">
        <v>75872</v>
      </c>
      <c r="Y1157" s="15">
        <v>-46557</v>
      </c>
      <c r="Z1157" s="15">
        <v>630</v>
      </c>
      <c r="AA1157" s="15">
        <v>5.3490000000000002</v>
      </c>
      <c r="AB1157" s="15">
        <v>49.3</v>
      </c>
    </row>
    <row r="1158" spans="1:28" ht="15" customHeight="1" x14ac:dyDescent="0.3">
      <c r="A1158" s="15" t="s">
        <v>1286</v>
      </c>
      <c r="B1158" s="15" t="s">
        <v>137</v>
      </c>
      <c r="C1158" s="15" t="s">
        <v>134</v>
      </c>
      <c r="D1158" s="15" t="s">
        <v>144</v>
      </c>
      <c r="E1158" s="15" t="s">
        <v>112</v>
      </c>
      <c r="F1158" s="15">
        <v>13.21</v>
      </c>
      <c r="G1158" s="15">
        <v>85.7</v>
      </c>
      <c r="H1158" s="15">
        <v>25.5</v>
      </c>
      <c r="I1158" s="15">
        <v>65.3</v>
      </c>
      <c r="J1158" s="15">
        <v>8.5</v>
      </c>
      <c r="K1158" s="15">
        <v>6.95</v>
      </c>
      <c r="L1158" s="15">
        <v>29</v>
      </c>
      <c r="M1158" s="15">
        <v>129.69999999999999</v>
      </c>
      <c r="N1158" s="15">
        <v>35.700000000000003</v>
      </c>
      <c r="O1158" s="15">
        <v>87.8</v>
      </c>
      <c r="P1158" s="15" t="s">
        <v>102</v>
      </c>
      <c r="Q1158" s="15">
        <v>40</v>
      </c>
      <c r="R1158" s="15">
        <v>9.27</v>
      </c>
      <c r="S1158" s="15">
        <v>0.74</v>
      </c>
      <c r="T1158" s="15">
        <v>1.48</v>
      </c>
      <c r="U1158" s="15">
        <v>19.55</v>
      </c>
      <c r="V1158" s="15">
        <v>57951</v>
      </c>
      <c r="W1158" s="15">
        <v>789760</v>
      </c>
      <c r="X1158" s="15">
        <v>1132942</v>
      </c>
      <c r="Y1158" s="15">
        <v>343182</v>
      </c>
      <c r="Z1158" s="15">
        <v>4532</v>
      </c>
      <c r="AA1158" s="15">
        <v>4.3140000000000001</v>
      </c>
      <c r="AB1158" s="15">
        <v>15.4</v>
      </c>
    </row>
    <row r="1159" spans="1:28" ht="15" customHeight="1" x14ac:dyDescent="0.3">
      <c r="A1159" s="15" t="s">
        <v>1287</v>
      </c>
      <c r="B1159" s="15" t="s">
        <v>137</v>
      </c>
      <c r="C1159" s="15" t="s">
        <v>110</v>
      </c>
      <c r="D1159" s="15" t="s">
        <v>111</v>
      </c>
      <c r="E1159" s="15" t="s">
        <v>101</v>
      </c>
      <c r="F1159" s="15">
        <v>5.59</v>
      </c>
      <c r="G1159" s="15">
        <v>531.20000000000005</v>
      </c>
      <c r="H1159" s="15">
        <v>28.3</v>
      </c>
      <c r="I1159" s="15">
        <v>73.099999999999994</v>
      </c>
      <c r="J1159" s="15">
        <v>5.3</v>
      </c>
      <c r="K1159" s="15">
        <v>6.07</v>
      </c>
      <c r="L1159" s="15">
        <v>32.1</v>
      </c>
      <c r="M1159" s="15">
        <v>95.1</v>
      </c>
      <c r="N1159" s="15">
        <v>58.7</v>
      </c>
      <c r="O1159" s="15">
        <v>90</v>
      </c>
      <c r="P1159" s="15" t="s">
        <v>116</v>
      </c>
      <c r="Q1159" s="15">
        <v>252.9</v>
      </c>
      <c r="R1159" s="15">
        <v>3.55</v>
      </c>
      <c r="S1159" s="15">
        <v>0.75</v>
      </c>
      <c r="T1159" s="15">
        <v>0.78</v>
      </c>
      <c r="U1159" s="15">
        <v>4.3600000000000003</v>
      </c>
      <c r="V1159" s="15">
        <v>85547</v>
      </c>
      <c r="W1159" s="15">
        <v>362005</v>
      </c>
      <c r="X1159" s="15">
        <v>372985</v>
      </c>
      <c r="Y1159" s="15">
        <v>10980</v>
      </c>
      <c r="Z1159" s="15">
        <v>1035</v>
      </c>
      <c r="AA1159" s="15">
        <v>4.2130000000000001</v>
      </c>
      <c r="AB1159" s="15">
        <v>62.2</v>
      </c>
    </row>
    <row r="1160" spans="1:28" ht="15" customHeight="1" x14ac:dyDescent="0.3">
      <c r="A1160" s="15" t="s">
        <v>1288</v>
      </c>
      <c r="B1160" s="15" t="s">
        <v>126</v>
      </c>
      <c r="C1160" s="15" t="s">
        <v>110</v>
      </c>
      <c r="D1160" s="15" t="s">
        <v>106</v>
      </c>
      <c r="E1160" s="15" t="s">
        <v>120</v>
      </c>
      <c r="F1160" s="15">
        <v>2.12</v>
      </c>
      <c r="G1160" s="15">
        <v>452.9</v>
      </c>
      <c r="H1160" s="15">
        <v>37.1</v>
      </c>
      <c r="I1160" s="15">
        <v>54.6</v>
      </c>
      <c r="J1160" s="15">
        <v>7.6</v>
      </c>
      <c r="K1160" s="15">
        <v>6.75</v>
      </c>
      <c r="L1160" s="15">
        <v>16.7</v>
      </c>
      <c r="M1160" s="15">
        <v>155</v>
      </c>
      <c r="N1160" s="15">
        <v>81.7</v>
      </c>
      <c r="O1160" s="15">
        <v>145.6</v>
      </c>
      <c r="P1160" s="15" t="s">
        <v>127</v>
      </c>
      <c r="Q1160" s="15">
        <v>180.2</v>
      </c>
      <c r="R1160" s="15">
        <v>8.09</v>
      </c>
      <c r="S1160" s="15">
        <v>0.71</v>
      </c>
      <c r="T1160" s="15">
        <v>3.09</v>
      </c>
      <c r="U1160" s="15">
        <v>6.55</v>
      </c>
      <c r="V1160" s="15">
        <v>23254</v>
      </c>
      <c r="W1160" s="15">
        <v>145735</v>
      </c>
      <c r="X1160" s="15">
        <v>152314</v>
      </c>
      <c r="Y1160" s="15">
        <v>6579</v>
      </c>
      <c r="Z1160" s="15">
        <v>1199</v>
      </c>
      <c r="AA1160" s="15">
        <v>5.4630000000000001</v>
      </c>
      <c r="AB1160" s="15">
        <v>40.299999999999997</v>
      </c>
    </row>
    <row r="1161" spans="1:28" ht="15" customHeight="1" x14ac:dyDescent="0.3">
      <c r="A1161" s="15" t="s">
        <v>1289</v>
      </c>
      <c r="B1161" s="15" t="s">
        <v>122</v>
      </c>
      <c r="C1161" s="15" t="s">
        <v>170</v>
      </c>
      <c r="D1161" s="15" t="s">
        <v>106</v>
      </c>
      <c r="E1161" s="15" t="s">
        <v>101</v>
      </c>
      <c r="F1161" s="15">
        <v>3.39</v>
      </c>
      <c r="G1161" s="15">
        <v>938.7</v>
      </c>
      <c r="H1161" s="15">
        <v>26.2</v>
      </c>
      <c r="I1161" s="15">
        <v>87.6</v>
      </c>
      <c r="J1161" s="15">
        <v>7.9</v>
      </c>
      <c r="K1161" s="15">
        <v>7.08</v>
      </c>
      <c r="L1161" s="15">
        <v>29.2</v>
      </c>
      <c r="M1161" s="15">
        <v>166.6</v>
      </c>
      <c r="N1161" s="15">
        <v>43.7</v>
      </c>
      <c r="O1161" s="15">
        <v>138.69999999999999</v>
      </c>
      <c r="P1161" s="15" t="s">
        <v>107</v>
      </c>
      <c r="Q1161" s="15">
        <v>207</v>
      </c>
      <c r="R1161" s="15">
        <v>5.67</v>
      </c>
      <c r="S1161" s="15">
        <v>0.9</v>
      </c>
      <c r="T1161" s="15">
        <v>4.2699999999999996</v>
      </c>
      <c r="U1161" s="15">
        <v>14.48</v>
      </c>
      <c r="V1161" s="15">
        <v>20469</v>
      </c>
      <c r="W1161" s="15">
        <v>248148</v>
      </c>
      <c r="X1161" s="15">
        <v>296391</v>
      </c>
      <c r="Y1161" s="15">
        <v>48243</v>
      </c>
      <c r="Z1161" s="15">
        <v>2504</v>
      </c>
      <c r="AA1161" s="15">
        <v>5.7830000000000004</v>
      </c>
      <c r="AB1161" s="15">
        <v>68.5</v>
      </c>
    </row>
    <row r="1162" spans="1:28" ht="15" customHeight="1" x14ac:dyDescent="0.3">
      <c r="A1162" s="15" t="s">
        <v>1290</v>
      </c>
      <c r="B1162" s="15" t="s">
        <v>109</v>
      </c>
      <c r="C1162" s="15" t="s">
        <v>105</v>
      </c>
      <c r="D1162" s="15" t="s">
        <v>100</v>
      </c>
      <c r="E1162" s="15" t="s">
        <v>120</v>
      </c>
      <c r="F1162" s="15">
        <v>8.26</v>
      </c>
      <c r="G1162" s="15">
        <v>490.3</v>
      </c>
      <c r="H1162" s="15">
        <v>33.700000000000003</v>
      </c>
      <c r="I1162" s="15">
        <v>46.7</v>
      </c>
      <c r="J1162" s="15">
        <v>9.8000000000000007</v>
      </c>
      <c r="K1162" s="15">
        <v>7.53</v>
      </c>
      <c r="L1162" s="15">
        <v>15.4</v>
      </c>
      <c r="M1162" s="15">
        <v>78.599999999999994</v>
      </c>
      <c r="N1162" s="15">
        <v>77.900000000000006</v>
      </c>
      <c r="O1162" s="15">
        <v>150.19999999999999</v>
      </c>
      <c r="P1162" s="15" t="s">
        <v>127</v>
      </c>
      <c r="Q1162" s="15">
        <v>213.2</v>
      </c>
      <c r="R1162" s="15">
        <v>1.21</v>
      </c>
      <c r="S1162" s="15">
        <v>0.73</v>
      </c>
      <c r="T1162" s="15">
        <v>1.1000000000000001</v>
      </c>
      <c r="U1162" s="15">
        <v>9.09</v>
      </c>
      <c r="V1162" s="15">
        <v>27736</v>
      </c>
      <c r="W1162" s="15">
        <v>589875</v>
      </c>
      <c r="X1162" s="15">
        <v>252120</v>
      </c>
      <c r="Y1162" s="15">
        <v>-337755</v>
      </c>
      <c r="Z1162" s="15">
        <v>4541</v>
      </c>
      <c r="AA1162" s="15">
        <v>2.0019999999999998</v>
      </c>
      <c r="AB1162" s="15">
        <v>58.5</v>
      </c>
    </row>
    <row r="1163" spans="1:28" ht="15" customHeight="1" x14ac:dyDescent="0.3">
      <c r="A1163" s="15" t="s">
        <v>1291</v>
      </c>
      <c r="B1163" s="15" t="s">
        <v>137</v>
      </c>
      <c r="C1163" s="15" t="s">
        <v>170</v>
      </c>
      <c r="D1163" s="15" t="s">
        <v>106</v>
      </c>
      <c r="E1163" s="15" t="s">
        <v>101</v>
      </c>
      <c r="F1163" s="15">
        <v>12.28</v>
      </c>
      <c r="G1163" s="15">
        <v>962.7</v>
      </c>
      <c r="H1163" s="15">
        <v>29.9</v>
      </c>
      <c r="I1163" s="15">
        <v>76.3</v>
      </c>
      <c r="J1163" s="15">
        <v>5.9</v>
      </c>
      <c r="K1163" s="15">
        <v>7.8</v>
      </c>
      <c r="L1163" s="15">
        <v>36.5</v>
      </c>
      <c r="M1163" s="15">
        <v>110.9</v>
      </c>
      <c r="N1163" s="15">
        <v>96.3</v>
      </c>
      <c r="O1163" s="15">
        <v>82.2</v>
      </c>
      <c r="P1163" s="15" t="s">
        <v>107</v>
      </c>
      <c r="Q1163" s="15">
        <v>121</v>
      </c>
      <c r="R1163" s="15">
        <v>4.42</v>
      </c>
      <c r="S1163" s="15">
        <v>0.81</v>
      </c>
      <c r="T1163" s="15">
        <v>0.88</v>
      </c>
      <c r="U1163" s="15">
        <v>10.81</v>
      </c>
      <c r="V1163" s="15">
        <v>21646</v>
      </c>
      <c r="W1163" s="15">
        <v>710922</v>
      </c>
      <c r="X1163" s="15">
        <v>233993</v>
      </c>
      <c r="Y1163" s="15">
        <v>-476929</v>
      </c>
      <c r="Z1163" s="15">
        <v>8547</v>
      </c>
      <c r="AA1163" s="15">
        <v>1.2649999999999999</v>
      </c>
      <c r="AB1163" s="15">
        <v>67.900000000000006</v>
      </c>
    </row>
    <row r="1164" spans="1:28" ht="15" customHeight="1" x14ac:dyDescent="0.3">
      <c r="A1164" s="15" t="s">
        <v>1292</v>
      </c>
      <c r="B1164" s="15" t="s">
        <v>126</v>
      </c>
      <c r="C1164" s="15" t="s">
        <v>123</v>
      </c>
      <c r="D1164" s="15" t="s">
        <v>100</v>
      </c>
      <c r="E1164" s="15" t="s">
        <v>112</v>
      </c>
      <c r="F1164" s="15">
        <v>13.72</v>
      </c>
      <c r="G1164" s="15">
        <v>638.1</v>
      </c>
      <c r="H1164" s="15">
        <v>26.5</v>
      </c>
      <c r="I1164" s="15">
        <v>62.7</v>
      </c>
      <c r="J1164" s="15">
        <v>7.3</v>
      </c>
      <c r="K1164" s="15">
        <v>7.19</v>
      </c>
      <c r="L1164" s="15">
        <v>31.9</v>
      </c>
      <c r="M1164" s="15">
        <v>104.9</v>
      </c>
      <c r="N1164" s="15">
        <v>64.7</v>
      </c>
      <c r="O1164" s="15">
        <v>56</v>
      </c>
      <c r="P1164" s="15" t="s">
        <v>102</v>
      </c>
      <c r="Q1164" s="15">
        <v>161.69999999999999</v>
      </c>
      <c r="R1164" s="15">
        <v>1.73</v>
      </c>
      <c r="S1164" s="15">
        <v>1</v>
      </c>
      <c r="T1164" s="15">
        <v>2.84</v>
      </c>
      <c r="U1164" s="15">
        <v>38.96</v>
      </c>
      <c r="V1164" s="15">
        <v>22282</v>
      </c>
      <c r="W1164" s="15">
        <v>746137</v>
      </c>
      <c r="X1164" s="15">
        <v>868107</v>
      </c>
      <c r="Y1164" s="15">
        <v>121970</v>
      </c>
      <c r="Z1164" s="15">
        <v>7366</v>
      </c>
      <c r="AA1164" s="15">
        <v>5.2889999999999997</v>
      </c>
      <c r="AB1164" s="15">
        <v>53.9</v>
      </c>
    </row>
    <row r="1165" spans="1:28" ht="15" customHeight="1" x14ac:dyDescent="0.3">
      <c r="A1165" s="15" t="s">
        <v>1293</v>
      </c>
      <c r="B1165" s="15" t="s">
        <v>126</v>
      </c>
      <c r="C1165" s="15" t="s">
        <v>129</v>
      </c>
      <c r="D1165" s="15" t="s">
        <v>115</v>
      </c>
      <c r="E1165" s="15" t="s">
        <v>112</v>
      </c>
      <c r="F1165" s="15">
        <v>5.29</v>
      </c>
      <c r="G1165" s="15">
        <v>542.79999999999995</v>
      </c>
      <c r="H1165" s="15">
        <v>25.5</v>
      </c>
      <c r="I1165" s="15">
        <v>60.3</v>
      </c>
      <c r="J1165" s="15">
        <v>7.5</v>
      </c>
      <c r="K1165" s="15">
        <v>6.53</v>
      </c>
      <c r="L1165" s="15">
        <v>24.8</v>
      </c>
      <c r="M1165" s="15">
        <v>118.5</v>
      </c>
      <c r="N1165" s="15">
        <v>73.7</v>
      </c>
      <c r="O1165" s="15">
        <v>72.8</v>
      </c>
      <c r="P1165" s="15" t="s">
        <v>116</v>
      </c>
      <c r="Q1165" s="15">
        <v>178.7</v>
      </c>
      <c r="R1165" s="15">
        <v>1.84</v>
      </c>
      <c r="S1165" s="15">
        <v>0.81</v>
      </c>
      <c r="T1165" s="15">
        <v>3.6</v>
      </c>
      <c r="U1165" s="15">
        <v>19.04</v>
      </c>
      <c r="V1165" s="15">
        <v>17369</v>
      </c>
      <c r="W1165" s="15">
        <v>232433</v>
      </c>
      <c r="X1165" s="15">
        <v>330706</v>
      </c>
      <c r="Y1165" s="15">
        <v>98273</v>
      </c>
      <c r="Z1165" s="15">
        <v>4052</v>
      </c>
      <c r="AA1165" s="15">
        <v>4.6989999999999998</v>
      </c>
      <c r="AB1165" s="15">
        <v>53.1</v>
      </c>
    </row>
    <row r="1166" spans="1:28" ht="15" customHeight="1" x14ac:dyDescent="0.3">
      <c r="A1166" s="15" t="s">
        <v>1294</v>
      </c>
      <c r="B1166" s="15" t="s">
        <v>98</v>
      </c>
      <c r="C1166" s="15" t="s">
        <v>152</v>
      </c>
      <c r="D1166" s="15" t="s">
        <v>144</v>
      </c>
      <c r="E1166" s="15" t="s">
        <v>112</v>
      </c>
      <c r="F1166" s="15">
        <v>0.99</v>
      </c>
      <c r="G1166" s="15">
        <v>277.10000000000002</v>
      </c>
      <c r="H1166" s="15">
        <v>23.8</v>
      </c>
      <c r="I1166" s="15">
        <v>60.7</v>
      </c>
      <c r="J1166" s="15">
        <v>8.1</v>
      </c>
      <c r="K1166" s="15">
        <v>5.68</v>
      </c>
      <c r="L1166" s="15">
        <v>28</v>
      </c>
      <c r="M1166" s="15">
        <v>60.6</v>
      </c>
      <c r="N1166" s="15">
        <v>42.6</v>
      </c>
      <c r="O1166" s="15">
        <v>133.69999999999999</v>
      </c>
      <c r="P1166" s="15" t="s">
        <v>116</v>
      </c>
      <c r="Q1166" s="15">
        <v>236.3</v>
      </c>
      <c r="R1166" s="15">
        <v>3.32</v>
      </c>
      <c r="S1166" s="15">
        <v>0.92</v>
      </c>
      <c r="T1166" s="15">
        <v>0.41</v>
      </c>
      <c r="U1166" s="15">
        <v>0.41</v>
      </c>
      <c r="V1166" s="15">
        <v>57320</v>
      </c>
      <c r="W1166" s="15">
        <v>61543</v>
      </c>
      <c r="X1166" s="15">
        <v>23501</v>
      </c>
      <c r="Y1166" s="15">
        <v>-38042</v>
      </c>
      <c r="Z1166" s="15">
        <v>268</v>
      </c>
      <c r="AA1166" s="15">
        <v>1.53</v>
      </c>
      <c r="AB1166" s="15">
        <v>53.8</v>
      </c>
    </row>
    <row r="1167" spans="1:28" ht="15" customHeight="1" x14ac:dyDescent="0.3">
      <c r="A1167" s="15" t="s">
        <v>1295</v>
      </c>
      <c r="B1167" s="15" t="s">
        <v>104</v>
      </c>
      <c r="C1167" s="15" t="s">
        <v>105</v>
      </c>
      <c r="D1167" s="15" t="s">
        <v>130</v>
      </c>
      <c r="E1167" s="15" t="s">
        <v>112</v>
      </c>
      <c r="F1167" s="15">
        <v>4.24</v>
      </c>
      <c r="G1167" s="15">
        <v>702.8</v>
      </c>
      <c r="H1167" s="15">
        <v>23.7</v>
      </c>
      <c r="I1167" s="15">
        <v>55.1</v>
      </c>
      <c r="J1167" s="15">
        <v>8.1</v>
      </c>
      <c r="K1167" s="15">
        <v>6.07</v>
      </c>
      <c r="L1167" s="15">
        <v>27.4</v>
      </c>
      <c r="M1167" s="15">
        <v>165.8</v>
      </c>
      <c r="N1167" s="15">
        <v>39</v>
      </c>
      <c r="O1167" s="15">
        <v>118.6</v>
      </c>
      <c r="P1167" s="15" t="s">
        <v>127</v>
      </c>
      <c r="Q1167" s="15">
        <v>164.4</v>
      </c>
      <c r="R1167" s="15">
        <v>5.47</v>
      </c>
      <c r="S1167" s="15">
        <v>0.65</v>
      </c>
      <c r="T1167" s="15">
        <v>1.45</v>
      </c>
      <c r="U1167" s="15">
        <v>6.15</v>
      </c>
      <c r="V1167" s="15">
        <v>66851</v>
      </c>
      <c r="W1167" s="15">
        <v>295357</v>
      </c>
      <c r="X1167" s="15">
        <v>411134</v>
      </c>
      <c r="Y1167" s="15">
        <v>115777</v>
      </c>
      <c r="Z1167" s="15">
        <v>2937</v>
      </c>
      <c r="AA1167" s="15">
        <v>2.0939999999999999</v>
      </c>
      <c r="AB1167" s="15">
        <v>43.7</v>
      </c>
    </row>
    <row r="1168" spans="1:28" ht="15" customHeight="1" x14ac:dyDescent="0.3">
      <c r="A1168" s="15" t="s">
        <v>1296</v>
      </c>
      <c r="B1168" s="15" t="s">
        <v>104</v>
      </c>
      <c r="C1168" s="15" t="s">
        <v>110</v>
      </c>
      <c r="D1168" s="15" t="s">
        <v>106</v>
      </c>
      <c r="E1168" s="15" t="s">
        <v>112</v>
      </c>
      <c r="F1168" s="15">
        <v>7.16</v>
      </c>
      <c r="G1168" s="15">
        <v>547.1</v>
      </c>
      <c r="H1168" s="15">
        <v>25.7</v>
      </c>
      <c r="I1168" s="15">
        <v>60.6</v>
      </c>
      <c r="J1168" s="15">
        <v>7.5</v>
      </c>
      <c r="K1168" s="15">
        <v>7.6</v>
      </c>
      <c r="L1168" s="15">
        <v>24.2</v>
      </c>
      <c r="M1168" s="15">
        <v>101.9</v>
      </c>
      <c r="N1168" s="15">
        <v>39.9</v>
      </c>
      <c r="O1168" s="15">
        <v>137.4</v>
      </c>
      <c r="P1168" s="15" t="s">
        <v>116</v>
      </c>
      <c r="Q1168" s="15">
        <v>163.5</v>
      </c>
      <c r="R1168" s="15">
        <v>4.96</v>
      </c>
      <c r="S1168" s="15">
        <v>0.83</v>
      </c>
      <c r="T1168" s="15">
        <v>1.51</v>
      </c>
      <c r="U1168" s="15">
        <v>10.81</v>
      </c>
      <c r="V1168" s="15">
        <v>18944</v>
      </c>
      <c r="W1168" s="15">
        <v>381258</v>
      </c>
      <c r="X1168" s="15">
        <v>204785</v>
      </c>
      <c r="Y1168" s="15">
        <v>-176473</v>
      </c>
      <c r="Z1168" s="15">
        <v>1989</v>
      </c>
      <c r="AA1168" s="15">
        <v>5.4349999999999996</v>
      </c>
      <c r="AB1168" s="15">
        <v>33.9</v>
      </c>
    </row>
    <row r="1169" spans="1:28" ht="15" customHeight="1" x14ac:dyDescent="0.3">
      <c r="A1169" s="15" t="s">
        <v>1297</v>
      </c>
      <c r="B1169" s="15" t="s">
        <v>118</v>
      </c>
      <c r="C1169" s="15" t="s">
        <v>114</v>
      </c>
      <c r="D1169" s="15" t="s">
        <v>130</v>
      </c>
      <c r="E1169" s="15" t="s">
        <v>101</v>
      </c>
      <c r="F1169" s="15">
        <v>8.69</v>
      </c>
      <c r="G1169" s="15">
        <v>1062.9000000000001</v>
      </c>
      <c r="H1169" s="15">
        <v>26.9</v>
      </c>
      <c r="I1169" s="15">
        <v>78.2</v>
      </c>
      <c r="J1169" s="15">
        <v>5.9</v>
      </c>
      <c r="K1169" s="15">
        <v>7.39</v>
      </c>
      <c r="L1169" s="15">
        <v>29.7</v>
      </c>
      <c r="M1169" s="15">
        <v>159.5</v>
      </c>
      <c r="N1169" s="15">
        <v>66.5</v>
      </c>
      <c r="O1169" s="15">
        <v>72.3</v>
      </c>
      <c r="P1169" s="15" t="s">
        <v>116</v>
      </c>
      <c r="Q1169" s="15">
        <v>212.7</v>
      </c>
      <c r="R1169" s="15">
        <v>4.57</v>
      </c>
      <c r="S1169" s="15">
        <v>0.66</v>
      </c>
      <c r="T1169" s="15">
        <v>0.89</v>
      </c>
      <c r="U1169" s="15">
        <v>7.73</v>
      </c>
      <c r="V1169" s="15">
        <v>63453</v>
      </c>
      <c r="W1169" s="15">
        <v>637725</v>
      </c>
      <c r="X1169" s="15">
        <v>490492</v>
      </c>
      <c r="Y1169" s="15">
        <v>-147233</v>
      </c>
      <c r="Z1169" s="15">
        <v>3929</v>
      </c>
      <c r="AA1169" s="15">
        <v>1.9670000000000001</v>
      </c>
      <c r="AB1169" s="15">
        <v>61.7</v>
      </c>
    </row>
    <row r="1170" spans="1:28" ht="15" customHeight="1" x14ac:dyDescent="0.3">
      <c r="A1170" s="15" t="s">
        <v>1298</v>
      </c>
      <c r="B1170" s="15" t="s">
        <v>104</v>
      </c>
      <c r="C1170" s="15" t="s">
        <v>114</v>
      </c>
      <c r="D1170" s="15" t="s">
        <v>106</v>
      </c>
      <c r="E1170" s="15" t="s">
        <v>101</v>
      </c>
      <c r="F1170" s="15">
        <v>9.19</v>
      </c>
      <c r="G1170" s="15">
        <v>501.7</v>
      </c>
      <c r="H1170" s="15">
        <v>30.6</v>
      </c>
      <c r="I1170" s="15">
        <v>77.3</v>
      </c>
      <c r="J1170" s="15">
        <v>6.1</v>
      </c>
      <c r="K1170" s="15">
        <v>5.84</v>
      </c>
      <c r="L1170" s="15">
        <v>26.4</v>
      </c>
      <c r="M1170" s="15">
        <v>122</v>
      </c>
      <c r="N1170" s="15">
        <v>62.9</v>
      </c>
      <c r="O1170" s="15">
        <v>82.7</v>
      </c>
      <c r="P1170" s="15" t="s">
        <v>107</v>
      </c>
      <c r="Q1170" s="15">
        <v>219.2</v>
      </c>
      <c r="R1170" s="15">
        <v>6.05</v>
      </c>
      <c r="S1170" s="15">
        <v>0.93</v>
      </c>
      <c r="T1170" s="15">
        <v>1.58</v>
      </c>
      <c r="U1170" s="15">
        <v>14.52</v>
      </c>
      <c r="V1170" s="15">
        <v>24139</v>
      </c>
      <c r="W1170" s="15">
        <v>708960</v>
      </c>
      <c r="X1170" s="15">
        <v>350498</v>
      </c>
      <c r="Y1170" s="15">
        <v>-358462</v>
      </c>
      <c r="Z1170" s="15">
        <v>6118</v>
      </c>
      <c r="AA1170" s="15">
        <v>2.3730000000000002</v>
      </c>
      <c r="AB1170" s="15">
        <v>44.4</v>
      </c>
    </row>
    <row r="1171" spans="1:28" ht="15" customHeight="1" x14ac:dyDescent="0.3">
      <c r="A1171" s="15" t="s">
        <v>1299</v>
      </c>
      <c r="B1171" s="15" t="s">
        <v>98</v>
      </c>
      <c r="C1171" s="15" t="s">
        <v>170</v>
      </c>
      <c r="D1171" s="15" t="s">
        <v>111</v>
      </c>
      <c r="E1171" s="15" t="s">
        <v>101</v>
      </c>
      <c r="F1171" s="15">
        <v>12.03</v>
      </c>
      <c r="G1171" s="15">
        <v>789.5</v>
      </c>
      <c r="H1171" s="15">
        <v>28.3</v>
      </c>
      <c r="I1171" s="15">
        <v>72.3</v>
      </c>
      <c r="J1171" s="15">
        <v>6.4</v>
      </c>
      <c r="K1171" s="15">
        <v>6.83</v>
      </c>
      <c r="L1171" s="15">
        <v>33.6</v>
      </c>
      <c r="M1171" s="15">
        <v>120.7</v>
      </c>
      <c r="N1171" s="15">
        <v>28.4</v>
      </c>
      <c r="O1171" s="15">
        <v>113.3</v>
      </c>
      <c r="P1171" s="15" t="s">
        <v>107</v>
      </c>
      <c r="Q1171" s="15">
        <v>187.6</v>
      </c>
      <c r="R1171" s="15">
        <v>5.85</v>
      </c>
      <c r="S1171" s="15">
        <v>1</v>
      </c>
      <c r="T1171" s="15">
        <v>1.57</v>
      </c>
      <c r="U1171" s="15">
        <v>18.89</v>
      </c>
      <c r="V1171" s="15">
        <v>61727</v>
      </c>
      <c r="W1171" s="15">
        <v>809336</v>
      </c>
      <c r="X1171" s="15">
        <v>1166023</v>
      </c>
      <c r="Y1171" s="15">
        <v>356687</v>
      </c>
      <c r="Z1171" s="15">
        <v>5270</v>
      </c>
      <c r="AA1171" s="15">
        <v>3.5840000000000001</v>
      </c>
      <c r="AB1171" s="15">
        <v>45.9</v>
      </c>
    </row>
    <row r="1172" spans="1:28" ht="15" customHeight="1" x14ac:dyDescent="0.3">
      <c r="A1172" s="15" t="s">
        <v>1300</v>
      </c>
      <c r="B1172" s="15" t="s">
        <v>118</v>
      </c>
      <c r="C1172" s="15" t="s">
        <v>105</v>
      </c>
      <c r="D1172" s="15" t="s">
        <v>111</v>
      </c>
      <c r="E1172" s="15" t="s">
        <v>112</v>
      </c>
      <c r="F1172" s="15">
        <v>9.41</v>
      </c>
      <c r="G1172" s="15">
        <v>286.10000000000002</v>
      </c>
      <c r="H1172" s="15">
        <v>24.1</v>
      </c>
      <c r="I1172" s="15">
        <v>65.099999999999994</v>
      </c>
      <c r="J1172" s="15">
        <v>7.3</v>
      </c>
      <c r="K1172" s="15">
        <v>7.4</v>
      </c>
      <c r="L1172" s="15">
        <v>18.3</v>
      </c>
      <c r="M1172" s="15">
        <v>71.3</v>
      </c>
      <c r="N1172" s="15">
        <v>44.9</v>
      </c>
      <c r="O1172" s="15">
        <v>147.69999999999999</v>
      </c>
      <c r="P1172" s="15" t="s">
        <v>102</v>
      </c>
      <c r="Q1172" s="15">
        <v>65.8</v>
      </c>
      <c r="R1172" s="15">
        <v>4</v>
      </c>
      <c r="S1172" s="15">
        <v>0.9</v>
      </c>
      <c r="T1172" s="15">
        <v>0.69</v>
      </c>
      <c r="U1172" s="15">
        <v>6.49</v>
      </c>
      <c r="V1172" s="15">
        <v>75749</v>
      </c>
      <c r="W1172" s="15">
        <v>601596</v>
      </c>
      <c r="X1172" s="15">
        <v>491611</v>
      </c>
      <c r="Y1172" s="15">
        <v>-109985</v>
      </c>
      <c r="Z1172" s="15">
        <v>3357</v>
      </c>
      <c r="AA1172" s="15">
        <v>1.9330000000000001</v>
      </c>
      <c r="AB1172" s="15">
        <v>40.700000000000003</v>
      </c>
    </row>
    <row r="1173" spans="1:28" ht="15" customHeight="1" x14ac:dyDescent="0.3">
      <c r="A1173" s="15" t="s">
        <v>1301</v>
      </c>
      <c r="B1173" s="15" t="s">
        <v>137</v>
      </c>
      <c r="C1173" s="15" t="s">
        <v>105</v>
      </c>
      <c r="D1173" s="15" t="s">
        <v>111</v>
      </c>
      <c r="E1173" s="15" t="s">
        <v>112</v>
      </c>
      <c r="F1173" s="15">
        <v>4.74</v>
      </c>
      <c r="G1173" s="15">
        <v>216</v>
      </c>
      <c r="H1173" s="15">
        <v>25.2</v>
      </c>
      <c r="I1173" s="15">
        <v>34.4</v>
      </c>
      <c r="J1173" s="15">
        <v>9.8000000000000007</v>
      </c>
      <c r="K1173" s="15">
        <v>6.73</v>
      </c>
      <c r="L1173" s="15">
        <v>32.6</v>
      </c>
      <c r="M1173" s="15">
        <v>92.3</v>
      </c>
      <c r="N1173" s="15">
        <v>80.5</v>
      </c>
      <c r="O1173" s="15">
        <v>73.8</v>
      </c>
      <c r="P1173" s="15" t="s">
        <v>107</v>
      </c>
      <c r="Q1173" s="15">
        <v>194.9</v>
      </c>
      <c r="R1173" s="15">
        <v>9.36</v>
      </c>
      <c r="S1173" s="15">
        <v>0.68</v>
      </c>
      <c r="T1173" s="15">
        <v>1.01</v>
      </c>
      <c r="U1173" s="15">
        <v>4.79</v>
      </c>
      <c r="V1173" s="15">
        <v>71525</v>
      </c>
      <c r="W1173" s="15">
        <v>353077</v>
      </c>
      <c r="X1173" s="15">
        <v>342605</v>
      </c>
      <c r="Y1173" s="15">
        <v>-10472</v>
      </c>
      <c r="Z1173" s="15">
        <v>2677</v>
      </c>
      <c r="AA1173" s="15">
        <v>1.7889999999999999</v>
      </c>
      <c r="AB1173" s="15">
        <v>12.9</v>
      </c>
    </row>
    <row r="1174" spans="1:28" ht="15" customHeight="1" x14ac:dyDescent="0.3">
      <c r="A1174" s="15" t="s">
        <v>1302</v>
      </c>
      <c r="B1174" s="15" t="s">
        <v>104</v>
      </c>
      <c r="C1174" s="15" t="s">
        <v>134</v>
      </c>
      <c r="D1174" s="15" t="s">
        <v>106</v>
      </c>
      <c r="E1174" s="15" t="s">
        <v>112</v>
      </c>
      <c r="F1174" s="15">
        <v>3.05</v>
      </c>
      <c r="G1174" s="15">
        <v>241</v>
      </c>
      <c r="H1174" s="15">
        <v>28</v>
      </c>
      <c r="I1174" s="15">
        <v>58.1</v>
      </c>
      <c r="J1174" s="15">
        <v>6.8</v>
      </c>
      <c r="K1174" s="15">
        <v>6.8</v>
      </c>
      <c r="L1174" s="15">
        <v>13</v>
      </c>
      <c r="M1174" s="15">
        <v>67.2</v>
      </c>
      <c r="N1174" s="15">
        <v>56.8</v>
      </c>
      <c r="O1174" s="15">
        <v>91.2</v>
      </c>
      <c r="P1174" s="15" t="s">
        <v>102</v>
      </c>
      <c r="Q1174" s="15">
        <v>86.9</v>
      </c>
      <c r="R1174" s="15">
        <v>7.57</v>
      </c>
      <c r="S1174" s="15">
        <v>0.83</v>
      </c>
      <c r="T1174" s="15">
        <v>3.43</v>
      </c>
      <c r="U1174" s="15">
        <v>10.46</v>
      </c>
      <c r="V1174" s="15">
        <v>19631</v>
      </c>
      <c r="W1174" s="15">
        <v>198958</v>
      </c>
      <c r="X1174" s="15">
        <v>205340</v>
      </c>
      <c r="Y1174" s="15">
        <v>6382</v>
      </c>
      <c r="Z1174" s="15">
        <v>1326</v>
      </c>
      <c r="AA1174" s="15">
        <v>7.8879999999999999</v>
      </c>
      <c r="AB1174" s="15">
        <v>38.1</v>
      </c>
    </row>
    <row r="1175" spans="1:28" ht="15" customHeight="1" x14ac:dyDescent="0.3">
      <c r="A1175" s="15" t="s">
        <v>1303</v>
      </c>
      <c r="B1175" s="15" t="s">
        <v>122</v>
      </c>
      <c r="C1175" s="15" t="s">
        <v>170</v>
      </c>
      <c r="D1175" s="15" t="s">
        <v>106</v>
      </c>
      <c r="E1175" s="15" t="s">
        <v>112</v>
      </c>
      <c r="F1175" s="15">
        <v>14.78</v>
      </c>
      <c r="G1175" s="15">
        <v>111.3</v>
      </c>
      <c r="H1175" s="15">
        <v>26.1</v>
      </c>
      <c r="I1175" s="15">
        <v>58.4</v>
      </c>
      <c r="J1175" s="15">
        <v>8.5</v>
      </c>
      <c r="K1175" s="15">
        <v>6.71</v>
      </c>
      <c r="L1175" s="15">
        <v>31.2</v>
      </c>
      <c r="M1175" s="15">
        <v>137</v>
      </c>
      <c r="N1175" s="15">
        <v>42.5</v>
      </c>
      <c r="O1175" s="15">
        <v>127.7</v>
      </c>
      <c r="P1175" s="15" t="s">
        <v>116</v>
      </c>
      <c r="Q1175" s="15">
        <v>281.2</v>
      </c>
      <c r="R1175" s="15">
        <v>10.3</v>
      </c>
      <c r="S1175" s="15">
        <v>0.95</v>
      </c>
      <c r="T1175" s="15">
        <v>2.2799999999999998</v>
      </c>
      <c r="U1175" s="15">
        <v>33.700000000000003</v>
      </c>
      <c r="V1175" s="15">
        <v>20291</v>
      </c>
      <c r="W1175" s="15">
        <v>1122550</v>
      </c>
      <c r="X1175" s="15">
        <v>683807</v>
      </c>
      <c r="Y1175" s="15">
        <v>-438743</v>
      </c>
      <c r="Z1175" s="15">
        <v>3722</v>
      </c>
      <c r="AA1175" s="15">
        <v>9.0540000000000003</v>
      </c>
      <c r="AB1175" s="15">
        <v>24.5</v>
      </c>
    </row>
    <row r="1176" spans="1:28" ht="15" customHeight="1" x14ac:dyDescent="0.3">
      <c r="A1176" s="15" t="s">
        <v>1304</v>
      </c>
      <c r="B1176" s="15" t="s">
        <v>146</v>
      </c>
      <c r="C1176" s="15" t="s">
        <v>134</v>
      </c>
      <c r="D1176" s="15" t="s">
        <v>100</v>
      </c>
      <c r="E1176" s="15" t="s">
        <v>101</v>
      </c>
      <c r="F1176" s="15">
        <v>7.85</v>
      </c>
      <c r="G1176" s="15">
        <v>783.7</v>
      </c>
      <c r="H1176" s="15">
        <v>27.6</v>
      </c>
      <c r="I1176" s="15">
        <v>71.099999999999994</v>
      </c>
      <c r="J1176" s="15">
        <v>7.3</v>
      </c>
      <c r="K1176" s="15">
        <v>7.1</v>
      </c>
      <c r="L1176" s="15">
        <v>28.7</v>
      </c>
      <c r="M1176" s="15">
        <v>140.1</v>
      </c>
      <c r="N1176" s="15">
        <v>72.599999999999994</v>
      </c>
      <c r="O1176" s="15">
        <v>129.69999999999999</v>
      </c>
      <c r="P1176" s="15" t="s">
        <v>127</v>
      </c>
      <c r="Q1176" s="15">
        <v>250</v>
      </c>
      <c r="R1176" s="15">
        <v>4.08</v>
      </c>
      <c r="S1176" s="15">
        <v>0.72</v>
      </c>
      <c r="T1176" s="15">
        <v>3.08</v>
      </c>
      <c r="U1176" s="15">
        <v>24.18</v>
      </c>
      <c r="V1176" s="15">
        <v>22125</v>
      </c>
      <c r="W1176" s="15">
        <v>617349</v>
      </c>
      <c r="X1176" s="15">
        <v>534982</v>
      </c>
      <c r="Y1176" s="15">
        <v>-82367</v>
      </c>
      <c r="Z1176" s="15">
        <v>3723</v>
      </c>
      <c r="AA1176" s="15">
        <v>6.4950000000000001</v>
      </c>
      <c r="AB1176" s="15">
        <v>59.9</v>
      </c>
    </row>
    <row r="1177" spans="1:28" ht="15" customHeight="1" x14ac:dyDescent="0.3">
      <c r="A1177" s="15" t="s">
        <v>1305</v>
      </c>
      <c r="B1177" s="15" t="s">
        <v>98</v>
      </c>
      <c r="C1177" s="15" t="s">
        <v>110</v>
      </c>
      <c r="D1177" s="15" t="s">
        <v>106</v>
      </c>
      <c r="E1177" s="15" t="s">
        <v>112</v>
      </c>
      <c r="F1177" s="15">
        <v>12.1</v>
      </c>
      <c r="G1177" s="15">
        <v>435.1</v>
      </c>
      <c r="H1177" s="15">
        <v>23.2</v>
      </c>
      <c r="I1177" s="15">
        <v>55.6</v>
      </c>
      <c r="J1177" s="15">
        <v>9.9</v>
      </c>
      <c r="K1177" s="15">
        <v>5.66</v>
      </c>
      <c r="L1177" s="15">
        <v>25.6</v>
      </c>
      <c r="M1177" s="15">
        <v>151.30000000000001</v>
      </c>
      <c r="N1177" s="15">
        <v>69.099999999999994</v>
      </c>
      <c r="O1177" s="15">
        <v>94.3</v>
      </c>
      <c r="P1177" s="15" t="s">
        <v>102</v>
      </c>
      <c r="Q1177" s="15">
        <v>167.7</v>
      </c>
      <c r="R1177" s="15">
        <v>6.46</v>
      </c>
      <c r="S1177" s="15">
        <v>0.71</v>
      </c>
      <c r="T1177" s="15">
        <v>1.3</v>
      </c>
      <c r="U1177" s="15">
        <v>15.73</v>
      </c>
      <c r="V1177" s="15">
        <v>21357</v>
      </c>
      <c r="W1177" s="15">
        <v>669991</v>
      </c>
      <c r="X1177" s="15">
        <v>335946</v>
      </c>
      <c r="Y1177" s="15">
        <v>-334045</v>
      </c>
      <c r="Z1177" s="15">
        <v>5214</v>
      </c>
      <c r="AA1177" s="15">
        <v>3.0169999999999999</v>
      </c>
      <c r="AB1177" s="15">
        <v>34.299999999999997</v>
      </c>
    </row>
    <row r="1178" spans="1:28" ht="15" customHeight="1" x14ac:dyDescent="0.3">
      <c r="A1178" s="15" t="s">
        <v>1306</v>
      </c>
      <c r="B1178" s="15" t="s">
        <v>104</v>
      </c>
      <c r="C1178" s="15" t="s">
        <v>123</v>
      </c>
      <c r="D1178" s="15" t="s">
        <v>100</v>
      </c>
      <c r="E1178" s="15" t="s">
        <v>112</v>
      </c>
      <c r="F1178" s="15">
        <v>4.1900000000000004</v>
      </c>
      <c r="G1178" s="15">
        <v>503.1</v>
      </c>
      <c r="H1178" s="15">
        <v>27.1</v>
      </c>
      <c r="I1178" s="15">
        <v>52.1</v>
      </c>
      <c r="J1178" s="15">
        <v>5.6</v>
      </c>
      <c r="K1178" s="15">
        <v>7.18</v>
      </c>
      <c r="L1178" s="15">
        <v>22.6</v>
      </c>
      <c r="M1178" s="15">
        <v>141.1</v>
      </c>
      <c r="N1178" s="15">
        <v>60.3</v>
      </c>
      <c r="O1178" s="15">
        <v>101.9</v>
      </c>
      <c r="P1178" s="15" t="s">
        <v>127</v>
      </c>
      <c r="Q1178" s="15">
        <v>121.5</v>
      </c>
      <c r="R1178" s="15">
        <v>7.14</v>
      </c>
      <c r="S1178" s="15">
        <v>0.99</v>
      </c>
      <c r="T1178" s="15">
        <v>2.71</v>
      </c>
      <c r="U1178" s="15">
        <v>11.35</v>
      </c>
      <c r="V1178" s="15">
        <v>27010</v>
      </c>
      <c r="W1178" s="15">
        <v>260110</v>
      </c>
      <c r="X1178" s="15">
        <v>306564</v>
      </c>
      <c r="Y1178" s="15">
        <v>46454</v>
      </c>
      <c r="Z1178" s="15">
        <v>1940</v>
      </c>
      <c r="AA1178" s="15">
        <v>5.851</v>
      </c>
      <c r="AB1178" s="15">
        <v>35.5</v>
      </c>
    </row>
    <row r="1179" spans="1:28" ht="15" customHeight="1" x14ac:dyDescent="0.3">
      <c r="A1179" s="15" t="s">
        <v>1307</v>
      </c>
      <c r="B1179" s="15" t="s">
        <v>126</v>
      </c>
      <c r="C1179" s="15" t="s">
        <v>170</v>
      </c>
      <c r="D1179" s="15" t="s">
        <v>144</v>
      </c>
      <c r="E1179" s="15" t="s">
        <v>101</v>
      </c>
      <c r="F1179" s="15">
        <v>10.25</v>
      </c>
      <c r="G1179" s="15">
        <v>727.1</v>
      </c>
      <c r="H1179" s="15">
        <v>29.2</v>
      </c>
      <c r="I1179" s="15">
        <v>67.7</v>
      </c>
      <c r="J1179" s="15">
        <v>7.5</v>
      </c>
      <c r="K1179" s="15">
        <v>5.44</v>
      </c>
      <c r="L1179" s="15">
        <v>34.4</v>
      </c>
      <c r="M1179" s="15">
        <v>70.900000000000006</v>
      </c>
      <c r="N1179" s="15">
        <v>94.5</v>
      </c>
      <c r="O1179" s="15">
        <v>134</v>
      </c>
      <c r="P1179" s="15" t="s">
        <v>116</v>
      </c>
      <c r="Q1179" s="15">
        <v>139.19999999999999</v>
      </c>
      <c r="R1179" s="15">
        <v>1.17</v>
      </c>
      <c r="S1179" s="15">
        <v>0.88</v>
      </c>
      <c r="T1179" s="15">
        <v>0.31</v>
      </c>
      <c r="U1179" s="15">
        <v>3.18</v>
      </c>
      <c r="V1179" s="15">
        <v>59790</v>
      </c>
      <c r="W1179" s="15">
        <v>545006</v>
      </c>
      <c r="X1179" s="15">
        <v>190132</v>
      </c>
      <c r="Y1179" s="15">
        <v>-354874</v>
      </c>
      <c r="Z1179" s="15">
        <v>2896</v>
      </c>
      <c r="AA1179" s="15">
        <v>1.0980000000000001</v>
      </c>
      <c r="AB1179" s="15">
        <v>58.8</v>
      </c>
    </row>
    <row r="1180" spans="1:28" ht="15" customHeight="1" x14ac:dyDescent="0.3">
      <c r="A1180" s="15" t="s">
        <v>1308</v>
      </c>
      <c r="B1180" s="15" t="s">
        <v>118</v>
      </c>
      <c r="C1180" s="15" t="s">
        <v>105</v>
      </c>
      <c r="D1180" s="15" t="s">
        <v>177</v>
      </c>
      <c r="E1180" s="15" t="s">
        <v>101</v>
      </c>
      <c r="F1180" s="15">
        <v>6.38</v>
      </c>
      <c r="G1180" s="15">
        <v>941.4</v>
      </c>
      <c r="H1180" s="15">
        <v>25.2</v>
      </c>
      <c r="I1180" s="15">
        <v>69.8</v>
      </c>
      <c r="J1180" s="15">
        <v>5.5</v>
      </c>
      <c r="K1180" s="15">
        <v>6.75</v>
      </c>
      <c r="L1180" s="15">
        <v>25.1</v>
      </c>
      <c r="M1180" s="15">
        <v>170.7</v>
      </c>
      <c r="N1180" s="15">
        <v>47.7</v>
      </c>
      <c r="O1180" s="15">
        <v>90.9</v>
      </c>
      <c r="P1180" s="15" t="s">
        <v>102</v>
      </c>
      <c r="Q1180" s="15">
        <v>244.9</v>
      </c>
      <c r="R1180" s="15">
        <v>3.56</v>
      </c>
      <c r="S1180" s="15">
        <v>0.77</v>
      </c>
      <c r="T1180" s="15">
        <v>83.79</v>
      </c>
      <c r="U1180" s="15">
        <v>534.58000000000004</v>
      </c>
      <c r="V1180" s="15">
        <v>3060</v>
      </c>
      <c r="W1180" s="15">
        <v>435000</v>
      </c>
      <c r="X1180" s="15">
        <v>1635815</v>
      </c>
      <c r="Y1180" s="15">
        <v>1200815</v>
      </c>
      <c r="Z1180" s="15">
        <v>11086</v>
      </c>
      <c r="AA1180" s="15">
        <v>48.220999999999997</v>
      </c>
      <c r="AB1180" s="15">
        <v>54.2</v>
      </c>
    </row>
    <row r="1181" spans="1:28" ht="15" customHeight="1" x14ac:dyDescent="0.3">
      <c r="A1181" s="15" t="s">
        <v>1309</v>
      </c>
      <c r="B1181" s="15" t="s">
        <v>137</v>
      </c>
      <c r="C1181" s="15" t="s">
        <v>170</v>
      </c>
      <c r="D1181" s="15" t="s">
        <v>106</v>
      </c>
      <c r="E1181" s="15" t="s">
        <v>101</v>
      </c>
      <c r="F1181" s="15">
        <v>7.53</v>
      </c>
      <c r="G1181" s="15">
        <v>997.8</v>
      </c>
      <c r="H1181" s="15">
        <v>29.2</v>
      </c>
      <c r="I1181" s="15">
        <v>71.599999999999994</v>
      </c>
      <c r="J1181" s="15">
        <v>6.5</v>
      </c>
      <c r="K1181" s="15">
        <v>6.22</v>
      </c>
      <c r="L1181" s="15">
        <v>28.2</v>
      </c>
      <c r="M1181" s="15">
        <v>116.8</v>
      </c>
      <c r="N1181" s="15">
        <v>74.2</v>
      </c>
      <c r="O1181" s="15">
        <v>65.400000000000006</v>
      </c>
      <c r="P1181" s="15" t="s">
        <v>107</v>
      </c>
      <c r="Q1181" s="15">
        <v>151.9</v>
      </c>
      <c r="R1181" s="15">
        <v>3.17</v>
      </c>
      <c r="S1181" s="15">
        <v>0.71</v>
      </c>
      <c r="T1181" s="15">
        <v>3.55</v>
      </c>
      <c r="U1181" s="15">
        <v>26.73</v>
      </c>
      <c r="V1181" s="15">
        <v>20244</v>
      </c>
      <c r="W1181" s="15">
        <v>505451</v>
      </c>
      <c r="X1181" s="15">
        <v>541122</v>
      </c>
      <c r="Y1181" s="15">
        <v>35671</v>
      </c>
      <c r="Z1181" s="15">
        <v>5097</v>
      </c>
      <c r="AA1181" s="15">
        <v>5.2439999999999998</v>
      </c>
      <c r="AB1181" s="15">
        <v>66.900000000000006</v>
      </c>
    </row>
    <row r="1182" spans="1:28" ht="15" customHeight="1" x14ac:dyDescent="0.3">
      <c r="A1182" s="15" t="s">
        <v>1310</v>
      </c>
      <c r="B1182" s="15" t="s">
        <v>126</v>
      </c>
      <c r="C1182" s="15" t="s">
        <v>110</v>
      </c>
      <c r="D1182" s="15" t="s">
        <v>130</v>
      </c>
      <c r="E1182" s="15" t="s">
        <v>120</v>
      </c>
      <c r="F1182" s="15">
        <v>1.51</v>
      </c>
      <c r="G1182" s="15">
        <v>278.3</v>
      </c>
      <c r="H1182" s="15">
        <v>28.6</v>
      </c>
      <c r="I1182" s="15">
        <v>71.2</v>
      </c>
      <c r="J1182" s="15">
        <v>6.3</v>
      </c>
      <c r="K1182" s="15">
        <v>5.43</v>
      </c>
      <c r="L1182" s="15">
        <v>17.100000000000001</v>
      </c>
      <c r="M1182" s="15">
        <v>153.5</v>
      </c>
      <c r="N1182" s="15">
        <v>51.6</v>
      </c>
      <c r="O1182" s="15">
        <v>113</v>
      </c>
      <c r="P1182" s="15" t="s">
        <v>107</v>
      </c>
      <c r="Q1182" s="15">
        <v>56.9</v>
      </c>
      <c r="R1182" s="15">
        <v>4.43</v>
      </c>
      <c r="S1182" s="15">
        <v>0.66</v>
      </c>
      <c r="T1182" s="15">
        <v>0.3</v>
      </c>
      <c r="U1182" s="15">
        <v>0.45</v>
      </c>
      <c r="V1182" s="15">
        <v>74844</v>
      </c>
      <c r="W1182" s="15">
        <v>84856</v>
      </c>
      <c r="X1182" s="15">
        <v>33680</v>
      </c>
      <c r="Y1182" s="15">
        <v>-51176</v>
      </c>
      <c r="Z1182" s="15">
        <v>1378</v>
      </c>
      <c r="AA1182" s="15">
        <v>0.32700000000000001</v>
      </c>
      <c r="AB1182" s="15">
        <v>61.4</v>
      </c>
    </row>
    <row r="1183" spans="1:28" ht="15" customHeight="1" x14ac:dyDescent="0.3">
      <c r="A1183" s="15" t="s">
        <v>1311</v>
      </c>
      <c r="B1183" s="15" t="s">
        <v>122</v>
      </c>
      <c r="C1183" s="15" t="s">
        <v>170</v>
      </c>
      <c r="D1183" s="15" t="s">
        <v>115</v>
      </c>
      <c r="E1183" s="15" t="s">
        <v>112</v>
      </c>
      <c r="F1183" s="15">
        <v>12.19</v>
      </c>
      <c r="G1183" s="15">
        <v>715.8</v>
      </c>
      <c r="H1183" s="15">
        <v>23.5</v>
      </c>
      <c r="I1183" s="15">
        <v>53.5</v>
      </c>
      <c r="J1183" s="15">
        <v>7.9</v>
      </c>
      <c r="K1183" s="15">
        <v>5.76</v>
      </c>
      <c r="L1183" s="15">
        <v>23.4</v>
      </c>
      <c r="M1183" s="15">
        <v>111.2</v>
      </c>
      <c r="N1183" s="15">
        <v>19.2</v>
      </c>
      <c r="O1183" s="15">
        <v>96.6</v>
      </c>
      <c r="P1183" s="15" t="s">
        <v>102</v>
      </c>
      <c r="Q1183" s="15">
        <v>135.6</v>
      </c>
      <c r="R1183" s="15">
        <v>5.51</v>
      </c>
      <c r="S1183" s="15">
        <v>0.83</v>
      </c>
      <c r="T1183" s="15">
        <v>1.34</v>
      </c>
      <c r="U1183" s="15">
        <v>16.329999999999998</v>
      </c>
      <c r="V1183" s="15">
        <v>21595</v>
      </c>
      <c r="W1183" s="15">
        <v>997506</v>
      </c>
      <c r="X1183" s="15">
        <v>352646</v>
      </c>
      <c r="Y1183" s="15">
        <v>-644860</v>
      </c>
      <c r="Z1183" s="15">
        <v>15595</v>
      </c>
      <c r="AA1183" s="15">
        <v>1.0469999999999999</v>
      </c>
      <c r="AB1183" s="15">
        <v>35</v>
      </c>
    </row>
    <row r="1184" spans="1:28" ht="15" customHeight="1" x14ac:dyDescent="0.3">
      <c r="A1184" s="15" t="s">
        <v>1312</v>
      </c>
      <c r="B1184" s="15" t="s">
        <v>137</v>
      </c>
      <c r="C1184" s="15" t="s">
        <v>110</v>
      </c>
      <c r="D1184" s="15" t="s">
        <v>115</v>
      </c>
      <c r="E1184" s="15" t="s">
        <v>112</v>
      </c>
      <c r="F1184" s="15">
        <v>4.3899999999999997</v>
      </c>
      <c r="G1184" s="15">
        <v>298.10000000000002</v>
      </c>
      <c r="H1184" s="15">
        <v>27</v>
      </c>
      <c r="I1184" s="15">
        <v>73.7</v>
      </c>
      <c r="J1184" s="15">
        <v>8.4</v>
      </c>
      <c r="K1184" s="15">
        <v>6.73</v>
      </c>
      <c r="L1184" s="15">
        <v>24.6</v>
      </c>
      <c r="M1184" s="15">
        <v>163.4</v>
      </c>
      <c r="N1184" s="15">
        <v>52.2</v>
      </c>
      <c r="O1184" s="15">
        <v>144</v>
      </c>
      <c r="P1184" s="15" t="s">
        <v>107</v>
      </c>
      <c r="Q1184" s="15">
        <v>312.7</v>
      </c>
      <c r="R1184" s="15">
        <v>1.1399999999999999</v>
      </c>
      <c r="S1184" s="15">
        <v>0.9</v>
      </c>
      <c r="T1184" s="15">
        <v>3.97</v>
      </c>
      <c r="U1184" s="15">
        <v>17.43</v>
      </c>
      <c r="V1184" s="15">
        <v>24220</v>
      </c>
      <c r="W1184" s="15">
        <v>364634</v>
      </c>
      <c r="X1184" s="15">
        <v>422155</v>
      </c>
      <c r="Y1184" s="15">
        <v>57521</v>
      </c>
      <c r="Z1184" s="15">
        <v>7595</v>
      </c>
      <c r="AA1184" s="15">
        <v>2.2949999999999999</v>
      </c>
      <c r="AB1184" s="15">
        <v>61.2</v>
      </c>
    </row>
    <row r="1185" spans="1:28" ht="15" customHeight="1" x14ac:dyDescent="0.3">
      <c r="A1185" s="15" t="s">
        <v>1313</v>
      </c>
      <c r="B1185" s="15" t="s">
        <v>122</v>
      </c>
      <c r="C1185" s="15" t="s">
        <v>114</v>
      </c>
      <c r="D1185" s="15" t="s">
        <v>130</v>
      </c>
      <c r="E1185" s="15" t="s">
        <v>120</v>
      </c>
      <c r="F1185" s="15">
        <v>13.09</v>
      </c>
      <c r="G1185" s="15">
        <v>262.8</v>
      </c>
      <c r="H1185" s="15">
        <v>31.9</v>
      </c>
      <c r="I1185" s="15">
        <v>53.8</v>
      </c>
      <c r="J1185" s="15">
        <v>8.6</v>
      </c>
      <c r="K1185" s="15">
        <v>6.52</v>
      </c>
      <c r="L1185" s="15">
        <v>14.8</v>
      </c>
      <c r="M1185" s="15">
        <v>98.3</v>
      </c>
      <c r="N1185" s="15">
        <v>62.4</v>
      </c>
      <c r="O1185" s="15">
        <v>81.5</v>
      </c>
      <c r="P1185" s="15" t="s">
        <v>102</v>
      </c>
      <c r="Q1185" s="15">
        <v>239.2</v>
      </c>
      <c r="R1185" s="15">
        <v>6.83</v>
      </c>
      <c r="S1185" s="15">
        <v>0.97</v>
      </c>
      <c r="T1185" s="15">
        <v>1.29</v>
      </c>
      <c r="U1185" s="15">
        <v>16.89</v>
      </c>
      <c r="V1185" s="15">
        <v>72596</v>
      </c>
      <c r="W1185" s="15">
        <v>1107403</v>
      </c>
      <c r="X1185" s="15">
        <v>1226146</v>
      </c>
      <c r="Y1185" s="15">
        <v>118743</v>
      </c>
      <c r="Z1185" s="15">
        <v>9038</v>
      </c>
      <c r="AA1185" s="15">
        <v>1.869</v>
      </c>
      <c r="AB1185" s="15">
        <v>31</v>
      </c>
    </row>
    <row r="1186" spans="1:28" ht="15" customHeight="1" x14ac:dyDescent="0.3">
      <c r="A1186" s="15" t="s">
        <v>1314</v>
      </c>
      <c r="B1186" s="15" t="s">
        <v>126</v>
      </c>
      <c r="C1186" s="15" t="s">
        <v>114</v>
      </c>
      <c r="D1186" s="15" t="s">
        <v>115</v>
      </c>
      <c r="E1186" s="15" t="s">
        <v>120</v>
      </c>
      <c r="F1186" s="15">
        <v>4.97</v>
      </c>
      <c r="G1186" s="15">
        <v>404.3</v>
      </c>
      <c r="H1186" s="15">
        <v>35.799999999999997</v>
      </c>
      <c r="I1186" s="15">
        <v>43.3</v>
      </c>
      <c r="J1186" s="15">
        <v>7.7</v>
      </c>
      <c r="K1186" s="15">
        <v>7.43</v>
      </c>
      <c r="L1186" s="15">
        <v>22.9</v>
      </c>
      <c r="M1186" s="15">
        <v>119.6</v>
      </c>
      <c r="N1186" s="15">
        <v>37.5</v>
      </c>
      <c r="O1186" s="15">
        <v>74.8</v>
      </c>
      <c r="P1186" s="15" t="s">
        <v>116</v>
      </c>
      <c r="Q1186" s="15">
        <v>359.8</v>
      </c>
      <c r="R1186" s="15">
        <v>3.68</v>
      </c>
      <c r="S1186" s="15">
        <v>0.93</v>
      </c>
      <c r="T1186" s="15">
        <v>1.1599999999999999</v>
      </c>
      <c r="U1186" s="15">
        <v>5.77</v>
      </c>
      <c r="V1186" s="15">
        <v>20052</v>
      </c>
      <c r="W1186" s="15">
        <v>430010</v>
      </c>
      <c r="X1186" s="15">
        <v>115700</v>
      </c>
      <c r="Y1186" s="15">
        <v>-314310</v>
      </c>
      <c r="Z1186" s="15">
        <v>3239</v>
      </c>
      <c r="AA1186" s="15">
        <v>1.7809999999999999</v>
      </c>
      <c r="AB1186" s="15">
        <v>41.2</v>
      </c>
    </row>
    <row r="1187" spans="1:28" ht="15" customHeight="1" x14ac:dyDescent="0.3">
      <c r="A1187" s="15" t="s">
        <v>1315</v>
      </c>
      <c r="B1187" s="15" t="s">
        <v>122</v>
      </c>
      <c r="C1187" s="15" t="s">
        <v>129</v>
      </c>
      <c r="D1187" s="15" t="s">
        <v>144</v>
      </c>
      <c r="E1187" s="15" t="s">
        <v>112</v>
      </c>
      <c r="F1187" s="15">
        <v>10.43</v>
      </c>
      <c r="G1187" s="15">
        <v>663.8</v>
      </c>
      <c r="H1187" s="15">
        <v>23.4</v>
      </c>
      <c r="I1187" s="15">
        <v>63.6</v>
      </c>
      <c r="J1187" s="15">
        <v>7.4</v>
      </c>
      <c r="K1187" s="15">
        <v>6.16</v>
      </c>
      <c r="L1187" s="15">
        <v>15.9</v>
      </c>
      <c r="M1187" s="15">
        <v>95.6</v>
      </c>
      <c r="N1187" s="15">
        <v>59.5</v>
      </c>
      <c r="O1187" s="15">
        <v>73.3</v>
      </c>
      <c r="P1187" s="15" t="s">
        <v>127</v>
      </c>
      <c r="Q1187" s="15">
        <v>247.8</v>
      </c>
      <c r="R1187" s="15">
        <v>7.58</v>
      </c>
      <c r="S1187" s="15">
        <v>0.93</v>
      </c>
      <c r="T1187" s="15">
        <v>1.37</v>
      </c>
      <c r="U1187" s="15">
        <v>14.29</v>
      </c>
      <c r="V1187" s="15">
        <v>67175</v>
      </c>
      <c r="W1187" s="15">
        <v>832795</v>
      </c>
      <c r="X1187" s="15">
        <v>959931</v>
      </c>
      <c r="Y1187" s="15">
        <v>127136</v>
      </c>
      <c r="Z1187" s="15">
        <v>4952</v>
      </c>
      <c r="AA1187" s="15">
        <v>2.8860000000000001</v>
      </c>
      <c r="AB1187" s="15">
        <v>40.4</v>
      </c>
    </row>
    <row r="1188" spans="1:28" ht="15" customHeight="1" x14ac:dyDescent="0.3">
      <c r="A1188" s="15" t="s">
        <v>1316</v>
      </c>
      <c r="B1188" s="15" t="s">
        <v>109</v>
      </c>
      <c r="C1188" s="15" t="s">
        <v>114</v>
      </c>
      <c r="D1188" s="15" t="s">
        <v>106</v>
      </c>
      <c r="E1188" s="15" t="s">
        <v>101</v>
      </c>
      <c r="F1188" s="15">
        <v>10.44</v>
      </c>
      <c r="G1188" s="15">
        <v>742.9</v>
      </c>
      <c r="H1188" s="15">
        <v>27.4</v>
      </c>
      <c r="I1188" s="15">
        <v>70.5</v>
      </c>
      <c r="J1188" s="15">
        <v>6.3</v>
      </c>
      <c r="K1188" s="15">
        <v>6.27</v>
      </c>
      <c r="L1188" s="15">
        <v>38.799999999999997</v>
      </c>
      <c r="M1188" s="15">
        <v>140.9</v>
      </c>
      <c r="N1188" s="15">
        <v>42.8</v>
      </c>
      <c r="O1188" s="15">
        <v>93.9</v>
      </c>
      <c r="P1188" s="15" t="s">
        <v>116</v>
      </c>
      <c r="Q1188" s="15">
        <v>141.30000000000001</v>
      </c>
      <c r="R1188" s="15">
        <v>4.09</v>
      </c>
      <c r="S1188" s="15">
        <v>0.89</v>
      </c>
      <c r="T1188" s="15">
        <v>3.9</v>
      </c>
      <c r="U1188" s="15">
        <v>40.72</v>
      </c>
      <c r="V1188" s="15">
        <v>22284</v>
      </c>
      <c r="W1188" s="15">
        <v>598571</v>
      </c>
      <c r="X1188" s="15">
        <v>907404</v>
      </c>
      <c r="Y1188" s="15">
        <v>308833</v>
      </c>
      <c r="Z1188" s="15">
        <v>2924</v>
      </c>
      <c r="AA1188" s="15">
        <v>13.926</v>
      </c>
      <c r="AB1188" s="15">
        <v>57.8</v>
      </c>
    </row>
    <row r="1189" spans="1:28" ht="15" customHeight="1" x14ac:dyDescent="0.3">
      <c r="A1189" s="15" t="s">
        <v>1317</v>
      </c>
      <c r="B1189" s="15" t="s">
        <v>126</v>
      </c>
      <c r="C1189" s="15" t="s">
        <v>114</v>
      </c>
      <c r="D1189" s="15" t="s">
        <v>130</v>
      </c>
      <c r="E1189" s="15" t="s">
        <v>112</v>
      </c>
      <c r="F1189" s="15">
        <v>11.83</v>
      </c>
      <c r="G1189" s="15">
        <v>513.6</v>
      </c>
      <c r="H1189" s="15">
        <v>23.2</v>
      </c>
      <c r="I1189" s="15">
        <v>59.9</v>
      </c>
      <c r="J1189" s="15">
        <v>8.5</v>
      </c>
      <c r="K1189" s="15">
        <v>8.0500000000000007</v>
      </c>
      <c r="L1189" s="15">
        <v>23</v>
      </c>
      <c r="M1189" s="15">
        <v>106.3</v>
      </c>
      <c r="N1189" s="15">
        <v>90.5</v>
      </c>
      <c r="O1189" s="15">
        <v>85.7</v>
      </c>
      <c r="P1189" s="15" t="s">
        <v>116</v>
      </c>
      <c r="Q1189" s="15">
        <v>200.5</v>
      </c>
      <c r="R1189" s="15">
        <v>6.81</v>
      </c>
      <c r="S1189" s="15">
        <v>0.72</v>
      </c>
      <c r="T1189" s="15">
        <v>0.3</v>
      </c>
      <c r="U1189" s="15">
        <v>3.55</v>
      </c>
      <c r="V1189" s="15">
        <v>62140</v>
      </c>
      <c r="W1189" s="15">
        <v>915662</v>
      </c>
      <c r="X1189" s="15">
        <v>220597</v>
      </c>
      <c r="Y1189" s="15">
        <v>-695065</v>
      </c>
      <c r="Z1189" s="15">
        <v>4308</v>
      </c>
      <c r="AA1189" s="15">
        <v>0.82399999999999995</v>
      </c>
      <c r="AB1189" s="15">
        <v>35.299999999999997</v>
      </c>
    </row>
    <row r="1190" spans="1:28" ht="15" customHeight="1" x14ac:dyDescent="0.3">
      <c r="A1190" s="15" t="s">
        <v>1318</v>
      </c>
      <c r="B1190" s="15" t="s">
        <v>146</v>
      </c>
      <c r="C1190" s="15" t="s">
        <v>119</v>
      </c>
      <c r="D1190" s="15" t="s">
        <v>100</v>
      </c>
      <c r="E1190" s="15" t="s">
        <v>120</v>
      </c>
      <c r="F1190" s="15">
        <v>6.3</v>
      </c>
      <c r="G1190" s="15">
        <v>330</v>
      </c>
      <c r="H1190" s="15">
        <v>33</v>
      </c>
      <c r="I1190" s="15">
        <v>66.900000000000006</v>
      </c>
      <c r="J1190" s="15">
        <v>8.3000000000000007</v>
      </c>
      <c r="K1190" s="15">
        <v>6.8</v>
      </c>
      <c r="L1190" s="15">
        <v>15.8</v>
      </c>
      <c r="M1190" s="15">
        <v>106.2</v>
      </c>
      <c r="N1190" s="15">
        <v>84.2</v>
      </c>
      <c r="O1190" s="15">
        <v>105.7</v>
      </c>
      <c r="P1190" s="15" t="s">
        <v>102</v>
      </c>
      <c r="Q1190" s="15">
        <v>129.80000000000001</v>
      </c>
      <c r="R1190" s="15">
        <v>2.82</v>
      </c>
      <c r="S1190" s="15">
        <v>0.89</v>
      </c>
      <c r="T1190" s="15">
        <v>2.5099999999999998</v>
      </c>
      <c r="U1190" s="15">
        <v>15.81</v>
      </c>
      <c r="V1190" s="15">
        <v>24640</v>
      </c>
      <c r="W1190" s="15">
        <v>366299</v>
      </c>
      <c r="X1190" s="15">
        <v>389558</v>
      </c>
      <c r="Y1190" s="15">
        <v>23259</v>
      </c>
      <c r="Z1190" s="15">
        <v>2613</v>
      </c>
      <c r="AA1190" s="15">
        <v>6.0510000000000002</v>
      </c>
      <c r="AB1190" s="15">
        <v>55.9</v>
      </c>
    </row>
    <row r="1191" spans="1:28" ht="15" customHeight="1" x14ac:dyDescent="0.3">
      <c r="A1191" s="15" t="s">
        <v>1319</v>
      </c>
      <c r="B1191" s="15" t="s">
        <v>98</v>
      </c>
      <c r="C1191" s="15" t="s">
        <v>152</v>
      </c>
      <c r="D1191" s="15" t="s">
        <v>111</v>
      </c>
      <c r="E1191" s="15" t="s">
        <v>101</v>
      </c>
      <c r="F1191" s="15">
        <v>0.88</v>
      </c>
      <c r="G1191" s="15">
        <v>818</v>
      </c>
      <c r="H1191" s="15">
        <v>29.6</v>
      </c>
      <c r="I1191" s="15">
        <v>74.5</v>
      </c>
      <c r="J1191" s="15">
        <v>7.6</v>
      </c>
      <c r="K1191" s="15">
        <v>7.37</v>
      </c>
      <c r="L1191" s="15">
        <v>30</v>
      </c>
      <c r="M1191" s="15">
        <v>141.80000000000001</v>
      </c>
      <c r="N1191" s="15">
        <v>63.1</v>
      </c>
      <c r="O1191" s="15">
        <v>128.19999999999999</v>
      </c>
      <c r="P1191" s="15" t="s">
        <v>116</v>
      </c>
      <c r="Q1191" s="15">
        <v>326.5</v>
      </c>
      <c r="R1191" s="15">
        <v>5.43</v>
      </c>
      <c r="S1191" s="15">
        <v>0.75</v>
      </c>
      <c r="T1191" s="15">
        <v>0.93</v>
      </c>
      <c r="U1191" s="15">
        <v>0.82</v>
      </c>
      <c r="V1191" s="15">
        <v>59766</v>
      </c>
      <c r="W1191" s="15">
        <v>55589</v>
      </c>
      <c r="X1191" s="15">
        <v>49008</v>
      </c>
      <c r="Y1191" s="15">
        <v>-6581</v>
      </c>
      <c r="Z1191" s="15">
        <v>192</v>
      </c>
      <c r="AA1191" s="15">
        <v>4.2709999999999999</v>
      </c>
      <c r="AB1191" s="15">
        <v>66.8</v>
      </c>
    </row>
    <row r="1192" spans="1:28" ht="15" customHeight="1" x14ac:dyDescent="0.3">
      <c r="A1192" s="15" t="s">
        <v>1320</v>
      </c>
      <c r="B1192" s="15" t="s">
        <v>146</v>
      </c>
      <c r="C1192" s="15" t="s">
        <v>129</v>
      </c>
      <c r="D1192" s="15" t="s">
        <v>115</v>
      </c>
      <c r="E1192" s="15" t="s">
        <v>101</v>
      </c>
      <c r="F1192" s="15">
        <v>14.97</v>
      </c>
      <c r="G1192" s="15">
        <v>1220.9000000000001</v>
      </c>
      <c r="H1192" s="15">
        <v>29.4</v>
      </c>
      <c r="I1192" s="15">
        <v>75</v>
      </c>
      <c r="J1192" s="15">
        <v>4.5</v>
      </c>
      <c r="K1192" s="15">
        <v>6.58</v>
      </c>
      <c r="L1192" s="15">
        <v>26.3</v>
      </c>
      <c r="M1192" s="15">
        <v>133.19999999999999</v>
      </c>
      <c r="N1192" s="15">
        <v>34</v>
      </c>
      <c r="O1192" s="15">
        <v>86.4</v>
      </c>
      <c r="P1192" s="15" t="s">
        <v>116</v>
      </c>
      <c r="Q1192" s="15">
        <v>187.3</v>
      </c>
      <c r="R1192" s="15">
        <v>2.81</v>
      </c>
      <c r="S1192" s="15">
        <v>0.81</v>
      </c>
      <c r="T1192" s="15">
        <v>2.61</v>
      </c>
      <c r="U1192" s="15">
        <v>39.07</v>
      </c>
      <c r="V1192" s="15">
        <v>22490</v>
      </c>
      <c r="W1192" s="15">
        <v>945700</v>
      </c>
      <c r="X1192" s="15">
        <v>878684</v>
      </c>
      <c r="Y1192" s="15">
        <v>-67016</v>
      </c>
      <c r="Z1192" s="15">
        <v>13258</v>
      </c>
      <c r="AA1192" s="15">
        <v>2.9470000000000001</v>
      </c>
      <c r="AB1192" s="15">
        <v>69.099999999999994</v>
      </c>
    </row>
    <row r="1193" spans="1:28" ht="15" customHeight="1" x14ac:dyDescent="0.3">
      <c r="A1193" s="15" t="s">
        <v>1321</v>
      </c>
      <c r="B1193" s="15" t="s">
        <v>137</v>
      </c>
      <c r="C1193" s="15" t="s">
        <v>152</v>
      </c>
      <c r="D1193" s="15" t="s">
        <v>177</v>
      </c>
      <c r="E1193" s="15" t="s">
        <v>101</v>
      </c>
      <c r="F1193" s="15">
        <v>1.22</v>
      </c>
      <c r="G1193" s="15">
        <v>1034.5999999999999</v>
      </c>
      <c r="H1193" s="15">
        <v>30.6</v>
      </c>
      <c r="I1193" s="15">
        <v>67.8</v>
      </c>
      <c r="J1193" s="15">
        <v>7.5</v>
      </c>
      <c r="K1193" s="15">
        <v>6.81</v>
      </c>
      <c r="L1193" s="15">
        <v>32.9</v>
      </c>
      <c r="M1193" s="15">
        <v>125.2</v>
      </c>
      <c r="N1193" s="15">
        <v>67.7</v>
      </c>
      <c r="O1193" s="15">
        <v>99.6</v>
      </c>
      <c r="P1193" s="15" t="s">
        <v>116</v>
      </c>
      <c r="Q1193" s="15">
        <v>245.1</v>
      </c>
      <c r="R1193" s="15">
        <v>2.81</v>
      </c>
      <c r="S1193" s="15">
        <v>0.77</v>
      </c>
      <c r="T1193" s="15">
        <v>51.37</v>
      </c>
      <c r="U1193" s="15">
        <v>62.67</v>
      </c>
      <c r="V1193" s="15">
        <v>3602</v>
      </c>
      <c r="W1193" s="15">
        <v>96681</v>
      </c>
      <c r="X1193" s="15">
        <v>225737</v>
      </c>
      <c r="Y1193" s="15">
        <v>129056</v>
      </c>
      <c r="Z1193" s="15">
        <v>1219</v>
      </c>
      <c r="AA1193" s="15">
        <v>51.411000000000001</v>
      </c>
      <c r="AB1193" s="15">
        <v>74</v>
      </c>
    </row>
    <row r="1194" spans="1:28" ht="15" customHeight="1" x14ac:dyDescent="0.3">
      <c r="A1194" s="15" t="s">
        <v>1322</v>
      </c>
      <c r="B1194" s="15" t="s">
        <v>137</v>
      </c>
      <c r="C1194" s="15" t="s">
        <v>110</v>
      </c>
      <c r="D1194" s="15" t="s">
        <v>115</v>
      </c>
      <c r="E1194" s="15" t="s">
        <v>101</v>
      </c>
      <c r="F1194" s="15">
        <v>11.87</v>
      </c>
      <c r="G1194" s="15">
        <v>454.2</v>
      </c>
      <c r="H1194" s="15">
        <v>28.2</v>
      </c>
      <c r="I1194" s="15">
        <v>68.900000000000006</v>
      </c>
      <c r="J1194" s="15">
        <v>5.9</v>
      </c>
      <c r="K1194" s="15">
        <v>7.71</v>
      </c>
      <c r="L1194" s="15">
        <v>37.200000000000003</v>
      </c>
      <c r="M1194" s="15">
        <v>133.9</v>
      </c>
      <c r="N1194" s="15">
        <v>57.8</v>
      </c>
      <c r="O1194" s="15">
        <v>122.2</v>
      </c>
      <c r="P1194" s="15" t="s">
        <v>107</v>
      </c>
      <c r="Q1194" s="15">
        <v>234.4</v>
      </c>
      <c r="R1194" s="15">
        <v>5.22</v>
      </c>
      <c r="S1194" s="15">
        <v>0.71</v>
      </c>
      <c r="T1194" s="15">
        <v>1.1399999999999999</v>
      </c>
      <c r="U1194" s="15">
        <v>13.53</v>
      </c>
      <c r="V1194" s="15">
        <v>22385</v>
      </c>
      <c r="W1194" s="15">
        <v>931749</v>
      </c>
      <c r="X1194" s="15">
        <v>302869</v>
      </c>
      <c r="Y1194" s="15">
        <v>-628880</v>
      </c>
      <c r="Z1194" s="15">
        <v>25133</v>
      </c>
      <c r="AA1194" s="15">
        <v>0.53800000000000003</v>
      </c>
      <c r="AB1194" s="15">
        <v>49.1</v>
      </c>
    </row>
    <row r="1195" spans="1:28" ht="15" customHeight="1" x14ac:dyDescent="0.3">
      <c r="A1195" s="15" t="s">
        <v>1323</v>
      </c>
      <c r="B1195" s="15" t="s">
        <v>109</v>
      </c>
      <c r="C1195" s="15" t="s">
        <v>123</v>
      </c>
      <c r="D1195" s="15" t="s">
        <v>115</v>
      </c>
      <c r="E1195" s="15" t="s">
        <v>112</v>
      </c>
      <c r="F1195" s="15">
        <v>12.54</v>
      </c>
      <c r="G1195" s="15">
        <v>457.5</v>
      </c>
      <c r="H1195" s="15">
        <v>25.5</v>
      </c>
      <c r="I1195" s="15">
        <v>64.900000000000006</v>
      </c>
      <c r="J1195" s="15">
        <v>6.4</v>
      </c>
      <c r="K1195" s="15">
        <v>7.25</v>
      </c>
      <c r="L1195" s="15">
        <v>19.7</v>
      </c>
      <c r="M1195" s="15">
        <v>131.6</v>
      </c>
      <c r="N1195" s="15">
        <v>36.200000000000003</v>
      </c>
      <c r="O1195" s="15">
        <v>90.4</v>
      </c>
      <c r="P1195" s="15" t="s">
        <v>116</v>
      </c>
      <c r="Q1195" s="15">
        <v>40</v>
      </c>
      <c r="R1195" s="15">
        <v>10.210000000000001</v>
      </c>
      <c r="S1195" s="15">
        <v>0.72</v>
      </c>
      <c r="T1195" s="15">
        <v>2.41</v>
      </c>
      <c r="U1195" s="15">
        <v>30.22</v>
      </c>
      <c r="V1195" s="15">
        <v>21342</v>
      </c>
      <c r="W1195" s="15">
        <v>659415</v>
      </c>
      <c r="X1195" s="15">
        <v>644955</v>
      </c>
      <c r="Y1195" s="15">
        <v>-14460</v>
      </c>
      <c r="Z1195" s="15">
        <v>11092</v>
      </c>
      <c r="AA1195" s="15">
        <v>2.7240000000000002</v>
      </c>
      <c r="AB1195" s="15">
        <v>20.3</v>
      </c>
    </row>
    <row r="1196" spans="1:28" ht="15" customHeight="1" x14ac:dyDescent="0.3">
      <c r="A1196" s="15" t="s">
        <v>1324</v>
      </c>
      <c r="B1196" s="15" t="s">
        <v>146</v>
      </c>
      <c r="C1196" s="15" t="s">
        <v>110</v>
      </c>
      <c r="D1196" s="15" t="s">
        <v>177</v>
      </c>
      <c r="E1196" s="15" t="s">
        <v>101</v>
      </c>
      <c r="F1196" s="15">
        <v>14.32</v>
      </c>
      <c r="G1196" s="15">
        <v>1187.4000000000001</v>
      </c>
      <c r="H1196" s="15">
        <v>30.8</v>
      </c>
      <c r="I1196" s="15">
        <v>75.099999999999994</v>
      </c>
      <c r="J1196" s="15">
        <v>5.6</v>
      </c>
      <c r="K1196" s="15">
        <v>6.76</v>
      </c>
      <c r="L1196" s="15">
        <v>27.7</v>
      </c>
      <c r="M1196" s="15">
        <v>140.4</v>
      </c>
      <c r="N1196" s="15">
        <v>96</v>
      </c>
      <c r="O1196" s="15">
        <v>102.7</v>
      </c>
      <c r="P1196" s="15" t="s">
        <v>127</v>
      </c>
      <c r="Q1196" s="15">
        <v>215.6</v>
      </c>
      <c r="R1196" s="15">
        <v>1.35</v>
      </c>
      <c r="S1196" s="15">
        <v>0.77</v>
      </c>
      <c r="T1196" s="15">
        <v>66.239999999999995</v>
      </c>
      <c r="U1196" s="15">
        <v>948.56</v>
      </c>
      <c r="V1196" s="15">
        <v>3683</v>
      </c>
      <c r="W1196" s="15">
        <v>953956</v>
      </c>
      <c r="X1196" s="15">
        <v>3493546</v>
      </c>
      <c r="Y1196" s="15">
        <v>2539590</v>
      </c>
      <c r="Z1196" s="15">
        <v>24373</v>
      </c>
      <c r="AA1196" s="15">
        <v>38.917999999999999</v>
      </c>
      <c r="AB1196" s="15">
        <v>85.5</v>
      </c>
    </row>
    <row r="1197" spans="1:28" ht="15" customHeight="1" x14ac:dyDescent="0.3">
      <c r="A1197" s="15" t="s">
        <v>1325</v>
      </c>
      <c r="B1197" s="15" t="s">
        <v>146</v>
      </c>
      <c r="C1197" s="15" t="s">
        <v>170</v>
      </c>
      <c r="D1197" s="15" t="s">
        <v>132</v>
      </c>
      <c r="E1197" s="15" t="s">
        <v>112</v>
      </c>
      <c r="F1197" s="15">
        <v>1.1299999999999999</v>
      </c>
      <c r="G1197" s="15">
        <v>574.4</v>
      </c>
      <c r="H1197" s="15">
        <v>21.8</v>
      </c>
      <c r="I1197" s="15">
        <v>60.6</v>
      </c>
      <c r="J1197" s="15">
        <v>7</v>
      </c>
      <c r="K1197" s="15">
        <v>6.18</v>
      </c>
      <c r="L1197" s="15">
        <v>22.3</v>
      </c>
      <c r="M1197" s="15">
        <v>131.80000000000001</v>
      </c>
      <c r="N1197" s="15">
        <v>58.2</v>
      </c>
      <c r="O1197" s="15">
        <v>79.099999999999994</v>
      </c>
      <c r="P1197" s="15" t="s">
        <v>107</v>
      </c>
      <c r="Q1197" s="15">
        <v>196</v>
      </c>
      <c r="R1197" s="15">
        <v>4.37</v>
      </c>
      <c r="S1197" s="15">
        <v>0.79</v>
      </c>
      <c r="T1197" s="15">
        <v>1.38</v>
      </c>
      <c r="U1197" s="15">
        <v>1.56</v>
      </c>
      <c r="V1197" s="15">
        <v>93191</v>
      </c>
      <c r="W1197" s="15">
        <v>68445</v>
      </c>
      <c r="X1197" s="15">
        <v>145378</v>
      </c>
      <c r="Y1197" s="15">
        <v>76933</v>
      </c>
      <c r="Z1197" s="15">
        <v>948</v>
      </c>
      <c r="AA1197" s="15">
        <v>1.6459999999999999</v>
      </c>
      <c r="AB1197" s="15">
        <v>49.7</v>
      </c>
    </row>
    <row r="1198" spans="1:28" ht="15" customHeight="1" x14ac:dyDescent="0.3">
      <c r="A1198" s="15" t="s">
        <v>1326</v>
      </c>
      <c r="B1198" s="15" t="s">
        <v>118</v>
      </c>
      <c r="C1198" s="15" t="s">
        <v>119</v>
      </c>
      <c r="D1198" s="15" t="s">
        <v>115</v>
      </c>
      <c r="E1198" s="15" t="s">
        <v>101</v>
      </c>
      <c r="F1198" s="15">
        <v>4.29</v>
      </c>
      <c r="G1198" s="15">
        <v>747.1</v>
      </c>
      <c r="H1198" s="15">
        <v>24.8</v>
      </c>
      <c r="I1198" s="15">
        <v>77.599999999999994</v>
      </c>
      <c r="J1198" s="15">
        <v>5.8</v>
      </c>
      <c r="K1198" s="15">
        <v>5.74</v>
      </c>
      <c r="L1198" s="15">
        <v>31.1</v>
      </c>
      <c r="M1198" s="15">
        <v>106.8</v>
      </c>
      <c r="N1198" s="15">
        <v>67</v>
      </c>
      <c r="O1198" s="15">
        <v>100.1</v>
      </c>
      <c r="P1198" s="15" t="s">
        <v>107</v>
      </c>
      <c r="Q1198" s="15">
        <v>215</v>
      </c>
      <c r="R1198" s="15">
        <v>6.63</v>
      </c>
      <c r="S1198" s="15">
        <v>0.82</v>
      </c>
      <c r="T1198" s="15">
        <v>1.29</v>
      </c>
      <c r="U1198" s="15">
        <v>5.53</v>
      </c>
      <c r="V1198" s="15">
        <v>18142</v>
      </c>
      <c r="W1198" s="15">
        <v>307513</v>
      </c>
      <c r="X1198" s="15">
        <v>100325</v>
      </c>
      <c r="Y1198" s="15">
        <v>-207188</v>
      </c>
      <c r="Z1198" s="15">
        <v>8004</v>
      </c>
      <c r="AA1198" s="15">
        <v>0.69099999999999995</v>
      </c>
      <c r="AB1198" s="15">
        <v>57.8</v>
      </c>
    </row>
    <row r="1199" spans="1:28" ht="15" customHeight="1" x14ac:dyDescent="0.3">
      <c r="A1199" s="15" t="s">
        <v>1327</v>
      </c>
      <c r="B1199" s="15" t="s">
        <v>118</v>
      </c>
      <c r="C1199" s="15" t="s">
        <v>99</v>
      </c>
      <c r="D1199" s="15" t="s">
        <v>177</v>
      </c>
      <c r="E1199" s="15" t="s">
        <v>101</v>
      </c>
      <c r="F1199" s="15">
        <v>8.18</v>
      </c>
      <c r="G1199" s="15">
        <v>906.3</v>
      </c>
      <c r="H1199" s="15">
        <v>24</v>
      </c>
      <c r="I1199" s="15">
        <v>53.7</v>
      </c>
      <c r="J1199" s="15">
        <v>7.2</v>
      </c>
      <c r="K1199" s="15">
        <v>6.8</v>
      </c>
      <c r="L1199" s="15">
        <v>36.6</v>
      </c>
      <c r="M1199" s="15">
        <v>125.3</v>
      </c>
      <c r="N1199" s="15">
        <v>27.9</v>
      </c>
      <c r="O1199" s="15">
        <v>124.4</v>
      </c>
      <c r="P1199" s="15" t="s">
        <v>107</v>
      </c>
      <c r="Q1199" s="15">
        <v>104.6</v>
      </c>
      <c r="R1199" s="15">
        <v>3.32</v>
      </c>
      <c r="S1199" s="15">
        <v>0.76</v>
      </c>
      <c r="T1199" s="15">
        <v>72.05</v>
      </c>
      <c r="U1199" s="15">
        <v>589.37</v>
      </c>
      <c r="V1199" s="15">
        <v>3585</v>
      </c>
      <c r="W1199" s="15">
        <v>422022</v>
      </c>
      <c r="X1199" s="15">
        <v>2112891</v>
      </c>
      <c r="Y1199" s="15">
        <v>1690869</v>
      </c>
      <c r="Z1199" s="15">
        <v>21224</v>
      </c>
      <c r="AA1199" s="15">
        <v>27.768999999999998</v>
      </c>
      <c r="AB1199" s="15">
        <v>54.7</v>
      </c>
    </row>
    <row r="1200" spans="1:28" ht="15" customHeight="1" x14ac:dyDescent="0.3">
      <c r="A1200" s="15" t="s">
        <v>1328</v>
      </c>
      <c r="B1200" s="15" t="s">
        <v>109</v>
      </c>
      <c r="C1200" s="15" t="s">
        <v>134</v>
      </c>
      <c r="D1200" s="15" t="s">
        <v>100</v>
      </c>
      <c r="E1200" s="15" t="s">
        <v>101</v>
      </c>
      <c r="F1200" s="15">
        <v>2.23</v>
      </c>
      <c r="G1200" s="15">
        <v>786.9</v>
      </c>
      <c r="H1200" s="15">
        <v>33.299999999999997</v>
      </c>
      <c r="I1200" s="15">
        <v>71.3</v>
      </c>
      <c r="J1200" s="15">
        <v>6.6</v>
      </c>
      <c r="K1200" s="15">
        <v>5.76</v>
      </c>
      <c r="L1200" s="15">
        <v>33.6</v>
      </c>
      <c r="M1200" s="15">
        <v>100.6</v>
      </c>
      <c r="N1200" s="15">
        <v>61.7</v>
      </c>
      <c r="O1200" s="15">
        <v>138.4</v>
      </c>
      <c r="P1200" s="15" t="s">
        <v>127</v>
      </c>
      <c r="Q1200" s="15">
        <v>200.9</v>
      </c>
      <c r="R1200" s="15">
        <v>6.6</v>
      </c>
      <c r="S1200" s="15">
        <v>0.79</v>
      </c>
      <c r="T1200" s="15">
        <v>1.03</v>
      </c>
      <c r="U1200" s="15">
        <v>2.2999999999999998</v>
      </c>
      <c r="V1200" s="15">
        <v>20801</v>
      </c>
      <c r="W1200" s="15">
        <v>165381</v>
      </c>
      <c r="X1200" s="15">
        <v>47842</v>
      </c>
      <c r="Y1200" s="15">
        <v>-117539</v>
      </c>
      <c r="Z1200" s="15">
        <v>1250</v>
      </c>
      <c r="AA1200" s="15">
        <v>1.84</v>
      </c>
      <c r="AB1200" s="15">
        <v>55.9</v>
      </c>
    </row>
    <row r="1201" spans="1:28" ht="15" customHeight="1" x14ac:dyDescent="0.3">
      <c r="A1201" s="15" t="s">
        <v>1329</v>
      </c>
      <c r="B1201" s="15" t="s">
        <v>98</v>
      </c>
      <c r="C1201" s="15" t="s">
        <v>119</v>
      </c>
      <c r="D1201" s="15" t="s">
        <v>106</v>
      </c>
      <c r="E1201" s="15" t="s">
        <v>120</v>
      </c>
      <c r="F1201" s="15">
        <v>14.66</v>
      </c>
      <c r="G1201" s="15">
        <v>528.9</v>
      </c>
      <c r="H1201" s="15">
        <v>30.7</v>
      </c>
      <c r="I1201" s="15">
        <v>59.5</v>
      </c>
      <c r="J1201" s="15">
        <v>7.4</v>
      </c>
      <c r="K1201" s="15">
        <v>6.26</v>
      </c>
      <c r="L1201" s="15">
        <v>22.5</v>
      </c>
      <c r="M1201" s="15">
        <v>130.5</v>
      </c>
      <c r="N1201" s="15">
        <v>46.7</v>
      </c>
      <c r="O1201" s="15">
        <v>61.4</v>
      </c>
      <c r="P1201" s="15" t="s">
        <v>107</v>
      </c>
      <c r="Q1201" s="15">
        <v>96.3</v>
      </c>
      <c r="R1201" s="15">
        <v>5.6</v>
      </c>
      <c r="S1201" s="15">
        <v>0.7</v>
      </c>
      <c r="T1201" s="15">
        <v>2.62</v>
      </c>
      <c r="U1201" s="15">
        <v>38.409999999999997</v>
      </c>
      <c r="V1201" s="15">
        <v>20246</v>
      </c>
      <c r="W1201" s="15">
        <v>831136</v>
      </c>
      <c r="X1201" s="15">
        <v>777649</v>
      </c>
      <c r="Y1201" s="15">
        <v>-53487</v>
      </c>
      <c r="Z1201" s="15">
        <v>9788</v>
      </c>
      <c r="AA1201" s="15">
        <v>3.9239999999999999</v>
      </c>
      <c r="AB1201" s="15">
        <v>47.4</v>
      </c>
    </row>
    <row r="1202" spans="1:28" ht="15" customHeight="1" x14ac:dyDescent="0.3">
      <c r="A1202" s="15" t="s">
        <v>1330</v>
      </c>
      <c r="B1202" s="15" t="s">
        <v>126</v>
      </c>
      <c r="C1202" s="15" t="s">
        <v>114</v>
      </c>
      <c r="D1202" s="15" t="s">
        <v>100</v>
      </c>
      <c r="E1202" s="15" t="s">
        <v>120</v>
      </c>
      <c r="F1202" s="15">
        <v>0.5</v>
      </c>
      <c r="G1202" s="15">
        <v>356.7</v>
      </c>
      <c r="H1202" s="15">
        <v>29.8</v>
      </c>
      <c r="I1202" s="15">
        <v>41.1</v>
      </c>
      <c r="J1202" s="15">
        <v>7.9</v>
      </c>
      <c r="K1202" s="15">
        <v>7.66</v>
      </c>
      <c r="L1202" s="15">
        <v>22</v>
      </c>
      <c r="M1202" s="15">
        <v>133.30000000000001</v>
      </c>
      <c r="N1202" s="15">
        <v>72.8</v>
      </c>
      <c r="O1202" s="15">
        <v>112.3</v>
      </c>
      <c r="P1202" s="15" t="s">
        <v>116</v>
      </c>
      <c r="Q1202" s="15">
        <v>112.4</v>
      </c>
      <c r="R1202" s="15">
        <v>2.23</v>
      </c>
      <c r="S1202" s="15">
        <v>0.66</v>
      </c>
      <c r="T1202" s="15">
        <v>0.77</v>
      </c>
      <c r="U1202" s="15">
        <v>0.38</v>
      </c>
      <c r="V1202" s="15">
        <v>18322</v>
      </c>
      <c r="W1202" s="15">
        <v>26826</v>
      </c>
      <c r="X1202" s="15">
        <v>6962</v>
      </c>
      <c r="Y1202" s="15">
        <v>-19864</v>
      </c>
      <c r="Z1202" s="15">
        <v>189</v>
      </c>
      <c r="AA1202" s="15">
        <v>2.0110000000000001</v>
      </c>
      <c r="AB1202" s="15">
        <v>42.4</v>
      </c>
    </row>
    <row r="1203" spans="1:28" ht="15" customHeight="1" x14ac:dyDescent="0.3">
      <c r="A1203" s="15" t="s">
        <v>1331</v>
      </c>
      <c r="B1203" s="15" t="s">
        <v>126</v>
      </c>
      <c r="C1203" s="15" t="s">
        <v>152</v>
      </c>
      <c r="D1203" s="15" t="s">
        <v>177</v>
      </c>
      <c r="E1203" s="15" t="s">
        <v>112</v>
      </c>
      <c r="F1203" s="15">
        <v>3.23</v>
      </c>
      <c r="G1203" s="15">
        <v>405.3</v>
      </c>
      <c r="H1203" s="15">
        <v>24.9</v>
      </c>
      <c r="I1203" s="15">
        <v>59.3</v>
      </c>
      <c r="J1203" s="15">
        <v>7.3</v>
      </c>
      <c r="K1203" s="15">
        <v>5.72</v>
      </c>
      <c r="L1203" s="15"/>
      <c r="M1203" s="15">
        <v>139.5</v>
      </c>
      <c r="N1203" s="15">
        <v>73</v>
      </c>
      <c r="O1203" s="15">
        <v>111</v>
      </c>
      <c r="P1203" s="15" t="s">
        <v>107</v>
      </c>
      <c r="Q1203" s="15">
        <v>286.7</v>
      </c>
      <c r="R1203" s="15">
        <v>5.79</v>
      </c>
      <c r="S1203" s="15">
        <v>0.94</v>
      </c>
      <c r="T1203" s="15">
        <v>20.64</v>
      </c>
      <c r="U1203" s="15">
        <v>66.67</v>
      </c>
      <c r="V1203" s="15">
        <v>3713</v>
      </c>
      <c r="W1203" s="15">
        <v>235033</v>
      </c>
      <c r="X1203" s="15">
        <v>247546</v>
      </c>
      <c r="Y1203" s="15">
        <v>12513</v>
      </c>
      <c r="Z1203" s="15">
        <v>7296</v>
      </c>
      <c r="AA1203" s="15">
        <v>9.1379999999999999</v>
      </c>
      <c r="AB1203" s="15">
        <v>42.4</v>
      </c>
    </row>
    <row r="1204" spans="1:28" ht="15" customHeight="1" x14ac:dyDescent="0.3">
      <c r="A1204" s="15" t="s">
        <v>1332</v>
      </c>
      <c r="B1204" s="15" t="s">
        <v>104</v>
      </c>
      <c r="C1204" s="15" t="s">
        <v>129</v>
      </c>
      <c r="D1204" s="15" t="s">
        <v>106</v>
      </c>
      <c r="E1204" s="15" t="s">
        <v>101</v>
      </c>
      <c r="F1204" s="15">
        <v>8.48</v>
      </c>
      <c r="G1204" s="15">
        <v>858.7</v>
      </c>
      <c r="H1204" s="15">
        <v>29</v>
      </c>
      <c r="I1204" s="15">
        <v>73.8</v>
      </c>
      <c r="J1204" s="15">
        <v>7.1</v>
      </c>
      <c r="K1204" s="15">
        <v>6.62</v>
      </c>
      <c r="L1204" s="15">
        <v>32.4</v>
      </c>
      <c r="M1204" s="15">
        <v>148.80000000000001</v>
      </c>
      <c r="N1204" s="15">
        <v>60.6</v>
      </c>
      <c r="O1204" s="15">
        <v>142.4</v>
      </c>
      <c r="P1204" s="15" t="s">
        <v>107</v>
      </c>
      <c r="Q1204" s="15">
        <v>161.9</v>
      </c>
      <c r="R1204" s="15">
        <v>5.26</v>
      </c>
      <c r="S1204" s="15">
        <v>0.79</v>
      </c>
      <c r="T1204" s="15">
        <v>4.54</v>
      </c>
      <c r="U1204" s="15">
        <v>38.5</v>
      </c>
      <c r="V1204" s="15">
        <v>21037</v>
      </c>
      <c r="W1204" s="15">
        <v>544787</v>
      </c>
      <c r="X1204" s="15">
        <v>809924</v>
      </c>
      <c r="Y1204" s="15">
        <v>265137</v>
      </c>
      <c r="Z1204" s="15">
        <v>6449</v>
      </c>
      <c r="AA1204" s="15">
        <v>5.97</v>
      </c>
      <c r="AB1204" s="15">
        <v>49.1</v>
      </c>
    </row>
    <row r="1205" spans="1:28" ht="15" customHeight="1" x14ac:dyDescent="0.3">
      <c r="A1205" s="15" t="s">
        <v>1333</v>
      </c>
      <c r="B1205" s="15" t="s">
        <v>137</v>
      </c>
      <c r="C1205" s="15" t="s">
        <v>110</v>
      </c>
      <c r="D1205" s="15" t="s">
        <v>100</v>
      </c>
      <c r="E1205" s="15" t="s">
        <v>112</v>
      </c>
      <c r="F1205" s="15">
        <v>4.66</v>
      </c>
      <c r="G1205" s="15">
        <v>264.10000000000002</v>
      </c>
      <c r="H1205" s="15">
        <v>18.5</v>
      </c>
      <c r="I1205" s="15">
        <v>60.4</v>
      </c>
      <c r="J1205" s="15">
        <v>8.4</v>
      </c>
      <c r="K1205" s="15">
        <v>6.77</v>
      </c>
      <c r="L1205" s="15">
        <v>21.6</v>
      </c>
      <c r="M1205" s="15">
        <v>71</v>
      </c>
      <c r="N1205" s="15">
        <v>35.6</v>
      </c>
      <c r="O1205" s="15">
        <v>152.19999999999999</v>
      </c>
      <c r="P1205" s="15" t="s">
        <v>102</v>
      </c>
      <c r="Q1205" s="15">
        <v>143.1</v>
      </c>
      <c r="R1205" s="15">
        <v>3.39</v>
      </c>
      <c r="S1205" s="15">
        <v>0.82</v>
      </c>
      <c r="T1205" s="15">
        <v>2.46</v>
      </c>
      <c r="U1205" s="15">
        <v>11.46</v>
      </c>
      <c r="V1205" s="15">
        <v>25677</v>
      </c>
      <c r="W1205" s="15">
        <v>283552</v>
      </c>
      <c r="X1205" s="15">
        <v>294258</v>
      </c>
      <c r="Y1205" s="15">
        <v>10706</v>
      </c>
      <c r="Z1205" s="15">
        <v>2247</v>
      </c>
      <c r="AA1205" s="15">
        <v>5.0999999999999996</v>
      </c>
      <c r="AB1205" s="15">
        <v>49.4</v>
      </c>
    </row>
    <row r="1206" spans="1:28" ht="15" customHeight="1" x14ac:dyDescent="0.3">
      <c r="A1206" s="15" t="s">
        <v>1334</v>
      </c>
      <c r="B1206" s="15" t="s">
        <v>109</v>
      </c>
      <c r="C1206" s="15" t="s">
        <v>105</v>
      </c>
      <c r="D1206" s="15" t="s">
        <v>115</v>
      </c>
      <c r="E1206" s="15" t="s">
        <v>112</v>
      </c>
      <c r="F1206" s="15">
        <v>3.38</v>
      </c>
      <c r="G1206" s="15">
        <v>539.79999999999995</v>
      </c>
      <c r="H1206" s="15">
        <v>27.9</v>
      </c>
      <c r="I1206" s="15">
        <v>54.2</v>
      </c>
      <c r="J1206" s="15">
        <v>7.6</v>
      </c>
      <c r="K1206" s="15">
        <v>6.92</v>
      </c>
      <c r="L1206" s="15">
        <v>21.4</v>
      </c>
      <c r="M1206" s="15">
        <v>87</v>
      </c>
      <c r="N1206" s="15">
        <v>52.6</v>
      </c>
      <c r="O1206" s="15">
        <v>149.1</v>
      </c>
      <c r="P1206" s="15" t="s">
        <v>127</v>
      </c>
      <c r="Q1206" s="15">
        <v>136.30000000000001</v>
      </c>
      <c r="R1206" s="15">
        <v>5.48</v>
      </c>
      <c r="S1206" s="15">
        <v>0.79</v>
      </c>
      <c r="T1206" s="15">
        <v>4.22</v>
      </c>
      <c r="U1206" s="15">
        <v>14.26</v>
      </c>
      <c r="V1206" s="15">
        <v>19570</v>
      </c>
      <c r="W1206" s="15">
        <v>206072</v>
      </c>
      <c r="X1206" s="15">
        <v>279068</v>
      </c>
      <c r="Y1206" s="15">
        <v>72996</v>
      </c>
      <c r="Z1206" s="15">
        <v>5277</v>
      </c>
      <c r="AA1206" s="15">
        <v>2.702</v>
      </c>
      <c r="AB1206" s="15">
        <v>29.9</v>
      </c>
    </row>
    <row r="1207" spans="1:28" ht="15" customHeight="1" x14ac:dyDescent="0.3">
      <c r="A1207" s="15" t="s">
        <v>1335</v>
      </c>
      <c r="B1207" s="15" t="s">
        <v>146</v>
      </c>
      <c r="C1207" s="15" t="s">
        <v>105</v>
      </c>
      <c r="D1207" s="15" t="s">
        <v>144</v>
      </c>
      <c r="E1207" s="15" t="s">
        <v>112</v>
      </c>
      <c r="F1207" s="15">
        <v>11.83</v>
      </c>
      <c r="G1207" s="15">
        <v>92.5</v>
      </c>
      <c r="H1207" s="15">
        <v>26</v>
      </c>
      <c r="I1207" s="15">
        <v>62</v>
      </c>
      <c r="J1207" s="15">
        <v>9.1999999999999993</v>
      </c>
      <c r="K1207" s="15">
        <v>7.52</v>
      </c>
      <c r="L1207" s="15">
        <v>25.8</v>
      </c>
      <c r="M1207" s="15">
        <v>133.19999999999999</v>
      </c>
      <c r="N1207" s="15">
        <v>57.8</v>
      </c>
      <c r="O1207" s="15">
        <v>85.8</v>
      </c>
      <c r="P1207" s="15" t="s">
        <v>107</v>
      </c>
      <c r="Q1207" s="15">
        <v>281.2</v>
      </c>
      <c r="R1207" s="15">
        <v>2.09</v>
      </c>
      <c r="S1207" s="15">
        <v>0.87</v>
      </c>
      <c r="T1207" s="15">
        <v>0.66</v>
      </c>
      <c r="U1207" s="15">
        <v>7.81</v>
      </c>
      <c r="V1207" s="15">
        <v>46532</v>
      </c>
      <c r="W1207" s="15">
        <v>813906</v>
      </c>
      <c r="X1207" s="15">
        <v>363415</v>
      </c>
      <c r="Y1207" s="15">
        <v>-450491</v>
      </c>
      <c r="Z1207" s="15">
        <v>7721</v>
      </c>
      <c r="AA1207" s="15">
        <v>1.012</v>
      </c>
      <c r="AB1207" s="15">
        <v>47.2</v>
      </c>
    </row>
    <row r="1208" spans="1:28" ht="15" customHeight="1" x14ac:dyDescent="0.3">
      <c r="A1208" s="15" t="s">
        <v>1336</v>
      </c>
      <c r="B1208" s="15" t="s">
        <v>137</v>
      </c>
      <c r="C1208" s="15" t="s">
        <v>152</v>
      </c>
      <c r="D1208" s="15" t="s">
        <v>130</v>
      </c>
      <c r="E1208" s="15" t="s">
        <v>112</v>
      </c>
      <c r="F1208" s="15">
        <v>11.5</v>
      </c>
      <c r="G1208" s="15">
        <v>429.9</v>
      </c>
      <c r="H1208" s="15">
        <v>21.4</v>
      </c>
      <c r="I1208" s="15">
        <v>60.6</v>
      </c>
      <c r="J1208" s="15">
        <v>6.9</v>
      </c>
      <c r="K1208" s="15">
        <v>6.1</v>
      </c>
      <c r="L1208" s="15">
        <v>24.5</v>
      </c>
      <c r="M1208" s="15">
        <v>99.5</v>
      </c>
      <c r="N1208" s="15">
        <v>61.5</v>
      </c>
      <c r="O1208" s="15">
        <v>38.700000000000003</v>
      </c>
      <c r="P1208" s="15" t="s">
        <v>107</v>
      </c>
      <c r="Q1208" s="15">
        <v>150.80000000000001</v>
      </c>
      <c r="R1208" s="15">
        <v>2.19</v>
      </c>
      <c r="S1208" s="15">
        <v>0.84</v>
      </c>
      <c r="T1208" s="15">
        <v>0.94</v>
      </c>
      <c r="U1208" s="15">
        <v>10.81</v>
      </c>
      <c r="V1208" s="15">
        <v>56296</v>
      </c>
      <c r="W1208" s="15">
        <v>699979</v>
      </c>
      <c r="X1208" s="15">
        <v>608560</v>
      </c>
      <c r="Y1208" s="15">
        <v>-91419</v>
      </c>
      <c r="Z1208" s="15">
        <v>11330</v>
      </c>
      <c r="AA1208" s="15">
        <v>0.95399999999999996</v>
      </c>
      <c r="AB1208" s="15">
        <v>36.700000000000003</v>
      </c>
    </row>
    <row r="1209" spans="1:28" ht="15" customHeight="1" x14ac:dyDescent="0.3">
      <c r="A1209" s="15" t="s">
        <v>1337</v>
      </c>
      <c r="B1209" s="15" t="s">
        <v>104</v>
      </c>
      <c r="C1209" s="15" t="s">
        <v>129</v>
      </c>
      <c r="D1209" s="15" t="s">
        <v>177</v>
      </c>
      <c r="E1209" s="15" t="s">
        <v>112</v>
      </c>
      <c r="F1209" s="15">
        <v>13.85</v>
      </c>
      <c r="G1209" s="15">
        <v>518.4</v>
      </c>
      <c r="H1209" s="15">
        <v>18.899999999999999</v>
      </c>
      <c r="I1209" s="15">
        <v>42.7</v>
      </c>
      <c r="J1209" s="15">
        <v>7.8</v>
      </c>
      <c r="K1209" s="15">
        <v>5.44</v>
      </c>
      <c r="L1209" s="15">
        <v>27.2</v>
      </c>
      <c r="M1209" s="15">
        <v>101.2</v>
      </c>
      <c r="N1209" s="15">
        <v>58.2</v>
      </c>
      <c r="O1209" s="15">
        <v>100.9</v>
      </c>
      <c r="P1209" s="15" t="s">
        <v>107</v>
      </c>
      <c r="Q1209" s="15">
        <v>188.7</v>
      </c>
      <c r="R1209" s="15">
        <v>3.68</v>
      </c>
      <c r="S1209" s="15">
        <v>0.67</v>
      </c>
      <c r="T1209" s="15">
        <v>7.15</v>
      </c>
      <c r="U1209" s="15">
        <v>99.03</v>
      </c>
      <c r="V1209" s="15">
        <v>2594</v>
      </c>
      <c r="W1209" s="15">
        <v>769423</v>
      </c>
      <c r="X1209" s="15">
        <v>256884</v>
      </c>
      <c r="Y1209" s="15">
        <v>-512539</v>
      </c>
      <c r="Z1209" s="15">
        <v>31992</v>
      </c>
      <c r="AA1209" s="15">
        <v>3.0950000000000002</v>
      </c>
      <c r="AB1209" s="15">
        <v>39</v>
      </c>
    </row>
    <row r="1210" spans="1:28" ht="15" customHeight="1" x14ac:dyDescent="0.3">
      <c r="A1210" s="15" t="s">
        <v>1338</v>
      </c>
      <c r="B1210" s="15" t="s">
        <v>104</v>
      </c>
      <c r="C1210" s="15" t="s">
        <v>170</v>
      </c>
      <c r="D1210" s="15" t="s">
        <v>144</v>
      </c>
      <c r="E1210" s="15" t="s">
        <v>112</v>
      </c>
      <c r="F1210" s="15">
        <v>11</v>
      </c>
      <c r="G1210" s="15">
        <v>422.3</v>
      </c>
      <c r="H1210" s="15">
        <v>23.3</v>
      </c>
      <c r="I1210" s="15">
        <v>64.3</v>
      </c>
      <c r="J1210" s="15">
        <v>7.8</v>
      </c>
      <c r="K1210" s="15">
        <v>6.57</v>
      </c>
      <c r="L1210" s="15">
        <v>24.8</v>
      </c>
      <c r="M1210" s="15">
        <v>122.9</v>
      </c>
      <c r="N1210" s="15">
        <v>30.6</v>
      </c>
      <c r="O1210" s="15">
        <v>80.3</v>
      </c>
      <c r="P1210" s="15" t="s">
        <v>107</v>
      </c>
      <c r="Q1210" s="15">
        <v>156.1</v>
      </c>
      <c r="R1210" s="15">
        <v>3.4</v>
      </c>
      <c r="S1210" s="15">
        <v>0.89</v>
      </c>
      <c r="T1210" s="15">
        <v>1.56</v>
      </c>
      <c r="U1210" s="15">
        <v>17.16</v>
      </c>
      <c r="V1210" s="15">
        <v>52844</v>
      </c>
      <c r="W1210" s="15">
        <v>667178</v>
      </c>
      <c r="X1210" s="15">
        <v>906803</v>
      </c>
      <c r="Y1210" s="15">
        <v>239625</v>
      </c>
      <c r="Z1210" s="15">
        <v>7513</v>
      </c>
      <c r="AA1210" s="15">
        <v>2.2839999999999998</v>
      </c>
      <c r="AB1210" s="15">
        <v>52.2</v>
      </c>
    </row>
    <row r="1211" spans="1:28" ht="15" customHeight="1" x14ac:dyDescent="0.3">
      <c r="A1211" s="15" t="s">
        <v>1339</v>
      </c>
      <c r="B1211" s="15" t="s">
        <v>137</v>
      </c>
      <c r="C1211" s="15" t="s">
        <v>129</v>
      </c>
      <c r="D1211" s="15" t="s">
        <v>115</v>
      </c>
      <c r="E1211" s="15" t="s">
        <v>101</v>
      </c>
      <c r="F1211" s="15">
        <v>4.54</v>
      </c>
      <c r="G1211" s="15">
        <v>663.7</v>
      </c>
      <c r="H1211" s="15">
        <v>28.5</v>
      </c>
      <c r="I1211" s="15">
        <v>61.3</v>
      </c>
      <c r="J1211" s="15">
        <v>4.7</v>
      </c>
      <c r="K1211" s="15">
        <v>6.74</v>
      </c>
      <c r="L1211" s="15">
        <v>33.200000000000003</v>
      </c>
      <c r="M1211" s="15">
        <v>40</v>
      </c>
      <c r="N1211" s="15">
        <v>31.6</v>
      </c>
      <c r="O1211" s="15">
        <v>104.7</v>
      </c>
      <c r="P1211" s="15" t="s">
        <v>107</v>
      </c>
      <c r="Q1211" s="15">
        <v>180.5</v>
      </c>
      <c r="R1211" s="15">
        <v>4.0599999999999996</v>
      </c>
      <c r="S1211" s="15">
        <v>0.65</v>
      </c>
      <c r="T1211" s="15">
        <v>3.22</v>
      </c>
      <c r="U1211" s="15">
        <v>14.62</v>
      </c>
      <c r="V1211" s="15">
        <v>26710</v>
      </c>
      <c r="W1211" s="15">
        <v>276050</v>
      </c>
      <c r="X1211" s="15">
        <v>390500</v>
      </c>
      <c r="Y1211" s="15">
        <v>114450</v>
      </c>
      <c r="Z1211" s="15">
        <v>7756</v>
      </c>
      <c r="AA1211" s="15">
        <v>1.885</v>
      </c>
      <c r="AB1211" s="15">
        <v>55.1</v>
      </c>
    </row>
    <row r="1212" spans="1:28" ht="15" customHeight="1" x14ac:dyDescent="0.3">
      <c r="A1212" s="15" t="s">
        <v>1340</v>
      </c>
      <c r="B1212" s="15" t="s">
        <v>146</v>
      </c>
      <c r="C1212" s="15" t="s">
        <v>105</v>
      </c>
      <c r="D1212" s="15" t="s">
        <v>111</v>
      </c>
      <c r="E1212" s="15" t="s">
        <v>112</v>
      </c>
      <c r="F1212" s="15">
        <v>5.12</v>
      </c>
      <c r="G1212" s="15">
        <v>594.79999999999995</v>
      </c>
      <c r="H1212" s="15">
        <v>19.100000000000001</v>
      </c>
      <c r="I1212" s="15">
        <v>59.2</v>
      </c>
      <c r="J1212" s="15">
        <v>6.2</v>
      </c>
      <c r="K1212" s="15">
        <v>6.12</v>
      </c>
      <c r="L1212" s="15">
        <v>19.399999999999999</v>
      </c>
      <c r="M1212" s="15">
        <v>76.8</v>
      </c>
      <c r="N1212" s="15">
        <v>71.099999999999994</v>
      </c>
      <c r="O1212" s="15">
        <v>192.5</v>
      </c>
      <c r="P1212" s="15" t="s">
        <v>107</v>
      </c>
      <c r="Q1212" s="15">
        <v>67</v>
      </c>
      <c r="R1212" s="15">
        <v>6.49</v>
      </c>
      <c r="S1212" s="15">
        <v>0.66</v>
      </c>
      <c r="T1212" s="15">
        <v>0.71</v>
      </c>
      <c r="U1212" s="15">
        <v>3.64</v>
      </c>
      <c r="V1212" s="15">
        <v>65213</v>
      </c>
      <c r="W1212" s="15">
        <v>268084</v>
      </c>
      <c r="X1212" s="15">
        <v>237375</v>
      </c>
      <c r="Y1212" s="15">
        <v>-30709</v>
      </c>
      <c r="Z1212" s="15">
        <v>2492</v>
      </c>
      <c r="AA1212" s="15">
        <v>1.4610000000000001</v>
      </c>
      <c r="AB1212" s="15">
        <v>36</v>
      </c>
    </row>
    <row r="1213" spans="1:28" ht="15" customHeight="1" x14ac:dyDescent="0.3">
      <c r="A1213" s="15" t="s">
        <v>1341</v>
      </c>
      <c r="B1213" s="15" t="s">
        <v>122</v>
      </c>
      <c r="C1213" s="15" t="s">
        <v>105</v>
      </c>
      <c r="D1213" s="15" t="s">
        <v>177</v>
      </c>
      <c r="E1213" s="15" t="s">
        <v>101</v>
      </c>
      <c r="F1213" s="15">
        <v>14.85</v>
      </c>
      <c r="G1213" s="15">
        <v>664.8</v>
      </c>
      <c r="H1213" s="15">
        <v>27.7</v>
      </c>
      <c r="I1213" s="15">
        <v>54.2</v>
      </c>
      <c r="J1213" s="15">
        <v>6.4</v>
      </c>
      <c r="K1213" s="15">
        <v>7.04</v>
      </c>
      <c r="L1213" s="15">
        <v>16.3</v>
      </c>
      <c r="M1213" s="15">
        <v>107.8</v>
      </c>
      <c r="N1213" s="15">
        <v>28.6</v>
      </c>
      <c r="O1213" s="15">
        <v>120.8</v>
      </c>
      <c r="P1213" s="15" t="s">
        <v>102</v>
      </c>
      <c r="Q1213" s="15">
        <v>157.1</v>
      </c>
      <c r="R1213" s="15">
        <v>6.72</v>
      </c>
      <c r="S1213" s="15">
        <v>0.86</v>
      </c>
      <c r="T1213" s="15">
        <v>64.45</v>
      </c>
      <c r="U1213" s="15">
        <v>957.08</v>
      </c>
      <c r="V1213" s="15">
        <v>3342</v>
      </c>
      <c r="W1213" s="15">
        <v>883868</v>
      </c>
      <c r="X1213" s="15">
        <v>3198561</v>
      </c>
      <c r="Y1213" s="15">
        <v>2314693</v>
      </c>
      <c r="Z1213" s="15">
        <v>20165</v>
      </c>
      <c r="AA1213" s="15">
        <v>47.462000000000003</v>
      </c>
      <c r="AB1213" s="15">
        <v>47.6</v>
      </c>
    </row>
    <row r="1214" spans="1:28" ht="15" customHeight="1" x14ac:dyDescent="0.3">
      <c r="A1214" s="15" t="s">
        <v>1342</v>
      </c>
      <c r="B1214" s="15" t="s">
        <v>109</v>
      </c>
      <c r="C1214" s="15" t="s">
        <v>134</v>
      </c>
      <c r="D1214" s="15" t="s">
        <v>115</v>
      </c>
      <c r="E1214" s="15" t="s">
        <v>101</v>
      </c>
      <c r="F1214" s="15">
        <v>1.76</v>
      </c>
      <c r="G1214" s="15">
        <v>721.9</v>
      </c>
      <c r="H1214" s="15">
        <v>28.5</v>
      </c>
      <c r="I1214" s="15">
        <v>59.5</v>
      </c>
      <c r="J1214" s="15">
        <v>8.9</v>
      </c>
      <c r="K1214" s="15">
        <v>6.83</v>
      </c>
      <c r="L1214" s="15">
        <v>37.200000000000003</v>
      </c>
      <c r="M1214" s="15">
        <v>104.5</v>
      </c>
      <c r="N1214" s="15">
        <v>58.7</v>
      </c>
      <c r="O1214" s="15">
        <v>82.6</v>
      </c>
      <c r="P1214" s="15" t="s">
        <v>116</v>
      </c>
      <c r="Q1214" s="15">
        <v>203.2</v>
      </c>
      <c r="R1214" s="15">
        <v>3.08</v>
      </c>
      <c r="S1214" s="15">
        <v>0.89</v>
      </c>
      <c r="T1214" s="15">
        <v>4.38</v>
      </c>
      <c r="U1214" s="15">
        <v>7.71</v>
      </c>
      <c r="V1214" s="15">
        <v>23600</v>
      </c>
      <c r="W1214" s="15">
        <v>124279</v>
      </c>
      <c r="X1214" s="15">
        <v>181956</v>
      </c>
      <c r="Y1214" s="15">
        <v>57677</v>
      </c>
      <c r="Z1214" s="15">
        <v>1567</v>
      </c>
      <c r="AA1214" s="15">
        <v>4.92</v>
      </c>
      <c r="AB1214" s="15">
        <v>57.6</v>
      </c>
    </row>
    <row r="1215" spans="1:28" ht="15" customHeight="1" x14ac:dyDescent="0.3">
      <c r="A1215" s="15" t="s">
        <v>1343</v>
      </c>
      <c r="B1215" s="15" t="s">
        <v>146</v>
      </c>
      <c r="C1215" s="15" t="s">
        <v>99</v>
      </c>
      <c r="D1215" s="15" t="s">
        <v>115</v>
      </c>
      <c r="E1215" s="15" t="s">
        <v>101</v>
      </c>
      <c r="F1215" s="15">
        <v>9.7100000000000009</v>
      </c>
      <c r="G1215" s="15">
        <v>899</v>
      </c>
      <c r="H1215" s="15">
        <v>27</v>
      </c>
      <c r="I1215" s="15">
        <v>77.599999999999994</v>
      </c>
      <c r="J1215" s="15">
        <v>7.4</v>
      </c>
      <c r="K1215" s="15">
        <v>5.89</v>
      </c>
      <c r="L1215" s="15">
        <v>28.9</v>
      </c>
      <c r="M1215" s="15">
        <v>78.3</v>
      </c>
      <c r="N1215" s="15">
        <v>65.7</v>
      </c>
      <c r="O1215" s="15">
        <v>89.1</v>
      </c>
      <c r="P1215" s="15" t="s">
        <v>116</v>
      </c>
      <c r="Q1215" s="15">
        <v>227.4</v>
      </c>
      <c r="R1215" s="15">
        <v>8.26</v>
      </c>
      <c r="S1215" s="15">
        <v>0.86</v>
      </c>
      <c r="T1215" s="15">
        <v>1.31</v>
      </c>
      <c r="U1215" s="15">
        <v>12.72</v>
      </c>
      <c r="V1215" s="15">
        <v>23504</v>
      </c>
      <c r="W1215" s="15">
        <v>818567</v>
      </c>
      <c r="X1215" s="15">
        <v>298971</v>
      </c>
      <c r="Y1215" s="15">
        <v>-519596</v>
      </c>
      <c r="Z1215" s="15">
        <v>9109</v>
      </c>
      <c r="AA1215" s="15">
        <v>1.3959999999999999</v>
      </c>
      <c r="AB1215" s="15">
        <v>58.3</v>
      </c>
    </row>
    <row r="1216" spans="1:28" ht="15" customHeight="1" x14ac:dyDescent="0.3">
      <c r="A1216" s="15" t="s">
        <v>1344</v>
      </c>
      <c r="B1216" s="15" t="s">
        <v>126</v>
      </c>
      <c r="C1216" s="15" t="s">
        <v>123</v>
      </c>
      <c r="D1216" s="15" t="s">
        <v>106</v>
      </c>
      <c r="E1216" s="15" t="s">
        <v>112</v>
      </c>
      <c r="F1216" s="15">
        <v>6.02</v>
      </c>
      <c r="G1216" s="15">
        <v>463.5</v>
      </c>
      <c r="H1216" s="15">
        <v>17.7</v>
      </c>
      <c r="I1216" s="15">
        <v>53.6</v>
      </c>
      <c r="J1216" s="15">
        <v>8.9</v>
      </c>
      <c r="K1216" s="15">
        <v>7.84</v>
      </c>
      <c r="L1216" s="15">
        <v>22.8</v>
      </c>
      <c r="M1216" s="15">
        <v>140.5</v>
      </c>
      <c r="N1216" s="15">
        <v>49.6</v>
      </c>
      <c r="O1216" s="15">
        <v>143.30000000000001</v>
      </c>
      <c r="P1216" s="15" t="s">
        <v>116</v>
      </c>
      <c r="Q1216" s="15">
        <v>244.2</v>
      </c>
      <c r="R1216" s="15">
        <v>4.3099999999999996</v>
      </c>
      <c r="S1216" s="15">
        <v>0.91</v>
      </c>
      <c r="T1216" s="15">
        <v>0.66</v>
      </c>
      <c r="U1216" s="15">
        <v>3.97</v>
      </c>
      <c r="V1216" s="15">
        <v>15396</v>
      </c>
      <c r="W1216" s="15">
        <v>393142</v>
      </c>
      <c r="X1216" s="15">
        <v>61122</v>
      </c>
      <c r="Y1216" s="15">
        <v>-332020</v>
      </c>
      <c r="Z1216" s="15">
        <v>1646</v>
      </c>
      <c r="AA1216" s="15">
        <v>2.4119999999999999</v>
      </c>
      <c r="AB1216" s="15">
        <v>36.799999999999997</v>
      </c>
    </row>
    <row r="1217" spans="1:28" ht="15" customHeight="1" x14ac:dyDescent="0.3">
      <c r="A1217" s="15" t="s">
        <v>1345</v>
      </c>
      <c r="B1217" s="15" t="s">
        <v>126</v>
      </c>
      <c r="C1217" s="15" t="s">
        <v>123</v>
      </c>
      <c r="D1217" s="15" t="s">
        <v>144</v>
      </c>
      <c r="E1217" s="15" t="s">
        <v>101</v>
      </c>
      <c r="F1217" s="15">
        <v>12.91</v>
      </c>
      <c r="G1217" s="15">
        <v>1108.5</v>
      </c>
      <c r="H1217" s="15">
        <v>27.8</v>
      </c>
      <c r="I1217" s="15">
        <v>68.099999999999994</v>
      </c>
      <c r="J1217" s="15">
        <v>7.3</v>
      </c>
      <c r="K1217" s="15">
        <v>7.24</v>
      </c>
      <c r="L1217" s="15">
        <v>39.4</v>
      </c>
      <c r="M1217" s="15">
        <v>124.3</v>
      </c>
      <c r="N1217" s="15">
        <v>47.7</v>
      </c>
      <c r="O1217" s="15">
        <v>65.8</v>
      </c>
      <c r="P1217" s="15" t="s">
        <v>102</v>
      </c>
      <c r="Q1217" s="15">
        <v>286.10000000000002</v>
      </c>
      <c r="R1217" s="15">
        <v>4.88</v>
      </c>
      <c r="S1217" s="15">
        <v>0.94</v>
      </c>
      <c r="T1217" s="15">
        <v>1.4</v>
      </c>
      <c r="U1217" s="15">
        <v>18.07</v>
      </c>
      <c r="V1217" s="15">
        <v>69537</v>
      </c>
      <c r="W1217" s="15">
        <v>874202</v>
      </c>
      <c r="X1217" s="15">
        <v>1256534</v>
      </c>
      <c r="Y1217" s="15">
        <v>382332</v>
      </c>
      <c r="Z1217" s="15">
        <v>5197</v>
      </c>
      <c r="AA1217" s="15">
        <v>3.4769999999999999</v>
      </c>
      <c r="AB1217" s="15">
        <v>64.599999999999994</v>
      </c>
    </row>
    <row r="1218" spans="1:28" ht="15" customHeight="1" x14ac:dyDescent="0.3">
      <c r="A1218" s="15" t="s">
        <v>1346</v>
      </c>
      <c r="B1218" s="15" t="s">
        <v>137</v>
      </c>
      <c r="C1218" s="15" t="s">
        <v>152</v>
      </c>
      <c r="D1218" s="15" t="s">
        <v>111</v>
      </c>
      <c r="E1218" s="15" t="s">
        <v>101</v>
      </c>
      <c r="F1218" s="15">
        <v>9.99</v>
      </c>
      <c r="G1218" s="15"/>
      <c r="H1218" s="15">
        <v>29.6</v>
      </c>
      <c r="I1218" s="15">
        <v>69.8</v>
      </c>
      <c r="J1218" s="15">
        <v>5.8</v>
      </c>
      <c r="K1218" s="15">
        <v>6.23</v>
      </c>
      <c r="L1218" s="15">
        <v>41</v>
      </c>
      <c r="M1218" s="15">
        <v>94.8</v>
      </c>
      <c r="N1218" s="15">
        <v>60.9</v>
      </c>
      <c r="O1218" s="15">
        <v>180.4</v>
      </c>
      <c r="P1218" s="15" t="s">
        <v>107</v>
      </c>
      <c r="Q1218" s="15">
        <v>149.1</v>
      </c>
      <c r="R1218" s="15">
        <v>4.7300000000000004</v>
      </c>
      <c r="S1218" s="15">
        <v>0.94</v>
      </c>
      <c r="T1218" s="15">
        <v>1.07</v>
      </c>
      <c r="U1218" s="15">
        <v>10.69</v>
      </c>
      <c r="V1218" s="15">
        <v>85888</v>
      </c>
      <c r="W1218" s="15">
        <v>728214</v>
      </c>
      <c r="X1218" s="15">
        <v>918143</v>
      </c>
      <c r="Y1218" s="15">
        <v>189929</v>
      </c>
      <c r="Z1218" s="15">
        <v>4651</v>
      </c>
      <c r="AA1218" s="15">
        <v>2.298</v>
      </c>
      <c r="AB1218" s="15">
        <v>54.2</v>
      </c>
    </row>
    <row r="1219" spans="1:28" ht="15" customHeight="1" x14ac:dyDescent="0.3">
      <c r="A1219" s="15" t="s">
        <v>1347</v>
      </c>
      <c r="B1219" s="15" t="s">
        <v>98</v>
      </c>
      <c r="C1219" s="15" t="s">
        <v>129</v>
      </c>
      <c r="D1219" s="15" t="s">
        <v>177</v>
      </c>
      <c r="E1219" s="15" t="s">
        <v>112</v>
      </c>
      <c r="F1219" s="15">
        <v>11.54</v>
      </c>
      <c r="G1219" s="15">
        <v>431.9</v>
      </c>
      <c r="H1219" s="15">
        <v>22.8</v>
      </c>
      <c r="I1219" s="15">
        <v>63.1</v>
      </c>
      <c r="J1219" s="15">
        <v>6.4</v>
      </c>
      <c r="K1219" s="15">
        <v>6.5</v>
      </c>
      <c r="L1219" s="15">
        <v>30.5</v>
      </c>
      <c r="M1219" s="15">
        <v>177.3</v>
      </c>
      <c r="N1219" s="15">
        <v>55.3</v>
      </c>
      <c r="O1219" s="15">
        <v>121.7</v>
      </c>
      <c r="P1219" s="15" t="s">
        <v>127</v>
      </c>
      <c r="Q1219" s="15">
        <v>137</v>
      </c>
      <c r="R1219" s="15">
        <v>6.7</v>
      </c>
      <c r="S1219" s="15">
        <v>0.91</v>
      </c>
      <c r="T1219" s="15">
        <v>73.89</v>
      </c>
      <c r="U1219" s="15">
        <v>852.69</v>
      </c>
      <c r="V1219" s="15">
        <v>3183</v>
      </c>
      <c r="W1219" s="15">
        <v>760301</v>
      </c>
      <c r="X1219" s="15">
        <v>2714112</v>
      </c>
      <c r="Y1219" s="15">
        <v>1953811</v>
      </c>
      <c r="Z1219" s="15">
        <v>23161</v>
      </c>
      <c r="AA1219" s="15">
        <v>36.816000000000003</v>
      </c>
      <c r="AB1219" s="15">
        <v>37.9</v>
      </c>
    </row>
    <row r="1220" spans="1:28" ht="15" customHeight="1" x14ac:dyDescent="0.3">
      <c r="A1220" s="15" t="s">
        <v>1348</v>
      </c>
      <c r="B1220" s="15" t="s">
        <v>98</v>
      </c>
      <c r="C1220" s="15" t="s">
        <v>170</v>
      </c>
      <c r="D1220" s="15" t="s">
        <v>111</v>
      </c>
      <c r="E1220" s="15" t="s">
        <v>112</v>
      </c>
      <c r="F1220" s="15">
        <v>11.36</v>
      </c>
      <c r="G1220" s="15">
        <v>296.60000000000002</v>
      </c>
      <c r="H1220" s="15">
        <v>22.5</v>
      </c>
      <c r="I1220" s="15">
        <v>59</v>
      </c>
      <c r="J1220" s="15">
        <v>7.4</v>
      </c>
      <c r="K1220" s="15">
        <v>6.62</v>
      </c>
      <c r="L1220" s="15">
        <v>27.1</v>
      </c>
      <c r="M1220" s="15">
        <v>115.8</v>
      </c>
      <c r="N1220" s="15">
        <v>83.8</v>
      </c>
      <c r="O1220" s="15">
        <v>96.1</v>
      </c>
      <c r="P1220" s="15" t="s">
        <v>107</v>
      </c>
      <c r="Q1220" s="15">
        <v>241.7</v>
      </c>
      <c r="R1220" s="15">
        <v>4.1399999999999997</v>
      </c>
      <c r="S1220" s="15">
        <v>0.96</v>
      </c>
      <c r="T1220" s="15">
        <v>1.24</v>
      </c>
      <c r="U1220" s="15">
        <v>14.09</v>
      </c>
      <c r="V1220" s="15">
        <v>71528</v>
      </c>
      <c r="W1220" s="15">
        <v>778704</v>
      </c>
      <c r="X1220" s="15">
        <v>1007830</v>
      </c>
      <c r="Y1220" s="15">
        <v>229126</v>
      </c>
      <c r="Z1220" s="15">
        <v>5767</v>
      </c>
      <c r="AA1220" s="15">
        <v>2.4430000000000001</v>
      </c>
      <c r="AB1220" s="15">
        <v>48.5</v>
      </c>
    </row>
    <row r="1221" spans="1:28" ht="15" customHeight="1" x14ac:dyDescent="0.3">
      <c r="A1221" s="15" t="s">
        <v>1349</v>
      </c>
      <c r="B1221" s="15" t="s">
        <v>109</v>
      </c>
      <c r="C1221" s="15" t="s">
        <v>119</v>
      </c>
      <c r="D1221" s="15" t="s">
        <v>177</v>
      </c>
      <c r="E1221" s="15" t="s">
        <v>112</v>
      </c>
      <c r="F1221" s="15">
        <v>6.61</v>
      </c>
      <c r="G1221" s="15">
        <v>425</v>
      </c>
      <c r="H1221" s="15">
        <v>22.2</v>
      </c>
      <c r="I1221" s="15">
        <v>70.900000000000006</v>
      </c>
      <c r="J1221" s="15">
        <v>6.7</v>
      </c>
      <c r="K1221" s="15">
        <v>5.73</v>
      </c>
      <c r="L1221" s="15">
        <v>27</v>
      </c>
      <c r="M1221" s="15">
        <v>117.4</v>
      </c>
      <c r="N1221" s="15">
        <v>41.4</v>
      </c>
      <c r="O1221" s="15">
        <v>103.9</v>
      </c>
      <c r="P1221" s="15" t="s">
        <v>127</v>
      </c>
      <c r="Q1221" s="15">
        <v>137.30000000000001</v>
      </c>
      <c r="R1221" s="15">
        <v>4.4800000000000004</v>
      </c>
      <c r="S1221" s="15">
        <v>0.83</v>
      </c>
      <c r="T1221" s="15">
        <v>23.37</v>
      </c>
      <c r="U1221" s="15">
        <v>154.47999999999999</v>
      </c>
      <c r="V1221" s="15">
        <v>3937</v>
      </c>
      <c r="W1221" s="15">
        <v>393957</v>
      </c>
      <c r="X1221" s="15">
        <v>608188</v>
      </c>
      <c r="Y1221" s="15">
        <v>214231</v>
      </c>
      <c r="Z1221" s="15">
        <v>12025</v>
      </c>
      <c r="AA1221" s="15">
        <v>12.847</v>
      </c>
      <c r="AB1221" s="15">
        <v>40.299999999999997</v>
      </c>
    </row>
    <row r="1222" spans="1:28" ht="15" customHeight="1" x14ac:dyDescent="0.3">
      <c r="A1222" s="15" t="s">
        <v>1350</v>
      </c>
      <c r="B1222" s="15" t="s">
        <v>104</v>
      </c>
      <c r="C1222" s="15" t="s">
        <v>99</v>
      </c>
      <c r="D1222" s="15" t="s">
        <v>115</v>
      </c>
      <c r="E1222" s="15" t="s">
        <v>101</v>
      </c>
      <c r="F1222" s="15">
        <v>14.32</v>
      </c>
      <c r="G1222" s="15">
        <v>888.9</v>
      </c>
      <c r="H1222" s="15">
        <v>27.6</v>
      </c>
      <c r="I1222" s="15">
        <v>86.2</v>
      </c>
      <c r="J1222" s="15">
        <v>7.7</v>
      </c>
      <c r="K1222" s="15">
        <v>7.49</v>
      </c>
      <c r="L1222" s="15">
        <v>25</v>
      </c>
      <c r="M1222" s="15">
        <v>94.9</v>
      </c>
      <c r="N1222" s="15">
        <v>56.6</v>
      </c>
      <c r="O1222" s="15">
        <v>135.69999999999999</v>
      </c>
      <c r="P1222" s="15" t="s">
        <v>107</v>
      </c>
      <c r="Q1222" s="15">
        <v>209.7</v>
      </c>
      <c r="R1222" s="15">
        <v>3.71</v>
      </c>
      <c r="S1222" s="15">
        <v>0.73</v>
      </c>
      <c r="T1222" s="15">
        <v>1.81</v>
      </c>
      <c r="U1222" s="15">
        <v>25.92</v>
      </c>
      <c r="V1222" s="15">
        <v>21391</v>
      </c>
      <c r="W1222" s="15">
        <v>951219</v>
      </c>
      <c r="X1222" s="15">
        <v>554455</v>
      </c>
      <c r="Y1222" s="15">
        <v>-396764</v>
      </c>
      <c r="Z1222" s="15">
        <v>28602</v>
      </c>
      <c r="AA1222" s="15">
        <v>0.90600000000000003</v>
      </c>
      <c r="AB1222" s="15">
        <v>69.400000000000006</v>
      </c>
    </row>
    <row r="1223" spans="1:28" ht="15" customHeight="1" x14ac:dyDescent="0.3">
      <c r="A1223" s="15" t="s">
        <v>1351</v>
      </c>
      <c r="B1223" s="15" t="s">
        <v>126</v>
      </c>
      <c r="C1223" s="15" t="s">
        <v>152</v>
      </c>
      <c r="D1223" s="15" t="s">
        <v>100</v>
      </c>
      <c r="E1223" s="15" t="s">
        <v>120</v>
      </c>
      <c r="F1223" s="15">
        <v>2.15</v>
      </c>
      <c r="G1223" s="15">
        <v>490.4</v>
      </c>
      <c r="H1223" s="15">
        <v>29.9</v>
      </c>
      <c r="I1223" s="15">
        <v>54.1</v>
      </c>
      <c r="J1223" s="15">
        <v>7.6</v>
      </c>
      <c r="K1223" s="15">
        <v>6.04</v>
      </c>
      <c r="L1223" s="15">
        <v>17</v>
      </c>
      <c r="M1223" s="15">
        <v>137.5</v>
      </c>
      <c r="N1223" s="15">
        <v>54.1</v>
      </c>
      <c r="O1223" s="15">
        <v>140.5</v>
      </c>
      <c r="P1223" s="15" t="s">
        <v>107</v>
      </c>
      <c r="Q1223" s="15">
        <v>259.60000000000002</v>
      </c>
      <c r="R1223" s="15">
        <v>6.11</v>
      </c>
      <c r="S1223" s="15">
        <v>0.87</v>
      </c>
      <c r="T1223" s="15">
        <v>1.91</v>
      </c>
      <c r="U1223" s="15">
        <v>4.1100000000000003</v>
      </c>
      <c r="V1223" s="15">
        <v>27332</v>
      </c>
      <c r="W1223" s="15">
        <v>169643</v>
      </c>
      <c r="X1223" s="15">
        <v>112335</v>
      </c>
      <c r="Y1223" s="15">
        <v>-57308</v>
      </c>
      <c r="Z1223" s="15">
        <v>1342</v>
      </c>
      <c r="AA1223" s="15">
        <v>3.0630000000000002</v>
      </c>
      <c r="AB1223" s="15">
        <v>48.8</v>
      </c>
    </row>
    <row r="1224" spans="1:28" ht="15" customHeight="1" x14ac:dyDescent="0.3">
      <c r="A1224" s="15" t="s">
        <v>1352</v>
      </c>
      <c r="B1224" s="15" t="s">
        <v>98</v>
      </c>
      <c r="C1224" s="15" t="s">
        <v>123</v>
      </c>
      <c r="D1224" s="15" t="s">
        <v>144</v>
      </c>
      <c r="E1224" s="15" t="s">
        <v>112</v>
      </c>
      <c r="F1224" s="15">
        <v>10.4</v>
      </c>
      <c r="G1224" s="15">
        <v>362.7</v>
      </c>
      <c r="H1224" s="15">
        <v>21.2</v>
      </c>
      <c r="I1224" s="15">
        <v>78.5</v>
      </c>
      <c r="J1224" s="15">
        <v>8.1</v>
      </c>
      <c r="K1224" s="15">
        <v>7.21</v>
      </c>
      <c r="L1224" s="15">
        <v>27.4</v>
      </c>
      <c r="M1224" s="15">
        <v>135.80000000000001</v>
      </c>
      <c r="N1224" s="15">
        <v>46</v>
      </c>
      <c r="O1224" s="15">
        <v>98</v>
      </c>
      <c r="P1224" s="15" t="s">
        <v>107</v>
      </c>
      <c r="Q1224" s="15">
        <v>179.9</v>
      </c>
      <c r="R1224" s="15">
        <v>3.76</v>
      </c>
      <c r="S1224" s="15">
        <v>0.79</v>
      </c>
      <c r="T1224" s="15">
        <v>1.0900000000000001</v>
      </c>
      <c r="U1224" s="15">
        <v>11.34</v>
      </c>
      <c r="V1224" s="15">
        <v>55082</v>
      </c>
      <c r="W1224" s="15">
        <v>704223</v>
      </c>
      <c r="X1224" s="15">
        <v>624630</v>
      </c>
      <c r="Y1224" s="15">
        <v>-79593</v>
      </c>
      <c r="Z1224" s="15">
        <v>6947</v>
      </c>
      <c r="AA1224" s="15">
        <v>1.6319999999999999</v>
      </c>
      <c r="AB1224" s="15">
        <v>42</v>
      </c>
    </row>
    <row r="1225" spans="1:28" ht="15" customHeight="1" x14ac:dyDescent="0.3">
      <c r="A1225" s="15" t="s">
        <v>1353</v>
      </c>
      <c r="B1225" s="15" t="s">
        <v>126</v>
      </c>
      <c r="C1225" s="15" t="s">
        <v>123</v>
      </c>
      <c r="D1225" s="15" t="s">
        <v>111</v>
      </c>
      <c r="E1225" s="15" t="s">
        <v>101</v>
      </c>
      <c r="F1225" s="15">
        <v>12.31</v>
      </c>
      <c r="G1225" s="15">
        <v>824.7</v>
      </c>
      <c r="H1225" s="15">
        <v>27.7</v>
      </c>
      <c r="I1225" s="15">
        <v>66.3</v>
      </c>
      <c r="J1225" s="15">
        <v>6.5</v>
      </c>
      <c r="K1225" s="15">
        <v>8.4</v>
      </c>
      <c r="L1225" s="15">
        <v>28.6</v>
      </c>
      <c r="M1225" s="15">
        <v>111.5</v>
      </c>
      <c r="N1225" s="15">
        <v>25.1</v>
      </c>
      <c r="O1225" s="15">
        <v>100.3</v>
      </c>
      <c r="P1225" s="15" t="s">
        <v>127</v>
      </c>
      <c r="Q1225" s="15">
        <v>196.4</v>
      </c>
      <c r="R1225" s="15">
        <v>4.68</v>
      </c>
      <c r="S1225" s="15">
        <v>0.97</v>
      </c>
      <c r="T1225" s="15">
        <v>0.3</v>
      </c>
      <c r="U1225" s="15">
        <v>3.69</v>
      </c>
      <c r="V1225" s="15">
        <v>79731</v>
      </c>
      <c r="W1225" s="15">
        <v>970080</v>
      </c>
      <c r="X1225" s="15">
        <v>294207</v>
      </c>
      <c r="Y1225" s="15">
        <v>-675873</v>
      </c>
      <c r="Z1225" s="15">
        <v>4193</v>
      </c>
      <c r="AA1225" s="15">
        <v>0.88</v>
      </c>
      <c r="AB1225" s="15">
        <v>49.9</v>
      </c>
    </row>
    <row r="1226" spans="1:28" ht="15" customHeight="1" x14ac:dyDescent="0.3">
      <c r="A1226" s="15" t="s">
        <v>1354</v>
      </c>
      <c r="B1226" s="15" t="s">
        <v>104</v>
      </c>
      <c r="C1226" s="15" t="s">
        <v>123</v>
      </c>
      <c r="D1226" s="15" t="s">
        <v>100</v>
      </c>
      <c r="E1226" s="15" t="s">
        <v>112</v>
      </c>
      <c r="F1226" s="15">
        <v>0.77</v>
      </c>
      <c r="G1226" s="15">
        <v>435.1</v>
      </c>
      <c r="H1226" s="15">
        <v>23.8</v>
      </c>
      <c r="I1226" s="15">
        <v>66.099999999999994</v>
      </c>
      <c r="J1226" s="15">
        <v>5.6</v>
      </c>
      <c r="K1226" s="15">
        <v>7.01</v>
      </c>
      <c r="L1226" s="15">
        <v>21.8</v>
      </c>
      <c r="M1226" s="15">
        <v>182.7</v>
      </c>
      <c r="N1226" s="15">
        <v>80.900000000000006</v>
      </c>
      <c r="O1226" s="15">
        <v>130.1</v>
      </c>
      <c r="P1226" s="15" t="s">
        <v>116</v>
      </c>
      <c r="Q1226" s="15">
        <v>165.4</v>
      </c>
      <c r="R1226" s="15">
        <v>5.73</v>
      </c>
      <c r="S1226" s="15">
        <v>0.76</v>
      </c>
      <c r="T1226" s="15">
        <v>2.91</v>
      </c>
      <c r="U1226" s="15">
        <v>2.2400000000000002</v>
      </c>
      <c r="V1226" s="15">
        <v>23604</v>
      </c>
      <c r="W1226" s="15">
        <v>45558</v>
      </c>
      <c r="X1226" s="15">
        <v>52873</v>
      </c>
      <c r="Y1226" s="15">
        <v>7315</v>
      </c>
      <c r="Z1226" s="15">
        <v>207</v>
      </c>
      <c r="AA1226" s="15">
        <v>10.821</v>
      </c>
      <c r="AB1226" s="15">
        <v>52</v>
      </c>
    </row>
    <row r="1227" spans="1:28" ht="15" customHeight="1" x14ac:dyDescent="0.3">
      <c r="A1227" s="15" t="s">
        <v>1355</v>
      </c>
      <c r="B1227" s="15" t="s">
        <v>98</v>
      </c>
      <c r="C1227" s="15" t="s">
        <v>129</v>
      </c>
      <c r="D1227" s="15" t="s">
        <v>144</v>
      </c>
      <c r="E1227" s="15" t="s">
        <v>112</v>
      </c>
      <c r="F1227" s="15">
        <v>13.99</v>
      </c>
      <c r="G1227" s="15">
        <v>671.5</v>
      </c>
      <c r="H1227" s="15">
        <v>22.1</v>
      </c>
      <c r="I1227" s="15">
        <v>57.8</v>
      </c>
      <c r="J1227" s="15">
        <v>8.1</v>
      </c>
      <c r="K1227" s="15">
        <v>6.89</v>
      </c>
      <c r="L1227" s="15">
        <v>23.4</v>
      </c>
      <c r="M1227" s="15">
        <v>68.3</v>
      </c>
      <c r="N1227" s="15">
        <v>59.4</v>
      </c>
      <c r="O1227" s="15">
        <v>69</v>
      </c>
      <c r="P1227" s="15" t="s">
        <v>116</v>
      </c>
      <c r="Q1227" s="15">
        <v>363.6</v>
      </c>
      <c r="R1227" s="15">
        <v>4.91</v>
      </c>
      <c r="S1227" s="15">
        <v>0.7</v>
      </c>
      <c r="T1227" s="15">
        <v>1.53</v>
      </c>
      <c r="U1227" s="15">
        <v>21.4</v>
      </c>
      <c r="V1227" s="15">
        <v>56146</v>
      </c>
      <c r="W1227" s="15">
        <v>979523</v>
      </c>
      <c r="X1227" s="15">
        <v>1201524</v>
      </c>
      <c r="Y1227" s="15">
        <v>222001</v>
      </c>
      <c r="Z1227" s="15">
        <v>3957</v>
      </c>
      <c r="AA1227" s="15">
        <v>5.4080000000000004</v>
      </c>
      <c r="AB1227" s="15">
        <v>45.8</v>
      </c>
    </row>
    <row r="1228" spans="1:28" ht="15" customHeight="1" x14ac:dyDescent="0.3">
      <c r="A1228" s="15" t="s">
        <v>1356</v>
      </c>
      <c r="B1228" s="15" t="s">
        <v>98</v>
      </c>
      <c r="C1228" s="15" t="s">
        <v>134</v>
      </c>
      <c r="D1228" s="15" t="s">
        <v>106</v>
      </c>
      <c r="E1228" s="15" t="s">
        <v>101</v>
      </c>
      <c r="F1228" s="15">
        <v>4.67</v>
      </c>
      <c r="G1228" s="15">
        <v>635.20000000000005</v>
      </c>
      <c r="H1228" s="15">
        <v>27</v>
      </c>
      <c r="I1228" s="15">
        <v>89.2</v>
      </c>
      <c r="J1228" s="15">
        <v>5.3</v>
      </c>
      <c r="K1228" s="15">
        <v>6.73</v>
      </c>
      <c r="L1228" s="15">
        <v>33.4</v>
      </c>
      <c r="M1228" s="15">
        <v>56.1</v>
      </c>
      <c r="N1228" s="15">
        <v>44.8</v>
      </c>
      <c r="O1228" s="15">
        <v>89.3</v>
      </c>
      <c r="P1228" s="15" t="s">
        <v>107</v>
      </c>
      <c r="Q1228" s="15">
        <v>218.8</v>
      </c>
      <c r="R1228" s="15">
        <v>7.14</v>
      </c>
      <c r="S1228" s="15">
        <v>0.75</v>
      </c>
      <c r="T1228" s="15">
        <v>4.8899999999999997</v>
      </c>
      <c r="U1228" s="15">
        <v>22.84</v>
      </c>
      <c r="V1228" s="15">
        <v>19821</v>
      </c>
      <c r="W1228" s="15">
        <v>297735</v>
      </c>
      <c r="X1228" s="15">
        <v>452712</v>
      </c>
      <c r="Y1228" s="15">
        <v>154977</v>
      </c>
      <c r="Z1228" s="15">
        <v>3191</v>
      </c>
      <c r="AA1228" s="15">
        <v>7.1580000000000004</v>
      </c>
      <c r="AB1228" s="15">
        <v>46.4</v>
      </c>
    </row>
    <row r="1229" spans="1:28" ht="15" customHeight="1" x14ac:dyDescent="0.3">
      <c r="A1229" s="15" t="s">
        <v>1357</v>
      </c>
      <c r="B1229" s="15" t="s">
        <v>104</v>
      </c>
      <c r="C1229" s="15" t="s">
        <v>170</v>
      </c>
      <c r="D1229" s="15" t="s">
        <v>106</v>
      </c>
      <c r="E1229" s="15" t="s">
        <v>101</v>
      </c>
      <c r="F1229" s="15">
        <v>14.34</v>
      </c>
      <c r="G1229" s="15">
        <v>869.5</v>
      </c>
      <c r="H1229" s="15">
        <v>25.8</v>
      </c>
      <c r="I1229" s="15">
        <v>73.2</v>
      </c>
      <c r="J1229" s="15">
        <v>7.5</v>
      </c>
      <c r="K1229" s="15">
        <v>6.64</v>
      </c>
      <c r="L1229" s="15">
        <v>30.3</v>
      </c>
      <c r="M1229" s="15">
        <v>171.5</v>
      </c>
      <c r="N1229" s="15">
        <v>58.8</v>
      </c>
      <c r="O1229" s="15">
        <v>105.5</v>
      </c>
      <c r="P1229" s="15" t="s">
        <v>107</v>
      </c>
      <c r="Q1229" s="15">
        <v>214.2</v>
      </c>
      <c r="R1229" s="15">
        <v>5.19</v>
      </c>
      <c r="S1229" s="15">
        <v>0.87</v>
      </c>
      <c r="T1229" s="15">
        <v>4.8600000000000003</v>
      </c>
      <c r="U1229" s="15">
        <v>69.69</v>
      </c>
      <c r="V1229" s="15">
        <v>23079</v>
      </c>
      <c r="W1229" s="15">
        <v>980645</v>
      </c>
      <c r="X1229" s="15">
        <v>1608376</v>
      </c>
      <c r="Y1229" s="15">
        <v>627731</v>
      </c>
      <c r="Z1229" s="15">
        <v>11516</v>
      </c>
      <c r="AA1229" s="15">
        <v>6.0519999999999996</v>
      </c>
      <c r="AB1229" s="15">
        <v>47.4</v>
      </c>
    </row>
    <row r="1230" spans="1:28" ht="15" customHeight="1" x14ac:dyDescent="0.3">
      <c r="A1230" s="15" t="s">
        <v>1358</v>
      </c>
      <c r="B1230" s="15" t="s">
        <v>98</v>
      </c>
      <c r="C1230" s="15" t="s">
        <v>134</v>
      </c>
      <c r="D1230" s="15" t="s">
        <v>106</v>
      </c>
      <c r="E1230" s="15" t="s">
        <v>112</v>
      </c>
      <c r="F1230" s="15">
        <v>1.31</v>
      </c>
      <c r="G1230" s="15">
        <v>607</v>
      </c>
      <c r="H1230" s="15">
        <v>26.4</v>
      </c>
      <c r="I1230" s="15">
        <v>39.1</v>
      </c>
      <c r="J1230" s="15">
        <v>7.2</v>
      </c>
      <c r="K1230" s="15">
        <v>6.08</v>
      </c>
      <c r="L1230" s="15">
        <v>27.9</v>
      </c>
      <c r="M1230" s="15">
        <v>97.9</v>
      </c>
      <c r="N1230" s="15">
        <v>50.9</v>
      </c>
      <c r="O1230" s="15">
        <v>172.1</v>
      </c>
      <c r="P1230" s="15" t="s">
        <v>102</v>
      </c>
      <c r="Q1230" s="15">
        <v>309.60000000000002</v>
      </c>
      <c r="R1230" s="15">
        <v>4.74</v>
      </c>
      <c r="S1230" s="15">
        <v>0.68</v>
      </c>
      <c r="T1230" s="15">
        <v>3.83</v>
      </c>
      <c r="U1230" s="15">
        <v>5.0199999999999996</v>
      </c>
      <c r="V1230" s="15">
        <v>19470</v>
      </c>
      <c r="W1230" s="15">
        <v>95957</v>
      </c>
      <c r="X1230" s="15">
        <v>97739</v>
      </c>
      <c r="Y1230" s="15">
        <v>1782</v>
      </c>
      <c r="Z1230" s="15">
        <v>667</v>
      </c>
      <c r="AA1230" s="15">
        <v>7.5259999999999998</v>
      </c>
      <c r="AB1230" s="15">
        <v>31.1</v>
      </c>
    </row>
    <row r="1231" spans="1:28" ht="15" customHeight="1" x14ac:dyDescent="0.3">
      <c r="A1231" s="15" t="s">
        <v>1359</v>
      </c>
      <c r="B1231" s="15" t="s">
        <v>98</v>
      </c>
      <c r="C1231" s="15" t="s">
        <v>119</v>
      </c>
      <c r="D1231" s="15" t="s">
        <v>130</v>
      </c>
      <c r="E1231" s="15" t="s">
        <v>112</v>
      </c>
      <c r="F1231" s="15">
        <v>12.75</v>
      </c>
      <c r="G1231" s="15">
        <v>559.29999999999995</v>
      </c>
      <c r="H1231" s="15">
        <v>25</v>
      </c>
      <c r="I1231" s="15">
        <v>72.5</v>
      </c>
      <c r="J1231" s="15">
        <v>7.4</v>
      </c>
      <c r="K1231" s="15">
        <v>5.58</v>
      </c>
      <c r="L1231" s="15">
        <v>20.3</v>
      </c>
      <c r="M1231" s="15">
        <v>107.6</v>
      </c>
      <c r="N1231" s="15">
        <v>44.7</v>
      </c>
      <c r="O1231" s="15">
        <v>120.2</v>
      </c>
      <c r="P1231" s="15" t="s">
        <v>107</v>
      </c>
      <c r="Q1231" s="15">
        <v>167</v>
      </c>
      <c r="R1231" s="15">
        <v>6.23</v>
      </c>
      <c r="S1231" s="15">
        <v>0.68</v>
      </c>
      <c r="T1231" s="15">
        <v>0.44</v>
      </c>
      <c r="U1231" s="15">
        <v>5.61</v>
      </c>
      <c r="V1231" s="15">
        <v>69919</v>
      </c>
      <c r="W1231" s="15">
        <v>1013954</v>
      </c>
      <c r="X1231" s="15">
        <v>392246</v>
      </c>
      <c r="Y1231" s="15">
        <v>-621708</v>
      </c>
      <c r="Z1231" s="15">
        <v>11309</v>
      </c>
      <c r="AA1231" s="15">
        <v>0.496</v>
      </c>
      <c r="AB1231" s="15">
        <v>51.2</v>
      </c>
    </row>
    <row r="1232" spans="1:28" ht="15" customHeight="1" x14ac:dyDescent="0.3">
      <c r="A1232" s="15" t="s">
        <v>1360</v>
      </c>
      <c r="B1232" s="15" t="s">
        <v>118</v>
      </c>
      <c r="C1232" s="15" t="s">
        <v>99</v>
      </c>
      <c r="D1232" s="15" t="s">
        <v>111</v>
      </c>
      <c r="E1232" s="15" t="s">
        <v>101</v>
      </c>
      <c r="F1232" s="15">
        <v>10.58</v>
      </c>
      <c r="G1232" s="15">
        <v>501.6</v>
      </c>
      <c r="H1232" s="15">
        <v>31.1</v>
      </c>
      <c r="I1232" s="15">
        <v>74.5</v>
      </c>
      <c r="J1232" s="15">
        <v>5.7</v>
      </c>
      <c r="K1232" s="15">
        <v>6.39</v>
      </c>
      <c r="L1232" s="15">
        <v>24.5</v>
      </c>
      <c r="M1232" s="15">
        <v>153.9</v>
      </c>
      <c r="N1232" s="15">
        <v>55.9</v>
      </c>
      <c r="O1232" s="15">
        <v>99.7</v>
      </c>
      <c r="P1232" s="15" t="s">
        <v>107</v>
      </c>
      <c r="Q1232" s="15">
        <v>240.4</v>
      </c>
      <c r="R1232" s="15">
        <v>7.68</v>
      </c>
      <c r="S1232" s="15">
        <v>0.92</v>
      </c>
      <c r="T1232" s="15">
        <v>1.17</v>
      </c>
      <c r="U1232" s="15">
        <v>12.38</v>
      </c>
      <c r="V1232" s="15">
        <v>63192</v>
      </c>
      <c r="W1232" s="15">
        <v>750814</v>
      </c>
      <c r="X1232" s="15">
        <v>782317</v>
      </c>
      <c r="Y1232" s="15">
        <v>31503</v>
      </c>
      <c r="Z1232" s="15">
        <v>4616</v>
      </c>
      <c r="AA1232" s="15">
        <v>2.6819999999999999</v>
      </c>
      <c r="AB1232" s="15">
        <v>51.3</v>
      </c>
    </row>
    <row r="1233" spans="1:28" ht="15" customHeight="1" x14ac:dyDescent="0.3">
      <c r="A1233" s="15" t="s">
        <v>1361</v>
      </c>
      <c r="B1233" s="15" t="s">
        <v>118</v>
      </c>
      <c r="C1233" s="15" t="s">
        <v>110</v>
      </c>
      <c r="D1233" s="15" t="s">
        <v>132</v>
      </c>
      <c r="E1233" s="15" t="s">
        <v>112</v>
      </c>
      <c r="F1233" s="15">
        <v>12.41</v>
      </c>
      <c r="G1233" s="15">
        <v>255.7</v>
      </c>
      <c r="H1233" s="15">
        <v>20.7</v>
      </c>
      <c r="I1233" s="15">
        <v>45.6</v>
      </c>
      <c r="J1233" s="15">
        <v>7.2</v>
      </c>
      <c r="K1233" s="15">
        <v>7.18</v>
      </c>
      <c r="L1233" s="15">
        <v>21.8</v>
      </c>
      <c r="M1233" s="15">
        <v>102.3</v>
      </c>
      <c r="N1233" s="15">
        <v>43.3</v>
      </c>
      <c r="O1233" s="15">
        <v>83.3</v>
      </c>
      <c r="P1233" s="15" t="s">
        <v>116</v>
      </c>
      <c r="Q1233" s="15">
        <v>150.6</v>
      </c>
      <c r="R1233" s="15">
        <v>5.72</v>
      </c>
      <c r="S1233" s="15">
        <v>0.99</v>
      </c>
      <c r="T1233" s="15">
        <v>1.03</v>
      </c>
      <c r="U1233" s="15">
        <v>12.78</v>
      </c>
      <c r="V1233" s="15">
        <v>111431</v>
      </c>
      <c r="W1233" s="15">
        <v>944108</v>
      </c>
      <c r="X1233" s="15">
        <v>1424088</v>
      </c>
      <c r="Y1233" s="15">
        <v>479980</v>
      </c>
      <c r="Z1233" s="15">
        <v>4244</v>
      </c>
      <c r="AA1233" s="15">
        <v>3.0110000000000001</v>
      </c>
      <c r="AB1233" s="15">
        <v>26.2</v>
      </c>
    </row>
    <row r="1234" spans="1:28" ht="15" customHeight="1" x14ac:dyDescent="0.3">
      <c r="A1234" s="15" t="s">
        <v>1362</v>
      </c>
      <c r="B1234" s="15" t="s">
        <v>146</v>
      </c>
      <c r="C1234" s="15" t="s">
        <v>170</v>
      </c>
      <c r="D1234" s="15" t="s">
        <v>132</v>
      </c>
      <c r="E1234" s="15" t="s">
        <v>112</v>
      </c>
      <c r="F1234" s="15">
        <v>14.62</v>
      </c>
      <c r="G1234" s="15">
        <v>325.5</v>
      </c>
      <c r="H1234" s="15">
        <v>22.5</v>
      </c>
      <c r="I1234" s="15">
        <v>57.9</v>
      </c>
      <c r="J1234" s="15">
        <v>6.8</v>
      </c>
      <c r="K1234" s="15">
        <v>6.25</v>
      </c>
      <c r="L1234" s="15">
        <v>22.3</v>
      </c>
      <c r="M1234" s="15">
        <v>64.8</v>
      </c>
      <c r="N1234" s="15">
        <v>67.3</v>
      </c>
      <c r="O1234" s="15">
        <v>111.9</v>
      </c>
      <c r="P1234" s="15" t="s">
        <v>116</v>
      </c>
      <c r="Q1234" s="15">
        <v>232.2</v>
      </c>
      <c r="R1234" s="15">
        <v>2.98</v>
      </c>
      <c r="S1234" s="15">
        <v>1</v>
      </c>
      <c r="T1234" s="15">
        <v>1.1499999999999999</v>
      </c>
      <c r="U1234" s="15">
        <v>16.809999999999999</v>
      </c>
      <c r="V1234" s="15">
        <v>115726</v>
      </c>
      <c r="W1234" s="15">
        <v>1068058</v>
      </c>
      <c r="X1234" s="15">
        <v>1945354</v>
      </c>
      <c r="Y1234" s="15">
        <v>877296</v>
      </c>
      <c r="Z1234" s="15">
        <v>4641</v>
      </c>
      <c r="AA1234" s="15">
        <v>3.6219999999999999</v>
      </c>
      <c r="AB1234" s="15">
        <v>32.700000000000003</v>
      </c>
    </row>
    <row r="1235" spans="1:28" ht="15" customHeight="1" x14ac:dyDescent="0.3">
      <c r="A1235" s="15" t="s">
        <v>1363</v>
      </c>
      <c r="B1235" s="15" t="s">
        <v>118</v>
      </c>
      <c r="C1235" s="15" t="s">
        <v>105</v>
      </c>
      <c r="D1235" s="15" t="s">
        <v>132</v>
      </c>
      <c r="E1235" s="15" t="s">
        <v>101</v>
      </c>
      <c r="F1235" s="15">
        <v>10.01</v>
      </c>
      <c r="G1235" s="15">
        <v>888.6</v>
      </c>
      <c r="H1235" s="15">
        <v>25.2</v>
      </c>
      <c r="I1235" s="15">
        <v>78.599999999999994</v>
      </c>
      <c r="J1235" s="15">
        <v>8</v>
      </c>
      <c r="K1235" s="15">
        <v>5.95</v>
      </c>
      <c r="L1235" s="15">
        <v>25.4</v>
      </c>
      <c r="M1235" s="15">
        <v>120.8</v>
      </c>
      <c r="N1235" s="15">
        <v>77.5</v>
      </c>
      <c r="O1235" s="15">
        <v>86.8</v>
      </c>
      <c r="P1235" s="15" t="s">
        <v>102</v>
      </c>
      <c r="Q1235" s="15">
        <v>306</v>
      </c>
      <c r="R1235" s="15">
        <v>4.5</v>
      </c>
      <c r="S1235" s="15">
        <v>0.98</v>
      </c>
      <c r="T1235" s="15">
        <v>1.38</v>
      </c>
      <c r="U1235" s="15">
        <v>13.81</v>
      </c>
      <c r="V1235" s="15">
        <v>95767</v>
      </c>
      <c r="W1235" s="15">
        <v>763970</v>
      </c>
      <c r="X1235" s="15">
        <v>1322542</v>
      </c>
      <c r="Y1235" s="15">
        <v>558572</v>
      </c>
      <c r="Z1235" s="15">
        <v>4236</v>
      </c>
      <c r="AA1235" s="15">
        <v>3.26</v>
      </c>
      <c r="AB1235" s="15">
        <v>61.1</v>
      </c>
    </row>
    <row r="1236" spans="1:28" ht="15" customHeight="1" x14ac:dyDescent="0.3">
      <c r="A1236" s="15" t="s">
        <v>1364</v>
      </c>
      <c r="B1236" s="15" t="s">
        <v>146</v>
      </c>
      <c r="C1236" s="15" t="s">
        <v>119</v>
      </c>
      <c r="D1236" s="15" t="s">
        <v>115</v>
      </c>
      <c r="E1236" s="15" t="s">
        <v>120</v>
      </c>
      <c r="F1236" s="15">
        <v>11.94</v>
      </c>
      <c r="G1236" s="15">
        <v>235</v>
      </c>
      <c r="H1236" s="15">
        <v>32.200000000000003</v>
      </c>
      <c r="I1236" s="15">
        <v>67.900000000000006</v>
      </c>
      <c r="J1236" s="15">
        <v>8.8000000000000007</v>
      </c>
      <c r="K1236" s="15">
        <v>7.97</v>
      </c>
      <c r="L1236" s="15">
        <v>17.399999999999999</v>
      </c>
      <c r="M1236" s="15">
        <v>146.4</v>
      </c>
      <c r="N1236" s="15">
        <v>46.3</v>
      </c>
      <c r="O1236" s="15">
        <v>46.6</v>
      </c>
      <c r="P1236" s="15" t="s">
        <v>127</v>
      </c>
      <c r="Q1236" s="15">
        <v>125.9</v>
      </c>
      <c r="R1236" s="15">
        <v>5.14</v>
      </c>
      <c r="S1236" s="15">
        <v>0.74</v>
      </c>
      <c r="T1236" s="15">
        <v>0.33</v>
      </c>
      <c r="U1236" s="15">
        <v>3.94</v>
      </c>
      <c r="V1236" s="15">
        <v>22679</v>
      </c>
      <c r="W1236" s="15">
        <v>620870</v>
      </c>
      <c r="X1236" s="15">
        <v>89355</v>
      </c>
      <c r="Y1236" s="15">
        <v>-531515</v>
      </c>
      <c r="Z1236" s="15">
        <v>16869</v>
      </c>
      <c r="AA1236" s="15">
        <v>0.23400000000000001</v>
      </c>
      <c r="AB1236" s="15">
        <v>30.7</v>
      </c>
    </row>
    <row r="1237" spans="1:28" ht="15" customHeight="1" x14ac:dyDescent="0.3">
      <c r="A1237" s="15" t="s">
        <v>1365</v>
      </c>
      <c r="B1237" s="15" t="s">
        <v>137</v>
      </c>
      <c r="C1237" s="15" t="s">
        <v>170</v>
      </c>
      <c r="D1237" s="15" t="s">
        <v>130</v>
      </c>
      <c r="E1237" s="15" t="s">
        <v>101</v>
      </c>
      <c r="F1237" s="15">
        <v>9.34</v>
      </c>
      <c r="G1237" s="15">
        <v>716.5</v>
      </c>
      <c r="H1237" s="15">
        <v>27.9</v>
      </c>
      <c r="I1237" s="15">
        <v>77.099999999999994</v>
      </c>
      <c r="J1237" s="15">
        <v>7.4</v>
      </c>
      <c r="K1237" s="15">
        <v>6.7</v>
      </c>
      <c r="L1237" s="15">
        <v>26.3</v>
      </c>
      <c r="M1237" s="15">
        <v>145.6</v>
      </c>
      <c r="N1237" s="15">
        <v>26.5</v>
      </c>
      <c r="O1237" s="15">
        <v>113.3</v>
      </c>
      <c r="P1237" s="15" t="s">
        <v>107</v>
      </c>
      <c r="Q1237" s="15">
        <v>205.7</v>
      </c>
      <c r="R1237" s="15">
        <v>5.58</v>
      </c>
      <c r="S1237" s="15">
        <v>0.86</v>
      </c>
      <c r="T1237" s="15">
        <v>2.2599999999999998</v>
      </c>
      <c r="U1237" s="15">
        <v>21.11</v>
      </c>
      <c r="V1237" s="15">
        <v>64782</v>
      </c>
      <c r="W1237" s="15">
        <v>728481</v>
      </c>
      <c r="X1237" s="15">
        <v>1367548</v>
      </c>
      <c r="Y1237" s="15">
        <v>639067</v>
      </c>
      <c r="Z1237" s="15">
        <v>8299</v>
      </c>
      <c r="AA1237" s="15">
        <v>2.544</v>
      </c>
      <c r="AB1237" s="15">
        <v>60.2</v>
      </c>
    </row>
    <row r="1238" spans="1:28" ht="15" customHeight="1" x14ac:dyDescent="0.3">
      <c r="A1238" s="15" t="s">
        <v>1366</v>
      </c>
      <c r="B1238" s="15" t="s">
        <v>126</v>
      </c>
      <c r="C1238" s="15" t="s">
        <v>129</v>
      </c>
      <c r="D1238" s="15" t="s">
        <v>106</v>
      </c>
      <c r="E1238" s="15" t="s">
        <v>112</v>
      </c>
      <c r="F1238" s="15">
        <v>10.31</v>
      </c>
      <c r="G1238" s="15">
        <v>328.7</v>
      </c>
      <c r="H1238" s="15">
        <v>22.6</v>
      </c>
      <c r="I1238" s="15">
        <v>59.9</v>
      </c>
      <c r="J1238" s="15">
        <v>8.6999999999999993</v>
      </c>
      <c r="K1238" s="15">
        <v>6.27</v>
      </c>
      <c r="L1238" s="15">
        <v>19.899999999999999</v>
      </c>
      <c r="M1238" s="15">
        <v>131</v>
      </c>
      <c r="N1238" s="15">
        <v>38.6</v>
      </c>
      <c r="O1238" s="15">
        <v>80.3</v>
      </c>
      <c r="P1238" s="15" t="s">
        <v>116</v>
      </c>
      <c r="Q1238" s="15">
        <v>192.6</v>
      </c>
      <c r="R1238" s="15">
        <v>6.37</v>
      </c>
      <c r="S1238" s="15">
        <v>0.99</v>
      </c>
      <c r="T1238" s="15">
        <v>2.38</v>
      </c>
      <c r="U1238" s="15">
        <v>24.54</v>
      </c>
      <c r="V1238" s="15">
        <v>20369</v>
      </c>
      <c r="W1238" s="15">
        <v>803381</v>
      </c>
      <c r="X1238" s="15">
        <v>499855</v>
      </c>
      <c r="Y1238" s="15">
        <v>-303526</v>
      </c>
      <c r="Z1238" s="15">
        <v>2746</v>
      </c>
      <c r="AA1238" s="15">
        <v>8.9369999999999994</v>
      </c>
      <c r="AB1238" s="15">
        <v>29.4</v>
      </c>
    </row>
    <row r="1239" spans="1:28" ht="15" customHeight="1" x14ac:dyDescent="0.3">
      <c r="A1239" s="15" t="s">
        <v>1367</v>
      </c>
      <c r="B1239" s="15" t="s">
        <v>118</v>
      </c>
      <c r="C1239" s="15" t="s">
        <v>105</v>
      </c>
      <c r="D1239" s="15" t="s">
        <v>177</v>
      </c>
      <c r="E1239" s="15" t="s">
        <v>101</v>
      </c>
      <c r="F1239" s="15">
        <v>2.78</v>
      </c>
      <c r="G1239" s="15">
        <v>837</v>
      </c>
      <c r="H1239" s="15">
        <v>28.4</v>
      </c>
      <c r="I1239" s="15">
        <v>56.5</v>
      </c>
      <c r="J1239" s="15">
        <v>8.4</v>
      </c>
      <c r="K1239" s="15">
        <v>7.16</v>
      </c>
      <c r="L1239" s="15">
        <v>31.1</v>
      </c>
      <c r="M1239" s="15">
        <v>82.6</v>
      </c>
      <c r="N1239" s="15">
        <v>67</v>
      </c>
      <c r="O1239" s="15">
        <v>118.4</v>
      </c>
      <c r="P1239" s="15" t="s">
        <v>116</v>
      </c>
      <c r="Q1239" s="15">
        <v>151.5</v>
      </c>
      <c r="R1239" s="15">
        <v>2.34</v>
      </c>
      <c r="S1239" s="15">
        <v>0.97</v>
      </c>
      <c r="T1239" s="15">
        <v>50.33</v>
      </c>
      <c r="U1239" s="15">
        <v>139.91999999999999</v>
      </c>
      <c r="V1239" s="15">
        <v>4095</v>
      </c>
      <c r="W1239" s="15">
        <v>132074</v>
      </c>
      <c r="X1239" s="15">
        <v>572972</v>
      </c>
      <c r="Y1239" s="15">
        <v>440898</v>
      </c>
      <c r="Z1239" s="15">
        <v>2956</v>
      </c>
      <c r="AA1239" s="15">
        <v>47.334000000000003</v>
      </c>
      <c r="AB1239" s="15">
        <v>65.599999999999994</v>
      </c>
    </row>
    <row r="1240" spans="1:28" ht="15" customHeight="1" x14ac:dyDescent="0.3">
      <c r="A1240" s="15" t="s">
        <v>1368</v>
      </c>
      <c r="B1240" s="15" t="s">
        <v>118</v>
      </c>
      <c r="C1240" s="15" t="s">
        <v>123</v>
      </c>
      <c r="D1240" s="15" t="s">
        <v>115</v>
      </c>
      <c r="E1240" s="15" t="s">
        <v>101</v>
      </c>
      <c r="F1240" s="15">
        <v>10.33</v>
      </c>
      <c r="G1240" s="15">
        <v>890.4</v>
      </c>
      <c r="H1240" s="15">
        <v>25.7</v>
      </c>
      <c r="I1240" s="15">
        <v>53.3</v>
      </c>
      <c r="J1240" s="15">
        <v>7.5</v>
      </c>
      <c r="K1240" s="15">
        <v>6.46</v>
      </c>
      <c r="L1240" s="15">
        <v>29.3</v>
      </c>
      <c r="M1240" s="15">
        <v>118.6</v>
      </c>
      <c r="N1240" s="15">
        <v>71</v>
      </c>
      <c r="O1240" s="15">
        <v>128.30000000000001</v>
      </c>
      <c r="P1240" s="15" t="s">
        <v>116</v>
      </c>
      <c r="Q1240" s="15">
        <v>192.8</v>
      </c>
      <c r="R1240" s="15">
        <v>6.32</v>
      </c>
      <c r="S1240" s="15">
        <v>0.9</v>
      </c>
      <c r="T1240" s="15">
        <v>3.46</v>
      </c>
      <c r="U1240" s="15">
        <v>35.74</v>
      </c>
      <c r="V1240" s="15">
        <v>26594</v>
      </c>
      <c r="W1240" s="15">
        <v>660631</v>
      </c>
      <c r="X1240" s="15">
        <v>950470</v>
      </c>
      <c r="Y1240" s="15">
        <v>289839</v>
      </c>
      <c r="Z1240" s="15">
        <v>8434</v>
      </c>
      <c r="AA1240" s="15">
        <v>4.2380000000000004</v>
      </c>
      <c r="AB1240" s="15">
        <v>34.4</v>
      </c>
    </row>
    <row r="1241" spans="1:28" ht="15" customHeight="1" x14ac:dyDescent="0.3">
      <c r="A1241" s="15" t="s">
        <v>1369</v>
      </c>
      <c r="B1241" s="15" t="s">
        <v>122</v>
      </c>
      <c r="C1241" s="15" t="s">
        <v>110</v>
      </c>
      <c r="D1241" s="15" t="s">
        <v>111</v>
      </c>
      <c r="E1241" s="15" t="s">
        <v>112</v>
      </c>
      <c r="F1241" s="15">
        <v>9.8699999999999992</v>
      </c>
      <c r="G1241" s="15">
        <v>487.2</v>
      </c>
      <c r="H1241" s="15">
        <v>23.9</v>
      </c>
      <c r="I1241" s="15">
        <v>50.2</v>
      </c>
      <c r="J1241" s="15">
        <v>6.9</v>
      </c>
      <c r="K1241" s="15">
        <v>6.22</v>
      </c>
      <c r="L1241" s="15">
        <v>12.4</v>
      </c>
      <c r="M1241" s="15">
        <v>153.6</v>
      </c>
      <c r="N1241" s="15">
        <v>73.900000000000006</v>
      </c>
      <c r="O1241" s="15">
        <v>114.2</v>
      </c>
      <c r="P1241" s="15" t="s">
        <v>102</v>
      </c>
      <c r="Q1241" s="15">
        <v>136.4</v>
      </c>
      <c r="R1241" s="15">
        <v>4.21</v>
      </c>
      <c r="S1241" s="15">
        <v>0.78</v>
      </c>
      <c r="T1241" s="15">
        <v>1.23</v>
      </c>
      <c r="U1241" s="15">
        <v>12.14</v>
      </c>
      <c r="V1241" s="15">
        <v>75552</v>
      </c>
      <c r="W1241" s="15">
        <v>741707</v>
      </c>
      <c r="X1241" s="15">
        <v>917201</v>
      </c>
      <c r="Y1241" s="15">
        <v>175494</v>
      </c>
      <c r="Z1241" s="15">
        <v>3465</v>
      </c>
      <c r="AA1241" s="15">
        <v>3.504</v>
      </c>
      <c r="AB1241" s="15">
        <v>33.700000000000003</v>
      </c>
    </row>
    <row r="1242" spans="1:28" ht="15" customHeight="1" x14ac:dyDescent="0.3">
      <c r="A1242" s="15" t="s">
        <v>1370</v>
      </c>
      <c r="B1242" s="15" t="s">
        <v>98</v>
      </c>
      <c r="C1242" s="15" t="s">
        <v>105</v>
      </c>
      <c r="D1242" s="15" t="s">
        <v>130</v>
      </c>
      <c r="E1242" s="15" t="s">
        <v>101</v>
      </c>
      <c r="F1242" s="15">
        <v>10.85</v>
      </c>
      <c r="G1242" s="15">
        <v>866.2</v>
      </c>
      <c r="H1242" s="15">
        <v>26.6</v>
      </c>
      <c r="I1242" s="15">
        <v>78.400000000000006</v>
      </c>
      <c r="J1242" s="15">
        <v>6.8</v>
      </c>
      <c r="K1242" s="15">
        <v>6.69</v>
      </c>
      <c r="L1242" s="15">
        <v>28.8</v>
      </c>
      <c r="M1242" s="15">
        <v>98.2</v>
      </c>
      <c r="N1242" s="15">
        <v>50.1</v>
      </c>
      <c r="O1242" s="15">
        <v>89.2</v>
      </c>
      <c r="P1242" s="15" t="s">
        <v>127</v>
      </c>
      <c r="Q1242" s="15">
        <v>159.4</v>
      </c>
      <c r="R1242" s="15">
        <v>4.9800000000000004</v>
      </c>
      <c r="S1242" s="15">
        <v>0.87</v>
      </c>
      <c r="T1242" s="15">
        <v>2.48</v>
      </c>
      <c r="U1242" s="15">
        <v>26.91</v>
      </c>
      <c r="V1242" s="15">
        <v>70634</v>
      </c>
      <c r="W1242" s="15">
        <v>702988</v>
      </c>
      <c r="X1242" s="15">
        <v>1900761</v>
      </c>
      <c r="Y1242" s="15">
        <v>1197773</v>
      </c>
      <c r="Z1242" s="15">
        <v>8303</v>
      </c>
      <c r="AA1242" s="15">
        <v>3.2410000000000001</v>
      </c>
      <c r="AB1242" s="15">
        <v>59.6</v>
      </c>
    </row>
    <row r="1243" spans="1:28" ht="15" customHeight="1" x14ac:dyDescent="0.3">
      <c r="A1243" s="15" t="s">
        <v>1371</v>
      </c>
      <c r="B1243" s="15" t="s">
        <v>122</v>
      </c>
      <c r="C1243" s="15" t="s">
        <v>119</v>
      </c>
      <c r="D1243" s="15" t="s">
        <v>100</v>
      </c>
      <c r="E1243" s="15" t="s">
        <v>112</v>
      </c>
      <c r="F1243" s="15">
        <v>12.49</v>
      </c>
      <c r="G1243" s="15">
        <v>763.1</v>
      </c>
      <c r="H1243" s="15">
        <v>27.1</v>
      </c>
      <c r="I1243" s="15">
        <v>54.4</v>
      </c>
      <c r="J1243" s="15">
        <v>7.8</v>
      </c>
      <c r="K1243" s="15">
        <v>6.14</v>
      </c>
      <c r="L1243" s="15">
        <v>22.8</v>
      </c>
      <c r="M1243" s="15">
        <v>102.5</v>
      </c>
      <c r="N1243" s="15">
        <v>25.1</v>
      </c>
      <c r="O1243" s="15">
        <v>69.5</v>
      </c>
      <c r="P1243" s="15" t="s">
        <v>102</v>
      </c>
      <c r="Q1243" s="15">
        <v>110</v>
      </c>
      <c r="R1243" s="15">
        <v>4.2300000000000004</v>
      </c>
      <c r="S1243" s="15">
        <v>0.71</v>
      </c>
      <c r="T1243" s="15">
        <v>2.25</v>
      </c>
      <c r="U1243" s="15">
        <v>28.1</v>
      </c>
      <c r="V1243" s="15">
        <v>24991</v>
      </c>
      <c r="W1243" s="15">
        <v>574483</v>
      </c>
      <c r="X1243" s="15">
        <v>702247</v>
      </c>
      <c r="Y1243" s="15">
        <v>127764</v>
      </c>
      <c r="Z1243" s="15">
        <v>4054</v>
      </c>
      <c r="AA1243" s="15">
        <v>6.931</v>
      </c>
      <c r="AB1243" s="15">
        <v>53.9</v>
      </c>
    </row>
    <row r="1244" spans="1:28" ht="15" customHeight="1" x14ac:dyDescent="0.3">
      <c r="A1244" s="15" t="s">
        <v>1372</v>
      </c>
      <c r="B1244" s="15" t="s">
        <v>104</v>
      </c>
      <c r="C1244" s="15" t="s">
        <v>99</v>
      </c>
      <c r="D1244" s="15" t="s">
        <v>100</v>
      </c>
      <c r="E1244" s="15" t="s">
        <v>112</v>
      </c>
      <c r="F1244" s="15">
        <v>14.93</v>
      </c>
      <c r="G1244" s="15">
        <v>583.9</v>
      </c>
      <c r="H1244" s="15">
        <v>21.8</v>
      </c>
      <c r="I1244" s="15">
        <v>58.9</v>
      </c>
      <c r="J1244" s="15">
        <v>8.3000000000000007</v>
      </c>
      <c r="K1244" s="15">
        <v>6.44</v>
      </c>
      <c r="L1244" s="15">
        <v>19.600000000000001</v>
      </c>
      <c r="M1244" s="15">
        <v>104.8</v>
      </c>
      <c r="N1244" s="15">
        <v>89.5</v>
      </c>
      <c r="O1244" s="15">
        <v>128.80000000000001</v>
      </c>
      <c r="P1244" s="15" t="s">
        <v>116</v>
      </c>
      <c r="Q1244" s="15">
        <v>135</v>
      </c>
      <c r="R1244" s="15">
        <v>0.5</v>
      </c>
      <c r="S1244" s="15">
        <v>0.7</v>
      </c>
      <c r="T1244" s="15">
        <v>2.5499999999999998</v>
      </c>
      <c r="U1244" s="15">
        <v>38.07</v>
      </c>
      <c r="V1244" s="15">
        <v>23228</v>
      </c>
      <c r="W1244" s="15">
        <v>634890</v>
      </c>
      <c r="X1244" s="15">
        <v>884290</v>
      </c>
      <c r="Y1244" s="15">
        <v>249400</v>
      </c>
      <c r="Z1244" s="15">
        <v>4364</v>
      </c>
      <c r="AA1244" s="15">
        <v>8.7240000000000002</v>
      </c>
      <c r="AB1244" s="15">
        <v>55.4</v>
      </c>
    </row>
    <row r="1245" spans="1:28" ht="15" customHeight="1" x14ac:dyDescent="0.3">
      <c r="A1245" s="15" t="s">
        <v>1373</v>
      </c>
      <c r="B1245" s="15" t="s">
        <v>109</v>
      </c>
      <c r="C1245" s="15" t="s">
        <v>114</v>
      </c>
      <c r="D1245" s="15" t="s">
        <v>132</v>
      </c>
      <c r="E1245" s="15" t="s">
        <v>101</v>
      </c>
      <c r="F1245" s="15">
        <v>7.14</v>
      </c>
      <c r="G1245" s="15">
        <v>793.8</v>
      </c>
      <c r="H1245" s="15">
        <v>29.3</v>
      </c>
      <c r="I1245" s="15">
        <v>64.400000000000006</v>
      </c>
      <c r="J1245" s="15">
        <v>7.8</v>
      </c>
      <c r="K1245" s="15">
        <v>6.79</v>
      </c>
      <c r="L1245" s="15">
        <v>30.5</v>
      </c>
      <c r="M1245" s="15">
        <v>137.80000000000001</v>
      </c>
      <c r="N1245" s="15">
        <v>93.1</v>
      </c>
      <c r="O1245" s="15">
        <v>84</v>
      </c>
      <c r="P1245" s="15" t="s">
        <v>127</v>
      </c>
      <c r="Q1245" s="15">
        <v>155</v>
      </c>
      <c r="R1245" s="15">
        <v>5.88</v>
      </c>
      <c r="S1245" s="15">
        <v>0.71</v>
      </c>
      <c r="T1245" s="15">
        <v>3.33</v>
      </c>
      <c r="U1245" s="15">
        <v>23.78</v>
      </c>
      <c r="V1245" s="15">
        <v>105151</v>
      </c>
      <c r="W1245" s="15">
        <v>357147</v>
      </c>
      <c r="X1245" s="15">
        <v>2500491</v>
      </c>
      <c r="Y1245" s="15">
        <v>2143344</v>
      </c>
      <c r="Z1245" s="15">
        <v>4469</v>
      </c>
      <c r="AA1245" s="15">
        <v>5.3209999999999997</v>
      </c>
      <c r="AB1245" s="15">
        <v>41.2</v>
      </c>
    </row>
    <row r="1246" spans="1:28" ht="15" customHeight="1" x14ac:dyDescent="0.3">
      <c r="A1246" s="15" t="s">
        <v>1374</v>
      </c>
      <c r="B1246" s="15" t="s">
        <v>137</v>
      </c>
      <c r="C1246" s="15" t="s">
        <v>134</v>
      </c>
      <c r="D1246" s="15" t="s">
        <v>144</v>
      </c>
      <c r="E1246" s="15" t="s">
        <v>101</v>
      </c>
      <c r="F1246" s="15">
        <v>1.58</v>
      </c>
      <c r="G1246" s="15">
        <v>959</v>
      </c>
      <c r="H1246" s="15">
        <v>27.7</v>
      </c>
      <c r="I1246" s="15">
        <v>72.099999999999994</v>
      </c>
      <c r="J1246" s="15">
        <v>7.9</v>
      </c>
      <c r="K1246" s="15">
        <v>6.9</v>
      </c>
      <c r="L1246" s="15">
        <v>36.700000000000003</v>
      </c>
      <c r="M1246" s="15">
        <v>97</v>
      </c>
      <c r="N1246" s="15">
        <v>50.6</v>
      </c>
      <c r="O1246" s="15">
        <v>104.6</v>
      </c>
      <c r="P1246" s="15" t="s">
        <v>127</v>
      </c>
      <c r="Q1246" s="15">
        <v>157.1</v>
      </c>
      <c r="R1246" s="15">
        <v>5.03</v>
      </c>
      <c r="S1246" s="15">
        <v>0.98</v>
      </c>
      <c r="T1246" s="15">
        <v>1.98</v>
      </c>
      <c r="U1246" s="15">
        <v>3.13</v>
      </c>
      <c r="V1246" s="15">
        <v>70000</v>
      </c>
      <c r="W1246" s="15">
        <v>86556</v>
      </c>
      <c r="X1246" s="15">
        <v>219100</v>
      </c>
      <c r="Y1246" s="15">
        <v>132544</v>
      </c>
      <c r="Z1246" s="15">
        <v>860</v>
      </c>
      <c r="AA1246" s="15">
        <v>3.64</v>
      </c>
      <c r="AB1246" s="15">
        <v>58</v>
      </c>
    </row>
    <row r="1247" spans="1:28" ht="15" customHeight="1" x14ac:dyDescent="0.3">
      <c r="A1247" s="15" t="s">
        <v>1375</v>
      </c>
      <c r="B1247" s="15" t="s">
        <v>122</v>
      </c>
      <c r="C1247" s="15" t="s">
        <v>134</v>
      </c>
      <c r="D1247" s="15" t="s">
        <v>177</v>
      </c>
      <c r="E1247" s="15" t="s">
        <v>120</v>
      </c>
      <c r="F1247" s="15">
        <v>4.57</v>
      </c>
      <c r="G1247" s="15">
        <v>566.9</v>
      </c>
      <c r="H1247" s="15">
        <v>30.4</v>
      </c>
      <c r="I1247" s="15">
        <v>38.4</v>
      </c>
      <c r="J1247" s="15">
        <v>5.8</v>
      </c>
      <c r="K1247" s="15">
        <v>6.84</v>
      </c>
      <c r="L1247" s="15">
        <v>20.7</v>
      </c>
      <c r="M1247" s="15">
        <v>147.80000000000001</v>
      </c>
      <c r="N1247" s="15">
        <v>46.3</v>
      </c>
      <c r="O1247" s="15">
        <v>73.7</v>
      </c>
      <c r="P1247" s="15" t="s">
        <v>116</v>
      </c>
      <c r="Q1247" s="15">
        <v>213.5</v>
      </c>
      <c r="R1247" s="15">
        <v>5.91</v>
      </c>
      <c r="S1247" s="15">
        <v>1</v>
      </c>
      <c r="T1247" s="15">
        <v>46.48</v>
      </c>
      <c r="U1247" s="15">
        <v>212.41</v>
      </c>
      <c r="V1247" s="15">
        <v>3432</v>
      </c>
      <c r="W1247" s="15">
        <v>317927</v>
      </c>
      <c r="X1247" s="15">
        <v>728991</v>
      </c>
      <c r="Y1247" s="15">
        <v>411064</v>
      </c>
      <c r="Z1247" s="15">
        <v>5076</v>
      </c>
      <c r="AA1247" s="15">
        <v>41.845999999999997</v>
      </c>
      <c r="AB1247" s="15">
        <v>35.1</v>
      </c>
    </row>
    <row r="1248" spans="1:28" ht="15" customHeight="1" x14ac:dyDescent="0.3">
      <c r="A1248" s="15" t="s">
        <v>1376</v>
      </c>
      <c r="B1248" s="15" t="s">
        <v>118</v>
      </c>
      <c r="C1248" s="15" t="s">
        <v>119</v>
      </c>
      <c r="D1248" s="15" t="s">
        <v>111</v>
      </c>
      <c r="E1248" s="15" t="s">
        <v>120</v>
      </c>
      <c r="F1248" s="15">
        <v>14.67</v>
      </c>
      <c r="G1248" s="15">
        <v>630.4</v>
      </c>
      <c r="H1248" s="15">
        <v>32</v>
      </c>
      <c r="I1248" s="15">
        <v>51</v>
      </c>
      <c r="J1248" s="15">
        <v>10.199999999999999</v>
      </c>
      <c r="K1248" s="15">
        <v>7.86</v>
      </c>
      <c r="L1248" s="15">
        <v>19.2</v>
      </c>
      <c r="M1248" s="15">
        <v>116.8</v>
      </c>
      <c r="N1248" s="15">
        <v>68.8</v>
      </c>
      <c r="O1248" s="15">
        <v>115.9</v>
      </c>
      <c r="P1248" s="15" t="s">
        <v>116</v>
      </c>
      <c r="Q1248" s="15">
        <v>141.30000000000001</v>
      </c>
      <c r="R1248" s="15">
        <v>3.55</v>
      </c>
      <c r="S1248" s="15">
        <v>0.91</v>
      </c>
      <c r="T1248" s="15">
        <v>0.3</v>
      </c>
      <c r="U1248" s="15">
        <v>4.4000000000000004</v>
      </c>
      <c r="V1248" s="15">
        <v>70585</v>
      </c>
      <c r="W1248" s="15">
        <v>786394</v>
      </c>
      <c r="X1248" s="15">
        <v>310574</v>
      </c>
      <c r="Y1248" s="15">
        <v>-475820</v>
      </c>
      <c r="Z1248" s="15">
        <v>3367</v>
      </c>
      <c r="AA1248" s="15">
        <v>1.3069999999999999</v>
      </c>
      <c r="AB1248" s="15">
        <v>47.3</v>
      </c>
    </row>
    <row r="1249" spans="1:28" ht="15" customHeight="1" x14ac:dyDescent="0.3">
      <c r="A1249" s="15" t="s">
        <v>1377</v>
      </c>
      <c r="B1249" s="15" t="s">
        <v>98</v>
      </c>
      <c r="C1249" s="15" t="s">
        <v>152</v>
      </c>
      <c r="D1249" s="15" t="s">
        <v>144</v>
      </c>
      <c r="E1249" s="15" t="s">
        <v>112</v>
      </c>
      <c r="F1249" s="15">
        <v>2.39</v>
      </c>
      <c r="G1249" s="15">
        <v>622.5</v>
      </c>
      <c r="H1249" s="15">
        <v>22.8</v>
      </c>
      <c r="I1249" s="15">
        <v>60</v>
      </c>
      <c r="J1249" s="15">
        <v>8.8000000000000007</v>
      </c>
      <c r="K1249" s="15">
        <v>6.59</v>
      </c>
      <c r="L1249" s="15">
        <v>24.1</v>
      </c>
      <c r="M1249" s="15">
        <v>126.5</v>
      </c>
      <c r="N1249" s="15">
        <v>50.4</v>
      </c>
      <c r="O1249" s="15">
        <v>117.9</v>
      </c>
      <c r="P1249" s="15" t="s">
        <v>116</v>
      </c>
      <c r="Q1249" s="15">
        <v>162.5</v>
      </c>
      <c r="R1249" s="15">
        <v>4.04</v>
      </c>
      <c r="S1249" s="15">
        <v>0.86</v>
      </c>
      <c r="T1249" s="15">
        <v>1.73</v>
      </c>
      <c r="U1249" s="15">
        <v>4.13</v>
      </c>
      <c r="V1249" s="15">
        <v>55917</v>
      </c>
      <c r="W1249" s="15">
        <v>156022</v>
      </c>
      <c r="X1249" s="15">
        <v>230937</v>
      </c>
      <c r="Y1249" s="15">
        <v>74915</v>
      </c>
      <c r="Z1249" s="15">
        <v>660</v>
      </c>
      <c r="AA1249" s="15">
        <v>6.258</v>
      </c>
      <c r="AB1249" s="15">
        <v>47.8</v>
      </c>
    </row>
    <row r="1250" spans="1:28" ht="15" customHeight="1" x14ac:dyDescent="0.3">
      <c r="A1250" s="15" t="s">
        <v>1378</v>
      </c>
      <c r="B1250" s="15" t="s">
        <v>126</v>
      </c>
      <c r="C1250" s="15" t="s">
        <v>119</v>
      </c>
      <c r="D1250" s="15" t="s">
        <v>100</v>
      </c>
      <c r="E1250" s="15" t="s">
        <v>101</v>
      </c>
      <c r="F1250" s="15">
        <v>1.84</v>
      </c>
      <c r="G1250" s="15">
        <v>686.6</v>
      </c>
      <c r="H1250" s="15">
        <v>29.2</v>
      </c>
      <c r="I1250" s="15">
        <v>67.400000000000006</v>
      </c>
      <c r="J1250" s="15">
        <v>5.8</v>
      </c>
      <c r="K1250" s="15">
        <v>7.73</v>
      </c>
      <c r="L1250" s="15">
        <v>22.1</v>
      </c>
      <c r="M1250" s="15">
        <v>86.5</v>
      </c>
      <c r="N1250" s="15">
        <v>71.099999999999994</v>
      </c>
      <c r="O1250" s="15">
        <v>157.30000000000001</v>
      </c>
      <c r="P1250" s="15" t="s">
        <v>116</v>
      </c>
      <c r="Q1250" s="15">
        <v>104.4</v>
      </c>
      <c r="R1250" s="15">
        <v>1.71</v>
      </c>
      <c r="S1250" s="15">
        <v>0.98</v>
      </c>
      <c r="T1250" s="15">
        <v>0.99</v>
      </c>
      <c r="U1250" s="15">
        <v>1.82</v>
      </c>
      <c r="V1250" s="15">
        <v>28354</v>
      </c>
      <c r="W1250" s="15">
        <v>120699</v>
      </c>
      <c r="X1250" s="15">
        <v>51604</v>
      </c>
      <c r="Y1250" s="15">
        <v>-69095</v>
      </c>
      <c r="Z1250" s="15">
        <v>455</v>
      </c>
      <c r="AA1250" s="15">
        <v>4</v>
      </c>
      <c r="AB1250" s="15">
        <v>62</v>
      </c>
    </row>
    <row r="1251" spans="1:28" ht="15" customHeight="1" x14ac:dyDescent="0.3">
      <c r="A1251" s="15" t="s">
        <v>1379</v>
      </c>
      <c r="B1251" s="15" t="s">
        <v>137</v>
      </c>
      <c r="C1251" s="15" t="s">
        <v>123</v>
      </c>
      <c r="D1251" s="15" t="s">
        <v>130</v>
      </c>
      <c r="E1251" s="15" t="s">
        <v>112</v>
      </c>
      <c r="F1251" s="15">
        <v>5.35</v>
      </c>
      <c r="G1251" s="15">
        <v>442.9</v>
      </c>
      <c r="H1251" s="15">
        <v>21.4</v>
      </c>
      <c r="I1251" s="15">
        <v>63.7</v>
      </c>
      <c r="J1251" s="15">
        <v>9.5</v>
      </c>
      <c r="K1251" s="15">
        <v>6.12</v>
      </c>
      <c r="L1251" s="15">
        <v>22.8</v>
      </c>
      <c r="M1251" s="15">
        <v>109.5</v>
      </c>
      <c r="N1251" s="15">
        <v>58.4</v>
      </c>
      <c r="O1251" s="15">
        <v>113.5</v>
      </c>
      <c r="P1251" s="15" t="s">
        <v>107</v>
      </c>
      <c r="Q1251" s="15">
        <v>244.9</v>
      </c>
      <c r="R1251" s="15">
        <v>4.9400000000000004</v>
      </c>
      <c r="S1251" s="15">
        <v>0.89</v>
      </c>
      <c r="T1251" s="15">
        <v>1.02</v>
      </c>
      <c r="U1251" s="15">
        <v>5.46</v>
      </c>
      <c r="V1251" s="15">
        <v>57275</v>
      </c>
      <c r="W1251" s="15">
        <v>438702</v>
      </c>
      <c r="X1251" s="15">
        <v>312722</v>
      </c>
      <c r="Y1251" s="15">
        <v>-125980</v>
      </c>
      <c r="Z1251" s="15">
        <v>5093</v>
      </c>
      <c r="AA1251" s="15">
        <v>1.0720000000000001</v>
      </c>
      <c r="AB1251" s="15">
        <v>22.6</v>
      </c>
    </row>
    <row r="1252" spans="1:28" ht="15" customHeight="1" x14ac:dyDescent="0.3">
      <c r="A1252" s="15" t="s">
        <v>1380</v>
      </c>
      <c r="B1252" s="15" t="s">
        <v>126</v>
      </c>
      <c r="C1252" s="15" t="s">
        <v>119</v>
      </c>
      <c r="D1252" s="15" t="s">
        <v>115</v>
      </c>
      <c r="E1252" s="15" t="s">
        <v>120</v>
      </c>
      <c r="F1252" s="15">
        <v>14.9</v>
      </c>
      <c r="G1252" s="15">
        <v>204.5</v>
      </c>
      <c r="H1252" s="15">
        <v>33.9</v>
      </c>
      <c r="I1252" s="15">
        <v>44.2</v>
      </c>
      <c r="J1252" s="15">
        <v>8</v>
      </c>
      <c r="K1252" s="15">
        <v>6.83</v>
      </c>
      <c r="L1252" s="15">
        <v>26.2</v>
      </c>
      <c r="M1252" s="15">
        <v>125.4</v>
      </c>
      <c r="N1252" s="15">
        <v>45.2</v>
      </c>
      <c r="O1252" s="15">
        <v>145</v>
      </c>
      <c r="P1252" s="15" t="s">
        <v>107</v>
      </c>
      <c r="Q1252" s="15">
        <v>205.1</v>
      </c>
      <c r="R1252" s="15">
        <v>2.33</v>
      </c>
      <c r="S1252" s="15">
        <v>0.91</v>
      </c>
      <c r="T1252" s="15">
        <v>1.86</v>
      </c>
      <c r="U1252" s="15">
        <v>27.71</v>
      </c>
      <c r="V1252" s="15">
        <v>24231</v>
      </c>
      <c r="W1252" s="15">
        <v>1008900</v>
      </c>
      <c r="X1252" s="15">
        <v>671441</v>
      </c>
      <c r="Y1252" s="15">
        <v>-337459</v>
      </c>
      <c r="Z1252" s="15">
        <v>29489</v>
      </c>
      <c r="AA1252" s="15">
        <v>0.94</v>
      </c>
      <c r="AB1252" s="15">
        <v>42.2</v>
      </c>
    </row>
    <row r="1253" spans="1:28" ht="15" customHeight="1" x14ac:dyDescent="0.3">
      <c r="A1253" s="15" t="s">
        <v>1381</v>
      </c>
      <c r="B1253" s="15" t="s">
        <v>109</v>
      </c>
      <c r="C1253" s="15" t="s">
        <v>110</v>
      </c>
      <c r="D1253" s="15" t="s">
        <v>132</v>
      </c>
      <c r="E1253" s="15" t="s">
        <v>120</v>
      </c>
      <c r="F1253" s="15">
        <v>9.92</v>
      </c>
      <c r="G1253" s="15">
        <v>151.5</v>
      </c>
      <c r="H1253" s="15">
        <v>31.8</v>
      </c>
      <c r="I1253" s="15">
        <v>50.5</v>
      </c>
      <c r="J1253" s="15">
        <v>8.5</v>
      </c>
      <c r="K1253" s="15">
        <v>6.27</v>
      </c>
      <c r="L1253" s="15">
        <v>20.8</v>
      </c>
      <c r="M1253" s="15">
        <v>71.7</v>
      </c>
      <c r="N1253" s="15">
        <v>69.900000000000006</v>
      </c>
      <c r="O1253" s="15">
        <v>121.5</v>
      </c>
      <c r="P1253" s="15" t="s">
        <v>107</v>
      </c>
      <c r="Q1253" s="15">
        <v>313.89999999999998</v>
      </c>
      <c r="R1253" s="15">
        <v>4.75</v>
      </c>
      <c r="S1253" s="15">
        <v>0.98</v>
      </c>
      <c r="T1253" s="15"/>
      <c r="U1253" s="15">
        <v>12.2</v>
      </c>
      <c r="V1253" s="15">
        <v>108639</v>
      </c>
      <c r="W1253" s="15">
        <v>791746</v>
      </c>
      <c r="X1253" s="15">
        <v>1325396</v>
      </c>
      <c r="Y1253" s="15">
        <v>533650</v>
      </c>
      <c r="Z1253" s="15">
        <v>7012</v>
      </c>
      <c r="AA1253" s="15">
        <v>1.74</v>
      </c>
      <c r="AB1253" s="15">
        <v>46.4</v>
      </c>
    </row>
    <row r="1254" spans="1:28" ht="15" customHeight="1" x14ac:dyDescent="0.3">
      <c r="A1254" s="15" t="s">
        <v>1382</v>
      </c>
      <c r="B1254" s="15" t="s">
        <v>104</v>
      </c>
      <c r="C1254" s="15" t="s">
        <v>119</v>
      </c>
      <c r="D1254" s="15" t="s">
        <v>144</v>
      </c>
      <c r="E1254" s="15" t="s">
        <v>101</v>
      </c>
      <c r="F1254" s="15">
        <v>0.6</v>
      </c>
      <c r="G1254" s="15"/>
      <c r="H1254" s="15">
        <v>31.5</v>
      </c>
      <c r="I1254" s="15">
        <v>76</v>
      </c>
      <c r="J1254" s="15">
        <v>6.9</v>
      </c>
      <c r="K1254" s="15">
        <v>6.71</v>
      </c>
      <c r="L1254" s="15">
        <v>31.7</v>
      </c>
      <c r="M1254" s="15">
        <v>95.7</v>
      </c>
      <c r="N1254" s="15">
        <v>82</v>
      </c>
      <c r="O1254" s="15">
        <v>92.1</v>
      </c>
      <c r="P1254" s="15" t="s">
        <v>107</v>
      </c>
      <c r="Q1254" s="15">
        <v>134.80000000000001</v>
      </c>
      <c r="R1254" s="15">
        <v>4.88</v>
      </c>
      <c r="S1254" s="15">
        <v>0.86</v>
      </c>
      <c r="T1254" s="15">
        <v>2.0299999999999998</v>
      </c>
      <c r="U1254" s="15">
        <v>1.22</v>
      </c>
      <c r="V1254" s="15">
        <v>60628</v>
      </c>
      <c r="W1254" s="15">
        <v>30901</v>
      </c>
      <c r="X1254" s="15">
        <v>73966</v>
      </c>
      <c r="Y1254" s="15">
        <v>43065</v>
      </c>
      <c r="Z1254" s="15">
        <v>390</v>
      </c>
      <c r="AA1254" s="15">
        <v>3.1280000000000001</v>
      </c>
      <c r="AB1254" s="15">
        <v>48.6</v>
      </c>
    </row>
    <row r="1255" spans="1:28" ht="15" customHeight="1" x14ac:dyDescent="0.3">
      <c r="A1255" s="15" t="s">
        <v>1383</v>
      </c>
      <c r="B1255" s="15" t="s">
        <v>98</v>
      </c>
      <c r="C1255" s="15" t="s">
        <v>105</v>
      </c>
      <c r="D1255" s="15" t="s">
        <v>177</v>
      </c>
      <c r="E1255" s="15" t="s">
        <v>112</v>
      </c>
      <c r="F1255" s="15">
        <v>9.18</v>
      </c>
      <c r="G1255" s="15">
        <v>450.4</v>
      </c>
      <c r="H1255" s="15">
        <v>26.3</v>
      </c>
      <c r="I1255" s="15">
        <v>32.5</v>
      </c>
      <c r="J1255" s="15">
        <v>8</v>
      </c>
      <c r="K1255" s="15">
        <v>6.57</v>
      </c>
      <c r="L1255" s="15">
        <v>31.2</v>
      </c>
      <c r="M1255" s="15">
        <v>167.8</v>
      </c>
      <c r="N1255" s="15">
        <v>43.9</v>
      </c>
      <c r="O1255" s="15">
        <v>103.5</v>
      </c>
      <c r="P1255" s="15" t="s">
        <v>127</v>
      </c>
      <c r="Q1255" s="15">
        <v>158</v>
      </c>
      <c r="R1255" s="15">
        <v>4.5599999999999996</v>
      </c>
      <c r="S1255" s="15">
        <v>0.92</v>
      </c>
      <c r="T1255" s="15">
        <v>70.83</v>
      </c>
      <c r="U1255" s="15">
        <v>650.22</v>
      </c>
      <c r="V1255" s="15">
        <v>3895</v>
      </c>
      <c r="W1255" s="15">
        <v>615233</v>
      </c>
      <c r="X1255" s="15">
        <v>2532607</v>
      </c>
      <c r="Y1255" s="15">
        <v>1917374</v>
      </c>
      <c r="Z1255" s="15">
        <v>15084</v>
      </c>
      <c r="AA1255" s="15">
        <v>43.106999999999999</v>
      </c>
      <c r="AB1255" s="15">
        <v>28.3</v>
      </c>
    </row>
    <row r="1256" spans="1:28" ht="15" customHeight="1" x14ac:dyDescent="0.3">
      <c r="A1256" s="15" t="s">
        <v>1384</v>
      </c>
      <c r="B1256" s="15" t="s">
        <v>104</v>
      </c>
      <c r="C1256" s="15" t="s">
        <v>99</v>
      </c>
      <c r="D1256" s="15" t="s">
        <v>130</v>
      </c>
      <c r="E1256" s="15" t="s">
        <v>101</v>
      </c>
      <c r="F1256" s="15">
        <v>14.61</v>
      </c>
      <c r="G1256" s="15">
        <v>1121.5</v>
      </c>
      <c r="H1256" s="15">
        <v>28.2</v>
      </c>
      <c r="I1256" s="15">
        <v>83.6</v>
      </c>
      <c r="J1256" s="15">
        <v>8.1999999999999993</v>
      </c>
      <c r="K1256" s="15">
        <v>6.15</v>
      </c>
      <c r="L1256" s="15">
        <v>29</v>
      </c>
      <c r="M1256" s="15">
        <v>109.2</v>
      </c>
      <c r="N1256" s="15">
        <v>65.3</v>
      </c>
      <c r="O1256" s="15">
        <v>122.3</v>
      </c>
      <c r="P1256" s="15" t="s">
        <v>107</v>
      </c>
      <c r="Q1256" s="15">
        <v>178</v>
      </c>
      <c r="R1256" s="15">
        <v>4.79</v>
      </c>
      <c r="S1256" s="15">
        <v>0.83</v>
      </c>
      <c r="T1256" s="15">
        <v>1.1599999999999999</v>
      </c>
      <c r="U1256" s="15">
        <v>16.95</v>
      </c>
      <c r="V1256" s="15">
        <v>69660</v>
      </c>
      <c r="W1256" s="15">
        <v>1044544</v>
      </c>
      <c r="X1256" s="15">
        <v>1180737</v>
      </c>
      <c r="Y1256" s="15">
        <v>136193</v>
      </c>
      <c r="Z1256" s="15">
        <v>17394</v>
      </c>
      <c r="AA1256" s="15">
        <v>0.97399999999999998</v>
      </c>
      <c r="AB1256" s="15">
        <v>78.2</v>
      </c>
    </row>
    <row r="1257" spans="1:28" ht="15" customHeight="1" x14ac:dyDescent="0.3">
      <c r="A1257" s="15" t="s">
        <v>1385</v>
      </c>
      <c r="B1257" s="15" t="s">
        <v>146</v>
      </c>
      <c r="C1257" s="15" t="s">
        <v>119</v>
      </c>
      <c r="D1257" s="15" t="s">
        <v>132</v>
      </c>
      <c r="E1257" s="15" t="s">
        <v>101</v>
      </c>
      <c r="F1257" s="15">
        <v>1.41</v>
      </c>
      <c r="G1257" s="15">
        <v>1160.0999999999999</v>
      </c>
      <c r="H1257" s="15">
        <v>24.9</v>
      </c>
      <c r="I1257" s="15">
        <v>68.8</v>
      </c>
      <c r="J1257" s="15">
        <v>5.6</v>
      </c>
      <c r="K1257" s="15">
        <v>7.08</v>
      </c>
      <c r="L1257" s="15">
        <v>31.2</v>
      </c>
      <c r="M1257" s="15">
        <v>187.8</v>
      </c>
      <c r="N1257" s="15">
        <v>63</v>
      </c>
      <c r="O1257" s="15">
        <v>120.2</v>
      </c>
      <c r="P1257" s="15" t="s">
        <v>127</v>
      </c>
      <c r="Q1257" s="15">
        <v>198.2</v>
      </c>
      <c r="R1257" s="15">
        <v>6.64</v>
      </c>
      <c r="S1257" s="15">
        <v>0.97</v>
      </c>
      <c r="T1257" s="15">
        <v>2.2599999999999998</v>
      </c>
      <c r="U1257" s="15">
        <v>3.19</v>
      </c>
      <c r="V1257" s="15">
        <v>102699</v>
      </c>
      <c r="W1257" s="15">
        <v>97615</v>
      </c>
      <c r="X1257" s="15">
        <v>327610</v>
      </c>
      <c r="Y1257" s="15">
        <v>229995</v>
      </c>
      <c r="Z1257" s="15">
        <v>825</v>
      </c>
      <c r="AA1257" s="15">
        <v>3.867</v>
      </c>
      <c r="AB1257" s="15">
        <v>66.8</v>
      </c>
    </row>
    <row r="1258" spans="1:28" ht="15" customHeight="1" x14ac:dyDescent="0.3">
      <c r="A1258" s="15" t="s">
        <v>1386</v>
      </c>
      <c r="B1258" s="15" t="s">
        <v>109</v>
      </c>
      <c r="C1258" s="15" t="s">
        <v>105</v>
      </c>
      <c r="D1258" s="15" t="s">
        <v>111</v>
      </c>
      <c r="E1258" s="15" t="s">
        <v>112</v>
      </c>
      <c r="F1258" s="15">
        <v>12.94</v>
      </c>
      <c r="G1258" s="15">
        <v>674</v>
      </c>
      <c r="H1258" s="15">
        <v>25.2</v>
      </c>
      <c r="I1258" s="15">
        <v>71.599999999999994</v>
      </c>
      <c r="J1258" s="15">
        <v>7.9</v>
      </c>
      <c r="K1258" s="15">
        <v>6.04</v>
      </c>
      <c r="L1258" s="15">
        <v>25.4</v>
      </c>
      <c r="M1258" s="15">
        <v>106.4</v>
      </c>
      <c r="N1258" s="15">
        <v>49.2</v>
      </c>
      <c r="O1258" s="15">
        <v>109</v>
      </c>
      <c r="P1258" s="15" t="s">
        <v>102</v>
      </c>
      <c r="Q1258" s="15">
        <v>144.9</v>
      </c>
      <c r="R1258" s="15">
        <v>5.61</v>
      </c>
      <c r="S1258" s="15">
        <v>0.92</v>
      </c>
      <c r="T1258" s="15">
        <v>1.17</v>
      </c>
      <c r="U1258" s="15">
        <v>15.14</v>
      </c>
      <c r="V1258" s="15">
        <v>72904</v>
      </c>
      <c r="W1258" s="15">
        <v>879411</v>
      </c>
      <c r="X1258" s="15">
        <v>1103767</v>
      </c>
      <c r="Y1258" s="15">
        <v>224356</v>
      </c>
      <c r="Z1258" s="15">
        <v>4046</v>
      </c>
      <c r="AA1258" s="15">
        <v>3.742</v>
      </c>
      <c r="AB1258" s="15">
        <v>43.1</v>
      </c>
    </row>
    <row r="1259" spans="1:28" ht="15" customHeight="1" x14ac:dyDescent="0.3">
      <c r="A1259" s="15" t="s">
        <v>1387</v>
      </c>
      <c r="B1259" s="15" t="s">
        <v>126</v>
      </c>
      <c r="C1259" s="15" t="s">
        <v>114</v>
      </c>
      <c r="D1259" s="15" t="s">
        <v>100</v>
      </c>
      <c r="E1259" s="15" t="s">
        <v>112</v>
      </c>
      <c r="F1259" s="15">
        <v>8.8800000000000008</v>
      </c>
      <c r="G1259" s="15">
        <v>348.6</v>
      </c>
      <c r="H1259" s="15">
        <v>25.2</v>
      </c>
      <c r="I1259" s="15">
        <v>62.3</v>
      </c>
      <c r="J1259" s="15">
        <v>7.2</v>
      </c>
      <c r="K1259" s="15">
        <v>6.18</v>
      </c>
      <c r="L1259" s="15">
        <v>22.5</v>
      </c>
      <c r="M1259" s="15">
        <v>153.19999999999999</v>
      </c>
      <c r="N1259" s="15">
        <v>40.700000000000003</v>
      </c>
      <c r="O1259" s="15">
        <v>122.3</v>
      </c>
      <c r="P1259" s="15" t="s">
        <v>127</v>
      </c>
      <c r="Q1259" s="15">
        <v>130.19999999999999</v>
      </c>
      <c r="R1259" s="15">
        <v>4.0999999999999996</v>
      </c>
      <c r="S1259" s="15">
        <v>0.95</v>
      </c>
      <c r="T1259" s="15">
        <v>2.02</v>
      </c>
      <c r="U1259" s="15">
        <v>17.940000000000001</v>
      </c>
      <c r="V1259" s="15">
        <v>18807</v>
      </c>
      <c r="W1259" s="15">
        <v>478966</v>
      </c>
      <c r="X1259" s="15">
        <v>337398</v>
      </c>
      <c r="Y1259" s="15">
        <v>-141568</v>
      </c>
      <c r="Z1259" s="15">
        <v>4407</v>
      </c>
      <c r="AA1259" s="15">
        <v>4.0709999999999997</v>
      </c>
      <c r="AB1259" s="15">
        <v>44.2</v>
      </c>
    </row>
    <row r="1260" spans="1:28" ht="15" customHeight="1" x14ac:dyDescent="0.3">
      <c r="A1260" s="15" t="s">
        <v>1388</v>
      </c>
      <c r="B1260" s="15" t="s">
        <v>109</v>
      </c>
      <c r="C1260" s="15" t="s">
        <v>152</v>
      </c>
      <c r="D1260" s="15" t="s">
        <v>111</v>
      </c>
      <c r="E1260" s="15" t="s">
        <v>120</v>
      </c>
      <c r="F1260" s="15">
        <v>9.83</v>
      </c>
      <c r="G1260" s="15">
        <v>164.4</v>
      </c>
      <c r="H1260" s="15">
        <v>30.4</v>
      </c>
      <c r="I1260" s="15">
        <v>45.2</v>
      </c>
      <c r="J1260" s="15">
        <v>8.4</v>
      </c>
      <c r="K1260" s="15">
        <v>5.23</v>
      </c>
      <c r="L1260" s="15"/>
      <c r="M1260" s="15">
        <v>120.9</v>
      </c>
      <c r="N1260" s="15">
        <v>37.6</v>
      </c>
      <c r="O1260" s="15">
        <v>153.6</v>
      </c>
      <c r="P1260" s="15" t="s">
        <v>116</v>
      </c>
      <c r="Q1260" s="15">
        <v>156.5</v>
      </c>
      <c r="R1260" s="15">
        <v>4.7699999999999996</v>
      </c>
      <c r="S1260" s="15">
        <v>0.95</v>
      </c>
      <c r="T1260" s="15">
        <v>0.3</v>
      </c>
      <c r="U1260" s="15">
        <v>2.95</v>
      </c>
      <c r="V1260" s="15">
        <v>69015</v>
      </c>
      <c r="W1260" s="15">
        <v>698026</v>
      </c>
      <c r="X1260" s="15">
        <v>203594</v>
      </c>
      <c r="Y1260" s="15">
        <v>-494432</v>
      </c>
      <c r="Z1260" s="15">
        <v>1953</v>
      </c>
      <c r="AA1260" s="15">
        <v>1.51</v>
      </c>
      <c r="AB1260" s="15">
        <v>35.1</v>
      </c>
    </row>
    <row r="1261" spans="1:28" ht="15" customHeight="1" x14ac:dyDescent="0.3">
      <c r="A1261" s="15" t="s">
        <v>1389</v>
      </c>
      <c r="B1261" s="15" t="s">
        <v>98</v>
      </c>
      <c r="C1261" s="15" t="s">
        <v>110</v>
      </c>
      <c r="D1261" s="15" t="s">
        <v>106</v>
      </c>
      <c r="E1261" s="15" t="s">
        <v>112</v>
      </c>
      <c r="F1261" s="15">
        <v>13.14</v>
      </c>
      <c r="G1261" s="15">
        <v>248.6</v>
      </c>
      <c r="H1261" s="15">
        <v>25.1</v>
      </c>
      <c r="I1261" s="15">
        <v>71.099999999999994</v>
      </c>
      <c r="J1261" s="15">
        <v>6.7</v>
      </c>
      <c r="K1261" s="15">
        <v>7.4</v>
      </c>
      <c r="L1261" s="15">
        <v>19.7</v>
      </c>
      <c r="M1261" s="15">
        <v>147.30000000000001</v>
      </c>
      <c r="N1261" s="15">
        <v>48</v>
      </c>
      <c r="O1261" s="15">
        <v>102.8</v>
      </c>
      <c r="P1261" s="15" t="s">
        <v>116</v>
      </c>
      <c r="Q1261" s="15">
        <v>241.8</v>
      </c>
      <c r="R1261" s="15">
        <v>7.44</v>
      </c>
      <c r="S1261" s="15">
        <v>0.85</v>
      </c>
      <c r="T1261" s="15">
        <v>1.89</v>
      </c>
      <c r="U1261" s="15">
        <v>24.83</v>
      </c>
      <c r="V1261" s="15">
        <v>21754</v>
      </c>
      <c r="W1261" s="15">
        <v>877962</v>
      </c>
      <c r="X1261" s="15">
        <v>540152</v>
      </c>
      <c r="Y1261" s="15">
        <v>-337810</v>
      </c>
      <c r="Z1261" s="15">
        <v>4324</v>
      </c>
      <c r="AA1261" s="15">
        <v>5.742</v>
      </c>
      <c r="AB1261" s="15">
        <v>27.5</v>
      </c>
    </row>
    <row r="1262" spans="1:28" ht="15" customHeight="1" x14ac:dyDescent="0.3">
      <c r="A1262" s="15" t="s">
        <v>1390</v>
      </c>
      <c r="B1262" s="15" t="s">
        <v>118</v>
      </c>
      <c r="C1262" s="15" t="s">
        <v>105</v>
      </c>
      <c r="D1262" s="15" t="s">
        <v>144</v>
      </c>
      <c r="E1262" s="15" t="s">
        <v>112</v>
      </c>
      <c r="F1262" s="15">
        <v>13.81</v>
      </c>
      <c r="G1262" s="15">
        <v>426.7</v>
      </c>
      <c r="H1262" s="15">
        <v>22.4</v>
      </c>
      <c r="I1262" s="15">
        <v>49.2</v>
      </c>
      <c r="J1262" s="15">
        <v>7.8</v>
      </c>
      <c r="K1262" s="15">
        <v>6.02</v>
      </c>
      <c r="L1262" s="15">
        <v>25.7</v>
      </c>
      <c r="M1262" s="15">
        <v>108.5</v>
      </c>
      <c r="N1262" s="15">
        <v>25.3</v>
      </c>
      <c r="O1262" s="15">
        <v>110.4</v>
      </c>
      <c r="P1262" s="15" t="s">
        <v>107</v>
      </c>
      <c r="Q1262" s="15">
        <v>229.1</v>
      </c>
      <c r="R1262" s="15">
        <v>4.2300000000000004</v>
      </c>
      <c r="S1262" s="15">
        <v>0.92</v>
      </c>
      <c r="T1262" s="15">
        <v>0.81</v>
      </c>
      <c r="U1262" s="15">
        <v>11.19</v>
      </c>
      <c r="V1262" s="15">
        <v>58313</v>
      </c>
      <c r="W1262" s="15">
        <v>1076274</v>
      </c>
      <c r="X1262" s="15">
        <v>652522</v>
      </c>
      <c r="Y1262" s="15">
        <v>-423752</v>
      </c>
      <c r="Z1262" s="15">
        <v>6354</v>
      </c>
      <c r="AA1262" s="15">
        <v>1.7609999999999999</v>
      </c>
      <c r="AB1262" s="15">
        <v>40.299999999999997</v>
      </c>
    </row>
    <row r="1263" spans="1:28" ht="15" customHeight="1" x14ac:dyDescent="0.3">
      <c r="A1263" s="15" t="s">
        <v>1391</v>
      </c>
      <c r="B1263" s="15" t="s">
        <v>126</v>
      </c>
      <c r="C1263" s="15" t="s">
        <v>119</v>
      </c>
      <c r="D1263" s="15" t="s">
        <v>111</v>
      </c>
      <c r="E1263" s="15" t="s">
        <v>112</v>
      </c>
      <c r="F1263" s="15">
        <v>10.78</v>
      </c>
      <c r="G1263" s="15">
        <v>330.1</v>
      </c>
      <c r="H1263" s="15">
        <v>24.1</v>
      </c>
      <c r="I1263" s="15">
        <v>51</v>
      </c>
      <c r="J1263" s="15">
        <v>7.9</v>
      </c>
      <c r="K1263" s="15">
        <v>6.84</v>
      </c>
      <c r="L1263" s="15">
        <v>19</v>
      </c>
      <c r="M1263" s="15">
        <v>173.4</v>
      </c>
      <c r="N1263" s="15">
        <v>48.3</v>
      </c>
      <c r="O1263" s="15">
        <v>99.9</v>
      </c>
      <c r="P1263" s="15" t="s">
        <v>116</v>
      </c>
      <c r="Q1263" s="15">
        <v>242.2</v>
      </c>
      <c r="R1263" s="15">
        <v>3.14</v>
      </c>
      <c r="S1263" s="15">
        <v>0.96</v>
      </c>
      <c r="T1263" s="15">
        <v>1.08</v>
      </c>
      <c r="U1263" s="15">
        <v>11.64</v>
      </c>
      <c r="V1263" s="15">
        <v>60414</v>
      </c>
      <c r="W1263" s="15">
        <v>732834</v>
      </c>
      <c r="X1263" s="15">
        <v>703219</v>
      </c>
      <c r="Y1263" s="15">
        <v>-29615</v>
      </c>
      <c r="Z1263" s="15">
        <v>2167</v>
      </c>
      <c r="AA1263" s="15">
        <v>5.3710000000000004</v>
      </c>
      <c r="AB1263" s="15">
        <v>52.1</v>
      </c>
    </row>
    <row r="1264" spans="1:28" ht="15" customHeight="1" x14ac:dyDescent="0.3">
      <c r="A1264" s="15" t="s">
        <v>1392</v>
      </c>
      <c r="B1264" s="15" t="s">
        <v>109</v>
      </c>
      <c r="C1264" s="15" t="s">
        <v>99</v>
      </c>
      <c r="D1264" s="15" t="s">
        <v>115</v>
      </c>
      <c r="E1264" s="15" t="s">
        <v>112</v>
      </c>
      <c r="F1264" s="15">
        <v>5.63</v>
      </c>
      <c r="G1264" s="15">
        <v>776.4</v>
      </c>
      <c r="H1264" s="15">
        <v>21</v>
      </c>
      <c r="I1264" s="15">
        <v>57.9</v>
      </c>
      <c r="J1264" s="15">
        <v>6.3</v>
      </c>
      <c r="K1264" s="15">
        <v>6.9</v>
      </c>
      <c r="L1264" s="15">
        <v>23.4</v>
      </c>
      <c r="M1264" s="15">
        <v>115.2</v>
      </c>
      <c r="N1264" s="15">
        <v>74.5</v>
      </c>
      <c r="O1264" s="15">
        <v>126.3</v>
      </c>
      <c r="P1264" s="15" t="s">
        <v>102</v>
      </c>
      <c r="Q1264" s="15">
        <v>119.6</v>
      </c>
      <c r="R1264" s="15">
        <v>4.46</v>
      </c>
      <c r="S1264" s="15">
        <v>0.99</v>
      </c>
      <c r="T1264" s="15">
        <v>4.12</v>
      </c>
      <c r="U1264" s="15">
        <v>23.2</v>
      </c>
      <c r="V1264" s="15">
        <v>21890</v>
      </c>
      <c r="W1264" s="15">
        <v>300377</v>
      </c>
      <c r="X1264" s="15">
        <v>507848</v>
      </c>
      <c r="Y1264" s="15">
        <v>207471</v>
      </c>
      <c r="Z1264" s="15">
        <v>7136</v>
      </c>
      <c r="AA1264" s="15">
        <v>3.2509999999999999</v>
      </c>
      <c r="AB1264" s="15">
        <v>39.200000000000003</v>
      </c>
    </row>
    <row r="1265" spans="1:28" ht="15" customHeight="1" x14ac:dyDescent="0.3">
      <c r="A1265" s="15" t="s">
        <v>1393</v>
      </c>
      <c r="B1265" s="15" t="s">
        <v>122</v>
      </c>
      <c r="C1265" s="15" t="s">
        <v>99</v>
      </c>
      <c r="D1265" s="15" t="s">
        <v>130</v>
      </c>
      <c r="E1265" s="15" t="s">
        <v>112</v>
      </c>
      <c r="F1265" s="15">
        <v>9.02</v>
      </c>
      <c r="G1265" s="15">
        <v>385.9</v>
      </c>
      <c r="H1265" s="15">
        <v>23.9</v>
      </c>
      <c r="I1265" s="15">
        <v>46.9</v>
      </c>
      <c r="J1265" s="15">
        <v>7.2</v>
      </c>
      <c r="K1265" s="15">
        <v>6.61</v>
      </c>
      <c r="L1265" s="15">
        <v>32</v>
      </c>
      <c r="M1265" s="15">
        <v>122.2</v>
      </c>
      <c r="N1265" s="15">
        <v>19</v>
      </c>
      <c r="O1265" s="15">
        <v>116.3</v>
      </c>
      <c r="P1265" s="15" t="s">
        <v>127</v>
      </c>
      <c r="Q1265" s="15">
        <v>191.9</v>
      </c>
      <c r="R1265" s="15">
        <v>6.37</v>
      </c>
      <c r="S1265" s="15">
        <v>0.95</v>
      </c>
      <c r="T1265" s="15">
        <v>1.8</v>
      </c>
      <c r="U1265" s="15">
        <v>16.239999999999998</v>
      </c>
      <c r="V1265" s="15">
        <v>64787</v>
      </c>
      <c r="W1265" s="15">
        <v>481722</v>
      </c>
      <c r="X1265" s="15">
        <v>1052141</v>
      </c>
      <c r="Y1265" s="15">
        <v>570419</v>
      </c>
      <c r="Z1265" s="15">
        <v>5066</v>
      </c>
      <c r="AA1265" s="15">
        <v>3.206</v>
      </c>
      <c r="AB1265" s="15">
        <v>34</v>
      </c>
    </row>
    <row r="1266" spans="1:28" ht="15" customHeight="1" x14ac:dyDescent="0.3">
      <c r="A1266" s="15" t="s">
        <v>1394</v>
      </c>
      <c r="B1266" s="15" t="s">
        <v>109</v>
      </c>
      <c r="C1266" s="15" t="s">
        <v>129</v>
      </c>
      <c r="D1266" s="15" t="s">
        <v>144</v>
      </c>
      <c r="E1266" s="15" t="s">
        <v>112</v>
      </c>
      <c r="F1266" s="15">
        <v>1.1200000000000001</v>
      </c>
      <c r="G1266" s="15">
        <v>625.4</v>
      </c>
      <c r="H1266" s="15">
        <v>23.2</v>
      </c>
      <c r="I1266" s="15">
        <v>65.900000000000006</v>
      </c>
      <c r="J1266" s="15">
        <v>8.1</v>
      </c>
      <c r="K1266" s="15">
        <v>7.33</v>
      </c>
      <c r="L1266" s="15">
        <v>22.3</v>
      </c>
      <c r="M1266" s="15">
        <v>138.19999999999999</v>
      </c>
      <c r="N1266" s="15">
        <v>32.1</v>
      </c>
      <c r="O1266" s="15">
        <v>84.3</v>
      </c>
      <c r="P1266" s="15" t="s">
        <v>102</v>
      </c>
      <c r="Q1266" s="15">
        <v>146.80000000000001</v>
      </c>
      <c r="R1266" s="15">
        <v>6.11</v>
      </c>
      <c r="S1266" s="15">
        <v>0.73</v>
      </c>
      <c r="T1266" s="15">
        <v>1.23</v>
      </c>
      <c r="U1266" s="15">
        <v>1.38</v>
      </c>
      <c r="V1266" s="15">
        <v>58005</v>
      </c>
      <c r="W1266" s="15">
        <v>77743</v>
      </c>
      <c r="X1266" s="15">
        <v>80047</v>
      </c>
      <c r="Y1266" s="15">
        <v>2304</v>
      </c>
      <c r="Z1266" s="15">
        <v>444</v>
      </c>
      <c r="AA1266" s="15">
        <v>3.1080000000000001</v>
      </c>
      <c r="AB1266" s="15">
        <v>40.799999999999997</v>
      </c>
    </row>
    <row r="1267" spans="1:28" ht="15" customHeight="1" x14ac:dyDescent="0.3">
      <c r="A1267" s="15" t="s">
        <v>1395</v>
      </c>
      <c r="B1267" s="15" t="s">
        <v>104</v>
      </c>
      <c r="C1267" s="15" t="s">
        <v>110</v>
      </c>
      <c r="D1267" s="15" t="s">
        <v>100</v>
      </c>
      <c r="E1267" s="15" t="s">
        <v>101</v>
      </c>
      <c r="F1267" s="15">
        <v>6.01</v>
      </c>
      <c r="G1267" s="15">
        <v>942.9</v>
      </c>
      <c r="H1267" s="15">
        <v>32.9</v>
      </c>
      <c r="I1267" s="15">
        <v>64</v>
      </c>
      <c r="J1267" s="15">
        <v>5.8</v>
      </c>
      <c r="K1267" s="15">
        <v>6.27</v>
      </c>
      <c r="L1267" s="15">
        <v>33.700000000000003</v>
      </c>
      <c r="M1267" s="15">
        <v>130.5</v>
      </c>
      <c r="N1267" s="15">
        <v>46.9</v>
      </c>
      <c r="O1267" s="15">
        <v>137.1</v>
      </c>
      <c r="P1267" s="15" t="s">
        <v>102</v>
      </c>
      <c r="Q1267" s="15">
        <v>211.1</v>
      </c>
      <c r="R1267" s="15">
        <v>7.18</v>
      </c>
      <c r="S1267" s="15">
        <v>0.65</v>
      </c>
      <c r="T1267" s="15">
        <v>2.4</v>
      </c>
      <c r="U1267" s="15">
        <v>14.42</v>
      </c>
      <c r="V1267" s="15">
        <v>21519</v>
      </c>
      <c r="W1267" s="15">
        <v>396260</v>
      </c>
      <c r="X1267" s="15">
        <v>310304</v>
      </c>
      <c r="Y1267" s="15">
        <v>-85956</v>
      </c>
      <c r="Z1267" s="15">
        <v>3006</v>
      </c>
      <c r="AA1267" s="15">
        <v>4.7969999999999997</v>
      </c>
      <c r="AB1267" s="15">
        <v>42</v>
      </c>
    </row>
    <row r="1268" spans="1:28" ht="15" customHeight="1" x14ac:dyDescent="0.3">
      <c r="A1268" s="15" t="s">
        <v>1396</v>
      </c>
      <c r="B1268" s="15" t="s">
        <v>122</v>
      </c>
      <c r="C1268" s="15" t="s">
        <v>129</v>
      </c>
      <c r="D1268" s="15" t="s">
        <v>115</v>
      </c>
      <c r="E1268" s="15" t="s">
        <v>112</v>
      </c>
      <c r="F1268" s="15">
        <v>3.94</v>
      </c>
      <c r="G1268" s="15">
        <v>480.8</v>
      </c>
      <c r="H1268" s="15">
        <v>23.6</v>
      </c>
      <c r="I1268" s="15">
        <v>61.7</v>
      </c>
      <c r="J1268" s="15">
        <v>7.5</v>
      </c>
      <c r="K1268" s="15">
        <v>7.02</v>
      </c>
      <c r="L1268" s="15">
        <v>29.7</v>
      </c>
      <c r="M1268" s="15">
        <v>82.2</v>
      </c>
      <c r="N1268" s="15">
        <v>40.799999999999997</v>
      </c>
      <c r="O1268" s="15">
        <v>176.2</v>
      </c>
      <c r="P1268" s="15" t="s">
        <v>127</v>
      </c>
      <c r="Q1268" s="15">
        <v>232.9</v>
      </c>
      <c r="R1268" s="15">
        <v>5.73</v>
      </c>
      <c r="S1268" s="15">
        <v>0.89</v>
      </c>
      <c r="T1268" s="15">
        <v>2.72</v>
      </c>
      <c r="U1268" s="15">
        <v>10.72</v>
      </c>
      <c r="V1268" s="15">
        <v>23251</v>
      </c>
      <c r="W1268" s="15">
        <v>244366</v>
      </c>
      <c r="X1268" s="15">
        <v>249251</v>
      </c>
      <c r="Y1268" s="15">
        <v>4885</v>
      </c>
      <c r="Z1268" s="15">
        <v>4945</v>
      </c>
      <c r="AA1268" s="15">
        <v>2.1680000000000001</v>
      </c>
      <c r="AB1268" s="15">
        <v>51.7</v>
      </c>
    </row>
    <row r="1269" spans="1:28" ht="15" customHeight="1" x14ac:dyDescent="0.3">
      <c r="A1269" s="15" t="s">
        <v>1397</v>
      </c>
      <c r="B1269" s="15" t="s">
        <v>109</v>
      </c>
      <c r="C1269" s="15" t="s">
        <v>134</v>
      </c>
      <c r="D1269" s="15" t="s">
        <v>177</v>
      </c>
      <c r="E1269" s="15" t="s">
        <v>101</v>
      </c>
      <c r="F1269" s="15">
        <v>4.2699999999999996</v>
      </c>
      <c r="G1269" s="15">
        <v>1016.7</v>
      </c>
      <c r="H1269" s="15">
        <v>32.6</v>
      </c>
      <c r="I1269" s="15">
        <v>62.6</v>
      </c>
      <c r="J1269" s="15">
        <v>5.5</v>
      </c>
      <c r="K1269" s="15">
        <v>6.9</v>
      </c>
      <c r="L1269" s="15">
        <v>41.2</v>
      </c>
      <c r="M1269" s="15">
        <v>115.2</v>
      </c>
      <c r="N1269" s="15">
        <v>48.3</v>
      </c>
      <c r="O1269" s="15">
        <v>93.8</v>
      </c>
      <c r="P1269" s="15" t="s">
        <v>102</v>
      </c>
      <c r="Q1269" s="15">
        <v>224.4</v>
      </c>
      <c r="R1269" s="15">
        <v>6.71</v>
      </c>
      <c r="S1269" s="15">
        <v>0.68</v>
      </c>
      <c r="T1269" s="15">
        <v>66.06</v>
      </c>
      <c r="U1269" s="15">
        <v>282.08</v>
      </c>
      <c r="V1269" s="15">
        <v>4059</v>
      </c>
      <c r="W1269" s="15">
        <v>279504</v>
      </c>
      <c r="X1269" s="15">
        <v>1144963</v>
      </c>
      <c r="Y1269" s="15">
        <v>865459</v>
      </c>
      <c r="Z1269" s="15">
        <v>5260</v>
      </c>
      <c r="AA1269" s="15">
        <v>53.627000000000002</v>
      </c>
      <c r="AB1269" s="15">
        <v>33.200000000000003</v>
      </c>
    </row>
    <row r="1270" spans="1:28" ht="15" customHeight="1" x14ac:dyDescent="0.3">
      <c r="A1270" s="15" t="s">
        <v>1398</v>
      </c>
      <c r="B1270" s="15" t="s">
        <v>122</v>
      </c>
      <c r="C1270" s="15" t="s">
        <v>110</v>
      </c>
      <c r="D1270" s="15" t="s">
        <v>100</v>
      </c>
      <c r="E1270" s="15" t="s">
        <v>101</v>
      </c>
      <c r="F1270" s="15">
        <v>3.02</v>
      </c>
      <c r="G1270" s="15">
        <v>1034.0999999999999</v>
      </c>
      <c r="H1270" s="15">
        <v>28.4</v>
      </c>
      <c r="I1270" s="15">
        <v>61.4</v>
      </c>
      <c r="J1270" s="15">
        <v>6.5</v>
      </c>
      <c r="K1270" s="15">
        <v>7.23</v>
      </c>
      <c r="L1270" s="15">
        <v>26.6</v>
      </c>
      <c r="M1270" s="15">
        <v>107.8</v>
      </c>
      <c r="N1270" s="15">
        <v>71.400000000000006</v>
      </c>
      <c r="O1270" s="15">
        <v>90.3</v>
      </c>
      <c r="P1270" s="15" t="s">
        <v>102</v>
      </c>
      <c r="Q1270" s="15">
        <v>124.4</v>
      </c>
      <c r="R1270" s="15">
        <v>4.32</v>
      </c>
      <c r="S1270" s="15">
        <v>0.76</v>
      </c>
      <c r="T1270" s="15">
        <v>2.2999999999999998</v>
      </c>
      <c r="U1270" s="15">
        <v>6.95</v>
      </c>
      <c r="V1270" s="15">
        <v>25171</v>
      </c>
      <c r="W1270" s="15">
        <v>188945</v>
      </c>
      <c r="X1270" s="15">
        <v>174938</v>
      </c>
      <c r="Y1270" s="15">
        <v>-14007</v>
      </c>
      <c r="Z1270" s="15">
        <v>1561</v>
      </c>
      <c r="AA1270" s="15">
        <v>4.452</v>
      </c>
      <c r="AB1270" s="15">
        <v>58.6</v>
      </c>
    </row>
    <row r="1271" spans="1:28" ht="15" customHeight="1" x14ac:dyDescent="0.3">
      <c r="A1271" s="15" t="s">
        <v>1399</v>
      </c>
      <c r="B1271" s="15" t="s">
        <v>146</v>
      </c>
      <c r="C1271" s="15" t="s">
        <v>134</v>
      </c>
      <c r="D1271" s="15" t="s">
        <v>106</v>
      </c>
      <c r="E1271" s="15" t="s">
        <v>101</v>
      </c>
      <c r="F1271" s="15">
        <v>11.85</v>
      </c>
      <c r="G1271" s="15">
        <v>930.4</v>
      </c>
      <c r="H1271" s="15">
        <v>27.4</v>
      </c>
      <c r="I1271" s="15">
        <v>78</v>
      </c>
      <c r="J1271" s="15">
        <v>7.7</v>
      </c>
      <c r="K1271" s="15">
        <v>7.04</v>
      </c>
      <c r="L1271" s="15">
        <v>36.6</v>
      </c>
      <c r="M1271" s="15">
        <v>66.5</v>
      </c>
      <c r="N1271" s="15">
        <v>72.2</v>
      </c>
      <c r="O1271" s="15">
        <v>99.5</v>
      </c>
      <c r="P1271" s="15" t="s">
        <v>116</v>
      </c>
      <c r="Q1271" s="15">
        <v>259.2</v>
      </c>
      <c r="R1271" s="15">
        <v>5.2</v>
      </c>
      <c r="S1271" s="15">
        <v>0.65</v>
      </c>
      <c r="T1271" s="15">
        <v>3.11</v>
      </c>
      <c r="U1271" s="15">
        <v>36.85</v>
      </c>
      <c r="V1271" s="15">
        <v>20453</v>
      </c>
      <c r="W1271" s="15">
        <v>801433</v>
      </c>
      <c r="X1271" s="15">
        <v>753693</v>
      </c>
      <c r="Y1271" s="15">
        <v>-47740</v>
      </c>
      <c r="Z1271" s="15">
        <v>3661</v>
      </c>
      <c r="AA1271" s="15">
        <v>10.066000000000001</v>
      </c>
      <c r="AB1271" s="15">
        <v>48.1</v>
      </c>
    </row>
    <row r="1272" spans="1:28" ht="15" customHeight="1" x14ac:dyDescent="0.3">
      <c r="A1272" s="15" t="s">
        <v>1400</v>
      </c>
      <c r="B1272" s="15" t="s">
        <v>137</v>
      </c>
      <c r="C1272" s="15" t="s">
        <v>114</v>
      </c>
      <c r="D1272" s="15" t="s">
        <v>115</v>
      </c>
      <c r="E1272" s="15" t="s">
        <v>112</v>
      </c>
      <c r="F1272" s="15">
        <v>9.07</v>
      </c>
      <c r="G1272" s="15">
        <v>201.9</v>
      </c>
      <c r="H1272" s="15">
        <v>30.2</v>
      </c>
      <c r="I1272" s="15">
        <v>57</v>
      </c>
      <c r="J1272" s="15">
        <v>7.9</v>
      </c>
      <c r="K1272" s="15">
        <v>6.6</v>
      </c>
      <c r="L1272" s="15"/>
      <c r="M1272" s="15">
        <v>121.5</v>
      </c>
      <c r="N1272" s="15">
        <v>30</v>
      </c>
      <c r="O1272" s="15">
        <v>104.7</v>
      </c>
      <c r="P1272" s="15" t="s">
        <v>107</v>
      </c>
      <c r="Q1272" s="15">
        <v>173</v>
      </c>
      <c r="R1272" s="15">
        <v>4.33</v>
      </c>
      <c r="S1272" s="15">
        <v>0.98</v>
      </c>
      <c r="T1272" s="15">
        <v>2.81</v>
      </c>
      <c r="U1272" s="15">
        <v>25.49</v>
      </c>
      <c r="V1272" s="15">
        <v>18550</v>
      </c>
      <c r="W1272" s="15">
        <v>693371</v>
      </c>
      <c r="X1272" s="15">
        <v>472840</v>
      </c>
      <c r="Y1272" s="15">
        <v>-220531</v>
      </c>
      <c r="Z1272" s="15">
        <v>15523</v>
      </c>
      <c r="AA1272" s="15">
        <v>1.6419999999999999</v>
      </c>
      <c r="AB1272" s="15">
        <v>50.7</v>
      </c>
    </row>
    <row r="1273" spans="1:28" ht="15" customHeight="1" x14ac:dyDescent="0.3">
      <c r="A1273" s="15" t="s">
        <v>1401</v>
      </c>
      <c r="B1273" s="15" t="s">
        <v>126</v>
      </c>
      <c r="C1273" s="15" t="s">
        <v>99</v>
      </c>
      <c r="D1273" s="15" t="s">
        <v>106</v>
      </c>
      <c r="E1273" s="15" t="s">
        <v>112</v>
      </c>
      <c r="F1273" s="15">
        <v>10.89</v>
      </c>
      <c r="G1273" s="15">
        <v>316.10000000000002</v>
      </c>
      <c r="H1273" s="15">
        <v>21.8</v>
      </c>
      <c r="I1273" s="15">
        <v>65.900000000000006</v>
      </c>
      <c r="J1273" s="15">
        <v>6.7</v>
      </c>
      <c r="K1273" s="15">
        <v>6.99</v>
      </c>
      <c r="L1273" s="15">
        <v>31.1</v>
      </c>
      <c r="M1273" s="15">
        <v>170.1</v>
      </c>
      <c r="N1273" s="15">
        <v>83.6</v>
      </c>
      <c r="O1273" s="15">
        <v>121.8</v>
      </c>
      <c r="P1273" s="15" t="s">
        <v>116</v>
      </c>
      <c r="Q1273" s="15">
        <v>169.8</v>
      </c>
      <c r="R1273" s="15">
        <v>8.82</v>
      </c>
      <c r="S1273" s="15">
        <v>0.88</v>
      </c>
      <c r="T1273" s="15">
        <v>3.07</v>
      </c>
      <c r="U1273" s="15">
        <v>33.43</v>
      </c>
      <c r="V1273" s="15">
        <v>22556</v>
      </c>
      <c r="W1273" s="15">
        <v>796672</v>
      </c>
      <c r="X1273" s="15">
        <v>754047</v>
      </c>
      <c r="Y1273" s="15">
        <v>-42625</v>
      </c>
      <c r="Z1273" s="15">
        <v>3424</v>
      </c>
      <c r="AA1273" s="15">
        <v>9.7629999999999999</v>
      </c>
      <c r="AB1273" s="15">
        <v>34.4</v>
      </c>
    </row>
    <row r="1274" spans="1:28" ht="15" customHeight="1" x14ac:dyDescent="0.3">
      <c r="A1274" s="15" t="s">
        <v>1402</v>
      </c>
      <c r="B1274" s="15" t="s">
        <v>98</v>
      </c>
      <c r="C1274" s="15" t="s">
        <v>105</v>
      </c>
      <c r="D1274" s="15" t="s">
        <v>144</v>
      </c>
      <c r="E1274" s="15" t="s">
        <v>101</v>
      </c>
      <c r="F1274" s="15">
        <v>3.88</v>
      </c>
      <c r="G1274" s="15">
        <v>1141.7</v>
      </c>
      <c r="H1274" s="15">
        <v>27.2</v>
      </c>
      <c r="I1274" s="15">
        <v>77.5</v>
      </c>
      <c r="J1274" s="15">
        <v>7</v>
      </c>
      <c r="K1274" s="15">
        <v>7.74</v>
      </c>
      <c r="L1274" s="15">
        <v>28.6</v>
      </c>
      <c r="M1274" s="15">
        <v>156.30000000000001</v>
      </c>
      <c r="N1274" s="15">
        <v>34.200000000000003</v>
      </c>
      <c r="O1274" s="15">
        <v>123.6</v>
      </c>
      <c r="P1274" s="15" t="s">
        <v>102</v>
      </c>
      <c r="Q1274" s="15">
        <v>214.5</v>
      </c>
      <c r="R1274" s="15">
        <v>4.95</v>
      </c>
      <c r="S1274" s="15">
        <v>1</v>
      </c>
      <c r="T1274" s="15">
        <v>0.55000000000000004</v>
      </c>
      <c r="U1274" s="15">
        <v>2.13</v>
      </c>
      <c r="V1274" s="15">
        <v>53927</v>
      </c>
      <c r="W1274" s="15">
        <v>278904</v>
      </c>
      <c r="X1274" s="15">
        <v>114865</v>
      </c>
      <c r="Y1274" s="15">
        <v>-164039</v>
      </c>
      <c r="Z1274" s="15">
        <v>1697</v>
      </c>
      <c r="AA1274" s="15">
        <v>1.2549999999999999</v>
      </c>
      <c r="AB1274" s="15">
        <v>60.5</v>
      </c>
    </row>
    <row r="1275" spans="1:28" ht="15" customHeight="1" x14ac:dyDescent="0.3">
      <c r="A1275" s="15" t="s">
        <v>1403</v>
      </c>
      <c r="B1275" s="15" t="s">
        <v>137</v>
      </c>
      <c r="C1275" s="15" t="s">
        <v>123</v>
      </c>
      <c r="D1275" s="15" t="s">
        <v>144</v>
      </c>
      <c r="E1275" s="15" t="s">
        <v>101</v>
      </c>
      <c r="F1275" s="15">
        <v>2.57</v>
      </c>
      <c r="G1275" s="15">
        <v>882.1</v>
      </c>
      <c r="H1275" s="15">
        <v>28.9</v>
      </c>
      <c r="I1275" s="15">
        <v>76.7</v>
      </c>
      <c r="J1275" s="15">
        <v>6.4</v>
      </c>
      <c r="K1275" s="15">
        <v>6.46</v>
      </c>
      <c r="L1275" s="15">
        <v>32.1</v>
      </c>
      <c r="M1275" s="15">
        <v>119</v>
      </c>
      <c r="N1275" s="15">
        <v>74.599999999999994</v>
      </c>
      <c r="O1275" s="15">
        <v>110.7</v>
      </c>
      <c r="P1275" s="15" t="s">
        <v>107</v>
      </c>
      <c r="Q1275" s="15">
        <v>174.2</v>
      </c>
      <c r="R1275" s="15">
        <v>4.83</v>
      </c>
      <c r="S1275" s="15">
        <v>0.75</v>
      </c>
      <c r="T1275" s="15">
        <v>2.0299999999999998</v>
      </c>
      <c r="U1275" s="15">
        <v>5.22</v>
      </c>
      <c r="V1275" s="15">
        <v>52904</v>
      </c>
      <c r="W1275" s="15">
        <v>152982</v>
      </c>
      <c r="X1275" s="15">
        <v>276159</v>
      </c>
      <c r="Y1275" s="15">
        <v>123177</v>
      </c>
      <c r="Z1275" s="15">
        <v>1605</v>
      </c>
      <c r="AA1275" s="15">
        <v>3.2519999999999998</v>
      </c>
      <c r="AB1275" s="15">
        <v>52.1</v>
      </c>
    </row>
    <row r="1276" spans="1:28" ht="15" customHeight="1" x14ac:dyDescent="0.3">
      <c r="A1276" s="15" t="s">
        <v>1404</v>
      </c>
      <c r="B1276" s="15" t="s">
        <v>137</v>
      </c>
      <c r="C1276" s="15" t="s">
        <v>99</v>
      </c>
      <c r="D1276" s="15" t="s">
        <v>132</v>
      </c>
      <c r="E1276" s="15" t="s">
        <v>101</v>
      </c>
      <c r="F1276" s="15">
        <v>11.47</v>
      </c>
      <c r="G1276" s="15">
        <v>769.6</v>
      </c>
      <c r="H1276" s="15">
        <v>27.6</v>
      </c>
      <c r="I1276" s="15">
        <v>65.900000000000006</v>
      </c>
      <c r="J1276" s="15">
        <v>7</v>
      </c>
      <c r="K1276" s="15">
        <v>6.1</v>
      </c>
      <c r="L1276" s="15">
        <v>35</v>
      </c>
      <c r="M1276" s="15">
        <v>165</v>
      </c>
      <c r="N1276" s="15">
        <v>41.6</v>
      </c>
      <c r="O1276" s="15">
        <v>142</v>
      </c>
      <c r="P1276" s="15" t="s">
        <v>116</v>
      </c>
      <c r="Q1276" s="15">
        <v>126.6</v>
      </c>
      <c r="R1276" s="15">
        <v>3.69</v>
      </c>
      <c r="S1276" s="15">
        <v>0.81</v>
      </c>
      <c r="T1276" s="15">
        <v>1.66</v>
      </c>
      <c r="U1276" s="15">
        <v>19.04</v>
      </c>
      <c r="V1276" s="15">
        <v>108309</v>
      </c>
      <c r="W1276" s="15">
        <v>717297</v>
      </c>
      <c r="X1276" s="15">
        <v>2062203</v>
      </c>
      <c r="Y1276" s="15">
        <v>1344906</v>
      </c>
      <c r="Z1276" s="15">
        <v>4003</v>
      </c>
      <c r="AA1276" s="15">
        <v>4.7560000000000002</v>
      </c>
      <c r="AB1276" s="15">
        <v>56.6</v>
      </c>
    </row>
    <row r="1277" spans="1:28" ht="15" customHeight="1" x14ac:dyDescent="0.3">
      <c r="A1277" s="15" t="s">
        <v>1405</v>
      </c>
      <c r="B1277" s="15" t="s">
        <v>98</v>
      </c>
      <c r="C1277" s="15" t="s">
        <v>123</v>
      </c>
      <c r="D1277" s="15" t="s">
        <v>106</v>
      </c>
      <c r="E1277" s="15" t="s">
        <v>112</v>
      </c>
      <c r="F1277" s="15">
        <v>13.67</v>
      </c>
      <c r="G1277" s="15">
        <v>297</v>
      </c>
      <c r="H1277" s="15">
        <v>26.8</v>
      </c>
      <c r="I1277" s="15">
        <v>75.8</v>
      </c>
      <c r="J1277" s="15">
        <v>6.6</v>
      </c>
      <c r="K1277" s="15">
        <v>7</v>
      </c>
      <c r="L1277" s="15">
        <v>9.3000000000000007</v>
      </c>
      <c r="M1277" s="15">
        <v>145.4</v>
      </c>
      <c r="N1277" s="15">
        <v>54.1</v>
      </c>
      <c r="O1277" s="15">
        <v>104.1</v>
      </c>
      <c r="P1277" s="15" t="s">
        <v>107</v>
      </c>
      <c r="Q1277" s="15">
        <v>227</v>
      </c>
      <c r="R1277" s="15">
        <v>4.0999999999999996</v>
      </c>
      <c r="S1277" s="15">
        <v>0.98</v>
      </c>
      <c r="T1277" s="15">
        <v>3.74</v>
      </c>
      <c r="U1277" s="15">
        <v>51.13</v>
      </c>
      <c r="V1277" s="15">
        <v>20218</v>
      </c>
      <c r="W1277" s="15">
        <v>872194</v>
      </c>
      <c r="X1277" s="15">
        <v>1033746</v>
      </c>
      <c r="Y1277" s="15">
        <v>161552</v>
      </c>
      <c r="Z1277" s="15">
        <v>10927</v>
      </c>
      <c r="AA1277" s="15">
        <v>4.6790000000000003</v>
      </c>
      <c r="AB1277" s="15">
        <v>45.2</v>
      </c>
    </row>
    <row r="1278" spans="1:28" ht="15" customHeight="1" x14ac:dyDescent="0.3">
      <c r="A1278" s="15" t="s">
        <v>1406</v>
      </c>
      <c r="B1278" s="15" t="s">
        <v>98</v>
      </c>
      <c r="C1278" s="15" t="s">
        <v>129</v>
      </c>
      <c r="D1278" s="15" t="s">
        <v>130</v>
      </c>
      <c r="E1278" s="15" t="s">
        <v>101</v>
      </c>
      <c r="F1278" s="15">
        <v>5.71</v>
      </c>
      <c r="G1278" s="15">
        <v>843.4</v>
      </c>
      <c r="H1278" s="15">
        <v>30.2</v>
      </c>
      <c r="I1278" s="15">
        <v>81.2</v>
      </c>
      <c r="J1278" s="15">
        <v>8.6999999999999993</v>
      </c>
      <c r="K1278" s="15">
        <v>6.6</v>
      </c>
      <c r="L1278" s="15">
        <v>31.2</v>
      </c>
      <c r="M1278" s="15">
        <v>136</v>
      </c>
      <c r="N1278" s="15">
        <v>95.4</v>
      </c>
      <c r="O1278" s="15">
        <v>138.9</v>
      </c>
      <c r="P1278" s="15" t="s">
        <v>102</v>
      </c>
      <c r="Q1278" s="15">
        <v>162.1</v>
      </c>
      <c r="R1278" s="15">
        <v>3.82</v>
      </c>
      <c r="S1278" s="15">
        <v>0.93</v>
      </c>
      <c r="T1278" s="15">
        <v>2.2999999999999998</v>
      </c>
      <c r="U1278" s="15">
        <v>13.13</v>
      </c>
      <c r="V1278" s="15">
        <v>68002</v>
      </c>
      <c r="W1278" s="15">
        <v>373772</v>
      </c>
      <c r="X1278" s="15">
        <v>892866</v>
      </c>
      <c r="Y1278" s="15">
        <v>519094</v>
      </c>
      <c r="Z1278" s="15">
        <v>4295</v>
      </c>
      <c r="AA1278" s="15">
        <v>3.0569999999999999</v>
      </c>
      <c r="AB1278" s="15">
        <v>63.2</v>
      </c>
    </row>
    <row r="1279" spans="1:28" ht="15" customHeight="1" x14ac:dyDescent="0.3">
      <c r="A1279" s="15" t="s">
        <v>1407</v>
      </c>
      <c r="B1279" s="15" t="s">
        <v>109</v>
      </c>
      <c r="C1279" s="15" t="s">
        <v>152</v>
      </c>
      <c r="D1279" s="15" t="s">
        <v>106</v>
      </c>
      <c r="E1279" s="15" t="s">
        <v>112</v>
      </c>
      <c r="F1279" s="15">
        <v>13.24</v>
      </c>
      <c r="G1279" s="15">
        <v>618.1</v>
      </c>
      <c r="H1279" s="15">
        <v>26.5</v>
      </c>
      <c r="I1279" s="15">
        <v>56</v>
      </c>
      <c r="J1279" s="15">
        <v>8.9</v>
      </c>
      <c r="K1279" s="15">
        <v>6.52</v>
      </c>
      <c r="L1279" s="15">
        <v>24.7</v>
      </c>
      <c r="M1279" s="15">
        <v>88.4</v>
      </c>
      <c r="N1279" s="15">
        <v>97.7</v>
      </c>
      <c r="O1279" s="15">
        <v>75.7</v>
      </c>
      <c r="P1279" s="15" t="s">
        <v>107</v>
      </c>
      <c r="Q1279" s="15">
        <v>112.7</v>
      </c>
      <c r="R1279" s="15">
        <v>6.31</v>
      </c>
      <c r="S1279" s="15">
        <v>0.89</v>
      </c>
      <c r="T1279" s="15">
        <v>5.44</v>
      </c>
      <c r="U1279" s="15">
        <v>72.03</v>
      </c>
      <c r="V1279" s="15">
        <v>19773</v>
      </c>
      <c r="W1279" s="15">
        <v>817782</v>
      </c>
      <c r="X1279" s="15">
        <v>1424249</v>
      </c>
      <c r="Y1279" s="15">
        <v>606467</v>
      </c>
      <c r="Z1279" s="15">
        <v>10116</v>
      </c>
      <c r="AA1279" s="15">
        <v>7.12</v>
      </c>
      <c r="AB1279" s="15">
        <v>43.2</v>
      </c>
    </row>
    <row r="1280" spans="1:28" ht="15" customHeight="1" x14ac:dyDescent="0.3">
      <c r="A1280" s="15" t="s">
        <v>1408</v>
      </c>
      <c r="B1280" s="15" t="s">
        <v>98</v>
      </c>
      <c r="C1280" s="15" t="s">
        <v>134</v>
      </c>
      <c r="D1280" s="15" t="s">
        <v>100</v>
      </c>
      <c r="E1280" s="15" t="s">
        <v>101</v>
      </c>
      <c r="F1280" s="15">
        <v>11.09</v>
      </c>
      <c r="G1280" s="15">
        <v>755.2</v>
      </c>
      <c r="H1280" s="15">
        <v>35.299999999999997</v>
      </c>
      <c r="I1280" s="15">
        <v>81.8</v>
      </c>
      <c r="J1280" s="15">
        <v>7.9</v>
      </c>
      <c r="K1280" s="15">
        <v>7.33</v>
      </c>
      <c r="L1280" s="15">
        <v>31.2</v>
      </c>
      <c r="M1280" s="15">
        <v>142.80000000000001</v>
      </c>
      <c r="N1280" s="15">
        <v>33.9</v>
      </c>
      <c r="O1280" s="15">
        <v>148.4</v>
      </c>
      <c r="P1280" s="15" t="s">
        <v>107</v>
      </c>
      <c r="Q1280" s="15">
        <v>196.2</v>
      </c>
      <c r="R1280" s="15">
        <v>4.08</v>
      </c>
      <c r="S1280" s="15">
        <v>0.72</v>
      </c>
      <c r="T1280" s="15">
        <v>1.77</v>
      </c>
      <c r="U1280" s="15">
        <v>19.63</v>
      </c>
      <c r="V1280" s="15">
        <v>22021</v>
      </c>
      <c r="W1280" s="15">
        <v>685980</v>
      </c>
      <c r="X1280" s="15">
        <v>432272</v>
      </c>
      <c r="Y1280" s="15">
        <v>-253708</v>
      </c>
      <c r="Z1280" s="15">
        <v>8347</v>
      </c>
      <c r="AA1280" s="15">
        <v>2.3519999999999999</v>
      </c>
      <c r="AB1280" s="15">
        <v>62.2</v>
      </c>
    </row>
    <row r="1281" spans="1:28" ht="15" customHeight="1" x14ac:dyDescent="0.3">
      <c r="A1281" s="15" t="s">
        <v>1409</v>
      </c>
      <c r="B1281" s="15" t="s">
        <v>109</v>
      </c>
      <c r="C1281" s="15" t="s">
        <v>110</v>
      </c>
      <c r="D1281" s="15" t="s">
        <v>115</v>
      </c>
      <c r="E1281" s="15" t="s">
        <v>112</v>
      </c>
      <c r="F1281" s="15">
        <v>10.49</v>
      </c>
      <c r="G1281" s="15">
        <v>463.8</v>
      </c>
      <c r="H1281" s="15">
        <v>25.1</v>
      </c>
      <c r="I1281" s="15">
        <v>54.9</v>
      </c>
      <c r="J1281" s="15">
        <v>7.5</v>
      </c>
      <c r="K1281" s="15">
        <v>6.74</v>
      </c>
      <c r="L1281" s="15">
        <v>24.8</v>
      </c>
      <c r="M1281" s="15">
        <v>90.9</v>
      </c>
      <c r="N1281" s="15">
        <v>63.5</v>
      </c>
      <c r="O1281" s="15">
        <v>59.1</v>
      </c>
      <c r="P1281" s="15" t="s">
        <v>116</v>
      </c>
      <c r="Q1281" s="15">
        <v>202.8</v>
      </c>
      <c r="R1281" s="15">
        <v>5.51</v>
      </c>
      <c r="S1281" s="15">
        <v>0.97</v>
      </c>
      <c r="T1281" s="15">
        <v>3.03</v>
      </c>
      <c r="U1281" s="15">
        <v>31.78</v>
      </c>
      <c r="V1281" s="15">
        <v>22063</v>
      </c>
      <c r="W1281" s="15">
        <v>670869</v>
      </c>
      <c r="X1281" s="15">
        <v>701162</v>
      </c>
      <c r="Y1281" s="15">
        <v>30293</v>
      </c>
      <c r="Z1281" s="15">
        <v>7868</v>
      </c>
      <c r="AA1281" s="15">
        <v>4.0389999999999997</v>
      </c>
      <c r="AB1281" s="15">
        <v>31.1</v>
      </c>
    </row>
    <row r="1282" spans="1:28" ht="15" customHeight="1" x14ac:dyDescent="0.3">
      <c r="A1282" s="15" t="s">
        <v>1410</v>
      </c>
      <c r="B1282" s="15" t="s">
        <v>104</v>
      </c>
      <c r="C1282" s="15" t="s">
        <v>170</v>
      </c>
      <c r="D1282" s="15" t="s">
        <v>106</v>
      </c>
      <c r="E1282" s="15" t="s">
        <v>101</v>
      </c>
      <c r="F1282" s="15">
        <v>4.9000000000000004</v>
      </c>
      <c r="G1282" s="15">
        <v>709</v>
      </c>
      <c r="H1282" s="15">
        <v>28</v>
      </c>
      <c r="I1282" s="15">
        <v>74.400000000000006</v>
      </c>
      <c r="J1282" s="15">
        <v>6.6</v>
      </c>
      <c r="K1282" s="15">
        <v>5.83</v>
      </c>
      <c r="L1282" s="15">
        <v>27.6</v>
      </c>
      <c r="M1282" s="15">
        <v>72.8</v>
      </c>
      <c r="N1282" s="15">
        <v>75.099999999999994</v>
      </c>
      <c r="O1282" s="15">
        <v>71.5</v>
      </c>
      <c r="P1282" s="15" t="s">
        <v>102</v>
      </c>
      <c r="Q1282" s="15">
        <v>306.2</v>
      </c>
      <c r="R1282" s="15">
        <v>3.67</v>
      </c>
      <c r="S1282" s="15">
        <v>0.88</v>
      </c>
      <c r="T1282" s="15">
        <v>2.2200000000000002</v>
      </c>
      <c r="U1282" s="15">
        <v>10.88</v>
      </c>
      <c r="V1282" s="15">
        <v>15000</v>
      </c>
      <c r="W1282" s="15">
        <v>324134</v>
      </c>
      <c r="X1282" s="15">
        <v>163200</v>
      </c>
      <c r="Y1282" s="15">
        <v>-160934</v>
      </c>
      <c r="Z1282" s="15">
        <v>2436</v>
      </c>
      <c r="AA1282" s="15">
        <v>4.4660000000000002</v>
      </c>
      <c r="AB1282" s="15">
        <v>52.2</v>
      </c>
    </row>
    <row r="1283" spans="1:28" ht="15" customHeight="1" x14ac:dyDescent="0.3">
      <c r="A1283" s="15" t="s">
        <v>1411</v>
      </c>
      <c r="B1283" s="15" t="s">
        <v>98</v>
      </c>
      <c r="C1283" s="15" t="s">
        <v>105</v>
      </c>
      <c r="D1283" s="15" t="s">
        <v>177</v>
      </c>
      <c r="E1283" s="15" t="s">
        <v>120</v>
      </c>
      <c r="F1283" s="15">
        <v>6.92</v>
      </c>
      <c r="G1283" s="15">
        <v>302.10000000000002</v>
      </c>
      <c r="H1283" s="15">
        <v>27.1</v>
      </c>
      <c r="I1283" s="15">
        <v>37.799999999999997</v>
      </c>
      <c r="J1283" s="15">
        <v>9.1</v>
      </c>
      <c r="K1283" s="15">
        <v>7.29</v>
      </c>
      <c r="L1283" s="15">
        <v>12.3</v>
      </c>
      <c r="M1283" s="15">
        <v>99.3</v>
      </c>
      <c r="N1283" s="15">
        <v>72.3</v>
      </c>
      <c r="O1283" s="15">
        <v>92.6</v>
      </c>
      <c r="P1283" s="15" t="s">
        <v>107</v>
      </c>
      <c r="Q1283" s="15">
        <v>219.2</v>
      </c>
      <c r="R1283" s="15">
        <v>3.79</v>
      </c>
      <c r="S1283" s="15">
        <v>0.87</v>
      </c>
      <c r="T1283" s="15">
        <v>35.44</v>
      </c>
      <c r="U1283" s="15">
        <v>245.24</v>
      </c>
      <c r="V1283" s="15">
        <v>3433</v>
      </c>
      <c r="W1283" s="15">
        <v>610847</v>
      </c>
      <c r="X1283" s="15">
        <v>841909</v>
      </c>
      <c r="Y1283" s="15">
        <v>231062</v>
      </c>
      <c r="Z1283" s="15">
        <v>16288</v>
      </c>
      <c r="AA1283" s="15">
        <v>15.055999999999999</v>
      </c>
      <c r="AB1283" s="15">
        <v>29</v>
      </c>
    </row>
    <row r="1284" spans="1:28" ht="15" customHeight="1" x14ac:dyDescent="0.3">
      <c r="A1284" s="15" t="s">
        <v>1412</v>
      </c>
      <c r="B1284" s="15" t="s">
        <v>126</v>
      </c>
      <c r="C1284" s="15" t="s">
        <v>134</v>
      </c>
      <c r="D1284" s="15" t="s">
        <v>111</v>
      </c>
      <c r="E1284" s="15" t="s">
        <v>101</v>
      </c>
      <c r="F1284" s="15">
        <v>2.2999999999999998</v>
      </c>
      <c r="G1284" s="15">
        <v>850</v>
      </c>
      <c r="H1284" s="15">
        <v>29.5</v>
      </c>
      <c r="I1284" s="15">
        <v>66.099999999999994</v>
      </c>
      <c r="J1284" s="15">
        <v>8</v>
      </c>
      <c r="K1284" s="15">
        <v>7.2</v>
      </c>
      <c r="L1284" s="15">
        <v>24.7</v>
      </c>
      <c r="M1284" s="15">
        <v>98.4</v>
      </c>
      <c r="N1284" s="15">
        <v>46.2</v>
      </c>
      <c r="O1284" s="15">
        <v>94.2</v>
      </c>
      <c r="P1284" s="15" t="s">
        <v>127</v>
      </c>
      <c r="Q1284" s="15">
        <v>135.9</v>
      </c>
      <c r="R1284" s="15">
        <v>4.9400000000000004</v>
      </c>
      <c r="S1284" s="15">
        <v>0.76</v>
      </c>
      <c r="T1284" s="15">
        <v>1.0900000000000001</v>
      </c>
      <c r="U1284" s="15">
        <v>2.5099999999999998</v>
      </c>
      <c r="V1284" s="15">
        <v>65910</v>
      </c>
      <c r="W1284" s="15">
        <v>162262</v>
      </c>
      <c r="X1284" s="15">
        <v>165434</v>
      </c>
      <c r="Y1284" s="15">
        <v>3172</v>
      </c>
      <c r="Z1284" s="15">
        <v>760</v>
      </c>
      <c r="AA1284" s="15">
        <v>3.3029999999999999</v>
      </c>
      <c r="AB1284" s="15">
        <v>58.4</v>
      </c>
    </row>
    <row r="1285" spans="1:28" ht="15" customHeight="1" x14ac:dyDescent="0.3">
      <c r="A1285" s="15" t="s">
        <v>1413</v>
      </c>
      <c r="B1285" s="15" t="s">
        <v>98</v>
      </c>
      <c r="C1285" s="15" t="s">
        <v>114</v>
      </c>
      <c r="D1285" s="15" t="s">
        <v>130</v>
      </c>
      <c r="E1285" s="15" t="s">
        <v>112</v>
      </c>
      <c r="F1285" s="15">
        <v>7.82</v>
      </c>
      <c r="G1285" s="15">
        <v>571.6</v>
      </c>
      <c r="H1285" s="15">
        <v>22.6</v>
      </c>
      <c r="I1285" s="15">
        <v>55.7</v>
      </c>
      <c r="J1285" s="15">
        <v>8.1999999999999993</v>
      </c>
      <c r="K1285" s="15">
        <v>7.42</v>
      </c>
      <c r="L1285" s="15">
        <v>26.1</v>
      </c>
      <c r="M1285" s="15">
        <v>156.80000000000001</v>
      </c>
      <c r="N1285" s="15">
        <v>51.7</v>
      </c>
      <c r="O1285" s="15">
        <v>108.3</v>
      </c>
      <c r="P1285" s="15" t="s">
        <v>127</v>
      </c>
      <c r="Q1285" s="15">
        <v>204.5</v>
      </c>
      <c r="R1285" s="15">
        <v>1.07</v>
      </c>
      <c r="S1285" s="15">
        <v>0.83</v>
      </c>
      <c r="T1285" s="15">
        <v>0.86</v>
      </c>
      <c r="U1285" s="15">
        <v>6.73</v>
      </c>
      <c r="V1285" s="15">
        <v>57187</v>
      </c>
      <c r="W1285" s="15">
        <v>496287</v>
      </c>
      <c r="X1285" s="15">
        <v>384869</v>
      </c>
      <c r="Y1285" s="15">
        <v>-111418</v>
      </c>
      <c r="Z1285" s="15">
        <v>5404</v>
      </c>
      <c r="AA1285" s="15">
        <v>1.2450000000000001</v>
      </c>
      <c r="AB1285" s="15">
        <v>54.1</v>
      </c>
    </row>
    <row r="1286" spans="1:28" ht="15" customHeight="1" x14ac:dyDescent="0.3">
      <c r="A1286" s="15" t="s">
        <v>1414</v>
      </c>
      <c r="B1286" s="15" t="s">
        <v>109</v>
      </c>
      <c r="C1286" s="15" t="s">
        <v>119</v>
      </c>
      <c r="D1286" s="15" t="s">
        <v>106</v>
      </c>
      <c r="E1286" s="15" t="s">
        <v>101</v>
      </c>
      <c r="F1286" s="15">
        <v>2.5099999999999998</v>
      </c>
      <c r="G1286" s="15">
        <v>646.1</v>
      </c>
      <c r="H1286" s="15">
        <v>29.6</v>
      </c>
      <c r="I1286" s="15">
        <v>70.599999999999994</v>
      </c>
      <c r="J1286" s="15">
        <v>6.2</v>
      </c>
      <c r="K1286" s="15">
        <v>6.4</v>
      </c>
      <c r="L1286" s="15">
        <v>27.1</v>
      </c>
      <c r="M1286" s="15">
        <v>135</v>
      </c>
      <c r="N1286" s="15">
        <v>61.5</v>
      </c>
      <c r="O1286" s="15">
        <v>154.19999999999999</v>
      </c>
      <c r="P1286" s="15" t="s">
        <v>102</v>
      </c>
      <c r="Q1286" s="15">
        <v>171</v>
      </c>
      <c r="R1286" s="15">
        <v>3.22</v>
      </c>
      <c r="S1286" s="15">
        <v>0.83</v>
      </c>
      <c r="T1286" s="15">
        <v>4.79</v>
      </c>
      <c r="U1286" s="15">
        <v>12.02</v>
      </c>
      <c r="V1286" s="15">
        <v>19551</v>
      </c>
      <c r="W1286" s="15">
        <v>176180</v>
      </c>
      <c r="X1286" s="15">
        <v>235003</v>
      </c>
      <c r="Y1286" s="15">
        <v>58823</v>
      </c>
      <c r="Z1286" s="15">
        <v>1169</v>
      </c>
      <c r="AA1286" s="15">
        <v>10.282</v>
      </c>
      <c r="AB1286" s="15">
        <v>42.2</v>
      </c>
    </row>
    <row r="1287" spans="1:28" ht="15" customHeight="1" x14ac:dyDescent="0.3">
      <c r="A1287" s="15" t="s">
        <v>1415</v>
      </c>
      <c r="B1287" s="15" t="s">
        <v>104</v>
      </c>
      <c r="C1287" s="15" t="s">
        <v>123</v>
      </c>
      <c r="D1287" s="15" t="s">
        <v>130</v>
      </c>
      <c r="E1287" s="15" t="s">
        <v>112</v>
      </c>
      <c r="F1287" s="15">
        <v>4.3099999999999996</v>
      </c>
      <c r="G1287" s="15">
        <v>440.3</v>
      </c>
      <c r="H1287" s="15">
        <v>17.600000000000001</v>
      </c>
      <c r="I1287" s="15">
        <v>66.5</v>
      </c>
      <c r="J1287" s="15">
        <v>6.8</v>
      </c>
      <c r="K1287" s="15">
        <v>6.95</v>
      </c>
      <c r="L1287" s="15">
        <v>29.4</v>
      </c>
      <c r="M1287" s="15">
        <v>81.599999999999994</v>
      </c>
      <c r="N1287" s="15">
        <v>19.7</v>
      </c>
      <c r="O1287" s="15">
        <v>95.2</v>
      </c>
      <c r="P1287" s="15" t="s">
        <v>102</v>
      </c>
      <c r="Q1287" s="15">
        <v>164.8</v>
      </c>
      <c r="R1287" s="15">
        <v>6.4</v>
      </c>
      <c r="S1287" s="15">
        <v>0.99</v>
      </c>
      <c r="T1287" s="15">
        <v>1.19</v>
      </c>
      <c r="U1287" s="15">
        <v>5.13</v>
      </c>
      <c r="V1287" s="15">
        <v>69314</v>
      </c>
      <c r="W1287" s="15">
        <v>249006</v>
      </c>
      <c r="X1287" s="15">
        <v>355581</v>
      </c>
      <c r="Y1287" s="15">
        <v>106575</v>
      </c>
      <c r="Z1287" s="15">
        <v>3246</v>
      </c>
      <c r="AA1287" s="15">
        <v>1.58</v>
      </c>
      <c r="AB1287" s="15">
        <v>35.4</v>
      </c>
    </row>
    <row r="1288" spans="1:28" ht="15" customHeight="1" x14ac:dyDescent="0.3">
      <c r="A1288" s="15" t="s">
        <v>1416</v>
      </c>
      <c r="B1288" s="15" t="s">
        <v>146</v>
      </c>
      <c r="C1288" s="15" t="s">
        <v>119</v>
      </c>
      <c r="D1288" s="15" t="s">
        <v>115</v>
      </c>
      <c r="E1288" s="15" t="s">
        <v>101</v>
      </c>
      <c r="F1288" s="15">
        <v>4.45</v>
      </c>
      <c r="G1288" s="15">
        <v>796.6</v>
      </c>
      <c r="H1288" s="15">
        <v>26</v>
      </c>
      <c r="I1288" s="15">
        <v>72</v>
      </c>
      <c r="J1288" s="15">
        <v>6.7</v>
      </c>
      <c r="K1288" s="15">
        <v>6</v>
      </c>
      <c r="L1288" s="15">
        <v>35.200000000000003</v>
      </c>
      <c r="M1288" s="15">
        <v>100.6</v>
      </c>
      <c r="N1288" s="15">
        <v>43.8</v>
      </c>
      <c r="O1288" s="15">
        <v>84.5</v>
      </c>
      <c r="P1288" s="15" t="s">
        <v>116</v>
      </c>
      <c r="Q1288" s="15">
        <v>125.6</v>
      </c>
      <c r="R1288" s="15">
        <v>5.84</v>
      </c>
      <c r="S1288" s="15">
        <v>0.77</v>
      </c>
      <c r="T1288" s="15">
        <v>1.81</v>
      </c>
      <c r="U1288" s="15">
        <v>8.0500000000000007</v>
      </c>
      <c r="V1288" s="15">
        <v>19784</v>
      </c>
      <c r="W1288" s="15">
        <v>267714</v>
      </c>
      <c r="X1288" s="15">
        <v>159261</v>
      </c>
      <c r="Y1288" s="15">
        <v>-108453</v>
      </c>
      <c r="Z1288" s="15">
        <v>3569</v>
      </c>
      <c r="AA1288" s="15">
        <v>2.2559999999999998</v>
      </c>
      <c r="AB1288" s="15">
        <v>41.7</v>
      </c>
    </row>
    <row r="1289" spans="1:28" ht="15" customHeight="1" x14ac:dyDescent="0.3">
      <c r="A1289" s="15" t="s">
        <v>1417</v>
      </c>
      <c r="B1289" s="15" t="s">
        <v>122</v>
      </c>
      <c r="C1289" s="15" t="s">
        <v>99</v>
      </c>
      <c r="D1289" s="15" t="s">
        <v>111</v>
      </c>
      <c r="E1289" s="15" t="s">
        <v>112</v>
      </c>
      <c r="F1289" s="15">
        <v>4</v>
      </c>
      <c r="G1289" s="15">
        <v>658.3</v>
      </c>
      <c r="H1289" s="15">
        <v>25.8</v>
      </c>
      <c r="I1289" s="15">
        <v>47.5</v>
      </c>
      <c r="J1289" s="15">
        <v>7</v>
      </c>
      <c r="K1289" s="15">
        <v>6.5</v>
      </c>
      <c r="L1289" s="15">
        <v>30.7</v>
      </c>
      <c r="M1289" s="15">
        <v>71.599999999999994</v>
      </c>
      <c r="N1289" s="15">
        <v>74.8</v>
      </c>
      <c r="O1289" s="15">
        <v>99.7</v>
      </c>
      <c r="P1289" s="15" t="s">
        <v>107</v>
      </c>
      <c r="Q1289" s="15">
        <v>177.1</v>
      </c>
      <c r="R1289" s="15">
        <v>2.94</v>
      </c>
      <c r="S1289" s="15">
        <v>0.67</v>
      </c>
      <c r="T1289" s="15">
        <v>1.04</v>
      </c>
      <c r="U1289" s="15">
        <v>4.16</v>
      </c>
      <c r="V1289" s="15">
        <v>73999</v>
      </c>
      <c r="W1289" s="15">
        <v>240435</v>
      </c>
      <c r="X1289" s="15">
        <v>307836</v>
      </c>
      <c r="Y1289" s="15">
        <v>67401</v>
      </c>
      <c r="Z1289" s="15">
        <v>2125</v>
      </c>
      <c r="AA1289" s="15">
        <v>1.958</v>
      </c>
      <c r="AB1289" s="15">
        <v>46.7</v>
      </c>
    </row>
    <row r="1290" spans="1:28" ht="15" customHeight="1" x14ac:dyDescent="0.3">
      <c r="A1290" s="15" t="s">
        <v>1418</v>
      </c>
      <c r="B1290" s="15" t="s">
        <v>98</v>
      </c>
      <c r="C1290" s="15" t="s">
        <v>99</v>
      </c>
      <c r="D1290" s="15" t="s">
        <v>106</v>
      </c>
      <c r="E1290" s="15" t="s">
        <v>120</v>
      </c>
      <c r="F1290" s="15">
        <v>12.27</v>
      </c>
      <c r="G1290" s="15">
        <v>127.9</v>
      </c>
      <c r="H1290" s="15">
        <v>28.3</v>
      </c>
      <c r="I1290" s="15">
        <v>52.9</v>
      </c>
      <c r="J1290" s="15">
        <v>7.1</v>
      </c>
      <c r="K1290" s="15">
        <v>6.27</v>
      </c>
      <c r="L1290" s="15">
        <v>17.8</v>
      </c>
      <c r="M1290" s="15">
        <v>83.5</v>
      </c>
      <c r="N1290" s="15">
        <v>58.4</v>
      </c>
      <c r="O1290" s="15">
        <v>94.2</v>
      </c>
      <c r="P1290" s="15" t="s">
        <v>102</v>
      </c>
      <c r="Q1290" s="15">
        <v>191.5</v>
      </c>
      <c r="R1290" s="15">
        <v>2.59</v>
      </c>
      <c r="S1290" s="15">
        <v>0.84</v>
      </c>
      <c r="T1290" s="15">
        <v>1.95</v>
      </c>
      <c r="U1290" s="15">
        <v>23.93</v>
      </c>
      <c r="V1290" s="15">
        <v>22784</v>
      </c>
      <c r="W1290" s="15">
        <v>896788</v>
      </c>
      <c r="X1290" s="15">
        <v>545221</v>
      </c>
      <c r="Y1290" s="15">
        <v>-351567</v>
      </c>
      <c r="Z1290" s="15">
        <v>6438</v>
      </c>
      <c r="AA1290" s="15">
        <v>3.7170000000000001</v>
      </c>
      <c r="AB1290" s="15">
        <v>46.5</v>
      </c>
    </row>
    <row r="1291" spans="1:28" ht="15" customHeight="1" x14ac:dyDescent="0.3">
      <c r="A1291" s="15" t="s">
        <v>1419</v>
      </c>
      <c r="B1291" s="15" t="s">
        <v>109</v>
      </c>
      <c r="C1291" s="15" t="s">
        <v>119</v>
      </c>
      <c r="D1291" s="15" t="s">
        <v>130</v>
      </c>
      <c r="E1291" s="15" t="s">
        <v>101</v>
      </c>
      <c r="F1291" s="15">
        <v>14.95</v>
      </c>
      <c r="G1291" s="15">
        <v>1231.3</v>
      </c>
      <c r="H1291" s="15">
        <v>29.1</v>
      </c>
      <c r="I1291" s="15">
        <v>70.099999999999994</v>
      </c>
      <c r="J1291" s="15">
        <v>8</v>
      </c>
      <c r="K1291" s="15">
        <v>5.64</v>
      </c>
      <c r="L1291" s="15">
        <v>28.1</v>
      </c>
      <c r="M1291" s="15">
        <v>102.3</v>
      </c>
      <c r="N1291" s="15">
        <v>75.8</v>
      </c>
      <c r="O1291" s="15">
        <v>65</v>
      </c>
      <c r="P1291" s="15" t="s">
        <v>116</v>
      </c>
      <c r="Q1291" s="15">
        <v>144</v>
      </c>
      <c r="R1291" s="15">
        <v>8.9700000000000006</v>
      </c>
      <c r="S1291" s="15">
        <v>0.8</v>
      </c>
      <c r="T1291" s="15">
        <v>0.32</v>
      </c>
      <c r="U1291" s="15">
        <v>4.78</v>
      </c>
      <c r="V1291" s="15">
        <v>78840</v>
      </c>
      <c r="W1291" s="15">
        <v>1005868</v>
      </c>
      <c r="X1291" s="15">
        <v>376855</v>
      </c>
      <c r="Y1291" s="15">
        <v>-629013</v>
      </c>
      <c r="Z1291" s="15">
        <v>6023</v>
      </c>
      <c r="AA1291" s="15">
        <v>0.79400000000000004</v>
      </c>
      <c r="AB1291" s="15">
        <v>61.9</v>
      </c>
    </row>
    <row r="1292" spans="1:28" ht="15" customHeight="1" x14ac:dyDescent="0.3">
      <c r="A1292" s="15" t="s">
        <v>1420</v>
      </c>
      <c r="B1292" s="15" t="s">
        <v>137</v>
      </c>
      <c r="C1292" s="15" t="s">
        <v>110</v>
      </c>
      <c r="D1292" s="15" t="s">
        <v>144</v>
      </c>
      <c r="E1292" s="15" t="s">
        <v>112</v>
      </c>
      <c r="F1292" s="15">
        <v>6.97</v>
      </c>
      <c r="G1292" s="15">
        <v>470.4</v>
      </c>
      <c r="H1292" s="15">
        <v>26.3</v>
      </c>
      <c r="I1292" s="15">
        <v>49.8</v>
      </c>
      <c r="J1292" s="15">
        <v>7.4</v>
      </c>
      <c r="K1292" s="15">
        <v>6.25</v>
      </c>
      <c r="L1292" s="15">
        <v>15.6</v>
      </c>
      <c r="M1292" s="15">
        <v>111</v>
      </c>
      <c r="N1292" s="15">
        <v>64.3</v>
      </c>
      <c r="O1292" s="15">
        <v>155.1</v>
      </c>
      <c r="P1292" s="15" t="s">
        <v>107</v>
      </c>
      <c r="Q1292" s="15">
        <v>159.4</v>
      </c>
      <c r="R1292" s="15">
        <v>2.1</v>
      </c>
      <c r="S1292" s="15">
        <v>0.71</v>
      </c>
      <c r="T1292" s="15">
        <v>1.52</v>
      </c>
      <c r="U1292" s="15">
        <v>10.59</v>
      </c>
      <c r="V1292" s="15">
        <v>59775</v>
      </c>
      <c r="W1292" s="15">
        <v>407823</v>
      </c>
      <c r="X1292" s="15">
        <v>633017</v>
      </c>
      <c r="Y1292" s="15">
        <v>225194</v>
      </c>
      <c r="Z1292" s="15">
        <v>4103</v>
      </c>
      <c r="AA1292" s="15">
        <v>2.581</v>
      </c>
      <c r="AB1292" s="15">
        <v>59.9</v>
      </c>
    </row>
    <row r="1293" spans="1:28" ht="15" customHeight="1" x14ac:dyDescent="0.3">
      <c r="A1293" s="15" t="s">
        <v>1421</v>
      </c>
      <c r="B1293" s="15" t="s">
        <v>104</v>
      </c>
      <c r="C1293" s="15" t="s">
        <v>105</v>
      </c>
      <c r="D1293" s="15" t="s">
        <v>106</v>
      </c>
      <c r="E1293" s="15" t="s">
        <v>112</v>
      </c>
      <c r="F1293" s="15">
        <v>8.0299999999999994</v>
      </c>
      <c r="G1293" s="15">
        <v>539.5</v>
      </c>
      <c r="H1293" s="15">
        <v>30.3</v>
      </c>
      <c r="I1293" s="15">
        <v>51.4</v>
      </c>
      <c r="J1293" s="15">
        <v>6.3</v>
      </c>
      <c r="K1293" s="15">
        <v>6.57</v>
      </c>
      <c r="L1293" s="15">
        <v>27.5</v>
      </c>
      <c r="M1293" s="15">
        <v>148.80000000000001</v>
      </c>
      <c r="N1293" s="15">
        <v>59.9</v>
      </c>
      <c r="O1293" s="15">
        <v>114.2</v>
      </c>
      <c r="P1293" s="15" t="s">
        <v>116</v>
      </c>
      <c r="Q1293" s="15">
        <v>194</v>
      </c>
      <c r="R1293" s="15">
        <v>7.32</v>
      </c>
      <c r="S1293" s="15">
        <v>0.83</v>
      </c>
      <c r="T1293" s="15">
        <v>3.97</v>
      </c>
      <c r="U1293" s="15">
        <v>31.88</v>
      </c>
      <c r="V1293" s="15">
        <v>20342</v>
      </c>
      <c r="W1293" s="15">
        <v>551274</v>
      </c>
      <c r="X1293" s="15">
        <v>648503</v>
      </c>
      <c r="Y1293" s="15">
        <v>97229</v>
      </c>
      <c r="Z1293" s="15">
        <v>2535</v>
      </c>
      <c r="AA1293" s="15">
        <v>12.576000000000001</v>
      </c>
      <c r="AB1293" s="15">
        <v>36.1</v>
      </c>
    </row>
    <row r="1294" spans="1:28" ht="15" customHeight="1" x14ac:dyDescent="0.3">
      <c r="A1294" s="15" t="s">
        <v>1422</v>
      </c>
      <c r="B1294" s="15" t="s">
        <v>137</v>
      </c>
      <c r="C1294" s="15" t="s">
        <v>105</v>
      </c>
      <c r="D1294" s="15" t="s">
        <v>111</v>
      </c>
      <c r="E1294" s="15" t="s">
        <v>112</v>
      </c>
      <c r="F1294" s="15">
        <v>9.42</v>
      </c>
      <c r="G1294" s="15">
        <v>282</v>
      </c>
      <c r="H1294" s="15">
        <v>26.6</v>
      </c>
      <c r="I1294" s="15">
        <v>35</v>
      </c>
      <c r="J1294" s="15">
        <v>8.6999999999999993</v>
      </c>
      <c r="K1294" s="15">
        <v>7.33</v>
      </c>
      <c r="L1294" s="15">
        <v>30.4</v>
      </c>
      <c r="M1294" s="15">
        <v>165.8</v>
      </c>
      <c r="N1294" s="15">
        <v>76.599999999999994</v>
      </c>
      <c r="O1294" s="15">
        <v>103.4</v>
      </c>
      <c r="P1294" s="15" t="s">
        <v>107</v>
      </c>
      <c r="Q1294" s="15">
        <v>258.60000000000002</v>
      </c>
      <c r="R1294" s="15">
        <v>2.54</v>
      </c>
      <c r="S1294" s="15">
        <v>0.98</v>
      </c>
      <c r="T1294" s="15">
        <v>0.89</v>
      </c>
      <c r="U1294" s="15">
        <v>8.3800000000000008</v>
      </c>
      <c r="V1294" s="15">
        <v>68553</v>
      </c>
      <c r="W1294" s="15">
        <v>535576</v>
      </c>
      <c r="X1294" s="15">
        <v>574474</v>
      </c>
      <c r="Y1294" s="15">
        <v>38898</v>
      </c>
      <c r="Z1294" s="15">
        <v>5510</v>
      </c>
      <c r="AA1294" s="15">
        <v>1.5209999999999999</v>
      </c>
      <c r="AB1294" s="15">
        <v>38.6</v>
      </c>
    </row>
    <row r="1295" spans="1:28" ht="15" customHeight="1" x14ac:dyDescent="0.3">
      <c r="A1295" s="15" t="s">
        <v>1423</v>
      </c>
      <c r="B1295" s="15" t="s">
        <v>137</v>
      </c>
      <c r="C1295" s="15" t="s">
        <v>99</v>
      </c>
      <c r="D1295" s="15" t="s">
        <v>100</v>
      </c>
      <c r="E1295" s="15" t="s">
        <v>112</v>
      </c>
      <c r="F1295" s="15">
        <v>4.9800000000000004</v>
      </c>
      <c r="G1295" s="15">
        <v>137.9</v>
      </c>
      <c r="H1295" s="15">
        <v>24.7</v>
      </c>
      <c r="I1295" s="15">
        <v>65.5</v>
      </c>
      <c r="J1295" s="15">
        <v>5.6</v>
      </c>
      <c r="K1295" s="15">
        <v>5.64</v>
      </c>
      <c r="L1295" s="15">
        <v>23.9</v>
      </c>
      <c r="M1295" s="15">
        <v>166.8</v>
      </c>
      <c r="N1295" s="15">
        <v>33.6</v>
      </c>
      <c r="O1295" s="15">
        <v>141.1</v>
      </c>
      <c r="P1295" s="15" t="s">
        <v>107</v>
      </c>
      <c r="Q1295" s="15">
        <v>178.3</v>
      </c>
      <c r="R1295" s="15">
        <v>4.51</v>
      </c>
      <c r="S1295" s="15">
        <v>0.88</v>
      </c>
      <c r="T1295" s="15">
        <v>0.6</v>
      </c>
      <c r="U1295" s="15">
        <v>2.99</v>
      </c>
      <c r="V1295" s="15">
        <v>27623</v>
      </c>
      <c r="W1295" s="15">
        <v>346017</v>
      </c>
      <c r="X1295" s="15">
        <v>82593</v>
      </c>
      <c r="Y1295" s="15">
        <v>-263424</v>
      </c>
      <c r="Z1295" s="15">
        <v>3506</v>
      </c>
      <c r="AA1295" s="15">
        <v>0.85299999999999998</v>
      </c>
      <c r="AB1295" s="15">
        <v>36.4</v>
      </c>
    </row>
    <row r="1296" spans="1:28" ht="15" customHeight="1" x14ac:dyDescent="0.3">
      <c r="A1296" s="15" t="s">
        <v>1424</v>
      </c>
      <c r="B1296" s="15" t="s">
        <v>122</v>
      </c>
      <c r="C1296" s="15" t="s">
        <v>134</v>
      </c>
      <c r="D1296" s="15" t="s">
        <v>111</v>
      </c>
      <c r="E1296" s="15" t="s">
        <v>101</v>
      </c>
      <c r="F1296" s="15">
        <v>3.78</v>
      </c>
      <c r="G1296" s="15">
        <v>666.7</v>
      </c>
      <c r="H1296" s="15">
        <v>26.6</v>
      </c>
      <c r="I1296" s="15">
        <v>69.3</v>
      </c>
      <c r="J1296" s="15">
        <v>5.7</v>
      </c>
      <c r="K1296" s="15">
        <v>6.71</v>
      </c>
      <c r="L1296" s="15">
        <v>24.8</v>
      </c>
      <c r="M1296" s="15">
        <v>75.400000000000006</v>
      </c>
      <c r="N1296" s="15">
        <v>36.9</v>
      </c>
      <c r="O1296" s="15">
        <v>96.3</v>
      </c>
      <c r="P1296" s="15" t="s">
        <v>107</v>
      </c>
      <c r="Q1296" s="15">
        <v>108.1</v>
      </c>
      <c r="R1296" s="15">
        <v>6.58</v>
      </c>
      <c r="S1296" s="15">
        <v>0.82</v>
      </c>
      <c r="T1296" s="15">
        <v>1.61</v>
      </c>
      <c r="U1296" s="15">
        <v>6.09</v>
      </c>
      <c r="V1296" s="15">
        <v>68885</v>
      </c>
      <c r="W1296" s="15">
        <v>256864</v>
      </c>
      <c r="X1296" s="15">
        <v>419510</v>
      </c>
      <c r="Y1296" s="15">
        <v>162646</v>
      </c>
      <c r="Z1296" s="15">
        <v>1448</v>
      </c>
      <c r="AA1296" s="15">
        <v>4.2060000000000004</v>
      </c>
      <c r="AB1296" s="15">
        <v>41</v>
      </c>
    </row>
    <row r="1297" spans="1:28" ht="15" customHeight="1" x14ac:dyDescent="0.3">
      <c r="A1297" s="15" t="s">
        <v>1425</v>
      </c>
      <c r="B1297" s="15" t="s">
        <v>118</v>
      </c>
      <c r="C1297" s="15" t="s">
        <v>99</v>
      </c>
      <c r="D1297" s="15" t="s">
        <v>115</v>
      </c>
      <c r="E1297" s="15" t="s">
        <v>120</v>
      </c>
      <c r="F1297" s="15">
        <v>10.69</v>
      </c>
      <c r="G1297" s="15">
        <v>80</v>
      </c>
      <c r="H1297" s="15">
        <v>29.5</v>
      </c>
      <c r="I1297" s="15">
        <v>54.3</v>
      </c>
      <c r="J1297" s="15">
        <v>9.3000000000000007</v>
      </c>
      <c r="K1297" s="15">
        <v>6.46</v>
      </c>
      <c r="L1297" s="15">
        <v>12.2</v>
      </c>
      <c r="M1297" s="15">
        <v>110.5</v>
      </c>
      <c r="N1297" s="15">
        <v>64.400000000000006</v>
      </c>
      <c r="O1297" s="15">
        <v>118.8</v>
      </c>
      <c r="P1297" s="15" t="s">
        <v>116</v>
      </c>
      <c r="Q1297" s="15">
        <v>196.9</v>
      </c>
      <c r="R1297" s="15">
        <v>8.44</v>
      </c>
      <c r="S1297" s="15">
        <v>0.87</v>
      </c>
      <c r="T1297" s="15">
        <v>2.02</v>
      </c>
      <c r="U1297" s="15">
        <v>21.59</v>
      </c>
      <c r="V1297" s="15">
        <v>20846</v>
      </c>
      <c r="W1297" s="15">
        <v>817336</v>
      </c>
      <c r="X1297" s="15">
        <v>450065</v>
      </c>
      <c r="Y1297" s="15">
        <v>-367271</v>
      </c>
      <c r="Z1297" s="15">
        <v>9078</v>
      </c>
      <c r="AA1297" s="15">
        <v>2.3780000000000001</v>
      </c>
      <c r="AB1297" s="15">
        <v>27.4</v>
      </c>
    </row>
    <row r="1298" spans="1:28" ht="15" customHeight="1" x14ac:dyDescent="0.3">
      <c r="A1298" s="15" t="s">
        <v>1426</v>
      </c>
      <c r="B1298" s="15" t="s">
        <v>118</v>
      </c>
      <c r="C1298" s="15" t="s">
        <v>114</v>
      </c>
      <c r="D1298" s="15" t="s">
        <v>177</v>
      </c>
      <c r="E1298" s="15" t="s">
        <v>101</v>
      </c>
      <c r="F1298" s="15">
        <v>10.25</v>
      </c>
      <c r="G1298" s="15">
        <v>1110.2</v>
      </c>
      <c r="H1298" s="15">
        <v>31.6</v>
      </c>
      <c r="I1298" s="15">
        <v>90.3</v>
      </c>
      <c r="J1298" s="15">
        <v>4.4000000000000004</v>
      </c>
      <c r="K1298" s="15">
        <v>5.2</v>
      </c>
      <c r="L1298" s="15"/>
      <c r="M1298" s="15">
        <v>109</v>
      </c>
      <c r="N1298" s="15">
        <v>63.8</v>
      </c>
      <c r="O1298" s="15">
        <v>109.2</v>
      </c>
      <c r="P1298" s="15" t="s">
        <v>107</v>
      </c>
      <c r="Q1298" s="15">
        <v>165.2</v>
      </c>
      <c r="R1298" s="15">
        <v>7.36</v>
      </c>
      <c r="S1298" s="15">
        <v>0.8</v>
      </c>
      <c r="T1298" s="15">
        <v>3.27</v>
      </c>
      <c r="U1298" s="15">
        <v>33.520000000000003</v>
      </c>
      <c r="V1298" s="15">
        <v>3136</v>
      </c>
      <c r="W1298" s="15">
        <v>785319</v>
      </c>
      <c r="X1298" s="15">
        <v>105119</v>
      </c>
      <c r="Y1298" s="15">
        <v>-680200</v>
      </c>
      <c r="Z1298" s="15">
        <v>24337</v>
      </c>
      <c r="AA1298" s="15">
        <v>1.377</v>
      </c>
      <c r="AB1298" s="15">
        <v>58.1</v>
      </c>
    </row>
    <row r="1299" spans="1:28" ht="15" customHeight="1" x14ac:dyDescent="0.3">
      <c r="A1299" s="15" t="s">
        <v>1427</v>
      </c>
      <c r="B1299" s="15" t="s">
        <v>104</v>
      </c>
      <c r="C1299" s="15" t="s">
        <v>105</v>
      </c>
      <c r="D1299" s="15" t="s">
        <v>100</v>
      </c>
      <c r="E1299" s="15" t="s">
        <v>120</v>
      </c>
      <c r="F1299" s="15">
        <v>12.61</v>
      </c>
      <c r="G1299" s="15">
        <v>509.3</v>
      </c>
      <c r="H1299" s="15">
        <v>30.3</v>
      </c>
      <c r="I1299" s="15">
        <v>49.4</v>
      </c>
      <c r="J1299" s="15">
        <v>8.5</v>
      </c>
      <c r="K1299" s="15">
        <v>7.01</v>
      </c>
      <c r="L1299" s="15">
        <v>18.399999999999999</v>
      </c>
      <c r="M1299" s="15">
        <v>145.1</v>
      </c>
      <c r="N1299" s="15">
        <v>79.099999999999994</v>
      </c>
      <c r="O1299" s="15">
        <v>84.9</v>
      </c>
      <c r="P1299" s="15" t="s">
        <v>127</v>
      </c>
      <c r="Q1299" s="15">
        <v>180.7</v>
      </c>
      <c r="R1299" s="15">
        <v>2.34</v>
      </c>
      <c r="S1299" s="15">
        <v>0.91</v>
      </c>
      <c r="T1299" s="15">
        <v>3.27</v>
      </c>
      <c r="U1299" s="15">
        <v>41.23</v>
      </c>
      <c r="V1299" s="15">
        <v>21289</v>
      </c>
      <c r="W1299" s="15">
        <v>771971</v>
      </c>
      <c r="X1299" s="15">
        <v>877745</v>
      </c>
      <c r="Y1299" s="15">
        <v>105774</v>
      </c>
      <c r="Z1299" s="15">
        <v>7082</v>
      </c>
      <c r="AA1299" s="15">
        <v>5.8220000000000001</v>
      </c>
      <c r="AB1299" s="15">
        <v>39.4</v>
      </c>
    </row>
    <row r="1300" spans="1:28" ht="15" customHeight="1" x14ac:dyDescent="0.3">
      <c r="A1300" s="15" t="s">
        <v>1428</v>
      </c>
      <c r="B1300" s="15" t="s">
        <v>98</v>
      </c>
      <c r="C1300" s="15" t="s">
        <v>123</v>
      </c>
      <c r="D1300" s="15" t="s">
        <v>100</v>
      </c>
      <c r="E1300" s="15" t="s">
        <v>101</v>
      </c>
      <c r="F1300" s="15">
        <v>4.7699999999999996</v>
      </c>
      <c r="G1300" s="15">
        <v>1160.8</v>
      </c>
      <c r="H1300" s="15">
        <v>27.5</v>
      </c>
      <c r="I1300" s="15">
        <v>87.9</v>
      </c>
      <c r="J1300" s="15">
        <v>5.7</v>
      </c>
      <c r="K1300" s="15">
        <v>6.29</v>
      </c>
      <c r="L1300" s="15">
        <v>36.299999999999997</v>
      </c>
      <c r="M1300" s="15">
        <v>87.5</v>
      </c>
      <c r="N1300" s="15">
        <v>55</v>
      </c>
      <c r="O1300" s="15">
        <v>148.80000000000001</v>
      </c>
      <c r="P1300" s="15" t="s">
        <v>116</v>
      </c>
      <c r="Q1300" s="15">
        <v>190.8</v>
      </c>
      <c r="R1300" s="15">
        <v>5.77</v>
      </c>
      <c r="S1300" s="15">
        <v>0.68</v>
      </c>
      <c r="T1300" s="15">
        <v>1.91</v>
      </c>
      <c r="U1300" s="15">
        <v>9.11</v>
      </c>
      <c r="V1300" s="15">
        <v>23886</v>
      </c>
      <c r="W1300" s="15">
        <v>292759</v>
      </c>
      <c r="X1300" s="15">
        <v>217601</v>
      </c>
      <c r="Y1300" s="15">
        <v>-75158</v>
      </c>
      <c r="Z1300" s="15">
        <v>1315</v>
      </c>
      <c r="AA1300" s="15">
        <v>6.9279999999999999</v>
      </c>
      <c r="AB1300" s="15">
        <v>74</v>
      </c>
    </row>
    <row r="1301" spans="1:28" ht="15" customHeight="1" x14ac:dyDescent="0.3">
      <c r="A1301" s="15" t="s">
        <v>1429</v>
      </c>
      <c r="B1301" s="15" t="s">
        <v>146</v>
      </c>
      <c r="C1301" s="15" t="s">
        <v>99</v>
      </c>
      <c r="D1301" s="15" t="s">
        <v>100</v>
      </c>
      <c r="E1301" s="15" t="s">
        <v>112</v>
      </c>
      <c r="F1301" s="15">
        <v>12.69</v>
      </c>
      <c r="G1301" s="15">
        <v>561</v>
      </c>
      <c r="H1301" s="15">
        <v>21.3</v>
      </c>
      <c r="I1301" s="15">
        <v>60.8</v>
      </c>
      <c r="J1301" s="15">
        <v>8</v>
      </c>
      <c r="K1301" s="15">
        <v>6.87</v>
      </c>
      <c r="L1301" s="15">
        <v>24.1</v>
      </c>
      <c r="M1301" s="15">
        <v>136.19999999999999</v>
      </c>
      <c r="N1301" s="15">
        <v>59.2</v>
      </c>
      <c r="O1301" s="15">
        <v>167.4</v>
      </c>
      <c r="P1301" s="15" t="s">
        <v>107</v>
      </c>
      <c r="Q1301" s="15">
        <v>192.6</v>
      </c>
      <c r="R1301" s="15">
        <v>1.07</v>
      </c>
      <c r="S1301" s="15">
        <v>0.7</v>
      </c>
      <c r="T1301" s="15">
        <v>2.89</v>
      </c>
      <c r="U1301" s="15">
        <v>36.67</v>
      </c>
      <c r="V1301" s="15">
        <v>22487</v>
      </c>
      <c r="W1301" s="15">
        <v>913207</v>
      </c>
      <c r="X1301" s="15">
        <v>824598</v>
      </c>
      <c r="Y1301" s="15">
        <v>-88609</v>
      </c>
      <c r="Z1301" s="15">
        <v>10384</v>
      </c>
      <c r="AA1301" s="15">
        <v>3.5310000000000001</v>
      </c>
      <c r="AB1301" s="15">
        <v>45.4</v>
      </c>
    </row>
    <row r="1302" spans="1:28" ht="15" customHeight="1" x14ac:dyDescent="0.3">
      <c r="A1302" s="15" t="s">
        <v>1430</v>
      </c>
      <c r="B1302" s="15" t="s">
        <v>98</v>
      </c>
      <c r="C1302" s="15" t="s">
        <v>105</v>
      </c>
      <c r="D1302" s="15" t="s">
        <v>132</v>
      </c>
      <c r="E1302" s="15" t="s">
        <v>112</v>
      </c>
      <c r="F1302" s="15">
        <v>10.09</v>
      </c>
      <c r="G1302" s="15">
        <v>586.1</v>
      </c>
      <c r="H1302" s="15">
        <v>23.6</v>
      </c>
      <c r="I1302" s="15">
        <v>51.5</v>
      </c>
      <c r="J1302" s="15">
        <v>7.7</v>
      </c>
      <c r="K1302" s="15">
        <v>7.64</v>
      </c>
      <c r="L1302" s="15">
        <v>32.9</v>
      </c>
      <c r="M1302" s="15">
        <v>83.7</v>
      </c>
      <c r="N1302" s="15">
        <v>54.7</v>
      </c>
      <c r="O1302" s="15">
        <v>94.9</v>
      </c>
      <c r="P1302" s="15" t="s">
        <v>107</v>
      </c>
      <c r="Q1302" s="15">
        <v>136.1</v>
      </c>
      <c r="R1302" s="15">
        <v>7.77</v>
      </c>
      <c r="S1302" s="15">
        <v>0.97</v>
      </c>
      <c r="T1302" s="15">
        <v>0.67</v>
      </c>
      <c r="U1302" s="15">
        <v>6.76</v>
      </c>
      <c r="V1302" s="15">
        <v>91856</v>
      </c>
      <c r="W1302" s="15">
        <v>779554</v>
      </c>
      <c r="X1302" s="15">
        <v>620947</v>
      </c>
      <c r="Y1302" s="15">
        <v>-158607</v>
      </c>
      <c r="Z1302" s="15">
        <v>8485</v>
      </c>
      <c r="AA1302" s="15">
        <v>0.79700000000000004</v>
      </c>
      <c r="AB1302" s="15">
        <v>34.799999999999997</v>
      </c>
    </row>
    <row r="1303" spans="1:28" ht="15" customHeight="1" x14ac:dyDescent="0.3">
      <c r="A1303" s="15" t="s">
        <v>1431</v>
      </c>
      <c r="B1303" s="15" t="s">
        <v>104</v>
      </c>
      <c r="C1303" s="15" t="s">
        <v>152</v>
      </c>
      <c r="D1303" s="15" t="s">
        <v>144</v>
      </c>
      <c r="E1303" s="15" t="s">
        <v>120</v>
      </c>
      <c r="F1303" s="15">
        <v>3.58</v>
      </c>
      <c r="G1303" s="15">
        <v>470.1</v>
      </c>
      <c r="H1303" s="15">
        <v>28.2</v>
      </c>
      <c r="I1303" s="15">
        <v>60.1</v>
      </c>
      <c r="J1303" s="15">
        <v>8.4</v>
      </c>
      <c r="K1303" s="15">
        <v>6.17</v>
      </c>
      <c r="L1303" s="15">
        <v>21.6</v>
      </c>
      <c r="M1303" s="15">
        <v>91.8</v>
      </c>
      <c r="N1303" s="15">
        <v>36.4</v>
      </c>
      <c r="O1303" s="15">
        <v>100.3</v>
      </c>
      <c r="P1303" s="15" t="s">
        <v>107</v>
      </c>
      <c r="Q1303" s="15">
        <v>178.4</v>
      </c>
      <c r="R1303" s="15">
        <v>4.9000000000000004</v>
      </c>
      <c r="S1303" s="15">
        <v>0.78</v>
      </c>
      <c r="T1303" s="15">
        <v>1.42</v>
      </c>
      <c r="U1303" s="15">
        <v>5.08</v>
      </c>
      <c r="V1303" s="15">
        <v>54444</v>
      </c>
      <c r="W1303" s="15">
        <v>227315</v>
      </c>
      <c r="X1303" s="15">
        <v>276576</v>
      </c>
      <c r="Y1303" s="15">
        <v>49261</v>
      </c>
      <c r="Z1303" s="15">
        <v>2629</v>
      </c>
      <c r="AA1303" s="15">
        <v>1.9319999999999999</v>
      </c>
      <c r="AB1303" s="15">
        <v>45.3</v>
      </c>
    </row>
    <row r="1304" spans="1:28" ht="15" customHeight="1" x14ac:dyDescent="0.3">
      <c r="A1304" s="15" t="s">
        <v>1432</v>
      </c>
      <c r="B1304" s="15" t="s">
        <v>98</v>
      </c>
      <c r="C1304" s="15" t="s">
        <v>170</v>
      </c>
      <c r="D1304" s="15" t="s">
        <v>100</v>
      </c>
      <c r="E1304" s="15" t="s">
        <v>101</v>
      </c>
      <c r="F1304" s="15">
        <v>6.59</v>
      </c>
      <c r="G1304" s="15">
        <v>954.7</v>
      </c>
      <c r="H1304" s="15">
        <v>25.7</v>
      </c>
      <c r="I1304" s="15">
        <v>59.1</v>
      </c>
      <c r="J1304" s="15">
        <v>7.6</v>
      </c>
      <c r="K1304" s="15">
        <v>6.62</v>
      </c>
      <c r="L1304" s="15">
        <v>31.3</v>
      </c>
      <c r="M1304" s="15">
        <v>190.2</v>
      </c>
      <c r="N1304" s="15">
        <v>89</v>
      </c>
      <c r="O1304" s="15">
        <v>69.3</v>
      </c>
      <c r="P1304" s="15" t="s">
        <v>107</v>
      </c>
      <c r="Q1304" s="15">
        <v>255.9</v>
      </c>
      <c r="R1304" s="15">
        <v>5.09</v>
      </c>
      <c r="S1304" s="15">
        <v>0.82</v>
      </c>
      <c r="T1304" s="15">
        <v>3.72</v>
      </c>
      <c r="U1304" s="15">
        <v>24.51</v>
      </c>
      <c r="V1304" s="15">
        <v>26481</v>
      </c>
      <c r="W1304" s="15">
        <v>445211</v>
      </c>
      <c r="X1304" s="15">
        <v>649049</v>
      </c>
      <c r="Y1304" s="15">
        <v>203838</v>
      </c>
      <c r="Z1304" s="15">
        <v>4707</v>
      </c>
      <c r="AA1304" s="15">
        <v>5.2069999999999999</v>
      </c>
      <c r="AB1304" s="15">
        <v>67.8</v>
      </c>
    </row>
    <row r="1305" spans="1:28" ht="15" customHeight="1" x14ac:dyDescent="0.3">
      <c r="A1305" s="15" t="s">
        <v>1433</v>
      </c>
      <c r="B1305" s="15" t="s">
        <v>122</v>
      </c>
      <c r="C1305" s="15" t="s">
        <v>152</v>
      </c>
      <c r="D1305" s="15" t="s">
        <v>115</v>
      </c>
      <c r="E1305" s="15" t="s">
        <v>120</v>
      </c>
      <c r="F1305" s="15">
        <v>8.24</v>
      </c>
      <c r="G1305" s="15">
        <v>341.3</v>
      </c>
      <c r="H1305" s="15">
        <v>27.8</v>
      </c>
      <c r="I1305" s="15">
        <v>48.7</v>
      </c>
      <c r="J1305" s="15">
        <v>8.9</v>
      </c>
      <c r="K1305" s="15">
        <v>6.72</v>
      </c>
      <c r="L1305" s="15">
        <v>20.399999999999999</v>
      </c>
      <c r="M1305" s="15">
        <v>155.9</v>
      </c>
      <c r="N1305" s="15">
        <v>56</v>
      </c>
      <c r="O1305" s="15">
        <v>89.1</v>
      </c>
      <c r="P1305" s="15" t="s">
        <v>107</v>
      </c>
      <c r="Q1305" s="15">
        <v>277</v>
      </c>
      <c r="R1305" s="15">
        <v>7.15</v>
      </c>
      <c r="S1305" s="15">
        <v>0.81</v>
      </c>
      <c r="T1305" s="15">
        <v>3.03</v>
      </c>
      <c r="U1305" s="15">
        <v>24.97</v>
      </c>
      <c r="V1305" s="15">
        <v>22826</v>
      </c>
      <c r="W1305" s="15">
        <v>683356</v>
      </c>
      <c r="X1305" s="15">
        <v>569965</v>
      </c>
      <c r="Y1305" s="15">
        <v>-113391</v>
      </c>
      <c r="Z1305" s="15">
        <v>15039</v>
      </c>
      <c r="AA1305" s="15">
        <v>1.66</v>
      </c>
      <c r="AB1305" s="15">
        <v>22.2</v>
      </c>
    </row>
    <row r="1306" spans="1:28" ht="15" customHeight="1" x14ac:dyDescent="0.3">
      <c r="A1306" s="15" t="s">
        <v>1434</v>
      </c>
      <c r="B1306" s="15" t="s">
        <v>98</v>
      </c>
      <c r="C1306" s="15" t="s">
        <v>99</v>
      </c>
      <c r="D1306" s="15" t="s">
        <v>130</v>
      </c>
      <c r="E1306" s="15" t="s">
        <v>112</v>
      </c>
      <c r="F1306" s="15">
        <v>11.9</v>
      </c>
      <c r="G1306" s="15">
        <v>715.7</v>
      </c>
      <c r="H1306" s="15">
        <v>24.7</v>
      </c>
      <c r="I1306" s="15">
        <v>68.099999999999994</v>
      </c>
      <c r="J1306" s="15">
        <v>5.2</v>
      </c>
      <c r="K1306" s="15">
        <v>5.79</v>
      </c>
      <c r="L1306" s="15">
        <v>21.8</v>
      </c>
      <c r="M1306" s="15">
        <v>133.1</v>
      </c>
      <c r="N1306" s="15">
        <v>52.6</v>
      </c>
      <c r="O1306" s="15">
        <v>114.3</v>
      </c>
      <c r="P1306" s="15" t="s">
        <v>116</v>
      </c>
      <c r="Q1306" s="15">
        <v>186.2</v>
      </c>
      <c r="R1306" s="15">
        <v>6.89</v>
      </c>
      <c r="S1306" s="15">
        <v>0.69</v>
      </c>
      <c r="T1306" s="15">
        <v>0.66</v>
      </c>
      <c r="U1306" s="15">
        <v>7.85</v>
      </c>
      <c r="V1306" s="15">
        <v>73142</v>
      </c>
      <c r="W1306" s="15">
        <v>830253</v>
      </c>
      <c r="X1306" s="15">
        <v>574165</v>
      </c>
      <c r="Y1306" s="15">
        <v>-256088</v>
      </c>
      <c r="Z1306" s="15">
        <v>5131</v>
      </c>
      <c r="AA1306" s="15">
        <v>1.53</v>
      </c>
      <c r="AB1306" s="15">
        <v>55</v>
      </c>
    </row>
    <row r="1307" spans="1:28" ht="15" customHeight="1" x14ac:dyDescent="0.3">
      <c r="A1307" s="15" t="s">
        <v>1435</v>
      </c>
      <c r="B1307" s="15" t="s">
        <v>104</v>
      </c>
      <c r="C1307" s="15" t="s">
        <v>123</v>
      </c>
      <c r="D1307" s="15" t="s">
        <v>106</v>
      </c>
      <c r="E1307" s="15" t="s">
        <v>120</v>
      </c>
      <c r="F1307" s="15">
        <v>3.5</v>
      </c>
      <c r="G1307" s="15">
        <v>257.10000000000002</v>
      </c>
      <c r="H1307" s="15">
        <v>31.1</v>
      </c>
      <c r="I1307" s="15">
        <v>66.099999999999994</v>
      </c>
      <c r="J1307" s="15">
        <v>7.2</v>
      </c>
      <c r="K1307" s="15">
        <v>6.49</v>
      </c>
      <c r="L1307" s="15">
        <v>22.2</v>
      </c>
      <c r="M1307" s="15">
        <v>123.1</v>
      </c>
      <c r="N1307" s="15">
        <v>49.3</v>
      </c>
      <c r="O1307" s="15">
        <v>70.8</v>
      </c>
      <c r="P1307" s="15" t="s">
        <v>116</v>
      </c>
      <c r="Q1307" s="15">
        <v>249.4</v>
      </c>
      <c r="R1307" s="15">
        <v>7.37</v>
      </c>
      <c r="S1307" s="15">
        <v>0.81</v>
      </c>
      <c r="T1307" s="15">
        <v>2.21</v>
      </c>
      <c r="U1307" s="15">
        <v>7.74</v>
      </c>
      <c r="V1307" s="15">
        <v>21506</v>
      </c>
      <c r="W1307" s="15">
        <v>228019</v>
      </c>
      <c r="X1307" s="15">
        <v>166456</v>
      </c>
      <c r="Y1307" s="15">
        <v>-61563</v>
      </c>
      <c r="Z1307" s="15">
        <v>909</v>
      </c>
      <c r="AA1307" s="15">
        <v>8.5150000000000006</v>
      </c>
      <c r="AB1307" s="15">
        <v>41.8</v>
      </c>
    </row>
    <row r="1308" spans="1:28" ht="15" customHeight="1" x14ac:dyDescent="0.3">
      <c r="A1308" s="15" t="s">
        <v>1436</v>
      </c>
      <c r="B1308" s="15" t="s">
        <v>126</v>
      </c>
      <c r="C1308" s="15" t="s">
        <v>114</v>
      </c>
      <c r="D1308" s="15" t="s">
        <v>130</v>
      </c>
      <c r="E1308" s="15" t="s">
        <v>112</v>
      </c>
      <c r="F1308" s="15">
        <v>6.43</v>
      </c>
      <c r="G1308" s="15">
        <v>362.5</v>
      </c>
      <c r="H1308" s="15">
        <v>25.6</v>
      </c>
      <c r="I1308" s="15">
        <v>74</v>
      </c>
      <c r="J1308" s="15">
        <v>7.2</v>
      </c>
      <c r="K1308" s="15">
        <v>6.85</v>
      </c>
      <c r="L1308" s="15">
        <v>23.3</v>
      </c>
      <c r="M1308" s="15">
        <v>113.7</v>
      </c>
      <c r="N1308" s="15">
        <v>28.3</v>
      </c>
      <c r="O1308" s="15">
        <v>76.5</v>
      </c>
      <c r="P1308" s="15" t="s">
        <v>107</v>
      </c>
      <c r="Q1308" s="15">
        <v>256.5</v>
      </c>
      <c r="R1308" s="15">
        <v>6.49</v>
      </c>
      <c r="S1308" s="15">
        <v>0.9</v>
      </c>
      <c r="T1308" s="15">
        <v>1.54</v>
      </c>
      <c r="U1308" s="15">
        <v>9.9</v>
      </c>
      <c r="V1308" s="15">
        <v>60636</v>
      </c>
      <c r="W1308" s="15">
        <v>415694</v>
      </c>
      <c r="X1308" s="15">
        <v>600296</v>
      </c>
      <c r="Y1308" s="15">
        <v>184602</v>
      </c>
      <c r="Z1308" s="15">
        <v>5986</v>
      </c>
      <c r="AA1308" s="15">
        <v>1.6539999999999999</v>
      </c>
      <c r="AB1308" s="15">
        <v>43.9</v>
      </c>
    </row>
    <row r="1309" spans="1:28" ht="15" customHeight="1" x14ac:dyDescent="0.3">
      <c r="A1309" s="15" t="s">
        <v>1437</v>
      </c>
      <c r="B1309" s="15" t="s">
        <v>118</v>
      </c>
      <c r="C1309" s="15" t="s">
        <v>119</v>
      </c>
      <c r="D1309" s="15" t="s">
        <v>100</v>
      </c>
      <c r="E1309" s="15" t="s">
        <v>112</v>
      </c>
      <c r="F1309" s="15">
        <v>5.84</v>
      </c>
      <c r="G1309" s="15">
        <v>199</v>
      </c>
      <c r="H1309" s="15">
        <v>23.4</v>
      </c>
      <c r="I1309" s="15">
        <v>53</v>
      </c>
      <c r="J1309" s="15">
        <v>7.6</v>
      </c>
      <c r="K1309" s="15">
        <v>6.41</v>
      </c>
      <c r="L1309" s="15">
        <v>35.1</v>
      </c>
      <c r="M1309" s="15">
        <v>117.6</v>
      </c>
      <c r="N1309" s="15">
        <v>49.1</v>
      </c>
      <c r="O1309" s="15">
        <v>45.7</v>
      </c>
      <c r="P1309" s="15" t="s">
        <v>116</v>
      </c>
      <c r="Q1309" s="15">
        <v>231.2</v>
      </c>
      <c r="R1309" s="15">
        <v>5.89</v>
      </c>
      <c r="S1309" s="15">
        <v>0.95</v>
      </c>
      <c r="T1309" s="15">
        <v>1.75</v>
      </c>
      <c r="U1309" s="15">
        <v>10.220000000000001</v>
      </c>
      <c r="V1309" s="15">
        <v>21913</v>
      </c>
      <c r="W1309" s="15">
        <v>422219</v>
      </c>
      <c r="X1309" s="15">
        <v>223951</v>
      </c>
      <c r="Y1309" s="15">
        <v>-198268</v>
      </c>
      <c r="Z1309" s="15">
        <v>1700</v>
      </c>
      <c r="AA1309" s="15">
        <v>6.0119999999999996</v>
      </c>
      <c r="AB1309" s="15">
        <v>36.299999999999997</v>
      </c>
    </row>
    <row r="1310" spans="1:28" ht="15" customHeight="1" x14ac:dyDescent="0.3">
      <c r="A1310" s="15" t="s">
        <v>1438</v>
      </c>
      <c r="B1310" s="15" t="s">
        <v>104</v>
      </c>
      <c r="C1310" s="15" t="s">
        <v>119</v>
      </c>
      <c r="D1310" s="15" t="s">
        <v>132</v>
      </c>
      <c r="E1310" s="15" t="s">
        <v>112</v>
      </c>
      <c r="F1310" s="15">
        <v>12.29</v>
      </c>
      <c r="G1310" s="15">
        <v>376.9</v>
      </c>
      <c r="H1310" s="15">
        <v>24.8</v>
      </c>
      <c r="I1310" s="15">
        <v>53.5</v>
      </c>
      <c r="J1310" s="15">
        <v>7.5</v>
      </c>
      <c r="K1310" s="15">
        <v>6.46</v>
      </c>
      <c r="L1310" s="15">
        <v>30.7</v>
      </c>
      <c r="M1310" s="15">
        <v>99.8</v>
      </c>
      <c r="N1310" s="15">
        <v>61.2</v>
      </c>
      <c r="O1310" s="15">
        <v>113.3</v>
      </c>
      <c r="P1310" s="15" t="s">
        <v>116</v>
      </c>
      <c r="Q1310" s="15">
        <v>130.9</v>
      </c>
      <c r="R1310" s="15">
        <v>5.45</v>
      </c>
      <c r="S1310" s="15">
        <v>0.85</v>
      </c>
      <c r="T1310" s="15">
        <v>1.91</v>
      </c>
      <c r="U1310" s="15">
        <v>23.47</v>
      </c>
      <c r="V1310" s="15">
        <v>120306</v>
      </c>
      <c r="W1310" s="15">
        <v>668563</v>
      </c>
      <c r="X1310" s="15">
        <v>2823582</v>
      </c>
      <c r="Y1310" s="15">
        <v>2155019</v>
      </c>
      <c r="Z1310" s="15">
        <v>4094</v>
      </c>
      <c r="AA1310" s="15">
        <v>5.7329999999999997</v>
      </c>
      <c r="AB1310" s="15">
        <v>27.8</v>
      </c>
    </row>
    <row r="1311" spans="1:28" ht="15" customHeight="1" x14ac:dyDescent="0.3">
      <c r="A1311" s="15" t="s">
        <v>1439</v>
      </c>
      <c r="B1311" s="15" t="s">
        <v>122</v>
      </c>
      <c r="C1311" s="15" t="s">
        <v>123</v>
      </c>
      <c r="D1311" s="15" t="s">
        <v>106</v>
      </c>
      <c r="E1311" s="15" t="s">
        <v>112</v>
      </c>
      <c r="F1311" s="15">
        <v>14.31</v>
      </c>
      <c r="G1311" s="15">
        <v>605.4</v>
      </c>
      <c r="H1311" s="15">
        <v>24.7</v>
      </c>
      <c r="I1311" s="15">
        <v>74</v>
      </c>
      <c r="J1311" s="15">
        <v>8.5</v>
      </c>
      <c r="K1311" s="15">
        <v>7.42</v>
      </c>
      <c r="L1311" s="15">
        <v>23.3</v>
      </c>
      <c r="M1311" s="15">
        <v>94.8</v>
      </c>
      <c r="N1311" s="15">
        <v>66</v>
      </c>
      <c r="O1311" s="15">
        <v>103.7</v>
      </c>
      <c r="P1311" s="15" t="s">
        <v>107</v>
      </c>
      <c r="Q1311" s="15">
        <v>141.69999999999999</v>
      </c>
      <c r="R1311" s="15">
        <v>5.91</v>
      </c>
      <c r="S1311" s="15">
        <v>0.79</v>
      </c>
      <c r="T1311" s="15">
        <v>2.17</v>
      </c>
      <c r="U1311" s="15">
        <v>31.05</v>
      </c>
      <c r="V1311" s="15">
        <v>22188</v>
      </c>
      <c r="W1311" s="15">
        <v>1162498</v>
      </c>
      <c r="X1311" s="15">
        <v>688937</v>
      </c>
      <c r="Y1311" s="15">
        <v>-473561</v>
      </c>
      <c r="Z1311" s="15">
        <v>12196</v>
      </c>
      <c r="AA1311" s="15">
        <v>2.5459999999999998</v>
      </c>
      <c r="AB1311" s="15">
        <v>59</v>
      </c>
    </row>
    <row r="1312" spans="1:28" ht="15" customHeight="1" x14ac:dyDescent="0.3">
      <c r="A1312" s="15" t="s">
        <v>1440</v>
      </c>
      <c r="B1312" s="15" t="s">
        <v>137</v>
      </c>
      <c r="C1312" s="15" t="s">
        <v>99</v>
      </c>
      <c r="D1312" s="15" t="s">
        <v>132</v>
      </c>
      <c r="E1312" s="15" t="s">
        <v>112</v>
      </c>
      <c r="F1312" s="15">
        <v>13.04</v>
      </c>
      <c r="G1312" s="15">
        <v>301.3</v>
      </c>
      <c r="H1312" s="15">
        <v>25.4</v>
      </c>
      <c r="I1312" s="15">
        <v>57.6</v>
      </c>
      <c r="J1312" s="15">
        <v>6.2</v>
      </c>
      <c r="K1312" s="15">
        <v>6.21</v>
      </c>
      <c r="L1312" s="15">
        <v>28.1</v>
      </c>
      <c r="M1312" s="15">
        <v>143.19999999999999</v>
      </c>
      <c r="N1312" s="15">
        <v>62.3</v>
      </c>
      <c r="O1312" s="15">
        <v>86.5</v>
      </c>
      <c r="P1312" s="15" t="s">
        <v>107</v>
      </c>
      <c r="Q1312" s="15">
        <v>66.2</v>
      </c>
      <c r="R1312" s="15">
        <v>6.96</v>
      </c>
      <c r="S1312" s="15">
        <v>0.89</v>
      </c>
      <c r="T1312" s="15">
        <v>1.65</v>
      </c>
      <c r="U1312" s="15">
        <v>21.52</v>
      </c>
      <c r="V1312" s="15">
        <v>112879</v>
      </c>
      <c r="W1312" s="15">
        <v>586190</v>
      </c>
      <c r="X1312" s="15">
        <v>2429156</v>
      </c>
      <c r="Y1312" s="15">
        <v>1842966</v>
      </c>
      <c r="Z1312" s="15">
        <v>12107</v>
      </c>
      <c r="AA1312" s="15">
        <v>1.7769999999999999</v>
      </c>
      <c r="AB1312" s="15">
        <v>29.5</v>
      </c>
    </row>
    <row r="1313" spans="1:28" ht="15" customHeight="1" x14ac:dyDescent="0.3">
      <c r="A1313" s="15" t="s">
        <v>1441</v>
      </c>
      <c r="B1313" s="15" t="s">
        <v>137</v>
      </c>
      <c r="C1313" s="15" t="s">
        <v>99</v>
      </c>
      <c r="D1313" s="15" t="s">
        <v>115</v>
      </c>
      <c r="E1313" s="15" t="s">
        <v>120</v>
      </c>
      <c r="F1313" s="15">
        <v>13.55</v>
      </c>
      <c r="G1313" s="15">
        <v>152.9</v>
      </c>
      <c r="H1313" s="15">
        <v>29.2</v>
      </c>
      <c r="I1313" s="15">
        <v>44.4</v>
      </c>
      <c r="J1313" s="15">
        <v>7.8</v>
      </c>
      <c r="K1313" s="15">
        <v>5.49</v>
      </c>
      <c r="L1313" s="15">
        <v>26</v>
      </c>
      <c r="M1313" s="15">
        <v>96.4</v>
      </c>
      <c r="N1313" s="15">
        <v>41.5</v>
      </c>
      <c r="O1313" s="15">
        <v>95.3</v>
      </c>
      <c r="P1313" s="15" t="s">
        <v>102</v>
      </c>
      <c r="Q1313" s="15">
        <v>234.7</v>
      </c>
      <c r="R1313" s="15">
        <v>3.48</v>
      </c>
      <c r="S1313" s="15">
        <v>0.75</v>
      </c>
      <c r="T1313" s="15">
        <v>0.45</v>
      </c>
      <c r="U1313" s="15">
        <v>6.1</v>
      </c>
      <c r="V1313" s="15">
        <v>26735</v>
      </c>
      <c r="W1313" s="15">
        <v>1065824</v>
      </c>
      <c r="X1313" s="15">
        <v>163084</v>
      </c>
      <c r="Y1313" s="15">
        <v>-902740</v>
      </c>
      <c r="Z1313" s="15">
        <v>15849</v>
      </c>
      <c r="AA1313" s="15">
        <v>0.38500000000000001</v>
      </c>
      <c r="AB1313" s="15">
        <v>21.2</v>
      </c>
    </row>
    <row r="1314" spans="1:28" ht="15" customHeight="1" x14ac:dyDescent="0.3">
      <c r="A1314" s="15" t="s">
        <v>1442</v>
      </c>
      <c r="B1314" s="15" t="s">
        <v>109</v>
      </c>
      <c r="C1314" s="15" t="s">
        <v>170</v>
      </c>
      <c r="D1314" s="15" t="s">
        <v>106</v>
      </c>
      <c r="E1314" s="15" t="s">
        <v>101</v>
      </c>
      <c r="F1314" s="15">
        <v>1.89</v>
      </c>
      <c r="G1314" s="15">
        <v>823.8</v>
      </c>
      <c r="H1314" s="15">
        <v>28.3</v>
      </c>
      <c r="I1314" s="15">
        <v>63.4</v>
      </c>
      <c r="J1314" s="15">
        <v>7</v>
      </c>
      <c r="K1314" s="15">
        <v>7.11</v>
      </c>
      <c r="L1314" s="15">
        <v>23.2</v>
      </c>
      <c r="M1314" s="15">
        <v>118.8</v>
      </c>
      <c r="N1314" s="15">
        <v>56.6</v>
      </c>
      <c r="O1314" s="15">
        <v>149.19999999999999</v>
      </c>
      <c r="P1314" s="15" t="s">
        <v>127</v>
      </c>
      <c r="Q1314" s="15">
        <v>222.8</v>
      </c>
      <c r="R1314" s="15">
        <v>4.01</v>
      </c>
      <c r="S1314" s="15">
        <v>0.98</v>
      </c>
      <c r="T1314" s="15">
        <v>4.62</v>
      </c>
      <c r="U1314" s="15">
        <v>8.73</v>
      </c>
      <c r="V1314" s="15">
        <v>19483</v>
      </c>
      <c r="W1314" s="15">
        <v>138631</v>
      </c>
      <c r="X1314" s="15">
        <v>170087</v>
      </c>
      <c r="Y1314" s="15">
        <v>31456</v>
      </c>
      <c r="Z1314" s="15">
        <v>949</v>
      </c>
      <c r="AA1314" s="15">
        <v>9.1989999999999998</v>
      </c>
      <c r="AB1314" s="15">
        <v>53</v>
      </c>
    </row>
    <row r="1315" spans="1:28" ht="15" customHeight="1" x14ac:dyDescent="0.3">
      <c r="A1315" s="15" t="s">
        <v>1443</v>
      </c>
      <c r="B1315" s="15" t="s">
        <v>137</v>
      </c>
      <c r="C1315" s="15" t="s">
        <v>134</v>
      </c>
      <c r="D1315" s="15" t="s">
        <v>106</v>
      </c>
      <c r="E1315" s="15" t="s">
        <v>101</v>
      </c>
      <c r="F1315" s="15">
        <v>10.39</v>
      </c>
      <c r="G1315" s="15">
        <v>979</v>
      </c>
      <c r="H1315" s="15">
        <v>27.6</v>
      </c>
      <c r="I1315" s="15">
        <v>81</v>
      </c>
      <c r="J1315" s="15">
        <v>7.7</v>
      </c>
      <c r="K1315" s="15">
        <v>6.37</v>
      </c>
      <c r="L1315" s="15">
        <v>28.8</v>
      </c>
      <c r="M1315" s="15">
        <v>157.4</v>
      </c>
      <c r="N1315" s="15">
        <v>56.1</v>
      </c>
      <c r="O1315" s="15">
        <v>72</v>
      </c>
      <c r="P1315" s="15" t="s">
        <v>127</v>
      </c>
      <c r="Q1315" s="15">
        <v>304</v>
      </c>
      <c r="R1315" s="15">
        <v>10.4</v>
      </c>
      <c r="S1315" s="15">
        <v>0.69</v>
      </c>
      <c r="T1315" s="15">
        <v>3.81</v>
      </c>
      <c r="U1315" s="15">
        <v>39.590000000000003</v>
      </c>
      <c r="V1315" s="15">
        <v>18487</v>
      </c>
      <c r="W1315" s="15">
        <v>855699</v>
      </c>
      <c r="X1315" s="15">
        <v>731900</v>
      </c>
      <c r="Y1315" s="15">
        <v>-123799</v>
      </c>
      <c r="Z1315" s="15">
        <v>7003</v>
      </c>
      <c r="AA1315" s="15">
        <v>5.6529999999999996</v>
      </c>
      <c r="AB1315" s="15">
        <v>43.3</v>
      </c>
    </row>
    <row r="1316" spans="1:28" ht="15" customHeight="1" x14ac:dyDescent="0.3">
      <c r="A1316" s="15" t="s">
        <v>1444</v>
      </c>
      <c r="B1316" s="15" t="s">
        <v>122</v>
      </c>
      <c r="C1316" s="15" t="s">
        <v>110</v>
      </c>
      <c r="D1316" s="15" t="s">
        <v>130</v>
      </c>
      <c r="E1316" s="15" t="s">
        <v>120</v>
      </c>
      <c r="F1316" s="15">
        <v>4.84</v>
      </c>
      <c r="G1316" s="15">
        <v>213.2</v>
      </c>
      <c r="H1316" s="15">
        <v>30.8</v>
      </c>
      <c r="I1316" s="15">
        <v>39</v>
      </c>
      <c r="J1316" s="15">
        <v>7.2</v>
      </c>
      <c r="K1316" s="15">
        <v>6.73</v>
      </c>
      <c r="L1316" s="15">
        <v>22.4</v>
      </c>
      <c r="M1316" s="15">
        <v>166.8</v>
      </c>
      <c r="N1316" s="15">
        <v>56.9</v>
      </c>
      <c r="O1316" s="15">
        <v>120.1</v>
      </c>
      <c r="P1316" s="15" t="s">
        <v>102</v>
      </c>
      <c r="Q1316" s="15">
        <v>109.9</v>
      </c>
      <c r="R1316" s="15">
        <v>7.54</v>
      </c>
      <c r="S1316" s="15">
        <v>0.83</v>
      </c>
      <c r="T1316" s="15">
        <v>1.8</v>
      </c>
      <c r="U1316" s="15">
        <v>8.7100000000000009</v>
      </c>
      <c r="V1316" s="15">
        <v>65396</v>
      </c>
      <c r="W1316" s="15">
        <v>341935</v>
      </c>
      <c r="X1316" s="15">
        <v>569599</v>
      </c>
      <c r="Y1316" s="15">
        <v>227664</v>
      </c>
      <c r="Z1316" s="15">
        <v>2688</v>
      </c>
      <c r="AA1316" s="15">
        <v>3.24</v>
      </c>
      <c r="AB1316" s="15">
        <v>32.6</v>
      </c>
    </row>
    <row r="1317" spans="1:28" ht="15" customHeight="1" x14ac:dyDescent="0.3">
      <c r="A1317" s="15" t="s">
        <v>1445</v>
      </c>
      <c r="B1317" s="15" t="s">
        <v>104</v>
      </c>
      <c r="C1317" s="15" t="s">
        <v>110</v>
      </c>
      <c r="D1317" s="15" t="s">
        <v>144</v>
      </c>
      <c r="E1317" s="15" t="s">
        <v>120</v>
      </c>
      <c r="F1317" s="15">
        <v>6.73</v>
      </c>
      <c r="G1317" s="15">
        <v>83.1</v>
      </c>
      <c r="H1317" s="15">
        <v>28.3</v>
      </c>
      <c r="I1317" s="15">
        <v>49.1</v>
      </c>
      <c r="J1317" s="15">
        <v>6.9</v>
      </c>
      <c r="K1317" s="15">
        <v>7.63</v>
      </c>
      <c r="L1317" s="15">
        <v>21</v>
      </c>
      <c r="M1317" s="15">
        <v>79.900000000000006</v>
      </c>
      <c r="N1317" s="15">
        <v>17.100000000000001</v>
      </c>
      <c r="O1317" s="15">
        <v>131.1</v>
      </c>
      <c r="P1317" s="15" t="s">
        <v>102</v>
      </c>
      <c r="Q1317" s="15">
        <v>208.8</v>
      </c>
      <c r="R1317" s="15">
        <v>2.4300000000000002</v>
      </c>
      <c r="S1317" s="15">
        <v>0.74</v>
      </c>
      <c r="T1317" s="15">
        <v>0.5</v>
      </c>
      <c r="U1317" s="15">
        <v>3.36</v>
      </c>
      <c r="V1317" s="15">
        <v>55355</v>
      </c>
      <c r="W1317" s="15">
        <v>492883</v>
      </c>
      <c r="X1317" s="15">
        <v>185993</v>
      </c>
      <c r="Y1317" s="15">
        <v>-306890</v>
      </c>
      <c r="Z1317" s="15">
        <v>3243</v>
      </c>
      <c r="AA1317" s="15">
        <v>1.036</v>
      </c>
      <c r="AB1317" s="15">
        <v>28.8</v>
      </c>
    </row>
    <row r="1318" spans="1:28" ht="15" customHeight="1" x14ac:dyDescent="0.3">
      <c r="A1318" s="15" t="s">
        <v>1446</v>
      </c>
      <c r="B1318" s="15" t="s">
        <v>98</v>
      </c>
      <c r="C1318" s="15" t="s">
        <v>99</v>
      </c>
      <c r="D1318" s="15" t="s">
        <v>100</v>
      </c>
      <c r="E1318" s="15" t="s">
        <v>112</v>
      </c>
      <c r="F1318" s="15">
        <v>12.46</v>
      </c>
      <c r="G1318" s="15">
        <v>466.2</v>
      </c>
      <c r="H1318" s="15">
        <v>23.4</v>
      </c>
      <c r="I1318" s="15">
        <v>64</v>
      </c>
      <c r="J1318" s="15">
        <v>9.1999999999999993</v>
      </c>
      <c r="K1318" s="15">
        <v>6.96</v>
      </c>
      <c r="L1318" s="15">
        <v>24</v>
      </c>
      <c r="M1318" s="15">
        <v>177.7</v>
      </c>
      <c r="N1318" s="15">
        <v>49.6</v>
      </c>
      <c r="O1318" s="15">
        <v>84.1</v>
      </c>
      <c r="P1318" s="15" t="s">
        <v>116</v>
      </c>
      <c r="Q1318" s="15">
        <v>187.2</v>
      </c>
      <c r="R1318" s="15">
        <v>4.7300000000000004</v>
      </c>
      <c r="S1318" s="15">
        <v>0.72</v>
      </c>
      <c r="T1318" s="15">
        <v>2.4500000000000002</v>
      </c>
      <c r="U1318" s="15">
        <v>30.53</v>
      </c>
      <c r="V1318" s="15">
        <v>18228</v>
      </c>
      <c r="W1318" s="15">
        <v>811811</v>
      </c>
      <c r="X1318" s="15">
        <v>556501</v>
      </c>
      <c r="Y1318" s="15">
        <v>-255310</v>
      </c>
      <c r="Z1318" s="15">
        <v>3751</v>
      </c>
      <c r="AA1318" s="15">
        <v>8.1389999999999993</v>
      </c>
      <c r="AB1318" s="15">
        <v>42.7</v>
      </c>
    </row>
    <row r="1319" spans="1:28" ht="15" customHeight="1" x14ac:dyDescent="0.3">
      <c r="A1319" s="15" t="s">
        <v>1447</v>
      </c>
      <c r="B1319" s="15" t="s">
        <v>104</v>
      </c>
      <c r="C1319" s="15" t="s">
        <v>99</v>
      </c>
      <c r="D1319" s="15" t="s">
        <v>100</v>
      </c>
      <c r="E1319" s="15" t="s">
        <v>101</v>
      </c>
      <c r="F1319" s="15">
        <v>13.7</v>
      </c>
      <c r="G1319" s="15">
        <v>926.7</v>
      </c>
      <c r="H1319" s="15">
        <v>27.3</v>
      </c>
      <c r="I1319" s="15">
        <v>70.599999999999994</v>
      </c>
      <c r="J1319" s="15">
        <v>7.3</v>
      </c>
      <c r="K1319" s="15">
        <v>5.62</v>
      </c>
      <c r="L1319" s="15">
        <v>29.9</v>
      </c>
      <c r="M1319" s="15">
        <v>51.8</v>
      </c>
      <c r="N1319" s="15">
        <v>87.3</v>
      </c>
      <c r="O1319" s="15">
        <v>119.6</v>
      </c>
      <c r="P1319" s="15" t="s">
        <v>116</v>
      </c>
      <c r="Q1319" s="15">
        <v>238.2</v>
      </c>
      <c r="R1319" s="15">
        <v>8.67</v>
      </c>
      <c r="S1319" s="15">
        <v>0.89</v>
      </c>
      <c r="T1319" s="15">
        <v>0.69</v>
      </c>
      <c r="U1319" s="15">
        <v>9.4499999999999993</v>
      </c>
      <c r="V1319" s="15">
        <v>25186</v>
      </c>
      <c r="W1319" s="15">
        <v>883141</v>
      </c>
      <c r="X1319" s="15">
        <v>238008</v>
      </c>
      <c r="Y1319" s="15">
        <v>-645133</v>
      </c>
      <c r="Z1319" s="15">
        <v>3979</v>
      </c>
      <c r="AA1319" s="15">
        <v>2.375</v>
      </c>
      <c r="AB1319" s="15">
        <v>35</v>
      </c>
    </row>
    <row r="1320" spans="1:28" ht="15" customHeight="1" x14ac:dyDescent="0.3">
      <c r="A1320" s="15" t="s">
        <v>1448</v>
      </c>
      <c r="B1320" s="15" t="s">
        <v>118</v>
      </c>
      <c r="C1320" s="15" t="s">
        <v>110</v>
      </c>
      <c r="D1320" s="15" t="s">
        <v>111</v>
      </c>
      <c r="E1320" s="15" t="s">
        <v>112</v>
      </c>
      <c r="F1320" s="15">
        <v>11.62</v>
      </c>
      <c r="G1320" s="15">
        <v>543.9</v>
      </c>
      <c r="H1320" s="15">
        <v>22.1</v>
      </c>
      <c r="I1320" s="15">
        <v>63.5</v>
      </c>
      <c r="J1320" s="15">
        <v>8.1999999999999993</v>
      </c>
      <c r="K1320" s="15">
        <v>7.48</v>
      </c>
      <c r="L1320" s="15">
        <v>18.600000000000001</v>
      </c>
      <c r="M1320" s="15">
        <v>54.6</v>
      </c>
      <c r="N1320" s="15">
        <v>57.8</v>
      </c>
      <c r="O1320" s="15">
        <v>119.5</v>
      </c>
      <c r="P1320" s="15" t="s">
        <v>107</v>
      </c>
      <c r="Q1320" s="15">
        <v>302.60000000000002</v>
      </c>
      <c r="R1320" s="15">
        <v>5.58</v>
      </c>
      <c r="S1320" s="15">
        <v>0.94</v>
      </c>
      <c r="T1320" s="15">
        <v>0.52</v>
      </c>
      <c r="U1320" s="15">
        <v>6.04</v>
      </c>
      <c r="V1320" s="15">
        <v>66892</v>
      </c>
      <c r="W1320" s="15">
        <v>833031</v>
      </c>
      <c r="X1320" s="15">
        <v>404028</v>
      </c>
      <c r="Y1320" s="15">
        <v>-429003</v>
      </c>
      <c r="Z1320" s="15">
        <v>6154</v>
      </c>
      <c r="AA1320" s="15">
        <v>0.98099999999999998</v>
      </c>
      <c r="AB1320" s="15">
        <v>37.299999999999997</v>
      </c>
    </row>
    <row r="1321" spans="1:28" ht="15" customHeight="1" x14ac:dyDescent="0.3">
      <c r="A1321" s="15" t="s">
        <v>1449</v>
      </c>
      <c r="B1321" s="15" t="s">
        <v>98</v>
      </c>
      <c r="C1321" s="15" t="s">
        <v>134</v>
      </c>
      <c r="D1321" s="15" t="s">
        <v>115</v>
      </c>
      <c r="E1321" s="15" t="s">
        <v>112</v>
      </c>
      <c r="F1321" s="15">
        <v>0.65</v>
      </c>
      <c r="G1321" s="15">
        <v>154.1</v>
      </c>
      <c r="H1321" s="15">
        <v>25</v>
      </c>
      <c r="I1321" s="15">
        <v>61.7</v>
      </c>
      <c r="J1321" s="15">
        <v>7.7</v>
      </c>
      <c r="K1321" s="15">
        <v>7.22</v>
      </c>
      <c r="L1321" s="15">
        <v>24.9</v>
      </c>
      <c r="M1321" s="15">
        <v>147.1</v>
      </c>
      <c r="N1321" s="15">
        <v>79.5</v>
      </c>
      <c r="O1321" s="15">
        <v>68.900000000000006</v>
      </c>
      <c r="P1321" s="15" t="s">
        <v>107</v>
      </c>
      <c r="Q1321" s="15">
        <v>143.69999999999999</v>
      </c>
      <c r="R1321" s="15">
        <v>7.51</v>
      </c>
      <c r="S1321" s="15">
        <v>0.91</v>
      </c>
      <c r="T1321" s="15">
        <v>2.08</v>
      </c>
      <c r="U1321" s="15">
        <v>1.35</v>
      </c>
      <c r="V1321" s="15">
        <v>22045</v>
      </c>
      <c r="W1321" s="15">
        <v>45220</v>
      </c>
      <c r="X1321" s="15">
        <v>29761</v>
      </c>
      <c r="Y1321" s="15">
        <v>-15459</v>
      </c>
      <c r="Z1321" s="15">
        <v>1630</v>
      </c>
      <c r="AA1321" s="15">
        <v>0.82799999999999996</v>
      </c>
      <c r="AB1321" s="15">
        <v>33.700000000000003</v>
      </c>
    </row>
    <row r="1322" spans="1:28" ht="15" customHeight="1" x14ac:dyDescent="0.3">
      <c r="A1322" s="15" t="s">
        <v>1450</v>
      </c>
      <c r="B1322" s="15" t="s">
        <v>137</v>
      </c>
      <c r="C1322" s="15" t="s">
        <v>129</v>
      </c>
      <c r="D1322" s="15" t="s">
        <v>177</v>
      </c>
      <c r="E1322" s="15" t="s">
        <v>112</v>
      </c>
      <c r="F1322" s="15">
        <v>4.42</v>
      </c>
      <c r="G1322" s="15">
        <v>615.79999999999995</v>
      </c>
      <c r="H1322" s="15">
        <v>24.4</v>
      </c>
      <c r="I1322" s="15">
        <v>58</v>
      </c>
      <c r="J1322" s="15">
        <v>8.4</v>
      </c>
      <c r="K1322" s="15">
        <v>6.05</v>
      </c>
      <c r="L1322" s="15">
        <v>18.100000000000001</v>
      </c>
      <c r="M1322" s="15">
        <v>135.19999999999999</v>
      </c>
      <c r="N1322" s="15">
        <v>44</v>
      </c>
      <c r="O1322" s="15">
        <v>70.599999999999994</v>
      </c>
      <c r="P1322" s="15" t="s">
        <v>102</v>
      </c>
      <c r="Q1322" s="15">
        <v>133.19999999999999</v>
      </c>
      <c r="R1322" s="15">
        <v>2.97</v>
      </c>
      <c r="S1322" s="15">
        <v>1</v>
      </c>
      <c r="T1322" s="15">
        <v>48.66</v>
      </c>
      <c r="U1322" s="15">
        <v>215.08</v>
      </c>
      <c r="V1322" s="15">
        <v>3515</v>
      </c>
      <c r="W1322" s="15">
        <v>261016</v>
      </c>
      <c r="X1322" s="15">
        <v>756006</v>
      </c>
      <c r="Y1322" s="15">
        <v>494990</v>
      </c>
      <c r="Z1322" s="15">
        <v>7178</v>
      </c>
      <c r="AA1322" s="15">
        <v>29.963999999999999</v>
      </c>
      <c r="AB1322" s="15">
        <v>51.2</v>
      </c>
    </row>
    <row r="1323" spans="1:28" ht="15" customHeight="1" x14ac:dyDescent="0.3">
      <c r="A1323" s="15" t="s">
        <v>1451</v>
      </c>
      <c r="B1323" s="15" t="s">
        <v>122</v>
      </c>
      <c r="C1323" s="15" t="s">
        <v>134</v>
      </c>
      <c r="D1323" s="15" t="s">
        <v>130</v>
      </c>
      <c r="E1323" s="15" t="s">
        <v>112</v>
      </c>
      <c r="F1323" s="15">
        <v>2.0099999999999998</v>
      </c>
      <c r="G1323" s="15">
        <v>333.2</v>
      </c>
      <c r="H1323" s="15">
        <v>19.8</v>
      </c>
      <c r="I1323" s="15">
        <v>51.7</v>
      </c>
      <c r="J1323" s="15">
        <v>6.8</v>
      </c>
      <c r="K1323" s="15">
        <v>6.53</v>
      </c>
      <c r="L1323" s="15">
        <v>24.3</v>
      </c>
      <c r="M1323" s="15">
        <v>158.1</v>
      </c>
      <c r="N1323" s="15">
        <v>27.3</v>
      </c>
      <c r="O1323" s="15">
        <v>83.2</v>
      </c>
      <c r="P1323" s="15" t="s">
        <v>107</v>
      </c>
      <c r="Q1323" s="15">
        <v>235.8</v>
      </c>
      <c r="R1323" s="15">
        <v>3.57</v>
      </c>
      <c r="S1323" s="15">
        <v>0.82</v>
      </c>
      <c r="T1323" s="15">
        <v>1.39</v>
      </c>
      <c r="U1323" s="15">
        <v>2.79</v>
      </c>
      <c r="V1323" s="15">
        <v>64522</v>
      </c>
      <c r="W1323" s="15">
        <v>173455</v>
      </c>
      <c r="X1323" s="15">
        <v>180016</v>
      </c>
      <c r="Y1323" s="15">
        <v>6561</v>
      </c>
      <c r="Z1323" s="15">
        <v>1774</v>
      </c>
      <c r="AA1323" s="15">
        <v>1.573</v>
      </c>
      <c r="AB1323" s="15">
        <v>44.6</v>
      </c>
    </row>
    <row r="1324" spans="1:28" ht="15" customHeight="1" x14ac:dyDescent="0.3">
      <c r="A1324" s="15" t="s">
        <v>1452</v>
      </c>
      <c r="B1324" s="15" t="s">
        <v>122</v>
      </c>
      <c r="C1324" s="15" t="s">
        <v>110</v>
      </c>
      <c r="D1324" s="15" t="s">
        <v>177</v>
      </c>
      <c r="E1324" s="15" t="s">
        <v>112</v>
      </c>
      <c r="F1324" s="15">
        <v>11.16</v>
      </c>
      <c r="G1324" s="15">
        <v>409.9</v>
      </c>
      <c r="H1324" s="15">
        <v>21.4</v>
      </c>
      <c r="I1324" s="15">
        <v>65</v>
      </c>
      <c r="J1324" s="15">
        <v>7.8</v>
      </c>
      <c r="K1324" s="15">
        <v>6.28</v>
      </c>
      <c r="L1324" s="15"/>
      <c r="M1324" s="15">
        <v>96</v>
      </c>
      <c r="N1324" s="15">
        <v>32.1</v>
      </c>
      <c r="O1324" s="15">
        <v>90.2</v>
      </c>
      <c r="P1324" s="15" t="s">
        <v>102</v>
      </c>
      <c r="Q1324" s="15">
        <v>131.1</v>
      </c>
      <c r="R1324" s="15">
        <v>3.09</v>
      </c>
      <c r="S1324" s="15">
        <v>0.91</v>
      </c>
      <c r="T1324" s="15">
        <v>44.47</v>
      </c>
      <c r="U1324" s="15">
        <v>496.29</v>
      </c>
      <c r="V1324" s="15">
        <v>3600</v>
      </c>
      <c r="W1324" s="15">
        <v>722250</v>
      </c>
      <c r="X1324" s="15">
        <v>1786644</v>
      </c>
      <c r="Y1324" s="15">
        <v>1064394</v>
      </c>
      <c r="Z1324" s="15">
        <v>19691</v>
      </c>
      <c r="AA1324" s="15">
        <v>25.204000000000001</v>
      </c>
      <c r="AB1324" s="15">
        <v>51.4</v>
      </c>
    </row>
    <row r="1325" spans="1:28" ht="15" customHeight="1" x14ac:dyDescent="0.3">
      <c r="A1325" s="15" t="s">
        <v>1453</v>
      </c>
      <c r="B1325" s="15" t="s">
        <v>104</v>
      </c>
      <c r="C1325" s="15" t="s">
        <v>134</v>
      </c>
      <c r="D1325" s="15" t="s">
        <v>100</v>
      </c>
      <c r="E1325" s="15" t="s">
        <v>112</v>
      </c>
      <c r="F1325" s="15">
        <v>14.49</v>
      </c>
      <c r="G1325" s="15">
        <v>402.7</v>
      </c>
      <c r="H1325" s="15">
        <v>27.6</v>
      </c>
      <c r="I1325" s="15">
        <v>56.3</v>
      </c>
      <c r="J1325" s="15">
        <v>5.8</v>
      </c>
      <c r="K1325" s="15">
        <v>6.57</v>
      </c>
      <c r="L1325" s="15">
        <v>21.3</v>
      </c>
      <c r="M1325" s="15">
        <v>156.5</v>
      </c>
      <c r="N1325" s="15">
        <v>83</v>
      </c>
      <c r="O1325" s="15">
        <v>79.400000000000006</v>
      </c>
      <c r="P1325" s="15" t="s">
        <v>102</v>
      </c>
      <c r="Q1325" s="15">
        <v>202.8</v>
      </c>
      <c r="R1325" s="15">
        <v>6.31</v>
      </c>
      <c r="S1325" s="15">
        <v>0.94</v>
      </c>
      <c r="T1325" s="15">
        <v>3.41</v>
      </c>
      <c r="U1325" s="15">
        <v>49.41</v>
      </c>
      <c r="V1325" s="15">
        <v>23551</v>
      </c>
      <c r="W1325" s="15">
        <v>1046049</v>
      </c>
      <c r="X1325" s="15">
        <v>1163655</v>
      </c>
      <c r="Y1325" s="15">
        <v>117606</v>
      </c>
      <c r="Z1325" s="15">
        <v>7193</v>
      </c>
      <c r="AA1325" s="15">
        <v>6.8689999999999998</v>
      </c>
      <c r="AB1325" s="15">
        <v>37.299999999999997</v>
      </c>
    </row>
    <row r="1326" spans="1:28" ht="15" customHeight="1" x14ac:dyDescent="0.3">
      <c r="A1326" s="15" t="s">
        <v>1454</v>
      </c>
      <c r="B1326" s="15" t="s">
        <v>122</v>
      </c>
      <c r="C1326" s="15" t="s">
        <v>105</v>
      </c>
      <c r="D1326" s="15" t="s">
        <v>115</v>
      </c>
      <c r="E1326" s="15" t="s">
        <v>101</v>
      </c>
      <c r="F1326" s="15">
        <v>11.77</v>
      </c>
      <c r="G1326" s="15">
        <v>619.70000000000005</v>
      </c>
      <c r="H1326" s="15">
        <v>30.2</v>
      </c>
      <c r="I1326" s="15">
        <v>80.599999999999994</v>
      </c>
      <c r="J1326" s="15">
        <v>5.9</v>
      </c>
      <c r="K1326" s="15">
        <v>6.72</v>
      </c>
      <c r="L1326" s="15">
        <v>37.9</v>
      </c>
      <c r="M1326" s="15">
        <v>172.1</v>
      </c>
      <c r="N1326" s="15">
        <v>27.5</v>
      </c>
      <c r="O1326" s="15">
        <v>125.7</v>
      </c>
      <c r="P1326" s="15" t="s">
        <v>107</v>
      </c>
      <c r="Q1326" s="15">
        <v>229.5</v>
      </c>
      <c r="R1326" s="15">
        <v>5.27</v>
      </c>
      <c r="S1326" s="15">
        <v>0.68</v>
      </c>
      <c r="T1326" s="15">
        <v>3.69</v>
      </c>
      <c r="U1326" s="15">
        <v>43.43</v>
      </c>
      <c r="V1326" s="15">
        <v>26817</v>
      </c>
      <c r="W1326" s="15">
        <v>705071</v>
      </c>
      <c r="X1326" s="15">
        <v>1164662</v>
      </c>
      <c r="Y1326" s="15">
        <v>459591</v>
      </c>
      <c r="Z1326" s="15">
        <v>19254</v>
      </c>
      <c r="AA1326" s="15">
        <v>2.2559999999999998</v>
      </c>
      <c r="AB1326" s="15">
        <v>49.5</v>
      </c>
    </row>
    <row r="1327" spans="1:28" ht="15" customHeight="1" x14ac:dyDescent="0.3">
      <c r="A1327" s="15" t="s">
        <v>1455</v>
      </c>
      <c r="B1327" s="15" t="s">
        <v>137</v>
      </c>
      <c r="C1327" s="15" t="s">
        <v>129</v>
      </c>
      <c r="D1327" s="15" t="s">
        <v>115</v>
      </c>
      <c r="E1327" s="15" t="s">
        <v>101</v>
      </c>
      <c r="F1327" s="15">
        <v>1.24</v>
      </c>
      <c r="G1327" s="15">
        <v>920.8</v>
      </c>
      <c r="H1327" s="15">
        <v>29.2</v>
      </c>
      <c r="I1327" s="15">
        <v>81</v>
      </c>
      <c r="J1327" s="15">
        <v>6.5</v>
      </c>
      <c r="K1327" s="15">
        <v>6.85</v>
      </c>
      <c r="L1327" s="15">
        <v>30</v>
      </c>
      <c r="M1327" s="15">
        <v>78.2</v>
      </c>
      <c r="N1327" s="15">
        <v>65.599999999999994</v>
      </c>
      <c r="O1327" s="15">
        <v>99.2</v>
      </c>
      <c r="P1327" s="15" t="s">
        <v>102</v>
      </c>
      <c r="Q1327" s="15">
        <v>224.2</v>
      </c>
      <c r="R1327" s="15">
        <v>7.22</v>
      </c>
      <c r="S1327" s="15">
        <v>0.75</v>
      </c>
      <c r="T1327" s="15">
        <v>3.78</v>
      </c>
      <c r="U1327" s="15">
        <v>4.6900000000000004</v>
      </c>
      <c r="V1327" s="15">
        <v>22153</v>
      </c>
      <c r="W1327" s="15">
        <v>81945</v>
      </c>
      <c r="X1327" s="15">
        <v>103898</v>
      </c>
      <c r="Y1327" s="15">
        <v>21953</v>
      </c>
      <c r="Z1327" s="15">
        <v>1653</v>
      </c>
      <c r="AA1327" s="15">
        <v>2.8370000000000002</v>
      </c>
      <c r="AB1327" s="15">
        <v>40.1</v>
      </c>
    </row>
    <row r="1328" spans="1:28" ht="15" customHeight="1" x14ac:dyDescent="0.3">
      <c r="A1328" s="15" t="s">
        <v>1456</v>
      </c>
      <c r="B1328" s="15" t="s">
        <v>126</v>
      </c>
      <c r="C1328" s="15" t="s">
        <v>110</v>
      </c>
      <c r="D1328" s="15" t="s">
        <v>106</v>
      </c>
      <c r="E1328" s="15" t="s">
        <v>120</v>
      </c>
      <c r="F1328" s="15">
        <v>10.130000000000001</v>
      </c>
      <c r="G1328" s="15">
        <v>227.2</v>
      </c>
      <c r="H1328" s="15">
        <v>37.9</v>
      </c>
      <c r="I1328" s="15">
        <v>32.700000000000003</v>
      </c>
      <c r="J1328" s="15">
        <v>6.7</v>
      </c>
      <c r="K1328" s="15">
        <v>6.19</v>
      </c>
      <c r="L1328" s="15">
        <v>15.4</v>
      </c>
      <c r="M1328" s="15">
        <v>144</v>
      </c>
      <c r="N1328" s="15">
        <v>41.4</v>
      </c>
      <c r="O1328" s="15">
        <v>96.7</v>
      </c>
      <c r="P1328" s="15" t="s">
        <v>102</v>
      </c>
      <c r="Q1328" s="15">
        <v>182.8</v>
      </c>
      <c r="R1328" s="15">
        <v>5.19</v>
      </c>
      <c r="S1328" s="15">
        <v>0.66</v>
      </c>
      <c r="T1328" s="15">
        <v>2.2200000000000002</v>
      </c>
      <c r="U1328" s="15">
        <v>22.49</v>
      </c>
      <c r="V1328" s="15">
        <v>20941</v>
      </c>
      <c r="W1328" s="15">
        <v>619063</v>
      </c>
      <c r="X1328" s="15">
        <v>470963</v>
      </c>
      <c r="Y1328" s="15">
        <v>-148100</v>
      </c>
      <c r="Z1328" s="15">
        <v>6307</v>
      </c>
      <c r="AA1328" s="15">
        <v>3.5659999999999998</v>
      </c>
      <c r="AB1328" s="15">
        <v>27.5</v>
      </c>
    </row>
    <row r="1329" spans="1:28" ht="15" customHeight="1" x14ac:dyDescent="0.3">
      <c r="A1329" s="15" t="s">
        <v>1457</v>
      </c>
      <c r="B1329" s="15" t="s">
        <v>126</v>
      </c>
      <c r="C1329" s="15" t="s">
        <v>119</v>
      </c>
      <c r="D1329" s="15" t="s">
        <v>111</v>
      </c>
      <c r="E1329" s="15" t="s">
        <v>112</v>
      </c>
      <c r="F1329" s="15">
        <v>3.01</v>
      </c>
      <c r="G1329" s="15">
        <v>177.7</v>
      </c>
      <c r="H1329" s="15">
        <v>18.5</v>
      </c>
      <c r="I1329" s="15">
        <v>49.9</v>
      </c>
      <c r="J1329" s="15">
        <v>6.9</v>
      </c>
      <c r="K1329" s="15">
        <v>6.72</v>
      </c>
      <c r="L1329" s="15">
        <v>29.1</v>
      </c>
      <c r="M1329" s="15">
        <v>110.4</v>
      </c>
      <c r="N1329" s="15">
        <v>58.6</v>
      </c>
      <c r="O1329" s="15">
        <v>96.4</v>
      </c>
      <c r="P1329" s="15" t="s">
        <v>107</v>
      </c>
      <c r="Q1329" s="15">
        <v>189.7</v>
      </c>
      <c r="R1329" s="15">
        <v>3.55</v>
      </c>
      <c r="S1329" s="15">
        <v>1</v>
      </c>
      <c r="T1329" s="15">
        <v>0.83</v>
      </c>
      <c r="U1329" s="15">
        <v>2.5</v>
      </c>
      <c r="V1329" s="15">
        <v>74751</v>
      </c>
      <c r="W1329" s="15">
        <v>192800</v>
      </c>
      <c r="X1329" s="15">
        <v>186878</v>
      </c>
      <c r="Y1329" s="15">
        <v>-5922</v>
      </c>
      <c r="Z1329" s="15">
        <v>1430</v>
      </c>
      <c r="AA1329" s="15">
        <v>1.748</v>
      </c>
      <c r="AB1329" s="15">
        <v>32</v>
      </c>
    </row>
    <row r="1330" spans="1:28" ht="15" customHeight="1" x14ac:dyDescent="0.3">
      <c r="A1330" s="15" t="s">
        <v>1458</v>
      </c>
      <c r="B1330" s="15" t="s">
        <v>98</v>
      </c>
      <c r="C1330" s="15" t="s">
        <v>114</v>
      </c>
      <c r="D1330" s="15" t="s">
        <v>100</v>
      </c>
      <c r="E1330" s="15" t="s">
        <v>120</v>
      </c>
      <c r="F1330" s="15">
        <v>7.58</v>
      </c>
      <c r="G1330" s="15">
        <v>80</v>
      </c>
      <c r="H1330" s="15">
        <v>32.200000000000003</v>
      </c>
      <c r="I1330" s="15">
        <v>53.9</v>
      </c>
      <c r="J1330" s="15">
        <v>7.6</v>
      </c>
      <c r="K1330" s="15">
        <v>8.2200000000000006</v>
      </c>
      <c r="L1330" s="15">
        <v>25.8</v>
      </c>
      <c r="M1330" s="15">
        <v>144.80000000000001</v>
      </c>
      <c r="N1330" s="15">
        <v>38.299999999999997</v>
      </c>
      <c r="O1330" s="15">
        <v>88.3</v>
      </c>
      <c r="P1330" s="15" t="s">
        <v>127</v>
      </c>
      <c r="Q1330" s="15">
        <v>199.5</v>
      </c>
      <c r="R1330" s="15">
        <v>8.5299999999999994</v>
      </c>
      <c r="S1330" s="15">
        <v>0.94</v>
      </c>
      <c r="T1330" s="15">
        <v>0.3</v>
      </c>
      <c r="U1330" s="15">
        <v>2.27</v>
      </c>
      <c r="V1330" s="15">
        <v>25461</v>
      </c>
      <c r="W1330" s="15">
        <v>502945</v>
      </c>
      <c r="X1330" s="15">
        <v>57796</v>
      </c>
      <c r="Y1330" s="15">
        <v>-445149</v>
      </c>
      <c r="Z1330" s="15">
        <v>4757</v>
      </c>
      <c r="AA1330" s="15">
        <v>0.47699999999999998</v>
      </c>
      <c r="AB1330" s="15">
        <v>23.5</v>
      </c>
    </row>
    <row r="1331" spans="1:28" ht="15" customHeight="1" x14ac:dyDescent="0.3">
      <c r="A1331" s="15" t="s">
        <v>1459</v>
      </c>
      <c r="B1331" s="15" t="s">
        <v>98</v>
      </c>
      <c r="C1331" s="15" t="s">
        <v>99</v>
      </c>
      <c r="D1331" s="15" t="s">
        <v>144</v>
      </c>
      <c r="E1331" s="15" t="s">
        <v>112</v>
      </c>
      <c r="F1331" s="15">
        <v>6.58</v>
      </c>
      <c r="G1331" s="15">
        <v>456.1</v>
      </c>
      <c r="H1331" s="15">
        <v>19.100000000000001</v>
      </c>
      <c r="I1331" s="15">
        <v>42.7</v>
      </c>
      <c r="J1331" s="15">
        <v>6.4</v>
      </c>
      <c r="K1331" s="15">
        <v>7.04</v>
      </c>
      <c r="L1331" s="15">
        <v>20.399999999999999</v>
      </c>
      <c r="M1331" s="15">
        <v>68.099999999999994</v>
      </c>
      <c r="N1331" s="15">
        <v>20.8</v>
      </c>
      <c r="O1331" s="15">
        <v>67.8</v>
      </c>
      <c r="P1331" s="15" t="s">
        <v>102</v>
      </c>
      <c r="Q1331" s="15">
        <v>276.3</v>
      </c>
      <c r="R1331" s="15">
        <v>3.94</v>
      </c>
      <c r="S1331" s="15">
        <v>0.69</v>
      </c>
      <c r="T1331" s="15">
        <v>1.4</v>
      </c>
      <c r="U1331" s="15">
        <v>9.2100000000000009</v>
      </c>
      <c r="V1331" s="15">
        <v>60970</v>
      </c>
      <c r="W1331" s="15">
        <v>495648</v>
      </c>
      <c r="X1331" s="15">
        <v>561534</v>
      </c>
      <c r="Y1331" s="15">
        <v>65886</v>
      </c>
      <c r="Z1331" s="15">
        <v>3494</v>
      </c>
      <c r="AA1331" s="15">
        <v>2.6360000000000001</v>
      </c>
      <c r="AB1331" s="15">
        <v>35.5</v>
      </c>
    </row>
    <row r="1332" spans="1:28" ht="15" customHeight="1" x14ac:dyDescent="0.3">
      <c r="A1332" s="15" t="s">
        <v>1460</v>
      </c>
      <c r="B1332" s="15" t="s">
        <v>98</v>
      </c>
      <c r="C1332" s="15" t="s">
        <v>170</v>
      </c>
      <c r="D1332" s="15" t="s">
        <v>115</v>
      </c>
      <c r="E1332" s="15" t="s">
        <v>112</v>
      </c>
      <c r="F1332" s="15">
        <v>5.0999999999999996</v>
      </c>
      <c r="G1332" s="15">
        <v>373.9</v>
      </c>
      <c r="H1332" s="15">
        <v>23.2</v>
      </c>
      <c r="I1332" s="15">
        <v>70.2</v>
      </c>
      <c r="J1332" s="15">
        <v>6.3</v>
      </c>
      <c r="K1332" s="15">
        <v>6.2</v>
      </c>
      <c r="L1332" s="15">
        <v>16.8</v>
      </c>
      <c r="M1332" s="15">
        <v>63.6</v>
      </c>
      <c r="N1332" s="15">
        <v>65.400000000000006</v>
      </c>
      <c r="O1332" s="15">
        <v>93.5</v>
      </c>
      <c r="P1332" s="15" t="s">
        <v>116</v>
      </c>
      <c r="Q1332" s="15">
        <v>165.1</v>
      </c>
      <c r="R1332" s="15">
        <v>3.27</v>
      </c>
      <c r="S1332" s="15">
        <v>0.73</v>
      </c>
      <c r="T1332" s="15">
        <v>1.94</v>
      </c>
      <c r="U1332" s="15">
        <v>9.89</v>
      </c>
      <c r="V1332" s="15">
        <v>24429</v>
      </c>
      <c r="W1332" s="15">
        <v>320674</v>
      </c>
      <c r="X1332" s="15">
        <v>241603</v>
      </c>
      <c r="Y1332" s="15">
        <v>-79071</v>
      </c>
      <c r="Z1332" s="15">
        <v>4428</v>
      </c>
      <c r="AA1332" s="15">
        <v>2.234</v>
      </c>
      <c r="AB1332" s="15">
        <v>49.2</v>
      </c>
    </row>
    <row r="1333" spans="1:28" ht="15" customHeight="1" x14ac:dyDescent="0.3">
      <c r="A1333" s="15" t="s">
        <v>1461</v>
      </c>
      <c r="B1333" s="15" t="s">
        <v>118</v>
      </c>
      <c r="C1333" s="15" t="s">
        <v>152</v>
      </c>
      <c r="D1333" s="15" t="s">
        <v>106</v>
      </c>
      <c r="E1333" s="15" t="s">
        <v>112</v>
      </c>
      <c r="F1333" s="15">
        <v>12.91</v>
      </c>
      <c r="G1333" s="15">
        <v>445.8</v>
      </c>
      <c r="H1333" s="15">
        <v>24.8</v>
      </c>
      <c r="I1333" s="15">
        <v>49.1</v>
      </c>
      <c r="J1333" s="15">
        <v>8.1999999999999993</v>
      </c>
      <c r="K1333" s="15">
        <v>6.14</v>
      </c>
      <c r="L1333" s="15">
        <v>22.6</v>
      </c>
      <c r="M1333" s="15">
        <v>101.5</v>
      </c>
      <c r="N1333" s="15">
        <v>51.7</v>
      </c>
      <c r="O1333" s="15">
        <v>154.69999999999999</v>
      </c>
      <c r="P1333" s="15" t="s">
        <v>127</v>
      </c>
      <c r="Q1333" s="15">
        <v>334.8</v>
      </c>
      <c r="R1333" s="15">
        <v>6.4</v>
      </c>
      <c r="S1333" s="15">
        <v>1</v>
      </c>
      <c r="T1333" s="15">
        <v>2.87</v>
      </c>
      <c r="U1333" s="15">
        <v>37.049999999999997</v>
      </c>
      <c r="V1333" s="15">
        <v>21107</v>
      </c>
      <c r="W1333" s="15">
        <v>1087154</v>
      </c>
      <c r="X1333" s="15">
        <v>782014</v>
      </c>
      <c r="Y1333" s="15">
        <v>-305140</v>
      </c>
      <c r="Z1333" s="15">
        <v>7239</v>
      </c>
      <c r="AA1333" s="15">
        <v>5.1180000000000003</v>
      </c>
      <c r="AB1333" s="15">
        <v>27.4</v>
      </c>
    </row>
    <row r="1334" spans="1:28" ht="15" customHeight="1" x14ac:dyDescent="0.3">
      <c r="A1334" s="15" t="s">
        <v>1462</v>
      </c>
      <c r="B1334" s="15" t="s">
        <v>122</v>
      </c>
      <c r="C1334" s="15" t="s">
        <v>152</v>
      </c>
      <c r="D1334" s="15" t="s">
        <v>130</v>
      </c>
      <c r="E1334" s="15" t="s">
        <v>112</v>
      </c>
      <c r="F1334" s="15">
        <v>6.71</v>
      </c>
      <c r="G1334" s="15">
        <v>248</v>
      </c>
      <c r="H1334" s="15">
        <v>18.600000000000001</v>
      </c>
      <c r="I1334" s="15">
        <v>69.8</v>
      </c>
      <c r="J1334" s="15">
        <v>7.7</v>
      </c>
      <c r="K1334" s="15">
        <v>5.88</v>
      </c>
      <c r="L1334" s="15">
        <v>29.9</v>
      </c>
      <c r="M1334" s="15">
        <v>73.400000000000006</v>
      </c>
      <c r="N1334" s="15">
        <v>70.599999999999994</v>
      </c>
      <c r="O1334" s="15">
        <v>135.6</v>
      </c>
      <c r="P1334" s="15" t="s">
        <v>127</v>
      </c>
      <c r="Q1334" s="15">
        <v>195.4</v>
      </c>
      <c r="R1334" s="15">
        <v>5.85</v>
      </c>
      <c r="S1334" s="15">
        <v>0.73</v>
      </c>
      <c r="T1334" s="15">
        <v>0.61</v>
      </c>
      <c r="U1334" s="15">
        <v>4.09</v>
      </c>
      <c r="V1334" s="15">
        <v>68518</v>
      </c>
      <c r="W1334" s="15">
        <v>396949</v>
      </c>
      <c r="X1334" s="15">
        <v>280239</v>
      </c>
      <c r="Y1334" s="15">
        <v>-116710</v>
      </c>
      <c r="Z1334" s="15">
        <v>4304</v>
      </c>
      <c r="AA1334" s="15">
        <v>0.95</v>
      </c>
      <c r="AB1334" s="15">
        <v>46.3</v>
      </c>
    </row>
    <row r="1335" spans="1:28" ht="15" customHeight="1" x14ac:dyDescent="0.3">
      <c r="A1335" s="15" t="s">
        <v>1463</v>
      </c>
      <c r="B1335" s="15" t="s">
        <v>118</v>
      </c>
      <c r="C1335" s="15" t="s">
        <v>134</v>
      </c>
      <c r="D1335" s="15" t="s">
        <v>130</v>
      </c>
      <c r="E1335" s="15" t="s">
        <v>101</v>
      </c>
      <c r="F1335" s="15">
        <v>5.91</v>
      </c>
      <c r="G1335" s="15">
        <v>848.3</v>
      </c>
      <c r="H1335" s="15">
        <v>28.7</v>
      </c>
      <c r="I1335" s="15">
        <v>74.2</v>
      </c>
      <c r="J1335" s="15">
        <v>6.9</v>
      </c>
      <c r="K1335" s="15">
        <v>6.53</v>
      </c>
      <c r="L1335" s="15">
        <v>32.700000000000003</v>
      </c>
      <c r="M1335" s="15">
        <v>99</v>
      </c>
      <c r="N1335" s="15">
        <v>42.3</v>
      </c>
      <c r="O1335" s="15">
        <v>60.8</v>
      </c>
      <c r="P1335" s="15" t="s">
        <v>127</v>
      </c>
      <c r="Q1335" s="15">
        <v>271.39999999999998</v>
      </c>
      <c r="R1335" s="15">
        <v>5.46</v>
      </c>
      <c r="S1335" s="15">
        <v>0.68</v>
      </c>
      <c r="T1335" s="15">
        <v>2.02</v>
      </c>
      <c r="U1335" s="15">
        <v>11.94</v>
      </c>
      <c r="V1335" s="15">
        <v>76486</v>
      </c>
      <c r="W1335" s="15">
        <v>473404</v>
      </c>
      <c r="X1335" s="15">
        <v>913243</v>
      </c>
      <c r="Y1335" s="15">
        <v>439839</v>
      </c>
      <c r="Z1335" s="15">
        <v>4516</v>
      </c>
      <c r="AA1335" s="15">
        <v>2.6440000000000001</v>
      </c>
      <c r="AB1335" s="15">
        <v>59.9</v>
      </c>
    </row>
    <row r="1336" spans="1:28" ht="15" customHeight="1" x14ac:dyDescent="0.3">
      <c r="A1336" s="15" t="s">
        <v>1464</v>
      </c>
      <c r="B1336" s="15" t="s">
        <v>146</v>
      </c>
      <c r="C1336" s="15" t="s">
        <v>105</v>
      </c>
      <c r="D1336" s="15" t="s">
        <v>177</v>
      </c>
      <c r="E1336" s="15" t="s">
        <v>101</v>
      </c>
      <c r="F1336" s="15">
        <v>13.78</v>
      </c>
      <c r="G1336" s="15">
        <v>1134.8</v>
      </c>
      <c r="H1336" s="15">
        <v>29.5</v>
      </c>
      <c r="I1336" s="15">
        <v>75.7</v>
      </c>
      <c r="J1336" s="15">
        <v>6.1</v>
      </c>
      <c r="K1336" s="15">
        <v>7.33</v>
      </c>
      <c r="L1336" s="15">
        <v>26.4</v>
      </c>
      <c r="M1336" s="15">
        <v>85.4</v>
      </c>
      <c r="N1336" s="15">
        <v>44.3</v>
      </c>
      <c r="O1336" s="15">
        <v>135.5</v>
      </c>
      <c r="P1336" s="15" t="s">
        <v>116</v>
      </c>
      <c r="Q1336" s="15">
        <v>50.5</v>
      </c>
      <c r="R1336" s="15">
        <v>2.2200000000000002</v>
      </c>
      <c r="S1336" s="15">
        <v>0.78</v>
      </c>
      <c r="T1336" s="15">
        <v>24.92</v>
      </c>
      <c r="U1336" s="15">
        <v>343.4</v>
      </c>
      <c r="V1336" s="15">
        <v>2944</v>
      </c>
      <c r="W1336" s="15">
        <v>645768</v>
      </c>
      <c r="X1336" s="15">
        <v>1010970</v>
      </c>
      <c r="Y1336" s="15">
        <v>365202</v>
      </c>
      <c r="Z1336" s="15">
        <v>14349</v>
      </c>
      <c r="AA1336" s="15">
        <v>23.931999999999999</v>
      </c>
      <c r="AB1336" s="15">
        <v>68</v>
      </c>
    </row>
    <row r="1337" spans="1:28" ht="15" customHeight="1" x14ac:dyDescent="0.3">
      <c r="A1337" s="15" t="s">
        <v>1465</v>
      </c>
      <c r="B1337" s="15" t="s">
        <v>146</v>
      </c>
      <c r="C1337" s="15" t="s">
        <v>114</v>
      </c>
      <c r="D1337" s="15" t="s">
        <v>100</v>
      </c>
      <c r="E1337" s="15" t="s">
        <v>101</v>
      </c>
      <c r="F1337" s="15">
        <v>14.02</v>
      </c>
      <c r="G1337" s="15">
        <v>758.2</v>
      </c>
      <c r="H1337" s="15">
        <v>22.4</v>
      </c>
      <c r="I1337" s="15">
        <v>76.400000000000006</v>
      </c>
      <c r="J1337" s="15">
        <v>6.4</v>
      </c>
      <c r="K1337" s="15">
        <v>7.33</v>
      </c>
      <c r="L1337" s="15">
        <v>28.8</v>
      </c>
      <c r="M1337" s="15">
        <v>144.9</v>
      </c>
      <c r="N1337" s="15">
        <v>41.9</v>
      </c>
      <c r="O1337" s="15">
        <v>121.3</v>
      </c>
      <c r="P1337" s="15" t="s">
        <v>116</v>
      </c>
      <c r="Q1337" s="15">
        <v>287.7</v>
      </c>
      <c r="R1337" s="15">
        <v>8.2100000000000009</v>
      </c>
      <c r="S1337" s="15">
        <v>0.88</v>
      </c>
      <c r="T1337" s="15">
        <v>1.52</v>
      </c>
      <c r="U1337" s="15">
        <v>21.31</v>
      </c>
      <c r="V1337" s="15">
        <v>21689</v>
      </c>
      <c r="W1337" s="15">
        <v>1131769</v>
      </c>
      <c r="X1337" s="15">
        <v>462193</v>
      </c>
      <c r="Y1337" s="15">
        <v>-669576</v>
      </c>
      <c r="Z1337" s="15">
        <v>3626</v>
      </c>
      <c r="AA1337" s="15">
        <v>5.8769999999999998</v>
      </c>
      <c r="AB1337" s="15">
        <v>53.1</v>
      </c>
    </row>
    <row r="1338" spans="1:28" ht="15" customHeight="1" x14ac:dyDescent="0.3">
      <c r="A1338" s="15" t="s">
        <v>1466</v>
      </c>
      <c r="B1338" s="15" t="s">
        <v>118</v>
      </c>
      <c r="C1338" s="15" t="s">
        <v>152</v>
      </c>
      <c r="D1338" s="15" t="s">
        <v>100</v>
      </c>
      <c r="E1338" s="15" t="s">
        <v>112</v>
      </c>
      <c r="F1338" s="15">
        <v>10.28</v>
      </c>
      <c r="G1338" s="15">
        <v>455.1</v>
      </c>
      <c r="H1338" s="15">
        <v>23</v>
      </c>
      <c r="I1338" s="15">
        <v>62.2</v>
      </c>
      <c r="J1338" s="15">
        <v>7.2</v>
      </c>
      <c r="K1338" s="15">
        <v>6.71</v>
      </c>
      <c r="L1338" s="15">
        <v>25</v>
      </c>
      <c r="M1338" s="15">
        <v>113</v>
      </c>
      <c r="N1338" s="15">
        <v>62.2</v>
      </c>
      <c r="O1338" s="15">
        <v>105.7</v>
      </c>
      <c r="P1338" s="15" t="s">
        <v>102</v>
      </c>
      <c r="Q1338" s="15">
        <v>140.6</v>
      </c>
      <c r="R1338" s="15">
        <v>4.67</v>
      </c>
      <c r="S1338" s="15">
        <v>0.87</v>
      </c>
      <c r="T1338" s="15">
        <v>3.03</v>
      </c>
      <c r="U1338" s="15">
        <v>31.15</v>
      </c>
      <c r="V1338" s="15">
        <v>25818</v>
      </c>
      <c r="W1338" s="15">
        <v>677923</v>
      </c>
      <c r="X1338" s="15">
        <v>804231</v>
      </c>
      <c r="Y1338" s="15">
        <v>126308</v>
      </c>
      <c r="Z1338" s="15">
        <v>4572</v>
      </c>
      <c r="AA1338" s="15">
        <v>6.8129999999999997</v>
      </c>
      <c r="AB1338" s="15">
        <v>47.8</v>
      </c>
    </row>
    <row r="1339" spans="1:28" ht="15" customHeight="1" x14ac:dyDescent="0.3">
      <c r="A1339" s="15" t="s">
        <v>1467</v>
      </c>
      <c r="B1339" s="15" t="s">
        <v>126</v>
      </c>
      <c r="C1339" s="15" t="s">
        <v>114</v>
      </c>
      <c r="D1339" s="15" t="s">
        <v>106</v>
      </c>
      <c r="E1339" s="15" t="s">
        <v>112</v>
      </c>
      <c r="F1339" s="15">
        <v>11.76</v>
      </c>
      <c r="G1339" s="15">
        <v>441.8</v>
      </c>
      <c r="H1339" s="15">
        <v>24.4</v>
      </c>
      <c r="I1339" s="15">
        <v>59.9</v>
      </c>
      <c r="J1339" s="15">
        <v>6.4</v>
      </c>
      <c r="K1339" s="15">
        <v>6.77</v>
      </c>
      <c r="L1339" s="15">
        <v>24.3</v>
      </c>
      <c r="M1339" s="15">
        <v>60.2</v>
      </c>
      <c r="N1339" s="15">
        <v>31.5</v>
      </c>
      <c r="O1339" s="15">
        <v>136.19999999999999</v>
      </c>
      <c r="P1339" s="15" t="s">
        <v>107</v>
      </c>
      <c r="Q1339" s="15">
        <v>165.6</v>
      </c>
      <c r="R1339" s="15">
        <v>3.21</v>
      </c>
      <c r="S1339" s="15">
        <v>0.79</v>
      </c>
      <c r="T1339" s="15">
        <v>3.65</v>
      </c>
      <c r="U1339" s="15">
        <v>42.92</v>
      </c>
      <c r="V1339" s="15">
        <v>23399</v>
      </c>
      <c r="W1339" s="15">
        <v>724159</v>
      </c>
      <c r="X1339" s="15">
        <v>1004285</v>
      </c>
      <c r="Y1339" s="15">
        <v>280126</v>
      </c>
      <c r="Z1339" s="15">
        <v>8040</v>
      </c>
      <c r="AA1339" s="15">
        <v>5.3380000000000001</v>
      </c>
      <c r="AB1339" s="15">
        <v>42.5</v>
      </c>
    </row>
    <row r="1340" spans="1:28" ht="15" customHeight="1" x14ac:dyDescent="0.3">
      <c r="A1340" s="15" t="s">
        <v>1468</v>
      </c>
      <c r="B1340" s="15" t="s">
        <v>146</v>
      </c>
      <c r="C1340" s="15" t="s">
        <v>170</v>
      </c>
      <c r="D1340" s="15" t="s">
        <v>111</v>
      </c>
      <c r="E1340" s="15" t="s">
        <v>112</v>
      </c>
      <c r="F1340" s="15">
        <v>3.4</v>
      </c>
      <c r="G1340" s="15">
        <v>496</v>
      </c>
      <c r="H1340" s="15">
        <v>25.9</v>
      </c>
      <c r="I1340" s="15">
        <v>52.1</v>
      </c>
      <c r="J1340" s="15">
        <v>6.5</v>
      </c>
      <c r="K1340" s="15">
        <v>7.31</v>
      </c>
      <c r="L1340" s="15">
        <v>26.5</v>
      </c>
      <c r="M1340" s="15">
        <v>114.2</v>
      </c>
      <c r="N1340" s="15">
        <v>54.5</v>
      </c>
      <c r="O1340" s="15">
        <v>102</v>
      </c>
      <c r="P1340" s="15" t="s">
        <v>127</v>
      </c>
      <c r="Q1340" s="15">
        <v>205.8</v>
      </c>
      <c r="R1340" s="15">
        <v>4.54</v>
      </c>
      <c r="S1340" s="15">
        <v>0.67</v>
      </c>
      <c r="T1340" s="15">
        <v>0.9</v>
      </c>
      <c r="U1340" s="15">
        <v>3.06</v>
      </c>
      <c r="V1340" s="15">
        <v>69087</v>
      </c>
      <c r="W1340" s="15">
        <v>233230</v>
      </c>
      <c r="X1340" s="15">
        <v>211406</v>
      </c>
      <c r="Y1340" s="15">
        <v>-21824</v>
      </c>
      <c r="Z1340" s="15">
        <v>1333</v>
      </c>
      <c r="AA1340" s="15">
        <v>2.2959999999999998</v>
      </c>
      <c r="AB1340" s="15">
        <v>42.1</v>
      </c>
    </row>
    <row r="1341" spans="1:28" ht="15" customHeight="1" x14ac:dyDescent="0.3">
      <c r="A1341" s="15" t="s">
        <v>1469</v>
      </c>
      <c r="B1341" s="15" t="s">
        <v>104</v>
      </c>
      <c r="C1341" s="15" t="s">
        <v>119</v>
      </c>
      <c r="D1341" s="15" t="s">
        <v>130</v>
      </c>
      <c r="E1341" s="15" t="s">
        <v>112</v>
      </c>
      <c r="F1341" s="15">
        <v>1.62</v>
      </c>
      <c r="G1341" s="15">
        <v>560.5</v>
      </c>
      <c r="H1341" s="15">
        <v>22</v>
      </c>
      <c r="I1341" s="15">
        <v>57.8</v>
      </c>
      <c r="J1341" s="15">
        <v>7</v>
      </c>
      <c r="K1341" s="15">
        <v>5.63</v>
      </c>
      <c r="L1341" s="15">
        <v>20</v>
      </c>
      <c r="M1341" s="15">
        <v>182.1</v>
      </c>
      <c r="N1341" s="15">
        <v>56.4</v>
      </c>
      <c r="O1341" s="15">
        <v>99</v>
      </c>
      <c r="P1341" s="15" t="s">
        <v>107</v>
      </c>
      <c r="Q1341" s="15">
        <v>264.5</v>
      </c>
      <c r="R1341" s="15">
        <v>1.31</v>
      </c>
      <c r="S1341" s="15">
        <v>0.93</v>
      </c>
      <c r="T1341" s="15">
        <v>0.4</v>
      </c>
      <c r="U1341" s="15">
        <v>0.65</v>
      </c>
      <c r="V1341" s="15">
        <v>73072</v>
      </c>
      <c r="W1341" s="15">
        <v>110894</v>
      </c>
      <c r="X1341" s="15">
        <v>47497</v>
      </c>
      <c r="Y1341" s="15">
        <v>-63397</v>
      </c>
      <c r="Z1341" s="15">
        <v>1462</v>
      </c>
      <c r="AA1341" s="15">
        <v>0.44500000000000001</v>
      </c>
      <c r="AB1341" s="15">
        <v>61.1</v>
      </c>
    </row>
    <row r="1342" spans="1:28" ht="15" customHeight="1" x14ac:dyDescent="0.3">
      <c r="A1342" s="15" t="s">
        <v>1470</v>
      </c>
      <c r="B1342" s="15" t="s">
        <v>98</v>
      </c>
      <c r="C1342" s="15" t="s">
        <v>134</v>
      </c>
      <c r="D1342" s="15" t="s">
        <v>132</v>
      </c>
      <c r="E1342" s="15" t="s">
        <v>112</v>
      </c>
      <c r="F1342" s="15">
        <v>7.61</v>
      </c>
      <c r="G1342" s="15">
        <v>334.7</v>
      </c>
      <c r="H1342" s="15">
        <v>24.8</v>
      </c>
      <c r="I1342" s="15">
        <v>77.599999999999994</v>
      </c>
      <c r="J1342" s="15">
        <v>9</v>
      </c>
      <c r="K1342" s="15">
        <v>5.55</v>
      </c>
      <c r="L1342" s="15">
        <v>25.2</v>
      </c>
      <c r="M1342" s="15">
        <v>149.9</v>
      </c>
      <c r="N1342" s="15">
        <v>71.2</v>
      </c>
      <c r="O1342" s="15">
        <v>137.1</v>
      </c>
      <c r="P1342" s="15" t="s">
        <v>116</v>
      </c>
      <c r="Q1342" s="15">
        <v>268.5</v>
      </c>
      <c r="R1342" s="15">
        <v>5.79</v>
      </c>
      <c r="S1342" s="15">
        <v>0.85</v>
      </c>
      <c r="T1342" s="15">
        <v>0.4</v>
      </c>
      <c r="U1342" s="15">
        <v>3.04</v>
      </c>
      <c r="V1342" s="15">
        <v>112182</v>
      </c>
      <c r="W1342" s="15">
        <v>522803</v>
      </c>
      <c r="X1342" s="15">
        <v>341033</v>
      </c>
      <c r="Y1342" s="15">
        <v>-181770</v>
      </c>
      <c r="Z1342" s="15">
        <v>2360</v>
      </c>
      <c r="AA1342" s="15">
        <v>1.288</v>
      </c>
      <c r="AB1342" s="15">
        <v>53.9</v>
      </c>
    </row>
    <row r="1343" spans="1:28" ht="15" customHeight="1" x14ac:dyDescent="0.3">
      <c r="A1343" s="15" t="s">
        <v>1471</v>
      </c>
      <c r="B1343" s="15" t="s">
        <v>146</v>
      </c>
      <c r="C1343" s="15" t="s">
        <v>99</v>
      </c>
      <c r="D1343" s="15" t="s">
        <v>100</v>
      </c>
      <c r="E1343" s="15" t="s">
        <v>112</v>
      </c>
      <c r="F1343" s="15">
        <v>1.46</v>
      </c>
      <c r="G1343" s="15">
        <v>583.9</v>
      </c>
      <c r="H1343" s="15">
        <v>23.9</v>
      </c>
      <c r="I1343" s="15">
        <v>49.2</v>
      </c>
      <c r="J1343" s="15">
        <v>6.6</v>
      </c>
      <c r="K1343" s="15">
        <v>5.61</v>
      </c>
      <c r="L1343" s="15">
        <v>20.6</v>
      </c>
      <c r="M1343" s="15">
        <v>156.4</v>
      </c>
      <c r="N1343" s="15">
        <v>52.4</v>
      </c>
      <c r="O1343" s="15">
        <v>179.6</v>
      </c>
      <c r="P1343" s="15" t="s">
        <v>127</v>
      </c>
      <c r="Q1343" s="15">
        <v>221.9</v>
      </c>
      <c r="R1343" s="15">
        <v>6.39</v>
      </c>
      <c r="S1343" s="15">
        <v>0.93</v>
      </c>
      <c r="T1343" s="15">
        <v>0.87</v>
      </c>
      <c r="U1343" s="15">
        <v>1.27</v>
      </c>
      <c r="V1343" s="15">
        <v>23475</v>
      </c>
      <c r="W1343" s="15">
        <v>80834</v>
      </c>
      <c r="X1343" s="15">
        <v>29813</v>
      </c>
      <c r="Y1343" s="15">
        <v>-51021</v>
      </c>
      <c r="Z1343" s="15">
        <v>720</v>
      </c>
      <c r="AA1343" s="15">
        <v>1.764</v>
      </c>
      <c r="AB1343" s="15">
        <v>23.8</v>
      </c>
    </row>
    <row r="1344" spans="1:28" ht="15" customHeight="1" x14ac:dyDescent="0.3">
      <c r="A1344" s="15" t="s">
        <v>1472</v>
      </c>
      <c r="B1344" s="15" t="s">
        <v>122</v>
      </c>
      <c r="C1344" s="15" t="s">
        <v>119</v>
      </c>
      <c r="D1344" s="15" t="s">
        <v>144</v>
      </c>
      <c r="E1344" s="15" t="s">
        <v>120</v>
      </c>
      <c r="F1344" s="15">
        <v>3.71</v>
      </c>
      <c r="G1344" s="15">
        <v>354.7</v>
      </c>
      <c r="H1344" s="15">
        <v>34.4</v>
      </c>
      <c r="I1344" s="15">
        <v>41.4</v>
      </c>
      <c r="J1344" s="15">
        <v>8.4</v>
      </c>
      <c r="K1344" s="15">
        <v>6.31</v>
      </c>
      <c r="L1344" s="15">
        <v>12.4</v>
      </c>
      <c r="M1344" s="15">
        <v>102</v>
      </c>
      <c r="N1344" s="15">
        <v>27</v>
      </c>
      <c r="O1344" s="15">
        <v>81.7</v>
      </c>
      <c r="P1344" s="15" t="s">
        <v>116</v>
      </c>
      <c r="Q1344" s="15">
        <v>145.19999999999999</v>
      </c>
      <c r="R1344" s="15">
        <v>4.2699999999999996</v>
      </c>
      <c r="S1344" s="15">
        <v>0.7</v>
      </c>
      <c r="T1344" s="15">
        <v>0.93</v>
      </c>
      <c r="U1344" s="15">
        <v>3.45</v>
      </c>
      <c r="V1344" s="15">
        <v>63072</v>
      </c>
      <c r="W1344" s="15">
        <v>181658</v>
      </c>
      <c r="X1344" s="15">
        <v>217598</v>
      </c>
      <c r="Y1344" s="15">
        <v>35940</v>
      </c>
      <c r="Z1344" s="15">
        <v>984</v>
      </c>
      <c r="AA1344" s="15">
        <v>3.5059999999999998</v>
      </c>
      <c r="AB1344" s="15">
        <v>38.4</v>
      </c>
    </row>
    <row r="1345" spans="1:28" ht="15" customHeight="1" x14ac:dyDescent="0.3">
      <c r="A1345" s="15" t="s">
        <v>1473</v>
      </c>
      <c r="B1345" s="15" t="s">
        <v>109</v>
      </c>
      <c r="C1345" s="15" t="s">
        <v>119</v>
      </c>
      <c r="D1345" s="15" t="s">
        <v>115</v>
      </c>
      <c r="E1345" s="15" t="s">
        <v>112</v>
      </c>
      <c r="F1345" s="15">
        <v>2.78</v>
      </c>
      <c r="G1345" s="15">
        <v>719.2</v>
      </c>
      <c r="H1345" s="15">
        <v>22.9</v>
      </c>
      <c r="I1345" s="15">
        <v>66.400000000000006</v>
      </c>
      <c r="J1345" s="15">
        <v>6.8</v>
      </c>
      <c r="K1345" s="15">
        <v>7.08</v>
      </c>
      <c r="L1345" s="15">
        <v>23.8</v>
      </c>
      <c r="M1345" s="15">
        <v>84.8</v>
      </c>
      <c r="N1345" s="15">
        <v>55</v>
      </c>
      <c r="O1345" s="15">
        <v>89.4</v>
      </c>
      <c r="P1345" s="15" t="s">
        <v>102</v>
      </c>
      <c r="Q1345" s="15">
        <v>138.80000000000001</v>
      </c>
      <c r="R1345" s="15">
        <v>1.44</v>
      </c>
      <c r="S1345" s="15">
        <v>0.87</v>
      </c>
      <c r="T1345" s="15">
        <v>3.43</v>
      </c>
      <c r="U1345" s="15">
        <v>9.5399999999999991</v>
      </c>
      <c r="V1345" s="15">
        <v>23078</v>
      </c>
      <c r="W1345" s="15">
        <v>149716</v>
      </c>
      <c r="X1345" s="15">
        <v>220164</v>
      </c>
      <c r="Y1345" s="15">
        <v>70448</v>
      </c>
      <c r="Z1345" s="15">
        <v>3817</v>
      </c>
      <c r="AA1345" s="15">
        <v>2.4990000000000001</v>
      </c>
      <c r="AB1345" s="15">
        <v>64.8</v>
      </c>
    </row>
    <row r="1346" spans="1:28" ht="15" customHeight="1" x14ac:dyDescent="0.3">
      <c r="A1346" s="15" t="s">
        <v>1474</v>
      </c>
      <c r="B1346" s="15" t="s">
        <v>137</v>
      </c>
      <c r="C1346" s="15" t="s">
        <v>123</v>
      </c>
      <c r="D1346" s="15" t="s">
        <v>111</v>
      </c>
      <c r="E1346" s="15" t="s">
        <v>112</v>
      </c>
      <c r="F1346" s="15">
        <v>7.69</v>
      </c>
      <c r="G1346" s="15">
        <v>678.8</v>
      </c>
      <c r="H1346" s="15">
        <v>20.7</v>
      </c>
      <c r="I1346" s="15">
        <v>74.900000000000006</v>
      </c>
      <c r="J1346" s="15">
        <v>6.6</v>
      </c>
      <c r="K1346" s="15">
        <v>6.41</v>
      </c>
      <c r="L1346" s="15">
        <v>25.5</v>
      </c>
      <c r="M1346" s="15">
        <v>157.4</v>
      </c>
      <c r="N1346" s="15">
        <v>42.7</v>
      </c>
      <c r="O1346" s="15">
        <v>119.1</v>
      </c>
      <c r="P1346" s="15" t="s">
        <v>107</v>
      </c>
      <c r="Q1346" s="15">
        <v>291.60000000000002</v>
      </c>
      <c r="R1346" s="15">
        <v>8.27</v>
      </c>
      <c r="S1346" s="15">
        <v>0.79</v>
      </c>
      <c r="T1346" s="15">
        <v>1.1499999999999999</v>
      </c>
      <c r="U1346" s="15">
        <v>8.84</v>
      </c>
      <c r="V1346" s="15">
        <v>68009</v>
      </c>
      <c r="W1346" s="15">
        <v>527389</v>
      </c>
      <c r="X1346" s="15">
        <v>601200</v>
      </c>
      <c r="Y1346" s="15">
        <v>73811</v>
      </c>
      <c r="Z1346" s="15">
        <v>3265</v>
      </c>
      <c r="AA1346" s="15">
        <v>2.7080000000000002</v>
      </c>
      <c r="AB1346" s="15">
        <v>52.1</v>
      </c>
    </row>
    <row r="1347" spans="1:28" ht="15" customHeight="1" x14ac:dyDescent="0.3">
      <c r="A1347" s="15" t="s">
        <v>1475</v>
      </c>
      <c r="B1347" s="15" t="s">
        <v>122</v>
      </c>
      <c r="C1347" s="15" t="s">
        <v>99</v>
      </c>
      <c r="D1347" s="15" t="s">
        <v>106</v>
      </c>
      <c r="E1347" s="15" t="s">
        <v>112</v>
      </c>
      <c r="F1347" s="15">
        <v>14.03</v>
      </c>
      <c r="G1347" s="15">
        <v>385.2</v>
      </c>
      <c r="H1347" s="15">
        <v>20.7</v>
      </c>
      <c r="I1347" s="15">
        <v>74.599999999999994</v>
      </c>
      <c r="J1347" s="15">
        <v>6.6</v>
      </c>
      <c r="K1347" s="15">
        <v>6.63</v>
      </c>
      <c r="L1347" s="15">
        <v>18.8</v>
      </c>
      <c r="M1347" s="15">
        <v>138.30000000000001</v>
      </c>
      <c r="N1347" s="15">
        <v>73</v>
      </c>
      <c r="O1347" s="15">
        <v>97.6</v>
      </c>
      <c r="P1347" s="15" t="s">
        <v>102</v>
      </c>
      <c r="Q1347" s="15">
        <v>229.4</v>
      </c>
      <c r="R1347" s="15">
        <v>6.66</v>
      </c>
      <c r="S1347" s="15">
        <v>0.99</v>
      </c>
      <c r="T1347" s="15">
        <v>3.55</v>
      </c>
      <c r="U1347" s="15">
        <v>49.81</v>
      </c>
      <c r="V1347" s="15">
        <v>17933</v>
      </c>
      <c r="W1347" s="15">
        <v>910116</v>
      </c>
      <c r="X1347" s="15">
        <v>893243</v>
      </c>
      <c r="Y1347" s="15">
        <v>-16873</v>
      </c>
      <c r="Z1347" s="15">
        <v>6285</v>
      </c>
      <c r="AA1347" s="15">
        <v>7.9249999999999998</v>
      </c>
      <c r="AB1347" s="15">
        <v>34.5</v>
      </c>
    </row>
    <row r="1348" spans="1:28" ht="15" customHeight="1" x14ac:dyDescent="0.3">
      <c r="A1348" s="15" t="s">
        <v>1476</v>
      </c>
      <c r="B1348" s="15" t="s">
        <v>118</v>
      </c>
      <c r="C1348" s="15" t="s">
        <v>123</v>
      </c>
      <c r="D1348" s="15" t="s">
        <v>111</v>
      </c>
      <c r="E1348" s="15" t="s">
        <v>101</v>
      </c>
      <c r="F1348" s="15">
        <v>13.78</v>
      </c>
      <c r="G1348" s="15">
        <v>962.9</v>
      </c>
      <c r="H1348" s="15">
        <v>30.7</v>
      </c>
      <c r="I1348" s="15">
        <v>71.099999999999994</v>
      </c>
      <c r="J1348" s="15">
        <v>7.4</v>
      </c>
      <c r="K1348" s="15">
        <v>5.2</v>
      </c>
      <c r="L1348" s="15">
        <v>32.299999999999997</v>
      </c>
      <c r="M1348" s="15">
        <v>129.69999999999999</v>
      </c>
      <c r="N1348" s="15">
        <v>72.5</v>
      </c>
      <c r="O1348" s="15">
        <v>76.900000000000006</v>
      </c>
      <c r="P1348" s="15" t="s">
        <v>116</v>
      </c>
      <c r="Q1348" s="15">
        <v>175.4</v>
      </c>
      <c r="R1348" s="15">
        <v>4.2699999999999996</v>
      </c>
      <c r="S1348" s="15">
        <v>0.83</v>
      </c>
      <c r="T1348" s="15">
        <v>0.3</v>
      </c>
      <c r="U1348" s="15">
        <v>4.13</v>
      </c>
      <c r="V1348" s="15">
        <v>65758</v>
      </c>
      <c r="W1348" s="15">
        <v>897102</v>
      </c>
      <c r="X1348" s="15">
        <v>271581</v>
      </c>
      <c r="Y1348" s="15">
        <v>-625521</v>
      </c>
      <c r="Z1348" s="15">
        <v>2606</v>
      </c>
      <c r="AA1348" s="15">
        <v>1.585</v>
      </c>
      <c r="AB1348" s="15">
        <v>57.8</v>
      </c>
    </row>
    <row r="1349" spans="1:28" ht="15" customHeight="1" x14ac:dyDescent="0.3">
      <c r="A1349" s="15" t="s">
        <v>1477</v>
      </c>
      <c r="B1349" s="15" t="s">
        <v>98</v>
      </c>
      <c r="C1349" s="15" t="s">
        <v>119</v>
      </c>
      <c r="D1349" s="15" t="s">
        <v>177</v>
      </c>
      <c r="E1349" s="15" t="s">
        <v>101</v>
      </c>
      <c r="F1349" s="15">
        <v>10.89</v>
      </c>
      <c r="G1349" s="15">
        <v>675.2</v>
      </c>
      <c r="H1349" s="15">
        <v>27.5</v>
      </c>
      <c r="I1349" s="15">
        <v>80.2</v>
      </c>
      <c r="J1349" s="15">
        <v>5.7</v>
      </c>
      <c r="K1349" s="15">
        <v>6.68</v>
      </c>
      <c r="L1349" s="15">
        <v>47</v>
      </c>
      <c r="M1349" s="15">
        <v>145.80000000000001</v>
      </c>
      <c r="N1349" s="15">
        <v>76.2</v>
      </c>
      <c r="O1349" s="15">
        <v>118.7</v>
      </c>
      <c r="P1349" s="15" t="s">
        <v>116</v>
      </c>
      <c r="Q1349" s="15">
        <v>180.2</v>
      </c>
      <c r="R1349" s="15">
        <v>5.64</v>
      </c>
      <c r="S1349" s="15">
        <v>0.98</v>
      </c>
      <c r="T1349" s="15">
        <v>76.14</v>
      </c>
      <c r="U1349" s="15">
        <v>829.16</v>
      </c>
      <c r="V1349" s="15">
        <v>3511</v>
      </c>
      <c r="W1349" s="15">
        <v>666567</v>
      </c>
      <c r="X1349" s="15">
        <v>2911181</v>
      </c>
      <c r="Y1349" s="15">
        <v>2244614</v>
      </c>
      <c r="Z1349" s="15">
        <v>10595</v>
      </c>
      <c r="AA1349" s="15">
        <v>78.260000000000005</v>
      </c>
      <c r="AB1349" s="15">
        <v>53.4</v>
      </c>
    </row>
    <row r="1350" spans="1:28" ht="15" customHeight="1" x14ac:dyDescent="0.3">
      <c r="A1350" s="15" t="s">
        <v>1478</v>
      </c>
      <c r="B1350" s="15" t="s">
        <v>104</v>
      </c>
      <c r="C1350" s="15" t="s">
        <v>170</v>
      </c>
      <c r="D1350" s="15" t="s">
        <v>111</v>
      </c>
      <c r="E1350" s="15" t="s">
        <v>101</v>
      </c>
      <c r="F1350" s="15">
        <v>5.21</v>
      </c>
      <c r="G1350" s="15">
        <v>1035.9000000000001</v>
      </c>
      <c r="H1350" s="15">
        <v>29.4</v>
      </c>
      <c r="I1350" s="15">
        <v>76.8</v>
      </c>
      <c r="J1350" s="15">
        <v>7.1</v>
      </c>
      <c r="K1350" s="15">
        <v>6.74</v>
      </c>
      <c r="L1350" s="15">
        <v>30</v>
      </c>
      <c r="M1350" s="15">
        <v>126.2</v>
      </c>
      <c r="N1350" s="15">
        <v>39.200000000000003</v>
      </c>
      <c r="O1350" s="15">
        <v>133.6</v>
      </c>
      <c r="P1350" s="15" t="s">
        <v>107</v>
      </c>
      <c r="Q1350" s="15">
        <v>179.9</v>
      </c>
      <c r="R1350" s="15">
        <v>5.41</v>
      </c>
      <c r="S1350" s="15">
        <v>0.71</v>
      </c>
      <c r="T1350" s="15">
        <v>1.39</v>
      </c>
      <c r="U1350" s="15">
        <v>7.24</v>
      </c>
      <c r="V1350" s="15">
        <v>77283</v>
      </c>
      <c r="W1350" s="15">
        <v>396280</v>
      </c>
      <c r="X1350" s="15">
        <v>559529</v>
      </c>
      <c r="Y1350" s="15">
        <v>163249</v>
      </c>
      <c r="Z1350" s="15">
        <v>2413</v>
      </c>
      <c r="AA1350" s="15">
        <v>3</v>
      </c>
      <c r="AB1350" s="15">
        <v>70.5</v>
      </c>
    </row>
    <row r="1351" spans="1:28" ht="15" customHeight="1" x14ac:dyDescent="0.3">
      <c r="A1351" s="15" t="s">
        <v>1479</v>
      </c>
      <c r="B1351" s="15" t="s">
        <v>104</v>
      </c>
      <c r="C1351" s="15" t="s">
        <v>152</v>
      </c>
      <c r="D1351" s="15" t="s">
        <v>130</v>
      </c>
      <c r="E1351" s="15" t="s">
        <v>101</v>
      </c>
      <c r="F1351" s="15">
        <v>11.4</v>
      </c>
      <c r="G1351" s="15">
        <v>436</v>
      </c>
      <c r="H1351" s="15">
        <v>32.5</v>
      </c>
      <c r="I1351" s="15">
        <v>74.2</v>
      </c>
      <c r="J1351" s="15">
        <v>5.9</v>
      </c>
      <c r="K1351" s="15">
        <v>6.31</v>
      </c>
      <c r="L1351" s="15">
        <v>32.200000000000003</v>
      </c>
      <c r="M1351" s="15">
        <v>123.9</v>
      </c>
      <c r="N1351" s="15">
        <v>59.1</v>
      </c>
      <c r="O1351" s="15">
        <v>105.4</v>
      </c>
      <c r="P1351" s="15" t="s">
        <v>107</v>
      </c>
      <c r="Q1351" s="15">
        <v>154.80000000000001</v>
      </c>
      <c r="R1351" s="15">
        <v>2.73</v>
      </c>
      <c r="S1351" s="15">
        <v>0.66</v>
      </c>
      <c r="T1351" s="15">
        <v>1.45</v>
      </c>
      <c r="U1351" s="15">
        <v>16.53</v>
      </c>
      <c r="V1351" s="15">
        <v>67365</v>
      </c>
      <c r="W1351" s="15">
        <v>826568</v>
      </c>
      <c r="X1351" s="15">
        <v>1113543</v>
      </c>
      <c r="Y1351" s="15">
        <v>286975</v>
      </c>
      <c r="Z1351" s="15">
        <v>11067</v>
      </c>
      <c r="AA1351" s="15">
        <v>1.494</v>
      </c>
      <c r="AB1351" s="15">
        <v>53.2</v>
      </c>
    </row>
    <row r="1352" spans="1:28" ht="15" customHeight="1" x14ac:dyDescent="0.3">
      <c r="A1352" s="15" t="s">
        <v>1480</v>
      </c>
      <c r="B1352" s="15" t="s">
        <v>98</v>
      </c>
      <c r="C1352" s="15" t="s">
        <v>123</v>
      </c>
      <c r="D1352" s="15" t="s">
        <v>177</v>
      </c>
      <c r="E1352" s="15" t="s">
        <v>101</v>
      </c>
      <c r="F1352" s="15">
        <v>2</v>
      </c>
      <c r="G1352" s="15">
        <v>958.5</v>
      </c>
      <c r="H1352" s="15">
        <v>27.3</v>
      </c>
      <c r="I1352" s="15">
        <v>66.7</v>
      </c>
      <c r="J1352" s="15">
        <v>7.6</v>
      </c>
      <c r="K1352" s="15">
        <v>7.47</v>
      </c>
      <c r="L1352" s="15">
        <v>33.799999999999997</v>
      </c>
      <c r="M1352" s="15">
        <v>99.2</v>
      </c>
      <c r="N1352" s="15">
        <v>59.6</v>
      </c>
      <c r="O1352" s="15">
        <v>90.8</v>
      </c>
      <c r="P1352" s="15" t="s">
        <v>116</v>
      </c>
      <c r="Q1352" s="15">
        <v>172.6</v>
      </c>
      <c r="R1352" s="15">
        <v>5.18</v>
      </c>
      <c r="S1352" s="15">
        <v>0.9</v>
      </c>
      <c r="T1352" s="15">
        <v>29.46</v>
      </c>
      <c r="U1352" s="15">
        <v>58.92</v>
      </c>
      <c r="V1352" s="15">
        <v>3068</v>
      </c>
      <c r="W1352" s="15">
        <v>159609</v>
      </c>
      <c r="X1352" s="15">
        <v>180767</v>
      </c>
      <c r="Y1352" s="15">
        <v>21158</v>
      </c>
      <c r="Z1352" s="15">
        <v>2098</v>
      </c>
      <c r="AA1352" s="15">
        <v>28.084</v>
      </c>
      <c r="AB1352" s="15">
        <v>47.5</v>
      </c>
    </row>
    <row r="1353" spans="1:28" ht="15" customHeight="1" x14ac:dyDescent="0.3">
      <c r="A1353" s="15" t="s">
        <v>1481</v>
      </c>
      <c r="B1353" s="15" t="s">
        <v>98</v>
      </c>
      <c r="C1353" s="15" t="s">
        <v>119</v>
      </c>
      <c r="D1353" s="15" t="s">
        <v>115</v>
      </c>
      <c r="E1353" s="15" t="s">
        <v>120</v>
      </c>
      <c r="F1353" s="15">
        <v>8.4600000000000009</v>
      </c>
      <c r="G1353" s="15">
        <v>419.2</v>
      </c>
      <c r="H1353" s="15">
        <v>26</v>
      </c>
      <c r="I1353" s="15">
        <v>60.2</v>
      </c>
      <c r="J1353" s="15">
        <v>8.4</v>
      </c>
      <c r="K1353" s="15">
        <v>6.5</v>
      </c>
      <c r="L1353" s="15">
        <v>21.6</v>
      </c>
      <c r="M1353" s="15">
        <v>98.9</v>
      </c>
      <c r="N1353" s="15">
        <v>59.5</v>
      </c>
      <c r="O1353" s="15">
        <v>127.8</v>
      </c>
      <c r="P1353" s="15" t="s">
        <v>116</v>
      </c>
      <c r="Q1353" s="15">
        <v>312.60000000000002</v>
      </c>
      <c r="R1353" s="15">
        <v>5.03</v>
      </c>
      <c r="S1353" s="15">
        <v>0.88</v>
      </c>
      <c r="T1353" s="15">
        <v>2.71</v>
      </c>
      <c r="U1353" s="15">
        <v>22.93</v>
      </c>
      <c r="V1353" s="15">
        <v>23039</v>
      </c>
      <c r="W1353" s="15">
        <v>706780</v>
      </c>
      <c r="X1353" s="15">
        <v>528284</v>
      </c>
      <c r="Y1353" s="15">
        <v>-178496</v>
      </c>
      <c r="Z1353" s="15">
        <v>6831</v>
      </c>
      <c r="AA1353" s="15">
        <v>3.3570000000000002</v>
      </c>
      <c r="AB1353" s="15">
        <v>41.7</v>
      </c>
    </row>
    <row r="1354" spans="1:28" ht="15" customHeight="1" x14ac:dyDescent="0.3">
      <c r="A1354" s="15" t="s">
        <v>1482</v>
      </c>
      <c r="B1354" s="15" t="s">
        <v>98</v>
      </c>
      <c r="C1354" s="15" t="s">
        <v>119</v>
      </c>
      <c r="D1354" s="15" t="s">
        <v>115</v>
      </c>
      <c r="E1354" s="15" t="s">
        <v>120</v>
      </c>
      <c r="F1354" s="15">
        <v>14.7</v>
      </c>
      <c r="G1354" s="15">
        <v>410.7</v>
      </c>
      <c r="H1354" s="15">
        <v>29.5</v>
      </c>
      <c r="I1354" s="15">
        <v>49.1</v>
      </c>
      <c r="J1354" s="15">
        <v>8.4</v>
      </c>
      <c r="K1354" s="15">
        <v>6.42</v>
      </c>
      <c r="L1354" s="15">
        <v>24.3</v>
      </c>
      <c r="M1354" s="15">
        <v>103.6</v>
      </c>
      <c r="N1354" s="15">
        <v>53.1</v>
      </c>
      <c r="O1354" s="15">
        <v>57.8</v>
      </c>
      <c r="P1354" s="15" t="s">
        <v>107</v>
      </c>
      <c r="Q1354" s="15">
        <v>212.5</v>
      </c>
      <c r="R1354" s="15">
        <v>1.74</v>
      </c>
      <c r="S1354" s="15">
        <v>1</v>
      </c>
      <c r="T1354" s="15">
        <v>2.5499999999999998</v>
      </c>
      <c r="U1354" s="15">
        <v>37.479999999999997</v>
      </c>
      <c r="V1354" s="15">
        <v>15686</v>
      </c>
      <c r="W1354" s="15">
        <v>1178677</v>
      </c>
      <c r="X1354" s="15">
        <v>587911</v>
      </c>
      <c r="Y1354" s="15">
        <v>-590766</v>
      </c>
      <c r="Z1354" s="15">
        <v>30583</v>
      </c>
      <c r="AA1354" s="15">
        <v>1.226</v>
      </c>
      <c r="AB1354" s="15">
        <v>47.8</v>
      </c>
    </row>
    <row r="1355" spans="1:28" ht="15" customHeight="1" x14ac:dyDescent="0.3">
      <c r="A1355" s="15" t="s">
        <v>1483</v>
      </c>
      <c r="B1355" s="15" t="s">
        <v>146</v>
      </c>
      <c r="C1355" s="15" t="s">
        <v>99</v>
      </c>
      <c r="D1355" s="15" t="s">
        <v>100</v>
      </c>
      <c r="E1355" s="15" t="s">
        <v>101</v>
      </c>
      <c r="F1355" s="15">
        <v>6.74</v>
      </c>
      <c r="G1355" s="15">
        <v>622.5</v>
      </c>
      <c r="H1355" s="15">
        <v>27.4</v>
      </c>
      <c r="I1355" s="15">
        <v>83.4</v>
      </c>
      <c r="J1355" s="15">
        <v>6.6</v>
      </c>
      <c r="K1355" s="15">
        <v>6.34</v>
      </c>
      <c r="L1355" s="15">
        <v>30.6</v>
      </c>
      <c r="M1355" s="15">
        <v>126.9</v>
      </c>
      <c r="N1355" s="15">
        <v>15</v>
      </c>
      <c r="O1355" s="15">
        <v>121.2</v>
      </c>
      <c r="P1355" s="15" t="s">
        <v>107</v>
      </c>
      <c r="Q1355" s="15">
        <v>241.3</v>
      </c>
      <c r="R1355" s="15">
        <v>7.13</v>
      </c>
      <c r="S1355" s="15">
        <v>0.84</v>
      </c>
      <c r="T1355" s="15">
        <v>2.99</v>
      </c>
      <c r="U1355" s="15">
        <v>20.149999999999999</v>
      </c>
      <c r="V1355" s="15">
        <v>21751</v>
      </c>
      <c r="W1355" s="15">
        <v>511425</v>
      </c>
      <c r="X1355" s="15">
        <v>438283</v>
      </c>
      <c r="Y1355" s="15">
        <v>-73142</v>
      </c>
      <c r="Z1355" s="15">
        <v>4872</v>
      </c>
      <c r="AA1355" s="15">
        <v>4.1360000000000001</v>
      </c>
      <c r="AB1355" s="15">
        <v>40.5</v>
      </c>
    </row>
    <row r="1356" spans="1:28" ht="15" customHeight="1" x14ac:dyDescent="0.3">
      <c r="A1356" s="15" t="s">
        <v>1484</v>
      </c>
      <c r="B1356" s="15" t="s">
        <v>109</v>
      </c>
      <c r="C1356" s="15" t="s">
        <v>105</v>
      </c>
      <c r="D1356" s="15" t="s">
        <v>115</v>
      </c>
      <c r="E1356" s="15" t="s">
        <v>112</v>
      </c>
      <c r="F1356" s="15">
        <v>0.69</v>
      </c>
      <c r="G1356" s="15">
        <v>251.1</v>
      </c>
      <c r="H1356" s="15">
        <v>22.9</v>
      </c>
      <c r="I1356" s="15">
        <v>69.400000000000006</v>
      </c>
      <c r="J1356" s="15">
        <v>7.7</v>
      </c>
      <c r="K1356" s="15">
        <v>6.3</v>
      </c>
      <c r="L1356" s="15">
        <v>24.9</v>
      </c>
      <c r="M1356" s="15">
        <v>153.30000000000001</v>
      </c>
      <c r="N1356" s="15">
        <v>30.3</v>
      </c>
      <c r="O1356" s="15">
        <v>71.2</v>
      </c>
      <c r="P1356" s="15" t="s">
        <v>102</v>
      </c>
      <c r="Q1356" s="15">
        <v>224.7</v>
      </c>
      <c r="R1356" s="15">
        <v>8.86</v>
      </c>
      <c r="S1356" s="15">
        <v>0.93</v>
      </c>
      <c r="T1356" s="15">
        <v>2.04</v>
      </c>
      <c r="U1356" s="15">
        <v>1.41</v>
      </c>
      <c r="V1356" s="15">
        <v>21880</v>
      </c>
      <c r="W1356" s="15">
        <v>50875</v>
      </c>
      <c r="X1356" s="15">
        <v>30851</v>
      </c>
      <c r="Y1356" s="15">
        <v>-20024</v>
      </c>
      <c r="Z1356" s="15">
        <v>902</v>
      </c>
      <c r="AA1356" s="15">
        <v>1.5629999999999999</v>
      </c>
      <c r="AB1356" s="15">
        <v>33.4</v>
      </c>
    </row>
    <row r="1357" spans="1:28" ht="15" customHeight="1" x14ac:dyDescent="0.3">
      <c r="A1357" s="15" t="s">
        <v>1485</v>
      </c>
      <c r="B1357" s="15" t="s">
        <v>126</v>
      </c>
      <c r="C1357" s="15" t="s">
        <v>170</v>
      </c>
      <c r="D1357" s="15" t="s">
        <v>111</v>
      </c>
      <c r="E1357" s="15" t="s">
        <v>101</v>
      </c>
      <c r="F1357" s="15">
        <v>7.65</v>
      </c>
      <c r="G1357" s="15">
        <v>756.5</v>
      </c>
      <c r="H1357" s="15">
        <v>27.9</v>
      </c>
      <c r="I1357" s="15">
        <v>69</v>
      </c>
      <c r="J1357" s="15">
        <v>7.7</v>
      </c>
      <c r="K1357" s="15">
        <v>6.58</v>
      </c>
      <c r="L1357" s="15">
        <v>27.2</v>
      </c>
      <c r="M1357" s="15">
        <v>152.80000000000001</v>
      </c>
      <c r="N1357" s="15">
        <v>106.8</v>
      </c>
      <c r="O1357" s="15">
        <v>101.3</v>
      </c>
      <c r="P1357" s="15" t="s">
        <v>102</v>
      </c>
      <c r="Q1357" s="15">
        <v>172.6</v>
      </c>
      <c r="R1357" s="15">
        <v>2.13</v>
      </c>
      <c r="S1357" s="15">
        <v>0.67</v>
      </c>
      <c r="T1357" s="15">
        <v>2.02</v>
      </c>
      <c r="U1357" s="15">
        <v>15.45</v>
      </c>
      <c r="V1357" s="15">
        <v>68613</v>
      </c>
      <c r="W1357" s="15">
        <v>391952</v>
      </c>
      <c r="X1357" s="15">
        <v>1060071</v>
      </c>
      <c r="Y1357" s="15">
        <v>668119</v>
      </c>
      <c r="Z1357" s="15">
        <v>2270</v>
      </c>
      <c r="AA1357" s="15">
        <v>6.806</v>
      </c>
      <c r="AB1357" s="15">
        <v>63.2</v>
      </c>
    </row>
    <row r="1358" spans="1:28" ht="15" customHeight="1" x14ac:dyDescent="0.3">
      <c r="A1358" s="15" t="s">
        <v>1486</v>
      </c>
      <c r="B1358" s="15" t="s">
        <v>98</v>
      </c>
      <c r="C1358" s="15" t="s">
        <v>134</v>
      </c>
      <c r="D1358" s="15" t="s">
        <v>130</v>
      </c>
      <c r="E1358" s="15" t="s">
        <v>120</v>
      </c>
      <c r="F1358" s="15">
        <v>9.99</v>
      </c>
      <c r="G1358" s="15">
        <v>183.2</v>
      </c>
      <c r="H1358" s="15">
        <v>33.5</v>
      </c>
      <c r="I1358" s="15">
        <v>70.7</v>
      </c>
      <c r="J1358" s="15">
        <v>9.3000000000000007</v>
      </c>
      <c r="K1358" s="15">
        <v>6.87</v>
      </c>
      <c r="L1358" s="15">
        <v>15</v>
      </c>
      <c r="M1358" s="15">
        <v>83.1</v>
      </c>
      <c r="N1358" s="15">
        <v>48.3</v>
      </c>
      <c r="O1358" s="15">
        <v>90.6</v>
      </c>
      <c r="P1358" s="15" t="s">
        <v>127</v>
      </c>
      <c r="Q1358" s="15">
        <v>181.6</v>
      </c>
      <c r="R1358" s="15">
        <v>1.72</v>
      </c>
      <c r="S1358" s="15">
        <v>0.68</v>
      </c>
      <c r="T1358" s="15">
        <v>0.94</v>
      </c>
      <c r="U1358" s="15">
        <v>9.39</v>
      </c>
      <c r="V1358" s="15">
        <v>68847</v>
      </c>
      <c r="W1358" s="15">
        <v>590745</v>
      </c>
      <c r="X1358" s="15">
        <v>646473</v>
      </c>
      <c r="Y1358" s="15">
        <v>55728</v>
      </c>
      <c r="Z1358" s="15">
        <v>7896</v>
      </c>
      <c r="AA1358" s="15">
        <v>1.1890000000000001</v>
      </c>
      <c r="AB1358" s="15">
        <v>56.9</v>
      </c>
    </row>
    <row r="1359" spans="1:28" ht="15" customHeight="1" x14ac:dyDescent="0.3">
      <c r="A1359" s="15" t="s">
        <v>1487</v>
      </c>
      <c r="B1359" s="15" t="s">
        <v>104</v>
      </c>
      <c r="C1359" s="15" t="s">
        <v>119</v>
      </c>
      <c r="D1359" s="15" t="s">
        <v>130</v>
      </c>
      <c r="E1359" s="15" t="s">
        <v>101</v>
      </c>
      <c r="F1359" s="15">
        <v>10.61</v>
      </c>
      <c r="G1359" s="15">
        <v>904.9</v>
      </c>
      <c r="H1359" s="15">
        <v>27.8</v>
      </c>
      <c r="I1359" s="15">
        <v>92.2</v>
      </c>
      <c r="J1359" s="15">
        <v>8.6</v>
      </c>
      <c r="K1359" s="15">
        <v>7.31</v>
      </c>
      <c r="L1359" s="15">
        <v>36</v>
      </c>
      <c r="M1359" s="15">
        <v>181.5</v>
      </c>
      <c r="N1359" s="15">
        <v>72.400000000000006</v>
      </c>
      <c r="O1359" s="15">
        <v>114.2</v>
      </c>
      <c r="P1359" s="15" t="s">
        <v>107</v>
      </c>
      <c r="Q1359" s="15">
        <v>200.6</v>
      </c>
      <c r="R1359" s="15">
        <v>3.1</v>
      </c>
      <c r="S1359" s="15">
        <v>0.84</v>
      </c>
      <c r="T1359" s="15">
        <v>1.5</v>
      </c>
      <c r="U1359" s="15">
        <v>15.92</v>
      </c>
      <c r="V1359" s="15">
        <v>82001</v>
      </c>
      <c r="W1359" s="15">
        <v>782707</v>
      </c>
      <c r="X1359" s="15">
        <v>1305456</v>
      </c>
      <c r="Y1359" s="15">
        <v>522749</v>
      </c>
      <c r="Z1359" s="15">
        <v>9446</v>
      </c>
      <c r="AA1359" s="15">
        <v>1.6850000000000001</v>
      </c>
      <c r="AB1359" s="15">
        <v>72.7</v>
      </c>
    </row>
    <row r="1360" spans="1:28" ht="15" customHeight="1" x14ac:dyDescent="0.3">
      <c r="A1360" s="15" t="s">
        <v>1488</v>
      </c>
      <c r="B1360" s="15" t="s">
        <v>98</v>
      </c>
      <c r="C1360" s="15" t="s">
        <v>123</v>
      </c>
      <c r="D1360" s="15" t="s">
        <v>100</v>
      </c>
      <c r="E1360" s="15" t="s">
        <v>101</v>
      </c>
      <c r="F1360" s="15">
        <v>10.32</v>
      </c>
      <c r="G1360" s="15">
        <v>777.6</v>
      </c>
      <c r="H1360" s="15">
        <v>30.7</v>
      </c>
      <c r="I1360" s="15">
        <v>62.3</v>
      </c>
      <c r="J1360" s="15">
        <v>6.6</v>
      </c>
      <c r="K1360" s="15">
        <v>7.06</v>
      </c>
      <c r="L1360" s="15">
        <v>34.299999999999997</v>
      </c>
      <c r="M1360" s="15">
        <v>136.19999999999999</v>
      </c>
      <c r="N1360" s="15">
        <v>57.5</v>
      </c>
      <c r="O1360" s="15">
        <v>93.5</v>
      </c>
      <c r="P1360" s="15" t="s">
        <v>116</v>
      </c>
      <c r="Q1360" s="15">
        <v>153</v>
      </c>
      <c r="R1360" s="15">
        <v>7.83</v>
      </c>
      <c r="S1360" s="15">
        <v>0.83</v>
      </c>
      <c r="T1360" s="15">
        <v>2.59</v>
      </c>
      <c r="U1360" s="15">
        <v>26.73</v>
      </c>
      <c r="V1360" s="15">
        <v>23203</v>
      </c>
      <c r="W1360" s="15">
        <v>755276</v>
      </c>
      <c r="X1360" s="15">
        <v>620216</v>
      </c>
      <c r="Y1360" s="15">
        <v>-135060</v>
      </c>
      <c r="Z1360" s="15">
        <v>3205</v>
      </c>
      <c r="AA1360" s="15">
        <v>8.34</v>
      </c>
      <c r="AB1360" s="15">
        <v>45.9</v>
      </c>
    </row>
    <row r="1361" spans="1:28" ht="15" customHeight="1" x14ac:dyDescent="0.3">
      <c r="A1361" s="15" t="s">
        <v>1489</v>
      </c>
      <c r="B1361" s="15" t="s">
        <v>122</v>
      </c>
      <c r="C1361" s="15" t="s">
        <v>129</v>
      </c>
      <c r="D1361" s="15" t="s">
        <v>177</v>
      </c>
      <c r="E1361" s="15" t="s">
        <v>112</v>
      </c>
      <c r="F1361" s="15">
        <v>9.5399999999999991</v>
      </c>
      <c r="G1361" s="15">
        <v>266.3</v>
      </c>
      <c r="H1361" s="15">
        <v>25.1</v>
      </c>
      <c r="I1361" s="15">
        <v>53</v>
      </c>
      <c r="J1361" s="15">
        <v>6.9</v>
      </c>
      <c r="K1361" s="15">
        <v>6.5</v>
      </c>
      <c r="L1361" s="15">
        <v>21.2</v>
      </c>
      <c r="M1361" s="15">
        <v>112.7</v>
      </c>
      <c r="N1361" s="15">
        <v>49.2</v>
      </c>
      <c r="O1361" s="15">
        <v>149.4</v>
      </c>
      <c r="P1361" s="15" t="s">
        <v>102</v>
      </c>
      <c r="Q1361" s="15">
        <v>198.9</v>
      </c>
      <c r="R1361" s="15">
        <v>5.52</v>
      </c>
      <c r="S1361" s="15">
        <v>0.94</v>
      </c>
      <c r="T1361" s="15"/>
      <c r="U1361" s="15">
        <v>524.6</v>
      </c>
      <c r="V1361" s="15">
        <v>3170</v>
      </c>
      <c r="W1361" s="15">
        <v>668231</v>
      </c>
      <c r="X1361" s="15">
        <v>1662982</v>
      </c>
      <c r="Y1361" s="15">
        <v>994751</v>
      </c>
      <c r="Z1361" s="15">
        <v>13403</v>
      </c>
      <c r="AA1361" s="15">
        <v>39.14</v>
      </c>
      <c r="AB1361" s="15">
        <v>37.6</v>
      </c>
    </row>
    <row r="1362" spans="1:28" ht="15" customHeight="1" x14ac:dyDescent="0.3">
      <c r="A1362" s="15" t="s">
        <v>1490</v>
      </c>
      <c r="B1362" s="15" t="s">
        <v>137</v>
      </c>
      <c r="C1362" s="15" t="s">
        <v>170</v>
      </c>
      <c r="D1362" s="15" t="s">
        <v>130</v>
      </c>
      <c r="E1362" s="15" t="s">
        <v>101</v>
      </c>
      <c r="F1362" s="15">
        <v>5.49</v>
      </c>
      <c r="G1362" s="15">
        <v>698.7</v>
      </c>
      <c r="H1362" s="15">
        <v>24.9</v>
      </c>
      <c r="I1362" s="15">
        <v>72.900000000000006</v>
      </c>
      <c r="J1362" s="15">
        <v>6.9</v>
      </c>
      <c r="K1362" s="15">
        <v>6.56</v>
      </c>
      <c r="L1362" s="15">
        <v>37.9</v>
      </c>
      <c r="M1362" s="15">
        <v>77.8</v>
      </c>
      <c r="N1362" s="15">
        <v>31.7</v>
      </c>
      <c r="O1362" s="15">
        <v>108.1</v>
      </c>
      <c r="P1362" s="15" t="s">
        <v>116</v>
      </c>
      <c r="Q1362" s="15">
        <v>212.9</v>
      </c>
      <c r="R1362" s="15">
        <v>5.71</v>
      </c>
      <c r="S1362" s="15">
        <v>0.98</v>
      </c>
      <c r="T1362" s="15">
        <v>1.54</v>
      </c>
      <c r="U1362" s="15">
        <v>8.4499999999999993</v>
      </c>
      <c r="V1362" s="15">
        <v>65215</v>
      </c>
      <c r="W1362" s="15">
        <v>361776</v>
      </c>
      <c r="X1362" s="15">
        <v>551067</v>
      </c>
      <c r="Y1362" s="15">
        <v>189291</v>
      </c>
      <c r="Z1362" s="15">
        <v>2156</v>
      </c>
      <c r="AA1362" s="15">
        <v>3.919</v>
      </c>
      <c r="AB1362" s="15">
        <v>55.3</v>
      </c>
    </row>
    <row r="1363" spans="1:28" ht="15" customHeight="1" x14ac:dyDescent="0.3">
      <c r="A1363" s="15" t="s">
        <v>1491</v>
      </c>
      <c r="B1363" s="15" t="s">
        <v>122</v>
      </c>
      <c r="C1363" s="15" t="s">
        <v>105</v>
      </c>
      <c r="D1363" s="15" t="s">
        <v>106</v>
      </c>
      <c r="E1363" s="15" t="s">
        <v>101</v>
      </c>
      <c r="F1363" s="15">
        <v>0.91</v>
      </c>
      <c r="G1363" s="15">
        <v>717.6</v>
      </c>
      <c r="H1363" s="15">
        <v>29.4</v>
      </c>
      <c r="I1363" s="15">
        <v>84.5</v>
      </c>
      <c r="J1363" s="15">
        <v>7.2</v>
      </c>
      <c r="K1363" s="15">
        <v>7.07</v>
      </c>
      <c r="L1363" s="15">
        <v>35.700000000000003</v>
      </c>
      <c r="M1363" s="15">
        <v>145.6</v>
      </c>
      <c r="N1363" s="15">
        <v>67.2</v>
      </c>
      <c r="O1363" s="15">
        <v>138.9</v>
      </c>
      <c r="P1363" s="15" t="s">
        <v>127</v>
      </c>
      <c r="Q1363" s="15">
        <v>175.6</v>
      </c>
      <c r="R1363" s="15">
        <v>6.2</v>
      </c>
      <c r="S1363" s="15">
        <v>0.69</v>
      </c>
      <c r="T1363" s="15">
        <v>4.74</v>
      </c>
      <c r="U1363" s="15">
        <v>4.3099999999999996</v>
      </c>
      <c r="V1363" s="15">
        <v>23339</v>
      </c>
      <c r="W1363" s="15">
        <v>57455</v>
      </c>
      <c r="X1363" s="15">
        <v>100591</v>
      </c>
      <c r="Y1363" s="15">
        <v>43136</v>
      </c>
      <c r="Z1363" s="15">
        <v>549</v>
      </c>
      <c r="AA1363" s="15">
        <v>7.851</v>
      </c>
      <c r="AB1363" s="15">
        <v>56.2</v>
      </c>
    </row>
    <row r="1364" spans="1:28" ht="15" customHeight="1" x14ac:dyDescent="0.3">
      <c r="A1364" s="15" t="s">
        <v>1492</v>
      </c>
      <c r="B1364" s="15" t="s">
        <v>98</v>
      </c>
      <c r="C1364" s="15" t="s">
        <v>152</v>
      </c>
      <c r="D1364" s="15" t="s">
        <v>100</v>
      </c>
      <c r="E1364" s="15" t="s">
        <v>101</v>
      </c>
      <c r="F1364" s="15">
        <v>11.83</v>
      </c>
      <c r="G1364" s="15">
        <v>723.6</v>
      </c>
      <c r="H1364" s="15">
        <v>29.6</v>
      </c>
      <c r="I1364" s="15">
        <v>74.3</v>
      </c>
      <c r="J1364" s="15">
        <v>4.5999999999999996</v>
      </c>
      <c r="K1364" s="15">
        <v>7.79</v>
      </c>
      <c r="L1364" s="15">
        <v>35.1</v>
      </c>
      <c r="M1364" s="15">
        <v>67</v>
      </c>
      <c r="N1364" s="15">
        <v>53.8</v>
      </c>
      <c r="O1364" s="15">
        <v>117.2</v>
      </c>
      <c r="P1364" s="15" t="s">
        <v>127</v>
      </c>
      <c r="Q1364" s="15">
        <v>176.5</v>
      </c>
      <c r="R1364" s="15">
        <v>2.16</v>
      </c>
      <c r="S1364" s="15">
        <v>0.73</v>
      </c>
      <c r="T1364" s="15">
        <v>0.93</v>
      </c>
      <c r="U1364" s="15">
        <v>11</v>
      </c>
      <c r="V1364" s="15">
        <v>25913</v>
      </c>
      <c r="W1364" s="15">
        <v>883157</v>
      </c>
      <c r="X1364" s="15">
        <v>285043</v>
      </c>
      <c r="Y1364" s="15">
        <v>-598114</v>
      </c>
      <c r="Z1364" s="15">
        <v>5569</v>
      </c>
      <c r="AA1364" s="15">
        <v>1.9750000000000001</v>
      </c>
      <c r="AB1364" s="15">
        <v>65.900000000000006</v>
      </c>
    </row>
    <row r="1365" spans="1:28" ht="15" customHeight="1" x14ac:dyDescent="0.3">
      <c r="A1365" s="15" t="s">
        <v>1493</v>
      </c>
      <c r="B1365" s="15" t="s">
        <v>104</v>
      </c>
      <c r="C1365" s="15" t="s">
        <v>110</v>
      </c>
      <c r="D1365" s="15" t="s">
        <v>132</v>
      </c>
      <c r="E1365" s="15" t="s">
        <v>101</v>
      </c>
      <c r="F1365" s="15">
        <v>2.0099999999999998</v>
      </c>
      <c r="G1365" s="15">
        <v>880.1</v>
      </c>
      <c r="H1365" s="15">
        <v>26.4</v>
      </c>
      <c r="I1365" s="15">
        <v>62.8</v>
      </c>
      <c r="J1365" s="15">
        <v>7</v>
      </c>
      <c r="K1365" s="15">
        <v>5.88</v>
      </c>
      <c r="L1365" s="15">
        <v>30.5</v>
      </c>
      <c r="M1365" s="15">
        <v>116.7</v>
      </c>
      <c r="N1365" s="15">
        <v>89.5</v>
      </c>
      <c r="O1365" s="15">
        <v>108</v>
      </c>
      <c r="P1365" s="15" t="s">
        <v>116</v>
      </c>
      <c r="Q1365" s="15">
        <v>246.7</v>
      </c>
      <c r="R1365" s="15">
        <v>8.2799999999999994</v>
      </c>
      <c r="S1365" s="15">
        <v>0.79</v>
      </c>
      <c r="T1365" s="15">
        <v>1.2</v>
      </c>
      <c r="U1365" s="15">
        <v>2.41</v>
      </c>
      <c r="V1365" s="15">
        <v>98028</v>
      </c>
      <c r="W1365" s="15">
        <v>160478</v>
      </c>
      <c r="X1365" s="15">
        <v>236247</v>
      </c>
      <c r="Y1365" s="15">
        <v>75769</v>
      </c>
      <c r="Z1365" s="15">
        <v>732</v>
      </c>
      <c r="AA1365" s="15">
        <v>3.2919999999999998</v>
      </c>
      <c r="AB1365" s="15">
        <v>39</v>
      </c>
    </row>
    <row r="1366" spans="1:28" ht="15" customHeight="1" x14ac:dyDescent="0.3">
      <c r="A1366" s="15" t="s">
        <v>1494</v>
      </c>
      <c r="B1366" s="15" t="s">
        <v>146</v>
      </c>
      <c r="C1366" s="15" t="s">
        <v>119</v>
      </c>
      <c r="D1366" s="15" t="s">
        <v>106</v>
      </c>
      <c r="E1366" s="15" t="s">
        <v>101</v>
      </c>
      <c r="F1366" s="15">
        <v>7.74</v>
      </c>
      <c r="G1366" s="15">
        <v>1043.5</v>
      </c>
      <c r="H1366" s="15">
        <v>30.7</v>
      </c>
      <c r="I1366" s="15">
        <v>82.5</v>
      </c>
      <c r="J1366" s="15">
        <v>7.6</v>
      </c>
      <c r="K1366" s="15">
        <v>5.94</v>
      </c>
      <c r="L1366" s="15">
        <v>22.8</v>
      </c>
      <c r="M1366" s="15">
        <v>73.2</v>
      </c>
      <c r="N1366" s="15">
        <v>42.7</v>
      </c>
      <c r="O1366" s="15">
        <v>105.9</v>
      </c>
      <c r="P1366" s="15" t="s">
        <v>127</v>
      </c>
      <c r="Q1366" s="15">
        <v>254.7</v>
      </c>
      <c r="R1366" s="15">
        <v>5.55</v>
      </c>
      <c r="S1366" s="15">
        <v>0.96</v>
      </c>
      <c r="T1366" s="15">
        <v>1.98</v>
      </c>
      <c r="U1366" s="15">
        <v>15.33</v>
      </c>
      <c r="V1366" s="15">
        <v>20485</v>
      </c>
      <c r="W1366" s="15">
        <v>531941</v>
      </c>
      <c r="X1366" s="15">
        <v>314035</v>
      </c>
      <c r="Y1366" s="15">
        <v>-217906</v>
      </c>
      <c r="Z1366" s="15">
        <v>4984</v>
      </c>
      <c r="AA1366" s="15">
        <v>3.0760000000000001</v>
      </c>
      <c r="AB1366" s="15">
        <v>67</v>
      </c>
    </row>
    <row r="1367" spans="1:28" ht="15" customHeight="1" x14ac:dyDescent="0.3">
      <c r="A1367" s="15" t="s">
        <v>1495</v>
      </c>
      <c r="B1367" s="15" t="s">
        <v>98</v>
      </c>
      <c r="C1367" s="15" t="s">
        <v>114</v>
      </c>
      <c r="D1367" s="15" t="s">
        <v>115</v>
      </c>
      <c r="E1367" s="15" t="s">
        <v>101</v>
      </c>
      <c r="F1367" s="15">
        <v>2.73</v>
      </c>
      <c r="G1367" s="15">
        <v>1246.9000000000001</v>
      </c>
      <c r="H1367" s="15">
        <v>30.3</v>
      </c>
      <c r="I1367" s="15">
        <v>72.900000000000006</v>
      </c>
      <c r="J1367" s="15">
        <v>7.3</v>
      </c>
      <c r="K1367" s="15">
        <v>6.72</v>
      </c>
      <c r="L1367" s="15">
        <v>29.5</v>
      </c>
      <c r="M1367" s="15">
        <v>124.4</v>
      </c>
      <c r="N1367" s="15">
        <v>62.8</v>
      </c>
      <c r="O1367" s="15">
        <v>108.8</v>
      </c>
      <c r="P1367" s="15" t="s">
        <v>102</v>
      </c>
      <c r="Q1367" s="15">
        <v>68.3</v>
      </c>
      <c r="R1367" s="15">
        <v>4.6100000000000003</v>
      </c>
      <c r="S1367" s="15">
        <v>0.96</v>
      </c>
      <c r="T1367" s="15">
        <v>3.3</v>
      </c>
      <c r="U1367" s="15">
        <v>9.01</v>
      </c>
      <c r="V1367" s="15">
        <v>21110</v>
      </c>
      <c r="W1367" s="15">
        <v>134828</v>
      </c>
      <c r="X1367" s="15">
        <v>190201</v>
      </c>
      <c r="Y1367" s="15">
        <v>55373</v>
      </c>
      <c r="Z1367" s="15">
        <v>3588</v>
      </c>
      <c r="AA1367" s="15">
        <v>2.5110000000000001</v>
      </c>
      <c r="AB1367" s="15">
        <v>66.099999999999994</v>
      </c>
    </row>
    <row r="1368" spans="1:28" ht="15" customHeight="1" x14ac:dyDescent="0.3">
      <c r="A1368" s="15" t="s">
        <v>1496</v>
      </c>
      <c r="B1368" s="15" t="s">
        <v>126</v>
      </c>
      <c r="C1368" s="15" t="s">
        <v>99</v>
      </c>
      <c r="D1368" s="15" t="s">
        <v>115</v>
      </c>
      <c r="E1368" s="15" t="s">
        <v>112</v>
      </c>
      <c r="F1368" s="15">
        <v>4.26</v>
      </c>
      <c r="G1368" s="15">
        <v>551.1</v>
      </c>
      <c r="H1368" s="15">
        <v>17.600000000000001</v>
      </c>
      <c r="I1368" s="15">
        <v>52.3</v>
      </c>
      <c r="J1368" s="15">
        <v>7.2</v>
      </c>
      <c r="K1368" s="15">
        <v>6.6</v>
      </c>
      <c r="L1368" s="15">
        <v>17.8</v>
      </c>
      <c r="M1368" s="15">
        <v>96.6</v>
      </c>
      <c r="N1368" s="15">
        <v>63.7</v>
      </c>
      <c r="O1368" s="15">
        <v>110</v>
      </c>
      <c r="P1368" s="15" t="s">
        <v>107</v>
      </c>
      <c r="Q1368" s="15">
        <v>144</v>
      </c>
      <c r="R1368" s="15">
        <v>6.54</v>
      </c>
      <c r="S1368" s="15">
        <v>0.83</v>
      </c>
      <c r="T1368" s="15">
        <v>3.07</v>
      </c>
      <c r="U1368" s="15">
        <v>13.08</v>
      </c>
      <c r="V1368" s="15">
        <v>23120</v>
      </c>
      <c r="W1368" s="15">
        <v>267093</v>
      </c>
      <c r="X1368" s="15">
        <v>302410</v>
      </c>
      <c r="Y1368" s="15">
        <v>35317</v>
      </c>
      <c r="Z1368" s="15">
        <v>7933</v>
      </c>
      <c r="AA1368" s="15">
        <v>1.649</v>
      </c>
      <c r="AB1368" s="15">
        <v>38.9</v>
      </c>
    </row>
    <row r="1369" spans="1:28" ht="15" customHeight="1" x14ac:dyDescent="0.3">
      <c r="A1369" s="15" t="s">
        <v>1497</v>
      </c>
      <c r="B1369" s="15" t="s">
        <v>118</v>
      </c>
      <c r="C1369" s="15" t="s">
        <v>110</v>
      </c>
      <c r="D1369" s="15" t="s">
        <v>100</v>
      </c>
      <c r="E1369" s="15" t="s">
        <v>112</v>
      </c>
      <c r="F1369" s="15">
        <v>6.47</v>
      </c>
      <c r="G1369" s="15">
        <v>609.6</v>
      </c>
      <c r="H1369" s="15">
        <v>21.5</v>
      </c>
      <c r="I1369" s="15">
        <v>69.8</v>
      </c>
      <c r="J1369" s="15">
        <v>7.4</v>
      </c>
      <c r="K1369" s="15">
        <v>6.59</v>
      </c>
      <c r="L1369" s="15">
        <v>19.100000000000001</v>
      </c>
      <c r="M1369" s="15">
        <v>149.9</v>
      </c>
      <c r="N1369" s="15">
        <v>74.3</v>
      </c>
      <c r="O1369" s="15">
        <v>94.1</v>
      </c>
      <c r="P1369" s="15" t="s">
        <v>107</v>
      </c>
      <c r="Q1369" s="15">
        <v>117</v>
      </c>
      <c r="R1369" s="15">
        <v>6.4</v>
      </c>
      <c r="S1369" s="15">
        <v>0.96</v>
      </c>
      <c r="T1369" s="15">
        <v>3.19</v>
      </c>
      <c r="U1369" s="15">
        <v>20.64</v>
      </c>
      <c r="V1369" s="15">
        <v>21304</v>
      </c>
      <c r="W1369" s="15">
        <v>488576</v>
      </c>
      <c r="X1369" s="15">
        <v>439715</v>
      </c>
      <c r="Y1369" s="15">
        <v>-48861</v>
      </c>
      <c r="Z1369" s="15">
        <v>4512</v>
      </c>
      <c r="AA1369" s="15">
        <v>4.5739999999999998</v>
      </c>
      <c r="AB1369" s="15">
        <v>27.3</v>
      </c>
    </row>
    <row r="1370" spans="1:28" ht="15" customHeight="1" x14ac:dyDescent="0.3">
      <c r="A1370" s="15" t="s">
        <v>1498</v>
      </c>
      <c r="B1370" s="15" t="s">
        <v>98</v>
      </c>
      <c r="C1370" s="15" t="s">
        <v>99</v>
      </c>
      <c r="D1370" s="15" t="s">
        <v>115</v>
      </c>
      <c r="E1370" s="15" t="s">
        <v>101</v>
      </c>
      <c r="F1370" s="15">
        <v>4.71</v>
      </c>
      <c r="G1370" s="15">
        <v>932.4</v>
      </c>
      <c r="H1370" s="15">
        <v>27.8</v>
      </c>
      <c r="I1370" s="15">
        <v>70.7</v>
      </c>
      <c r="J1370" s="15">
        <v>7</v>
      </c>
      <c r="K1370" s="15">
        <v>7.02</v>
      </c>
      <c r="L1370" s="15">
        <v>35.700000000000003</v>
      </c>
      <c r="M1370" s="15">
        <v>106.9</v>
      </c>
      <c r="N1370" s="15">
        <v>32.799999999999997</v>
      </c>
      <c r="O1370" s="15">
        <v>125.4</v>
      </c>
      <c r="P1370" s="15" t="s">
        <v>107</v>
      </c>
      <c r="Q1370" s="15">
        <v>126.7</v>
      </c>
      <c r="R1370" s="15">
        <v>2.89</v>
      </c>
      <c r="S1370" s="15">
        <v>0.7</v>
      </c>
      <c r="T1370" s="15">
        <v>2.83</v>
      </c>
      <c r="U1370" s="15">
        <v>13.33</v>
      </c>
      <c r="V1370" s="15">
        <v>24630</v>
      </c>
      <c r="W1370" s="15">
        <v>323234</v>
      </c>
      <c r="X1370" s="15">
        <v>328318</v>
      </c>
      <c r="Y1370" s="15">
        <v>5084</v>
      </c>
      <c r="Z1370" s="15">
        <v>8129</v>
      </c>
      <c r="AA1370" s="15">
        <v>1.64</v>
      </c>
      <c r="AB1370" s="15">
        <v>55.5</v>
      </c>
    </row>
    <row r="1371" spans="1:28" ht="15" customHeight="1" x14ac:dyDescent="0.3">
      <c r="A1371" s="15" t="s">
        <v>1499</v>
      </c>
      <c r="B1371" s="15" t="s">
        <v>98</v>
      </c>
      <c r="C1371" s="15" t="s">
        <v>114</v>
      </c>
      <c r="D1371" s="15" t="s">
        <v>100</v>
      </c>
      <c r="E1371" s="15" t="s">
        <v>101</v>
      </c>
      <c r="F1371" s="15">
        <v>8.09</v>
      </c>
      <c r="G1371" s="15">
        <v>793.7</v>
      </c>
      <c r="H1371" s="15">
        <v>30.2</v>
      </c>
      <c r="I1371" s="15">
        <v>57.6</v>
      </c>
      <c r="J1371" s="15">
        <v>6.5</v>
      </c>
      <c r="K1371" s="15">
        <v>6.84</v>
      </c>
      <c r="L1371" s="15">
        <v>34.200000000000003</v>
      </c>
      <c r="M1371" s="15">
        <v>112.8</v>
      </c>
      <c r="N1371" s="15">
        <v>57.4</v>
      </c>
      <c r="O1371" s="15">
        <v>97.9</v>
      </c>
      <c r="P1371" s="15" t="s">
        <v>127</v>
      </c>
      <c r="Q1371" s="15">
        <v>159.30000000000001</v>
      </c>
      <c r="R1371" s="15">
        <v>7.91</v>
      </c>
      <c r="S1371" s="15">
        <v>0.66</v>
      </c>
      <c r="T1371" s="15">
        <v>3.59</v>
      </c>
      <c r="U1371" s="15">
        <v>29.04</v>
      </c>
      <c r="V1371" s="15">
        <v>24043</v>
      </c>
      <c r="W1371" s="15">
        <v>531538</v>
      </c>
      <c r="X1371" s="15">
        <v>698209</v>
      </c>
      <c r="Y1371" s="15">
        <v>166671</v>
      </c>
      <c r="Z1371" s="15">
        <v>4285</v>
      </c>
      <c r="AA1371" s="15">
        <v>6.7770000000000001</v>
      </c>
      <c r="AB1371" s="15">
        <v>29.8</v>
      </c>
    </row>
    <row r="1372" spans="1:28" ht="15" customHeight="1" x14ac:dyDescent="0.3">
      <c r="A1372" s="15" t="s">
        <v>1500</v>
      </c>
      <c r="B1372" s="15" t="s">
        <v>122</v>
      </c>
      <c r="C1372" s="15" t="s">
        <v>105</v>
      </c>
      <c r="D1372" s="15" t="s">
        <v>106</v>
      </c>
      <c r="E1372" s="15" t="s">
        <v>112</v>
      </c>
      <c r="F1372" s="15">
        <v>3.17</v>
      </c>
      <c r="G1372" s="15">
        <v>385.2</v>
      </c>
      <c r="H1372" s="15">
        <v>24.8</v>
      </c>
      <c r="I1372" s="15">
        <v>52.2</v>
      </c>
      <c r="J1372" s="15">
        <v>8.3000000000000007</v>
      </c>
      <c r="K1372" s="15">
        <v>7.6</v>
      </c>
      <c r="L1372" s="15">
        <v>31.1</v>
      </c>
      <c r="M1372" s="15">
        <v>166.5</v>
      </c>
      <c r="N1372" s="15">
        <v>87.7</v>
      </c>
      <c r="O1372" s="15">
        <v>104.1</v>
      </c>
      <c r="P1372" s="15" t="s">
        <v>102</v>
      </c>
      <c r="Q1372" s="15">
        <v>190.5</v>
      </c>
      <c r="R1372" s="15">
        <v>4.12</v>
      </c>
      <c r="S1372" s="15">
        <v>0.99</v>
      </c>
      <c r="T1372" s="15">
        <v>1.68</v>
      </c>
      <c r="U1372" s="15">
        <v>5.33</v>
      </c>
      <c r="V1372" s="15">
        <v>21273</v>
      </c>
      <c r="W1372" s="15">
        <v>211965</v>
      </c>
      <c r="X1372" s="15">
        <v>113385</v>
      </c>
      <c r="Y1372" s="15">
        <v>-98580</v>
      </c>
      <c r="Z1372" s="15">
        <v>1480</v>
      </c>
      <c r="AA1372" s="15">
        <v>3.601</v>
      </c>
      <c r="AB1372" s="15">
        <v>44.6</v>
      </c>
    </row>
    <row r="1373" spans="1:28" ht="15" customHeight="1" x14ac:dyDescent="0.3">
      <c r="A1373" s="15" t="s">
        <v>1501</v>
      </c>
      <c r="B1373" s="15" t="s">
        <v>122</v>
      </c>
      <c r="C1373" s="15" t="s">
        <v>119</v>
      </c>
      <c r="D1373" s="15" t="s">
        <v>100</v>
      </c>
      <c r="E1373" s="15" t="s">
        <v>112</v>
      </c>
      <c r="F1373" s="15">
        <v>4.78</v>
      </c>
      <c r="G1373" s="15">
        <v>438.9</v>
      </c>
      <c r="H1373" s="15">
        <v>27</v>
      </c>
      <c r="I1373" s="15">
        <v>42</v>
      </c>
      <c r="J1373" s="15">
        <v>6.6</v>
      </c>
      <c r="K1373" s="15">
        <v>6.58</v>
      </c>
      <c r="L1373" s="15">
        <v>14.6</v>
      </c>
      <c r="M1373" s="15">
        <v>112</v>
      </c>
      <c r="N1373" s="15">
        <v>53.5</v>
      </c>
      <c r="O1373" s="15">
        <v>80</v>
      </c>
      <c r="P1373" s="15" t="s">
        <v>116</v>
      </c>
      <c r="Q1373" s="15">
        <v>259.10000000000002</v>
      </c>
      <c r="R1373" s="15">
        <v>4.75</v>
      </c>
      <c r="S1373" s="15">
        <v>0.67</v>
      </c>
      <c r="T1373" s="15">
        <v>3.18</v>
      </c>
      <c r="U1373" s="15">
        <v>15.2</v>
      </c>
      <c r="V1373" s="15">
        <v>24482</v>
      </c>
      <c r="W1373" s="15">
        <v>279500</v>
      </c>
      <c r="X1373" s="15">
        <v>372126</v>
      </c>
      <c r="Y1373" s="15">
        <v>92626</v>
      </c>
      <c r="Z1373" s="15">
        <v>1478</v>
      </c>
      <c r="AA1373" s="15">
        <v>10.284000000000001</v>
      </c>
      <c r="AB1373" s="15">
        <v>43.8</v>
      </c>
    </row>
    <row r="1374" spans="1:28" ht="15" customHeight="1" x14ac:dyDescent="0.3">
      <c r="A1374" s="15" t="s">
        <v>1502</v>
      </c>
      <c r="B1374" s="15" t="s">
        <v>118</v>
      </c>
      <c r="C1374" s="15" t="s">
        <v>170</v>
      </c>
      <c r="D1374" s="15" t="s">
        <v>115</v>
      </c>
      <c r="E1374" s="15" t="s">
        <v>112</v>
      </c>
      <c r="F1374" s="15">
        <v>9.66</v>
      </c>
      <c r="G1374" s="15">
        <v>359.9</v>
      </c>
      <c r="H1374" s="15">
        <v>26.6</v>
      </c>
      <c r="I1374" s="15">
        <v>47.9</v>
      </c>
      <c r="J1374" s="15">
        <v>7</v>
      </c>
      <c r="K1374" s="15">
        <v>6.62</v>
      </c>
      <c r="L1374" s="15">
        <v>18.600000000000001</v>
      </c>
      <c r="M1374" s="15">
        <v>140.69999999999999</v>
      </c>
      <c r="N1374" s="15">
        <v>55.4</v>
      </c>
      <c r="O1374" s="15">
        <v>132.9</v>
      </c>
      <c r="P1374" s="15" t="s">
        <v>116</v>
      </c>
      <c r="Q1374" s="15">
        <v>167.2</v>
      </c>
      <c r="R1374" s="15">
        <v>5.08</v>
      </c>
      <c r="S1374" s="15">
        <v>0.66</v>
      </c>
      <c r="T1374" s="15">
        <v>3.51</v>
      </c>
      <c r="U1374" s="15">
        <v>33.909999999999997</v>
      </c>
      <c r="V1374" s="15">
        <v>24200</v>
      </c>
      <c r="W1374" s="15">
        <v>491683</v>
      </c>
      <c r="X1374" s="15">
        <v>820622</v>
      </c>
      <c r="Y1374" s="15">
        <v>328939</v>
      </c>
      <c r="Z1374" s="15">
        <v>7509</v>
      </c>
      <c r="AA1374" s="15">
        <v>4.516</v>
      </c>
      <c r="AB1374" s="15">
        <v>37.4</v>
      </c>
    </row>
    <row r="1375" spans="1:28" ht="15" customHeight="1" x14ac:dyDescent="0.3">
      <c r="A1375" s="15" t="s">
        <v>1503</v>
      </c>
      <c r="B1375" s="15" t="s">
        <v>118</v>
      </c>
      <c r="C1375" s="15" t="s">
        <v>114</v>
      </c>
      <c r="D1375" s="15" t="s">
        <v>177</v>
      </c>
      <c r="E1375" s="15" t="s">
        <v>120</v>
      </c>
      <c r="F1375" s="15">
        <v>9.1300000000000008</v>
      </c>
      <c r="G1375" s="15">
        <v>234.6</v>
      </c>
      <c r="H1375" s="15">
        <v>27.9</v>
      </c>
      <c r="I1375" s="15">
        <v>61.5</v>
      </c>
      <c r="J1375" s="15">
        <v>7.4</v>
      </c>
      <c r="K1375" s="15">
        <v>7.15</v>
      </c>
      <c r="L1375" s="15">
        <v>30.6</v>
      </c>
      <c r="M1375" s="15">
        <v>154.19999999999999</v>
      </c>
      <c r="N1375" s="15">
        <v>33.6</v>
      </c>
      <c r="O1375" s="15">
        <v>107.9</v>
      </c>
      <c r="P1375" s="15" t="s">
        <v>107</v>
      </c>
      <c r="Q1375" s="15">
        <v>168.9</v>
      </c>
      <c r="R1375" s="15">
        <v>3.34</v>
      </c>
      <c r="S1375" s="15">
        <v>0.82</v>
      </c>
      <c r="T1375" s="15">
        <v>34.39</v>
      </c>
      <c r="U1375" s="15">
        <v>313.98</v>
      </c>
      <c r="V1375" s="15">
        <v>3063</v>
      </c>
      <c r="W1375" s="15">
        <v>574372</v>
      </c>
      <c r="X1375" s="15">
        <v>961721</v>
      </c>
      <c r="Y1375" s="15">
        <v>387349</v>
      </c>
      <c r="Z1375" s="15">
        <v>24310</v>
      </c>
      <c r="AA1375" s="15">
        <v>12.916</v>
      </c>
      <c r="AB1375" s="15">
        <v>32.799999999999997</v>
      </c>
    </row>
    <row r="1376" spans="1:28" ht="15" customHeight="1" x14ac:dyDescent="0.3">
      <c r="A1376" s="15" t="s">
        <v>1504</v>
      </c>
      <c r="B1376" s="15" t="s">
        <v>122</v>
      </c>
      <c r="C1376" s="15" t="s">
        <v>114</v>
      </c>
      <c r="D1376" s="15" t="s">
        <v>115</v>
      </c>
      <c r="E1376" s="15" t="s">
        <v>112</v>
      </c>
      <c r="F1376" s="15">
        <v>3.34</v>
      </c>
      <c r="G1376" s="15">
        <v>625.29999999999995</v>
      </c>
      <c r="H1376" s="15">
        <v>22.8</v>
      </c>
      <c r="I1376" s="15">
        <v>70.400000000000006</v>
      </c>
      <c r="J1376" s="15">
        <v>7</v>
      </c>
      <c r="K1376" s="15">
        <v>7.76</v>
      </c>
      <c r="L1376" s="15">
        <v>33.299999999999997</v>
      </c>
      <c r="M1376" s="15">
        <v>89.9</v>
      </c>
      <c r="N1376" s="15">
        <v>56.1</v>
      </c>
      <c r="O1376" s="15">
        <v>110.3</v>
      </c>
      <c r="P1376" s="15" t="s">
        <v>127</v>
      </c>
      <c r="Q1376" s="15">
        <v>271.60000000000002</v>
      </c>
      <c r="R1376" s="15">
        <v>4.2699999999999996</v>
      </c>
      <c r="S1376" s="15">
        <v>0.66</v>
      </c>
      <c r="T1376" s="15">
        <v>0.78</v>
      </c>
      <c r="U1376" s="15">
        <v>2.61</v>
      </c>
      <c r="V1376" s="15">
        <v>22642</v>
      </c>
      <c r="W1376" s="15">
        <v>234218</v>
      </c>
      <c r="X1376" s="15">
        <v>59096</v>
      </c>
      <c r="Y1376" s="15">
        <v>-175122</v>
      </c>
      <c r="Z1376" s="15">
        <v>4743</v>
      </c>
      <c r="AA1376" s="15">
        <v>0.55000000000000004</v>
      </c>
      <c r="AB1376" s="15">
        <v>42.8</v>
      </c>
    </row>
    <row r="1377" spans="1:28" ht="15" customHeight="1" x14ac:dyDescent="0.3">
      <c r="A1377" s="15" t="s">
        <v>1505</v>
      </c>
      <c r="B1377" s="15" t="s">
        <v>118</v>
      </c>
      <c r="C1377" s="15" t="s">
        <v>99</v>
      </c>
      <c r="D1377" s="15" t="s">
        <v>100</v>
      </c>
      <c r="E1377" s="15" t="s">
        <v>112</v>
      </c>
      <c r="F1377" s="15">
        <v>8.4</v>
      </c>
      <c r="G1377" s="15">
        <v>352.6</v>
      </c>
      <c r="H1377" s="15">
        <v>26.2</v>
      </c>
      <c r="I1377" s="15">
        <v>45.9</v>
      </c>
      <c r="J1377" s="15">
        <v>8.3000000000000007</v>
      </c>
      <c r="K1377" s="15">
        <v>7.53</v>
      </c>
      <c r="L1377" s="15">
        <v>29.9</v>
      </c>
      <c r="M1377" s="15">
        <v>98.8</v>
      </c>
      <c r="N1377" s="15">
        <v>55.2</v>
      </c>
      <c r="O1377" s="15">
        <v>121.7</v>
      </c>
      <c r="P1377" s="15" t="s">
        <v>127</v>
      </c>
      <c r="Q1377" s="15">
        <v>98.5</v>
      </c>
      <c r="R1377" s="15">
        <v>5.69</v>
      </c>
      <c r="S1377" s="15">
        <v>0.92</v>
      </c>
      <c r="T1377" s="15">
        <v>1.4</v>
      </c>
      <c r="U1377" s="15">
        <v>11.76</v>
      </c>
      <c r="V1377" s="15">
        <v>24372</v>
      </c>
      <c r="W1377" s="15">
        <v>473890</v>
      </c>
      <c r="X1377" s="15">
        <v>286615</v>
      </c>
      <c r="Y1377" s="15">
        <v>-187275</v>
      </c>
      <c r="Z1377" s="15">
        <v>3303</v>
      </c>
      <c r="AA1377" s="15">
        <v>3.56</v>
      </c>
      <c r="AB1377" s="15">
        <v>30.4</v>
      </c>
    </row>
    <row r="1378" spans="1:28" ht="15" customHeight="1" x14ac:dyDescent="0.3">
      <c r="A1378" s="15" t="s">
        <v>1506</v>
      </c>
      <c r="B1378" s="15" t="s">
        <v>104</v>
      </c>
      <c r="C1378" s="15" t="s">
        <v>114</v>
      </c>
      <c r="D1378" s="15" t="s">
        <v>130</v>
      </c>
      <c r="E1378" s="15" t="s">
        <v>112</v>
      </c>
      <c r="F1378" s="15">
        <v>14.62</v>
      </c>
      <c r="G1378" s="15">
        <v>680.9</v>
      </c>
      <c r="H1378" s="15">
        <v>22.5</v>
      </c>
      <c r="I1378" s="15">
        <v>47.5</v>
      </c>
      <c r="J1378" s="15">
        <v>7.9</v>
      </c>
      <c r="K1378" s="15">
        <v>7.71</v>
      </c>
      <c r="L1378" s="15">
        <v>22.2</v>
      </c>
      <c r="M1378" s="15">
        <v>130.4</v>
      </c>
      <c r="N1378" s="15">
        <v>62.7</v>
      </c>
      <c r="O1378" s="15">
        <v>87.8</v>
      </c>
      <c r="P1378" s="15" t="s">
        <v>107</v>
      </c>
      <c r="Q1378" s="15">
        <v>254</v>
      </c>
      <c r="R1378" s="15">
        <v>6.8</v>
      </c>
      <c r="S1378" s="15">
        <v>0.89</v>
      </c>
      <c r="T1378" s="15">
        <v>0.5</v>
      </c>
      <c r="U1378" s="15">
        <v>7.31</v>
      </c>
      <c r="V1378" s="15">
        <v>78454</v>
      </c>
      <c r="W1378" s="15">
        <v>870256</v>
      </c>
      <c r="X1378" s="15">
        <v>573499</v>
      </c>
      <c r="Y1378" s="15">
        <v>-296757</v>
      </c>
      <c r="Z1378" s="15">
        <v>16530</v>
      </c>
      <c r="AA1378" s="15">
        <v>0.442</v>
      </c>
      <c r="AB1378" s="15">
        <v>27.9</v>
      </c>
    </row>
    <row r="1379" spans="1:28" ht="15" customHeight="1" x14ac:dyDescent="0.3">
      <c r="A1379" s="15" t="s">
        <v>1507</v>
      </c>
      <c r="B1379" s="15" t="s">
        <v>118</v>
      </c>
      <c r="C1379" s="15" t="s">
        <v>110</v>
      </c>
      <c r="D1379" s="15" t="s">
        <v>130</v>
      </c>
      <c r="E1379" s="15" t="s">
        <v>101</v>
      </c>
      <c r="F1379" s="15">
        <v>9.7799999999999994</v>
      </c>
      <c r="G1379" s="15">
        <v>931.6</v>
      </c>
      <c r="H1379" s="15">
        <v>24.8</v>
      </c>
      <c r="I1379" s="15">
        <v>78.8</v>
      </c>
      <c r="J1379" s="15">
        <v>7.6</v>
      </c>
      <c r="K1379" s="15">
        <v>5.8</v>
      </c>
      <c r="L1379" s="15">
        <v>34</v>
      </c>
      <c r="M1379" s="15">
        <v>115.3</v>
      </c>
      <c r="N1379" s="15">
        <v>84.3</v>
      </c>
      <c r="O1379" s="15">
        <v>153.5</v>
      </c>
      <c r="P1379" s="15" t="s">
        <v>102</v>
      </c>
      <c r="Q1379" s="15">
        <v>111.7</v>
      </c>
      <c r="R1379" s="15">
        <v>5.73</v>
      </c>
      <c r="S1379" s="15">
        <v>0.67</v>
      </c>
      <c r="T1379" s="15">
        <v>0.91</v>
      </c>
      <c r="U1379" s="15">
        <v>8.9</v>
      </c>
      <c r="V1379" s="15">
        <v>71789</v>
      </c>
      <c r="W1379" s="15">
        <v>617640</v>
      </c>
      <c r="X1379" s="15">
        <v>638922</v>
      </c>
      <c r="Y1379" s="15">
        <v>21282</v>
      </c>
      <c r="Z1379" s="15">
        <v>5766</v>
      </c>
      <c r="AA1379" s="15">
        <v>1.544</v>
      </c>
      <c r="AB1379" s="15">
        <v>58.5</v>
      </c>
    </row>
    <row r="1380" spans="1:28" ht="15" customHeight="1" x14ac:dyDescent="0.3">
      <c r="A1380" s="15" t="s">
        <v>1508</v>
      </c>
      <c r="B1380" s="15" t="s">
        <v>118</v>
      </c>
      <c r="C1380" s="15" t="s">
        <v>114</v>
      </c>
      <c r="D1380" s="15" t="s">
        <v>132</v>
      </c>
      <c r="E1380" s="15" t="s">
        <v>101</v>
      </c>
      <c r="F1380" s="15">
        <v>11.81</v>
      </c>
      <c r="G1380" s="15">
        <v>607</v>
      </c>
      <c r="H1380" s="15">
        <v>25.7</v>
      </c>
      <c r="I1380" s="15">
        <v>71.900000000000006</v>
      </c>
      <c r="J1380" s="15">
        <v>6.7</v>
      </c>
      <c r="K1380" s="15">
        <v>6.2</v>
      </c>
      <c r="L1380" s="15">
        <v>31</v>
      </c>
      <c r="M1380" s="15">
        <v>101.1</v>
      </c>
      <c r="N1380" s="15">
        <v>73.2</v>
      </c>
      <c r="O1380" s="15">
        <v>77.599999999999994</v>
      </c>
      <c r="P1380" s="15" t="s">
        <v>127</v>
      </c>
      <c r="Q1380" s="15">
        <v>226.6</v>
      </c>
      <c r="R1380" s="15">
        <v>6.35</v>
      </c>
      <c r="S1380" s="15">
        <v>0.68</v>
      </c>
      <c r="T1380" s="15">
        <v>2.06</v>
      </c>
      <c r="U1380" s="15">
        <v>24.33</v>
      </c>
      <c r="V1380" s="15">
        <v>107650</v>
      </c>
      <c r="W1380" s="15">
        <v>961453</v>
      </c>
      <c r="X1380" s="15">
        <v>2619124</v>
      </c>
      <c r="Y1380" s="15">
        <v>1657671</v>
      </c>
      <c r="Z1380" s="15">
        <v>7007</v>
      </c>
      <c r="AA1380" s="15">
        <v>3.472</v>
      </c>
      <c r="AB1380" s="15">
        <v>40.5</v>
      </c>
    </row>
    <row r="1381" spans="1:28" ht="15" customHeight="1" x14ac:dyDescent="0.3">
      <c r="A1381" s="15" t="s">
        <v>1509</v>
      </c>
      <c r="B1381" s="15" t="s">
        <v>104</v>
      </c>
      <c r="C1381" s="15" t="s">
        <v>134</v>
      </c>
      <c r="D1381" s="15" t="s">
        <v>106</v>
      </c>
      <c r="E1381" s="15" t="s">
        <v>101</v>
      </c>
      <c r="F1381" s="15">
        <v>9.1300000000000008</v>
      </c>
      <c r="G1381" s="15">
        <v>967.3</v>
      </c>
      <c r="H1381" s="15">
        <v>27.7</v>
      </c>
      <c r="I1381" s="15">
        <v>69.599999999999994</v>
      </c>
      <c r="J1381" s="15">
        <v>6.7</v>
      </c>
      <c r="K1381" s="15">
        <v>6.95</v>
      </c>
      <c r="L1381" s="15">
        <v>26.5</v>
      </c>
      <c r="M1381" s="15">
        <v>118.3</v>
      </c>
      <c r="N1381" s="15">
        <v>61.9</v>
      </c>
      <c r="O1381" s="15">
        <v>86.7</v>
      </c>
      <c r="P1381" s="15" t="s">
        <v>102</v>
      </c>
      <c r="Q1381" s="15">
        <v>316.2</v>
      </c>
      <c r="R1381" s="15">
        <v>2.0499999999999998</v>
      </c>
      <c r="S1381" s="15">
        <v>0.66</v>
      </c>
      <c r="T1381" s="15">
        <v>3.72</v>
      </c>
      <c r="U1381" s="15">
        <v>33.96</v>
      </c>
      <c r="V1381" s="15">
        <v>19674</v>
      </c>
      <c r="W1381" s="15">
        <v>554871</v>
      </c>
      <c r="X1381" s="15">
        <v>668129</v>
      </c>
      <c r="Y1381" s="15">
        <v>113258</v>
      </c>
      <c r="Z1381" s="15">
        <v>4765</v>
      </c>
      <c r="AA1381" s="15">
        <v>7.1269999999999998</v>
      </c>
      <c r="AB1381" s="15">
        <v>77.7</v>
      </c>
    </row>
    <row r="1382" spans="1:28" ht="15" customHeight="1" x14ac:dyDescent="0.3">
      <c r="A1382" s="15" t="s">
        <v>1510</v>
      </c>
      <c r="B1382" s="15" t="s">
        <v>104</v>
      </c>
      <c r="C1382" s="15" t="s">
        <v>110</v>
      </c>
      <c r="D1382" s="15" t="s">
        <v>115</v>
      </c>
      <c r="E1382" s="15" t="s">
        <v>101</v>
      </c>
      <c r="F1382" s="15">
        <v>8.35</v>
      </c>
      <c r="G1382" s="15">
        <v>868.2</v>
      </c>
      <c r="H1382" s="15">
        <v>25.8</v>
      </c>
      <c r="I1382" s="15">
        <v>91.9</v>
      </c>
      <c r="J1382" s="15">
        <v>7.2</v>
      </c>
      <c r="K1382" s="15">
        <v>6.89</v>
      </c>
      <c r="L1382" s="15">
        <v>29</v>
      </c>
      <c r="M1382" s="15">
        <v>118</v>
      </c>
      <c r="N1382" s="15">
        <v>84.7</v>
      </c>
      <c r="O1382" s="15">
        <v>97.7</v>
      </c>
      <c r="P1382" s="15" t="s">
        <v>102</v>
      </c>
      <c r="Q1382" s="15">
        <v>111.4</v>
      </c>
      <c r="R1382" s="15">
        <v>4.21</v>
      </c>
      <c r="S1382" s="15">
        <v>0.82</v>
      </c>
      <c r="T1382" s="15">
        <v>4.63</v>
      </c>
      <c r="U1382" s="15">
        <v>38.659999999999997</v>
      </c>
      <c r="V1382" s="15">
        <v>20217</v>
      </c>
      <c r="W1382" s="15">
        <v>468898</v>
      </c>
      <c r="X1382" s="15">
        <v>781589</v>
      </c>
      <c r="Y1382" s="15">
        <v>312691</v>
      </c>
      <c r="Z1382" s="15">
        <v>10681</v>
      </c>
      <c r="AA1382" s="15">
        <v>3.62</v>
      </c>
      <c r="AB1382" s="15">
        <v>68</v>
      </c>
    </row>
    <row r="1383" spans="1:28" ht="15" customHeight="1" x14ac:dyDescent="0.3">
      <c r="A1383" s="15" t="s">
        <v>1511</v>
      </c>
      <c r="B1383" s="15" t="s">
        <v>126</v>
      </c>
      <c r="C1383" s="15" t="s">
        <v>129</v>
      </c>
      <c r="D1383" s="15" t="s">
        <v>132</v>
      </c>
      <c r="E1383" s="15" t="s">
        <v>101</v>
      </c>
      <c r="F1383" s="15">
        <v>7.83</v>
      </c>
      <c r="G1383" s="15">
        <v>1011.9</v>
      </c>
      <c r="H1383" s="15">
        <v>29.8</v>
      </c>
      <c r="I1383" s="15">
        <v>72.900000000000006</v>
      </c>
      <c r="J1383" s="15">
        <v>7.2</v>
      </c>
      <c r="K1383" s="15">
        <v>5.67</v>
      </c>
      <c r="L1383" s="15">
        <v>26.8</v>
      </c>
      <c r="M1383" s="15">
        <v>104.4</v>
      </c>
      <c r="N1383" s="15">
        <v>62.6</v>
      </c>
      <c r="O1383" s="15">
        <v>79.400000000000006</v>
      </c>
      <c r="P1383" s="15" t="s">
        <v>116</v>
      </c>
      <c r="Q1383" s="15">
        <v>269.3</v>
      </c>
      <c r="R1383" s="15">
        <v>3.98</v>
      </c>
      <c r="S1383" s="15">
        <v>0.93</v>
      </c>
      <c r="T1383" s="15">
        <v>0.62</v>
      </c>
      <c r="U1383" s="15">
        <v>4.8499999999999996</v>
      </c>
      <c r="V1383" s="15">
        <v>103974</v>
      </c>
      <c r="W1383" s="15">
        <v>558321</v>
      </c>
      <c r="X1383" s="15">
        <v>504274</v>
      </c>
      <c r="Y1383" s="15">
        <v>-54047</v>
      </c>
      <c r="Z1383" s="15">
        <v>2446</v>
      </c>
      <c r="AA1383" s="15">
        <v>1.9830000000000001</v>
      </c>
      <c r="AB1383" s="15">
        <v>61.8</v>
      </c>
    </row>
    <row r="1384" spans="1:28" ht="15" customHeight="1" x14ac:dyDescent="0.3">
      <c r="A1384" s="15" t="s">
        <v>1512</v>
      </c>
      <c r="B1384" s="15" t="s">
        <v>122</v>
      </c>
      <c r="C1384" s="15" t="s">
        <v>110</v>
      </c>
      <c r="D1384" s="15" t="s">
        <v>106</v>
      </c>
      <c r="E1384" s="15" t="s">
        <v>101</v>
      </c>
      <c r="F1384" s="15">
        <v>3.14</v>
      </c>
      <c r="G1384" s="15">
        <v>799.8</v>
      </c>
      <c r="H1384" s="15">
        <v>33.299999999999997</v>
      </c>
      <c r="I1384" s="15">
        <v>76.5</v>
      </c>
      <c r="J1384" s="15">
        <v>7.7</v>
      </c>
      <c r="K1384" s="15">
        <v>8.02</v>
      </c>
      <c r="L1384" s="15">
        <v>31.8</v>
      </c>
      <c r="M1384" s="15">
        <v>119.8</v>
      </c>
      <c r="N1384" s="15">
        <v>52.6</v>
      </c>
      <c r="O1384" s="15">
        <v>125.1</v>
      </c>
      <c r="P1384" s="15" t="s">
        <v>116</v>
      </c>
      <c r="Q1384" s="15">
        <v>216.2</v>
      </c>
      <c r="R1384" s="15">
        <v>4.46</v>
      </c>
      <c r="S1384" s="15">
        <v>0.96</v>
      </c>
      <c r="T1384" s="15">
        <v>0.44</v>
      </c>
      <c r="U1384" s="15">
        <v>1.38</v>
      </c>
      <c r="V1384" s="15">
        <v>18057</v>
      </c>
      <c r="W1384" s="15">
        <v>226791</v>
      </c>
      <c r="X1384" s="15">
        <v>24919</v>
      </c>
      <c r="Y1384" s="15">
        <v>-201872</v>
      </c>
      <c r="Z1384" s="15">
        <v>920</v>
      </c>
      <c r="AA1384" s="15">
        <v>1.5</v>
      </c>
      <c r="AB1384" s="15">
        <v>50.2</v>
      </c>
    </row>
    <row r="1385" spans="1:28" ht="15" customHeight="1" x14ac:dyDescent="0.3">
      <c r="A1385" s="15" t="s">
        <v>1513</v>
      </c>
      <c r="B1385" s="15" t="s">
        <v>126</v>
      </c>
      <c r="C1385" s="15" t="s">
        <v>114</v>
      </c>
      <c r="D1385" s="15" t="s">
        <v>100</v>
      </c>
      <c r="E1385" s="15" t="s">
        <v>101</v>
      </c>
      <c r="F1385" s="15">
        <v>5.29</v>
      </c>
      <c r="G1385" s="15">
        <v>867.7</v>
      </c>
      <c r="H1385" s="15">
        <v>27.9</v>
      </c>
      <c r="I1385" s="15">
        <v>85.1</v>
      </c>
      <c r="J1385" s="15">
        <v>8.4</v>
      </c>
      <c r="K1385" s="15">
        <v>6.84</v>
      </c>
      <c r="L1385" s="15">
        <v>39.700000000000003</v>
      </c>
      <c r="M1385" s="15">
        <v>126.4</v>
      </c>
      <c r="N1385" s="15">
        <v>85.2</v>
      </c>
      <c r="O1385" s="15">
        <v>146.80000000000001</v>
      </c>
      <c r="P1385" s="15" t="s">
        <v>102</v>
      </c>
      <c r="Q1385" s="15">
        <v>279</v>
      </c>
      <c r="R1385" s="15">
        <v>7.34</v>
      </c>
      <c r="S1385" s="15">
        <v>0.66</v>
      </c>
      <c r="T1385" s="15">
        <v>4.5599999999999996</v>
      </c>
      <c r="U1385" s="15">
        <v>24.12</v>
      </c>
      <c r="V1385" s="15">
        <v>18702</v>
      </c>
      <c r="W1385" s="15">
        <v>444124</v>
      </c>
      <c r="X1385" s="15">
        <v>451092</v>
      </c>
      <c r="Y1385" s="15">
        <v>6968</v>
      </c>
      <c r="Z1385" s="15">
        <v>2278</v>
      </c>
      <c r="AA1385" s="15">
        <v>10.587999999999999</v>
      </c>
      <c r="AB1385" s="15">
        <v>47</v>
      </c>
    </row>
    <row r="1386" spans="1:28" ht="15" customHeight="1" x14ac:dyDescent="0.3">
      <c r="A1386" s="15" t="s">
        <v>1514</v>
      </c>
      <c r="B1386" s="15" t="s">
        <v>126</v>
      </c>
      <c r="C1386" s="15" t="s">
        <v>134</v>
      </c>
      <c r="D1386" s="15" t="s">
        <v>144</v>
      </c>
      <c r="E1386" s="15" t="s">
        <v>112</v>
      </c>
      <c r="F1386" s="15">
        <v>6.37</v>
      </c>
      <c r="G1386" s="15">
        <v>377.3</v>
      </c>
      <c r="H1386" s="15">
        <v>22</v>
      </c>
      <c r="I1386" s="15">
        <v>48.2</v>
      </c>
      <c r="J1386" s="15">
        <v>7.5</v>
      </c>
      <c r="K1386" s="15">
        <v>6.1</v>
      </c>
      <c r="L1386" s="15">
        <v>22.5</v>
      </c>
      <c r="M1386" s="15">
        <v>97.5</v>
      </c>
      <c r="N1386" s="15">
        <v>32.5</v>
      </c>
      <c r="O1386" s="15">
        <v>72.5</v>
      </c>
      <c r="P1386" s="15" t="s">
        <v>102</v>
      </c>
      <c r="Q1386" s="15">
        <v>271.7</v>
      </c>
      <c r="R1386" s="15">
        <v>4.32</v>
      </c>
      <c r="S1386" s="15">
        <v>0.92</v>
      </c>
      <c r="T1386" s="15"/>
      <c r="U1386" s="15">
        <v>5.73</v>
      </c>
      <c r="V1386" s="15">
        <v>48336</v>
      </c>
      <c r="W1386" s="15">
        <v>408895</v>
      </c>
      <c r="X1386" s="15">
        <v>276965</v>
      </c>
      <c r="Y1386" s="15">
        <v>-131930</v>
      </c>
      <c r="Z1386" s="15">
        <v>3129</v>
      </c>
      <c r="AA1386" s="15">
        <v>1.831</v>
      </c>
      <c r="AB1386" s="15">
        <v>42.9</v>
      </c>
    </row>
    <row r="1387" spans="1:28" ht="15" customHeight="1" x14ac:dyDescent="0.3">
      <c r="A1387" s="15" t="s">
        <v>1515</v>
      </c>
      <c r="B1387" s="15" t="s">
        <v>109</v>
      </c>
      <c r="C1387" s="15" t="s">
        <v>170</v>
      </c>
      <c r="D1387" s="15" t="s">
        <v>144</v>
      </c>
      <c r="E1387" s="15" t="s">
        <v>112</v>
      </c>
      <c r="F1387" s="15">
        <v>13.35</v>
      </c>
      <c r="G1387" s="15">
        <v>511.3</v>
      </c>
      <c r="H1387" s="15">
        <v>20.5</v>
      </c>
      <c r="I1387" s="15">
        <v>71.900000000000006</v>
      </c>
      <c r="J1387" s="15">
        <v>6.2</v>
      </c>
      <c r="K1387" s="15">
        <v>8.25</v>
      </c>
      <c r="L1387" s="15">
        <v>17</v>
      </c>
      <c r="M1387" s="15">
        <v>146.80000000000001</v>
      </c>
      <c r="N1387" s="15">
        <v>60.1</v>
      </c>
      <c r="O1387" s="15">
        <v>124.1</v>
      </c>
      <c r="P1387" s="15" t="s">
        <v>116</v>
      </c>
      <c r="Q1387" s="15">
        <v>107.6</v>
      </c>
      <c r="R1387" s="15">
        <v>6.73</v>
      </c>
      <c r="S1387" s="15">
        <v>0.74</v>
      </c>
      <c r="T1387" s="15">
        <v>0.3</v>
      </c>
      <c r="U1387" s="15">
        <v>4</v>
      </c>
      <c r="V1387" s="15">
        <v>58443</v>
      </c>
      <c r="W1387" s="15">
        <v>690127</v>
      </c>
      <c r="X1387" s="15">
        <v>233772</v>
      </c>
      <c r="Y1387" s="15">
        <v>-456355</v>
      </c>
      <c r="Z1387" s="15">
        <v>3368</v>
      </c>
      <c r="AA1387" s="15">
        <v>1.1879999999999999</v>
      </c>
      <c r="AB1387" s="15">
        <v>36.4</v>
      </c>
    </row>
    <row r="1388" spans="1:28" ht="15" customHeight="1" x14ac:dyDescent="0.3">
      <c r="A1388" s="15" t="s">
        <v>1516</v>
      </c>
      <c r="B1388" s="15" t="s">
        <v>122</v>
      </c>
      <c r="C1388" s="15" t="s">
        <v>123</v>
      </c>
      <c r="D1388" s="15" t="s">
        <v>111</v>
      </c>
      <c r="E1388" s="15" t="s">
        <v>101</v>
      </c>
      <c r="F1388" s="15">
        <v>1</v>
      </c>
      <c r="G1388" s="15">
        <v>1095.9000000000001</v>
      </c>
      <c r="H1388" s="15">
        <v>28.1</v>
      </c>
      <c r="I1388" s="15">
        <v>72.099999999999994</v>
      </c>
      <c r="J1388" s="15">
        <v>6.2</v>
      </c>
      <c r="K1388" s="15">
        <v>7.25</v>
      </c>
      <c r="L1388" s="15">
        <v>19.399999999999999</v>
      </c>
      <c r="M1388" s="15">
        <v>94.3</v>
      </c>
      <c r="N1388" s="15">
        <v>40.5</v>
      </c>
      <c r="O1388" s="15">
        <v>49.3</v>
      </c>
      <c r="P1388" s="15" t="s">
        <v>127</v>
      </c>
      <c r="Q1388" s="15">
        <v>189</v>
      </c>
      <c r="R1388" s="15">
        <v>3.13</v>
      </c>
      <c r="S1388" s="15">
        <v>0.82</v>
      </c>
      <c r="T1388" s="15">
        <v>0.96</v>
      </c>
      <c r="U1388" s="15">
        <v>0.96</v>
      </c>
      <c r="V1388" s="15">
        <v>79478</v>
      </c>
      <c r="W1388" s="15">
        <v>67672</v>
      </c>
      <c r="X1388" s="15">
        <v>76299</v>
      </c>
      <c r="Y1388" s="15">
        <v>8627</v>
      </c>
      <c r="Z1388" s="15">
        <v>319</v>
      </c>
      <c r="AA1388" s="15">
        <v>3.0089999999999999</v>
      </c>
      <c r="AB1388" s="15">
        <v>58.5</v>
      </c>
    </row>
    <row r="1389" spans="1:28" ht="15" customHeight="1" x14ac:dyDescent="0.3">
      <c r="A1389" s="15" t="s">
        <v>1517</v>
      </c>
      <c r="B1389" s="15" t="s">
        <v>118</v>
      </c>
      <c r="C1389" s="15" t="s">
        <v>129</v>
      </c>
      <c r="D1389" s="15" t="s">
        <v>106</v>
      </c>
      <c r="E1389" s="15" t="s">
        <v>112</v>
      </c>
      <c r="F1389" s="15">
        <v>5.19</v>
      </c>
      <c r="G1389" s="15">
        <v>269.3</v>
      </c>
      <c r="H1389" s="15">
        <v>18.2</v>
      </c>
      <c r="I1389" s="15">
        <v>47.2</v>
      </c>
      <c r="J1389" s="15">
        <v>9.3000000000000007</v>
      </c>
      <c r="K1389" s="15">
        <v>5.57</v>
      </c>
      <c r="L1389" s="15">
        <v>30</v>
      </c>
      <c r="M1389" s="15">
        <v>148.9</v>
      </c>
      <c r="N1389" s="15">
        <v>68.8</v>
      </c>
      <c r="O1389" s="15">
        <v>92.2</v>
      </c>
      <c r="P1389" s="15" t="s">
        <v>127</v>
      </c>
      <c r="Q1389" s="15">
        <v>166.7</v>
      </c>
      <c r="R1389" s="15">
        <v>5.38</v>
      </c>
      <c r="S1389" s="15">
        <v>0.96</v>
      </c>
      <c r="T1389" s="15">
        <v>0.87</v>
      </c>
      <c r="U1389" s="15">
        <v>4.5199999999999996</v>
      </c>
      <c r="V1389" s="15">
        <v>26097</v>
      </c>
      <c r="W1389" s="15">
        <v>404533</v>
      </c>
      <c r="X1389" s="15">
        <v>117958</v>
      </c>
      <c r="Y1389" s="15">
        <v>-286575</v>
      </c>
      <c r="Z1389" s="15">
        <v>2740</v>
      </c>
      <c r="AA1389" s="15">
        <v>1.65</v>
      </c>
      <c r="AB1389" s="15">
        <v>39.1</v>
      </c>
    </row>
    <row r="1390" spans="1:28" ht="15" customHeight="1" x14ac:dyDescent="0.3">
      <c r="A1390" s="15" t="s">
        <v>1518</v>
      </c>
      <c r="B1390" s="15" t="s">
        <v>109</v>
      </c>
      <c r="C1390" s="15" t="s">
        <v>123</v>
      </c>
      <c r="D1390" s="15" t="s">
        <v>130</v>
      </c>
      <c r="E1390" s="15" t="s">
        <v>120</v>
      </c>
      <c r="F1390" s="15">
        <v>13.9</v>
      </c>
      <c r="G1390" s="15">
        <v>80</v>
      </c>
      <c r="H1390" s="15">
        <v>32.700000000000003</v>
      </c>
      <c r="I1390" s="15">
        <v>45.5</v>
      </c>
      <c r="J1390" s="15">
        <v>8.5</v>
      </c>
      <c r="K1390" s="15">
        <v>5.77</v>
      </c>
      <c r="L1390" s="15">
        <v>20.399999999999999</v>
      </c>
      <c r="M1390" s="15">
        <v>54</v>
      </c>
      <c r="N1390" s="15">
        <v>74.900000000000006</v>
      </c>
      <c r="O1390" s="15">
        <v>77.3</v>
      </c>
      <c r="P1390" s="15" t="s">
        <v>102</v>
      </c>
      <c r="Q1390" s="15">
        <v>65.8</v>
      </c>
      <c r="R1390" s="15">
        <v>1.21</v>
      </c>
      <c r="S1390" s="15">
        <v>0.75</v>
      </c>
      <c r="T1390" s="15">
        <v>0.45</v>
      </c>
      <c r="U1390" s="15">
        <v>6.26</v>
      </c>
      <c r="V1390" s="15">
        <v>67342</v>
      </c>
      <c r="W1390" s="15">
        <v>608010</v>
      </c>
      <c r="X1390" s="15">
        <v>421561</v>
      </c>
      <c r="Y1390" s="15">
        <v>-186449</v>
      </c>
      <c r="Z1390" s="15">
        <v>7993</v>
      </c>
      <c r="AA1390" s="15">
        <v>0.78300000000000003</v>
      </c>
      <c r="AB1390" s="15">
        <v>48.6</v>
      </c>
    </row>
    <row r="1391" spans="1:28" ht="15" customHeight="1" x14ac:dyDescent="0.3">
      <c r="A1391" s="15" t="s">
        <v>1519</v>
      </c>
      <c r="B1391" s="15" t="s">
        <v>137</v>
      </c>
      <c r="C1391" s="15" t="s">
        <v>129</v>
      </c>
      <c r="D1391" s="15" t="s">
        <v>115</v>
      </c>
      <c r="E1391" s="15" t="s">
        <v>112</v>
      </c>
      <c r="F1391" s="15">
        <v>14.55</v>
      </c>
      <c r="G1391" s="15">
        <v>372</v>
      </c>
      <c r="H1391" s="15">
        <v>26.8</v>
      </c>
      <c r="I1391" s="15">
        <v>54.2</v>
      </c>
      <c r="J1391" s="15">
        <v>7.6</v>
      </c>
      <c r="K1391" s="15">
        <v>6.72</v>
      </c>
      <c r="L1391" s="15">
        <v>27.3</v>
      </c>
      <c r="M1391" s="15">
        <v>128.5</v>
      </c>
      <c r="N1391" s="15">
        <v>26.3</v>
      </c>
      <c r="O1391" s="15">
        <v>90.9</v>
      </c>
      <c r="P1391" s="15" t="s">
        <v>116</v>
      </c>
      <c r="Q1391" s="15">
        <v>284.5</v>
      </c>
      <c r="R1391" s="15">
        <v>8.85</v>
      </c>
      <c r="S1391" s="15">
        <v>0.73</v>
      </c>
      <c r="T1391" s="15">
        <v>2.77</v>
      </c>
      <c r="U1391" s="15">
        <v>40.299999999999997</v>
      </c>
      <c r="V1391" s="15">
        <v>19308</v>
      </c>
      <c r="W1391" s="15">
        <v>1210509</v>
      </c>
      <c r="X1391" s="15">
        <v>778112</v>
      </c>
      <c r="Y1391" s="15">
        <v>-432397</v>
      </c>
      <c r="Z1391" s="15">
        <v>12362</v>
      </c>
      <c r="AA1391" s="15">
        <v>3.26</v>
      </c>
      <c r="AB1391" s="15">
        <v>30.4</v>
      </c>
    </row>
    <row r="1392" spans="1:28" ht="15" customHeight="1" x14ac:dyDescent="0.3">
      <c r="A1392" s="15" t="s">
        <v>1520</v>
      </c>
      <c r="B1392" s="15" t="s">
        <v>137</v>
      </c>
      <c r="C1392" s="15" t="s">
        <v>152</v>
      </c>
      <c r="D1392" s="15" t="s">
        <v>115</v>
      </c>
      <c r="E1392" s="15" t="s">
        <v>101</v>
      </c>
      <c r="F1392" s="15">
        <v>2.15</v>
      </c>
      <c r="G1392" s="15">
        <v>896.7</v>
      </c>
      <c r="H1392" s="15">
        <v>24.2</v>
      </c>
      <c r="I1392" s="15">
        <v>75.8</v>
      </c>
      <c r="J1392" s="15">
        <v>4.5</v>
      </c>
      <c r="K1392" s="15">
        <v>6.79</v>
      </c>
      <c r="L1392" s="15">
        <v>30.8</v>
      </c>
      <c r="M1392" s="15">
        <v>121.2</v>
      </c>
      <c r="N1392" s="15">
        <v>86.4</v>
      </c>
      <c r="O1392" s="15">
        <v>30</v>
      </c>
      <c r="P1392" s="15" t="s">
        <v>127</v>
      </c>
      <c r="Q1392" s="15">
        <v>255.9</v>
      </c>
      <c r="R1392" s="15">
        <v>0.5</v>
      </c>
      <c r="S1392" s="15">
        <v>0.99</v>
      </c>
      <c r="T1392" s="15">
        <v>3.57</v>
      </c>
      <c r="U1392" s="15">
        <v>7.68</v>
      </c>
      <c r="V1392" s="15">
        <v>16891</v>
      </c>
      <c r="W1392" s="15">
        <v>150243</v>
      </c>
      <c r="X1392" s="15">
        <v>129723</v>
      </c>
      <c r="Y1392" s="15">
        <v>-20520</v>
      </c>
      <c r="Z1392" s="15">
        <v>3356</v>
      </c>
      <c r="AA1392" s="15">
        <v>2.2879999999999998</v>
      </c>
      <c r="AB1392" s="15">
        <v>63.1</v>
      </c>
    </row>
    <row r="1393" spans="1:28" ht="15" customHeight="1" x14ac:dyDescent="0.3">
      <c r="A1393" s="15" t="s">
        <v>1521</v>
      </c>
      <c r="B1393" s="15" t="s">
        <v>109</v>
      </c>
      <c r="C1393" s="15" t="s">
        <v>99</v>
      </c>
      <c r="D1393" s="15" t="s">
        <v>144</v>
      </c>
      <c r="E1393" s="15" t="s">
        <v>101</v>
      </c>
      <c r="F1393" s="15">
        <v>6.56</v>
      </c>
      <c r="G1393" s="15">
        <v>782</v>
      </c>
      <c r="H1393" s="15">
        <v>26.1</v>
      </c>
      <c r="I1393" s="15">
        <v>75.2</v>
      </c>
      <c r="J1393" s="15">
        <v>6.5</v>
      </c>
      <c r="K1393" s="15">
        <v>6.23</v>
      </c>
      <c r="L1393" s="15">
        <v>29</v>
      </c>
      <c r="M1393" s="15">
        <v>187.7</v>
      </c>
      <c r="N1393" s="15">
        <v>89</v>
      </c>
      <c r="O1393" s="15">
        <v>118.7</v>
      </c>
      <c r="P1393" s="15" t="s">
        <v>116</v>
      </c>
      <c r="Q1393" s="15">
        <v>184</v>
      </c>
      <c r="R1393" s="15">
        <v>3.44</v>
      </c>
      <c r="S1393" s="15">
        <v>0.7</v>
      </c>
      <c r="T1393" s="15">
        <v>1.93</v>
      </c>
      <c r="U1393" s="15">
        <v>12.66</v>
      </c>
      <c r="V1393" s="15">
        <v>55161</v>
      </c>
      <c r="W1393" s="15">
        <v>407379</v>
      </c>
      <c r="X1393" s="15">
        <v>698338</v>
      </c>
      <c r="Y1393" s="15">
        <v>290959</v>
      </c>
      <c r="Z1393" s="15">
        <v>1501</v>
      </c>
      <c r="AA1393" s="15">
        <v>8.4339999999999993</v>
      </c>
      <c r="AB1393" s="15">
        <v>56.9</v>
      </c>
    </row>
    <row r="1394" spans="1:28" ht="15" customHeight="1" x14ac:dyDescent="0.3">
      <c r="A1394" s="15" t="s">
        <v>1522</v>
      </c>
      <c r="B1394" s="15" t="s">
        <v>118</v>
      </c>
      <c r="C1394" s="15" t="s">
        <v>152</v>
      </c>
      <c r="D1394" s="15" t="s">
        <v>132</v>
      </c>
      <c r="E1394" s="15" t="s">
        <v>101</v>
      </c>
      <c r="F1394" s="15">
        <v>2.36</v>
      </c>
      <c r="G1394" s="15">
        <v>784.7</v>
      </c>
      <c r="H1394" s="15">
        <v>30.6</v>
      </c>
      <c r="I1394" s="15">
        <v>56.9</v>
      </c>
      <c r="J1394" s="15">
        <v>5.9</v>
      </c>
      <c r="K1394" s="15">
        <v>5.26</v>
      </c>
      <c r="L1394" s="15">
        <v>27.8</v>
      </c>
      <c r="M1394" s="15">
        <v>95.8</v>
      </c>
      <c r="N1394" s="15">
        <v>35.200000000000003</v>
      </c>
      <c r="O1394" s="15">
        <v>112.6</v>
      </c>
      <c r="P1394" s="15" t="s">
        <v>102</v>
      </c>
      <c r="Q1394" s="15">
        <v>196.1</v>
      </c>
      <c r="R1394" s="15">
        <v>9.34</v>
      </c>
      <c r="S1394" s="15">
        <v>0.89</v>
      </c>
      <c r="T1394" s="15">
        <v>0.3</v>
      </c>
      <c r="U1394" s="15">
        <v>0.71</v>
      </c>
      <c r="V1394" s="15">
        <v>100437</v>
      </c>
      <c r="W1394" s="15">
        <v>171687</v>
      </c>
      <c r="X1394" s="15">
        <v>71310</v>
      </c>
      <c r="Y1394" s="15">
        <v>-100377</v>
      </c>
      <c r="Z1394" s="15">
        <v>1274</v>
      </c>
      <c r="AA1394" s="15">
        <v>0.55700000000000005</v>
      </c>
      <c r="AB1394" s="15">
        <v>27.4</v>
      </c>
    </row>
    <row r="1395" spans="1:28" ht="15" customHeight="1" x14ac:dyDescent="0.3">
      <c r="A1395" s="15" t="s">
        <v>1523</v>
      </c>
      <c r="B1395" s="15" t="s">
        <v>98</v>
      </c>
      <c r="C1395" s="15" t="s">
        <v>152</v>
      </c>
      <c r="D1395" s="15" t="s">
        <v>111</v>
      </c>
      <c r="E1395" s="15" t="s">
        <v>112</v>
      </c>
      <c r="F1395" s="15">
        <v>12.31</v>
      </c>
      <c r="G1395" s="15">
        <v>198.9</v>
      </c>
      <c r="H1395" s="15">
        <v>24.1</v>
      </c>
      <c r="I1395" s="15">
        <v>58.9</v>
      </c>
      <c r="J1395" s="15">
        <v>7.4</v>
      </c>
      <c r="K1395" s="15">
        <v>7.2</v>
      </c>
      <c r="L1395" s="15">
        <v>19.600000000000001</v>
      </c>
      <c r="M1395" s="15">
        <v>156.69999999999999</v>
      </c>
      <c r="N1395" s="15">
        <v>49.5</v>
      </c>
      <c r="O1395" s="15">
        <v>108.3</v>
      </c>
      <c r="P1395" s="15" t="s">
        <v>116</v>
      </c>
      <c r="Q1395" s="15">
        <v>122.3</v>
      </c>
      <c r="R1395" s="15">
        <v>4.67</v>
      </c>
      <c r="S1395" s="15">
        <v>0.76</v>
      </c>
      <c r="T1395" s="15">
        <v>0.72</v>
      </c>
      <c r="U1395" s="15">
        <v>8.86</v>
      </c>
      <c r="V1395" s="15">
        <v>69029</v>
      </c>
      <c r="W1395" s="15">
        <v>796197</v>
      </c>
      <c r="X1395" s="15">
        <v>611597</v>
      </c>
      <c r="Y1395" s="15">
        <v>-184600</v>
      </c>
      <c r="Z1395" s="15">
        <v>2617</v>
      </c>
      <c r="AA1395" s="15">
        <v>3.3860000000000001</v>
      </c>
      <c r="AB1395" s="15">
        <v>23.6</v>
      </c>
    </row>
    <row r="1396" spans="1:28" ht="15" customHeight="1" x14ac:dyDescent="0.3">
      <c r="A1396" s="15" t="s">
        <v>1524</v>
      </c>
      <c r="B1396" s="15" t="s">
        <v>146</v>
      </c>
      <c r="C1396" s="15" t="s">
        <v>152</v>
      </c>
      <c r="D1396" s="15" t="s">
        <v>132</v>
      </c>
      <c r="E1396" s="15" t="s">
        <v>112</v>
      </c>
      <c r="F1396" s="15">
        <v>2.29</v>
      </c>
      <c r="G1396" s="15">
        <v>289.3</v>
      </c>
      <c r="H1396" s="15">
        <v>24.5</v>
      </c>
      <c r="I1396" s="15">
        <v>55.9</v>
      </c>
      <c r="J1396" s="15">
        <v>8</v>
      </c>
      <c r="K1396" s="15">
        <v>6.73</v>
      </c>
      <c r="L1396" s="15">
        <v>19.899999999999999</v>
      </c>
      <c r="M1396" s="15">
        <v>181.7</v>
      </c>
      <c r="N1396" s="15">
        <v>50.7</v>
      </c>
      <c r="O1396" s="15">
        <v>115.6</v>
      </c>
      <c r="P1396" s="15" t="s">
        <v>116</v>
      </c>
      <c r="Q1396" s="15">
        <v>193</v>
      </c>
      <c r="R1396" s="15">
        <v>2.82</v>
      </c>
      <c r="S1396" s="15">
        <v>0.81</v>
      </c>
      <c r="T1396" s="15">
        <v>2.2200000000000002</v>
      </c>
      <c r="U1396" s="15">
        <v>5.08</v>
      </c>
      <c r="V1396" s="15">
        <v>111486</v>
      </c>
      <c r="W1396" s="15">
        <v>152394</v>
      </c>
      <c r="X1396" s="15">
        <v>566349</v>
      </c>
      <c r="Y1396" s="15">
        <v>413955</v>
      </c>
      <c r="Z1396" s="15">
        <v>805</v>
      </c>
      <c r="AA1396" s="15">
        <v>6.3109999999999999</v>
      </c>
      <c r="AB1396" s="15">
        <v>22.6</v>
      </c>
    </row>
    <row r="1397" spans="1:28" ht="15" customHeight="1" x14ac:dyDescent="0.3">
      <c r="A1397" s="15" t="s">
        <v>1525</v>
      </c>
      <c r="B1397" s="15" t="s">
        <v>118</v>
      </c>
      <c r="C1397" s="15" t="s">
        <v>123</v>
      </c>
      <c r="D1397" s="15" t="s">
        <v>106</v>
      </c>
      <c r="E1397" s="15" t="s">
        <v>120</v>
      </c>
      <c r="F1397" s="15">
        <v>14.01</v>
      </c>
      <c r="G1397" s="15">
        <v>447.1</v>
      </c>
      <c r="H1397" s="15">
        <v>30.7</v>
      </c>
      <c r="I1397" s="15">
        <v>55.7</v>
      </c>
      <c r="J1397" s="15">
        <v>8.6999999999999993</v>
      </c>
      <c r="K1397" s="15">
        <v>6.67</v>
      </c>
      <c r="L1397" s="15">
        <v>24.9</v>
      </c>
      <c r="M1397" s="15">
        <v>143.69999999999999</v>
      </c>
      <c r="N1397" s="15">
        <v>51.2</v>
      </c>
      <c r="O1397" s="15">
        <v>107.8</v>
      </c>
      <c r="P1397" s="15" t="s">
        <v>127</v>
      </c>
      <c r="Q1397" s="15">
        <v>322.8</v>
      </c>
      <c r="R1397" s="15">
        <v>1.78</v>
      </c>
      <c r="S1397" s="15">
        <v>0.84</v>
      </c>
      <c r="T1397" s="15">
        <v>4.22</v>
      </c>
      <c r="U1397" s="15">
        <v>59.12</v>
      </c>
      <c r="V1397" s="15">
        <v>24926</v>
      </c>
      <c r="W1397" s="15">
        <v>1124023</v>
      </c>
      <c r="X1397" s="15">
        <v>1473625</v>
      </c>
      <c r="Y1397" s="15">
        <v>349602</v>
      </c>
      <c r="Z1397" s="15">
        <v>9580</v>
      </c>
      <c r="AA1397" s="15">
        <v>6.1710000000000003</v>
      </c>
      <c r="AB1397" s="15">
        <v>44</v>
      </c>
    </row>
    <row r="1398" spans="1:28" ht="15" customHeight="1" x14ac:dyDescent="0.3">
      <c r="A1398" s="15" t="s">
        <v>1526</v>
      </c>
      <c r="B1398" s="15" t="s">
        <v>98</v>
      </c>
      <c r="C1398" s="15" t="s">
        <v>105</v>
      </c>
      <c r="D1398" s="15" t="s">
        <v>177</v>
      </c>
      <c r="E1398" s="15" t="s">
        <v>112</v>
      </c>
      <c r="F1398" s="15">
        <v>7.36</v>
      </c>
      <c r="G1398" s="15">
        <v>611.4</v>
      </c>
      <c r="H1398" s="15">
        <v>23.3</v>
      </c>
      <c r="I1398" s="15">
        <v>49.7</v>
      </c>
      <c r="J1398" s="15">
        <v>8.1</v>
      </c>
      <c r="K1398" s="15">
        <v>5.53</v>
      </c>
      <c r="L1398" s="15">
        <v>19.100000000000001</v>
      </c>
      <c r="M1398" s="15">
        <v>123.6</v>
      </c>
      <c r="N1398" s="15">
        <v>64.400000000000006</v>
      </c>
      <c r="O1398" s="15">
        <v>100.7</v>
      </c>
      <c r="P1398" s="15" t="s">
        <v>127</v>
      </c>
      <c r="Q1398" s="15">
        <v>150.5</v>
      </c>
      <c r="R1398" s="15">
        <v>4.16</v>
      </c>
      <c r="S1398" s="15">
        <v>0.88</v>
      </c>
      <c r="T1398" s="15">
        <v>14.58</v>
      </c>
      <c r="U1398" s="15">
        <v>107.31</v>
      </c>
      <c r="V1398" s="15">
        <v>3183</v>
      </c>
      <c r="W1398" s="15">
        <v>435268</v>
      </c>
      <c r="X1398" s="15">
        <v>341568</v>
      </c>
      <c r="Y1398" s="15">
        <v>-93700</v>
      </c>
      <c r="Z1398" s="15">
        <v>11870</v>
      </c>
      <c r="AA1398" s="15">
        <v>9.0399999999999991</v>
      </c>
      <c r="AB1398" s="15">
        <v>42.7</v>
      </c>
    </row>
    <row r="1399" spans="1:28" ht="15" customHeight="1" x14ac:dyDescent="0.3">
      <c r="A1399" s="15" t="s">
        <v>1527</v>
      </c>
      <c r="B1399" s="15" t="s">
        <v>104</v>
      </c>
      <c r="C1399" s="15" t="s">
        <v>105</v>
      </c>
      <c r="D1399" s="15" t="s">
        <v>130</v>
      </c>
      <c r="E1399" s="15" t="s">
        <v>112</v>
      </c>
      <c r="F1399" s="15">
        <v>5.1100000000000003</v>
      </c>
      <c r="G1399" s="15">
        <v>413.2</v>
      </c>
      <c r="H1399" s="15">
        <v>24.7</v>
      </c>
      <c r="I1399" s="15">
        <v>59.7</v>
      </c>
      <c r="J1399" s="15">
        <v>9.6999999999999993</v>
      </c>
      <c r="K1399" s="15">
        <v>5.65</v>
      </c>
      <c r="L1399" s="15">
        <v>22</v>
      </c>
      <c r="M1399" s="15">
        <v>139.5</v>
      </c>
      <c r="N1399" s="15">
        <v>66.7</v>
      </c>
      <c r="O1399" s="15">
        <v>110.6</v>
      </c>
      <c r="P1399" s="15" t="s">
        <v>116</v>
      </c>
      <c r="Q1399" s="15">
        <v>259</v>
      </c>
      <c r="R1399" s="15">
        <v>8.59</v>
      </c>
      <c r="S1399" s="15">
        <v>0.88</v>
      </c>
      <c r="T1399" s="15">
        <v>0.38</v>
      </c>
      <c r="U1399" s="15">
        <v>1.94</v>
      </c>
      <c r="V1399" s="15">
        <v>72740</v>
      </c>
      <c r="W1399" s="15">
        <v>405607</v>
      </c>
      <c r="X1399" s="15">
        <v>141116</v>
      </c>
      <c r="Y1399" s="15">
        <v>-264491</v>
      </c>
      <c r="Z1399" s="15">
        <v>1988</v>
      </c>
      <c r="AA1399" s="15">
        <v>0.97599999999999998</v>
      </c>
      <c r="AB1399" s="15">
        <v>27.4</v>
      </c>
    </row>
    <row r="1400" spans="1:28" ht="15" customHeight="1" x14ac:dyDescent="0.3">
      <c r="A1400" s="15" t="s">
        <v>1528</v>
      </c>
      <c r="B1400" s="15" t="s">
        <v>98</v>
      </c>
      <c r="C1400" s="15" t="s">
        <v>129</v>
      </c>
      <c r="D1400" s="15" t="s">
        <v>100</v>
      </c>
      <c r="E1400" s="15" t="s">
        <v>112</v>
      </c>
      <c r="F1400" s="15">
        <v>7.61</v>
      </c>
      <c r="G1400" s="15">
        <v>469.7</v>
      </c>
      <c r="H1400" s="15">
        <v>23.3</v>
      </c>
      <c r="I1400" s="15">
        <v>58.2</v>
      </c>
      <c r="J1400" s="15">
        <v>6.6</v>
      </c>
      <c r="K1400" s="15">
        <v>6.96</v>
      </c>
      <c r="L1400" s="15">
        <v>17.2</v>
      </c>
      <c r="M1400" s="15">
        <v>65.7</v>
      </c>
      <c r="N1400" s="15">
        <v>48.1</v>
      </c>
      <c r="O1400" s="15">
        <v>114.8</v>
      </c>
      <c r="P1400" s="15" t="s">
        <v>127</v>
      </c>
      <c r="Q1400" s="15">
        <v>143.1</v>
      </c>
      <c r="R1400" s="15">
        <v>6.27</v>
      </c>
      <c r="S1400" s="15">
        <v>0.81</v>
      </c>
      <c r="T1400" s="15">
        <v>2.5099999999999998</v>
      </c>
      <c r="U1400" s="15">
        <v>19.100000000000001</v>
      </c>
      <c r="V1400" s="15">
        <v>20530</v>
      </c>
      <c r="W1400" s="15">
        <v>523371</v>
      </c>
      <c r="X1400" s="15">
        <v>392123</v>
      </c>
      <c r="Y1400" s="15">
        <v>-131248</v>
      </c>
      <c r="Z1400" s="15">
        <v>4271</v>
      </c>
      <c r="AA1400" s="15">
        <v>4.4720000000000004</v>
      </c>
      <c r="AB1400" s="15">
        <v>32.700000000000003</v>
      </c>
    </row>
    <row r="1401" spans="1:28" ht="15" customHeight="1" x14ac:dyDescent="0.3">
      <c r="A1401" s="15" t="s">
        <v>1529</v>
      </c>
      <c r="B1401" s="15" t="s">
        <v>137</v>
      </c>
      <c r="C1401" s="15" t="s">
        <v>99</v>
      </c>
      <c r="D1401" s="15" t="s">
        <v>100</v>
      </c>
      <c r="E1401" s="15" t="s">
        <v>101</v>
      </c>
      <c r="F1401" s="15">
        <v>1.33</v>
      </c>
      <c r="G1401" s="15">
        <v>577.1</v>
      </c>
      <c r="H1401" s="15">
        <v>29</v>
      </c>
      <c r="I1401" s="15">
        <v>68.599999999999994</v>
      </c>
      <c r="J1401" s="15">
        <v>6.8</v>
      </c>
      <c r="K1401" s="15">
        <v>5.59</v>
      </c>
      <c r="L1401" s="15">
        <v>34.4</v>
      </c>
      <c r="M1401" s="15">
        <v>133.1</v>
      </c>
      <c r="N1401" s="15">
        <v>46.5</v>
      </c>
      <c r="O1401" s="15">
        <v>72.8</v>
      </c>
      <c r="P1401" s="15" t="s">
        <v>107</v>
      </c>
      <c r="Q1401" s="15">
        <v>243</v>
      </c>
      <c r="R1401" s="15">
        <v>4.8600000000000003</v>
      </c>
      <c r="S1401" s="15">
        <v>0.8</v>
      </c>
      <c r="T1401" s="15">
        <v>0.75</v>
      </c>
      <c r="U1401" s="15">
        <v>1</v>
      </c>
      <c r="V1401" s="15">
        <v>21051</v>
      </c>
      <c r="W1401" s="15">
        <v>98048</v>
      </c>
      <c r="X1401" s="15">
        <v>21051</v>
      </c>
      <c r="Y1401" s="15">
        <v>-76997</v>
      </c>
      <c r="Z1401" s="15">
        <v>882</v>
      </c>
      <c r="AA1401" s="15">
        <v>1.1339999999999999</v>
      </c>
      <c r="AB1401" s="15">
        <v>38.299999999999997</v>
      </c>
    </row>
    <row r="1402" spans="1:28" ht="15" customHeight="1" x14ac:dyDescent="0.3">
      <c r="A1402" s="15" t="s">
        <v>1530</v>
      </c>
      <c r="B1402" s="15" t="s">
        <v>137</v>
      </c>
      <c r="C1402" s="15" t="s">
        <v>105</v>
      </c>
      <c r="D1402" s="15" t="s">
        <v>177</v>
      </c>
      <c r="E1402" s="15" t="s">
        <v>120</v>
      </c>
      <c r="F1402" s="15">
        <v>13.6</v>
      </c>
      <c r="G1402" s="15">
        <v>491.1</v>
      </c>
      <c r="H1402" s="15">
        <v>30.6</v>
      </c>
      <c r="I1402" s="15">
        <v>46.8</v>
      </c>
      <c r="J1402" s="15">
        <v>7.7</v>
      </c>
      <c r="K1402" s="15">
        <v>6.88</v>
      </c>
      <c r="L1402" s="15">
        <v>28.6</v>
      </c>
      <c r="M1402" s="15">
        <v>153.30000000000001</v>
      </c>
      <c r="N1402" s="15">
        <v>37.299999999999997</v>
      </c>
      <c r="O1402" s="15">
        <v>108</v>
      </c>
      <c r="P1402" s="15" t="s">
        <v>107</v>
      </c>
      <c r="Q1402" s="15">
        <v>180.6</v>
      </c>
      <c r="R1402" s="15">
        <v>5.59</v>
      </c>
      <c r="S1402" s="15">
        <v>0.72</v>
      </c>
      <c r="T1402" s="15">
        <v>50.01</v>
      </c>
      <c r="U1402" s="15">
        <v>680.14</v>
      </c>
      <c r="V1402" s="15">
        <v>4188</v>
      </c>
      <c r="W1402" s="15">
        <v>802702</v>
      </c>
      <c r="X1402" s="15">
        <v>2848426</v>
      </c>
      <c r="Y1402" s="15">
        <v>2045724</v>
      </c>
      <c r="Z1402" s="15">
        <v>34392</v>
      </c>
      <c r="AA1402" s="15">
        <v>19.776</v>
      </c>
      <c r="AB1402" s="15">
        <v>48</v>
      </c>
    </row>
    <row r="1403" spans="1:28" ht="15" customHeight="1" x14ac:dyDescent="0.3">
      <c r="A1403" s="15" t="s">
        <v>1531</v>
      </c>
      <c r="B1403" s="15" t="s">
        <v>104</v>
      </c>
      <c r="C1403" s="15" t="s">
        <v>134</v>
      </c>
      <c r="D1403" s="15" t="s">
        <v>115</v>
      </c>
      <c r="E1403" s="15" t="s">
        <v>112</v>
      </c>
      <c r="F1403" s="15">
        <v>2.42</v>
      </c>
      <c r="G1403" s="15">
        <v>397.5</v>
      </c>
      <c r="H1403" s="15">
        <v>27.1</v>
      </c>
      <c r="I1403" s="15">
        <v>50.6</v>
      </c>
      <c r="J1403" s="15">
        <v>7.6</v>
      </c>
      <c r="K1403" s="15">
        <v>6</v>
      </c>
      <c r="L1403" s="15">
        <v>32.9</v>
      </c>
      <c r="M1403" s="15">
        <v>127.5</v>
      </c>
      <c r="N1403" s="15">
        <v>46.8</v>
      </c>
      <c r="O1403" s="15">
        <v>96.9</v>
      </c>
      <c r="P1403" s="15" t="s">
        <v>116</v>
      </c>
      <c r="Q1403" s="15">
        <v>245.7</v>
      </c>
      <c r="R1403" s="15">
        <v>5.82</v>
      </c>
      <c r="S1403" s="15">
        <v>0.82</v>
      </c>
      <c r="T1403" s="15">
        <v>1.46</v>
      </c>
      <c r="U1403" s="15">
        <v>3.53</v>
      </c>
      <c r="V1403" s="15">
        <v>22203</v>
      </c>
      <c r="W1403" s="15">
        <v>176583</v>
      </c>
      <c r="X1403" s="15">
        <v>78377</v>
      </c>
      <c r="Y1403" s="15">
        <v>-98206</v>
      </c>
      <c r="Z1403" s="15">
        <v>1816</v>
      </c>
      <c r="AA1403" s="15">
        <v>1.944</v>
      </c>
      <c r="AB1403" s="15">
        <v>28.4</v>
      </c>
    </row>
    <row r="1404" spans="1:28" ht="15" customHeight="1" x14ac:dyDescent="0.3">
      <c r="A1404" s="15" t="s">
        <v>1532</v>
      </c>
      <c r="B1404" s="15" t="s">
        <v>118</v>
      </c>
      <c r="C1404" s="15" t="s">
        <v>152</v>
      </c>
      <c r="D1404" s="15" t="s">
        <v>144</v>
      </c>
      <c r="E1404" s="15" t="s">
        <v>120</v>
      </c>
      <c r="F1404" s="15">
        <v>1.65</v>
      </c>
      <c r="G1404" s="15">
        <v>80</v>
      </c>
      <c r="H1404" s="15">
        <v>31.6</v>
      </c>
      <c r="I1404" s="15">
        <v>56</v>
      </c>
      <c r="J1404" s="15">
        <v>7.7</v>
      </c>
      <c r="K1404" s="15">
        <v>5.2</v>
      </c>
      <c r="L1404" s="15">
        <v>20.3</v>
      </c>
      <c r="M1404" s="15">
        <v>97.4</v>
      </c>
      <c r="N1404" s="15">
        <v>55.8</v>
      </c>
      <c r="O1404" s="15">
        <v>138</v>
      </c>
      <c r="P1404" s="15" t="s">
        <v>102</v>
      </c>
      <c r="Q1404" s="15">
        <v>99.8</v>
      </c>
      <c r="R1404" s="15">
        <v>7.09</v>
      </c>
      <c r="S1404" s="15">
        <v>0.98</v>
      </c>
      <c r="T1404" s="15">
        <v>0.3</v>
      </c>
      <c r="U1404" s="15">
        <v>0.49</v>
      </c>
      <c r="V1404" s="15">
        <v>60201</v>
      </c>
      <c r="W1404" s="15">
        <v>95249</v>
      </c>
      <c r="X1404" s="15">
        <v>29498</v>
      </c>
      <c r="Y1404" s="15">
        <v>-65751</v>
      </c>
      <c r="Z1404" s="15">
        <v>701</v>
      </c>
      <c r="AA1404" s="15">
        <v>0.69899999999999995</v>
      </c>
      <c r="AB1404" s="15">
        <v>30.9</v>
      </c>
    </row>
    <row r="1405" spans="1:28" ht="15" customHeight="1" x14ac:dyDescent="0.3">
      <c r="A1405" s="15" t="s">
        <v>1533</v>
      </c>
      <c r="B1405" s="15" t="s">
        <v>137</v>
      </c>
      <c r="C1405" s="15" t="s">
        <v>170</v>
      </c>
      <c r="D1405" s="15" t="s">
        <v>130</v>
      </c>
      <c r="E1405" s="15" t="s">
        <v>101</v>
      </c>
      <c r="F1405" s="15">
        <v>5.75</v>
      </c>
      <c r="G1405" s="15">
        <v>840.5</v>
      </c>
      <c r="H1405" s="15">
        <v>28.2</v>
      </c>
      <c r="I1405" s="15">
        <v>65.400000000000006</v>
      </c>
      <c r="J1405" s="15">
        <v>5.8</v>
      </c>
      <c r="K1405" s="15">
        <v>7.88</v>
      </c>
      <c r="L1405" s="15">
        <v>25</v>
      </c>
      <c r="M1405" s="15">
        <v>103.8</v>
      </c>
      <c r="N1405" s="15">
        <v>86.8</v>
      </c>
      <c r="O1405" s="15">
        <v>95.9</v>
      </c>
      <c r="P1405" s="15" t="s">
        <v>127</v>
      </c>
      <c r="Q1405" s="15">
        <v>151.9</v>
      </c>
      <c r="R1405" s="15">
        <v>7.23</v>
      </c>
      <c r="S1405" s="15">
        <v>0.66</v>
      </c>
      <c r="T1405" s="15">
        <v>0.43</v>
      </c>
      <c r="U1405" s="15">
        <v>2.4700000000000002</v>
      </c>
      <c r="V1405" s="15">
        <v>69903</v>
      </c>
      <c r="W1405" s="15">
        <v>388574</v>
      </c>
      <c r="X1405" s="15">
        <v>172660</v>
      </c>
      <c r="Y1405" s="15">
        <v>-215914</v>
      </c>
      <c r="Z1405" s="15">
        <v>4162</v>
      </c>
      <c r="AA1405" s="15">
        <v>0.59299999999999997</v>
      </c>
      <c r="AB1405" s="15">
        <v>38.9</v>
      </c>
    </row>
    <row r="1406" spans="1:28" ht="15" customHeight="1" x14ac:dyDescent="0.3">
      <c r="A1406" s="15" t="s">
        <v>1534</v>
      </c>
      <c r="B1406" s="15" t="s">
        <v>126</v>
      </c>
      <c r="C1406" s="15" t="s">
        <v>129</v>
      </c>
      <c r="D1406" s="15" t="s">
        <v>115</v>
      </c>
      <c r="E1406" s="15" t="s">
        <v>112</v>
      </c>
      <c r="F1406" s="15">
        <v>4.3099999999999996</v>
      </c>
      <c r="G1406" s="15">
        <v>204.9</v>
      </c>
      <c r="H1406" s="15">
        <v>25.5</v>
      </c>
      <c r="I1406" s="15">
        <v>53</v>
      </c>
      <c r="J1406" s="15">
        <v>7.3</v>
      </c>
      <c r="K1406" s="15">
        <v>7.31</v>
      </c>
      <c r="L1406" s="15">
        <v>23.6</v>
      </c>
      <c r="M1406" s="15">
        <v>136.80000000000001</v>
      </c>
      <c r="N1406" s="15">
        <v>44.8</v>
      </c>
      <c r="O1406" s="15">
        <v>82.1</v>
      </c>
      <c r="P1406" s="15" t="s">
        <v>127</v>
      </c>
      <c r="Q1406" s="15">
        <v>91</v>
      </c>
      <c r="R1406" s="15">
        <v>3.91</v>
      </c>
      <c r="S1406" s="15">
        <v>0.82</v>
      </c>
      <c r="T1406" s="15">
        <v>1.82</v>
      </c>
      <c r="U1406" s="15">
        <v>7.84</v>
      </c>
      <c r="V1406" s="15">
        <v>23817</v>
      </c>
      <c r="W1406" s="15">
        <v>193694</v>
      </c>
      <c r="X1406" s="15">
        <v>186725</v>
      </c>
      <c r="Y1406" s="15">
        <v>-6969</v>
      </c>
      <c r="Z1406" s="15">
        <v>5683</v>
      </c>
      <c r="AA1406" s="15">
        <v>1.38</v>
      </c>
      <c r="AB1406" s="15">
        <v>35.200000000000003</v>
      </c>
    </row>
    <row r="1407" spans="1:28" ht="15" customHeight="1" x14ac:dyDescent="0.3">
      <c r="A1407" s="15" t="s">
        <v>1535</v>
      </c>
      <c r="B1407" s="15" t="s">
        <v>146</v>
      </c>
      <c r="C1407" s="15" t="s">
        <v>134</v>
      </c>
      <c r="D1407" s="15" t="s">
        <v>115</v>
      </c>
      <c r="E1407" s="15" t="s">
        <v>101</v>
      </c>
      <c r="F1407" s="15">
        <v>9.0299999999999994</v>
      </c>
      <c r="G1407" s="15">
        <v>1081.7</v>
      </c>
      <c r="H1407" s="15">
        <v>26.3</v>
      </c>
      <c r="I1407" s="15">
        <v>79</v>
      </c>
      <c r="J1407" s="15">
        <v>5.7</v>
      </c>
      <c r="K1407" s="15">
        <v>6.88</v>
      </c>
      <c r="L1407" s="15">
        <v>35.5</v>
      </c>
      <c r="M1407" s="15">
        <v>185</v>
      </c>
      <c r="N1407" s="15">
        <v>57.2</v>
      </c>
      <c r="O1407" s="15">
        <v>156.6</v>
      </c>
      <c r="P1407" s="15" t="s">
        <v>107</v>
      </c>
      <c r="Q1407" s="15">
        <v>193.7</v>
      </c>
      <c r="R1407" s="15">
        <v>3.03</v>
      </c>
      <c r="S1407" s="15">
        <v>0.97</v>
      </c>
      <c r="T1407" s="15">
        <v>4.16</v>
      </c>
      <c r="U1407" s="15">
        <v>37.56</v>
      </c>
      <c r="V1407" s="15">
        <v>24696</v>
      </c>
      <c r="W1407" s="15">
        <v>608313</v>
      </c>
      <c r="X1407" s="15">
        <v>927582</v>
      </c>
      <c r="Y1407" s="15">
        <v>319269</v>
      </c>
      <c r="Z1407" s="15">
        <v>18214</v>
      </c>
      <c r="AA1407" s="15">
        <v>2.0619999999999998</v>
      </c>
      <c r="AB1407" s="15">
        <v>68.3</v>
      </c>
    </row>
    <row r="1408" spans="1:28" ht="15" customHeight="1" x14ac:dyDescent="0.3">
      <c r="A1408" s="15" t="s">
        <v>1536</v>
      </c>
      <c r="B1408" s="15" t="s">
        <v>122</v>
      </c>
      <c r="C1408" s="15" t="s">
        <v>123</v>
      </c>
      <c r="D1408" s="15" t="s">
        <v>115</v>
      </c>
      <c r="E1408" s="15" t="s">
        <v>101</v>
      </c>
      <c r="F1408" s="15">
        <v>11.14</v>
      </c>
      <c r="G1408" s="15">
        <v>785.4</v>
      </c>
      <c r="H1408" s="15">
        <v>31.6</v>
      </c>
      <c r="I1408" s="15">
        <v>83.6</v>
      </c>
      <c r="J1408" s="15">
        <v>6</v>
      </c>
      <c r="K1408" s="15">
        <v>6.17</v>
      </c>
      <c r="L1408" s="15">
        <v>30.6</v>
      </c>
      <c r="M1408" s="15">
        <v>54.1</v>
      </c>
      <c r="N1408" s="15">
        <v>60</v>
      </c>
      <c r="O1408" s="15">
        <v>102.3</v>
      </c>
      <c r="P1408" s="15" t="s">
        <v>107</v>
      </c>
      <c r="Q1408" s="15">
        <v>106.9</v>
      </c>
      <c r="R1408" s="15">
        <v>7.18</v>
      </c>
      <c r="S1408" s="15">
        <v>0.83</v>
      </c>
      <c r="T1408" s="15">
        <v>2.0499999999999998</v>
      </c>
      <c r="U1408" s="15">
        <v>22.84</v>
      </c>
      <c r="V1408" s="15">
        <v>23276</v>
      </c>
      <c r="W1408" s="15">
        <v>740717</v>
      </c>
      <c r="X1408" s="15">
        <v>531624</v>
      </c>
      <c r="Y1408" s="15">
        <v>-209093</v>
      </c>
      <c r="Z1408" s="15">
        <v>20951</v>
      </c>
      <c r="AA1408" s="15">
        <v>1.0900000000000001</v>
      </c>
      <c r="AB1408" s="15">
        <v>60.1</v>
      </c>
    </row>
    <row r="1409" spans="1:28" ht="15" customHeight="1" x14ac:dyDescent="0.3">
      <c r="A1409" s="15" t="s">
        <v>1537</v>
      </c>
      <c r="B1409" s="15" t="s">
        <v>146</v>
      </c>
      <c r="C1409" s="15" t="s">
        <v>119</v>
      </c>
      <c r="D1409" s="15" t="s">
        <v>100</v>
      </c>
      <c r="E1409" s="15" t="s">
        <v>112</v>
      </c>
      <c r="F1409" s="15">
        <v>6.51</v>
      </c>
      <c r="G1409" s="15">
        <v>431.1</v>
      </c>
      <c r="H1409" s="15">
        <v>24.4</v>
      </c>
      <c r="I1409" s="15">
        <v>65.400000000000006</v>
      </c>
      <c r="J1409" s="15">
        <v>8</v>
      </c>
      <c r="K1409" s="15">
        <v>7.52</v>
      </c>
      <c r="L1409" s="15">
        <v>21.6</v>
      </c>
      <c r="M1409" s="15">
        <v>72.599999999999994</v>
      </c>
      <c r="N1409" s="15">
        <v>65.900000000000006</v>
      </c>
      <c r="O1409" s="15">
        <v>108.5</v>
      </c>
      <c r="P1409" s="15" t="s">
        <v>107</v>
      </c>
      <c r="Q1409" s="15">
        <v>176.1</v>
      </c>
      <c r="R1409" s="15">
        <v>4.91</v>
      </c>
      <c r="S1409" s="15">
        <v>0.79</v>
      </c>
      <c r="T1409" s="15">
        <v>1.29</v>
      </c>
      <c r="U1409" s="15">
        <v>8.4</v>
      </c>
      <c r="V1409" s="15">
        <v>25410</v>
      </c>
      <c r="W1409" s="15">
        <v>463087</v>
      </c>
      <c r="X1409" s="15">
        <v>213444</v>
      </c>
      <c r="Y1409" s="15">
        <v>-249643</v>
      </c>
      <c r="Z1409" s="15">
        <v>4879</v>
      </c>
      <c r="AA1409" s="15">
        <v>1.722</v>
      </c>
      <c r="AB1409" s="15">
        <v>44.8</v>
      </c>
    </row>
    <row r="1410" spans="1:28" ht="15" customHeight="1" x14ac:dyDescent="0.3">
      <c r="A1410" s="15" t="s">
        <v>1538</v>
      </c>
      <c r="B1410" s="15" t="s">
        <v>98</v>
      </c>
      <c r="C1410" s="15" t="s">
        <v>110</v>
      </c>
      <c r="D1410" s="15" t="s">
        <v>111</v>
      </c>
      <c r="E1410" s="15" t="s">
        <v>112</v>
      </c>
      <c r="F1410" s="15">
        <v>5.57</v>
      </c>
      <c r="G1410" s="15">
        <v>487.9</v>
      </c>
      <c r="H1410" s="15">
        <v>27</v>
      </c>
      <c r="I1410" s="15">
        <v>51.4</v>
      </c>
      <c r="J1410" s="15">
        <v>6.8</v>
      </c>
      <c r="K1410" s="15">
        <v>7.66</v>
      </c>
      <c r="L1410" s="15">
        <v>26.3</v>
      </c>
      <c r="M1410" s="15">
        <v>93.8</v>
      </c>
      <c r="N1410" s="15">
        <v>80.900000000000006</v>
      </c>
      <c r="O1410" s="15">
        <v>103.2</v>
      </c>
      <c r="P1410" s="15" t="s">
        <v>116</v>
      </c>
      <c r="Q1410" s="15">
        <v>214.6</v>
      </c>
      <c r="R1410" s="15">
        <v>4.37</v>
      </c>
      <c r="S1410" s="15">
        <v>0.84</v>
      </c>
      <c r="T1410" s="15">
        <v>0.48</v>
      </c>
      <c r="U1410" s="15">
        <v>2.67</v>
      </c>
      <c r="V1410" s="15">
        <v>61232</v>
      </c>
      <c r="W1410" s="15">
        <v>332707</v>
      </c>
      <c r="X1410" s="15">
        <v>163489</v>
      </c>
      <c r="Y1410" s="15">
        <v>-169218</v>
      </c>
      <c r="Z1410" s="15">
        <v>1051</v>
      </c>
      <c r="AA1410" s="15">
        <v>2.54</v>
      </c>
      <c r="AB1410" s="15">
        <v>36.799999999999997</v>
      </c>
    </row>
    <row r="1411" spans="1:28" ht="15" customHeight="1" x14ac:dyDescent="0.3">
      <c r="A1411" s="15" t="s">
        <v>1539</v>
      </c>
      <c r="B1411" s="15" t="s">
        <v>122</v>
      </c>
      <c r="C1411" s="15" t="s">
        <v>119</v>
      </c>
      <c r="D1411" s="15" t="s">
        <v>115</v>
      </c>
      <c r="E1411" s="15" t="s">
        <v>101</v>
      </c>
      <c r="F1411" s="15">
        <v>8.43</v>
      </c>
      <c r="G1411" s="15">
        <v>891.5</v>
      </c>
      <c r="H1411" s="15">
        <v>30.3</v>
      </c>
      <c r="I1411" s="15">
        <v>66.400000000000006</v>
      </c>
      <c r="J1411" s="15">
        <v>5.9</v>
      </c>
      <c r="K1411" s="15">
        <v>7.25</v>
      </c>
      <c r="L1411" s="15">
        <v>26</v>
      </c>
      <c r="M1411" s="15">
        <v>137.1</v>
      </c>
      <c r="N1411" s="15">
        <v>44.6</v>
      </c>
      <c r="O1411" s="15">
        <v>122</v>
      </c>
      <c r="P1411" s="15" t="s">
        <v>127</v>
      </c>
      <c r="Q1411" s="15">
        <v>201.4</v>
      </c>
      <c r="R1411" s="15">
        <v>3.02</v>
      </c>
      <c r="S1411" s="15">
        <v>0.67</v>
      </c>
      <c r="T1411" s="15">
        <v>2.0699999999999998</v>
      </c>
      <c r="U1411" s="15">
        <v>17.45</v>
      </c>
      <c r="V1411" s="15">
        <v>19968</v>
      </c>
      <c r="W1411" s="15">
        <v>582274</v>
      </c>
      <c r="X1411" s="15">
        <v>348442</v>
      </c>
      <c r="Y1411" s="15">
        <v>-233832</v>
      </c>
      <c r="Z1411" s="15">
        <v>11339</v>
      </c>
      <c r="AA1411" s="15">
        <v>1.5389999999999999</v>
      </c>
      <c r="AB1411" s="15">
        <v>57.1</v>
      </c>
    </row>
    <row r="1412" spans="1:28" ht="15" customHeight="1" x14ac:dyDescent="0.3">
      <c r="A1412" s="15" t="s">
        <v>1540</v>
      </c>
      <c r="B1412" s="15" t="s">
        <v>98</v>
      </c>
      <c r="C1412" s="15" t="s">
        <v>129</v>
      </c>
      <c r="D1412" s="15" t="s">
        <v>144</v>
      </c>
      <c r="E1412" s="15" t="s">
        <v>112</v>
      </c>
      <c r="F1412" s="15">
        <v>10.83</v>
      </c>
      <c r="G1412" s="15">
        <v>319.2</v>
      </c>
      <c r="H1412" s="15">
        <v>23.7</v>
      </c>
      <c r="I1412" s="15">
        <v>51.1</v>
      </c>
      <c r="J1412" s="15">
        <v>6.5</v>
      </c>
      <c r="K1412" s="15">
        <v>7.15</v>
      </c>
      <c r="L1412" s="15">
        <v>24.3</v>
      </c>
      <c r="M1412" s="15">
        <v>95.2</v>
      </c>
      <c r="N1412" s="15">
        <v>66</v>
      </c>
      <c r="O1412" s="15">
        <v>68.099999999999994</v>
      </c>
      <c r="P1412" s="15" t="s">
        <v>116</v>
      </c>
      <c r="Q1412" s="15">
        <v>199.4</v>
      </c>
      <c r="R1412" s="15">
        <v>5.32</v>
      </c>
      <c r="S1412" s="15">
        <v>0.79</v>
      </c>
      <c r="T1412" s="15">
        <v>1.42</v>
      </c>
      <c r="U1412" s="15">
        <v>15.38</v>
      </c>
      <c r="V1412" s="15">
        <v>59489</v>
      </c>
      <c r="W1412" s="15">
        <v>573810</v>
      </c>
      <c r="X1412" s="15">
        <v>914941</v>
      </c>
      <c r="Y1412" s="15">
        <v>341131</v>
      </c>
      <c r="Z1412" s="15">
        <v>3005</v>
      </c>
      <c r="AA1412" s="15">
        <v>5.1180000000000003</v>
      </c>
      <c r="AB1412" s="15">
        <v>34.200000000000003</v>
      </c>
    </row>
    <row r="1413" spans="1:28" ht="15" customHeight="1" x14ac:dyDescent="0.3">
      <c r="A1413" s="15" t="s">
        <v>1541</v>
      </c>
      <c r="B1413" s="15" t="s">
        <v>109</v>
      </c>
      <c r="C1413" s="15" t="s">
        <v>110</v>
      </c>
      <c r="D1413" s="15" t="s">
        <v>115</v>
      </c>
      <c r="E1413" s="15" t="s">
        <v>112</v>
      </c>
      <c r="F1413" s="15">
        <v>3.2</v>
      </c>
      <c r="G1413" s="15">
        <v>245.2</v>
      </c>
      <c r="H1413" s="15">
        <v>25.2</v>
      </c>
      <c r="I1413" s="15">
        <v>59.4</v>
      </c>
      <c r="J1413" s="15">
        <v>5.9</v>
      </c>
      <c r="K1413" s="15">
        <v>6.79</v>
      </c>
      <c r="L1413" s="15">
        <v>24.5</v>
      </c>
      <c r="M1413" s="15">
        <v>130.6</v>
      </c>
      <c r="N1413" s="15">
        <v>38.1</v>
      </c>
      <c r="O1413" s="15">
        <v>127.6</v>
      </c>
      <c r="P1413" s="15" t="s">
        <v>116</v>
      </c>
      <c r="Q1413" s="15">
        <v>104.8</v>
      </c>
      <c r="R1413" s="15">
        <v>4.32</v>
      </c>
      <c r="S1413" s="15">
        <v>0.92</v>
      </c>
      <c r="T1413" s="15">
        <v>3.08</v>
      </c>
      <c r="U1413" s="15">
        <v>9.86</v>
      </c>
      <c r="V1413" s="15">
        <v>23602</v>
      </c>
      <c r="W1413" s="15">
        <v>161938</v>
      </c>
      <c r="X1413" s="15">
        <v>232716</v>
      </c>
      <c r="Y1413" s="15">
        <v>70778</v>
      </c>
      <c r="Z1413" s="15">
        <v>2682</v>
      </c>
      <c r="AA1413" s="15">
        <v>3.6760000000000002</v>
      </c>
      <c r="AB1413" s="15">
        <v>36.299999999999997</v>
      </c>
    </row>
    <row r="1414" spans="1:28" ht="15" customHeight="1" x14ac:dyDescent="0.3">
      <c r="A1414" s="15" t="s">
        <v>1542</v>
      </c>
      <c r="B1414" s="15" t="s">
        <v>146</v>
      </c>
      <c r="C1414" s="15" t="s">
        <v>114</v>
      </c>
      <c r="D1414" s="15" t="s">
        <v>177</v>
      </c>
      <c r="E1414" s="15" t="s">
        <v>112</v>
      </c>
      <c r="F1414" s="15">
        <v>10.14</v>
      </c>
      <c r="G1414" s="15">
        <v>374.8</v>
      </c>
      <c r="H1414" s="15">
        <v>21.9</v>
      </c>
      <c r="I1414" s="15">
        <v>62.6</v>
      </c>
      <c r="J1414" s="15">
        <v>7</v>
      </c>
      <c r="K1414" s="15">
        <v>6.16</v>
      </c>
      <c r="L1414" s="15">
        <v>17.5</v>
      </c>
      <c r="M1414" s="15">
        <v>164.7</v>
      </c>
      <c r="N1414" s="15">
        <v>54.3</v>
      </c>
      <c r="O1414" s="15">
        <v>117.6</v>
      </c>
      <c r="P1414" s="15" t="s">
        <v>116</v>
      </c>
      <c r="Q1414" s="15">
        <v>190.1</v>
      </c>
      <c r="R1414" s="15">
        <v>5.25</v>
      </c>
      <c r="S1414" s="15">
        <v>0.85</v>
      </c>
      <c r="T1414" s="15">
        <v>32.35</v>
      </c>
      <c r="U1414" s="15">
        <v>328.03</v>
      </c>
      <c r="V1414" s="15">
        <v>3280</v>
      </c>
      <c r="W1414" s="15">
        <v>712801</v>
      </c>
      <c r="X1414" s="15">
        <v>1075938</v>
      </c>
      <c r="Y1414" s="15">
        <v>363137</v>
      </c>
      <c r="Z1414" s="15">
        <v>9690</v>
      </c>
      <c r="AA1414" s="15">
        <v>33.851999999999997</v>
      </c>
      <c r="AB1414" s="15">
        <v>40.6</v>
      </c>
    </row>
    <row r="1415" spans="1:28" ht="15" customHeight="1" x14ac:dyDescent="0.3">
      <c r="A1415" s="15" t="s">
        <v>1543</v>
      </c>
      <c r="B1415" s="15" t="s">
        <v>137</v>
      </c>
      <c r="C1415" s="15" t="s">
        <v>110</v>
      </c>
      <c r="D1415" s="15" t="s">
        <v>177</v>
      </c>
      <c r="E1415" s="15" t="s">
        <v>112</v>
      </c>
      <c r="F1415" s="15">
        <v>7.86</v>
      </c>
      <c r="G1415" s="15">
        <v>191.6</v>
      </c>
      <c r="H1415" s="15">
        <v>21.7</v>
      </c>
      <c r="I1415" s="15">
        <v>53.6</v>
      </c>
      <c r="J1415" s="15">
        <v>7.6</v>
      </c>
      <c r="K1415" s="15">
        <v>6.82</v>
      </c>
      <c r="L1415" s="15">
        <v>9</v>
      </c>
      <c r="M1415" s="15">
        <v>101.7</v>
      </c>
      <c r="N1415" s="15">
        <v>35.4</v>
      </c>
      <c r="O1415" s="15">
        <v>99.3</v>
      </c>
      <c r="P1415" s="15" t="s">
        <v>116</v>
      </c>
      <c r="Q1415" s="15">
        <v>114.7</v>
      </c>
      <c r="R1415" s="15">
        <v>4.78</v>
      </c>
      <c r="S1415" s="15">
        <v>0.89</v>
      </c>
      <c r="T1415" s="15">
        <v>43.39</v>
      </c>
      <c r="U1415" s="15">
        <v>341.05</v>
      </c>
      <c r="V1415" s="15">
        <v>3723</v>
      </c>
      <c r="W1415" s="15">
        <v>427298</v>
      </c>
      <c r="X1415" s="15">
        <v>1269729</v>
      </c>
      <c r="Y1415" s="15">
        <v>842431</v>
      </c>
      <c r="Z1415" s="15">
        <v>7159</v>
      </c>
      <c r="AA1415" s="15">
        <v>47.639000000000003</v>
      </c>
      <c r="AB1415" s="15">
        <v>39.799999999999997</v>
      </c>
    </row>
    <row r="1416" spans="1:28" ht="15" customHeight="1" x14ac:dyDescent="0.3">
      <c r="A1416" s="15" t="s">
        <v>1544</v>
      </c>
      <c r="B1416" s="15" t="s">
        <v>104</v>
      </c>
      <c r="C1416" s="15" t="s">
        <v>134</v>
      </c>
      <c r="D1416" s="15" t="s">
        <v>177</v>
      </c>
      <c r="E1416" s="15" t="s">
        <v>112</v>
      </c>
      <c r="F1416" s="15">
        <v>5.67</v>
      </c>
      <c r="G1416" s="15">
        <v>397.3</v>
      </c>
      <c r="H1416" s="15">
        <v>18.100000000000001</v>
      </c>
      <c r="I1416" s="15">
        <v>56.6</v>
      </c>
      <c r="J1416" s="15">
        <v>9.1</v>
      </c>
      <c r="K1416" s="15">
        <v>6.23</v>
      </c>
      <c r="L1416" s="15">
        <v>22.1</v>
      </c>
      <c r="M1416" s="15">
        <v>122.2</v>
      </c>
      <c r="N1416" s="15">
        <v>65.099999999999994</v>
      </c>
      <c r="O1416" s="15">
        <v>96.8</v>
      </c>
      <c r="P1416" s="15" t="s">
        <v>102</v>
      </c>
      <c r="Q1416" s="15">
        <v>335</v>
      </c>
      <c r="R1416" s="15">
        <v>4.58</v>
      </c>
      <c r="S1416" s="15">
        <v>0.83</v>
      </c>
      <c r="T1416" s="15">
        <v>39.9</v>
      </c>
      <c r="U1416" s="15">
        <v>226.23</v>
      </c>
      <c r="V1416" s="15">
        <v>3537</v>
      </c>
      <c r="W1416" s="15">
        <v>424147</v>
      </c>
      <c r="X1416" s="15">
        <v>800176</v>
      </c>
      <c r="Y1416" s="15">
        <v>376029</v>
      </c>
      <c r="Z1416" s="15">
        <v>8951</v>
      </c>
      <c r="AA1416" s="15">
        <v>25.274000000000001</v>
      </c>
      <c r="AB1416" s="15">
        <v>33.6</v>
      </c>
    </row>
    <row r="1417" spans="1:28" ht="15" customHeight="1" x14ac:dyDescent="0.3">
      <c r="A1417" s="15" t="s">
        <v>1545</v>
      </c>
      <c r="B1417" s="15" t="s">
        <v>146</v>
      </c>
      <c r="C1417" s="15" t="s">
        <v>119</v>
      </c>
      <c r="D1417" s="15" t="s">
        <v>115</v>
      </c>
      <c r="E1417" s="15" t="s">
        <v>101</v>
      </c>
      <c r="F1417" s="15">
        <v>3.67</v>
      </c>
      <c r="G1417" s="15">
        <v>949.5</v>
      </c>
      <c r="H1417" s="15">
        <v>33.799999999999997</v>
      </c>
      <c r="I1417" s="15">
        <v>70.8</v>
      </c>
      <c r="J1417" s="15">
        <v>9.1</v>
      </c>
      <c r="K1417" s="15">
        <v>6.49</v>
      </c>
      <c r="L1417" s="15">
        <v>37.4</v>
      </c>
      <c r="M1417" s="15">
        <v>94.9</v>
      </c>
      <c r="N1417" s="15">
        <v>45.1</v>
      </c>
      <c r="O1417" s="15">
        <v>78.7</v>
      </c>
      <c r="P1417" s="15" t="s">
        <v>107</v>
      </c>
      <c r="Q1417" s="15">
        <v>235.5</v>
      </c>
      <c r="R1417" s="15">
        <v>1.33</v>
      </c>
      <c r="S1417" s="15">
        <v>0.92</v>
      </c>
      <c r="T1417" s="15">
        <v>2.98</v>
      </c>
      <c r="U1417" s="15">
        <v>10.94</v>
      </c>
      <c r="V1417" s="15">
        <v>21790</v>
      </c>
      <c r="W1417" s="15">
        <v>213679</v>
      </c>
      <c r="X1417" s="15">
        <v>238383</v>
      </c>
      <c r="Y1417" s="15">
        <v>24704</v>
      </c>
      <c r="Z1417" s="15">
        <v>6911</v>
      </c>
      <c r="AA1417" s="15">
        <v>1.583</v>
      </c>
      <c r="AB1417" s="15">
        <v>76.3</v>
      </c>
    </row>
    <row r="1418" spans="1:28" ht="15" customHeight="1" x14ac:dyDescent="0.3">
      <c r="A1418" s="15" t="s">
        <v>1546</v>
      </c>
      <c r="B1418" s="15" t="s">
        <v>137</v>
      </c>
      <c r="C1418" s="15" t="s">
        <v>110</v>
      </c>
      <c r="D1418" s="15" t="s">
        <v>130</v>
      </c>
      <c r="E1418" s="15" t="s">
        <v>101</v>
      </c>
      <c r="F1418" s="15">
        <v>1.73</v>
      </c>
      <c r="G1418" s="15">
        <v>567.79999999999995</v>
      </c>
      <c r="H1418" s="15">
        <v>31.1</v>
      </c>
      <c r="I1418" s="15">
        <v>83.6</v>
      </c>
      <c r="J1418" s="15">
        <v>6.7</v>
      </c>
      <c r="K1418" s="15">
        <v>5.83</v>
      </c>
      <c r="L1418" s="15">
        <v>34.700000000000003</v>
      </c>
      <c r="M1418" s="15">
        <v>119.5</v>
      </c>
      <c r="N1418" s="15">
        <v>57.8</v>
      </c>
      <c r="O1418" s="15">
        <v>130.69999999999999</v>
      </c>
      <c r="P1418" s="15" t="s">
        <v>127</v>
      </c>
      <c r="Q1418" s="15">
        <v>116.6</v>
      </c>
      <c r="R1418" s="15">
        <v>1.1299999999999999</v>
      </c>
      <c r="S1418" s="15">
        <v>0.67</v>
      </c>
      <c r="T1418" s="15">
        <v>0.85</v>
      </c>
      <c r="U1418" s="15">
        <v>1.47</v>
      </c>
      <c r="V1418" s="15">
        <v>70599</v>
      </c>
      <c r="W1418" s="15">
        <v>104870</v>
      </c>
      <c r="X1418" s="15">
        <v>103781</v>
      </c>
      <c r="Y1418" s="15">
        <v>-1089</v>
      </c>
      <c r="Z1418" s="15">
        <v>1268</v>
      </c>
      <c r="AA1418" s="15">
        <v>1.159</v>
      </c>
      <c r="AB1418" s="15">
        <v>60.5</v>
      </c>
    </row>
    <row r="1419" spans="1:28" ht="15" customHeight="1" x14ac:dyDescent="0.3">
      <c r="A1419" s="15" t="s">
        <v>1547</v>
      </c>
      <c r="B1419" s="15" t="s">
        <v>118</v>
      </c>
      <c r="C1419" s="15" t="s">
        <v>119</v>
      </c>
      <c r="D1419" s="15" t="s">
        <v>106</v>
      </c>
      <c r="E1419" s="15" t="s">
        <v>112</v>
      </c>
      <c r="F1419" s="15">
        <v>0.91</v>
      </c>
      <c r="G1419" s="15">
        <v>556.9</v>
      </c>
      <c r="H1419" s="15">
        <v>21.7</v>
      </c>
      <c r="I1419" s="15">
        <v>49.1</v>
      </c>
      <c r="J1419" s="15">
        <v>6</v>
      </c>
      <c r="K1419" s="15">
        <v>7.12</v>
      </c>
      <c r="L1419" s="15">
        <v>16</v>
      </c>
      <c r="M1419" s="15">
        <v>134.4</v>
      </c>
      <c r="N1419" s="15">
        <v>62.9</v>
      </c>
      <c r="O1419" s="15">
        <v>99.7</v>
      </c>
      <c r="P1419" s="15" t="s">
        <v>127</v>
      </c>
      <c r="Q1419" s="15">
        <v>236.8</v>
      </c>
      <c r="R1419" s="15">
        <v>2.02</v>
      </c>
      <c r="S1419" s="15">
        <v>0.96</v>
      </c>
      <c r="T1419" s="15">
        <v>3.75</v>
      </c>
      <c r="U1419" s="15">
        <v>3.41</v>
      </c>
      <c r="V1419" s="15">
        <v>18302</v>
      </c>
      <c r="W1419" s="15">
        <v>60983</v>
      </c>
      <c r="X1419" s="15">
        <v>62410</v>
      </c>
      <c r="Y1419" s="15">
        <v>1427</v>
      </c>
      <c r="Z1419" s="15">
        <v>528</v>
      </c>
      <c r="AA1419" s="15">
        <v>6.4580000000000002</v>
      </c>
      <c r="AB1419" s="15">
        <v>58.4</v>
      </c>
    </row>
    <row r="1420" spans="1:28" ht="15" customHeight="1" x14ac:dyDescent="0.3">
      <c r="A1420" s="15" t="s">
        <v>1548</v>
      </c>
      <c r="B1420" s="15" t="s">
        <v>104</v>
      </c>
      <c r="C1420" s="15" t="s">
        <v>170</v>
      </c>
      <c r="D1420" s="15" t="s">
        <v>106</v>
      </c>
      <c r="E1420" s="15" t="s">
        <v>112</v>
      </c>
      <c r="F1420" s="15">
        <v>4.6100000000000003</v>
      </c>
      <c r="G1420" s="15">
        <v>603.4</v>
      </c>
      <c r="H1420" s="15">
        <v>27.7</v>
      </c>
      <c r="I1420" s="15">
        <v>59.1</v>
      </c>
      <c r="J1420" s="15">
        <v>5.4</v>
      </c>
      <c r="K1420" s="15">
        <v>5.87</v>
      </c>
      <c r="L1420" s="15">
        <v>23.2</v>
      </c>
      <c r="M1420" s="15">
        <v>160</v>
      </c>
      <c r="N1420" s="15">
        <v>48.1</v>
      </c>
      <c r="O1420" s="15">
        <v>95</v>
      </c>
      <c r="P1420" s="15" t="s">
        <v>107</v>
      </c>
      <c r="Q1420" s="15">
        <v>225.6</v>
      </c>
      <c r="R1420" s="15">
        <v>5.59</v>
      </c>
      <c r="S1420" s="15">
        <v>0.96</v>
      </c>
      <c r="T1420" s="15">
        <v>2.0299999999999998</v>
      </c>
      <c r="U1420" s="15">
        <v>9.36</v>
      </c>
      <c r="V1420" s="15">
        <v>20747</v>
      </c>
      <c r="W1420" s="15">
        <v>344480</v>
      </c>
      <c r="X1420" s="15">
        <v>194192</v>
      </c>
      <c r="Y1420" s="15">
        <v>-150288</v>
      </c>
      <c r="Z1420" s="15">
        <v>3638</v>
      </c>
      <c r="AA1420" s="15">
        <v>2.573</v>
      </c>
      <c r="AB1420" s="15">
        <v>42.5</v>
      </c>
    </row>
    <row r="1421" spans="1:28" ht="15" customHeight="1" x14ac:dyDescent="0.3">
      <c r="A1421" s="15" t="s">
        <v>1549</v>
      </c>
      <c r="B1421" s="15" t="s">
        <v>118</v>
      </c>
      <c r="C1421" s="15" t="s">
        <v>152</v>
      </c>
      <c r="D1421" s="15" t="s">
        <v>132</v>
      </c>
      <c r="E1421" s="15" t="s">
        <v>112</v>
      </c>
      <c r="F1421" s="15">
        <v>2.11</v>
      </c>
      <c r="G1421" s="15">
        <v>125.1</v>
      </c>
      <c r="H1421" s="15">
        <v>26.5</v>
      </c>
      <c r="I1421" s="15">
        <v>47.1</v>
      </c>
      <c r="J1421" s="15">
        <v>9</v>
      </c>
      <c r="K1421" s="15">
        <v>6.55</v>
      </c>
      <c r="L1421" s="15">
        <v>22.5</v>
      </c>
      <c r="M1421" s="15">
        <v>82</v>
      </c>
      <c r="N1421" s="15">
        <v>74.400000000000006</v>
      </c>
      <c r="O1421" s="15">
        <v>119.9</v>
      </c>
      <c r="P1421" s="15" t="s">
        <v>107</v>
      </c>
      <c r="Q1421" s="15">
        <v>222.7</v>
      </c>
      <c r="R1421" s="15">
        <v>4.57</v>
      </c>
      <c r="S1421" s="15">
        <v>0.8</v>
      </c>
      <c r="T1421" s="15">
        <v>1.69</v>
      </c>
      <c r="U1421" s="15">
        <v>3.57</v>
      </c>
      <c r="V1421" s="15">
        <v>125821</v>
      </c>
      <c r="W1421" s="15">
        <v>146729</v>
      </c>
      <c r="X1421" s="15">
        <v>449181</v>
      </c>
      <c r="Y1421" s="15">
        <v>302452</v>
      </c>
      <c r="Z1421" s="15">
        <v>1668</v>
      </c>
      <c r="AA1421" s="15">
        <v>2.14</v>
      </c>
      <c r="AB1421" s="15">
        <v>31.1</v>
      </c>
    </row>
    <row r="1422" spans="1:28" ht="15" customHeight="1" x14ac:dyDescent="0.3">
      <c r="A1422" s="15" t="s">
        <v>1550</v>
      </c>
      <c r="B1422" s="15" t="s">
        <v>109</v>
      </c>
      <c r="C1422" s="15" t="s">
        <v>123</v>
      </c>
      <c r="D1422" s="15" t="s">
        <v>115</v>
      </c>
      <c r="E1422" s="15" t="s">
        <v>112</v>
      </c>
      <c r="F1422" s="15">
        <v>5.0599999999999996</v>
      </c>
      <c r="G1422" s="15">
        <v>678.7</v>
      </c>
      <c r="H1422" s="15">
        <v>24.5</v>
      </c>
      <c r="I1422" s="15">
        <v>56.7</v>
      </c>
      <c r="J1422" s="15">
        <v>7.9</v>
      </c>
      <c r="K1422" s="15">
        <v>6.66</v>
      </c>
      <c r="L1422" s="15">
        <v>19.600000000000001</v>
      </c>
      <c r="M1422" s="15">
        <v>99</v>
      </c>
      <c r="N1422" s="15">
        <v>41.8</v>
      </c>
      <c r="O1422" s="15">
        <v>128.19999999999999</v>
      </c>
      <c r="P1422" s="15" t="s">
        <v>107</v>
      </c>
      <c r="Q1422" s="15">
        <v>162.9</v>
      </c>
      <c r="R1422" s="15">
        <v>3.39</v>
      </c>
      <c r="S1422" s="15">
        <v>0.88</v>
      </c>
      <c r="T1422" s="15">
        <v>3.87</v>
      </c>
      <c r="U1422" s="15">
        <v>19.579999999999998</v>
      </c>
      <c r="V1422" s="15">
        <v>18463</v>
      </c>
      <c r="W1422" s="15">
        <v>350098</v>
      </c>
      <c r="X1422" s="15">
        <v>361506</v>
      </c>
      <c r="Y1422" s="15">
        <v>11408</v>
      </c>
      <c r="Z1422" s="15">
        <v>10317</v>
      </c>
      <c r="AA1422" s="15">
        <v>1.8979999999999999</v>
      </c>
      <c r="AB1422" s="15">
        <v>50</v>
      </c>
    </row>
    <row r="1423" spans="1:28" ht="15" customHeight="1" x14ac:dyDescent="0.3">
      <c r="A1423" s="15" t="s">
        <v>1551</v>
      </c>
      <c r="B1423" s="15" t="s">
        <v>126</v>
      </c>
      <c r="C1423" s="15" t="s">
        <v>99</v>
      </c>
      <c r="D1423" s="15" t="s">
        <v>115</v>
      </c>
      <c r="E1423" s="15" t="s">
        <v>101</v>
      </c>
      <c r="F1423" s="15">
        <v>11.92</v>
      </c>
      <c r="G1423" s="15">
        <v>811.2</v>
      </c>
      <c r="H1423" s="15">
        <v>28</v>
      </c>
      <c r="I1423" s="15">
        <v>71</v>
      </c>
      <c r="J1423" s="15">
        <v>7</v>
      </c>
      <c r="K1423" s="15">
        <v>6.86</v>
      </c>
      <c r="L1423" s="15">
        <v>36</v>
      </c>
      <c r="M1423" s="15">
        <v>49.7</v>
      </c>
      <c r="N1423" s="15">
        <v>69.3</v>
      </c>
      <c r="O1423" s="15">
        <v>118.5</v>
      </c>
      <c r="P1423" s="15" t="s">
        <v>107</v>
      </c>
      <c r="Q1423" s="15">
        <v>180.4</v>
      </c>
      <c r="R1423" s="15">
        <v>2.94</v>
      </c>
      <c r="S1423" s="15">
        <v>0.74</v>
      </c>
      <c r="T1423" s="15">
        <v>4.05</v>
      </c>
      <c r="U1423" s="15">
        <v>48.28</v>
      </c>
      <c r="V1423" s="15">
        <v>28551</v>
      </c>
      <c r="W1423" s="15">
        <v>861397</v>
      </c>
      <c r="X1423" s="15">
        <v>1378442</v>
      </c>
      <c r="Y1423" s="15">
        <v>517045</v>
      </c>
      <c r="Z1423" s="15">
        <v>20359</v>
      </c>
      <c r="AA1423" s="15">
        <v>2.371</v>
      </c>
      <c r="AB1423" s="15">
        <v>56.7</v>
      </c>
    </row>
    <row r="1424" spans="1:28" ht="15" customHeight="1" x14ac:dyDescent="0.3">
      <c r="A1424" s="15" t="s">
        <v>1552</v>
      </c>
      <c r="B1424" s="15" t="s">
        <v>137</v>
      </c>
      <c r="C1424" s="15" t="s">
        <v>110</v>
      </c>
      <c r="D1424" s="15" t="s">
        <v>111</v>
      </c>
      <c r="E1424" s="15" t="s">
        <v>112</v>
      </c>
      <c r="F1424" s="15">
        <v>0.97</v>
      </c>
      <c r="G1424" s="15">
        <v>767.3</v>
      </c>
      <c r="H1424" s="15">
        <v>21.5</v>
      </c>
      <c r="I1424" s="15">
        <v>51</v>
      </c>
      <c r="J1424" s="15">
        <v>6.8</v>
      </c>
      <c r="K1424" s="15">
        <v>6.79</v>
      </c>
      <c r="L1424" s="15">
        <v>26</v>
      </c>
      <c r="M1424" s="15">
        <v>110.3</v>
      </c>
      <c r="N1424" s="15">
        <v>80.599999999999994</v>
      </c>
      <c r="O1424" s="15">
        <v>120.7</v>
      </c>
      <c r="P1424" s="15" t="s">
        <v>102</v>
      </c>
      <c r="Q1424" s="15">
        <v>181.7</v>
      </c>
      <c r="R1424" s="15">
        <v>5.8</v>
      </c>
      <c r="S1424" s="15">
        <v>0.66</v>
      </c>
      <c r="T1424" s="15">
        <v>1.42</v>
      </c>
      <c r="U1424" s="15">
        <v>1.38</v>
      </c>
      <c r="V1424" s="15">
        <v>67216</v>
      </c>
      <c r="W1424" s="15">
        <v>63387</v>
      </c>
      <c r="X1424" s="15">
        <v>92758</v>
      </c>
      <c r="Y1424" s="15">
        <v>29371</v>
      </c>
      <c r="Z1424" s="15">
        <v>363</v>
      </c>
      <c r="AA1424" s="15">
        <v>3.802</v>
      </c>
      <c r="AB1424" s="15">
        <v>45.3</v>
      </c>
    </row>
    <row r="1425" spans="1:28" ht="15" customHeight="1" x14ac:dyDescent="0.3">
      <c r="A1425" s="15" t="s">
        <v>1553</v>
      </c>
      <c r="B1425" s="15" t="s">
        <v>118</v>
      </c>
      <c r="C1425" s="15" t="s">
        <v>110</v>
      </c>
      <c r="D1425" s="15" t="s">
        <v>111</v>
      </c>
      <c r="E1425" s="15" t="s">
        <v>101</v>
      </c>
      <c r="F1425" s="15">
        <v>7.32</v>
      </c>
      <c r="G1425" s="15">
        <v>675.5</v>
      </c>
      <c r="H1425" s="15">
        <v>28.1</v>
      </c>
      <c r="I1425" s="15">
        <v>62.1</v>
      </c>
      <c r="J1425" s="15">
        <v>8</v>
      </c>
      <c r="K1425" s="15">
        <v>6.32</v>
      </c>
      <c r="L1425" s="15">
        <v>31.7</v>
      </c>
      <c r="M1425" s="15">
        <v>117.3</v>
      </c>
      <c r="N1425" s="15">
        <v>50.3</v>
      </c>
      <c r="O1425" s="15">
        <v>121.9</v>
      </c>
      <c r="P1425" s="15" t="s">
        <v>102</v>
      </c>
      <c r="Q1425" s="15">
        <v>112.2</v>
      </c>
      <c r="R1425" s="15">
        <v>5.53</v>
      </c>
      <c r="S1425" s="15">
        <v>0.96</v>
      </c>
      <c r="T1425" s="15">
        <v>1.62</v>
      </c>
      <c r="U1425" s="15">
        <v>11.86</v>
      </c>
      <c r="V1425" s="15">
        <v>62072</v>
      </c>
      <c r="W1425" s="15">
        <v>469471</v>
      </c>
      <c r="X1425" s="15">
        <v>736174</v>
      </c>
      <c r="Y1425" s="15">
        <v>266703</v>
      </c>
      <c r="Z1425" s="15">
        <v>2368</v>
      </c>
      <c r="AA1425" s="15">
        <v>5.008</v>
      </c>
      <c r="AB1425" s="15">
        <v>38.9</v>
      </c>
    </row>
    <row r="1426" spans="1:28" ht="15" customHeight="1" x14ac:dyDescent="0.3">
      <c r="A1426" s="15" t="s">
        <v>1554</v>
      </c>
      <c r="B1426" s="15" t="s">
        <v>118</v>
      </c>
      <c r="C1426" s="15" t="s">
        <v>110</v>
      </c>
      <c r="D1426" s="15" t="s">
        <v>111</v>
      </c>
      <c r="E1426" s="15" t="s">
        <v>112</v>
      </c>
      <c r="F1426" s="15">
        <v>5.09</v>
      </c>
      <c r="G1426" s="15">
        <v>386.3</v>
      </c>
      <c r="H1426" s="15">
        <v>27</v>
      </c>
      <c r="I1426" s="15">
        <v>54.5</v>
      </c>
      <c r="J1426" s="15">
        <v>8.4</v>
      </c>
      <c r="K1426" s="15">
        <v>7.18</v>
      </c>
      <c r="L1426" s="15">
        <v>21.5</v>
      </c>
      <c r="M1426" s="15">
        <v>73.400000000000006</v>
      </c>
      <c r="N1426" s="15">
        <v>50.5</v>
      </c>
      <c r="O1426" s="15">
        <v>99.5</v>
      </c>
      <c r="P1426" s="15" t="s">
        <v>107</v>
      </c>
      <c r="Q1426" s="15">
        <v>302.7</v>
      </c>
      <c r="R1426" s="15">
        <v>8.0299999999999994</v>
      </c>
      <c r="S1426" s="15">
        <v>0.85</v>
      </c>
      <c r="T1426" s="15">
        <v>0.91</v>
      </c>
      <c r="U1426" s="15">
        <v>4.63</v>
      </c>
      <c r="V1426" s="15">
        <v>75182</v>
      </c>
      <c r="W1426" s="15">
        <v>433767</v>
      </c>
      <c r="X1426" s="15">
        <v>348093</v>
      </c>
      <c r="Y1426" s="15">
        <v>-85674</v>
      </c>
      <c r="Z1426" s="15">
        <v>2443</v>
      </c>
      <c r="AA1426" s="15">
        <v>1.895</v>
      </c>
      <c r="AB1426" s="15">
        <v>37.5</v>
      </c>
    </row>
    <row r="1427" spans="1:28" ht="15" customHeight="1" x14ac:dyDescent="0.3">
      <c r="A1427" s="15" t="s">
        <v>1555</v>
      </c>
      <c r="B1427" s="15" t="s">
        <v>104</v>
      </c>
      <c r="C1427" s="15" t="s">
        <v>114</v>
      </c>
      <c r="D1427" s="15" t="s">
        <v>111</v>
      </c>
      <c r="E1427" s="15" t="s">
        <v>101</v>
      </c>
      <c r="F1427" s="15">
        <v>9.92</v>
      </c>
      <c r="G1427" s="15">
        <v>719.2</v>
      </c>
      <c r="H1427" s="15">
        <v>31</v>
      </c>
      <c r="I1427" s="15">
        <v>62.3</v>
      </c>
      <c r="J1427" s="15">
        <v>6.7</v>
      </c>
      <c r="K1427" s="15">
        <v>7.08</v>
      </c>
      <c r="L1427" s="15">
        <v>31.4</v>
      </c>
      <c r="M1427" s="15">
        <v>102.1</v>
      </c>
      <c r="N1427" s="15">
        <v>89.7</v>
      </c>
      <c r="O1427" s="15">
        <v>114.6</v>
      </c>
      <c r="P1427" s="15" t="s">
        <v>107</v>
      </c>
      <c r="Q1427" s="15">
        <v>144.5</v>
      </c>
      <c r="R1427" s="15">
        <v>7.34</v>
      </c>
      <c r="S1427" s="15">
        <v>0.7</v>
      </c>
      <c r="T1427" s="15">
        <v>1.34</v>
      </c>
      <c r="U1427" s="15">
        <v>13.29</v>
      </c>
      <c r="V1427" s="15">
        <v>73818</v>
      </c>
      <c r="W1427" s="15">
        <v>719818</v>
      </c>
      <c r="X1427" s="15">
        <v>981041</v>
      </c>
      <c r="Y1427" s="15">
        <v>261223</v>
      </c>
      <c r="Z1427" s="15">
        <v>3979</v>
      </c>
      <c r="AA1427" s="15">
        <v>3.34</v>
      </c>
      <c r="AB1427" s="15">
        <v>44.3</v>
      </c>
    </row>
    <row r="1428" spans="1:28" ht="15" customHeight="1" x14ac:dyDescent="0.3">
      <c r="A1428" s="15" t="s">
        <v>1556</v>
      </c>
      <c r="B1428" s="15" t="s">
        <v>98</v>
      </c>
      <c r="C1428" s="15" t="s">
        <v>105</v>
      </c>
      <c r="D1428" s="15" t="s">
        <v>100</v>
      </c>
      <c r="E1428" s="15" t="s">
        <v>112</v>
      </c>
      <c r="F1428" s="15">
        <v>11.82</v>
      </c>
      <c r="G1428" s="15">
        <v>118.1</v>
      </c>
      <c r="H1428" s="15">
        <v>26</v>
      </c>
      <c r="I1428" s="15">
        <v>57.6</v>
      </c>
      <c r="J1428" s="15">
        <v>8.3000000000000007</v>
      </c>
      <c r="K1428" s="15">
        <v>6.9</v>
      </c>
      <c r="L1428" s="15">
        <v>16.600000000000001</v>
      </c>
      <c r="M1428" s="15">
        <v>136.30000000000001</v>
      </c>
      <c r="N1428" s="15">
        <v>59.8</v>
      </c>
      <c r="O1428" s="15">
        <v>102.8</v>
      </c>
      <c r="P1428" s="15" t="s">
        <v>127</v>
      </c>
      <c r="Q1428" s="15">
        <v>99.7</v>
      </c>
      <c r="R1428" s="15">
        <v>4</v>
      </c>
      <c r="S1428" s="15">
        <v>0.89</v>
      </c>
      <c r="T1428" s="15">
        <v>2.56</v>
      </c>
      <c r="U1428" s="15">
        <v>30.26</v>
      </c>
      <c r="V1428" s="15">
        <v>27669</v>
      </c>
      <c r="W1428" s="15">
        <v>637063</v>
      </c>
      <c r="X1428" s="15">
        <v>837264</v>
      </c>
      <c r="Y1428" s="15">
        <v>200201</v>
      </c>
      <c r="Z1428" s="15">
        <v>5598</v>
      </c>
      <c r="AA1428" s="15">
        <v>5.4059999999999997</v>
      </c>
      <c r="AB1428" s="15">
        <v>31.4</v>
      </c>
    </row>
    <row r="1429" spans="1:28" ht="15" customHeight="1" x14ac:dyDescent="0.3">
      <c r="A1429" s="15" t="s">
        <v>1557</v>
      </c>
      <c r="B1429" s="15" t="s">
        <v>118</v>
      </c>
      <c r="C1429" s="15" t="s">
        <v>99</v>
      </c>
      <c r="D1429" s="15" t="s">
        <v>106</v>
      </c>
      <c r="E1429" s="15" t="s">
        <v>112</v>
      </c>
      <c r="F1429" s="15">
        <v>13.46</v>
      </c>
      <c r="G1429" s="15">
        <v>385.4</v>
      </c>
      <c r="H1429" s="15">
        <v>23.8</v>
      </c>
      <c r="I1429" s="15">
        <v>70</v>
      </c>
      <c r="J1429" s="15">
        <v>8</v>
      </c>
      <c r="K1429" s="15">
        <v>6.47</v>
      </c>
      <c r="L1429" s="15">
        <v>27</v>
      </c>
      <c r="M1429" s="15">
        <v>138.69999999999999</v>
      </c>
      <c r="N1429" s="15">
        <v>34.200000000000003</v>
      </c>
      <c r="O1429" s="15">
        <v>70.7</v>
      </c>
      <c r="P1429" s="15" t="s">
        <v>116</v>
      </c>
      <c r="Q1429" s="15">
        <v>241.9</v>
      </c>
      <c r="R1429" s="15">
        <v>4.7</v>
      </c>
      <c r="S1429" s="15">
        <v>0.7</v>
      </c>
      <c r="T1429" s="15">
        <v>3.47</v>
      </c>
      <c r="U1429" s="15">
        <v>46.71</v>
      </c>
      <c r="V1429" s="15">
        <v>21658</v>
      </c>
      <c r="W1429" s="15">
        <v>1018093</v>
      </c>
      <c r="X1429" s="15">
        <v>1011645</v>
      </c>
      <c r="Y1429" s="15">
        <v>-6448</v>
      </c>
      <c r="Z1429" s="15">
        <v>3477</v>
      </c>
      <c r="AA1429" s="15">
        <v>13.433999999999999</v>
      </c>
      <c r="AB1429" s="15">
        <v>40.9</v>
      </c>
    </row>
    <row r="1430" spans="1:28" ht="15" customHeight="1" x14ac:dyDescent="0.3">
      <c r="A1430" s="15" t="s">
        <v>1558</v>
      </c>
      <c r="B1430" s="15" t="s">
        <v>126</v>
      </c>
      <c r="C1430" s="15" t="s">
        <v>110</v>
      </c>
      <c r="D1430" s="15" t="s">
        <v>100</v>
      </c>
      <c r="E1430" s="15" t="s">
        <v>101</v>
      </c>
      <c r="F1430" s="15">
        <v>11.87</v>
      </c>
      <c r="G1430" s="15">
        <v>1176.5999999999999</v>
      </c>
      <c r="H1430" s="15">
        <v>28.6</v>
      </c>
      <c r="I1430" s="15">
        <v>77.099999999999994</v>
      </c>
      <c r="J1430" s="15">
        <v>6.6</v>
      </c>
      <c r="K1430" s="15">
        <v>5.41</v>
      </c>
      <c r="L1430" s="15">
        <v>38.6</v>
      </c>
      <c r="M1430" s="15">
        <v>146.6</v>
      </c>
      <c r="N1430" s="15">
        <v>29.8</v>
      </c>
      <c r="O1430" s="15">
        <v>126.1</v>
      </c>
      <c r="P1430" s="15" t="s">
        <v>127</v>
      </c>
      <c r="Q1430" s="15">
        <v>183.7</v>
      </c>
      <c r="R1430" s="15">
        <v>2.4500000000000002</v>
      </c>
      <c r="S1430" s="15">
        <v>0.72</v>
      </c>
      <c r="T1430" s="15">
        <v>0.31</v>
      </c>
      <c r="U1430" s="15">
        <v>3.68</v>
      </c>
      <c r="V1430" s="15">
        <v>23412</v>
      </c>
      <c r="W1430" s="15">
        <v>845422</v>
      </c>
      <c r="X1430" s="15">
        <v>86156</v>
      </c>
      <c r="Y1430" s="15">
        <v>-759266</v>
      </c>
      <c r="Z1430" s="15">
        <v>4822</v>
      </c>
      <c r="AA1430" s="15">
        <v>0.76300000000000001</v>
      </c>
      <c r="AB1430" s="15">
        <v>72.5</v>
      </c>
    </row>
    <row r="1431" spans="1:28" ht="15" customHeight="1" x14ac:dyDescent="0.3">
      <c r="A1431" s="15" t="s">
        <v>1559</v>
      </c>
      <c r="B1431" s="15" t="s">
        <v>122</v>
      </c>
      <c r="C1431" s="15" t="s">
        <v>119</v>
      </c>
      <c r="D1431" s="15" t="s">
        <v>115</v>
      </c>
      <c r="E1431" s="15" t="s">
        <v>101</v>
      </c>
      <c r="F1431" s="15">
        <v>7.84</v>
      </c>
      <c r="G1431" s="15">
        <v>947.9</v>
      </c>
      <c r="H1431" s="15">
        <v>28.3</v>
      </c>
      <c r="I1431" s="15">
        <v>82.7</v>
      </c>
      <c r="J1431" s="15">
        <v>7</v>
      </c>
      <c r="K1431" s="15">
        <v>6.64</v>
      </c>
      <c r="L1431" s="15">
        <v>36</v>
      </c>
      <c r="M1431" s="15">
        <v>134.5</v>
      </c>
      <c r="N1431" s="15">
        <v>44.1</v>
      </c>
      <c r="O1431" s="15">
        <v>162.80000000000001</v>
      </c>
      <c r="P1431" s="15" t="s">
        <v>107</v>
      </c>
      <c r="Q1431" s="15">
        <v>126.4</v>
      </c>
      <c r="R1431" s="15">
        <v>6.95</v>
      </c>
      <c r="S1431" s="15">
        <v>0.79</v>
      </c>
      <c r="T1431" s="15">
        <v>3.35</v>
      </c>
      <c r="U1431" s="15">
        <v>26.26</v>
      </c>
      <c r="V1431" s="15">
        <v>24242</v>
      </c>
      <c r="W1431" s="15">
        <v>469642</v>
      </c>
      <c r="X1431" s="15">
        <v>636595</v>
      </c>
      <c r="Y1431" s="15">
        <v>166953</v>
      </c>
      <c r="Z1431" s="15">
        <v>16791</v>
      </c>
      <c r="AA1431" s="15">
        <v>1.5640000000000001</v>
      </c>
      <c r="AB1431" s="15">
        <v>57.6</v>
      </c>
    </row>
    <row r="1432" spans="1:28" ht="15" customHeight="1" x14ac:dyDescent="0.3">
      <c r="A1432" s="15" t="s">
        <v>1560</v>
      </c>
      <c r="B1432" s="15" t="s">
        <v>146</v>
      </c>
      <c r="C1432" s="15" t="s">
        <v>123</v>
      </c>
      <c r="D1432" s="15" t="s">
        <v>130</v>
      </c>
      <c r="E1432" s="15" t="s">
        <v>112</v>
      </c>
      <c r="F1432" s="15">
        <v>1.5</v>
      </c>
      <c r="G1432" s="15">
        <v>431.8</v>
      </c>
      <c r="H1432" s="15">
        <v>24.8</v>
      </c>
      <c r="I1432" s="15">
        <v>60.1</v>
      </c>
      <c r="J1432" s="15">
        <v>6.9</v>
      </c>
      <c r="K1432" s="15">
        <v>6.27</v>
      </c>
      <c r="L1432" s="15">
        <v>33.4</v>
      </c>
      <c r="M1432" s="15">
        <v>120.7</v>
      </c>
      <c r="N1432" s="15">
        <v>64.8</v>
      </c>
      <c r="O1432" s="15">
        <v>106.2</v>
      </c>
      <c r="P1432" s="15" t="s">
        <v>116</v>
      </c>
      <c r="Q1432" s="15">
        <v>43.2</v>
      </c>
      <c r="R1432" s="15">
        <v>2.65</v>
      </c>
      <c r="S1432" s="15">
        <v>0.8</v>
      </c>
      <c r="T1432" s="15">
        <v>1.1599999999999999</v>
      </c>
      <c r="U1432" s="15">
        <v>1.74</v>
      </c>
      <c r="V1432" s="15">
        <v>68156</v>
      </c>
      <c r="W1432" s="15">
        <v>84959</v>
      </c>
      <c r="X1432" s="15">
        <v>118591</v>
      </c>
      <c r="Y1432" s="15">
        <v>33632</v>
      </c>
      <c r="Z1432" s="15">
        <v>659</v>
      </c>
      <c r="AA1432" s="15">
        <v>2.64</v>
      </c>
      <c r="AB1432" s="15">
        <v>57.4</v>
      </c>
    </row>
    <row r="1433" spans="1:28" ht="15" customHeight="1" x14ac:dyDescent="0.3">
      <c r="A1433" s="15" t="s">
        <v>1561</v>
      </c>
      <c r="B1433" s="15" t="s">
        <v>104</v>
      </c>
      <c r="C1433" s="15" t="s">
        <v>152</v>
      </c>
      <c r="D1433" s="15" t="s">
        <v>115</v>
      </c>
      <c r="E1433" s="15" t="s">
        <v>101</v>
      </c>
      <c r="F1433" s="15">
        <v>10.83</v>
      </c>
      <c r="G1433" s="15">
        <v>1052</v>
      </c>
      <c r="H1433" s="15">
        <v>31.5</v>
      </c>
      <c r="I1433" s="15">
        <v>63.1</v>
      </c>
      <c r="J1433" s="15">
        <v>6.6</v>
      </c>
      <c r="K1433" s="15">
        <v>6.42</v>
      </c>
      <c r="L1433" s="15">
        <v>34.9</v>
      </c>
      <c r="M1433" s="15">
        <v>125.8</v>
      </c>
      <c r="N1433" s="15">
        <v>62.6</v>
      </c>
      <c r="O1433" s="15">
        <v>128.30000000000001</v>
      </c>
      <c r="P1433" s="15" t="s">
        <v>107</v>
      </c>
      <c r="Q1433" s="15">
        <v>271</v>
      </c>
      <c r="R1433" s="15">
        <v>4.2</v>
      </c>
      <c r="S1433" s="15">
        <v>0.74</v>
      </c>
      <c r="T1433" s="15">
        <v>2.66</v>
      </c>
      <c r="U1433" s="15">
        <v>28.81</v>
      </c>
      <c r="V1433" s="15">
        <v>23525</v>
      </c>
      <c r="W1433" s="15">
        <v>800206</v>
      </c>
      <c r="X1433" s="15">
        <v>677755</v>
      </c>
      <c r="Y1433" s="15">
        <v>-122451</v>
      </c>
      <c r="Z1433" s="15">
        <v>18797</v>
      </c>
      <c r="AA1433" s="15">
        <v>1.5329999999999999</v>
      </c>
      <c r="AB1433" s="15">
        <v>52.1</v>
      </c>
    </row>
    <row r="1434" spans="1:28" ht="15" customHeight="1" x14ac:dyDescent="0.3">
      <c r="A1434" s="15" t="s">
        <v>1562</v>
      </c>
      <c r="B1434" s="15" t="s">
        <v>137</v>
      </c>
      <c r="C1434" s="15" t="s">
        <v>152</v>
      </c>
      <c r="D1434" s="15" t="s">
        <v>100</v>
      </c>
      <c r="E1434" s="15" t="s">
        <v>101</v>
      </c>
      <c r="F1434" s="15">
        <v>10.119999999999999</v>
      </c>
      <c r="G1434" s="15">
        <v>989.7</v>
      </c>
      <c r="H1434" s="15">
        <v>27.1</v>
      </c>
      <c r="I1434" s="15">
        <v>64.8</v>
      </c>
      <c r="J1434" s="15">
        <v>6.6</v>
      </c>
      <c r="K1434" s="15">
        <v>6.5</v>
      </c>
      <c r="L1434" s="15">
        <v>30</v>
      </c>
      <c r="M1434" s="15">
        <v>99.7</v>
      </c>
      <c r="N1434" s="15">
        <v>29</v>
      </c>
      <c r="O1434" s="15">
        <v>98</v>
      </c>
      <c r="P1434" s="15" t="s">
        <v>116</v>
      </c>
      <c r="Q1434" s="15">
        <v>160</v>
      </c>
      <c r="R1434" s="15">
        <v>4.51</v>
      </c>
      <c r="S1434" s="15">
        <v>0.95</v>
      </c>
      <c r="T1434" s="15">
        <v>2.68</v>
      </c>
      <c r="U1434" s="15">
        <v>27.12</v>
      </c>
      <c r="V1434" s="15">
        <v>22629</v>
      </c>
      <c r="W1434" s="15">
        <v>684121</v>
      </c>
      <c r="X1434" s="15">
        <v>613698</v>
      </c>
      <c r="Y1434" s="15">
        <v>-70423</v>
      </c>
      <c r="Z1434" s="15">
        <v>3342</v>
      </c>
      <c r="AA1434" s="15">
        <v>8.1150000000000002</v>
      </c>
      <c r="AB1434" s="15">
        <v>45.4</v>
      </c>
    </row>
    <row r="1435" spans="1:28" ht="15" customHeight="1" x14ac:dyDescent="0.3">
      <c r="A1435" s="15" t="s">
        <v>1563</v>
      </c>
      <c r="B1435" s="15" t="s">
        <v>122</v>
      </c>
      <c r="C1435" s="15" t="s">
        <v>119</v>
      </c>
      <c r="D1435" s="15" t="s">
        <v>100</v>
      </c>
      <c r="E1435" s="15" t="s">
        <v>101</v>
      </c>
      <c r="F1435" s="15">
        <v>7.15</v>
      </c>
      <c r="G1435" s="15">
        <v>859.8</v>
      </c>
      <c r="H1435" s="15">
        <v>25.3</v>
      </c>
      <c r="I1435" s="15">
        <v>71.599999999999994</v>
      </c>
      <c r="J1435" s="15">
        <v>5.8</v>
      </c>
      <c r="K1435" s="15">
        <v>6.19</v>
      </c>
      <c r="L1435" s="15">
        <v>36.4</v>
      </c>
      <c r="M1435" s="15">
        <v>132</v>
      </c>
      <c r="N1435" s="15">
        <v>70.2</v>
      </c>
      <c r="O1435" s="15">
        <v>91.3</v>
      </c>
      <c r="P1435" s="15" t="s">
        <v>107</v>
      </c>
      <c r="Q1435" s="15">
        <v>261.7</v>
      </c>
      <c r="R1435" s="15">
        <v>4.26</v>
      </c>
      <c r="S1435" s="15">
        <v>0.98</v>
      </c>
      <c r="T1435" s="15">
        <v>2.72</v>
      </c>
      <c r="U1435" s="15">
        <v>19.45</v>
      </c>
      <c r="V1435" s="15">
        <v>27418</v>
      </c>
      <c r="W1435" s="15">
        <v>495253</v>
      </c>
      <c r="X1435" s="15">
        <v>533280</v>
      </c>
      <c r="Y1435" s="15">
        <v>38027</v>
      </c>
      <c r="Z1435" s="15">
        <v>5300</v>
      </c>
      <c r="AA1435" s="15">
        <v>3.67</v>
      </c>
      <c r="AB1435" s="15">
        <v>62.9</v>
      </c>
    </row>
    <row r="1436" spans="1:28" ht="15" customHeight="1" x14ac:dyDescent="0.3">
      <c r="A1436" s="15" t="s">
        <v>1564</v>
      </c>
      <c r="B1436" s="15" t="s">
        <v>118</v>
      </c>
      <c r="C1436" s="15" t="s">
        <v>119</v>
      </c>
      <c r="D1436" s="15" t="s">
        <v>130</v>
      </c>
      <c r="E1436" s="15" t="s">
        <v>101</v>
      </c>
      <c r="F1436" s="15">
        <v>9.48</v>
      </c>
      <c r="G1436" s="15">
        <v>862.1</v>
      </c>
      <c r="H1436" s="15">
        <v>33.700000000000003</v>
      </c>
      <c r="I1436" s="15">
        <v>62.1</v>
      </c>
      <c r="J1436" s="15">
        <v>9.5</v>
      </c>
      <c r="K1436" s="15">
        <v>7.53</v>
      </c>
      <c r="L1436" s="15">
        <v>35.1</v>
      </c>
      <c r="M1436" s="15">
        <v>138</v>
      </c>
      <c r="N1436" s="15">
        <v>67.900000000000006</v>
      </c>
      <c r="O1436" s="15">
        <v>118.4</v>
      </c>
      <c r="P1436" s="15" t="s">
        <v>127</v>
      </c>
      <c r="Q1436" s="15">
        <v>146.30000000000001</v>
      </c>
      <c r="R1436" s="15">
        <v>6.2</v>
      </c>
      <c r="S1436" s="15">
        <v>0.7</v>
      </c>
      <c r="T1436" s="15">
        <v>0.87</v>
      </c>
      <c r="U1436" s="15">
        <v>8.25</v>
      </c>
      <c r="V1436" s="15">
        <v>63356</v>
      </c>
      <c r="W1436" s="15">
        <v>667732</v>
      </c>
      <c r="X1436" s="15">
        <v>522687</v>
      </c>
      <c r="Y1436" s="15">
        <v>-145045</v>
      </c>
      <c r="Z1436" s="15">
        <v>6473</v>
      </c>
      <c r="AA1436" s="15">
        <v>1.2749999999999999</v>
      </c>
      <c r="AB1436" s="15">
        <v>57</v>
      </c>
    </row>
    <row r="1437" spans="1:28" ht="15" customHeight="1" x14ac:dyDescent="0.3">
      <c r="A1437" s="15" t="s">
        <v>1565</v>
      </c>
      <c r="B1437" s="15" t="s">
        <v>126</v>
      </c>
      <c r="C1437" s="15" t="s">
        <v>129</v>
      </c>
      <c r="D1437" s="15" t="s">
        <v>115</v>
      </c>
      <c r="E1437" s="15" t="s">
        <v>101</v>
      </c>
      <c r="F1437" s="15">
        <v>13.97</v>
      </c>
      <c r="G1437" s="15">
        <v>621.9</v>
      </c>
      <c r="H1437" s="15">
        <v>28.7</v>
      </c>
      <c r="I1437" s="15">
        <v>57</v>
      </c>
      <c r="J1437" s="15">
        <v>5.6</v>
      </c>
      <c r="K1437" s="15">
        <v>6.42</v>
      </c>
      <c r="L1437" s="15">
        <v>27.5</v>
      </c>
      <c r="M1437" s="15">
        <v>127.1</v>
      </c>
      <c r="N1437" s="15">
        <v>76</v>
      </c>
      <c r="O1437" s="15">
        <v>79.400000000000006</v>
      </c>
      <c r="P1437" s="15" t="s">
        <v>116</v>
      </c>
      <c r="Q1437" s="15">
        <v>242.3</v>
      </c>
      <c r="R1437" s="15">
        <v>7.76</v>
      </c>
      <c r="S1437" s="15">
        <v>1</v>
      </c>
      <c r="T1437" s="15">
        <v>3.16</v>
      </c>
      <c r="U1437" s="15">
        <v>44.15</v>
      </c>
      <c r="V1437" s="15">
        <v>26352</v>
      </c>
      <c r="W1437" s="15">
        <v>1059561</v>
      </c>
      <c r="X1437" s="15">
        <v>1163441</v>
      </c>
      <c r="Y1437" s="15">
        <v>103880</v>
      </c>
      <c r="Z1437" s="15">
        <v>9636</v>
      </c>
      <c r="AA1437" s="15">
        <v>4.5819999999999999</v>
      </c>
      <c r="AB1437" s="15">
        <v>38.799999999999997</v>
      </c>
    </row>
    <row r="1438" spans="1:28" ht="15" customHeight="1" x14ac:dyDescent="0.3">
      <c r="A1438" s="15" t="s">
        <v>1566</v>
      </c>
      <c r="B1438" s="15" t="s">
        <v>104</v>
      </c>
      <c r="C1438" s="15" t="s">
        <v>129</v>
      </c>
      <c r="D1438" s="15" t="s">
        <v>111</v>
      </c>
      <c r="E1438" s="15" t="s">
        <v>101</v>
      </c>
      <c r="F1438" s="15">
        <v>7.87</v>
      </c>
      <c r="G1438" s="15">
        <v>814.2</v>
      </c>
      <c r="H1438" s="15">
        <v>28.7</v>
      </c>
      <c r="I1438" s="15">
        <v>72.8</v>
      </c>
      <c r="J1438" s="15">
        <v>6.1</v>
      </c>
      <c r="K1438" s="15">
        <v>6.72</v>
      </c>
      <c r="L1438" s="15">
        <v>27.1</v>
      </c>
      <c r="M1438" s="15">
        <v>67.400000000000006</v>
      </c>
      <c r="N1438" s="15">
        <v>61</v>
      </c>
      <c r="O1438" s="15">
        <v>80</v>
      </c>
      <c r="P1438" s="15" t="s">
        <v>116</v>
      </c>
      <c r="Q1438" s="15">
        <v>180.1</v>
      </c>
      <c r="R1438" s="15">
        <v>5.31</v>
      </c>
      <c r="S1438" s="15">
        <v>0.8</v>
      </c>
      <c r="T1438" s="15">
        <v>1.54</v>
      </c>
      <c r="U1438" s="15">
        <v>12.12</v>
      </c>
      <c r="V1438" s="15">
        <v>81617</v>
      </c>
      <c r="W1438" s="15">
        <v>460068</v>
      </c>
      <c r="X1438" s="15">
        <v>989198</v>
      </c>
      <c r="Y1438" s="15">
        <v>529130</v>
      </c>
      <c r="Z1438" s="15">
        <v>1766</v>
      </c>
      <c r="AA1438" s="15">
        <v>6.8630000000000004</v>
      </c>
      <c r="AB1438" s="15">
        <v>54.4</v>
      </c>
    </row>
    <row r="1439" spans="1:28" ht="15" customHeight="1" x14ac:dyDescent="0.3">
      <c r="A1439" s="15" t="s">
        <v>1567</v>
      </c>
      <c r="B1439" s="15" t="s">
        <v>104</v>
      </c>
      <c r="C1439" s="15" t="s">
        <v>114</v>
      </c>
      <c r="D1439" s="15" t="s">
        <v>106</v>
      </c>
      <c r="E1439" s="15" t="s">
        <v>101</v>
      </c>
      <c r="F1439" s="15">
        <v>4.87</v>
      </c>
      <c r="G1439" s="15">
        <v>754.6</v>
      </c>
      <c r="H1439" s="15">
        <v>30.3</v>
      </c>
      <c r="I1439" s="15">
        <v>82.3</v>
      </c>
      <c r="J1439" s="15">
        <v>8.3000000000000007</v>
      </c>
      <c r="K1439" s="15">
        <v>6.46</v>
      </c>
      <c r="L1439" s="15">
        <v>31.3</v>
      </c>
      <c r="M1439" s="15">
        <v>112.9</v>
      </c>
      <c r="N1439" s="15">
        <v>77.5</v>
      </c>
      <c r="O1439" s="15">
        <v>137</v>
      </c>
      <c r="P1439" s="15" t="s">
        <v>107</v>
      </c>
      <c r="Q1439" s="15">
        <v>168.4</v>
      </c>
      <c r="R1439" s="15">
        <v>4.5199999999999996</v>
      </c>
      <c r="S1439" s="15">
        <v>0.66</v>
      </c>
      <c r="T1439" s="15">
        <v>5.74</v>
      </c>
      <c r="U1439" s="15">
        <v>27.95</v>
      </c>
      <c r="V1439" s="15">
        <v>21039</v>
      </c>
      <c r="W1439" s="15">
        <v>384050</v>
      </c>
      <c r="X1439" s="15">
        <v>588040</v>
      </c>
      <c r="Y1439" s="15">
        <v>203990</v>
      </c>
      <c r="Z1439" s="15">
        <v>3522</v>
      </c>
      <c r="AA1439" s="15">
        <v>7.9359999999999999</v>
      </c>
      <c r="AB1439" s="15">
        <v>55.8</v>
      </c>
    </row>
    <row r="1440" spans="1:28" ht="15" customHeight="1" x14ac:dyDescent="0.3">
      <c r="A1440" s="15" t="s">
        <v>1568</v>
      </c>
      <c r="B1440" s="15" t="s">
        <v>126</v>
      </c>
      <c r="C1440" s="15" t="s">
        <v>129</v>
      </c>
      <c r="D1440" s="15" t="s">
        <v>132</v>
      </c>
      <c r="E1440" s="15" t="s">
        <v>120</v>
      </c>
      <c r="F1440" s="15">
        <v>10.5</v>
      </c>
      <c r="G1440" s="15">
        <v>359.5</v>
      </c>
      <c r="H1440" s="15">
        <v>33.200000000000003</v>
      </c>
      <c r="I1440" s="15">
        <v>43.5</v>
      </c>
      <c r="J1440" s="15">
        <v>7.1</v>
      </c>
      <c r="K1440" s="15">
        <v>6.64</v>
      </c>
      <c r="L1440" s="15">
        <v>23.1</v>
      </c>
      <c r="M1440" s="15">
        <v>137</v>
      </c>
      <c r="N1440" s="15">
        <v>56.6</v>
      </c>
      <c r="O1440" s="15">
        <v>72.599999999999994</v>
      </c>
      <c r="P1440" s="15" t="s">
        <v>116</v>
      </c>
      <c r="Q1440" s="15">
        <v>231</v>
      </c>
      <c r="R1440" s="15">
        <v>8.33</v>
      </c>
      <c r="S1440" s="15">
        <v>0.81</v>
      </c>
      <c r="T1440" s="15">
        <v>1.3</v>
      </c>
      <c r="U1440" s="15">
        <v>13.65</v>
      </c>
      <c r="V1440" s="15">
        <v>93872</v>
      </c>
      <c r="W1440" s="15">
        <v>830425</v>
      </c>
      <c r="X1440" s="15">
        <v>1281353</v>
      </c>
      <c r="Y1440" s="15">
        <v>450928</v>
      </c>
      <c r="Z1440" s="15">
        <v>3845</v>
      </c>
      <c r="AA1440" s="15">
        <v>3.55</v>
      </c>
      <c r="AB1440" s="15">
        <v>27.2</v>
      </c>
    </row>
    <row r="1441" spans="1:28" ht="15" customHeight="1" x14ac:dyDescent="0.3">
      <c r="A1441" s="15" t="s">
        <v>1569</v>
      </c>
      <c r="B1441" s="15" t="s">
        <v>98</v>
      </c>
      <c r="C1441" s="15" t="s">
        <v>105</v>
      </c>
      <c r="D1441" s="15" t="s">
        <v>111</v>
      </c>
      <c r="E1441" s="15" t="s">
        <v>120</v>
      </c>
      <c r="F1441" s="15">
        <v>2.63</v>
      </c>
      <c r="G1441" s="15">
        <v>516.79999999999995</v>
      </c>
      <c r="H1441" s="15">
        <v>31.8</v>
      </c>
      <c r="I1441" s="15">
        <v>46.8</v>
      </c>
      <c r="J1441" s="15">
        <v>7.8</v>
      </c>
      <c r="K1441" s="15">
        <v>7.83</v>
      </c>
      <c r="L1441" s="15">
        <v>16</v>
      </c>
      <c r="M1441" s="15">
        <v>133.9</v>
      </c>
      <c r="N1441" s="15">
        <v>83</v>
      </c>
      <c r="O1441" s="15">
        <v>103</v>
      </c>
      <c r="P1441" s="15" t="s">
        <v>107</v>
      </c>
      <c r="Q1441" s="15">
        <v>160.6</v>
      </c>
      <c r="R1441" s="15">
        <v>8.81</v>
      </c>
      <c r="S1441" s="15">
        <v>0.89</v>
      </c>
      <c r="T1441" s="15">
        <v>0.3</v>
      </c>
      <c r="U1441" s="15">
        <v>0.79</v>
      </c>
      <c r="V1441" s="15">
        <v>78999</v>
      </c>
      <c r="W1441" s="15">
        <v>199591</v>
      </c>
      <c r="X1441" s="15">
        <v>62409</v>
      </c>
      <c r="Y1441" s="15">
        <v>-137182</v>
      </c>
      <c r="Z1441" s="15">
        <v>1439</v>
      </c>
      <c r="AA1441" s="15">
        <v>0.54900000000000004</v>
      </c>
      <c r="AB1441" s="15">
        <v>26</v>
      </c>
    </row>
    <row r="1442" spans="1:28" ht="15" customHeight="1" x14ac:dyDescent="0.3">
      <c r="A1442" s="15" t="s">
        <v>1570</v>
      </c>
      <c r="B1442" s="15" t="s">
        <v>126</v>
      </c>
      <c r="C1442" s="15" t="s">
        <v>110</v>
      </c>
      <c r="D1442" s="15" t="s">
        <v>115</v>
      </c>
      <c r="E1442" s="15" t="s">
        <v>101</v>
      </c>
      <c r="F1442" s="15">
        <v>13.71</v>
      </c>
      <c r="G1442" s="15">
        <v>1150.5999999999999</v>
      </c>
      <c r="H1442" s="15">
        <v>27.2</v>
      </c>
      <c r="I1442" s="15">
        <v>80.5</v>
      </c>
      <c r="J1442" s="15">
        <v>7.7</v>
      </c>
      <c r="K1442" s="15">
        <v>5.65</v>
      </c>
      <c r="L1442" s="15">
        <v>33.5</v>
      </c>
      <c r="M1442" s="15">
        <v>98.7</v>
      </c>
      <c r="N1442" s="15">
        <v>67.8</v>
      </c>
      <c r="O1442" s="15">
        <v>70.2</v>
      </c>
      <c r="P1442" s="15" t="s">
        <v>116</v>
      </c>
      <c r="Q1442" s="15">
        <v>40</v>
      </c>
      <c r="R1442" s="15">
        <v>8.9</v>
      </c>
      <c r="S1442" s="15">
        <v>0.86</v>
      </c>
      <c r="T1442" s="15">
        <v>0.74</v>
      </c>
      <c r="U1442" s="15">
        <v>10.15</v>
      </c>
      <c r="V1442" s="15">
        <v>22982</v>
      </c>
      <c r="W1442" s="15">
        <v>774511</v>
      </c>
      <c r="X1442" s="15">
        <v>233267</v>
      </c>
      <c r="Y1442" s="15">
        <v>-541244</v>
      </c>
      <c r="Z1442" s="15">
        <v>13116</v>
      </c>
      <c r="AA1442" s="15">
        <v>0.77400000000000002</v>
      </c>
      <c r="AB1442" s="15">
        <v>52.6</v>
      </c>
    </row>
    <row r="1443" spans="1:28" ht="15" customHeight="1" x14ac:dyDescent="0.3">
      <c r="A1443" s="15" t="s">
        <v>1571</v>
      </c>
      <c r="B1443" s="15" t="s">
        <v>118</v>
      </c>
      <c r="C1443" s="15" t="s">
        <v>123</v>
      </c>
      <c r="D1443" s="15" t="s">
        <v>132</v>
      </c>
      <c r="E1443" s="15" t="s">
        <v>101</v>
      </c>
      <c r="F1443" s="15">
        <v>12.96</v>
      </c>
      <c r="G1443" s="15">
        <v>518.5</v>
      </c>
      <c r="H1443" s="15">
        <v>27</v>
      </c>
      <c r="I1443" s="15">
        <v>67.099999999999994</v>
      </c>
      <c r="J1443" s="15">
        <v>6.8</v>
      </c>
      <c r="K1443" s="15">
        <v>5.82</v>
      </c>
      <c r="L1443" s="15">
        <v>24.8</v>
      </c>
      <c r="M1443" s="15">
        <v>98.9</v>
      </c>
      <c r="N1443" s="15">
        <v>74.3</v>
      </c>
      <c r="O1443" s="15">
        <v>169.8</v>
      </c>
      <c r="P1443" s="15" t="s">
        <v>127</v>
      </c>
      <c r="Q1443" s="15">
        <v>172.5</v>
      </c>
      <c r="R1443" s="15">
        <v>4.6100000000000003</v>
      </c>
      <c r="S1443" s="15">
        <v>0.82</v>
      </c>
      <c r="T1443" s="15">
        <v>1.25</v>
      </c>
      <c r="U1443" s="15">
        <v>16.2</v>
      </c>
      <c r="V1443" s="15">
        <v>98545</v>
      </c>
      <c r="W1443" s="15">
        <v>1001488</v>
      </c>
      <c r="X1443" s="15">
        <v>1596429</v>
      </c>
      <c r="Y1443" s="15">
        <v>594941</v>
      </c>
      <c r="Z1443" s="15">
        <v>8558</v>
      </c>
      <c r="AA1443" s="15">
        <v>1.893</v>
      </c>
      <c r="AB1443" s="15">
        <v>49.3</v>
      </c>
    </row>
    <row r="1444" spans="1:28" ht="15" customHeight="1" x14ac:dyDescent="0.3">
      <c r="A1444" s="15" t="s">
        <v>1572</v>
      </c>
      <c r="B1444" s="15" t="s">
        <v>118</v>
      </c>
      <c r="C1444" s="15" t="s">
        <v>152</v>
      </c>
      <c r="D1444" s="15" t="s">
        <v>111</v>
      </c>
      <c r="E1444" s="15" t="s">
        <v>101</v>
      </c>
      <c r="F1444" s="15">
        <v>0.98</v>
      </c>
      <c r="G1444" s="15">
        <v>946.5</v>
      </c>
      <c r="H1444" s="15">
        <v>29.9</v>
      </c>
      <c r="I1444" s="15">
        <v>66</v>
      </c>
      <c r="J1444" s="15">
        <v>7.1</v>
      </c>
      <c r="K1444" s="15">
        <v>6.51</v>
      </c>
      <c r="L1444" s="15">
        <v>37.6</v>
      </c>
      <c r="M1444" s="15">
        <v>190</v>
      </c>
      <c r="N1444" s="15">
        <v>35.799999999999997</v>
      </c>
      <c r="O1444" s="15">
        <v>122.7</v>
      </c>
      <c r="P1444" s="15" t="s">
        <v>102</v>
      </c>
      <c r="Q1444" s="15">
        <v>116.8</v>
      </c>
      <c r="R1444" s="15">
        <v>5.91</v>
      </c>
      <c r="S1444" s="15">
        <v>0.74</v>
      </c>
      <c r="T1444" s="15">
        <v>1.69</v>
      </c>
      <c r="U1444" s="15">
        <v>1.66</v>
      </c>
      <c r="V1444" s="15">
        <v>60033</v>
      </c>
      <c r="W1444" s="15">
        <v>53698</v>
      </c>
      <c r="X1444" s="15">
        <v>99655</v>
      </c>
      <c r="Y1444" s="15">
        <v>45957</v>
      </c>
      <c r="Z1444" s="15">
        <v>278</v>
      </c>
      <c r="AA1444" s="15">
        <v>5.9710000000000001</v>
      </c>
      <c r="AB1444" s="15">
        <v>68.400000000000006</v>
      </c>
    </row>
    <row r="1445" spans="1:28" ht="15" customHeight="1" x14ac:dyDescent="0.3">
      <c r="A1445" s="15" t="s">
        <v>1573</v>
      </c>
      <c r="B1445" s="15" t="s">
        <v>126</v>
      </c>
      <c r="C1445" s="15" t="s">
        <v>114</v>
      </c>
      <c r="D1445" s="15" t="s">
        <v>132</v>
      </c>
      <c r="E1445" s="15" t="s">
        <v>101</v>
      </c>
      <c r="F1445" s="15">
        <v>14.39</v>
      </c>
      <c r="G1445" s="15">
        <v>418.9</v>
      </c>
      <c r="H1445" s="15">
        <v>23.4</v>
      </c>
      <c r="I1445" s="15">
        <v>84.1</v>
      </c>
      <c r="J1445" s="15">
        <v>6.7</v>
      </c>
      <c r="K1445" s="15">
        <v>6.3</v>
      </c>
      <c r="L1445" s="15">
        <v>36.6</v>
      </c>
      <c r="M1445" s="15">
        <v>134</v>
      </c>
      <c r="N1445" s="15">
        <v>36.5</v>
      </c>
      <c r="O1445" s="15">
        <v>30</v>
      </c>
      <c r="P1445" s="15" t="s">
        <v>107</v>
      </c>
      <c r="Q1445" s="15">
        <v>145.1</v>
      </c>
      <c r="R1445" s="15">
        <v>1.54</v>
      </c>
      <c r="S1445" s="15">
        <v>0.94</v>
      </c>
      <c r="T1445" s="15">
        <v>1.48</v>
      </c>
      <c r="U1445" s="15">
        <v>21.3</v>
      </c>
      <c r="V1445" s="15">
        <v>106535</v>
      </c>
      <c r="W1445" s="15">
        <v>783074</v>
      </c>
      <c r="X1445" s="15">
        <v>2269196</v>
      </c>
      <c r="Y1445" s="15">
        <v>1486122</v>
      </c>
      <c r="Z1445" s="15">
        <v>10261</v>
      </c>
      <c r="AA1445" s="15">
        <v>2.0760000000000001</v>
      </c>
      <c r="AB1445" s="15">
        <v>67.5</v>
      </c>
    </row>
    <row r="1446" spans="1:28" ht="15" customHeight="1" x14ac:dyDescent="0.3">
      <c r="A1446" s="15" t="s">
        <v>1574</v>
      </c>
      <c r="B1446" s="15" t="s">
        <v>126</v>
      </c>
      <c r="C1446" s="15" t="s">
        <v>170</v>
      </c>
      <c r="D1446" s="15" t="s">
        <v>115</v>
      </c>
      <c r="E1446" s="15" t="s">
        <v>112</v>
      </c>
      <c r="F1446" s="15">
        <v>2.36</v>
      </c>
      <c r="G1446" s="15">
        <v>202.7</v>
      </c>
      <c r="H1446" s="15">
        <v>24.7</v>
      </c>
      <c r="I1446" s="15">
        <v>63</v>
      </c>
      <c r="J1446" s="15">
        <v>6.9</v>
      </c>
      <c r="K1446" s="15">
        <v>6.29</v>
      </c>
      <c r="L1446" s="15">
        <v>21.2</v>
      </c>
      <c r="M1446" s="15">
        <v>67.099999999999994</v>
      </c>
      <c r="N1446" s="15">
        <v>62.6</v>
      </c>
      <c r="O1446" s="15">
        <v>80.099999999999994</v>
      </c>
      <c r="P1446" s="15" t="s">
        <v>127</v>
      </c>
      <c r="Q1446" s="15">
        <v>255.2</v>
      </c>
      <c r="R1446" s="15">
        <v>0.5</v>
      </c>
      <c r="S1446" s="15">
        <v>0.91</v>
      </c>
      <c r="T1446" s="15">
        <v>2.52</v>
      </c>
      <c r="U1446" s="15">
        <v>5.95</v>
      </c>
      <c r="V1446" s="15">
        <v>19161</v>
      </c>
      <c r="W1446" s="15">
        <v>170258</v>
      </c>
      <c r="X1446" s="15">
        <v>114008</v>
      </c>
      <c r="Y1446" s="15">
        <v>-56250</v>
      </c>
      <c r="Z1446" s="15">
        <v>3695</v>
      </c>
      <c r="AA1446" s="15">
        <v>1.61</v>
      </c>
      <c r="AB1446" s="15">
        <v>54.8</v>
      </c>
    </row>
    <row r="1447" spans="1:28" ht="15" customHeight="1" x14ac:dyDescent="0.3">
      <c r="A1447" s="15" t="s">
        <v>1575</v>
      </c>
      <c r="B1447" s="15" t="s">
        <v>104</v>
      </c>
      <c r="C1447" s="15" t="s">
        <v>123</v>
      </c>
      <c r="D1447" s="15" t="s">
        <v>130</v>
      </c>
      <c r="E1447" s="15" t="s">
        <v>101</v>
      </c>
      <c r="F1447" s="15">
        <v>2.95</v>
      </c>
      <c r="G1447" s="15">
        <v>857.4</v>
      </c>
      <c r="H1447" s="15">
        <v>33.4</v>
      </c>
      <c r="I1447" s="15">
        <v>65.400000000000006</v>
      </c>
      <c r="J1447" s="15">
        <v>8.6</v>
      </c>
      <c r="K1447" s="15">
        <v>6.77</v>
      </c>
      <c r="L1447" s="15">
        <v>35</v>
      </c>
      <c r="M1447" s="15">
        <v>114.9</v>
      </c>
      <c r="N1447" s="15">
        <v>54.9</v>
      </c>
      <c r="O1447" s="15">
        <v>151.69999999999999</v>
      </c>
      <c r="P1447" s="15" t="s">
        <v>107</v>
      </c>
      <c r="Q1447" s="15">
        <v>224.5</v>
      </c>
      <c r="R1447" s="15">
        <v>4.07</v>
      </c>
      <c r="S1447" s="15">
        <v>0.92</v>
      </c>
      <c r="T1447" s="15">
        <v>1.7</v>
      </c>
      <c r="U1447" s="15">
        <v>5.0199999999999996</v>
      </c>
      <c r="V1447" s="15">
        <v>57990</v>
      </c>
      <c r="W1447" s="15">
        <v>211266</v>
      </c>
      <c r="X1447" s="15">
        <v>291110</v>
      </c>
      <c r="Y1447" s="15">
        <v>79844</v>
      </c>
      <c r="Z1447" s="15">
        <v>2833</v>
      </c>
      <c r="AA1447" s="15">
        <v>1.772</v>
      </c>
      <c r="AB1447" s="15">
        <v>66.7</v>
      </c>
    </row>
    <row r="1448" spans="1:28" ht="15" customHeight="1" x14ac:dyDescent="0.3">
      <c r="A1448" s="15" t="s">
        <v>1576</v>
      </c>
      <c r="B1448" s="15" t="s">
        <v>122</v>
      </c>
      <c r="C1448" s="15" t="s">
        <v>129</v>
      </c>
      <c r="D1448" s="15" t="s">
        <v>111</v>
      </c>
      <c r="E1448" s="15" t="s">
        <v>101</v>
      </c>
      <c r="F1448" s="15">
        <v>3.7</v>
      </c>
      <c r="G1448" s="15">
        <v>906.1</v>
      </c>
      <c r="H1448" s="15">
        <v>25.2</v>
      </c>
      <c r="I1448" s="15">
        <v>57.5</v>
      </c>
      <c r="J1448" s="15">
        <v>5.7</v>
      </c>
      <c r="K1448" s="15">
        <v>6.75</v>
      </c>
      <c r="L1448" s="15">
        <v>31.8</v>
      </c>
      <c r="M1448" s="15">
        <v>115.3</v>
      </c>
      <c r="N1448" s="15">
        <v>39.700000000000003</v>
      </c>
      <c r="O1448" s="15">
        <v>142.1</v>
      </c>
      <c r="P1448" s="15" t="s">
        <v>127</v>
      </c>
      <c r="Q1448" s="15">
        <v>147.69999999999999</v>
      </c>
      <c r="R1448" s="15">
        <v>4.0999999999999996</v>
      </c>
      <c r="S1448" s="15">
        <v>0.96</v>
      </c>
      <c r="T1448" s="15">
        <v>1.55</v>
      </c>
      <c r="U1448" s="15">
        <v>5.74</v>
      </c>
      <c r="V1448" s="15">
        <v>78927</v>
      </c>
      <c r="W1448" s="15">
        <v>217623</v>
      </c>
      <c r="X1448" s="15">
        <v>453041</v>
      </c>
      <c r="Y1448" s="15">
        <v>235418</v>
      </c>
      <c r="Z1448" s="15">
        <v>1525</v>
      </c>
      <c r="AA1448" s="15">
        <v>3.7639999999999998</v>
      </c>
      <c r="AB1448" s="15">
        <v>64.599999999999994</v>
      </c>
    </row>
    <row r="1449" spans="1:28" ht="15" customHeight="1" x14ac:dyDescent="0.3">
      <c r="A1449" s="15" t="s">
        <v>1577</v>
      </c>
      <c r="B1449" s="15" t="s">
        <v>118</v>
      </c>
      <c r="C1449" s="15" t="s">
        <v>152</v>
      </c>
      <c r="D1449" s="15" t="s">
        <v>111</v>
      </c>
      <c r="E1449" s="15" t="s">
        <v>120</v>
      </c>
      <c r="F1449" s="15">
        <v>11.72</v>
      </c>
      <c r="G1449" s="15">
        <v>222.4</v>
      </c>
      <c r="H1449" s="15">
        <v>32.4</v>
      </c>
      <c r="I1449" s="15">
        <v>63.8</v>
      </c>
      <c r="J1449" s="15">
        <v>8.8000000000000007</v>
      </c>
      <c r="K1449" s="15">
        <v>7.39</v>
      </c>
      <c r="L1449" s="15">
        <v>28.8</v>
      </c>
      <c r="M1449" s="15">
        <v>154.80000000000001</v>
      </c>
      <c r="N1449" s="15">
        <v>47.9</v>
      </c>
      <c r="O1449" s="15">
        <v>86.3</v>
      </c>
      <c r="P1449" s="15" t="s">
        <v>102</v>
      </c>
      <c r="Q1449" s="15">
        <v>162.30000000000001</v>
      </c>
      <c r="R1449" s="15">
        <v>5.99</v>
      </c>
      <c r="S1449" s="15">
        <v>0.77</v>
      </c>
      <c r="T1449" s="15">
        <v>0.64</v>
      </c>
      <c r="U1449" s="15">
        <v>7.5</v>
      </c>
      <c r="V1449" s="15">
        <v>69729</v>
      </c>
      <c r="W1449" s="15">
        <v>763310</v>
      </c>
      <c r="X1449" s="15">
        <v>522968</v>
      </c>
      <c r="Y1449" s="15">
        <v>-240342</v>
      </c>
      <c r="Z1449" s="15">
        <v>2986</v>
      </c>
      <c r="AA1449" s="15">
        <v>2.512</v>
      </c>
      <c r="AB1449" s="15">
        <v>49.5</v>
      </c>
    </row>
    <row r="1450" spans="1:28" ht="15" customHeight="1" x14ac:dyDescent="0.3">
      <c r="A1450" s="15" t="s">
        <v>1578</v>
      </c>
      <c r="B1450" s="15" t="s">
        <v>98</v>
      </c>
      <c r="C1450" s="15" t="s">
        <v>99</v>
      </c>
      <c r="D1450" s="15" t="s">
        <v>177</v>
      </c>
      <c r="E1450" s="15" t="s">
        <v>101</v>
      </c>
      <c r="F1450" s="15">
        <v>10.59</v>
      </c>
      <c r="G1450" s="15">
        <v>632.9</v>
      </c>
      <c r="H1450" s="15">
        <v>24.6</v>
      </c>
      <c r="I1450" s="15">
        <v>66.2</v>
      </c>
      <c r="J1450" s="15">
        <v>7.4</v>
      </c>
      <c r="K1450" s="15">
        <v>6.6</v>
      </c>
      <c r="L1450" s="15">
        <v>33.9</v>
      </c>
      <c r="M1450" s="15">
        <v>93.8</v>
      </c>
      <c r="N1450" s="15">
        <v>33.5</v>
      </c>
      <c r="O1450" s="15">
        <v>145.80000000000001</v>
      </c>
      <c r="P1450" s="15" t="s">
        <v>107</v>
      </c>
      <c r="Q1450" s="15">
        <v>142.30000000000001</v>
      </c>
      <c r="R1450" s="15">
        <v>5.23</v>
      </c>
      <c r="S1450" s="15">
        <v>0.7</v>
      </c>
      <c r="T1450" s="15">
        <v>68.66</v>
      </c>
      <c r="U1450" s="15">
        <v>727.11</v>
      </c>
      <c r="V1450" s="15">
        <v>3151</v>
      </c>
      <c r="W1450" s="15">
        <v>699116</v>
      </c>
      <c r="X1450" s="15">
        <v>2291124</v>
      </c>
      <c r="Y1450" s="15">
        <v>1592008</v>
      </c>
      <c r="Z1450" s="15">
        <v>26438</v>
      </c>
      <c r="AA1450" s="15">
        <v>27.501999999999999</v>
      </c>
      <c r="AB1450" s="15">
        <v>44.2</v>
      </c>
    </row>
    <row r="1451" spans="1:28" ht="15" customHeight="1" x14ac:dyDescent="0.3">
      <c r="A1451" s="15" t="s">
        <v>1579</v>
      </c>
      <c r="B1451" s="15" t="s">
        <v>126</v>
      </c>
      <c r="C1451" s="15" t="s">
        <v>110</v>
      </c>
      <c r="D1451" s="15" t="s">
        <v>132</v>
      </c>
      <c r="E1451" s="15" t="s">
        <v>112</v>
      </c>
      <c r="F1451" s="15">
        <v>9.19</v>
      </c>
      <c r="G1451" s="15">
        <v>582.6</v>
      </c>
      <c r="H1451" s="15">
        <v>22.1</v>
      </c>
      <c r="I1451" s="15">
        <v>37.5</v>
      </c>
      <c r="J1451" s="15">
        <v>7</v>
      </c>
      <c r="K1451" s="15">
        <v>7.25</v>
      </c>
      <c r="L1451" s="15">
        <v>28.7</v>
      </c>
      <c r="M1451" s="15">
        <v>137.9</v>
      </c>
      <c r="N1451" s="15">
        <v>78.400000000000006</v>
      </c>
      <c r="O1451" s="15">
        <v>85.6</v>
      </c>
      <c r="P1451" s="15" t="s">
        <v>102</v>
      </c>
      <c r="Q1451" s="15">
        <v>249</v>
      </c>
      <c r="R1451" s="15">
        <v>2.44</v>
      </c>
      <c r="S1451" s="15">
        <v>0.74</v>
      </c>
      <c r="T1451" s="15">
        <v>1.88</v>
      </c>
      <c r="U1451" s="15">
        <v>17.28</v>
      </c>
      <c r="V1451" s="15">
        <v>82190</v>
      </c>
      <c r="W1451" s="15">
        <v>634290</v>
      </c>
      <c r="X1451" s="15">
        <v>1420243</v>
      </c>
      <c r="Y1451" s="15">
        <v>785953</v>
      </c>
      <c r="Z1451" s="15">
        <v>4045</v>
      </c>
      <c r="AA1451" s="15">
        <v>4.2720000000000002</v>
      </c>
      <c r="AB1451" s="15">
        <v>45.4</v>
      </c>
    </row>
    <row r="1452" spans="1:28" ht="15" customHeight="1" x14ac:dyDescent="0.3">
      <c r="A1452" s="15" t="s">
        <v>1580</v>
      </c>
      <c r="B1452" s="15" t="s">
        <v>98</v>
      </c>
      <c r="C1452" s="15" t="s">
        <v>123</v>
      </c>
      <c r="D1452" s="15" t="s">
        <v>100</v>
      </c>
      <c r="E1452" s="15" t="s">
        <v>120</v>
      </c>
      <c r="F1452" s="15">
        <v>13.26</v>
      </c>
      <c r="G1452" s="15">
        <v>421.7</v>
      </c>
      <c r="H1452" s="15">
        <v>34.5</v>
      </c>
      <c r="I1452" s="15">
        <v>47.5</v>
      </c>
      <c r="J1452" s="15">
        <v>8.5</v>
      </c>
      <c r="K1452" s="15">
        <v>6.03</v>
      </c>
      <c r="L1452" s="15">
        <v>19.3</v>
      </c>
      <c r="M1452" s="15">
        <v>135.9</v>
      </c>
      <c r="N1452" s="15">
        <v>58.8</v>
      </c>
      <c r="O1452" s="15">
        <v>149.30000000000001</v>
      </c>
      <c r="P1452" s="15" t="s">
        <v>102</v>
      </c>
      <c r="Q1452" s="15">
        <v>209.8</v>
      </c>
      <c r="R1452" s="15">
        <v>5.62</v>
      </c>
      <c r="S1452" s="15">
        <v>0.99</v>
      </c>
      <c r="T1452" s="15">
        <v>1.58</v>
      </c>
      <c r="U1452" s="15">
        <v>20.95</v>
      </c>
      <c r="V1452" s="15">
        <v>18867</v>
      </c>
      <c r="W1452" s="15">
        <v>953475</v>
      </c>
      <c r="X1452" s="15">
        <v>395264</v>
      </c>
      <c r="Y1452" s="15">
        <v>-558211</v>
      </c>
      <c r="Z1452" s="15">
        <v>5920</v>
      </c>
      <c r="AA1452" s="15">
        <v>3.5390000000000001</v>
      </c>
      <c r="AB1452" s="15">
        <v>28.4</v>
      </c>
    </row>
    <row r="1453" spans="1:28" ht="15" customHeight="1" x14ac:dyDescent="0.3">
      <c r="A1453" s="15" t="s">
        <v>1581</v>
      </c>
      <c r="B1453" s="15" t="s">
        <v>137</v>
      </c>
      <c r="C1453" s="15" t="s">
        <v>152</v>
      </c>
      <c r="D1453" s="15" t="s">
        <v>130</v>
      </c>
      <c r="E1453" s="15" t="s">
        <v>101</v>
      </c>
      <c r="F1453" s="15">
        <v>11.22</v>
      </c>
      <c r="G1453" s="15">
        <v>999.2</v>
      </c>
      <c r="H1453" s="15">
        <v>27.5</v>
      </c>
      <c r="I1453" s="15">
        <v>58.4</v>
      </c>
      <c r="J1453" s="15">
        <v>6.6</v>
      </c>
      <c r="K1453" s="15">
        <v>6.08</v>
      </c>
      <c r="L1453" s="15">
        <v>33.200000000000003</v>
      </c>
      <c r="M1453" s="15">
        <v>116.8</v>
      </c>
      <c r="N1453" s="15">
        <v>50.2</v>
      </c>
      <c r="O1453" s="15">
        <v>102.8</v>
      </c>
      <c r="P1453" s="15" t="s">
        <v>107</v>
      </c>
      <c r="Q1453" s="15">
        <v>278</v>
      </c>
      <c r="R1453" s="15">
        <v>4.72</v>
      </c>
      <c r="S1453" s="15">
        <v>0.83</v>
      </c>
      <c r="T1453" s="15">
        <v>1.1200000000000001</v>
      </c>
      <c r="U1453" s="15">
        <v>12.57</v>
      </c>
      <c r="V1453" s="15">
        <v>54177</v>
      </c>
      <c r="W1453" s="15">
        <v>839947</v>
      </c>
      <c r="X1453" s="15">
        <v>681005</v>
      </c>
      <c r="Y1453" s="15">
        <v>-158942</v>
      </c>
      <c r="Z1453" s="15">
        <v>12547</v>
      </c>
      <c r="AA1453" s="15">
        <v>1.002</v>
      </c>
      <c r="AB1453" s="15">
        <v>47.2</v>
      </c>
    </row>
    <row r="1454" spans="1:28" ht="15" customHeight="1" x14ac:dyDescent="0.3">
      <c r="A1454" s="15" t="s">
        <v>1582</v>
      </c>
      <c r="B1454" s="15" t="s">
        <v>104</v>
      </c>
      <c r="C1454" s="15" t="s">
        <v>114</v>
      </c>
      <c r="D1454" s="15" t="s">
        <v>115</v>
      </c>
      <c r="E1454" s="15" t="s">
        <v>112</v>
      </c>
      <c r="F1454" s="15">
        <v>11.34</v>
      </c>
      <c r="G1454" s="15">
        <v>316</v>
      </c>
      <c r="H1454" s="15">
        <v>24.6</v>
      </c>
      <c r="I1454" s="15">
        <v>58.4</v>
      </c>
      <c r="J1454" s="15">
        <v>8.1999999999999993</v>
      </c>
      <c r="K1454" s="15">
        <v>7.01</v>
      </c>
      <c r="L1454" s="15">
        <v>21.7</v>
      </c>
      <c r="M1454" s="15">
        <v>104.5</v>
      </c>
      <c r="N1454" s="15">
        <v>22.6</v>
      </c>
      <c r="O1454" s="15">
        <v>129.6</v>
      </c>
      <c r="P1454" s="15" t="s">
        <v>107</v>
      </c>
      <c r="Q1454" s="15">
        <v>209.6</v>
      </c>
      <c r="R1454" s="15">
        <v>5.03</v>
      </c>
      <c r="S1454" s="15">
        <v>0.94</v>
      </c>
      <c r="T1454" s="15">
        <v>2.0299999999999998</v>
      </c>
      <c r="U1454" s="15">
        <v>23.02</v>
      </c>
      <c r="V1454" s="15">
        <v>22793</v>
      </c>
      <c r="W1454" s="15">
        <v>794979</v>
      </c>
      <c r="X1454" s="15">
        <v>524695</v>
      </c>
      <c r="Y1454" s="15">
        <v>-270284</v>
      </c>
      <c r="Z1454" s="15">
        <v>23011</v>
      </c>
      <c r="AA1454" s="15">
        <v>1</v>
      </c>
      <c r="AB1454" s="15">
        <v>31.3</v>
      </c>
    </row>
    <row r="1455" spans="1:28" ht="15" customHeight="1" x14ac:dyDescent="0.3">
      <c r="A1455" s="15" t="s">
        <v>1583</v>
      </c>
      <c r="B1455" s="15" t="s">
        <v>118</v>
      </c>
      <c r="C1455" s="15" t="s">
        <v>99</v>
      </c>
      <c r="D1455" s="15" t="s">
        <v>106</v>
      </c>
      <c r="E1455" s="15" t="s">
        <v>101</v>
      </c>
      <c r="F1455" s="15">
        <v>9.98</v>
      </c>
      <c r="G1455" s="15">
        <v>654.4</v>
      </c>
      <c r="H1455" s="15">
        <v>28.3</v>
      </c>
      <c r="I1455" s="15">
        <v>77.2</v>
      </c>
      <c r="J1455" s="15">
        <v>6.6</v>
      </c>
      <c r="K1455" s="15">
        <v>6.8</v>
      </c>
      <c r="L1455" s="15">
        <v>29.8</v>
      </c>
      <c r="M1455" s="15">
        <v>93.2</v>
      </c>
      <c r="N1455" s="15">
        <v>44.7</v>
      </c>
      <c r="O1455" s="15">
        <v>140.30000000000001</v>
      </c>
      <c r="P1455" s="15" t="s">
        <v>107</v>
      </c>
      <c r="Q1455" s="15">
        <v>105.1</v>
      </c>
      <c r="R1455" s="15">
        <v>4.7699999999999996</v>
      </c>
      <c r="S1455" s="15">
        <v>0.88</v>
      </c>
      <c r="T1455" s="15">
        <v>4.71</v>
      </c>
      <c r="U1455" s="15">
        <v>47.01</v>
      </c>
      <c r="V1455" s="15">
        <v>23104</v>
      </c>
      <c r="W1455" s="15">
        <v>647001</v>
      </c>
      <c r="X1455" s="15">
        <v>1086119</v>
      </c>
      <c r="Y1455" s="15">
        <v>439118</v>
      </c>
      <c r="Z1455" s="15">
        <v>7397</v>
      </c>
      <c r="AA1455" s="15">
        <v>6.3550000000000004</v>
      </c>
      <c r="AB1455" s="15">
        <v>49.7</v>
      </c>
    </row>
    <row r="1456" spans="1:28" ht="15" customHeight="1" x14ac:dyDescent="0.3">
      <c r="A1456" s="15" t="s">
        <v>1584</v>
      </c>
      <c r="B1456" s="15" t="s">
        <v>104</v>
      </c>
      <c r="C1456" s="15" t="s">
        <v>99</v>
      </c>
      <c r="D1456" s="15" t="s">
        <v>115</v>
      </c>
      <c r="E1456" s="15" t="s">
        <v>112</v>
      </c>
      <c r="F1456" s="15">
        <v>7.48</v>
      </c>
      <c r="G1456" s="15">
        <v>452.4</v>
      </c>
      <c r="H1456" s="15">
        <v>24.3</v>
      </c>
      <c r="I1456" s="15">
        <v>52.7</v>
      </c>
      <c r="J1456" s="15">
        <v>9</v>
      </c>
      <c r="K1456" s="15">
        <v>7.5</v>
      </c>
      <c r="L1456" s="15">
        <v>25.3</v>
      </c>
      <c r="M1456" s="15">
        <v>108.6</v>
      </c>
      <c r="N1456" s="15">
        <v>61.4</v>
      </c>
      <c r="O1456" s="15">
        <v>200</v>
      </c>
      <c r="P1456" s="15" t="s">
        <v>116</v>
      </c>
      <c r="Q1456" s="15">
        <v>224</v>
      </c>
      <c r="R1456" s="15">
        <v>4.7</v>
      </c>
      <c r="S1456" s="15">
        <v>0.78</v>
      </c>
      <c r="T1456" s="15">
        <v>1.69</v>
      </c>
      <c r="U1456" s="15">
        <v>12.64</v>
      </c>
      <c r="V1456" s="15">
        <v>23243</v>
      </c>
      <c r="W1456" s="15">
        <v>632287</v>
      </c>
      <c r="X1456" s="15">
        <v>293792</v>
      </c>
      <c r="Y1456" s="15">
        <v>-338495</v>
      </c>
      <c r="Z1456" s="15">
        <v>5093</v>
      </c>
      <c r="AA1456" s="15">
        <v>2.4820000000000002</v>
      </c>
      <c r="AB1456" s="15">
        <v>41.1</v>
      </c>
    </row>
    <row r="1457" spans="1:28" ht="15" customHeight="1" x14ac:dyDescent="0.3">
      <c r="A1457" s="15" t="s">
        <v>1585</v>
      </c>
      <c r="B1457" s="15" t="s">
        <v>98</v>
      </c>
      <c r="C1457" s="15" t="s">
        <v>119</v>
      </c>
      <c r="D1457" s="15" t="s">
        <v>144</v>
      </c>
      <c r="E1457" s="15" t="s">
        <v>101</v>
      </c>
      <c r="F1457" s="15">
        <v>11.57</v>
      </c>
      <c r="G1457" s="15">
        <v>847.8</v>
      </c>
      <c r="H1457" s="15">
        <v>30.5</v>
      </c>
      <c r="I1457" s="15">
        <v>71.099999999999994</v>
      </c>
      <c r="J1457" s="15">
        <v>7.1</v>
      </c>
      <c r="K1457" s="15">
        <v>6.46</v>
      </c>
      <c r="L1457" s="15">
        <v>28.5</v>
      </c>
      <c r="M1457" s="15">
        <v>146.6</v>
      </c>
      <c r="N1457" s="15">
        <v>65.5</v>
      </c>
      <c r="O1457" s="15">
        <v>67.900000000000006</v>
      </c>
      <c r="P1457" s="15" t="s">
        <v>127</v>
      </c>
      <c r="Q1457" s="15">
        <v>114.6</v>
      </c>
      <c r="R1457" s="15">
        <v>4.6100000000000003</v>
      </c>
      <c r="S1457" s="15">
        <v>0.82</v>
      </c>
      <c r="T1457" s="15">
        <v>2</v>
      </c>
      <c r="U1457" s="15">
        <v>23.14</v>
      </c>
      <c r="V1457" s="15">
        <v>61344</v>
      </c>
      <c r="W1457" s="15">
        <v>747204</v>
      </c>
      <c r="X1457" s="15">
        <v>1419500</v>
      </c>
      <c r="Y1457" s="15">
        <v>672296</v>
      </c>
      <c r="Z1457" s="15">
        <v>4252</v>
      </c>
      <c r="AA1457" s="15">
        <v>5.4420000000000002</v>
      </c>
      <c r="AB1457" s="15">
        <v>58</v>
      </c>
    </row>
    <row r="1458" spans="1:28" ht="15" customHeight="1" x14ac:dyDescent="0.3">
      <c r="A1458" s="15" t="s">
        <v>1586</v>
      </c>
      <c r="B1458" s="15" t="s">
        <v>118</v>
      </c>
      <c r="C1458" s="15" t="s">
        <v>105</v>
      </c>
      <c r="D1458" s="15" t="s">
        <v>111</v>
      </c>
      <c r="E1458" s="15" t="s">
        <v>101</v>
      </c>
      <c r="F1458" s="15">
        <v>10.220000000000001</v>
      </c>
      <c r="G1458" s="15">
        <v>792.1</v>
      </c>
      <c r="H1458" s="15">
        <v>24.9</v>
      </c>
      <c r="I1458" s="15">
        <v>58.8</v>
      </c>
      <c r="J1458" s="15">
        <v>5.6</v>
      </c>
      <c r="K1458" s="15">
        <v>5.36</v>
      </c>
      <c r="L1458" s="15">
        <v>32.5</v>
      </c>
      <c r="M1458" s="15">
        <v>110.2</v>
      </c>
      <c r="N1458" s="15">
        <v>32.1</v>
      </c>
      <c r="O1458" s="15">
        <v>41.3</v>
      </c>
      <c r="P1458" s="15" t="s">
        <v>107</v>
      </c>
      <c r="Q1458" s="15">
        <v>172.5</v>
      </c>
      <c r="R1458" s="15">
        <v>6.57</v>
      </c>
      <c r="S1458" s="15">
        <v>0.85</v>
      </c>
      <c r="T1458" s="15">
        <v>0.3</v>
      </c>
      <c r="U1458" s="15">
        <v>3.07</v>
      </c>
      <c r="V1458" s="15">
        <v>73740</v>
      </c>
      <c r="W1458" s="15">
        <v>897039</v>
      </c>
      <c r="X1458" s="15">
        <v>226382</v>
      </c>
      <c r="Y1458" s="15">
        <v>-670657</v>
      </c>
      <c r="Z1458" s="15">
        <v>4437</v>
      </c>
      <c r="AA1458" s="15">
        <v>0.69199999999999995</v>
      </c>
      <c r="AB1458" s="15">
        <v>42.6</v>
      </c>
    </row>
    <row r="1459" spans="1:28" ht="15" customHeight="1" x14ac:dyDescent="0.3">
      <c r="A1459" s="15" t="s">
        <v>1587</v>
      </c>
      <c r="B1459" s="15" t="s">
        <v>109</v>
      </c>
      <c r="C1459" s="15" t="s">
        <v>170</v>
      </c>
      <c r="D1459" s="15" t="s">
        <v>130</v>
      </c>
      <c r="E1459" s="15" t="s">
        <v>112</v>
      </c>
      <c r="F1459" s="15">
        <v>3.71</v>
      </c>
      <c r="G1459" s="15">
        <v>272.2</v>
      </c>
      <c r="H1459" s="15">
        <v>23.5</v>
      </c>
      <c r="I1459" s="15">
        <v>52.5</v>
      </c>
      <c r="J1459" s="15">
        <v>8.1</v>
      </c>
      <c r="K1459" s="15">
        <v>7.52</v>
      </c>
      <c r="L1459" s="15">
        <v>19.399999999999999</v>
      </c>
      <c r="M1459" s="15">
        <v>141.19999999999999</v>
      </c>
      <c r="N1459" s="15">
        <v>73.3</v>
      </c>
      <c r="O1459" s="15">
        <v>120.1</v>
      </c>
      <c r="P1459" s="15" t="s">
        <v>107</v>
      </c>
      <c r="Q1459" s="15">
        <v>113.4</v>
      </c>
      <c r="R1459" s="15">
        <v>6.42</v>
      </c>
      <c r="S1459" s="15">
        <v>0.89</v>
      </c>
      <c r="T1459" s="15">
        <v>0.68</v>
      </c>
      <c r="U1459" s="15">
        <v>2.52</v>
      </c>
      <c r="V1459" s="15">
        <v>71480</v>
      </c>
      <c r="W1459" s="15">
        <v>226066</v>
      </c>
      <c r="X1459" s="15">
        <v>180130</v>
      </c>
      <c r="Y1459" s="15">
        <v>-45936</v>
      </c>
      <c r="Z1459" s="15">
        <v>3144</v>
      </c>
      <c r="AA1459" s="15">
        <v>0.80200000000000005</v>
      </c>
      <c r="AB1459" s="15">
        <v>42.3</v>
      </c>
    </row>
    <row r="1460" spans="1:28" ht="15" customHeight="1" x14ac:dyDescent="0.3">
      <c r="A1460" s="15" t="s">
        <v>1588</v>
      </c>
      <c r="B1460" s="15" t="s">
        <v>137</v>
      </c>
      <c r="C1460" s="15" t="s">
        <v>170</v>
      </c>
      <c r="D1460" s="15" t="s">
        <v>144</v>
      </c>
      <c r="E1460" s="15" t="s">
        <v>101</v>
      </c>
      <c r="F1460" s="15">
        <v>13.29</v>
      </c>
      <c r="G1460" s="15">
        <v>776.4</v>
      </c>
      <c r="H1460" s="15">
        <v>32.9</v>
      </c>
      <c r="I1460" s="15">
        <v>73.8</v>
      </c>
      <c r="J1460" s="15">
        <v>7</v>
      </c>
      <c r="K1460" s="15">
        <v>6.68</v>
      </c>
      <c r="L1460" s="15">
        <v>33.9</v>
      </c>
      <c r="M1460" s="15">
        <v>88.2</v>
      </c>
      <c r="N1460" s="15">
        <v>57</v>
      </c>
      <c r="O1460" s="15">
        <v>113</v>
      </c>
      <c r="P1460" s="15" t="s">
        <v>116</v>
      </c>
      <c r="Q1460" s="15">
        <v>96.4</v>
      </c>
      <c r="R1460" s="15">
        <v>7.01</v>
      </c>
      <c r="S1460" s="15">
        <v>0.94</v>
      </c>
      <c r="T1460" s="15">
        <v>1.86</v>
      </c>
      <c r="U1460" s="15">
        <v>24.72</v>
      </c>
      <c r="V1460" s="15">
        <v>62510</v>
      </c>
      <c r="W1460" s="15">
        <v>848746</v>
      </c>
      <c r="X1460" s="15">
        <v>1545247</v>
      </c>
      <c r="Y1460" s="15">
        <v>696501</v>
      </c>
      <c r="Z1460" s="15">
        <v>3745</v>
      </c>
      <c r="AA1460" s="15">
        <v>6.601</v>
      </c>
      <c r="AB1460" s="15">
        <v>55.6</v>
      </c>
    </row>
    <row r="1461" spans="1:28" ht="15" customHeight="1" x14ac:dyDescent="0.3">
      <c r="A1461" s="15" t="s">
        <v>1589</v>
      </c>
      <c r="B1461" s="15" t="s">
        <v>126</v>
      </c>
      <c r="C1461" s="15" t="s">
        <v>110</v>
      </c>
      <c r="D1461" s="15" t="s">
        <v>115</v>
      </c>
      <c r="E1461" s="15" t="s">
        <v>101</v>
      </c>
      <c r="F1461" s="15">
        <v>10.15</v>
      </c>
      <c r="G1461" s="15">
        <v>988.2</v>
      </c>
      <c r="H1461" s="15">
        <v>29.3</v>
      </c>
      <c r="I1461" s="15">
        <v>76.7</v>
      </c>
      <c r="J1461" s="15">
        <v>7.1</v>
      </c>
      <c r="K1461" s="15">
        <v>6.39</v>
      </c>
      <c r="L1461" s="15">
        <v>32.200000000000003</v>
      </c>
      <c r="M1461" s="15">
        <v>129.1</v>
      </c>
      <c r="N1461" s="15">
        <v>51.4</v>
      </c>
      <c r="O1461" s="15">
        <v>133.1</v>
      </c>
      <c r="P1461" s="15" t="s">
        <v>102</v>
      </c>
      <c r="Q1461" s="15">
        <v>149.69999999999999</v>
      </c>
      <c r="R1461" s="15">
        <v>8.68</v>
      </c>
      <c r="S1461" s="15">
        <v>0.98</v>
      </c>
      <c r="T1461" s="15">
        <v>3.77</v>
      </c>
      <c r="U1461" s="15">
        <v>38.270000000000003</v>
      </c>
      <c r="V1461" s="15">
        <v>21228</v>
      </c>
      <c r="W1461" s="15">
        <v>680854</v>
      </c>
      <c r="X1461" s="15">
        <v>812396</v>
      </c>
      <c r="Y1461" s="15">
        <v>131542</v>
      </c>
      <c r="Z1461" s="15">
        <v>11996</v>
      </c>
      <c r="AA1461" s="15">
        <v>3.19</v>
      </c>
      <c r="AB1461" s="15">
        <v>52.8</v>
      </c>
    </row>
    <row r="1462" spans="1:28" ht="15" customHeight="1" x14ac:dyDescent="0.3">
      <c r="A1462" s="15" t="s">
        <v>1590</v>
      </c>
      <c r="B1462" s="15" t="s">
        <v>109</v>
      </c>
      <c r="C1462" s="15" t="s">
        <v>99</v>
      </c>
      <c r="D1462" s="15" t="s">
        <v>177</v>
      </c>
      <c r="E1462" s="15" t="s">
        <v>112</v>
      </c>
      <c r="F1462" s="15">
        <v>9.51</v>
      </c>
      <c r="G1462" s="15">
        <v>573.29999999999995</v>
      </c>
      <c r="H1462" s="15">
        <v>21.2</v>
      </c>
      <c r="I1462" s="15">
        <v>50.6</v>
      </c>
      <c r="J1462" s="15">
        <v>6.4</v>
      </c>
      <c r="K1462" s="15">
        <v>6.58</v>
      </c>
      <c r="L1462" s="15">
        <v>26.4</v>
      </c>
      <c r="M1462" s="15">
        <v>92.2</v>
      </c>
      <c r="N1462" s="15">
        <v>79.900000000000006</v>
      </c>
      <c r="O1462" s="15">
        <v>66.8</v>
      </c>
      <c r="P1462" s="15" t="s">
        <v>127</v>
      </c>
      <c r="Q1462" s="15">
        <v>233.4</v>
      </c>
      <c r="R1462" s="15">
        <v>6.93</v>
      </c>
      <c r="S1462" s="15">
        <v>0.87</v>
      </c>
      <c r="T1462" s="15">
        <v>67.12</v>
      </c>
      <c r="U1462" s="15">
        <v>638.30999999999995</v>
      </c>
      <c r="V1462" s="15">
        <v>3328</v>
      </c>
      <c r="W1462" s="15">
        <v>731205</v>
      </c>
      <c r="X1462" s="15">
        <v>2124296</v>
      </c>
      <c r="Y1462" s="15">
        <v>1393091</v>
      </c>
      <c r="Z1462" s="15">
        <v>17398</v>
      </c>
      <c r="AA1462" s="15">
        <v>36.689</v>
      </c>
      <c r="AB1462" s="15">
        <v>30.8</v>
      </c>
    </row>
    <row r="1463" spans="1:28" ht="15" customHeight="1" x14ac:dyDescent="0.3">
      <c r="A1463" s="15" t="s">
        <v>1591</v>
      </c>
      <c r="B1463" s="15" t="s">
        <v>118</v>
      </c>
      <c r="C1463" s="15" t="s">
        <v>170</v>
      </c>
      <c r="D1463" s="15" t="s">
        <v>111</v>
      </c>
      <c r="E1463" s="15" t="s">
        <v>101</v>
      </c>
      <c r="F1463" s="15">
        <v>7.88</v>
      </c>
      <c r="G1463" s="15">
        <v>1046.0999999999999</v>
      </c>
      <c r="H1463" s="15">
        <v>26.7</v>
      </c>
      <c r="I1463" s="15">
        <v>56.9</v>
      </c>
      <c r="J1463" s="15">
        <v>6.6</v>
      </c>
      <c r="K1463" s="15">
        <v>6.76</v>
      </c>
      <c r="L1463" s="15">
        <v>30.7</v>
      </c>
      <c r="M1463" s="15">
        <v>167.6</v>
      </c>
      <c r="N1463" s="15">
        <v>37.200000000000003</v>
      </c>
      <c r="O1463" s="15">
        <v>108.5</v>
      </c>
      <c r="P1463" s="15" t="s">
        <v>116</v>
      </c>
      <c r="Q1463" s="15">
        <v>201.3</v>
      </c>
      <c r="R1463" s="15">
        <v>5.35</v>
      </c>
      <c r="S1463" s="15">
        <v>0.85</v>
      </c>
      <c r="T1463" s="15">
        <v>1.38</v>
      </c>
      <c r="U1463" s="15">
        <v>10.87</v>
      </c>
      <c r="V1463" s="15">
        <v>74570</v>
      </c>
      <c r="W1463" s="15">
        <v>454597</v>
      </c>
      <c r="X1463" s="15">
        <v>810576</v>
      </c>
      <c r="Y1463" s="15">
        <v>355979</v>
      </c>
      <c r="Z1463" s="15">
        <v>1335</v>
      </c>
      <c r="AA1463" s="15">
        <v>8.1419999999999995</v>
      </c>
      <c r="AB1463" s="15">
        <v>35.6</v>
      </c>
    </row>
    <row r="1464" spans="1:28" ht="15" customHeight="1" x14ac:dyDescent="0.3">
      <c r="A1464" s="15" t="s">
        <v>1592</v>
      </c>
      <c r="B1464" s="15" t="s">
        <v>146</v>
      </c>
      <c r="C1464" s="15" t="s">
        <v>129</v>
      </c>
      <c r="D1464" s="15" t="s">
        <v>106</v>
      </c>
      <c r="E1464" s="15" t="s">
        <v>112</v>
      </c>
      <c r="F1464" s="15">
        <v>14.24</v>
      </c>
      <c r="G1464" s="15">
        <v>551.79999999999995</v>
      </c>
      <c r="H1464" s="15">
        <v>19.3</v>
      </c>
      <c r="I1464" s="15">
        <v>48.4</v>
      </c>
      <c r="J1464" s="15">
        <v>8.4</v>
      </c>
      <c r="K1464" s="15">
        <v>7.1</v>
      </c>
      <c r="L1464" s="15">
        <v>34.200000000000003</v>
      </c>
      <c r="M1464" s="15">
        <v>96.1</v>
      </c>
      <c r="N1464" s="15">
        <v>49.3</v>
      </c>
      <c r="O1464" s="15">
        <v>124.8</v>
      </c>
      <c r="P1464" s="15" t="s">
        <v>116</v>
      </c>
      <c r="Q1464" s="15">
        <v>252.6</v>
      </c>
      <c r="R1464" s="15">
        <v>6.13</v>
      </c>
      <c r="S1464" s="15">
        <v>0.77</v>
      </c>
      <c r="T1464" s="15">
        <v>3</v>
      </c>
      <c r="U1464" s="15">
        <v>42.72</v>
      </c>
      <c r="V1464" s="15">
        <v>19093</v>
      </c>
      <c r="W1464" s="15">
        <v>1064101</v>
      </c>
      <c r="X1464" s="15">
        <v>815653</v>
      </c>
      <c r="Y1464" s="15">
        <v>-248448</v>
      </c>
      <c r="Z1464" s="15">
        <v>4446</v>
      </c>
      <c r="AA1464" s="15">
        <v>9.609</v>
      </c>
      <c r="AB1464" s="15">
        <v>31.5</v>
      </c>
    </row>
    <row r="1465" spans="1:28" ht="15" customHeight="1" x14ac:dyDescent="0.3">
      <c r="A1465" s="15" t="s">
        <v>1593</v>
      </c>
      <c r="B1465" s="15" t="s">
        <v>146</v>
      </c>
      <c r="C1465" s="15" t="s">
        <v>123</v>
      </c>
      <c r="D1465" s="15" t="s">
        <v>100</v>
      </c>
      <c r="E1465" s="15" t="s">
        <v>101</v>
      </c>
      <c r="F1465" s="15">
        <v>7.66</v>
      </c>
      <c r="G1465" s="15"/>
      <c r="H1465" s="15">
        <v>26.4</v>
      </c>
      <c r="I1465" s="15">
        <v>72.3</v>
      </c>
      <c r="J1465" s="15">
        <v>6.9</v>
      </c>
      <c r="K1465" s="15">
        <v>7.31</v>
      </c>
      <c r="L1465" s="15">
        <v>32.200000000000003</v>
      </c>
      <c r="M1465" s="15">
        <v>143.69999999999999</v>
      </c>
      <c r="N1465" s="15">
        <v>48.7</v>
      </c>
      <c r="O1465" s="15">
        <v>83.2</v>
      </c>
      <c r="P1465" s="15" t="s">
        <v>102</v>
      </c>
      <c r="Q1465" s="15">
        <v>106</v>
      </c>
      <c r="R1465" s="15">
        <v>3.77</v>
      </c>
      <c r="S1465" s="15">
        <v>1</v>
      </c>
      <c r="T1465" s="15">
        <v>2.0299999999999998</v>
      </c>
      <c r="U1465" s="15">
        <v>15.55</v>
      </c>
      <c r="V1465" s="15">
        <v>21382</v>
      </c>
      <c r="W1465" s="15">
        <v>441481</v>
      </c>
      <c r="X1465" s="15">
        <v>332490</v>
      </c>
      <c r="Y1465" s="15">
        <v>-108991</v>
      </c>
      <c r="Z1465" s="15">
        <v>3587</v>
      </c>
      <c r="AA1465" s="15">
        <v>4.335</v>
      </c>
      <c r="AB1465" s="15">
        <v>56.3</v>
      </c>
    </row>
    <row r="1466" spans="1:28" ht="15" customHeight="1" x14ac:dyDescent="0.3">
      <c r="A1466" s="15" t="s">
        <v>1594</v>
      </c>
      <c r="B1466" s="15" t="s">
        <v>122</v>
      </c>
      <c r="C1466" s="15" t="s">
        <v>152</v>
      </c>
      <c r="D1466" s="15" t="s">
        <v>177</v>
      </c>
      <c r="E1466" s="15" t="s">
        <v>101</v>
      </c>
      <c r="F1466" s="15">
        <v>7.65</v>
      </c>
      <c r="G1466" s="15">
        <v>579.6</v>
      </c>
      <c r="H1466" s="15">
        <v>28</v>
      </c>
      <c r="I1466" s="15">
        <v>75</v>
      </c>
      <c r="J1466" s="15">
        <v>5.5</v>
      </c>
      <c r="K1466" s="15">
        <v>6.74</v>
      </c>
      <c r="L1466" s="15">
        <v>39.4</v>
      </c>
      <c r="M1466" s="15">
        <v>153</v>
      </c>
      <c r="N1466" s="15">
        <v>43.2</v>
      </c>
      <c r="O1466" s="15">
        <v>100.5</v>
      </c>
      <c r="P1466" s="15" t="s">
        <v>102</v>
      </c>
      <c r="Q1466" s="15">
        <v>205.1</v>
      </c>
      <c r="R1466" s="15">
        <v>7.2</v>
      </c>
      <c r="S1466" s="15">
        <v>1</v>
      </c>
      <c r="T1466" s="15">
        <v>91.98</v>
      </c>
      <c r="U1466" s="15">
        <v>703.65</v>
      </c>
      <c r="V1466" s="15">
        <v>3839</v>
      </c>
      <c r="W1466" s="15">
        <v>484604</v>
      </c>
      <c r="X1466" s="15">
        <v>2701312</v>
      </c>
      <c r="Y1466" s="15">
        <v>2216708</v>
      </c>
      <c r="Z1466" s="15">
        <v>12787</v>
      </c>
      <c r="AA1466" s="15">
        <v>55.029000000000003</v>
      </c>
      <c r="AB1466" s="15">
        <v>44.5</v>
      </c>
    </row>
    <row r="1467" spans="1:28" ht="15" customHeight="1" x14ac:dyDescent="0.3">
      <c r="A1467" s="15" t="s">
        <v>1595</v>
      </c>
      <c r="B1467" s="15" t="s">
        <v>122</v>
      </c>
      <c r="C1467" s="15" t="s">
        <v>99</v>
      </c>
      <c r="D1467" s="15" t="s">
        <v>144</v>
      </c>
      <c r="E1467" s="15" t="s">
        <v>112</v>
      </c>
      <c r="F1467" s="15">
        <v>8.32</v>
      </c>
      <c r="G1467" s="15">
        <v>400.5</v>
      </c>
      <c r="H1467" s="15">
        <v>23.9</v>
      </c>
      <c r="I1467" s="15">
        <v>48</v>
      </c>
      <c r="J1467" s="15">
        <v>7</v>
      </c>
      <c r="K1467" s="15">
        <v>5.76</v>
      </c>
      <c r="L1467" s="15">
        <v>22.1</v>
      </c>
      <c r="M1467" s="15">
        <v>86.9</v>
      </c>
      <c r="N1467" s="15">
        <v>45</v>
      </c>
      <c r="O1467" s="15">
        <v>165</v>
      </c>
      <c r="P1467" s="15" t="s">
        <v>102</v>
      </c>
      <c r="Q1467" s="15">
        <v>216.4</v>
      </c>
      <c r="R1467" s="15">
        <v>6.4</v>
      </c>
      <c r="S1467" s="15">
        <v>0.85</v>
      </c>
      <c r="T1467" s="15">
        <v>0.57999999999999996</v>
      </c>
      <c r="U1467" s="15">
        <v>4.83</v>
      </c>
      <c r="V1467" s="15">
        <v>58500</v>
      </c>
      <c r="W1467" s="15">
        <v>597966</v>
      </c>
      <c r="X1467" s="15">
        <v>282555</v>
      </c>
      <c r="Y1467" s="15">
        <v>-315411</v>
      </c>
      <c r="Z1467" s="15">
        <v>2885</v>
      </c>
      <c r="AA1467" s="15">
        <v>1.6739999999999999</v>
      </c>
      <c r="AB1467" s="15">
        <v>33.6</v>
      </c>
    </row>
    <row r="1468" spans="1:28" ht="15" customHeight="1" x14ac:dyDescent="0.3">
      <c r="A1468" s="15" t="s">
        <v>1596</v>
      </c>
      <c r="B1468" s="15" t="s">
        <v>109</v>
      </c>
      <c r="C1468" s="15" t="s">
        <v>129</v>
      </c>
      <c r="D1468" s="15" t="s">
        <v>130</v>
      </c>
      <c r="E1468" s="15" t="s">
        <v>120</v>
      </c>
      <c r="F1468" s="15">
        <v>5.82</v>
      </c>
      <c r="G1468" s="15">
        <v>330.3</v>
      </c>
      <c r="H1468" s="15">
        <v>31.9</v>
      </c>
      <c r="I1468" s="15">
        <v>52.7</v>
      </c>
      <c r="J1468" s="15">
        <v>5.9</v>
      </c>
      <c r="K1468" s="15">
        <v>7.01</v>
      </c>
      <c r="L1468" s="15">
        <v>20.2</v>
      </c>
      <c r="M1468" s="15">
        <v>127.8</v>
      </c>
      <c r="N1468" s="15">
        <v>37.200000000000003</v>
      </c>
      <c r="O1468" s="15">
        <v>127.1</v>
      </c>
      <c r="P1468" s="15" t="s">
        <v>107</v>
      </c>
      <c r="Q1468" s="15">
        <v>136.4</v>
      </c>
      <c r="R1468" s="15">
        <v>3.75</v>
      </c>
      <c r="S1468" s="15">
        <v>0.77</v>
      </c>
      <c r="T1468" s="15">
        <v>1.07</v>
      </c>
      <c r="U1468" s="15">
        <v>6.23</v>
      </c>
      <c r="V1468" s="15">
        <v>73344</v>
      </c>
      <c r="W1468" s="15">
        <v>340964</v>
      </c>
      <c r="X1468" s="15">
        <v>456933</v>
      </c>
      <c r="Y1468" s="15">
        <v>115969</v>
      </c>
      <c r="Z1468" s="15">
        <v>5638</v>
      </c>
      <c r="AA1468" s="15">
        <v>1.105</v>
      </c>
      <c r="AB1468" s="15">
        <v>42.6</v>
      </c>
    </row>
    <row r="1469" spans="1:28" ht="15" customHeight="1" x14ac:dyDescent="0.3">
      <c r="A1469" s="15" t="s">
        <v>1597</v>
      </c>
      <c r="B1469" s="15" t="s">
        <v>137</v>
      </c>
      <c r="C1469" s="15" t="s">
        <v>110</v>
      </c>
      <c r="D1469" s="15" t="s">
        <v>130</v>
      </c>
      <c r="E1469" s="15" t="s">
        <v>112</v>
      </c>
      <c r="F1469" s="15">
        <v>9.89</v>
      </c>
      <c r="G1469" s="15">
        <v>697.8</v>
      </c>
      <c r="H1469" s="15">
        <v>23.5</v>
      </c>
      <c r="I1469" s="15">
        <v>63.8</v>
      </c>
      <c r="J1469" s="15">
        <v>6.6</v>
      </c>
      <c r="K1469" s="15">
        <v>7.64</v>
      </c>
      <c r="L1469" s="15">
        <v>22.8</v>
      </c>
      <c r="M1469" s="15">
        <v>60.1</v>
      </c>
      <c r="N1469" s="15">
        <v>58.5</v>
      </c>
      <c r="O1469" s="15">
        <v>99.3</v>
      </c>
      <c r="P1469" s="15" t="s">
        <v>107</v>
      </c>
      <c r="Q1469" s="15">
        <v>159.69999999999999</v>
      </c>
      <c r="R1469" s="15">
        <v>2.15</v>
      </c>
      <c r="S1469" s="15">
        <v>0.75</v>
      </c>
      <c r="T1469" s="15">
        <v>0.53</v>
      </c>
      <c r="U1469" s="15">
        <v>5.24</v>
      </c>
      <c r="V1469" s="15">
        <v>59194</v>
      </c>
      <c r="W1469" s="15">
        <v>580185</v>
      </c>
      <c r="X1469" s="15">
        <v>310177</v>
      </c>
      <c r="Y1469" s="15">
        <v>-270008</v>
      </c>
      <c r="Z1469" s="15">
        <v>9590</v>
      </c>
      <c r="AA1469" s="15">
        <v>0.54600000000000004</v>
      </c>
      <c r="AB1469" s="15">
        <v>53.1</v>
      </c>
    </row>
    <row r="1470" spans="1:28" ht="15" customHeight="1" x14ac:dyDescent="0.3">
      <c r="A1470" s="15" t="s">
        <v>1598</v>
      </c>
      <c r="B1470" s="15" t="s">
        <v>118</v>
      </c>
      <c r="C1470" s="15" t="s">
        <v>110</v>
      </c>
      <c r="D1470" s="15" t="s">
        <v>106</v>
      </c>
      <c r="E1470" s="15" t="s">
        <v>101</v>
      </c>
      <c r="F1470" s="15">
        <v>4.84</v>
      </c>
      <c r="G1470" s="15">
        <v>685.2</v>
      </c>
      <c r="H1470" s="15">
        <v>27.9</v>
      </c>
      <c r="I1470" s="15">
        <v>76.400000000000006</v>
      </c>
      <c r="J1470" s="15">
        <v>7.7</v>
      </c>
      <c r="K1470" s="15">
        <v>6.81</v>
      </c>
      <c r="L1470" s="15">
        <v>30.6</v>
      </c>
      <c r="M1470" s="15">
        <v>91.4</v>
      </c>
      <c r="N1470" s="15">
        <v>54.4</v>
      </c>
      <c r="O1470" s="15">
        <v>126.6</v>
      </c>
      <c r="P1470" s="15" t="s">
        <v>127</v>
      </c>
      <c r="Q1470" s="15">
        <v>81.5</v>
      </c>
      <c r="R1470" s="15">
        <v>2.5499999999999998</v>
      </c>
      <c r="S1470" s="15">
        <v>0.72</v>
      </c>
      <c r="T1470" s="15">
        <v>5.66</v>
      </c>
      <c r="U1470" s="15">
        <v>27.39</v>
      </c>
      <c r="V1470" s="15">
        <v>23418</v>
      </c>
      <c r="W1470" s="15">
        <v>238854</v>
      </c>
      <c r="X1470" s="15">
        <v>641419</v>
      </c>
      <c r="Y1470" s="15">
        <v>402565</v>
      </c>
      <c r="Z1470" s="15">
        <v>2658</v>
      </c>
      <c r="AA1470" s="15">
        <v>10.305</v>
      </c>
      <c r="AB1470" s="15">
        <v>64.400000000000006</v>
      </c>
    </row>
    <row r="1471" spans="1:28" ht="15" customHeight="1" x14ac:dyDescent="0.3">
      <c r="A1471" s="15" t="s">
        <v>1599</v>
      </c>
      <c r="B1471" s="15" t="s">
        <v>104</v>
      </c>
      <c r="C1471" s="15" t="s">
        <v>129</v>
      </c>
      <c r="D1471" s="15" t="s">
        <v>111</v>
      </c>
      <c r="E1471" s="15" t="s">
        <v>112</v>
      </c>
      <c r="F1471" s="15">
        <v>11.29</v>
      </c>
      <c r="G1471" s="15">
        <v>333.7</v>
      </c>
      <c r="H1471" s="15">
        <v>23.3</v>
      </c>
      <c r="I1471" s="15">
        <v>64</v>
      </c>
      <c r="J1471" s="15">
        <v>9.3000000000000007</v>
      </c>
      <c r="K1471" s="15">
        <v>6.64</v>
      </c>
      <c r="L1471" s="15">
        <v>29.9</v>
      </c>
      <c r="M1471" s="15">
        <v>125.5</v>
      </c>
      <c r="N1471" s="15">
        <v>67.8</v>
      </c>
      <c r="O1471" s="15">
        <v>87</v>
      </c>
      <c r="P1471" s="15" t="s">
        <v>107</v>
      </c>
      <c r="Q1471" s="15">
        <v>261.89999999999998</v>
      </c>
      <c r="R1471" s="15">
        <v>4.47</v>
      </c>
      <c r="S1471" s="15">
        <v>0.7</v>
      </c>
      <c r="T1471" s="15">
        <v>1.05</v>
      </c>
      <c r="U1471" s="15">
        <v>11.85</v>
      </c>
      <c r="V1471" s="15">
        <v>65227</v>
      </c>
      <c r="W1471" s="15">
        <v>748830</v>
      </c>
      <c r="X1471" s="15">
        <v>772940</v>
      </c>
      <c r="Y1471" s="15">
        <v>24110</v>
      </c>
      <c r="Z1471" s="15">
        <v>5687</v>
      </c>
      <c r="AA1471" s="15">
        <v>2.0840000000000001</v>
      </c>
      <c r="AB1471" s="15">
        <v>38.700000000000003</v>
      </c>
    </row>
    <row r="1472" spans="1:28" ht="15" customHeight="1" x14ac:dyDescent="0.3">
      <c r="A1472" s="15" t="s">
        <v>1600</v>
      </c>
      <c r="B1472" s="15" t="s">
        <v>109</v>
      </c>
      <c r="C1472" s="15" t="s">
        <v>129</v>
      </c>
      <c r="D1472" s="15" t="s">
        <v>144</v>
      </c>
      <c r="E1472" s="15" t="s">
        <v>112</v>
      </c>
      <c r="F1472" s="15">
        <v>3.88</v>
      </c>
      <c r="G1472" s="15">
        <v>264</v>
      </c>
      <c r="H1472" s="15">
        <v>25.4</v>
      </c>
      <c r="I1472" s="15">
        <v>61.6</v>
      </c>
      <c r="J1472" s="15">
        <v>7.7</v>
      </c>
      <c r="K1472" s="15">
        <v>6.96</v>
      </c>
      <c r="L1472" s="15">
        <v>28.5</v>
      </c>
      <c r="M1472" s="15">
        <v>149.4</v>
      </c>
      <c r="N1472" s="15">
        <v>41.2</v>
      </c>
      <c r="O1472" s="15">
        <v>94.9</v>
      </c>
      <c r="P1472" s="15" t="s">
        <v>127</v>
      </c>
      <c r="Q1472" s="15">
        <v>258.10000000000002</v>
      </c>
      <c r="R1472" s="15">
        <v>5.97</v>
      </c>
      <c r="S1472" s="15">
        <v>0.87</v>
      </c>
      <c r="T1472" s="15">
        <v>1.66</v>
      </c>
      <c r="U1472" s="15">
        <v>6.44</v>
      </c>
      <c r="V1472" s="15">
        <v>58014</v>
      </c>
      <c r="W1472" s="15">
        <v>314222</v>
      </c>
      <c r="X1472" s="15">
        <v>373610</v>
      </c>
      <c r="Y1472" s="15">
        <v>59388</v>
      </c>
      <c r="Z1472" s="15">
        <v>1800</v>
      </c>
      <c r="AA1472" s="15">
        <v>3.5779999999999998</v>
      </c>
      <c r="AB1472" s="15">
        <v>32</v>
      </c>
    </row>
    <row r="1473" spans="1:28" ht="15" customHeight="1" x14ac:dyDescent="0.3">
      <c r="A1473" s="15" t="s">
        <v>1601</v>
      </c>
      <c r="B1473" s="15" t="s">
        <v>137</v>
      </c>
      <c r="C1473" s="15" t="s">
        <v>129</v>
      </c>
      <c r="D1473" s="15" t="s">
        <v>111</v>
      </c>
      <c r="E1473" s="15" t="s">
        <v>112</v>
      </c>
      <c r="F1473" s="15">
        <v>14.91</v>
      </c>
      <c r="G1473" s="15">
        <v>504.5</v>
      </c>
      <c r="H1473" s="15">
        <v>24.1</v>
      </c>
      <c r="I1473" s="15">
        <v>38.1</v>
      </c>
      <c r="J1473" s="15">
        <v>6</v>
      </c>
      <c r="K1473" s="15">
        <v>6.9</v>
      </c>
      <c r="L1473" s="15">
        <v>18.2</v>
      </c>
      <c r="M1473" s="15">
        <v>95.9</v>
      </c>
      <c r="N1473" s="15">
        <v>53.4</v>
      </c>
      <c r="O1473" s="15">
        <v>122.1</v>
      </c>
      <c r="P1473" s="15" t="s">
        <v>116</v>
      </c>
      <c r="Q1473" s="15">
        <v>272</v>
      </c>
      <c r="R1473" s="15">
        <v>5.58</v>
      </c>
      <c r="S1473" s="15">
        <v>0.81</v>
      </c>
      <c r="T1473" s="15">
        <v>1.07</v>
      </c>
      <c r="U1473" s="15">
        <v>15.95</v>
      </c>
      <c r="V1473" s="15">
        <v>75559</v>
      </c>
      <c r="W1473" s="15">
        <v>1091574</v>
      </c>
      <c r="X1473" s="15">
        <v>1205166</v>
      </c>
      <c r="Y1473" s="15">
        <v>113592</v>
      </c>
      <c r="Z1473" s="15">
        <v>2237</v>
      </c>
      <c r="AA1473" s="15">
        <v>7.13</v>
      </c>
      <c r="AB1473" s="15">
        <v>33.799999999999997</v>
      </c>
    </row>
    <row r="1474" spans="1:28" ht="15" customHeight="1" x14ac:dyDescent="0.3">
      <c r="A1474" s="15" t="s">
        <v>1602</v>
      </c>
      <c r="B1474" s="15" t="s">
        <v>109</v>
      </c>
      <c r="C1474" s="15" t="s">
        <v>170</v>
      </c>
      <c r="D1474" s="15" t="s">
        <v>115</v>
      </c>
      <c r="E1474" s="15" t="s">
        <v>112</v>
      </c>
      <c r="F1474" s="15">
        <v>8.4499999999999993</v>
      </c>
      <c r="G1474" s="15">
        <v>357.1</v>
      </c>
      <c r="H1474" s="15">
        <v>19</v>
      </c>
      <c r="I1474" s="15">
        <v>53.6</v>
      </c>
      <c r="J1474" s="15">
        <v>6.5</v>
      </c>
      <c r="K1474" s="15">
        <v>6.07</v>
      </c>
      <c r="L1474" s="15">
        <v>23.7</v>
      </c>
      <c r="M1474" s="15">
        <v>118.9</v>
      </c>
      <c r="N1474" s="15">
        <v>63.9</v>
      </c>
      <c r="O1474" s="15">
        <v>118.4</v>
      </c>
      <c r="P1474" s="15" t="s">
        <v>102</v>
      </c>
      <c r="Q1474" s="15">
        <v>194.6</v>
      </c>
      <c r="R1474" s="15">
        <v>4.74</v>
      </c>
      <c r="S1474" s="15">
        <v>0.92</v>
      </c>
      <c r="T1474" s="15">
        <v>1.81</v>
      </c>
      <c r="U1474" s="15">
        <v>15.29</v>
      </c>
      <c r="V1474" s="15">
        <v>21385</v>
      </c>
      <c r="W1474" s="15">
        <v>565287</v>
      </c>
      <c r="X1474" s="15">
        <v>326977</v>
      </c>
      <c r="Y1474" s="15">
        <v>-238310</v>
      </c>
      <c r="Z1474" s="15">
        <v>9973</v>
      </c>
      <c r="AA1474" s="15">
        <v>1.5329999999999999</v>
      </c>
      <c r="AB1474" s="15">
        <v>33.299999999999997</v>
      </c>
    </row>
    <row r="1475" spans="1:28" ht="15" customHeight="1" x14ac:dyDescent="0.3">
      <c r="A1475" s="15" t="s">
        <v>1603</v>
      </c>
      <c r="B1475" s="15" t="s">
        <v>122</v>
      </c>
      <c r="C1475" s="15" t="s">
        <v>105</v>
      </c>
      <c r="D1475" s="15" t="s">
        <v>115</v>
      </c>
      <c r="E1475" s="15" t="s">
        <v>101</v>
      </c>
      <c r="F1475" s="15">
        <v>6.97</v>
      </c>
      <c r="G1475" s="15">
        <v>847.5</v>
      </c>
      <c r="H1475" s="15">
        <v>26.7</v>
      </c>
      <c r="I1475" s="15">
        <v>70.2</v>
      </c>
      <c r="J1475" s="15">
        <v>7.5</v>
      </c>
      <c r="K1475" s="15">
        <v>7.93</v>
      </c>
      <c r="L1475" s="15">
        <v>27.4</v>
      </c>
      <c r="M1475" s="15">
        <v>160</v>
      </c>
      <c r="N1475" s="15">
        <v>43.6</v>
      </c>
      <c r="O1475" s="15">
        <v>119.7</v>
      </c>
      <c r="P1475" s="15" t="s">
        <v>127</v>
      </c>
      <c r="Q1475" s="15">
        <v>52.1</v>
      </c>
      <c r="R1475" s="15">
        <v>7.91</v>
      </c>
      <c r="S1475" s="15">
        <v>0.85</v>
      </c>
      <c r="T1475" s="15">
        <v>0.72</v>
      </c>
      <c r="U1475" s="15">
        <v>5.0199999999999996</v>
      </c>
      <c r="V1475" s="15">
        <v>22102</v>
      </c>
      <c r="W1475" s="15">
        <v>431178</v>
      </c>
      <c r="X1475" s="15">
        <v>110952</v>
      </c>
      <c r="Y1475" s="15">
        <v>-320226</v>
      </c>
      <c r="Z1475" s="15">
        <v>8911</v>
      </c>
      <c r="AA1475" s="15">
        <v>0.56299999999999994</v>
      </c>
      <c r="AB1475" s="15">
        <v>40.4</v>
      </c>
    </row>
    <row r="1476" spans="1:28" ht="15" customHeight="1" x14ac:dyDescent="0.3">
      <c r="A1476" s="15" t="s">
        <v>1604</v>
      </c>
      <c r="B1476" s="15" t="s">
        <v>118</v>
      </c>
      <c r="C1476" s="15" t="s">
        <v>129</v>
      </c>
      <c r="D1476" s="15" t="s">
        <v>115</v>
      </c>
      <c r="E1476" s="15" t="s">
        <v>112</v>
      </c>
      <c r="F1476" s="15">
        <v>2.2799999999999998</v>
      </c>
      <c r="G1476" s="15">
        <v>383.6</v>
      </c>
      <c r="H1476" s="15">
        <v>22.4</v>
      </c>
      <c r="I1476" s="15">
        <v>66.7</v>
      </c>
      <c r="J1476" s="15">
        <v>7.1</v>
      </c>
      <c r="K1476" s="15">
        <v>6.57</v>
      </c>
      <c r="L1476" s="15">
        <v>25.2</v>
      </c>
      <c r="M1476" s="15">
        <v>57.3</v>
      </c>
      <c r="N1476" s="15">
        <v>65.400000000000006</v>
      </c>
      <c r="O1476" s="15">
        <v>94.1</v>
      </c>
      <c r="P1476" s="15" t="s">
        <v>116</v>
      </c>
      <c r="Q1476" s="15">
        <v>160.9</v>
      </c>
      <c r="R1476" s="15">
        <v>4.8099999999999996</v>
      </c>
      <c r="S1476" s="15">
        <v>0.69</v>
      </c>
      <c r="T1476" s="15">
        <v>2.39</v>
      </c>
      <c r="U1476" s="15">
        <v>5.45</v>
      </c>
      <c r="V1476" s="15">
        <v>21782</v>
      </c>
      <c r="W1476" s="15">
        <v>123220</v>
      </c>
      <c r="X1476" s="15">
        <v>118712</v>
      </c>
      <c r="Y1476" s="15">
        <v>-4508</v>
      </c>
      <c r="Z1476" s="15">
        <v>1580</v>
      </c>
      <c r="AA1476" s="15">
        <v>3.4489999999999998</v>
      </c>
      <c r="AB1476" s="15">
        <v>52.6</v>
      </c>
    </row>
    <row r="1477" spans="1:28" ht="15" customHeight="1" x14ac:dyDescent="0.3">
      <c r="A1477" s="15" t="s">
        <v>1605</v>
      </c>
      <c r="B1477" s="15" t="s">
        <v>122</v>
      </c>
      <c r="C1477" s="15" t="s">
        <v>105</v>
      </c>
      <c r="D1477" s="15" t="s">
        <v>115</v>
      </c>
      <c r="E1477" s="15" t="s">
        <v>112</v>
      </c>
      <c r="F1477" s="15">
        <v>10.87</v>
      </c>
      <c r="G1477" s="15">
        <v>457.3</v>
      </c>
      <c r="H1477" s="15">
        <v>22.6</v>
      </c>
      <c r="I1477" s="15">
        <v>45.6</v>
      </c>
      <c r="J1477" s="15">
        <v>6.9</v>
      </c>
      <c r="K1477" s="15">
        <v>6.26</v>
      </c>
      <c r="L1477" s="15">
        <v>30.3</v>
      </c>
      <c r="M1477" s="15">
        <v>79.5</v>
      </c>
      <c r="N1477" s="15">
        <v>69.900000000000006</v>
      </c>
      <c r="O1477" s="15">
        <v>49.2</v>
      </c>
      <c r="P1477" s="15" t="s">
        <v>116</v>
      </c>
      <c r="Q1477" s="15">
        <v>173</v>
      </c>
      <c r="R1477" s="15">
        <v>5.7</v>
      </c>
      <c r="S1477" s="15">
        <v>0.8</v>
      </c>
      <c r="T1477" s="15">
        <v>2</v>
      </c>
      <c r="U1477" s="15">
        <v>21.74</v>
      </c>
      <c r="V1477" s="15">
        <v>22722</v>
      </c>
      <c r="W1477" s="15">
        <v>801055</v>
      </c>
      <c r="X1477" s="15">
        <v>493976</v>
      </c>
      <c r="Y1477" s="15">
        <v>-307079</v>
      </c>
      <c r="Z1477" s="15">
        <v>9298</v>
      </c>
      <c r="AA1477" s="15">
        <v>2.3380000000000001</v>
      </c>
      <c r="AB1477" s="15">
        <v>52.9</v>
      </c>
    </row>
    <row r="1478" spans="1:28" ht="15" customHeight="1" x14ac:dyDescent="0.3">
      <c r="A1478" s="15" t="s">
        <v>1606</v>
      </c>
      <c r="B1478" s="15" t="s">
        <v>122</v>
      </c>
      <c r="C1478" s="15" t="s">
        <v>129</v>
      </c>
      <c r="D1478" s="15" t="s">
        <v>132</v>
      </c>
      <c r="E1478" s="15" t="s">
        <v>112</v>
      </c>
      <c r="F1478" s="15">
        <v>3.79</v>
      </c>
      <c r="G1478" s="15">
        <v>482</v>
      </c>
      <c r="H1478" s="15">
        <v>24.9</v>
      </c>
      <c r="I1478" s="15">
        <v>48.7</v>
      </c>
      <c r="J1478" s="15">
        <v>8.9</v>
      </c>
      <c r="K1478" s="15">
        <v>6.17</v>
      </c>
      <c r="L1478" s="15">
        <v>23</v>
      </c>
      <c r="M1478" s="15">
        <v>82.5</v>
      </c>
      <c r="N1478" s="15">
        <v>44</v>
      </c>
      <c r="O1478" s="15">
        <v>112.1</v>
      </c>
      <c r="P1478" s="15" t="s">
        <v>107</v>
      </c>
      <c r="Q1478" s="15">
        <v>192.4</v>
      </c>
      <c r="R1478" s="15">
        <v>5.26</v>
      </c>
      <c r="S1478" s="15">
        <v>0.99</v>
      </c>
      <c r="T1478" s="15">
        <v>1.58</v>
      </c>
      <c r="U1478" s="15">
        <v>5.99</v>
      </c>
      <c r="V1478" s="15">
        <v>108584</v>
      </c>
      <c r="W1478" s="15">
        <v>258456</v>
      </c>
      <c r="X1478" s="15">
        <v>650418</v>
      </c>
      <c r="Y1478" s="15">
        <v>391962</v>
      </c>
      <c r="Z1478" s="15">
        <v>3050</v>
      </c>
      <c r="AA1478" s="15">
        <v>1.964</v>
      </c>
      <c r="AB1478" s="15">
        <v>51.2</v>
      </c>
    </row>
    <row r="1479" spans="1:28" ht="15" customHeight="1" x14ac:dyDescent="0.3">
      <c r="A1479" s="15" t="s">
        <v>1607</v>
      </c>
      <c r="B1479" s="15" t="s">
        <v>146</v>
      </c>
      <c r="C1479" s="15" t="s">
        <v>119</v>
      </c>
      <c r="D1479" s="15" t="s">
        <v>144</v>
      </c>
      <c r="E1479" s="15" t="s">
        <v>112</v>
      </c>
      <c r="F1479" s="15">
        <v>0.75</v>
      </c>
      <c r="G1479" s="15">
        <v>235.2</v>
      </c>
      <c r="H1479" s="15">
        <v>22.7</v>
      </c>
      <c r="I1479" s="15">
        <v>48.6</v>
      </c>
      <c r="J1479" s="15">
        <v>7.6</v>
      </c>
      <c r="K1479" s="15">
        <v>6.95</v>
      </c>
      <c r="L1479" s="15">
        <v>20.399999999999999</v>
      </c>
      <c r="M1479" s="15">
        <v>121.6</v>
      </c>
      <c r="N1479" s="15">
        <v>74.3</v>
      </c>
      <c r="O1479" s="15">
        <v>146</v>
      </c>
      <c r="P1479" s="15" t="s">
        <v>116</v>
      </c>
      <c r="Q1479" s="15">
        <v>166.5</v>
      </c>
      <c r="R1479" s="15">
        <v>4.51</v>
      </c>
      <c r="S1479" s="15">
        <v>0.73</v>
      </c>
      <c r="T1479" s="15">
        <v>1.19</v>
      </c>
      <c r="U1479" s="15">
        <v>0.89</v>
      </c>
      <c r="V1479" s="15">
        <v>55399</v>
      </c>
      <c r="W1479" s="15">
        <v>44667</v>
      </c>
      <c r="X1479" s="15">
        <v>49305</v>
      </c>
      <c r="Y1479" s="15">
        <v>4638</v>
      </c>
      <c r="Z1479" s="15">
        <v>191</v>
      </c>
      <c r="AA1479" s="15">
        <v>4.66</v>
      </c>
      <c r="AB1479" s="15">
        <v>43.9</v>
      </c>
    </row>
    <row r="1480" spans="1:28" ht="15" customHeight="1" x14ac:dyDescent="0.3">
      <c r="A1480" s="15" t="s">
        <v>1608</v>
      </c>
      <c r="B1480" s="15" t="s">
        <v>109</v>
      </c>
      <c r="C1480" s="15" t="s">
        <v>129</v>
      </c>
      <c r="D1480" s="15" t="s">
        <v>100</v>
      </c>
      <c r="E1480" s="15" t="s">
        <v>101</v>
      </c>
      <c r="F1480" s="15">
        <v>0.73</v>
      </c>
      <c r="G1480" s="15">
        <v>1075.8</v>
      </c>
      <c r="H1480" s="15">
        <v>31.4</v>
      </c>
      <c r="I1480" s="15">
        <v>66.7</v>
      </c>
      <c r="J1480" s="15">
        <v>6.6</v>
      </c>
      <c r="K1480" s="15">
        <v>6.8</v>
      </c>
      <c r="L1480" s="15">
        <v>32.9</v>
      </c>
      <c r="M1480" s="15">
        <v>93.7</v>
      </c>
      <c r="N1480" s="15">
        <v>36.9</v>
      </c>
      <c r="O1480" s="15">
        <v>92.3</v>
      </c>
      <c r="P1480" s="15" t="s">
        <v>127</v>
      </c>
      <c r="Q1480" s="15">
        <v>279.8</v>
      </c>
      <c r="R1480" s="15">
        <v>9.0399999999999991</v>
      </c>
      <c r="S1480" s="15">
        <v>0.87</v>
      </c>
      <c r="T1480" s="15">
        <v>2.39</v>
      </c>
      <c r="U1480" s="15">
        <v>1.74</v>
      </c>
      <c r="V1480" s="15">
        <v>22362</v>
      </c>
      <c r="W1480" s="15">
        <v>58278</v>
      </c>
      <c r="X1480" s="15">
        <v>38910</v>
      </c>
      <c r="Y1480" s="15">
        <v>-19368</v>
      </c>
      <c r="Z1480" s="15">
        <v>402</v>
      </c>
      <c r="AA1480" s="15">
        <v>4.3280000000000003</v>
      </c>
      <c r="AB1480" s="15">
        <v>45.4</v>
      </c>
    </row>
    <row r="1481" spans="1:28" ht="15" customHeight="1" x14ac:dyDescent="0.3">
      <c r="A1481" s="15" t="s">
        <v>1609</v>
      </c>
      <c r="B1481" s="15" t="s">
        <v>118</v>
      </c>
      <c r="C1481" s="15" t="s">
        <v>134</v>
      </c>
      <c r="D1481" s="15" t="s">
        <v>115</v>
      </c>
      <c r="E1481" s="15" t="s">
        <v>112</v>
      </c>
      <c r="F1481" s="15">
        <v>12.89</v>
      </c>
      <c r="G1481" s="15">
        <v>442.8</v>
      </c>
      <c r="H1481" s="15">
        <v>22.5</v>
      </c>
      <c r="I1481" s="15">
        <v>76</v>
      </c>
      <c r="J1481" s="15">
        <v>7.7</v>
      </c>
      <c r="K1481" s="15">
        <v>7.93</v>
      </c>
      <c r="L1481" s="15">
        <v>26.2</v>
      </c>
      <c r="M1481" s="15">
        <v>130.80000000000001</v>
      </c>
      <c r="N1481" s="15">
        <v>73</v>
      </c>
      <c r="O1481" s="15">
        <v>108.5</v>
      </c>
      <c r="P1481" s="15" t="s">
        <v>107</v>
      </c>
      <c r="Q1481" s="15">
        <v>117.8</v>
      </c>
      <c r="R1481" s="15">
        <v>4.79</v>
      </c>
      <c r="S1481" s="15">
        <v>0.9</v>
      </c>
      <c r="T1481" s="15">
        <v>0.47</v>
      </c>
      <c r="U1481" s="15">
        <v>6.06</v>
      </c>
      <c r="V1481" s="15">
        <v>21131</v>
      </c>
      <c r="W1481" s="15">
        <v>945158</v>
      </c>
      <c r="X1481" s="15">
        <v>128054</v>
      </c>
      <c r="Y1481" s="15">
        <v>-817104</v>
      </c>
      <c r="Z1481" s="15">
        <v>21743</v>
      </c>
      <c r="AA1481" s="15">
        <v>0.27900000000000003</v>
      </c>
      <c r="AB1481" s="15">
        <v>45.7</v>
      </c>
    </row>
    <row r="1482" spans="1:28" ht="15" customHeight="1" x14ac:dyDescent="0.3">
      <c r="A1482" s="15" t="s">
        <v>1610</v>
      </c>
      <c r="B1482" s="15" t="s">
        <v>104</v>
      </c>
      <c r="C1482" s="15" t="s">
        <v>123</v>
      </c>
      <c r="D1482" s="15" t="s">
        <v>111</v>
      </c>
      <c r="E1482" s="15" t="s">
        <v>101</v>
      </c>
      <c r="F1482" s="15">
        <v>13.37</v>
      </c>
      <c r="G1482" s="15">
        <v>1025.4000000000001</v>
      </c>
      <c r="H1482" s="15">
        <v>31.1</v>
      </c>
      <c r="I1482" s="15">
        <v>73</v>
      </c>
      <c r="J1482" s="15">
        <v>6.9</v>
      </c>
      <c r="K1482" s="15">
        <v>7.54</v>
      </c>
      <c r="L1482" s="15">
        <v>23.8</v>
      </c>
      <c r="M1482" s="15">
        <v>67.5</v>
      </c>
      <c r="N1482" s="15">
        <v>59.7</v>
      </c>
      <c r="O1482" s="15">
        <v>129.80000000000001</v>
      </c>
      <c r="P1482" s="15" t="s">
        <v>107</v>
      </c>
      <c r="Q1482" s="15">
        <v>249.2</v>
      </c>
      <c r="R1482" s="15">
        <v>1.57</v>
      </c>
      <c r="S1482" s="15">
        <v>0.67</v>
      </c>
      <c r="T1482" s="15">
        <v>0.48</v>
      </c>
      <c r="U1482" s="15">
        <v>6.42</v>
      </c>
      <c r="V1482" s="15">
        <v>72140</v>
      </c>
      <c r="W1482" s="15">
        <v>1073179</v>
      </c>
      <c r="X1482" s="15">
        <v>463139</v>
      </c>
      <c r="Y1482" s="15">
        <v>-610040</v>
      </c>
      <c r="Z1482" s="15">
        <v>6942</v>
      </c>
      <c r="AA1482" s="15">
        <v>0.92500000000000004</v>
      </c>
      <c r="AB1482" s="15">
        <v>60.9</v>
      </c>
    </row>
    <row r="1483" spans="1:28" ht="15" customHeight="1" x14ac:dyDescent="0.3">
      <c r="A1483" s="15" t="s">
        <v>1611</v>
      </c>
      <c r="B1483" s="15" t="s">
        <v>98</v>
      </c>
      <c r="C1483" s="15" t="s">
        <v>114</v>
      </c>
      <c r="D1483" s="15" t="s">
        <v>111</v>
      </c>
      <c r="E1483" s="15" t="s">
        <v>112</v>
      </c>
      <c r="F1483" s="15">
        <v>5.54</v>
      </c>
      <c r="G1483" s="15">
        <v>257.7</v>
      </c>
      <c r="H1483" s="15">
        <v>21.2</v>
      </c>
      <c r="I1483" s="15">
        <v>53.5</v>
      </c>
      <c r="J1483" s="15">
        <v>7.1</v>
      </c>
      <c r="K1483" s="15">
        <v>5.69</v>
      </c>
      <c r="L1483" s="15">
        <v>20</v>
      </c>
      <c r="M1483" s="15">
        <v>116.1</v>
      </c>
      <c r="N1483" s="15">
        <v>25.1</v>
      </c>
      <c r="O1483" s="15">
        <v>110.7</v>
      </c>
      <c r="P1483" s="15" t="s">
        <v>127</v>
      </c>
      <c r="Q1483" s="15">
        <v>210.8</v>
      </c>
      <c r="R1483" s="15">
        <v>1.31</v>
      </c>
      <c r="S1483" s="15">
        <v>0.8</v>
      </c>
      <c r="T1483" s="15">
        <v>0.3</v>
      </c>
      <c r="U1483" s="15">
        <v>1.66</v>
      </c>
      <c r="V1483" s="15">
        <v>58047</v>
      </c>
      <c r="W1483" s="15">
        <v>359519</v>
      </c>
      <c r="X1483" s="15">
        <v>96358</v>
      </c>
      <c r="Y1483" s="15">
        <v>-263161</v>
      </c>
      <c r="Z1483" s="15">
        <v>2268</v>
      </c>
      <c r="AA1483" s="15">
        <v>0.73199999999999998</v>
      </c>
      <c r="AB1483" s="15">
        <v>42.7</v>
      </c>
    </row>
    <row r="1484" spans="1:28" ht="15" customHeight="1" x14ac:dyDescent="0.3">
      <c r="A1484" s="15" t="s">
        <v>1612</v>
      </c>
      <c r="B1484" s="15" t="s">
        <v>118</v>
      </c>
      <c r="C1484" s="15" t="s">
        <v>119</v>
      </c>
      <c r="D1484" s="15" t="s">
        <v>132</v>
      </c>
      <c r="E1484" s="15" t="s">
        <v>120</v>
      </c>
      <c r="F1484" s="15">
        <v>11.36</v>
      </c>
      <c r="G1484" s="15">
        <v>127</v>
      </c>
      <c r="H1484" s="15">
        <v>34</v>
      </c>
      <c r="I1484" s="15">
        <v>48</v>
      </c>
      <c r="J1484" s="15">
        <v>7.8</v>
      </c>
      <c r="K1484" s="15">
        <v>6.18</v>
      </c>
      <c r="L1484" s="15">
        <v>26.8</v>
      </c>
      <c r="M1484" s="15">
        <v>174.5</v>
      </c>
      <c r="N1484" s="15">
        <v>82.7</v>
      </c>
      <c r="O1484" s="15">
        <v>85.8</v>
      </c>
      <c r="P1484" s="15" t="s">
        <v>102</v>
      </c>
      <c r="Q1484" s="15">
        <v>123.5</v>
      </c>
      <c r="R1484" s="15">
        <v>3.47</v>
      </c>
      <c r="S1484" s="15">
        <v>0.94</v>
      </c>
      <c r="T1484" s="15">
        <v>1.26</v>
      </c>
      <c r="U1484" s="15">
        <v>14.31</v>
      </c>
      <c r="V1484" s="15">
        <v>103686</v>
      </c>
      <c r="W1484" s="15">
        <v>622905</v>
      </c>
      <c r="X1484" s="15">
        <v>1483747</v>
      </c>
      <c r="Y1484" s="15">
        <v>860842</v>
      </c>
      <c r="Z1484" s="15">
        <v>7279</v>
      </c>
      <c r="AA1484" s="15">
        <v>1.966</v>
      </c>
      <c r="AB1484" s="15">
        <v>37.200000000000003</v>
      </c>
    </row>
    <row r="1485" spans="1:28" ht="15" customHeight="1" x14ac:dyDescent="0.3">
      <c r="A1485" s="15" t="s">
        <v>1613</v>
      </c>
      <c r="B1485" s="15" t="s">
        <v>104</v>
      </c>
      <c r="C1485" s="15" t="s">
        <v>99</v>
      </c>
      <c r="D1485" s="15" t="s">
        <v>100</v>
      </c>
      <c r="E1485" s="15" t="s">
        <v>101</v>
      </c>
      <c r="F1485" s="15">
        <v>1.2</v>
      </c>
      <c r="G1485" s="15">
        <v>1321.6</v>
      </c>
      <c r="H1485" s="15">
        <v>27.8</v>
      </c>
      <c r="I1485" s="15">
        <v>64.400000000000006</v>
      </c>
      <c r="J1485" s="15">
        <v>5.4</v>
      </c>
      <c r="K1485" s="15">
        <v>6.07</v>
      </c>
      <c r="L1485" s="15">
        <v>28.9</v>
      </c>
      <c r="M1485" s="15">
        <v>103.5</v>
      </c>
      <c r="N1485" s="15">
        <v>52.2</v>
      </c>
      <c r="O1485" s="15">
        <v>119.1</v>
      </c>
      <c r="P1485" s="15" t="s">
        <v>116</v>
      </c>
      <c r="Q1485" s="15">
        <v>196.9</v>
      </c>
      <c r="R1485" s="15">
        <v>3.55</v>
      </c>
      <c r="S1485" s="15">
        <v>0.73</v>
      </c>
      <c r="T1485" s="15">
        <v>1.23</v>
      </c>
      <c r="U1485" s="15">
        <v>1.48</v>
      </c>
      <c r="V1485" s="15">
        <v>23745</v>
      </c>
      <c r="W1485" s="15">
        <v>79759</v>
      </c>
      <c r="X1485" s="15">
        <v>35143</v>
      </c>
      <c r="Y1485" s="15">
        <v>-44616</v>
      </c>
      <c r="Z1485" s="15">
        <v>336</v>
      </c>
      <c r="AA1485" s="15">
        <v>4.4050000000000002</v>
      </c>
      <c r="AB1485" s="15">
        <v>61.3</v>
      </c>
    </row>
    <row r="1486" spans="1:28" ht="15" customHeight="1" x14ac:dyDescent="0.3">
      <c r="A1486" s="15" t="s">
        <v>1614</v>
      </c>
      <c r="B1486" s="15" t="s">
        <v>137</v>
      </c>
      <c r="C1486" s="15" t="s">
        <v>170</v>
      </c>
      <c r="D1486" s="15" t="s">
        <v>111</v>
      </c>
      <c r="E1486" s="15" t="s">
        <v>120</v>
      </c>
      <c r="F1486" s="15">
        <v>7.99</v>
      </c>
      <c r="G1486" s="15">
        <v>279.39999999999998</v>
      </c>
      <c r="H1486" s="15">
        <v>28.1</v>
      </c>
      <c r="I1486" s="15">
        <v>56.9</v>
      </c>
      <c r="J1486" s="15">
        <v>7.6</v>
      </c>
      <c r="K1486" s="15">
        <v>6.38</v>
      </c>
      <c r="L1486" s="15"/>
      <c r="M1486" s="15">
        <v>114.9</v>
      </c>
      <c r="N1486" s="15">
        <v>54.5</v>
      </c>
      <c r="O1486" s="15">
        <v>126.5</v>
      </c>
      <c r="P1486" s="15" t="s">
        <v>107</v>
      </c>
      <c r="Q1486" s="15">
        <v>95.2</v>
      </c>
      <c r="R1486" s="15">
        <v>4.72</v>
      </c>
      <c r="S1486" s="15">
        <v>0.66</v>
      </c>
      <c r="T1486" s="15">
        <v>0.96</v>
      </c>
      <c r="U1486" s="15">
        <v>7.67</v>
      </c>
      <c r="V1486" s="15">
        <v>74269</v>
      </c>
      <c r="W1486" s="15">
        <v>549054</v>
      </c>
      <c r="X1486" s="15">
        <v>569643</v>
      </c>
      <c r="Y1486" s="15">
        <v>20589</v>
      </c>
      <c r="Z1486" s="15">
        <v>4352</v>
      </c>
      <c r="AA1486" s="15">
        <v>1.762</v>
      </c>
      <c r="AB1486" s="15">
        <v>40.700000000000003</v>
      </c>
    </row>
    <row r="1487" spans="1:28" ht="15" customHeight="1" x14ac:dyDescent="0.3">
      <c r="A1487" s="15" t="s">
        <v>1615</v>
      </c>
      <c r="B1487" s="15" t="s">
        <v>109</v>
      </c>
      <c r="C1487" s="15" t="s">
        <v>134</v>
      </c>
      <c r="D1487" s="15" t="s">
        <v>144</v>
      </c>
      <c r="E1487" s="15" t="s">
        <v>101</v>
      </c>
      <c r="F1487" s="15">
        <v>7.45</v>
      </c>
      <c r="G1487" s="15">
        <v>772.3</v>
      </c>
      <c r="H1487" s="15">
        <v>27.6</v>
      </c>
      <c r="I1487" s="15">
        <v>85.4</v>
      </c>
      <c r="J1487" s="15">
        <v>7.5</v>
      </c>
      <c r="K1487" s="15">
        <v>6.65</v>
      </c>
      <c r="L1487" s="15">
        <v>28.4</v>
      </c>
      <c r="M1487" s="15">
        <v>102.9</v>
      </c>
      <c r="N1487" s="15">
        <v>55.7</v>
      </c>
      <c r="O1487" s="15">
        <v>101.4</v>
      </c>
      <c r="P1487" s="15" t="s">
        <v>102</v>
      </c>
      <c r="Q1487" s="15">
        <v>152.80000000000001</v>
      </c>
      <c r="R1487" s="15">
        <v>5.73</v>
      </c>
      <c r="S1487" s="15">
        <v>0.88</v>
      </c>
      <c r="T1487" s="15">
        <v>2.4500000000000002</v>
      </c>
      <c r="U1487" s="15">
        <v>18.25</v>
      </c>
      <c r="V1487" s="15">
        <v>52649</v>
      </c>
      <c r="W1487" s="15">
        <v>466391</v>
      </c>
      <c r="X1487" s="15">
        <v>960844</v>
      </c>
      <c r="Y1487" s="15">
        <v>494453</v>
      </c>
      <c r="Z1487" s="15">
        <v>2526</v>
      </c>
      <c r="AA1487" s="15">
        <v>7.2249999999999996</v>
      </c>
      <c r="AB1487" s="15">
        <v>59.1</v>
      </c>
    </row>
    <row r="1488" spans="1:28" ht="15" customHeight="1" x14ac:dyDescent="0.3">
      <c r="A1488" s="15" t="s">
        <v>1616</v>
      </c>
      <c r="B1488" s="15" t="s">
        <v>104</v>
      </c>
      <c r="C1488" s="15" t="s">
        <v>119</v>
      </c>
      <c r="D1488" s="15" t="s">
        <v>132</v>
      </c>
      <c r="E1488" s="15" t="s">
        <v>112</v>
      </c>
      <c r="F1488" s="15">
        <v>14.61</v>
      </c>
      <c r="G1488" s="15">
        <v>553.4</v>
      </c>
      <c r="H1488" s="15">
        <v>21.7</v>
      </c>
      <c r="I1488" s="15">
        <v>72.599999999999994</v>
      </c>
      <c r="J1488" s="15">
        <v>6.7</v>
      </c>
      <c r="K1488" s="15">
        <v>6.76</v>
      </c>
      <c r="L1488" s="15">
        <v>29.1</v>
      </c>
      <c r="M1488" s="15">
        <v>171.6</v>
      </c>
      <c r="N1488" s="15">
        <v>45.5</v>
      </c>
      <c r="O1488" s="15">
        <v>103.6</v>
      </c>
      <c r="P1488" s="15" t="s">
        <v>102</v>
      </c>
      <c r="Q1488" s="15">
        <v>218.2</v>
      </c>
      <c r="R1488" s="15">
        <v>5.15</v>
      </c>
      <c r="S1488" s="15">
        <v>0.8</v>
      </c>
      <c r="T1488" s="15">
        <v>2.69</v>
      </c>
      <c r="U1488" s="15">
        <v>39.299999999999997</v>
      </c>
      <c r="V1488" s="15">
        <v>94045</v>
      </c>
      <c r="W1488" s="15">
        <v>812696</v>
      </c>
      <c r="X1488" s="15">
        <v>3695968</v>
      </c>
      <c r="Y1488" s="15">
        <v>2883272</v>
      </c>
      <c r="Z1488" s="15">
        <v>8730</v>
      </c>
      <c r="AA1488" s="15">
        <v>4.5019999999999998</v>
      </c>
      <c r="AB1488" s="15">
        <v>44.1</v>
      </c>
    </row>
    <row r="1489" spans="1:28" ht="15" customHeight="1" x14ac:dyDescent="0.3">
      <c r="A1489" s="15" t="s">
        <v>1617</v>
      </c>
      <c r="B1489" s="15" t="s">
        <v>146</v>
      </c>
      <c r="C1489" s="15" t="s">
        <v>105</v>
      </c>
      <c r="D1489" s="15" t="s">
        <v>111</v>
      </c>
      <c r="E1489" s="15" t="s">
        <v>101</v>
      </c>
      <c r="F1489" s="15">
        <v>3.03</v>
      </c>
      <c r="G1489" s="15">
        <v>1040.9000000000001</v>
      </c>
      <c r="H1489" s="15">
        <v>28.9</v>
      </c>
      <c r="I1489" s="15">
        <v>57.6</v>
      </c>
      <c r="J1489" s="15">
        <v>6.9</v>
      </c>
      <c r="K1489" s="15">
        <v>5.89</v>
      </c>
      <c r="L1489" s="15">
        <v>42.3</v>
      </c>
      <c r="M1489" s="15">
        <v>121.5</v>
      </c>
      <c r="N1489" s="15">
        <v>28.6</v>
      </c>
      <c r="O1489" s="15">
        <v>86.4</v>
      </c>
      <c r="P1489" s="15" t="s">
        <v>107</v>
      </c>
      <c r="Q1489" s="15">
        <v>182.5</v>
      </c>
      <c r="R1489" s="15">
        <v>6.55</v>
      </c>
      <c r="S1489" s="15">
        <v>0.96</v>
      </c>
      <c r="T1489" s="15">
        <v>0.53</v>
      </c>
      <c r="U1489" s="15">
        <v>1.61</v>
      </c>
      <c r="V1489" s="15">
        <v>62681</v>
      </c>
      <c r="W1489" s="15">
        <v>221958</v>
      </c>
      <c r="X1489" s="15">
        <v>100916</v>
      </c>
      <c r="Y1489" s="15">
        <v>-121042</v>
      </c>
      <c r="Z1489" s="15">
        <v>1536</v>
      </c>
      <c r="AA1489" s="15">
        <v>1.048</v>
      </c>
      <c r="AB1489" s="15">
        <v>49.5</v>
      </c>
    </row>
    <row r="1490" spans="1:28" ht="15" customHeight="1" x14ac:dyDescent="0.3">
      <c r="A1490" s="15" t="s">
        <v>1618</v>
      </c>
      <c r="B1490" s="15" t="s">
        <v>122</v>
      </c>
      <c r="C1490" s="15" t="s">
        <v>105</v>
      </c>
      <c r="D1490" s="15" t="s">
        <v>111</v>
      </c>
      <c r="E1490" s="15" t="s">
        <v>101</v>
      </c>
      <c r="F1490" s="15">
        <v>6.97</v>
      </c>
      <c r="G1490" s="15">
        <v>845.5</v>
      </c>
      <c r="H1490" s="15">
        <v>33.299999999999997</v>
      </c>
      <c r="I1490" s="15">
        <v>80.2</v>
      </c>
      <c r="J1490" s="15">
        <v>4.5999999999999996</v>
      </c>
      <c r="K1490" s="15">
        <v>6.43</v>
      </c>
      <c r="L1490" s="15">
        <v>29.2</v>
      </c>
      <c r="M1490" s="15">
        <v>98.9</v>
      </c>
      <c r="N1490" s="15">
        <v>72.7</v>
      </c>
      <c r="O1490" s="15">
        <v>97.1</v>
      </c>
      <c r="P1490" s="15" t="s">
        <v>102</v>
      </c>
      <c r="Q1490" s="15">
        <v>166.3</v>
      </c>
      <c r="R1490" s="15">
        <v>5.75</v>
      </c>
      <c r="S1490" s="15">
        <v>0.73</v>
      </c>
      <c r="T1490" s="15">
        <v>1.36</v>
      </c>
      <c r="U1490" s="15">
        <v>9.48</v>
      </c>
      <c r="V1490" s="15">
        <v>73225</v>
      </c>
      <c r="W1490" s="15">
        <v>424761</v>
      </c>
      <c r="X1490" s="15">
        <v>694173</v>
      </c>
      <c r="Y1490" s="15">
        <v>269412</v>
      </c>
      <c r="Z1490" s="15">
        <v>2423</v>
      </c>
      <c r="AA1490" s="15">
        <v>3.9129999999999998</v>
      </c>
      <c r="AB1490" s="15">
        <v>49.8</v>
      </c>
    </row>
    <row r="1491" spans="1:28" ht="15" customHeight="1" x14ac:dyDescent="0.3">
      <c r="A1491" s="15" t="s">
        <v>1619</v>
      </c>
      <c r="B1491" s="15" t="s">
        <v>122</v>
      </c>
      <c r="C1491" s="15" t="s">
        <v>110</v>
      </c>
      <c r="D1491" s="15" t="s">
        <v>132</v>
      </c>
      <c r="E1491" s="15" t="s">
        <v>120</v>
      </c>
      <c r="F1491" s="15">
        <v>1.58</v>
      </c>
      <c r="G1491" s="15">
        <v>236.1</v>
      </c>
      <c r="H1491" s="15">
        <v>31.3</v>
      </c>
      <c r="I1491" s="15">
        <v>52.7</v>
      </c>
      <c r="J1491" s="15">
        <v>7.9</v>
      </c>
      <c r="K1491" s="15">
        <v>6.3</v>
      </c>
      <c r="L1491" s="15">
        <v>13</v>
      </c>
      <c r="M1491" s="15">
        <v>88.4</v>
      </c>
      <c r="N1491" s="15">
        <v>40.200000000000003</v>
      </c>
      <c r="O1491" s="15">
        <v>102.7</v>
      </c>
      <c r="P1491" s="15" t="s">
        <v>127</v>
      </c>
      <c r="Q1491" s="15">
        <v>209.1</v>
      </c>
      <c r="R1491" s="15">
        <v>3.82</v>
      </c>
      <c r="S1491" s="15">
        <v>0.69</v>
      </c>
      <c r="T1491" s="15">
        <v>1.49</v>
      </c>
      <c r="U1491" s="15">
        <v>2.35</v>
      </c>
      <c r="V1491" s="15">
        <v>92158</v>
      </c>
      <c r="W1491" s="15">
        <v>117759</v>
      </c>
      <c r="X1491" s="15">
        <v>216571</v>
      </c>
      <c r="Y1491" s="15">
        <v>98812</v>
      </c>
      <c r="Z1491" s="15">
        <v>1017</v>
      </c>
      <c r="AA1491" s="15">
        <v>2.3109999999999999</v>
      </c>
      <c r="AB1491" s="15">
        <v>42.4</v>
      </c>
    </row>
    <row r="1492" spans="1:28" ht="15" customHeight="1" x14ac:dyDescent="0.3">
      <c r="A1492" s="15" t="s">
        <v>1620</v>
      </c>
      <c r="B1492" s="15" t="s">
        <v>98</v>
      </c>
      <c r="C1492" s="15" t="s">
        <v>134</v>
      </c>
      <c r="D1492" s="15" t="s">
        <v>106</v>
      </c>
      <c r="E1492" s="15" t="s">
        <v>112</v>
      </c>
      <c r="F1492" s="15">
        <v>13.78</v>
      </c>
      <c r="G1492" s="15">
        <v>525.79999999999995</v>
      </c>
      <c r="H1492" s="15">
        <v>28.6</v>
      </c>
      <c r="I1492" s="15">
        <v>54.4</v>
      </c>
      <c r="J1492" s="15">
        <v>7.3</v>
      </c>
      <c r="K1492" s="15">
        <v>5.43</v>
      </c>
      <c r="L1492" s="15">
        <v>27.1</v>
      </c>
      <c r="M1492" s="15">
        <v>143.30000000000001</v>
      </c>
      <c r="N1492" s="15">
        <v>70.3</v>
      </c>
      <c r="O1492" s="15">
        <v>128.30000000000001</v>
      </c>
      <c r="P1492" s="15" t="s">
        <v>102</v>
      </c>
      <c r="Q1492" s="15">
        <v>109.6</v>
      </c>
      <c r="R1492" s="15">
        <v>4.2300000000000004</v>
      </c>
      <c r="S1492" s="15">
        <v>0.8</v>
      </c>
      <c r="T1492" s="15">
        <v>0.61</v>
      </c>
      <c r="U1492" s="15">
        <v>8.41</v>
      </c>
      <c r="V1492" s="15">
        <v>19507</v>
      </c>
      <c r="W1492" s="15">
        <v>792857</v>
      </c>
      <c r="X1492" s="15">
        <v>164054</v>
      </c>
      <c r="Y1492" s="15">
        <v>-628803</v>
      </c>
      <c r="Z1492" s="15">
        <v>6680</v>
      </c>
      <c r="AA1492" s="15">
        <v>1.2589999999999999</v>
      </c>
      <c r="AB1492" s="15">
        <v>54.3</v>
      </c>
    </row>
    <row r="1493" spans="1:28" ht="15" customHeight="1" x14ac:dyDescent="0.3">
      <c r="A1493" s="15" t="s">
        <v>1621</v>
      </c>
      <c r="B1493" s="15" t="s">
        <v>104</v>
      </c>
      <c r="C1493" s="15" t="s">
        <v>99</v>
      </c>
      <c r="D1493" s="15" t="s">
        <v>100</v>
      </c>
      <c r="E1493" s="15" t="s">
        <v>112</v>
      </c>
      <c r="F1493" s="15">
        <v>5.97</v>
      </c>
      <c r="G1493" s="15">
        <v>724.4</v>
      </c>
      <c r="H1493" s="15">
        <v>24</v>
      </c>
      <c r="I1493" s="15">
        <v>68.8</v>
      </c>
      <c r="J1493" s="15">
        <v>7</v>
      </c>
      <c r="K1493" s="15">
        <v>7.05</v>
      </c>
      <c r="L1493" s="15">
        <v>19.399999999999999</v>
      </c>
      <c r="M1493" s="15">
        <v>128</v>
      </c>
      <c r="N1493" s="15">
        <v>74.5</v>
      </c>
      <c r="O1493" s="15">
        <v>62.7</v>
      </c>
      <c r="P1493" s="15" t="s">
        <v>127</v>
      </c>
      <c r="Q1493" s="15">
        <v>272.89999999999998</v>
      </c>
      <c r="R1493" s="15">
        <v>5.45</v>
      </c>
      <c r="S1493" s="15">
        <v>0.72</v>
      </c>
      <c r="T1493" s="15">
        <v>2.9</v>
      </c>
      <c r="U1493" s="15">
        <v>17.309999999999999</v>
      </c>
      <c r="V1493" s="15">
        <v>24335</v>
      </c>
      <c r="W1493" s="15">
        <v>376228</v>
      </c>
      <c r="X1493" s="15">
        <v>421239</v>
      </c>
      <c r="Y1493" s="15">
        <v>45011</v>
      </c>
      <c r="Z1493" s="15">
        <v>3240</v>
      </c>
      <c r="AA1493" s="15">
        <v>5.343</v>
      </c>
      <c r="AB1493" s="15">
        <v>52.9</v>
      </c>
    </row>
    <row r="1494" spans="1:28" ht="15" customHeight="1" x14ac:dyDescent="0.3">
      <c r="A1494" s="15" t="s">
        <v>1622</v>
      </c>
      <c r="B1494" s="15" t="s">
        <v>98</v>
      </c>
      <c r="C1494" s="15" t="s">
        <v>152</v>
      </c>
      <c r="D1494" s="15" t="s">
        <v>106</v>
      </c>
      <c r="E1494" s="15" t="s">
        <v>120</v>
      </c>
      <c r="F1494" s="15">
        <v>9.65</v>
      </c>
      <c r="G1494" s="15">
        <v>292.60000000000002</v>
      </c>
      <c r="H1494" s="15">
        <v>31.9</v>
      </c>
      <c r="I1494" s="15">
        <v>37.700000000000003</v>
      </c>
      <c r="J1494" s="15">
        <v>8.8000000000000007</v>
      </c>
      <c r="K1494" s="15">
        <v>7.22</v>
      </c>
      <c r="L1494" s="15">
        <v>18.600000000000001</v>
      </c>
      <c r="M1494" s="15">
        <v>196.8</v>
      </c>
      <c r="N1494" s="15">
        <v>69.900000000000006</v>
      </c>
      <c r="O1494" s="15">
        <v>95.9</v>
      </c>
      <c r="P1494" s="15" t="s">
        <v>116</v>
      </c>
      <c r="Q1494" s="15">
        <v>50.6</v>
      </c>
      <c r="R1494" s="15">
        <v>8.99</v>
      </c>
      <c r="S1494" s="15">
        <v>0.85</v>
      </c>
      <c r="T1494" s="15">
        <v>2.1800000000000002</v>
      </c>
      <c r="U1494" s="15">
        <v>21.04</v>
      </c>
      <c r="V1494" s="15">
        <v>17694</v>
      </c>
      <c r="W1494" s="15">
        <v>412404</v>
      </c>
      <c r="X1494" s="15">
        <v>372282</v>
      </c>
      <c r="Y1494" s="15">
        <v>-40122</v>
      </c>
      <c r="Z1494" s="15">
        <v>2854</v>
      </c>
      <c r="AA1494" s="15">
        <v>7.3719999999999999</v>
      </c>
      <c r="AB1494" s="15">
        <v>15.1</v>
      </c>
    </row>
    <row r="1495" spans="1:28" ht="15" customHeight="1" x14ac:dyDescent="0.3">
      <c r="A1495" s="15" t="s">
        <v>1623</v>
      </c>
      <c r="B1495" s="15" t="s">
        <v>126</v>
      </c>
      <c r="C1495" s="15" t="s">
        <v>119</v>
      </c>
      <c r="D1495" s="15" t="s">
        <v>144</v>
      </c>
      <c r="E1495" s="15" t="s">
        <v>101</v>
      </c>
      <c r="F1495" s="15">
        <v>5.91</v>
      </c>
      <c r="G1495" s="15">
        <v>569.20000000000005</v>
      </c>
      <c r="H1495" s="15">
        <v>32.1</v>
      </c>
      <c r="I1495" s="15">
        <v>75.400000000000006</v>
      </c>
      <c r="J1495" s="15">
        <v>7.1</v>
      </c>
      <c r="K1495" s="15">
        <v>6.51</v>
      </c>
      <c r="L1495" s="15">
        <v>31.3</v>
      </c>
      <c r="M1495" s="15">
        <v>132.19999999999999</v>
      </c>
      <c r="N1495" s="15">
        <v>49.5</v>
      </c>
      <c r="O1495" s="15">
        <v>147.19999999999999</v>
      </c>
      <c r="P1495" s="15" t="s">
        <v>107</v>
      </c>
      <c r="Q1495" s="15">
        <v>150.1</v>
      </c>
      <c r="R1495" s="15">
        <v>6.82</v>
      </c>
      <c r="S1495" s="15">
        <v>0.91</v>
      </c>
      <c r="T1495" s="15">
        <v>1.72</v>
      </c>
      <c r="U1495" s="15">
        <v>10.17</v>
      </c>
      <c r="V1495" s="15">
        <v>46330</v>
      </c>
      <c r="W1495" s="15">
        <v>482059</v>
      </c>
      <c r="X1495" s="15">
        <v>471176</v>
      </c>
      <c r="Y1495" s="15">
        <v>-10883</v>
      </c>
      <c r="Z1495" s="15">
        <v>3484</v>
      </c>
      <c r="AA1495" s="15">
        <v>2.919</v>
      </c>
      <c r="AB1495" s="15">
        <v>45.3</v>
      </c>
    </row>
    <row r="1496" spans="1:28" ht="15" customHeight="1" x14ac:dyDescent="0.3">
      <c r="A1496" s="15" t="s">
        <v>1624</v>
      </c>
      <c r="B1496" s="15" t="s">
        <v>126</v>
      </c>
      <c r="C1496" s="15" t="s">
        <v>99</v>
      </c>
      <c r="D1496" s="15" t="s">
        <v>132</v>
      </c>
      <c r="E1496" s="15" t="s">
        <v>101</v>
      </c>
      <c r="F1496" s="15">
        <v>10.01</v>
      </c>
      <c r="G1496" s="15">
        <v>788.6</v>
      </c>
      <c r="H1496" s="15">
        <v>22.9</v>
      </c>
      <c r="I1496" s="15">
        <v>59.5</v>
      </c>
      <c r="J1496" s="15">
        <v>8.4</v>
      </c>
      <c r="K1496" s="15">
        <v>6.51</v>
      </c>
      <c r="L1496" s="15">
        <v>38.200000000000003</v>
      </c>
      <c r="M1496" s="15">
        <v>74.7</v>
      </c>
      <c r="N1496" s="15">
        <v>54.6</v>
      </c>
      <c r="O1496" s="15">
        <v>85.8</v>
      </c>
      <c r="P1496" s="15" t="s">
        <v>107</v>
      </c>
      <c r="Q1496" s="15">
        <v>316.10000000000002</v>
      </c>
      <c r="R1496" s="15">
        <v>3.18</v>
      </c>
      <c r="S1496" s="15">
        <v>0.96</v>
      </c>
      <c r="T1496" s="15">
        <v>2.23</v>
      </c>
      <c r="U1496" s="15">
        <v>22.32</v>
      </c>
      <c r="V1496" s="15">
        <v>89908</v>
      </c>
      <c r="W1496" s="15">
        <v>883886</v>
      </c>
      <c r="X1496" s="15">
        <v>2006747</v>
      </c>
      <c r="Y1496" s="15">
        <v>1122861</v>
      </c>
      <c r="Z1496" s="15">
        <v>6484</v>
      </c>
      <c r="AA1496" s="15">
        <v>3.4420000000000002</v>
      </c>
      <c r="AB1496" s="15">
        <v>57.5</v>
      </c>
    </row>
    <row r="1497" spans="1:28" ht="15" customHeight="1" x14ac:dyDescent="0.3">
      <c r="A1497" s="15" t="s">
        <v>1625</v>
      </c>
      <c r="B1497" s="15" t="s">
        <v>109</v>
      </c>
      <c r="C1497" s="15" t="s">
        <v>129</v>
      </c>
      <c r="D1497" s="15" t="s">
        <v>100</v>
      </c>
      <c r="E1497" s="15" t="s">
        <v>101</v>
      </c>
      <c r="F1497" s="15">
        <v>3.86</v>
      </c>
      <c r="G1497" s="15">
        <v>1395.2</v>
      </c>
      <c r="H1497" s="15">
        <v>25.9</v>
      </c>
      <c r="I1497" s="15">
        <v>64.400000000000006</v>
      </c>
      <c r="J1497" s="15">
        <v>6.2</v>
      </c>
      <c r="K1497" s="15">
        <v>6.87</v>
      </c>
      <c r="L1497" s="15">
        <v>29.8</v>
      </c>
      <c r="M1497" s="15">
        <v>133.1</v>
      </c>
      <c r="N1497" s="15">
        <v>53.8</v>
      </c>
      <c r="O1497" s="15">
        <v>105.5</v>
      </c>
      <c r="P1497" s="15" t="s">
        <v>107</v>
      </c>
      <c r="Q1497" s="15">
        <v>163</v>
      </c>
      <c r="R1497" s="15">
        <v>6.18</v>
      </c>
      <c r="S1497" s="15">
        <v>0.87</v>
      </c>
      <c r="T1497" s="15">
        <v>2.4</v>
      </c>
      <c r="U1497" s="15">
        <v>9.26</v>
      </c>
      <c r="V1497" s="15">
        <v>22646</v>
      </c>
      <c r="W1497" s="15">
        <v>231318</v>
      </c>
      <c r="X1497" s="15">
        <v>209702</v>
      </c>
      <c r="Y1497" s="15">
        <v>-21616</v>
      </c>
      <c r="Z1497" s="15">
        <v>3065</v>
      </c>
      <c r="AA1497" s="15">
        <v>3.0209999999999999</v>
      </c>
      <c r="AB1497" s="15">
        <v>68.2</v>
      </c>
    </row>
    <row r="1498" spans="1:28" ht="15" customHeight="1" x14ac:dyDescent="0.3">
      <c r="A1498" s="15" t="s">
        <v>1626</v>
      </c>
      <c r="B1498" s="15" t="s">
        <v>118</v>
      </c>
      <c r="C1498" s="15" t="s">
        <v>99</v>
      </c>
      <c r="D1498" s="15" t="s">
        <v>177</v>
      </c>
      <c r="E1498" s="15" t="s">
        <v>112</v>
      </c>
      <c r="F1498" s="15">
        <v>3.27</v>
      </c>
      <c r="G1498" s="15"/>
      <c r="H1498" s="15">
        <v>28.1</v>
      </c>
      <c r="I1498" s="15">
        <v>65.599999999999994</v>
      </c>
      <c r="J1498" s="15">
        <v>6.8</v>
      </c>
      <c r="K1498" s="15">
        <v>6.75</v>
      </c>
      <c r="L1498" s="15">
        <v>26.7</v>
      </c>
      <c r="M1498" s="15">
        <v>115.4</v>
      </c>
      <c r="N1498" s="15">
        <v>52.6</v>
      </c>
      <c r="O1498" s="15">
        <v>106.3</v>
      </c>
      <c r="P1498" s="15" t="s">
        <v>107</v>
      </c>
      <c r="Q1498" s="15">
        <v>192.9</v>
      </c>
      <c r="R1498" s="15">
        <v>4.72</v>
      </c>
      <c r="S1498" s="15">
        <v>0.92</v>
      </c>
      <c r="T1498" s="15">
        <v>79.86</v>
      </c>
      <c r="U1498" s="15">
        <v>261.14</v>
      </c>
      <c r="V1498" s="15">
        <v>3227</v>
      </c>
      <c r="W1498" s="15">
        <v>208043</v>
      </c>
      <c r="X1498" s="15">
        <v>842699</v>
      </c>
      <c r="Y1498" s="15">
        <v>634656</v>
      </c>
      <c r="Z1498" s="15">
        <v>6440</v>
      </c>
      <c r="AA1498" s="15">
        <v>40.549999999999997</v>
      </c>
      <c r="AB1498" s="15">
        <v>47.8</v>
      </c>
    </row>
    <row r="1499" spans="1:28" ht="15" customHeight="1" x14ac:dyDescent="0.3">
      <c r="A1499" s="15" t="s">
        <v>1627</v>
      </c>
      <c r="B1499" s="15" t="s">
        <v>109</v>
      </c>
      <c r="C1499" s="15" t="s">
        <v>110</v>
      </c>
      <c r="D1499" s="15" t="s">
        <v>177</v>
      </c>
      <c r="E1499" s="15" t="s">
        <v>120</v>
      </c>
      <c r="F1499" s="15">
        <v>14.51</v>
      </c>
      <c r="G1499" s="15">
        <v>430.5</v>
      </c>
      <c r="H1499" s="15">
        <v>30</v>
      </c>
      <c r="I1499" s="15">
        <v>51.8</v>
      </c>
      <c r="J1499" s="15">
        <v>7.5</v>
      </c>
      <c r="K1499" s="15">
        <v>7.09</v>
      </c>
      <c r="L1499" s="15">
        <v>19.3</v>
      </c>
      <c r="M1499" s="15">
        <v>74.400000000000006</v>
      </c>
      <c r="N1499" s="15">
        <v>47.9</v>
      </c>
      <c r="O1499" s="15">
        <v>108.4</v>
      </c>
      <c r="P1499" s="15" t="s">
        <v>116</v>
      </c>
      <c r="Q1499" s="15">
        <v>186.6</v>
      </c>
      <c r="R1499" s="15">
        <v>4.87</v>
      </c>
      <c r="S1499" s="15">
        <v>0.86</v>
      </c>
      <c r="T1499" s="15">
        <v>40.18</v>
      </c>
      <c r="U1499" s="15">
        <v>583.01</v>
      </c>
      <c r="V1499" s="15">
        <v>3708</v>
      </c>
      <c r="W1499" s="15">
        <v>1020799</v>
      </c>
      <c r="X1499" s="15">
        <v>2161801</v>
      </c>
      <c r="Y1499" s="15">
        <v>1141002</v>
      </c>
      <c r="Z1499" s="15">
        <v>13150</v>
      </c>
      <c r="AA1499" s="15">
        <v>44.335000000000001</v>
      </c>
      <c r="AB1499" s="15">
        <v>41.1</v>
      </c>
    </row>
    <row r="1500" spans="1:28" ht="15" customHeight="1" x14ac:dyDescent="0.3">
      <c r="A1500" s="15" t="s">
        <v>1628</v>
      </c>
      <c r="B1500" s="15" t="s">
        <v>104</v>
      </c>
      <c r="C1500" s="15" t="s">
        <v>134</v>
      </c>
      <c r="D1500" s="15" t="s">
        <v>106</v>
      </c>
      <c r="E1500" s="15" t="s">
        <v>101</v>
      </c>
      <c r="F1500" s="15">
        <v>12.44</v>
      </c>
      <c r="G1500" s="15">
        <v>1139.2</v>
      </c>
      <c r="H1500" s="15">
        <v>28.8</v>
      </c>
      <c r="I1500" s="15">
        <v>84.6</v>
      </c>
      <c r="J1500" s="15">
        <v>5.8</v>
      </c>
      <c r="K1500" s="15">
        <v>6.15</v>
      </c>
      <c r="L1500" s="15">
        <v>30.3</v>
      </c>
      <c r="M1500" s="15">
        <v>96.3</v>
      </c>
      <c r="N1500" s="15">
        <v>42.7</v>
      </c>
      <c r="O1500" s="15">
        <v>77.2</v>
      </c>
      <c r="P1500" s="15" t="s">
        <v>107</v>
      </c>
      <c r="Q1500" s="15">
        <v>204.4</v>
      </c>
      <c r="R1500" s="15">
        <v>6.09</v>
      </c>
      <c r="S1500" s="15">
        <v>0.83</v>
      </c>
      <c r="T1500" s="15">
        <v>2.46</v>
      </c>
      <c r="U1500" s="15">
        <v>30.6</v>
      </c>
      <c r="V1500" s="15">
        <v>21413</v>
      </c>
      <c r="W1500" s="15">
        <v>924101</v>
      </c>
      <c r="X1500" s="15">
        <v>655238</v>
      </c>
      <c r="Y1500" s="15">
        <v>-268863</v>
      </c>
      <c r="Z1500" s="15">
        <v>8594</v>
      </c>
      <c r="AA1500" s="15">
        <v>3.5609999999999999</v>
      </c>
      <c r="AB1500" s="15">
        <v>42.3</v>
      </c>
    </row>
    <row r="1501" spans="1:28" ht="15" customHeight="1" x14ac:dyDescent="0.3">
      <c r="A1501" s="15" t="s">
        <v>1629</v>
      </c>
      <c r="B1501" s="15" t="s">
        <v>98</v>
      </c>
      <c r="C1501" s="15" t="s">
        <v>152</v>
      </c>
      <c r="D1501" s="15" t="s">
        <v>106</v>
      </c>
      <c r="E1501" s="15" t="s">
        <v>120</v>
      </c>
      <c r="F1501" s="15">
        <v>9.33</v>
      </c>
      <c r="G1501" s="15">
        <v>169.5</v>
      </c>
      <c r="H1501" s="15">
        <v>30.2</v>
      </c>
      <c r="I1501" s="15">
        <v>46.7</v>
      </c>
      <c r="J1501" s="15">
        <v>8.1999999999999993</v>
      </c>
      <c r="K1501" s="15">
        <v>6.83</v>
      </c>
      <c r="L1501" s="15">
        <v>9.1</v>
      </c>
      <c r="M1501" s="15">
        <v>161.30000000000001</v>
      </c>
      <c r="N1501" s="15">
        <v>54.4</v>
      </c>
      <c r="O1501" s="15">
        <v>61.4</v>
      </c>
      <c r="P1501" s="15" t="s">
        <v>116</v>
      </c>
      <c r="Q1501" s="15">
        <v>217</v>
      </c>
      <c r="R1501" s="15">
        <v>5.72</v>
      </c>
      <c r="S1501" s="15">
        <v>0.94</v>
      </c>
      <c r="T1501" s="15">
        <v>1.9</v>
      </c>
      <c r="U1501" s="15">
        <v>17.73</v>
      </c>
      <c r="V1501" s="15">
        <v>21316</v>
      </c>
      <c r="W1501" s="15">
        <v>635637</v>
      </c>
      <c r="X1501" s="15">
        <v>377933</v>
      </c>
      <c r="Y1501" s="15">
        <v>-257704</v>
      </c>
      <c r="Z1501" s="15">
        <v>3469</v>
      </c>
      <c r="AA1501" s="15">
        <v>5.1109999999999998</v>
      </c>
      <c r="AB1501" s="15">
        <v>30.5</v>
      </c>
    </row>
    <row r="1502" spans="1:28" ht="15" customHeight="1" x14ac:dyDescent="0.3">
      <c r="A1502" s="15" t="s">
        <v>1630</v>
      </c>
      <c r="B1502" s="15" t="s">
        <v>109</v>
      </c>
      <c r="C1502" s="15" t="s">
        <v>105</v>
      </c>
      <c r="D1502" s="15" t="s">
        <v>106</v>
      </c>
      <c r="E1502" s="15" t="s">
        <v>112</v>
      </c>
      <c r="F1502" s="15">
        <v>2.14</v>
      </c>
      <c r="G1502" s="15">
        <v>313.60000000000002</v>
      </c>
      <c r="H1502" s="15">
        <v>23.9</v>
      </c>
      <c r="I1502" s="15">
        <v>56.1</v>
      </c>
      <c r="J1502" s="15">
        <v>7.3</v>
      </c>
      <c r="K1502" s="15">
        <v>6.1</v>
      </c>
      <c r="L1502" s="15">
        <v>28.5</v>
      </c>
      <c r="M1502" s="15">
        <v>167.3</v>
      </c>
      <c r="N1502" s="15">
        <v>40.9</v>
      </c>
      <c r="O1502" s="15">
        <v>160.5</v>
      </c>
      <c r="P1502" s="15" t="s">
        <v>127</v>
      </c>
      <c r="Q1502" s="15">
        <v>131.9</v>
      </c>
      <c r="R1502" s="15">
        <v>3</v>
      </c>
      <c r="S1502" s="15">
        <v>0.74</v>
      </c>
      <c r="T1502" s="15">
        <v>2.5499999999999998</v>
      </c>
      <c r="U1502" s="15">
        <v>5.46</v>
      </c>
      <c r="V1502" s="15">
        <v>22678</v>
      </c>
      <c r="W1502" s="15">
        <v>119797</v>
      </c>
      <c r="X1502" s="15">
        <v>123822</v>
      </c>
      <c r="Y1502" s="15">
        <v>4025</v>
      </c>
      <c r="Z1502" s="15">
        <v>995</v>
      </c>
      <c r="AA1502" s="15">
        <v>5.4870000000000001</v>
      </c>
      <c r="AB1502" s="15">
        <v>48.5</v>
      </c>
    </row>
    <row r="1503" spans="1:28" ht="15" customHeight="1" x14ac:dyDescent="0.3">
      <c r="A1503" s="15" t="s">
        <v>1631</v>
      </c>
      <c r="B1503" s="15" t="s">
        <v>109</v>
      </c>
      <c r="C1503" s="15" t="s">
        <v>114</v>
      </c>
      <c r="D1503" s="15" t="s">
        <v>106</v>
      </c>
      <c r="E1503" s="15" t="s">
        <v>120</v>
      </c>
      <c r="F1503" s="15">
        <v>0.56000000000000005</v>
      </c>
      <c r="G1503" s="15">
        <v>244.9</v>
      </c>
      <c r="H1503" s="15">
        <v>29.5</v>
      </c>
      <c r="I1503" s="15">
        <v>60</v>
      </c>
      <c r="J1503" s="15">
        <v>9.8000000000000007</v>
      </c>
      <c r="K1503" s="15">
        <v>6.63</v>
      </c>
      <c r="L1503" s="15">
        <v>21.6</v>
      </c>
      <c r="M1503" s="15">
        <v>105.1</v>
      </c>
      <c r="N1503" s="15">
        <v>55.6</v>
      </c>
      <c r="O1503" s="15">
        <v>56.3</v>
      </c>
      <c r="P1503" s="15" t="s">
        <v>102</v>
      </c>
      <c r="Q1503" s="15">
        <v>300.5</v>
      </c>
      <c r="R1503" s="15">
        <v>8.27</v>
      </c>
      <c r="S1503" s="15">
        <v>0.97</v>
      </c>
      <c r="T1503" s="15">
        <v>3.21</v>
      </c>
      <c r="U1503" s="15">
        <v>1.8</v>
      </c>
      <c r="V1503" s="15">
        <v>20443</v>
      </c>
      <c r="W1503" s="15">
        <v>40736</v>
      </c>
      <c r="X1503" s="15">
        <v>36797</v>
      </c>
      <c r="Y1503" s="15">
        <v>-3939</v>
      </c>
      <c r="Z1503" s="15">
        <v>257</v>
      </c>
      <c r="AA1503" s="15">
        <v>7.0039999999999996</v>
      </c>
      <c r="AB1503" s="15">
        <v>37.4</v>
      </c>
    </row>
    <row r="1504" spans="1:28" ht="15" customHeight="1" x14ac:dyDescent="0.3">
      <c r="A1504" s="15" t="s">
        <v>1632</v>
      </c>
      <c r="B1504" s="15" t="s">
        <v>137</v>
      </c>
      <c r="C1504" s="15" t="s">
        <v>129</v>
      </c>
      <c r="D1504" s="15" t="s">
        <v>111</v>
      </c>
      <c r="E1504" s="15" t="s">
        <v>101</v>
      </c>
      <c r="F1504" s="15">
        <v>5.03</v>
      </c>
      <c r="G1504" s="15">
        <v>1167</v>
      </c>
      <c r="H1504" s="15">
        <v>29.4</v>
      </c>
      <c r="I1504" s="15">
        <v>84.4</v>
      </c>
      <c r="J1504" s="15">
        <v>7.1</v>
      </c>
      <c r="K1504" s="15">
        <v>6.79</v>
      </c>
      <c r="L1504" s="15">
        <v>29.9</v>
      </c>
      <c r="M1504" s="15">
        <v>108.1</v>
      </c>
      <c r="N1504" s="15">
        <v>29.3</v>
      </c>
      <c r="O1504" s="15">
        <v>121</v>
      </c>
      <c r="P1504" s="15" t="s">
        <v>107</v>
      </c>
      <c r="Q1504" s="15">
        <v>232.5</v>
      </c>
      <c r="R1504" s="15">
        <v>4.03</v>
      </c>
      <c r="S1504" s="15">
        <v>0.8</v>
      </c>
      <c r="T1504" s="15">
        <v>1.19</v>
      </c>
      <c r="U1504" s="15">
        <v>5.99</v>
      </c>
      <c r="V1504" s="15">
        <v>67182</v>
      </c>
      <c r="W1504" s="15">
        <v>340711</v>
      </c>
      <c r="X1504" s="15">
        <v>402420</v>
      </c>
      <c r="Y1504" s="15">
        <v>61709</v>
      </c>
      <c r="Z1504" s="15">
        <v>2575</v>
      </c>
      <c r="AA1504" s="15">
        <v>2.3260000000000001</v>
      </c>
      <c r="AB1504" s="15">
        <v>61.5</v>
      </c>
    </row>
    <row r="1505" spans="1:28" ht="15" customHeight="1" x14ac:dyDescent="0.3">
      <c r="A1505" s="15" t="s">
        <v>1633</v>
      </c>
      <c r="B1505" s="15" t="s">
        <v>104</v>
      </c>
      <c r="C1505" s="15" t="s">
        <v>114</v>
      </c>
      <c r="D1505" s="15" t="s">
        <v>115</v>
      </c>
      <c r="E1505" s="15" t="s">
        <v>101</v>
      </c>
      <c r="F1505" s="15">
        <v>5.08</v>
      </c>
      <c r="G1505" s="15">
        <v>985.4</v>
      </c>
      <c r="H1505" s="15">
        <v>24.9</v>
      </c>
      <c r="I1505" s="15">
        <v>74.599999999999994</v>
      </c>
      <c r="J1505" s="15">
        <v>6.6</v>
      </c>
      <c r="K1505" s="15">
        <v>6.32</v>
      </c>
      <c r="L1505" s="15">
        <v>32.700000000000003</v>
      </c>
      <c r="M1505" s="15">
        <v>94.3</v>
      </c>
      <c r="N1505" s="15">
        <v>48.6</v>
      </c>
      <c r="O1505" s="15">
        <v>86.6</v>
      </c>
      <c r="P1505" s="15" t="s">
        <v>107</v>
      </c>
      <c r="Q1505" s="15">
        <v>259.60000000000002</v>
      </c>
      <c r="R1505" s="15">
        <v>3.25</v>
      </c>
      <c r="S1505" s="15">
        <v>0.79</v>
      </c>
      <c r="T1505" s="15">
        <v>2.84</v>
      </c>
      <c r="U1505" s="15">
        <v>14.43</v>
      </c>
      <c r="V1505" s="15">
        <v>20014</v>
      </c>
      <c r="W1505" s="15">
        <v>338419</v>
      </c>
      <c r="X1505" s="15">
        <v>288802</v>
      </c>
      <c r="Y1505" s="15">
        <v>-49617</v>
      </c>
      <c r="Z1505" s="15">
        <v>10584</v>
      </c>
      <c r="AA1505" s="15">
        <v>1.363</v>
      </c>
      <c r="AB1505" s="15">
        <v>60.7</v>
      </c>
    </row>
    <row r="1506" spans="1:28" ht="15" customHeight="1" x14ac:dyDescent="0.3">
      <c r="A1506" s="15" t="s">
        <v>1634</v>
      </c>
      <c r="B1506" s="15" t="s">
        <v>126</v>
      </c>
      <c r="C1506" s="15" t="s">
        <v>134</v>
      </c>
      <c r="D1506" s="15" t="s">
        <v>177</v>
      </c>
      <c r="E1506" s="15" t="s">
        <v>112</v>
      </c>
      <c r="F1506" s="15">
        <v>4.58</v>
      </c>
      <c r="G1506" s="15">
        <v>203.5</v>
      </c>
      <c r="H1506" s="15">
        <v>25.6</v>
      </c>
      <c r="I1506" s="15">
        <v>59.5</v>
      </c>
      <c r="J1506" s="15">
        <v>6.9</v>
      </c>
      <c r="K1506" s="15">
        <v>6</v>
      </c>
      <c r="L1506" s="15">
        <v>29.8</v>
      </c>
      <c r="M1506" s="15">
        <v>132.6</v>
      </c>
      <c r="N1506" s="15">
        <v>91</v>
      </c>
      <c r="O1506" s="15">
        <v>137.5</v>
      </c>
      <c r="P1506" s="15" t="s">
        <v>107</v>
      </c>
      <c r="Q1506" s="15">
        <v>252.7</v>
      </c>
      <c r="R1506" s="15">
        <v>7.2</v>
      </c>
      <c r="S1506" s="15">
        <v>0.88</v>
      </c>
      <c r="T1506" s="15">
        <v>28.48</v>
      </c>
      <c r="U1506" s="15">
        <v>130.44</v>
      </c>
      <c r="V1506" s="15">
        <v>3337</v>
      </c>
      <c r="W1506" s="15">
        <v>358289</v>
      </c>
      <c r="X1506" s="15">
        <v>435278</v>
      </c>
      <c r="Y1506" s="15">
        <v>76989</v>
      </c>
      <c r="Z1506" s="15">
        <v>10212</v>
      </c>
      <c r="AA1506" s="15">
        <v>12.773</v>
      </c>
      <c r="AB1506" s="15">
        <v>24.5</v>
      </c>
    </row>
    <row r="1507" spans="1:28" ht="15" customHeight="1" x14ac:dyDescent="0.3">
      <c r="A1507" s="15" t="s">
        <v>1635</v>
      </c>
      <c r="B1507" s="15" t="s">
        <v>126</v>
      </c>
      <c r="C1507" s="15" t="s">
        <v>99</v>
      </c>
      <c r="D1507" s="15" t="s">
        <v>111</v>
      </c>
      <c r="E1507" s="15" t="s">
        <v>112</v>
      </c>
      <c r="F1507" s="15">
        <v>6.09</v>
      </c>
      <c r="G1507" s="15">
        <v>321.39999999999998</v>
      </c>
      <c r="H1507" s="15">
        <v>22.2</v>
      </c>
      <c r="I1507" s="15">
        <v>56.5</v>
      </c>
      <c r="J1507" s="15">
        <v>8.1</v>
      </c>
      <c r="K1507" s="15">
        <v>7.72</v>
      </c>
      <c r="L1507" s="15">
        <v>22.5</v>
      </c>
      <c r="M1507" s="15">
        <v>180.3</v>
      </c>
      <c r="N1507" s="15">
        <v>68.900000000000006</v>
      </c>
      <c r="O1507" s="15">
        <v>116.7</v>
      </c>
      <c r="P1507" s="15" t="s">
        <v>127</v>
      </c>
      <c r="Q1507" s="15">
        <v>181.1</v>
      </c>
      <c r="R1507" s="15">
        <v>5.52</v>
      </c>
      <c r="S1507" s="15">
        <v>0.93</v>
      </c>
      <c r="T1507" s="15">
        <v>0.3</v>
      </c>
      <c r="U1507" s="15">
        <v>1.83</v>
      </c>
      <c r="V1507" s="15">
        <v>88103</v>
      </c>
      <c r="W1507" s="15">
        <v>396021</v>
      </c>
      <c r="X1507" s="15">
        <v>161228</v>
      </c>
      <c r="Y1507" s="15">
        <v>-234793</v>
      </c>
      <c r="Z1507" s="15">
        <v>2263</v>
      </c>
      <c r="AA1507" s="15">
        <v>0.80900000000000005</v>
      </c>
      <c r="AB1507" s="15">
        <v>37.4</v>
      </c>
    </row>
    <row r="1508" spans="1:28" ht="15" customHeight="1" x14ac:dyDescent="0.3">
      <c r="A1508" s="15" t="s">
        <v>1636</v>
      </c>
      <c r="B1508" s="15" t="s">
        <v>98</v>
      </c>
      <c r="C1508" s="15" t="s">
        <v>123</v>
      </c>
      <c r="D1508" s="15" t="s">
        <v>115</v>
      </c>
      <c r="E1508" s="15" t="s">
        <v>101</v>
      </c>
      <c r="F1508" s="15">
        <v>12.64</v>
      </c>
      <c r="G1508" s="15">
        <v>1009.1</v>
      </c>
      <c r="H1508" s="15">
        <v>27.1</v>
      </c>
      <c r="I1508" s="15">
        <v>81.7</v>
      </c>
      <c r="J1508" s="15">
        <v>8.6999999999999993</v>
      </c>
      <c r="K1508" s="15">
        <v>6.99</v>
      </c>
      <c r="L1508" s="15"/>
      <c r="M1508" s="15">
        <v>109.8</v>
      </c>
      <c r="N1508" s="15">
        <v>60</v>
      </c>
      <c r="O1508" s="15">
        <v>102.8</v>
      </c>
      <c r="P1508" s="15" t="s">
        <v>102</v>
      </c>
      <c r="Q1508" s="15">
        <v>124.8</v>
      </c>
      <c r="R1508" s="15">
        <v>5.79</v>
      </c>
      <c r="S1508" s="15">
        <v>0.78</v>
      </c>
      <c r="T1508" s="15">
        <v>3.82</v>
      </c>
      <c r="U1508" s="15">
        <v>48.28</v>
      </c>
      <c r="V1508" s="15">
        <v>20728</v>
      </c>
      <c r="W1508" s="15">
        <v>807366</v>
      </c>
      <c r="X1508" s="15">
        <v>1000748</v>
      </c>
      <c r="Y1508" s="15">
        <v>193382</v>
      </c>
      <c r="Z1508" s="15">
        <v>20632</v>
      </c>
      <c r="AA1508" s="15">
        <v>2.34</v>
      </c>
      <c r="AB1508" s="15">
        <v>64.400000000000006</v>
      </c>
    </row>
    <row r="1509" spans="1:28" ht="15" customHeight="1" x14ac:dyDescent="0.3">
      <c r="A1509" s="15" t="s">
        <v>1637</v>
      </c>
      <c r="B1509" s="15" t="s">
        <v>137</v>
      </c>
      <c r="C1509" s="15" t="s">
        <v>170</v>
      </c>
      <c r="D1509" s="15" t="s">
        <v>115</v>
      </c>
      <c r="E1509" s="15" t="s">
        <v>112</v>
      </c>
      <c r="F1509" s="15">
        <v>9.82</v>
      </c>
      <c r="G1509" s="15">
        <v>480.9</v>
      </c>
      <c r="H1509" s="15">
        <v>21.3</v>
      </c>
      <c r="I1509" s="15">
        <v>54.9</v>
      </c>
      <c r="J1509" s="15">
        <v>9</v>
      </c>
      <c r="K1509" s="15">
        <v>6.47</v>
      </c>
      <c r="L1509" s="15">
        <v>22.3</v>
      </c>
      <c r="M1509" s="15">
        <v>117.9</v>
      </c>
      <c r="N1509" s="15">
        <v>54.2</v>
      </c>
      <c r="O1509" s="15">
        <v>92</v>
      </c>
      <c r="P1509" s="15" t="s">
        <v>102</v>
      </c>
      <c r="Q1509" s="15">
        <v>340.2</v>
      </c>
      <c r="R1509" s="15">
        <v>5.9</v>
      </c>
      <c r="S1509" s="15">
        <v>0.82</v>
      </c>
      <c r="T1509" s="15">
        <v>3.36</v>
      </c>
      <c r="U1509" s="15">
        <v>33</v>
      </c>
      <c r="V1509" s="15">
        <v>23622</v>
      </c>
      <c r="W1509" s="15">
        <v>686085</v>
      </c>
      <c r="X1509" s="15">
        <v>779526</v>
      </c>
      <c r="Y1509" s="15">
        <v>93441</v>
      </c>
      <c r="Z1509" s="15">
        <v>11411</v>
      </c>
      <c r="AA1509" s="15">
        <v>2.8919999999999999</v>
      </c>
      <c r="AB1509" s="15">
        <v>31.2</v>
      </c>
    </row>
    <row r="1510" spans="1:28" ht="15" customHeight="1" x14ac:dyDescent="0.3">
      <c r="A1510" s="15" t="s">
        <v>1638</v>
      </c>
      <c r="B1510" s="15" t="s">
        <v>109</v>
      </c>
      <c r="C1510" s="15" t="s">
        <v>99</v>
      </c>
      <c r="D1510" s="15" t="s">
        <v>144</v>
      </c>
      <c r="E1510" s="15" t="s">
        <v>112</v>
      </c>
      <c r="F1510" s="15">
        <v>9.17</v>
      </c>
      <c r="G1510" s="15">
        <v>407.1</v>
      </c>
      <c r="H1510" s="15">
        <v>26.4</v>
      </c>
      <c r="I1510" s="15">
        <v>52.9</v>
      </c>
      <c r="J1510" s="15">
        <v>7.2</v>
      </c>
      <c r="K1510" s="15">
        <v>7.33</v>
      </c>
      <c r="L1510" s="15">
        <v>21.9</v>
      </c>
      <c r="M1510" s="15">
        <v>154.1</v>
      </c>
      <c r="N1510" s="15">
        <v>59.1</v>
      </c>
      <c r="O1510" s="15">
        <v>131.9</v>
      </c>
      <c r="P1510" s="15" t="s">
        <v>127</v>
      </c>
      <c r="Q1510" s="15">
        <v>119.1</v>
      </c>
      <c r="R1510" s="15">
        <v>3.64</v>
      </c>
      <c r="S1510" s="15">
        <v>0.81</v>
      </c>
      <c r="T1510" s="15">
        <v>1.02</v>
      </c>
      <c r="U1510" s="15">
        <v>9.35</v>
      </c>
      <c r="V1510" s="15">
        <v>50296</v>
      </c>
      <c r="W1510" s="15">
        <v>529075</v>
      </c>
      <c r="X1510" s="15">
        <v>470268</v>
      </c>
      <c r="Y1510" s="15">
        <v>-58807</v>
      </c>
      <c r="Z1510" s="15">
        <v>4401</v>
      </c>
      <c r="AA1510" s="15">
        <v>2.125</v>
      </c>
      <c r="AB1510" s="15">
        <v>46.4</v>
      </c>
    </row>
    <row r="1511" spans="1:28" ht="15" customHeight="1" x14ac:dyDescent="0.3">
      <c r="A1511" s="15" t="s">
        <v>1639</v>
      </c>
      <c r="B1511" s="15" t="s">
        <v>118</v>
      </c>
      <c r="C1511" s="15" t="s">
        <v>105</v>
      </c>
      <c r="D1511" s="15" t="s">
        <v>100</v>
      </c>
      <c r="E1511" s="15" t="s">
        <v>112</v>
      </c>
      <c r="F1511" s="15">
        <v>4.46</v>
      </c>
      <c r="G1511" s="15">
        <v>574.79999999999995</v>
      </c>
      <c r="H1511" s="15">
        <v>21.8</v>
      </c>
      <c r="I1511" s="15">
        <v>57.5</v>
      </c>
      <c r="J1511" s="15">
        <v>8.6</v>
      </c>
      <c r="K1511" s="15">
        <v>6.2</v>
      </c>
      <c r="L1511" s="15">
        <v>20.9</v>
      </c>
      <c r="M1511" s="15">
        <v>211.9</v>
      </c>
      <c r="N1511" s="15">
        <v>69.900000000000006</v>
      </c>
      <c r="O1511" s="15">
        <v>114.7</v>
      </c>
      <c r="P1511" s="15" t="s">
        <v>116</v>
      </c>
      <c r="Q1511" s="15">
        <v>101.9</v>
      </c>
      <c r="R1511" s="15">
        <v>3.15</v>
      </c>
      <c r="S1511" s="15">
        <v>0.69</v>
      </c>
      <c r="T1511" s="15">
        <v>2.48</v>
      </c>
      <c r="U1511" s="15">
        <v>11.06</v>
      </c>
      <c r="V1511" s="15">
        <v>24259</v>
      </c>
      <c r="W1511" s="15">
        <v>241522</v>
      </c>
      <c r="X1511" s="15">
        <v>268305</v>
      </c>
      <c r="Y1511" s="15">
        <v>26783</v>
      </c>
      <c r="Z1511" s="15">
        <v>1069</v>
      </c>
      <c r="AA1511" s="15">
        <v>10.346</v>
      </c>
      <c r="AB1511" s="15">
        <v>45.2</v>
      </c>
    </row>
    <row r="1512" spans="1:28" ht="15" customHeight="1" x14ac:dyDescent="0.3">
      <c r="A1512" s="15" t="s">
        <v>1640</v>
      </c>
      <c r="B1512" s="15" t="s">
        <v>109</v>
      </c>
      <c r="C1512" s="15" t="s">
        <v>99</v>
      </c>
      <c r="D1512" s="15" t="s">
        <v>144</v>
      </c>
      <c r="E1512" s="15" t="s">
        <v>112</v>
      </c>
      <c r="F1512" s="15">
        <v>1.91</v>
      </c>
      <c r="G1512" s="15">
        <v>456.3</v>
      </c>
      <c r="H1512" s="15">
        <v>24.6</v>
      </c>
      <c r="I1512" s="15">
        <v>69.900000000000006</v>
      </c>
      <c r="J1512" s="15">
        <v>7.4</v>
      </c>
      <c r="K1512" s="15">
        <v>6.95</v>
      </c>
      <c r="L1512" s="15">
        <v>14.4</v>
      </c>
      <c r="M1512" s="15">
        <v>79.400000000000006</v>
      </c>
      <c r="N1512" s="15">
        <v>56.1</v>
      </c>
      <c r="O1512" s="15">
        <v>76.8</v>
      </c>
      <c r="P1512" s="15" t="s">
        <v>116</v>
      </c>
      <c r="Q1512" s="15">
        <v>246.5</v>
      </c>
      <c r="R1512" s="15">
        <v>1.62</v>
      </c>
      <c r="S1512" s="15">
        <v>0.69</v>
      </c>
      <c r="T1512" s="15">
        <v>1.52</v>
      </c>
      <c r="U1512" s="15">
        <v>2.9</v>
      </c>
      <c r="V1512" s="15">
        <v>52656</v>
      </c>
      <c r="W1512" s="15">
        <v>118096</v>
      </c>
      <c r="X1512" s="15">
        <v>152702</v>
      </c>
      <c r="Y1512" s="15">
        <v>34606</v>
      </c>
      <c r="Z1512" s="15">
        <v>487</v>
      </c>
      <c r="AA1512" s="15">
        <v>5.9550000000000001</v>
      </c>
      <c r="AB1512" s="15">
        <v>41.1</v>
      </c>
    </row>
    <row r="1513" spans="1:28" ht="15" customHeight="1" x14ac:dyDescent="0.3">
      <c r="A1513" s="15" t="s">
        <v>1641</v>
      </c>
      <c r="B1513" s="15" t="s">
        <v>126</v>
      </c>
      <c r="C1513" s="15" t="s">
        <v>110</v>
      </c>
      <c r="D1513" s="15" t="s">
        <v>144</v>
      </c>
      <c r="E1513" s="15" t="s">
        <v>112</v>
      </c>
      <c r="F1513" s="15">
        <v>8</v>
      </c>
      <c r="G1513" s="15">
        <v>550.29999999999995</v>
      </c>
      <c r="H1513" s="15">
        <v>26.3</v>
      </c>
      <c r="I1513" s="15">
        <v>49.6</v>
      </c>
      <c r="J1513" s="15">
        <v>6.4</v>
      </c>
      <c r="K1513" s="15">
        <v>7.13</v>
      </c>
      <c r="L1513" s="15">
        <v>31</v>
      </c>
      <c r="M1513" s="15">
        <v>58.8</v>
      </c>
      <c r="N1513" s="15">
        <v>56.8</v>
      </c>
      <c r="O1513" s="15">
        <v>101</v>
      </c>
      <c r="P1513" s="15" t="s">
        <v>116</v>
      </c>
      <c r="Q1513" s="15">
        <v>190.7</v>
      </c>
      <c r="R1513" s="15">
        <v>9.9600000000000009</v>
      </c>
      <c r="S1513" s="15">
        <v>0.94</v>
      </c>
      <c r="T1513" s="15">
        <v>1.41</v>
      </c>
      <c r="U1513" s="15">
        <v>11.28</v>
      </c>
      <c r="V1513" s="15">
        <v>53472</v>
      </c>
      <c r="W1513" s="15">
        <v>589798</v>
      </c>
      <c r="X1513" s="15">
        <v>603164</v>
      </c>
      <c r="Y1513" s="15">
        <v>13366</v>
      </c>
      <c r="Z1513" s="15">
        <v>2017</v>
      </c>
      <c r="AA1513" s="15">
        <v>5.5919999999999996</v>
      </c>
      <c r="AB1513" s="15">
        <v>27.4</v>
      </c>
    </row>
    <row r="1514" spans="1:28" ht="15" customHeight="1" x14ac:dyDescent="0.3">
      <c r="A1514" s="15" t="s">
        <v>1642</v>
      </c>
      <c r="B1514" s="15" t="s">
        <v>137</v>
      </c>
      <c r="C1514" s="15" t="s">
        <v>123</v>
      </c>
      <c r="D1514" s="15" t="s">
        <v>115</v>
      </c>
      <c r="E1514" s="15" t="s">
        <v>112</v>
      </c>
      <c r="F1514" s="15">
        <v>0.54</v>
      </c>
      <c r="G1514" s="15">
        <v>315.5</v>
      </c>
      <c r="H1514" s="15">
        <v>23.6</v>
      </c>
      <c r="I1514" s="15">
        <v>49.5</v>
      </c>
      <c r="J1514" s="15">
        <v>8.6999999999999993</v>
      </c>
      <c r="K1514" s="15">
        <v>6.18</v>
      </c>
      <c r="L1514" s="15">
        <v>17.3</v>
      </c>
      <c r="M1514" s="15">
        <v>158.6</v>
      </c>
      <c r="N1514" s="15">
        <v>61.1</v>
      </c>
      <c r="O1514" s="15">
        <v>52.6</v>
      </c>
      <c r="P1514" s="15" t="s">
        <v>127</v>
      </c>
      <c r="Q1514" s="15">
        <v>159.30000000000001</v>
      </c>
      <c r="R1514" s="15">
        <v>5.0999999999999996</v>
      </c>
      <c r="S1514" s="15">
        <v>0.75</v>
      </c>
      <c r="T1514" s="15">
        <v>2.2000000000000002</v>
      </c>
      <c r="U1514" s="15">
        <v>1.19</v>
      </c>
      <c r="V1514" s="15">
        <v>22645</v>
      </c>
      <c r="W1514" s="15">
        <v>32924</v>
      </c>
      <c r="X1514" s="15">
        <v>26948</v>
      </c>
      <c r="Y1514" s="15">
        <v>-5976</v>
      </c>
      <c r="Z1514" s="15">
        <v>821</v>
      </c>
      <c r="AA1514" s="15">
        <v>1.4490000000000001</v>
      </c>
      <c r="AB1514" s="15">
        <v>30.5</v>
      </c>
    </row>
    <row r="1515" spans="1:28" ht="15" customHeight="1" x14ac:dyDescent="0.3">
      <c r="A1515" s="15" t="s">
        <v>1643</v>
      </c>
      <c r="B1515" s="15" t="s">
        <v>118</v>
      </c>
      <c r="C1515" s="15" t="s">
        <v>152</v>
      </c>
      <c r="D1515" s="15" t="s">
        <v>144</v>
      </c>
      <c r="E1515" s="15" t="s">
        <v>101</v>
      </c>
      <c r="F1515" s="15">
        <v>10.14</v>
      </c>
      <c r="G1515" s="15">
        <v>1097.3</v>
      </c>
      <c r="H1515" s="15">
        <v>26.8</v>
      </c>
      <c r="I1515" s="15">
        <v>67.7</v>
      </c>
      <c r="J1515" s="15">
        <v>4.5999999999999996</v>
      </c>
      <c r="K1515" s="15">
        <v>7.33</v>
      </c>
      <c r="L1515" s="15">
        <v>32.9</v>
      </c>
      <c r="M1515" s="15">
        <v>117.7</v>
      </c>
      <c r="N1515" s="15">
        <v>88.3</v>
      </c>
      <c r="O1515" s="15">
        <v>83.1</v>
      </c>
      <c r="P1515" s="15" t="s">
        <v>116</v>
      </c>
      <c r="Q1515" s="15">
        <v>124.1</v>
      </c>
      <c r="R1515" s="15">
        <v>3.74</v>
      </c>
      <c r="S1515" s="15">
        <v>0.99</v>
      </c>
      <c r="T1515" s="15">
        <v>0.88</v>
      </c>
      <c r="U1515" s="15">
        <v>8.92</v>
      </c>
      <c r="V1515" s="15">
        <v>59622</v>
      </c>
      <c r="W1515" s="15">
        <v>632016</v>
      </c>
      <c r="X1515" s="15">
        <v>531828</v>
      </c>
      <c r="Y1515" s="15">
        <v>-100188</v>
      </c>
      <c r="Z1515" s="15">
        <v>2747</v>
      </c>
      <c r="AA1515" s="15">
        <v>3.2469999999999999</v>
      </c>
      <c r="AB1515" s="15">
        <v>67</v>
      </c>
    </row>
    <row r="1516" spans="1:28" ht="15" customHeight="1" x14ac:dyDescent="0.3">
      <c r="A1516" s="15" t="s">
        <v>1644</v>
      </c>
      <c r="B1516" s="15" t="s">
        <v>104</v>
      </c>
      <c r="C1516" s="15" t="s">
        <v>119</v>
      </c>
      <c r="D1516" s="15" t="s">
        <v>115</v>
      </c>
      <c r="E1516" s="15" t="s">
        <v>101</v>
      </c>
      <c r="F1516" s="15">
        <v>13.37</v>
      </c>
      <c r="G1516" s="15">
        <v>1047.4000000000001</v>
      </c>
      <c r="H1516" s="15">
        <v>26.7</v>
      </c>
      <c r="I1516" s="15">
        <v>68.5</v>
      </c>
      <c r="J1516" s="15">
        <v>7.1</v>
      </c>
      <c r="K1516" s="15">
        <v>6.19</v>
      </c>
      <c r="L1516" s="15">
        <v>27</v>
      </c>
      <c r="M1516" s="15">
        <v>116.9</v>
      </c>
      <c r="N1516" s="15">
        <v>76.3</v>
      </c>
      <c r="O1516" s="15">
        <v>145.4</v>
      </c>
      <c r="P1516" s="15" t="s">
        <v>102</v>
      </c>
      <c r="Q1516" s="15">
        <v>189.6</v>
      </c>
      <c r="R1516" s="15">
        <v>5.0199999999999996</v>
      </c>
      <c r="S1516" s="15">
        <v>0.8</v>
      </c>
      <c r="T1516" s="15">
        <v>2.84</v>
      </c>
      <c r="U1516" s="15">
        <v>37.97</v>
      </c>
      <c r="V1516" s="15">
        <v>23189</v>
      </c>
      <c r="W1516" s="15">
        <v>962185</v>
      </c>
      <c r="X1516" s="15">
        <v>880486</v>
      </c>
      <c r="Y1516" s="15">
        <v>-81699</v>
      </c>
      <c r="Z1516" s="15">
        <v>16672</v>
      </c>
      <c r="AA1516" s="15">
        <v>2.2770000000000001</v>
      </c>
      <c r="AB1516" s="15">
        <v>44.5</v>
      </c>
    </row>
    <row r="1517" spans="1:28" ht="15" customHeight="1" x14ac:dyDescent="0.3">
      <c r="A1517" s="15" t="s">
        <v>1645</v>
      </c>
      <c r="B1517" s="15" t="s">
        <v>126</v>
      </c>
      <c r="C1517" s="15" t="s">
        <v>123</v>
      </c>
      <c r="D1517" s="15" t="s">
        <v>177</v>
      </c>
      <c r="E1517" s="15" t="s">
        <v>112</v>
      </c>
      <c r="F1517" s="15">
        <v>8.1199999999999992</v>
      </c>
      <c r="G1517" s="15">
        <v>344.8</v>
      </c>
      <c r="H1517" s="15">
        <v>24.7</v>
      </c>
      <c r="I1517" s="15">
        <v>48.9</v>
      </c>
      <c r="J1517" s="15">
        <v>9.8000000000000007</v>
      </c>
      <c r="K1517" s="15">
        <v>6.01</v>
      </c>
      <c r="L1517" s="15">
        <v>20.5</v>
      </c>
      <c r="M1517" s="15">
        <v>81</v>
      </c>
      <c r="N1517" s="15">
        <v>72.099999999999994</v>
      </c>
      <c r="O1517" s="15">
        <v>63.5</v>
      </c>
      <c r="P1517" s="15" t="s">
        <v>102</v>
      </c>
      <c r="Q1517" s="15">
        <v>216.8</v>
      </c>
      <c r="R1517" s="15">
        <v>2.44</v>
      </c>
      <c r="S1517" s="15">
        <v>0.95</v>
      </c>
      <c r="T1517" s="15">
        <v>29.09</v>
      </c>
      <c r="U1517" s="15">
        <v>236.21</v>
      </c>
      <c r="V1517" s="15">
        <v>3436</v>
      </c>
      <c r="W1517" s="15">
        <v>516358</v>
      </c>
      <c r="X1517" s="15">
        <v>811618</v>
      </c>
      <c r="Y1517" s="15">
        <v>295260</v>
      </c>
      <c r="Z1517" s="15">
        <v>14776</v>
      </c>
      <c r="AA1517" s="15">
        <v>15.986000000000001</v>
      </c>
      <c r="AB1517" s="15">
        <v>37.1</v>
      </c>
    </row>
    <row r="1518" spans="1:28" ht="15" customHeight="1" x14ac:dyDescent="0.3">
      <c r="A1518" s="15" t="s">
        <v>1646</v>
      </c>
      <c r="B1518" s="15" t="s">
        <v>137</v>
      </c>
      <c r="C1518" s="15" t="s">
        <v>110</v>
      </c>
      <c r="D1518" s="15" t="s">
        <v>111</v>
      </c>
      <c r="E1518" s="15" t="s">
        <v>101</v>
      </c>
      <c r="F1518" s="15">
        <v>9.52</v>
      </c>
      <c r="G1518" s="15">
        <v>706.1</v>
      </c>
      <c r="H1518" s="15">
        <v>25.7</v>
      </c>
      <c r="I1518" s="15">
        <v>67.5</v>
      </c>
      <c r="J1518" s="15">
        <v>5.3</v>
      </c>
      <c r="K1518" s="15">
        <v>6.75</v>
      </c>
      <c r="L1518" s="15">
        <v>32.4</v>
      </c>
      <c r="M1518" s="15">
        <v>148.80000000000001</v>
      </c>
      <c r="N1518" s="15">
        <v>65.5</v>
      </c>
      <c r="O1518" s="15">
        <v>160</v>
      </c>
      <c r="P1518" s="15" t="s">
        <v>107</v>
      </c>
      <c r="Q1518" s="15">
        <v>124</v>
      </c>
      <c r="R1518" s="15">
        <v>7.64</v>
      </c>
      <c r="S1518" s="15">
        <v>0.91</v>
      </c>
      <c r="T1518" s="15">
        <v>1.75</v>
      </c>
      <c r="U1518" s="15">
        <v>16.66</v>
      </c>
      <c r="V1518" s="15">
        <v>65284</v>
      </c>
      <c r="W1518" s="15">
        <v>719681</v>
      </c>
      <c r="X1518" s="15">
        <v>1087631</v>
      </c>
      <c r="Y1518" s="15">
        <v>367950</v>
      </c>
      <c r="Z1518" s="15">
        <v>4520</v>
      </c>
      <c r="AA1518" s="15">
        <v>3.6859999999999999</v>
      </c>
      <c r="AB1518" s="15">
        <v>42.7</v>
      </c>
    </row>
    <row r="1519" spans="1:28" ht="15" customHeight="1" x14ac:dyDescent="0.3">
      <c r="A1519" s="15" t="s">
        <v>1647</v>
      </c>
      <c r="B1519" s="15" t="s">
        <v>137</v>
      </c>
      <c r="C1519" s="15" t="s">
        <v>105</v>
      </c>
      <c r="D1519" s="15" t="s">
        <v>130</v>
      </c>
      <c r="E1519" s="15" t="s">
        <v>112</v>
      </c>
      <c r="F1519" s="15">
        <v>4.6399999999999997</v>
      </c>
      <c r="G1519" s="15">
        <v>609.4</v>
      </c>
      <c r="H1519" s="15">
        <v>24.6</v>
      </c>
      <c r="I1519" s="15">
        <v>62.8</v>
      </c>
      <c r="J1519" s="15">
        <v>6.9</v>
      </c>
      <c r="K1519" s="15">
        <v>6.15</v>
      </c>
      <c r="L1519" s="15">
        <v>22.4</v>
      </c>
      <c r="M1519" s="15">
        <v>97.9</v>
      </c>
      <c r="N1519" s="15">
        <v>51.9</v>
      </c>
      <c r="O1519" s="15">
        <v>96.9</v>
      </c>
      <c r="P1519" s="15" t="s">
        <v>116</v>
      </c>
      <c r="Q1519" s="15">
        <v>198.5</v>
      </c>
      <c r="R1519" s="15">
        <v>4.87</v>
      </c>
      <c r="S1519" s="15">
        <v>0.81</v>
      </c>
      <c r="T1519" s="15">
        <v>1.01</v>
      </c>
      <c r="U1519" s="15">
        <v>4.6900000000000004</v>
      </c>
      <c r="V1519" s="15">
        <v>62456</v>
      </c>
      <c r="W1519" s="15">
        <v>254342</v>
      </c>
      <c r="X1519" s="15">
        <v>292919</v>
      </c>
      <c r="Y1519" s="15">
        <v>38577</v>
      </c>
      <c r="Z1519" s="15">
        <v>1920</v>
      </c>
      <c r="AA1519" s="15">
        <v>2.4430000000000001</v>
      </c>
      <c r="AB1519" s="15">
        <v>46.9</v>
      </c>
    </row>
    <row r="1520" spans="1:28" ht="15" customHeight="1" x14ac:dyDescent="0.3">
      <c r="A1520" s="15" t="s">
        <v>1648</v>
      </c>
      <c r="B1520" s="15" t="s">
        <v>146</v>
      </c>
      <c r="C1520" s="15" t="s">
        <v>134</v>
      </c>
      <c r="D1520" s="15" t="s">
        <v>132</v>
      </c>
      <c r="E1520" s="15" t="s">
        <v>112</v>
      </c>
      <c r="F1520" s="15">
        <v>9.66</v>
      </c>
      <c r="G1520" s="15">
        <v>540.5</v>
      </c>
      <c r="H1520" s="15">
        <v>21</v>
      </c>
      <c r="I1520" s="15">
        <v>54.7</v>
      </c>
      <c r="J1520" s="15">
        <v>8</v>
      </c>
      <c r="K1520" s="15">
        <v>6.56</v>
      </c>
      <c r="L1520" s="15">
        <v>17.7</v>
      </c>
      <c r="M1520" s="15">
        <v>154.9</v>
      </c>
      <c r="N1520" s="15">
        <v>46.7</v>
      </c>
      <c r="O1520" s="15">
        <v>121.1</v>
      </c>
      <c r="P1520" s="15" t="s">
        <v>107</v>
      </c>
      <c r="Q1520" s="15">
        <v>150.30000000000001</v>
      </c>
      <c r="R1520" s="15">
        <v>7.67</v>
      </c>
      <c r="S1520" s="15">
        <v>0.95</v>
      </c>
      <c r="T1520" s="15">
        <v>2.2000000000000002</v>
      </c>
      <c r="U1520" s="15">
        <v>21.25</v>
      </c>
      <c r="V1520" s="15">
        <v>88186</v>
      </c>
      <c r="W1520" s="15">
        <v>656636</v>
      </c>
      <c r="X1520" s="15">
        <v>1873952</v>
      </c>
      <c r="Y1520" s="15">
        <v>1217316</v>
      </c>
      <c r="Z1520" s="15">
        <v>7908</v>
      </c>
      <c r="AA1520" s="15">
        <v>2.6869999999999998</v>
      </c>
      <c r="AB1520" s="15">
        <v>37.6</v>
      </c>
    </row>
    <row r="1521" spans="1:28" ht="15" customHeight="1" x14ac:dyDescent="0.3">
      <c r="A1521" s="15" t="s">
        <v>1649</v>
      </c>
      <c r="B1521" s="15" t="s">
        <v>137</v>
      </c>
      <c r="C1521" s="15" t="s">
        <v>129</v>
      </c>
      <c r="D1521" s="15" t="s">
        <v>106</v>
      </c>
      <c r="E1521" s="15" t="s">
        <v>112</v>
      </c>
      <c r="F1521" s="15">
        <v>13.24</v>
      </c>
      <c r="G1521" s="15">
        <v>373.3</v>
      </c>
      <c r="H1521" s="15">
        <v>24</v>
      </c>
      <c r="I1521" s="15">
        <v>57.4</v>
      </c>
      <c r="J1521" s="15">
        <v>7.3</v>
      </c>
      <c r="K1521" s="15">
        <v>6.35</v>
      </c>
      <c r="L1521" s="15">
        <v>24.4</v>
      </c>
      <c r="M1521" s="15">
        <v>69.900000000000006</v>
      </c>
      <c r="N1521" s="15">
        <v>84.1</v>
      </c>
      <c r="O1521" s="15">
        <v>71.3</v>
      </c>
      <c r="P1521" s="15" t="s">
        <v>107</v>
      </c>
      <c r="Q1521" s="15">
        <v>173.7</v>
      </c>
      <c r="R1521" s="15">
        <v>6.07</v>
      </c>
      <c r="S1521" s="15">
        <v>0.98</v>
      </c>
      <c r="T1521" s="15">
        <v>3.68</v>
      </c>
      <c r="U1521" s="15">
        <v>48.72</v>
      </c>
      <c r="V1521" s="15">
        <v>23996</v>
      </c>
      <c r="W1521" s="15">
        <v>977146</v>
      </c>
      <c r="X1521" s="15">
        <v>1169085</v>
      </c>
      <c r="Y1521" s="15">
        <v>191939</v>
      </c>
      <c r="Z1521" s="15">
        <v>9358</v>
      </c>
      <c r="AA1521" s="15">
        <v>5.2060000000000004</v>
      </c>
      <c r="AB1521" s="15">
        <v>32.9</v>
      </c>
    </row>
    <row r="1522" spans="1:28" ht="15" customHeight="1" x14ac:dyDescent="0.3">
      <c r="A1522" s="15" t="s">
        <v>1650</v>
      </c>
      <c r="B1522" s="15" t="s">
        <v>118</v>
      </c>
      <c r="C1522" s="15" t="s">
        <v>105</v>
      </c>
      <c r="D1522" s="15" t="s">
        <v>177</v>
      </c>
      <c r="E1522" s="15" t="s">
        <v>101</v>
      </c>
      <c r="F1522" s="15">
        <v>11.54</v>
      </c>
      <c r="G1522" s="15">
        <v>734.7</v>
      </c>
      <c r="H1522" s="15">
        <v>27.9</v>
      </c>
      <c r="I1522" s="15">
        <v>76.400000000000006</v>
      </c>
      <c r="J1522" s="15">
        <v>6</v>
      </c>
      <c r="K1522" s="15">
        <v>5.66</v>
      </c>
      <c r="L1522" s="15">
        <v>22.6</v>
      </c>
      <c r="M1522" s="15">
        <v>95.9</v>
      </c>
      <c r="N1522" s="15">
        <v>39</v>
      </c>
      <c r="O1522" s="15">
        <v>45</v>
      </c>
      <c r="P1522" s="15" t="s">
        <v>107</v>
      </c>
      <c r="Q1522" s="15">
        <v>251.4</v>
      </c>
      <c r="R1522" s="15">
        <v>6.88</v>
      </c>
      <c r="S1522" s="15">
        <v>0.92</v>
      </c>
      <c r="T1522" s="15">
        <v>17.79</v>
      </c>
      <c r="U1522" s="15">
        <v>205.3</v>
      </c>
      <c r="V1522" s="15">
        <v>3698</v>
      </c>
      <c r="W1522" s="15">
        <v>1009237</v>
      </c>
      <c r="X1522" s="15">
        <v>759199</v>
      </c>
      <c r="Y1522" s="15">
        <v>-250038</v>
      </c>
      <c r="Z1522" s="15">
        <v>30054</v>
      </c>
      <c r="AA1522" s="15">
        <v>6.8310000000000004</v>
      </c>
      <c r="AB1522" s="15">
        <v>49.7</v>
      </c>
    </row>
    <row r="1523" spans="1:28" ht="15" customHeight="1" x14ac:dyDescent="0.3">
      <c r="A1523" s="15" t="s">
        <v>1651</v>
      </c>
      <c r="B1523" s="15" t="s">
        <v>109</v>
      </c>
      <c r="C1523" s="15" t="s">
        <v>99</v>
      </c>
      <c r="D1523" s="15" t="s">
        <v>111</v>
      </c>
      <c r="E1523" s="15" t="s">
        <v>112</v>
      </c>
      <c r="F1523" s="15">
        <v>8.1300000000000008</v>
      </c>
      <c r="G1523" s="15">
        <v>472.8</v>
      </c>
      <c r="H1523" s="15">
        <v>20.8</v>
      </c>
      <c r="I1523" s="15">
        <v>60.1</v>
      </c>
      <c r="J1523" s="15">
        <v>7</v>
      </c>
      <c r="K1523" s="15">
        <v>7.4</v>
      </c>
      <c r="L1523" s="15">
        <v>18.8</v>
      </c>
      <c r="M1523" s="15">
        <v>49.1</v>
      </c>
      <c r="N1523" s="15">
        <v>54.4</v>
      </c>
      <c r="O1523" s="15">
        <v>84.9</v>
      </c>
      <c r="P1523" s="15" t="s">
        <v>102</v>
      </c>
      <c r="Q1523" s="15">
        <v>153.30000000000001</v>
      </c>
      <c r="R1523" s="15">
        <v>7.4</v>
      </c>
      <c r="S1523" s="15">
        <v>0.89</v>
      </c>
      <c r="T1523" s="15">
        <v>0.63</v>
      </c>
      <c r="U1523" s="15">
        <v>5.12</v>
      </c>
      <c r="V1523" s="15">
        <v>65920</v>
      </c>
      <c r="W1523" s="15">
        <v>527589</v>
      </c>
      <c r="X1523" s="15">
        <v>337510</v>
      </c>
      <c r="Y1523" s="15">
        <v>-190079</v>
      </c>
      <c r="Z1523" s="15">
        <v>2263</v>
      </c>
      <c r="AA1523" s="15">
        <v>2.262</v>
      </c>
      <c r="AB1523" s="15">
        <v>44.8</v>
      </c>
    </row>
    <row r="1524" spans="1:28" ht="15" customHeight="1" x14ac:dyDescent="0.3">
      <c r="A1524" s="15" t="s">
        <v>1652</v>
      </c>
      <c r="B1524" s="15" t="s">
        <v>126</v>
      </c>
      <c r="C1524" s="15" t="s">
        <v>129</v>
      </c>
      <c r="D1524" s="15" t="s">
        <v>111</v>
      </c>
      <c r="E1524" s="15" t="s">
        <v>101</v>
      </c>
      <c r="F1524" s="15">
        <v>9.9600000000000009</v>
      </c>
      <c r="G1524" s="15">
        <v>839.5</v>
      </c>
      <c r="H1524" s="15">
        <v>28.9</v>
      </c>
      <c r="I1524" s="15">
        <v>72.900000000000006</v>
      </c>
      <c r="J1524" s="15">
        <v>7.2</v>
      </c>
      <c r="K1524" s="15">
        <v>7.7</v>
      </c>
      <c r="L1524" s="15">
        <v>22</v>
      </c>
      <c r="M1524" s="15">
        <v>142.5</v>
      </c>
      <c r="N1524" s="15">
        <v>43</v>
      </c>
      <c r="O1524" s="15">
        <v>125.2</v>
      </c>
      <c r="P1524" s="15" t="s">
        <v>102</v>
      </c>
      <c r="Q1524" s="15">
        <v>191.4</v>
      </c>
      <c r="R1524" s="15">
        <v>4.59</v>
      </c>
      <c r="S1524" s="15">
        <v>0.82</v>
      </c>
      <c r="T1524" s="15">
        <v>0.57999999999999996</v>
      </c>
      <c r="U1524" s="15">
        <v>5.78</v>
      </c>
      <c r="V1524" s="15">
        <v>65855</v>
      </c>
      <c r="W1524" s="15">
        <v>668240</v>
      </c>
      <c r="X1524" s="15">
        <v>380642</v>
      </c>
      <c r="Y1524" s="15">
        <v>-287598</v>
      </c>
      <c r="Z1524" s="15">
        <v>2559</v>
      </c>
      <c r="AA1524" s="15">
        <v>2.2589999999999999</v>
      </c>
      <c r="AB1524" s="15">
        <v>55.8</v>
      </c>
    </row>
    <row r="1525" spans="1:28" ht="15" customHeight="1" x14ac:dyDescent="0.3">
      <c r="A1525" s="15" t="s">
        <v>1653</v>
      </c>
      <c r="B1525" s="15" t="s">
        <v>146</v>
      </c>
      <c r="C1525" s="15" t="s">
        <v>119</v>
      </c>
      <c r="D1525" s="15" t="s">
        <v>130</v>
      </c>
      <c r="E1525" s="15" t="s">
        <v>101</v>
      </c>
      <c r="F1525" s="15">
        <v>1.34</v>
      </c>
      <c r="G1525" s="15">
        <v>635.1</v>
      </c>
      <c r="H1525" s="15">
        <v>28.5</v>
      </c>
      <c r="I1525" s="15">
        <v>73.3</v>
      </c>
      <c r="J1525" s="15">
        <v>6.9</v>
      </c>
      <c r="K1525" s="15">
        <v>6.41</v>
      </c>
      <c r="L1525" s="15">
        <v>30.1</v>
      </c>
      <c r="M1525" s="15">
        <v>129.9</v>
      </c>
      <c r="N1525" s="15">
        <v>65.900000000000006</v>
      </c>
      <c r="O1525" s="15">
        <v>30</v>
      </c>
      <c r="P1525" s="15" t="s">
        <v>127</v>
      </c>
      <c r="Q1525" s="15">
        <v>248.1</v>
      </c>
      <c r="R1525" s="15">
        <v>3.82</v>
      </c>
      <c r="S1525" s="15">
        <v>0.71</v>
      </c>
      <c r="T1525" s="15">
        <v>1.88</v>
      </c>
      <c r="U1525" s="15">
        <v>2.52</v>
      </c>
      <c r="V1525" s="15">
        <v>55050</v>
      </c>
      <c r="W1525" s="15">
        <v>95725</v>
      </c>
      <c r="X1525" s="15">
        <v>138726</v>
      </c>
      <c r="Y1525" s="15">
        <v>43001</v>
      </c>
      <c r="Z1525" s="15">
        <v>860</v>
      </c>
      <c r="AA1525" s="15">
        <v>2.93</v>
      </c>
      <c r="AB1525" s="15">
        <v>54.7</v>
      </c>
    </row>
    <row r="1526" spans="1:28" ht="15" customHeight="1" x14ac:dyDescent="0.3">
      <c r="A1526" s="15" t="s">
        <v>1654</v>
      </c>
      <c r="B1526" s="15" t="s">
        <v>98</v>
      </c>
      <c r="C1526" s="15" t="s">
        <v>123</v>
      </c>
      <c r="D1526" s="15" t="s">
        <v>115</v>
      </c>
      <c r="E1526" s="15" t="s">
        <v>101</v>
      </c>
      <c r="F1526" s="15">
        <v>13.01</v>
      </c>
      <c r="G1526" s="15">
        <v>883.7</v>
      </c>
      <c r="H1526" s="15">
        <v>25.6</v>
      </c>
      <c r="I1526" s="15">
        <v>74.400000000000006</v>
      </c>
      <c r="J1526" s="15">
        <v>6</v>
      </c>
      <c r="K1526" s="15">
        <v>7.49</v>
      </c>
      <c r="L1526" s="15">
        <v>23.2</v>
      </c>
      <c r="M1526" s="15">
        <v>157.80000000000001</v>
      </c>
      <c r="N1526" s="15">
        <v>62.6</v>
      </c>
      <c r="O1526" s="15">
        <v>96.3</v>
      </c>
      <c r="P1526" s="15" t="s">
        <v>116</v>
      </c>
      <c r="Q1526" s="15">
        <v>145.19999999999999</v>
      </c>
      <c r="R1526" s="15">
        <v>5.57</v>
      </c>
      <c r="S1526" s="15">
        <v>0.76</v>
      </c>
      <c r="T1526" s="15">
        <v>1.9</v>
      </c>
      <c r="U1526" s="15">
        <v>24.72</v>
      </c>
      <c r="V1526" s="15">
        <v>21653</v>
      </c>
      <c r="W1526" s="15">
        <v>814830</v>
      </c>
      <c r="X1526" s="15">
        <v>535262</v>
      </c>
      <c r="Y1526" s="15">
        <v>-279568</v>
      </c>
      <c r="Z1526" s="15">
        <v>9343</v>
      </c>
      <c r="AA1526" s="15">
        <v>2.6459999999999999</v>
      </c>
      <c r="AB1526" s="15">
        <v>56.5</v>
      </c>
    </row>
    <row r="1527" spans="1:28" ht="15" customHeight="1" x14ac:dyDescent="0.3">
      <c r="A1527" s="15" t="s">
        <v>1655</v>
      </c>
      <c r="B1527" s="15" t="s">
        <v>104</v>
      </c>
      <c r="C1527" s="15" t="s">
        <v>129</v>
      </c>
      <c r="D1527" s="15" t="s">
        <v>106</v>
      </c>
      <c r="E1527" s="15" t="s">
        <v>112</v>
      </c>
      <c r="F1527" s="15">
        <v>4.5</v>
      </c>
      <c r="G1527" s="15">
        <v>702.3</v>
      </c>
      <c r="H1527" s="15">
        <v>19.899999999999999</v>
      </c>
      <c r="I1527" s="15">
        <v>71.2</v>
      </c>
      <c r="J1527" s="15">
        <v>6.1</v>
      </c>
      <c r="K1527" s="15">
        <v>6.96</v>
      </c>
      <c r="L1527" s="15">
        <v>25.9</v>
      </c>
      <c r="M1527" s="15">
        <v>115.7</v>
      </c>
      <c r="N1527" s="15">
        <v>64.5</v>
      </c>
      <c r="O1527" s="15">
        <v>84.4</v>
      </c>
      <c r="P1527" s="15" t="s">
        <v>107</v>
      </c>
      <c r="Q1527" s="15">
        <v>258.89999999999998</v>
      </c>
      <c r="R1527" s="15">
        <v>2.36</v>
      </c>
      <c r="S1527" s="15">
        <v>0.7</v>
      </c>
      <c r="T1527" s="15">
        <v>3.37</v>
      </c>
      <c r="U1527" s="15">
        <v>15.16</v>
      </c>
      <c r="V1527" s="15">
        <v>20946</v>
      </c>
      <c r="W1527" s="15">
        <v>327597</v>
      </c>
      <c r="X1527" s="15">
        <v>317541</v>
      </c>
      <c r="Y1527" s="15">
        <v>-10056</v>
      </c>
      <c r="Z1527" s="15">
        <v>2662</v>
      </c>
      <c r="AA1527" s="15">
        <v>5.6950000000000003</v>
      </c>
      <c r="AB1527" s="15">
        <v>60.4</v>
      </c>
    </row>
    <row r="1528" spans="1:28" ht="15" customHeight="1" x14ac:dyDescent="0.3">
      <c r="A1528" s="15" t="s">
        <v>1656</v>
      </c>
      <c r="B1528" s="15" t="s">
        <v>146</v>
      </c>
      <c r="C1528" s="15" t="s">
        <v>105</v>
      </c>
      <c r="D1528" s="15" t="s">
        <v>115</v>
      </c>
      <c r="E1528" s="15" t="s">
        <v>101</v>
      </c>
      <c r="F1528" s="15">
        <v>9.1</v>
      </c>
      <c r="G1528" s="15">
        <v>644.5</v>
      </c>
      <c r="H1528" s="15">
        <v>28.6</v>
      </c>
      <c r="I1528" s="15">
        <v>74.5</v>
      </c>
      <c r="J1528" s="15">
        <v>6.9</v>
      </c>
      <c r="K1528" s="15">
        <v>6.66</v>
      </c>
      <c r="L1528" s="15">
        <v>34.200000000000003</v>
      </c>
      <c r="M1528" s="15">
        <v>124.4</v>
      </c>
      <c r="N1528" s="15">
        <v>85.2</v>
      </c>
      <c r="O1528" s="15">
        <v>79.3</v>
      </c>
      <c r="P1528" s="15" t="s">
        <v>102</v>
      </c>
      <c r="Q1528" s="15">
        <v>214.6</v>
      </c>
      <c r="R1528" s="15">
        <v>6.76</v>
      </c>
      <c r="S1528" s="15">
        <v>0.78</v>
      </c>
      <c r="T1528" s="15">
        <v>5.67</v>
      </c>
      <c r="U1528" s="15">
        <v>51.6</v>
      </c>
      <c r="V1528" s="15">
        <v>21419</v>
      </c>
      <c r="W1528" s="15">
        <v>655450</v>
      </c>
      <c r="X1528" s="15">
        <v>1105220</v>
      </c>
      <c r="Y1528" s="15">
        <v>449770</v>
      </c>
      <c r="Z1528" s="15">
        <v>11141</v>
      </c>
      <c r="AA1528" s="15">
        <v>4.6319999999999997</v>
      </c>
      <c r="AB1528" s="15">
        <v>36.5</v>
      </c>
    </row>
    <row r="1529" spans="1:28" ht="15" customHeight="1" x14ac:dyDescent="0.3">
      <c r="A1529" s="15" t="s">
        <v>1657</v>
      </c>
      <c r="B1529" s="15" t="s">
        <v>98</v>
      </c>
      <c r="C1529" s="15" t="s">
        <v>110</v>
      </c>
      <c r="D1529" s="15" t="s">
        <v>130</v>
      </c>
      <c r="E1529" s="15" t="s">
        <v>112</v>
      </c>
      <c r="F1529" s="15">
        <v>12.76</v>
      </c>
      <c r="G1529" s="15">
        <v>346.2</v>
      </c>
      <c r="H1529" s="15">
        <v>23.1</v>
      </c>
      <c r="I1529" s="15">
        <v>41.7</v>
      </c>
      <c r="J1529" s="15">
        <v>8.6999999999999993</v>
      </c>
      <c r="K1529" s="15">
        <v>5.28</v>
      </c>
      <c r="L1529" s="15">
        <v>20.2</v>
      </c>
      <c r="M1529" s="15">
        <v>108.1</v>
      </c>
      <c r="N1529" s="15">
        <v>40.299999999999997</v>
      </c>
      <c r="O1529" s="15">
        <v>111.5</v>
      </c>
      <c r="P1529" s="15" t="s">
        <v>116</v>
      </c>
      <c r="Q1529" s="15">
        <v>208.7</v>
      </c>
      <c r="R1529" s="15">
        <v>6.07</v>
      </c>
      <c r="S1529" s="15">
        <v>0.79</v>
      </c>
      <c r="T1529" s="15">
        <v>0.3</v>
      </c>
      <c r="U1529" s="15">
        <v>3.83</v>
      </c>
      <c r="V1529" s="15">
        <v>66522</v>
      </c>
      <c r="W1529" s="15">
        <v>856983</v>
      </c>
      <c r="X1529" s="15">
        <v>254779</v>
      </c>
      <c r="Y1529" s="15">
        <v>-602204</v>
      </c>
      <c r="Z1529" s="15">
        <v>5217</v>
      </c>
      <c r="AA1529" s="15">
        <v>0.73399999999999999</v>
      </c>
      <c r="AB1529" s="15">
        <v>27.4</v>
      </c>
    </row>
    <row r="1530" spans="1:28" ht="15" customHeight="1" x14ac:dyDescent="0.3">
      <c r="A1530" s="15" t="s">
        <v>1658</v>
      </c>
      <c r="B1530" s="15" t="s">
        <v>122</v>
      </c>
      <c r="C1530" s="15" t="s">
        <v>152</v>
      </c>
      <c r="D1530" s="15" t="s">
        <v>115</v>
      </c>
      <c r="E1530" s="15" t="s">
        <v>101</v>
      </c>
      <c r="F1530" s="15">
        <v>6.25</v>
      </c>
      <c r="G1530" s="15">
        <v>823.7</v>
      </c>
      <c r="H1530" s="15">
        <v>27.8</v>
      </c>
      <c r="I1530" s="15">
        <v>64.8</v>
      </c>
      <c r="J1530" s="15">
        <v>6.1</v>
      </c>
      <c r="K1530" s="15">
        <v>6.94</v>
      </c>
      <c r="L1530" s="15">
        <v>30.3</v>
      </c>
      <c r="M1530" s="15">
        <v>113.7</v>
      </c>
      <c r="N1530" s="15">
        <v>74.2</v>
      </c>
      <c r="O1530" s="15">
        <v>94.8</v>
      </c>
      <c r="P1530" s="15" t="s">
        <v>116</v>
      </c>
      <c r="Q1530" s="15">
        <v>149.30000000000001</v>
      </c>
      <c r="R1530" s="15">
        <v>5.05</v>
      </c>
      <c r="S1530" s="15">
        <v>0.66</v>
      </c>
      <c r="T1530" s="15">
        <v>3.16</v>
      </c>
      <c r="U1530" s="15">
        <v>19.75</v>
      </c>
      <c r="V1530" s="15">
        <v>18958</v>
      </c>
      <c r="W1530" s="15">
        <v>369710</v>
      </c>
      <c r="X1530" s="15">
        <v>374420</v>
      </c>
      <c r="Y1530" s="15">
        <v>4710</v>
      </c>
      <c r="Z1530" s="15">
        <v>4842</v>
      </c>
      <c r="AA1530" s="15">
        <v>4.0789999999999997</v>
      </c>
      <c r="AB1530" s="15">
        <v>48.8</v>
      </c>
    </row>
    <row r="1531" spans="1:28" ht="15" customHeight="1" x14ac:dyDescent="0.3">
      <c r="A1531" s="15" t="s">
        <v>1659</v>
      </c>
      <c r="B1531" s="15" t="s">
        <v>118</v>
      </c>
      <c r="C1531" s="15" t="s">
        <v>99</v>
      </c>
      <c r="D1531" s="15" t="s">
        <v>115</v>
      </c>
      <c r="E1531" s="15" t="s">
        <v>112</v>
      </c>
      <c r="F1531" s="15">
        <v>8.18</v>
      </c>
      <c r="G1531" s="15">
        <v>511.5</v>
      </c>
      <c r="H1531" s="15">
        <v>24.9</v>
      </c>
      <c r="I1531" s="15">
        <v>73.3</v>
      </c>
      <c r="J1531" s="15">
        <v>9.1999999999999993</v>
      </c>
      <c r="K1531" s="15">
        <v>5.85</v>
      </c>
      <c r="L1531" s="15">
        <v>21.9</v>
      </c>
      <c r="M1531" s="15">
        <v>144.6</v>
      </c>
      <c r="N1531" s="15">
        <v>55.8</v>
      </c>
      <c r="O1531" s="15">
        <v>107.4</v>
      </c>
      <c r="P1531" s="15" t="s">
        <v>127</v>
      </c>
      <c r="Q1531" s="15">
        <v>170.6</v>
      </c>
      <c r="R1531" s="15">
        <v>5.89</v>
      </c>
      <c r="S1531" s="15">
        <v>0.84</v>
      </c>
      <c r="T1531" s="15">
        <v>1.69</v>
      </c>
      <c r="U1531" s="15">
        <v>13.82</v>
      </c>
      <c r="V1531" s="15">
        <v>23553</v>
      </c>
      <c r="W1531" s="15">
        <v>568960</v>
      </c>
      <c r="X1531" s="15">
        <v>325502</v>
      </c>
      <c r="Y1531" s="15">
        <v>-243458</v>
      </c>
      <c r="Z1531" s="15">
        <v>10842</v>
      </c>
      <c r="AA1531" s="15">
        <v>1.2749999999999999</v>
      </c>
      <c r="AB1531" s="15">
        <v>38.700000000000003</v>
      </c>
    </row>
    <row r="1532" spans="1:28" ht="15" customHeight="1" x14ac:dyDescent="0.3">
      <c r="A1532" s="15" t="s">
        <v>1660</v>
      </c>
      <c r="B1532" s="15" t="s">
        <v>118</v>
      </c>
      <c r="C1532" s="15" t="s">
        <v>123</v>
      </c>
      <c r="D1532" s="15" t="s">
        <v>111</v>
      </c>
      <c r="E1532" s="15" t="s">
        <v>120</v>
      </c>
      <c r="F1532" s="15">
        <v>1.97</v>
      </c>
      <c r="G1532" s="15">
        <v>279.7</v>
      </c>
      <c r="H1532" s="15">
        <v>30.6</v>
      </c>
      <c r="I1532" s="15">
        <v>42.4</v>
      </c>
      <c r="J1532" s="15">
        <v>8.1</v>
      </c>
      <c r="K1532" s="15">
        <v>6.52</v>
      </c>
      <c r="L1532" s="15">
        <v>11.7</v>
      </c>
      <c r="M1532" s="15">
        <v>72.599999999999994</v>
      </c>
      <c r="N1532" s="15">
        <v>61.6</v>
      </c>
      <c r="O1532" s="15">
        <v>125.3</v>
      </c>
      <c r="P1532" s="15" t="s">
        <v>127</v>
      </c>
      <c r="Q1532" s="15">
        <v>158.19999999999999</v>
      </c>
      <c r="R1532" s="15">
        <v>7.05</v>
      </c>
      <c r="S1532" s="15">
        <v>0.72</v>
      </c>
      <c r="T1532" s="15">
        <v>0.82</v>
      </c>
      <c r="U1532" s="15">
        <v>1.62</v>
      </c>
      <c r="V1532" s="15">
        <v>55153</v>
      </c>
      <c r="W1532" s="15">
        <v>110739</v>
      </c>
      <c r="X1532" s="15">
        <v>89348</v>
      </c>
      <c r="Y1532" s="15">
        <v>-21391</v>
      </c>
      <c r="Z1532" s="15">
        <v>613</v>
      </c>
      <c r="AA1532" s="15">
        <v>2.6429999999999998</v>
      </c>
      <c r="AB1532" s="15">
        <v>27.6</v>
      </c>
    </row>
    <row r="1533" spans="1:28" ht="15" customHeight="1" x14ac:dyDescent="0.3">
      <c r="A1533" s="15" t="s">
        <v>1661</v>
      </c>
      <c r="B1533" s="15" t="s">
        <v>98</v>
      </c>
      <c r="C1533" s="15" t="s">
        <v>129</v>
      </c>
      <c r="D1533" s="15" t="s">
        <v>132</v>
      </c>
      <c r="E1533" s="15" t="s">
        <v>112</v>
      </c>
      <c r="F1533" s="15">
        <v>2.21</v>
      </c>
      <c r="G1533" s="15">
        <v>314.5</v>
      </c>
      <c r="H1533" s="15">
        <v>20.9</v>
      </c>
      <c r="I1533" s="15">
        <v>52.3</v>
      </c>
      <c r="J1533" s="15">
        <v>5.8</v>
      </c>
      <c r="K1533" s="15">
        <v>6.69</v>
      </c>
      <c r="L1533" s="15">
        <v>21.9</v>
      </c>
      <c r="M1533" s="15">
        <v>116.7</v>
      </c>
      <c r="N1533" s="15">
        <v>56.2</v>
      </c>
      <c r="O1533" s="15">
        <v>117.9</v>
      </c>
      <c r="P1533" s="15" t="s">
        <v>127</v>
      </c>
      <c r="Q1533" s="15">
        <v>166.9</v>
      </c>
      <c r="R1533" s="15">
        <v>7.3</v>
      </c>
      <c r="S1533" s="15">
        <v>0.93</v>
      </c>
      <c r="T1533" s="15">
        <v>1.67</v>
      </c>
      <c r="U1533" s="15">
        <v>3.69</v>
      </c>
      <c r="V1533" s="15">
        <v>115364</v>
      </c>
      <c r="W1533" s="15">
        <v>158940</v>
      </c>
      <c r="X1533" s="15">
        <v>425693</v>
      </c>
      <c r="Y1533" s="15">
        <v>266753</v>
      </c>
      <c r="Z1533" s="15">
        <v>1022</v>
      </c>
      <c r="AA1533" s="15">
        <v>3.6110000000000002</v>
      </c>
      <c r="AB1533" s="15">
        <v>34.1</v>
      </c>
    </row>
    <row r="1534" spans="1:28" ht="15" customHeight="1" x14ac:dyDescent="0.3">
      <c r="A1534" s="15" t="s">
        <v>1662</v>
      </c>
      <c r="B1534" s="15" t="s">
        <v>146</v>
      </c>
      <c r="C1534" s="15" t="s">
        <v>129</v>
      </c>
      <c r="D1534" s="15" t="s">
        <v>144</v>
      </c>
      <c r="E1534" s="15" t="s">
        <v>112</v>
      </c>
      <c r="F1534" s="15">
        <v>3.43</v>
      </c>
      <c r="G1534" s="15">
        <v>598.6</v>
      </c>
      <c r="H1534" s="15">
        <v>24.8</v>
      </c>
      <c r="I1534" s="15">
        <v>51.1</v>
      </c>
      <c r="J1534" s="15">
        <v>7.6</v>
      </c>
      <c r="K1534" s="15">
        <v>5.6</v>
      </c>
      <c r="L1534" s="15">
        <v>24.6</v>
      </c>
      <c r="M1534" s="15">
        <v>54.9</v>
      </c>
      <c r="N1534" s="15">
        <v>80</v>
      </c>
      <c r="O1534" s="15">
        <v>131.69999999999999</v>
      </c>
      <c r="P1534" s="15" t="s">
        <v>116</v>
      </c>
      <c r="Q1534" s="15">
        <v>197.8</v>
      </c>
      <c r="R1534" s="15">
        <v>3.12</v>
      </c>
      <c r="S1534" s="15">
        <v>0.88</v>
      </c>
      <c r="T1534" s="15">
        <v>0.41</v>
      </c>
      <c r="U1534" s="15">
        <v>1.41</v>
      </c>
      <c r="V1534" s="15">
        <v>61279</v>
      </c>
      <c r="W1534" s="15">
        <v>212084</v>
      </c>
      <c r="X1534" s="15">
        <v>86403</v>
      </c>
      <c r="Y1534" s="15">
        <v>-125681</v>
      </c>
      <c r="Z1534" s="15">
        <v>883</v>
      </c>
      <c r="AA1534" s="15">
        <v>1.597</v>
      </c>
      <c r="AB1534" s="15">
        <v>42.9</v>
      </c>
    </row>
    <row r="1535" spans="1:28" ht="15" customHeight="1" x14ac:dyDescent="0.3">
      <c r="A1535" s="15" t="s">
        <v>1663</v>
      </c>
      <c r="B1535" s="15" t="s">
        <v>146</v>
      </c>
      <c r="C1535" s="15" t="s">
        <v>129</v>
      </c>
      <c r="D1535" s="15" t="s">
        <v>115</v>
      </c>
      <c r="E1535" s="15" t="s">
        <v>101</v>
      </c>
      <c r="F1535" s="15">
        <v>3.68</v>
      </c>
      <c r="G1535" s="15">
        <v>810.1</v>
      </c>
      <c r="H1535" s="15">
        <v>25.7</v>
      </c>
      <c r="I1535" s="15">
        <v>78.7</v>
      </c>
      <c r="J1535" s="15">
        <v>7.4</v>
      </c>
      <c r="K1535" s="15">
        <v>6.28</v>
      </c>
      <c r="L1535" s="15">
        <v>33.5</v>
      </c>
      <c r="M1535" s="15">
        <v>132.19999999999999</v>
      </c>
      <c r="N1535" s="15">
        <v>64.900000000000006</v>
      </c>
      <c r="O1535" s="15">
        <v>104.9</v>
      </c>
      <c r="P1535" s="15" t="s">
        <v>127</v>
      </c>
      <c r="Q1535" s="15">
        <v>215.3</v>
      </c>
      <c r="R1535" s="15">
        <v>1.07</v>
      </c>
      <c r="S1535" s="15">
        <v>0.91</v>
      </c>
      <c r="T1535" s="15">
        <v>3.34</v>
      </c>
      <c r="U1535" s="15">
        <v>12.29</v>
      </c>
      <c r="V1535" s="15">
        <v>19439</v>
      </c>
      <c r="W1535" s="15">
        <v>247904</v>
      </c>
      <c r="X1535" s="15">
        <v>238905</v>
      </c>
      <c r="Y1535" s="15">
        <v>-8999</v>
      </c>
      <c r="Z1535" s="15">
        <v>6068</v>
      </c>
      <c r="AA1535" s="15">
        <v>2.0249999999999999</v>
      </c>
      <c r="AB1535" s="15">
        <v>55.2</v>
      </c>
    </row>
    <row r="1536" spans="1:28" ht="15" customHeight="1" x14ac:dyDescent="0.3">
      <c r="A1536" s="15" t="s">
        <v>1664</v>
      </c>
      <c r="B1536" s="15" t="s">
        <v>104</v>
      </c>
      <c r="C1536" s="15" t="s">
        <v>114</v>
      </c>
      <c r="D1536" s="15" t="s">
        <v>106</v>
      </c>
      <c r="E1536" s="15" t="s">
        <v>112</v>
      </c>
      <c r="F1536" s="15">
        <v>13.17</v>
      </c>
      <c r="G1536" s="15">
        <v>370.7</v>
      </c>
      <c r="H1536" s="15">
        <v>22</v>
      </c>
      <c r="I1536" s="15">
        <v>68.400000000000006</v>
      </c>
      <c r="J1536" s="15">
        <v>9</v>
      </c>
      <c r="K1536" s="15">
        <v>5.56</v>
      </c>
      <c r="L1536" s="15">
        <v>21.7</v>
      </c>
      <c r="M1536" s="15">
        <v>106.6</v>
      </c>
      <c r="N1536" s="15">
        <v>66.599999999999994</v>
      </c>
      <c r="O1536" s="15">
        <v>123.3</v>
      </c>
      <c r="P1536" s="15" t="s">
        <v>116</v>
      </c>
      <c r="Q1536" s="15">
        <v>260.10000000000002</v>
      </c>
      <c r="R1536" s="15">
        <v>5.83</v>
      </c>
      <c r="S1536" s="15">
        <v>0.68</v>
      </c>
      <c r="T1536" s="15">
        <v>0.54</v>
      </c>
      <c r="U1536" s="15">
        <v>7.11</v>
      </c>
      <c r="V1536" s="15">
        <v>16092</v>
      </c>
      <c r="W1536" s="15">
        <v>957450</v>
      </c>
      <c r="X1536" s="15">
        <v>114414</v>
      </c>
      <c r="Y1536" s="15">
        <v>-843036</v>
      </c>
      <c r="Z1536" s="15">
        <v>4210</v>
      </c>
      <c r="AA1536" s="15">
        <v>1.6890000000000001</v>
      </c>
      <c r="AB1536" s="15">
        <v>38.1</v>
      </c>
    </row>
    <row r="1537" spans="1:28" ht="15" customHeight="1" x14ac:dyDescent="0.3">
      <c r="A1537" s="15" t="s">
        <v>1665</v>
      </c>
      <c r="B1537" s="15" t="s">
        <v>118</v>
      </c>
      <c r="C1537" s="15" t="s">
        <v>170</v>
      </c>
      <c r="D1537" s="15" t="s">
        <v>115</v>
      </c>
      <c r="E1537" s="15" t="s">
        <v>101</v>
      </c>
      <c r="F1537" s="15">
        <v>8.24</v>
      </c>
      <c r="G1537" s="15">
        <v>1041.5999999999999</v>
      </c>
      <c r="H1537" s="15">
        <v>26.3</v>
      </c>
      <c r="I1537" s="15">
        <v>77.599999999999994</v>
      </c>
      <c r="J1537" s="15">
        <v>7.2</v>
      </c>
      <c r="K1537" s="15">
        <v>6.21</v>
      </c>
      <c r="L1537" s="15">
        <v>32.299999999999997</v>
      </c>
      <c r="M1537" s="15">
        <v>80.599999999999994</v>
      </c>
      <c r="N1537" s="15">
        <v>34.9</v>
      </c>
      <c r="O1537" s="15">
        <v>107.3</v>
      </c>
      <c r="P1537" s="15" t="s">
        <v>107</v>
      </c>
      <c r="Q1537" s="15">
        <v>158.19999999999999</v>
      </c>
      <c r="R1537" s="15">
        <v>7.13</v>
      </c>
      <c r="S1537" s="15">
        <v>0.88</v>
      </c>
      <c r="T1537" s="15">
        <v>2.48</v>
      </c>
      <c r="U1537" s="15">
        <v>20.440000000000001</v>
      </c>
      <c r="V1537" s="15">
        <v>22842</v>
      </c>
      <c r="W1537" s="15">
        <v>552490</v>
      </c>
      <c r="X1537" s="15">
        <v>466890</v>
      </c>
      <c r="Y1537" s="15">
        <v>-85600</v>
      </c>
      <c r="Z1537" s="15">
        <v>13268</v>
      </c>
      <c r="AA1537" s="15">
        <v>1.5409999999999999</v>
      </c>
      <c r="AB1537" s="15">
        <v>56.2</v>
      </c>
    </row>
    <row r="1538" spans="1:28" ht="15" customHeight="1" x14ac:dyDescent="0.3">
      <c r="A1538" s="15" t="s">
        <v>1666</v>
      </c>
      <c r="B1538" s="15" t="s">
        <v>98</v>
      </c>
      <c r="C1538" s="15" t="s">
        <v>134</v>
      </c>
      <c r="D1538" s="15" t="s">
        <v>130</v>
      </c>
      <c r="E1538" s="15" t="s">
        <v>101</v>
      </c>
      <c r="F1538" s="15">
        <v>13.54</v>
      </c>
      <c r="G1538" s="15">
        <v>536.1</v>
      </c>
      <c r="H1538" s="15">
        <v>23.9</v>
      </c>
      <c r="I1538" s="15">
        <v>59.2</v>
      </c>
      <c r="J1538" s="15">
        <v>7.1</v>
      </c>
      <c r="K1538" s="15">
        <v>6.42</v>
      </c>
      <c r="L1538" s="15">
        <v>25.2</v>
      </c>
      <c r="M1538" s="15">
        <v>130.30000000000001</v>
      </c>
      <c r="N1538" s="15">
        <v>62.2</v>
      </c>
      <c r="O1538" s="15">
        <v>98</v>
      </c>
      <c r="P1538" s="15" t="s">
        <v>102</v>
      </c>
      <c r="Q1538" s="15">
        <v>223.9</v>
      </c>
      <c r="R1538" s="15">
        <v>5.88</v>
      </c>
      <c r="S1538" s="15">
        <v>0.97</v>
      </c>
      <c r="T1538" s="15">
        <v>2.2200000000000002</v>
      </c>
      <c r="U1538" s="15">
        <v>30.06</v>
      </c>
      <c r="V1538" s="15">
        <v>65686</v>
      </c>
      <c r="W1538" s="15">
        <v>798319</v>
      </c>
      <c r="X1538" s="15">
        <v>1974521</v>
      </c>
      <c r="Y1538" s="15">
        <v>1176202</v>
      </c>
      <c r="Z1538" s="15">
        <v>7802</v>
      </c>
      <c r="AA1538" s="15">
        <v>3.8530000000000002</v>
      </c>
      <c r="AB1538" s="15">
        <v>31.5</v>
      </c>
    </row>
    <row r="1539" spans="1:28" ht="15" customHeight="1" x14ac:dyDescent="0.3">
      <c r="A1539" s="15" t="s">
        <v>1667</v>
      </c>
      <c r="B1539" s="15" t="s">
        <v>126</v>
      </c>
      <c r="C1539" s="15" t="s">
        <v>152</v>
      </c>
      <c r="D1539" s="15" t="s">
        <v>106</v>
      </c>
      <c r="E1539" s="15" t="s">
        <v>101</v>
      </c>
      <c r="F1539" s="15">
        <v>6.42</v>
      </c>
      <c r="G1539" s="15">
        <v>967</v>
      </c>
      <c r="H1539" s="15">
        <v>30.1</v>
      </c>
      <c r="I1539" s="15">
        <v>75.400000000000006</v>
      </c>
      <c r="J1539" s="15">
        <v>6.6</v>
      </c>
      <c r="K1539" s="15">
        <v>6.96</v>
      </c>
      <c r="L1539" s="15">
        <v>34.799999999999997</v>
      </c>
      <c r="M1539" s="15">
        <v>115.2</v>
      </c>
      <c r="N1539" s="15">
        <v>77.8</v>
      </c>
      <c r="O1539" s="15">
        <v>145.19999999999999</v>
      </c>
      <c r="P1539" s="15" t="s">
        <v>102</v>
      </c>
      <c r="Q1539" s="15">
        <v>199.1</v>
      </c>
      <c r="R1539" s="15">
        <v>4.57</v>
      </c>
      <c r="S1539" s="15">
        <v>0.87</v>
      </c>
      <c r="T1539" s="15">
        <v>4.3099999999999996</v>
      </c>
      <c r="U1539" s="15">
        <v>27.67</v>
      </c>
      <c r="V1539" s="15">
        <v>19934</v>
      </c>
      <c r="W1539" s="15">
        <v>497089</v>
      </c>
      <c r="X1539" s="15">
        <v>551574</v>
      </c>
      <c r="Y1539" s="15">
        <v>54485</v>
      </c>
      <c r="Z1539" s="15">
        <v>2813</v>
      </c>
      <c r="AA1539" s="15">
        <v>9.8360000000000003</v>
      </c>
      <c r="AB1539" s="15">
        <v>60.4</v>
      </c>
    </row>
    <row r="1540" spans="1:28" ht="15" customHeight="1" x14ac:dyDescent="0.3">
      <c r="A1540" s="15" t="s">
        <v>1668</v>
      </c>
      <c r="B1540" s="15" t="s">
        <v>122</v>
      </c>
      <c r="C1540" s="15" t="s">
        <v>123</v>
      </c>
      <c r="D1540" s="15" t="s">
        <v>177</v>
      </c>
      <c r="E1540" s="15" t="s">
        <v>101</v>
      </c>
      <c r="F1540" s="15">
        <v>12.87</v>
      </c>
      <c r="G1540" s="15">
        <v>830.4</v>
      </c>
      <c r="H1540" s="15">
        <v>30.2</v>
      </c>
      <c r="I1540" s="15">
        <v>71.099999999999994</v>
      </c>
      <c r="J1540" s="15">
        <v>6.1</v>
      </c>
      <c r="K1540" s="15">
        <v>5.95</v>
      </c>
      <c r="L1540" s="15">
        <v>43.5</v>
      </c>
      <c r="M1540" s="15">
        <v>160.4</v>
      </c>
      <c r="N1540" s="15">
        <v>94.1</v>
      </c>
      <c r="O1540" s="15">
        <v>116.6</v>
      </c>
      <c r="P1540" s="15" t="s">
        <v>107</v>
      </c>
      <c r="Q1540" s="15">
        <v>231</v>
      </c>
      <c r="R1540" s="15">
        <v>3.94</v>
      </c>
      <c r="S1540" s="15">
        <v>0.94</v>
      </c>
      <c r="T1540" s="15">
        <v>37.75</v>
      </c>
      <c r="U1540" s="15">
        <v>485.84</v>
      </c>
      <c r="V1540" s="15">
        <v>3502</v>
      </c>
      <c r="W1540" s="15">
        <v>907621</v>
      </c>
      <c r="X1540" s="15">
        <v>1701412</v>
      </c>
      <c r="Y1540" s="15">
        <v>793791</v>
      </c>
      <c r="Z1540" s="15">
        <v>28126</v>
      </c>
      <c r="AA1540" s="15">
        <v>17.274000000000001</v>
      </c>
      <c r="AB1540" s="15">
        <v>61</v>
      </c>
    </row>
    <row r="1541" spans="1:28" ht="15" customHeight="1" x14ac:dyDescent="0.3">
      <c r="A1541" s="15" t="s">
        <v>1669</v>
      </c>
      <c r="B1541" s="15" t="s">
        <v>118</v>
      </c>
      <c r="C1541" s="15" t="s">
        <v>170</v>
      </c>
      <c r="D1541" s="15" t="s">
        <v>115</v>
      </c>
      <c r="E1541" s="15" t="s">
        <v>112</v>
      </c>
      <c r="F1541" s="15">
        <v>4.67</v>
      </c>
      <c r="G1541" s="15">
        <v>553</v>
      </c>
      <c r="H1541" s="15">
        <v>25.5</v>
      </c>
      <c r="I1541" s="15">
        <v>44.6</v>
      </c>
      <c r="J1541" s="15">
        <v>6.7</v>
      </c>
      <c r="K1541" s="15">
        <v>6.04</v>
      </c>
      <c r="L1541" s="15">
        <v>18.100000000000001</v>
      </c>
      <c r="M1541" s="15">
        <v>137</v>
      </c>
      <c r="N1541" s="15">
        <v>79.8</v>
      </c>
      <c r="O1541" s="15">
        <v>78.599999999999994</v>
      </c>
      <c r="P1541" s="15" t="s">
        <v>127</v>
      </c>
      <c r="Q1541" s="15">
        <v>164.5</v>
      </c>
      <c r="R1541" s="15">
        <v>3.09</v>
      </c>
      <c r="S1541" s="15">
        <v>0.92</v>
      </c>
      <c r="T1541" s="15">
        <v>2.36</v>
      </c>
      <c r="U1541" s="15">
        <v>11.02</v>
      </c>
      <c r="V1541" s="15">
        <v>21877</v>
      </c>
      <c r="W1541" s="15">
        <v>316858</v>
      </c>
      <c r="X1541" s="15">
        <v>241085</v>
      </c>
      <c r="Y1541" s="15">
        <v>-75773</v>
      </c>
      <c r="Z1541" s="15">
        <v>6506</v>
      </c>
      <c r="AA1541" s="15">
        <v>1.694</v>
      </c>
      <c r="AB1541" s="15">
        <v>43.1</v>
      </c>
    </row>
    <row r="1542" spans="1:28" ht="15" customHeight="1" x14ac:dyDescent="0.3">
      <c r="A1542" s="15" t="s">
        <v>1670</v>
      </c>
      <c r="B1542" s="15" t="s">
        <v>118</v>
      </c>
      <c r="C1542" s="15" t="s">
        <v>119</v>
      </c>
      <c r="D1542" s="15" t="s">
        <v>106</v>
      </c>
      <c r="E1542" s="15" t="s">
        <v>101</v>
      </c>
      <c r="F1542" s="15">
        <v>9.3800000000000008</v>
      </c>
      <c r="G1542" s="15">
        <v>829.1</v>
      </c>
      <c r="H1542" s="15">
        <v>29.3</v>
      </c>
      <c r="I1542" s="15">
        <v>64.5</v>
      </c>
      <c r="J1542" s="15">
        <v>7.3</v>
      </c>
      <c r="K1542" s="15">
        <v>7.4</v>
      </c>
      <c r="L1542" s="15">
        <v>36.1</v>
      </c>
      <c r="M1542" s="15">
        <v>101.4</v>
      </c>
      <c r="N1542" s="15">
        <v>71.099999999999994</v>
      </c>
      <c r="O1542" s="15">
        <v>123.5</v>
      </c>
      <c r="P1542" s="15" t="s">
        <v>116</v>
      </c>
      <c r="Q1542" s="15">
        <v>108.8</v>
      </c>
      <c r="R1542" s="15">
        <v>4.3899999999999997</v>
      </c>
      <c r="S1542" s="15">
        <v>0.78</v>
      </c>
      <c r="T1542" s="15">
        <v>2.3199999999999998</v>
      </c>
      <c r="U1542" s="15">
        <v>21.76</v>
      </c>
      <c r="V1542" s="15">
        <v>24780</v>
      </c>
      <c r="W1542" s="15">
        <v>520526</v>
      </c>
      <c r="X1542" s="15">
        <v>539213</v>
      </c>
      <c r="Y1542" s="15">
        <v>18687</v>
      </c>
      <c r="Z1542" s="15">
        <v>3139</v>
      </c>
      <c r="AA1542" s="15">
        <v>6.9320000000000004</v>
      </c>
      <c r="AB1542" s="15">
        <v>57.2</v>
      </c>
    </row>
    <row r="1543" spans="1:28" ht="15" customHeight="1" x14ac:dyDescent="0.3">
      <c r="A1543" s="15" t="s">
        <v>1671</v>
      </c>
      <c r="B1543" s="15" t="s">
        <v>104</v>
      </c>
      <c r="C1543" s="15" t="s">
        <v>134</v>
      </c>
      <c r="D1543" s="15" t="s">
        <v>111</v>
      </c>
      <c r="E1543" s="15" t="s">
        <v>101</v>
      </c>
      <c r="F1543" s="15">
        <v>4.7699999999999996</v>
      </c>
      <c r="G1543" s="15">
        <v>817.2</v>
      </c>
      <c r="H1543" s="15">
        <v>30.1</v>
      </c>
      <c r="I1543" s="15">
        <v>74.099999999999994</v>
      </c>
      <c r="J1543" s="15">
        <v>6.7</v>
      </c>
      <c r="K1543" s="15">
        <v>6.22</v>
      </c>
      <c r="L1543" s="15">
        <v>36.5</v>
      </c>
      <c r="M1543" s="15">
        <v>117.9</v>
      </c>
      <c r="N1543" s="15">
        <v>60</v>
      </c>
      <c r="O1543" s="15">
        <v>94.4</v>
      </c>
      <c r="P1543" s="15" t="s">
        <v>107</v>
      </c>
      <c r="Q1543" s="15">
        <v>114.3</v>
      </c>
      <c r="R1543" s="15">
        <v>4.96</v>
      </c>
      <c r="S1543" s="15">
        <v>0.84</v>
      </c>
      <c r="T1543" s="15">
        <v>0.92</v>
      </c>
      <c r="U1543" s="15">
        <v>4.3899999999999997</v>
      </c>
      <c r="V1543" s="15">
        <v>70158</v>
      </c>
      <c r="W1543" s="15">
        <v>302777</v>
      </c>
      <c r="X1543" s="15">
        <v>307994</v>
      </c>
      <c r="Y1543" s="15">
        <v>5217</v>
      </c>
      <c r="Z1543" s="15">
        <v>2316</v>
      </c>
      <c r="AA1543" s="15">
        <v>1.8959999999999999</v>
      </c>
      <c r="AB1543" s="15">
        <v>51.1</v>
      </c>
    </row>
    <row r="1544" spans="1:28" ht="15" customHeight="1" x14ac:dyDescent="0.3">
      <c r="A1544" s="15" t="s">
        <v>1672</v>
      </c>
      <c r="B1544" s="15" t="s">
        <v>126</v>
      </c>
      <c r="C1544" s="15" t="s">
        <v>105</v>
      </c>
      <c r="D1544" s="15" t="s">
        <v>111</v>
      </c>
      <c r="E1544" s="15" t="s">
        <v>101</v>
      </c>
      <c r="F1544" s="15">
        <v>14.07</v>
      </c>
      <c r="G1544" s="15">
        <v>606.79999999999995</v>
      </c>
      <c r="H1544" s="15">
        <v>30.5</v>
      </c>
      <c r="I1544" s="15">
        <v>62.9</v>
      </c>
      <c r="J1544" s="15">
        <v>6.2</v>
      </c>
      <c r="K1544" s="15">
        <v>5.73</v>
      </c>
      <c r="L1544" s="15">
        <v>28.4</v>
      </c>
      <c r="M1544" s="15">
        <v>172.5</v>
      </c>
      <c r="N1544" s="15">
        <v>53.7</v>
      </c>
      <c r="O1544" s="15">
        <v>133.80000000000001</v>
      </c>
      <c r="P1544" s="15" t="s">
        <v>102</v>
      </c>
      <c r="Q1544" s="15">
        <v>289.89999999999998</v>
      </c>
      <c r="R1544" s="15">
        <v>5.63</v>
      </c>
      <c r="S1544" s="15">
        <v>0.97</v>
      </c>
      <c r="T1544" s="15">
        <v>0.56999999999999995</v>
      </c>
      <c r="U1544" s="15">
        <v>8.02</v>
      </c>
      <c r="V1544" s="15">
        <v>67533</v>
      </c>
      <c r="W1544" s="15">
        <v>1120882</v>
      </c>
      <c r="X1544" s="15">
        <v>541615</v>
      </c>
      <c r="Y1544" s="15">
        <v>-579267</v>
      </c>
      <c r="Z1544" s="15">
        <v>4939</v>
      </c>
      <c r="AA1544" s="15">
        <v>1.6240000000000001</v>
      </c>
      <c r="AB1544" s="15">
        <v>51.7</v>
      </c>
    </row>
    <row r="1545" spans="1:28" ht="15" customHeight="1" x14ac:dyDescent="0.3">
      <c r="A1545" s="15" t="s">
        <v>1673</v>
      </c>
      <c r="B1545" s="15" t="s">
        <v>146</v>
      </c>
      <c r="C1545" s="15" t="s">
        <v>129</v>
      </c>
      <c r="D1545" s="15" t="s">
        <v>130</v>
      </c>
      <c r="E1545" s="15" t="s">
        <v>120</v>
      </c>
      <c r="F1545" s="15">
        <v>6.59</v>
      </c>
      <c r="G1545" s="15">
        <v>125.5</v>
      </c>
      <c r="H1545" s="15">
        <v>29.2</v>
      </c>
      <c r="I1545" s="15">
        <v>51.4</v>
      </c>
      <c r="J1545" s="15">
        <v>9.5</v>
      </c>
      <c r="K1545" s="15">
        <v>7.65</v>
      </c>
      <c r="L1545" s="15">
        <v>26.7</v>
      </c>
      <c r="M1545" s="15">
        <v>96.7</v>
      </c>
      <c r="N1545" s="15">
        <v>53.1</v>
      </c>
      <c r="O1545" s="15">
        <v>132.30000000000001</v>
      </c>
      <c r="P1545" s="15" t="s">
        <v>102</v>
      </c>
      <c r="Q1545" s="15">
        <v>162.80000000000001</v>
      </c>
      <c r="R1545" s="15">
        <v>5.94</v>
      </c>
      <c r="S1545" s="15">
        <v>0.85</v>
      </c>
      <c r="T1545" s="15">
        <v>0.43</v>
      </c>
      <c r="U1545" s="15">
        <v>2.83</v>
      </c>
      <c r="V1545" s="15">
        <v>73496</v>
      </c>
      <c r="W1545" s="15">
        <v>461848</v>
      </c>
      <c r="X1545" s="15">
        <v>207994</v>
      </c>
      <c r="Y1545" s="15">
        <v>-253854</v>
      </c>
      <c r="Z1545" s="15">
        <v>4029</v>
      </c>
      <c r="AA1545" s="15">
        <v>0.70199999999999996</v>
      </c>
      <c r="AB1545" s="15">
        <v>28.5</v>
      </c>
    </row>
    <row r="1546" spans="1:28" ht="15" customHeight="1" x14ac:dyDescent="0.3">
      <c r="A1546" s="15" t="s">
        <v>1674</v>
      </c>
      <c r="B1546" s="15" t="s">
        <v>104</v>
      </c>
      <c r="C1546" s="15" t="s">
        <v>114</v>
      </c>
      <c r="D1546" s="15" t="s">
        <v>130</v>
      </c>
      <c r="E1546" s="15" t="s">
        <v>112</v>
      </c>
      <c r="F1546" s="15">
        <v>7.87</v>
      </c>
      <c r="G1546" s="15">
        <v>587.1</v>
      </c>
      <c r="H1546" s="15">
        <v>22</v>
      </c>
      <c r="I1546" s="15">
        <v>62.1</v>
      </c>
      <c r="J1546" s="15">
        <v>7.4</v>
      </c>
      <c r="K1546" s="15">
        <v>6.26</v>
      </c>
      <c r="L1546" s="15">
        <v>22.8</v>
      </c>
      <c r="M1546" s="15">
        <v>91.4</v>
      </c>
      <c r="N1546" s="15">
        <v>54.9</v>
      </c>
      <c r="O1546" s="15">
        <v>133.30000000000001</v>
      </c>
      <c r="P1546" s="15" t="s">
        <v>127</v>
      </c>
      <c r="Q1546" s="15">
        <v>145.69999999999999</v>
      </c>
      <c r="R1546" s="15">
        <v>1.91</v>
      </c>
      <c r="S1546" s="15">
        <v>0.74</v>
      </c>
      <c r="T1546" s="15">
        <v>1.54</v>
      </c>
      <c r="U1546" s="15">
        <v>12.12</v>
      </c>
      <c r="V1546" s="15">
        <v>61019</v>
      </c>
      <c r="W1546" s="15">
        <v>455001</v>
      </c>
      <c r="X1546" s="15">
        <v>739550</v>
      </c>
      <c r="Y1546" s="15">
        <v>284549</v>
      </c>
      <c r="Z1546" s="15">
        <v>5073</v>
      </c>
      <c r="AA1546" s="15">
        <v>2.3889999999999998</v>
      </c>
      <c r="AB1546" s="15">
        <v>46.4</v>
      </c>
    </row>
    <row r="1547" spans="1:28" ht="15" customHeight="1" x14ac:dyDescent="0.3">
      <c r="A1547" s="15" t="s">
        <v>1675</v>
      </c>
      <c r="B1547" s="15" t="s">
        <v>146</v>
      </c>
      <c r="C1547" s="15" t="s">
        <v>110</v>
      </c>
      <c r="D1547" s="15" t="s">
        <v>144</v>
      </c>
      <c r="E1547" s="15" t="s">
        <v>101</v>
      </c>
      <c r="F1547" s="15">
        <v>2.41</v>
      </c>
      <c r="G1547" s="15">
        <v>722.3</v>
      </c>
      <c r="H1547" s="15">
        <v>28.9</v>
      </c>
      <c r="I1547" s="15">
        <v>80.5</v>
      </c>
      <c r="J1547" s="15">
        <v>8</v>
      </c>
      <c r="K1547" s="15">
        <v>5.75</v>
      </c>
      <c r="L1547" s="15">
        <v>36.200000000000003</v>
      </c>
      <c r="M1547" s="15">
        <v>112.5</v>
      </c>
      <c r="N1547" s="15">
        <v>56.6</v>
      </c>
      <c r="O1547" s="15">
        <v>108.8</v>
      </c>
      <c r="P1547" s="15" t="s">
        <v>116</v>
      </c>
      <c r="Q1547" s="15">
        <v>172.1</v>
      </c>
      <c r="R1547" s="15">
        <v>4.97</v>
      </c>
      <c r="S1547" s="15">
        <v>0.7</v>
      </c>
      <c r="T1547" s="15">
        <v>0.62</v>
      </c>
      <c r="U1547" s="15">
        <v>1.49</v>
      </c>
      <c r="V1547" s="15">
        <v>58401</v>
      </c>
      <c r="W1547" s="15">
        <v>137444</v>
      </c>
      <c r="X1547" s="15">
        <v>87017</v>
      </c>
      <c r="Y1547" s="15">
        <v>-50427</v>
      </c>
      <c r="Z1547" s="15">
        <v>581</v>
      </c>
      <c r="AA1547" s="15">
        <v>2.5649999999999999</v>
      </c>
      <c r="AB1547" s="15">
        <v>56.8</v>
      </c>
    </row>
    <row r="1548" spans="1:28" ht="15" customHeight="1" x14ac:dyDescent="0.3">
      <c r="A1548" s="15" t="s">
        <v>1676</v>
      </c>
      <c r="B1548" s="15" t="s">
        <v>118</v>
      </c>
      <c r="C1548" s="15" t="s">
        <v>99</v>
      </c>
      <c r="D1548" s="15" t="s">
        <v>144</v>
      </c>
      <c r="E1548" s="15" t="s">
        <v>101</v>
      </c>
      <c r="F1548" s="15">
        <v>7.73</v>
      </c>
      <c r="G1548" s="15">
        <v>982.6</v>
      </c>
      <c r="H1548" s="15">
        <v>31</v>
      </c>
      <c r="I1548" s="15">
        <v>72.3</v>
      </c>
      <c r="J1548" s="15">
        <v>6.3</v>
      </c>
      <c r="K1548" s="15">
        <v>6.47</v>
      </c>
      <c r="L1548" s="15"/>
      <c r="M1548" s="15">
        <v>86.1</v>
      </c>
      <c r="N1548" s="15">
        <v>81.2</v>
      </c>
      <c r="O1548" s="15">
        <v>139.4</v>
      </c>
      <c r="P1548" s="15" t="s">
        <v>107</v>
      </c>
      <c r="Q1548" s="15">
        <v>190.9</v>
      </c>
      <c r="R1548" s="15">
        <v>3.81</v>
      </c>
      <c r="S1548" s="15">
        <v>0.68</v>
      </c>
      <c r="T1548" s="15">
        <v>1.74</v>
      </c>
      <c r="U1548" s="15">
        <v>13.45</v>
      </c>
      <c r="V1548" s="15">
        <v>63337</v>
      </c>
      <c r="W1548" s="15">
        <v>497733</v>
      </c>
      <c r="X1548" s="15">
        <v>851883</v>
      </c>
      <c r="Y1548" s="15">
        <v>354150</v>
      </c>
      <c r="Z1548" s="15">
        <v>4711</v>
      </c>
      <c r="AA1548" s="15">
        <v>2.855</v>
      </c>
      <c r="AB1548" s="15">
        <v>62.8</v>
      </c>
    </row>
    <row r="1549" spans="1:28" ht="15" customHeight="1" x14ac:dyDescent="0.3">
      <c r="A1549" s="15" t="s">
        <v>1677</v>
      </c>
      <c r="B1549" s="15" t="s">
        <v>146</v>
      </c>
      <c r="C1549" s="15" t="s">
        <v>99</v>
      </c>
      <c r="D1549" s="15" t="s">
        <v>177</v>
      </c>
      <c r="E1549" s="15" t="s">
        <v>112</v>
      </c>
      <c r="F1549" s="15">
        <v>4.3899999999999997</v>
      </c>
      <c r="G1549" s="15">
        <v>317.10000000000002</v>
      </c>
      <c r="H1549" s="15">
        <v>25</v>
      </c>
      <c r="I1549" s="15">
        <v>67.3</v>
      </c>
      <c r="J1549" s="15">
        <v>8.5</v>
      </c>
      <c r="K1549" s="15">
        <v>5.6</v>
      </c>
      <c r="L1549" s="15">
        <v>15.6</v>
      </c>
      <c r="M1549" s="15">
        <v>57.7</v>
      </c>
      <c r="N1549" s="15">
        <v>47.2</v>
      </c>
      <c r="O1549" s="15">
        <v>113.2</v>
      </c>
      <c r="P1549" s="15" t="s">
        <v>107</v>
      </c>
      <c r="Q1549" s="15">
        <v>206.9</v>
      </c>
      <c r="R1549" s="15">
        <v>3.67</v>
      </c>
      <c r="S1549" s="15">
        <v>0.68</v>
      </c>
      <c r="T1549" s="15">
        <v>9.09</v>
      </c>
      <c r="U1549" s="15">
        <v>39.909999999999997</v>
      </c>
      <c r="V1549" s="15">
        <v>3867</v>
      </c>
      <c r="W1549" s="15">
        <v>271062</v>
      </c>
      <c r="X1549" s="15">
        <v>154332</v>
      </c>
      <c r="Y1549" s="15">
        <v>-116730</v>
      </c>
      <c r="Z1549" s="15">
        <v>11757</v>
      </c>
      <c r="AA1549" s="15">
        <v>3.395</v>
      </c>
      <c r="AB1549" s="15">
        <v>51.3</v>
      </c>
    </row>
    <row r="1550" spans="1:28" ht="15" customHeight="1" x14ac:dyDescent="0.3">
      <c r="A1550" s="15" t="s">
        <v>1678</v>
      </c>
      <c r="B1550" s="15" t="s">
        <v>126</v>
      </c>
      <c r="C1550" s="15" t="s">
        <v>170</v>
      </c>
      <c r="D1550" s="15" t="s">
        <v>130</v>
      </c>
      <c r="E1550" s="15" t="s">
        <v>120</v>
      </c>
      <c r="F1550" s="15">
        <v>12.64</v>
      </c>
      <c r="G1550" s="15">
        <v>197</v>
      </c>
      <c r="H1550" s="15">
        <v>31.8</v>
      </c>
      <c r="I1550" s="15">
        <v>51.9</v>
      </c>
      <c r="J1550" s="15">
        <v>9.1</v>
      </c>
      <c r="K1550" s="15">
        <v>5.82</v>
      </c>
      <c r="L1550" s="15">
        <v>16.100000000000001</v>
      </c>
      <c r="M1550" s="15">
        <v>98</v>
      </c>
      <c r="N1550" s="15">
        <v>39.200000000000003</v>
      </c>
      <c r="O1550" s="15">
        <v>50.1</v>
      </c>
      <c r="P1550" s="15" t="s">
        <v>107</v>
      </c>
      <c r="Q1550" s="15">
        <v>178.2</v>
      </c>
      <c r="R1550" s="15">
        <v>7.08</v>
      </c>
      <c r="S1550" s="15">
        <v>0.99</v>
      </c>
      <c r="T1550" s="15">
        <v>0.38</v>
      </c>
      <c r="U1550" s="15">
        <v>4.8</v>
      </c>
      <c r="V1550" s="15">
        <v>61866</v>
      </c>
      <c r="W1550" s="15">
        <v>915408</v>
      </c>
      <c r="X1550" s="15">
        <v>296957</v>
      </c>
      <c r="Y1550" s="15">
        <v>-618451</v>
      </c>
      <c r="Z1550" s="15">
        <v>12378</v>
      </c>
      <c r="AA1550" s="15">
        <v>0.38800000000000001</v>
      </c>
      <c r="AB1550" s="15">
        <v>23.4</v>
      </c>
    </row>
    <row r="1551" spans="1:28" ht="15" customHeight="1" x14ac:dyDescent="0.3">
      <c r="A1551" s="15" t="s">
        <v>1679</v>
      </c>
      <c r="B1551" s="15" t="s">
        <v>146</v>
      </c>
      <c r="C1551" s="15" t="s">
        <v>114</v>
      </c>
      <c r="D1551" s="15" t="s">
        <v>100</v>
      </c>
      <c r="E1551" s="15" t="s">
        <v>120</v>
      </c>
      <c r="F1551" s="15">
        <v>10.59</v>
      </c>
      <c r="G1551" s="15">
        <v>353.2</v>
      </c>
      <c r="H1551" s="15">
        <v>29.6</v>
      </c>
      <c r="I1551" s="15">
        <v>43.6</v>
      </c>
      <c r="J1551" s="15">
        <v>9.6999999999999993</v>
      </c>
      <c r="K1551" s="15">
        <v>6.59</v>
      </c>
      <c r="L1551" s="15">
        <v>26.5</v>
      </c>
      <c r="M1551" s="15">
        <v>127.8</v>
      </c>
      <c r="N1551" s="15">
        <v>34.5</v>
      </c>
      <c r="O1551" s="15">
        <v>105.5</v>
      </c>
      <c r="P1551" s="15" t="s">
        <v>116</v>
      </c>
      <c r="Q1551" s="15">
        <v>40</v>
      </c>
      <c r="R1551" s="15">
        <v>3.29</v>
      </c>
      <c r="S1551" s="15">
        <v>0.86</v>
      </c>
      <c r="T1551" s="15">
        <v>2.1</v>
      </c>
      <c r="U1551" s="15">
        <v>22.24</v>
      </c>
      <c r="V1551" s="15">
        <v>26423</v>
      </c>
      <c r="W1551" s="15">
        <v>604279</v>
      </c>
      <c r="X1551" s="15">
        <v>587648</v>
      </c>
      <c r="Y1551" s="15">
        <v>-16631</v>
      </c>
      <c r="Z1551" s="15">
        <v>3154</v>
      </c>
      <c r="AA1551" s="15">
        <v>7.0510000000000002</v>
      </c>
      <c r="AB1551" s="15">
        <v>54.5</v>
      </c>
    </row>
    <row r="1552" spans="1:28" ht="15" customHeight="1" x14ac:dyDescent="0.3">
      <c r="A1552" s="15" t="s">
        <v>1680</v>
      </c>
      <c r="B1552" s="15" t="s">
        <v>109</v>
      </c>
      <c r="C1552" s="15" t="s">
        <v>110</v>
      </c>
      <c r="D1552" s="15" t="s">
        <v>111</v>
      </c>
      <c r="E1552" s="15" t="s">
        <v>101</v>
      </c>
      <c r="F1552" s="15">
        <v>14.73</v>
      </c>
      <c r="G1552" s="15">
        <v>894.2</v>
      </c>
      <c r="H1552" s="15">
        <v>27.1</v>
      </c>
      <c r="I1552" s="15">
        <v>63.2</v>
      </c>
      <c r="J1552" s="15">
        <v>7.2</v>
      </c>
      <c r="K1552" s="15">
        <v>6.97</v>
      </c>
      <c r="L1552" s="15">
        <v>26.4</v>
      </c>
      <c r="M1552" s="15">
        <v>147.80000000000001</v>
      </c>
      <c r="N1552" s="15">
        <v>51.9</v>
      </c>
      <c r="O1552" s="15">
        <v>93.4</v>
      </c>
      <c r="P1552" s="15" t="s">
        <v>107</v>
      </c>
      <c r="Q1552" s="15">
        <v>144.19999999999999</v>
      </c>
      <c r="R1552" s="15">
        <v>6.43</v>
      </c>
      <c r="S1552" s="15">
        <v>0.92</v>
      </c>
      <c r="T1552" s="15">
        <v>1.28</v>
      </c>
      <c r="U1552" s="15">
        <v>18.850000000000001</v>
      </c>
      <c r="V1552" s="15">
        <v>75797</v>
      </c>
      <c r="W1552" s="15">
        <v>1062377</v>
      </c>
      <c r="X1552" s="15">
        <v>1428773</v>
      </c>
      <c r="Y1552" s="15">
        <v>366396</v>
      </c>
      <c r="Z1552" s="15">
        <v>7214</v>
      </c>
      <c r="AA1552" s="15">
        <v>2.613</v>
      </c>
      <c r="AB1552" s="15">
        <v>58.2</v>
      </c>
    </row>
    <row r="1553" spans="1:28" ht="15" customHeight="1" x14ac:dyDescent="0.3">
      <c r="A1553" s="15" t="s">
        <v>1681</v>
      </c>
      <c r="B1553" s="15" t="s">
        <v>118</v>
      </c>
      <c r="C1553" s="15" t="s">
        <v>134</v>
      </c>
      <c r="D1553" s="15" t="s">
        <v>130</v>
      </c>
      <c r="E1553" s="15" t="s">
        <v>112</v>
      </c>
      <c r="F1553" s="15">
        <v>8.6199999999999992</v>
      </c>
      <c r="G1553" s="15">
        <v>317.3</v>
      </c>
      <c r="H1553" s="15">
        <v>20.3</v>
      </c>
      <c r="I1553" s="15">
        <v>58.6</v>
      </c>
      <c r="J1553" s="15">
        <v>8.4</v>
      </c>
      <c r="K1553" s="15">
        <v>6.67</v>
      </c>
      <c r="L1553" s="15">
        <v>19.5</v>
      </c>
      <c r="M1553" s="15">
        <v>109.2</v>
      </c>
      <c r="N1553" s="15">
        <v>48.7</v>
      </c>
      <c r="O1553" s="15">
        <v>125.5</v>
      </c>
      <c r="P1553" s="15" t="s">
        <v>107</v>
      </c>
      <c r="Q1553" s="15">
        <v>104.6</v>
      </c>
      <c r="R1553" s="15">
        <v>2.4</v>
      </c>
      <c r="S1553" s="15">
        <v>0.98</v>
      </c>
      <c r="T1553" s="15">
        <v>1.52</v>
      </c>
      <c r="U1553" s="15">
        <v>13.1</v>
      </c>
      <c r="V1553" s="15">
        <v>59005</v>
      </c>
      <c r="W1553" s="15">
        <v>513161</v>
      </c>
      <c r="X1553" s="15">
        <v>772966</v>
      </c>
      <c r="Y1553" s="15">
        <v>259805</v>
      </c>
      <c r="Z1553" s="15">
        <v>9524</v>
      </c>
      <c r="AA1553" s="15">
        <v>1.375</v>
      </c>
      <c r="AB1553" s="15">
        <v>45.4</v>
      </c>
    </row>
    <row r="1554" spans="1:28" ht="15" customHeight="1" x14ac:dyDescent="0.3">
      <c r="A1554" s="15" t="s">
        <v>1682</v>
      </c>
      <c r="B1554" s="15" t="s">
        <v>126</v>
      </c>
      <c r="C1554" s="15" t="s">
        <v>105</v>
      </c>
      <c r="D1554" s="15" t="s">
        <v>100</v>
      </c>
      <c r="E1554" s="15" t="s">
        <v>112</v>
      </c>
      <c r="F1554" s="15">
        <v>6.78</v>
      </c>
      <c r="G1554" s="15">
        <v>622.20000000000005</v>
      </c>
      <c r="H1554" s="15">
        <v>30</v>
      </c>
      <c r="I1554" s="15">
        <v>68.2</v>
      </c>
      <c r="J1554" s="15">
        <v>9.1</v>
      </c>
      <c r="K1554" s="15">
        <v>5.61</v>
      </c>
      <c r="L1554" s="15">
        <v>16.5</v>
      </c>
      <c r="M1554" s="15">
        <v>164.6</v>
      </c>
      <c r="N1554" s="15">
        <v>41.4</v>
      </c>
      <c r="O1554" s="15">
        <v>85.1</v>
      </c>
      <c r="P1554" s="15" t="s">
        <v>116</v>
      </c>
      <c r="Q1554" s="15">
        <v>217.4</v>
      </c>
      <c r="R1554" s="15">
        <v>5.83</v>
      </c>
      <c r="S1554" s="15">
        <v>0.68</v>
      </c>
      <c r="T1554" s="15">
        <v>0.75</v>
      </c>
      <c r="U1554" s="15">
        <v>5.08</v>
      </c>
      <c r="V1554" s="15">
        <v>25403</v>
      </c>
      <c r="W1554" s="15">
        <v>484362</v>
      </c>
      <c r="X1554" s="15">
        <v>129047</v>
      </c>
      <c r="Y1554" s="15">
        <v>-355315</v>
      </c>
      <c r="Z1554" s="15">
        <v>1932</v>
      </c>
      <c r="AA1554" s="15">
        <v>2.629</v>
      </c>
      <c r="AB1554" s="15">
        <v>42.8</v>
      </c>
    </row>
    <row r="1555" spans="1:28" ht="15" customHeight="1" x14ac:dyDescent="0.3">
      <c r="A1555" s="15" t="s">
        <v>1683</v>
      </c>
      <c r="B1555" s="15" t="s">
        <v>126</v>
      </c>
      <c r="C1555" s="15" t="s">
        <v>99</v>
      </c>
      <c r="D1555" s="15" t="s">
        <v>115</v>
      </c>
      <c r="E1555" s="15" t="s">
        <v>101</v>
      </c>
      <c r="F1555" s="15">
        <v>11.22</v>
      </c>
      <c r="G1555" s="15">
        <v>892.3</v>
      </c>
      <c r="H1555" s="15">
        <v>32.6</v>
      </c>
      <c r="I1555" s="15">
        <v>70</v>
      </c>
      <c r="J1555" s="15">
        <v>6.2</v>
      </c>
      <c r="K1555" s="15">
        <v>6.82</v>
      </c>
      <c r="L1555" s="15">
        <v>24.5</v>
      </c>
      <c r="M1555" s="15">
        <v>135.1</v>
      </c>
      <c r="N1555" s="15">
        <v>61</v>
      </c>
      <c r="O1555" s="15">
        <v>169.4</v>
      </c>
      <c r="P1555" s="15" t="s">
        <v>107</v>
      </c>
      <c r="Q1555" s="15">
        <v>220</v>
      </c>
      <c r="R1555" s="15">
        <v>1.56</v>
      </c>
      <c r="S1555" s="15">
        <v>0.92</v>
      </c>
      <c r="T1555" s="15">
        <v>3.63</v>
      </c>
      <c r="U1555" s="15">
        <v>40.729999999999997</v>
      </c>
      <c r="V1555" s="15">
        <v>21418</v>
      </c>
      <c r="W1555" s="15">
        <v>887424</v>
      </c>
      <c r="X1555" s="15">
        <v>872355</v>
      </c>
      <c r="Y1555" s="15">
        <v>-15069</v>
      </c>
      <c r="Z1555" s="15">
        <v>19361</v>
      </c>
      <c r="AA1555" s="15">
        <v>2.1040000000000001</v>
      </c>
      <c r="AB1555" s="15">
        <v>74.400000000000006</v>
      </c>
    </row>
    <row r="1556" spans="1:28" ht="15" customHeight="1" x14ac:dyDescent="0.3">
      <c r="A1556" s="15" t="s">
        <v>1684</v>
      </c>
      <c r="B1556" s="15" t="s">
        <v>109</v>
      </c>
      <c r="C1556" s="15" t="s">
        <v>114</v>
      </c>
      <c r="D1556" s="15" t="s">
        <v>100</v>
      </c>
      <c r="E1556" s="15" t="s">
        <v>101</v>
      </c>
      <c r="F1556" s="15">
        <v>7.69</v>
      </c>
      <c r="G1556" s="15">
        <v>859.4</v>
      </c>
      <c r="H1556" s="15">
        <v>31.8</v>
      </c>
      <c r="I1556" s="15">
        <v>83.6</v>
      </c>
      <c r="J1556" s="15">
        <v>6.1</v>
      </c>
      <c r="K1556" s="15">
        <v>6.58</v>
      </c>
      <c r="L1556" s="15">
        <v>38.1</v>
      </c>
      <c r="M1556" s="15">
        <v>115</v>
      </c>
      <c r="N1556" s="15">
        <v>54</v>
      </c>
      <c r="O1556" s="15">
        <v>74</v>
      </c>
      <c r="P1556" s="15" t="s">
        <v>127</v>
      </c>
      <c r="Q1556" s="15">
        <v>142.5</v>
      </c>
      <c r="R1556" s="15">
        <v>1.94</v>
      </c>
      <c r="S1556" s="15">
        <v>0.92</v>
      </c>
      <c r="T1556" s="15">
        <v>2.6</v>
      </c>
      <c r="U1556" s="15">
        <v>19.989999999999998</v>
      </c>
      <c r="V1556" s="15">
        <v>18399</v>
      </c>
      <c r="W1556" s="15">
        <v>450733</v>
      </c>
      <c r="X1556" s="15">
        <v>367796</v>
      </c>
      <c r="Y1556" s="15">
        <v>-82937</v>
      </c>
      <c r="Z1556" s="15">
        <v>3912</v>
      </c>
      <c r="AA1556" s="15">
        <v>5.1100000000000003</v>
      </c>
      <c r="AB1556" s="15">
        <v>53.5</v>
      </c>
    </row>
    <row r="1557" spans="1:28" ht="15" customHeight="1" x14ac:dyDescent="0.3">
      <c r="A1557" s="15" t="s">
        <v>1685</v>
      </c>
      <c r="B1557" s="15" t="s">
        <v>122</v>
      </c>
      <c r="C1557" s="15" t="s">
        <v>105</v>
      </c>
      <c r="D1557" s="15" t="s">
        <v>144</v>
      </c>
      <c r="E1557" s="15" t="s">
        <v>101</v>
      </c>
      <c r="F1557" s="15">
        <v>13.57</v>
      </c>
      <c r="G1557" s="15">
        <v>738.5</v>
      </c>
      <c r="H1557" s="15">
        <v>28.4</v>
      </c>
      <c r="I1557" s="15">
        <v>69.099999999999994</v>
      </c>
      <c r="J1557" s="15">
        <v>7.4</v>
      </c>
      <c r="K1557" s="15">
        <v>6.86</v>
      </c>
      <c r="L1557" s="15">
        <v>24.5</v>
      </c>
      <c r="M1557" s="15">
        <v>94.1</v>
      </c>
      <c r="N1557" s="15">
        <v>49.9</v>
      </c>
      <c r="O1557" s="15">
        <v>73.400000000000006</v>
      </c>
      <c r="P1557" s="15" t="s">
        <v>107</v>
      </c>
      <c r="Q1557" s="15">
        <v>123.4</v>
      </c>
      <c r="R1557" s="15">
        <v>6.14</v>
      </c>
      <c r="S1557" s="15">
        <v>0.91</v>
      </c>
      <c r="T1557" s="15">
        <v>1.74</v>
      </c>
      <c r="U1557" s="15">
        <v>23.61</v>
      </c>
      <c r="V1557" s="15">
        <v>59116</v>
      </c>
      <c r="W1557" s="15">
        <v>882008</v>
      </c>
      <c r="X1557" s="15">
        <v>1395729</v>
      </c>
      <c r="Y1557" s="15">
        <v>513721</v>
      </c>
      <c r="Z1557" s="15">
        <v>7803</v>
      </c>
      <c r="AA1557" s="15">
        <v>3.0259999999999998</v>
      </c>
      <c r="AB1557" s="15">
        <v>52</v>
      </c>
    </row>
    <row r="1558" spans="1:28" ht="15" customHeight="1" x14ac:dyDescent="0.3">
      <c r="A1558" s="15" t="s">
        <v>1686</v>
      </c>
      <c r="B1558" s="15" t="s">
        <v>146</v>
      </c>
      <c r="C1558" s="15" t="s">
        <v>110</v>
      </c>
      <c r="D1558" s="15" t="s">
        <v>115</v>
      </c>
      <c r="E1558" s="15" t="s">
        <v>112</v>
      </c>
      <c r="F1558" s="15">
        <v>12.82</v>
      </c>
      <c r="G1558" s="15">
        <v>319.5</v>
      </c>
      <c r="H1558" s="15">
        <v>24.5</v>
      </c>
      <c r="I1558" s="15">
        <v>72.5</v>
      </c>
      <c r="J1558" s="15">
        <v>6.9</v>
      </c>
      <c r="K1558" s="15">
        <v>6.04</v>
      </c>
      <c r="L1558" s="15">
        <v>31.4</v>
      </c>
      <c r="M1558" s="15">
        <v>133.6</v>
      </c>
      <c r="N1558" s="15">
        <v>72.8</v>
      </c>
      <c r="O1558" s="15">
        <v>114.2</v>
      </c>
      <c r="P1558" s="15" t="s">
        <v>127</v>
      </c>
      <c r="Q1558" s="15">
        <v>201.4</v>
      </c>
      <c r="R1558" s="15">
        <v>6.67</v>
      </c>
      <c r="S1558" s="15">
        <v>0.81</v>
      </c>
      <c r="T1558" s="15">
        <v>1.92</v>
      </c>
      <c r="U1558" s="15">
        <v>24.61</v>
      </c>
      <c r="V1558" s="15">
        <v>16902</v>
      </c>
      <c r="W1558" s="15">
        <v>1035543</v>
      </c>
      <c r="X1558" s="15">
        <v>415958</v>
      </c>
      <c r="Y1558" s="15">
        <v>-619585</v>
      </c>
      <c r="Z1558" s="15">
        <v>20851</v>
      </c>
      <c r="AA1558" s="15">
        <v>1.18</v>
      </c>
      <c r="AB1558" s="15">
        <v>35.200000000000003</v>
      </c>
    </row>
    <row r="1559" spans="1:28" ht="15" customHeight="1" x14ac:dyDescent="0.3">
      <c r="A1559" s="15" t="s">
        <v>1687</v>
      </c>
      <c r="B1559" s="15" t="s">
        <v>98</v>
      </c>
      <c r="C1559" s="15" t="s">
        <v>110</v>
      </c>
      <c r="D1559" s="15" t="s">
        <v>115</v>
      </c>
      <c r="E1559" s="15" t="s">
        <v>101</v>
      </c>
      <c r="F1559" s="15">
        <v>0.89</v>
      </c>
      <c r="G1559" s="15">
        <v>882.7</v>
      </c>
      <c r="H1559" s="15">
        <v>26.2</v>
      </c>
      <c r="I1559" s="15">
        <v>71.8</v>
      </c>
      <c r="J1559" s="15">
        <v>8.1999999999999993</v>
      </c>
      <c r="K1559" s="15">
        <v>6.57</v>
      </c>
      <c r="L1559" s="15">
        <v>32.799999999999997</v>
      </c>
      <c r="M1559" s="15">
        <v>100.3</v>
      </c>
      <c r="N1559" s="15">
        <v>56.5</v>
      </c>
      <c r="O1559" s="15">
        <v>144.30000000000001</v>
      </c>
      <c r="P1559" s="15" t="s">
        <v>107</v>
      </c>
      <c r="Q1559" s="15">
        <v>168.2</v>
      </c>
      <c r="R1559" s="15">
        <v>8.25</v>
      </c>
      <c r="S1559" s="15">
        <v>0.88</v>
      </c>
      <c r="T1559" s="15">
        <v>4.29</v>
      </c>
      <c r="U1559" s="15">
        <v>3.82</v>
      </c>
      <c r="V1559" s="15">
        <v>24445</v>
      </c>
      <c r="W1559" s="15">
        <v>57675</v>
      </c>
      <c r="X1559" s="15">
        <v>93380</v>
      </c>
      <c r="Y1559" s="15">
        <v>35705</v>
      </c>
      <c r="Z1559" s="15">
        <v>1800</v>
      </c>
      <c r="AA1559" s="15">
        <v>2.1219999999999999</v>
      </c>
      <c r="AB1559" s="15">
        <v>47.3</v>
      </c>
    </row>
    <row r="1560" spans="1:28" ht="15" customHeight="1" x14ac:dyDescent="0.3">
      <c r="A1560" s="15" t="s">
        <v>1688</v>
      </c>
      <c r="B1560" s="15" t="s">
        <v>118</v>
      </c>
      <c r="C1560" s="15" t="s">
        <v>134</v>
      </c>
      <c r="D1560" s="15" t="s">
        <v>111</v>
      </c>
      <c r="E1560" s="15" t="s">
        <v>112</v>
      </c>
      <c r="F1560" s="15">
        <v>4.58</v>
      </c>
      <c r="G1560" s="15">
        <v>149.69999999999999</v>
      </c>
      <c r="H1560" s="15">
        <v>29.3</v>
      </c>
      <c r="I1560" s="15">
        <v>65.900000000000006</v>
      </c>
      <c r="J1560" s="15">
        <v>8</v>
      </c>
      <c r="K1560" s="15">
        <v>6.48</v>
      </c>
      <c r="L1560" s="15">
        <v>27</v>
      </c>
      <c r="M1560" s="15">
        <v>146.30000000000001</v>
      </c>
      <c r="N1560" s="15">
        <v>72.5</v>
      </c>
      <c r="O1560" s="15">
        <v>94.3</v>
      </c>
      <c r="P1560" s="15" t="s">
        <v>116</v>
      </c>
      <c r="Q1560" s="15">
        <v>261.3</v>
      </c>
      <c r="R1560" s="15">
        <v>7.79</v>
      </c>
      <c r="S1560" s="15">
        <v>0.81</v>
      </c>
      <c r="T1560" s="15">
        <v>0.98</v>
      </c>
      <c r="U1560" s="15">
        <v>4.49</v>
      </c>
      <c r="V1560" s="15">
        <v>70556</v>
      </c>
      <c r="W1560" s="15">
        <v>301669</v>
      </c>
      <c r="X1560" s="15">
        <v>316796</v>
      </c>
      <c r="Y1560" s="15">
        <v>15127</v>
      </c>
      <c r="Z1560" s="15">
        <v>769</v>
      </c>
      <c r="AA1560" s="15">
        <v>5.8390000000000004</v>
      </c>
      <c r="AB1560" s="15">
        <v>49.2</v>
      </c>
    </row>
    <row r="1561" spans="1:28" ht="15" customHeight="1" x14ac:dyDescent="0.3">
      <c r="A1561" s="15" t="s">
        <v>1689</v>
      </c>
      <c r="B1561" s="15" t="s">
        <v>118</v>
      </c>
      <c r="C1561" s="15" t="s">
        <v>123</v>
      </c>
      <c r="D1561" s="15" t="s">
        <v>144</v>
      </c>
      <c r="E1561" s="15" t="s">
        <v>101</v>
      </c>
      <c r="F1561" s="15">
        <v>13.13</v>
      </c>
      <c r="G1561" s="15">
        <v>717.9</v>
      </c>
      <c r="H1561" s="15">
        <v>30.7</v>
      </c>
      <c r="I1561" s="15">
        <v>73.5</v>
      </c>
      <c r="J1561" s="15">
        <v>6.4</v>
      </c>
      <c r="K1561" s="15">
        <v>6.46</v>
      </c>
      <c r="L1561" s="15">
        <v>32.299999999999997</v>
      </c>
      <c r="M1561" s="15">
        <v>107</v>
      </c>
      <c r="N1561" s="15">
        <v>69.5</v>
      </c>
      <c r="O1561" s="15">
        <v>49.3</v>
      </c>
      <c r="P1561" s="15" t="s">
        <v>116</v>
      </c>
      <c r="Q1561" s="15">
        <v>194</v>
      </c>
      <c r="R1561" s="15">
        <v>2.8</v>
      </c>
      <c r="S1561" s="15">
        <v>0.65</v>
      </c>
      <c r="T1561" s="15">
        <v>1.78</v>
      </c>
      <c r="U1561" s="15">
        <v>23.37</v>
      </c>
      <c r="V1561" s="15">
        <v>55623</v>
      </c>
      <c r="W1561" s="15">
        <v>885704</v>
      </c>
      <c r="X1561" s="15">
        <v>1299910</v>
      </c>
      <c r="Y1561" s="15">
        <v>414206</v>
      </c>
      <c r="Z1561" s="15">
        <v>3815</v>
      </c>
      <c r="AA1561" s="15">
        <v>6.1260000000000003</v>
      </c>
      <c r="AB1561" s="15">
        <v>56.6</v>
      </c>
    </row>
    <row r="1562" spans="1:28" ht="15" customHeight="1" x14ac:dyDescent="0.3">
      <c r="A1562" s="15" t="s">
        <v>1690</v>
      </c>
      <c r="B1562" s="15" t="s">
        <v>122</v>
      </c>
      <c r="C1562" s="15" t="s">
        <v>105</v>
      </c>
      <c r="D1562" s="15" t="s">
        <v>111</v>
      </c>
      <c r="E1562" s="15" t="s">
        <v>112</v>
      </c>
      <c r="F1562" s="15">
        <v>2.69</v>
      </c>
      <c r="G1562" s="15">
        <v>311.10000000000002</v>
      </c>
      <c r="H1562" s="15">
        <v>23.5</v>
      </c>
      <c r="I1562" s="15">
        <v>51.7</v>
      </c>
      <c r="J1562" s="15">
        <v>7.8</v>
      </c>
      <c r="K1562" s="15">
        <v>6.52</v>
      </c>
      <c r="L1562" s="15">
        <v>18.8</v>
      </c>
      <c r="M1562" s="15">
        <v>76.900000000000006</v>
      </c>
      <c r="N1562" s="15">
        <v>86.5</v>
      </c>
      <c r="O1562" s="15">
        <v>95.1</v>
      </c>
      <c r="P1562" s="15" t="s">
        <v>116</v>
      </c>
      <c r="Q1562" s="15">
        <v>241.1</v>
      </c>
      <c r="R1562" s="15">
        <v>8.09</v>
      </c>
      <c r="S1562" s="15">
        <v>0.81</v>
      </c>
      <c r="T1562" s="15">
        <v>0.87</v>
      </c>
      <c r="U1562" s="15">
        <v>2.34</v>
      </c>
      <c r="V1562" s="15">
        <v>65502</v>
      </c>
      <c r="W1562" s="15">
        <v>222228</v>
      </c>
      <c r="X1562" s="15">
        <v>153275</v>
      </c>
      <c r="Y1562" s="15">
        <v>-68953</v>
      </c>
      <c r="Z1562" s="15">
        <v>611</v>
      </c>
      <c r="AA1562" s="15">
        <v>3.83</v>
      </c>
      <c r="AB1562" s="15">
        <v>31.4</v>
      </c>
    </row>
    <row r="1563" spans="1:28" ht="15" customHeight="1" x14ac:dyDescent="0.3">
      <c r="A1563" s="15" t="s">
        <v>1691</v>
      </c>
      <c r="B1563" s="15" t="s">
        <v>126</v>
      </c>
      <c r="C1563" s="15" t="s">
        <v>152</v>
      </c>
      <c r="D1563" s="15" t="s">
        <v>144</v>
      </c>
      <c r="E1563" s="15" t="s">
        <v>112</v>
      </c>
      <c r="F1563" s="15">
        <v>6.54</v>
      </c>
      <c r="G1563" s="15">
        <v>391.5</v>
      </c>
      <c r="H1563" s="15">
        <v>21.4</v>
      </c>
      <c r="I1563" s="15">
        <v>73.099999999999994</v>
      </c>
      <c r="J1563" s="15">
        <v>7.5</v>
      </c>
      <c r="K1563" s="15">
        <v>6.08</v>
      </c>
      <c r="L1563" s="15">
        <v>22.3</v>
      </c>
      <c r="M1563" s="15">
        <v>93.7</v>
      </c>
      <c r="N1563" s="15">
        <v>61.5</v>
      </c>
      <c r="O1563" s="15">
        <v>109.8</v>
      </c>
      <c r="P1563" s="15" t="s">
        <v>107</v>
      </c>
      <c r="Q1563" s="15">
        <v>223.2</v>
      </c>
      <c r="R1563" s="15">
        <v>2.79</v>
      </c>
      <c r="S1563" s="15">
        <v>0.96</v>
      </c>
      <c r="T1563" s="15">
        <v>0.8</v>
      </c>
      <c r="U1563" s="15">
        <v>5.23</v>
      </c>
      <c r="V1563" s="15">
        <v>60378</v>
      </c>
      <c r="W1563" s="15">
        <v>501937</v>
      </c>
      <c r="X1563" s="15">
        <v>315777</v>
      </c>
      <c r="Y1563" s="15">
        <v>-186160</v>
      </c>
      <c r="Z1563" s="15">
        <v>4033</v>
      </c>
      <c r="AA1563" s="15">
        <v>1.2969999999999999</v>
      </c>
      <c r="AB1563" s="15">
        <v>52.9</v>
      </c>
    </row>
    <row r="1564" spans="1:28" ht="15" customHeight="1" x14ac:dyDescent="0.3">
      <c r="A1564" s="15" t="s">
        <v>1692</v>
      </c>
      <c r="B1564" s="15" t="s">
        <v>126</v>
      </c>
      <c r="C1564" s="15" t="s">
        <v>119</v>
      </c>
      <c r="D1564" s="15" t="s">
        <v>111</v>
      </c>
      <c r="E1564" s="15" t="s">
        <v>101</v>
      </c>
      <c r="F1564" s="15">
        <v>8.1</v>
      </c>
      <c r="G1564" s="15">
        <v>797.5</v>
      </c>
      <c r="H1564" s="15">
        <v>33.9</v>
      </c>
      <c r="I1564" s="15">
        <v>82.3</v>
      </c>
      <c r="J1564" s="15">
        <v>7.5</v>
      </c>
      <c r="K1564" s="15">
        <v>6.95</v>
      </c>
      <c r="L1564" s="15">
        <v>37.299999999999997</v>
      </c>
      <c r="M1564" s="15">
        <v>94.3</v>
      </c>
      <c r="N1564" s="15">
        <v>58.5</v>
      </c>
      <c r="O1564" s="15">
        <v>92.7</v>
      </c>
      <c r="P1564" s="15" t="s">
        <v>116</v>
      </c>
      <c r="Q1564" s="15">
        <v>211.7</v>
      </c>
      <c r="R1564" s="15">
        <v>4.42</v>
      </c>
      <c r="S1564" s="15">
        <v>0.89</v>
      </c>
      <c r="T1564" s="15">
        <v>1.1000000000000001</v>
      </c>
      <c r="U1564" s="15">
        <v>8.91</v>
      </c>
      <c r="V1564" s="15">
        <v>78354</v>
      </c>
      <c r="W1564" s="15">
        <v>586986</v>
      </c>
      <c r="X1564" s="15">
        <v>698134</v>
      </c>
      <c r="Y1564" s="15">
        <v>111148</v>
      </c>
      <c r="Z1564" s="15">
        <v>1586</v>
      </c>
      <c r="AA1564" s="15">
        <v>5.6180000000000003</v>
      </c>
      <c r="AB1564" s="15">
        <v>76.900000000000006</v>
      </c>
    </row>
    <row r="1565" spans="1:28" ht="15" customHeight="1" x14ac:dyDescent="0.3">
      <c r="A1565" s="15" t="s">
        <v>1693</v>
      </c>
      <c r="B1565" s="15" t="s">
        <v>137</v>
      </c>
      <c r="C1565" s="15" t="s">
        <v>152</v>
      </c>
      <c r="D1565" s="15" t="s">
        <v>130</v>
      </c>
      <c r="E1565" s="15" t="s">
        <v>120</v>
      </c>
      <c r="F1565" s="15">
        <v>8.18</v>
      </c>
      <c r="G1565" s="15">
        <v>80</v>
      </c>
      <c r="H1565" s="15">
        <v>32.9</v>
      </c>
      <c r="I1565" s="15">
        <v>67.2</v>
      </c>
      <c r="J1565" s="15">
        <v>9.3000000000000007</v>
      </c>
      <c r="K1565" s="15">
        <v>5.3</v>
      </c>
      <c r="L1565" s="15">
        <v>18.7</v>
      </c>
      <c r="M1565" s="15">
        <v>135</v>
      </c>
      <c r="N1565" s="15">
        <v>45</v>
      </c>
      <c r="O1565" s="15">
        <v>50.4</v>
      </c>
      <c r="P1565" s="15" t="s">
        <v>127</v>
      </c>
      <c r="Q1565" s="15">
        <v>139.6</v>
      </c>
      <c r="R1565" s="15">
        <v>7.39</v>
      </c>
      <c r="S1565" s="15">
        <v>0.71</v>
      </c>
      <c r="T1565" s="15">
        <v>0.3</v>
      </c>
      <c r="U1565" s="15">
        <v>2.4500000000000002</v>
      </c>
      <c r="V1565" s="15">
        <v>60543</v>
      </c>
      <c r="W1565" s="15">
        <v>483844</v>
      </c>
      <c r="X1565" s="15">
        <v>148330</v>
      </c>
      <c r="Y1565" s="15">
        <v>-335514</v>
      </c>
      <c r="Z1565" s="15">
        <v>6197</v>
      </c>
      <c r="AA1565" s="15">
        <v>0.39500000000000002</v>
      </c>
      <c r="AB1565" s="15">
        <v>19.5</v>
      </c>
    </row>
    <row r="1566" spans="1:28" ht="15" customHeight="1" x14ac:dyDescent="0.3">
      <c r="A1566" s="15" t="s">
        <v>1694</v>
      </c>
      <c r="B1566" s="15" t="s">
        <v>118</v>
      </c>
      <c r="C1566" s="15" t="s">
        <v>134</v>
      </c>
      <c r="D1566" s="15" t="s">
        <v>100</v>
      </c>
      <c r="E1566" s="15" t="s">
        <v>101</v>
      </c>
      <c r="F1566" s="15">
        <v>9.85</v>
      </c>
      <c r="G1566" s="15">
        <v>1019.2</v>
      </c>
      <c r="H1566" s="15">
        <v>29.8</v>
      </c>
      <c r="I1566" s="15">
        <v>73.5</v>
      </c>
      <c r="J1566" s="15">
        <v>8.4</v>
      </c>
      <c r="K1566" s="15">
        <v>6.23</v>
      </c>
      <c r="L1566" s="15">
        <v>25.9</v>
      </c>
      <c r="M1566" s="15">
        <v>181.7</v>
      </c>
      <c r="N1566" s="15">
        <v>58.8</v>
      </c>
      <c r="O1566" s="15">
        <v>76.8</v>
      </c>
      <c r="P1566" s="15" t="s">
        <v>116</v>
      </c>
      <c r="Q1566" s="15">
        <v>40</v>
      </c>
      <c r="R1566" s="15">
        <v>7.19</v>
      </c>
      <c r="S1566" s="15">
        <v>0.89</v>
      </c>
      <c r="T1566" s="15">
        <v>1.98</v>
      </c>
      <c r="U1566" s="15">
        <v>19.5</v>
      </c>
      <c r="V1566" s="15">
        <v>22863</v>
      </c>
      <c r="W1566" s="15">
        <v>519279</v>
      </c>
      <c r="X1566" s="15">
        <v>445828</v>
      </c>
      <c r="Y1566" s="15">
        <v>-73451</v>
      </c>
      <c r="Z1566" s="15">
        <v>3130</v>
      </c>
      <c r="AA1566" s="15">
        <v>6.23</v>
      </c>
      <c r="AB1566" s="15">
        <v>63.1</v>
      </c>
    </row>
    <row r="1567" spans="1:28" ht="15" customHeight="1" x14ac:dyDescent="0.3">
      <c r="A1567" s="15" t="s">
        <v>1695</v>
      </c>
      <c r="B1567" s="15" t="s">
        <v>126</v>
      </c>
      <c r="C1567" s="15" t="s">
        <v>105</v>
      </c>
      <c r="D1567" s="15" t="s">
        <v>100</v>
      </c>
      <c r="E1567" s="15" t="s">
        <v>101</v>
      </c>
      <c r="F1567" s="15">
        <v>9.19</v>
      </c>
      <c r="G1567" s="15">
        <v>721.4</v>
      </c>
      <c r="H1567" s="15">
        <v>27.7</v>
      </c>
      <c r="I1567" s="15">
        <v>60.8</v>
      </c>
      <c r="J1567" s="15">
        <v>7.5</v>
      </c>
      <c r="K1567" s="15">
        <v>6.94</v>
      </c>
      <c r="L1567" s="15">
        <v>29</v>
      </c>
      <c r="M1567" s="15">
        <v>144.69999999999999</v>
      </c>
      <c r="N1567" s="15">
        <v>69.3</v>
      </c>
      <c r="O1567" s="15">
        <v>112.3</v>
      </c>
      <c r="P1567" s="15" t="s">
        <v>116</v>
      </c>
      <c r="Q1567" s="15">
        <v>163.19999999999999</v>
      </c>
      <c r="R1567" s="15">
        <v>5.89</v>
      </c>
      <c r="S1567" s="15">
        <v>0.95</v>
      </c>
      <c r="T1567" s="15">
        <v>3.25</v>
      </c>
      <c r="U1567" s="15">
        <v>29.87</v>
      </c>
      <c r="V1567" s="15">
        <v>23711</v>
      </c>
      <c r="W1567" s="15">
        <v>537518</v>
      </c>
      <c r="X1567" s="15">
        <v>708248</v>
      </c>
      <c r="Y1567" s="15">
        <v>170730</v>
      </c>
      <c r="Z1567" s="15">
        <v>2476</v>
      </c>
      <c r="AA1567" s="15">
        <v>12.064</v>
      </c>
      <c r="AB1567" s="15">
        <v>55.3</v>
      </c>
    </row>
    <row r="1568" spans="1:28" ht="15" customHeight="1" x14ac:dyDescent="0.3">
      <c r="A1568" s="15" t="s">
        <v>1696</v>
      </c>
      <c r="B1568" s="15" t="s">
        <v>104</v>
      </c>
      <c r="C1568" s="15" t="s">
        <v>170</v>
      </c>
      <c r="D1568" s="15" t="s">
        <v>106</v>
      </c>
      <c r="E1568" s="15" t="s">
        <v>101</v>
      </c>
      <c r="F1568" s="15">
        <v>12.37</v>
      </c>
      <c r="G1568" s="15">
        <v>1136.7</v>
      </c>
      <c r="H1568" s="15">
        <v>30.4</v>
      </c>
      <c r="I1568" s="15">
        <v>68.400000000000006</v>
      </c>
      <c r="J1568" s="15">
        <v>6.5</v>
      </c>
      <c r="K1568" s="15">
        <v>6.53</v>
      </c>
      <c r="L1568" s="15">
        <v>22.3</v>
      </c>
      <c r="M1568" s="15">
        <v>99.4</v>
      </c>
      <c r="N1568" s="15">
        <v>78.3</v>
      </c>
      <c r="O1568" s="15">
        <v>103</v>
      </c>
      <c r="P1568" s="15" t="s">
        <v>116</v>
      </c>
      <c r="Q1568" s="15">
        <v>155.30000000000001</v>
      </c>
      <c r="R1568" s="15">
        <v>6.29</v>
      </c>
      <c r="S1568" s="15">
        <v>0.78</v>
      </c>
      <c r="T1568" s="15">
        <v>3.21</v>
      </c>
      <c r="U1568" s="15">
        <v>39.71</v>
      </c>
      <c r="V1568" s="15">
        <v>24963</v>
      </c>
      <c r="W1568" s="15">
        <v>814805</v>
      </c>
      <c r="X1568" s="15">
        <v>991281</v>
      </c>
      <c r="Y1568" s="15">
        <v>176476</v>
      </c>
      <c r="Z1568" s="15">
        <v>3548</v>
      </c>
      <c r="AA1568" s="15">
        <v>11.192</v>
      </c>
      <c r="AB1568" s="15">
        <v>67.599999999999994</v>
      </c>
    </row>
    <row r="1569" spans="1:28" ht="15" customHeight="1" x14ac:dyDescent="0.3">
      <c r="A1569" s="15" t="s">
        <v>1697</v>
      </c>
      <c r="B1569" s="15" t="s">
        <v>104</v>
      </c>
      <c r="C1569" s="15" t="s">
        <v>152</v>
      </c>
      <c r="D1569" s="15" t="s">
        <v>100</v>
      </c>
      <c r="E1569" s="15" t="s">
        <v>120</v>
      </c>
      <c r="F1569" s="15">
        <v>3.78</v>
      </c>
      <c r="G1569" s="15">
        <v>80</v>
      </c>
      <c r="H1569" s="15">
        <v>29.4</v>
      </c>
      <c r="I1569" s="15">
        <v>52</v>
      </c>
      <c r="J1569" s="15">
        <v>9.3000000000000007</v>
      </c>
      <c r="K1569" s="15">
        <v>6.37</v>
      </c>
      <c r="L1569" s="15">
        <v>22.5</v>
      </c>
      <c r="M1569" s="15">
        <v>112.5</v>
      </c>
      <c r="N1569" s="15">
        <v>54.8</v>
      </c>
      <c r="O1569" s="15">
        <v>112.8</v>
      </c>
      <c r="P1569" s="15" t="s">
        <v>116</v>
      </c>
      <c r="Q1569" s="15">
        <v>134.69999999999999</v>
      </c>
      <c r="R1569" s="15">
        <v>3.03</v>
      </c>
      <c r="S1569" s="15">
        <v>0.94</v>
      </c>
      <c r="T1569" s="15">
        <v>1.81</v>
      </c>
      <c r="U1569" s="15">
        <v>6.84</v>
      </c>
      <c r="V1569" s="15">
        <v>24822</v>
      </c>
      <c r="W1569" s="15">
        <v>235978</v>
      </c>
      <c r="X1569" s="15">
        <v>169782</v>
      </c>
      <c r="Y1569" s="15">
        <v>-66196</v>
      </c>
      <c r="Z1569" s="15">
        <v>1181</v>
      </c>
      <c r="AA1569" s="15">
        <v>5.7919999999999998</v>
      </c>
      <c r="AB1569" s="15">
        <v>32.9</v>
      </c>
    </row>
    <row r="1570" spans="1:28" ht="15" customHeight="1" x14ac:dyDescent="0.3">
      <c r="A1570" s="15" t="s">
        <v>1698</v>
      </c>
      <c r="B1570" s="15" t="s">
        <v>98</v>
      </c>
      <c r="C1570" s="15" t="s">
        <v>105</v>
      </c>
      <c r="D1570" s="15" t="s">
        <v>106</v>
      </c>
      <c r="E1570" s="15" t="s">
        <v>101</v>
      </c>
      <c r="F1570" s="15">
        <v>8.15</v>
      </c>
      <c r="G1570" s="15">
        <v>984.3</v>
      </c>
      <c r="H1570" s="15">
        <v>28.4</v>
      </c>
      <c r="I1570" s="15">
        <v>73.900000000000006</v>
      </c>
      <c r="J1570" s="15">
        <v>8.3000000000000007</v>
      </c>
      <c r="K1570" s="15">
        <v>7</v>
      </c>
      <c r="L1570" s="15">
        <v>32.700000000000003</v>
      </c>
      <c r="M1570" s="15">
        <v>149.19999999999999</v>
      </c>
      <c r="N1570" s="15">
        <v>76.3</v>
      </c>
      <c r="O1570" s="15">
        <v>164.2</v>
      </c>
      <c r="P1570" s="15" t="s">
        <v>127</v>
      </c>
      <c r="Q1570" s="15">
        <v>270.3</v>
      </c>
      <c r="R1570" s="15">
        <v>5.19</v>
      </c>
      <c r="S1570" s="15">
        <v>0.73</v>
      </c>
      <c r="T1570" s="15">
        <v>4.03</v>
      </c>
      <c r="U1570" s="15">
        <v>32.840000000000003</v>
      </c>
      <c r="V1570" s="15">
        <v>22780</v>
      </c>
      <c r="W1570" s="15">
        <v>496066</v>
      </c>
      <c r="X1570" s="15">
        <v>748095</v>
      </c>
      <c r="Y1570" s="15">
        <v>252029</v>
      </c>
      <c r="Z1570" s="15">
        <v>4261</v>
      </c>
      <c r="AA1570" s="15">
        <v>7.7069999999999999</v>
      </c>
      <c r="AB1570" s="15">
        <v>53.6</v>
      </c>
    </row>
    <row r="1571" spans="1:28" ht="15" customHeight="1" x14ac:dyDescent="0.3">
      <c r="A1571" s="15" t="s">
        <v>1699</v>
      </c>
      <c r="B1571" s="15" t="s">
        <v>98</v>
      </c>
      <c r="C1571" s="15" t="s">
        <v>123</v>
      </c>
      <c r="D1571" s="15" t="s">
        <v>132</v>
      </c>
      <c r="E1571" s="15" t="s">
        <v>101</v>
      </c>
      <c r="F1571" s="15">
        <v>12.94</v>
      </c>
      <c r="G1571" s="15">
        <v>702.5</v>
      </c>
      <c r="H1571" s="15">
        <v>28.6</v>
      </c>
      <c r="I1571" s="15">
        <v>82.2</v>
      </c>
      <c r="J1571" s="15">
        <v>6.1</v>
      </c>
      <c r="K1571" s="15">
        <v>6.98</v>
      </c>
      <c r="L1571" s="15">
        <v>35.299999999999997</v>
      </c>
      <c r="M1571" s="15">
        <v>110.5</v>
      </c>
      <c r="N1571" s="15">
        <v>68.099999999999994</v>
      </c>
      <c r="O1571" s="15">
        <v>135.30000000000001</v>
      </c>
      <c r="P1571" s="15" t="s">
        <v>116</v>
      </c>
      <c r="Q1571" s="15">
        <v>157.1</v>
      </c>
      <c r="R1571" s="15">
        <v>2.34</v>
      </c>
      <c r="S1571" s="15">
        <v>0.96</v>
      </c>
      <c r="T1571" s="15">
        <v>2.81</v>
      </c>
      <c r="U1571" s="15">
        <v>36.36</v>
      </c>
      <c r="V1571" s="15">
        <v>105099</v>
      </c>
      <c r="W1571" s="15">
        <v>717338</v>
      </c>
      <c r="X1571" s="15">
        <v>3821400</v>
      </c>
      <c r="Y1571" s="15">
        <v>3104062</v>
      </c>
      <c r="Z1571" s="15">
        <v>5055</v>
      </c>
      <c r="AA1571" s="15">
        <v>7.1929999999999996</v>
      </c>
      <c r="AB1571" s="15">
        <v>53.9</v>
      </c>
    </row>
    <row r="1572" spans="1:28" ht="15" customHeight="1" x14ac:dyDescent="0.3">
      <c r="A1572" s="15" t="s">
        <v>1700</v>
      </c>
      <c r="B1572" s="15" t="s">
        <v>98</v>
      </c>
      <c r="C1572" s="15" t="s">
        <v>152</v>
      </c>
      <c r="D1572" s="15" t="s">
        <v>100</v>
      </c>
      <c r="E1572" s="15" t="s">
        <v>101</v>
      </c>
      <c r="F1572" s="15">
        <v>11.72</v>
      </c>
      <c r="G1572" s="15">
        <v>733</v>
      </c>
      <c r="H1572" s="15">
        <v>29</v>
      </c>
      <c r="I1572" s="15">
        <v>81.5</v>
      </c>
      <c r="J1572" s="15">
        <v>8.1</v>
      </c>
      <c r="K1572" s="15">
        <v>7.32</v>
      </c>
      <c r="L1572" s="15">
        <v>34.799999999999997</v>
      </c>
      <c r="M1572" s="15">
        <v>155.1</v>
      </c>
      <c r="N1572" s="15">
        <v>49.9</v>
      </c>
      <c r="O1572" s="15">
        <v>111.9</v>
      </c>
      <c r="P1572" s="15" t="s">
        <v>116</v>
      </c>
      <c r="Q1572" s="15">
        <v>140.5</v>
      </c>
      <c r="R1572" s="15">
        <v>3.18</v>
      </c>
      <c r="S1572" s="15">
        <v>0.74</v>
      </c>
      <c r="T1572" s="15">
        <v>1.94</v>
      </c>
      <c r="U1572" s="15">
        <v>22.74</v>
      </c>
      <c r="V1572" s="15">
        <v>26708</v>
      </c>
      <c r="W1572" s="15">
        <v>684718</v>
      </c>
      <c r="X1572" s="15">
        <v>607340</v>
      </c>
      <c r="Y1572" s="15">
        <v>-77378</v>
      </c>
      <c r="Z1572" s="15">
        <v>2909</v>
      </c>
      <c r="AA1572" s="15">
        <v>7.8170000000000002</v>
      </c>
      <c r="AB1572" s="15">
        <v>68.099999999999994</v>
      </c>
    </row>
    <row r="1573" spans="1:28" ht="15" customHeight="1" x14ac:dyDescent="0.3">
      <c r="A1573" s="15" t="s">
        <v>1701</v>
      </c>
      <c r="B1573" s="15" t="s">
        <v>126</v>
      </c>
      <c r="C1573" s="15" t="s">
        <v>123</v>
      </c>
      <c r="D1573" s="15" t="s">
        <v>130</v>
      </c>
      <c r="E1573" s="15" t="s">
        <v>112</v>
      </c>
      <c r="F1573" s="15">
        <v>11.85</v>
      </c>
      <c r="G1573" s="15">
        <v>365.3</v>
      </c>
      <c r="H1573" s="15">
        <v>24</v>
      </c>
      <c r="I1573" s="15">
        <v>64</v>
      </c>
      <c r="J1573" s="15">
        <v>5.2</v>
      </c>
      <c r="K1573" s="15">
        <v>6.72</v>
      </c>
      <c r="L1573" s="15">
        <v>33.299999999999997</v>
      </c>
      <c r="M1573" s="15">
        <v>96.4</v>
      </c>
      <c r="N1573" s="15">
        <v>91.9</v>
      </c>
      <c r="O1573" s="15">
        <v>114.3</v>
      </c>
      <c r="P1573" s="15" t="s">
        <v>102</v>
      </c>
      <c r="Q1573" s="15">
        <v>311.5</v>
      </c>
      <c r="R1573" s="15">
        <v>6.89</v>
      </c>
      <c r="S1573" s="15">
        <v>0.77</v>
      </c>
      <c r="T1573" s="15">
        <v>1.7</v>
      </c>
      <c r="U1573" s="15">
        <v>20.14</v>
      </c>
      <c r="V1573" s="15">
        <v>63489</v>
      </c>
      <c r="W1573" s="15">
        <v>913688</v>
      </c>
      <c r="X1573" s="15">
        <v>1278668</v>
      </c>
      <c r="Y1573" s="15">
        <v>364980</v>
      </c>
      <c r="Z1573" s="15">
        <v>6968</v>
      </c>
      <c r="AA1573" s="15">
        <v>2.89</v>
      </c>
      <c r="AB1573" s="15">
        <v>45.4</v>
      </c>
    </row>
    <row r="1574" spans="1:28" ht="15" customHeight="1" x14ac:dyDescent="0.3">
      <c r="A1574" s="15" t="s">
        <v>1702</v>
      </c>
      <c r="B1574" s="15" t="s">
        <v>137</v>
      </c>
      <c r="C1574" s="15" t="s">
        <v>114</v>
      </c>
      <c r="D1574" s="15" t="s">
        <v>100</v>
      </c>
      <c r="E1574" s="15" t="s">
        <v>112</v>
      </c>
      <c r="F1574" s="15">
        <v>9.24</v>
      </c>
      <c r="G1574" s="15">
        <v>720.6</v>
      </c>
      <c r="H1574" s="15">
        <v>23.6</v>
      </c>
      <c r="I1574" s="15">
        <v>51.9</v>
      </c>
      <c r="J1574" s="15">
        <v>7.1</v>
      </c>
      <c r="K1574" s="15">
        <v>6.82</v>
      </c>
      <c r="L1574" s="15">
        <v>21.5</v>
      </c>
      <c r="M1574" s="15">
        <v>116.4</v>
      </c>
      <c r="N1574" s="15">
        <v>72.599999999999994</v>
      </c>
      <c r="O1574" s="15">
        <v>112.3</v>
      </c>
      <c r="P1574" s="15" t="s">
        <v>127</v>
      </c>
      <c r="Q1574" s="15">
        <v>138.69999999999999</v>
      </c>
      <c r="R1574" s="15">
        <v>6.29</v>
      </c>
      <c r="S1574" s="15">
        <v>0.86</v>
      </c>
      <c r="T1574" s="15">
        <v>3.16</v>
      </c>
      <c r="U1574" s="15">
        <v>29.2</v>
      </c>
      <c r="V1574" s="15">
        <v>23135</v>
      </c>
      <c r="W1574" s="15">
        <v>659835</v>
      </c>
      <c r="X1574" s="15">
        <v>675542</v>
      </c>
      <c r="Y1574" s="15">
        <v>15707</v>
      </c>
      <c r="Z1574" s="15">
        <v>3958</v>
      </c>
      <c r="AA1574" s="15">
        <v>7.3769999999999998</v>
      </c>
      <c r="AB1574" s="15">
        <v>52.4</v>
      </c>
    </row>
    <row r="1575" spans="1:28" ht="15" customHeight="1" x14ac:dyDescent="0.3">
      <c r="A1575" s="15" t="s">
        <v>1703</v>
      </c>
      <c r="B1575" s="15" t="s">
        <v>146</v>
      </c>
      <c r="C1575" s="15" t="s">
        <v>134</v>
      </c>
      <c r="D1575" s="15" t="s">
        <v>144</v>
      </c>
      <c r="E1575" s="15" t="s">
        <v>101</v>
      </c>
      <c r="F1575" s="15">
        <v>14.7</v>
      </c>
      <c r="G1575" s="15">
        <v>1098.9000000000001</v>
      </c>
      <c r="H1575" s="15">
        <v>29.3</v>
      </c>
      <c r="I1575" s="15">
        <v>86.8</v>
      </c>
      <c r="J1575" s="15">
        <v>5.3</v>
      </c>
      <c r="K1575" s="15">
        <v>8.4</v>
      </c>
      <c r="L1575" s="15">
        <v>27.5</v>
      </c>
      <c r="M1575" s="15">
        <v>123.2</v>
      </c>
      <c r="N1575" s="15">
        <v>57.1</v>
      </c>
      <c r="O1575" s="15">
        <v>46.9</v>
      </c>
      <c r="P1575" s="15" t="s">
        <v>127</v>
      </c>
      <c r="Q1575" s="15">
        <v>210.3</v>
      </c>
      <c r="R1575" s="15">
        <v>5.35</v>
      </c>
      <c r="S1575" s="15">
        <v>0.65</v>
      </c>
      <c r="T1575" s="15">
        <v>0.3</v>
      </c>
      <c r="U1575" s="15">
        <v>4.41</v>
      </c>
      <c r="V1575" s="15">
        <v>52960</v>
      </c>
      <c r="W1575" s="15">
        <v>1118092</v>
      </c>
      <c r="X1575" s="15">
        <v>233554</v>
      </c>
      <c r="Y1575" s="15">
        <v>-884538</v>
      </c>
      <c r="Z1575" s="15">
        <v>6285</v>
      </c>
      <c r="AA1575" s="15">
        <v>0.70199999999999996</v>
      </c>
      <c r="AB1575" s="15">
        <v>66.2</v>
      </c>
    </row>
    <row r="1576" spans="1:28" ht="15" customHeight="1" x14ac:dyDescent="0.3">
      <c r="A1576" s="15" t="s">
        <v>1704</v>
      </c>
      <c r="B1576" s="15" t="s">
        <v>146</v>
      </c>
      <c r="C1576" s="15" t="s">
        <v>134</v>
      </c>
      <c r="D1576" s="15" t="s">
        <v>100</v>
      </c>
      <c r="E1576" s="15" t="s">
        <v>112</v>
      </c>
      <c r="F1576" s="15">
        <v>11.47</v>
      </c>
      <c r="G1576" s="15">
        <v>491.5</v>
      </c>
      <c r="H1576" s="15">
        <v>25.6</v>
      </c>
      <c r="I1576" s="15">
        <v>61.6</v>
      </c>
      <c r="J1576" s="15">
        <v>7.3</v>
      </c>
      <c r="K1576" s="15">
        <v>6.45</v>
      </c>
      <c r="L1576" s="15">
        <v>25.8</v>
      </c>
      <c r="M1576" s="15">
        <v>107.8</v>
      </c>
      <c r="N1576" s="15">
        <v>33.4</v>
      </c>
      <c r="O1576" s="15">
        <v>103.9</v>
      </c>
      <c r="P1576" s="15" t="s">
        <v>116</v>
      </c>
      <c r="Q1576" s="15">
        <v>211</v>
      </c>
      <c r="R1576" s="15">
        <v>5.3</v>
      </c>
      <c r="S1576" s="15">
        <v>0.89</v>
      </c>
      <c r="T1576" s="15">
        <v>2.73</v>
      </c>
      <c r="U1576" s="15">
        <v>31.31</v>
      </c>
      <c r="V1576" s="15">
        <v>25948</v>
      </c>
      <c r="W1576" s="15">
        <v>789587</v>
      </c>
      <c r="X1576" s="15">
        <v>812432</v>
      </c>
      <c r="Y1576" s="15">
        <v>22845</v>
      </c>
      <c r="Z1576" s="15">
        <v>3307</v>
      </c>
      <c r="AA1576" s="15">
        <v>9.468</v>
      </c>
      <c r="AB1576" s="15">
        <v>36</v>
      </c>
    </row>
    <row r="1577" spans="1:28" ht="15" customHeight="1" x14ac:dyDescent="0.3">
      <c r="A1577" s="15" t="s">
        <v>1705</v>
      </c>
      <c r="B1577" s="15" t="s">
        <v>122</v>
      </c>
      <c r="C1577" s="15" t="s">
        <v>152</v>
      </c>
      <c r="D1577" s="15" t="s">
        <v>115</v>
      </c>
      <c r="E1577" s="15" t="s">
        <v>101</v>
      </c>
      <c r="F1577" s="15">
        <v>10.02</v>
      </c>
      <c r="G1577" s="15">
        <v>902.1</v>
      </c>
      <c r="H1577" s="15">
        <v>29.1</v>
      </c>
      <c r="I1577" s="15">
        <v>65.5</v>
      </c>
      <c r="J1577" s="15">
        <v>9.3000000000000007</v>
      </c>
      <c r="K1577" s="15">
        <v>6.64</v>
      </c>
      <c r="L1577" s="15">
        <v>33.1</v>
      </c>
      <c r="M1577" s="15">
        <v>132.30000000000001</v>
      </c>
      <c r="N1577" s="15">
        <v>48.3</v>
      </c>
      <c r="O1577" s="15">
        <v>85.4</v>
      </c>
      <c r="P1577" s="15" t="s">
        <v>116</v>
      </c>
      <c r="Q1577" s="15">
        <v>174.5</v>
      </c>
      <c r="R1577" s="15">
        <v>0.5</v>
      </c>
      <c r="S1577" s="15">
        <v>0.89</v>
      </c>
      <c r="T1577" s="15">
        <v>3.15</v>
      </c>
      <c r="U1577" s="15">
        <v>31.56</v>
      </c>
      <c r="V1577" s="15">
        <v>21815</v>
      </c>
      <c r="W1577" s="15">
        <v>492498</v>
      </c>
      <c r="X1577" s="15">
        <v>688481</v>
      </c>
      <c r="Y1577" s="15">
        <v>195983</v>
      </c>
      <c r="Z1577" s="15">
        <v>9867</v>
      </c>
      <c r="AA1577" s="15">
        <v>3.1989999999999998</v>
      </c>
      <c r="AB1577" s="15">
        <v>66.099999999999994</v>
      </c>
    </row>
    <row r="1578" spans="1:28" ht="15" customHeight="1" x14ac:dyDescent="0.3">
      <c r="A1578" s="15" t="s">
        <v>1706</v>
      </c>
      <c r="B1578" s="15" t="s">
        <v>137</v>
      </c>
      <c r="C1578" s="15" t="s">
        <v>119</v>
      </c>
      <c r="D1578" s="15" t="s">
        <v>144</v>
      </c>
      <c r="E1578" s="15" t="s">
        <v>101</v>
      </c>
      <c r="F1578" s="15">
        <v>12.79</v>
      </c>
      <c r="G1578" s="15">
        <v>866.5</v>
      </c>
      <c r="H1578" s="15">
        <v>28.9</v>
      </c>
      <c r="I1578" s="15">
        <v>53</v>
      </c>
      <c r="J1578" s="15">
        <v>6.2</v>
      </c>
      <c r="K1578" s="15">
        <v>7.01</v>
      </c>
      <c r="L1578" s="15">
        <v>22.2</v>
      </c>
      <c r="M1578" s="15">
        <v>87.7</v>
      </c>
      <c r="N1578" s="15">
        <v>76.099999999999994</v>
      </c>
      <c r="O1578" s="15">
        <v>121.1</v>
      </c>
      <c r="P1578" s="15" t="s">
        <v>116</v>
      </c>
      <c r="Q1578" s="15">
        <v>168.3</v>
      </c>
      <c r="R1578" s="15">
        <v>5.51</v>
      </c>
      <c r="S1578" s="15">
        <v>0.81</v>
      </c>
      <c r="T1578" s="15">
        <v>1.77</v>
      </c>
      <c r="U1578" s="15">
        <v>22.64</v>
      </c>
      <c r="V1578" s="15">
        <v>53220</v>
      </c>
      <c r="W1578" s="15">
        <v>814476</v>
      </c>
      <c r="X1578" s="15">
        <v>1204901</v>
      </c>
      <c r="Y1578" s="15">
        <v>390425</v>
      </c>
      <c r="Z1578" s="15">
        <v>3063</v>
      </c>
      <c r="AA1578" s="15">
        <v>7.391</v>
      </c>
      <c r="AB1578" s="15">
        <v>44.5</v>
      </c>
    </row>
    <row r="1579" spans="1:28" ht="15" customHeight="1" x14ac:dyDescent="0.3">
      <c r="A1579" s="15" t="s">
        <v>1707</v>
      </c>
      <c r="B1579" s="15" t="s">
        <v>109</v>
      </c>
      <c r="C1579" s="15" t="s">
        <v>119</v>
      </c>
      <c r="D1579" s="15" t="s">
        <v>115</v>
      </c>
      <c r="E1579" s="15" t="s">
        <v>120</v>
      </c>
      <c r="F1579" s="15">
        <v>11.33</v>
      </c>
      <c r="G1579" s="15">
        <v>214.8</v>
      </c>
      <c r="H1579" s="15">
        <v>28.3</v>
      </c>
      <c r="I1579" s="15">
        <v>59.8</v>
      </c>
      <c r="J1579" s="15">
        <v>8</v>
      </c>
      <c r="K1579" s="15">
        <v>6.37</v>
      </c>
      <c r="L1579" s="15">
        <v>21.2</v>
      </c>
      <c r="M1579" s="15">
        <v>70.7</v>
      </c>
      <c r="N1579" s="15">
        <v>50.6</v>
      </c>
      <c r="O1579" s="15">
        <v>86.3</v>
      </c>
      <c r="P1579" s="15" t="s">
        <v>127</v>
      </c>
      <c r="Q1579" s="15">
        <v>171.1</v>
      </c>
      <c r="R1579" s="15">
        <v>1.83</v>
      </c>
      <c r="S1579" s="15">
        <v>0.75</v>
      </c>
      <c r="T1579" s="15">
        <v>2.76</v>
      </c>
      <c r="U1579" s="15">
        <v>31.27</v>
      </c>
      <c r="V1579" s="15">
        <v>25808</v>
      </c>
      <c r="W1579" s="15">
        <v>741282</v>
      </c>
      <c r="X1579" s="15">
        <v>807016</v>
      </c>
      <c r="Y1579" s="15">
        <v>65734</v>
      </c>
      <c r="Z1579" s="15">
        <v>14837</v>
      </c>
      <c r="AA1579" s="15">
        <v>2.1080000000000001</v>
      </c>
      <c r="AB1579" s="15">
        <v>56.2</v>
      </c>
    </row>
    <row r="1580" spans="1:28" ht="15" customHeight="1" x14ac:dyDescent="0.3">
      <c r="A1580" s="15" t="s">
        <v>1708</v>
      </c>
      <c r="B1580" s="15" t="s">
        <v>104</v>
      </c>
      <c r="C1580" s="15" t="s">
        <v>123</v>
      </c>
      <c r="D1580" s="15" t="s">
        <v>132</v>
      </c>
      <c r="E1580" s="15" t="s">
        <v>101</v>
      </c>
      <c r="F1580" s="15">
        <v>0.6</v>
      </c>
      <c r="G1580" s="15">
        <v>634.4</v>
      </c>
      <c r="H1580" s="15">
        <v>27.6</v>
      </c>
      <c r="I1580" s="15">
        <v>87.6</v>
      </c>
      <c r="J1580" s="15">
        <v>5.6</v>
      </c>
      <c r="K1580" s="15">
        <v>5.68</v>
      </c>
      <c r="L1580" s="15">
        <v>27.7</v>
      </c>
      <c r="M1580" s="15">
        <v>123.6</v>
      </c>
      <c r="N1580" s="15">
        <v>74.900000000000006</v>
      </c>
      <c r="O1580" s="15">
        <v>88.9</v>
      </c>
      <c r="P1580" s="15" t="s">
        <v>116</v>
      </c>
      <c r="Q1580" s="15">
        <v>179.9</v>
      </c>
      <c r="R1580" s="15">
        <v>6.16</v>
      </c>
      <c r="S1580" s="15">
        <v>0.77</v>
      </c>
      <c r="T1580" s="15">
        <v>0.69</v>
      </c>
      <c r="U1580" s="15">
        <v>0.41</v>
      </c>
      <c r="V1580" s="15">
        <v>96669</v>
      </c>
      <c r="W1580" s="15">
        <v>35174</v>
      </c>
      <c r="X1580" s="15">
        <v>39634</v>
      </c>
      <c r="Y1580" s="15">
        <v>4460</v>
      </c>
      <c r="Z1580" s="15">
        <v>260</v>
      </c>
      <c r="AA1580" s="15">
        <v>1.577</v>
      </c>
      <c r="AB1580" s="15">
        <v>59.6</v>
      </c>
    </row>
    <row r="1581" spans="1:28" ht="15" customHeight="1" x14ac:dyDescent="0.3">
      <c r="A1581" s="15" t="s">
        <v>1709</v>
      </c>
      <c r="B1581" s="15" t="s">
        <v>126</v>
      </c>
      <c r="C1581" s="15" t="s">
        <v>99</v>
      </c>
      <c r="D1581" s="15" t="s">
        <v>111</v>
      </c>
      <c r="E1581" s="15" t="s">
        <v>112</v>
      </c>
      <c r="F1581" s="15">
        <v>5.29</v>
      </c>
      <c r="G1581" s="15">
        <v>463.1</v>
      </c>
      <c r="H1581" s="15">
        <v>22.6</v>
      </c>
      <c r="I1581" s="15">
        <v>55.8</v>
      </c>
      <c r="J1581" s="15">
        <v>6.6</v>
      </c>
      <c r="K1581" s="15">
        <v>6.01</v>
      </c>
      <c r="L1581" s="15">
        <v>29.2</v>
      </c>
      <c r="M1581" s="15">
        <v>89.8</v>
      </c>
      <c r="N1581" s="15">
        <v>25.7</v>
      </c>
      <c r="O1581" s="15">
        <v>119.6</v>
      </c>
      <c r="P1581" s="15" t="s">
        <v>107</v>
      </c>
      <c r="Q1581" s="15">
        <v>219.8</v>
      </c>
      <c r="R1581" s="15">
        <v>6.99</v>
      </c>
      <c r="S1581" s="15">
        <v>0.73</v>
      </c>
      <c r="T1581" s="15">
        <v>0.7</v>
      </c>
      <c r="U1581" s="15">
        <v>3.7</v>
      </c>
      <c r="V1581" s="15">
        <v>71382</v>
      </c>
      <c r="W1581" s="15">
        <v>376315</v>
      </c>
      <c r="X1581" s="15">
        <v>264113</v>
      </c>
      <c r="Y1581" s="15">
        <v>-112202</v>
      </c>
      <c r="Z1581" s="15">
        <v>2134</v>
      </c>
      <c r="AA1581" s="15">
        <v>1.734</v>
      </c>
      <c r="AB1581" s="15">
        <v>23.2</v>
      </c>
    </row>
    <row r="1582" spans="1:28" ht="15" customHeight="1" x14ac:dyDescent="0.3">
      <c r="A1582" s="15" t="s">
        <v>1710</v>
      </c>
      <c r="B1582" s="15" t="s">
        <v>118</v>
      </c>
      <c r="C1582" s="15" t="s">
        <v>99</v>
      </c>
      <c r="D1582" s="15" t="s">
        <v>130</v>
      </c>
      <c r="E1582" s="15" t="s">
        <v>112</v>
      </c>
      <c r="F1582" s="15">
        <v>11.65</v>
      </c>
      <c r="G1582" s="15">
        <v>293.3</v>
      </c>
      <c r="H1582" s="15">
        <v>18.8</v>
      </c>
      <c r="I1582" s="15">
        <v>59</v>
      </c>
      <c r="J1582" s="15">
        <v>5.4</v>
      </c>
      <c r="K1582" s="15">
        <v>6.17</v>
      </c>
      <c r="L1582" s="15">
        <v>33.6</v>
      </c>
      <c r="M1582" s="15">
        <v>154.1</v>
      </c>
      <c r="N1582" s="15">
        <v>51</v>
      </c>
      <c r="O1582" s="15">
        <v>79.8</v>
      </c>
      <c r="P1582" s="15" t="s">
        <v>107</v>
      </c>
      <c r="Q1582" s="15">
        <v>125.7</v>
      </c>
      <c r="R1582" s="15">
        <v>4.6399999999999997</v>
      </c>
      <c r="S1582" s="15">
        <v>0.84</v>
      </c>
      <c r="T1582" s="15">
        <v>0.88</v>
      </c>
      <c r="U1582" s="15">
        <v>10.25</v>
      </c>
      <c r="V1582" s="15">
        <v>69359</v>
      </c>
      <c r="W1582" s="15">
        <v>795403</v>
      </c>
      <c r="X1582" s="15">
        <v>710930</v>
      </c>
      <c r="Y1582" s="15">
        <v>-84473</v>
      </c>
      <c r="Z1582" s="15">
        <v>11472</v>
      </c>
      <c r="AA1582" s="15">
        <v>0.89300000000000002</v>
      </c>
      <c r="AB1582" s="15">
        <v>38.5</v>
      </c>
    </row>
    <row r="1583" spans="1:28" ht="15" customHeight="1" x14ac:dyDescent="0.3">
      <c r="A1583" s="15" t="s">
        <v>1711</v>
      </c>
      <c r="B1583" s="15" t="s">
        <v>118</v>
      </c>
      <c r="C1583" s="15" t="s">
        <v>134</v>
      </c>
      <c r="D1583" s="15" t="s">
        <v>130</v>
      </c>
      <c r="E1583" s="15" t="s">
        <v>112</v>
      </c>
      <c r="F1583" s="15">
        <v>0.93</v>
      </c>
      <c r="G1583" s="15">
        <v>536</v>
      </c>
      <c r="H1583" s="15">
        <v>27.1</v>
      </c>
      <c r="I1583" s="15">
        <v>75.7</v>
      </c>
      <c r="J1583" s="15">
        <v>8.1</v>
      </c>
      <c r="K1583" s="15">
        <v>7.5</v>
      </c>
      <c r="L1583" s="15">
        <v>31</v>
      </c>
      <c r="M1583" s="15">
        <v>111.5</v>
      </c>
      <c r="N1583" s="15">
        <v>38.1</v>
      </c>
      <c r="O1583" s="15">
        <v>119.5</v>
      </c>
      <c r="P1583" s="15" t="s">
        <v>107</v>
      </c>
      <c r="Q1583" s="15">
        <v>179.1</v>
      </c>
      <c r="R1583" s="15">
        <v>0.84</v>
      </c>
      <c r="S1583" s="15">
        <v>0.89</v>
      </c>
      <c r="T1583" s="15">
        <v>0.82</v>
      </c>
      <c r="U1583" s="15">
        <v>0.76</v>
      </c>
      <c r="V1583" s="15">
        <v>57158</v>
      </c>
      <c r="W1583" s="15">
        <v>56442</v>
      </c>
      <c r="X1583" s="15">
        <v>43440</v>
      </c>
      <c r="Y1583" s="15">
        <v>-13002</v>
      </c>
      <c r="Z1583" s="15">
        <v>871</v>
      </c>
      <c r="AA1583" s="15">
        <v>0.873</v>
      </c>
      <c r="AB1583" s="15">
        <v>63.9</v>
      </c>
    </row>
    <row r="1584" spans="1:28" ht="15" customHeight="1" x14ac:dyDescent="0.3">
      <c r="A1584" s="15" t="s">
        <v>1712</v>
      </c>
      <c r="B1584" s="15" t="s">
        <v>126</v>
      </c>
      <c r="C1584" s="15" t="s">
        <v>110</v>
      </c>
      <c r="D1584" s="15" t="s">
        <v>106</v>
      </c>
      <c r="E1584" s="15" t="s">
        <v>112</v>
      </c>
      <c r="F1584" s="15">
        <v>0.92</v>
      </c>
      <c r="G1584" s="15">
        <v>399</v>
      </c>
      <c r="H1584" s="15">
        <v>21.3</v>
      </c>
      <c r="I1584" s="15">
        <v>58.9</v>
      </c>
      <c r="J1584" s="15">
        <v>8</v>
      </c>
      <c r="K1584" s="15">
        <v>5.99</v>
      </c>
      <c r="L1584" s="15">
        <v>20.9</v>
      </c>
      <c r="M1584" s="15">
        <v>64.7</v>
      </c>
      <c r="N1584" s="15">
        <v>64.099999999999994</v>
      </c>
      <c r="O1584" s="15">
        <v>121.5</v>
      </c>
      <c r="P1584" s="15" t="s">
        <v>102</v>
      </c>
      <c r="Q1584" s="15">
        <v>207.4</v>
      </c>
      <c r="R1584" s="15">
        <v>5.22</v>
      </c>
      <c r="S1584" s="15">
        <v>0.77</v>
      </c>
      <c r="T1584" s="15">
        <v>2.13</v>
      </c>
      <c r="U1584" s="15">
        <v>1.96</v>
      </c>
      <c r="V1584" s="15">
        <v>24192</v>
      </c>
      <c r="W1584" s="15">
        <v>59388</v>
      </c>
      <c r="X1584" s="15">
        <v>47416</v>
      </c>
      <c r="Y1584" s="15">
        <v>-11972</v>
      </c>
      <c r="Z1584" s="15">
        <v>428</v>
      </c>
      <c r="AA1584" s="15">
        <v>4.5789999999999997</v>
      </c>
      <c r="AB1584" s="15">
        <v>47.1</v>
      </c>
    </row>
    <row r="1585" spans="1:28" ht="15" customHeight="1" x14ac:dyDescent="0.3">
      <c r="A1585" s="15" t="s">
        <v>1713</v>
      </c>
      <c r="B1585" s="15" t="s">
        <v>146</v>
      </c>
      <c r="C1585" s="15" t="s">
        <v>123</v>
      </c>
      <c r="D1585" s="15" t="s">
        <v>130</v>
      </c>
      <c r="E1585" s="15" t="s">
        <v>101</v>
      </c>
      <c r="F1585" s="15">
        <v>14.8</v>
      </c>
      <c r="G1585" s="15">
        <v>897.7</v>
      </c>
      <c r="H1585" s="15">
        <v>25.6</v>
      </c>
      <c r="I1585" s="15">
        <v>66.3</v>
      </c>
      <c r="J1585" s="15">
        <v>7.5</v>
      </c>
      <c r="K1585" s="15">
        <v>6.75</v>
      </c>
      <c r="L1585" s="15">
        <v>27.7</v>
      </c>
      <c r="M1585" s="15">
        <v>125.6</v>
      </c>
      <c r="N1585" s="15">
        <v>55.7</v>
      </c>
      <c r="O1585" s="15">
        <v>98.7</v>
      </c>
      <c r="P1585" s="15" t="s">
        <v>116</v>
      </c>
      <c r="Q1585" s="15">
        <v>201.8</v>
      </c>
      <c r="R1585" s="15">
        <v>1.18</v>
      </c>
      <c r="S1585" s="15">
        <v>0.69</v>
      </c>
      <c r="T1585" s="15">
        <v>1.44</v>
      </c>
      <c r="U1585" s="15">
        <v>21.31</v>
      </c>
      <c r="V1585" s="15">
        <v>60601</v>
      </c>
      <c r="W1585" s="15">
        <v>740462</v>
      </c>
      <c r="X1585" s="15">
        <v>1291407</v>
      </c>
      <c r="Y1585" s="15">
        <v>550945</v>
      </c>
      <c r="Z1585" s="15">
        <v>5148</v>
      </c>
      <c r="AA1585" s="15">
        <v>4.1390000000000002</v>
      </c>
      <c r="AB1585" s="15">
        <v>63</v>
      </c>
    </row>
    <row r="1586" spans="1:28" ht="15" customHeight="1" x14ac:dyDescent="0.3">
      <c r="A1586" s="15" t="s">
        <v>1714</v>
      </c>
      <c r="B1586" s="15" t="s">
        <v>118</v>
      </c>
      <c r="C1586" s="15" t="s">
        <v>170</v>
      </c>
      <c r="D1586" s="15" t="s">
        <v>177</v>
      </c>
      <c r="E1586" s="15" t="s">
        <v>112</v>
      </c>
      <c r="F1586" s="15">
        <v>9.9499999999999993</v>
      </c>
      <c r="G1586" s="15">
        <v>394</v>
      </c>
      <c r="H1586" s="15">
        <v>21.4</v>
      </c>
      <c r="I1586" s="15">
        <v>58.8</v>
      </c>
      <c r="J1586" s="15">
        <v>7.8</v>
      </c>
      <c r="K1586" s="15">
        <v>7.17</v>
      </c>
      <c r="L1586" s="15">
        <v>32.1</v>
      </c>
      <c r="M1586" s="15">
        <v>131.69999999999999</v>
      </c>
      <c r="N1586" s="15">
        <v>53.7</v>
      </c>
      <c r="O1586" s="15">
        <v>122</v>
      </c>
      <c r="P1586" s="15" t="s">
        <v>107</v>
      </c>
      <c r="Q1586" s="15">
        <v>222.8</v>
      </c>
      <c r="R1586" s="15">
        <v>5.6</v>
      </c>
      <c r="S1586" s="15">
        <v>0.78</v>
      </c>
      <c r="T1586" s="15">
        <v>45.46</v>
      </c>
      <c r="U1586" s="15">
        <v>452.33</v>
      </c>
      <c r="V1586" s="15">
        <v>3872</v>
      </c>
      <c r="W1586" s="15">
        <v>811945</v>
      </c>
      <c r="X1586" s="15">
        <v>1751422</v>
      </c>
      <c r="Y1586" s="15">
        <v>939477</v>
      </c>
      <c r="Z1586" s="15">
        <v>22625</v>
      </c>
      <c r="AA1586" s="15">
        <v>19.992000000000001</v>
      </c>
      <c r="AB1586" s="15">
        <v>39.799999999999997</v>
      </c>
    </row>
    <row r="1587" spans="1:28" ht="15" customHeight="1" x14ac:dyDescent="0.3">
      <c r="A1587" s="15" t="s">
        <v>1715</v>
      </c>
      <c r="B1587" s="15" t="s">
        <v>146</v>
      </c>
      <c r="C1587" s="15" t="s">
        <v>114</v>
      </c>
      <c r="D1587" s="15" t="s">
        <v>106</v>
      </c>
      <c r="E1587" s="15" t="s">
        <v>112</v>
      </c>
      <c r="F1587" s="15">
        <v>1.51</v>
      </c>
      <c r="G1587" s="15">
        <v>339.6</v>
      </c>
      <c r="H1587" s="15">
        <v>20.7</v>
      </c>
      <c r="I1587" s="15">
        <v>56.2</v>
      </c>
      <c r="J1587" s="15">
        <v>7.8</v>
      </c>
      <c r="K1587" s="15">
        <v>8.15</v>
      </c>
      <c r="L1587" s="15">
        <v>24.5</v>
      </c>
      <c r="M1587" s="15">
        <v>120.4</v>
      </c>
      <c r="N1587" s="15">
        <v>65.3</v>
      </c>
      <c r="O1587" s="15">
        <v>77.599999999999994</v>
      </c>
      <c r="P1587" s="15" t="s">
        <v>102</v>
      </c>
      <c r="Q1587" s="15">
        <v>107.7</v>
      </c>
      <c r="R1587" s="15">
        <v>3.5</v>
      </c>
      <c r="S1587" s="15">
        <v>0.88</v>
      </c>
      <c r="T1587" s="15">
        <v>0.3</v>
      </c>
      <c r="U1587" s="15">
        <v>0.45</v>
      </c>
      <c r="V1587" s="15">
        <v>19629</v>
      </c>
      <c r="W1587" s="15">
        <v>81699</v>
      </c>
      <c r="X1587" s="15">
        <v>8833</v>
      </c>
      <c r="Y1587" s="15">
        <v>-72866</v>
      </c>
      <c r="Z1587" s="15">
        <v>837</v>
      </c>
      <c r="AA1587" s="15">
        <v>0.53800000000000003</v>
      </c>
      <c r="AB1587" s="15">
        <v>34.299999999999997</v>
      </c>
    </row>
    <row r="1588" spans="1:28" ht="15" customHeight="1" x14ac:dyDescent="0.3">
      <c r="A1588" s="15" t="s">
        <v>1716</v>
      </c>
      <c r="B1588" s="15" t="s">
        <v>146</v>
      </c>
      <c r="C1588" s="15" t="s">
        <v>105</v>
      </c>
      <c r="D1588" s="15" t="s">
        <v>115</v>
      </c>
      <c r="E1588" s="15" t="s">
        <v>112</v>
      </c>
      <c r="F1588" s="15">
        <v>2.1800000000000002</v>
      </c>
      <c r="G1588" s="15">
        <v>486.2</v>
      </c>
      <c r="H1588" s="15">
        <v>21.6</v>
      </c>
      <c r="I1588" s="15">
        <v>65.2</v>
      </c>
      <c r="J1588" s="15">
        <v>7.9</v>
      </c>
      <c r="K1588" s="15">
        <v>6.43</v>
      </c>
      <c r="L1588" s="15">
        <v>25.9</v>
      </c>
      <c r="M1588" s="15">
        <v>118.3</v>
      </c>
      <c r="N1588" s="15">
        <v>39.9</v>
      </c>
      <c r="O1588" s="15">
        <v>72.400000000000006</v>
      </c>
      <c r="P1588" s="15" t="s">
        <v>102</v>
      </c>
      <c r="Q1588" s="15">
        <v>40</v>
      </c>
      <c r="R1588" s="15">
        <v>3.02</v>
      </c>
      <c r="S1588" s="15">
        <v>1</v>
      </c>
      <c r="T1588" s="15">
        <v>3.35</v>
      </c>
      <c r="U1588" s="15">
        <v>7.3</v>
      </c>
      <c r="V1588" s="15">
        <v>22436</v>
      </c>
      <c r="W1588" s="15">
        <v>118235</v>
      </c>
      <c r="X1588" s="15">
        <v>163783</v>
      </c>
      <c r="Y1588" s="15">
        <v>45548</v>
      </c>
      <c r="Z1588" s="15">
        <v>2794</v>
      </c>
      <c r="AA1588" s="15">
        <v>2.613</v>
      </c>
      <c r="AB1588" s="15">
        <v>54.3</v>
      </c>
    </row>
    <row r="1589" spans="1:28" ht="15" customHeight="1" x14ac:dyDescent="0.3">
      <c r="A1589" s="15" t="s">
        <v>1717</v>
      </c>
      <c r="B1589" s="15" t="s">
        <v>126</v>
      </c>
      <c r="C1589" s="15" t="s">
        <v>152</v>
      </c>
      <c r="D1589" s="15" t="s">
        <v>106</v>
      </c>
      <c r="E1589" s="15" t="s">
        <v>101</v>
      </c>
      <c r="F1589" s="15">
        <v>12.05</v>
      </c>
      <c r="G1589" s="15">
        <v>1093.5</v>
      </c>
      <c r="H1589" s="15">
        <v>30</v>
      </c>
      <c r="I1589" s="15">
        <v>73.2</v>
      </c>
      <c r="J1589" s="15">
        <v>7.2</v>
      </c>
      <c r="K1589" s="15">
        <v>6.52</v>
      </c>
      <c r="L1589" s="15">
        <v>23.8</v>
      </c>
      <c r="M1589" s="15">
        <v>80</v>
      </c>
      <c r="N1589" s="15">
        <v>70</v>
      </c>
      <c r="O1589" s="15">
        <v>124.7</v>
      </c>
      <c r="P1589" s="15" t="s">
        <v>127</v>
      </c>
      <c r="Q1589" s="15">
        <v>153.1</v>
      </c>
      <c r="R1589" s="15">
        <v>5.8</v>
      </c>
      <c r="S1589" s="15">
        <v>0.69</v>
      </c>
      <c r="T1589" s="15">
        <v>3.73</v>
      </c>
      <c r="U1589" s="15">
        <v>44.95</v>
      </c>
      <c r="V1589" s="15">
        <v>19834</v>
      </c>
      <c r="W1589" s="15">
        <v>805762</v>
      </c>
      <c r="X1589" s="15">
        <v>891538</v>
      </c>
      <c r="Y1589" s="15">
        <v>85776</v>
      </c>
      <c r="Z1589" s="15">
        <v>6697</v>
      </c>
      <c r="AA1589" s="15">
        <v>6.7119999999999997</v>
      </c>
      <c r="AB1589" s="15">
        <v>59.1</v>
      </c>
    </row>
    <row r="1590" spans="1:28" ht="15" customHeight="1" x14ac:dyDescent="0.3">
      <c r="A1590" s="15" t="s">
        <v>1718</v>
      </c>
      <c r="B1590" s="15" t="s">
        <v>118</v>
      </c>
      <c r="C1590" s="15" t="s">
        <v>134</v>
      </c>
      <c r="D1590" s="15" t="s">
        <v>111</v>
      </c>
      <c r="E1590" s="15" t="s">
        <v>112</v>
      </c>
      <c r="F1590" s="15">
        <v>6.32</v>
      </c>
      <c r="G1590" s="15">
        <v>465.8</v>
      </c>
      <c r="H1590" s="15">
        <v>24.8</v>
      </c>
      <c r="I1590" s="15">
        <v>53.7</v>
      </c>
      <c r="J1590" s="15">
        <v>6.7</v>
      </c>
      <c r="K1590" s="15">
        <v>7.16</v>
      </c>
      <c r="L1590" s="15">
        <v>15.2</v>
      </c>
      <c r="M1590" s="15">
        <v>76.599999999999994</v>
      </c>
      <c r="N1590" s="15">
        <v>32.799999999999997</v>
      </c>
      <c r="O1590" s="15">
        <v>125.6</v>
      </c>
      <c r="P1590" s="15" t="s">
        <v>116</v>
      </c>
      <c r="Q1590" s="15">
        <v>215.1</v>
      </c>
      <c r="R1590" s="15">
        <v>5.98</v>
      </c>
      <c r="S1590" s="15">
        <v>0.96</v>
      </c>
      <c r="T1590" s="15">
        <v>0.91</v>
      </c>
      <c r="U1590" s="15">
        <v>5.75</v>
      </c>
      <c r="V1590" s="15">
        <v>60071</v>
      </c>
      <c r="W1590" s="15">
        <v>398121</v>
      </c>
      <c r="X1590" s="15">
        <v>345408</v>
      </c>
      <c r="Y1590" s="15">
        <v>-52713</v>
      </c>
      <c r="Z1590" s="15">
        <v>1080</v>
      </c>
      <c r="AA1590" s="15">
        <v>5.3239999999999998</v>
      </c>
      <c r="AB1590" s="15">
        <v>40.1</v>
      </c>
    </row>
    <row r="1591" spans="1:28" ht="15" customHeight="1" x14ac:dyDescent="0.3">
      <c r="A1591" s="15" t="s">
        <v>1719</v>
      </c>
      <c r="B1591" s="15" t="s">
        <v>104</v>
      </c>
      <c r="C1591" s="15" t="s">
        <v>105</v>
      </c>
      <c r="D1591" s="15" t="s">
        <v>132</v>
      </c>
      <c r="E1591" s="15" t="s">
        <v>101</v>
      </c>
      <c r="F1591" s="15">
        <v>5.31</v>
      </c>
      <c r="G1591" s="15">
        <v>864</v>
      </c>
      <c r="H1591" s="15">
        <v>26.1</v>
      </c>
      <c r="I1591" s="15">
        <v>67.7</v>
      </c>
      <c r="J1591" s="15">
        <v>7.9</v>
      </c>
      <c r="K1591" s="15">
        <v>6.37</v>
      </c>
      <c r="L1591" s="15">
        <v>39.4</v>
      </c>
      <c r="M1591" s="15">
        <v>143.80000000000001</v>
      </c>
      <c r="N1591" s="15">
        <v>71.8</v>
      </c>
      <c r="O1591" s="15">
        <v>142.9</v>
      </c>
      <c r="P1591" s="15" t="s">
        <v>102</v>
      </c>
      <c r="Q1591" s="15">
        <v>152</v>
      </c>
      <c r="R1591" s="15">
        <v>1.37</v>
      </c>
      <c r="S1591" s="15">
        <v>0.8</v>
      </c>
      <c r="T1591" s="15">
        <v>2.64</v>
      </c>
      <c r="U1591" s="15">
        <v>14.02</v>
      </c>
      <c r="V1591" s="15">
        <v>105943</v>
      </c>
      <c r="W1591" s="15">
        <v>301782</v>
      </c>
      <c r="X1591" s="15">
        <v>1485321</v>
      </c>
      <c r="Y1591" s="15">
        <v>1183539</v>
      </c>
      <c r="Z1591" s="15">
        <v>2750</v>
      </c>
      <c r="AA1591" s="15">
        <v>5.0979999999999999</v>
      </c>
      <c r="AB1591" s="15">
        <v>63.9</v>
      </c>
    </row>
    <row r="1592" spans="1:28" ht="15" customHeight="1" x14ac:dyDescent="0.3">
      <c r="A1592" s="15" t="s">
        <v>1720</v>
      </c>
      <c r="B1592" s="15" t="s">
        <v>104</v>
      </c>
      <c r="C1592" s="15" t="s">
        <v>170</v>
      </c>
      <c r="D1592" s="15" t="s">
        <v>115</v>
      </c>
      <c r="E1592" s="15" t="s">
        <v>101</v>
      </c>
      <c r="F1592" s="15">
        <v>4.3499999999999996</v>
      </c>
      <c r="G1592" s="15">
        <v>742.9</v>
      </c>
      <c r="H1592" s="15">
        <v>26.8</v>
      </c>
      <c r="I1592" s="15">
        <v>63.6</v>
      </c>
      <c r="J1592" s="15">
        <v>6.7</v>
      </c>
      <c r="K1592" s="15">
        <v>5.82</v>
      </c>
      <c r="L1592" s="15">
        <v>35.700000000000003</v>
      </c>
      <c r="M1592" s="15">
        <v>117.8</v>
      </c>
      <c r="N1592" s="15">
        <v>52</v>
      </c>
      <c r="O1592" s="15">
        <v>64.900000000000006</v>
      </c>
      <c r="P1592" s="15" t="s">
        <v>107</v>
      </c>
      <c r="Q1592" s="15">
        <v>213</v>
      </c>
      <c r="R1592" s="15">
        <v>1.54</v>
      </c>
      <c r="S1592" s="15">
        <v>0.79</v>
      </c>
      <c r="T1592" s="15">
        <v>1.55</v>
      </c>
      <c r="U1592" s="15">
        <v>6.74</v>
      </c>
      <c r="V1592" s="15">
        <v>22032</v>
      </c>
      <c r="W1592" s="15">
        <v>283583</v>
      </c>
      <c r="X1592" s="15">
        <v>148496</v>
      </c>
      <c r="Y1592" s="15">
        <v>-135087</v>
      </c>
      <c r="Z1592" s="15">
        <v>8006</v>
      </c>
      <c r="AA1592" s="15">
        <v>0.84199999999999997</v>
      </c>
      <c r="AB1592" s="15">
        <v>59.1</v>
      </c>
    </row>
    <row r="1593" spans="1:28" ht="15" customHeight="1" x14ac:dyDescent="0.3">
      <c r="A1593" s="15" t="s">
        <v>1721</v>
      </c>
      <c r="B1593" s="15" t="s">
        <v>118</v>
      </c>
      <c r="C1593" s="15" t="s">
        <v>110</v>
      </c>
      <c r="D1593" s="15" t="s">
        <v>100</v>
      </c>
      <c r="E1593" s="15" t="s">
        <v>120</v>
      </c>
      <c r="F1593" s="15">
        <v>8.99</v>
      </c>
      <c r="G1593" s="15">
        <v>482.1</v>
      </c>
      <c r="H1593" s="15">
        <v>32.6</v>
      </c>
      <c r="I1593" s="15">
        <v>51.8</v>
      </c>
      <c r="J1593" s="15">
        <v>8.9</v>
      </c>
      <c r="K1593" s="15">
        <v>6.13</v>
      </c>
      <c r="L1593" s="15">
        <v>21.1</v>
      </c>
      <c r="M1593" s="15">
        <v>111.9</v>
      </c>
      <c r="N1593" s="15">
        <v>72.2</v>
      </c>
      <c r="O1593" s="15">
        <v>115.5</v>
      </c>
      <c r="P1593" s="15" t="s">
        <v>107</v>
      </c>
      <c r="Q1593" s="15">
        <v>294.2</v>
      </c>
      <c r="R1593" s="15">
        <v>4.18</v>
      </c>
      <c r="S1593" s="15">
        <v>0.86</v>
      </c>
      <c r="T1593" s="15">
        <v>1.48</v>
      </c>
      <c r="U1593" s="15">
        <v>13.31</v>
      </c>
      <c r="V1593" s="15">
        <v>26643</v>
      </c>
      <c r="W1593" s="15">
        <v>593665</v>
      </c>
      <c r="X1593" s="15">
        <v>354618</v>
      </c>
      <c r="Y1593" s="15">
        <v>-239047</v>
      </c>
      <c r="Z1593" s="15">
        <v>6233</v>
      </c>
      <c r="AA1593" s="15">
        <v>2.1349999999999998</v>
      </c>
      <c r="AB1593" s="15">
        <v>44.2</v>
      </c>
    </row>
    <row r="1594" spans="1:28" ht="15" customHeight="1" x14ac:dyDescent="0.3">
      <c r="A1594" s="15" t="s">
        <v>1722</v>
      </c>
      <c r="B1594" s="15" t="s">
        <v>126</v>
      </c>
      <c r="C1594" s="15" t="s">
        <v>114</v>
      </c>
      <c r="D1594" s="15" t="s">
        <v>144</v>
      </c>
      <c r="E1594" s="15" t="s">
        <v>120</v>
      </c>
      <c r="F1594" s="15">
        <v>11.15</v>
      </c>
      <c r="G1594" s="15">
        <v>80</v>
      </c>
      <c r="H1594" s="15">
        <v>31.8</v>
      </c>
      <c r="I1594" s="15">
        <v>61.8</v>
      </c>
      <c r="J1594" s="15">
        <v>8.6</v>
      </c>
      <c r="K1594" s="15">
        <v>5.56</v>
      </c>
      <c r="L1594" s="15">
        <v>19.8</v>
      </c>
      <c r="M1594" s="15">
        <v>79.2</v>
      </c>
      <c r="N1594" s="15">
        <v>59.7</v>
      </c>
      <c r="O1594" s="15">
        <v>75.599999999999994</v>
      </c>
      <c r="P1594" s="15" t="s">
        <v>102</v>
      </c>
      <c r="Q1594" s="15">
        <v>128.5</v>
      </c>
      <c r="R1594" s="15">
        <v>5.88</v>
      </c>
      <c r="S1594" s="15">
        <v>0.96</v>
      </c>
      <c r="T1594" s="15">
        <v>0.3</v>
      </c>
      <c r="U1594" s="15">
        <v>3.34</v>
      </c>
      <c r="V1594" s="15">
        <v>56964</v>
      </c>
      <c r="W1594" s="15">
        <v>579752</v>
      </c>
      <c r="X1594" s="15">
        <v>190260</v>
      </c>
      <c r="Y1594" s="15">
        <v>-389492</v>
      </c>
      <c r="Z1594" s="15">
        <v>4729</v>
      </c>
      <c r="AA1594" s="15">
        <v>0.70599999999999996</v>
      </c>
      <c r="AB1594" s="15">
        <v>32.299999999999997</v>
      </c>
    </row>
    <row r="1595" spans="1:28" ht="15" customHeight="1" x14ac:dyDescent="0.3">
      <c r="A1595" s="15" t="s">
        <v>1723</v>
      </c>
      <c r="B1595" s="15" t="s">
        <v>98</v>
      </c>
      <c r="C1595" s="15" t="s">
        <v>134</v>
      </c>
      <c r="D1595" s="15" t="s">
        <v>111</v>
      </c>
      <c r="E1595" s="15" t="s">
        <v>112</v>
      </c>
      <c r="F1595" s="15">
        <v>14.11</v>
      </c>
      <c r="G1595" s="15">
        <v>411.6</v>
      </c>
      <c r="H1595" s="15">
        <v>26.3</v>
      </c>
      <c r="I1595" s="15">
        <v>58.5</v>
      </c>
      <c r="J1595" s="15">
        <v>8.1999999999999993</v>
      </c>
      <c r="K1595" s="15">
        <v>6.61</v>
      </c>
      <c r="L1595" s="15">
        <v>27.8</v>
      </c>
      <c r="M1595" s="15">
        <v>104.1</v>
      </c>
      <c r="N1595" s="15">
        <v>69.3</v>
      </c>
      <c r="O1595" s="15">
        <v>118.6</v>
      </c>
      <c r="P1595" s="15" t="s">
        <v>102</v>
      </c>
      <c r="Q1595" s="15">
        <v>217</v>
      </c>
      <c r="R1595" s="15">
        <v>5.08</v>
      </c>
      <c r="S1595" s="15">
        <v>0.95</v>
      </c>
      <c r="T1595" s="15">
        <v>1.6</v>
      </c>
      <c r="U1595" s="15">
        <v>22.58</v>
      </c>
      <c r="V1595" s="15">
        <v>91070</v>
      </c>
      <c r="W1595" s="15">
        <v>853156</v>
      </c>
      <c r="X1595" s="15">
        <v>2056361</v>
      </c>
      <c r="Y1595" s="15">
        <v>1203205</v>
      </c>
      <c r="Z1595" s="15">
        <v>4174</v>
      </c>
      <c r="AA1595" s="15">
        <v>5.41</v>
      </c>
      <c r="AB1595" s="15">
        <v>32.700000000000003</v>
      </c>
    </row>
    <row r="1596" spans="1:28" ht="15" customHeight="1" x14ac:dyDescent="0.3">
      <c r="A1596" s="15" t="s">
        <v>1724</v>
      </c>
      <c r="B1596" s="15" t="s">
        <v>118</v>
      </c>
      <c r="C1596" s="15" t="s">
        <v>114</v>
      </c>
      <c r="D1596" s="15" t="s">
        <v>100</v>
      </c>
      <c r="E1596" s="15" t="s">
        <v>101</v>
      </c>
      <c r="F1596" s="15">
        <v>7.1</v>
      </c>
      <c r="G1596" s="15">
        <v>814.9</v>
      </c>
      <c r="H1596" s="15">
        <v>27.9</v>
      </c>
      <c r="I1596" s="15">
        <v>72.2</v>
      </c>
      <c r="J1596" s="15">
        <v>6.5</v>
      </c>
      <c r="K1596" s="15">
        <v>6.66</v>
      </c>
      <c r="L1596" s="15">
        <v>33.799999999999997</v>
      </c>
      <c r="M1596" s="15">
        <v>136.80000000000001</v>
      </c>
      <c r="N1596" s="15">
        <v>41.5</v>
      </c>
      <c r="O1596" s="15">
        <v>86.5</v>
      </c>
      <c r="P1596" s="15" t="s">
        <v>107</v>
      </c>
      <c r="Q1596" s="15">
        <v>134.9</v>
      </c>
      <c r="R1596" s="15">
        <v>5.14</v>
      </c>
      <c r="S1596" s="15">
        <v>0.9</v>
      </c>
      <c r="T1596" s="15">
        <v>2.83</v>
      </c>
      <c r="U1596" s="15">
        <v>20.09</v>
      </c>
      <c r="V1596" s="15">
        <v>24771</v>
      </c>
      <c r="W1596" s="15">
        <v>401230</v>
      </c>
      <c r="X1596" s="15">
        <v>497649</v>
      </c>
      <c r="Y1596" s="15">
        <v>96419</v>
      </c>
      <c r="Z1596" s="15">
        <v>5519</v>
      </c>
      <c r="AA1596" s="15">
        <v>3.64</v>
      </c>
      <c r="AB1596" s="15">
        <v>60.6</v>
      </c>
    </row>
    <row r="1597" spans="1:28" ht="15" customHeight="1" x14ac:dyDescent="0.3">
      <c r="A1597" s="15" t="s">
        <v>1725</v>
      </c>
      <c r="B1597" s="15" t="s">
        <v>109</v>
      </c>
      <c r="C1597" s="15" t="s">
        <v>110</v>
      </c>
      <c r="D1597" s="15" t="s">
        <v>132</v>
      </c>
      <c r="E1597" s="15" t="s">
        <v>101</v>
      </c>
      <c r="F1597" s="15">
        <v>4.43</v>
      </c>
      <c r="G1597" s="15">
        <v>846.7</v>
      </c>
      <c r="H1597" s="15">
        <v>26.5</v>
      </c>
      <c r="I1597" s="15">
        <v>70.7</v>
      </c>
      <c r="J1597" s="15">
        <v>8.6</v>
      </c>
      <c r="K1597" s="15">
        <v>6.13</v>
      </c>
      <c r="L1597" s="15">
        <v>29</v>
      </c>
      <c r="M1597" s="15">
        <v>91.5</v>
      </c>
      <c r="N1597" s="15">
        <v>62</v>
      </c>
      <c r="O1597" s="15">
        <v>91.6</v>
      </c>
      <c r="P1597" s="15" t="s">
        <v>127</v>
      </c>
      <c r="Q1597" s="15">
        <v>159.80000000000001</v>
      </c>
      <c r="R1597" s="15">
        <v>3.47</v>
      </c>
      <c r="S1597" s="15">
        <v>0.86</v>
      </c>
      <c r="T1597" s="15">
        <v>1.96</v>
      </c>
      <c r="U1597" s="15">
        <v>8.68</v>
      </c>
      <c r="V1597" s="15">
        <v>102593</v>
      </c>
      <c r="W1597" s="15">
        <v>235214</v>
      </c>
      <c r="X1597" s="15">
        <v>890507</v>
      </c>
      <c r="Y1597" s="15">
        <v>655293</v>
      </c>
      <c r="Z1597" s="15">
        <v>2790</v>
      </c>
      <c r="AA1597" s="15">
        <v>3.1110000000000002</v>
      </c>
      <c r="AB1597" s="15">
        <v>56.8</v>
      </c>
    </row>
    <row r="1598" spans="1:28" ht="15" customHeight="1" x14ac:dyDescent="0.3">
      <c r="A1598" s="15" t="s">
        <v>1726</v>
      </c>
      <c r="B1598" s="15" t="s">
        <v>146</v>
      </c>
      <c r="C1598" s="15" t="s">
        <v>110</v>
      </c>
      <c r="D1598" s="15" t="s">
        <v>130</v>
      </c>
      <c r="E1598" s="15" t="s">
        <v>112</v>
      </c>
      <c r="F1598" s="15">
        <v>6.4</v>
      </c>
      <c r="G1598" s="15">
        <v>661.3</v>
      </c>
      <c r="H1598" s="15">
        <v>22.6</v>
      </c>
      <c r="I1598" s="15">
        <v>58.6</v>
      </c>
      <c r="J1598" s="15">
        <v>8.3000000000000007</v>
      </c>
      <c r="K1598" s="15">
        <v>6.46</v>
      </c>
      <c r="L1598" s="15">
        <v>27.5</v>
      </c>
      <c r="M1598" s="15">
        <v>86.8</v>
      </c>
      <c r="N1598" s="15">
        <v>35.4</v>
      </c>
      <c r="O1598" s="15">
        <v>147.69999999999999</v>
      </c>
      <c r="P1598" s="15" t="s">
        <v>102</v>
      </c>
      <c r="Q1598" s="15">
        <v>160</v>
      </c>
      <c r="R1598" s="15">
        <v>3.59</v>
      </c>
      <c r="S1598" s="15">
        <v>0.79</v>
      </c>
      <c r="T1598" s="15">
        <v>1.66</v>
      </c>
      <c r="U1598" s="15">
        <v>10.62</v>
      </c>
      <c r="V1598" s="15">
        <v>67268</v>
      </c>
      <c r="W1598" s="15">
        <v>432770</v>
      </c>
      <c r="X1598" s="15">
        <v>714386</v>
      </c>
      <c r="Y1598" s="15">
        <v>281616</v>
      </c>
      <c r="Z1598" s="15">
        <v>4531</v>
      </c>
      <c r="AA1598" s="15">
        <v>2.3439999999999999</v>
      </c>
      <c r="AB1598" s="15">
        <v>53.3</v>
      </c>
    </row>
    <row r="1599" spans="1:28" ht="15" customHeight="1" x14ac:dyDescent="0.3">
      <c r="A1599" s="15" t="s">
        <v>1727</v>
      </c>
      <c r="B1599" s="15" t="s">
        <v>146</v>
      </c>
      <c r="C1599" s="15" t="s">
        <v>105</v>
      </c>
      <c r="D1599" s="15" t="s">
        <v>132</v>
      </c>
      <c r="E1599" s="15" t="s">
        <v>112</v>
      </c>
      <c r="F1599" s="15">
        <v>6.5</v>
      </c>
      <c r="G1599" s="15">
        <v>301.89999999999998</v>
      </c>
      <c r="H1599" s="15">
        <v>21.2</v>
      </c>
      <c r="I1599" s="15">
        <v>86</v>
      </c>
      <c r="J1599" s="15">
        <v>7.8</v>
      </c>
      <c r="K1599" s="15">
        <v>7.1</v>
      </c>
      <c r="L1599" s="15">
        <v>19.899999999999999</v>
      </c>
      <c r="M1599" s="15">
        <v>81.5</v>
      </c>
      <c r="N1599" s="15">
        <v>57.7</v>
      </c>
      <c r="O1599" s="15">
        <v>126.3</v>
      </c>
      <c r="P1599" s="15" t="s">
        <v>116</v>
      </c>
      <c r="Q1599" s="15">
        <v>245.7</v>
      </c>
      <c r="R1599" s="15">
        <v>8.59</v>
      </c>
      <c r="S1599" s="15">
        <v>0.9</v>
      </c>
      <c r="T1599" s="15">
        <v>1.66</v>
      </c>
      <c r="U1599" s="15">
        <v>10.79</v>
      </c>
      <c r="V1599" s="15">
        <v>98658</v>
      </c>
      <c r="W1599" s="15">
        <v>524144</v>
      </c>
      <c r="X1599" s="15">
        <v>1064520</v>
      </c>
      <c r="Y1599" s="15">
        <v>540376</v>
      </c>
      <c r="Z1599" s="15">
        <v>2130</v>
      </c>
      <c r="AA1599" s="15">
        <v>5.0659999999999998</v>
      </c>
      <c r="AB1599" s="15">
        <v>38.700000000000003</v>
      </c>
    </row>
    <row r="1600" spans="1:28" ht="15" customHeight="1" x14ac:dyDescent="0.3">
      <c r="A1600" s="15" t="s">
        <v>1728</v>
      </c>
      <c r="B1600" s="15" t="s">
        <v>109</v>
      </c>
      <c r="C1600" s="15" t="s">
        <v>99</v>
      </c>
      <c r="D1600" s="15" t="s">
        <v>132</v>
      </c>
      <c r="E1600" s="15" t="s">
        <v>101</v>
      </c>
      <c r="F1600" s="15">
        <v>10.24</v>
      </c>
      <c r="G1600" s="15">
        <v>675.6</v>
      </c>
      <c r="H1600" s="15">
        <v>26</v>
      </c>
      <c r="I1600" s="15">
        <v>65.400000000000006</v>
      </c>
      <c r="J1600" s="15">
        <v>6.1</v>
      </c>
      <c r="K1600" s="15">
        <v>5.77</v>
      </c>
      <c r="L1600" s="15">
        <v>33.799999999999997</v>
      </c>
      <c r="M1600" s="15">
        <v>68</v>
      </c>
      <c r="N1600" s="15">
        <v>42.5</v>
      </c>
      <c r="O1600" s="15">
        <v>127.9</v>
      </c>
      <c r="P1600" s="15" t="s">
        <v>127</v>
      </c>
      <c r="Q1600" s="15">
        <v>221.4</v>
      </c>
      <c r="R1600" s="15">
        <v>4.24</v>
      </c>
      <c r="S1600" s="15">
        <v>0.97</v>
      </c>
      <c r="T1600" s="15">
        <v>0.95</v>
      </c>
      <c r="U1600" s="15">
        <v>9.73</v>
      </c>
      <c r="V1600" s="15">
        <v>90514</v>
      </c>
      <c r="W1600" s="15">
        <v>718521</v>
      </c>
      <c r="X1600" s="15">
        <v>880701</v>
      </c>
      <c r="Y1600" s="15">
        <v>162180</v>
      </c>
      <c r="Z1600" s="15">
        <v>6479</v>
      </c>
      <c r="AA1600" s="15">
        <v>1.502</v>
      </c>
      <c r="AB1600" s="15">
        <v>55.5</v>
      </c>
    </row>
    <row r="1601" spans="1:28" ht="15" customHeight="1" x14ac:dyDescent="0.3">
      <c r="A1601" s="15" t="s">
        <v>1729</v>
      </c>
      <c r="B1601" s="15" t="s">
        <v>126</v>
      </c>
      <c r="C1601" s="15" t="s">
        <v>119</v>
      </c>
      <c r="D1601" s="15" t="s">
        <v>115</v>
      </c>
      <c r="E1601" s="15" t="s">
        <v>120</v>
      </c>
      <c r="F1601" s="15">
        <v>10.73</v>
      </c>
      <c r="G1601" s="15">
        <v>131.4</v>
      </c>
      <c r="H1601" s="15">
        <v>34.4</v>
      </c>
      <c r="I1601" s="15">
        <v>47.2</v>
      </c>
      <c r="J1601" s="15">
        <v>6.1</v>
      </c>
      <c r="K1601" s="15">
        <v>6.21</v>
      </c>
      <c r="L1601" s="15">
        <v>23.6</v>
      </c>
      <c r="M1601" s="15">
        <v>101.3</v>
      </c>
      <c r="N1601" s="15">
        <v>66.2</v>
      </c>
      <c r="O1601" s="15">
        <v>113.8</v>
      </c>
      <c r="P1601" s="15" t="s">
        <v>107</v>
      </c>
      <c r="Q1601" s="15">
        <v>266.8</v>
      </c>
      <c r="R1601" s="15">
        <v>5.22</v>
      </c>
      <c r="S1601" s="15">
        <v>0.97</v>
      </c>
      <c r="T1601" s="15">
        <v>1.5</v>
      </c>
      <c r="U1601" s="15">
        <v>16.100000000000001</v>
      </c>
      <c r="V1601" s="15">
        <v>23383</v>
      </c>
      <c r="W1601" s="15">
        <v>893586</v>
      </c>
      <c r="X1601" s="15">
        <v>376466</v>
      </c>
      <c r="Y1601" s="15">
        <v>-517120</v>
      </c>
      <c r="Z1601" s="15">
        <v>22513</v>
      </c>
      <c r="AA1601" s="15">
        <v>0.71499999999999997</v>
      </c>
      <c r="AB1601" s="15">
        <v>51.5</v>
      </c>
    </row>
    <row r="1602" spans="1:28" ht="15" customHeight="1" x14ac:dyDescent="0.3">
      <c r="A1602" s="15" t="s">
        <v>1730</v>
      </c>
      <c r="B1602" s="15" t="s">
        <v>146</v>
      </c>
      <c r="C1602" s="15" t="s">
        <v>123</v>
      </c>
      <c r="D1602" s="15" t="s">
        <v>132</v>
      </c>
      <c r="E1602" s="15" t="s">
        <v>101</v>
      </c>
      <c r="F1602" s="15">
        <v>13.93</v>
      </c>
      <c r="G1602" s="15">
        <v>805.4</v>
      </c>
      <c r="H1602" s="15">
        <v>31.1</v>
      </c>
      <c r="I1602" s="15">
        <v>63.3</v>
      </c>
      <c r="J1602" s="15">
        <v>7.4</v>
      </c>
      <c r="K1602" s="15">
        <v>7.96</v>
      </c>
      <c r="L1602" s="15">
        <v>28.7</v>
      </c>
      <c r="M1602" s="15">
        <v>122.1</v>
      </c>
      <c r="N1602" s="15">
        <v>61.2</v>
      </c>
      <c r="O1602" s="15">
        <v>135</v>
      </c>
      <c r="P1602" s="15" t="s">
        <v>107</v>
      </c>
      <c r="Q1602" s="15">
        <v>279.60000000000002</v>
      </c>
      <c r="R1602" s="15">
        <v>8.3000000000000007</v>
      </c>
      <c r="S1602" s="15">
        <v>0.93</v>
      </c>
      <c r="T1602" s="15">
        <v>0.37</v>
      </c>
      <c r="U1602" s="15">
        <v>5.15</v>
      </c>
      <c r="V1602" s="15">
        <v>104406</v>
      </c>
      <c r="W1602" s="15">
        <v>1101858</v>
      </c>
      <c r="X1602" s="15">
        <v>537691</v>
      </c>
      <c r="Y1602" s="15">
        <v>-564167</v>
      </c>
      <c r="Z1602" s="15">
        <v>11950</v>
      </c>
      <c r="AA1602" s="15">
        <v>0.43099999999999999</v>
      </c>
      <c r="AB1602" s="15">
        <v>38</v>
      </c>
    </row>
    <row r="1603" spans="1:28" ht="15" customHeight="1" x14ac:dyDescent="0.3">
      <c r="A1603" s="15" t="s">
        <v>1731</v>
      </c>
      <c r="B1603" s="15" t="s">
        <v>122</v>
      </c>
      <c r="C1603" s="15" t="s">
        <v>123</v>
      </c>
      <c r="D1603" s="15" t="s">
        <v>115</v>
      </c>
      <c r="E1603" s="15" t="s">
        <v>112</v>
      </c>
      <c r="F1603" s="15">
        <v>6.59</v>
      </c>
      <c r="G1603" s="15">
        <v>381.4</v>
      </c>
      <c r="H1603" s="15">
        <v>25.6</v>
      </c>
      <c r="I1603" s="15">
        <v>46.6</v>
      </c>
      <c r="J1603" s="15">
        <v>7</v>
      </c>
      <c r="K1603" s="15">
        <v>6.59</v>
      </c>
      <c r="L1603" s="15">
        <v>20.2</v>
      </c>
      <c r="M1603" s="15">
        <v>183.4</v>
      </c>
      <c r="N1603" s="15">
        <v>86</v>
      </c>
      <c r="O1603" s="15">
        <v>44.8</v>
      </c>
      <c r="P1603" s="15" t="s">
        <v>116</v>
      </c>
      <c r="Q1603" s="15">
        <v>186.6</v>
      </c>
      <c r="R1603" s="15">
        <v>2.63</v>
      </c>
      <c r="S1603" s="15">
        <v>1</v>
      </c>
      <c r="T1603" s="15">
        <v>3.24</v>
      </c>
      <c r="U1603" s="15">
        <v>21.35</v>
      </c>
      <c r="V1603" s="15">
        <v>21746</v>
      </c>
      <c r="W1603" s="15">
        <v>410209</v>
      </c>
      <c r="X1603" s="15">
        <v>464277</v>
      </c>
      <c r="Y1603" s="15">
        <v>54068</v>
      </c>
      <c r="Z1603" s="15">
        <v>5993</v>
      </c>
      <c r="AA1603" s="15">
        <v>3.5619999999999998</v>
      </c>
      <c r="AB1603" s="15">
        <v>53.3</v>
      </c>
    </row>
    <row r="1604" spans="1:28" ht="15" customHeight="1" x14ac:dyDescent="0.3">
      <c r="A1604" s="15" t="s">
        <v>1732</v>
      </c>
      <c r="B1604" s="15" t="s">
        <v>126</v>
      </c>
      <c r="C1604" s="15" t="s">
        <v>119</v>
      </c>
      <c r="D1604" s="15" t="s">
        <v>111</v>
      </c>
      <c r="E1604" s="15" t="s">
        <v>112</v>
      </c>
      <c r="F1604" s="15">
        <v>7.4</v>
      </c>
      <c r="G1604" s="15">
        <v>186.1</v>
      </c>
      <c r="H1604" s="15">
        <v>24.8</v>
      </c>
      <c r="I1604" s="15">
        <v>53.9</v>
      </c>
      <c r="J1604" s="15">
        <v>8.1999999999999993</v>
      </c>
      <c r="K1604" s="15">
        <v>7.76</v>
      </c>
      <c r="L1604" s="15">
        <v>23.5</v>
      </c>
      <c r="M1604" s="15">
        <v>118.1</v>
      </c>
      <c r="N1604" s="15">
        <v>21.2</v>
      </c>
      <c r="O1604" s="15">
        <v>73.099999999999994</v>
      </c>
      <c r="P1604" s="15" t="s">
        <v>127</v>
      </c>
      <c r="Q1604" s="15">
        <v>202.6</v>
      </c>
      <c r="R1604" s="15">
        <v>4.62</v>
      </c>
      <c r="S1604" s="15">
        <v>0.94</v>
      </c>
      <c r="T1604" s="15">
        <v>0.3</v>
      </c>
      <c r="U1604" s="15">
        <v>2.2200000000000002</v>
      </c>
      <c r="V1604" s="15">
        <v>61635</v>
      </c>
      <c r="W1604" s="15">
        <v>448968</v>
      </c>
      <c r="X1604" s="15">
        <v>136830</v>
      </c>
      <c r="Y1604" s="15">
        <v>-312138</v>
      </c>
      <c r="Z1604" s="15">
        <v>2689</v>
      </c>
      <c r="AA1604" s="15">
        <v>0.82599999999999996</v>
      </c>
      <c r="AB1604" s="15">
        <v>49</v>
      </c>
    </row>
    <row r="1605" spans="1:28" ht="15" customHeight="1" x14ac:dyDescent="0.3">
      <c r="A1605" s="15" t="s">
        <v>1733</v>
      </c>
      <c r="B1605" s="15" t="s">
        <v>109</v>
      </c>
      <c r="C1605" s="15" t="s">
        <v>119</v>
      </c>
      <c r="D1605" s="15" t="s">
        <v>115</v>
      </c>
      <c r="E1605" s="15" t="s">
        <v>112</v>
      </c>
      <c r="F1605" s="15">
        <v>13.05</v>
      </c>
      <c r="G1605" s="15">
        <v>284.8</v>
      </c>
      <c r="H1605" s="15">
        <v>23.5</v>
      </c>
      <c r="I1605" s="15">
        <v>45.6</v>
      </c>
      <c r="J1605" s="15">
        <v>6.7</v>
      </c>
      <c r="K1605" s="15">
        <v>7.49</v>
      </c>
      <c r="L1605" s="15">
        <v>38.700000000000003</v>
      </c>
      <c r="M1605" s="15">
        <v>121.6</v>
      </c>
      <c r="N1605" s="15">
        <v>80.5</v>
      </c>
      <c r="O1605" s="15">
        <v>116.7</v>
      </c>
      <c r="P1605" s="15" t="s">
        <v>116</v>
      </c>
      <c r="Q1605" s="15">
        <v>281.39999999999998</v>
      </c>
      <c r="R1605" s="15">
        <v>0.5</v>
      </c>
      <c r="S1605" s="15">
        <v>0.94</v>
      </c>
      <c r="T1605" s="15">
        <v>1.24</v>
      </c>
      <c r="U1605" s="15">
        <v>16.18</v>
      </c>
      <c r="V1605" s="15">
        <v>22061</v>
      </c>
      <c r="W1605" s="15">
        <v>880921</v>
      </c>
      <c r="X1605" s="15">
        <v>356947</v>
      </c>
      <c r="Y1605" s="15">
        <v>-523974</v>
      </c>
      <c r="Z1605" s="15">
        <v>9694</v>
      </c>
      <c r="AA1605" s="15">
        <v>1.669</v>
      </c>
      <c r="AB1605" s="15">
        <v>40.6</v>
      </c>
    </row>
    <row r="1606" spans="1:28" ht="15" customHeight="1" x14ac:dyDescent="0.3">
      <c r="A1606" s="15" t="s">
        <v>1734</v>
      </c>
      <c r="B1606" s="15" t="s">
        <v>104</v>
      </c>
      <c r="C1606" s="15" t="s">
        <v>119</v>
      </c>
      <c r="D1606" s="15" t="s">
        <v>115</v>
      </c>
      <c r="E1606" s="15" t="s">
        <v>101</v>
      </c>
      <c r="F1606" s="15">
        <v>5.91</v>
      </c>
      <c r="G1606" s="15">
        <v>1054.3</v>
      </c>
      <c r="H1606" s="15">
        <v>28.8</v>
      </c>
      <c r="I1606" s="15">
        <v>73.2</v>
      </c>
      <c r="J1606" s="15">
        <v>7.4</v>
      </c>
      <c r="K1606" s="15">
        <v>6.28</v>
      </c>
      <c r="L1606" s="15">
        <v>28</v>
      </c>
      <c r="M1606" s="15">
        <v>140</v>
      </c>
      <c r="N1606" s="15">
        <v>49.2</v>
      </c>
      <c r="O1606" s="15">
        <v>126.9</v>
      </c>
      <c r="P1606" s="15" t="s">
        <v>107</v>
      </c>
      <c r="Q1606" s="15">
        <v>244</v>
      </c>
      <c r="R1606" s="15">
        <v>3.08</v>
      </c>
      <c r="S1606" s="15">
        <v>0.82</v>
      </c>
      <c r="T1606" s="15">
        <v>2.87</v>
      </c>
      <c r="U1606" s="15">
        <v>16.96</v>
      </c>
      <c r="V1606" s="15">
        <v>19899</v>
      </c>
      <c r="W1606" s="15">
        <v>460200</v>
      </c>
      <c r="X1606" s="15">
        <v>337487</v>
      </c>
      <c r="Y1606" s="15">
        <v>-122713</v>
      </c>
      <c r="Z1606" s="15">
        <v>10864</v>
      </c>
      <c r="AA1606" s="15">
        <v>1.5609999999999999</v>
      </c>
      <c r="AB1606" s="15">
        <v>61.3</v>
      </c>
    </row>
    <row r="1607" spans="1:28" ht="15" customHeight="1" x14ac:dyDescent="0.3">
      <c r="A1607" s="15" t="s">
        <v>1735</v>
      </c>
      <c r="B1607" s="15" t="s">
        <v>118</v>
      </c>
      <c r="C1607" s="15" t="s">
        <v>129</v>
      </c>
      <c r="D1607" s="15" t="s">
        <v>115</v>
      </c>
      <c r="E1607" s="15" t="s">
        <v>101</v>
      </c>
      <c r="F1607" s="15">
        <v>5.29</v>
      </c>
      <c r="G1607" s="15">
        <v>730</v>
      </c>
      <c r="H1607" s="15">
        <v>26.8</v>
      </c>
      <c r="I1607" s="15">
        <v>48.7</v>
      </c>
      <c r="J1607" s="15">
        <v>8</v>
      </c>
      <c r="K1607" s="15">
        <v>6.7</v>
      </c>
      <c r="L1607" s="15">
        <v>32.299999999999997</v>
      </c>
      <c r="M1607" s="15">
        <v>122.2</v>
      </c>
      <c r="N1607" s="15">
        <v>61.8</v>
      </c>
      <c r="O1607" s="15">
        <v>99.5</v>
      </c>
      <c r="P1607" s="15" t="s">
        <v>116</v>
      </c>
      <c r="Q1607" s="15">
        <v>320.7</v>
      </c>
      <c r="R1607" s="15">
        <v>4.96</v>
      </c>
      <c r="S1607" s="15">
        <v>0.98</v>
      </c>
      <c r="T1607" s="15">
        <v>4.49</v>
      </c>
      <c r="U1607" s="15">
        <v>23.75</v>
      </c>
      <c r="V1607" s="15">
        <v>17862</v>
      </c>
      <c r="W1607" s="15">
        <v>377477</v>
      </c>
      <c r="X1607" s="15">
        <v>424222</v>
      </c>
      <c r="Y1607" s="15">
        <v>46745</v>
      </c>
      <c r="Z1607" s="15">
        <v>4601</v>
      </c>
      <c r="AA1607" s="15">
        <v>5.1619999999999999</v>
      </c>
      <c r="AB1607" s="15">
        <v>49.3</v>
      </c>
    </row>
    <row r="1608" spans="1:28" ht="15" customHeight="1" x14ac:dyDescent="0.3">
      <c r="A1608" s="15" t="s">
        <v>1736</v>
      </c>
      <c r="B1608" s="15" t="s">
        <v>126</v>
      </c>
      <c r="C1608" s="15" t="s">
        <v>110</v>
      </c>
      <c r="D1608" s="15" t="s">
        <v>130</v>
      </c>
      <c r="E1608" s="15" t="s">
        <v>112</v>
      </c>
      <c r="F1608" s="15">
        <v>11.19</v>
      </c>
      <c r="G1608" s="15">
        <v>178.6</v>
      </c>
      <c r="H1608" s="15">
        <v>28.1</v>
      </c>
      <c r="I1608" s="15">
        <v>49.6</v>
      </c>
      <c r="J1608" s="15">
        <v>8</v>
      </c>
      <c r="K1608" s="15">
        <v>8.4</v>
      </c>
      <c r="L1608" s="15">
        <v>21.7</v>
      </c>
      <c r="M1608" s="15">
        <v>117.2</v>
      </c>
      <c r="N1608" s="15">
        <v>45.2</v>
      </c>
      <c r="O1608" s="15">
        <v>118.7</v>
      </c>
      <c r="P1608" s="15" t="s">
        <v>116</v>
      </c>
      <c r="Q1608" s="15">
        <v>204</v>
      </c>
      <c r="R1608" s="15">
        <v>1.23</v>
      </c>
      <c r="S1608" s="15">
        <v>0.98</v>
      </c>
      <c r="T1608" s="15">
        <v>0.3</v>
      </c>
      <c r="U1608" s="15">
        <v>3.36</v>
      </c>
      <c r="V1608" s="15">
        <v>65757</v>
      </c>
      <c r="W1608" s="15">
        <v>518592</v>
      </c>
      <c r="X1608" s="15">
        <v>220944</v>
      </c>
      <c r="Y1608" s="15">
        <v>-297648</v>
      </c>
      <c r="Z1608" s="15">
        <v>5267</v>
      </c>
      <c r="AA1608" s="15">
        <v>0.63800000000000001</v>
      </c>
      <c r="AB1608" s="15">
        <v>41.5</v>
      </c>
    </row>
    <row r="1609" spans="1:28" ht="15" customHeight="1" x14ac:dyDescent="0.3">
      <c r="A1609" s="15" t="s">
        <v>1737</v>
      </c>
      <c r="B1609" s="15" t="s">
        <v>126</v>
      </c>
      <c r="C1609" s="15" t="s">
        <v>170</v>
      </c>
      <c r="D1609" s="15" t="s">
        <v>106</v>
      </c>
      <c r="E1609" s="15" t="s">
        <v>112</v>
      </c>
      <c r="F1609" s="15">
        <v>2.08</v>
      </c>
      <c r="G1609" s="15">
        <v>482.5</v>
      </c>
      <c r="H1609" s="15">
        <v>22.4</v>
      </c>
      <c r="I1609" s="15">
        <v>49.4</v>
      </c>
      <c r="J1609" s="15">
        <v>7.2</v>
      </c>
      <c r="K1609" s="15">
        <v>6.04</v>
      </c>
      <c r="L1609" s="15">
        <v>20.3</v>
      </c>
      <c r="M1609" s="15">
        <v>119.5</v>
      </c>
      <c r="N1609" s="15">
        <v>30.5</v>
      </c>
      <c r="O1609" s="15">
        <v>92.6</v>
      </c>
      <c r="P1609" s="15" t="s">
        <v>127</v>
      </c>
      <c r="Q1609" s="15">
        <v>141.69999999999999</v>
      </c>
      <c r="R1609" s="15">
        <v>2.85</v>
      </c>
      <c r="S1609" s="15">
        <v>0.9</v>
      </c>
      <c r="T1609" s="15">
        <v>2.64</v>
      </c>
      <c r="U1609" s="15">
        <v>5.49</v>
      </c>
      <c r="V1609" s="15">
        <v>17480</v>
      </c>
      <c r="W1609" s="15">
        <v>128514</v>
      </c>
      <c r="X1609" s="15">
        <v>95965</v>
      </c>
      <c r="Y1609" s="15">
        <v>-32549</v>
      </c>
      <c r="Z1609" s="15">
        <v>1404</v>
      </c>
      <c r="AA1609" s="15">
        <v>3.91</v>
      </c>
      <c r="AB1609" s="15">
        <v>14.2</v>
      </c>
    </row>
    <row r="1610" spans="1:28" ht="15" customHeight="1" x14ac:dyDescent="0.3">
      <c r="A1610" s="15" t="s">
        <v>1738</v>
      </c>
      <c r="B1610" s="15" t="s">
        <v>122</v>
      </c>
      <c r="C1610" s="15" t="s">
        <v>152</v>
      </c>
      <c r="D1610" s="15" t="s">
        <v>115</v>
      </c>
      <c r="E1610" s="15" t="s">
        <v>112</v>
      </c>
      <c r="F1610" s="15">
        <v>4.87</v>
      </c>
      <c r="G1610" s="15">
        <v>475.3</v>
      </c>
      <c r="H1610" s="15">
        <v>21.5</v>
      </c>
      <c r="I1610" s="15">
        <v>54.6</v>
      </c>
      <c r="J1610" s="15">
        <v>6.3</v>
      </c>
      <c r="K1610" s="15">
        <v>5.98</v>
      </c>
      <c r="L1610" s="15">
        <v>21.1</v>
      </c>
      <c r="M1610" s="15">
        <v>121</v>
      </c>
      <c r="N1610" s="15">
        <v>78.7</v>
      </c>
      <c r="O1610" s="15">
        <v>95</v>
      </c>
      <c r="P1610" s="15" t="s">
        <v>107</v>
      </c>
      <c r="Q1610" s="15">
        <v>175.6</v>
      </c>
      <c r="R1610" s="15">
        <v>4.9000000000000004</v>
      </c>
      <c r="S1610" s="15">
        <v>0.85</v>
      </c>
      <c r="T1610" s="15">
        <v>1.66</v>
      </c>
      <c r="U1610" s="15">
        <v>8.08</v>
      </c>
      <c r="V1610" s="15">
        <v>20484</v>
      </c>
      <c r="W1610" s="15">
        <v>287747</v>
      </c>
      <c r="X1610" s="15">
        <v>165511</v>
      </c>
      <c r="Y1610" s="15">
        <v>-122236</v>
      </c>
      <c r="Z1610" s="15">
        <v>10789</v>
      </c>
      <c r="AA1610" s="15">
        <v>0.749</v>
      </c>
      <c r="AB1610" s="15">
        <v>46.8</v>
      </c>
    </row>
    <row r="1611" spans="1:28" ht="15" customHeight="1" x14ac:dyDescent="0.3">
      <c r="A1611" s="15" t="s">
        <v>1739</v>
      </c>
      <c r="B1611" s="15" t="s">
        <v>146</v>
      </c>
      <c r="C1611" s="15" t="s">
        <v>99</v>
      </c>
      <c r="D1611" s="15" t="s">
        <v>132</v>
      </c>
      <c r="E1611" s="15" t="s">
        <v>112</v>
      </c>
      <c r="F1611" s="15">
        <v>1.82</v>
      </c>
      <c r="G1611" s="15">
        <v>436.6</v>
      </c>
      <c r="H1611" s="15">
        <v>20.8</v>
      </c>
      <c r="I1611" s="15">
        <v>55</v>
      </c>
      <c r="J1611" s="15">
        <v>8.1</v>
      </c>
      <c r="K1611" s="15">
        <v>5.2</v>
      </c>
      <c r="L1611" s="15">
        <v>20.6</v>
      </c>
      <c r="M1611" s="15">
        <v>44.5</v>
      </c>
      <c r="N1611" s="15">
        <v>63.2</v>
      </c>
      <c r="O1611" s="15">
        <v>51.7</v>
      </c>
      <c r="P1611" s="15" t="s">
        <v>107</v>
      </c>
      <c r="Q1611" s="15">
        <v>267.2</v>
      </c>
      <c r="R1611" s="15">
        <v>7.01</v>
      </c>
      <c r="S1611" s="15">
        <v>0.78</v>
      </c>
      <c r="T1611" s="15">
        <v>0.3</v>
      </c>
      <c r="U1611" s="15">
        <v>0.55000000000000004</v>
      </c>
      <c r="V1611" s="15">
        <v>114084</v>
      </c>
      <c r="W1611" s="15">
        <v>137534</v>
      </c>
      <c r="X1611" s="15">
        <v>62746</v>
      </c>
      <c r="Y1611" s="15">
        <v>-74788</v>
      </c>
      <c r="Z1611" s="15">
        <v>1547</v>
      </c>
      <c r="AA1611" s="15">
        <v>0.35599999999999998</v>
      </c>
      <c r="AB1611" s="15">
        <v>33</v>
      </c>
    </row>
    <row r="1612" spans="1:28" ht="15" customHeight="1" x14ac:dyDescent="0.3">
      <c r="A1612" s="15" t="s">
        <v>1740</v>
      </c>
      <c r="B1612" s="15" t="s">
        <v>104</v>
      </c>
      <c r="C1612" s="15" t="s">
        <v>123</v>
      </c>
      <c r="D1612" s="15" t="s">
        <v>130</v>
      </c>
      <c r="E1612" s="15" t="s">
        <v>112</v>
      </c>
      <c r="F1612" s="15">
        <v>7.87</v>
      </c>
      <c r="G1612" s="15">
        <v>437</v>
      </c>
      <c r="H1612" s="15">
        <v>21.1</v>
      </c>
      <c r="I1612" s="15">
        <v>58.8</v>
      </c>
      <c r="J1612" s="15">
        <v>7.1</v>
      </c>
      <c r="K1612" s="15">
        <v>6.77</v>
      </c>
      <c r="L1612" s="15">
        <v>24</v>
      </c>
      <c r="M1612" s="15">
        <v>94.9</v>
      </c>
      <c r="N1612" s="15">
        <v>58.7</v>
      </c>
      <c r="O1612" s="15">
        <v>110.8</v>
      </c>
      <c r="P1612" s="15" t="s">
        <v>116</v>
      </c>
      <c r="Q1612" s="15">
        <v>252.1</v>
      </c>
      <c r="R1612" s="15">
        <v>1.62</v>
      </c>
      <c r="S1612" s="15">
        <v>0.88</v>
      </c>
      <c r="T1612" s="15">
        <v>1.28</v>
      </c>
      <c r="U1612" s="15">
        <v>10.07</v>
      </c>
      <c r="V1612" s="15">
        <v>84443</v>
      </c>
      <c r="W1612" s="15">
        <v>597250</v>
      </c>
      <c r="X1612" s="15">
        <v>850341</v>
      </c>
      <c r="Y1612" s="15">
        <v>253091</v>
      </c>
      <c r="Z1612" s="15">
        <v>3039</v>
      </c>
      <c r="AA1612" s="15">
        <v>3.3140000000000001</v>
      </c>
      <c r="AB1612" s="15">
        <v>39.200000000000003</v>
      </c>
    </row>
    <row r="1613" spans="1:28" ht="15" customHeight="1" x14ac:dyDescent="0.3">
      <c r="A1613" s="15" t="s">
        <v>1741</v>
      </c>
      <c r="B1613" s="15" t="s">
        <v>109</v>
      </c>
      <c r="C1613" s="15" t="s">
        <v>110</v>
      </c>
      <c r="D1613" s="15" t="s">
        <v>100</v>
      </c>
      <c r="E1613" s="15" t="s">
        <v>101</v>
      </c>
      <c r="F1613" s="15">
        <v>11.92</v>
      </c>
      <c r="G1613" s="15">
        <v>906.7</v>
      </c>
      <c r="H1613" s="15">
        <v>23.4</v>
      </c>
      <c r="I1613" s="15">
        <v>71.400000000000006</v>
      </c>
      <c r="J1613" s="15">
        <v>8.4</v>
      </c>
      <c r="K1613" s="15">
        <v>6.42</v>
      </c>
      <c r="L1613" s="15">
        <v>34</v>
      </c>
      <c r="M1613" s="15">
        <v>126.4</v>
      </c>
      <c r="N1613" s="15">
        <v>59.4</v>
      </c>
      <c r="O1613" s="15">
        <v>72.8</v>
      </c>
      <c r="P1613" s="15" t="s">
        <v>127</v>
      </c>
      <c r="Q1613" s="15">
        <v>229.9</v>
      </c>
      <c r="R1613" s="15">
        <v>8.34</v>
      </c>
      <c r="S1613" s="15">
        <v>0.98</v>
      </c>
      <c r="T1613" s="15">
        <v>2.13</v>
      </c>
      <c r="U1613" s="15">
        <v>25.39</v>
      </c>
      <c r="V1613" s="15">
        <v>21152</v>
      </c>
      <c r="W1613" s="15">
        <v>869542</v>
      </c>
      <c r="X1613" s="15">
        <v>537049</v>
      </c>
      <c r="Y1613" s="15">
        <v>-332493</v>
      </c>
      <c r="Z1613" s="15">
        <v>6066</v>
      </c>
      <c r="AA1613" s="15">
        <v>4.1859999999999999</v>
      </c>
      <c r="AB1613" s="15">
        <v>54.3</v>
      </c>
    </row>
    <row r="1614" spans="1:28" ht="15" customHeight="1" x14ac:dyDescent="0.3">
      <c r="A1614" s="15" t="s">
        <v>1742</v>
      </c>
      <c r="B1614" s="15" t="s">
        <v>109</v>
      </c>
      <c r="C1614" s="15" t="s">
        <v>114</v>
      </c>
      <c r="D1614" s="15" t="s">
        <v>115</v>
      </c>
      <c r="E1614" s="15" t="s">
        <v>101</v>
      </c>
      <c r="F1614" s="15">
        <v>8.43</v>
      </c>
      <c r="G1614" s="15">
        <v>692.3</v>
      </c>
      <c r="H1614" s="15">
        <v>30.5</v>
      </c>
      <c r="I1614" s="15">
        <v>70.400000000000006</v>
      </c>
      <c r="J1614" s="15">
        <v>7.5</v>
      </c>
      <c r="K1614" s="15">
        <v>6.44</v>
      </c>
      <c r="L1614" s="15">
        <v>30.1</v>
      </c>
      <c r="M1614" s="15">
        <v>116.5</v>
      </c>
      <c r="N1614" s="15">
        <v>68</v>
      </c>
      <c r="O1614" s="15">
        <v>113.7</v>
      </c>
      <c r="P1614" s="15" t="s">
        <v>107</v>
      </c>
      <c r="Q1614" s="15">
        <v>77.5</v>
      </c>
      <c r="R1614" s="15">
        <v>3.77</v>
      </c>
      <c r="S1614" s="15">
        <v>0.81</v>
      </c>
      <c r="T1614" s="15">
        <v>3.81</v>
      </c>
      <c r="U1614" s="15">
        <v>32.119999999999997</v>
      </c>
      <c r="V1614" s="15">
        <v>21640</v>
      </c>
      <c r="W1614" s="15">
        <v>445272</v>
      </c>
      <c r="X1614" s="15">
        <v>695077</v>
      </c>
      <c r="Y1614" s="15">
        <v>249805</v>
      </c>
      <c r="Z1614" s="15">
        <v>17254</v>
      </c>
      <c r="AA1614" s="15">
        <v>1.8620000000000001</v>
      </c>
      <c r="AB1614" s="15">
        <v>68.2</v>
      </c>
    </row>
    <row r="1615" spans="1:28" ht="15" customHeight="1" x14ac:dyDescent="0.3">
      <c r="A1615" s="15" t="s">
        <v>1743</v>
      </c>
      <c r="B1615" s="15" t="s">
        <v>98</v>
      </c>
      <c r="C1615" s="15" t="s">
        <v>105</v>
      </c>
      <c r="D1615" s="15" t="s">
        <v>106</v>
      </c>
      <c r="E1615" s="15" t="s">
        <v>112</v>
      </c>
      <c r="F1615" s="15">
        <v>6.22</v>
      </c>
      <c r="G1615" s="15">
        <v>344.1</v>
      </c>
      <c r="H1615" s="15">
        <v>20.3</v>
      </c>
      <c r="I1615" s="15">
        <v>51.7</v>
      </c>
      <c r="J1615" s="15">
        <v>7.3</v>
      </c>
      <c r="K1615" s="15">
        <v>7.66</v>
      </c>
      <c r="L1615" s="15">
        <v>26.4</v>
      </c>
      <c r="M1615" s="15">
        <v>114.6</v>
      </c>
      <c r="N1615" s="15">
        <v>65.7</v>
      </c>
      <c r="O1615" s="15">
        <v>134.9</v>
      </c>
      <c r="P1615" s="15" t="s">
        <v>102</v>
      </c>
      <c r="Q1615" s="15">
        <v>138.19999999999999</v>
      </c>
      <c r="R1615" s="15">
        <v>6.97</v>
      </c>
      <c r="S1615" s="15">
        <v>0.85</v>
      </c>
      <c r="T1615" s="15">
        <v>1.19</v>
      </c>
      <c r="U1615" s="15">
        <v>7.4</v>
      </c>
      <c r="V1615" s="15">
        <v>24216</v>
      </c>
      <c r="W1615" s="15">
        <v>374470</v>
      </c>
      <c r="X1615" s="15">
        <v>179198</v>
      </c>
      <c r="Y1615" s="15">
        <v>-195272</v>
      </c>
      <c r="Z1615" s="15">
        <v>3137</v>
      </c>
      <c r="AA1615" s="15">
        <v>2.359</v>
      </c>
      <c r="AB1615" s="15">
        <v>14.8</v>
      </c>
    </row>
    <row r="1616" spans="1:28" ht="15" customHeight="1" x14ac:dyDescent="0.3">
      <c r="A1616" s="15" t="s">
        <v>1744</v>
      </c>
      <c r="B1616" s="15" t="s">
        <v>122</v>
      </c>
      <c r="C1616" s="15" t="s">
        <v>129</v>
      </c>
      <c r="D1616" s="15" t="s">
        <v>106</v>
      </c>
      <c r="E1616" s="15" t="s">
        <v>120</v>
      </c>
      <c r="F1616" s="15">
        <v>8.27</v>
      </c>
      <c r="G1616" s="15">
        <v>191.5</v>
      </c>
      <c r="H1616" s="15">
        <v>37.200000000000003</v>
      </c>
      <c r="I1616" s="15">
        <v>56.3</v>
      </c>
      <c r="J1616" s="15">
        <v>8.9</v>
      </c>
      <c r="K1616" s="15">
        <v>6.75</v>
      </c>
      <c r="L1616" s="15">
        <v>15</v>
      </c>
      <c r="M1616" s="15">
        <v>97.9</v>
      </c>
      <c r="N1616" s="15">
        <v>61.2</v>
      </c>
      <c r="O1616" s="15">
        <v>88.4</v>
      </c>
      <c r="P1616" s="15" t="s">
        <v>116</v>
      </c>
      <c r="Q1616" s="15">
        <v>135.5</v>
      </c>
      <c r="R1616" s="15">
        <v>4.84</v>
      </c>
      <c r="S1616" s="15">
        <v>0.69</v>
      </c>
      <c r="T1616" s="15">
        <v>1.89</v>
      </c>
      <c r="U1616" s="15">
        <v>15.63</v>
      </c>
      <c r="V1616" s="15">
        <v>20202</v>
      </c>
      <c r="W1616" s="15">
        <v>548305</v>
      </c>
      <c r="X1616" s="15">
        <v>315757</v>
      </c>
      <c r="Y1616" s="15">
        <v>-232548</v>
      </c>
      <c r="Z1616" s="15">
        <v>2958</v>
      </c>
      <c r="AA1616" s="15">
        <v>5.2839999999999998</v>
      </c>
      <c r="AB1616" s="15">
        <v>54</v>
      </c>
    </row>
    <row r="1617" spans="1:28" ht="15" customHeight="1" x14ac:dyDescent="0.3">
      <c r="A1617" s="15" t="s">
        <v>1745</v>
      </c>
      <c r="B1617" s="15" t="s">
        <v>109</v>
      </c>
      <c r="C1617" s="15" t="s">
        <v>129</v>
      </c>
      <c r="D1617" s="15" t="s">
        <v>100</v>
      </c>
      <c r="E1617" s="15" t="s">
        <v>101</v>
      </c>
      <c r="F1617" s="15">
        <v>14.3</v>
      </c>
      <c r="G1617" s="15">
        <v>1203.8</v>
      </c>
      <c r="H1617" s="15">
        <v>30.6</v>
      </c>
      <c r="I1617" s="15">
        <v>53.1</v>
      </c>
      <c r="J1617" s="15">
        <v>7.6</v>
      </c>
      <c r="K1617" s="15">
        <v>7.49</v>
      </c>
      <c r="L1617" s="15">
        <v>38.6</v>
      </c>
      <c r="M1617" s="15">
        <v>137.30000000000001</v>
      </c>
      <c r="N1617" s="15">
        <v>56.2</v>
      </c>
      <c r="O1617" s="15">
        <v>131.69999999999999</v>
      </c>
      <c r="P1617" s="15" t="s">
        <v>107</v>
      </c>
      <c r="Q1617" s="15">
        <v>244.5</v>
      </c>
      <c r="R1617" s="15">
        <v>5.4</v>
      </c>
      <c r="S1617" s="15">
        <v>0.7</v>
      </c>
      <c r="T1617" s="15">
        <v>1.19</v>
      </c>
      <c r="U1617" s="15">
        <v>17.02</v>
      </c>
      <c r="V1617" s="15">
        <v>24903</v>
      </c>
      <c r="W1617" s="15">
        <v>1027084</v>
      </c>
      <c r="X1617" s="15">
        <v>423849</v>
      </c>
      <c r="Y1617" s="15">
        <v>-603235</v>
      </c>
      <c r="Z1617" s="15">
        <v>10454</v>
      </c>
      <c r="AA1617" s="15">
        <v>1.6279999999999999</v>
      </c>
      <c r="AB1617" s="15">
        <v>47.6</v>
      </c>
    </row>
    <row r="1618" spans="1:28" ht="15" customHeight="1" x14ac:dyDescent="0.3">
      <c r="A1618" s="15" t="s">
        <v>1746</v>
      </c>
      <c r="B1618" s="15" t="s">
        <v>146</v>
      </c>
      <c r="C1618" s="15" t="s">
        <v>152</v>
      </c>
      <c r="D1618" s="15" t="s">
        <v>177</v>
      </c>
      <c r="E1618" s="15" t="s">
        <v>120</v>
      </c>
      <c r="F1618" s="15">
        <v>14.9</v>
      </c>
      <c r="G1618" s="15">
        <v>498</v>
      </c>
      <c r="H1618" s="15">
        <v>28.6</v>
      </c>
      <c r="I1618" s="15">
        <v>57.3</v>
      </c>
      <c r="J1618" s="15">
        <v>9.6</v>
      </c>
      <c r="K1618" s="15">
        <v>7</v>
      </c>
      <c r="L1618" s="15">
        <v>13.1</v>
      </c>
      <c r="M1618" s="15">
        <v>110.3</v>
      </c>
      <c r="N1618" s="15">
        <v>75.7</v>
      </c>
      <c r="O1618" s="15">
        <v>115.6</v>
      </c>
      <c r="P1618" s="15" t="s">
        <v>102</v>
      </c>
      <c r="Q1618" s="15">
        <v>267.10000000000002</v>
      </c>
      <c r="R1618" s="15">
        <v>4.22</v>
      </c>
      <c r="S1618" s="15">
        <v>0.7</v>
      </c>
      <c r="T1618" s="15">
        <v>64.209999999999994</v>
      </c>
      <c r="U1618" s="15">
        <v>956.73</v>
      </c>
      <c r="V1618" s="15">
        <v>3661</v>
      </c>
      <c r="W1618" s="15">
        <v>1152599</v>
      </c>
      <c r="X1618" s="15">
        <v>3502589</v>
      </c>
      <c r="Y1618" s="15">
        <v>2349990</v>
      </c>
      <c r="Z1618" s="15">
        <v>19708</v>
      </c>
      <c r="AA1618" s="15">
        <v>48.545000000000002</v>
      </c>
      <c r="AB1618" s="15">
        <v>37.6</v>
      </c>
    </row>
    <row r="1619" spans="1:28" ht="15" customHeight="1" x14ac:dyDescent="0.3">
      <c r="A1619" s="15" t="s">
        <v>1747</v>
      </c>
      <c r="B1619" s="15" t="s">
        <v>98</v>
      </c>
      <c r="C1619" s="15" t="s">
        <v>105</v>
      </c>
      <c r="D1619" s="15" t="s">
        <v>130</v>
      </c>
      <c r="E1619" s="15" t="s">
        <v>101</v>
      </c>
      <c r="F1619" s="15">
        <v>2.13</v>
      </c>
      <c r="G1619" s="15">
        <v>614.70000000000005</v>
      </c>
      <c r="H1619" s="15">
        <v>29.4</v>
      </c>
      <c r="I1619" s="15">
        <v>71.2</v>
      </c>
      <c r="J1619" s="15">
        <v>5.6</v>
      </c>
      <c r="K1619" s="15">
        <v>7.55</v>
      </c>
      <c r="L1619" s="15">
        <v>24.9</v>
      </c>
      <c r="M1619" s="15">
        <v>131.69999999999999</v>
      </c>
      <c r="N1619" s="15">
        <v>24.7</v>
      </c>
      <c r="O1619" s="15">
        <v>125.2</v>
      </c>
      <c r="P1619" s="15" t="s">
        <v>127</v>
      </c>
      <c r="Q1619" s="15">
        <v>216.1</v>
      </c>
      <c r="R1619" s="15">
        <v>2.75</v>
      </c>
      <c r="S1619" s="15">
        <v>0.97</v>
      </c>
      <c r="T1619" s="15">
        <v>0.93</v>
      </c>
      <c r="U1619" s="15">
        <v>1.98</v>
      </c>
      <c r="V1619" s="15">
        <v>67429</v>
      </c>
      <c r="W1619" s="15">
        <v>180157</v>
      </c>
      <c r="X1619" s="15">
        <v>133509</v>
      </c>
      <c r="Y1619" s="15">
        <v>-46648</v>
      </c>
      <c r="Z1619" s="15">
        <v>1410</v>
      </c>
      <c r="AA1619" s="15">
        <v>1.4039999999999999</v>
      </c>
      <c r="AB1619" s="15">
        <v>53.1</v>
      </c>
    </row>
    <row r="1620" spans="1:28" ht="15" customHeight="1" x14ac:dyDescent="0.3">
      <c r="A1620" s="15" t="s">
        <v>1748</v>
      </c>
      <c r="B1620" s="15" t="s">
        <v>137</v>
      </c>
      <c r="C1620" s="15" t="s">
        <v>119</v>
      </c>
      <c r="D1620" s="15" t="s">
        <v>111</v>
      </c>
      <c r="E1620" s="15" t="s">
        <v>101</v>
      </c>
      <c r="F1620" s="15">
        <v>13.66</v>
      </c>
      <c r="G1620" s="15">
        <v>1137.4000000000001</v>
      </c>
      <c r="H1620" s="15">
        <v>30.5</v>
      </c>
      <c r="I1620" s="15">
        <v>68</v>
      </c>
      <c r="J1620" s="15">
        <v>8.1999999999999993</v>
      </c>
      <c r="K1620" s="15">
        <v>5.33</v>
      </c>
      <c r="L1620" s="15">
        <v>36.5</v>
      </c>
      <c r="M1620" s="15">
        <v>165.3</v>
      </c>
      <c r="N1620" s="15">
        <v>44.8</v>
      </c>
      <c r="O1620" s="15">
        <v>113.7</v>
      </c>
      <c r="P1620" s="15" t="s">
        <v>107</v>
      </c>
      <c r="Q1620" s="15">
        <v>179.6</v>
      </c>
      <c r="R1620" s="15">
        <v>3.3</v>
      </c>
      <c r="S1620" s="15">
        <v>0.7</v>
      </c>
      <c r="T1620" s="15">
        <v>0.3</v>
      </c>
      <c r="U1620" s="15">
        <v>4.0999999999999996</v>
      </c>
      <c r="V1620" s="15">
        <v>70451</v>
      </c>
      <c r="W1620" s="15">
        <v>737205</v>
      </c>
      <c r="X1620" s="15">
        <v>288849</v>
      </c>
      <c r="Y1620" s="15">
        <v>-448356</v>
      </c>
      <c r="Z1620" s="15">
        <v>5390</v>
      </c>
      <c r="AA1620" s="15">
        <v>0.76100000000000001</v>
      </c>
      <c r="AB1620" s="15">
        <v>62.8</v>
      </c>
    </row>
    <row r="1621" spans="1:28" ht="15" customHeight="1" x14ac:dyDescent="0.3">
      <c r="A1621" s="15" t="s">
        <v>1749</v>
      </c>
      <c r="B1621" s="15" t="s">
        <v>137</v>
      </c>
      <c r="C1621" s="15" t="s">
        <v>170</v>
      </c>
      <c r="D1621" s="15" t="s">
        <v>106</v>
      </c>
      <c r="E1621" s="15" t="s">
        <v>112</v>
      </c>
      <c r="F1621" s="15">
        <v>6.67</v>
      </c>
      <c r="G1621" s="15">
        <v>757.2</v>
      </c>
      <c r="H1621" s="15">
        <v>18.899999999999999</v>
      </c>
      <c r="I1621" s="15">
        <v>70.599999999999994</v>
      </c>
      <c r="J1621" s="15">
        <v>7.7</v>
      </c>
      <c r="K1621" s="15">
        <v>7.04</v>
      </c>
      <c r="L1621" s="15">
        <v>24.8</v>
      </c>
      <c r="M1621" s="15">
        <v>111.3</v>
      </c>
      <c r="N1621" s="15">
        <v>68.599999999999994</v>
      </c>
      <c r="O1621" s="15">
        <v>116.5</v>
      </c>
      <c r="P1621" s="15" t="s">
        <v>107</v>
      </c>
      <c r="Q1621" s="15">
        <v>172.5</v>
      </c>
      <c r="R1621" s="15">
        <v>2.81</v>
      </c>
      <c r="S1621" s="15">
        <v>0.68</v>
      </c>
      <c r="T1621" s="15">
        <v>2.93</v>
      </c>
      <c r="U1621" s="15">
        <v>19.54</v>
      </c>
      <c r="V1621" s="15">
        <v>21065</v>
      </c>
      <c r="W1621" s="15">
        <v>422800</v>
      </c>
      <c r="X1621" s="15">
        <v>411610</v>
      </c>
      <c r="Y1621" s="15">
        <v>-11190</v>
      </c>
      <c r="Z1621" s="15">
        <v>5534</v>
      </c>
      <c r="AA1621" s="15">
        <v>3.5310000000000001</v>
      </c>
      <c r="AB1621" s="15">
        <v>44.6</v>
      </c>
    </row>
    <row r="1622" spans="1:28" ht="15" customHeight="1" x14ac:dyDescent="0.3">
      <c r="A1622" s="15" t="s">
        <v>1750</v>
      </c>
      <c r="B1622" s="15" t="s">
        <v>118</v>
      </c>
      <c r="C1622" s="15" t="s">
        <v>129</v>
      </c>
      <c r="D1622" s="15" t="s">
        <v>106</v>
      </c>
      <c r="E1622" s="15" t="s">
        <v>101</v>
      </c>
      <c r="F1622" s="15">
        <v>7.59</v>
      </c>
      <c r="G1622" s="15">
        <v>889.7</v>
      </c>
      <c r="H1622" s="15">
        <v>27.7</v>
      </c>
      <c r="I1622" s="15">
        <v>69.599999999999994</v>
      </c>
      <c r="J1622" s="15">
        <v>7.2</v>
      </c>
      <c r="K1622" s="15">
        <v>6.77</v>
      </c>
      <c r="L1622" s="15">
        <v>34.299999999999997</v>
      </c>
      <c r="M1622" s="15">
        <v>87.8</v>
      </c>
      <c r="N1622" s="15">
        <v>52.3</v>
      </c>
      <c r="O1622" s="15">
        <v>122.3</v>
      </c>
      <c r="P1622" s="15" t="s">
        <v>127</v>
      </c>
      <c r="Q1622" s="15">
        <v>235.1</v>
      </c>
      <c r="R1622" s="15">
        <v>4.46</v>
      </c>
      <c r="S1622" s="15">
        <v>0.89</v>
      </c>
      <c r="T1622" s="15">
        <v>5.7</v>
      </c>
      <c r="U1622" s="15">
        <v>43.26</v>
      </c>
      <c r="V1622" s="15">
        <v>21497</v>
      </c>
      <c r="W1622" s="15">
        <v>514811</v>
      </c>
      <c r="X1622" s="15">
        <v>929960</v>
      </c>
      <c r="Y1622" s="15">
        <v>415149</v>
      </c>
      <c r="Z1622" s="15">
        <v>4520</v>
      </c>
      <c r="AA1622" s="15">
        <v>9.5709999999999997</v>
      </c>
      <c r="AB1622" s="15">
        <v>52</v>
      </c>
    </row>
    <row r="1623" spans="1:28" ht="15" customHeight="1" x14ac:dyDescent="0.3">
      <c r="A1623" s="15" t="s">
        <v>1751</v>
      </c>
      <c r="B1623" s="15" t="s">
        <v>146</v>
      </c>
      <c r="C1623" s="15" t="s">
        <v>123</v>
      </c>
      <c r="D1623" s="15" t="s">
        <v>130</v>
      </c>
      <c r="E1623" s="15" t="s">
        <v>120</v>
      </c>
      <c r="F1623" s="15">
        <v>1.0900000000000001</v>
      </c>
      <c r="G1623" s="15">
        <v>80</v>
      </c>
      <c r="H1623" s="15">
        <v>27.5</v>
      </c>
      <c r="I1623" s="15">
        <v>46.4</v>
      </c>
      <c r="J1623" s="15">
        <v>8.4</v>
      </c>
      <c r="K1623" s="15">
        <v>6.48</v>
      </c>
      <c r="L1623" s="15">
        <v>22.9</v>
      </c>
      <c r="M1623" s="15">
        <v>61</v>
      </c>
      <c r="N1623" s="15">
        <v>78.099999999999994</v>
      </c>
      <c r="O1623" s="15">
        <v>117.9</v>
      </c>
      <c r="P1623" s="15" t="s">
        <v>102</v>
      </c>
      <c r="Q1623" s="15">
        <v>40</v>
      </c>
      <c r="R1623" s="15">
        <v>1.84</v>
      </c>
      <c r="S1623" s="15">
        <v>0.9</v>
      </c>
      <c r="T1623" s="15">
        <v>1.22</v>
      </c>
      <c r="U1623" s="15">
        <v>1.33</v>
      </c>
      <c r="V1623" s="15">
        <v>62571</v>
      </c>
      <c r="W1623" s="15">
        <v>69232</v>
      </c>
      <c r="X1623" s="15">
        <v>83219</v>
      </c>
      <c r="Y1623" s="15">
        <v>13987</v>
      </c>
      <c r="Z1623" s="15">
        <v>733</v>
      </c>
      <c r="AA1623" s="15">
        <v>1.8140000000000001</v>
      </c>
      <c r="AB1623" s="15">
        <v>44.8</v>
      </c>
    </row>
    <row r="1624" spans="1:28" ht="15" customHeight="1" x14ac:dyDescent="0.3">
      <c r="A1624" s="15" t="s">
        <v>1752</v>
      </c>
      <c r="B1624" s="15" t="s">
        <v>122</v>
      </c>
      <c r="C1624" s="15" t="s">
        <v>105</v>
      </c>
      <c r="D1624" s="15" t="s">
        <v>100</v>
      </c>
      <c r="E1624" s="15" t="s">
        <v>112</v>
      </c>
      <c r="F1624" s="15">
        <v>2.39</v>
      </c>
      <c r="G1624" s="15">
        <v>584.29999999999995</v>
      </c>
      <c r="H1624" s="15">
        <v>19.3</v>
      </c>
      <c r="I1624" s="15">
        <v>50.3</v>
      </c>
      <c r="J1624" s="15">
        <v>7.5</v>
      </c>
      <c r="K1624" s="15">
        <v>6.8</v>
      </c>
      <c r="L1624" s="15">
        <v>19.399999999999999</v>
      </c>
      <c r="M1624" s="15">
        <v>105.3</v>
      </c>
      <c r="N1624" s="15">
        <v>80.400000000000006</v>
      </c>
      <c r="O1624" s="15">
        <v>129</v>
      </c>
      <c r="P1624" s="15" t="s">
        <v>127</v>
      </c>
      <c r="Q1624" s="15">
        <v>161.5</v>
      </c>
      <c r="R1624" s="15">
        <v>7.27</v>
      </c>
      <c r="S1624" s="15">
        <v>0.83</v>
      </c>
      <c r="T1624" s="15">
        <v>3.04</v>
      </c>
      <c r="U1624" s="15">
        <v>7.27</v>
      </c>
      <c r="V1624" s="15">
        <v>23796</v>
      </c>
      <c r="W1624" s="15">
        <v>156988</v>
      </c>
      <c r="X1624" s="15">
        <v>172997</v>
      </c>
      <c r="Y1624" s="15">
        <v>16009</v>
      </c>
      <c r="Z1624" s="15">
        <v>1131</v>
      </c>
      <c r="AA1624" s="15">
        <v>6.4279999999999999</v>
      </c>
      <c r="AB1624" s="15">
        <v>41.6</v>
      </c>
    </row>
    <row r="1625" spans="1:28" ht="15" customHeight="1" x14ac:dyDescent="0.3">
      <c r="A1625" s="15" t="s">
        <v>1753</v>
      </c>
      <c r="B1625" s="15" t="s">
        <v>98</v>
      </c>
      <c r="C1625" s="15" t="s">
        <v>119</v>
      </c>
      <c r="D1625" s="15" t="s">
        <v>100</v>
      </c>
      <c r="E1625" s="15" t="s">
        <v>112</v>
      </c>
      <c r="F1625" s="15">
        <v>4.42</v>
      </c>
      <c r="G1625" s="15">
        <v>381.7</v>
      </c>
      <c r="H1625" s="15">
        <v>23.2</v>
      </c>
      <c r="I1625" s="15">
        <v>51.8</v>
      </c>
      <c r="J1625" s="15">
        <v>9.1</v>
      </c>
      <c r="K1625" s="15">
        <v>5.95</v>
      </c>
      <c r="L1625" s="15">
        <v>27.5</v>
      </c>
      <c r="M1625" s="15">
        <v>110.4</v>
      </c>
      <c r="N1625" s="15">
        <v>47.7</v>
      </c>
      <c r="O1625" s="15">
        <v>85.3</v>
      </c>
      <c r="P1625" s="15" t="s">
        <v>116</v>
      </c>
      <c r="Q1625" s="15">
        <v>230.7</v>
      </c>
      <c r="R1625" s="15">
        <v>5.37</v>
      </c>
      <c r="S1625" s="15">
        <v>0.71</v>
      </c>
      <c r="T1625" s="15">
        <v>1.17</v>
      </c>
      <c r="U1625" s="15">
        <v>5.17</v>
      </c>
      <c r="V1625" s="15">
        <v>24639</v>
      </c>
      <c r="W1625" s="15">
        <v>327615</v>
      </c>
      <c r="X1625" s="15">
        <v>127384</v>
      </c>
      <c r="Y1625" s="15">
        <v>-200231</v>
      </c>
      <c r="Z1625" s="15">
        <v>1453</v>
      </c>
      <c r="AA1625" s="15">
        <v>3.5579999999999998</v>
      </c>
      <c r="AB1625" s="15">
        <v>35</v>
      </c>
    </row>
    <row r="1626" spans="1:28" ht="15" customHeight="1" x14ac:dyDescent="0.3">
      <c r="A1626" s="15" t="s">
        <v>1754</v>
      </c>
      <c r="B1626" s="15" t="s">
        <v>137</v>
      </c>
      <c r="C1626" s="15" t="s">
        <v>134</v>
      </c>
      <c r="D1626" s="15" t="s">
        <v>106</v>
      </c>
      <c r="E1626" s="15" t="s">
        <v>101</v>
      </c>
      <c r="F1626" s="15">
        <v>4.05</v>
      </c>
      <c r="G1626" s="15">
        <v>794.4</v>
      </c>
      <c r="H1626" s="15">
        <v>25.8</v>
      </c>
      <c r="I1626" s="15">
        <v>82</v>
      </c>
      <c r="J1626" s="15">
        <v>6.1</v>
      </c>
      <c r="K1626" s="15">
        <v>7.03</v>
      </c>
      <c r="L1626" s="15">
        <v>24.6</v>
      </c>
      <c r="M1626" s="15">
        <v>111.2</v>
      </c>
      <c r="N1626" s="15">
        <v>88.4</v>
      </c>
      <c r="O1626" s="15">
        <v>60.9</v>
      </c>
      <c r="P1626" s="15" t="s">
        <v>107</v>
      </c>
      <c r="Q1626" s="15">
        <v>232.9</v>
      </c>
      <c r="R1626" s="15">
        <v>4.46</v>
      </c>
      <c r="S1626" s="15">
        <v>0.79</v>
      </c>
      <c r="T1626" s="15">
        <v>3.11</v>
      </c>
      <c r="U1626" s="15">
        <v>12.6</v>
      </c>
      <c r="V1626" s="15">
        <v>19614</v>
      </c>
      <c r="W1626" s="15">
        <v>309927</v>
      </c>
      <c r="X1626" s="15">
        <v>247136</v>
      </c>
      <c r="Y1626" s="15">
        <v>-62791</v>
      </c>
      <c r="Z1626" s="15">
        <v>3361</v>
      </c>
      <c r="AA1626" s="15">
        <v>3.7490000000000001</v>
      </c>
      <c r="AB1626" s="15">
        <v>52.6</v>
      </c>
    </row>
    <row r="1627" spans="1:28" ht="15" customHeight="1" x14ac:dyDescent="0.3">
      <c r="A1627" s="15" t="s">
        <v>1755</v>
      </c>
      <c r="B1627" s="15" t="s">
        <v>122</v>
      </c>
      <c r="C1627" s="15" t="s">
        <v>119</v>
      </c>
      <c r="D1627" s="15" t="s">
        <v>144</v>
      </c>
      <c r="E1627" s="15" t="s">
        <v>101</v>
      </c>
      <c r="F1627" s="15">
        <v>4.59</v>
      </c>
      <c r="G1627" s="15">
        <v>975.9</v>
      </c>
      <c r="H1627" s="15">
        <v>30.2</v>
      </c>
      <c r="I1627" s="15">
        <v>79.8</v>
      </c>
      <c r="J1627" s="15">
        <v>5.4</v>
      </c>
      <c r="K1627" s="15">
        <v>6.78</v>
      </c>
      <c r="L1627" s="15">
        <v>29.2</v>
      </c>
      <c r="M1627" s="15">
        <v>127.5</v>
      </c>
      <c r="N1627" s="15">
        <v>53.1</v>
      </c>
      <c r="O1627" s="15">
        <v>156.69999999999999</v>
      </c>
      <c r="P1627" s="15" t="s">
        <v>116</v>
      </c>
      <c r="Q1627" s="15">
        <v>112.4</v>
      </c>
      <c r="R1627" s="15">
        <v>4.74</v>
      </c>
      <c r="S1627" s="15">
        <v>0.71</v>
      </c>
      <c r="T1627" s="15">
        <v>1.64</v>
      </c>
      <c r="U1627" s="15">
        <v>7.53</v>
      </c>
      <c r="V1627" s="15">
        <v>61704</v>
      </c>
      <c r="W1627" s="15">
        <v>235611</v>
      </c>
      <c r="X1627" s="15">
        <v>464631</v>
      </c>
      <c r="Y1627" s="15">
        <v>229020</v>
      </c>
      <c r="Z1627" s="15">
        <v>1113</v>
      </c>
      <c r="AA1627" s="15">
        <v>6.7649999999999997</v>
      </c>
      <c r="AB1627" s="15">
        <v>59.1</v>
      </c>
    </row>
    <row r="1628" spans="1:28" ht="15" customHeight="1" x14ac:dyDescent="0.3">
      <c r="A1628" s="15" t="s">
        <v>1756</v>
      </c>
      <c r="B1628" s="15" t="s">
        <v>122</v>
      </c>
      <c r="C1628" s="15" t="s">
        <v>152</v>
      </c>
      <c r="D1628" s="15" t="s">
        <v>130</v>
      </c>
      <c r="E1628" s="15" t="s">
        <v>120</v>
      </c>
      <c r="F1628" s="15">
        <v>14.57</v>
      </c>
      <c r="G1628" s="15">
        <v>345.6</v>
      </c>
      <c r="H1628" s="15">
        <v>31.7</v>
      </c>
      <c r="I1628" s="15">
        <v>61.1</v>
      </c>
      <c r="J1628" s="15">
        <v>9.3000000000000007</v>
      </c>
      <c r="K1628" s="15">
        <v>6.13</v>
      </c>
      <c r="L1628" s="15">
        <v>13.7</v>
      </c>
      <c r="M1628" s="15">
        <v>70.2</v>
      </c>
      <c r="N1628" s="15">
        <v>43.3</v>
      </c>
      <c r="O1628" s="15">
        <v>105.9</v>
      </c>
      <c r="P1628" s="15" t="s">
        <v>116</v>
      </c>
      <c r="Q1628" s="15">
        <v>222.5</v>
      </c>
      <c r="R1628" s="15">
        <v>3.61</v>
      </c>
      <c r="S1628" s="15">
        <v>0.73</v>
      </c>
      <c r="T1628" s="15">
        <v>0.54</v>
      </c>
      <c r="U1628" s="15">
        <v>7.87</v>
      </c>
      <c r="V1628" s="15">
        <v>71557</v>
      </c>
      <c r="W1628" s="15">
        <v>969796</v>
      </c>
      <c r="X1628" s="15">
        <v>563154</v>
      </c>
      <c r="Y1628" s="15">
        <v>-406642</v>
      </c>
      <c r="Z1628" s="15">
        <v>6293</v>
      </c>
      <c r="AA1628" s="15">
        <v>1.2509999999999999</v>
      </c>
      <c r="AB1628" s="15">
        <v>46.6</v>
      </c>
    </row>
    <row r="1629" spans="1:28" ht="15" customHeight="1" x14ac:dyDescent="0.3">
      <c r="A1629" s="15" t="s">
        <v>1757</v>
      </c>
      <c r="B1629" s="15" t="s">
        <v>137</v>
      </c>
      <c r="C1629" s="15" t="s">
        <v>99</v>
      </c>
      <c r="D1629" s="15" t="s">
        <v>106</v>
      </c>
      <c r="E1629" s="15" t="s">
        <v>101</v>
      </c>
      <c r="F1629" s="15">
        <v>3.17</v>
      </c>
      <c r="G1629" s="15">
        <v>584.29999999999995</v>
      </c>
      <c r="H1629" s="15">
        <v>27.7</v>
      </c>
      <c r="I1629" s="15">
        <v>75.7</v>
      </c>
      <c r="J1629" s="15">
        <v>8.4</v>
      </c>
      <c r="K1629" s="15">
        <v>6.58</v>
      </c>
      <c r="L1629" s="15">
        <v>36</v>
      </c>
      <c r="M1629" s="15">
        <v>132.30000000000001</v>
      </c>
      <c r="N1629" s="15">
        <v>38.799999999999997</v>
      </c>
      <c r="O1629" s="15">
        <v>37.799999999999997</v>
      </c>
      <c r="P1629" s="15" t="s">
        <v>116</v>
      </c>
      <c r="Q1629" s="15">
        <v>231.2</v>
      </c>
      <c r="R1629" s="15">
        <v>4.46</v>
      </c>
      <c r="S1629" s="15">
        <v>0.83</v>
      </c>
      <c r="T1629" s="15">
        <v>3.85</v>
      </c>
      <c r="U1629" s="15">
        <v>12.2</v>
      </c>
      <c r="V1629" s="15">
        <v>19300</v>
      </c>
      <c r="W1629" s="15">
        <v>238432</v>
      </c>
      <c r="X1629" s="15">
        <v>235460</v>
      </c>
      <c r="Y1629" s="15">
        <v>-2972</v>
      </c>
      <c r="Z1629" s="15">
        <v>984</v>
      </c>
      <c r="AA1629" s="15">
        <v>12.398</v>
      </c>
      <c r="AB1629" s="15">
        <v>48</v>
      </c>
    </row>
    <row r="1630" spans="1:28" ht="15" customHeight="1" x14ac:dyDescent="0.3">
      <c r="A1630" s="15" t="s">
        <v>1758</v>
      </c>
      <c r="B1630" s="15" t="s">
        <v>109</v>
      </c>
      <c r="C1630" s="15" t="s">
        <v>134</v>
      </c>
      <c r="D1630" s="15" t="s">
        <v>100</v>
      </c>
      <c r="E1630" s="15" t="s">
        <v>112</v>
      </c>
      <c r="F1630" s="15">
        <v>9.08</v>
      </c>
      <c r="G1630" s="15">
        <v>269.10000000000002</v>
      </c>
      <c r="H1630" s="15">
        <v>21.7</v>
      </c>
      <c r="I1630" s="15">
        <v>48.3</v>
      </c>
      <c r="J1630" s="15">
        <v>7.9</v>
      </c>
      <c r="K1630" s="15">
        <v>7.04</v>
      </c>
      <c r="L1630" s="15">
        <v>22.8</v>
      </c>
      <c r="M1630" s="15">
        <v>150.1</v>
      </c>
      <c r="N1630" s="15">
        <v>15</v>
      </c>
      <c r="O1630" s="15">
        <v>131.80000000000001</v>
      </c>
      <c r="P1630" s="15" t="s">
        <v>107</v>
      </c>
      <c r="Q1630" s="15">
        <v>89.5</v>
      </c>
      <c r="R1630" s="15">
        <v>6.4</v>
      </c>
      <c r="S1630" s="15">
        <v>0.91</v>
      </c>
      <c r="T1630" s="15">
        <v>1.89</v>
      </c>
      <c r="U1630" s="15">
        <v>17.16</v>
      </c>
      <c r="V1630" s="15">
        <v>26522</v>
      </c>
      <c r="W1630" s="15">
        <v>614500</v>
      </c>
      <c r="X1630" s="15">
        <v>455118</v>
      </c>
      <c r="Y1630" s="15">
        <v>-159382</v>
      </c>
      <c r="Z1630" s="15">
        <v>6660</v>
      </c>
      <c r="AA1630" s="15">
        <v>2.577</v>
      </c>
      <c r="AB1630" s="15">
        <v>38.299999999999997</v>
      </c>
    </row>
    <row r="1631" spans="1:28" ht="15" customHeight="1" x14ac:dyDescent="0.3">
      <c r="A1631" s="15" t="s">
        <v>1759</v>
      </c>
      <c r="B1631" s="15" t="s">
        <v>98</v>
      </c>
      <c r="C1631" s="15" t="s">
        <v>170</v>
      </c>
      <c r="D1631" s="15" t="s">
        <v>115</v>
      </c>
      <c r="E1631" s="15" t="s">
        <v>112</v>
      </c>
      <c r="F1631" s="15">
        <v>10.79</v>
      </c>
      <c r="G1631" s="15">
        <v>367.5</v>
      </c>
      <c r="H1631" s="15">
        <v>24.4</v>
      </c>
      <c r="I1631" s="15">
        <v>50.7</v>
      </c>
      <c r="J1631" s="15">
        <v>8.4</v>
      </c>
      <c r="K1631" s="15">
        <v>8.09</v>
      </c>
      <c r="L1631" s="15">
        <v>22.7</v>
      </c>
      <c r="M1631" s="15">
        <v>89.8</v>
      </c>
      <c r="N1631" s="15">
        <v>61.8</v>
      </c>
      <c r="O1631" s="15">
        <v>99.7</v>
      </c>
      <c r="P1631" s="15" t="s">
        <v>107</v>
      </c>
      <c r="Q1631" s="15">
        <v>237.6</v>
      </c>
      <c r="R1631" s="15">
        <v>4.17</v>
      </c>
      <c r="S1631" s="15">
        <v>0.98</v>
      </c>
      <c r="T1631" s="15">
        <v>0.3</v>
      </c>
      <c r="U1631" s="15">
        <v>3.24</v>
      </c>
      <c r="V1631" s="15">
        <v>22938</v>
      </c>
      <c r="W1631" s="15">
        <v>745534</v>
      </c>
      <c r="X1631" s="15">
        <v>74319</v>
      </c>
      <c r="Y1631" s="15">
        <v>-671215</v>
      </c>
      <c r="Z1631" s="15">
        <v>17312</v>
      </c>
      <c r="AA1631" s="15">
        <v>0.187</v>
      </c>
      <c r="AB1631" s="15">
        <v>29</v>
      </c>
    </row>
    <row r="1632" spans="1:28" ht="15" customHeight="1" x14ac:dyDescent="0.3">
      <c r="A1632" s="15" t="s">
        <v>1760</v>
      </c>
      <c r="B1632" s="15" t="s">
        <v>98</v>
      </c>
      <c r="C1632" s="15" t="s">
        <v>119</v>
      </c>
      <c r="D1632" s="15" t="s">
        <v>100</v>
      </c>
      <c r="E1632" s="15" t="s">
        <v>112</v>
      </c>
      <c r="F1632" s="15">
        <v>11.51</v>
      </c>
      <c r="G1632" s="15">
        <v>686.9</v>
      </c>
      <c r="H1632" s="15">
        <v>22.3</v>
      </c>
      <c r="I1632" s="15">
        <v>52.6</v>
      </c>
      <c r="J1632" s="15">
        <v>8</v>
      </c>
      <c r="K1632" s="15">
        <v>7.53</v>
      </c>
      <c r="L1632" s="15">
        <v>22.1</v>
      </c>
      <c r="M1632" s="15">
        <v>140</v>
      </c>
      <c r="N1632" s="15">
        <v>61.8</v>
      </c>
      <c r="O1632" s="15">
        <v>104.2</v>
      </c>
      <c r="P1632" s="15" t="s">
        <v>116</v>
      </c>
      <c r="Q1632" s="15">
        <v>203.6</v>
      </c>
      <c r="R1632" s="15">
        <v>5.54</v>
      </c>
      <c r="S1632" s="15">
        <v>0.96</v>
      </c>
      <c r="T1632" s="15">
        <v>1.1599999999999999</v>
      </c>
      <c r="U1632" s="15">
        <v>13.35</v>
      </c>
      <c r="V1632" s="15">
        <v>28949</v>
      </c>
      <c r="W1632" s="15">
        <v>776014</v>
      </c>
      <c r="X1632" s="15">
        <v>386469</v>
      </c>
      <c r="Y1632" s="15">
        <v>-389545</v>
      </c>
      <c r="Z1632" s="15">
        <v>3565</v>
      </c>
      <c r="AA1632" s="15">
        <v>3.7450000000000001</v>
      </c>
      <c r="AB1632" s="15">
        <v>46</v>
      </c>
    </row>
    <row r="1633" spans="1:28" ht="15" customHeight="1" x14ac:dyDescent="0.3">
      <c r="A1633" s="15" t="s">
        <v>1761</v>
      </c>
      <c r="B1633" s="15" t="s">
        <v>104</v>
      </c>
      <c r="C1633" s="15" t="s">
        <v>170</v>
      </c>
      <c r="D1633" s="15" t="s">
        <v>100</v>
      </c>
      <c r="E1633" s="15" t="s">
        <v>101</v>
      </c>
      <c r="F1633" s="15">
        <v>11.73</v>
      </c>
      <c r="G1633" s="15">
        <v>760.6</v>
      </c>
      <c r="H1633" s="15">
        <v>25.2</v>
      </c>
      <c r="I1633" s="15">
        <v>83.2</v>
      </c>
      <c r="J1633" s="15">
        <v>8.6999999999999993</v>
      </c>
      <c r="K1633" s="15">
        <v>6.75</v>
      </c>
      <c r="L1633" s="15">
        <v>35.200000000000003</v>
      </c>
      <c r="M1633" s="15">
        <v>135.9</v>
      </c>
      <c r="N1633" s="15">
        <v>72.099999999999994</v>
      </c>
      <c r="O1633" s="15">
        <v>113.7</v>
      </c>
      <c r="P1633" s="15" t="s">
        <v>102</v>
      </c>
      <c r="Q1633" s="15">
        <v>202.4</v>
      </c>
      <c r="R1633" s="15">
        <v>2.62</v>
      </c>
      <c r="S1633" s="15">
        <v>0.68</v>
      </c>
      <c r="T1633" s="15">
        <v>3.92</v>
      </c>
      <c r="U1633" s="15">
        <v>45.98</v>
      </c>
      <c r="V1633" s="15">
        <v>21802</v>
      </c>
      <c r="W1633" s="15">
        <v>779225</v>
      </c>
      <c r="X1633" s="15">
        <v>1002456</v>
      </c>
      <c r="Y1633" s="15">
        <v>223231</v>
      </c>
      <c r="Z1633" s="15">
        <v>4456</v>
      </c>
      <c r="AA1633" s="15">
        <v>10.319000000000001</v>
      </c>
      <c r="AB1633" s="15">
        <v>71.8</v>
      </c>
    </row>
    <row r="1634" spans="1:28" ht="15" customHeight="1" x14ac:dyDescent="0.3">
      <c r="A1634" s="15" t="s">
        <v>1762</v>
      </c>
      <c r="B1634" s="15" t="s">
        <v>122</v>
      </c>
      <c r="C1634" s="15" t="s">
        <v>114</v>
      </c>
      <c r="D1634" s="15" t="s">
        <v>111</v>
      </c>
      <c r="E1634" s="15" t="s">
        <v>112</v>
      </c>
      <c r="F1634" s="15">
        <v>8.5299999999999994</v>
      </c>
      <c r="G1634" s="15">
        <v>403</v>
      </c>
      <c r="H1634" s="15">
        <v>26</v>
      </c>
      <c r="I1634" s="15">
        <v>64.900000000000006</v>
      </c>
      <c r="J1634" s="15">
        <v>8.5</v>
      </c>
      <c r="K1634" s="15">
        <v>5.71</v>
      </c>
      <c r="L1634" s="15">
        <v>25</v>
      </c>
      <c r="M1634" s="15">
        <v>143.6</v>
      </c>
      <c r="N1634" s="15">
        <v>56.2</v>
      </c>
      <c r="O1634" s="15">
        <v>112.4</v>
      </c>
      <c r="P1634" s="15" t="s">
        <v>102</v>
      </c>
      <c r="Q1634" s="15">
        <v>205.9</v>
      </c>
      <c r="R1634" s="15">
        <v>5.0999999999999996</v>
      </c>
      <c r="S1634" s="15">
        <v>0.96</v>
      </c>
      <c r="T1634" s="15">
        <v>0.51</v>
      </c>
      <c r="U1634" s="15">
        <v>4.3499999999999996</v>
      </c>
      <c r="V1634" s="15">
        <v>77680</v>
      </c>
      <c r="W1634" s="15">
        <v>474381</v>
      </c>
      <c r="X1634" s="15">
        <v>337908</v>
      </c>
      <c r="Y1634" s="15">
        <v>-136473</v>
      </c>
      <c r="Z1634" s="15">
        <v>2694</v>
      </c>
      <c r="AA1634" s="15">
        <v>1.615</v>
      </c>
      <c r="AB1634" s="15">
        <v>33</v>
      </c>
    </row>
    <row r="1635" spans="1:28" ht="15" customHeight="1" x14ac:dyDescent="0.3">
      <c r="A1635" s="15" t="s">
        <v>1763</v>
      </c>
      <c r="B1635" s="15" t="s">
        <v>122</v>
      </c>
      <c r="C1635" s="15" t="s">
        <v>134</v>
      </c>
      <c r="D1635" s="15" t="s">
        <v>100</v>
      </c>
      <c r="E1635" s="15" t="s">
        <v>112</v>
      </c>
      <c r="F1635" s="15">
        <v>7.35</v>
      </c>
      <c r="G1635" s="15">
        <v>372.7</v>
      </c>
      <c r="H1635" s="15">
        <v>25.7</v>
      </c>
      <c r="I1635" s="15">
        <v>64</v>
      </c>
      <c r="J1635" s="15">
        <v>8.6999999999999993</v>
      </c>
      <c r="K1635" s="15">
        <v>6.53</v>
      </c>
      <c r="L1635" s="15">
        <v>29.4</v>
      </c>
      <c r="M1635" s="15">
        <v>79.400000000000006</v>
      </c>
      <c r="N1635" s="15">
        <v>64.400000000000006</v>
      </c>
      <c r="O1635" s="15">
        <v>128.19999999999999</v>
      </c>
      <c r="P1635" s="15" t="s">
        <v>116</v>
      </c>
      <c r="Q1635" s="15">
        <v>42</v>
      </c>
      <c r="R1635" s="15">
        <v>8.4700000000000006</v>
      </c>
      <c r="S1635" s="15">
        <v>0.68</v>
      </c>
      <c r="T1635" s="15">
        <v>2.36</v>
      </c>
      <c r="U1635" s="15">
        <v>17.350000000000001</v>
      </c>
      <c r="V1635" s="15">
        <v>18309</v>
      </c>
      <c r="W1635" s="15">
        <v>428044</v>
      </c>
      <c r="X1635" s="15">
        <v>317661</v>
      </c>
      <c r="Y1635" s="15">
        <v>-110383</v>
      </c>
      <c r="Z1635" s="15">
        <v>2093</v>
      </c>
      <c r="AA1635" s="15">
        <v>8.2899999999999991</v>
      </c>
      <c r="AB1635" s="15">
        <v>29.3</v>
      </c>
    </row>
    <row r="1636" spans="1:28" ht="15" customHeight="1" x14ac:dyDescent="0.3">
      <c r="A1636" s="15" t="s">
        <v>1764</v>
      </c>
      <c r="B1636" s="15" t="s">
        <v>104</v>
      </c>
      <c r="C1636" s="15" t="s">
        <v>119</v>
      </c>
      <c r="D1636" s="15" t="s">
        <v>132</v>
      </c>
      <c r="E1636" s="15" t="s">
        <v>120</v>
      </c>
      <c r="F1636" s="15">
        <v>9.52</v>
      </c>
      <c r="G1636" s="15">
        <v>410.1</v>
      </c>
      <c r="H1636" s="15">
        <v>32.700000000000003</v>
      </c>
      <c r="I1636" s="15">
        <v>56.3</v>
      </c>
      <c r="J1636" s="15">
        <v>6.9</v>
      </c>
      <c r="K1636" s="15">
        <v>7.41</v>
      </c>
      <c r="L1636" s="15">
        <v>17</v>
      </c>
      <c r="M1636" s="15">
        <v>136.4</v>
      </c>
      <c r="N1636" s="15">
        <v>77.8</v>
      </c>
      <c r="O1636" s="15">
        <v>81.5</v>
      </c>
      <c r="P1636" s="15" t="s">
        <v>107</v>
      </c>
      <c r="Q1636" s="15">
        <v>213.7</v>
      </c>
      <c r="R1636" s="15">
        <v>3.64</v>
      </c>
      <c r="S1636" s="15">
        <v>0.71</v>
      </c>
      <c r="T1636" s="15">
        <v>1</v>
      </c>
      <c r="U1636" s="15">
        <v>9.52</v>
      </c>
      <c r="V1636" s="15">
        <v>108739</v>
      </c>
      <c r="W1636" s="15">
        <v>693316</v>
      </c>
      <c r="X1636" s="15">
        <v>1035195</v>
      </c>
      <c r="Y1636" s="15">
        <v>341879</v>
      </c>
      <c r="Z1636" s="15">
        <v>8873</v>
      </c>
      <c r="AA1636" s="15">
        <v>1.073</v>
      </c>
      <c r="AB1636" s="15">
        <v>40.700000000000003</v>
      </c>
    </row>
    <row r="1637" spans="1:28" ht="15" customHeight="1" x14ac:dyDescent="0.3">
      <c r="A1637" s="15" t="s">
        <v>1765</v>
      </c>
      <c r="B1637" s="15" t="s">
        <v>118</v>
      </c>
      <c r="C1637" s="15" t="s">
        <v>129</v>
      </c>
      <c r="D1637" s="15" t="s">
        <v>144</v>
      </c>
      <c r="E1637" s="15" t="s">
        <v>101</v>
      </c>
      <c r="F1637" s="15">
        <v>12.37</v>
      </c>
      <c r="G1637" s="15">
        <v>1054.3</v>
      </c>
      <c r="H1637" s="15">
        <v>28</v>
      </c>
      <c r="I1637" s="15">
        <v>72</v>
      </c>
      <c r="J1637" s="15">
        <v>5.9</v>
      </c>
      <c r="K1637" s="15">
        <v>5.2</v>
      </c>
      <c r="L1637" s="15">
        <v>30.4</v>
      </c>
      <c r="M1637" s="15">
        <v>129.5</v>
      </c>
      <c r="N1637" s="15">
        <v>79.900000000000006</v>
      </c>
      <c r="O1637" s="15">
        <v>140.9</v>
      </c>
      <c r="P1637" s="15" t="s">
        <v>127</v>
      </c>
      <c r="Q1637" s="15">
        <v>335</v>
      </c>
      <c r="R1637" s="15">
        <v>4.79</v>
      </c>
      <c r="S1637" s="15">
        <v>0.94</v>
      </c>
      <c r="T1637" s="15">
        <v>0.3</v>
      </c>
      <c r="U1637" s="15">
        <v>3.71</v>
      </c>
      <c r="V1637" s="15">
        <v>62054</v>
      </c>
      <c r="W1637" s="15">
        <v>979898</v>
      </c>
      <c r="X1637" s="15">
        <v>230220</v>
      </c>
      <c r="Y1637" s="15">
        <v>-749678</v>
      </c>
      <c r="Z1637" s="15">
        <v>5658</v>
      </c>
      <c r="AA1637" s="15">
        <v>0.65600000000000003</v>
      </c>
      <c r="AB1637" s="15">
        <v>59.8</v>
      </c>
    </row>
    <row r="1638" spans="1:28" ht="15" customHeight="1" x14ac:dyDescent="0.3">
      <c r="A1638" s="15" t="s">
        <v>1766</v>
      </c>
      <c r="B1638" s="15" t="s">
        <v>109</v>
      </c>
      <c r="C1638" s="15" t="s">
        <v>110</v>
      </c>
      <c r="D1638" s="15" t="s">
        <v>106</v>
      </c>
      <c r="E1638" s="15" t="s">
        <v>101</v>
      </c>
      <c r="F1638" s="15">
        <v>9.99</v>
      </c>
      <c r="G1638" s="15">
        <v>1266.2</v>
      </c>
      <c r="H1638" s="15">
        <v>24.8</v>
      </c>
      <c r="I1638" s="15">
        <v>81.599999999999994</v>
      </c>
      <c r="J1638" s="15">
        <v>7.5</v>
      </c>
      <c r="K1638" s="15">
        <v>7.18</v>
      </c>
      <c r="L1638" s="15">
        <v>25.7</v>
      </c>
      <c r="M1638" s="15">
        <v>102.4</v>
      </c>
      <c r="N1638" s="15">
        <v>48.8</v>
      </c>
      <c r="O1638" s="15">
        <v>81.900000000000006</v>
      </c>
      <c r="P1638" s="15" t="s">
        <v>107</v>
      </c>
      <c r="Q1638" s="15">
        <v>195.7</v>
      </c>
      <c r="R1638" s="15">
        <v>9.4700000000000006</v>
      </c>
      <c r="S1638" s="15">
        <v>0.86</v>
      </c>
      <c r="T1638" s="15">
        <v>2.27</v>
      </c>
      <c r="U1638" s="15">
        <v>22.68</v>
      </c>
      <c r="V1638" s="15">
        <v>19427</v>
      </c>
      <c r="W1638" s="15">
        <v>844569</v>
      </c>
      <c r="X1638" s="15">
        <v>440604</v>
      </c>
      <c r="Y1638" s="15">
        <v>-403965</v>
      </c>
      <c r="Z1638" s="15">
        <v>6395</v>
      </c>
      <c r="AA1638" s="15">
        <v>3.5470000000000002</v>
      </c>
      <c r="AB1638" s="15">
        <v>38.700000000000003</v>
      </c>
    </row>
    <row r="1639" spans="1:28" ht="15" customHeight="1" x14ac:dyDescent="0.3">
      <c r="A1639" s="15" t="s">
        <v>1767</v>
      </c>
      <c r="B1639" s="15" t="s">
        <v>126</v>
      </c>
      <c r="C1639" s="15" t="s">
        <v>119</v>
      </c>
      <c r="D1639" s="15" t="s">
        <v>111</v>
      </c>
      <c r="E1639" s="15" t="s">
        <v>112</v>
      </c>
      <c r="F1639" s="15">
        <v>9.19</v>
      </c>
      <c r="G1639" s="15">
        <v>400.2</v>
      </c>
      <c r="H1639" s="15">
        <v>27.4</v>
      </c>
      <c r="I1639" s="15">
        <v>60.8</v>
      </c>
      <c r="J1639" s="15">
        <v>6.6</v>
      </c>
      <c r="K1639" s="15">
        <v>6.01</v>
      </c>
      <c r="L1639" s="15">
        <v>18.5</v>
      </c>
      <c r="M1639" s="15">
        <v>101.3</v>
      </c>
      <c r="N1639" s="15">
        <v>45.5</v>
      </c>
      <c r="O1639" s="15">
        <v>119.8</v>
      </c>
      <c r="P1639" s="15" t="s">
        <v>127</v>
      </c>
      <c r="Q1639" s="15">
        <v>269.3</v>
      </c>
      <c r="R1639" s="15">
        <v>7.35</v>
      </c>
      <c r="S1639" s="15">
        <v>0.97</v>
      </c>
      <c r="T1639" s="15">
        <v>0.66</v>
      </c>
      <c r="U1639" s="15">
        <v>6.07</v>
      </c>
      <c r="V1639" s="15">
        <v>68964</v>
      </c>
      <c r="W1639" s="15">
        <v>714821</v>
      </c>
      <c r="X1639" s="15">
        <v>418611</v>
      </c>
      <c r="Y1639" s="15">
        <v>-296210</v>
      </c>
      <c r="Z1639" s="15">
        <v>3287</v>
      </c>
      <c r="AA1639" s="15">
        <v>1.847</v>
      </c>
      <c r="AB1639" s="15">
        <v>44</v>
      </c>
    </row>
    <row r="1640" spans="1:28" ht="15" customHeight="1" x14ac:dyDescent="0.3">
      <c r="A1640" s="15" t="s">
        <v>1768</v>
      </c>
      <c r="B1640" s="15" t="s">
        <v>104</v>
      </c>
      <c r="C1640" s="15" t="s">
        <v>119</v>
      </c>
      <c r="D1640" s="15" t="s">
        <v>177</v>
      </c>
      <c r="E1640" s="15" t="s">
        <v>112</v>
      </c>
      <c r="F1640" s="15">
        <v>14.6</v>
      </c>
      <c r="G1640" s="15">
        <v>546.20000000000005</v>
      </c>
      <c r="H1640" s="15">
        <v>21.3</v>
      </c>
      <c r="I1640" s="15">
        <v>53.3</v>
      </c>
      <c r="J1640" s="15">
        <v>6.5</v>
      </c>
      <c r="K1640" s="15">
        <v>6.51</v>
      </c>
      <c r="L1640" s="15">
        <v>29.4</v>
      </c>
      <c r="M1640" s="15">
        <v>99.5</v>
      </c>
      <c r="N1640" s="15">
        <v>50.7</v>
      </c>
      <c r="O1640" s="15">
        <v>120</v>
      </c>
      <c r="P1640" s="15" t="s">
        <v>107</v>
      </c>
      <c r="Q1640" s="15">
        <v>219</v>
      </c>
      <c r="R1640" s="15">
        <v>6</v>
      </c>
      <c r="S1640" s="15">
        <v>0.9</v>
      </c>
      <c r="T1640" s="15">
        <v>60.98</v>
      </c>
      <c r="U1640" s="15">
        <v>890.31</v>
      </c>
      <c r="V1640" s="15">
        <v>3654</v>
      </c>
      <c r="W1640" s="15">
        <v>935528</v>
      </c>
      <c r="X1640" s="15">
        <v>3253193</v>
      </c>
      <c r="Y1640" s="15">
        <v>2317665</v>
      </c>
      <c r="Z1640" s="15">
        <v>29834</v>
      </c>
      <c r="AA1640" s="15">
        <v>29.841999999999999</v>
      </c>
      <c r="AB1640" s="15">
        <v>35.6</v>
      </c>
    </row>
    <row r="1641" spans="1:28" ht="15" customHeight="1" x14ac:dyDescent="0.3">
      <c r="A1641" s="15" t="s">
        <v>1769</v>
      </c>
      <c r="B1641" s="15" t="s">
        <v>98</v>
      </c>
      <c r="C1641" s="15" t="s">
        <v>170</v>
      </c>
      <c r="D1641" s="15" t="s">
        <v>115</v>
      </c>
      <c r="E1641" s="15" t="s">
        <v>101</v>
      </c>
      <c r="F1641" s="15">
        <v>5.84</v>
      </c>
      <c r="G1641" s="15">
        <v>724.6</v>
      </c>
      <c r="H1641" s="15">
        <v>25.8</v>
      </c>
      <c r="I1641" s="15">
        <v>72.099999999999994</v>
      </c>
      <c r="J1641" s="15">
        <v>8.1999999999999993</v>
      </c>
      <c r="K1641" s="15">
        <v>6.28</v>
      </c>
      <c r="L1641" s="15">
        <v>33.4</v>
      </c>
      <c r="M1641" s="15">
        <v>107.1</v>
      </c>
      <c r="N1641" s="15">
        <v>70.900000000000006</v>
      </c>
      <c r="O1641" s="15">
        <v>85</v>
      </c>
      <c r="P1641" s="15" t="s">
        <v>102</v>
      </c>
      <c r="Q1641" s="15">
        <v>40</v>
      </c>
      <c r="R1641" s="15">
        <v>4.26</v>
      </c>
      <c r="S1641" s="15">
        <v>0.91</v>
      </c>
      <c r="T1641" s="15">
        <v>3.58</v>
      </c>
      <c r="U1641" s="15">
        <v>20.91</v>
      </c>
      <c r="V1641" s="15">
        <v>19650</v>
      </c>
      <c r="W1641" s="15">
        <v>288836</v>
      </c>
      <c r="X1641" s="15">
        <v>410882</v>
      </c>
      <c r="Y1641" s="15">
        <v>122046</v>
      </c>
      <c r="Z1641" s="15">
        <v>8288</v>
      </c>
      <c r="AA1641" s="15">
        <v>2.5230000000000001</v>
      </c>
      <c r="AB1641" s="15">
        <v>57.2</v>
      </c>
    </row>
    <row r="1642" spans="1:28" ht="15" customHeight="1" x14ac:dyDescent="0.3">
      <c r="A1642" s="15" t="s">
        <v>1770</v>
      </c>
      <c r="B1642" s="15" t="s">
        <v>104</v>
      </c>
      <c r="C1642" s="15" t="s">
        <v>170</v>
      </c>
      <c r="D1642" s="15" t="s">
        <v>100</v>
      </c>
      <c r="E1642" s="15" t="s">
        <v>112</v>
      </c>
      <c r="F1642" s="15">
        <v>3.01</v>
      </c>
      <c r="G1642" s="15">
        <v>422.2</v>
      </c>
      <c r="H1642" s="15">
        <v>21.4</v>
      </c>
      <c r="I1642" s="15">
        <v>59.7</v>
      </c>
      <c r="J1642" s="15">
        <v>8.5</v>
      </c>
      <c r="K1642" s="15">
        <v>6.96</v>
      </c>
      <c r="L1642" s="15">
        <v>27.4</v>
      </c>
      <c r="M1642" s="15">
        <v>70.400000000000006</v>
      </c>
      <c r="N1642" s="15">
        <v>58.9</v>
      </c>
      <c r="O1642" s="15">
        <v>77</v>
      </c>
      <c r="P1642" s="15" t="s">
        <v>107</v>
      </c>
      <c r="Q1642" s="15">
        <v>76.7</v>
      </c>
      <c r="R1642" s="15">
        <v>3.17</v>
      </c>
      <c r="S1642" s="15">
        <v>0.95</v>
      </c>
      <c r="T1642" s="15">
        <v>2.5099999999999998</v>
      </c>
      <c r="U1642" s="15">
        <v>7.56</v>
      </c>
      <c r="V1642" s="15">
        <v>25411</v>
      </c>
      <c r="W1642" s="15">
        <v>166822</v>
      </c>
      <c r="X1642" s="15">
        <v>192107</v>
      </c>
      <c r="Y1642" s="15">
        <v>25285</v>
      </c>
      <c r="Z1642" s="15">
        <v>2066</v>
      </c>
      <c r="AA1642" s="15">
        <v>3.6589999999999998</v>
      </c>
      <c r="AB1642" s="15">
        <v>40.9</v>
      </c>
    </row>
    <row r="1643" spans="1:28" ht="15" customHeight="1" x14ac:dyDescent="0.3">
      <c r="A1643" s="15" t="s">
        <v>1771</v>
      </c>
      <c r="B1643" s="15" t="s">
        <v>109</v>
      </c>
      <c r="C1643" s="15" t="s">
        <v>152</v>
      </c>
      <c r="D1643" s="15" t="s">
        <v>115</v>
      </c>
      <c r="E1643" s="15" t="s">
        <v>101</v>
      </c>
      <c r="F1643" s="15">
        <v>3.55</v>
      </c>
      <c r="G1643" s="15">
        <v>905.7</v>
      </c>
      <c r="H1643" s="15">
        <v>27.4</v>
      </c>
      <c r="I1643" s="15">
        <v>74.2</v>
      </c>
      <c r="J1643" s="15">
        <v>8.1</v>
      </c>
      <c r="K1643" s="15">
        <v>7.18</v>
      </c>
      <c r="L1643" s="15">
        <v>31.7</v>
      </c>
      <c r="M1643" s="15">
        <v>185.6</v>
      </c>
      <c r="N1643" s="15">
        <v>65.5</v>
      </c>
      <c r="O1643" s="15">
        <v>100.2</v>
      </c>
      <c r="P1643" s="15" t="s">
        <v>107</v>
      </c>
      <c r="Q1643" s="15">
        <v>227.6</v>
      </c>
      <c r="R1643" s="15">
        <v>3.68</v>
      </c>
      <c r="S1643" s="15">
        <v>0.72</v>
      </c>
      <c r="T1643" s="15">
        <v>3.73</v>
      </c>
      <c r="U1643" s="15">
        <v>13.24</v>
      </c>
      <c r="V1643" s="15">
        <v>23961</v>
      </c>
      <c r="W1643" s="15">
        <v>237088</v>
      </c>
      <c r="X1643" s="15">
        <v>317244</v>
      </c>
      <c r="Y1643" s="15">
        <v>80156</v>
      </c>
      <c r="Z1643" s="15">
        <v>7035</v>
      </c>
      <c r="AA1643" s="15">
        <v>1.8819999999999999</v>
      </c>
      <c r="AB1643" s="15">
        <v>58.3</v>
      </c>
    </row>
    <row r="1644" spans="1:28" ht="15" customHeight="1" x14ac:dyDescent="0.3">
      <c r="A1644" s="15" t="s">
        <v>1772</v>
      </c>
      <c r="B1644" s="15" t="s">
        <v>146</v>
      </c>
      <c r="C1644" s="15" t="s">
        <v>119</v>
      </c>
      <c r="D1644" s="15" t="s">
        <v>115</v>
      </c>
      <c r="E1644" s="15" t="s">
        <v>112</v>
      </c>
      <c r="F1644" s="15">
        <v>2.64</v>
      </c>
      <c r="G1644" s="15">
        <v>593.70000000000005</v>
      </c>
      <c r="H1644" s="15">
        <v>24.2</v>
      </c>
      <c r="I1644" s="15">
        <v>60.3</v>
      </c>
      <c r="J1644" s="15">
        <v>9.1</v>
      </c>
      <c r="K1644" s="15">
        <v>7.19</v>
      </c>
      <c r="L1644" s="15">
        <v>22.6</v>
      </c>
      <c r="M1644" s="15">
        <v>68.3</v>
      </c>
      <c r="N1644" s="15">
        <v>42.7</v>
      </c>
      <c r="O1644" s="15">
        <v>124.7</v>
      </c>
      <c r="P1644" s="15" t="s">
        <v>107</v>
      </c>
      <c r="Q1644" s="15">
        <v>224.3</v>
      </c>
      <c r="R1644" s="15">
        <v>6.11</v>
      </c>
      <c r="S1644" s="15">
        <v>0.75</v>
      </c>
      <c r="T1644" s="15">
        <v>2.39</v>
      </c>
      <c r="U1644" s="15">
        <v>6.31</v>
      </c>
      <c r="V1644" s="15">
        <v>26246</v>
      </c>
      <c r="W1644" s="15">
        <v>176788</v>
      </c>
      <c r="X1644" s="15">
        <v>165612</v>
      </c>
      <c r="Y1644" s="15">
        <v>-11176</v>
      </c>
      <c r="Z1644" s="15">
        <v>5520</v>
      </c>
      <c r="AA1644" s="15">
        <v>1.143</v>
      </c>
      <c r="AB1644" s="15">
        <v>40.1</v>
      </c>
    </row>
    <row r="1645" spans="1:28" ht="15" customHeight="1" x14ac:dyDescent="0.3">
      <c r="A1645" s="15" t="s">
        <v>1773</v>
      </c>
      <c r="B1645" s="15" t="s">
        <v>118</v>
      </c>
      <c r="C1645" s="15" t="s">
        <v>114</v>
      </c>
      <c r="D1645" s="15" t="s">
        <v>100</v>
      </c>
      <c r="E1645" s="15" t="s">
        <v>101</v>
      </c>
      <c r="F1645" s="15">
        <v>10.91</v>
      </c>
      <c r="G1645" s="15">
        <v>891.5</v>
      </c>
      <c r="H1645" s="15">
        <v>28.2</v>
      </c>
      <c r="I1645" s="15">
        <v>74.8</v>
      </c>
      <c r="J1645" s="15">
        <v>8.5</v>
      </c>
      <c r="K1645" s="15">
        <v>7.17</v>
      </c>
      <c r="L1645" s="15">
        <v>34.4</v>
      </c>
      <c r="M1645" s="15">
        <v>116.2</v>
      </c>
      <c r="N1645" s="15">
        <v>58.9</v>
      </c>
      <c r="O1645" s="15">
        <v>125.2</v>
      </c>
      <c r="P1645" s="15" t="s">
        <v>107</v>
      </c>
      <c r="Q1645" s="15">
        <v>121.5</v>
      </c>
      <c r="R1645" s="15">
        <v>5.95</v>
      </c>
      <c r="S1645" s="15">
        <v>0.66</v>
      </c>
      <c r="T1645" s="15">
        <v>2.29</v>
      </c>
      <c r="U1645" s="15">
        <v>24.98</v>
      </c>
      <c r="V1645" s="15">
        <v>20638</v>
      </c>
      <c r="W1645" s="15">
        <v>826296</v>
      </c>
      <c r="X1645" s="15">
        <v>515537</v>
      </c>
      <c r="Y1645" s="15">
        <v>-310759</v>
      </c>
      <c r="Z1645" s="15">
        <v>6795</v>
      </c>
      <c r="AA1645" s="15">
        <v>3.6760000000000002</v>
      </c>
      <c r="AB1645" s="15">
        <v>53.5</v>
      </c>
    </row>
    <row r="1646" spans="1:28" ht="15" customHeight="1" x14ac:dyDescent="0.3">
      <c r="A1646" s="15" t="s">
        <v>1774</v>
      </c>
      <c r="B1646" s="15" t="s">
        <v>122</v>
      </c>
      <c r="C1646" s="15" t="s">
        <v>119</v>
      </c>
      <c r="D1646" s="15" t="s">
        <v>106</v>
      </c>
      <c r="E1646" s="15" t="s">
        <v>120</v>
      </c>
      <c r="F1646" s="15">
        <v>9.8699999999999992</v>
      </c>
      <c r="G1646" s="15">
        <v>361.4</v>
      </c>
      <c r="H1646" s="15">
        <v>34.799999999999997</v>
      </c>
      <c r="I1646" s="15">
        <v>50.6</v>
      </c>
      <c r="J1646" s="15">
        <v>8.6999999999999993</v>
      </c>
      <c r="K1646" s="15">
        <v>6.35</v>
      </c>
      <c r="L1646" s="15">
        <v>10.3</v>
      </c>
      <c r="M1646" s="15">
        <v>120.8</v>
      </c>
      <c r="N1646" s="15">
        <v>31.4</v>
      </c>
      <c r="O1646" s="15">
        <v>108.1</v>
      </c>
      <c r="P1646" s="15" t="s">
        <v>107</v>
      </c>
      <c r="Q1646" s="15">
        <v>240.1</v>
      </c>
      <c r="R1646" s="15">
        <v>1.45</v>
      </c>
      <c r="S1646" s="15">
        <v>0.85</v>
      </c>
      <c r="T1646" s="15">
        <v>1.94</v>
      </c>
      <c r="U1646" s="15">
        <v>19.149999999999999</v>
      </c>
      <c r="V1646" s="15">
        <v>19032</v>
      </c>
      <c r="W1646" s="15">
        <v>625159</v>
      </c>
      <c r="X1646" s="15">
        <v>364463</v>
      </c>
      <c r="Y1646" s="15">
        <v>-260696</v>
      </c>
      <c r="Z1646" s="15">
        <v>7494</v>
      </c>
      <c r="AA1646" s="15">
        <v>2.5550000000000002</v>
      </c>
      <c r="AB1646" s="15">
        <v>42</v>
      </c>
    </row>
    <row r="1647" spans="1:28" ht="15" customHeight="1" x14ac:dyDescent="0.3">
      <c r="A1647" s="15" t="s">
        <v>1775</v>
      </c>
      <c r="B1647" s="15" t="s">
        <v>109</v>
      </c>
      <c r="C1647" s="15" t="s">
        <v>129</v>
      </c>
      <c r="D1647" s="15" t="s">
        <v>130</v>
      </c>
      <c r="E1647" s="15" t="s">
        <v>101</v>
      </c>
      <c r="F1647" s="15">
        <v>5.88</v>
      </c>
      <c r="G1647" s="15">
        <v>682.3</v>
      </c>
      <c r="H1647" s="15">
        <v>28</v>
      </c>
      <c r="I1647" s="15">
        <v>82.3</v>
      </c>
      <c r="J1647" s="15">
        <v>7.9</v>
      </c>
      <c r="K1647" s="15">
        <v>7.24</v>
      </c>
      <c r="L1647" s="15">
        <v>26.5</v>
      </c>
      <c r="M1647" s="15">
        <v>150</v>
      </c>
      <c r="N1647" s="15">
        <v>74.099999999999994</v>
      </c>
      <c r="O1647" s="15">
        <v>132.5</v>
      </c>
      <c r="P1647" s="15" t="s">
        <v>107</v>
      </c>
      <c r="Q1647" s="15">
        <v>234</v>
      </c>
      <c r="R1647" s="15">
        <v>5.36</v>
      </c>
      <c r="S1647" s="15">
        <v>0.71</v>
      </c>
      <c r="T1647" s="15">
        <v>1.46</v>
      </c>
      <c r="U1647" s="15">
        <v>8.58</v>
      </c>
      <c r="V1647" s="15">
        <v>61275</v>
      </c>
      <c r="W1647" s="15">
        <v>354374</v>
      </c>
      <c r="X1647" s="15">
        <v>525740</v>
      </c>
      <c r="Y1647" s="15">
        <v>171366</v>
      </c>
      <c r="Z1647" s="15">
        <v>6637</v>
      </c>
      <c r="AA1647" s="15">
        <v>1.2929999999999999</v>
      </c>
      <c r="AB1647" s="15">
        <v>66.8</v>
      </c>
    </row>
    <row r="1648" spans="1:28" ht="15" customHeight="1" x14ac:dyDescent="0.3">
      <c r="A1648" s="15" t="s">
        <v>1776</v>
      </c>
      <c r="B1648" s="15" t="s">
        <v>118</v>
      </c>
      <c r="C1648" s="15" t="s">
        <v>119</v>
      </c>
      <c r="D1648" s="15" t="s">
        <v>132</v>
      </c>
      <c r="E1648" s="15" t="s">
        <v>101</v>
      </c>
      <c r="F1648" s="15">
        <v>6.12</v>
      </c>
      <c r="G1648" s="15">
        <v>893.3</v>
      </c>
      <c r="H1648" s="15">
        <v>31.5</v>
      </c>
      <c r="I1648" s="15">
        <v>79.8</v>
      </c>
      <c r="J1648" s="15">
        <v>7.8</v>
      </c>
      <c r="K1648" s="15">
        <v>7.87</v>
      </c>
      <c r="L1648" s="15">
        <v>30.4</v>
      </c>
      <c r="M1648" s="15">
        <v>154.9</v>
      </c>
      <c r="N1648" s="15">
        <v>33.799999999999997</v>
      </c>
      <c r="O1648" s="15">
        <v>92.3</v>
      </c>
      <c r="P1648" s="15" t="s">
        <v>107</v>
      </c>
      <c r="Q1648" s="15">
        <v>130.6</v>
      </c>
      <c r="R1648" s="15">
        <v>2.76</v>
      </c>
      <c r="S1648" s="15">
        <v>0.86</v>
      </c>
      <c r="T1648" s="15">
        <v>0.38</v>
      </c>
      <c r="U1648" s="15">
        <v>2.33</v>
      </c>
      <c r="V1648" s="15">
        <v>95764</v>
      </c>
      <c r="W1648" s="15">
        <v>368943</v>
      </c>
      <c r="X1648" s="15">
        <v>223130</v>
      </c>
      <c r="Y1648" s="15">
        <v>-145813</v>
      </c>
      <c r="Z1648" s="15">
        <v>4248</v>
      </c>
      <c r="AA1648" s="15">
        <v>0.54800000000000004</v>
      </c>
      <c r="AB1648" s="15">
        <v>67.3</v>
      </c>
    </row>
    <row r="1649" spans="1:28" ht="15" customHeight="1" x14ac:dyDescent="0.3">
      <c r="A1649" s="15" t="s">
        <v>1777</v>
      </c>
      <c r="B1649" s="15" t="s">
        <v>146</v>
      </c>
      <c r="C1649" s="15" t="s">
        <v>110</v>
      </c>
      <c r="D1649" s="15" t="s">
        <v>130</v>
      </c>
      <c r="E1649" s="15" t="s">
        <v>112</v>
      </c>
      <c r="F1649" s="15">
        <v>5.49</v>
      </c>
      <c r="G1649" s="15">
        <v>259</v>
      </c>
      <c r="H1649" s="15">
        <v>24.3</v>
      </c>
      <c r="I1649" s="15">
        <v>75.5</v>
      </c>
      <c r="J1649" s="15">
        <v>9.3000000000000007</v>
      </c>
      <c r="K1649" s="15">
        <v>6.34</v>
      </c>
      <c r="L1649" s="15">
        <v>14.5</v>
      </c>
      <c r="M1649" s="15">
        <v>52</v>
      </c>
      <c r="N1649" s="15">
        <v>49</v>
      </c>
      <c r="O1649" s="15">
        <v>87.1</v>
      </c>
      <c r="P1649" s="15" t="s">
        <v>127</v>
      </c>
      <c r="Q1649" s="15">
        <v>168.2</v>
      </c>
      <c r="R1649" s="15">
        <v>1.69</v>
      </c>
      <c r="S1649" s="15">
        <v>0.71</v>
      </c>
      <c r="T1649" s="15">
        <v>1.24</v>
      </c>
      <c r="U1649" s="15">
        <v>6.81</v>
      </c>
      <c r="V1649" s="15">
        <v>73586</v>
      </c>
      <c r="W1649" s="15">
        <v>303865</v>
      </c>
      <c r="X1649" s="15">
        <v>501121</v>
      </c>
      <c r="Y1649" s="15">
        <v>197256</v>
      </c>
      <c r="Z1649" s="15">
        <v>3636</v>
      </c>
      <c r="AA1649" s="15">
        <v>1.873</v>
      </c>
      <c r="AB1649" s="15">
        <v>54.6</v>
      </c>
    </row>
    <row r="1650" spans="1:28" ht="15" customHeight="1" x14ac:dyDescent="0.3">
      <c r="A1650" s="15" t="s">
        <v>1778</v>
      </c>
      <c r="B1650" s="15" t="s">
        <v>109</v>
      </c>
      <c r="C1650" s="15" t="s">
        <v>110</v>
      </c>
      <c r="D1650" s="15" t="s">
        <v>132</v>
      </c>
      <c r="E1650" s="15" t="s">
        <v>101</v>
      </c>
      <c r="F1650" s="15">
        <v>1.6</v>
      </c>
      <c r="G1650" s="15">
        <v>1008.7</v>
      </c>
      <c r="H1650" s="15">
        <v>28.1</v>
      </c>
      <c r="I1650" s="15">
        <v>63.9</v>
      </c>
      <c r="J1650" s="15">
        <v>6.3</v>
      </c>
      <c r="K1650" s="15">
        <v>7.24</v>
      </c>
      <c r="L1650" s="15">
        <v>20.5</v>
      </c>
      <c r="M1650" s="15">
        <v>111.8</v>
      </c>
      <c r="N1650" s="15">
        <v>54.7</v>
      </c>
      <c r="O1650" s="15">
        <v>72.599999999999994</v>
      </c>
      <c r="P1650" s="15" t="s">
        <v>107</v>
      </c>
      <c r="Q1650" s="15">
        <v>189</v>
      </c>
      <c r="R1650" s="15">
        <v>1.42</v>
      </c>
      <c r="S1650" s="15">
        <v>0.86</v>
      </c>
      <c r="T1650" s="15">
        <v>1.63</v>
      </c>
      <c r="U1650" s="15">
        <v>2.61</v>
      </c>
      <c r="V1650" s="15">
        <v>95612</v>
      </c>
      <c r="W1650" s="15">
        <v>103015</v>
      </c>
      <c r="X1650" s="15">
        <v>249547</v>
      </c>
      <c r="Y1650" s="15">
        <v>146532</v>
      </c>
      <c r="Z1650" s="15">
        <v>1496</v>
      </c>
      <c r="AA1650" s="15">
        <v>1.7450000000000001</v>
      </c>
      <c r="AB1650" s="15">
        <v>61.2</v>
      </c>
    </row>
    <row r="1651" spans="1:28" ht="15" customHeight="1" x14ac:dyDescent="0.3">
      <c r="A1651" s="15" t="s">
        <v>1779</v>
      </c>
      <c r="B1651" s="15" t="s">
        <v>109</v>
      </c>
      <c r="C1651" s="15" t="s">
        <v>170</v>
      </c>
      <c r="D1651" s="15" t="s">
        <v>115</v>
      </c>
      <c r="E1651" s="15" t="s">
        <v>101</v>
      </c>
      <c r="F1651" s="15">
        <v>4.83</v>
      </c>
      <c r="G1651" s="15">
        <v>1247</v>
      </c>
      <c r="H1651" s="15">
        <v>27.5</v>
      </c>
      <c r="I1651" s="15">
        <v>74.3</v>
      </c>
      <c r="J1651" s="15">
        <v>6.1</v>
      </c>
      <c r="K1651" s="15">
        <v>6.14</v>
      </c>
      <c r="L1651" s="15">
        <v>34.799999999999997</v>
      </c>
      <c r="M1651" s="15">
        <v>83.4</v>
      </c>
      <c r="N1651" s="15">
        <v>43.3</v>
      </c>
      <c r="O1651" s="15">
        <v>58.8</v>
      </c>
      <c r="P1651" s="15" t="s">
        <v>127</v>
      </c>
      <c r="Q1651" s="15">
        <v>193</v>
      </c>
      <c r="R1651" s="15">
        <v>5.55</v>
      </c>
      <c r="S1651" s="15">
        <v>0.91</v>
      </c>
      <c r="T1651" s="15">
        <v>2.0099999999999998</v>
      </c>
      <c r="U1651" s="15">
        <v>9.7100000000000009</v>
      </c>
      <c r="V1651" s="15">
        <v>24887</v>
      </c>
      <c r="W1651" s="15">
        <v>384869</v>
      </c>
      <c r="X1651" s="15">
        <v>241653</v>
      </c>
      <c r="Y1651" s="15">
        <v>-143216</v>
      </c>
      <c r="Z1651" s="15">
        <v>6301</v>
      </c>
      <c r="AA1651" s="15">
        <v>1.5409999999999999</v>
      </c>
      <c r="AB1651" s="15">
        <v>69</v>
      </c>
    </row>
    <row r="1652" spans="1:28" ht="15" customHeight="1" x14ac:dyDescent="0.3">
      <c r="A1652" s="15" t="s">
        <v>1780</v>
      </c>
      <c r="B1652" s="15" t="s">
        <v>104</v>
      </c>
      <c r="C1652" s="15" t="s">
        <v>105</v>
      </c>
      <c r="D1652" s="15" t="s">
        <v>144</v>
      </c>
      <c r="E1652" s="15" t="s">
        <v>112</v>
      </c>
      <c r="F1652" s="15">
        <v>12.84</v>
      </c>
      <c r="G1652" s="15">
        <v>553.70000000000005</v>
      </c>
      <c r="H1652" s="15">
        <v>25.6</v>
      </c>
      <c r="I1652" s="15">
        <v>65.2</v>
      </c>
      <c r="J1652" s="15">
        <v>7</v>
      </c>
      <c r="K1652" s="15">
        <v>6.2</v>
      </c>
      <c r="L1652" s="15">
        <v>12.3</v>
      </c>
      <c r="M1652" s="15">
        <v>135.19999999999999</v>
      </c>
      <c r="N1652" s="15">
        <v>57.4</v>
      </c>
      <c r="O1652" s="15">
        <v>121.3</v>
      </c>
      <c r="P1652" s="15" t="s">
        <v>116</v>
      </c>
      <c r="Q1652" s="15">
        <v>124.2</v>
      </c>
      <c r="R1652" s="15">
        <v>5.56</v>
      </c>
      <c r="S1652" s="15">
        <v>0.86</v>
      </c>
      <c r="T1652" s="15">
        <v>1.19</v>
      </c>
      <c r="U1652" s="15">
        <v>15.28</v>
      </c>
      <c r="V1652" s="15">
        <v>57891</v>
      </c>
      <c r="W1652" s="15">
        <v>839220</v>
      </c>
      <c r="X1652" s="15">
        <v>884574</v>
      </c>
      <c r="Y1652" s="15">
        <v>45354</v>
      </c>
      <c r="Z1652" s="15">
        <v>4150</v>
      </c>
      <c r="AA1652" s="15">
        <v>3.6819999999999999</v>
      </c>
      <c r="AB1652" s="15">
        <v>49.3</v>
      </c>
    </row>
    <row r="1653" spans="1:28" ht="15" customHeight="1" x14ac:dyDescent="0.3">
      <c r="A1653" s="15" t="s">
        <v>1781</v>
      </c>
      <c r="B1653" s="15" t="s">
        <v>126</v>
      </c>
      <c r="C1653" s="15" t="s">
        <v>114</v>
      </c>
      <c r="D1653" s="15" t="s">
        <v>115</v>
      </c>
      <c r="E1653" s="15" t="s">
        <v>101</v>
      </c>
      <c r="F1653" s="15">
        <v>5.77</v>
      </c>
      <c r="G1653" s="15">
        <v>895.8</v>
      </c>
      <c r="H1653" s="15">
        <v>28.9</v>
      </c>
      <c r="I1653" s="15">
        <v>57.4</v>
      </c>
      <c r="J1653" s="15">
        <v>5.0999999999999996</v>
      </c>
      <c r="K1653" s="15">
        <v>7.73</v>
      </c>
      <c r="L1653" s="15">
        <v>29.1</v>
      </c>
      <c r="M1653" s="15">
        <v>111.1</v>
      </c>
      <c r="N1653" s="15">
        <v>45.8</v>
      </c>
      <c r="O1653" s="15">
        <v>91.4</v>
      </c>
      <c r="P1653" s="15" t="s">
        <v>102</v>
      </c>
      <c r="Q1653" s="15">
        <v>144.9</v>
      </c>
      <c r="R1653" s="15">
        <v>2.98</v>
      </c>
      <c r="S1653" s="15">
        <v>0.77</v>
      </c>
      <c r="T1653" s="15">
        <v>0.98</v>
      </c>
      <c r="U1653" s="15">
        <v>5.65</v>
      </c>
      <c r="V1653" s="15">
        <v>23199</v>
      </c>
      <c r="W1653" s="15">
        <v>418402</v>
      </c>
      <c r="X1653" s="15">
        <v>131074</v>
      </c>
      <c r="Y1653" s="15">
        <v>-287328</v>
      </c>
      <c r="Z1653" s="15">
        <v>6927</v>
      </c>
      <c r="AA1653" s="15">
        <v>0.81599999999999995</v>
      </c>
      <c r="AB1653" s="15">
        <v>66.5</v>
      </c>
    </row>
    <row r="1654" spans="1:28" ht="15" customHeight="1" x14ac:dyDescent="0.3">
      <c r="A1654" s="15" t="s">
        <v>1782</v>
      </c>
      <c r="B1654" s="15" t="s">
        <v>109</v>
      </c>
      <c r="C1654" s="15" t="s">
        <v>99</v>
      </c>
      <c r="D1654" s="15" t="s">
        <v>100</v>
      </c>
      <c r="E1654" s="15" t="s">
        <v>101</v>
      </c>
      <c r="F1654" s="15">
        <v>1.54</v>
      </c>
      <c r="G1654" s="15">
        <v>820.8</v>
      </c>
      <c r="H1654" s="15">
        <v>28.7</v>
      </c>
      <c r="I1654" s="15">
        <v>60.8</v>
      </c>
      <c r="J1654" s="15">
        <v>6.2</v>
      </c>
      <c r="K1654" s="15">
        <v>7.44</v>
      </c>
      <c r="L1654" s="15">
        <v>29.6</v>
      </c>
      <c r="M1654" s="15">
        <v>112.5</v>
      </c>
      <c r="N1654" s="15">
        <v>35.799999999999997</v>
      </c>
      <c r="O1654" s="15">
        <v>127.7</v>
      </c>
      <c r="P1654" s="15" t="s">
        <v>116</v>
      </c>
      <c r="Q1654" s="15">
        <v>222.3</v>
      </c>
      <c r="R1654" s="15">
        <v>6.59</v>
      </c>
      <c r="S1654" s="15">
        <v>0.79</v>
      </c>
      <c r="T1654" s="15">
        <v>1.68</v>
      </c>
      <c r="U1654" s="15">
        <v>2.59</v>
      </c>
      <c r="V1654" s="15">
        <v>26321</v>
      </c>
      <c r="W1654" s="15">
        <v>102659</v>
      </c>
      <c r="X1654" s="15">
        <v>68171</v>
      </c>
      <c r="Y1654" s="15">
        <v>-34488</v>
      </c>
      <c r="Z1654" s="15">
        <v>430</v>
      </c>
      <c r="AA1654" s="15">
        <v>6.0229999999999997</v>
      </c>
      <c r="AB1654" s="15">
        <v>49.5</v>
      </c>
    </row>
    <row r="1655" spans="1:28" ht="15" customHeight="1" x14ac:dyDescent="0.3">
      <c r="A1655" s="15" t="s">
        <v>1783</v>
      </c>
      <c r="B1655" s="15" t="s">
        <v>137</v>
      </c>
      <c r="C1655" s="15" t="s">
        <v>152</v>
      </c>
      <c r="D1655" s="15" t="s">
        <v>100</v>
      </c>
      <c r="E1655" s="15" t="s">
        <v>112</v>
      </c>
      <c r="F1655" s="15">
        <v>5.36</v>
      </c>
      <c r="G1655" s="15">
        <v>520.5</v>
      </c>
      <c r="H1655" s="15">
        <v>22.8</v>
      </c>
      <c r="I1655" s="15">
        <v>62.9</v>
      </c>
      <c r="J1655" s="15">
        <v>7.6</v>
      </c>
      <c r="K1655" s="15">
        <v>7.28</v>
      </c>
      <c r="L1655" s="15">
        <v>21.1</v>
      </c>
      <c r="M1655" s="15">
        <v>151.4</v>
      </c>
      <c r="N1655" s="15">
        <v>43.1</v>
      </c>
      <c r="O1655" s="15">
        <v>106.4</v>
      </c>
      <c r="P1655" s="15" t="s">
        <v>116</v>
      </c>
      <c r="Q1655" s="15">
        <v>251.1</v>
      </c>
      <c r="R1655" s="15">
        <v>4.62</v>
      </c>
      <c r="S1655" s="15">
        <v>0.96</v>
      </c>
      <c r="T1655" s="15">
        <v>2.17</v>
      </c>
      <c r="U1655" s="15">
        <v>11.63</v>
      </c>
      <c r="V1655" s="15">
        <v>21798</v>
      </c>
      <c r="W1655" s="15">
        <v>286491</v>
      </c>
      <c r="X1655" s="15">
        <v>253511</v>
      </c>
      <c r="Y1655" s="15">
        <v>-32980</v>
      </c>
      <c r="Z1655" s="15">
        <v>1839</v>
      </c>
      <c r="AA1655" s="15">
        <v>6.3239999999999998</v>
      </c>
      <c r="AB1655" s="15">
        <v>49.3</v>
      </c>
    </row>
    <row r="1656" spans="1:28" ht="15" customHeight="1" x14ac:dyDescent="0.3">
      <c r="A1656" s="15" t="s">
        <v>1784</v>
      </c>
      <c r="B1656" s="15" t="s">
        <v>122</v>
      </c>
      <c r="C1656" s="15" t="s">
        <v>110</v>
      </c>
      <c r="D1656" s="15" t="s">
        <v>130</v>
      </c>
      <c r="E1656" s="15" t="s">
        <v>112</v>
      </c>
      <c r="F1656" s="15">
        <v>11.08</v>
      </c>
      <c r="G1656" s="15">
        <v>326.7</v>
      </c>
      <c r="H1656" s="15">
        <v>21.2</v>
      </c>
      <c r="I1656" s="15">
        <v>66.3</v>
      </c>
      <c r="J1656" s="15">
        <v>6.8</v>
      </c>
      <c r="K1656" s="15">
        <v>6.15</v>
      </c>
      <c r="L1656" s="15">
        <v>25.6</v>
      </c>
      <c r="M1656" s="15">
        <v>138</v>
      </c>
      <c r="N1656" s="15">
        <v>65.2</v>
      </c>
      <c r="O1656" s="15">
        <v>57</v>
      </c>
      <c r="P1656" s="15" t="s">
        <v>102</v>
      </c>
      <c r="Q1656" s="15">
        <v>246.7</v>
      </c>
      <c r="R1656" s="15">
        <v>5.19</v>
      </c>
      <c r="S1656" s="15">
        <v>0.88</v>
      </c>
      <c r="T1656" s="15">
        <v>0.93</v>
      </c>
      <c r="U1656" s="15">
        <v>10.3</v>
      </c>
      <c r="V1656" s="15">
        <v>65209</v>
      </c>
      <c r="W1656" s="15">
        <v>879272</v>
      </c>
      <c r="X1656" s="15">
        <v>671653</v>
      </c>
      <c r="Y1656" s="15">
        <v>-207619</v>
      </c>
      <c r="Z1656" s="15">
        <v>8304</v>
      </c>
      <c r="AA1656" s="15">
        <v>1.24</v>
      </c>
      <c r="AB1656" s="15">
        <v>29</v>
      </c>
    </row>
    <row r="1657" spans="1:28" ht="15" customHeight="1" x14ac:dyDescent="0.3">
      <c r="A1657" s="15" t="s">
        <v>1785</v>
      </c>
      <c r="B1657" s="15" t="s">
        <v>109</v>
      </c>
      <c r="C1657" s="15" t="s">
        <v>119</v>
      </c>
      <c r="D1657" s="15" t="s">
        <v>106</v>
      </c>
      <c r="E1657" s="15" t="s">
        <v>101</v>
      </c>
      <c r="F1657" s="15">
        <v>8.32</v>
      </c>
      <c r="G1657" s="15">
        <v>809.7</v>
      </c>
      <c r="H1657" s="15">
        <v>31.2</v>
      </c>
      <c r="I1657" s="15">
        <v>79.3</v>
      </c>
      <c r="J1657" s="15">
        <v>6.7</v>
      </c>
      <c r="K1657" s="15">
        <v>5.76</v>
      </c>
      <c r="L1657" s="15">
        <v>26.6</v>
      </c>
      <c r="M1657" s="15">
        <v>110.3</v>
      </c>
      <c r="N1657" s="15">
        <v>60.1</v>
      </c>
      <c r="O1657" s="15">
        <v>106.3</v>
      </c>
      <c r="P1657" s="15" t="s">
        <v>116</v>
      </c>
      <c r="Q1657" s="15">
        <v>104.5</v>
      </c>
      <c r="R1657" s="15">
        <v>0.68</v>
      </c>
      <c r="S1657" s="15">
        <v>0.74</v>
      </c>
      <c r="T1657" s="15">
        <v>1.23</v>
      </c>
      <c r="U1657" s="15">
        <v>10.23</v>
      </c>
      <c r="V1657" s="15">
        <v>20245</v>
      </c>
      <c r="W1657" s="15">
        <v>520128</v>
      </c>
      <c r="X1657" s="15">
        <v>207106</v>
      </c>
      <c r="Y1657" s="15">
        <v>-313022</v>
      </c>
      <c r="Z1657" s="15">
        <v>3174</v>
      </c>
      <c r="AA1657" s="15">
        <v>3.2229999999999999</v>
      </c>
      <c r="AB1657" s="15">
        <v>73.599999999999994</v>
      </c>
    </row>
    <row r="1658" spans="1:28" ht="15" customHeight="1" x14ac:dyDescent="0.3">
      <c r="A1658" s="15" t="s">
        <v>1786</v>
      </c>
      <c r="B1658" s="15" t="s">
        <v>126</v>
      </c>
      <c r="C1658" s="15" t="s">
        <v>99</v>
      </c>
      <c r="D1658" s="15" t="s">
        <v>132</v>
      </c>
      <c r="E1658" s="15" t="s">
        <v>112</v>
      </c>
      <c r="F1658" s="15">
        <v>12.69</v>
      </c>
      <c r="G1658" s="15">
        <v>296.89999999999998</v>
      </c>
      <c r="H1658" s="15">
        <v>24.7</v>
      </c>
      <c r="I1658" s="15">
        <v>57.3</v>
      </c>
      <c r="J1658" s="15">
        <v>8</v>
      </c>
      <c r="K1658" s="15">
        <v>5.42</v>
      </c>
      <c r="L1658" s="15">
        <v>22</v>
      </c>
      <c r="M1658" s="15">
        <v>96.1</v>
      </c>
      <c r="N1658" s="15">
        <v>57</v>
      </c>
      <c r="O1658" s="15">
        <v>107.1</v>
      </c>
      <c r="P1658" s="15" t="s">
        <v>127</v>
      </c>
      <c r="Q1658" s="15">
        <v>132.69999999999999</v>
      </c>
      <c r="R1658" s="15">
        <v>3.99</v>
      </c>
      <c r="S1658" s="15">
        <v>0.9</v>
      </c>
      <c r="T1658" s="15">
        <v>0.3</v>
      </c>
      <c r="U1658" s="15">
        <v>3.81</v>
      </c>
      <c r="V1658" s="15">
        <v>101412</v>
      </c>
      <c r="W1658" s="15">
        <v>805442</v>
      </c>
      <c r="X1658" s="15">
        <v>386380</v>
      </c>
      <c r="Y1658" s="15">
        <v>-419062</v>
      </c>
      <c r="Z1658" s="15">
        <v>8550</v>
      </c>
      <c r="AA1658" s="15">
        <v>0.44600000000000001</v>
      </c>
      <c r="AB1658" s="15">
        <v>30</v>
      </c>
    </row>
    <row r="1659" spans="1:28" ht="15" customHeight="1" x14ac:dyDescent="0.3">
      <c r="A1659" s="15" t="s">
        <v>1787</v>
      </c>
      <c r="B1659" s="15" t="s">
        <v>118</v>
      </c>
      <c r="C1659" s="15" t="s">
        <v>134</v>
      </c>
      <c r="D1659" s="15" t="s">
        <v>106</v>
      </c>
      <c r="E1659" s="15" t="s">
        <v>101</v>
      </c>
      <c r="F1659" s="15">
        <v>8.64</v>
      </c>
      <c r="G1659" s="15">
        <v>929.2</v>
      </c>
      <c r="H1659" s="15">
        <v>28.4</v>
      </c>
      <c r="I1659" s="15">
        <v>83.7</v>
      </c>
      <c r="J1659" s="15">
        <v>7.3</v>
      </c>
      <c r="K1659" s="15">
        <v>7.37</v>
      </c>
      <c r="L1659" s="15">
        <v>32.299999999999997</v>
      </c>
      <c r="M1659" s="15">
        <v>88.4</v>
      </c>
      <c r="N1659" s="15">
        <v>47.2</v>
      </c>
      <c r="O1659" s="15">
        <v>123.7</v>
      </c>
      <c r="P1659" s="15" t="s">
        <v>116</v>
      </c>
      <c r="Q1659" s="15">
        <v>247.5</v>
      </c>
      <c r="R1659" s="15">
        <v>3.59</v>
      </c>
      <c r="S1659" s="15">
        <v>0.75</v>
      </c>
      <c r="T1659" s="15">
        <v>2.2000000000000002</v>
      </c>
      <c r="U1659" s="15">
        <v>19.010000000000002</v>
      </c>
      <c r="V1659" s="15">
        <v>21816</v>
      </c>
      <c r="W1659" s="15">
        <v>594763</v>
      </c>
      <c r="X1659" s="15">
        <v>414722</v>
      </c>
      <c r="Y1659" s="15">
        <v>-180041</v>
      </c>
      <c r="Z1659" s="15">
        <v>2561</v>
      </c>
      <c r="AA1659" s="15">
        <v>7.423</v>
      </c>
      <c r="AB1659" s="15">
        <v>76</v>
      </c>
    </row>
    <row r="1660" spans="1:28" ht="15" customHeight="1" x14ac:dyDescent="0.3">
      <c r="A1660" s="15" t="s">
        <v>1788</v>
      </c>
      <c r="B1660" s="15" t="s">
        <v>126</v>
      </c>
      <c r="C1660" s="15" t="s">
        <v>119</v>
      </c>
      <c r="D1660" s="15" t="s">
        <v>130</v>
      </c>
      <c r="E1660" s="15" t="s">
        <v>112</v>
      </c>
      <c r="F1660" s="15">
        <v>11.37</v>
      </c>
      <c r="G1660" s="15">
        <v>578.4</v>
      </c>
      <c r="H1660" s="15">
        <v>25.1</v>
      </c>
      <c r="I1660" s="15">
        <v>53.5</v>
      </c>
      <c r="J1660" s="15">
        <v>8.6</v>
      </c>
      <c r="K1660" s="15">
        <v>5.98</v>
      </c>
      <c r="L1660" s="15">
        <v>24.4</v>
      </c>
      <c r="M1660" s="15">
        <v>131.80000000000001</v>
      </c>
      <c r="N1660" s="15">
        <v>58.6</v>
      </c>
      <c r="O1660" s="15">
        <v>130.19999999999999</v>
      </c>
      <c r="P1660" s="15" t="s">
        <v>127</v>
      </c>
      <c r="Q1660" s="15">
        <v>248.9</v>
      </c>
      <c r="R1660" s="15">
        <v>6.6</v>
      </c>
      <c r="S1660" s="15">
        <v>0.81</v>
      </c>
      <c r="T1660" s="15">
        <v>1.0900000000000001</v>
      </c>
      <c r="U1660" s="15">
        <v>12.39</v>
      </c>
      <c r="V1660" s="15">
        <v>67099</v>
      </c>
      <c r="W1660" s="15">
        <v>734858</v>
      </c>
      <c r="X1660" s="15">
        <v>831357</v>
      </c>
      <c r="Y1660" s="15">
        <v>96499</v>
      </c>
      <c r="Z1660" s="15">
        <v>7454</v>
      </c>
      <c r="AA1660" s="15">
        <v>1.6619999999999999</v>
      </c>
      <c r="AB1660" s="15">
        <v>37.700000000000003</v>
      </c>
    </row>
    <row r="1661" spans="1:28" ht="15" customHeight="1" x14ac:dyDescent="0.3">
      <c r="A1661" s="15" t="s">
        <v>1789</v>
      </c>
      <c r="B1661" s="15" t="s">
        <v>98</v>
      </c>
      <c r="C1661" s="15" t="s">
        <v>99</v>
      </c>
      <c r="D1661" s="15" t="s">
        <v>100</v>
      </c>
      <c r="E1661" s="15" t="s">
        <v>112</v>
      </c>
      <c r="F1661" s="15">
        <v>5.49</v>
      </c>
      <c r="G1661" s="15">
        <v>325.89999999999998</v>
      </c>
      <c r="H1661" s="15">
        <v>25.9</v>
      </c>
      <c r="I1661" s="15">
        <v>43.1</v>
      </c>
      <c r="J1661" s="15">
        <v>7.3</v>
      </c>
      <c r="K1661" s="15">
        <v>7.39</v>
      </c>
      <c r="L1661" s="15">
        <v>26.3</v>
      </c>
      <c r="M1661" s="15">
        <v>124.1</v>
      </c>
      <c r="N1661" s="15">
        <v>73.900000000000006</v>
      </c>
      <c r="O1661" s="15">
        <v>120.1</v>
      </c>
      <c r="P1661" s="15" t="s">
        <v>107</v>
      </c>
      <c r="Q1661" s="15">
        <v>227.4</v>
      </c>
      <c r="R1661" s="15">
        <v>8.39</v>
      </c>
      <c r="S1661" s="15">
        <v>0.89</v>
      </c>
      <c r="T1661" s="15">
        <v>1.49</v>
      </c>
      <c r="U1661" s="15">
        <v>8.18</v>
      </c>
      <c r="V1661" s="15">
        <v>25338</v>
      </c>
      <c r="W1661" s="15">
        <v>395911</v>
      </c>
      <c r="X1661" s="15">
        <v>207265</v>
      </c>
      <c r="Y1661" s="15">
        <v>-188646</v>
      </c>
      <c r="Z1661" s="15">
        <v>4124</v>
      </c>
      <c r="AA1661" s="15">
        <v>1.984</v>
      </c>
      <c r="AB1661" s="15">
        <v>32.1</v>
      </c>
    </row>
    <row r="1662" spans="1:28" ht="15" customHeight="1" x14ac:dyDescent="0.3">
      <c r="A1662" s="15" t="s">
        <v>1790</v>
      </c>
      <c r="B1662" s="15" t="s">
        <v>118</v>
      </c>
      <c r="C1662" s="15" t="s">
        <v>170</v>
      </c>
      <c r="D1662" s="15" t="s">
        <v>100</v>
      </c>
      <c r="E1662" s="15" t="s">
        <v>112</v>
      </c>
      <c r="F1662" s="15">
        <v>4.2699999999999996</v>
      </c>
      <c r="G1662" s="15">
        <v>367.8</v>
      </c>
      <c r="H1662" s="15">
        <v>21.5</v>
      </c>
      <c r="I1662" s="15">
        <v>55.4</v>
      </c>
      <c r="J1662" s="15">
        <v>6.5</v>
      </c>
      <c r="K1662" s="15">
        <v>6.28</v>
      </c>
      <c r="L1662" s="15">
        <v>23.2</v>
      </c>
      <c r="M1662" s="15">
        <v>161.1</v>
      </c>
      <c r="N1662" s="15">
        <v>91</v>
      </c>
      <c r="O1662" s="15">
        <v>129.4</v>
      </c>
      <c r="P1662" s="15" t="s">
        <v>107</v>
      </c>
      <c r="Q1662" s="15">
        <v>140</v>
      </c>
      <c r="R1662" s="15">
        <v>5.38</v>
      </c>
      <c r="S1662" s="15">
        <v>0.78</v>
      </c>
      <c r="T1662" s="15">
        <v>2.4300000000000002</v>
      </c>
      <c r="U1662" s="15">
        <v>10.38</v>
      </c>
      <c r="V1662" s="15">
        <v>21275</v>
      </c>
      <c r="W1662" s="15">
        <v>329603</v>
      </c>
      <c r="X1662" s="15">
        <v>220835</v>
      </c>
      <c r="Y1662" s="15">
        <v>-108768</v>
      </c>
      <c r="Z1662" s="15">
        <v>2701</v>
      </c>
      <c r="AA1662" s="15">
        <v>3.843</v>
      </c>
      <c r="AB1662" s="15">
        <v>40.700000000000003</v>
      </c>
    </row>
    <row r="1663" spans="1:28" ht="15" customHeight="1" x14ac:dyDescent="0.3">
      <c r="A1663" s="15" t="s">
        <v>1791</v>
      </c>
      <c r="B1663" s="15" t="s">
        <v>122</v>
      </c>
      <c r="C1663" s="15" t="s">
        <v>123</v>
      </c>
      <c r="D1663" s="15" t="s">
        <v>106</v>
      </c>
      <c r="E1663" s="15" t="s">
        <v>112</v>
      </c>
      <c r="F1663" s="15">
        <v>13.86</v>
      </c>
      <c r="G1663" s="15">
        <v>427.9</v>
      </c>
      <c r="H1663" s="15">
        <v>26.8</v>
      </c>
      <c r="I1663" s="15">
        <v>57.4</v>
      </c>
      <c r="J1663" s="15">
        <v>7.9</v>
      </c>
      <c r="K1663" s="15">
        <v>6.95</v>
      </c>
      <c r="L1663" s="15">
        <v>28</v>
      </c>
      <c r="M1663" s="15">
        <v>134.19999999999999</v>
      </c>
      <c r="N1663" s="15">
        <v>76.5</v>
      </c>
      <c r="O1663" s="15">
        <v>131.9</v>
      </c>
      <c r="P1663" s="15" t="s">
        <v>107</v>
      </c>
      <c r="Q1663" s="15">
        <v>300.7</v>
      </c>
      <c r="R1663" s="15">
        <v>3.24</v>
      </c>
      <c r="S1663" s="15">
        <v>0.96</v>
      </c>
      <c r="T1663" s="15">
        <v>4.3600000000000003</v>
      </c>
      <c r="U1663" s="15">
        <v>60.43</v>
      </c>
      <c r="V1663" s="15">
        <v>22543</v>
      </c>
      <c r="W1663" s="15">
        <v>995860</v>
      </c>
      <c r="X1663" s="15">
        <v>1362273</v>
      </c>
      <c r="Y1663" s="15">
        <v>366413</v>
      </c>
      <c r="Z1663" s="15">
        <v>8623</v>
      </c>
      <c r="AA1663" s="15">
        <v>7.008</v>
      </c>
      <c r="AB1663" s="15">
        <v>49.9</v>
      </c>
    </row>
    <row r="1664" spans="1:28" ht="15" customHeight="1" x14ac:dyDescent="0.3">
      <c r="A1664" s="15" t="s">
        <v>1792</v>
      </c>
      <c r="B1664" s="15" t="s">
        <v>98</v>
      </c>
      <c r="C1664" s="15" t="s">
        <v>110</v>
      </c>
      <c r="D1664" s="15" t="s">
        <v>100</v>
      </c>
      <c r="E1664" s="15" t="s">
        <v>112</v>
      </c>
      <c r="F1664" s="15">
        <v>7.82</v>
      </c>
      <c r="G1664" s="15">
        <v>550.70000000000005</v>
      </c>
      <c r="H1664" s="15">
        <v>20.6</v>
      </c>
      <c r="I1664" s="15">
        <v>64.2</v>
      </c>
      <c r="J1664" s="15">
        <v>7.1</v>
      </c>
      <c r="K1664" s="15">
        <v>5.98</v>
      </c>
      <c r="L1664" s="15">
        <v>18.7</v>
      </c>
      <c r="M1664" s="15">
        <v>76.599999999999994</v>
      </c>
      <c r="N1664" s="15">
        <v>40.5</v>
      </c>
      <c r="O1664" s="15">
        <v>105</v>
      </c>
      <c r="P1664" s="15" t="s">
        <v>127</v>
      </c>
      <c r="Q1664" s="15">
        <v>235.4</v>
      </c>
      <c r="R1664" s="15">
        <v>3.3</v>
      </c>
      <c r="S1664" s="15">
        <v>0.84</v>
      </c>
      <c r="T1664" s="15">
        <v>1.29</v>
      </c>
      <c r="U1664" s="15">
        <v>10.09</v>
      </c>
      <c r="V1664" s="15">
        <v>23025</v>
      </c>
      <c r="W1664" s="15">
        <v>438523</v>
      </c>
      <c r="X1664" s="15">
        <v>232322</v>
      </c>
      <c r="Y1664" s="15">
        <v>-206201</v>
      </c>
      <c r="Z1664" s="15">
        <v>4410</v>
      </c>
      <c r="AA1664" s="15">
        <v>2.2879999999999998</v>
      </c>
      <c r="AB1664" s="15">
        <v>65.599999999999994</v>
      </c>
    </row>
    <row r="1665" spans="1:28" ht="15" customHeight="1" x14ac:dyDescent="0.3">
      <c r="A1665" s="15" t="s">
        <v>1793</v>
      </c>
      <c r="B1665" s="15" t="s">
        <v>126</v>
      </c>
      <c r="C1665" s="15" t="s">
        <v>119</v>
      </c>
      <c r="D1665" s="15" t="s">
        <v>177</v>
      </c>
      <c r="E1665" s="15" t="s">
        <v>112</v>
      </c>
      <c r="F1665" s="15">
        <v>11.99</v>
      </c>
      <c r="G1665" s="15">
        <v>562.9</v>
      </c>
      <c r="H1665" s="15">
        <v>25.6</v>
      </c>
      <c r="I1665" s="15">
        <v>41.4</v>
      </c>
      <c r="J1665" s="15">
        <v>7.5</v>
      </c>
      <c r="K1665" s="15">
        <v>6.22</v>
      </c>
      <c r="L1665" s="15">
        <v>20.9</v>
      </c>
      <c r="M1665" s="15">
        <v>133</v>
      </c>
      <c r="N1665" s="15">
        <v>54.2</v>
      </c>
      <c r="O1665" s="15">
        <v>114.4</v>
      </c>
      <c r="P1665" s="15" t="s">
        <v>127</v>
      </c>
      <c r="Q1665" s="15">
        <v>186.2</v>
      </c>
      <c r="R1665" s="15">
        <v>3.77</v>
      </c>
      <c r="S1665" s="15">
        <v>0.91</v>
      </c>
      <c r="T1665" s="15">
        <v>56.05</v>
      </c>
      <c r="U1665" s="15">
        <v>672.04</v>
      </c>
      <c r="V1665" s="15">
        <v>3961</v>
      </c>
      <c r="W1665" s="15">
        <v>849840</v>
      </c>
      <c r="X1665" s="15">
        <v>2661950</v>
      </c>
      <c r="Y1665" s="15">
        <v>1812110</v>
      </c>
      <c r="Z1665" s="15">
        <v>20474</v>
      </c>
      <c r="AA1665" s="15">
        <v>32.823999999999998</v>
      </c>
      <c r="AB1665" s="15">
        <v>39.5</v>
      </c>
    </row>
    <row r="1666" spans="1:28" ht="15" customHeight="1" x14ac:dyDescent="0.3">
      <c r="A1666" s="15" t="s">
        <v>1794</v>
      </c>
      <c r="B1666" s="15" t="s">
        <v>126</v>
      </c>
      <c r="C1666" s="15" t="s">
        <v>170</v>
      </c>
      <c r="D1666" s="15" t="s">
        <v>111</v>
      </c>
      <c r="E1666" s="15" t="s">
        <v>112</v>
      </c>
      <c r="F1666" s="15">
        <v>3.17</v>
      </c>
      <c r="G1666" s="15">
        <v>240</v>
      </c>
      <c r="H1666" s="15">
        <v>26.5</v>
      </c>
      <c r="I1666" s="15">
        <v>55.1</v>
      </c>
      <c r="J1666" s="15">
        <v>9.6</v>
      </c>
      <c r="K1666" s="15">
        <v>5.48</v>
      </c>
      <c r="L1666" s="15">
        <v>25.5</v>
      </c>
      <c r="M1666" s="15">
        <v>143.80000000000001</v>
      </c>
      <c r="N1666" s="15">
        <v>59.9</v>
      </c>
      <c r="O1666" s="15">
        <v>139.6</v>
      </c>
      <c r="P1666" s="15" t="s">
        <v>102</v>
      </c>
      <c r="Q1666" s="15">
        <v>202.5</v>
      </c>
      <c r="R1666" s="15">
        <v>7.79</v>
      </c>
      <c r="S1666" s="15">
        <v>0.82</v>
      </c>
      <c r="T1666" s="15">
        <v>0.3</v>
      </c>
      <c r="U1666" s="15">
        <v>0.95</v>
      </c>
      <c r="V1666" s="15">
        <v>63670</v>
      </c>
      <c r="W1666" s="15">
        <v>237353</v>
      </c>
      <c r="X1666" s="15">
        <v>60486</v>
      </c>
      <c r="Y1666" s="15">
        <v>-176867</v>
      </c>
      <c r="Z1666" s="15">
        <v>946</v>
      </c>
      <c r="AA1666" s="15">
        <v>1.004</v>
      </c>
      <c r="AB1666" s="15">
        <v>31.3</v>
      </c>
    </row>
    <row r="1667" spans="1:28" ht="15" customHeight="1" x14ac:dyDescent="0.3">
      <c r="A1667" s="15" t="s">
        <v>1795</v>
      </c>
      <c r="B1667" s="15" t="s">
        <v>104</v>
      </c>
      <c r="C1667" s="15" t="s">
        <v>99</v>
      </c>
      <c r="D1667" s="15" t="s">
        <v>111</v>
      </c>
      <c r="E1667" s="15" t="s">
        <v>101</v>
      </c>
      <c r="F1667" s="15">
        <v>13.93</v>
      </c>
      <c r="G1667" s="15">
        <v>594.9</v>
      </c>
      <c r="H1667" s="15">
        <v>28.4</v>
      </c>
      <c r="I1667" s="15">
        <v>91</v>
      </c>
      <c r="J1667" s="15">
        <v>6.3</v>
      </c>
      <c r="K1667" s="15">
        <v>6.81</v>
      </c>
      <c r="L1667" s="15">
        <v>28.9</v>
      </c>
      <c r="M1667" s="15">
        <v>84</v>
      </c>
      <c r="N1667" s="15">
        <v>77.5</v>
      </c>
      <c r="O1667" s="15">
        <v>81.599999999999994</v>
      </c>
      <c r="P1667" s="15" t="s">
        <v>102</v>
      </c>
      <c r="Q1667" s="15">
        <v>318.60000000000002</v>
      </c>
      <c r="R1667" s="15">
        <v>6.33</v>
      </c>
      <c r="S1667" s="15">
        <v>0.85</v>
      </c>
      <c r="T1667" s="15">
        <v>1.67</v>
      </c>
      <c r="U1667" s="15">
        <v>23.26</v>
      </c>
      <c r="V1667" s="15">
        <v>75777</v>
      </c>
      <c r="W1667" s="15">
        <v>1114635</v>
      </c>
      <c r="X1667" s="15">
        <v>1762573</v>
      </c>
      <c r="Y1667" s="15">
        <v>647938</v>
      </c>
      <c r="Z1667" s="15">
        <v>4553</v>
      </c>
      <c r="AA1667" s="15">
        <v>5.109</v>
      </c>
      <c r="AB1667" s="15">
        <v>57.2</v>
      </c>
    </row>
    <row r="1668" spans="1:28" ht="15" customHeight="1" x14ac:dyDescent="0.3">
      <c r="A1668" s="15" t="s">
        <v>1796</v>
      </c>
      <c r="B1668" s="15" t="s">
        <v>118</v>
      </c>
      <c r="C1668" s="15" t="s">
        <v>99</v>
      </c>
      <c r="D1668" s="15" t="s">
        <v>106</v>
      </c>
      <c r="E1668" s="15" t="s">
        <v>112</v>
      </c>
      <c r="F1668" s="15">
        <v>5.81</v>
      </c>
      <c r="G1668" s="15">
        <v>774.3</v>
      </c>
      <c r="H1668" s="15">
        <v>27.5</v>
      </c>
      <c r="I1668" s="15">
        <v>68.5</v>
      </c>
      <c r="J1668" s="15">
        <v>8.8000000000000007</v>
      </c>
      <c r="K1668" s="15">
        <v>6.55</v>
      </c>
      <c r="L1668" s="15">
        <v>26.9</v>
      </c>
      <c r="M1668" s="15">
        <v>107.3</v>
      </c>
      <c r="N1668" s="15">
        <v>64.5</v>
      </c>
      <c r="O1668" s="15">
        <v>136.1</v>
      </c>
      <c r="P1668" s="15" t="s">
        <v>102</v>
      </c>
      <c r="Q1668" s="15">
        <v>229.8</v>
      </c>
      <c r="R1668" s="15">
        <v>4.12</v>
      </c>
      <c r="S1668" s="15">
        <v>0.9</v>
      </c>
      <c r="T1668" s="15">
        <v>4.54</v>
      </c>
      <c r="U1668" s="15">
        <v>26.38</v>
      </c>
      <c r="V1668" s="15">
        <v>17692</v>
      </c>
      <c r="W1668" s="15">
        <v>379333</v>
      </c>
      <c r="X1668" s="15">
        <v>466715</v>
      </c>
      <c r="Y1668" s="15">
        <v>87382</v>
      </c>
      <c r="Z1668" s="15">
        <v>2781</v>
      </c>
      <c r="AA1668" s="15">
        <v>9.4860000000000007</v>
      </c>
      <c r="AB1668" s="15">
        <v>54.2</v>
      </c>
    </row>
    <row r="1669" spans="1:28" ht="15" customHeight="1" x14ac:dyDescent="0.3">
      <c r="A1669" s="15" t="s">
        <v>1797</v>
      </c>
      <c r="B1669" s="15" t="s">
        <v>104</v>
      </c>
      <c r="C1669" s="15" t="s">
        <v>152</v>
      </c>
      <c r="D1669" s="15" t="s">
        <v>115</v>
      </c>
      <c r="E1669" s="15" t="s">
        <v>112</v>
      </c>
      <c r="F1669" s="15">
        <v>0.53</v>
      </c>
      <c r="G1669" s="15">
        <v>80</v>
      </c>
      <c r="H1669" s="15">
        <v>21.6</v>
      </c>
      <c r="I1669" s="15">
        <v>51.7</v>
      </c>
      <c r="J1669" s="15">
        <v>7.3</v>
      </c>
      <c r="K1669" s="15">
        <v>6.22</v>
      </c>
      <c r="L1669" s="15">
        <v>23.5</v>
      </c>
      <c r="M1669" s="15">
        <v>129</v>
      </c>
      <c r="N1669" s="15">
        <v>78</v>
      </c>
      <c r="O1669" s="15">
        <v>115.7</v>
      </c>
      <c r="P1669" s="15" t="s">
        <v>102</v>
      </c>
      <c r="Q1669" s="15">
        <v>204.7</v>
      </c>
      <c r="R1669" s="15">
        <v>4.38</v>
      </c>
      <c r="S1669" s="15">
        <v>0.88</v>
      </c>
      <c r="T1669" s="15">
        <v>1.96</v>
      </c>
      <c r="U1669" s="15">
        <v>1.04</v>
      </c>
      <c r="V1669" s="15">
        <v>21192</v>
      </c>
      <c r="W1669" s="15">
        <v>37621</v>
      </c>
      <c r="X1669" s="15">
        <v>22040</v>
      </c>
      <c r="Y1669" s="15">
        <v>-15581</v>
      </c>
      <c r="Z1669" s="15">
        <v>651</v>
      </c>
      <c r="AA1669" s="15">
        <v>1.5980000000000001</v>
      </c>
      <c r="AB1669" s="15">
        <v>19.600000000000001</v>
      </c>
    </row>
    <row r="1670" spans="1:28" ht="15" customHeight="1" x14ac:dyDescent="0.3">
      <c r="A1670" s="15" t="s">
        <v>1798</v>
      </c>
      <c r="B1670" s="15" t="s">
        <v>104</v>
      </c>
      <c r="C1670" s="15" t="s">
        <v>114</v>
      </c>
      <c r="D1670" s="15" t="s">
        <v>100</v>
      </c>
      <c r="E1670" s="15" t="s">
        <v>120</v>
      </c>
      <c r="F1670" s="15">
        <v>4.12</v>
      </c>
      <c r="G1670" s="15">
        <v>310.10000000000002</v>
      </c>
      <c r="H1670" s="15">
        <v>31.5</v>
      </c>
      <c r="I1670" s="15">
        <v>67</v>
      </c>
      <c r="J1670" s="15">
        <v>9.5</v>
      </c>
      <c r="K1670" s="15">
        <v>6.11</v>
      </c>
      <c r="L1670" s="15">
        <v>14</v>
      </c>
      <c r="M1670" s="15">
        <v>95.4</v>
      </c>
      <c r="N1670" s="15">
        <v>61</v>
      </c>
      <c r="O1670" s="15">
        <v>79.900000000000006</v>
      </c>
      <c r="P1670" s="15" t="s">
        <v>107</v>
      </c>
      <c r="Q1670" s="15">
        <v>99.3</v>
      </c>
      <c r="R1670" s="15">
        <v>5.9</v>
      </c>
      <c r="S1670" s="15">
        <v>0.96</v>
      </c>
      <c r="T1670" s="15">
        <v>1.19</v>
      </c>
      <c r="U1670" s="15">
        <v>4.9000000000000004</v>
      </c>
      <c r="V1670" s="15">
        <v>21794</v>
      </c>
      <c r="W1670" s="15">
        <v>228581</v>
      </c>
      <c r="X1670" s="15">
        <v>106791</v>
      </c>
      <c r="Y1670" s="15">
        <v>-121790</v>
      </c>
      <c r="Z1670" s="15">
        <v>2510</v>
      </c>
      <c r="AA1670" s="15">
        <v>1.952</v>
      </c>
      <c r="AB1670" s="15">
        <v>43.6</v>
      </c>
    </row>
    <row r="1671" spans="1:28" ht="15" customHeight="1" x14ac:dyDescent="0.3">
      <c r="A1671" s="15" t="s">
        <v>1799</v>
      </c>
      <c r="B1671" s="15" t="s">
        <v>122</v>
      </c>
      <c r="C1671" s="15" t="s">
        <v>123</v>
      </c>
      <c r="D1671" s="15" t="s">
        <v>115</v>
      </c>
      <c r="E1671" s="15" t="s">
        <v>101</v>
      </c>
      <c r="F1671" s="15">
        <v>12.25</v>
      </c>
      <c r="G1671" s="15">
        <v>750.6</v>
      </c>
      <c r="H1671" s="15">
        <v>27</v>
      </c>
      <c r="I1671" s="15">
        <v>73.599999999999994</v>
      </c>
      <c r="J1671" s="15">
        <v>7.2</v>
      </c>
      <c r="K1671" s="15">
        <v>6.99</v>
      </c>
      <c r="L1671" s="15">
        <v>25.7</v>
      </c>
      <c r="M1671" s="15">
        <v>111.1</v>
      </c>
      <c r="N1671" s="15">
        <v>42.7</v>
      </c>
      <c r="O1671" s="15">
        <v>98.5</v>
      </c>
      <c r="P1671" s="15" t="s">
        <v>116</v>
      </c>
      <c r="Q1671" s="15">
        <v>268.5</v>
      </c>
      <c r="R1671" s="15">
        <v>5.05</v>
      </c>
      <c r="S1671" s="15">
        <v>0.9</v>
      </c>
      <c r="T1671" s="15">
        <v>3.26</v>
      </c>
      <c r="U1671" s="15">
        <v>39.93</v>
      </c>
      <c r="V1671" s="15">
        <v>21303</v>
      </c>
      <c r="W1671" s="15">
        <v>870101</v>
      </c>
      <c r="X1671" s="15">
        <v>850629</v>
      </c>
      <c r="Y1671" s="15">
        <v>-19472</v>
      </c>
      <c r="Z1671" s="15">
        <v>10910</v>
      </c>
      <c r="AA1671" s="15">
        <v>3.66</v>
      </c>
      <c r="AB1671" s="15">
        <v>54.8</v>
      </c>
    </row>
    <row r="1672" spans="1:28" ht="15" customHeight="1" x14ac:dyDescent="0.3">
      <c r="A1672" s="15" t="s">
        <v>1800</v>
      </c>
      <c r="B1672" s="15" t="s">
        <v>118</v>
      </c>
      <c r="C1672" s="15" t="s">
        <v>105</v>
      </c>
      <c r="D1672" s="15" t="s">
        <v>115</v>
      </c>
      <c r="E1672" s="15" t="s">
        <v>101</v>
      </c>
      <c r="F1672" s="15">
        <v>11.97</v>
      </c>
      <c r="G1672" s="15">
        <v>1142.7</v>
      </c>
      <c r="H1672" s="15">
        <v>24.8</v>
      </c>
      <c r="I1672" s="15">
        <v>77.099999999999994</v>
      </c>
      <c r="J1672" s="15">
        <v>5.9</v>
      </c>
      <c r="K1672" s="15">
        <v>6.16</v>
      </c>
      <c r="L1672" s="15">
        <v>30.9</v>
      </c>
      <c r="M1672" s="15">
        <v>130.19999999999999</v>
      </c>
      <c r="N1672" s="15">
        <v>74.900000000000006</v>
      </c>
      <c r="O1672" s="15">
        <v>89.3</v>
      </c>
      <c r="P1672" s="15" t="s">
        <v>107</v>
      </c>
      <c r="Q1672" s="15">
        <v>114.2</v>
      </c>
      <c r="R1672" s="15">
        <v>9.27</v>
      </c>
      <c r="S1672" s="15">
        <v>0.68</v>
      </c>
      <c r="T1672" s="15">
        <v>2.25</v>
      </c>
      <c r="U1672" s="15">
        <v>26.93</v>
      </c>
      <c r="V1672" s="15">
        <v>16693</v>
      </c>
      <c r="W1672" s="15">
        <v>784002</v>
      </c>
      <c r="X1672" s="15">
        <v>449542</v>
      </c>
      <c r="Y1672" s="15">
        <v>-334460</v>
      </c>
      <c r="Z1672" s="15">
        <v>24950</v>
      </c>
      <c r="AA1672" s="15">
        <v>1.079</v>
      </c>
      <c r="AB1672" s="15">
        <v>53.4</v>
      </c>
    </row>
    <row r="1673" spans="1:28" ht="15" customHeight="1" x14ac:dyDescent="0.3">
      <c r="A1673" s="15" t="s">
        <v>1801</v>
      </c>
      <c r="B1673" s="15" t="s">
        <v>126</v>
      </c>
      <c r="C1673" s="15" t="s">
        <v>114</v>
      </c>
      <c r="D1673" s="15" t="s">
        <v>132</v>
      </c>
      <c r="E1673" s="15" t="s">
        <v>101</v>
      </c>
      <c r="F1673" s="15">
        <v>10.69</v>
      </c>
      <c r="G1673" s="15">
        <v>784.5</v>
      </c>
      <c r="H1673" s="15">
        <v>32.5</v>
      </c>
      <c r="I1673" s="15">
        <v>62.4</v>
      </c>
      <c r="J1673" s="15">
        <v>7.6</v>
      </c>
      <c r="K1673" s="15">
        <v>6.88</v>
      </c>
      <c r="L1673" s="15">
        <v>33.6</v>
      </c>
      <c r="M1673" s="15">
        <v>96.5</v>
      </c>
      <c r="N1673" s="15">
        <v>83.3</v>
      </c>
      <c r="O1673" s="15">
        <v>98.9</v>
      </c>
      <c r="P1673" s="15" t="s">
        <v>102</v>
      </c>
      <c r="Q1673" s="15">
        <v>167.5</v>
      </c>
      <c r="R1673" s="15">
        <v>6.27</v>
      </c>
      <c r="S1673" s="15">
        <v>0.72</v>
      </c>
      <c r="T1673" s="15">
        <v>2.63</v>
      </c>
      <c r="U1673" s="15">
        <v>28.11</v>
      </c>
      <c r="V1673" s="15">
        <v>104613</v>
      </c>
      <c r="W1673" s="15">
        <v>766473</v>
      </c>
      <c r="X1673" s="15">
        <v>2940671</v>
      </c>
      <c r="Y1673" s="15">
        <v>2174198</v>
      </c>
      <c r="Z1673" s="15">
        <v>5664</v>
      </c>
      <c r="AA1673" s="15">
        <v>4.9630000000000001</v>
      </c>
      <c r="AB1673" s="15">
        <v>44.8</v>
      </c>
    </row>
    <row r="1674" spans="1:28" ht="15" customHeight="1" x14ac:dyDescent="0.3">
      <c r="A1674" s="15" t="s">
        <v>1802</v>
      </c>
      <c r="B1674" s="15" t="s">
        <v>118</v>
      </c>
      <c r="C1674" s="15" t="s">
        <v>152</v>
      </c>
      <c r="D1674" s="15" t="s">
        <v>106</v>
      </c>
      <c r="E1674" s="15" t="s">
        <v>101</v>
      </c>
      <c r="F1674" s="15">
        <v>3.91</v>
      </c>
      <c r="G1674" s="15">
        <v>532.5</v>
      </c>
      <c r="H1674" s="15">
        <v>23.5</v>
      </c>
      <c r="I1674" s="15">
        <v>67.599999999999994</v>
      </c>
      <c r="J1674" s="15">
        <v>6.1</v>
      </c>
      <c r="K1674" s="15">
        <v>8.4</v>
      </c>
      <c r="L1674" s="15">
        <v>30.3</v>
      </c>
      <c r="M1674" s="15">
        <v>101.7</v>
      </c>
      <c r="N1674" s="15">
        <v>28.7</v>
      </c>
      <c r="O1674" s="15">
        <v>98.7</v>
      </c>
      <c r="P1674" s="15" t="s">
        <v>127</v>
      </c>
      <c r="Q1674" s="15">
        <v>248.2</v>
      </c>
      <c r="R1674" s="15">
        <v>11.8</v>
      </c>
      <c r="S1674" s="15">
        <v>0.68</v>
      </c>
      <c r="T1674" s="15">
        <v>0.3</v>
      </c>
      <c r="U1674" s="15">
        <v>1.17</v>
      </c>
      <c r="V1674" s="15">
        <v>19003</v>
      </c>
      <c r="W1674" s="15">
        <v>347262</v>
      </c>
      <c r="X1674" s="15">
        <v>22234</v>
      </c>
      <c r="Y1674" s="15">
        <v>-325028</v>
      </c>
      <c r="Z1674" s="15">
        <v>2174</v>
      </c>
      <c r="AA1674" s="15">
        <v>0.53800000000000003</v>
      </c>
      <c r="AB1674" s="15">
        <v>21.3</v>
      </c>
    </row>
    <row r="1675" spans="1:28" ht="15" customHeight="1" x14ac:dyDescent="0.3">
      <c r="A1675" s="15" t="s">
        <v>1803</v>
      </c>
      <c r="B1675" s="15" t="s">
        <v>118</v>
      </c>
      <c r="C1675" s="15" t="s">
        <v>123</v>
      </c>
      <c r="D1675" s="15" t="s">
        <v>111</v>
      </c>
      <c r="E1675" s="15" t="s">
        <v>120</v>
      </c>
      <c r="F1675" s="15">
        <v>13.9</v>
      </c>
      <c r="G1675" s="15">
        <v>313.39999999999998</v>
      </c>
      <c r="H1675" s="15">
        <v>33.9</v>
      </c>
      <c r="I1675" s="15">
        <v>59.4</v>
      </c>
      <c r="J1675" s="15">
        <v>7.5</v>
      </c>
      <c r="K1675" s="15">
        <v>7.2</v>
      </c>
      <c r="L1675" s="15">
        <v>17.3</v>
      </c>
      <c r="M1675" s="15">
        <v>125.7</v>
      </c>
      <c r="N1675" s="15">
        <v>39.6</v>
      </c>
      <c r="O1675" s="15">
        <v>107.6</v>
      </c>
      <c r="P1675" s="15" t="s">
        <v>127</v>
      </c>
      <c r="Q1675" s="15">
        <v>196</v>
      </c>
      <c r="R1675" s="15">
        <v>5.71</v>
      </c>
      <c r="S1675" s="15">
        <v>0.71</v>
      </c>
      <c r="T1675" s="15">
        <v>0.69</v>
      </c>
      <c r="U1675" s="15">
        <v>9.59</v>
      </c>
      <c r="V1675" s="15">
        <v>68470</v>
      </c>
      <c r="W1675" s="15">
        <v>1055194</v>
      </c>
      <c r="X1675" s="15">
        <v>656627</v>
      </c>
      <c r="Y1675" s="15">
        <v>-398567</v>
      </c>
      <c r="Z1675" s="15">
        <v>4176</v>
      </c>
      <c r="AA1675" s="15">
        <v>2.2959999999999998</v>
      </c>
      <c r="AB1675" s="15">
        <v>30.7</v>
      </c>
    </row>
    <row r="1676" spans="1:28" ht="15" customHeight="1" x14ac:dyDescent="0.3">
      <c r="A1676" s="15" t="s">
        <v>1804</v>
      </c>
      <c r="B1676" s="15" t="s">
        <v>98</v>
      </c>
      <c r="C1676" s="15" t="s">
        <v>123</v>
      </c>
      <c r="D1676" s="15" t="s">
        <v>144</v>
      </c>
      <c r="E1676" s="15" t="s">
        <v>101</v>
      </c>
      <c r="F1676" s="15">
        <v>4.3099999999999996</v>
      </c>
      <c r="G1676" s="15">
        <v>519</v>
      </c>
      <c r="H1676" s="15">
        <v>27.3</v>
      </c>
      <c r="I1676" s="15">
        <v>73.099999999999994</v>
      </c>
      <c r="J1676" s="15">
        <v>8.1999999999999993</v>
      </c>
      <c r="K1676" s="15">
        <v>5.93</v>
      </c>
      <c r="L1676" s="15">
        <v>22</v>
      </c>
      <c r="M1676" s="15">
        <v>97.2</v>
      </c>
      <c r="N1676" s="15">
        <v>36.4</v>
      </c>
      <c r="O1676" s="15">
        <v>106.2</v>
      </c>
      <c r="P1676" s="15" t="s">
        <v>107</v>
      </c>
      <c r="Q1676" s="15">
        <v>209.3</v>
      </c>
      <c r="R1676" s="15">
        <v>5.86</v>
      </c>
      <c r="S1676" s="15">
        <v>0.67</v>
      </c>
      <c r="T1676" s="15">
        <v>0.88</v>
      </c>
      <c r="U1676" s="15">
        <v>3.79</v>
      </c>
      <c r="V1676" s="15">
        <v>54931</v>
      </c>
      <c r="W1676" s="15">
        <v>271020</v>
      </c>
      <c r="X1676" s="15">
        <v>208188</v>
      </c>
      <c r="Y1676" s="15">
        <v>-62832</v>
      </c>
      <c r="Z1676" s="15">
        <v>2612</v>
      </c>
      <c r="AA1676" s="15">
        <v>1.4510000000000001</v>
      </c>
      <c r="AB1676" s="15">
        <v>58</v>
      </c>
    </row>
    <row r="1677" spans="1:28" ht="15" customHeight="1" x14ac:dyDescent="0.3">
      <c r="A1677" s="15" t="s">
        <v>1805</v>
      </c>
      <c r="B1677" s="15" t="s">
        <v>98</v>
      </c>
      <c r="C1677" s="15" t="s">
        <v>119</v>
      </c>
      <c r="D1677" s="15" t="s">
        <v>106</v>
      </c>
      <c r="E1677" s="15" t="s">
        <v>120</v>
      </c>
      <c r="F1677" s="15">
        <v>0.74</v>
      </c>
      <c r="G1677" s="15">
        <v>492</v>
      </c>
      <c r="H1677" s="15">
        <v>33.799999999999997</v>
      </c>
      <c r="I1677" s="15">
        <v>68.2</v>
      </c>
      <c r="J1677" s="15">
        <v>10.4</v>
      </c>
      <c r="K1677" s="15">
        <v>6.67</v>
      </c>
      <c r="L1677" s="15">
        <v>17.899999999999999</v>
      </c>
      <c r="M1677" s="15">
        <v>168</v>
      </c>
      <c r="N1677" s="15">
        <v>45.7</v>
      </c>
      <c r="O1677" s="15">
        <v>74.5</v>
      </c>
      <c r="P1677" s="15" t="s">
        <v>116</v>
      </c>
      <c r="Q1677" s="15">
        <v>247.7</v>
      </c>
      <c r="R1677" s="15">
        <v>5.03</v>
      </c>
      <c r="S1677" s="15">
        <v>0.96</v>
      </c>
      <c r="T1677" s="15">
        <v>3.16</v>
      </c>
      <c r="U1677" s="15">
        <v>2.34</v>
      </c>
      <c r="V1677" s="15">
        <v>18852</v>
      </c>
      <c r="W1677" s="15">
        <v>59245</v>
      </c>
      <c r="X1677" s="15">
        <v>44114</v>
      </c>
      <c r="Y1677" s="15">
        <v>-15131</v>
      </c>
      <c r="Z1677" s="15">
        <v>222</v>
      </c>
      <c r="AA1677" s="15">
        <v>10.541</v>
      </c>
      <c r="AB1677" s="15">
        <v>47.8</v>
      </c>
    </row>
    <row r="1678" spans="1:28" ht="15" customHeight="1" x14ac:dyDescent="0.3">
      <c r="A1678" s="15" t="s">
        <v>1806</v>
      </c>
      <c r="B1678" s="15" t="s">
        <v>126</v>
      </c>
      <c r="C1678" s="15" t="s">
        <v>170</v>
      </c>
      <c r="D1678" s="15" t="s">
        <v>106</v>
      </c>
      <c r="E1678" s="15" t="s">
        <v>101</v>
      </c>
      <c r="F1678" s="15">
        <v>8.33</v>
      </c>
      <c r="G1678" s="15">
        <v>746.2</v>
      </c>
      <c r="H1678" s="15">
        <v>27.7</v>
      </c>
      <c r="I1678" s="15">
        <v>66.400000000000006</v>
      </c>
      <c r="J1678" s="15">
        <v>6.5</v>
      </c>
      <c r="K1678" s="15">
        <v>6.98</v>
      </c>
      <c r="L1678" s="15">
        <v>37.9</v>
      </c>
      <c r="M1678" s="15">
        <v>130.5</v>
      </c>
      <c r="N1678" s="15">
        <v>40.200000000000003</v>
      </c>
      <c r="O1678" s="15">
        <v>108.7</v>
      </c>
      <c r="P1678" s="15" t="s">
        <v>107</v>
      </c>
      <c r="Q1678" s="15">
        <v>196.4</v>
      </c>
      <c r="R1678" s="15">
        <v>4.66</v>
      </c>
      <c r="S1678" s="15">
        <v>0.69</v>
      </c>
      <c r="T1678" s="15">
        <v>3.95</v>
      </c>
      <c r="U1678" s="15">
        <v>32.9</v>
      </c>
      <c r="V1678" s="15">
        <v>20830</v>
      </c>
      <c r="W1678" s="15">
        <v>545892</v>
      </c>
      <c r="X1678" s="15">
        <v>685307</v>
      </c>
      <c r="Y1678" s="15">
        <v>139415</v>
      </c>
      <c r="Z1678" s="15">
        <v>6063</v>
      </c>
      <c r="AA1678" s="15">
        <v>5.4260000000000002</v>
      </c>
      <c r="AB1678" s="15">
        <v>50.4</v>
      </c>
    </row>
    <row r="1679" spans="1:28" ht="15" customHeight="1" x14ac:dyDescent="0.3">
      <c r="A1679" s="15" t="s">
        <v>1807</v>
      </c>
      <c r="B1679" s="15" t="s">
        <v>98</v>
      </c>
      <c r="C1679" s="15" t="s">
        <v>129</v>
      </c>
      <c r="D1679" s="15" t="s">
        <v>144</v>
      </c>
      <c r="E1679" s="15" t="s">
        <v>112</v>
      </c>
      <c r="F1679" s="15">
        <v>1.78</v>
      </c>
      <c r="G1679" s="15">
        <v>663.8</v>
      </c>
      <c r="H1679" s="15">
        <v>22.8</v>
      </c>
      <c r="I1679" s="15">
        <v>57.7</v>
      </c>
      <c r="J1679" s="15">
        <v>4.9000000000000004</v>
      </c>
      <c r="K1679" s="15">
        <v>6.31</v>
      </c>
      <c r="L1679" s="15">
        <v>28.6</v>
      </c>
      <c r="M1679" s="15">
        <v>54.9</v>
      </c>
      <c r="N1679" s="15">
        <v>51.4</v>
      </c>
      <c r="O1679" s="15">
        <v>98.4</v>
      </c>
      <c r="P1679" s="15" t="s">
        <v>107</v>
      </c>
      <c r="Q1679" s="15">
        <v>292.10000000000002</v>
      </c>
      <c r="R1679" s="15">
        <v>2.83</v>
      </c>
      <c r="S1679" s="15">
        <v>0.75</v>
      </c>
      <c r="T1679" s="15">
        <v>1.45</v>
      </c>
      <c r="U1679" s="15">
        <v>2.58</v>
      </c>
      <c r="V1679" s="15">
        <v>57486</v>
      </c>
      <c r="W1679" s="15">
        <v>125670</v>
      </c>
      <c r="X1679" s="15">
        <v>148314</v>
      </c>
      <c r="Y1679" s="15">
        <v>22644</v>
      </c>
      <c r="Z1679" s="15">
        <v>1147</v>
      </c>
      <c r="AA1679" s="15">
        <v>2.2490000000000001</v>
      </c>
      <c r="AB1679" s="15">
        <v>48.2</v>
      </c>
    </row>
    <row r="1680" spans="1:28" ht="15" customHeight="1" x14ac:dyDescent="0.3">
      <c r="A1680" s="15" t="s">
        <v>1808</v>
      </c>
      <c r="B1680" s="15" t="s">
        <v>146</v>
      </c>
      <c r="C1680" s="15" t="s">
        <v>99</v>
      </c>
      <c r="D1680" s="15" t="s">
        <v>130</v>
      </c>
      <c r="E1680" s="15" t="s">
        <v>112</v>
      </c>
      <c r="F1680" s="15">
        <v>2.96</v>
      </c>
      <c r="G1680" s="15">
        <v>693.4</v>
      </c>
      <c r="H1680" s="15">
        <v>23.5</v>
      </c>
      <c r="I1680" s="15">
        <v>77</v>
      </c>
      <c r="J1680" s="15">
        <v>8.1</v>
      </c>
      <c r="K1680" s="15">
        <v>7.19</v>
      </c>
      <c r="L1680" s="15">
        <v>26.5</v>
      </c>
      <c r="M1680" s="15">
        <v>74.400000000000006</v>
      </c>
      <c r="N1680" s="15">
        <v>73.2</v>
      </c>
      <c r="O1680" s="15">
        <v>79.3</v>
      </c>
      <c r="P1680" s="15" t="s">
        <v>116</v>
      </c>
      <c r="Q1680" s="15">
        <v>239.6</v>
      </c>
      <c r="R1680" s="15">
        <v>6.81</v>
      </c>
      <c r="S1680" s="15">
        <v>0.95</v>
      </c>
      <c r="T1680" s="15">
        <v>1.28</v>
      </c>
      <c r="U1680" s="15">
        <v>3.79</v>
      </c>
      <c r="V1680" s="15">
        <v>67841</v>
      </c>
      <c r="W1680" s="15">
        <v>201019</v>
      </c>
      <c r="X1680" s="15">
        <v>257117</v>
      </c>
      <c r="Y1680" s="15">
        <v>56098</v>
      </c>
      <c r="Z1680" s="15">
        <v>1232</v>
      </c>
      <c r="AA1680" s="15">
        <v>3.0760000000000001</v>
      </c>
      <c r="AB1680" s="15">
        <v>42.1</v>
      </c>
    </row>
    <row r="1681" spans="1:28" ht="15" customHeight="1" x14ac:dyDescent="0.3">
      <c r="A1681" s="15" t="s">
        <v>1809</v>
      </c>
      <c r="B1681" s="15" t="s">
        <v>118</v>
      </c>
      <c r="C1681" s="15" t="s">
        <v>105</v>
      </c>
      <c r="D1681" s="15" t="s">
        <v>106</v>
      </c>
      <c r="E1681" s="15" t="s">
        <v>112</v>
      </c>
      <c r="F1681" s="15">
        <v>3.93</v>
      </c>
      <c r="G1681" s="15">
        <v>694.5</v>
      </c>
      <c r="H1681" s="15">
        <v>23</v>
      </c>
      <c r="I1681" s="15">
        <v>65.3</v>
      </c>
      <c r="J1681" s="15">
        <v>7.9</v>
      </c>
      <c r="K1681" s="15">
        <v>6.98</v>
      </c>
      <c r="L1681" s="15">
        <v>26.2</v>
      </c>
      <c r="M1681" s="15">
        <v>84.7</v>
      </c>
      <c r="N1681" s="15">
        <v>79</v>
      </c>
      <c r="O1681" s="15">
        <v>117.6</v>
      </c>
      <c r="P1681" s="15" t="s">
        <v>116</v>
      </c>
      <c r="Q1681" s="15">
        <v>129.4</v>
      </c>
      <c r="R1681" s="15">
        <v>7.16</v>
      </c>
      <c r="S1681" s="15">
        <v>0.68</v>
      </c>
      <c r="T1681" s="15">
        <v>3.93</v>
      </c>
      <c r="U1681" s="15">
        <v>15.44</v>
      </c>
      <c r="V1681" s="15">
        <v>19655</v>
      </c>
      <c r="W1681" s="15">
        <v>209797</v>
      </c>
      <c r="X1681" s="15">
        <v>303473</v>
      </c>
      <c r="Y1681" s="15">
        <v>93676</v>
      </c>
      <c r="Z1681" s="15">
        <v>1371</v>
      </c>
      <c r="AA1681" s="15">
        <v>11.262</v>
      </c>
      <c r="AB1681" s="15">
        <v>48.7</v>
      </c>
    </row>
    <row r="1682" spans="1:28" ht="15" customHeight="1" x14ac:dyDescent="0.3">
      <c r="A1682" s="15" t="s">
        <v>1810</v>
      </c>
      <c r="B1682" s="15" t="s">
        <v>98</v>
      </c>
      <c r="C1682" s="15" t="s">
        <v>119</v>
      </c>
      <c r="D1682" s="15" t="s">
        <v>130</v>
      </c>
      <c r="E1682" s="15" t="s">
        <v>112</v>
      </c>
      <c r="F1682" s="15">
        <v>13.56</v>
      </c>
      <c r="G1682" s="15">
        <v>144.6</v>
      </c>
      <c r="H1682" s="15">
        <v>26.3</v>
      </c>
      <c r="I1682" s="15">
        <v>63.3</v>
      </c>
      <c r="J1682" s="15">
        <v>6.5</v>
      </c>
      <c r="K1682" s="15">
        <v>7.48</v>
      </c>
      <c r="L1682" s="15">
        <v>21.7</v>
      </c>
      <c r="M1682" s="15">
        <v>93.1</v>
      </c>
      <c r="N1682" s="15">
        <v>47</v>
      </c>
      <c r="O1682" s="15">
        <v>81.400000000000006</v>
      </c>
      <c r="P1682" s="15" t="s">
        <v>116</v>
      </c>
      <c r="Q1682" s="15">
        <v>137.69999999999999</v>
      </c>
      <c r="R1682" s="15">
        <v>3.18</v>
      </c>
      <c r="S1682" s="15">
        <v>0.99</v>
      </c>
      <c r="T1682" s="15">
        <v>0.51</v>
      </c>
      <c r="U1682" s="15">
        <v>6.92</v>
      </c>
      <c r="V1682" s="15">
        <v>65176</v>
      </c>
      <c r="W1682" s="15">
        <v>923979</v>
      </c>
      <c r="X1682" s="15">
        <v>451018</v>
      </c>
      <c r="Y1682" s="15">
        <v>-472961</v>
      </c>
      <c r="Z1682" s="15">
        <v>5114</v>
      </c>
      <c r="AA1682" s="15">
        <v>1.353</v>
      </c>
      <c r="AB1682" s="15">
        <v>48.9</v>
      </c>
    </row>
    <row r="1683" spans="1:28" ht="15" customHeight="1" x14ac:dyDescent="0.3">
      <c r="A1683" s="15" t="s">
        <v>1811</v>
      </c>
      <c r="B1683" s="15" t="s">
        <v>126</v>
      </c>
      <c r="C1683" s="15" t="s">
        <v>114</v>
      </c>
      <c r="D1683" s="15" t="s">
        <v>115</v>
      </c>
      <c r="E1683" s="15" t="s">
        <v>101</v>
      </c>
      <c r="F1683" s="15">
        <v>3.09</v>
      </c>
      <c r="G1683" s="15">
        <v>538.5</v>
      </c>
      <c r="H1683" s="15">
        <v>31</v>
      </c>
      <c r="I1683" s="15">
        <v>73.3</v>
      </c>
      <c r="J1683" s="15">
        <v>6.4</v>
      </c>
      <c r="K1683" s="15">
        <v>6.28</v>
      </c>
      <c r="L1683" s="15">
        <v>33.9</v>
      </c>
      <c r="M1683" s="15">
        <v>111.5</v>
      </c>
      <c r="N1683" s="15">
        <v>63.6</v>
      </c>
      <c r="O1683" s="15">
        <v>101.4</v>
      </c>
      <c r="P1683" s="15" t="s">
        <v>107</v>
      </c>
      <c r="Q1683" s="15">
        <v>236.3</v>
      </c>
      <c r="R1683" s="15">
        <v>5</v>
      </c>
      <c r="S1683" s="15">
        <v>0.91</v>
      </c>
      <c r="T1683" s="15">
        <v>2.81</v>
      </c>
      <c r="U1683" s="15">
        <v>8.68</v>
      </c>
      <c r="V1683" s="15">
        <v>19255</v>
      </c>
      <c r="W1683" s="15">
        <v>225728</v>
      </c>
      <c r="X1683" s="15">
        <v>167133</v>
      </c>
      <c r="Y1683" s="15">
        <v>-58595</v>
      </c>
      <c r="Z1683" s="15">
        <v>5554</v>
      </c>
      <c r="AA1683" s="15">
        <v>1.5629999999999999</v>
      </c>
      <c r="AB1683" s="15">
        <v>50.8</v>
      </c>
    </row>
    <row r="1684" spans="1:28" ht="15" customHeight="1" x14ac:dyDescent="0.3">
      <c r="A1684" s="15" t="s">
        <v>1812</v>
      </c>
      <c r="B1684" s="15" t="s">
        <v>126</v>
      </c>
      <c r="C1684" s="15" t="s">
        <v>110</v>
      </c>
      <c r="D1684" s="15" t="s">
        <v>177</v>
      </c>
      <c r="E1684" s="15" t="s">
        <v>101</v>
      </c>
      <c r="F1684" s="15">
        <v>12.27</v>
      </c>
      <c r="G1684" s="15">
        <v>852.6</v>
      </c>
      <c r="H1684" s="15">
        <v>28.4</v>
      </c>
      <c r="I1684" s="15">
        <v>72.3</v>
      </c>
      <c r="J1684" s="15">
        <v>5.8</v>
      </c>
      <c r="K1684" s="15">
        <v>6.5</v>
      </c>
      <c r="L1684" s="15">
        <v>35.1</v>
      </c>
      <c r="M1684" s="15">
        <v>98.3</v>
      </c>
      <c r="N1684" s="15">
        <v>67.900000000000006</v>
      </c>
      <c r="O1684" s="15">
        <v>103.5</v>
      </c>
      <c r="P1684" s="15" t="s">
        <v>116</v>
      </c>
      <c r="Q1684" s="15">
        <v>218.8</v>
      </c>
      <c r="R1684" s="15">
        <v>2.2599999999999998</v>
      </c>
      <c r="S1684" s="15">
        <v>0.93</v>
      </c>
      <c r="T1684" s="15">
        <v>65.040000000000006</v>
      </c>
      <c r="U1684" s="15">
        <v>798.04</v>
      </c>
      <c r="V1684" s="15">
        <v>3851</v>
      </c>
      <c r="W1684" s="15">
        <v>794145</v>
      </c>
      <c r="X1684" s="15">
        <v>3073252</v>
      </c>
      <c r="Y1684" s="15">
        <v>2279107</v>
      </c>
      <c r="Z1684" s="15">
        <v>12941</v>
      </c>
      <c r="AA1684" s="15">
        <v>61.667999999999999</v>
      </c>
      <c r="AB1684" s="15">
        <v>58.6</v>
      </c>
    </row>
    <row r="1685" spans="1:28" ht="15" customHeight="1" x14ac:dyDescent="0.3">
      <c r="A1685" s="15" t="s">
        <v>1813</v>
      </c>
      <c r="B1685" s="15" t="s">
        <v>137</v>
      </c>
      <c r="C1685" s="15" t="s">
        <v>134</v>
      </c>
      <c r="D1685" s="15" t="s">
        <v>106</v>
      </c>
      <c r="E1685" s="15" t="s">
        <v>120</v>
      </c>
      <c r="F1685" s="15">
        <v>7.21</v>
      </c>
      <c r="G1685" s="15">
        <v>342.1</v>
      </c>
      <c r="H1685" s="15">
        <v>25.6</v>
      </c>
      <c r="I1685" s="15">
        <v>48.8</v>
      </c>
      <c r="J1685" s="15">
        <v>7.6</v>
      </c>
      <c r="K1685" s="15">
        <v>6.54</v>
      </c>
      <c r="L1685" s="15">
        <v>27.6</v>
      </c>
      <c r="M1685" s="15">
        <v>108</v>
      </c>
      <c r="N1685" s="15">
        <v>53.4</v>
      </c>
      <c r="O1685" s="15">
        <v>117.7</v>
      </c>
      <c r="P1685" s="15" t="s">
        <v>102</v>
      </c>
      <c r="Q1685" s="15">
        <v>161.80000000000001</v>
      </c>
      <c r="R1685" s="15">
        <v>6.73</v>
      </c>
      <c r="S1685" s="15">
        <v>0.69</v>
      </c>
      <c r="T1685" s="15">
        <v>4.12</v>
      </c>
      <c r="U1685" s="15">
        <v>29.71</v>
      </c>
      <c r="V1685" s="15">
        <v>21474</v>
      </c>
      <c r="W1685" s="15">
        <v>439193</v>
      </c>
      <c r="X1685" s="15">
        <v>637993</v>
      </c>
      <c r="Y1685" s="15">
        <v>198800</v>
      </c>
      <c r="Z1685" s="15">
        <v>3667</v>
      </c>
      <c r="AA1685" s="15">
        <v>8.1020000000000003</v>
      </c>
      <c r="AB1685" s="15">
        <v>16.2</v>
      </c>
    </row>
    <row r="1686" spans="1:28" ht="15" customHeight="1" x14ac:dyDescent="0.3">
      <c r="A1686" s="15" t="s">
        <v>1814</v>
      </c>
      <c r="B1686" s="15" t="s">
        <v>98</v>
      </c>
      <c r="C1686" s="15" t="s">
        <v>99</v>
      </c>
      <c r="D1686" s="15" t="s">
        <v>177</v>
      </c>
      <c r="E1686" s="15" t="s">
        <v>101</v>
      </c>
      <c r="F1686" s="15">
        <v>14.21</v>
      </c>
      <c r="G1686" s="15">
        <v>875.5</v>
      </c>
      <c r="H1686" s="15">
        <v>22.5</v>
      </c>
      <c r="I1686" s="15">
        <v>72.2</v>
      </c>
      <c r="J1686" s="15">
        <v>6.8</v>
      </c>
      <c r="K1686" s="15">
        <v>6.11</v>
      </c>
      <c r="L1686" s="15">
        <v>29.8</v>
      </c>
      <c r="M1686" s="15">
        <v>181.2</v>
      </c>
      <c r="N1686" s="15">
        <v>40.799999999999997</v>
      </c>
      <c r="O1686" s="15">
        <v>99.1</v>
      </c>
      <c r="P1686" s="15" t="s">
        <v>116</v>
      </c>
      <c r="Q1686" s="15">
        <v>206.4</v>
      </c>
      <c r="R1686" s="15">
        <v>0.5</v>
      </c>
      <c r="S1686" s="15">
        <v>0.81</v>
      </c>
      <c r="T1686" s="15">
        <v>40.42</v>
      </c>
      <c r="U1686" s="15">
        <v>574.37</v>
      </c>
      <c r="V1686" s="15">
        <v>3706</v>
      </c>
      <c r="W1686" s="15">
        <v>989587</v>
      </c>
      <c r="X1686" s="15">
        <v>2128615</v>
      </c>
      <c r="Y1686" s="15">
        <v>1139028</v>
      </c>
      <c r="Z1686" s="15">
        <v>15181</v>
      </c>
      <c r="AA1686" s="15">
        <v>37.835000000000001</v>
      </c>
      <c r="AB1686" s="15">
        <v>70.7</v>
      </c>
    </row>
    <row r="1687" spans="1:28" ht="15" customHeight="1" x14ac:dyDescent="0.3">
      <c r="A1687" s="15" t="s">
        <v>1815</v>
      </c>
      <c r="B1687" s="15" t="s">
        <v>109</v>
      </c>
      <c r="C1687" s="15" t="s">
        <v>152</v>
      </c>
      <c r="D1687" s="15" t="s">
        <v>115</v>
      </c>
      <c r="E1687" s="15" t="s">
        <v>101</v>
      </c>
      <c r="F1687" s="15">
        <v>10.88</v>
      </c>
      <c r="G1687" s="15">
        <v>1129.5</v>
      </c>
      <c r="H1687" s="15">
        <v>28.1</v>
      </c>
      <c r="I1687" s="15">
        <v>75</v>
      </c>
      <c r="J1687" s="15">
        <v>6.9</v>
      </c>
      <c r="K1687" s="15">
        <v>5.64</v>
      </c>
      <c r="L1687" s="15">
        <v>26.3</v>
      </c>
      <c r="M1687" s="15">
        <v>66</v>
      </c>
      <c r="N1687" s="15">
        <v>90.1</v>
      </c>
      <c r="O1687" s="15">
        <v>90.4</v>
      </c>
      <c r="P1687" s="15" t="s">
        <v>116</v>
      </c>
      <c r="Q1687" s="15">
        <v>147.4</v>
      </c>
      <c r="R1687" s="15">
        <v>3.48</v>
      </c>
      <c r="S1687" s="15">
        <v>0.7</v>
      </c>
      <c r="T1687" s="15">
        <v>0.63</v>
      </c>
      <c r="U1687" s="15">
        <v>6.85</v>
      </c>
      <c r="V1687" s="15">
        <v>22639</v>
      </c>
      <c r="W1687" s="15">
        <v>791814</v>
      </c>
      <c r="X1687" s="15">
        <v>155077</v>
      </c>
      <c r="Y1687" s="15">
        <v>-636737</v>
      </c>
      <c r="Z1687" s="15">
        <v>10156</v>
      </c>
      <c r="AA1687" s="15">
        <v>0.67400000000000004</v>
      </c>
      <c r="AB1687" s="15">
        <v>67.3</v>
      </c>
    </row>
    <row r="1688" spans="1:28" ht="15" customHeight="1" x14ac:dyDescent="0.3">
      <c r="A1688" s="15" t="s">
        <v>1816</v>
      </c>
      <c r="B1688" s="15" t="s">
        <v>109</v>
      </c>
      <c r="C1688" s="15" t="s">
        <v>99</v>
      </c>
      <c r="D1688" s="15" t="s">
        <v>177</v>
      </c>
      <c r="E1688" s="15" t="s">
        <v>101</v>
      </c>
      <c r="F1688" s="15">
        <v>13.3</v>
      </c>
      <c r="G1688" s="15">
        <v>925.8</v>
      </c>
      <c r="H1688" s="15">
        <v>32.5</v>
      </c>
      <c r="I1688" s="15">
        <v>59.3</v>
      </c>
      <c r="J1688" s="15">
        <v>7.6</v>
      </c>
      <c r="K1688" s="15">
        <v>6.19</v>
      </c>
      <c r="L1688" s="15">
        <v>38.9</v>
      </c>
      <c r="M1688" s="15">
        <v>151.30000000000001</v>
      </c>
      <c r="N1688" s="15">
        <v>52.5</v>
      </c>
      <c r="O1688" s="15">
        <v>113.1</v>
      </c>
      <c r="P1688" s="15" t="s">
        <v>102</v>
      </c>
      <c r="Q1688" s="15">
        <v>156.1</v>
      </c>
      <c r="R1688" s="15">
        <v>4.71</v>
      </c>
      <c r="S1688" s="15">
        <v>0.98</v>
      </c>
      <c r="T1688" s="15">
        <v>48.03</v>
      </c>
      <c r="U1688" s="15">
        <v>638.79999999999995</v>
      </c>
      <c r="V1688" s="15">
        <v>3036</v>
      </c>
      <c r="W1688" s="15">
        <v>994860</v>
      </c>
      <c r="X1688" s="15">
        <v>1939397</v>
      </c>
      <c r="Y1688" s="15">
        <v>944537</v>
      </c>
      <c r="Z1688" s="15">
        <v>19293</v>
      </c>
      <c r="AA1688" s="15">
        <v>33.11</v>
      </c>
      <c r="AB1688" s="15">
        <v>58.7</v>
      </c>
    </row>
    <row r="1689" spans="1:28" ht="15" customHeight="1" x14ac:dyDescent="0.3">
      <c r="A1689" s="15" t="s">
        <v>1817</v>
      </c>
      <c r="B1689" s="15" t="s">
        <v>109</v>
      </c>
      <c r="C1689" s="15" t="s">
        <v>105</v>
      </c>
      <c r="D1689" s="15" t="s">
        <v>130</v>
      </c>
      <c r="E1689" s="15" t="s">
        <v>112</v>
      </c>
      <c r="F1689" s="15">
        <v>8.83</v>
      </c>
      <c r="G1689" s="15">
        <v>604.9</v>
      </c>
      <c r="H1689" s="15">
        <v>23.9</v>
      </c>
      <c r="I1689" s="15">
        <v>59.9</v>
      </c>
      <c r="J1689" s="15">
        <v>8.1999999999999993</v>
      </c>
      <c r="K1689" s="15">
        <v>7.39</v>
      </c>
      <c r="L1689" s="15">
        <v>18.899999999999999</v>
      </c>
      <c r="M1689" s="15">
        <v>81.8</v>
      </c>
      <c r="N1689" s="15">
        <v>57.4</v>
      </c>
      <c r="O1689" s="15">
        <v>99.4</v>
      </c>
      <c r="P1689" s="15" t="s">
        <v>107</v>
      </c>
      <c r="Q1689" s="15">
        <v>221.3</v>
      </c>
      <c r="R1689" s="15">
        <v>0.5</v>
      </c>
      <c r="S1689" s="15">
        <v>0.73</v>
      </c>
      <c r="T1689" s="15">
        <v>1.22</v>
      </c>
      <c r="U1689" s="15">
        <v>10.77</v>
      </c>
      <c r="V1689" s="15">
        <v>69587</v>
      </c>
      <c r="W1689" s="15">
        <v>519963</v>
      </c>
      <c r="X1689" s="15">
        <v>749452</v>
      </c>
      <c r="Y1689" s="15">
        <v>229489</v>
      </c>
      <c r="Z1689" s="15">
        <v>7747</v>
      </c>
      <c r="AA1689" s="15">
        <v>1.39</v>
      </c>
      <c r="AB1689" s="15">
        <v>61.2</v>
      </c>
    </row>
    <row r="1690" spans="1:28" ht="15" customHeight="1" x14ac:dyDescent="0.3">
      <c r="A1690" s="15" t="s">
        <v>1818</v>
      </c>
      <c r="B1690" s="15" t="s">
        <v>122</v>
      </c>
      <c r="C1690" s="15" t="s">
        <v>119</v>
      </c>
      <c r="D1690" s="15" t="s">
        <v>115</v>
      </c>
      <c r="E1690" s="15" t="s">
        <v>112</v>
      </c>
      <c r="F1690" s="15">
        <v>11.94</v>
      </c>
      <c r="G1690" s="15">
        <v>197.2</v>
      </c>
      <c r="H1690" s="15">
        <v>24.2</v>
      </c>
      <c r="I1690" s="15">
        <v>56.6</v>
      </c>
      <c r="J1690" s="15">
        <v>7.1</v>
      </c>
      <c r="K1690" s="15">
        <v>6.01</v>
      </c>
      <c r="L1690" s="15">
        <v>31.4</v>
      </c>
      <c r="M1690" s="15">
        <v>105</v>
      </c>
      <c r="N1690" s="15">
        <v>62.3</v>
      </c>
      <c r="O1690" s="15">
        <v>92.9</v>
      </c>
      <c r="P1690" s="15" t="s">
        <v>116</v>
      </c>
      <c r="Q1690" s="15">
        <v>191.9</v>
      </c>
      <c r="R1690" s="15">
        <v>4.97</v>
      </c>
      <c r="S1690" s="15">
        <v>0.76</v>
      </c>
      <c r="T1690" s="15">
        <v>1.24</v>
      </c>
      <c r="U1690" s="15">
        <v>14.81</v>
      </c>
      <c r="V1690" s="15">
        <v>22842</v>
      </c>
      <c r="W1690" s="15">
        <v>666146</v>
      </c>
      <c r="X1690" s="15">
        <v>338290</v>
      </c>
      <c r="Y1690" s="15">
        <v>-327856</v>
      </c>
      <c r="Z1690" s="15">
        <v>9363</v>
      </c>
      <c r="AA1690" s="15">
        <v>1.5820000000000001</v>
      </c>
      <c r="AB1690" s="15">
        <v>40.9</v>
      </c>
    </row>
    <row r="1691" spans="1:28" ht="15" customHeight="1" x14ac:dyDescent="0.3">
      <c r="A1691" s="15" t="s">
        <v>1819</v>
      </c>
      <c r="B1691" s="15" t="s">
        <v>118</v>
      </c>
      <c r="C1691" s="15" t="s">
        <v>114</v>
      </c>
      <c r="D1691" s="15" t="s">
        <v>106</v>
      </c>
      <c r="E1691" s="15" t="s">
        <v>112</v>
      </c>
      <c r="F1691" s="15">
        <v>6.87</v>
      </c>
      <c r="G1691" s="15">
        <v>346.5</v>
      </c>
      <c r="H1691" s="15">
        <v>26.3</v>
      </c>
      <c r="I1691" s="15">
        <v>73.7</v>
      </c>
      <c r="J1691" s="15">
        <v>6.5</v>
      </c>
      <c r="K1691" s="15">
        <v>6.6</v>
      </c>
      <c r="L1691" s="15">
        <v>26.4</v>
      </c>
      <c r="M1691" s="15">
        <v>87.3</v>
      </c>
      <c r="N1691" s="15">
        <v>28.8</v>
      </c>
      <c r="O1691" s="15">
        <v>36.4</v>
      </c>
      <c r="P1691" s="15" t="s">
        <v>102</v>
      </c>
      <c r="Q1691" s="15">
        <v>63.8</v>
      </c>
      <c r="R1691" s="15">
        <v>5.96</v>
      </c>
      <c r="S1691" s="15">
        <v>0.69</v>
      </c>
      <c r="T1691" s="15">
        <v>3.67</v>
      </c>
      <c r="U1691" s="15">
        <v>25.21</v>
      </c>
      <c r="V1691" s="15">
        <v>19243</v>
      </c>
      <c r="W1691" s="15">
        <v>399013</v>
      </c>
      <c r="X1691" s="15">
        <v>485116</v>
      </c>
      <c r="Y1691" s="15">
        <v>86103</v>
      </c>
      <c r="Z1691" s="15">
        <v>3148</v>
      </c>
      <c r="AA1691" s="15">
        <v>8.0079999999999991</v>
      </c>
      <c r="AB1691" s="15">
        <v>50.7</v>
      </c>
    </row>
    <row r="1692" spans="1:28" ht="15" customHeight="1" x14ac:dyDescent="0.3">
      <c r="A1692" s="15" t="s">
        <v>1820</v>
      </c>
      <c r="B1692" s="15" t="s">
        <v>118</v>
      </c>
      <c r="C1692" s="15" t="s">
        <v>110</v>
      </c>
      <c r="D1692" s="15" t="s">
        <v>132</v>
      </c>
      <c r="E1692" s="15" t="s">
        <v>101</v>
      </c>
      <c r="F1692" s="15">
        <v>13.04</v>
      </c>
      <c r="G1692" s="15">
        <v>921</v>
      </c>
      <c r="H1692" s="15">
        <v>28.4</v>
      </c>
      <c r="I1692" s="15">
        <v>77.599999999999994</v>
      </c>
      <c r="J1692" s="15">
        <v>6.5</v>
      </c>
      <c r="K1692" s="15">
        <v>6.65</v>
      </c>
      <c r="L1692" s="15">
        <v>39.200000000000003</v>
      </c>
      <c r="M1692" s="15">
        <v>141.1</v>
      </c>
      <c r="N1692" s="15">
        <v>46.1</v>
      </c>
      <c r="O1692" s="15">
        <v>96</v>
      </c>
      <c r="P1692" s="15" t="s">
        <v>102</v>
      </c>
      <c r="Q1692" s="15">
        <v>163.1</v>
      </c>
      <c r="R1692" s="15">
        <v>4.6500000000000004</v>
      </c>
      <c r="S1692" s="15">
        <v>0.97</v>
      </c>
      <c r="T1692" s="15">
        <v>3.01</v>
      </c>
      <c r="U1692" s="15">
        <v>39.25</v>
      </c>
      <c r="V1692" s="15">
        <v>115222</v>
      </c>
      <c r="W1692" s="15">
        <v>784135</v>
      </c>
      <c r="X1692" s="15">
        <v>4522464</v>
      </c>
      <c r="Y1692" s="15">
        <v>3738329</v>
      </c>
      <c r="Z1692" s="15">
        <v>7074</v>
      </c>
      <c r="AA1692" s="15">
        <v>5.548</v>
      </c>
      <c r="AB1692" s="15">
        <v>47.4</v>
      </c>
    </row>
    <row r="1693" spans="1:28" ht="15" customHeight="1" x14ac:dyDescent="0.3">
      <c r="A1693" s="15" t="s">
        <v>1821</v>
      </c>
      <c r="B1693" s="15" t="s">
        <v>104</v>
      </c>
      <c r="C1693" s="15" t="s">
        <v>170</v>
      </c>
      <c r="D1693" s="15" t="s">
        <v>111</v>
      </c>
      <c r="E1693" s="15" t="s">
        <v>101</v>
      </c>
      <c r="F1693" s="15">
        <v>7.49</v>
      </c>
      <c r="G1693" s="15">
        <v>719.7</v>
      </c>
      <c r="H1693" s="15">
        <v>22.6</v>
      </c>
      <c r="I1693" s="15">
        <v>78.8</v>
      </c>
      <c r="J1693" s="15">
        <v>5.2</v>
      </c>
      <c r="K1693" s="15">
        <v>7.01</v>
      </c>
      <c r="L1693" s="15">
        <v>26.1</v>
      </c>
      <c r="M1693" s="15">
        <v>97</v>
      </c>
      <c r="N1693" s="15">
        <v>61.2</v>
      </c>
      <c r="O1693" s="15">
        <v>81.900000000000006</v>
      </c>
      <c r="P1693" s="15" t="s">
        <v>102</v>
      </c>
      <c r="Q1693" s="15">
        <v>84.3</v>
      </c>
      <c r="R1693" s="15">
        <v>7.77</v>
      </c>
      <c r="S1693" s="15">
        <v>0.7</v>
      </c>
      <c r="T1693" s="15">
        <v>1.33</v>
      </c>
      <c r="U1693" s="15">
        <v>9.9600000000000009</v>
      </c>
      <c r="V1693" s="15">
        <v>80929</v>
      </c>
      <c r="W1693" s="15">
        <v>558122</v>
      </c>
      <c r="X1693" s="15">
        <v>806053</v>
      </c>
      <c r="Y1693" s="15">
        <v>247931</v>
      </c>
      <c r="Z1693" s="15">
        <v>2427</v>
      </c>
      <c r="AA1693" s="15">
        <v>4.1040000000000001</v>
      </c>
      <c r="AB1693" s="15">
        <v>39.1</v>
      </c>
    </row>
    <row r="1694" spans="1:28" ht="15" customHeight="1" x14ac:dyDescent="0.3">
      <c r="A1694" s="15" t="s">
        <v>1822</v>
      </c>
      <c r="B1694" s="15" t="s">
        <v>104</v>
      </c>
      <c r="C1694" s="15" t="s">
        <v>99</v>
      </c>
      <c r="D1694" s="15" t="s">
        <v>132</v>
      </c>
      <c r="E1694" s="15" t="s">
        <v>101</v>
      </c>
      <c r="F1694" s="15">
        <v>9.68</v>
      </c>
      <c r="G1694" s="15">
        <v>788.8</v>
      </c>
      <c r="H1694" s="15">
        <v>31.4</v>
      </c>
      <c r="I1694" s="15">
        <v>72.7</v>
      </c>
      <c r="J1694" s="15">
        <v>6.4</v>
      </c>
      <c r="K1694" s="15">
        <v>6.81</v>
      </c>
      <c r="L1694" s="15">
        <v>45.7</v>
      </c>
      <c r="M1694" s="15">
        <v>87.3</v>
      </c>
      <c r="N1694" s="15">
        <v>19.7</v>
      </c>
      <c r="O1694" s="15">
        <v>143.6</v>
      </c>
      <c r="P1694" s="15" t="s">
        <v>116</v>
      </c>
      <c r="Q1694" s="15">
        <v>233.4</v>
      </c>
      <c r="R1694" s="15">
        <v>5.85</v>
      </c>
      <c r="S1694" s="15">
        <v>0.71</v>
      </c>
      <c r="T1694" s="15">
        <v>2.17</v>
      </c>
      <c r="U1694" s="15">
        <v>21.01</v>
      </c>
      <c r="V1694" s="15">
        <v>105796</v>
      </c>
      <c r="W1694" s="15">
        <v>658186</v>
      </c>
      <c r="X1694" s="15">
        <v>2222774</v>
      </c>
      <c r="Y1694" s="15">
        <v>1564588</v>
      </c>
      <c r="Z1694" s="15">
        <v>3127</v>
      </c>
      <c r="AA1694" s="15">
        <v>6.7190000000000003</v>
      </c>
      <c r="AB1694" s="15">
        <v>45</v>
      </c>
    </row>
    <row r="1695" spans="1:28" ht="15" customHeight="1" x14ac:dyDescent="0.3">
      <c r="A1695" s="15" t="s">
        <v>1823</v>
      </c>
      <c r="B1695" s="15" t="s">
        <v>104</v>
      </c>
      <c r="C1695" s="15" t="s">
        <v>99</v>
      </c>
      <c r="D1695" s="15" t="s">
        <v>106</v>
      </c>
      <c r="E1695" s="15" t="s">
        <v>120</v>
      </c>
      <c r="F1695" s="15">
        <v>12.93</v>
      </c>
      <c r="G1695" s="15">
        <v>377</v>
      </c>
      <c r="H1695" s="15">
        <v>27.4</v>
      </c>
      <c r="I1695" s="15">
        <v>48.8</v>
      </c>
      <c r="J1695" s="15">
        <v>8.6999999999999993</v>
      </c>
      <c r="K1695" s="15">
        <v>6.51</v>
      </c>
      <c r="L1695" s="15">
        <v>26.4</v>
      </c>
      <c r="M1695" s="15">
        <v>145</v>
      </c>
      <c r="N1695" s="15">
        <v>59.1</v>
      </c>
      <c r="O1695" s="15">
        <v>169.3</v>
      </c>
      <c r="P1695" s="15" t="s">
        <v>116</v>
      </c>
      <c r="Q1695" s="15">
        <v>208.7</v>
      </c>
      <c r="R1695" s="15">
        <v>4.87</v>
      </c>
      <c r="S1695" s="15">
        <v>0.8</v>
      </c>
      <c r="T1695" s="15">
        <v>3.44</v>
      </c>
      <c r="U1695" s="15">
        <v>44.48</v>
      </c>
      <c r="V1695" s="15">
        <v>24775</v>
      </c>
      <c r="W1695" s="15">
        <v>891309</v>
      </c>
      <c r="X1695" s="15">
        <v>1101992</v>
      </c>
      <c r="Y1695" s="15">
        <v>210683</v>
      </c>
      <c r="Z1695" s="15">
        <v>4895</v>
      </c>
      <c r="AA1695" s="15">
        <v>9.0869999999999997</v>
      </c>
      <c r="AB1695" s="15">
        <v>41.1</v>
      </c>
    </row>
    <row r="1696" spans="1:28" ht="15" customHeight="1" x14ac:dyDescent="0.3">
      <c r="A1696" s="15" t="s">
        <v>1824</v>
      </c>
      <c r="B1696" s="15" t="s">
        <v>109</v>
      </c>
      <c r="C1696" s="15" t="s">
        <v>110</v>
      </c>
      <c r="D1696" s="15" t="s">
        <v>144</v>
      </c>
      <c r="E1696" s="15" t="s">
        <v>112</v>
      </c>
      <c r="F1696" s="15">
        <v>6.86</v>
      </c>
      <c r="G1696" s="15">
        <v>948.9</v>
      </c>
      <c r="H1696" s="15">
        <v>19.7</v>
      </c>
      <c r="I1696" s="15">
        <v>71.599999999999994</v>
      </c>
      <c r="J1696" s="15">
        <v>8.3000000000000007</v>
      </c>
      <c r="K1696" s="15">
        <v>6.86</v>
      </c>
      <c r="L1696" s="15">
        <v>27.4</v>
      </c>
      <c r="M1696" s="15">
        <v>122</v>
      </c>
      <c r="N1696" s="15">
        <v>63.7</v>
      </c>
      <c r="O1696" s="15">
        <v>106.4</v>
      </c>
      <c r="P1696" s="15" t="s">
        <v>107</v>
      </c>
      <c r="Q1696" s="15">
        <v>218</v>
      </c>
      <c r="R1696" s="15">
        <v>3.22</v>
      </c>
      <c r="S1696" s="15">
        <v>0.91</v>
      </c>
      <c r="T1696" s="15">
        <v>1.78</v>
      </c>
      <c r="U1696" s="15">
        <v>12.21</v>
      </c>
      <c r="V1696" s="15">
        <v>46948</v>
      </c>
      <c r="W1696" s="15">
        <v>474197</v>
      </c>
      <c r="X1696" s="15">
        <v>573235</v>
      </c>
      <c r="Y1696" s="15">
        <v>99038</v>
      </c>
      <c r="Z1696" s="15">
        <v>3964</v>
      </c>
      <c r="AA1696" s="15">
        <v>3.08</v>
      </c>
      <c r="AB1696" s="15">
        <v>49.8</v>
      </c>
    </row>
    <row r="1697" spans="1:28" ht="15" customHeight="1" x14ac:dyDescent="0.3">
      <c r="A1697" s="15" t="s">
        <v>1825</v>
      </c>
      <c r="B1697" s="15" t="s">
        <v>126</v>
      </c>
      <c r="C1697" s="15" t="s">
        <v>99</v>
      </c>
      <c r="D1697" s="15" t="s">
        <v>130</v>
      </c>
      <c r="E1697" s="15" t="s">
        <v>112</v>
      </c>
      <c r="F1697" s="15">
        <v>2.78</v>
      </c>
      <c r="G1697" s="15">
        <v>371.9</v>
      </c>
      <c r="H1697" s="15">
        <v>24.2</v>
      </c>
      <c r="I1697" s="15">
        <v>70.2</v>
      </c>
      <c r="J1697" s="15">
        <v>6.9</v>
      </c>
      <c r="K1697" s="15">
        <v>7.64</v>
      </c>
      <c r="L1697" s="15">
        <v>22.9</v>
      </c>
      <c r="M1697" s="15">
        <v>111.2</v>
      </c>
      <c r="N1697" s="15">
        <v>64.900000000000006</v>
      </c>
      <c r="O1697" s="15">
        <v>87.3</v>
      </c>
      <c r="P1697" s="15" t="s">
        <v>116</v>
      </c>
      <c r="Q1697" s="15">
        <v>207.8</v>
      </c>
      <c r="R1697" s="15">
        <v>8.42</v>
      </c>
      <c r="S1697" s="15">
        <v>0.73</v>
      </c>
      <c r="T1697" s="15">
        <v>0.46</v>
      </c>
      <c r="U1697" s="15">
        <v>1.28</v>
      </c>
      <c r="V1697" s="15">
        <v>63306</v>
      </c>
      <c r="W1697" s="15">
        <v>225653</v>
      </c>
      <c r="X1697" s="15">
        <v>81032</v>
      </c>
      <c r="Y1697" s="15">
        <v>-144621</v>
      </c>
      <c r="Z1697" s="15">
        <v>1170</v>
      </c>
      <c r="AA1697" s="15">
        <v>1.0940000000000001</v>
      </c>
      <c r="AB1697" s="15">
        <v>19.5</v>
      </c>
    </row>
    <row r="1698" spans="1:28" ht="15" customHeight="1" x14ac:dyDescent="0.3">
      <c r="A1698" s="15" t="s">
        <v>1826</v>
      </c>
      <c r="B1698" s="15" t="s">
        <v>122</v>
      </c>
      <c r="C1698" s="15" t="s">
        <v>105</v>
      </c>
      <c r="D1698" s="15" t="s">
        <v>130</v>
      </c>
      <c r="E1698" s="15" t="s">
        <v>101</v>
      </c>
      <c r="F1698" s="15">
        <v>3.95</v>
      </c>
      <c r="G1698" s="15">
        <v>834.9</v>
      </c>
      <c r="H1698" s="15">
        <v>31.6</v>
      </c>
      <c r="I1698" s="15">
        <v>81.3</v>
      </c>
      <c r="J1698" s="15">
        <v>5.9</v>
      </c>
      <c r="K1698" s="15">
        <v>5.2</v>
      </c>
      <c r="L1698" s="15">
        <v>22.5</v>
      </c>
      <c r="M1698" s="15">
        <v>164.3</v>
      </c>
      <c r="N1698" s="15">
        <v>39.299999999999997</v>
      </c>
      <c r="O1698" s="15">
        <v>147.5</v>
      </c>
      <c r="P1698" s="15" t="s">
        <v>107</v>
      </c>
      <c r="Q1698" s="15">
        <v>267.5</v>
      </c>
      <c r="R1698" s="15">
        <v>3.17</v>
      </c>
      <c r="S1698" s="15">
        <v>0.74</v>
      </c>
      <c r="T1698" s="15">
        <v>0.3</v>
      </c>
      <c r="U1698" s="15">
        <v>1.18</v>
      </c>
      <c r="V1698" s="15">
        <v>71960</v>
      </c>
      <c r="W1698" s="15">
        <v>260522</v>
      </c>
      <c r="X1698" s="15">
        <v>84913</v>
      </c>
      <c r="Y1698" s="15">
        <v>-175609</v>
      </c>
      <c r="Z1698" s="15">
        <v>3923</v>
      </c>
      <c r="AA1698" s="15">
        <v>0.30099999999999999</v>
      </c>
      <c r="AB1698" s="15">
        <v>61.6</v>
      </c>
    </row>
    <row r="1699" spans="1:28" ht="15" customHeight="1" x14ac:dyDescent="0.3">
      <c r="A1699" s="15" t="s">
        <v>1827</v>
      </c>
      <c r="B1699" s="15" t="s">
        <v>98</v>
      </c>
      <c r="C1699" s="15" t="s">
        <v>110</v>
      </c>
      <c r="D1699" s="15" t="s">
        <v>115</v>
      </c>
      <c r="E1699" s="15" t="s">
        <v>112</v>
      </c>
      <c r="F1699" s="15">
        <v>5.18</v>
      </c>
      <c r="G1699" s="15">
        <v>272.10000000000002</v>
      </c>
      <c r="H1699" s="15">
        <v>25.2</v>
      </c>
      <c r="I1699" s="15">
        <v>65.3</v>
      </c>
      <c r="J1699" s="15">
        <v>5.7</v>
      </c>
      <c r="K1699" s="15">
        <v>6.87</v>
      </c>
      <c r="L1699" s="15">
        <v>25.6</v>
      </c>
      <c r="M1699" s="15">
        <v>180.1</v>
      </c>
      <c r="N1699" s="15">
        <v>54.4</v>
      </c>
      <c r="O1699" s="15">
        <v>131.19999999999999</v>
      </c>
      <c r="P1699" s="15" t="s">
        <v>116</v>
      </c>
      <c r="Q1699" s="15">
        <v>150.6</v>
      </c>
      <c r="R1699" s="15">
        <v>4.18</v>
      </c>
      <c r="S1699" s="15">
        <v>0.98</v>
      </c>
      <c r="T1699" s="15">
        <v>2.76</v>
      </c>
      <c r="U1699" s="15">
        <v>14.3</v>
      </c>
      <c r="V1699" s="15">
        <v>26717</v>
      </c>
      <c r="W1699" s="15">
        <v>325783</v>
      </c>
      <c r="X1699" s="15">
        <v>382053</v>
      </c>
      <c r="Y1699" s="15">
        <v>56270</v>
      </c>
      <c r="Z1699" s="15">
        <v>4163</v>
      </c>
      <c r="AA1699" s="15">
        <v>3.4350000000000001</v>
      </c>
      <c r="AB1699" s="15">
        <v>44.8</v>
      </c>
    </row>
    <row r="1700" spans="1:28" ht="15" customHeight="1" x14ac:dyDescent="0.3">
      <c r="A1700" s="15" t="s">
        <v>1828</v>
      </c>
      <c r="B1700" s="15" t="s">
        <v>104</v>
      </c>
      <c r="C1700" s="15" t="s">
        <v>105</v>
      </c>
      <c r="D1700" s="15" t="s">
        <v>144</v>
      </c>
      <c r="E1700" s="15" t="s">
        <v>112</v>
      </c>
      <c r="F1700" s="15">
        <v>8.4700000000000006</v>
      </c>
      <c r="G1700" s="15">
        <v>477.8</v>
      </c>
      <c r="H1700" s="15">
        <v>23.3</v>
      </c>
      <c r="I1700" s="15">
        <v>52.5</v>
      </c>
      <c r="J1700" s="15">
        <v>9.5</v>
      </c>
      <c r="K1700" s="15">
        <v>6.05</v>
      </c>
      <c r="L1700" s="15">
        <v>20.7</v>
      </c>
      <c r="M1700" s="15">
        <v>113</v>
      </c>
      <c r="N1700" s="15">
        <v>60.7</v>
      </c>
      <c r="O1700" s="15">
        <v>112.6</v>
      </c>
      <c r="P1700" s="15" t="s">
        <v>107</v>
      </c>
      <c r="Q1700" s="15">
        <v>90.1</v>
      </c>
      <c r="R1700" s="15">
        <v>6.99</v>
      </c>
      <c r="S1700" s="15">
        <v>0.99</v>
      </c>
      <c r="T1700" s="15">
        <v>1.17</v>
      </c>
      <c r="U1700" s="15">
        <v>9.91</v>
      </c>
      <c r="V1700" s="15">
        <v>59193</v>
      </c>
      <c r="W1700" s="15">
        <v>487787</v>
      </c>
      <c r="X1700" s="15">
        <v>586603</v>
      </c>
      <c r="Y1700" s="15">
        <v>98816</v>
      </c>
      <c r="Z1700" s="15">
        <v>4845</v>
      </c>
      <c r="AA1700" s="15">
        <v>2.0449999999999999</v>
      </c>
      <c r="AB1700" s="15">
        <v>38</v>
      </c>
    </row>
    <row r="1701" spans="1:28" ht="15" customHeight="1" x14ac:dyDescent="0.3">
      <c r="A1701" s="15" t="s">
        <v>1829</v>
      </c>
      <c r="B1701" s="15" t="s">
        <v>137</v>
      </c>
      <c r="C1701" s="15" t="s">
        <v>170</v>
      </c>
      <c r="D1701" s="15" t="s">
        <v>111</v>
      </c>
      <c r="E1701" s="15" t="s">
        <v>101</v>
      </c>
      <c r="F1701" s="15">
        <v>13.05</v>
      </c>
      <c r="G1701" s="15">
        <v>868.3</v>
      </c>
      <c r="H1701" s="15">
        <v>23.2</v>
      </c>
      <c r="I1701" s="15">
        <v>71.599999999999994</v>
      </c>
      <c r="J1701" s="15">
        <v>6.7</v>
      </c>
      <c r="K1701" s="15">
        <v>6.46</v>
      </c>
      <c r="L1701" s="15">
        <v>27.9</v>
      </c>
      <c r="M1701" s="15">
        <v>69.8</v>
      </c>
      <c r="N1701" s="15">
        <v>67.099999999999994</v>
      </c>
      <c r="O1701" s="15">
        <v>123.8</v>
      </c>
      <c r="P1701" s="15" t="s">
        <v>116</v>
      </c>
      <c r="Q1701" s="15">
        <v>268.3</v>
      </c>
      <c r="R1701" s="15">
        <v>4.71</v>
      </c>
      <c r="S1701" s="15">
        <v>0.87</v>
      </c>
      <c r="T1701" s="15">
        <v>1.19</v>
      </c>
      <c r="U1701" s="15">
        <v>15.53</v>
      </c>
      <c r="V1701" s="15">
        <v>64572</v>
      </c>
      <c r="W1701" s="15">
        <v>832415</v>
      </c>
      <c r="X1701" s="15">
        <v>1002803</v>
      </c>
      <c r="Y1701" s="15">
        <v>170388</v>
      </c>
      <c r="Z1701" s="15">
        <v>2533</v>
      </c>
      <c r="AA1701" s="15">
        <v>6.1310000000000002</v>
      </c>
      <c r="AB1701" s="15">
        <v>52.3</v>
      </c>
    </row>
    <row r="1702" spans="1:28" ht="15" customHeight="1" x14ac:dyDescent="0.3">
      <c r="A1702" s="15" t="s">
        <v>1830</v>
      </c>
      <c r="B1702" s="15" t="s">
        <v>146</v>
      </c>
      <c r="C1702" s="15" t="s">
        <v>114</v>
      </c>
      <c r="D1702" s="15" t="s">
        <v>115</v>
      </c>
      <c r="E1702" s="15" t="s">
        <v>112</v>
      </c>
      <c r="F1702" s="15">
        <v>3.09</v>
      </c>
      <c r="G1702" s="15">
        <v>544.79999999999995</v>
      </c>
      <c r="H1702" s="15">
        <v>23.2</v>
      </c>
      <c r="I1702" s="15">
        <v>49.6</v>
      </c>
      <c r="J1702" s="15">
        <v>7.1</v>
      </c>
      <c r="K1702" s="15">
        <v>5.78</v>
      </c>
      <c r="L1702" s="15">
        <v>16.2</v>
      </c>
      <c r="M1702" s="15">
        <v>102.8</v>
      </c>
      <c r="N1702" s="15">
        <v>74</v>
      </c>
      <c r="O1702" s="15">
        <v>108.1</v>
      </c>
      <c r="P1702" s="15" t="s">
        <v>127</v>
      </c>
      <c r="Q1702" s="15">
        <v>111.4</v>
      </c>
      <c r="R1702" s="15">
        <v>3.19</v>
      </c>
      <c r="S1702" s="15">
        <v>0.87</v>
      </c>
      <c r="T1702" s="15">
        <v>1.38</v>
      </c>
      <c r="U1702" s="15">
        <v>4.26</v>
      </c>
      <c r="V1702" s="15">
        <v>20949</v>
      </c>
      <c r="W1702" s="15">
        <v>184868</v>
      </c>
      <c r="X1702" s="15">
        <v>89243</v>
      </c>
      <c r="Y1702" s="15">
        <v>-95625</v>
      </c>
      <c r="Z1702" s="15">
        <v>4594</v>
      </c>
      <c r="AA1702" s="15">
        <v>0.92700000000000005</v>
      </c>
      <c r="AB1702" s="15">
        <v>42.2</v>
      </c>
    </row>
    <row r="1703" spans="1:28" ht="15" customHeight="1" x14ac:dyDescent="0.3">
      <c r="A1703" s="15" t="s">
        <v>1831</v>
      </c>
      <c r="B1703" s="15" t="s">
        <v>146</v>
      </c>
      <c r="C1703" s="15" t="s">
        <v>110</v>
      </c>
      <c r="D1703" s="15" t="s">
        <v>115</v>
      </c>
      <c r="E1703" s="15" t="s">
        <v>112</v>
      </c>
      <c r="F1703" s="15">
        <v>0.68</v>
      </c>
      <c r="G1703" s="15">
        <v>268.39999999999998</v>
      </c>
      <c r="H1703" s="15">
        <v>22.7</v>
      </c>
      <c r="I1703" s="15">
        <v>54.5</v>
      </c>
      <c r="J1703" s="15">
        <v>7.5</v>
      </c>
      <c r="K1703" s="15">
        <v>6.32</v>
      </c>
      <c r="L1703" s="15">
        <v>27.3</v>
      </c>
      <c r="M1703" s="15">
        <v>87.3</v>
      </c>
      <c r="N1703" s="15">
        <v>62.8</v>
      </c>
      <c r="O1703" s="15">
        <v>96.5</v>
      </c>
      <c r="P1703" s="15" t="s">
        <v>127</v>
      </c>
      <c r="Q1703" s="15">
        <v>214.1</v>
      </c>
      <c r="R1703" s="15">
        <v>5.53</v>
      </c>
      <c r="S1703" s="15">
        <v>0.99</v>
      </c>
      <c r="T1703" s="15">
        <v>2.31</v>
      </c>
      <c r="U1703" s="15">
        <v>1.57</v>
      </c>
      <c r="V1703" s="15">
        <v>21311</v>
      </c>
      <c r="W1703" s="15">
        <v>47268</v>
      </c>
      <c r="X1703" s="15">
        <v>33458</v>
      </c>
      <c r="Y1703" s="15">
        <v>-13810</v>
      </c>
      <c r="Z1703" s="15">
        <v>995</v>
      </c>
      <c r="AA1703" s="15">
        <v>1.5780000000000001</v>
      </c>
      <c r="AB1703" s="15">
        <v>26</v>
      </c>
    </row>
    <row r="1704" spans="1:28" ht="15" customHeight="1" x14ac:dyDescent="0.3">
      <c r="A1704" s="15" t="s">
        <v>1832</v>
      </c>
      <c r="B1704" s="15" t="s">
        <v>109</v>
      </c>
      <c r="C1704" s="15" t="s">
        <v>114</v>
      </c>
      <c r="D1704" s="15" t="s">
        <v>115</v>
      </c>
      <c r="E1704" s="15" t="s">
        <v>112</v>
      </c>
      <c r="F1704" s="15">
        <v>5.39</v>
      </c>
      <c r="G1704" s="15">
        <v>239.2</v>
      </c>
      <c r="H1704" s="15">
        <v>23.1</v>
      </c>
      <c r="I1704" s="15">
        <v>53.2</v>
      </c>
      <c r="J1704" s="15">
        <v>7.5</v>
      </c>
      <c r="K1704" s="15">
        <v>6.99</v>
      </c>
      <c r="L1704" s="15">
        <v>16.3</v>
      </c>
      <c r="M1704" s="15">
        <v>133.6</v>
      </c>
      <c r="N1704" s="15">
        <v>62.5</v>
      </c>
      <c r="O1704" s="15">
        <v>115.4</v>
      </c>
      <c r="P1704" s="15" t="s">
        <v>107</v>
      </c>
      <c r="Q1704" s="15">
        <v>267.7</v>
      </c>
      <c r="R1704" s="15">
        <v>4.91</v>
      </c>
      <c r="S1704" s="15">
        <v>0.73</v>
      </c>
      <c r="T1704" s="15">
        <v>2.38</v>
      </c>
      <c r="U1704" s="15">
        <v>12.83</v>
      </c>
      <c r="V1704" s="15">
        <v>23474</v>
      </c>
      <c r="W1704" s="15">
        <v>359829</v>
      </c>
      <c r="X1704" s="15">
        <v>301171</v>
      </c>
      <c r="Y1704" s="15">
        <v>-58658</v>
      </c>
      <c r="Z1704" s="15">
        <v>10083</v>
      </c>
      <c r="AA1704" s="15">
        <v>1.272</v>
      </c>
      <c r="AB1704" s="15">
        <v>32.700000000000003</v>
      </c>
    </row>
    <row r="1705" spans="1:28" ht="15" customHeight="1" x14ac:dyDescent="0.3">
      <c r="A1705" s="15" t="s">
        <v>1833</v>
      </c>
      <c r="B1705" s="15" t="s">
        <v>126</v>
      </c>
      <c r="C1705" s="15" t="s">
        <v>123</v>
      </c>
      <c r="D1705" s="15" t="s">
        <v>177</v>
      </c>
      <c r="E1705" s="15" t="s">
        <v>101</v>
      </c>
      <c r="F1705" s="15">
        <v>9.35</v>
      </c>
      <c r="G1705" s="15">
        <v>845.8</v>
      </c>
      <c r="H1705" s="15">
        <v>30.6</v>
      </c>
      <c r="I1705" s="15">
        <v>78.900000000000006</v>
      </c>
      <c r="J1705" s="15">
        <v>7.7</v>
      </c>
      <c r="K1705" s="15">
        <v>6.78</v>
      </c>
      <c r="L1705" s="15">
        <v>22.8</v>
      </c>
      <c r="M1705" s="15">
        <v>141.4</v>
      </c>
      <c r="N1705" s="15">
        <v>51</v>
      </c>
      <c r="O1705" s="15">
        <v>93.3</v>
      </c>
      <c r="P1705" s="15" t="s">
        <v>107</v>
      </c>
      <c r="Q1705" s="15">
        <v>193.5</v>
      </c>
      <c r="R1705" s="15">
        <v>4.22</v>
      </c>
      <c r="S1705" s="15">
        <v>0.97</v>
      </c>
      <c r="T1705" s="15">
        <v>71.42</v>
      </c>
      <c r="U1705" s="15">
        <v>667.78</v>
      </c>
      <c r="V1705" s="15">
        <v>3938</v>
      </c>
      <c r="W1705" s="15">
        <v>664050</v>
      </c>
      <c r="X1705" s="15">
        <v>2629718</v>
      </c>
      <c r="Y1705" s="15">
        <v>1965668</v>
      </c>
      <c r="Z1705" s="15">
        <v>18582</v>
      </c>
      <c r="AA1705" s="15">
        <v>35.936999999999998</v>
      </c>
      <c r="AB1705" s="15">
        <v>46.1</v>
      </c>
    </row>
    <row r="1706" spans="1:28" ht="15" customHeight="1" x14ac:dyDescent="0.3">
      <c r="A1706" s="15" t="s">
        <v>1834</v>
      </c>
      <c r="B1706" s="15" t="s">
        <v>137</v>
      </c>
      <c r="C1706" s="15" t="s">
        <v>114</v>
      </c>
      <c r="D1706" s="15" t="s">
        <v>144</v>
      </c>
      <c r="E1706" s="15" t="s">
        <v>112</v>
      </c>
      <c r="F1706" s="15">
        <v>10.07</v>
      </c>
      <c r="G1706" s="15">
        <v>80</v>
      </c>
      <c r="H1706" s="15">
        <v>22.3</v>
      </c>
      <c r="I1706" s="15">
        <v>48.3</v>
      </c>
      <c r="J1706" s="15">
        <v>7.2</v>
      </c>
      <c r="K1706" s="15">
        <v>5.2</v>
      </c>
      <c r="L1706" s="15">
        <v>25.6</v>
      </c>
      <c r="M1706" s="15">
        <v>153.6</v>
      </c>
      <c r="N1706" s="15">
        <v>22.3</v>
      </c>
      <c r="O1706" s="15">
        <v>58.7</v>
      </c>
      <c r="P1706" s="15" t="s">
        <v>127</v>
      </c>
      <c r="Q1706" s="15">
        <v>166.4</v>
      </c>
      <c r="R1706" s="15">
        <v>3.73</v>
      </c>
      <c r="S1706" s="15">
        <v>0.71</v>
      </c>
      <c r="T1706" s="15">
        <v>0.3</v>
      </c>
      <c r="U1706" s="15">
        <v>3.02</v>
      </c>
      <c r="V1706" s="15">
        <v>50998</v>
      </c>
      <c r="W1706" s="15">
        <v>668966</v>
      </c>
      <c r="X1706" s="15">
        <v>154014</v>
      </c>
      <c r="Y1706" s="15">
        <v>-514952</v>
      </c>
      <c r="Z1706" s="15">
        <v>5793</v>
      </c>
      <c r="AA1706" s="15">
        <v>0.52100000000000002</v>
      </c>
      <c r="AB1706" s="15">
        <v>31.1</v>
      </c>
    </row>
    <row r="1707" spans="1:28" ht="15" customHeight="1" x14ac:dyDescent="0.3">
      <c r="A1707" s="15" t="s">
        <v>1835</v>
      </c>
      <c r="B1707" s="15" t="s">
        <v>98</v>
      </c>
      <c r="C1707" s="15" t="s">
        <v>123</v>
      </c>
      <c r="D1707" s="15" t="s">
        <v>144</v>
      </c>
      <c r="E1707" s="15" t="s">
        <v>101</v>
      </c>
      <c r="F1707" s="15">
        <v>14.64</v>
      </c>
      <c r="G1707" s="15">
        <v>829.4</v>
      </c>
      <c r="H1707" s="15">
        <v>32.299999999999997</v>
      </c>
      <c r="I1707" s="15">
        <v>79.5</v>
      </c>
      <c r="J1707" s="15">
        <v>6.6</v>
      </c>
      <c r="K1707" s="15">
        <v>6.47</v>
      </c>
      <c r="L1707" s="15">
        <v>38.9</v>
      </c>
      <c r="M1707" s="15">
        <v>158.6</v>
      </c>
      <c r="N1707" s="15">
        <v>50.4</v>
      </c>
      <c r="O1707" s="15">
        <v>132.30000000000001</v>
      </c>
      <c r="P1707" s="15" t="s">
        <v>127</v>
      </c>
      <c r="Q1707" s="15">
        <v>276</v>
      </c>
      <c r="R1707" s="15">
        <v>7.12</v>
      </c>
      <c r="S1707" s="15">
        <v>0.86</v>
      </c>
      <c r="T1707" s="15">
        <v>1.85</v>
      </c>
      <c r="U1707" s="15">
        <v>27.08</v>
      </c>
      <c r="V1707" s="15">
        <v>51416</v>
      </c>
      <c r="W1707" s="15">
        <v>978911</v>
      </c>
      <c r="X1707" s="15">
        <v>1392345</v>
      </c>
      <c r="Y1707" s="15">
        <v>413434</v>
      </c>
      <c r="Z1707" s="15">
        <v>7832</v>
      </c>
      <c r="AA1707" s="15">
        <v>3.4580000000000002</v>
      </c>
      <c r="AB1707" s="15">
        <v>55.9</v>
      </c>
    </row>
    <row r="1708" spans="1:28" ht="15" customHeight="1" x14ac:dyDescent="0.3">
      <c r="A1708" s="15" t="s">
        <v>1836</v>
      </c>
      <c r="B1708" s="15" t="s">
        <v>118</v>
      </c>
      <c r="C1708" s="15" t="s">
        <v>134</v>
      </c>
      <c r="D1708" s="15" t="s">
        <v>106</v>
      </c>
      <c r="E1708" s="15" t="s">
        <v>101</v>
      </c>
      <c r="F1708" s="15">
        <v>1.41</v>
      </c>
      <c r="G1708" s="15">
        <v>849.3</v>
      </c>
      <c r="H1708" s="15">
        <v>30.7</v>
      </c>
      <c r="I1708" s="15">
        <v>83.5</v>
      </c>
      <c r="J1708" s="15">
        <v>7</v>
      </c>
      <c r="K1708" s="15">
        <v>6.61</v>
      </c>
      <c r="L1708" s="15">
        <v>37.299999999999997</v>
      </c>
      <c r="M1708" s="15">
        <v>117.6</v>
      </c>
      <c r="N1708" s="15">
        <v>64.8</v>
      </c>
      <c r="O1708" s="15">
        <v>141.19999999999999</v>
      </c>
      <c r="P1708" s="15" t="s">
        <v>116</v>
      </c>
      <c r="Q1708" s="15">
        <v>89.4</v>
      </c>
      <c r="R1708" s="15">
        <v>3.19</v>
      </c>
      <c r="S1708" s="15">
        <v>0.71</v>
      </c>
      <c r="T1708" s="15">
        <v>3.91</v>
      </c>
      <c r="U1708" s="15">
        <v>5.51</v>
      </c>
      <c r="V1708" s="15">
        <v>22852</v>
      </c>
      <c r="W1708" s="15">
        <v>76242</v>
      </c>
      <c r="X1708" s="15">
        <v>125915</v>
      </c>
      <c r="Y1708" s="15">
        <v>49673</v>
      </c>
      <c r="Z1708" s="15">
        <v>449</v>
      </c>
      <c r="AA1708" s="15">
        <v>12.272</v>
      </c>
      <c r="AB1708" s="15">
        <v>65.900000000000006</v>
      </c>
    </row>
    <row r="1709" spans="1:28" ht="15" customHeight="1" x14ac:dyDescent="0.3">
      <c r="A1709" s="15" t="s">
        <v>1837</v>
      </c>
      <c r="B1709" s="15" t="s">
        <v>126</v>
      </c>
      <c r="C1709" s="15" t="s">
        <v>99</v>
      </c>
      <c r="D1709" s="15" t="s">
        <v>111</v>
      </c>
      <c r="E1709" s="15" t="s">
        <v>101</v>
      </c>
      <c r="F1709" s="15">
        <v>10.44</v>
      </c>
      <c r="G1709" s="15">
        <v>644.6</v>
      </c>
      <c r="H1709" s="15">
        <v>30.7</v>
      </c>
      <c r="I1709" s="15">
        <v>75.5</v>
      </c>
      <c r="J1709" s="15">
        <v>7.5</v>
      </c>
      <c r="K1709" s="15">
        <v>6.88</v>
      </c>
      <c r="L1709" s="15">
        <v>29.8</v>
      </c>
      <c r="M1709" s="15">
        <v>102.2</v>
      </c>
      <c r="N1709" s="15">
        <v>87.4</v>
      </c>
      <c r="O1709" s="15">
        <v>51.7</v>
      </c>
      <c r="P1709" s="15" t="s">
        <v>107</v>
      </c>
      <c r="Q1709" s="15">
        <v>228.3</v>
      </c>
      <c r="R1709" s="15">
        <v>5.3</v>
      </c>
      <c r="S1709" s="15">
        <v>0.78</v>
      </c>
      <c r="T1709" s="15">
        <v>1.22</v>
      </c>
      <c r="U1709" s="15">
        <v>12.74</v>
      </c>
      <c r="V1709" s="15">
        <v>65124</v>
      </c>
      <c r="W1709" s="15">
        <v>852257</v>
      </c>
      <c r="X1709" s="15">
        <v>829680</v>
      </c>
      <c r="Y1709" s="15">
        <v>-22577</v>
      </c>
      <c r="Z1709" s="15">
        <v>5253</v>
      </c>
      <c r="AA1709" s="15">
        <v>2.4249999999999998</v>
      </c>
      <c r="AB1709" s="15">
        <v>55.1</v>
      </c>
    </row>
    <row r="1710" spans="1:28" ht="15" customHeight="1" x14ac:dyDescent="0.3">
      <c r="A1710" s="15" t="s">
        <v>1838</v>
      </c>
      <c r="B1710" s="15" t="s">
        <v>146</v>
      </c>
      <c r="C1710" s="15" t="s">
        <v>99</v>
      </c>
      <c r="D1710" s="15" t="s">
        <v>100</v>
      </c>
      <c r="E1710" s="15" t="s">
        <v>112</v>
      </c>
      <c r="F1710" s="15">
        <v>1.22</v>
      </c>
      <c r="G1710" s="15">
        <v>585.1</v>
      </c>
      <c r="H1710" s="15">
        <v>24.1</v>
      </c>
      <c r="I1710" s="15">
        <v>57.2</v>
      </c>
      <c r="J1710" s="15">
        <v>7.1</v>
      </c>
      <c r="K1710" s="15">
        <v>5.39</v>
      </c>
      <c r="L1710" s="15">
        <v>22.5</v>
      </c>
      <c r="M1710" s="15">
        <v>137.1</v>
      </c>
      <c r="N1710" s="15">
        <v>83.5</v>
      </c>
      <c r="O1710" s="15">
        <v>120.2</v>
      </c>
      <c r="P1710" s="15" t="s">
        <v>127</v>
      </c>
      <c r="Q1710" s="15">
        <v>148.1</v>
      </c>
      <c r="R1710" s="15">
        <v>4.8600000000000003</v>
      </c>
      <c r="S1710" s="15">
        <v>0.82</v>
      </c>
      <c r="T1710" s="15">
        <v>0.52</v>
      </c>
      <c r="U1710" s="15">
        <v>0.63</v>
      </c>
      <c r="V1710" s="15">
        <v>22371</v>
      </c>
      <c r="W1710" s="15">
        <v>85319</v>
      </c>
      <c r="X1710" s="15">
        <v>14094</v>
      </c>
      <c r="Y1710" s="15">
        <v>-71225</v>
      </c>
      <c r="Z1710" s="15">
        <v>698</v>
      </c>
      <c r="AA1710" s="15">
        <v>0.90300000000000002</v>
      </c>
      <c r="AB1710" s="15">
        <v>56.6</v>
      </c>
    </row>
    <row r="1711" spans="1:28" ht="15" customHeight="1" x14ac:dyDescent="0.3">
      <c r="A1711" s="15" t="s">
        <v>1839</v>
      </c>
      <c r="B1711" s="15" t="s">
        <v>146</v>
      </c>
      <c r="C1711" s="15" t="s">
        <v>105</v>
      </c>
      <c r="D1711" s="15" t="s">
        <v>115</v>
      </c>
      <c r="E1711" s="15" t="s">
        <v>101</v>
      </c>
      <c r="F1711" s="15">
        <v>12.43</v>
      </c>
      <c r="G1711" s="15">
        <v>1008.1</v>
      </c>
      <c r="H1711" s="15">
        <v>32.1</v>
      </c>
      <c r="I1711" s="15">
        <v>66.400000000000006</v>
      </c>
      <c r="J1711" s="15">
        <v>5.6</v>
      </c>
      <c r="K1711" s="15">
        <v>6.64</v>
      </c>
      <c r="L1711" s="15">
        <v>28.1</v>
      </c>
      <c r="M1711" s="15">
        <v>93.7</v>
      </c>
      <c r="N1711" s="15">
        <v>59</v>
      </c>
      <c r="O1711" s="15">
        <v>78.8</v>
      </c>
      <c r="P1711" s="15" t="s">
        <v>102</v>
      </c>
      <c r="Q1711" s="15">
        <v>205.4</v>
      </c>
      <c r="R1711" s="15">
        <v>4.04</v>
      </c>
      <c r="S1711" s="15">
        <v>0.83</v>
      </c>
      <c r="T1711" s="15">
        <v>3.42</v>
      </c>
      <c r="U1711" s="15">
        <v>42.51</v>
      </c>
      <c r="V1711" s="15">
        <v>20719</v>
      </c>
      <c r="W1711" s="15">
        <v>834823</v>
      </c>
      <c r="X1711" s="15">
        <v>880765</v>
      </c>
      <c r="Y1711" s="15">
        <v>45942</v>
      </c>
      <c r="Z1711" s="15">
        <v>13733</v>
      </c>
      <c r="AA1711" s="15">
        <v>3.0950000000000002</v>
      </c>
      <c r="AB1711" s="15">
        <v>52</v>
      </c>
    </row>
    <row r="1712" spans="1:28" ht="15" customHeight="1" x14ac:dyDescent="0.3">
      <c r="A1712" s="15" t="s">
        <v>1840</v>
      </c>
      <c r="B1712" s="15" t="s">
        <v>126</v>
      </c>
      <c r="C1712" s="15" t="s">
        <v>119</v>
      </c>
      <c r="D1712" s="15" t="s">
        <v>111</v>
      </c>
      <c r="E1712" s="15" t="s">
        <v>101</v>
      </c>
      <c r="F1712" s="15">
        <v>10.72</v>
      </c>
      <c r="G1712" s="15">
        <v>842.5</v>
      </c>
      <c r="H1712" s="15">
        <v>23.1</v>
      </c>
      <c r="I1712" s="15">
        <v>78.400000000000006</v>
      </c>
      <c r="J1712" s="15">
        <v>7.6</v>
      </c>
      <c r="K1712" s="15">
        <v>6.12</v>
      </c>
      <c r="L1712" s="15">
        <v>29.9</v>
      </c>
      <c r="M1712" s="15">
        <v>65.099999999999994</v>
      </c>
      <c r="N1712" s="15">
        <v>45.2</v>
      </c>
      <c r="O1712" s="15">
        <v>126.6</v>
      </c>
      <c r="P1712" s="15" t="s">
        <v>127</v>
      </c>
      <c r="Q1712" s="15">
        <v>190.7</v>
      </c>
      <c r="R1712" s="15">
        <v>6.12</v>
      </c>
      <c r="S1712" s="15">
        <v>0.82</v>
      </c>
      <c r="T1712" s="15">
        <v>0.95</v>
      </c>
      <c r="U1712" s="15">
        <v>10.18</v>
      </c>
      <c r="V1712" s="15">
        <v>69978</v>
      </c>
      <c r="W1712" s="15">
        <v>894889</v>
      </c>
      <c r="X1712" s="15">
        <v>712376</v>
      </c>
      <c r="Y1712" s="15">
        <v>-182513</v>
      </c>
      <c r="Z1712" s="15">
        <v>4098</v>
      </c>
      <c r="AA1712" s="15">
        <v>2.484</v>
      </c>
      <c r="AB1712" s="15">
        <v>44.4</v>
      </c>
    </row>
    <row r="1713" spans="1:28" ht="15" customHeight="1" x14ac:dyDescent="0.3">
      <c r="A1713" s="15" t="s">
        <v>1841</v>
      </c>
      <c r="B1713" s="15" t="s">
        <v>126</v>
      </c>
      <c r="C1713" s="15" t="s">
        <v>123</v>
      </c>
      <c r="D1713" s="15" t="s">
        <v>111</v>
      </c>
      <c r="E1713" s="15" t="s">
        <v>101</v>
      </c>
      <c r="F1713" s="15">
        <v>6.01</v>
      </c>
      <c r="G1713" s="15">
        <v>778.5</v>
      </c>
      <c r="H1713" s="15">
        <v>25.1</v>
      </c>
      <c r="I1713" s="15">
        <v>62.5</v>
      </c>
      <c r="J1713" s="15">
        <v>4.0999999999999996</v>
      </c>
      <c r="K1713" s="15">
        <v>6.49</v>
      </c>
      <c r="L1713" s="15">
        <v>34.5</v>
      </c>
      <c r="M1713" s="15">
        <v>134.30000000000001</v>
      </c>
      <c r="N1713" s="15">
        <v>58.6</v>
      </c>
      <c r="O1713" s="15">
        <v>91.9</v>
      </c>
      <c r="P1713" s="15" t="s">
        <v>116</v>
      </c>
      <c r="Q1713" s="15">
        <v>185.5</v>
      </c>
      <c r="R1713" s="15">
        <v>3.11</v>
      </c>
      <c r="S1713" s="15">
        <v>1</v>
      </c>
      <c r="T1713" s="15">
        <v>1.51</v>
      </c>
      <c r="U1713" s="15">
        <v>9.08</v>
      </c>
      <c r="V1713" s="15">
        <v>64699</v>
      </c>
      <c r="W1713" s="15">
        <v>408237</v>
      </c>
      <c r="X1713" s="15">
        <v>587467</v>
      </c>
      <c r="Y1713" s="15">
        <v>179230</v>
      </c>
      <c r="Z1713" s="15">
        <v>1284</v>
      </c>
      <c r="AA1713" s="15">
        <v>7.0720000000000001</v>
      </c>
      <c r="AB1713" s="15">
        <v>57.8</v>
      </c>
    </row>
    <row r="1714" spans="1:28" ht="15" customHeight="1" x14ac:dyDescent="0.3">
      <c r="A1714" s="15" t="s">
        <v>1842</v>
      </c>
      <c r="B1714" s="15" t="s">
        <v>109</v>
      </c>
      <c r="C1714" s="15" t="s">
        <v>170</v>
      </c>
      <c r="D1714" s="15" t="s">
        <v>177</v>
      </c>
      <c r="E1714" s="15" t="s">
        <v>112</v>
      </c>
      <c r="F1714" s="15">
        <v>14.66</v>
      </c>
      <c r="G1714" s="15">
        <v>253.1</v>
      </c>
      <c r="H1714" s="15">
        <v>26.8</v>
      </c>
      <c r="I1714" s="15">
        <v>50</v>
      </c>
      <c r="J1714" s="15">
        <v>8.8000000000000007</v>
      </c>
      <c r="K1714" s="15">
        <v>7.26</v>
      </c>
      <c r="L1714" s="15">
        <v>27.4</v>
      </c>
      <c r="M1714" s="15">
        <v>95.7</v>
      </c>
      <c r="N1714" s="15">
        <v>72</v>
      </c>
      <c r="O1714" s="15">
        <v>118.1</v>
      </c>
      <c r="P1714" s="15" t="s">
        <v>116</v>
      </c>
      <c r="Q1714" s="15">
        <v>190.2</v>
      </c>
      <c r="R1714" s="15">
        <v>1.7</v>
      </c>
      <c r="S1714" s="15">
        <v>0.98</v>
      </c>
      <c r="T1714" s="15">
        <v>34.78</v>
      </c>
      <c r="U1714" s="15">
        <v>509.87</v>
      </c>
      <c r="V1714" s="15">
        <v>3579</v>
      </c>
      <c r="W1714" s="15">
        <v>808095</v>
      </c>
      <c r="X1714" s="15">
        <v>1824825</v>
      </c>
      <c r="Y1714" s="15">
        <v>1016730</v>
      </c>
      <c r="Z1714" s="15">
        <v>14661</v>
      </c>
      <c r="AA1714" s="15">
        <v>34.777000000000001</v>
      </c>
      <c r="AB1714" s="15">
        <v>39.700000000000003</v>
      </c>
    </row>
    <row r="1715" spans="1:28" ht="15" customHeight="1" x14ac:dyDescent="0.3">
      <c r="A1715" s="15" t="s">
        <v>1843</v>
      </c>
      <c r="B1715" s="15" t="s">
        <v>122</v>
      </c>
      <c r="C1715" s="15" t="s">
        <v>99</v>
      </c>
      <c r="D1715" s="15" t="s">
        <v>130</v>
      </c>
      <c r="E1715" s="15" t="s">
        <v>112</v>
      </c>
      <c r="F1715" s="15">
        <v>13.13</v>
      </c>
      <c r="G1715" s="15">
        <v>187.1</v>
      </c>
      <c r="H1715" s="15">
        <v>22.9</v>
      </c>
      <c r="I1715" s="15">
        <v>54.1</v>
      </c>
      <c r="J1715" s="15">
        <v>8.6999999999999993</v>
      </c>
      <c r="K1715" s="15">
        <v>6.45</v>
      </c>
      <c r="L1715" s="15">
        <v>29.3</v>
      </c>
      <c r="M1715" s="15">
        <v>96.1</v>
      </c>
      <c r="N1715" s="15">
        <v>33.700000000000003</v>
      </c>
      <c r="O1715" s="15">
        <v>128.5</v>
      </c>
      <c r="P1715" s="15" t="s">
        <v>107</v>
      </c>
      <c r="Q1715" s="15">
        <v>218.3</v>
      </c>
      <c r="R1715" s="15">
        <v>7.19</v>
      </c>
      <c r="S1715" s="15">
        <v>0.87</v>
      </c>
      <c r="T1715" s="15">
        <v>1.03</v>
      </c>
      <c r="U1715" s="15">
        <v>13.52</v>
      </c>
      <c r="V1715" s="15">
        <v>52201</v>
      </c>
      <c r="W1715" s="15">
        <v>1088504</v>
      </c>
      <c r="X1715" s="15">
        <v>705758</v>
      </c>
      <c r="Y1715" s="15">
        <v>-382746</v>
      </c>
      <c r="Z1715" s="15">
        <v>12377</v>
      </c>
      <c r="AA1715" s="15">
        <v>1.0920000000000001</v>
      </c>
      <c r="AB1715" s="15">
        <v>31.9</v>
      </c>
    </row>
    <row r="1716" spans="1:28" ht="15" customHeight="1" x14ac:dyDescent="0.3">
      <c r="A1716" s="15" t="s">
        <v>1844</v>
      </c>
      <c r="B1716" s="15" t="s">
        <v>137</v>
      </c>
      <c r="C1716" s="15" t="s">
        <v>110</v>
      </c>
      <c r="D1716" s="15" t="s">
        <v>100</v>
      </c>
      <c r="E1716" s="15" t="s">
        <v>101</v>
      </c>
      <c r="F1716" s="15">
        <v>5.55</v>
      </c>
      <c r="G1716" s="15">
        <v>1117.3</v>
      </c>
      <c r="H1716" s="15">
        <v>30.4</v>
      </c>
      <c r="I1716" s="15">
        <v>74.2</v>
      </c>
      <c r="J1716" s="15">
        <v>6.3</v>
      </c>
      <c r="K1716" s="15">
        <v>6.71</v>
      </c>
      <c r="L1716" s="15">
        <v>29.9</v>
      </c>
      <c r="M1716" s="15">
        <v>120.6</v>
      </c>
      <c r="N1716" s="15">
        <v>38.200000000000003</v>
      </c>
      <c r="O1716" s="15">
        <v>98.6</v>
      </c>
      <c r="P1716" s="15" t="s">
        <v>116</v>
      </c>
      <c r="Q1716" s="15">
        <v>331.3</v>
      </c>
      <c r="R1716" s="15">
        <v>5.7</v>
      </c>
      <c r="S1716" s="15">
        <v>0.85</v>
      </c>
      <c r="T1716" s="15">
        <v>2.2999999999999998</v>
      </c>
      <c r="U1716" s="15">
        <v>12.76</v>
      </c>
      <c r="V1716" s="15">
        <v>24846</v>
      </c>
      <c r="W1716" s="15">
        <v>459378</v>
      </c>
      <c r="X1716" s="15">
        <v>317035</v>
      </c>
      <c r="Y1716" s="15">
        <v>-142343</v>
      </c>
      <c r="Z1716" s="15">
        <v>1725</v>
      </c>
      <c r="AA1716" s="15">
        <v>7.3970000000000002</v>
      </c>
      <c r="AB1716" s="15">
        <v>58.3</v>
      </c>
    </row>
    <row r="1717" spans="1:28" ht="15" customHeight="1" x14ac:dyDescent="0.3">
      <c r="A1717" s="15" t="s">
        <v>1845</v>
      </c>
      <c r="B1717" s="15" t="s">
        <v>122</v>
      </c>
      <c r="C1717" s="15" t="s">
        <v>114</v>
      </c>
      <c r="D1717" s="15" t="s">
        <v>177</v>
      </c>
      <c r="E1717" s="15" t="s">
        <v>101</v>
      </c>
      <c r="F1717" s="15">
        <v>6.32</v>
      </c>
      <c r="G1717" s="15">
        <v>689</v>
      </c>
      <c r="H1717" s="15">
        <v>29.6</v>
      </c>
      <c r="I1717" s="15">
        <v>68.2</v>
      </c>
      <c r="J1717" s="15">
        <v>5.9</v>
      </c>
      <c r="K1717" s="15">
        <v>6.68</v>
      </c>
      <c r="L1717" s="15">
        <v>30.5</v>
      </c>
      <c r="M1717" s="15">
        <v>125.9</v>
      </c>
      <c r="N1717" s="15">
        <v>71.8</v>
      </c>
      <c r="O1717" s="15">
        <v>103.9</v>
      </c>
      <c r="P1717" s="15" t="s">
        <v>102</v>
      </c>
      <c r="Q1717" s="15">
        <v>171</v>
      </c>
      <c r="R1717" s="15">
        <v>0.5</v>
      </c>
      <c r="S1717" s="15">
        <v>0.75</v>
      </c>
      <c r="T1717" s="15">
        <v>101.44</v>
      </c>
      <c r="U1717" s="15">
        <v>641.1</v>
      </c>
      <c r="V1717" s="15">
        <v>3077</v>
      </c>
      <c r="W1717" s="15">
        <v>364374</v>
      </c>
      <c r="X1717" s="15">
        <v>1972665</v>
      </c>
      <c r="Y1717" s="15">
        <v>1608291</v>
      </c>
      <c r="Z1717" s="15">
        <v>11781</v>
      </c>
      <c r="AA1717" s="15">
        <v>54.417999999999999</v>
      </c>
      <c r="AB1717" s="15">
        <v>60.1</v>
      </c>
    </row>
    <row r="1718" spans="1:28" ht="15" customHeight="1" x14ac:dyDescent="0.3">
      <c r="A1718" s="15" t="s">
        <v>1846</v>
      </c>
      <c r="B1718" s="15" t="s">
        <v>122</v>
      </c>
      <c r="C1718" s="15" t="s">
        <v>152</v>
      </c>
      <c r="D1718" s="15" t="s">
        <v>100</v>
      </c>
      <c r="E1718" s="15" t="s">
        <v>112</v>
      </c>
      <c r="F1718" s="15">
        <v>4.41</v>
      </c>
      <c r="G1718" s="15">
        <v>208.4</v>
      </c>
      <c r="H1718" s="15">
        <v>27.9</v>
      </c>
      <c r="I1718" s="15">
        <v>61.6</v>
      </c>
      <c r="J1718" s="15">
        <v>8.6</v>
      </c>
      <c r="K1718" s="15">
        <v>7.51</v>
      </c>
      <c r="L1718" s="15">
        <v>25.1</v>
      </c>
      <c r="M1718" s="15">
        <v>149.5</v>
      </c>
      <c r="N1718" s="15">
        <v>49.6</v>
      </c>
      <c r="O1718" s="15">
        <v>46.1</v>
      </c>
      <c r="P1718" s="15" t="s">
        <v>107</v>
      </c>
      <c r="Q1718" s="15">
        <v>214</v>
      </c>
      <c r="R1718" s="15">
        <v>4.2699999999999996</v>
      </c>
      <c r="S1718" s="15">
        <v>0.9</v>
      </c>
      <c r="T1718" s="15">
        <v>0.97</v>
      </c>
      <c r="U1718" s="15">
        <v>4.28</v>
      </c>
      <c r="V1718" s="15">
        <v>22746</v>
      </c>
      <c r="W1718" s="15">
        <v>340731</v>
      </c>
      <c r="X1718" s="15">
        <v>97353</v>
      </c>
      <c r="Y1718" s="15">
        <v>-243378</v>
      </c>
      <c r="Z1718" s="15">
        <v>2945</v>
      </c>
      <c r="AA1718" s="15">
        <v>1.4530000000000001</v>
      </c>
      <c r="AB1718" s="15">
        <v>42</v>
      </c>
    </row>
    <row r="1719" spans="1:28" ht="15" customHeight="1" x14ac:dyDescent="0.3">
      <c r="A1719" s="15" t="s">
        <v>1847</v>
      </c>
      <c r="B1719" s="15" t="s">
        <v>122</v>
      </c>
      <c r="C1719" s="15" t="s">
        <v>119</v>
      </c>
      <c r="D1719" s="15" t="s">
        <v>115</v>
      </c>
      <c r="E1719" s="15" t="s">
        <v>120</v>
      </c>
      <c r="F1719" s="15">
        <v>0.85</v>
      </c>
      <c r="G1719" s="15">
        <v>388.1</v>
      </c>
      <c r="H1719" s="15">
        <v>29</v>
      </c>
      <c r="I1719" s="15">
        <v>54.6</v>
      </c>
      <c r="J1719" s="15">
        <v>8.6999999999999993</v>
      </c>
      <c r="K1719" s="15">
        <v>6.57</v>
      </c>
      <c r="L1719" s="15">
        <v>15.3</v>
      </c>
      <c r="M1719" s="15">
        <v>120.2</v>
      </c>
      <c r="N1719" s="15">
        <v>62.5</v>
      </c>
      <c r="O1719" s="15">
        <v>128.1</v>
      </c>
      <c r="P1719" s="15" t="s">
        <v>127</v>
      </c>
      <c r="Q1719" s="15">
        <v>286.7</v>
      </c>
      <c r="R1719" s="15">
        <v>5.99</v>
      </c>
      <c r="S1719" s="15">
        <v>1</v>
      </c>
      <c r="T1719" s="15">
        <v>2.85</v>
      </c>
      <c r="U1719" s="15">
        <v>2.42</v>
      </c>
      <c r="V1719" s="15">
        <v>22581</v>
      </c>
      <c r="W1719" s="15">
        <v>66219</v>
      </c>
      <c r="X1719" s="15">
        <v>54646</v>
      </c>
      <c r="Y1719" s="15">
        <v>-11573</v>
      </c>
      <c r="Z1719" s="15">
        <v>1294</v>
      </c>
      <c r="AA1719" s="15">
        <v>1.87</v>
      </c>
      <c r="AB1719" s="15">
        <v>41</v>
      </c>
    </row>
    <row r="1720" spans="1:28" ht="15" customHeight="1" x14ac:dyDescent="0.3">
      <c r="A1720" s="15" t="s">
        <v>1848</v>
      </c>
      <c r="B1720" s="15" t="s">
        <v>118</v>
      </c>
      <c r="C1720" s="15" t="s">
        <v>105</v>
      </c>
      <c r="D1720" s="15" t="s">
        <v>115</v>
      </c>
      <c r="E1720" s="15" t="s">
        <v>112</v>
      </c>
      <c r="F1720" s="15">
        <v>14.42</v>
      </c>
      <c r="G1720" s="15">
        <v>450.9</v>
      </c>
      <c r="H1720" s="15">
        <v>23.6</v>
      </c>
      <c r="I1720" s="15">
        <v>72.400000000000006</v>
      </c>
      <c r="J1720" s="15">
        <v>7.7</v>
      </c>
      <c r="K1720" s="15">
        <v>6.82</v>
      </c>
      <c r="L1720" s="15">
        <v>31.6</v>
      </c>
      <c r="M1720" s="15">
        <v>114.1</v>
      </c>
      <c r="N1720" s="15">
        <v>70.400000000000006</v>
      </c>
      <c r="O1720" s="15">
        <v>140.5</v>
      </c>
      <c r="P1720" s="15" t="s">
        <v>127</v>
      </c>
      <c r="Q1720" s="15">
        <v>204.6</v>
      </c>
      <c r="R1720" s="15">
        <v>6.71</v>
      </c>
      <c r="S1720" s="15">
        <v>0.65</v>
      </c>
      <c r="T1720" s="15">
        <v>3.91</v>
      </c>
      <c r="U1720" s="15">
        <v>56.38</v>
      </c>
      <c r="V1720" s="15">
        <v>25392</v>
      </c>
      <c r="W1720" s="15">
        <v>952561</v>
      </c>
      <c r="X1720" s="15">
        <v>1431601</v>
      </c>
      <c r="Y1720" s="15">
        <v>479040</v>
      </c>
      <c r="Z1720" s="15">
        <v>21350</v>
      </c>
      <c r="AA1720" s="15">
        <v>2.641</v>
      </c>
      <c r="AB1720" s="15">
        <v>53.5</v>
      </c>
    </row>
    <row r="1721" spans="1:28" ht="15" customHeight="1" x14ac:dyDescent="0.3">
      <c r="A1721" s="15" t="s">
        <v>1849</v>
      </c>
      <c r="B1721" s="15" t="s">
        <v>137</v>
      </c>
      <c r="C1721" s="15" t="s">
        <v>119</v>
      </c>
      <c r="D1721" s="15" t="s">
        <v>111</v>
      </c>
      <c r="E1721" s="15" t="s">
        <v>101</v>
      </c>
      <c r="F1721" s="15">
        <v>9.51</v>
      </c>
      <c r="G1721" s="15">
        <v>623.9</v>
      </c>
      <c r="H1721" s="15">
        <v>26.4</v>
      </c>
      <c r="I1721" s="15">
        <v>84.7</v>
      </c>
      <c r="J1721" s="15">
        <v>7.4</v>
      </c>
      <c r="K1721" s="15">
        <v>6.27</v>
      </c>
      <c r="L1721" s="15">
        <v>34.299999999999997</v>
      </c>
      <c r="M1721" s="15">
        <v>91.7</v>
      </c>
      <c r="N1721" s="15">
        <v>55.2</v>
      </c>
      <c r="O1721" s="15">
        <v>94.8</v>
      </c>
      <c r="P1721" s="15" t="s">
        <v>102</v>
      </c>
      <c r="Q1721" s="15">
        <v>175.5</v>
      </c>
      <c r="R1721" s="15">
        <v>3.77</v>
      </c>
      <c r="S1721" s="15">
        <v>0.93</v>
      </c>
      <c r="T1721" s="15">
        <v>1.17</v>
      </c>
      <c r="U1721" s="15">
        <v>11.13</v>
      </c>
      <c r="V1721" s="15">
        <v>56008</v>
      </c>
      <c r="W1721" s="15">
        <v>472580</v>
      </c>
      <c r="X1721" s="15">
        <v>623369</v>
      </c>
      <c r="Y1721" s="15">
        <v>150789</v>
      </c>
      <c r="Z1721" s="15">
        <v>3527</v>
      </c>
      <c r="AA1721" s="15">
        <v>3.1560000000000001</v>
      </c>
      <c r="AB1721" s="15">
        <v>61.9</v>
      </c>
    </row>
    <row r="1722" spans="1:28" ht="15" customHeight="1" x14ac:dyDescent="0.3">
      <c r="A1722" s="15" t="s">
        <v>1850</v>
      </c>
      <c r="B1722" s="15" t="s">
        <v>146</v>
      </c>
      <c r="C1722" s="15" t="s">
        <v>99</v>
      </c>
      <c r="D1722" s="15" t="s">
        <v>115</v>
      </c>
      <c r="E1722" s="15" t="s">
        <v>112</v>
      </c>
      <c r="F1722" s="15">
        <v>5.38</v>
      </c>
      <c r="G1722" s="15">
        <v>509.7</v>
      </c>
      <c r="H1722" s="15">
        <v>19.899999999999999</v>
      </c>
      <c r="I1722" s="15">
        <v>38.6</v>
      </c>
      <c r="J1722" s="15">
        <v>7.2</v>
      </c>
      <c r="K1722" s="15">
        <v>5.57</v>
      </c>
      <c r="L1722" s="15">
        <v>14</v>
      </c>
      <c r="M1722" s="15">
        <v>98.6</v>
      </c>
      <c r="N1722" s="15">
        <v>55.3</v>
      </c>
      <c r="O1722" s="15">
        <v>55.7</v>
      </c>
      <c r="P1722" s="15" t="s">
        <v>107</v>
      </c>
      <c r="Q1722" s="15">
        <v>178.4</v>
      </c>
      <c r="R1722" s="15">
        <v>3.24</v>
      </c>
      <c r="S1722" s="15">
        <v>0.65</v>
      </c>
      <c r="T1722" s="15">
        <v>0.49</v>
      </c>
      <c r="U1722" s="15">
        <v>2.64</v>
      </c>
      <c r="V1722" s="15">
        <v>23322</v>
      </c>
      <c r="W1722" s="15">
        <v>348779</v>
      </c>
      <c r="X1722" s="15">
        <v>61570</v>
      </c>
      <c r="Y1722" s="15">
        <v>-287209</v>
      </c>
      <c r="Z1722" s="15">
        <v>9528</v>
      </c>
      <c r="AA1722" s="15">
        <v>0.27700000000000002</v>
      </c>
      <c r="AB1722" s="15">
        <v>17.2</v>
      </c>
    </row>
    <row r="1723" spans="1:28" ht="15" customHeight="1" x14ac:dyDescent="0.3">
      <c r="A1723" s="15" t="s">
        <v>1851</v>
      </c>
      <c r="B1723" s="15" t="s">
        <v>109</v>
      </c>
      <c r="C1723" s="15" t="s">
        <v>170</v>
      </c>
      <c r="D1723" s="15" t="s">
        <v>111</v>
      </c>
      <c r="E1723" s="15" t="s">
        <v>112</v>
      </c>
      <c r="F1723" s="15">
        <v>10.52</v>
      </c>
      <c r="G1723" s="15">
        <v>99.1</v>
      </c>
      <c r="H1723" s="15">
        <v>21.9</v>
      </c>
      <c r="I1723" s="15">
        <v>52.1</v>
      </c>
      <c r="J1723" s="15">
        <v>8.9</v>
      </c>
      <c r="K1723" s="15">
        <v>5.49</v>
      </c>
      <c r="L1723" s="15">
        <v>22.9</v>
      </c>
      <c r="M1723" s="15">
        <v>139.1</v>
      </c>
      <c r="N1723" s="15">
        <v>71.900000000000006</v>
      </c>
      <c r="O1723" s="15">
        <v>118.1</v>
      </c>
      <c r="P1723" s="15" t="s">
        <v>107</v>
      </c>
      <c r="Q1723" s="15">
        <v>139.5</v>
      </c>
      <c r="R1723" s="15">
        <v>3.74</v>
      </c>
      <c r="S1723" s="15">
        <v>0.88</v>
      </c>
      <c r="T1723" s="15">
        <v>0.3</v>
      </c>
      <c r="U1723" s="15">
        <v>3.16</v>
      </c>
      <c r="V1723" s="15">
        <v>65722</v>
      </c>
      <c r="W1723" s="15">
        <v>535978</v>
      </c>
      <c r="X1723" s="15">
        <v>207682</v>
      </c>
      <c r="Y1723" s="15">
        <v>-328296</v>
      </c>
      <c r="Z1723" s="15">
        <v>4789</v>
      </c>
      <c r="AA1723" s="15">
        <v>0.66</v>
      </c>
      <c r="AB1723" s="15">
        <v>47.8</v>
      </c>
    </row>
    <row r="1724" spans="1:28" ht="15" customHeight="1" x14ac:dyDescent="0.3">
      <c r="A1724" s="15" t="s">
        <v>1852</v>
      </c>
      <c r="B1724" s="15" t="s">
        <v>104</v>
      </c>
      <c r="C1724" s="15" t="s">
        <v>105</v>
      </c>
      <c r="D1724" s="15" t="s">
        <v>144</v>
      </c>
      <c r="E1724" s="15" t="s">
        <v>112</v>
      </c>
      <c r="F1724" s="15">
        <v>7.01</v>
      </c>
      <c r="G1724" s="15">
        <v>499.4</v>
      </c>
      <c r="H1724" s="15">
        <v>22.1</v>
      </c>
      <c r="I1724" s="15">
        <v>60</v>
      </c>
      <c r="J1724" s="15">
        <v>7.7</v>
      </c>
      <c r="K1724" s="15">
        <v>7.19</v>
      </c>
      <c r="L1724" s="15">
        <v>24.6</v>
      </c>
      <c r="M1724" s="15">
        <v>104.7</v>
      </c>
      <c r="N1724" s="15">
        <v>64.099999999999994</v>
      </c>
      <c r="O1724" s="15">
        <v>93</v>
      </c>
      <c r="P1724" s="15" t="s">
        <v>107</v>
      </c>
      <c r="Q1724" s="15">
        <v>312.60000000000002</v>
      </c>
      <c r="R1724" s="15">
        <v>3.44</v>
      </c>
      <c r="S1724" s="15">
        <v>0.95</v>
      </c>
      <c r="T1724" s="15">
        <v>1.29</v>
      </c>
      <c r="U1724" s="15">
        <v>9.0399999999999991</v>
      </c>
      <c r="V1724" s="15">
        <v>57788</v>
      </c>
      <c r="W1724" s="15">
        <v>568807</v>
      </c>
      <c r="X1724" s="15">
        <v>522404</v>
      </c>
      <c r="Y1724" s="15">
        <v>-46403</v>
      </c>
      <c r="Z1724" s="15">
        <v>5477</v>
      </c>
      <c r="AA1724" s="15">
        <v>1.651</v>
      </c>
      <c r="AB1724" s="15">
        <v>51</v>
      </c>
    </row>
    <row r="1725" spans="1:28" ht="15" customHeight="1" x14ac:dyDescent="0.3">
      <c r="A1725" s="15" t="s">
        <v>1853</v>
      </c>
      <c r="B1725" s="15" t="s">
        <v>104</v>
      </c>
      <c r="C1725" s="15" t="s">
        <v>152</v>
      </c>
      <c r="D1725" s="15" t="s">
        <v>177</v>
      </c>
      <c r="E1725" s="15" t="s">
        <v>101</v>
      </c>
      <c r="F1725" s="15">
        <v>13.62</v>
      </c>
      <c r="G1725" s="15">
        <v>552.20000000000005</v>
      </c>
      <c r="H1725" s="15">
        <v>28.6</v>
      </c>
      <c r="I1725" s="15">
        <v>61</v>
      </c>
      <c r="J1725" s="15">
        <v>8.1</v>
      </c>
      <c r="K1725" s="15">
        <v>5.76</v>
      </c>
      <c r="L1725" s="15">
        <v>25</v>
      </c>
      <c r="M1725" s="15">
        <v>132.1</v>
      </c>
      <c r="N1725" s="15">
        <v>42.2</v>
      </c>
      <c r="O1725" s="15">
        <v>85.6</v>
      </c>
      <c r="P1725" s="15" t="s">
        <v>127</v>
      </c>
      <c r="Q1725" s="15">
        <v>116.9</v>
      </c>
      <c r="R1725" s="15">
        <v>5.87</v>
      </c>
      <c r="S1725" s="15">
        <v>0.85</v>
      </c>
      <c r="T1725" s="15">
        <v>26.4</v>
      </c>
      <c r="U1725" s="15">
        <v>359.57</v>
      </c>
      <c r="V1725" s="15">
        <v>3341</v>
      </c>
      <c r="W1725" s="15">
        <v>932036</v>
      </c>
      <c r="X1725" s="15">
        <v>1201323</v>
      </c>
      <c r="Y1725" s="15">
        <v>269287</v>
      </c>
      <c r="Z1725" s="15">
        <v>21437</v>
      </c>
      <c r="AA1725" s="15">
        <v>16.773</v>
      </c>
      <c r="AB1725" s="15">
        <v>52</v>
      </c>
    </row>
    <row r="1726" spans="1:28" ht="15" customHeight="1" x14ac:dyDescent="0.3">
      <c r="A1726" s="15" t="s">
        <v>1854</v>
      </c>
      <c r="B1726" s="15" t="s">
        <v>98</v>
      </c>
      <c r="C1726" s="15" t="s">
        <v>99</v>
      </c>
      <c r="D1726" s="15" t="s">
        <v>115</v>
      </c>
      <c r="E1726" s="15" t="s">
        <v>101</v>
      </c>
      <c r="F1726" s="15">
        <v>12.14</v>
      </c>
      <c r="G1726" s="15">
        <v>994.5</v>
      </c>
      <c r="H1726" s="15">
        <v>24.6</v>
      </c>
      <c r="I1726" s="15">
        <v>63.5</v>
      </c>
      <c r="J1726" s="15">
        <v>7.2</v>
      </c>
      <c r="K1726" s="15">
        <v>7.77</v>
      </c>
      <c r="L1726" s="15">
        <v>39.200000000000003</v>
      </c>
      <c r="M1726" s="15">
        <v>112.7</v>
      </c>
      <c r="N1726" s="15">
        <v>63.2</v>
      </c>
      <c r="O1726" s="15">
        <v>134.30000000000001</v>
      </c>
      <c r="P1726" s="15" t="s">
        <v>107</v>
      </c>
      <c r="Q1726" s="15">
        <v>286.5</v>
      </c>
      <c r="R1726" s="15">
        <v>3.23</v>
      </c>
      <c r="S1726" s="15">
        <v>0.82</v>
      </c>
      <c r="T1726" s="15">
        <v>0.95</v>
      </c>
      <c r="U1726" s="15">
        <v>11.53</v>
      </c>
      <c r="V1726" s="15">
        <v>23311</v>
      </c>
      <c r="W1726" s="15">
        <v>842078</v>
      </c>
      <c r="X1726" s="15">
        <v>268776</v>
      </c>
      <c r="Y1726" s="15">
        <v>-573302</v>
      </c>
      <c r="Z1726" s="15">
        <v>21359</v>
      </c>
      <c r="AA1726" s="15">
        <v>0.54</v>
      </c>
      <c r="AB1726" s="15">
        <v>72.400000000000006</v>
      </c>
    </row>
    <row r="1727" spans="1:28" ht="15" customHeight="1" x14ac:dyDescent="0.3">
      <c r="A1727" s="15" t="s">
        <v>1855</v>
      </c>
      <c r="B1727" s="15" t="s">
        <v>109</v>
      </c>
      <c r="C1727" s="15" t="s">
        <v>110</v>
      </c>
      <c r="D1727" s="15" t="s">
        <v>111</v>
      </c>
      <c r="E1727" s="15" t="s">
        <v>112</v>
      </c>
      <c r="F1727" s="15">
        <v>13.42</v>
      </c>
      <c r="G1727" s="15">
        <v>683.7</v>
      </c>
      <c r="H1727" s="15">
        <v>23.2</v>
      </c>
      <c r="I1727" s="15">
        <v>55</v>
      </c>
      <c r="J1727" s="15">
        <v>4.0999999999999996</v>
      </c>
      <c r="K1727" s="15">
        <v>6.44</v>
      </c>
      <c r="L1727" s="15">
        <v>25.9</v>
      </c>
      <c r="M1727" s="15">
        <v>135.4</v>
      </c>
      <c r="N1727" s="15">
        <v>77.5</v>
      </c>
      <c r="O1727" s="15">
        <v>148.1</v>
      </c>
      <c r="P1727" s="15" t="s">
        <v>116</v>
      </c>
      <c r="Q1727" s="15">
        <v>182.2</v>
      </c>
      <c r="R1727" s="15">
        <v>6.77</v>
      </c>
      <c r="S1727" s="15">
        <v>0.87</v>
      </c>
      <c r="T1727" s="15">
        <v>1.52</v>
      </c>
      <c r="U1727" s="15">
        <v>20.399999999999999</v>
      </c>
      <c r="V1727" s="15">
        <v>74239</v>
      </c>
      <c r="W1727" s="15">
        <v>662530</v>
      </c>
      <c r="X1727" s="15">
        <v>1514476</v>
      </c>
      <c r="Y1727" s="15">
        <v>851946</v>
      </c>
      <c r="Z1727" s="15">
        <v>2805</v>
      </c>
      <c r="AA1727" s="15">
        <v>7.2729999999999997</v>
      </c>
      <c r="AB1727" s="15">
        <v>51.4</v>
      </c>
    </row>
    <row r="1728" spans="1:28" ht="15" customHeight="1" x14ac:dyDescent="0.3">
      <c r="A1728" s="15" t="s">
        <v>1856</v>
      </c>
      <c r="B1728" s="15" t="s">
        <v>137</v>
      </c>
      <c r="C1728" s="15" t="s">
        <v>134</v>
      </c>
      <c r="D1728" s="15" t="s">
        <v>106</v>
      </c>
      <c r="E1728" s="15" t="s">
        <v>101</v>
      </c>
      <c r="F1728" s="15">
        <v>10.31</v>
      </c>
      <c r="G1728" s="15">
        <v>852.4</v>
      </c>
      <c r="H1728" s="15">
        <v>22.7</v>
      </c>
      <c r="I1728" s="15">
        <v>80.2</v>
      </c>
      <c r="J1728" s="15">
        <v>4.8</v>
      </c>
      <c r="K1728" s="15">
        <v>6.97</v>
      </c>
      <c r="L1728" s="15">
        <v>35</v>
      </c>
      <c r="M1728" s="15">
        <v>159.6</v>
      </c>
      <c r="N1728" s="15">
        <v>57.8</v>
      </c>
      <c r="O1728" s="15">
        <v>107.1</v>
      </c>
      <c r="P1728" s="15" t="s">
        <v>116</v>
      </c>
      <c r="Q1728" s="15">
        <v>214.5</v>
      </c>
      <c r="R1728" s="15">
        <v>6.66</v>
      </c>
      <c r="S1728" s="15">
        <v>0.77</v>
      </c>
      <c r="T1728" s="15">
        <v>3.93</v>
      </c>
      <c r="U1728" s="15">
        <v>40.520000000000003</v>
      </c>
      <c r="V1728" s="15">
        <v>18412</v>
      </c>
      <c r="W1728" s="15">
        <v>686760</v>
      </c>
      <c r="X1728" s="15">
        <v>746054</v>
      </c>
      <c r="Y1728" s="15">
        <v>59294</v>
      </c>
      <c r="Z1728" s="15">
        <v>3185</v>
      </c>
      <c r="AA1728" s="15">
        <v>12.722</v>
      </c>
      <c r="AB1728" s="15">
        <v>45.6</v>
      </c>
    </row>
    <row r="1729" spans="1:28" ht="15" customHeight="1" x14ac:dyDescent="0.3">
      <c r="A1729" s="15" t="s">
        <v>1857</v>
      </c>
      <c r="B1729" s="15" t="s">
        <v>146</v>
      </c>
      <c r="C1729" s="15" t="s">
        <v>99</v>
      </c>
      <c r="D1729" s="15" t="s">
        <v>132</v>
      </c>
      <c r="E1729" s="15" t="s">
        <v>101</v>
      </c>
      <c r="F1729" s="15">
        <v>5.88</v>
      </c>
      <c r="G1729" s="15">
        <v>888.8</v>
      </c>
      <c r="H1729" s="15">
        <v>25.8</v>
      </c>
      <c r="I1729" s="15">
        <v>68.7</v>
      </c>
      <c r="J1729" s="15">
        <v>6.5</v>
      </c>
      <c r="K1729" s="15">
        <v>7.29</v>
      </c>
      <c r="L1729" s="15">
        <v>30.1</v>
      </c>
      <c r="M1729" s="15">
        <v>125</v>
      </c>
      <c r="N1729" s="15">
        <v>31.7</v>
      </c>
      <c r="O1729" s="15">
        <v>80.3</v>
      </c>
      <c r="P1729" s="15" t="s">
        <v>102</v>
      </c>
      <c r="Q1729" s="15">
        <v>200.6</v>
      </c>
      <c r="R1729" s="15">
        <v>5.71</v>
      </c>
      <c r="S1729" s="15">
        <v>0.98</v>
      </c>
      <c r="T1729" s="15">
        <v>2.4</v>
      </c>
      <c r="U1729" s="15">
        <v>14.11</v>
      </c>
      <c r="V1729" s="15">
        <v>124599</v>
      </c>
      <c r="W1729" s="15">
        <v>412314</v>
      </c>
      <c r="X1729" s="15">
        <v>1758092</v>
      </c>
      <c r="Y1729" s="15">
        <v>1345778</v>
      </c>
      <c r="Z1729" s="15">
        <v>3154</v>
      </c>
      <c r="AA1729" s="15">
        <v>4.4740000000000002</v>
      </c>
      <c r="AB1729" s="15">
        <v>51.9</v>
      </c>
    </row>
    <row r="1730" spans="1:28" ht="15" customHeight="1" x14ac:dyDescent="0.3">
      <c r="A1730" s="15" t="s">
        <v>1858</v>
      </c>
      <c r="B1730" s="15" t="s">
        <v>122</v>
      </c>
      <c r="C1730" s="15" t="s">
        <v>119</v>
      </c>
      <c r="D1730" s="15" t="s">
        <v>106</v>
      </c>
      <c r="E1730" s="15" t="s">
        <v>112</v>
      </c>
      <c r="F1730" s="15">
        <v>7.95</v>
      </c>
      <c r="G1730" s="15">
        <v>264.3</v>
      </c>
      <c r="H1730" s="15">
        <v>26.6</v>
      </c>
      <c r="I1730" s="15">
        <v>54.9</v>
      </c>
      <c r="J1730" s="15">
        <v>7.4</v>
      </c>
      <c r="K1730" s="15">
        <v>7.85</v>
      </c>
      <c r="L1730" s="15">
        <v>31.7</v>
      </c>
      <c r="M1730" s="15">
        <v>155.30000000000001</v>
      </c>
      <c r="N1730" s="15">
        <v>69.8</v>
      </c>
      <c r="O1730" s="15">
        <v>116.6</v>
      </c>
      <c r="P1730" s="15" t="s">
        <v>102</v>
      </c>
      <c r="Q1730" s="15">
        <v>218.3</v>
      </c>
      <c r="R1730" s="15">
        <v>8.01</v>
      </c>
      <c r="S1730" s="15">
        <v>0.82</v>
      </c>
      <c r="T1730" s="15">
        <v>0.87</v>
      </c>
      <c r="U1730" s="15">
        <v>6.92</v>
      </c>
      <c r="V1730" s="15">
        <v>17059</v>
      </c>
      <c r="W1730" s="15">
        <v>545383</v>
      </c>
      <c r="X1730" s="15">
        <v>118048</v>
      </c>
      <c r="Y1730" s="15">
        <v>-427335</v>
      </c>
      <c r="Z1730" s="15">
        <v>3863</v>
      </c>
      <c r="AA1730" s="15">
        <v>1.7909999999999999</v>
      </c>
      <c r="AB1730" s="15">
        <v>29.8</v>
      </c>
    </row>
    <row r="1731" spans="1:28" ht="15" customHeight="1" x14ac:dyDescent="0.3">
      <c r="A1731" s="15" t="s">
        <v>1859</v>
      </c>
      <c r="B1731" s="15" t="s">
        <v>137</v>
      </c>
      <c r="C1731" s="15" t="s">
        <v>134</v>
      </c>
      <c r="D1731" s="15" t="s">
        <v>100</v>
      </c>
      <c r="E1731" s="15" t="s">
        <v>120</v>
      </c>
      <c r="F1731" s="15">
        <v>3.8</v>
      </c>
      <c r="G1731" s="15">
        <v>236.3</v>
      </c>
      <c r="H1731" s="15">
        <v>35.4</v>
      </c>
      <c r="I1731" s="15">
        <v>35.200000000000003</v>
      </c>
      <c r="J1731" s="15">
        <v>7.9</v>
      </c>
      <c r="K1731" s="15">
        <v>5.67</v>
      </c>
      <c r="L1731" s="15">
        <v>14.8</v>
      </c>
      <c r="M1731" s="15">
        <v>163.5</v>
      </c>
      <c r="N1731" s="15">
        <v>85</v>
      </c>
      <c r="O1731" s="15">
        <v>96.8</v>
      </c>
      <c r="P1731" s="15" t="s">
        <v>102</v>
      </c>
      <c r="Q1731" s="15">
        <v>180.1</v>
      </c>
      <c r="R1731" s="15">
        <v>9.02</v>
      </c>
      <c r="S1731" s="15">
        <v>0.93</v>
      </c>
      <c r="T1731" s="15">
        <v>0.57999999999999996</v>
      </c>
      <c r="U1731" s="15">
        <v>2.2000000000000002</v>
      </c>
      <c r="V1731" s="15">
        <v>25027</v>
      </c>
      <c r="W1731" s="15">
        <v>243974</v>
      </c>
      <c r="X1731" s="15">
        <v>55059</v>
      </c>
      <c r="Y1731" s="15">
        <v>-188915</v>
      </c>
      <c r="Z1731" s="15">
        <v>1896</v>
      </c>
      <c r="AA1731" s="15">
        <v>1.1599999999999999</v>
      </c>
      <c r="AB1731" s="15">
        <v>22.3</v>
      </c>
    </row>
    <row r="1732" spans="1:28" ht="15" customHeight="1" x14ac:dyDescent="0.3">
      <c r="A1732" s="15" t="s">
        <v>1860</v>
      </c>
      <c r="B1732" s="15" t="s">
        <v>118</v>
      </c>
      <c r="C1732" s="15" t="s">
        <v>105</v>
      </c>
      <c r="D1732" s="15" t="s">
        <v>177</v>
      </c>
      <c r="E1732" s="15" t="s">
        <v>112</v>
      </c>
      <c r="F1732" s="15">
        <v>6.28</v>
      </c>
      <c r="G1732" s="15">
        <v>127.7</v>
      </c>
      <c r="H1732" s="15">
        <v>23.7</v>
      </c>
      <c r="I1732" s="15">
        <v>60.3</v>
      </c>
      <c r="J1732" s="15">
        <v>8.1999999999999993</v>
      </c>
      <c r="K1732" s="15">
        <v>6.55</v>
      </c>
      <c r="L1732" s="15">
        <v>23.1</v>
      </c>
      <c r="M1732" s="15">
        <v>128.1</v>
      </c>
      <c r="N1732" s="15">
        <v>80.900000000000006</v>
      </c>
      <c r="O1732" s="15">
        <v>114.7</v>
      </c>
      <c r="P1732" s="15" t="s">
        <v>116</v>
      </c>
      <c r="Q1732" s="15">
        <v>236.9</v>
      </c>
      <c r="R1732" s="15">
        <v>5.59</v>
      </c>
      <c r="S1732" s="15">
        <v>0.66</v>
      </c>
      <c r="T1732" s="15">
        <v>44.48</v>
      </c>
      <c r="U1732" s="15">
        <v>279.33</v>
      </c>
      <c r="V1732" s="15">
        <v>3761</v>
      </c>
      <c r="W1732" s="15">
        <v>403898</v>
      </c>
      <c r="X1732" s="15">
        <v>1050560</v>
      </c>
      <c r="Y1732" s="15">
        <v>646662</v>
      </c>
      <c r="Z1732" s="15">
        <v>6079</v>
      </c>
      <c r="AA1732" s="15">
        <v>45.95</v>
      </c>
      <c r="AB1732" s="15">
        <v>35.4</v>
      </c>
    </row>
    <row r="1733" spans="1:28" ht="15" customHeight="1" x14ac:dyDescent="0.3">
      <c r="A1733" s="15" t="s">
        <v>1861</v>
      </c>
      <c r="B1733" s="15" t="s">
        <v>98</v>
      </c>
      <c r="C1733" s="15" t="s">
        <v>134</v>
      </c>
      <c r="D1733" s="15" t="s">
        <v>144</v>
      </c>
      <c r="E1733" s="15" t="s">
        <v>101</v>
      </c>
      <c r="F1733" s="15">
        <v>3.04</v>
      </c>
      <c r="G1733" s="15">
        <v>993.8</v>
      </c>
      <c r="H1733" s="15">
        <v>31.5</v>
      </c>
      <c r="I1733" s="15">
        <v>79.099999999999994</v>
      </c>
      <c r="J1733" s="15">
        <v>5.9</v>
      </c>
      <c r="K1733" s="15">
        <v>7.47</v>
      </c>
      <c r="L1733" s="15">
        <v>18.2</v>
      </c>
      <c r="M1733" s="15">
        <v>137.9</v>
      </c>
      <c r="N1733" s="15">
        <v>60.9</v>
      </c>
      <c r="O1733" s="15">
        <v>119.4</v>
      </c>
      <c r="P1733" s="15" t="s">
        <v>107</v>
      </c>
      <c r="Q1733" s="15">
        <v>40.1</v>
      </c>
      <c r="R1733" s="15">
        <v>5.01</v>
      </c>
      <c r="S1733" s="15">
        <v>0.97</v>
      </c>
      <c r="T1733" s="15">
        <v>1.01</v>
      </c>
      <c r="U1733" s="15">
        <v>3.07</v>
      </c>
      <c r="V1733" s="15">
        <v>55783</v>
      </c>
      <c r="W1733" s="15">
        <v>174834</v>
      </c>
      <c r="X1733" s="15">
        <v>171254</v>
      </c>
      <c r="Y1733" s="15">
        <v>-3580</v>
      </c>
      <c r="Z1733" s="15">
        <v>1784</v>
      </c>
      <c r="AA1733" s="15">
        <v>1.7210000000000001</v>
      </c>
      <c r="AB1733" s="15">
        <v>62.4</v>
      </c>
    </row>
    <row r="1734" spans="1:28" ht="15" customHeight="1" x14ac:dyDescent="0.3">
      <c r="A1734" s="15" t="s">
        <v>1862</v>
      </c>
      <c r="B1734" s="15" t="s">
        <v>126</v>
      </c>
      <c r="C1734" s="15" t="s">
        <v>152</v>
      </c>
      <c r="D1734" s="15" t="s">
        <v>132</v>
      </c>
      <c r="E1734" s="15" t="s">
        <v>112</v>
      </c>
      <c r="F1734" s="15">
        <v>6.46</v>
      </c>
      <c r="G1734" s="15">
        <v>383</v>
      </c>
      <c r="H1734" s="15">
        <v>22.2</v>
      </c>
      <c r="I1734" s="15">
        <v>51.6</v>
      </c>
      <c r="J1734" s="15">
        <v>6.9</v>
      </c>
      <c r="K1734" s="15">
        <v>6.33</v>
      </c>
      <c r="L1734" s="15">
        <v>23.9</v>
      </c>
      <c r="M1734" s="15">
        <v>91.6</v>
      </c>
      <c r="N1734" s="15">
        <v>53.7</v>
      </c>
      <c r="O1734" s="15">
        <v>80.7</v>
      </c>
      <c r="P1734" s="15" t="s">
        <v>127</v>
      </c>
      <c r="Q1734" s="15">
        <v>171.8</v>
      </c>
      <c r="R1734" s="15">
        <v>6.32</v>
      </c>
      <c r="S1734" s="15">
        <v>0.92</v>
      </c>
      <c r="T1734" s="15">
        <v>1.93</v>
      </c>
      <c r="U1734" s="15">
        <v>12.47</v>
      </c>
      <c r="V1734" s="15">
        <v>103594</v>
      </c>
      <c r="W1734" s="15">
        <v>458157</v>
      </c>
      <c r="X1734" s="15">
        <v>1291817</v>
      </c>
      <c r="Y1734" s="15">
        <v>833660</v>
      </c>
      <c r="Z1734" s="15">
        <v>3709</v>
      </c>
      <c r="AA1734" s="15">
        <v>3.3620000000000001</v>
      </c>
      <c r="AB1734" s="15">
        <v>29.2</v>
      </c>
    </row>
    <row r="1735" spans="1:28" ht="15" customHeight="1" x14ac:dyDescent="0.3">
      <c r="A1735" s="15" t="s">
        <v>1863</v>
      </c>
      <c r="B1735" s="15" t="s">
        <v>98</v>
      </c>
      <c r="C1735" s="15" t="s">
        <v>152</v>
      </c>
      <c r="D1735" s="15" t="s">
        <v>177</v>
      </c>
      <c r="E1735" s="15" t="s">
        <v>101</v>
      </c>
      <c r="F1735" s="15">
        <v>6.22</v>
      </c>
      <c r="G1735" s="15">
        <v>560.70000000000005</v>
      </c>
      <c r="H1735" s="15">
        <v>30.5</v>
      </c>
      <c r="I1735" s="15">
        <v>84.7</v>
      </c>
      <c r="J1735" s="15">
        <v>7.4</v>
      </c>
      <c r="K1735" s="15">
        <v>7.05</v>
      </c>
      <c r="L1735" s="15">
        <v>36.4</v>
      </c>
      <c r="M1735" s="15">
        <v>91.6</v>
      </c>
      <c r="N1735" s="15">
        <v>52.2</v>
      </c>
      <c r="O1735" s="15">
        <v>102.2</v>
      </c>
      <c r="P1735" s="15" t="s">
        <v>116</v>
      </c>
      <c r="Q1735" s="15">
        <v>204.3</v>
      </c>
      <c r="R1735" s="15">
        <v>4.2300000000000004</v>
      </c>
      <c r="S1735" s="15">
        <v>0.67</v>
      </c>
      <c r="T1735" s="15">
        <v>50.8</v>
      </c>
      <c r="U1735" s="15">
        <v>315.98</v>
      </c>
      <c r="V1735" s="15">
        <v>3112</v>
      </c>
      <c r="W1735" s="15">
        <v>444267</v>
      </c>
      <c r="X1735" s="15">
        <v>983330</v>
      </c>
      <c r="Y1735" s="15">
        <v>539063</v>
      </c>
      <c r="Z1735" s="15">
        <v>5797</v>
      </c>
      <c r="AA1735" s="15">
        <v>54.508000000000003</v>
      </c>
      <c r="AB1735" s="15">
        <v>59.6</v>
      </c>
    </row>
    <row r="1736" spans="1:28" ht="15" customHeight="1" x14ac:dyDescent="0.3">
      <c r="A1736" s="15" t="s">
        <v>1864</v>
      </c>
      <c r="B1736" s="15" t="s">
        <v>126</v>
      </c>
      <c r="C1736" s="15" t="s">
        <v>99</v>
      </c>
      <c r="D1736" s="15" t="s">
        <v>100</v>
      </c>
      <c r="E1736" s="15" t="s">
        <v>101</v>
      </c>
      <c r="F1736" s="15">
        <v>7.22</v>
      </c>
      <c r="G1736" s="15">
        <v>1003.3</v>
      </c>
      <c r="H1736" s="15">
        <v>28.2</v>
      </c>
      <c r="I1736" s="15">
        <v>72.5</v>
      </c>
      <c r="J1736" s="15">
        <v>7.2</v>
      </c>
      <c r="K1736" s="15">
        <v>5.82</v>
      </c>
      <c r="L1736" s="15">
        <v>32.5</v>
      </c>
      <c r="M1736" s="15">
        <v>167.8</v>
      </c>
      <c r="N1736" s="15">
        <v>50</v>
      </c>
      <c r="O1736" s="15">
        <v>112.8</v>
      </c>
      <c r="P1736" s="15" t="s">
        <v>107</v>
      </c>
      <c r="Q1736" s="15">
        <v>131</v>
      </c>
      <c r="R1736" s="15">
        <v>4.93</v>
      </c>
      <c r="S1736" s="15">
        <v>0.7</v>
      </c>
      <c r="T1736" s="15">
        <v>1.17</v>
      </c>
      <c r="U1736" s="15">
        <v>8.4499999999999993</v>
      </c>
      <c r="V1736" s="15">
        <v>20693</v>
      </c>
      <c r="W1736" s="15">
        <v>377997</v>
      </c>
      <c r="X1736" s="15">
        <v>174856</v>
      </c>
      <c r="Y1736" s="15">
        <v>-203141</v>
      </c>
      <c r="Z1736" s="15">
        <v>4928</v>
      </c>
      <c r="AA1736" s="15">
        <v>1.7150000000000001</v>
      </c>
      <c r="AB1736" s="15">
        <v>61.8</v>
      </c>
    </row>
    <row r="1737" spans="1:28" ht="15" customHeight="1" x14ac:dyDescent="0.3">
      <c r="A1737" s="15" t="s">
        <v>1865</v>
      </c>
      <c r="B1737" s="15" t="s">
        <v>122</v>
      </c>
      <c r="C1737" s="15" t="s">
        <v>129</v>
      </c>
      <c r="D1737" s="15" t="s">
        <v>115</v>
      </c>
      <c r="E1737" s="15" t="s">
        <v>112</v>
      </c>
      <c r="F1737" s="15">
        <v>12.42</v>
      </c>
      <c r="G1737" s="15">
        <v>468</v>
      </c>
      <c r="H1737" s="15">
        <v>25.3</v>
      </c>
      <c r="I1737" s="15">
        <v>70.400000000000006</v>
      </c>
      <c r="J1737" s="15">
        <v>6.3</v>
      </c>
      <c r="K1737" s="15">
        <v>7.19</v>
      </c>
      <c r="L1737" s="15">
        <v>22.7</v>
      </c>
      <c r="M1737" s="15">
        <v>137.9</v>
      </c>
      <c r="N1737" s="15">
        <v>48.1</v>
      </c>
      <c r="O1737" s="15">
        <v>49.9</v>
      </c>
      <c r="P1737" s="15" t="s">
        <v>107</v>
      </c>
      <c r="Q1737" s="15">
        <v>134.5</v>
      </c>
      <c r="R1737" s="15">
        <v>5.15</v>
      </c>
      <c r="S1737" s="15">
        <v>0.76</v>
      </c>
      <c r="T1737" s="15">
        <v>2.3199999999999998</v>
      </c>
      <c r="U1737" s="15">
        <v>28.81</v>
      </c>
      <c r="V1737" s="15">
        <v>23388</v>
      </c>
      <c r="W1737" s="15">
        <v>759887</v>
      </c>
      <c r="X1737" s="15">
        <v>673808</v>
      </c>
      <c r="Y1737" s="15">
        <v>-86079</v>
      </c>
      <c r="Z1737" s="15">
        <v>23569</v>
      </c>
      <c r="AA1737" s="15">
        <v>1.222</v>
      </c>
      <c r="AB1737" s="15">
        <v>32.700000000000003</v>
      </c>
    </row>
    <row r="1738" spans="1:28" ht="15" customHeight="1" x14ac:dyDescent="0.3">
      <c r="A1738" s="15" t="s">
        <v>1866</v>
      </c>
      <c r="B1738" s="15" t="s">
        <v>98</v>
      </c>
      <c r="C1738" s="15" t="s">
        <v>134</v>
      </c>
      <c r="D1738" s="15" t="s">
        <v>115</v>
      </c>
      <c r="E1738" s="15" t="s">
        <v>101</v>
      </c>
      <c r="F1738" s="15">
        <v>3.25</v>
      </c>
      <c r="G1738" s="15">
        <v>1066.5999999999999</v>
      </c>
      <c r="H1738" s="15">
        <v>27.1</v>
      </c>
      <c r="I1738" s="15">
        <v>94.3</v>
      </c>
      <c r="J1738" s="15">
        <v>6.7</v>
      </c>
      <c r="K1738" s="15">
        <v>5.29</v>
      </c>
      <c r="L1738" s="15">
        <v>28.3</v>
      </c>
      <c r="M1738" s="15">
        <v>149.1</v>
      </c>
      <c r="N1738" s="15">
        <v>66.7</v>
      </c>
      <c r="O1738" s="15">
        <v>128.5</v>
      </c>
      <c r="P1738" s="15" t="s">
        <v>102</v>
      </c>
      <c r="Q1738" s="15">
        <v>257.60000000000002</v>
      </c>
      <c r="R1738" s="15">
        <v>6.34</v>
      </c>
      <c r="S1738" s="15">
        <v>0.86</v>
      </c>
      <c r="T1738" s="15">
        <v>0.36</v>
      </c>
      <c r="U1738" s="15">
        <v>1.17</v>
      </c>
      <c r="V1738" s="15">
        <v>23946</v>
      </c>
      <c r="W1738" s="15">
        <v>240158</v>
      </c>
      <c r="X1738" s="15">
        <v>28017</v>
      </c>
      <c r="Y1738" s="15">
        <v>-212141</v>
      </c>
      <c r="Z1738" s="15">
        <v>3976</v>
      </c>
      <c r="AA1738" s="15">
        <v>0.29399999999999998</v>
      </c>
      <c r="AB1738" s="15">
        <v>66.7</v>
      </c>
    </row>
    <row r="1739" spans="1:28" ht="15" customHeight="1" x14ac:dyDescent="0.3">
      <c r="A1739" s="15" t="s">
        <v>1867</v>
      </c>
      <c r="B1739" s="15" t="s">
        <v>122</v>
      </c>
      <c r="C1739" s="15" t="s">
        <v>105</v>
      </c>
      <c r="D1739" s="15" t="s">
        <v>144</v>
      </c>
      <c r="E1739" s="15" t="s">
        <v>112</v>
      </c>
      <c r="F1739" s="15">
        <v>8.7899999999999991</v>
      </c>
      <c r="G1739" s="15">
        <v>456.2</v>
      </c>
      <c r="H1739" s="15">
        <v>19.7</v>
      </c>
      <c r="I1739" s="15">
        <v>61.2</v>
      </c>
      <c r="J1739" s="15">
        <v>6.5</v>
      </c>
      <c r="K1739" s="15">
        <v>5.56</v>
      </c>
      <c r="L1739" s="15">
        <v>26.3</v>
      </c>
      <c r="M1739" s="15">
        <v>126.4</v>
      </c>
      <c r="N1739" s="15">
        <v>52.3</v>
      </c>
      <c r="O1739" s="15">
        <v>76.8</v>
      </c>
      <c r="P1739" s="15" t="s">
        <v>107</v>
      </c>
      <c r="Q1739" s="15">
        <v>174.9</v>
      </c>
      <c r="R1739" s="15">
        <v>8.93</v>
      </c>
      <c r="S1739" s="15">
        <v>0.77</v>
      </c>
      <c r="T1739" s="15">
        <v>0.33</v>
      </c>
      <c r="U1739" s="15">
        <v>2.9</v>
      </c>
      <c r="V1739" s="15">
        <v>52760</v>
      </c>
      <c r="W1739" s="15">
        <v>548150</v>
      </c>
      <c r="X1739" s="15">
        <v>153004</v>
      </c>
      <c r="Y1739" s="15">
        <v>-395146</v>
      </c>
      <c r="Z1739" s="15">
        <v>5007</v>
      </c>
      <c r="AA1739" s="15">
        <v>0.57899999999999996</v>
      </c>
      <c r="AB1739" s="15">
        <v>25.3</v>
      </c>
    </row>
    <row r="1740" spans="1:28" ht="15" customHeight="1" x14ac:dyDescent="0.3">
      <c r="A1740" s="15" t="s">
        <v>1868</v>
      </c>
      <c r="B1740" s="15" t="s">
        <v>109</v>
      </c>
      <c r="C1740" s="15" t="s">
        <v>114</v>
      </c>
      <c r="D1740" s="15" t="s">
        <v>132</v>
      </c>
      <c r="E1740" s="15" t="s">
        <v>101</v>
      </c>
      <c r="F1740" s="15">
        <v>9.89</v>
      </c>
      <c r="G1740" s="15">
        <v>1053.2</v>
      </c>
      <c r="H1740" s="15">
        <v>27.9</v>
      </c>
      <c r="I1740" s="15">
        <v>82.4</v>
      </c>
      <c r="J1740" s="15">
        <v>6.8</v>
      </c>
      <c r="K1740" s="15">
        <v>6.56</v>
      </c>
      <c r="L1740" s="15">
        <v>30</v>
      </c>
      <c r="M1740" s="15">
        <v>136.6</v>
      </c>
      <c r="N1740" s="15">
        <v>47.3</v>
      </c>
      <c r="O1740" s="15">
        <v>95.1</v>
      </c>
      <c r="P1740" s="15" t="s">
        <v>102</v>
      </c>
      <c r="Q1740" s="15">
        <v>85.3</v>
      </c>
      <c r="R1740" s="15">
        <v>1.97</v>
      </c>
      <c r="S1740" s="15">
        <v>0.88</v>
      </c>
      <c r="T1740" s="15">
        <v>2.77</v>
      </c>
      <c r="U1740" s="15">
        <v>27.4</v>
      </c>
      <c r="V1740" s="15">
        <v>91827</v>
      </c>
      <c r="W1740" s="15">
        <v>614229</v>
      </c>
      <c r="X1740" s="15">
        <v>2516060</v>
      </c>
      <c r="Y1740" s="15">
        <v>1901831</v>
      </c>
      <c r="Z1740" s="15">
        <v>5801</v>
      </c>
      <c r="AA1740" s="15">
        <v>4.7229999999999999</v>
      </c>
      <c r="AB1740" s="15">
        <v>67.400000000000006</v>
      </c>
    </row>
    <row r="1741" spans="1:28" ht="15" customHeight="1" x14ac:dyDescent="0.3">
      <c r="A1741" s="15" t="s">
        <v>1869</v>
      </c>
      <c r="B1741" s="15" t="s">
        <v>98</v>
      </c>
      <c r="C1741" s="15" t="s">
        <v>123</v>
      </c>
      <c r="D1741" s="15" t="s">
        <v>132</v>
      </c>
      <c r="E1741" s="15" t="s">
        <v>101</v>
      </c>
      <c r="F1741" s="15">
        <v>8.0500000000000007</v>
      </c>
      <c r="G1741" s="15">
        <v>585.4</v>
      </c>
      <c r="H1741" s="15">
        <v>25.5</v>
      </c>
      <c r="I1741" s="15">
        <v>71.400000000000006</v>
      </c>
      <c r="J1741" s="15">
        <v>7.5</v>
      </c>
      <c r="K1741" s="15">
        <v>6.36</v>
      </c>
      <c r="L1741" s="15">
        <v>32.5</v>
      </c>
      <c r="M1741" s="15">
        <v>54.4</v>
      </c>
      <c r="N1741" s="15">
        <v>39.4</v>
      </c>
      <c r="O1741" s="15">
        <v>123.2</v>
      </c>
      <c r="P1741" s="15" t="s">
        <v>107</v>
      </c>
      <c r="Q1741" s="15">
        <v>109.9</v>
      </c>
      <c r="R1741" s="15">
        <v>6.58</v>
      </c>
      <c r="S1741" s="15">
        <v>0.97</v>
      </c>
      <c r="T1741" s="15">
        <v>2.1800000000000002</v>
      </c>
      <c r="U1741" s="15">
        <v>17.55</v>
      </c>
      <c r="V1741" s="15">
        <v>101917</v>
      </c>
      <c r="W1741" s="15">
        <v>533839</v>
      </c>
      <c r="X1741" s="15">
        <v>1788643</v>
      </c>
      <c r="Y1741" s="15">
        <v>1254804</v>
      </c>
      <c r="Z1741" s="15">
        <v>6894</v>
      </c>
      <c r="AA1741" s="15">
        <v>2.5459999999999998</v>
      </c>
      <c r="AB1741" s="15">
        <v>47.4</v>
      </c>
    </row>
    <row r="1742" spans="1:28" ht="15" customHeight="1" x14ac:dyDescent="0.3">
      <c r="A1742" s="15" t="s">
        <v>1870</v>
      </c>
      <c r="B1742" s="15" t="s">
        <v>104</v>
      </c>
      <c r="C1742" s="15" t="s">
        <v>105</v>
      </c>
      <c r="D1742" s="15" t="s">
        <v>115</v>
      </c>
      <c r="E1742" s="15" t="s">
        <v>101</v>
      </c>
      <c r="F1742" s="15">
        <v>5.91</v>
      </c>
      <c r="G1742" s="15">
        <v>769.8</v>
      </c>
      <c r="H1742" s="15">
        <v>26.7</v>
      </c>
      <c r="I1742" s="15">
        <v>65</v>
      </c>
      <c r="J1742" s="15">
        <v>6.8</v>
      </c>
      <c r="K1742" s="15">
        <v>7.25</v>
      </c>
      <c r="L1742" s="15">
        <v>33.9</v>
      </c>
      <c r="M1742" s="15">
        <v>129.69999999999999</v>
      </c>
      <c r="N1742" s="15">
        <v>41.8</v>
      </c>
      <c r="O1742" s="15">
        <v>150.4</v>
      </c>
      <c r="P1742" s="15" t="s">
        <v>116</v>
      </c>
      <c r="Q1742" s="15">
        <v>132.6</v>
      </c>
      <c r="R1742" s="15">
        <v>3.44</v>
      </c>
      <c r="S1742" s="15">
        <v>0.89</v>
      </c>
      <c r="T1742" s="15">
        <v>3.46</v>
      </c>
      <c r="U1742" s="15">
        <v>20.45</v>
      </c>
      <c r="V1742" s="15">
        <v>19326</v>
      </c>
      <c r="W1742" s="15">
        <v>304198</v>
      </c>
      <c r="X1742" s="15">
        <v>395217</v>
      </c>
      <c r="Y1742" s="15">
        <v>91019</v>
      </c>
      <c r="Z1742" s="15">
        <v>5718</v>
      </c>
      <c r="AA1742" s="15">
        <v>3.5760000000000001</v>
      </c>
      <c r="AB1742" s="15">
        <v>57.1</v>
      </c>
    </row>
    <row r="1743" spans="1:28" ht="15" customHeight="1" x14ac:dyDescent="0.3">
      <c r="A1743" s="15" t="s">
        <v>1871</v>
      </c>
      <c r="B1743" s="15" t="s">
        <v>126</v>
      </c>
      <c r="C1743" s="15" t="s">
        <v>114</v>
      </c>
      <c r="D1743" s="15" t="s">
        <v>100</v>
      </c>
      <c r="E1743" s="15" t="s">
        <v>112</v>
      </c>
      <c r="F1743" s="15">
        <v>4.33</v>
      </c>
      <c r="G1743" s="15">
        <v>517.79999999999995</v>
      </c>
      <c r="H1743" s="15">
        <v>25.8</v>
      </c>
      <c r="I1743" s="15">
        <v>53.5</v>
      </c>
      <c r="J1743" s="15">
        <v>8.4</v>
      </c>
      <c r="K1743" s="15">
        <v>6.87</v>
      </c>
      <c r="L1743" s="15">
        <v>22.6</v>
      </c>
      <c r="M1743" s="15">
        <v>101.2</v>
      </c>
      <c r="N1743" s="15">
        <v>50.9</v>
      </c>
      <c r="O1743" s="15">
        <v>112.4</v>
      </c>
      <c r="P1743" s="15" t="s">
        <v>116</v>
      </c>
      <c r="Q1743" s="15">
        <v>196.4</v>
      </c>
      <c r="R1743" s="15">
        <v>2.67</v>
      </c>
      <c r="S1743" s="15">
        <v>0.96</v>
      </c>
      <c r="T1743" s="15">
        <v>2.64</v>
      </c>
      <c r="U1743" s="15">
        <v>11.43</v>
      </c>
      <c r="V1743" s="15">
        <v>24299</v>
      </c>
      <c r="W1743" s="15">
        <v>290504</v>
      </c>
      <c r="X1743" s="15">
        <v>277738</v>
      </c>
      <c r="Y1743" s="15">
        <v>-12766</v>
      </c>
      <c r="Z1743" s="15">
        <v>1274</v>
      </c>
      <c r="AA1743" s="15">
        <v>8.9719999999999995</v>
      </c>
      <c r="AB1743" s="15">
        <v>41.3</v>
      </c>
    </row>
    <row r="1744" spans="1:28" ht="15" customHeight="1" x14ac:dyDescent="0.3">
      <c r="A1744" s="15" t="s">
        <v>1872</v>
      </c>
      <c r="B1744" s="15" t="s">
        <v>109</v>
      </c>
      <c r="C1744" s="15" t="s">
        <v>129</v>
      </c>
      <c r="D1744" s="15" t="s">
        <v>115</v>
      </c>
      <c r="E1744" s="15" t="s">
        <v>101</v>
      </c>
      <c r="F1744" s="15">
        <v>1.93</v>
      </c>
      <c r="G1744" s="15">
        <v>912.6</v>
      </c>
      <c r="H1744" s="15">
        <v>25.6</v>
      </c>
      <c r="I1744" s="15">
        <v>63.1</v>
      </c>
      <c r="J1744" s="15">
        <v>6.4</v>
      </c>
      <c r="K1744" s="15">
        <v>5.93</v>
      </c>
      <c r="L1744" s="15">
        <v>35</v>
      </c>
      <c r="M1744" s="15">
        <v>147.19999999999999</v>
      </c>
      <c r="N1744" s="15">
        <v>37.4</v>
      </c>
      <c r="O1744" s="15">
        <v>113.8</v>
      </c>
      <c r="P1744" s="15" t="s">
        <v>127</v>
      </c>
      <c r="Q1744" s="15">
        <v>164.6</v>
      </c>
      <c r="R1744" s="15">
        <v>4</v>
      </c>
      <c r="S1744" s="15">
        <v>0.75</v>
      </c>
      <c r="T1744" s="15">
        <v>2.33</v>
      </c>
      <c r="U1744" s="15">
        <v>4.5</v>
      </c>
      <c r="V1744" s="15">
        <v>23848</v>
      </c>
      <c r="W1744" s="15">
        <v>147617</v>
      </c>
      <c r="X1744" s="15">
        <v>107316</v>
      </c>
      <c r="Y1744" s="15">
        <v>-40301</v>
      </c>
      <c r="Z1744" s="15">
        <v>3017</v>
      </c>
      <c r="AA1744" s="15">
        <v>1.492</v>
      </c>
      <c r="AB1744" s="15">
        <v>40.1</v>
      </c>
    </row>
    <row r="1745" spans="1:28" ht="15" customHeight="1" x14ac:dyDescent="0.3">
      <c r="A1745" s="15" t="s">
        <v>1873</v>
      </c>
      <c r="B1745" s="15" t="s">
        <v>126</v>
      </c>
      <c r="C1745" s="15" t="s">
        <v>123</v>
      </c>
      <c r="D1745" s="15" t="s">
        <v>111</v>
      </c>
      <c r="E1745" s="15" t="s">
        <v>120</v>
      </c>
      <c r="F1745" s="15">
        <v>3.03</v>
      </c>
      <c r="G1745" s="15">
        <v>192.5</v>
      </c>
      <c r="H1745" s="15">
        <v>30</v>
      </c>
      <c r="I1745" s="15">
        <v>53.7</v>
      </c>
      <c r="J1745" s="15">
        <v>9.1</v>
      </c>
      <c r="K1745" s="15">
        <v>7.16</v>
      </c>
      <c r="L1745" s="15">
        <v>28.9</v>
      </c>
      <c r="M1745" s="15">
        <v>150</v>
      </c>
      <c r="N1745" s="15">
        <v>48</v>
      </c>
      <c r="O1745" s="15">
        <v>103.8</v>
      </c>
      <c r="P1745" s="15" t="s">
        <v>127</v>
      </c>
      <c r="Q1745" s="15">
        <v>117.9</v>
      </c>
      <c r="R1745" s="15">
        <v>8.06</v>
      </c>
      <c r="S1745" s="15">
        <v>0.87</v>
      </c>
      <c r="T1745" s="15">
        <v>0.86</v>
      </c>
      <c r="U1745" s="15">
        <v>2.61</v>
      </c>
      <c r="V1745" s="15">
        <v>75127</v>
      </c>
      <c r="W1745" s="15">
        <v>178661</v>
      </c>
      <c r="X1745" s="15">
        <v>196081</v>
      </c>
      <c r="Y1745" s="15">
        <v>17420</v>
      </c>
      <c r="Z1745" s="15">
        <v>1083</v>
      </c>
      <c r="AA1745" s="15">
        <v>2.41</v>
      </c>
      <c r="AB1745" s="15">
        <v>25.8</v>
      </c>
    </row>
    <row r="1746" spans="1:28" ht="15" customHeight="1" x14ac:dyDescent="0.3">
      <c r="A1746" s="15" t="s">
        <v>1874</v>
      </c>
      <c r="B1746" s="15" t="s">
        <v>98</v>
      </c>
      <c r="C1746" s="15" t="s">
        <v>99</v>
      </c>
      <c r="D1746" s="15" t="s">
        <v>144</v>
      </c>
      <c r="E1746" s="15" t="s">
        <v>120</v>
      </c>
      <c r="F1746" s="15">
        <v>4.7300000000000004</v>
      </c>
      <c r="G1746" s="15">
        <v>253.5</v>
      </c>
      <c r="H1746" s="15">
        <v>33.700000000000003</v>
      </c>
      <c r="I1746" s="15">
        <v>40.1</v>
      </c>
      <c r="J1746" s="15">
        <v>6.8</v>
      </c>
      <c r="K1746" s="15">
        <v>6.79</v>
      </c>
      <c r="L1746" s="15">
        <v>24.6</v>
      </c>
      <c r="M1746" s="15">
        <v>166.7</v>
      </c>
      <c r="N1746" s="15">
        <v>58.9</v>
      </c>
      <c r="O1746" s="15">
        <v>97.8</v>
      </c>
      <c r="P1746" s="15" t="s">
        <v>107</v>
      </c>
      <c r="Q1746" s="15">
        <v>184.3</v>
      </c>
      <c r="R1746" s="15">
        <v>1.67</v>
      </c>
      <c r="S1746" s="15">
        <v>0.86</v>
      </c>
      <c r="T1746" s="15">
        <v>1.4</v>
      </c>
      <c r="U1746" s="15">
        <v>6.62</v>
      </c>
      <c r="V1746" s="15">
        <v>43672</v>
      </c>
      <c r="W1746" s="15">
        <v>292272</v>
      </c>
      <c r="X1746" s="15">
        <v>289109</v>
      </c>
      <c r="Y1746" s="15">
        <v>-3163</v>
      </c>
      <c r="Z1746" s="15">
        <v>3024</v>
      </c>
      <c r="AA1746" s="15">
        <v>2.1890000000000001</v>
      </c>
      <c r="AB1746" s="15">
        <v>43.6</v>
      </c>
    </row>
    <row r="1747" spans="1:28" ht="15" customHeight="1" x14ac:dyDescent="0.3">
      <c r="A1747" s="15" t="s">
        <v>1875</v>
      </c>
      <c r="B1747" s="15" t="s">
        <v>98</v>
      </c>
      <c r="C1747" s="15" t="s">
        <v>119</v>
      </c>
      <c r="D1747" s="15" t="s">
        <v>106</v>
      </c>
      <c r="E1747" s="15" t="s">
        <v>120</v>
      </c>
      <c r="F1747" s="15">
        <v>12.91</v>
      </c>
      <c r="G1747" s="15">
        <v>212.1</v>
      </c>
      <c r="H1747" s="15">
        <v>30.1</v>
      </c>
      <c r="I1747" s="15">
        <v>49.1</v>
      </c>
      <c r="J1747" s="15">
        <v>8.4</v>
      </c>
      <c r="K1747" s="15">
        <v>7.11</v>
      </c>
      <c r="L1747" s="15">
        <v>24</v>
      </c>
      <c r="M1747" s="15">
        <v>150.69999999999999</v>
      </c>
      <c r="N1747" s="15">
        <v>40.4</v>
      </c>
      <c r="O1747" s="15">
        <v>101.5</v>
      </c>
      <c r="P1747" s="15" t="s">
        <v>102</v>
      </c>
      <c r="Q1747" s="15">
        <v>150.9</v>
      </c>
      <c r="R1747" s="15">
        <v>5.91</v>
      </c>
      <c r="S1747" s="15">
        <v>0.78</v>
      </c>
      <c r="T1747" s="15">
        <v>2.83</v>
      </c>
      <c r="U1747" s="15">
        <v>36.54</v>
      </c>
      <c r="V1747" s="15">
        <v>20703</v>
      </c>
      <c r="W1747" s="15">
        <v>812013</v>
      </c>
      <c r="X1747" s="15">
        <v>756488</v>
      </c>
      <c r="Y1747" s="15">
        <v>-55525</v>
      </c>
      <c r="Z1747" s="15">
        <v>5956</v>
      </c>
      <c r="AA1747" s="15">
        <v>6.1349999999999998</v>
      </c>
      <c r="AB1747" s="15">
        <v>37</v>
      </c>
    </row>
    <row r="1748" spans="1:28" ht="15" customHeight="1" x14ac:dyDescent="0.3">
      <c r="A1748" s="15" t="s">
        <v>1876</v>
      </c>
      <c r="B1748" s="15" t="s">
        <v>146</v>
      </c>
      <c r="C1748" s="15" t="s">
        <v>119</v>
      </c>
      <c r="D1748" s="15" t="s">
        <v>177</v>
      </c>
      <c r="E1748" s="15" t="s">
        <v>101</v>
      </c>
      <c r="F1748" s="15">
        <v>4.75</v>
      </c>
      <c r="G1748" s="15">
        <v>741.1</v>
      </c>
      <c r="H1748" s="15">
        <v>26.7</v>
      </c>
      <c r="I1748" s="15">
        <v>59.8</v>
      </c>
      <c r="J1748" s="15">
        <v>7</v>
      </c>
      <c r="K1748" s="15">
        <v>7.09</v>
      </c>
      <c r="L1748" s="15">
        <v>27.6</v>
      </c>
      <c r="M1748" s="15">
        <v>101.5</v>
      </c>
      <c r="N1748" s="15">
        <v>45.1</v>
      </c>
      <c r="O1748" s="15">
        <v>124.5</v>
      </c>
      <c r="P1748" s="15" t="s">
        <v>116</v>
      </c>
      <c r="Q1748" s="15">
        <v>201.8</v>
      </c>
      <c r="R1748" s="15">
        <v>7.19</v>
      </c>
      <c r="S1748" s="15">
        <v>0.8</v>
      </c>
      <c r="T1748" s="15">
        <v>59.05</v>
      </c>
      <c r="U1748" s="15">
        <v>280.49</v>
      </c>
      <c r="V1748" s="15">
        <v>3312</v>
      </c>
      <c r="W1748" s="15">
        <v>294912</v>
      </c>
      <c r="X1748" s="15">
        <v>928983</v>
      </c>
      <c r="Y1748" s="15">
        <v>634071</v>
      </c>
      <c r="Z1748" s="15">
        <v>3601</v>
      </c>
      <c r="AA1748" s="15">
        <v>77.891999999999996</v>
      </c>
      <c r="AB1748" s="15">
        <v>54.8</v>
      </c>
    </row>
    <row r="1749" spans="1:28" ht="15" customHeight="1" x14ac:dyDescent="0.3">
      <c r="A1749" s="15" t="s">
        <v>1877</v>
      </c>
      <c r="B1749" s="15" t="s">
        <v>146</v>
      </c>
      <c r="C1749" s="15" t="s">
        <v>123</v>
      </c>
      <c r="D1749" s="15" t="s">
        <v>100</v>
      </c>
      <c r="E1749" s="15" t="s">
        <v>112</v>
      </c>
      <c r="F1749" s="15">
        <v>9.2799999999999994</v>
      </c>
      <c r="G1749" s="15">
        <v>559.5</v>
      </c>
      <c r="H1749" s="15">
        <v>18</v>
      </c>
      <c r="I1749" s="15">
        <v>49.6</v>
      </c>
      <c r="J1749" s="15">
        <v>7.8</v>
      </c>
      <c r="K1749" s="15">
        <v>6.25</v>
      </c>
      <c r="L1749" s="15">
        <v>21.3</v>
      </c>
      <c r="M1749" s="15">
        <v>188.8</v>
      </c>
      <c r="N1749" s="15">
        <v>78.2</v>
      </c>
      <c r="O1749" s="15">
        <v>103.2</v>
      </c>
      <c r="P1749" s="15" t="s">
        <v>116</v>
      </c>
      <c r="Q1749" s="15">
        <v>257.3</v>
      </c>
      <c r="R1749" s="15">
        <v>6.69</v>
      </c>
      <c r="S1749" s="15">
        <v>0.89</v>
      </c>
      <c r="T1749" s="15">
        <v>2.0699999999999998</v>
      </c>
      <c r="U1749" s="15">
        <v>19.21</v>
      </c>
      <c r="V1749" s="15">
        <v>20218</v>
      </c>
      <c r="W1749" s="15">
        <v>650242</v>
      </c>
      <c r="X1749" s="15">
        <v>388388</v>
      </c>
      <c r="Y1749" s="15">
        <v>-261854</v>
      </c>
      <c r="Z1749" s="15">
        <v>2863</v>
      </c>
      <c r="AA1749" s="15">
        <v>6.71</v>
      </c>
      <c r="AB1749" s="15">
        <v>21.4</v>
      </c>
    </row>
    <row r="1750" spans="1:28" ht="15" customHeight="1" x14ac:dyDescent="0.3">
      <c r="A1750" s="15" t="s">
        <v>1878</v>
      </c>
      <c r="B1750" s="15" t="s">
        <v>137</v>
      </c>
      <c r="C1750" s="15" t="s">
        <v>105</v>
      </c>
      <c r="D1750" s="15" t="s">
        <v>177</v>
      </c>
      <c r="E1750" s="15" t="s">
        <v>112</v>
      </c>
      <c r="F1750" s="15">
        <v>9.61</v>
      </c>
      <c r="G1750" s="15">
        <v>157.1</v>
      </c>
      <c r="H1750" s="15">
        <v>21.8</v>
      </c>
      <c r="I1750" s="15">
        <v>65.2</v>
      </c>
      <c r="J1750" s="15">
        <v>7.5</v>
      </c>
      <c r="K1750" s="15">
        <v>6.71</v>
      </c>
      <c r="L1750" s="15">
        <v>20.9</v>
      </c>
      <c r="M1750" s="15">
        <v>148.80000000000001</v>
      </c>
      <c r="N1750" s="15">
        <v>68.2</v>
      </c>
      <c r="O1750" s="15">
        <v>93.5</v>
      </c>
      <c r="P1750" s="15" t="s">
        <v>107</v>
      </c>
      <c r="Q1750" s="15">
        <v>154.6</v>
      </c>
      <c r="R1750" s="15">
        <v>6.21</v>
      </c>
      <c r="S1750" s="15">
        <v>0.9</v>
      </c>
      <c r="T1750" s="15">
        <v>46.96</v>
      </c>
      <c r="U1750" s="15">
        <v>451.29</v>
      </c>
      <c r="V1750" s="15">
        <v>3243</v>
      </c>
      <c r="W1750" s="15">
        <v>551843</v>
      </c>
      <c r="X1750" s="15">
        <v>1463533</v>
      </c>
      <c r="Y1750" s="15">
        <v>911690</v>
      </c>
      <c r="Z1750" s="15">
        <v>24478</v>
      </c>
      <c r="AA1750" s="15">
        <v>18.437000000000001</v>
      </c>
      <c r="AB1750" s="15">
        <v>21.7</v>
      </c>
    </row>
    <row r="1751" spans="1:28" ht="15" customHeight="1" x14ac:dyDescent="0.3">
      <c r="A1751" s="15" t="s">
        <v>1879</v>
      </c>
      <c r="B1751" s="15" t="s">
        <v>118</v>
      </c>
      <c r="C1751" s="15" t="s">
        <v>105</v>
      </c>
      <c r="D1751" s="15" t="s">
        <v>115</v>
      </c>
      <c r="E1751" s="15" t="s">
        <v>120</v>
      </c>
      <c r="F1751" s="15">
        <v>13.8</v>
      </c>
      <c r="G1751" s="15">
        <v>477</v>
      </c>
      <c r="H1751" s="15">
        <v>28.1</v>
      </c>
      <c r="I1751" s="15">
        <v>40.6</v>
      </c>
      <c r="J1751" s="15">
        <v>8.4</v>
      </c>
      <c r="K1751" s="15">
        <v>7.86</v>
      </c>
      <c r="L1751" s="15">
        <v>23.4</v>
      </c>
      <c r="M1751" s="15">
        <v>82.8</v>
      </c>
      <c r="N1751" s="15">
        <v>48.3</v>
      </c>
      <c r="O1751" s="15">
        <v>77.3</v>
      </c>
      <c r="P1751" s="15" t="s">
        <v>107</v>
      </c>
      <c r="Q1751" s="15">
        <v>299.7</v>
      </c>
      <c r="R1751" s="15">
        <v>4.88</v>
      </c>
      <c r="S1751" s="15">
        <v>0.97</v>
      </c>
      <c r="T1751" s="15">
        <v>0.51</v>
      </c>
      <c r="U1751" s="15">
        <v>7.04</v>
      </c>
      <c r="V1751" s="15">
        <v>22978</v>
      </c>
      <c r="W1751" s="15">
        <v>963976</v>
      </c>
      <c r="X1751" s="15">
        <v>161765</v>
      </c>
      <c r="Y1751" s="15">
        <v>-802211</v>
      </c>
      <c r="Z1751" s="15">
        <v>23354</v>
      </c>
      <c r="AA1751" s="15">
        <v>0.30099999999999999</v>
      </c>
      <c r="AB1751" s="15">
        <v>44.7</v>
      </c>
    </row>
    <row r="1752" spans="1:28" ht="15" customHeight="1" x14ac:dyDescent="0.3">
      <c r="A1752" s="15" t="s">
        <v>1880</v>
      </c>
      <c r="B1752" s="15" t="s">
        <v>118</v>
      </c>
      <c r="C1752" s="15" t="s">
        <v>99</v>
      </c>
      <c r="D1752" s="15" t="s">
        <v>130</v>
      </c>
      <c r="E1752" s="15" t="s">
        <v>120</v>
      </c>
      <c r="F1752" s="15">
        <v>6.62</v>
      </c>
      <c r="G1752" s="15">
        <v>273.3</v>
      </c>
      <c r="H1752" s="15">
        <v>33.9</v>
      </c>
      <c r="I1752" s="15">
        <v>45.8</v>
      </c>
      <c r="J1752" s="15">
        <v>7</v>
      </c>
      <c r="K1752" s="15">
        <v>6.21</v>
      </c>
      <c r="L1752" s="15">
        <v>24.3</v>
      </c>
      <c r="M1752" s="15">
        <v>142.69999999999999</v>
      </c>
      <c r="N1752" s="15">
        <v>92.7</v>
      </c>
      <c r="O1752" s="15">
        <v>108.4</v>
      </c>
      <c r="P1752" s="15" t="s">
        <v>116</v>
      </c>
      <c r="Q1752" s="15">
        <v>290.39999999999998</v>
      </c>
      <c r="R1752" s="15">
        <v>4.08</v>
      </c>
      <c r="S1752" s="15">
        <v>0.84</v>
      </c>
      <c r="T1752" s="15">
        <v>0.64</v>
      </c>
      <c r="U1752" s="15">
        <v>4.24</v>
      </c>
      <c r="V1752" s="15">
        <v>68676</v>
      </c>
      <c r="W1752" s="15">
        <v>472649</v>
      </c>
      <c r="X1752" s="15">
        <v>291186</v>
      </c>
      <c r="Y1752" s="15">
        <v>-181463</v>
      </c>
      <c r="Z1752" s="15">
        <v>2459</v>
      </c>
      <c r="AA1752" s="15">
        <v>1.724</v>
      </c>
      <c r="AB1752" s="15">
        <v>28.2</v>
      </c>
    </row>
    <row r="1753" spans="1:28" ht="15" customHeight="1" x14ac:dyDescent="0.3">
      <c r="A1753" s="15" t="s">
        <v>1881</v>
      </c>
      <c r="B1753" s="15" t="s">
        <v>118</v>
      </c>
      <c r="C1753" s="15" t="s">
        <v>170</v>
      </c>
      <c r="D1753" s="15" t="s">
        <v>115</v>
      </c>
      <c r="E1753" s="15" t="s">
        <v>112</v>
      </c>
      <c r="F1753" s="15">
        <v>9.3800000000000008</v>
      </c>
      <c r="G1753" s="15">
        <v>359.7</v>
      </c>
      <c r="H1753" s="15">
        <v>23.8</v>
      </c>
      <c r="I1753" s="15">
        <v>46.7</v>
      </c>
      <c r="J1753" s="15">
        <v>7.8</v>
      </c>
      <c r="K1753" s="15">
        <v>8.31</v>
      </c>
      <c r="L1753" s="15">
        <v>23.9</v>
      </c>
      <c r="M1753" s="15">
        <v>151</v>
      </c>
      <c r="N1753" s="15">
        <v>57.9</v>
      </c>
      <c r="O1753" s="15">
        <v>113.2</v>
      </c>
      <c r="P1753" s="15" t="s">
        <v>102</v>
      </c>
      <c r="Q1753" s="15">
        <v>280.7</v>
      </c>
      <c r="R1753" s="15">
        <v>5.71</v>
      </c>
      <c r="S1753" s="15">
        <v>0.99</v>
      </c>
      <c r="T1753" s="15">
        <v>0.3</v>
      </c>
      <c r="U1753" s="15">
        <v>2.81</v>
      </c>
      <c r="V1753" s="15">
        <v>22737</v>
      </c>
      <c r="W1753" s="15">
        <v>634846</v>
      </c>
      <c r="X1753" s="15">
        <v>63891</v>
      </c>
      <c r="Y1753" s="15">
        <v>-570955</v>
      </c>
      <c r="Z1753" s="15">
        <v>11590</v>
      </c>
      <c r="AA1753" s="15">
        <v>0.24199999999999999</v>
      </c>
      <c r="AB1753" s="15">
        <v>36.9</v>
      </c>
    </row>
    <row r="1754" spans="1:28" ht="15" customHeight="1" x14ac:dyDescent="0.3">
      <c r="A1754" s="15" t="s">
        <v>1882</v>
      </c>
      <c r="B1754" s="15" t="s">
        <v>118</v>
      </c>
      <c r="C1754" s="15" t="s">
        <v>152</v>
      </c>
      <c r="D1754" s="15" t="s">
        <v>100</v>
      </c>
      <c r="E1754" s="15" t="s">
        <v>101</v>
      </c>
      <c r="F1754" s="15">
        <v>12.04</v>
      </c>
      <c r="G1754" s="15">
        <v>1137.7</v>
      </c>
      <c r="H1754" s="15">
        <v>30.7</v>
      </c>
      <c r="I1754" s="15">
        <v>64.5</v>
      </c>
      <c r="J1754" s="15">
        <v>6.3</v>
      </c>
      <c r="K1754" s="15">
        <v>7.08</v>
      </c>
      <c r="L1754" s="15">
        <v>38.6</v>
      </c>
      <c r="M1754" s="15">
        <v>115.3</v>
      </c>
      <c r="N1754" s="15">
        <v>74.2</v>
      </c>
      <c r="O1754" s="15">
        <v>95.4</v>
      </c>
      <c r="P1754" s="15" t="s">
        <v>107</v>
      </c>
      <c r="Q1754" s="15">
        <v>183.9</v>
      </c>
      <c r="R1754" s="15">
        <v>2.98</v>
      </c>
      <c r="S1754" s="15">
        <v>0.95</v>
      </c>
      <c r="T1754" s="15">
        <v>1.9</v>
      </c>
      <c r="U1754" s="15">
        <v>22.88</v>
      </c>
      <c r="V1754" s="15">
        <v>25535</v>
      </c>
      <c r="W1754" s="15">
        <v>888555</v>
      </c>
      <c r="X1754" s="15">
        <v>584241</v>
      </c>
      <c r="Y1754" s="15">
        <v>-304314</v>
      </c>
      <c r="Z1754" s="15">
        <v>9536</v>
      </c>
      <c r="AA1754" s="15">
        <v>2.399</v>
      </c>
      <c r="AB1754" s="15">
        <v>71.599999999999994</v>
      </c>
    </row>
    <row r="1755" spans="1:28" ht="15" customHeight="1" x14ac:dyDescent="0.3">
      <c r="A1755" s="15" t="s">
        <v>1883</v>
      </c>
      <c r="B1755" s="15" t="s">
        <v>118</v>
      </c>
      <c r="C1755" s="15" t="s">
        <v>170</v>
      </c>
      <c r="D1755" s="15" t="s">
        <v>130</v>
      </c>
      <c r="E1755" s="15" t="s">
        <v>101</v>
      </c>
      <c r="F1755" s="15">
        <v>10.06</v>
      </c>
      <c r="G1755" s="15">
        <v>568.20000000000005</v>
      </c>
      <c r="H1755" s="15">
        <v>26.5</v>
      </c>
      <c r="I1755" s="15">
        <v>68.8</v>
      </c>
      <c r="J1755" s="15">
        <v>6.6</v>
      </c>
      <c r="K1755" s="15">
        <v>6.75</v>
      </c>
      <c r="L1755" s="15">
        <v>35.6</v>
      </c>
      <c r="M1755" s="15">
        <v>127.2</v>
      </c>
      <c r="N1755" s="15">
        <v>39.799999999999997</v>
      </c>
      <c r="O1755" s="15">
        <v>112</v>
      </c>
      <c r="P1755" s="15" t="s">
        <v>107</v>
      </c>
      <c r="Q1755" s="15">
        <v>140.6</v>
      </c>
      <c r="R1755" s="15">
        <v>2.2000000000000002</v>
      </c>
      <c r="S1755" s="15">
        <v>0.88</v>
      </c>
      <c r="T1755" s="15">
        <v>1.86</v>
      </c>
      <c r="U1755" s="15">
        <v>18.71</v>
      </c>
      <c r="V1755" s="15">
        <v>70175</v>
      </c>
      <c r="W1755" s="15">
        <v>454507</v>
      </c>
      <c r="X1755" s="15">
        <v>1312974</v>
      </c>
      <c r="Y1755" s="15">
        <v>858467</v>
      </c>
      <c r="Z1755" s="15">
        <v>9314</v>
      </c>
      <c r="AA1755" s="15">
        <v>2.0089999999999999</v>
      </c>
      <c r="AB1755" s="15">
        <v>53.2</v>
      </c>
    </row>
    <row r="1756" spans="1:28" ht="15" customHeight="1" x14ac:dyDescent="0.3">
      <c r="A1756" s="15" t="s">
        <v>1884</v>
      </c>
      <c r="B1756" s="15" t="s">
        <v>122</v>
      </c>
      <c r="C1756" s="15" t="s">
        <v>170</v>
      </c>
      <c r="D1756" s="15" t="s">
        <v>111</v>
      </c>
      <c r="E1756" s="15" t="s">
        <v>120</v>
      </c>
      <c r="F1756" s="15">
        <v>4.8600000000000003</v>
      </c>
      <c r="G1756" s="15">
        <v>561.79999999999995</v>
      </c>
      <c r="H1756" s="15">
        <v>32.1</v>
      </c>
      <c r="I1756" s="15">
        <v>62.1</v>
      </c>
      <c r="J1756" s="15">
        <v>7.4</v>
      </c>
      <c r="K1756" s="15">
        <v>5.58</v>
      </c>
      <c r="L1756" s="15">
        <v>16.3</v>
      </c>
      <c r="M1756" s="15">
        <v>140.1</v>
      </c>
      <c r="N1756" s="15">
        <v>31.1</v>
      </c>
      <c r="O1756" s="15">
        <v>110.1</v>
      </c>
      <c r="P1756" s="15" t="s">
        <v>116</v>
      </c>
      <c r="Q1756" s="15">
        <v>254.8</v>
      </c>
      <c r="R1756" s="15">
        <v>5.98</v>
      </c>
      <c r="S1756" s="15">
        <v>1</v>
      </c>
      <c r="T1756" s="15">
        <v>0.3</v>
      </c>
      <c r="U1756" s="15">
        <v>1.46</v>
      </c>
      <c r="V1756" s="15">
        <v>54096</v>
      </c>
      <c r="W1756" s="15">
        <v>352213</v>
      </c>
      <c r="X1756" s="15">
        <v>78980</v>
      </c>
      <c r="Y1756" s="15">
        <v>-273233</v>
      </c>
      <c r="Z1756" s="15">
        <v>1094</v>
      </c>
      <c r="AA1756" s="15">
        <v>1.335</v>
      </c>
      <c r="AB1756" s="15">
        <v>56.6</v>
      </c>
    </row>
    <row r="1757" spans="1:28" ht="15" customHeight="1" x14ac:dyDescent="0.3">
      <c r="A1757" s="15" t="s">
        <v>1885</v>
      </c>
      <c r="B1757" s="15" t="s">
        <v>122</v>
      </c>
      <c r="C1757" s="15" t="s">
        <v>129</v>
      </c>
      <c r="D1757" s="15" t="s">
        <v>115</v>
      </c>
      <c r="E1757" s="15" t="s">
        <v>101</v>
      </c>
      <c r="F1757" s="15">
        <v>11.23</v>
      </c>
      <c r="G1757" s="15"/>
      <c r="H1757" s="15">
        <v>32.5</v>
      </c>
      <c r="I1757" s="15">
        <v>67.900000000000006</v>
      </c>
      <c r="J1757" s="15">
        <v>6.5</v>
      </c>
      <c r="K1757" s="15">
        <v>7.67</v>
      </c>
      <c r="L1757" s="15">
        <v>32.299999999999997</v>
      </c>
      <c r="M1757" s="15">
        <v>165.8</v>
      </c>
      <c r="N1757" s="15">
        <v>21.7</v>
      </c>
      <c r="O1757" s="15">
        <v>90.4</v>
      </c>
      <c r="P1757" s="15" t="s">
        <v>116</v>
      </c>
      <c r="Q1757" s="15">
        <v>142.1</v>
      </c>
      <c r="R1757" s="15">
        <v>7.92</v>
      </c>
      <c r="S1757" s="15">
        <v>0.76</v>
      </c>
      <c r="T1757" s="15">
        <v>1.1200000000000001</v>
      </c>
      <c r="U1757" s="15">
        <v>12.58</v>
      </c>
      <c r="V1757" s="15">
        <v>26125</v>
      </c>
      <c r="W1757" s="15">
        <v>649666</v>
      </c>
      <c r="X1757" s="15">
        <v>328652</v>
      </c>
      <c r="Y1757" s="15">
        <v>-321014</v>
      </c>
      <c r="Z1757" s="15">
        <v>9487</v>
      </c>
      <c r="AA1757" s="15">
        <v>1.3260000000000001</v>
      </c>
      <c r="AB1757" s="15">
        <v>33.1</v>
      </c>
    </row>
    <row r="1758" spans="1:28" ht="15" customHeight="1" x14ac:dyDescent="0.3">
      <c r="A1758" s="15" t="s">
        <v>1886</v>
      </c>
      <c r="B1758" s="15" t="s">
        <v>118</v>
      </c>
      <c r="C1758" s="15" t="s">
        <v>152</v>
      </c>
      <c r="D1758" s="15" t="s">
        <v>115</v>
      </c>
      <c r="E1758" s="15" t="s">
        <v>112</v>
      </c>
      <c r="F1758" s="15">
        <v>12.28</v>
      </c>
      <c r="G1758" s="15">
        <v>260.39999999999998</v>
      </c>
      <c r="H1758" s="15">
        <v>19.8</v>
      </c>
      <c r="I1758" s="15">
        <v>49.5</v>
      </c>
      <c r="J1758" s="15">
        <v>6</v>
      </c>
      <c r="K1758" s="15">
        <v>6.02</v>
      </c>
      <c r="L1758" s="15">
        <v>25.5</v>
      </c>
      <c r="M1758" s="15">
        <v>152.6</v>
      </c>
      <c r="N1758" s="15">
        <v>68.5</v>
      </c>
      <c r="O1758" s="15">
        <v>124.7</v>
      </c>
      <c r="P1758" s="15" t="s">
        <v>116</v>
      </c>
      <c r="Q1758" s="15">
        <v>232.6</v>
      </c>
      <c r="R1758" s="15">
        <v>8.9700000000000006</v>
      </c>
      <c r="S1758" s="15">
        <v>0.81</v>
      </c>
      <c r="T1758" s="15">
        <v>1.1399999999999999</v>
      </c>
      <c r="U1758" s="15">
        <v>14</v>
      </c>
      <c r="V1758" s="15">
        <v>22727</v>
      </c>
      <c r="W1758" s="15">
        <v>1005380</v>
      </c>
      <c r="X1758" s="15">
        <v>318178</v>
      </c>
      <c r="Y1758" s="15">
        <v>-687202</v>
      </c>
      <c r="Z1758" s="15">
        <v>9385</v>
      </c>
      <c r="AA1758" s="15">
        <v>1.492</v>
      </c>
      <c r="AB1758" s="15">
        <v>29.8</v>
      </c>
    </row>
    <row r="1759" spans="1:28" ht="15" customHeight="1" x14ac:dyDescent="0.3">
      <c r="A1759" s="15" t="s">
        <v>1887</v>
      </c>
      <c r="B1759" s="15" t="s">
        <v>104</v>
      </c>
      <c r="C1759" s="15" t="s">
        <v>134</v>
      </c>
      <c r="D1759" s="15" t="s">
        <v>130</v>
      </c>
      <c r="E1759" s="15" t="s">
        <v>112</v>
      </c>
      <c r="F1759" s="15">
        <v>7.72</v>
      </c>
      <c r="G1759" s="15">
        <v>489.3</v>
      </c>
      <c r="H1759" s="15">
        <v>20.6</v>
      </c>
      <c r="I1759" s="15">
        <v>42.9</v>
      </c>
      <c r="J1759" s="15">
        <v>6.4</v>
      </c>
      <c r="K1759" s="15">
        <v>6.24</v>
      </c>
      <c r="L1759" s="15">
        <v>24</v>
      </c>
      <c r="M1759" s="15">
        <v>165.8</v>
      </c>
      <c r="N1759" s="15">
        <v>48.3</v>
      </c>
      <c r="O1759" s="15">
        <v>72.3</v>
      </c>
      <c r="P1759" s="15" t="s">
        <v>107</v>
      </c>
      <c r="Q1759" s="15">
        <v>145.19999999999999</v>
      </c>
      <c r="R1759" s="15">
        <v>4.8600000000000003</v>
      </c>
      <c r="S1759" s="15">
        <v>1</v>
      </c>
      <c r="T1759" s="15">
        <v>1.36</v>
      </c>
      <c r="U1759" s="15">
        <v>10.5</v>
      </c>
      <c r="V1759" s="15">
        <v>86548</v>
      </c>
      <c r="W1759" s="15">
        <v>504676</v>
      </c>
      <c r="X1759" s="15">
        <v>908754</v>
      </c>
      <c r="Y1759" s="15">
        <v>404078</v>
      </c>
      <c r="Z1759" s="15">
        <v>6656</v>
      </c>
      <c r="AA1759" s="15">
        <v>1.5780000000000001</v>
      </c>
      <c r="AB1759" s="15">
        <v>38.5</v>
      </c>
    </row>
    <row r="1760" spans="1:28" ht="15" customHeight="1" x14ac:dyDescent="0.3">
      <c r="A1760" s="15" t="s">
        <v>1888</v>
      </c>
      <c r="B1760" s="15" t="s">
        <v>118</v>
      </c>
      <c r="C1760" s="15" t="s">
        <v>152</v>
      </c>
      <c r="D1760" s="15" t="s">
        <v>130</v>
      </c>
      <c r="E1760" s="15" t="s">
        <v>112</v>
      </c>
      <c r="F1760" s="15">
        <v>12.99</v>
      </c>
      <c r="G1760" s="15">
        <v>840</v>
      </c>
      <c r="H1760" s="15">
        <v>21.2</v>
      </c>
      <c r="I1760" s="15">
        <v>49.4</v>
      </c>
      <c r="J1760" s="15">
        <v>6.7</v>
      </c>
      <c r="K1760" s="15">
        <v>6.53</v>
      </c>
      <c r="L1760" s="15">
        <v>12.4</v>
      </c>
      <c r="M1760" s="15">
        <v>137.5</v>
      </c>
      <c r="N1760" s="15">
        <v>51.8</v>
      </c>
      <c r="O1760" s="15">
        <v>196.9</v>
      </c>
      <c r="P1760" s="15" t="s">
        <v>102</v>
      </c>
      <c r="Q1760" s="15">
        <v>252.1</v>
      </c>
      <c r="R1760" s="15">
        <v>5.4</v>
      </c>
      <c r="S1760" s="15">
        <v>0.86</v>
      </c>
      <c r="T1760" s="15">
        <v>2.1</v>
      </c>
      <c r="U1760" s="15">
        <v>27.28</v>
      </c>
      <c r="V1760" s="15">
        <v>78333</v>
      </c>
      <c r="W1760" s="15">
        <v>983344</v>
      </c>
      <c r="X1760" s="15">
        <v>2136924</v>
      </c>
      <c r="Y1760" s="15">
        <v>1153580</v>
      </c>
      <c r="Z1760" s="15">
        <v>7905</v>
      </c>
      <c r="AA1760" s="15">
        <v>3.4510000000000001</v>
      </c>
      <c r="AB1760" s="15">
        <v>40.799999999999997</v>
      </c>
    </row>
    <row r="1761" spans="1:28" ht="15" customHeight="1" x14ac:dyDescent="0.3">
      <c r="A1761" s="15" t="s">
        <v>1889</v>
      </c>
      <c r="B1761" s="15" t="s">
        <v>104</v>
      </c>
      <c r="C1761" s="15" t="s">
        <v>123</v>
      </c>
      <c r="D1761" s="15" t="s">
        <v>106</v>
      </c>
      <c r="E1761" s="15" t="s">
        <v>120</v>
      </c>
      <c r="F1761" s="15">
        <v>1.85</v>
      </c>
      <c r="G1761" s="15">
        <v>203</v>
      </c>
      <c r="H1761" s="15">
        <v>30.9</v>
      </c>
      <c r="I1761" s="15">
        <v>52.3</v>
      </c>
      <c r="J1761" s="15">
        <v>8.5</v>
      </c>
      <c r="K1761" s="15">
        <v>6.25</v>
      </c>
      <c r="L1761" s="15">
        <v>22.9</v>
      </c>
      <c r="M1761" s="15">
        <v>116</v>
      </c>
      <c r="N1761" s="15">
        <v>61.3</v>
      </c>
      <c r="O1761" s="15">
        <v>136</v>
      </c>
      <c r="P1761" s="15" t="s">
        <v>107</v>
      </c>
      <c r="Q1761" s="15">
        <v>257</v>
      </c>
      <c r="R1761" s="15">
        <v>5.54</v>
      </c>
      <c r="S1761" s="15">
        <v>0.85</v>
      </c>
      <c r="T1761" s="15">
        <v>2.1800000000000002</v>
      </c>
      <c r="U1761" s="15">
        <v>4.03</v>
      </c>
      <c r="V1761" s="15">
        <v>23059</v>
      </c>
      <c r="W1761" s="15">
        <v>140841</v>
      </c>
      <c r="X1761" s="15">
        <v>92928</v>
      </c>
      <c r="Y1761" s="15">
        <v>-47913</v>
      </c>
      <c r="Z1761" s="15">
        <v>1481</v>
      </c>
      <c r="AA1761" s="15">
        <v>2.7210000000000001</v>
      </c>
      <c r="AB1761" s="15">
        <v>29.9</v>
      </c>
    </row>
    <row r="1762" spans="1:28" ht="15" customHeight="1" x14ac:dyDescent="0.3">
      <c r="A1762" s="15" t="s">
        <v>1890</v>
      </c>
      <c r="B1762" s="15" t="s">
        <v>109</v>
      </c>
      <c r="C1762" s="15" t="s">
        <v>129</v>
      </c>
      <c r="D1762" s="15" t="s">
        <v>106</v>
      </c>
      <c r="E1762" s="15" t="s">
        <v>101</v>
      </c>
      <c r="F1762" s="15">
        <v>14.79</v>
      </c>
      <c r="G1762" s="15">
        <v>862.2</v>
      </c>
      <c r="H1762" s="15">
        <v>26.3</v>
      </c>
      <c r="I1762" s="15">
        <v>82.8</v>
      </c>
      <c r="J1762" s="15">
        <v>8.1999999999999993</v>
      </c>
      <c r="K1762" s="15">
        <v>7.82</v>
      </c>
      <c r="L1762" s="15">
        <v>31.5</v>
      </c>
      <c r="M1762" s="15">
        <v>180.3</v>
      </c>
      <c r="N1762" s="15">
        <v>56.7</v>
      </c>
      <c r="O1762" s="15">
        <v>102.6</v>
      </c>
      <c r="P1762" s="15" t="s">
        <v>107</v>
      </c>
      <c r="Q1762" s="15">
        <v>101.2</v>
      </c>
      <c r="R1762" s="15">
        <v>4.9800000000000004</v>
      </c>
      <c r="S1762" s="15">
        <v>0.67</v>
      </c>
      <c r="T1762" s="15">
        <v>0.99</v>
      </c>
      <c r="U1762" s="15">
        <v>14.64</v>
      </c>
      <c r="V1762" s="15">
        <v>23574</v>
      </c>
      <c r="W1762" s="15">
        <v>994452</v>
      </c>
      <c r="X1762" s="15">
        <v>345123</v>
      </c>
      <c r="Y1762" s="15">
        <v>-649329</v>
      </c>
      <c r="Z1762" s="15">
        <v>12670</v>
      </c>
      <c r="AA1762" s="15">
        <v>1.155</v>
      </c>
      <c r="AB1762" s="15">
        <v>49.3</v>
      </c>
    </row>
    <row r="1763" spans="1:28" ht="15" customHeight="1" x14ac:dyDescent="0.3">
      <c r="A1763" s="15" t="s">
        <v>1891</v>
      </c>
      <c r="B1763" s="15" t="s">
        <v>109</v>
      </c>
      <c r="C1763" s="15" t="s">
        <v>129</v>
      </c>
      <c r="D1763" s="15" t="s">
        <v>106</v>
      </c>
      <c r="E1763" s="15" t="s">
        <v>112</v>
      </c>
      <c r="F1763" s="15">
        <v>5.19</v>
      </c>
      <c r="G1763" s="15">
        <v>466.8</v>
      </c>
      <c r="H1763" s="15">
        <v>24.7</v>
      </c>
      <c r="I1763" s="15">
        <v>48.7</v>
      </c>
      <c r="J1763" s="15">
        <v>9.3000000000000007</v>
      </c>
      <c r="K1763" s="15">
        <v>7.1</v>
      </c>
      <c r="L1763" s="15">
        <v>24.5</v>
      </c>
      <c r="M1763" s="15">
        <v>113.6</v>
      </c>
      <c r="N1763" s="15">
        <v>44.8</v>
      </c>
      <c r="O1763" s="15">
        <v>132.5</v>
      </c>
      <c r="P1763" s="15" t="s">
        <v>102</v>
      </c>
      <c r="Q1763" s="15">
        <v>153.69999999999999</v>
      </c>
      <c r="R1763" s="15">
        <v>2.56</v>
      </c>
      <c r="S1763" s="15">
        <v>0.96</v>
      </c>
      <c r="T1763" s="15">
        <v>3.67</v>
      </c>
      <c r="U1763" s="15">
        <v>19.05</v>
      </c>
      <c r="V1763" s="15">
        <v>20383</v>
      </c>
      <c r="W1763" s="15">
        <v>325294</v>
      </c>
      <c r="X1763" s="15">
        <v>388296</v>
      </c>
      <c r="Y1763" s="15">
        <v>63002</v>
      </c>
      <c r="Z1763" s="15">
        <v>2629</v>
      </c>
      <c r="AA1763" s="15">
        <v>7.2460000000000004</v>
      </c>
      <c r="AB1763" s="15">
        <v>53.8</v>
      </c>
    </row>
    <row r="1764" spans="1:28" ht="15" customHeight="1" x14ac:dyDescent="0.3">
      <c r="A1764" s="15" t="s">
        <v>1892</v>
      </c>
      <c r="B1764" s="15" t="s">
        <v>137</v>
      </c>
      <c r="C1764" s="15" t="s">
        <v>105</v>
      </c>
      <c r="D1764" s="15" t="s">
        <v>130</v>
      </c>
      <c r="E1764" s="15" t="s">
        <v>112</v>
      </c>
      <c r="F1764" s="15">
        <v>10.46</v>
      </c>
      <c r="G1764" s="15">
        <v>556.9</v>
      </c>
      <c r="H1764" s="15">
        <v>19.399999999999999</v>
      </c>
      <c r="I1764" s="15">
        <v>46.7</v>
      </c>
      <c r="J1764" s="15">
        <v>7.3</v>
      </c>
      <c r="K1764" s="15">
        <v>6.12</v>
      </c>
      <c r="L1764" s="15">
        <v>12.2</v>
      </c>
      <c r="M1764" s="15">
        <v>110.3</v>
      </c>
      <c r="N1764" s="15">
        <v>22.6</v>
      </c>
      <c r="O1764" s="15">
        <v>137.30000000000001</v>
      </c>
      <c r="P1764" s="15" t="s">
        <v>127</v>
      </c>
      <c r="Q1764" s="15">
        <v>287.8</v>
      </c>
      <c r="R1764" s="15">
        <v>4.25</v>
      </c>
      <c r="S1764" s="15">
        <v>0.9</v>
      </c>
      <c r="T1764" s="15">
        <v>1.01</v>
      </c>
      <c r="U1764" s="15">
        <v>10.56</v>
      </c>
      <c r="V1764" s="15">
        <v>54636</v>
      </c>
      <c r="W1764" s="15">
        <v>820752</v>
      </c>
      <c r="X1764" s="15">
        <v>576956</v>
      </c>
      <c r="Y1764" s="15">
        <v>-243796</v>
      </c>
      <c r="Z1764" s="15">
        <v>7225</v>
      </c>
      <c r="AA1764" s="15">
        <v>1.462</v>
      </c>
      <c r="AB1764" s="15">
        <v>28.5</v>
      </c>
    </row>
    <row r="1765" spans="1:28" ht="15" customHeight="1" x14ac:dyDescent="0.3">
      <c r="A1765" s="15" t="s">
        <v>1893</v>
      </c>
      <c r="B1765" s="15" t="s">
        <v>122</v>
      </c>
      <c r="C1765" s="15" t="s">
        <v>129</v>
      </c>
      <c r="D1765" s="15" t="s">
        <v>130</v>
      </c>
      <c r="E1765" s="15" t="s">
        <v>112</v>
      </c>
      <c r="F1765" s="15">
        <v>6.4</v>
      </c>
      <c r="G1765" s="15">
        <v>361.8</v>
      </c>
      <c r="H1765" s="15">
        <v>26.2</v>
      </c>
      <c r="I1765" s="15">
        <v>61.2</v>
      </c>
      <c r="J1765" s="15">
        <v>8.4</v>
      </c>
      <c r="K1765" s="15">
        <v>7.07</v>
      </c>
      <c r="L1765" s="15">
        <v>14.8</v>
      </c>
      <c r="M1765" s="15">
        <v>127</v>
      </c>
      <c r="N1765" s="15">
        <v>88.5</v>
      </c>
      <c r="O1765" s="15">
        <v>100.2</v>
      </c>
      <c r="P1765" s="15" t="s">
        <v>107</v>
      </c>
      <c r="Q1765" s="15">
        <v>306.8</v>
      </c>
      <c r="R1765" s="15">
        <v>5.44</v>
      </c>
      <c r="S1765" s="15">
        <v>0.86</v>
      </c>
      <c r="T1765" s="15">
        <v>1.53</v>
      </c>
      <c r="U1765" s="15">
        <v>9.7899999999999991</v>
      </c>
      <c r="V1765" s="15">
        <v>78705</v>
      </c>
      <c r="W1765" s="15">
        <v>518027</v>
      </c>
      <c r="X1765" s="15">
        <v>770522</v>
      </c>
      <c r="Y1765" s="15">
        <v>252495</v>
      </c>
      <c r="Z1765" s="15">
        <v>5735</v>
      </c>
      <c r="AA1765" s="15">
        <v>1.7070000000000001</v>
      </c>
      <c r="AB1765" s="15">
        <v>47.8</v>
      </c>
    </row>
    <row r="1766" spans="1:28" ht="15" customHeight="1" x14ac:dyDescent="0.3">
      <c r="A1766" s="15" t="s">
        <v>1894</v>
      </c>
      <c r="B1766" s="15" t="s">
        <v>137</v>
      </c>
      <c r="C1766" s="15" t="s">
        <v>105</v>
      </c>
      <c r="D1766" s="15" t="s">
        <v>115</v>
      </c>
      <c r="E1766" s="15" t="s">
        <v>101</v>
      </c>
      <c r="F1766" s="15">
        <v>1.85</v>
      </c>
      <c r="G1766" s="15">
        <v>749.7</v>
      </c>
      <c r="H1766" s="15">
        <v>28.4</v>
      </c>
      <c r="I1766" s="15">
        <v>71.900000000000006</v>
      </c>
      <c r="J1766" s="15">
        <v>7.9</v>
      </c>
      <c r="K1766" s="15">
        <v>8.08</v>
      </c>
      <c r="L1766" s="15">
        <v>28.5</v>
      </c>
      <c r="M1766" s="15">
        <v>76.599999999999994</v>
      </c>
      <c r="N1766" s="15">
        <v>89.5</v>
      </c>
      <c r="O1766" s="15">
        <v>107.9</v>
      </c>
      <c r="P1766" s="15" t="s">
        <v>116</v>
      </c>
      <c r="Q1766" s="15">
        <v>221</v>
      </c>
      <c r="R1766" s="15">
        <v>2.0299999999999998</v>
      </c>
      <c r="S1766" s="15">
        <v>0.69</v>
      </c>
      <c r="T1766" s="15">
        <v>0.34</v>
      </c>
      <c r="U1766" s="15">
        <v>0.63</v>
      </c>
      <c r="V1766" s="15">
        <v>23263</v>
      </c>
      <c r="W1766" s="15">
        <v>130753</v>
      </c>
      <c r="X1766" s="15">
        <v>14656</v>
      </c>
      <c r="Y1766" s="15">
        <v>-116097</v>
      </c>
      <c r="Z1766" s="15">
        <v>1508</v>
      </c>
      <c r="AA1766" s="15">
        <v>0.41799999999999998</v>
      </c>
      <c r="AB1766" s="15">
        <v>44.1</v>
      </c>
    </row>
    <row r="1767" spans="1:28" ht="15" customHeight="1" x14ac:dyDescent="0.3">
      <c r="A1767" s="15" t="s">
        <v>1895</v>
      </c>
      <c r="B1767" s="15" t="s">
        <v>146</v>
      </c>
      <c r="C1767" s="15" t="s">
        <v>99</v>
      </c>
      <c r="D1767" s="15" t="s">
        <v>100</v>
      </c>
      <c r="E1767" s="15" t="s">
        <v>101</v>
      </c>
      <c r="F1767" s="15">
        <v>11.69</v>
      </c>
      <c r="G1767" s="15">
        <v>956</v>
      </c>
      <c r="H1767" s="15">
        <v>26.8</v>
      </c>
      <c r="I1767" s="15">
        <v>76.5</v>
      </c>
      <c r="J1767" s="15">
        <v>7.1</v>
      </c>
      <c r="K1767" s="15">
        <v>6.94</v>
      </c>
      <c r="L1767" s="15">
        <v>35</v>
      </c>
      <c r="M1767" s="15">
        <v>143.6</v>
      </c>
      <c r="N1767" s="15">
        <v>43.5</v>
      </c>
      <c r="O1767" s="15">
        <v>127.2</v>
      </c>
      <c r="P1767" s="15" t="s">
        <v>107</v>
      </c>
      <c r="Q1767" s="15">
        <v>125.6</v>
      </c>
      <c r="R1767" s="15">
        <v>5.95</v>
      </c>
      <c r="S1767" s="15">
        <v>0.85</v>
      </c>
      <c r="T1767" s="15">
        <v>3.19</v>
      </c>
      <c r="U1767" s="15">
        <v>37.29</v>
      </c>
      <c r="V1767" s="15">
        <v>21842</v>
      </c>
      <c r="W1767" s="15">
        <v>772588</v>
      </c>
      <c r="X1767" s="15">
        <v>814488</v>
      </c>
      <c r="Y1767" s="15">
        <v>41900</v>
      </c>
      <c r="Z1767" s="15">
        <v>8685</v>
      </c>
      <c r="AA1767" s="15">
        <v>4.2939999999999996</v>
      </c>
      <c r="AB1767" s="15">
        <v>52.2</v>
      </c>
    </row>
    <row r="1768" spans="1:28" ht="15" customHeight="1" x14ac:dyDescent="0.3">
      <c r="A1768" s="15" t="s">
        <v>1896</v>
      </c>
      <c r="B1768" s="15" t="s">
        <v>137</v>
      </c>
      <c r="C1768" s="15" t="s">
        <v>134</v>
      </c>
      <c r="D1768" s="15" t="s">
        <v>106</v>
      </c>
      <c r="E1768" s="15" t="s">
        <v>101</v>
      </c>
      <c r="F1768" s="15">
        <v>9.56</v>
      </c>
      <c r="G1768" s="15">
        <v>722.9</v>
      </c>
      <c r="H1768" s="15">
        <v>29.3</v>
      </c>
      <c r="I1768" s="15">
        <v>69.900000000000006</v>
      </c>
      <c r="J1768" s="15">
        <v>7.4</v>
      </c>
      <c r="K1768" s="15">
        <v>6.74</v>
      </c>
      <c r="L1768" s="15">
        <v>37.9</v>
      </c>
      <c r="M1768" s="15">
        <v>138.6</v>
      </c>
      <c r="N1768" s="15">
        <v>52.6</v>
      </c>
      <c r="O1768" s="15">
        <v>150.69999999999999</v>
      </c>
      <c r="P1768" s="15" t="s">
        <v>107</v>
      </c>
      <c r="Q1768" s="15">
        <v>55.7</v>
      </c>
      <c r="R1768" s="15">
        <v>5.83</v>
      </c>
      <c r="S1768" s="15">
        <v>0.75</v>
      </c>
      <c r="T1768" s="15">
        <v>5.81</v>
      </c>
      <c r="U1768" s="15">
        <v>55.54</v>
      </c>
      <c r="V1768" s="15">
        <v>20129</v>
      </c>
      <c r="W1768" s="15">
        <v>591755</v>
      </c>
      <c r="X1768" s="15">
        <v>1117965</v>
      </c>
      <c r="Y1768" s="15">
        <v>526210</v>
      </c>
      <c r="Z1768" s="15">
        <v>6885</v>
      </c>
      <c r="AA1768" s="15">
        <v>8.0670000000000002</v>
      </c>
      <c r="AB1768" s="15">
        <v>49</v>
      </c>
    </row>
    <row r="1769" spans="1:28" ht="15" customHeight="1" x14ac:dyDescent="0.3">
      <c r="A1769" s="15" t="s">
        <v>1897</v>
      </c>
      <c r="B1769" s="15" t="s">
        <v>98</v>
      </c>
      <c r="C1769" s="15" t="s">
        <v>114</v>
      </c>
      <c r="D1769" s="15" t="s">
        <v>130</v>
      </c>
      <c r="E1769" s="15" t="s">
        <v>120</v>
      </c>
      <c r="F1769" s="15">
        <v>14.41</v>
      </c>
      <c r="G1769" s="15">
        <v>221.4</v>
      </c>
      <c r="H1769" s="15">
        <v>34.200000000000003</v>
      </c>
      <c r="I1769" s="15">
        <v>47</v>
      </c>
      <c r="J1769" s="15">
        <v>7.3</v>
      </c>
      <c r="K1769" s="15">
        <v>7.76</v>
      </c>
      <c r="L1769" s="15">
        <v>17.7</v>
      </c>
      <c r="M1769" s="15">
        <v>107.1</v>
      </c>
      <c r="N1769" s="15">
        <v>33</v>
      </c>
      <c r="O1769" s="15">
        <v>142.9</v>
      </c>
      <c r="P1769" s="15" t="s">
        <v>102</v>
      </c>
      <c r="Q1769" s="15">
        <v>178.1</v>
      </c>
      <c r="R1769" s="15">
        <v>3.05</v>
      </c>
      <c r="S1769" s="15">
        <v>0.97</v>
      </c>
      <c r="T1769" s="15">
        <v>0.3</v>
      </c>
      <c r="U1769" s="15">
        <v>4.32</v>
      </c>
      <c r="V1769" s="15">
        <v>70927</v>
      </c>
      <c r="W1769" s="15">
        <v>995405</v>
      </c>
      <c r="X1769" s="15">
        <v>306405</v>
      </c>
      <c r="Y1769" s="15">
        <v>-689000</v>
      </c>
      <c r="Z1769" s="15">
        <v>9916</v>
      </c>
      <c r="AA1769" s="15">
        <v>0.436</v>
      </c>
      <c r="AB1769" s="15">
        <v>38.200000000000003</v>
      </c>
    </row>
    <row r="1770" spans="1:28" ht="15" customHeight="1" x14ac:dyDescent="0.3">
      <c r="A1770" s="15" t="s">
        <v>1898</v>
      </c>
      <c r="B1770" s="15" t="s">
        <v>98</v>
      </c>
      <c r="C1770" s="15" t="s">
        <v>129</v>
      </c>
      <c r="D1770" s="15" t="s">
        <v>106</v>
      </c>
      <c r="E1770" s="15" t="s">
        <v>120</v>
      </c>
      <c r="F1770" s="15">
        <v>12.36</v>
      </c>
      <c r="G1770" s="15">
        <v>525.70000000000005</v>
      </c>
      <c r="H1770" s="15">
        <v>33.1</v>
      </c>
      <c r="I1770" s="15">
        <v>50</v>
      </c>
      <c r="J1770" s="15">
        <v>7.1</v>
      </c>
      <c r="K1770" s="15">
        <v>5.52</v>
      </c>
      <c r="L1770" s="15">
        <v>19.600000000000001</v>
      </c>
      <c r="M1770" s="15">
        <v>162.5</v>
      </c>
      <c r="N1770" s="15">
        <v>64.400000000000006</v>
      </c>
      <c r="O1770" s="15">
        <v>155.6</v>
      </c>
      <c r="P1770" s="15" t="s">
        <v>102</v>
      </c>
      <c r="Q1770" s="15">
        <v>159.9</v>
      </c>
      <c r="R1770" s="15">
        <v>1.41</v>
      </c>
      <c r="S1770" s="15">
        <v>0.82</v>
      </c>
      <c r="T1770" s="15">
        <v>0.68</v>
      </c>
      <c r="U1770" s="15">
        <v>8.4</v>
      </c>
      <c r="V1770" s="15">
        <v>22199</v>
      </c>
      <c r="W1770" s="15">
        <v>689540</v>
      </c>
      <c r="X1770" s="15">
        <v>186472</v>
      </c>
      <c r="Y1770" s="15">
        <v>-503068</v>
      </c>
      <c r="Z1770" s="15">
        <v>6330</v>
      </c>
      <c r="AA1770" s="15">
        <v>1.327</v>
      </c>
      <c r="AB1770" s="15">
        <v>57.7</v>
      </c>
    </row>
    <row r="1771" spans="1:28" ht="15" customHeight="1" x14ac:dyDescent="0.3">
      <c r="A1771" s="15" t="s">
        <v>1899</v>
      </c>
      <c r="B1771" s="15" t="s">
        <v>118</v>
      </c>
      <c r="C1771" s="15" t="s">
        <v>119</v>
      </c>
      <c r="D1771" s="15" t="s">
        <v>100</v>
      </c>
      <c r="E1771" s="15" t="s">
        <v>101</v>
      </c>
      <c r="F1771" s="15">
        <v>8.74</v>
      </c>
      <c r="G1771" s="15">
        <v>1025</v>
      </c>
      <c r="H1771" s="15">
        <v>28.8</v>
      </c>
      <c r="I1771" s="15">
        <v>70.599999999999994</v>
      </c>
      <c r="J1771" s="15">
        <v>7</v>
      </c>
      <c r="K1771" s="15">
        <v>7.1</v>
      </c>
      <c r="L1771" s="15">
        <v>27.5</v>
      </c>
      <c r="M1771" s="15">
        <v>111.7</v>
      </c>
      <c r="N1771" s="15">
        <v>81</v>
      </c>
      <c r="O1771" s="15">
        <v>153.30000000000001</v>
      </c>
      <c r="P1771" s="15" t="s">
        <v>127</v>
      </c>
      <c r="Q1771" s="15">
        <v>124.8</v>
      </c>
      <c r="R1771" s="15">
        <v>6.39</v>
      </c>
      <c r="S1771" s="15">
        <v>0.7</v>
      </c>
      <c r="T1771" s="15">
        <v>2.31</v>
      </c>
      <c r="U1771" s="15">
        <v>20.190000000000001</v>
      </c>
      <c r="V1771" s="15">
        <v>19938</v>
      </c>
      <c r="W1771" s="15">
        <v>569442</v>
      </c>
      <c r="X1771" s="15">
        <v>402548</v>
      </c>
      <c r="Y1771" s="15">
        <v>-166894</v>
      </c>
      <c r="Z1771" s="15">
        <v>4539</v>
      </c>
      <c r="AA1771" s="15">
        <v>4.4480000000000004</v>
      </c>
      <c r="AB1771" s="15">
        <v>66.3</v>
      </c>
    </row>
    <row r="1772" spans="1:28" ht="15" customHeight="1" x14ac:dyDescent="0.3">
      <c r="A1772" s="15" t="s">
        <v>1900</v>
      </c>
      <c r="B1772" s="15" t="s">
        <v>122</v>
      </c>
      <c r="C1772" s="15" t="s">
        <v>105</v>
      </c>
      <c r="D1772" s="15" t="s">
        <v>132</v>
      </c>
      <c r="E1772" s="15" t="s">
        <v>112</v>
      </c>
      <c r="F1772" s="15">
        <v>3.32</v>
      </c>
      <c r="G1772" s="15">
        <v>363.9</v>
      </c>
      <c r="H1772" s="15">
        <v>23.6</v>
      </c>
      <c r="I1772" s="15">
        <v>70.099999999999994</v>
      </c>
      <c r="J1772" s="15">
        <v>8.4</v>
      </c>
      <c r="K1772" s="15">
        <v>5.2</v>
      </c>
      <c r="L1772" s="15">
        <v>31.4</v>
      </c>
      <c r="M1772" s="15">
        <v>131.9</v>
      </c>
      <c r="N1772" s="15">
        <v>36.700000000000003</v>
      </c>
      <c r="O1772" s="15">
        <v>80.099999999999994</v>
      </c>
      <c r="P1772" s="15" t="s">
        <v>102</v>
      </c>
      <c r="Q1772" s="15">
        <v>126.4</v>
      </c>
      <c r="R1772" s="15">
        <v>3.91</v>
      </c>
      <c r="S1772" s="15">
        <v>0.68</v>
      </c>
      <c r="T1772" s="15">
        <v>0.3</v>
      </c>
      <c r="U1772" s="15">
        <v>1</v>
      </c>
      <c r="V1772" s="15">
        <v>96843</v>
      </c>
      <c r="W1772" s="15">
        <v>187584</v>
      </c>
      <c r="X1772" s="15">
        <v>96843</v>
      </c>
      <c r="Y1772" s="15">
        <v>-90741</v>
      </c>
      <c r="Z1772" s="15">
        <v>1607</v>
      </c>
      <c r="AA1772" s="15">
        <v>0.622</v>
      </c>
      <c r="AB1772" s="15">
        <v>49.4</v>
      </c>
    </row>
    <row r="1773" spans="1:28" ht="15" customHeight="1" x14ac:dyDescent="0.3">
      <c r="A1773" s="15" t="s">
        <v>1901</v>
      </c>
      <c r="B1773" s="15" t="s">
        <v>122</v>
      </c>
      <c r="C1773" s="15" t="s">
        <v>110</v>
      </c>
      <c r="D1773" s="15" t="s">
        <v>130</v>
      </c>
      <c r="E1773" s="15" t="s">
        <v>112</v>
      </c>
      <c r="F1773" s="15">
        <v>1.59</v>
      </c>
      <c r="G1773" s="15">
        <v>480.3</v>
      </c>
      <c r="H1773" s="15">
        <v>24.6</v>
      </c>
      <c r="I1773" s="15">
        <v>39.200000000000003</v>
      </c>
      <c r="J1773" s="15">
        <v>7.9</v>
      </c>
      <c r="K1773" s="15">
        <v>6.2</v>
      </c>
      <c r="L1773" s="15">
        <v>28.1</v>
      </c>
      <c r="M1773" s="15">
        <v>136.30000000000001</v>
      </c>
      <c r="N1773" s="15">
        <v>31.1</v>
      </c>
      <c r="O1773" s="15">
        <v>99.5</v>
      </c>
      <c r="P1773" s="15" t="s">
        <v>102</v>
      </c>
      <c r="Q1773" s="15">
        <v>182.8</v>
      </c>
      <c r="R1773" s="15">
        <v>4.95</v>
      </c>
      <c r="S1773" s="15">
        <v>0.78</v>
      </c>
      <c r="T1773" s="15">
        <v>1.56</v>
      </c>
      <c r="U1773" s="15">
        <v>2.48</v>
      </c>
      <c r="V1773" s="15">
        <v>66071</v>
      </c>
      <c r="W1773" s="15">
        <v>108392</v>
      </c>
      <c r="X1773" s="15">
        <v>163856</v>
      </c>
      <c r="Y1773" s="15">
        <v>55464</v>
      </c>
      <c r="Z1773" s="15">
        <v>1138</v>
      </c>
      <c r="AA1773" s="15">
        <v>2.1789999999999998</v>
      </c>
      <c r="AB1773" s="15">
        <v>38.700000000000003</v>
      </c>
    </row>
    <row r="1774" spans="1:28" ht="15" customHeight="1" x14ac:dyDescent="0.3">
      <c r="A1774" s="15" t="s">
        <v>1902</v>
      </c>
      <c r="B1774" s="15" t="s">
        <v>98</v>
      </c>
      <c r="C1774" s="15" t="s">
        <v>152</v>
      </c>
      <c r="D1774" s="15" t="s">
        <v>132</v>
      </c>
      <c r="E1774" s="15" t="s">
        <v>112</v>
      </c>
      <c r="F1774" s="15">
        <v>6.43</v>
      </c>
      <c r="G1774" s="15">
        <v>662.3</v>
      </c>
      <c r="H1774" s="15">
        <v>26</v>
      </c>
      <c r="I1774" s="15">
        <v>49.3</v>
      </c>
      <c r="J1774" s="15">
        <v>7.5</v>
      </c>
      <c r="K1774" s="15">
        <v>7.87</v>
      </c>
      <c r="L1774" s="15">
        <v>30.8</v>
      </c>
      <c r="M1774" s="15">
        <v>115.2</v>
      </c>
      <c r="N1774" s="15">
        <v>82.4</v>
      </c>
      <c r="O1774" s="15">
        <v>72.400000000000006</v>
      </c>
      <c r="P1774" s="15" t="s">
        <v>116</v>
      </c>
      <c r="Q1774" s="15">
        <v>194.4</v>
      </c>
      <c r="R1774" s="15">
        <v>3.44</v>
      </c>
      <c r="S1774" s="15">
        <v>0.93</v>
      </c>
      <c r="T1774" s="15">
        <v>0.5</v>
      </c>
      <c r="U1774" s="15">
        <v>3.22</v>
      </c>
      <c r="V1774" s="15">
        <v>89133</v>
      </c>
      <c r="W1774" s="15">
        <v>409408</v>
      </c>
      <c r="X1774" s="15">
        <v>287008</v>
      </c>
      <c r="Y1774" s="15">
        <v>-122400</v>
      </c>
      <c r="Z1774" s="15">
        <v>2226</v>
      </c>
      <c r="AA1774" s="15">
        <v>1.4470000000000001</v>
      </c>
      <c r="AB1774" s="15">
        <v>50.7</v>
      </c>
    </row>
    <row r="1775" spans="1:28" ht="15" customHeight="1" x14ac:dyDescent="0.3">
      <c r="A1775" s="15" t="s">
        <v>1903</v>
      </c>
      <c r="B1775" s="15" t="s">
        <v>126</v>
      </c>
      <c r="C1775" s="15" t="s">
        <v>119</v>
      </c>
      <c r="D1775" s="15" t="s">
        <v>132</v>
      </c>
      <c r="E1775" s="15" t="s">
        <v>112</v>
      </c>
      <c r="F1775" s="15">
        <v>4.2300000000000004</v>
      </c>
      <c r="G1775" s="15">
        <v>650.70000000000005</v>
      </c>
      <c r="H1775" s="15">
        <v>22.7</v>
      </c>
      <c r="I1775" s="15">
        <v>44.1</v>
      </c>
      <c r="J1775" s="15">
        <v>7.4</v>
      </c>
      <c r="K1775" s="15">
        <v>6.47</v>
      </c>
      <c r="L1775" s="15">
        <v>27.4</v>
      </c>
      <c r="M1775" s="15">
        <v>104.5</v>
      </c>
      <c r="N1775" s="15">
        <v>42.3</v>
      </c>
      <c r="O1775" s="15">
        <v>146.80000000000001</v>
      </c>
      <c r="P1775" s="15" t="s">
        <v>102</v>
      </c>
      <c r="Q1775" s="15">
        <v>262.8</v>
      </c>
      <c r="R1775" s="15">
        <v>4.95</v>
      </c>
      <c r="S1775" s="15">
        <v>0.9</v>
      </c>
      <c r="T1775" s="15">
        <v>2.88</v>
      </c>
      <c r="U1775" s="15">
        <v>12.18</v>
      </c>
      <c r="V1775" s="15">
        <v>106077</v>
      </c>
      <c r="W1775" s="15">
        <v>288984</v>
      </c>
      <c r="X1775" s="15">
        <v>1292018</v>
      </c>
      <c r="Y1775" s="15">
        <v>1003034</v>
      </c>
      <c r="Z1775" s="15">
        <v>2202</v>
      </c>
      <c r="AA1775" s="15">
        <v>5.5309999999999997</v>
      </c>
      <c r="AB1775" s="15">
        <v>48.4</v>
      </c>
    </row>
    <row r="1776" spans="1:28" ht="15" customHeight="1" x14ac:dyDescent="0.3">
      <c r="A1776" s="15" t="s">
        <v>1904</v>
      </c>
      <c r="B1776" s="15" t="s">
        <v>126</v>
      </c>
      <c r="C1776" s="15" t="s">
        <v>129</v>
      </c>
      <c r="D1776" s="15" t="s">
        <v>111</v>
      </c>
      <c r="E1776" s="15" t="s">
        <v>101</v>
      </c>
      <c r="F1776" s="15">
        <v>5.12</v>
      </c>
      <c r="G1776" s="15">
        <v>771.5</v>
      </c>
      <c r="H1776" s="15">
        <v>34</v>
      </c>
      <c r="I1776" s="15">
        <v>69.7</v>
      </c>
      <c r="J1776" s="15">
        <v>6.4</v>
      </c>
      <c r="K1776" s="15">
        <v>7.98</v>
      </c>
      <c r="L1776" s="15">
        <v>33.9</v>
      </c>
      <c r="M1776" s="15">
        <v>170.6</v>
      </c>
      <c r="N1776" s="15">
        <v>67.5</v>
      </c>
      <c r="O1776" s="15">
        <v>97.4</v>
      </c>
      <c r="P1776" s="15" t="s">
        <v>107</v>
      </c>
      <c r="Q1776" s="15">
        <v>209</v>
      </c>
      <c r="R1776" s="15">
        <v>6</v>
      </c>
      <c r="S1776" s="15">
        <v>0.82</v>
      </c>
      <c r="T1776" s="15">
        <v>0.3</v>
      </c>
      <c r="U1776" s="15">
        <v>1.54</v>
      </c>
      <c r="V1776" s="15">
        <v>96590</v>
      </c>
      <c r="W1776" s="15">
        <v>374195</v>
      </c>
      <c r="X1776" s="15">
        <v>148749</v>
      </c>
      <c r="Y1776" s="15">
        <v>-225446</v>
      </c>
      <c r="Z1776" s="15">
        <v>2602</v>
      </c>
      <c r="AA1776" s="15">
        <v>0.59199999999999997</v>
      </c>
      <c r="AB1776" s="15">
        <v>48.1</v>
      </c>
    </row>
    <row r="1777" spans="1:28" ht="15" customHeight="1" x14ac:dyDescent="0.3">
      <c r="A1777" s="15" t="s">
        <v>1905</v>
      </c>
      <c r="B1777" s="15" t="s">
        <v>109</v>
      </c>
      <c r="C1777" s="15" t="s">
        <v>114</v>
      </c>
      <c r="D1777" s="15" t="s">
        <v>177</v>
      </c>
      <c r="E1777" s="15" t="s">
        <v>101</v>
      </c>
      <c r="F1777" s="15">
        <v>9.76</v>
      </c>
      <c r="G1777" s="15">
        <v>1009.5</v>
      </c>
      <c r="H1777" s="15">
        <v>28.7</v>
      </c>
      <c r="I1777" s="15">
        <v>69.099999999999994</v>
      </c>
      <c r="J1777" s="15">
        <v>6.2</v>
      </c>
      <c r="K1777" s="15">
        <v>7.09</v>
      </c>
      <c r="L1777" s="15">
        <v>31.6</v>
      </c>
      <c r="M1777" s="15">
        <v>95.9</v>
      </c>
      <c r="N1777" s="15">
        <v>70.8</v>
      </c>
      <c r="O1777" s="15">
        <v>65</v>
      </c>
      <c r="P1777" s="15" t="s">
        <v>102</v>
      </c>
      <c r="Q1777" s="15">
        <v>305.7</v>
      </c>
      <c r="R1777" s="15">
        <v>4.26</v>
      </c>
      <c r="S1777" s="15">
        <v>0.77</v>
      </c>
      <c r="T1777" s="15">
        <v>56.17</v>
      </c>
      <c r="U1777" s="15">
        <v>548.22</v>
      </c>
      <c r="V1777" s="15">
        <v>3887</v>
      </c>
      <c r="W1777" s="15">
        <v>707549</v>
      </c>
      <c r="X1777" s="15">
        <v>2130931</v>
      </c>
      <c r="Y1777" s="15">
        <v>1423382</v>
      </c>
      <c r="Z1777" s="15">
        <v>15700</v>
      </c>
      <c r="AA1777" s="15">
        <v>34.917999999999999</v>
      </c>
      <c r="AB1777" s="15">
        <v>45.3</v>
      </c>
    </row>
    <row r="1778" spans="1:28" ht="15" customHeight="1" x14ac:dyDescent="0.3">
      <c r="A1778" s="15" t="s">
        <v>1906</v>
      </c>
      <c r="B1778" s="15" t="s">
        <v>122</v>
      </c>
      <c r="C1778" s="15" t="s">
        <v>119</v>
      </c>
      <c r="D1778" s="15" t="s">
        <v>100</v>
      </c>
      <c r="E1778" s="15" t="s">
        <v>101</v>
      </c>
      <c r="F1778" s="15">
        <v>12.51</v>
      </c>
      <c r="G1778" s="15">
        <v>710.1</v>
      </c>
      <c r="H1778" s="15">
        <v>27.5</v>
      </c>
      <c r="I1778" s="15">
        <v>67.099999999999994</v>
      </c>
      <c r="J1778" s="15">
        <v>6.1</v>
      </c>
      <c r="K1778" s="15">
        <v>6</v>
      </c>
      <c r="L1778" s="15">
        <v>25.2</v>
      </c>
      <c r="M1778" s="15">
        <v>94.5</v>
      </c>
      <c r="N1778" s="15">
        <v>43.3</v>
      </c>
      <c r="O1778" s="15">
        <v>127.2</v>
      </c>
      <c r="P1778" s="15" t="s">
        <v>107</v>
      </c>
      <c r="Q1778" s="15">
        <v>102.7</v>
      </c>
      <c r="R1778" s="15">
        <v>4.9400000000000004</v>
      </c>
      <c r="S1778" s="15">
        <v>0.98</v>
      </c>
      <c r="T1778" s="15">
        <v>2.41</v>
      </c>
      <c r="U1778" s="15">
        <v>30.15</v>
      </c>
      <c r="V1778" s="15">
        <v>23918</v>
      </c>
      <c r="W1778" s="15">
        <v>784297</v>
      </c>
      <c r="X1778" s="15">
        <v>721128</v>
      </c>
      <c r="Y1778" s="15">
        <v>-63169</v>
      </c>
      <c r="Z1778" s="15">
        <v>8163</v>
      </c>
      <c r="AA1778" s="15">
        <v>3.6930000000000001</v>
      </c>
      <c r="AB1778" s="15">
        <v>47.7</v>
      </c>
    </row>
    <row r="1779" spans="1:28" ht="15" customHeight="1" x14ac:dyDescent="0.3">
      <c r="A1779" s="15" t="s">
        <v>1907</v>
      </c>
      <c r="B1779" s="15" t="s">
        <v>104</v>
      </c>
      <c r="C1779" s="15" t="s">
        <v>99</v>
      </c>
      <c r="D1779" s="15" t="s">
        <v>115</v>
      </c>
      <c r="E1779" s="15" t="s">
        <v>112</v>
      </c>
      <c r="F1779" s="15">
        <v>4.9800000000000004</v>
      </c>
      <c r="G1779" s="15">
        <v>168.3</v>
      </c>
      <c r="H1779" s="15">
        <v>18.899999999999999</v>
      </c>
      <c r="I1779" s="15">
        <v>60</v>
      </c>
      <c r="J1779" s="15">
        <v>9.4</v>
      </c>
      <c r="K1779" s="15">
        <v>7.94</v>
      </c>
      <c r="L1779" s="15">
        <v>24</v>
      </c>
      <c r="M1779" s="15">
        <v>74</v>
      </c>
      <c r="N1779" s="15">
        <v>39.799999999999997</v>
      </c>
      <c r="O1779" s="15">
        <v>105.1</v>
      </c>
      <c r="P1779" s="15" t="s">
        <v>107</v>
      </c>
      <c r="Q1779" s="15">
        <v>202.4</v>
      </c>
      <c r="R1779" s="15">
        <v>5.04</v>
      </c>
      <c r="S1779" s="15">
        <v>0.89</v>
      </c>
      <c r="T1779" s="15">
        <v>0.32</v>
      </c>
      <c r="U1779" s="15">
        <v>1.59</v>
      </c>
      <c r="V1779" s="15">
        <v>23448</v>
      </c>
      <c r="W1779" s="15">
        <v>347808</v>
      </c>
      <c r="X1779" s="15">
        <v>37282</v>
      </c>
      <c r="Y1779" s="15">
        <v>-310526</v>
      </c>
      <c r="Z1779" s="15">
        <v>9333</v>
      </c>
      <c r="AA1779" s="15">
        <v>0.17</v>
      </c>
      <c r="AB1779" s="15">
        <v>28.6</v>
      </c>
    </row>
    <row r="1780" spans="1:28" ht="15" customHeight="1" x14ac:dyDescent="0.3">
      <c r="A1780" s="15" t="s">
        <v>1908</v>
      </c>
      <c r="B1780" s="15" t="s">
        <v>109</v>
      </c>
      <c r="C1780" s="15" t="s">
        <v>114</v>
      </c>
      <c r="D1780" s="15" t="s">
        <v>130</v>
      </c>
      <c r="E1780" s="15" t="s">
        <v>101</v>
      </c>
      <c r="F1780" s="15">
        <v>5.8</v>
      </c>
      <c r="G1780" s="15">
        <v>1054.5999999999999</v>
      </c>
      <c r="H1780" s="15">
        <v>34.9</v>
      </c>
      <c r="I1780" s="15">
        <v>83.8</v>
      </c>
      <c r="J1780" s="15">
        <v>6.5</v>
      </c>
      <c r="K1780" s="15">
        <v>7.01</v>
      </c>
      <c r="L1780" s="15">
        <v>38</v>
      </c>
      <c r="M1780" s="15">
        <v>59.2</v>
      </c>
      <c r="N1780" s="15">
        <v>39.200000000000003</v>
      </c>
      <c r="O1780" s="15">
        <v>83.2</v>
      </c>
      <c r="P1780" s="15" t="s">
        <v>127</v>
      </c>
      <c r="Q1780" s="15">
        <v>117</v>
      </c>
      <c r="R1780" s="15">
        <v>5.27</v>
      </c>
      <c r="S1780" s="15">
        <v>0.76</v>
      </c>
      <c r="T1780" s="15">
        <v>1.4</v>
      </c>
      <c r="U1780" s="15">
        <v>8.1199999999999992</v>
      </c>
      <c r="V1780" s="15">
        <v>73565</v>
      </c>
      <c r="W1780" s="15">
        <v>323241</v>
      </c>
      <c r="X1780" s="15">
        <v>597348</v>
      </c>
      <c r="Y1780" s="15">
        <v>274107</v>
      </c>
      <c r="Z1780" s="15">
        <v>4850</v>
      </c>
      <c r="AA1780" s="15">
        <v>1.6739999999999999</v>
      </c>
      <c r="AB1780" s="15">
        <v>68.8</v>
      </c>
    </row>
    <row r="1781" spans="1:28" ht="15" customHeight="1" x14ac:dyDescent="0.3">
      <c r="A1781" s="15" t="s">
        <v>1909</v>
      </c>
      <c r="B1781" s="15" t="s">
        <v>104</v>
      </c>
      <c r="C1781" s="15" t="s">
        <v>110</v>
      </c>
      <c r="D1781" s="15" t="s">
        <v>177</v>
      </c>
      <c r="E1781" s="15" t="s">
        <v>112</v>
      </c>
      <c r="F1781" s="15">
        <v>8.33</v>
      </c>
      <c r="G1781" s="15">
        <v>374.5</v>
      </c>
      <c r="H1781" s="15">
        <v>23.2</v>
      </c>
      <c r="I1781" s="15">
        <v>47</v>
      </c>
      <c r="J1781" s="15">
        <v>6.2</v>
      </c>
      <c r="K1781" s="15">
        <v>6.54</v>
      </c>
      <c r="L1781" s="15">
        <v>29.3</v>
      </c>
      <c r="M1781" s="15">
        <v>132.80000000000001</v>
      </c>
      <c r="N1781" s="15">
        <v>56.9</v>
      </c>
      <c r="O1781" s="15">
        <v>105.4</v>
      </c>
      <c r="P1781" s="15" t="s">
        <v>102</v>
      </c>
      <c r="Q1781" s="15">
        <v>224.5</v>
      </c>
      <c r="R1781" s="15">
        <v>4.22</v>
      </c>
      <c r="S1781" s="15">
        <v>0.7</v>
      </c>
      <c r="T1781" s="15">
        <v>55.17</v>
      </c>
      <c r="U1781" s="15">
        <v>459.57</v>
      </c>
      <c r="V1781" s="15">
        <v>4026</v>
      </c>
      <c r="W1781" s="15">
        <v>575397</v>
      </c>
      <c r="X1781" s="15">
        <v>1850229</v>
      </c>
      <c r="Y1781" s="15">
        <v>1274832</v>
      </c>
      <c r="Z1781" s="15">
        <v>13001</v>
      </c>
      <c r="AA1781" s="15">
        <v>35.348999999999997</v>
      </c>
      <c r="AB1781" s="15">
        <v>32.200000000000003</v>
      </c>
    </row>
    <row r="1782" spans="1:28" ht="15" customHeight="1" x14ac:dyDescent="0.3">
      <c r="A1782" s="15" t="s">
        <v>1910</v>
      </c>
      <c r="B1782" s="15" t="s">
        <v>122</v>
      </c>
      <c r="C1782" s="15" t="s">
        <v>123</v>
      </c>
      <c r="D1782" s="15" t="s">
        <v>132</v>
      </c>
      <c r="E1782" s="15" t="s">
        <v>112</v>
      </c>
      <c r="F1782" s="15">
        <v>7.09</v>
      </c>
      <c r="G1782" s="15">
        <v>395.1</v>
      </c>
      <c r="H1782" s="15">
        <v>21.3</v>
      </c>
      <c r="I1782" s="15">
        <v>63.2</v>
      </c>
      <c r="J1782" s="15">
        <v>7.7</v>
      </c>
      <c r="K1782" s="15">
        <v>6.57</v>
      </c>
      <c r="L1782" s="15">
        <v>23.4</v>
      </c>
      <c r="M1782" s="15">
        <v>104.2</v>
      </c>
      <c r="N1782" s="15">
        <v>71</v>
      </c>
      <c r="O1782" s="15">
        <v>65.400000000000006</v>
      </c>
      <c r="P1782" s="15" t="s">
        <v>107</v>
      </c>
      <c r="Q1782" s="15">
        <v>133.6</v>
      </c>
      <c r="R1782" s="15">
        <v>1.55</v>
      </c>
      <c r="S1782" s="15">
        <v>0.89</v>
      </c>
      <c r="T1782" s="15">
        <v>2.09</v>
      </c>
      <c r="U1782" s="15">
        <v>14.82</v>
      </c>
      <c r="V1782" s="15">
        <v>91633</v>
      </c>
      <c r="W1782" s="15">
        <v>454833</v>
      </c>
      <c r="X1782" s="15">
        <v>1358001</v>
      </c>
      <c r="Y1782" s="15">
        <v>903168</v>
      </c>
      <c r="Z1782" s="15">
        <v>6164</v>
      </c>
      <c r="AA1782" s="15">
        <v>2.4039999999999999</v>
      </c>
      <c r="AB1782" s="15">
        <v>47.2</v>
      </c>
    </row>
    <row r="1783" spans="1:28" ht="15" customHeight="1" x14ac:dyDescent="0.3">
      <c r="A1783" s="15" t="s">
        <v>1911</v>
      </c>
      <c r="B1783" s="15" t="s">
        <v>109</v>
      </c>
      <c r="C1783" s="15" t="s">
        <v>123</v>
      </c>
      <c r="D1783" s="15" t="s">
        <v>100</v>
      </c>
      <c r="E1783" s="15" t="s">
        <v>112</v>
      </c>
      <c r="F1783" s="15">
        <v>11.94</v>
      </c>
      <c r="G1783" s="15">
        <v>414.4</v>
      </c>
      <c r="H1783" s="15">
        <v>25.5</v>
      </c>
      <c r="I1783" s="15">
        <v>81.3</v>
      </c>
      <c r="J1783" s="15">
        <v>6.5</v>
      </c>
      <c r="K1783" s="15">
        <v>6.72</v>
      </c>
      <c r="L1783" s="15">
        <v>30.7</v>
      </c>
      <c r="M1783" s="15">
        <v>163.9</v>
      </c>
      <c r="N1783" s="15">
        <v>39.799999999999997</v>
      </c>
      <c r="O1783" s="15">
        <v>75.7</v>
      </c>
      <c r="P1783" s="15" t="s">
        <v>107</v>
      </c>
      <c r="Q1783" s="15">
        <v>197.7</v>
      </c>
      <c r="R1783" s="15">
        <v>5.42</v>
      </c>
      <c r="S1783" s="15">
        <v>0.83</v>
      </c>
      <c r="T1783" s="15">
        <v>2.67</v>
      </c>
      <c r="U1783" s="15">
        <v>31.88</v>
      </c>
      <c r="V1783" s="15">
        <v>20400</v>
      </c>
      <c r="W1783" s="15">
        <v>769179</v>
      </c>
      <c r="X1783" s="15">
        <v>650352</v>
      </c>
      <c r="Y1783" s="15">
        <v>-118827</v>
      </c>
      <c r="Z1783" s="15">
        <v>9026</v>
      </c>
      <c r="AA1783" s="15">
        <v>3.532</v>
      </c>
      <c r="AB1783" s="15">
        <v>52.8</v>
      </c>
    </row>
    <row r="1784" spans="1:28" ht="15" customHeight="1" x14ac:dyDescent="0.3">
      <c r="A1784" s="15" t="s">
        <v>1912</v>
      </c>
      <c r="B1784" s="15" t="s">
        <v>109</v>
      </c>
      <c r="C1784" s="15" t="s">
        <v>119</v>
      </c>
      <c r="D1784" s="15" t="s">
        <v>144</v>
      </c>
      <c r="E1784" s="15" t="s">
        <v>120</v>
      </c>
      <c r="F1784" s="15">
        <v>7.58</v>
      </c>
      <c r="G1784" s="15">
        <v>465.8</v>
      </c>
      <c r="H1784" s="15">
        <v>29.4</v>
      </c>
      <c r="I1784" s="15">
        <v>55.9</v>
      </c>
      <c r="J1784" s="15">
        <v>8.5</v>
      </c>
      <c r="K1784" s="15">
        <v>6.12</v>
      </c>
      <c r="L1784" s="15">
        <v>8</v>
      </c>
      <c r="M1784" s="15">
        <v>82.1</v>
      </c>
      <c r="N1784" s="15">
        <v>45.1</v>
      </c>
      <c r="O1784" s="15">
        <v>124.1</v>
      </c>
      <c r="P1784" s="15" t="s">
        <v>107</v>
      </c>
      <c r="Q1784" s="15">
        <v>253.5</v>
      </c>
      <c r="R1784" s="15">
        <v>3.37</v>
      </c>
      <c r="S1784" s="15">
        <v>0.94</v>
      </c>
      <c r="T1784" s="15">
        <v>1.05</v>
      </c>
      <c r="U1784" s="15">
        <v>7.96</v>
      </c>
      <c r="V1784" s="15">
        <v>51445</v>
      </c>
      <c r="W1784" s="15">
        <v>508029</v>
      </c>
      <c r="X1784" s="15">
        <v>409502</v>
      </c>
      <c r="Y1784" s="15">
        <v>-98527</v>
      </c>
      <c r="Z1784" s="15">
        <v>4241</v>
      </c>
      <c r="AA1784" s="15">
        <v>1.877</v>
      </c>
      <c r="AB1784" s="15">
        <v>50.7</v>
      </c>
    </row>
    <row r="1785" spans="1:28" ht="15" customHeight="1" x14ac:dyDescent="0.3">
      <c r="A1785" s="15" t="s">
        <v>1913</v>
      </c>
      <c r="B1785" s="15" t="s">
        <v>98</v>
      </c>
      <c r="C1785" s="15" t="s">
        <v>105</v>
      </c>
      <c r="D1785" s="15" t="s">
        <v>115</v>
      </c>
      <c r="E1785" s="15" t="s">
        <v>101</v>
      </c>
      <c r="F1785" s="15">
        <v>13.87</v>
      </c>
      <c r="G1785" s="15">
        <v>886</v>
      </c>
      <c r="H1785" s="15">
        <v>25.9</v>
      </c>
      <c r="I1785" s="15">
        <v>66.8</v>
      </c>
      <c r="J1785" s="15">
        <v>7.6</v>
      </c>
      <c r="K1785" s="15">
        <v>6.45</v>
      </c>
      <c r="L1785" s="15">
        <v>24</v>
      </c>
      <c r="M1785" s="15">
        <v>121.8</v>
      </c>
      <c r="N1785" s="15">
        <v>77.400000000000006</v>
      </c>
      <c r="O1785" s="15">
        <v>65.3</v>
      </c>
      <c r="P1785" s="15" t="s">
        <v>107</v>
      </c>
      <c r="Q1785" s="15">
        <v>178.2</v>
      </c>
      <c r="R1785" s="15">
        <v>5.12</v>
      </c>
      <c r="S1785" s="15">
        <v>0.81</v>
      </c>
      <c r="T1785" s="15">
        <v>4.2</v>
      </c>
      <c r="U1785" s="15">
        <v>58.25</v>
      </c>
      <c r="V1785" s="15">
        <v>16940</v>
      </c>
      <c r="W1785" s="15">
        <v>700751</v>
      </c>
      <c r="X1785" s="15">
        <v>986755</v>
      </c>
      <c r="Y1785" s="15">
        <v>286004</v>
      </c>
      <c r="Z1785" s="15">
        <v>24058</v>
      </c>
      <c r="AA1785" s="15">
        <v>2.4209999999999998</v>
      </c>
      <c r="AB1785" s="15">
        <v>57</v>
      </c>
    </row>
    <row r="1786" spans="1:28" ht="15" customHeight="1" x14ac:dyDescent="0.3">
      <c r="A1786" s="15" t="s">
        <v>1914</v>
      </c>
      <c r="B1786" s="15" t="s">
        <v>126</v>
      </c>
      <c r="C1786" s="15" t="s">
        <v>152</v>
      </c>
      <c r="D1786" s="15" t="s">
        <v>144</v>
      </c>
      <c r="E1786" s="15" t="s">
        <v>101</v>
      </c>
      <c r="F1786" s="15">
        <v>3.46</v>
      </c>
      <c r="G1786" s="15">
        <v>313.2</v>
      </c>
      <c r="H1786" s="15">
        <v>30</v>
      </c>
      <c r="I1786" s="15">
        <v>75.5</v>
      </c>
      <c r="J1786" s="15">
        <v>6.8</v>
      </c>
      <c r="K1786" s="15">
        <v>7.02</v>
      </c>
      <c r="L1786" s="15">
        <v>23.5</v>
      </c>
      <c r="M1786" s="15">
        <v>144.5</v>
      </c>
      <c r="N1786" s="15">
        <v>71.099999999999994</v>
      </c>
      <c r="O1786" s="15">
        <v>90.7</v>
      </c>
      <c r="P1786" s="15" t="s">
        <v>127</v>
      </c>
      <c r="Q1786" s="15">
        <v>146.19999999999999</v>
      </c>
      <c r="R1786" s="15">
        <v>2.91</v>
      </c>
      <c r="S1786" s="15">
        <v>0.89</v>
      </c>
      <c r="T1786" s="15">
        <v>1.43</v>
      </c>
      <c r="U1786" s="15">
        <v>4.95</v>
      </c>
      <c r="V1786" s="15">
        <v>46833</v>
      </c>
      <c r="W1786" s="15">
        <v>210522</v>
      </c>
      <c r="X1786" s="15">
        <v>231823</v>
      </c>
      <c r="Y1786" s="15">
        <v>21301</v>
      </c>
      <c r="Z1786" s="15">
        <v>1644</v>
      </c>
      <c r="AA1786" s="15">
        <v>3.0110000000000001</v>
      </c>
      <c r="AB1786" s="15">
        <v>62.2</v>
      </c>
    </row>
    <row r="1787" spans="1:28" ht="15" customHeight="1" x14ac:dyDescent="0.3">
      <c r="A1787" s="15" t="s">
        <v>1915</v>
      </c>
      <c r="B1787" s="15" t="s">
        <v>118</v>
      </c>
      <c r="C1787" s="15" t="s">
        <v>110</v>
      </c>
      <c r="D1787" s="15" t="s">
        <v>106</v>
      </c>
      <c r="E1787" s="15" t="s">
        <v>112</v>
      </c>
      <c r="F1787" s="15">
        <v>6.47</v>
      </c>
      <c r="G1787" s="15">
        <v>182.6</v>
      </c>
      <c r="H1787" s="15">
        <v>27.8</v>
      </c>
      <c r="I1787" s="15">
        <v>51.8</v>
      </c>
      <c r="J1787" s="15">
        <v>7.7</v>
      </c>
      <c r="K1787" s="15">
        <v>7.06</v>
      </c>
      <c r="L1787" s="15">
        <v>20.5</v>
      </c>
      <c r="M1787" s="15">
        <v>132.4</v>
      </c>
      <c r="N1787" s="15">
        <v>45.5</v>
      </c>
      <c r="O1787" s="15">
        <v>34.4</v>
      </c>
      <c r="P1787" s="15" t="s">
        <v>116</v>
      </c>
      <c r="Q1787" s="15">
        <v>94.3</v>
      </c>
      <c r="R1787" s="15">
        <v>6.02</v>
      </c>
      <c r="S1787" s="15">
        <v>0.86</v>
      </c>
      <c r="T1787" s="15">
        <v>2.12</v>
      </c>
      <c r="U1787" s="15">
        <v>13.72</v>
      </c>
      <c r="V1787" s="15">
        <v>14462</v>
      </c>
      <c r="W1787" s="15">
        <v>365994</v>
      </c>
      <c r="X1787" s="15">
        <v>198419</v>
      </c>
      <c r="Y1787" s="15">
        <v>-167575</v>
      </c>
      <c r="Z1787" s="15">
        <v>1853</v>
      </c>
      <c r="AA1787" s="15">
        <v>7.4039999999999999</v>
      </c>
      <c r="AB1787" s="15">
        <v>26.5</v>
      </c>
    </row>
    <row r="1788" spans="1:28" ht="15" customHeight="1" x14ac:dyDescent="0.3">
      <c r="A1788" s="15" t="s">
        <v>1916</v>
      </c>
      <c r="B1788" s="15" t="s">
        <v>109</v>
      </c>
      <c r="C1788" s="15" t="s">
        <v>99</v>
      </c>
      <c r="D1788" s="15" t="s">
        <v>106</v>
      </c>
      <c r="E1788" s="15" t="s">
        <v>112</v>
      </c>
      <c r="F1788" s="15">
        <v>3.14</v>
      </c>
      <c r="G1788" s="15">
        <v>80</v>
      </c>
      <c r="H1788" s="15">
        <v>28.2</v>
      </c>
      <c r="I1788" s="15">
        <v>56.2</v>
      </c>
      <c r="J1788" s="15">
        <v>8.6</v>
      </c>
      <c r="K1788" s="15">
        <v>7.26</v>
      </c>
      <c r="L1788" s="15">
        <v>21.1</v>
      </c>
      <c r="M1788" s="15">
        <v>154.6</v>
      </c>
      <c r="N1788" s="15">
        <v>52.7</v>
      </c>
      <c r="O1788" s="15">
        <v>46.8</v>
      </c>
      <c r="P1788" s="15" t="s">
        <v>107</v>
      </c>
      <c r="Q1788" s="15">
        <v>193.1</v>
      </c>
      <c r="R1788" s="15">
        <v>6.65</v>
      </c>
      <c r="S1788" s="15">
        <v>0.82</v>
      </c>
      <c r="T1788" s="15">
        <v>1.98</v>
      </c>
      <c r="U1788" s="15">
        <v>6.22</v>
      </c>
      <c r="V1788" s="15">
        <v>21988</v>
      </c>
      <c r="W1788" s="15">
        <v>217275</v>
      </c>
      <c r="X1788" s="15">
        <v>136765</v>
      </c>
      <c r="Y1788" s="15">
        <v>-80510</v>
      </c>
      <c r="Z1788" s="15">
        <v>2101</v>
      </c>
      <c r="AA1788" s="15">
        <v>2.96</v>
      </c>
      <c r="AB1788" s="15">
        <v>32.9</v>
      </c>
    </row>
    <row r="1789" spans="1:28" ht="15" customHeight="1" x14ac:dyDescent="0.3">
      <c r="A1789" s="15" t="s">
        <v>1917</v>
      </c>
      <c r="B1789" s="15" t="s">
        <v>104</v>
      </c>
      <c r="C1789" s="15" t="s">
        <v>134</v>
      </c>
      <c r="D1789" s="15" t="s">
        <v>115</v>
      </c>
      <c r="E1789" s="15" t="s">
        <v>112</v>
      </c>
      <c r="F1789" s="15">
        <v>1.32</v>
      </c>
      <c r="G1789" s="15">
        <v>86.5</v>
      </c>
      <c r="H1789" s="15">
        <v>22.4</v>
      </c>
      <c r="I1789" s="15">
        <v>59.2</v>
      </c>
      <c r="J1789" s="15">
        <v>8.6999999999999993</v>
      </c>
      <c r="K1789" s="15">
        <v>6.79</v>
      </c>
      <c r="L1789" s="15">
        <v>24</v>
      </c>
      <c r="M1789" s="15">
        <v>91.4</v>
      </c>
      <c r="N1789" s="15">
        <v>67.099999999999994</v>
      </c>
      <c r="O1789" s="15">
        <v>73.8</v>
      </c>
      <c r="P1789" s="15" t="s">
        <v>107</v>
      </c>
      <c r="Q1789" s="15">
        <v>128.19999999999999</v>
      </c>
      <c r="R1789" s="15">
        <v>5.47</v>
      </c>
      <c r="S1789" s="15">
        <v>0.86</v>
      </c>
      <c r="T1789" s="15">
        <v>2.0299999999999998</v>
      </c>
      <c r="U1789" s="15">
        <v>2.68</v>
      </c>
      <c r="V1789" s="15">
        <v>22892</v>
      </c>
      <c r="W1789" s="15">
        <v>91481</v>
      </c>
      <c r="X1789" s="15">
        <v>61351</v>
      </c>
      <c r="Y1789" s="15">
        <v>-30130</v>
      </c>
      <c r="Z1789" s="15">
        <v>2024</v>
      </c>
      <c r="AA1789" s="15">
        <v>1.3240000000000001</v>
      </c>
      <c r="AB1789" s="15">
        <v>40.299999999999997</v>
      </c>
    </row>
    <row r="1790" spans="1:28" ht="15" customHeight="1" x14ac:dyDescent="0.3">
      <c r="A1790" s="15" t="s">
        <v>1918</v>
      </c>
      <c r="B1790" s="15" t="s">
        <v>98</v>
      </c>
      <c r="C1790" s="15" t="s">
        <v>99</v>
      </c>
      <c r="D1790" s="15" t="s">
        <v>132</v>
      </c>
      <c r="E1790" s="15" t="s">
        <v>101</v>
      </c>
      <c r="F1790" s="15">
        <v>7.7</v>
      </c>
      <c r="G1790" s="15">
        <v>728.5</v>
      </c>
      <c r="H1790" s="15">
        <v>33</v>
      </c>
      <c r="I1790" s="15">
        <v>74.900000000000006</v>
      </c>
      <c r="J1790" s="15">
        <v>6.9</v>
      </c>
      <c r="K1790" s="15">
        <v>8.3800000000000008</v>
      </c>
      <c r="L1790" s="15">
        <v>37.700000000000003</v>
      </c>
      <c r="M1790" s="15">
        <v>149.1</v>
      </c>
      <c r="N1790" s="15">
        <v>51.6</v>
      </c>
      <c r="O1790" s="15">
        <v>150.6</v>
      </c>
      <c r="P1790" s="15" t="s">
        <v>102</v>
      </c>
      <c r="Q1790" s="15">
        <v>310.7</v>
      </c>
      <c r="R1790" s="15">
        <v>4.4400000000000004</v>
      </c>
      <c r="S1790" s="15">
        <v>0.97</v>
      </c>
      <c r="T1790" s="15">
        <v>0.3</v>
      </c>
      <c r="U1790" s="15">
        <v>2.31</v>
      </c>
      <c r="V1790" s="15">
        <v>98503</v>
      </c>
      <c r="W1790" s="15">
        <v>559500</v>
      </c>
      <c r="X1790" s="15">
        <v>227542</v>
      </c>
      <c r="Y1790" s="15">
        <v>-331958</v>
      </c>
      <c r="Z1790" s="15">
        <v>3492</v>
      </c>
      <c r="AA1790" s="15">
        <v>0.66200000000000003</v>
      </c>
      <c r="AB1790" s="15">
        <v>52.7</v>
      </c>
    </row>
    <row r="1791" spans="1:28" ht="15" customHeight="1" x14ac:dyDescent="0.3">
      <c r="A1791" s="15" t="s">
        <v>1919</v>
      </c>
      <c r="B1791" s="15" t="s">
        <v>98</v>
      </c>
      <c r="C1791" s="15" t="s">
        <v>123</v>
      </c>
      <c r="D1791" s="15" t="s">
        <v>130</v>
      </c>
      <c r="E1791" s="15" t="s">
        <v>101</v>
      </c>
      <c r="F1791" s="15">
        <v>0.79</v>
      </c>
      <c r="G1791" s="15">
        <v>1058.2</v>
      </c>
      <c r="H1791" s="15">
        <v>26.7</v>
      </c>
      <c r="I1791" s="15">
        <v>60.9</v>
      </c>
      <c r="J1791" s="15">
        <v>7.5</v>
      </c>
      <c r="K1791" s="15">
        <v>6.57</v>
      </c>
      <c r="L1791" s="15">
        <v>31.3</v>
      </c>
      <c r="M1791" s="15">
        <v>138.80000000000001</v>
      </c>
      <c r="N1791" s="15">
        <v>15</v>
      </c>
      <c r="O1791" s="15">
        <v>57</v>
      </c>
      <c r="P1791" s="15" t="s">
        <v>127</v>
      </c>
      <c r="Q1791" s="15">
        <v>198.4</v>
      </c>
      <c r="R1791" s="15">
        <v>7.61</v>
      </c>
      <c r="S1791" s="15">
        <v>0.78</v>
      </c>
      <c r="T1791" s="15">
        <v>1.7</v>
      </c>
      <c r="U1791" s="15">
        <v>1.34</v>
      </c>
      <c r="V1791" s="15">
        <v>82716</v>
      </c>
      <c r="W1791" s="15">
        <v>55125</v>
      </c>
      <c r="X1791" s="15">
        <v>110839</v>
      </c>
      <c r="Y1791" s="15">
        <v>55714</v>
      </c>
      <c r="Z1791" s="15">
        <v>517</v>
      </c>
      <c r="AA1791" s="15">
        <v>2.5920000000000001</v>
      </c>
      <c r="AB1791" s="15">
        <v>56.3</v>
      </c>
    </row>
    <row r="1792" spans="1:28" ht="15" customHeight="1" x14ac:dyDescent="0.3">
      <c r="A1792" s="15" t="s">
        <v>1920</v>
      </c>
      <c r="B1792" s="15" t="s">
        <v>126</v>
      </c>
      <c r="C1792" s="15" t="s">
        <v>152</v>
      </c>
      <c r="D1792" s="15" t="s">
        <v>106</v>
      </c>
      <c r="E1792" s="15" t="s">
        <v>101</v>
      </c>
      <c r="F1792" s="15">
        <v>1.37</v>
      </c>
      <c r="G1792" s="15">
        <v>954.5</v>
      </c>
      <c r="H1792" s="15">
        <v>22.9</v>
      </c>
      <c r="I1792" s="15">
        <v>63</v>
      </c>
      <c r="J1792" s="15">
        <v>7.1</v>
      </c>
      <c r="K1792" s="15">
        <v>6.99</v>
      </c>
      <c r="L1792" s="15">
        <v>35.9</v>
      </c>
      <c r="M1792" s="15">
        <v>152.6</v>
      </c>
      <c r="N1792" s="15">
        <v>65.8</v>
      </c>
      <c r="O1792" s="15">
        <v>123.5</v>
      </c>
      <c r="P1792" s="15" t="s">
        <v>127</v>
      </c>
      <c r="Q1792" s="15">
        <v>215.1</v>
      </c>
      <c r="R1792" s="15">
        <v>3.38</v>
      </c>
      <c r="S1792" s="15">
        <v>0.68</v>
      </c>
      <c r="T1792" s="15">
        <v>4.3</v>
      </c>
      <c r="U1792" s="15">
        <v>5.89</v>
      </c>
      <c r="V1792" s="15">
        <v>19789</v>
      </c>
      <c r="W1792" s="15">
        <v>91147</v>
      </c>
      <c r="X1792" s="15">
        <v>116557</v>
      </c>
      <c r="Y1792" s="15">
        <v>25410</v>
      </c>
      <c r="Z1792" s="15">
        <v>796</v>
      </c>
      <c r="AA1792" s="15">
        <v>7.399</v>
      </c>
      <c r="AB1792" s="15">
        <v>53.8</v>
      </c>
    </row>
    <row r="1793" spans="1:28" ht="15" customHeight="1" x14ac:dyDescent="0.3">
      <c r="A1793" s="15" t="s">
        <v>1921</v>
      </c>
      <c r="B1793" s="15" t="s">
        <v>98</v>
      </c>
      <c r="C1793" s="15" t="s">
        <v>114</v>
      </c>
      <c r="D1793" s="15" t="s">
        <v>100</v>
      </c>
      <c r="E1793" s="15" t="s">
        <v>112</v>
      </c>
      <c r="F1793" s="15">
        <v>8.76</v>
      </c>
      <c r="G1793" s="15">
        <v>259.10000000000002</v>
      </c>
      <c r="H1793" s="15">
        <v>24.2</v>
      </c>
      <c r="I1793" s="15">
        <v>50.3</v>
      </c>
      <c r="J1793" s="15">
        <v>7</v>
      </c>
      <c r="K1793" s="15">
        <v>5.99</v>
      </c>
      <c r="L1793" s="15">
        <v>29.2</v>
      </c>
      <c r="M1793" s="15">
        <v>108.7</v>
      </c>
      <c r="N1793" s="15">
        <v>85.3</v>
      </c>
      <c r="O1793" s="15">
        <v>143.9</v>
      </c>
      <c r="P1793" s="15" t="s">
        <v>107</v>
      </c>
      <c r="Q1793" s="15">
        <v>205.6</v>
      </c>
      <c r="R1793" s="15">
        <v>5.55</v>
      </c>
      <c r="S1793" s="15">
        <v>0.95</v>
      </c>
      <c r="T1793" s="15">
        <v>1.34</v>
      </c>
      <c r="U1793" s="15">
        <v>11.74</v>
      </c>
      <c r="V1793" s="15">
        <v>28747</v>
      </c>
      <c r="W1793" s="15">
        <v>571984</v>
      </c>
      <c r="X1793" s="15">
        <v>337490</v>
      </c>
      <c r="Y1793" s="15">
        <v>-234494</v>
      </c>
      <c r="Z1793" s="15">
        <v>5686</v>
      </c>
      <c r="AA1793" s="15">
        <v>2.0649999999999999</v>
      </c>
      <c r="AB1793" s="15">
        <v>28</v>
      </c>
    </row>
    <row r="1794" spans="1:28" ht="15" customHeight="1" x14ac:dyDescent="0.3">
      <c r="A1794" s="15" t="s">
        <v>1922</v>
      </c>
      <c r="B1794" s="15" t="s">
        <v>118</v>
      </c>
      <c r="C1794" s="15" t="s">
        <v>119</v>
      </c>
      <c r="D1794" s="15" t="s">
        <v>132</v>
      </c>
      <c r="E1794" s="15" t="s">
        <v>101</v>
      </c>
      <c r="F1794" s="15">
        <v>14.43</v>
      </c>
      <c r="G1794" s="15">
        <v>1163.8</v>
      </c>
      <c r="H1794" s="15">
        <v>27.8</v>
      </c>
      <c r="I1794" s="15">
        <v>82.9</v>
      </c>
      <c r="J1794" s="15">
        <v>8.4</v>
      </c>
      <c r="K1794" s="15">
        <v>6.67</v>
      </c>
      <c r="L1794" s="15">
        <v>31.6</v>
      </c>
      <c r="M1794" s="15">
        <v>144</v>
      </c>
      <c r="N1794" s="15">
        <v>55.1</v>
      </c>
      <c r="O1794" s="15">
        <v>70.3</v>
      </c>
      <c r="P1794" s="15" t="s">
        <v>107</v>
      </c>
      <c r="Q1794" s="15">
        <v>270.89999999999998</v>
      </c>
      <c r="R1794" s="15">
        <v>2.04</v>
      </c>
      <c r="S1794" s="15">
        <v>0.89</v>
      </c>
      <c r="T1794" s="15">
        <v>2.08</v>
      </c>
      <c r="U1794" s="15">
        <v>30.01</v>
      </c>
      <c r="V1794" s="15">
        <v>104534</v>
      </c>
      <c r="W1794" s="15">
        <v>1000485</v>
      </c>
      <c r="X1794" s="15">
        <v>3137065</v>
      </c>
      <c r="Y1794" s="15">
        <v>2136580</v>
      </c>
      <c r="Z1794" s="15">
        <v>11614</v>
      </c>
      <c r="AA1794" s="15">
        <v>2.5840000000000001</v>
      </c>
      <c r="AB1794" s="15">
        <v>76.900000000000006</v>
      </c>
    </row>
    <row r="1795" spans="1:28" ht="15" customHeight="1" x14ac:dyDescent="0.3">
      <c r="A1795" s="15" t="s">
        <v>1923</v>
      </c>
      <c r="B1795" s="15" t="s">
        <v>109</v>
      </c>
      <c r="C1795" s="15" t="s">
        <v>114</v>
      </c>
      <c r="D1795" s="15" t="s">
        <v>130</v>
      </c>
      <c r="E1795" s="15" t="s">
        <v>120</v>
      </c>
      <c r="F1795" s="15">
        <v>5.27</v>
      </c>
      <c r="G1795" s="15">
        <v>157.69999999999999</v>
      </c>
      <c r="H1795" s="15">
        <v>32.299999999999997</v>
      </c>
      <c r="I1795" s="15">
        <v>54.6</v>
      </c>
      <c r="J1795" s="15">
        <v>6.6</v>
      </c>
      <c r="K1795" s="15">
        <v>7.11</v>
      </c>
      <c r="L1795" s="15">
        <v>19</v>
      </c>
      <c r="M1795" s="15">
        <v>131.19999999999999</v>
      </c>
      <c r="N1795" s="15">
        <v>46.4</v>
      </c>
      <c r="O1795" s="15">
        <v>73.099999999999994</v>
      </c>
      <c r="P1795" s="15" t="s">
        <v>107</v>
      </c>
      <c r="Q1795" s="15">
        <v>264.89999999999998</v>
      </c>
      <c r="R1795" s="15">
        <v>2.37</v>
      </c>
      <c r="S1795" s="15">
        <v>0.68</v>
      </c>
      <c r="T1795" s="15">
        <v>0.87</v>
      </c>
      <c r="U1795" s="15">
        <v>4.58</v>
      </c>
      <c r="V1795" s="15">
        <v>65217</v>
      </c>
      <c r="W1795" s="15">
        <v>391790</v>
      </c>
      <c r="X1795" s="15">
        <v>298694</v>
      </c>
      <c r="Y1795" s="15">
        <v>-93096</v>
      </c>
      <c r="Z1795" s="15">
        <v>4825</v>
      </c>
      <c r="AA1795" s="15">
        <v>0.94899999999999995</v>
      </c>
      <c r="AB1795" s="15">
        <v>55</v>
      </c>
    </row>
    <row r="1796" spans="1:28" ht="15" customHeight="1" x14ac:dyDescent="0.3">
      <c r="A1796" s="15" t="s">
        <v>1924</v>
      </c>
      <c r="B1796" s="15" t="s">
        <v>122</v>
      </c>
      <c r="C1796" s="15" t="s">
        <v>105</v>
      </c>
      <c r="D1796" s="15" t="s">
        <v>130</v>
      </c>
      <c r="E1796" s="15" t="s">
        <v>101</v>
      </c>
      <c r="F1796" s="15">
        <v>13.86</v>
      </c>
      <c r="G1796" s="15">
        <v>608.5</v>
      </c>
      <c r="H1796" s="15">
        <v>30.4</v>
      </c>
      <c r="I1796" s="15">
        <v>69.5</v>
      </c>
      <c r="J1796" s="15">
        <v>5.9</v>
      </c>
      <c r="K1796" s="15">
        <v>6.66</v>
      </c>
      <c r="L1796" s="15">
        <v>23.8</v>
      </c>
      <c r="M1796" s="15">
        <v>107.5</v>
      </c>
      <c r="N1796" s="15">
        <v>59.6</v>
      </c>
      <c r="O1796" s="15">
        <v>47.1</v>
      </c>
      <c r="P1796" s="15" t="s">
        <v>102</v>
      </c>
      <c r="Q1796" s="15">
        <v>131.30000000000001</v>
      </c>
      <c r="R1796" s="15">
        <v>0.8</v>
      </c>
      <c r="S1796" s="15">
        <v>0.77</v>
      </c>
      <c r="T1796" s="15">
        <v>2.09</v>
      </c>
      <c r="U1796" s="15">
        <v>28.97</v>
      </c>
      <c r="V1796" s="15">
        <v>55260</v>
      </c>
      <c r="W1796" s="15">
        <v>777753</v>
      </c>
      <c r="X1796" s="15">
        <v>1600882</v>
      </c>
      <c r="Y1796" s="15">
        <v>823129</v>
      </c>
      <c r="Z1796" s="15">
        <v>8869</v>
      </c>
      <c r="AA1796" s="15">
        <v>3.266</v>
      </c>
      <c r="AB1796" s="15">
        <v>58.5</v>
      </c>
    </row>
    <row r="1797" spans="1:28" ht="15" customHeight="1" x14ac:dyDescent="0.3">
      <c r="A1797" s="15" t="s">
        <v>1925</v>
      </c>
      <c r="B1797" s="15" t="s">
        <v>118</v>
      </c>
      <c r="C1797" s="15" t="s">
        <v>134</v>
      </c>
      <c r="D1797" s="15" t="s">
        <v>130</v>
      </c>
      <c r="E1797" s="15" t="s">
        <v>120</v>
      </c>
      <c r="F1797" s="15">
        <v>6.9</v>
      </c>
      <c r="G1797" s="15">
        <v>269.10000000000002</v>
      </c>
      <c r="H1797" s="15">
        <v>31.6</v>
      </c>
      <c r="I1797" s="15">
        <v>38.200000000000003</v>
      </c>
      <c r="J1797" s="15">
        <v>8.1</v>
      </c>
      <c r="K1797" s="15">
        <v>7.35</v>
      </c>
      <c r="L1797" s="15">
        <v>30.9</v>
      </c>
      <c r="M1797" s="15">
        <v>69.7</v>
      </c>
      <c r="N1797" s="15">
        <v>67.5</v>
      </c>
      <c r="O1797" s="15">
        <v>100.4</v>
      </c>
      <c r="P1797" s="15" t="s">
        <v>116</v>
      </c>
      <c r="Q1797" s="15">
        <v>192.8</v>
      </c>
      <c r="R1797" s="15">
        <v>5.8</v>
      </c>
      <c r="S1797" s="15">
        <v>0.73</v>
      </c>
      <c r="T1797" s="15">
        <v>0.64</v>
      </c>
      <c r="U1797" s="15">
        <v>4.42</v>
      </c>
      <c r="V1797" s="15">
        <v>80141</v>
      </c>
      <c r="W1797" s="15">
        <v>410519</v>
      </c>
      <c r="X1797" s="15">
        <v>354223</v>
      </c>
      <c r="Y1797" s="15">
        <v>-56296</v>
      </c>
      <c r="Z1797" s="15">
        <v>2866</v>
      </c>
      <c r="AA1797" s="15">
        <v>1.542</v>
      </c>
      <c r="AB1797" s="15">
        <v>30.3</v>
      </c>
    </row>
    <row r="1798" spans="1:28" ht="15" customHeight="1" x14ac:dyDescent="0.3">
      <c r="A1798" s="15" t="s">
        <v>1926</v>
      </c>
      <c r="B1798" s="15" t="s">
        <v>104</v>
      </c>
      <c r="C1798" s="15" t="s">
        <v>152</v>
      </c>
      <c r="D1798" s="15" t="s">
        <v>144</v>
      </c>
      <c r="E1798" s="15" t="s">
        <v>101</v>
      </c>
      <c r="F1798" s="15">
        <v>5.98</v>
      </c>
      <c r="G1798" s="15">
        <v>1319.6</v>
      </c>
      <c r="H1798" s="15">
        <v>25.9</v>
      </c>
      <c r="I1798" s="15">
        <v>70.099999999999994</v>
      </c>
      <c r="J1798" s="15">
        <v>4.4000000000000004</v>
      </c>
      <c r="K1798" s="15">
        <v>8.3699999999999992</v>
      </c>
      <c r="L1798" s="15">
        <v>28.7</v>
      </c>
      <c r="M1798" s="15">
        <v>112.7</v>
      </c>
      <c r="N1798" s="15">
        <v>73.5</v>
      </c>
      <c r="O1798" s="15">
        <v>109.4</v>
      </c>
      <c r="P1798" s="15" t="s">
        <v>107</v>
      </c>
      <c r="Q1798" s="15">
        <v>94</v>
      </c>
      <c r="R1798" s="15">
        <v>4.8600000000000003</v>
      </c>
      <c r="S1798" s="15">
        <v>0.82</v>
      </c>
      <c r="T1798" s="15">
        <v>0.3</v>
      </c>
      <c r="U1798" s="15">
        <v>1.79</v>
      </c>
      <c r="V1798" s="15">
        <v>56821</v>
      </c>
      <c r="W1798" s="15">
        <v>310065</v>
      </c>
      <c r="X1798" s="15">
        <v>101710</v>
      </c>
      <c r="Y1798" s="15">
        <v>-208355</v>
      </c>
      <c r="Z1798" s="15">
        <v>4662</v>
      </c>
      <c r="AA1798" s="15">
        <v>0.38400000000000001</v>
      </c>
      <c r="AB1798" s="15">
        <v>55.3</v>
      </c>
    </row>
    <row r="1799" spans="1:28" ht="15" customHeight="1" x14ac:dyDescent="0.3">
      <c r="A1799" s="15" t="s">
        <v>1927</v>
      </c>
      <c r="B1799" s="15" t="s">
        <v>109</v>
      </c>
      <c r="C1799" s="15" t="s">
        <v>152</v>
      </c>
      <c r="D1799" s="15" t="s">
        <v>130</v>
      </c>
      <c r="E1799" s="15" t="s">
        <v>101</v>
      </c>
      <c r="F1799" s="15">
        <v>12.96</v>
      </c>
      <c r="G1799" s="15">
        <v>906.1</v>
      </c>
      <c r="H1799" s="15">
        <v>25.2</v>
      </c>
      <c r="I1799" s="15">
        <v>62.8</v>
      </c>
      <c r="J1799" s="15">
        <v>6.8</v>
      </c>
      <c r="K1799" s="15">
        <v>6.24</v>
      </c>
      <c r="L1799" s="15">
        <v>37.200000000000003</v>
      </c>
      <c r="M1799" s="15">
        <v>128.30000000000001</v>
      </c>
      <c r="N1799" s="15">
        <v>60.3</v>
      </c>
      <c r="O1799" s="15">
        <v>58.2</v>
      </c>
      <c r="P1799" s="15" t="s">
        <v>102</v>
      </c>
      <c r="Q1799" s="15">
        <v>220.6</v>
      </c>
      <c r="R1799" s="15">
        <v>5.49</v>
      </c>
      <c r="S1799" s="15">
        <v>0.68</v>
      </c>
      <c r="T1799" s="15">
        <v>1.32</v>
      </c>
      <c r="U1799" s="15">
        <v>17.11</v>
      </c>
      <c r="V1799" s="15">
        <v>70116</v>
      </c>
      <c r="W1799" s="15">
        <v>895809</v>
      </c>
      <c r="X1799" s="15">
        <v>1199685</v>
      </c>
      <c r="Y1799" s="15">
        <v>303876</v>
      </c>
      <c r="Z1799" s="15">
        <v>8356</v>
      </c>
      <c r="AA1799" s="15">
        <v>2.048</v>
      </c>
      <c r="AB1799" s="15">
        <v>59.1</v>
      </c>
    </row>
    <row r="1800" spans="1:28" ht="15" customHeight="1" x14ac:dyDescent="0.3">
      <c r="A1800" s="15" t="s">
        <v>1928</v>
      </c>
      <c r="B1800" s="15" t="s">
        <v>146</v>
      </c>
      <c r="C1800" s="15" t="s">
        <v>134</v>
      </c>
      <c r="D1800" s="15" t="s">
        <v>115</v>
      </c>
      <c r="E1800" s="15" t="s">
        <v>112</v>
      </c>
      <c r="F1800" s="15">
        <v>2.31</v>
      </c>
      <c r="G1800" s="15">
        <v>596.9</v>
      </c>
      <c r="H1800" s="15">
        <v>22.6</v>
      </c>
      <c r="I1800" s="15">
        <v>76.900000000000006</v>
      </c>
      <c r="J1800" s="15">
        <v>5.8</v>
      </c>
      <c r="K1800" s="15">
        <v>6.91</v>
      </c>
      <c r="L1800" s="15">
        <v>14.9</v>
      </c>
      <c r="M1800" s="15">
        <v>97.4</v>
      </c>
      <c r="N1800" s="15">
        <v>67.599999999999994</v>
      </c>
      <c r="O1800" s="15">
        <v>86.1</v>
      </c>
      <c r="P1800" s="15" t="s">
        <v>102</v>
      </c>
      <c r="Q1800" s="15">
        <v>121.3</v>
      </c>
      <c r="R1800" s="15">
        <v>2.19</v>
      </c>
      <c r="S1800" s="15">
        <v>0.97</v>
      </c>
      <c r="T1800" s="15">
        <v>4.17</v>
      </c>
      <c r="U1800" s="15">
        <v>9.6300000000000008</v>
      </c>
      <c r="V1800" s="15">
        <v>23556</v>
      </c>
      <c r="W1800" s="15">
        <v>143765</v>
      </c>
      <c r="X1800" s="15">
        <v>226844</v>
      </c>
      <c r="Y1800" s="15">
        <v>83079</v>
      </c>
      <c r="Z1800" s="15">
        <v>3000</v>
      </c>
      <c r="AA1800" s="15">
        <v>3.21</v>
      </c>
      <c r="AB1800" s="15">
        <v>58.2</v>
      </c>
    </row>
    <row r="1801" spans="1:28" ht="15" customHeight="1" x14ac:dyDescent="0.3">
      <c r="A1801" s="15" t="s">
        <v>1929</v>
      </c>
      <c r="B1801" s="15" t="s">
        <v>118</v>
      </c>
      <c r="C1801" s="15" t="s">
        <v>170</v>
      </c>
      <c r="D1801" s="15" t="s">
        <v>130</v>
      </c>
      <c r="E1801" s="15" t="s">
        <v>101</v>
      </c>
      <c r="F1801" s="15">
        <v>11.02</v>
      </c>
      <c r="G1801" s="15">
        <v>954.9</v>
      </c>
      <c r="H1801" s="15">
        <v>29.7</v>
      </c>
      <c r="I1801" s="15">
        <v>66.599999999999994</v>
      </c>
      <c r="J1801" s="15">
        <v>6.3</v>
      </c>
      <c r="K1801" s="15">
        <v>6.73</v>
      </c>
      <c r="L1801" s="15">
        <v>31</v>
      </c>
      <c r="M1801" s="15">
        <v>105.1</v>
      </c>
      <c r="N1801" s="15">
        <v>67.5</v>
      </c>
      <c r="O1801" s="15">
        <v>101.5</v>
      </c>
      <c r="P1801" s="15" t="s">
        <v>116</v>
      </c>
      <c r="Q1801" s="15">
        <v>279</v>
      </c>
      <c r="R1801" s="15">
        <v>6.18</v>
      </c>
      <c r="S1801" s="15">
        <v>0.84</v>
      </c>
      <c r="T1801" s="15">
        <v>1.84</v>
      </c>
      <c r="U1801" s="15">
        <v>20.28</v>
      </c>
      <c r="V1801" s="15">
        <v>67187</v>
      </c>
      <c r="W1801" s="15">
        <v>854696</v>
      </c>
      <c r="X1801" s="15">
        <v>1362552</v>
      </c>
      <c r="Y1801" s="15">
        <v>507856</v>
      </c>
      <c r="Z1801" s="15">
        <v>3960</v>
      </c>
      <c r="AA1801" s="15">
        <v>5.1210000000000004</v>
      </c>
      <c r="AB1801" s="15">
        <v>50</v>
      </c>
    </row>
    <row r="1802" spans="1:28" ht="15" customHeight="1" x14ac:dyDescent="0.3">
      <c r="A1802" s="15" t="s">
        <v>1930</v>
      </c>
      <c r="B1802" s="15" t="s">
        <v>126</v>
      </c>
      <c r="C1802" s="15" t="s">
        <v>170</v>
      </c>
      <c r="D1802" s="15" t="s">
        <v>130</v>
      </c>
      <c r="E1802" s="15" t="s">
        <v>101</v>
      </c>
      <c r="F1802" s="15">
        <v>6.69</v>
      </c>
      <c r="G1802" s="15">
        <v>1125.9000000000001</v>
      </c>
      <c r="H1802" s="15">
        <v>30.4</v>
      </c>
      <c r="I1802" s="15">
        <v>76.8</v>
      </c>
      <c r="J1802" s="15">
        <v>8.3000000000000007</v>
      </c>
      <c r="K1802" s="15">
        <v>6.95</v>
      </c>
      <c r="L1802" s="15">
        <v>33</v>
      </c>
      <c r="M1802" s="15">
        <v>76.2</v>
      </c>
      <c r="N1802" s="15">
        <v>45.2</v>
      </c>
      <c r="O1802" s="15">
        <v>118.9</v>
      </c>
      <c r="P1802" s="15" t="s">
        <v>116</v>
      </c>
      <c r="Q1802" s="15">
        <v>185.5</v>
      </c>
      <c r="R1802" s="15">
        <v>4.18</v>
      </c>
      <c r="S1802" s="15">
        <v>0.72</v>
      </c>
      <c r="T1802" s="15">
        <v>1.1399999999999999</v>
      </c>
      <c r="U1802" s="15">
        <v>7.63</v>
      </c>
      <c r="V1802" s="15">
        <v>69650</v>
      </c>
      <c r="W1802" s="15">
        <v>426321</v>
      </c>
      <c r="X1802" s="15">
        <v>531430</v>
      </c>
      <c r="Y1802" s="15">
        <v>105109</v>
      </c>
      <c r="Z1802" s="15">
        <v>2839</v>
      </c>
      <c r="AA1802" s="15">
        <v>2.6880000000000002</v>
      </c>
      <c r="AB1802" s="15">
        <v>60.1</v>
      </c>
    </row>
    <row r="1803" spans="1:28" ht="15" customHeight="1" x14ac:dyDescent="0.3">
      <c r="A1803" s="15" t="s">
        <v>1931</v>
      </c>
      <c r="B1803" s="15" t="s">
        <v>122</v>
      </c>
      <c r="C1803" s="15" t="s">
        <v>114</v>
      </c>
      <c r="D1803" s="15" t="s">
        <v>111</v>
      </c>
      <c r="E1803" s="15" t="s">
        <v>101</v>
      </c>
      <c r="F1803" s="15">
        <v>5.84</v>
      </c>
      <c r="G1803" s="15">
        <v>477.5</v>
      </c>
      <c r="H1803" s="15">
        <v>30.6</v>
      </c>
      <c r="I1803" s="15">
        <v>63.2</v>
      </c>
      <c r="J1803" s="15">
        <v>6.4</v>
      </c>
      <c r="K1803" s="15">
        <v>5.44</v>
      </c>
      <c r="L1803" s="15">
        <v>23.6</v>
      </c>
      <c r="M1803" s="15">
        <v>71.3</v>
      </c>
      <c r="N1803" s="15">
        <v>58</v>
      </c>
      <c r="O1803" s="15">
        <v>136.9</v>
      </c>
      <c r="P1803" s="15" t="s">
        <v>102</v>
      </c>
      <c r="Q1803" s="15">
        <v>160.30000000000001</v>
      </c>
      <c r="R1803" s="15">
        <v>3.16</v>
      </c>
      <c r="S1803" s="15">
        <v>0.8</v>
      </c>
      <c r="T1803" s="15">
        <v>0.3</v>
      </c>
      <c r="U1803" s="15">
        <v>1.75</v>
      </c>
      <c r="V1803" s="15">
        <v>71006</v>
      </c>
      <c r="W1803" s="15">
        <v>377889</v>
      </c>
      <c r="X1803" s="15">
        <v>124260</v>
      </c>
      <c r="Y1803" s="15">
        <v>-253629</v>
      </c>
      <c r="Z1803" s="15">
        <v>1882</v>
      </c>
      <c r="AA1803" s="15">
        <v>0.93</v>
      </c>
      <c r="AB1803" s="15">
        <v>47.3</v>
      </c>
    </row>
    <row r="1804" spans="1:28" ht="15" customHeight="1" x14ac:dyDescent="0.3">
      <c r="A1804" s="15" t="s">
        <v>1932</v>
      </c>
      <c r="B1804" s="15" t="s">
        <v>109</v>
      </c>
      <c r="C1804" s="15" t="s">
        <v>114</v>
      </c>
      <c r="D1804" s="15" t="s">
        <v>177</v>
      </c>
      <c r="E1804" s="15" t="s">
        <v>101</v>
      </c>
      <c r="F1804" s="15">
        <v>7.38</v>
      </c>
      <c r="G1804" s="15">
        <v>903.8</v>
      </c>
      <c r="H1804" s="15">
        <v>33.5</v>
      </c>
      <c r="I1804" s="15">
        <v>86.7</v>
      </c>
      <c r="J1804" s="15">
        <v>6</v>
      </c>
      <c r="K1804" s="15">
        <v>7.01</v>
      </c>
      <c r="L1804" s="15">
        <v>35.1</v>
      </c>
      <c r="M1804" s="15">
        <v>132.1</v>
      </c>
      <c r="N1804" s="15">
        <v>63</v>
      </c>
      <c r="O1804" s="15">
        <v>84.7</v>
      </c>
      <c r="P1804" s="15" t="s">
        <v>116</v>
      </c>
      <c r="Q1804" s="15">
        <v>250.9</v>
      </c>
      <c r="R1804" s="15">
        <v>7.5</v>
      </c>
      <c r="S1804" s="15">
        <v>0.78</v>
      </c>
      <c r="T1804" s="15">
        <v>45.17</v>
      </c>
      <c r="U1804" s="15">
        <v>333.35</v>
      </c>
      <c r="V1804" s="15">
        <v>3650</v>
      </c>
      <c r="W1804" s="15">
        <v>456033</v>
      </c>
      <c r="X1804" s="15">
        <v>1216728</v>
      </c>
      <c r="Y1804" s="15">
        <v>760695</v>
      </c>
      <c r="Z1804" s="15">
        <v>8656</v>
      </c>
      <c r="AA1804" s="15">
        <v>38.511000000000003</v>
      </c>
      <c r="AB1804" s="15">
        <v>49.6</v>
      </c>
    </row>
    <row r="1805" spans="1:28" ht="15" customHeight="1" x14ac:dyDescent="0.3">
      <c r="A1805" s="15" t="s">
        <v>1933</v>
      </c>
      <c r="B1805" s="15" t="s">
        <v>109</v>
      </c>
      <c r="C1805" s="15" t="s">
        <v>105</v>
      </c>
      <c r="D1805" s="15" t="s">
        <v>100</v>
      </c>
      <c r="E1805" s="15" t="s">
        <v>101</v>
      </c>
      <c r="F1805" s="15">
        <v>2.08</v>
      </c>
      <c r="G1805" s="15">
        <v>941.3</v>
      </c>
      <c r="H1805" s="15">
        <v>30.8</v>
      </c>
      <c r="I1805" s="15">
        <v>60.1</v>
      </c>
      <c r="J1805" s="15">
        <v>5.0999999999999996</v>
      </c>
      <c r="K1805" s="15">
        <v>6.94</v>
      </c>
      <c r="L1805" s="15">
        <v>30.6</v>
      </c>
      <c r="M1805" s="15">
        <v>171.9</v>
      </c>
      <c r="N1805" s="15">
        <v>55.5</v>
      </c>
      <c r="O1805" s="15">
        <v>83.7</v>
      </c>
      <c r="P1805" s="15" t="s">
        <v>102</v>
      </c>
      <c r="Q1805" s="15">
        <v>176.4</v>
      </c>
      <c r="R1805" s="15">
        <v>4.8099999999999996</v>
      </c>
      <c r="S1805" s="15">
        <v>0.84</v>
      </c>
      <c r="T1805" s="15">
        <v>3.57</v>
      </c>
      <c r="U1805" s="15">
        <v>7.43</v>
      </c>
      <c r="V1805" s="15">
        <v>26430</v>
      </c>
      <c r="W1805" s="15">
        <v>128965</v>
      </c>
      <c r="X1805" s="15">
        <v>196375</v>
      </c>
      <c r="Y1805" s="15">
        <v>67410</v>
      </c>
      <c r="Z1805" s="15">
        <v>1149</v>
      </c>
      <c r="AA1805" s="15">
        <v>6.4660000000000002</v>
      </c>
      <c r="AB1805" s="15">
        <v>52.8</v>
      </c>
    </row>
    <row r="1806" spans="1:28" ht="15" customHeight="1" x14ac:dyDescent="0.3">
      <c r="A1806" s="15" t="s">
        <v>1934</v>
      </c>
      <c r="B1806" s="15" t="s">
        <v>98</v>
      </c>
      <c r="C1806" s="15" t="s">
        <v>114</v>
      </c>
      <c r="D1806" s="15" t="s">
        <v>100</v>
      </c>
      <c r="E1806" s="15" t="s">
        <v>120</v>
      </c>
      <c r="F1806" s="15">
        <v>12.75</v>
      </c>
      <c r="G1806" s="15">
        <v>254</v>
      </c>
      <c r="H1806" s="15">
        <v>30.5</v>
      </c>
      <c r="I1806" s="15">
        <v>50.9</v>
      </c>
      <c r="J1806" s="15">
        <v>8.4</v>
      </c>
      <c r="K1806" s="15">
        <v>7.88</v>
      </c>
      <c r="L1806" s="15">
        <v>18.5</v>
      </c>
      <c r="M1806" s="15">
        <v>106.9</v>
      </c>
      <c r="N1806" s="15">
        <v>52</v>
      </c>
      <c r="O1806" s="15">
        <v>117.1</v>
      </c>
      <c r="P1806" s="15" t="s">
        <v>127</v>
      </c>
      <c r="Q1806" s="15">
        <v>178.7</v>
      </c>
      <c r="R1806" s="15">
        <v>6.64</v>
      </c>
      <c r="S1806" s="15">
        <v>0.88</v>
      </c>
      <c r="T1806" s="15">
        <v>0.4</v>
      </c>
      <c r="U1806" s="15">
        <v>5.0999999999999996</v>
      </c>
      <c r="V1806" s="15">
        <v>23902</v>
      </c>
      <c r="W1806" s="15">
        <v>727452</v>
      </c>
      <c r="X1806" s="15">
        <v>121900</v>
      </c>
      <c r="Y1806" s="15">
        <v>-605552</v>
      </c>
      <c r="Z1806" s="15">
        <v>6395</v>
      </c>
      <c r="AA1806" s="15">
        <v>0.79700000000000004</v>
      </c>
      <c r="AB1806" s="15">
        <v>23.1</v>
      </c>
    </row>
    <row r="1807" spans="1:28" ht="15" customHeight="1" x14ac:dyDescent="0.3">
      <c r="A1807" s="15" t="s">
        <v>1935</v>
      </c>
      <c r="B1807" s="15" t="s">
        <v>126</v>
      </c>
      <c r="C1807" s="15" t="s">
        <v>129</v>
      </c>
      <c r="D1807" s="15" t="s">
        <v>132</v>
      </c>
      <c r="E1807" s="15" t="s">
        <v>101</v>
      </c>
      <c r="F1807" s="15">
        <v>13.67</v>
      </c>
      <c r="G1807" s="15">
        <v>899.9</v>
      </c>
      <c r="H1807" s="15">
        <v>36.799999999999997</v>
      </c>
      <c r="I1807" s="15">
        <v>64.599999999999994</v>
      </c>
      <c r="J1807" s="15">
        <v>6.1</v>
      </c>
      <c r="K1807" s="15">
        <v>5.86</v>
      </c>
      <c r="L1807" s="15">
        <v>30.4</v>
      </c>
      <c r="M1807" s="15">
        <v>122</v>
      </c>
      <c r="N1807" s="15">
        <v>60.4</v>
      </c>
      <c r="O1807" s="15">
        <v>112.3</v>
      </c>
      <c r="P1807" s="15" t="s">
        <v>107</v>
      </c>
      <c r="Q1807" s="15">
        <v>155.69999999999999</v>
      </c>
      <c r="R1807" s="15">
        <v>7.12</v>
      </c>
      <c r="S1807" s="15">
        <v>0.87</v>
      </c>
      <c r="T1807" s="15">
        <v>0.7</v>
      </c>
      <c r="U1807" s="15">
        <v>9.57</v>
      </c>
      <c r="V1807" s="15">
        <v>93053</v>
      </c>
      <c r="W1807" s="15">
        <v>1107177</v>
      </c>
      <c r="X1807" s="15">
        <v>890517</v>
      </c>
      <c r="Y1807" s="15">
        <v>-216660</v>
      </c>
      <c r="Z1807" s="15">
        <v>11563</v>
      </c>
      <c r="AA1807" s="15">
        <v>0.82799999999999996</v>
      </c>
      <c r="AB1807" s="15">
        <v>51.1</v>
      </c>
    </row>
    <row r="1808" spans="1:28" ht="15" customHeight="1" x14ac:dyDescent="0.3">
      <c r="A1808" s="15" t="s">
        <v>1936</v>
      </c>
      <c r="B1808" s="15" t="s">
        <v>98</v>
      </c>
      <c r="C1808" s="15" t="s">
        <v>134</v>
      </c>
      <c r="D1808" s="15" t="s">
        <v>106</v>
      </c>
      <c r="E1808" s="15" t="s">
        <v>120</v>
      </c>
      <c r="F1808" s="15">
        <v>7.97</v>
      </c>
      <c r="G1808" s="15">
        <v>99.2</v>
      </c>
      <c r="H1808" s="15">
        <v>28</v>
      </c>
      <c r="I1808" s="15">
        <v>56.5</v>
      </c>
      <c r="J1808" s="15">
        <v>9.1</v>
      </c>
      <c r="K1808" s="15">
        <v>6.52</v>
      </c>
      <c r="L1808" s="15">
        <v>21.4</v>
      </c>
      <c r="M1808" s="15">
        <v>136.6</v>
      </c>
      <c r="N1808" s="15">
        <v>35.5</v>
      </c>
      <c r="O1808" s="15">
        <v>73.3</v>
      </c>
      <c r="P1808" s="15" t="s">
        <v>116</v>
      </c>
      <c r="Q1808" s="15">
        <v>218.8</v>
      </c>
      <c r="R1808" s="15">
        <v>6.98</v>
      </c>
      <c r="S1808" s="15">
        <v>0.86</v>
      </c>
      <c r="T1808" s="15">
        <v>2.0099999999999998</v>
      </c>
      <c r="U1808" s="15">
        <v>16.02</v>
      </c>
      <c r="V1808" s="15">
        <v>22984</v>
      </c>
      <c r="W1808" s="15">
        <v>642758</v>
      </c>
      <c r="X1808" s="15">
        <v>368204</v>
      </c>
      <c r="Y1808" s="15">
        <v>-274554</v>
      </c>
      <c r="Z1808" s="15">
        <v>2183</v>
      </c>
      <c r="AA1808" s="15">
        <v>7.3390000000000004</v>
      </c>
      <c r="AB1808" s="15">
        <v>19.100000000000001</v>
      </c>
    </row>
    <row r="1809" spans="1:28" ht="15" customHeight="1" x14ac:dyDescent="0.3">
      <c r="A1809" s="15" t="s">
        <v>1937</v>
      </c>
      <c r="B1809" s="15" t="s">
        <v>126</v>
      </c>
      <c r="C1809" s="15" t="s">
        <v>105</v>
      </c>
      <c r="D1809" s="15" t="s">
        <v>144</v>
      </c>
      <c r="E1809" s="15" t="s">
        <v>101</v>
      </c>
      <c r="F1809" s="15">
        <v>6.12</v>
      </c>
      <c r="G1809" s="15">
        <v>850.5</v>
      </c>
      <c r="H1809" s="15">
        <v>30.4</v>
      </c>
      <c r="I1809" s="15">
        <v>64.900000000000006</v>
      </c>
      <c r="J1809" s="15">
        <v>6.6</v>
      </c>
      <c r="K1809" s="15">
        <v>8.17</v>
      </c>
      <c r="L1809" s="15">
        <v>21.2</v>
      </c>
      <c r="M1809" s="15">
        <v>83.4</v>
      </c>
      <c r="N1809" s="15">
        <v>41.9</v>
      </c>
      <c r="O1809" s="15">
        <v>93.1</v>
      </c>
      <c r="P1809" s="15" t="s">
        <v>127</v>
      </c>
      <c r="Q1809" s="15">
        <v>193.3</v>
      </c>
      <c r="R1809" s="15">
        <v>4.97</v>
      </c>
      <c r="S1809" s="15">
        <v>0.65</v>
      </c>
      <c r="T1809" s="15">
        <v>0.3</v>
      </c>
      <c r="U1809" s="15">
        <v>1.84</v>
      </c>
      <c r="V1809" s="15">
        <v>57858</v>
      </c>
      <c r="W1809" s="15">
        <v>428657</v>
      </c>
      <c r="X1809" s="15">
        <v>106459</v>
      </c>
      <c r="Y1809" s="15">
        <v>-322198</v>
      </c>
      <c r="Z1809" s="15">
        <v>2883</v>
      </c>
      <c r="AA1809" s="15">
        <v>0.63800000000000001</v>
      </c>
      <c r="AB1809" s="15">
        <v>62.2</v>
      </c>
    </row>
    <row r="1810" spans="1:28" ht="15" customHeight="1" x14ac:dyDescent="0.3">
      <c r="A1810" s="15" t="s">
        <v>1938</v>
      </c>
      <c r="B1810" s="15" t="s">
        <v>118</v>
      </c>
      <c r="C1810" s="15" t="s">
        <v>105</v>
      </c>
      <c r="D1810" s="15" t="s">
        <v>177</v>
      </c>
      <c r="E1810" s="15" t="s">
        <v>120</v>
      </c>
      <c r="F1810" s="15">
        <v>7.22</v>
      </c>
      <c r="G1810" s="15">
        <v>393.2</v>
      </c>
      <c r="H1810" s="15">
        <v>31.3</v>
      </c>
      <c r="I1810" s="15">
        <v>59.3</v>
      </c>
      <c r="J1810" s="15">
        <v>8.8000000000000007</v>
      </c>
      <c r="K1810" s="15">
        <v>6.5</v>
      </c>
      <c r="L1810" s="15">
        <v>22.3</v>
      </c>
      <c r="M1810" s="15">
        <v>191.3</v>
      </c>
      <c r="N1810" s="15">
        <v>76.5</v>
      </c>
      <c r="O1810" s="15">
        <v>112.7</v>
      </c>
      <c r="P1810" s="15" t="s">
        <v>127</v>
      </c>
      <c r="Q1810" s="15">
        <v>236</v>
      </c>
      <c r="R1810" s="15">
        <v>1.75</v>
      </c>
      <c r="S1810" s="15">
        <v>0.72</v>
      </c>
      <c r="T1810" s="15">
        <v>57.04</v>
      </c>
      <c r="U1810" s="15">
        <v>411.83</v>
      </c>
      <c r="V1810" s="15">
        <v>3927</v>
      </c>
      <c r="W1810" s="15">
        <v>474477</v>
      </c>
      <c r="X1810" s="15">
        <v>1617256</v>
      </c>
      <c r="Y1810" s="15">
        <v>1142779</v>
      </c>
      <c r="Z1810" s="15">
        <v>11744</v>
      </c>
      <c r="AA1810" s="15">
        <v>35.067</v>
      </c>
      <c r="AB1810" s="15">
        <v>56.5</v>
      </c>
    </row>
    <row r="1811" spans="1:28" ht="15" customHeight="1" x14ac:dyDescent="0.3">
      <c r="A1811" s="15" t="s">
        <v>1939</v>
      </c>
      <c r="B1811" s="15" t="s">
        <v>137</v>
      </c>
      <c r="C1811" s="15" t="s">
        <v>152</v>
      </c>
      <c r="D1811" s="15" t="s">
        <v>115</v>
      </c>
      <c r="E1811" s="15" t="s">
        <v>101</v>
      </c>
      <c r="F1811" s="15">
        <v>3.43</v>
      </c>
      <c r="G1811" s="15">
        <v>675.5</v>
      </c>
      <c r="H1811" s="15">
        <v>29.9</v>
      </c>
      <c r="I1811" s="15">
        <v>70.900000000000006</v>
      </c>
      <c r="J1811" s="15">
        <v>6.2</v>
      </c>
      <c r="K1811" s="15">
        <v>6.81</v>
      </c>
      <c r="L1811" s="15">
        <v>36.299999999999997</v>
      </c>
      <c r="M1811" s="15">
        <v>98.4</v>
      </c>
      <c r="N1811" s="15">
        <v>63.6</v>
      </c>
      <c r="O1811" s="15">
        <v>93.1</v>
      </c>
      <c r="P1811" s="15" t="s">
        <v>116</v>
      </c>
      <c r="Q1811" s="15">
        <v>46</v>
      </c>
      <c r="R1811" s="15">
        <v>3.25</v>
      </c>
      <c r="S1811" s="15">
        <v>0.85</v>
      </c>
      <c r="T1811" s="15">
        <v>3.61</v>
      </c>
      <c r="U1811" s="15">
        <v>12.38</v>
      </c>
      <c r="V1811" s="15">
        <v>19611</v>
      </c>
      <c r="W1811" s="15">
        <v>154852</v>
      </c>
      <c r="X1811" s="15">
        <v>242784</v>
      </c>
      <c r="Y1811" s="15">
        <v>87932</v>
      </c>
      <c r="Z1811" s="15">
        <v>2836</v>
      </c>
      <c r="AA1811" s="15">
        <v>4.3650000000000002</v>
      </c>
      <c r="AB1811" s="15">
        <v>66.3</v>
      </c>
    </row>
    <row r="1812" spans="1:28" ht="15" customHeight="1" x14ac:dyDescent="0.3">
      <c r="A1812" s="15" t="s">
        <v>1940</v>
      </c>
      <c r="B1812" s="15" t="s">
        <v>118</v>
      </c>
      <c r="C1812" s="15" t="s">
        <v>119</v>
      </c>
      <c r="D1812" s="15" t="s">
        <v>106</v>
      </c>
      <c r="E1812" s="15" t="s">
        <v>120</v>
      </c>
      <c r="F1812" s="15">
        <v>9.18</v>
      </c>
      <c r="G1812" s="15">
        <v>412.7</v>
      </c>
      <c r="H1812" s="15">
        <v>33.799999999999997</v>
      </c>
      <c r="I1812" s="15">
        <v>59.5</v>
      </c>
      <c r="J1812" s="15">
        <v>7.9</v>
      </c>
      <c r="K1812" s="15">
        <v>6.57</v>
      </c>
      <c r="L1812" s="15">
        <v>19.899999999999999</v>
      </c>
      <c r="M1812" s="15">
        <v>95.4</v>
      </c>
      <c r="N1812" s="15">
        <v>51.1</v>
      </c>
      <c r="O1812" s="15">
        <v>98.6</v>
      </c>
      <c r="P1812" s="15" t="s">
        <v>116</v>
      </c>
      <c r="Q1812" s="15">
        <v>174.4</v>
      </c>
      <c r="R1812" s="15">
        <v>9.39</v>
      </c>
      <c r="S1812" s="15">
        <v>1</v>
      </c>
      <c r="T1812" s="15">
        <v>2.2799999999999998</v>
      </c>
      <c r="U1812" s="15">
        <v>20.93</v>
      </c>
      <c r="V1812" s="15">
        <v>20054</v>
      </c>
      <c r="W1812" s="15">
        <v>660706</v>
      </c>
      <c r="X1812" s="15">
        <v>419730</v>
      </c>
      <c r="Y1812" s="15">
        <v>-240976</v>
      </c>
      <c r="Z1812" s="15">
        <v>2913</v>
      </c>
      <c r="AA1812" s="15">
        <v>7.1849999999999996</v>
      </c>
      <c r="AB1812" s="15">
        <v>32.6</v>
      </c>
    </row>
    <row r="1813" spans="1:28" ht="15" customHeight="1" x14ac:dyDescent="0.3">
      <c r="A1813" s="15" t="s">
        <v>1941</v>
      </c>
      <c r="B1813" s="15" t="s">
        <v>109</v>
      </c>
      <c r="C1813" s="15" t="s">
        <v>119</v>
      </c>
      <c r="D1813" s="15" t="s">
        <v>177</v>
      </c>
      <c r="E1813" s="15" t="s">
        <v>101</v>
      </c>
      <c r="F1813" s="15">
        <v>5.59</v>
      </c>
      <c r="G1813" s="15">
        <v>1090.3</v>
      </c>
      <c r="H1813" s="15">
        <v>29</v>
      </c>
      <c r="I1813" s="15">
        <v>72.8</v>
      </c>
      <c r="J1813" s="15">
        <v>8.4</v>
      </c>
      <c r="K1813" s="15">
        <v>6.02</v>
      </c>
      <c r="L1813" s="15">
        <v>37.5</v>
      </c>
      <c r="M1813" s="15">
        <v>155.80000000000001</v>
      </c>
      <c r="N1813" s="15">
        <v>54.9</v>
      </c>
      <c r="O1813" s="15">
        <v>108.8</v>
      </c>
      <c r="P1813" s="15" t="s">
        <v>116</v>
      </c>
      <c r="Q1813" s="15">
        <v>223.5</v>
      </c>
      <c r="R1813" s="15">
        <v>7.41</v>
      </c>
      <c r="S1813" s="15">
        <v>0.69</v>
      </c>
      <c r="T1813" s="15">
        <v>29.43</v>
      </c>
      <c r="U1813" s="15">
        <v>164.51</v>
      </c>
      <c r="V1813" s="15">
        <v>3223</v>
      </c>
      <c r="W1813" s="15">
        <v>438360</v>
      </c>
      <c r="X1813" s="15">
        <v>530216</v>
      </c>
      <c r="Y1813" s="15">
        <v>91856</v>
      </c>
      <c r="Z1813" s="15">
        <v>5950</v>
      </c>
      <c r="AA1813" s="15">
        <v>27.649000000000001</v>
      </c>
      <c r="AB1813" s="15">
        <v>49.8</v>
      </c>
    </row>
    <row r="1814" spans="1:28" ht="15" customHeight="1" x14ac:dyDescent="0.3">
      <c r="A1814" s="15" t="s">
        <v>1942</v>
      </c>
      <c r="B1814" s="15" t="s">
        <v>126</v>
      </c>
      <c r="C1814" s="15" t="s">
        <v>123</v>
      </c>
      <c r="D1814" s="15" t="s">
        <v>111</v>
      </c>
      <c r="E1814" s="15" t="s">
        <v>112</v>
      </c>
      <c r="F1814" s="15">
        <v>12.1</v>
      </c>
      <c r="G1814" s="15">
        <v>633.70000000000005</v>
      </c>
      <c r="H1814" s="15">
        <v>21.3</v>
      </c>
      <c r="I1814" s="15">
        <v>60.9</v>
      </c>
      <c r="J1814" s="15">
        <v>8.1999999999999993</v>
      </c>
      <c r="K1814" s="15">
        <v>7</v>
      </c>
      <c r="L1814" s="15">
        <v>19</v>
      </c>
      <c r="M1814" s="15">
        <v>138.9</v>
      </c>
      <c r="N1814" s="15">
        <v>81.3</v>
      </c>
      <c r="O1814" s="15">
        <v>79.2</v>
      </c>
      <c r="P1814" s="15" t="s">
        <v>127</v>
      </c>
      <c r="Q1814" s="15">
        <v>152.80000000000001</v>
      </c>
      <c r="R1814" s="15">
        <v>6.95</v>
      </c>
      <c r="S1814" s="15">
        <v>0.79</v>
      </c>
      <c r="T1814" s="15">
        <v>1.26</v>
      </c>
      <c r="U1814" s="15">
        <v>15.25</v>
      </c>
      <c r="V1814" s="15">
        <v>75814</v>
      </c>
      <c r="W1814" s="15">
        <v>722852</v>
      </c>
      <c r="X1814" s="15">
        <v>1156164</v>
      </c>
      <c r="Y1814" s="15">
        <v>433312</v>
      </c>
      <c r="Z1814" s="15">
        <v>4687</v>
      </c>
      <c r="AA1814" s="15">
        <v>3.254</v>
      </c>
      <c r="AB1814" s="15">
        <v>31.6</v>
      </c>
    </row>
    <row r="1815" spans="1:28" ht="15" customHeight="1" x14ac:dyDescent="0.3">
      <c r="A1815" s="15" t="s">
        <v>1943</v>
      </c>
      <c r="B1815" s="15" t="s">
        <v>146</v>
      </c>
      <c r="C1815" s="15" t="s">
        <v>110</v>
      </c>
      <c r="D1815" s="15" t="s">
        <v>115</v>
      </c>
      <c r="E1815" s="15" t="s">
        <v>101</v>
      </c>
      <c r="F1815" s="15">
        <v>10.89</v>
      </c>
      <c r="G1815" s="15">
        <v>540</v>
      </c>
      <c r="H1815" s="15">
        <v>30.7</v>
      </c>
      <c r="I1815" s="15">
        <v>76</v>
      </c>
      <c r="J1815" s="15">
        <v>9.5</v>
      </c>
      <c r="K1815" s="15">
        <v>7.07</v>
      </c>
      <c r="L1815" s="15">
        <v>35.6</v>
      </c>
      <c r="M1815" s="15">
        <v>157.5</v>
      </c>
      <c r="N1815" s="15">
        <v>110.8</v>
      </c>
      <c r="O1815" s="15">
        <v>98.1</v>
      </c>
      <c r="P1815" s="15" t="s">
        <v>116</v>
      </c>
      <c r="Q1815" s="15">
        <v>289</v>
      </c>
      <c r="R1815" s="15">
        <v>3.34</v>
      </c>
      <c r="S1815" s="15">
        <v>0.66</v>
      </c>
      <c r="T1815" s="15">
        <v>3.02</v>
      </c>
      <c r="U1815" s="15">
        <v>32.89</v>
      </c>
      <c r="V1815" s="15">
        <v>19623</v>
      </c>
      <c r="W1815" s="15">
        <v>804188</v>
      </c>
      <c r="X1815" s="15">
        <v>645400</v>
      </c>
      <c r="Y1815" s="15">
        <v>-158788</v>
      </c>
      <c r="Z1815" s="15">
        <v>9161</v>
      </c>
      <c r="AA1815" s="15">
        <v>3.59</v>
      </c>
      <c r="AB1815" s="15">
        <v>40.6</v>
      </c>
    </row>
    <row r="1816" spans="1:28" ht="15" customHeight="1" x14ac:dyDescent="0.3">
      <c r="A1816" s="15" t="s">
        <v>1944</v>
      </c>
      <c r="B1816" s="15" t="s">
        <v>118</v>
      </c>
      <c r="C1816" s="15" t="s">
        <v>152</v>
      </c>
      <c r="D1816" s="15" t="s">
        <v>115</v>
      </c>
      <c r="E1816" s="15" t="s">
        <v>101</v>
      </c>
      <c r="F1816" s="15">
        <v>9.9700000000000006</v>
      </c>
      <c r="G1816" s="15">
        <v>789</v>
      </c>
      <c r="H1816" s="15">
        <v>24.6</v>
      </c>
      <c r="I1816" s="15">
        <v>72.2</v>
      </c>
      <c r="J1816" s="15">
        <v>5.9</v>
      </c>
      <c r="K1816" s="15">
        <v>7.05</v>
      </c>
      <c r="L1816" s="15">
        <v>29.7</v>
      </c>
      <c r="M1816" s="15">
        <v>72.3</v>
      </c>
      <c r="N1816" s="15">
        <v>87.4</v>
      </c>
      <c r="O1816" s="15">
        <v>89.1</v>
      </c>
      <c r="P1816" s="15" t="s">
        <v>102</v>
      </c>
      <c r="Q1816" s="15">
        <v>229.8</v>
      </c>
      <c r="R1816" s="15">
        <v>3.12</v>
      </c>
      <c r="S1816" s="15">
        <v>0.78</v>
      </c>
      <c r="T1816" s="15">
        <v>3.35</v>
      </c>
      <c r="U1816" s="15">
        <v>33.4</v>
      </c>
      <c r="V1816" s="15">
        <v>22160</v>
      </c>
      <c r="W1816" s="15">
        <v>819414</v>
      </c>
      <c r="X1816" s="15">
        <v>740144</v>
      </c>
      <c r="Y1816" s="15">
        <v>-79270</v>
      </c>
      <c r="Z1816" s="15">
        <v>11623</v>
      </c>
      <c r="AA1816" s="15">
        <v>2.8740000000000001</v>
      </c>
      <c r="AB1816" s="15">
        <v>69.2</v>
      </c>
    </row>
    <row r="1817" spans="1:28" ht="15" customHeight="1" x14ac:dyDescent="0.3">
      <c r="A1817" s="15" t="s">
        <v>1945</v>
      </c>
      <c r="B1817" s="15" t="s">
        <v>146</v>
      </c>
      <c r="C1817" s="15" t="s">
        <v>105</v>
      </c>
      <c r="D1817" s="15" t="s">
        <v>111</v>
      </c>
      <c r="E1817" s="15" t="s">
        <v>112</v>
      </c>
      <c r="F1817" s="15">
        <v>0.91</v>
      </c>
      <c r="G1817" s="15">
        <v>417.5</v>
      </c>
      <c r="H1817" s="15">
        <v>21.5</v>
      </c>
      <c r="I1817" s="15">
        <v>53.6</v>
      </c>
      <c r="J1817" s="15">
        <v>7.3</v>
      </c>
      <c r="K1817" s="15">
        <v>5.86</v>
      </c>
      <c r="L1817" s="15">
        <v>29.1</v>
      </c>
      <c r="M1817" s="15">
        <v>153.5</v>
      </c>
      <c r="N1817" s="15">
        <v>53.1</v>
      </c>
      <c r="O1817" s="15">
        <v>84.1</v>
      </c>
      <c r="P1817" s="15" t="s">
        <v>107</v>
      </c>
      <c r="Q1817" s="15">
        <v>192.3</v>
      </c>
      <c r="R1817" s="15">
        <v>4.8</v>
      </c>
      <c r="S1817" s="15">
        <v>0.69</v>
      </c>
      <c r="T1817" s="15">
        <v>0.39</v>
      </c>
      <c r="U1817" s="15">
        <v>0.35</v>
      </c>
      <c r="V1817" s="15">
        <v>79127</v>
      </c>
      <c r="W1817" s="15">
        <v>61651</v>
      </c>
      <c r="X1817" s="15">
        <v>27694</v>
      </c>
      <c r="Y1817" s="15">
        <v>-33957</v>
      </c>
      <c r="Z1817" s="15">
        <v>456</v>
      </c>
      <c r="AA1817" s="15">
        <v>0.76800000000000002</v>
      </c>
      <c r="AB1817" s="15">
        <v>45.7</v>
      </c>
    </row>
    <row r="1818" spans="1:28" ht="15" customHeight="1" x14ac:dyDescent="0.3">
      <c r="A1818" s="15" t="s">
        <v>1946</v>
      </c>
      <c r="B1818" s="15" t="s">
        <v>98</v>
      </c>
      <c r="C1818" s="15" t="s">
        <v>123</v>
      </c>
      <c r="D1818" s="15" t="s">
        <v>132</v>
      </c>
      <c r="E1818" s="15" t="s">
        <v>120</v>
      </c>
      <c r="F1818" s="15">
        <v>10.47</v>
      </c>
      <c r="G1818" s="15">
        <v>260</v>
      </c>
      <c r="H1818" s="15">
        <v>31.6</v>
      </c>
      <c r="I1818" s="15">
        <v>37.9</v>
      </c>
      <c r="J1818" s="15">
        <v>8.6999999999999993</v>
      </c>
      <c r="K1818" s="15">
        <v>5.75</v>
      </c>
      <c r="L1818" s="15">
        <v>22.6</v>
      </c>
      <c r="M1818" s="15">
        <v>44.6</v>
      </c>
      <c r="N1818" s="15">
        <v>43.1</v>
      </c>
      <c r="O1818" s="15">
        <v>90.2</v>
      </c>
      <c r="P1818" s="15" t="s">
        <v>102</v>
      </c>
      <c r="Q1818" s="15">
        <v>215.4</v>
      </c>
      <c r="R1818" s="15">
        <v>7.31</v>
      </c>
      <c r="S1818" s="15">
        <v>0.95</v>
      </c>
      <c r="T1818" s="15">
        <v>0.49</v>
      </c>
      <c r="U1818" s="15">
        <v>5.13</v>
      </c>
      <c r="V1818" s="15">
        <v>88628</v>
      </c>
      <c r="W1818" s="15">
        <v>752035</v>
      </c>
      <c r="X1818" s="15">
        <v>454662</v>
      </c>
      <c r="Y1818" s="15">
        <v>-297373</v>
      </c>
      <c r="Z1818" s="15">
        <v>5127</v>
      </c>
      <c r="AA1818" s="15">
        <v>1.0009999999999999</v>
      </c>
      <c r="AB1818" s="15">
        <v>33.9</v>
      </c>
    </row>
    <row r="1819" spans="1:28" ht="15" customHeight="1" x14ac:dyDescent="0.3">
      <c r="A1819" s="15" t="s">
        <v>1947</v>
      </c>
      <c r="B1819" s="15" t="s">
        <v>126</v>
      </c>
      <c r="C1819" s="15" t="s">
        <v>152</v>
      </c>
      <c r="D1819" s="15" t="s">
        <v>132</v>
      </c>
      <c r="E1819" s="15" t="s">
        <v>101</v>
      </c>
      <c r="F1819" s="15">
        <v>0.7</v>
      </c>
      <c r="G1819" s="15">
        <v>1025.5</v>
      </c>
      <c r="H1819" s="15">
        <v>23.2</v>
      </c>
      <c r="I1819" s="15">
        <v>69</v>
      </c>
      <c r="J1819" s="15">
        <v>6.9</v>
      </c>
      <c r="K1819" s="15">
        <v>7.31</v>
      </c>
      <c r="L1819" s="15">
        <v>34.200000000000003</v>
      </c>
      <c r="M1819" s="15">
        <v>181.9</v>
      </c>
      <c r="N1819" s="15">
        <v>59.7</v>
      </c>
      <c r="O1819" s="15">
        <v>150.4</v>
      </c>
      <c r="P1819" s="15" t="s">
        <v>116</v>
      </c>
      <c r="Q1819" s="15">
        <v>276.89999999999998</v>
      </c>
      <c r="R1819" s="15">
        <v>6.74</v>
      </c>
      <c r="S1819" s="15">
        <v>0.8</v>
      </c>
      <c r="T1819" s="15">
        <v>1.32</v>
      </c>
      <c r="U1819" s="15">
        <v>0.92</v>
      </c>
      <c r="V1819" s="15">
        <v>93063</v>
      </c>
      <c r="W1819" s="15">
        <v>46277</v>
      </c>
      <c r="X1819" s="15">
        <v>85618</v>
      </c>
      <c r="Y1819" s="15">
        <v>39341</v>
      </c>
      <c r="Z1819" s="15">
        <v>235</v>
      </c>
      <c r="AA1819" s="15">
        <v>3.915</v>
      </c>
      <c r="AB1819" s="15">
        <v>42.5</v>
      </c>
    </row>
    <row r="1820" spans="1:28" ht="15" customHeight="1" x14ac:dyDescent="0.3">
      <c r="A1820" s="15" t="s">
        <v>1948</v>
      </c>
      <c r="B1820" s="15" t="s">
        <v>137</v>
      </c>
      <c r="C1820" s="15" t="s">
        <v>152</v>
      </c>
      <c r="D1820" s="15" t="s">
        <v>115</v>
      </c>
      <c r="E1820" s="15" t="s">
        <v>101</v>
      </c>
      <c r="F1820" s="15">
        <v>11.09</v>
      </c>
      <c r="G1820" s="15">
        <v>1148.4000000000001</v>
      </c>
      <c r="H1820" s="15">
        <v>26.7</v>
      </c>
      <c r="I1820" s="15">
        <v>69.3</v>
      </c>
      <c r="J1820" s="15">
        <v>8.6</v>
      </c>
      <c r="K1820" s="15">
        <v>7.01</v>
      </c>
      <c r="L1820" s="15">
        <v>35.1</v>
      </c>
      <c r="M1820" s="15">
        <v>78.599999999999994</v>
      </c>
      <c r="N1820" s="15">
        <v>35</v>
      </c>
      <c r="O1820" s="15">
        <v>30</v>
      </c>
      <c r="P1820" s="15" t="s">
        <v>107</v>
      </c>
      <c r="Q1820" s="15">
        <v>182</v>
      </c>
      <c r="R1820" s="15">
        <v>2.61</v>
      </c>
      <c r="S1820" s="15">
        <v>0.83</v>
      </c>
      <c r="T1820" s="15">
        <v>2.35</v>
      </c>
      <c r="U1820" s="15">
        <v>26.06</v>
      </c>
      <c r="V1820" s="15">
        <v>20250</v>
      </c>
      <c r="W1820" s="15">
        <v>657211</v>
      </c>
      <c r="X1820" s="15">
        <v>527715</v>
      </c>
      <c r="Y1820" s="15">
        <v>-129496</v>
      </c>
      <c r="Z1820" s="15">
        <v>21180</v>
      </c>
      <c r="AA1820" s="15">
        <v>1.23</v>
      </c>
      <c r="AB1820" s="15">
        <v>73.7</v>
      </c>
    </row>
    <row r="1821" spans="1:28" ht="15" customHeight="1" x14ac:dyDescent="0.3">
      <c r="A1821" s="15" t="s">
        <v>1949</v>
      </c>
      <c r="B1821" s="15" t="s">
        <v>118</v>
      </c>
      <c r="C1821" s="15" t="s">
        <v>123</v>
      </c>
      <c r="D1821" s="15" t="s">
        <v>111</v>
      </c>
      <c r="E1821" s="15" t="s">
        <v>112</v>
      </c>
      <c r="F1821" s="15">
        <v>6.3</v>
      </c>
      <c r="G1821" s="15">
        <v>250.6</v>
      </c>
      <c r="H1821" s="15">
        <v>22.6</v>
      </c>
      <c r="I1821" s="15">
        <v>56.9</v>
      </c>
      <c r="J1821" s="15">
        <v>8.5</v>
      </c>
      <c r="K1821" s="15">
        <v>7.32</v>
      </c>
      <c r="L1821" s="15">
        <v>25.6</v>
      </c>
      <c r="M1821" s="15">
        <v>79.099999999999994</v>
      </c>
      <c r="N1821" s="15">
        <v>57.1</v>
      </c>
      <c r="O1821" s="15">
        <v>52.2</v>
      </c>
      <c r="P1821" s="15" t="s">
        <v>102</v>
      </c>
      <c r="Q1821" s="15">
        <v>112</v>
      </c>
      <c r="R1821" s="15">
        <v>4.5999999999999996</v>
      </c>
      <c r="S1821" s="15">
        <v>0.97</v>
      </c>
      <c r="T1821" s="15">
        <v>0.59</v>
      </c>
      <c r="U1821" s="15">
        <v>3.72</v>
      </c>
      <c r="V1821" s="15">
        <v>71259</v>
      </c>
      <c r="W1821" s="15">
        <v>350280</v>
      </c>
      <c r="X1821" s="15">
        <v>265083</v>
      </c>
      <c r="Y1821" s="15">
        <v>-85197</v>
      </c>
      <c r="Z1821" s="15">
        <v>1836</v>
      </c>
      <c r="AA1821" s="15">
        <v>2.0259999999999998</v>
      </c>
      <c r="AB1821" s="15">
        <v>41.5</v>
      </c>
    </row>
    <row r="1822" spans="1:28" ht="15" customHeight="1" x14ac:dyDescent="0.3">
      <c r="A1822" s="15" t="s">
        <v>1950</v>
      </c>
      <c r="B1822" s="15" t="s">
        <v>122</v>
      </c>
      <c r="C1822" s="15" t="s">
        <v>119</v>
      </c>
      <c r="D1822" s="15" t="s">
        <v>111</v>
      </c>
      <c r="E1822" s="15" t="s">
        <v>101</v>
      </c>
      <c r="F1822" s="15">
        <v>6.7</v>
      </c>
      <c r="G1822" s="15">
        <v>1132.3</v>
      </c>
      <c r="H1822" s="15">
        <v>27.3</v>
      </c>
      <c r="I1822" s="15">
        <v>55.2</v>
      </c>
      <c r="J1822" s="15">
        <v>7</v>
      </c>
      <c r="K1822" s="15">
        <v>6.99</v>
      </c>
      <c r="L1822" s="15">
        <v>25.3</v>
      </c>
      <c r="M1822" s="15">
        <v>127.4</v>
      </c>
      <c r="N1822" s="15">
        <v>73.099999999999994</v>
      </c>
      <c r="O1822" s="15">
        <v>85.9</v>
      </c>
      <c r="P1822" s="15" t="s">
        <v>102</v>
      </c>
      <c r="Q1822" s="15">
        <v>223.2</v>
      </c>
      <c r="R1822" s="15">
        <v>2.0099999999999998</v>
      </c>
      <c r="S1822" s="15">
        <v>0.89</v>
      </c>
      <c r="T1822" s="15">
        <v>1.24</v>
      </c>
      <c r="U1822" s="15">
        <v>8.31</v>
      </c>
      <c r="V1822" s="15">
        <v>67826</v>
      </c>
      <c r="W1822" s="15">
        <v>525717</v>
      </c>
      <c r="X1822" s="15">
        <v>563634</v>
      </c>
      <c r="Y1822" s="15">
        <v>37917</v>
      </c>
      <c r="Z1822" s="15">
        <v>2192</v>
      </c>
      <c r="AA1822" s="15">
        <v>3.7909999999999999</v>
      </c>
      <c r="AB1822" s="15">
        <v>61.5</v>
      </c>
    </row>
    <row r="1823" spans="1:28" ht="15" customHeight="1" x14ac:dyDescent="0.3">
      <c r="A1823" s="15" t="s">
        <v>1951</v>
      </c>
      <c r="B1823" s="15" t="s">
        <v>122</v>
      </c>
      <c r="C1823" s="15" t="s">
        <v>123</v>
      </c>
      <c r="D1823" s="15" t="s">
        <v>100</v>
      </c>
      <c r="E1823" s="15" t="s">
        <v>112</v>
      </c>
      <c r="F1823" s="15">
        <v>7.62</v>
      </c>
      <c r="G1823" s="15">
        <v>209</v>
      </c>
      <c r="H1823" s="15">
        <v>23.1</v>
      </c>
      <c r="I1823" s="15">
        <v>70.400000000000006</v>
      </c>
      <c r="J1823" s="15">
        <v>8.1</v>
      </c>
      <c r="K1823" s="15">
        <v>6.8</v>
      </c>
      <c r="L1823" s="15">
        <v>28.8</v>
      </c>
      <c r="M1823" s="15">
        <v>105</v>
      </c>
      <c r="N1823" s="15">
        <v>66.900000000000006</v>
      </c>
      <c r="O1823" s="15">
        <v>136.30000000000001</v>
      </c>
      <c r="P1823" s="15" t="s">
        <v>116</v>
      </c>
      <c r="Q1823" s="15">
        <v>201.9</v>
      </c>
      <c r="R1823" s="15">
        <v>6.09</v>
      </c>
      <c r="S1823" s="15">
        <v>0.85</v>
      </c>
      <c r="T1823" s="15">
        <v>1.8</v>
      </c>
      <c r="U1823" s="15">
        <v>13.72</v>
      </c>
      <c r="V1823" s="15">
        <v>21355</v>
      </c>
      <c r="W1823" s="15">
        <v>536908</v>
      </c>
      <c r="X1823" s="15">
        <v>292991</v>
      </c>
      <c r="Y1823" s="15">
        <v>-243917</v>
      </c>
      <c r="Z1823" s="15">
        <v>2186</v>
      </c>
      <c r="AA1823" s="15">
        <v>6.2759999999999998</v>
      </c>
      <c r="AB1823" s="15">
        <v>36.9</v>
      </c>
    </row>
    <row r="1824" spans="1:28" ht="15" customHeight="1" x14ac:dyDescent="0.3">
      <c r="A1824" s="15" t="s">
        <v>1952</v>
      </c>
      <c r="B1824" s="15" t="s">
        <v>104</v>
      </c>
      <c r="C1824" s="15" t="s">
        <v>114</v>
      </c>
      <c r="D1824" s="15" t="s">
        <v>177</v>
      </c>
      <c r="E1824" s="15" t="s">
        <v>101</v>
      </c>
      <c r="F1824" s="15">
        <v>11.42</v>
      </c>
      <c r="G1824" s="15">
        <v>726</v>
      </c>
      <c r="H1824" s="15">
        <v>31.1</v>
      </c>
      <c r="I1824" s="15">
        <v>75.400000000000006</v>
      </c>
      <c r="J1824" s="15">
        <v>7.1</v>
      </c>
      <c r="K1824" s="15">
        <v>6.44</v>
      </c>
      <c r="L1824" s="15">
        <v>34.6</v>
      </c>
      <c r="M1824" s="15">
        <v>131.19999999999999</v>
      </c>
      <c r="N1824" s="15">
        <v>39.700000000000003</v>
      </c>
      <c r="O1824" s="15">
        <v>67.900000000000006</v>
      </c>
      <c r="P1824" s="15" t="s">
        <v>107</v>
      </c>
      <c r="Q1824" s="15">
        <v>222.2</v>
      </c>
      <c r="R1824" s="15">
        <v>2.63</v>
      </c>
      <c r="S1824" s="15">
        <v>0.81</v>
      </c>
      <c r="T1824" s="15">
        <v>70.819999999999993</v>
      </c>
      <c r="U1824" s="15">
        <v>808.76</v>
      </c>
      <c r="V1824" s="15">
        <v>3351</v>
      </c>
      <c r="W1824" s="15">
        <v>853338</v>
      </c>
      <c r="X1824" s="15">
        <v>2710155</v>
      </c>
      <c r="Y1824" s="15">
        <v>1856817</v>
      </c>
      <c r="Z1824" s="15">
        <v>28388</v>
      </c>
      <c r="AA1824" s="15">
        <v>28.49</v>
      </c>
      <c r="AB1824" s="15">
        <v>62.8</v>
      </c>
    </row>
    <row r="1825" spans="1:28" ht="15" customHeight="1" x14ac:dyDescent="0.3">
      <c r="A1825" s="15" t="s">
        <v>1953</v>
      </c>
      <c r="B1825" s="15" t="s">
        <v>118</v>
      </c>
      <c r="C1825" s="15" t="s">
        <v>129</v>
      </c>
      <c r="D1825" s="15" t="s">
        <v>132</v>
      </c>
      <c r="E1825" s="15" t="s">
        <v>112</v>
      </c>
      <c r="F1825" s="15">
        <v>8.4600000000000009</v>
      </c>
      <c r="G1825" s="15">
        <v>308.39999999999998</v>
      </c>
      <c r="H1825" s="15">
        <v>21.4</v>
      </c>
      <c r="I1825" s="15">
        <v>61</v>
      </c>
      <c r="J1825" s="15">
        <v>7</v>
      </c>
      <c r="K1825" s="15">
        <v>6.66</v>
      </c>
      <c r="L1825" s="15">
        <v>33.299999999999997</v>
      </c>
      <c r="M1825" s="15">
        <v>94.5</v>
      </c>
      <c r="N1825" s="15">
        <v>77.5</v>
      </c>
      <c r="O1825" s="15">
        <v>116.5</v>
      </c>
      <c r="P1825" s="15" t="s">
        <v>107</v>
      </c>
      <c r="Q1825" s="15">
        <v>134.19999999999999</v>
      </c>
      <c r="R1825" s="15">
        <v>1.32</v>
      </c>
      <c r="S1825" s="15">
        <v>0.68</v>
      </c>
      <c r="T1825" s="15">
        <v>1.62</v>
      </c>
      <c r="U1825" s="15">
        <v>13.71</v>
      </c>
      <c r="V1825" s="15">
        <v>111870</v>
      </c>
      <c r="W1825" s="15">
        <v>504184</v>
      </c>
      <c r="X1825" s="15">
        <v>1533738</v>
      </c>
      <c r="Y1825" s="15">
        <v>1029554</v>
      </c>
      <c r="Z1825" s="15">
        <v>5986</v>
      </c>
      <c r="AA1825" s="15">
        <v>2.29</v>
      </c>
      <c r="AB1825" s="15">
        <v>40</v>
      </c>
    </row>
    <row r="1826" spans="1:28" ht="15" customHeight="1" x14ac:dyDescent="0.3">
      <c r="A1826" s="15" t="s">
        <v>1954</v>
      </c>
      <c r="B1826" s="15" t="s">
        <v>109</v>
      </c>
      <c r="C1826" s="15" t="s">
        <v>105</v>
      </c>
      <c r="D1826" s="15" t="s">
        <v>100</v>
      </c>
      <c r="E1826" s="15" t="s">
        <v>101</v>
      </c>
      <c r="F1826" s="15">
        <v>8.5</v>
      </c>
      <c r="G1826" s="15">
        <v>648.70000000000005</v>
      </c>
      <c r="H1826" s="15">
        <v>24.8</v>
      </c>
      <c r="I1826" s="15">
        <v>90.3</v>
      </c>
      <c r="J1826" s="15">
        <v>6.2</v>
      </c>
      <c r="K1826" s="15">
        <v>6.39</v>
      </c>
      <c r="L1826" s="15">
        <v>40.6</v>
      </c>
      <c r="M1826" s="15">
        <v>124.7</v>
      </c>
      <c r="N1826" s="15">
        <v>76.7</v>
      </c>
      <c r="O1826" s="15">
        <v>90</v>
      </c>
      <c r="P1826" s="15" t="s">
        <v>107</v>
      </c>
      <c r="Q1826" s="15">
        <v>196.2</v>
      </c>
      <c r="R1826" s="15">
        <v>3.61</v>
      </c>
      <c r="S1826" s="15">
        <v>0.88</v>
      </c>
      <c r="T1826" s="15">
        <v>3.19</v>
      </c>
      <c r="U1826" s="15">
        <v>27.12</v>
      </c>
      <c r="V1826" s="15">
        <v>24084</v>
      </c>
      <c r="W1826" s="15">
        <v>538955</v>
      </c>
      <c r="X1826" s="15">
        <v>653158</v>
      </c>
      <c r="Y1826" s="15">
        <v>114203</v>
      </c>
      <c r="Z1826" s="15">
        <v>6075</v>
      </c>
      <c r="AA1826" s="15">
        <v>4.4640000000000004</v>
      </c>
      <c r="AB1826" s="15">
        <v>65.2</v>
      </c>
    </row>
    <row r="1827" spans="1:28" ht="15" customHeight="1" x14ac:dyDescent="0.3">
      <c r="A1827" s="15" t="s">
        <v>1955</v>
      </c>
      <c r="B1827" s="15" t="s">
        <v>126</v>
      </c>
      <c r="C1827" s="15" t="s">
        <v>99</v>
      </c>
      <c r="D1827" s="15" t="s">
        <v>132</v>
      </c>
      <c r="E1827" s="15" t="s">
        <v>112</v>
      </c>
      <c r="F1827" s="15">
        <v>8.19</v>
      </c>
      <c r="G1827" s="15">
        <v>615.29999999999995</v>
      </c>
      <c r="H1827" s="15">
        <v>23.6</v>
      </c>
      <c r="I1827" s="15">
        <v>74.5</v>
      </c>
      <c r="J1827" s="15">
        <v>7.7</v>
      </c>
      <c r="K1827" s="15">
        <v>7.15</v>
      </c>
      <c r="L1827" s="15">
        <v>23.8</v>
      </c>
      <c r="M1827" s="15">
        <v>134.1</v>
      </c>
      <c r="N1827" s="15">
        <v>65.7</v>
      </c>
      <c r="O1827" s="15">
        <v>82.4</v>
      </c>
      <c r="P1827" s="15" t="s">
        <v>116</v>
      </c>
      <c r="Q1827" s="15">
        <v>178.1</v>
      </c>
      <c r="R1827" s="15">
        <v>6.29</v>
      </c>
      <c r="S1827" s="15">
        <v>0.68</v>
      </c>
      <c r="T1827" s="15">
        <v>1.86</v>
      </c>
      <c r="U1827" s="15">
        <v>15.23</v>
      </c>
      <c r="V1827" s="15">
        <v>92765</v>
      </c>
      <c r="W1827" s="15">
        <v>496662</v>
      </c>
      <c r="X1827" s="15">
        <v>1412811</v>
      </c>
      <c r="Y1827" s="15">
        <v>916149</v>
      </c>
      <c r="Z1827" s="15">
        <v>2473</v>
      </c>
      <c r="AA1827" s="15">
        <v>6.1589999999999998</v>
      </c>
      <c r="AB1827" s="15">
        <v>43.2</v>
      </c>
    </row>
    <row r="1828" spans="1:28" ht="15" customHeight="1" x14ac:dyDescent="0.3">
      <c r="A1828" s="15" t="s">
        <v>1956</v>
      </c>
      <c r="B1828" s="15" t="s">
        <v>126</v>
      </c>
      <c r="C1828" s="15" t="s">
        <v>129</v>
      </c>
      <c r="D1828" s="15" t="s">
        <v>111</v>
      </c>
      <c r="E1828" s="15" t="s">
        <v>112</v>
      </c>
      <c r="F1828" s="15">
        <v>2.17</v>
      </c>
      <c r="G1828" s="15">
        <v>308.2</v>
      </c>
      <c r="H1828" s="15">
        <v>24.3</v>
      </c>
      <c r="I1828" s="15">
        <v>56.7</v>
      </c>
      <c r="J1828" s="15">
        <v>7.3</v>
      </c>
      <c r="K1828" s="15">
        <v>5.77</v>
      </c>
      <c r="L1828" s="15">
        <v>31.3</v>
      </c>
      <c r="M1828" s="15">
        <v>125.9</v>
      </c>
      <c r="N1828" s="15">
        <v>65.400000000000006</v>
      </c>
      <c r="O1828" s="15">
        <v>84.7</v>
      </c>
      <c r="P1828" s="15" t="s">
        <v>107</v>
      </c>
      <c r="Q1828" s="15">
        <v>180.5</v>
      </c>
      <c r="R1828" s="15">
        <v>3.82</v>
      </c>
      <c r="S1828" s="15">
        <v>0.93</v>
      </c>
      <c r="T1828" s="15">
        <v>0.42</v>
      </c>
      <c r="U1828" s="15">
        <v>0.91</v>
      </c>
      <c r="V1828" s="15">
        <v>82482</v>
      </c>
      <c r="W1828" s="15">
        <v>145024</v>
      </c>
      <c r="X1828" s="15">
        <v>75059</v>
      </c>
      <c r="Y1828" s="15">
        <v>-69965</v>
      </c>
      <c r="Z1828" s="15">
        <v>1217</v>
      </c>
      <c r="AA1828" s="15">
        <v>0.748</v>
      </c>
      <c r="AB1828" s="15">
        <v>43.1</v>
      </c>
    </row>
    <row r="1829" spans="1:28" ht="15" customHeight="1" x14ac:dyDescent="0.3">
      <c r="A1829" s="15" t="s">
        <v>1957</v>
      </c>
      <c r="B1829" s="15" t="s">
        <v>104</v>
      </c>
      <c r="C1829" s="15" t="s">
        <v>134</v>
      </c>
      <c r="D1829" s="15" t="s">
        <v>100</v>
      </c>
      <c r="E1829" s="15" t="s">
        <v>101</v>
      </c>
      <c r="F1829" s="15">
        <v>9.33</v>
      </c>
      <c r="G1829" s="15">
        <v>561.5</v>
      </c>
      <c r="H1829" s="15">
        <v>28</v>
      </c>
      <c r="I1829" s="15">
        <v>72.8</v>
      </c>
      <c r="J1829" s="15">
        <v>6.4</v>
      </c>
      <c r="K1829" s="15">
        <v>7.12</v>
      </c>
      <c r="L1829" s="15">
        <v>25.9</v>
      </c>
      <c r="M1829" s="15">
        <v>61.7</v>
      </c>
      <c r="N1829" s="15">
        <v>78.900000000000006</v>
      </c>
      <c r="O1829" s="15">
        <v>129.5</v>
      </c>
      <c r="P1829" s="15" t="s">
        <v>107</v>
      </c>
      <c r="Q1829" s="15">
        <v>118.2</v>
      </c>
      <c r="R1829" s="15">
        <v>5.27</v>
      </c>
      <c r="S1829" s="15">
        <v>0.65</v>
      </c>
      <c r="T1829" s="15">
        <v>3.08</v>
      </c>
      <c r="U1829" s="15">
        <v>28.74</v>
      </c>
      <c r="V1829" s="15">
        <v>22777</v>
      </c>
      <c r="W1829" s="15">
        <v>507026</v>
      </c>
      <c r="X1829" s="15">
        <v>654611</v>
      </c>
      <c r="Y1829" s="15">
        <v>147585</v>
      </c>
      <c r="Z1829" s="15">
        <v>6130</v>
      </c>
      <c r="AA1829" s="15">
        <v>4.6879999999999997</v>
      </c>
      <c r="AB1829" s="15">
        <v>44.4</v>
      </c>
    </row>
    <row r="1830" spans="1:28" ht="15" customHeight="1" x14ac:dyDescent="0.3">
      <c r="A1830" s="15" t="s">
        <v>1958</v>
      </c>
      <c r="B1830" s="15" t="s">
        <v>126</v>
      </c>
      <c r="C1830" s="15" t="s">
        <v>119</v>
      </c>
      <c r="D1830" s="15" t="s">
        <v>177</v>
      </c>
      <c r="E1830" s="15" t="s">
        <v>101</v>
      </c>
      <c r="F1830" s="15">
        <v>1.42</v>
      </c>
      <c r="G1830" s="15">
        <v>916.4</v>
      </c>
      <c r="H1830" s="15">
        <v>25.4</v>
      </c>
      <c r="I1830" s="15">
        <v>76.599999999999994</v>
      </c>
      <c r="J1830" s="15">
        <v>7.3</v>
      </c>
      <c r="K1830" s="15">
        <v>6.18</v>
      </c>
      <c r="L1830" s="15">
        <v>32</v>
      </c>
      <c r="M1830" s="15">
        <v>139.30000000000001</v>
      </c>
      <c r="N1830" s="15">
        <v>65.2</v>
      </c>
      <c r="O1830" s="15">
        <v>124.4</v>
      </c>
      <c r="P1830" s="15" t="s">
        <v>127</v>
      </c>
      <c r="Q1830" s="15">
        <v>187.2</v>
      </c>
      <c r="R1830" s="15">
        <v>5.09</v>
      </c>
      <c r="S1830" s="15">
        <v>0.77</v>
      </c>
      <c r="T1830" s="15">
        <v>62.41</v>
      </c>
      <c r="U1830" s="15">
        <v>88.62</v>
      </c>
      <c r="V1830" s="15">
        <v>3682</v>
      </c>
      <c r="W1830" s="15">
        <v>104569</v>
      </c>
      <c r="X1830" s="15">
        <v>326299</v>
      </c>
      <c r="Y1830" s="15">
        <v>221730</v>
      </c>
      <c r="Z1830" s="15">
        <v>2517</v>
      </c>
      <c r="AA1830" s="15">
        <v>35.209000000000003</v>
      </c>
      <c r="AB1830" s="15">
        <v>45.2</v>
      </c>
    </row>
    <row r="1831" spans="1:28" ht="15" customHeight="1" x14ac:dyDescent="0.3">
      <c r="A1831" s="15" t="s">
        <v>1959</v>
      </c>
      <c r="B1831" s="15" t="s">
        <v>122</v>
      </c>
      <c r="C1831" s="15" t="s">
        <v>134</v>
      </c>
      <c r="D1831" s="15" t="s">
        <v>177</v>
      </c>
      <c r="E1831" s="15" t="s">
        <v>112</v>
      </c>
      <c r="F1831" s="15">
        <v>9.26</v>
      </c>
      <c r="G1831" s="15">
        <v>496.4</v>
      </c>
      <c r="H1831" s="15">
        <v>20.5</v>
      </c>
      <c r="I1831" s="15">
        <v>66.2</v>
      </c>
      <c r="J1831" s="15">
        <v>5.5</v>
      </c>
      <c r="K1831" s="15">
        <v>5.66</v>
      </c>
      <c r="L1831" s="15">
        <v>29.1</v>
      </c>
      <c r="M1831" s="15">
        <v>111.2</v>
      </c>
      <c r="N1831" s="15">
        <v>63.1</v>
      </c>
      <c r="O1831" s="15">
        <v>78.7</v>
      </c>
      <c r="P1831" s="15" t="s">
        <v>127</v>
      </c>
      <c r="Q1831" s="15">
        <v>112.1</v>
      </c>
      <c r="R1831" s="15">
        <v>5.81</v>
      </c>
      <c r="S1831" s="15">
        <v>0.79</v>
      </c>
      <c r="T1831" s="15">
        <v>19.22</v>
      </c>
      <c r="U1831" s="15">
        <v>177.98</v>
      </c>
      <c r="V1831" s="15">
        <v>3487</v>
      </c>
      <c r="W1831" s="15">
        <v>592275</v>
      </c>
      <c r="X1831" s="15">
        <v>620616</v>
      </c>
      <c r="Y1831" s="15">
        <v>28341</v>
      </c>
      <c r="Z1831" s="15">
        <v>15749</v>
      </c>
      <c r="AA1831" s="15">
        <v>11.301</v>
      </c>
      <c r="AB1831" s="15">
        <v>37.299999999999997</v>
      </c>
    </row>
    <row r="1832" spans="1:28" ht="15" customHeight="1" x14ac:dyDescent="0.3">
      <c r="A1832" s="15" t="s">
        <v>1960</v>
      </c>
      <c r="B1832" s="15" t="s">
        <v>146</v>
      </c>
      <c r="C1832" s="15" t="s">
        <v>105</v>
      </c>
      <c r="D1832" s="15" t="s">
        <v>111</v>
      </c>
      <c r="E1832" s="15" t="s">
        <v>120</v>
      </c>
      <c r="F1832" s="15">
        <v>2.67</v>
      </c>
      <c r="G1832" s="15">
        <v>158.4</v>
      </c>
      <c r="H1832" s="15">
        <v>29.7</v>
      </c>
      <c r="I1832" s="15">
        <v>49.3</v>
      </c>
      <c r="J1832" s="15">
        <v>9.3000000000000007</v>
      </c>
      <c r="K1832" s="15">
        <v>6.91</v>
      </c>
      <c r="L1832" s="15">
        <v>17.399999999999999</v>
      </c>
      <c r="M1832" s="15">
        <v>126.3</v>
      </c>
      <c r="N1832" s="15">
        <v>74.2</v>
      </c>
      <c r="O1832" s="15">
        <v>107.6</v>
      </c>
      <c r="P1832" s="15" t="s">
        <v>107</v>
      </c>
      <c r="Q1832" s="15">
        <v>146.5</v>
      </c>
      <c r="R1832" s="15">
        <v>4.04</v>
      </c>
      <c r="S1832" s="15">
        <v>0.91</v>
      </c>
      <c r="T1832" s="15">
        <v>0.88</v>
      </c>
      <c r="U1832" s="15">
        <v>2.35</v>
      </c>
      <c r="V1832" s="15">
        <v>75606</v>
      </c>
      <c r="W1832" s="15">
        <v>150519</v>
      </c>
      <c r="X1832" s="15">
        <v>177674</v>
      </c>
      <c r="Y1832" s="15">
        <v>27155</v>
      </c>
      <c r="Z1832" s="15">
        <v>1165</v>
      </c>
      <c r="AA1832" s="15">
        <v>2.0169999999999999</v>
      </c>
      <c r="AB1832" s="15">
        <v>37.9</v>
      </c>
    </row>
    <row r="1833" spans="1:28" ht="15" customHeight="1" x14ac:dyDescent="0.3">
      <c r="A1833" s="15" t="s">
        <v>1961</v>
      </c>
      <c r="B1833" s="15" t="s">
        <v>137</v>
      </c>
      <c r="C1833" s="15" t="s">
        <v>119</v>
      </c>
      <c r="D1833" s="15" t="s">
        <v>115</v>
      </c>
      <c r="E1833" s="15" t="s">
        <v>101</v>
      </c>
      <c r="F1833" s="15">
        <v>10.039999999999999</v>
      </c>
      <c r="G1833" s="15">
        <v>794.9</v>
      </c>
      <c r="H1833" s="15">
        <v>22.1</v>
      </c>
      <c r="I1833" s="15">
        <v>78.2</v>
      </c>
      <c r="J1833" s="15">
        <v>6.6</v>
      </c>
      <c r="K1833" s="15">
        <v>6.39</v>
      </c>
      <c r="L1833" s="15"/>
      <c r="M1833" s="15">
        <v>127.7</v>
      </c>
      <c r="N1833" s="15">
        <v>50</v>
      </c>
      <c r="O1833" s="15">
        <v>108.3</v>
      </c>
      <c r="P1833" s="15" t="s">
        <v>116</v>
      </c>
      <c r="Q1833" s="15">
        <v>134.19999999999999</v>
      </c>
      <c r="R1833" s="15">
        <v>6.67</v>
      </c>
      <c r="S1833" s="15">
        <v>0.91</v>
      </c>
      <c r="T1833" s="15">
        <v>2.72</v>
      </c>
      <c r="U1833" s="15">
        <v>27.31</v>
      </c>
      <c r="V1833" s="15">
        <v>19180</v>
      </c>
      <c r="W1833" s="15">
        <v>687905</v>
      </c>
      <c r="X1833" s="15">
        <v>523806</v>
      </c>
      <c r="Y1833" s="15">
        <v>-164099</v>
      </c>
      <c r="Z1833" s="15">
        <v>8162</v>
      </c>
      <c r="AA1833" s="15">
        <v>3.3460000000000001</v>
      </c>
      <c r="AB1833" s="15">
        <v>44.8</v>
      </c>
    </row>
    <row r="1834" spans="1:28" ht="15" customHeight="1" x14ac:dyDescent="0.3">
      <c r="A1834" s="15" t="s">
        <v>1962</v>
      </c>
      <c r="B1834" s="15" t="s">
        <v>122</v>
      </c>
      <c r="C1834" s="15" t="s">
        <v>99</v>
      </c>
      <c r="D1834" s="15" t="s">
        <v>106</v>
      </c>
      <c r="E1834" s="15" t="s">
        <v>112</v>
      </c>
      <c r="F1834" s="15">
        <v>10.220000000000001</v>
      </c>
      <c r="G1834" s="15">
        <v>269.39999999999998</v>
      </c>
      <c r="H1834" s="15">
        <v>27.6</v>
      </c>
      <c r="I1834" s="15">
        <v>53.4</v>
      </c>
      <c r="J1834" s="15">
        <v>8.6999999999999993</v>
      </c>
      <c r="K1834" s="15">
        <v>5.49</v>
      </c>
      <c r="L1834" s="15">
        <v>27.7</v>
      </c>
      <c r="M1834" s="15">
        <v>110.3</v>
      </c>
      <c r="N1834" s="15">
        <v>47.4</v>
      </c>
      <c r="O1834" s="15">
        <v>106.2</v>
      </c>
      <c r="P1834" s="15" t="s">
        <v>102</v>
      </c>
      <c r="Q1834" s="15">
        <v>171.9</v>
      </c>
      <c r="R1834" s="15">
        <v>4.3</v>
      </c>
      <c r="S1834" s="15">
        <v>0.83</v>
      </c>
      <c r="T1834" s="15">
        <v>0.78</v>
      </c>
      <c r="U1834" s="15">
        <v>7.97</v>
      </c>
      <c r="V1834" s="15">
        <v>20301</v>
      </c>
      <c r="W1834" s="15">
        <v>716596</v>
      </c>
      <c r="X1834" s="15">
        <v>161799</v>
      </c>
      <c r="Y1834" s="15">
        <v>-554797</v>
      </c>
      <c r="Z1834" s="15">
        <v>4907</v>
      </c>
      <c r="AA1834" s="15">
        <v>1.6240000000000001</v>
      </c>
      <c r="AB1834" s="15">
        <v>30.3</v>
      </c>
    </row>
    <row r="1835" spans="1:28" ht="15" customHeight="1" x14ac:dyDescent="0.3">
      <c r="A1835" s="15" t="s">
        <v>1963</v>
      </c>
      <c r="B1835" s="15" t="s">
        <v>146</v>
      </c>
      <c r="C1835" s="15" t="s">
        <v>119</v>
      </c>
      <c r="D1835" s="15" t="s">
        <v>144</v>
      </c>
      <c r="E1835" s="15" t="s">
        <v>112</v>
      </c>
      <c r="F1835" s="15">
        <v>3.98</v>
      </c>
      <c r="G1835" s="15">
        <v>244.7</v>
      </c>
      <c r="H1835" s="15">
        <v>24.5</v>
      </c>
      <c r="I1835" s="15">
        <v>78.400000000000006</v>
      </c>
      <c r="J1835" s="15">
        <v>6.5</v>
      </c>
      <c r="K1835" s="15">
        <v>5.34</v>
      </c>
      <c r="L1835" s="15">
        <v>23.3</v>
      </c>
      <c r="M1835" s="15">
        <v>128.4</v>
      </c>
      <c r="N1835" s="15">
        <v>46.2</v>
      </c>
      <c r="O1835" s="15">
        <v>104.1</v>
      </c>
      <c r="P1835" s="15" t="s">
        <v>127</v>
      </c>
      <c r="Q1835" s="15">
        <v>273.89999999999998</v>
      </c>
      <c r="R1835" s="15">
        <v>5.83</v>
      </c>
      <c r="S1835" s="15">
        <v>0.79</v>
      </c>
      <c r="T1835" s="15">
        <v>0.3</v>
      </c>
      <c r="U1835" s="15">
        <v>1.19</v>
      </c>
      <c r="V1835" s="15">
        <v>56235</v>
      </c>
      <c r="W1835" s="15">
        <v>308269</v>
      </c>
      <c r="X1835" s="15">
        <v>66920</v>
      </c>
      <c r="Y1835" s="15">
        <v>-241349</v>
      </c>
      <c r="Z1835" s="15">
        <v>2015</v>
      </c>
      <c r="AA1835" s="15">
        <v>0.59099999999999997</v>
      </c>
      <c r="AB1835" s="15">
        <v>41.1</v>
      </c>
    </row>
    <row r="1836" spans="1:28" ht="15" customHeight="1" x14ac:dyDescent="0.3">
      <c r="A1836" s="15" t="s">
        <v>1964</v>
      </c>
      <c r="B1836" s="15" t="s">
        <v>109</v>
      </c>
      <c r="C1836" s="15" t="s">
        <v>119</v>
      </c>
      <c r="D1836" s="15" t="s">
        <v>144</v>
      </c>
      <c r="E1836" s="15" t="s">
        <v>112</v>
      </c>
      <c r="F1836" s="15">
        <v>8</v>
      </c>
      <c r="G1836" s="15">
        <v>465.1</v>
      </c>
      <c r="H1836" s="15">
        <v>24.3</v>
      </c>
      <c r="I1836" s="15">
        <v>68.7</v>
      </c>
      <c r="J1836" s="15">
        <v>8.1999999999999993</v>
      </c>
      <c r="K1836" s="15">
        <v>6.97</v>
      </c>
      <c r="L1836" s="15">
        <v>18</v>
      </c>
      <c r="M1836" s="15">
        <v>132</v>
      </c>
      <c r="N1836" s="15">
        <v>54.5</v>
      </c>
      <c r="O1836" s="15">
        <v>100.7</v>
      </c>
      <c r="P1836" s="15" t="s">
        <v>127</v>
      </c>
      <c r="Q1836" s="15">
        <v>197.7</v>
      </c>
      <c r="R1836" s="15">
        <v>8.6199999999999992</v>
      </c>
      <c r="S1836" s="15">
        <v>0.88</v>
      </c>
      <c r="T1836" s="15">
        <v>1.6</v>
      </c>
      <c r="U1836" s="15">
        <v>12.8</v>
      </c>
      <c r="V1836" s="15">
        <v>53619</v>
      </c>
      <c r="W1836" s="15">
        <v>538378</v>
      </c>
      <c r="X1836" s="15">
        <v>686323</v>
      </c>
      <c r="Y1836" s="15">
        <v>147945</v>
      </c>
      <c r="Z1836" s="15">
        <v>4230</v>
      </c>
      <c r="AA1836" s="15">
        <v>3.0259999999999998</v>
      </c>
      <c r="AB1836" s="15">
        <v>45.3</v>
      </c>
    </row>
    <row r="1837" spans="1:28" ht="15" customHeight="1" x14ac:dyDescent="0.3">
      <c r="A1837" s="15" t="s">
        <v>1965</v>
      </c>
      <c r="B1837" s="15" t="s">
        <v>98</v>
      </c>
      <c r="C1837" s="15" t="s">
        <v>99</v>
      </c>
      <c r="D1837" s="15" t="s">
        <v>115</v>
      </c>
      <c r="E1837" s="15" t="s">
        <v>101</v>
      </c>
      <c r="F1837" s="15">
        <v>11.82</v>
      </c>
      <c r="G1837" s="15">
        <v>451.2</v>
      </c>
      <c r="H1837" s="15">
        <v>24.3</v>
      </c>
      <c r="I1837" s="15">
        <v>61.4</v>
      </c>
      <c r="J1837" s="15">
        <v>6</v>
      </c>
      <c r="K1837" s="15">
        <v>6.8</v>
      </c>
      <c r="L1837" s="15">
        <v>30.3</v>
      </c>
      <c r="M1837" s="15">
        <v>81.7</v>
      </c>
      <c r="N1837" s="15">
        <v>58.3</v>
      </c>
      <c r="O1837" s="15">
        <v>140</v>
      </c>
      <c r="P1837" s="15" t="s">
        <v>107</v>
      </c>
      <c r="Q1837" s="15">
        <v>172.1</v>
      </c>
      <c r="R1837" s="15">
        <v>8.52</v>
      </c>
      <c r="S1837" s="15">
        <v>0.72</v>
      </c>
      <c r="T1837" s="15">
        <v>3.72</v>
      </c>
      <c r="U1837" s="15">
        <v>43.97</v>
      </c>
      <c r="V1837" s="15">
        <v>17967</v>
      </c>
      <c r="W1837" s="15">
        <v>795221</v>
      </c>
      <c r="X1837" s="15">
        <v>790009</v>
      </c>
      <c r="Y1837" s="15">
        <v>-5212</v>
      </c>
      <c r="Z1837" s="15">
        <v>24440</v>
      </c>
      <c r="AA1837" s="15">
        <v>1.7989999999999999</v>
      </c>
      <c r="AB1837" s="15">
        <v>33.200000000000003</v>
      </c>
    </row>
    <row r="1838" spans="1:28" ht="15" customHeight="1" x14ac:dyDescent="0.3">
      <c r="A1838" s="15" t="s">
        <v>1966</v>
      </c>
      <c r="B1838" s="15" t="s">
        <v>98</v>
      </c>
      <c r="C1838" s="15" t="s">
        <v>134</v>
      </c>
      <c r="D1838" s="15" t="s">
        <v>132</v>
      </c>
      <c r="E1838" s="15" t="s">
        <v>120</v>
      </c>
      <c r="F1838" s="15">
        <v>13.98</v>
      </c>
      <c r="G1838" s="15">
        <v>191.4</v>
      </c>
      <c r="H1838" s="15">
        <v>29.1</v>
      </c>
      <c r="I1838" s="15">
        <v>47.1</v>
      </c>
      <c r="J1838" s="15">
        <v>8.6</v>
      </c>
      <c r="K1838" s="15">
        <v>7.44</v>
      </c>
      <c r="L1838" s="15">
        <v>20.3</v>
      </c>
      <c r="M1838" s="15">
        <v>43.1</v>
      </c>
      <c r="N1838" s="15">
        <v>59.2</v>
      </c>
      <c r="O1838" s="15">
        <v>71</v>
      </c>
      <c r="P1838" s="15" t="s">
        <v>102</v>
      </c>
      <c r="Q1838" s="15">
        <v>147.5</v>
      </c>
      <c r="R1838" s="15">
        <v>0.5</v>
      </c>
      <c r="S1838" s="15">
        <v>0.99</v>
      </c>
      <c r="T1838" s="15">
        <v>0.79</v>
      </c>
      <c r="U1838" s="15">
        <v>11.04</v>
      </c>
      <c r="V1838" s="15">
        <v>89710</v>
      </c>
      <c r="W1838" s="15">
        <v>816173</v>
      </c>
      <c r="X1838" s="15">
        <v>990398</v>
      </c>
      <c r="Y1838" s="15">
        <v>174225</v>
      </c>
      <c r="Z1838" s="15">
        <v>8441</v>
      </c>
      <c r="AA1838" s="15">
        <v>1.3080000000000001</v>
      </c>
      <c r="AB1838" s="15">
        <v>47</v>
      </c>
    </row>
    <row r="1839" spans="1:28" ht="15" customHeight="1" x14ac:dyDescent="0.3">
      <c r="A1839" s="15" t="s">
        <v>1967</v>
      </c>
      <c r="B1839" s="15" t="s">
        <v>126</v>
      </c>
      <c r="C1839" s="15" t="s">
        <v>119</v>
      </c>
      <c r="D1839" s="15" t="s">
        <v>132</v>
      </c>
      <c r="E1839" s="15" t="s">
        <v>101</v>
      </c>
      <c r="F1839" s="15">
        <v>12.06</v>
      </c>
      <c r="G1839" s="15">
        <v>993</v>
      </c>
      <c r="H1839" s="15">
        <v>30.8</v>
      </c>
      <c r="I1839" s="15">
        <v>78.099999999999994</v>
      </c>
      <c r="J1839" s="15">
        <v>5.7</v>
      </c>
      <c r="K1839" s="15">
        <v>6.73</v>
      </c>
      <c r="L1839" s="15">
        <v>28.3</v>
      </c>
      <c r="M1839" s="15">
        <v>133.19999999999999</v>
      </c>
      <c r="N1839" s="15">
        <v>80.099999999999994</v>
      </c>
      <c r="O1839" s="15">
        <v>143.69999999999999</v>
      </c>
      <c r="P1839" s="15" t="s">
        <v>102</v>
      </c>
      <c r="Q1839" s="15">
        <v>148.5</v>
      </c>
      <c r="R1839" s="15">
        <v>6.89</v>
      </c>
      <c r="S1839" s="15">
        <v>0.68</v>
      </c>
      <c r="T1839" s="15">
        <v>2.59</v>
      </c>
      <c r="U1839" s="15">
        <v>31.24</v>
      </c>
      <c r="V1839" s="15">
        <v>102621</v>
      </c>
      <c r="W1839" s="15">
        <v>839705</v>
      </c>
      <c r="X1839" s="15">
        <v>3205880</v>
      </c>
      <c r="Y1839" s="15">
        <v>2366175</v>
      </c>
      <c r="Z1839" s="15">
        <v>6341</v>
      </c>
      <c r="AA1839" s="15">
        <v>4.9269999999999996</v>
      </c>
      <c r="AB1839" s="15">
        <v>40.5</v>
      </c>
    </row>
    <row r="1840" spans="1:28" ht="15" customHeight="1" x14ac:dyDescent="0.3">
      <c r="A1840" s="15" t="s">
        <v>1968</v>
      </c>
      <c r="B1840" s="15" t="s">
        <v>118</v>
      </c>
      <c r="C1840" s="15" t="s">
        <v>99</v>
      </c>
      <c r="D1840" s="15" t="s">
        <v>100</v>
      </c>
      <c r="E1840" s="15" t="s">
        <v>120</v>
      </c>
      <c r="F1840" s="15">
        <v>13.2</v>
      </c>
      <c r="G1840" s="15">
        <v>343.8</v>
      </c>
      <c r="H1840" s="15">
        <v>27.6</v>
      </c>
      <c r="I1840" s="15">
        <v>45.7</v>
      </c>
      <c r="J1840" s="15">
        <v>8.8000000000000007</v>
      </c>
      <c r="K1840" s="15">
        <v>6.52</v>
      </c>
      <c r="L1840" s="15">
        <v>25</v>
      </c>
      <c r="M1840" s="15">
        <v>72.900000000000006</v>
      </c>
      <c r="N1840" s="15">
        <v>76.400000000000006</v>
      </c>
      <c r="O1840" s="15">
        <v>108</v>
      </c>
      <c r="P1840" s="15" t="s">
        <v>116</v>
      </c>
      <c r="Q1840" s="15">
        <v>151.5</v>
      </c>
      <c r="R1840" s="15">
        <v>6.64</v>
      </c>
      <c r="S1840" s="15">
        <v>0.76</v>
      </c>
      <c r="T1840" s="15">
        <v>1.97</v>
      </c>
      <c r="U1840" s="15">
        <v>26</v>
      </c>
      <c r="V1840" s="15">
        <v>24809</v>
      </c>
      <c r="W1840" s="15">
        <v>833889</v>
      </c>
      <c r="X1840" s="15">
        <v>645034</v>
      </c>
      <c r="Y1840" s="15">
        <v>-188855</v>
      </c>
      <c r="Z1840" s="15">
        <v>3377</v>
      </c>
      <c r="AA1840" s="15">
        <v>7.6989999999999998</v>
      </c>
      <c r="AB1840" s="15">
        <v>32.5</v>
      </c>
    </row>
    <row r="1841" spans="1:28" ht="15" customHeight="1" x14ac:dyDescent="0.3">
      <c r="A1841" s="15" t="s">
        <v>1969</v>
      </c>
      <c r="B1841" s="15" t="s">
        <v>137</v>
      </c>
      <c r="C1841" s="15" t="s">
        <v>105</v>
      </c>
      <c r="D1841" s="15" t="s">
        <v>100</v>
      </c>
      <c r="E1841" s="15" t="s">
        <v>112</v>
      </c>
      <c r="F1841" s="15">
        <v>14.72</v>
      </c>
      <c r="G1841" s="15">
        <v>326</v>
      </c>
      <c r="H1841" s="15">
        <v>27.3</v>
      </c>
      <c r="I1841" s="15">
        <v>69.7</v>
      </c>
      <c r="J1841" s="15">
        <v>6.6</v>
      </c>
      <c r="K1841" s="15">
        <v>5.98</v>
      </c>
      <c r="L1841" s="15">
        <v>27.3</v>
      </c>
      <c r="M1841" s="15">
        <v>108.1</v>
      </c>
      <c r="N1841" s="15">
        <v>80.900000000000006</v>
      </c>
      <c r="O1841" s="15">
        <v>62.3</v>
      </c>
      <c r="P1841" s="15" t="s">
        <v>127</v>
      </c>
      <c r="Q1841" s="15">
        <v>131.69999999999999</v>
      </c>
      <c r="R1841" s="15">
        <v>4.5</v>
      </c>
      <c r="S1841" s="15">
        <v>0.86</v>
      </c>
      <c r="T1841" s="15">
        <v>1.67</v>
      </c>
      <c r="U1841" s="15">
        <v>24.58</v>
      </c>
      <c r="V1841" s="15">
        <v>25418</v>
      </c>
      <c r="W1841" s="15">
        <v>756327</v>
      </c>
      <c r="X1841" s="15">
        <v>624774</v>
      </c>
      <c r="Y1841" s="15">
        <v>-131553</v>
      </c>
      <c r="Z1841" s="15">
        <v>8032</v>
      </c>
      <c r="AA1841" s="15">
        <v>3.06</v>
      </c>
      <c r="AB1841" s="15">
        <v>30.2</v>
      </c>
    </row>
    <row r="1842" spans="1:28" ht="15" customHeight="1" x14ac:dyDescent="0.3">
      <c r="A1842" s="15" t="s">
        <v>1970</v>
      </c>
      <c r="B1842" s="15" t="s">
        <v>122</v>
      </c>
      <c r="C1842" s="15" t="s">
        <v>129</v>
      </c>
      <c r="D1842" s="15" t="s">
        <v>111</v>
      </c>
      <c r="E1842" s="15" t="s">
        <v>101</v>
      </c>
      <c r="F1842" s="15">
        <v>12.6</v>
      </c>
      <c r="G1842" s="15">
        <v>1122.5999999999999</v>
      </c>
      <c r="H1842" s="15">
        <v>28.6</v>
      </c>
      <c r="I1842" s="15">
        <v>67.8</v>
      </c>
      <c r="J1842" s="15">
        <v>4.9000000000000004</v>
      </c>
      <c r="K1842" s="15">
        <v>8.0299999999999994</v>
      </c>
      <c r="L1842" s="15">
        <v>36.200000000000003</v>
      </c>
      <c r="M1842" s="15">
        <v>148.19999999999999</v>
      </c>
      <c r="N1842" s="15">
        <v>53.5</v>
      </c>
      <c r="O1842" s="15">
        <v>137.6</v>
      </c>
      <c r="P1842" s="15" t="s">
        <v>116</v>
      </c>
      <c r="Q1842" s="15">
        <v>200.1</v>
      </c>
      <c r="R1842" s="15">
        <v>8.7899999999999991</v>
      </c>
      <c r="S1842" s="15">
        <v>0.86</v>
      </c>
      <c r="T1842" s="15">
        <v>0.3</v>
      </c>
      <c r="U1842" s="15">
        <v>3.78</v>
      </c>
      <c r="V1842" s="15">
        <v>78449</v>
      </c>
      <c r="W1842" s="15">
        <v>864129</v>
      </c>
      <c r="X1842" s="15">
        <v>296537</v>
      </c>
      <c r="Y1842" s="15">
        <v>-567592</v>
      </c>
      <c r="Z1842" s="15">
        <v>2612</v>
      </c>
      <c r="AA1842" s="15">
        <v>1.4470000000000001</v>
      </c>
      <c r="AB1842" s="15">
        <v>46.1</v>
      </c>
    </row>
    <row r="1843" spans="1:28" ht="15" customHeight="1" x14ac:dyDescent="0.3">
      <c r="A1843" s="15" t="s">
        <v>1971</v>
      </c>
      <c r="B1843" s="15" t="s">
        <v>146</v>
      </c>
      <c r="C1843" s="15" t="s">
        <v>170</v>
      </c>
      <c r="D1843" s="15" t="s">
        <v>115</v>
      </c>
      <c r="E1843" s="15" t="s">
        <v>101</v>
      </c>
      <c r="F1843" s="15">
        <v>10.82</v>
      </c>
      <c r="G1843" s="15">
        <v>973.8</v>
      </c>
      <c r="H1843" s="15">
        <v>31.8</v>
      </c>
      <c r="I1843" s="15">
        <v>70</v>
      </c>
      <c r="J1843" s="15">
        <v>8.8000000000000007</v>
      </c>
      <c r="K1843" s="15">
        <v>6.86</v>
      </c>
      <c r="L1843" s="15">
        <v>28.6</v>
      </c>
      <c r="M1843" s="15">
        <v>111.5</v>
      </c>
      <c r="N1843" s="15">
        <v>51.2</v>
      </c>
      <c r="O1843" s="15">
        <v>118.1</v>
      </c>
      <c r="P1843" s="15" t="s">
        <v>102</v>
      </c>
      <c r="Q1843" s="15">
        <v>133.4</v>
      </c>
      <c r="R1843" s="15">
        <v>4.1500000000000004</v>
      </c>
      <c r="S1843" s="15">
        <v>0.87</v>
      </c>
      <c r="T1843" s="15">
        <v>3.87</v>
      </c>
      <c r="U1843" s="15">
        <v>41.87</v>
      </c>
      <c r="V1843" s="15">
        <v>19241</v>
      </c>
      <c r="W1843" s="15">
        <v>735536</v>
      </c>
      <c r="X1843" s="15">
        <v>805621</v>
      </c>
      <c r="Y1843" s="15">
        <v>70085</v>
      </c>
      <c r="Z1843" s="15">
        <v>13712</v>
      </c>
      <c r="AA1843" s="15">
        <v>3.0539999999999998</v>
      </c>
      <c r="AB1843" s="15">
        <v>59.7</v>
      </c>
    </row>
    <row r="1844" spans="1:28" ht="15" customHeight="1" x14ac:dyDescent="0.3">
      <c r="A1844" s="15" t="s">
        <v>1972</v>
      </c>
      <c r="B1844" s="15" t="s">
        <v>126</v>
      </c>
      <c r="C1844" s="15" t="s">
        <v>129</v>
      </c>
      <c r="D1844" s="15" t="s">
        <v>144</v>
      </c>
      <c r="E1844" s="15" t="s">
        <v>112</v>
      </c>
      <c r="F1844" s="15">
        <v>9.1199999999999992</v>
      </c>
      <c r="G1844" s="15">
        <v>341.6</v>
      </c>
      <c r="H1844" s="15">
        <v>24</v>
      </c>
      <c r="I1844" s="15">
        <v>42.7</v>
      </c>
      <c r="J1844" s="15">
        <v>7.7</v>
      </c>
      <c r="K1844" s="15">
        <v>6.19</v>
      </c>
      <c r="L1844" s="15">
        <v>20</v>
      </c>
      <c r="M1844" s="15">
        <v>126.1</v>
      </c>
      <c r="N1844" s="15">
        <v>66.3</v>
      </c>
      <c r="O1844" s="15">
        <v>55.9</v>
      </c>
      <c r="P1844" s="15" t="s">
        <v>116</v>
      </c>
      <c r="Q1844" s="15">
        <v>126.9</v>
      </c>
      <c r="R1844" s="15">
        <v>7.24</v>
      </c>
      <c r="S1844" s="15">
        <v>0.75</v>
      </c>
      <c r="T1844" s="15">
        <v>1.1000000000000001</v>
      </c>
      <c r="U1844" s="15">
        <v>10.029999999999999</v>
      </c>
      <c r="V1844" s="15">
        <v>51156</v>
      </c>
      <c r="W1844" s="15">
        <v>513283</v>
      </c>
      <c r="X1844" s="15">
        <v>513095</v>
      </c>
      <c r="Y1844" s="15">
        <v>-188</v>
      </c>
      <c r="Z1844" s="15">
        <v>2129</v>
      </c>
      <c r="AA1844" s="15">
        <v>4.7110000000000003</v>
      </c>
      <c r="AB1844" s="15">
        <v>40.799999999999997</v>
      </c>
    </row>
    <row r="1845" spans="1:28" ht="15" customHeight="1" x14ac:dyDescent="0.3">
      <c r="A1845" s="15" t="s">
        <v>1973</v>
      </c>
      <c r="B1845" s="15" t="s">
        <v>137</v>
      </c>
      <c r="C1845" s="15" t="s">
        <v>119</v>
      </c>
      <c r="D1845" s="15" t="s">
        <v>130</v>
      </c>
      <c r="E1845" s="15" t="s">
        <v>112</v>
      </c>
      <c r="F1845" s="15">
        <v>5.46</v>
      </c>
      <c r="G1845" s="15">
        <v>517.20000000000005</v>
      </c>
      <c r="H1845" s="15">
        <v>24.6</v>
      </c>
      <c r="I1845" s="15">
        <v>56.6</v>
      </c>
      <c r="J1845" s="15">
        <v>7.9</v>
      </c>
      <c r="K1845" s="15">
        <v>6.16</v>
      </c>
      <c r="L1845" s="15">
        <v>23</v>
      </c>
      <c r="M1845" s="15">
        <v>174.4</v>
      </c>
      <c r="N1845" s="15">
        <v>93.4</v>
      </c>
      <c r="O1845" s="15">
        <v>107.4</v>
      </c>
      <c r="P1845" s="15" t="s">
        <v>102</v>
      </c>
      <c r="Q1845" s="15">
        <v>140.30000000000001</v>
      </c>
      <c r="R1845" s="15">
        <v>4.5199999999999996</v>
      </c>
      <c r="S1845" s="15">
        <v>0.71</v>
      </c>
      <c r="T1845" s="15">
        <v>1.41</v>
      </c>
      <c r="U1845" s="15">
        <v>7.7</v>
      </c>
      <c r="V1845" s="15">
        <v>56960</v>
      </c>
      <c r="W1845" s="15">
        <v>321019</v>
      </c>
      <c r="X1845" s="15">
        <v>438592</v>
      </c>
      <c r="Y1845" s="15">
        <v>117573</v>
      </c>
      <c r="Z1845" s="15">
        <v>4080</v>
      </c>
      <c r="AA1845" s="15">
        <v>1.887</v>
      </c>
      <c r="AB1845" s="15">
        <v>32.4</v>
      </c>
    </row>
    <row r="1846" spans="1:28" ht="15" customHeight="1" x14ac:dyDescent="0.3">
      <c r="A1846" s="15" t="s">
        <v>1974</v>
      </c>
      <c r="B1846" s="15" t="s">
        <v>146</v>
      </c>
      <c r="C1846" s="15" t="s">
        <v>119</v>
      </c>
      <c r="D1846" s="15" t="s">
        <v>100</v>
      </c>
      <c r="E1846" s="15" t="s">
        <v>112</v>
      </c>
      <c r="F1846" s="15">
        <v>7.08</v>
      </c>
      <c r="G1846" s="15">
        <v>504.5</v>
      </c>
      <c r="H1846" s="15">
        <v>26.6</v>
      </c>
      <c r="I1846" s="15">
        <v>68.7</v>
      </c>
      <c r="J1846" s="15">
        <v>7.7</v>
      </c>
      <c r="K1846" s="15">
        <v>7.09</v>
      </c>
      <c r="L1846" s="15">
        <v>22.6</v>
      </c>
      <c r="M1846" s="15">
        <v>122</v>
      </c>
      <c r="N1846" s="15">
        <v>55.6</v>
      </c>
      <c r="O1846" s="15">
        <v>58.9</v>
      </c>
      <c r="P1846" s="15" t="s">
        <v>127</v>
      </c>
      <c r="Q1846" s="15">
        <v>228.1</v>
      </c>
      <c r="R1846" s="15">
        <v>7.48</v>
      </c>
      <c r="S1846" s="15">
        <v>0.89</v>
      </c>
      <c r="T1846" s="15">
        <v>3.18</v>
      </c>
      <c r="U1846" s="15">
        <v>22.51</v>
      </c>
      <c r="V1846" s="15">
        <v>27091</v>
      </c>
      <c r="W1846" s="15">
        <v>484345</v>
      </c>
      <c r="X1846" s="15">
        <v>609818</v>
      </c>
      <c r="Y1846" s="15">
        <v>125473</v>
      </c>
      <c r="Z1846" s="15">
        <v>4121</v>
      </c>
      <c r="AA1846" s="15">
        <v>5.4619999999999997</v>
      </c>
      <c r="AB1846" s="15">
        <v>28.2</v>
      </c>
    </row>
    <row r="1847" spans="1:28" ht="15" customHeight="1" x14ac:dyDescent="0.3">
      <c r="A1847" s="15" t="s">
        <v>1975</v>
      </c>
      <c r="B1847" s="15" t="s">
        <v>137</v>
      </c>
      <c r="C1847" s="15" t="s">
        <v>114</v>
      </c>
      <c r="D1847" s="15" t="s">
        <v>106</v>
      </c>
      <c r="E1847" s="15" t="s">
        <v>120</v>
      </c>
      <c r="F1847" s="15">
        <v>10.78</v>
      </c>
      <c r="G1847" s="15">
        <v>609</v>
      </c>
      <c r="H1847" s="15">
        <v>31.6</v>
      </c>
      <c r="I1847" s="15">
        <v>44.4</v>
      </c>
      <c r="J1847" s="15">
        <v>8.4</v>
      </c>
      <c r="K1847" s="15">
        <v>6.89</v>
      </c>
      <c r="L1847" s="15">
        <v>26.5</v>
      </c>
      <c r="M1847" s="15">
        <v>71.599999999999994</v>
      </c>
      <c r="N1847" s="15">
        <v>61.8</v>
      </c>
      <c r="O1847" s="15">
        <v>113</v>
      </c>
      <c r="P1847" s="15" t="s">
        <v>127</v>
      </c>
      <c r="Q1847" s="15">
        <v>400</v>
      </c>
      <c r="R1847" s="15">
        <v>5.23</v>
      </c>
      <c r="S1847" s="15">
        <v>0.92</v>
      </c>
      <c r="T1847" s="15">
        <v>3.62</v>
      </c>
      <c r="U1847" s="15">
        <v>39.020000000000003</v>
      </c>
      <c r="V1847" s="15">
        <v>20736</v>
      </c>
      <c r="W1847" s="15">
        <v>981651</v>
      </c>
      <c r="X1847" s="15">
        <v>809119</v>
      </c>
      <c r="Y1847" s="15">
        <v>-172532</v>
      </c>
      <c r="Z1847" s="15">
        <v>6221</v>
      </c>
      <c r="AA1847" s="15">
        <v>6.2720000000000002</v>
      </c>
      <c r="AB1847" s="15">
        <v>44</v>
      </c>
    </row>
    <row r="1848" spans="1:28" ht="15" customHeight="1" x14ac:dyDescent="0.3">
      <c r="A1848" s="15" t="s">
        <v>1976</v>
      </c>
      <c r="B1848" s="15" t="s">
        <v>122</v>
      </c>
      <c r="C1848" s="15" t="s">
        <v>114</v>
      </c>
      <c r="D1848" s="15" t="s">
        <v>111</v>
      </c>
      <c r="E1848" s="15" t="s">
        <v>112</v>
      </c>
      <c r="F1848" s="15">
        <v>2.88</v>
      </c>
      <c r="G1848" s="15">
        <v>386.9</v>
      </c>
      <c r="H1848" s="15">
        <v>24.1</v>
      </c>
      <c r="I1848" s="15">
        <v>57</v>
      </c>
      <c r="J1848" s="15">
        <v>10.5</v>
      </c>
      <c r="K1848" s="15">
        <v>5.83</v>
      </c>
      <c r="L1848" s="15">
        <v>29</v>
      </c>
      <c r="M1848" s="15">
        <v>181.5</v>
      </c>
      <c r="N1848" s="15">
        <v>68.599999999999994</v>
      </c>
      <c r="O1848" s="15">
        <v>135.4</v>
      </c>
      <c r="P1848" s="15" t="s">
        <v>102</v>
      </c>
      <c r="Q1848" s="15">
        <v>160.9</v>
      </c>
      <c r="R1848" s="15">
        <v>5.49</v>
      </c>
      <c r="S1848" s="15">
        <v>0.73</v>
      </c>
      <c r="T1848" s="15">
        <v>0.53</v>
      </c>
      <c r="U1848" s="15">
        <v>1.53</v>
      </c>
      <c r="V1848" s="15">
        <v>72741</v>
      </c>
      <c r="W1848" s="15">
        <v>193767</v>
      </c>
      <c r="X1848" s="15">
        <v>111294</v>
      </c>
      <c r="Y1848" s="15">
        <v>-82473</v>
      </c>
      <c r="Z1848" s="15">
        <v>905</v>
      </c>
      <c r="AA1848" s="15">
        <v>1.6910000000000001</v>
      </c>
      <c r="AB1848" s="15">
        <v>38.299999999999997</v>
      </c>
    </row>
    <row r="1849" spans="1:28" ht="15" customHeight="1" x14ac:dyDescent="0.3">
      <c r="A1849" s="15" t="s">
        <v>1977</v>
      </c>
      <c r="B1849" s="15" t="s">
        <v>104</v>
      </c>
      <c r="C1849" s="15" t="s">
        <v>152</v>
      </c>
      <c r="D1849" s="15" t="s">
        <v>106</v>
      </c>
      <c r="E1849" s="15" t="s">
        <v>101</v>
      </c>
      <c r="F1849" s="15">
        <v>7.8</v>
      </c>
      <c r="G1849" s="15">
        <v>1033.9000000000001</v>
      </c>
      <c r="H1849" s="15">
        <v>29.9</v>
      </c>
      <c r="I1849" s="15">
        <v>56.7</v>
      </c>
      <c r="J1849" s="15">
        <v>6.5</v>
      </c>
      <c r="K1849" s="15">
        <v>7.03</v>
      </c>
      <c r="L1849" s="15">
        <v>27</v>
      </c>
      <c r="M1849" s="15">
        <v>137.69999999999999</v>
      </c>
      <c r="N1849" s="15">
        <v>70.599999999999994</v>
      </c>
      <c r="O1849" s="15">
        <v>30</v>
      </c>
      <c r="P1849" s="15" t="s">
        <v>127</v>
      </c>
      <c r="Q1849" s="15">
        <v>56</v>
      </c>
      <c r="R1849" s="15">
        <v>5.89</v>
      </c>
      <c r="S1849" s="15">
        <v>0.77</v>
      </c>
      <c r="T1849" s="15">
        <v>4</v>
      </c>
      <c r="U1849" s="15">
        <v>31.2</v>
      </c>
      <c r="V1849" s="15">
        <v>22665</v>
      </c>
      <c r="W1849" s="15">
        <v>524319</v>
      </c>
      <c r="X1849" s="15">
        <v>707148</v>
      </c>
      <c r="Y1849" s="15">
        <v>182829</v>
      </c>
      <c r="Z1849" s="15">
        <v>4085</v>
      </c>
      <c r="AA1849" s="15">
        <v>7.6379999999999999</v>
      </c>
      <c r="AB1849" s="15">
        <v>66.599999999999994</v>
      </c>
    </row>
    <row r="1850" spans="1:28" ht="15" customHeight="1" x14ac:dyDescent="0.3">
      <c r="A1850" s="15" t="s">
        <v>1978</v>
      </c>
      <c r="B1850" s="15" t="s">
        <v>122</v>
      </c>
      <c r="C1850" s="15" t="s">
        <v>105</v>
      </c>
      <c r="D1850" s="15" t="s">
        <v>106</v>
      </c>
      <c r="E1850" s="15" t="s">
        <v>101</v>
      </c>
      <c r="F1850" s="15">
        <v>2.44</v>
      </c>
      <c r="G1850" s="15">
        <v>844.2</v>
      </c>
      <c r="H1850" s="15">
        <v>33</v>
      </c>
      <c r="I1850" s="15">
        <v>78.7</v>
      </c>
      <c r="J1850" s="15">
        <v>7</v>
      </c>
      <c r="K1850" s="15">
        <v>6.91</v>
      </c>
      <c r="L1850" s="15">
        <v>33.5</v>
      </c>
      <c r="M1850" s="15">
        <v>129.19999999999999</v>
      </c>
      <c r="N1850" s="15">
        <v>37.4</v>
      </c>
      <c r="O1850" s="15">
        <v>109.5</v>
      </c>
      <c r="P1850" s="15" t="s">
        <v>107</v>
      </c>
      <c r="Q1850" s="15">
        <v>212.7</v>
      </c>
      <c r="R1850" s="15">
        <v>1.67</v>
      </c>
      <c r="S1850" s="15">
        <v>0.69</v>
      </c>
      <c r="T1850" s="15">
        <v>3.89</v>
      </c>
      <c r="U1850" s="15">
        <v>9.49</v>
      </c>
      <c r="V1850" s="15">
        <v>18348</v>
      </c>
      <c r="W1850" s="15">
        <v>149821</v>
      </c>
      <c r="X1850" s="15">
        <v>174123</v>
      </c>
      <c r="Y1850" s="15">
        <v>24302</v>
      </c>
      <c r="Z1850" s="15">
        <v>1916</v>
      </c>
      <c r="AA1850" s="15">
        <v>4.9530000000000003</v>
      </c>
      <c r="AB1850" s="15">
        <v>68.400000000000006</v>
      </c>
    </row>
    <row r="1851" spans="1:28" ht="15" customHeight="1" x14ac:dyDescent="0.3">
      <c r="A1851" s="15" t="s">
        <v>1979</v>
      </c>
      <c r="B1851" s="15" t="s">
        <v>126</v>
      </c>
      <c r="C1851" s="15" t="s">
        <v>119</v>
      </c>
      <c r="D1851" s="15" t="s">
        <v>130</v>
      </c>
      <c r="E1851" s="15" t="s">
        <v>101</v>
      </c>
      <c r="F1851" s="15">
        <v>13.27</v>
      </c>
      <c r="G1851" s="15">
        <v>690.5</v>
      </c>
      <c r="H1851" s="15">
        <v>32.9</v>
      </c>
      <c r="I1851" s="15">
        <v>82.7</v>
      </c>
      <c r="J1851" s="15">
        <v>8</v>
      </c>
      <c r="K1851" s="15">
        <v>7.31</v>
      </c>
      <c r="L1851" s="15">
        <v>27.8</v>
      </c>
      <c r="M1851" s="15">
        <v>126.7</v>
      </c>
      <c r="N1851" s="15">
        <v>70.900000000000006</v>
      </c>
      <c r="O1851" s="15">
        <v>124</v>
      </c>
      <c r="P1851" s="15" t="s">
        <v>127</v>
      </c>
      <c r="Q1851" s="15">
        <v>253.1</v>
      </c>
      <c r="R1851" s="15">
        <v>7.09</v>
      </c>
      <c r="S1851" s="15">
        <v>0.95</v>
      </c>
      <c r="T1851" s="15">
        <v>1.44</v>
      </c>
      <c r="U1851" s="15">
        <v>19.11</v>
      </c>
      <c r="V1851" s="15">
        <v>69629</v>
      </c>
      <c r="W1851" s="15">
        <v>882125</v>
      </c>
      <c r="X1851" s="15">
        <v>1330610</v>
      </c>
      <c r="Y1851" s="15">
        <v>448485</v>
      </c>
      <c r="Z1851" s="15">
        <v>9804</v>
      </c>
      <c r="AA1851" s="15">
        <v>1.9490000000000001</v>
      </c>
      <c r="AB1851" s="15">
        <v>63.4</v>
      </c>
    </row>
    <row r="1852" spans="1:28" ht="15" customHeight="1" x14ac:dyDescent="0.3">
      <c r="A1852" s="15" t="s">
        <v>1980</v>
      </c>
      <c r="B1852" s="15" t="s">
        <v>98</v>
      </c>
      <c r="C1852" s="15" t="s">
        <v>129</v>
      </c>
      <c r="D1852" s="15" t="s">
        <v>130</v>
      </c>
      <c r="E1852" s="15" t="s">
        <v>112</v>
      </c>
      <c r="F1852" s="15">
        <v>14.93</v>
      </c>
      <c r="G1852" s="15">
        <v>88.2</v>
      </c>
      <c r="H1852" s="15">
        <v>28.5</v>
      </c>
      <c r="I1852" s="15">
        <v>56.6</v>
      </c>
      <c r="J1852" s="15">
        <v>7.7</v>
      </c>
      <c r="K1852" s="15">
        <v>7.1</v>
      </c>
      <c r="L1852" s="15">
        <v>26.7</v>
      </c>
      <c r="M1852" s="15">
        <v>133.4</v>
      </c>
      <c r="N1852" s="15">
        <v>68.400000000000006</v>
      </c>
      <c r="O1852" s="15">
        <v>100.3</v>
      </c>
      <c r="P1852" s="15" t="s">
        <v>102</v>
      </c>
      <c r="Q1852" s="15">
        <v>58.5</v>
      </c>
      <c r="R1852" s="15">
        <v>7.88</v>
      </c>
      <c r="S1852" s="15">
        <v>0.76</v>
      </c>
      <c r="T1852" s="15">
        <v>1.35</v>
      </c>
      <c r="U1852" s="15">
        <v>20.16</v>
      </c>
      <c r="V1852" s="15">
        <v>67730</v>
      </c>
      <c r="W1852" s="15">
        <v>793458</v>
      </c>
      <c r="X1852" s="15">
        <v>1365437</v>
      </c>
      <c r="Y1852" s="15">
        <v>571979</v>
      </c>
      <c r="Z1852" s="15">
        <v>12354</v>
      </c>
      <c r="AA1852" s="15">
        <v>1.6319999999999999</v>
      </c>
      <c r="AB1852" s="15">
        <v>23.4</v>
      </c>
    </row>
    <row r="1853" spans="1:28" ht="15" customHeight="1" x14ac:dyDescent="0.3">
      <c r="A1853" s="15" t="s">
        <v>1981</v>
      </c>
      <c r="B1853" s="15" t="s">
        <v>98</v>
      </c>
      <c r="C1853" s="15" t="s">
        <v>105</v>
      </c>
      <c r="D1853" s="15" t="s">
        <v>106</v>
      </c>
      <c r="E1853" s="15" t="s">
        <v>120</v>
      </c>
      <c r="F1853" s="15">
        <v>1.7</v>
      </c>
      <c r="G1853" s="15">
        <v>621.6</v>
      </c>
      <c r="H1853" s="15">
        <v>30.3</v>
      </c>
      <c r="I1853" s="15">
        <v>58.7</v>
      </c>
      <c r="J1853" s="15">
        <v>8.1999999999999993</v>
      </c>
      <c r="K1853" s="15">
        <v>6.52</v>
      </c>
      <c r="L1853" s="15">
        <v>11.1</v>
      </c>
      <c r="M1853" s="15">
        <v>145.69999999999999</v>
      </c>
      <c r="N1853" s="15">
        <v>53.5</v>
      </c>
      <c r="O1853" s="15">
        <v>141</v>
      </c>
      <c r="P1853" s="15" t="s">
        <v>102</v>
      </c>
      <c r="Q1853" s="15">
        <v>226.4</v>
      </c>
      <c r="R1853" s="15">
        <v>4.79</v>
      </c>
      <c r="S1853" s="15">
        <v>0.95</v>
      </c>
      <c r="T1853" s="15">
        <v>4.4400000000000004</v>
      </c>
      <c r="U1853" s="15">
        <v>7.55</v>
      </c>
      <c r="V1853" s="15">
        <v>20084</v>
      </c>
      <c r="W1853" s="15">
        <v>125373</v>
      </c>
      <c r="X1853" s="15">
        <v>151634</v>
      </c>
      <c r="Y1853" s="15">
        <v>26261</v>
      </c>
      <c r="Z1853" s="15">
        <v>908</v>
      </c>
      <c r="AA1853" s="15">
        <v>8.3149999999999995</v>
      </c>
      <c r="AB1853" s="15">
        <v>51.7</v>
      </c>
    </row>
    <row r="1854" spans="1:28" ht="15" customHeight="1" x14ac:dyDescent="0.3">
      <c r="A1854" s="15" t="s">
        <v>1982</v>
      </c>
      <c r="B1854" s="15" t="s">
        <v>109</v>
      </c>
      <c r="C1854" s="15" t="s">
        <v>105</v>
      </c>
      <c r="D1854" s="15" t="s">
        <v>144</v>
      </c>
      <c r="E1854" s="15" t="s">
        <v>112</v>
      </c>
      <c r="F1854" s="15">
        <v>14.68</v>
      </c>
      <c r="G1854" s="15">
        <v>360.7</v>
      </c>
      <c r="H1854" s="15">
        <v>25.1</v>
      </c>
      <c r="I1854" s="15">
        <v>49.5</v>
      </c>
      <c r="J1854" s="15">
        <v>9.1999999999999993</v>
      </c>
      <c r="K1854" s="15">
        <v>6.3</v>
      </c>
      <c r="L1854" s="15">
        <v>24.7</v>
      </c>
      <c r="M1854" s="15">
        <v>110</v>
      </c>
      <c r="N1854" s="15">
        <v>33.700000000000003</v>
      </c>
      <c r="O1854" s="15">
        <v>67</v>
      </c>
      <c r="P1854" s="15" t="s">
        <v>107</v>
      </c>
      <c r="Q1854" s="15">
        <v>175</v>
      </c>
      <c r="R1854" s="15">
        <v>8.32</v>
      </c>
      <c r="S1854" s="15">
        <v>0.85</v>
      </c>
      <c r="T1854" s="15">
        <v>1.32</v>
      </c>
      <c r="U1854" s="15">
        <v>19.38</v>
      </c>
      <c r="V1854" s="15">
        <v>58166</v>
      </c>
      <c r="W1854" s="15">
        <v>950791</v>
      </c>
      <c r="X1854" s="15">
        <v>1127257</v>
      </c>
      <c r="Y1854" s="15">
        <v>176466</v>
      </c>
      <c r="Z1854" s="15">
        <v>8624</v>
      </c>
      <c r="AA1854" s="15">
        <v>2.2469999999999999</v>
      </c>
      <c r="AB1854" s="15">
        <v>22.5</v>
      </c>
    </row>
    <row r="1855" spans="1:28" ht="15" customHeight="1" x14ac:dyDescent="0.3">
      <c r="A1855" s="15" t="s">
        <v>1983</v>
      </c>
      <c r="B1855" s="15" t="s">
        <v>146</v>
      </c>
      <c r="C1855" s="15" t="s">
        <v>129</v>
      </c>
      <c r="D1855" s="15" t="s">
        <v>100</v>
      </c>
      <c r="E1855" s="15" t="s">
        <v>112</v>
      </c>
      <c r="F1855" s="15">
        <v>3.88</v>
      </c>
      <c r="G1855" s="15">
        <v>433.4</v>
      </c>
      <c r="H1855" s="15">
        <v>29.2</v>
      </c>
      <c r="I1855" s="15">
        <v>45.1</v>
      </c>
      <c r="J1855" s="15">
        <v>7.7</v>
      </c>
      <c r="K1855" s="15">
        <v>6.36</v>
      </c>
      <c r="L1855" s="15">
        <v>26.8</v>
      </c>
      <c r="M1855" s="15">
        <v>71.599999999999994</v>
      </c>
      <c r="N1855" s="15">
        <v>77.3</v>
      </c>
      <c r="O1855" s="15">
        <v>123.2</v>
      </c>
      <c r="P1855" s="15" t="s">
        <v>127</v>
      </c>
      <c r="Q1855" s="15">
        <v>205.2</v>
      </c>
      <c r="R1855" s="15">
        <v>3.66</v>
      </c>
      <c r="S1855" s="15">
        <v>0.98</v>
      </c>
      <c r="T1855" s="15">
        <v>2.91</v>
      </c>
      <c r="U1855" s="15">
        <v>11.29</v>
      </c>
      <c r="V1855" s="15">
        <v>26006</v>
      </c>
      <c r="W1855" s="15">
        <v>301109</v>
      </c>
      <c r="X1855" s="15">
        <v>293608</v>
      </c>
      <c r="Y1855" s="15">
        <v>-7501</v>
      </c>
      <c r="Z1855" s="15">
        <v>2149</v>
      </c>
      <c r="AA1855" s="15">
        <v>5.2539999999999996</v>
      </c>
      <c r="AB1855" s="15">
        <v>40.1</v>
      </c>
    </row>
    <row r="1856" spans="1:28" ht="15" customHeight="1" x14ac:dyDescent="0.3">
      <c r="A1856" s="15" t="s">
        <v>1984</v>
      </c>
      <c r="B1856" s="15" t="s">
        <v>118</v>
      </c>
      <c r="C1856" s="15" t="s">
        <v>129</v>
      </c>
      <c r="D1856" s="15" t="s">
        <v>144</v>
      </c>
      <c r="E1856" s="15" t="s">
        <v>101</v>
      </c>
      <c r="F1856" s="15">
        <v>6.16</v>
      </c>
      <c r="G1856" s="15">
        <v>588.5</v>
      </c>
      <c r="H1856" s="15">
        <v>27.2</v>
      </c>
      <c r="I1856" s="15">
        <v>61.1</v>
      </c>
      <c r="J1856" s="15">
        <v>7.8</v>
      </c>
      <c r="K1856" s="15">
        <v>6.89</v>
      </c>
      <c r="L1856" s="15">
        <v>34.6</v>
      </c>
      <c r="M1856" s="15">
        <v>133.4</v>
      </c>
      <c r="N1856" s="15">
        <v>74.400000000000006</v>
      </c>
      <c r="O1856" s="15">
        <v>127.4</v>
      </c>
      <c r="P1856" s="15" t="s">
        <v>116</v>
      </c>
      <c r="Q1856" s="15">
        <v>190.7</v>
      </c>
      <c r="R1856" s="15">
        <v>3.26</v>
      </c>
      <c r="S1856" s="15">
        <v>0.86</v>
      </c>
      <c r="T1856" s="15">
        <v>2.2599999999999998</v>
      </c>
      <c r="U1856" s="15">
        <v>13.92</v>
      </c>
      <c r="V1856" s="15">
        <v>58672</v>
      </c>
      <c r="W1856" s="15">
        <v>344173</v>
      </c>
      <c r="X1856" s="15">
        <v>816714</v>
      </c>
      <c r="Y1856" s="15">
        <v>472541</v>
      </c>
      <c r="Z1856" s="15">
        <v>1618</v>
      </c>
      <c r="AA1856" s="15">
        <v>8.6029999999999998</v>
      </c>
      <c r="AB1856" s="15">
        <v>51.9</v>
      </c>
    </row>
    <row r="1857" spans="1:28" ht="15" customHeight="1" x14ac:dyDescent="0.3">
      <c r="A1857" s="15" t="s">
        <v>1985</v>
      </c>
      <c r="B1857" s="15" t="s">
        <v>146</v>
      </c>
      <c r="C1857" s="15" t="s">
        <v>119</v>
      </c>
      <c r="D1857" s="15" t="s">
        <v>115</v>
      </c>
      <c r="E1857" s="15" t="s">
        <v>101</v>
      </c>
      <c r="F1857" s="15">
        <v>14.67</v>
      </c>
      <c r="G1857" s="15">
        <v>977</v>
      </c>
      <c r="H1857" s="15">
        <v>26.7</v>
      </c>
      <c r="I1857" s="15">
        <v>75.8</v>
      </c>
      <c r="J1857" s="15">
        <v>9</v>
      </c>
      <c r="K1857" s="15">
        <v>5.58</v>
      </c>
      <c r="L1857" s="15">
        <v>37.4</v>
      </c>
      <c r="M1857" s="15">
        <v>45.2</v>
      </c>
      <c r="N1857" s="15">
        <v>16.100000000000001</v>
      </c>
      <c r="O1857" s="15">
        <v>60.7</v>
      </c>
      <c r="P1857" s="15" t="s">
        <v>102</v>
      </c>
      <c r="Q1857" s="15">
        <v>133.19999999999999</v>
      </c>
      <c r="R1857" s="15">
        <v>6.27</v>
      </c>
      <c r="S1857" s="15">
        <v>0.96</v>
      </c>
      <c r="T1857" s="15">
        <v>0.67</v>
      </c>
      <c r="U1857" s="15">
        <v>9.83</v>
      </c>
      <c r="V1857" s="15">
        <v>25643</v>
      </c>
      <c r="W1857" s="15">
        <v>921710</v>
      </c>
      <c r="X1857" s="15">
        <v>252071</v>
      </c>
      <c r="Y1857" s="15">
        <v>-669639</v>
      </c>
      <c r="Z1857" s="15">
        <v>22079</v>
      </c>
      <c r="AA1857" s="15">
        <v>0.44500000000000001</v>
      </c>
      <c r="AB1857" s="15">
        <v>67.099999999999994</v>
      </c>
    </row>
    <row r="1858" spans="1:28" ht="15" customHeight="1" x14ac:dyDescent="0.3">
      <c r="A1858" s="15" t="s">
        <v>1986</v>
      </c>
      <c r="B1858" s="15" t="s">
        <v>126</v>
      </c>
      <c r="C1858" s="15" t="s">
        <v>110</v>
      </c>
      <c r="D1858" s="15" t="s">
        <v>130</v>
      </c>
      <c r="E1858" s="15" t="s">
        <v>101</v>
      </c>
      <c r="F1858" s="15">
        <v>3.23</v>
      </c>
      <c r="G1858" s="15">
        <v>929.8</v>
      </c>
      <c r="H1858" s="15">
        <v>28.1</v>
      </c>
      <c r="I1858" s="15">
        <v>56.1</v>
      </c>
      <c r="J1858" s="15">
        <v>5.5</v>
      </c>
      <c r="K1858" s="15">
        <v>7.65</v>
      </c>
      <c r="L1858" s="15">
        <v>35</v>
      </c>
      <c r="M1858" s="15">
        <v>169.8</v>
      </c>
      <c r="N1858" s="15">
        <v>74.8</v>
      </c>
      <c r="O1858" s="15">
        <v>90.4</v>
      </c>
      <c r="P1858" s="15" t="s">
        <v>107</v>
      </c>
      <c r="Q1858" s="15">
        <v>162.4</v>
      </c>
      <c r="R1858" s="15">
        <v>2.98</v>
      </c>
      <c r="S1858" s="15">
        <v>0.72</v>
      </c>
      <c r="T1858" s="15">
        <v>0.69</v>
      </c>
      <c r="U1858" s="15">
        <v>2.23</v>
      </c>
      <c r="V1858" s="15">
        <v>64357</v>
      </c>
      <c r="W1858" s="15">
        <v>199386</v>
      </c>
      <c r="X1858" s="15">
        <v>143516</v>
      </c>
      <c r="Y1858" s="15">
        <v>-55870</v>
      </c>
      <c r="Z1858" s="15">
        <v>2861</v>
      </c>
      <c r="AA1858" s="15">
        <v>0.77900000000000003</v>
      </c>
      <c r="AB1858" s="15">
        <v>56.7</v>
      </c>
    </row>
    <row r="1859" spans="1:28" ht="15" customHeight="1" x14ac:dyDescent="0.3">
      <c r="A1859" s="15" t="s">
        <v>1987</v>
      </c>
      <c r="B1859" s="15" t="s">
        <v>118</v>
      </c>
      <c r="C1859" s="15" t="s">
        <v>114</v>
      </c>
      <c r="D1859" s="15" t="s">
        <v>115</v>
      </c>
      <c r="E1859" s="15" t="s">
        <v>112</v>
      </c>
      <c r="F1859" s="15">
        <v>7.07</v>
      </c>
      <c r="G1859" s="15">
        <v>590</v>
      </c>
      <c r="H1859" s="15">
        <v>21.1</v>
      </c>
      <c r="I1859" s="15">
        <v>60.1</v>
      </c>
      <c r="J1859" s="15">
        <v>7.7</v>
      </c>
      <c r="K1859" s="15">
        <v>6.66</v>
      </c>
      <c r="L1859" s="15">
        <v>24</v>
      </c>
      <c r="M1859" s="15">
        <v>102.6</v>
      </c>
      <c r="N1859" s="15">
        <v>69.5</v>
      </c>
      <c r="O1859" s="15">
        <v>109.9</v>
      </c>
      <c r="P1859" s="15" t="s">
        <v>116</v>
      </c>
      <c r="Q1859" s="15">
        <v>188.5</v>
      </c>
      <c r="R1859" s="15">
        <v>2.23</v>
      </c>
      <c r="S1859" s="15">
        <v>0.95</v>
      </c>
      <c r="T1859" s="15">
        <v>3.55</v>
      </c>
      <c r="U1859" s="15">
        <v>25.1</v>
      </c>
      <c r="V1859" s="15">
        <v>19748</v>
      </c>
      <c r="W1859" s="15">
        <v>440516</v>
      </c>
      <c r="X1859" s="15">
        <v>495675</v>
      </c>
      <c r="Y1859" s="15">
        <v>55159</v>
      </c>
      <c r="Z1859" s="15">
        <v>5854</v>
      </c>
      <c r="AA1859" s="15">
        <v>4.2880000000000003</v>
      </c>
      <c r="AB1859" s="15">
        <v>60.8</v>
      </c>
    </row>
    <row r="1860" spans="1:28" ht="15" customHeight="1" x14ac:dyDescent="0.3">
      <c r="A1860" s="15" t="s">
        <v>1988</v>
      </c>
      <c r="B1860" s="15" t="s">
        <v>104</v>
      </c>
      <c r="C1860" s="15" t="s">
        <v>129</v>
      </c>
      <c r="D1860" s="15" t="s">
        <v>130</v>
      </c>
      <c r="E1860" s="15" t="s">
        <v>112</v>
      </c>
      <c r="F1860" s="15">
        <v>2.8</v>
      </c>
      <c r="G1860" s="15">
        <v>529.20000000000005</v>
      </c>
      <c r="H1860" s="15">
        <v>22</v>
      </c>
      <c r="I1860" s="15">
        <v>58.1</v>
      </c>
      <c r="J1860" s="15">
        <v>6.6</v>
      </c>
      <c r="K1860" s="15">
        <v>6.71</v>
      </c>
      <c r="L1860" s="15">
        <v>17</v>
      </c>
      <c r="M1860" s="15">
        <v>140.30000000000001</v>
      </c>
      <c r="N1860" s="15">
        <v>51</v>
      </c>
      <c r="O1860" s="15">
        <v>89.2</v>
      </c>
      <c r="P1860" s="15" t="s">
        <v>107</v>
      </c>
      <c r="Q1860" s="15">
        <v>280.89999999999998</v>
      </c>
      <c r="R1860" s="15">
        <v>5.77</v>
      </c>
      <c r="S1860" s="15">
        <v>1</v>
      </c>
      <c r="T1860" s="15">
        <v>1.67</v>
      </c>
      <c r="U1860" s="15">
        <v>4.68</v>
      </c>
      <c r="V1860" s="15">
        <v>72989</v>
      </c>
      <c r="W1860" s="15">
        <v>207613</v>
      </c>
      <c r="X1860" s="15">
        <v>341589</v>
      </c>
      <c r="Y1860" s="15">
        <v>133976</v>
      </c>
      <c r="Z1860" s="15">
        <v>2508</v>
      </c>
      <c r="AA1860" s="15">
        <v>1.8660000000000001</v>
      </c>
      <c r="AB1860" s="15">
        <v>32.799999999999997</v>
      </c>
    </row>
    <row r="1861" spans="1:28" ht="15" customHeight="1" x14ac:dyDescent="0.3">
      <c r="A1861" s="15" t="s">
        <v>1989</v>
      </c>
      <c r="B1861" s="15" t="s">
        <v>109</v>
      </c>
      <c r="C1861" s="15" t="s">
        <v>134</v>
      </c>
      <c r="D1861" s="15" t="s">
        <v>106</v>
      </c>
      <c r="E1861" s="15" t="s">
        <v>112</v>
      </c>
      <c r="F1861" s="15">
        <v>1.68</v>
      </c>
      <c r="G1861" s="15">
        <v>80</v>
      </c>
      <c r="H1861" s="15">
        <v>23.8</v>
      </c>
      <c r="I1861" s="15">
        <v>69.8</v>
      </c>
      <c r="J1861" s="15">
        <v>7.5</v>
      </c>
      <c r="K1861" s="15">
        <v>5.68</v>
      </c>
      <c r="L1861" s="15">
        <v>24.5</v>
      </c>
      <c r="M1861" s="15">
        <v>110.6</v>
      </c>
      <c r="N1861" s="15">
        <v>58</v>
      </c>
      <c r="O1861" s="15">
        <v>121.1</v>
      </c>
      <c r="P1861" s="15" t="s">
        <v>102</v>
      </c>
      <c r="Q1861" s="15">
        <v>357.4</v>
      </c>
      <c r="R1861" s="15">
        <v>3.88</v>
      </c>
      <c r="S1861" s="15">
        <v>0.98</v>
      </c>
      <c r="T1861" s="15">
        <v>0.88</v>
      </c>
      <c r="U1861" s="15">
        <v>1.48</v>
      </c>
      <c r="V1861" s="15">
        <v>22451</v>
      </c>
      <c r="W1861" s="15">
        <v>133587</v>
      </c>
      <c r="X1861" s="15">
        <v>33227</v>
      </c>
      <c r="Y1861" s="15">
        <v>-100360</v>
      </c>
      <c r="Z1861" s="15">
        <v>756</v>
      </c>
      <c r="AA1861" s="15">
        <v>1.958</v>
      </c>
      <c r="AB1861" s="15">
        <v>29.5</v>
      </c>
    </row>
    <row r="1862" spans="1:28" ht="15" customHeight="1" x14ac:dyDescent="0.3">
      <c r="A1862" s="15" t="s">
        <v>1990</v>
      </c>
      <c r="B1862" s="15" t="s">
        <v>98</v>
      </c>
      <c r="C1862" s="15" t="s">
        <v>114</v>
      </c>
      <c r="D1862" s="15" t="s">
        <v>111</v>
      </c>
      <c r="E1862" s="15" t="s">
        <v>112</v>
      </c>
      <c r="F1862" s="15">
        <v>1.28</v>
      </c>
      <c r="G1862" s="15">
        <v>448.5</v>
      </c>
      <c r="H1862" s="15">
        <v>22.8</v>
      </c>
      <c r="I1862" s="15">
        <v>50</v>
      </c>
      <c r="J1862" s="15">
        <v>6.2</v>
      </c>
      <c r="K1862" s="15">
        <v>7.13</v>
      </c>
      <c r="L1862" s="15">
        <v>22.3</v>
      </c>
      <c r="M1862" s="15">
        <v>127.3</v>
      </c>
      <c r="N1862" s="15">
        <v>51.4</v>
      </c>
      <c r="O1862" s="15">
        <v>125.1</v>
      </c>
      <c r="P1862" s="15" t="s">
        <v>107</v>
      </c>
      <c r="Q1862" s="15">
        <v>231.5</v>
      </c>
      <c r="R1862" s="15">
        <v>6.43</v>
      </c>
      <c r="S1862" s="15">
        <v>0.74</v>
      </c>
      <c r="T1862" s="15">
        <v>0.95</v>
      </c>
      <c r="U1862" s="15">
        <v>1.22</v>
      </c>
      <c r="V1862" s="15">
        <v>71184</v>
      </c>
      <c r="W1862" s="15">
        <v>98578</v>
      </c>
      <c r="X1862" s="15">
        <v>86844</v>
      </c>
      <c r="Y1862" s="15">
        <v>-11734</v>
      </c>
      <c r="Z1862" s="15">
        <v>604</v>
      </c>
      <c r="AA1862" s="15">
        <v>2.02</v>
      </c>
      <c r="AB1862" s="15">
        <v>28</v>
      </c>
    </row>
    <row r="1863" spans="1:28" ht="15" customHeight="1" x14ac:dyDescent="0.3">
      <c r="A1863" s="15" t="s">
        <v>1991</v>
      </c>
      <c r="B1863" s="15" t="s">
        <v>109</v>
      </c>
      <c r="C1863" s="15" t="s">
        <v>105</v>
      </c>
      <c r="D1863" s="15" t="s">
        <v>144</v>
      </c>
      <c r="E1863" s="15" t="s">
        <v>112</v>
      </c>
      <c r="F1863" s="15">
        <v>8.23</v>
      </c>
      <c r="G1863" s="15">
        <v>305.10000000000002</v>
      </c>
      <c r="H1863" s="15">
        <v>21.1</v>
      </c>
      <c r="I1863" s="15">
        <v>60.4</v>
      </c>
      <c r="J1863" s="15">
        <v>9</v>
      </c>
      <c r="K1863" s="15">
        <v>6.66</v>
      </c>
      <c r="L1863" s="15">
        <v>21.5</v>
      </c>
      <c r="M1863" s="15">
        <v>115.4</v>
      </c>
      <c r="N1863" s="15">
        <v>74.3</v>
      </c>
      <c r="O1863" s="15">
        <v>71.400000000000006</v>
      </c>
      <c r="P1863" s="15" t="s">
        <v>102</v>
      </c>
      <c r="Q1863" s="15">
        <v>129.80000000000001</v>
      </c>
      <c r="R1863" s="15">
        <v>7.84</v>
      </c>
      <c r="S1863" s="15">
        <v>0.76</v>
      </c>
      <c r="T1863" s="15">
        <v>1.67</v>
      </c>
      <c r="U1863" s="15">
        <v>13.74</v>
      </c>
      <c r="V1863" s="15">
        <v>45085</v>
      </c>
      <c r="W1863" s="15">
        <v>497367</v>
      </c>
      <c r="X1863" s="15">
        <v>619468</v>
      </c>
      <c r="Y1863" s="15">
        <v>122101</v>
      </c>
      <c r="Z1863" s="15">
        <v>3490</v>
      </c>
      <c r="AA1863" s="15">
        <v>3.9369999999999998</v>
      </c>
      <c r="AB1863" s="15">
        <v>18.8</v>
      </c>
    </row>
    <row r="1864" spans="1:28" ht="15" customHeight="1" x14ac:dyDescent="0.3">
      <c r="A1864" s="15" t="s">
        <v>1992</v>
      </c>
      <c r="B1864" s="15" t="s">
        <v>109</v>
      </c>
      <c r="C1864" s="15" t="s">
        <v>152</v>
      </c>
      <c r="D1864" s="15" t="s">
        <v>132</v>
      </c>
      <c r="E1864" s="15" t="s">
        <v>101</v>
      </c>
      <c r="F1864" s="15">
        <v>5.62</v>
      </c>
      <c r="G1864" s="15">
        <v>1331.2</v>
      </c>
      <c r="H1864" s="15">
        <v>27.9</v>
      </c>
      <c r="I1864" s="15">
        <v>36.9</v>
      </c>
      <c r="J1864" s="15">
        <v>7</v>
      </c>
      <c r="K1864" s="15">
        <v>7.5</v>
      </c>
      <c r="L1864" s="15">
        <v>32.799999999999997</v>
      </c>
      <c r="M1864" s="15">
        <v>145.4</v>
      </c>
      <c r="N1864" s="15">
        <v>52.8</v>
      </c>
      <c r="O1864" s="15">
        <v>107</v>
      </c>
      <c r="P1864" s="15" t="s">
        <v>107</v>
      </c>
      <c r="Q1864" s="15">
        <v>188.4</v>
      </c>
      <c r="R1864" s="15">
        <v>4.54</v>
      </c>
      <c r="S1864" s="15">
        <v>0.73</v>
      </c>
      <c r="T1864" s="15"/>
      <c r="U1864" s="15">
        <v>4.72</v>
      </c>
      <c r="V1864" s="15">
        <v>106310</v>
      </c>
      <c r="W1864" s="15">
        <v>472264</v>
      </c>
      <c r="X1864" s="15">
        <v>501783</v>
      </c>
      <c r="Y1864" s="15">
        <v>29519</v>
      </c>
      <c r="Z1864" s="15">
        <v>5265</v>
      </c>
      <c r="AA1864" s="15">
        <v>0.89600000000000002</v>
      </c>
      <c r="AB1864" s="15">
        <v>60.8</v>
      </c>
    </row>
    <row r="1865" spans="1:28" ht="15" customHeight="1" x14ac:dyDescent="0.3">
      <c r="A1865" s="15" t="s">
        <v>1993</v>
      </c>
      <c r="B1865" s="15" t="s">
        <v>122</v>
      </c>
      <c r="C1865" s="15" t="s">
        <v>129</v>
      </c>
      <c r="D1865" s="15" t="s">
        <v>111</v>
      </c>
      <c r="E1865" s="15" t="s">
        <v>112</v>
      </c>
      <c r="F1865" s="15">
        <v>2.0299999999999998</v>
      </c>
      <c r="G1865" s="15">
        <v>304.89999999999998</v>
      </c>
      <c r="H1865" s="15">
        <v>25</v>
      </c>
      <c r="I1865" s="15">
        <v>52.2</v>
      </c>
      <c r="J1865" s="15">
        <v>7.7</v>
      </c>
      <c r="K1865" s="15">
        <v>7.54</v>
      </c>
      <c r="L1865" s="15">
        <v>20.100000000000001</v>
      </c>
      <c r="M1865" s="15">
        <v>147.80000000000001</v>
      </c>
      <c r="N1865" s="15">
        <v>66.2</v>
      </c>
      <c r="O1865" s="15">
        <v>92.8</v>
      </c>
      <c r="P1865" s="15" t="s">
        <v>107</v>
      </c>
      <c r="Q1865" s="15">
        <v>130.69999999999999</v>
      </c>
      <c r="R1865" s="15">
        <v>2.85</v>
      </c>
      <c r="S1865" s="15">
        <v>0.74</v>
      </c>
      <c r="T1865" s="15">
        <v>0.55000000000000004</v>
      </c>
      <c r="U1865" s="15">
        <v>1.1200000000000001</v>
      </c>
      <c r="V1865" s="15">
        <v>73286</v>
      </c>
      <c r="W1865" s="15">
        <v>153078</v>
      </c>
      <c r="X1865" s="15">
        <v>82080</v>
      </c>
      <c r="Y1865" s="15">
        <v>-70998</v>
      </c>
      <c r="Z1865" s="15">
        <v>906</v>
      </c>
      <c r="AA1865" s="15">
        <v>1.236</v>
      </c>
      <c r="AB1865" s="15">
        <v>33.700000000000003</v>
      </c>
    </row>
    <row r="1866" spans="1:28" ht="15" customHeight="1" x14ac:dyDescent="0.3">
      <c r="A1866" s="15" t="s">
        <v>1994</v>
      </c>
      <c r="B1866" s="15" t="s">
        <v>109</v>
      </c>
      <c r="C1866" s="15" t="s">
        <v>152</v>
      </c>
      <c r="D1866" s="15" t="s">
        <v>132</v>
      </c>
      <c r="E1866" s="15" t="s">
        <v>120</v>
      </c>
      <c r="F1866" s="15">
        <v>12.64</v>
      </c>
      <c r="G1866" s="15">
        <v>650</v>
      </c>
      <c r="H1866" s="15">
        <v>30.2</v>
      </c>
      <c r="I1866" s="15">
        <v>61.2</v>
      </c>
      <c r="J1866" s="15">
        <v>8.6</v>
      </c>
      <c r="K1866" s="15">
        <v>6.71</v>
      </c>
      <c r="L1866" s="15">
        <v>23.6</v>
      </c>
      <c r="M1866" s="15">
        <v>98.8</v>
      </c>
      <c r="N1866" s="15">
        <v>56.9</v>
      </c>
      <c r="O1866" s="15">
        <v>67.400000000000006</v>
      </c>
      <c r="P1866" s="15" t="s">
        <v>102</v>
      </c>
      <c r="Q1866" s="15">
        <v>128.6</v>
      </c>
      <c r="R1866" s="15">
        <v>5.47</v>
      </c>
      <c r="S1866" s="15">
        <v>0.72</v>
      </c>
      <c r="T1866" s="15">
        <v>2.4300000000000002</v>
      </c>
      <c r="U1866" s="15">
        <v>30.72</v>
      </c>
      <c r="V1866" s="15">
        <v>98624</v>
      </c>
      <c r="W1866" s="15">
        <v>768068</v>
      </c>
      <c r="X1866" s="15">
        <v>3029729</v>
      </c>
      <c r="Y1866" s="15">
        <v>2261661</v>
      </c>
      <c r="Z1866" s="15">
        <v>6156</v>
      </c>
      <c r="AA1866" s="15">
        <v>4.99</v>
      </c>
      <c r="AB1866" s="15">
        <v>51.5</v>
      </c>
    </row>
    <row r="1867" spans="1:28" ht="15" customHeight="1" x14ac:dyDescent="0.3">
      <c r="A1867" s="15" t="s">
        <v>1995</v>
      </c>
      <c r="B1867" s="15" t="s">
        <v>126</v>
      </c>
      <c r="C1867" s="15" t="s">
        <v>123</v>
      </c>
      <c r="D1867" s="15" t="s">
        <v>100</v>
      </c>
      <c r="E1867" s="15" t="s">
        <v>112</v>
      </c>
      <c r="F1867" s="15">
        <v>3.53</v>
      </c>
      <c r="G1867" s="15">
        <v>561.4</v>
      </c>
      <c r="H1867" s="15">
        <v>25.3</v>
      </c>
      <c r="I1867" s="15">
        <v>76.8</v>
      </c>
      <c r="J1867" s="15">
        <v>6.2</v>
      </c>
      <c r="K1867" s="15">
        <v>6.66</v>
      </c>
      <c r="L1867" s="15">
        <v>18.5</v>
      </c>
      <c r="M1867" s="15">
        <v>91.5</v>
      </c>
      <c r="N1867" s="15">
        <v>32.4</v>
      </c>
      <c r="O1867" s="15">
        <v>136.1</v>
      </c>
      <c r="P1867" s="15" t="s">
        <v>107</v>
      </c>
      <c r="Q1867" s="15">
        <v>192.2</v>
      </c>
      <c r="R1867" s="15">
        <v>4.8099999999999996</v>
      </c>
      <c r="S1867" s="15">
        <v>1</v>
      </c>
      <c r="T1867" s="15">
        <v>3.13</v>
      </c>
      <c r="U1867" s="15">
        <v>11.05</v>
      </c>
      <c r="V1867" s="15">
        <v>23665</v>
      </c>
      <c r="W1867" s="15">
        <v>216318</v>
      </c>
      <c r="X1867" s="15">
        <v>261498</v>
      </c>
      <c r="Y1867" s="15">
        <v>45180</v>
      </c>
      <c r="Z1867" s="15">
        <v>2269</v>
      </c>
      <c r="AA1867" s="15">
        <v>4.87</v>
      </c>
      <c r="AB1867" s="15">
        <v>37.9</v>
      </c>
    </row>
    <row r="1868" spans="1:28" ht="15" customHeight="1" x14ac:dyDescent="0.3">
      <c r="A1868" s="15" t="s">
        <v>1996</v>
      </c>
      <c r="B1868" s="15" t="s">
        <v>122</v>
      </c>
      <c r="C1868" s="15" t="s">
        <v>119</v>
      </c>
      <c r="D1868" s="15" t="s">
        <v>130</v>
      </c>
      <c r="E1868" s="15" t="s">
        <v>101</v>
      </c>
      <c r="F1868" s="15">
        <v>1.91</v>
      </c>
      <c r="G1868" s="15">
        <v>672.1</v>
      </c>
      <c r="H1868" s="15">
        <v>27.6</v>
      </c>
      <c r="I1868" s="15">
        <v>69</v>
      </c>
      <c r="J1868" s="15">
        <v>6.8</v>
      </c>
      <c r="K1868" s="15">
        <v>6.6</v>
      </c>
      <c r="L1868" s="15">
        <v>32.9</v>
      </c>
      <c r="M1868" s="15">
        <v>120.6</v>
      </c>
      <c r="N1868" s="15">
        <v>35.5</v>
      </c>
      <c r="O1868" s="15">
        <v>83.5</v>
      </c>
      <c r="P1868" s="15" t="s">
        <v>116</v>
      </c>
      <c r="Q1868" s="15">
        <v>244.2</v>
      </c>
      <c r="R1868" s="15">
        <v>8.67</v>
      </c>
      <c r="S1868" s="15">
        <v>0.79</v>
      </c>
      <c r="T1868" s="15">
        <v>1.74</v>
      </c>
      <c r="U1868" s="15">
        <v>3.32</v>
      </c>
      <c r="V1868" s="15">
        <v>74079</v>
      </c>
      <c r="W1868" s="15">
        <v>129887</v>
      </c>
      <c r="X1868" s="15">
        <v>245942</v>
      </c>
      <c r="Y1868" s="15">
        <v>116055</v>
      </c>
      <c r="Z1868" s="15">
        <v>819</v>
      </c>
      <c r="AA1868" s="15">
        <v>4.0540000000000003</v>
      </c>
      <c r="AB1868" s="15">
        <v>48.9</v>
      </c>
    </row>
    <row r="1869" spans="1:28" ht="15" customHeight="1" x14ac:dyDescent="0.3">
      <c r="A1869" s="15" t="s">
        <v>1997</v>
      </c>
      <c r="B1869" s="15" t="s">
        <v>118</v>
      </c>
      <c r="C1869" s="15" t="s">
        <v>110</v>
      </c>
      <c r="D1869" s="15" t="s">
        <v>144</v>
      </c>
      <c r="E1869" s="15" t="s">
        <v>101</v>
      </c>
      <c r="F1869" s="15">
        <v>1.8</v>
      </c>
      <c r="G1869" s="15">
        <v>701.4</v>
      </c>
      <c r="H1869" s="15">
        <v>27</v>
      </c>
      <c r="I1869" s="15">
        <v>70</v>
      </c>
      <c r="J1869" s="15">
        <v>4.5</v>
      </c>
      <c r="K1869" s="15">
        <v>6.02</v>
      </c>
      <c r="L1869" s="15">
        <v>29.9</v>
      </c>
      <c r="M1869" s="15">
        <v>91.8</v>
      </c>
      <c r="N1869" s="15">
        <v>59.1</v>
      </c>
      <c r="O1869" s="15">
        <v>91.1</v>
      </c>
      <c r="P1869" s="15" t="s">
        <v>102</v>
      </c>
      <c r="Q1869" s="15">
        <v>190.5</v>
      </c>
      <c r="R1869" s="15">
        <v>8.11</v>
      </c>
      <c r="S1869" s="15">
        <v>0.67</v>
      </c>
      <c r="T1869" s="15">
        <v>1.57</v>
      </c>
      <c r="U1869" s="15">
        <v>2.83</v>
      </c>
      <c r="V1869" s="15">
        <v>42934</v>
      </c>
      <c r="W1869" s="15">
        <v>135842</v>
      </c>
      <c r="X1869" s="15">
        <v>121503</v>
      </c>
      <c r="Y1869" s="15">
        <v>-14339</v>
      </c>
      <c r="Z1869" s="15">
        <v>631</v>
      </c>
      <c r="AA1869" s="15">
        <v>4.4850000000000003</v>
      </c>
      <c r="AB1869" s="15">
        <v>28.8</v>
      </c>
    </row>
    <row r="1870" spans="1:28" ht="15" customHeight="1" x14ac:dyDescent="0.3">
      <c r="A1870" s="15" t="s">
        <v>1998</v>
      </c>
      <c r="B1870" s="15" t="s">
        <v>122</v>
      </c>
      <c r="C1870" s="15" t="s">
        <v>110</v>
      </c>
      <c r="D1870" s="15" t="s">
        <v>130</v>
      </c>
      <c r="E1870" s="15" t="s">
        <v>101</v>
      </c>
      <c r="F1870" s="15">
        <v>8.4499999999999993</v>
      </c>
      <c r="G1870" s="15">
        <v>930</v>
      </c>
      <c r="H1870" s="15">
        <v>29</v>
      </c>
      <c r="I1870" s="15">
        <v>72.099999999999994</v>
      </c>
      <c r="J1870" s="15">
        <v>7.2</v>
      </c>
      <c r="K1870" s="15">
        <v>7.17</v>
      </c>
      <c r="L1870" s="15">
        <v>29.9</v>
      </c>
      <c r="M1870" s="15">
        <v>140.30000000000001</v>
      </c>
      <c r="N1870" s="15">
        <v>65.8</v>
      </c>
      <c r="O1870" s="15">
        <v>109.7</v>
      </c>
      <c r="P1870" s="15" t="s">
        <v>102</v>
      </c>
      <c r="Q1870" s="15">
        <v>252.7</v>
      </c>
      <c r="R1870" s="15">
        <v>5.63</v>
      </c>
      <c r="S1870" s="15">
        <v>0.82</v>
      </c>
      <c r="T1870" s="15">
        <v>1.36</v>
      </c>
      <c r="U1870" s="15">
        <v>11.49</v>
      </c>
      <c r="V1870" s="15">
        <v>67926</v>
      </c>
      <c r="W1870" s="15">
        <v>595887</v>
      </c>
      <c r="X1870" s="15">
        <v>780470</v>
      </c>
      <c r="Y1870" s="15">
        <v>184583</v>
      </c>
      <c r="Z1870" s="15">
        <v>6256</v>
      </c>
      <c r="AA1870" s="15">
        <v>1.837</v>
      </c>
      <c r="AB1870" s="15">
        <v>51.2</v>
      </c>
    </row>
    <row r="1871" spans="1:28" ht="15" customHeight="1" x14ac:dyDescent="0.3">
      <c r="A1871" s="15" t="s">
        <v>1999</v>
      </c>
      <c r="B1871" s="15" t="s">
        <v>104</v>
      </c>
      <c r="C1871" s="15" t="s">
        <v>129</v>
      </c>
      <c r="D1871" s="15" t="s">
        <v>115</v>
      </c>
      <c r="E1871" s="15" t="s">
        <v>112</v>
      </c>
      <c r="F1871" s="15">
        <v>6.31</v>
      </c>
      <c r="G1871" s="15">
        <v>729.5</v>
      </c>
      <c r="H1871" s="15">
        <v>17.2</v>
      </c>
      <c r="I1871" s="15">
        <v>83.9</v>
      </c>
      <c r="J1871" s="15">
        <v>7.6</v>
      </c>
      <c r="K1871" s="15">
        <v>5.87</v>
      </c>
      <c r="L1871" s="15">
        <v>26.7</v>
      </c>
      <c r="M1871" s="15">
        <v>193.2</v>
      </c>
      <c r="N1871" s="15">
        <v>76.8</v>
      </c>
      <c r="O1871" s="15">
        <v>101.4</v>
      </c>
      <c r="P1871" s="15" t="s">
        <v>107</v>
      </c>
      <c r="Q1871" s="15">
        <v>175.1</v>
      </c>
      <c r="R1871" s="15">
        <v>9.18</v>
      </c>
      <c r="S1871" s="15">
        <v>0.85</v>
      </c>
      <c r="T1871" s="15">
        <v>1.6</v>
      </c>
      <c r="U1871" s="15">
        <v>10.1</v>
      </c>
      <c r="V1871" s="15">
        <v>21056</v>
      </c>
      <c r="W1871" s="15">
        <v>399343</v>
      </c>
      <c r="X1871" s="15">
        <v>212666</v>
      </c>
      <c r="Y1871" s="15">
        <v>-186677</v>
      </c>
      <c r="Z1871" s="15">
        <v>13029</v>
      </c>
      <c r="AA1871" s="15">
        <v>0.77500000000000002</v>
      </c>
      <c r="AB1871" s="15">
        <v>38.299999999999997</v>
      </c>
    </row>
    <row r="1872" spans="1:28" ht="15" customHeight="1" x14ac:dyDescent="0.3">
      <c r="A1872" s="15" t="s">
        <v>2000</v>
      </c>
      <c r="B1872" s="15" t="s">
        <v>126</v>
      </c>
      <c r="C1872" s="15" t="s">
        <v>129</v>
      </c>
      <c r="D1872" s="15" t="s">
        <v>177</v>
      </c>
      <c r="E1872" s="15" t="s">
        <v>101</v>
      </c>
      <c r="F1872" s="15">
        <v>10.11</v>
      </c>
      <c r="G1872" s="15">
        <v>833.3</v>
      </c>
      <c r="H1872" s="15">
        <v>27.6</v>
      </c>
      <c r="I1872" s="15">
        <v>72.2</v>
      </c>
      <c r="J1872" s="15">
        <v>8.8000000000000007</v>
      </c>
      <c r="K1872" s="15">
        <v>6.63</v>
      </c>
      <c r="L1872" s="15">
        <v>25.3</v>
      </c>
      <c r="M1872" s="15">
        <v>107.5</v>
      </c>
      <c r="N1872" s="15">
        <v>43.7</v>
      </c>
      <c r="O1872" s="15">
        <v>79.099999999999994</v>
      </c>
      <c r="P1872" s="15" t="s">
        <v>116</v>
      </c>
      <c r="Q1872" s="15">
        <v>213.5</v>
      </c>
      <c r="R1872" s="15">
        <v>4.8499999999999996</v>
      </c>
      <c r="S1872" s="15">
        <v>0.76</v>
      </c>
      <c r="T1872" s="15">
        <v>73.400000000000006</v>
      </c>
      <c r="U1872" s="15">
        <v>742.07</v>
      </c>
      <c r="V1872" s="15">
        <v>3269</v>
      </c>
      <c r="W1872" s="15">
        <v>649426</v>
      </c>
      <c r="X1872" s="15">
        <v>2425827</v>
      </c>
      <c r="Y1872" s="15">
        <v>1776401</v>
      </c>
      <c r="Z1872" s="15">
        <v>10915</v>
      </c>
      <c r="AA1872" s="15">
        <v>67.986000000000004</v>
      </c>
      <c r="AB1872" s="15">
        <v>37.200000000000003</v>
      </c>
    </row>
    <row r="1873" spans="1:28" ht="15" customHeight="1" x14ac:dyDescent="0.3">
      <c r="A1873" s="15" t="s">
        <v>2001</v>
      </c>
      <c r="B1873" s="15" t="s">
        <v>126</v>
      </c>
      <c r="C1873" s="15" t="s">
        <v>123</v>
      </c>
      <c r="D1873" s="15" t="s">
        <v>106</v>
      </c>
      <c r="E1873" s="15" t="s">
        <v>120</v>
      </c>
      <c r="F1873" s="15">
        <v>14.61</v>
      </c>
      <c r="G1873" s="15">
        <v>172.6</v>
      </c>
      <c r="H1873" s="15">
        <v>33.4</v>
      </c>
      <c r="I1873" s="15">
        <v>54.7</v>
      </c>
      <c r="J1873" s="15">
        <v>8.3000000000000007</v>
      </c>
      <c r="K1873" s="15">
        <v>6.52</v>
      </c>
      <c r="L1873" s="15">
        <v>11.3</v>
      </c>
      <c r="M1873" s="15">
        <v>78.8</v>
      </c>
      <c r="N1873" s="15">
        <v>91.2</v>
      </c>
      <c r="O1873" s="15">
        <v>70.2</v>
      </c>
      <c r="P1873" s="15" t="s">
        <v>127</v>
      </c>
      <c r="Q1873" s="15">
        <v>175.3</v>
      </c>
      <c r="R1873" s="15">
        <v>5.55</v>
      </c>
      <c r="S1873" s="15">
        <v>0.75</v>
      </c>
      <c r="T1873" s="15">
        <v>2.34</v>
      </c>
      <c r="U1873" s="15">
        <v>34.19</v>
      </c>
      <c r="V1873" s="15">
        <v>19724</v>
      </c>
      <c r="W1873" s="15">
        <v>1023286</v>
      </c>
      <c r="X1873" s="15">
        <v>674364</v>
      </c>
      <c r="Y1873" s="15">
        <v>-348922</v>
      </c>
      <c r="Z1873" s="15">
        <v>8220</v>
      </c>
      <c r="AA1873" s="15">
        <v>4.1589999999999998</v>
      </c>
      <c r="AB1873" s="15">
        <v>37.200000000000003</v>
      </c>
    </row>
    <row r="1874" spans="1:28" ht="15" customHeight="1" x14ac:dyDescent="0.3">
      <c r="A1874" s="15" t="s">
        <v>2002</v>
      </c>
      <c r="B1874" s="15" t="s">
        <v>104</v>
      </c>
      <c r="C1874" s="15" t="s">
        <v>110</v>
      </c>
      <c r="D1874" s="15" t="s">
        <v>115</v>
      </c>
      <c r="E1874" s="15" t="s">
        <v>112</v>
      </c>
      <c r="F1874" s="15">
        <v>14.26</v>
      </c>
      <c r="G1874" s="15">
        <v>602.1</v>
      </c>
      <c r="H1874" s="15">
        <v>26</v>
      </c>
      <c r="I1874" s="15">
        <v>55</v>
      </c>
      <c r="J1874" s="15">
        <v>7</v>
      </c>
      <c r="K1874" s="15">
        <v>7.18</v>
      </c>
      <c r="L1874" s="15">
        <v>22.6</v>
      </c>
      <c r="M1874" s="15">
        <v>144.5</v>
      </c>
      <c r="N1874" s="15">
        <v>78.5</v>
      </c>
      <c r="O1874" s="15">
        <v>98.2</v>
      </c>
      <c r="P1874" s="15" t="s">
        <v>107</v>
      </c>
      <c r="Q1874" s="15">
        <v>66.599999999999994</v>
      </c>
      <c r="R1874" s="15">
        <v>6.09</v>
      </c>
      <c r="S1874" s="15">
        <v>0.84</v>
      </c>
      <c r="T1874" s="15">
        <v>3.2</v>
      </c>
      <c r="U1874" s="15">
        <v>45.63</v>
      </c>
      <c r="V1874" s="15">
        <v>25473</v>
      </c>
      <c r="W1874" s="15">
        <v>769972</v>
      </c>
      <c r="X1874" s="15">
        <v>1162333</v>
      </c>
      <c r="Y1874" s="15">
        <v>392361</v>
      </c>
      <c r="Z1874" s="15">
        <v>25837</v>
      </c>
      <c r="AA1874" s="15">
        <v>1.766</v>
      </c>
      <c r="AB1874" s="15">
        <v>39.700000000000003</v>
      </c>
    </row>
    <row r="1875" spans="1:28" ht="15" customHeight="1" x14ac:dyDescent="0.3">
      <c r="A1875" s="15" t="s">
        <v>2003</v>
      </c>
      <c r="B1875" s="15" t="s">
        <v>146</v>
      </c>
      <c r="C1875" s="15" t="s">
        <v>123</v>
      </c>
      <c r="D1875" s="15" t="s">
        <v>130</v>
      </c>
      <c r="E1875" s="15" t="s">
        <v>120</v>
      </c>
      <c r="F1875" s="15">
        <v>5.44</v>
      </c>
      <c r="G1875" s="15">
        <v>542.20000000000005</v>
      </c>
      <c r="H1875" s="15">
        <v>34</v>
      </c>
      <c r="I1875" s="15">
        <v>35.9</v>
      </c>
      <c r="J1875" s="15">
        <v>7.7</v>
      </c>
      <c r="K1875" s="15">
        <v>6.63</v>
      </c>
      <c r="L1875" s="15">
        <v>20.100000000000001</v>
      </c>
      <c r="M1875" s="15">
        <v>40.5</v>
      </c>
      <c r="N1875" s="15">
        <v>46.1</v>
      </c>
      <c r="O1875" s="15">
        <v>76.900000000000006</v>
      </c>
      <c r="P1875" s="15" t="s">
        <v>102</v>
      </c>
      <c r="Q1875" s="15">
        <v>88</v>
      </c>
      <c r="R1875" s="15">
        <v>8.09</v>
      </c>
      <c r="S1875" s="15">
        <v>0.97</v>
      </c>
      <c r="T1875" s="15">
        <v>1.23</v>
      </c>
      <c r="U1875" s="15">
        <v>6.69</v>
      </c>
      <c r="V1875" s="15">
        <v>65404</v>
      </c>
      <c r="W1875" s="15">
        <v>303592</v>
      </c>
      <c r="X1875" s="15">
        <v>437553</v>
      </c>
      <c r="Y1875" s="15">
        <v>133961</v>
      </c>
      <c r="Z1875" s="15">
        <v>3179</v>
      </c>
      <c r="AA1875" s="15">
        <v>2.1040000000000001</v>
      </c>
      <c r="AB1875" s="15">
        <v>33.6</v>
      </c>
    </row>
    <row r="1876" spans="1:28" ht="15" customHeight="1" x14ac:dyDescent="0.3">
      <c r="A1876" s="15" t="s">
        <v>2004</v>
      </c>
      <c r="B1876" s="15" t="s">
        <v>118</v>
      </c>
      <c r="C1876" s="15" t="s">
        <v>152</v>
      </c>
      <c r="D1876" s="15" t="s">
        <v>100</v>
      </c>
      <c r="E1876" s="15" t="s">
        <v>101</v>
      </c>
      <c r="F1876" s="15">
        <v>4.7</v>
      </c>
      <c r="G1876" s="15">
        <v>757.9</v>
      </c>
      <c r="H1876" s="15">
        <v>32.4</v>
      </c>
      <c r="I1876" s="15">
        <v>67.7</v>
      </c>
      <c r="J1876" s="15">
        <v>6.2</v>
      </c>
      <c r="K1876" s="15">
        <v>6.84</v>
      </c>
      <c r="L1876" s="15">
        <v>29</v>
      </c>
      <c r="M1876" s="15">
        <v>126.1</v>
      </c>
      <c r="N1876" s="15">
        <v>77.3</v>
      </c>
      <c r="O1876" s="15">
        <v>90.3</v>
      </c>
      <c r="P1876" s="15" t="s">
        <v>127</v>
      </c>
      <c r="Q1876" s="15">
        <v>184.6</v>
      </c>
      <c r="R1876" s="15">
        <v>6.49</v>
      </c>
      <c r="S1876" s="15">
        <v>0.8</v>
      </c>
      <c r="T1876" s="15">
        <v>3.02</v>
      </c>
      <c r="U1876" s="15">
        <v>14.19</v>
      </c>
      <c r="V1876" s="15">
        <v>21761</v>
      </c>
      <c r="W1876" s="15">
        <v>337155</v>
      </c>
      <c r="X1876" s="15">
        <v>308789</v>
      </c>
      <c r="Y1876" s="15">
        <v>-28366</v>
      </c>
      <c r="Z1876" s="15">
        <v>2200</v>
      </c>
      <c r="AA1876" s="15">
        <v>6.45</v>
      </c>
      <c r="AB1876" s="15">
        <v>42.1</v>
      </c>
    </row>
    <row r="1877" spans="1:28" ht="15" customHeight="1" x14ac:dyDescent="0.3">
      <c r="A1877" s="15" t="s">
        <v>2005</v>
      </c>
      <c r="B1877" s="15" t="s">
        <v>118</v>
      </c>
      <c r="C1877" s="15" t="s">
        <v>134</v>
      </c>
      <c r="D1877" s="15" t="s">
        <v>106</v>
      </c>
      <c r="E1877" s="15" t="s">
        <v>112</v>
      </c>
      <c r="F1877" s="15">
        <v>9.91</v>
      </c>
      <c r="G1877" s="15">
        <v>503.5</v>
      </c>
      <c r="H1877" s="15">
        <v>24.6</v>
      </c>
      <c r="I1877" s="15">
        <v>47.3</v>
      </c>
      <c r="J1877" s="15">
        <v>6.7</v>
      </c>
      <c r="K1877" s="15">
        <v>7.24</v>
      </c>
      <c r="L1877" s="15">
        <v>20.6</v>
      </c>
      <c r="M1877" s="15">
        <v>113.3</v>
      </c>
      <c r="N1877" s="15">
        <v>46.3</v>
      </c>
      <c r="O1877" s="15">
        <v>106.8</v>
      </c>
      <c r="P1877" s="15" t="s">
        <v>102</v>
      </c>
      <c r="Q1877" s="15">
        <v>238</v>
      </c>
      <c r="R1877" s="15">
        <v>4.34</v>
      </c>
      <c r="S1877" s="15">
        <v>0.7</v>
      </c>
      <c r="T1877" s="15">
        <v>3.56</v>
      </c>
      <c r="U1877" s="15">
        <v>35.28</v>
      </c>
      <c r="V1877" s="15">
        <v>20713</v>
      </c>
      <c r="W1877" s="15">
        <v>544234</v>
      </c>
      <c r="X1877" s="15">
        <v>730755</v>
      </c>
      <c r="Y1877" s="15">
        <v>186521</v>
      </c>
      <c r="Z1877" s="15">
        <v>4960</v>
      </c>
      <c r="AA1877" s="15">
        <v>7.1130000000000004</v>
      </c>
      <c r="AB1877" s="15">
        <v>42</v>
      </c>
    </row>
    <row r="1878" spans="1:28" ht="15" customHeight="1" x14ac:dyDescent="0.3">
      <c r="A1878" s="15" t="s">
        <v>2006</v>
      </c>
      <c r="B1878" s="15" t="s">
        <v>98</v>
      </c>
      <c r="C1878" s="15" t="s">
        <v>110</v>
      </c>
      <c r="D1878" s="15" t="s">
        <v>100</v>
      </c>
      <c r="E1878" s="15" t="s">
        <v>101</v>
      </c>
      <c r="F1878" s="15">
        <v>10.01</v>
      </c>
      <c r="G1878" s="15">
        <v>928.5</v>
      </c>
      <c r="H1878" s="15">
        <v>28.6</v>
      </c>
      <c r="I1878" s="15">
        <v>80.5</v>
      </c>
      <c r="J1878" s="15">
        <v>8.6999999999999993</v>
      </c>
      <c r="K1878" s="15">
        <v>6.25</v>
      </c>
      <c r="L1878" s="15">
        <v>33.799999999999997</v>
      </c>
      <c r="M1878" s="15">
        <v>102.8</v>
      </c>
      <c r="N1878" s="15">
        <v>57</v>
      </c>
      <c r="O1878" s="15">
        <v>120.6</v>
      </c>
      <c r="P1878" s="15" t="s">
        <v>116</v>
      </c>
      <c r="Q1878" s="15">
        <v>138.1</v>
      </c>
      <c r="R1878" s="15">
        <v>2.81</v>
      </c>
      <c r="S1878" s="15">
        <v>0.7</v>
      </c>
      <c r="T1878" s="15">
        <v>2.4</v>
      </c>
      <c r="U1878" s="15">
        <v>24.02</v>
      </c>
      <c r="V1878" s="15">
        <v>23272</v>
      </c>
      <c r="W1878" s="15">
        <v>429373</v>
      </c>
      <c r="X1878" s="15">
        <v>558993</v>
      </c>
      <c r="Y1878" s="15">
        <v>129620</v>
      </c>
      <c r="Z1878" s="15">
        <v>2771</v>
      </c>
      <c r="AA1878" s="15">
        <v>8.6679999999999993</v>
      </c>
      <c r="AB1878" s="15">
        <v>66.099999999999994</v>
      </c>
    </row>
    <row r="1879" spans="1:28" ht="15" customHeight="1" x14ac:dyDescent="0.3">
      <c r="A1879" s="15" t="s">
        <v>2007</v>
      </c>
      <c r="B1879" s="15" t="s">
        <v>98</v>
      </c>
      <c r="C1879" s="15" t="s">
        <v>152</v>
      </c>
      <c r="D1879" s="15" t="s">
        <v>144</v>
      </c>
      <c r="E1879" s="15" t="s">
        <v>112</v>
      </c>
      <c r="F1879" s="15">
        <v>8.26</v>
      </c>
      <c r="G1879" s="15">
        <v>647.9</v>
      </c>
      <c r="H1879" s="15">
        <v>23</v>
      </c>
      <c r="I1879" s="15">
        <v>62.1</v>
      </c>
      <c r="J1879" s="15">
        <v>6.8</v>
      </c>
      <c r="K1879" s="15">
        <v>7.61</v>
      </c>
      <c r="L1879" s="15">
        <v>19.600000000000001</v>
      </c>
      <c r="M1879" s="15">
        <v>91.8</v>
      </c>
      <c r="N1879" s="15">
        <v>74</v>
      </c>
      <c r="O1879" s="15">
        <v>88.3</v>
      </c>
      <c r="P1879" s="15" t="s">
        <v>107</v>
      </c>
      <c r="Q1879" s="15">
        <v>290</v>
      </c>
      <c r="R1879" s="15">
        <v>6.3</v>
      </c>
      <c r="S1879" s="15">
        <v>0.97</v>
      </c>
      <c r="T1879" s="15">
        <v>0.66</v>
      </c>
      <c r="U1879" s="15">
        <v>5.45</v>
      </c>
      <c r="V1879" s="15">
        <v>58598</v>
      </c>
      <c r="W1879" s="15">
        <v>802751</v>
      </c>
      <c r="X1879" s="15">
        <v>319359</v>
      </c>
      <c r="Y1879" s="15">
        <v>-483392</v>
      </c>
      <c r="Z1879" s="15">
        <v>5985</v>
      </c>
      <c r="AA1879" s="15">
        <v>0.91100000000000003</v>
      </c>
      <c r="AB1879" s="15">
        <v>32.9</v>
      </c>
    </row>
    <row r="1880" spans="1:28" ht="15" customHeight="1" x14ac:dyDescent="0.3">
      <c r="A1880" s="15" t="s">
        <v>2008</v>
      </c>
      <c r="B1880" s="15" t="s">
        <v>126</v>
      </c>
      <c r="C1880" s="15" t="s">
        <v>119</v>
      </c>
      <c r="D1880" s="15" t="s">
        <v>132</v>
      </c>
      <c r="E1880" s="15" t="s">
        <v>112</v>
      </c>
      <c r="F1880" s="15">
        <v>8.8800000000000008</v>
      </c>
      <c r="G1880" s="15">
        <v>347</v>
      </c>
      <c r="H1880" s="15">
        <v>24.8</v>
      </c>
      <c r="I1880" s="15">
        <v>44.7</v>
      </c>
      <c r="J1880" s="15">
        <v>7.1</v>
      </c>
      <c r="K1880" s="15">
        <v>7.11</v>
      </c>
      <c r="L1880" s="15">
        <v>27.6</v>
      </c>
      <c r="M1880" s="15">
        <v>71.3</v>
      </c>
      <c r="N1880" s="15">
        <v>44.7</v>
      </c>
      <c r="O1880" s="15">
        <v>74.7</v>
      </c>
      <c r="P1880" s="15" t="s">
        <v>116</v>
      </c>
      <c r="Q1880" s="15">
        <v>179.4</v>
      </c>
      <c r="R1880" s="15">
        <v>6.4</v>
      </c>
      <c r="S1880" s="15">
        <v>0.83</v>
      </c>
      <c r="T1880" s="15">
        <v>1.42</v>
      </c>
      <c r="U1880" s="15">
        <v>12.61</v>
      </c>
      <c r="V1880" s="15">
        <v>97742</v>
      </c>
      <c r="W1880" s="15">
        <v>645861</v>
      </c>
      <c r="X1880" s="15">
        <v>1232527</v>
      </c>
      <c r="Y1880" s="15">
        <v>586666</v>
      </c>
      <c r="Z1880" s="15">
        <v>3433</v>
      </c>
      <c r="AA1880" s="15">
        <v>3.673</v>
      </c>
      <c r="AB1880" s="15">
        <v>31.4</v>
      </c>
    </row>
    <row r="1881" spans="1:28" ht="15" customHeight="1" x14ac:dyDescent="0.3">
      <c r="A1881" s="15" t="s">
        <v>2009</v>
      </c>
      <c r="B1881" s="15" t="s">
        <v>126</v>
      </c>
      <c r="C1881" s="15" t="s">
        <v>170</v>
      </c>
      <c r="D1881" s="15" t="s">
        <v>144</v>
      </c>
      <c r="E1881" s="15" t="s">
        <v>112</v>
      </c>
      <c r="F1881" s="15">
        <v>5.69</v>
      </c>
      <c r="G1881" s="15">
        <v>149.9</v>
      </c>
      <c r="H1881" s="15">
        <v>21.2</v>
      </c>
      <c r="I1881" s="15">
        <v>57.9</v>
      </c>
      <c r="J1881" s="15">
        <v>8.3000000000000007</v>
      </c>
      <c r="K1881" s="15">
        <v>6.66</v>
      </c>
      <c r="L1881" s="15">
        <v>24.8</v>
      </c>
      <c r="M1881" s="15">
        <v>90.7</v>
      </c>
      <c r="N1881" s="15">
        <v>63.2</v>
      </c>
      <c r="O1881" s="15">
        <v>97.4</v>
      </c>
      <c r="P1881" s="15" t="s">
        <v>127</v>
      </c>
      <c r="Q1881" s="15">
        <v>215.1</v>
      </c>
      <c r="R1881" s="15">
        <v>8.41</v>
      </c>
      <c r="S1881" s="15">
        <v>0.89</v>
      </c>
      <c r="T1881" s="15">
        <v>1.22</v>
      </c>
      <c r="U1881" s="15">
        <v>6.94</v>
      </c>
      <c r="V1881" s="15">
        <v>55069</v>
      </c>
      <c r="W1881" s="15">
        <v>400410</v>
      </c>
      <c r="X1881" s="15">
        <v>382179</v>
      </c>
      <c r="Y1881" s="15">
        <v>-18231</v>
      </c>
      <c r="Z1881" s="15">
        <v>2686</v>
      </c>
      <c r="AA1881" s="15">
        <v>2.5840000000000001</v>
      </c>
      <c r="AB1881" s="15">
        <v>29.1</v>
      </c>
    </row>
    <row r="1882" spans="1:28" ht="15" customHeight="1" x14ac:dyDescent="0.3">
      <c r="A1882" s="15" t="s">
        <v>2010</v>
      </c>
      <c r="B1882" s="15" t="s">
        <v>104</v>
      </c>
      <c r="C1882" s="15" t="s">
        <v>99</v>
      </c>
      <c r="D1882" s="15" t="s">
        <v>100</v>
      </c>
      <c r="E1882" s="15" t="s">
        <v>101</v>
      </c>
      <c r="F1882" s="15">
        <v>1.65</v>
      </c>
      <c r="G1882" s="15">
        <v>977</v>
      </c>
      <c r="H1882" s="15">
        <v>30.7</v>
      </c>
      <c r="I1882" s="15">
        <v>68.2</v>
      </c>
      <c r="J1882" s="15">
        <v>7.3</v>
      </c>
      <c r="K1882" s="15">
        <v>6.32</v>
      </c>
      <c r="L1882" s="15">
        <v>29</v>
      </c>
      <c r="M1882" s="15">
        <v>115.9</v>
      </c>
      <c r="N1882" s="15">
        <v>50.1</v>
      </c>
      <c r="O1882" s="15">
        <v>93.3</v>
      </c>
      <c r="P1882" s="15" t="s">
        <v>116</v>
      </c>
      <c r="Q1882" s="15">
        <v>329.6</v>
      </c>
      <c r="R1882" s="15">
        <v>5.54</v>
      </c>
      <c r="S1882" s="15">
        <v>0.95</v>
      </c>
      <c r="T1882" s="15">
        <v>2.5099999999999998</v>
      </c>
      <c r="U1882" s="15">
        <v>4.1399999999999997</v>
      </c>
      <c r="V1882" s="15">
        <v>27183</v>
      </c>
      <c r="W1882" s="15">
        <v>129653</v>
      </c>
      <c r="X1882" s="15">
        <v>112538</v>
      </c>
      <c r="Y1882" s="15">
        <v>-17115</v>
      </c>
      <c r="Z1882" s="15">
        <v>442</v>
      </c>
      <c r="AA1882" s="15">
        <v>9.3670000000000009</v>
      </c>
      <c r="AB1882" s="15">
        <v>53.9</v>
      </c>
    </row>
    <row r="1883" spans="1:28" ht="15" customHeight="1" x14ac:dyDescent="0.3">
      <c r="A1883" s="15" t="s">
        <v>2011</v>
      </c>
      <c r="B1883" s="15" t="s">
        <v>109</v>
      </c>
      <c r="C1883" s="15" t="s">
        <v>114</v>
      </c>
      <c r="D1883" s="15" t="s">
        <v>115</v>
      </c>
      <c r="E1883" s="15" t="s">
        <v>112</v>
      </c>
      <c r="F1883" s="15">
        <v>12.26</v>
      </c>
      <c r="G1883" s="15">
        <v>580.9</v>
      </c>
      <c r="H1883" s="15">
        <v>21.5</v>
      </c>
      <c r="I1883" s="15">
        <v>50.4</v>
      </c>
      <c r="J1883" s="15">
        <v>7.3</v>
      </c>
      <c r="K1883" s="15">
        <v>6.5</v>
      </c>
      <c r="L1883" s="15">
        <v>25.7</v>
      </c>
      <c r="M1883" s="15">
        <v>123.2</v>
      </c>
      <c r="N1883" s="15">
        <v>63.9</v>
      </c>
      <c r="O1883" s="15">
        <v>133.1</v>
      </c>
      <c r="P1883" s="15" t="s">
        <v>107</v>
      </c>
      <c r="Q1883" s="15">
        <v>163.1</v>
      </c>
      <c r="R1883" s="15">
        <v>4.7300000000000004</v>
      </c>
      <c r="S1883" s="15">
        <v>0.73</v>
      </c>
      <c r="T1883" s="15">
        <v>3.98</v>
      </c>
      <c r="U1883" s="15">
        <v>48.79</v>
      </c>
      <c r="V1883" s="15">
        <v>17588</v>
      </c>
      <c r="W1883" s="15">
        <v>805278</v>
      </c>
      <c r="X1883" s="15">
        <v>858119</v>
      </c>
      <c r="Y1883" s="15">
        <v>52841</v>
      </c>
      <c r="Z1883" s="15">
        <v>20781</v>
      </c>
      <c r="AA1883" s="15">
        <v>2.3479999999999999</v>
      </c>
      <c r="AB1883" s="15">
        <v>44.4</v>
      </c>
    </row>
    <row r="1884" spans="1:28" ht="15" customHeight="1" x14ac:dyDescent="0.3">
      <c r="A1884" s="15" t="s">
        <v>2012</v>
      </c>
      <c r="B1884" s="15" t="s">
        <v>122</v>
      </c>
      <c r="C1884" s="15" t="s">
        <v>110</v>
      </c>
      <c r="D1884" s="15" t="s">
        <v>115</v>
      </c>
      <c r="E1884" s="15" t="s">
        <v>101</v>
      </c>
      <c r="F1884" s="15">
        <v>10.38</v>
      </c>
      <c r="G1884" s="15">
        <v>796.4</v>
      </c>
      <c r="H1884" s="15">
        <v>30.7</v>
      </c>
      <c r="I1884" s="15">
        <v>62</v>
      </c>
      <c r="J1884" s="15">
        <v>7.6</v>
      </c>
      <c r="K1884" s="15">
        <v>5.85</v>
      </c>
      <c r="L1884" s="15">
        <v>25.9</v>
      </c>
      <c r="M1884" s="15">
        <v>151.80000000000001</v>
      </c>
      <c r="N1884" s="15">
        <v>28.4</v>
      </c>
      <c r="O1884" s="15">
        <v>105.1</v>
      </c>
      <c r="P1884" s="15" t="s">
        <v>107</v>
      </c>
      <c r="Q1884" s="15">
        <v>226.6</v>
      </c>
      <c r="R1884" s="15">
        <v>9.11</v>
      </c>
      <c r="S1884" s="15">
        <v>0.87</v>
      </c>
      <c r="T1884" s="15">
        <v>1.24</v>
      </c>
      <c r="U1884" s="15">
        <v>12.87</v>
      </c>
      <c r="V1884" s="15">
        <v>25611</v>
      </c>
      <c r="W1884" s="15">
        <v>850432</v>
      </c>
      <c r="X1884" s="15">
        <v>329614</v>
      </c>
      <c r="Y1884" s="15">
        <v>-520818</v>
      </c>
      <c r="Z1884" s="15">
        <v>21150</v>
      </c>
      <c r="AA1884" s="15">
        <v>0.60899999999999999</v>
      </c>
      <c r="AB1884" s="15">
        <v>25.6</v>
      </c>
    </row>
    <row r="1885" spans="1:28" ht="15" customHeight="1" x14ac:dyDescent="0.3">
      <c r="A1885" s="15" t="s">
        <v>2013</v>
      </c>
      <c r="B1885" s="15" t="s">
        <v>126</v>
      </c>
      <c r="C1885" s="15" t="s">
        <v>119</v>
      </c>
      <c r="D1885" s="15" t="s">
        <v>144</v>
      </c>
      <c r="E1885" s="15" t="s">
        <v>112</v>
      </c>
      <c r="F1885" s="15">
        <v>0.91</v>
      </c>
      <c r="G1885" s="15">
        <v>163.4</v>
      </c>
      <c r="H1885" s="15">
        <v>25.4</v>
      </c>
      <c r="I1885" s="15">
        <v>68</v>
      </c>
      <c r="J1885" s="15">
        <v>8.6</v>
      </c>
      <c r="K1885" s="15">
        <v>6.07</v>
      </c>
      <c r="L1885" s="15">
        <v>17.600000000000001</v>
      </c>
      <c r="M1885" s="15">
        <v>56.9</v>
      </c>
      <c r="N1885" s="15">
        <v>57.9</v>
      </c>
      <c r="O1885" s="15">
        <v>100.4</v>
      </c>
      <c r="P1885" s="15" t="s">
        <v>102</v>
      </c>
      <c r="Q1885" s="15">
        <v>180</v>
      </c>
      <c r="R1885" s="15">
        <v>3.18</v>
      </c>
      <c r="S1885" s="15">
        <v>0.66</v>
      </c>
      <c r="T1885" s="15">
        <v>0.86</v>
      </c>
      <c r="U1885" s="15">
        <v>0.78</v>
      </c>
      <c r="V1885" s="15">
        <v>61964</v>
      </c>
      <c r="W1885" s="15">
        <v>75200</v>
      </c>
      <c r="X1885" s="15">
        <v>48332</v>
      </c>
      <c r="Y1885" s="15">
        <v>-26868</v>
      </c>
      <c r="Z1885" s="15">
        <v>320</v>
      </c>
      <c r="AA1885" s="15">
        <v>2.4380000000000002</v>
      </c>
      <c r="AB1885" s="15">
        <v>40.9</v>
      </c>
    </row>
    <row r="1886" spans="1:28" ht="15" customHeight="1" x14ac:dyDescent="0.3">
      <c r="A1886" s="15" t="s">
        <v>2014</v>
      </c>
      <c r="B1886" s="15" t="s">
        <v>98</v>
      </c>
      <c r="C1886" s="15" t="s">
        <v>110</v>
      </c>
      <c r="D1886" s="15" t="s">
        <v>130</v>
      </c>
      <c r="E1886" s="15" t="s">
        <v>101</v>
      </c>
      <c r="F1886" s="15">
        <v>13.73</v>
      </c>
      <c r="G1886" s="15">
        <v>925.5</v>
      </c>
      <c r="H1886" s="15">
        <v>24.8</v>
      </c>
      <c r="I1886" s="15">
        <v>68.3</v>
      </c>
      <c r="J1886" s="15">
        <v>5.3</v>
      </c>
      <c r="K1886" s="15">
        <v>6.92</v>
      </c>
      <c r="L1886" s="15">
        <v>33.4</v>
      </c>
      <c r="M1886" s="15">
        <v>107.6</v>
      </c>
      <c r="N1886" s="15">
        <v>65.900000000000006</v>
      </c>
      <c r="O1886" s="15">
        <v>65.599999999999994</v>
      </c>
      <c r="P1886" s="15" t="s">
        <v>107</v>
      </c>
      <c r="Q1886" s="15">
        <v>94.7</v>
      </c>
      <c r="R1886" s="15">
        <v>5.64</v>
      </c>
      <c r="S1886" s="15">
        <v>0.97</v>
      </c>
      <c r="T1886" s="15">
        <v>1.8</v>
      </c>
      <c r="U1886" s="15">
        <v>24.71</v>
      </c>
      <c r="V1886" s="15">
        <v>64220</v>
      </c>
      <c r="W1886" s="15">
        <v>899351</v>
      </c>
      <c r="X1886" s="15">
        <v>1586876</v>
      </c>
      <c r="Y1886" s="15">
        <v>687525</v>
      </c>
      <c r="Z1886" s="15">
        <v>13203</v>
      </c>
      <c r="AA1886" s="15">
        <v>1.8720000000000001</v>
      </c>
      <c r="AB1886" s="15">
        <v>47.4</v>
      </c>
    </row>
    <row r="1887" spans="1:28" ht="15" customHeight="1" x14ac:dyDescent="0.3">
      <c r="A1887" s="15" t="s">
        <v>2015</v>
      </c>
      <c r="B1887" s="15" t="s">
        <v>137</v>
      </c>
      <c r="C1887" s="15" t="s">
        <v>114</v>
      </c>
      <c r="D1887" s="15" t="s">
        <v>132</v>
      </c>
      <c r="E1887" s="15" t="s">
        <v>112</v>
      </c>
      <c r="F1887" s="15">
        <v>9.9499999999999993</v>
      </c>
      <c r="G1887" s="15">
        <v>537.70000000000005</v>
      </c>
      <c r="H1887" s="15">
        <v>24.9</v>
      </c>
      <c r="I1887" s="15">
        <v>51.8</v>
      </c>
      <c r="J1887" s="15">
        <v>7.9</v>
      </c>
      <c r="K1887" s="15">
        <v>6.64</v>
      </c>
      <c r="L1887" s="15">
        <v>19.399999999999999</v>
      </c>
      <c r="M1887" s="15">
        <v>139</v>
      </c>
      <c r="N1887" s="15">
        <v>72</v>
      </c>
      <c r="O1887" s="15">
        <v>93.6</v>
      </c>
      <c r="P1887" s="15" t="s">
        <v>102</v>
      </c>
      <c r="Q1887" s="15">
        <v>114.9</v>
      </c>
      <c r="R1887" s="15">
        <v>4.99</v>
      </c>
      <c r="S1887" s="15">
        <v>0.87</v>
      </c>
      <c r="T1887" s="15">
        <v>3.1</v>
      </c>
      <c r="U1887" s="15">
        <v>30.84</v>
      </c>
      <c r="V1887" s="15">
        <v>102968</v>
      </c>
      <c r="W1887" s="15">
        <v>577226</v>
      </c>
      <c r="X1887" s="15">
        <v>3175533</v>
      </c>
      <c r="Y1887" s="15">
        <v>2598307</v>
      </c>
      <c r="Z1887" s="15">
        <v>5751</v>
      </c>
      <c r="AA1887" s="15">
        <v>5.3630000000000004</v>
      </c>
      <c r="AB1887" s="15">
        <v>50.5</v>
      </c>
    </row>
    <row r="1888" spans="1:28" ht="15" customHeight="1" x14ac:dyDescent="0.3">
      <c r="A1888" s="15" t="s">
        <v>2016</v>
      </c>
      <c r="B1888" s="15" t="s">
        <v>126</v>
      </c>
      <c r="C1888" s="15" t="s">
        <v>114</v>
      </c>
      <c r="D1888" s="15" t="s">
        <v>100</v>
      </c>
      <c r="E1888" s="15" t="s">
        <v>112</v>
      </c>
      <c r="F1888" s="15">
        <v>13.18</v>
      </c>
      <c r="G1888" s="15">
        <v>573.5</v>
      </c>
      <c r="H1888" s="15">
        <v>23.1</v>
      </c>
      <c r="I1888" s="15">
        <v>41.6</v>
      </c>
      <c r="J1888" s="15">
        <v>8.4</v>
      </c>
      <c r="K1888" s="15">
        <v>5.98</v>
      </c>
      <c r="L1888" s="15">
        <v>21.7</v>
      </c>
      <c r="M1888" s="15">
        <v>98.7</v>
      </c>
      <c r="N1888" s="15">
        <v>74.8</v>
      </c>
      <c r="O1888" s="15">
        <v>83.9</v>
      </c>
      <c r="P1888" s="15" t="s">
        <v>107</v>
      </c>
      <c r="Q1888" s="15">
        <v>163.6</v>
      </c>
      <c r="R1888" s="15">
        <v>5.1100000000000003</v>
      </c>
      <c r="S1888" s="15">
        <v>0.74</v>
      </c>
      <c r="T1888" s="15">
        <v>1.7</v>
      </c>
      <c r="U1888" s="15">
        <v>22.41</v>
      </c>
      <c r="V1888" s="15">
        <v>25744</v>
      </c>
      <c r="W1888" s="15">
        <v>826628</v>
      </c>
      <c r="X1888" s="15">
        <v>576923</v>
      </c>
      <c r="Y1888" s="15">
        <v>-249705</v>
      </c>
      <c r="Z1888" s="15">
        <v>9509</v>
      </c>
      <c r="AA1888" s="15">
        <v>2.3570000000000002</v>
      </c>
      <c r="AB1888" s="15">
        <v>38.5</v>
      </c>
    </row>
    <row r="1889" spans="1:28" ht="15" customHeight="1" x14ac:dyDescent="0.3">
      <c r="A1889" s="15" t="s">
        <v>2017</v>
      </c>
      <c r="B1889" s="15" t="s">
        <v>146</v>
      </c>
      <c r="C1889" s="15" t="s">
        <v>110</v>
      </c>
      <c r="D1889" s="15" t="s">
        <v>111</v>
      </c>
      <c r="E1889" s="15" t="s">
        <v>101</v>
      </c>
      <c r="F1889" s="15">
        <v>10.53</v>
      </c>
      <c r="G1889" s="15">
        <v>791.8</v>
      </c>
      <c r="H1889" s="15">
        <v>28.3</v>
      </c>
      <c r="I1889" s="15">
        <v>71</v>
      </c>
      <c r="J1889" s="15">
        <v>6.7</v>
      </c>
      <c r="K1889" s="15">
        <v>5.64</v>
      </c>
      <c r="L1889" s="15">
        <v>37</v>
      </c>
      <c r="M1889" s="15">
        <v>91.3</v>
      </c>
      <c r="N1889" s="15">
        <v>70.2</v>
      </c>
      <c r="O1889" s="15">
        <v>129</v>
      </c>
      <c r="P1889" s="15" t="s">
        <v>107</v>
      </c>
      <c r="Q1889" s="15">
        <v>215.5</v>
      </c>
      <c r="R1889" s="15">
        <v>1.57</v>
      </c>
      <c r="S1889" s="15">
        <v>0.69</v>
      </c>
      <c r="T1889" s="15">
        <v>0.34</v>
      </c>
      <c r="U1889" s="15">
        <v>3.58</v>
      </c>
      <c r="V1889" s="15">
        <v>72188</v>
      </c>
      <c r="W1889" s="15">
        <v>776434</v>
      </c>
      <c r="X1889" s="15">
        <v>258433</v>
      </c>
      <c r="Y1889" s="15">
        <v>-518001</v>
      </c>
      <c r="Z1889" s="15">
        <v>5216</v>
      </c>
      <c r="AA1889" s="15">
        <v>0.68600000000000005</v>
      </c>
      <c r="AB1889" s="15">
        <v>70.3</v>
      </c>
    </row>
    <row r="1890" spans="1:28" ht="15" customHeight="1" x14ac:dyDescent="0.3">
      <c r="A1890" s="15" t="s">
        <v>2018</v>
      </c>
      <c r="B1890" s="15" t="s">
        <v>98</v>
      </c>
      <c r="C1890" s="15" t="s">
        <v>114</v>
      </c>
      <c r="D1890" s="15" t="s">
        <v>130</v>
      </c>
      <c r="E1890" s="15" t="s">
        <v>101</v>
      </c>
      <c r="F1890" s="15">
        <v>4.8099999999999996</v>
      </c>
      <c r="G1890" s="15">
        <v>892.2</v>
      </c>
      <c r="H1890" s="15">
        <v>27.6</v>
      </c>
      <c r="I1890" s="15">
        <v>81</v>
      </c>
      <c r="J1890" s="15">
        <v>7.3</v>
      </c>
      <c r="K1890" s="15">
        <v>6.42</v>
      </c>
      <c r="L1890" s="15">
        <v>24</v>
      </c>
      <c r="M1890" s="15">
        <v>95.4</v>
      </c>
      <c r="N1890" s="15">
        <v>19.399999999999999</v>
      </c>
      <c r="O1890" s="15">
        <v>102.7</v>
      </c>
      <c r="P1890" s="15" t="s">
        <v>107</v>
      </c>
      <c r="Q1890" s="15">
        <v>198.4</v>
      </c>
      <c r="R1890" s="15">
        <v>5.62</v>
      </c>
      <c r="S1890" s="15">
        <v>0.91</v>
      </c>
      <c r="T1890" s="15">
        <v>1.64</v>
      </c>
      <c r="U1890" s="15">
        <v>7.89</v>
      </c>
      <c r="V1890" s="15">
        <v>65552</v>
      </c>
      <c r="W1890" s="15">
        <v>422909</v>
      </c>
      <c r="X1890" s="15">
        <v>517205</v>
      </c>
      <c r="Y1890" s="15">
        <v>94296</v>
      </c>
      <c r="Z1890" s="15">
        <v>4397</v>
      </c>
      <c r="AA1890" s="15">
        <v>1.794</v>
      </c>
      <c r="AB1890" s="15">
        <v>59.5</v>
      </c>
    </row>
    <row r="1891" spans="1:28" ht="15" customHeight="1" x14ac:dyDescent="0.3">
      <c r="A1891" s="15" t="s">
        <v>2019</v>
      </c>
      <c r="B1891" s="15" t="s">
        <v>109</v>
      </c>
      <c r="C1891" s="15" t="s">
        <v>105</v>
      </c>
      <c r="D1891" s="15" t="s">
        <v>144</v>
      </c>
      <c r="E1891" s="15" t="s">
        <v>101</v>
      </c>
      <c r="F1891" s="15">
        <v>5.77</v>
      </c>
      <c r="G1891" s="15">
        <v>693.6</v>
      </c>
      <c r="H1891" s="15">
        <v>30.4</v>
      </c>
      <c r="I1891" s="15">
        <v>76</v>
      </c>
      <c r="J1891" s="15">
        <v>6.1</v>
      </c>
      <c r="K1891" s="15">
        <v>6.72</v>
      </c>
      <c r="L1891" s="15">
        <v>37.700000000000003</v>
      </c>
      <c r="M1891" s="15">
        <v>67.599999999999994</v>
      </c>
      <c r="N1891" s="15">
        <v>84.7</v>
      </c>
      <c r="O1891" s="15">
        <v>106.6</v>
      </c>
      <c r="P1891" s="15" t="s">
        <v>102</v>
      </c>
      <c r="Q1891" s="15">
        <v>317.7</v>
      </c>
      <c r="R1891" s="15">
        <v>6.1</v>
      </c>
      <c r="S1891" s="15">
        <v>0.74</v>
      </c>
      <c r="T1891" s="15">
        <v>2.72</v>
      </c>
      <c r="U1891" s="15">
        <v>15.69</v>
      </c>
      <c r="V1891" s="15">
        <v>51303</v>
      </c>
      <c r="W1891" s="15">
        <v>471695</v>
      </c>
      <c r="X1891" s="15">
        <v>804944</v>
      </c>
      <c r="Y1891" s="15">
        <v>333249</v>
      </c>
      <c r="Z1891" s="15">
        <v>2055</v>
      </c>
      <c r="AA1891" s="15">
        <v>7.6349999999999998</v>
      </c>
      <c r="AB1891" s="15">
        <v>49.5</v>
      </c>
    </row>
    <row r="1892" spans="1:28" ht="15" customHeight="1" x14ac:dyDescent="0.3">
      <c r="A1892" s="15" t="s">
        <v>2020</v>
      </c>
      <c r="B1892" s="15" t="s">
        <v>137</v>
      </c>
      <c r="C1892" s="15" t="s">
        <v>152</v>
      </c>
      <c r="D1892" s="15" t="s">
        <v>132</v>
      </c>
      <c r="E1892" s="15" t="s">
        <v>112</v>
      </c>
      <c r="F1892" s="15">
        <v>2.0099999999999998</v>
      </c>
      <c r="G1892" s="15">
        <v>407.4</v>
      </c>
      <c r="H1892" s="15">
        <v>21.6</v>
      </c>
      <c r="I1892" s="15">
        <v>64.099999999999994</v>
      </c>
      <c r="J1892" s="15">
        <v>7.4</v>
      </c>
      <c r="K1892" s="15">
        <v>6.46</v>
      </c>
      <c r="L1892" s="15">
        <v>31</v>
      </c>
      <c r="M1892" s="15">
        <v>150.19999999999999</v>
      </c>
      <c r="N1892" s="15">
        <v>81.8</v>
      </c>
      <c r="O1892" s="15">
        <v>80.3</v>
      </c>
      <c r="P1892" s="15" t="s">
        <v>116</v>
      </c>
      <c r="Q1892" s="15">
        <v>173.5</v>
      </c>
      <c r="R1892" s="15">
        <v>3.71</v>
      </c>
      <c r="S1892" s="15">
        <v>0.77</v>
      </c>
      <c r="T1892" s="15">
        <v>1.73</v>
      </c>
      <c r="U1892" s="15">
        <v>3.48</v>
      </c>
      <c r="V1892" s="15">
        <v>108032</v>
      </c>
      <c r="W1892" s="15">
        <v>108423</v>
      </c>
      <c r="X1892" s="15">
        <v>375951</v>
      </c>
      <c r="Y1892" s="15">
        <v>267528</v>
      </c>
      <c r="Z1892" s="15">
        <v>618</v>
      </c>
      <c r="AA1892" s="15">
        <v>5.6310000000000002</v>
      </c>
      <c r="AB1892" s="15">
        <v>53.4</v>
      </c>
    </row>
    <row r="1893" spans="1:28" ht="15" customHeight="1" x14ac:dyDescent="0.3">
      <c r="A1893" s="15" t="s">
        <v>2021</v>
      </c>
      <c r="B1893" s="15" t="s">
        <v>122</v>
      </c>
      <c r="C1893" s="15" t="s">
        <v>129</v>
      </c>
      <c r="D1893" s="15" t="s">
        <v>144</v>
      </c>
      <c r="E1893" s="15" t="s">
        <v>101</v>
      </c>
      <c r="F1893" s="15">
        <v>6.23</v>
      </c>
      <c r="G1893" s="15">
        <v>850.3</v>
      </c>
      <c r="H1893" s="15">
        <v>31.8</v>
      </c>
      <c r="I1893" s="15">
        <v>65.5</v>
      </c>
      <c r="J1893" s="15">
        <v>6.8</v>
      </c>
      <c r="K1893" s="15">
        <v>6.74</v>
      </c>
      <c r="L1893" s="15">
        <v>36.799999999999997</v>
      </c>
      <c r="M1893" s="15">
        <v>161.80000000000001</v>
      </c>
      <c r="N1893" s="15">
        <v>65.099999999999994</v>
      </c>
      <c r="O1893" s="15">
        <v>149</v>
      </c>
      <c r="P1893" s="15" t="s">
        <v>116</v>
      </c>
      <c r="Q1893" s="15">
        <v>99.1</v>
      </c>
      <c r="R1893" s="15">
        <v>5.85</v>
      </c>
      <c r="S1893" s="15">
        <v>0.96</v>
      </c>
      <c r="T1893" s="15">
        <v>1.89</v>
      </c>
      <c r="U1893" s="15">
        <v>11.77</v>
      </c>
      <c r="V1893" s="15">
        <v>53558</v>
      </c>
      <c r="W1893" s="15">
        <v>364507</v>
      </c>
      <c r="X1893" s="15">
        <v>630378</v>
      </c>
      <c r="Y1893" s="15">
        <v>265871</v>
      </c>
      <c r="Z1893" s="15">
        <v>1982</v>
      </c>
      <c r="AA1893" s="15">
        <v>5.9379999999999997</v>
      </c>
      <c r="AB1893" s="15">
        <v>50.1</v>
      </c>
    </row>
    <row r="1894" spans="1:28" ht="15" customHeight="1" x14ac:dyDescent="0.3">
      <c r="A1894" s="15" t="s">
        <v>2022</v>
      </c>
      <c r="B1894" s="15" t="s">
        <v>118</v>
      </c>
      <c r="C1894" s="15" t="s">
        <v>134</v>
      </c>
      <c r="D1894" s="15" t="s">
        <v>130</v>
      </c>
      <c r="E1894" s="15" t="s">
        <v>112</v>
      </c>
      <c r="F1894" s="15">
        <v>7.07</v>
      </c>
      <c r="G1894" s="15">
        <v>622</v>
      </c>
      <c r="H1894" s="15">
        <v>25</v>
      </c>
      <c r="I1894" s="15">
        <v>45.5</v>
      </c>
      <c r="J1894" s="15">
        <v>7.3</v>
      </c>
      <c r="K1894" s="15">
        <v>7.38</v>
      </c>
      <c r="L1894" s="15">
        <v>28.5</v>
      </c>
      <c r="M1894" s="15">
        <v>96.7</v>
      </c>
      <c r="N1894" s="15">
        <v>36.5</v>
      </c>
      <c r="O1894" s="15">
        <v>97.3</v>
      </c>
      <c r="P1894" s="15" t="s">
        <v>102</v>
      </c>
      <c r="Q1894" s="15">
        <v>184.2</v>
      </c>
      <c r="R1894" s="15">
        <v>6.22</v>
      </c>
      <c r="S1894" s="15">
        <v>0.85</v>
      </c>
      <c r="T1894" s="15">
        <v>1.21</v>
      </c>
      <c r="U1894" s="15">
        <v>8.5500000000000007</v>
      </c>
      <c r="V1894" s="15">
        <v>57095</v>
      </c>
      <c r="W1894" s="15">
        <v>445234</v>
      </c>
      <c r="X1894" s="15">
        <v>488162</v>
      </c>
      <c r="Y1894" s="15">
        <v>42928</v>
      </c>
      <c r="Z1894" s="15">
        <v>5391</v>
      </c>
      <c r="AA1894" s="15">
        <v>1.5860000000000001</v>
      </c>
      <c r="AB1894" s="15">
        <v>39.1</v>
      </c>
    </row>
    <row r="1895" spans="1:28" ht="15" customHeight="1" x14ac:dyDescent="0.3">
      <c r="A1895" s="15" t="s">
        <v>2023</v>
      </c>
      <c r="B1895" s="15" t="s">
        <v>109</v>
      </c>
      <c r="C1895" s="15" t="s">
        <v>110</v>
      </c>
      <c r="D1895" s="15" t="s">
        <v>115</v>
      </c>
      <c r="E1895" s="15" t="s">
        <v>120</v>
      </c>
      <c r="F1895" s="15">
        <v>2.58</v>
      </c>
      <c r="G1895" s="15">
        <v>324.89999999999998</v>
      </c>
      <c r="H1895" s="15">
        <v>34.200000000000003</v>
      </c>
      <c r="I1895" s="15">
        <v>48</v>
      </c>
      <c r="J1895" s="15">
        <v>8.6</v>
      </c>
      <c r="K1895" s="15">
        <v>6.59</v>
      </c>
      <c r="L1895" s="15">
        <v>19.600000000000001</v>
      </c>
      <c r="M1895" s="15">
        <v>95.7</v>
      </c>
      <c r="N1895" s="15">
        <v>80.7</v>
      </c>
      <c r="O1895" s="15">
        <v>97.6</v>
      </c>
      <c r="P1895" s="15" t="s">
        <v>102</v>
      </c>
      <c r="Q1895" s="15">
        <v>194.5</v>
      </c>
      <c r="R1895" s="15">
        <v>2.93</v>
      </c>
      <c r="S1895" s="15">
        <v>0.93</v>
      </c>
      <c r="T1895" s="15">
        <v>2.52</v>
      </c>
      <c r="U1895" s="15">
        <v>6.5</v>
      </c>
      <c r="V1895" s="15">
        <v>22758</v>
      </c>
      <c r="W1895" s="15">
        <v>149902</v>
      </c>
      <c r="X1895" s="15">
        <v>147927</v>
      </c>
      <c r="Y1895" s="15">
        <v>-1975</v>
      </c>
      <c r="Z1895" s="15">
        <v>3332</v>
      </c>
      <c r="AA1895" s="15">
        <v>1.9510000000000001</v>
      </c>
      <c r="AB1895" s="15">
        <v>41.2</v>
      </c>
    </row>
    <row r="1896" spans="1:28" ht="15" customHeight="1" x14ac:dyDescent="0.3">
      <c r="A1896" s="15" t="s">
        <v>2024</v>
      </c>
      <c r="B1896" s="15" t="s">
        <v>126</v>
      </c>
      <c r="C1896" s="15" t="s">
        <v>170</v>
      </c>
      <c r="D1896" s="15" t="s">
        <v>106</v>
      </c>
      <c r="E1896" s="15" t="s">
        <v>101</v>
      </c>
      <c r="F1896" s="15">
        <v>13.99</v>
      </c>
      <c r="G1896" s="15">
        <v>704.8</v>
      </c>
      <c r="H1896" s="15">
        <v>29.5</v>
      </c>
      <c r="I1896" s="15">
        <v>91.2</v>
      </c>
      <c r="J1896" s="15">
        <v>8.4</v>
      </c>
      <c r="K1896" s="15">
        <v>5.97</v>
      </c>
      <c r="L1896" s="15">
        <v>34.5</v>
      </c>
      <c r="M1896" s="15">
        <v>109.6</v>
      </c>
      <c r="N1896" s="15">
        <v>52.3</v>
      </c>
      <c r="O1896" s="15">
        <v>123.4</v>
      </c>
      <c r="P1896" s="15" t="s">
        <v>127</v>
      </c>
      <c r="Q1896" s="15">
        <v>278.3</v>
      </c>
      <c r="R1896" s="15">
        <v>5.75</v>
      </c>
      <c r="S1896" s="15">
        <v>0.79</v>
      </c>
      <c r="T1896" s="15">
        <v>2.81</v>
      </c>
      <c r="U1896" s="15">
        <v>39.31</v>
      </c>
      <c r="V1896" s="15">
        <v>19239</v>
      </c>
      <c r="W1896" s="15">
        <v>1080912</v>
      </c>
      <c r="X1896" s="15">
        <v>756285</v>
      </c>
      <c r="Y1896" s="15">
        <v>-324627</v>
      </c>
      <c r="Z1896" s="15">
        <v>7227</v>
      </c>
      <c r="AA1896" s="15">
        <v>5.4390000000000001</v>
      </c>
      <c r="AB1896" s="15">
        <v>61.3</v>
      </c>
    </row>
    <row r="1897" spans="1:28" ht="15" customHeight="1" x14ac:dyDescent="0.3">
      <c r="A1897" s="15" t="s">
        <v>2025</v>
      </c>
      <c r="B1897" s="15" t="s">
        <v>104</v>
      </c>
      <c r="C1897" s="15" t="s">
        <v>129</v>
      </c>
      <c r="D1897" s="15" t="s">
        <v>130</v>
      </c>
      <c r="E1897" s="15" t="s">
        <v>112</v>
      </c>
      <c r="F1897" s="15">
        <v>5.52</v>
      </c>
      <c r="G1897" s="15">
        <v>678.5</v>
      </c>
      <c r="H1897" s="15">
        <v>23.7</v>
      </c>
      <c r="I1897" s="15">
        <v>63</v>
      </c>
      <c r="J1897" s="15">
        <v>8.1999999999999993</v>
      </c>
      <c r="K1897" s="15">
        <v>7.61</v>
      </c>
      <c r="L1897" s="15">
        <v>26.2</v>
      </c>
      <c r="M1897" s="15">
        <v>84.7</v>
      </c>
      <c r="N1897" s="15">
        <v>70</v>
      </c>
      <c r="O1897" s="15">
        <v>77.599999999999994</v>
      </c>
      <c r="P1897" s="15" t="s">
        <v>116</v>
      </c>
      <c r="Q1897" s="15">
        <v>191.3</v>
      </c>
      <c r="R1897" s="15">
        <v>4.74</v>
      </c>
      <c r="S1897" s="15">
        <v>0.71</v>
      </c>
      <c r="T1897" s="15">
        <v>0.64</v>
      </c>
      <c r="U1897" s="15">
        <v>3.53</v>
      </c>
      <c r="V1897" s="15">
        <v>72612</v>
      </c>
      <c r="W1897" s="15">
        <v>357514</v>
      </c>
      <c r="X1897" s="15">
        <v>256320</v>
      </c>
      <c r="Y1897" s="15">
        <v>-101194</v>
      </c>
      <c r="Z1897" s="15">
        <v>2239</v>
      </c>
      <c r="AA1897" s="15">
        <v>1.577</v>
      </c>
      <c r="AB1897" s="15">
        <v>58</v>
      </c>
    </row>
    <row r="1898" spans="1:28" ht="15" customHeight="1" x14ac:dyDescent="0.3">
      <c r="A1898" s="15" t="s">
        <v>2026</v>
      </c>
      <c r="B1898" s="15" t="s">
        <v>104</v>
      </c>
      <c r="C1898" s="15" t="s">
        <v>123</v>
      </c>
      <c r="D1898" s="15" t="s">
        <v>132</v>
      </c>
      <c r="E1898" s="15" t="s">
        <v>101</v>
      </c>
      <c r="F1898" s="15">
        <v>7</v>
      </c>
      <c r="G1898" s="15">
        <v>1120.4000000000001</v>
      </c>
      <c r="H1898" s="15">
        <v>25.1</v>
      </c>
      <c r="I1898" s="15">
        <v>77.7</v>
      </c>
      <c r="J1898" s="15">
        <v>4.7</v>
      </c>
      <c r="K1898" s="15">
        <v>5.5</v>
      </c>
      <c r="L1898" s="15">
        <v>36.5</v>
      </c>
      <c r="M1898" s="15">
        <v>92.3</v>
      </c>
      <c r="N1898" s="15">
        <v>83</v>
      </c>
      <c r="O1898" s="15">
        <v>161</v>
      </c>
      <c r="P1898" s="15" t="s">
        <v>107</v>
      </c>
      <c r="Q1898" s="15">
        <v>257.7</v>
      </c>
      <c r="R1898" s="15">
        <v>7.12</v>
      </c>
      <c r="S1898" s="15">
        <v>0.67</v>
      </c>
      <c r="T1898" s="15">
        <v>0.38</v>
      </c>
      <c r="U1898" s="15">
        <v>2.66</v>
      </c>
      <c r="V1898" s="15">
        <v>116909</v>
      </c>
      <c r="W1898" s="15">
        <v>569727</v>
      </c>
      <c r="X1898" s="15">
        <v>310978</v>
      </c>
      <c r="Y1898" s="15">
        <v>-258749</v>
      </c>
      <c r="Z1898" s="15">
        <v>6081</v>
      </c>
      <c r="AA1898" s="15">
        <v>0.437</v>
      </c>
      <c r="AB1898" s="15">
        <v>54.3</v>
      </c>
    </row>
    <row r="1899" spans="1:28" ht="15" customHeight="1" x14ac:dyDescent="0.3">
      <c r="A1899" s="15" t="s">
        <v>2027</v>
      </c>
      <c r="B1899" s="15" t="s">
        <v>118</v>
      </c>
      <c r="C1899" s="15" t="s">
        <v>110</v>
      </c>
      <c r="D1899" s="15" t="s">
        <v>100</v>
      </c>
      <c r="E1899" s="15" t="s">
        <v>112</v>
      </c>
      <c r="F1899" s="15">
        <v>4.45</v>
      </c>
      <c r="G1899" s="15">
        <v>80</v>
      </c>
      <c r="H1899" s="15">
        <v>17.5</v>
      </c>
      <c r="I1899" s="15">
        <v>78.3</v>
      </c>
      <c r="J1899" s="15">
        <v>7.1</v>
      </c>
      <c r="K1899" s="15">
        <v>7.3</v>
      </c>
      <c r="L1899" s="15">
        <v>32.5</v>
      </c>
      <c r="M1899" s="15">
        <v>72.099999999999994</v>
      </c>
      <c r="N1899" s="15">
        <v>80.3</v>
      </c>
      <c r="O1899" s="15">
        <v>118.8</v>
      </c>
      <c r="P1899" s="15" t="s">
        <v>127</v>
      </c>
      <c r="Q1899" s="15">
        <v>123.6</v>
      </c>
      <c r="R1899" s="15">
        <v>4.79</v>
      </c>
      <c r="S1899" s="15">
        <v>0.69</v>
      </c>
      <c r="T1899" s="15">
        <v>1.39</v>
      </c>
      <c r="U1899" s="15">
        <v>6.19</v>
      </c>
      <c r="V1899" s="15">
        <v>24315</v>
      </c>
      <c r="W1899" s="15">
        <v>305569</v>
      </c>
      <c r="X1899" s="15">
        <v>150510</v>
      </c>
      <c r="Y1899" s="15">
        <v>-155059</v>
      </c>
      <c r="Z1899" s="15">
        <v>2496</v>
      </c>
      <c r="AA1899" s="15">
        <v>2.48</v>
      </c>
      <c r="AB1899" s="15">
        <v>44</v>
      </c>
    </row>
    <row r="1900" spans="1:28" ht="15" customHeight="1" x14ac:dyDescent="0.3">
      <c r="A1900" s="15" t="s">
        <v>2028</v>
      </c>
      <c r="B1900" s="15" t="s">
        <v>98</v>
      </c>
      <c r="C1900" s="15" t="s">
        <v>110</v>
      </c>
      <c r="D1900" s="15" t="s">
        <v>132</v>
      </c>
      <c r="E1900" s="15" t="s">
        <v>112</v>
      </c>
      <c r="F1900" s="15">
        <v>4.62</v>
      </c>
      <c r="G1900" s="15">
        <v>277.8</v>
      </c>
      <c r="H1900" s="15">
        <v>23.5</v>
      </c>
      <c r="I1900" s="15">
        <v>43</v>
      </c>
      <c r="J1900" s="15">
        <v>7.9</v>
      </c>
      <c r="K1900" s="15">
        <v>5.31</v>
      </c>
      <c r="L1900" s="15">
        <v>22.2</v>
      </c>
      <c r="M1900" s="15">
        <v>97.7</v>
      </c>
      <c r="N1900" s="15">
        <v>35.6</v>
      </c>
      <c r="O1900" s="15">
        <v>82</v>
      </c>
      <c r="P1900" s="15" t="s">
        <v>127</v>
      </c>
      <c r="Q1900" s="15">
        <v>184</v>
      </c>
      <c r="R1900" s="15">
        <v>7.65</v>
      </c>
      <c r="S1900" s="15">
        <v>0.67</v>
      </c>
      <c r="T1900" s="15">
        <v>0.3</v>
      </c>
      <c r="U1900" s="15">
        <v>1.39</v>
      </c>
      <c r="V1900" s="15">
        <v>121915</v>
      </c>
      <c r="W1900" s="15">
        <v>327912</v>
      </c>
      <c r="X1900" s="15">
        <v>169462</v>
      </c>
      <c r="Y1900" s="15">
        <v>-158450</v>
      </c>
      <c r="Z1900" s="15">
        <v>2866</v>
      </c>
      <c r="AA1900" s="15">
        <v>0.48499999999999999</v>
      </c>
      <c r="AB1900" s="15">
        <v>5.0999999999999996</v>
      </c>
    </row>
    <row r="1901" spans="1:28" ht="15" customHeight="1" x14ac:dyDescent="0.3">
      <c r="A1901" s="15" t="s">
        <v>2029</v>
      </c>
      <c r="B1901" s="15" t="s">
        <v>137</v>
      </c>
      <c r="C1901" s="15" t="s">
        <v>105</v>
      </c>
      <c r="D1901" s="15" t="s">
        <v>144</v>
      </c>
      <c r="E1901" s="15" t="s">
        <v>112</v>
      </c>
      <c r="F1901" s="15">
        <v>4.6900000000000004</v>
      </c>
      <c r="G1901" s="15">
        <v>455.8</v>
      </c>
      <c r="H1901" s="15">
        <v>26.2</v>
      </c>
      <c r="I1901" s="15">
        <v>41.7</v>
      </c>
      <c r="J1901" s="15">
        <v>8.9</v>
      </c>
      <c r="K1901" s="15">
        <v>7.18</v>
      </c>
      <c r="L1901" s="15">
        <v>23.5</v>
      </c>
      <c r="M1901" s="15">
        <v>140.5</v>
      </c>
      <c r="N1901" s="15">
        <v>74.599999999999994</v>
      </c>
      <c r="O1901" s="15">
        <v>130.80000000000001</v>
      </c>
      <c r="P1901" s="15" t="s">
        <v>102</v>
      </c>
      <c r="Q1901" s="15">
        <v>242.4</v>
      </c>
      <c r="R1901" s="15">
        <v>4.5</v>
      </c>
      <c r="S1901" s="15">
        <v>0.93</v>
      </c>
      <c r="T1901" s="15">
        <v>2.16</v>
      </c>
      <c r="U1901" s="15">
        <v>10.130000000000001</v>
      </c>
      <c r="V1901" s="15">
        <v>57544</v>
      </c>
      <c r="W1901" s="15">
        <v>386995</v>
      </c>
      <c r="X1901" s="15">
        <v>582921</v>
      </c>
      <c r="Y1901" s="15">
        <v>195926</v>
      </c>
      <c r="Z1901" s="15">
        <v>2425</v>
      </c>
      <c r="AA1901" s="15">
        <v>4.1769999999999996</v>
      </c>
      <c r="AB1901" s="15">
        <v>39.799999999999997</v>
      </c>
    </row>
    <row r="1902" spans="1:28" ht="15" customHeight="1" x14ac:dyDescent="0.3">
      <c r="A1902" s="15" t="s">
        <v>2030</v>
      </c>
      <c r="B1902" s="15" t="s">
        <v>118</v>
      </c>
      <c r="C1902" s="15" t="s">
        <v>119</v>
      </c>
      <c r="D1902" s="15" t="s">
        <v>111</v>
      </c>
      <c r="E1902" s="15" t="s">
        <v>112</v>
      </c>
      <c r="F1902" s="15">
        <v>7.88</v>
      </c>
      <c r="G1902" s="15">
        <v>330.4</v>
      </c>
      <c r="H1902" s="15">
        <v>27.7</v>
      </c>
      <c r="I1902" s="15">
        <v>51.9</v>
      </c>
      <c r="J1902" s="15">
        <v>6.7</v>
      </c>
      <c r="K1902" s="15">
        <v>6.76</v>
      </c>
      <c r="L1902" s="15">
        <v>22.3</v>
      </c>
      <c r="M1902" s="15">
        <v>93.7</v>
      </c>
      <c r="N1902" s="15">
        <v>39.700000000000003</v>
      </c>
      <c r="O1902" s="15">
        <v>118.8</v>
      </c>
      <c r="P1902" s="15" t="s">
        <v>102</v>
      </c>
      <c r="Q1902" s="15">
        <v>178.8</v>
      </c>
      <c r="R1902" s="15">
        <v>4.82</v>
      </c>
      <c r="S1902" s="15">
        <v>0.89</v>
      </c>
      <c r="T1902" s="15">
        <v>1.25</v>
      </c>
      <c r="U1902" s="15">
        <v>9.85</v>
      </c>
      <c r="V1902" s="15">
        <v>69674</v>
      </c>
      <c r="W1902" s="15">
        <v>533756</v>
      </c>
      <c r="X1902" s="15">
        <v>686289</v>
      </c>
      <c r="Y1902" s="15">
        <v>152533</v>
      </c>
      <c r="Z1902" s="15">
        <v>3056</v>
      </c>
      <c r="AA1902" s="15">
        <v>3.2229999999999999</v>
      </c>
      <c r="AB1902" s="15">
        <v>33.200000000000003</v>
      </c>
    </row>
    <row r="1903" spans="1:28" ht="15" customHeight="1" x14ac:dyDescent="0.3">
      <c r="A1903" s="15" t="s">
        <v>2031</v>
      </c>
      <c r="B1903" s="15" t="s">
        <v>146</v>
      </c>
      <c r="C1903" s="15" t="s">
        <v>114</v>
      </c>
      <c r="D1903" s="15" t="s">
        <v>100</v>
      </c>
      <c r="E1903" s="15" t="s">
        <v>112</v>
      </c>
      <c r="F1903" s="15">
        <v>3.43</v>
      </c>
      <c r="G1903" s="15">
        <v>583.5</v>
      </c>
      <c r="H1903" s="15">
        <v>21.4</v>
      </c>
      <c r="I1903" s="15">
        <v>73.3</v>
      </c>
      <c r="J1903" s="15">
        <v>7</v>
      </c>
      <c r="K1903" s="15">
        <v>6.85</v>
      </c>
      <c r="L1903" s="15">
        <v>27</v>
      </c>
      <c r="M1903" s="15">
        <v>78.8</v>
      </c>
      <c r="N1903" s="15">
        <v>53.2</v>
      </c>
      <c r="O1903" s="15">
        <v>108.5</v>
      </c>
      <c r="P1903" s="15" t="s">
        <v>116</v>
      </c>
      <c r="Q1903" s="15">
        <v>193.3</v>
      </c>
      <c r="R1903" s="15">
        <v>2.75</v>
      </c>
      <c r="S1903" s="15">
        <v>0.9</v>
      </c>
      <c r="T1903" s="15">
        <v>2.76</v>
      </c>
      <c r="U1903" s="15">
        <v>9.4700000000000006</v>
      </c>
      <c r="V1903" s="15">
        <v>22125</v>
      </c>
      <c r="W1903" s="15">
        <v>258902</v>
      </c>
      <c r="X1903" s="15">
        <v>209524</v>
      </c>
      <c r="Y1903" s="15">
        <v>-49378</v>
      </c>
      <c r="Z1903" s="15">
        <v>1019</v>
      </c>
      <c r="AA1903" s="15">
        <v>9.2929999999999993</v>
      </c>
      <c r="AB1903" s="15">
        <v>43.7</v>
      </c>
    </row>
    <row r="1904" spans="1:28" ht="15" customHeight="1" x14ac:dyDescent="0.3">
      <c r="A1904" s="15" t="s">
        <v>2032</v>
      </c>
      <c r="B1904" s="15" t="s">
        <v>118</v>
      </c>
      <c r="C1904" s="15" t="s">
        <v>119</v>
      </c>
      <c r="D1904" s="15" t="s">
        <v>130</v>
      </c>
      <c r="E1904" s="15" t="s">
        <v>112</v>
      </c>
      <c r="F1904" s="15">
        <v>10.68</v>
      </c>
      <c r="G1904" s="15">
        <v>228.5</v>
      </c>
      <c r="H1904" s="15">
        <v>21.7</v>
      </c>
      <c r="I1904" s="15">
        <v>61</v>
      </c>
      <c r="J1904" s="15">
        <v>8.9</v>
      </c>
      <c r="K1904" s="15">
        <v>7.15</v>
      </c>
      <c r="L1904" s="15">
        <v>24.7</v>
      </c>
      <c r="M1904" s="15">
        <v>70.2</v>
      </c>
      <c r="N1904" s="15">
        <v>60.2</v>
      </c>
      <c r="O1904" s="15">
        <v>116.2</v>
      </c>
      <c r="P1904" s="15" t="s">
        <v>116</v>
      </c>
      <c r="Q1904" s="15">
        <v>147.5</v>
      </c>
      <c r="R1904" s="15">
        <v>3.33</v>
      </c>
      <c r="S1904" s="15">
        <v>0.72</v>
      </c>
      <c r="T1904" s="15">
        <v>0.74</v>
      </c>
      <c r="U1904" s="15">
        <v>7.9</v>
      </c>
      <c r="V1904" s="15">
        <v>59305</v>
      </c>
      <c r="W1904" s="15">
        <v>621286</v>
      </c>
      <c r="X1904" s="15">
        <v>468510</v>
      </c>
      <c r="Y1904" s="15">
        <v>-152776</v>
      </c>
      <c r="Z1904" s="15">
        <v>4016</v>
      </c>
      <c r="AA1904" s="15">
        <v>1.9670000000000001</v>
      </c>
      <c r="AB1904" s="15">
        <v>45</v>
      </c>
    </row>
    <row r="1905" spans="1:28" ht="15" customHeight="1" x14ac:dyDescent="0.3">
      <c r="A1905" s="15" t="s">
        <v>2033</v>
      </c>
      <c r="B1905" s="15" t="s">
        <v>122</v>
      </c>
      <c r="C1905" s="15" t="s">
        <v>105</v>
      </c>
      <c r="D1905" s="15" t="s">
        <v>115</v>
      </c>
      <c r="E1905" s="15" t="s">
        <v>112</v>
      </c>
      <c r="F1905" s="15">
        <v>5.71</v>
      </c>
      <c r="G1905" s="15">
        <v>296</v>
      </c>
      <c r="H1905" s="15">
        <v>23.5</v>
      </c>
      <c r="I1905" s="15">
        <v>55.3</v>
      </c>
      <c r="J1905" s="15">
        <v>8.3000000000000007</v>
      </c>
      <c r="K1905" s="15">
        <v>6.67</v>
      </c>
      <c r="L1905" s="15">
        <v>27.3</v>
      </c>
      <c r="M1905" s="15">
        <v>118</v>
      </c>
      <c r="N1905" s="15">
        <v>67.099999999999994</v>
      </c>
      <c r="O1905" s="15">
        <v>129.30000000000001</v>
      </c>
      <c r="P1905" s="15" t="s">
        <v>107</v>
      </c>
      <c r="Q1905" s="15">
        <v>159.80000000000001</v>
      </c>
      <c r="R1905" s="15">
        <v>3.44</v>
      </c>
      <c r="S1905" s="15">
        <v>1</v>
      </c>
      <c r="T1905" s="15">
        <v>3.35</v>
      </c>
      <c r="U1905" s="15">
        <v>19.13</v>
      </c>
      <c r="V1905" s="15">
        <v>21639</v>
      </c>
      <c r="W1905" s="15">
        <v>374020</v>
      </c>
      <c r="X1905" s="15">
        <v>413954</v>
      </c>
      <c r="Y1905" s="15">
        <v>39934</v>
      </c>
      <c r="Z1905" s="15">
        <v>9988</v>
      </c>
      <c r="AA1905" s="15">
        <v>1.915</v>
      </c>
      <c r="AB1905" s="15">
        <v>37.5</v>
      </c>
    </row>
    <row r="1906" spans="1:28" ht="15" customHeight="1" x14ac:dyDescent="0.3">
      <c r="A1906" s="15" t="s">
        <v>2034</v>
      </c>
      <c r="B1906" s="15" t="s">
        <v>122</v>
      </c>
      <c r="C1906" s="15" t="s">
        <v>105</v>
      </c>
      <c r="D1906" s="15" t="s">
        <v>111</v>
      </c>
      <c r="E1906" s="15" t="s">
        <v>112</v>
      </c>
      <c r="F1906" s="15">
        <v>11.02</v>
      </c>
      <c r="G1906" s="15">
        <v>341.9</v>
      </c>
      <c r="H1906" s="15">
        <v>21.2</v>
      </c>
      <c r="I1906" s="15">
        <v>57.2</v>
      </c>
      <c r="J1906" s="15">
        <v>6.9</v>
      </c>
      <c r="K1906" s="15">
        <v>6.97</v>
      </c>
      <c r="L1906" s="15">
        <v>20</v>
      </c>
      <c r="M1906" s="15">
        <v>117</v>
      </c>
      <c r="N1906" s="15">
        <v>65.099999999999994</v>
      </c>
      <c r="O1906" s="15">
        <v>70.8</v>
      </c>
      <c r="P1906" s="15" t="s">
        <v>107</v>
      </c>
      <c r="Q1906" s="15">
        <v>81.5</v>
      </c>
      <c r="R1906" s="15">
        <v>4.0199999999999996</v>
      </c>
      <c r="S1906" s="15">
        <v>0.94</v>
      </c>
      <c r="T1906" s="15">
        <v>1</v>
      </c>
      <c r="U1906" s="15">
        <v>11.02</v>
      </c>
      <c r="V1906" s="15">
        <v>62729</v>
      </c>
      <c r="W1906" s="15">
        <v>653063</v>
      </c>
      <c r="X1906" s="15">
        <v>691274</v>
      </c>
      <c r="Y1906" s="15">
        <v>38211</v>
      </c>
      <c r="Z1906" s="15">
        <v>5275</v>
      </c>
      <c r="AA1906" s="15">
        <v>2.089</v>
      </c>
      <c r="AB1906" s="15">
        <v>37.700000000000003</v>
      </c>
    </row>
    <row r="1907" spans="1:28" ht="15" customHeight="1" x14ac:dyDescent="0.3">
      <c r="A1907" s="15" t="s">
        <v>2035</v>
      </c>
      <c r="B1907" s="15" t="s">
        <v>118</v>
      </c>
      <c r="C1907" s="15" t="s">
        <v>134</v>
      </c>
      <c r="D1907" s="15" t="s">
        <v>144</v>
      </c>
      <c r="E1907" s="15" t="s">
        <v>112</v>
      </c>
      <c r="F1907" s="15">
        <v>2.15</v>
      </c>
      <c r="G1907" s="15">
        <v>550.29999999999995</v>
      </c>
      <c r="H1907" s="15">
        <v>25.2</v>
      </c>
      <c r="I1907" s="15">
        <v>64.599999999999994</v>
      </c>
      <c r="J1907" s="15">
        <v>7.8</v>
      </c>
      <c r="K1907" s="15">
        <v>6.22</v>
      </c>
      <c r="L1907" s="15">
        <v>27</v>
      </c>
      <c r="M1907" s="15">
        <v>114.7</v>
      </c>
      <c r="N1907" s="15">
        <v>44.9</v>
      </c>
      <c r="O1907" s="15">
        <v>112.5</v>
      </c>
      <c r="P1907" s="15" t="s">
        <v>107</v>
      </c>
      <c r="Q1907" s="15">
        <v>203.3</v>
      </c>
      <c r="R1907" s="15">
        <v>6.61</v>
      </c>
      <c r="S1907" s="15">
        <v>0.9</v>
      </c>
      <c r="T1907" s="15">
        <v>1.32</v>
      </c>
      <c r="U1907" s="15">
        <v>2.84</v>
      </c>
      <c r="V1907" s="15">
        <v>48919</v>
      </c>
      <c r="W1907" s="15">
        <v>153669</v>
      </c>
      <c r="X1907" s="15">
        <v>138930</v>
      </c>
      <c r="Y1907" s="15">
        <v>-14739</v>
      </c>
      <c r="Z1907" s="15">
        <v>1230</v>
      </c>
      <c r="AA1907" s="15">
        <v>2.3090000000000002</v>
      </c>
      <c r="AB1907" s="15">
        <v>33.799999999999997</v>
      </c>
    </row>
    <row r="1908" spans="1:28" ht="15" customHeight="1" x14ac:dyDescent="0.3">
      <c r="A1908" s="15" t="s">
        <v>2036</v>
      </c>
      <c r="B1908" s="15" t="s">
        <v>104</v>
      </c>
      <c r="C1908" s="15" t="s">
        <v>110</v>
      </c>
      <c r="D1908" s="15" t="s">
        <v>106</v>
      </c>
      <c r="E1908" s="15" t="s">
        <v>101</v>
      </c>
      <c r="F1908" s="15">
        <v>7.96</v>
      </c>
      <c r="G1908" s="15">
        <v>779.7</v>
      </c>
      <c r="H1908" s="15">
        <v>27.7</v>
      </c>
      <c r="I1908" s="15">
        <v>73.8</v>
      </c>
      <c r="J1908" s="15">
        <v>6</v>
      </c>
      <c r="K1908" s="15">
        <v>6.87</v>
      </c>
      <c r="L1908" s="15">
        <v>27.4</v>
      </c>
      <c r="M1908" s="15">
        <v>192.2</v>
      </c>
      <c r="N1908" s="15">
        <v>45.3</v>
      </c>
      <c r="O1908" s="15">
        <v>88.2</v>
      </c>
      <c r="P1908" s="15" t="s">
        <v>107</v>
      </c>
      <c r="Q1908" s="15">
        <v>168.8</v>
      </c>
      <c r="R1908" s="15">
        <v>6.5</v>
      </c>
      <c r="S1908" s="15">
        <v>0.79</v>
      </c>
      <c r="T1908" s="15">
        <v>5.59</v>
      </c>
      <c r="U1908" s="15">
        <v>44.5</v>
      </c>
      <c r="V1908" s="15">
        <v>19698</v>
      </c>
      <c r="W1908" s="15">
        <v>503979</v>
      </c>
      <c r="X1908" s="15">
        <v>876561</v>
      </c>
      <c r="Y1908" s="15">
        <v>372582</v>
      </c>
      <c r="Z1908" s="15">
        <v>5813</v>
      </c>
      <c r="AA1908" s="15">
        <v>7.6550000000000002</v>
      </c>
      <c r="AB1908" s="15">
        <v>43.9</v>
      </c>
    </row>
    <row r="1909" spans="1:28" ht="15" customHeight="1" x14ac:dyDescent="0.3">
      <c r="A1909" s="15" t="s">
        <v>2037</v>
      </c>
      <c r="B1909" s="15" t="s">
        <v>137</v>
      </c>
      <c r="C1909" s="15" t="s">
        <v>119</v>
      </c>
      <c r="D1909" s="15" t="s">
        <v>100</v>
      </c>
      <c r="E1909" s="15" t="s">
        <v>120</v>
      </c>
      <c r="F1909" s="15">
        <v>7.78</v>
      </c>
      <c r="G1909" s="15">
        <v>329</v>
      </c>
      <c r="H1909" s="15">
        <v>28.1</v>
      </c>
      <c r="I1909" s="15">
        <v>33.4</v>
      </c>
      <c r="J1909" s="15">
        <v>9.1999999999999993</v>
      </c>
      <c r="K1909" s="15">
        <v>6.58</v>
      </c>
      <c r="L1909" s="15">
        <v>8</v>
      </c>
      <c r="M1909" s="15">
        <v>107.4</v>
      </c>
      <c r="N1909" s="15">
        <v>34.4</v>
      </c>
      <c r="O1909" s="15">
        <v>111.6</v>
      </c>
      <c r="P1909" s="15" t="s">
        <v>107</v>
      </c>
      <c r="Q1909" s="15">
        <v>231.5</v>
      </c>
      <c r="R1909" s="15">
        <v>2.1800000000000002</v>
      </c>
      <c r="S1909" s="15">
        <v>0.96</v>
      </c>
      <c r="T1909" s="15">
        <v>2.33</v>
      </c>
      <c r="U1909" s="15">
        <v>18.13</v>
      </c>
      <c r="V1909" s="15">
        <v>23588</v>
      </c>
      <c r="W1909" s="15">
        <v>591420</v>
      </c>
      <c r="X1909" s="15">
        <v>427650</v>
      </c>
      <c r="Y1909" s="15">
        <v>-163770</v>
      </c>
      <c r="Z1909" s="15">
        <v>5786</v>
      </c>
      <c r="AA1909" s="15">
        <v>3.133</v>
      </c>
      <c r="AB1909" s="15">
        <v>37.1</v>
      </c>
    </row>
    <row r="1910" spans="1:28" ht="15" customHeight="1" x14ac:dyDescent="0.3">
      <c r="A1910" s="15" t="s">
        <v>2038</v>
      </c>
      <c r="B1910" s="15" t="s">
        <v>109</v>
      </c>
      <c r="C1910" s="15" t="s">
        <v>99</v>
      </c>
      <c r="D1910" s="15" t="s">
        <v>100</v>
      </c>
      <c r="E1910" s="15" t="s">
        <v>120</v>
      </c>
      <c r="F1910" s="15">
        <v>9.99</v>
      </c>
      <c r="G1910" s="15">
        <v>451.6</v>
      </c>
      <c r="H1910" s="15">
        <v>30.6</v>
      </c>
      <c r="I1910" s="15">
        <v>60</v>
      </c>
      <c r="J1910" s="15">
        <v>8.6</v>
      </c>
      <c r="K1910" s="15">
        <v>6.25</v>
      </c>
      <c r="L1910" s="15">
        <v>11.6</v>
      </c>
      <c r="M1910" s="15">
        <v>127.7</v>
      </c>
      <c r="N1910" s="15">
        <v>66.099999999999994</v>
      </c>
      <c r="O1910" s="15">
        <v>105.2</v>
      </c>
      <c r="P1910" s="15" t="s">
        <v>102</v>
      </c>
      <c r="Q1910" s="15">
        <v>158.19999999999999</v>
      </c>
      <c r="R1910" s="15">
        <v>7.55</v>
      </c>
      <c r="S1910" s="15">
        <v>0.72</v>
      </c>
      <c r="T1910" s="15">
        <v>2.5299999999999998</v>
      </c>
      <c r="U1910" s="15">
        <v>25.27</v>
      </c>
      <c r="V1910" s="15">
        <v>24540</v>
      </c>
      <c r="W1910" s="15">
        <v>714905</v>
      </c>
      <c r="X1910" s="15">
        <v>620126</v>
      </c>
      <c r="Y1910" s="15">
        <v>-94779</v>
      </c>
      <c r="Z1910" s="15">
        <v>4728</v>
      </c>
      <c r="AA1910" s="15">
        <v>5.3449999999999998</v>
      </c>
      <c r="AB1910" s="15">
        <v>35</v>
      </c>
    </row>
    <row r="1911" spans="1:28" ht="15" customHeight="1" x14ac:dyDescent="0.3">
      <c r="A1911" s="15" t="s">
        <v>2039</v>
      </c>
      <c r="B1911" s="15" t="s">
        <v>146</v>
      </c>
      <c r="C1911" s="15" t="s">
        <v>129</v>
      </c>
      <c r="D1911" s="15" t="s">
        <v>130</v>
      </c>
      <c r="E1911" s="15" t="s">
        <v>101</v>
      </c>
      <c r="F1911" s="15">
        <v>1.65</v>
      </c>
      <c r="G1911" s="15">
        <v>957.4</v>
      </c>
      <c r="H1911" s="15">
        <v>34.700000000000003</v>
      </c>
      <c r="I1911" s="15">
        <v>73.5</v>
      </c>
      <c r="J1911" s="15">
        <v>5.6</v>
      </c>
      <c r="K1911" s="15">
        <v>7.12</v>
      </c>
      <c r="L1911" s="15">
        <v>36.1</v>
      </c>
      <c r="M1911" s="15">
        <v>95.7</v>
      </c>
      <c r="N1911" s="15">
        <v>90.4</v>
      </c>
      <c r="O1911" s="15">
        <v>180.3</v>
      </c>
      <c r="P1911" s="15" t="s">
        <v>107</v>
      </c>
      <c r="Q1911" s="15">
        <v>200.9</v>
      </c>
      <c r="R1911" s="15">
        <v>6.54</v>
      </c>
      <c r="S1911" s="15">
        <v>0.72</v>
      </c>
      <c r="T1911" s="15">
        <v>1.1299999999999999</v>
      </c>
      <c r="U1911" s="15">
        <v>1.86</v>
      </c>
      <c r="V1911" s="15">
        <v>72665</v>
      </c>
      <c r="W1911" s="15">
        <v>122246</v>
      </c>
      <c r="X1911" s="15">
        <v>135157</v>
      </c>
      <c r="Y1911" s="15">
        <v>12911</v>
      </c>
      <c r="Z1911" s="15">
        <v>1417</v>
      </c>
      <c r="AA1911" s="15">
        <v>1.3129999999999999</v>
      </c>
      <c r="AB1911" s="15">
        <v>59.5</v>
      </c>
    </row>
    <row r="1912" spans="1:28" ht="15" customHeight="1" x14ac:dyDescent="0.3">
      <c r="A1912" s="15" t="s">
        <v>2040</v>
      </c>
      <c r="B1912" s="15" t="s">
        <v>126</v>
      </c>
      <c r="C1912" s="15" t="s">
        <v>110</v>
      </c>
      <c r="D1912" s="15" t="s">
        <v>106</v>
      </c>
      <c r="E1912" s="15" t="s">
        <v>112</v>
      </c>
      <c r="F1912" s="15">
        <v>13.02</v>
      </c>
      <c r="G1912" s="15">
        <v>779.6</v>
      </c>
      <c r="H1912" s="15">
        <v>25.5</v>
      </c>
      <c r="I1912" s="15">
        <v>52.8</v>
      </c>
      <c r="J1912" s="15">
        <v>6.3</v>
      </c>
      <c r="K1912" s="15">
        <v>7.79</v>
      </c>
      <c r="L1912" s="15">
        <v>20.5</v>
      </c>
      <c r="M1912" s="15">
        <v>142.69999999999999</v>
      </c>
      <c r="N1912" s="15">
        <v>87.5</v>
      </c>
      <c r="O1912" s="15">
        <v>104.6</v>
      </c>
      <c r="P1912" s="15" t="s">
        <v>107</v>
      </c>
      <c r="Q1912" s="15">
        <v>98.7</v>
      </c>
      <c r="R1912" s="15">
        <v>5.45</v>
      </c>
      <c r="S1912" s="15">
        <v>0.69</v>
      </c>
      <c r="T1912" s="15">
        <v>1.1399999999999999</v>
      </c>
      <c r="U1912" s="15">
        <v>14.84</v>
      </c>
      <c r="V1912" s="15">
        <v>19625</v>
      </c>
      <c r="W1912" s="15">
        <v>666511</v>
      </c>
      <c r="X1912" s="15">
        <v>291235</v>
      </c>
      <c r="Y1912" s="15">
        <v>-375276</v>
      </c>
      <c r="Z1912" s="15">
        <v>8893</v>
      </c>
      <c r="AA1912" s="15">
        <v>1.669</v>
      </c>
      <c r="AB1912" s="15">
        <v>57.2</v>
      </c>
    </row>
    <row r="1913" spans="1:28" ht="15" customHeight="1" x14ac:dyDescent="0.3">
      <c r="A1913" s="15" t="s">
        <v>2041</v>
      </c>
      <c r="B1913" s="15" t="s">
        <v>109</v>
      </c>
      <c r="C1913" s="15" t="s">
        <v>105</v>
      </c>
      <c r="D1913" s="15" t="s">
        <v>130</v>
      </c>
      <c r="E1913" s="15" t="s">
        <v>101</v>
      </c>
      <c r="F1913" s="15">
        <v>10.55</v>
      </c>
      <c r="G1913" s="15">
        <v>961.5</v>
      </c>
      <c r="H1913" s="15">
        <v>27.8</v>
      </c>
      <c r="I1913" s="15">
        <v>77.8</v>
      </c>
      <c r="J1913" s="15">
        <v>5.8</v>
      </c>
      <c r="K1913" s="15">
        <v>6.33</v>
      </c>
      <c r="L1913" s="15">
        <v>23.8</v>
      </c>
      <c r="M1913" s="15">
        <v>156.69999999999999</v>
      </c>
      <c r="N1913" s="15">
        <v>71.599999999999994</v>
      </c>
      <c r="O1913" s="15">
        <v>66.8</v>
      </c>
      <c r="P1913" s="15" t="s">
        <v>107</v>
      </c>
      <c r="Q1913" s="15">
        <v>40</v>
      </c>
      <c r="R1913" s="15">
        <v>5.83</v>
      </c>
      <c r="S1913" s="15">
        <v>0.71</v>
      </c>
      <c r="T1913" s="15">
        <v>1.6</v>
      </c>
      <c r="U1913" s="15">
        <v>16.88</v>
      </c>
      <c r="V1913" s="15">
        <v>68394</v>
      </c>
      <c r="W1913" s="15">
        <v>702841</v>
      </c>
      <c r="X1913" s="15">
        <v>1154491</v>
      </c>
      <c r="Y1913" s="15">
        <v>451650</v>
      </c>
      <c r="Z1913" s="15">
        <v>11598</v>
      </c>
      <c r="AA1913" s="15">
        <v>1.4550000000000001</v>
      </c>
      <c r="AB1913" s="15">
        <v>61.5</v>
      </c>
    </row>
    <row r="1914" spans="1:28" ht="15" customHeight="1" x14ac:dyDescent="0.3">
      <c r="A1914" s="15" t="s">
        <v>2042</v>
      </c>
      <c r="B1914" s="15" t="s">
        <v>98</v>
      </c>
      <c r="C1914" s="15" t="s">
        <v>110</v>
      </c>
      <c r="D1914" s="15" t="s">
        <v>132</v>
      </c>
      <c r="E1914" s="15" t="s">
        <v>120</v>
      </c>
      <c r="F1914" s="15">
        <v>2.94</v>
      </c>
      <c r="G1914" s="15">
        <v>515.20000000000005</v>
      </c>
      <c r="H1914" s="15">
        <v>31.6</v>
      </c>
      <c r="I1914" s="15">
        <v>62.1</v>
      </c>
      <c r="J1914" s="15">
        <v>8.1999999999999993</v>
      </c>
      <c r="K1914" s="15">
        <v>8.24</v>
      </c>
      <c r="L1914" s="15">
        <v>18.7</v>
      </c>
      <c r="M1914" s="15">
        <v>40</v>
      </c>
      <c r="N1914" s="15">
        <v>70.2</v>
      </c>
      <c r="O1914" s="15">
        <v>42.8</v>
      </c>
      <c r="P1914" s="15" t="s">
        <v>102</v>
      </c>
      <c r="Q1914" s="15">
        <v>172.8</v>
      </c>
      <c r="R1914" s="15">
        <v>5.73</v>
      </c>
      <c r="S1914" s="15">
        <v>0.66</v>
      </c>
      <c r="T1914" s="15">
        <v>0.3</v>
      </c>
      <c r="U1914" s="15">
        <v>0.88</v>
      </c>
      <c r="V1914" s="15">
        <v>99707</v>
      </c>
      <c r="W1914" s="15">
        <v>187008</v>
      </c>
      <c r="X1914" s="15">
        <v>87742</v>
      </c>
      <c r="Y1914" s="15">
        <v>-99266</v>
      </c>
      <c r="Z1914" s="15">
        <v>1713</v>
      </c>
      <c r="AA1914" s="15">
        <v>0.51400000000000001</v>
      </c>
      <c r="AB1914" s="15">
        <v>48</v>
      </c>
    </row>
    <row r="1915" spans="1:28" ht="15" customHeight="1" x14ac:dyDescent="0.3">
      <c r="A1915" s="15" t="s">
        <v>2043</v>
      </c>
      <c r="B1915" s="15" t="s">
        <v>109</v>
      </c>
      <c r="C1915" s="15" t="s">
        <v>114</v>
      </c>
      <c r="D1915" s="15" t="s">
        <v>130</v>
      </c>
      <c r="E1915" s="15" t="s">
        <v>101</v>
      </c>
      <c r="F1915" s="15">
        <v>13.74</v>
      </c>
      <c r="G1915" s="15">
        <v>596.5</v>
      </c>
      <c r="H1915" s="15">
        <v>27.3</v>
      </c>
      <c r="I1915" s="15">
        <v>66.2</v>
      </c>
      <c r="J1915" s="15">
        <v>6.8</v>
      </c>
      <c r="K1915" s="15">
        <v>6.69</v>
      </c>
      <c r="L1915" s="15"/>
      <c r="M1915" s="15">
        <v>139.4</v>
      </c>
      <c r="N1915" s="15">
        <v>39.200000000000003</v>
      </c>
      <c r="O1915" s="15">
        <v>104.3</v>
      </c>
      <c r="P1915" s="15" t="s">
        <v>107</v>
      </c>
      <c r="Q1915" s="15">
        <v>259.7</v>
      </c>
      <c r="R1915" s="15">
        <v>6.1</v>
      </c>
      <c r="S1915" s="15">
        <v>0.86</v>
      </c>
      <c r="T1915" s="15">
        <v>2.12</v>
      </c>
      <c r="U1915" s="15">
        <v>29.13</v>
      </c>
      <c r="V1915" s="15">
        <v>56927</v>
      </c>
      <c r="W1915" s="15">
        <v>1081805</v>
      </c>
      <c r="X1915" s="15">
        <v>1658284</v>
      </c>
      <c r="Y1915" s="15">
        <v>576479</v>
      </c>
      <c r="Z1915" s="15">
        <v>12694</v>
      </c>
      <c r="AA1915" s="15">
        <v>2.2949999999999999</v>
      </c>
      <c r="AB1915" s="15">
        <v>57.1</v>
      </c>
    </row>
    <row r="1916" spans="1:28" ht="15" customHeight="1" x14ac:dyDescent="0.3">
      <c r="A1916" s="15" t="s">
        <v>2044</v>
      </c>
      <c r="B1916" s="15" t="s">
        <v>104</v>
      </c>
      <c r="C1916" s="15" t="s">
        <v>110</v>
      </c>
      <c r="D1916" s="15" t="s">
        <v>130</v>
      </c>
      <c r="E1916" s="15" t="s">
        <v>120</v>
      </c>
      <c r="F1916" s="15">
        <v>2.72</v>
      </c>
      <c r="G1916" s="15">
        <v>370</v>
      </c>
      <c r="H1916" s="15">
        <v>33.1</v>
      </c>
      <c r="I1916" s="15">
        <v>50.1</v>
      </c>
      <c r="J1916" s="15">
        <v>8.4</v>
      </c>
      <c r="K1916" s="15">
        <v>6.69</v>
      </c>
      <c r="L1916" s="15">
        <v>12.1</v>
      </c>
      <c r="M1916" s="15">
        <v>150.30000000000001</v>
      </c>
      <c r="N1916" s="15">
        <v>55.6</v>
      </c>
      <c r="O1916" s="15">
        <v>65</v>
      </c>
      <c r="P1916" s="15" t="s">
        <v>116</v>
      </c>
      <c r="Q1916" s="15">
        <v>85.8</v>
      </c>
      <c r="R1916" s="15">
        <v>5.95</v>
      </c>
      <c r="S1916" s="15">
        <v>0.9</v>
      </c>
      <c r="T1916" s="15">
        <v>1.0900000000000001</v>
      </c>
      <c r="U1916" s="15">
        <v>2.96</v>
      </c>
      <c r="V1916" s="15">
        <v>61198</v>
      </c>
      <c r="W1916" s="15">
        <v>159674</v>
      </c>
      <c r="X1916" s="15">
        <v>181146</v>
      </c>
      <c r="Y1916" s="15">
        <v>21472</v>
      </c>
      <c r="Z1916" s="15">
        <v>1168</v>
      </c>
      <c r="AA1916" s="15">
        <v>2.5339999999999998</v>
      </c>
      <c r="AB1916" s="15">
        <v>38.200000000000003</v>
      </c>
    </row>
    <row r="1917" spans="1:28" ht="15" customHeight="1" x14ac:dyDescent="0.3">
      <c r="A1917" s="15" t="s">
        <v>2045</v>
      </c>
      <c r="B1917" s="15" t="s">
        <v>137</v>
      </c>
      <c r="C1917" s="15" t="s">
        <v>123</v>
      </c>
      <c r="D1917" s="15" t="s">
        <v>111</v>
      </c>
      <c r="E1917" s="15" t="s">
        <v>101</v>
      </c>
      <c r="F1917" s="15">
        <v>2.4900000000000002</v>
      </c>
      <c r="G1917" s="15">
        <v>1040</v>
      </c>
      <c r="H1917" s="15">
        <v>25.3</v>
      </c>
      <c r="I1917" s="15">
        <v>67.400000000000006</v>
      </c>
      <c r="J1917" s="15">
        <v>8.6</v>
      </c>
      <c r="K1917" s="15">
        <v>6.16</v>
      </c>
      <c r="L1917" s="15">
        <v>32.5</v>
      </c>
      <c r="M1917" s="15">
        <v>87.2</v>
      </c>
      <c r="N1917" s="15">
        <v>52.2</v>
      </c>
      <c r="O1917" s="15">
        <v>72.599999999999994</v>
      </c>
      <c r="P1917" s="15" t="s">
        <v>116</v>
      </c>
      <c r="Q1917" s="15">
        <v>202.7</v>
      </c>
      <c r="R1917" s="15">
        <v>1.71</v>
      </c>
      <c r="S1917" s="15">
        <v>0.79</v>
      </c>
      <c r="T1917" s="15">
        <v>0.7</v>
      </c>
      <c r="U1917" s="15">
        <v>1.74</v>
      </c>
      <c r="V1917" s="15">
        <v>67691</v>
      </c>
      <c r="W1917" s="15">
        <v>171033</v>
      </c>
      <c r="X1917" s="15">
        <v>117782</v>
      </c>
      <c r="Y1917" s="15">
        <v>-53251</v>
      </c>
      <c r="Z1917" s="15">
        <v>566</v>
      </c>
      <c r="AA1917" s="15">
        <v>3.0739999999999998</v>
      </c>
      <c r="AB1917" s="15">
        <v>76.5</v>
      </c>
    </row>
    <row r="1918" spans="1:28" ht="15" customHeight="1" x14ac:dyDescent="0.3">
      <c r="A1918" s="15" t="s">
        <v>2046</v>
      </c>
      <c r="B1918" s="15" t="s">
        <v>137</v>
      </c>
      <c r="C1918" s="15" t="s">
        <v>134</v>
      </c>
      <c r="D1918" s="15" t="s">
        <v>144</v>
      </c>
      <c r="E1918" s="15" t="s">
        <v>101</v>
      </c>
      <c r="F1918" s="15">
        <v>8.0500000000000007</v>
      </c>
      <c r="G1918" s="15">
        <v>690.9</v>
      </c>
      <c r="H1918" s="15">
        <v>32.1</v>
      </c>
      <c r="I1918" s="15">
        <v>67.8</v>
      </c>
      <c r="J1918" s="15">
        <v>7.4</v>
      </c>
      <c r="K1918" s="15">
        <v>6.76</v>
      </c>
      <c r="L1918" s="15">
        <v>33.9</v>
      </c>
      <c r="M1918" s="15">
        <v>118.3</v>
      </c>
      <c r="N1918" s="15">
        <v>60.2</v>
      </c>
      <c r="O1918" s="15">
        <v>135.80000000000001</v>
      </c>
      <c r="P1918" s="15" t="s">
        <v>127</v>
      </c>
      <c r="Q1918" s="15">
        <v>218.9</v>
      </c>
      <c r="R1918" s="15">
        <v>3.2</v>
      </c>
      <c r="S1918" s="15">
        <v>0.99</v>
      </c>
      <c r="T1918" s="15">
        <v>2.4700000000000002</v>
      </c>
      <c r="U1918" s="15">
        <v>19.88</v>
      </c>
      <c r="V1918" s="15">
        <v>63958</v>
      </c>
      <c r="W1918" s="15">
        <v>618456</v>
      </c>
      <c r="X1918" s="15">
        <v>1271485</v>
      </c>
      <c r="Y1918" s="15">
        <v>653029</v>
      </c>
      <c r="Z1918" s="15">
        <v>4142</v>
      </c>
      <c r="AA1918" s="15">
        <v>4.8</v>
      </c>
      <c r="AB1918" s="15">
        <v>47.4</v>
      </c>
    </row>
    <row r="1919" spans="1:28" ht="15" customHeight="1" x14ac:dyDescent="0.3">
      <c r="A1919" s="15" t="s">
        <v>2047</v>
      </c>
      <c r="B1919" s="15" t="s">
        <v>98</v>
      </c>
      <c r="C1919" s="15" t="s">
        <v>152</v>
      </c>
      <c r="D1919" s="15" t="s">
        <v>115</v>
      </c>
      <c r="E1919" s="15" t="s">
        <v>101</v>
      </c>
      <c r="F1919" s="15">
        <v>1.41</v>
      </c>
      <c r="G1919" s="15">
        <v>885.8</v>
      </c>
      <c r="H1919" s="15">
        <v>28.5</v>
      </c>
      <c r="I1919" s="15">
        <v>63.9</v>
      </c>
      <c r="J1919" s="15">
        <v>6.1</v>
      </c>
      <c r="K1919" s="15">
        <v>7.39</v>
      </c>
      <c r="L1919" s="15">
        <v>23.9</v>
      </c>
      <c r="M1919" s="15">
        <v>143.9</v>
      </c>
      <c r="N1919" s="15">
        <v>74.8</v>
      </c>
      <c r="O1919" s="15">
        <v>95.5</v>
      </c>
      <c r="P1919" s="15" t="s">
        <v>107</v>
      </c>
      <c r="Q1919" s="15">
        <v>199.1</v>
      </c>
      <c r="R1919" s="15">
        <v>1.65</v>
      </c>
      <c r="S1919" s="15">
        <v>0.87</v>
      </c>
      <c r="T1919" s="15">
        <v>1.51</v>
      </c>
      <c r="U1919" s="15">
        <v>2.13</v>
      </c>
      <c r="V1919" s="15">
        <v>24070</v>
      </c>
      <c r="W1919" s="15">
        <v>108739</v>
      </c>
      <c r="X1919" s="15">
        <v>51269</v>
      </c>
      <c r="Y1919" s="15">
        <v>-57470</v>
      </c>
      <c r="Z1919" s="15">
        <v>2371</v>
      </c>
      <c r="AA1919" s="15">
        <v>0.89800000000000002</v>
      </c>
      <c r="AB1919" s="15">
        <v>60.7</v>
      </c>
    </row>
    <row r="1920" spans="1:28" ht="15" customHeight="1" x14ac:dyDescent="0.3">
      <c r="A1920" s="15" t="s">
        <v>2048</v>
      </c>
      <c r="B1920" s="15" t="s">
        <v>118</v>
      </c>
      <c r="C1920" s="15" t="s">
        <v>152</v>
      </c>
      <c r="D1920" s="15" t="s">
        <v>115</v>
      </c>
      <c r="E1920" s="15" t="s">
        <v>112</v>
      </c>
      <c r="F1920" s="15">
        <v>8.3000000000000007</v>
      </c>
      <c r="G1920" s="15">
        <v>371.4</v>
      </c>
      <c r="H1920" s="15">
        <v>17.8</v>
      </c>
      <c r="I1920" s="15">
        <v>34.4</v>
      </c>
      <c r="J1920" s="15">
        <v>7.1</v>
      </c>
      <c r="K1920" s="15">
        <v>6.37</v>
      </c>
      <c r="L1920" s="15">
        <v>22.6</v>
      </c>
      <c r="M1920" s="15">
        <v>156.80000000000001</v>
      </c>
      <c r="N1920" s="15">
        <v>63.3</v>
      </c>
      <c r="O1920" s="15">
        <v>100.3</v>
      </c>
      <c r="P1920" s="15" t="s">
        <v>127</v>
      </c>
      <c r="Q1920" s="15">
        <v>89.6</v>
      </c>
      <c r="R1920" s="15">
        <v>4.38</v>
      </c>
      <c r="S1920" s="15">
        <v>0.69</v>
      </c>
      <c r="T1920" s="15">
        <v>2.66</v>
      </c>
      <c r="U1920" s="15">
        <v>22.08</v>
      </c>
      <c r="V1920" s="15">
        <v>18173</v>
      </c>
      <c r="W1920" s="15">
        <v>628652</v>
      </c>
      <c r="X1920" s="15">
        <v>401260</v>
      </c>
      <c r="Y1920" s="15">
        <v>-227392</v>
      </c>
      <c r="Z1920" s="15">
        <v>11713</v>
      </c>
      <c r="AA1920" s="15">
        <v>1.885</v>
      </c>
      <c r="AB1920" s="15">
        <v>47</v>
      </c>
    </row>
    <row r="1921" spans="1:28" ht="15" customHeight="1" x14ac:dyDescent="0.3">
      <c r="A1921" s="15" t="s">
        <v>2049</v>
      </c>
      <c r="B1921" s="15" t="s">
        <v>118</v>
      </c>
      <c r="C1921" s="15" t="s">
        <v>119</v>
      </c>
      <c r="D1921" s="15" t="s">
        <v>100</v>
      </c>
      <c r="E1921" s="15" t="s">
        <v>112</v>
      </c>
      <c r="F1921" s="15">
        <v>10.59</v>
      </c>
      <c r="G1921" s="15">
        <v>382.5</v>
      </c>
      <c r="H1921" s="15">
        <v>20.9</v>
      </c>
      <c r="I1921" s="15">
        <v>60.6</v>
      </c>
      <c r="J1921" s="15">
        <v>7.4</v>
      </c>
      <c r="K1921" s="15">
        <v>6.58</v>
      </c>
      <c r="L1921" s="15">
        <v>19.8</v>
      </c>
      <c r="M1921" s="15">
        <v>48.2</v>
      </c>
      <c r="N1921" s="15">
        <v>20.6</v>
      </c>
      <c r="O1921" s="15">
        <v>105.2</v>
      </c>
      <c r="P1921" s="15" t="s">
        <v>116</v>
      </c>
      <c r="Q1921" s="15">
        <v>198.1</v>
      </c>
      <c r="R1921" s="15">
        <v>6.09</v>
      </c>
      <c r="S1921" s="15">
        <v>0.91</v>
      </c>
      <c r="T1921" s="15">
        <v>2.17</v>
      </c>
      <c r="U1921" s="15">
        <v>22.98</v>
      </c>
      <c r="V1921" s="15">
        <v>20210</v>
      </c>
      <c r="W1921" s="15">
        <v>610472</v>
      </c>
      <c r="X1921" s="15">
        <v>464426</v>
      </c>
      <c r="Y1921" s="15">
        <v>-146046</v>
      </c>
      <c r="Z1921" s="15">
        <v>2768</v>
      </c>
      <c r="AA1921" s="15">
        <v>8.3019999999999996</v>
      </c>
      <c r="AB1921" s="15">
        <v>40.1</v>
      </c>
    </row>
    <row r="1922" spans="1:28" ht="15" customHeight="1" x14ac:dyDescent="0.3">
      <c r="A1922" s="15" t="s">
        <v>2050</v>
      </c>
      <c r="B1922" s="15" t="s">
        <v>126</v>
      </c>
      <c r="C1922" s="15" t="s">
        <v>99</v>
      </c>
      <c r="D1922" s="15" t="s">
        <v>115</v>
      </c>
      <c r="E1922" s="15" t="s">
        <v>101</v>
      </c>
      <c r="F1922" s="15">
        <v>13.57</v>
      </c>
      <c r="G1922" s="15">
        <v>998.7</v>
      </c>
      <c r="H1922" s="15">
        <v>27.1</v>
      </c>
      <c r="I1922" s="15">
        <v>90.6</v>
      </c>
      <c r="J1922" s="15">
        <v>5.0999999999999996</v>
      </c>
      <c r="K1922" s="15">
        <v>7.3</v>
      </c>
      <c r="L1922" s="15">
        <v>34.4</v>
      </c>
      <c r="M1922" s="15">
        <v>115.3</v>
      </c>
      <c r="N1922" s="15">
        <v>50.4</v>
      </c>
      <c r="O1922" s="15">
        <v>134.69999999999999</v>
      </c>
      <c r="P1922" s="15" t="s">
        <v>102</v>
      </c>
      <c r="Q1922" s="15">
        <v>199.4</v>
      </c>
      <c r="R1922" s="15">
        <v>8.48</v>
      </c>
      <c r="S1922" s="15">
        <v>0.71</v>
      </c>
      <c r="T1922" s="15">
        <v>2.56</v>
      </c>
      <c r="U1922" s="15">
        <v>34.74</v>
      </c>
      <c r="V1922" s="15">
        <v>23258</v>
      </c>
      <c r="W1922" s="15">
        <v>955550</v>
      </c>
      <c r="X1922" s="15">
        <v>807983</v>
      </c>
      <c r="Y1922" s="15">
        <v>-147567</v>
      </c>
      <c r="Z1922" s="15">
        <v>17137</v>
      </c>
      <c r="AA1922" s="15">
        <v>2.0270000000000001</v>
      </c>
      <c r="AB1922" s="15">
        <v>50.7</v>
      </c>
    </row>
    <row r="1923" spans="1:28" ht="15" customHeight="1" x14ac:dyDescent="0.3">
      <c r="A1923" s="15" t="s">
        <v>2051</v>
      </c>
      <c r="B1923" s="15" t="s">
        <v>126</v>
      </c>
      <c r="C1923" s="15" t="s">
        <v>110</v>
      </c>
      <c r="D1923" s="15" t="s">
        <v>100</v>
      </c>
      <c r="E1923" s="15" t="s">
        <v>120</v>
      </c>
      <c r="F1923" s="15">
        <v>11.65</v>
      </c>
      <c r="G1923" s="15">
        <v>487</v>
      </c>
      <c r="H1923" s="15">
        <v>31</v>
      </c>
      <c r="I1923" s="15">
        <v>49.4</v>
      </c>
      <c r="J1923" s="15">
        <v>8.5</v>
      </c>
      <c r="K1923" s="15">
        <v>7.04</v>
      </c>
      <c r="L1923" s="15">
        <v>18.5</v>
      </c>
      <c r="M1923" s="15">
        <v>94.8</v>
      </c>
      <c r="N1923" s="15">
        <v>73.2</v>
      </c>
      <c r="O1923" s="15">
        <v>88.3</v>
      </c>
      <c r="P1923" s="15" t="s">
        <v>102</v>
      </c>
      <c r="Q1923" s="15">
        <v>278.10000000000002</v>
      </c>
      <c r="R1923" s="15">
        <v>5.92</v>
      </c>
      <c r="S1923" s="15">
        <v>0.68</v>
      </c>
      <c r="T1923" s="15">
        <v>2.2999999999999998</v>
      </c>
      <c r="U1923" s="15">
        <v>26.8</v>
      </c>
      <c r="V1923" s="15">
        <v>22663</v>
      </c>
      <c r="W1923" s="15">
        <v>688128</v>
      </c>
      <c r="X1923" s="15">
        <v>607368</v>
      </c>
      <c r="Y1923" s="15">
        <v>-80760</v>
      </c>
      <c r="Z1923" s="15">
        <v>5294</v>
      </c>
      <c r="AA1923" s="15">
        <v>5.0620000000000003</v>
      </c>
      <c r="AB1923" s="15">
        <v>30.9</v>
      </c>
    </row>
    <row r="1924" spans="1:28" ht="15" customHeight="1" x14ac:dyDescent="0.3">
      <c r="A1924" s="15" t="s">
        <v>2052</v>
      </c>
      <c r="B1924" s="15" t="s">
        <v>146</v>
      </c>
      <c r="C1924" s="15" t="s">
        <v>152</v>
      </c>
      <c r="D1924" s="15" t="s">
        <v>100</v>
      </c>
      <c r="E1924" s="15" t="s">
        <v>101</v>
      </c>
      <c r="F1924" s="15">
        <v>6.71</v>
      </c>
      <c r="G1924" s="15">
        <v>991.7</v>
      </c>
      <c r="H1924" s="15">
        <v>27.8</v>
      </c>
      <c r="I1924" s="15">
        <v>78</v>
      </c>
      <c r="J1924" s="15">
        <v>7</v>
      </c>
      <c r="K1924" s="15">
        <v>6.02</v>
      </c>
      <c r="L1924" s="15">
        <v>29.2</v>
      </c>
      <c r="M1924" s="15">
        <v>40</v>
      </c>
      <c r="N1924" s="15">
        <v>54.1</v>
      </c>
      <c r="O1924" s="15">
        <v>143.6</v>
      </c>
      <c r="P1924" s="15" t="s">
        <v>107</v>
      </c>
      <c r="Q1924" s="15">
        <v>267.7</v>
      </c>
      <c r="R1924" s="15">
        <v>4.38</v>
      </c>
      <c r="S1924" s="15">
        <v>0.7</v>
      </c>
      <c r="T1924" s="15">
        <v>1.56</v>
      </c>
      <c r="U1924" s="15">
        <v>10.47</v>
      </c>
      <c r="V1924" s="15">
        <v>23698</v>
      </c>
      <c r="W1924" s="15">
        <v>429879</v>
      </c>
      <c r="X1924" s="15">
        <v>248118</v>
      </c>
      <c r="Y1924" s="15">
        <v>-181761</v>
      </c>
      <c r="Z1924" s="15">
        <v>3943</v>
      </c>
      <c r="AA1924" s="15">
        <v>2.6549999999999998</v>
      </c>
      <c r="AB1924" s="15">
        <v>57.6</v>
      </c>
    </row>
    <row r="1925" spans="1:28" ht="15" customHeight="1" x14ac:dyDescent="0.3">
      <c r="A1925" s="15" t="s">
        <v>2053</v>
      </c>
      <c r="B1925" s="15" t="s">
        <v>146</v>
      </c>
      <c r="C1925" s="15" t="s">
        <v>129</v>
      </c>
      <c r="D1925" s="15" t="s">
        <v>106</v>
      </c>
      <c r="E1925" s="15" t="s">
        <v>101</v>
      </c>
      <c r="F1925" s="15">
        <v>11.84</v>
      </c>
      <c r="G1925" s="15">
        <v>892.2</v>
      </c>
      <c r="H1925" s="15">
        <v>24.8</v>
      </c>
      <c r="I1925" s="15">
        <v>59.4</v>
      </c>
      <c r="J1925" s="15">
        <v>8.4</v>
      </c>
      <c r="K1925" s="15">
        <v>6.04</v>
      </c>
      <c r="L1925" s="15">
        <v>30.8</v>
      </c>
      <c r="M1925" s="15">
        <v>72.3</v>
      </c>
      <c r="N1925" s="15">
        <v>41.1</v>
      </c>
      <c r="O1925" s="15">
        <v>78.900000000000006</v>
      </c>
      <c r="P1925" s="15" t="s">
        <v>127</v>
      </c>
      <c r="Q1925" s="15">
        <v>119.9</v>
      </c>
      <c r="R1925" s="15">
        <v>6.79</v>
      </c>
      <c r="S1925" s="15">
        <v>0.94</v>
      </c>
      <c r="T1925" s="15">
        <v>1.81</v>
      </c>
      <c r="U1925" s="15">
        <v>21.43</v>
      </c>
      <c r="V1925" s="15">
        <v>18869</v>
      </c>
      <c r="W1925" s="15">
        <v>739709</v>
      </c>
      <c r="X1925" s="15">
        <v>404363</v>
      </c>
      <c r="Y1925" s="15">
        <v>-335346</v>
      </c>
      <c r="Z1925" s="15">
        <v>6572</v>
      </c>
      <c r="AA1925" s="15">
        <v>3.2610000000000001</v>
      </c>
      <c r="AB1925" s="15">
        <v>36.700000000000003</v>
      </c>
    </row>
    <row r="1926" spans="1:28" ht="15" customHeight="1" x14ac:dyDescent="0.3">
      <c r="A1926" s="15" t="s">
        <v>2054</v>
      </c>
      <c r="B1926" s="15" t="s">
        <v>122</v>
      </c>
      <c r="C1926" s="15" t="s">
        <v>129</v>
      </c>
      <c r="D1926" s="15" t="s">
        <v>106</v>
      </c>
      <c r="E1926" s="15" t="s">
        <v>112</v>
      </c>
      <c r="F1926" s="15">
        <v>9.15</v>
      </c>
      <c r="G1926" s="15">
        <v>582.20000000000005</v>
      </c>
      <c r="H1926" s="15">
        <v>20.7</v>
      </c>
      <c r="I1926" s="15">
        <v>70.900000000000006</v>
      </c>
      <c r="J1926" s="15">
        <v>10.4</v>
      </c>
      <c r="K1926" s="15">
        <v>7.48</v>
      </c>
      <c r="L1926" s="15">
        <v>26.1</v>
      </c>
      <c r="M1926" s="15">
        <v>157</v>
      </c>
      <c r="N1926" s="15">
        <v>46.6</v>
      </c>
      <c r="O1926" s="15">
        <v>71.599999999999994</v>
      </c>
      <c r="P1926" s="15" t="s">
        <v>102</v>
      </c>
      <c r="Q1926" s="15">
        <v>147.30000000000001</v>
      </c>
      <c r="R1926" s="15">
        <v>6.01</v>
      </c>
      <c r="S1926" s="15">
        <v>0.9</v>
      </c>
      <c r="T1926" s="15">
        <v>1.83</v>
      </c>
      <c r="U1926" s="15">
        <v>16.739999999999998</v>
      </c>
      <c r="V1926" s="15">
        <v>20589</v>
      </c>
      <c r="W1926" s="15">
        <v>506864</v>
      </c>
      <c r="X1926" s="15">
        <v>344660</v>
      </c>
      <c r="Y1926" s="15">
        <v>-162204</v>
      </c>
      <c r="Z1926" s="15">
        <v>4748</v>
      </c>
      <c r="AA1926" s="15">
        <v>3.5259999999999998</v>
      </c>
      <c r="AB1926" s="15">
        <v>35.4</v>
      </c>
    </row>
    <row r="1927" spans="1:28" ht="15" customHeight="1" x14ac:dyDescent="0.3">
      <c r="A1927" s="15" t="s">
        <v>2055</v>
      </c>
      <c r="B1927" s="15" t="s">
        <v>126</v>
      </c>
      <c r="C1927" s="15" t="s">
        <v>105</v>
      </c>
      <c r="D1927" s="15" t="s">
        <v>111</v>
      </c>
      <c r="E1927" s="15" t="s">
        <v>101</v>
      </c>
      <c r="F1927" s="15">
        <v>8.24</v>
      </c>
      <c r="G1927" s="15">
        <v>668.1</v>
      </c>
      <c r="H1927" s="15">
        <v>24.6</v>
      </c>
      <c r="I1927" s="15">
        <v>81.900000000000006</v>
      </c>
      <c r="J1927" s="15">
        <v>8.1999999999999993</v>
      </c>
      <c r="K1927" s="15">
        <v>7.72</v>
      </c>
      <c r="L1927" s="15">
        <v>32.299999999999997</v>
      </c>
      <c r="M1927" s="15">
        <v>169.7</v>
      </c>
      <c r="N1927" s="15">
        <v>66</v>
      </c>
      <c r="O1927" s="15">
        <v>86.1</v>
      </c>
      <c r="P1927" s="15" t="s">
        <v>102</v>
      </c>
      <c r="Q1927" s="15">
        <v>233.5</v>
      </c>
      <c r="R1927" s="15">
        <v>4.9400000000000004</v>
      </c>
      <c r="S1927" s="15">
        <v>0.98</v>
      </c>
      <c r="T1927" s="15">
        <v>0.56000000000000005</v>
      </c>
      <c r="U1927" s="15">
        <v>4.6100000000000003</v>
      </c>
      <c r="V1927" s="15">
        <v>80087</v>
      </c>
      <c r="W1927" s="15">
        <v>556769</v>
      </c>
      <c r="X1927" s="15">
        <v>369201</v>
      </c>
      <c r="Y1927" s="15">
        <v>-187568</v>
      </c>
      <c r="Z1927" s="15">
        <v>2548</v>
      </c>
      <c r="AA1927" s="15">
        <v>1.8089999999999999</v>
      </c>
      <c r="AB1927" s="15">
        <v>61.4</v>
      </c>
    </row>
    <row r="1928" spans="1:28" ht="15" customHeight="1" x14ac:dyDescent="0.3">
      <c r="A1928" s="15" t="s">
        <v>2056</v>
      </c>
      <c r="B1928" s="15" t="s">
        <v>137</v>
      </c>
      <c r="C1928" s="15" t="s">
        <v>170</v>
      </c>
      <c r="D1928" s="15" t="s">
        <v>144</v>
      </c>
      <c r="E1928" s="15" t="s">
        <v>112</v>
      </c>
      <c r="F1928" s="15">
        <v>11.26</v>
      </c>
      <c r="G1928" s="15">
        <v>527.1</v>
      </c>
      <c r="H1928" s="15">
        <v>25.1</v>
      </c>
      <c r="I1928" s="15">
        <v>49.4</v>
      </c>
      <c r="J1928" s="15">
        <v>8.1999999999999993</v>
      </c>
      <c r="K1928" s="15">
        <v>6.91</v>
      </c>
      <c r="L1928" s="15">
        <v>24.1</v>
      </c>
      <c r="M1928" s="15">
        <v>139.6</v>
      </c>
      <c r="N1928" s="15">
        <v>56.3</v>
      </c>
      <c r="O1928" s="15">
        <v>89.5</v>
      </c>
      <c r="P1928" s="15" t="s">
        <v>127</v>
      </c>
      <c r="Q1928" s="15">
        <v>40</v>
      </c>
      <c r="R1928" s="15">
        <v>6.4</v>
      </c>
      <c r="S1928" s="15">
        <v>0.83</v>
      </c>
      <c r="T1928" s="15">
        <v>2.21</v>
      </c>
      <c r="U1928" s="15">
        <v>24.88</v>
      </c>
      <c r="V1928" s="15">
        <v>60681</v>
      </c>
      <c r="W1928" s="15">
        <v>584584</v>
      </c>
      <c r="X1928" s="15">
        <v>1509743</v>
      </c>
      <c r="Y1928" s="15">
        <v>925159</v>
      </c>
      <c r="Z1928" s="15">
        <v>4690</v>
      </c>
      <c r="AA1928" s="15">
        <v>5.3049999999999997</v>
      </c>
      <c r="AB1928" s="15">
        <v>35.200000000000003</v>
      </c>
    </row>
    <row r="1929" spans="1:28" ht="15" customHeight="1" x14ac:dyDescent="0.3">
      <c r="A1929" s="15" t="s">
        <v>2057</v>
      </c>
      <c r="B1929" s="15" t="s">
        <v>98</v>
      </c>
      <c r="C1929" s="15" t="s">
        <v>99</v>
      </c>
      <c r="D1929" s="15" t="s">
        <v>130</v>
      </c>
      <c r="E1929" s="15" t="s">
        <v>112</v>
      </c>
      <c r="F1929" s="15">
        <v>13.78</v>
      </c>
      <c r="G1929" s="15">
        <v>360.9</v>
      </c>
      <c r="H1929" s="15">
        <v>20.5</v>
      </c>
      <c r="I1929" s="15">
        <v>61.8</v>
      </c>
      <c r="J1929" s="15">
        <v>9.9</v>
      </c>
      <c r="K1929" s="15">
        <v>6.81</v>
      </c>
      <c r="L1929" s="15">
        <v>30</v>
      </c>
      <c r="M1929" s="15">
        <v>109.6</v>
      </c>
      <c r="N1929" s="15">
        <v>54</v>
      </c>
      <c r="O1929" s="15">
        <v>68</v>
      </c>
      <c r="P1929" s="15" t="s">
        <v>127</v>
      </c>
      <c r="Q1929" s="15">
        <v>170.8</v>
      </c>
      <c r="R1929" s="15">
        <v>4.37</v>
      </c>
      <c r="S1929" s="15">
        <v>0.85</v>
      </c>
      <c r="T1929" s="15">
        <v>1.47</v>
      </c>
      <c r="U1929" s="15">
        <v>20.260000000000002</v>
      </c>
      <c r="V1929" s="15">
        <v>70001</v>
      </c>
      <c r="W1929" s="15">
        <v>933396</v>
      </c>
      <c r="X1929" s="15">
        <v>1418220</v>
      </c>
      <c r="Y1929" s="15">
        <v>484824</v>
      </c>
      <c r="Z1929" s="15">
        <v>11149</v>
      </c>
      <c r="AA1929" s="15">
        <v>1.8169999999999999</v>
      </c>
      <c r="AB1929" s="15">
        <v>51.7</v>
      </c>
    </row>
    <row r="1930" spans="1:28" ht="15" customHeight="1" x14ac:dyDescent="0.3">
      <c r="A1930" s="15" t="s">
        <v>2058</v>
      </c>
      <c r="B1930" s="15" t="s">
        <v>109</v>
      </c>
      <c r="C1930" s="15" t="s">
        <v>99</v>
      </c>
      <c r="D1930" s="15" t="s">
        <v>144</v>
      </c>
      <c r="E1930" s="15" t="s">
        <v>112</v>
      </c>
      <c r="F1930" s="15">
        <v>9.5</v>
      </c>
      <c r="G1930" s="15">
        <v>459.5</v>
      </c>
      <c r="H1930" s="15">
        <v>18.3</v>
      </c>
      <c r="I1930" s="15">
        <v>63.8</v>
      </c>
      <c r="J1930" s="15">
        <v>6.9</v>
      </c>
      <c r="K1930" s="15">
        <v>7.27</v>
      </c>
      <c r="L1930" s="15">
        <v>22.6</v>
      </c>
      <c r="M1930" s="15">
        <v>140.19999999999999</v>
      </c>
      <c r="N1930" s="15">
        <v>57</v>
      </c>
      <c r="O1930" s="15">
        <v>106.8</v>
      </c>
      <c r="P1930" s="15" t="s">
        <v>107</v>
      </c>
      <c r="Q1930" s="15">
        <v>169.7</v>
      </c>
      <c r="R1930" s="15">
        <v>5.92</v>
      </c>
      <c r="S1930" s="15">
        <v>0.82</v>
      </c>
      <c r="T1930" s="15">
        <v>1.03</v>
      </c>
      <c r="U1930" s="15">
        <v>9.7799999999999994</v>
      </c>
      <c r="V1930" s="15">
        <v>53671</v>
      </c>
      <c r="W1930" s="15">
        <v>667294</v>
      </c>
      <c r="X1930" s="15">
        <v>524902</v>
      </c>
      <c r="Y1930" s="15">
        <v>-142392</v>
      </c>
      <c r="Z1930" s="15">
        <v>4714</v>
      </c>
      <c r="AA1930" s="15">
        <v>2.0750000000000002</v>
      </c>
      <c r="AB1930" s="15">
        <v>41.9</v>
      </c>
    </row>
    <row r="1931" spans="1:28" ht="15" customHeight="1" x14ac:dyDescent="0.3">
      <c r="A1931" s="15" t="s">
        <v>2059</v>
      </c>
      <c r="B1931" s="15" t="s">
        <v>109</v>
      </c>
      <c r="C1931" s="15" t="s">
        <v>170</v>
      </c>
      <c r="D1931" s="15" t="s">
        <v>144</v>
      </c>
      <c r="E1931" s="15" t="s">
        <v>112</v>
      </c>
      <c r="F1931" s="15">
        <v>2.75</v>
      </c>
      <c r="G1931" s="15">
        <v>326</v>
      </c>
      <c r="H1931" s="15">
        <v>25.3</v>
      </c>
      <c r="I1931" s="15">
        <v>61.3</v>
      </c>
      <c r="J1931" s="15">
        <v>8.1999999999999993</v>
      </c>
      <c r="K1931" s="15">
        <v>7.77</v>
      </c>
      <c r="L1931" s="15">
        <v>17.5</v>
      </c>
      <c r="M1931" s="15">
        <v>137.80000000000001</v>
      </c>
      <c r="N1931" s="15">
        <v>32.4</v>
      </c>
      <c r="O1931" s="15">
        <v>85.4</v>
      </c>
      <c r="P1931" s="15" t="s">
        <v>107</v>
      </c>
      <c r="Q1931" s="15">
        <v>231.5</v>
      </c>
      <c r="R1931" s="15">
        <v>6.6</v>
      </c>
      <c r="S1931" s="15">
        <v>0.87</v>
      </c>
      <c r="T1931" s="15">
        <v>0.42</v>
      </c>
      <c r="U1931" s="15">
        <v>1.1599999999999999</v>
      </c>
      <c r="V1931" s="15">
        <v>47207</v>
      </c>
      <c r="W1931" s="15">
        <v>219146</v>
      </c>
      <c r="X1931" s="15">
        <v>54760</v>
      </c>
      <c r="Y1931" s="15">
        <v>-164386</v>
      </c>
      <c r="Z1931" s="15">
        <v>1796</v>
      </c>
      <c r="AA1931" s="15">
        <v>0.64600000000000002</v>
      </c>
      <c r="AB1931" s="15">
        <v>36</v>
      </c>
    </row>
    <row r="1932" spans="1:28" ht="15" customHeight="1" x14ac:dyDescent="0.3">
      <c r="A1932" s="15" t="s">
        <v>2060</v>
      </c>
      <c r="B1932" s="15" t="s">
        <v>126</v>
      </c>
      <c r="C1932" s="15" t="s">
        <v>129</v>
      </c>
      <c r="D1932" s="15" t="s">
        <v>177</v>
      </c>
      <c r="E1932" s="15" t="s">
        <v>101</v>
      </c>
      <c r="F1932" s="15">
        <v>14.16</v>
      </c>
      <c r="G1932" s="15">
        <v>860.4</v>
      </c>
      <c r="H1932" s="15">
        <v>26.5</v>
      </c>
      <c r="I1932" s="15">
        <v>74</v>
      </c>
      <c r="J1932" s="15">
        <v>5</v>
      </c>
      <c r="K1932" s="15">
        <v>7.14</v>
      </c>
      <c r="L1932" s="15">
        <v>29.7</v>
      </c>
      <c r="M1932" s="15">
        <v>157.19999999999999</v>
      </c>
      <c r="N1932" s="15">
        <v>66.099999999999994</v>
      </c>
      <c r="O1932" s="15">
        <v>151.69999999999999</v>
      </c>
      <c r="P1932" s="15" t="s">
        <v>102</v>
      </c>
      <c r="Q1932" s="15">
        <v>122</v>
      </c>
      <c r="R1932" s="15">
        <v>5.71</v>
      </c>
      <c r="S1932" s="15">
        <v>0.73</v>
      </c>
      <c r="T1932" s="15">
        <v>79.25</v>
      </c>
      <c r="U1932" s="15">
        <v>1122.18</v>
      </c>
      <c r="V1932" s="15">
        <v>3661</v>
      </c>
      <c r="W1932" s="15">
        <v>875331</v>
      </c>
      <c r="X1932" s="15">
        <v>4108301</v>
      </c>
      <c r="Y1932" s="15">
        <v>3232970</v>
      </c>
      <c r="Z1932" s="15">
        <v>21133</v>
      </c>
      <c r="AA1932" s="15">
        <v>53.100999999999999</v>
      </c>
      <c r="AB1932" s="15">
        <v>41.8</v>
      </c>
    </row>
    <row r="1933" spans="1:28" ht="15" customHeight="1" x14ac:dyDescent="0.3">
      <c r="A1933" s="15" t="s">
        <v>2061</v>
      </c>
      <c r="B1933" s="15" t="s">
        <v>98</v>
      </c>
      <c r="C1933" s="15" t="s">
        <v>123</v>
      </c>
      <c r="D1933" s="15" t="s">
        <v>132</v>
      </c>
      <c r="E1933" s="15" t="s">
        <v>120</v>
      </c>
      <c r="F1933" s="15">
        <v>12.06</v>
      </c>
      <c r="G1933" s="15">
        <v>456.6</v>
      </c>
      <c r="H1933" s="15">
        <v>30.8</v>
      </c>
      <c r="I1933" s="15">
        <v>59.2</v>
      </c>
      <c r="J1933" s="15">
        <v>9.1</v>
      </c>
      <c r="K1933" s="15">
        <v>7.65</v>
      </c>
      <c r="L1933" s="15">
        <v>20.7</v>
      </c>
      <c r="M1933" s="15">
        <v>130.9</v>
      </c>
      <c r="N1933" s="15">
        <v>58.7</v>
      </c>
      <c r="O1933" s="15">
        <v>99.2</v>
      </c>
      <c r="P1933" s="15" t="s">
        <v>107</v>
      </c>
      <c r="Q1933" s="15">
        <v>236.3</v>
      </c>
      <c r="R1933" s="15">
        <v>11.78</v>
      </c>
      <c r="S1933" s="15">
        <v>0.73</v>
      </c>
      <c r="T1933" s="15">
        <v>0.77</v>
      </c>
      <c r="U1933" s="15">
        <v>9.2899999999999991</v>
      </c>
      <c r="V1933" s="15">
        <v>101047</v>
      </c>
      <c r="W1933" s="15">
        <v>931348</v>
      </c>
      <c r="X1933" s="15">
        <v>938727</v>
      </c>
      <c r="Y1933" s="15">
        <v>7379</v>
      </c>
      <c r="Z1933" s="15">
        <v>10163</v>
      </c>
      <c r="AA1933" s="15">
        <v>0.91400000000000003</v>
      </c>
      <c r="AB1933" s="15">
        <v>26.5</v>
      </c>
    </row>
    <row r="1934" spans="1:28" ht="15" customHeight="1" x14ac:dyDescent="0.3">
      <c r="A1934" s="15" t="s">
        <v>2062</v>
      </c>
      <c r="B1934" s="15" t="s">
        <v>126</v>
      </c>
      <c r="C1934" s="15" t="s">
        <v>134</v>
      </c>
      <c r="D1934" s="15" t="s">
        <v>130</v>
      </c>
      <c r="E1934" s="15" t="s">
        <v>112</v>
      </c>
      <c r="F1934" s="15">
        <v>11.94</v>
      </c>
      <c r="G1934" s="15">
        <v>411.4</v>
      </c>
      <c r="H1934" s="15">
        <v>24.3</v>
      </c>
      <c r="I1934" s="15">
        <v>43.1</v>
      </c>
      <c r="J1934" s="15">
        <v>8.1</v>
      </c>
      <c r="K1934" s="15">
        <v>6.82</v>
      </c>
      <c r="L1934" s="15">
        <v>22.8</v>
      </c>
      <c r="M1934" s="15">
        <v>137.80000000000001</v>
      </c>
      <c r="N1934" s="15">
        <v>63.5</v>
      </c>
      <c r="O1934" s="15">
        <v>100.6</v>
      </c>
      <c r="P1934" s="15" t="s">
        <v>107</v>
      </c>
      <c r="Q1934" s="15">
        <v>260.60000000000002</v>
      </c>
      <c r="R1934" s="15">
        <v>6.05</v>
      </c>
      <c r="S1934" s="15">
        <v>0.67</v>
      </c>
      <c r="T1934" s="15">
        <v>1.81</v>
      </c>
      <c r="U1934" s="15">
        <v>21.61</v>
      </c>
      <c r="V1934" s="15">
        <v>60279</v>
      </c>
      <c r="W1934" s="15">
        <v>922911</v>
      </c>
      <c r="X1934" s="15">
        <v>1302629</v>
      </c>
      <c r="Y1934" s="15">
        <v>379718</v>
      </c>
      <c r="Z1934" s="15">
        <v>12024</v>
      </c>
      <c r="AA1934" s="15">
        <v>1.7969999999999999</v>
      </c>
      <c r="AB1934" s="15">
        <v>37</v>
      </c>
    </row>
    <row r="1935" spans="1:28" ht="15" customHeight="1" x14ac:dyDescent="0.3">
      <c r="A1935" s="15" t="s">
        <v>2063</v>
      </c>
      <c r="B1935" s="15" t="s">
        <v>98</v>
      </c>
      <c r="C1935" s="15" t="s">
        <v>134</v>
      </c>
      <c r="D1935" s="15" t="s">
        <v>115</v>
      </c>
      <c r="E1935" s="15" t="s">
        <v>101</v>
      </c>
      <c r="F1935" s="15">
        <v>9.44</v>
      </c>
      <c r="G1935" s="15">
        <v>873.7</v>
      </c>
      <c r="H1935" s="15">
        <v>25.5</v>
      </c>
      <c r="I1935" s="15">
        <v>70.7</v>
      </c>
      <c r="J1935" s="15">
        <v>6.9</v>
      </c>
      <c r="K1935" s="15">
        <v>6.41</v>
      </c>
      <c r="L1935" s="15">
        <v>22.3</v>
      </c>
      <c r="M1935" s="15">
        <v>127.1</v>
      </c>
      <c r="N1935" s="15">
        <v>60.6</v>
      </c>
      <c r="O1935" s="15">
        <v>128.30000000000001</v>
      </c>
      <c r="P1935" s="15" t="s">
        <v>107</v>
      </c>
      <c r="Q1935" s="15">
        <v>201.9</v>
      </c>
      <c r="R1935" s="15">
        <v>5.0999999999999996</v>
      </c>
      <c r="S1935" s="15">
        <v>0.81</v>
      </c>
      <c r="T1935" s="15">
        <v>4.16</v>
      </c>
      <c r="U1935" s="15">
        <v>39.270000000000003</v>
      </c>
      <c r="V1935" s="15">
        <v>20820</v>
      </c>
      <c r="W1935" s="15">
        <v>593186</v>
      </c>
      <c r="X1935" s="15">
        <v>817601</v>
      </c>
      <c r="Y1935" s="15">
        <v>224415</v>
      </c>
      <c r="Z1935" s="15">
        <v>16981</v>
      </c>
      <c r="AA1935" s="15">
        <v>2.3130000000000002</v>
      </c>
      <c r="AB1935" s="15">
        <v>56.7</v>
      </c>
    </row>
    <row r="1936" spans="1:28" ht="15" customHeight="1" x14ac:dyDescent="0.3">
      <c r="A1936" s="15" t="s">
        <v>2064</v>
      </c>
      <c r="B1936" s="15" t="s">
        <v>122</v>
      </c>
      <c r="C1936" s="15" t="s">
        <v>129</v>
      </c>
      <c r="D1936" s="15" t="s">
        <v>106</v>
      </c>
      <c r="E1936" s="15" t="s">
        <v>120</v>
      </c>
      <c r="F1936" s="15">
        <v>12.72</v>
      </c>
      <c r="G1936" s="15">
        <v>193.5</v>
      </c>
      <c r="H1936" s="15">
        <v>30.7</v>
      </c>
      <c r="I1936" s="15">
        <v>44.9</v>
      </c>
      <c r="J1936" s="15">
        <v>7.8</v>
      </c>
      <c r="K1936" s="15">
        <v>6.32</v>
      </c>
      <c r="L1936" s="15">
        <v>15.1</v>
      </c>
      <c r="M1936" s="15">
        <v>152.5</v>
      </c>
      <c r="N1936" s="15">
        <v>112.2</v>
      </c>
      <c r="O1936" s="15">
        <v>74</v>
      </c>
      <c r="P1936" s="15" t="s">
        <v>107</v>
      </c>
      <c r="Q1936" s="15">
        <v>182.1</v>
      </c>
      <c r="R1936" s="15">
        <v>6.67</v>
      </c>
      <c r="S1936" s="15">
        <v>0.96</v>
      </c>
      <c r="T1936" s="15">
        <v>2.29</v>
      </c>
      <c r="U1936" s="15">
        <v>29.13</v>
      </c>
      <c r="V1936" s="15">
        <v>20280</v>
      </c>
      <c r="W1936" s="15">
        <v>932657</v>
      </c>
      <c r="X1936" s="15">
        <v>590756</v>
      </c>
      <c r="Y1936" s="15">
        <v>-341901</v>
      </c>
      <c r="Z1936" s="15">
        <v>8977</v>
      </c>
      <c r="AA1936" s="15">
        <v>3.2450000000000001</v>
      </c>
      <c r="AB1936" s="15">
        <v>26.5</v>
      </c>
    </row>
    <row r="1937" spans="1:28" ht="15" customHeight="1" x14ac:dyDescent="0.3">
      <c r="A1937" s="15" t="s">
        <v>2065</v>
      </c>
      <c r="B1937" s="15" t="s">
        <v>109</v>
      </c>
      <c r="C1937" s="15" t="s">
        <v>152</v>
      </c>
      <c r="D1937" s="15" t="s">
        <v>100</v>
      </c>
      <c r="E1937" s="15" t="s">
        <v>101</v>
      </c>
      <c r="F1937" s="15">
        <v>12.55</v>
      </c>
      <c r="G1937" s="15">
        <v>935.7</v>
      </c>
      <c r="H1937" s="15">
        <v>25.5</v>
      </c>
      <c r="I1937" s="15">
        <v>65.7</v>
      </c>
      <c r="J1937" s="15">
        <v>6.8</v>
      </c>
      <c r="K1937" s="15">
        <v>6.7</v>
      </c>
      <c r="L1937" s="15">
        <v>27.4</v>
      </c>
      <c r="M1937" s="15">
        <v>125.6</v>
      </c>
      <c r="N1937" s="15">
        <v>70.7</v>
      </c>
      <c r="O1937" s="15">
        <v>121.6</v>
      </c>
      <c r="P1937" s="15" t="s">
        <v>107</v>
      </c>
      <c r="Q1937" s="15">
        <v>128.80000000000001</v>
      </c>
      <c r="R1937" s="15">
        <v>5.63</v>
      </c>
      <c r="S1937" s="15">
        <v>0.84</v>
      </c>
      <c r="T1937" s="15">
        <v>2.98</v>
      </c>
      <c r="U1937" s="15">
        <v>37.4</v>
      </c>
      <c r="V1937" s="15">
        <v>24997</v>
      </c>
      <c r="W1937" s="15">
        <v>736544</v>
      </c>
      <c r="X1937" s="15">
        <v>934888</v>
      </c>
      <c r="Y1937" s="15">
        <v>198344</v>
      </c>
      <c r="Z1937" s="15">
        <v>8039</v>
      </c>
      <c r="AA1937" s="15">
        <v>4.6520000000000001</v>
      </c>
      <c r="AB1937" s="15">
        <v>48.4</v>
      </c>
    </row>
    <row r="1938" spans="1:28" ht="15" customHeight="1" x14ac:dyDescent="0.3">
      <c r="A1938" s="15" t="s">
        <v>2066</v>
      </c>
      <c r="B1938" s="15" t="s">
        <v>122</v>
      </c>
      <c r="C1938" s="15" t="s">
        <v>123</v>
      </c>
      <c r="D1938" s="15" t="s">
        <v>144</v>
      </c>
      <c r="E1938" s="15" t="s">
        <v>120</v>
      </c>
      <c r="F1938" s="15">
        <v>8.83</v>
      </c>
      <c r="G1938" s="15">
        <v>176.8</v>
      </c>
      <c r="H1938" s="15">
        <v>30</v>
      </c>
      <c r="I1938" s="15">
        <v>45.8</v>
      </c>
      <c r="J1938" s="15">
        <v>6.2</v>
      </c>
      <c r="K1938" s="15">
        <v>6.73</v>
      </c>
      <c r="L1938" s="15">
        <v>11.7</v>
      </c>
      <c r="M1938" s="15">
        <v>74.8</v>
      </c>
      <c r="N1938" s="15">
        <v>64.3</v>
      </c>
      <c r="O1938" s="15">
        <v>72.2</v>
      </c>
      <c r="P1938" s="15" t="s">
        <v>116</v>
      </c>
      <c r="Q1938" s="15">
        <v>162.80000000000001</v>
      </c>
      <c r="R1938" s="15">
        <v>2.48</v>
      </c>
      <c r="S1938" s="15">
        <v>0.95</v>
      </c>
      <c r="T1938" s="15">
        <v>1.08</v>
      </c>
      <c r="U1938" s="15">
        <v>9.5399999999999991</v>
      </c>
      <c r="V1938" s="15">
        <v>48372</v>
      </c>
      <c r="W1938" s="15">
        <v>529211</v>
      </c>
      <c r="X1938" s="15">
        <v>461469</v>
      </c>
      <c r="Y1938" s="15">
        <v>-67742</v>
      </c>
      <c r="Z1938" s="15">
        <v>2198</v>
      </c>
      <c r="AA1938" s="15">
        <v>4.34</v>
      </c>
      <c r="AB1938" s="15">
        <v>47</v>
      </c>
    </row>
    <row r="1939" spans="1:28" ht="15" customHeight="1" x14ac:dyDescent="0.3">
      <c r="A1939" s="15" t="s">
        <v>2067</v>
      </c>
      <c r="B1939" s="15" t="s">
        <v>118</v>
      </c>
      <c r="C1939" s="15" t="s">
        <v>105</v>
      </c>
      <c r="D1939" s="15" t="s">
        <v>144</v>
      </c>
      <c r="E1939" s="15" t="s">
        <v>112</v>
      </c>
      <c r="F1939" s="15">
        <v>10.36</v>
      </c>
      <c r="G1939" s="15">
        <v>665.8</v>
      </c>
      <c r="H1939" s="15">
        <v>27.1</v>
      </c>
      <c r="I1939" s="15">
        <v>45</v>
      </c>
      <c r="J1939" s="15">
        <v>8.3000000000000007</v>
      </c>
      <c r="K1939" s="15">
        <v>6.32</v>
      </c>
      <c r="L1939" s="15">
        <v>13.3</v>
      </c>
      <c r="M1939" s="15">
        <v>105.5</v>
      </c>
      <c r="N1939" s="15">
        <v>46.9</v>
      </c>
      <c r="O1939" s="15">
        <v>83.8</v>
      </c>
      <c r="P1939" s="15" t="s">
        <v>127</v>
      </c>
      <c r="Q1939" s="15">
        <v>189.2</v>
      </c>
      <c r="R1939" s="15">
        <v>3.67</v>
      </c>
      <c r="S1939" s="15">
        <v>0.78</v>
      </c>
      <c r="T1939" s="15">
        <v>1.93</v>
      </c>
      <c r="U1939" s="15">
        <v>19.989999999999998</v>
      </c>
      <c r="V1939" s="15">
        <v>54439</v>
      </c>
      <c r="W1939" s="15">
        <v>590945</v>
      </c>
      <c r="X1939" s="15">
        <v>1088236</v>
      </c>
      <c r="Y1939" s="15">
        <v>497291</v>
      </c>
      <c r="Z1939" s="15">
        <v>4225</v>
      </c>
      <c r="AA1939" s="15">
        <v>4.7309999999999999</v>
      </c>
      <c r="AB1939" s="15">
        <v>44.3</v>
      </c>
    </row>
    <row r="1940" spans="1:28" ht="15" customHeight="1" x14ac:dyDescent="0.3">
      <c r="A1940" s="15" t="s">
        <v>2068</v>
      </c>
      <c r="B1940" s="15" t="s">
        <v>146</v>
      </c>
      <c r="C1940" s="15" t="s">
        <v>99</v>
      </c>
      <c r="D1940" s="15" t="s">
        <v>132</v>
      </c>
      <c r="E1940" s="15" t="s">
        <v>112</v>
      </c>
      <c r="F1940" s="15">
        <v>0.69</v>
      </c>
      <c r="G1940" s="15">
        <v>355</v>
      </c>
      <c r="H1940" s="15">
        <v>22.1</v>
      </c>
      <c r="I1940" s="15">
        <v>56.9</v>
      </c>
      <c r="J1940" s="15">
        <v>7.6</v>
      </c>
      <c r="K1940" s="15">
        <v>6.89</v>
      </c>
      <c r="L1940" s="15">
        <v>32.200000000000003</v>
      </c>
      <c r="M1940" s="15">
        <v>76</v>
      </c>
      <c r="N1940" s="15">
        <v>69.2</v>
      </c>
      <c r="O1940" s="15">
        <v>96.2</v>
      </c>
      <c r="P1940" s="15" t="s">
        <v>102</v>
      </c>
      <c r="Q1940" s="15">
        <v>167.5</v>
      </c>
      <c r="R1940" s="15">
        <v>5.74</v>
      </c>
      <c r="S1940" s="15">
        <v>0.9</v>
      </c>
      <c r="T1940" s="15">
        <v>1.85</v>
      </c>
      <c r="U1940" s="15">
        <v>1.28</v>
      </c>
      <c r="V1940" s="15">
        <v>89831</v>
      </c>
      <c r="W1940" s="15">
        <v>51341</v>
      </c>
      <c r="X1940" s="15">
        <v>114984</v>
      </c>
      <c r="Y1940" s="15">
        <v>63643</v>
      </c>
      <c r="Z1940" s="15">
        <v>344</v>
      </c>
      <c r="AA1940" s="15">
        <v>3.7210000000000001</v>
      </c>
      <c r="AB1940" s="15">
        <v>20.9</v>
      </c>
    </row>
    <row r="1941" spans="1:28" ht="15" customHeight="1" x14ac:dyDescent="0.3">
      <c r="A1941" s="15" t="s">
        <v>2069</v>
      </c>
      <c r="B1941" s="15" t="s">
        <v>122</v>
      </c>
      <c r="C1941" s="15" t="s">
        <v>129</v>
      </c>
      <c r="D1941" s="15" t="s">
        <v>132</v>
      </c>
      <c r="E1941" s="15" t="s">
        <v>101</v>
      </c>
      <c r="F1941" s="15">
        <v>7.23</v>
      </c>
      <c r="G1941" s="15">
        <v>764.6</v>
      </c>
      <c r="H1941" s="15">
        <v>28.9</v>
      </c>
      <c r="I1941" s="15">
        <v>78</v>
      </c>
      <c r="J1941" s="15">
        <v>5</v>
      </c>
      <c r="K1941" s="15">
        <v>6.81</v>
      </c>
      <c r="L1941" s="15">
        <v>35.700000000000003</v>
      </c>
      <c r="M1941" s="15">
        <v>86.8</v>
      </c>
      <c r="N1941" s="15">
        <v>35.6</v>
      </c>
      <c r="O1941" s="15">
        <v>154.1</v>
      </c>
      <c r="P1941" s="15" t="s">
        <v>127</v>
      </c>
      <c r="Q1941" s="15">
        <v>88.9</v>
      </c>
      <c r="R1941" s="15">
        <v>2.85</v>
      </c>
      <c r="S1941" s="15">
        <v>0.87</v>
      </c>
      <c r="T1941" s="15">
        <v>3.14</v>
      </c>
      <c r="U1941" s="15">
        <v>22.7</v>
      </c>
      <c r="V1941" s="15">
        <v>108003</v>
      </c>
      <c r="W1941" s="15">
        <v>379569</v>
      </c>
      <c r="X1941" s="15">
        <v>2451668</v>
      </c>
      <c r="Y1941" s="15">
        <v>2072099</v>
      </c>
      <c r="Z1941" s="15">
        <v>4386</v>
      </c>
      <c r="AA1941" s="15">
        <v>5.1760000000000002</v>
      </c>
      <c r="AB1941" s="15">
        <v>55.7</v>
      </c>
    </row>
    <row r="1942" spans="1:28" ht="15" customHeight="1" x14ac:dyDescent="0.3">
      <c r="A1942" s="15" t="s">
        <v>2070</v>
      </c>
      <c r="B1942" s="15" t="s">
        <v>118</v>
      </c>
      <c r="C1942" s="15" t="s">
        <v>114</v>
      </c>
      <c r="D1942" s="15" t="s">
        <v>115</v>
      </c>
      <c r="E1942" s="15" t="s">
        <v>120</v>
      </c>
      <c r="F1942" s="15">
        <v>9.23</v>
      </c>
      <c r="G1942" s="15">
        <v>117.5</v>
      </c>
      <c r="H1942" s="15">
        <v>34.299999999999997</v>
      </c>
      <c r="I1942" s="15">
        <v>26.5</v>
      </c>
      <c r="J1942" s="15">
        <v>9.5</v>
      </c>
      <c r="K1942" s="15">
        <v>6.65</v>
      </c>
      <c r="L1942" s="15">
        <v>21.9</v>
      </c>
      <c r="M1942" s="15">
        <v>82.6</v>
      </c>
      <c r="N1942" s="15">
        <v>63.7</v>
      </c>
      <c r="O1942" s="15">
        <v>106.7</v>
      </c>
      <c r="P1942" s="15" t="s">
        <v>116</v>
      </c>
      <c r="Q1942" s="15">
        <v>290.8</v>
      </c>
      <c r="R1942" s="15">
        <v>6.62</v>
      </c>
      <c r="S1942" s="15">
        <v>0.85</v>
      </c>
      <c r="T1942" s="15">
        <v>1.75</v>
      </c>
      <c r="U1942" s="15">
        <v>16.149999999999999</v>
      </c>
      <c r="V1942" s="15">
        <v>21575</v>
      </c>
      <c r="W1942" s="15">
        <v>757379</v>
      </c>
      <c r="X1942" s="15">
        <v>348436</v>
      </c>
      <c r="Y1942" s="15">
        <v>-408943</v>
      </c>
      <c r="Z1942" s="15">
        <v>6309</v>
      </c>
      <c r="AA1942" s="15">
        <v>2.56</v>
      </c>
      <c r="AB1942" s="15">
        <v>19.600000000000001</v>
      </c>
    </row>
    <row r="1943" spans="1:28" ht="15" customHeight="1" x14ac:dyDescent="0.3">
      <c r="A1943" s="15" t="s">
        <v>2071</v>
      </c>
      <c r="B1943" s="15" t="s">
        <v>118</v>
      </c>
      <c r="C1943" s="15" t="s">
        <v>110</v>
      </c>
      <c r="D1943" s="15" t="s">
        <v>115</v>
      </c>
      <c r="E1943" s="15" t="s">
        <v>112</v>
      </c>
      <c r="F1943" s="15">
        <v>14.89</v>
      </c>
      <c r="G1943" s="15">
        <v>611</v>
      </c>
      <c r="H1943" s="15">
        <v>22.2</v>
      </c>
      <c r="I1943" s="15">
        <v>61.3</v>
      </c>
      <c r="J1943" s="15">
        <v>7</v>
      </c>
      <c r="K1943" s="15">
        <v>6.03</v>
      </c>
      <c r="L1943" s="15">
        <v>17</v>
      </c>
      <c r="M1943" s="15">
        <v>140.30000000000001</v>
      </c>
      <c r="N1943" s="15">
        <v>68.099999999999994</v>
      </c>
      <c r="O1943" s="15">
        <v>125.1</v>
      </c>
      <c r="P1943" s="15" t="s">
        <v>102</v>
      </c>
      <c r="Q1943" s="15">
        <v>166.8</v>
      </c>
      <c r="R1943" s="15">
        <v>6.79</v>
      </c>
      <c r="S1943" s="15">
        <v>0.96</v>
      </c>
      <c r="T1943" s="15">
        <v>2.4900000000000002</v>
      </c>
      <c r="U1943" s="15">
        <v>37.08</v>
      </c>
      <c r="V1943" s="15">
        <v>24063</v>
      </c>
      <c r="W1943" s="15">
        <v>1096479</v>
      </c>
      <c r="X1943" s="15">
        <v>892256</v>
      </c>
      <c r="Y1943" s="15">
        <v>-204223</v>
      </c>
      <c r="Z1943" s="15">
        <v>22326</v>
      </c>
      <c r="AA1943" s="15">
        <v>1.661</v>
      </c>
      <c r="AB1943" s="15">
        <v>31.3</v>
      </c>
    </row>
    <row r="1944" spans="1:28" ht="15" customHeight="1" x14ac:dyDescent="0.3">
      <c r="A1944" s="15" t="s">
        <v>2072</v>
      </c>
      <c r="B1944" s="15" t="s">
        <v>137</v>
      </c>
      <c r="C1944" s="15" t="s">
        <v>119</v>
      </c>
      <c r="D1944" s="15" t="s">
        <v>177</v>
      </c>
      <c r="E1944" s="15" t="s">
        <v>112</v>
      </c>
      <c r="F1944" s="15">
        <v>13.7</v>
      </c>
      <c r="G1944" s="15">
        <v>120.9</v>
      </c>
      <c r="H1944" s="15">
        <v>23.6</v>
      </c>
      <c r="I1944" s="15">
        <v>61.2</v>
      </c>
      <c r="J1944" s="15">
        <v>8.6999999999999993</v>
      </c>
      <c r="K1944" s="15">
        <v>7.76</v>
      </c>
      <c r="L1944" s="15">
        <v>21.2</v>
      </c>
      <c r="M1944" s="15">
        <v>139.5</v>
      </c>
      <c r="N1944" s="15">
        <v>54.7</v>
      </c>
      <c r="O1944" s="15">
        <v>30</v>
      </c>
      <c r="P1944" s="15" t="s">
        <v>116</v>
      </c>
      <c r="Q1944" s="15">
        <v>168</v>
      </c>
      <c r="R1944" s="15">
        <v>6.07</v>
      </c>
      <c r="S1944" s="15">
        <v>0.84</v>
      </c>
      <c r="T1944" s="15">
        <v>11.37</v>
      </c>
      <c r="U1944" s="15">
        <v>155.77000000000001</v>
      </c>
      <c r="V1944" s="15">
        <v>3658</v>
      </c>
      <c r="W1944" s="15">
        <v>935074</v>
      </c>
      <c r="X1944" s="15">
        <v>569807</v>
      </c>
      <c r="Y1944" s="15">
        <v>-365267</v>
      </c>
      <c r="Z1944" s="15">
        <v>14750</v>
      </c>
      <c r="AA1944" s="15">
        <v>10.561</v>
      </c>
      <c r="AB1944" s="15">
        <v>42.2</v>
      </c>
    </row>
    <row r="1945" spans="1:28" ht="15" customHeight="1" x14ac:dyDescent="0.3">
      <c r="A1945" s="15" t="s">
        <v>2073</v>
      </c>
      <c r="B1945" s="15" t="s">
        <v>104</v>
      </c>
      <c r="C1945" s="15" t="s">
        <v>114</v>
      </c>
      <c r="D1945" s="15" t="s">
        <v>100</v>
      </c>
      <c r="E1945" s="15" t="s">
        <v>101</v>
      </c>
      <c r="F1945" s="15">
        <v>12.56</v>
      </c>
      <c r="G1945" s="15">
        <v>940</v>
      </c>
      <c r="H1945" s="15">
        <v>31</v>
      </c>
      <c r="I1945" s="15">
        <v>74.8</v>
      </c>
      <c r="J1945" s="15">
        <v>6.6</v>
      </c>
      <c r="K1945" s="15">
        <v>7.29</v>
      </c>
      <c r="L1945" s="15">
        <v>28.2</v>
      </c>
      <c r="M1945" s="15">
        <v>106.4</v>
      </c>
      <c r="N1945" s="15">
        <v>49.9</v>
      </c>
      <c r="O1945" s="15">
        <v>109.7</v>
      </c>
      <c r="P1945" s="15" t="s">
        <v>127</v>
      </c>
      <c r="Q1945" s="15">
        <v>156.80000000000001</v>
      </c>
      <c r="R1945" s="15">
        <v>4.9400000000000004</v>
      </c>
      <c r="S1945" s="15">
        <v>0.95</v>
      </c>
      <c r="T1945" s="15">
        <v>1.85</v>
      </c>
      <c r="U1945" s="15">
        <v>23.24</v>
      </c>
      <c r="V1945" s="15">
        <v>26290</v>
      </c>
      <c r="W1945" s="15">
        <v>811532</v>
      </c>
      <c r="X1945" s="15">
        <v>610980</v>
      </c>
      <c r="Y1945" s="15">
        <v>-200552</v>
      </c>
      <c r="Z1945" s="15">
        <v>5558</v>
      </c>
      <c r="AA1945" s="15">
        <v>4.181</v>
      </c>
      <c r="AB1945" s="15">
        <v>57.9</v>
      </c>
    </row>
    <row r="1946" spans="1:28" ht="15" customHeight="1" x14ac:dyDescent="0.3">
      <c r="A1946" s="15" t="s">
        <v>2074</v>
      </c>
      <c r="B1946" s="15" t="s">
        <v>137</v>
      </c>
      <c r="C1946" s="15" t="s">
        <v>123</v>
      </c>
      <c r="D1946" s="15" t="s">
        <v>130</v>
      </c>
      <c r="E1946" s="15" t="s">
        <v>101</v>
      </c>
      <c r="F1946" s="15">
        <v>11.46</v>
      </c>
      <c r="G1946" s="15">
        <v>669.8</v>
      </c>
      <c r="H1946" s="15">
        <v>31.3</v>
      </c>
      <c r="I1946" s="15">
        <v>65.900000000000006</v>
      </c>
      <c r="J1946" s="15">
        <v>8.6999999999999993</v>
      </c>
      <c r="K1946" s="15">
        <v>6.79</v>
      </c>
      <c r="L1946" s="15">
        <v>38.700000000000003</v>
      </c>
      <c r="M1946" s="15">
        <v>132.80000000000001</v>
      </c>
      <c r="N1946" s="15">
        <v>50.7</v>
      </c>
      <c r="O1946" s="15">
        <v>86.9</v>
      </c>
      <c r="P1946" s="15" t="s">
        <v>116</v>
      </c>
      <c r="Q1946" s="15">
        <v>261.89999999999998</v>
      </c>
      <c r="R1946" s="15">
        <v>2.31</v>
      </c>
      <c r="S1946" s="15">
        <v>0.85</v>
      </c>
      <c r="T1946" s="15">
        <v>1.75</v>
      </c>
      <c r="U1946" s="15">
        <v>20.059999999999999</v>
      </c>
      <c r="V1946" s="15">
        <v>79478</v>
      </c>
      <c r="W1946" s="15">
        <v>802972</v>
      </c>
      <c r="X1946" s="15">
        <v>1594329</v>
      </c>
      <c r="Y1946" s="15">
        <v>791357</v>
      </c>
      <c r="Z1946" s="15">
        <v>4965</v>
      </c>
      <c r="AA1946" s="15">
        <v>4.04</v>
      </c>
      <c r="AB1946" s="15">
        <v>56.2</v>
      </c>
    </row>
    <row r="1947" spans="1:28" ht="15" customHeight="1" x14ac:dyDescent="0.3">
      <c r="A1947" s="15" t="s">
        <v>2075</v>
      </c>
      <c r="B1947" s="15" t="s">
        <v>118</v>
      </c>
      <c r="C1947" s="15" t="s">
        <v>152</v>
      </c>
      <c r="D1947" s="15" t="s">
        <v>111</v>
      </c>
      <c r="E1947" s="15" t="s">
        <v>112</v>
      </c>
      <c r="F1947" s="15">
        <v>4.0599999999999996</v>
      </c>
      <c r="G1947" s="15">
        <v>702</v>
      </c>
      <c r="H1947" s="15">
        <v>22.8</v>
      </c>
      <c r="I1947" s="15">
        <v>47.9</v>
      </c>
      <c r="J1947" s="15">
        <v>7.4</v>
      </c>
      <c r="K1947" s="15">
        <v>6.53</v>
      </c>
      <c r="L1947" s="15">
        <v>23.8</v>
      </c>
      <c r="M1947" s="15">
        <v>70.099999999999994</v>
      </c>
      <c r="N1947" s="15">
        <v>72.599999999999994</v>
      </c>
      <c r="O1947" s="15">
        <v>107.2</v>
      </c>
      <c r="P1947" s="15" t="s">
        <v>107</v>
      </c>
      <c r="Q1947" s="15">
        <v>136.5</v>
      </c>
      <c r="R1947" s="15">
        <v>5.43</v>
      </c>
      <c r="S1947" s="15">
        <v>0.86</v>
      </c>
      <c r="T1947" s="15">
        <v>1.37</v>
      </c>
      <c r="U1947" s="15">
        <v>5.56</v>
      </c>
      <c r="V1947" s="15">
        <v>72398</v>
      </c>
      <c r="W1947" s="15">
        <v>253157</v>
      </c>
      <c r="X1947" s="15">
        <v>402533</v>
      </c>
      <c r="Y1947" s="15">
        <v>149376</v>
      </c>
      <c r="Z1947" s="15">
        <v>2072</v>
      </c>
      <c r="AA1947" s="15">
        <v>2.6829999999999998</v>
      </c>
      <c r="AB1947" s="15">
        <v>40.1</v>
      </c>
    </row>
    <row r="1948" spans="1:28" ht="15" customHeight="1" x14ac:dyDescent="0.3">
      <c r="A1948" s="15" t="s">
        <v>2076</v>
      </c>
      <c r="B1948" s="15" t="s">
        <v>98</v>
      </c>
      <c r="C1948" s="15" t="s">
        <v>152</v>
      </c>
      <c r="D1948" s="15" t="s">
        <v>130</v>
      </c>
      <c r="E1948" s="15" t="s">
        <v>101</v>
      </c>
      <c r="F1948" s="15">
        <v>6.8</v>
      </c>
      <c r="G1948" s="15">
        <v>942.9</v>
      </c>
      <c r="H1948" s="15">
        <v>22.9</v>
      </c>
      <c r="I1948" s="15">
        <v>62.3</v>
      </c>
      <c r="J1948" s="15">
        <v>7.5</v>
      </c>
      <c r="K1948" s="15">
        <v>6.16</v>
      </c>
      <c r="L1948" s="15">
        <v>28</v>
      </c>
      <c r="M1948" s="15">
        <v>132.1</v>
      </c>
      <c r="N1948" s="15">
        <v>57.2</v>
      </c>
      <c r="O1948" s="15">
        <v>129.4</v>
      </c>
      <c r="P1948" s="15" t="s">
        <v>116</v>
      </c>
      <c r="Q1948" s="15">
        <v>99.8</v>
      </c>
      <c r="R1948" s="15">
        <v>7.41</v>
      </c>
      <c r="S1948" s="15">
        <v>0.81</v>
      </c>
      <c r="T1948" s="15">
        <v>1.24</v>
      </c>
      <c r="U1948" s="15">
        <v>8.43</v>
      </c>
      <c r="V1948" s="15">
        <v>64330</v>
      </c>
      <c r="W1948" s="15">
        <v>351079</v>
      </c>
      <c r="X1948" s="15">
        <v>542302</v>
      </c>
      <c r="Y1948" s="15">
        <v>191223</v>
      </c>
      <c r="Z1948" s="15">
        <v>2631</v>
      </c>
      <c r="AA1948" s="15">
        <v>3.2040000000000002</v>
      </c>
      <c r="AB1948" s="15">
        <v>48</v>
      </c>
    </row>
    <row r="1949" spans="1:28" ht="15" customHeight="1" x14ac:dyDescent="0.3">
      <c r="A1949" s="15" t="s">
        <v>2077</v>
      </c>
      <c r="B1949" s="15" t="s">
        <v>122</v>
      </c>
      <c r="C1949" s="15" t="s">
        <v>129</v>
      </c>
      <c r="D1949" s="15" t="s">
        <v>115</v>
      </c>
      <c r="E1949" s="15" t="s">
        <v>112</v>
      </c>
      <c r="F1949" s="15">
        <v>11.33</v>
      </c>
      <c r="G1949" s="15">
        <v>336.8</v>
      </c>
      <c r="H1949" s="15">
        <v>21.9</v>
      </c>
      <c r="I1949" s="15">
        <v>51.9</v>
      </c>
      <c r="J1949" s="15">
        <v>7.9</v>
      </c>
      <c r="K1949" s="15">
        <v>6.91</v>
      </c>
      <c r="L1949" s="15">
        <v>25.4</v>
      </c>
      <c r="M1949" s="15">
        <v>155.4</v>
      </c>
      <c r="N1949" s="15">
        <v>84.7</v>
      </c>
      <c r="O1949" s="15">
        <v>98.8</v>
      </c>
      <c r="P1949" s="15" t="s">
        <v>127</v>
      </c>
      <c r="Q1949" s="15">
        <v>142</v>
      </c>
      <c r="R1949" s="15">
        <v>4.1500000000000004</v>
      </c>
      <c r="S1949" s="15">
        <v>0.77</v>
      </c>
      <c r="T1949" s="15">
        <v>3.73</v>
      </c>
      <c r="U1949" s="15">
        <v>42.26</v>
      </c>
      <c r="V1949" s="15">
        <v>22879</v>
      </c>
      <c r="W1949" s="15">
        <v>774038</v>
      </c>
      <c r="X1949" s="15">
        <v>966867</v>
      </c>
      <c r="Y1949" s="15">
        <v>192829</v>
      </c>
      <c r="Z1949" s="15">
        <v>15722</v>
      </c>
      <c r="AA1949" s="15">
        <v>2.6880000000000002</v>
      </c>
      <c r="AB1949" s="15">
        <v>42.9</v>
      </c>
    </row>
    <row r="1950" spans="1:28" ht="15" customHeight="1" x14ac:dyDescent="0.3">
      <c r="A1950" s="15" t="s">
        <v>2078</v>
      </c>
      <c r="B1950" s="15" t="s">
        <v>137</v>
      </c>
      <c r="C1950" s="15" t="s">
        <v>105</v>
      </c>
      <c r="D1950" s="15" t="s">
        <v>130</v>
      </c>
      <c r="E1950" s="15" t="s">
        <v>101</v>
      </c>
      <c r="F1950" s="15">
        <v>4.12</v>
      </c>
      <c r="G1950" s="15">
        <v>717</v>
      </c>
      <c r="H1950" s="15">
        <v>30.5</v>
      </c>
      <c r="I1950" s="15">
        <v>58.1</v>
      </c>
      <c r="J1950" s="15">
        <v>5.9</v>
      </c>
      <c r="K1950" s="15">
        <v>6.85</v>
      </c>
      <c r="L1950" s="15">
        <v>29.6</v>
      </c>
      <c r="M1950" s="15">
        <v>120.7</v>
      </c>
      <c r="N1950" s="15">
        <v>52.8</v>
      </c>
      <c r="O1950" s="15">
        <v>82.2</v>
      </c>
      <c r="P1950" s="15" t="s">
        <v>127</v>
      </c>
      <c r="Q1950" s="15">
        <v>100.7</v>
      </c>
      <c r="R1950" s="15">
        <v>8.42</v>
      </c>
      <c r="S1950" s="15">
        <v>0.96</v>
      </c>
      <c r="T1950" s="15">
        <v>2.25</v>
      </c>
      <c r="U1950" s="15">
        <v>9.27</v>
      </c>
      <c r="V1950" s="15">
        <v>79748</v>
      </c>
      <c r="W1950" s="15">
        <v>227790</v>
      </c>
      <c r="X1950" s="15">
        <v>739264</v>
      </c>
      <c r="Y1950" s="15">
        <v>511474</v>
      </c>
      <c r="Z1950" s="15">
        <v>2672</v>
      </c>
      <c r="AA1950" s="15">
        <v>3.4689999999999999</v>
      </c>
      <c r="AB1950" s="15">
        <v>38.4</v>
      </c>
    </row>
    <row r="1951" spans="1:28" ht="15" customHeight="1" x14ac:dyDescent="0.3">
      <c r="A1951" s="15" t="s">
        <v>2079</v>
      </c>
      <c r="B1951" s="15" t="s">
        <v>98</v>
      </c>
      <c r="C1951" s="15" t="s">
        <v>114</v>
      </c>
      <c r="D1951" s="15" t="s">
        <v>177</v>
      </c>
      <c r="E1951" s="15" t="s">
        <v>120</v>
      </c>
      <c r="F1951" s="15">
        <v>4.2</v>
      </c>
      <c r="G1951" s="15">
        <v>447.4</v>
      </c>
      <c r="H1951" s="15">
        <v>33.299999999999997</v>
      </c>
      <c r="I1951" s="15">
        <v>49</v>
      </c>
      <c r="J1951" s="15">
        <v>8.8000000000000007</v>
      </c>
      <c r="K1951" s="15">
        <v>6.45</v>
      </c>
      <c r="L1951" s="15">
        <v>21.1</v>
      </c>
      <c r="M1951" s="15">
        <v>132.30000000000001</v>
      </c>
      <c r="N1951" s="15">
        <v>55.9</v>
      </c>
      <c r="O1951" s="15">
        <v>85.9</v>
      </c>
      <c r="P1951" s="15" t="s">
        <v>102</v>
      </c>
      <c r="Q1951" s="15">
        <v>207.4</v>
      </c>
      <c r="R1951" s="15">
        <v>3.33</v>
      </c>
      <c r="S1951" s="15">
        <v>0.82</v>
      </c>
      <c r="T1951" s="15">
        <v>61.91</v>
      </c>
      <c r="U1951" s="15">
        <v>260.02</v>
      </c>
      <c r="V1951" s="15">
        <v>2994</v>
      </c>
      <c r="W1951" s="15">
        <v>271891</v>
      </c>
      <c r="X1951" s="15">
        <v>778500</v>
      </c>
      <c r="Y1951" s="15">
        <v>506609</v>
      </c>
      <c r="Z1951" s="15">
        <v>6503</v>
      </c>
      <c r="AA1951" s="15">
        <v>39.984999999999999</v>
      </c>
      <c r="AB1951" s="15">
        <v>48.5</v>
      </c>
    </row>
    <row r="1952" spans="1:28" ht="15" customHeight="1" x14ac:dyDescent="0.3">
      <c r="A1952" s="15" t="s">
        <v>2080</v>
      </c>
      <c r="B1952" s="15" t="s">
        <v>122</v>
      </c>
      <c r="C1952" s="15" t="s">
        <v>110</v>
      </c>
      <c r="D1952" s="15" t="s">
        <v>177</v>
      </c>
      <c r="E1952" s="15" t="s">
        <v>101</v>
      </c>
      <c r="F1952" s="15">
        <v>12.2</v>
      </c>
      <c r="G1952" s="15">
        <v>703.2</v>
      </c>
      <c r="H1952" s="15">
        <v>29</v>
      </c>
      <c r="I1952" s="15">
        <v>64.599999999999994</v>
      </c>
      <c r="J1952" s="15">
        <v>5.4</v>
      </c>
      <c r="K1952" s="15">
        <v>5.79</v>
      </c>
      <c r="L1952" s="15">
        <v>39.799999999999997</v>
      </c>
      <c r="M1952" s="15">
        <v>92.8</v>
      </c>
      <c r="N1952" s="15">
        <v>47.3</v>
      </c>
      <c r="O1952" s="15">
        <v>123.2</v>
      </c>
      <c r="P1952" s="15" t="s">
        <v>127</v>
      </c>
      <c r="Q1952" s="15">
        <v>214.5</v>
      </c>
      <c r="R1952" s="15">
        <v>5.66</v>
      </c>
      <c r="S1952" s="15">
        <v>0.72</v>
      </c>
      <c r="T1952" s="15">
        <v>30.03</v>
      </c>
      <c r="U1952" s="15">
        <v>366.37</v>
      </c>
      <c r="V1952" s="15">
        <v>3791</v>
      </c>
      <c r="W1952" s="15">
        <v>813057</v>
      </c>
      <c r="X1952" s="15">
        <v>1388909</v>
      </c>
      <c r="Y1952" s="15">
        <v>575852</v>
      </c>
      <c r="Z1952" s="15">
        <v>23693</v>
      </c>
      <c r="AA1952" s="15">
        <v>15.462999999999999</v>
      </c>
      <c r="AB1952" s="15">
        <v>45.2</v>
      </c>
    </row>
    <row r="1953" spans="1:28" ht="15" customHeight="1" x14ac:dyDescent="0.3">
      <c r="A1953" s="15" t="s">
        <v>2081</v>
      </c>
      <c r="B1953" s="15" t="s">
        <v>104</v>
      </c>
      <c r="C1953" s="15" t="s">
        <v>123</v>
      </c>
      <c r="D1953" s="15" t="s">
        <v>132</v>
      </c>
      <c r="E1953" s="15" t="s">
        <v>112</v>
      </c>
      <c r="F1953" s="15">
        <v>3.51</v>
      </c>
      <c r="G1953" s="15">
        <v>647.79999999999995</v>
      </c>
      <c r="H1953" s="15">
        <v>24.6</v>
      </c>
      <c r="I1953" s="15">
        <v>60</v>
      </c>
      <c r="J1953" s="15">
        <v>7.1</v>
      </c>
      <c r="K1953" s="15">
        <v>6.14</v>
      </c>
      <c r="L1953" s="15">
        <v>28.6</v>
      </c>
      <c r="M1953" s="15">
        <v>96.8</v>
      </c>
      <c r="N1953" s="15">
        <v>73.3</v>
      </c>
      <c r="O1953" s="15">
        <v>80.599999999999994</v>
      </c>
      <c r="P1953" s="15" t="s">
        <v>102</v>
      </c>
      <c r="Q1953" s="15">
        <v>152.9</v>
      </c>
      <c r="R1953" s="15">
        <v>6.12</v>
      </c>
      <c r="S1953" s="15">
        <v>0.82</v>
      </c>
      <c r="T1953" s="15">
        <v>1.63</v>
      </c>
      <c r="U1953" s="15">
        <v>5.72</v>
      </c>
      <c r="V1953" s="15">
        <v>108769</v>
      </c>
      <c r="W1953" s="15">
        <v>213038</v>
      </c>
      <c r="X1953" s="15">
        <v>622159</v>
      </c>
      <c r="Y1953" s="15">
        <v>409121</v>
      </c>
      <c r="Z1953" s="15">
        <v>1781</v>
      </c>
      <c r="AA1953" s="15">
        <v>3.2120000000000002</v>
      </c>
      <c r="AB1953" s="15">
        <v>60.5</v>
      </c>
    </row>
    <row r="1954" spans="1:28" ht="15" customHeight="1" x14ac:dyDescent="0.3">
      <c r="A1954" s="15" t="s">
        <v>2082</v>
      </c>
      <c r="B1954" s="15" t="s">
        <v>137</v>
      </c>
      <c r="C1954" s="15" t="s">
        <v>129</v>
      </c>
      <c r="D1954" s="15" t="s">
        <v>100</v>
      </c>
      <c r="E1954" s="15" t="s">
        <v>112</v>
      </c>
      <c r="F1954" s="15">
        <v>9.35</v>
      </c>
      <c r="G1954" s="15"/>
      <c r="H1954" s="15">
        <v>23.4</v>
      </c>
      <c r="I1954" s="15">
        <v>62.6</v>
      </c>
      <c r="J1954" s="15">
        <v>8.1999999999999993</v>
      </c>
      <c r="K1954" s="15">
        <v>6.22</v>
      </c>
      <c r="L1954" s="15">
        <v>18.100000000000001</v>
      </c>
      <c r="M1954" s="15">
        <v>154.19999999999999</v>
      </c>
      <c r="N1954" s="15">
        <v>64.599999999999994</v>
      </c>
      <c r="O1954" s="15">
        <v>53.4</v>
      </c>
      <c r="P1954" s="15" t="s">
        <v>107</v>
      </c>
      <c r="Q1954" s="15">
        <v>206.1</v>
      </c>
      <c r="R1954" s="15">
        <v>6.33</v>
      </c>
      <c r="S1954" s="15">
        <v>0.96</v>
      </c>
      <c r="T1954" s="15">
        <v>1.9</v>
      </c>
      <c r="U1954" s="15">
        <v>17.760000000000002</v>
      </c>
      <c r="V1954" s="15">
        <v>21316</v>
      </c>
      <c r="W1954" s="15">
        <v>646630</v>
      </c>
      <c r="X1954" s="15">
        <v>378572</v>
      </c>
      <c r="Y1954" s="15">
        <v>-268058</v>
      </c>
      <c r="Z1954" s="15">
        <v>5615</v>
      </c>
      <c r="AA1954" s="15">
        <v>3.1629999999999998</v>
      </c>
      <c r="AB1954" s="15">
        <v>34</v>
      </c>
    </row>
    <row r="1955" spans="1:28" ht="15" customHeight="1" x14ac:dyDescent="0.3">
      <c r="A1955" s="15" t="s">
        <v>2083</v>
      </c>
      <c r="B1955" s="15" t="s">
        <v>98</v>
      </c>
      <c r="C1955" s="15" t="s">
        <v>114</v>
      </c>
      <c r="D1955" s="15" t="s">
        <v>111</v>
      </c>
      <c r="E1955" s="15" t="s">
        <v>101</v>
      </c>
      <c r="F1955" s="15">
        <v>8.52</v>
      </c>
      <c r="G1955" s="15">
        <v>838.4</v>
      </c>
      <c r="H1955" s="15">
        <v>28.8</v>
      </c>
      <c r="I1955" s="15">
        <v>89.1</v>
      </c>
      <c r="J1955" s="15">
        <v>6.8</v>
      </c>
      <c r="K1955" s="15">
        <v>6.23</v>
      </c>
      <c r="L1955" s="15">
        <v>34</v>
      </c>
      <c r="M1955" s="15">
        <v>104.5</v>
      </c>
      <c r="N1955" s="15">
        <v>69.8</v>
      </c>
      <c r="O1955" s="15">
        <v>119.7</v>
      </c>
      <c r="P1955" s="15" t="s">
        <v>107</v>
      </c>
      <c r="Q1955" s="15">
        <v>214.7</v>
      </c>
      <c r="R1955" s="15">
        <v>5.13</v>
      </c>
      <c r="S1955" s="15">
        <v>0.87</v>
      </c>
      <c r="T1955" s="15">
        <v>0.95</v>
      </c>
      <c r="U1955" s="15">
        <v>8.09</v>
      </c>
      <c r="V1955" s="15">
        <v>71965</v>
      </c>
      <c r="W1955" s="15">
        <v>581640</v>
      </c>
      <c r="X1955" s="15">
        <v>582197</v>
      </c>
      <c r="Y1955" s="15">
        <v>557</v>
      </c>
      <c r="Z1955" s="15">
        <v>3858</v>
      </c>
      <c r="AA1955" s="15">
        <v>2.097</v>
      </c>
      <c r="AB1955" s="15">
        <v>53.1</v>
      </c>
    </row>
    <row r="1956" spans="1:28" ht="15" customHeight="1" x14ac:dyDescent="0.3">
      <c r="A1956" s="15" t="s">
        <v>2084</v>
      </c>
      <c r="B1956" s="15" t="s">
        <v>109</v>
      </c>
      <c r="C1956" s="15" t="s">
        <v>152</v>
      </c>
      <c r="D1956" s="15" t="s">
        <v>106</v>
      </c>
      <c r="E1956" s="15" t="s">
        <v>101</v>
      </c>
      <c r="F1956" s="15">
        <v>13.21</v>
      </c>
      <c r="G1956" s="15">
        <v>735.2</v>
      </c>
      <c r="H1956" s="15">
        <v>35.4</v>
      </c>
      <c r="I1956" s="15">
        <v>65</v>
      </c>
      <c r="J1956" s="15">
        <v>7.6</v>
      </c>
      <c r="K1956" s="15">
        <v>6.47</v>
      </c>
      <c r="L1956" s="15">
        <v>34.9</v>
      </c>
      <c r="M1956" s="15">
        <v>123.7</v>
      </c>
      <c r="N1956" s="15">
        <v>43.1</v>
      </c>
      <c r="O1956" s="15">
        <v>138.5</v>
      </c>
      <c r="P1956" s="15" t="s">
        <v>107</v>
      </c>
      <c r="Q1956" s="15">
        <v>200.9</v>
      </c>
      <c r="R1956" s="15">
        <v>4.47</v>
      </c>
      <c r="S1956" s="15">
        <v>0.95</v>
      </c>
      <c r="T1956" s="15">
        <v>4.17</v>
      </c>
      <c r="U1956" s="15">
        <v>55.09</v>
      </c>
      <c r="V1956" s="15">
        <v>21822</v>
      </c>
      <c r="W1956" s="15">
        <v>820289</v>
      </c>
      <c r="X1956" s="15">
        <v>1202174</v>
      </c>
      <c r="Y1956" s="15">
        <v>381885</v>
      </c>
      <c r="Z1956" s="15">
        <v>10120</v>
      </c>
      <c r="AA1956" s="15">
        <v>5.444</v>
      </c>
      <c r="AB1956" s="15">
        <v>44.2</v>
      </c>
    </row>
    <row r="1957" spans="1:28" ht="15" customHeight="1" x14ac:dyDescent="0.3">
      <c r="A1957" s="15" t="s">
        <v>2085</v>
      </c>
      <c r="B1957" s="15" t="s">
        <v>122</v>
      </c>
      <c r="C1957" s="15" t="s">
        <v>129</v>
      </c>
      <c r="D1957" s="15" t="s">
        <v>100</v>
      </c>
      <c r="E1957" s="15" t="s">
        <v>101</v>
      </c>
      <c r="F1957" s="15">
        <v>9.6999999999999993</v>
      </c>
      <c r="G1957" s="15">
        <v>893.9</v>
      </c>
      <c r="H1957" s="15">
        <v>27.2</v>
      </c>
      <c r="I1957" s="15">
        <v>71</v>
      </c>
      <c r="J1957" s="15">
        <v>7</v>
      </c>
      <c r="K1957" s="15">
        <v>7.43</v>
      </c>
      <c r="L1957" s="15">
        <v>29.9</v>
      </c>
      <c r="M1957" s="15">
        <v>144.6</v>
      </c>
      <c r="N1957" s="15">
        <v>49.9</v>
      </c>
      <c r="O1957" s="15">
        <v>96.7</v>
      </c>
      <c r="P1957" s="15" t="s">
        <v>107</v>
      </c>
      <c r="Q1957" s="15">
        <v>177.3</v>
      </c>
      <c r="R1957" s="15">
        <v>5.64</v>
      </c>
      <c r="S1957" s="15">
        <v>0.93</v>
      </c>
      <c r="T1957" s="15">
        <v>1.46</v>
      </c>
      <c r="U1957" s="15">
        <v>14.16</v>
      </c>
      <c r="V1957" s="15">
        <v>27362</v>
      </c>
      <c r="W1957" s="15">
        <v>684115</v>
      </c>
      <c r="X1957" s="15">
        <v>387446</v>
      </c>
      <c r="Y1957" s="15">
        <v>-296669</v>
      </c>
      <c r="Z1957" s="15">
        <v>7265</v>
      </c>
      <c r="AA1957" s="15">
        <v>1.9490000000000001</v>
      </c>
      <c r="AB1957" s="15">
        <v>60.6</v>
      </c>
    </row>
    <row r="1958" spans="1:28" ht="15" customHeight="1" x14ac:dyDescent="0.3">
      <c r="A1958" s="15" t="s">
        <v>2086</v>
      </c>
      <c r="B1958" s="15" t="s">
        <v>122</v>
      </c>
      <c r="C1958" s="15" t="s">
        <v>170</v>
      </c>
      <c r="D1958" s="15" t="s">
        <v>132</v>
      </c>
      <c r="E1958" s="15" t="s">
        <v>101</v>
      </c>
      <c r="F1958" s="15">
        <v>0.56000000000000005</v>
      </c>
      <c r="G1958" s="15">
        <v>946.9</v>
      </c>
      <c r="H1958" s="15">
        <v>27.8</v>
      </c>
      <c r="I1958" s="15">
        <v>73</v>
      </c>
      <c r="J1958" s="15">
        <v>6.1</v>
      </c>
      <c r="K1958" s="15">
        <v>7.64</v>
      </c>
      <c r="L1958" s="15">
        <v>32</v>
      </c>
      <c r="M1958" s="15">
        <v>127.6</v>
      </c>
      <c r="N1958" s="15">
        <v>71.3</v>
      </c>
      <c r="O1958" s="15">
        <v>104.5</v>
      </c>
      <c r="P1958" s="15" t="s">
        <v>116</v>
      </c>
      <c r="Q1958" s="15">
        <v>233.5</v>
      </c>
      <c r="R1958" s="15">
        <v>3.74</v>
      </c>
      <c r="S1958" s="15">
        <v>0.97</v>
      </c>
      <c r="T1958" s="15">
        <v>0.83</v>
      </c>
      <c r="U1958" s="15">
        <v>0.46</v>
      </c>
      <c r="V1958" s="15">
        <v>95529</v>
      </c>
      <c r="W1958" s="15">
        <v>40864</v>
      </c>
      <c r="X1958" s="15">
        <v>43943</v>
      </c>
      <c r="Y1958" s="15">
        <v>3079</v>
      </c>
      <c r="Z1958" s="15">
        <v>196</v>
      </c>
      <c r="AA1958" s="15">
        <v>2.347</v>
      </c>
      <c r="AB1958" s="15">
        <v>53.7</v>
      </c>
    </row>
    <row r="1959" spans="1:28" ht="15" customHeight="1" x14ac:dyDescent="0.3">
      <c r="A1959" s="15" t="s">
        <v>2087</v>
      </c>
      <c r="B1959" s="15" t="s">
        <v>126</v>
      </c>
      <c r="C1959" s="15" t="s">
        <v>123</v>
      </c>
      <c r="D1959" s="15" t="s">
        <v>111</v>
      </c>
      <c r="E1959" s="15" t="s">
        <v>112</v>
      </c>
      <c r="F1959" s="15">
        <v>14.83</v>
      </c>
      <c r="G1959" s="15">
        <v>447.8</v>
      </c>
      <c r="H1959" s="15">
        <v>19.7</v>
      </c>
      <c r="I1959" s="15">
        <v>69</v>
      </c>
      <c r="J1959" s="15">
        <v>7.4</v>
      </c>
      <c r="K1959" s="15">
        <v>6.26</v>
      </c>
      <c r="L1959" s="15">
        <v>29.1</v>
      </c>
      <c r="M1959" s="15">
        <v>134.5</v>
      </c>
      <c r="N1959" s="15">
        <v>70.099999999999994</v>
      </c>
      <c r="O1959" s="15">
        <v>97.9</v>
      </c>
      <c r="P1959" s="15" t="s">
        <v>127</v>
      </c>
      <c r="Q1959" s="15">
        <v>235.8</v>
      </c>
      <c r="R1959" s="15">
        <v>3.07</v>
      </c>
      <c r="S1959" s="15">
        <v>0.97</v>
      </c>
      <c r="T1959" s="15">
        <v>1.1299999999999999</v>
      </c>
      <c r="U1959" s="15">
        <v>16.760000000000002</v>
      </c>
      <c r="V1959" s="15">
        <v>68358</v>
      </c>
      <c r="W1959" s="15">
        <v>1014867</v>
      </c>
      <c r="X1959" s="15">
        <v>1145680</v>
      </c>
      <c r="Y1959" s="15">
        <v>130813</v>
      </c>
      <c r="Z1959" s="15">
        <v>6364</v>
      </c>
      <c r="AA1959" s="15">
        <v>2.6339999999999999</v>
      </c>
      <c r="AB1959" s="15">
        <v>59.8</v>
      </c>
    </row>
    <row r="1960" spans="1:28" ht="15" customHeight="1" x14ac:dyDescent="0.3">
      <c r="A1960" s="15" t="s">
        <v>2088</v>
      </c>
      <c r="B1960" s="15" t="s">
        <v>109</v>
      </c>
      <c r="C1960" s="15" t="s">
        <v>105</v>
      </c>
      <c r="D1960" s="15" t="s">
        <v>111</v>
      </c>
      <c r="E1960" s="15" t="s">
        <v>112</v>
      </c>
      <c r="F1960" s="15">
        <v>1.29</v>
      </c>
      <c r="G1960" s="15">
        <v>623.20000000000005</v>
      </c>
      <c r="H1960" s="15">
        <v>23.4</v>
      </c>
      <c r="I1960" s="15">
        <v>63.2</v>
      </c>
      <c r="J1960" s="15">
        <v>6.6</v>
      </c>
      <c r="K1960" s="15">
        <v>7.26</v>
      </c>
      <c r="L1960" s="15">
        <v>22.7</v>
      </c>
      <c r="M1960" s="15">
        <v>113.7</v>
      </c>
      <c r="N1960" s="15">
        <v>50.5</v>
      </c>
      <c r="O1960" s="15">
        <v>131.19999999999999</v>
      </c>
      <c r="P1960" s="15" t="s">
        <v>107</v>
      </c>
      <c r="Q1960" s="15">
        <v>202.8</v>
      </c>
      <c r="R1960" s="15">
        <v>8.8800000000000008</v>
      </c>
      <c r="S1960" s="15">
        <v>0.9</v>
      </c>
      <c r="T1960" s="15">
        <v>1.06</v>
      </c>
      <c r="U1960" s="15">
        <v>1.37</v>
      </c>
      <c r="V1960" s="15">
        <v>74877</v>
      </c>
      <c r="W1960" s="15">
        <v>89012</v>
      </c>
      <c r="X1960" s="15">
        <v>102581</v>
      </c>
      <c r="Y1960" s="15">
        <v>13569</v>
      </c>
      <c r="Z1960" s="15">
        <v>674</v>
      </c>
      <c r="AA1960" s="15">
        <v>2.0329999999999999</v>
      </c>
      <c r="AB1960" s="15">
        <v>35.9</v>
      </c>
    </row>
    <row r="1961" spans="1:28" ht="15" customHeight="1" x14ac:dyDescent="0.3">
      <c r="A1961" s="15" t="s">
        <v>2089</v>
      </c>
      <c r="B1961" s="15" t="s">
        <v>126</v>
      </c>
      <c r="C1961" s="15" t="s">
        <v>119</v>
      </c>
      <c r="D1961" s="15" t="s">
        <v>144</v>
      </c>
      <c r="E1961" s="15" t="s">
        <v>112</v>
      </c>
      <c r="F1961" s="15">
        <v>10.61</v>
      </c>
      <c r="G1961" s="15">
        <v>469.8</v>
      </c>
      <c r="H1961" s="15">
        <v>22.5</v>
      </c>
      <c r="I1961" s="15">
        <v>66.5</v>
      </c>
      <c r="J1961" s="15">
        <v>8.1999999999999993</v>
      </c>
      <c r="K1961" s="15">
        <v>6.43</v>
      </c>
      <c r="L1961" s="15">
        <v>17.100000000000001</v>
      </c>
      <c r="M1961" s="15">
        <v>115.1</v>
      </c>
      <c r="N1961" s="15">
        <v>58.9</v>
      </c>
      <c r="O1961" s="15">
        <v>79.2</v>
      </c>
      <c r="P1961" s="15" t="s">
        <v>127</v>
      </c>
      <c r="Q1961" s="15">
        <v>163.6</v>
      </c>
      <c r="R1961" s="15">
        <v>5.71</v>
      </c>
      <c r="S1961" s="15">
        <v>0.71</v>
      </c>
      <c r="T1961" s="15">
        <v>1.68</v>
      </c>
      <c r="U1961" s="15">
        <v>17.82</v>
      </c>
      <c r="V1961" s="15">
        <v>50172</v>
      </c>
      <c r="W1961" s="15">
        <v>693066</v>
      </c>
      <c r="X1961" s="15">
        <v>894065</v>
      </c>
      <c r="Y1961" s="15">
        <v>200999</v>
      </c>
      <c r="Z1961" s="15">
        <v>5516</v>
      </c>
      <c r="AA1961" s="15">
        <v>3.2309999999999999</v>
      </c>
      <c r="AB1961" s="15">
        <v>53.6</v>
      </c>
    </row>
    <row r="1962" spans="1:28" ht="15" customHeight="1" x14ac:dyDescent="0.3">
      <c r="A1962" s="15" t="s">
        <v>2090</v>
      </c>
      <c r="B1962" s="15" t="s">
        <v>137</v>
      </c>
      <c r="C1962" s="15" t="s">
        <v>129</v>
      </c>
      <c r="D1962" s="15" t="s">
        <v>111</v>
      </c>
      <c r="E1962" s="15" t="s">
        <v>101</v>
      </c>
      <c r="F1962" s="15">
        <v>7.64</v>
      </c>
      <c r="G1962" s="15">
        <v>1044.2</v>
      </c>
      <c r="H1962" s="15">
        <v>30.2</v>
      </c>
      <c r="I1962" s="15">
        <v>60.6</v>
      </c>
      <c r="J1962" s="15">
        <v>6.2</v>
      </c>
      <c r="K1962" s="15">
        <v>6.66</v>
      </c>
      <c r="L1962" s="15">
        <v>33.700000000000003</v>
      </c>
      <c r="M1962" s="15">
        <v>98</v>
      </c>
      <c r="N1962" s="15">
        <v>101.9</v>
      </c>
      <c r="O1962" s="15">
        <v>127.7</v>
      </c>
      <c r="P1962" s="15" t="s">
        <v>107</v>
      </c>
      <c r="Q1962" s="15">
        <v>205.8</v>
      </c>
      <c r="R1962" s="15">
        <v>5.41</v>
      </c>
      <c r="S1962" s="15">
        <v>0.69</v>
      </c>
      <c r="T1962" s="15">
        <v>1.27</v>
      </c>
      <c r="U1962" s="15">
        <v>9.6999999999999993</v>
      </c>
      <c r="V1962" s="15">
        <v>66344</v>
      </c>
      <c r="W1962" s="15">
        <v>382747</v>
      </c>
      <c r="X1962" s="15">
        <v>643537</v>
      </c>
      <c r="Y1962" s="15">
        <v>260790</v>
      </c>
      <c r="Z1962" s="15">
        <v>3691</v>
      </c>
      <c r="AA1962" s="15">
        <v>2.6280000000000001</v>
      </c>
      <c r="AB1962" s="15">
        <v>58.8</v>
      </c>
    </row>
    <row r="1963" spans="1:28" ht="15" customHeight="1" x14ac:dyDescent="0.3">
      <c r="A1963" s="15" t="s">
        <v>2091</v>
      </c>
      <c r="B1963" s="15" t="s">
        <v>122</v>
      </c>
      <c r="C1963" s="15" t="s">
        <v>105</v>
      </c>
      <c r="D1963" s="15" t="s">
        <v>106</v>
      </c>
      <c r="E1963" s="15" t="s">
        <v>112</v>
      </c>
      <c r="F1963" s="15">
        <v>3.19</v>
      </c>
      <c r="G1963" s="15">
        <v>360.4</v>
      </c>
      <c r="H1963" s="15">
        <v>23.6</v>
      </c>
      <c r="I1963" s="15">
        <v>62.4</v>
      </c>
      <c r="J1963" s="15">
        <v>8.8000000000000007</v>
      </c>
      <c r="K1963" s="15">
        <v>6.81</v>
      </c>
      <c r="L1963" s="15">
        <v>25.9</v>
      </c>
      <c r="M1963" s="15">
        <v>81.2</v>
      </c>
      <c r="N1963" s="15">
        <v>37.200000000000003</v>
      </c>
      <c r="O1963" s="15">
        <v>109.6</v>
      </c>
      <c r="P1963" s="15" t="s">
        <v>116</v>
      </c>
      <c r="Q1963" s="15">
        <v>95.3</v>
      </c>
      <c r="R1963" s="15">
        <v>3.01</v>
      </c>
      <c r="S1963" s="15">
        <v>0.71</v>
      </c>
      <c r="T1963" s="15">
        <v>2.97</v>
      </c>
      <c r="U1963" s="15">
        <v>9.4700000000000006</v>
      </c>
      <c r="V1963" s="15">
        <v>24661</v>
      </c>
      <c r="W1963" s="15">
        <v>177607</v>
      </c>
      <c r="X1963" s="15">
        <v>233540</v>
      </c>
      <c r="Y1963" s="15">
        <v>55933</v>
      </c>
      <c r="Z1963" s="15">
        <v>934</v>
      </c>
      <c r="AA1963" s="15">
        <v>10.138999999999999</v>
      </c>
      <c r="AB1963" s="15">
        <v>36.700000000000003</v>
      </c>
    </row>
    <row r="1964" spans="1:28" ht="15" customHeight="1" x14ac:dyDescent="0.3">
      <c r="A1964" s="15" t="s">
        <v>2092</v>
      </c>
      <c r="B1964" s="15" t="s">
        <v>109</v>
      </c>
      <c r="C1964" s="15" t="s">
        <v>110</v>
      </c>
      <c r="D1964" s="15" t="s">
        <v>177</v>
      </c>
      <c r="E1964" s="15" t="s">
        <v>101</v>
      </c>
      <c r="F1964" s="15">
        <v>6.31</v>
      </c>
      <c r="G1964" s="15">
        <v>1057.2</v>
      </c>
      <c r="H1964" s="15">
        <v>32.200000000000003</v>
      </c>
      <c r="I1964" s="15">
        <v>75.8</v>
      </c>
      <c r="J1964" s="15">
        <v>7</v>
      </c>
      <c r="K1964" s="15">
        <v>6.8</v>
      </c>
      <c r="L1964" s="15">
        <v>30.9</v>
      </c>
      <c r="M1964" s="15">
        <v>107.3</v>
      </c>
      <c r="N1964" s="15">
        <v>63.4</v>
      </c>
      <c r="O1964" s="15">
        <v>134</v>
      </c>
      <c r="P1964" s="15" t="s">
        <v>116</v>
      </c>
      <c r="Q1964" s="15">
        <v>107.7</v>
      </c>
      <c r="R1964" s="15">
        <v>5.32</v>
      </c>
      <c r="S1964" s="15">
        <v>0.93</v>
      </c>
      <c r="T1964" s="15">
        <v>53.25</v>
      </c>
      <c r="U1964" s="15">
        <v>336.01</v>
      </c>
      <c r="V1964" s="15">
        <v>3649</v>
      </c>
      <c r="W1964" s="15">
        <v>367905</v>
      </c>
      <c r="X1964" s="15">
        <v>1226100</v>
      </c>
      <c r="Y1964" s="15">
        <v>858195</v>
      </c>
      <c r="Z1964" s="15">
        <v>6645</v>
      </c>
      <c r="AA1964" s="15">
        <v>50.566000000000003</v>
      </c>
      <c r="AB1964" s="15">
        <v>53.2</v>
      </c>
    </row>
    <row r="1965" spans="1:28" ht="15" customHeight="1" x14ac:dyDescent="0.3">
      <c r="A1965" s="15" t="s">
        <v>2093</v>
      </c>
      <c r="B1965" s="15" t="s">
        <v>137</v>
      </c>
      <c r="C1965" s="15" t="s">
        <v>134</v>
      </c>
      <c r="D1965" s="15" t="s">
        <v>111</v>
      </c>
      <c r="E1965" s="15" t="s">
        <v>101</v>
      </c>
      <c r="F1965" s="15">
        <v>1.07</v>
      </c>
      <c r="G1965" s="15">
        <v>590.29999999999995</v>
      </c>
      <c r="H1965" s="15">
        <v>34.5</v>
      </c>
      <c r="I1965" s="15">
        <v>74.5</v>
      </c>
      <c r="J1965" s="15">
        <v>8</v>
      </c>
      <c r="K1965" s="15">
        <v>6</v>
      </c>
      <c r="L1965" s="15">
        <v>38.799999999999997</v>
      </c>
      <c r="M1965" s="15">
        <v>157</v>
      </c>
      <c r="N1965" s="15">
        <v>51.1</v>
      </c>
      <c r="O1965" s="15">
        <v>105</v>
      </c>
      <c r="P1965" s="15" t="s">
        <v>116</v>
      </c>
      <c r="Q1965" s="15">
        <v>195</v>
      </c>
      <c r="R1965" s="15">
        <v>3.72</v>
      </c>
      <c r="S1965" s="15">
        <v>0.93</v>
      </c>
      <c r="T1965" s="15">
        <v>0.56000000000000005</v>
      </c>
      <c r="U1965" s="15">
        <v>0.6</v>
      </c>
      <c r="V1965" s="15">
        <v>71176</v>
      </c>
      <c r="W1965" s="15">
        <v>75623</v>
      </c>
      <c r="X1965" s="15">
        <v>42706</v>
      </c>
      <c r="Y1965" s="15">
        <v>-32917</v>
      </c>
      <c r="Z1965" s="15">
        <v>237</v>
      </c>
      <c r="AA1965" s="15">
        <v>2.532</v>
      </c>
      <c r="AB1965" s="15">
        <v>40</v>
      </c>
    </row>
    <row r="1966" spans="1:28" ht="15" customHeight="1" x14ac:dyDescent="0.3">
      <c r="A1966" s="15" t="s">
        <v>2094</v>
      </c>
      <c r="B1966" s="15" t="s">
        <v>126</v>
      </c>
      <c r="C1966" s="15" t="s">
        <v>114</v>
      </c>
      <c r="D1966" s="15" t="s">
        <v>132</v>
      </c>
      <c r="E1966" s="15" t="s">
        <v>101</v>
      </c>
      <c r="F1966" s="15">
        <v>14.18</v>
      </c>
      <c r="G1966" s="15">
        <v>868.9</v>
      </c>
      <c r="H1966" s="15">
        <v>30.9</v>
      </c>
      <c r="I1966" s="15">
        <v>93.5</v>
      </c>
      <c r="J1966" s="15">
        <v>7.3</v>
      </c>
      <c r="K1966" s="15">
        <v>7.61</v>
      </c>
      <c r="L1966" s="15">
        <v>31.6</v>
      </c>
      <c r="M1966" s="15">
        <v>92.5</v>
      </c>
      <c r="N1966" s="15">
        <v>44.6</v>
      </c>
      <c r="O1966" s="15">
        <v>138</v>
      </c>
      <c r="P1966" s="15" t="s">
        <v>102</v>
      </c>
      <c r="Q1966" s="15">
        <v>65.2</v>
      </c>
      <c r="R1966" s="15">
        <v>6.77</v>
      </c>
      <c r="S1966" s="15">
        <v>0.78</v>
      </c>
      <c r="T1966" s="15">
        <v>1.01</v>
      </c>
      <c r="U1966" s="15">
        <v>14.32</v>
      </c>
      <c r="V1966" s="15">
        <v>106277</v>
      </c>
      <c r="W1966" s="15">
        <v>807054</v>
      </c>
      <c r="X1966" s="15">
        <v>1521887</v>
      </c>
      <c r="Y1966" s="15">
        <v>714833</v>
      </c>
      <c r="Z1966" s="15">
        <v>7325</v>
      </c>
      <c r="AA1966" s="15">
        <v>1.9550000000000001</v>
      </c>
      <c r="AB1966" s="15">
        <v>55.6</v>
      </c>
    </row>
    <row r="1967" spans="1:28" ht="15" customHeight="1" x14ac:dyDescent="0.3">
      <c r="A1967" s="15" t="s">
        <v>2095</v>
      </c>
      <c r="B1967" s="15" t="s">
        <v>122</v>
      </c>
      <c r="C1967" s="15" t="s">
        <v>123</v>
      </c>
      <c r="D1967" s="15" t="s">
        <v>115</v>
      </c>
      <c r="E1967" s="15" t="s">
        <v>112</v>
      </c>
      <c r="F1967" s="15">
        <v>6.15</v>
      </c>
      <c r="G1967" s="15">
        <v>556.4</v>
      </c>
      <c r="H1967" s="15">
        <v>19.7</v>
      </c>
      <c r="I1967" s="15">
        <v>57.3</v>
      </c>
      <c r="J1967" s="15">
        <v>6.2</v>
      </c>
      <c r="K1967" s="15">
        <v>7.83</v>
      </c>
      <c r="L1967" s="15">
        <v>18.2</v>
      </c>
      <c r="M1967" s="15">
        <v>121.7</v>
      </c>
      <c r="N1967" s="15">
        <v>64.8</v>
      </c>
      <c r="O1967" s="15">
        <v>164.9</v>
      </c>
      <c r="P1967" s="15" t="s">
        <v>107</v>
      </c>
      <c r="Q1967" s="15">
        <v>251.8</v>
      </c>
      <c r="R1967" s="15">
        <v>1.07</v>
      </c>
      <c r="S1967" s="15">
        <v>0.67</v>
      </c>
      <c r="T1967" s="15"/>
      <c r="U1967" s="15">
        <v>4.37</v>
      </c>
      <c r="V1967" s="15">
        <v>22629</v>
      </c>
      <c r="W1967" s="15">
        <v>491432</v>
      </c>
      <c r="X1967" s="15">
        <v>98889</v>
      </c>
      <c r="Y1967" s="15">
        <v>-392543</v>
      </c>
      <c r="Z1967" s="15">
        <v>12080</v>
      </c>
      <c r="AA1967" s="15">
        <v>0.36199999999999999</v>
      </c>
      <c r="AB1967" s="15">
        <v>46.9</v>
      </c>
    </row>
    <row r="1968" spans="1:28" ht="15" customHeight="1" x14ac:dyDescent="0.3">
      <c r="A1968" s="15" t="s">
        <v>2096</v>
      </c>
      <c r="B1968" s="15" t="s">
        <v>98</v>
      </c>
      <c r="C1968" s="15" t="s">
        <v>123</v>
      </c>
      <c r="D1968" s="15" t="s">
        <v>100</v>
      </c>
      <c r="E1968" s="15" t="s">
        <v>120</v>
      </c>
      <c r="F1968" s="15">
        <v>11.88</v>
      </c>
      <c r="G1968" s="15">
        <v>219.8</v>
      </c>
      <c r="H1968" s="15">
        <v>31.1</v>
      </c>
      <c r="I1968" s="15">
        <v>50.8</v>
      </c>
      <c r="J1968" s="15">
        <v>9</v>
      </c>
      <c r="K1968" s="15">
        <v>6.62</v>
      </c>
      <c r="L1968" s="15">
        <v>12.5</v>
      </c>
      <c r="M1968" s="15">
        <v>156.6</v>
      </c>
      <c r="N1968" s="15">
        <v>67.400000000000006</v>
      </c>
      <c r="O1968" s="15">
        <v>147.69999999999999</v>
      </c>
      <c r="P1968" s="15" t="s">
        <v>107</v>
      </c>
      <c r="Q1968" s="15">
        <v>207.5</v>
      </c>
      <c r="R1968" s="15">
        <v>0.5</v>
      </c>
      <c r="S1968" s="15">
        <v>0.93</v>
      </c>
      <c r="T1968" s="15">
        <v>2.34</v>
      </c>
      <c r="U1968" s="15">
        <v>27.8</v>
      </c>
      <c r="V1968" s="15">
        <v>26384</v>
      </c>
      <c r="W1968" s="15">
        <v>779076</v>
      </c>
      <c r="X1968" s="15">
        <v>733475</v>
      </c>
      <c r="Y1968" s="15">
        <v>-45601</v>
      </c>
      <c r="Z1968" s="15">
        <v>8333</v>
      </c>
      <c r="AA1968" s="15">
        <v>3.3359999999999999</v>
      </c>
      <c r="AB1968" s="15">
        <v>47.8</v>
      </c>
    </row>
    <row r="1969" spans="1:28" ht="15" customHeight="1" x14ac:dyDescent="0.3">
      <c r="A1969" s="15" t="s">
        <v>2097</v>
      </c>
      <c r="B1969" s="15" t="s">
        <v>146</v>
      </c>
      <c r="C1969" s="15" t="s">
        <v>170</v>
      </c>
      <c r="D1969" s="15" t="s">
        <v>132</v>
      </c>
      <c r="E1969" s="15" t="s">
        <v>101</v>
      </c>
      <c r="F1969" s="15">
        <v>6.08</v>
      </c>
      <c r="G1969" s="15">
        <v>1083.5999999999999</v>
      </c>
      <c r="H1969" s="15">
        <v>27.8</v>
      </c>
      <c r="I1969" s="15">
        <v>85.6</v>
      </c>
      <c r="J1969" s="15">
        <v>4.9000000000000004</v>
      </c>
      <c r="K1969" s="15">
        <v>5.92</v>
      </c>
      <c r="L1969" s="15">
        <v>34.299999999999997</v>
      </c>
      <c r="M1969" s="15">
        <v>104.7</v>
      </c>
      <c r="N1969" s="15">
        <v>65.400000000000006</v>
      </c>
      <c r="O1969" s="15">
        <v>139.30000000000001</v>
      </c>
      <c r="P1969" s="15" t="s">
        <v>127</v>
      </c>
      <c r="Q1969" s="15">
        <v>238.1</v>
      </c>
      <c r="R1969" s="15">
        <v>7.48</v>
      </c>
      <c r="S1969" s="15">
        <v>0.89</v>
      </c>
      <c r="T1969" s="15">
        <v>1.1000000000000001</v>
      </c>
      <c r="U1969" s="15">
        <v>6.69</v>
      </c>
      <c r="V1969" s="15">
        <v>103326</v>
      </c>
      <c r="W1969" s="15">
        <v>437569</v>
      </c>
      <c r="X1969" s="15">
        <v>691251</v>
      </c>
      <c r="Y1969" s="15">
        <v>253682</v>
      </c>
      <c r="Z1969" s="15">
        <v>4398</v>
      </c>
      <c r="AA1969" s="15">
        <v>1.5209999999999999</v>
      </c>
      <c r="AB1969" s="15">
        <v>63</v>
      </c>
    </row>
    <row r="1970" spans="1:28" ht="15" customHeight="1" x14ac:dyDescent="0.3">
      <c r="A1970" s="15" t="s">
        <v>2098</v>
      </c>
      <c r="B1970" s="15" t="s">
        <v>137</v>
      </c>
      <c r="C1970" s="15" t="s">
        <v>123</v>
      </c>
      <c r="D1970" s="15" t="s">
        <v>100</v>
      </c>
      <c r="E1970" s="15" t="s">
        <v>120</v>
      </c>
      <c r="F1970" s="15">
        <v>4.46</v>
      </c>
      <c r="G1970" s="15">
        <v>83.6</v>
      </c>
      <c r="H1970" s="15">
        <v>28.5</v>
      </c>
      <c r="I1970" s="15">
        <v>66.3</v>
      </c>
      <c r="J1970" s="15">
        <v>7.4</v>
      </c>
      <c r="K1970" s="15">
        <v>6.43</v>
      </c>
      <c r="L1970" s="15">
        <v>23.2</v>
      </c>
      <c r="M1970" s="15">
        <v>157.9</v>
      </c>
      <c r="N1970" s="15">
        <v>52.9</v>
      </c>
      <c r="O1970" s="15">
        <v>142.69999999999999</v>
      </c>
      <c r="P1970" s="15" t="s">
        <v>116</v>
      </c>
      <c r="Q1970" s="15">
        <v>108.5</v>
      </c>
      <c r="R1970" s="15">
        <v>2.98</v>
      </c>
      <c r="S1970" s="15">
        <v>0.89</v>
      </c>
      <c r="T1970" s="15">
        <v>2.13</v>
      </c>
      <c r="U1970" s="15">
        <v>9.5</v>
      </c>
      <c r="V1970" s="15">
        <v>19066</v>
      </c>
      <c r="W1970" s="15">
        <v>235009</v>
      </c>
      <c r="X1970" s="15">
        <v>181127</v>
      </c>
      <c r="Y1970" s="15">
        <v>-53882</v>
      </c>
      <c r="Z1970" s="15">
        <v>1258</v>
      </c>
      <c r="AA1970" s="15">
        <v>7.5519999999999996</v>
      </c>
      <c r="AB1970" s="15">
        <v>34.9</v>
      </c>
    </row>
    <row r="1971" spans="1:28" ht="15" customHeight="1" x14ac:dyDescent="0.3">
      <c r="A1971" s="15" t="s">
        <v>2099</v>
      </c>
      <c r="B1971" s="15" t="s">
        <v>146</v>
      </c>
      <c r="C1971" s="15" t="s">
        <v>129</v>
      </c>
      <c r="D1971" s="15" t="s">
        <v>130</v>
      </c>
      <c r="E1971" s="15" t="s">
        <v>101</v>
      </c>
      <c r="F1971" s="15">
        <v>2.14</v>
      </c>
      <c r="G1971" s="15">
        <v>1026.5</v>
      </c>
      <c r="H1971" s="15">
        <v>28.7</v>
      </c>
      <c r="I1971" s="15">
        <v>69.599999999999994</v>
      </c>
      <c r="J1971" s="15">
        <v>6.3</v>
      </c>
      <c r="K1971" s="15">
        <v>6.25</v>
      </c>
      <c r="L1971" s="15">
        <v>31.4</v>
      </c>
      <c r="M1971" s="15">
        <v>135.1</v>
      </c>
      <c r="N1971" s="15">
        <v>60.9</v>
      </c>
      <c r="O1971" s="15">
        <v>102.2</v>
      </c>
      <c r="P1971" s="15" t="s">
        <v>107</v>
      </c>
      <c r="Q1971" s="15">
        <v>206</v>
      </c>
      <c r="R1971" s="15">
        <v>5.89</v>
      </c>
      <c r="S1971" s="15">
        <v>0.82</v>
      </c>
      <c r="T1971" s="15">
        <v>1.39</v>
      </c>
      <c r="U1971" s="15">
        <v>2.97</v>
      </c>
      <c r="V1971" s="15">
        <v>74005</v>
      </c>
      <c r="W1971" s="15">
        <v>157304</v>
      </c>
      <c r="X1971" s="15">
        <v>219795</v>
      </c>
      <c r="Y1971" s="15">
        <v>62491</v>
      </c>
      <c r="Z1971" s="15">
        <v>1920</v>
      </c>
      <c r="AA1971" s="15">
        <v>1.5469999999999999</v>
      </c>
      <c r="AB1971" s="15">
        <v>53.4</v>
      </c>
    </row>
    <row r="1972" spans="1:28" ht="15" customHeight="1" x14ac:dyDescent="0.3">
      <c r="A1972" s="15" t="s">
        <v>2100</v>
      </c>
      <c r="B1972" s="15" t="s">
        <v>104</v>
      </c>
      <c r="C1972" s="15" t="s">
        <v>110</v>
      </c>
      <c r="D1972" s="15" t="s">
        <v>106</v>
      </c>
      <c r="E1972" s="15" t="s">
        <v>112</v>
      </c>
      <c r="F1972" s="15">
        <v>11.07</v>
      </c>
      <c r="G1972" s="15">
        <v>358.8</v>
      </c>
      <c r="H1972" s="15">
        <v>23.9</v>
      </c>
      <c r="I1972" s="15">
        <v>48.7</v>
      </c>
      <c r="J1972" s="15">
        <v>6.3</v>
      </c>
      <c r="K1972" s="15">
        <v>5.85</v>
      </c>
      <c r="L1972" s="15">
        <v>16.8</v>
      </c>
      <c r="M1972" s="15">
        <v>119.1</v>
      </c>
      <c r="N1972" s="15">
        <v>41.2</v>
      </c>
      <c r="O1972" s="15">
        <v>79.5</v>
      </c>
      <c r="P1972" s="15" t="s">
        <v>127</v>
      </c>
      <c r="Q1972" s="15">
        <v>260.10000000000002</v>
      </c>
      <c r="R1972" s="15">
        <v>3.91</v>
      </c>
      <c r="S1972" s="15">
        <v>0.94</v>
      </c>
      <c r="T1972" s="15">
        <v>1.29</v>
      </c>
      <c r="U1972" s="15">
        <v>14.28</v>
      </c>
      <c r="V1972" s="15">
        <v>21827</v>
      </c>
      <c r="W1972" s="15">
        <v>756405</v>
      </c>
      <c r="X1972" s="15">
        <v>311690</v>
      </c>
      <c r="Y1972" s="15">
        <v>-444715</v>
      </c>
      <c r="Z1972" s="15">
        <v>6337</v>
      </c>
      <c r="AA1972" s="15">
        <v>2.2530000000000001</v>
      </c>
      <c r="AB1972" s="15">
        <v>45.6</v>
      </c>
    </row>
    <row r="1973" spans="1:28" ht="15" customHeight="1" x14ac:dyDescent="0.3">
      <c r="A1973" s="15" t="s">
        <v>2101</v>
      </c>
      <c r="B1973" s="15" t="s">
        <v>109</v>
      </c>
      <c r="C1973" s="15" t="s">
        <v>134</v>
      </c>
      <c r="D1973" s="15" t="s">
        <v>111</v>
      </c>
      <c r="E1973" s="15" t="s">
        <v>112</v>
      </c>
      <c r="F1973" s="15">
        <v>12.09</v>
      </c>
      <c r="G1973" s="15">
        <v>379.2</v>
      </c>
      <c r="H1973" s="15">
        <v>22.1</v>
      </c>
      <c r="I1973" s="15">
        <v>68.3</v>
      </c>
      <c r="J1973" s="15">
        <v>7.2</v>
      </c>
      <c r="K1973" s="15">
        <v>7.18</v>
      </c>
      <c r="L1973" s="15">
        <v>25.7</v>
      </c>
      <c r="M1973" s="15">
        <v>123</v>
      </c>
      <c r="N1973" s="15">
        <v>60.4</v>
      </c>
      <c r="O1973" s="15">
        <v>86.7</v>
      </c>
      <c r="P1973" s="15" t="s">
        <v>107</v>
      </c>
      <c r="Q1973" s="15">
        <v>158.5</v>
      </c>
      <c r="R1973" s="15">
        <v>3.03</v>
      </c>
      <c r="S1973" s="15">
        <v>0.83</v>
      </c>
      <c r="T1973" s="15">
        <v>0.81</v>
      </c>
      <c r="U1973" s="15">
        <v>9.7899999999999991</v>
      </c>
      <c r="V1973" s="15">
        <v>67108</v>
      </c>
      <c r="W1973" s="15">
        <v>737092</v>
      </c>
      <c r="X1973" s="15">
        <v>656987</v>
      </c>
      <c r="Y1973" s="15">
        <v>-80105</v>
      </c>
      <c r="Z1973" s="15">
        <v>6046</v>
      </c>
      <c r="AA1973" s="15">
        <v>1.619</v>
      </c>
      <c r="AB1973" s="15">
        <v>42.7</v>
      </c>
    </row>
    <row r="1974" spans="1:28" ht="15" customHeight="1" x14ac:dyDescent="0.3">
      <c r="A1974" s="15" t="s">
        <v>2102</v>
      </c>
      <c r="B1974" s="15" t="s">
        <v>118</v>
      </c>
      <c r="C1974" s="15" t="s">
        <v>152</v>
      </c>
      <c r="D1974" s="15" t="s">
        <v>115</v>
      </c>
      <c r="E1974" s="15" t="s">
        <v>112</v>
      </c>
      <c r="F1974" s="15">
        <v>10.69</v>
      </c>
      <c r="G1974" s="15">
        <v>618.20000000000005</v>
      </c>
      <c r="H1974" s="15">
        <v>26.9</v>
      </c>
      <c r="I1974" s="15">
        <v>56.8</v>
      </c>
      <c r="J1974" s="15">
        <v>5.9</v>
      </c>
      <c r="K1974" s="15">
        <v>7.85</v>
      </c>
      <c r="L1974" s="15">
        <v>22.9</v>
      </c>
      <c r="M1974" s="15">
        <v>67.5</v>
      </c>
      <c r="N1974" s="15">
        <v>65.8</v>
      </c>
      <c r="O1974" s="15">
        <v>102.4</v>
      </c>
      <c r="P1974" s="15" t="s">
        <v>116</v>
      </c>
      <c r="Q1974" s="15">
        <v>135.69999999999999</v>
      </c>
      <c r="R1974" s="15">
        <v>4.84</v>
      </c>
      <c r="S1974" s="15">
        <v>0.99</v>
      </c>
      <c r="T1974" s="15">
        <v>0.72</v>
      </c>
      <c r="U1974" s="15">
        <v>7.7</v>
      </c>
      <c r="V1974" s="15">
        <v>21867</v>
      </c>
      <c r="W1974" s="15">
        <v>703391</v>
      </c>
      <c r="X1974" s="15">
        <v>168376</v>
      </c>
      <c r="Y1974" s="15">
        <v>-535015</v>
      </c>
      <c r="Z1974" s="15">
        <v>9465</v>
      </c>
      <c r="AA1974" s="15">
        <v>0.81399999999999995</v>
      </c>
      <c r="AB1974" s="15">
        <v>51.8</v>
      </c>
    </row>
    <row r="1975" spans="1:28" ht="15" customHeight="1" x14ac:dyDescent="0.3">
      <c r="A1975" s="15" t="s">
        <v>2103</v>
      </c>
      <c r="B1975" s="15" t="s">
        <v>98</v>
      </c>
      <c r="C1975" s="15" t="s">
        <v>110</v>
      </c>
      <c r="D1975" s="15" t="s">
        <v>100</v>
      </c>
      <c r="E1975" s="15" t="s">
        <v>101</v>
      </c>
      <c r="F1975" s="15">
        <v>3.22</v>
      </c>
      <c r="G1975" s="15">
        <v>830.2</v>
      </c>
      <c r="H1975" s="15">
        <v>28.4</v>
      </c>
      <c r="I1975" s="15">
        <v>77.7</v>
      </c>
      <c r="J1975" s="15">
        <v>6.5</v>
      </c>
      <c r="K1975" s="15">
        <v>7.39</v>
      </c>
      <c r="L1975" s="15">
        <v>31.9</v>
      </c>
      <c r="M1975" s="15">
        <v>163.4</v>
      </c>
      <c r="N1975" s="15">
        <v>59.2</v>
      </c>
      <c r="O1975" s="15">
        <v>54.6</v>
      </c>
      <c r="P1975" s="15" t="s">
        <v>102</v>
      </c>
      <c r="Q1975" s="15">
        <v>269.2</v>
      </c>
      <c r="R1975" s="15">
        <v>7.04</v>
      </c>
      <c r="S1975" s="15">
        <v>0.65</v>
      </c>
      <c r="T1975" s="15">
        <v>2.08</v>
      </c>
      <c r="U1975" s="15">
        <v>6.7</v>
      </c>
      <c r="V1975" s="15">
        <v>22078</v>
      </c>
      <c r="W1975" s="15">
        <v>247188</v>
      </c>
      <c r="X1975" s="15">
        <v>147923</v>
      </c>
      <c r="Y1975" s="15">
        <v>-99265</v>
      </c>
      <c r="Z1975" s="15">
        <v>1523</v>
      </c>
      <c r="AA1975" s="15">
        <v>4.399</v>
      </c>
      <c r="AB1975" s="15">
        <v>57.1</v>
      </c>
    </row>
    <row r="1976" spans="1:28" ht="15" customHeight="1" x14ac:dyDescent="0.3">
      <c r="A1976" s="15" t="s">
        <v>2104</v>
      </c>
      <c r="B1976" s="15" t="s">
        <v>118</v>
      </c>
      <c r="C1976" s="15" t="s">
        <v>99</v>
      </c>
      <c r="D1976" s="15" t="s">
        <v>115</v>
      </c>
      <c r="E1976" s="15" t="s">
        <v>112</v>
      </c>
      <c r="F1976" s="15">
        <v>1.87</v>
      </c>
      <c r="G1976" s="15">
        <v>845</v>
      </c>
      <c r="H1976" s="15">
        <v>22.6</v>
      </c>
      <c r="I1976" s="15">
        <v>61.5</v>
      </c>
      <c r="J1976" s="15">
        <v>6.8</v>
      </c>
      <c r="K1976" s="15">
        <v>6.92</v>
      </c>
      <c r="L1976" s="15">
        <v>20.3</v>
      </c>
      <c r="M1976" s="15">
        <v>115.8</v>
      </c>
      <c r="N1976" s="15">
        <v>56</v>
      </c>
      <c r="O1976" s="15">
        <v>91.7</v>
      </c>
      <c r="P1976" s="15" t="s">
        <v>116</v>
      </c>
      <c r="Q1976" s="15">
        <v>146.5</v>
      </c>
      <c r="R1976" s="15">
        <v>4.29</v>
      </c>
      <c r="S1976" s="15">
        <v>0.95</v>
      </c>
      <c r="T1976" s="15">
        <v>2.4900000000000002</v>
      </c>
      <c r="U1976" s="15">
        <v>4.66</v>
      </c>
      <c r="V1976" s="15">
        <v>22269</v>
      </c>
      <c r="W1976" s="15">
        <v>102412</v>
      </c>
      <c r="X1976" s="15">
        <v>103774</v>
      </c>
      <c r="Y1976" s="15">
        <v>1362</v>
      </c>
      <c r="Z1976" s="15">
        <v>1872</v>
      </c>
      <c r="AA1976" s="15">
        <v>2.4889999999999999</v>
      </c>
      <c r="AB1976" s="15">
        <v>58.7</v>
      </c>
    </row>
    <row r="1977" spans="1:28" ht="15" customHeight="1" x14ac:dyDescent="0.3">
      <c r="A1977" s="15" t="s">
        <v>2105</v>
      </c>
      <c r="B1977" s="15" t="s">
        <v>146</v>
      </c>
      <c r="C1977" s="15" t="s">
        <v>105</v>
      </c>
      <c r="D1977" s="15" t="s">
        <v>130</v>
      </c>
      <c r="E1977" s="15" t="s">
        <v>112</v>
      </c>
      <c r="F1977" s="15">
        <v>8.23</v>
      </c>
      <c r="G1977" s="15">
        <v>669.4</v>
      </c>
      <c r="H1977" s="15">
        <v>23.2</v>
      </c>
      <c r="I1977" s="15">
        <v>53</v>
      </c>
      <c r="J1977" s="15">
        <v>7.8</v>
      </c>
      <c r="K1977" s="15">
        <v>7.15</v>
      </c>
      <c r="L1977" s="15">
        <v>16.899999999999999</v>
      </c>
      <c r="M1977" s="15">
        <v>138.80000000000001</v>
      </c>
      <c r="N1977" s="15">
        <v>69.400000000000006</v>
      </c>
      <c r="O1977" s="15">
        <v>97.8</v>
      </c>
      <c r="P1977" s="15" t="s">
        <v>107</v>
      </c>
      <c r="Q1977" s="15">
        <v>63.6</v>
      </c>
      <c r="R1977" s="15">
        <v>5.14</v>
      </c>
      <c r="S1977" s="15">
        <v>0.91</v>
      </c>
      <c r="T1977" s="15">
        <v>1.28</v>
      </c>
      <c r="U1977" s="15">
        <v>10.53</v>
      </c>
      <c r="V1977" s="15">
        <v>56033</v>
      </c>
      <c r="W1977" s="15">
        <v>624364</v>
      </c>
      <c r="X1977" s="15">
        <v>590027</v>
      </c>
      <c r="Y1977" s="15">
        <v>-34337</v>
      </c>
      <c r="Z1977" s="15">
        <v>9059</v>
      </c>
      <c r="AA1977" s="15">
        <v>1.1619999999999999</v>
      </c>
      <c r="AB1977" s="15">
        <v>61.1</v>
      </c>
    </row>
    <row r="1978" spans="1:28" ht="15" customHeight="1" x14ac:dyDescent="0.3">
      <c r="A1978" s="15" t="s">
        <v>2106</v>
      </c>
      <c r="B1978" s="15" t="s">
        <v>126</v>
      </c>
      <c r="C1978" s="15" t="s">
        <v>129</v>
      </c>
      <c r="D1978" s="15" t="s">
        <v>115</v>
      </c>
      <c r="E1978" s="15" t="s">
        <v>120</v>
      </c>
      <c r="F1978" s="15">
        <v>7.34</v>
      </c>
      <c r="G1978" s="15">
        <v>445.4</v>
      </c>
      <c r="H1978" s="15">
        <v>28.2</v>
      </c>
      <c r="I1978" s="15">
        <v>52.9</v>
      </c>
      <c r="J1978" s="15">
        <v>7.5</v>
      </c>
      <c r="K1978" s="15">
        <v>7.46</v>
      </c>
      <c r="L1978" s="15">
        <v>18</v>
      </c>
      <c r="M1978" s="15">
        <v>126.7</v>
      </c>
      <c r="N1978" s="15">
        <v>49.1</v>
      </c>
      <c r="O1978" s="15">
        <v>112.8</v>
      </c>
      <c r="P1978" s="15" t="s">
        <v>107</v>
      </c>
      <c r="Q1978" s="15">
        <v>214.5</v>
      </c>
      <c r="R1978" s="15">
        <v>4.92</v>
      </c>
      <c r="S1978" s="15">
        <v>0.79</v>
      </c>
      <c r="T1978" s="15">
        <v>1.81</v>
      </c>
      <c r="U1978" s="15">
        <v>13.29</v>
      </c>
      <c r="V1978" s="15">
        <v>21601</v>
      </c>
      <c r="W1978" s="15">
        <v>482878</v>
      </c>
      <c r="X1978" s="15">
        <v>287077</v>
      </c>
      <c r="Y1978" s="15">
        <v>-195801</v>
      </c>
      <c r="Z1978" s="15">
        <v>16215</v>
      </c>
      <c r="AA1978" s="15">
        <v>0.82</v>
      </c>
      <c r="AB1978" s="15">
        <v>46.4</v>
      </c>
    </row>
    <row r="1979" spans="1:28" ht="15" customHeight="1" x14ac:dyDescent="0.3">
      <c r="A1979" s="15" t="s">
        <v>2107</v>
      </c>
      <c r="B1979" s="15" t="s">
        <v>118</v>
      </c>
      <c r="C1979" s="15" t="s">
        <v>99</v>
      </c>
      <c r="D1979" s="15" t="s">
        <v>100</v>
      </c>
      <c r="E1979" s="15" t="s">
        <v>101</v>
      </c>
      <c r="F1979" s="15">
        <v>7.07</v>
      </c>
      <c r="G1979" s="15">
        <v>607.4</v>
      </c>
      <c r="H1979" s="15">
        <v>25.8</v>
      </c>
      <c r="I1979" s="15">
        <v>63.8</v>
      </c>
      <c r="J1979" s="15">
        <v>6</v>
      </c>
      <c r="K1979" s="15">
        <v>7.23</v>
      </c>
      <c r="L1979" s="15">
        <v>33.299999999999997</v>
      </c>
      <c r="M1979" s="15">
        <v>106.3</v>
      </c>
      <c r="N1979" s="15">
        <v>53.4</v>
      </c>
      <c r="O1979" s="15">
        <v>51.6</v>
      </c>
      <c r="P1979" s="15" t="s">
        <v>127</v>
      </c>
      <c r="Q1979" s="15">
        <v>180.6</v>
      </c>
      <c r="R1979" s="15">
        <v>1.39</v>
      </c>
      <c r="S1979" s="15">
        <v>0.66</v>
      </c>
      <c r="T1979" s="15">
        <v>2.5499999999999998</v>
      </c>
      <c r="U1979" s="15">
        <v>18.03</v>
      </c>
      <c r="V1979" s="15">
        <v>21519</v>
      </c>
      <c r="W1979" s="15">
        <v>457259</v>
      </c>
      <c r="X1979" s="15">
        <v>387988</v>
      </c>
      <c r="Y1979" s="15">
        <v>-69271</v>
      </c>
      <c r="Z1979" s="15">
        <v>3508</v>
      </c>
      <c r="AA1979" s="15">
        <v>5.14</v>
      </c>
      <c r="AB1979" s="15">
        <v>59.7</v>
      </c>
    </row>
    <row r="1980" spans="1:28" ht="15" customHeight="1" x14ac:dyDescent="0.3">
      <c r="A1980" s="15" t="s">
        <v>2108</v>
      </c>
      <c r="B1980" s="15" t="s">
        <v>118</v>
      </c>
      <c r="C1980" s="15" t="s">
        <v>129</v>
      </c>
      <c r="D1980" s="15" t="s">
        <v>115</v>
      </c>
      <c r="E1980" s="15" t="s">
        <v>120</v>
      </c>
      <c r="F1980" s="15">
        <v>0.71</v>
      </c>
      <c r="G1980" s="15">
        <v>308.60000000000002</v>
      </c>
      <c r="H1980" s="15">
        <v>35.9</v>
      </c>
      <c r="I1980" s="15">
        <v>49.8</v>
      </c>
      <c r="J1980" s="15">
        <v>5.7</v>
      </c>
      <c r="K1980" s="15">
        <v>7.05</v>
      </c>
      <c r="L1980" s="15">
        <v>13.2</v>
      </c>
      <c r="M1980" s="15">
        <v>136.5</v>
      </c>
      <c r="N1980" s="15">
        <v>74.7</v>
      </c>
      <c r="O1980" s="15">
        <v>125.6</v>
      </c>
      <c r="P1980" s="15" t="s">
        <v>107</v>
      </c>
      <c r="Q1980" s="15">
        <v>203.1</v>
      </c>
      <c r="R1980" s="15">
        <v>2.2200000000000002</v>
      </c>
      <c r="S1980" s="15">
        <v>0.97</v>
      </c>
      <c r="T1980" s="15">
        <v>1.95</v>
      </c>
      <c r="U1980" s="15">
        <v>1.38</v>
      </c>
      <c r="V1980" s="15">
        <v>19372</v>
      </c>
      <c r="W1980" s="15">
        <v>52027</v>
      </c>
      <c r="X1980" s="15">
        <v>26733</v>
      </c>
      <c r="Y1980" s="15">
        <v>-25294</v>
      </c>
      <c r="Z1980" s="15">
        <v>1445</v>
      </c>
      <c r="AA1980" s="15">
        <v>0.95499999999999996</v>
      </c>
      <c r="AB1980" s="15">
        <v>43.5</v>
      </c>
    </row>
    <row r="1981" spans="1:28" ht="15" customHeight="1" x14ac:dyDescent="0.3">
      <c r="A1981" s="15" t="s">
        <v>2109</v>
      </c>
      <c r="B1981" s="15" t="s">
        <v>118</v>
      </c>
      <c r="C1981" s="15" t="s">
        <v>129</v>
      </c>
      <c r="D1981" s="15" t="s">
        <v>106</v>
      </c>
      <c r="E1981" s="15" t="s">
        <v>101</v>
      </c>
      <c r="F1981" s="15">
        <v>7.12</v>
      </c>
      <c r="G1981" s="15">
        <v>808.8</v>
      </c>
      <c r="H1981" s="15">
        <v>28.6</v>
      </c>
      <c r="I1981" s="15">
        <v>74.099999999999994</v>
      </c>
      <c r="J1981" s="15">
        <v>6.5</v>
      </c>
      <c r="K1981" s="15">
        <v>6.07</v>
      </c>
      <c r="L1981" s="15">
        <v>28.8</v>
      </c>
      <c r="M1981" s="15">
        <v>151.4</v>
      </c>
      <c r="N1981" s="15">
        <v>41.2</v>
      </c>
      <c r="O1981" s="15">
        <v>131.80000000000001</v>
      </c>
      <c r="P1981" s="15" t="s">
        <v>102</v>
      </c>
      <c r="Q1981" s="15">
        <v>239.3</v>
      </c>
      <c r="R1981" s="15">
        <v>1.8</v>
      </c>
      <c r="S1981" s="15">
        <v>0.89</v>
      </c>
      <c r="T1981" s="15">
        <v>3.13</v>
      </c>
      <c r="U1981" s="15">
        <v>22.29</v>
      </c>
      <c r="V1981" s="15">
        <v>20424</v>
      </c>
      <c r="W1981" s="15">
        <v>535160</v>
      </c>
      <c r="X1981" s="15">
        <v>455251</v>
      </c>
      <c r="Y1981" s="15">
        <v>-79909</v>
      </c>
      <c r="Z1981" s="15">
        <v>3166</v>
      </c>
      <c r="AA1981" s="15">
        <v>7.04</v>
      </c>
      <c r="AB1981" s="15">
        <v>69.5</v>
      </c>
    </row>
    <row r="1982" spans="1:28" ht="15" customHeight="1" x14ac:dyDescent="0.3">
      <c r="A1982" s="15" t="s">
        <v>2110</v>
      </c>
      <c r="B1982" s="15" t="s">
        <v>98</v>
      </c>
      <c r="C1982" s="15" t="s">
        <v>123</v>
      </c>
      <c r="D1982" s="15" t="s">
        <v>111</v>
      </c>
      <c r="E1982" s="15" t="s">
        <v>101</v>
      </c>
      <c r="F1982" s="15">
        <v>9.59</v>
      </c>
      <c r="G1982" s="15">
        <v>652.5</v>
      </c>
      <c r="H1982" s="15">
        <v>27.8</v>
      </c>
      <c r="I1982" s="15">
        <v>72.900000000000006</v>
      </c>
      <c r="J1982" s="15">
        <v>8.3000000000000007</v>
      </c>
      <c r="K1982" s="15">
        <v>6.63</v>
      </c>
      <c r="L1982" s="15">
        <v>35.299999999999997</v>
      </c>
      <c r="M1982" s="15">
        <v>173.1</v>
      </c>
      <c r="N1982" s="15">
        <v>31</v>
      </c>
      <c r="O1982" s="15">
        <v>103.6</v>
      </c>
      <c r="P1982" s="15" t="s">
        <v>116</v>
      </c>
      <c r="Q1982" s="15">
        <v>216.2</v>
      </c>
      <c r="R1982" s="15">
        <v>5.82</v>
      </c>
      <c r="S1982" s="15">
        <v>0.92</v>
      </c>
      <c r="T1982" s="15">
        <v>1.54</v>
      </c>
      <c r="U1982" s="15">
        <v>14.77</v>
      </c>
      <c r="V1982" s="15">
        <v>68285</v>
      </c>
      <c r="W1982" s="15">
        <v>530134</v>
      </c>
      <c r="X1982" s="15">
        <v>1008569</v>
      </c>
      <c r="Y1982" s="15">
        <v>478435</v>
      </c>
      <c r="Z1982" s="15">
        <v>1783</v>
      </c>
      <c r="AA1982" s="15">
        <v>8.2840000000000007</v>
      </c>
      <c r="AB1982" s="15">
        <v>55</v>
      </c>
    </row>
    <row r="1983" spans="1:28" ht="15" customHeight="1" x14ac:dyDescent="0.3">
      <c r="A1983" s="15" t="s">
        <v>2111</v>
      </c>
      <c r="B1983" s="15" t="s">
        <v>118</v>
      </c>
      <c r="C1983" s="15" t="s">
        <v>134</v>
      </c>
      <c r="D1983" s="15" t="s">
        <v>111</v>
      </c>
      <c r="E1983" s="15" t="s">
        <v>101</v>
      </c>
      <c r="F1983" s="15">
        <v>7.67</v>
      </c>
      <c r="G1983" s="15">
        <v>951.6</v>
      </c>
      <c r="H1983" s="15">
        <v>29</v>
      </c>
      <c r="I1983" s="15">
        <v>76.099999999999994</v>
      </c>
      <c r="J1983" s="15">
        <v>6.1</v>
      </c>
      <c r="K1983" s="15">
        <v>6.64</v>
      </c>
      <c r="L1983" s="15">
        <v>32.6</v>
      </c>
      <c r="M1983" s="15">
        <v>134.69999999999999</v>
      </c>
      <c r="N1983" s="15">
        <v>74.3</v>
      </c>
      <c r="O1983" s="15">
        <v>84.3</v>
      </c>
      <c r="P1983" s="15" t="s">
        <v>107</v>
      </c>
      <c r="Q1983" s="15">
        <v>231.5</v>
      </c>
      <c r="R1983" s="15">
        <v>6.18</v>
      </c>
      <c r="S1983" s="15">
        <v>0.86</v>
      </c>
      <c r="T1983" s="15">
        <v>1.37</v>
      </c>
      <c r="U1983" s="15">
        <v>10.51</v>
      </c>
      <c r="V1983" s="15">
        <v>72935</v>
      </c>
      <c r="W1983" s="15">
        <v>525178</v>
      </c>
      <c r="X1983" s="15">
        <v>766547</v>
      </c>
      <c r="Y1983" s="15">
        <v>241369</v>
      </c>
      <c r="Z1983" s="15">
        <v>3241</v>
      </c>
      <c r="AA1983" s="15">
        <v>3.2429999999999999</v>
      </c>
      <c r="AB1983" s="15">
        <v>52.1</v>
      </c>
    </row>
    <row r="1984" spans="1:28" ht="15" customHeight="1" x14ac:dyDescent="0.3">
      <c r="A1984" s="15" t="s">
        <v>2112</v>
      </c>
      <c r="B1984" s="15" t="s">
        <v>104</v>
      </c>
      <c r="C1984" s="15" t="s">
        <v>105</v>
      </c>
      <c r="D1984" s="15" t="s">
        <v>100</v>
      </c>
      <c r="E1984" s="15" t="s">
        <v>120</v>
      </c>
      <c r="F1984" s="15">
        <v>13.6</v>
      </c>
      <c r="G1984" s="15">
        <v>84</v>
      </c>
      <c r="H1984" s="15">
        <v>33.799999999999997</v>
      </c>
      <c r="I1984" s="15">
        <v>60.1</v>
      </c>
      <c r="J1984" s="15">
        <v>7.7</v>
      </c>
      <c r="K1984" s="15">
        <v>7.44</v>
      </c>
      <c r="L1984" s="15">
        <v>16.899999999999999</v>
      </c>
      <c r="M1984" s="15">
        <v>120.5</v>
      </c>
      <c r="N1984" s="15">
        <v>56.4</v>
      </c>
      <c r="O1984" s="15">
        <v>89</v>
      </c>
      <c r="P1984" s="15" t="s">
        <v>107</v>
      </c>
      <c r="Q1984" s="15">
        <v>220.1</v>
      </c>
      <c r="R1984" s="15">
        <v>4.96</v>
      </c>
      <c r="S1984" s="15">
        <v>0.95</v>
      </c>
      <c r="T1984" s="15">
        <v>0.97</v>
      </c>
      <c r="U1984" s="15">
        <v>13.19</v>
      </c>
      <c r="V1984" s="15">
        <v>24808</v>
      </c>
      <c r="W1984" s="15">
        <v>906143</v>
      </c>
      <c r="X1984" s="15">
        <v>327218</v>
      </c>
      <c r="Y1984" s="15">
        <v>-578925</v>
      </c>
      <c r="Z1984" s="15">
        <v>7970</v>
      </c>
      <c r="AA1984" s="15">
        <v>1.655</v>
      </c>
      <c r="AB1984" s="15">
        <v>30</v>
      </c>
    </row>
    <row r="1985" spans="1:28" ht="15" customHeight="1" x14ac:dyDescent="0.3">
      <c r="A1985" s="15" t="s">
        <v>2113</v>
      </c>
      <c r="B1985" s="15" t="s">
        <v>109</v>
      </c>
      <c r="C1985" s="15" t="s">
        <v>114</v>
      </c>
      <c r="D1985" s="15" t="s">
        <v>130</v>
      </c>
      <c r="E1985" s="15" t="s">
        <v>101</v>
      </c>
      <c r="F1985" s="15">
        <v>12.46</v>
      </c>
      <c r="G1985" s="15">
        <v>886.4</v>
      </c>
      <c r="H1985" s="15">
        <v>29.4</v>
      </c>
      <c r="I1985" s="15">
        <v>74.5</v>
      </c>
      <c r="J1985" s="15">
        <v>8.1999999999999993</v>
      </c>
      <c r="K1985" s="15">
        <v>6.14</v>
      </c>
      <c r="L1985" s="15">
        <v>28</v>
      </c>
      <c r="M1985" s="15">
        <v>79</v>
      </c>
      <c r="N1985" s="15">
        <v>46.4</v>
      </c>
      <c r="O1985" s="15">
        <v>113.5</v>
      </c>
      <c r="P1985" s="15" t="s">
        <v>107</v>
      </c>
      <c r="Q1985" s="15">
        <v>84.9</v>
      </c>
      <c r="R1985" s="15">
        <v>0.5</v>
      </c>
      <c r="S1985" s="15">
        <v>1</v>
      </c>
      <c r="T1985" s="15">
        <v>1.39</v>
      </c>
      <c r="U1985" s="15">
        <v>17.32</v>
      </c>
      <c r="V1985" s="15">
        <v>82664</v>
      </c>
      <c r="W1985" s="15">
        <v>633739</v>
      </c>
      <c r="X1985" s="15">
        <v>1431740</v>
      </c>
      <c r="Y1985" s="15">
        <v>798001</v>
      </c>
      <c r="Z1985" s="15">
        <v>12522</v>
      </c>
      <c r="AA1985" s="15">
        <v>1.383</v>
      </c>
      <c r="AB1985" s="15">
        <v>52.6</v>
      </c>
    </row>
    <row r="1986" spans="1:28" ht="15" customHeight="1" x14ac:dyDescent="0.3">
      <c r="A1986" s="15" t="s">
        <v>2114</v>
      </c>
      <c r="B1986" s="15" t="s">
        <v>109</v>
      </c>
      <c r="C1986" s="15" t="s">
        <v>105</v>
      </c>
      <c r="D1986" s="15" t="s">
        <v>144</v>
      </c>
      <c r="E1986" s="15" t="s">
        <v>112</v>
      </c>
      <c r="F1986" s="15">
        <v>11</v>
      </c>
      <c r="G1986" s="15">
        <v>310.3</v>
      </c>
      <c r="H1986" s="15">
        <v>24</v>
      </c>
      <c r="I1986" s="15">
        <v>60.5</v>
      </c>
      <c r="J1986" s="15">
        <v>7.9</v>
      </c>
      <c r="K1986" s="15">
        <v>7.4</v>
      </c>
      <c r="L1986" s="15">
        <v>28.7</v>
      </c>
      <c r="M1986" s="15">
        <v>133.69999999999999</v>
      </c>
      <c r="N1986" s="15">
        <v>65.900000000000006</v>
      </c>
      <c r="O1986" s="15">
        <v>95.3</v>
      </c>
      <c r="P1986" s="15" t="s">
        <v>102</v>
      </c>
      <c r="Q1986" s="15">
        <v>161.6</v>
      </c>
      <c r="R1986" s="15">
        <v>4.17</v>
      </c>
      <c r="S1986" s="15">
        <v>0.77</v>
      </c>
      <c r="T1986" s="15">
        <v>1.01</v>
      </c>
      <c r="U1986" s="15">
        <v>11.11</v>
      </c>
      <c r="V1986" s="15">
        <v>59081</v>
      </c>
      <c r="W1986" s="15">
        <v>812396</v>
      </c>
      <c r="X1986" s="15">
        <v>656390</v>
      </c>
      <c r="Y1986" s="15">
        <v>-156006</v>
      </c>
      <c r="Z1986" s="15">
        <v>5396</v>
      </c>
      <c r="AA1986" s="15">
        <v>2.0590000000000002</v>
      </c>
      <c r="AB1986" s="15">
        <v>46.3</v>
      </c>
    </row>
    <row r="1987" spans="1:28" ht="15" customHeight="1" x14ac:dyDescent="0.3">
      <c r="A1987" s="15" t="s">
        <v>2115</v>
      </c>
      <c r="B1987" s="15" t="s">
        <v>126</v>
      </c>
      <c r="C1987" s="15" t="s">
        <v>114</v>
      </c>
      <c r="D1987" s="15" t="s">
        <v>106</v>
      </c>
      <c r="E1987" s="15" t="s">
        <v>101</v>
      </c>
      <c r="F1987" s="15">
        <v>9.24</v>
      </c>
      <c r="G1987" s="15">
        <v>690.5</v>
      </c>
      <c r="H1987" s="15">
        <v>30.3</v>
      </c>
      <c r="I1987" s="15">
        <v>81.2</v>
      </c>
      <c r="J1987" s="15">
        <v>7.3</v>
      </c>
      <c r="K1987" s="15">
        <v>7.79</v>
      </c>
      <c r="L1987" s="15">
        <v>34.700000000000003</v>
      </c>
      <c r="M1987" s="15">
        <v>117.5</v>
      </c>
      <c r="N1987" s="15">
        <v>34.799999999999997</v>
      </c>
      <c r="O1987" s="15">
        <v>114.6</v>
      </c>
      <c r="P1987" s="15" t="s">
        <v>107</v>
      </c>
      <c r="Q1987" s="15">
        <v>200</v>
      </c>
      <c r="R1987" s="15">
        <v>2.98</v>
      </c>
      <c r="S1987" s="15">
        <v>0.68</v>
      </c>
      <c r="T1987" s="15">
        <v>1.1399999999999999</v>
      </c>
      <c r="U1987" s="15">
        <v>10.53</v>
      </c>
      <c r="V1987" s="15">
        <v>23289</v>
      </c>
      <c r="W1987" s="15">
        <v>695967</v>
      </c>
      <c r="X1987" s="15">
        <v>245233</v>
      </c>
      <c r="Y1987" s="15">
        <v>-450734</v>
      </c>
      <c r="Z1987" s="15">
        <v>6434</v>
      </c>
      <c r="AA1987" s="15">
        <v>1.637</v>
      </c>
      <c r="AB1987" s="15">
        <v>64.2</v>
      </c>
    </row>
    <row r="1988" spans="1:28" ht="15" customHeight="1" x14ac:dyDescent="0.3">
      <c r="A1988" s="15" t="s">
        <v>2116</v>
      </c>
      <c r="B1988" s="15" t="s">
        <v>122</v>
      </c>
      <c r="C1988" s="15" t="s">
        <v>129</v>
      </c>
      <c r="D1988" s="15" t="s">
        <v>177</v>
      </c>
      <c r="E1988" s="15" t="s">
        <v>112</v>
      </c>
      <c r="F1988" s="15">
        <v>7.27</v>
      </c>
      <c r="G1988" s="15">
        <v>315.3</v>
      </c>
      <c r="H1988" s="15">
        <v>24.5</v>
      </c>
      <c r="I1988" s="15">
        <v>56</v>
      </c>
      <c r="J1988" s="15">
        <v>6.9</v>
      </c>
      <c r="K1988" s="15">
        <v>5.74</v>
      </c>
      <c r="L1988" s="15">
        <v>20.9</v>
      </c>
      <c r="M1988" s="15">
        <v>109.7</v>
      </c>
      <c r="N1988" s="15">
        <v>58.8</v>
      </c>
      <c r="O1988" s="15">
        <v>39.9</v>
      </c>
      <c r="P1988" s="15" t="s">
        <v>127</v>
      </c>
      <c r="Q1988" s="15">
        <v>202.5</v>
      </c>
      <c r="R1988" s="15">
        <v>6.59</v>
      </c>
      <c r="S1988" s="15">
        <v>0.73</v>
      </c>
      <c r="T1988" s="15">
        <v>17.670000000000002</v>
      </c>
      <c r="U1988" s="15">
        <v>128.46</v>
      </c>
      <c r="V1988" s="15">
        <v>3823</v>
      </c>
      <c r="W1988" s="15">
        <v>463536</v>
      </c>
      <c r="X1988" s="15">
        <v>491103</v>
      </c>
      <c r="Y1988" s="15">
        <v>27567</v>
      </c>
      <c r="Z1988" s="15">
        <v>12599</v>
      </c>
      <c r="AA1988" s="15">
        <v>10.196</v>
      </c>
      <c r="AB1988" s="15">
        <v>30.2</v>
      </c>
    </row>
    <row r="1989" spans="1:28" ht="15" customHeight="1" x14ac:dyDescent="0.3">
      <c r="A1989" s="15" t="s">
        <v>2117</v>
      </c>
      <c r="B1989" s="15" t="s">
        <v>137</v>
      </c>
      <c r="C1989" s="15" t="s">
        <v>110</v>
      </c>
      <c r="D1989" s="15" t="s">
        <v>130</v>
      </c>
      <c r="E1989" s="15" t="s">
        <v>101</v>
      </c>
      <c r="F1989" s="15">
        <v>13.09</v>
      </c>
      <c r="G1989" s="15">
        <v>457.4</v>
      </c>
      <c r="H1989" s="15">
        <v>27.4</v>
      </c>
      <c r="I1989" s="15">
        <v>81.900000000000006</v>
      </c>
      <c r="J1989" s="15">
        <v>7</v>
      </c>
      <c r="K1989" s="15">
        <v>6.83</v>
      </c>
      <c r="L1989" s="15">
        <v>30.6</v>
      </c>
      <c r="M1989" s="15">
        <v>110</v>
      </c>
      <c r="N1989" s="15">
        <v>41.1</v>
      </c>
      <c r="O1989" s="15">
        <v>157.4</v>
      </c>
      <c r="P1989" s="15" t="s">
        <v>116</v>
      </c>
      <c r="Q1989" s="15">
        <v>315.3</v>
      </c>
      <c r="R1989" s="15">
        <v>6.47</v>
      </c>
      <c r="S1989" s="15">
        <v>0.68</v>
      </c>
      <c r="T1989" s="15">
        <v>1.93</v>
      </c>
      <c r="U1989" s="15">
        <v>25.26</v>
      </c>
      <c r="V1989" s="15">
        <v>67195</v>
      </c>
      <c r="W1989" s="15">
        <v>964413</v>
      </c>
      <c r="X1989" s="15">
        <v>1697346</v>
      </c>
      <c r="Y1989" s="15">
        <v>732933</v>
      </c>
      <c r="Z1989" s="15">
        <v>4172</v>
      </c>
      <c r="AA1989" s="15">
        <v>6.0549999999999997</v>
      </c>
      <c r="AB1989" s="15">
        <v>53</v>
      </c>
    </row>
    <row r="1990" spans="1:28" ht="15" customHeight="1" x14ac:dyDescent="0.3">
      <c r="A1990" s="15" t="s">
        <v>2118</v>
      </c>
      <c r="B1990" s="15" t="s">
        <v>98</v>
      </c>
      <c r="C1990" s="15" t="s">
        <v>129</v>
      </c>
      <c r="D1990" s="15" t="s">
        <v>115</v>
      </c>
      <c r="E1990" s="15" t="s">
        <v>101</v>
      </c>
      <c r="F1990" s="15">
        <v>9.27</v>
      </c>
      <c r="G1990" s="15">
        <v>940.8</v>
      </c>
      <c r="H1990" s="15">
        <v>25.3</v>
      </c>
      <c r="I1990" s="15">
        <v>75</v>
      </c>
      <c r="J1990" s="15">
        <v>7.1</v>
      </c>
      <c r="K1990" s="15">
        <v>6.76</v>
      </c>
      <c r="L1990" s="15">
        <v>23.4</v>
      </c>
      <c r="M1990" s="15">
        <v>99</v>
      </c>
      <c r="N1990" s="15">
        <v>78.3</v>
      </c>
      <c r="O1990" s="15">
        <v>104.2</v>
      </c>
      <c r="P1990" s="15" t="s">
        <v>116</v>
      </c>
      <c r="Q1990" s="15">
        <v>92.3</v>
      </c>
      <c r="R1990" s="15">
        <v>5.35</v>
      </c>
      <c r="S1990" s="15">
        <v>0.68</v>
      </c>
      <c r="T1990" s="15">
        <v>3.17</v>
      </c>
      <c r="U1990" s="15">
        <v>29.39</v>
      </c>
      <c r="V1990" s="15">
        <v>21905</v>
      </c>
      <c r="W1990" s="15">
        <v>507333</v>
      </c>
      <c r="X1990" s="15">
        <v>643788</v>
      </c>
      <c r="Y1990" s="15">
        <v>136455</v>
      </c>
      <c r="Z1990" s="15">
        <v>7498</v>
      </c>
      <c r="AA1990" s="15">
        <v>3.92</v>
      </c>
      <c r="AB1990" s="15">
        <v>67.7</v>
      </c>
    </row>
    <row r="1991" spans="1:28" ht="15" customHeight="1" x14ac:dyDescent="0.3">
      <c r="A1991" s="15" t="s">
        <v>2119</v>
      </c>
      <c r="B1991" s="15" t="s">
        <v>122</v>
      </c>
      <c r="C1991" s="15" t="s">
        <v>99</v>
      </c>
      <c r="D1991" s="15" t="s">
        <v>100</v>
      </c>
      <c r="E1991" s="15" t="s">
        <v>112</v>
      </c>
      <c r="F1991" s="15">
        <v>15</v>
      </c>
      <c r="G1991" s="15">
        <v>380.8</v>
      </c>
      <c r="H1991" s="15">
        <v>21.8</v>
      </c>
      <c r="I1991" s="15">
        <v>58.7</v>
      </c>
      <c r="J1991" s="15">
        <v>7.9</v>
      </c>
      <c r="K1991" s="15">
        <v>6.6</v>
      </c>
      <c r="L1991" s="15">
        <v>20.399999999999999</v>
      </c>
      <c r="M1991" s="15">
        <v>77.599999999999994</v>
      </c>
      <c r="N1991" s="15">
        <v>60.3</v>
      </c>
      <c r="O1991" s="15">
        <v>98.2</v>
      </c>
      <c r="P1991" s="15" t="s">
        <v>127</v>
      </c>
      <c r="Q1991" s="15">
        <v>260</v>
      </c>
      <c r="R1991" s="15">
        <v>6.31</v>
      </c>
      <c r="S1991" s="15">
        <v>0.92</v>
      </c>
      <c r="T1991" s="15">
        <v>2.78</v>
      </c>
      <c r="U1991" s="15">
        <v>41.7</v>
      </c>
      <c r="V1991" s="15">
        <v>24672</v>
      </c>
      <c r="W1991" s="15">
        <v>1349990</v>
      </c>
      <c r="X1991" s="15">
        <v>1028822</v>
      </c>
      <c r="Y1991" s="15">
        <v>-321168</v>
      </c>
      <c r="Z1991" s="15">
        <v>7887</v>
      </c>
      <c r="AA1991" s="15">
        <v>5.2869999999999999</v>
      </c>
      <c r="AB1991" s="15">
        <v>37.6</v>
      </c>
    </row>
    <row r="1992" spans="1:28" ht="15" customHeight="1" x14ac:dyDescent="0.3">
      <c r="A1992" s="15" t="s">
        <v>2120</v>
      </c>
      <c r="B1992" s="15" t="s">
        <v>137</v>
      </c>
      <c r="C1992" s="15" t="s">
        <v>105</v>
      </c>
      <c r="D1992" s="15" t="s">
        <v>144</v>
      </c>
      <c r="E1992" s="15" t="s">
        <v>101</v>
      </c>
      <c r="F1992" s="15">
        <v>8.69</v>
      </c>
      <c r="G1992" s="15">
        <v>950.2</v>
      </c>
      <c r="H1992" s="15">
        <v>30.1</v>
      </c>
      <c r="I1992" s="15">
        <v>67.2</v>
      </c>
      <c r="J1992" s="15">
        <v>6</v>
      </c>
      <c r="K1992" s="15">
        <v>6.82</v>
      </c>
      <c r="L1992" s="15">
        <v>36.200000000000003</v>
      </c>
      <c r="M1992" s="15">
        <v>143.4</v>
      </c>
      <c r="N1992" s="15">
        <v>82.6</v>
      </c>
      <c r="O1992" s="15">
        <v>88.6</v>
      </c>
      <c r="P1992" s="15" t="s">
        <v>116</v>
      </c>
      <c r="Q1992" s="15">
        <v>130.1</v>
      </c>
      <c r="R1992" s="15">
        <v>4.82</v>
      </c>
      <c r="S1992" s="15">
        <v>0.9</v>
      </c>
      <c r="T1992" s="15">
        <v>1.52</v>
      </c>
      <c r="U1992" s="15">
        <v>13.21</v>
      </c>
      <c r="V1992" s="15">
        <v>57081</v>
      </c>
      <c r="W1992" s="15">
        <v>492835</v>
      </c>
      <c r="X1992" s="15">
        <v>754040</v>
      </c>
      <c r="Y1992" s="15">
        <v>261205</v>
      </c>
      <c r="Z1992" s="15">
        <v>2384</v>
      </c>
      <c r="AA1992" s="15">
        <v>5.5410000000000004</v>
      </c>
      <c r="AB1992" s="15">
        <v>55.5</v>
      </c>
    </row>
    <row r="1993" spans="1:28" ht="15" customHeight="1" x14ac:dyDescent="0.3">
      <c r="A1993" s="15" t="s">
        <v>2121</v>
      </c>
      <c r="B1993" s="15" t="s">
        <v>146</v>
      </c>
      <c r="C1993" s="15" t="s">
        <v>152</v>
      </c>
      <c r="D1993" s="15" t="s">
        <v>130</v>
      </c>
      <c r="E1993" s="15" t="s">
        <v>101</v>
      </c>
      <c r="F1993" s="15">
        <v>3.93</v>
      </c>
      <c r="G1993" s="15">
        <v>600.79999999999995</v>
      </c>
      <c r="H1993" s="15">
        <v>27.2</v>
      </c>
      <c r="I1993" s="15">
        <v>72.599999999999994</v>
      </c>
      <c r="J1993" s="15">
        <v>7.6</v>
      </c>
      <c r="K1993" s="15">
        <v>7.73</v>
      </c>
      <c r="L1993" s="15">
        <v>34.9</v>
      </c>
      <c r="M1993" s="15">
        <v>84.7</v>
      </c>
      <c r="N1993" s="15">
        <v>42.3</v>
      </c>
      <c r="O1993" s="15">
        <v>99</v>
      </c>
      <c r="P1993" s="15" t="s">
        <v>102</v>
      </c>
      <c r="Q1993" s="15">
        <v>203.5</v>
      </c>
      <c r="R1993" s="15">
        <v>7.44</v>
      </c>
      <c r="S1993" s="15">
        <v>0.83</v>
      </c>
      <c r="T1993" s="15">
        <v>0.54</v>
      </c>
      <c r="U1993" s="15">
        <v>2.12</v>
      </c>
      <c r="V1993" s="15">
        <v>61727</v>
      </c>
      <c r="W1993" s="15">
        <v>272931</v>
      </c>
      <c r="X1993" s="15">
        <v>130861</v>
      </c>
      <c r="Y1993" s="15">
        <v>-142070</v>
      </c>
      <c r="Z1993" s="15">
        <v>2765</v>
      </c>
      <c r="AA1993" s="15">
        <v>0.76700000000000002</v>
      </c>
      <c r="AB1993" s="15">
        <v>36.700000000000003</v>
      </c>
    </row>
    <row r="1994" spans="1:28" ht="15" customHeight="1" x14ac:dyDescent="0.3">
      <c r="A1994" s="15" t="s">
        <v>2122</v>
      </c>
      <c r="B1994" s="15" t="s">
        <v>126</v>
      </c>
      <c r="C1994" s="15" t="s">
        <v>170</v>
      </c>
      <c r="D1994" s="15" t="s">
        <v>106</v>
      </c>
      <c r="E1994" s="15" t="s">
        <v>101</v>
      </c>
      <c r="F1994" s="15">
        <v>0.81</v>
      </c>
      <c r="G1994" s="15">
        <v>610.4</v>
      </c>
      <c r="H1994" s="15">
        <v>27.9</v>
      </c>
      <c r="I1994" s="15">
        <v>72.099999999999994</v>
      </c>
      <c r="J1994" s="15">
        <v>6.5</v>
      </c>
      <c r="K1994" s="15">
        <v>7.42</v>
      </c>
      <c r="L1994" s="15">
        <v>22.1</v>
      </c>
      <c r="M1994" s="15">
        <v>64.400000000000006</v>
      </c>
      <c r="N1994" s="15">
        <v>56.3</v>
      </c>
      <c r="O1994" s="15">
        <v>109.6</v>
      </c>
      <c r="P1994" s="15" t="s">
        <v>116</v>
      </c>
      <c r="Q1994" s="15">
        <v>170.5</v>
      </c>
      <c r="R1994" s="15">
        <v>5</v>
      </c>
      <c r="S1994" s="15">
        <v>0.77</v>
      </c>
      <c r="T1994" s="15">
        <v>1.98</v>
      </c>
      <c r="U1994" s="15">
        <v>1.6</v>
      </c>
      <c r="V1994" s="15">
        <v>21478</v>
      </c>
      <c r="W1994" s="15">
        <v>54498</v>
      </c>
      <c r="X1994" s="15">
        <v>34365</v>
      </c>
      <c r="Y1994" s="15">
        <v>-20133</v>
      </c>
      <c r="Z1994" s="15">
        <v>247</v>
      </c>
      <c r="AA1994" s="15">
        <v>6.4779999999999998</v>
      </c>
      <c r="AB1994" s="15">
        <v>56.4</v>
      </c>
    </row>
    <row r="1995" spans="1:28" ht="15" customHeight="1" x14ac:dyDescent="0.3">
      <c r="A1995" s="15" t="s">
        <v>2123</v>
      </c>
      <c r="B1995" s="15" t="s">
        <v>137</v>
      </c>
      <c r="C1995" s="15" t="s">
        <v>134</v>
      </c>
      <c r="D1995" s="15" t="s">
        <v>106</v>
      </c>
      <c r="E1995" s="15" t="s">
        <v>101</v>
      </c>
      <c r="F1995" s="15">
        <v>2.25</v>
      </c>
      <c r="G1995" s="15">
        <v>1093.5</v>
      </c>
      <c r="H1995" s="15">
        <v>27.3</v>
      </c>
      <c r="I1995" s="15">
        <v>57</v>
      </c>
      <c r="J1995" s="15">
        <v>4</v>
      </c>
      <c r="K1995" s="15">
        <v>7.61</v>
      </c>
      <c r="L1995" s="15">
        <v>32.4</v>
      </c>
      <c r="M1995" s="15">
        <v>220</v>
      </c>
      <c r="N1995" s="15">
        <v>39.1</v>
      </c>
      <c r="O1995" s="15">
        <v>122.5</v>
      </c>
      <c r="P1995" s="15" t="s">
        <v>116</v>
      </c>
      <c r="Q1995" s="15">
        <v>104</v>
      </c>
      <c r="R1995" s="15">
        <v>5.35</v>
      </c>
      <c r="S1995" s="15">
        <v>0.9</v>
      </c>
      <c r="T1995" s="15">
        <v>1.45</v>
      </c>
      <c r="U1995" s="15">
        <v>3.26</v>
      </c>
      <c r="V1995" s="15">
        <v>16596</v>
      </c>
      <c r="W1995" s="15">
        <v>107828</v>
      </c>
      <c r="X1995" s="15">
        <v>54103</v>
      </c>
      <c r="Y1995" s="15">
        <v>-53725</v>
      </c>
      <c r="Z1995" s="15">
        <v>693</v>
      </c>
      <c r="AA1995" s="15">
        <v>4.7039999999999997</v>
      </c>
      <c r="AB1995" s="15">
        <v>41.9</v>
      </c>
    </row>
    <row r="1996" spans="1:28" ht="15" customHeight="1" x14ac:dyDescent="0.3">
      <c r="A1996" s="15" t="s">
        <v>2124</v>
      </c>
      <c r="B1996" s="15" t="s">
        <v>122</v>
      </c>
      <c r="C1996" s="15" t="s">
        <v>105</v>
      </c>
      <c r="D1996" s="15" t="s">
        <v>106</v>
      </c>
      <c r="E1996" s="15" t="s">
        <v>112</v>
      </c>
      <c r="F1996" s="15">
        <v>6.76</v>
      </c>
      <c r="G1996" s="15">
        <v>742</v>
      </c>
      <c r="H1996" s="15">
        <v>22.9</v>
      </c>
      <c r="I1996" s="15">
        <v>71.5</v>
      </c>
      <c r="J1996" s="15">
        <v>9.5</v>
      </c>
      <c r="K1996" s="15">
        <v>7.04</v>
      </c>
      <c r="L1996" s="15">
        <v>26.8</v>
      </c>
      <c r="M1996" s="15">
        <v>129.1</v>
      </c>
      <c r="N1996" s="15">
        <v>27</v>
      </c>
      <c r="O1996" s="15">
        <v>113.9</v>
      </c>
      <c r="P1996" s="15" t="s">
        <v>102</v>
      </c>
      <c r="Q1996" s="15">
        <v>128.9</v>
      </c>
      <c r="R1996" s="15">
        <v>7.29</v>
      </c>
      <c r="S1996" s="15">
        <v>0.97</v>
      </c>
      <c r="T1996" s="15">
        <v>3.45</v>
      </c>
      <c r="U1996" s="15">
        <v>23.32</v>
      </c>
      <c r="V1996" s="15">
        <v>17410</v>
      </c>
      <c r="W1996" s="15">
        <v>452782</v>
      </c>
      <c r="X1996" s="15">
        <v>406001</v>
      </c>
      <c r="Y1996" s="15">
        <v>-46781</v>
      </c>
      <c r="Z1996" s="15">
        <v>3991</v>
      </c>
      <c r="AA1996" s="15">
        <v>5.843</v>
      </c>
      <c r="AB1996" s="15">
        <v>61.3</v>
      </c>
    </row>
    <row r="1997" spans="1:28" ht="15" customHeight="1" x14ac:dyDescent="0.3">
      <c r="A1997" s="15" t="s">
        <v>2125</v>
      </c>
      <c r="B1997" s="15" t="s">
        <v>118</v>
      </c>
      <c r="C1997" s="15" t="s">
        <v>119</v>
      </c>
      <c r="D1997" s="15" t="s">
        <v>106</v>
      </c>
      <c r="E1997" s="15" t="s">
        <v>112</v>
      </c>
      <c r="F1997" s="15">
        <v>8.4</v>
      </c>
      <c r="G1997" s="15">
        <v>264.5</v>
      </c>
      <c r="H1997" s="15">
        <v>21.9</v>
      </c>
      <c r="I1997" s="15">
        <v>57.1</v>
      </c>
      <c r="J1997" s="15">
        <v>7.3</v>
      </c>
      <c r="K1997" s="15">
        <v>7.05</v>
      </c>
      <c r="L1997" s="15">
        <v>21.6</v>
      </c>
      <c r="M1997" s="15">
        <v>148.6</v>
      </c>
      <c r="N1997" s="15">
        <v>35.799999999999997</v>
      </c>
      <c r="O1997" s="15">
        <v>157.19999999999999</v>
      </c>
      <c r="P1997" s="15" t="s">
        <v>127</v>
      </c>
      <c r="Q1997" s="15">
        <v>170.6</v>
      </c>
      <c r="R1997" s="15">
        <v>2.82</v>
      </c>
      <c r="S1997" s="15">
        <v>0.74</v>
      </c>
      <c r="T1997" s="15">
        <v>3.18</v>
      </c>
      <c r="U1997" s="15">
        <v>26.71</v>
      </c>
      <c r="V1997" s="15">
        <v>20826</v>
      </c>
      <c r="W1997" s="15">
        <v>555202</v>
      </c>
      <c r="X1997" s="15">
        <v>556262</v>
      </c>
      <c r="Y1997" s="15">
        <v>1060</v>
      </c>
      <c r="Z1997" s="15">
        <v>3655</v>
      </c>
      <c r="AA1997" s="15">
        <v>7.3079999999999998</v>
      </c>
      <c r="AB1997" s="15">
        <v>39.4</v>
      </c>
    </row>
    <row r="1998" spans="1:28" ht="15" customHeight="1" x14ac:dyDescent="0.3">
      <c r="A1998" s="15" t="s">
        <v>2126</v>
      </c>
      <c r="B1998" s="15" t="s">
        <v>98</v>
      </c>
      <c r="C1998" s="15" t="s">
        <v>134</v>
      </c>
      <c r="D1998" s="15" t="s">
        <v>111</v>
      </c>
      <c r="E1998" s="15" t="s">
        <v>101</v>
      </c>
      <c r="F1998" s="15">
        <v>0.56000000000000005</v>
      </c>
      <c r="G1998" s="15">
        <v>976.5</v>
      </c>
      <c r="H1998" s="15">
        <v>29.3</v>
      </c>
      <c r="I1998" s="15">
        <v>70.099999999999994</v>
      </c>
      <c r="J1998" s="15">
        <v>6</v>
      </c>
      <c r="K1998" s="15">
        <v>6.45</v>
      </c>
      <c r="L1998" s="15">
        <v>33.799999999999997</v>
      </c>
      <c r="M1998" s="15">
        <v>97.6</v>
      </c>
      <c r="N1998" s="15">
        <v>49.2</v>
      </c>
      <c r="O1998" s="15">
        <v>101.9</v>
      </c>
      <c r="P1998" s="15" t="s">
        <v>127</v>
      </c>
      <c r="Q1998" s="15">
        <v>48.9</v>
      </c>
      <c r="R1998" s="15">
        <v>3.22</v>
      </c>
      <c r="S1998" s="15">
        <v>0.72</v>
      </c>
      <c r="T1998" s="15">
        <v>1.62</v>
      </c>
      <c r="U1998" s="15">
        <v>0.91</v>
      </c>
      <c r="V1998" s="15">
        <v>66135</v>
      </c>
      <c r="W1998" s="15">
        <v>40717</v>
      </c>
      <c r="X1998" s="15">
        <v>60183</v>
      </c>
      <c r="Y1998" s="15">
        <v>19466</v>
      </c>
      <c r="Z1998" s="15">
        <v>225</v>
      </c>
      <c r="AA1998" s="15">
        <v>4.0439999999999996</v>
      </c>
      <c r="AB1998" s="15">
        <v>68.5</v>
      </c>
    </row>
    <row r="1999" spans="1:28" ht="15" customHeight="1" x14ac:dyDescent="0.3">
      <c r="A1999" s="15" t="s">
        <v>2127</v>
      </c>
      <c r="B1999" s="15" t="s">
        <v>109</v>
      </c>
      <c r="C1999" s="15" t="s">
        <v>134</v>
      </c>
      <c r="D1999" s="15" t="s">
        <v>106</v>
      </c>
      <c r="E1999" s="15" t="s">
        <v>101</v>
      </c>
      <c r="F1999" s="15">
        <v>11.05</v>
      </c>
      <c r="G1999" s="15">
        <v>1269.8</v>
      </c>
      <c r="H1999" s="15">
        <v>30.5</v>
      </c>
      <c r="I1999" s="15">
        <v>85.4</v>
      </c>
      <c r="J1999" s="15">
        <v>6.6</v>
      </c>
      <c r="K1999" s="15">
        <v>7.57</v>
      </c>
      <c r="L1999" s="15">
        <v>34.5</v>
      </c>
      <c r="M1999" s="15">
        <v>138.30000000000001</v>
      </c>
      <c r="N1999" s="15">
        <v>72.2</v>
      </c>
      <c r="O1999" s="15">
        <v>96.3</v>
      </c>
      <c r="P1999" s="15" t="s">
        <v>102</v>
      </c>
      <c r="Q1999" s="15">
        <v>89.1</v>
      </c>
      <c r="R1999" s="15">
        <v>4.51</v>
      </c>
      <c r="S1999" s="15">
        <v>0.96</v>
      </c>
      <c r="T1999" s="15">
        <v>1.47</v>
      </c>
      <c r="U1999" s="15">
        <v>16.239999999999998</v>
      </c>
      <c r="V1999" s="15">
        <v>20752</v>
      </c>
      <c r="W1999" s="15">
        <v>624894</v>
      </c>
      <c r="X1999" s="15">
        <v>337012</v>
      </c>
      <c r="Y1999" s="15">
        <v>-287882</v>
      </c>
      <c r="Z1999" s="15">
        <v>5235</v>
      </c>
      <c r="AA1999" s="15">
        <v>3.1019999999999999</v>
      </c>
      <c r="AB1999" s="15">
        <v>67.2</v>
      </c>
    </row>
    <row r="2000" spans="1:28" ht="15" customHeight="1" x14ac:dyDescent="0.3">
      <c r="A2000" s="15" t="s">
        <v>2128</v>
      </c>
      <c r="B2000" s="15" t="s">
        <v>109</v>
      </c>
      <c r="C2000" s="15" t="s">
        <v>110</v>
      </c>
      <c r="D2000" s="15" t="s">
        <v>106</v>
      </c>
      <c r="E2000" s="15" t="s">
        <v>101</v>
      </c>
      <c r="F2000" s="15">
        <v>13.15</v>
      </c>
      <c r="G2000" s="15">
        <v>711.8</v>
      </c>
      <c r="H2000" s="15">
        <v>26.2</v>
      </c>
      <c r="I2000" s="15">
        <v>60.6</v>
      </c>
      <c r="J2000" s="15">
        <v>7.5</v>
      </c>
      <c r="K2000" s="15">
        <v>5.55</v>
      </c>
      <c r="L2000" s="15">
        <v>25.2</v>
      </c>
      <c r="M2000" s="15">
        <v>75.2</v>
      </c>
      <c r="N2000" s="15">
        <v>32.799999999999997</v>
      </c>
      <c r="O2000" s="15">
        <v>115.9</v>
      </c>
      <c r="P2000" s="15" t="s">
        <v>107</v>
      </c>
      <c r="Q2000" s="15">
        <v>133.6</v>
      </c>
      <c r="R2000" s="15">
        <v>6.64</v>
      </c>
      <c r="S2000" s="15">
        <v>0.85</v>
      </c>
      <c r="T2000" s="15">
        <v>0.7</v>
      </c>
      <c r="U2000" s="15">
        <v>9.1999999999999993</v>
      </c>
      <c r="V2000" s="15">
        <v>22076</v>
      </c>
      <c r="W2000" s="15">
        <v>913967</v>
      </c>
      <c r="X2000" s="15">
        <v>203099</v>
      </c>
      <c r="Y2000" s="15">
        <v>-710868</v>
      </c>
      <c r="Z2000" s="15">
        <v>8834</v>
      </c>
      <c r="AA2000" s="15">
        <v>1.0409999999999999</v>
      </c>
      <c r="AB2000" s="15">
        <v>46.2</v>
      </c>
    </row>
    <row r="2001" spans="1:28" ht="15" customHeight="1" x14ac:dyDescent="0.3">
      <c r="A2001" s="15" t="s">
        <v>2129</v>
      </c>
      <c r="B2001" s="15" t="s">
        <v>118</v>
      </c>
      <c r="C2001" s="15" t="s">
        <v>152</v>
      </c>
      <c r="D2001" s="15" t="s">
        <v>111</v>
      </c>
      <c r="E2001" s="15" t="s">
        <v>112</v>
      </c>
      <c r="F2001" s="15">
        <v>10.06</v>
      </c>
      <c r="G2001" s="15">
        <v>329.5</v>
      </c>
      <c r="H2001" s="15">
        <v>18.899999999999999</v>
      </c>
      <c r="I2001" s="15">
        <v>59.3</v>
      </c>
      <c r="J2001" s="15">
        <v>9.5</v>
      </c>
      <c r="K2001" s="15">
        <v>6.73</v>
      </c>
      <c r="L2001" s="15">
        <v>26</v>
      </c>
      <c r="M2001" s="15">
        <v>136.5</v>
      </c>
      <c r="N2001" s="15">
        <v>74</v>
      </c>
      <c r="O2001" s="15">
        <v>122.7</v>
      </c>
      <c r="P2001" s="15" t="s">
        <v>107</v>
      </c>
      <c r="Q2001" s="15">
        <v>166.1</v>
      </c>
      <c r="R2001" s="15">
        <v>6.23</v>
      </c>
      <c r="S2001" s="15">
        <v>0.66</v>
      </c>
      <c r="T2001" s="15">
        <v>1.08</v>
      </c>
      <c r="U2001" s="15">
        <v>10.86</v>
      </c>
      <c r="V2001" s="15">
        <v>75617</v>
      </c>
      <c r="W2001" s="15">
        <v>666113</v>
      </c>
      <c r="X2001" s="15">
        <v>821201</v>
      </c>
      <c r="Y2001" s="15">
        <v>155088</v>
      </c>
      <c r="Z2001" s="15">
        <v>4604</v>
      </c>
      <c r="AA2001" s="15">
        <v>2.359</v>
      </c>
      <c r="AB2001" s="15">
        <v>33.9</v>
      </c>
    </row>
    <row r="2002" spans="1:28" ht="15" customHeight="1" x14ac:dyDescent="0.3">
      <c r="A2002" s="15" t="s">
        <v>2130</v>
      </c>
      <c r="B2002" s="15" t="s">
        <v>137</v>
      </c>
      <c r="C2002" s="15" t="s">
        <v>170</v>
      </c>
      <c r="D2002" s="15" t="s">
        <v>130</v>
      </c>
      <c r="E2002" s="15" t="s">
        <v>120</v>
      </c>
      <c r="F2002" s="15">
        <v>10.98</v>
      </c>
      <c r="G2002" s="15">
        <v>80</v>
      </c>
      <c r="H2002" s="15">
        <v>31.5</v>
      </c>
      <c r="I2002" s="15">
        <v>76.5</v>
      </c>
      <c r="J2002" s="15">
        <v>9</v>
      </c>
      <c r="K2002" s="15">
        <v>8.4</v>
      </c>
      <c r="L2002" s="15">
        <v>13.2</v>
      </c>
      <c r="M2002" s="15">
        <v>121</v>
      </c>
      <c r="N2002" s="15">
        <v>52.4</v>
      </c>
      <c r="O2002" s="15">
        <v>96.5</v>
      </c>
      <c r="P2002" s="15" t="s">
        <v>102</v>
      </c>
      <c r="Q2002" s="15">
        <v>208.1</v>
      </c>
      <c r="R2002" s="15">
        <v>4.97</v>
      </c>
      <c r="S2002" s="15">
        <v>0.65</v>
      </c>
      <c r="T2002" s="15">
        <v>0.3</v>
      </c>
      <c r="U2002" s="15">
        <v>3.29</v>
      </c>
      <c r="V2002" s="15">
        <v>61680</v>
      </c>
      <c r="W2002" s="15">
        <v>779454</v>
      </c>
      <c r="X2002" s="15">
        <v>202927</v>
      </c>
      <c r="Y2002" s="15">
        <v>-576527</v>
      </c>
      <c r="Z2002" s="15">
        <v>7133</v>
      </c>
      <c r="AA2002" s="15">
        <v>0.46100000000000002</v>
      </c>
      <c r="AB2002" s="15">
        <v>42.9</v>
      </c>
    </row>
    <row r="2003" spans="1:28" ht="15" customHeight="1" x14ac:dyDescent="0.3">
      <c r="A2003" s="15" t="s">
        <v>2131</v>
      </c>
      <c r="B2003" s="15" t="s">
        <v>98</v>
      </c>
      <c r="C2003" s="15" t="s">
        <v>123</v>
      </c>
      <c r="D2003" s="15" t="s">
        <v>115</v>
      </c>
      <c r="E2003" s="15" t="s">
        <v>101</v>
      </c>
      <c r="F2003" s="15">
        <v>4.05</v>
      </c>
      <c r="G2003" s="15">
        <v>500.1</v>
      </c>
      <c r="H2003" s="15">
        <v>28.3</v>
      </c>
      <c r="I2003" s="15">
        <v>66.3</v>
      </c>
      <c r="J2003" s="15">
        <v>6.6</v>
      </c>
      <c r="K2003" s="15">
        <v>6.77</v>
      </c>
      <c r="L2003" s="15">
        <v>26.8</v>
      </c>
      <c r="M2003" s="15">
        <v>131.80000000000001</v>
      </c>
      <c r="N2003" s="15">
        <v>48.6</v>
      </c>
      <c r="O2003" s="15">
        <v>124.6</v>
      </c>
      <c r="P2003" s="15" t="s">
        <v>102</v>
      </c>
      <c r="Q2003" s="15">
        <v>249.3</v>
      </c>
      <c r="R2003" s="15">
        <v>3.95</v>
      </c>
      <c r="S2003" s="15">
        <v>0.98</v>
      </c>
      <c r="T2003" s="15">
        <v>4.43</v>
      </c>
      <c r="U2003" s="15">
        <v>17.940000000000001</v>
      </c>
      <c r="V2003" s="15">
        <v>21792</v>
      </c>
      <c r="W2003" s="15">
        <v>256401</v>
      </c>
      <c r="X2003" s="15">
        <v>390948</v>
      </c>
      <c r="Y2003" s="15">
        <v>134547</v>
      </c>
      <c r="Z2003" s="15">
        <v>5547</v>
      </c>
      <c r="AA2003" s="15">
        <v>3.234</v>
      </c>
      <c r="AB2003" s="15">
        <v>43.9</v>
      </c>
    </row>
    <row r="2004" spans="1:28" ht="15" customHeight="1" x14ac:dyDescent="0.3">
      <c r="A2004" s="15" t="s">
        <v>2132</v>
      </c>
      <c r="B2004" s="15" t="s">
        <v>137</v>
      </c>
      <c r="C2004" s="15" t="s">
        <v>123</v>
      </c>
      <c r="D2004" s="15" t="s">
        <v>130</v>
      </c>
      <c r="E2004" s="15" t="s">
        <v>120</v>
      </c>
      <c r="F2004" s="15">
        <v>6.49</v>
      </c>
      <c r="G2004" s="15">
        <v>489.4</v>
      </c>
      <c r="H2004" s="15">
        <v>29.7</v>
      </c>
      <c r="I2004" s="15">
        <v>39.6</v>
      </c>
      <c r="J2004" s="15">
        <v>7.6</v>
      </c>
      <c r="K2004" s="15">
        <v>6.93</v>
      </c>
      <c r="L2004" s="15">
        <v>18.600000000000001</v>
      </c>
      <c r="M2004" s="15">
        <v>107.2</v>
      </c>
      <c r="N2004" s="15">
        <v>92.6</v>
      </c>
      <c r="O2004" s="15">
        <v>137.80000000000001</v>
      </c>
      <c r="P2004" s="15" t="s">
        <v>107</v>
      </c>
      <c r="Q2004" s="15">
        <v>195.1</v>
      </c>
      <c r="R2004" s="15">
        <v>5.51</v>
      </c>
      <c r="S2004" s="15">
        <v>0.82</v>
      </c>
      <c r="T2004" s="15">
        <v>1.57</v>
      </c>
      <c r="U2004" s="15">
        <v>10.19</v>
      </c>
      <c r="V2004" s="15">
        <v>66160</v>
      </c>
      <c r="W2004" s="15">
        <v>439273</v>
      </c>
      <c r="X2004" s="15">
        <v>674170</v>
      </c>
      <c r="Y2004" s="15">
        <v>234897</v>
      </c>
      <c r="Z2004" s="15">
        <v>5864</v>
      </c>
      <c r="AA2004" s="15">
        <v>1.738</v>
      </c>
      <c r="AB2004" s="15">
        <v>33.700000000000003</v>
      </c>
    </row>
    <row r="2005" spans="1:28" ht="15" customHeight="1" x14ac:dyDescent="0.3">
      <c r="A2005" s="15" t="s">
        <v>2133</v>
      </c>
      <c r="B2005" s="15" t="s">
        <v>109</v>
      </c>
      <c r="C2005" s="15" t="s">
        <v>170</v>
      </c>
      <c r="D2005" s="15" t="s">
        <v>100</v>
      </c>
      <c r="E2005" s="15" t="s">
        <v>101</v>
      </c>
      <c r="F2005" s="15">
        <v>2.96</v>
      </c>
      <c r="G2005" s="15">
        <v>828.8</v>
      </c>
      <c r="H2005" s="15">
        <v>29.9</v>
      </c>
      <c r="I2005" s="15">
        <v>70</v>
      </c>
      <c r="J2005" s="15">
        <v>6</v>
      </c>
      <c r="K2005" s="15">
        <v>6.49</v>
      </c>
      <c r="L2005" s="15">
        <v>33.700000000000003</v>
      </c>
      <c r="M2005" s="15">
        <v>125.6</v>
      </c>
      <c r="N2005" s="15">
        <v>51.2</v>
      </c>
      <c r="O2005" s="15">
        <v>134.30000000000001</v>
      </c>
      <c r="P2005" s="15" t="s">
        <v>107</v>
      </c>
      <c r="Q2005" s="15">
        <v>132.9</v>
      </c>
      <c r="R2005" s="15">
        <v>3.58</v>
      </c>
      <c r="S2005" s="15">
        <v>0.74</v>
      </c>
      <c r="T2005" s="15">
        <v>3.58</v>
      </c>
      <c r="U2005" s="15">
        <v>10.6</v>
      </c>
      <c r="V2005" s="15">
        <v>21624</v>
      </c>
      <c r="W2005" s="15">
        <v>178645</v>
      </c>
      <c r="X2005" s="15">
        <v>229214</v>
      </c>
      <c r="Y2005" s="15">
        <v>50569</v>
      </c>
      <c r="Z2005" s="15">
        <v>2261</v>
      </c>
      <c r="AA2005" s="15">
        <v>4.6879999999999997</v>
      </c>
      <c r="AB2005" s="15">
        <v>69.099999999999994</v>
      </c>
    </row>
    <row r="2006" spans="1:28" ht="15" customHeight="1" x14ac:dyDescent="0.3">
      <c r="A2006" s="15" t="s">
        <v>2134</v>
      </c>
      <c r="B2006" s="15" t="s">
        <v>98</v>
      </c>
      <c r="C2006" s="15" t="s">
        <v>170</v>
      </c>
      <c r="D2006" s="15" t="s">
        <v>115</v>
      </c>
      <c r="E2006" s="15" t="s">
        <v>112</v>
      </c>
      <c r="F2006" s="15">
        <v>6.1</v>
      </c>
      <c r="G2006" s="15">
        <v>432.8</v>
      </c>
      <c r="H2006" s="15">
        <v>20.6</v>
      </c>
      <c r="I2006" s="15">
        <v>47</v>
      </c>
      <c r="J2006" s="15">
        <v>7.5</v>
      </c>
      <c r="K2006" s="15">
        <v>6.5</v>
      </c>
      <c r="L2006" s="15">
        <v>22.6</v>
      </c>
      <c r="M2006" s="15">
        <v>218.6</v>
      </c>
      <c r="N2006" s="15">
        <v>91.9</v>
      </c>
      <c r="O2006" s="15">
        <v>105.6</v>
      </c>
      <c r="P2006" s="15" t="s">
        <v>102</v>
      </c>
      <c r="Q2006" s="15">
        <v>247.3</v>
      </c>
      <c r="R2006" s="15">
        <v>4.4800000000000004</v>
      </c>
      <c r="S2006" s="15">
        <v>0.93</v>
      </c>
      <c r="T2006" s="15">
        <v>4.0599999999999996</v>
      </c>
      <c r="U2006" s="15">
        <v>24.77</v>
      </c>
      <c r="V2006" s="15">
        <v>25498</v>
      </c>
      <c r="W2006" s="15">
        <v>473864</v>
      </c>
      <c r="X2006" s="15">
        <v>631585</v>
      </c>
      <c r="Y2006" s="15">
        <v>157721</v>
      </c>
      <c r="Z2006" s="15">
        <v>8205</v>
      </c>
      <c r="AA2006" s="15">
        <v>3.0190000000000001</v>
      </c>
      <c r="AB2006" s="15">
        <v>42.7</v>
      </c>
    </row>
    <row r="2007" spans="1:28" ht="15" customHeight="1" x14ac:dyDescent="0.3">
      <c r="A2007" s="15" t="s">
        <v>2135</v>
      </c>
      <c r="B2007" s="15" t="s">
        <v>137</v>
      </c>
      <c r="C2007" s="15" t="s">
        <v>129</v>
      </c>
      <c r="D2007" s="15" t="s">
        <v>111</v>
      </c>
      <c r="E2007" s="15" t="s">
        <v>120</v>
      </c>
      <c r="F2007" s="15">
        <v>3.21</v>
      </c>
      <c r="G2007" s="15">
        <v>80</v>
      </c>
      <c r="H2007" s="15">
        <v>31.6</v>
      </c>
      <c r="I2007" s="15">
        <v>62.7</v>
      </c>
      <c r="J2007" s="15">
        <v>8.6999999999999993</v>
      </c>
      <c r="K2007" s="15">
        <v>6.57</v>
      </c>
      <c r="L2007" s="15">
        <v>24.5</v>
      </c>
      <c r="M2007" s="15">
        <v>84.4</v>
      </c>
      <c r="N2007" s="15">
        <v>75.8</v>
      </c>
      <c r="O2007" s="15">
        <v>111.1</v>
      </c>
      <c r="P2007" s="15" t="s">
        <v>116</v>
      </c>
      <c r="Q2007" s="15">
        <v>196.5</v>
      </c>
      <c r="R2007" s="15">
        <v>3.92</v>
      </c>
      <c r="S2007" s="15">
        <v>0.78</v>
      </c>
      <c r="T2007" s="15">
        <v>0.74</v>
      </c>
      <c r="U2007" s="15">
        <v>2.38</v>
      </c>
      <c r="V2007" s="15">
        <v>68338</v>
      </c>
      <c r="W2007" s="15">
        <v>178737</v>
      </c>
      <c r="X2007" s="15">
        <v>162644</v>
      </c>
      <c r="Y2007" s="15">
        <v>-16093</v>
      </c>
      <c r="Z2007" s="15">
        <v>694</v>
      </c>
      <c r="AA2007" s="15">
        <v>3.4289999999999998</v>
      </c>
      <c r="AB2007" s="15">
        <v>36.5</v>
      </c>
    </row>
    <row r="2008" spans="1:28" ht="15" customHeight="1" x14ac:dyDescent="0.3">
      <c r="A2008" s="15" t="s">
        <v>2136</v>
      </c>
      <c r="B2008" s="15" t="s">
        <v>104</v>
      </c>
      <c r="C2008" s="15" t="s">
        <v>114</v>
      </c>
      <c r="D2008" s="15" t="s">
        <v>100</v>
      </c>
      <c r="E2008" s="15" t="s">
        <v>101</v>
      </c>
      <c r="F2008" s="15">
        <v>9.3000000000000007</v>
      </c>
      <c r="G2008" s="15">
        <v>892.3</v>
      </c>
      <c r="H2008" s="15">
        <v>28.3</v>
      </c>
      <c r="I2008" s="15">
        <v>84.6</v>
      </c>
      <c r="J2008" s="15">
        <v>7.6</v>
      </c>
      <c r="K2008" s="15">
        <v>6.98</v>
      </c>
      <c r="L2008" s="15">
        <v>31.8</v>
      </c>
      <c r="M2008" s="15">
        <v>144.19999999999999</v>
      </c>
      <c r="N2008" s="15">
        <v>61.2</v>
      </c>
      <c r="O2008" s="15">
        <v>142.1</v>
      </c>
      <c r="P2008" s="15" t="s">
        <v>102</v>
      </c>
      <c r="Q2008" s="15">
        <v>203.2</v>
      </c>
      <c r="R2008" s="15">
        <v>3.73</v>
      </c>
      <c r="S2008" s="15">
        <v>0.8</v>
      </c>
      <c r="T2008" s="15">
        <v>3.74</v>
      </c>
      <c r="U2008" s="15">
        <v>34.78</v>
      </c>
      <c r="V2008" s="15">
        <v>25168</v>
      </c>
      <c r="W2008" s="15">
        <v>661302</v>
      </c>
      <c r="X2008" s="15">
        <v>875343</v>
      </c>
      <c r="Y2008" s="15">
        <v>214041</v>
      </c>
      <c r="Z2008" s="15">
        <v>5054</v>
      </c>
      <c r="AA2008" s="15">
        <v>6.8819999999999997</v>
      </c>
      <c r="AB2008" s="15">
        <v>64</v>
      </c>
    </row>
    <row r="2009" spans="1:28" ht="15" customHeight="1" x14ac:dyDescent="0.3">
      <c r="A2009" s="15" t="s">
        <v>2137</v>
      </c>
      <c r="B2009" s="15" t="s">
        <v>146</v>
      </c>
      <c r="C2009" s="15" t="s">
        <v>105</v>
      </c>
      <c r="D2009" s="15" t="s">
        <v>100</v>
      </c>
      <c r="E2009" s="15" t="s">
        <v>120</v>
      </c>
      <c r="F2009" s="15">
        <v>5.36</v>
      </c>
      <c r="G2009" s="15">
        <v>629.9</v>
      </c>
      <c r="H2009" s="15">
        <v>28.4</v>
      </c>
      <c r="I2009" s="15">
        <v>40.1</v>
      </c>
      <c r="J2009" s="15">
        <v>7.5</v>
      </c>
      <c r="K2009" s="15">
        <v>7.3</v>
      </c>
      <c r="L2009" s="15"/>
      <c r="M2009" s="15">
        <v>122.3</v>
      </c>
      <c r="N2009" s="15">
        <v>69.8</v>
      </c>
      <c r="O2009" s="15">
        <v>78.2</v>
      </c>
      <c r="P2009" s="15" t="s">
        <v>127</v>
      </c>
      <c r="Q2009" s="15">
        <v>108.3</v>
      </c>
      <c r="R2009" s="15">
        <v>9.26</v>
      </c>
      <c r="S2009" s="15">
        <v>0.91</v>
      </c>
      <c r="T2009" s="15">
        <v>2.27</v>
      </c>
      <c r="U2009" s="15">
        <v>12.17</v>
      </c>
      <c r="V2009" s="15">
        <v>24675</v>
      </c>
      <c r="W2009" s="15">
        <v>360205</v>
      </c>
      <c r="X2009" s="15">
        <v>300295</v>
      </c>
      <c r="Y2009" s="15">
        <v>-59910</v>
      </c>
      <c r="Z2009" s="15">
        <v>2913</v>
      </c>
      <c r="AA2009" s="15">
        <v>4.1779999999999999</v>
      </c>
      <c r="AB2009" s="15">
        <v>26.8</v>
      </c>
    </row>
    <row r="2010" spans="1:28" ht="15" customHeight="1" x14ac:dyDescent="0.3">
      <c r="A2010" s="15" t="s">
        <v>2138</v>
      </c>
      <c r="B2010" s="15" t="s">
        <v>126</v>
      </c>
      <c r="C2010" s="15" t="s">
        <v>129</v>
      </c>
      <c r="D2010" s="15" t="s">
        <v>132</v>
      </c>
      <c r="E2010" s="15" t="s">
        <v>120</v>
      </c>
      <c r="F2010" s="15">
        <v>10.72</v>
      </c>
      <c r="G2010" s="15">
        <v>432.1</v>
      </c>
      <c r="H2010" s="15">
        <v>28.8</v>
      </c>
      <c r="I2010" s="15">
        <v>50.7</v>
      </c>
      <c r="J2010" s="15">
        <v>9.3000000000000007</v>
      </c>
      <c r="K2010" s="15">
        <v>6.63</v>
      </c>
      <c r="L2010" s="15">
        <v>16.5</v>
      </c>
      <c r="M2010" s="15">
        <v>136.5</v>
      </c>
      <c r="N2010" s="15">
        <v>93.3</v>
      </c>
      <c r="O2010" s="15">
        <v>123</v>
      </c>
      <c r="P2010" s="15" t="s">
        <v>127</v>
      </c>
      <c r="Q2010" s="15">
        <v>190.3</v>
      </c>
      <c r="R2010" s="15">
        <v>5.25</v>
      </c>
      <c r="S2010" s="15">
        <v>0.66</v>
      </c>
      <c r="T2010" s="15">
        <v>2.46</v>
      </c>
      <c r="U2010" s="15">
        <v>26.37</v>
      </c>
      <c r="V2010" s="15">
        <v>107275</v>
      </c>
      <c r="W2010" s="15">
        <v>660415</v>
      </c>
      <c r="X2010" s="15">
        <v>2828842</v>
      </c>
      <c r="Y2010" s="15">
        <v>2168427</v>
      </c>
      <c r="Z2010" s="15">
        <v>6477</v>
      </c>
      <c r="AA2010" s="15">
        <v>4.0709999999999997</v>
      </c>
      <c r="AB2010" s="15">
        <v>38.4</v>
      </c>
    </row>
    <row r="2011" spans="1:28" ht="15" customHeight="1" x14ac:dyDescent="0.3">
      <c r="A2011" s="15" t="s">
        <v>2139</v>
      </c>
      <c r="B2011" s="15" t="s">
        <v>122</v>
      </c>
      <c r="C2011" s="15" t="s">
        <v>99</v>
      </c>
      <c r="D2011" s="15" t="s">
        <v>177</v>
      </c>
      <c r="E2011" s="15" t="s">
        <v>101</v>
      </c>
      <c r="F2011" s="15">
        <v>14.36</v>
      </c>
      <c r="G2011" s="15">
        <v>710.4</v>
      </c>
      <c r="H2011" s="15">
        <v>29.6</v>
      </c>
      <c r="I2011" s="15">
        <v>72.900000000000006</v>
      </c>
      <c r="J2011" s="15">
        <v>7.1</v>
      </c>
      <c r="K2011" s="15">
        <v>7.22</v>
      </c>
      <c r="L2011" s="15">
        <v>37.1</v>
      </c>
      <c r="M2011" s="15">
        <v>132.80000000000001</v>
      </c>
      <c r="N2011" s="15">
        <v>77.400000000000006</v>
      </c>
      <c r="O2011" s="15">
        <v>92.2</v>
      </c>
      <c r="P2011" s="15" t="s">
        <v>102</v>
      </c>
      <c r="Q2011" s="15">
        <v>143.4</v>
      </c>
      <c r="R2011" s="15">
        <v>6.64</v>
      </c>
      <c r="S2011" s="15">
        <v>0.9</v>
      </c>
      <c r="T2011" s="15">
        <v>62.29</v>
      </c>
      <c r="U2011" s="15">
        <v>894.48</v>
      </c>
      <c r="V2011" s="15">
        <v>4075</v>
      </c>
      <c r="W2011" s="15">
        <v>1049748</v>
      </c>
      <c r="X2011" s="15">
        <v>3645006</v>
      </c>
      <c r="Y2011" s="15">
        <v>2595258</v>
      </c>
      <c r="Z2011" s="15">
        <v>21595</v>
      </c>
      <c r="AA2011" s="15">
        <v>41.420999999999999</v>
      </c>
      <c r="AB2011" s="15">
        <v>46.7</v>
      </c>
    </row>
    <row r="2012" spans="1:28" ht="15" customHeight="1" x14ac:dyDescent="0.3">
      <c r="A2012" s="15" t="s">
        <v>2140</v>
      </c>
      <c r="B2012" s="15" t="s">
        <v>98</v>
      </c>
      <c r="C2012" s="15" t="s">
        <v>119</v>
      </c>
      <c r="D2012" s="15" t="s">
        <v>100</v>
      </c>
      <c r="E2012" s="15" t="s">
        <v>101</v>
      </c>
      <c r="F2012" s="15">
        <v>12.39</v>
      </c>
      <c r="G2012" s="15">
        <v>516.1</v>
      </c>
      <c r="H2012" s="15">
        <v>27.9</v>
      </c>
      <c r="I2012" s="15">
        <v>75.2</v>
      </c>
      <c r="J2012" s="15">
        <v>5.3</v>
      </c>
      <c r="K2012" s="15">
        <v>7.19</v>
      </c>
      <c r="L2012" s="15">
        <v>29.4</v>
      </c>
      <c r="M2012" s="15">
        <v>137.4</v>
      </c>
      <c r="N2012" s="15">
        <v>54.6</v>
      </c>
      <c r="O2012" s="15">
        <v>128.5</v>
      </c>
      <c r="P2012" s="15" t="s">
        <v>107</v>
      </c>
      <c r="Q2012" s="15">
        <v>170.1</v>
      </c>
      <c r="R2012" s="15">
        <v>0.51</v>
      </c>
      <c r="S2012" s="15">
        <v>0.83</v>
      </c>
      <c r="T2012" s="15">
        <v>2.76</v>
      </c>
      <c r="U2012" s="15">
        <v>34.200000000000003</v>
      </c>
      <c r="V2012" s="15">
        <v>27852</v>
      </c>
      <c r="W2012" s="15">
        <v>705675</v>
      </c>
      <c r="X2012" s="15">
        <v>952538</v>
      </c>
      <c r="Y2012" s="15">
        <v>246863</v>
      </c>
      <c r="Z2012" s="15">
        <v>8197</v>
      </c>
      <c r="AA2012" s="15">
        <v>4.1719999999999997</v>
      </c>
      <c r="AB2012" s="15">
        <v>61.1</v>
      </c>
    </row>
    <row r="2013" spans="1:28" ht="15" customHeight="1" x14ac:dyDescent="0.3">
      <c r="A2013" s="15" t="s">
        <v>2141</v>
      </c>
      <c r="B2013" s="15" t="s">
        <v>137</v>
      </c>
      <c r="C2013" s="15" t="s">
        <v>123</v>
      </c>
      <c r="D2013" s="15" t="s">
        <v>111</v>
      </c>
      <c r="E2013" s="15" t="s">
        <v>101</v>
      </c>
      <c r="F2013" s="15">
        <v>10.49</v>
      </c>
      <c r="G2013" s="15">
        <v>905.6</v>
      </c>
      <c r="H2013" s="15">
        <v>29</v>
      </c>
      <c r="I2013" s="15">
        <v>74.2</v>
      </c>
      <c r="J2013" s="15">
        <v>5.8</v>
      </c>
      <c r="K2013" s="15">
        <v>5.74</v>
      </c>
      <c r="L2013" s="15">
        <v>33</v>
      </c>
      <c r="M2013" s="15">
        <v>59.2</v>
      </c>
      <c r="N2013" s="15">
        <v>82.4</v>
      </c>
      <c r="O2013" s="15">
        <v>126.3</v>
      </c>
      <c r="P2013" s="15" t="s">
        <v>127</v>
      </c>
      <c r="Q2013" s="15">
        <v>251.8</v>
      </c>
      <c r="R2013" s="15">
        <v>5.4</v>
      </c>
      <c r="S2013" s="15">
        <v>0.67</v>
      </c>
      <c r="T2013" s="15">
        <v>0.41</v>
      </c>
      <c r="U2013" s="15">
        <v>4.3</v>
      </c>
      <c r="V2013" s="15">
        <v>66449</v>
      </c>
      <c r="W2013" s="15">
        <v>766230</v>
      </c>
      <c r="X2013" s="15">
        <v>285731</v>
      </c>
      <c r="Y2013" s="15">
        <v>-480499</v>
      </c>
      <c r="Z2013" s="15">
        <v>4320</v>
      </c>
      <c r="AA2013" s="15">
        <v>0.995</v>
      </c>
      <c r="AB2013" s="15">
        <v>57.4</v>
      </c>
    </row>
    <row r="2014" spans="1:28" ht="15" customHeight="1" x14ac:dyDescent="0.3">
      <c r="A2014" s="15" t="s">
        <v>2142</v>
      </c>
      <c r="B2014" s="15" t="s">
        <v>122</v>
      </c>
      <c r="C2014" s="15" t="s">
        <v>152</v>
      </c>
      <c r="D2014" s="15" t="s">
        <v>132</v>
      </c>
      <c r="E2014" s="15" t="s">
        <v>112</v>
      </c>
      <c r="F2014" s="15">
        <v>4.43</v>
      </c>
      <c r="G2014" s="15">
        <v>579</v>
      </c>
      <c r="H2014" s="15">
        <v>22.7</v>
      </c>
      <c r="I2014" s="15">
        <v>49.5</v>
      </c>
      <c r="J2014" s="15">
        <v>8</v>
      </c>
      <c r="K2014" s="15">
        <v>6.43</v>
      </c>
      <c r="L2014" s="15">
        <v>23.8</v>
      </c>
      <c r="M2014" s="15">
        <v>155.1</v>
      </c>
      <c r="N2014" s="15">
        <v>60.7</v>
      </c>
      <c r="O2014" s="15">
        <v>104.4</v>
      </c>
      <c r="P2014" s="15" t="s">
        <v>116</v>
      </c>
      <c r="Q2014" s="15">
        <v>179.9</v>
      </c>
      <c r="R2014" s="15">
        <v>2.73</v>
      </c>
      <c r="S2014" s="15">
        <v>0.82</v>
      </c>
      <c r="T2014" s="15">
        <v>1.92</v>
      </c>
      <c r="U2014" s="15">
        <v>8.51</v>
      </c>
      <c r="V2014" s="15">
        <v>105618</v>
      </c>
      <c r="W2014" s="15">
        <v>229266</v>
      </c>
      <c r="X2014" s="15">
        <v>898809</v>
      </c>
      <c r="Y2014" s="15">
        <v>669543</v>
      </c>
      <c r="Z2014" s="15">
        <v>1426</v>
      </c>
      <c r="AA2014" s="15">
        <v>5.968</v>
      </c>
      <c r="AB2014" s="15">
        <v>56.7</v>
      </c>
    </row>
    <row r="2015" spans="1:28" ht="15" customHeight="1" x14ac:dyDescent="0.3">
      <c r="A2015" s="15" t="s">
        <v>2143</v>
      </c>
      <c r="B2015" s="15" t="s">
        <v>104</v>
      </c>
      <c r="C2015" s="15" t="s">
        <v>119</v>
      </c>
      <c r="D2015" s="15" t="s">
        <v>100</v>
      </c>
      <c r="E2015" s="15" t="s">
        <v>112</v>
      </c>
      <c r="F2015" s="15">
        <v>7.78</v>
      </c>
      <c r="G2015" s="15">
        <v>777.2</v>
      </c>
      <c r="H2015" s="15">
        <v>21.6</v>
      </c>
      <c r="I2015" s="15">
        <v>51.4</v>
      </c>
      <c r="J2015" s="15">
        <v>6.9</v>
      </c>
      <c r="K2015" s="15">
        <v>7.07</v>
      </c>
      <c r="L2015" s="15">
        <v>26.1</v>
      </c>
      <c r="M2015" s="15">
        <v>106.4</v>
      </c>
      <c r="N2015" s="15">
        <v>55.4</v>
      </c>
      <c r="O2015" s="15">
        <v>98.6</v>
      </c>
      <c r="P2015" s="15" t="s">
        <v>116</v>
      </c>
      <c r="Q2015" s="15">
        <v>87.3</v>
      </c>
      <c r="R2015" s="15">
        <v>4.53</v>
      </c>
      <c r="S2015" s="15">
        <v>0.74</v>
      </c>
      <c r="T2015" s="15">
        <v>2.23</v>
      </c>
      <c r="U2015" s="15">
        <v>17.350000000000001</v>
      </c>
      <c r="V2015" s="15">
        <v>26246</v>
      </c>
      <c r="W2015" s="15">
        <v>413326</v>
      </c>
      <c r="X2015" s="15">
        <v>455368</v>
      </c>
      <c r="Y2015" s="15">
        <v>42042</v>
      </c>
      <c r="Z2015" s="15">
        <v>2343</v>
      </c>
      <c r="AA2015" s="15">
        <v>7.4050000000000002</v>
      </c>
      <c r="AB2015" s="15">
        <v>51</v>
      </c>
    </row>
    <row r="2016" spans="1:28" ht="15" customHeight="1" x14ac:dyDescent="0.3">
      <c r="A2016" s="15" t="s">
        <v>2144</v>
      </c>
      <c r="B2016" s="15" t="s">
        <v>104</v>
      </c>
      <c r="C2016" s="15" t="s">
        <v>152</v>
      </c>
      <c r="D2016" s="15" t="s">
        <v>115</v>
      </c>
      <c r="E2016" s="15" t="s">
        <v>101</v>
      </c>
      <c r="F2016" s="15">
        <v>9.09</v>
      </c>
      <c r="G2016" s="15">
        <v>1103.9000000000001</v>
      </c>
      <c r="H2016" s="15">
        <v>27.9</v>
      </c>
      <c r="I2016" s="15">
        <v>72.099999999999994</v>
      </c>
      <c r="J2016" s="15">
        <v>6.7</v>
      </c>
      <c r="K2016" s="15">
        <v>6.67</v>
      </c>
      <c r="L2016" s="15">
        <v>36.700000000000003</v>
      </c>
      <c r="M2016" s="15">
        <v>95</v>
      </c>
      <c r="N2016" s="15">
        <v>48.5</v>
      </c>
      <c r="O2016" s="15">
        <v>116.8</v>
      </c>
      <c r="P2016" s="15" t="s">
        <v>127</v>
      </c>
      <c r="Q2016" s="15">
        <v>80.400000000000006</v>
      </c>
      <c r="R2016" s="15">
        <v>4.05</v>
      </c>
      <c r="S2016" s="15">
        <v>0.99</v>
      </c>
      <c r="T2016" s="15">
        <v>3.58</v>
      </c>
      <c r="U2016" s="15">
        <v>32.54</v>
      </c>
      <c r="V2016" s="15">
        <v>24569</v>
      </c>
      <c r="W2016" s="15">
        <v>560711</v>
      </c>
      <c r="X2016" s="15">
        <v>799475</v>
      </c>
      <c r="Y2016" s="15">
        <v>238764</v>
      </c>
      <c r="Z2016" s="15">
        <v>13841</v>
      </c>
      <c r="AA2016" s="15">
        <v>2.351</v>
      </c>
      <c r="AB2016" s="15">
        <v>46.5</v>
      </c>
    </row>
    <row r="2017" spans="1:28" ht="15" customHeight="1" x14ac:dyDescent="0.3">
      <c r="A2017" s="15" t="s">
        <v>2145</v>
      </c>
      <c r="B2017" s="15" t="s">
        <v>109</v>
      </c>
      <c r="C2017" s="15" t="s">
        <v>170</v>
      </c>
      <c r="D2017" s="15" t="s">
        <v>106</v>
      </c>
      <c r="E2017" s="15" t="s">
        <v>101</v>
      </c>
      <c r="F2017" s="15">
        <v>2.16</v>
      </c>
      <c r="G2017" s="15"/>
      <c r="H2017" s="15">
        <v>29.7</v>
      </c>
      <c r="I2017" s="15">
        <v>81.099999999999994</v>
      </c>
      <c r="J2017" s="15">
        <v>6.7</v>
      </c>
      <c r="K2017" s="15">
        <v>6.71</v>
      </c>
      <c r="L2017" s="15">
        <v>22.6</v>
      </c>
      <c r="M2017" s="15">
        <v>158.69999999999999</v>
      </c>
      <c r="N2017" s="15">
        <v>87.4</v>
      </c>
      <c r="O2017" s="15">
        <v>71</v>
      </c>
      <c r="P2017" s="15" t="s">
        <v>116</v>
      </c>
      <c r="Q2017" s="15">
        <v>197</v>
      </c>
      <c r="R2017" s="15">
        <v>0.5</v>
      </c>
      <c r="S2017" s="15">
        <v>0.79</v>
      </c>
      <c r="T2017" s="15">
        <v>4.95</v>
      </c>
      <c r="U2017" s="15">
        <v>10.69</v>
      </c>
      <c r="V2017" s="15">
        <v>18309</v>
      </c>
      <c r="W2017" s="15">
        <v>130775</v>
      </c>
      <c r="X2017" s="15">
        <v>195723</v>
      </c>
      <c r="Y2017" s="15">
        <v>64948</v>
      </c>
      <c r="Z2017" s="15">
        <v>700</v>
      </c>
      <c r="AA2017" s="15">
        <v>15.271000000000001</v>
      </c>
      <c r="AB2017" s="15">
        <v>75.8</v>
      </c>
    </row>
    <row r="2018" spans="1:28" ht="15" customHeight="1" x14ac:dyDescent="0.3">
      <c r="A2018" s="15" t="s">
        <v>2146</v>
      </c>
      <c r="B2018" s="15" t="s">
        <v>109</v>
      </c>
      <c r="C2018" s="15" t="s">
        <v>170</v>
      </c>
      <c r="D2018" s="15" t="s">
        <v>106</v>
      </c>
      <c r="E2018" s="15" t="s">
        <v>112</v>
      </c>
      <c r="F2018" s="15">
        <v>4.9800000000000004</v>
      </c>
      <c r="G2018" s="15">
        <v>443.6</v>
      </c>
      <c r="H2018" s="15">
        <v>22.2</v>
      </c>
      <c r="I2018" s="15">
        <v>46.9</v>
      </c>
      <c r="J2018" s="15">
        <v>7</v>
      </c>
      <c r="K2018" s="15">
        <v>6.69</v>
      </c>
      <c r="L2018" s="15">
        <v>31.6</v>
      </c>
      <c r="M2018" s="15">
        <v>102.2</v>
      </c>
      <c r="N2018" s="15">
        <v>57.6</v>
      </c>
      <c r="O2018" s="15">
        <v>105.5</v>
      </c>
      <c r="P2018" s="15" t="s">
        <v>102</v>
      </c>
      <c r="Q2018" s="15">
        <v>266.39999999999998</v>
      </c>
      <c r="R2018" s="15">
        <v>4.84</v>
      </c>
      <c r="S2018" s="15">
        <v>0.74</v>
      </c>
      <c r="T2018" s="15">
        <v>3.47</v>
      </c>
      <c r="U2018" s="15">
        <v>17.28</v>
      </c>
      <c r="V2018" s="15">
        <v>21121</v>
      </c>
      <c r="W2018" s="15">
        <v>354131</v>
      </c>
      <c r="X2018" s="15">
        <v>364971</v>
      </c>
      <c r="Y2018" s="15">
        <v>10840</v>
      </c>
      <c r="Z2018" s="15">
        <v>2325</v>
      </c>
      <c r="AA2018" s="15">
        <v>7.4320000000000004</v>
      </c>
      <c r="AB2018" s="15">
        <v>33.1</v>
      </c>
    </row>
    <row r="2019" spans="1:28" ht="15" customHeight="1" x14ac:dyDescent="0.3">
      <c r="A2019" s="15" t="s">
        <v>2147</v>
      </c>
      <c r="B2019" s="15" t="s">
        <v>122</v>
      </c>
      <c r="C2019" s="15" t="s">
        <v>99</v>
      </c>
      <c r="D2019" s="15" t="s">
        <v>132</v>
      </c>
      <c r="E2019" s="15" t="s">
        <v>112</v>
      </c>
      <c r="F2019" s="15">
        <v>14.91</v>
      </c>
      <c r="G2019" s="15">
        <v>80</v>
      </c>
      <c r="H2019" s="15">
        <v>23.8</v>
      </c>
      <c r="I2019" s="15">
        <v>37.799999999999997</v>
      </c>
      <c r="J2019" s="15">
        <v>9.6</v>
      </c>
      <c r="K2019" s="15">
        <v>5.58</v>
      </c>
      <c r="L2019" s="15">
        <v>27.3</v>
      </c>
      <c r="M2019" s="15">
        <v>120.9</v>
      </c>
      <c r="N2019" s="15">
        <v>85.6</v>
      </c>
      <c r="O2019" s="15">
        <v>119.5</v>
      </c>
      <c r="P2019" s="15" t="s">
        <v>116</v>
      </c>
      <c r="Q2019" s="15">
        <v>214.9</v>
      </c>
      <c r="R2019" s="15">
        <v>6.18</v>
      </c>
      <c r="S2019" s="15">
        <v>0.69</v>
      </c>
      <c r="T2019" s="15">
        <v>0.36</v>
      </c>
      <c r="U2019" s="15">
        <v>5.37</v>
      </c>
      <c r="V2019" s="15">
        <v>109950</v>
      </c>
      <c r="W2019" s="15">
        <v>974099</v>
      </c>
      <c r="X2019" s="15">
        <v>590432</v>
      </c>
      <c r="Y2019" s="15">
        <v>-383667</v>
      </c>
      <c r="Z2019" s="15">
        <v>4847</v>
      </c>
      <c r="AA2019" s="15">
        <v>1.1080000000000001</v>
      </c>
      <c r="AB2019" s="15">
        <v>30.4</v>
      </c>
    </row>
    <row r="2020" spans="1:28" ht="15" customHeight="1" x14ac:dyDescent="0.3">
      <c r="A2020" s="15" t="s">
        <v>2148</v>
      </c>
      <c r="B2020" s="15" t="s">
        <v>98</v>
      </c>
      <c r="C2020" s="15" t="s">
        <v>105</v>
      </c>
      <c r="D2020" s="15" t="s">
        <v>111</v>
      </c>
      <c r="E2020" s="15" t="s">
        <v>101</v>
      </c>
      <c r="F2020" s="15">
        <v>6.14</v>
      </c>
      <c r="G2020" s="15">
        <v>634.70000000000005</v>
      </c>
      <c r="H2020" s="15">
        <v>30.4</v>
      </c>
      <c r="I2020" s="15">
        <v>90</v>
      </c>
      <c r="J2020" s="15">
        <v>8.1</v>
      </c>
      <c r="K2020" s="15">
        <v>6.95</v>
      </c>
      <c r="L2020" s="15">
        <v>40.299999999999997</v>
      </c>
      <c r="M2020" s="15">
        <v>132.5</v>
      </c>
      <c r="N2020" s="15">
        <v>70.599999999999994</v>
      </c>
      <c r="O2020" s="15">
        <v>104</v>
      </c>
      <c r="P2020" s="15" t="s">
        <v>107</v>
      </c>
      <c r="Q2020" s="15">
        <v>191</v>
      </c>
      <c r="R2020" s="15">
        <v>5.62</v>
      </c>
      <c r="S2020" s="15">
        <v>0.68</v>
      </c>
      <c r="T2020" s="15">
        <v>1.61</v>
      </c>
      <c r="U2020" s="15">
        <v>9.89</v>
      </c>
      <c r="V2020" s="15">
        <v>73233</v>
      </c>
      <c r="W2020" s="15">
        <v>431730</v>
      </c>
      <c r="X2020" s="15">
        <v>724274</v>
      </c>
      <c r="Y2020" s="15">
        <v>292544</v>
      </c>
      <c r="Z2020" s="15">
        <v>3460</v>
      </c>
      <c r="AA2020" s="15">
        <v>2.8580000000000001</v>
      </c>
      <c r="AB2020" s="15">
        <v>54.3</v>
      </c>
    </row>
    <row r="2021" spans="1:28" ht="15" customHeight="1" x14ac:dyDescent="0.3">
      <c r="A2021" s="15" t="s">
        <v>2149</v>
      </c>
      <c r="B2021" s="15" t="s">
        <v>118</v>
      </c>
      <c r="C2021" s="15" t="s">
        <v>99</v>
      </c>
      <c r="D2021" s="15" t="s">
        <v>177</v>
      </c>
      <c r="E2021" s="15" t="s">
        <v>101</v>
      </c>
      <c r="F2021" s="15">
        <v>7.23</v>
      </c>
      <c r="G2021" s="15">
        <v>679.6</v>
      </c>
      <c r="H2021" s="15">
        <v>26.3</v>
      </c>
      <c r="I2021" s="15">
        <v>65.900000000000006</v>
      </c>
      <c r="J2021" s="15">
        <v>6.9</v>
      </c>
      <c r="K2021" s="15">
        <v>6.86</v>
      </c>
      <c r="L2021" s="15">
        <v>33</v>
      </c>
      <c r="M2021" s="15">
        <v>147.6</v>
      </c>
      <c r="N2021" s="15">
        <v>55.1</v>
      </c>
      <c r="O2021" s="15">
        <v>86.9</v>
      </c>
      <c r="P2021" s="15" t="s">
        <v>127</v>
      </c>
      <c r="Q2021" s="15">
        <v>91.3</v>
      </c>
      <c r="R2021" s="15">
        <v>3.55</v>
      </c>
      <c r="S2021" s="15">
        <v>0.94</v>
      </c>
      <c r="T2021" s="15">
        <v>80.36</v>
      </c>
      <c r="U2021" s="15">
        <v>581</v>
      </c>
      <c r="V2021" s="15">
        <v>3466</v>
      </c>
      <c r="W2021" s="15">
        <v>445799</v>
      </c>
      <c r="X2021" s="15">
        <v>2013746</v>
      </c>
      <c r="Y2021" s="15">
        <v>1567947</v>
      </c>
      <c r="Z2021" s="15">
        <v>13375</v>
      </c>
      <c r="AA2021" s="15">
        <v>43.439</v>
      </c>
      <c r="AB2021" s="15">
        <v>41.3</v>
      </c>
    </row>
    <row r="2022" spans="1:28" ht="15" customHeight="1" x14ac:dyDescent="0.3">
      <c r="A2022" s="15" t="s">
        <v>2150</v>
      </c>
      <c r="B2022" s="15" t="s">
        <v>98</v>
      </c>
      <c r="C2022" s="15" t="s">
        <v>119</v>
      </c>
      <c r="D2022" s="15" t="s">
        <v>106</v>
      </c>
      <c r="E2022" s="15" t="s">
        <v>101</v>
      </c>
      <c r="F2022" s="15">
        <v>8.86</v>
      </c>
      <c r="G2022" s="15">
        <v>1177.8</v>
      </c>
      <c r="H2022" s="15">
        <v>26.8</v>
      </c>
      <c r="I2022" s="15">
        <v>75.599999999999994</v>
      </c>
      <c r="J2022" s="15">
        <v>6.4</v>
      </c>
      <c r="K2022" s="15">
        <v>6.17</v>
      </c>
      <c r="L2022" s="15">
        <v>35.4</v>
      </c>
      <c r="M2022" s="15">
        <v>165.4</v>
      </c>
      <c r="N2022" s="15">
        <v>42.9</v>
      </c>
      <c r="O2022" s="15">
        <v>135.19999999999999</v>
      </c>
      <c r="P2022" s="15" t="s">
        <v>107</v>
      </c>
      <c r="Q2022" s="15">
        <v>248.6</v>
      </c>
      <c r="R2022" s="15">
        <v>6.35</v>
      </c>
      <c r="S2022" s="15">
        <v>0.93</v>
      </c>
      <c r="T2022" s="15">
        <v>2.57</v>
      </c>
      <c r="U2022" s="15">
        <v>22.77</v>
      </c>
      <c r="V2022" s="15">
        <v>21006</v>
      </c>
      <c r="W2022" s="15">
        <v>705821</v>
      </c>
      <c r="X2022" s="15">
        <v>478307</v>
      </c>
      <c r="Y2022" s="15">
        <v>-227514</v>
      </c>
      <c r="Z2022" s="15">
        <v>6569</v>
      </c>
      <c r="AA2022" s="15">
        <v>3.4660000000000002</v>
      </c>
      <c r="AB2022" s="15">
        <v>53.7</v>
      </c>
    </row>
    <row r="2023" spans="1:28" ht="15" customHeight="1" x14ac:dyDescent="0.3">
      <c r="A2023" s="15" t="s">
        <v>2151</v>
      </c>
      <c r="B2023" s="15" t="s">
        <v>104</v>
      </c>
      <c r="C2023" s="15" t="s">
        <v>119</v>
      </c>
      <c r="D2023" s="15" t="s">
        <v>106</v>
      </c>
      <c r="E2023" s="15" t="s">
        <v>101</v>
      </c>
      <c r="F2023" s="15">
        <v>12.66</v>
      </c>
      <c r="G2023" s="15">
        <v>835.7</v>
      </c>
      <c r="H2023" s="15">
        <v>24.4</v>
      </c>
      <c r="I2023" s="15">
        <v>88.2</v>
      </c>
      <c r="J2023" s="15">
        <v>8.1999999999999993</v>
      </c>
      <c r="K2023" s="15">
        <v>6.34</v>
      </c>
      <c r="L2023" s="15">
        <v>34.200000000000003</v>
      </c>
      <c r="M2023" s="15">
        <v>100.2</v>
      </c>
      <c r="N2023" s="15">
        <v>61.1</v>
      </c>
      <c r="O2023" s="15">
        <v>66.400000000000006</v>
      </c>
      <c r="P2023" s="15" t="s">
        <v>107</v>
      </c>
      <c r="Q2023" s="15">
        <v>221.7</v>
      </c>
      <c r="R2023" s="15">
        <v>3.86</v>
      </c>
      <c r="S2023" s="15">
        <v>0.68</v>
      </c>
      <c r="T2023" s="15">
        <v>3.29</v>
      </c>
      <c r="U2023" s="15">
        <v>41.65</v>
      </c>
      <c r="V2023" s="15">
        <v>21189</v>
      </c>
      <c r="W2023" s="15">
        <v>877963</v>
      </c>
      <c r="X2023" s="15">
        <v>882522</v>
      </c>
      <c r="Y2023" s="15">
        <v>4559</v>
      </c>
      <c r="Z2023" s="15">
        <v>9671</v>
      </c>
      <c r="AA2023" s="15">
        <v>4.3070000000000004</v>
      </c>
      <c r="AB2023" s="15">
        <v>48.1</v>
      </c>
    </row>
    <row r="2024" spans="1:28" ht="15" customHeight="1" x14ac:dyDescent="0.3">
      <c r="A2024" s="15" t="s">
        <v>2152</v>
      </c>
      <c r="B2024" s="15" t="s">
        <v>137</v>
      </c>
      <c r="C2024" s="15" t="s">
        <v>119</v>
      </c>
      <c r="D2024" s="15" t="s">
        <v>132</v>
      </c>
      <c r="E2024" s="15" t="s">
        <v>101</v>
      </c>
      <c r="F2024" s="15">
        <v>5.94</v>
      </c>
      <c r="G2024" s="15">
        <v>1104.4000000000001</v>
      </c>
      <c r="H2024" s="15">
        <v>21.8</v>
      </c>
      <c r="I2024" s="15">
        <v>66.900000000000006</v>
      </c>
      <c r="J2024" s="15">
        <v>7.2</v>
      </c>
      <c r="K2024" s="15">
        <v>7.79</v>
      </c>
      <c r="L2024" s="15">
        <v>24.6</v>
      </c>
      <c r="M2024" s="15">
        <v>140</v>
      </c>
      <c r="N2024" s="15">
        <v>67.900000000000006</v>
      </c>
      <c r="O2024" s="15">
        <v>177.5</v>
      </c>
      <c r="P2024" s="15" t="s">
        <v>107</v>
      </c>
      <c r="Q2024" s="15">
        <v>137.19999999999999</v>
      </c>
      <c r="R2024" s="15">
        <v>5.7</v>
      </c>
      <c r="S2024" s="15">
        <v>0.99</v>
      </c>
      <c r="T2024" s="15">
        <v>0.53</v>
      </c>
      <c r="U2024" s="15">
        <v>3.15</v>
      </c>
      <c r="V2024" s="15">
        <v>104376</v>
      </c>
      <c r="W2024" s="15">
        <v>375946</v>
      </c>
      <c r="X2024" s="15">
        <v>328784</v>
      </c>
      <c r="Y2024" s="15">
        <v>-47162</v>
      </c>
      <c r="Z2024" s="15">
        <v>4242</v>
      </c>
      <c r="AA2024" s="15">
        <v>0.74299999999999999</v>
      </c>
      <c r="AB2024" s="15">
        <v>55.7</v>
      </c>
    </row>
    <row r="2025" spans="1:28" ht="15" customHeight="1" x14ac:dyDescent="0.3">
      <c r="A2025" s="15" t="s">
        <v>2153</v>
      </c>
      <c r="B2025" s="15" t="s">
        <v>104</v>
      </c>
      <c r="C2025" s="15" t="s">
        <v>105</v>
      </c>
      <c r="D2025" s="15" t="s">
        <v>106</v>
      </c>
      <c r="E2025" s="15" t="s">
        <v>120</v>
      </c>
      <c r="F2025" s="15">
        <v>13.7</v>
      </c>
      <c r="G2025" s="15">
        <v>191.4</v>
      </c>
      <c r="H2025" s="15">
        <v>34.200000000000003</v>
      </c>
      <c r="I2025" s="15">
        <v>46.6</v>
      </c>
      <c r="J2025" s="15">
        <v>7.3</v>
      </c>
      <c r="K2025" s="15">
        <v>7.59</v>
      </c>
      <c r="L2025" s="15">
        <v>20.100000000000001</v>
      </c>
      <c r="M2025" s="15">
        <v>102.3</v>
      </c>
      <c r="N2025" s="15">
        <v>50.3</v>
      </c>
      <c r="O2025" s="15">
        <v>90.6</v>
      </c>
      <c r="P2025" s="15" t="s">
        <v>127</v>
      </c>
      <c r="Q2025" s="15">
        <v>126.9</v>
      </c>
      <c r="R2025" s="15">
        <v>5.26</v>
      </c>
      <c r="S2025" s="15">
        <v>0.94</v>
      </c>
      <c r="T2025" s="15">
        <v>0.93</v>
      </c>
      <c r="U2025" s="15">
        <v>12.74</v>
      </c>
      <c r="V2025" s="15">
        <v>22636</v>
      </c>
      <c r="W2025" s="15">
        <v>1043626</v>
      </c>
      <c r="X2025" s="15">
        <v>288383</v>
      </c>
      <c r="Y2025" s="15">
        <v>-755243</v>
      </c>
      <c r="Z2025" s="15">
        <v>8162</v>
      </c>
      <c r="AA2025" s="15">
        <v>1.5609999999999999</v>
      </c>
      <c r="AB2025" s="15">
        <v>38.4</v>
      </c>
    </row>
    <row r="2026" spans="1:28" ht="15" customHeight="1" x14ac:dyDescent="0.3">
      <c r="A2026" s="15" t="s">
        <v>2154</v>
      </c>
      <c r="B2026" s="15" t="s">
        <v>137</v>
      </c>
      <c r="C2026" s="15" t="s">
        <v>123</v>
      </c>
      <c r="D2026" s="15" t="s">
        <v>144</v>
      </c>
      <c r="E2026" s="15" t="s">
        <v>101</v>
      </c>
      <c r="F2026" s="15">
        <v>11.31</v>
      </c>
      <c r="G2026" s="15">
        <v>828.5</v>
      </c>
      <c r="H2026" s="15">
        <v>27.8</v>
      </c>
      <c r="I2026" s="15">
        <v>64.3</v>
      </c>
      <c r="J2026" s="15">
        <v>7.3</v>
      </c>
      <c r="K2026" s="15">
        <v>6.61</v>
      </c>
      <c r="L2026" s="15">
        <v>43.8</v>
      </c>
      <c r="M2026" s="15">
        <v>81.400000000000006</v>
      </c>
      <c r="N2026" s="15">
        <v>50.3</v>
      </c>
      <c r="O2026" s="15">
        <v>68.099999999999994</v>
      </c>
      <c r="P2026" s="15" t="s">
        <v>102</v>
      </c>
      <c r="Q2026" s="15">
        <v>237.2</v>
      </c>
      <c r="R2026" s="15">
        <v>7.08</v>
      </c>
      <c r="S2026" s="15">
        <v>0.82</v>
      </c>
      <c r="T2026" s="15">
        <v>2.16</v>
      </c>
      <c r="U2026" s="15">
        <v>24.43</v>
      </c>
      <c r="V2026" s="15">
        <v>53332</v>
      </c>
      <c r="W2026" s="15">
        <v>963809</v>
      </c>
      <c r="X2026" s="15">
        <v>1302901</v>
      </c>
      <c r="Y2026" s="15">
        <v>339092</v>
      </c>
      <c r="Z2026" s="15">
        <v>4377</v>
      </c>
      <c r="AA2026" s="15">
        <v>5.5810000000000004</v>
      </c>
      <c r="AB2026" s="15">
        <v>47.4</v>
      </c>
    </row>
    <row r="2027" spans="1:28" ht="15" customHeight="1" x14ac:dyDescent="0.3">
      <c r="A2027" s="15" t="s">
        <v>2155</v>
      </c>
      <c r="B2027" s="15" t="s">
        <v>118</v>
      </c>
      <c r="C2027" s="15" t="s">
        <v>119</v>
      </c>
      <c r="D2027" s="15" t="s">
        <v>177</v>
      </c>
      <c r="E2027" s="15" t="s">
        <v>120</v>
      </c>
      <c r="F2027" s="15">
        <v>1.0900000000000001</v>
      </c>
      <c r="G2027" s="15">
        <v>80</v>
      </c>
      <c r="H2027" s="15">
        <v>31</v>
      </c>
      <c r="I2027" s="15">
        <v>58.1</v>
      </c>
      <c r="J2027" s="15">
        <v>9.9</v>
      </c>
      <c r="K2027" s="15">
        <v>6.66</v>
      </c>
      <c r="L2027" s="15">
        <v>14.8</v>
      </c>
      <c r="M2027" s="15">
        <v>74.2</v>
      </c>
      <c r="N2027" s="15">
        <v>48.4</v>
      </c>
      <c r="O2027" s="15">
        <v>107.2</v>
      </c>
      <c r="P2027" s="15" t="s">
        <v>102</v>
      </c>
      <c r="Q2027" s="15">
        <v>197.7</v>
      </c>
      <c r="R2027" s="15">
        <v>7.99</v>
      </c>
      <c r="S2027" s="15">
        <v>0.71</v>
      </c>
      <c r="T2027" s="15">
        <v>52.86</v>
      </c>
      <c r="U2027" s="15">
        <v>57.62</v>
      </c>
      <c r="V2027" s="15">
        <v>3698</v>
      </c>
      <c r="W2027" s="15">
        <v>77608</v>
      </c>
      <c r="X2027" s="15">
        <v>213079</v>
      </c>
      <c r="Y2027" s="15">
        <v>135471</v>
      </c>
      <c r="Z2027" s="15">
        <v>1724</v>
      </c>
      <c r="AA2027" s="15">
        <v>33.421999999999997</v>
      </c>
      <c r="AB2027" s="15">
        <v>35.4</v>
      </c>
    </row>
    <row r="2028" spans="1:28" ht="15" customHeight="1" x14ac:dyDescent="0.3">
      <c r="A2028" s="15" t="s">
        <v>2156</v>
      </c>
      <c r="B2028" s="15" t="s">
        <v>118</v>
      </c>
      <c r="C2028" s="15" t="s">
        <v>123</v>
      </c>
      <c r="D2028" s="15" t="s">
        <v>130</v>
      </c>
      <c r="E2028" s="15" t="s">
        <v>101</v>
      </c>
      <c r="F2028" s="15">
        <v>4.21</v>
      </c>
      <c r="G2028" s="15">
        <v>1048.9000000000001</v>
      </c>
      <c r="H2028" s="15">
        <v>32.5</v>
      </c>
      <c r="I2028" s="15">
        <v>74.8</v>
      </c>
      <c r="J2028" s="15">
        <v>6.8</v>
      </c>
      <c r="K2028" s="15">
        <v>7.03</v>
      </c>
      <c r="L2028" s="15">
        <v>35.799999999999997</v>
      </c>
      <c r="M2028" s="15">
        <v>80.8</v>
      </c>
      <c r="N2028" s="15">
        <v>77.7</v>
      </c>
      <c r="O2028" s="15">
        <v>94.8</v>
      </c>
      <c r="P2028" s="15" t="s">
        <v>107</v>
      </c>
      <c r="Q2028" s="15">
        <v>253.5</v>
      </c>
      <c r="R2028" s="15">
        <v>4.07</v>
      </c>
      <c r="S2028" s="15">
        <v>0.69</v>
      </c>
      <c r="T2028" s="15">
        <v>1.46</v>
      </c>
      <c r="U2028" s="15">
        <v>6.15</v>
      </c>
      <c r="V2028" s="15">
        <v>66508</v>
      </c>
      <c r="W2028" s="15">
        <v>352210</v>
      </c>
      <c r="X2028" s="15">
        <v>409024</v>
      </c>
      <c r="Y2028" s="15">
        <v>56814</v>
      </c>
      <c r="Z2028" s="15">
        <v>3929</v>
      </c>
      <c r="AA2028" s="15">
        <v>1.5649999999999999</v>
      </c>
      <c r="AB2028" s="15">
        <v>60.2</v>
      </c>
    </row>
    <row r="2029" spans="1:28" ht="15" customHeight="1" x14ac:dyDescent="0.3">
      <c r="A2029" s="15" t="s">
        <v>2157</v>
      </c>
      <c r="B2029" s="15" t="s">
        <v>122</v>
      </c>
      <c r="C2029" s="15" t="s">
        <v>152</v>
      </c>
      <c r="D2029" s="15" t="s">
        <v>115</v>
      </c>
      <c r="E2029" s="15" t="s">
        <v>120</v>
      </c>
      <c r="F2029" s="15">
        <v>13.49</v>
      </c>
      <c r="G2029" s="15">
        <v>289.89999999999998</v>
      </c>
      <c r="H2029" s="15">
        <v>30.5</v>
      </c>
      <c r="I2029" s="15">
        <v>56.8</v>
      </c>
      <c r="J2029" s="15">
        <v>8.5</v>
      </c>
      <c r="K2029" s="15">
        <v>7.28</v>
      </c>
      <c r="L2029" s="15">
        <v>19.100000000000001</v>
      </c>
      <c r="M2029" s="15">
        <v>117.6</v>
      </c>
      <c r="N2029" s="15">
        <v>31.1</v>
      </c>
      <c r="O2029" s="15">
        <v>83.9</v>
      </c>
      <c r="P2029" s="15" t="s">
        <v>116</v>
      </c>
      <c r="Q2029" s="15">
        <v>237.4</v>
      </c>
      <c r="R2029" s="15">
        <v>3.49</v>
      </c>
      <c r="S2029" s="15">
        <v>0.72</v>
      </c>
      <c r="T2029" s="15">
        <v>1.51</v>
      </c>
      <c r="U2029" s="15">
        <v>20.37</v>
      </c>
      <c r="V2029" s="15">
        <v>21811</v>
      </c>
      <c r="W2029" s="15">
        <v>950207</v>
      </c>
      <c r="X2029" s="15">
        <v>444290</v>
      </c>
      <c r="Y2029" s="15">
        <v>-505917</v>
      </c>
      <c r="Z2029" s="15">
        <v>10867</v>
      </c>
      <c r="AA2029" s="15">
        <v>1.8740000000000001</v>
      </c>
      <c r="AB2029" s="15">
        <v>41.2</v>
      </c>
    </row>
    <row r="2030" spans="1:28" ht="15" customHeight="1" x14ac:dyDescent="0.3">
      <c r="A2030" s="15" t="s">
        <v>2158</v>
      </c>
      <c r="B2030" s="15" t="s">
        <v>122</v>
      </c>
      <c r="C2030" s="15" t="s">
        <v>170</v>
      </c>
      <c r="D2030" s="15" t="s">
        <v>106</v>
      </c>
      <c r="E2030" s="15" t="s">
        <v>101</v>
      </c>
      <c r="F2030" s="15">
        <v>11.07</v>
      </c>
      <c r="G2030" s="15">
        <v>1048.5</v>
      </c>
      <c r="H2030" s="15">
        <v>32.1</v>
      </c>
      <c r="I2030" s="15">
        <v>85</v>
      </c>
      <c r="J2030" s="15">
        <v>5.4</v>
      </c>
      <c r="K2030" s="15">
        <v>6.44</v>
      </c>
      <c r="L2030" s="15">
        <v>31.3</v>
      </c>
      <c r="M2030" s="15">
        <v>118.5</v>
      </c>
      <c r="N2030" s="15">
        <v>51.7</v>
      </c>
      <c r="O2030" s="15">
        <v>84.2</v>
      </c>
      <c r="P2030" s="15" t="s">
        <v>107</v>
      </c>
      <c r="Q2030" s="15">
        <v>141.30000000000001</v>
      </c>
      <c r="R2030" s="15">
        <v>7.71</v>
      </c>
      <c r="S2030" s="15">
        <v>0.92</v>
      </c>
      <c r="T2030" s="15">
        <v>3.03</v>
      </c>
      <c r="U2030" s="15">
        <v>33.54</v>
      </c>
      <c r="V2030" s="15">
        <v>21828</v>
      </c>
      <c r="W2030" s="15">
        <v>787032</v>
      </c>
      <c r="X2030" s="15">
        <v>732111</v>
      </c>
      <c r="Y2030" s="15">
        <v>-54921</v>
      </c>
      <c r="Z2030" s="15">
        <v>8272</v>
      </c>
      <c r="AA2030" s="15">
        <v>4.0549999999999997</v>
      </c>
      <c r="AB2030" s="15">
        <v>50.3</v>
      </c>
    </row>
    <row r="2031" spans="1:28" ht="15" customHeight="1" x14ac:dyDescent="0.3">
      <c r="A2031" s="15" t="s">
        <v>2159</v>
      </c>
      <c r="B2031" s="15" t="s">
        <v>137</v>
      </c>
      <c r="C2031" s="15" t="s">
        <v>114</v>
      </c>
      <c r="D2031" s="15" t="s">
        <v>144</v>
      </c>
      <c r="E2031" s="15" t="s">
        <v>101</v>
      </c>
      <c r="F2031" s="15">
        <v>13.55</v>
      </c>
      <c r="G2031" s="15">
        <v>367.9</v>
      </c>
      <c r="H2031" s="15">
        <v>28.7</v>
      </c>
      <c r="I2031" s="15">
        <v>76.599999999999994</v>
      </c>
      <c r="J2031" s="15">
        <v>6.5</v>
      </c>
      <c r="K2031" s="15">
        <v>7.93</v>
      </c>
      <c r="L2031" s="15">
        <v>32</v>
      </c>
      <c r="M2031" s="15">
        <v>120.7</v>
      </c>
      <c r="N2031" s="15">
        <v>55.6</v>
      </c>
      <c r="O2031" s="15">
        <v>100.7</v>
      </c>
      <c r="P2031" s="15" t="s">
        <v>107</v>
      </c>
      <c r="Q2031" s="15">
        <v>190.9</v>
      </c>
      <c r="R2031" s="15">
        <v>2.4</v>
      </c>
      <c r="S2031" s="15">
        <v>0.99</v>
      </c>
      <c r="T2031" s="15">
        <v>0.3</v>
      </c>
      <c r="U2031" s="15">
        <v>4.07</v>
      </c>
      <c r="V2031" s="15">
        <v>59293</v>
      </c>
      <c r="W2031" s="15">
        <v>927045</v>
      </c>
      <c r="X2031" s="15">
        <v>241323</v>
      </c>
      <c r="Y2031" s="15">
        <v>-685722</v>
      </c>
      <c r="Z2031" s="15">
        <v>7175</v>
      </c>
      <c r="AA2031" s="15">
        <v>0.56699999999999995</v>
      </c>
      <c r="AB2031" s="15">
        <v>59.6</v>
      </c>
    </row>
    <row r="2032" spans="1:28" ht="15" customHeight="1" x14ac:dyDescent="0.3">
      <c r="A2032" s="15" t="s">
        <v>2160</v>
      </c>
      <c r="B2032" s="15" t="s">
        <v>122</v>
      </c>
      <c r="C2032" s="15" t="s">
        <v>123</v>
      </c>
      <c r="D2032" s="15" t="s">
        <v>115</v>
      </c>
      <c r="E2032" s="15" t="s">
        <v>120</v>
      </c>
      <c r="F2032" s="15">
        <v>6.17</v>
      </c>
      <c r="G2032" s="15">
        <v>355.8</v>
      </c>
      <c r="H2032" s="15">
        <v>32.700000000000003</v>
      </c>
      <c r="I2032" s="15">
        <v>52.9</v>
      </c>
      <c r="J2032" s="15">
        <v>8.6999999999999993</v>
      </c>
      <c r="K2032" s="15">
        <v>6.09</v>
      </c>
      <c r="L2032" s="15">
        <v>17.600000000000001</v>
      </c>
      <c r="M2032" s="15">
        <v>133.6</v>
      </c>
      <c r="N2032" s="15">
        <v>74.400000000000006</v>
      </c>
      <c r="O2032" s="15">
        <v>98</v>
      </c>
      <c r="P2032" s="15" t="s">
        <v>107</v>
      </c>
      <c r="Q2032" s="15">
        <v>229.7</v>
      </c>
      <c r="R2032" s="15">
        <v>6.02</v>
      </c>
      <c r="S2032" s="15">
        <v>0.68</v>
      </c>
      <c r="T2032" s="15">
        <v>1.72</v>
      </c>
      <c r="U2032" s="15">
        <v>10.61</v>
      </c>
      <c r="V2032" s="15">
        <v>21958</v>
      </c>
      <c r="W2032" s="15">
        <v>446442</v>
      </c>
      <c r="X2032" s="15">
        <v>232974</v>
      </c>
      <c r="Y2032" s="15">
        <v>-213468</v>
      </c>
      <c r="Z2032" s="15">
        <v>9373</v>
      </c>
      <c r="AA2032" s="15">
        <v>1.1319999999999999</v>
      </c>
      <c r="AB2032" s="15">
        <v>27.4</v>
      </c>
    </row>
    <row r="2033" spans="1:28" ht="15" customHeight="1" x14ac:dyDescent="0.3">
      <c r="A2033" s="15" t="s">
        <v>2161</v>
      </c>
      <c r="B2033" s="15" t="s">
        <v>122</v>
      </c>
      <c r="C2033" s="15" t="s">
        <v>123</v>
      </c>
      <c r="D2033" s="15" t="s">
        <v>100</v>
      </c>
      <c r="E2033" s="15" t="s">
        <v>101</v>
      </c>
      <c r="F2033" s="15">
        <v>5.38</v>
      </c>
      <c r="G2033" s="15">
        <v>996.5</v>
      </c>
      <c r="H2033" s="15">
        <v>27.5</v>
      </c>
      <c r="I2033" s="15">
        <v>60</v>
      </c>
      <c r="J2033" s="15">
        <v>7.5</v>
      </c>
      <c r="K2033" s="15">
        <v>7.52</v>
      </c>
      <c r="L2033" s="15">
        <v>34.799999999999997</v>
      </c>
      <c r="M2033" s="15">
        <v>93.9</v>
      </c>
      <c r="N2033" s="15">
        <v>56.6</v>
      </c>
      <c r="O2033" s="15">
        <v>45.7</v>
      </c>
      <c r="P2033" s="15" t="s">
        <v>107</v>
      </c>
      <c r="Q2033" s="15">
        <v>106.8</v>
      </c>
      <c r="R2033" s="15">
        <v>4.5199999999999996</v>
      </c>
      <c r="S2033" s="15">
        <v>0.87</v>
      </c>
      <c r="T2033" s="15">
        <v>1.25</v>
      </c>
      <c r="U2033" s="15">
        <v>6.72</v>
      </c>
      <c r="V2033" s="15">
        <v>25818</v>
      </c>
      <c r="W2033" s="15">
        <v>325064</v>
      </c>
      <c r="X2033" s="15">
        <v>173497</v>
      </c>
      <c r="Y2033" s="15">
        <v>-151567</v>
      </c>
      <c r="Z2033" s="15">
        <v>3885</v>
      </c>
      <c r="AA2033" s="15">
        <v>1.73</v>
      </c>
      <c r="AB2033" s="15">
        <v>65.099999999999994</v>
      </c>
    </row>
    <row r="2034" spans="1:28" ht="15" customHeight="1" x14ac:dyDescent="0.3">
      <c r="A2034" s="15" t="s">
        <v>2162</v>
      </c>
      <c r="B2034" s="15" t="s">
        <v>146</v>
      </c>
      <c r="C2034" s="15" t="s">
        <v>129</v>
      </c>
      <c r="D2034" s="15" t="s">
        <v>132</v>
      </c>
      <c r="E2034" s="15" t="s">
        <v>112</v>
      </c>
      <c r="F2034" s="15">
        <v>9.1999999999999993</v>
      </c>
      <c r="G2034" s="15">
        <v>654.1</v>
      </c>
      <c r="H2034" s="15">
        <v>24.1</v>
      </c>
      <c r="I2034" s="15">
        <v>58.8</v>
      </c>
      <c r="J2034" s="15">
        <v>7.3</v>
      </c>
      <c r="K2034" s="15">
        <v>7.76</v>
      </c>
      <c r="L2034" s="15">
        <v>31</v>
      </c>
      <c r="M2034" s="15">
        <v>170.6</v>
      </c>
      <c r="N2034" s="15">
        <v>55.9</v>
      </c>
      <c r="O2034" s="15">
        <v>113.2</v>
      </c>
      <c r="P2034" s="15" t="s">
        <v>107</v>
      </c>
      <c r="Q2034" s="15">
        <v>278.3</v>
      </c>
      <c r="R2034" s="15">
        <v>5.39</v>
      </c>
      <c r="S2034" s="15">
        <v>0.84</v>
      </c>
      <c r="T2034" s="15">
        <v>0.73</v>
      </c>
      <c r="U2034" s="15">
        <v>6.72</v>
      </c>
      <c r="V2034" s="15">
        <v>89285</v>
      </c>
      <c r="W2034" s="15">
        <v>755256</v>
      </c>
      <c r="X2034" s="15">
        <v>599995</v>
      </c>
      <c r="Y2034" s="15">
        <v>-155261</v>
      </c>
      <c r="Z2034" s="15">
        <v>7762</v>
      </c>
      <c r="AA2034" s="15">
        <v>0.86599999999999999</v>
      </c>
      <c r="AB2034" s="15">
        <v>46</v>
      </c>
    </row>
    <row r="2035" spans="1:28" ht="15" customHeight="1" x14ac:dyDescent="0.3">
      <c r="A2035" s="15" t="s">
        <v>2163</v>
      </c>
      <c r="B2035" s="15" t="s">
        <v>98</v>
      </c>
      <c r="C2035" s="15" t="s">
        <v>123</v>
      </c>
      <c r="D2035" s="15" t="s">
        <v>115</v>
      </c>
      <c r="E2035" s="15" t="s">
        <v>101</v>
      </c>
      <c r="F2035" s="15">
        <v>2.09</v>
      </c>
      <c r="G2035" s="15">
        <v>1021.9</v>
      </c>
      <c r="H2035" s="15">
        <v>29.6</v>
      </c>
      <c r="I2035" s="15">
        <v>63.9</v>
      </c>
      <c r="J2035" s="15">
        <v>8</v>
      </c>
      <c r="K2035" s="15">
        <v>6.65</v>
      </c>
      <c r="L2035" s="15">
        <v>20.9</v>
      </c>
      <c r="M2035" s="15">
        <v>169.4</v>
      </c>
      <c r="N2035" s="15">
        <v>67.900000000000006</v>
      </c>
      <c r="O2035" s="15">
        <v>55.3</v>
      </c>
      <c r="P2035" s="15" t="s">
        <v>127</v>
      </c>
      <c r="Q2035" s="15">
        <v>175.3</v>
      </c>
      <c r="R2035" s="15">
        <v>5.76</v>
      </c>
      <c r="S2035" s="15">
        <v>0.79</v>
      </c>
      <c r="T2035" s="15"/>
      <c r="U2035" s="15">
        <v>6.75</v>
      </c>
      <c r="V2035" s="15">
        <v>22344</v>
      </c>
      <c r="W2035" s="15">
        <v>135997</v>
      </c>
      <c r="X2035" s="15">
        <v>150822</v>
      </c>
      <c r="Y2035" s="15">
        <v>14825</v>
      </c>
      <c r="Z2035" s="15">
        <v>2861</v>
      </c>
      <c r="AA2035" s="15">
        <v>2.359</v>
      </c>
      <c r="AB2035" s="15">
        <v>43.2</v>
      </c>
    </row>
    <row r="2036" spans="1:28" ht="15" customHeight="1" x14ac:dyDescent="0.3">
      <c r="A2036" s="15" t="s">
        <v>2164</v>
      </c>
      <c r="B2036" s="15" t="s">
        <v>118</v>
      </c>
      <c r="C2036" s="15" t="s">
        <v>99</v>
      </c>
      <c r="D2036" s="15" t="s">
        <v>130</v>
      </c>
      <c r="E2036" s="15" t="s">
        <v>112</v>
      </c>
      <c r="F2036" s="15">
        <v>5.4</v>
      </c>
      <c r="G2036" s="15">
        <v>535.20000000000005</v>
      </c>
      <c r="H2036" s="15">
        <v>20.100000000000001</v>
      </c>
      <c r="I2036" s="15">
        <v>61.6</v>
      </c>
      <c r="J2036" s="15">
        <v>8.8000000000000007</v>
      </c>
      <c r="K2036" s="15">
        <v>7.59</v>
      </c>
      <c r="L2036" s="15">
        <v>23.3</v>
      </c>
      <c r="M2036" s="15">
        <v>113</v>
      </c>
      <c r="N2036" s="15">
        <v>64.2</v>
      </c>
      <c r="O2036" s="15">
        <v>72.8</v>
      </c>
      <c r="P2036" s="15" t="s">
        <v>107</v>
      </c>
      <c r="Q2036" s="15">
        <v>210.5</v>
      </c>
      <c r="R2036" s="15">
        <v>9.15</v>
      </c>
      <c r="S2036" s="15">
        <v>0.74</v>
      </c>
      <c r="T2036" s="15">
        <v>0.46</v>
      </c>
      <c r="U2036" s="15">
        <v>2.48</v>
      </c>
      <c r="V2036" s="15">
        <v>72593</v>
      </c>
      <c r="W2036" s="15">
        <v>398765</v>
      </c>
      <c r="X2036" s="15">
        <v>180031</v>
      </c>
      <c r="Y2036" s="15">
        <v>-218734</v>
      </c>
      <c r="Z2036" s="15">
        <v>5419</v>
      </c>
      <c r="AA2036" s="15">
        <v>0.45800000000000002</v>
      </c>
      <c r="AB2036" s="15">
        <v>25.1</v>
      </c>
    </row>
    <row r="2037" spans="1:28" ht="15" customHeight="1" x14ac:dyDescent="0.3">
      <c r="A2037" s="15" t="s">
        <v>2165</v>
      </c>
      <c r="B2037" s="15" t="s">
        <v>122</v>
      </c>
      <c r="C2037" s="15" t="s">
        <v>129</v>
      </c>
      <c r="D2037" s="15" t="s">
        <v>130</v>
      </c>
      <c r="E2037" s="15" t="s">
        <v>120</v>
      </c>
      <c r="F2037" s="15">
        <v>7.59</v>
      </c>
      <c r="G2037" s="15">
        <v>212.2</v>
      </c>
      <c r="H2037" s="15">
        <v>35.200000000000003</v>
      </c>
      <c r="I2037" s="15">
        <v>52.5</v>
      </c>
      <c r="J2037" s="15">
        <v>7.5</v>
      </c>
      <c r="K2037" s="15">
        <v>5.95</v>
      </c>
      <c r="L2037" s="15">
        <v>24</v>
      </c>
      <c r="M2037" s="15">
        <v>90.4</v>
      </c>
      <c r="N2037" s="15">
        <v>64.3</v>
      </c>
      <c r="O2037" s="15">
        <v>85.2</v>
      </c>
      <c r="P2037" s="15" t="s">
        <v>107</v>
      </c>
      <c r="Q2037" s="15">
        <v>228.6</v>
      </c>
      <c r="R2037" s="15">
        <v>5.76</v>
      </c>
      <c r="S2037" s="15">
        <v>0.98</v>
      </c>
      <c r="T2037" s="15">
        <v>0.51</v>
      </c>
      <c r="U2037" s="15">
        <v>3.87</v>
      </c>
      <c r="V2037" s="15">
        <v>82673</v>
      </c>
      <c r="W2037" s="15">
        <v>507173</v>
      </c>
      <c r="X2037" s="15">
        <v>319945</v>
      </c>
      <c r="Y2037" s="15">
        <v>-187228</v>
      </c>
      <c r="Z2037" s="15">
        <v>6364</v>
      </c>
      <c r="AA2037" s="15">
        <v>0.60799999999999998</v>
      </c>
      <c r="AB2037" s="15">
        <v>32.6</v>
      </c>
    </row>
    <row r="2038" spans="1:28" ht="15" customHeight="1" x14ac:dyDescent="0.3">
      <c r="A2038" s="15" t="s">
        <v>2166</v>
      </c>
      <c r="B2038" s="15" t="s">
        <v>122</v>
      </c>
      <c r="C2038" s="15" t="s">
        <v>134</v>
      </c>
      <c r="D2038" s="15" t="s">
        <v>144</v>
      </c>
      <c r="E2038" s="15" t="s">
        <v>101</v>
      </c>
      <c r="F2038" s="15">
        <v>2.83</v>
      </c>
      <c r="G2038" s="15">
        <v>834.5</v>
      </c>
      <c r="H2038" s="15">
        <v>26.2</v>
      </c>
      <c r="I2038" s="15">
        <v>70.400000000000006</v>
      </c>
      <c r="J2038" s="15">
        <v>5.4</v>
      </c>
      <c r="K2038" s="15">
        <v>7.64</v>
      </c>
      <c r="L2038" s="15">
        <v>36.299999999999997</v>
      </c>
      <c r="M2038" s="15">
        <v>135.6</v>
      </c>
      <c r="N2038" s="15">
        <v>36.9</v>
      </c>
      <c r="O2038" s="15">
        <v>85.5</v>
      </c>
      <c r="P2038" s="15" t="s">
        <v>102</v>
      </c>
      <c r="Q2038" s="15">
        <v>196.5</v>
      </c>
      <c r="R2038" s="15">
        <v>7.82</v>
      </c>
      <c r="S2038" s="15">
        <v>0.75</v>
      </c>
      <c r="T2038" s="15">
        <v>0.82</v>
      </c>
      <c r="U2038" s="15">
        <v>2.3199999999999998</v>
      </c>
      <c r="V2038" s="15">
        <v>48313</v>
      </c>
      <c r="W2038" s="15">
        <v>216006</v>
      </c>
      <c r="X2038" s="15">
        <v>112086</v>
      </c>
      <c r="Y2038" s="15">
        <v>-103920</v>
      </c>
      <c r="Z2038" s="15">
        <v>1184</v>
      </c>
      <c r="AA2038" s="15">
        <v>1.9590000000000001</v>
      </c>
      <c r="AB2038" s="15">
        <v>40.4</v>
      </c>
    </row>
    <row r="2039" spans="1:28" ht="15" customHeight="1" x14ac:dyDescent="0.3">
      <c r="A2039" s="15" t="s">
        <v>2167</v>
      </c>
      <c r="B2039" s="15" t="s">
        <v>104</v>
      </c>
      <c r="C2039" s="15" t="s">
        <v>99</v>
      </c>
      <c r="D2039" s="15" t="s">
        <v>130</v>
      </c>
      <c r="E2039" s="15" t="s">
        <v>120</v>
      </c>
      <c r="F2039" s="15">
        <v>5.2</v>
      </c>
      <c r="G2039" s="15">
        <v>202.6</v>
      </c>
      <c r="H2039" s="15">
        <v>28.2</v>
      </c>
      <c r="I2039" s="15">
        <v>62.7</v>
      </c>
      <c r="J2039" s="15">
        <v>7.3</v>
      </c>
      <c r="K2039" s="15">
        <v>6.21</v>
      </c>
      <c r="L2039" s="15">
        <v>17.100000000000001</v>
      </c>
      <c r="M2039" s="15">
        <v>107.2</v>
      </c>
      <c r="N2039" s="15">
        <v>46.8</v>
      </c>
      <c r="O2039" s="15">
        <v>86</v>
      </c>
      <c r="P2039" s="15" t="s">
        <v>102</v>
      </c>
      <c r="Q2039" s="15">
        <v>79.099999999999994</v>
      </c>
      <c r="R2039" s="15">
        <v>3.35</v>
      </c>
      <c r="S2039" s="15">
        <v>0.75</v>
      </c>
      <c r="T2039" s="15">
        <v>1.04</v>
      </c>
      <c r="U2039" s="15">
        <v>5.41</v>
      </c>
      <c r="V2039" s="15">
        <v>73358</v>
      </c>
      <c r="W2039" s="15">
        <v>275762</v>
      </c>
      <c r="X2039" s="15">
        <v>396867</v>
      </c>
      <c r="Y2039" s="15">
        <v>121105</v>
      </c>
      <c r="Z2039" s="15">
        <v>4186</v>
      </c>
      <c r="AA2039" s="15">
        <v>1.292</v>
      </c>
      <c r="AB2039" s="15">
        <v>42.3</v>
      </c>
    </row>
    <row r="2040" spans="1:28" ht="15" customHeight="1" x14ac:dyDescent="0.3">
      <c r="A2040" s="15" t="s">
        <v>2168</v>
      </c>
      <c r="B2040" s="15" t="s">
        <v>126</v>
      </c>
      <c r="C2040" s="15" t="s">
        <v>119</v>
      </c>
      <c r="D2040" s="15" t="s">
        <v>177</v>
      </c>
      <c r="E2040" s="15" t="s">
        <v>120</v>
      </c>
      <c r="F2040" s="15">
        <v>14.86</v>
      </c>
      <c r="G2040" s="15">
        <v>273.3</v>
      </c>
      <c r="H2040" s="15">
        <v>30.8</v>
      </c>
      <c r="I2040" s="15">
        <v>54.6</v>
      </c>
      <c r="J2040" s="15">
        <v>8.1</v>
      </c>
      <c r="K2040" s="15">
        <v>6.21</v>
      </c>
      <c r="L2040" s="15">
        <v>22.5</v>
      </c>
      <c r="M2040" s="15">
        <v>82.6</v>
      </c>
      <c r="N2040" s="15">
        <v>92.4</v>
      </c>
      <c r="O2040" s="15">
        <v>72.7</v>
      </c>
      <c r="P2040" s="15" t="s">
        <v>116</v>
      </c>
      <c r="Q2040" s="15">
        <v>181.8</v>
      </c>
      <c r="R2040" s="15">
        <v>3.46</v>
      </c>
      <c r="S2040" s="15">
        <v>0.73</v>
      </c>
      <c r="T2040" s="15">
        <v>27.86</v>
      </c>
      <c r="U2040" s="15">
        <v>414</v>
      </c>
      <c r="V2040" s="15">
        <v>3878</v>
      </c>
      <c r="W2040" s="15">
        <v>993659</v>
      </c>
      <c r="X2040" s="15">
        <v>1605492</v>
      </c>
      <c r="Y2040" s="15">
        <v>611833</v>
      </c>
      <c r="Z2040" s="15">
        <v>16220</v>
      </c>
      <c r="AA2040" s="15">
        <v>25.524000000000001</v>
      </c>
      <c r="AB2040" s="15">
        <v>52.1</v>
      </c>
    </row>
    <row r="2041" spans="1:28" ht="15" customHeight="1" x14ac:dyDescent="0.3">
      <c r="A2041" s="15" t="s">
        <v>2169</v>
      </c>
      <c r="B2041" s="15" t="s">
        <v>109</v>
      </c>
      <c r="C2041" s="15" t="s">
        <v>105</v>
      </c>
      <c r="D2041" s="15" t="s">
        <v>111</v>
      </c>
      <c r="E2041" s="15" t="s">
        <v>101</v>
      </c>
      <c r="F2041" s="15">
        <v>13.07</v>
      </c>
      <c r="G2041" s="15">
        <v>991.9</v>
      </c>
      <c r="H2041" s="15">
        <v>26.2</v>
      </c>
      <c r="I2041" s="15">
        <v>85.4</v>
      </c>
      <c r="J2041" s="15">
        <v>7.4</v>
      </c>
      <c r="K2041" s="15">
        <v>6.87</v>
      </c>
      <c r="L2041" s="15">
        <v>30.7</v>
      </c>
      <c r="M2041" s="15">
        <v>126.9</v>
      </c>
      <c r="N2041" s="15">
        <v>59.5</v>
      </c>
      <c r="O2041" s="15">
        <v>120.8</v>
      </c>
      <c r="P2041" s="15" t="s">
        <v>107</v>
      </c>
      <c r="Q2041" s="15">
        <v>127.2</v>
      </c>
      <c r="R2041" s="15">
        <v>5.36</v>
      </c>
      <c r="S2041" s="15">
        <v>0.82</v>
      </c>
      <c r="T2041" s="15">
        <v>1.26</v>
      </c>
      <c r="U2041" s="15">
        <v>16.47</v>
      </c>
      <c r="V2041" s="15">
        <v>69716</v>
      </c>
      <c r="W2041" s="15">
        <v>784347</v>
      </c>
      <c r="X2041" s="15">
        <v>1148223</v>
      </c>
      <c r="Y2041" s="15">
        <v>363876</v>
      </c>
      <c r="Z2041" s="15">
        <v>6806</v>
      </c>
      <c r="AA2041" s="15">
        <v>2.42</v>
      </c>
      <c r="AB2041" s="15">
        <v>68.599999999999994</v>
      </c>
    </row>
    <row r="2042" spans="1:28" ht="15" customHeight="1" x14ac:dyDescent="0.3">
      <c r="A2042" s="15" t="s">
        <v>2170</v>
      </c>
      <c r="B2042" s="15" t="s">
        <v>122</v>
      </c>
      <c r="C2042" s="15" t="s">
        <v>99</v>
      </c>
      <c r="D2042" s="15" t="s">
        <v>130</v>
      </c>
      <c r="E2042" s="15" t="s">
        <v>120</v>
      </c>
      <c r="F2042" s="15">
        <v>13.2</v>
      </c>
      <c r="G2042" s="15">
        <v>421.4</v>
      </c>
      <c r="H2042" s="15">
        <v>33.200000000000003</v>
      </c>
      <c r="I2042" s="15">
        <v>37.5</v>
      </c>
      <c r="J2042" s="15">
        <v>6.7</v>
      </c>
      <c r="K2042" s="15">
        <v>5.49</v>
      </c>
      <c r="L2042" s="15">
        <v>21.8</v>
      </c>
      <c r="M2042" s="15">
        <v>147.19999999999999</v>
      </c>
      <c r="N2042" s="15">
        <v>63.8</v>
      </c>
      <c r="O2042" s="15">
        <v>37.799999999999997</v>
      </c>
      <c r="P2042" s="15" t="s">
        <v>107</v>
      </c>
      <c r="Q2042" s="15">
        <v>223.5</v>
      </c>
      <c r="R2042" s="15">
        <v>8.8000000000000007</v>
      </c>
      <c r="S2042" s="15">
        <v>0.94</v>
      </c>
      <c r="T2042" s="15">
        <v>0.3</v>
      </c>
      <c r="U2042" s="15">
        <v>3.96</v>
      </c>
      <c r="V2042" s="15">
        <v>65497</v>
      </c>
      <c r="W2042" s="15">
        <v>1053307</v>
      </c>
      <c r="X2042" s="15">
        <v>259368</v>
      </c>
      <c r="Y2042" s="15">
        <v>-793939</v>
      </c>
      <c r="Z2042" s="15">
        <v>11958</v>
      </c>
      <c r="AA2042" s="15">
        <v>0.33100000000000002</v>
      </c>
      <c r="AB2042" s="15">
        <v>20</v>
      </c>
    </row>
    <row r="2043" spans="1:28" ht="15" customHeight="1" x14ac:dyDescent="0.3">
      <c r="A2043" s="15" t="s">
        <v>2171</v>
      </c>
      <c r="B2043" s="15" t="s">
        <v>122</v>
      </c>
      <c r="C2043" s="15" t="s">
        <v>170</v>
      </c>
      <c r="D2043" s="15" t="s">
        <v>177</v>
      </c>
      <c r="E2043" s="15" t="s">
        <v>120</v>
      </c>
      <c r="F2043" s="15">
        <v>7.73</v>
      </c>
      <c r="G2043" s="15">
        <v>564.29999999999995</v>
      </c>
      <c r="H2043" s="15">
        <v>28.6</v>
      </c>
      <c r="I2043" s="15">
        <v>55.2</v>
      </c>
      <c r="J2043" s="15">
        <v>6.9</v>
      </c>
      <c r="K2043" s="15">
        <v>6.44</v>
      </c>
      <c r="L2043" s="15">
        <v>24.9</v>
      </c>
      <c r="M2043" s="15">
        <v>114.1</v>
      </c>
      <c r="N2043" s="15">
        <v>90.1</v>
      </c>
      <c r="O2043" s="15">
        <v>136.9</v>
      </c>
      <c r="P2043" s="15" t="s">
        <v>107</v>
      </c>
      <c r="Q2043" s="15">
        <v>266.5</v>
      </c>
      <c r="R2043" s="15">
        <v>5.59</v>
      </c>
      <c r="S2043" s="15">
        <v>1</v>
      </c>
      <c r="T2043" s="15">
        <v>56.65</v>
      </c>
      <c r="U2043" s="15">
        <v>437.9</v>
      </c>
      <c r="V2043" s="15">
        <v>3469</v>
      </c>
      <c r="W2043" s="15">
        <v>656724</v>
      </c>
      <c r="X2043" s="15">
        <v>1519075</v>
      </c>
      <c r="Y2043" s="15">
        <v>862351</v>
      </c>
      <c r="Z2043" s="15">
        <v>14563</v>
      </c>
      <c r="AA2043" s="15">
        <v>30.068999999999999</v>
      </c>
      <c r="AB2043" s="15">
        <v>39</v>
      </c>
    </row>
    <row r="2044" spans="1:28" ht="15" customHeight="1" x14ac:dyDescent="0.3">
      <c r="A2044" s="15" t="s">
        <v>2172</v>
      </c>
      <c r="B2044" s="15" t="s">
        <v>98</v>
      </c>
      <c r="C2044" s="15" t="s">
        <v>152</v>
      </c>
      <c r="D2044" s="15" t="s">
        <v>144</v>
      </c>
      <c r="E2044" s="15" t="s">
        <v>112</v>
      </c>
      <c r="F2044" s="15">
        <v>13.88</v>
      </c>
      <c r="G2044" s="15">
        <v>454.5</v>
      </c>
      <c r="H2044" s="15">
        <v>26</v>
      </c>
      <c r="I2044" s="15">
        <v>49.2</v>
      </c>
      <c r="J2044" s="15">
        <v>7.8</v>
      </c>
      <c r="K2044" s="15">
        <v>7.37</v>
      </c>
      <c r="L2044" s="15">
        <v>27.6</v>
      </c>
      <c r="M2044" s="15">
        <v>164.4</v>
      </c>
      <c r="N2044" s="15">
        <v>26.8</v>
      </c>
      <c r="O2044" s="15">
        <v>62.7</v>
      </c>
      <c r="P2044" s="15" t="s">
        <v>102</v>
      </c>
      <c r="Q2044" s="15">
        <v>108.4</v>
      </c>
      <c r="R2044" s="15">
        <v>6.72</v>
      </c>
      <c r="S2044" s="15">
        <v>0.84</v>
      </c>
      <c r="T2044" s="15">
        <v>1.31</v>
      </c>
      <c r="U2044" s="15">
        <v>18.18</v>
      </c>
      <c r="V2044" s="15">
        <v>53437</v>
      </c>
      <c r="W2044" s="15">
        <v>737960</v>
      </c>
      <c r="X2044" s="15">
        <v>971485</v>
      </c>
      <c r="Y2044" s="15">
        <v>233525</v>
      </c>
      <c r="Z2044" s="15">
        <v>5745</v>
      </c>
      <c r="AA2044" s="15">
        <v>3.1640000000000001</v>
      </c>
      <c r="AB2044" s="15">
        <v>32.5</v>
      </c>
    </row>
    <row r="2045" spans="1:28" ht="15" customHeight="1" x14ac:dyDescent="0.3">
      <c r="A2045" s="15" t="s">
        <v>2173</v>
      </c>
      <c r="B2045" s="15" t="s">
        <v>126</v>
      </c>
      <c r="C2045" s="15" t="s">
        <v>170</v>
      </c>
      <c r="D2045" s="15" t="s">
        <v>100</v>
      </c>
      <c r="E2045" s="15" t="s">
        <v>120</v>
      </c>
      <c r="F2045" s="15">
        <v>14.19</v>
      </c>
      <c r="G2045" s="15">
        <v>233.6</v>
      </c>
      <c r="H2045" s="15">
        <v>32.1</v>
      </c>
      <c r="I2045" s="15">
        <v>45.5</v>
      </c>
      <c r="J2045" s="15">
        <v>8.9</v>
      </c>
      <c r="K2045" s="15">
        <v>6.88</v>
      </c>
      <c r="L2045" s="15">
        <v>14.6</v>
      </c>
      <c r="M2045" s="15">
        <v>129.69999999999999</v>
      </c>
      <c r="N2045" s="15">
        <v>43.4</v>
      </c>
      <c r="O2045" s="15">
        <v>152.6</v>
      </c>
      <c r="P2045" s="15" t="s">
        <v>107</v>
      </c>
      <c r="Q2045" s="15">
        <v>255.6</v>
      </c>
      <c r="R2045" s="15">
        <v>2.96</v>
      </c>
      <c r="S2045" s="15">
        <v>0.68</v>
      </c>
      <c r="T2045" s="15">
        <v>2.06</v>
      </c>
      <c r="U2045" s="15">
        <v>29.23</v>
      </c>
      <c r="V2045" s="15">
        <v>22260</v>
      </c>
      <c r="W2045" s="15">
        <v>1019447</v>
      </c>
      <c r="X2045" s="15">
        <v>650660</v>
      </c>
      <c r="Y2045" s="15">
        <v>-368787</v>
      </c>
      <c r="Z2045" s="15">
        <v>9548</v>
      </c>
      <c r="AA2045" s="15">
        <v>3.0609999999999999</v>
      </c>
      <c r="AB2045" s="15">
        <v>50.3</v>
      </c>
    </row>
    <row r="2046" spans="1:28" ht="15" customHeight="1" x14ac:dyDescent="0.3">
      <c r="A2046" s="15" t="s">
        <v>2174</v>
      </c>
      <c r="B2046" s="15" t="s">
        <v>146</v>
      </c>
      <c r="C2046" s="15" t="s">
        <v>129</v>
      </c>
      <c r="D2046" s="15" t="s">
        <v>177</v>
      </c>
      <c r="E2046" s="15" t="s">
        <v>101</v>
      </c>
      <c r="F2046" s="15">
        <v>3.56</v>
      </c>
      <c r="G2046" s="15">
        <v>853.4</v>
      </c>
      <c r="H2046" s="15">
        <v>24.9</v>
      </c>
      <c r="I2046" s="15">
        <v>82.6</v>
      </c>
      <c r="J2046" s="15">
        <v>5.6</v>
      </c>
      <c r="K2046" s="15">
        <v>5.98</v>
      </c>
      <c r="L2046" s="15">
        <v>34</v>
      </c>
      <c r="M2046" s="15">
        <v>150.9</v>
      </c>
      <c r="N2046" s="15">
        <v>15.7</v>
      </c>
      <c r="O2046" s="15">
        <v>85.4</v>
      </c>
      <c r="P2046" s="15" t="s">
        <v>107</v>
      </c>
      <c r="Q2046" s="15">
        <v>230</v>
      </c>
      <c r="R2046" s="15">
        <v>6.31</v>
      </c>
      <c r="S2046" s="15">
        <v>0.76</v>
      </c>
      <c r="T2046" s="15">
        <v>35.56</v>
      </c>
      <c r="U2046" s="15">
        <v>126.59</v>
      </c>
      <c r="V2046" s="15">
        <v>3901</v>
      </c>
      <c r="W2046" s="15">
        <v>222328</v>
      </c>
      <c r="X2046" s="15">
        <v>493828</v>
      </c>
      <c r="Y2046" s="15">
        <v>271500</v>
      </c>
      <c r="Z2046" s="15">
        <v>7833</v>
      </c>
      <c r="AA2046" s="15">
        <v>16.161000000000001</v>
      </c>
      <c r="AB2046" s="15">
        <v>48.9</v>
      </c>
    </row>
    <row r="2047" spans="1:28" ht="15" customHeight="1" x14ac:dyDescent="0.3">
      <c r="A2047" s="15" t="s">
        <v>2175</v>
      </c>
      <c r="B2047" s="15" t="s">
        <v>146</v>
      </c>
      <c r="C2047" s="15" t="s">
        <v>134</v>
      </c>
      <c r="D2047" s="15" t="s">
        <v>106</v>
      </c>
      <c r="E2047" s="15" t="s">
        <v>112</v>
      </c>
      <c r="F2047" s="15">
        <v>9.07</v>
      </c>
      <c r="G2047" s="15">
        <v>589.4</v>
      </c>
      <c r="H2047" s="15">
        <v>22.2</v>
      </c>
      <c r="I2047" s="15">
        <v>55.8</v>
      </c>
      <c r="J2047" s="15">
        <v>7.2</v>
      </c>
      <c r="K2047" s="15">
        <v>6.47</v>
      </c>
      <c r="L2047" s="15">
        <v>25.5</v>
      </c>
      <c r="M2047" s="15">
        <v>132.80000000000001</v>
      </c>
      <c r="N2047" s="15">
        <v>58.4</v>
      </c>
      <c r="O2047" s="15">
        <v>57.9</v>
      </c>
      <c r="P2047" s="15" t="s">
        <v>116</v>
      </c>
      <c r="Q2047" s="15">
        <v>235.6</v>
      </c>
      <c r="R2047" s="15">
        <v>6.85</v>
      </c>
      <c r="S2047" s="15">
        <v>0.69</v>
      </c>
      <c r="T2047" s="15">
        <v>3.01</v>
      </c>
      <c r="U2047" s="15">
        <v>27.3</v>
      </c>
      <c r="V2047" s="15">
        <v>19622</v>
      </c>
      <c r="W2047" s="15">
        <v>623505</v>
      </c>
      <c r="X2047" s="15">
        <v>535681</v>
      </c>
      <c r="Y2047" s="15">
        <v>-87824</v>
      </c>
      <c r="Z2047" s="15">
        <v>3043</v>
      </c>
      <c r="AA2047" s="15">
        <v>8.9710000000000001</v>
      </c>
      <c r="AB2047" s="15">
        <v>36.9</v>
      </c>
    </row>
    <row r="2048" spans="1:28" ht="15" customHeight="1" x14ac:dyDescent="0.3">
      <c r="A2048" s="15" t="s">
        <v>2176</v>
      </c>
      <c r="B2048" s="15" t="s">
        <v>98</v>
      </c>
      <c r="C2048" s="15" t="s">
        <v>123</v>
      </c>
      <c r="D2048" s="15" t="s">
        <v>130</v>
      </c>
      <c r="E2048" s="15" t="s">
        <v>112</v>
      </c>
      <c r="F2048" s="15">
        <v>8.48</v>
      </c>
      <c r="G2048" s="15">
        <v>349</v>
      </c>
      <c r="H2048" s="15">
        <v>23.3</v>
      </c>
      <c r="I2048" s="15">
        <v>61.2</v>
      </c>
      <c r="J2048" s="15">
        <v>6.5</v>
      </c>
      <c r="K2048" s="15">
        <v>5.88</v>
      </c>
      <c r="L2048" s="15">
        <v>24.9</v>
      </c>
      <c r="M2048" s="15">
        <v>106.1</v>
      </c>
      <c r="N2048" s="15">
        <v>42.5</v>
      </c>
      <c r="O2048" s="15">
        <v>108.6</v>
      </c>
      <c r="P2048" s="15" t="s">
        <v>102</v>
      </c>
      <c r="Q2048" s="15">
        <v>201.9</v>
      </c>
      <c r="R2048" s="15">
        <v>2.89</v>
      </c>
      <c r="S2048" s="15">
        <v>0.98</v>
      </c>
      <c r="T2048" s="15">
        <v>0.73</v>
      </c>
      <c r="U2048" s="15">
        <v>6.19</v>
      </c>
      <c r="V2048" s="15">
        <v>66897</v>
      </c>
      <c r="W2048" s="15">
        <v>589560</v>
      </c>
      <c r="X2048" s="15">
        <v>414092</v>
      </c>
      <c r="Y2048" s="15">
        <v>-175468</v>
      </c>
      <c r="Z2048" s="15">
        <v>5778</v>
      </c>
      <c r="AA2048" s="15">
        <v>1.071</v>
      </c>
      <c r="AB2048" s="15">
        <v>43.6</v>
      </c>
    </row>
    <row r="2049" spans="1:28" ht="15" customHeight="1" x14ac:dyDescent="0.3">
      <c r="A2049" s="15" t="s">
        <v>2177</v>
      </c>
      <c r="B2049" s="15" t="s">
        <v>146</v>
      </c>
      <c r="C2049" s="15" t="s">
        <v>119</v>
      </c>
      <c r="D2049" s="15" t="s">
        <v>106</v>
      </c>
      <c r="E2049" s="15" t="s">
        <v>101</v>
      </c>
      <c r="F2049" s="15">
        <v>5.15</v>
      </c>
      <c r="G2049" s="15">
        <v>997.6</v>
      </c>
      <c r="H2049" s="15">
        <v>27</v>
      </c>
      <c r="I2049" s="15">
        <v>74</v>
      </c>
      <c r="J2049" s="15">
        <v>7.1</v>
      </c>
      <c r="K2049" s="15">
        <v>7.15</v>
      </c>
      <c r="L2049" s="15">
        <v>27.1</v>
      </c>
      <c r="M2049" s="15">
        <v>129.19999999999999</v>
      </c>
      <c r="N2049" s="15">
        <v>48</v>
      </c>
      <c r="O2049" s="15">
        <v>141.6</v>
      </c>
      <c r="P2049" s="15" t="s">
        <v>107</v>
      </c>
      <c r="Q2049" s="15">
        <v>165.5</v>
      </c>
      <c r="R2049" s="15">
        <v>7.39</v>
      </c>
      <c r="S2049" s="15">
        <v>0.93</v>
      </c>
      <c r="T2049" s="15">
        <v>3</v>
      </c>
      <c r="U2049" s="15">
        <v>15.45</v>
      </c>
      <c r="V2049" s="15">
        <v>25486</v>
      </c>
      <c r="W2049" s="15">
        <v>313935</v>
      </c>
      <c r="X2049" s="15">
        <v>393759</v>
      </c>
      <c r="Y2049" s="15">
        <v>79824</v>
      </c>
      <c r="Z2049" s="15">
        <v>4208</v>
      </c>
      <c r="AA2049" s="15">
        <v>3.6720000000000002</v>
      </c>
      <c r="AB2049" s="15">
        <v>53.3</v>
      </c>
    </row>
    <row r="2050" spans="1:28" ht="15" customHeight="1" x14ac:dyDescent="0.3">
      <c r="A2050" s="15" t="s">
        <v>2178</v>
      </c>
      <c r="B2050" s="15" t="s">
        <v>118</v>
      </c>
      <c r="C2050" s="15" t="s">
        <v>123</v>
      </c>
      <c r="D2050" s="15" t="s">
        <v>115</v>
      </c>
      <c r="E2050" s="15" t="s">
        <v>101</v>
      </c>
      <c r="F2050" s="15">
        <v>11.53</v>
      </c>
      <c r="G2050" s="15">
        <v>791.6</v>
      </c>
      <c r="H2050" s="15">
        <v>26.2</v>
      </c>
      <c r="I2050" s="15">
        <v>71.7</v>
      </c>
      <c r="J2050" s="15">
        <v>7.8</v>
      </c>
      <c r="K2050" s="15">
        <v>6.2</v>
      </c>
      <c r="L2050" s="15">
        <v>35.299999999999997</v>
      </c>
      <c r="M2050" s="15">
        <v>144.30000000000001</v>
      </c>
      <c r="N2050" s="15">
        <v>79.900000000000006</v>
      </c>
      <c r="O2050" s="15">
        <v>61.4</v>
      </c>
      <c r="P2050" s="15" t="s">
        <v>107</v>
      </c>
      <c r="Q2050" s="15">
        <v>151.4</v>
      </c>
      <c r="R2050" s="15">
        <v>3.1</v>
      </c>
      <c r="S2050" s="15">
        <v>0.84</v>
      </c>
      <c r="T2050" s="15">
        <v>2.5299999999999998</v>
      </c>
      <c r="U2050" s="15">
        <v>29.17</v>
      </c>
      <c r="V2050" s="15">
        <v>22019</v>
      </c>
      <c r="W2050" s="15">
        <v>843463</v>
      </c>
      <c r="X2050" s="15">
        <v>642294</v>
      </c>
      <c r="Y2050" s="15">
        <v>-201169</v>
      </c>
      <c r="Z2050" s="15">
        <v>27536</v>
      </c>
      <c r="AA2050" s="15">
        <v>1.0589999999999999</v>
      </c>
      <c r="AB2050" s="15">
        <v>55.4</v>
      </c>
    </row>
    <row r="2051" spans="1:28" ht="15" customHeight="1" x14ac:dyDescent="0.3">
      <c r="A2051" s="15" t="s">
        <v>2179</v>
      </c>
      <c r="B2051" s="15" t="s">
        <v>137</v>
      </c>
      <c r="C2051" s="15" t="s">
        <v>110</v>
      </c>
      <c r="D2051" s="15" t="s">
        <v>132</v>
      </c>
      <c r="E2051" s="15" t="s">
        <v>101</v>
      </c>
      <c r="F2051" s="15">
        <v>10.29</v>
      </c>
      <c r="G2051" s="15">
        <v>1112.7</v>
      </c>
      <c r="H2051" s="15">
        <v>27.9</v>
      </c>
      <c r="I2051" s="15">
        <v>64.8</v>
      </c>
      <c r="J2051" s="15">
        <v>6.8</v>
      </c>
      <c r="K2051" s="15">
        <v>6.44</v>
      </c>
      <c r="L2051" s="15">
        <v>25.8</v>
      </c>
      <c r="M2051" s="15">
        <v>105.7</v>
      </c>
      <c r="N2051" s="15">
        <v>58.3</v>
      </c>
      <c r="O2051" s="15">
        <v>79.099999999999994</v>
      </c>
      <c r="P2051" s="15" t="s">
        <v>107</v>
      </c>
      <c r="Q2051" s="15">
        <v>80.400000000000006</v>
      </c>
      <c r="R2051" s="15">
        <v>8.1199999999999992</v>
      </c>
      <c r="S2051" s="15">
        <v>0.69</v>
      </c>
      <c r="T2051" s="15">
        <v>1.7</v>
      </c>
      <c r="U2051" s="15">
        <v>17.489999999999998</v>
      </c>
      <c r="V2051" s="15">
        <v>95369</v>
      </c>
      <c r="W2051" s="15">
        <v>546731</v>
      </c>
      <c r="X2051" s="15">
        <v>1668004</v>
      </c>
      <c r="Y2051" s="15">
        <v>1121273</v>
      </c>
      <c r="Z2051" s="15">
        <v>7459</v>
      </c>
      <c r="AA2051" s="15">
        <v>2.3450000000000002</v>
      </c>
      <c r="AB2051" s="15">
        <v>54.9</v>
      </c>
    </row>
    <row r="2052" spans="1:28" ht="15" customHeight="1" x14ac:dyDescent="0.3">
      <c r="A2052" s="15" t="s">
        <v>2180</v>
      </c>
      <c r="B2052" s="15" t="s">
        <v>137</v>
      </c>
      <c r="C2052" s="15" t="s">
        <v>99</v>
      </c>
      <c r="D2052" s="15" t="s">
        <v>111</v>
      </c>
      <c r="E2052" s="15" t="s">
        <v>112</v>
      </c>
      <c r="F2052" s="15">
        <v>3.28</v>
      </c>
      <c r="G2052" s="15">
        <v>335.7</v>
      </c>
      <c r="H2052" s="15">
        <v>26</v>
      </c>
      <c r="I2052" s="15">
        <v>46.9</v>
      </c>
      <c r="J2052" s="15">
        <v>7.3</v>
      </c>
      <c r="K2052" s="15">
        <v>6.28</v>
      </c>
      <c r="L2052" s="15">
        <v>33.1</v>
      </c>
      <c r="M2052" s="15">
        <v>178.4</v>
      </c>
      <c r="N2052" s="15">
        <v>93.8</v>
      </c>
      <c r="O2052" s="15">
        <v>143.80000000000001</v>
      </c>
      <c r="P2052" s="15" t="s">
        <v>102</v>
      </c>
      <c r="Q2052" s="15">
        <v>112.7</v>
      </c>
      <c r="R2052" s="15">
        <v>2.44</v>
      </c>
      <c r="S2052" s="15">
        <v>0.89</v>
      </c>
      <c r="T2052" s="15">
        <v>1.33</v>
      </c>
      <c r="U2052" s="15">
        <v>4.3600000000000003</v>
      </c>
      <c r="V2052" s="15">
        <v>68858</v>
      </c>
      <c r="W2052" s="15">
        <v>177626</v>
      </c>
      <c r="X2052" s="15">
        <v>300221</v>
      </c>
      <c r="Y2052" s="15">
        <v>122595</v>
      </c>
      <c r="Z2052" s="15">
        <v>1173</v>
      </c>
      <c r="AA2052" s="15">
        <v>3.7170000000000001</v>
      </c>
      <c r="AB2052" s="15">
        <v>38.4</v>
      </c>
    </row>
    <row r="2053" spans="1:28" ht="15" customHeight="1" x14ac:dyDescent="0.3">
      <c r="A2053" s="15" t="s">
        <v>2181</v>
      </c>
      <c r="B2053" s="15" t="s">
        <v>104</v>
      </c>
      <c r="C2053" s="15" t="s">
        <v>110</v>
      </c>
      <c r="D2053" s="15" t="s">
        <v>100</v>
      </c>
      <c r="E2053" s="15" t="s">
        <v>101</v>
      </c>
      <c r="F2053" s="15">
        <v>13.72</v>
      </c>
      <c r="G2053" s="15">
        <v>678.8</v>
      </c>
      <c r="H2053" s="15">
        <v>31.8</v>
      </c>
      <c r="I2053" s="15">
        <v>79.2</v>
      </c>
      <c r="J2053" s="15">
        <v>5.4</v>
      </c>
      <c r="K2053" s="15">
        <v>7.32</v>
      </c>
      <c r="L2053" s="15">
        <v>24</v>
      </c>
      <c r="M2053" s="15">
        <v>114.7</v>
      </c>
      <c r="N2053" s="15">
        <v>45.8</v>
      </c>
      <c r="O2053" s="15">
        <v>30</v>
      </c>
      <c r="P2053" s="15" t="s">
        <v>116</v>
      </c>
      <c r="Q2053" s="15">
        <v>208.7</v>
      </c>
      <c r="R2053" s="15">
        <v>5.61</v>
      </c>
      <c r="S2053" s="15">
        <v>0.65</v>
      </c>
      <c r="T2053" s="15">
        <v>1.86</v>
      </c>
      <c r="U2053" s="15">
        <v>25.52</v>
      </c>
      <c r="V2053" s="15">
        <v>20914</v>
      </c>
      <c r="W2053" s="15">
        <v>1108873</v>
      </c>
      <c r="X2053" s="15">
        <v>533725</v>
      </c>
      <c r="Y2053" s="15">
        <v>-575148</v>
      </c>
      <c r="Z2053" s="15">
        <v>4346</v>
      </c>
      <c r="AA2053" s="15">
        <v>5.8719999999999999</v>
      </c>
      <c r="AB2053" s="15">
        <v>50.4</v>
      </c>
    </row>
    <row r="2054" spans="1:28" ht="15" customHeight="1" x14ac:dyDescent="0.3">
      <c r="A2054" s="15" t="s">
        <v>2182</v>
      </c>
      <c r="B2054" s="15" t="s">
        <v>146</v>
      </c>
      <c r="C2054" s="15" t="s">
        <v>119</v>
      </c>
      <c r="D2054" s="15" t="s">
        <v>111</v>
      </c>
      <c r="E2054" s="15" t="s">
        <v>112</v>
      </c>
      <c r="F2054" s="15">
        <v>14.97</v>
      </c>
      <c r="G2054" s="15">
        <v>443.9</v>
      </c>
      <c r="H2054" s="15">
        <v>21.9</v>
      </c>
      <c r="I2054" s="15">
        <v>55.4</v>
      </c>
      <c r="J2054" s="15">
        <v>8.6</v>
      </c>
      <c r="K2054" s="15">
        <v>7.69</v>
      </c>
      <c r="L2054" s="15">
        <v>22</v>
      </c>
      <c r="M2054" s="15">
        <v>133.80000000000001</v>
      </c>
      <c r="N2054" s="15">
        <v>65.900000000000006</v>
      </c>
      <c r="O2054" s="15">
        <v>68.900000000000006</v>
      </c>
      <c r="P2054" s="15" t="s">
        <v>127</v>
      </c>
      <c r="Q2054" s="15">
        <v>119.4</v>
      </c>
      <c r="R2054" s="15">
        <v>3.67</v>
      </c>
      <c r="S2054" s="15">
        <v>0.94</v>
      </c>
      <c r="T2054" s="15">
        <v>0.34</v>
      </c>
      <c r="U2054" s="15">
        <v>5.09</v>
      </c>
      <c r="V2054" s="15">
        <v>76015</v>
      </c>
      <c r="W2054" s="15">
        <v>842003</v>
      </c>
      <c r="X2054" s="15">
        <v>386916</v>
      </c>
      <c r="Y2054" s="15">
        <v>-455087</v>
      </c>
      <c r="Z2054" s="15">
        <v>5482</v>
      </c>
      <c r="AA2054" s="15">
        <v>0.92800000000000005</v>
      </c>
      <c r="AB2054" s="15">
        <v>43.9</v>
      </c>
    </row>
    <row r="2055" spans="1:28" ht="15" customHeight="1" x14ac:dyDescent="0.3">
      <c r="A2055" s="15" t="s">
        <v>2183</v>
      </c>
      <c r="B2055" s="15" t="s">
        <v>122</v>
      </c>
      <c r="C2055" s="15" t="s">
        <v>105</v>
      </c>
      <c r="D2055" s="15" t="s">
        <v>106</v>
      </c>
      <c r="E2055" s="15" t="s">
        <v>120</v>
      </c>
      <c r="F2055" s="15">
        <v>8.7799999999999994</v>
      </c>
      <c r="G2055" s="15">
        <v>363.1</v>
      </c>
      <c r="H2055" s="15">
        <v>26.3</v>
      </c>
      <c r="I2055" s="15">
        <v>57.2</v>
      </c>
      <c r="J2055" s="15">
        <v>8.6999999999999993</v>
      </c>
      <c r="K2055" s="15">
        <v>7.9</v>
      </c>
      <c r="L2055" s="15">
        <v>12.5</v>
      </c>
      <c r="M2055" s="15">
        <v>135.19999999999999</v>
      </c>
      <c r="N2055" s="15">
        <v>27.5</v>
      </c>
      <c r="O2055" s="15">
        <v>86.4</v>
      </c>
      <c r="P2055" s="15" t="s">
        <v>127</v>
      </c>
      <c r="Q2055" s="15">
        <v>163.5</v>
      </c>
      <c r="R2055" s="15">
        <v>9.5500000000000007</v>
      </c>
      <c r="S2055" s="15">
        <v>0.77</v>
      </c>
      <c r="T2055" s="15"/>
      <c r="U2055" s="15">
        <v>4.3899999999999997</v>
      </c>
      <c r="V2055" s="15">
        <v>20256</v>
      </c>
      <c r="W2055" s="15">
        <v>530061</v>
      </c>
      <c r="X2055" s="15">
        <v>88924</v>
      </c>
      <c r="Y2055" s="15">
        <v>-441137</v>
      </c>
      <c r="Z2055" s="15">
        <v>5160</v>
      </c>
      <c r="AA2055" s="15">
        <v>0.85099999999999998</v>
      </c>
      <c r="AB2055" s="15">
        <v>23.6</v>
      </c>
    </row>
    <row r="2056" spans="1:28" ht="15" customHeight="1" x14ac:dyDescent="0.3">
      <c r="A2056" s="15" t="s">
        <v>2184</v>
      </c>
      <c r="B2056" s="15" t="s">
        <v>122</v>
      </c>
      <c r="C2056" s="15" t="s">
        <v>129</v>
      </c>
      <c r="D2056" s="15" t="s">
        <v>111</v>
      </c>
      <c r="E2056" s="15" t="s">
        <v>112</v>
      </c>
      <c r="F2056" s="15">
        <v>14.46</v>
      </c>
      <c r="G2056" s="15">
        <v>290</v>
      </c>
      <c r="H2056" s="15">
        <v>19.7</v>
      </c>
      <c r="I2056" s="15">
        <v>60.7</v>
      </c>
      <c r="J2056" s="15">
        <v>9.3000000000000007</v>
      </c>
      <c r="K2056" s="15">
        <v>6.13</v>
      </c>
      <c r="L2056" s="15">
        <v>26.3</v>
      </c>
      <c r="M2056" s="15">
        <v>157.1</v>
      </c>
      <c r="N2056" s="15">
        <v>42.6</v>
      </c>
      <c r="O2056" s="15">
        <v>135.5</v>
      </c>
      <c r="P2056" s="15" t="s">
        <v>107</v>
      </c>
      <c r="Q2056" s="15">
        <v>169.1</v>
      </c>
      <c r="R2056" s="15">
        <v>6.29</v>
      </c>
      <c r="S2056" s="15">
        <v>0.91</v>
      </c>
      <c r="T2056" s="15">
        <v>0.68</v>
      </c>
      <c r="U2056" s="15">
        <v>9.83</v>
      </c>
      <c r="V2056" s="15">
        <v>65395</v>
      </c>
      <c r="W2056" s="15">
        <v>1028780</v>
      </c>
      <c r="X2056" s="15">
        <v>642833</v>
      </c>
      <c r="Y2056" s="15">
        <v>-385947</v>
      </c>
      <c r="Z2056" s="15">
        <v>8267</v>
      </c>
      <c r="AA2056" s="15">
        <v>1.1890000000000001</v>
      </c>
      <c r="AB2056" s="15">
        <v>20.6</v>
      </c>
    </row>
    <row r="2057" spans="1:28" ht="15" customHeight="1" x14ac:dyDescent="0.3">
      <c r="A2057" s="15" t="s">
        <v>2185</v>
      </c>
      <c r="B2057" s="15" t="s">
        <v>122</v>
      </c>
      <c r="C2057" s="15" t="s">
        <v>99</v>
      </c>
      <c r="D2057" s="15" t="s">
        <v>100</v>
      </c>
      <c r="E2057" s="15" t="s">
        <v>101</v>
      </c>
      <c r="F2057" s="15">
        <v>11</v>
      </c>
      <c r="G2057" s="15">
        <v>1069.9000000000001</v>
      </c>
      <c r="H2057" s="15">
        <v>30.3</v>
      </c>
      <c r="I2057" s="15">
        <v>52.9</v>
      </c>
      <c r="J2057" s="15">
        <v>8.6999999999999993</v>
      </c>
      <c r="K2057" s="15">
        <v>6.85</v>
      </c>
      <c r="L2057" s="15">
        <v>34.6</v>
      </c>
      <c r="M2057" s="15">
        <v>59</v>
      </c>
      <c r="N2057" s="15">
        <v>89.5</v>
      </c>
      <c r="O2057" s="15">
        <v>82.5</v>
      </c>
      <c r="P2057" s="15" t="s">
        <v>102</v>
      </c>
      <c r="Q2057" s="15">
        <v>149</v>
      </c>
      <c r="R2057" s="15">
        <v>2.0099999999999998</v>
      </c>
      <c r="S2057" s="15">
        <v>0.7</v>
      </c>
      <c r="T2057" s="15">
        <v>2.77</v>
      </c>
      <c r="U2057" s="15">
        <v>30.47</v>
      </c>
      <c r="V2057" s="15">
        <v>24522</v>
      </c>
      <c r="W2057" s="15">
        <v>635985</v>
      </c>
      <c r="X2057" s="15">
        <v>747185</v>
      </c>
      <c r="Y2057" s="15">
        <v>111200</v>
      </c>
      <c r="Z2057" s="15">
        <v>5868</v>
      </c>
      <c r="AA2057" s="15">
        <v>5.1929999999999996</v>
      </c>
      <c r="AB2057" s="15">
        <v>70.900000000000006</v>
      </c>
    </row>
    <row r="2058" spans="1:28" ht="15" customHeight="1" x14ac:dyDescent="0.3">
      <c r="A2058" s="15" t="s">
        <v>2186</v>
      </c>
      <c r="B2058" s="15" t="s">
        <v>146</v>
      </c>
      <c r="C2058" s="15" t="s">
        <v>123</v>
      </c>
      <c r="D2058" s="15" t="s">
        <v>111</v>
      </c>
      <c r="E2058" s="15" t="s">
        <v>101</v>
      </c>
      <c r="F2058" s="15">
        <v>2.0499999999999998</v>
      </c>
      <c r="G2058" s="15">
        <v>1106.9000000000001</v>
      </c>
      <c r="H2058" s="15">
        <v>28.5</v>
      </c>
      <c r="I2058" s="15">
        <v>75.099999999999994</v>
      </c>
      <c r="J2058" s="15">
        <v>6.4</v>
      </c>
      <c r="K2058" s="15">
        <v>7.23</v>
      </c>
      <c r="L2058" s="15">
        <v>33.5</v>
      </c>
      <c r="M2058" s="15">
        <v>94.7</v>
      </c>
      <c r="N2058" s="15">
        <v>95.8</v>
      </c>
      <c r="O2058" s="15">
        <v>105.5</v>
      </c>
      <c r="P2058" s="15" t="s">
        <v>102</v>
      </c>
      <c r="Q2058" s="15">
        <v>40</v>
      </c>
      <c r="R2058" s="15">
        <v>3.02</v>
      </c>
      <c r="S2058" s="15">
        <v>0.77</v>
      </c>
      <c r="T2058" s="15">
        <v>1.07</v>
      </c>
      <c r="U2058" s="15">
        <v>2.19</v>
      </c>
      <c r="V2058" s="15">
        <v>70808</v>
      </c>
      <c r="W2058" s="15">
        <v>77513</v>
      </c>
      <c r="X2058" s="15">
        <v>155070</v>
      </c>
      <c r="Y2058" s="15">
        <v>77557</v>
      </c>
      <c r="Z2058" s="15">
        <v>730</v>
      </c>
      <c r="AA2058" s="15">
        <v>3</v>
      </c>
      <c r="AB2058" s="15">
        <v>64.3</v>
      </c>
    </row>
    <row r="2059" spans="1:28" ht="15" customHeight="1" x14ac:dyDescent="0.3">
      <c r="A2059" s="15" t="s">
        <v>2187</v>
      </c>
      <c r="B2059" s="15" t="s">
        <v>104</v>
      </c>
      <c r="C2059" s="15" t="s">
        <v>152</v>
      </c>
      <c r="D2059" s="15" t="s">
        <v>132</v>
      </c>
      <c r="E2059" s="15" t="s">
        <v>101</v>
      </c>
      <c r="F2059" s="15">
        <v>7.85</v>
      </c>
      <c r="G2059" s="15">
        <v>969.7</v>
      </c>
      <c r="H2059" s="15">
        <v>29</v>
      </c>
      <c r="I2059" s="15">
        <v>57.3</v>
      </c>
      <c r="J2059" s="15">
        <v>6.5</v>
      </c>
      <c r="K2059" s="15">
        <v>7.22</v>
      </c>
      <c r="L2059" s="15">
        <v>29.2</v>
      </c>
      <c r="M2059" s="15">
        <v>110.4</v>
      </c>
      <c r="N2059" s="15">
        <v>33.4</v>
      </c>
      <c r="O2059" s="15">
        <v>96</v>
      </c>
      <c r="P2059" s="15" t="s">
        <v>102</v>
      </c>
      <c r="Q2059" s="15">
        <v>172.8</v>
      </c>
      <c r="R2059" s="15">
        <v>3.49</v>
      </c>
      <c r="S2059" s="15">
        <v>0.98</v>
      </c>
      <c r="T2059" s="15">
        <v>2.0299999999999998</v>
      </c>
      <c r="U2059" s="15">
        <v>15.94</v>
      </c>
      <c r="V2059" s="15">
        <v>114966</v>
      </c>
      <c r="W2059" s="15">
        <v>526487</v>
      </c>
      <c r="X2059" s="15">
        <v>1832558</v>
      </c>
      <c r="Y2059" s="15">
        <v>1306071</v>
      </c>
      <c r="Z2059" s="15">
        <v>4625</v>
      </c>
      <c r="AA2059" s="15">
        <v>3.4460000000000002</v>
      </c>
      <c r="AB2059" s="15">
        <v>44.6</v>
      </c>
    </row>
    <row r="2060" spans="1:28" ht="15" customHeight="1" x14ac:dyDescent="0.3">
      <c r="A2060" s="15" t="s">
        <v>2188</v>
      </c>
      <c r="B2060" s="15" t="s">
        <v>98</v>
      </c>
      <c r="C2060" s="15" t="s">
        <v>114</v>
      </c>
      <c r="D2060" s="15" t="s">
        <v>111</v>
      </c>
      <c r="E2060" s="15" t="s">
        <v>112</v>
      </c>
      <c r="F2060" s="15">
        <v>4.76</v>
      </c>
      <c r="G2060" s="15">
        <v>390.6</v>
      </c>
      <c r="H2060" s="15">
        <v>21.4</v>
      </c>
      <c r="I2060" s="15">
        <v>62.5</v>
      </c>
      <c r="J2060" s="15">
        <v>8.9</v>
      </c>
      <c r="K2060" s="15">
        <v>5.87</v>
      </c>
      <c r="L2060" s="15">
        <v>23.5</v>
      </c>
      <c r="M2060" s="15">
        <v>98.4</v>
      </c>
      <c r="N2060" s="15">
        <v>61.4</v>
      </c>
      <c r="O2060" s="15">
        <v>115.8</v>
      </c>
      <c r="P2060" s="15" t="s">
        <v>107</v>
      </c>
      <c r="Q2060" s="15">
        <v>156.9</v>
      </c>
      <c r="R2060" s="15">
        <v>4.1399999999999997</v>
      </c>
      <c r="S2060" s="15">
        <v>0.74</v>
      </c>
      <c r="T2060" s="15">
        <v>0.53</v>
      </c>
      <c r="U2060" s="15">
        <v>2.52</v>
      </c>
      <c r="V2060" s="15">
        <v>76166</v>
      </c>
      <c r="W2060" s="15">
        <v>353747</v>
      </c>
      <c r="X2060" s="15">
        <v>191938</v>
      </c>
      <c r="Y2060" s="15">
        <v>-161809</v>
      </c>
      <c r="Z2060" s="15">
        <v>1869</v>
      </c>
      <c r="AA2060" s="15">
        <v>1.3480000000000001</v>
      </c>
      <c r="AB2060" s="15">
        <v>32.4</v>
      </c>
    </row>
    <row r="2061" spans="1:28" ht="15" customHeight="1" x14ac:dyDescent="0.3">
      <c r="A2061" s="15" t="s">
        <v>2189</v>
      </c>
      <c r="B2061" s="15" t="s">
        <v>118</v>
      </c>
      <c r="C2061" s="15" t="s">
        <v>110</v>
      </c>
      <c r="D2061" s="15" t="s">
        <v>132</v>
      </c>
      <c r="E2061" s="15" t="s">
        <v>101</v>
      </c>
      <c r="F2061" s="15">
        <v>9.69</v>
      </c>
      <c r="G2061" s="15">
        <v>647.1</v>
      </c>
      <c r="H2061" s="15">
        <v>30.8</v>
      </c>
      <c r="I2061" s="15">
        <v>64</v>
      </c>
      <c r="J2061" s="15">
        <v>7.4</v>
      </c>
      <c r="K2061" s="15">
        <v>7.8</v>
      </c>
      <c r="L2061" s="15">
        <v>41.1</v>
      </c>
      <c r="M2061" s="15">
        <v>127.6</v>
      </c>
      <c r="N2061" s="15">
        <v>48.3</v>
      </c>
      <c r="O2061" s="15">
        <v>99.2</v>
      </c>
      <c r="P2061" s="15" t="s">
        <v>102</v>
      </c>
      <c r="Q2061" s="15">
        <v>145.69999999999999</v>
      </c>
      <c r="R2061" s="15">
        <v>3.18</v>
      </c>
      <c r="S2061" s="15">
        <v>0.72</v>
      </c>
      <c r="T2061" s="15">
        <v>0.67</v>
      </c>
      <c r="U2061" s="15">
        <v>6.49</v>
      </c>
      <c r="V2061" s="15">
        <v>111953</v>
      </c>
      <c r="W2061" s="15">
        <v>670643</v>
      </c>
      <c r="X2061" s="15">
        <v>726575</v>
      </c>
      <c r="Y2061" s="15">
        <v>55932</v>
      </c>
      <c r="Z2061" s="15">
        <v>6597</v>
      </c>
      <c r="AA2061" s="15">
        <v>0.98399999999999999</v>
      </c>
      <c r="AB2061" s="15">
        <v>54.5</v>
      </c>
    </row>
    <row r="2062" spans="1:28" ht="15" customHeight="1" x14ac:dyDescent="0.3">
      <c r="A2062" s="15" t="s">
        <v>2190</v>
      </c>
      <c r="B2062" s="15" t="s">
        <v>122</v>
      </c>
      <c r="C2062" s="15" t="s">
        <v>170</v>
      </c>
      <c r="D2062" s="15" t="s">
        <v>100</v>
      </c>
      <c r="E2062" s="15" t="s">
        <v>101</v>
      </c>
      <c r="F2062" s="15">
        <v>8.57</v>
      </c>
      <c r="G2062" s="15">
        <v>1147.3</v>
      </c>
      <c r="H2062" s="15">
        <v>31.9</v>
      </c>
      <c r="I2062" s="15">
        <v>72.5</v>
      </c>
      <c r="J2062" s="15">
        <v>5.2</v>
      </c>
      <c r="K2062" s="15">
        <v>7.94</v>
      </c>
      <c r="L2062" s="15">
        <v>29.1</v>
      </c>
      <c r="M2062" s="15">
        <v>142</v>
      </c>
      <c r="N2062" s="15">
        <v>29.3</v>
      </c>
      <c r="O2062" s="15">
        <v>135.4</v>
      </c>
      <c r="P2062" s="15" t="s">
        <v>127</v>
      </c>
      <c r="Q2062" s="15">
        <v>58.3</v>
      </c>
      <c r="R2062" s="15">
        <v>1.28</v>
      </c>
      <c r="S2062" s="15">
        <v>0.91</v>
      </c>
      <c r="T2062" s="15">
        <v>0.33</v>
      </c>
      <c r="U2062" s="15">
        <v>2.83</v>
      </c>
      <c r="V2062" s="15">
        <v>24959</v>
      </c>
      <c r="W2062" s="15">
        <v>469713</v>
      </c>
      <c r="X2062" s="15">
        <v>70634</v>
      </c>
      <c r="Y2062" s="15">
        <v>-399079</v>
      </c>
      <c r="Z2062" s="15">
        <v>3713</v>
      </c>
      <c r="AA2062" s="15">
        <v>0.76200000000000001</v>
      </c>
      <c r="AB2062" s="15">
        <v>73.900000000000006</v>
      </c>
    </row>
    <row r="2063" spans="1:28" ht="15" customHeight="1" x14ac:dyDescent="0.3">
      <c r="A2063" s="15" t="s">
        <v>2191</v>
      </c>
      <c r="B2063" s="15" t="s">
        <v>98</v>
      </c>
      <c r="C2063" s="15" t="s">
        <v>114</v>
      </c>
      <c r="D2063" s="15" t="s">
        <v>130</v>
      </c>
      <c r="E2063" s="15" t="s">
        <v>120</v>
      </c>
      <c r="F2063" s="15">
        <v>7.09</v>
      </c>
      <c r="G2063" s="15">
        <v>103.4</v>
      </c>
      <c r="H2063" s="15">
        <v>35.5</v>
      </c>
      <c r="I2063" s="15">
        <v>52.1</v>
      </c>
      <c r="J2063" s="15">
        <v>7.5</v>
      </c>
      <c r="K2063" s="15">
        <v>7.56</v>
      </c>
      <c r="L2063" s="15">
        <v>31.3</v>
      </c>
      <c r="M2063" s="15">
        <v>115.6</v>
      </c>
      <c r="N2063" s="15">
        <v>62.4</v>
      </c>
      <c r="O2063" s="15">
        <v>131.5</v>
      </c>
      <c r="P2063" s="15" t="s">
        <v>127</v>
      </c>
      <c r="Q2063" s="15">
        <v>73.3</v>
      </c>
      <c r="R2063" s="15">
        <v>8.5500000000000007</v>
      </c>
      <c r="S2063" s="15">
        <v>0.88</v>
      </c>
      <c r="T2063" s="15">
        <v>0.42</v>
      </c>
      <c r="U2063" s="15">
        <v>2.98</v>
      </c>
      <c r="V2063" s="15">
        <v>67103</v>
      </c>
      <c r="W2063" s="15">
        <v>371487</v>
      </c>
      <c r="X2063" s="15">
        <v>199967</v>
      </c>
      <c r="Y2063" s="15">
        <v>-171520</v>
      </c>
      <c r="Z2063" s="15">
        <v>5974</v>
      </c>
      <c r="AA2063" s="15">
        <v>0.499</v>
      </c>
      <c r="AB2063" s="15">
        <v>19.7</v>
      </c>
    </row>
    <row r="2064" spans="1:28" ht="15" customHeight="1" x14ac:dyDescent="0.3">
      <c r="A2064" s="15" t="s">
        <v>2192</v>
      </c>
      <c r="B2064" s="15" t="s">
        <v>137</v>
      </c>
      <c r="C2064" s="15" t="s">
        <v>110</v>
      </c>
      <c r="D2064" s="15" t="s">
        <v>111</v>
      </c>
      <c r="E2064" s="15" t="s">
        <v>112</v>
      </c>
      <c r="F2064" s="15">
        <v>13.19</v>
      </c>
      <c r="G2064" s="15">
        <v>346.5</v>
      </c>
      <c r="H2064" s="15">
        <v>26</v>
      </c>
      <c r="I2064" s="15">
        <v>58.3</v>
      </c>
      <c r="J2064" s="15">
        <v>6.1</v>
      </c>
      <c r="K2064" s="15">
        <v>6.93</v>
      </c>
      <c r="L2064" s="15">
        <v>25.6</v>
      </c>
      <c r="M2064" s="15">
        <v>110.3</v>
      </c>
      <c r="N2064" s="15">
        <v>27.5</v>
      </c>
      <c r="O2064" s="15">
        <v>93.3</v>
      </c>
      <c r="P2064" s="15" t="s">
        <v>107</v>
      </c>
      <c r="Q2064" s="15">
        <v>180.5</v>
      </c>
      <c r="R2064" s="15">
        <v>4.16</v>
      </c>
      <c r="S2064" s="15">
        <v>0.74</v>
      </c>
      <c r="T2064" s="15">
        <v>0.86</v>
      </c>
      <c r="U2064" s="15">
        <v>11.34</v>
      </c>
      <c r="V2064" s="15">
        <v>73221</v>
      </c>
      <c r="W2064" s="15">
        <v>980049</v>
      </c>
      <c r="X2064" s="15">
        <v>830326</v>
      </c>
      <c r="Y2064" s="15">
        <v>-149723</v>
      </c>
      <c r="Z2064" s="15">
        <v>5522</v>
      </c>
      <c r="AA2064" s="15">
        <v>2.0539999999999998</v>
      </c>
      <c r="AB2064" s="15">
        <v>45.1</v>
      </c>
    </row>
    <row r="2065" spans="1:28" ht="15" customHeight="1" x14ac:dyDescent="0.3">
      <c r="A2065" s="15" t="s">
        <v>2193</v>
      </c>
      <c r="B2065" s="15" t="s">
        <v>109</v>
      </c>
      <c r="C2065" s="15" t="s">
        <v>170</v>
      </c>
      <c r="D2065" s="15" t="s">
        <v>100</v>
      </c>
      <c r="E2065" s="15" t="s">
        <v>120</v>
      </c>
      <c r="F2065" s="15">
        <v>7.75</v>
      </c>
      <c r="G2065" s="15">
        <v>411.2</v>
      </c>
      <c r="H2065" s="15">
        <v>29.3</v>
      </c>
      <c r="I2065" s="15">
        <v>55.5</v>
      </c>
      <c r="J2065" s="15">
        <v>8.6999999999999993</v>
      </c>
      <c r="K2065" s="15">
        <v>5.68</v>
      </c>
      <c r="L2065" s="15">
        <v>14.3</v>
      </c>
      <c r="M2065" s="15">
        <v>141.4</v>
      </c>
      <c r="N2065" s="15">
        <v>53.1</v>
      </c>
      <c r="O2065" s="15">
        <v>114.3</v>
      </c>
      <c r="P2065" s="15" t="s">
        <v>102</v>
      </c>
      <c r="Q2065" s="15">
        <v>277.2</v>
      </c>
      <c r="R2065" s="15">
        <v>4.8600000000000003</v>
      </c>
      <c r="S2065" s="15">
        <v>0.96</v>
      </c>
      <c r="T2065" s="15">
        <v>0.72</v>
      </c>
      <c r="U2065" s="15">
        <v>5.58</v>
      </c>
      <c r="V2065" s="15">
        <v>23127</v>
      </c>
      <c r="W2065" s="15">
        <v>689926</v>
      </c>
      <c r="X2065" s="15">
        <v>129049</v>
      </c>
      <c r="Y2065" s="15">
        <v>-560877</v>
      </c>
      <c r="Z2065" s="15">
        <v>3225</v>
      </c>
      <c r="AA2065" s="15">
        <v>1.73</v>
      </c>
      <c r="AB2065" s="15">
        <v>44.5</v>
      </c>
    </row>
    <row r="2066" spans="1:28" ht="15" customHeight="1" x14ac:dyDescent="0.3">
      <c r="A2066" s="15" t="s">
        <v>2194</v>
      </c>
      <c r="B2066" s="15" t="s">
        <v>126</v>
      </c>
      <c r="C2066" s="15" t="s">
        <v>123</v>
      </c>
      <c r="D2066" s="15" t="s">
        <v>115</v>
      </c>
      <c r="E2066" s="15" t="s">
        <v>101</v>
      </c>
      <c r="F2066" s="15">
        <v>4.0599999999999996</v>
      </c>
      <c r="G2066" s="15">
        <v>742.8</v>
      </c>
      <c r="H2066" s="15">
        <v>26</v>
      </c>
      <c r="I2066" s="15">
        <v>60.9</v>
      </c>
      <c r="J2066" s="15">
        <v>6.3</v>
      </c>
      <c r="K2066" s="15">
        <v>7.8</v>
      </c>
      <c r="L2066" s="15">
        <v>34.1</v>
      </c>
      <c r="M2066" s="15">
        <v>117.9</v>
      </c>
      <c r="N2066" s="15">
        <v>117.7</v>
      </c>
      <c r="O2066" s="15">
        <v>124.7</v>
      </c>
      <c r="P2066" s="15" t="s">
        <v>107</v>
      </c>
      <c r="Q2066" s="15">
        <v>178.5</v>
      </c>
      <c r="R2066" s="15">
        <v>8.34</v>
      </c>
      <c r="S2066" s="15">
        <v>0.88</v>
      </c>
      <c r="T2066" s="15">
        <v>1.07</v>
      </c>
      <c r="U2066" s="15">
        <v>4.34</v>
      </c>
      <c r="V2066" s="15">
        <v>19849</v>
      </c>
      <c r="W2066" s="15">
        <v>325744</v>
      </c>
      <c r="X2066" s="15">
        <v>86145</v>
      </c>
      <c r="Y2066" s="15">
        <v>-239599</v>
      </c>
      <c r="Z2066" s="15">
        <v>7576</v>
      </c>
      <c r="AA2066" s="15">
        <v>0.57299999999999995</v>
      </c>
      <c r="AB2066" s="15">
        <v>48.6</v>
      </c>
    </row>
    <row r="2067" spans="1:28" ht="15" customHeight="1" x14ac:dyDescent="0.3">
      <c r="A2067" s="15" t="s">
        <v>2195</v>
      </c>
      <c r="B2067" s="15" t="s">
        <v>118</v>
      </c>
      <c r="C2067" s="15" t="s">
        <v>119</v>
      </c>
      <c r="D2067" s="15" t="s">
        <v>100</v>
      </c>
      <c r="E2067" s="15" t="s">
        <v>112</v>
      </c>
      <c r="F2067" s="15">
        <v>12.1</v>
      </c>
      <c r="G2067" s="15">
        <v>657.3</v>
      </c>
      <c r="H2067" s="15">
        <v>24.8</v>
      </c>
      <c r="I2067" s="15">
        <v>59.8</v>
      </c>
      <c r="J2067" s="15">
        <v>7.7</v>
      </c>
      <c r="K2067" s="15">
        <v>7.08</v>
      </c>
      <c r="L2067" s="15">
        <v>21.7</v>
      </c>
      <c r="M2067" s="15">
        <v>125.3</v>
      </c>
      <c r="N2067" s="15">
        <v>94.5</v>
      </c>
      <c r="O2067" s="15">
        <v>79.7</v>
      </c>
      <c r="P2067" s="15" t="s">
        <v>107</v>
      </c>
      <c r="Q2067" s="15">
        <v>111.2</v>
      </c>
      <c r="R2067" s="15">
        <v>2.77</v>
      </c>
      <c r="S2067" s="15">
        <v>0.92</v>
      </c>
      <c r="T2067" s="15">
        <v>2.91</v>
      </c>
      <c r="U2067" s="15">
        <v>35.21</v>
      </c>
      <c r="V2067" s="15">
        <v>28497</v>
      </c>
      <c r="W2067" s="15">
        <v>837946</v>
      </c>
      <c r="X2067" s="15">
        <v>1003379</v>
      </c>
      <c r="Y2067" s="15">
        <v>165433</v>
      </c>
      <c r="Z2067" s="15">
        <v>9775</v>
      </c>
      <c r="AA2067" s="15">
        <v>3.6019999999999999</v>
      </c>
      <c r="AB2067" s="15">
        <v>34.799999999999997</v>
      </c>
    </row>
    <row r="2068" spans="1:28" ht="15" customHeight="1" x14ac:dyDescent="0.3">
      <c r="A2068" s="15" t="s">
        <v>2196</v>
      </c>
      <c r="B2068" s="15" t="s">
        <v>104</v>
      </c>
      <c r="C2068" s="15" t="s">
        <v>114</v>
      </c>
      <c r="D2068" s="15" t="s">
        <v>144</v>
      </c>
      <c r="E2068" s="15" t="s">
        <v>101</v>
      </c>
      <c r="F2068" s="15">
        <v>3.66</v>
      </c>
      <c r="G2068" s="15">
        <v>1066.4000000000001</v>
      </c>
      <c r="H2068" s="15">
        <v>28.8</v>
      </c>
      <c r="I2068" s="15">
        <v>77.5</v>
      </c>
      <c r="J2068" s="15">
        <v>7.3</v>
      </c>
      <c r="K2068" s="15">
        <v>7.56</v>
      </c>
      <c r="L2068" s="15">
        <v>40.299999999999997</v>
      </c>
      <c r="M2068" s="15">
        <v>131.19999999999999</v>
      </c>
      <c r="N2068" s="15">
        <v>41.6</v>
      </c>
      <c r="O2068" s="15">
        <v>65.400000000000006</v>
      </c>
      <c r="P2068" s="15" t="s">
        <v>116</v>
      </c>
      <c r="Q2068" s="15">
        <v>176.1</v>
      </c>
      <c r="R2068" s="15">
        <v>4.38</v>
      </c>
      <c r="S2068" s="15">
        <v>0.69</v>
      </c>
      <c r="T2068" s="15">
        <v>0.61</v>
      </c>
      <c r="U2068" s="15">
        <v>2.23</v>
      </c>
      <c r="V2068" s="15">
        <v>58231</v>
      </c>
      <c r="W2068" s="15">
        <v>293609</v>
      </c>
      <c r="X2068" s="15">
        <v>129855</v>
      </c>
      <c r="Y2068" s="15">
        <v>-163754</v>
      </c>
      <c r="Z2068" s="15">
        <v>918</v>
      </c>
      <c r="AA2068" s="15">
        <v>2.4289999999999998</v>
      </c>
      <c r="AB2068" s="15">
        <v>69.3</v>
      </c>
    </row>
    <row r="2069" spans="1:28" ht="15" customHeight="1" x14ac:dyDescent="0.3">
      <c r="A2069" s="15" t="s">
        <v>2197</v>
      </c>
      <c r="B2069" s="15" t="s">
        <v>122</v>
      </c>
      <c r="C2069" s="15" t="s">
        <v>99</v>
      </c>
      <c r="D2069" s="15" t="s">
        <v>106</v>
      </c>
      <c r="E2069" s="15" t="s">
        <v>112</v>
      </c>
      <c r="F2069" s="15">
        <v>5.94</v>
      </c>
      <c r="G2069" s="15">
        <v>80</v>
      </c>
      <c r="H2069" s="15">
        <v>20.7</v>
      </c>
      <c r="I2069" s="15">
        <v>59.1</v>
      </c>
      <c r="J2069" s="15">
        <v>8.6999999999999993</v>
      </c>
      <c r="K2069" s="15">
        <v>7.82</v>
      </c>
      <c r="L2069" s="15">
        <v>29.9</v>
      </c>
      <c r="M2069" s="15">
        <v>109.6</v>
      </c>
      <c r="N2069" s="15">
        <v>111.1</v>
      </c>
      <c r="O2069" s="15">
        <v>100</v>
      </c>
      <c r="P2069" s="15" t="s">
        <v>107</v>
      </c>
      <c r="Q2069" s="15">
        <v>229.8</v>
      </c>
      <c r="R2069" s="15">
        <v>5.69</v>
      </c>
      <c r="S2069" s="15">
        <v>0.87</v>
      </c>
      <c r="T2069" s="15">
        <v>0.64</v>
      </c>
      <c r="U2069" s="15">
        <v>3.8</v>
      </c>
      <c r="V2069" s="15">
        <v>19100</v>
      </c>
      <c r="W2069" s="15">
        <v>421691</v>
      </c>
      <c r="X2069" s="15">
        <v>72580</v>
      </c>
      <c r="Y2069" s="15">
        <v>-349111</v>
      </c>
      <c r="Z2069" s="15">
        <v>4636</v>
      </c>
      <c r="AA2069" s="15">
        <v>0.82</v>
      </c>
      <c r="AB2069" s="15">
        <v>37.1</v>
      </c>
    </row>
    <row r="2070" spans="1:28" ht="15" customHeight="1" x14ac:dyDescent="0.3">
      <c r="A2070" s="15" t="s">
        <v>2198</v>
      </c>
      <c r="B2070" s="15" t="s">
        <v>137</v>
      </c>
      <c r="C2070" s="15" t="s">
        <v>110</v>
      </c>
      <c r="D2070" s="15" t="s">
        <v>106</v>
      </c>
      <c r="E2070" s="15" t="s">
        <v>101</v>
      </c>
      <c r="F2070" s="15">
        <v>12.26</v>
      </c>
      <c r="G2070" s="15">
        <v>1049.7</v>
      </c>
      <c r="H2070" s="15">
        <v>23.7</v>
      </c>
      <c r="I2070" s="15">
        <v>78.3</v>
      </c>
      <c r="J2070" s="15">
        <v>7.5</v>
      </c>
      <c r="K2070" s="15">
        <v>6.99</v>
      </c>
      <c r="L2070" s="15">
        <v>30</v>
      </c>
      <c r="M2070" s="15">
        <v>75.3</v>
      </c>
      <c r="N2070" s="15">
        <v>86.6</v>
      </c>
      <c r="O2070" s="15">
        <v>129.9</v>
      </c>
      <c r="P2070" s="15" t="s">
        <v>107</v>
      </c>
      <c r="Q2070" s="15">
        <v>183.5</v>
      </c>
      <c r="R2070" s="15">
        <v>2.75</v>
      </c>
      <c r="S2070" s="15">
        <v>0.79</v>
      </c>
      <c r="T2070" s="15">
        <v>3.82</v>
      </c>
      <c r="U2070" s="15">
        <v>46.83</v>
      </c>
      <c r="V2070" s="15">
        <v>22265</v>
      </c>
      <c r="W2070" s="15">
        <v>731340</v>
      </c>
      <c r="X2070" s="15">
        <v>1042670</v>
      </c>
      <c r="Y2070" s="15">
        <v>311330</v>
      </c>
      <c r="Z2070" s="15">
        <v>8457</v>
      </c>
      <c r="AA2070" s="15">
        <v>5.5369999999999999</v>
      </c>
      <c r="AB2070" s="15">
        <v>64.900000000000006</v>
      </c>
    </row>
    <row r="2071" spans="1:28" ht="15" customHeight="1" x14ac:dyDescent="0.3">
      <c r="A2071" s="15" t="s">
        <v>2199</v>
      </c>
      <c r="B2071" s="15" t="s">
        <v>104</v>
      </c>
      <c r="C2071" s="15" t="s">
        <v>114</v>
      </c>
      <c r="D2071" s="15" t="s">
        <v>115</v>
      </c>
      <c r="E2071" s="15" t="s">
        <v>112</v>
      </c>
      <c r="F2071" s="15">
        <v>2.86</v>
      </c>
      <c r="G2071" s="15">
        <v>348.6</v>
      </c>
      <c r="H2071" s="15">
        <v>19.600000000000001</v>
      </c>
      <c r="I2071" s="15">
        <v>53.5</v>
      </c>
      <c r="J2071" s="15">
        <v>6.2</v>
      </c>
      <c r="K2071" s="15">
        <v>6.7</v>
      </c>
      <c r="L2071" s="15">
        <v>18.100000000000001</v>
      </c>
      <c r="M2071" s="15">
        <v>99.3</v>
      </c>
      <c r="N2071" s="15">
        <v>31.4</v>
      </c>
      <c r="O2071" s="15">
        <v>105.6</v>
      </c>
      <c r="P2071" s="15" t="s">
        <v>116</v>
      </c>
      <c r="Q2071" s="15">
        <v>297.89999999999998</v>
      </c>
      <c r="R2071" s="15">
        <v>5.9</v>
      </c>
      <c r="S2071" s="15">
        <v>0.78</v>
      </c>
      <c r="T2071" s="15">
        <v>2.2000000000000002</v>
      </c>
      <c r="U2071" s="15">
        <v>6.29</v>
      </c>
      <c r="V2071" s="15">
        <v>24078</v>
      </c>
      <c r="W2071" s="15">
        <v>199787</v>
      </c>
      <c r="X2071" s="15">
        <v>151451</v>
      </c>
      <c r="Y2071" s="15">
        <v>-48336</v>
      </c>
      <c r="Z2071" s="15">
        <v>2540</v>
      </c>
      <c r="AA2071" s="15">
        <v>2.476</v>
      </c>
      <c r="AB2071" s="15">
        <v>33.799999999999997</v>
      </c>
    </row>
    <row r="2072" spans="1:28" ht="15" customHeight="1" x14ac:dyDescent="0.3">
      <c r="A2072" s="15" t="s">
        <v>2200</v>
      </c>
      <c r="B2072" s="15" t="s">
        <v>137</v>
      </c>
      <c r="C2072" s="15" t="s">
        <v>105</v>
      </c>
      <c r="D2072" s="15" t="s">
        <v>132</v>
      </c>
      <c r="E2072" s="15" t="s">
        <v>101</v>
      </c>
      <c r="F2072" s="15">
        <v>12.62</v>
      </c>
      <c r="G2072" s="15">
        <v>1073.4000000000001</v>
      </c>
      <c r="H2072" s="15">
        <v>27.9</v>
      </c>
      <c r="I2072" s="15">
        <v>73.099999999999994</v>
      </c>
      <c r="J2072" s="15">
        <v>8.4</v>
      </c>
      <c r="K2072" s="15">
        <v>7</v>
      </c>
      <c r="L2072" s="15">
        <v>30.6</v>
      </c>
      <c r="M2072" s="15">
        <v>118.4</v>
      </c>
      <c r="N2072" s="15">
        <v>48.5</v>
      </c>
      <c r="O2072" s="15">
        <v>133.80000000000001</v>
      </c>
      <c r="P2072" s="15" t="s">
        <v>102</v>
      </c>
      <c r="Q2072" s="15">
        <v>329.3</v>
      </c>
      <c r="R2072" s="15">
        <v>8.26</v>
      </c>
      <c r="S2072" s="15">
        <v>0.71</v>
      </c>
      <c r="T2072" s="15">
        <v>2.88</v>
      </c>
      <c r="U2072" s="15">
        <v>36.35</v>
      </c>
      <c r="V2072" s="15">
        <v>102484</v>
      </c>
      <c r="W2072" s="15">
        <v>991860</v>
      </c>
      <c r="X2072" s="15">
        <v>3725293</v>
      </c>
      <c r="Y2072" s="15">
        <v>2733433</v>
      </c>
      <c r="Z2072" s="15">
        <v>7407</v>
      </c>
      <c r="AA2072" s="15">
        <v>4.9080000000000004</v>
      </c>
      <c r="AB2072" s="15">
        <v>36</v>
      </c>
    </row>
    <row r="2073" spans="1:28" ht="15" customHeight="1" x14ac:dyDescent="0.3">
      <c r="A2073" s="15" t="s">
        <v>2201</v>
      </c>
      <c r="B2073" s="15" t="s">
        <v>146</v>
      </c>
      <c r="C2073" s="15" t="s">
        <v>123</v>
      </c>
      <c r="D2073" s="15" t="s">
        <v>100</v>
      </c>
      <c r="E2073" s="15" t="s">
        <v>112</v>
      </c>
      <c r="F2073" s="15">
        <v>7.87</v>
      </c>
      <c r="G2073" s="15">
        <v>202.2</v>
      </c>
      <c r="H2073" s="15">
        <v>24.9</v>
      </c>
      <c r="I2073" s="15">
        <v>46.5</v>
      </c>
      <c r="J2073" s="15">
        <v>8.4</v>
      </c>
      <c r="K2073" s="15">
        <v>6.76</v>
      </c>
      <c r="L2073" s="15">
        <v>24.2</v>
      </c>
      <c r="M2073" s="15">
        <v>187.4</v>
      </c>
      <c r="N2073" s="15">
        <v>72.099999999999994</v>
      </c>
      <c r="O2073" s="15">
        <v>83.9</v>
      </c>
      <c r="P2073" s="15" t="s">
        <v>107</v>
      </c>
      <c r="Q2073" s="15">
        <v>254.8</v>
      </c>
      <c r="R2073" s="15">
        <v>6.72</v>
      </c>
      <c r="S2073" s="15">
        <v>0.78</v>
      </c>
      <c r="T2073" s="15">
        <v>2.96</v>
      </c>
      <c r="U2073" s="15">
        <v>23.3</v>
      </c>
      <c r="V2073" s="15">
        <v>21722</v>
      </c>
      <c r="W2073" s="15">
        <v>558336</v>
      </c>
      <c r="X2073" s="15">
        <v>506123</v>
      </c>
      <c r="Y2073" s="15">
        <v>-52213</v>
      </c>
      <c r="Z2073" s="15">
        <v>5549</v>
      </c>
      <c r="AA2073" s="15">
        <v>4.1989999999999998</v>
      </c>
      <c r="AB2073" s="15">
        <v>42.1</v>
      </c>
    </row>
    <row r="2074" spans="1:28" ht="15" customHeight="1" x14ac:dyDescent="0.3">
      <c r="A2074" s="15" t="s">
        <v>2202</v>
      </c>
      <c r="B2074" s="15" t="s">
        <v>126</v>
      </c>
      <c r="C2074" s="15" t="s">
        <v>99</v>
      </c>
      <c r="D2074" s="15" t="s">
        <v>144</v>
      </c>
      <c r="E2074" s="15" t="s">
        <v>120</v>
      </c>
      <c r="F2074" s="15">
        <v>1.88</v>
      </c>
      <c r="G2074" s="15">
        <v>96.9</v>
      </c>
      <c r="H2074" s="15">
        <v>33.799999999999997</v>
      </c>
      <c r="I2074" s="15">
        <v>57.9</v>
      </c>
      <c r="J2074" s="15">
        <v>7.8</v>
      </c>
      <c r="K2074" s="15">
        <v>6.37</v>
      </c>
      <c r="L2074" s="15">
        <v>17.100000000000001</v>
      </c>
      <c r="M2074" s="15">
        <v>102.6</v>
      </c>
      <c r="N2074" s="15">
        <v>53.6</v>
      </c>
      <c r="O2074" s="15">
        <v>105.7</v>
      </c>
      <c r="P2074" s="15" t="s">
        <v>107</v>
      </c>
      <c r="Q2074" s="15">
        <v>239.7</v>
      </c>
      <c r="R2074" s="15">
        <v>1.86</v>
      </c>
      <c r="S2074" s="15">
        <v>0.87</v>
      </c>
      <c r="T2074" s="15">
        <v>1.04</v>
      </c>
      <c r="U2074" s="15">
        <v>1.96</v>
      </c>
      <c r="V2074" s="15">
        <v>61362</v>
      </c>
      <c r="W2074" s="15">
        <v>94239</v>
      </c>
      <c r="X2074" s="15">
        <v>120270</v>
      </c>
      <c r="Y2074" s="15">
        <v>26031</v>
      </c>
      <c r="Z2074" s="15">
        <v>1246</v>
      </c>
      <c r="AA2074" s="15">
        <v>1.573</v>
      </c>
      <c r="AB2074" s="15">
        <v>45.9</v>
      </c>
    </row>
    <row r="2075" spans="1:28" ht="15" customHeight="1" x14ac:dyDescent="0.3">
      <c r="A2075" s="15" t="s">
        <v>2203</v>
      </c>
      <c r="B2075" s="15" t="s">
        <v>122</v>
      </c>
      <c r="C2075" s="15" t="s">
        <v>170</v>
      </c>
      <c r="D2075" s="15" t="s">
        <v>130</v>
      </c>
      <c r="E2075" s="15" t="s">
        <v>112</v>
      </c>
      <c r="F2075" s="15">
        <v>10.87</v>
      </c>
      <c r="G2075" s="15">
        <v>603.5</v>
      </c>
      <c r="H2075" s="15">
        <v>24.9</v>
      </c>
      <c r="I2075" s="15">
        <v>52</v>
      </c>
      <c r="J2075" s="15">
        <v>8.9</v>
      </c>
      <c r="K2075" s="15">
        <v>6.04</v>
      </c>
      <c r="L2075" s="15">
        <v>19.899999999999999</v>
      </c>
      <c r="M2075" s="15">
        <v>156.6</v>
      </c>
      <c r="N2075" s="15">
        <v>33.6</v>
      </c>
      <c r="O2075" s="15">
        <v>97.8</v>
      </c>
      <c r="P2075" s="15" t="s">
        <v>107</v>
      </c>
      <c r="Q2075" s="15">
        <v>292.39999999999998</v>
      </c>
      <c r="R2075" s="15">
        <v>6.49</v>
      </c>
      <c r="S2075" s="15">
        <v>0.74</v>
      </c>
      <c r="T2075" s="15">
        <v>1.1599999999999999</v>
      </c>
      <c r="U2075" s="15">
        <v>12.61</v>
      </c>
      <c r="V2075" s="15">
        <v>60066</v>
      </c>
      <c r="W2075" s="15">
        <v>872177</v>
      </c>
      <c r="X2075" s="15">
        <v>757432</v>
      </c>
      <c r="Y2075" s="15">
        <v>-114745</v>
      </c>
      <c r="Z2075" s="15">
        <v>10534</v>
      </c>
      <c r="AA2075" s="15">
        <v>1.1970000000000001</v>
      </c>
      <c r="AB2075" s="15">
        <v>41.2</v>
      </c>
    </row>
    <row r="2076" spans="1:28" ht="15" customHeight="1" x14ac:dyDescent="0.3">
      <c r="A2076" s="15" t="s">
        <v>2204</v>
      </c>
      <c r="B2076" s="15" t="s">
        <v>126</v>
      </c>
      <c r="C2076" s="15" t="s">
        <v>134</v>
      </c>
      <c r="D2076" s="15" t="s">
        <v>132</v>
      </c>
      <c r="E2076" s="15" t="s">
        <v>101</v>
      </c>
      <c r="F2076" s="15">
        <v>11.03</v>
      </c>
      <c r="G2076" s="15">
        <v>861.1</v>
      </c>
      <c r="H2076" s="15">
        <v>33.1</v>
      </c>
      <c r="I2076" s="15">
        <v>64.2</v>
      </c>
      <c r="J2076" s="15">
        <v>7.2</v>
      </c>
      <c r="K2076" s="15">
        <v>6.46</v>
      </c>
      <c r="L2076" s="15">
        <v>31.8</v>
      </c>
      <c r="M2076" s="15">
        <v>92.2</v>
      </c>
      <c r="N2076" s="15">
        <v>53.7</v>
      </c>
      <c r="O2076" s="15">
        <v>114.1</v>
      </c>
      <c r="P2076" s="15" t="s">
        <v>127</v>
      </c>
      <c r="Q2076" s="15">
        <v>165.9</v>
      </c>
      <c r="R2076" s="15">
        <v>2.65</v>
      </c>
      <c r="S2076" s="15">
        <v>0.75</v>
      </c>
      <c r="T2076" s="15">
        <v>2.17</v>
      </c>
      <c r="U2076" s="15">
        <v>23.94</v>
      </c>
      <c r="V2076" s="15">
        <v>102606</v>
      </c>
      <c r="W2076" s="15">
        <v>697716</v>
      </c>
      <c r="X2076" s="15">
        <v>2456388</v>
      </c>
      <c r="Y2076" s="15">
        <v>1758672</v>
      </c>
      <c r="Z2076" s="15">
        <v>7226</v>
      </c>
      <c r="AA2076" s="15">
        <v>3.3130000000000002</v>
      </c>
      <c r="AB2076" s="15">
        <v>65.900000000000006</v>
      </c>
    </row>
    <row r="2077" spans="1:28" ht="15" customHeight="1" x14ac:dyDescent="0.3">
      <c r="A2077" s="15" t="s">
        <v>2205</v>
      </c>
      <c r="B2077" s="15" t="s">
        <v>98</v>
      </c>
      <c r="C2077" s="15" t="s">
        <v>170</v>
      </c>
      <c r="D2077" s="15" t="s">
        <v>115</v>
      </c>
      <c r="E2077" s="15" t="s">
        <v>120</v>
      </c>
      <c r="F2077" s="15">
        <v>9.6</v>
      </c>
      <c r="G2077" s="15">
        <v>263.60000000000002</v>
      </c>
      <c r="H2077" s="15">
        <v>30.3</v>
      </c>
      <c r="I2077" s="15">
        <v>50.3</v>
      </c>
      <c r="J2077" s="15">
        <v>7.2</v>
      </c>
      <c r="K2077" s="15">
        <v>6.89</v>
      </c>
      <c r="L2077" s="15">
        <v>24.8</v>
      </c>
      <c r="M2077" s="15">
        <v>115.2</v>
      </c>
      <c r="N2077" s="15">
        <v>63.1</v>
      </c>
      <c r="O2077" s="15">
        <v>133.69999999999999</v>
      </c>
      <c r="P2077" s="15" t="s">
        <v>127</v>
      </c>
      <c r="Q2077" s="15">
        <v>246.7</v>
      </c>
      <c r="R2077" s="15">
        <v>4.08</v>
      </c>
      <c r="S2077" s="15">
        <v>0.9</v>
      </c>
      <c r="T2077" s="15">
        <v>3.11</v>
      </c>
      <c r="U2077" s="15">
        <v>29.86</v>
      </c>
      <c r="V2077" s="15">
        <v>19831</v>
      </c>
      <c r="W2077" s="15">
        <v>572678</v>
      </c>
      <c r="X2077" s="15">
        <v>592154</v>
      </c>
      <c r="Y2077" s="15">
        <v>19476</v>
      </c>
      <c r="Z2077" s="15">
        <v>15028</v>
      </c>
      <c r="AA2077" s="15">
        <v>1.9870000000000001</v>
      </c>
      <c r="AB2077" s="15">
        <v>35</v>
      </c>
    </row>
    <row r="2078" spans="1:28" ht="15" customHeight="1" x14ac:dyDescent="0.3">
      <c r="A2078" s="15" t="s">
        <v>2206</v>
      </c>
      <c r="B2078" s="15" t="s">
        <v>122</v>
      </c>
      <c r="C2078" s="15" t="s">
        <v>119</v>
      </c>
      <c r="D2078" s="15" t="s">
        <v>100</v>
      </c>
      <c r="E2078" s="15" t="s">
        <v>112</v>
      </c>
      <c r="F2078" s="15">
        <v>14.63</v>
      </c>
      <c r="G2078" s="15">
        <v>110.2</v>
      </c>
      <c r="H2078" s="15">
        <v>23.8</v>
      </c>
      <c r="I2078" s="15">
        <v>57.9</v>
      </c>
      <c r="J2078" s="15">
        <v>8</v>
      </c>
      <c r="K2078" s="15">
        <v>6.39</v>
      </c>
      <c r="L2078" s="15">
        <v>15.9</v>
      </c>
      <c r="M2078" s="15">
        <v>103.6</v>
      </c>
      <c r="N2078" s="15">
        <v>61.2</v>
      </c>
      <c r="O2078" s="15">
        <v>42.6</v>
      </c>
      <c r="P2078" s="15" t="s">
        <v>127</v>
      </c>
      <c r="Q2078" s="15">
        <v>97.1</v>
      </c>
      <c r="R2078" s="15">
        <v>2.04</v>
      </c>
      <c r="S2078" s="15">
        <v>0.99</v>
      </c>
      <c r="T2078" s="15">
        <v>2.09</v>
      </c>
      <c r="U2078" s="15">
        <v>30.58</v>
      </c>
      <c r="V2078" s="15">
        <v>28128</v>
      </c>
      <c r="W2078" s="15">
        <v>950329</v>
      </c>
      <c r="X2078" s="15">
        <v>860154</v>
      </c>
      <c r="Y2078" s="15">
        <v>-90175</v>
      </c>
      <c r="Z2078" s="15">
        <v>6682</v>
      </c>
      <c r="AA2078" s="15">
        <v>4.5759999999999996</v>
      </c>
      <c r="AB2078" s="15">
        <v>34.1</v>
      </c>
    </row>
    <row r="2079" spans="1:28" ht="15" customHeight="1" x14ac:dyDescent="0.3">
      <c r="A2079" s="15" t="s">
        <v>2207</v>
      </c>
      <c r="B2079" s="15" t="s">
        <v>98</v>
      </c>
      <c r="C2079" s="15" t="s">
        <v>114</v>
      </c>
      <c r="D2079" s="15" t="s">
        <v>100</v>
      </c>
      <c r="E2079" s="15" t="s">
        <v>112</v>
      </c>
      <c r="F2079" s="15">
        <v>14.92</v>
      </c>
      <c r="G2079" s="15">
        <v>197.7</v>
      </c>
      <c r="H2079" s="15">
        <v>24.1</v>
      </c>
      <c r="I2079" s="15">
        <v>54.2</v>
      </c>
      <c r="J2079" s="15">
        <v>8</v>
      </c>
      <c r="K2079" s="15">
        <v>7.74</v>
      </c>
      <c r="L2079" s="15">
        <v>37.200000000000003</v>
      </c>
      <c r="M2079" s="15">
        <v>111</v>
      </c>
      <c r="N2079" s="15">
        <v>81.3</v>
      </c>
      <c r="O2079" s="15">
        <v>97.1</v>
      </c>
      <c r="P2079" s="15" t="s">
        <v>107</v>
      </c>
      <c r="Q2079" s="15">
        <v>247.6</v>
      </c>
      <c r="R2079" s="15">
        <v>1.83</v>
      </c>
      <c r="S2079" s="15">
        <v>0.79</v>
      </c>
      <c r="T2079" s="15">
        <v>0.63</v>
      </c>
      <c r="U2079" s="15">
        <v>9.4</v>
      </c>
      <c r="V2079" s="15">
        <v>23147</v>
      </c>
      <c r="W2079" s="15">
        <v>866531</v>
      </c>
      <c r="X2079" s="15">
        <v>217582</v>
      </c>
      <c r="Y2079" s="15">
        <v>-648949</v>
      </c>
      <c r="Z2079" s="15">
        <v>10040</v>
      </c>
      <c r="AA2079" s="15">
        <v>0.93600000000000005</v>
      </c>
      <c r="AB2079" s="15">
        <v>42.1</v>
      </c>
    </row>
    <row r="2080" spans="1:28" ht="15" customHeight="1" x14ac:dyDescent="0.3">
      <c r="A2080" s="15" t="s">
        <v>2208</v>
      </c>
      <c r="B2080" s="15" t="s">
        <v>109</v>
      </c>
      <c r="C2080" s="15" t="s">
        <v>114</v>
      </c>
      <c r="D2080" s="15" t="s">
        <v>111</v>
      </c>
      <c r="E2080" s="15" t="s">
        <v>120</v>
      </c>
      <c r="F2080" s="15">
        <v>6.19</v>
      </c>
      <c r="G2080" s="15">
        <v>288.39999999999998</v>
      </c>
      <c r="H2080" s="15">
        <v>33</v>
      </c>
      <c r="I2080" s="15">
        <v>62.9</v>
      </c>
      <c r="J2080" s="15">
        <v>8.6</v>
      </c>
      <c r="K2080" s="15">
        <v>7.4</v>
      </c>
      <c r="L2080" s="15">
        <v>21.9</v>
      </c>
      <c r="M2080" s="15">
        <v>64.900000000000006</v>
      </c>
      <c r="N2080" s="15">
        <v>64.7</v>
      </c>
      <c r="O2080" s="15">
        <v>90.5</v>
      </c>
      <c r="P2080" s="15" t="s">
        <v>116</v>
      </c>
      <c r="Q2080" s="15">
        <v>312.2</v>
      </c>
      <c r="R2080" s="15">
        <v>3.23</v>
      </c>
      <c r="S2080" s="15">
        <v>0.66</v>
      </c>
      <c r="T2080" s="15">
        <v>0.47</v>
      </c>
      <c r="U2080" s="15">
        <v>2.91</v>
      </c>
      <c r="V2080" s="15">
        <v>72235</v>
      </c>
      <c r="W2080" s="15">
        <v>475149</v>
      </c>
      <c r="X2080" s="15">
        <v>210204</v>
      </c>
      <c r="Y2080" s="15">
        <v>-264945</v>
      </c>
      <c r="Z2080" s="15">
        <v>1293</v>
      </c>
      <c r="AA2080" s="15">
        <v>2.2509999999999999</v>
      </c>
      <c r="AB2080" s="15">
        <v>54.6</v>
      </c>
    </row>
    <row r="2081" spans="1:28" ht="15" customHeight="1" x14ac:dyDescent="0.3">
      <c r="A2081" s="15" t="s">
        <v>2209</v>
      </c>
      <c r="B2081" s="15" t="s">
        <v>122</v>
      </c>
      <c r="C2081" s="15" t="s">
        <v>110</v>
      </c>
      <c r="D2081" s="15" t="s">
        <v>106</v>
      </c>
      <c r="E2081" s="15" t="s">
        <v>112</v>
      </c>
      <c r="F2081" s="15">
        <v>5.23</v>
      </c>
      <c r="G2081" s="15">
        <v>635.1</v>
      </c>
      <c r="H2081" s="15">
        <v>21.1</v>
      </c>
      <c r="I2081" s="15">
        <v>72.2</v>
      </c>
      <c r="J2081" s="15">
        <v>7.4</v>
      </c>
      <c r="K2081" s="15">
        <v>7.42</v>
      </c>
      <c r="L2081" s="15">
        <v>22.8</v>
      </c>
      <c r="M2081" s="15">
        <v>131.80000000000001</v>
      </c>
      <c r="N2081" s="15">
        <v>91</v>
      </c>
      <c r="O2081" s="15">
        <v>113.1</v>
      </c>
      <c r="P2081" s="15" t="s">
        <v>107</v>
      </c>
      <c r="Q2081" s="15">
        <v>192.7</v>
      </c>
      <c r="R2081" s="15">
        <v>3.71</v>
      </c>
      <c r="S2081" s="15">
        <v>0.71</v>
      </c>
      <c r="T2081" s="15">
        <v>2.27</v>
      </c>
      <c r="U2081" s="15">
        <v>11.87</v>
      </c>
      <c r="V2081" s="15">
        <v>20339</v>
      </c>
      <c r="W2081" s="15">
        <v>305218</v>
      </c>
      <c r="X2081" s="15">
        <v>241424</v>
      </c>
      <c r="Y2081" s="15">
        <v>-63794</v>
      </c>
      <c r="Z2081" s="15">
        <v>3649</v>
      </c>
      <c r="AA2081" s="15">
        <v>3.2530000000000001</v>
      </c>
      <c r="AB2081" s="15">
        <v>54.8</v>
      </c>
    </row>
    <row r="2082" spans="1:28" ht="15" customHeight="1" x14ac:dyDescent="0.3">
      <c r="A2082" s="15" t="s">
        <v>2210</v>
      </c>
      <c r="B2082" s="15" t="s">
        <v>98</v>
      </c>
      <c r="C2082" s="15" t="s">
        <v>170</v>
      </c>
      <c r="D2082" s="15" t="s">
        <v>177</v>
      </c>
      <c r="E2082" s="15" t="s">
        <v>112</v>
      </c>
      <c r="F2082" s="15">
        <v>8.74</v>
      </c>
      <c r="G2082" s="15">
        <v>279.2</v>
      </c>
      <c r="H2082" s="15">
        <v>27.5</v>
      </c>
      <c r="I2082" s="15">
        <v>61</v>
      </c>
      <c r="J2082" s="15">
        <v>9.1</v>
      </c>
      <c r="K2082" s="15">
        <v>7.67</v>
      </c>
      <c r="L2082" s="15">
        <v>19.5</v>
      </c>
      <c r="M2082" s="15">
        <v>177.7</v>
      </c>
      <c r="N2082" s="15">
        <v>69.7</v>
      </c>
      <c r="O2082" s="15">
        <v>127.9</v>
      </c>
      <c r="P2082" s="15" t="s">
        <v>116</v>
      </c>
      <c r="Q2082" s="15">
        <v>222.9</v>
      </c>
      <c r="R2082" s="15">
        <v>5.44</v>
      </c>
      <c r="S2082" s="15">
        <v>0.9</v>
      </c>
      <c r="T2082" s="15">
        <v>17.2</v>
      </c>
      <c r="U2082" s="15">
        <v>150.33000000000001</v>
      </c>
      <c r="V2082" s="15">
        <v>3210</v>
      </c>
      <c r="W2082" s="15">
        <v>529140</v>
      </c>
      <c r="X2082" s="15">
        <v>482559</v>
      </c>
      <c r="Y2082" s="15">
        <v>-46581</v>
      </c>
      <c r="Z2082" s="15">
        <v>9018</v>
      </c>
      <c r="AA2082" s="15">
        <v>16.670000000000002</v>
      </c>
      <c r="AB2082" s="15">
        <v>29.9</v>
      </c>
    </row>
    <row r="2083" spans="1:28" ht="15" customHeight="1" x14ac:dyDescent="0.3">
      <c r="A2083" s="15" t="s">
        <v>2211</v>
      </c>
      <c r="B2083" s="15" t="s">
        <v>137</v>
      </c>
      <c r="C2083" s="15" t="s">
        <v>105</v>
      </c>
      <c r="D2083" s="15" t="s">
        <v>177</v>
      </c>
      <c r="E2083" s="15" t="s">
        <v>101</v>
      </c>
      <c r="F2083" s="15">
        <v>4.47</v>
      </c>
      <c r="G2083" s="15">
        <v>449.2</v>
      </c>
      <c r="H2083" s="15">
        <v>28.4</v>
      </c>
      <c r="I2083" s="15">
        <v>65.3</v>
      </c>
      <c r="J2083" s="15">
        <v>5.8</v>
      </c>
      <c r="K2083" s="15">
        <v>6.33</v>
      </c>
      <c r="L2083" s="15">
        <v>19.2</v>
      </c>
      <c r="M2083" s="15">
        <v>50.2</v>
      </c>
      <c r="N2083" s="15">
        <v>56.2</v>
      </c>
      <c r="O2083" s="15">
        <v>163</v>
      </c>
      <c r="P2083" s="15" t="s">
        <v>102</v>
      </c>
      <c r="Q2083" s="15">
        <v>170.8</v>
      </c>
      <c r="R2083" s="15">
        <v>6.44</v>
      </c>
      <c r="S2083" s="15">
        <v>0.78</v>
      </c>
      <c r="T2083" s="15">
        <v>57.75</v>
      </c>
      <c r="U2083" s="15">
        <v>258.14</v>
      </c>
      <c r="V2083" s="15">
        <v>3498</v>
      </c>
      <c r="W2083" s="15">
        <v>235257</v>
      </c>
      <c r="X2083" s="15">
        <v>902974</v>
      </c>
      <c r="Y2083" s="15">
        <v>667717</v>
      </c>
      <c r="Z2083" s="15">
        <v>7625</v>
      </c>
      <c r="AA2083" s="15">
        <v>33.853999999999999</v>
      </c>
      <c r="AB2083" s="15">
        <v>34.700000000000003</v>
      </c>
    </row>
    <row r="2084" spans="1:28" ht="15" customHeight="1" x14ac:dyDescent="0.3">
      <c r="A2084" s="15" t="s">
        <v>2212</v>
      </c>
      <c r="B2084" s="15" t="s">
        <v>109</v>
      </c>
      <c r="C2084" s="15" t="s">
        <v>152</v>
      </c>
      <c r="D2084" s="15" t="s">
        <v>111</v>
      </c>
      <c r="E2084" s="15" t="s">
        <v>112</v>
      </c>
      <c r="F2084" s="15">
        <v>2</v>
      </c>
      <c r="G2084" s="15">
        <v>638.1</v>
      </c>
      <c r="H2084" s="15">
        <v>28.4</v>
      </c>
      <c r="I2084" s="15">
        <v>49.8</v>
      </c>
      <c r="J2084" s="15">
        <v>8.3000000000000007</v>
      </c>
      <c r="K2084" s="15">
        <v>5.37</v>
      </c>
      <c r="L2084" s="15">
        <v>31.9</v>
      </c>
      <c r="M2084" s="15">
        <v>147.80000000000001</v>
      </c>
      <c r="N2084" s="15">
        <v>55.5</v>
      </c>
      <c r="O2084" s="15">
        <v>102.1</v>
      </c>
      <c r="P2084" s="15" t="s">
        <v>102</v>
      </c>
      <c r="Q2084" s="15">
        <v>238.1</v>
      </c>
      <c r="R2084" s="15">
        <v>6.93</v>
      </c>
      <c r="S2084" s="15">
        <v>0.69</v>
      </c>
      <c r="T2084" s="15">
        <v>0.3</v>
      </c>
      <c r="U2084" s="15">
        <v>0.6</v>
      </c>
      <c r="V2084" s="15">
        <v>60635</v>
      </c>
      <c r="W2084" s="15">
        <v>152734</v>
      </c>
      <c r="X2084" s="15">
        <v>36381</v>
      </c>
      <c r="Y2084" s="15">
        <v>-116353</v>
      </c>
      <c r="Z2084" s="15">
        <v>595</v>
      </c>
      <c r="AA2084" s="15">
        <v>1.008</v>
      </c>
      <c r="AB2084" s="15">
        <v>37.4</v>
      </c>
    </row>
    <row r="2085" spans="1:28" ht="15" customHeight="1" x14ac:dyDescent="0.3">
      <c r="A2085" s="15" t="s">
        <v>2213</v>
      </c>
      <c r="B2085" s="15" t="s">
        <v>118</v>
      </c>
      <c r="C2085" s="15" t="s">
        <v>105</v>
      </c>
      <c r="D2085" s="15" t="s">
        <v>177</v>
      </c>
      <c r="E2085" s="15" t="s">
        <v>112</v>
      </c>
      <c r="F2085" s="15">
        <v>4.79</v>
      </c>
      <c r="G2085" s="15">
        <v>232.5</v>
      </c>
      <c r="H2085" s="15">
        <v>24</v>
      </c>
      <c r="I2085" s="15">
        <v>56.7</v>
      </c>
      <c r="J2085" s="15">
        <v>7.9</v>
      </c>
      <c r="K2085" s="15">
        <v>5.67</v>
      </c>
      <c r="L2085" s="15">
        <v>27.5</v>
      </c>
      <c r="M2085" s="15">
        <v>80.400000000000006</v>
      </c>
      <c r="N2085" s="15">
        <v>46.1</v>
      </c>
      <c r="O2085" s="15">
        <v>98.8</v>
      </c>
      <c r="P2085" s="15" t="s">
        <v>116</v>
      </c>
      <c r="Q2085" s="15">
        <v>153.69999999999999</v>
      </c>
      <c r="R2085" s="15">
        <v>3.51</v>
      </c>
      <c r="S2085" s="15">
        <v>0.88</v>
      </c>
      <c r="T2085" s="15">
        <v>11.36</v>
      </c>
      <c r="U2085" s="15">
        <v>54.41</v>
      </c>
      <c r="V2085" s="15">
        <v>3522</v>
      </c>
      <c r="W2085" s="15">
        <v>272845</v>
      </c>
      <c r="X2085" s="15">
        <v>191632</v>
      </c>
      <c r="Y2085" s="15">
        <v>-81213</v>
      </c>
      <c r="Z2085" s="15">
        <v>4445</v>
      </c>
      <c r="AA2085" s="15">
        <v>12.241</v>
      </c>
      <c r="AB2085" s="15">
        <v>46.7</v>
      </c>
    </row>
    <row r="2086" spans="1:28" ht="15" customHeight="1" x14ac:dyDescent="0.3">
      <c r="A2086" s="15" t="s">
        <v>2214</v>
      </c>
      <c r="B2086" s="15" t="s">
        <v>98</v>
      </c>
      <c r="C2086" s="15" t="s">
        <v>114</v>
      </c>
      <c r="D2086" s="15" t="s">
        <v>106</v>
      </c>
      <c r="E2086" s="15" t="s">
        <v>101</v>
      </c>
      <c r="F2086" s="15">
        <v>3.79</v>
      </c>
      <c r="G2086" s="15">
        <v>824.3</v>
      </c>
      <c r="H2086" s="15">
        <v>30</v>
      </c>
      <c r="I2086" s="15">
        <v>75</v>
      </c>
      <c r="J2086" s="15">
        <v>6.3</v>
      </c>
      <c r="K2086" s="15">
        <v>5.27</v>
      </c>
      <c r="L2086" s="15">
        <v>25.4</v>
      </c>
      <c r="M2086" s="15">
        <v>145.5</v>
      </c>
      <c r="N2086" s="15">
        <v>67.3</v>
      </c>
      <c r="O2086" s="15">
        <v>103.7</v>
      </c>
      <c r="P2086" s="15" t="s">
        <v>127</v>
      </c>
      <c r="Q2086" s="15">
        <v>234.7</v>
      </c>
      <c r="R2086" s="15">
        <v>6.42</v>
      </c>
      <c r="S2086" s="15">
        <v>0.7</v>
      </c>
      <c r="T2086" s="15">
        <v>0.43</v>
      </c>
      <c r="U2086" s="15">
        <v>1.63</v>
      </c>
      <c r="V2086" s="15">
        <v>21204</v>
      </c>
      <c r="W2086" s="15">
        <v>293299</v>
      </c>
      <c r="X2086" s="15">
        <v>34563</v>
      </c>
      <c r="Y2086" s="15">
        <v>-258736</v>
      </c>
      <c r="Z2086" s="15">
        <v>2176</v>
      </c>
      <c r="AA2086" s="15">
        <v>0.749</v>
      </c>
      <c r="AB2086" s="15">
        <v>52.8</v>
      </c>
    </row>
    <row r="2087" spans="1:28" ht="15" customHeight="1" x14ac:dyDescent="0.3">
      <c r="A2087" s="15" t="s">
        <v>2215</v>
      </c>
      <c r="B2087" s="15" t="s">
        <v>98</v>
      </c>
      <c r="C2087" s="15" t="s">
        <v>152</v>
      </c>
      <c r="D2087" s="15" t="s">
        <v>115</v>
      </c>
      <c r="E2087" s="15" t="s">
        <v>101</v>
      </c>
      <c r="F2087" s="15">
        <v>9.14</v>
      </c>
      <c r="G2087" s="15">
        <v>548.9</v>
      </c>
      <c r="H2087" s="15">
        <v>31.5</v>
      </c>
      <c r="I2087" s="15">
        <v>58.5</v>
      </c>
      <c r="J2087" s="15">
        <v>7.6</v>
      </c>
      <c r="K2087" s="15">
        <v>6.13</v>
      </c>
      <c r="L2087" s="15">
        <v>25.7</v>
      </c>
      <c r="M2087" s="15">
        <v>57.8</v>
      </c>
      <c r="N2087" s="15">
        <v>87.5</v>
      </c>
      <c r="O2087" s="15">
        <v>104.1</v>
      </c>
      <c r="P2087" s="15" t="s">
        <v>116</v>
      </c>
      <c r="Q2087" s="15">
        <v>210.7</v>
      </c>
      <c r="R2087" s="15">
        <v>6.05</v>
      </c>
      <c r="S2087" s="15">
        <v>0.68</v>
      </c>
      <c r="T2087" s="15">
        <v>2.16</v>
      </c>
      <c r="U2087" s="15">
        <v>19.739999999999998</v>
      </c>
      <c r="V2087" s="15">
        <v>22291</v>
      </c>
      <c r="W2087" s="15">
        <v>636241</v>
      </c>
      <c r="X2087" s="15">
        <v>440024</v>
      </c>
      <c r="Y2087" s="15">
        <v>-196217</v>
      </c>
      <c r="Z2087" s="15">
        <v>7340</v>
      </c>
      <c r="AA2087" s="15">
        <v>2.6890000000000001</v>
      </c>
      <c r="AB2087" s="15">
        <v>42.2</v>
      </c>
    </row>
    <row r="2088" spans="1:28" ht="15" customHeight="1" x14ac:dyDescent="0.3">
      <c r="A2088" s="15" t="s">
        <v>2216</v>
      </c>
      <c r="B2088" s="15" t="s">
        <v>104</v>
      </c>
      <c r="C2088" s="15" t="s">
        <v>99</v>
      </c>
      <c r="D2088" s="15" t="s">
        <v>177</v>
      </c>
      <c r="E2088" s="15" t="s">
        <v>112</v>
      </c>
      <c r="F2088" s="15">
        <v>6.17</v>
      </c>
      <c r="G2088" s="15">
        <v>436.6</v>
      </c>
      <c r="H2088" s="15">
        <v>20.6</v>
      </c>
      <c r="I2088" s="15">
        <v>74.400000000000006</v>
      </c>
      <c r="J2088" s="15">
        <v>7.7</v>
      </c>
      <c r="K2088" s="15">
        <v>7.06</v>
      </c>
      <c r="L2088" s="15">
        <v>21.1</v>
      </c>
      <c r="M2088" s="15">
        <v>96.7</v>
      </c>
      <c r="N2088" s="15">
        <v>63.3</v>
      </c>
      <c r="O2088" s="15">
        <v>36.9</v>
      </c>
      <c r="P2088" s="15" t="s">
        <v>107</v>
      </c>
      <c r="Q2088" s="15">
        <v>211.9</v>
      </c>
      <c r="R2088" s="15">
        <v>5.43</v>
      </c>
      <c r="S2088" s="15">
        <v>0.88</v>
      </c>
      <c r="T2088" s="15">
        <v>44.29</v>
      </c>
      <c r="U2088" s="15">
        <v>273.27</v>
      </c>
      <c r="V2088" s="15">
        <v>3450</v>
      </c>
      <c r="W2088" s="15">
        <v>535327</v>
      </c>
      <c r="X2088" s="15">
        <v>942781</v>
      </c>
      <c r="Y2088" s="15">
        <v>407454</v>
      </c>
      <c r="Z2088" s="15">
        <v>11351</v>
      </c>
      <c r="AA2088" s="15">
        <v>24.074999999999999</v>
      </c>
      <c r="AB2088" s="15">
        <v>37.200000000000003</v>
      </c>
    </row>
    <row r="2089" spans="1:28" ht="15" customHeight="1" x14ac:dyDescent="0.3">
      <c r="A2089" s="15" t="s">
        <v>2217</v>
      </c>
      <c r="B2089" s="15" t="s">
        <v>126</v>
      </c>
      <c r="C2089" s="15" t="s">
        <v>129</v>
      </c>
      <c r="D2089" s="15" t="s">
        <v>106</v>
      </c>
      <c r="E2089" s="15" t="s">
        <v>112</v>
      </c>
      <c r="F2089" s="15">
        <v>7.8</v>
      </c>
      <c r="G2089" s="15">
        <v>334.9</v>
      </c>
      <c r="H2089" s="15">
        <v>25.8</v>
      </c>
      <c r="I2089" s="15">
        <v>56.8</v>
      </c>
      <c r="J2089" s="15">
        <v>7.5</v>
      </c>
      <c r="K2089" s="15">
        <v>5.69</v>
      </c>
      <c r="L2089" s="15">
        <v>29</v>
      </c>
      <c r="M2089" s="15">
        <v>59.8</v>
      </c>
      <c r="N2089" s="15">
        <v>27.7</v>
      </c>
      <c r="O2089" s="15">
        <v>114.6</v>
      </c>
      <c r="P2089" s="15" t="s">
        <v>116</v>
      </c>
      <c r="Q2089" s="15">
        <v>148.30000000000001</v>
      </c>
      <c r="R2089" s="15">
        <v>4.6399999999999997</v>
      </c>
      <c r="S2089" s="15">
        <v>0.75</v>
      </c>
      <c r="T2089" s="15">
        <v>0.85</v>
      </c>
      <c r="U2089" s="15">
        <v>6.63</v>
      </c>
      <c r="V2089" s="15">
        <v>21918</v>
      </c>
      <c r="W2089" s="15">
        <v>447704</v>
      </c>
      <c r="X2089" s="15">
        <v>145316</v>
      </c>
      <c r="Y2089" s="15">
        <v>-302388</v>
      </c>
      <c r="Z2089" s="15">
        <v>2691</v>
      </c>
      <c r="AA2089" s="15">
        <v>2.464</v>
      </c>
      <c r="AB2089" s="15">
        <v>36.200000000000003</v>
      </c>
    </row>
    <row r="2090" spans="1:28" ht="15" customHeight="1" x14ac:dyDescent="0.3">
      <c r="A2090" s="15" t="s">
        <v>2218</v>
      </c>
      <c r="B2090" s="15" t="s">
        <v>137</v>
      </c>
      <c r="C2090" s="15" t="s">
        <v>105</v>
      </c>
      <c r="D2090" s="15" t="s">
        <v>144</v>
      </c>
      <c r="E2090" s="15" t="s">
        <v>101</v>
      </c>
      <c r="F2090" s="15">
        <v>8.35</v>
      </c>
      <c r="G2090" s="15">
        <v>719.4</v>
      </c>
      <c r="H2090" s="15">
        <v>29</v>
      </c>
      <c r="I2090" s="15">
        <v>63.1</v>
      </c>
      <c r="J2090" s="15">
        <v>6.3</v>
      </c>
      <c r="K2090" s="15">
        <v>7.78</v>
      </c>
      <c r="L2090" s="15">
        <v>31.5</v>
      </c>
      <c r="M2090" s="15">
        <v>88.2</v>
      </c>
      <c r="N2090" s="15">
        <v>57.8</v>
      </c>
      <c r="O2090" s="15">
        <v>84.7</v>
      </c>
      <c r="P2090" s="15" t="s">
        <v>116</v>
      </c>
      <c r="Q2090" s="15">
        <v>134.80000000000001</v>
      </c>
      <c r="R2090" s="15">
        <v>5.66</v>
      </c>
      <c r="S2090" s="15">
        <v>0.96</v>
      </c>
      <c r="T2090" s="15">
        <v>0.5</v>
      </c>
      <c r="U2090" s="15">
        <v>4.18</v>
      </c>
      <c r="V2090" s="15">
        <v>62851</v>
      </c>
      <c r="W2090" s="15">
        <v>531152</v>
      </c>
      <c r="X2090" s="15">
        <v>262717</v>
      </c>
      <c r="Y2090" s="15">
        <v>-268435</v>
      </c>
      <c r="Z2090" s="15">
        <v>2229</v>
      </c>
      <c r="AA2090" s="15">
        <v>1.875</v>
      </c>
      <c r="AB2090" s="15">
        <v>56.9</v>
      </c>
    </row>
    <row r="2091" spans="1:28" ht="15" customHeight="1" x14ac:dyDescent="0.3">
      <c r="A2091" s="15" t="s">
        <v>2219</v>
      </c>
      <c r="B2091" s="15" t="s">
        <v>104</v>
      </c>
      <c r="C2091" s="15" t="s">
        <v>134</v>
      </c>
      <c r="D2091" s="15" t="s">
        <v>106</v>
      </c>
      <c r="E2091" s="15" t="s">
        <v>112</v>
      </c>
      <c r="F2091" s="15">
        <v>7.71</v>
      </c>
      <c r="G2091" s="15">
        <v>178</v>
      </c>
      <c r="H2091" s="15">
        <v>21.8</v>
      </c>
      <c r="I2091" s="15">
        <v>74.8</v>
      </c>
      <c r="J2091" s="15">
        <v>9.8000000000000007</v>
      </c>
      <c r="K2091" s="15">
        <v>5.44</v>
      </c>
      <c r="L2091" s="15">
        <v>25.3</v>
      </c>
      <c r="M2091" s="15">
        <v>100.5</v>
      </c>
      <c r="N2091" s="15">
        <v>51.8</v>
      </c>
      <c r="O2091" s="15">
        <v>64.099999999999994</v>
      </c>
      <c r="P2091" s="15" t="s">
        <v>107</v>
      </c>
      <c r="Q2091" s="15">
        <v>115.4</v>
      </c>
      <c r="R2091" s="15">
        <v>2.08</v>
      </c>
      <c r="S2091" s="15">
        <v>0.77</v>
      </c>
      <c r="T2091" s="15">
        <v>0.35</v>
      </c>
      <c r="U2091" s="15">
        <v>2.7</v>
      </c>
      <c r="V2091" s="15">
        <v>22856</v>
      </c>
      <c r="W2091" s="15">
        <v>456113</v>
      </c>
      <c r="X2091" s="15">
        <v>61711</v>
      </c>
      <c r="Y2091" s="15">
        <v>-394402</v>
      </c>
      <c r="Z2091" s="15">
        <v>6295</v>
      </c>
      <c r="AA2091" s="15">
        <v>0.42899999999999999</v>
      </c>
      <c r="AB2091" s="15">
        <v>44.7</v>
      </c>
    </row>
    <row r="2092" spans="1:28" ht="15" customHeight="1" x14ac:dyDescent="0.3">
      <c r="A2092" s="15" t="s">
        <v>2220</v>
      </c>
      <c r="B2092" s="15" t="s">
        <v>126</v>
      </c>
      <c r="C2092" s="15" t="s">
        <v>170</v>
      </c>
      <c r="D2092" s="15" t="s">
        <v>177</v>
      </c>
      <c r="E2092" s="15" t="s">
        <v>101</v>
      </c>
      <c r="F2092" s="15">
        <v>9.25</v>
      </c>
      <c r="G2092" s="15">
        <v>894.8</v>
      </c>
      <c r="H2092" s="15">
        <v>26.9</v>
      </c>
      <c r="I2092" s="15">
        <v>63.3</v>
      </c>
      <c r="J2092" s="15">
        <v>6.9</v>
      </c>
      <c r="K2092" s="15">
        <v>6.17</v>
      </c>
      <c r="L2092" s="15">
        <v>31.4</v>
      </c>
      <c r="M2092" s="15">
        <v>100.6</v>
      </c>
      <c r="N2092" s="15">
        <v>59.4</v>
      </c>
      <c r="O2092" s="15">
        <v>63.9</v>
      </c>
      <c r="P2092" s="15" t="s">
        <v>102</v>
      </c>
      <c r="Q2092" s="15">
        <v>220.7</v>
      </c>
      <c r="R2092" s="15">
        <v>4.71</v>
      </c>
      <c r="S2092" s="15">
        <v>0.84</v>
      </c>
      <c r="T2092" s="15">
        <v>61.94</v>
      </c>
      <c r="U2092" s="15">
        <v>572.94000000000005</v>
      </c>
      <c r="V2092" s="15">
        <v>2969</v>
      </c>
      <c r="W2092" s="15">
        <v>617575</v>
      </c>
      <c r="X2092" s="15">
        <v>1701059</v>
      </c>
      <c r="Y2092" s="15">
        <v>1083484</v>
      </c>
      <c r="Z2092" s="15">
        <v>16711</v>
      </c>
      <c r="AA2092" s="15">
        <v>34.284999999999997</v>
      </c>
      <c r="AB2092" s="15">
        <v>54.8</v>
      </c>
    </row>
    <row r="2093" spans="1:28" ht="15" customHeight="1" x14ac:dyDescent="0.3">
      <c r="A2093" s="15" t="s">
        <v>2221</v>
      </c>
      <c r="B2093" s="15" t="s">
        <v>137</v>
      </c>
      <c r="C2093" s="15" t="s">
        <v>105</v>
      </c>
      <c r="D2093" s="15" t="s">
        <v>115</v>
      </c>
      <c r="E2093" s="15" t="s">
        <v>101</v>
      </c>
      <c r="F2093" s="15">
        <v>2.33</v>
      </c>
      <c r="G2093" s="15">
        <v>653.5</v>
      </c>
      <c r="H2093" s="15">
        <v>24.9</v>
      </c>
      <c r="I2093" s="15">
        <v>72.2</v>
      </c>
      <c r="J2093" s="15">
        <v>4.9000000000000004</v>
      </c>
      <c r="K2093" s="15">
        <v>6.56</v>
      </c>
      <c r="L2093" s="15">
        <v>38.6</v>
      </c>
      <c r="M2093" s="15">
        <v>72.8</v>
      </c>
      <c r="N2093" s="15">
        <v>60.9</v>
      </c>
      <c r="O2093" s="15">
        <v>91.5</v>
      </c>
      <c r="P2093" s="15" t="s">
        <v>102</v>
      </c>
      <c r="Q2093" s="15">
        <v>140.19999999999999</v>
      </c>
      <c r="R2093" s="15">
        <v>6.94</v>
      </c>
      <c r="S2093" s="15">
        <v>0.83</v>
      </c>
      <c r="T2093" s="15">
        <v>4.3499999999999996</v>
      </c>
      <c r="U2093" s="15">
        <v>10.14</v>
      </c>
      <c r="V2093" s="15">
        <v>20434</v>
      </c>
      <c r="W2093" s="15">
        <v>143834</v>
      </c>
      <c r="X2093" s="15">
        <v>207201</v>
      </c>
      <c r="Y2093" s="15">
        <v>63367</v>
      </c>
      <c r="Z2093" s="15">
        <v>3250</v>
      </c>
      <c r="AA2093" s="15">
        <v>3.12</v>
      </c>
      <c r="AB2093" s="15">
        <v>49.7</v>
      </c>
    </row>
    <row r="2094" spans="1:28" ht="15" customHeight="1" x14ac:dyDescent="0.3">
      <c r="A2094" s="15" t="s">
        <v>2222</v>
      </c>
      <c r="B2094" s="15" t="s">
        <v>104</v>
      </c>
      <c r="C2094" s="15" t="s">
        <v>105</v>
      </c>
      <c r="D2094" s="15" t="s">
        <v>115</v>
      </c>
      <c r="E2094" s="15" t="s">
        <v>101</v>
      </c>
      <c r="F2094" s="15">
        <v>5.92</v>
      </c>
      <c r="G2094" s="15">
        <v>796.7</v>
      </c>
      <c r="H2094" s="15">
        <v>27.5</v>
      </c>
      <c r="I2094" s="15">
        <v>67.099999999999994</v>
      </c>
      <c r="J2094" s="15">
        <v>7.3</v>
      </c>
      <c r="K2094" s="15">
        <v>7.08</v>
      </c>
      <c r="L2094" s="15">
        <v>37.9</v>
      </c>
      <c r="M2094" s="15">
        <v>60.1</v>
      </c>
      <c r="N2094" s="15">
        <v>55.7</v>
      </c>
      <c r="O2094" s="15">
        <v>83.7</v>
      </c>
      <c r="P2094" s="15" t="s">
        <v>102</v>
      </c>
      <c r="Q2094" s="15">
        <v>259.8</v>
      </c>
      <c r="R2094" s="15">
        <v>3.84</v>
      </c>
      <c r="S2094" s="15">
        <v>0.75</v>
      </c>
      <c r="T2094" s="15">
        <v>3.8</v>
      </c>
      <c r="U2094" s="15">
        <v>22.5</v>
      </c>
      <c r="V2094" s="15">
        <v>20152</v>
      </c>
      <c r="W2094" s="15">
        <v>437282</v>
      </c>
      <c r="X2094" s="15">
        <v>453420</v>
      </c>
      <c r="Y2094" s="15">
        <v>16138</v>
      </c>
      <c r="Z2094" s="15">
        <v>6176</v>
      </c>
      <c r="AA2094" s="15">
        <v>3.6429999999999998</v>
      </c>
      <c r="AB2094" s="15">
        <v>59.6</v>
      </c>
    </row>
    <row r="2095" spans="1:28" ht="15" customHeight="1" x14ac:dyDescent="0.3">
      <c r="A2095" s="15" t="s">
        <v>2223</v>
      </c>
      <c r="B2095" s="15" t="s">
        <v>126</v>
      </c>
      <c r="C2095" s="15" t="s">
        <v>170</v>
      </c>
      <c r="D2095" s="15" t="s">
        <v>132</v>
      </c>
      <c r="E2095" s="15" t="s">
        <v>120</v>
      </c>
      <c r="F2095" s="15">
        <v>10.17</v>
      </c>
      <c r="G2095" s="15">
        <v>466.5</v>
      </c>
      <c r="H2095" s="15">
        <v>31</v>
      </c>
      <c r="I2095" s="15">
        <v>63.7</v>
      </c>
      <c r="J2095" s="15">
        <v>7.3</v>
      </c>
      <c r="K2095" s="15">
        <v>6.97</v>
      </c>
      <c r="L2095" s="15">
        <v>30.8</v>
      </c>
      <c r="M2095" s="15">
        <v>174.1</v>
      </c>
      <c r="N2095" s="15">
        <v>27.4</v>
      </c>
      <c r="O2095" s="15">
        <v>108.5</v>
      </c>
      <c r="P2095" s="15" t="s">
        <v>107</v>
      </c>
      <c r="Q2095" s="15">
        <v>137</v>
      </c>
      <c r="R2095" s="15">
        <v>3.48</v>
      </c>
      <c r="S2095" s="15">
        <v>0.85</v>
      </c>
      <c r="T2095" s="15">
        <v>1.7</v>
      </c>
      <c r="U2095" s="15">
        <v>17.29</v>
      </c>
      <c r="V2095" s="15">
        <v>97323</v>
      </c>
      <c r="W2095" s="15">
        <v>681808</v>
      </c>
      <c r="X2095" s="15">
        <v>1682715</v>
      </c>
      <c r="Y2095" s="15">
        <v>1000907</v>
      </c>
      <c r="Z2095" s="15">
        <v>6934</v>
      </c>
      <c r="AA2095" s="15">
        <v>2.4940000000000002</v>
      </c>
      <c r="AB2095" s="15">
        <v>46.4</v>
      </c>
    </row>
    <row r="2096" spans="1:28" ht="15" customHeight="1" x14ac:dyDescent="0.3">
      <c r="A2096" s="15" t="s">
        <v>2224</v>
      </c>
      <c r="B2096" s="15" t="s">
        <v>118</v>
      </c>
      <c r="C2096" s="15" t="s">
        <v>119</v>
      </c>
      <c r="D2096" s="15" t="s">
        <v>106</v>
      </c>
      <c r="E2096" s="15" t="s">
        <v>112</v>
      </c>
      <c r="F2096" s="15">
        <v>5.4</v>
      </c>
      <c r="G2096" s="15">
        <v>224.9</v>
      </c>
      <c r="H2096" s="15">
        <v>22.1</v>
      </c>
      <c r="I2096" s="15">
        <v>62.5</v>
      </c>
      <c r="J2096" s="15">
        <v>9.6999999999999993</v>
      </c>
      <c r="K2096" s="15">
        <v>6.16</v>
      </c>
      <c r="L2096" s="15">
        <v>23.9</v>
      </c>
      <c r="M2096" s="15">
        <v>177.1</v>
      </c>
      <c r="N2096" s="15">
        <v>69.099999999999994</v>
      </c>
      <c r="O2096" s="15">
        <v>166.1</v>
      </c>
      <c r="P2096" s="15" t="s">
        <v>107</v>
      </c>
      <c r="Q2096" s="15">
        <v>158.19999999999999</v>
      </c>
      <c r="R2096" s="15">
        <v>2.57</v>
      </c>
      <c r="S2096" s="15">
        <v>0.73</v>
      </c>
      <c r="T2096" s="15">
        <v>2.74</v>
      </c>
      <c r="U2096" s="15">
        <v>14.8</v>
      </c>
      <c r="V2096" s="15">
        <v>17855</v>
      </c>
      <c r="W2096" s="15">
        <v>373689</v>
      </c>
      <c r="X2096" s="15">
        <v>264254</v>
      </c>
      <c r="Y2096" s="15">
        <v>-109435</v>
      </c>
      <c r="Z2096" s="15">
        <v>4073</v>
      </c>
      <c r="AA2096" s="15">
        <v>3.6339999999999999</v>
      </c>
      <c r="AB2096" s="15">
        <v>41.9</v>
      </c>
    </row>
    <row r="2097" spans="1:28" ht="15" customHeight="1" x14ac:dyDescent="0.3">
      <c r="A2097" s="15" t="s">
        <v>2225</v>
      </c>
      <c r="B2097" s="15" t="s">
        <v>118</v>
      </c>
      <c r="C2097" s="15" t="s">
        <v>119</v>
      </c>
      <c r="D2097" s="15" t="s">
        <v>106</v>
      </c>
      <c r="E2097" s="15" t="s">
        <v>112</v>
      </c>
      <c r="F2097" s="15">
        <v>1.87</v>
      </c>
      <c r="G2097" s="15">
        <v>328.5</v>
      </c>
      <c r="H2097" s="15">
        <v>22.5</v>
      </c>
      <c r="I2097" s="15">
        <v>66.599999999999994</v>
      </c>
      <c r="J2097" s="15">
        <v>8.6</v>
      </c>
      <c r="K2097" s="15">
        <v>6.5</v>
      </c>
      <c r="L2097" s="15">
        <v>35.4</v>
      </c>
      <c r="M2097" s="15">
        <v>100.1</v>
      </c>
      <c r="N2097" s="15">
        <v>51.9</v>
      </c>
      <c r="O2097" s="15">
        <v>131.30000000000001</v>
      </c>
      <c r="P2097" s="15" t="s">
        <v>102</v>
      </c>
      <c r="Q2097" s="15">
        <v>223.8</v>
      </c>
      <c r="R2097" s="15">
        <v>6.44</v>
      </c>
      <c r="S2097" s="15">
        <v>0.71</v>
      </c>
      <c r="T2097" s="15">
        <v>2.96</v>
      </c>
      <c r="U2097" s="15">
        <v>5.54</v>
      </c>
      <c r="V2097" s="15">
        <v>20329</v>
      </c>
      <c r="W2097" s="15">
        <v>135645</v>
      </c>
      <c r="X2097" s="15">
        <v>112623</v>
      </c>
      <c r="Y2097" s="15">
        <v>-23022</v>
      </c>
      <c r="Z2097" s="15">
        <v>1001</v>
      </c>
      <c r="AA2097" s="15">
        <v>5.5339999999999998</v>
      </c>
      <c r="AB2097" s="15">
        <v>36.799999999999997</v>
      </c>
    </row>
    <row r="2098" spans="1:28" ht="15" customHeight="1" x14ac:dyDescent="0.3">
      <c r="A2098" s="15" t="s">
        <v>2226</v>
      </c>
      <c r="B2098" s="15" t="s">
        <v>122</v>
      </c>
      <c r="C2098" s="15" t="s">
        <v>99</v>
      </c>
      <c r="D2098" s="15" t="s">
        <v>106</v>
      </c>
      <c r="E2098" s="15" t="s">
        <v>112</v>
      </c>
      <c r="F2098" s="15">
        <v>14.51</v>
      </c>
      <c r="G2098" s="15">
        <v>738.8</v>
      </c>
      <c r="H2098" s="15">
        <v>24.9</v>
      </c>
      <c r="I2098" s="15">
        <v>61.4</v>
      </c>
      <c r="J2098" s="15">
        <v>7.9</v>
      </c>
      <c r="K2098" s="15">
        <v>7.18</v>
      </c>
      <c r="L2098" s="15">
        <v>30.6</v>
      </c>
      <c r="M2098" s="15">
        <v>182.3</v>
      </c>
      <c r="N2098" s="15">
        <v>62.7</v>
      </c>
      <c r="O2098" s="15">
        <v>118.1</v>
      </c>
      <c r="P2098" s="15" t="s">
        <v>116</v>
      </c>
      <c r="Q2098" s="15">
        <v>204.7</v>
      </c>
      <c r="R2098" s="15">
        <v>6.96</v>
      </c>
      <c r="S2098" s="15">
        <v>0.71</v>
      </c>
      <c r="T2098" s="15">
        <v>3.96</v>
      </c>
      <c r="U2098" s="15">
        <v>57.46</v>
      </c>
      <c r="V2098" s="15">
        <v>23088</v>
      </c>
      <c r="W2098" s="15">
        <v>1001178</v>
      </c>
      <c r="X2098" s="15">
        <v>1326636</v>
      </c>
      <c r="Y2098" s="15">
        <v>325458</v>
      </c>
      <c r="Z2098" s="15">
        <v>4162</v>
      </c>
      <c r="AA2098" s="15">
        <v>13.805999999999999</v>
      </c>
      <c r="AB2098" s="15">
        <v>52.2</v>
      </c>
    </row>
    <row r="2099" spans="1:28" ht="15" customHeight="1" x14ac:dyDescent="0.3">
      <c r="A2099" s="15" t="s">
        <v>2227</v>
      </c>
      <c r="B2099" s="15" t="s">
        <v>137</v>
      </c>
      <c r="C2099" s="15" t="s">
        <v>134</v>
      </c>
      <c r="D2099" s="15" t="s">
        <v>130</v>
      </c>
      <c r="E2099" s="15" t="s">
        <v>112</v>
      </c>
      <c r="F2099" s="15">
        <v>14.97</v>
      </c>
      <c r="G2099" s="15">
        <v>402.3</v>
      </c>
      <c r="H2099" s="15">
        <v>27.7</v>
      </c>
      <c r="I2099" s="15">
        <v>62.3</v>
      </c>
      <c r="J2099" s="15">
        <v>6.1</v>
      </c>
      <c r="K2099" s="15">
        <v>6.32</v>
      </c>
      <c r="L2099" s="15">
        <v>30.2</v>
      </c>
      <c r="M2099" s="15">
        <v>97.1</v>
      </c>
      <c r="N2099" s="15">
        <v>70.400000000000006</v>
      </c>
      <c r="O2099" s="15">
        <v>68.3</v>
      </c>
      <c r="P2099" s="15" t="s">
        <v>102</v>
      </c>
      <c r="Q2099" s="15">
        <v>108.3</v>
      </c>
      <c r="R2099" s="15">
        <v>4.83</v>
      </c>
      <c r="S2099" s="15">
        <v>0.84</v>
      </c>
      <c r="T2099" s="15">
        <v>1.53</v>
      </c>
      <c r="U2099" s="15">
        <v>22.9</v>
      </c>
      <c r="V2099" s="15">
        <v>62591</v>
      </c>
      <c r="W2099" s="15">
        <v>910082</v>
      </c>
      <c r="X2099" s="15">
        <v>1433334</v>
      </c>
      <c r="Y2099" s="15">
        <v>523252</v>
      </c>
      <c r="Z2099" s="15">
        <v>9711</v>
      </c>
      <c r="AA2099" s="15">
        <v>2.3580000000000001</v>
      </c>
      <c r="AB2099" s="15">
        <v>47.2</v>
      </c>
    </row>
    <row r="2100" spans="1:28" ht="15" customHeight="1" x14ac:dyDescent="0.3">
      <c r="A2100" s="15" t="s">
        <v>2228</v>
      </c>
      <c r="B2100" s="15" t="s">
        <v>98</v>
      </c>
      <c r="C2100" s="15" t="s">
        <v>170</v>
      </c>
      <c r="D2100" s="15" t="s">
        <v>130</v>
      </c>
      <c r="E2100" s="15" t="s">
        <v>101</v>
      </c>
      <c r="F2100" s="15">
        <v>9.9</v>
      </c>
      <c r="G2100" s="15">
        <v>871.6</v>
      </c>
      <c r="H2100" s="15">
        <v>29.6</v>
      </c>
      <c r="I2100" s="15">
        <v>74</v>
      </c>
      <c r="J2100" s="15">
        <v>6.9</v>
      </c>
      <c r="K2100" s="15">
        <v>7.59</v>
      </c>
      <c r="L2100" s="15">
        <v>30.7</v>
      </c>
      <c r="M2100" s="15">
        <v>130.69999999999999</v>
      </c>
      <c r="N2100" s="15">
        <v>79.2</v>
      </c>
      <c r="O2100" s="15">
        <v>109</v>
      </c>
      <c r="P2100" s="15" t="s">
        <v>107</v>
      </c>
      <c r="Q2100" s="15">
        <v>141</v>
      </c>
      <c r="R2100" s="15">
        <v>4.33</v>
      </c>
      <c r="S2100" s="15">
        <v>0.72</v>
      </c>
      <c r="T2100" s="15">
        <v>0.79</v>
      </c>
      <c r="U2100" s="15">
        <v>7.82</v>
      </c>
      <c r="V2100" s="15">
        <v>65404</v>
      </c>
      <c r="W2100" s="15">
        <v>660881</v>
      </c>
      <c r="X2100" s="15">
        <v>511459</v>
      </c>
      <c r="Y2100" s="15">
        <v>-149422</v>
      </c>
      <c r="Z2100" s="15">
        <v>10053</v>
      </c>
      <c r="AA2100" s="15">
        <v>0.77800000000000002</v>
      </c>
      <c r="AB2100" s="15">
        <v>54.8</v>
      </c>
    </row>
    <row r="2101" spans="1:28" ht="15" customHeight="1" x14ac:dyDescent="0.3">
      <c r="A2101" s="15" t="s">
        <v>2229</v>
      </c>
      <c r="B2101" s="15" t="s">
        <v>137</v>
      </c>
      <c r="C2101" s="15" t="s">
        <v>134</v>
      </c>
      <c r="D2101" s="15" t="s">
        <v>144</v>
      </c>
      <c r="E2101" s="15" t="s">
        <v>101</v>
      </c>
      <c r="F2101" s="15">
        <v>2.09</v>
      </c>
      <c r="G2101" s="15">
        <v>772.5</v>
      </c>
      <c r="H2101" s="15">
        <v>30.8</v>
      </c>
      <c r="I2101" s="15">
        <v>56.4</v>
      </c>
      <c r="J2101" s="15">
        <v>6.8</v>
      </c>
      <c r="K2101" s="15">
        <v>6.32</v>
      </c>
      <c r="L2101" s="15">
        <v>32.1</v>
      </c>
      <c r="M2101" s="15">
        <v>105.4</v>
      </c>
      <c r="N2101" s="15">
        <v>30.7</v>
      </c>
      <c r="O2101" s="15">
        <v>133</v>
      </c>
      <c r="P2101" s="15" t="s">
        <v>127</v>
      </c>
      <c r="Q2101" s="15">
        <v>199.9</v>
      </c>
      <c r="R2101" s="15">
        <v>2.92</v>
      </c>
      <c r="S2101" s="15">
        <v>0.89</v>
      </c>
      <c r="T2101" s="15">
        <v>1.94</v>
      </c>
      <c r="U2101" s="15">
        <v>4.05</v>
      </c>
      <c r="V2101" s="15">
        <v>51991</v>
      </c>
      <c r="W2101" s="15">
        <v>142200</v>
      </c>
      <c r="X2101" s="15">
        <v>210564</v>
      </c>
      <c r="Y2101" s="15">
        <v>68364</v>
      </c>
      <c r="Z2101" s="15">
        <v>1068</v>
      </c>
      <c r="AA2101" s="15">
        <v>3.7919999999999998</v>
      </c>
      <c r="AB2101" s="15">
        <v>60.3</v>
      </c>
    </row>
    <row r="2102" spans="1:28" ht="15" customHeight="1" x14ac:dyDescent="0.3">
      <c r="A2102" s="15" t="s">
        <v>2230</v>
      </c>
      <c r="B2102" s="15" t="s">
        <v>104</v>
      </c>
      <c r="C2102" s="15" t="s">
        <v>129</v>
      </c>
      <c r="D2102" s="15" t="s">
        <v>177</v>
      </c>
      <c r="E2102" s="15" t="s">
        <v>101</v>
      </c>
      <c r="F2102" s="15">
        <v>2.4</v>
      </c>
      <c r="G2102" s="15">
        <v>1175.2</v>
      </c>
      <c r="H2102" s="15">
        <v>28.2</v>
      </c>
      <c r="I2102" s="15">
        <v>66.5</v>
      </c>
      <c r="J2102" s="15">
        <v>4.0999999999999996</v>
      </c>
      <c r="K2102" s="15">
        <v>6.42</v>
      </c>
      <c r="L2102" s="15">
        <v>35.5</v>
      </c>
      <c r="M2102" s="15">
        <v>129.4</v>
      </c>
      <c r="N2102" s="15">
        <v>90.1</v>
      </c>
      <c r="O2102" s="15">
        <v>93.8</v>
      </c>
      <c r="P2102" s="15" t="s">
        <v>127</v>
      </c>
      <c r="Q2102" s="15">
        <v>276</v>
      </c>
      <c r="R2102" s="15">
        <v>5.46</v>
      </c>
      <c r="S2102" s="15">
        <v>0.74</v>
      </c>
      <c r="T2102" s="15">
        <v>68.27</v>
      </c>
      <c r="U2102" s="15">
        <v>163.85</v>
      </c>
      <c r="V2102" s="15">
        <v>3281</v>
      </c>
      <c r="W2102" s="15">
        <v>190625</v>
      </c>
      <c r="X2102" s="15">
        <v>537592</v>
      </c>
      <c r="Y2102" s="15">
        <v>346967</v>
      </c>
      <c r="Z2102" s="15">
        <v>4106</v>
      </c>
      <c r="AA2102" s="15">
        <v>39.905000000000001</v>
      </c>
      <c r="AB2102" s="15">
        <v>50.8</v>
      </c>
    </row>
    <row r="2103" spans="1:28" ht="15" customHeight="1" x14ac:dyDescent="0.3">
      <c r="A2103" s="15" t="s">
        <v>2231</v>
      </c>
      <c r="B2103" s="15" t="s">
        <v>104</v>
      </c>
      <c r="C2103" s="15" t="s">
        <v>119</v>
      </c>
      <c r="D2103" s="15" t="s">
        <v>106</v>
      </c>
      <c r="E2103" s="15" t="s">
        <v>112</v>
      </c>
      <c r="F2103" s="15">
        <v>8.6199999999999992</v>
      </c>
      <c r="G2103" s="15">
        <v>545.29999999999995</v>
      </c>
      <c r="H2103" s="15">
        <v>24.8</v>
      </c>
      <c r="I2103" s="15">
        <v>48.8</v>
      </c>
      <c r="J2103" s="15">
        <v>7.8</v>
      </c>
      <c r="K2103" s="15">
        <v>5.7</v>
      </c>
      <c r="L2103" s="15">
        <v>26.6</v>
      </c>
      <c r="M2103" s="15">
        <v>103.6</v>
      </c>
      <c r="N2103" s="15">
        <v>84.6</v>
      </c>
      <c r="O2103" s="15">
        <v>139.1</v>
      </c>
      <c r="P2103" s="15" t="s">
        <v>107</v>
      </c>
      <c r="Q2103" s="15">
        <v>205.5</v>
      </c>
      <c r="R2103" s="15">
        <v>4.7699999999999996</v>
      </c>
      <c r="S2103" s="15">
        <v>0.89</v>
      </c>
      <c r="T2103" s="15">
        <v>1.6</v>
      </c>
      <c r="U2103" s="15">
        <v>13.79</v>
      </c>
      <c r="V2103" s="15">
        <v>22823</v>
      </c>
      <c r="W2103" s="15">
        <v>585591</v>
      </c>
      <c r="X2103" s="15">
        <v>314729</v>
      </c>
      <c r="Y2103" s="15">
        <v>-270862</v>
      </c>
      <c r="Z2103" s="15">
        <v>7119</v>
      </c>
      <c r="AA2103" s="15">
        <v>1.9370000000000001</v>
      </c>
      <c r="AB2103" s="15">
        <v>43.3</v>
      </c>
    </row>
    <row r="2104" spans="1:28" ht="15" customHeight="1" x14ac:dyDescent="0.3">
      <c r="A2104" s="15" t="s">
        <v>2232</v>
      </c>
      <c r="B2104" s="15" t="s">
        <v>118</v>
      </c>
      <c r="C2104" s="15" t="s">
        <v>123</v>
      </c>
      <c r="D2104" s="15" t="s">
        <v>115</v>
      </c>
      <c r="E2104" s="15" t="s">
        <v>112</v>
      </c>
      <c r="F2104" s="15">
        <v>4.82</v>
      </c>
      <c r="G2104" s="15">
        <v>470.5</v>
      </c>
      <c r="H2104" s="15">
        <v>20.6</v>
      </c>
      <c r="I2104" s="15">
        <v>54.8</v>
      </c>
      <c r="J2104" s="15">
        <v>7</v>
      </c>
      <c r="K2104" s="15">
        <v>7.35</v>
      </c>
      <c r="L2104" s="15">
        <v>35.200000000000003</v>
      </c>
      <c r="M2104" s="15">
        <v>128.5</v>
      </c>
      <c r="N2104" s="15">
        <v>57.9</v>
      </c>
      <c r="O2104" s="15">
        <v>40.799999999999997</v>
      </c>
      <c r="P2104" s="15" t="s">
        <v>102</v>
      </c>
      <c r="Q2104" s="15">
        <v>285.5</v>
      </c>
      <c r="R2104" s="15">
        <v>3.8</v>
      </c>
      <c r="S2104" s="15">
        <v>0.68</v>
      </c>
      <c r="T2104" s="15">
        <v>2.04</v>
      </c>
      <c r="U2104" s="15">
        <v>9.83</v>
      </c>
      <c r="V2104" s="15">
        <v>20755</v>
      </c>
      <c r="W2104" s="15">
        <v>326040</v>
      </c>
      <c r="X2104" s="15">
        <v>204022</v>
      </c>
      <c r="Y2104" s="15">
        <v>-122018</v>
      </c>
      <c r="Z2104" s="15">
        <v>6313</v>
      </c>
      <c r="AA2104" s="15">
        <v>1.5569999999999999</v>
      </c>
      <c r="AB2104" s="15">
        <v>46.5</v>
      </c>
    </row>
    <row r="2105" spans="1:28" ht="15" customHeight="1" x14ac:dyDescent="0.3">
      <c r="A2105" s="15" t="s">
        <v>2233</v>
      </c>
      <c r="B2105" s="15" t="s">
        <v>118</v>
      </c>
      <c r="C2105" s="15" t="s">
        <v>99</v>
      </c>
      <c r="D2105" s="15" t="s">
        <v>106</v>
      </c>
      <c r="E2105" s="15" t="s">
        <v>120</v>
      </c>
      <c r="F2105" s="15">
        <v>5.5</v>
      </c>
      <c r="G2105" s="15">
        <v>205.9</v>
      </c>
      <c r="H2105" s="15">
        <v>31.7</v>
      </c>
      <c r="I2105" s="15">
        <v>50.2</v>
      </c>
      <c r="J2105" s="15">
        <v>6.3</v>
      </c>
      <c r="K2105" s="15">
        <v>6.43</v>
      </c>
      <c r="L2105" s="15"/>
      <c r="M2105" s="15">
        <v>123.7</v>
      </c>
      <c r="N2105" s="15">
        <v>58.7</v>
      </c>
      <c r="O2105" s="15">
        <v>65.3</v>
      </c>
      <c r="P2105" s="15" t="s">
        <v>102</v>
      </c>
      <c r="Q2105" s="15">
        <v>271.89999999999998</v>
      </c>
      <c r="R2105" s="15">
        <v>6.68</v>
      </c>
      <c r="S2105" s="15">
        <v>0.79</v>
      </c>
      <c r="T2105" s="15">
        <v>2.82</v>
      </c>
      <c r="U2105" s="15">
        <v>15.51</v>
      </c>
      <c r="V2105" s="15">
        <v>20283</v>
      </c>
      <c r="W2105" s="15">
        <v>397080</v>
      </c>
      <c r="X2105" s="15">
        <v>314589</v>
      </c>
      <c r="Y2105" s="15">
        <v>-82491</v>
      </c>
      <c r="Z2105" s="15">
        <v>3087</v>
      </c>
      <c r="AA2105" s="15">
        <v>5.024</v>
      </c>
      <c r="AB2105" s="15">
        <v>29.5</v>
      </c>
    </row>
    <row r="2106" spans="1:28" ht="15" customHeight="1" x14ac:dyDescent="0.3">
      <c r="A2106" s="15" t="s">
        <v>2234</v>
      </c>
      <c r="B2106" s="15" t="s">
        <v>118</v>
      </c>
      <c r="C2106" s="15" t="s">
        <v>129</v>
      </c>
      <c r="D2106" s="15" t="s">
        <v>130</v>
      </c>
      <c r="E2106" s="15" t="s">
        <v>101</v>
      </c>
      <c r="F2106" s="15">
        <v>8.3000000000000007</v>
      </c>
      <c r="G2106" s="15">
        <v>974.6</v>
      </c>
      <c r="H2106" s="15">
        <v>31.1</v>
      </c>
      <c r="I2106" s="15">
        <v>54.9</v>
      </c>
      <c r="J2106" s="15">
        <v>5.6</v>
      </c>
      <c r="K2106" s="15">
        <v>7.63</v>
      </c>
      <c r="L2106" s="15">
        <v>37.200000000000003</v>
      </c>
      <c r="M2106" s="15">
        <v>166.3</v>
      </c>
      <c r="N2106" s="15">
        <v>41.3</v>
      </c>
      <c r="O2106" s="15">
        <v>112.9</v>
      </c>
      <c r="P2106" s="15" t="s">
        <v>127</v>
      </c>
      <c r="Q2106" s="15">
        <v>218.9</v>
      </c>
      <c r="R2106" s="15">
        <v>5.93</v>
      </c>
      <c r="S2106" s="15">
        <v>0.72</v>
      </c>
      <c r="T2106" s="15">
        <v>0.61</v>
      </c>
      <c r="U2106" s="15">
        <v>5.0599999999999996</v>
      </c>
      <c r="V2106" s="15">
        <v>71974</v>
      </c>
      <c r="W2106" s="15">
        <v>622756</v>
      </c>
      <c r="X2106" s="15">
        <v>364188</v>
      </c>
      <c r="Y2106" s="15">
        <v>-258568</v>
      </c>
      <c r="Z2106" s="15">
        <v>6268</v>
      </c>
      <c r="AA2106" s="15">
        <v>0.80700000000000005</v>
      </c>
      <c r="AB2106" s="15">
        <v>58.2</v>
      </c>
    </row>
    <row r="2107" spans="1:28" ht="15" customHeight="1" x14ac:dyDescent="0.3">
      <c r="A2107" s="15" t="s">
        <v>2235</v>
      </c>
      <c r="B2107" s="15" t="s">
        <v>137</v>
      </c>
      <c r="C2107" s="15" t="s">
        <v>110</v>
      </c>
      <c r="D2107" s="15" t="s">
        <v>144</v>
      </c>
      <c r="E2107" s="15" t="s">
        <v>101</v>
      </c>
      <c r="F2107" s="15">
        <v>11.07</v>
      </c>
      <c r="G2107" s="15">
        <v>778.8</v>
      </c>
      <c r="H2107" s="15">
        <v>28.7</v>
      </c>
      <c r="I2107" s="15">
        <v>69</v>
      </c>
      <c r="J2107" s="15">
        <v>8.1</v>
      </c>
      <c r="K2107" s="15">
        <v>6.83</v>
      </c>
      <c r="L2107" s="15">
        <v>29.5</v>
      </c>
      <c r="M2107" s="15">
        <v>144</v>
      </c>
      <c r="N2107" s="15">
        <v>45.3</v>
      </c>
      <c r="O2107" s="15">
        <v>103.2</v>
      </c>
      <c r="P2107" s="15" t="s">
        <v>127</v>
      </c>
      <c r="Q2107" s="15">
        <v>330.7</v>
      </c>
      <c r="R2107" s="15">
        <v>1.01</v>
      </c>
      <c r="S2107" s="15">
        <v>0.8</v>
      </c>
      <c r="T2107" s="15">
        <v>2.57</v>
      </c>
      <c r="U2107" s="15">
        <v>28.45</v>
      </c>
      <c r="V2107" s="15">
        <v>56604</v>
      </c>
      <c r="W2107" s="15">
        <v>975234</v>
      </c>
      <c r="X2107" s="15">
        <v>1610384</v>
      </c>
      <c r="Y2107" s="15">
        <v>635150</v>
      </c>
      <c r="Z2107" s="15">
        <v>5976</v>
      </c>
      <c r="AA2107" s="15">
        <v>4.7610000000000001</v>
      </c>
      <c r="AB2107" s="15">
        <v>67.599999999999994</v>
      </c>
    </row>
    <row r="2108" spans="1:28" ht="15" customHeight="1" x14ac:dyDescent="0.3">
      <c r="A2108" s="15" t="s">
        <v>2236</v>
      </c>
      <c r="B2108" s="15" t="s">
        <v>118</v>
      </c>
      <c r="C2108" s="15" t="s">
        <v>119</v>
      </c>
      <c r="D2108" s="15" t="s">
        <v>132</v>
      </c>
      <c r="E2108" s="15" t="s">
        <v>101</v>
      </c>
      <c r="F2108" s="15">
        <v>0.59</v>
      </c>
      <c r="G2108" s="15">
        <v>681.2</v>
      </c>
      <c r="H2108" s="15">
        <v>24.1</v>
      </c>
      <c r="I2108" s="15">
        <v>68.099999999999994</v>
      </c>
      <c r="J2108" s="15">
        <v>8.5</v>
      </c>
      <c r="K2108" s="15">
        <v>7.35</v>
      </c>
      <c r="L2108" s="15">
        <v>24.2</v>
      </c>
      <c r="M2108" s="15">
        <v>83.4</v>
      </c>
      <c r="N2108" s="15">
        <v>78</v>
      </c>
      <c r="O2108" s="15">
        <v>133.4</v>
      </c>
      <c r="P2108" s="15" t="s">
        <v>116</v>
      </c>
      <c r="Q2108" s="15">
        <v>183.7</v>
      </c>
      <c r="R2108" s="15">
        <v>1.68</v>
      </c>
      <c r="S2108" s="15">
        <v>0.9</v>
      </c>
      <c r="T2108" s="15">
        <v>1.56</v>
      </c>
      <c r="U2108" s="15">
        <v>0.92</v>
      </c>
      <c r="V2108" s="15">
        <v>104261</v>
      </c>
      <c r="W2108" s="15">
        <v>39125</v>
      </c>
      <c r="X2108" s="15">
        <v>95920</v>
      </c>
      <c r="Y2108" s="15">
        <v>56795</v>
      </c>
      <c r="Z2108" s="15">
        <v>226</v>
      </c>
      <c r="AA2108" s="15">
        <v>4.0709999999999997</v>
      </c>
      <c r="AB2108" s="15">
        <v>52.3</v>
      </c>
    </row>
    <row r="2109" spans="1:28" ht="15" customHeight="1" x14ac:dyDescent="0.3">
      <c r="A2109" s="15" t="s">
        <v>2237</v>
      </c>
      <c r="B2109" s="15" t="s">
        <v>126</v>
      </c>
      <c r="C2109" s="15" t="s">
        <v>105</v>
      </c>
      <c r="D2109" s="15" t="s">
        <v>132</v>
      </c>
      <c r="E2109" s="15" t="s">
        <v>112</v>
      </c>
      <c r="F2109" s="15">
        <v>12.97</v>
      </c>
      <c r="G2109" s="15">
        <v>331.5</v>
      </c>
      <c r="H2109" s="15">
        <v>21.9</v>
      </c>
      <c r="I2109" s="15">
        <v>66.8</v>
      </c>
      <c r="J2109" s="15">
        <v>7.2</v>
      </c>
      <c r="K2109" s="15">
        <v>6.19</v>
      </c>
      <c r="L2109" s="15">
        <v>25.1</v>
      </c>
      <c r="M2109" s="15">
        <v>120.9</v>
      </c>
      <c r="N2109" s="15">
        <v>44.5</v>
      </c>
      <c r="O2109" s="15">
        <v>121.8</v>
      </c>
      <c r="P2109" s="15" t="s">
        <v>107</v>
      </c>
      <c r="Q2109" s="15">
        <v>241.8</v>
      </c>
      <c r="R2109" s="15">
        <v>0.77</v>
      </c>
      <c r="S2109" s="15">
        <v>0.92</v>
      </c>
      <c r="T2109" s="15">
        <v>1.36</v>
      </c>
      <c r="U2109" s="15">
        <v>17.64</v>
      </c>
      <c r="V2109" s="15">
        <v>110171</v>
      </c>
      <c r="W2109" s="15">
        <v>854751</v>
      </c>
      <c r="X2109" s="15">
        <v>1943416</v>
      </c>
      <c r="Y2109" s="15">
        <v>1088665</v>
      </c>
      <c r="Z2109" s="15">
        <v>9207</v>
      </c>
      <c r="AA2109" s="15">
        <v>1.9159999999999999</v>
      </c>
      <c r="AB2109" s="15">
        <v>60.9</v>
      </c>
    </row>
    <row r="2110" spans="1:28" ht="15" customHeight="1" x14ac:dyDescent="0.3">
      <c r="A2110" s="15" t="s">
        <v>2238</v>
      </c>
      <c r="B2110" s="15" t="s">
        <v>98</v>
      </c>
      <c r="C2110" s="15" t="s">
        <v>129</v>
      </c>
      <c r="D2110" s="15" t="s">
        <v>130</v>
      </c>
      <c r="E2110" s="15" t="s">
        <v>112</v>
      </c>
      <c r="F2110" s="15">
        <v>11.67</v>
      </c>
      <c r="G2110" s="15">
        <v>531.5</v>
      </c>
      <c r="H2110" s="15">
        <v>23.3</v>
      </c>
      <c r="I2110" s="15">
        <v>59.2</v>
      </c>
      <c r="J2110" s="15">
        <v>7.7</v>
      </c>
      <c r="K2110" s="15">
        <v>7.5</v>
      </c>
      <c r="L2110" s="15">
        <v>22.2</v>
      </c>
      <c r="M2110" s="15">
        <v>127.5</v>
      </c>
      <c r="N2110" s="15">
        <v>62.1</v>
      </c>
      <c r="O2110" s="15">
        <v>134.4</v>
      </c>
      <c r="P2110" s="15" t="s">
        <v>127</v>
      </c>
      <c r="Q2110" s="15">
        <v>148.30000000000001</v>
      </c>
      <c r="R2110" s="15">
        <v>4.22</v>
      </c>
      <c r="S2110" s="15">
        <v>0.98</v>
      </c>
      <c r="T2110" s="15">
        <v>0.85</v>
      </c>
      <c r="U2110" s="15">
        <v>9.92</v>
      </c>
      <c r="V2110" s="15">
        <v>71374</v>
      </c>
      <c r="W2110" s="15">
        <v>690212</v>
      </c>
      <c r="X2110" s="15">
        <v>708030</v>
      </c>
      <c r="Y2110" s="15">
        <v>17818</v>
      </c>
      <c r="Z2110" s="15">
        <v>7994</v>
      </c>
      <c r="AA2110" s="15">
        <v>1.2410000000000001</v>
      </c>
      <c r="AB2110" s="15">
        <v>45.3</v>
      </c>
    </row>
    <row r="2111" spans="1:28" ht="15" customHeight="1" x14ac:dyDescent="0.3">
      <c r="A2111" s="15" t="s">
        <v>2239</v>
      </c>
      <c r="B2111" s="15" t="s">
        <v>109</v>
      </c>
      <c r="C2111" s="15" t="s">
        <v>105</v>
      </c>
      <c r="D2111" s="15" t="s">
        <v>115</v>
      </c>
      <c r="E2111" s="15" t="s">
        <v>112</v>
      </c>
      <c r="F2111" s="15">
        <v>2.42</v>
      </c>
      <c r="G2111" s="15">
        <v>196.3</v>
      </c>
      <c r="H2111" s="15">
        <v>25</v>
      </c>
      <c r="I2111" s="15">
        <v>63.2</v>
      </c>
      <c r="J2111" s="15">
        <v>8.8000000000000007</v>
      </c>
      <c r="K2111" s="15">
        <v>5.91</v>
      </c>
      <c r="L2111" s="15">
        <v>21.1</v>
      </c>
      <c r="M2111" s="15">
        <v>140.5</v>
      </c>
      <c r="N2111" s="15">
        <v>45.7</v>
      </c>
      <c r="O2111" s="15">
        <v>72</v>
      </c>
      <c r="P2111" s="15" t="s">
        <v>107</v>
      </c>
      <c r="Q2111" s="15">
        <v>217.8</v>
      </c>
      <c r="R2111" s="15">
        <v>8.0500000000000007</v>
      </c>
      <c r="S2111" s="15">
        <v>0.67</v>
      </c>
      <c r="T2111" s="15">
        <v>1.1499999999999999</v>
      </c>
      <c r="U2111" s="15">
        <v>2.78</v>
      </c>
      <c r="V2111" s="15">
        <v>19721</v>
      </c>
      <c r="W2111" s="15">
        <v>200378</v>
      </c>
      <c r="X2111" s="15">
        <v>54824</v>
      </c>
      <c r="Y2111" s="15">
        <v>-145554</v>
      </c>
      <c r="Z2111" s="15">
        <v>4708</v>
      </c>
      <c r="AA2111" s="15">
        <v>0.59</v>
      </c>
      <c r="AB2111" s="15">
        <v>47.8</v>
      </c>
    </row>
    <row r="2112" spans="1:28" ht="15" customHeight="1" x14ac:dyDescent="0.3">
      <c r="A2112" s="15" t="s">
        <v>2240</v>
      </c>
      <c r="B2112" s="15" t="s">
        <v>146</v>
      </c>
      <c r="C2112" s="15" t="s">
        <v>110</v>
      </c>
      <c r="D2112" s="15" t="s">
        <v>130</v>
      </c>
      <c r="E2112" s="15" t="s">
        <v>112</v>
      </c>
      <c r="F2112" s="15">
        <v>5.23</v>
      </c>
      <c r="G2112" s="15">
        <v>185.8</v>
      </c>
      <c r="H2112" s="15">
        <v>19.899999999999999</v>
      </c>
      <c r="I2112" s="15">
        <v>43.4</v>
      </c>
      <c r="J2112" s="15">
        <v>7.5</v>
      </c>
      <c r="K2112" s="15">
        <v>6.94</v>
      </c>
      <c r="L2112" s="15">
        <v>17.7</v>
      </c>
      <c r="M2112" s="15">
        <v>112.1</v>
      </c>
      <c r="N2112" s="15">
        <v>71.3</v>
      </c>
      <c r="O2112" s="15">
        <v>147.80000000000001</v>
      </c>
      <c r="P2112" s="15" t="s">
        <v>102</v>
      </c>
      <c r="Q2112" s="15">
        <v>101.7</v>
      </c>
      <c r="R2112" s="15">
        <v>8.67</v>
      </c>
      <c r="S2112" s="15">
        <v>0.76</v>
      </c>
      <c r="T2112" s="15"/>
      <c r="U2112" s="15">
        <v>6.38</v>
      </c>
      <c r="V2112" s="15">
        <v>79068</v>
      </c>
      <c r="W2112" s="15">
        <v>259811</v>
      </c>
      <c r="X2112" s="15">
        <v>504454</v>
      </c>
      <c r="Y2112" s="15">
        <v>244643</v>
      </c>
      <c r="Z2112" s="15">
        <v>3620</v>
      </c>
      <c r="AA2112" s="15">
        <v>1.762</v>
      </c>
      <c r="AB2112" s="15">
        <v>22.5</v>
      </c>
    </row>
    <row r="2113" spans="1:28" ht="15" customHeight="1" x14ac:dyDescent="0.3">
      <c r="A2113" s="15" t="s">
        <v>2241</v>
      </c>
      <c r="B2113" s="15" t="s">
        <v>104</v>
      </c>
      <c r="C2113" s="15" t="s">
        <v>129</v>
      </c>
      <c r="D2113" s="15" t="s">
        <v>132</v>
      </c>
      <c r="E2113" s="15" t="s">
        <v>112</v>
      </c>
      <c r="F2113" s="15">
        <v>13.21</v>
      </c>
      <c r="G2113" s="15">
        <v>825.5</v>
      </c>
      <c r="H2113" s="15">
        <v>28.5</v>
      </c>
      <c r="I2113" s="15">
        <v>64.400000000000006</v>
      </c>
      <c r="J2113" s="15">
        <v>7.2</v>
      </c>
      <c r="K2113" s="15">
        <v>6.62</v>
      </c>
      <c r="L2113" s="15">
        <v>19.899999999999999</v>
      </c>
      <c r="M2113" s="15">
        <v>111.1</v>
      </c>
      <c r="N2113" s="15">
        <v>42</v>
      </c>
      <c r="O2113" s="15">
        <v>117.4</v>
      </c>
      <c r="P2113" s="15" t="s">
        <v>102</v>
      </c>
      <c r="Q2113" s="15">
        <v>214.9</v>
      </c>
      <c r="R2113" s="15">
        <v>5.22</v>
      </c>
      <c r="S2113" s="15">
        <v>0.68</v>
      </c>
      <c r="T2113" s="15">
        <v>2.46</v>
      </c>
      <c r="U2113" s="15">
        <v>32.5</v>
      </c>
      <c r="V2113" s="15">
        <v>98659</v>
      </c>
      <c r="W2113" s="15">
        <v>887947</v>
      </c>
      <c r="X2113" s="15">
        <v>3206418</v>
      </c>
      <c r="Y2113" s="15">
        <v>2318471</v>
      </c>
      <c r="Z2113" s="15">
        <v>6968</v>
      </c>
      <c r="AA2113" s="15">
        <v>4.6639999999999997</v>
      </c>
      <c r="AB2113" s="15">
        <v>51</v>
      </c>
    </row>
    <row r="2114" spans="1:28" ht="15" customHeight="1" x14ac:dyDescent="0.3">
      <c r="A2114" s="15" t="s">
        <v>2242</v>
      </c>
      <c r="B2114" s="15" t="s">
        <v>104</v>
      </c>
      <c r="C2114" s="15" t="s">
        <v>114</v>
      </c>
      <c r="D2114" s="15" t="s">
        <v>115</v>
      </c>
      <c r="E2114" s="15" t="s">
        <v>120</v>
      </c>
      <c r="F2114" s="15">
        <v>6.11</v>
      </c>
      <c r="G2114" s="15">
        <v>288.39999999999998</v>
      </c>
      <c r="H2114" s="15">
        <v>30.6</v>
      </c>
      <c r="I2114" s="15">
        <v>73.599999999999994</v>
      </c>
      <c r="J2114" s="15">
        <v>8.9</v>
      </c>
      <c r="K2114" s="15">
        <v>7.23</v>
      </c>
      <c r="L2114" s="15">
        <v>20.7</v>
      </c>
      <c r="M2114" s="15">
        <v>138.9</v>
      </c>
      <c r="N2114" s="15">
        <v>37.299999999999997</v>
      </c>
      <c r="O2114" s="15">
        <v>67.5</v>
      </c>
      <c r="P2114" s="15" t="s">
        <v>116</v>
      </c>
      <c r="Q2114" s="15">
        <v>118.1</v>
      </c>
      <c r="R2114" s="15">
        <v>4.09</v>
      </c>
      <c r="S2114" s="15">
        <v>0.75</v>
      </c>
      <c r="T2114" s="15">
        <v>1.48</v>
      </c>
      <c r="U2114" s="15">
        <v>9.0399999999999991</v>
      </c>
      <c r="V2114" s="15">
        <v>20745</v>
      </c>
      <c r="W2114" s="15">
        <v>328305</v>
      </c>
      <c r="X2114" s="15">
        <v>187535</v>
      </c>
      <c r="Y2114" s="15">
        <v>-140770</v>
      </c>
      <c r="Z2114" s="15">
        <v>4951</v>
      </c>
      <c r="AA2114" s="15">
        <v>1.8260000000000001</v>
      </c>
      <c r="AB2114" s="15">
        <v>49.9</v>
      </c>
    </row>
    <row r="2115" spans="1:28" ht="15" customHeight="1" x14ac:dyDescent="0.3">
      <c r="A2115" s="15" t="s">
        <v>2243</v>
      </c>
      <c r="B2115" s="15" t="s">
        <v>104</v>
      </c>
      <c r="C2115" s="15" t="s">
        <v>152</v>
      </c>
      <c r="D2115" s="15" t="s">
        <v>106</v>
      </c>
      <c r="E2115" s="15" t="s">
        <v>101</v>
      </c>
      <c r="F2115" s="15">
        <v>8.5399999999999991</v>
      </c>
      <c r="G2115" s="15">
        <v>605.6</v>
      </c>
      <c r="H2115" s="15">
        <v>31.2</v>
      </c>
      <c r="I2115" s="15">
        <v>63.8</v>
      </c>
      <c r="J2115" s="15">
        <v>6.8</v>
      </c>
      <c r="K2115" s="15">
        <v>6.99</v>
      </c>
      <c r="L2115" s="15">
        <v>41.9</v>
      </c>
      <c r="M2115" s="15">
        <v>98.1</v>
      </c>
      <c r="N2115" s="15">
        <v>63.8</v>
      </c>
      <c r="O2115" s="15">
        <v>88.8</v>
      </c>
      <c r="P2115" s="15" t="s">
        <v>116</v>
      </c>
      <c r="Q2115" s="15">
        <v>172.2</v>
      </c>
      <c r="R2115" s="15">
        <v>4.7699999999999996</v>
      </c>
      <c r="S2115" s="15">
        <v>0.68</v>
      </c>
      <c r="T2115" s="15">
        <v>3.29</v>
      </c>
      <c r="U2115" s="15">
        <v>28.1</v>
      </c>
      <c r="V2115" s="15">
        <v>26482</v>
      </c>
      <c r="W2115" s="15">
        <v>523670</v>
      </c>
      <c r="X2115" s="15">
        <v>744144</v>
      </c>
      <c r="Y2115" s="15">
        <v>220474</v>
      </c>
      <c r="Z2115" s="15">
        <v>2966</v>
      </c>
      <c r="AA2115" s="15">
        <v>9.4740000000000002</v>
      </c>
      <c r="AB2115" s="15">
        <v>61.7</v>
      </c>
    </row>
    <row r="2116" spans="1:28" ht="15" customHeight="1" x14ac:dyDescent="0.3">
      <c r="A2116" s="15" t="s">
        <v>2244</v>
      </c>
      <c r="B2116" s="15" t="s">
        <v>104</v>
      </c>
      <c r="C2116" s="15" t="s">
        <v>105</v>
      </c>
      <c r="D2116" s="15" t="s">
        <v>132</v>
      </c>
      <c r="E2116" s="15" t="s">
        <v>120</v>
      </c>
      <c r="F2116" s="15">
        <v>10.65</v>
      </c>
      <c r="G2116" s="15">
        <v>411.1</v>
      </c>
      <c r="H2116" s="15">
        <v>34.799999999999997</v>
      </c>
      <c r="I2116" s="15">
        <v>59.9</v>
      </c>
      <c r="J2116" s="15">
        <v>7.4</v>
      </c>
      <c r="K2116" s="15">
        <v>6.07</v>
      </c>
      <c r="L2116" s="15">
        <v>19</v>
      </c>
      <c r="M2116" s="15">
        <v>114.7</v>
      </c>
      <c r="N2116" s="15">
        <v>76.599999999999994</v>
      </c>
      <c r="O2116" s="15">
        <v>109.6</v>
      </c>
      <c r="P2116" s="15" t="s">
        <v>102</v>
      </c>
      <c r="Q2116" s="15">
        <v>168.4</v>
      </c>
      <c r="R2116" s="15">
        <v>4.78</v>
      </c>
      <c r="S2116" s="15">
        <v>0.78</v>
      </c>
      <c r="T2116" s="15">
        <v>1.35</v>
      </c>
      <c r="U2116" s="15">
        <v>14.38</v>
      </c>
      <c r="V2116" s="15">
        <v>93194</v>
      </c>
      <c r="W2116" s="15">
        <v>763432</v>
      </c>
      <c r="X2116" s="15">
        <v>1340130</v>
      </c>
      <c r="Y2116" s="15">
        <v>576698</v>
      </c>
      <c r="Z2116" s="15">
        <v>5611</v>
      </c>
      <c r="AA2116" s="15">
        <v>2.5630000000000002</v>
      </c>
      <c r="AB2116" s="15">
        <v>44.6</v>
      </c>
    </row>
    <row r="2117" spans="1:28" ht="15" customHeight="1" x14ac:dyDescent="0.3">
      <c r="A2117" s="15" t="s">
        <v>2245</v>
      </c>
      <c r="B2117" s="15" t="s">
        <v>98</v>
      </c>
      <c r="C2117" s="15" t="s">
        <v>119</v>
      </c>
      <c r="D2117" s="15" t="s">
        <v>130</v>
      </c>
      <c r="E2117" s="15" t="s">
        <v>120</v>
      </c>
      <c r="F2117" s="15">
        <v>9.4600000000000009</v>
      </c>
      <c r="G2117" s="15">
        <v>261.60000000000002</v>
      </c>
      <c r="H2117" s="15">
        <v>30.1</v>
      </c>
      <c r="I2117" s="15">
        <v>59.8</v>
      </c>
      <c r="J2117" s="15">
        <v>7.9</v>
      </c>
      <c r="K2117" s="15">
        <v>7.54</v>
      </c>
      <c r="L2117" s="15">
        <v>19.2</v>
      </c>
      <c r="M2117" s="15">
        <v>127.1</v>
      </c>
      <c r="N2117" s="15">
        <v>51.8</v>
      </c>
      <c r="O2117" s="15">
        <v>112.4</v>
      </c>
      <c r="P2117" s="15" t="s">
        <v>127</v>
      </c>
      <c r="Q2117" s="15">
        <v>207.2</v>
      </c>
      <c r="R2117" s="15">
        <v>4.54</v>
      </c>
      <c r="S2117" s="15">
        <v>0.87</v>
      </c>
      <c r="T2117" s="15">
        <v>0.65</v>
      </c>
      <c r="U2117" s="15">
        <v>6.15</v>
      </c>
      <c r="V2117" s="15">
        <v>60995</v>
      </c>
      <c r="W2117" s="15">
        <v>649205</v>
      </c>
      <c r="X2117" s="15">
        <v>375119</v>
      </c>
      <c r="Y2117" s="15">
        <v>-274086</v>
      </c>
      <c r="Z2117" s="15">
        <v>7193</v>
      </c>
      <c r="AA2117" s="15">
        <v>0.85499999999999998</v>
      </c>
      <c r="AB2117" s="15">
        <v>48.4</v>
      </c>
    </row>
    <row r="2118" spans="1:28" ht="15" customHeight="1" x14ac:dyDescent="0.3">
      <c r="A2118" s="15" t="s">
        <v>2246</v>
      </c>
      <c r="B2118" s="15" t="s">
        <v>122</v>
      </c>
      <c r="C2118" s="15" t="s">
        <v>129</v>
      </c>
      <c r="D2118" s="15" t="s">
        <v>111</v>
      </c>
      <c r="E2118" s="15" t="s">
        <v>112</v>
      </c>
      <c r="F2118" s="15">
        <v>10.44</v>
      </c>
      <c r="G2118" s="15">
        <v>486.7</v>
      </c>
      <c r="H2118" s="15">
        <v>25.2</v>
      </c>
      <c r="I2118" s="15">
        <v>63.3</v>
      </c>
      <c r="J2118" s="15">
        <v>7.2</v>
      </c>
      <c r="K2118" s="15">
        <v>6.34</v>
      </c>
      <c r="L2118" s="15">
        <v>30.4</v>
      </c>
      <c r="M2118" s="15">
        <v>104.8</v>
      </c>
      <c r="N2118" s="15">
        <v>44.4</v>
      </c>
      <c r="O2118" s="15">
        <v>30</v>
      </c>
      <c r="P2118" s="15" t="s">
        <v>116</v>
      </c>
      <c r="Q2118" s="15">
        <v>52.3</v>
      </c>
      <c r="R2118" s="15">
        <v>4.83</v>
      </c>
      <c r="S2118" s="15">
        <v>0.73</v>
      </c>
      <c r="T2118" s="15">
        <v>0.98</v>
      </c>
      <c r="U2118" s="15">
        <v>10.23</v>
      </c>
      <c r="V2118" s="15">
        <v>70001</v>
      </c>
      <c r="W2118" s="15">
        <v>607532</v>
      </c>
      <c r="X2118" s="15">
        <v>716110</v>
      </c>
      <c r="Y2118" s="15">
        <v>108578</v>
      </c>
      <c r="Z2118" s="15">
        <v>1875</v>
      </c>
      <c r="AA2118" s="15">
        <v>5.4560000000000004</v>
      </c>
      <c r="AB2118" s="15">
        <v>46.9</v>
      </c>
    </row>
    <row r="2119" spans="1:28" ht="15" customHeight="1" x14ac:dyDescent="0.3">
      <c r="A2119" s="15" t="s">
        <v>2247</v>
      </c>
      <c r="B2119" s="15" t="s">
        <v>137</v>
      </c>
      <c r="C2119" s="15" t="s">
        <v>110</v>
      </c>
      <c r="D2119" s="15" t="s">
        <v>111</v>
      </c>
      <c r="E2119" s="15" t="s">
        <v>101</v>
      </c>
      <c r="F2119" s="15">
        <v>3.04</v>
      </c>
      <c r="G2119" s="15">
        <v>1012.3</v>
      </c>
      <c r="H2119" s="15">
        <v>26.9</v>
      </c>
      <c r="I2119" s="15">
        <v>64</v>
      </c>
      <c r="J2119" s="15">
        <v>6.7</v>
      </c>
      <c r="K2119" s="15">
        <v>5.48</v>
      </c>
      <c r="L2119" s="15">
        <v>31.8</v>
      </c>
      <c r="M2119" s="15">
        <v>108</v>
      </c>
      <c r="N2119" s="15">
        <v>71.3</v>
      </c>
      <c r="O2119" s="15">
        <v>75.2</v>
      </c>
      <c r="P2119" s="15" t="s">
        <v>107</v>
      </c>
      <c r="Q2119" s="15">
        <v>180</v>
      </c>
      <c r="R2119" s="15">
        <v>2.02</v>
      </c>
      <c r="S2119" s="15">
        <v>0.84</v>
      </c>
      <c r="T2119" s="15">
        <v>0.3</v>
      </c>
      <c r="U2119" s="15">
        <v>0.91</v>
      </c>
      <c r="V2119" s="15">
        <v>72382</v>
      </c>
      <c r="W2119" s="15">
        <v>216493</v>
      </c>
      <c r="X2119" s="15">
        <v>65868</v>
      </c>
      <c r="Y2119" s="15">
        <v>-150625</v>
      </c>
      <c r="Z2119" s="15">
        <v>1443</v>
      </c>
      <c r="AA2119" s="15">
        <v>0.63100000000000001</v>
      </c>
      <c r="AB2119" s="15">
        <v>72.400000000000006</v>
      </c>
    </row>
    <row r="2120" spans="1:28" ht="15" customHeight="1" x14ac:dyDescent="0.3">
      <c r="A2120" s="15" t="s">
        <v>2248</v>
      </c>
      <c r="B2120" s="15" t="s">
        <v>122</v>
      </c>
      <c r="C2120" s="15" t="s">
        <v>123</v>
      </c>
      <c r="D2120" s="15" t="s">
        <v>111</v>
      </c>
      <c r="E2120" s="15" t="s">
        <v>101</v>
      </c>
      <c r="F2120" s="15">
        <v>3.59</v>
      </c>
      <c r="G2120" s="15">
        <v>553.79999999999995</v>
      </c>
      <c r="H2120" s="15">
        <v>25</v>
      </c>
      <c r="I2120" s="15">
        <v>62.4</v>
      </c>
      <c r="J2120" s="15">
        <v>6.8</v>
      </c>
      <c r="K2120" s="15">
        <v>6.18</v>
      </c>
      <c r="L2120" s="15">
        <v>32.4</v>
      </c>
      <c r="M2120" s="15">
        <v>124</v>
      </c>
      <c r="N2120" s="15">
        <v>67.099999999999994</v>
      </c>
      <c r="O2120" s="15">
        <v>123.5</v>
      </c>
      <c r="P2120" s="15" t="s">
        <v>102</v>
      </c>
      <c r="Q2120" s="15">
        <v>134.9</v>
      </c>
      <c r="R2120" s="15">
        <v>2.95</v>
      </c>
      <c r="S2120" s="15">
        <v>0.8</v>
      </c>
      <c r="T2120" s="15">
        <v>1.29</v>
      </c>
      <c r="U2120" s="15">
        <v>4.63</v>
      </c>
      <c r="V2120" s="15">
        <v>72773</v>
      </c>
      <c r="W2120" s="15">
        <v>190682</v>
      </c>
      <c r="X2120" s="15">
        <v>336939</v>
      </c>
      <c r="Y2120" s="15">
        <v>146257</v>
      </c>
      <c r="Z2120" s="15">
        <v>1042</v>
      </c>
      <c r="AA2120" s="15">
        <v>4.4429999999999996</v>
      </c>
      <c r="AB2120" s="15">
        <v>59.1</v>
      </c>
    </row>
    <row r="2121" spans="1:28" ht="15" customHeight="1" x14ac:dyDescent="0.3">
      <c r="A2121" s="15" t="s">
        <v>2249</v>
      </c>
      <c r="B2121" s="15" t="s">
        <v>98</v>
      </c>
      <c r="C2121" s="15" t="s">
        <v>110</v>
      </c>
      <c r="D2121" s="15" t="s">
        <v>144</v>
      </c>
      <c r="E2121" s="15" t="s">
        <v>112</v>
      </c>
      <c r="F2121" s="15">
        <v>13.02</v>
      </c>
      <c r="G2121" s="15">
        <v>578.9</v>
      </c>
      <c r="H2121" s="15">
        <v>24.4</v>
      </c>
      <c r="I2121" s="15">
        <v>66.3</v>
      </c>
      <c r="J2121" s="15">
        <v>7.3</v>
      </c>
      <c r="K2121" s="15">
        <v>7.12</v>
      </c>
      <c r="L2121" s="15">
        <v>23.8</v>
      </c>
      <c r="M2121" s="15">
        <v>132.1</v>
      </c>
      <c r="N2121" s="15">
        <v>62.1</v>
      </c>
      <c r="O2121" s="15">
        <v>103.4</v>
      </c>
      <c r="P2121" s="15" t="s">
        <v>116</v>
      </c>
      <c r="Q2121" s="15">
        <v>284.7</v>
      </c>
      <c r="R2121" s="15">
        <v>3.68</v>
      </c>
      <c r="S2121" s="15">
        <v>0.8</v>
      </c>
      <c r="T2121" s="15">
        <v>1.6</v>
      </c>
      <c r="U2121" s="15">
        <v>20.83</v>
      </c>
      <c r="V2121" s="15">
        <v>54459</v>
      </c>
      <c r="W2121" s="15">
        <v>815543</v>
      </c>
      <c r="X2121" s="15">
        <v>1134381</v>
      </c>
      <c r="Y2121" s="15">
        <v>318838</v>
      </c>
      <c r="Z2121" s="15">
        <v>3479</v>
      </c>
      <c r="AA2121" s="15">
        <v>5.9870000000000001</v>
      </c>
      <c r="AB2121" s="15">
        <v>54</v>
      </c>
    </row>
    <row r="2122" spans="1:28" ht="15" customHeight="1" x14ac:dyDescent="0.3">
      <c r="A2122" s="15" t="s">
        <v>2250</v>
      </c>
      <c r="B2122" s="15" t="s">
        <v>146</v>
      </c>
      <c r="C2122" s="15" t="s">
        <v>134</v>
      </c>
      <c r="D2122" s="15" t="s">
        <v>115</v>
      </c>
      <c r="E2122" s="15" t="s">
        <v>120</v>
      </c>
      <c r="F2122" s="15">
        <v>8.5500000000000007</v>
      </c>
      <c r="G2122" s="15"/>
      <c r="H2122" s="15">
        <v>29.7</v>
      </c>
      <c r="I2122" s="15">
        <v>55.3</v>
      </c>
      <c r="J2122" s="15">
        <v>6.4</v>
      </c>
      <c r="K2122" s="15">
        <v>6.26</v>
      </c>
      <c r="L2122" s="15">
        <v>21.7</v>
      </c>
      <c r="M2122" s="15">
        <v>172.9</v>
      </c>
      <c r="N2122" s="15">
        <v>65.7</v>
      </c>
      <c r="O2122" s="15">
        <v>91.7</v>
      </c>
      <c r="P2122" s="15" t="s">
        <v>116</v>
      </c>
      <c r="Q2122" s="15">
        <v>153.9</v>
      </c>
      <c r="R2122" s="15">
        <v>4.51</v>
      </c>
      <c r="S2122" s="15">
        <v>0.68</v>
      </c>
      <c r="T2122" s="15">
        <v>2.5099999999999998</v>
      </c>
      <c r="U2122" s="15">
        <v>21.46</v>
      </c>
      <c r="V2122" s="15">
        <v>25962</v>
      </c>
      <c r="W2122" s="15">
        <v>544752</v>
      </c>
      <c r="X2122" s="15">
        <v>557145</v>
      </c>
      <c r="Y2122" s="15">
        <v>12393</v>
      </c>
      <c r="Z2122" s="15">
        <v>7227</v>
      </c>
      <c r="AA2122" s="15">
        <v>2.9689999999999999</v>
      </c>
      <c r="AB2122" s="15">
        <v>52</v>
      </c>
    </row>
    <row r="2123" spans="1:28" ht="15" customHeight="1" x14ac:dyDescent="0.3">
      <c r="A2123" s="15" t="s">
        <v>2251</v>
      </c>
      <c r="B2123" s="15" t="s">
        <v>104</v>
      </c>
      <c r="C2123" s="15" t="s">
        <v>105</v>
      </c>
      <c r="D2123" s="15" t="s">
        <v>115</v>
      </c>
      <c r="E2123" s="15" t="s">
        <v>101</v>
      </c>
      <c r="F2123" s="15">
        <v>3.79</v>
      </c>
      <c r="G2123" s="15">
        <v>988.3</v>
      </c>
      <c r="H2123" s="15">
        <v>32</v>
      </c>
      <c r="I2123" s="15">
        <v>71.900000000000006</v>
      </c>
      <c r="J2123" s="15">
        <v>8.4</v>
      </c>
      <c r="K2123" s="15">
        <v>5.2</v>
      </c>
      <c r="L2123" s="15">
        <v>26.5</v>
      </c>
      <c r="M2123" s="15">
        <v>130.6</v>
      </c>
      <c r="N2123" s="15">
        <v>58.6</v>
      </c>
      <c r="O2123" s="15">
        <v>108.6</v>
      </c>
      <c r="P2123" s="15" t="s">
        <v>107</v>
      </c>
      <c r="Q2123" s="15">
        <v>205.8</v>
      </c>
      <c r="R2123" s="15">
        <v>7.24</v>
      </c>
      <c r="S2123" s="15">
        <v>0.65</v>
      </c>
      <c r="T2123" s="15">
        <v>0.3</v>
      </c>
      <c r="U2123" s="15">
        <v>1.1399999999999999</v>
      </c>
      <c r="V2123" s="15">
        <v>20818</v>
      </c>
      <c r="W2123" s="15">
        <v>303619</v>
      </c>
      <c r="X2123" s="15">
        <v>23733</v>
      </c>
      <c r="Y2123" s="15">
        <v>-279886</v>
      </c>
      <c r="Z2123" s="15">
        <v>8414</v>
      </c>
      <c r="AA2123" s="15">
        <v>0.13500000000000001</v>
      </c>
      <c r="AB2123" s="15">
        <v>52.8</v>
      </c>
    </row>
    <row r="2124" spans="1:28" ht="15" customHeight="1" x14ac:dyDescent="0.3">
      <c r="A2124" s="15" t="s">
        <v>2252</v>
      </c>
      <c r="B2124" s="15" t="s">
        <v>98</v>
      </c>
      <c r="C2124" s="15" t="s">
        <v>152</v>
      </c>
      <c r="D2124" s="15" t="s">
        <v>115</v>
      </c>
      <c r="E2124" s="15" t="s">
        <v>101</v>
      </c>
      <c r="F2124" s="15">
        <v>10.52</v>
      </c>
      <c r="G2124" s="15">
        <v>810.8</v>
      </c>
      <c r="H2124" s="15">
        <v>25.8</v>
      </c>
      <c r="I2124" s="15">
        <v>61.4</v>
      </c>
      <c r="J2124" s="15">
        <v>7.1</v>
      </c>
      <c r="K2124" s="15">
        <v>7.04</v>
      </c>
      <c r="L2124" s="15">
        <v>31.3</v>
      </c>
      <c r="M2124" s="15">
        <v>150.6</v>
      </c>
      <c r="N2124" s="15">
        <v>42.9</v>
      </c>
      <c r="O2124" s="15">
        <v>88.1</v>
      </c>
      <c r="P2124" s="15" t="s">
        <v>102</v>
      </c>
      <c r="Q2124" s="15">
        <v>292.89999999999998</v>
      </c>
      <c r="R2124" s="15">
        <v>6.75</v>
      </c>
      <c r="S2124" s="15">
        <v>0.94</v>
      </c>
      <c r="T2124" s="15">
        <v>3.85</v>
      </c>
      <c r="U2124" s="15">
        <v>40.5</v>
      </c>
      <c r="V2124" s="15">
        <v>20158</v>
      </c>
      <c r="W2124" s="15">
        <v>732840</v>
      </c>
      <c r="X2124" s="15">
        <v>816399</v>
      </c>
      <c r="Y2124" s="15">
        <v>83559</v>
      </c>
      <c r="Z2124" s="15">
        <v>15404</v>
      </c>
      <c r="AA2124" s="15">
        <v>2.629</v>
      </c>
      <c r="AB2124" s="15">
        <v>55.7</v>
      </c>
    </row>
    <row r="2125" spans="1:28" ht="15" customHeight="1" x14ac:dyDescent="0.3">
      <c r="A2125" s="15" t="s">
        <v>2253</v>
      </c>
      <c r="B2125" s="15" t="s">
        <v>109</v>
      </c>
      <c r="C2125" s="15" t="s">
        <v>110</v>
      </c>
      <c r="D2125" s="15" t="s">
        <v>130</v>
      </c>
      <c r="E2125" s="15" t="s">
        <v>101</v>
      </c>
      <c r="F2125" s="15">
        <v>3.7</v>
      </c>
      <c r="G2125" s="15">
        <v>658.3</v>
      </c>
      <c r="H2125" s="15">
        <v>24</v>
      </c>
      <c r="I2125" s="15">
        <v>61.6</v>
      </c>
      <c r="J2125" s="15">
        <v>6.9</v>
      </c>
      <c r="K2125" s="15">
        <v>6.72</v>
      </c>
      <c r="L2125" s="15">
        <v>36.700000000000003</v>
      </c>
      <c r="M2125" s="15">
        <v>108.5</v>
      </c>
      <c r="N2125" s="15">
        <v>76.3</v>
      </c>
      <c r="O2125" s="15">
        <v>104.5</v>
      </c>
      <c r="P2125" s="15" t="s">
        <v>116</v>
      </c>
      <c r="Q2125" s="15">
        <v>211</v>
      </c>
      <c r="R2125" s="15">
        <v>3.42</v>
      </c>
      <c r="S2125" s="15">
        <v>0.89</v>
      </c>
      <c r="T2125" s="15">
        <v>1.95</v>
      </c>
      <c r="U2125" s="15">
        <v>7.22</v>
      </c>
      <c r="V2125" s="15">
        <v>79392</v>
      </c>
      <c r="W2125" s="15">
        <v>283510</v>
      </c>
      <c r="X2125" s="15">
        <v>573210</v>
      </c>
      <c r="Y2125" s="15">
        <v>289700</v>
      </c>
      <c r="Z2125" s="15">
        <v>1004</v>
      </c>
      <c r="AA2125" s="15">
        <v>7.1909999999999998</v>
      </c>
      <c r="AB2125" s="15">
        <v>53.9</v>
      </c>
    </row>
    <row r="2126" spans="1:28" ht="15" customHeight="1" x14ac:dyDescent="0.3">
      <c r="A2126" s="15" t="s">
        <v>2254</v>
      </c>
      <c r="B2126" s="15" t="s">
        <v>104</v>
      </c>
      <c r="C2126" s="15" t="s">
        <v>152</v>
      </c>
      <c r="D2126" s="15" t="s">
        <v>132</v>
      </c>
      <c r="E2126" s="15" t="s">
        <v>101</v>
      </c>
      <c r="F2126" s="15">
        <v>7.18</v>
      </c>
      <c r="G2126" s="15">
        <v>836.2</v>
      </c>
      <c r="H2126" s="15">
        <v>29.6</v>
      </c>
      <c r="I2126" s="15">
        <v>73.099999999999994</v>
      </c>
      <c r="J2126" s="15">
        <v>6</v>
      </c>
      <c r="K2126" s="15">
        <v>6.49</v>
      </c>
      <c r="L2126" s="15">
        <v>25.8</v>
      </c>
      <c r="M2126" s="15">
        <v>75.5</v>
      </c>
      <c r="N2126" s="15">
        <v>43.7</v>
      </c>
      <c r="O2126" s="15">
        <v>113.7</v>
      </c>
      <c r="P2126" s="15" t="s">
        <v>127</v>
      </c>
      <c r="Q2126" s="15">
        <v>130.80000000000001</v>
      </c>
      <c r="R2126" s="15">
        <v>7.97</v>
      </c>
      <c r="S2126" s="15">
        <v>0.81</v>
      </c>
      <c r="T2126" s="15">
        <v>2.16</v>
      </c>
      <c r="U2126" s="15">
        <v>15.51</v>
      </c>
      <c r="V2126" s="15">
        <v>125963</v>
      </c>
      <c r="W2126" s="15">
        <v>471581</v>
      </c>
      <c r="X2126" s="15">
        <v>1953686</v>
      </c>
      <c r="Y2126" s="15">
        <v>1482105</v>
      </c>
      <c r="Z2126" s="15">
        <v>4182</v>
      </c>
      <c r="AA2126" s="15">
        <v>3.7090000000000001</v>
      </c>
      <c r="AB2126" s="15">
        <v>46.7</v>
      </c>
    </row>
    <row r="2127" spans="1:28" ht="15" customHeight="1" x14ac:dyDescent="0.3">
      <c r="A2127" s="15" t="s">
        <v>2255</v>
      </c>
      <c r="B2127" s="15" t="s">
        <v>98</v>
      </c>
      <c r="C2127" s="15" t="s">
        <v>110</v>
      </c>
      <c r="D2127" s="15" t="s">
        <v>111</v>
      </c>
      <c r="E2127" s="15" t="s">
        <v>101</v>
      </c>
      <c r="F2127" s="15">
        <v>11.45</v>
      </c>
      <c r="G2127" s="15">
        <v>784.7</v>
      </c>
      <c r="H2127" s="15">
        <v>27.3</v>
      </c>
      <c r="I2127" s="15">
        <v>76.8</v>
      </c>
      <c r="J2127" s="15">
        <v>5.9</v>
      </c>
      <c r="K2127" s="15">
        <v>7.19</v>
      </c>
      <c r="L2127" s="15">
        <v>29.7</v>
      </c>
      <c r="M2127" s="15">
        <v>166.7</v>
      </c>
      <c r="N2127" s="15">
        <v>61.1</v>
      </c>
      <c r="O2127" s="15">
        <v>63.7</v>
      </c>
      <c r="P2127" s="15" t="s">
        <v>102</v>
      </c>
      <c r="Q2127" s="15">
        <v>381.3</v>
      </c>
      <c r="R2127" s="15">
        <v>5.53</v>
      </c>
      <c r="S2127" s="15">
        <v>0.94</v>
      </c>
      <c r="T2127" s="15">
        <v>1.21</v>
      </c>
      <c r="U2127" s="15">
        <v>13.85</v>
      </c>
      <c r="V2127" s="15">
        <v>76364</v>
      </c>
      <c r="W2127" s="15">
        <v>918367</v>
      </c>
      <c r="X2127" s="15">
        <v>1057641</v>
      </c>
      <c r="Y2127" s="15">
        <v>139274</v>
      </c>
      <c r="Z2127" s="15">
        <v>3449</v>
      </c>
      <c r="AA2127" s="15">
        <v>4.016</v>
      </c>
      <c r="AB2127" s="15">
        <v>57.3</v>
      </c>
    </row>
    <row r="2128" spans="1:28" ht="15" customHeight="1" x14ac:dyDescent="0.3">
      <c r="A2128" s="15" t="s">
        <v>2256</v>
      </c>
      <c r="B2128" s="15" t="s">
        <v>104</v>
      </c>
      <c r="C2128" s="15" t="s">
        <v>105</v>
      </c>
      <c r="D2128" s="15" t="s">
        <v>106</v>
      </c>
      <c r="E2128" s="15" t="s">
        <v>112</v>
      </c>
      <c r="F2128" s="15">
        <v>13.95</v>
      </c>
      <c r="G2128" s="15">
        <v>561.6</v>
      </c>
      <c r="H2128" s="15">
        <v>22</v>
      </c>
      <c r="I2128" s="15">
        <v>46.6</v>
      </c>
      <c r="J2128" s="15">
        <v>8.4</v>
      </c>
      <c r="K2128" s="15">
        <v>6.85</v>
      </c>
      <c r="L2128" s="15">
        <v>21</v>
      </c>
      <c r="M2128" s="15">
        <v>92.1</v>
      </c>
      <c r="N2128" s="15">
        <v>90.4</v>
      </c>
      <c r="O2128" s="15">
        <v>124</v>
      </c>
      <c r="P2128" s="15" t="s">
        <v>102</v>
      </c>
      <c r="Q2128" s="15">
        <v>272</v>
      </c>
      <c r="R2128" s="15">
        <v>4.91</v>
      </c>
      <c r="S2128" s="15">
        <v>0.79</v>
      </c>
      <c r="T2128" s="15">
        <v>5.2</v>
      </c>
      <c r="U2128" s="15">
        <v>72.540000000000006</v>
      </c>
      <c r="V2128" s="15">
        <v>23076</v>
      </c>
      <c r="W2128" s="15">
        <v>909931</v>
      </c>
      <c r="X2128" s="15">
        <v>1673933</v>
      </c>
      <c r="Y2128" s="15">
        <v>764002</v>
      </c>
      <c r="Z2128" s="15">
        <v>6227</v>
      </c>
      <c r="AA2128" s="15">
        <v>11.648999999999999</v>
      </c>
      <c r="AB2128" s="15">
        <v>41.4</v>
      </c>
    </row>
    <row r="2129" spans="1:28" ht="15" customHeight="1" x14ac:dyDescent="0.3">
      <c r="A2129" s="15" t="s">
        <v>2257</v>
      </c>
      <c r="B2129" s="15" t="s">
        <v>98</v>
      </c>
      <c r="C2129" s="15" t="s">
        <v>119</v>
      </c>
      <c r="D2129" s="15" t="s">
        <v>111</v>
      </c>
      <c r="E2129" s="15" t="s">
        <v>101</v>
      </c>
      <c r="F2129" s="15">
        <v>1.27</v>
      </c>
      <c r="G2129" s="15">
        <v>717.2</v>
      </c>
      <c r="H2129" s="15">
        <v>23.9</v>
      </c>
      <c r="I2129" s="15">
        <v>65.900000000000006</v>
      </c>
      <c r="J2129" s="15">
        <v>7.3</v>
      </c>
      <c r="K2129" s="15">
        <v>6.38</v>
      </c>
      <c r="L2129" s="15">
        <v>26.2</v>
      </c>
      <c r="M2129" s="15">
        <v>149.4</v>
      </c>
      <c r="N2129" s="15">
        <v>69.099999999999994</v>
      </c>
      <c r="O2129" s="15">
        <v>102.7</v>
      </c>
      <c r="P2129" s="15" t="s">
        <v>107</v>
      </c>
      <c r="Q2129" s="15">
        <v>193.5</v>
      </c>
      <c r="R2129" s="15">
        <v>4.01</v>
      </c>
      <c r="S2129" s="15">
        <v>0.85</v>
      </c>
      <c r="T2129" s="15">
        <v>1.71</v>
      </c>
      <c r="U2129" s="15">
        <v>2.17</v>
      </c>
      <c r="V2129" s="15">
        <v>71690</v>
      </c>
      <c r="W2129" s="15">
        <v>96888</v>
      </c>
      <c r="X2129" s="15">
        <v>155567</v>
      </c>
      <c r="Y2129" s="15">
        <v>58679</v>
      </c>
      <c r="Z2129" s="15">
        <v>583</v>
      </c>
      <c r="AA2129" s="15">
        <v>3.722</v>
      </c>
      <c r="AB2129" s="15">
        <v>52.9</v>
      </c>
    </row>
    <row r="2130" spans="1:28" ht="15" customHeight="1" x14ac:dyDescent="0.3">
      <c r="A2130" s="15" t="s">
        <v>2258</v>
      </c>
      <c r="B2130" s="15" t="s">
        <v>126</v>
      </c>
      <c r="C2130" s="15" t="s">
        <v>123</v>
      </c>
      <c r="D2130" s="15" t="s">
        <v>144</v>
      </c>
      <c r="E2130" s="15" t="s">
        <v>101</v>
      </c>
      <c r="F2130" s="15">
        <v>10.3</v>
      </c>
      <c r="G2130" s="15">
        <v>829.6</v>
      </c>
      <c r="H2130" s="15">
        <v>28.4</v>
      </c>
      <c r="I2130" s="15">
        <v>71.8</v>
      </c>
      <c r="J2130" s="15">
        <v>6.7</v>
      </c>
      <c r="K2130" s="15">
        <v>7.1</v>
      </c>
      <c r="L2130" s="15">
        <v>23.3</v>
      </c>
      <c r="M2130" s="15">
        <v>138.30000000000001</v>
      </c>
      <c r="N2130" s="15">
        <v>50.2</v>
      </c>
      <c r="O2130" s="15">
        <v>140.9</v>
      </c>
      <c r="P2130" s="15" t="s">
        <v>102</v>
      </c>
      <c r="Q2130" s="15">
        <v>161.80000000000001</v>
      </c>
      <c r="R2130" s="15">
        <v>2.27</v>
      </c>
      <c r="S2130" s="15">
        <v>0.76</v>
      </c>
      <c r="T2130" s="15">
        <v>2.0699999999999998</v>
      </c>
      <c r="U2130" s="15">
        <v>21.32</v>
      </c>
      <c r="V2130" s="15">
        <v>57181</v>
      </c>
      <c r="W2130" s="15">
        <v>561422</v>
      </c>
      <c r="X2130" s="15">
        <v>1219099</v>
      </c>
      <c r="Y2130" s="15">
        <v>657677</v>
      </c>
      <c r="Z2130" s="15">
        <v>4641</v>
      </c>
      <c r="AA2130" s="15">
        <v>4.5940000000000003</v>
      </c>
      <c r="AB2130" s="15">
        <v>63.1</v>
      </c>
    </row>
    <row r="2131" spans="1:28" ht="15" customHeight="1" x14ac:dyDescent="0.3">
      <c r="A2131" s="15" t="s">
        <v>2259</v>
      </c>
      <c r="B2131" s="15" t="s">
        <v>146</v>
      </c>
      <c r="C2131" s="15" t="s">
        <v>123</v>
      </c>
      <c r="D2131" s="15" t="s">
        <v>132</v>
      </c>
      <c r="E2131" s="15" t="s">
        <v>112</v>
      </c>
      <c r="F2131" s="15">
        <v>12.85</v>
      </c>
      <c r="G2131" s="15">
        <v>422.6</v>
      </c>
      <c r="H2131" s="15">
        <v>19.600000000000001</v>
      </c>
      <c r="I2131" s="15">
        <v>48.2</v>
      </c>
      <c r="J2131" s="15">
        <v>8.6</v>
      </c>
      <c r="K2131" s="15">
        <v>6.18</v>
      </c>
      <c r="L2131" s="15">
        <v>29.8</v>
      </c>
      <c r="M2131" s="15">
        <v>63.7</v>
      </c>
      <c r="N2131" s="15">
        <v>50.8</v>
      </c>
      <c r="O2131" s="15">
        <v>105.3</v>
      </c>
      <c r="P2131" s="15" t="s">
        <v>107</v>
      </c>
      <c r="Q2131" s="15">
        <v>90</v>
      </c>
      <c r="R2131" s="15">
        <v>0.5</v>
      </c>
      <c r="S2131" s="15">
        <v>0.89</v>
      </c>
      <c r="T2131" s="15">
        <v>1.51</v>
      </c>
      <c r="U2131" s="15">
        <v>19.399999999999999</v>
      </c>
      <c r="V2131" s="15">
        <v>101506</v>
      </c>
      <c r="W2131" s="15">
        <v>878759</v>
      </c>
      <c r="X2131" s="15">
        <v>1969216</v>
      </c>
      <c r="Y2131" s="15">
        <v>1090457</v>
      </c>
      <c r="Z2131" s="15">
        <v>10267</v>
      </c>
      <c r="AA2131" s="15">
        <v>1.89</v>
      </c>
      <c r="AB2131" s="15">
        <v>40.9</v>
      </c>
    </row>
    <row r="2132" spans="1:28" ht="15" customHeight="1" x14ac:dyDescent="0.3">
      <c r="A2132" s="15" t="s">
        <v>2260</v>
      </c>
      <c r="B2132" s="15" t="s">
        <v>109</v>
      </c>
      <c r="C2132" s="15" t="s">
        <v>170</v>
      </c>
      <c r="D2132" s="15" t="s">
        <v>100</v>
      </c>
      <c r="E2132" s="15" t="s">
        <v>101</v>
      </c>
      <c r="F2132" s="15">
        <v>1.39</v>
      </c>
      <c r="G2132" s="15">
        <v>810.6</v>
      </c>
      <c r="H2132" s="15">
        <v>27.9</v>
      </c>
      <c r="I2132" s="15">
        <v>59.6</v>
      </c>
      <c r="J2132" s="15">
        <v>6.5</v>
      </c>
      <c r="K2132" s="15">
        <v>6.72</v>
      </c>
      <c r="L2132" s="15">
        <v>31.4</v>
      </c>
      <c r="M2132" s="15">
        <v>133.30000000000001</v>
      </c>
      <c r="N2132" s="15">
        <v>57.3</v>
      </c>
      <c r="O2132" s="15">
        <v>94.3</v>
      </c>
      <c r="P2132" s="15" t="s">
        <v>107</v>
      </c>
      <c r="Q2132" s="15">
        <v>190.1</v>
      </c>
      <c r="R2132" s="15">
        <v>1.85</v>
      </c>
      <c r="S2132" s="15">
        <v>0.86</v>
      </c>
      <c r="T2132" s="15">
        <v>3.42</v>
      </c>
      <c r="U2132" s="15">
        <v>4.75</v>
      </c>
      <c r="V2132" s="15">
        <v>20915</v>
      </c>
      <c r="W2132" s="15">
        <v>88592</v>
      </c>
      <c r="X2132" s="15">
        <v>99346</v>
      </c>
      <c r="Y2132" s="15">
        <v>10754</v>
      </c>
      <c r="Z2132" s="15">
        <v>848</v>
      </c>
      <c r="AA2132" s="15">
        <v>5.601</v>
      </c>
      <c r="AB2132" s="15">
        <v>54.5</v>
      </c>
    </row>
    <row r="2133" spans="1:28" ht="15" customHeight="1" x14ac:dyDescent="0.3">
      <c r="A2133" s="15" t="s">
        <v>2261</v>
      </c>
      <c r="B2133" s="15" t="s">
        <v>126</v>
      </c>
      <c r="C2133" s="15" t="s">
        <v>170</v>
      </c>
      <c r="D2133" s="15" t="s">
        <v>106</v>
      </c>
      <c r="E2133" s="15" t="s">
        <v>112</v>
      </c>
      <c r="F2133" s="15">
        <v>5.19</v>
      </c>
      <c r="G2133" s="15">
        <v>423.5</v>
      </c>
      <c r="H2133" s="15">
        <v>21.8</v>
      </c>
      <c r="I2133" s="15">
        <v>61.6</v>
      </c>
      <c r="J2133" s="15">
        <v>7.2</v>
      </c>
      <c r="K2133" s="15">
        <v>6.07</v>
      </c>
      <c r="L2133" s="15">
        <v>19.899999999999999</v>
      </c>
      <c r="M2133" s="15">
        <v>142.4</v>
      </c>
      <c r="N2133" s="15">
        <v>44.5</v>
      </c>
      <c r="O2133" s="15">
        <v>65</v>
      </c>
      <c r="P2133" s="15" t="s">
        <v>127</v>
      </c>
      <c r="Q2133" s="15">
        <v>173.2</v>
      </c>
      <c r="R2133" s="15">
        <v>6.16</v>
      </c>
      <c r="S2133" s="15">
        <v>0.7</v>
      </c>
      <c r="T2133" s="15">
        <v>2.4</v>
      </c>
      <c r="U2133" s="15">
        <v>12.46</v>
      </c>
      <c r="V2133" s="15">
        <v>19453</v>
      </c>
      <c r="W2133" s="15">
        <v>363789</v>
      </c>
      <c r="X2133" s="15">
        <v>242384</v>
      </c>
      <c r="Y2133" s="15">
        <v>-121405</v>
      </c>
      <c r="Z2133" s="15">
        <v>3019</v>
      </c>
      <c r="AA2133" s="15">
        <v>4.1269999999999998</v>
      </c>
      <c r="AB2133" s="15">
        <v>34.9</v>
      </c>
    </row>
    <row r="2134" spans="1:28" ht="15" customHeight="1" x14ac:dyDescent="0.3">
      <c r="A2134" s="15" t="s">
        <v>2262</v>
      </c>
      <c r="B2134" s="15" t="s">
        <v>122</v>
      </c>
      <c r="C2134" s="15" t="s">
        <v>129</v>
      </c>
      <c r="D2134" s="15" t="s">
        <v>106</v>
      </c>
      <c r="E2134" s="15" t="s">
        <v>120</v>
      </c>
      <c r="F2134" s="15">
        <v>10.01</v>
      </c>
      <c r="G2134" s="15">
        <v>80</v>
      </c>
      <c r="H2134" s="15">
        <v>33.1</v>
      </c>
      <c r="I2134" s="15">
        <v>55</v>
      </c>
      <c r="J2134" s="15">
        <v>7.2</v>
      </c>
      <c r="K2134" s="15">
        <v>7.23</v>
      </c>
      <c r="L2134" s="15">
        <v>25.3</v>
      </c>
      <c r="M2134" s="15">
        <v>133.5</v>
      </c>
      <c r="N2134" s="15">
        <v>45.3</v>
      </c>
      <c r="O2134" s="15">
        <v>119.4</v>
      </c>
      <c r="P2134" s="15" t="s">
        <v>127</v>
      </c>
      <c r="Q2134" s="15">
        <v>283.3</v>
      </c>
      <c r="R2134" s="15">
        <v>5.1100000000000003</v>
      </c>
      <c r="S2134" s="15">
        <v>0.94</v>
      </c>
      <c r="T2134" s="15">
        <v>1.82</v>
      </c>
      <c r="U2134" s="15">
        <v>18.22</v>
      </c>
      <c r="V2134" s="15">
        <v>19039</v>
      </c>
      <c r="W2134" s="15">
        <v>790705</v>
      </c>
      <c r="X2134" s="15">
        <v>346891</v>
      </c>
      <c r="Y2134" s="15">
        <v>-443814</v>
      </c>
      <c r="Z2134" s="15">
        <v>5981</v>
      </c>
      <c r="AA2134" s="15">
        <v>3.0459999999999998</v>
      </c>
      <c r="AB2134" s="15">
        <v>31.9</v>
      </c>
    </row>
    <row r="2135" spans="1:28" ht="15" customHeight="1" x14ac:dyDescent="0.3">
      <c r="A2135" s="15" t="s">
        <v>2263</v>
      </c>
      <c r="B2135" s="15" t="s">
        <v>122</v>
      </c>
      <c r="C2135" s="15" t="s">
        <v>123</v>
      </c>
      <c r="D2135" s="15" t="s">
        <v>144</v>
      </c>
      <c r="E2135" s="15" t="s">
        <v>120</v>
      </c>
      <c r="F2135" s="15">
        <v>1.9</v>
      </c>
      <c r="G2135" s="15">
        <v>262.5</v>
      </c>
      <c r="H2135" s="15">
        <v>29</v>
      </c>
      <c r="I2135" s="15">
        <v>43.7</v>
      </c>
      <c r="J2135" s="15">
        <v>8</v>
      </c>
      <c r="K2135" s="15">
        <v>6.49</v>
      </c>
      <c r="L2135" s="15">
        <v>13.2</v>
      </c>
      <c r="M2135" s="15">
        <v>68.3</v>
      </c>
      <c r="N2135" s="15">
        <v>15.8</v>
      </c>
      <c r="O2135" s="15">
        <v>122.2</v>
      </c>
      <c r="P2135" s="15" t="s">
        <v>107</v>
      </c>
      <c r="Q2135" s="15">
        <v>211.6</v>
      </c>
      <c r="R2135" s="15">
        <v>9.9700000000000006</v>
      </c>
      <c r="S2135" s="15">
        <v>0.79</v>
      </c>
      <c r="T2135" s="15">
        <v>1.29</v>
      </c>
      <c r="U2135" s="15">
        <v>2.4500000000000002</v>
      </c>
      <c r="V2135" s="15">
        <v>52060</v>
      </c>
      <c r="W2135" s="15">
        <v>153690</v>
      </c>
      <c r="X2135" s="15">
        <v>127547</v>
      </c>
      <c r="Y2135" s="15">
        <v>-26143</v>
      </c>
      <c r="Z2135" s="15">
        <v>1350</v>
      </c>
      <c r="AA2135" s="15">
        <v>1.8149999999999999</v>
      </c>
      <c r="AB2135" s="15">
        <v>21.6</v>
      </c>
    </row>
    <row r="2136" spans="1:28" ht="15" customHeight="1" x14ac:dyDescent="0.3">
      <c r="A2136" s="15" t="s">
        <v>2264</v>
      </c>
      <c r="B2136" s="15" t="s">
        <v>109</v>
      </c>
      <c r="C2136" s="15" t="s">
        <v>105</v>
      </c>
      <c r="D2136" s="15" t="s">
        <v>144</v>
      </c>
      <c r="E2136" s="15" t="s">
        <v>112</v>
      </c>
      <c r="F2136" s="15">
        <v>10.72</v>
      </c>
      <c r="G2136" s="15">
        <v>170</v>
      </c>
      <c r="H2136" s="15">
        <v>22.3</v>
      </c>
      <c r="I2136" s="15">
        <v>60.7</v>
      </c>
      <c r="J2136" s="15">
        <v>7.7</v>
      </c>
      <c r="K2136" s="15">
        <v>7.67</v>
      </c>
      <c r="L2136" s="15">
        <v>26.5</v>
      </c>
      <c r="M2136" s="15">
        <v>111.8</v>
      </c>
      <c r="N2136" s="15">
        <v>82.5</v>
      </c>
      <c r="O2136" s="15">
        <v>98.7</v>
      </c>
      <c r="P2136" s="15" t="s">
        <v>102</v>
      </c>
      <c r="Q2136" s="15">
        <v>191.2</v>
      </c>
      <c r="R2136" s="15">
        <v>6.15</v>
      </c>
      <c r="S2136" s="15">
        <v>0.65</v>
      </c>
      <c r="T2136" s="15">
        <v>0.49</v>
      </c>
      <c r="U2136" s="15">
        <v>5.25</v>
      </c>
      <c r="V2136" s="15">
        <v>46055</v>
      </c>
      <c r="W2136" s="15">
        <v>667589</v>
      </c>
      <c r="X2136" s="15">
        <v>241789</v>
      </c>
      <c r="Y2136" s="15">
        <v>-425800</v>
      </c>
      <c r="Z2136" s="15">
        <v>4783</v>
      </c>
      <c r="AA2136" s="15">
        <v>1.0980000000000001</v>
      </c>
      <c r="AB2136" s="15">
        <v>31.5</v>
      </c>
    </row>
    <row r="2137" spans="1:28" ht="15" customHeight="1" x14ac:dyDescent="0.3">
      <c r="A2137" s="15" t="s">
        <v>2265</v>
      </c>
      <c r="B2137" s="15" t="s">
        <v>104</v>
      </c>
      <c r="C2137" s="15" t="s">
        <v>129</v>
      </c>
      <c r="D2137" s="15" t="s">
        <v>111</v>
      </c>
      <c r="E2137" s="15" t="s">
        <v>112</v>
      </c>
      <c r="F2137" s="15">
        <v>8.1199999999999992</v>
      </c>
      <c r="G2137" s="15">
        <v>510.4</v>
      </c>
      <c r="H2137" s="15">
        <v>23.3</v>
      </c>
      <c r="I2137" s="15">
        <v>46.1</v>
      </c>
      <c r="J2137" s="15">
        <v>7.8</v>
      </c>
      <c r="K2137" s="15">
        <v>6.13</v>
      </c>
      <c r="L2137" s="15">
        <v>24.8</v>
      </c>
      <c r="M2137" s="15">
        <v>122.9</v>
      </c>
      <c r="N2137" s="15">
        <v>68.5</v>
      </c>
      <c r="O2137" s="15">
        <v>145.9</v>
      </c>
      <c r="P2137" s="15" t="s">
        <v>116</v>
      </c>
      <c r="Q2137" s="15">
        <v>213.1</v>
      </c>
      <c r="R2137" s="15">
        <v>7.24</v>
      </c>
      <c r="S2137" s="15">
        <v>0.68</v>
      </c>
      <c r="T2137" s="15">
        <v>0.91</v>
      </c>
      <c r="U2137" s="15">
        <v>7.39</v>
      </c>
      <c r="V2137" s="15">
        <v>70046</v>
      </c>
      <c r="W2137" s="15">
        <v>620404</v>
      </c>
      <c r="X2137" s="15">
        <v>517640</v>
      </c>
      <c r="Y2137" s="15">
        <v>-102764</v>
      </c>
      <c r="Z2137" s="15">
        <v>1950</v>
      </c>
      <c r="AA2137" s="15">
        <v>3.79</v>
      </c>
      <c r="AB2137" s="15">
        <v>26.8</v>
      </c>
    </row>
    <row r="2138" spans="1:28" ht="15" customHeight="1" x14ac:dyDescent="0.3">
      <c r="A2138" s="15" t="s">
        <v>2266</v>
      </c>
      <c r="B2138" s="15" t="s">
        <v>98</v>
      </c>
      <c r="C2138" s="15" t="s">
        <v>119</v>
      </c>
      <c r="D2138" s="15" t="s">
        <v>115</v>
      </c>
      <c r="E2138" s="15" t="s">
        <v>101</v>
      </c>
      <c r="F2138" s="15">
        <v>10.82</v>
      </c>
      <c r="G2138" s="15">
        <v>860.4</v>
      </c>
      <c r="H2138" s="15">
        <v>30.8</v>
      </c>
      <c r="I2138" s="15">
        <v>85.7</v>
      </c>
      <c r="J2138" s="15">
        <v>7.8</v>
      </c>
      <c r="K2138" s="15">
        <v>6.61</v>
      </c>
      <c r="L2138" s="15">
        <v>27.8</v>
      </c>
      <c r="M2138" s="15">
        <v>114.7</v>
      </c>
      <c r="N2138" s="15">
        <v>52.4</v>
      </c>
      <c r="O2138" s="15">
        <v>94</v>
      </c>
      <c r="P2138" s="15" t="s">
        <v>127</v>
      </c>
      <c r="Q2138" s="15">
        <v>168.1</v>
      </c>
      <c r="R2138" s="15">
        <v>3.94</v>
      </c>
      <c r="S2138" s="15">
        <v>0.77</v>
      </c>
      <c r="T2138" s="15">
        <v>3.7</v>
      </c>
      <c r="U2138" s="15">
        <v>40.03</v>
      </c>
      <c r="V2138" s="15">
        <v>21100</v>
      </c>
      <c r="W2138" s="15">
        <v>759705</v>
      </c>
      <c r="X2138" s="15">
        <v>844633</v>
      </c>
      <c r="Y2138" s="15">
        <v>84928</v>
      </c>
      <c r="Z2138" s="15">
        <v>16609</v>
      </c>
      <c r="AA2138" s="15">
        <v>2.41</v>
      </c>
      <c r="AB2138" s="15">
        <v>59.3</v>
      </c>
    </row>
    <row r="2139" spans="1:28" ht="15" customHeight="1" x14ac:dyDescent="0.3">
      <c r="A2139" s="15" t="s">
        <v>2267</v>
      </c>
      <c r="B2139" s="15" t="s">
        <v>137</v>
      </c>
      <c r="C2139" s="15" t="s">
        <v>119</v>
      </c>
      <c r="D2139" s="15" t="s">
        <v>115</v>
      </c>
      <c r="E2139" s="15" t="s">
        <v>112</v>
      </c>
      <c r="F2139" s="15">
        <v>4.7699999999999996</v>
      </c>
      <c r="G2139" s="15">
        <v>256</v>
      </c>
      <c r="H2139" s="15">
        <v>23.7</v>
      </c>
      <c r="I2139" s="15">
        <v>71.900000000000006</v>
      </c>
      <c r="J2139" s="15">
        <v>7.2</v>
      </c>
      <c r="K2139" s="15">
        <v>7.26</v>
      </c>
      <c r="L2139" s="15">
        <v>20.399999999999999</v>
      </c>
      <c r="M2139" s="15">
        <v>133.6</v>
      </c>
      <c r="N2139" s="15">
        <v>51.5</v>
      </c>
      <c r="O2139" s="15">
        <v>105.5</v>
      </c>
      <c r="P2139" s="15" t="s">
        <v>116</v>
      </c>
      <c r="Q2139" s="15">
        <v>212.2</v>
      </c>
      <c r="R2139" s="15">
        <v>4.9000000000000004</v>
      </c>
      <c r="S2139" s="15">
        <v>0.98</v>
      </c>
      <c r="T2139" s="15">
        <v>1.85</v>
      </c>
      <c r="U2139" s="15">
        <v>8.82</v>
      </c>
      <c r="V2139" s="15">
        <v>21889</v>
      </c>
      <c r="W2139" s="15">
        <v>320528</v>
      </c>
      <c r="X2139" s="15">
        <v>193061</v>
      </c>
      <c r="Y2139" s="15">
        <v>-127467</v>
      </c>
      <c r="Z2139" s="15">
        <v>4536</v>
      </c>
      <c r="AA2139" s="15">
        <v>1.944</v>
      </c>
      <c r="AB2139" s="15">
        <v>30.8</v>
      </c>
    </row>
    <row r="2140" spans="1:28" ht="15" customHeight="1" x14ac:dyDescent="0.3">
      <c r="A2140" s="15" t="s">
        <v>2268</v>
      </c>
      <c r="B2140" s="15" t="s">
        <v>137</v>
      </c>
      <c r="C2140" s="15" t="s">
        <v>99</v>
      </c>
      <c r="D2140" s="15" t="s">
        <v>132</v>
      </c>
      <c r="E2140" s="15" t="s">
        <v>101</v>
      </c>
      <c r="F2140" s="15">
        <v>8.15</v>
      </c>
      <c r="G2140" s="15">
        <v>818.2</v>
      </c>
      <c r="H2140" s="15">
        <v>28.5</v>
      </c>
      <c r="I2140" s="15">
        <v>61.1</v>
      </c>
      <c r="J2140" s="15">
        <v>8.1999999999999993</v>
      </c>
      <c r="K2140" s="15">
        <v>7.83</v>
      </c>
      <c r="L2140" s="15">
        <v>34.4</v>
      </c>
      <c r="M2140" s="15">
        <v>121.6</v>
      </c>
      <c r="N2140" s="15">
        <v>42.9</v>
      </c>
      <c r="O2140" s="15">
        <v>124.4</v>
      </c>
      <c r="P2140" s="15" t="s">
        <v>116</v>
      </c>
      <c r="Q2140" s="15">
        <v>195.5</v>
      </c>
      <c r="R2140" s="15">
        <v>8.1199999999999992</v>
      </c>
      <c r="S2140" s="15">
        <v>0.84</v>
      </c>
      <c r="T2140" s="15">
        <v>0.47</v>
      </c>
      <c r="U2140" s="15">
        <v>3.83</v>
      </c>
      <c r="V2140" s="15">
        <v>96439</v>
      </c>
      <c r="W2140" s="15">
        <v>675702</v>
      </c>
      <c r="X2140" s="15">
        <v>369361</v>
      </c>
      <c r="Y2140" s="15">
        <v>-306341</v>
      </c>
      <c r="Z2140" s="15">
        <v>2609</v>
      </c>
      <c r="AA2140" s="15">
        <v>1.468</v>
      </c>
      <c r="AB2140" s="15">
        <v>25.4</v>
      </c>
    </row>
    <row r="2141" spans="1:28" ht="15" customHeight="1" x14ac:dyDescent="0.3">
      <c r="A2141" s="15" t="s">
        <v>2269</v>
      </c>
      <c r="B2141" s="15" t="s">
        <v>98</v>
      </c>
      <c r="C2141" s="15" t="s">
        <v>119</v>
      </c>
      <c r="D2141" s="15" t="s">
        <v>130</v>
      </c>
      <c r="E2141" s="15" t="s">
        <v>101</v>
      </c>
      <c r="F2141" s="15">
        <v>0.61</v>
      </c>
      <c r="G2141" s="15">
        <v>774.5</v>
      </c>
      <c r="H2141" s="15">
        <v>29.2</v>
      </c>
      <c r="I2141" s="15">
        <v>75.8</v>
      </c>
      <c r="J2141" s="15">
        <v>7.1</v>
      </c>
      <c r="K2141" s="15">
        <v>6.41</v>
      </c>
      <c r="L2141" s="15">
        <v>31</v>
      </c>
      <c r="M2141" s="15">
        <v>114.7</v>
      </c>
      <c r="N2141" s="15">
        <v>64.5</v>
      </c>
      <c r="O2141" s="15">
        <v>105.5</v>
      </c>
      <c r="P2141" s="15" t="s">
        <v>107</v>
      </c>
      <c r="Q2141" s="15">
        <v>239.3</v>
      </c>
      <c r="R2141" s="15">
        <v>6.17</v>
      </c>
      <c r="S2141" s="15">
        <v>1</v>
      </c>
      <c r="T2141" s="15">
        <v>1.43</v>
      </c>
      <c r="U2141" s="15">
        <v>0.87</v>
      </c>
      <c r="V2141" s="15">
        <v>65277</v>
      </c>
      <c r="W2141" s="15">
        <v>44994</v>
      </c>
      <c r="X2141" s="15">
        <v>56791</v>
      </c>
      <c r="Y2141" s="15">
        <v>11797</v>
      </c>
      <c r="Z2141" s="15">
        <v>604</v>
      </c>
      <c r="AA2141" s="15">
        <v>1.44</v>
      </c>
      <c r="AB2141" s="15">
        <v>53.6</v>
      </c>
    </row>
    <row r="2142" spans="1:28" ht="15" customHeight="1" x14ac:dyDescent="0.3">
      <c r="A2142" s="15" t="s">
        <v>2270</v>
      </c>
      <c r="B2142" s="15" t="s">
        <v>109</v>
      </c>
      <c r="C2142" s="15" t="s">
        <v>123</v>
      </c>
      <c r="D2142" s="15" t="s">
        <v>130</v>
      </c>
      <c r="E2142" s="15" t="s">
        <v>112</v>
      </c>
      <c r="F2142" s="15">
        <v>0.59</v>
      </c>
      <c r="G2142" s="15">
        <v>421.7</v>
      </c>
      <c r="H2142" s="15">
        <v>26.5</v>
      </c>
      <c r="I2142" s="15">
        <v>48.8</v>
      </c>
      <c r="J2142" s="15">
        <v>9.6999999999999993</v>
      </c>
      <c r="K2142" s="15">
        <v>6.26</v>
      </c>
      <c r="L2142" s="15">
        <v>17.3</v>
      </c>
      <c r="M2142" s="15">
        <v>96.4</v>
      </c>
      <c r="N2142" s="15">
        <v>64.599999999999994</v>
      </c>
      <c r="O2142" s="15">
        <v>166</v>
      </c>
      <c r="P2142" s="15" t="s">
        <v>127</v>
      </c>
      <c r="Q2142" s="15">
        <v>195.3</v>
      </c>
      <c r="R2142" s="15">
        <v>3.05</v>
      </c>
      <c r="S2142" s="15">
        <v>0.73</v>
      </c>
      <c r="T2142" s="15">
        <v>1.64</v>
      </c>
      <c r="U2142" s="15">
        <v>0.97</v>
      </c>
      <c r="V2142" s="15">
        <v>74211</v>
      </c>
      <c r="W2142" s="15">
        <v>33400</v>
      </c>
      <c r="X2142" s="15">
        <v>71985</v>
      </c>
      <c r="Y2142" s="15">
        <v>38585</v>
      </c>
      <c r="Z2142" s="15">
        <v>436</v>
      </c>
      <c r="AA2142" s="15">
        <v>2.2250000000000001</v>
      </c>
      <c r="AB2142" s="15">
        <v>40.9</v>
      </c>
    </row>
    <row r="2143" spans="1:28" ht="15" customHeight="1" x14ac:dyDescent="0.3">
      <c r="A2143" s="15" t="s">
        <v>2271</v>
      </c>
      <c r="B2143" s="15" t="s">
        <v>122</v>
      </c>
      <c r="C2143" s="15" t="s">
        <v>99</v>
      </c>
      <c r="D2143" s="15" t="s">
        <v>100</v>
      </c>
      <c r="E2143" s="15" t="s">
        <v>101</v>
      </c>
      <c r="F2143" s="15">
        <v>5.44</v>
      </c>
      <c r="G2143" s="15">
        <v>820.7</v>
      </c>
      <c r="H2143" s="15">
        <v>28</v>
      </c>
      <c r="I2143" s="15">
        <v>68.099999999999994</v>
      </c>
      <c r="J2143" s="15">
        <v>6.4</v>
      </c>
      <c r="K2143" s="15">
        <v>7.41</v>
      </c>
      <c r="L2143" s="15">
        <v>25</v>
      </c>
      <c r="M2143" s="15">
        <v>137.1</v>
      </c>
      <c r="N2143" s="15">
        <v>53.1</v>
      </c>
      <c r="O2143" s="15">
        <v>95.5</v>
      </c>
      <c r="P2143" s="15" t="s">
        <v>107</v>
      </c>
      <c r="Q2143" s="15">
        <v>207.8</v>
      </c>
      <c r="R2143" s="15">
        <v>1.33</v>
      </c>
      <c r="S2143" s="15">
        <v>0.85</v>
      </c>
      <c r="T2143" s="15">
        <v>1.78</v>
      </c>
      <c r="U2143" s="15">
        <v>9.68</v>
      </c>
      <c r="V2143" s="15">
        <v>23750</v>
      </c>
      <c r="W2143" s="15">
        <v>404535</v>
      </c>
      <c r="X2143" s="15">
        <v>229900</v>
      </c>
      <c r="Y2143" s="15">
        <v>-174635</v>
      </c>
      <c r="Z2143" s="15">
        <v>3716</v>
      </c>
      <c r="AA2143" s="15">
        <v>2.605</v>
      </c>
      <c r="AB2143" s="15">
        <v>53.6</v>
      </c>
    </row>
    <row r="2144" spans="1:28" ht="15" customHeight="1" x14ac:dyDescent="0.3">
      <c r="A2144" s="15" t="s">
        <v>2272</v>
      </c>
      <c r="B2144" s="15" t="s">
        <v>146</v>
      </c>
      <c r="C2144" s="15" t="s">
        <v>129</v>
      </c>
      <c r="D2144" s="15" t="s">
        <v>115</v>
      </c>
      <c r="E2144" s="15" t="s">
        <v>112</v>
      </c>
      <c r="F2144" s="15">
        <v>10.48</v>
      </c>
      <c r="G2144" s="15">
        <v>493.5</v>
      </c>
      <c r="H2144" s="15">
        <v>20.8</v>
      </c>
      <c r="I2144" s="15">
        <v>69.900000000000006</v>
      </c>
      <c r="J2144" s="15">
        <v>6.7</v>
      </c>
      <c r="K2144" s="15">
        <v>6.77</v>
      </c>
      <c r="L2144" s="15">
        <v>26.2</v>
      </c>
      <c r="M2144" s="15">
        <v>118.3</v>
      </c>
      <c r="N2144" s="15">
        <v>46.3</v>
      </c>
      <c r="O2144" s="15">
        <v>100.6</v>
      </c>
      <c r="P2144" s="15" t="s">
        <v>116</v>
      </c>
      <c r="Q2144" s="15">
        <v>245.7</v>
      </c>
      <c r="R2144" s="15">
        <v>5.34</v>
      </c>
      <c r="S2144" s="15">
        <v>0.74</v>
      </c>
      <c r="T2144" s="15">
        <v>3.02</v>
      </c>
      <c r="U2144" s="15">
        <v>31.65</v>
      </c>
      <c r="V2144" s="15">
        <v>23815</v>
      </c>
      <c r="W2144" s="15">
        <v>641237</v>
      </c>
      <c r="X2144" s="15">
        <v>753745</v>
      </c>
      <c r="Y2144" s="15">
        <v>112508</v>
      </c>
      <c r="Z2144" s="15">
        <v>8721</v>
      </c>
      <c r="AA2144" s="15">
        <v>3.629</v>
      </c>
      <c r="AB2144" s="15">
        <v>43.4</v>
      </c>
    </row>
    <row r="2145" spans="1:28" ht="15" customHeight="1" x14ac:dyDescent="0.3">
      <c r="A2145" s="15" t="s">
        <v>2273</v>
      </c>
      <c r="B2145" s="15" t="s">
        <v>109</v>
      </c>
      <c r="C2145" s="15" t="s">
        <v>123</v>
      </c>
      <c r="D2145" s="15" t="s">
        <v>115</v>
      </c>
      <c r="E2145" s="15" t="s">
        <v>101</v>
      </c>
      <c r="F2145" s="15">
        <v>1.1100000000000001</v>
      </c>
      <c r="G2145" s="15">
        <v>818.6</v>
      </c>
      <c r="H2145" s="15">
        <v>26.6</v>
      </c>
      <c r="I2145" s="15">
        <v>55.5</v>
      </c>
      <c r="J2145" s="15">
        <v>5.8</v>
      </c>
      <c r="K2145" s="15">
        <v>7.1</v>
      </c>
      <c r="L2145" s="15">
        <v>25.5</v>
      </c>
      <c r="M2145" s="15">
        <v>149</v>
      </c>
      <c r="N2145" s="15">
        <v>58.9</v>
      </c>
      <c r="O2145" s="15">
        <v>86.1</v>
      </c>
      <c r="P2145" s="15" t="s">
        <v>102</v>
      </c>
      <c r="Q2145" s="15">
        <v>199.5</v>
      </c>
      <c r="R2145" s="15">
        <v>3.96</v>
      </c>
      <c r="S2145" s="15">
        <v>0.76</v>
      </c>
      <c r="T2145" s="15">
        <v>4.1900000000000004</v>
      </c>
      <c r="U2145" s="15">
        <v>4.6500000000000004</v>
      </c>
      <c r="V2145" s="15">
        <v>27935</v>
      </c>
      <c r="W2145" s="15">
        <v>81001</v>
      </c>
      <c r="X2145" s="15">
        <v>129898</v>
      </c>
      <c r="Y2145" s="15">
        <v>48897</v>
      </c>
      <c r="Z2145" s="15">
        <v>1645</v>
      </c>
      <c r="AA2145" s="15">
        <v>2.827</v>
      </c>
      <c r="AB2145" s="15">
        <v>55.9</v>
      </c>
    </row>
    <row r="2146" spans="1:28" ht="15" customHeight="1" x14ac:dyDescent="0.3">
      <c r="A2146" s="15" t="s">
        <v>2274</v>
      </c>
      <c r="B2146" s="15" t="s">
        <v>98</v>
      </c>
      <c r="C2146" s="15" t="s">
        <v>99</v>
      </c>
      <c r="D2146" s="15" t="s">
        <v>100</v>
      </c>
      <c r="E2146" s="15" t="s">
        <v>101</v>
      </c>
      <c r="F2146" s="15">
        <v>13.86</v>
      </c>
      <c r="G2146" s="15">
        <v>826.1</v>
      </c>
      <c r="H2146" s="15">
        <v>30.1</v>
      </c>
      <c r="I2146" s="15">
        <v>67.2</v>
      </c>
      <c r="J2146" s="15">
        <v>6.5</v>
      </c>
      <c r="K2146" s="15">
        <v>6.74</v>
      </c>
      <c r="L2146" s="15">
        <v>31.9</v>
      </c>
      <c r="M2146" s="15">
        <v>180.1</v>
      </c>
      <c r="N2146" s="15">
        <v>59</v>
      </c>
      <c r="O2146" s="15">
        <v>113.5</v>
      </c>
      <c r="P2146" s="15" t="s">
        <v>102</v>
      </c>
      <c r="Q2146" s="15">
        <v>217.8</v>
      </c>
      <c r="R2146" s="15">
        <v>4.66</v>
      </c>
      <c r="S2146" s="15">
        <v>0.86</v>
      </c>
      <c r="T2146" s="15">
        <v>3.95</v>
      </c>
      <c r="U2146" s="15">
        <v>54.75</v>
      </c>
      <c r="V2146" s="15">
        <v>24853</v>
      </c>
      <c r="W2146" s="15">
        <v>864895</v>
      </c>
      <c r="X2146" s="15">
        <v>1360702</v>
      </c>
      <c r="Y2146" s="15">
        <v>495807</v>
      </c>
      <c r="Z2146" s="15">
        <v>7366</v>
      </c>
      <c r="AA2146" s="15">
        <v>7.4329999999999998</v>
      </c>
      <c r="AB2146" s="15">
        <v>51.1</v>
      </c>
    </row>
    <row r="2147" spans="1:28" ht="15" customHeight="1" x14ac:dyDescent="0.3">
      <c r="A2147" s="15" t="s">
        <v>2275</v>
      </c>
      <c r="B2147" s="15" t="s">
        <v>122</v>
      </c>
      <c r="C2147" s="15" t="s">
        <v>105</v>
      </c>
      <c r="D2147" s="15" t="s">
        <v>115</v>
      </c>
      <c r="E2147" s="15" t="s">
        <v>101</v>
      </c>
      <c r="F2147" s="15">
        <v>14.01</v>
      </c>
      <c r="G2147" s="15">
        <v>907.1</v>
      </c>
      <c r="H2147" s="15">
        <v>30.1</v>
      </c>
      <c r="I2147" s="15">
        <v>62.5</v>
      </c>
      <c r="J2147" s="15">
        <v>7.2</v>
      </c>
      <c r="K2147" s="15">
        <v>7.15</v>
      </c>
      <c r="L2147" s="15">
        <v>29.2</v>
      </c>
      <c r="M2147" s="15">
        <v>89.8</v>
      </c>
      <c r="N2147" s="15">
        <v>85.3</v>
      </c>
      <c r="O2147" s="15">
        <v>80.3</v>
      </c>
      <c r="P2147" s="15" t="s">
        <v>107</v>
      </c>
      <c r="Q2147" s="15">
        <v>240.5</v>
      </c>
      <c r="R2147" s="15">
        <v>3.32</v>
      </c>
      <c r="S2147" s="15">
        <v>0.93</v>
      </c>
      <c r="T2147" s="15">
        <v>2.52</v>
      </c>
      <c r="U2147" s="15">
        <v>35.31</v>
      </c>
      <c r="V2147" s="15">
        <v>24068</v>
      </c>
      <c r="W2147" s="15">
        <v>998282</v>
      </c>
      <c r="X2147" s="15">
        <v>849841</v>
      </c>
      <c r="Y2147" s="15">
        <v>-148441</v>
      </c>
      <c r="Z2147" s="15">
        <v>25404</v>
      </c>
      <c r="AA2147" s="15">
        <v>1.39</v>
      </c>
      <c r="AB2147" s="15">
        <v>56</v>
      </c>
    </row>
    <row r="2148" spans="1:28" ht="15" customHeight="1" x14ac:dyDescent="0.3">
      <c r="A2148" s="15" t="s">
        <v>2276</v>
      </c>
      <c r="B2148" s="15" t="s">
        <v>109</v>
      </c>
      <c r="C2148" s="15" t="s">
        <v>170</v>
      </c>
      <c r="D2148" s="15" t="s">
        <v>130</v>
      </c>
      <c r="E2148" s="15" t="s">
        <v>101</v>
      </c>
      <c r="F2148" s="15">
        <v>8.6199999999999992</v>
      </c>
      <c r="G2148" s="15">
        <v>1122.5</v>
      </c>
      <c r="H2148" s="15">
        <v>30.8</v>
      </c>
      <c r="I2148" s="15">
        <v>66.8</v>
      </c>
      <c r="J2148" s="15">
        <v>6</v>
      </c>
      <c r="K2148" s="15">
        <v>6.96</v>
      </c>
      <c r="L2148" s="15">
        <v>17.399999999999999</v>
      </c>
      <c r="M2148" s="15">
        <v>97.9</v>
      </c>
      <c r="N2148" s="15">
        <v>54</v>
      </c>
      <c r="O2148" s="15">
        <v>69.099999999999994</v>
      </c>
      <c r="P2148" s="15" t="s">
        <v>102</v>
      </c>
      <c r="Q2148" s="15">
        <v>128.6</v>
      </c>
      <c r="R2148" s="15">
        <v>6.89</v>
      </c>
      <c r="S2148" s="15">
        <v>0.68</v>
      </c>
      <c r="T2148" s="15">
        <v>1.36</v>
      </c>
      <c r="U2148" s="15">
        <v>11.72</v>
      </c>
      <c r="V2148" s="15">
        <v>80077</v>
      </c>
      <c r="W2148" s="15">
        <v>615855</v>
      </c>
      <c r="X2148" s="15">
        <v>938502</v>
      </c>
      <c r="Y2148" s="15">
        <v>322647</v>
      </c>
      <c r="Z2148" s="15">
        <v>6458</v>
      </c>
      <c r="AA2148" s="15">
        <v>1.8149999999999999</v>
      </c>
      <c r="AB2148" s="15">
        <v>61.9</v>
      </c>
    </row>
    <row r="2149" spans="1:28" ht="15" customHeight="1" x14ac:dyDescent="0.3">
      <c r="A2149" s="15" t="s">
        <v>2277</v>
      </c>
      <c r="B2149" s="15" t="s">
        <v>126</v>
      </c>
      <c r="C2149" s="15" t="s">
        <v>114</v>
      </c>
      <c r="D2149" s="15" t="s">
        <v>115</v>
      </c>
      <c r="E2149" s="15" t="s">
        <v>101</v>
      </c>
      <c r="F2149" s="15">
        <v>14.23</v>
      </c>
      <c r="G2149" s="15">
        <v>323.5</v>
      </c>
      <c r="H2149" s="15">
        <v>22</v>
      </c>
      <c r="I2149" s="15">
        <v>76.400000000000006</v>
      </c>
      <c r="J2149" s="15">
        <v>7.4</v>
      </c>
      <c r="K2149" s="15">
        <v>6.46</v>
      </c>
      <c r="L2149" s="15">
        <v>36.9</v>
      </c>
      <c r="M2149" s="15">
        <v>119.1</v>
      </c>
      <c r="N2149" s="15">
        <v>35.299999999999997</v>
      </c>
      <c r="O2149" s="15">
        <v>54.3</v>
      </c>
      <c r="P2149" s="15" t="s">
        <v>116</v>
      </c>
      <c r="Q2149" s="15">
        <v>165.9</v>
      </c>
      <c r="R2149" s="15">
        <v>5.38</v>
      </c>
      <c r="S2149" s="15">
        <v>0.65</v>
      </c>
      <c r="T2149" s="15">
        <v>2.2599999999999998</v>
      </c>
      <c r="U2149" s="15">
        <v>32.159999999999997</v>
      </c>
      <c r="V2149" s="15">
        <v>18367</v>
      </c>
      <c r="W2149" s="15">
        <v>978170</v>
      </c>
      <c r="X2149" s="15">
        <v>590683</v>
      </c>
      <c r="Y2149" s="15">
        <v>-387487</v>
      </c>
      <c r="Z2149" s="15">
        <v>12313</v>
      </c>
      <c r="AA2149" s="15">
        <v>2.6120000000000001</v>
      </c>
      <c r="AB2149" s="15">
        <v>44.8</v>
      </c>
    </row>
    <row r="2150" spans="1:28" ht="15" customHeight="1" x14ac:dyDescent="0.3">
      <c r="A2150" s="15" t="s">
        <v>2278</v>
      </c>
      <c r="B2150" s="15" t="s">
        <v>104</v>
      </c>
      <c r="C2150" s="15" t="s">
        <v>99</v>
      </c>
      <c r="D2150" s="15" t="s">
        <v>100</v>
      </c>
      <c r="E2150" s="15" t="s">
        <v>101</v>
      </c>
      <c r="F2150" s="15">
        <v>11.81</v>
      </c>
      <c r="G2150" s="15">
        <v>1011.8</v>
      </c>
      <c r="H2150" s="15">
        <v>33.700000000000003</v>
      </c>
      <c r="I2150" s="15">
        <v>67.2</v>
      </c>
      <c r="J2150" s="15">
        <v>8.5</v>
      </c>
      <c r="K2150" s="15">
        <v>5.73</v>
      </c>
      <c r="L2150" s="15">
        <v>25.1</v>
      </c>
      <c r="M2150" s="15">
        <v>128.9</v>
      </c>
      <c r="N2150" s="15">
        <v>88</v>
      </c>
      <c r="O2150" s="15">
        <v>121.1</v>
      </c>
      <c r="P2150" s="15" t="s">
        <v>107</v>
      </c>
      <c r="Q2150" s="15">
        <v>94.9</v>
      </c>
      <c r="R2150" s="15">
        <v>6.97</v>
      </c>
      <c r="S2150" s="15">
        <v>0.84</v>
      </c>
      <c r="T2150" s="15">
        <v>0.9</v>
      </c>
      <c r="U2150" s="15">
        <v>10.63</v>
      </c>
      <c r="V2150" s="15">
        <v>22632</v>
      </c>
      <c r="W2150" s="15">
        <v>711342</v>
      </c>
      <c r="X2150" s="15">
        <v>240578</v>
      </c>
      <c r="Y2150" s="15">
        <v>-470764</v>
      </c>
      <c r="Z2150" s="15">
        <v>8842</v>
      </c>
      <c r="AA2150" s="15">
        <v>1.202</v>
      </c>
      <c r="AB2150" s="15">
        <v>52.8</v>
      </c>
    </row>
    <row r="2151" spans="1:28" ht="15" customHeight="1" x14ac:dyDescent="0.3">
      <c r="A2151" s="15" t="s">
        <v>2279</v>
      </c>
      <c r="B2151" s="15" t="s">
        <v>122</v>
      </c>
      <c r="C2151" s="15" t="s">
        <v>152</v>
      </c>
      <c r="D2151" s="15" t="s">
        <v>144</v>
      </c>
      <c r="E2151" s="15" t="s">
        <v>112</v>
      </c>
      <c r="F2151" s="15">
        <v>14.24</v>
      </c>
      <c r="G2151" s="15">
        <v>489.1</v>
      </c>
      <c r="H2151" s="15">
        <v>23.5</v>
      </c>
      <c r="I2151" s="15">
        <v>71.599999999999994</v>
      </c>
      <c r="J2151" s="15">
        <v>7.3</v>
      </c>
      <c r="K2151" s="15">
        <v>6.02</v>
      </c>
      <c r="L2151" s="15">
        <v>19.7</v>
      </c>
      <c r="M2151" s="15">
        <v>130.9</v>
      </c>
      <c r="N2151" s="15">
        <v>59.6</v>
      </c>
      <c r="O2151" s="15">
        <v>46.2</v>
      </c>
      <c r="P2151" s="15" t="s">
        <v>102</v>
      </c>
      <c r="Q2151" s="15">
        <v>230.8</v>
      </c>
      <c r="R2151" s="15">
        <v>3.89</v>
      </c>
      <c r="S2151" s="15">
        <v>0.97</v>
      </c>
      <c r="T2151" s="15">
        <v>1</v>
      </c>
      <c r="U2151" s="15">
        <v>14.24</v>
      </c>
      <c r="V2151" s="15">
        <v>63324</v>
      </c>
      <c r="W2151" s="15">
        <v>983595</v>
      </c>
      <c r="X2151" s="15">
        <v>901734</v>
      </c>
      <c r="Y2151" s="15">
        <v>-81861</v>
      </c>
      <c r="Z2151" s="15">
        <v>6570</v>
      </c>
      <c r="AA2151" s="15">
        <v>2.1669999999999998</v>
      </c>
      <c r="AB2151" s="15">
        <v>46.2</v>
      </c>
    </row>
    <row r="2152" spans="1:28" ht="15" customHeight="1" x14ac:dyDescent="0.3">
      <c r="A2152" s="15" t="s">
        <v>2280</v>
      </c>
      <c r="B2152" s="15" t="s">
        <v>98</v>
      </c>
      <c r="C2152" s="15" t="s">
        <v>134</v>
      </c>
      <c r="D2152" s="15" t="s">
        <v>111</v>
      </c>
      <c r="E2152" s="15" t="s">
        <v>101</v>
      </c>
      <c r="F2152" s="15">
        <v>9.43</v>
      </c>
      <c r="G2152" s="15">
        <v>1110</v>
      </c>
      <c r="H2152" s="15">
        <v>27.4</v>
      </c>
      <c r="I2152" s="15">
        <v>71.599999999999994</v>
      </c>
      <c r="J2152" s="15">
        <v>7.1</v>
      </c>
      <c r="K2152" s="15">
        <v>5.2</v>
      </c>
      <c r="L2152" s="15">
        <v>42.8</v>
      </c>
      <c r="M2152" s="15">
        <v>157.6</v>
      </c>
      <c r="N2152" s="15">
        <v>59.4</v>
      </c>
      <c r="O2152" s="15">
        <v>121.4</v>
      </c>
      <c r="P2152" s="15" t="s">
        <v>107</v>
      </c>
      <c r="Q2152" s="15">
        <v>93.5</v>
      </c>
      <c r="R2152" s="15">
        <v>3.66</v>
      </c>
      <c r="S2152" s="15">
        <v>0.82</v>
      </c>
      <c r="T2152" s="15">
        <v>0.3</v>
      </c>
      <c r="U2152" s="15">
        <v>2.83</v>
      </c>
      <c r="V2152" s="15">
        <v>86996</v>
      </c>
      <c r="W2152" s="15">
        <v>548780</v>
      </c>
      <c r="X2152" s="15">
        <v>246199</v>
      </c>
      <c r="Y2152" s="15">
        <v>-302581</v>
      </c>
      <c r="Z2152" s="15">
        <v>3822</v>
      </c>
      <c r="AA2152" s="15">
        <v>0.74</v>
      </c>
      <c r="AB2152" s="15">
        <v>62.9</v>
      </c>
    </row>
    <row r="2153" spans="1:28" ht="15" customHeight="1" x14ac:dyDescent="0.3">
      <c r="A2153" s="15" t="s">
        <v>2281</v>
      </c>
      <c r="B2153" s="15" t="s">
        <v>98</v>
      </c>
      <c r="C2153" s="15" t="s">
        <v>99</v>
      </c>
      <c r="D2153" s="15" t="s">
        <v>115</v>
      </c>
      <c r="E2153" s="15" t="s">
        <v>112</v>
      </c>
      <c r="F2153" s="15">
        <v>6.21</v>
      </c>
      <c r="G2153" s="15">
        <v>310</v>
      </c>
      <c r="H2153" s="15">
        <v>23.4</v>
      </c>
      <c r="I2153" s="15">
        <v>48.9</v>
      </c>
      <c r="J2153" s="15">
        <v>8.3000000000000007</v>
      </c>
      <c r="K2153" s="15">
        <v>6.22</v>
      </c>
      <c r="L2153" s="15">
        <v>23.8</v>
      </c>
      <c r="M2153" s="15">
        <v>57.9</v>
      </c>
      <c r="N2153" s="15">
        <v>70.5</v>
      </c>
      <c r="O2153" s="15">
        <v>127</v>
      </c>
      <c r="P2153" s="15" t="s">
        <v>107</v>
      </c>
      <c r="Q2153" s="15">
        <v>174</v>
      </c>
      <c r="R2153" s="15">
        <v>6.37</v>
      </c>
      <c r="S2153" s="15">
        <v>0.84</v>
      </c>
      <c r="T2153" s="15">
        <v>1.91</v>
      </c>
      <c r="U2153" s="15">
        <v>11.86</v>
      </c>
      <c r="V2153" s="15">
        <v>19877</v>
      </c>
      <c r="W2153" s="15">
        <v>513891</v>
      </c>
      <c r="X2153" s="15">
        <v>235741</v>
      </c>
      <c r="Y2153" s="15">
        <v>-278150</v>
      </c>
      <c r="Z2153" s="15">
        <v>10575</v>
      </c>
      <c r="AA2153" s="15">
        <v>1.1220000000000001</v>
      </c>
      <c r="AB2153" s="15">
        <v>25.1</v>
      </c>
    </row>
    <row r="2154" spans="1:28" ht="15" customHeight="1" x14ac:dyDescent="0.3">
      <c r="A2154" s="15" t="s">
        <v>2282</v>
      </c>
      <c r="B2154" s="15" t="s">
        <v>146</v>
      </c>
      <c r="C2154" s="15" t="s">
        <v>134</v>
      </c>
      <c r="D2154" s="15" t="s">
        <v>115</v>
      </c>
      <c r="E2154" s="15" t="s">
        <v>112</v>
      </c>
      <c r="F2154" s="15">
        <v>9.0399999999999991</v>
      </c>
      <c r="G2154" s="15">
        <v>323.5</v>
      </c>
      <c r="H2154" s="15">
        <v>20.9</v>
      </c>
      <c r="I2154" s="15">
        <v>66.7</v>
      </c>
      <c r="J2154" s="15">
        <v>6.7</v>
      </c>
      <c r="K2154" s="15">
        <v>6.69</v>
      </c>
      <c r="L2154" s="15">
        <v>23.1</v>
      </c>
      <c r="M2154" s="15">
        <v>106.6</v>
      </c>
      <c r="N2154" s="15">
        <v>43.7</v>
      </c>
      <c r="O2154" s="15">
        <v>133.69999999999999</v>
      </c>
      <c r="P2154" s="15" t="s">
        <v>102</v>
      </c>
      <c r="Q2154" s="15">
        <v>251.5</v>
      </c>
      <c r="R2154" s="15">
        <v>6.04</v>
      </c>
      <c r="S2154" s="15">
        <v>0.79</v>
      </c>
      <c r="T2154" s="15">
        <v>2.75</v>
      </c>
      <c r="U2154" s="15">
        <v>24.86</v>
      </c>
      <c r="V2154" s="15">
        <v>22152</v>
      </c>
      <c r="W2154" s="15">
        <v>591244</v>
      </c>
      <c r="X2154" s="15">
        <v>550699</v>
      </c>
      <c r="Y2154" s="15">
        <v>-40545</v>
      </c>
      <c r="Z2154" s="15">
        <v>15147</v>
      </c>
      <c r="AA2154" s="15">
        <v>1.641</v>
      </c>
      <c r="AB2154" s="15">
        <v>48.3</v>
      </c>
    </row>
    <row r="2155" spans="1:28" ht="15" customHeight="1" x14ac:dyDescent="0.3">
      <c r="A2155" s="15" t="s">
        <v>2283</v>
      </c>
      <c r="B2155" s="15" t="s">
        <v>126</v>
      </c>
      <c r="C2155" s="15" t="s">
        <v>114</v>
      </c>
      <c r="D2155" s="15" t="s">
        <v>115</v>
      </c>
      <c r="E2155" s="15" t="s">
        <v>112</v>
      </c>
      <c r="F2155" s="15">
        <v>4.43</v>
      </c>
      <c r="G2155" s="15">
        <v>296.89999999999998</v>
      </c>
      <c r="H2155" s="15">
        <v>23.3</v>
      </c>
      <c r="I2155" s="15">
        <v>59.7</v>
      </c>
      <c r="J2155" s="15">
        <v>5.2</v>
      </c>
      <c r="K2155" s="15">
        <v>6.99</v>
      </c>
      <c r="L2155" s="15">
        <v>14.4</v>
      </c>
      <c r="M2155" s="15">
        <v>118</v>
      </c>
      <c r="N2155" s="15">
        <v>28.2</v>
      </c>
      <c r="O2155" s="15">
        <v>132.9</v>
      </c>
      <c r="P2155" s="15" t="s">
        <v>116</v>
      </c>
      <c r="Q2155" s="15">
        <v>131.5</v>
      </c>
      <c r="R2155" s="15">
        <v>6.79</v>
      </c>
      <c r="S2155" s="15">
        <v>0.93</v>
      </c>
      <c r="T2155" s="15">
        <v>2.1</v>
      </c>
      <c r="U2155" s="15">
        <v>9.3000000000000007</v>
      </c>
      <c r="V2155" s="15">
        <v>17685</v>
      </c>
      <c r="W2155" s="15">
        <v>333737</v>
      </c>
      <c r="X2155" s="15">
        <v>164470</v>
      </c>
      <c r="Y2155" s="15">
        <v>-169267</v>
      </c>
      <c r="Z2155" s="15">
        <v>3950</v>
      </c>
      <c r="AA2155" s="15">
        <v>2.3540000000000001</v>
      </c>
      <c r="AB2155" s="15">
        <v>40.4</v>
      </c>
    </row>
    <row r="2156" spans="1:28" ht="15" customHeight="1" x14ac:dyDescent="0.3">
      <c r="A2156" s="15" t="s">
        <v>2284</v>
      </c>
      <c r="B2156" s="15" t="s">
        <v>146</v>
      </c>
      <c r="C2156" s="15" t="s">
        <v>105</v>
      </c>
      <c r="D2156" s="15" t="s">
        <v>130</v>
      </c>
      <c r="E2156" s="15" t="s">
        <v>120</v>
      </c>
      <c r="F2156" s="15">
        <v>6</v>
      </c>
      <c r="G2156" s="15">
        <v>455.9</v>
      </c>
      <c r="H2156" s="15">
        <v>32.4</v>
      </c>
      <c r="I2156" s="15">
        <v>50.7</v>
      </c>
      <c r="J2156" s="15">
        <v>8.9</v>
      </c>
      <c r="K2156" s="15">
        <v>6.53</v>
      </c>
      <c r="L2156" s="15">
        <v>22.3</v>
      </c>
      <c r="M2156" s="15">
        <v>166.9</v>
      </c>
      <c r="N2156" s="15">
        <v>20.3</v>
      </c>
      <c r="O2156" s="15">
        <v>72.5</v>
      </c>
      <c r="P2156" s="15" t="s">
        <v>116</v>
      </c>
      <c r="Q2156" s="15">
        <v>104.9</v>
      </c>
      <c r="R2156" s="15">
        <v>2.93</v>
      </c>
      <c r="S2156" s="15">
        <v>0.66</v>
      </c>
      <c r="T2156" s="15">
        <v>1.03</v>
      </c>
      <c r="U2156" s="15">
        <v>6.18</v>
      </c>
      <c r="V2156" s="15">
        <v>72973</v>
      </c>
      <c r="W2156" s="15">
        <v>364083</v>
      </c>
      <c r="X2156" s="15">
        <v>450973</v>
      </c>
      <c r="Y2156" s="15">
        <v>86890</v>
      </c>
      <c r="Z2156" s="15">
        <v>2478</v>
      </c>
      <c r="AA2156" s="15">
        <v>2.4940000000000002</v>
      </c>
      <c r="AB2156" s="15">
        <v>46.6</v>
      </c>
    </row>
    <row r="2157" spans="1:28" ht="15" customHeight="1" x14ac:dyDescent="0.3">
      <c r="A2157" s="15" t="s">
        <v>2285</v>
      </c>
      <c r="B2157" s="15" t="s">
        <v>146</v>
      </c>
      <c r="C2157" s="15" t="s">
        <v>105</v>
      </c>
      <c r="D2157" s="15" t="s">
        <v>111</v>
      </c>
      <c r="E2157" s="15" t="s">
        <v>112</v>
      </c>
      <c r="F2157" s="15">
        <v>12.7</v>
      </c>
      <c r="G2157" s="15">
        <v>216.6</v>
      </c>
      <c r="H2157" s="15">
        <v>22.9</v>
      </c>
      <c r="I2157" s="15">
        <v>68.3</v>
      </c>
      <c r="J2157" s="15">
        <v>8.9</v>
      </c>
      <c r="K2157" s="15">
        <v>5.51</v>
      </c>
      <c r="L2157" s="15">
        <v>20.6</v>
      </c>
      <c r="M2157" s="15">
        <v>154.4</v>
      </c>
      <c r="N2157" s="15">
        <v>54.8</v>
      </c>
      <c r="O2157" s="15">
        <v>116.7</v>
      </c>
      <c r="P2157" s="15" t="s">
        <v>102</v>
      </c>
      <c r="Q2157" s="15">
        <v>314.10000000000002</v>
      </c>
      <c r="R2157" s="15">
        <v>5.78</v>
      </c>
      <c r="S2157" s="15">
        <v>0.68</v>
      </c>
      <c r="T2157" s="15">
        <v>0.3</v>
      </c>
      <c r="U2157" s="15">
        <v>3.81</v>
      </c>
      <c r="V2157" s="15">
        <v>75167</v>
      </c>
      <c r="W2157" s="15">
        <v>1093448</v>
      </c>
      <c r="X2157" s="15">
        <v>286386</v>
      </c>
      <c r="Y2157" s="15">
        <v>-807062</v>
      </c>
      <c r="Z2157" s="15">
        <v>3477</v>
      </c>
      <c r="AA2157" s="15">
        <v>1.0960000000000001</v>
      </c>
      <c r="AB2157" s="15">
        <v>47.2</v>
      </c>
    </row>
    <row r="2158" spans="1:28" ht="15" customHeight="1" x14ac:dyDescent="0.3">
      <c r="A2158" s="15" t="s">
        <v>2286</v>
      </c>
      <c r="B2158" s="15" t="s">
        <v>109</v>
      </c>
      <c r="C2158" s="15" t="s">
        <v>134</v>
      </c>
      <c r="D2158" s="15" t="s">
        <v>115</v>
      </c>
      <c r="E2158" s="15" t="s">
        <v>112</v>
      </c>
      <c r="F2158" s="15">
        <v>5.94</v>
      </c>
      <c r="G2158" s="15">
        <v>517.79999999999995</v>
      </c>
      <c r="H2158" s="15">
        <v>22.8</v>
      </c>
      <c r="I2158" s="15">
        <v>48</v>
      </c>
      <c r="J2158" s="15">
        <v>7.9</v>
      </c>
      <c r="K2158" s="15">
        <v>6.02</v>
      </c>
      <c r="L2158" s="15">
        <v>32.5</v>
      </c>
      <c r="M2158" s="15">
        <v>57.5</v>
      </c>
      <c r="N2158" s="15">
        <v>23.7</v>
      </c>
      <c r="O2158" s="15">
        <v>74.099999999999994</v>
      </c>
      <c r="P2158" s="15" t="s">
        <v>102</v>
      </c>
      <c r="Q2158" s="15">
        <v>127.2</v>
      </c>
      <c r="R2158" s="15">
        <v>5.73</v>
      </c>
      <c r="S2158" s="15">
        <v>0.74</v>
      </c>
      <c r="T2158" s="15">
        <v>1.9</v>
      </c>
      <c r="U2158" s="15">
        <v>11.29</v>
      </c>
      <c r="V2158" s="15">
        <v>20945</v>
      </c>
      <c r="W2158" s="15">
        <v>320978</v>
      </c>
      <c r="X2158" s="15">
        <v>236469</v>
      </c>
      <c r="Y2158" s="15">
        <v>-84509</v>
      </c>
      <c r="Z2158" s="15">
        <v>7081</v>
      </c>
      <c r="AA2158" s="15">
        <v>1.5940000000000001</v>
      </c>
      <c r="AB2158" s="15">
        <v>29.8</v>
      </c>
    </row>
    <row r="2159" spans="1:28" ht="15" customHeight="1" x14ac:dyDescent="0.3">
      <c r="A2159" s="15" t="s">
        <v>2287</v>
      </c>
      <c r="B2159" s="15" t="s">
        <v>104</v>
      </c>
      <c r="C2159" s="15" t="s">
        <v>123</v>
      </c>
      <c r="D2159" s="15" t="s">
        <v>130</v>
      </c>
      <c r="E2159" s="15" t="s">
        <v>101</v>
      </c>
      <c r="F2159" s="15">
        <v>2.93</v>
      </c>
      <c r="G2159" s="15">
        <v>809.5</v>
      </c>
      <c r="H2159" s="15">
        <v>30.8</v>
      </c>
      <c r="I2159" s="15">
        <v>70.099999999999994</v>
      </c>
      <c r="J2159" s="15">
        <v>7.2</v>
      </c>
      <c r="K2159" s="15">
        <v>7.28</v>
      </c>
      <c r="L2159" s="15">
        <v>32</v>
      </c>
      <c r="M2159" s="15">
        <v>82.6</v>
      </c>
      <c r="N2159" s="15">
        <v>25.3</v>
      </c>
      <c r="O2159" s="15">
        <v>119.8</v>
      </c>
      <c r="P2159" s="15" t="s">
        <v>102</v>
      </c>
      <c r="Q2159" s="15">
        <v>295.39999999999998</v>
      </c>
      <c r="R2159" s="15">
        <v>7.2</v>
      </c>
      <c r="S2159" s="15">
        <v>0.84</v>
      </c>
      <c r="T2159" s="15">
        <v>1.43</v>
      </c>
      <c r="U2159" s="15">
        <v>4.1900000000000004</v>
      </c>
      <c r="V2159" s="15">
        <v>71147</v>
      </c>
      <c r="W2159" s="15">
        <v>225114</v>
      </c>
      <c r="X2159" s="15">
        <v>298106</v>
      </c>
      <c r="Y2159" s="15">
        <v>72992</v>
      </c>
      <c r="Z2159" s="15">
        <v>2585</v>
      </c>
      <c r="AA2159" s="15">
        <v>1.621</v>
      </c>
      <c r="AB2159" s="15">
        <v>43.6</v>
      </c>
    </row>
    <row r="2160" spans="1:28" ht="15" customHeight="1" x14ac:dyDescent="0.3">
      <c r="A2160" s="15" t="s">
        <v>2288</v>
      </c>
      <c r="B2160" s="15" t="s">
        <v>146</v>
      </c>
      <c r="C2160" s="15" t="s">
        <v>99</v>
      </c>
      <c r="D2160" s="15" t="s">
        <v>130</v>
      </c>
      <c r="E2160" s="15" t="s">
        <v>101</v>
      </c>
      <c r="F2160" s="15">
        <v>11.17</v>
      </c>
      <c r="G2160" s="15">
        <v>923.3</v>
      </c>
      <c r="H2160" s="15">
        <v>31.7</v>
      </c>
      <c r="I2160" s="15">
        <v>75.3</v>
      </c>
      <c r="J2160" s="15">
        <v>7.6</v>
      </c>
      <c r="K2160" s="15">
        <v>8.11</v>
      </c>
      <c r="L2160" s="15">
        <v>25.1</v>
      </c>
      <c r="M2160" s="15">
        <v>98.9</v>
      </c>
      <c r="N2160" s="15">
        <v>80.900000000000006</v>
      </c>
      <c r="O2160" s="15">
        <v>52.2</v>
      </c>
      <c r="P2160" s="15" t="s">
        <v>116</v>
      </c>
      <c r="Q2160" s="15">
        <v>199.7</v>
      </c>
      <c r="R2160" s="15">
        <v>5.2</v>
      </c>
      <c r="S2160" s="15">
        <v>0.68</v>
      </c>
      <c r="T2160" s="15">
        <v>0.3</v>
      </c>
      <c r="U2160" s="15">
        <v>3.35</v>
      </c>
      <c r="V2160" s="15">
        <v>78871</v>
      </c>
      <c r="W2160" s="15">
        <v>664524</v>
      </c>
      <c r="X2160" s="15">
        <v>264218</v>
      </c>
      <c r="Y2160" s="15">
        <v>-400306</v>
      </c>
      <c r="Z2160" s="15">
        <v>5133</v>
      </c>
      <c r="AA2160" s="15">
        <v>0.65300000000000002</v>
      </c>
      <c r="AB2160" s="15">
        <v>50.5</v>
      </c>
    </row>
    <row r="2161" spans="1:28" ht="15" customHeight="1" x14ac:dyDescent="0.3">
      <c r="A2161" s="15" t="s">
        <v>2289</v>
      </c>
      <c r="B2161" s="15" t="s">
        <v>122</v>
      </c>
      <c r="C2161" s="15" t="s">
        <v>129</v>
      </c>
      <c r="D2161" s="15" t="s">
        <v>130</v>
      </c>
      <c r="E2161" s="15" t="s">
        <v>101</v>
      </c>
      <c r="F2161" s="15">
        <v>6.09</v>
      </c>
      <c r="G2161" s="15">
        <v>1095.9000000000001</v>
      </c>
      <c r="H2161" s="15">
        <v>26</v>
      </c>
      <c r="I2161" s="15">
        <v>79.8</v>
      </c>
      <c r="J2161" s="15">
        <v>6.6</v>
      </c>
      <c r="K2161" s="15">
        <v>5.94</v>
      </c>
      <c r="L2161" s="15">
        <v>33.799999999999997</v>
      </c>
      <c r="M2161" s="15">
        <v>86.7</v>
      </c>
      <c r="N2161" s="15">
        <v>78.099999999999994</v>
      </c>
      <c r="O2161" s="15">
        <v>104.5</v>
      </c>
      <c r="P2161" s="15" t="s">
        <v>102</v>
      </c>
      <c r="Q2161" s="15">
        <v>267.8</v>
      </c>
      <c r="R2161" s="15">
        <v>8.5399999999999991</v>
      </c>
      <c r="S2161" s="15">
        <v>0.89</v>
      </c>
      <c r="T2161" s="15">
        <v>0.75</v>
      </c>
      <c r="U2161" s="15">
        <v>4.57</v>
      </c>
      <c r="V2161" s="15">
        <v>65235</v>
      </c>
      <c r="W2161" s="15">
        <v>449847</v>
      </c>
      <c r="X2161" s="15">
        <v>298124</v>
      </c>
      <c r="Y2161" s="15">
        <v>-151723</v>
      </c>
      <c r="Z2161" s="15">
        <v>3796</v>
      </c>
      <c r="AA2161" s="15">
        <v>1.204</v>
      </c>
      <c r="AB2161" s="15">
        <v>38.6</v>
      </c>
    </row>
    <row r="2162" spans="1:28" ht="15" customHeight="1" x14ac:dyDescent="0.3">
      <c r="A2162" s="15" t="s">
        <v>2290</v>
      </c>
      <c r="B2162" s="15" t="s">
        <v>118</v>
      </c>
      <c r="C2162" s="15" t="s">
        <v>99</v>
      </c>
      <c r="D2162" s="15" t="s">
        <v>106</v>
      </c>
      <c r="E2162" s="15" t="s">
        <v>112</v>
      </c>
      <c r="F2162" s="15">
        <v>7.56</v>
      </c>
      <c r="G2162" s="15">
        <v>661.6</v>
      </c>
      <c r="H2162" s="15">
        <v>24.1</v>
      </c>
      <c r="I2162" s="15">
        <v>59</v>
      </c>
      <c r="J2162" s="15">
        <v>8.5</v>
      </c>
      <c r="K2162" s="15">
        <v>5.85</v>
      </c>
      <c r="L2162" s="15">
        <v>14.5</v>
      </c>
      <c r="M2162" s="15">
        <v>114.4</v>
      </c>
      <c r="N2162" s="15">
        <v>33.700000000000003</v>
      </c>
      <c r="O2162" s="15">
        <v>121.9</v>
      </c>
      <c r="P2162" s="15" t="s">
        <v>107</v>
      </c>
      <c r="Q2162" s="15">
        <v>213.2</v>
      </c>
      <c r="R2162" s="15">
        <v>10.57</v>
      </c>
      <c r="S2162" s="15">
        <v>0.74</v>
      </c>
      <c r="T2162" s="15">
        <v>1.84</v>
      </c>
      <c r="U2162" s="15">
        <v>13.91</v>
      </c>
      <c r="V2162" s="15">
        <v>18855</v>
      </c>
      <c r="W2162" s="15">
        <v>607503</v>
      </c>
      <c r="X2162" s="15">
        <v>262273</v>
      </c>
      <c r="Y2162" s="15">
        <v>-345230</v>
      </c>
      <c r="Z2162" s="15">
        <v>5540</v>
      </c>
      <c r="AA2162" s="15">
        <v>2.5110000000000001</v>
      </c>
      <c r="AB2162" s="15">
        <v>28.2</v>
      </c>
    </row>
    <row r="2163" spans="1:28" ht="15" customHeight="1" x14ac:dyDescent="0.3">
      <c r="A2163" s="15" t="s">
        <v>2291</v>
      </c>
      <c r="B2163" s="15" t="s">
        <v>104</v>
      </c>
      <c r="C2163" s="15" t="s">
        <v>110</v>
      </c>
      <c r="D2163" s="15" t="s">
        <v>144</v>
      </c>
      <c r="E2163" s="15" t="s">
        <v>112</v>
      </c>
      <c r="F2163" s="15">
        <v>1.57</v>
      </c>
      <c r="G2163" s="15">
        <v>433</v>
      </c>
      <c r="H2163" s="15">
        <v>21.1</v>
      </c>
      <c r="I2163" s="15">
        <v>45.4</v>
      </c>
      <c r="J2163" s="15">
        <v>5</v>
      </c>
      <c r="K2163" s="15">
        <v>6.8</v>
      </c>
      <c r="L2163" s="15">
        <v>24.6</v>
      </c>
      <c r="M2163" s="15">
        <v>197.7</v>
      </c>
      <c r="N2163" s="15">
        <v>71.2</v>
      </c>
      <c r="O2163" s="15">
        <v>158.19999999999999</v>
      </c>
      <c r="P2163" s="15" t="s">
        <v>102</v>
      </c>
      <c r="Q2163" s="15">
        <v>87.1</v>
      </c>
      <c r="R2163" s="15">
        <v>2.57</v>
      </c>
      <c r="S2163" s="15">
        <v>0.65</v>
      </c>
      <c r="T2163" s="15">
        <v>2.74</v>
      </c>
      <c r="U2163" s="15">
        <v>4.3</v>
      </c>
      <c r="V2163" s="15">
        <v>58079</v>
      </c>
      <c r="W2163" s="15">
        <v>97559</v>
      </c>
      <c r="X2163" s="15">
        <v>249740</v>
      </c>
      <c r="Y2163" s="15">
        <v>152181</v>
      </c>
      <c r="Z2163" s="15">
        <v>648</v>
      </c>
      <c r="AA2163" s="15">
        <v>6.6360000000000001</v>
      </c>
      <c r="AB2163" s="15">
        <v>49.1</v>
      </c>
    </row>
    <row r="2164" spans="1:28" ht="15" customHeight="1" x14ac:dyDescent="0.3">
      <c r="A2164" s="15" t="s">
        <v>2292</v>
      </c>
      <c r="B2164" s="15" t="s">
        <v>98</v>
      </c>
      <c r="C2164" s="15" t="s">
        <v>123</v>
      </c>
      <c r="D2164" s="15" t="s">
        <v>111</v>
      </c>
      <c r="E2164" s="15" t="s">
        <v>120</v>
      </c>
      <c r="F2164" s="15">
        <v>8.74</v>
      </c>
      <c r="G2164" s="15">
        <v>364.9</v>
      </c>
      <c r="H2164" s="15">
        <v>28.3</v>
      </c>
      <c r="I2164" s="15">
        <v>50.9</v>
      </c>
      <c r="J2164" s="15">
        <v>8.1</v>
      </c>
      <c r="K2164" s="15">
        <v>5.71</v>
      </c>
      <c r="L2164" s="15">
        <v>13.8</v>
      </c>
      <c r="M2164" s="15">
        <v>160.4</v>
      </c>
      <c r="N2164" s="15">
        <v>71.400000000000006</v>
      </c>
      <c r="O2164" s="15">
        <v>45.8</v>
      </c>
      <c r="P2164" s="15" t="s">
        <v>107</v>
      </c>
      <c r="Q2164" s="15">
        <v>151.30000000000001</v>
      </c>
      <c r="R2164" s="15">
        <v>3.89</v>
      </c>
      <c r="S2164" s="15">
        <v>0.85</v>
      </c>
      <c r="T2164" s="15">
        <v>0.32</v>
      </c>
      <c r="U2164" s="15">
        <v>2.8</v>
      </c>
      <c r="V2164" s="15">
        <v>78302</v>
      </c>
      <c r="W2164" s="15">
        <v>632459</v>
      </c>
      <c r="X2164" s="15">
        <v>219246</v>
      </c>
      <c r="Y2164" s="15">
        <v>-413213</v>
      </c>
      <c r="Z2164" s="15">
        <v>4246</v>
      </c>
      <c r="AA2164" s="15">
        <v>0.65900000000000003</v>
      </c>
      <c r="AB2164" s="15">
        <v>35.6</v>
      </c>
    </row>
    <row r="2165" spans="1:28" ht="15" customHeight="1" x14ac:dyDescent="0.3">
      <c r="A2165" s="15" t="s">
        <v>2293</v>
      </c>
      <c r="B2165" s="15" t="s">
        <v>109</v>
      </c>
      <c r="C2165" s="15" t="s">
        <v>110</v>
      </c>
      <c r="D2165" s="15" t="s">
        <v>115</v>
      </c>
      <c r="E2165" s="15" t="s">
        <v>101</v>
      </c>
      <c r="F2165" s="15">
        <v>5.91</v>
      </c>
      <c r="G2165" s="15">
        <v>814.5</v>
      </c>
      <c r="H2165" s="15">
        <v>32.299999999999997</v>
      </c>
      <c r="I2165" s="15">
        <v>73</v>
      </c>
      <c r="J2165" s="15">
        <v>5.2</v>
      </c>
      <c r="K2165" s="15">
        <v>5.72</v>
      </c>
      <c r="L2165" s="15">
        <v>29.8</v>
      </c>
      <c r="M2165" s="15">
        <v>80.7</v>
      </c>
      <c r="N2165" s="15">
        <v>51.6</v>
      </c>
      <c r="O2165" s="15">
        <v>79.599999999999994</v>
      </c>
      <c r="P2165" s="15" t="s">
        <v>107</v>
      </c>
      <c r="Q2165" s="15">
        <v>218</v>
      </c>
      <c r="R2165" s="15">
        <v>4.4400000000000004</v>
      </c>
      <c r="S2165" s="15">
        <v>0.8</v>
      </c>
      <c r="T2165" s="15">
        <v>1.04</v>
      </c>
      <c r="U2165" s="15">
        <v>6.15</v>
      </c>
      <c r="V2165" s="15">
        <v>20307</v>
      </c>
      <c r="W2165" s="15">
        <v>437326</v>
      </c>
      <c r="X2165" s="15">
        <v>124888</v>
      </c>
      <c r="Y2165" s="15">
        <v>-312438</v>
      </c>
      <c r="Z2165" s="15">
        <v>10913</v>
      </c>
      <c r="AA2165" s="15">
        <v>0.56399999999999995</v>
      </c>
      <c r="AB2165" s="15">
        <v>50.2</v>
      </c>
    </row>
    <row r="2166" spans="1:28" ht="15" customHeight="1" x14ac:dyDescent="0.3">
      <c r="A2166" s="15" t="s">
        <v>2294</v>
      </c>
      <c r="B2166" s="15" t="s">
        <v>104</v>
      </c>
      <c r="C2166" s="15" t="s">
        <v>170</v>
      </c>
      <c r="D2166" s="15" t="s">
        <v>130</v>
      </c>
      <c r="E2166" s="15" t="s">
        <v>120</v>
      </c>
      <c r="F2166" s="15">
        <v>3.48</v>
      </c>
      <c r="G2166" s="15">
        <v>340.4</v>
      </c>
      <c r="H2166" s="15">
        <v>34.700000000000003</v>
      </c>
      <c r="I2166" s="15">
        <v>61.8</v>
      </c>
      <c r="J2166" s="15">
        <v>7.4</v>
      </c>
      <c r="K2166" s="15">
        <v>7.19</v>
      </c>
      <c r="L2166" s="15">
        <v>21.9</v>
      </c>
      <c r="M2166" s="15">
        <v>129.1</v>
      </c>
      <c r="N2166" s="15">
        <v>65.400000000000006</v>
      </c>
      <c r="O2166" s="15">
        <v>75.2</v>
      </c>
      <c r="P2166" s="15" t="s">
        <v>127</v>
      </c>
      <c r="Q2166" s="15">
        <v>236</v>
      </c>
      <c r="R2166" s="15">
        <v>5.56</v>
      </c>
      <c r="S2166" s="15">
        <v>0.73</v>
      </c>
      <c r="T2166" s="15">
        <v>0.81</v>
      </c>
      <c r="U2166" s="15">
        <v>2.82</v>
      </c>
      <c r="V2166" s="15">
        <v>61284</v>
      </c>
      <c r="W2166" s="15">
        <v>238012</v>
      </c>
      <c r="X2166" s="15">
        <v>172821</v>
      </c>
      <c r="Y2166" s="15">
        <v>-65191</v>
      </c>
      <c r="Z2166" s="15">
        <v>2535</v>
      </c>
      <c r="AA2166" s="15">
        <v>1.1120000000000001</v>
      </c>
      <c r="AB2166" s="15">
        <v>31.5</v>
      </c>
    </row>
    <row r="2167" spans="1:28" ht="15" customHeight="1" x14ac:dyDescent="0.3">
      <c r="A2167" s="15" t="s">
        <v>2295</v>
      </c>
      <c r="B2167" s="15" t="s">
        <v>118</v>
      </c>
      <c r="C2167" s="15" t="s">
        <v>170</v>
      </c>
      <c r="D2167" s="15" t="s">
        <v>106</v>
      </c>
      <c r="E2167" s="15" t="s">
        <v>101</v>
      </c>
      <c r="F2167" s="15">
        <v>6.6</v>
      </c>
      <c r="G2167" s="15">
        <v>608.79999999999995</v>
      </c>
      <c r="H2167" s="15">
        <v>30.2</v>
      </c>
      <c r="I2167" s="15">
        <v>74.599999999999994</v>
      </c>
      <c r="J2167" s="15">
        <v>6.1</v>
      </c>
      <c r="K2167" s="15">
        <v>7.07</v>
      </c>
      <c r="L2167" s="15">
        <v>33.700000000000003</v>
      </c>
      <c r="M2167" s="15">
        <v>137.9</v>
      </c>
      <c r="N2167" s="15">
        <v>44.8</v>
      </c>
      <c r="O2167" s="15">
        <v>101.1</v>
      </c>
      <c r="P2167" s="15" t="s">
        <v>107</v>
      </c>
      <c r="Q2167" s="15">
        <v>122.1</v>
      </c>
      <c r="R2167" s="15">
        <v>2.5299999999999998</v>
      </c>
      <c r="S2167" s="15">
        <v>0.8</v>
      </c>
      <c r="T2167" s="15">
        <v>3.92</v>
      </c>
      <c r="U2167" s="15">
        <v>25.87</v>
      </c>
      <c r="V2167" s="15">
        <v>17067</v>
      </c>
      <c r="W2167" s="15">
        <v>408089</v>
      </c>
      <c r="X2167" s="15">
        <v>441523</v>
      </c>
      <c r="Y2167" s="15">
        <v>33434</v>
      </c>
      <c r="Z2167" s="15">
        <v>4692</v>
      </c>
      <c r="AA2167" s="15">
        <v>5.5140000000000002</v>
      </c>
      <c r="AB2167" s="15">
        <v>59.3</v>
      </c>
    </row>
    <row r="2168" spans="1:28" ht="15" customHeight="1" x14ac:dyDescent="0.3">
      <c r="A2168" s="15" t="s">
        <v>2296</v>
      </c>
      <c r="B2168" s="15" t="s">
        <v>109</v>
      </c>
      <c r="C2168" s="15" t="s">
        <v>123</v>
      </c>
      <c r="D2168" s="15" t="s">
        <v>100</v>
      </c>
      <c r="E2168" s="15" t="s">
        <v>120</v>
      </c>
      <c r="F2168" s="15">
        <v>4.13</v>
      </c>
      <c r="G2168" s="15">
        <v>313.10000000000002</v>
      </c>
      <c r="H2168" s="15">
        <v>30.9</v>
      </c>
      <c r="I2168" s="15">
        <v>36.799999999999997</v>
      </c>
      <c r="J2168" s="15">
        <v>7.7</v>
      </c>
      <c r="K2168" s="15">
        <v>7.13</v>
      </c>
      <c r="L2168" s="15">
        <v>22.8</v>
      </c>
      <c r="M2168" s="15">
        <v>86.1</v>
      </c>
      <c r="N2168" s="15">
        <v>72.2</v>
      </c>
      <c r="O2168" s="15">
        <v>134.1</v>
      </c>
      <c r="P2168" s="15" t="s">
        <v>102</v>
      </c>
      <c r="Q2168" s="15">
        <v>153.6</v>
      </c>
      <c r="R2168" s="15">
        <v>3.89</v>
      </c>
      <c r="S2168" s="15">
        <v>0.87</v>
      </c>
      <c r="T2168" s="15">
        <v>2.19</v>
      </c>
      <c r="U2168" s="15">
        <v>9.0399999999999991</v>
      </c>
      <c r="V2168" s="15">
        <v>22499</v>
      </c>
      <c r="W2168" s="15">
        <v>251614</v>
      </c>
      <c r="X2168" s="15">
        <v>203391</v>
      </c>
      <c r="Y2168" s="15">
        <v>-48223</v>
      </c>
      <c r="Z2168" s="15">
        <v>2093</v>
      </c>
      <c r="AA2168" s="15">
        <v>4.319</v>
      </c>
      <c r="AB2168" s="15">
        <v>46.5</v>
      </c>
    </row>
    <row r="2169" spans="1:28" ht="15" customHeight="1" x14ac:dyDescent="0.3">
      <c r="A2169" s="15" t="s">
        <v>2297</v>
      </c>
      <c r="B2169" s="15" t="s">
        <v>146</v>
      </c>
      <c r="C2169" s="15" t="s">
        <v>152</v>
      </c>
      <c r="D2169" s="15" t="s">
        <v>144</v>
      </c>
      <c r="E2169" s="15" t="s">
        <v>112</v>
      </c>
      <c r="F2169" s="15">
        <v>10.97</v>
      </c>
      <c r="G2169" s="15">
        <v>165.5</v>
      </c>
      <c r="H2169" s="15">
        <v>22.9</v>
      </c>
      <c r="I2169" s="15">
        <v>61.4</v>
      </c>
      <c r="J2169" s="15">
        <v>6</v>
      </c>
      <c r="K2169" s="15">
        <v>8.1</v>
      </c>
      <c r="L2169" s="15">
        <v>19.5</v>
      </c>
      <c r="M2169" s="15">
        <v>88.3</v>
      </c>
      <c r="N2169" s="15">
        <v>78</v>
      </c>
      <c r="O2169" s="15">
        <v>84.7</v>
      </c>
      <c r="P2169" s="15" t="s">
        <v>127</v>
      </c>
      <c r="Q2169" s="15">
        <v>129</v>
      </c>
      <c r="R2169" s="15">
        <v>3.1</v>
      </c>
      <c r="S2169" s="15">
        <v>0.79</v>
      </c>
      <c r="T2169" s="15">
        <v>0.3</v>
      </c>
      <c r="U2169" s="15">
        <v>3.29</v>
      </c>
      <c r="V2169" s="15">
        <v>51394</v>
      </c>
      <c r="W2169" s="15">
        <v>545956</v>
      </c>
      <c r="X2169" s="15">
        <v>169086</v>
      </c>
      <c r="Y2169" s="15">
        <v>-376870</v>
      </c>
      <c r="Z2169" s="15">
        <v>5406</v>
      </c>
      <c r="AA2169" s="15">
        <v>0.60899999999999999</v>
      </c>
      <c r="AB2169" s="15">
        <v>36.6</v>
      </c>
    </row>
    <row r="2170" spans="1:28" ht="15" customHeight="1" x14ac:dyDescent="0.3">
      <c r="A2170" s="15" t="s">
        <v>2298</v>
      </c>
      <c r="B2170" s="15" t="s">
        <v>137</v>
      </c>
      <c r="C2170" s="15" t="s">
        <v>119</v>
      </c>
      <c r="D2170" s="15" t="s">
        <v>115</v>
      </c>
      <c r="E2170" s="15" t="s">
        <v>112</v>
      </c>
      <c r="F2170" s="15">
        <v>5.78</v>
      </c>
      <c r="G2170" s="15">
        <v>408.1</v>
      </c>
      <c r="H2170" s="15">
        <v>26.2</v>
      </c>
      <c r="I2170" s="15">
        <v>74</v>
      </c>
      <c r="J2170" s="15">
        <v>7.7</v>
      </c>
      <c r="K2170" s="15">
        <v>7.76</v>
      </c>
      <c r="L2170" s="15">
        <v>25.5</v>
      </c>
      <c r="M2170" s="15">
        <v>133.19999999999999</v>
      </c>
      <c r="N2170" s="15">
        <v>39.799999999999997</v>
      </c>
      <c r="O2170" s="15">
        <v>69.400000000000006</v>
      </c>
      <c r="P2170" s="15" t="s">
        <v>127</v>
      </c>
      <c r="Q2170" s="15">
        <v>267.3</v>
      </c>
      <c r="R2170" s="15">
        <v>4.26</v>
      </c>
      <c r="S2170" s="15">
        <v>0.66</v>
      </c>
      <c r="T2170" s="15">
        <v>0.75</v>
      </c>
      <c r="U2170" s="15">
        <v>4.34</v>
      </c>
      <c r="V2170" s="15">
        <v>25011</v>
      </c>
      <c r="W2170" s="15">
        <v>419811</v>
      </c>
      <c r="X2170" s="15">
        <v>108548</v>
      </c>
      <c r="Y2170" s="15">
        <v>-311263</v>
      </c>
      <c r="Z2170" s="15">
        <v>8225</v>
      </c>
      <c r="AA2170" s="15">
        <v>0.52800000000000002</v>
      </c>
      <c r="AB2170" s="15">
        <v>49.8</v>
      </c>
    </row>
    <row r="2171" spans="1:28" ht="15" customHeight="1" x14ac:dyDescent="0.3">
      <c r="A2171" s="15" t="s">
        <v>2299</v>
      </c>
      <c r="B2171" s="15" t="s">
        <v>109</v>
      </c>
      <c r="C2171" s="15" t="s">
        <v>110</v>
      </c>
      <c r="D2171" s="15" t="s">
        <v>100</v>
      </c>
      <c r="E2171" s="15" t="s">
        <v>112</v>
      </c>
      <c r="F2171" s="15">
        <v>5.27</v>
      </c>
      <c r="G2171" s="15">
        <v>152.6</v>
      </c>
      <c r="H2171" s="15">
        <v>20.399999999999999</v>
      </c>
      <c r="I2171" s="15">
        <v>53.5</v>
      </c>
      <c r="J2171" s="15">
        <v>8.4</v>
      </c>
      <c r="K2171" s="15">
        <v>7.35</v>
      </c>
      <c r="L2171" s="15">
        <v>22.5</v>
      </c>
      <c r="M2171" s="15">
        <v>146</v>
      </c>
      <c r="N2171" s="15">
        <v>63</v>
      </c>
      <c r="O2171" s="15">
        <v>99</v>
      </c>
      <c r="P2171" s="15" t="s">
        <v>127</v>
      </c>
      <c r="Q2171" s="15">
        <v>92.8</v>
      </c>
      <c r="R2171" s="15">
        <v>9.9499999999999993</v>
      </c>
      <c r="S2171" s="15">
        <v>0.69</v>
      </c>
      <c r="T2171" s="15">
        <v>1.23</v>
      </c>
      <c r="U2171" s="15">
        <v>6.48</v>
      </c>
      <c r="V2171" s="15">
        <v>23917</v>
      </c>
      <c r="W2171" s="15">
        <v>295012</v>
      </c>
      <c r="X2171" s="15">
        <v>154982</v>
      </c>
      <c r="Y2171" s="15">
        <v>-140030</v>
      </c>
      <c r="Z2171" s="15">
        <v>2818</v>
      </c>
      <c r="AA2171" s="15">
        <v>2.2999999999999998</v>
      </c>
      <c r="AB2171" s="15">
        <v>24.5</v>
      </c>
    </row>
    <row r="2172" spans="1:28" ht="15" customHeight="1" x14ac:dyDescent="0.3">
      <c r="A2172" s="15" t="s">
        <v>2300</v>
      </c>
      <c r="B2172" s="15" t="s">
        <v>122</v>
      </c>
      <c r="C2172" s="15" t="s">
        <v>105</v>
      </c>
      <c r="D2172" s="15" t="s">
        <v>106</v>
      </c>
      <c r="E2172" s="15" t="s">
        <v>120</v>
      </c>
      <c r="F2172" s="15">
        <v>14.05</v>
      </c>
      <c r="G2172" s="15">
        <v>600.70000000000005</v>
      </c>
      <c r="H2172" s="15">
        <v>28.1</v>
      </c>
      <c r="I2172" s="15">
        <v>57.8</v>
      </c>
      <c r="J2172" s="15">
        <v>9.6999999999999993</v>
      </c>
      <c r="K2172" s="15">
        <v>6.23</v>
      </c>
      <c r="L2172" s="15">
        <v>12.5</v>
      </c>
      <c r="M2172" s="15">
        <v>108.5</v>
      </c>
      <c r="N2172" s="15">
        <v>21.8</v>
      </c>
      <c r="O2172" s="15">
        <v>147.5</v>
      </c>
      <c r="P2172" s="15" t="s">
        <v>102</v>
      </c>
      <c r="Q2172" s="15">
        <v>227.7</v>
      </c>
      <c r="R2172" s="15">
        <v>8.57</v>
      </c>
      <c r="S2172" s="15">
        <v>0.84</v>
      </c>
      <c r="T2172" s="15">
        <v>3.16</v>
      </c>
      <c r="U2172" s="15">
        <v>44.4</v>
      </c>
      <c r="V2172" s="15">
        <v>19558</v>
      </c>
      <c r="W2172" s="15">
        <v>1231539</v>
      </c>
      <c r="X2172" s="15">
        <v>868375</v>
      </c>
      <c r="Y2172" s="15">
        <v>-363164</v>
      </c>
      <c r="Z2172" s="15">
        <v>6443</v>
      </c>
      <c r="AA2172" s="15">
        <v>6.891</v>
      </c>
      <c r="AB2172" s="15">
        <v>32.799999999999997</v>
      </c>
    </row>
    <row r="2173" spans="1:28" ht="15" customHeight="1" x14ac:dyDescent="0.3">
      <c r="A2173" s="15" t="s">
        <v>2301</v>
      </c>
      <c r="B2173" s="15" t="s">
        <v>109</v>
      </c>
      <c r="C2173" s="15" t="s">
        <v>134</v>
      </c>
      <c r="D2173" s="15" t="s">
        <v>111</v>
      </c>
      <c r="E2173" s="15" t="s">
        <v>112</v>
      </c>
      <c r="F2173" s="15">
        <v>9.9499999999999993</v>
      </c>
      <c r="G2173" s="15">
        <v>297.2</v>
      </c>
      <c r="H2173" s="15">
        <v>18.5</v>
      </c>
      <c r="I2173" s="15">
        <v>68.099999999999994</v>
      </c>
      <c r="J2173" s="15">
        <v>5.9</v>
      </c>
      <c r="K2173" s="15">
        <v>7.41</v>
      </c>
      <c r="L2173" s="15">
        <v>30.3</v>
      </c>
      <c r="M2173" s="15">
        <v>120.5</v>
      </c>
      <c r="N2173" s="15">
        <v>57.8</v>
      </c>
      <c r="O2173" s="15">
        <v>80.7</v>
      </c>
      <c r="P2173" s="15" t="s">
        <v>116</v>
      </c>
      <c r="Q2173" s="15">
        <v>161.5</v>
      </c>
      <c r="R2173" s="15">
        <v>5.44</v>
      </c>
      <c r="S2173" s="15">
        <v>0.73</v>
      </c>
      <c r="T2173" s="15">
        <v>0.41</v>
      </c>
      <c r="U2173" s="15">
        <v>4.08</v>
      </c>
      <c r="V2173" s="15">
        <v>67742</v>
      </c>
      <c r="W2173" s="15">
        <v>684314</v>
      </c>
      <c r="X2173" s="15">
        <v>276387</v>
      </c>
      <c r="Y2173" s="15">
        <v>-407927</v>
      </c>
      <c r="Z2173" s="15">
        <v>2105</v>
      </c>
      <c r="AA2173" s="15">
        <v>1.9379999999999999</v>
      </c>
      <c r="AB2173" s="15">
        <v>30.2</v>
      </c>
    </row>
    <row r="2174" spans="1:28" ht="15" customHeight="1" x14ac:dyDescent="0.3">
      <c r="A2174" s="15" t="s">
        <v>2302</v>
      </c>
      <c r="B2174" s="15" t="s">
        <v>104</v>
      </c>
      <c r="C2174" s="15" t="s">
        <v>119</v>
      </c>
      <c r="D2174" s="15" t="s">
        <v>111</v>
      </c>
      <c r="E2174" s="15" t="s">
        <v>101</v>
      </c>
      <c r="F2174" s="15">
        <v>1.67</v>
      </c>
      <c r="G2174" s="15">
        <v>627.6</v>
      </c>
      <c r="H2174" s="15">
        <v>23.2</v>
      </c>
      <c r="I2174" s="15">
        <v>73.5</v>
      </c>
      <c r="J2174" s="15">
        <v>7.2</v>
      </c>
      <c r="K2174" s="15">
        <v>6.12</v>
      </c>
      <c r="L2174" s="15">
        <v>27.9</v>
      </c>
      <c r="M2174" s="15">
        <v>128.1</v>
      </c>
      <c r="N2174" s="15">
        <v>76.400000000000006</v>
      </c>
      <c r="O2174" s="15">
        <v>142.69999999999999</v>
      </c>
      <c r="P2174" s="15" t="s">
        <v>127</v>
      </c>
      <c r="Q2174" s="15">
        <v>184.8</v>
      </c>
      <c r="R2174" s="15">
        <v>6.7</v>
      </c>
      <c r="S2174" s="15">
        <v>0.73</v>
      </c>
      <c r="T2174" s="15">
        <v>1.33</v>
      </c>
      <c r="U2174" s="15">
        <v>2.2200000000000002</v>
      </c>
      <c r="V2174" s="15">
        <v>71432</v>
      </c>
      <c r="W2174" s="15">
        <v>110314</v>
      </c>
      <c r="X2174" s="15">
        <v>158579</v>
      </c>
      <c r="Y2174" s="15">
        <v>48265</v>
      </c>
      <c r="Z2174" s="15">
        <v>695</v>
      </c>
      <c r="AA2174" s="15">
        <v>3.194</v>
      </c>
      <c r="AB2174" s="15">
        <v>35.4</v>
      </c>
    </row>
    <row r="2175" spans="1:28" ht="15" customHeight="1" x14ac:dyDescent="0.3">
      <c r="A2175" s="15" t="s">
        <v>2303</v>
      </c>
      <c r="B2175" s="15" t="s">
        <v>98</v>
      </c>
      <c r="C2175" s="15" t="s">
        <v>134</v>
      </c>
      <c r="D2175" s="15" t="s">
        <v>100</v>
      </c>
      <c r="E2175" s="15" t="s">
        <v>120</v>
      </c>
      <c r="F2175" s="15">
        <v>12.23</v>
      </c>
      <c r="G2175" s="15">
        <v>222.2</v>
      </c>
      <c r="H2175" s="15">
        <v>28.6</v>
      </c>
      <c r="I2175" s="15">
        <v>62.8</v>
      </c>
      <c r="J2175" s="15">
        <v>7</v>
      </c>
      <c r="K2175" s="15">
        <v>7.43</v>
      </c>
      <c r="L2175" s="15">
        <v>19.600000000000001</v>
      </c>
      <c r="M2175" s="15">
        <v>136.30000000000001</v>
      </c>
      <c r="N2175" s="15">
        <v>48.4</v>
      </c>
      <c r="O2175" s="15">
        <v>117.8</v>
      </c>
      <c r="P2175" s="15" t="s">
        <v>107</v>
      </c>
      <c r="Q2175" s="15">
        <v>312.2</v>
      </c>
      <c r="R2175" s="15">
        <v>3.85</v>
      </c>
      <c r="S2175" s="15">
        <v>0.91</v>
      </c>
      <c r="T2175" s="15">
        <v>1.21</v>
      </c>
      <c r="U2175" s="15">
        <v>14.8</v>
      </c>
      <c r="V2175" s="15">
        <v>27861</v>
      </c>
      <c r="W2175" s="15">
        <v>1040282</v>
      </c>
      <c r="X2175" s="15">
        <v>412343</v>
      </c>
      <c r="Y2175" s="15">
        <v>-627939</v>
      </c>
      <c r="Z2175" s="15">
        <v>7354</v>
      </c>
      <c r="AA2175" s="15">
        <v>2.0129999999999999</v>
      </c>
      <c r="AB2175" s="15">
        <v>42.5</v>
      </c>
    </row>
    <row r="2176" spans="1:28" ht="15" customHeight="1" x14ac:dyDescent="0.3">
      <c r="A2176" s="15" t="s">
        <v>2304</v>
      </c>
      <c r="B2176" s="15" t="s">
        <v>122</v>
      </c>
      <c r="C2176" s="15" t="s">
        <v>110</v>
      </c>
      <c r="D2176" s="15" t="s">
        <v>132</v>
      </c>
      <c r="E2176" s="15" t="s">
        <v>101</v>
      </c>
      <c r="F2176" s="15">
        <v>14.42</v>
      </c>
      <c r="G2176" s="15">
        <v>810.5</v>
      </c>
      <c r="H2176" s="15">
        <v>28.5</v>
      </c>
      <c r="I2176" s="15">
        <v>57.8</v>
      </c>
      <c r="J2176" s="15">
        <v>6.2</v>
      </c>
      <c r="K2176" s="15">
        <v>6.68</v>
      </c>
      <c r="L2176" s="15">
        <v>28</v>
      </c>
      <c r="M2176" s="15">
        <v>141.19999999999999</v>
      </c>
      <c r="N2176" s="15">
        <v>59.6</v>
      </c>
      <c r="O2176" s="15">
        <v>120.6</v>
      </c>
      <c r="P2176" s="15" t="s">
        <v>107</v>
      </c>
      <c r="Q2176" s="15">
        <v>182.1</v>
      </c>
      <c r="R2176" s="15">
        <v>6.12</v>
      </c>
      <c r="S2176" s="15">
        <v>0.98</v>
      </c>
      <c r="T2176" s="15">
        <v>2.84</v>
      </c>
      <c r="U2176" s="15">
        <v>40.950000000000003</v>
      </c>
      <c r="V2176" s="15">
        <v>91686</v>
      </c>
      <c r="W2176" s="15">
        <v>1031868</v>
      </c>
      <c r="X2176" s="15">
        <v>3754542</v>
      </c>
      <c r="Y2176" s="15">
        <v>2722674</v>
      </c>
      <c r="Z2176" s="15">
        <v>11141</v>
      </c>
      <c r="AA2176" s="15">
        <v>3.6760000000000002</v>
      </c>
      <c r="AB2176" s="15">
        <v>63.7</v>
      </c>
    </row>
    <row r="2177" spans="1:28" ht="15" customHeight="1" x14ac:dyDescent="0.3">
      <c r="A2177" s="15" t="s">
        <v>2305</v>
      </c>
      <c r="B2177" s="15" t="s">
        <v>146</v>
      </c>
      <c r="C2177" s="15" t="s">
        <v>129</v>
      </c>
      <c r="D2177" s="15" t="s">
        <v>111</v>
      </c>
      <c r="E2177" s="15" t="s">
        <v>112</v>
      </c>
      <c r="F2177" s="15">
        <v>12.1</v>
      </c>
      <c r="G2177" s="15">
        <v>413.1</v>
      </c>
      <c r="H2177" s="15">
        <v>21.4</v>
      </c>
      <c r="I2177" s="15">
        <v>46.8</v>
      </c>
      <c r="J2177" s="15">
        <v>8.6</v>
      </c>
      <c r="K2177" s="15">
        <v>5.77</v>
      </c>
      <c r="L2177" s="15">
        <v>22.4</v>
      </c>
      <c r="M2177" s="15">
        <v>159.6</v>
      </c>
      <c r="N2177" s="15">
        <v>71</v>
      </c>
      <c r="O2177" s="15">
        <v>40</v>
      </c>
      <c r="P2177" s="15" t="s">
        <v>107</v>
      </c>
      <c r="Q2177" s="15">
        <v>227.8</v>
      </c>
      <c r="R2177" s="15">
        <v>6.53</v>
      </c>
      <c r="S2177" s="15">
        <v>0.66</v>
      </c>
      <c r="T2177" s="15">
        <v>0.38</v>
      </c>
      <c r="U2177" s="15">
        <v>4.5999999999999996</v>
      </c>
      <c r="V2177" s="15">
        <v>66880</v>
      </c>
      <c r="W2177" s="15">
        <v>780574</v>
      </c>
      <c r="X2177" s="15">
        <v>307648</v>
      </c>
      <c r="Y2177" s="15">
        <v>-472926</v>
      </c>
      <c r="Z2177" s="15">
        <v>5417</v>
      </c>
      <c r="AA2177" s="15">
        <v>0.84899999999999998</v>
      </c>
      <c r="AB2177" s="15">
        <v>34</v>
      </c>
    </row>
    <row r="2178" spans="1:28" ht="15" customHeight="1" x14ac:dyDescent="0.3">
      <c r="A2178" s="15" t="s">
        <v>2306</v>
      </c>
      <c r="B2178" s="15" t="s">
        <v>146</v>
      </c>
      <c r="C2178" s="15" t="s">
        <v>110</v>
      </c>
      <c r="D2178" s="15" t="s">
        <v>177</v>
      </c>
      <c r="E2178" s="15" t="s">
        <v>120</v>
      </c>
      <c r="F2178" s="15">
        <v>1.79</v>
      </c>
      <c r="G2178" s="15">
        <v>247.2</v>
      </c>
      <c r="H2178" s="15">
        <v>31.4</v>
      </c>
      <c r="I2178" s="15">
        <v>50.3</v>
      </c>
      <c r="J2178" s="15">
        <v>8.1</v>
      </c>
      <c r="K2178" s="15">
        <v>6.23</v>
      </c>
      <c r="L2178" s="15">
        <v>10.5</v>
      </c>
      <c r="M2178" s="15">
        <v>157.4</v>
      </c>
      <c r="N2178" s="15">
        <v>49.6</v>
      </c>
      <c r="O2178" s="15">
        <v>110.9</v>
      </c>
      <c r="P2178" s="15" t="s">
        <v>102</v>
      </c>
      <c r="Q2178" s="15">
        <v>127.6</v>
      </c>
      <c r="R2178" s="15">
        <v>2.9</v>
      </c>
      <c r="S2178" s="15">
        <v>0.7</v>
      </c>
      <c r="T2178" s="15">
        <v>33.78</v>
      </c>
      <c r="U2178" s="15">
        <v>60.47</v>
      </c>
      <c r="V2178" s="15">
        <v>3588</v>
      </c>
      <c r="W2178" s="15">
        <v>82684</v>
      </c>
      <c r="X2178" s="15">
        <v>216966</v>
      </c>
      <c r="Y2178" s="15">
        <v>134282</v>
      </c>
      <c r="Z2178" s="15">
        <v>3039</v>
      </c>
      <c r="AA2178" s="15">
        <v>19.898</v>
      </c>
      <c r="AB2178" s="15">
        <v>49.2</v>
      </c>
    </row>
    <row r="2179" spans="1:28" ht="15" customHeight="1" x14ac:dyDescent="0.3">
      <c r="A2179" s="15" t="s">
        <v>2307</v>
      </c>
      <c r="B2179" s="15" t="s">
        <v>109</v>
      </c>
      <c r="C2179" s="15" t="s">
        <v>134</v>
      </c>
      <c r="D2179" s="15" t="s">
        <v>111</v>
      </c>
      <c r="E2179" s="15" t="s">
        <v>101</v>
      </c>
      <c r="F2179" s="15">
        <v>11.69</v>
      </c>
      <c r="G2179" s="15">
        <v>702.4</v>
      </c>
      <c r="H2179" s="15">
        <v>31.3</v>
      </c>
      <c r="I2179" s="15">
        <v>57.9</v>
      </c>
      <c r="J2179" s="15">
        <v>5.5</v>
      </c>
      <c r="K2179" s="15">
        <v>6.02</v>
      </c>
      <c r="L2179" s="15">
        <v>41.5</v>
      </c>
      <c r="M2179" s="15">
        <v>159.6</v>
      </c>
      <c r="N2179" s="15">
        <v>47.3</v>
      </c>
      <c r="O2179" s="15">
        <v>80.7</v>
      </c>
      <c r="P2179" s="15" t="s">
        <v>127</v>
      </c>
      <c r="Q2179" s="15">
        <v>202.5</v>
      </c>
      <c r="R2179" s="15">
        <v>5.77</v>
      </c>
      <c r="S2179" s="15">
        <v>0.84</v>
      </c>
      <c r="T2179" s="15">
        <v>0.73</v>
      </c>
      <c r="U2179" s="15">
        <v>8.5299999999999994</v>
      </c>
      <c r="V2179" s="15">
        <v>69784</v>
      </c>
      <c r="W2179" s="15">
        <v>771261</v>
      </c>
      <c r="X2179" s="15">
        <v>595258</v>
      </c>
      <c r="Y2179" s="15">
        <v>-176003</v>
      </c>
      <c r="Z2179" s="15">
        <v>4435</v>
      </c>
      <c r="AA2179" s="15">
        <v>1.923</v>
      </c>
      <c r="AB2179" s="15">
        <v>58.9</v>
      </c>
    </row>
    <row r="2180" spans="1:28" ht="15" customHeight="1" x14ac:dyDescent="0.3">
      <c r="A2180" s="15" t="s">
        <v>2308</v>
      </c>
      <c r="B2180" s="15" t="s">
        <v>98</v>
      </c>
      <c r="C2180" s="15" t="s">
        <v>134</v>
      </c>
      <c r="D2180" s="15" t="s">
        <v>130</v>
      </c>
      <c r="E2180" s="15" t="s">
        <v>120</v>
      </c>
      <c r="F2180" s="15">
        <v>5.46</v>
      </c>
      <c r="G2180" s="15">
        <v>372.9</v>
      </c>
      <c r="H2180" s="15">
        <v>26.2</v>
      </c>
      <c r="I2180" s="15">
        <v>59.2</v>
      </c>
      <c r="J2180" s="15">
        <v>7.9</v>
      </c>
      <c r="K2180" s="15">
        <v>6.59</v>
      </c>
      <c r="L2180" s="15">
        <v>27.9</v>
      </c>
      <c r="M2180" s="15">
        <v>123.1</v>
      </c>
      <c r="N2180" s="15">
        <v>60.6</v>
      </c>
      <c r="O2180" s="15">
        <v>107.1</v>
      </c>
      <c r="P2180" s="15" t="s">
        <v>116</v>
      </c>
      <c r="Q2180" s="15">
        <v>53.6</v>
      </c>
      <c r="R2180" s="15">
        <v>7.6</v>
      </c>
      <c r="S2180" s="15">
        <v>0.84</v>
      </c>
      <c r="T2180" s="15">
        <v>1.52</v>
      </c>
      <c r="U2180" s="15">
        <v>8.3000000000000007</v>
      </c>
      <c r="V2180" s="15">
        <v>56820</v>
      </c>
      <c r="W2180" s="15">
        <v>299728</v>
      </c>
      <c r="X2180" s="15">
        <v>471606</v>
      </c>
      <c r="Y2180" s="15">
        <v>171878</v>
      </c>
      <c r="Z2180" s="15">
        <v>2043</v>
      </c>
      <c r="AA2180" s="15">
        <v>4.0629999999999997</v>
      </c>
      <c r="AB2180" s="15">
        <v>34.1</v>
      </c>
    </row>
    <row r="2181" spans="1:28" ht="15" customHeight="1" x14ac:dyDescent="0.3">
      <c r="A2181" s="15" t="s">
        <v>2309</v>
      </c>
      <c r="B2181" s="15" t="s">
        <v>146</v>
      </c>
      <c r="C2181" s="15" t="s">
        <v>99</v>
      </c>
      <c r="D2181" s="15" t="s">
        <v>100</v>
      </c>
      <c r="E2181" s="15" t="s">
        <v>101</v>
      </c>
      <c r="F2181" s="15">
        <v>10.59</v>
      </c>
      <c r="G2181" s="15">
        <v>886.7</v>
      </c>
      <c r="H2181" s="15">
        <v>24</v>
      </c>
      <c r="I2181" s="15">
        <v>65.2</v>
      </c>
      <c r="J2181" s="15">
        <v>6.4</v>
      </c>
      <c r="K2181" s="15">
        <v>7.52</v>
      </c>
      <c r="L2181" s="15">
        <v>35.299999999999997</v>
      </c>
      <c r="M2181" s="15">
        <v>103.2</v>
      </c>
      <c r="N2181" s="15">
        <v>72.099999999999994</v>
      </c>
      <c r="O2181" s="15">
        <v>98.7</v>
      </c>
      <c r="P2181" s="15" t="s">
        <v>102</v>
      </c>
      <c r="Q2181" s="15">
        <v>211.4</v>
      </c>
      <c r="R2181" s="15">
        <v>6.31</v>
      </c>
      <c r="S2181" s="15">
        <v>0.66</v>
      </c>
      <c r="T2181" s="15">
        <v>1.44</v>
      </c>
      <c r="U2181" s="15">
        <v>15.25</v>
      </c>
      <c r="V2181" s="15">
        <v>21179</v>
      </c>
      <c r="W2181" s="15">
        <v>831091</v>
      </c>
      <c r="X2181" s="15">
        <v>322980</v>
      </c>
      <c r="Y2181" s="15">
        <v>-508111</v>
      </c>
      <c r="Z2181" s="15">
        <v>3804</v>
      </c>
      <c r="AA2181" s="15">
        <v>4.0090000000000003</v>
      </c>
      <c r="AB2181" s="15">
        <v>32.5</v>
      </c>
    </row>
    <row r="2182" spans="1:28" ht="15" customHeight="1" x14ac:dyDescent="0.3">
      <c r="A2182" s="15" t="s">
        <v>2310</v>
      </c>
      <c r="B2182" s="15" t="s">
        <v>126</v>
      </c>
      <c r="C2182" s="15" t="s">
        <v>170</v>
      </c>
      <c r="D2182" s="15" t="s">
        <v>130</v>
      </c>
      <c r="E2182" s="15" t="s">
        <v>112</v>
      </c>
      <c r="F2182" s="15">
        <v>12.67</v>
      </c>
      <c r="G2182" s="15">
        <v>635.29999999999995</v>
      </c>
      <c r="H2182" s="15">
        <v>24.4</v>
      </c>
      <c r="I2182" s="15">
        <v>65.099999999999994</v>
      </c>
      <c r="J2182" s="15">
        <v>6.6</v>
      </c>
      <c r="K2182" s="15">
        <v>6.54</v>
      </c>
      <c r="L2182" s="15">
        <v>16.3</v>
      </c>
      <c r="M2182" s="15">
        <v>64.8</v>
      </c>
      <c r="N2182" s="15">
        <v>63.8</v>
      </c>
      <c r="O2182" s="15">
        <v>82.1</v>
      </c>
      <c r="P2182" s="15" t="s">
        <v>116</v>
      </c>
      <c r="Q2182" s="15">
        <v>127</v>
      </c>
      <c r="R2182" s="15">
        <v>3.84</v>
      </c>
      <c r="S2182" s="15">
        <v>0.8</v>
      </c>
      <c r="T2182" s="15">
        <v>1.51</v>
      </c>
      <c r="U2182" s="15">
        <v>19.13</v>
      </c>
      <c r="V2182" s="15">
        <v>72972</v>
      </c>
      <c r="W2182" s="15">
        <v>721783</v>
      </c>
      <c r="X2182" s="15">
        <v>1395954</v>
      </c>
      <c r="Y2182" s="15">
        <v>674171</v>
      </c>
      <c r="Z2182" s="15">
        <v>6634</v>
      </c>
      <c r="AA2182" s="15">
        <v>2.8839999999999999</v>
      </c>
      <c r="AB2182" s="15">
        <v>45.6</v>
      </c>
    </row>
    <row r="2183" spans="1:28" ht="15" customHeight="1" x14ac:dyDescent="0.3">
      <c r="A2183" s="15" t="s">
        <v>2311</v>
      </c>
      <c r="B2183" s="15" t="s">
        <v>104</v>
      </c>
      <c r="C2183" s="15" t="s">
        <v>129</v>
      </c>
      <c r="D2183" s="15" t="s">
        <v>100</v>
      </c>
      <c r="E2183" s="15" t="s">
        <v>112</v>
      </c>
      <c r="F2183" s="15">
        <v>7.39</v>
      </c>
      <c r="G2183" s="15">
        <v>766.6</v>
      </c>
      <c r="H2183" s="15">
        <v>22.6</v>
      </c>
      <c r="I2183" s="15">
        <v>79.099999999999994</v>
      </c>
      <c r="J2183" s="15">
        <v>9.6</v>
      </c>
      <c r="K2183" s="15">
        <v>7.47</v>
      </c>
      <c r="L2183" s="15">
        <v>24</v>
      </c>
      <c r="M2183" s="15">
        <v>163.6</v>
      </c>
      <c r="N2183" s="15">
        <v>37.299999999999997</v>
      </c>
      <c r="O2183" s="15">
        <v>99.6</v>
      </c>
      <c r="P2183" s="15" t="s">
        <v>127</v>
      </c>
      <c r="Q2183" s="15">
        <v>223.4</v>
      </c>
      <c r="R2183" s="15">
        <v>2.02</v>
      </c>
      <c r="S2183" s="15">
        <v>0.97</v>
      </c>
      <c r="T2183" s="15">
        <v>1.51</v>
      </c>
      <c r="U2183" s="15">
        <v>11.16</v>
      </c>
      <c r="V2183" s="15">
        <v>26423</v>
      </c>
      <c r="W2183" s="15">
        <v>496151</v>
      </c>
      <c r="X2183" s="15">
        <v>294881</v>
      </c>
      <c r="Y2183" s="15">
        <v>-201270</v>
      </c>
      <c r="Z2183" s="15">
        <v>3276</v>
      </c>
      <c r="AA2183" s="15">
        <v>3.407</v>
      </c>
      <c r="AB2183" s="15">
        <v>71.2</v>
      </c>
    </row>
    <row r="2184" spans="1:28" ht="15" customHeight="1" x14ac:dyDescent="0.3">
      <c r="A2184" s="15" t="s">
        <v>2312</v>
      </c>
      <c r="B2184" s="15" t="s">
        <v>98</v>
      </c>
      <c r="C2184" s="15" t="s">
        <v>134</v>
      </c>
      <c r="D2184" s="15" t="s">
        <v>115</v>
      </c>
      <c r="E2184" s="15" t="s">
        <v>101</v>
      </c>
      <c r="F2184" s="15">
        <v>14.72</v>
      </c>
      <c r="G2184" s="15">
        <v>812.4</v>
      </c>
      <c r="H2184" s="15">
        <v>29.3</v>
      </c>
      <c r="I2184" s="15">
        <v>72.900000000000006</v>
      </c>
      <c r="J2184" s="15">
        <v>7.1</v>
      </c>
      <c r="K2184" s="15">
        <v>7.73</v>
      </c>
      <c r="L2184" s="15">
        <v>34.5</v>
      </c>
      <c r="M2184" s="15">
        <v>123.5</v>
      </c>
      <c r="N2184" s="15">
        <v>62.9</v>
      </c>
      <c r="O2184" s="15">
        <v>61.7</v>
      </c>
      <c r="P2184" s="15" t="s">
        <v>107</v>
      </c>
      <c r="Q2184" s="15">
        <v>264.8</v>
      </c>
      <c r="R2184" s="15">
        <v>5.01</v>
      </c>
      <c r="S2184" s="15">
        <v>0.82</v>
      </c>
      <c r="T2184" s="15">
        <v>1.01</v>
      </c>
      <c r="U2184" s="15">
        <v>14.87</v>
      </c>
      <c r="V2184" s="15">
        <v>21578</v>
      </c>
      <c r="W2184" s="15">
        <v>1297725</v>
      </c>
      <c r="X2184" s="15">
        <v>320865</v>
      </c>
      <c r="Y2184" s="15">
        <v>-976860</v>
      </c>
      <c r="Z2184" s="15">
        <v>25877</v>
      </c>
      <c r="AA2184" s="15">
        <v>0.57499999999999996</v>
      </c>
      <c r="AB2184" s="15">
        <v>40.799999999999997</v>
      </c>
    </row>
    <row r="2185" spans="1:28" ht="15" customHeight="1" x14ac:dyDescent="0.3">
      <c r="A2185" s="15" t="s">
        <v>2313</v>
      </c>
      <c r="B2185" s="15" t="s">
        <v>126</v>
      </c>
      <c r="C2185" s="15" t="s">
        <v>123</v>
      </c>
      <c r="D2185" s="15" t="s">
        <v>106</v>
      </c>
      <c r="E2185" s="15" t="s">
        <v>101</v>
      </c>
      <c r="F2185" s="15">
        <v>9.27</v>
      </c>
      <c r="G2185" s="15">
        <v>790.5</v>
      </c>
      <c r="H2185" s="15">
        <v>30.4</v>
      </c>
      <c r="I2185" s="15">
        <v>68.5</v>
      </c>
      <c r="J2185" s="15">
        <v>6.2</v>
      </c>
      <c r="K2185" s="15">
        <v>7.8</v>
      </c>
      <c r="L2185" s="15">
        <v>28.3</v>
      </c>
      <c r="M2185" s="15">
        <v>178.3</v>
      </c>
      <c r="N2185" s="15">
        <v>30.5</v>
      </c>
      <c r="O2185" s="15">
        <v>49.4</v>
      </c>
      <c r="P2185" s="15" t="s">
        <v>116</v>
      </c>
      <c r="Q2185" s="15">
        <v>214.5</v>
      </c>
      <c r="R2185" s="15">
        <v>1.0900000000000001</v>
      </c>
      <c r="S2185" s="15">
        <v>0.98</v>
      </c>
      <c r="T2185" s="15">
        <v>0.89</v>
      </c>
      <c r="U2185" s="15">
        <v>8.25</v>
      </c>
      <c r="V2185" s="15">
        <v>21179</v>
      </c>
      <c r="W2185" s="15">
        <v>492106</v>
      </c>
      <c r="X2185" s="15">
        <v>174727</v>
      </c>
      <c r="Y2185" s="15">
        <v>-317379</v>
      </c>
      <c r="Z2185" s="15">
        <v>3188</v>
      </c>
      <c r="AA2185" s="15">
        <v>2.5880000000000001</v>
      </c>
      <c r="AB2185" s="15">
        <v>68.400000000000006</v>
      </c>
    </row>
    <row r="2186" spans="1:28" ht="15" customHeight="1" x14ac:dyDescent="0.3">
      <c r="A2186" s="15" t="s">
        <v>2314</v>
      </c>
      <c r="B2186" s="15" t="s">
        <v>98</v>
      </c>
      <c r="C2186" s="15" t="s">
        <v>152</v>
      </c>
      <c r="D2186" s="15" t="s">
        <v>115</v>
      </c>
      <c r="E2186" s="15" t="s">
        <v>101</v>
      </c>
      <c r="F2186" s="15">
        <v>1.57</v>
      </c>
      <c r="G2186" s="15">
        <v>817.6</v>
      </c>
      <c r="H2186" s="15">
        <v>28.5</v>
      </c>
      <c r="I2186" s="15">
        <v>49.9</v>
      </c>
      <c r="J2186" s="15">
        <v>5.0999999999999996</v>
      </c>
      <c r="K2186" s="15">
        <v>6.95</v>
      </c>
      <c r="L2186" s="15">
        <v>31.6</v>
      </c>
      <c r="M2186" s="15">
        <v>137.6</v>
      </c>
      <c r="N2186" s="15">
        <v>66.3</v>
      </c>
      <c r="O2186" s="15">
        <v>118.3</v>
      </c>
      <c r="P2186" s="15" t="s">
        <v>102</v>
      </c>
      <c r="Q2186" s="15">
        <v>181.4</v>
      </c>
      <c r="R2186" s="15">
        <v>4.71</v>
      </c>
      <c r="S2186" s="15">
        <v>0.98</v>
      </c>
      <c r="T2186" s="15">
        <v>4.99</v>
      </c>
      <c r="U2186" s="15">
        <v>7.83</v>
      </c>
      <c r="V2186" s="15">
        <v>21549</v>
      </c>
      <c r="W2186" s="15">
        <v>100174</v>
      </c>
      <c r="X2186" s="15">
        <v>168729</v>
      </c>
      <c r="Y2186" s="15">
        <v>68555</v>
      </c>
      <c r="Z2186" s="15">
        <v>2252</v>
      </c>
      <c r="AA2186" s="15">
        <v>3.4769999999999999</v>
      </c>
      <c r="AB2186" s="15">
        <v>47.5</v>
      </c>
    </row>
    <row r="2187" spans="1:28" ht="15" customHeight="1" x14ac:dyDescent="0.3">
      <c r="A2187" s="15" t="s">
        <v>2315</v>
      </c>
      <c r="B2187" s="15" t="s">
        <v>146</v>
      </c>
      <c r="C2187" s="15" t="s">
        <v>123</v>
      </c>
      <c r="D2187" s="15" t="s">
        <v>130</v>
      </c>
      <c r="E2187" s="15" t="s">
        <v>112</v>
      </c>
      <c r="F2187" s="15">
        <v>5.56</v>
      </c>
      <c r="G2187" s="15">
        <v>643.79999999999995</v>
      </c>
      <c r="H2187" s="15">
        <v>21.9</v>
      </c>
      <c r="I2187" s="15">
        <v>76.400000000000006</v>
      </c>
      <c r="J2187" s="15">
        <v>9.1</v>
      </c>
      <c r="K2187" s="15">
        <v>6.51</v>
      </c>
      <c r="L2187" s="15">
        <v>24.7</v>
      </c>
      <c r="M2187" s="15">
        <v>90.3</v>
      </c>
      <c r="N2187" s="15">
        <v>39.5</v>
      </c>
      <c r="O2187" s="15">
        <v>200</v>
      </c>
      <c r="P2187" s="15" t="s">
        <v>102</v>
      </c>
      <c r="Q2187" s="15">
        <v>266.39999999999998</v>
      </c>
      <c r="R2187" s="15">
        <v>5.59</v>
      </c>
      <c r="S2187" s="15">
        <v>0.89</v>
      </c>
      <c r="T2187" s="15">
        <v>2.08</v>
      </c>
      <c r="U2187" s="15">
        <v>11.56</v>
      </c>
      <c r="V2187" s="15">
        <v>77058</v>
      </c>
      <c r="W2187" s="15">
        <v>460744</v>
      </c>
      <c r="X2187" s="15">
        <v>890790</v>
      </c>
      <c r="Y2187" s="15">
        <v>430046</v>
      </c>
      <c r="Z2187" s="15">
        <v>3721</v>
      </c>
      <c r="AA2187" s="15">
        <v>3.1070000000000002</v>
      </c>
      <c r="AB2187" s="15">
        <v>58.4</v>
      </c>
    </row>
    <row r="2188" spans="1:28" ht="15" customHeight="1" x14ac:dyDescent="0.3">
      <c r="A2188" s="15" t="s">
        <v>2316</v>
      </c>
      <c r="B2188" s="15" t="s">
        <v>122</v>
      </c>
      <c r="C2188" s="15" t="s">
        <v>119</v>
      </c>
      <c r="D2188" s="15" t="s">
        <v>132</v>
      </c>
      <c r="E2188" s="15" t="s">
        <v>112</v>
      </c>
      <c r="F2188" s="15">
        <v>7.33</v>
      </c>
      <c r="G2188" s="15">
        <v>517.79999999999995</v>
      </c>
      <c r="H2188" s="15">
        <v>18.7</v>
      </c>
      <c r="I2188" s="15">
        <v>55.2</v>
      </c>
      <c r="J2188" s="15">
        <v>7.3</v>
      </c>
      <c r="K2188" s="15">
        <v>6.75</v>
      </c>
      <c r="L2188" s="15">
        <v>22.6</v>
      </c>
      <c r="M2188" s="15">
        <v>186</v>
      </c>
      <c r="N2188" s="15">
        <v>68.400000000000006</v>
      </c>
      <c r="O2188" s="15">
        <v>77.900000000000006</v>
      </c>
      <c r="P2188" s="15" t="s">
        <v>127</v>
      </c>
      <c r="Q2188" s="15">
        <v>206.4</v>
      </c>
      <c r="R2188" s="15">
        <v>7.83</v>
      </c>
      <c r="S2188" s="15">
        <v>0.92</v>
      </c>
      <c r="T2188" s="15">
        <v>2.14</v>
      </c>
      <c r="U2188" s="15">
        <v>15.69</v>
      </c>
      <c r="V2188" s="15">
        <v>92812</v>
      </c>
      <c r="W2188" s="15">
        <v>568583</v>
      </c>
      <c r="X2188" s="15">
        <v>1456220</v>
      </c>
      <c r="Y2188" s="15">
        <v>887637</v>
      </c>
      <c r="Z2188" s="15">
        <v>4400</v>
      </c>
      <c r="AA2188" s="15">
        <v>3.5659999999999998</v>
      </c>
      <c r="AB2188" s="15">
        <v>32.200000000000003</v>
      </c>
    </row>
    <row r="2189" spans="1:28" ht="15" customHeight="1" x14ac:dyDescent="0.3">
      <c r="A2189" s="15" t="s">
        <v>2317</v>
      </c>
      <c r="B2189" s="15" t="s">
        <v>146</v>
      </c>
      <c r="C2189" s="15" t="s">
        <v>134</v>
      </c>
      <c r="D2189" s="15" t="s">
        <v>100</v>
      </c>
      <c r="E2189" s="15" t="s">
        <v>112</v>
      </c>
      <c r="F2189" s="15">
        <v>1.1599999999999999</v>
      </c>
      <c r="G2189" s="15">
        <v>323.3</v>
      </c>
      <c r="H2189" s="15">
        <v>23.5</v>
      </c>
      <c r="I2189" s="15">
        <v>62.7</v>
      </c>
      <c r="J2189" s="15">
        <v>8.8000000000000007</v>
      </c>
      <c r="K2189" s="15">
        <v>6.99</v>
      </c>
      <c r="L2189" s="15">
        <v>21</v>
      </c>
      <c r="M2189" s="15">
        <v>108</v>
      </c>
      <c r="N2189" s="15">
        <v>33.200000000000003</v>
      </c>
      <c r="O2189" s="15">
        <v>146.19999999999999</v>
      </c>
      <c r="P2189" s="15" t="s">
        <v>116</v>
      </c>
      <c r="Q2189" s="15">
        <v>233.9</v>
      </c>
      <c r="R2189" s="15">
        <v>6.77</v>
      </c>
      <c r="S2189" s="15">
        <v>0.96</v>
      </c>
      <c r="T2189" s="15">
        <v>2.0699999999999998</v>
      </c>
      <c r="U2189" s="15">
        <v>2.4</v>
      </c>
      <c r="V2189" s="15">
        <v>28707</v>
      </c>
      <c r="W2189" s="15">
        <v>78315</v>
      </c>
      <c r="X2189" s="15">
        <v>68897</v>
      </c>
      <c r="Y2189" s="15">
        <v>-9418</v>
      </c>
      <c r="Z2189" s="15">
        <v>399</v>
      </c>
      <c r="AA2189" s="15">
        <v>6.0149999999999997</v>
      </c>
      <c r="AB2189" s="15">
        <v>42.3</v>
      </c>
    </row>
    <row r="2190" spans="1:28" ht="15" customHeight="1" x14ac:dyDescent="0.3">
      <c r="A2190" s="15" t="s">
        <v>2318</v>
      </c>
      <c r="B2190" s="15" t="s">
        <v>104</v>
      </c>
      <c r="C2190" s="15" t="s">
        <v>99</v>
      </c>
      <c r="D2190" s="15" t="s">
        <v>100</v>
      </c>
      <c r="E2190" s="15" t="s">
        <v>112</v>
      </c>
      <c r="F2190" s="15">
        <v>12.92</v>
      </c>
      <c r="G2190" s="15">
        <v>268.2</v>
      </c>
      <c r="H2190" s="15">
        <v>23.8</v>
      </c>
      <c r="I2190" s="15">
        <v>50.2</v>
      </c>
      <c r="J2190" s="15">
        <v>8.1999999999999993</v>
      </c>
      <c r="K2190" s="15">
        <v>7.75</v>
      </c>
      <c r="L2190" s="15">
        <v>18.5</v>
      </c>
      <c r="M2190" s="15">
        <v>173.1</v>
      </c>
      <c r="N2190" s="15">
        <v>60</v>
      </c>
      <c r="O2190" s="15">
        <v>80.400000000000006</v>
      </c>
      <c r="P2190" s="15" t="s">
        <v>107</v>
      </c>
      <c r="Q2190" s="15">
        <v>188.3</v>
      </c>
      <c r="R2190" s="15">
        <v>6.78</v>
      </c>
      <c r="S2190" s="15">
        <v>0.95</v>
      </c>
      <c r="T2190" s="15">
        <v>0.71</v>
      </c>
      <c r="U2190" s="15">
        <v>9.17</v>
      </c>
      <c r="V2190" s="15">
        <v>26655</v>
      </c>
      <c r="W2190" s="15">
        <v>907116</v>
      </c>
      <c r="X2190" s="15">
        <v>244426</v>
      </c>
      <c r="Y2190" s="15">
        <v>-662690</v>
      </c>
      <c r="Z2190" s="15">
        <v>8511</v>
      </c>
      <c r="AA2190" s="15">
        <v>1.077</v>
      </c>
      <c r="AB2190" s="15">
        <v>29.5</v>
      </c>
    </row>
    <row r="2191" spans="1:28" ht="15" customHeight="1" x14ac:dyDescent="0.3">
      <c r="A2191" s="15" t="s">
        <v>2319</v>
      </c>
      <c r="B2191" s="15" t="s">
        <v>118</v>
      </c>
      <c r="C2191" s="15" t="s">
        <v>99</v>
      </c>
      <c r="D2191" s="15" t="s">
        <v>111</v>
      </c>
      <c r="E2191" s="15" t="s">
        <v>101</v>
      </c>
      <c r="F2191" s="15">
        <v>3.18</v>
      </c>
      <c r="G2191" s="15">
        <v>829.6</v>
      </c>
      <c r="H2191" s="15">
        <v>27.4</v>
      </c>
      <c r="I2191" s="15">
        <v>71.599999999999994</v>
      </c>
      <c r="J2191" s="15">
        <v>8</v>
      </c>
      <c r="K2191" s="15">
        <v>7.08</v>
      </c>
      <c r="L2191" s="15">
        <v>37.200000000000003</v>
      </c>
      <c r="M2191" s="15">
        <v>132.6</v>
      </c>
      <c r="N2191" s="15">
        <v>89.1</v>
      </c>
      <c r="O2191" s="15">
        <v>134.4</v>
      </c>
      <c r="P2191" s="15" t="s">
        <v>102</v>
      </c>
      <c r="Q2191" s="15">
        <v>103.7</v>
      </c>
      <c r="R2191" s="15">
        <v>2.81</v>
      </c>
      <c r="S2191" s="15">
        <v>0.95</v>
      </c>
      <c r="T2191" s="15">
        <v>1.75</v>
      </c>
      <c r="U2191" s="15">
        <v>5.56</v>
      </c>
      <c r="V2191" s="15">
        <v>70096</v>
      </c>
      <c r="W2191" s="15">
        <v>198275</v>
      </c>
      <c r="X2191" s="15">
        <v>389734</v>
      </c>
      <c r="Y2191" s="15">
        <v>191459</v>
      </c>
      <c r="Z2191" s="15">
        <v>1044</v>
      </c>
      <c r="AA2191" s="15">
        <v>5.3259999999999996</v>
      </c>
      <c r="AB2191" s="15">
        <v>62.5</v>
      </c>
    </row>
    <row r="2192" spans="1:28" ht="15" customHeight="1" x14ac:dyDescent="0.3">
      <c r="A2192" s="15" t="s">
        <v>2320</v>
      </c>
      <c r="B2192" s="15" t="s">
        <v>126</v>
      </c>
      <c r="C2192" s="15" t="s">
        <v>170</v>
      </c>
      <c r="D2192" s="15" t="s">
        <v>111</v>
      </c>
      <c r="E2192" s="15" t="s">
        <v>120</v>
      </c>
      <c r="F2192" s="15">
        <v>14.62</v>
      </c>
      <c r="G2192" s="15">
        <v>421</v>
      </c>
      <c r="H2192" s="15">
        <v>34.5</v>
      </c>
      <c r="I2192" s="15">
        <v>50.6</v>
      </c>
      <c r="J2192" s="15">
        <v>8.1999999999999993</v>
      </c>
      <c r="K2192" s="15">
        <v>7.01</v>
      </c>
      <c r="L2192" s="15">
        <v>27</v>
      </c>
      <c r="M2192" s="15">
        <v>136.1</v>
      </c>
      <c r="N2192" s="15">
        <v>63.4</v>
      </c>
      <c r="O2192" s="15">
        <v>124.3</v>
      </c>
      <c r="P2192" s="15" t="s">
        <v>127</v>
      </c>
      <c r="Q2192" s="15">
        <v>242.8</v>
      </c>
      <c r="R2192" s="15">
        <v>3.36</v>
      </c>
      <c r="S2192" s="15">
        <v>0.69</v>
      </c>
      <c r="T2192" s="15">
        <v>0.96</v>
      </c>
      <c r="U2192" s="15">
        <v>14.04</v>
      </c>
      <c r="V2192" s="15">
        <v>68807</v>
      </c>
      <c r="W2192" s="15">
        <v>940215</v>
      </c>
      <c r="X2192" s="15">
        <v>966050</v>
      </c>
      <c r="Y2192" s="15">
        <v>25835</v>
      </c>
      <c r="Z2192" s="15">
        <v>5924</v>
      </c>
      <c r="AA2192" s="15">
        <v>2.37</v>
      </c>
      <c r="AB2192" s="15">
        <v>49.8</v>
      </c>
    </row>
    <row r="2193" spans="1:28" ht="15" customHeight="1" x14ac:dyDescent="0.3">
      <c r="A2193" s="15" t="s">
        <v>2321</v>
      </c>
      <c r="B2193" s="15" t="s">
        <v>146</v>
      </c>
      <c r="C2193" s="15" t="s">
        <v>152</v>
      </c>
      <c r="D2193" s="15" t="s">
        <v>144</v>
      </c>
      <c r="E2193" s="15" t="s">
        <v>101</v>
      </c>
      <c r="F2193" s="15">
        <v>7.88</v>
      </c>
      <c r="G2193" s="15">
        <v>488.1</v>
      </c>
      <c r="H2193" s="15">
        <v>28.9</v>
      </c>
      <c r="I2193" s="15">
        <v>84.3</v>
      </c>
      <c r="J2193" s="15">
        <v>5.2</v>
      </c>
      <c r="K2193" s="15">
        <v>6.81</v>
      </c>
      <c r="L2193" s="15">
        <v>36</v>
      </c>
      <c r="M2193" s="15">
        <v>81.400000000000006</v>
      </c>
      <c r="N2193" s="15">
        <v>69.400000000000006</v>
      </c>
      <c r="O2193" s="15">
        <v>156.19999999999999</v>
      </c>
      <c r="P2193" s="15" t="s">
        <v>116</v>
      </c>
      <c r="Q2193" s="15">
        <v>255.5</v>
      </c>
      <c r="R2193" s="15">
        <v>6.54</v>
      </c>
      <c r="S2193" s="15">
        <v>0.79</v>
      </c>
      <c r="T2193" s="15">
        <v>2.08</v>
      </c>
      <c r="U2193" s="15">
        <v>16.39</v>
      </c>
      <c r="V2193" s="15">
        <v>44714</v>
      </c>
      <c r="W2193" s="15">
        <v>555251</v>
      </c>
      <c r="X2193" s="15">
        <v>732862</v>
      </c>
      <c r="Y2193" s="15">
        <v>177611</v>
      </c>
      <c r="Z2193" s="15">
        <v>2013</v>
      </c>
      <c r="AA2193" s="15">
        <v>8.1419999999999995</v>
      </c>
      <c r="AB2193" s="15">
        <v>45.1</v>
      </c>
    </row>
    <row r="2194" spans="1:28" ht="15" customHeight="1" x14ac:dyDescent="0.3">
      <c r="A2194" s="15" t="s">
        <v>2322</v>
      </c>
      <c r="B2194" s="15" t="s">
        <v>122</v>
      </c>
      <c r="C2194" s="15" t="s">
        <v>119</v>
      </c>
      <c r="D2194" s="15" t="s">
        <v>130</v>
      </c>
      <c r="E2194" s="15" t="s">
        <v>101</v>
      </c>
      <c r="F2194" s="15">
        <v>2.2999999999999998</v>
      </c>
      <c r="G2194" s="15">
        <v>1007.9</v>
      </c>
      <c r="H2194" s="15">
        <v>26.8</v>
      </c>
      <c r="I2194" s="15">
        <v>55.1</v>
      </c>
      <c r="J2194" s="15">
        <v>6.7</v>
      </c>
      <c r="K2194" s="15">
        <v>6.76</v>
      </c>
      <c r="L2194" s="15">
        <v>29</v>
      </c>
      <c r="M2194" s="15">
        <v>146.9</v>
      </c>
      <c r="N2194" s="15">
        <v>71.599999999999994</v>
      </c>
      <c r="O2194" s="15">
        <v>54.5</v>
      </c>
      <c r="P2194" s="15" t="s">
        <v>102</v>
      </c>
      <c r="Q2194" s="15">
        <v>133.19999999999999</v>
      </c>
      <c r="R2194" s="15">
        <v>4.9400000000000004</v>
      </c>
      <c r="S2194" s="15">
        <v>0.91</v>
      </c>
      <c r="T2194" s="15">
        <v>2.09</v>
      </c>
      <c r="U2194" s="15">
        <v>4.8099999999999996</v>
      </c>
      <c r="V2194" s="15">
        <v>60025</v>
      </c>
      <c r="W2194" s="15">
        <v>160630</v>
      </c>
      <c r="X2194" s="15">
        <v>288720</v>
      </c>
      <c r="Y2194" s="15">
        <v>128090</v>
      </c>
      <c r="Z2194" s="15">
        <v>1416</v>
      </c>
      <c r="AA2194" s="15">
        <v>3.3969999999999998</v>
      </c>
      <c r="AB2194" s="15">
        <v>41.4</v>
      </c>
    </row>
    <row r="2195" spans="1:28" ht="15" customHeight="1" x14ac:dyDescent="0.3">
      <c r="A2195" s="15" t="s">
        <v>2323</v>
      </c>
      <c r="B2195" s="15" t="s">
        <v>137</v>
      </c>
      <c r="C2195" s="15" t="s">
        <v>105</v>
      </c>
      <c r="D2195" s="15" t="s">
        <v>177</v>
      </c>
      <c r="E2195" s="15" t="s">
        <v>101</v>
      </c>
      <c r="F2195" s="15">
        <v>11.32</v>
      </c>
      <c r="G2195" s="15">
        <v>650.20000000000005</v>
      </c>
      <c r="H2195" s="15">
        <v>25.1</v>
      </c>
      <c r="I2195" s="15">
        <v>75.099999999999994</v>
      </c>
      <c r="J2195" s="15">
        <v>7.2</v>
      </c>
      <c r="K2195" s="15">
        <v>5.2</v>
      </c>
      <c r="L2195" s="15">
        <v>32.200000000000003</v>
      </c>
      <c r="M2195" s="15">
        <v>98.9</v>
      </c>
      <c r="N2195" s="15">
        <v>45.1</v>
      </c>
      <c r="O2195" s="15">
        <v>116.3</v>
      </c>
      <c r="P2195" s="15" t="s">
        <v>127</v>
      </c>
      <c r="Q2195" s="15">
        <v>192</v>
      </c>
      <c r="R2195" s="15">
        <v>7.31</v>
      </c>
      <c r="S2195" s="15">
        <v>0.67</v>
      </c>
      <c r="T2195" s="15">
        <v>4.8600000000000003</v>
      </c>
      <c r="U2195" s="15">
        <v>55.02</v>
      </c>
      <c r="V2195" s="15">
        <v>3042</v>
      </c>
      <c r="W2195" s="15">
        <v>767188</v>
      </c>
      <c r="X2195" s="15">
        <v>167371</v>
      </c>
      <c r="Y2195" s="15">
        <v>-599817</v>
      </c>
      <c r="Z2195" s="15">
        <v>19323</v>
      </c>
      <c r="AA2195" s="15">
        <v>2.847</v>
      </c>
      <c r="AB2195" s="15">
        <v>44.8</v>
      </c>
    </row>
    <row r="2196" spans="1:28" ht="15" customHeight="1" x14ac:dyDescent="0.3">
      <c r="A2196" s="15" t="s">
        <v>2324</v>
      </c>
      <c r="B2196" s="15" t="s">
        <v>137</v>
      </c>
      <c r="C2196" s="15" t="s">
        <v>129</v>
      </c>
      <c r="D2196" s="15" t="s">
        <v>144</v>
      </c>
      <c r="E2196" s="15" t="s">
        <v>112</v>
      </c>
      <c r="F2196" s="15">
        <v>12.7</v>
      </c>
      <c r="G2196" s="15">
        <v>722.6</v>
      </c>
      <c r="H2196" s="15">
        <v>22.4</v>
      </c>
      <c r="I2196" s="15">
        <v>58.6</v>
      </c>
      <c r="J2196" s="15">
        <v>9.1999999999999993</v>
      </c>
      <c r="K2196" s="15">
        <v>6.8</v>
      </c>
      <c r="L2196" s="15">
        <v>26.5</v>
      </c>
      <c r="M2196" s="15">
        <v>136.80000000000001</v>
      </c>
      <c r="N2196" s="15">
        <v>67.900000000000006</v>
      </c>
      <c r="O2196" s="15">
        <v>97.7</v>
      </c>
      <c r="P2196" s="15" t="s">
        <v>107</v>
      </c>
      <c r="Q2196" s="15">
        <v>269.3</v>
      </c>
      <c r="R2196" s="15">
        <v>8.92</v>
      </c>
      <c r="S2196" s="15">
        <v>0.69</v>
      </c>
      <c r="T2196" s="15">
        <v>1.72</v>
      </c>
      <c r="U2196" s="15">
        <v>21.84</v>
      </c>
      <c r="V2196" s="15">
        <v>52866</v>
      </c>
      <c r="W2196" s="15">
        <v>1057085</v>
      </c>
      <c r="X2196" s="15">
        <v>1154593</v>
      </c>
      <c r="Y2196" s="15">
        <v>97508</v>
      </c>
      <c r="Z2196" s="15">
        <v>7605</v>
      </c>
      <c r="AA2196" s="15">
        <v>2.8719999999999999</v>
      </c>
      <c r="AB2196" s="15">
        <v>24.6</v>
      </c>
    </row>
    <row r="2197" spans="1:28" ht="15" customHeight="1" x14ac:dyDescent="0.3">
      <c r="A2197" s="15" t="s">
        <v>2325</v>
      </c>
      <c r="B2197" s="15" t="s">
        <v>146</v>
      </c>
      <c r="C2197" s="15" t="s">
        <v>123</v>
      </c>
      <c r="D2197" s="15" t="s">
        <v>100</v>
      </c>
      <c r="E2197" s="15" t="s">
        <v>101</v>
      </c>
      <c r="F2197" s="15">
        <v>9.92</v>
      </c>
      <c r="G2197" s="15">
        <v>1015.2</v>
      </c>
      <c r="H2197" s="15">
        <v>29.5</v>
      </c>
      <c r="I2197" s="15">
        <v>74.8</v>
      </c>
      <c r="J2197" s="15">
        <v>7</v>
      </c>
      <c r="K2197" s="15">
        <v>7.05</v>
      </c>
      <c r="L2197" s="15">
        <v>30.7</v>
      </c>
      <c r="M2197" s="15">
        <v>86.4</v>
      </c>
      <c r="N2197" s="15">
        <v>33.9</v>
      </c>
      <c r="O2197" s="15">
        <v>76.599999999999994</v>
      </c>
      <c r="P2197" s="15" t="s">
        <v>107</v>
      </c>
      <c r="Q2197" s="15">
        <v>307.60000000000002</v>
      </c>
      <c r="R2197" s="15">
        <v>6.01</v>
      </c>
      <c r="S2197" s="15">
        <v>0.96</v>
      </c>
      <c r="T2197" s="15">
        <v>2.34</v>
      </c>
      <c r="U2197" s="15">
        <v>23.21</v>
      </c>
      <c r="V2197" s="15">
        <v>24869</v>
      </c>
      <c r="W2197" s="15">
        <v>719712</v>
      </c>
      <c r="X2197" s="15">
        <v>577209</v>
      </c>
      <c r="Y2197" s="15">
        <v>-142503</v>
      </c>
      <c r="Z2197" s="15">
        <v>5925</v>
      </c>
      <c r="AA2197" s="15">
        <v>3.9169999999999998</v>
      </c>
      <c r="AB2197" s="15">
        <v>68.8</v>
      </c>
    </row>
    <row r="2198" spans="1:28" ht="15" customHeight="1" x14ac:dyDescent="0.3">
      <c r="A2198" s="15" t="s">
        <v>2326</v>
      </c>
      <c r="B2198" s="15" t="s">
        <v>137</v>
      </c>
      <c r="C2198" s="15" t="s">
        <v>99</v>
      </c>
      <c r="D2198" s="15" t="s">
        <v>130</v>
      </c>
      <c r="E2198" s="15" t="s">
        <v>112</v>
      </c>
      <c r="F2198" s="15">
        <v>2.0499999999999998</v>
      </c>
      <c r="G2198" s="15">
        <v>138.19999999999999</v>
      </c>
      <c r="H2198" s="15">
        <v>23.4</v>
      </c>
      <c r="I2198" s="15">
        <v>77</v>
      </c>
      <c r="J2198" s="15">
        <v>5.8</v>
      </c>
      <c r="K2198" s="15">
        <v>6.67</v>
      </c>
      <c r="L2198" s="15">
        <v>26.2</v>
      </c>
      <c r="M2198" s="15">
        <v>123.8</v>
      </c>
      <c r="N2198" s="15">
        <v>39.799999999999997</v>
      </c>
      <c r="O2198" s="15">
        <v>101.3</v>
      </c>
      <c r="P2198" s="15" t="s">
        <v>116</v>
      </c>
      <c r="Q2198" s="15">
        <v>266.8</v>
      </c>
      <c r="R2198" s="15">
        <v>2.5099999999999998</v>
      </c>
      <c r="S2198" s="15">
        <v>0.86</v>
      </c>
      <c r="T2198" s="15">
        <v>1.19</v>
      </c>
      <c r="U2198" s="15">
        <v>2.44</v>
      </c>
      <c r="V2198" s="15">
        <v>76986</v>
      </c>
      <c r="W2198" s="15">
        <v>131002</v>
      </c>
      <c r="X2198" s="15">
        <v>187846</v>
      </c>
      <c r="Y2198" s="15">
        <v>56844</v>
      </c>
      <c r="Z2198" s="15">
        <v>940</v>
      </c>
      <c r="AA2198" s="15">
        <v>2.5960000000000001</v>
      </c>
      <c r="AB2198" s="15">
        <v>56.5</v>
      </c>
    </row>
    <row r="2199" spans="1:28" ht="15" customHeight="1" x14ac:dyDescent="0.3">
      <c r="A2199" s="15" t="s">
        <v>2327</v>
      </c>
      <c r="B2199" s="15" t="s">
        <v>122</v>
      </c>
      <c r="C2199" s="15" t="s">
        <v>134</v>
      </c>
      <c r="D2199" s="15" t="s">
        <v>177</v>
      </c>
      <c r="E2199" s="15" t="s">
        <v>112</v>
      </c>
      <c r="F2199" s="15">
        <v>11.92</v>
      </c>
      <c r="G2199" s="15">
        <v>129.19999999999999</v>
      </c>
      <c r="H2199" s="15">
        <v>18.899999999999999</v>
      </c>
      <c r="I2199" s="15">
        <v>49.2</v>
      </c>
      <c r="J2199" s="15">
        <v>8.1</v>
      </c>
      <c r="K2199" s="15">
        <v>7.1</v>
      </c>
      <c r="L2199" s="15">
        <v>27.5</v>
      </c>
      <c r="M2199" s="15">
        <v>121.3</v>
      </c>
      <c r="N2199" s="15">
        <v>34.700000000000003</v>
      </c>
      <c r="O2199" s="15">
        <v>102.2</v>
      </c>
      <c r="P2199" s="15" t="s">
        <v>102</v>
      </c>
      <c r="Q2199" s="15">
        <v>242.5</v>
      </c>
      <c r="R2199" s="15">
        <v>6.9</v>
      </c>
      <c r="S2199" s="15">
        <v>0.82</v>
      </c>
      <c r="T2199" s="15">
        <v>37.880000000000003</v>
      </c>
      <c r="U2199" s="15">
        <v>451.53</v>
      </c>
      <c r="V2199" s="15">
        <v>3792</v>
      </c>
      <c r="W2199" s="15">
        <v>900341</v>
      </c>
      <c r="X2199" s="15">
        <v>1712202</v>
      </c>
      <c r="Y2199" s="15">
        <v>811861</v>
      </c>
      <c r="Z2199" s="15">
        <v>20628</v>
      </c>
      <c r="AA2199" s="15">
        <v>21.888999999999999</v>
      </c>
      <c r="AB2199" s="15">
        <v>20.9</v>
      </c>
    </row>
    <row r="2200" spans="1:28" ht="15" customHeight="1" x14ac:dyDescent="0.3">
      <c r="A2200" s="15" t="s">
        <v>2328</v>
      </c>
      <c r="B2200" s="15" t="s">
        <v>109</v>
      </c>
      <c r="C2200" s="15" t="s">
        <v>119</v>
      </c>
      <c r="D2200" s="15" t="s">
        <v>130</v>
      </c>
      <c r="E2200" s="15" t="s">
        <v>112</v>
      </c>
      <c r="F2200" s="15">
        <v>3.34</v>
      </c>
      <c r="G2200" s="15">
        <v>379.2</v>
      </c>
      <c r="H2200" s="15">
        <v>21.5</v>
      </c>
      <c r="I2200" s="15">
        <v>55.5</v>
      </c>
      <c r="J2200" s="15">
        <v>4.7</v>
      </c>
      <c r="K2200" s="15">
        <v>6.32</v>
      </c>
      <c r="L2200" s="15">
        <v>33.799999999999997</v>
      </c>
      <c r="M2200" s="15">
        <v>123.1</v>
      </c>
      <c r="N2200" s="15">
        <v>55.3</v>
      </c>
      <c r="O2200" s="15">
        <v>95</v>
      </c>
      <c r="P2200" s="15" t="s">
        <v>116</v>
      </c>
      <c r="Q2200" s="15">
        <v>165.2</v>
      </c>
      <c r="R2200" s="15">
        <v>5.16</v>
      </c>
      <c r="S2200" s="15">
        <v>0.79</v>
      </c>
      <c r="T2200" s="15">
        <v>1.1399999999999999</v>
      </c>
      <c r="U2200" s="15">
        <v>3.81</v>
      </c>
      <c r="V2200" s="15">
        <v>68276</v>
      </c>
      <c r="W2200" s="15">
        <v>221021</v>
      </c>
      <c r="X2200" s="15">
        <v>260132</v>
      </c>
      <c r="Y2200" s="15">
        <v>39111</v>
      </c>
      <c r="Z2200" s="15">
        <v>1412</v>
      </c>
      <c r="AA2200" s="15">
        <v>2.698</v>
      </c>
      <c r="AB2200" s="15">
        <v>31.4</v>
      </c>
    </row>
    <row r="2201" spans="1:28" ht="15" customHeight="1" x14ac:dyDescent="0.3">
      <c r="A2201" s="15" t="s">
        <v>2329</v>
      </c>
      <c r="B2201" s="15" t="s">
        <v>118</v>
      </c>
      <c r="C2201" s="15" t="s">
        <v>99</v>
      </c>
      <c r="D2201" s="15" t="s">
        <v>115</v>
      </c>
      <c r="E2201" s="15" t="s">
        <v>101</v>
      </c>
      <c r="F2201" s="15">
        <v>7.66</v>
      </c>
      <c r="G2201" s="15">
        <v>900</v>
      </c>
      <c r="H2201" s="15">
        <v>30.6</v>
      </c>
      <c r="I2201" s="15">
        <v>73.599999999999994</v>
      </c>
      <c r="J2201" s="15">
        <v>5.7</v>
      </c>
      <c r="K2201" s="15">
        <v>7.38</v>
      </c>
      <c r="L2201" s="15">
        <v>37.9</v>
      </c>
      <c r="M2201" s="15">
        <v>132.80000000000001</v>
      </c>
      <c r="N2201" s="15">
        <v>64.7</v>
      </c>
      <c r="O2201" s="15">
        <v>161.5</v>
      </c>
      <c r="P2201" s="15" t="s">
        <v>116</v>
      </c>
      <c r="Q2201" s="15">
        <v>237.6</v>
      </c>
      <c r="R2201" s="15">
        <v>8.25</v>
      </c>
      <c r="S2201" s="15">
        <v>0.92</v>
      </c>
      <c r="T2201" s="15">
        <v>2.0099999999999998</v>
      </c>
      <c r="U2201" s="15">
        <v>15.4</v>
      </c>
      <c r="V2201" s="15">
        <v>20367</v>
      </c>
      <c r="W2201" s="15">
        <v>478927</v>
      </c>
      <c r="X2201" s="15">
        <v>313652</v>
      </c>
      <c r="Y2201" s="15">
        <v>-165275</v>
      </c>
      <c r="Z2201" s="15">
        <v>5638</v>
      </c>
      <c r="AA2201" s="15">
        <v>2.7309999999999999</v>
      </c>
      <c r="AB2201" s="15">
        <v>42</v>
      </c>
    </row>
    <row r="2202" spans="1:28" ht="15" customHeight="1" x14ac:dyDescent="0.3">
      <c r="A2202" s="15" t="s">
        <v>2330</v>
      </c>
      <c r="B2202" s="15" t="s">
        <v>122</v>
      </c>
      <c r="C2202" s="15" t="s">
        <v>129</v>
      </c>
      <c r="D2202" s="15" t="s">
        <v>100</v>
      </c>
      <c r="E2202" s="15" t="s">
        <v>112</v>
      </c>
      <c r="F2202" s="15">
        <v>7.3</v>
      </c>
      <c r="G2202" s="15">
        <v>744.2</v>
      </c>
      <c r="H2202" s="15">
        <v>24.9</v>
      </c>
      <c r="I2202" s="15">
        <v>73.2</v>
      </c>
      <c r="J2202" s="15">
        <v>8.6</v>
      </c>
      <c r="K2202" s="15">
        <v>5.79</v>
      </c>
      <c r="L2202" s="15">
        <v>27.4</v>
      </c>
      <c r="M2202" s="15">
        <v>149.6</v>
      </c>
      <c r="N2202" s="15">
        <v>60.1</v>
      </c>
      <c r="O2202" s="15">
        <v>80.599999999999994</v>
      </c>
      <c r="P2202" s="15" t="s">
        <v>127</v>
      </c>
      <c r="Q2202" s="15">
        <v>92.3</v>
      </c>
      <c r="R2202" s="15">
        <v>6.19</v>
      </c>
      <c r="S2202" s="15">
        <v>0.94</v>
      </c>
      <c r="T2202" s="15">
        <v>1.22</v>
      </c>
      <c r="U2202" s="15">
        <v>8.91</v>
      </c>
      <c r="V2202" s="15">
        <v>22452</v>
      </c>
      <c r="W2202" s="15">
        <v>507038</v>
      </c>
      <c r="X2202" s="15">
        <v>200047</v>
      </c>
      <c r="Y2202" s="15">
        <v>-306991</v>
      </c>
      <c r="Z2202" s="15">
        <v>4246</v>
      </c>
      <c r="AA2202" s="15">
        <v>2.0979999999999999</v>
      </c>
      <c r="AB2202" s="15">
        <v>37.5</v>
      </c>
    </row>
    <row r="2203" spans="1:28" ht="15" customHeight="1" x14ac:dyDescent="0.3">
      <c r="A2203" s="15" t="s">
        <v>2331</v>
      </c>
      <c r="B2203" s="15" t="s">
        <v>126</v>
      </c>
      <c r="C2203" s="15" t="s">
        <v>99</v>
      </c>
      <c r="D2203" s="15" t="s">
        <v>115</v>
      </c>
      <c r="E2203" s="15" t="s">
        <v>112</v>
      </c>
      <c r="F2203" s="15">
        <v>2.2400000000000002</v>
      </c>
      <c r="G2203" s="15">
        <v>239.6</v>
      </c>
      <c r="H2203" s="15">
        <v>24.4</v>
      </c>
      <c r="I2203" s="15">
        <v>58.9</v>
      </c>
      <c r="J2203" s="15">
        <v>7</v>
      </c>
      <c r="K2203" s="15">
        <v>8.19</v>
      </c>
      <c r="L2203" s="15">
        <v>22.6</v>
      </c>
      <c r="M2203" s="15">
        <v>166</v>
      </c>
      <c r="N2203" s="15">
        <v>55.2</v>
      </c>
      <c r="O2203" s="15">
        <v>94</v>
      </c>
      <c r="P2203" s="15" t="s">
        <v>107</v>
      </c>
      <c r="Q2203" s="15">
        <v>88.9</v>
      </c>
      <c r="R2203" s="15">
        <v>5.74</v>
      </c>
      <c r="S2203" s="15">
        <v>0.66</v>
      </c>
      <c r="T2203" s="15">
        <v>0.3</v>
      </c>
      <c r="U2203" s="15">
        <v>0.67</v>
      </c>
      <c r="V2203" s="15">
        <v>19607</v>
      </c>
      <c r="W2203" s="15">
        <v>143692</v>
      </c>
      <c r="X2203" s="15">
        <v>13137</v>
      </c>
      <c r="Y2203" s="15">
        <v>-130555</v>
      </c>
      <c r="Z2203" s="15">
        <v>4142</v>
      </c>
      <c r="AA2203" s="15">
        <v>0.16200000000000001</v>
      </c>
      <c r="AB2203" s="15">
        <v>32.799999999999997</v>
      </c>
    </row>
    <row r="2204" spans="1:28" ht="15" customHeight="1" x14ac:dyDescent="0.3">
      <c r="A2204" s="15" t="s">
        <v>2332</v>
      </c>
      <c r="B2204" s="15" t="s">
        <v>137</v>
      </c>
      <c r="C2204" s="15" t="s">
        <v>152</v>
      </c>
      <c r="D2204" s="15" t="s">
        <v>115</v>
      </c>
      <c r="E2204" s="15" t="s">
        <v>112</v>
      </c>
      <c r="F2204" s="15">
        <v>6.96</v>
      </c>
      <c r="G2204" s="15">
        <v>434.7</v>
      </c>
      <c r="H2204" s="15">
        <v>25.6</v>
      </c>
      <c r="I2204" s="15">
        <v>70.2</v>
      </c>
      <c r="J2204" s="15">
        <v>8.5</v>
      </c>
      <c r="K2204" s="15">
        <v>5.85</v>
      </c>
      <c r="L2204" s="15">
        <v>24.3</v>
      </c>
      <c r="M2204" s="15">
        <v>90.7</v>
      </c>
      <c r="N2204" s="15">
        <v>55.3</v>
      </c>
      <c r="O2204" s="15">
        <v>122</v>
      </c>
      <c r="P2204" s="15" t="s">
        <v>107</v>
      </c>
      <c r="Q2204" s="15">
        <v>125.1</v>
      </c>
      <c r="R2204" s="15">
        <v>3.49</v>
      </c>
      <c r="S2204" s="15">
        <v>0.71</v>
      </c>
      <c r="T2204" s="15">
        <v>1.45</v>
      </c>
      <c r="U2204" s="15">
        <v>10.09</v>
      </c>
      <c r="V2204" s="15">
        <v>22122</v>
      </c>
      <c r="W2204" s="15">
        <v>397330</v>
      </c>
      <c r="X2204" s="15">
        <v>223211</v>
      </c>
      <c r="Y2204" s="15">
        <v>-174119</v>
      </c>
      <c r="Z2204" s="15">
        <v>13104</v>
      </c>
      <c r="AA2204" s="15">
        <v>0.77</v>
      </c>
      <c r="AB2204" s="15">
        <v>57.7</v>
      </c>
    </row>
    <row r="2205" spans="1:28" ht="15" customHeight="1" x14ac:dyDescent="0.3">
      <c r="A2205" s="15" t="s">
        <v>2333</v>
      </c>
      <c r="B2205" s="15" t="s">
        <v>109</v>
      </c>
      <c r="C2205" s="15" t="s">
        <v>119</v>
      </c>
      <c r="D2205" s="15" t="s">
        <v>132</v>
      </c>
      <c r="E2205" s="15" t="s">
        <v>112</v>
      </c>
      <c r="F2205" s="15">
        <v>10.96</v>
      </c>
      <c r="G2205" s="15">
        <v>151</v>
      </c>
      <c r="H2205" s="15">
        <v>23.3</v>
      </c>
      <c r="I2205" s="15">
        <v>52</v>
      </c>
      <c r="J2205" s="15">
        <v>5.5</v>
      </c>
      <c r="K2205" s="15">
        <v>6.33</v>
      </c>
      <c r="L2205" s="15">
        <v>21</v>
      </c>
      <c r="M2205" s="15">
        <v>126.2</v>
      </c>
      <c r="N2205" s="15">
        <v>81.900000000000006</v>
      </c>
      <c r="O2205" s="15">
        <v>123.2</v>
      </c>
      <c r="P2205" s="15" t="s">
        <v>116</v>
      </c>
      <c r="Q2205" s="15">
        <v>158.6</v>
      </c>
      <c r="R2205" s="15">
        <v>5.01</v>
      </c>
      <c r="S2205" s="15">
        <v>0.68</v>
      </c>
      <c r="T2205" s="15">
        <v>1.6</v>
      </c>
      <c r="U2205" s="15">
        <v>17.54</v>
      </c>
      <c r="V2205" s="15">
        <v>109739</v>
      </c>
      <c r="W2205" s="15">
        <v>797266</v>
      </c>
      <c r="X2205" s="15">
        <v>1924822</v>
      </c>
      <c r="Y2205" s="15">
        <v>1127556</v>
      </c>
      <c r="Z2205" s="15">
        <v>3999</v>
      </c>
      <c r="AA2205" s="15">
        <v>4.3860000000000001</v>
      </c>
      <c r="AB2205" s="15">
        <v>10.3</v>
      </c>
    </row>
    <row r="2206" spans="1:28" ht="15" customHeight="1" x14ac:dyDescent="0.3">
      <c r="A2206" s="15" t="s">
        <v>2334</v>
      </c>
      <c r="B2206" s="15" t="s">
        <v>98</v>
      </c>
      <c r="C2206" s="15" t="s">
        <v>99</v>
      </c>
      <c r="D2206" s="15" t="s">
        <v>115</v>
      </c>
      <c r="E2206" s="15" t="s">
        <v>112</v>
      </c>
      <c r="F2206" s="15">
        <v>1.34</v>
      </c>
      <c r="G2206" s="15">
        <v>723.1</v>
      </c>
      <c r="H2206" s="15">
        <v>20.3</v>
      </c>
      <c r="I2206" s="15">
        <v>43.9</v>
      </c>
      <c r="J2206" s="15">
        <v>9.4</v>
      </c>
      <c r="K2206" s="15">
        <v>5.79</v>
      </c>
      <c r="L2206" s="15">
        <v>24.5</v>
      </c>
      <c r="M2206" s="15">
        <v>108.6</v>
      </c>
      <c r="N2206" s="15">
        <v>70.400000000000006</v>
      </c>
      <c r="O2206" s="15">
        <v>81.8</v>
      </c>
      <c r="P2206" s="15" t="s">
        <v>107</v>
      </c>
      <c r="Q2206" s="15">
        <v>252.7</v>
      </c>
      <c r="R2206" s="15">
        <v>5.97</v>
      </c>
      <c r="S2206" s="15">
        <v>0.96</v>
      </c>
      <c r="T2206" s="15">
        <v>1.08</v>
      </c>
      <c r="U2206" s="15">
        <v>1.45</v>
      </c>
      <c r="V2206" s="15">
        <v>23290</v>
      </c>
      <c r="W2206" s="15">
        <v>97838</v>
      </c>
      <c r="X2206" s="15">
        <v>33770</v>
      </c>
      <c r="Y2206" s="15">
        <v>-64068</v>
      </c>
      <c r="Z2206" s="15">
        <v>2535</v>
      </c>
      <c r="AA2206" s="15">
        <v>0.57199999999999995</v>
      </c>
      <c r="AB2206" s="15">
        <v>33.1</v>
      </c>
    </row>
    <row r="2207" spans="1:28" ht="15" customHeight="1" x14ac:dyDescent="0.3">
      <c r="A2207" s="15" t="s">
        <v>2335</v>
      </c>
      <c r="B2207" s="15" t="s">
        <v>109</v>
      </c>
      <c r="C2207" s="15" t="s">
        <v>110</v>
      </c>
      <c r="D2207" s="15" t="s">
        <v>106</v>
      </c>
      <c r="E2207" s="15" t="s">
        <v>112</v>
      </c>
      <c r="F2207" s="15">
        <v>14.88</v>
      </c>
      <c r="G2207" s="15">
        <v>344</v>
      </c>
      <c r="H2207" s="15">
        <v>25</v>
      </c>
      <c r="I2207" s="15">
        <v>73</v>
      </c>
      <c r="J2207" s="15">
        <v>7.4</v>
      </c>
      <c r="K2207" s="15">
        <v>7.08</v>
      </c>
      <c r="L2207" s="15">
        <v>23.9</v>
      </c>
      <c r="M2207" s="15">
        <v>187</v>
      </c>
      <c r="N2207" s="15">
        <v>75.099999999999994</v>
      </c>
      <c r="O2207" s="15">
        <v>114.3</v>
      </c>
      <c r="P2207" s="15" t="s">
        <v>102</v>
      </c>
      <c r="Q2207" s="15">
        <v>173.8</v>
      </c>
      <c r="R2207" s="15">
        <v>3.71</v>
      </c>
      <c r="S2207" s="15">
        <v>0.87</v>
      </c>
      <c r="T2207" s="15"/>
      <c r="U2207" s="15">
        <v>57.29</v>
      </c>
      <c r="V2207" s="15">
        <v>22652</v>
      </c>
      <c r="W2207" s="15">
        <v>967300</v>
      </c>
      <c r="X2207" s="15">
        <v>1297733</v>
      </c>
      <c r="Y2207" s="15">
        <v>330433</v>
      </c>
      <c r="Z2207" s="15">
        <v>6636</v>
      </c>
      <c r="AA2207" s="15">
        <v>8.6329999999999991</v>
      </c>
      <c r="AB2207" s="15">
        <v>49.4</v>
      </c>
    </row>
    <row r="2208" spans="1:28" ht="15" customHeight="1" x14ac:dyDescent="0.3">
      <c r="A2208" s="15" t="s">
        <v>2336</v>
      </c>
      <c r="B2208" s="15" t="s">
        <v>109</v>
      </c>
      <c r="C2208" s="15" t="s">
        <v>105</v>
      </c>
      <c r="D2208" s="15" t="s">
        <v>100</v>
      </c>
      <c r="E2208" s="15" t="s">
        <v>101</v>
      </c>
      <c r="F2208" s="15">
        <v>13.14</v>
      </c>
      <c r="G2208" s="15">
        <v>1014.4</v>
      </c>
      <c r="H2208" s="15">
        <v>26.1</v>
      </c>
      <c r="I2208" s="15">
        <v>75.400000000000006</v>
      </c>
      <c r="J2208" s="15">
        <v>5.7</v>
      </c>
      <c r="K2208" s="15">
        <v>7.05</v>
      </c>
      <c r="L2208" s="15">
        <v>25.9</v>
      </c>
      <c r="M2208" s="15">
        <v>137.6</v>
      </c>
      <c r="N2208" s="15">
        <v>85.7</v>
      </c>
      <c r="O2208" s="15">
        <v>93.9</v>
      </c>
      <c r="P2208" s="15" t="s">
        <v>107</v>
      </c>
      <c r="Q2208" s="15">
        <v>244</v>
      </c>
      <c r="R2208" s="15">
        <v>9.0500000000000007</v>
      </c>
      <c r="S2208" s="15">
        <v>0.74</v>
      </c>
      <c r="T2208" s="15">
        <v>3.06</v>
      </c>
      <c r="U2208" s="15">
        <v>40.21</v>
      </c>
      <c r="V2208" s="15">
        <v>19535</v>
      </c>
      <c r="W2208" s="15">
        <v>1182170</v>
      </c>
      <c r="X2208" s="15">
        <v>785502</v>
      </c>
      <c r="Y2208" s="15">
        <v>-396668</v>
      </c>
      <c r="Z2208" s="15">
        <v>9763</v>
      </c>
      <c r="AA2208" s="15">
        <v>4.1189999999999998</v>
      </c>
      <c r="AB2208" s="15">
        <v>36.5</v>
      </c>
    </row>
    <row r="2209" spans="1:28" ht="15" customHeight="1" x14ac:dyDescent="0.3">
      <c r="A2209" s="15" t="s">
        <v>2337</v>
      </c>
      <c r="B2209" s="15" t="s">
        <v>122</v>
      </c>
      <c r="C2209" s="15" t="s">
        <v>99</v>
      </c>
      <c r="D2209" s="15" t="s">
        <v>177</v>
      </c>
      <c r="E2209" s="15" t="s">
        <v>101</v>
      </c>
      <c r="F2209" s="15">
        <v>11.86</v>
      </c>
      <c r="G2209" s="15">
        <v>493.2</v>
      </c>
      <c r="H2209" s="15">
        <v>25.9</v>
      </c>
      <c r="I2209" s="15">
        <v>72.7</v>
      </c>
      <c r="J2209" s="15">
        <v>8.1999999999999993</v>
      </c>
      <c r="K2209" s="15">
        <v>6.7</v>
      </c>
      <c r="L2209" s="15">
        <v>21.7</v>
      </c>
      <c r="M2209" s="15">
        <v>124</v>
      </c>
      <c r="N2209" s="15">
        <v>63.5</v>
      </c>
      <c r="O2209" s="15">
        <v>101.7</v>
      </c>
      <c r="P2209" s="15" t="s">
        <v>116</v>
      </c>
      <c r="Q2209" s="15">
        <v>195.2</v>
      </c>
      <c r="R2209" s="15">
        <v>5.28</v>
      </c>
      <c r="S2209" s="15">
        <v>0.7</v>
      </c>
      <c r="T2209" s="15">
        <v>49.02</v>
      </c>
      <c r="U2209" s="15">
        <v>581.38</v>
      </c>
      <c r="V2209" s="15">
        <v>3533</v>
      </c>
      <c r="W2209" s="15">
        <v>933290</v>
      </c>
      <c r="X2209" s="15">
        <v>2054016</v>
      </c>
      <c r="Y2209" s="15">
        <v>1120726</v>
      </c>
      <c r="Z2209" s="15">
        <v>10873</v>
      </c>
      <c r="AA2209" s="15">
        <v>53.47</v>
      </c>
      <c r="AB2209" s="15">
        <v>44</v>
      </c>
    </row>
    <row r="2210" spans="1:28" ht="15" customHeight="1" x14ac:dyDescent="0.3">
      <c r="A2210" s="15" t="s">
        <v>2338</v>
      </c>
      <c r="B2210" s="15" t="s">
        <v>137</v>
      </c>
      <c r="C2210" s="15" t="s">
        <v>170</v>
      </c>
      <c r="D2210" s="15" t="s">
        <v>115</v>
      </c>
      <c r="E2210" s="15" t="s">
        <v>112</v>
      </c>
      <c r="F2210" s="15">
        <v>10.68</v>
      </c>
      <c r="G2210" s="15">
        <v>220.1</v>
      </c>
      <c r="H2210" s="15">
        <v>22.1</v>
      </c>
      <c r="I2210" s="15">
        <v>58.5</v>
      </c>
      <c r="J2210" s="15">
        <v>7.3</v>
      </c>
      <c r="K2210" s="15">
        <v>6.54</v>
      </c>
      <c r="L2210" s="15">
        <v>23.5</v>
      </c>
      <c r="M2210" s="15">
        <v>139.69999999999999</v>
      </c>
      <c r="N2210" s="15">
        <v>72.5</v>
      </c>
      <c r="O2210" s="15">
        <v>99.7</v>
      </c>
      <c r="P2210" s="15" t="s">
        <v>116</v>
      </c>
      <c r="Q2210" s="15">
        <v>270.39999999999998</v>
      </c>
      <c r="R2210" s="15">
        <v>3.65</v>
      </c>
      <c r="S2210" s="15">
        <v>0.7</v>
      </c>
      <c r="T2210" s="15">
        <v>2.17</v>
      </c>
      <c r="U2210" s="15">
        <v>23.18</v>
      </c>
      <c r="V2210" s="15">
        <v>23729</v>
      </c>
      <c r="W2210" s="15">
        <v>653891</v>
      </c>
      <c r="X2210" s="15">
        <v>550038</v>
      </c>
      <c r="Y2210" s="15">
        <v>-103853</v>
      </c>
      <c r="Z2210" s="15">
        <v>8501</v>
      </c>
      <c r="AA2210" s="15">
        <v>2.7269999999999999</v>
      </c>
      <c r="AB2210" s="15">
        <v>30</v>
      </c>
    </row>
    <row r="2211" spans="1:28" ht="15" customHeight="1" x14ac:dyDescent="0.3">
      <c r="A2211" s="15" t="s">
        <v>2339</v>
      </c>
      <c r="B2211" s="15" t="s">
        <v>104</v>
      </c>
      <c r="C2211" s="15" t="s">
        <v>119</v>
      </c>
      <c r="D2211" s="15" t="s">
        <v>100</v>
      </c>
      <c r="E2211" s="15" t="s">
        <v>112</v>
      </c>
      <c r="F2211" s="15">
        <v>12.96</v>
      </c>
      <c r="G2211" s="15">
        <v>80</v>
      </c>
      <c r="H2211" s="15">
        <v>21.1</v>
      </c>
      <c r="I2211" s="15">
        <v>38</v>
      </c>
      <c r="J2211" s="15">
        <v>8.5</v>
      </c>
      <c r="K2211" s="15">
        <v>6.75</v>
      </c>
      <c r="L2211" s="15">
        <v>12.7</v>
      </c>
      <c r="M2211" s="15">
        <v>123.3</v>
      </c>
      <c r="N2211" s="15">
        <v>73.3</v>
      </c>
      <c r="O2211" s="15">
        <v>115.5</v>
      </c>
      <c r="P2211" s="15" t="s">
        <v>116</v>
      </c>
      <c r="Q2211" s="15">
        <v>218.3</v>
      </c>
      <c r="R2211" s="15">
        <v>6.74</v>
      </c>
      <c r="S2211" s="15">
        <v>0.97</v>
      </c>
      <c r="T2211" s="15">
        <v>2.0099999999999998</v>
      </c>
      <c r="U2211" s="15">
        <v>26.05</v>
      </c>
      <c r="V2211" s="15">
        <v>24254</v>
      </c>
      <c r="W2211" s="15">
        <v>789561</v>
      </c>
      <c r="X2211" s="15">
        <v>631817</v>
      </c>
      <c r="Y2211" s="15">
        <v>-157744</v>
      </c>
      <c r="Z2211" s="15">
        <v>4229</v>
      </c>
      <c r="AA2211" s="15">
        <v>6.16</v>
      </c>
      <c r="AB2211" s="15">
        <v>34.200000000000003</v>
      </c>
    </row>
    <row r="2212" spans="1:28" ht="15" customHeight="1" x14ac:dyDescent="0.3">
      <c r="A2212" s="15" t="s">
        <v>2340</v>
      </c>
      <c r="B2212" s="15" t="s">
        <v>98</v>
      </c>
      <c r="C2212" s="15" t="s">
        <v>123</v>
      </c>
      <c r="D2212" s="15" t="s">
        <v>100</v>
      </c>
      <c r="E2212" s="15" t="s">
        <v>112</v>
      </c>
      <c r="F2212" s="15">
        <v>14.27</v>
      </c>
      <c r="G2212" s="15">
        <v>347.6</v>
      </c>
      <c r="H2212" s="15">
        <v>22.7</v>
      </c>
      <c r="I2212" s="15">
        <v>54.4</v>
      </c>
      <c r="J2212" s="15">
        <v>7.9</v>
      </c>
      <c r="K2212" s="15">
        <v>5.2</v>
      </c>
      <c r="L2212" s="15">
        <v>21.2</v>
      </c>
      <c r="M2212" s="15">
        <v>121.8</v>
      </c>
      <c r="N2212" s="15">
        <v>57.3</v>
      </c>
      <c r="O2212" s="15">
        <v>126.2</v>
      </c>
      <c r="P2212" s="15" t="s">
        <v>102</v>
      </c>
      <c r="Q2212" s="15">
        <v>290.60000000000002</v>
      </c>
      <c r="R2212" s="15">
        <v>5.82</v>
      </c>
      <c r="S2212" s="15">
        <v>0.81</v>
      </c>
      <c r="T2212" s="15">
        <v>0.3</v>
      </c>
      <c r="U2212" s="15">
        <v>4.28</v>
      </c>
      <c r="V2212" s="15">
        <v>23948</v>
      </c>
      <c r="W2212" s="15">
        <v>1097692</v>
      </c>
      <c r="X2212" s="15">
        <v>102497</v>
      </c>
      <c r="Y2212" s="15">
        <v>-995195</v>
      </c>
      <c r="Z2212" s="15">
        <v>6506</v>
      </c>
      <c r="AA2212" s="15">
        <v>0.65800000000000003</v>
      </c>
      <c r="AB2212" s="15">
        <v>42.5</v>
      </c>
    </row>
    <row r="2213" spans="1:28" ht="15" customHeight="1" x14ac:dyDescent="0.3">
      <c r="A2213" s="15" t="s">
        <v>2341</v>
      </c>
      <c r="B2213" s="15" t="s">
        <v>118</v>
      </c>
      <c r="C2213" s="15" t="s">
        <v>123</v>
      </c>
      <c r="D2213" s="15" t="s">
        <v>115</v>
      </c>
      <c r="E2213" s="15" t="s">
        <v>101</v>
      </c>
      <c r="F2213" s="15">
        <v>10.65</v>
      </c>
      <c r="G2213" s="15">
        <v>676.9</v>
      </c>
      <c r="H2213" s="15">
        <v>24.1</v>
      </c>
      <c r="I2213" s="15">
        <v>72.099999999999994</v>
      </c>
      <c r="J2213" s="15">
        <v>5.3</v>
      </c>
      <c r="K2213" s="15">
        <v>6.41</v>
      </c>
      <c r="L2213" s="15">
        <v>30</v>
      </c>
      <c r="M2213" s="15">
        <v>98.3</v>
      </c>
      <c r="N2213" s="15">
        <v>48.2</v>
      </c>
      <c r="O2213" s="15">
        <v>105.6</v>
      </c>
      <c r="P2213" s="15" t="s">
        <v>116</v>
      </c>
      <c r="Q2213" s="15">
        <v>140.1</v>
      </c>
      <c r="R2213" s="15">
        <v>6.3</v>
      </c>
      <c r="S2213" s="15">
        <v>0.78</v>
      </c>
      <c r="T2213" s="15">
        <v>3.38</v>
      </c>
      <c r="U2213" s="15">
        <v>36</v>
      </c>
      <c r="V2213" s="15">
        <v>19524</v>
      </c>
      <c r="W2213" s="15">
        <v>734173</v>
      </c>
      <c r="X2213" s="15">
        <v>702864</v>
      </c>
      <c r="Y2213" s="15">
        <v>-31309</v>
      </c>
      <c r="Z2213" s="15">
        <v>8316</v>
      </c>
      <c r="AA2213" s="15">
        <v>4.3289999999999997</v>
      </c>
      <c r="AB2213" s="15">
        <v>45.1</v>
      </c>
    </row>
    <row r="2214" spans="1:28" ht="15" customHeight="1" x14ac:dyDescent="0.3">
      <c r="A2214" s="15" t="s">
        <v>2342</v>
      </c>
      <c r="B2214" s="15" t="s">
        <v>122</v>
      </c>
      <c r="C2214" s="15" t="s">
        <v>129</v>
      </c>
      <c r="D2214" s="15" t="s">
        <v>130</v>
      </c>
      <c r="E2214" s="15" t="s">
        <v>101</v>
      </c>
      <c r="F2214" s="15">
        <v>0.9</v>
      </c>
      <c r="G2214" s="15">
        <v>1075.5</v>
      </c>
      <c r="H2214" s="15">
        <v>33.4</v>
      </c>
      <c r="I2214" s="15">
        <v>69.8</v>
      </c>
      <c r="J2214" s="15">
        <v>5.3</v>
      </c>
      <c r="K2214" s="15">
        <v>6.93</v>
      </c>
      <c r="L2214" s="15">
        <v>25.4</v>
      </c>
      <c r="M2214" s="15">
        <v>59</v>
      </c>
      <c r="N2214" s="15">
        <v>30</v>
      </c>
      <c r="O2214" s="15">
        <v>99.6</v>
      </c>
      <c r="P2214" s="15" t="s">
        <v>116</v>
      </c>
      <c r="Q2214" s="15">
        <v>127.1</v>
      </c>
      <c r="R2214" s="15">
        <v>6.3</v>
      </c>
      <c r="S2214" s="15">
        <v>0.82</v>
      </c>
      <c r="T2214" s="15">
        <v>0.81</v>
      </c>
      <c r="U2214" s="15">
        <v>0.73</v>
      </c>
      <c r="V2214" s="15">
        <v>62075</v>
      </c>
      <c r="W2214" s="15">
        <v>52058</v>
      </c>
      <c r="X2214" s="15">
        <v>45315</v>
      </c>
      <c r="Y2214" s="15">
        <v>-6743</v>
      </c>
      <c r="Z2214" s="15">
        <v>332</v>
      </c>
      <c r="AA2214" s="15">
        <v>2.1989999999999998</v>
      </c>
      <c r="AB2214" s="15">
        <v>52.2</v>
      </c>
    </row>
    <row r="2215" spans="1:28" ht="15" customHeight="1" x14ac:dyDescent="0.3">
      <c r="A2215" s="15" t="s">
        <v>2343</v>
      </c>
      <c r="B2215" s="15" t="s">
        <v>109</v>
      </c>
      <c r="C2215" s="15" t="s">
        <v>152</v>
      </c>
      <c r="D2215" s="15" t="s">
        <v>111</v>
      </c>
      <c r="E2215" s="15" t="s">
        <v>101</v>
      </c>
      <c r="F2215" s="15">
        <v>14.64</v>
      </c>
      <c r="G2215" s="15">
        <v>504.1</v>
      </c>
      <c r="H2215" s="15">
        <v>30</v>
      </c>
      <c r="I2215" s="15">
        <v>61.8</v>
      </c>
      <c r="J2215" s="15">
        <v>7.3</v>
      </c>
      <c r="K2215" s="15">
        <v>7.7</v>
      </c>
      <c r="L2215" s="15">
        <v>37</v>
      </c>
      <c r="M2215" s="15">
        <v>145.69999999999999</v>
      </c>
      <c r="N2215" s="15">
        <v>44</v>
      </c>
      <c r="O2215" s="15">
        <v>148.30000000000001</v>
      </c>
      <c r="P2215" s="15" t="s">
        <v>102</v>
      </c>
      <c r="Q2215" s="15">
        <v>152.6</v>
      </c>
      <c r="R2215" s="15">
        <v>4.6900000000000004</v>
      </c>
      <c r="S2215" s="15">
        <v>0.99</v>
      </c>
      <c r="T2215" s="15">
        <v>0.45</v>
      </c>
      <c r="U2215" s="15">
        <v>6.59</v>
      </c>
      <c r="V2215" s="15">
        <v>84804</v>
      </c>
      <c r="W2215" s="15">
        <v>900322</v>
      </c>
      <c r="X2215" s="15">
        <v>558858</v>
      </c>
      <c r="Y2215" s="15">
        <v>-341464</v>
      </c>
      <c r="Z2215" s="15">
        <v>4329</v>
      </c>
      <c r="AA2215" s="15">
        <v>1.522</v>
      </c>
      <c r="AB2215" s="15">
        <v>53.5</v>
      </c>
    </row>
    <row r="2216" spans="1:28" ht="15" customHeight="1" x14ac:dyDescent="0.3">
      <c r="A2216" s="15" t="s">
        <v>2344</v>
      </c>
      <c r="B2216" s="15" t="s">
        <v>146</v>
      </c>
      <c r="C2216" s="15" t="s">
        <v>114</v>
      </c>
      <c r="D2216" s="15" t="s">
        <v>111</v>
      </c>
      <c r="E2216" s="15" t="s">
        <v>101</v>
      </c>
      <c r="F2216" s="15">
        <v>4.66</v>
      </c>
      <c r="G2216" s="15">
        <v>1193.5</v>
      </c>
      <c r="H2216" s="15">
        <v>27.3</v>
      </c>
      <c r="I2216" s="15">
        <v>81</v>
      </c>
      <c r="J2216" s="15">
        <v>6.7</v>
      </c>
      <c r="K2216" s="15">
        <v>6.81</v>
      </c>
      <c r="L2216" s="15">
        <v>26.6</v>
      </c>
      <c r="M2216" s="15">
        <v>145.19999999999999</v>
      </c>
      <c r="N2216" s="15">
        <v>83.8</v>
      </c>
      <c r="O2216" s="15">
        <v>111</v>
      </c>
      <c r="P2216" s="15" t="s">
        <v>102</v>
      </c>
      <c r="Q2216" s="15">
        <v>220.7</v>
      </c>
      <c r="R2216" s="15">
        <v>2</v>
      </c>
      <c r="S2216" s="15">
        <v>0.69</v>
      </c>
      <c r="T2216" s="15">
        <v>1.58</v>
      </c>
      <c r="U2216" s="15">
        <v>7.36</v>
      </c>
      <c r="V2216" s="15">
        <v>64519</v>
      </c>
      <c r="W2216" s="15">
        <v>336955</v>
      </c>
      <c r="X2216" s="15">
        <v>474860</v>
      </c>
      <c r="Y2216" s="15">
        <v>137905</v>
      </c>
      <c r="Z2216" s="15">
        <v>1300</v>
      </c>
      <c r="AA2216" s="15">
        <v>5.6619999999999999</v>
      </c>
      <c r="AB2216" s="15">
        <v>69.5</v>
      </c>
    </row>
    <row r="2217" spans="1:28" ht="15" customHeight="1" x14ac:dyDescent="0.3">
      <c r="A2217" s="15" t="s">
        <v>2345</v>
      </c>
      <c r="B2217" s="15" t="s">
        <v>98</v>
      </c>
      <c r="C2217" s="15" t="s">
        <v>110</v>
      </c>
      <c r="D2217" s="15" t="s">
        <v>115</v>
      </c>
      <c r="E2217" s="15" t="s">
        <v>112</v>
      </c>
      <c r="F2217" s="15">
        <v>10.41</v>
      </c>
      <c r="G2217" s="15">
        <v>578.9</v>
      </c>
      <c r="H2217" s="15">
        <v>24</v>
      </c>
      <c r="I2217" s="15">
        <v>53.2</v>
      </c>
      <c r="J2217" s="15">
        <v>5.9</v>
      </c>
      <c r="K2217" s="15">
        <v>6.68</v>
      </c>
      <c r="L2217" s="15">
        <v>17.100000000000001</v>
      </c>
      <c r="M2217" s="15">
        <v>127.6</v>
      </c>
      <c r="N2217" s="15">
        <v>66.2</v>
      </c>
      <c r="O2217" s="15">
        <v>85.1</v>
      </c>
      <c r="P2217" s="15" t="s">
        <v>116</v>
      </c>
      <c r="Q2217" s="15">
        <v>282.7</v>
      </c>
      <c r="R2217" s="15">
        <v>2.93</v>
      </c>
      <c r="S2217" s="15">
        <v>0.74</v>
      </c>
      <c r="T2217" s="15">
        <v>3.62</v>
      </c>
      <c r="U2217" s="15">
        <v>37.68</v>
      </c>
      <c r="V2217" s="15">
        <v>21534</v>
      </c>
      <c r="W2217" s="15">
        <v>806130</v>
      </c>
      <c r="X2217" s="15">
        <v>811401</v>
      </c>
      <c r="Y2217" s="15">
        <v>5271</v>
      </c>
      <c r="Z2217" s="15">
        <v>7422</v>
      </c>
      <c r="AA2217" s="15">
        <v>5.077</v>
      </c>
      <c r="AB2217" s="15">
        <v>57.5</v>
      </c>
    </row>
    <row r="2218" spans="1:28" ht="15" customHeight="1" x14ac:dyDescent="0.3">
      <c r="A2218" s="15" t="s">
        <v>2346</v>
      </c>
      <c r="B2218" s="15" t="s">
        <v>137</v>
      </c>
      <c r="C2218" s="15" t="s">
        <v>170</v>
      </c>
      <c r="D2218" s="15" t="s">
        <v>100</v>
      </c>
      <c r="E2218" s="15" t="s">
        <v>101</v>
      </c>
      <c r="F2218" s="15">
        <v>12.12</v>
      </c>
      <c r="G2218" s="15">
        <v>806.9</v>
      </c>
      <c r="H2218" s="15">
        <v>29.2</v>
      </c>
      <c r="I2218" s="15">
        <v>71.400000000000006</v>
      </c>
      <c r="J2218" s="15">
        <v>6.9</v>
      </c>
      <c r="K2218" s="15">
        <v>8.18</v>
      </c>
      <c r="L2218" s="15">
        <v>34.299999999999997</v>
      </c>
      <c r="M2218" s="15">
        <v>94.7</v>
      </c>
      <c r="N2218" s="15">
        <v>61.9</v>
      </c>
      <c r="O2218" s="15">
        <v>102.6</v>
      </c>
      <c r="P2218" s="15" t="s">
        <v>107</v>
      </c>
      <c r="Q2218" s="15">
        <v>116.1</v>
      </c>
      <c r="R2218" s="15">
        <v>3.28</v>
      </c>
      <c r="S2218" s="15">
        <v>0.69</v>
      </c>
      <c r="T2218" s="15">
        <v>0.3</v>
      </c>
      <c r="U2218" s="15">
        <v>3.64</v>
      </c>
      <c r="V2218" s="15">
        <v>23250</v>
      </c>
      <c r="W2218" s="15">
        <v>706041</v>
      </c>
      <c r="X2218" s="15">
        <v>84630</v>
      </c>
      <c r="Y2218" s="15">
        <v>-621411</v>
      </c>
      <c r="Z2218" s="15">
        <v>7280</v>
      </c>
      <c r="AA2218" s="15">
        <v>0.5</v>
      </c>
      <c r="AB2218" s="15">
        <v>65.2</v>
      </c>
    </row>
    <row r="2219" spans="1:28" ht="15" customHeight="1" x14ac:dyDescent="0.3">
      <c r="A2219" s="15" t="s">
        <v>2347</v>
      </c>
      <c r="B2219" s="15" t="s">
        <v>122</v>
      </c>
      <c r="C2219" s="15" t="s">
        <v>105</v>
      </c>
      <c r="D2219" s="15" t="s">
        <v>144</v>
      </c>
      <c r="E2219" s="15" t="s">
        <v>112</v>
      </c>
      <c r="F2219" s="15">
        <v>11.29</v>
      </c>
      <c r="G2219" s="15">
        <v>482.5</v>
      </c>
      <c r="H2219" s="15">
        <v>21.5</v>
      </c>
      <c r="I2219" s="15">
        <v>63.3</v>
      </c>
      <c r="J2219" s="15">
        <v>8.8000000000000007</v>
      </c>
      <c r="K2219" s="15">
        <v>6.72</v>
      </c>
      <c r="L2219" s="15">
        <v>29.6</v>
      </c>
      <c r="M2219" s="15">
        <v>124.9</v>
      </c>
      <c r="N2219" s="15">
        <v>68.599999999999994</v>
      </c>
      <c r="O2219" s="15">
        <v>54.7</v>
      </c>
      <c r="P2219" s="15" t="s">
        <v>107</v>
      </c>
      <c r="Q2219" s="15">
        <v>115.2</v>
      </c>
      <c r="R2219" s="15">
        <v>0.5</v>
      </c>
      <c r="S2219" s="15">
        <v>0.88</v>
      </c>
      <c r="T2219" s="15">
        <v>1.58</v>
      </c>
      <c r="U2219" s="15">
        <v>17.84</v>
      </c>
      <c r="V2219" s="15">
        <v>52808</v>
      </c>
      <c r="W2219" s="15">
        <v>536772</v>
      </c>
      <c r="X2219" s="15">
        <v>942095</v>
      </c>
      <c r="Y2219" s="15">
        <v>405323</v>
      </c>
      <c r="Z2219" s="15">
        <v>7631</v>
      </c>
      <c r="AA2219" s="15">
        <v>2.3380000000000001</v>
      </c>
      <c r="AB2219" s="15">
        <v>51.1</v>
      </c>
    </row>
    <row r="2220" spans="1:28" ht="15" customHeight="1" x14ac:dyDescent="0.3">
      <c r="A2220" s="15" t="s">
        <v>2348</v>
      </c>
      <c r="B2220" s="15" t="s">
        <v>126</v>
      </c>
      <c r="C2220" s="15" t="s">
        <v>110</v>
      </c>
      <c r="D2220" s="15" t="s">
        <v>106</v>
      </c>
      <c r="E2220" s="15" t="s">
        <v>120</v>
      </c>
      <c r="F2220" s="15">
        <v>6.72</v>
      </c>
      <c r="G2220" s="15">
        <v>525.70000000000005</v>
      </c>
      <c r="H2220" s="15">
        <v>32.299999999999997</v>
      </c>
      <c r="I2220" s="15">
        <v>53.7</v>
      </c>
      <c r="J2220" s="15">
        <v>7.2</v>
      </c>
      <c r="K2220" s="15">
        <v>6.23</v>
      </c>
      <c r="L2220" s="15">
        <v>13.9</v>
      </c>
      <c r="M2220" s="15">
        <v>117.8</v>
      </c>
      <c r="N2220" s="15">
        <v>64.900000000000006</v>
      </c>
      <c r="O2220" s="15">
        <v>86.4</v>
      </c>
      <c r="P2220" s="15" t="s">
        <v>107</v>
      </c>
      <c r="Q2220" s="15">
        <v>252.5</v>
      </c>
      <c r="R2220" s="15">
        <v>9.32</v>
      </c>
      <c r="S2220" s="15">
        <v>0.96</v>
      </c>
      <c r="T2220" s="15">
        <v>2.3199999999999998</v>
      </c>
      <c r="U2220" s="15">
        <v>15.59</v>
      </c>
      <c r="V2220" s="15">
        <v>21682</v>
      </c>
      <c r="W2220" s="15">
        <v>494726</v>
      </c>
      <c r="X2220" s="15">
        <v>338022</v>
      </c>
      <c r="Y2220" s="15">
        <v>-156704</v>
      </c>
      <c r="Z2220" s="15">
        <v>4684</v>
      </c>
      <c r="AA2220" s="15">
        <v>3.3279999999999998</v>
      </c>
      <c r="AB2220" s="15">
        <v>34.6</v>
      </c>
    </row>
    <row r="2221" spans="1:28" ht="15" customHeight="1" x14ac:dyDescent="0.3">
      <c r="A2221" s="15" t="s">
        <v>2349</v>
      </c>
      <c r="B2221" s="15" t="s">
        <v>137</v>
      </c>
      <c r="C2221" s="15" t="s">
        <v>152</v>
      </c>
      <c r="D2221" s="15" t="s">
        <v>115</v>
      </c>
      <c r="E2221" s="15" t="s">
        <v>112</v>
      </c>
      <c r="F2221" s="15">
        <v>8.1199999999999992</v>
      </c>
      <c r="G2221" s="15">
        <v>603.29999999999995</v>
      </c>
      <c r="H2221" s="15">
        <v>20.3</v>
      </c>
      <c r="I2221" s="15">
        <v>63.3</v>
      </c>
      <c r="J2221" s="15">
        <v>7.7</v>
      </c>
      <c r="K2221" s="15">
        <v>6.78</v>
      </c>
      <c r="L2221" s="15">
        <v>28.4</v>
      </c>
      <c r="M2221" s="15">
        <v>143.5</v>
      </c>
      <c r="N2221" s="15">
        <v>50.1</v>
      </c>
      <c r="O2221" s="15">
        <v>30</v>
      </c>
      <c r="P2221" s="15" t="s">
        <v>116</v>
      </c>
      <c r="Q2221" s="15">
        <v>134.5</v>
      </c>
      <c r="R2221" s="15">
        <v>5.97</v>
      </c>
      <c r="S2221" s="15">
        <v>0.86</v>
      </c>
      <c r="T2221" s="15">
        <v>3.11</v>
      </c>
      <c r="U2221" s="15">
        <v>25.25</v>
      </c>
      <c r="V2221" s="15">
        <v>21575</v>
      </c>
      <c r="W2221" s="15">
        <v>512275</v>
      </c>
      <c r="X2221" s="15">
        <v>544769</v>
      </c>
      <c r="Y2221" s="15">
        <v>32494</v>
      </c>
      <c r="Z2221" s="15">
        <v>7378</v>
      </c>
      <c r="AA2221" s="15">
        <v>3.4220000000000002</v>
      </c>
      <c r="AB2221" s="15">
        <v>39.4</v>
      </c>
    </row>
    <row r="2222" spans="1:28" ht="15" customHeight="1" x14ac:dyDescent="0.3">
      <c r="A2222" s="15" t="s">
        <v>2350</v>
      </c>
      <c r="B2222" s="15" t="s">
        <v>126</v>
      </c>
      <c r="C2222" s="15" t="s">
        <v>110</v>
      </c>
      <c r="D2222" s="15" t="s">
        <v>100</v>
      </c>
      <c r="E2222" s="15" t="s">
        <v>101</v>
      </c>
      <c r="F2222" s="15">
        <v>2.56</v>
      </c>
      <c r="G2222" s="15">
        <v>792.7</v>
      </c>
      <c r="H2222" s="15">
        <v>28</v>
      </c>
      <c r="I2222" s="15">
        <v>82</v>
      </c>
      <c r="J2222" s="15">
        <v>6.9</v>
      </c>
      <c r="K2222" s="15">
        <v>7.03</v>
      </c>
      <c r="L2222" s="15">
        <v>28.5</v>
      </c>
      <c r="M2222" s="15">
        <v>146.5</v>
      </c>
      <c r="N2222" s="15">
        <v>48.2</v>
      </c>
      <c r="O2222" s="15">
        <v>122.6</v>
      </c>
      <c r="P2222" s="15" t="s">
        <v>116</v>
      </c>
      <c r="Q2222" s="15">
        <v>152</v>
      </c>
      <c r="R2222" s="15">
        <v>1.84</v>
      </c>
      <c r="S2222" s="15">
        <v>0.71</v>
      </c>
      <c r="T2222" s="15">
        <v>3.21</v>
      </c>
      <c r="U2222" s="15">
        <v>8.2200000000000006</v>
      </c>
      <c r="V2222" s="15">
        <v>23405</v>
      </c>
      <c r="W2222" s="15">
        <v>208920</v>
      </c>
      <c r="X2222" s="15">
        <v>192389</v>
      </c>
      <c r="Y2222" s="15">
        <v>-16531</v>
      </c>
      <c r="Z2222" s="15">
        <v>676</v>
      </c>
      <c r="AA2222" s="15">
        <v>12.16</v>
      </c>
      <c r="AB2222" s="15">
        <v>68.599999999999994</v>
      </c>
    </row>
    <row r="2223" spans="1:28" ht="15" customHeight="1" x14ac:dyDescent="0.3">
      <c r="A2223" s="15" t="s">
        <v>2351</v>
      </c>
      <c r="B2223" s="15" t="s">
        <v>126</v>
      </c>
      <c r="C2223" s="15" t="s">
        <v>110</v>
      </c>
      <c r="D2223" s="15" t="s">
        <v>115</v>
      </c>
      <c r="E2223" s="15" t="s">
        <v>120</v>
      </c>
      <c r="F2223" s="15">
        <v>2.73</v>
      </c>
      <c r="G2223" s="15">
        <v>444.7</v>
      </c>
      <c r="H2223" s="15">
        <v>28.2</v>
      </c>
      <c r="I2223" s="15">
        <v>50</v>
      </c>
      <c r="J2223" s="15">
        <v>8.1</v>
      </c>
      <c r="K2223" s="15">
        <v>5.68</v>
      </c>
      <c r="L2223" s="15">
        <v>18.100000000000001</v>
      </c>
      <c r="M2223" s="15">
        <v>156.30000000000001</v>
      </c>
      <c r="N2223" s="15">
        <v>62.7</v>
      </c>
      <c r="O2223" s="15">
        <v>151.4</v>
      </c>
      <c r="P2223" s="15" t="s">
        <v>107</v>
      </c>
      <c r="Q2223" s="15">
        <v>171.3</v>
      </c>
      <c r="R2223" s="15">
        <v>1.65</v>
      </c>
      <c r="S2223" s="15">
        <v>0.8</v>
      </c>
      <c r="T2223" s="15">
        <v>1.1100000000000001</v>
      </c>
      <c r="U2223" s="15">
        <v>3.03</v>
      </c>
      <c r="V2223" s="15">
        <v>22236</v>
      </c>
      <c r="W2223" s="15">
        <v>160169</v>
      </c>
      <c r="X2223" s="15">
        <v>67375</v>
      </c>
      <c r="Y2223" s="15">
        <v>-92794</v>
      </c>
      <c r="Z2223" s="15">
        <v>4547</v>
      </c>
      <c r="AA2223" s="15">
        <v>0.66600000000000004</v>
      </c>
      <c r="AB2223" s="15">
        <v>46.5</v>
      </c>
    </row>
    <row r="2224" spans="1:28" ht="15" customHeight="1" x14ac:dyDescent="0.3">
      <c r="A2224" s="15" t="s">
        <v>2352</v>
      </c>
      <c r="B2224" s="15" t="s">
        <v>126</v>
      </c>
      <c r="C2224" s="15" t="s">
        <v>119</v>
      </c>
      <c r="D2224" s="15" t="s">
        <v>111</v>
      </c>
      <c r="E2224" s="15" t="s">
        <v>112</v>
      </c>
      <c r="F2224" s="15">
        <v>3.8</v>
      </c>
      <c r="G2224" s="15">
        <v>440.6</v>
      </c>
      <c r="H2224" s="15">
        <v>22.1</v>
      </c>
      <c r="I2224" s="15">
        <v>56.4</v>
      </c>
      <c r="J2224" s="15">
        <v>7.5</v>
      </c>
      <c r="K2224" s="15">
        <v>7.57</v>
      </c>
      <c r="L2224" s="15">
        <v>17.600000000000001</v>
      </c>
      <c r="M2224" s="15">
        <v>148.30000000000001</v>
      </c>
      <c r="N2224" s="15">
        <v>96.5</v>
      </c>
      <c r="O2224" s="15">
        <v>79.400000000000006</v>
      </c>
      <c r="P2224" s="15" t="s">
        <v>116</v>
      </c>
      <c r="Q2224" s="15">
        <v>179.5</v>
      </c>
      <c r="R2224" s="15">
        <v>3.97</v>
      </c>
      <c r="S2224" s="15">
        <v>0.89</v>
      </c>
      <c r="T2224" s="15">
        <v>0.46</v>
      </c>
      <c r="U2224" s="15">
        <v>1.75</v>
      </c>
      <c r="V2224" s="15">
        <v>57972</v>
      </c>
      <c r="W2224" s="15">
        <v>216203</v>
      </c>
      <c r="X2224" s="15">
        <v>101451</v>
      </c>
      <c r="Y2224" s="15">
        <v>-114752</v>
      </c>
      <c r="Z2224" s="15">
        <v>902</v>
      </c>
      <c r="AA2224" s="15">
        <v>1.94</v>
      </c>
      <c r="AB2224" s="15">
        <v>50.8</v>
      </c>
    </row>
    <row r="2225" spans="1:28" ht="15" customHeight="1" x14ac:dyDescent="0.3">
      <c r="A2225" s="15" t="s">
        <v>2353</v>
      </c>
      <c r="B2225" s="15" t="s">
        <v>137</v>
      </c>
      <c r="C2225" s="15" t="s">
        <v>170</v>
      </c>
      <c r="D2225" s="15" t="s">
        <v>132</v>
      </c>
      <c r="E2225" s="15" t="s">
        <v>120</v>
      </c>
      <c r="F2225" s="15">
        <v>3.32</v>
      </c>
      <c r="G2225" s="15">
        <v>377.2</v>
      </c>
      <c r="H2225" s="15">
        <v>33</v>
      </c>
      <c r="I2225" s="15">
        <v>56.5</v>
      </c>
      <c r="J2225" s="15">
        <v>7.2</v>
      </c>
      <c r="K2225" s="15">
        <v>8.2799999999999994</v>
      </c>
      <c r="L2225" s="15">
        <v>25.6</v>
      </c>
      <c r="M2225" s="15">
        <v>117.4</v>
      </c>
      <c r="N2225" s="15">
        <v>53.6</v>
      </c>
      <c r="O2225" s="15">
        <v>135.19999999999999</v>
      </c>
      <c r="P2225" s="15" t="s">
        <v>116</v>
      </c>
      <c r="Q2225" s="15">
        <v>152.4</v>
      </c>
      <c r="R2225" s="15">
        <v>8.57</v>
      </c>
      <c r="S2225" s="15">
        <v>0.93</v>
      </c>
      <c r="T2225" s="15">
        <v>0.3</v>
      </c>
      <c r="U2225" s="15">
        <v>1</v>
      </c>
      <c r="V2225" s="15">
        <v>120295</v>
      </c>
      <c r="W2225" s="15">
        <v>235037</v>
      </c>
      <c r="X2225" s="15">
        <v>120295</v>
      </c>
      <c r="Y2225" s="15">
        <v>-114742</v>
      </c>
      <c r="Z2225" s="15">
        <v>1129</v>
      </c>
      <c r="AA2225" s="15">
        <v>0.88600000000000001</v>
      </c>
      <c r="AB2225" s="15">
        <v>31.8</v>
      </c>
    </row>
    <row r="2226" spans="1:28" ht="15" customHeight="1" x14ac:dyDescent="0.3">
      <c r="A2226" s="15" t="s">
        <v>2354</v>
      </c>
      <c r="B2226" s="15" t="s">
        <v>137</v>
      </c>
      <c r="C2226" s="15" t="s">
        <v>99</v>
      </c>
      <c r="D2226" s="15" t="s">
        <v>130</v>
      </c>
      <c r="E2226" s="15" t="s">
        <v>112</v>
      </c>
      <c r="F2226" s="15">
        <v>9.0399999999999991</v>
      </c>
      <c r="G2226" s="15">
        <v>439.1</v>
      </c>
      <c r="H2226" s="15">
        <v>25.8</v>
      </c>
      <c r="I2226" s="15">
        <v>41.7</v>
      </c>
      <c r="J2226" s="15">
        <v>9.3000000000000007</v>
      </c>
      <c r="K2226" s="15">
        <v>6.04</v>
      </c>
      <c r="L2226" s="15">
        <v>17.899999999999999</v>
      </c>
      <c r="M2226" s="15">
        <v>143.4</v>
      </c>
      <c r="N2226" s="15">
        <v>41.9</v>
      </c>
      <c r="O2226" s="15">
        <v>122.3</v>
      </c>
      <c r="P2226" s="15" t="s">
        <v>127</v>
      </c>
      <c r="Q2226" s="15">
        <v>192.9</v>
      </c>
      <c r="R2226" s="15">
        <v>4.07</v>
      </c>
      <c r="S2226" s="15">
        <v>0.82</v>
      </c>
      <c r="T2226" s="15">
        <v>1.1100000000000001</v>
      </c>
      <c r="U2226" s="15">
        <v>10.029999999999999</v>
      </c>
      <c r="V2226" s="15">
        <v>70309</v>
      </c>
      <c r="W2226" s="15">
        <v>647444</v>
      </c>
      <c r="X2226" s="15">
        <v>705199</v>
      </c>
      <c r="Y2226" s="15">
        <v>57755</v>
      </c>
      <c r="Z2226" s="15">
        <v>7441</v>
      </c>
      <c r="AA2226" s="15">
        <v>1.3480000000000001</v>
      </c>
      <c r="AB2226" s="15">
        <v>54</v>
      </c>
    </row>
    <row r="2227" spans="1:28" ht="15" customHeight="1" x14ac:dyDescent="0.3">
      <c r="A2227" s="15" t="s">
        <v>2355</v>
      </c>
      <c r="B2227" s="15" t="s">
        <v>109</v>
      </c>
      <c r="C2227" s="15" t="s">
        <v>152</v>
      </c>
      <c r="D2227" s="15" t="s">
        <v>115</v>
      </c>
      <c r="E2227" s="15" t="s">
        <v>101</v>
      </c>
      <c r="F2227" s="15">
        <v>2.68</v>
      </c>
      <c r="G2227" s="15">
        <v>695.3</v>
      </c>
      <c r="H2227" s="15">
        <v>25.4</v>
      </c>
      <c r="I2227" s="15">
        <v>80.3</v>
      </c>
      <c r="J2227" s="15">
        <v>6.8</v>
      </c>
      <c r="K2227" s="15">
        <v>7.2</v>
      </c>
      <c r="L2227" s="15">
        <v>26.6</v>
      </c>
      <c r="M2227" s="15">
        <v>122</v>
      </c>
      <c r="N2227" s="15">
        <v>45.7</v>
      </c>
      <c r="O2227" s="15">
        <v>80.7</v>
      </c>
      <c r="P2227" s="15" t="s">
        <v>102</v>
      </c>
      <c r="Q2227" s="15">
        <v>145.80000000000001</v>
      </c>
      <c r="R2227" s="15">
        <v>5.76</v>
      </c>
      <c r="S2227" s="15">
        <v>0.89</v>
      </c>
      <c r="T2227" s="15">
        <v>3.6</v>
      </c>
      <c r="U2227" s="15">
        <v>9.65</v>
      </c>
      <c r="V2227" s="15">
        <v>22611</v>
      </c>
      <c r="W2227" s="15">
        <v>159200</v>
      </c>
      <c r="X2227" s="15">
        <v>218196</v>
      </c>
      <c r="Y2227" s="15">
        <v>58996</v>
      </c>
      <c r="Z2227" s="15">
        <v>3808</v>
      </c>
      <c r="AA2227" s="15">
        <v>2.5339999999999998</v>
      </c>
      <c r="AB2227" s="15">
        <v>64.5</v>
      </c>
    </row>
    <row r="2228" spans="1:28" ht="15" customHeight="1" x14ac:dyDescent="0.3">
      <c r="A2228" s="15" t="s">
        <v>2356</v>
      </c>
      <c r="B2228" s="15" t="s">
        <v>98</v>
      </c>
      <c r="C2228" s="15" t="s">
        <v>119</v>
      </c>
      <c r="D2228" s="15" t="s">
        <v>115</v>
      </c>
      <c r="E2228" s="15" t="s">
        <v>120</v>
      </c>
      <c r="F2228" s="15">
        <v>9.57</v>
      </c>
      <c r="G2228" s="15">
        <v>631.6</v>
      </c>
      <c r="H2228" s="15">
        <v>32.799999999999997</v>
      </c>
      <c r="I2228" s="15">
        <v>59.4</v>
      </c>
      <c r="J2228" s="15">
        <v>7.8</v>
      </c>
      <c r="K2228" s="15">
        <v>6.1</v>
      </c>
      <c r="L2228" s="15">
        <v>30.2</v>
      </c>
      <c r="M2228" s="15">
        <v>140.69999999999999</v>
      </c>
      <c r="N2228" s="15">
        <v>67.5</v>
      </c>
      <c r="O2228" s="15">
        <v>87.6</v>
      </c>
      <c r="P2228" s="15" t="s">
        <v>116</v>
      </c>
      <c r="Q2228" s="15">
        <v>150.80000000000001</v>
      </c>
      <c r="R2228" s="15">
        <v>5.81</v>
      </c>
      <c r="S2228" s="15">
        <v>0.85</v>
      </c>
      <c r="T2228" s="15">
        <v>2.04</v>
      </c>
      <c r="U2228" s="15">
        <v>19.52</v>
      </c>
      <c r="V2228" s="15">
        <v>21627</v>
      </c>
      <c r="W2228" s="15">
        <v>742574</v>
      </c>
      <c r="X2228" s="15">
        <v>422159</v>
      </c>
      <c r="Y2228" s="15">
        <v>-320415</v>
      </c>
      <c r="Z2228" s="15">
        <v>8234</v>
      </c>
      <c r="AA2228" s="15">
        <v>2.371</v>
      </c>
      <c r="AB2228" s="15">
        <v>46.5</v>
      </c>
    </row>
    <row r="2229" spans="1:28" ht="15" customHeight="1" x14ac:dyDescent="0.3">
      <c r="A2229" s="15" t="s">
        <v>2357</v>
      </c>
      <c r="B2229" s="15" t="s">
        <v>109</v>
      </c>
      <c r="C2229" s="15" t="s">
        <v>114</v>
      </c>
      <c r="D2229" s="15" t="s">
        <v>115</v>
      </c>
      <c r="E2229" s="15" t="s">
        <v>101</v>
      </c>
      <c r="F2229" s="15">
        <v>10.85</v>
      </c>
      <c r="G2229" s="15">
        <v>946</v>
      </c>
      <c r="H2229" s="15">
        <v>27.9</v>
      </c>
      <c r="I2229" s="15">
        <v>72</v>
      </c>
      <c r="J2229" s="15">
        <v>6.4</v>
      </c>
      <c r="K2229" s="15">
        <v>6.62</v>
      </c>
      <c r="L2229" s="15">
        <v>29.4</v>
      </c>
      <c r="M2229" s="15">
        <v>65.7</v>
      </c>
      <c r="N2229" s="15">
        <v>61.5</v>
      </c>
      <c r="O2229" s="15">
        <v>130.1</v>
      </c>
      <c r="P2229" s="15" t="s">
        <v>116</v>
      </c>
      <c r="Q2229" s="15">
        <v>251</v>
      </c>
      <c r="R2229" s="15">
        <v>2.89</v>
      </c>
      <c r="S2229" s="15">
        <v>0.85</v>
      </c>
      <c r="T2229" s="15">
        <v>4.0999999999999996</v>
      </c>
      <c r="U2229" s="15">
        <v>44.48</v>
      </c>
      <c r="V2229" s="15">
        <v>23578</v>
      </c>
      <c r="W2229" s="15">
        <v>731670</v>
      </c>
      <c r="X2229" s="15">
        <v>1048749</v>
      </c>
      <c r="Y2229" s="15">
        <v>317079</v>
      </c>
      <c r="Z2229" s="15">
        <v>9934</v>
      </c>
      <c r="AA2229" s="15">
        <v>4.4779999999999998</v>
      </c>
      <c r="AB2229" s="15">
        <v>73.7</v>
      </c>
    </row>
    <row r="2230" spans="1:28" ht="15" customHeight="1" x14ac:dyDescent="0.3">
      <c r="A2230" s="15" t="s">
        <v>2358</v>
      </c>
      <c r="B2230" s="15" t="s">
        <v>118</v>
      </c>
      <c r="C2230" s="15" t="s">
        <v>129</v>
      </c>
      <c r="D2230" s="15" t="s">
        <v>177</v>
      </c>
      <c r="E2230" s="15" t="s">
        <v>120</v>
      </c>
      <c r="F2230" s="15">
        <v>5.17</v>
      </c>
      <c r="G2230" s="15">
        <v>311.8</v>
      </c>
      <c r="H2230" s="15">
        <v>30.9</v>
      </c>
      <c r="I2230" s="15">
        <v>48.8</v>
      </c>
      <c r="J2230" s="15">
        <v>7.3</v>
      </c>
      <c r="K2230" s="15">
        <v>7.19</v>
      </c>
      <c r="L2230" s="15">
        <v>22.9</v>
      </c>
      <c r="M2230" s="15">
        <v>139.30000000000001</v>
      </c>
      <c r="N2230" s="15">
        <v>73.7</v>
      </c>
      <c r="O2230" s="15">
        <v>119.9</v>
      </c>
      <c r="P2230" s="15" t="s">
        <v>107</v>
      </c>
      <c r="Q2230" s="15">
        <v>117.7</v>
      </c>
      <c r="R2230" s="15">
        <v>7.08</v>
      </c>
      <c r="S2230" s="15">
        <v>1</v>
      </c>
      <c r="T2230" s="15">
        <v>34.85</v>
      </c>
      <c r="U2230" s="15">
        <v>180.17</v>
      </c>
      <c r="V2230" s="15">
        <v>3801</v>
      </c>
      <c r="W2230" s="15">
        <v>300989</v>
      </c>
      <c r="X2230" s="15">
        <v>684826</v>
      </c>
      <c r="Y2230" s="15">
        <v>383837</v>
      </c>
      <c r="Z2230" s="15">
        <v>13077</v>
      </c>
      <c r="AA2230" s="15">
        <v>13.778</v>
      </c>
      <c r="AB2230" s="15">
        <v>20.6</v>
      </c>
    </row>
    <row r="2231" spans="1:28" ht="15" customHeight="1" x14ac:dyDescent="0.3">
      <c r="A2231" s="15" t="s">
        <v>2359</v>
      </c>
      <c r="B2231" s="15" t="s">
        <v>109</v>
      </c>
      <c r="C2231" s="15" t="s">
        <v>114</v>
      </c>
      <c r="D2231" s="15" t="s">
        <v>115</v>
      </c>
      <c r="E2231" s="15" t="s">
        <v>101</v>
      </c>
      <c r="F2231" s="15">
        <v>5.31</v>
      </c>
      <c r="G2231" s="15">
        <v>653.79999999999995</v>
      </c>
      <c r="H2231" s="15">
        <v>24.3</v>
      </c>
      <c r="I2231" s="15">
        <v>65.599999999999994</v>
      </c>
      <c r="J2231" s="15">
        <v>8.5</v>
      </c>
      <c r="K2231" s="15">
        <v>5.99</v>
      </c>
      <c r="L2231" s="15">
        <v>33.200000000000003</v>
      </c>
      <c r="M2231" s="15">
        <v>124.8</v>
      </c>
      <c r="N2231" s="15">
        <v>74.599999999999994</v>
      </c>
      <c r="O2231" s="15">
        <v>93.4</v>
      </c>
      <c r="P2231" s="15" t="s">
        <v>102</v>
      </c>
      <c r="Q2231" s="15">
        <v>205.3</v>
      </c>
      <c r="R2231" s="15">
        <v>6.46</v>
      </c>
      <c r="S2231" s="15">
        <v>0.72</v>
      </c>
      <c r="T2231" s="15">
        <v>2.2999999999999998</v>
      </c>
      <c r="U2231" s="15">
        <v>12.21</v>
      </c>
      <c r="V2231" s="15">
        <v>21645</v>
      </c>
      <c r="W2231" s="15">
        <v>342500</v>
      </c>
      <c r="X2231" s="15">
        <v>264285</v>
      </c>
      <c r="Y2231" s="15">
        <v>-78215</v>
      </c>
      <c r="Z2231" s="15">
        <v>7440</v>
      </c>
      <c r="AA2231" s="15">
        <v>1.641</v>
      </c>
      <c r="AB2231" s="15">
        <v>36.799999999999997</v>
      </c>
    </row>
    <row r="2232" spans="1:28" ht="15" customHeight="1" x14ac:dyDescent="0.3">
      <c r="A2232" s="15" t="s">
        <v>2360</v>
      </c>
      <c r="B2232" s="15" t="s">
        <v>126</v>
      </c>
      <c r="C2232" s="15" t="s">
        <v>123</v>
      </c>
      <c r="D2232" s="15" t="s">
        <v>115</v>
      </c>
      <c r="E2232" s="15" t="s">
        <v>112</v>
      </c>
      <c r="F2232" s="15">
        <v>10.73</v>
      </c>
      <c r="G2232" s="15">
        <v>862.8</v>
      </c>
      <c r="H2232" s="15">
        <v>22.3</v>
      </c>
      <c r="I2232" s="15">
        <v>55.9</v>
      </c>
      <c r="J2232" s="15">
        <v>9.6999999999999993</v>
      </c>
      <c r="K2232" s="15">
        <v>6.88</v>
      </c>
      <c r="L2232" s="15">
        <v>24.5</v>
      </c>
      <c r="M2232" s="15">
        <v>88.3</v>
      </c>
      <c r="N2232" s="15">
        <v>71.2</v>
      </c>
      <c r="O2232" s="15">
        <v>52.4</v>
      </c>
      <c r="P2232" s="15" t="s">
        <v>102</v>
      </c>
      <c r="Q2232" s="15">
        <v>221.9</v>
      </c>
      <c r="R2232" s="15">
        <v>0.77</v>
      </c>
      <c r="S2232" s="15">
        <v>0.78</v>
      </c>
      <c r="T2232" s="15">
        <v>3.1</v>
      </c>
      <c r="U2232" s="15">
        <v>33.26</v>
      </c>
      <c r="V2232" s="15">
        <v>24006</v>
      </c>
      <c r="W2232" s="15">
        <v>639745</v>
      </c>
      <c r="X2232" s="15">
        <v>798440</v>
      </c>
      <c r="Y2232" s="15">
        <v>158695</v>
      </c>
      <c r="Z2232" s="15">
        <v>12494</v>
      </c>
      <c r="AA2232" s="15">
        <v>2.6619999999999999</v>
      </c>
      <c r="AB2232" s="15">
        <v>63.6</v>
      </c>
    </row>
    <row r="2233" spans="1:28" ht="15" customHeight="1" x14ac:dyDescent="0.3">
      <c r="A2233" s="15" t="s">
        <v>2361</v>
      </c>
      <c r="B2233" s="15" t="s">
        <v>126</v>
      </c>
      <c r="C2233" s="15" t="s">
        <v>129</v>
      </c>
      <c r="D2233" s="15" t="s">
        <v>144</v>
      </c>
      <c r="E2233" s="15" t="s">
        <v>101</v>
      </c>
      <c r="F2233" s="15">
        <v>2.14</v>
      </c>
      <c r="G2233" s="15">
        <v>910.2</v>
      </c>
      <c r="H2233" s="15">
        <v>29.8</v>
      </c>
      <c r="I2233" s="15">
        <v>62.8</v>
      </c>
      <c r="J2233" s="15">
        <v>8.4</v>
      </c>
      <c r="K2233" s="15">
        <v>6.38</v>
      </c>
      <c r="L2233" s="15">
        <v>27.9</v>
      </c>
      <c r="M2233" s="15">
        <v>51.4</v>
      </c>
      <c r="N2233" s="15">
        <v>85.8</v>
      </c>
      <c r="O2233" s="15">
        <v>95.9</v>
      </c>
      <c r="P2233" s="15" t="s">
        <v>116</v>
      </c>
      <c r="Q2233" s="15">
        <v>187</v>
      </c>
      <c r="R2233" s="15">
        <v>4.5999999999999996</v>
      </c>
      <c r="S2233" s="15">
        <v>0.92</v>
      </c>
      <c r="T2233" s="15">
        <v>1.4</v>
      </c>
      <c r="U2233" s="15">
        <v>3</v>
      </c>
      <c r="V2233" s="15">
        <v>40503</v>
      </c>
      <c r="W2233" s="15">
        <v>146512</v>
      </c>
      <c r="X2233" s="15">
        <v>121509</v>
      </c>
      <c r="Y2233" s="15">
        <v>-25003</v>
      </c>
      <c r="Z2233" s="15">
        <v>552</v>
      </c>
      <c r="AA2233" s="15">
        <v>5.4349999999999996</v>
      </c>
      <c r="AB2233" s="15">
        <v>50.3</v>
      </c>
    </row>
    <row r="2234" spans="1:28" ht="15" customHeight="1" x14ac:dyDescent="0.3">
      <c r="A2234" s="15" t="s">
        <v>2362</v>
      </c>
      <c r="B2234" s="15" t="s">
        <v>109</v>
      </c>
      <c r="C2234" s="15" t="s">
        <v>134</v>
      </c>
      <c r="D2234" s="15" t="s">
        <v>100</v>
      </c>
      <c r="E2234" s="15" t="s">
        <v>101</v>
      </c>
      <c r="F2234" s="15">
        <v>2.72</v>
      </c>
      <c r="G2234" s="15">
        <v>1164.7</v>
      </c>
      <c r="H2234" s="15">
        <v>28.5</v>
      </c>
      <c r="I2234" s="15">
        <v>53.3</v>
      </c>
      <c r="J2234" s="15">
        <v>6.7</v>
      </c>
      <c r="K2234" s="15">
        <v>7.31</v>
      </c>
      <c r="L2234" s="15">
        <v>29.6</v>
      </c>
      <c r="M2234" s="15">
        <v>112.9</v>
      </c>
      <c r="N2234" s="15">
        <v>51.3</v>
      </c>
      <c r="O2234" s="15">
        <v>86.7</v>
      </c>
      <c r="P2234" s="15" t="s">
        <v>127</v>
      </c>
      <c r="Q2234" s="15">
        <v>97.9</v>
      </c>
      <c r="R2234" s="15">
        <v>2.52</v>
      </c>
      <c r="S2234" s="15">
        <v>0.81</v>
      </c>
      <c r="T2234" s="15">
        <v>1.83</v>
      </c>
      <c r="U2234" s="15">
        <v>4.9800000000000004</v>
      </c>
      <c r="V2234" s="15">
        <v>21346</v>
      </c>
      <c r="W2234" s="15">
        <v>159216</v>
      </c>
      <c r="X2234" s="15">
        <v>106303</v>
      </c>
      <c r="Y2234" s="15">
        <v>-52913</v>
      </c>
      <c r="Z2234" s="15">
        <v>1346</v>
      </c>
      <c r="AA2234" s="15">
        <v>3.7</v>
      </c>
      <c r="AB2234" s="15">
        <v>64.5</v>
      </c>
    </row>
    <row r="2235" spans="1:28" ht="15" customHeight="1" x14ac:dyDescent="0.3">
      <c r="A2235" s="15" t="s">
        <v>2363</v>
      </c>
      <c r="B2235" s="15" t="s">
        <v>98</v>
      </c>
      <c r="C2235" s="15" t="s">
        <v>123</v>
      </c>
      <c r="D2235" s="15" t="s">
        <v>132</v>
      </c>
      <c r="E2235" s="15" t="s">
        <v>101</v>
      </c>
      <c r="F2235" s="15">
        <v>13.39</v>
      </c>
      <c r="G2235" s="15">
        <v>745.8</v>
      </c>
      <c r="H2235" s="15">
        <v>30</v>
      </c>
      <c r="I2235" s="15">
        <v>72.099999999999994</v>
      </c>
      <c r="J2235" s="15">
        <v>6</v>
      </c>
      <c r="K2235" s="15">
        <v>6.45</v>
      </c>
      <c r="L2235" s="15">
        <v>35.4</v>
      </c>
      <c r="M2235" s="15">
        <v>89.4</v>
      </c>
      <c r="N2235" s="15">
        <v>57.2</v>
      </c>
      <c r="O2235" s="15">
        <v>81.599999999999994</v>
      </c>
      <c r="P2235" s="15" t="s">
        <v>102</v>
      </c>
      <c r="Q2235" s="15">
        <v>158.9</v>
      </c>
      <c r="R2235" s="15">
        <v>5.75</v>
      </c>
      <c r="S2235" s="15">
        <v>0.97</v>
      </c>
      <c r="T2235" s="15">
        <v>2.81</v>
      </c>
      <c r="U2235" s="15">
        <v>37.630000000000003</v>
      </c>
      <c r="V2235" s="15">
        <v>103552</v>
      </c>
      <c r="W2235" s="15">
        <v>835570</v>
      </c>
      <c r="X2235" s="15">
        <v>3896662</v>
      </c>
      <c r="Y2235" s="15">
        <v>3061092</v>
      </c>
      <c r="Z2235" s="15">
        <v>5980</v>
      </c>
      <c r="AA2235" s="15">
        <v>6.2930000000000001</v>
      </c>
      <c r="AB2235" s="15">
        <v>54.9</v>
      </c>
    </row>
    <row r="2236" spans="1:28" ht="15" customHeight="1" x14ac:dyDescent="0.3">
      <c r="A2236" s="15" t="s">
        <v>2364</v>
      </c>
      <c r="B2236" s="15" t="s">
        <v>122</v>
      </c>
      <c r="C2236" s="15" t="s">
        <v>170</v>
      </c>
      <c r="D2236" s="15" t="s">
        <v>130</v>
      </c>
      <c r="E2236" s="15" t="s">
        <v>112</v>
      </c>
      <c r="F2236" s="15">
        <v>10.31</v>
      </c>
      <c r="G2236" s="15">
        <v>390.5</v>
      </c>
      <c r="H2236" s="15">
        <v>26</v>
      </c>
      <c r="I2236" s="15">
        <v>55.2</v>
      </c>
      <c r="J2236" s="15">
        <v>9.3000000000000007</v>
      </c>
      <c r="K2236" s="15">
        <v>5.4</v>
      </c>
      <c r="L2236" s="15">
        <v>22.6</v>
      </c>
      <c r="M2236" s="15">
        <v>118.2</v>
      </c>
      <c r="N2236" s="15">
        <v>52.6</v>
      </c>
      <c r="O2236" s="15">
        <v>118.9</v>
      </c>
      <c r="P2236" s="15" t="s">
        <v>127</v>
      </c>
      <c r="Q2236" s="15">
        <v>90.2</v>
      </c>
      <c r="R2236" s="15">
        <v>6.44</v>
      </c>
      <c r="S2236" s="15">
        <v>0.73</v>
      </c>
      <c r="T2236" s="15">
        <v>0.3</v>
      </c>
      <c r="U2236" s="15">
        <v>3.09</v>
      </c>
      <c r="V2236" s="15">
        <v>70282</v>
      </c>
      <c r="W2236" s="15">
        <v>610860</v>
      </c>
      <c r="X2236" s="15">
        <v>217171</v>
      </c>
      <c r="Y2236" s="15">
        <v>-393689</v>
      </c>
      <c r="Z2236" s="15">
        <v>8645</v>
      </c>
      <c r="AA2236" s="15">
        <v>0.35699999999999998</v>
      </c>
      <c r="AB2236" s="15">
        <v>37.200000000000003</v>
      </c>
    </row>
    <row r="2237" spans="1:28" ht="15" customHeight="1" x14ac:dyDescent="0.3">
      <c r="A2237" s="15" t="s">
        <v>2365</v>
      </c>
      <c r="B2237" s="15" t="s">
        <v>109</v>
      </c>
      <c r="C2237" s="15" t="s">
        <v>134</v>
      </c>
      <c r="D2237" s="15" t="s">
        <v>115</v>
      </c>
      <c r="E2237" s="15" t="s">
        <v>101</v>
      </c>
      <c r="F2237" s="15">
        <v>7.62</v>
      </c>
      <c r="G2237" s="15">
        <v>916.2</v>
      </c>
      <c r="H2237" s="15">
        <v>27.1</v>
      </c>
      <c r="I2237" s="15">
        <v>73.7</v>
      </c>
      <c r="J2237" s="15">
        <v>5.9</v>
      </c>
      <c r="K2237" s="15">
        <v>7.01</v>
      </c>
      <c r="L2237" s="15">
        <v>35.5</v>
      </c>
      <c r="M2237" s="15">
        <v>166.4</v>
      </c>
      <c r="N2237" s="15">
        <v>49.4</v>
      </c>
      <c r="O2237" s="15">
        <v>107.3</v>
      </c>
      <c r="P2237" s="15" t="s">
        <v>102</v>
      </c>
      <c r="Q2237" s="15">
        <v>144.6</v>
      </c>
      <c r="R2237" s="15">
        <v>3.81</v>
      </c>
      <c r="S2237" s="15">
        <v>0.99</v>
      </c>
      <c r="T2237" s="15">
        <v>4.07</v>
      </c>
      <c r="U2237" s="15">
        <v>31.01</v>
      </c>
      <c r="V2237" s="15">
        <v>25657</v>
      </c>
      <c r="W2237" s="15">
        <v>548585</v>
      </c>
      <c r="X2237" s="15">
        <v>795624</v>
      </c>
      <c r="Y2237" s="15">
        <v>247039</v>
      </c>
      <c r="Z2237" s="15">
        <v>9251</v>
      </c>
      <c r="AA2237" s="15">
        <v>3.3519999999999999</v>
      </c>
      <c r="AB2237" s="15">
        <v>65.2</v>
      </c>
    </row>
    <row r="2238" spans="1:28" ht="15" customHeight="1" x14ac:dyDescent="0.3">
      <c r="A2238" s="15" t="s">
        <v>2366</v>
      </c>
      <c r="B2238" s="15" t="s">
        <v>137</v>
      </c>
      <c r="C2238" s="15" t="s">
        <v>99</v>
      </c>
      <c r="D2238" s="15" t="s">
        <v>132</v>
      </c>
      <c r="E2238" s="15" t="s">
        <v>101</v>
      </c>
      <c r="F2238" s="15">
        <v>12.74</v>
      </c>
      <c r="G2238" s="15">
        <v>723.4</v>
      </c>
      <c r="H2238" s="15">
        <v>26.2</v>
      </c>
      <c r="I2238" s="15">
        <v>69</v>
      </c>
      <c r="J2238" s="15">
        <v>7.1</v>
      </c>
      <c r="K2238" s="15">
        <v>6.85</v>
      </c>
      <c r="L2238" s="15">
        <v>26.4</v>
      </c>
      <c r="M2238" s="15">
        <v>132.9</v>
      </c>
      <c r="N2238" s="15">
        <v>90.9</v>
      </c>
      <c r="O2238" s="15">
        <v>137.5</v>
      </c>
      <c r="P2238" s="15" t="s">
        <v>107</v>
      </c>
      <c r="Q2238" s="15">
        <v>186.3</v>
      </c>
      <c r="R2238" s="15">
        <v>4.5199999999999996</v>
      </c>
      <c r="S2238" s="15">
        <v>0.77</v>
      </c>
      <c r="T2238" s="15">
        <v>3.9</v>
      </c>
      <c r="U2238" s="15">
        <v>49.69</v>
      </c>
      <c r="V2238" s="15">
        <v>101780</v>
      </c>
      <c r="W2238" s="15">
        <v>712027</v>
      </c>
      <c r="X2238" s="15">
        <v>5057448</v>
      </c>
      <c r="Y2238" s="15">
        <v>4345421</v>
      </c>
      <c r="Z2238" s="15">
        <v>10398</v>
      </c>
      <c r="AA2238" s="15">
        <v>4.7789999999999999</v>
      </c>
      <c r="AB2238" s="15">
        <v>52.3</v>
      </c>
    </row>
    <row r="2239" spans="1:28" ht="15" customHeight="1" x14ac:dyDescent="0.3">
      <c r="A2239" s="15" t="s">
        <v>2367</v>
      </c>
      <c r="B2239" s="15" t="s">
        <v>104</v>
      </c>
      <c r="C2239" s="15" t="s">
        <v>119</v>
      </c>
      <c r="D2239" s="15" t="s">
        <v>106</v>
      </c>
      <c r="E2239" s="15" t="s">
        <v>112</v>
      </c>
      <c r="F2239" s="15">
        <v>2.04</v>
      </c>
      <c r="G2239" s="15">
        <v>505.3</v>
      </c>
      <c r="H2239" s="15">
        <v>24</v>
      </c>
      <c r="I2239" s="15">
        <v>42.1</v>
      </c>
      <c r="J2239" s="15">
        <v>9.3000000000000007</v>
      </c>
      <c r="K2239" s="15">
        <v>7.16</v>
      </c>
      <c r="L2239" s="15">
        <v>22</v>
      </c>
      <c r="M2239" s="15">
        <v>125.4</v>
      </c>
      <c r="N2239" s="15">
        <v>73.3</v>
      </c>
      <c r="O2239" s="15">
        <v>76.5</v>
      </c>
      <c r="P2239" s="15" t="s">
        <v>116</v>
      </c>
      <c r="Q2239" s="15">
        <v>231.6</v>
      </c>
      <c r="R2239" s="15">
        <v>2.98</v>
      </c>
      <c r="S2239" s="15">
        <v>0.89</v>
      </c>
      <c r="T2239" s="15">
        <v>2.88</v>
      </c>
      <c r="U2239" s="15">
        <v>5.88</v>
      </c>
      <c r="V2239" s="15">
        <v>19480</v>
      </c>
      <c r="W2239" s="15">
        <v>134984</v>
      </c>
      <c r="X2239" s="15">
        <v>114542</v>
      </c>
      <c r="Y2239" s="15">
        <v>-20442</v>
      </c>
      <c r="Z2239" s="15">
        <v>571</v>
      </c>
      <c r="AA2239" s="15">
        <v>10.298</v>
      </c>
      <c r="AB2239" s="15">
        <v>47.1</v>
      </c>
    </row>
    <row r="2240" spans="1:28" ht="15" customHeight="1" x14ac:dyDescent="0.3">
      <c r="A2240" s="15" t="s">
        <v>2368</v>
      </c>
      <c r="B2240" s="15" t="s">
        <v>137</v>
      </c>
      <c r="C2240" s="15" t="s">
        <v>170</v>
      </c>
      <c r="D2240" s="15" t="s">
        <v>106</v>
      </c>
      <c r="E2240" s="15" t="s">
        <v>120</v>
      </c>
      <c r="F2240" s="15">
        <v>1.39</v>
      </c>
      <c r="G2240" s="15">
        <v>424.2</v>
      </c>
      <c r="H2240" s="15">
        <v>35.299999999999997</v>
      </c>
      <c r="I2240" s="15">
        <v>63.3</v>
      </c>
      <c r="J2240" s="15">
        <v>6.2</v>
      </c>
      <c r="K2240" s="15">
        <v>6.66</v>
      </c>
      <c r="L2240" s="15">
        <v>8.8000000000000007</v>
      </c>
      <c r="M2240" s="15">
        <v>125.5</v>
      </c>
      <c r="N2240" s="15">
        <v>60.9</v>
      </c>
      <c r="O2240" s="15">
        <v>139.19999999999999</v>
      </c>
      <c r="P2240" s="15" t="s">
        <v>107</v>
      </c>
      <c r="Q2240" s="15">
        <v>305.7</v>
      </c>
      <c r="R2240" s="15">
        <v>8.4</v>
      </c>
      <c r="S2240" s="15">
        <v>0.79</v>
      </c>
      <c r="T2240" s="15">
        <v>3.11</v>
      </c>
      <c r="U2240" s="15">
        <v>4.32</v>
      </c>
      <c r="V2240" s="15">
        <v>26189</v>
      </c>
      <c r="W2240" s="15">
        <v>122903</v>
      </c>
      <c r="X2240" s="15">
        <v>113136</v>
      </c>
      <c r="Y2240" s="15">
        <v>-9767</v>
      </c>
      <c r="Z2240" s="15">
        <v>775</v>
      </c>
      <c r="AA2240" s="15">
        <v>5.5739999999999998</v>
      </c>
      <c r="AB2240" s="15">
        <v>32.4</v>
      </c>
    </row>
    <row r="2241" spans="1:28" ht="15" customHeight="1" x14ac:dyDescent="0.3">
      <c r="A2241" s="15" t="s">
        <v>2369</v>
      </c>
      <c r="B2241" s="15" t="s">
        <v>109</v>
      </c>
      <c r="C2241" s="15" t="s">
        <v>99</v>
      </c>
      <c r="D2241" s="15" t="s">
        <v>100</v>
      </c>
      <c r="E2241" s="15" t="s">
        <v>101</v>
      </c>
      <c r="F2241" s="15">
        <v>1.0900000000000001</v>
      </c>
      <c r="G2241" s="15">
        <v>842.7</v>
      </c>
      <c r="H2241" s="15">
        <v>24.4</v>
      </c>
      <c r="I2241" s="15">
        <v>76.5</v>
      </c>
      <c r="J2241" s="15">
        <v>9.6</v>
      </c>
      <c r="K2241" s="15">
        <v>7.24</v>
      </c>
      <c r="L2241" s="15">
        <v>31.3</v>
      </c>
      <c r="M2241" s="15">
        <v>86.9</v>
      </c>
      <c r="N2241" s="15">
        <v>94.3</v>
      </c>
      <c r="O2241" s="15">
        <v>127.9</v>
      </c>
      <c r="P2241" s="15" t="s">
        <v>102</v>
      </c>
      <c r="Q2241" s="15">
        <v>283.89999999999998</v>
      </c>
      <c r="R2241" s="15">
        <v>6.62</v>
      </c>
      <c r="S2241" s="15">
        <v>0.86</v>
      </c>
      <c r="T2241" s="15">
        <v>2.59</v>
      </c>
      <c r="U2241" s="15">
        <v>2.82</v>
      </c>
      <c r="V2241" s="15">
        <v>25917</v>
      </c>
      <c r="W2241" s="15">
        <v>84299</v>
      </c>
      <c r="X2241" s="15">
        <v>73086</v>
      </c>
      <c r="Y2241" s="15">
        <v>-11213</v>
      </c>
      <c r="Z2241" s="15">
        <v>467</v>
      </c>
      <c r="AA2241" s="15">
        <v>6.0389999999999997</v>
      </c>
      <c r="AB2241" s="15">
        <v>48.8</v>
      </c>
    </row>
    <row r="2242" spans="1:28" ht="15" customHeight="1" x14ac:dyDescent="0.3">
      <c r="A2242" s="15" t="s">
        <v>2370</v>
      </c>
      <c r="B2242" s="15" t="s">
        <v>118</v>
      </c>
      <c r="C2242" s="15" t="s">
        <v>110</v>
      </c>
      <c r="D2242" s="15" t="s">
        <v>100</v>
      </c>
      <c r="E2242" s="15" t="s">
        <v>101</v>
      </c>
      <c r="F2242" s="15">
        <v>14.15</v>
      </c>
      <c r="G2242" s="15">
        <v>668</v>
      </c>
      <c r="H2242" s="15">
        <v>29.9</v>
      </c>
      <c r="I2242" s="15">
        <v>61.3</v>
      </c>
      <c r="J2242" s="15">
        <v>7.3</v>
      </c>
      <c r="K2242" s="15">
        <v>6.84</v>
      </c>
      <c r="L2242" s="15">
        <v>24.1</v>
      </c>
      <c r="M2242" s="15">
        <v>160.4</v>
      </c>
      <c r="N2242" s="15">
        <v>53.7</v>
      </c>
      <c r="O2242" s="15">
        <v>94.7</v>
      </c>
      <c r="P2242" s="15" t="s">
        <v>107</v>
      </c>
      <c r="Q2242" s="15">
        <v>277.2</v>
      </c>
      <c r="R2242" s="15">
        <v>2.67</v>
      </c>
      <c r="S2242" s="15">
        <v>0.68</v>
      </c>
      <c r="T2242" s="15">
        <v>3.52</v>
      </c>
      <c r="U2242" s="15">
        <v>49.81</v>
      </c>
      <c r="V2242" s="15">
        <v>22824</v>
      </c>
      <c r="W2242" s="15">
        <v>1014587</v>
      </c>
      <c r="X2242" s="15">
        <v>1136863</v>
      </c>
      <c r="Y2242" s="15">
        <v>122276</v>
      </c>
      <c r="Z2242" s="15">
        <v>8920</v>
      </c>
      <c r="AA2242" s="15">
        <v>5.5839999999999996</v>
      </c>
      <c r="AB2242" s="15">
        <v>63.8</v>
      </c>
    </row>
    <row r="2243" spans="1:28" ht="15" customHeight="1" x14ac:dyDescent="0.3">
      <c r="A2243" s="15" t="s">
        <v>2371</v>
      </c>
      <c r="B2243" s="15" t="s">
        <v>126</v>
      </c>
      <c r="C2243" s="15" t="s">
        <v>99</v>
      </c>
      <c r="D2243" s="15" t="s">
        <v>115</v>
      </c>
      <c r="E2243" s="15" t="s">
        <v>101</v>
      </c>
      <c r="F2243" s="15">
        <v>9.24</v>
      </c>
      <c r="G2243" s="15">
        <v>821.8</v>
      </c>
      <c r="H2243" s="15">
        <v>27.9</v>
      </c>
      <c r="I2243" s="15">
        <v>62.8</v>
      </c>
      <c r="J2243" s="15">
        <v>7.5</v>
      </c>
      <c r="K2243" s="15">
        <v>6.85</v>
      </c>
      <c r="L2243" s="15">
        <v>33.299999999999997</v>
      </c>
      <c r="M2243" s="15">
        <v>136.80000000000001</v>
      </c>
      <c r="N2243" s="15">
        <v>51</v>
      </c>
      <c r="O2243" s="15">
        <v>121.6</v>
      </c>
      <c r="P2243" s="15" t="s">
        <v>127</v>
      </c>
      <c r="Q2243" s="15">
        <v>155.5</v>
      </c>
      <c r="R2243" s="15">
        <v>6.19</v>
      </c>
      <c r="S2243" s="15">
        <v>0.91</v>
      </c>
      <c r="T2243" s="15">
        <v>3.59</v>
      </c>
      <c r="U2243" s="15">
        <v>33.17</v>
      </c>
      <c r="V2243" s="15">
        <v>23637</v>
      </c>
      <c r="W2243" s="15">
        <v>615899</v>
      </c>
      <c r="X2243" s="15">
        <v>784039</v>
      </c>
      <c r="Y2243" s="15">
        <v>168140</v>
      </c>
      <c r="Z2243" s="15">
        <v>12468</v>
      </c>
      <c r="AA2243" s="15">
        <v>2.66</v>
      </c>
      <c r="AB2243" s="15">
        <v>66.400000000000006</v>
      </c>
    </row>
    <row r="2244" spans="1:28" ht="15" customHeight="1" x14ac:dyDescent="0.3">
      <c r="A2244" s="15" t="s">
        <v>2372</v>
      </c>
      <c r="B2244" s="15" t="s">
        <v>126</v>
      </c>
      <c r="C2244" s="15" t="s">
        <v>129</v>
      </c>
      <c r="D2244" s="15" t="s">
        <v>132</v>
      </c>
      <c r="E2244" s="15" t="s">
        <v>101</v>
      </c>
      <c r="F2244" s="15">
        <v>14.43</v>
      </c>
      <c r="G2244" s="15">
        <v>844.8</v>
      </c>
      <c r="H2244" s="15">
        <v>30.5</v>
      </c>
      <c r="I2244" s="15">
        <v>51.9</v>
      </c>
      <c r="J2244" s="15">
        <v>6.6</v>
      </c>
      <c r="K2244" s="15">
        <v>6.2</v>
      </c>
      <c r="L2244" s="15">
        <v>26.5</v>
      </c>
      <c r="M2244" s="15">
        <v>179.4</v>
      </c>
      <c r="N2244" s="15">
        <v>46.8</v>
      </c>
      <c r="O2244" s="15">
        <v>100.3</v>
      </c>
      <c r="P2244" s="15" t="s">
        <v>116</v>
      </c>
      <c r="Q2244" s="15">
        <v>190.3</v>
      </c>
      <c r="R2244" s="15">
        <v>6</v>
      </c>
      <c r="S2244" s="15">
        <v>0.74</v>
      </c>
      <c r="T2244" s="15">
        <v>1.79</v>
      </c>
      <c r="U2244" s="15">
        <v>25.83</v>
      </c>
      <c r="V2244" s="15">
        <v>96368</v>
      </c>
      <c r="W2244" s="15">
        <v>939685</v>
      </c>
      <c r="X2244" s="15">
        <v>2489185</v>
      </c>
      <c r="Y2244" s="15">
        <v>1549500</v>
      </c>
      <c r="Z2244" s="15">
        <v>5819</v>
      </c>
      <c r="AA2244" s="15">
        <v>4.4390000000000001</v>
      </c>
      <c r="AB2244" s="15">
        <v>36.700000000000003</v>
      </c>
    </row>
    <row r="2245" spans="1:28" ht="15" customHeight="1" x14ac:dyDescent="0.3">
      <c r="A2245" s="15" t="s">
        <v>2373</v>
      </c>
      <c r="B2245" s="15" t="s">
        <v>118</v>
      </c>
      <c r="C2245" s="15" t="s">
        <v>152</v>
      </c>
      <c r="D2245" s="15" t="s">
        <v>100</v>
      </c>
      <c r="E2245" s="15" t="s">
        <v>101</v>
      </c>
      <c r="F2245" s="15">
        <v>8.16</v>
      </c>
      <c r="G2245" s="15">
        <v>843.4</v>
      </c>
      <c r="H2245" s="15">
        <v>31.8</v>
      </c>
      <c r="I2245" s="15">
        <v>62.9</v>
      </c>
      <c r="J2245" s="15">
        <v>7.3</v>
      </c>
      <c r="K2245" s="15">
        <v>6.63</v>
      </c>
      <c r="L2245" s="15">
        <v>30.9</v>
      </c>
      <c r="M2245" s="15">
        <v>146</v>
      </c>
      <c r="N2245" s="15">
        <v>41.7</v>
      </c>
      <c r="O2245" s="15">
        <v>113.9</v>
      </c>
      <c r="P2245" s="15" t="s">
        <v>116</v>
      </c>
      <c r="Q2245" s="15">
        <v>166</v>
      </c>
      <c r="R2245" s="15">
        <v>6.09</v>
      </c>
      <c r="S2245" s="15">
        <v>0.85</v>
      </c>
      <c r="T2245" s="15">
        <v>2.82</v>
      </c>
      <c r="U2245" s="15">
        <v>23.01</v>
      </c>
      <c r="V2245" s="15">
        <v>20996</v>
      </c>
      <c r="W2245" s="15">
        <v>522176</v>
      </c>
      <c r="X2245" s="15">
        <v>483118</v>
      </c>
      <c r="Y2245" s="15">
        <v>-39058</v>
      </c>
      <c r="Z2245" s="15">
        <v>2155</v>
      </c>
      <c r="AA2245" s="15">
        <v>10.677</v>
      </c>
      <c r="AB2245" s="15">
        <v>53.8</v>
      </c>
    </row>
    <row r="2246" spans="1:28" ht="15" customHeight="1" x14ac:dyDescent="0.3">
      <c r="A2246" s="15" t="s">
        <v>2374</v>
      </c>
      <c r="B2246" s="15" t="s">
        <v>104</v>
      </c>
      <c r="C2246" s="15" t="s">
        <v>170</v>
      </c>
      <c r="D2246" s="15" t="s">
        <v>100</v>
      </c>
      <c r="E2246" s="15" t="s">
        <v>101</v>
      </c>
      <c r="F2246" s="15">
        <v>1.97</v>
      </c>
      <c r="G2246" s="15">
        <v>724.7</v>
      </c>
      <c r="H2246" s="15">
        <v>33.4</v>
      </c>
      <c r="I2246" s="15">
        <v>74.8</v>
      </c>
      <c r="J2246" s="15">
        <v>7</v>
      </c>
      <c r="K2246" s="15">
        <v>5.85</v>
      </c>
      <c r="L2246" s="15">
        <v>31.7</v>
      </c>
      <c r="M2246" s="15">
        <v>108.8</v>
      </c>
      <c r="N2246" s="15">
        <v>60.6</v>
      </c>
      <c r="O2246" s="15">
        <v>85.8</v>
      </c>
      <c r="P2246" s="15" t="s">
        <v>127</v>
      </c>
      <c r="Q2246" s="15">
        <v>64.400000000000006</v>
      </c>
      <c r="R2246" s="15">
        <v>7.78</v>
      </c>
      <c r="S2246" s="15">
        <v>0.82</v>
      </c>
      <c r="T2246" s="15">
        <v>1.06</v>
      </c>
      <c r="U2246" s="15">
        <v>2.09</v>
      </c>
      <c r="V2246" s="15">
        <v>23547</v>
      </c>
      <c r="W2246" s="15">
        <v>117975</v>
      </c>
      <c r="X2246" s="15">
        <v>49213</v>
      </c>
      <c r="Y2246" s="15">
        <v>-68762</v>
      </c>
      <c r="Z2246" s="15">
        <v>1013</v>
      </c>
      <c r="AA2246" s="15">
        <v>2.0630000000000002</v>
      </c>
      <c r="AB2246" s="15">
        <v>43</v>
      </c>
    </row>
    <row r="2247" spans="1:28" ht="15" customHeight="1" x14ac:dyDescent="0.3">
      <c r="A2247" s="15" t="s">
        <v>2375</v>
      </c>
      <c r="B2247" s="15" t="s">
        <v>104</v>
      </c>
      <c r="C2247" s="15" t="s">
        <v>152</v>
      </c>
      <c r="D2247" s="15" t="s">
        <v>100</v>
      </c>
      <c r="E2247" s="15" t="s">
        <v>101</v>
      </c>
      <c r="F2247" s="15">
        <v>6</v>
      </c>
      <c r="G2247" s="15">
        <v>657.2</v>
      </c>
      <c r="H2247" s="15">
        <v>23.6</v>
      </c>
      <c r="I2247" s="15">
        <v>78.8</v>
      </c>
      <c r="J2247" s="15">
        <v>6.8</v>
      </c>
      <c r="K2247" s="15">
        <v>7.38</v>
      </c>
      <c r="L2247" s="15">
        <v>27.3</v>
      </c>
      <c r="M2247" s="15">
        <v>123.9</v>
      </c>
      <c r="N2247" s="15">
        <v>62.8</v>
      </c>
      <c r="O2247" s="15">
        <v>103</v>
      </c>
      <c r="P2247" s="15" t="s">
        <v>107</v>
      </c>
      <c r="Q2247" s="15">
        <v>130.5</v>
      </c>
      <c r="R2247" s="15">
        <v>5.85</v>
      </c>
      <c r="S2247" s="15">
        <v>0.84</v>
      </c>
      <c r="T2247" s="15">
        <v>1.73</v>
      </c>
      <c r="U2247" s="15">
        <v>10.38</v>
      </c>
      <c r="V2247" s="15">
        <v>22650</v>
      </c>
      <c r="W2247" s="15">
        <v>395225</v>
      </c>
      <c r="X2247" s="15">
        <v>235107</v>
      </c>
      <c r="Y2247" s="15">
        <v>-160118</v>
      </c>
      <c r="Z2247" s="15">
        <v>4401</v>
      </c>
      <c r="AA2247" s="15">
        <v>2.359</v>
      </c>
      <c r="AB2247" s="15">
        <v>34.5</v>
      </c>
    </row>
    <row r="2248" spans="1:28" ht="15" customHeight="1" x14ac:dyDescent="0.3">
      <c r="A2248" s="15" t="s">
        <v>2376</v>
      </c>
      <c r="B2248" s="15" t="s">
        <v>98</v>
      </c>
      <c r="C2248" s="15" t="s">
        <v>99</v>
      </c>
      <c r="D2248" s="15" t="s">
        <v>115</v>
      </c>
      <c r="E2248" s="15" t="s">
        <v>101</v>
      </c>
      <c r="F2248" s="15">
        <v>6.31</v>
      </c>
      <c r="G2248" s="15">
        <v>840.6</v>
      </c>
      <c r="H2248" s="15">
        <v>29.7</v>
      </c>
      <c r="I2248" s="15">
        <v>50.1</v>
      </c>
      <c r="J2248" s="15">
        <v>8.3000000000000007</v>
      </c>
      <c r="K2248" s="15">
        <v>7.23</v>
      </c>
      <c r="L2248" s="15">
        <v>24.6</v>
      </c>
      <c r="M2248" s="15">
        <v>88.6</v>
      </c>
      <c r="N2248" s="15">
        <v>42.2</v>
      </c>
      <c r="O2248" s="15">
        <v>93</v>
      </c>
      <c r="P2248" s="15" t="s">
        <v>107</v>
      </c>
      <c r="Q2248" s="15">
        <v>141.4</v>
      </c>
      <c r="R2248" s="15">
        <v>7.4</v>
      </c>
      <c r="S2248" s="15">
        <v>0.69</v>
      </c>
      <c r="T2248" s="15">
        <v>2.0499999999999998</v>
      </c>
      <c r="U2248" s="15">
        <v>12.94</v>
      </c>
      <c r="V2248" s="15">
        <v>23916</v>
      </c>
      <c r="W2248" s="15">
        <v>408010</v>
      </c>
      <c r="X2248" s="15">
        <v>309473</v>
      </c>
      <c r="Y2248" s="15">
        <v>-98537</v>
      </c>
      <c r="Z2248" s="15">
        <v>11411</v>
      </c>
      <c r="AA2248" s="15">
        <v>1.1339999999999999</v>
      </c>
      <c r="AB2248" s="15">
        <v>47.2</v>
      </c>
    </row>
    <row r="2249" spans="1:28" ht="15" customHeight="1" x14ac:dyDescent="0.3">
      <c r="A2249" s="15" t="s">
        <v>2377</v>
      </c>
      <c r="B2249" s="15" t="s">
        <v>118</v>
      </c>
      <c r="C2249" s="15" t="s">
        <v>99</v>
      </c>
      <c r="D2249" s="15" t="s">
        <v>100</v>
      </c>
      <c r="E2249" s="15" t="s">
        <v>101</v>
      </c>
      <c r="F2249" s="15">
        <v>12.22</v>
      </c>
      <c r="G2249" s="15">
        <v>1356.9</v>
      </c>
      <c r="H2249" s="15">
        <v>33.700000000000003</v>
      </c>
      <c r="I2249" s="15">
        <v>82.5</v>
      </c>
      <c r="J2249" s="15">
        <v>5.8</v>
      </c>
      <c r="K2249" s="15">
        <v>6.14</v>
      </c>
      <c r="L2249" s="15">
        <v>23.9</v>
      </c>
      <c r="M2249" s="15">
        <v>127.3</v>
      </c>
      <c r="N2249" s="15">
        <v>65.8</v>
      </c>
      <c r="O2249" s="15">
        <v>100.3</v>
      </c>
      <c r="P2249" s="15" t="s">
        <v>107</v>
      </c>
      <c r="Q2249" s="15">
        <v>290.60000000000002</v>
      </c>
      <c r="R2249" s="15">
        <v>2.57</v>
      </c>
      <c r="S2249" s="15">
        <v>0.89</v>
      </c>
      <c r="T2249" s="15">
        <v>1.26</v>
      </c>
      <c r="U2249" s="15">
        <v>15.4</v>
      </c>
      <c r="V2249" s="15">
        <v>22754</v>
      </c>
      <c r="W2249" s="15">
        <v>1057159</v>
      </c>
      <c r="X2249" s="15">
        <v>350412</v>
      </c>
      <c r="Y2249" s="15">
        <v>-706747</v>
      </c>
      <c r="Z2249" s="15">
        <v>8040</v>
      </c>
      <c r="AA2249" s="15">
        <v>1.915</v>
      </c>
      <c r="AB2249" s="15">
        <v>78.3</v>
      </c>
    </row>
    <row r="2250" spans="1:28" ht="15" customHeight="1" x14ac:dyDescent="0.3">
      <c r="A2250" s="15" t="s">
        <v>2378</v>
      </c>
      <c r="B2250" s="15" t="s">
        <v>104</v>
      </c>
      <c r="C2250" s="15" t="s">
        <v>152</v>
      </c>
      <c r="D2250" s="15" t="s">
        <v>177</v>
      </c>
      <c r="E2250" s="15" t="s">
        <v>101</v>
      </c>
      <c r="F2250" s="15">
        <v>0.64</v>
      </c>
      <c r="G2250" s="15">
        <v>987.8</v>
      </c>
      <c r="H2250" s="15">
        <v>25</v>
      </c>
      <c r="I2250" s="15">
        <v>65.099999999999994</v>
      </c>
      <c r="J2250" s="15">
        <v>6</v>
      </c>
      <c r="K2250" s="15">
        <v>6.78</v>
      </c>
      <c r="L2250" s="15">
        <v>44.9</v>
      </c>
      <c r="M2250" s="15">
        <v>166.3</v>
      </c>
      <c r="N2250" s="15">
        <v>75.099999999999994</v>
      </c>
      <c r="O2250" s="15">
        <v>81.2</v>
      </c>
      <c r="P2250" s="15" t="s">
        <v>102</v>
      </c>
      <c r="Q2250" s="15">
        <v>100.7</v>
      </c>
      <c r="R2250" s="15">
        <v>0.5</v>
      </c>
      <c r="S2250" s="15">
        <v>0.98</v>
      </c>
      <c r="T2250" s="15">
        <v>77.25</v>
      </c>
      <c r="U2250" s="15">
        <v>49.44</v>
      </c>
      <c r="V2250" s="15">
        <v>3353</v>
      </c>
      <c r="W2250" s="15">
        <v>39393</v>
      </c>
      <c r="X2250" s="15">
        <v>165772</v>
      </c>
      <c r="Y2250" s="15">
        <v>126379</v>
      </c>
      <c r="Z2250" s="15">
        <v>1055</v>
      </c>
      <c r="AA2250" s="15">
        <v>46.863</v>
      </c>
      <c r="AB2250" s="15">
        <v>66.7</v>
      </c>
    </row>
    <row r="2251" spans="1:28" ht="15" customHeight="1" x14ac:dyDescent="0.3">
      <c r="A2251" s="15" t="s">
        <v>2379</v>
      </c>
      <c r="B2251" s="15" t="s">
        <v>104</v>
      </c>
      <c r="C2251" s="15" t="s">
        <v>114</v>
      </c>
      <c r="D2251" s="15" t="s">
        <v>115</v>
      </c>
      <c r="E2251" s="15" t="s">
        <v>101</v>
      </c>
      <c r="F2251" s="15">
        <v>9.48</v>
      </c>
      <c r="G2251" s="15">
        <v>800.9</v>
      </c>
      <c r="H2251" s="15">
        <v>29.2</v>
      </c>
      <c r="I2251" s="15">
        <v>76.5</v>
      </c>
      <c r="J2251" s="15">
        <v>7.5</v>
      </c>
      <c r="K2251" s="15">
        <v>6.64</v>
      </c>
      <c r="L2251" s="15">
        <v>25.8</v>
      </c>
      <c r="M2251" s="15">
        <v>89.5</v>
      </c>
      <c r="N2251" s="15">
        <v>47.8</v>
      </c>
      <c r="O2251" s="15">
        <v>134.6</v>
      </c>
      <c r="P2251" s="15" t="s">
        <v>107</v>
      </c>
      <c r="Q2251" s="15">
        <v>254.2</v>
      </c>
      <c r="R2251" s="15">
        <v>8.0500000000000007</v>
      </c>
      <c r="S2251" s="15">
        <v>0.65</v>
      </c>
      <c r="T2251" s="15">
        <v>4.78</v>
      </c>
      <c r="U2251" s="15">
        <v>45.31</v>
      </c>
      <c r="V2251" s="15">
        <v>24784</v>
      </c>
      <c r="W2251" s="15">
        <v>736214</v>
      </c>
      <c r="X2251" s="15">
        <v>1122963</v>
      </c>
      <c r="Y2251" s="15">
        <v>386749</v>
      </c>
      <c r="Z2251" s="15">
        <v>17411</v>
      </c>
      <c r="AA2251" s="15">
        <v>2.6019999999999999</v>
      </c>
      <c r="AB2251" s="15">
        <v>57.5</v>
      </c>
    </row>
    <row r="2252" spans="1:28" ht="15" customHeight="1" x14ac:dyDescent="0.3">
      <c r="A2252" s="15" t="s">
        <v>2380</v>
      </c>
      <c r="B2252" s="15" t="s">
        <v>109</v>
      </c>
      <c r="C2252" s="15" t="s">
        <v>114</v>
      </c>
      <c r="D2252" s="15" t="s">
        <v>144</v>
      </c>
      <c r="E2252" s="15" t="s">
        <v>120</v>
      </c>
      <c r="F2252" s="15">
        <v>14.04</v>
      </c>
      <c r="G2252" s="15">
        <v>220.2</v>
      </c>
      <c r="H2252" s="15">
        <v>32.6</v>
      </c>
      <c r="I2252" s="15">
        <v>68.7</v>
      </c>
      <c r="J2252" s="15">
        <v>9.1999999999999993</v>
      </c>
      <c r="K2252" s="15">
        <v>6.36</v>
      </c>
      <c r="L2252" s="15">
        <v>14.9</v>
      </c>
      <c r="M2252" s="15">
        <v>154.1</v>
      </c>
      <c r="N2252" s="15">
        <v>51.1</v>
      </c>
      <c r="O2252" s="15">
        <v>144.6</v>
      </c>
      <c r="P2252" s="15" t="s">
        <v>102</v>
      </c>
      <c r="Q2252" s="15">
        <v>136.6</v>
      </c>
      <c r="R2252" s="15">
        <v>6.79</v>
      </c>
      <c r="S2252" s="15">
        <v>0.66</v>
      </c>
      <c r="T2252" s="15">
        <v>1.46</v>
      </c>
      <c r="U2252" s="15">
        <v>20.5</v>
      </c>
      <c r="V2252" s="15">
        <v>60972</v>
      </c>
      <c r="W2252" s="15">
        <v>813051</v>
      </c>
      <c r="X2252" s="15">
        <v>1249926</v>
      </c>
      <c r="Y2252" s="15">
        <v>436875</v>
      </c>
      <c r="Z2252" s="15">
        <v>5320</v>
      </c>
      <c r="AA2252" s="15">
        <v>3.8530000000000002</v>
      </c>
      <c r="AB2252" s="15">
        <v>33.6</v>
      </c>
    </row>
    <row r="2253" spans="1:28" ht="15" customHeight="1" x14ac:dyDescent="0.3">
      <c r="A2253" s="15" t="s">
        <v>2381</v>
      </c>
      <c r="B2253" s="15" t="s">
        <v>118</v>
      </c>
      <c r="C2253" s="15" t="s">
        <v>134</v>
      </c>
      <c r="D2253" s="15" t="s">
        <v>106</v>
      </c>
      <c r="E2253" s="15" t="s">
        <v>112</v>
      </c>
      <c r="F2253" s="15">
        <v>7</v>
      </c>
      <c r="G2253" s="15">
        <v>360.5</v>
      </c>
      <c r="H2253" s="15">
        <v>26</v>
      </c>
      <c r="I2253" s="15">
        <v>70.900000000000006</v>
      </c>
      <c r="J2253" s="15">
        <v>7.9</v>
      </c>
      <c r="K2253" s="15">
        <v>7.03</v>
      </c>
      <c r="L2253" s="15">
        <v>33.299999999999997</v>
      </c>
      <c r="M2253" s="15">
        <v>90.6</v>
      </c>
      <c r="N2253" s="15">
        <v>61.5</v>
      </c>
      <c r="O2253" s="15">
        <v>44.6</v>
      </c>
      <c r="P2253" s="15" t="s">
        <v>116</v>
      </c>
      <c r="Q2253" s="15">
        <v>281</v>
      </c>
      <c r="R2253" s="15">
        <v>7.86</v>
      </c>
      <c r="S2253" s="15">
        <v>0.76</v>
      </c>
      <c r="T2253" s="15">
        <v>3.23</v>
      </c>
      <c r="U2253" s="15">
        <v>22.61</v>
      </c>
      <c r="V2253" s="15">
        <v>23685</v>
      </c>
      <c r="W2253" s="15">
        <v>536532</v>
      </c>
      <c r="X2253" s="15">
        <v>535518</v>
      </c>
      <c r="Y2253" s="15">
        <v>-1014</v>
      </c>
      <c r="Z2253" s="15">
        <v>2225</v>
      </c>
      <c r="AA2253" s="15">
        <v>10.162000000000001</v>
      </c>
      <c r="AB2253" s="15">
        <v>34.5</v>
      </c>
    </row>
    <row r="2254" spans="1:28" ht="15" customHeight="1" x14ac:dyDescent="0.3">
      <c r="A2254" s="15" t="s">
        <v>2382</v>
      </c>
      <c r="B2254" s="15" t="s">
        <v>109</v>
      </c>
      <c r="C2254" s="15" t="s">
        <v>114</v>
      </c>
      <c r="D2254" s="15" t="s">
        <v>115</v>
      </c>
      <c r="E2254" s="15" t="s">
        <v>120</v>
      </c>
      <c r="F2254" s="15">
        <v>7.29</v>
      </c>
      <c r="G2254" s="15">
        <v>575.70000000000005</v>
      </c>
      <c r="H2254" s="15">
        <v>32.6</v>
      </c>
      <c r="I2254" s="15">
        <v>37.299999999999997</v>
      </c>
      <c r="J2254" s="15">
        <v>9.1999999999999993</v>
      </c>
      <c r="K2254" s="15">
        <v>6.4</v>
      </c>
      <c r="L2254" s="15">
        <v>15.3</v>
      </c>
      <c r="M2254" s="15">
        <v>114.2</v>
      </c>
      <c r="N2254" s="15">
        <v>28.6</v>
      </c>
      <c r="O2254" s="15">
        <v>82.3</v>
      </c>
      <c r="P2254" s="15" t="s">
        <v>127</v>
      </c>
      <c r="Q2254" s="15">
        <v>176.8</v>
      </c>
      <c r="R2254" s="15">
        <v>10.36</v>
      </c>
      <c r="S2254" s="15">
        <v>0.83</v>
      </c>
      <c r="T2254" s="15">
        <v>2.95</v>
      </c>
      <c r="U2254" s="15">
        <v>21.51</v>
      </c>
      <c r="V2254" s="15">
        <v>23273</v>
      </c>
      <c r="W2254" s="15">
        <v>484968</v>
      </c>
      <c r="X2254" s="15">
        <v>500602</v>
      </c>
      <c r="Y2254" s="15">
        <v>15634</v>
      </c>
      <c r="Z2254" s="15">
        <v>9559</v>
      </c>
      <c r="AA2254" s="15">
        <v>2.25</v>
      </c>
      <c r="AB2254" s="15">
        <v>19.100000000000001</v>
      </c>
    </row>
    <row r="2255" spans="1:28" ht="15" customHeight="1" x14ac:dyDescent="0.3">
      <c r="A2255" s="15" t="s">
        <v>2383</v>
      </c>
      <c r="B2255" s="15" t="s">
        <v>137</v>
      </c>
      <c r="C2255" s="15" t="s">
        <v>152</v>
      </c>
      <c r="D2255" s="15" t="s">
        <v>115</v>
      </c>
      <c r="E2255" s="15" t="s">
        <v>112</v>
      </c>
      <c r="F2255" s="15">
        <v>7.59</v>
      </c>
      <c r="G2255" s="15">
        <v>763.9</v>
      </c>
      <c r="H2255" s="15">
        <v>29.5</v>
      </c>
      <c r="I2255" s="15">
        <v>69.2</v>
      </c>
      <c r="J2255" s="15">
        <v>8.8000000000000007</v>
      </c>
      <c r="K2255" s="15">
        <v>6.84</v>
      </c>
      <c r="L2255" s="15">
        <v>22.9</v>
      </c>
      <c r="M2255" s="15">
        <v>168.4</v>
      </c>
      <c r="N2255" s="15">
        <v>47.4</v>
      </c>
      <c r="O2255" s="15">
        <v>91.3</v>
      </c>
      <c r="P2255" s="15" t="s">
        <v>102</v>
      </c>
      <c r="Q2255" s="15">
        <v>40</v>
      </c>
      <c r="R2255" s="15">
        <v>5.64</v>
      </c>
      <c r="S2255" s="15">
        <v>0.83</v>
      </c>
      <c r="T2255" s="15">
        <v>4.1900000000000004</v>
      </c>
      <c r="U2255" s="15">
        <v>31.8</v>
      </c>
      <c r="V2255" s="15">
        <v>21956</v>
      </c>
      <c r="W2255" s="15">
        <v>373874</v>
      </c>
      <c r="X2255" s="15">
        <v>698201</v>
      </c>
      <c r="Y2255" s="15">
        <v>324327</v>
      </c>
      <c r="Z2255" s="15">
        <v>10346</v>
      </c>
      <c r="AA2255" s="15">
        <v>3.0739999999999998</v>
      </c>
      <c r="AB2255" s="15">
        <v>54.3</v>
      </c>
    </row>
    <row r="2256" spans="1:28" ht="15" customHeight="1" x14ac:dyDescent="0.3">
      <c r="A2256" s="15" t="s">
        <v>2384</v>
      </c>
      <c r="B2256" s="15" t="s">
        <v>98</v>
      </c>
      <c r="C2256" s="15" t="s">
        <v>99</v>
      </c>
      <c r="D2256" s="15" t="s">
        <v>115</v>
      </c>
      <c r="E2256" s="15" t="s">
        <v>101</v>
      </c>
      <c r="F2256" s="15">
        <v>12.19</v>
      </c>
      <c r="G2256" s="15">
        <v>743.2</v>
      </c>
      <c r="H2256" s="15">
        <v>24.9</v>
      </c>
      <c r="I2256" s="15">
        <v>62.3</v>
      </c>
      <c r="J2256" s="15">
        <v>7.6</v>
      </c>
      <c r="K2256" s="15">
        <v>6.9</v>
      </c>
      <c r="L2256" s="15">
        <v>34.200000000000003</v>
      </c>
      <c r="M2256" s="15">
        <v>176.9</v>
      </c>
      <c r="N2256" s="15">
        <v>42.1</v>
      </c>
      <c r="O2256" s="15">
        <v>134.30000000000001</v>
      </c>
      <c r="P2256" s="15" t="s">
        <v>116</v>
      </c>
      <c r="Q2256" s="15">
        <v>107.9</v>
      </c>
      <c r="R2256" s="15">
        <v>8.49</v>
      </c>
      <c r="S2256" s="15">
        <v>0.78</v>
      </c>
      <c r="T2256" s="15">
        <v>4.51</v>
      </c>
      <c r="U2256" s="15">
        <v>54.98</v>
      </c>
      <c r="V2256" s="15">
        <v>22808</v>
      </c>
      <c r="W2256" s="15">
        <v>699119</v>
      </c>
      <c r="X2256" s="15">
        <v>1253984</v>
      </c>
      <c r="Y2256" s="15">
        <v>554865</v>
      </c>
      <c r="Z2256" s="15">
        <v>8749</v>
      </c>
      <c r="AA2256" s="15">
        <v>6.2839999999999998</v>
      </c>
      <c r="AB2256" s="15">
        <v>36.6</v>
      </c>
    </row>
    <row r="2257" spans="1:28" ht="15" customHeight="1" x14ac:dyDescent="0.3">
      <c r="A2257" s="15" t="s">
        <v>2385</v>
      </c>
      <c r="B2257" s="15" t="s">
        <v>104</v>
      </c>
      <c r="C2257" s="15" t="s">
        <v>152</v>
      </c>
      <c r="D2257" s="15" t="s">
        <v>130</v>
      </c>
      <c r="E2257" s="15" t="s">
        <v>101</v>
      </c>
      <c r="F2257" s="15">
        <v>4.7699999999999996</v>
      </c>
      <c r="G2257" s="15">
        <v>731.7</v>
      </c>
      <c r="H2257" s="15">
        <v>30.5</v>
      </c>
      <c r="I2257" s="15">
        <v>71.3</v>
      </c>
      <c r="J2257" s="15">
        <v>8.3000000000000007</v>
      </c>
      <c r="K2257" s="15">
        <v>7.66</v>
      </c>
      <c r="L2257" s="15">
        <v>32.5</v>
      </c>
      <c r="M2257" s="15">
        <v>154.19999999999999</v>
      </c>
      <c r="N2257" s="15">
        <v>64.2</v>
      </c>
      <c r="O2257" s="15">
        <v>150.30000000000001</v>
      </c>
      <c r="P2257" s="15" t="s">
        <v>107</v>
      </c>
      <c r="Q2257" s="15">
        <v>259.10000000000002</v>
      </c>
      <c r="R2257" s="15">
        <v>5.23</v>
      </c>
      <c r="S2257" s="15">
        <v>0.83</v>
      </c>
      <c r="T2257" s="15">
        <v>0.81</v>
      </c>
      <c r="U2257" s="15">
        <v>3.86</v>
      </c>
      <c r="V2257" s="15">
        <v>60361</v>
      </c>
      <c r="W2257" s="15">
        <v>319255</v>
      </c>
      <c r="X2257" s="15">
        <v>232993</v>
      </c>
      <c r="Y2257" s="15">
        <v>-86262</v>
      </c>
      <c r="Z2257" s="15">
        <v>4274</v>
      </c>
      <c r="AA2257" s="15">
        <v>0.90300000000000002</v>
      </c>
      <c r="AB2257" s="15">
        <v>55.9</v>
      </c>
    </row>
    <row r="2258" spans="1:28" ht="15" customHeight="1" x14ac:dyDescent="0.3">
      <c r="A2258" s="15" t="s">
        <v>2386</v>
      </c>
      <c r="B2258" s="15" t="s">
        <v>109</v>
      </c>
      <c r="C2258" s="15" t="s">
        <v>105</v>
      </c>
      <c r="D2258" s="15" t="s">
        <v>144</v>
      </c>
      <c r="E2258" s="15" t="s">
        <v>101</v>
      </c>
      <c r="F2258" s="15">
        <v>5.18</v>
      </c>
      <c r="G2258" s="15">
        <v>581.6</v>
      </c>
      <c r="H2258" s="15">
        <v>26.1</v>
      </c>
      <c r="I2258" s="15">
        <v>61.8</v>
      </c>
      <c r="J2258" s="15">
        <v>6.2</v>
      </c>
      <c r="K2258" s="15">
        <v>6.43</v>
      </c>
      <c r="L2258" s="15">
        <v>36</v>
      </c>
      <c r="M2258" s="15">
        <v>139.9</v>
      </c>
      <c r="N2258" s="15">
        <v>65.099999999999994</v>
      </c>
      <c r="O2258" s="15">
        <v>100.3</v>
      </c>
      <c r="P2258" s="15" t="s">
        <v>107</v>
      </c>
      <c r="Q2258" s="15">
        <v>210.6</v>
      </c>
      <c r="R2258" s="15">
        <v>7.31</v>
      </c>
      <c r="S2258" s="15">
        <v>0.7</v>
      </c>
      <c r="T2258" s="15">
        <v>2.2000000000000002</v>
      </c>
      <c r="U2258" s="15">
        <v>11.4</v>
      </c>
      <c r="V2258" s="15">
        <v>47810</v>
      </c>
      <c r="W2258" s="15">
        <v>375713</v>
      </c>
      <c r="X2258" s="15">
        <v>545034</v>
      </c>
      <c r="Y2258" s="15">
        <v>169321</v>
      </c>
      <c r="Z2258" s="15">
        <v>3500</v>
      </c>
      <c r="AA2258" s="15">
        <v>3.2570000000000001</v>
      </c>
      <c r="AB2258" s="15">
        <v>45.7</v>
      </c>
    </row>
    <row r="2259" spans="1:28" ht="15" customHeight="1" x14ac:dyDescent="0.3">
      <c r="A2259" s="15" t="s">
        <v>2387</v>
      </c>
      <c r="B2259" s="15" t="s">
        <v>122</v>
      </c>
      <c r="C2259" s="15" t="s">
        <v>129</v>
      </c>
      <c r="D2259" s="15" t="s">
        <v>144</v>
      </c>
      <c r="E2259" s="15" t="s">
        <v>101</v>
      </c>
      <c r="F2259" s="15">
        <v>12.88</v>
      </c>
      <c r="G2259" s="15">
        <v>835.9</v>
      </c>
      <c r="H2259" s="15">
        <v>25.5</v>
      </c>
      <c r="I2259" s="15">
        <v>72.5</v>
      </c>
      <c r="J2259" s="15">
        <v>6.2</v>
      </c>
      <c r="K2259" s="15">
        <v>6.04</v>
      </c>
      <c r="L2259" s="15">
        <v>28.2</v>
      </c>
      <c r="M2259" s="15">
        <v>78.2</v>
      </c>
      <c r="N2259" s="15">
        <v>63.4</v>
      </c>
      <c r="O2259" s="15">
        <v>118.8</v>
      </c>
      <c r="P2259" s="15" t="s">
        <v>107</v>
      </c>
      <c r="Q2259" s="15">
        <v>232.8</v>
      </c>
      <c r="R2259" s="15">
        <v>7.88</v>
      </c>
      <c r="S2259" s="15">
        <v>0.94</v>
      </c>
      <c r="T2259" s="15">
        <v>1.1499999999999999</v>
      </c>
      <c r="U2259" s="15">
        <v>14.81</v>
      </c>
      <c r="V2259" s="15">
        <v>54156</v>
      </c>
      <c r="W2259" s="15">
        <v>771206</v>
      </c>
      <c r="X2259" s="15">
        <v>802050</v>
      </c>
      <c r="Y2259" s="15">
        <v>30844</v>
      </c>
      <c r="Z2259" s="15">
        <v>8695</v>
      </c>
      <c r="AA2259" s="15">
        <v>1.7030000000000001</v>
      </c>
      <c r="AB2259" s="15">
        <v>53.6</v>
      </c>
    </row>
    <row r="2260" spans="1:28" ht="15" customHeight="1" x14ac:dyDescent="0.3">
      <c r="A2260" s="15" t="s">
        <v>2388</v>
      </c>
      <c r="B2260" s="15" t="s">
        <v>146</v>
      </c>
      <c r="C2260" s="15" t="s">
        <v>114</v>
      </c>
      <c r="D2260" s="15" t="s">
        <v>111</v>
      </c>
      <c r="E2260" s="15" t="s">
        <v>101</v>
      </c>
      <c r="F2260" s="15">
        <v>13.61</v>
      </c>
      <c r="G2260" s="15">
        <v>878.1</v>
      </c>
      <c r="H2260" s="15">
        <v>29.1</v>
      </c>
      <c r="I2260" s="15">
        <v>67.7</v>
      </c>
      <c r="J2260" s="15">
        <v>6.5</v>
      </c>
      <c r="K2260" s="15">
        <v>7.98</v>
      </c>
      <c r="L2260" s="15">
        <v>37.200000000000003</v>
      </c>
      <c r="M2260" s="15">
        <v>143.1</v>
      </c>
      <c r="N2260" s="15">
        <v>37</v>
      </c>
      <c r="O2260" s="15">
        <v>142.30000000000001</v>
      </c>
      <c r="P2260" s="15" t="s">
        <v>102</v>
      </c>
      <c r="Q2260" s="15">
        <v>94.6</v>
      </c>
      <c r="R2260" s="15">
        <v>5.58</v>
      </c>
      <c r="S2260" s="15">
        <v>0.72</v>
      </c>
      <c r="T2260" s="15">
        <v>0.3</v>
      </c>
      <c r="U2260" s="15">
        <v>4.08</v>
      </c>
      <c r="V2260" s="15">
        <v>72488</v>
      </c>
      <c r="W2260" s="15">
        <v>824795</v>
      </c>
      <c r="X2260" s="15">
        <v>295751</v>
      </c>
      <c r="Y2260" s="15">
        <v>-529044</v>
      </c>
      <c r="Z2260" s="15">
        <v>4663</v>
      </c>
      <c r="AA2260" s="15">
        <v>0.875</v>
      </c>
      <c r="AB2260" s="15">
        <v>50.8</v>
      </c>
    </row>
    <row r="2261" spans="1:28" ht="15" customHeight="1" x14ac:dyDescent="0.3">
      <c r="A2261" s="15" t="s">
        <v>2389</v>
      </c>
      <c r="B2261" s="15" t="s">
        <v>126</v>
      </c>
      <c r="C2261" s="15" t="s">
        <v>99</v>
      </c>
      <c r="D2261" s="15" t="s">
        <v>115</v>
      </c>
      <c r="E2261" s="15" t="s">
        <v>112</v>
      </c>
      <c r="F2261" s="15">
        <v>7.79</v>
      </c>
      <c r="G2261" s="15">
        <v>489.5</v>
      </c>
      <c r="H2261" s="15">
        <v>27.3</v>
      </c>
      <c r="I2261" s="15">
        <v>55.9</v>
      </c>
      <c r="J2261" s="15">
        <v>8.6999999999999993</v>
      </c>
      <c r="K2261" s="15">
        <v>6.19</v>
      </c>
      <c r="L2261" s="15">
        <v>27</v>
      </c>
      <c r="M2261" s="15">
        <v>138.6</v>
      </c>
      <c r="N2261" s="15">
        <v>68.5</v>
      </c>
      <c r="O2261" s="15">
        <v>129.5</v>
      </c>
      <c r="P2261" s="15" t="s">
        <v>102</v>
      </c>
      <c r="Q2261" s="15">
        <v>165.5</v>
      </c>
      <c r="R2261" s="15">
        <v>5.9</v>
      </c>
      <c r="S2261" s="15">
        <v>0.88</v>
      </c>
      <c r="T2261" s="15">
        <v>3.2</v>
      </c>
      <c r="U2261" s="15">
        <v>24.93</v>
      </c>
      <c r="V2261" s="15">
        <v>18442</v>
      </c>
      <c r="W2261" s="15">
        <v>487162</v>
      </c>
      <c r="X2261" s="15">
        <v>459759</v>
      </c>
      <c r="Y2261" s="15">
        <v>-27403</v>
      </c>
      <c r="Z2261" s="15">
        <v>9422</v>
      </c>
      <c r="AA2261" s="15">
        <v>2.6459999999999999</v>
      </c>
      <c r="AB2261" s="15">
        <v>29.8</v>
      </c>
    </row>
    <row r="2262" spans="1:28" ht="15" customHeight="1" x14ac:dyDescent="0.3">
      <c r="A2262" s="15" t="s">
        <v>2390</v>
      </c>
      <c r="B2262" s="15" t="s">
        <v>98</v>
      </c>
      <c r="C2262" s="15" t="s">
        <v>99</v>
      </c>
      <c r="D2262" s="15" t="s">
        <v>115</v>
      </c>
      <c r="E2262" s="15" t="s">
        <v>112</v>
      </c>
      <c r="F2262" s="15">
        <v>6.16</v>
      </c>
      <c r="G2262" s="15">
        <v>149.4</v>
      </c>
      <c r="H2262" s="15">
        <v>20.6</v>
      </c>
      <c r="I2262" s="15">
        <v>77.599999999999994</v>
      </c>
      <c r="J2262" s="15">
        <v>8.3000000000000007</v>
      </c>
      <c r="K2262" s="15">
        <v>5.45</v>
      </c>
      <c r="L2262" s="15">
        <v>20.9</v>
      </c>
      <c r="M2262" s="15">
        <v>95.7</v>
      </c>
      <c r="N2262" s="15">
        <v>65.900000000000006</v>
      </c>
      <c r="O2262" s="15">
        <v>135.19999999999999</v>
      </c>
      <c r="P2262" s="15" t="s">
        <v>127</v>
      </c>
      <c r="Q2262" s="15">
        <v>231.2</v>
      </c>
      <c r="R2262" s="15">
        <v>5.49</v>
      </c>
      <c r="S2262" s="15">
        <v>0.69</v>
      </c>
      <c r="T2262" s="15">
        <v>0.38</v>
      </c>
      <c r="U2262" s="15">
        <v>2.34</v>
      </c>
      <c r="V2262" s="15">
        <v>19916</v>
      </c>
      <c r="W2262" s="15">
        <v>409092</v>
      </c>
      <c r="X2262" s="15">
        <v>46603</v>
      </c>
      <c r="Y2262" s="15">
        <v>-362489</v>
      </c>
      <c r="Z2262" s="15">
        <v>8439</v>
      </c>
      <c r="AA2262" s="15">
        <v>0.27700000000000002</v>
      </c>
      <c r="AB2262" s="15">
        <v>41.1</v>
      </c>
    </row>
    <row r="2263" spans="1:28" ht="15" customHeight="1" x14ac:dyDescent="0.3">
      <c r="A2263" s="15" t="s">
        <v>2391</v>
      </c>
      <c r="B2263" s="15" t="s">
        <v>104</v>
      </c>
      <c r="C2263" s="15" t="s">
        <v>129</v>
      </c>
      <c r="D2263" s="15" t="s">
        <v>144</v>
      </c>
      <c r="E2263" s="15" t="s">
        <v>112</v>
      </c>
      <c r="F2263" s="15">
        <v>6</v>
      </c>
      <c r="G2263" s="15">
        <v>105.6</v>
      </c>
      <c r="H2263" s="15">
        <v>21</v>
      </c>
      <c r="I2263" s="15">
        <v>50.7</v>
      </c>
      <c r="J2263" s="15">
        <v>8.1</v>
      </c>
      <c r="K2263" s="15">
        <v>7.66</v>
      </c>
      <c r="L2263" s="15">
        <v>29.5</v>
      </c>
      <c r="M2263" s="15">
        <v>155.30000000000001</v>
      </c>
      <c r="N2263" s="15">
        <v>63.3</v>
      </c>
      <c r="O2263" s="15">
        <v>54.2</v>
      </c>
      <c r="P2263" s="15" t="s">
        <v>107</v>
      </c>
      <c r="Q2263" s="15">
        <v>249.9</v>
      </c>
      <c r="R2263" s="15">
        <v>3.16</v>
      </c>
      <c r="S2263" s="15">
        <v>0.8</v>
      </c>
      <c r="T2263" s="15">
        <v>0.4</v>
      </c>
      <c r="U2263" s="15">
        <v>2.4</v>
      </c>
      <c r="V2263" s="15">
        <v>59317</v>
      </c>
      <c r="W2263" s="15">
        <v>424940</v>
      </c>
      <c r="X2263" s="15">
        <v>142361</v>
      </c>
      <c r="Y2263" s="15">
        <v>-282579</v>
      </c>
      <c r="Z2263" s="15">
        <v>4151</v>
      </c>
      <c r="AA2263" s="15">
        <v>0.57799999999999996</v>
      </c>
      <c r="AB2263" s="15">
        <v>45.7</v>
      </c>
    </row>
    <row r="2264" spans="1:28" ht="15" customHeight="1" x14ac:dyDescent="0.3">
      <c r="A2264" s="15" t="s">
        <v>2392</v>
      </c>
      <c r="B2264" s="15" t="s">
        <v>118</v>
      </c>
      <c r="C2264" s="15" t="s">
        <v>99</v>
      </c>
      <c r="D2264" s="15" t="s">
        <v>100</v>
      </c>
      <c r="E2264" s="15" t="s">
        <v>101</v>
      </c>
      <c r="F2264" s="15">
        <v>4.66</v>
      </c>
      <c r="G2264" s="15">
        <v>849.1</v>
      </c>
      <c r="H2264" s="15">
        <v>27.2</v>
      </c>
      <c r="I2264" s="15">
        <v>60.8</v>
      </c>
      <c r="J2264" s="15">
        <v>6.4</v>
      </c>
      <c r="K2264" s="15">
        <v>7.26</v>
      </c>
      <c r="L2264" s="15">
        <v>32.700000000000003</v>
      </c>
      <c r="M2264" s="15">
        <v>102</v>
      </c>
      <c r="N2264" s="15">
        <v>63.5</v>
      </c>
      <c r="O2264" s="15">
        <v>107.9</v>
      </c>
      <c r="P2264" s="15" t="s">
        <v>102</v>
      </c>
      <c r="Q2264" s="15">
        <v>40</v>
      </c>
      <c r="R2264" s="15">
        <v>6.15</v>
      </c>
      <c r="S2264" s="15">
        <v>0.65</v>
      </c>
      <c r="T2264" s="15">
        <v>2.5</v>
      </c>
      <c r="U2264" s="15">
        <v>11.65</v>
      </c>
      <c r="V2264" s="15">
        <v>26512</v>
      </c>
      <c r="W2264" s="15">
        <v>265269</v>
      </c>
      <c r="X2264" s="15">
        <v>308865</v>
      </c>
      <c r="Y2264" s="15">
        <v>43596</v>
      </c>
      <c r="Z2264" s="15">
        <v>2154</v>
      </c>
      <c r="AA2264" s="15">
        <v>5.4089999999999998</v>
      </c>
      <c r="AB2264" s="15">
        <v>36.9</v>
      </c>
    </row>
    <row r="2265" spans="1:28" ht="15" customHeight="1" x14ac:dyDescent="0.3">
      <c r="A2265" s="15" t="s">
        <v>2393</v>
      </c>
      <c r="B2265" s="15" t="s">
        <v>137</v>
      </c>
      <c r="C2265" s="15" t="s">
        <v>152</v>
      </c>
      <c r="D2265" s="15" t="s">
        <v>100</v>
      </c>
      <c r="E2265" s="15" t="s">
        <v>112</v>
      </c>
      <c r="F2265" s="15">
        <v>13.95</v>
      </c>
      <c r="G2265" s="15">
        <v>294.39999999999998</v>
      </c>
      <c r="H2265" s="15">
        <v>25.1</v>
      </c>
      <c r="I2265" s="15">
        <v>53.3</v>
      </c>
      <c r="J2265" s="15">
        <v>7.5</v>
      </c>
      <c r="K2265" s="15">
        <v>6.78</v>
      </c>
      <c r="L2265" s="15">
        <v>21.2</v>
      </c>
      <c r="M2265" s="15">
        <v>118.8</v>
      </c>
      <c r="N2265" s="15">
        <v>85.3</v>
      </c>
      <c r="O2265" s="15">
        <v>172.6</v>
      </c>
      <c r="P2265" s="15" t="s">
        <v>107</v>
      </c>
      <c r="Q2265" s="15">
        <v>216.4</v>
      </c>
      <c r="R2265" s="15">
        <v>6.1</v>
      </c>
      <c r="S2265" s="15">
        <v>0.85</v>
      </c>
      <c r="T2265" s="15">
        <v>2.91</v>
      </c>
      <c r="U2265" s="15">
        <v>40.590000000000003</v>
      </c>
      <c r="V2265" s="15">
        <v>24210</v>
      </c>
      <c r="W2265" s="15">
        <v>1024002</v>
      </c>
      <c r="X2265" s="15">
        <v>982684</v>
      </c>
      <c r="Y2265" s="15">
        <v>-41318</v>
      </c>
      <c r="Z2265" s="15">
        <v>8967</v>
      </c>
      <c r="AA2265" s="15">
        <v>4.5270000000000001</v>
      </c>
      <c r="AB2265" s="15">
        <v>25.3</v>
      </c>
    </row>
    <row r="2266" spans="1:28" ht="15" customHeight="1" x14ac:dyDescent="0.3">
      <c r="A2266" s="15" t="s">
        <v>2394</v>
      </c>
      <c r="B2266" s="15" t="s">
        <v>137</v>
      </c>
      <c r="C2266" s="15" t="s">
        <v>110</v>
      </c>
      <c r="D2266" s="15" t="s">
        <v>132</v>
      </c>
      <c r="E2266" s="15" t="s">
        <v>112</v>
      </c>
      <c r="F2266" s="15">
        <v>3.34</v>
      </c>
      <c r="G2266" s="15">
        <v>551.9</v>
      </c>
      <c r="H2266" s="15">
        <v>24.1</v>
      </c>
      <c r="I2266" s="15">
        <v>59.9</v>
      </c>
      <c r="J2266" s="15">
        <v>6.9</v>
      </c>
      <c r="K2266" s="15">
        <v>6.37</v>
      </c>
      <c r="L2266" s="15">
        <v>27.7</v>
      </c>
      <c r="M2266" s="15">
        <v>72.3</v>
      </c>
      <c r="N2266" s="15">
        <v>80.599999999999994</v>
      </c>
      <c r="O2266" s="15">
        <v>111.5</v>
      </c>
      <c r="P2266" s="15" t="s">
        <v>116</v>
      </c>
      <c r="Q2266" s="15">
        <v>134.30000000000001</v>
      </c>
      <c r="R2266" s="15">
        <v>1.78</v>
      </c>
      <c r="S2266" s="15">
        <v>0.95</v>
      </c>
      <c r="T2266" s="15">
        <v>1.93</v>
      </c>
      <c r="U2266" s="15">
        <v>6.45</v>
      </c>
      <c r="V2266" s="15">
        <v>112694</v>
      </c>
      <c r="W2266" s="15">
        <v>200723</v>
      </c>
      <c r="X2266" s="15">
        <v>726876</v>
      </c>
      <c r="Y2266" s="15">
        <v>526153</v>
      </c>
      <c r="Z2266" s="15">
        <v>1195</v>
      </c>
      <c r="AA2266" s="15">
        <v>5.3970000000000002</v>
      </c>
      <c r="AB2266" s="15">
        <v>50.2</v>
      </c>
    </row>
    <row r="2267" spans="1:28" ht="15" customHeight="1" x14ac:dyDescent="0.3">
      <c r="A2267" s="15" t="s">
        <v>2395</v>
      </c>
      <c r="B2267" s="15" t="s">
        <v>104</v>
      </c>
      <c r="C2267" s="15" t="s">
        <v>119</v>
      </c>
      <c r="D2267" s="15" t="s">
        <v>115</v>
      </c>
      <c r="E2267" s="15" t="s">
        <v>112</v>
      </c>
      <c r="F2267" s="15">
        <v>2.8</v>
      </c>
      <c r="G2267" s="15">
        <v>431.6</v>
      </c>
      <c r="H2267" s="15">
        <v>27.7</v>
      </c>
      <c r="I2267" s="15">
        <v>52.3</v>
      </c>
      <c r="J2267" s="15">
        <v>8.1</v>
      </c>
      <c r="K2267" s="15">
        <v>6.75</v>
      </c>
      <c r="L2267" s="15">
        <v>23.6</v>
      </c>
      <c r="M2267" s="15">
        <v>179.7</v>
      </c>
      <c r="N2267" s="15">
        <v>15</v>
      </c>
      <c r="O2267" s="15">
        <v>112.5</v>
      </c>
      <c r="P2267" s="15" t="s">
        <v>102</v>
      </c>
      <c r="Q2267" s="15">
        <v>91.2</v>
      </c>
      <c r="R2267" s="15">
        <v>4.13</v>
      </c>
      <c r="S2267" s="15">
        <v>0.83</v>
      </c>
      <c r="T2267" s="15">
        <v>3.77</v>
      </c>
      <c r="U2267" s="15">
        <v>10.56</v>
      </c>
      <c r="V2267" s="15">
        <v>23521</v>
      </c>
      <c r="W2267" s="15">
        <v>145440</v>
      </c>
      <c r="X2267" s="15">
        <v>248382</v>
      </c>
      <c r="Y2267" s="15">
        <v>102942</v>
      </c>
      <c r="Z2267" s="15">
        <v>3195</v>
      </c>
      <c r="AA2267" s="15">
        <v>3.3050000000000002</v>
      </c>
      <c r="AB2267" s="15">
        <v>42.1</v>
      </c>
    </row>
    <row r="2268" spans="1:28" ht="15" customHeight="1" x14ac:dyDescent="0.3">
      <c r="A2268" s="15" t="s">
        <v>2396</v>
      </c>
      <c r="B2268" s="15" t="s">
        <v>109</v>
      </c>
      <c r="C2268" s="15" t="s">
        <v>170</v>
      </c>
      <c r="D2268" s="15" t="s">
        <v>115</v>
      </c>
      <c r="E2268" s="15" t="s">
        <v>120</v>
      </c>
      <c r="F2268" s="15">
        <v>4.1500000000000004</v>
      </c>
      <c r="G2268" s="15">
        <v>80</v>
      </c>
      <c r="H2268" s="15">
        <v>29</v>
      </c>
      <c r="I2268" s="15">
        <v>37.799999999999997</v>
      </c>
      <c r="J2268" s="15">
        <v>8.8000000000000007</v>
      </c>
      <c r="K2268" s="15">
        <v>6.19</v>
      </c>
      <c r="L2268" s="15">
        <v>22.7</v>
      </c>
      <c r="M2268" s="15">
        <v>135.30000000000001</v>
      </c>
      <c r="N2268" s="15">
        <v>37.9</v>
      </c>
      <c r="O2268" s="15">
        <v>90.2</v>
      </c>
      <c r="P2268" s="15" t="s">
        <v>107</v>
      </c>
      <c r="Q2268" s="15">
        <v>212.6</v>
      </c>
      <c r="R2268" s="15">
        <v>3.41</v>
      </c>
      <c r="S2268" s="15">
        <v>0.98</v>
      </c>
      <c r="T2268" s="15">
        <v>1.62</v>
      </c>
      <c r="U2268" s="15">
        <v>6.72</v>
      </c>
      <c r="V2268" s="15">
        <v>18804</v>
      </c>
      <c r="W2268" s="15">
        <v>304168</v>
      </c>
      <c r="X2268" s="15">
        <v>126363</v>
      </c>
      <c r="Y2268" s="15">
        <v>-177805</v>
      </c>
      <c r="Z2268" s="15">
        <v>8303</v>
      </c>
      <c r="AA2268" s="15">
        <v>0.80900000000000005</v>
      </c>
      <c r="AB2268" s="15">
        <v>41.5</v>
      </c>
    </row>
    <row r="2269" spans="1:28" ht="15" customHeight="1" x14ac:dyDescent="0.3">
      <c r="A2269" s="15" t="s">
        <v>2397</v>
      </c>
      <c r="B2269" s="15" t="s">
        <v>146</v>
      </c>
      <c r="C2269" s="15" t="s">
        <v>134</v>
      </c>
      <c r="D2269" s="15" t="s">
        <v>111</v>
      </c>
      <c r="E2269" s="15" t="s">
        <v>112</v>
      </c>
      <c r="F2269" s="15">
        <v>14.23</v>
      </c>
      <c r="G2269" s="15">
        <v>372.4</v>
      </c>
      <c r="H2269" s="15">
        <v>24.3</v>
      </c>
      <c r="I2269" s="15">
        <v>58.4</v>
      </c>
      <c r="J2269" s="15">
        <v>6.7</v>
      </c>
      <c r="K2269" s="15">
        <v>5.54</v>
      </c>
      <c r="L2269" s="15">
        <v>28.7</v>
      </c>
      <c r="M2269" s="15">
        <v>145.19999999999999</v>
      </c>
      <c r="N2269" s="15">
        <v>50.3</v>
      </c>
      <c r="O2269" s="15">
        <v>121.4</v>
      </c>
      <c r="P2269" s="15" t="s">
        <v>116</v>
      </c>
      <c r="Q2269" s="15">
        <v>229</v>
      </c>
      <c r="R2269" s="15">
        <v>1.99</v>
      </c>
      <c r="S2269" s="15">
        <v>0.66</v>
      </c>
      <c r="T2269" s="15">
        <v>0.3</v>
      </c>
      <c r="U2269" s="15">
        <v>4.2699999999999996</v>
      </c>
      <c r="V2269" s="15">
        <v>68010</v>
      </c>
      <c r="W2269" s="15">
        <v>960704</v>
      </c>
      <c r="X2269" s="15">
        <v>290403</v>
      </c>
      <c r="Y2269" s="15">
        <v>-670301</v>
      </c>
      <c r="Z2269" s="15">
        <v>3035</v>
      </c>
      <c r="AA2269" s="15">
        <v>1.407</v>
      </c>
      <c r="AB2269" s="15">
        <v>43</v>
      </c>
    </row>
    <row r="2270" spans="1:28" ht="15" customHeight="1" x14ac:dyDescent="0.3">
      <c r="A2270" s="15" t="s">
        <v>2398</v>
      </c>
      <c r="B2270" s="15" t="s">
        <v>118</v>
      </c>
      <c r="C2270" s="15" t="s">
        <v>110</v>
      </c>
      <c r="D2270" s="15" t="s">
        <v>100</v>
      </c>
      <c r="E2270" s="15" t="s">
        <v>101</v>
      </c>
      <c r="F2270" s="15">
        <v>11.95</v>
      </c>
      <c r="G2270" s="15">
        <v>853.3</v>
      </c>
      <c r="H2270" s="15">
        <v>26.1</v>
      </c>
      <c r="I2270" s="15">
        <v>75.599999999999994</v>
      </c>
      <c r="J2270" s="15">
        <v>5.6</v>
      </c>
      <c r="K2270" s="15">
        <v>7.47</v>
      </c>
      <c r="L2270" s="15">
        <v>28.7</v>
      </c>
      <c r="M2270" s="15">
        <v>125.7</v>
      </c>
      <c r="N2270" s="15">
        <v>71.900000000000006</v>
      </c>
      <c r="O2270" s="15">
        <v>89.1</v>
      </c>
      <c r="P2270" s="15" t="s">
        <v>107</v>
      </c>
      <c r="Q2270" s="15">
        <v>189.2</v>
      </c>
      <c r="R2270" s="15">
        <v>3</v>
      </c>
      <c r="S2270" s="15">
        <v>0.77</v>
      </c>
      <c r="T2270" s="15">
        <v>1.55</v>
      </c>
      <c r="U2270" s="15">
        <v>18.52</v>
      </c>
      <c r="V2270" s="15">
        <v>25613</v>
      </c>
      <c r="W2270" s="15">
        <v>799247</v>
      </c>
      <c r="X2270" s="15">
        <v>474353</v>
      </c>
      <c r="Y2270" s="15">
        <v>-324894</v>
      </c>
      <c r="Z2270" s="15">
        <v>7935</v>
      </c>
      <c r="AA2270" s="15">
        <v>2.3340000000000001</v>
      </c>
      <c r="AB2270" s="15">
        <v>59.2</v>
      </c>
    </row>
    <row r="2271" spans="1:28" ht="15" customHeight="1" x14ac:dyDescent="0.3">
      <c r="A2271" s="15" t="s">
        <v>2399</v>
      </c>
      <c r="B2271" s="15" t="s">
        <v>104</v>
      </c>
      <c r="C2271" s="15" t="s">
        <v>123</v>
      </c>
      <c r="D2271" s="15" t="s">
        <v>111</v>
      </c>
      <c r="E2271" s="15" t="s">
        <v>120</v>
      </c>
      <c r="F2271" s="15">
        <v>14.55</v>
      </c>
      <c r="G2271" s="15">
        <v>80</v>
      </c>
      <c r="H2271" s="15">
        <v>28.9</v>
      </c>
      <c r="I2271" s="15">
        <v>58</v>
      </c>
      <c r="J2271" s="15">
        <v>9.1999999999999993</v>
      </c>
      <c r="K2271" s="15">
        <v>6.58</v>
      </c>
      <c r="L2271" s="15">
        <v>26.1</v>
      </c>
      <c r="M2271" s="15">
        <v>104.7</v>
      </c>
      <c r="N2271" s="15">
        <v>66</v>
      </c>
      <c r="O2271" s="15">
        <v>140.5</v>
      </c>
      <c r="P2271" s="15" t="s">
        <v>107</v>
      </c>
      <c r="Q2271" s="15">
        <v>220.6</v>
      </c>
      <c r="R2271" s="15">
        <v>4.9000000000000004</v>
      </c>
      <c r="S2271" s="15">
        <v>0.91</v>
      </c>
      <c r="T2271" s="15">
        <v>0.92</v>
      </c>
      <c r="U2271" s="15">
        <v>13.39</v>
      </c>
      <c r="V2271" s="15">
        <v>59846</v>
      </c>
      <c r="W2271" s="15">
        <v>1063120</v>
      </c>
      <c r="X2271" s="15">
        <v>801338</v>
      </c>
      <c r="Y2271" s="15">
        <v>-261782</v>
      </c>
      <c r="Z2271" s="15">
        <v>7973</v>
      </c>
      <c r="AA2271" s="15">
        <v>1.679</v>
      </c>
      <c r="AB2271" s="15">
        <v>36.299999999999997</v>
      </c>
    </row>
    <row r="2272" spans="1:28" ht="15" customHeight="1" x14ac:dyDescent="0.3">
      <c r="A2272" s="15" t="s">
        <v>2400</v>
      </c>
      <c r="B2272" s="15" t="s">
        <v>146</v>
      </c>
      <c r="C2272" s="15" t="s">
        <v>119</v>
      </c>
      <c r="D2272" s="15" t="s">
        <v>106</v>
      </c>
      <c r="E2272" s="15" t="s">
        <v>101</v>
      </c>
      <c r="F2272" s="15">
        <v>10.14</v>
      </c>
      <c r="G2272" s="15">
        <v>952.1</v>
      </c>
      <c r="H2272" s="15">
        <v>27.3</v>
      </c>
      <c r="I2272" s="15">
        <v>72.8</v>
      </c>
      <c r="J2272" s="15">
        <v>5.3</v>
      </c>
      <c r="K2272" s="15">
        <v>7.36</v>
      </c>
      <c r="L2272" s="15">
        <v>33.1</v>
      </c>
      <c r="M2272" s="15">
        <v>126.4</v>
      </c>
      <c r="N2272" s="15">
        <v>55</v>
      </c>
      <c r="O2272" s="15">
        <v>81</v>
      </c>
      <c r="P2272" s="15" t="s">
        <v>107</v>
      </c>
      <c r="Q2272" s="15">
        <v>255.3</v>
      </c>
      <c r="R2272" s="15">
        <v>6</v>
      </c>
      <c r="S2272" s="15">
        <v>0.8</v>
      </c>
      <c r="T2272" s="15">
        <v>2.17</v>
      </c>
      <c r="U2272" s="15">
        <v>22</v>
      </c>
      <c r="V2272" s="15">
        <v>17260</v>
      </c>
      <c r="W2272" s="15">
        <v>832199</v>
      </c>
      <c r="X2272" s="15">
        <v>379720</v>
      </c>
      <c r="Y2272" s="15">
        <v>-452479</v>
      </c>
      <c r="Z2272" s="15">
        <v>6616</v>
      </c>
      <c r="AA2272" s="15">
        <v>3.3250000000000002</v>
      </c>
      <c r="AB2272" s="15">
        <v>53.9</v>
      </c>
    </row>
    <row r="2273" spans="1:28" ht="15" customHeight="1" x14ac:dyDescent="0.3">
      <c r="A2273" s="15" t="s">
        <v>2401</v>
      </c>
      <c r="B2273" s="15" t="s">
        <v>98</v>
      </c>
      <c r="C2273" s="15" t="s">
        <v>134</v>
      </c>
      <c r="D2273" s="15" t="s">
        <v>115</v>
      </c>
      <c r="E2273" s="15" t="s">
        <v>112</v>
      </c>
      <c r="F2273" s="15">
        <v>10.029999999999999</v>
      </c>
      <c r="G2273" s="15">
        <v>528.5</v>
      </c>
      <c r="H2273" s="15">
        <v>22.6</v>
      </c>
      <c r="I2273" s="15">
        <v>64</v>
      </c>
      <c r="J2273" s="15">
        <v>6.8</v>
      </c>
      <c r="K2273" s="15">
        <v>6.72</v>
      </c>
      <c r="L2273" s="15">
        <v>32.700000000000003</v>
      </c>
      <c r="M2273" s="15">
        <v>75.599999999999994</v>
      </c>
      <c r="N2273" s="15">
        <v>55.5</v>
      </c>
      <c r="O2273" s="15">
        <v>71</v>
      </c>
      <c r="P2273" s="15" t="s">
        <v>127</v>
      </c>
      <c r="Q2273" s="15">
        <v>150.1</v>
      </c>
      <c r="R2273" s="15">
        <v>4.24</v>
      </c>
      <c r="S2273" s="15">
        <v>0.92</v>
      </c>
      <c r="T2273" s="15">
        <v>2.79</v>
      </c>
      <c r="U2273" s="15">
        <v>27.98</v>
      </c>
      <c r="V2273" s="15">
        <v>25537</v>
      </c>
      <c r="W2273" s="15">
        <v>588315</v>
      </c>
      <c r="X2273" s="15">
        <v>714525</v>
      </c>
      <c r="Y2273" s="15">
        <v>126210</v>
      </c>
      <c r="Z2273" s="15">
        <v>16550</v>
      </c>
      <c r="AA2273" s="15">
        <v>1.6910000000000001</v>
      </c>
      <c r="AB2273" s="15">
        <v>47</v>
      </c>
    </row>
    <row r="2274" spans="1:28" ht="15" customHeight="1" x14ac:dyDescent="0.3">
      <c r="A2274" s="15" t="s">
        <v>2402</v>
      </c>
      <c r="B2274" s="15" t="s">
        <v>109</v>
      </c>
      <c r="C2274" s="15" t="s">
        <v>119</v>
      </c>
      <c r="D2274" s="15" t="s">
        <v>115</v>
      </c>
      <c r="E2274" s="15" t="s">
        <v>101</v>
      </c>
      <c r="F2274" s="15">
        <v>10.48</v>
      </c>
      <c r="G2274" s="15">
        <v>1149.9000000000001</v>
      </c>
      <c r="H2274" s="15">
        <v>32.200000000000003</v>
      </c>
      <c r="I2274" s="15">
        <v>89.4</v>
      </c>
      <c r="J2274" s="15">
        <v>5.8</v>
      </c>
      <c r="K2274" s="15">
        <v>6.56</v>
      </c>
      <c r="L2274" s="15">
        <v>37.1</v>
      </c>
      <c r="M2274" s="15">
        <v>78.8</v>
      </c>
      <c r="N2274" s="15">
        <v>67.5</v>
      </c>
      <c r="O2274" s="15">
        <v>100.5</v>
      </c>
      <c r="P2274" s="15" t="s">
        <v>107</v>
      </c>
      <c r="Q2274" s="15">
        <v>130.4</v>
      </c>
      <c r="R2274" s="15">
        <v>5.82</v>
      </c>
      <c r="S2274" s="15">
        <v>0.68</v>
      </c>
      <c r="T2274" s="15">
        <v>2.63</v>
      </c>
      <c r="U2274" s="15">
        <v>27.56</v>
      </c>
      <c r="V2274" s="15">
        <v>21324</v>
      </c>
      <c r="W2274" s="15">
        <v>667816</v>
      </c>
      <c r="X2274" s="15">
        <v>587689</v>
      </c>
      <c r="Y2274" s="15">
        <v>-80127</v>
      </c>
      <c r="Z2274" s="15">
        <v>19573</v>
      </c>
      <c r="AA2274" s="15">
        <v>1.4079999999999999</v>
      </c>
      <c r="AB2274" s="15">
        <v>70</v>
      </c>
    </row>
    <row r="2275" spans="1:28" ht="15" customHeight="1" x14ac:dyDescent="0.3">
      <c r="A2275" s="15" t="s">
        <v>2403</v>
      </c>
      <c r="B2275" s="15" t="s">
        <v>98</v>
      </c>
      <c r="C2275" s="15" t="s">
        <v>119</v>
      </c>
      <c r="D2275" s="15" t="s">
        <v>106</v>
      </c>
      <c r="E2275" s="15" t="s">
        <v>101</v>
      </c>
      <c r="F2275" s="15">
        <v>6.96</v>
      </c>
      <c r="G2275" s="15">
        <v>576.4</v>
      </c>
      <c r="H2275" s="15">
        <v>28.4</v>
      </c>
      <c r="I2275" s="15">
        <v>56.6</v>
      </c>
      <c r="J2275" s="15">
        <v>7.3</v>
      </c>
      <c r="K2275" s="15">
        <v>7.69</v>
      </c>
      <c r="L2275" s="15">
        <v>29.9</v>
      </c>
      <c r="M2275" s="15">
        <v>109</v>
      </c>
      <c r="N2275" s="15">
        <v>78.599999999999994</v>
      </c>
      <c r="O2275" s="15">
        <v>81.400000000000006</v>
      </c>
      <c r="P2275" s="15" t="s">
        <v>102</v>
      </c>
      <c r="Q2275" s="15">
        <v>119.4</v>
      </c>
      <c r="R2275" s="15">
        <v>6.05</v>
      </c>
      <c r="S2275" s="15">
        <v>0.79</v>
      </c>
      <c r="T2275" s="15">
        <v>1.69</v>
      </c>
      <c r="U2275" s="15">
        <v>11.76</v>
      </c>
      <c r="V2275" s="15">
        <v>19419</v>
      </c>
      <c r="W2275" s="15">
        <v>444388</v>
      </c>
      <c r="X2275" s="15">
        <v>228367</v>
      </c>
      <c r="Y2275" s="15">
        <v>-216021</v>
      </c>
      <c r="Z2275" s="15">
        <v>3375</v>
      </c>
      <c r="AA2275" s="15">
        <v>3.484</v>
      </c>
      <c r="AB2275" s="15">
        <v>51.2</v>
      </c>
    </row>
    <row r="2276" spans="1:28" ht="15" customHeight="1" x14ac:dyDescent="0.3">
      <c r="A2276" s="15" t="s">
        <v>2404</v>
      </c>
      <c r="B2276" s="15" t="s">
        <v>98</v>
      </c>
      <c r="C2276" s="15" t="s">
        <v>105</v>
      </c>
      <c r="D2276" s="15" t="s">
        <v>132</v>
      </c>
      <c r="E2276" s="15" t="s">
        <v>112</v>
      </c>
      <c r="F2276" s="15">
        <v>5.52</v>
      </c>
      <c r="G2276" s="15">
        <v>471.6</v>
      </c>
      <c r="H2276" s="15">
        <v>26.8</v>
      </c>
      <c r="I2276" s="15">
        <v>61.8</v>
      </c>
      <c r="J2276" s="15">
        <v>10.199999999999999</v>
      </c>
      <c r="K2276" s="15">
        <v>5.69</v>
      </c>
      <c r="L2276" s="15">
        <v>36.200000000000003</v>
      </c>
      <c r="M2276" s="15">
        <v>97</v>
      </c>
      <c r="N2276" s="15">
        <v>35.799999999999997</v>
      </c>
      <c r="O2276" s="15">
        <v>101.2</v>
      </c>
      <c r="P2276" s="15" t="s">
        <v>127</v>
      </c>
      <c r="Q2276" s="15">
        <v>247.5</v>
      </c>
      <c r="R2276" s="15">
        <v>0.5</v>
      </c>
      <c r="S2276" s="15">
        <v>0.9</v>
      </c>
      <c r="T2276" s="15">
        <v>0.68</v>
      </c>
      <c r="U2276" s="15">
        <v>3.75</v>
      </c>
      <c r="V2276" s="15">
        <v>97462</v>
      </c>
      <c r="W2276" s="15">
        <v>347778</v>
      </c>
      <c r="X2276" s="15">
        <v>365482</v>
      </c>
      <c r="Y2276" s="15">
        <v>17704</v>
      </c>
      <c r="Z2276" s="15">
        <v>2938</v>
      </c>
      <c r="AA2276" s="15">
        <v>1.276</v>
      </c>
      <c r="AB2276" s="15">
        <v>63.4</v>
      </c>
    </row>
    <row r="2277" spans="1:28" ht="15" customHeight="1" x14ac:dyDescent="0.3">
      <c r="A2277" s="15" t="s">
        <v>2405</v>
      </c>
      <c r="B2277" s="15" t="s">
        <v>104</v>
      </c>
      <c r="C2277" s="15" t="s">
        <v>129</v>
      </c>
      <c r="D2277" s="15" t="s">
        <v>130</v>
      </c>
      <c r="E2277" s="15" t="s">
        <v>120</v>
      </c>
      <c r="F2277" s="15">
        <v>6.51</v>
      </c>
      <c r="G2277" s="15">
        <v>235.9</v>
      </c>
      <c r="H2277" s="15">
        <v>29.4</v>
      </c>
      <c r="I2277" s="15">
        <v>54.9</v>
      </c>
      <c r="J2277" s="15">
        <v>7.4</v>
      </c>
      <c r="K2277" s="15">
        <v>7.95</v>
      </c>
      <c r="L2277" s="15">
        <v>22.6</v>
      </c>
      <c r="M2277" s="15">
        <v>157.30000000000001</v>
      </c>
      <c r="N2277" s="15">
        <v>47</v>
      </c>
      <c r="O2277" s="15">
        <v>90.7</v>
      </c>
      <c r="P2277" s="15" t="s">
        <v>107</v>
      </c>
      <c r="Q2277" s="15">
        <v>231.3</v>
      </c>
      <c r="R2277" s="15">
        <v>6.79</v>
      </c>
      <c r="S2277" s="15">
        <v>0.97</v>
      </c>
      <c r="T2277" s="15"/>
      <c r="U2277" s="15">
        <v>1.95</v>
      </c>
      <c r="V2277" s="15">
        <v>69401</v>
      </c>
      <c r="W2277" s="15">
        <v>534671</v>
      </c>
      <c r="X2277" s="15">
        <v>135332</v>
      </c>
      <c r="Y2277" s="15">
        <v>-399339</v>
      </c>
      <c r="Z2277" s="15">
        <v>6824</v>
      </c>
      <c r="AA2277" s="15">
        <v>0.28599999999999998</v>
      </c>
      <c r="AB2277" s="15">
        <v>34.200000000000003</v>
      </c>
    </row>
    <row r="2278" spans="1:28" ht="15" customHeight="1" x14ac:dyDescent="0.3">
      <c r="A2278" s="15" t="s">
        <v>2406</v>
      </c>
      <c r="B2278" s="15" t="s">
        <v>104</v>
      </c>
      <c r="C2278" s="15" t="s">
        <v>105</v>
      </c>
      <c r="D2278" s="15" t="s">
        <v>106</v>
      </c>
      <c r="E2278" s="15" t="s">
        <v>112</v>
      </c>
      <c r="F2278" s="15">
        <v>5.43</v>
      </c>
      <c r="G2278" s="15">
        <v>80</v>
      </c>
      <c r="H2278" s="15">
        <v>24</v>
      </c>
      <c r="I2278" s="15">
        <v>56</v>
      </c>
      <c r="J2278" s="15">
        <v>5.5</v>
      </c>
      <c r="K2278" s="15">
        <v>7.24</v>
      </c>
      <c r="L2278" s="15">
        <v>29.8</v>
      </c>
      <c r="M2278" s="15">
        <v>111.6</v>
      </c>
      <c r="N2278" s="15">
        <v>41</v>
      </c>
      <c r="O2278" s="15">
        <v>71.900000000000006</v>
      </c>
      <c r="P2278" s="15" t="s">
        <v>102</v>
      </c>
      <c r="Q2278" s="15">
        <v>40</v>
      </c>
      <c r="R2278" s="15">
        <v>4.54</v>
      </c>
      <c r="S2278" s="15">
        <v>0.96</v>
      </c>
      <c r="T2278" s="15">
        <v>2.4700000000000002</v>
      </c>
      <c r="U2278" s="15">
        <v>13.41</v>
      </c>
      <c r="V2278" s="15">
        <v>23239</v>
      </c>
      <c r="W2278" s="15">
        <v>315613</v>
      </c>
      <c r="X2278" s="15">
        <v>311635</v>
      </c>
      <c r="Y2278" s="15">
        <v>-3978</v>
      </c>
      <c r="Z2278" s="15">
        <v>2279</v>
      </c>
      <c r="AA2278" s="15">
        <v>5.8840000000000003</v>
      </c>
      <c r="AB2278" s="15">
        <v>36.1</v>
      </c>
    </row>
    <row r="2279" spans="1:28" ht="15" customHeight="1" x14ac:dyDescent="0.3">
      <c r="A2279" s="15" t="s">
        <v>2407</v>
      </c>
      <c r="B2279" s="15" t="s">
        <v>137</v>
      </c>
      <c r="C2279" s="15" t="s">
        <v>170</v>
      </c>
      <c r="D2279" s="15" t="s">
        <v>130</v>
      </c>
      <c r="E2279" s="15" t="s">
        <v>101</v>
      </c>
      <c r="F2279" s="15">
        <v>12.01</v>
      </c>
      <c r="G2279" s="15">
        <v>724.5</v>
      </c>
      <c r="H2279" s="15">
        <v>31.3</v>
      </c>
      <c r="I2279" s="15">
        <v>66</v>
      </c>
      <c r="J2279" s="15">
        <v>7</v>
      </c>
      <c r="K2279" s="15">
        <v>6.32</v>
      </c>
      <c r="L2279" s="15"/>
      <c r="M2279" s="15">
        <v>119.2</v>
      </c>
      <c r="N2279" s="15">
        <v>64.900000000000006</v>
      </c>
      <c r="O2279" s="15">
        <v>141.80000000000001</v>
      </c>
      <c r="P2279" s="15" t="s">
        <v>116</v>
      </c>
      <c r="Q2279" s="15">
        <v>142.4</v>
      </c>
      <c r="R2279" s="15">
        <v>3.78</v>
      </c>
      <c r="S2279" s="15">
        <v>0.99</v>
      </c>
      <c r="T2279" s="15">
        <v>1.9</v>
      </c>
      <c r="U2279" s="15">
        <v>22.82</v>
      </c>
      <c r="V2279" s="15">
        <v>71188</v>
      </c>
      <c r="W2279" s="15">
        <v>747723</v>
      </c>
      <c r="X2279" s="15">
        <v>1624510</v>
      </c>
      <c r="Y2279" s="15">
        <v>876787</v>
      </c>
      <c r="Z2279" s="15">
        <v>4809</v>
      </c>
      <c r="AA2279" s="15">
        <v>4.7450000000000001</v>
      </c>
      <c r="AB2279" s="15">
        <v>48</v>
      </c>
    </row>
    <row r="2280" spans="1:28" ht="15" customHeight="1" x14ac:dyDescent="0.3">
      <c r="A2280" s="15" t="s">
        <v>2408</v>
      </c>
      <c r="B2280" s="15" t="s">
        <v>137</v>
      </c>
      <c r="C2280" s="15" t="s">
        <v>114</v>
      </c>
      <c r="D2280" s="15" t="s">
        <v>177</v>
      </c>
      <c r="E2280" s="15" t="s">
        <v>101</v>
      </c>
      <c r="F2280" s="15">
        <v>1.99</v>
      </c>
      <c r="G2280" s="15">
        <v>485.9</v>
      </c>
      <c r="H2280" s="15">
        <v>31.1</v>
      </c>
      <c r="I2280" s="15">
        <v>77.7</v>
      </c>
      <c r="J2280" s="15">
        <v>7.4</v>
      </c>
      <c r="K2280" s="15">
        <v>6.75</v>
      </c>
      <c r="L2280" s="15">
        <v>37.4</v>
      </c>
      <c r="M2280" s="15">
        <v>90.7</v>
      </c>
      <c r="N2280" s="15">
        <v>65.7</v>
      </c>
      <c r="O2280" s="15">
        <v>84.8</v>
      </c>
      <c r="P2280" s="15" t="s">
        <v>127</v>
      </c>
      <c r="Q2280" s="15">
        <v>150.9</v>
      </c>
      <c r="R2280" s="15">
        <v>2.86</v>
      </c>
      <c r="S2280" s="15">
        <v>0.74</v>
      </c>
      <c r="T2280" s="15">
        <v>70.59</v>
      </c>
      <c r="U2280" s="15">
        <v>140.47</v>
      </c>
      <c r="V2280" s="15">
        <v>3048</v>
      </c>
      <c r="W2280" s="15">
        <v>132985</v>
      </c>
      <c r="X2280" s="15">
        <v>428153</v>
      </c>
      <c r="Y2280" s="15">
        <v>295168</v>
      </c>
      <c r="Z2280" s="15">
        <v>4070</v>
      </c>
      <c r="AA2280" s="15">
        <v>34.514000000000003</v>
      </c>
      <c r="AB2280" s="15">
        <v>64.599999999999994</v>
      </c>
    </row>
    <row r="2281" spans="1:28" ht="15" customHeight="1" x14ac:dyDescent="0.3">
      <c r="A2281" s="15" t="s">
        <v>2409</v>
      </c>
      <c r="B2281" s="15" t="s">
        <v>109</v>
      </c>
      <c r="C2281" s="15" t="s">
        <v>134</v>
      </c>
      <c r="D2281" s="15" t="s">
        <v>115</v>
      </c>
      <c r="E2281" s="15" t="s">
        <v>112</v>
      </c>
      <c r="F2281" s="15">
        <v>7.39</v>
      </c>
      <c r="G2281" s="15">
        <v>490.8</v>
      </c>
      <c r="H2281" s="15">
        <v>21.7</v>
      </c>
      <c r="I2281" s="15">
        <v>44.5</v>
      </c>
      <c r="J2281" s="15">
        <v>5.4</v>
      </c>
      <c r="K2281" s="15">
        <v>5.64</v>
      </c>
      <c r="L2281" s="15">
        <v>23</v>
      </c>
      <c r="M2281" s="15">
        <v>104.3</v>
      </c>
      <c r="N2281" s="15">
        <v>72.3</v>
      </c>
      <c r="O2281" s="15">
        <v>85.9</v>
      </c>
      <c r="P2281" s="15" t="s">
        <v>107</v>
      </c>
      <c r="Q2281" s="15">
        <v>174.7</v>
      </c>
      <c r="R2281" s="15">
        <v>7.39</v>
      </c>
      <c r="S2281" s="15">
        <v>0.89</v>
      </c>
      <c r="T2281" s="15">
        <v>0.86</v>
      </c>
      <c r="U2281" s="15">
        <v>6.36</v>
      </c>
      <c r="V2281" s="15">
        <v>21482</v>
      </c>
      <c r="W2281" s="15">
        <v>528800</v>
      </c>
      <c r="X2281" s="15">
        <v>136626</v>
      </c>
      <c r="Y2281" s="15">
        <v>-392174</v>
      </c>
      <c r="Z2281" s="15">
        <v>13923</v>
      </c>
      <c r="AA2281" s="15">
        <v>0.45700000000000002</v>
      </c>
      <c r="AB2281" s="15">
        <v>29.5</v>
      </c>
    </row>
    <row r="2282" spans="1:28" ht="15" customHeight="1" x14ac:dyDescent="0.3">
      <c r="A2282" s="15" t="s">
        <v>2410</v>
      </c>
      <c r="B2282" s="15" t="s">
        <v>137</v>
      </c>
      <c r="C2282" s="15" t="s">
        <v>110</v>
      </c>
      <c r="D2282" s="15" t="s">
        <v>177</v>
      </c>
      <c r="E2282" s="15" t="s">
        <v>112</v>
      </c>
      <c r="F2282" s="15">
        <v>8.18</v>
      </c>
      <c r="G2282" s="15">
        <v>517.5</v>
      </c>
      <c r="H2282" s="15">
        <v>25.4</v>
      </c>
      <c r="I2282" s="15">
        <v>57</v>
      </c>
      <c r="J2282" s="15">
        <v>8.1</v>
      </c>
      <c r="K2282" s="15">
        <v>6.74</v>
      </c>
      <c r="L2282" s="15">
        <v>24</v>
      </c>
      <c r="M2282" s="15">
        <v>138.5</v>
      </c>
      <c r="N2282" s="15">
        <v>69</v>
      </c>
      <c r="O2282" s="15">
        <v>102.3</v>
      </c>
      <c r="P2282" s="15" t="s">
        <v>107</v>
      </c>
      <c r="Q2282" s="15">
        <v>187.9</v>
      </c>
      <c r="R2282" s="15">
        <v>5.0999999999999996</v>
      </c>
      <c r="S2282" s="15">
        <v>0.9</v>
      </c>
      <c r="T2282" s="15">
        <v>62.43</v>
      </c>
      <c r="U2282" s="15">
        <v>510.68</v>
      </c>
      <c r="V2282" s="15">
        <v>3884</v>
      </c>
      <c r="W2282" s="15">
        <v>529052</v>
      </c>
      <c r="X2282" s="15">
        <v>1983481</v>
      </c>
      <c r="Y2282" s="15">
        <v>1454429</v>
      </c>
      <c r="Z2282" s="15">
        <v>20305</v>
      </c>
      <c r="AA2282" s="15">
        <v>25.15</v>
      </c>
      <c r="AB2282" s="15">
        <v>36</v>
      </c>
    </row>
    <row r="2283" spans="1:28" ht="15" customHeight="1" x14ac:dyDescent="0.3">
      <c r="A2283" s="15" t="s">
        <v>2411</v>
      </c>
      <c r="B2283" s="15" t="s">
        <v>146</v>
      </c>
      <c r="C2283" s="15" t="s">
        <v>105</v>
      </c>
      <c r="D2283" s="15" t="s">
        <v>106</v>
      </c>
      <c r="E2283" s="15" t="s">
        <v>120</v>
      </c>
      <c r="F2283" s="15">
        <v>12.65</v>
      </c>
      <c r="G2283" s="15">
        <v>80</v>
      </c>
      <c r="H2283" s="15">
        <v>29.7</v>
      </c>
      <c r="I2283" s="15">
        <v>46.8</v>
      </c>
      <c r="J2283" s="15">
        <v>7.8</v>
      </c>
      <c r="K2283" s="15">
        <v>7.85</v>
      </c>
      <c r="L2283" s="15">
        <v>20.2</v>
      </c>
      <c r="M2283" s="15">
        <v>117.1</v>
      </c>
      <c r="N2283" s="15">
        <v>56.3</v>
      </c>
      <c r="O2283" s="15">
        <v>112.6</v>
      </c>
      <c r="P2283" s="15" t="s">
        <v>127</v>
      </c>
      <c r="Q2283" s="15">
        <v>69.5</v>
      </c>
      <c r="R2283" s="15">
        <v>4.97</v>
      </c>
      <c r="S2283" s="15">
        <v>0.79</v>
      </c>
      <c r="T2283" s="15">
        <v>0.53</v>
      </c>
      <c r="U2283" s="15">
        <v>6.7</v>
      </c>
      <c r="V2283" s="15">
        <v>23670</v>
      </c>
      <c r="W2283" s="15">
        <v>649709</v>
      </c>
      <c r="X2283" s="15">
        <v>158589</v>
      </c>
      <c r="Y2283" s="15">
        <v>-491120</v>
      </c>
      <c r="Z2283" s="15">
        <v>6364</v>
      </c>
      <c r="AA2283" s="15">
        <v>1.0529999999999999</v>
      </c>
      <c r="AB2283" s="15">
        <v>28.8</v>
      </c>
    </row>
    <row r="2284" spans="1:28" ht="15" customHeight="1" x14ac:dyDescent="0.3">
      <c r="A2284" s="15" t="s">
        <v>2412</v>
      </c>
      <c r="B2284" s="15" t="s">
        <v>104</v>
      </c>
      <c r="C2284" s="15" t="s">
        <v>129</v>
      </c>
      <c r="D2284" s="15" t="s">
        <v>177</v>
      </c>
      <c r="E2284" s="15" t="s">
        <v>112</v>
      </c>
      <c r="F2284" s="15">
        <v>12.34</v>
      </c>
      <c r="G2284" s="15">
        <v>504.5</v>
      </c>
      <c r="H2284" s="15">
        <v>20.399999999999999</v>
      </c>
      <c r="I2284" s="15">
        <v>51.3</v>
      </c>
      <c r="J2284" s="15">
        <v>8</v>
      </c>
      <c r="K2284" s="15">
        <v>7.09</v>
      </c>
      <c r="L2284" s="15">
        <v>19.3</v>
      </c>
      <c r="M2284" s="15">
        <v>163.1</v>
      </c>
      <c r="N2284" s="15">
        <v>59.4</v>
      </c>
      <c r="O2284" s="15">
        <v>136.19999999999999</v>
      </c>
      <c r="P2284" s="15" t="s">
        <v>116</v>
      </c>
      <c r="Q2284" s="15">
        <v>195.9</v>
      </c>
      <c r="R2284" s="15">
        <v>5.66</v>
      </c>
      <c r="S2284" s="15">
        <v>0.65</v>
      </c>
      <c r="T2284" s="15">
        <v>50.85</v>
      </c>
      <c r="U2284" s="15">
        <v>627.49</v>
      </c>
      <c r="V2284" s="15">
        <v>4218</v>
      </c>
      <c r="W2284" s="15">
        <v>678865</v>
      </c>
      <c r="X2284" s="15">
        <v>2646753</v>
      </c>
      <c r="Y2284" s="15">
        <v>1967888</v>
      </c>
      <c r="Z2284" s="15">
        <v>11017</v>
      </c>
      <c r="AA2284" s="15">
        <v>56.957000000000001</v>
      </c>
      <c r="AB2284" s="15">
        <v>26.2</v>
      </c>
    </row>
    <row r="2285" spans="1:28" ht="15" customHeight="1" x14ac:dyDescent="0.3">
      <c r="A2285" s="15" t="s">
        <v>2413</v>
      </c>
      <c r="B2285" s="15" t="s">
        <v>122</v>
      </c>
      <c r="C2285" s="15" t="s">
        <v>123</v>
      </c>
      <c r="D2285" s="15" t="s">
        <v>100</v>
      </c>
      <c r="E2285" s="15" t="s">
        <v>112</v>
      </c>
      <c r="F2285" s="15">
        <v>12.74</v>
      </c>
      <c r="G2285" s="15">
        <v>611.1</v>
      </c>
      <c r="H2285" s="15">
        <v>22.9</v>
      </c>
      <c r="I2285" s="15">
        <v>66.400000000000006</v>
      </c>
      <c r="J2285" s="15">
        <v>6.8</v>
      </c>
      <c r="K2285" s="15">
        <v>8.4</v>
      </c>
      <c r="L2285" s="15">
        <v>22.9</v>
      </c>
      <c r="M2285" s="15">
        <v>130.1</v>
      </c>
      <c r="N2285" s="15">
        <v>61.8</v>
      </c>
      <c r="O2285" s="15">
        <v>145.9</v>
      </c>
      <c r="P2285" s="15" t="s">
        <v>116</v>
      </c>
      <c r="Q2285" s="15">
        <v>132.69999999999999</v>
      </c>
      <c r="R2285" s="15">
        <v>3.15</v>
      </c>
      <c r="S2285" s="15">
        <v>0.73</v>
      </c>
      <c r="T2285" s="15">
        <v>0.3</v>
      </c>
      <c r="U2285" s="15">
        <v>3.82</v>
      </c>
      <c r="V2285" s="15">
        <v>27704</v>
      </c>
      <c r="W2285" s="15">
        <v>781389</v>
      </c>
      <c r="X2285" s="15">
        <v>105829</v>
      </c>
      <c r="Y2285" s="15">
        <v>-675560</v>
      </c>
      <c r="Z2285" s="15">
        <v>3521</v>
      </c>
      <c r="AA2285" s="15">
        <v>1.085</v>
      </c>
      <c r="AB2285" s="15">
        <v>46.8</v>
      </c>
    </row>
    <row r="2286" spans="1:28" ht="15" customHeight="1" x14ac:dyDescent="0.3">
      <c r="A2286" s="15" t="s">
        <v>2414</v>
      </c>
      <c r="B2286" s="15" t="s">
        <v>118</v>
      </c>
      <c r="C2286" s="15" t="s">
        <v>119</v>
      </c>
      <c r="D2286" s="15" t="s">
        <v>111</v>
      </c>
      <c r="E2286" s="15" t="s">
        <v>101</v>
      </c>
      <c r="F2286" s="15">
        <v>3.02</v>
      </c>
      <c r="G2286" s="15">
        <v>1152.8</v>
      </c>
      <c r="H2286" s="15">
        <v>30.2</v>
      </c>
      <c r="I2286" s="15">
        <v>64.599999999999994</v>
      </c>
      <c r="J2286" s="15">
        <v>6</v>
      </c>
      <c r="K2286" s="15">
        <v>6.54</v>
      </c>
      <c r="L2286" s="15">
        <v>36.299999999999997</v>
      </c>
      <c r="M2286" s="15">
        <v>86.8</v>
      </c>
      <c r="N2286" s="15">
        <v>90.7</v>
      </c>
      <c r="O2286" s="15">
        <v>87.1</v>
      </c>
      <c r="P2286" s="15" t="s">
        <v>116</v>
      </c>
      <c r="Q2286" s="15">
        <v>94.4</v>
      </c>
      <c r="R2286" s="15">
        <v>0.78</v>
      </c>
      <c r="S2286" s="15">
        <v>0.99</v>
      </c>
      <c r="T2286" s="15">
        <v>0.87</v>
      </c>
      <c r="U2286" s="15">
        <v>2.63</v>
      </c>
      <c r="V2286" s="15">
        <v>73320</v>
      </c>
      <c r="W2286" s="15">
        <v>173844</v>
      </c>
      <c r="X2286" s="15">
        <v>192832</v>
      </c>
      <c r="Y2286" s="15">
        <v>18988</v>
      </c>
      <c r="Z2286" s="15">
        <v>629</v>
      </c>
      <c r="AA2286" s="15">
        <v>4.181</v>
      </c>
      <c r="AB2286" s="15">
        <v>51.2</v>
      </c>
    </row>
    <row r="2287" spans="1:28" ht="15" customHeight="1" x14ac:dyDescent="0.3">
      <c r="A2287" s="15" t="s">
        <v>2415</v>
      </c>
      <c r="B2287" s="15" t="s">
        <v>146</v>
      </c>
      <c r="C2287" s="15" t="s">
        <v>129</v>
      </c>
      <c r="D2287" s="15" t="s">
        <v>144</v>
      </c>
      <c r="E2287" s="15" t="s">
        <v>101</v>
      </c>
      <c r="F2287" s="15">
        <v>6</v>
      </c>
      <c r="G2287" s="15">
        <v>825.7</v>
      </c>
      <c r="H2287" s="15">
        <v>25.2</v>
      </c>
      <c r="I2287" s="15">
        <v>79.8</v>
      </c>
      <c r="J2287" s="15">
        <v>6.9</v>
      </c>
      <c r="K2287" s="15">
        <v>6.12</v>
      </c>
      <c r="L2287" s="15">
        <v>26.4</v>
      </c>
      <c r="M2287" s="15">
        <v>88.7</v>
      </c>
      <c r="N2287" s="15">
        <v>67</v>
      </c>
      <c r="O2287" s="15">
        <v>78</v>
      </c>
      <c r="P2287" s="15" t="s">
        <v>102</v>
      </c>
      <c r="Q2287" s="15">
        <v>108.2</v>
      </c>
      <c r="R2287" s="15">
        <v>7.95</v>
      </c>
      <c r="S2287" s="15">
        <v>0.67</v>
      </c>
      <c r="T2287" s="15">
        <v>1.63</v>
      </c>
      <c r="U2287" s="15">
        <v>9.7799999999999994</v>
      </c>
      <c r="V2287" s="15">
        <v>63497</v>
      </c>
      <c r="W2287" s="15">
        <v>334726</v>
      </c>
      <c r="X2287" s="15">
        <v>621001</v>
      </c>
      <c r="Y2287" s="15">
        <v>286275</v>
      </c>
      <c r="Z2287" s="15">
        <v>2763</v>
      </c>
      <c r="AA2287" s="15">
        <v>3.54</v>
      </c>
      <c r="AB2287" s="15">
        <v>44.8</v>
      </c>
    </row>
    <row r="2288" spans="1:28" ht="15" customHeight="1" x14ac:dyDescent="0.3">
      <c r="A2288" s="15" t="s">
        <v>2416</v>
      </c>
      <c r="B2288" s="15" t="s">
        <v>122</v>
      </c>
      <c r="C2288" s="15" t="s">
        <v>152</v>
      </c>
      <c r="D2288" s="15" t="s">
        <v>100</v>
      </c>
      <c r="E2288" s="15" t="s">
        <v>112</v>
      </c>
      <c r="F2288" s="15">
        <v>6.67</v>
      </c>
      <c r="G2288" s="15">
        <v>141.69999999999999</v>
      </c>
      <c r="H2288" s="15">
        <v>26.9</v>
      </c>
      <c r="I2288" s="15">
        <v>57.6</v>
      </c>
      <c r="J2288" s="15">
        <v>6.4</v>
      </c>
      <c r="K2288" s="15">
        <v>5.96</v>
      </c>
      <c r="L2288" s="15">
        <v>23.1</v>
      </c>
      <c r="M2288" s="15">
        <v>153.1</v>
      </c>
      <c r="N2288" s="15">
        <v>79.8</v>
      </c>
      <c r="O2288" s="15">
        <v>50.5</v>
      </c>
      <c r="P2288" s="15" t="s">
        <v>102</v>
      </c>
      <c r="Q2288" s="15">
        <v>106.7</v>
      </c>
      <c r="R2288" s="15">
        <v>0.85</v>
      </c>
      <c r="S2288" s="15">
        <v>0.88</v>
      </c>
      <c r="T2288" s="15">
        <v>1.34</v>
      </c>
      <c r="U2288" s="15">
        <v>8.94</v>
      </c>
      <c r="V2288" s="15">
        <v>20474</v>
      </c>
      <c r="W2288" s="15">
        <v>373520</v>
      </c>
      <c r="X2288" s="15">
        <v>183038</v>
      </c>
      <c r="Y2288" s="15">
        <v>-190482</v>
      </c>
      <c r="Z2288" s="15">
        <v>3125</v>
      </c>
      <c r="AA2288" s="15">
        <v>2.8610000000000002</v>
      </c>
      <c r="AB2288" s="15">
        <v>57.2</v>
      </c>
    </row>
    <row r="2289" spans="1:28" ht="15" customHeight="1" x14ac:dyDescent="0.3">
      <c r="A2289" s="15" t="s">
        <v>2417</v>
      </c>
      <c r="B2289" s="15" t="s">
        <v>137</v>
      </c>
      <c r="C2289" s="15" t="s">
        <v>129</v>
      </c>
      <c r="D2289" s="15" t="s">
        <v>100</v>
      </c>
      <c r="E2289" s="15" t="s">
        <v>112</v>
      </c>
      <c r="F2289" s="15">
        <v>6.95</v>
      </c>
      <c r="G2289" s="15">
        <v>80</v>
      </c>
      <c r="H2289" s="15">
        <v>24.4</v>
      </c>
      <c r="I2289" s="15">
        <v>66.8</v>
      </c>
      <c r="J2289" s="15">
        <v>8.9</v>
      </c>
      <c r="K2289" s="15">
        <v>5.91</v>
      </c>
      <c r="L2289" s="15">
        <v>17.3</v>
      </c>
      <c r="M2289" s="15">
        <v>113.5</v>
      </c>
      <c r="N2289" s="15">
        <v>57.9</v>
      </c>
      <c r="O2289" s="15">
        <v>74.5</v>
      </c>
      <c r="P2289" s="15" t="s">
        <v>116</v>
      </c>
      <c r="Q2289" s="15">
        <v>191.7</v>
      </c>
      <c r="R2289" s="15">
        <v>3.63</v>
      </c>
      <c r="S2289" s="15">
        <v>0.88</v>
      </c>
      <c r="T2289" s="15">
        <v>0.82</v>
      </c>
      <c r="U2289" s="15">
        <v>5.7</v>
      </c>
      <c r="V2289" s="15">
        <v>23523</v>
      </c>
      <c r="W2289" s="15">
        <v>418252</v>
      </c>
      <c r="X2289" s="15">
        <v>134081</v>
      </c>
      <c r="Y2289" s="15">
        <v>-284171</v>
      </c>
      <c r="Z2289" s="15">
        <v>2427</v>
      </c>
      <c r="AA2289" s="15">
        <v>2.3490000000000002</v>
      </c>
      <c r="AB2289" s="15">
        <v>38.4</v>
      </c>
    </row>
    <row r="2290" spans="1:28" ht="15" customHeight="1" x14ac:dyDescent="0.3">
      <c r="A2290" s="15" t="s">
        <v>2418</v>
      </c>
      <c r="B2290" s="15" t="s">
        <v>109</v>
      </c>
      <c r="C2290" s="15" t="s">
        <v>105</v>
      </c>
      <c r="D2290" s="15" t="s">
        <v>111</v>
      </c>
      <c r="E2290" s="15" t="s">
        <v>101</v>
      </c>
      <c r="F2290" s="15">
        <v>11.01</v>
      </c>
      <c r="G2290" s="15">
        <v>850.7</v>
      </c>
      <c r="H2290" s="15">
        <v>29</v>
      </c>
      <c r="I2290" s="15">
        <v>79.400000000000006</v>
      </c>
      <c r="J2290" s="15">
        <v>6.6</v>
      </c>
      <c r="K2290" s="15">
        <v>6.6</v>
      </c>
      <c r="L2290" s="15">
        <v>32</v>
      </c>
      <c r="M2290" s="15">
        <v>171.7</v>
      </c>
      <c r="N2290" s="15">
        <v>64.7</v>
      </c>
      <c r="O2290" s="15">
        <v>125.6</v>
      </c>
      <c r="P2290" s="15" t="s">
        <v>107</v>
      </c>
      <c r="Q2290" s="15">
        <v>155.6</v>
      </c>
      <c r="R2290" s="15">
        <v>4.8600000000000003</v>
      </c>
      <c r="S2290" s="15">
        <v>0.87</v>
      </c>
      <c r="T2290" s="15">
        <v>1.92</v>
      </c>
      <c r="U2290" s="15">
        <v>21.14</v>
      </c>
      <c r="V2290" s="15">
        <v>69874</v>
      </c>
      <c r="W2290" s="15">
        <v>577399</v>
      </c>
      <c r="X2290" s="15">
        <v>1477136</v>
      </c>
      <c r="Y2290" s="15">
        <v>899737</v>
      </c>
      <c r="Z2290" s="15">
        <v>4914</v>
      </c>
      <c r="AA2290" s="15">
        <v>4.3019999999999996</v>
      </c>
      <c r="AB2290" s="15">
        <v>71.400000000000006</v>
      </c>
    </row>
    <row r="2291" spans="1:28" ht="15" customHeight="1" x14ac:dyDescent="0.3">
      <c r="A2291" s="15" t="s">
        <v>2419</v>
      </c>
      <c r="B2291" s="15" t="s">
        <v>104</v>
      </c>
      <c r="C2291" s="15" t="s">
        <v>105</v>
      </c>
      <c r="D2291" s="15" t="s">
        <v>115</v>
      </c>
      <c r="E2291" s="15" t="s">
        <v>120</v>
      </c>
      <c r="F2291" s="15">
        <v>1.89</v>
      </c>
      <c r="G2291" s="15"/>
      <c r="H2291" s="15">
        <v>34.799999999999997</v>
      </c>
      <c r="I2291" s="15">
        <v>57.8</v>
      </c>
      <c r="J2291" s="15">
        <v>10.4</v>
      </c>
      <c r="K2291" s="15">
        <v>7.14</v>
      </c>
      <c r="L2291" s="15">
        <v>20.6</v>
      </c>
      <c r="M2291" s="15">
        <v>84.7</v>
      </c>
      <c r="N2291" s="15">
        <v>102.4</v>
      </c>
      <c r="O2291" s="15">
        <v>117.2</v>
      </c>
      <c r="P2291" s="15" t="s">
        <v>116</v>
      </c>
      <c r="Q2291" s="15">
        <v>159.5</v>
      </c>
      <c r="R2291" s="15">
        <v>4.07</v>
      </c>
      <c r="S2291" s="15">
        <v>0.89</v>
      </c>
      <c r="T2291" s="15">
        <v>1.67</v>
      </c>
      <c r="U2291" s="15">
        <v>3.16</v>
      </c>
      <c r="V2291" s="15">
        <v>23100</v>
      </c>
      <c r="W2291" s="15">
        <v>103869</v>
      </c>
      <c r="X2291" s="15">
        <v>72996</v>
      </c>
      <c r="Y2291" s="15">
        <v>-30873</v>
      </c>
      <c r="Z2291" s="15">
        <v>1369</v>
      </c>
      <c r="AA2291" s="15">
        <v>2.3079999999999998</v>
      </c>
      <c r="AB2291" s="15">
        <v>41.3</v>
      </c>
    </row>
    <row r="2292" spans="1:28" ht="15" customHeight="1" x14ac:dyDescent="0.3">
      <c r="A2292" s="15" t="s">
        <v>2420</v>
      </c>
      <c r="B2292" s="15" t="s">
        <v>126</v>
      </c>
      <c r="C2292" s="15" t="s">
        <v>170</v>
      </c>
      <c r="D2292" s="15" t="s">
        <v>130</v>
      </c>
      <c r="E2292" s="15" t="s">
        <v>101</v>
      </c>
      <c r="F2292" s="15">
        <v>12.39</v>
      </c>
      <c r="G2292" s="15">
        <v>727.6</v>
      </c>
      <c r="H2292" s="15">
        <v>30.5</v>
      </c>
      <c r="I2292" s="15">
        <v>82.2</v>
      </c>
      <c r="J2292" s="15">
        <v>6.8</v>
      </c>
      <c r="K2292" s="15">
        <v>5.99</v>
      </c>
      <c r="L2292" s="15">
        <v>29.6</v>
      </c>
      <c r="M2292" s="15">
        <v>76.900000000000006</v>
      </c>
      <c r="N2292" s="15">
        <v>56</v>
      </c>
      <c r="O2292" s="15">
        <v>43.2</v>
      </c>
      <c r="P2292" s="15" t="s">
        <v>107</v>
      </c>
      <c r="Q2292" s="15">
        <v>227.2</v>
      </c>
      <c r="R2292" s="15">
        <v>6.54</v>
      </c>
      <c r="S2292" s="15">
        <v>0.76</v>
      </c>
      <c r="T2292" s="15">
        <v>0.99</v>
      </c>
      <c r="U2292" s="15">
        <v>12.27</v>
      </c>
      <c r="V2292" s="15">
        <v>64357</v>
      </c>
      <c r="W2292" s="15">
        <v>916015</v>
      </c>
      <c r="X2292" s="15">
        <v>789660</v>
      </c>
      <c r="Y2292" s="15">
        <v>-126355</v>
      </c>
      <c r="Z2292" s="15">
        <v>12946</v>
      </c>
      <c r="AA2292" s="15">
        <v>0.94799999999999995</v>
      </c>
      <c r="AB2292" s="15">
        <v>67.5</v>
      </c>
    </row>
    <row r="2293" spans="1:28" ht="15" customHeight="1" x14ac:dyDescent="0.3">
      <c r="A2293" s="15" t="s">
        <v>2421</v>
      </c>
      <c r="B2293" s="15" t="s">
        <v>126</v>
      </c>
      <c r="C2293" s="15" t="s">
        <v>134</v>
      </c>
      <c r="D2293" s="15" t="s">
        <v>106</v>
      </c>
      <c r="E2293" s="15" t="s">
        <v>112</v>
      </c>
      <c r="F2293" s="15">
        <v>9.44</v>
      </c>
      <c r="G2293" s="15">
        <v>443.2</v>
      </c>
      <c r="H2293" s="15">
        <v>19.3</v>
      </c>
      <c r="I2293" s="15">
        <v>50.6</v>
      </c>
      <c r="J2293" s="15">
        <v>8.3000000000000007</v>
      </c>
      <c r="K2293" s="15">
        <v>7.48</v>
      </c>
      <c r="L2293" s="15">
        <v>26.1</v>
      </c>
      <c r="M2293" s="15">
        <v>175.2</v>
      </c>
      <c r="N2293" s="15">
        <v>60.3</v>
      </c>
      <c r="O2293" s="15">
        <v>78.400000000000006</v>
      </c>
      <c r="P2293" s="15" t="s">
        <v>107</v>
      </c>
      <c r="Q2293" s="15">
        <v>102.9</v>
      </c>
      <c r="R2293" s="15">
        <v>5.4</v>
      </c>
      <c r="S2293" s="15">
        <v>0.77</v>
      </c>
      <c r="T2293" s="15">
        <v>1.8</v>
      </c>
      <c r="U2293" s="15">
        <v>16.989999999999998</v>
      </c>
      <c r="V2293" s="15">
        <v>17425</v>
      </c>
      <c r="W2293" s="15">
        <v>652820</v>
      </c>
      <c r="X2293" s="15">
        <v>296051</v>
      </c>
      <c r="Y2293" s="15">
        <v>-356769</v>
      </c>
      <c r="Z2293" s="15">
        <v>7949</v>
      </c>
      <c r="AA2293" s="15">
        <v>2.137</v>
      </c>
      <c r="AB2293" s="15">
        <v>41.4</v>
      </c>
    </row>
    <row r="2294" spans="1:28" ht="15" customHeight="1" x14ac:dyDescent="0.3">
      <c r="A2294" s="15" t="s">
        <v>2422</v>
      </c>
      <c r="B2294" s="15" t="s">
        <v>109</v>
      </c>
      <c r="C2294" s="15" t="s">
        <v>152</v>
      </c>
      <c r="D2294" s="15" t="s">
        <v>100</v>
      </c>
      <c r="E2294" s="15" t="s">
        <v>112</v>
      </c>
      <c r="F2294" s="15">
        <v>3.95</v>
      </c>
      <c r="G2294" s="15">
        <v>520.29999999999995</v>
      </c>
      <c r="H2294" s="15">
        <v>28.5</v>
      </c>
      <c r="I2294" s="15">
        <v>53.2</v>
      </c>
      <c r="J2294" s="15">
        <v>7.1</v>
      </c>
      <c r="K2294" s="15">
        <v>7.02</v>
      </c>
      <c r="L2294" s="15">
        <v>26.9</v>
      </c>
      <c r="M2294" s="15">
        <v>179.6</v>
      </c>
      <c r="N2294" s="15">
        <v>34.1</v>
      </c>
      <c r="O2294" s="15">
        <v>100</v>
      </c>
      <c r="P2294" s="15" t="s">
        <v>107</v>
      </c>
      <c r="Q2294" s="15">
        <v>197.7</v>
      </c>
      <c r="R2294" s="15">
        <v>6.2</v>
      </c>
      <c r="S2294" s="15">
        <v>0.72</v>
      </c>
      <c r="T2294" s="15">
        <v>3.31</v>
      </c>
      <c r="U2294" s="15">
        <v>13.07</v>
      </c>
      <c r="V2294" s="15">
        <v>24589</v>
      </c>
      <c r="W2294" s="15">
        <v>210050</v>
      </c>
      <c r="X2294" s="15">
        <v>321378</v>
      </c>
      <c r="Y2294" s="15">
        <v>111328</v>
      </c>
      <c r="Z2294" s="15">
        <v>2634</v>
      </c>
      <c r="AA2294" s="15">
        <v>4.9619999999999997</v>
      </c>
      <c r="AB2294" s="15">
        <v>42.9</v>
      </c>
    </row>
    <row r="2295" spans="1:28" ht="15" customHeight="1" x14ac:dyDescent="0.3">
      <c r="A2295" s="15" t="s">
        <v>2423</v>
      </c>
      <c r="B2295" s="15" t="s">
        <v>98</v>
      </c>
      <c r="C2295" s="15" t="s">
        <v>170</v>
      </c>
      <c r="D2295" s="15" t="s">
        <v>144</v>
      </c>
      <c r="E2295" s="15" t="s">
        <v>101</v>
      </c>
      <c r="F2295" s="15">
        <v>11.52</v>
      </c>
      <c r="G2295" s="15">
        <v>985.7</v>
      </c>
      <c r="H2295" s="15">
        <v>29.4</v>
      </c>
      <c r="I2295" s="15">
        <v>89.8</v>
      </c>
      <c r="J2295" s="15">
        <v>5.2</v>
      </c>
      <c r="K2295" s="15">
        <v>6.8</v>
      </c>
      <c r="L2295" s="15">
        <v>37.9</v>
      </c>
      <c r="M2295" s="15">
        <v>130.80000000000001</v>
      </c>
      <c r="N2295" s="15">
        <v>59.2</v>
      </c>
      <c r="O2295" s="15">
        <v>132.6</v>
      </c>
      <c r="P2295" s="15" t="s">
        <v>107</v>
      </c>
      <c r="Q2295" s="15">
        <v>185.7</v>
      </c>
      <c r="R2295" s="15">
        <v>3.79</v>
      </c>
      <c r="S2295" s="15">
        <v>0.89</v>
      </c>
      <c r="T2295" s="15">
        <v>1.88</v>
      </c>
      <c r="U2295" s="15">
        <v>21.66</v>
      </c>
      <c r="V2295" s="15">
        <v>51038</v>
      </c>
      <c r="W2295" s="15">
        <v>862775</v>
      </c>
      <c r="X2295" s="15">
        <v>1105483</v>
      </c>
      <c r="Y2295" s="15">
        <v>242708</v>
      </c>
      <c r="Z2295" s="15">
        <v>7052</v>
      </c>
      <c r="AA2295" s="15">
        <v>3.0710000000000002</v>
      </c>
      <c r="AB2295" s="15">
        <v>61.1</v>
      </c>
    </row>
    <row r="2296" spans="1:28" ht="15" customHeight="1" x14ac:dyDescent="0.3">
      <c r="A2296" s="15" t="s">
        <v>2424</v>
      </c>
      <c r="B2296" s="15" t="s">
        <v>104</v>
      </c>
      <c r="C2296" s="15" t="s">
        <v>99</v>
      </c>
      <c r="D2296" s="15" t="s">
        <v>177</v>
      </c>
      <c r="E2296" s="15" t="s">
        <v>112</v>
      </c>
      <c r="F2296" s="15">
        <v>7.36</v>
      </c>
      <c r="G2296" s="15">
        <v>309.3</v>
      </c>
      <c r="H2296" s="15">
        <v>24.8</v>
      </c>
      <c r="I2296" s="15">
        <v>80.099999999999994</v>
      </c>
      <c r="J2296" s="15">
        <v>5.8</v>
      </c>
      <c r="K2296" s="15">
        <v>6.01</v>
      </c>
      <c r="L2296" s="15">
        <v>31</v>
      </c>
      <c r="M2296" s="15">
        <v>110.4</v>
      </c>
      <c r="N2296" s="15">
        <v>35.1</v>
      </c>
      <c r="O2296" s="15">
        <v>125.4</v>
      </c>
      <c r="P2296" s="15" t="s">
        <v>116</v>
      </c>
      <c r="Q2296" s="15">
        <v>248.8</v>
      </c>
      <c r="R2296" s="15">
        <v>5.45</v>
      </c>
      <c r="S2296" s="15">
        <v>0.86</v>
      </c>
      <c r="T2296" s="15">
        <v>27.22</v>
      </c>
      <c r="U2296" s="15">
        <v>200.34</v>
      </c>
      <c r="V2296" s="15">
        <v>3170</v>
      </c>
      <c r="W2296" s="15">
        <v>439596</v>
      </c>
      <c r="X2296" s="15">
        <v>635078</v>
      </c>
      <c r="Y2296" s="15">
        <v>195482</v>
      </c>
      <c r="Z2296" s="15">
        <v>7844</v>
      </c>
      <c r="AA2296" s="15">
        <v>25.541</v>
      </c>
      <c r="AB2296" s="15">
        <v>47.8</v>
      </c>
    </row>
    <row r="2297" spans="1:28" ht="15" customHeight="1" x14ac:dyDescent="0.3">
      <c r="A2297" s="15" t="s">
        <v>2425</v>
      </c>
      <c r="B2297" s="15" t="s">
        <v>122</v>
      </c>
      <c r="C2297" s="15" t="s">
        <v>134</v>
      </c>
      <c r="D2297" s="15" t="s">
        <v>100</v>
      </c>
      <c r="E2297" s="15" t="s">
        <v>101</v>
      </c>
      <c r="F2297" s="15">
        <v>1.33</v>
      </c>
      <c r="G2297" s="15">
        <v>828.7</v>
      </c>
      <c r="H2297" s="15">
        <v>25.6</v>
      </c>
      <c r="I2297" s="15">
        <v>66.3</v>
      </c>
      <c r="J2297" s="15">
        <v>5.8</v>
      </c>
      <c r="K2297" s="15">
        <v>5.2</v>
      </c>
      <c r="L2297" s="15">
        <v>31.9</v>
      </c>
      <c r="M2297" s="15">
        <v>128.80000000000001</v>
      </c>
      <c r="N2297" s="15">
        <v>31.5</v>
      </c>
      <c r="O2297" s="15">
        <v>115.3</v>
      </c>
      <c r="P2297" s="15" t="s">
        <v>107</v>
      </c>
      <c r="Q2297" s="15">
        <v>236.8</v>
      </c>
      <c r="R2297" s="15">
        <v>7</v>
      </c>
      <c r="S2297" s="15">
        <v>0.95</v>
      </c>
      <c r="T2297" s="15">
        <v>0.3</v>
      </c>
      <c r="U2297" s="15">
        <v>0.4</v>
      </c>
      <c r="V2297" s="15">
        <v>26330</v>
      </c>
      <c r="W2297" s="15">
        <v>88040</v>
      </c>
      <c r="X2297" s="15">
        <v>10532</v>
      </c>
      <c r="Y2297" s="15">
        <v>-77508</v>
      </c>
      <c r="Z2297" s="15">
        <v>978</v>
      </c>
      <c r="AA2297" s="15">
        <v>0.40899999999999997</v>
      </c>
      <c r="AB2297" s="15">
        <v>42.1</v>
      </c>
    </row>
    <row r="2298" spans="1:28" ht="15" customHeight="1" x14ac:dyDescent="0.3">
      <c r="A2298" s="15" t="s">
        <v>2426</v>
      </c>
      <c r="B2298" s="15" t="s">
        <v>126</v>
      </c>
      <c r="C2298" s="15" t="s">
        <v>152</v>
      </c>
      <c r="D2298" s="15" t="s">
        <v>130</v>
      </c>
      <c r="E2298" s="15" t="s">
        <v>101</v>
      </c>
      <c r="F2298" s="15">
        <v>2.42</v>
      </c>
      <c r="G2298" s="15">
        <v>838.3</v>
      </c>
      <c r="H2298" s="15">
        <v>31.2</v>
      </c>
      <c r="I2298" s="15">
        <v>80.2</v>
      </c>
      <c r="J2298" s="15">
        <v>7.6</v>
      </c>
      <c r="K2298" s="15">
        <v>6.55</v>
      </c>
      <c r="L2298" s="15">
        <v>41.7</v>
      </c>
      <c r="M2298" s="15">
        <v>91.6</v>
      </c>
      <c r="N2298" s="15">
        <v>45.3</v>
      </c>
      <c r="O2298" s="15">
        <v>120.4</v>
      </c>
      <c r="P2298" s="15" t="s">
        <v>102</v>
      </c>
      <c r="Q2298" s="15">
        <v>117.6</v>
      </c>
      <c r="R2298" s="15">
        <v>1.66</v>
      </c>
      <c r="S2298" s="15">
        <v>0.65</v>
      </c>
      <c r="T2298" s="15">
        <v>1.9</v>
      </c>
      <c r="U2298" s="15">
        <v>4.5999999999999996</v>
      </c>
      <c r="V2298" s="15">
        <v>76706</v>
      </c>
      <c r="W2298" s="15">
        <v>133552</v>
      </c>
      <c r="X2298" s="15">
        <v>352848</v>
      </c>
      <c r="Y2298" s="15">
        <v>219296</v>
      </c>
      <c r="Z2298" s="15">
        <v>1775</v>
      </c>
      <c r="AA2298" s="15">
        <v>2.5920000000000001</v>
      </c>
      <c r="AB2298" s="15">
        <v>82.3</v>
      </c>
    </row>
    <row r="2299" spans="1:28" ht="15" customHeight="1" x14ac:dyDescent="0.3">
      <c r="A2299" s="15" t="s">
        <v>2427</v>
      </c>
      <c r="B2299" s="15" t="s">
        <v>137</v>
      </c>
      <c r="C2299" s="15" t="s">
        <v>129</v>
      </c>
      <c r="D2299" s="15" t="s">
        <v>130</v>
      </c>
      <c r="E2299" s="15" t="s">
        <v>120</v>
      </c>
      <c r="F2299" s="15">
        <v>3.3</v>
      </c>
      <c r="G2299" s="15">
        <v>139.6</v>
      </c>
      <c r="H2299" s="15">
        <v>25.6</v>
      </c>
      <c r="I2299" s="15">
        <v>57</v>
      </c>
      <c r="J2299" s="15">
        <v>7.6</v>
      </c>
      <c r="K2299" s="15">
        <v>7.03</v>
      </c>
      <c r="L2299" s="15">
        <v>21.9</v>
      </c>
      <c r="M2299" s="15">
        <v>105.8</v>
      </c>
      <c r="N2299" s="15">
        <v>59.9</v>
      </c>
      <c r="O2299" s="15">
        <v>98.1</v>
      </c>
      <c r="P2299" s="15" t="s">
        <v>127</v>
      </c>
      <c r="Q2299" s="15">
        <v>155</v>
      </c>
      <c r="R2299" s="15">
        <v>6.71</v>
      </c>
      <c r="S2299" s="15">
        <v>0.81</v>
      </c>
      <c r="T2299" s="15">
        <v>1.45</v>
      </c>
      <c r="U2299" s="15">
        <v>4.78</v>
      </c>
      <c r="V2299" s="15">
        <v>74129</v>
      </c>
      <c r="W2299" s="15">
        <v>172204</v>
      </c>
      <c r="X2299" s="15">
        <v>354337</v>
      </c>
      <c r="Y2299" s="15">
        <v>182133</v>
      </c>
      <c r="Z2299" s="15">
        <v>2476</v>
      </c>
      <c r="AA2299" s="15">
        <v>1.931</v>
      </c>
      <c r="AB2299" s="15">
        <v>30.7</v>
      </c>
    </row>
    <row r="2300" spans="1:28" ht="15" customHeight="1" x14ac:dyDescent="0.3">
      <c r="A2300" s="15" t="s">
        <v>2428</v>
      </c>
      <c r="B2300" s="15" t="s">
        <v>122</v>
      </c>
      <c r="C2300" s="15" t="s">
        <v>129</v>
      </c>
      <c r="D2300" s="15" t="s">
        <v>115</v>
      </c>
      <c r="E2300" s="15" t="s">
        <v>112</v>
      </c>
      <c r="F2300" s="15">
        <v>8.9700000000000006</v>
      </c>
      <c r="G2300" s="15">
        <v>265.10000000000002</v>
      </c>
      <c r="H2300" s="15">
        <v>24</v>
      </c>
      <c r="I2300" s="15">
        <v>55.6</v>
      </c>
      <c r="J2300" s="15">
        <v>6.2</v>
      </c>
      <c r="K2300" s="15">
        <v>5.94</v>
      </c>
      <c r="L2300" s="15">
        <v>24.1</v>
      </c>
      <c r="M2300" s="15">
        <v>124.9</v>
      </c>
      <c r="N2300" s="15">
        <v>66</v>
      </c>
      <c r="O2300" s="15">
        <v>117.1</v>
      </c>
      <c r="P2300" s="15" t="s">
        <v>107</v>
      </c>
      <c r="Q2300" s="15">
        <v>201</v>
      </c>
      <c r="R2300" s="15">
        <v>7.41</v>
      </c>
      <c r="S2300" s="15">
        <v>0.66</v>
      </c>
      <c r="T2300" s="15">
        <v>1.39</v>
      </c>
      <c r="U2300" s="15">
        <v>12.47</v>
      </c>
      <c r="V2300" s="15">
        <v>20548</v>
      </c>
      <c r="W2300" s="15">
        <v>712730</v>
      </c>
      <c r="X2300" s="15">
        <v>256234</v>
      </c>
      <c r="Y2300" s="15">
        <v>-456496</v>
      </c>
      <c r="Z2300" s="15">
        <v>17384</v>
      </c>
      <c r="AA2300" s="15">
        <v>0.71699999999999997</v>
      </c>
      <c r="AB2300" s="15">
        <v>23.3</v>
      </c>
    </row>
    <row r="2301" spans="1:28" ht="15" customHeight="1" x14ac:dyDescent="0.3">
      <c r="A2301" s="15" t="s">
        <v>2429</v>
      </c>
      <c r="B2301" s="15" t="s">
        <v>146</v>
      </c>
      <c r="C2301" s="15" t="s">
        <v>119</v>
      </c>
      <c r="D2301" s="15" t="s">
        <v>111</v>
      </c>
      <c r="E2301" s="15" t="s">
        <v>101</v>
      </c>
      <c r="F2301" s="15">
        <v>2.66</v>
      </c>
      <c r="G2301" s="15">
        <v>578.1</v>
      </c>
      <c r="H2301" s="15">
        <v>30.7</v>
      </c>
      <c r="I2301" s="15">
        <v>75.7</v>
      </c>
      <c r="J2301" s="15">
        <v>6.8</v>
      </c>
      <c r="K2301" s="15">
        <v>6.57</v>
      </c>
      <c r="L2301" s="15">
        <v>32.700000000000003</v>
      </c>
      <c r="M2301" s="15">
        <v>92.5</v>
      </c>
      <c r="N2301" s="15">
        <v>69.599999999999994</v>
      </c>
      <c r="O2301" s="15">
        <v>118.6</v>
      </c>
      <c r="P2301" s="15" t="s">
        <v>102</v>
      </c>
      <c r="Q2301" s="15">
        <v>310.7</v>
      </c>
      <c r="R2301" s="15">
        <v>1.54</v>
      </c>
      <c r="S2301" s="15">
        <v>0.96</v>
      </c>
      <c r="T2301" s="15">
        <v>1.6</v>
      </c>
      <c r="U2301" s="15">
        <v>4.26</v>
      </c>
      <c r="V2301" s="15">
        <v>71261</v>
      </c>
      <c r="W2301" s="15">
        <v>237308</v>
      </c>
      <c r="X2301" s="15">
        <v>303572</v>
      </c>
      <c r="Y2301" s="15">
        <v>66264</v>
      </c>
      <c r="Z2301" s="15">
        <v>791</v>
      </c>
      <c r="AA2301" s="15">
        <v>5.3860000000000001</v>
      </c>
      <c r="AB2301" s="15">
        <v>59.6</v>
      </c>
    </row>
    <row r="2302" spans="1:28" ht="15" customHeight="1" x14ac:dyDescent="0.3">
      <c r="A2302" s="15" t="s">
        <v>2430</v>
      </c>
      <c r="B2302" s="15" t="s">
        <v>98</v>
      </c>
      <c r="C2302" s="15" t="s">
        <v>99</v>
      </c>
      <c r="D2302" s="15" t="s">
        <v>144</v>
      </c>
      <c r="E2302" s="15" t="s">
        <v>112</v>
      </c>
      <c r="F2302" s="15">
        <v>6.96</v>
      </c>
      <c r="G2302" s="15">
        <v>549</v>
      </c>
      <c r="H2302" s="15">
        <v>21.3</v>
      </c>
      <c r="I2302" s="15">
        <v>58.7</v>
      </c>
      <c r="J2302" s="15">
        <v>7.6</v>
      </c>
      <c r="K2302" s="15">
        <v>7.29</v>
      </c>
      <c r="L2302" s="15">
        <v>34.4</v>
      </c>
      <c r="M2302" s="15">
        <v>93.4</v>
      </c>
      <c r="N2302" s="15">
        <v>85.3</v>
      </c>
      <c r="O2302" s="15">
        <v>128.69999999999999</v>
      </c>
      <c r="P2302" s="15" t="s">
        <v>107</v>
      </c>
      <c r="Q2302" s="15">
        <v>184.3</v>
      </c>
      <c r="R2302" s="15">
        <v>3.63</v>
      </c>
      <c r="S2302" s="15">
        <v>0.7</v>
      </c>
      <c r="T2302" s="15">
        <v>1.28</v>
      </c>
      <c r="U2302" s="15">
        <v>8.91</v>
      </c>
      <c r="V2302" s="15">
        <v>57542</v>
      </c>
      <c r="W2302" s="15">
        <v>380106</v>
      </c>
      <c r="X2302" s="15">
        <v>512699</v>
      </c>
      <c r="Y2302" s="15">
        <v>132593</v>
      </c>
      <c r="Z2302" s="15">
        <v>4470</v>
      </c>
      <c r="AA2302" s="15">
        <v>1.9930000000000001</v>
      </c>
      <c r="AB2302" s="15">
        <v>51.9</v>
      </c>
    </row>
    <row r="2303" spans="1:28" ht="15" customHeight="1" x14ac:dyDescent="0.3">
      <c r="A2303" s="15" t="s">
        <v>2431</v>
      </c>
      <c r="B2303" s="15" t="s">
        <v>109</v>
      </c>
      <c r="C2303" s="15" t="s">
        <v>152</v>
      </c>
      <c r="D2303" s="15" t="s">
        <v>106</v>
      </c>
      <c r="E2303" s="15" t="s">
        <v>120</v>
      </c>
      <c r="F2303" s="15">
        <v>2.67</v>
      </c>
      <c r="G2303" s="15">
        <v>297.39999999999998</v>
      </c>
      <c r="H2303" s="15">
        <v>30.8</v>
      </c>
      <c r="I2303" s="15">
        <v>50.8</v>
      </c>
      <c r="J2303" s="15">
        <v>10</v>
      </c>
      <c r="K2303" s="15">
        <v>6.16</v>
      </c>
      <c r="L2303" s="15">
        <v>16.3</v>
      </c>
      <c r="M2303" s="15">
        <v>132.30000000000001</v>
      </c>
      <c r="N2303" s="15">
        <v>28.2</v>
      </c>
      <c r="O2303" s="15">
        <v>123.1</v>
      </c>
      <c r="P2303" s="15" t="s">
        <v>127</v>
      </c>
      <c r="Q2303" s="15">
        <v>217.4</v>
      </c>
      <c r="R2303" s="15">
        <v>5.29</v>
      </c>
      <c r="S2303" s="15">
        <v>0.78</v>
      </c>
      <c r="T2303" s="15">
        <v>2.4</v>
      </c>
      <c r="U2303" s="15">
        <v>6.41</v>
      </c>
      <c r="V2303" s="15">
        <v>20692</v>
      </c>
      <c r="W2303" s="15">
        <v>181111</v>
      </c>
      <c r="X2303" s="15">
        <v>132636</v>
      </c>
      <c r="Y2303" s="15">
        <v>-48475</v>
      </c>
      <c r="Z2303" s="15">
        <v>1644</v>
      </c>
      <c r="AA2303" s="15">
        <v>3.899</v>
      </c>
      <c r="AB2303" s="15">
        <v>28.1</v>
      </c>
    </row>
    <row r="2304" spans="1:28" ht="15" customHeight="1" x14ac:dyDescent="0.3">
      <c r="A2304" s="15" t="s">
        <v>2432</v>
      </c>
      <c r="B2304" s="15" t="s">
        <v>122</v>
      </c>
      <c r="C2304" s="15" t="s">
        <v>110</v>
      </c>
      <c r="D2304" s="15" t="s">
        <v>132</v>
      </c>
      <c r="E2304" s="15" t="s">
        <v>101</v>
      </c>
      <c r="F2304" s="15">
        <v>8.92</v>
      </c>
      <c r="G2304" s="15">
        <v>936.2</v>
      </c>
      <c r="H2304" s="15">
        <v>29.8</v>
      </c>
      <c r="I2304" s="15">
        <v>80.8</v>
      </c>
      <c r="J2304" s="15">
        <v>6.7</v>
      </c>
      <c r="K2304" s="15">
        <v>7.05</v>
      </c>
      <c r="L2304" s="15">
        <v>29.1</v>
      </c>
      <c r="M2304" s="15">
        <v>143.19999999999999</v>
      </c>
      <c r="N2304" s="15">
        <v>52.7</v>
      </c>
      <c r="O2304" s="15">
        <v>87.9</v>
      </c>
      <c r="P2304" s="15" t="s">
        <v>107</v>
      </c>
      <c r="Q2304" s="15">
        <v>187.1</v>
      </c>
      <c r="R2304" s="15">
        <v>8.3000000000000007</v>
      </c>
      <c r="S2304" s="15">
        <v>1</v>
      </c>
      <c r="T2304" s="15">
        <v>2.11</v>
      </c>
      <c r="U2304" s="15">
        <v>18.82</v>
      </c>
      <c r="V2304" s="15">
        <v>96919</v>
      </c>
      <c r="W2304" s="15">
        <v>629166</v>
      </c>
      <c r="X2304" s="15">
        <v>1824016</v>
      </c>
      <c r="Y2304" s="15">
        <v>1194850</v>
      </c>
      <c r="Z2304" s="15">
        <v>5454</v>
      </c>
      <c r="AA2304" s="15">
        <v>3.4510000000000001</v>
      </c>
      <c r="AB2304" s="15">
        <v>39.200000000000003</v>
      </c>
    </row>
    <row r="2305" spans="1:28" ht="15" customHeight="1" x14ac:dyDescent="0.3">
      <c r="A2305" s="15" t="s">
        <v>2433</v>
      </c>
      <c r="B2305" s="15" t="s">
        <v>137</v>
      </c>
      <c r="C2305" s="15" t="s">
        <v>99</v>
      </c>
      <c r="D2305" s="15" t="s">
        <v>100</v>
      </c>
      <c r="E2305" s="15" t="s">
        <v>101</v>
      </c>
      <c r="F2305" s="15">
        <v>13.92</v>
      </c>
      <c r="G2305" s="15">
        <v>581.1</v>
      </c>
      <c r="H2305" s="15">
        <v>27.9</v>
      </c>
      <c r="I2305" s="15">
        <v>84.5</v>
      </c>
      <c r="J2305" s="15">
        <v>6.5</v>
      </c>
      <c r="K2305" s="15">
        <v>7.65</v>
      </c>
      <c r="L2305" s="15">
        <v>25.6</v>
      </c>
      <c r="M2305" s="15">
        <v>148.9</v>
      </c>
      <c r="N2305" s="15">
        <v>71.2</v>
      </c>
      <c r="O2305" s="15">
        <v>141.69999999999999</v>
      </c>
      <c r="P2305" s="15" t="s">
        <v>107</v>
      </c>
      <c r="Q2305" s="15">
        <v>235</v>
      </c>
      <c r="R2305" s="15">
        <v>5.35</v>
      </c>
      <c r="S2305" s="15">
        <v>0.86</v>
      </c>
      <c r="T2305" s="15">
        <v>1.0900000000000001</v>
      </c>
      <c r="U2305" s="15">
        <v>15.17</v>
      </c>
      <c r="V2305" s="15">
        <v>20534</v>
      </c>
      <c r="W2305" s="15">
        <v>847514</v>
      </c>
      <c r="X2305" s="15">
        <v>311501</v>
      </c>
      <c r="Y2305" s="15">
        <v>-536013</v>
      </c>
      <c r="Z2305" s="15">
        <v>9969</v>
      </c>
      <c r="AA2305" s="15">
        <v>1.522</v>
      </c>
      <c r="AB2305" s="15">
        <v>63.4</v>
      </c>
    </row>
    <row r="2306" spans="1:28" ht="15" customHeight="1" x14ac:dyDescent="0.3">
      <c r="A2306" s="15" t="s">
        <v>2434</v>
      </c>
      <c r="B2306" s="15" t="s">
        <v>104</v>
      </c>
      <c r="C2306" s="15" t="s">
        <v>99</v>
      </c>
      <c r="D2306" s="15" t="s">
        <v>115</v>
      </c>
      <c r="E2306" s="15" t="s">
        <v>120</v>
      </c>
      <c r="F2306" s="15">
        <v>10.56</v>
      </c>
      <c r="G2306" s="15">
        <v>357.6</v>
      </c>
      <c r="H2306" s="15">
        <v>31</v>
      </c>
      <c r="I2306" s="15">
        <v>45.5</v>
      </c>
      <c r="J2306" s="15">
        <v>8.4</v>
      </c>
      <c r="K2306" s="15">
        <v>6.65</v>
      </c>
      <c r="L2306" s="15">
        <v>22.9</v>
      </c>
      <c r="M2306" s="15">
        <v>77.599999999999994</v>
      </c>
      <c r="N2306" s="15">
        <v>69.7</v>
      </c>
      <c r="O2306" s="15">
        <v>127.5</v>
      </c>
      <c r="P2306" s="15" t="s">
        <v>107</v>
      </c>
      <c r="Q2306" s="15">
        <v>100.4</v>
      </c>
      <c r="R2306" s="15">
        <v>3.98</v>
      </c>
      <c r="S2306" s="15">
        <v>0.95</v>
      </c>
      <c r="T2306" s="15">
        <v>2.34</v>
      </c>
      <c r="U2306" s="15">
        <v>24.71</v>
      </c>
      <c r="V2306" s="15">
        <v>26828</v>
      </c>
      <c r="W2306" s="15">
        <v>678320</v>
      </c>
      <c r="X2306" s="15">
        <v>662920</v>
      </c>
      <c r="Y2306" s="15">
        <v>-15400</v>
      </c>
      <c r="Z2306" s="15">
        <v>22224</v>
      </c>
      <c r="AA2306" s="15">
        <v>1.1120000000000001</v>
      </c>
      <c r="AB2306" s="15">
        <v>49.8</v>
      </c>
    </row>
    <row r="2307" spans="1:28" ht="15" customHeight="1" x14ac:dyDescent="0.3">
      <c r="A2307" s="15" t="s">
        <v>2435</v>
      </c>
      <c r="B2307" s="15" t="s">
        <v>109</v>
      </c>
      <c r="C2307" s="15" t="s">
        <v>129</v>
      </c>
      <c r="D2307" s="15" t="s">
        <v>115</v>
      </c>
      <c r="E2307" s="15" t="s">
        <v>101</v>
      </c>
      <c r="F2307" s="15">
        <v>12</v>
      </c>
      <c r="G2307" s="15">
        <v>642.20000000000005</v>
      </c>
      <c r="H2307" s="15">
        <v>29.5</v>
      </c>
      <c r="I2307" s="15">
        <v>68.5</v>
      </c>
      <c r="J2307" s="15">
        <v>8.1999999999999993</v>
      </c>
      <c r="K2307" s="15">
        <v>5.94</v>
      </c>
      <c r="L2307" s="15">
        <v>27.3</v>
      </c>
      <c r="M2307" s="15">
        <v>140.30000000000001</v>
      </c>
      <c r="N2307" s="15">
        <v>71.900000000000006</v>
      </c>
      <c r="O2307" s="15">
        <v>150</v>
      </c>
      <c r="P2307" s="15" t="s">
        <v>107</v>
      </c>
      <c r="Q2307" s="15">
        <v>219.5</v>
      </c>
      <c r="R2307" s="15">
        <v>1.37</v>
      </c>
      <c r="S2307" s="15">
        <v>1</v>
      </c>
      <c r="T2307" s="15">
        <v>2.36</v>
      </c>
      <c r="U2307" s="15">
        <v>28.32</v>
      </c>
      <c r="V2307" s="15">
        <v>24146</v>
      </c>
      <c r="W2307" s="15">
        <v>799974</v>
      </c>
      <c r="X2307" s="15">
        <v>683815</v>
      </c>
      <c r="Y2307" s="15">
        <v>-116159</v>
      </c>
      <c r="Z2307" s="15">
        <v>24171</v>
      </c>
      <c r="AA2307" s="15">
        <v>1.1719999999999999</v>
      </c>
      <c r="AB2307" s="15">
        <v>59.8</v>
      </c>
    </row>
    <row r="2308" spans="1:28" ht="15" customHeight="1" x14ac:dyDescent="0.3">
      <c r="A2308" s="15" t="s">
        <v>2436</v>
      </c>
      <c r="B2308" s="15" t="s">
        <v>109</v>
      </c>
      <c r="C2308" s="15" t="s">
        <v>110</v>
      </c>
      <c r="D2308" s="15" t="s">
        <v>100</v>
      </c>
      <c r="E2308" s="15" t="s">
        <v>101</v>
      </c>
      <c r="F2308" s="15">
        <v>10.16</v>
      </c>
      <c r="G2308" s="15">
        <v>835.1</v>
      </c>
      <c r="H2308" s="15">
        <v>31.6</v>
      </c>
      <c r="I2308" s="15">
        <v>76.099999999999994</v>
      </c>
      <c r="J2308" s="15">
        <v>8.5</v>
      </c>
      <c r="K2308" s="15">
        <v>7</v>
      </c>
      <c r="L2308" s="15">
        <v>35.4</v>
      </c>
      <c r="M2308" s="15">
        <v>95.6</v>
      </c>
      <c r="N2308" s="15">
        <v>35.799999999999997</v>
      </c>
      <c r="O2308" s="15">
        <v>104.9</v>
      </c>
      <c r="P2308" s="15" t="s">
        <v>107</v>
      </c>
      <c r="Q2308" s="15">
        <v>216</v>
      </c>
      <c r="R2308" s="15">
        <v>6.21</v>
      </c>
      <c r="S2308" s="15">
        <v>0.66</v>
      </c>
      <c r="T2308" s="15">
        <v>2.76</v>
      </c>
      <c r="U2308" s="15">
        <v>28.04</v>
      </c>
      <c r="V2308" s="15">
        <v>26584</v>
      </c>
      <c r="W2308" s="15">
        <v>680492</v>
      </c>
      <c r="X2308" s="15">
        <v>745415</v>
      </c>
      <c r="Y2308" s="15">
        <v>64923</v>
      </c>
      <c r="Z2308" s="15">
        <v>7758</v>
      </c>
      <c r="AA2308" s="15">
        <v>3.6139999999999999</v>
      </c>
      <c r="AB2308" s="15">
        <v>46</v>
      </c>
    </row>
    <row r="2309" spans="1:28" ht="15" customHeight="1" x14ac:dyDescent="0.3">
      <c r="A2309" s="15" t="s">
        <v>2437</v>
      </c>
      <c r="B2309" s="15" t="s">
        <v>137</v>
      </c>
      <c r="C2309" s="15" t="s">
        <v>99</v>
      </c>
      <c r="D2309" s="15" t="s">
        <v>106</v>
      </c>
      <c r="E2309" s="15" t="s">
        <v>112</v>
      </c>
      <c r="F2309" s="15">
        <v>7.42</v>
      </c>
      <c r="G2309" s="15">
        <v>314.89999999999998</v>
      </c>
      <c r="H2309" s="15">
        <v>24.6</v>
      </c>
      <c r="I2309" s="15">
        <v>65.900000000000006</v>
      </c>
      <c r="J2309" s="15">
        <v>7</v>
      </c>
      <c r="K2309" s="15">
        <v>7.61</v>
      </c>
      <c r="L2309" s="15">
        <v>19.899999999999999</v>
      </c>
      <c r="M2309" s="15">
        <v>105.7</v>
      </c>
      <c r="N2309" s="15">
        <v>41.9</v>
      </c>
      <c r="O2309" s="15">
        <v>89.3</v>
      </c>
      <c r="P2309" s="15" t="s">
        <v>127</v>
      </c>
      <c r="Q2309" s="15">
        <v>124.4</v>
      </c>
      <c r="R2309" s="15">
        <v>3.81</v>
      </c>
      <c r="S2309" s="15">
        <v>0.68</v>
      </c>
      <c r="T2309" s="15">
        <v>1.1200000000000001</v>
      </c>
      <c r="U2309" s="15">
        <v>8.31</v>
      </c>
      <c r="V2309" s="15">
        <v>19645</v>
      </c>
      <c r="W2309" s="15">
        <v>515004</v>
      </c>
      <c r="X2309" s="15">
        <v>163250</v>
      </c>
      <c r="Y2309" s="15">
        <v>-351754</v>
      </c>
      <c r="Z2309" s="15">
        <v>4199</v>
      </c>
      <c r="AA2309" s="15">
        <v>1.9790000000000001</v>
      </c>
      <c r="AB2309" s="15">
        <v>58.9</v>
      </c>
    </row>
    <row r="2310" spans="1:28" ht="15" customHeight="1" x14ac:dyDescent="0.3">
      <c r="A2310" s="15" t="s">
        <v>2438</v>
      </c>
      <c r="B2310" s="15" t="s">
        <v>146</v>
      </c>
      <c r="C2310" s="15" t="s">
        <v>119</v>
      </c>
      <c r="D2310" s="15" t="s">
        <v>144</v>
      </c>
      <c r="E2310" s="15" t="s">
        <v>112</v>
      </c>
      <c r="F2310" s="15">
        <v>5.0999999999999996</v>
      </c>
      <c r="G2310" s="15">
        <v>80</v>
      </c>
      <c r="H2310" s="15">
        <v>23.9</v>
      </c>
      <c r="I2310" s="15">
        <v>77.599999999999994</v>
      </c>
      <c r="J2310" s="15">
        <v>7.8</v>
      </c>
      <c r="K2310" s="15">
        <v>7.07</v>
      </c>
      <c r="L2310" s="15">
        <v>24.2</v>
      </c>
      <c r="M2310" s="15">
        <v>129.30000000000001</v>
      </c>
      <c r="N2310" s="15">
        <v>74.599999999999994</v>
      </c>
      <c r="O2310" s="15">
        <v>141.9</v>
      </c>
      <c r="P2310" s="15" t="s">
        <v>116</v>
      </c>
      <c r="Q2310" s="15">
        <v>250.1</v>
      </c>
      <c r="R2310" s="15">
        <v>3.74</v>
      </c>
      <c r="S2310" s="15">
        <v>0.67</v>
      </c>
      <c r="T2310" s="15">
        <v>1.28</v>
      </c>
      <c r="U2310" s="15">
        <v>6.53</v>
      </c>
      <c r="V2310" s="15">
        <v>57659</v>
      </c>
      <c r="W2310" s="15">
        <v>368970</v>
      </c>
      <c r="X2310" s="15">
        <v>376513</v>
      </c>
      <c r="Y2310" s="15">
        <v>7543</v>
      </c>
      <c r="Z2310" s="15">
        <v>1607</v>
      </c>
      <c r="AA2310" s="15">
        <v>4.0629999999999997</v>
      </c>
      <c r="AB2310" s="15">
        <v>41</v>
      </c>
    </row>
    <row r="2311" spans="1:28" ht="15" customHeight="1" x14ac:dyDescent="0.3">
      <c r="A2311" s="15" t="s">
        <v>2439</v>
      </c>
      <c r="B2311" s="15" t="s">
        <v>118</v>
      </c>
      <c r="C2311" s="15" t="s">
        <v>105</v>
      </c>
      <c r="D2311" s="15" t="s">
        <v>106</v>
      </c>
      <c r="E2311" s="15" t="s">
        <v>101</v>
      </c>
      <c r="F2311" s="15">
        <v>14.54</v>
      </c>
      <c r="G2311" s="15">
        <v>1010.3</v>
      </c>
      <c r="H2311" s="15">
        <v>27.4</v>
      </c>
      <c r="I2311" s="15">
        <v>73.7</v>
      </c>
      <c r="J2311" s="15">
        <v>7.6</v>
      </c>
      <c r="K2311" s="15">
        <v>6.36</v>
      </c>
      <c r="L2311" s="15">
        <v>29.3</v>
      </c>
      <c r="M2311" s="15">
        <v>86.2</v>
      </c>
      <c r="N2311" s="15">
        <v>60.9</v>
      </c>
      <c r="O2311" s="15">
        <v>113.6</v>
      </c>
      <c r="P2311" s="15" t="s">
        <v>102</v>
      </c>
      <c r="Q2311" s="15">
        <v>240.7</v>
      </c>
      <c r="R2311" s="15">
        <v>2.74</v>
      </c>
      <c r="S2311" s="15">
        <v>0.72</v>
      </c>
      <c r="T2311" s="15">
        <v>3.91</v>
      </c>
      <c r="U2311" s="15">
        <v>56.85</v>
      </c>
      <c r="V2311" s="15">
        <v>16950</v>
      </c>
      <c r="W2311" s="15">
        <v>983123</v>
      </c>
      <c r="X2311" s="15">
        <v>963608</v>
      </c>
      <c r="Y2311" s="15">
        <v>-19515</v>
      </c>
      <c r="Z2311" s="15">
        <v>6790</v>
      </c>
      <c r="AA2311" s="15">
        <v>8.3729999999999993</v>
      </c>
      <c r="AB2311" s="15">
        <v>56.3</v>
      </c>
    </row>
    <row r="2312" spans="1:28" ht="15" customHeight="1" x14ac:dyDescent="0.3">
      <c r="A2312" s="15" t="s">
        <v>2440</v>
      </c>
      <c r="B2312" s="15" t="s">
        <v>109</v>
      </c>
      <c r="C2312" s="15" t="s">
        <v>170</v>
      </c>
      <c r="D2312" s="15" t="s">
        <v>100</v>
      </c>
      <c r="E2312" s="15" t="s">
        <v>101</v>
      </c>
      <c r="F2312" s="15">
        <v>7.93</v>
      </c>
      <c r="G2312" s="15">
        <v>1016.7</v>
      </c>
      <c r="H2312" s="15">
        <v>25.2</v>
      </c>
      <c r="I2312" s="15">
        <v>68.8</v>
      </c>
      <c r="J2312" s="15">
        <v>6.3</v>
      </c>
      <c r="K2312" s="15">
        <v>6.01</v>
      </c>
      <c r="L2312" s="15">
        <v>23.8</v>
      </c>
      <c r="M2312" s="15">
        <v>62.2</v>
      </c>
      <c r="N2312" s="15">
        <v>87.8</v>
      </c>
      <c r="O2312" s="15">
        <v>151.4</v>
      </c>
      <c r="P2312" s="15" t="s">
        <v>107</v>
      </c>
      <c r="Q2312" s="15">
        <v>168.1</v>
      </c>
      <c r="R2312" s="15">
        <v>5.23</v>
      </c>
      <c r="S2312" s="15">
        <v>0.79</v>
      </c>
      <c r="T2312" s="15">
        <v>1.74</v>
      </c>
      <c r="U2312" s="15">
        <v>13.8</v>
      </c>
      <c r="V2312" s="15">
        <v>21935</v>
      </c>
      <c r="W2312" s="15">
        <v>556803</v>
      </c>
      <c r="X2312" s="15">
        <v>302703</v>
      </c>
      <c r="Y2312" s="15">
        <v>-254100</v>
      </c>
      <c r="Z2312" s="15">
        <v>6682</v>
      </c>
      <c r="AA2312" s="15">
        <v>2.0649999999999999</v>
      </c>
      <c r="AB2312" s="15">
        <v>59.6</v>
      </c>
    </row>
    <row r="2313" spans="1:28" ht="15" customHeight="1" x14ac:dyDescent="0.3">
      <c r="A2313" s="15" t="s">
        <v>2441</v>
      </c>
      <c r="B2313" s="15" t="s">
        <v>146</v>
      </c>
      <c r="C2313" s="15" t="s">
        <v>105</v>
      </c>
      <c r="D2313" s="15" t="s">
        <v>130</v>
      </c>
      <c r="E2313" s="15" t="s">
        <v>112</v>
      </c>
      <c r="F2313" s="15">
        <v>4.74</v>
      </c>
      <c r="G2313" s="15">
        <v>443.9</v>
      </c>
      <c r="H2313" s="15">
        <v>26.3</v>
      </c>
      <c r="I2313" s="15">
        <v>56</v>
      </c>
      <c r="J2313" s="15">
        <v>6.2</v>
      </c>
      <c r="K2313" s="15">
        <v>7.6</v>
      </c>
      <c r="L2313" s="15">
        <v>21.2</v>
      </c>
      <c r="M2313" s="15">
        <v>141.69999999999999</v>
      </c>
      <c r="N2313" s="15">
        <v>45.8</v>
      </c>
      <c r="O2313" s="15">
        <v>96.9</v>
      </c>
      <c r="P2313" s="15" t="s">
        <v>116</v>
      </c>
      <c r="Q2313" s="15">
        <v>198.7</v>
      </c>
      <c r="R2313" s="15">
        <v>4.71</v>
      </c>
      <c r="S2313" s="15">
        <v>0.81</v>
      </c>
      <c r="T2313" s="15">
        <v>0.6</v>
      </c>
      <c r="U2313" s="15">
        <v>2.84</v>
      </c>
      <c r="V2313" s="15">
        <v>78669</v>
      </c>
      <c r="W2313" s="15">
        <v>270580</v>
      </c>
      <c r="X2313" s="15">
        <v>223420</v>
      </c>
      <c r="Y2313" s="15">
        <v>-47160</v>
      </c>
      <c r="Z2313" s="15">
        <v>1994</v>
      </c>
      <c r="AA2313" s="15">
        <v>1.4239999999999999</v>
      </c>
      <c r="AB2313" s="15">
        <v>41.4</v>
      </c>
    </row>
    <row r="2314" spans="1:28" ht="15" customHeight="1" x14ac:dyDescent="0.3">
      <c r="A2314" s="15" t="s">
        <v>2442</v>
      </c>
      <c r="B2314" s="15" t="s">
        <v>104</v>
      </c>
      <c r="C2314" s="15" t="s">
        <v>114</v>
      </c>
      <c r="D2314" s="15" t="s">
        <v>115</v>
      </c>
      <c r="E2314" s="15" t="s">
        <v>101</v>
      </c>
      <c r="F2314" s="15">
        <v>9.25</v>
      </c>
      <c r="G2314" s="15">
        <v>900.9</v>
      </c>
      <c r="H2314" s="15">
        <v>24</v>
      </c>
      <c r="I2314" s="15">
        <v>71.8</v>
      </c>
      <c r="J2314" s="15">
        <v>5.7</v>
      </c>
      <c r="K2314" s="15">
        <v>7.77</v>
      </c>
      <c r="L2314" s="15">
        <v>29.6</v>
      </c>
      <c r="M2314" s="15">
        <v>111.5</v>
      </c>
      <c r="N2314" s="15">
        <v>50.6</v>
      </c>
      <c r="O2314" s="15">
        <v>119.9</v>
      </c>
      <c r="P2314" s="15" t="s">
        <v>116</v>
      </c>
      <c r="Q2314" s="15">
        <v>219.4</v>
      </c>
      <c r="R2314" s="15">
        <v>2.39</v>
      </c>
      <c r="S2314" s="15">
        <v>0.75</v>
      </c>
      <c r="T2314" s="15">
        <v>0.54</v>
      </c>
      <c r="U2314" s="15">
        <v>5</v>
      </c>
      <c r="V2314" s="15">
        <v>22110</v>
      </c>
      <c r="W2314" s="15">
        <v>649509</v>
      </c>
      <c r="X2314" s="15">
        <v>110550</v>
      </c>
      <c r="Y2314" s="15">
        <v>-538959</v>
      </c>
      <c r="Z2314" s="15">
        <v>7654</v>
      </c>
      <c r="AA2314" s="15">
        <v>0.65300000000000002</v>
      </c>
      <c r="AB2314" s="15">
        <v>54.1</v>
      </c>
    </row>
    <row r="2315" spans="1:28" ht="15" customHeight="1" x14ac:dyDescent="0.3">
      <c r="A2315" s="15" t="s">
        <v>2443</v>
      </c>
      <c r="B2315" s="15" t="s">
        <v>137</v>
      </c>
      <c r="C2315" s="15" t="s">
        <v>119</v>
      </c>
      <c r="D2315" s="15" t="s">
        <v>115</v>
      </c>
      <c r="E2315" s="15" t="s">
        <v>101</v>
      </c>
      <c r="F2315" s="15">
        <v>6.42</v>
      </c>
      <c r="G2315" s="15">
        <v>994</v>
      </c>
      <c r="H2315" s="15">
        <v>30</v>
      </c>
      <c r="I2315" s="15">
        <v>74.3</v>
      </c>
      <c r="J2315" s="15">
        <v>7</v>
      </c>
      <c r="K2315" s="15">
        <v>6.02</v>
      </c>
      <c r="L2315" s="15">
        <v>40.6</v>
      </c>
      <c r="M2315" s="15">
        <v>115.5</v>
      </c>
      <c r="N2315" s="15">
        <v>49.3</v>
      </c>
      <c r="O2315" s="15">
        <v>108.1</v>
      </c>
      <c r="P2315" s="15" t="s">
        <v>116</v>
      </c>
      <c r="Q2315" s="15">
        <v>140.30000000000001</v>
      </c>
      <c r="R2315" s="15">
        <v>5.89</v>
      </c>
      <c r="S2315" s="15">
        <v>0.8</v>
      </c>
      <c r="T2315" s="15">
        <v>1.63</v>
      </c>
      <c r="U2315" s="15">
        <v>10.46</v>
      </c>
      <c r="V2315" s="15">
        <v>24260</v>
      </c>
      <c r="W2315" s="15">
        <v>375931</v>
      </c>
      <c r="X2315" s="15">
        <v>253760</v>
      </c>
      <c r="Y2315" s="15">
        <v>-122171</v>
      </c>
      <c r="Z2315" s="15">
        <v>5328</v>
      </c>
      <c r="AA2315" s="15">
        <v>1.9630000000000001</v>
      </c>
      <c r="AB2315" s="15">
        <v>64.8</v>
      </c>
    </row>
    <row r="2316" spans="1:28" ht="15" customHeight="1" x14ac:dyDescent="0.3">
      <c r="A2316" s="15" t="s">
        <v>2444</v>
      </c>
      <c r="B2316" s="15" t="s">
        <v>146</v>
      </c>
      <c r="C2316" s="15" t="s">
        <v>170</v>
      </c>
      <c r="D2316" s="15" t="s">
        <v>177</v>
      </c>
      <c r="E2316" s="15" t="s">
        <v>101</v>
      </c>
      <c r="F2316" s="15">
        <v>2.65</v>
      </c>
      <c r="G2316" s="15">
        <v>883.2</v>
      </c>
      <c r="H2316" s="15">
        <v>29</v>
      </c>
      <c r="I2316" s="15">
        <v>90</v>
      </c>
      <c r="J2316" s="15">
        <v>7.1</v>
      </c>
      <c r="K2316" s="15">
        <v>5.2</v>
      </c>
      <c r="L2316" s="15">
        <v>28.5</v>
      </c>
      <c r="M2316" s="15">
        <v>151.1</v>
      </c>
      <c r="N2316" s="15">
        <v>72.3</v>
      </c>
      <c r="O2316" s="15">
        <v>104.5</v>
      </c>
      <c r="P2316" s="15" t="s">
        <v>102</v>
      </c>
      <c r="Q2316" s="15">
        <v>147.1</v>
      </c>
      <c r="R2316" s="15">
        <v>7.56</v>
      </c>
      <c r="S2316" s="15">
        <v>0.96</v>
      </c>
      <c r="T2316" s="15">
        <v>5.22</v>
      </c>
      <c r="U2316" s="15">
        <v>13.83</v>
      </c>
      <c r="V2316" s="15">
        <v>3479</v>
      </c>
      <c r="W2316" s="15">
        <v>203037</v>
      </c>
      <c r="X2316" s="15">
        <v>48115</v>
      </c>
      <c r="Y2316" s="15">
        <v>-154922</v>
      </c>
      <c r="Z2316" s="15">
        <v>4456</v>
      </c>
      <c r="AA2316" s="15">
        <v>3.1040000000000001</v>
      </c>
      <c r="AB2316" s="15">
        <v>55.9</v>
      </c>
    </row>
    <row r="2317" spans="1:28" ht="15" customHeight="1" x14ac:dyDescent="0.3">
      <c r="A2317" s="15" t="s">
        <v>2445</v>
      </c>
      <c r="B2317" s="15" t="s">
        <v>109</v>
      </c>
      <c r="C2317" s="15" t="s">
        <v>119</v>
      </c>
      <c r="D2317" s="15" t="s">
        <v>130</v>
      </c>
      <c r="E2317" s="15" t="s">
        <v>112</v>
      </c>
      <c r="F2317" s="15">
        <v>13.94</v>
      </c>
      <c r="G2317" s="15">
        <v>80</v>
      </c>
      <c r="H2317" s="15">
        <v>26</v>
      </c>
      <c r="I2317" s="15">
        <v>46.7</v>
      </c>
      <c r="J2317" s="15">
        <v>6.4</v>
      </c>
      <c r="K2317" s="15">
        <v>7.11</v>
      </c>
      <c r="L2317" s="15"/>
      <c r="M2317" s="15">
        <v>124.7</v>
      </c>
      <c r="N2317" s="15">
        <v>49.3</v>
      </c>
      <c r="O2317" s="15">
        <v>114.1</v>
      </c>
      <c r="P2317" s="15" t="s">
        <v>116</v>
      </c>
      <c r="Q2317" s="15">
        <v>160.69999999999999</v>
      </c>
      <c r="R2317" s="15">
        <v>2.2999999999999998</v>
      </c>
      <c r="S2317" s="15">
        <v>0.81</v>
      </c>
      <c r="T2317" s="15">
        <v>0.79</v>
      </c>
      <c r="U2317" s="15">
        <v>11.01</v>
      </c>
      <c r="V2317" s="15">
        <v>70367</v>
      </c>
      <c r="W2317" s="15">
        <v>839852</v>
      </c>
      <c r="X2317" s="15">
        <v>774741</v>
      </c>
      <c r="Y2317" s="15">
        <v>-65111</v>
      </c>
      <c r="Z2317" s="15">
        <v>5487</v>
      </c>
      <c r="AA2317" s="15">
        <v>2.0070000000000001</v>
      </c>
      <c r="AB2317" s="15">
        <v>43.6</v>
      </c>
    </row>
    <row r="2318" spans="1:28" ht="15" customHeight="1" x14ac:dyDescent="0.3">
      <c r="A2318" s="15" t="s">
        <v>2446</v>
      </c>
      <c r="B2318" s="15" t="s">
        <v>137</v>
      </c>
      <c r="C2318" s="15" t="s">
        <v>119</v>
      </c>
      <c r="D2318" s="15" t="s">
        <v>177</v>
      </c>
      <c r="E2318" s="15" t="s">
        <v>112</v>
      </c>
      <c r="F2318" s="15">
        <v>6.29</v>
      </c>
      <c r="G2318" s="15">
        <v>376.4</v>
      </c>
      <c r="H2318" s="15">
        <v>25.7</v>
      </c>
      <c r="I2318" s="15">
        <v>41.7</v>
      </c>
      <c r="J2318" s="15">
        <v>7.6</v>
      </c>
      <c r="K2318" s="15">
        <v>6.13</v>
      </c>
      <c r="L2318" s="15">
        <v>25.7</v>
      </c>
      <c r="M2318" s="15">
        <v>138.1</v>
      </c>
      <c r="N2318" s="15">
        <v>31.8</v>
      </c>
      <c r="O2318" s="15">
        <v>95.7</v>
      </c>
      <c r="P2318" s="15" t="s">
        <v>107</v>
      </c>
      <c r="Q2318" s="15">
        <v>177.6</v>
      </c>
      <c r="R2318" s="15">
        <v>0.5</v>
      </c>
      <c r="S2318" s="15">
        <v>0.93</v>
      </c>
      <c r="T2318" s="15">
        <v>41.16</v>
      </c>
      <c r="U2318" s="15">
        <v>258.89999999999998</v>
      </c>
      <c r="V2318" s="15">
        <v>3246</v>
      </c>
      <c r="W2318" s="15">
        <v>443773</v>
      </c>
      <c r="X2318" s="15">
        <v>840389</v>
      </c>
      <c r="Y2318" s="15">
        <v>396616</v>
      </c>
      <c r="Z2318" s="15">
        <v>14771</v>
      </c>
      <c r="AA2318" s="15">
        <v>17.527999999999999</v>
      </c>
      <c r="AB2318" s="15">
        <v>42.7</v>
      </c>
    </row>
    <row r="2319" spans="1:28" ht="15" customHeight="1" x14ac:dyDescent="0.3">
      <c r="A2319" s="15" t="s">
        <v>2447</v>
      </c>
      <c r="B2319" s="15" t="s">
        <v>126</v>
      </c>
      <c r="C2319" s="15" t="s">
        <v>99</v>
      </c>
      <c r="D2319" s="15" t="s">
        <v>106</v>
      </c>
      <c r="E2319" s="15" t="s">
        <v>112</v>
      </c>
      <c r="F2319" s="15">
        <v>6.24</v>
      </c>
      <c r="G2319" s="15">
        <v>388.9</v>
      </c>
      <c r="H2319" s="15">
        <v>25</v>
      </c>
      <c r="I2319" s="15">
        <v>61</v>
      </c>
      <c r="J2319" s="15">
        <v>8</v>
      </c>
      <c r="K2319" s="15">
        <v>7.44</v>
      </c>
      <c r="L2319" s="15">
        <v>22.6</v>
      </c>
      <c r="M2319" s="15">
        <v>130.1</v>
      </c>
      <c r="N2319" s="15">
        <v>70.7</v>
      </c>
      <c r="O2319" s="15">
        <v>81.2</v>
      </c>
      <c r="P2319" s="15" t="s">
        <v>107</v>
      </c>
      <c r="Q2319" s="15">
        <v>215</v>
      </c>
      <c r="R2319" s="15">
        <v>4.53</v>
      </c>
      <c r="S2319" s="15">
        <v>0.97</v>
      </c>
      <c r="T2319" s="15">
        <v>1.97</v>
      </c>
      <c r="U2319" s="15">
        <v>12.29</v>
      </c>
      <c r="V2319" s="15">
        <v>21611</v>
      </c>
      <c r="W2319" s="15">
        <v>503271</v>
      </c>
      <c r="X2319" s="15">
        <v>265599</v>
      </c>
      <c r="Y2319" s="15">
        <v>-237672</v>
      </c>
      <c r="Z2319" s="15">
        <v>4309</v>
      </c>
      <c r="AA2319" s="15">
        <v>2.8519999999999999</v>
      </c>
      <c r="AB2319" s="15">
        <v>41.5</v>
      </c>
    </row>
    <row r="2320" spans="1:28" ht="15" customHeight="1" x14ac:dyDescent="0.3">
      <c r="A2320" s="15" t="s">
        <v>2448</v>
      </c>
      <c r="B2320" s="15" t="s">
        <v>109</v>
      </c>
      <c r="C2320" s="15" t="s">
        <v>114</v>
      </c>
      <c r="D2320" s="15" t="s">
        <v>115</v>
      </c>
      <c r="E2320" s="15" t="s">
        <v>101</v>
      </c>
      <c r="F2320" s="15">
        <v>14.11</v>
      </c>
      <c r="G2320" s="15">
        <v>708.3</v>
      </c>
      <c r="H2320" s="15">
        <v>28.3</v>
      </c>
      <c r="I2320" s="15">
        <v>55.1</v>
      </c>
      <c r="J2320" s="15">
        <v>6.8</v>
      </c>
      <c r="K2320" s="15">
        <v>6.62</v>
      </c>
      <c r="L2320" s="15">
        <v>27.6</v>
      </c>
      <c r="M2320" s="15">
        <v>169.1</v>
      </c>
      <c r="N2320" s="15">
        <v>68.5</v>
      </c>
      <c r="O2320" s="15">
        <v>106.1</v>
      </c>
      <c r="P2320" s="15" t="s">
        <v>102</v>
      </c>
      <c r="Q2320" s="15">
        <v>325.10000000000002</v>
      </c>
      <c r="R2320" s="15">
        <v>4.4400000000000004</v>
      </c>
      <c r="S2320" s="15">
        <v>0.9</v>
      </c>
      <c r="T2320" s="15">
        <v>5.7</v>
      </c>
      <c r="U2320" s="15">
        <v>80.430000000000007</v>
      </c>
      <c r="V2320" s="15">
        <v>26871</v>
      </c>
      <c r="W2320" s="15">
        <v>1107350</v>
      </c>
      <c r="X2320" s="15">
        <v>2161235</v>
      </c>
      <c r="Y2320" s="15">
        <v>1053885</v>
      </c>
      <c r="Z2320" s="15">
        <v>20729</v>
      </c>
      <c r="AA2320" s="15">
        <v>3.88</v>
      </c>
      <c r="AB2320" s="15">
        <v>41.8</v>
      </c>
    </row>
    <row r="2321" spans="1:28" ht="15" customHeight="1" x14ac:dyDescent="0.3">
      <c r="A2321" s="15" t="s">
        <v>2449</v>
      </c>
      <c r="B2321" s="15" t="s">
        <v>109</v>
      </c>
      <c r="C2321" s="15" t="s">
        <v>110</v>
      </c>
      <c r="D2321" s="15" t="s">
        <v>130</v>
      </c>
      <c r="E2321" s="15" t="s">
        <v>101</v>
      </c>
      <c r="F2321" s="15">
        <v>0.71</v>
      </c>
      <c r="G2321" s="15">
        <v>720.1</v>
      </c>
      <c r="H2321" s="15">
        <v>26.1</v>
      </c>
      <c r="I2321" s="15">
        <v>69.3</v>
      </c>
      <c r="J2321" s="15">
        <v>8</v>
      </c>
      <c r="K2321" s="15">
        <v>6.14</v>
      </c>
      <c r="L2321" s="15">
        <v>34.9</v>
      </c>
      <c r="M2321" s="15">
        <v>60.4</v>
      </c>
      <c r="N2321" s="15">
        <v>69.7</v>
      </c>
      <c r="O2321" s="15">
        <v>120.5</v>
      </c>
      <c r="P2321" s="15" t="s">
        <v>107</v>
      </c>
      <c r="Q2321" s="15">
        <v>41.9</v>
      </c>
      <c r="R2321" s="15">
        <v>7.85</v>
      </c>
      <c r="S2321" s="15">
        <v>0.81</v>
      </c>
      <c r="T2321" s="15">
        <v>1.51</v>
      </c>
      <c r="U2321" s="15">
        <v>1.07</v>
      </c>
      <c r="V2321" s="15">
        <v>62460</v>
      </c>
      <c r="W2321" s="15">
        <v>46195</v>
      </c>
      <c r="X2321" s="15">
        <v>66832</v>
      </c>
      <c r="Y2321" s="15">
        <v>20637</v>
      </c>
      <c r="Z2321" s="15">
        <v>592</v>
      </c>
      <c r="AA2321" s="15">
        <v>1.8069999999999999</v>
      </c>
      <c r="AB2321" s="15">
        <v>51.5</v>
      </c>
    </row>
    <row r="2322" spans="1:28" ht="15" customHeight="1" x14ac:dyDescent="0.3">
      <c r="A2322" s="15" t="s">
        <v>2450</v>
      </c>
      <c r="B2322" s="15" t="s">
        <v>122</v>
      </c>
      <c r="C2322" s="15" t="s">
        <v>170</v>
      </c>
      <c r="D2322" s="15" t="s">
        <v>100</v>
      </c>
      <c r="E2322" s="15" t="s">
        <v>112</v>
      </c>
      <c r="F2322" s="15">
        <v>6.74</v>
      </c>
      <c r="G2322" s="15">
        <v>448.7</v>
      </c>
      <c r="H2322" s="15">
        <v>24.2</v>
      </c>
      <c r="I2322" s="15">
        <v>54.6</v>
      </c>
      <c r="J2322" s="15">
        <v>9.1</v>
      </c>
      <c r="K2322" s="15">
        <v>6.1</v>
      </c>
      <c r="L2322" s="15">
        <v>22.4</v>
      </c>
      <c r="M2322" s="15">
        <v>119.5</v>
      </c>
      <c r="N2322" s="15">
        <v>39.700000000000003</v>
      </c>
      <c r="O2322" s="15">
        <v>100.4</v>
      </c>
      <c r="P2322" s="15" t="s">
        <v>127</v>
      </c>
      <c r="Q2322" s="15">
        <v>234.2</v>
      </c>
      <c r="R2322" s="15">
        <v>1.34</v>
      </c>
      <c r="S2322" s="15">
        <v>0.79</v>
      </c>
      <c r="T2322" s="15">
        <v>1.86</v>
      </c>
      <c r="U2322" s="15">
        <v>12.54</v>
      </c>
      <c r="V2322" s="15">
        <v>24174</v>
      </c>
      <c r="W2322" s="15">
        <v>445592</v>
      </c>
      <c r="X2322" s="15">
        <v>303142</v>
      </c>
      <c r="Y2322" s="15">
        <v>-142450</v>
      </c>
      <c r="Z2322" s="15">
        <v>3414</v>
      </c>
      <c r="AA2322" s="15">
        <v>3.673</v>
      </c>
      <c r="AB2322" s="15">
        <v>46.4</v>
      </c>
    </row>
    <row r="2323" spans="1:28" ht="15" customHeight="1" x14ac:dyDescent="0.3">
      <c r="A2323" s="15" t="s">
        <v>2451</v>
      </c>
      <c r="B2323" s="15" t="s">
        <v>104</v>
      </c>
      <c r="C2323" s="15" t="s">
        <v>114</v>
      </c>
      <c r="D2323" s="15" t="s">
        <v>111</v>
      </c>
      <c r="E2323" s="15" t="s">
        <v>101</v>
      </c>
      <c r="F2323" s="15">
        <v>3.94</v>
      </c>
      <c r="G2323" s="15">
        <v>567.5</v>
      </c>
      <c r="H2323" s="15">
        <v>27.8</v>
      </c>
      <c r="I2323" s="15">
        <v>64.5</v>
      </c>
      <c r="J2323" s="15">
        <v>7</v>
      </c>
      <c r="K2323" s="15">
        <v>5.87</v>
      </c>
      <c r="L2323" s="15">
        <v>26.9</v>
      </c>
      <c r="M2323" s="15">
        <v>71.5</v>
      </c>
      <c r="N2323" s="15">
        <v>46</v>
      </c>
      <c r="O2323" s="15">
        <v>97.2</v>
      </c>
      <c r="P2323" s="15" t="s">
        <v>127</v>
      </c>
      <c r="Q2323" s="15">
        <v>247.1</v>
      </c>
      <c r="R2323" s="15">
        <v>3.48</v>
      </c>
      <c r="S2323" s="15">
        <v>0.73</v>
      </c>
      <c r="T2323" s="15">
        <v>0.54</v>
      </c>
      <c r="U2323" s="15">
        <v>2.13</v>
      </c>
      <c r="V2323" s="15">
        <v>62438</v>
      </c>
      <c r="W2323" s="15">
        <v>288294</v>
      </c>
      <c r="X2323" s="15">
        <v>132993</v>
      </c>
      <c r="Y2323" s="15">
        <v>-155301</v>
      </c>
      <c r="Z2323" s="15">
        <v>1534</v>
      </c>
      <c r="AA2323" s="15">
        <v>1.389</v>
      </c>
      <c r="AB2323" s="15">
        <v>58.8</v>
      </c>
    </row>
    <row r="2324" spans="1:28" ht="15" customHeight="1" x14ac:dyDescent="0.3">
      <c r="A2324" s="15" t="s">
        <v>2452</v>
      </c>
      <c r="B2324" s="15" t="s">
        <v>146</v>
      </c>
      <c r="C2324" s="15" t="s">
        <v>114</v>
      </c>
      <c r="D2324" s="15" t="s">
        <v>144</v>
      </c>
      <c r="E2324" s="15" t="s">
        <v>112</v>
      </c>
      <c r="F2324" s="15">
        <v>6.81</v>
      </c>
      <c r="G2324" s="15">
        <v>337.5</v>
      </c>
      <c r="H2324" s="15">
        <v>22.4</v>
      </c>
      <c r="I2324" s="15">
        <v>61.5</v>
      </c>
      <c r="J2324" s="15">
        <v>7.7</v>
      </c>
      <c r="K2324" s="15">
        <v>6.8</v>
      </c>
      <c r="L2324" s="15">
        <v>23.5</v>
      </c>
      <c r="M2324" s="15">
        <v>139.4</v>
      </c>
      <c r="N2324" s="15">
        <v>67</v>
      </c>
      <c r="O2324" s="15">
        <v>130.9</v>
      </c>
      <c r="P2324" s="15" t="s">
        <v>102</v>
      </c>
      <c r="Q2324" s="15">
        <v>275.39999999999998</v>
      </c>
      <c r="R2324" s="15">
        <v>5.43</v>
      </c>
      <c r="S2324" s="15">
        <v>0.69</v>
      </c>
      <c r="T2324" s="15">
        <v>2.0699999999999998</v>
      </c>
      <c r="U2324" s="15">
        <v>14.1</v>
      </c>
      <c r="V2324" s="15">
        <v>49939</v>
      </c>
      <c r="W2324" s="15">
        <v>494974</v>
      </c>
      <c r="X2324" s="15">
        <v>704140</v>
      </c>
      <c r="Y2324" s="15">
        <v>209166</v>
      </c>
      <c r="Z2324" s="15">
        <v>3477</v>
      </c>
      <c r="AA2324" s="15">
        <v>4.0549999999999997</v>
      </c>
      <c r="AB2324" s="15">
        <v>40.5</v>
      </c>
    </row>
    <row r="2325" spans="1:28" ht="15" customHeight="1" x14ac:dyDescent="0.3">
      <c r="A2325" s="15" t="s">
        <v>2453</v>
      </c>
      <c r="B2325" s="15" t="s">
        <v>104</v>
      </c>
      <c r="C2325" s="15" t="s">
        <v>110</v>
      </c>
      <c r="D2325" s="15" t="s">
        <v>115</v>
      </c>
      <c r="E2325" s="15" t="s">
        <v>112</v>
      </c>
      <c r="F2325" s="15">
        <v>6.99</v>
      </c>
      <c r="G2325" s="15">
        <v>729.7</v>
      </c>
      <c r="H2325" s="15">
        <v>20.5</v>
      </c>
      <c r="I2325" s="15">
        <v>59.7</v>
      </c>
      <c r="J2325" s="15">
        <v>7.3</v>
      </c>
      <c r="K2325" s="15">
        <v>7.67</v>
      </c>
      <c r="L2325" s="15">
        <v>23.6</v>
      </c>
      <c r="M2325" s="15">
        <v>120.3</v>
      </c>
      <c r="N2325" s="15">
        <v>30.6</v>
      </c>
      <c r="O2325" s="15">
        <v>108.2</v>
      </c>
      <c r="P2325" s="15" t="s">
        <v>107</v>
      </c>
      <c r="Q2325" s="15">
        <v>188.9</v>
      </c>
      <c r="R2325" s="15">
        <v>3.79</v>
      </c>
      <c r="S2325" s="15">
        <v>0.93</v>
      </c>
      <c r="T2325" s="15">
        <v>0.79</v>
      </c>
      <c r="U2325" s="15">
        <v>5.52</v>
      </c>
      <c r="V2325" s="15">
        <v>23734</v>
      </c>
      <c r="W2325" s="15">
        <v>529362</v>
      </c>
      <c r="X2325" s="15">
        <v>131012</v>
      </c>
      <c r="Y2325" s="15">
        <v>-398350</v>
      </c>
      <c r="Z2325" s="15">
        <v>12677</v>
      </c>
      <c r="AA2325" s="15">
        <v>0.435</v>
      </c>
      <c r="AB2325" s="15">
        <v>55.2</v>
      </c>
    </row>
    <row r="2326" spans="1:28" ht="15" customHeight="1" x14ac:dyDescent="0.3">
      <c r="A2326" s="15" t="s">
        <v>2454</v>
      </c>
      <c r="B2326" s="15" t="s">
        <v>118</v>
      </c>
      <c r="C2326" s="15" t="s">
        <v>152</v>
      </c>
      <c r="D2326" s="15" t="s">
        <v>132</v>
      </c>
      <c r="E2326" s="15" t="s">
        <v>101</v>
      </c>
      <c r="F2326" s="15">
        <v>10.46</v>
      </c>
      <c r="G2326" s="15">
        <v>806.3</v>
      </c>
      <c r="H2326" s="15">
        <v>28</v>
      </c>
      <c r="I2326" s="15">
        <v>78</v>
      </c>
      <c r="J2326" s="15">
        <v>7.9</v>
      </c>
      <c r="K2326" s="15">
        <v>6.39</v>
      </c>
      <c r="L2326" s="15">
        <v>38.4</v>
      </c>
      <c r="M2326" s="15">
        <v>140.69999999999999</v>
      </c>
      <c r="N2326" s="15">
        <v>62.7</v>
      </c>
      <c r="O2326" s="15">
        <v>100.8</v>
      </c>
      <c r="P2326" s="15" t="s">
        <v>116</v>
      </c>
      <c r="Q2326" s="15">
        <v>179.8</v>
      </c>
      <c r="R2326" s="15">
        <v>0.5</v>
      </c>
      <c r="S2326" s="15">
        <v>0.82</v>
      </c>
      <c r="T2326" s="15">
        <v>2.4500000000000002</v>
      </c>
      <c r="U2326" s="15">
        <v>25.63</v>
      </c>
      <c r="V2326" s="15">
        <v>103492</v>
      </c>
      <c r="W2326" s="15">
        <v>635838</v>
      </c>
      <c r="X2326" s="15">
        <v>2652500</v>
      </c>
      <c r="Y2326" s="15">
        <v>2016662</v>
      </c>
      <c r="Z2326" s="15">
        <v>3888</v>
      </c>
      <c r="AA2326" s="15">
        <v>6.5919999999999996</v>
      </c>
      <c r="AB2326" s="15">
        <v>60.8</v>
      </c>
    </row>
    <row r="2327" spans="1:28" ht="15" customHeight="1" x14ac:dyDescent="0.3">
      <c r="A2327" s="15" t="s">
        <v>2455</v>
      </c>
      <c r="B2327" s="15" t="s">
        <v>109</v>
      </c>
      <c r="C2327" s="15" t="s">
        <v>99</v>
      </c>
      <c r="D2327" s="15" t="s">
        <v>130</v>
      </c>
      <c r="E2327" s="15" t="s">
        <v>101</v>
      </c>
      <c r="F2327" s="15">
        <v>7.26</v>
      </c>
      <c r="G2327" s="15">
        <v>1092.2</v>
      </c>
      <c r="H2327" s="15">
        <v>26.4</v>
      </c>
      <c r="I2327" s="15">
        <v>63.4</v>
      </c>
      <c r="J2327" s="15">
        <v>7.9</v>
      </c>
      <c r="K2327" s="15">
        <v>6.55</v>
      </c>
      <c r="L2327" s="15">
        <v>28.9</v>
      </c>
      <c r="M2327" s="15">
        <v>161.69999999999999</v>
      </c>
      <c r="N2327" s="15">
        <v>68.3</v>
      </c>
      <c r="O2327" s="15">
        <v>136.19999999999999</v>
      </c>
      <c r="P2327" s="15" t="s">
        <v>102</v>
      </c>
      <c r="Q2327" s="15">
        <v>62.9</v>
      </c>
      <c r="R2327" s="15">
        <v>7.45</v>
      </c>
      <c r="S2327" s="15">
        <v>0.99</v>
      </c>
      <c r="T2327" s="15">
        <v>2.1800000000000002</v>
      </c>
      <c r="U2327" s="15">
        <v>15.83</v>
      </c>
      <c r="V2327" s="15">
        <v>65219</v>
      </c>
      <c r="W2327" s="15">
        <v>404316</v>
      </c>
      <c r="X2327" s="15">
        <v>1032417</v>
      </c>
      <c r="Y2327" s="15">
        <v>628101</v>
      </c>
      <c r="Z2327" s="15">
        <v>5433</v>
      </c>
      <c r="AA2327" s="15">
        <v>2.9140000000000001</v>
      </c>
      <c r="AB2327" s="15">
        <v>51.8</v>
      </c>
    </row>
    <row r="2328" spans="1:28" ht="15" customHeight="1" x14ac:dyDescent="0.3">
      <c r="A2328" s="15" t="s">
        <v>2456</v>
      </c>
      <c r="B2328" s="15" t="s">
        <v>122</v>
      </c>
      <c r="C2328" s="15" t="s">
        <v>152</v>
      </c>
      <c r="D2328" s="15" t="s">
        <v>106</v>
      </c>
      <c r="E2328" s="15" t="s">
        <v>112</v>
      </c>
      <c r="F2328" s="15">
        <v>1.71</v>
      </c>
      <c r="G2328" s="15">
        <v>279.60000000000002</v>
      </c>
      <c r="H2328" s="15">
        <v>17.5</v>
      </c>
      <c r="I2328" s="15">
        <v>69.8</v>
      </c>
      <c r="J2328" s="15">
        <v>8.4</v>
      </c>
      <c r="K2328" s="15">
        <v>6.07</v>
      </c>
      <c r="L2328" s="15">
        <v>31.6</v>
      </c>
      <c r="M2328" s="15">
        <v>124.2</v>
      </c>
      <c r="N2328" s="15">
        <v>48.4</v>
      </c>
      <c r="O2328" s="15">
        <v>83.4</v>
      </c>
      <c r="P2328" s="15" t="s">
        <v>116</v>
      </c>
      <c r="Q2328" s="15">
        <v>205.5</v>
      </c>
      <c r="R2328" s="15">
        <v>5.25</v>
      </c>
      <c r="S2328" s="15">
        <v>0.93</v>
      </c>
      <c r="T2328" s="15">
        <v>1.4</v>
      </c>
      <c r="U2328" s="15">
        <v>2.39</v>
      </c>
      <c r="V2328" s="15">
        <v>19136</v>
      </c>
      <c r="W2328" s="15">
        <v>96882</v>
      </c>
      <c r="X2328" s="15">
        <v>45735</v>
      </c>
      <c r="Y2328" s="15">
        <v>-51147</v>
      </c>
      <c r="Z2328" s="15">
        <v>620</v>
      </c>
      <c r="AA2328" s="15">
        <v>3.855</v>
      </c>
      <c r="AB2328" s="15">
        <v>36.799999999999997</v>
      </c>
    </row>
    <row r="2329" spans="1:28" ht="15" customHeight="1" x14ac:dyDescent="0.3">
      <c r="A2329" s="15" t="s">
        <v>2457</v>
      </c>
      <c r="B2329" s="15" t="s">
        <v>146</v>
      </c>
      <c r="C2329" s="15" t="s">
        <v>99</v>
      </c>
      <c r="D2329" s="15" t="s">
        <v>106</v>
      </c>
      <c r="E2329" s="15" t="s">
        <v>101</v>
      </c>
      <c r="F2329" s="15">
        <v>4.7300000000000004</v>
      </c>
      <c r="G2329" s="15">
        <v>641.6</v>
      </c>
      <c r="H2329" s="15">
        <v>28.2</v>
      </c>
      <c r="I2329" s="15">
        <v>58.1</v>
      </c>
      <c r="J2329" s="15">
        <v>7.6</v>
      </c>
      <c r="K2329" s="15">
        <v>5.52</v>
      </c>
      <c r="L2329" s="15">
        <v>27.1</v>
      </c>
      <c r="M2329" s="15">
        <v>91.8</v>
      </c>
      <c r="N2329" s="15">
        <v>79.599999999999994</v>
      </c>
      <c r="O2329" s="15">
        <v>170</v>
      </c>
      <c r="P2329" s="15" t="s">
        <v>107</v>
      </c>
      <c r="Q2329" s="15">
        <v>216.7</v>
      </c>
      <c r="R2329" s="15">
        <v>5.21</v>
      </c>
      <c r="S2329" s="15">
        <v>0.99</v>
      </c>
      <c r="T2329" s="15">
        <v>0.83</v>
      </c>
      <c r="U2329" s="15">
        <v>3.93</v>
      </c>
      <c r="V2329" s="15">
        <v>22022</v>
      </c>
      <c r="W2329" s="15">
        <v>304764</v>
      </c>
      <c r="X2329" s="15">
        <v>86546</v>
      </c>
      <c r="Y2329" s="15">
        <v>-218218</v>
      </c>
      <c r="Z2329" s="15">
        <v>4162</v>
      </c>
      <c r="AA2329" s="15">
        <v>0.94399999999999995</v>
      </c>
      <c r="AB2329" s="15">
        <v>43.3</v>
      </c>
    </row>
    <row r="2330" spans="1:28" ht="15" customHeight="1" x14ac:dyDescent="0.3">
      <c r="A2330" s="15" t="s">
        <v>2458</v>
      </c>
      <c r="B2330" s="15" t="s">
        <v>146</v>
      </c>
      <c r="C2330" s="15" t="s">
        <v>152</v>
      </c>
      <c r="D2330" s="15" t="s">
        <v>115</v>
      </c>
      <c r="E2330" s="15" t="s">
        <v>112</v>
      </c>
      <c r="F2330" s="15">
        <v>5.21</v>
      </c>
      <c r="G2330" s="15">
        <v>284.3</v>
      </c>
      <c r="H2330" s="15">
        <v>18.7</v>
      </c>
      <c r="I2330" s="15">
        <v>41.3</v>
      </c>
      <c r="J2330" s="15">
        <v>8.6</v>
      </c>
      <c r="K2330" s="15">
        <v>6.52</v>
      </c>
      <c r="L2330" s="15">
        <v>25.5</v>
      </c>
      <c r="M2330" s="15">
        <v>102.5</v>
      </c>
      <c r="N2330" s="15">
        <v>64.5</v>
      </c>
      <c r="O2330" s="15">
        <v>84.6</v>
      </c>
      <c r="P2330" s="15" t="s">
        <v>116</v>
      </c>
      <c r="Q2330" s="15">
        <v>198.4</v>
      </c>
      <c r="R2330" s="15">
        <v>8.74</v>
      </c>
      <c r="S2330" s="15">
        <v>0.91</v>
      </c>
      <c r="T2330" s="15">
        <v>2</v>
      </c>
      <c r="U2330" s="15">
        <v>10.42</v>
      </c>
      <c r="V2330" s="15">
        <v>21204</v>
      </c>
      <c r="W2330" s="15">
        <v>344328</v>
      </c>
      <c r="X2330" s="15">
        <v>220946</v>
      </c>
      <c r="Y2330" s="15">
        <v>-123382</v>
      </c>
      <c r="Z2330" s="15">
        <v>4212</v>
      </c>
      <c r="AA2330" s="15">
        <v>2.4740000000000002</v>
      </c>
      <c r="AB2330" s="15">
        <v>22.2</v>
      </c>
    </row>
    <row r="2331" spans="1:28" ht="15" customHeight="1" x14ac:dyDescent="0.3">
      <c r="A2331" s="15" t="s">
        <v>2459</v>
      </c>
      <c r="B2331" s="15" t="s">
        <v>98</v>
      </c>
      <c r="C2331" s="15" t="s">
        <v>99</v>
      </c>
      <c r="D2331" s="15" t="s">
        <v>100</v>
      </c>
      <c r="E2331" s="15" t="s">
        <v>101</v>
      </c>
      <c r="F2331" s="15">
        <v>0.56999999999999995</v>
      </c>
      <c r="G2331" s="15">
        <v>719.7</v>
      </c>
      <c r="H2331" s="15">
        <v>28.5</v>
      </c>
      <c r="I2331" s="15">
        <v>54.5</v>
      </c>
      <c r="J2331" s="15">
        <v>5.6</v>
      </c>
      <c r="K2331" s="15">
        <v>7.14</v>
      </c>
      <c r="L2331" s="15">
        <v>27.9</v>
      </c>
      <c r="M2331" s="15">
        <v>105.4</v>
      </c>
      <c r="N2331" s="15">
        <v>49.3</v>
      </c>
      <c r="O2331" s="15">
        <v>126.9</v>
      </c>
      <c r="P2331" s="15" t="s">
        <v>107</v>
      </c>
      <c r="Q2331" s="15">
        <v>165.2</v>
      </c>
      <c r="R2331" s="15">
        <v>7.19</v>
      </c>
      <c r="S2331" s="15">
        <v>0.88</v>
      </c>
      <c r="T2331" s="15">
        <v>2.39</v>
      </c>
      <c r="U2331" s="15">
        <v>1.36</v>
      </c>
      <c r="V2331" s="15">
        <v>27011</v>
      </c>
      <c r="W2331" s="15">
        <v>39044</v>
      </c>
      <c r="X2331" s="15">
        <v>36735</v>
      </c>
      <c r="Y2331" s="15">
        <v>-2309</v>
      </c>
      <c r="Z2331" s="15">
        <v>455</v>
      </c>
      <c r="AA2331" s="15">
        <v>2.9889999999999999</v>
      </c>
      <c r="AB2331" s="15">
        <v>36.200000000000003</v>
      </c>
    </row>
    <row r="2332" spans="1:28" ht="15" customHeight="1" x14ac:dyDescent="0.3">
      <c r="A2332" s="15" t="s">
        <v>2460</v>
      </c>
      <c r="B2332" s="15" t="s">
        <v>126</v>
      </c>
      <c r="C2332" s="15" t="s">
        <v>114</v>
      </c>
      <c r="D2332" s="15" t="s">
        <v>115</v>
      </c>
      <c r="E2332" s="15" t="s">
        <v>101</v>
      </c>
      <c r="F2332" s="15">
        <v>8.23</v>
      </c>
      <c r="G2332" s="15">
        <v>699.7</v>
      </c>
      <c r="H2332" s="15">
        <v>30</v>
      </c>
      <c r="I2332" s="15">
        <v>71.900000000000006</v>
      </c>
      <c r="J2332" s="15">
        <v>7</v>
      </c>
      <c r="K2332" s="15">
        <v>7.97</v>
      </c>
      <c r="L2332" s="15">
        <v>30.3</v>
      </c>
      <c r="M2332" s="15">
        <v>108</v>
      </c>
      <c r="N2332" s="15">
        <v>74.099999999999994</v>
      </c>
      <c r="O2332" s="15">
        <v>87.3</v>
      </c>
      <c r="P2332" s="15" t="s">
        <v>107</v>
      </c>
      <c r="Q2332" s="15">
        <v>164.2</v>
      </c>
      <c r="R2332" s="15">
        <v>5.22</v>
      </c>
      <c r="S2332" s="15">
        <v>0.81</v>
      </c>
      <c r="T2332" s="15">
        <v>0.47</v>
      </c>
      <c r="U2332" s="15">
        <v>3.87</v>
      </c>
      <c r="V2332" s="15">
        <v>19130</v>
      </c>
      <c r="W2332" s="15">
        <v>640286</v>
      </c>
      <c r="X2332" s="15">
        <v>74033</v>
      </c>
      <c r="Y2332" s="15">
        <v>-566253</v>
      </c>
      <c r="Z2332" s="15">
        <v>15798</v>
      </c>
      <c r="AA2332" s="15">
        <v>0.245</v>
      </c>
      <c r="AB2332" s="15">
        <v>59.9</v>
      </c>
    </row>
    <row r="2333" spans="1:28" ht="15" customHeight="1" x14ac:dyDescent="0.3">
      <c r="A2333" s="15" t="s">
        <v>2461</v>
      </c>
      <c r="B2333" s="15" t="s">
        <v>104</v>
      </c>
      <c r="C2333" s="15" t="s">
        <v>152</v>
      </c>
      <c r="D2333" s="15" t="s">
        <v>132</v>
      </c>
      <c r="E2333" s="15" t="s">
        <v>120</v>
      </c>
      <c r="F2333" s="15">
        <v>7.59</v>
      </c>
      <c r="G2333" s="15">
        <v>248.1</v>
      </c>
      <c r="H2333" s="15">
        <v>36</v>
      </c>
      <c r="I2333" s="15">
        <v>41.6</v>
      </c>
      <c r="J2333" s="15">
        <v>7.2</v>
      </c>
      <c r="K2333" s="15">
        <v>6.24</v>
      </c>
      <c r="L2333" s="15">
        <v>17.600000000000001</v>
      </c>
      <c r="M2333" s="15">
        <v>162.80000000000001</v>
      </c>
      <c r="N2333" s="15">
        <v>81.8</v>
      </c>
      <c r="O2333" s="15">
        <v>110.2</v>
      </c>
      <c r="P2333" s="15" t="s">
        <v>102</v>
      </c>
      <c r="Q2333" s="15">
        <v>106.3</v>
      </c>
      <c r="R2333" s="15">
        <v>2.73</v>
      </c>
      <c r="S2333" s="15">
        <v>0.79</v>
      </c>
      <c r="T2333" s="15">
        <v>1.33</v>
      </c>
      <c r="U2333" s="15">
        <v>10.09</v>
      </c>
      <c r="V2333" s="15">
        <v>103252</v>
      </c>
      <c r="W2333" s="15">
        <v>443990</v>
      </c>
      <c r="X2333" s="15">
        <v>1041813</v>
      </c>
      <c r="Y2333" s="15">
        <v>597823</v>
      </c>
      <c r="Z2333" s="15">
        <v>3816</v>
      </c>
      <c r="AA2333" s="15">
        <v>2.6440000000000001</v>
      </c>
      <c r="AB2333" s="15">
        <v>43.3</v>
      </c>
    </row>
    <row r="2334" spans="1:28" ht="15" customHeight="1" x14ac:dyDescent="0.3">
      <c r="A2334" s="15" t="s">
        <v>2462</v>
      </c>
      <c r="B2334" s="15" t="s">
        <v>109</v>
      </c>
      <c r="C2334" s="15" t="s">
        <v>105</v>
      </c>
      <c r="D2334" s="15" t="s">
        <v>115</v>
      </c>
      <c r="E2334" s="15" t="s">
        <v>120</v>
      </c>
      <c r="F2334" s="15">
        <v>12.01</v>
      </c>
      <c r="G2334" s="15">
        <v>80</v>
      </c>
      <c r="H2334" s="15">
        <v>29.6</v>
      </c>
      <c r="I2334" s="15">
        <v>50</v>
      </c>
      <c r="J2334" s="15">
        <v>8.1</v>
      </c>
      <c r="K2334" s="15">
        <v>6.83</v>
      </c>
      <c r="L2334" s="15">
        <v>24.2</v>
      </c>
      <c r="M2334" s="15">
        <v>125.2</v>
      </c>
      <c r="N2334" s="15">
        <v>79.900000000000006</v>
      </c>
      <c r="O2334" s="15">
        <v>118.9</v>
      </c>
      <c r="P2334" s="15" t="s">
        <v>107</v>
      </c>
      <c r="Q2334" s="15">
        <v>153.4</v>
      </c>
      <c r="R2334" s="15">
        <v>7.34</v>
      </c>
      <c r="S2334" s="15">
        <v>0.74</v>
      </c>
      <c r="T2334" s="15">
        <v>2.19</v>
      </c>
      <c r="U2334" s="15">
        <v>26.3</v>
      </c>
      <c r="V2334" s="15">
        <v>22370</v>
      </c>
      <c r="W2334" s="15">
        <v>910631</v>
      </c>
      <c r="X2334" s="15">
        <v>588331</v>
      </c>
      <c r="Y2334" s="15">
        <v>-322300</v>
      </c>
      <c r="Z2334" s="15">
        <v>21607</v>
      </c>
      <c r="AA2334" s="15">
        <v>1.2170000000000001</v>
      </c>
      <c r="AB2334" s="15">
        <v>35.9</v>
      </c>
    </row>
    <row r="2335" spans="1:28" ht="15" customHeight="1" x14ac:dyDescent="0.3">
      <c r="A2335" s="15" t="s">
        <v>2463</v>
      </c>
      <c r="B2335" s="15" t="s">
        <v>137</v>
      </c>
      <c r="C2335" s="15" t="s">
        <v>170</v>
      </c>
      <c r="D2335" s="15" t="s">
        <v>100</v>
      </c>
      <c r="E2335" s="15" t="s">
        <v>112</v>
      </c>
      <c r="F2335" s="15">
        <v>13.93</v>
      </c>
      <c r="G2335" s="15">
        <v>840.4</v>
      </c>
      <c r="H2335" s="15">
        <v>25.6</v>
      </c>
      <c r="I2335" s="15">
        <v>53.3</v>
      </c>
      <c r="J2335" s="15">
        <v>6.8</v>
      </c>
      <c r="K2335" s="15">
        <v>7.16</v>
      </c>
      <c r="L2335" s="15">
        <v>28.4</v>
      </c>
      <c r="M2335" s="15">
        <v>96.8</v>
      </c>
      <c r="N2335" s="15">
        <v>58.3</v>
      </c>
      <c r="O2335" s="15">
        <v>124.8</v>
      </c>
      <c r="P2335" s="15" t="s">
        <v>127</v>
      </c>
      <c r="Q2335" s="15">
        <v>272.60000000000002</v>
      </c>
      <c r="R2335" s="15">
        <v>7.03</v>
      </c>
      <c r="S2335" s="15">
        <v>0.86</v>
      </c>
      <c r="T2335" s="15">
        <v>2.81</v>
      </c>
      <c r="U2335" s="15">
        <v>39.14</v>
      </c>
      <c r="V2335" s="15">
        <v>25262</v>
      </c>
      <c r="W2335" s="15">
        <v>1146803</v>
      </c>
      <c r="X2335" s="15">
        <v>988755</v>
      </c>
      <c r="Y2335" s="15">
        <v>-158048</v>
      </c>
      <c r="Z2335" s="15">
        <v>8659</v>
      </c>
      <c r="AA2335" s="15">
        <v>4.5199999999999996</v>
      </c>
      <c r="AB2335" s="15">
        <v>46.2</v>
      </c>
    </row>
    <row r="2336" spans="1:28" ht="15" customHeight="1" x14ac:dyDescent="0.3">
      <c r="A2336" s="15" t="s">
        <v>2464</v>
      </c>
      <c r="B2336" s="15" t="s">
        <v>109</v>
      </c>
      <c r="C2336" s="15" t="s">
        <v>152</v>
      </c>
      <c r="D2336" s="15" t="s">
        <v>115</v>
      </c>
      <c r="E2336" s="15" t="s">
        <v>112</v>
      </c>
      <c r="F2336" s="15">
        <v>3.9</v>
      </c>
      <c r="G2336" s="15">
        <v>550.70000000000005</v>
      </c>
      <c r="H2336" s="15">
        <v>20</v>
      </c>
      <c r="I2336" s="15">
        <v>61.1</v>
      </c>
      <c r="J2336" s="15">
        <v>8.5</v>
      </c>
      <c r="K2336" s="15">
        <v>6.08</v>
      </c>
      <c r="L2336" s="15">
        <v>23.1</v>
      </c>
      <c r="M2336" s="15">
        <v>42.7</v>
      </c>
      <c r="N2336" s="15">
        <v>45.6</v>
      </c>
      <c r="O2336" s="15">
        <v>30</v>
      </c>
      <c r="P2336" s="15" t="s">
        <v>127</v>
      </c>
      <c r="Q2336" s="15">
        <v>126.6</v>
      </c>
      <c r="R2336" s="15">
        <v>4.13</v>
      </c>
      <c r="S2336" s="15">
        <v>0.86</v>
      </c>
      <c r="T2336" s="15">
        <v>2.0299999999999998</v>
      </c>
      <c r="U2336" s="15">
        <v>7.92</v>
      </c>
      <c r="V2336" s="15">
        <v>19219</v>
      </c>
      <c r="W2336" s="15">
        <v>211284</v>
      </c>
      <c r="X2336" s="15">
        <v>152214</v>
      </c>
      <c r="Y2336" s="15">
        <v>-59070</v>
      </c>
      <c r="Z2336" s="15">
        <v>5367</v>
      </c>
      <c r="AA2336" s="15">
        <v>1.476</v>
      </c>
      <c r="AB2336" s="15">
        <v>34.299999999999997</v>
      </c>
    </row>
    <row r="2337" spans="1:28" ht="15" customHeight="1" x14ac:dyDescent="0.3">
      <c r="A2337" s="15" t="s">
        <v>2465</v>
      </c>
      <c r="B2337" s="15" t="s">
        <v>98</v>
      </c>
      <c r="C2337" s="15" t="s">
        <v>123</v>
      </c>
      <c r="D2337" s="15" t="s">
        <v>106</v>
      </c>
      <c r="E2337" s="15" t="s">
        <v>101</v>
      </c>
      <c r="F2337" s="15">
        <v>3.63</v>
      </c>
      <c r="G2337" s="15">
        <v>1163.9000000000001</v>
      </c>
      <c r="H2337" s="15">
        <v>31.2</v>
      </c>
      <c r="I2337" s="15">
        <v>88.3</v>
      </c>
      <c r="J2337" s="15">
        <v>6.6</v>
      </c>
      <c r="K2337" s="15">
        <v>7.21</v>
      </c>
      <c r="L2337" s="15">
        <v>28.2</v>
      </c>
      <c r="M2337" s="15">
        <v>53.2</v>
      </c>
      <c r="N2337" s="15">
        <v>80.599999999999994</v>
      </c>
      <c r="O2337" s="15">
        <v>158.80000000000001</v>
      </c>
      <c r="P2337" s="15" t="s">
        <v>107</v>
      </c>
      <c r="Q2337" s="15">
        <v>247.6</v>
      </c>
      <c r="R2337" s="15">
        <v>7.28</v>
      </c>
      <c r="S2337" s="15">
        <v>0.98</v>
      </c>
      <c r="T2337" s="15">
        <v>2.4300000000000002</v>
      </c>
      <c r="U2337" s="15">
        <v>8.82</v>
      </c>
      <c r="V2337" s="15">
        <v>22219</v>
      </c>
      <c r="W2337" s="15">
        <v>277824</v>
      </c>
      <c r="X2337" s="15">
        <v>195972</v>
      </c>
      <c r="Y2337" s="15">
        <v>-81852</v>
      </c>
      <c r="Z2337" s="15">
        <v>2760</v>
      </c>
      <c r="AA2337" s="15">
        <v>3.1960000000000002</v>
      </c>
      <c r="AB2337" s="15">
        <v>51.5</v>
      </c>
    </row>
    <row r="2338" spans="1:28" ht="15" customHeight="1" x14ac:dyDescent="0.3">
      <c r="A2338" s="15" t="s">
        <v>2466</v>
      </c>
      <c r="B2338" s="15" t="s">
        <v>137</v>
      </c>
      <c r="C2338" s="15" t="s">
        <v>134</v>
      </c>
      <c r="D2338" s="15" t="s">
        <v>115</v>
      </c>
      <c r="E2338" s="15" t="s">
        <v>120</v>
      </c>
      <c r="F2338" s="15">
        <v>9.83</v>
      </c>
      <c r="G2338" s="15">
        <v>178.5</v>
      </c>
      <c r="H2338" s="15">
        <v>32.6</v>
      </c>
      <c r="I2338" s="15">
        <v>58.5</v>
      </c>
      <c r="J2338" s="15">
        <v>7.4</v>
      </c>
      <c r="K2338" s="15">
        <v>6.3</v>
      </c>
      <c r="L2338" s="15">
        <v>20.9</v>
      </c>
      <c r="M2338" s="15">
        <v>146.9</v>
      </c>
      <c r="N2338" s="15">
        <v>54.3</v>
      </c>
      <c r="O2338" s="15">
        <v>76.099999999999994</v>
      </c>
      <c r="P2338" s="15" t="s">
        <v>107</v>
      </c>
      <c r="Q2338" s="15">
        <v>162.6</v>
      </c>
      <c r="R2338" s="15">
        <v>8.65</v>
      </c>
      <c r="S2338" s="15">
        <v>0.95</v>
      </c>
      <c r="T2338" s="15">
        <v>1.77</v>
      </c>
      <c r="U2338" s="15">
        <v>17.399999999999999</v>
      </c>
      <c r="V2338" s="15">
        <v>22120</v>
      </c>
      <c r="W2338" s="15">
        <v>638363</v>
      </c>
      <c r="X2338" s="15">
        <v>384888</v>
      </c>
      <c r="Y2338" s="15">
        <v>-253475</v>
      </c>
      <c r="Z2338" s="15">
        <v>21276</v>
      </c>
      <c r="AA2338" s="15">
        <v>0.81799999999999995</v>
      </c>
      <c r="AB2338" s="15">
        <v>18.7</v>
      </c>
    </row>
    <row r="2339" spans="1:28" ht="15" customHeight="1" x14ac:dyDescent="0.3">
      <c r="A2339" s="15" t="s">
        <v>2467</v>
      </c>
      <c r="B2339" s="15" t="s">
        <v>122</v>
      </c>
      <c r="C2339" s="15" t="s">
        <v>123</v>
      </c>
      <c r="D2339" s="15" t="s">
        <v>132</v>
      </c>
      <c r="E2339" s="15" t="s">
        <v>112</v>
      </c>
      <c r="F2339" s="15">
        <v>8.9</v>
      </c>
      <c r="G2339" s="15">
        <v>497.5</v>
      </c>
      <c r="H2339" s="15">
        <v>22.1</v>
      </c>
      <c r="I2339" s="15">
        <v>61.3</v>
      </c>
      <c r="J2339" s="15">
        <v>5.3</v>
      </c>
      <c r="K2339" s="15">
        <v>6.65</v>
      </c>
      <c r="L2339" s="15">
        <v>27.5</v>
      </c>
      <c r="M2339" s="15">
        <v>128.1</v>
      </c>
      <c r="N2339" s="15">
        <v>83.6</v>
      </c>
      <c r="O2339" s="15">
        <v>132.6</v>
      </c>
      <c r="P2339" s="15" t="s">
        <v>107</v>
      </c>
      <c r="Q2339" s="15">
        <v>268.3</v>
      </c>
      <c r="R2339" s="15">
        <v>2.5099999999999998</v>
      </c>
      <c r="S2339" s="15">
        <v>0.74</v>
      </c>
      <c r="T2339" s="15">
        <v>2.4</v>
      </c>
      <c r="U2339" s="15">
        <v>21.36</v>
      </c>
      <c r="V2339" s="15">
        <v>96265</v>
      </c>
      <c r="W2339" s="15">
        <v>717340</v>
      </c>
      <c r="X2339" s="15">
        <v>2056220</v>
      </c>
      <c r="Y2339" s="15">
        <v>1338880</v>
      </c>
      <c r="Z2339" s="15">
        <v>6609</v>
      </c>
      <c r="AA2339" s="15">
        <v>3.2320000000000002</v>
      </c>
      <c r="AB2339" s="15">
        <v>59.7</v>
      </c>
    </row>
    <row r="2340" spans="1:28" ht="15" customHeight="1" x14ac:dyDescent="0.3">
      <c r="A2340" s="15" t="s">
        <v>2468</v>
      </c>
      <c r="B2340" s="15" t="s">
        <v>146</v>
      </c>
      <c r="C2340" s="15" t="s">
        <v>119</v>
      </c>
      <c r="D2340" s="15" t="s">
        <v>130</v>
      </c>
      <c r="E2340" s="15" t="s">
        <v>101</v>
      </c>
      <c r="F2340" s="15">
        <v>8.83</v>
      </c>
      <c r="G2340" s="15">
        <v>775.5</v>
      </c>
      <c r="H2340" s="15">
        <v>27.7</v>
      </c>
      <c r="I2340" s="15">
        <v>50.7</v>
      </c>
      <c r="J2340" s="15">
        <v>5.6</v>
      </c>
      <c r="K2340" s="15">
        <v>7.34</v>
      </c>
      <c r="L2340" s="15">
        <v>33.299999999999997</v>
      </c>
      <c r="M2340" s="15">
        <v>113.7</v>
      </c>
      <c r="N2340" s="15">
        <v>36.4</v>
      </c>
      <c r="O2340" s="15">
        <v>98.4</v>
      </c>
      <c r="P2340" s="15" t="s">
        <v>116</v>
      </c>
      <c r="Q2340" s="15">
        <v>194.6</v>
      </c>
      <c r="R2340" s="15">
        <v>6.32</v>
      </c>
      <c r="S2340" s="15">
        <v>0.73</v>
      </c>
      <c r="T2340" s="15">
        <v>0.98</v>
      </c>
      <c r="U2340" s="15">
        <v>8.65</v>
      </c>
      <c r="V2340" s="15">
        <v>56692</v>
      </c>
      <c r="W2340" s="15">
        <v>602094</v>
      </c>
      <c r="X2340" s="15">
        <v>490386</v>
      </c>
      <c r="Y2340" s="15">
        <v>-111708</v>
      </c>
      <c r="Z2340" s="15">
        <v>3169</v>
      </c>
      <c r="AA2340" s="15">
        <v>2.73</v>
      </c>
      <c r="AB2340" s="15">
        <v>49.8</v>
      </c>
    </row>
    <row r="2341" spans="1:28" ht="15" customHeight="1" x14ac:dyDescent="0.3">
      <c r="A2341" s="15" t="s">
        <v>2469</v>
      </c>
      <c r="B2341" s="15" t="s">
        <v>122</v>
      </c>
      <c r="C2341" s="15" t="s">
        <v>114</v>
      </c>
      <c r="D2341" s="15" t="s">
        <v>111</v>
      </c>
      <c r="E2341" s="15" t="s">
        <v>112</v>
      </c>
      <c r="F2341" s="15">
        <v>8.86</v>
      </c>
      <c r="G2341" s="15">
        <v>753.2</v>
      </c>
      <c r="H2341" s="15">
        <v>24.9</v>
      </c>
      <c r="I2341" s="15">
        <v>59.2</v>
      </c>
      <c r="J2341" s="15">
        <v>10.199999999999999</v>
      </c>
      <c r="K2341" s="15">
        <v>7.38</v>
      </c>
      <c r="L2341" s="15">
        <v>23.2</v>
      </c>
      <c r="M2341" s="15">
        <v>82.4</v>
      </c>
      <c r="N2341" s="15">
        <v>69.5</v>
      </c>
      <c r="O2341" s="15">
        <v>81.3</v>
      </c>
      <c r="P2341" s="15" t="s">
        <v>127</v>
      </c>
      <c r="Q2341" s="15">
        <v>183.3</v>
      </c>
      <c r="R2341" s="15">
        <v>8.02</v>
      </c>
      <c r="S2341" s="15">
        <v>0.73</v>
      </c>
      <c r="T2341" s="15">
        <v>0.91</v>
      </c>
      <c r="U2341" s="15">
        <v>8.06</v>
      </c>
      <c r="V2341" s="15">
        <v>74278</v>
      </c>
      <c r="W2341" s="15">
        <v>670596</v>
      </c>
      <c r="X2341" s="15">
        <v>598681</v>
      </c>
      <c r="Y2341" s="15">
        <v>-71915</v>
      </c>
      <c r="Z2341" s="15">
        <v>3275</v>
      </c>
      <c r="AA2341" s="15">
        <v>2.4609999999999999</v>
      </c>
      <c r="AB2341" s="15">
        <v>39</v>
      </c>
    </row>
    <row r="2342" spans="1:28" ht="15" customHeight="1" x14ac:dyDescent="0.3">
      <c r="A2342" s="15" t="s">
        <v>2470</v>
      </c>
      <c r="B2342" s="15" t="s">
        <v>98</v>
      </c>
      <c r="C2342" s="15" t="s">
        <v>129</v>
      </c>
      <c r="D2342" s="15" t="s">
        <v>130</v>
      </c>
      <c r="E2342" s="15" t="s">
        <v>101</v>
      </c>
      <c r="F2342" s="15">
        <v>1.1100000000000001</v>
      </c>
      <c r="G2342" s="15">
        <v>751.9</v>
      </c>
      <c r="H2342" s="15">
        <v>30.5</v>
      </c>
      <c r="I2342" s="15">
        <v>61.6</v>
      </c>
      <c r="J2342" s="15">
        <v>7.3</v>
      </c>
      <c r="K2342" s="15">
        <v>6.54</v>
      </c>
      <c r="L2342" s="15">
        <v>27.8</v>
      </c>
      <c r="M2342" s="15">
        <v>138.9</v>
      </c>
      <c r="N2342" s="15">
        <v>54.2</v>
      </c>
      <c r="O2342" s="15">
        <v>65</v>
      </c>
      <c r="P2342" s="15" t="s">
        <v>107</v>
      </c>
      <c r="Q2342" s="15">
        <v>87.5</v>
      </c>
      <c r="R2342" s="15">
        <v>9.6199999999999992</v>
      </c>
      <c r="S2342" s="15">
        <v>0.86</v>
      </c>
      <c r="T2342" s="15">
        <v>1.87</v>
      </c>
      <c r="U2342" s="15">
        <v>2.08</v>
      </c>
      <c r="V2342" s="15">
        <v>65669</v>
      </c>
      <c r="W2342" s="15">
        <v>71744</v>
      </c>
      <c r="X2342" s="15">
        <v>136592</v>
      </c>
      <c r="Y2342" s="15">
        <v>64848</v>
      </c>
      <c r="Z2342" s="15">
        <v>1095</v>
      </c>
      <c r="AA2342" s="15">
        <v>1.9</v>
      </c>
      <c r="AB2342" s="15">
        <v>28</v>
      </c>
    </row>
    <row r="2343" spans="1:28" ht="15" customHeight="1" x14ac:dyDescent="0.3">
      <c r="A2343" s="15" t="s">
        <v>2471</v>
      </c>
      <c r="B2343" s="15" t="s">
        <v>126</v>
      </c>
      <c r="C2343" s="15" t="s">
        <v>134</v>
      </c>
      <c r="D2343" s="15" t="s">
        <v>100</v>
      </c>
      <c r="E2343" s="15" t="s">
        <v>112</v>
      </c>
      <c r="F2343" s="15">
        <v>11.81</v>
      </c>
      <c r="G2343" s="15">
        <v>80</v>
      </c>
      <c r="H2343" s="15">
        <v>28.3</v>
      </c>
      <c r="I2343" s="15">
        <v>46.6</v>
      </c>
      <c r="J2343" s="15">
        <v>7.3</v>
      </c>
      <c r="K2343" s="15">
        <v>6.87</v>
      </c>
      <c r="L2343" s="15">
        <v>27.9</v>
      </c>
      <c r="M2343" s="15">
        <v>118</v>
      </c>
      <c r="N2343" s="15">
        <v>58.2</v>
      </c>
      <c r="O2343" s="15">
        <v>86.3</v>
      </c>
      <c r="P2343" s="15" t="s">
        <v>107</v>
      </c>
      <c r="Q2343" s="15">
        <v>138.80000000000001</v>
      </c>
      <c r="R2343" s="15">
        <v>6.21</v>
      </c>
      <c r="S2343" s="15">
        <v>0.75</v>
      </c>
      <c r="T2343" s="15">
        <v>2.41</v>
      </c>
      <c r="U2343" s="15">
        <v>28.46</v>
      </c>
      <c r="V2343" s="15">
        <v>25890</v>
      </c>
      <c r="W2343" s="15">
        <v>780848</v>
      </c>
      <c r="X2343" s="15">
        <v>736829</v>
      </c>
      <c r="Y2343" s="15">
        <v>-44019</v>
      </c>
      <c r="Z2343" s="15">
        <v>7861</v>
      </c>
      <c r="AA2343" s="15">
        <v>3.62</v>
      </c>
      <c r="AB2343" s="15">
        <v>16.899999999999999</v>
      </c>
    </row>
    <row r="2344" spans="1:28" ht="15" customHeight="1" x14ac:dyDescent="0.3">
      <c r="A2344" s="15" t="s">
        <v>2472</v>
      </c>
      <c r="B2344" s="15" t="s">
        <v>118</v>
      </c>
      <c r="C2344" s="15" t="s">
        <v>105</v>
      </c>
      <c r="D2344" s="15" t="s">
        <v>115</v>
      </c>
      <c r="E2344" s="15" t="s">
        <v>120</v>
      </c>
      <c r="F2344" s="15">
        <v>8.34</v>
      </c>
      <c r="G2344" s="15">
        <v>414.3</v>
      </c>
      <c r="H2344" s="15">
        <v>30.3</v>
      </c>
      <c r="I2344" s="15">
        <v>59.3</v>
      </c>
      <c r="J2344" s="15">
        <v>8.6999999999999993</v>
      </c>
      <c r="K2344" s="15">
        <v>5.28</v>
      </c>
      <c r="L2344" s="15">
        <v>22.8</v>
      </c>
      <c r="M2344" s="15">
        <v>114.2</v>
      </c>
      <c r="N2344" s="15">
        <v>73.400000000000006</v>
      </c>
      <c r="O2344" s="15">
        <v>114.9</v>
      </c>
      <c r="P2344" s="15" t="s">
        <v>107</v>
      </c>
      <c r="Q2344" s="15">
        <v>247.1</v>
      </c>
      <c r="R2344" s="15">
        <v>3.15</v>
      </c>
      <c r="S2344" s="15">
        <v>0.84</v>
      </c>
      <c r="T2344" s="15">
        <v>0.3</v>
      </c>
      <c r="U2344" s="15">
        <v>2.5</v>
      </c>
      <c r="V2344" s="15">
        <v>20764</v>
      </c>
      <c r="W2344" s="15">
        <v>515257</v>
      </c>
      <c r="X2344" s="15">
        <v>51910</v>
      </c>
      <c r="Y2344" s="15">
        <v>-463347</v>
      </c>
      <c r="Z2344" s="15">
        <v>15781</v>
      </c>
      <c r="AA2344" s="15">
        <v>0.158</v>
      </c>
      <c r="AB2344" s="15">
        <v>51.1</v>
      </c>
    </row>
    <row r="2345" spans="1:28" ht="15" customHeight="1" x14ac:dyDescent="0.3">
      <c r="A2345" s="15" t="s">
        <v>2473</v>
      </c>
      <c r="B2345" s="15" t="s">
        <v>104</v>
      </c>
      <c r="C2345" s="15" t="s">
        <v>123</v>
      </c>
      <c r="D2345" s="15" t="s">
        <v>177</v>
      </c>
      <c r="E2345" s="15" t="s">
        <v>112</v>
      </c>
      <c r="F2345" s="15">
        <v>9.6300000000000008</v>
      </c>
      <c r="G2345" s="15">
        <v>409.1</v>
      </c>
      <c r="H2345" s="15">
        <v>27</v>
      </c>
      <c r="I2345" s="15">
        <v>45.2</v>
      </c>
      <c r="J2345" s="15">
        <v>5.4</v>
      </c>
      <c r="K2345" s="15">
        <v>7.84</v>
      </c>
      <c r="L2345" s="15">
        <v>20</v>
      </c>
      <c r="M2345" s="15">
        <v>125.5</v>
      </c>
      <c r="N2345" s="15">
        <v>49.2</v>
      </c>
      <c r="O2345" s="15">
        <v>122.4</v>
      </c>
      <c r="P2345" s="15" t="s">
        <v>116</v>
      </c>
      <c r="Q2345" s="15">
        <v>119.5</v>
      </c>
      <c r="R2345" s="15">
        <v>2.3199999999999998</v>
      </c>
      <c r="S2345" s="15">
        <v>0.99</v>
      </c>
      <c r="T2345" s="15">
        <v>14.04</v>
      </c>
      <c r="U2345" s="15">
        <v>135.21</v>
      </c>
      <c r="V2345" s="15">
        <v>3766</v>
      </c>
      <c r="W2345" s="15">
        <v>421711</v>
      </c>
      <c r="X2345" s="15">
        <v>509201</v>
      </c>
      <c r="Y2345" s="15">
        <v>87490</v>
      </c>
      <c r="Z2345" s="15">
        <v>8949</v>
      </c>
      <c r="AA2345" s="15">
        <v>15.109</v>
      </c>
      <c r="AB2345" s="15">
        <v>47.5</v>
      </c>
    </row>
    <row r="2346" spans="1:28" ht="15" customHeight="1" x14ac:dyDescent="0.3">
      <c r="A2346" s="15" t="s">
        <v>2474</v>
      </c>
      <c r="B2346" s="15" t="s">
        <v>122</v>
      </c>
      <c r="C2346" s="15" t="s">
        <v>105</v>
      </c>
      <c r="D2346" s="15" t="s">
        <v>132</v>
      </c>
      <c r="E2346" s="15" t="s">
        <v>120</v>
      </c>
      <c r="F2346" s="15">
        <v>4.6100000000000003</v>
      </c>
      <c r="G2346" s="15">
        <v>80</v>
      </c>
      <c r="H2346" s="15">
        <v>26.5</v>
      </c>
      <c r="I2346" s="15">
        <v>63.3</v>
      </c>
      <c r="J2346" s="15">
        <v>8.8000000000000007</v>
      </c>
      <c r="K2346" s="15">
        <v>6.57</v>
      </c>
      <c r="L2346" s="15">
        <v>29.1</v>
      </c>
      <c r="M2346" s="15">
        <v>162.19999999999999</v>
      </c>
      <c r="N2346" s="15">
        <v>54.1</v>
      </c>
      <c r="O2346" s="15">
        <v>140.19999999999999</v>
      </c>
      <c r="P2346" s="15" t="s">
        <v>127</v>
      </c>
      <c r="Q2346" s="15">
        <v>191.9</v>
      </c>
      <c r="R2346" s="15">
        <v>5.56</v>
      </c>
      <c r="S2346" s="15">
        <v>0.84</v>
      </c>
      <c r="T2346" s="15">
        <v>1.93</v>
      </c>
      <c r="U2346" s="15">
        <v>8.9</v>
      </c>
      <c r="V2346" s="15">
        <v>104908</v>
      </c>
      <c r="W2346" s="15">
        <v>298306</v>
      </c>
      <c r="X2346" s="15">
        <v>933681</v>
      </c>
      <c r="Y2346" s="15">
        <v>635375</v>
      </c>
      <c r="Z2346" s="15">
        <v>2710</v>
      </c>
      <c r="AA2346" s="15">
        <v>3.2839999999999998</v>
      </c>
      <c r="AB2346" s="15">
        <v>27.2</v>
      </c>
    </row>
    <row r="2347" spans="1:28" ht="15" customHeight="1" x14ac:dyDescent="0.3">
      <c r="A2347" s="15" t="s">
        <v>2475</v>
      </c>
      <c r="B2347" s="15" t="s">
        <v>122</v>
      </c>
      <c r="C2347" s="15" t="s">
        <v>123</v>
      </c>
      <c r="D2347" s="15" t="s">
        <v>115</v>
      </c>
      <c r="E2347" s="15" t="s">
        <v>112</v>
      </c>
      <c r="F2347" s="15">
        <v>0.76</v>
      </c>
      <c r="G2347" s="15">
        <v>577.5</v>
      </c>
      <c r="H2347" s="15">
        <v>26.1</v>
      </c>
      <c r="I2347" s="15">
        <v>73.900000000000006</v>
      </c>
      <c r="J2347" s="15">
        <v>5.8</v>
      </c>
      <c r="K2347" s="15">
        <v>7.68</v>
      </c>
      <c r="L2347" s="15">
        <v>20.399999999999999</v>
      </c>
      <c r="M2347" s="15">
        <v>141.9</v>
      </c>
      <c r="N2347" s="15">
        <v>38.700000000000003</v>
      </c>
      <c r="O2347" s="15">
        <v>148.69999999999999</v>
      </c>
      <c r="P2347" s="15" t="s">
        <v>107</v>
      </c>
      <c r="Q2347" s="15">
        <v>135.6</v>
      </c>
      <c r="R2347" s="15">
        <v>6.15</v>
      </c>
      <c r="S2347" s="15">
        <v>0.85</v>
      </c>
      <c r="T2347" s="15">
        <v>1.18</v>
      </c>
      <c r="U2347" s="15">
        <v>0.9</v>
      </c>
      <c r="V2347" s="15">
        <v>24370</v>
      </c>
      <c r="W2347" s="15">
        <v>47057</v>
      </c>
      <c r="X2347" s="15">
        <v>21933</v>
      </c>
      <c r="Y2347" s="15">
        <v>-25124</v>
      </c>
      <c r="Z2347" s="15">
        <v>1440</v>
      </c>
      <c r="AA2347" s="15">
        <v>0.625</v>
      </c>
      <c r="AB2347" s="15">
        <v>44.7</v>
      </c>
    </row>
    <row r="2348" spans="1:28" ht="15" customHeight="1" x14ac:dyDescent="0.3">
      <c r="A2348" s="15" t="s">
        <v>2476</v>
      </c>
      <c r="B2348" s="15" t="s">
        <v>118</v>
      </c>
      <c r="C2348" s="15" t="s">
        <v>123</v>
      </c>
      <c r="D2348" s="15" t="s">
        <v>106</v>
      </c>
      <c r="E2348" s="15" t="s">
        <v>101</v>
      </c>
      <c r="F2348" s="15">
        <v>8.19</v>
      </c>
      <c r="G2348" s="15">
        <v>759.6</v>
      </c>
      <c r="H2348" s="15">
        <v>32.700000000000003</v>
      </c>
      <c r="I2348" s="15">
        <v>66.5</v>
      </c>
      <c r="J2348" s="15">
        <v>7.4</v>
      </c>
      <c r="K2348" s="15">
        <v>7.33</v>
      </c>
      <c r="L2348" s="15">
        <v>41.8</v>
      </c>
      <c r="M2348" s="15">
        <v>96.3</v>
      </c>
      <c r="N2348" s="15">
        <v>65.099999999999994</v>
      </c>
      <c r="O2348" s="15">
        <v>131.30000000000001</v>
      </c>
      <c r="P2348" s="15" t="s">
        <v>116</v>
      </c>
      <c r="Q2348" s="15">
        <v>200.9</v>
      </c>
      <c r="R2348" s="15">
        <v>3.05</v>
      </c>
      <c r="S2348" s="15">
        <v>0.69</v>
      </c>
      <c r="T2348" s="15">
        <v>2.2799999999999998</v>
      </c>
      <c r="U2348" s="15">
        <v>18.670000000000002</v>
      </c>
      <c r="V2348" s="15">
        <v>18023</v>
      </c>
      <c r="W2348" s="15">
        <v>527816</v>
      </c>
      <c r="X2348" s="15">
        <v>336489</v>
      </c>
      <c r="Y2348" s="15">
        <v>-191327</v>
      </c>
      <c r="Z2348" s="15">
        <v>2858</v>
      </c>
      <c r="AA2348" s="15">
        <v>6.5330000000000004</v>
      </c>
      <c r="AB2348" s="15">
        <v>51.7</v>
      </c>
    </row>
    <row r="2349" spans="1:28" ht="15" customHeight="1" x14ac:dyDescent="0.3">
      <c r="A2349" s="15" t="s">
        <v>2477</v>
      </c>
      <c r="B2349" s="15" t="s">
        <v>146</v>
      </c>
      <c r="C2349" s="15" t="s">
        <v>114</v>
      </c>
      <c r="D2349" s="15" t="s">
        <v>111</v>
      </c>
      <c r="E2349" s="15" t="s">
        <v>112</v>
      </c>
      <c r="F2349" s="15">
        <v>10.4</v>
      </c>
      <c r="G2349" s="15">
        <v>400.1</v>
      </c>
      <c r="H2349" s="15">
        <v>27.6</v>
      </c>
      <c r="I2349" s="15">
        <v>42.7</v>
      </c>
      <c r="J2349" s="15">
        <v>9.1</v>
      </c>
      <c r="K2349" s="15">
        <v>8.0299999999999994</v>
      </c>
      <c r="L2349" s="15">
        <v>28.7</v>
      </c>
      <c r="M2349" s="15">
        <v>143.5</v>
      </c>
      <c r="N2349" s="15">
        <v>53.5</v>
      </c>
      <c r="O2349" s="15">
        <v>119.3</v>
      </c>
      <c r="P2349" s="15" t="s">
        <v>107</v>
      </c>
      <c r="Q2349" s="15">
        <v>155.30000000000001</v>
      </c>
      <c r="R2349" s="15">
        <v>6.55</v>
      </c>
      <c r="S2349" s="15">
        <v>0.92</v>
      </c>
      <c r="T2349" s="15">
        <v>0.3</v>
      </c>
      <c r="U2349" s="15">
        <v>3.12</v>
      </c>
      <c r="V2349" s="15">
        <v>94498</v>
      </c>
      <c r="W2349" s="15">
        <v>559969</v>
      </c>
      <c r="X2349" s="15">
        <v>294834</v>
      </c>
      <c r="Y2349" s="15">
        <v>-265135</v>
      </c>
      <c r="Z2349" s="15">
        <v>5003</v>
      </c>
      <c r="AA2349" s="15">
        <v>0.624</v>
      </c>
      <c r="AB2349" s="15">
        <v>28</v>
      </c>
    </row>
    <row r="2350" spans="1:28" ht="15" customHeight="1" x14ac:dyDescent="0.3">
      <c r="A2350" s="15" t="s">
        <v>2478</v>
      </c>
      <c r="B2350" s="15" t="s">
        <v>126</v>
      </c>
      <c r="C2350" s="15" t="s">
        <v>134</v>
      </c>
      <c r="D2350" s="15" t="s">
        <v>130</v>
      </c>
      <c r="E2350" s="15" t="s">
        <v>112</v>
      </c>
      <c r="F2350" s="15">
        <v>5.58</v>
      </c>
      <c r="G2350" s="15">
        <v>750.8</v>
      </c>
      <c r="H2350" s="15">
        <v>21.8</v>
      </c>
      <c r="I2350" s="15">
        <v>42</v>
      </c>
      <c r="J2350" s="15">
        <v>7.6</v>
      </c>
      <c r="K2350" s="15">
        <v>6.77</v>
      </c>
      <c r="L2350" s="15">
        <v>24.4</v>
      </c>
      <c r="M2350" s="15">
        <v>86.2</v>
      </c>
      <c r="N2350" s="15">
        <v>51.5</v>
      </c>
      <c r="O2350" s="15">
        <v>122.6</v>
      </c>
      <c r="P2350" s="15" t="s">
        <v>127</v>
      </c>
      <c r="Q2350" s="15">
        <v>129.30000000000001</v>
      </c>
      <c r="R2350" s="15">
        <v>2.96</v>
      </c>
      <c r="S2350" s="15">
        <v>0.9</v>
      </c>
      <c r="T2350" s="15">
        <v>1.69</v>
      </c>
      <c r="U2350" s="15">
        <v>9.43</v>
      </c>
      <c r="V2350" s="15">
        <v>70074</v>
      </c>
      <c r="W2350" s="15">
        <v>397191</v>
      </c>
      <c r="X2350" s="15">
        <v>660798</v>
      </c>
      <c r="Y2350" s="15">
        <v>263607</v>
      </c>
      <c r="Z2350" s="15">
        <v>4429</v>
      </c>
      <c r="AA2350" s="15">
        <v>2.129</v>
      </c>
      <c r="AB2350" s="15">
        <v>50.6</v>
      </c>
    </row>
    <row r="2351" spans="1:28" ht="15" customHeight="1" x14ac:dyDescent="0.3">
      <c r="A2351" s="15" t="s">
        <v>2479</v>
      </c>
      <c r="B2351" s="15" t="s">
        <v>122</v>
      </c>
      <c r="C2351" s="15" t="s">
        <v>170</v>
      </c>
      <c r="D2351" s="15" t="s">
        <v>111</v>
      </c>
      <c r="E2351" s="15" t="s">
        <v>112</v>
      </c>
      <c r="F2351" s="15">
        <v>6.07</v>
      </c>
      <c r="G2351" s="15">
        <v>771</v>
      </c>
      <c r="H2351" s="15">
        <v>21.2</v>
      </c>
      <c r="I2351" s="15">
        <v>76.7</v>
      </c>
      <c r="J2351" s="15">
        <v>6.4</v>
      </c>
      <c r="K2351" s="15">
        <v>5.36</v>
      </c>
      <c r="L2351" s="15">
        <v>18.100000000000001</v>
      </c>
      <c r="M2351" s="15">
        <v>80.2</v>
      </c>
      <c r="N2351" s="15">
        <v>66</v>
      </c>
      <c r="O2351" s="15">
        <v>115.6</v>
      </c>
      <c r="P2351" s="15" t="s">
        <v>107</v>
      </c>
      <c r="Q2351" s="15">
        <v>265.7</v>
      </c>
      <c r="R2351" s="15">
        <v>3.8</v>
      </c>
      <c r="S2351" s="15">
        <v>0.65</v>
      </c>
      <c r="T2351" s="15">
        <v>0.3</v>
      </c>
      <c r="U2351" s="15">
        <v>1.82</v>
      </c>
      <c r="V2351" s="15">
        <v>62765</v>
      </c>
      <c r="W2351" s="15">
        <v>453256</v>
      </c>
      <c r="X2351" s="15">
        <v>114232</v>
      </c>
      <c r="Y2351" s="15">
        <v>-339024</v>
      </c>
      <c r="Z2351" s="15">
        <v>2661</v>
      </c>
      <c r="AA2351" s="15">
        <v>0.68400000000000005</v>
      </c>
      <c r="AB2351" s="15">
        <v>51.7</v>
      </c>
    </row>
    <row r="2352" spans="1:28" ht="15" customHeight="1" x14ac:dyDescent="0.3">
      <c r="A2352" s="15" t="s">
        <v>2480</v>
      </c>
      <c r="B2352" s="15" t="s">
        <v>146</v>
      </c>
      <c r="C2352" s="15" t="s">
        <v>123</v>
      </c>
      <c r="D2352" s="15" t="s">
        <v>132</v>
      </c>
      <c r="E2352" s="15" t="s">
        <v>120</v>
      </c>
      <c r="F2352" s="15">
        <v>11.3</v>
      </c>
      <c r="G2352" s="15">
        <v>576</v>
      </c>
      <c r="H2352" s="15">
        <v>30.7</v>
      </c>
      <c r="I2352" s="15">
        <v>48.8</v>
      </c>
      <c r="J2352" s="15">
        <v>8.6999999999999993</v>
      </c>
      <c r="K2352" s="15">
        <v>5.68</v>
      </c>
      <c r="L2352" s="15">
        <v>15.9</v>
      </c>
      <c r="M2352" s="15">
        <v>109.5</v>
      </c>
      <c r="N2352" s="15">
        <v>48.4</v>
      </c>
      <c r="O2352" s="15">
        <v>138</v>
      </c>
      <c r="P2352" s="15" t="s">
        <v>107</v>
      </c>
      <c r="Q2352" s="15">
        <v>147.4</v>
      </c>
      <c r="R2352" s="15">
        <v>1.81</v>
      </c>
      <c r="S2352" s="15">
        <v>0.67</v>
      </c>
      <c r="T2352" s="15">
        <v>0.56000000000000005</v>
      </c>
      <c r="U2352" s="15">
        <v>6.33</v>
      </c>
      <c r="V2352" s="15">
        <v>101799</v>
      </c>
      <c r="W2352" s="15">
        <v>758215</v>
      </c>
      <c r="X2352" s="15">
        <v>644388</v>
      </c>
      <c r="Y2352" s="15">
        <v>-113827</v>
      </c>
      <c r="Z2352" s="15">
        <v>7997</v>
      </c>
      <c r="AA2352" s="15">
        <v>0.79200000000000004</v>
      </c>
      <c r="AB2352" s="15">
        <v>66.2</v>
      </c>
    </row>
    <row r="2353" spans="1:28" ht="15" customHeight="1" x14ac:dyDescent="0.3">
      <c r="A2353" s="15" t="s">
        <v>2481</v>
      </c>
      <c r="B2353" s="15" t="s">
        <v>137</v>
      </c>
      <c r="C2353" s="15" t="s">
        <v>152</v>
      </c>
      <c r="D2353" s="15" t="s">
        <v>177</v>
      </c>
      <c r="E2353" s="15" t="s">
        <v>112</v>
      </c>
      <c r="F2353" s="15">
        <v>1.43</v>
      </c>
      <c r="G2353" s="15">
        <v>467.5</v>
      </c>
      <c r="H2353" s="15">
        <v>21</v>
      </c>
      <c r="I2353" s="15">
        <v>50.7</v>
      </c>
      <c r="J2353" s="15">
        <v>6.1</v>
      </c>
      <c r="K2353" s="15">
        <v>5.8</v>
      </c>
      <c r="L2353" s="15">
        <v>28.8</v>
      </c>
      <c r="M2353" s="15">
        <v>124.8</v>
      </c>
      <c r="N2353" s="15">
        <v>59</v>
      </c>
      <c r="O2353" s="15">
        <v>61.7</v>
      </c>
      <c r="P2353" s="15" t="s">
        <v>107</v>
      </c>
      <c r="Q2353" s="15">
        <v>123.3</v>
      </c>
      <c r="R2353" s="15">
        <v>6.53</v>
      </c>
      <c r="S2353" s="15">
        <v>0.82</v>
      </c>
      <c r="T2353" s="15">
        <v>21.08</v>
      </c>
      <c r="U2353" s="15">
        <v>30.14</v>
      </c>
      <c r="V2353" s="15">
        <v>4380</v>
      </c>
      <c r="W2353" s="15">
        <v>88951</v>
      </c>
      <c r="X2353" s="15">
        <v>132013</v>
      </c>
      <c r="Y2353" s="15">
        <v>43062</v>
      </c>
      <c r="Z2353" s="15">
        <v>4329</v>
      </c>
      <c r="AA2353" s="15">
        <v>6.9619999999999997</v>
      </c>
      <c r="AB2353" s="15">
        <v>39.9</v>
      </c>
    </row>
    <row r="2354" spans="1:28" ht="15" customHeight="1" x14ac:dyDescent="0.3">
      <c r="A2354" s="15" t="s">
        <v>2482</v>
      </c>
      <c r="B2354" s="15" t="s">
        <v>137</v>
      </c>
      <c r="C2354" s="15" t="s">
        <v>105</v>
      </c>
      <c r="D2354" s="15" t="s">
        <v>106</v>
      </c>
      <c r="E2354" s="15" t="s">
        <v>112</v>
      </c>
      <c r="F2354" s="15">
        <v>7.24</v>
      </c>
      <c r="G2354" s="15">
        <v>382.1</v>
      </c>
      <c r="H2354" s="15">
        <v>24.6</v>
      </c>
      <c r="I2354" s="15">
        <v>50.8</v>
      </c>
      <c r="J2354" s="15">
        <v>6.7</v>
      </c>
      <c r="K2354" s="15">
        <v>6.68</v>
      </c>
      <c r="L2354" s="15">
        <v>18.899999999999999</v>
      </c>
      <c r="M2354" s="15">
        <v>136.4</v>
      </c>
      <c r="N2354" s="15">
        <v>59.9</v>
      </c>
      <c r="O2354" s="15">
        <v>137</v>
      </c>
      <c r="P2354" s="15" t="s">
        <v>107</v>
      </c>
      <c r="Q2354" s="15">
        <v>233.9</v>
      </c>
      <c r="R2354" s="15">
        <v>6.46</v>
      </c>
      <c r="S2354" s="15">
        <v>0.72</v>
      </c>
      <c r="T2354" s="15">
        <v>3.67</v>
      </c>
      <c r="U2354" s="15">
        <v>26.57</v>
      </c>
      <c r="V2354" s="15">
        <v>17424</v>
      </c>
      <c r="W2354" s="15">
        <v>547461</v>
      </c>
      <c r="X2354" s="15">
        <v>462956</v>
      </c>
      <c r="Y2354" s="15">
        <v>-84505</v>
      </c>
      <c r="Z2354" s="15">
        <v>5490</v>
      </c>
      <c r="AA2354" s="15">
        <v>4.84</v>
      </c>
      <c r="AB2354" s="15">
        <v>30.5</v>
      </c>
    </row>
    <row r="2355" spans="1:28" ht="15" customHeight="1" x14ac:dyDescent="0.3">
      <c r="A2355" s="15" t="s">
        <v>2483</v>
      </c>
      <c r="B2355" s="15" t="s">
        <v>126</v>
      </c>
      <c r="C2355" s="15" t="s">
        <v>134</v>
      </c>
      <c r="D2355" s="15" t="s">
        <v>115</v>
      </c>
      <c r="E2355" s="15" t="s">
        <v>112</v>
      </c>
      <c r="F2355" s="15">
        <v>10.09</v>
      </c>
      <c r="G2355" s="15">
        <v>265</v>
      </c>
      <c r="H2355" s="15">
        <v>23.1</v>
      </c>
      <c r="I2355" s="15">
        <v>43.7</v>
      </c>
      <c r="J2355" s="15">
        <v>8</v>
      </c>
      <c r="K2355" s="15">
        <v>6.61</v>
      </c>
      <c r="L2355" s="15">
        <v>33</v>
      </c>
      <c r="M2355" s="15">
        <v>121.1</v>
      </c>
      <c r="N2355" s="15">
        <v>37</v>
      </c>
      <c r="O2355" s="15">
        <v>99.5</v>
      </c>
      <c r="P2355" s="15" t="s">
        <v>107</v>
      </c>
      <c r="Q2355" s="15">
        <v>245.7</v>
      </c>
      <c r="R2355" s="15">
        <v>4.74</v>
      </c>
      <c r="S2355" s="15">
        <v>0.75</v>
      </c>
      <c r="T2355" s="15">
        <v>2.62</v>
      </c>
      <c r="U2355" s="15">
        <v>26.44</v>
      </c>
      <c r="V2355" s="15">
        <v>24394</v>
      </c>
      <c r="W2355" s="15">
        <v>833287</v>
      </c>
      <c r="X2355" s="15">
        <v>644977</v>
      </c>
      <c r="Y2355" s="15">
        <v>-188310</v>
      </c>
      <c r="Z2355" s="15">
        <v>18396</v>
      </c>
      <c r="AA2355" s="15">
        <v>1.4370000000000001</v>
      </c>
      <c r="AB2355" s="15">
        <v>27.6</v>
      </c>
    </row>
    <row r="2356" spans="1:28" ht="15" customHeight="1" x14ac:dyDescent="0.3">
      <c r="A2356" s="15" t="s">
        <v>2484</v>
      </c>
      <c r="B2356" s="15" t="s">
        <v>104</v>
      </c>
      <c r="C2356" s="15" t="s">
        <v>105</v>
      </c>
      <c r="D2356" s="15" t="s">
        <v>106</v>
      </c>
      <c r="E2356" s="15" t="s">
        <v>101</v>
      </c>
      <c r="F2356" s="15">
        <v>1.42</v>
      </c>
      <c r="G2356" s="15">
        <v>972.5</v>
      </c>
      <c r="H2356" s="15">
        <v>27</v>
      </c>
      <c r="I2356" s="15">
        <v>67.8</v>
      </c>
      <c r="J2356" s="15">
        <v>7.9</v>
      </c>
      <c r="K2356" s="15">
        <v>6.29</v>
      </c>
      <c r="L2356" s="15">
        <v>34.5</v>
      </c>
      <c r="M2356" s="15">
        <v>132.80000000000001</v>
      </c>
      <c r="N2356" s="15">
        <v>88.2</v>
      </c>
      <c r="O2356" s="15">
        <v>108.1</v>
      </c>
      <c r="P2356" s="15" t="s">
        <v>116</v>
      </c>
      <c r="Q2356" s="15">
        <v>167.2</v>
      </c>
      <c r="R2356" s="15">
        <v>1.47</v>
      </c>
      <c r="S2356" s="15">
        <v>0.71</v>
      </c>
      <c r="T2356" s="15">
        <v>3.42</v>
      </c>
      <c r="U2356" s="15">
        <v>4.8600000000000003</v>
      </c>
      <c r="V2356" s="15">
        <v>21094</v>
      </c>
      <c r="W2356" s="15">
        <v>79289</v>
      </c>
      <c r="X2356" s="15">
        <v>102517</v>
      </c>
      <c r="Y2356" s="15">
        <v>23228</v>
      </c>
      <c r="Z2356" s="15">
        <v>460</v>
      </c>
      <c r="AA2356" s="15">
        <v>10.565</v>
      </c>
      <c r="AB2356" s="15">
        <v>56.8</v>
      </c>
    </row>
    <row r="2357" spans="1:28" ht="15" customHeight="1" x14ac:dyDescent="0.3">
      <c r="A2357" s="15" t="s">
        <v>2485</v>
      </c>
      <c r="B2357" s="15" t="s">
        <v>126</v>
      </c>
      <c r="C2357" s="15" t="s">
        <v>110</v>
      </c>
      <c r="D2357" s="15" t="s">
        <v>130</v>
      </c>
      <c r="E2357" s="15" t="s">
        <v>112</v>
      </c>
      <c r="F2357" s="15">
        <v>13.23</v>
      </c>
      <c r="G2357" s="15"/>
      <c r="H2357" s="15">
        <v>21.5</v>
      </c>
      <c r="I2357" s="15">
        <v>49.1</v>
      </c>
      <c r="J2357" s="15">
        <v>7.8</v>
      </c>
      <c r="K2357" s="15">
        <v>5.87</v>
      </c>
      <c r="L2357" s="15">
        <v>23.5</v>
      </c>
      <c r="M2357" s="15">
        <v>128.80000000000001</v>
      </c>
      <c r="N2357" s="15">
        <v>50</v>
      </c>
      <c r="O2357" s="15">
        <v>64.3</v>
      </c>
      <c r="P2357" s="15" t="s">
        <v>127</v>
      </c>
      <c r="Q2357" s="15">
        <v>173.4</v>
      </c>
      <c r="R2357" s="15">
        <v>5.5</v>
      </c>
      <c r="S2357" s="15">
        <v>0.68</v>
      </c>
      <c r="T2357" s="15">
        <v>0.52</v>
      </c>
      <c r="U2357" s="15">
        <v>6.88</v>
      </c>
      <c r="V2357" s="15">
        <v>55912</v>
      </c>
      <c r="W2357" s="15">
        <v>876264</v>
      </c>
      <c r="X2357" s="15">
        <v>384675</v>
      </c>
      <c r="Y2357" s="15">
        <v>-491589</v>
      </c>
      <c r="Z2357" s="15">
        <v>9043</v>
      </c>
      <c r="AA2357" s="15">
        <v>0.76100000000000001</v>
      </c>
      <c r="AB2357" s="15">
        <v>32.6</v>
      </c>
    </row>
    <row r="2358" spans="1:28" ht="15" customHeight="1" x14ac:dyDescent="0.3">
      <c r="A2358" s="15" t="s">
        <v>2486</v>
      </c>
      <c r="B2358" s="15" t="s">
        <v>118</v>
      </c>
      <c r="C2358" s="15" t="s">
        <v>129</v>
      </c>
      <c r="D2358" s="15" t="s">
        <v>100</v>
      </c>
      <c r="E2358" s="15" t="s">
        <v>112</v>
      </c>
      <c r="F2358" s="15">
        <v>11.63</v>
      </c>
      <c r="G2358" s="15">
        <v>289.3</v>
      </c>
      <c r="H2358" s="15">
        <v>20.100000000000001</v>
      </c>
      <c r="I2358" s="15">
        <v>59.5</v>
      </c>
      <c r="J2358" s="15">
        <v>6.6</v>
      </c>
      <c r="K2358" s="15">
        <v>5.97</v>
      </c>
      <c r="L2358" s="15">
        <v>28.7</v>
      </c>
      <c r="M2358" s="15">
        <v>111.8</v>
      </c>
      <c r="N2358" s="15">
        <v>58.3</v>
      </c>
      <c r="O2358" s="15">
        <v>144.9</v>
      </c>
      <c r="P2358" s="15" t="s">
        <v>107</v>
      </c>
      <c r="Q2358" s="15">
        <v>115.7</v>
      </c>
      <c r="R2358" s="15">
        <v>6.79</v>
      </c>
      <c r="S2358" s="15">
        <v>0.99</v>
      </c>
      <c r="T2358" s="15">
        <v>1.04</v>
      </c>
      <c r="U2358" s="15">
        <v>12.1</v>
      </c>
      <c r="V2358" s="15">
        <v>26464</v>
      </c>
      <c r="W2358" s="15">
        <v>843168</v>
      </c>
      <c r="X2358" s="15">
        <v>320214</v>
      </c>
      <c r="Y2358" s="15">
        <v>-522954</v>
      </c>
      <c r="Z2358" s="15">
        <v>7146</v>
      </c>
      <c r="AA2358" s="15">
        <v>1.6930000000000001</v>
      </c>
      <c r="AB2358" s="15">
        <v>41.2</v>
      </c>
    </row>
    <row r="2359" spans="1:28" ht="15" customHeight="1" x14ac:dyDescent="0.3">
      <c r="A2359" s="15" t="s">
        <v>2487</v>
      </c>
      <c r="B2359" s="15" t="s">
        <v>104</v>
      </c>
      <c r="C2359" s="15" t="s">
        <v>99</v>
      </c>
      <c r="D2359" s="15" t="s">
        <v>130</v>
      </c>
      <c r="E2359" s="15" t="s">
        <v>101</v>
      </c>
      <c r="F2359" s="15">
        <v>4.25</v>
      </c>
      <c r="G2359" s="15">
        <v>1042.7</v>
      </c>
      <c r="H2359" s="15">
        <v>28.4</v>
      </c>
      <c r="I2359" s="15">
        <v>76.400000000000006</v>
      </c>
      <c r="J2359" s="15">
        <v>6.9</v>
      </c>
      <c r="K2359" s="15">
        <v>7.79</v>
      </c>
      <c r="L2359" s="15">
        <v>27.3</v>
      </c>
      <c r="M2359" s="15">
        <v>133</v>
      </c>
      <c r="N2359" s="15">
        <v>67.900000000000006</v>
      </c>
      <c r="O2359" s="15">
        <v>108.7</v>
      </c>
      <c r="P2359" s="15" t="s">
        <v>107</v>
      </c>
      <c r="Q2359" s="15">
        <v>251.7</v>
      </c>
      <c r="R2359" s="15">
        <v>6.4</v>
      </c>
      <c r="S2359" s="15">
        <v>0.8</v>
      </c>
      <c r="T2359" s="15">
        <v>0.33</v>
      </c>
      <c r="U2359" s="15">
        <v>1.4</v>
      </c>
      <c r="V2359" s="15">
        <v>65782</v>
      </c>
      <c r="W2359" s="15">
        <v>291205</v>
      </c>
      <c r="X2359" s="15">
        <v>92095</v>
      </c>
      <c r="Y2359" s="15">
        <v>-199110</v>
      </c>
      <c r="Z2359" s="15">
        <v>5009</v>
      </c>
      <c r="AA2359" s="15">
        <v>0.27900000000000003</v>
      </c>
      <c r="AB2359" s="15">
        <v>45.4</v>
      </c>
    </row>
    <row r="2360" spans="1:28" ht="15" customHeight="1" x14ac:dyDescent="0.3">
      <c r="A2360" s="15" t="s">
        <v>2488</v>
      </c>
      <c r="B2360" s="15" t="s">
        <v>146</v>
      </c>
      <c r="C2360" s="15" t="s">
        <v>119</v>
      </c>
      <c r="D2360" s="15" t="s">
        <v>115</v>
      </c>
      <c r="E2360" s="15" t="s">
        <v>112</v>
      </c>
      <c r="F2360" s="15">
        <v>5.59</v>
      </c>
      <c r="G2360" s="15">
        <v>392.6</v>
      </c>
      <c r="H2360" s="15">
        <v>25.5</v>
      </c>
      <c r="I2360" s="15">
        <v>53.6</v>
      </c>
      <c r="J2360" s="15">
        <v>9</v>
      </c>
      <c r="K2360" s="15">
        <v>6.52</v>
      </c>
      <c r="L2360" s="15">
        <v>35</v>
      </c>
      <c r="M2360" s="15">
        <v>99.2</v>
      </c>
      <c r="N2360" s="15">
        <v>52.3</v>
      </c>
      <c r="O2360" s="15">
        <v>121.5</v>
      </c>
      <c r="P2360" s="15" t="s">
        <v>107</v>
      </c>
      <c r="Q2360" s="15">
        <v>153</v>
      </c>
      <c r="R2360" s="15">
        <v>5.34</v>
      </c>
      <c r="S2360" s="15">
        <v>0.78</v>
      </c>
      <c r="T2360" s="15">
        <v>3.53</v>
      </c>
      <c r="U2360" s="15">
        <v>19.73</v>
      </c>
      <c r="V2360" s="15">
        <v>21492</v>
      </c>
      <c r="W2360" s="15">
        <v>335488</v>
      </c>
      <c r="X2360" s="15">
        <v>424037</v>
      </c>
      <c r="Y2360" s="15">
        <v>88549</v>
      </c>
      <c r="Z2360" s="15">
        <v>9960</v>
      </c>
      <c r="AA2360" s="15">
        <v>1.9810000000000001</v>
      </c>
      <c r="AB2360" s="15">
        <v>36.1</v>
      </c>
    </row>
    <row r="2361" spans="1:28" ht="15" customHeight="1" x14ac:dyDescent="0.3">
      <c r="A2361" s="15" t="s">
        <v>2489</v>
      </c>
      <c r="B2361" s="15" t="s">
        <v>118</v>
      </c>
      <c r="C2361" s="15" t="s">
        <v>170</v>
      </c>
      <c r="D2361" s="15" t="s">
        <v>106</v>
      </c>
      <c r="E2361" s="15" t="s">
        <v>101</v>
      </c>
      <c r="F2361" s="15">
        <v>10.130000000000001</v>
      </c>
      <c r="G2361" s="15">
        <v>930.6</v>
      </c>
      <c r="H2361" s="15">
        <v>27.1</v>
      </c>
      <c r="I2361" s="15">
        <v>62.9</v>
      </c>
      <c r="J2361" s="15">
        <v>7.2</v>
      </c>
      <c r="K2361" s="15">
        <v>6.84</v>
      </c>
      <c r="L2361" s="15">
        <v>34.6</v>
      </c>
      <c r="M2361" s="15">
        <v>139.69999999999999</v>
      </c>
      <c r="N2361" s="15">
        <v>82.9</v>
      </c>
      <c r="O2361" s="15">
        <v>104.4</v>
      </c>
      <c r="P2361" s="15" t="s">
        <v>116</v>
      </c>
      <c r="Q2361" s="15">
        <v>293</v>
      </c>
      <c r="R2361" s="15">
        <v>4.3</v>
      </c>
      <c r="S2361" s="15">
        <v>0.68</v>
      </c>
      <c r="T2361" s="15">
        <v>4.28</v>
      </c>
      <c r="U2361" s="15">
        <v>43.36</v>
      </c>
      <c r="V2361" s="15">
        <v>22258</v>
      </c>
      <c r="W2361" s="15">
        <v>804906</v>
      </c>
      <c r="X2361" s="15">
        <v>965107</v>
      </c>
      <c r="Y2361" s="15">
        <v>160201</v>
      </c>
      <c r="Z2361" s="15">
        <v>3526</v>
      </c>
      <c r="AA2361" s="15">
        <v>12.297000000000001</v>
      </c>
      <c r="AB2361" s="15">
        <v>47.4</v>
      </c>
    </row>
    <row r="2362" spans="1:28" ht="15" customHeight="1" x14ac:dyDescent="0.3">
      <c r="A2362" s="15" t="s">
        <v>2490</v>
      </c>
      <c r="B2362" s="15" t="s">
        <v>137</v>
      </c>
      <c r="C2362" s="15" t="s">
        <v>134</v>
      </c>
      <c r="D2362" s="15" t="s">
        <v>177</v>
      </c>
      <c r="E2362" s="15" t="s">
        <v>120</v>
      </c>
      <c r="F2362" s="15">
        <v>8.18</v>
      </c>
      <c r="G2362" s="15">
        <v>338.7</v>
      </c>
      <c r="H2362" s="15">
        <v>29.5</v>
      </c>
      <c r="I2362" s="15">
        <v>46.7</v>
      </c>
      <c r="J2362" s="15">
        <v>5.7</v>
      </c>
      <c r="K2362" s="15">
        <v>5.91</v>
      </c>
      <c r="L2362" s="15">
        <v>29.4</v>
      </c>
      <c r="M2362" s="15">
        <v>131.5</v>
      </c>
      <c r="N2362" s="15">
        <v>84</v>
      </c>
      <c r="O2362" s="15">
        <v>98.1</v>
      </c>
      <c r="P2362" s="15" t="s">
        <v>107</v>
      </c>
      <c r="Q2362" s="15">
        <v>249</v>
      </c>
      <c r="R2362" s="15">
        <v>6.63</v>
      </c>
      <c r="S2362" s="15">
        <v>0.74</v>
      </c>
      <c r="T2362" s="15">
        <v>27.46</v>
      </c>
      <c r="U2362" s="15">
        <v>224.62</v>
      </c>
      <c r="V2362" s="15">
        <v>3324</v>
      </c>
      <c r="W2362" s="15">
        <v>614528</v>
      </c>
      <c r="X2362" s="15">
        <v>746637</v>
      </c>
      <c r="Y2362" s="15">
        <v>132109</v>
      </c>
      <c r="Z2362" s="15">
        <v>15281</v>
      </c>
      <c r="AA2362" s="15">
        <v>14.699</v>
      </c>
      <c r="AB2362" s="15">
        <v>36.299999999999997</v>
      </c>
    </row>
    <row r="2363" spans="1:28" ht="15" customHeight="1" x14ac:dyDescent="0.3">
      <c r="A2363" s="15" t="s">
        <v>2491</v>
      </c>
      <c r="B2363" s="15" t="s">
        <v>109</v>
      </c>
      <c r="C2363" s="15" t="s">
        <v>99</v>
      </c>
      <c r="D2363" s="15" t="s">
        <v>144</v>
      </c>
      <c r="E2363" s="15" t="s">
        <v>120</v>
      </c>
      <c r="F2363" s="15">
        <v>3.62</v>
      </c>
      <c r="G2363" s="15">
        <v>202</v>
      </c>
      <c r="H2363" s="15">
        <v>25.1</v>
      </c>
      <c r="I2363" s="15">
        <v>34.6</v>
      </c>
      <c r="J2363" s="15">
        <v>8.1999999999999993</v>
      </c>
      <c r="K2363" s="15">
        <v>7.36</v>
      </c>
      <c r="L2363" s="15">
        <v>21</v>
      </c>
      <c r="M2363" s="15">
        <v>161.30000000000001</v>
      </c>
      <c r="N2363" s="15">
        <v>49.7</v>
      </c>
      <c r="O2363" s="15">
        <v>116.4</v>
      </c>
      <c r="P2363" s="15" t="s">
        <v>102</v>
      </c>
      <c r="Q2363" s="15">
        <v>207.7</v>
      </c>
      <c r="R2363" s="15">
        <v>7.68</v>
      </c>
      <c r="S2363" s="15">
        <v>0.72</v>
      </c>
      <c r="T2363" s="15">
        <v>0.79</v>
      </c>
      <c r="U2363" s="15">
        <v>2.86</v>
      </c>
      <c r="V2363" s="15">
        <v>54520</v>
      </c>
      <c r="W2363" s="15">
        <v>306656</v>
      </c>
      <c r="X2363" s="15">
        <v>155927</v>
      </c>
      <c r="Y2363" s="15">
        <v>-150729</v>
      </c>
      <c r="Z2363" s="15">
        <v>1596</v>
      </c>
      <c r="AA2363" s="15">
        <v>1.792</v>
      </c>
      <c r="AB2363" s="15">
        <v>35.299999999999997</v>
      </c>
    </row>
    <row r="2364" spans="1:28" ht="15" customHeight="1" x14ac:dyDescent="0.3">
      <c r="A2364" s="15" t="s">
        <v>2492</v>
      </c>
      <c r="B2364" s="15" t="s">
        <v>126</v>
      </c>
      <c r="C2364" s="15" t="s">
        <v>123</v>
      </c>
      <c r="D2364" s="15" t="s">
        <v>130</v>
      </c>
      <c r="E2364" s="15" t="s">
        <v>101</v>
      </c>
      <c r="F2364" s="15">
        <v>4.6500000000000004</v>
      </c>
      <c r="G2364" s="15">
        <v>859.2</v>
      </c>
      <c r="H2364" s="15">
        <v>29.5</v>
      </c>
      <c r="I2364" s="15">
        <v>57.8</v>
      </c>
      <c r="J2364" s="15">
        <v>7.5</v>
      </c>
      <c r="K2364" s="15">
        <v>5.52</v>
      </c>
      <c r="L2364" s="15">
        <v>39</v>
      </c>
      <c r="M2364" s="15">
        <v>164.5</v>
      </c>
      <c r="N2364" s="15">
        <v>71.400000000000006</v>
      </c>
      <c r="O2364" s="15">
        <v>112.6</v>
      </c>
      <c r="P2364" s="15" t="s">
        <v>107</v>
      </c>
      <c r="Q2364" s="15">
        <v>255</v>
      </c>
      <c r="R2364" s="15">
        <v>4.4400000000000004</v>
      </c>
      <c r="S2364" s="15">
        <v>0.73</v>
      </c>
      <c r="T2364" s="15">
        <v>0.33</v>
      </c>
      <c r="U2364" s="15">
        <v>1.53</v>
      </c>
      <c r="V2364" s="15">
        <v>76696</v>
      </c>
      <c r="W2364" s="15">
        <v>260969</v>
      </c>
      <c r="X2364" s="15">
        <v>117345</v>
      </c>
      <c r="Y2364" s="15">
        <v>-143624</v>
      </c>
      <c r="Z2364" s="15">
        <v>4724</v>
      </c>
      <c r="AA2364" s="15">
        <v>0.32400000000000001</v>
      </c>
      <c r="AB2364" s="15">
        <v>47</v>
      </c>
    </row>
    <row r="2365" spans="1:28" ht="15" customHeight="1" x14ac:dyDescent="0.3">
      <c r="A2365" s="15" t="s">
        <v>2493</v>
      </c>
      <c r="B2365" s="15" t="s">
        <v>137</v>
      </c>
      <c r="C2365" s="15" t="s">
        <v>123</v>
      </c>
      <c r="D2365" s="15" t="s">
        <v>132</v>
      </c>
      <c r="E2365" s="15" t="s">
        <v>112</v>
      </c>
      <c r="F2365" s="15">
        <v>8.27</v>
      </c>
      <c r="G2365" s="15">
        <v>398</v>
      </c>
      <c r="H2365" s="15">
        <v>19.3</v>
      </c>
      <c r="I2365" s="15">
        <v>57</v>
      </c>
      <c r="J2365" s="15">
        <v>9.1999999999999993</v>
      </c>
      <c r="K2365" s="15">
        <v>6.75</v>
      </c>
      <c r="L2365" s="15">
        <v>23.1</v>
      </c>
      <c r="M2365" s="15">
        <v>143.30000000000001</v>
      </c>
      <c r="N2365" s="15">
        <v>79.400000000000006</v>
      </c>
      <c r="O2365" s="15">
        <v>96.2</v>
      </c>
      <c r="P2365" s="15" t="s">
        <v>107</v>
      </c>
      <c r="Q2365" s="15">
        <v>116.6</v>
      </c>
      <c r="R2365" s="15">
        <v>5.63</v>
      </c>
      <c r="S2365" s="15">
        <v>0.91</v>
      </c>
      <c r="T2365" s="15">
        <v>2.02</v>
      </c>
      <c r="U2365" s="15">
        <v>16.71</v>
      </c>
      <c r="V2365" s="15">
        <v>114087</v>
      </c>
      <c r="W2365" s="15">
        <v>579989</v>
      </c>
      <c r="X2365" s="15">
        <v>1906394</v>
      </c>
      <c r="Y2365" s="15">
        <v>1326405</v>
      </c>
      <c r="Z2365" s="15">
        <v>6726</v>
      </c>
      <c r="AA2365" s="15">
        <v>2.484</v>
      </c>
      <c r="AB2365" s="15">
        <v>51.5</v>
      </c>
    </row>
    <row r="2366" spans="1:28" ht="15" customHeight="1" x14ac:dyDescent="0.3">
      <c r="A2366" s="15" t="s">
        <v>2494</v>
      </c>
      <c r="B2366" s="15" t="s">
        <v>118</v>
      </c>
      <c r="C2366" s="15" t="s">
        <v>129</v>
      </c>
      <c r="D2366" s="15" t="s">
        <v>115</v>
      </c>
      <c r="E2366" s="15" t="s">
        <v>120</v>
      </c>
      <c r="F2366" s="15">
        <v>14.54</v>
      </c>
      <c r="G2366" s="15">
        <v>80</v>
      </c>
      <c r="H2366" s="15">
        <v>36.4</v>
      </c>
      <c r="I2366" s="15">
        <v>54.1</v>
      </c>
      <c r="J2366" s="15">
        <v>8.3000000000000007</v>
      </c>
      <c r="K2366" s="15">
        <v>6.05</v>
      </c>
      <c r="L2366" s="15">
        <v>19.3</v>
      </c>
      <c r="M2366" s="15">
        <v>111.9</v>
      </c>
      <c r="N2366" s="15">
        <v>51.7</v>
      </c>
      <c r="O2366" s="15">
        <v>96.4</v>
      </c>
      <c r="P2366" s="15" t="s">
        <v>107</v>
      </c>
      <c r="Q2366" s="15">
        <v>236.1</v>
      </c>
      <c r="R2366" s="15">
        <v>3.33</v>
      </c>
      <c r="S2366" s="15">
        <v>0.84</v>
      </c>
      <c r="T2366" s="15">
        <v>1.1100000000000001</v>
      </c>
      <c r="U2366" s="15">
        <v>16.14</v>
      </c>
      <c r="V2366" s="15">
        <v>23938</v>
      </c>
      <c r="W2366" s="15">
        <v>972251</v>
      </c>
      <c r="X2366" s="15">
        <v>386359</v>
      </c>
      <c r="Y2366" s="15">
        <v>-585892</v>
      </c>
      <c r="Z2366" s="15">
        <v>26615</v>
      </c>
      <c r="AA2366" s="15">
        <v>0.60599999999999998</v>
      </c>
      <c r="AB2366" s="15">
        <v>53.8</v>
      </c>
    </row>
    <row r="2367" spans="1:28" ht="15" customHeight="1" x14ac:dyDescent="0.3">
      <c r="A2367" s="15" t="s">
        <v>2495</v>
      </c>
      <c r="B2367" s="15" t="s">
        <v>137</v>
      </c>
      <c r="C2367" s="15" t="s">
        <v>110</v>
      </c>
      <c r="D2367" s="15" t="s">
        <v>144</v>
      </c>
      <c r="E2367" s="15" t="s">
        <v>101</v>
      </c>
      <c r="F2367" s="15">
        <v>7.97</v>
      </c>
      <c r="G2367" s="15">
        <v>1040.9000000000001</v>
      </c>
      <c r="H2367" s="15">
        <v>27.8</v>
      </c>
      <c r="I2367" s="15">
        <v>74.900000000000006</v>
      </c>
      <c r="J2367" s="15">
        <v>6</v>
      </c>
      <c r="K2367" s="15">
        <v>6.19</v>
      </c>
      <c r="L2367" s="15">
        <v>33.200000000000003</v>
      </c>
      <c r="M2367" s="15">
        <v>98.5</v>
      </c>
      <c r="N2367" s="15">
        <v>81.3</v>
      </c>
      <c r="O2367" s="15">
        <v>76</v>
      </c>
      <c r="P2367" s="15" t="s">
        <v>127</v>
      </c>
      <c r="Q2367" s="15">
        <v>98.4</v>
      </c>
      <c r="R2367" s="15">
        <v>4.57</v>
      </c>
      <c r="S2367" s="15">
        <v>0.7</v>
      </c>
      <c r="T2367" s="15">
        <v>1.56</v>
      </c>
      <c r="U2367" s="15">
        <v>12.43</v>
      </c>
      <c r="V2367" s="15">
        <v>56066</v>
      </c>
      <c r="W2367" s="15">
        <v>469058</v>
      </c>
      <c r="X2367" s="15">
        <v>696900</v>
      </c>
      <c r="Y2367" s="15">
        <v>227842</v>
      </c>
      <c r="Z2367" s="15">
        <v>4358</v>
      </c>
      <c r="AA2367" s="15">
        <v>2.8519999999999999</v>
      </c>
      <c r="AB2367" s="15">
        <v>50.7</v>
      </c>
    </row>
    <row r="2368" spans="1:28" ht="15" customHeight="1" x14ac:dyDescent="0.3">
      <c r="A2368" s="15" t="s">
        <v>2496</v>
      </c>
      <c r="B2368" s="15" t="s">
        <v>146</v>
      </c>
      <c r="C2368" s="15" t="s">
        <v>129</v>
      </c>
      <c r="D2368" s="15" t="s">
        <v>111</v>
      </c>
      <c r="E2368" s="15" t="s">
        <v>101</v>
      </c>
      <c r="F2368" s="15">
        <v>10.7</v>
      </c>
      <c r="G2368" s="15">
        <v>517.4</v>
      </c>
      <c r="H2368" s="15">
        <v>29.4</v>
      </c>
      <c r="I2368" s="15">
        <v>73.900000000000006</v>
      </c>
      <c r="J2368" s="15">
        <v>7.5</v>
      </c>
      <c r="K2368" s="15">
        <v>6.2</v>
      </c>
      <c r="L2368" s="15">
        <v>36.200000000000003</v>
      </c>
      <c r="M2368" s="15">
        <v>153.19999999999999</v>
      </c>
      <c r="N2368" s="15">
        <v>34.799999999999997</v>
      </c>
      <c r="O2368" s="15">
        <v>101.5</v>
      </c>
      <c r="P2368" s="15" t="s">
        <v>127</v>
      </c>
      <c r="Q2368" s="15">
        <v>168.1</v>
      </c>
      <c r="R2368" s="15">
        <v>4.97</v>
      </c>
      <c r="S2368" s="15">
        <v>0.84</v>
      </c>
      <c r="T2368" s="15">
        <v>1.01</v>
      </c>
      <c r="U2368" s="15">
        <v>10.81</v>
      </c>
      <c r="V2368" s="15">
        <v>64990</v>
      </c>
      <c r="W2368" s="15">
        <v>627667</v>
      </c>
      <c r="X2368" s="15">
        <v>702542</v>
      </c>
      <c r="Y2368" s="15">
        <v>74875</v>
      </c>
      <c r="Z2368" s="15">
        <v>4545</v>
      </c>
      <c r="AA2368" s="15">
        <v>2.3780000000000001</v>
      </c>
      <c r="AB2368" s="15">
        <v>56</v>
      </c>
    </row>
    <row r="2369" spans="1:28" ht="15" customHeight="1" x14ac:dyDescent="0.3">
      <c r="A2369" s="15" t="s">
        <v>2497</v>
      </c>
      <c r="B2369" s="15" t="s">
        <v>126</v>
      </c>
      <c r="C2369" s="15" t="s">
        <v>105</v>
      </c>
      <c r="D2369" s="15" t="s">
        <v>130</v>
      </c>
      <c r="E2369" s="15" t="s">
        <v>101</v>
      </c>
      <c r="F2369" s="15">
        <v>4.72</v>
      </c>
      <c r="G2369" s="15">
        <v>877.3</v>
      </c>
      <c r="H2369" s="15">
        <v>28.3</v>
      </c>
      <c r="I2369" s="15">
        <v>73.900000000000006</v>
      </c>
      <c r="J2369" s="15">
        <v>6</v>
      </c>
      <c r="K2369" s="15">
        <v>6.04</v>
      </c>
      <c r="L2369" s="15">
        <v>26.9</v>
      </c>
      <c r="M2369" s="15">
        <v>147.6</v>
      </c>
      <c r="N2369" s="15">
        <v>38.6</v>
      </c>
      <c r="O2369" s="15">
        <v>59.2</v>
      </c>
      <c r="P2369" s="15" t="s">
        <v>116</v>
      </c>
      <c r="Q2369" s="15">
        <v>130.19999999999999</v>
      </c>
      <c r="R2369" s="15">
        <v>1.89</v>
      </c>
      <c r="S2369" s="15">
        <v>0.83</v>
      </c>
      <c r="T2369" s="15">
        <v>1.1100000000000001</v>
      </c>
      <c r="U2369" s="15">
        <v>5.24</v>
      </c>
      <c r="V2369" s="15">
        <v>66761</v>
      </c>
      <c r="W2369" s="15">
        <v>263492</v>
      </c>
      <c r="X2369" s="15">
        <v>349828</v>
      </c>
      <c r="Y2369" s="15">
        <v>86336</v>
      </c>
      <c r="Z2369" s="15">
        <v>2044</v>
      </c>
      <c r="AA2369" s="15">
        <v>2.5640000000000001</v>
      </c>
      <c r="AB2369" s="15">
        <v>73.2</v>
      </c>
    </row>
    <row r="2370" spans="1:28" ht="15" customHeight="1" x14ac:dyDescent="0.3">
      <c r="A2370" s="15" t="s">
        <v>2498</v>
      </c>
      <c r="B2370" s="15" t="s">
        <v>98</v>
      </c>
      <c r="C2370" s="15" t="s">
        <v>152</v>
      </c>
      <c r="D2370" s="15" t="s">
        <v>111</v>
      </c>
      <c r="E2370" s="15" t="s">
        <v>101</v>
      </c>
      <c r="F2370" s="15">
        <v>5.72</v>
      </c>
      <c r="G2370" s="15">
        <v>957.2</v>
      </c>
      <c r="H2370" s="15">
        <v>31.2</v>
      </c>
      <c r="I2370" s="15">
        <v>77.8</v>
      </c>
      <c r="J2370" s="15">
        <v>7.4</v>
      </c>
      <c r="K2370" s="15">
        <v>6.16</v>
      </c>
      <c r="L2370" s="15">
        <v>33.9</v>
      </c>
      <c r="M2370" s="15">
        <v>147.30000000000001</v>
      </c>
      <c r="N2370" s="15">
        <v>57.9</v>
      </c>
      <c r="O2370" s="15">
        <v>50.6</v>
      </c>
      <c r="P2370" s="15" t="s">
        <v>127</v>
      </c>
      <c r="Q2370" s="15">
        <v>237.4</v>
      </c>
      <c r="R2370" s="15">
        <v>6.59</v>
      </c>
      <c r="S2370" s="15">
        <v>0.79</v>
      </c>
      <c r="T2370" s="15">
        <v>0.96</v>
      </c>
      <c r="U2370" s="15">
        <v>5.49</v>
      </c>
      <c r="V2370" s="15">
        <v>73357</v>
      </c>
      <c r="W2370" s="15">
        <v>439537</v>
      </c>
      <c r="X2370" s="15">
        <v>402730</v>
      </c>
      <c r="Y2370" s="15">
        <v>-36807</v>
      </c>
      <c r="Z2370" s="15">
        <v>2037</v>
      </c>
      <c r="AA2370" s="15">
        <v>2.6949999999999998</v>
      </c>
      <c r="AB2370" s="15">
        <v>62.3</v>
      </c>
    </row>
    <row r="2371" spans="1:28" ht="15" customHeight="1" x14ac:dyDescent="0.3">
      <c r="A2371" s="15" t="s">
        <v>2499</v>
      </c>
      <c r="B2371" s="15" t="s">
        <v>104</v>
      </c>
      <c r="C2371" s="15" t="s">
        <v>110</v>
      </c>
      <c r="D2371" s="15" t="s">
        <v>111</v>
      </c>
      <c r="E2371" s="15" t="s">
        <v>120</v>
      </c>
      <c r="F2371" s="15">
        <v>8.8699999999999992</v>
      </c>
      <c r="G2371" s="15">
        <v>266.2</v>
      </c>
      <c r="H2371" s="15">
        <v>32.1</v>
      </c>
      <c r="I2371" s="15">
        <v>60.9</v>
      </c>
      <c r="J2371" s="15">
        <v>6.4</v>
      </c>
      <c r="K2371" s="15">
        <v>6.92</v>
      </c>
      <c r="L2371" s="15">
        <v>12.2</v>
      </c>
      <c r="M2371" s="15">
        <v>158.9</v>
      </c>
      <c r="N2371" s="15">
        <v>62.9</v>
      </c>
      <c r="O2371" s="15">
        <v>119.2</v>
      </c>
      <c r="P2371" s="15" t="s">
        <v>102</v>
      </c>
      <c r="Q2371" s="15">
        <v>184.1</v>
      </c>
      <c r="R2371" s="15">
        <v>3.01</v>
      </c>
      <c r="S2371" s="15">
        <v>0.7</v>
      </c>
      <c r="T2371" s="15">
        <v>1.1599999999999999</v>
      </c>
      <c r="U2371" s="15">
        <v>10.29</v>
      </c>
      <c r="V2371" s="15">
        <v>77889</v>
      </c>
      <c r="W2371" s="15">
        <v>584189</v>
      </c>
      <c r="X2371" s="15">
        <v>801478</v>
      </c>
      <c r="Y2371" s="15">
        <v>217289</v>
      </c>
      <c r="Z2371" s="15">
        <v>2929</v>
      </c>
      <c r="AA2371" s="15">
        <v>3.5129999999999999</v>
      </c>
      <c r="AB2371" s="15">
        <v>47.2</v>
      </c>
    </row>
    <row r="2372" spans="1:28" ht="15" customHeight="1" x14ac:dyDescent="0.3">
      <c r="A2372" s="15" t="s">
        <v>2500</v>
      </c>
      <c r="B2372" s="15" t="s">
        <v>126</v>
      </c>
      <c r="C2372" s="15" t="s">
        <v>134</v>
      </c>
      <c r="D2372" s="15" t="s">
        <v>144</v>
      </c>
      <c r="E2372" s="15" t="s">
        <v>101</v>
      </c>
      <c r="F2372" s="15">
        <v>7.89</v>
      </c>
      <c r="G2372" s="15">
        <v>593</v>
      </c>
      <c r="H2372" s="15">
        <v>29.3</v>
      </c>
      <c r="I2372" s="15">
        <v>81.7</v>
      </c>
      <c r="J2372" s="15">
        <v>7.7</v>
      </c>
      <c r="K2372" s="15">
        <v>7.49</v>
      </c>
      <c r="L2372" s="15">
        <v>30.5</v>
      </c>
      <c r="M2372" s="15">
        <v>112</v>
      </c>
      <c r="N2372" s="15">
        <v>53.3</v>
      </c>
      <c r="O2372" s="15">
        <v>88.2</v>
      </c>
      <c r="P2372" s="15" t="s">
        <v>107</v>
      </c>
      <c r="Q2372" s="15">
        <v>226.8</v>
      </c>
      <c r="R2372" s="15">
        <v>1.39</v>
      </c>
      <c r="S2372" s="15">
        <v>0.74</v>
      </c>
      <c r="T2372" s="15">
        <v>1.05</v>
      </c>
      <c r="U2372" s="15">
        <v>8.2799999999999994</v>
      </c>
      <c r="V2372" s="15">
        <v>62229</v>
      </c>
      <c r="W2372" s="15">
        <v>467881</v>
      </c>
      <c r="X2372" s="15">
        <v>515256</v>
      </c>
      <c r="Y2372" s="15">
        <v>47375</v>
      </c>
      <c r="Z2372" s="15">
        <v>5981</v>
      </c>
      <c r="AA2372" s="15">
        <v>1.3839999999999999</v>
      </c>
      <c r="AB2372" s="15">
        <v>60.6</v>
      </c>
    </row>
    <row r="2373" spans="1:28" ht="15" customHeight="1" x14ac:dyDescent="0.3">
      <c r="A2373" s="15" t="s">
        <v>2501</v>
      </c>
      <c r="B2373" s="15" t="s">
        <v>137</v>
      </c>
      <c r="C2373" s="15" t="s">
        <v>105</v>
      </c>
      <c r="D2373" s="15" t="s">
        <v>106</v>
      </c>
      <c r="E2373" s="15" t="s">
        <v>101</v>
      </c>
      <c r="F2373" s="15">
        <v>10.41</v>
      </c>
      <c r="G2373" s="15">
        <v>787.6</v>
      </c>
      <c r="H2373" s="15">
        <v>32.1</v>
      </c>
      <c r="I2373" s="15">
        <v>79.400000000000006</v>
      </c>
      <c r="J2373" s="15">
        <v>5.2</v>
      </c>
      <c r="K2373" s="15">
        <v>8.33</v>
      </c>
      <c r="L2373" s="15">
        <v>36.4</v>
      </c>
      <c r="M2373" s="15">
        <v>66.3</v>
      </c>
      <c r="N2373" s="15">
        <v>75.400000000000006</v>
      </c>
      <c r="O2373" s="15">
        <v>121.7</v>
      </c>
      <c r="P2373" s="15" t="s">
        <v>102</v>
      </c>
      <c r="Q2373" s="15">
        <v>267.60000000000002</v>
      </c>
      <c r="R2373" s="15">
        <v>1.86</v>
      </c>
      <c r="S2373" s="15">
        <v>0.69</v>
      </c>
      <c r="T2373" s="15">
        <v>0.3</v>
      </c>
      <c r="U2373" s="15">
        <v>3.12</v>
      </c>
      <c r="V2373" s="15">
        <v>20152</v>
      </c>
      <c r="W2373" s="15">
        <v>712373</v>
      </c>
      <c r="X2373" s="15">
        <v>62874</v>
      </c>
      <c r="Y2373" s="15">
        <v>-649499</v>
      </c>
      <c r="Z2373" s="15">
        <v>4191</v>
      </c>
      <c r="AA2373" s="15">
        <v>0.74399999999999999</v>
      </c>
      <c r="AB2373" s="15">
        <v>64.400000000000006</v>
      </c>
    </row>
    <row r="2374" spans="1:28" ht="15" customHeight="1" x14ac:dyDescent="0.3">
      <c r="A2374" s="15" t="s">
        <v>2502</v>
      </c>
      <c r="B2374" s="15" t="s">
        <v>118</v>
      </c>
      <c r="C2374" s="15" t="s">
        <v>134</v>
      </c>
      <c r="D2374" s="15" t="s">
        <v>115</v>
      </c>
      <c r="E2374" s="15" t="s">
        <v>101</v>
      </c>
      <c r="F2374" s="15">
        <v>12.48</v>
      </c>
      <c r="G2374" s="15">
        <v>564.1</v>
      </c>
      <c r="H2374" s="15">
        <v>29.3</v>
      </c>
      <c r="I2374" s="15">
        <v>60.4</v>
      </c>
      <c r="J2374" s="15">
        <v>5.7</v>
      </c>
      <c r="K2374" s="15">
        <v>7.03</v>
      </c>
      <c r="L2374" s="15">
        <v>33.299999999999997</v>
      </c>
      <c r="M2374" s="15">
        <v>146.69999999999999</v>
      </c>
      <c r="N2374" s="15">
        <v>101.2</v>
      </c>
      <c r="O2374" s="15">
        <v>125.8</v>
      </c>
      <c r="P2374" s="15" t="s">
        <v>102</v>
      </c>
      <c r="Q2374" s="15">
        <v>225.7</v>
      </c>
      <c r="R2374" s="15">
        <v>3.99</v>
      </c>
      <c r="S2374" s="15">
        <v>0.87</v>
      </c>
      <c r="T2374" s="15">
        <v>4.34</v>
      </c>
      <c r="U2374" s="15">
        <v>54.16</v>
      </c>
      <c r="V2374" s="15">
        <v>23909</v>
      </c>
      <c r="W2374" s="15">
        <v>746051</v>
      </c>
      <c r="X2374" s="15">
        <v>1294911</v>
      </c>
      <c r="Y2374" s="15">
        <v>548860</v>
      </c>
      <c r="Z2374" s="15">
        <v>15966</v>
      </c>
      <c r="AA2374" s="15">
        <v>3.3919999999999999</v>
      </c>
      <c r="AB2374" s="15">
        <v>49.3</v>
      </c>
    </row>
    <row r="2375" spans="1:28" ht="15" customHeight="1" x14ac:dyDescent="0.3">
      <c r="A2375" s="15" t="s">
        <v>2503</v>
      </c>
      <c r="B2375" s="15" t="s">
        <v>109</v>
      </c>
      <c r="C2375" s="15" t="s">
        <v>170</v>
      </c>
      <c r="D2375" s="15" t="s">
        <v>106</v>
      </c>
      <c r="E2375" s="15" t="s">
        <v>112</v>
      </c>
      <c r="F2375" s="15">
        <v>11.79</v>
      </c>
      <c r="G2375" s="15">
        <v>689.4</v>
      </c>
      <c r="H2375" s="15">
        <v>21.8</v>
      </c>
      <c r="I2375" s="15">
        <v>65.5</v>
      </c>
      <c r="J2375" s="15">
        <v>7.8</v>
      </c>
      <c r="K2375" s="15">
        <v>6.08</v>
      </c>
      <c r="L2375" s="15">
        <v>26.9</v>
      </c>
      <c r="M2375" s="15">
        <v>147.69999999999999</v>
      </c>
      <c r="N2375" s="15">
        <v>89.9</v>
      </c>
      <c r="O2375" s="15">
        <v>60.3</v>
      </c>
      <c r="P2375" s="15" t="s">
        <v>102</v>
      </c>
      <c r="Q2375" s="15">
        <v>252.4</v>
      </c>
      <c r="R2375" s="15">
        <v>3.42</v>
      </c>
      <c r="S2375" s="15">
        <v>0.8</v>
      </c>
      <c r="T2375" s="15">
        <v>3.67</v>
      </c>
      <c r="U2375" s="15">
        <v>43.27</v>
      </c>
      <c r="V2375" s="15">
        <v>25136</v>
      </c>
      <c r="W2375" s="15">
        <v>807350</v>
      </c>
      <c r="X2375" s="15">
        <v>1087635</v>
      </c>
      <c r="Y2375" s="15">
        <v>280285</v>
      </c>
      <c r="Z2375" s="15">
        <v>6427</v>
      </c>
      <c r="AA2375" s="15">
        <v>6.7329999999999997</v>
      </c>
      <c r="AB2375" s="15">
        <v>48.8</v>
      </c>
    </row>
    <row r="2376" spans="1:28" ht="15" customHeight="1" x14ac:dyDescent="0.3">
      <c r="A2376" s="15" t="s">
        <v>2504</v>
      </c>
      <c r="B2376" s="15" t="s">
        <v>109</v>
      </c>
      <c r="C2376" s="15" t="s">
        <v>170</v>
      </c>
      <c r="D2376" s="15" t="s">
        <v>115</v>
      </c>
      <c r="E2376" s="15" t="s">
        <v>120</v>
      </c>
      <c r="F2376" s="15">
        <v>1.72</v>
      </c>
      <c r="G2376" s="15">
        <v>332.5</v>
      </c>
      <c r="H2376" s="15">
        <v>29.3</v>
      </c>
      <c r="I2376" s="15">
        <v>41.9</v>
      </c>
      <c r="J2376" s="15">
        <v>7.8</v>
      </c>
      <c r="K2376" s="15">
        <v>6.38</v>
      </c>
      <c r="L2376" s="15"/>
      <c r="M2376" s="15">
        <v>143.69999999999999</v>
      </c>
      <c r="N2376" s="15">
        <v>25.7</v>
      </c>
      <c r="O2376" s="15">
        <v>113.8</v>
      </c>
      <c r="P2376" s="15" t="s">
        <v>102</v>
      </c>
      <c r="Q2376" s="15">
        <v>78.2</v>
      </c>
      <c r="R2376" s="15">
        <v>4</v>
      </c>
      <c r="S2376" s="15">
        <v>0.84</v>
      </c>
      <c r="T2376" s="15">
        <v>2.84</v>
      </c>
      <c r="U2376" s="15">
        <v>4.88</v>
      </c>
      <c r="V2376" s="15">
        <v>23918</v>
      </c>
      <c r="W2376" s="15">
        <v>93158</v>
      </c>
      <c r="X2376" s="15">
        <v>116720</v>
      </c>
      <c r="Y2376" s="15">
        <v>23562</v>
      </c>
      <c r="Z2376" s="15">
        <v>2294</v>
      </c>
      <c r="AA2376" s="15">
        <v>2.1269999999999998</v>
      </c>
      <c r="AB2376" s="15">
        <v>33.200000000000003</v>
      </c>
    </row>
    <row r="2377" spans="1:28" ht="15" customHeight="1" x14ac:dyDescent="0.3">
      <c r="A2377" s="15" t="s">
        <v>2505</v>
      </c>
      <c r="B2377" s="15" t="s">
        <v>146</v>
      </c>
      <c r="C2377" s="15" t="s">
        <v>119</v>
      </c>
      <c r="D2377" s="15" t="s">
        <v>100</v>
      </c>
      <c r="E2377" s="15" t="s">
        <v>101</v>
      </c>
      <c r="F2377" s="15">
        <v>2.81</v>
      </c>
      <c r="G2377" s="15">
        <v>998.5</v>
      </c>
      <c r="H2377" s="15">
        <v>27.4</v>
      </c>
      <c r="I2377" s="15">
        <v>75.5</v>
      </c>
      <c r="J2377" s="15">
        <v>7.8</v>
      </c>
      <c r="K2377" s="15">
        <v>6.27</v>
      </c>
      <c r="L2377" s="15">
        <v>32.200000000000003</v>
      </c>
      <c r="M2377" s="15">
        <v>86.6</v>
      </c>
      <c r="N2377" s="15">
        <v>35.4</v>
      </c>
      <c r="O2377" s="15">
        <v>86.5</v>
      </c>
      <c r="P2377" s="15" t="s">
        <v>116</v>
      </c>
      <c r="Q2377" s="15">
        <v>245.2</v>
      </c>
      <c r="R2377" s="15">
        <v>7.34</v>
      </c>
      <c r="S2377" s="15">
        <v>0.93</v>
      </c>
      <c r="T2377" s="15">
        <v>2.06</v>
      </c>
      <c r="U2377" s="15">
        <v>5.79</v>
      </c>
      <c r="V2377" s="15">
        <v>24729</v>
      </c>
      <c r="W2377" s="15">
        <v>178365</v>
      </c>
      <c r="X2377" s="15">
        <v>143181</v>
      </c>
      <c r="Y2377" s="15">
        <v>-35184</v>
      </c>
      <c r="Z2377" s="15">
        <v>748</v>
      </c>
      <c r="AA2377" s="15">
        <v>7.7409999999999997</v>
      </c>
      <c r="AB2377" s="15">
        <v>54.1</v>
      </c>
    </row>
    <row r="2378" spans="1:28" ht="15" customHeight="1" x14ac:dyDescent="0.3">
      <c r="A2378" s="15" t="s">
        <v>2506</v>
      </c>
      <c r="B2378" s="15" t="s">
        <v>104</v>
      </c>
      <c r="C2378" s="15" t="s">
        <v>105</v>
      </c>
      <c r="D2378" s="15" t="s">
        <v>115</v>
      </c>
      <c r="E2378" s="15" t="s">
        <v>101</v>
      </c>
      <c r="F2378" s="15">
        <v>3.54</v>
      </c>
      <c r="G2378" s="15">
        <v>1255.9000000000001</v>
      </c>
      <c r="H2378" s="15">
        <v>24.8</v>
      </c>
      <c r="I2378" s="15">
        <v>69.3</v>
      </c>
      <c r="J2378" s="15">
        <v>5.9</v>
      </c>
      <c r="K2378" s="15">
        <v>6.27</v>
      </c>
      <c r="L2378" s="15">
        <v>27</v>
      </c>
      <c r="M2378" s="15">
        <v>164.5</v>
      </c>
      <c r="N2378" s="15">
        <v>45.5</v>
      </c>
      <c r="O2378" s="15">
        <v>178</v>
      </c>
      <c r="P2378" s="15" t="s">
        <v>116</v>
      </c>
      <c r="Q2378" s="15">
        <v>217.8</v>
      </c>
      <c r="R2378" s="15">
        <v>4.5199999999999996</v>
      </c>
      <c r="S2378" s="15">
        <v>0.68</v>
      </c>
      <c r="T2378" s="15">
        <v>2.12</v>
      </c>
      <c r="U2378" s="15">
        <v>7.5</v>
      </c>
      <c r="V2378" s="15">
        <v>20613</v>
      </c>
      <c r="W2378" s="15">
        <v>224522</v>
      </c>
      <c r="X2378" s="15">
        <v>154598</v>
      </c>
      <c r="Y2378" s="15">
        <v>-69924</v>
      </c>
      <c r="Z2378" s="15">
        <v>3087</v>
      </c>
      <c r="AA2378" s="15">
        <v>2.4300000000000002</v>
      </c>
      <c r="AB2378" s="15">
        <v>57.3</v>
      </c>
    </row>
    <row r="2379" spans="1:28" ht="15" customHeight="1" x14ac:dyDescent="0.3">
      <c r="A2379" s="15" t="s">
        <v>2507</v>
      </c>
      <c r="B2379" s="15" t="s">
        <v>137</v>
      </c>
      <c r="C2379" s="15" t="s">
        <v>123</v>
      </c>
      <c r="D2379" s="15" t="s">
        <v>132</v>
      </c>
      <c r="E2379" s="15" t="s">
        <v>112</v>
      </c>
      <c r="F2379" s="15">
        <v>2.08</v>
      </c>
      <c r="G2379" s="15">
        <v>519.6</v>
      </c>
      <c r="H2379" s="15">
        <v>25.4</v>
      </c>
      <c r="I2379" s="15">
        <v>52.5</v>
      </c>
      <c r="J2379" s="15">
        <v>7.5</v>
      </c>
      <c r="K2379" s="15">
        <v>7.14</v>
      </c>
      <c r="L2379" s="15">
        <v>20.100000000000001</v>
      </c>
      <c r="M2379" s="15">
        <v>143.80000000000001</v>
      </c>
      <c r="N2379" s="15">
        <v>54.5</v>
      </c>
      <c r="O2379" s="15">
        <v>70.900000000000006</v>
      </c>
      <c r="P2379" s="15" t="s">
        <v>107</v>
      </c>
      <c r="Q2379" s="15">
        <v>218.3</v>
      </c>
      <c r="R2379" s="15">
        <v>4.9800000000000004</v>
      </c>
      <c r="S2379" s="15">
        <v>0.93</v>
      </c>
      <c r="T2379" s="15">
        <v>2.0499999999999998</v>
      </c>
      <c r="U2379" s="15">
        <v>4.26</v>
      </c>
      <c r="V2379" s="15">
        <v>102018</v>
      </c>
      <c r="W2379" s="15">
        <v>153080</v>
      </c>
      <c r="X2379" s="15">
        <v>434597</v>
      </c>
      <c r="Y2379" s="15">
        <v>281517</v>
      </c>
      <c r="Z2379" s="15">
        <v>1500</v>
      </c>
      <c r="AA2379" s="15">
        <v>2.84</v>
      </c>
      <c r="AB2379" s="15">
        <v>39.9</v>
      </c>
    </row>
    <row r="2380" spans="1:28" ht="15" customHeight="1" x14ac:dyDescent="0.3">
      <c r="A2380" s="15" t="s">
        <v>2508</v>
      </c>
      <c r="B2380" s="15" t="s">
        <v>137</v>
      </c>
      <c r="C2380" s="15" t="s">
        <v>123</v>
      </c>
      <c r="D2380" s="15" t="s">
        <v>115</v>
      </c>
      <c r="E2380" s="15" t="s">
        <v>112</v>
      </c>
      <c r="F2380" s="15">
        <v>13.55</v>
      </c>
      <c r="G2380" s="15">
        <v>333.6</v>
      </c>
      <c r="H2380" s="15">
        <v>21.3</v>
      </c>
      <c r="I2380" s="15">
        <v>59.2</v>
      </c>
      <c r="J2380" s="15">
        <v>7</v>
      </c>
      <c r="K2380" s="15">
        <v>6.47</v>
      </c>
      <c r="L2380" s="15">
        <v>25.2</v>
      </c>
      <c r="M2380" s="15">
        <v>103.9</v>
      </c>
      <c r="N2380" s="15">
        <v>69.900000000000006</v>
      </c>
      <c r="O2380" s="15">
        <v>160.69999999999999</v>
      </c>
      <c r="P2380" s="15" t="s">
        <v>107</v>
      </c>
      <c r="Q2380" s="15">
        <v>150.9</v>
      </c>
      <c r="R2380" s="15">
        <v>1.56</v>
      </c>
      <c r="S2380" s="15">
        <v>0.93</v>
      </c>
      <c r="T2380" s="15">
        <v>2.71</v>
      </c>
      <c r="U2380" s="15">
        <v>36.72</v>
      </c>
      <c r="V2380" s="15">
        <v>21144</v>
      </c>
      <c r="W2380" s="15">
        <v>888026</v>
      </c>
      <c r="X2380" s="15">
        <v>776408</v>
      </c>
      <c r="Y2380" s="15">
        <v>-111618</v>
      </c>
      <c r="Z2380" s="15">
        <v>26265</v>
      </c>
      <c r="AA2380" s="15">
        <v>1.3979999999999999</v>
      </c>
      <c r="AB2380" s="15">
        <v>45.6</v>
      </c>
    </row>
    <row r="2381" spans="1:28" ht="15" customHeight="1" x14ac:dyDescent="0.3">
      <c r="A2381" s="15" t="s">
        <v>2509</v>
      </c>
      <c r="B2381" s="15" t="s">
        <v>104</v>
      </c>
      <c r="C2381" s="15" t="s">
        <v>110</v>
      </c>
      <c r="D2381" s="15" t="s">
        <v>115</v>
      </c>
      <c r="E2381" s="15" t="s">
        <v>101</v>
      </c>
      <c r="F2381" s="15">
        <v>14.29</v>
      </c>
      <c r="G2381" s="15">
        <v>720.3</v>
      </c>
      <c r="H2381" s="15">
        <v>24.9</v>
      </c>
      <c r="I2381" s="15">
        <v>88.2</v>
      </c>
      <c r="J2381" s="15">
        <v>6.1</v>
      </c>
      <c r="K2381" s="15">
        <v>6.57</v>
      </c>
      <c r="L2381" s="15">
        <v>31.9</v>
      </c>
      <c r="M2381" s="15">
        <v>83.9</v>
      </c>
      <c r="N2381" s="15">
        <v>62.3</v>
      </c>
      <c r="O2381" s="15">
        <v>75.400000000000006</v>
      </c>
      <c r="P2381" s="15" t="s">
        <v>127</v>
      </c>
      <c r="Q2381" s="15">
        <v>149.80000000000001</v>
      </c>
      <c r="R2381" s="15">
        <v>3.91</v>
      </c>
      <c r="S2381" s="15">
        <v>0.81</v>
      </c>
      <c r="T2381" s="15">
        <v>3.39</v>
      </c>
      <c r="U2381" s="15">
        <v>48.44</v>
      </c>
      <c r="V2381" s="15">
        <v>20481</v>
      </c>
      <c r="W2381" s="15">
        <v>859047</v>
      </c>
      <c r="X2381" s="15">
        <v>992100</v>
      </c>
      <c r="Y2381" s="15">
        <v>133053</v>
      </c>
      <c r="Z2381" s="15">
        <v>18953</v>
      </c>
      <c r="AA2381" s="15">
        <v>2.556</v>
      </c>
      <c r="AB2381" s="15">
        <v>63</v>
      </c>
    </row>
    <row r="2382" spans="1:28" ht="15" customHeight="1" x14ac:dyDescent="0.3">
      <c r="A2382" s="15" t="s">
        <v>2510</v>
      </c>
      <c r="B2382" s="15" t="s">
        <v>122</v>
      </c>
      <c r="C2382" s="15" t="s">
        <v>123</v>
      </c>
      <c r="D2382" s="15" t="s">
        <v>130</v>
      </c>
      <c r="E2382" s="15" t="s">
        <v>101</v>
      </c>
      <c r="F2382" s="15">
        <v>11.96</v>
      </c>
      <c r="G2382" s="15">
        <v>911.5</v>
      </c>
      <c r="H2382" s="15">
        <v>23.7</v>
      </c>
      <c r="I2382" s="15">
        <v>73</v>
      </c>
      <c r="J2382" s="15">
        <v>6.7</v>
      </c>
      <c r="K2382" s="15">
        <v>7.19</v>
      </c>
      <c r="L2382" s="15">
        <v>31.1</v>
      </c>
      <c r="M2382" s="15">
        <v>124.1</v>
      </c>
      <c r="N2382" s="15">
        <v>47.9</v>
      </c>
      <c r="O2382" s="15">
        <v>88.8</v>
      </c>
      <c r="P2382" s="15" t="s">
        <v>116</v>
      </c>
      <c r="Q2382" s="15">
        <v>147.19999999999999</v>
      </c>
      <c r="R2382" s="15">
        <v>3.94</v>
      </c>
      <c r="S2382" s="15">
        <v>0.9</v>
      </c>
      <c r="T2382" s="15">
        <v>1.03</v>
      </c>
      <c r="U2382" s="15">
        <v>12.32</v>
      </c>
      <c r="V2382" s="15">
        <v>67697</v>
      </c>
      <c r="W2382" s="15">
        <v>613242</v>
      </c>
      <c r="X2382" s="15">
        <v>834027</v>
      </c>
      <c r="Y2382" s="15">
        <v>220785</v>
      </c>
      <c r="Z2382" s="15">
        <v>5407</v>
      </c>
      <c r="AA2382" s="15">
        <v>2.2789999999999999</v>
      </c>
      <c r="AB2382" s="15">
        <v>62</v>
      </c>
    </row>
    <row r="2383" spans="1:28" ht="15" customHeight="1" x14ac:dyDescent="0.3">
      <c r="A2383" s="15" t="s">
        <v>2511</v>
      </c>
      <c r="B2383" s="15" t="s">
        <v>146</v>
      </c>
      <c r="C2383" s="15" t="s">
        <v>129</v>
      </c>
      <c r="D2383" s="15" t="s">
        <v>111</v>
      </c>
      <c r="E2383" s="15" t="s">
        <v>101</v>
      </c>
      <c r="F2383" s="15">
        <v>4.87</v>
      </c>
      <c r="G2383" s="15">
        <v>1018.7</v>
      </c>
      <c r="H2383" s="15">
        <v>28.9</v>
      </c>
      <c r="I2383" s="15">
        <v>55.9</v>
      </c>
      <c r="J2383" s="15">
        <v>7.1</v>
      </c>
      <c r="K2383" s="15">
        <v>6.42</v>
      </c>
      <c r="L2383" s="15">
        <v>36</v>
      </c>
      <c r="M2383" s="15">
        <v>101.9</v>
      </c>
      <c r="N2383" s="15">
        <v>56</v>
      </c>
      <c r="O2383" s="15">
        <v>121</v>
      </c>
      <c r="P2383" s="15" t="s">
        <v>102</v>
      </c>
      <c r="Q2383" s="15">
        <v>252</v>
      </c>
      <c r="R2383" s="15">
        <v>9.3699999999999992</v>
      </c>
      <c r="S2383" s="15">
        <v>0.9</v>
      </c>
      <c r="T2383" s="15">
        <v>1.37</v>
      </c>
      <c r="U2383" s="15">
        <v>6.67</v>
      </c>
      <c r="V2383" s="15">
        <v>64215</v>
      </c>
      <c r="W2383" s="15">
        <v>429679</v>
      </c>
      <c r="X2383" s="15">
        <v>428314</v>
      </c>
      <c r="Y2383" s="15">
        <v>-1365</v>
      </c>
      <c r="Z2383" s="15">
        <v>1186</v>
      </c>
      <c r="AA2383" s="15">
        <v>5.6239999999999997</v>
      </c>
      <c r="AB2383" s="15">
        <v>32.5</v>
      </c>
    </row>
    <row r="2384" spans="1:28" ht="15" customHeight="1" x14ac:dyDescent="0.3">
      <c r="A2384" s="15" t="s">
        <v>2512</v>
      </c>
      <c r="B2384" s="15" t="s">
        <v>109</v>
      </c>
      <c r="C2384" s="15" t="s">
        <v>110</v>
      </c>
      <c r="D2384" s="15" t="s">
        <v>132</v>
      </c>
      <c r="E2384" s="15" t="s">
        <v>112</v>
      </c>
      <c r="F2384" s="15">
        <v>12.12</v>
      </c>
      <c r="G2384" s="15">
        <v>488.1</v>
      </c>
      <c r="H2384" s="15">
        <v>24.9</v>
      </c>
      <c r="I2384" s="15">
        <v>58.7</v>
      </c>
      <c r="J2384" s="15">
        <v>8.1</v>
      </c>
      <c r="K2384" s="15">
        <v>7.64</v>
      </c>
      <c r="L2384" s="15">
        <v>21.9</v>
      </c>
      <c r="M2384" s="15">
        <v>62.9</v>
      </c>
      <c r="N2384" s="15">
        <v>74.5</v>
      </c>
      <c r="O2384" s="15">
        <v>93.2</v>
      </c>
      <c r="P2384" s="15" t="s">
        <v>107</v>
      </c>
      <c r="Q2384" s="15">
        <v>208.1</v>
      </c>
      <c r="R2384" s="15">
        <v>4.8</v>
      </c>
      <c r="S2384" s="15">
        <v>0.89</v>
      </c>
      <c r="T2384" s="15">
        <v>0.77</v>
      </c>
      <c r="U2384" s="15">
        <v>9.33</v>
      </c>
      <c r="V2384" s="15">
        <v>106892</v>
      </c>
      <c r="W2384" s="15">
        <v>890608</v>
      </c>
      <c r="X2384" s="15">
        <v>997302</v>
      </c>
      <c r="Y2384" s="15">
        <v>106694</v>
      </c>
      <c r="Z2384" s="15">
        <v>9704</v>
      </c>
      <c r="AA2384" s="15">
        <v>0.96099999999999997</v>
      </c>
      <c r="AB2384" s="15">
        <v>41.8</v>
      </c>
    </row>
    <row r="2385" spans="1:28" ht="15" customHeight="1" x14ac:dyDescent="0.3">
      <c r="A2385" s="15" t="s">
        <v>2513</v>
      </c>
      <c r="B2385" s="15" t="s">
        <v>109</v>
      </c>
      <c r="C2385" s="15" t="s">
        <v>170</v>
      </c>
      <c r="D2385" s="15" t="s">
        <v>130</v>
      </c>
      <c r="E2385" s="15" t="s">
        <v>101</v>
      </c>
      <c r="F2385" s="15">
        <v>12.01</v>
      </c>
      <c r="G2385" s="15">
        <v>1040.5999999999999</v>
      </c>
      <c r="H2385" s="15">
        <v>32.1</v>
      </c>
      <c r="I2385" s="15">
        <v>65.099999999999994</v>
      </c>
      <c r="J2385" s="15">
        <v>7.7</v>
      </c>
      <c r="K2385" s="15">
        <v>6.87</v>
      </c>
      <c r="L2385" s="15">
        <v>40.9</v>
      </c>
      <c r="M2385" s="15">
        <v>159.6</v>
      </c>
      <c r="N2385" s="15">
        <v>76.2</v>
      </c>
      <c r="O2385" s="15">
        <v>103.2</v>
      </c>
      <c r="P2385" s="15" t="s">
        <v>102</v>
      </c>
      <c r="Q2385" s="15">
        <v>241.3</v>
      </c>
      <c r="R2385" s="15">
        <v>3.07</v>
      </c>
      <c r="S2385" s="15">
        <v>0.94</v>
      </c>
      <c r="T2385" s="15">
        <v>1.63</v>
      </c>
      <c r="U2385" s="15">
        <v>19.579999999999998</v>
      </c>
      <c r="V2385" s="15">
        <v>74292</v>
      </c>
      <c r="W2385" s="15">
        <v>986714</v>
      </c>
      <c r="X2385" s="15">
        <v>1454637</v>
      </c>
      <c r="Y2385" s="15">
        <v>467923</v>
      </c>
      <c r="Z2385" s="15">
        <v>8008</v>
      </c>
      <c r="AA2385" s="15">
        <v>2.4449999999999998</v>
      </c>
      <c r="AB2385" s="15">
        <v>61.4</v>
      </c>
    </row>
    <row r="2386" spans="1:28" ht="15" customHeight="1" x14ac:dyDescent="0.3">
      <c r="A2386" s="15" t="s">
        <v>2514</v>
      </c>
      <c r="B2386" s="15" t="s">
        <v>122</v>
      </c>
      <c r="C2386" s="15" t="s">
        <v>110</v>
      </c>
      <c r="D2386" s="15" t="s">
        <v>111</v>
      </c>
      <c r="E2386" s="15" t="s">
        <v>101</v>
      </c>
      <c r="F2386" s="15">
        <v>0.68</v>
      </c>
      <c r="G2386" s="15">
        <v>742.1</v>
      </c>
      <c r="H2386" s="15">
        <v>30.3</v>
      </c>
      <c r="I2386" s="15">
        <v>68.900000000000006</v>
      </c>
      <c r="J2386" s="15">
        <v>7.1</v>
      </c>
      <c r="K2386" s="15">
        <v>6.93</v>
      </c>
      <c r="L2386" s="15">
        <v>29.2</v>
      </c>
      <c r="M2386" s="15">
        <v>153.1</v>
      </c>
      <c r="N2386" s="15">
        <v>51.6</v>
      </c>
      <c r="O2386" s="15">
        <v>102.5</v>
      </c>
      <c r="P2386" s="15" t="s">
        <v>107</v>
      </c>
      <c r="Q2386" s="15">
        <v>234.3</v>
      </c>
      <c r="R2386" s="15">
        <v>4.38</v>
      </c>
      <c r="S2386" s="15">
        <v>0.72</v>
      </c>
      <c r="T2386" s="15">
        <v>1.41</v>
      </c>
      <c r="U2386" s="15">
        <v>0.96</v>
      </c>
      <c r="V2386" s="15">
        <v>62917</v>
      </c>
      <c r="W2386" s="15">
        <v>49068</v>
      </c>
      <c r="X2386" s="15">
        <v>60400</v>
      </c>
      <c r="Y2386" s="15">
        <v>11332</v>
      </c>
      <c r="Z2386" s="15">
        <v>253</v>
      </c>
      <c r="AA2386" s="15">
        <v>3.794</v>
      </c>
      <c r="AB2386" s="15">
        <v>54.1</v>
      </c>
    </row>
    <row r="2387" spans="1:28" ht="15" customHeight="1" x14ac:dyDescent="0.3">
      <c r="A2387" s="15" t="s">
        <v>2515</v>
      </c>
      <c r="B2387" s="15" t="s">
        <v>109</v>
      </c>
      <c r="C2387" s="15" t="s">
        <v>134</v>
      </c>
      <c r="D2387" s="15" t="s">
        <v>111</v>
      </c>
      <c r="E2387" s="15" t="s">
        <v>112</v>
      </c>
      <c r="F2387" s="15">
        <v>7.42</v>
      </c>
      <c r="G2387" s="15">
        <v>391.6</v>
      </c>
      <c r="H2387" s="15">
        <v>25.5</v>
      </c>
      <c r="I2387" s="15">
        <v>55.4</v>
      </c>
      <c r="J2387" s="15">
        <v>7.2</v>
      </c>
      <c r="K2387" s="15">
        <v>6.93</v>
      </c>
      <c r="L2387" s="15">
        <v>15.1</v>
      </c>
      <c r="M2387" s="15">
        <v>126.5</v>
      </c>
      <c r="N2387" s="15">
        <v>43.4</v>
      </c>
      <c r="O2387" s="15">
        <v>99.4</v>
      </c>
      <c r="P2387" s="15" t="s">
        <v>107</v>
      </c>
      <c r="Q2387" s="15">
        <v>182.7</v>
      </c>
      <c r="R2387" s="15">
        <v>8.7100000000000009</v>
      </c>
      <c r="S2387" s="15">
        <v>0.83</v>
      </c>
      <c r="T2387" s="15">
        <v>1.17</v>
      </c>
      <c r="U2387" s="15">
        <v>8.68</v>
      </c>
      <c r="V2387" s="15">
        <v>71519</v>
      </c>
      <c r="W2387" s="15">
        <v>645372</v>
      </c>
      <c r="X2387" s="15">
        <v>620785</v>
      </c>
      <c r="Y2387" s="15">
        <v>-24587</v>
      </c>
      <c r="Z2387" s="15">
        <v>3986</v>
      </c>
      <c r="AA2387" s="15">
        <v>2.1779999999999999</v>
      </c>
      <c r="AB2387" s="15">
        <v>45.6</v>
      </c>
    </row>
    <row r="2388" spans="1:28" ht="15" customHeight="1" x14ac:dyDescent="0.3">
      <c r="A2388" s="15" t="s">
        <v>2516</v>
      </c>
      <c r="B2388" s="15" t="s">
        <v>137</v>
      </c>
      <c r="C2388" s="15" t="s">
        <v>129</v>
      </c>
      <c r="D2388" s="15" t="s">
        <v>106</v>
      </c>
      <c r="E2388" s="15" t="s">
        <v>101</v>
      </c>
      <c r="F2388" s="15">
        <v>7.09</v>
      </c>
      <c r="G2388" s="15">
        <v>885.4</v>
      </c>
      <c r="H2388" s="15">
        <v>27.3</v>
      </c>
      <c r="I2388" s="15">
        <v>75.2</v>
      </c>
      <c r="J2388" s="15">
        <v>6.5</v>
      </c>
      <c r="K2388" s="15">
        <v>6.86</v>
      </c>
      <c r="L2388" s="15">
        <v>33.299999999999997</v>
      </c>
      <c r="M2388" s="15">
        <v>94.9</v>
      </c>
      <c r="N2388" s="15">
        <v>70.8</v>
      </c>
      <c r="O2388" s="15">
        <v>87.2</v>
      </c>
      <c r="P2388" s="15" t="s">
        <v>107</v>
      </c>
      <c r="Q2388" s="15">
        <v>324.8</v>
      </c>
      <c r="R2388" s="15">
        <v>7.51</v>
      </c>
      <c r="S2388" s="15">
        <v>0.83</v>
      </c>
      <c r="T2388" s="15">
        <v>3.96</v>
      </c>
      <c r="U2388" s="15">
        <v>28.08</v>
      </c>
      <c r="V2388" s="15">
        <v>19154</v>
      </c>
      <c r="W2388" s="15">
        <v>527562</v>
      </c>
      <c r="X2388" s="15">
        <v>537844</v>
      </c>
      <c r="Y2388" s="15">
        <v>10282</v>
      </c>
      <c r="Z2388" s="15">
        <v>4016</v>
      </c>
      <c r="AA2388" s="15">
        <v>6.992</v>
      </c>
      <c r="AB2388" s="15">
        <v>45.5</v>
      </c>
    </row>
    <row r="2389" spans="1:28" ht="15" customHeight="1" x14ac:dyDescent="0.3">
      <c r="A2389" s="15" t="s">
        <v>2517</v>
      </c>
      <c r="B2389" s="15" t="s">
        <v>122</v>
      </c>
      <c r="C2389" s="15" t="s">
        <v>123</v>
      </c>
      <c r="D2389" s="15" t="s">
        <v>106</v>
      </c>
      <c r="E2389" s="15" t="s">
        <v>112</v>
      </c>
      <c r="F2389" s="15">
        <v>7.68</v>
      </c>
      <c r="G2389" s="15">
        <v>252.6</v>
      </c>
      <c r="H2389" s="15">
        <v>21.2</v>
      </c>
      <c r="I2389" s="15">
        <v>52.7</v>
      </c>
      <c r="J2389" s="15">
        <v>8.5</v>
      </c>
      <c r="K2389" s="15">
        <v>6.49</v>
      </c>
      <c r="L2389" s="15">
        <v>15.9</v>
      </c>
      <c r="M2389" s="15">
        <v>118.4</v>
      </c>
      <c r="N2389" s="15">
        <v>63.4</v>
      </c>
      <c r="O2389" s="15">
        <v>111.8</v>
      </c>
      <c r="P2389" s="15" t="s">
        <v>116</v>
      </c>
      <c r="Q2389" s="15">
        <v>217.1</v>
      </c>
      <c r="R2389" s="15">
        <v>8.94</v>
      </c>
      <c r="S2389" s="15">
        <v>0.81</v>
      </c>
      <c r="T2389" s="15">
        <v>2.61</v>
      </c>
      <c r="U2389" s="15">
        <v>20.04</v>
      </c>
      <c r="V2389" s="15">
        <v>23882</v>
      </c>
      <c r="W2389" s="15">
        <v>524408</v>
      </c>
      <c r="X2389" s="15">
        <v>478595</v>
      </c>
      <c r="Y2389" s="15">
        <v>-45813</v>
      </c>
      <c r="Z2389" s="15">
        <v>2500</v>
      </c>
      <c r="AA2389" s="15">
        <v>8.016</v>
      </c>
      <c r="AB2389" s="15">
        <v>33.1</v>
      </c>
    </row>
    <row r="2390" spans="1:28" ht="15" customHeight="1" x14ac:dyDescent="0.3">
      <c r="A2390" s="15" t="s">
        <v>2518</v>
      </c>
      <c r="B2390" s="15" t="s">
        <v>98</v>
      </c>
      <c r="C2390" s="15" t="s">
        <v>170</v>
      </c>
      <c r="D2390" s="15" t="s">
        <v>144</v>
      </c>
      <c r="E2390" s="15" t="s">
        <v>120</v>
      </c>
      <c r="F2390" s="15">
        <v>8.68</v>
      </c>
      <c r="G2390" s="15">
        <v>156.1</v>
      </c>
      <c r="H2390" s="15">
        <v>29.7</v>
      </c>
      <c r="I2390" s="15">
        <v>60.7</v>
      </c>
      <c r="J2390" s="15">
        <v>7</v>
      </c>
      <c r="K2390" s="15">
        <v>7.56</v>
      </c>
      <c r="L2390" s="15">
        <v>19.399999999999999</v>
      </c>
      <c r="M2390" s="15">
        <v>82.7</v>
      </c>
      <c r="N2390" s="15">
        <v>79.5</v>
      </c>
      <c r="O2390" s="15">
        <v>121.6</v>
      </c>
      <c r="P2390" s="15" t="s">
        <v>107</v>
      </c>
      <c r="Q2390" s="15">
        <v>218.6</v>
      </c>
      <c r="R2390" s="15">
        <v>3.79</v>
      </c>
      <c r="S2390" s="15">
        <v>0.66</v>
      </c>
      <c r="T2390" s="15">
        <v>0.55000000000000004</v>
      </c>
      <c r="U2390" s="15">
        <v>4.7699999999999996</v>
      </c>
      <c r="V2390" s="15">
        <v>56557</v>
      </c>
      <c r="W2390" s="15">
        <v>603864</v>
      </c>
      <c r="X2390" s="15">
        <v>269777</v>
      </c>
      <c r="Y2390" s="15">
        <v>-334087</v>
      </c>
      <c r="Z2390" s="15">
        <v>6179</v>
      </c>
      <c r="AA2390" s="15">
        <v>0.77200000000000002</v>
      </c>
      <c r="AB2390" s="15">
        <v>43.7</v>
      </c>
    </row>
    <row r="2391" spans="1:28" ht="15" customHeight="1" x14ac:dyDescent="0.3">
      <c r="A2391" s="15" t="s">
        <v>2519</v>
      </c>
      <c r="B2391" s="15" t="s">
        <v>109</v>
      </c>
      <c r="C2391" s="15" t="s">
        <v>123</v>
      </c>
      <c r="D2391" s="15" t="s">
        <v>100</v>
      </c>
      <c r="E2391" s="15" t="s">
        <v>101</v>
      </c>
      <c r="F2391" s="15">
        <v>1.68</v>
      </c>
      <c r="G2391" s="15">
        <v>860.8</v>
      </c>
      <c r="H2391" s="15">
        <v>31.5</v>
      </c>
      <c r="I2391" s="15">
        <v>69.400000000000006</v>
      </c>
      <c r="J2391" s="15">
        <v>7.2</v>
      </c>
      <c r="K2391" s="15">
        <v>7.01</v>
      </c>
      <c r="L2391" s="15">
        <v>33.299999999999997</v>
      </c>
      <c r="M2391" s="15">
        <v>142.1</v>
      </c>
      <c r="N2391" s="15">
        <v>42.8</v>
      </c>
      <c r="O2391" s="15">
        <v>101.3</v>
      </c>
      <c r="P2391" s="15" t="s">
        <v>107</v>
      </c>
      <c r="Q2391" s="15">
        <v>202.1</v>
      </c>
      <c r="R2391" s="15">
        <v>4.24</v>
      </c>
      <c r="S2391" s="15">
        <v>0.66</v>
      </c>
      <c r="T2391" s="15">
        <v>2.79</v>
      </c>
      <c r="U2391" s="15">
        <v>4.6900000000000004</v>
      </c>
      <c r="V2391" s="15">
        <v>24159</v>
      </c>
      <c r="W2391" s="15">
        <v>122185</v>
      </c>
      <c r="X2391" s="15">
        <v>113306</v>
      </c>
      <c r="Y2391" s="15">
        <v>-8879</v>
      </c>
      <c r="Z2391" s="15">
        <v>1322</v>
      </c>
      <c r="AA2391" s="15">
        <v>3.548</v>
      </c>
      <c r="AB2391" s="15">
        <v>61.8</v>
      </c>
    </row>
    <row r="2392" spans="1:28" ht="15" customHeight="1" x14ac:dyDescent="0.3">
      <c r="A2392" s="15" t="s">
        <v>2520</v>
      </c>
      <c r="B2392" s="15" t="s">
        <v>126</v>
      </c>
      <c r="C2392" s="15" t="s">
        <v>114</v>
      </c>
      <c r="D2392" s="15" t="s">
        <v>111</v>
      </c>
      <c r="E2392" s="15" t="s">
        <v>101</v>
      </c>
      <c r="F2392" s="15">
        <v>11.37</v>
      </c>
      <c r="G2392" s="15">
        <v>731.1</v>
      </c>
      <c r="H2392" s="15">
        <v>24.9</v>
      </c>
      <c r="I2392" s="15">
        <v>67.900000000000006</v>
      </c>
      <c r="J2392" s="15">
        <v>6.8</v>
      </c>
      <c r="K2392" s="15">
        <v>6.61</v>
      </c>
      <c r="L2392" s="15">
        <v>25.9</v>
      </c>
      <c r="M2392" s="15">
        <v>162.19999999999999</v>
      </c>
      <c r="N2392" s="15">
        <v>64.7</v>
      </c>
      <c r="O2392" s="15">
        <v>104</v>
      </c>
      <c r="P2392" s="15" t="s">
        <v>116</v>
      </c>
      <c r="Q2392" s="15">
        <v>188.2</v>
      </c>
      <c r="R2392" s="15">
        <v>7.24</v>
      </c>
      <c r="S2392" s="15">
        <v>0.89</v>
      </c>
      <c r="T2392" s="15">
        <v>1.41</v>
      </c>
      <c r="U2392" s="15">
        <v>16.03</v>
      </c>
      <c r="V2392" s="15">
        <v>63618</v>
      </c>
      <c r="W2392" s="15">
        <v>746751</v>
      </c>
      <c r="X2392" s="15">
        <v>1019797</v>
      </c>
      <c r="Y2392" s="15">
        <v>273046</v>
      </c>
      <c r="Z2392" s="15">
        <v>2040</v>
      </c>
      <c r="AA2392" s="15">
        <v>7.8579999999999997</v>
      </c>
      <c r="AB2392" s="15">
        <v>38.200000000000003</v>
      </c>
    </row>
    <row r="2393" spans="1:28" ht="15" customHeight="1" x14ac:dyDescent="0.3">
      <c r="A2393" s="15" t="s">
        <v>2521</v>
      </c>
      <c r="B2393" s="15" t="s">
        <v>122</v>
      </c>
      <c r="C2393" s="15" t="s">
        <v>99</v>
      </c>
      <c r="D2393" s="15" t="s">
        <v>100</v>
      </c>
      <c r="E2393" s="15" t="s">
        <v>101</v>
      </c>
      <c r="F2393" s="15">
        <v>13.18</v>
      </c>
      <c r="G2393" s="15">
        <v>778.6</v>
      </c>
      <c r="H2393" s="15">
        <v>30.1</v>
      </c>
      <c r="I2393" s="15">
        <v>67.7</v>
      </c>
      <c r="J2393" s="15">
        <v>5.4</v>
      </c>
      <c r="K2393" s="15">
        <v>7.36</v>
      </c>
      <c r="L2393" s="15">
        <v>22.5</v>
      </c>
      <c r="M2393" s="15">
        <v>167</v>
      </c>
      <c r="N2393" s="15">
        <v>65.400000000000006</v>
      </c>
      <c r="O2393" s="15">
        <v>114.1</v>
      </c>
      <c r="P2393" s="15" t="s">
        <v>127</v>
      </c>
      <c r="Q2393" s="15">
        <v>209.8</v>
      </c>
      <c r="R2393" s="15">
        <v>5.42</v>
      </c>
      <c r="S2393" s="15">
        <v>0.66</v>
      </c>
      <c r="T2393" s="15">
        <v>1.8</v>
      </c>
      <c r="U2393" s="15">
        <v>23.72</v>
      </c>
      <c r="V2393" s="15">
        <v>22957</v>
      </c>
      <c r="W2393" s="15">
        <v>920231</v>
      </c>
      <c r="X2393" s="15">
        <v>544540</v>
      </c>
      <c r="Y2393" s="15">
        <v>-375691</v>
      </c>
      <c r="Z2393" s="15">
        <v>7230</v>
      </c>
      <c r="AA2393" s="15">
        <v>3.2810000000000001</v>
      </c>
      <c r="AB2393" s="15">
        <v>61.8</v>
      </c>
    </row>
    <row r="2394" spans="1:28" ht="15" customHeight="1" x14ac:dyDescent="0.3">
      <c r="A2394" s="15" t="s">
        <v>2522</v>
      </c>
      <c r="B2394" s="15" t="s">
        <v>146</v>
      </c>
      <c r="C2394" s="15" t="s">
        <v>110</v>
      </c>
      <c r="D2394" s="15" t="s">
        <v>111</v>
      </c>
      <c r="E2394" s="15" t="s">
        <v>112</v>
      </c>
      <c r="F2394" s="15">
        <v>9.77</v>
      </c>
      <c r="G2394" s="15">
        <v>575.4</v>
      </c>
      <c r="H2394" s="15">
        <v>25.5</v>
      </c>
      <c r="I2394" s="15">
        <v>67.599999999999994</v>
      </c>
      <c r="J2394" s="15">
        <v>8.1</v>
      </c>
      <c r="K2394" s="15">
        <v>6.68</v>
      </c>
      <c r="L2394" s="15">
        <v>33.700000000000003</v>
      </c>
      <c r="M2394" s="15">
        <v>148.6</v>
      </c>
      <c r="N2394" s="15">
        <v>85.9</v>
      </c>
      <c r="O2394" s="15">
        <v>104.9</v>
      </c>
      <c r="P2394" s="15" t="s">
        <v>107</v>
      </c>
      <c r="Q2394" s="15">
        <v>182.7</v>
      </c>
      <c r="R2394" s="15">
        <v>3.43</v>
      </c>
      <c r="S2394" s="15">
        <v>0.79</v>
      </c>
      <c r="T2394" s="15">
        <v>1.29</v>
      </c>
      <c r="U2394" s="15">
        <v>12.6</v>
      </c>
      <c r="V2394" s="15">
        <v>71736</v>
      </c>
      <c r="W2394" s="15">
        <v>553519</v>
      </c>
      <c r="X2394" s="15">
        <v>903874</v>
      </c>
      <c r="Y2394" s="15">
        <v>350355</v>
      </c>
      <c r="Z2394" s="15">
        <v>4734</v>
      </c>
      <c r="AA2394" s="15">
        <v>2.6619999999999999</v>
      </c>
      <c r="AB2394" s="15">
        <v>68.3</v>
      </c>
    </row>
    <row r="2395" spans="1:28" ht="15" customHeight="1" x14ac:dyDescent="0.3">
      <c r="A2395" s="15" t="s">
        <v>2523</v>
      </c>
      <c r="B2395" s="15" t="s">
        <v>118</v>
      </c>
      <c r="C2395" s="15" t="s">
        <v>129</v>
      </c>
      <c r="D2395" s="15" t="s">
        <v>106</v>
      </c>
      <c r="E2395" s="15" t="s">
        <v>112</v>
      </c>
      <c r="F2395" s="15">
        <v>5.55</v>
      </c>
      <c r="G2395" s="15">
        <v>452.1</v>
      </c>
      <c r="H2395" s="15">
        <v>24.1</v>
      </c>
      <c r="I2395" s="15">
        <v>58.6</v>
      </c>
      <c r="J2395" s="15">
        <v>9</v>
      </c>
      <c r="K2395" s="15">
        <v>6.94</v>
      </c>
      <c r="L2395" s="15">
        <v>20</v>
      </c>
      <c r="M2395" s="15">
        <v>93.2</v>
      </c>
      <c r="N2395" s="15">
        <v>77.2</v>
      </c>
      <c r="O2395" s="15">
        <v>119.8</v>
      </c>
      <c r="P2395" s="15" t="s">
        <v>116</v>
      </c>
      <c r="Q2395" s="15">
        <v>132.4</v>
      </c>
      <c r="R2395" s="15">
        <v>5.81</v>
      </c>
      <c r="S2395" s="15">
        <v>0.95</v>
      </c>
      <c r="T2395" s="15">
        <v>3.15</v>
      </c>
      <c r="U2395" s="15">
        <v>17.48</v>
      </c>
      <c r="V2395" s="15">
        <v>24441</v>
      </c>
      <c r="W2395" s="15">
        <v>327148</v>
      </c>
      <c r="X2395" s="15">
        <v>427229</v>
      </c>
      <c r="Y2395" s="15">
        <v>100081</v>
      </c>
      <c r="Z2395" s="15">
        <v>1736</v>
      </c>
      <c r="AA2395" s="15">
        <v>10.069000000000001</v>
      </c>
      <c r="AB2395" s="15">
        <v>34.5</v>
      </c>
    </row>
    <row r="2396" spans="1:28" ht="15" customHeight="1" x14ac:dyDescent="0.3">
      <c r="A2396" s="15" t="s">
        <v>2524</v>
      </c>
      <c r="B2396" s="15" t="s">
        <v>122</v>
      </c>
      <c r="C2396" s="15" t="s">
        <v>114</v>
      </c>
      <c r="D2396" s="15" t="s">
        <v>115</v>
      </c>
      <c r="E2396" s="15" t="s">
        <v>112</v>
      </c>
      <c r="F2396" s="15">
        <v>2.81</v>
      </c>
      <c r="G2396" s="15">
        <v>420.9</v>
      </c>
      <c r="H2396" s="15">
        <v>20</v>
      </c>
      <c r="I2396" s="15">
        <v>42.8</v>
      </c>
      <c r="J2396" s="15">
        <v>7.8</v>
      </c>
      <c r="K2396" s="15">
        <v>6.54</v>
      </c>
      <c r="L2396" s="15">
        <v>24</v>
      </c>
      <c r="M2396" s="15">
        <v>114.2</v>
      </c>
      <c r="N2396" s="15">
        <v>66.900000000000006</v>
      </c>
      <c r="O2396" s="15">
        <v>112</v>
      </c>
      <c r="P2396" s="15" t="s">
        <v>102</v>
      </c>
      <c r="Q2396" s="15">
        <v>209.7</v>
      </c>
      <c r="R2396" s="15">
        <v>4.4800000000000004</v>
      </c>
      <c r="S2396" s="15">
        <v>0.69</v>
      </c>
      <c r="T2396" s="15">
        <v>3.78</v>
      </c>
      <c r="U2396" s="15">
        <v>10.62</v>
      </c>
      <c r="V2396" s="15">
        <v>24802</v>
      </c>
      <c r="W2396" s="15">
        <v>168031</v>
      </c>
      <c r="X2396" s="15">
        <v>263397</v>
      </c>
      <c r="Y2396" s="15">
        <v>95366</v>
      </c>
      <c r="Z2396" s="15">
        <v>4016</v>
      </c>
      <c r="AA2396" s="15">
        <v>2.6440000000000001</v>
      </c>
      <c r="AB2396" s="15">
        <v>34.6</v>
      </c>
    </row>
    <row r="2397" spans="1:28" ht="15" customHeight="1" x14ac:dyDescent="0.3">
      <c r="A2397" s="15" t="s">
        <v>2525</v>
      </c>
      <c r="B2397" s="15" t="s">
        <v>137</v>
      </c>
      <c r="C2397" s="15" t="s">
        <v>170</v>
      </c>
      <c r="D2397" s="15" t="s">
        <v>115</v>
      </c>
      <c r="E2397" s="15" t="s">
        <v>101</v>
      </c>
      <c r="F2397" s="15">
        <v>6.81</v>
      </c>
      <c r="G2397" s="15">
        <v>699.3</v>
      </c>
      <c r="H2397" s="15">
        <v>26.5</v>
      </c>
      <c r="I2397" s="15">
        <v>78.5</v>
      </c>
      <c r="J2397" s="15">
        <v>7.5</v>
      </c>
      <c r="K2397" s="15">
        <v>7.24</v>
      </c>
      <c r="L2397" s="15">
        <v>28.9</v>
      </c>
      <c r="M2397" s="15">
        <v>92.5</v>
      </c>
      <c r="N2397" s="15">
        <v>88</v>
      </c>
      <c r="O2397" s="15">
        <v>97.8</v>
      </c>
      <c r="P2397" s="15" t="s">
        <v>102</v>
      </c>
      <c r="Q2397" s="15">
        <v>171.9</v>
      </c>
      <c r="R2397" s="15">
        <v>7.38</v>
      </c>
      <c r="S2397" s="15">
        <v>0.72</v>
      </c>
      <c r="T2397" s="15">
        <v>3.14</v>
      </c>
      <c r="U2397" s="15">
        <v>21.38</v>
      </c>
      <c r="V2397" s="15">
        <v>22311</v>
      </c>
      <c r="W2397" s="15">
        <v>436685</v>
      </c>
      <c r="X2397" s="15">
        <v>477009</v>
      </c>
      <c r="Y2397" s="15">
        <v>40324</v>
      </c>
      <c r="Z2397" s="15">
        <v>8389</v>
      </c>
      <c r="AA2397" s="15">
        <v>2.5489999999999999</v>
      </c>
      <c r="AB2397" s="15">
        <v>46.8</v>
      </c>
    </row>
    <row r="2398" spans="1:28" ht="15" customHeight="1" x14ac:dyDescent="0.3">
      <c r="A2398" s="15" t="s">
        <v>2526</v>
      </c>
      <c r="B2398" s="15" t="s">
        <v>126</v>
      </c>
      <c r="C2398" s="15" t="s">
        <v>152</v>
      </c>
      <c r="D2398" s="15" t="s">
        <v>132</v>
      </c>
      <c r="E2398" s="15" t="s">
        <v>101</v>
      </c>
      <c r="F2398" s="15">
        <v>6.23</v>
      </c>
      <c r="G2398" s="15">
        <v>1265.9000000000001</v>
      </c>
      <c r="H2398" s="15">
        <v>25.7</v>
      </c>
      <c r="I2398" s="15">
        <v>88.5</v>
      </c>
      <c r="J2398" s="15">
        <v>7.1</v>
      </c>
      <c r="K2398" s="15">
        <v>6.45</v>
      </c>
      <c r="L2398" s="15">
        <v>38.6</v>
      </c>
      <c r="M2398" s="15">
        <v>154.69999999999999</v>
      </c>
      <c r="N2398" s="15">
        <v>62.8</v>
      </c>
      <c r="O2398" s="15">
        <v>61.5</v>
      </c>
      <c r="P2398" s="15" t="s">
        <v>107</v>
      </c>
      <c r="Q2398" s="15">
        <v>143.80000000000001</v>
      </c>
      <c r="R2398" s="15">
        <v>1.07</v>
      </c>
      <c r="S2398" s="15">
        <v>0.89</v>
      </c>
      <c r="T2398" s="15">
        <v>1.73</v>
      </c>
      <c r="U2398" s="15">
        <v>10.78</v>
      </c>
      <c r="V2398" s="15">
        <v>131240</v>
      </c>
      <c r="W2398" s="15">
        <v>415278</v>
      </c>
      <c r="X2398" s="15">
        <v>1414767</v>
      </c>
      <c r="Y2398" s="15">
        <v>999489</v>
      </c>
      <c r="Z2398" s="15">
        <v>4930</v>
      </c>
      <c r="AA2398" s="15">
        <v>2.1869999999999998</v>
      </c>
      <c r="AB2398" s="15">
        <v>76.8</v>
      </c>
    </row>
    <row r="2399" spans="1:28" ht="15" customHeight="1" x14ac:dyDescent="0.3">
      <c r="A2399" s="15" t="s">
        <v>2527</v>
      </c>
      <c r="B2399" s="15" t="s">
        <v>104</v>
      </c>
      <c r="C2399" s="15" t="s">
        <v>123</v>
      </c>
      <c r="D2399" s="15" t="s">
        <v>130</v>
      </c>
      <c r="E2399" s="15" t="s">
        <v>112</v>
      </c>
      <c r="F2399" s="15">
        <v>12.92</v>
      </c>
      <c r="G2399" s="15">
        <v>495.2</v>
      </c>
      <c r="H2399" s="15">
        <v>21.9</v>
      </c>
      <c r="I2399" s="15">
        <v>63.4</v>
      </c>
      <c r="J2399" s="15">
        <v>8</v>
      </c>
      <c r="K2399" s="15">
        <v>6.8</v>
      </c>
      <c r="L2399" s="15">
        <v>18.3</v>
      </c>
      <c r="M2399" s="15">
        <v>97.6</v>
      </c>
      <c r="N2399" s="15">
        <v>81.400000000000006</v>
      </c>
      <c r="O2399" s="15">
        <v>68.099999999999994</v>
      </c>
      <c r="P2399" s="15" t="s">
        <v>102</v>
      </c>
      <c r="Q2399" s="15">
        <v>48.7</v>
      </c>
      <c r="R2399" s="15">
        <v>5.84</v>
      </c>
      <c r="S2399" s="15">
        <v>0.73</v>
      </c>
      <c r="T2399" s="15">
        <v>1.41</v>
      </c>
      <c r="U2399" s="15">
        <v>18.22</v>
      </c>
      <c r="V2399" s="15">
        <v>64656</v>
      </c>
      <c r="W2399" s="15">
        <v>601820</v>
      </c>
      <c r="X2399" s="15">
        <v>1178032</v>
      </c>
      <c r="Y2399" s="15">
        <v>576212</v>
      </c>
      <c r="Z2399" s="15">
        <v>8039</v>
      </c>
      <c r="AA2399" s="15">
        <v>2.266</v>
      </c>
      <c r="AB2399" s="15">
        <v>56.9</v>
      </c>
    </row>
    <row r="2400" spans="1:28" ht="15" customHeight="1" x14ac:dyDescent="0.3">
      <c r="A2400" s="15" t="s">
        <v>2528</v>
      </c>
      <c r="B2400" s="15" t="s">
        <v>118</v>
      </c>
      <c r="C2400" s="15" t="s">
        <v>110</v>
      </c>
      <c r="D2400" s="15" t="s">
        <v>100</v>
      </c>
      <c r="E2400" s="15" t="s">
        <v>112</v>
      </c>
      <c r="F2400" s="15">
        <v>0.6</v>
      </c>
      <c r="G2400" s="15">
        <v>1146.5</v>
      </c>
      <c r="H2400" s="15">
        <v>21.1</v>
      </c>
      <c r="I2400" s="15">
        <v>77.099999999999994</v>
      </c>
      <c r="J2400" s="15">
        <v>8.8000000000000007</v>
      </c>
      <c r="K2400" s="15">
        <v>6.75</v>
      </c>
      <c r="L2400" s="15">
        <v>24.7</v>
      </c>
      <c r="M2400" s="15">
        <v>120.1</v>
      </c>
      <c r="N2400" s="15">
        <v>42.4</v>
      </c>
      <c r="O2400" s="15">
        <v>111.2</v>
      </c>
      <c r="P2400" s="15" t="s">
        <v>116</v>
      </c>
      <c r="Q2400" s="15">
        <v>87.4</v>
      </c>
      <c r="R2400" s="15">
        <v>8.4600000000000009</v>
      </c>
      <c r="S2400" s="15">
        <v>0.88</v>
      </c>
      <c r="T2400" s="15">
        <v>2.2400000000000002</v>
      </c>
      <c r="U2400" s="15">
        <v>1.34</v>
      </c>
      <c r="V2400" s="15">
        <v>22060</v>
      </c>
      <c r="W2400" s="15">
        <v>40521</v>
      </c>
      <c r="X2400" s="15">
        <v>29560</v>
      </c>
      <c r="Y2400" s="15">
        <v>-10961</v>
      </c>
      <c r="Z2400" s="15">
        <v>161</v>
      </c>
      <c r="AA2400" s="15">
        <v>8.3230000000000004</v>
      </c>
      <c r="AB2400" s="15">
        <v>55.8</v>
      </c>
    </row>
    <row r="2401" spans="1:28" ht="15" customHeight="1" x14ac:dyDescent="0.3">
      <c r="A2401" s="15" t="s">
        <v>2529</v>
      </c>
      <c r="B2401" s="15" t="s">
        <v>104</v>
      </c>
      <c r="C2401" s="15" t="s">
        <v>114</v>
      </c>
      <c r="D2401" s="15" t="s">
        <v>144</v>
      </c>
      <c r="E2401" s="15" t="s">
        <v>112</v>
      </c>
      <c r="F2401" s="15">
        <v>13.29</v>
      </c>
      <c r="G2401" s="15">
        <v>766.4</v>
      </c>
      <c r="H2401" s="15">
        <v>19.5</v>
      </c>
      <c r="I2401" s="15">
        <v>56.7</v>
      </c>
      <c r="J2401" s="15">
        <v>7.4</v>
      </c>
      <c r="K2401" s="15">
        <v>5.97</v>
      </c>
      <c r="L2401" s="15">
        <v>28.9</v>
      </c>
      <c r="M2401" s="15">
        <v>140.69999999999999</v>
      </c>
      <c r="N2401" s="15">
        <v>41.8</v>
      </c>
      <c r="O2401" s="15">
        <v>113.4</v>
      </c>
      <c r="P2401" s="15" t="s">
        <v>127</v>
      </c>
      <c r="Q2401" s="15">
        <v>98.7</v>
      </c>
      <c r="R2401" s="15">
        <v>3.28</v>
      </c>
      <c r="S2401" s="15">
        <v>0.76</v>
      </c>
      <c r="T2401" s="15">
        <v>0.92</v>
      </c>
      <c r="U2401" s="15">
        <v>12.23</v>
      </c>
      <c r="V2401" s="15">
        <v>47475</v>
      </c>
      <c r="W2401" s="15">
        <v>964399</v>
      </c>
      <c r="X2401" s="15">
        <v>580619</v>
      </c>
      <c r="Y2401" s="15">
        <v>-383780</v>
      </c>
      <c r="Z2401" s="15">
        <v>6592</v>
      </c>
      <c r="AA2401" s="15">
        <v>1.855</v>
      </c>
      <c r="AB2401" s="15">
        <v>47.9</v>
      </c>
    </row>
    <row r="2402" spans="1:28" ht="15" customHeight="1" x14ac:dyDescent="0.3">
      <c r="A2402" s="15" t="s">
        <v>2530</v>
      </c>
      <c r="B2402" s="15" t="s">
        <v>126</v>
      </c>
      <c r="C2402" s="15" t="s">
        <v>152</v>
      </c>
      <c r="D2402" s="15" t="s">
        <v>144</v>
      </c>
      <c r="E2402" s="15" t="s">
        <v>120</v>
      </c>
      <c r="F2402" s="15">
        <v>7.18</v>
      </c>
      <c r="G2402" s="15">
        <v>489.4</v>
      </c>
      <c r="H2402" s="15">
        <v>30.2</v>
      </c>
      <c r="I2402" s="15">
        <v>48.6</v>
      </c>
      <c r="J2402" s="15">
        <v>6.8</v>
      </c>
      <c r="K2402" s="15">
        <v>6.55</v>
      </c>
      <c r="L2402" s="15">
        <v>19.3</v>
      </c>
      <c r="M2402" s="15">
        <v>167.3</v>
      </c>
      <c r="N2402" s="15">
        <v>48</v>
      </c>
      <c r="O2402" s="15">
        <v>81.900000000000006</v>
      </c>
      <c r="P2402" s="15" t="s">
        <v>116</v>
      </c>
      <c r="Q2402" s="15">
        <v>107.7</v>
      </c>
      <c r="R2402" s="15">
        <v>6.39</v>
      </c>
      <c r="S2402" s="15">
        <v>0.91</v>
      </c>
      <c r="T2402" s="15">
        <v>1.53</v>
      </c>
      <c r="U2402" s="15">
        <v>10.99</v>
      </c>
      <c r="V2402" s="15">
        <v>56587</v>
      </c>
      <c r="W2402" s="15">
        <v>439334</v>
      </c>
      <c r="X2402" s="15">
        <v>621891</v>
      </c>
      <c r="Y2402" s="15">
        <v>182557</v>
      </c>
      <c r="Z2402" s="15">
        <v>1963</v>
      </c>
      <c r="AA2402" s="15">
        <v>5.5990000000000002</v>
      </c>
      <c r="AB2402" s="15">
        <v>40.9</v>
      </c>
    </row>
    <row r="2403" spans="1:28" ht="15" customHeight="1" x14ac:dyDescent="0.3">
      <c r="A2403" s="15" t="s">
        <v>2531</v>
      </c>
      <c r="B2403" s="15" t="s">
        <v>109</v>
      </c>
      <c r="C2403" s="15" t="s">
        <v>105</v>
      </c>
      <c r="D2403" s="15" t="s">
        <v>100</v>
      </c>
      <c r="E2403" s="15" t="s">
        <v>120</v>
      </c>
      <c r="F2403" s="15">
        <v>2.2400000000000002</v>
      </c>
      <c r="G2403" s="15">
        <v>80</v>
      </c>
      <c r="H2403" s="15">
        <v>30</v>
      </c>
      <c r="I2403" s="15">
        <v>42.5</v>
      </c>
      <c r="J2403" s="15">
        <v>7.9</v>
      </c>
      <c r="K2403" s="15">
        <v>6.41</v>
      </c>
      <c r="L2403" s="15">
        <v>20.100000000000001</v>
      </c>
      <c r="M2403" s="15">
        <v>99.7</v>
      </c>
      <c r="N2403" s="15">
        <v>71.599999999999994</v>
      </c>
      <c r="O2403" s="15">
        <v>100.5</v>
      </c>
      <c r="P2403" s="15" t="s">
        <v>116</v>
      </c>
      <c r="Q2403" s="15">
        <v>173.3</v>
      </c>
      <c r="R2403" s="15">
        <v>5.82</v>
      </c>
      <c r="S2403" s="15">
        <v>0.74</v>
      </c>
      <c r="T2403" s="15">
        <v>1.55</v>
      </c>
      <c r="U2403" s="15">
        <v>3.47</v>
      </c>
      <c r="V2403" s="15">
        <v>19192</v>
      </c>
      <c r="W2403" s="15">
        <v>152916</v>
      </c>
      <c r="X2403" s="15">
        <v>66596</v>
      </c>
      <c r="Y2403" s="15">
        <v>-86320</v>
      </c>
      <c r="Z2403" s="15">
        <v>699</v>
      </c>
      <c r="AA2403" s="15">
        <v>4.9640000000000004</v>
      </c>
      <c r="AB2403" s="15">
        <v>29.7</v>
      </c>
    </row>
    <row r="2404" spans="1:28" ht="15" customHeight="1" x14ac:dyDescent="0.3">
      <c r="A2404" s="15" t="s">
        <v>2532</v>
      </c>
      <c r="B2404" s="15" t="s">
        <v>118</v>
      </c>
      <c r="C2404" s="15" t="s">
        <v>105</v>
      </c>
      <c r="D2404" s="15" t="s">
        <v>115</v>
      </c>
      <c r="E2404" s="15" t="s">
        <v>120</v>
      </c>
      <c r="F2404" s="15">
        <v>11.87</v>
      </c>
      <c r="G2404" s="15">
        <v>196.6</v>
      </c>
      <c r="H2404" s="15">
        <v>34.200000000000003</v>
      </c>
      <c r="I2404" s="15">
        <v>50.9</v>
      </c>
      <c r="J2404" s="15">
        <v>9</v>
      </c>
      <c r="K2404" s="15">
        <v>5.77</v>
      </c>
      <c r="L2404" s="15">
        <v>13.8</v>
      </c>
      <c r="M2404" s="15">
        <v>133.80000000000001</v>
      </c>
      <c r="N2404" s="15">
        <v>57.3</v>
      </c>
      <c r="O2404" s="15">
        <v>103.8</v>
      </c>
      <c r="P2404" s="15" t="s">
        <v>102</v>
      </c>
      <c r="Q2404" s="15">
        <v>136.1</v>
      </c>
      <c r="R2404" s="15">
        <v>3.16</v>
      </c>
      <c r="S2404" s="15">
        <v>0.95</v>
      </c>
      <c r="T2404" s="15">
        <v>0.86</v>
      </c>
      <c r="U2404" s="15">
        <v>10.210000000000001</v>
      </c>
      <c r="V2404" s="15">
        <v>22940</v>
      </c>
      <c r="W2404" s="15">
        <v>791623</v>
      </c>
      <c r="X2404" s="15">
        <v>234217</v>
      </c>
      <c r="Y2404" s="15">
        <v>-557406</v>
      </c>
      <c r="Z2404" s="15">
        <v>16283</v>
      </c>
      <c r="AA2404" s="15">
        <v>0.627</v>
      </c>
      <c r="AB2404" s="15">
        <v>45.5</v>
      </c>
    </row>
    <row r="2405" spans="1:28" ht="15" customHeight="1" x14ac:dyDescent="0.3">
      <c r="A2405" s="15" t="s">
        <v>2533</v>
      </c>
      <c r="B2405" s="15" t="s">
        <v>98</v>
      </c>
      <c r="C2405" s="15" t="s">
        <v>129</v>
      </c>
      <c r="D2405" s="15" t="s">
        <v>115</v>
      </c>
      <c r="E2405" s="15" t="s">
        <v>112</v>
      </c>
      <c r="F2405" s="15">
        <v>10.72</v>
      </c>
      <c r="G2405" s="15">
        <v>680</v>
      </c>
      <c r="H2405" s="15">
        <v>24</v>
      </c>
      <c r="I2405" s="15">
        <v>52.8</v>
      </c>
      <c r="J2405" s="15">
        <v>6.6</v>
      </c>
      <c r="K2405" s="15">
        <v>6.81</v>
      </c>
      <c r="L2405" s="15">
        <v>24</v>
      </c>
      <c r="M2405" s="15">
        <v>148.4</v>
      </c>
      <c r="N2405" s="15">
        <v>69.599999999999994</v>
      </c>
      <c r="O2405" s="15">
        <v>126.5</v>
      </c>
      <c r="P2405" s="15" t="s">
        <v>116</v>
      </c>
      <c r="Q2405" s="15">
        <v>40</v>
      </c>
      <c r="R2405" s="15">
        <v>3.66</v>
      </c>
      <c r="S2405" s="15">
        <v>0.84</v>
      </c>
      <c r="T2405" s="15">
        <v>3.61</v>
      </c>
      <c r="U2405" s="15">
        <v>38.700000000000003</v>
      </c>
      <c r="V2405" s="15">
        <v>21432</v>
      </c>
      <c r="W2405" s="15">
        <v>556689</v>
      </c>
      <c r="X2405" s="15">
        <v>829418</v>
      </c>
      <c r="Y2405" s="15">
        <v>272729</v>
      </c>
      <c r="Z2405" s="15">
        <v>8542</v>
      </c>
      <c r="AA2405" s="15">
        <v>4.5309999999999997</v>
      </c>
      <c r="AB2405" s="15">
        <v>53.9</v>
      </c>
    </row>
    <row r="2406" spans="1:28" ht="15" customHeight="1" x14ac:dyDescent="0.3">
      <c r="A2406" s="15" t="s">
        <v>2534</v>
      </c>
      <c r="B2406" s="15" t="s">
        <v>109</v>
      </c>
      <c r="C2406" s="15" t="s">
        <v>99</v>
      </c>
      <c r="D2406" s="15" t="s">
        <v>132</v>
      </c>
      <c r="E2406" s="15" t="s">
        <v>101</v>
      </c>
      <c r="F2406" s="15">
        <v>4.5</v>
      </c>
      <c r="G2406" s="15">
        <v>1170.3</v>
      </c>
      <c r="H2406" s="15">
        <v>29.1</v>
      </c>
      <c r="I2406" s="15">
        <v>80.2</v>
      </c>
      <c r="J2406" s="15">
        <v>7.4</v>
      </c>
      <c r="K2406" s="15">
        <v>7.86</v>
      </c>
      <c r="L2406" s="15">
        <v>28.1</v>
      </c>
      <c r="M2406" s="15">
        <v>167</v>
      </c>
      <c r="N2406" s="15">
        <v>74.599999999999994</v>
      </c>
      <c r="O2406" s="15">
        <v>77</v>
      </c>
      <c r="P2406" s="15" t="s">
        <v>127</v>
      </c>
      <c r="Q2406" s="15">
        <v>184.3</v>
      </c>
      <c r="R2406" s="15">
        <v>7.51</v>
      </c>
      <c r="S2406" s="15">
        <v>0.85</v>
      </c>
      <c r="T2406" s="15">
        <v>0.43</v>
      </c>
      <c r="U2406" s="15">
        <v>1.94</v>
      </c>
      <c r="V2406" s="15">
        <v>99453</v>
      </c>
      <c r="W2406" s="15">
        <v>363833</v>
      </c>
      <c r="X2406" s="15">
        <v>192939</v>
      </c>
      <c r="Y2406" s="15">
        <v>-170894</v>
      </c>
      <c r="Z2406" s="15">
        <v>3025</v>
      </c>
      <c r="AA2406" s="15">
        <v>0.64100000000000001</v>
      </c>
      <c r="AB2406" s="15">
        <v>49.3</v>
      </c>
    </row>
    <row r="2407" spans="1:28" ht="15" customHeight="1" x14ac:dyDescent="0.3">
      <c r="A2407" s="15" t="s">
        <v>2535</v>
      </c>
      <c r="B2407" s="15" t="s">
        <v>122</v>
      </c>
      <c r="C2407" s="15" t="s">
        <v>134</v>
      </c>
      <c r="D2407" s="15" t="s">
        <v>100</v>
      </c>
      <c r="E2407" s="15" t="s">
        <v>101</v>
      </c>
      <c r="F2407" s="15">
        <v>10.44</v>
      </c>
      <c r="G2407" s="15">
        <v>960.7</v>
      </c>
      <c r="H2407" s="15">
        <v>22.2</v>
      </c>
      <c r="I2407" s="15">
        <v>74.900000000000006</v>
      </c>
      <c r="J2407" s="15">
        <v>6.3</v>
      </c>
      <c r="K2407" s="15">
        <v>5.7</v>
      </c>
      <c r="L2407" s="15">
        <v>29.5</v>
      </c>
      <c r="M2407" s="15">
        <v>167.8</v>
      </c>
      <c r="N2407" s="15">
        <v>37.5</v>
      </c>
      <c r="O2407" s="15">
        <v>118.8</v>
      </c>
      <c r="P2407" s="15" t="s">
        <v>102</v>
      </c>
      <c r="Q2407" s="15">
        <v>114.3</v>
      </c>
      <c r="R2407" s="15">
        <v>5.53</v>
      </c>
      <c r="S2407" s="15">
        <v>0.73</v>
      </c>
      <c r="T2407" s="15">
        <v>1.1000000000000001</v>
      </c>
      <c r="U2407" s="15">
        <v>11.48</v>
      </c>
      <c r="V2407" s="15">
        <v>22614</v>
      </c>
      <c r="W2407" s="15">
        <v>761854</v>
      </c>
      <c r="X2407" s="15">
        <v>259609</v>
      </c>
      <c r="Y2407" s="15">
        <v>-502245</v>
      </c>
      <c r="Z2407" s="15">
        <v>4850</v>
      </c>
      <c r="AA2407" s="15">
        <v>2.367</v>
      </c>
      <c r="AB2407" s="15">
        <v>47</v>
      </c>
    </row>
    <row r="2408" spans="1:28" ht="15" customHeight="1" x14ac:dyDescent="0.3">
      <c r="A2408" s="15" t="s">
        <v>2536</v>
      </c>
      <c r="B2408" s="15" t="s">
        <v>118</v>
      </c>
      <c r="C2408" s="15" t="s">
        <v>105</v>
      </c>
      <c r="D2408" s="15" t="s">
        <v>115</v>
      </c>
      <c r="E2408" s="15" t="s">
        <v>101</v>
      </c>
      <c r="F2408" s="15">
        <v>7.22</v>
      </c>
      <c r="G2408" s="15">
        <v>749.7</v>
      </c>
      <c r="H2408" s="15">
        <v>28.9</v>
      </c>
      <c r="I2408" s="15">
        <v>87.8</v>
      </c>
      <c r="J2408" s="15">
        <v>5</v>
      </c>
      <c r="K2408" s="15">
        <v>6.57</v>
      </c>
      <c r="L2408" s="15">
        <v>32.700000000000003</v>
      </c>
      <c r="M2408" s="15">
        <v>187.3</v>
      </c>
      <c r="N2408" s="15">
        <v>34.9</v>
      </c>
      <c r="O2408" s="15">
        <v>93</v>
      </c>
      <c r="P2408" s="15" t="s">
        <v>102</v>
      </c>
      <c r="Q2408" s="15">
        <v>89</v>
      </c>
      <c r="R2408" s="15">
        <v>6.67</v>
      </c>
      <c r="S2408" s="15">
        <v>0.84</v>
      </c>
      <c r="T2408" s="15">
        <v>4.0599999999999996</v>
      </c>
      <c r="U2408" s="15">
        <v>29.31</v>
      </c>
      <c r="V2408" s="15">
        <v>22197</v>
      </c>
      <c r="W2408" s="15">
        <v>431101</v>
      </c>
      <c r="X2408" s="15">
        <v>650594</v>
      </c>
      <c r="Y2408" s="15">
        <v>219493</v>
      </c>
      <c r="Z2408" s="15">
        <v>9785</v>
      </c>
      <c r="AA2408" s="15">
        <v>2.9950000000000001</v>
      </c>
      <c r="AB2408" s="15">
        <v>46.2</v>
      </c>
    </row>
    <row r="2409" spans="1:28" ht="15" customHeight="1" x14ac:dyDescent="0.3">
      <c r="A2409" s="15" t="s">
        <v>2537</v>
      </c>
      <c r="B2409" s="15" t="s">
        <v>146</v>
      </c>
      <c r="C2409" s="15" t="s">
        <v>152</v>
      </c>
      <c r="D2409" s="15" t="s">
        <v>100</v>
      </c>
      <c r="E2409" s="15" t="s">
        <v>112</v>
      </c>
      <c r="F2409" s="15">
        <v>5.71</v>
      </c>
      <c r="G2409" s="15">
        <v>567</v>
      </c>
      <c r="H2409" s="15">
        <v>24.3</v>
      </c>
      <c r="I2409" s="15">
        <v>49.4</v>
      </c>
      <c r="J2409" s="15">
        <v>7.7</v>
      </c>
      <c r="K2409" s="15">
        <v>6.93</v>
      </c>
      <c r="L2409" s="15">
        <v>31.1</v>
      </c>
      <c r="M2409" s="15">
        <v>134.5</v>
      </c>
      <c r="N2409" s="15">
        <v>20.8</v>
      </c>
      <c r="O2409" s="15">
        <v>65.7</v>
      </c>
      <c r="P2409" s="15" t="s">
        <v>116</v>
      </c>
      <c r="Q2409" s="15">
        <v>166.6</v>
      </c>
      <c r="R2409" s="15">
        <v>4.9800000000000004</v>
      </c>
      <c r="S2409" s="15">
        <v>0.77</v>
      </c>
      <c r="T2409" s="15">
        <v>2.31</v>
      </c>
      <c r="U2409" s="15">
        <v>13.19</v>
      </c>
      <c r="V2409" s="15">
        <v>23441</v>
      </c>
      <c r="W2409" s="15">
        <v>291217</v>
      </c>
      <c r="X2409" s="15">
        <v>309187</v>
      </c>
      <c r="Y2409" s="15">
        <v>17970</v>
      </c>
      <c r="Z2409" s="15">
        <v>1604</v>
      </c>
      <c r="AA2409" s="15">
        <v>8.2230000000000008</v>
      </c>
      <c r="AB2409" s="15">
        <v>42.7</v>
      </c>
    </row>
    <row r="2410" spans="1:28" ht="15" customHeight="1" x14ac:dyDescent="0.3">
      <c r="A2410" s="15" t="s">
        <v>2538</v>
      </c>
      <c r="B2410" s="15" t="s">
        <v>137</v>
      </c>
      <c r="C2410" s="15" t="s">
        <v>152</v>
      </c>
      <c r="D2410" s="15" t="s">
        <v>111</v>
      </c>
      <c r="E2410" s="15" t="s">
        <v>112</v>
      </c>
      <c r="F2410" s="15">
        <v>5.0999999999999996</v>
      </c>
      <c r="G2410" s="15">
        <v>232.4</v>
      </c>
      <c r="H2410" s="15">
        <v>28</v>
      </c>
      <c r="I2410" s="15">
        <v>53</v>
      </c>
      <c r="J2410" s="15">
        <v>8.6999999999999993</v>
      </c>
      <c r="K2410" s="15">
        <v>6.68</v>
      </c>
      <c r="L2410" s="15">
        <v>24.7</v>
      </c>
      <c r="M2410" s="15">
        <v>60.5</v>
      </c>
      <c r="N2410" s="15">
        <v>87.8</v>
      </c>
      <c r="O2410" s="15">
        <v>113.1</v>
      </c>
      <c r="P2410" s="15" t="s">
        <v>102</v>
      </c>
      <c r="Q2410" s="15">
        <v>226.9</v>
      </c>
      <c r="R2410" s="15">
        <v>7.15</v>
      </c>
      <c r="S2410" s="15">
        <v>0.87</v>
      </c>
      <c r="T2410" s="15">
        <v>1.45</v>
      </c>
      <c r="U2410" s="15">
        <v>7.4</v>
      </c>
      <c r="V2410" s="15">
        <v>63068</v>
      </c>
      <c r="W2410" s="15">
        <v>343503</v>
      </c>
      <c r="X2410" s="15">
        <v>466703</v>
      </c>
      <c r="Y2410" s="15">
        <v>123200</v>
      </c>
      <c r="Z2410" s="15">
        <v>1886</v>
      </c>
      <c r="AA2410" s="15">
        <v>3.9239999999999999</v>
      </c>
      <c r="AB2410" s="15">
        <v>22</v>
      </c>
    </row>
    <row r="2411" spans="1:28" ht="15" customHeight="1" x14ac:dyDescent="0.3">
      <c r="A2411" s="15" t="s">
        <v>2539</v>
      </c>
      <c r="B2411" s="15" t="s">
        <v>137</v>
      </c>
      <c r="C2411" s="15" t="s">
        <v>152</v>
      </c>
      <c r="D2411" s="15" t="s">
        <v>144</v>
      </c>
      <c r="E2411" s="15" t="s">
        <v>112</v>
      </c>
      <c r="F2411" s="15">
        <v>10.95</v>
      </c>
      <c r="G2411" s="15">
        <v>429.3</v>
      </c>
      <c r="H2411" s="15">
        <v>24.2</v>
      </c>
      <c r="I2411" s="15">
        <v>63.3</v>
      </c>
      <c r="J2411" s="15">
        <v>5.4</v>
      </c>
      <c r="K2411" s="15">
        <v>7.48</v>
      </c>
      <c r="L2411" s="15">
        <v>20</v>
      </c>
      <c r="M2411" s="15">
        <v>85.6</v>
      </c>
      <c r="N2411" s="15">
        <v>47.4</v>
      </c>
      <c r="O2411" s="15">
        <v>109.7</v>
      </c>
      <c r="P2411" s="15" t="s">
        <v>107</v>
      </c>
      <c r="Q2411" s="15">
        <v>184.8</v>
      </c>
      <c r="R2411" s="15">
        <v>6.58</v>
      </c>
      <c r="S2411" s="15">
        <v>0.8</v>
      </c>
      <c r="T2411" s="15">
        <v>0.82</v>
      </c>
      <c r="U2411" s="15">
        <v>8.98</v>
      </c>
      <c r="V2411" s="15">
        <v>55811</v>
      </c>
      <c r="W2411" s="15">
        <v>808240</v>
      </c>
      <c r="X2411" s="15">
        <v>501183</v>
      </c>
      <c r="Y2411" s="15">
        <v>-307057</v>
      </c>
      <c r="Z2411" s="15">
        <v>8083</v>
      </c>
      <c r="AA2411" s="15">
        <v>1.111</v>
      </c>
      <c r="AB2411" s="15">
        <v>43.5</v>
      </c>
    </row>
    <row r="2412" spans="1:28" ht="15" customHeight="1" x14ac:dyDescent="0.3">
      <c r="A2412" s="15" t="s">
        <v>2540</v>
      </c>
      <c r="B2412" s="15" t="s">
        <v>126</v>
      </c>
      <c r="C2412" s="15" t="s">
        <v>170</v>
      </c>
      <c r="D2412" s="15" t="s">
        <v>144</v>
      </c>
      <c r="E2412" s="15" t="s">
        <v>112</v>
      </c>
      <c r="F2412" s="15">
        <v>3.15</v>
      </c>
      <c r="G2412" s="15">
        <v>353.6</v>
      </c>
      <c r="H2412" s="15">
        <v>25</v>
      </c>
      <c r="I2412" s="15">
        <v>49.2</v>
      </c>
      <c r="J2412" s="15">
        <v>6.8</v>
      </c>
      <c r="K2412" s="15">
        <v>6.4</v>
      </c>
      <c r="L2412" s="15">
        <v>25.7</v>
      </c>
      <c r="M2412" s="15">
        <v>89.8</v>
      </c>
      <c r="N2412" s="15">
        <v>81.5</v>
      </c>
      <c r="O2412" s="15">
        <v>133.5</v>
      </c>
      <c r="P2412" s="15" t="s">
        <v>107</v>
      </c>
      <c r="Q2412" s="15">
        <v>187.7</v>
      </c>
      <c r="R2412" s="15">
        <v>4.8</v>
      </c>
      <c r="S2412" s="15">
        <v>0.88</v>
      </c>
      <c r="T2412" s="15">
        <v>1.52</v>
      </c>
      <c r="U2412" s="15">
        <v>4.79</v>
      </c>
      <c r="V2412" s="15">
        <v>63362</v>
      </c>
      <c r="W2412" s="15">
        <v>197730</v>
      </c>
      <c r="X2412" s="15">
        <v>303504</v>
      </c>
      <c r="Y2412" s="15">
        <v>105774</v>
      </c>
      <c r="Z2412" s="15">
        <v>1997</v>
      </c>
      <c r="AA2412" s="15">
        <v>2.399</v>
      </c>
      <c r="AB2412" s="15">
        <v>27.7</v>
      </c>
    </row>
    <row r="2413" spans="1:28" ht="15" customHeight="1" x14ac:dyDescent="0.3">
      <c r="A2413" s="15" t="s">
        <v>2541</v>
      </c>
      <c r="B2413" s="15" t="s">
        <v>118</v>
      </c>
      <c r="C2413" s="15" t="s">
        <v>99</v>
      </c>
      <c r="D2413" s="15" t="s">
        <v>111</v>
      </c>
      <c r="E2413" s="15" t="s">
        <v>112</v>
      </c>
      <c r="F2413" s="15">
        <v>5.23</v>
      </c>
      <c r="G2413" s="15">
        <v>454.1</v>
      </c>
      <c r="H2413" s="15">
        <v>23.4</v>
      </c>
      <c r="I2413" s="15">
        <v>78.3</v>
      </c>
      <c r="J2413" s="15">
        <v>7.2</v>
      </c>
      <c r="K2413" s="15">
        <v>7.35</v>
      </c>
      <c r="L2413" s="15">
        <v>16.8</v>
      </c>
      <c r="M2413" s="15">
        <v>161.30000000000001</v>
      </c>
      <c r="N2413" s="15">
        <v>33.5</v>
      </c>
      <c r="O2413" s="15">
        <v>106</v>
      </c>
      <c r="P2413" s="15" t="s">
        <v>107</v>
      </c>
      <c r="Q2413" s="15">
        <v>222.5</v>
      </c>
      <c r="R2413" s="15">
        <v>7.26</v>
      </c>
      <c r="S2413" s="15">
        <v>0.83</v>
      </c>
      <c r="T2413" s="15">
        <v>0.73</v>
      </c>
      <c r="U2413" s="15">
        <v>3.82</v>
      </c>
      <c r="V2413" s="15">
        <v>64698</v>
      </c>
      <c r="W2413" s="15">
        <v>414098</v>
      </c>
      <c r="X2413" s="15">
        <v>247146</v>
      </c>
      <c r="Y2413" s="15">
        <v>-166952</v>
      </c>
      <c r="Z2413" s="15">
        <v>2413</v>
      </c>
      <c r="AA2413" s="15">
        <v>1.583</v>
      </c>
      <c r="AB2413" s="15">
        <v>43.7</v>
      </c>
    </row>
    <row r="2414" spans="1:28" ht="15" customHeight="1" x14ac:dyDescent="0.3">
      <c r="A2414" s="15" t="s">
        <v>2542</v>
      </c>
      <c r="B2414" s="15" t="s">
        <v>146</v>
      </c>
      <c r="C2414" s="15" t="s">
        <v>129</v>
      </c>
      <c r="D2414" s="15" t="s">
        <v>111</v>
      </c>
      <c r="E2414" s="15" t="s">
        <v>101</v>
      </c>
      <c r="F2414" s="15">
        <v>9.5399999999999991</v>
      </c>
      <c r="G2414" s="15">
        <v>868.6</v>
      </c>
      <c r="H2414" s="15">
        <v>29.2</v>
      </c>
      <c r="I2414" s="15">
        <v>69.3</v>
      </c>
      <c r="J2414" s="15">
        <v>8.9</v>
      </c>
      <c r="K2414" s="15">
        <v>5.25</v>
      </c>
      <c r="L2414" s="15">
        <v>29.8</v>
      </c>
      <c r="M2414" s="15">
        <v>152.80000000000001</v>
      </c>
      <c r="N2414" s="15">
        <v>63.2</v>
      </c>
      <c r="O2414" s="15">
        <v>114</v>
      </c>
      <c r="P2414" s="15" t="s">
        <v>107</v>
      </c>
      <c r="Q2414" s="15">
        <v>201.9</v>
      </c>
      <c r="R2414" s="15">
        <v>5.95</v>
      </c>
      <c r="S2414" s="15">
        <v>0.92</v>
      </c>
      <c r="T2414" s="15">
        <v>0.3</v>
      </c>
      <c r="U2414" s="15">
        <v>2.86</v>
      </c>
      <c r="V2414" s="15">
        <v>63402</v>
      </c>
      <c r="W2414" s="15">
        <v>667625</v>
      </c>
      <c r="X2414" s="15">
        <v>181330</v>
      </c>
      <c r="Y2414" s="15">
        <v>-486295</v>
      </c>
      <c r="Z2414" s="15">
        <v>4850</v>
      </c>
      <c r="AA2414" s="15">
        <v>0.59</v>
      </c>
      <c r="AB2414" s="15">
        <v>51.6</v>
      </c>
    </row>
    <row r="2415" spans="1:28" ht="15" customHeight="1" x14ac:dyDescent="0.3">
      <c r="A2415" s="15" t="s">
        <v>2543</v>
      </c>
      <c r="B2415" s="15" t="s">
        <v>109</v>
      </c>
      <c r="C2415" s="15" t="s">
        <v>170</v>
      </c>
      <c r="D2415" s="15" t="s">
        <v>132</v>
      </c>
      <c r="E2415" s="15" t="s">
        <v>112</v>
      </c>
      <c r="F2415" s="15">
        <v>5.5</v>
      </c>
      <c r="G2415" s="15">
        <v>619.4</v>
      </c>
      <c r="H2415" s="15">
        <v>23</v>
      </c>
      <c r="I2415" s="15">
        <v>63.5</v>
      </c>
      <c r="J2415" s="15">
        <v>7</v>
      </c>
      <c r="K2415" s="15">
        <v>7.05</v>
      </c>
      <c r="L2415" s="15">
        <v>22.8</v>
      </c>
      <c r="M2415" s="15">
        <v>157.6</v>
      </c>
      <c r="N2415" s="15">
        <v>40.200000000000003</v>
      </c>
      <c r="O2415" s="15">
        <v>74.3</v>
      </c>
      <c r="P2415" s="15" t="s">
        <v>102</v>
      </c>
      <c r="Q2415" s="15">
        <v>109.7</v>
      </c>
      <c r="R2415" s="15">
        <v>7.57</v>
      </c>
      <c r="S2415" s="15">
        <v>0.94</v>
      </c>
      <c r="T2415" s="15">
        <v>2.35</v>
      </c>
      <c r="U2415" s="15">
        <v>12.92</v>
      </c>
      <c r="V2415" s="15">
        <v>127035</v>
      </c>
      <c r="W2415" s="15">
        <v>366916</v>
      </c>
      <c r="X2415" s="15">
        <v>1641292</v>
      </c>
      <c r="Y2415" s="15">
        <v>1274376</v>
      </c>
      <c r="Z2415" s="15">
        <v>3143</v>
      </c>
      <c r="AA2415" s="15">
        <v>4.1109999999999998</v>
      </c>
      <c r="AB2415" s="15">
        <v>31.9</v>
      </c>
    </row>
    <row r="2416" spans="1:28" ht="15" customHeight="1" x14ac:dyDescent="0.3">
      <c r="A2416" s="15" t="s">
        <v>2544</v>
      </c>
      <c r="B2416" s="15" t="s">
        <v>98</v>
      </c>
      <c r="C2416" s="15" t="s">
        <v>129</v>
      </c>
      <c r="D2416" s="15" t="s">
        <v>130</v>
      </c>
      <c r="E2416" s="15" t="s">
        <v>112</v>
      </c>
      <c r="F2416" s="15">
        <v>13.79</v>
      </c>
      <c r="G2416" s="15">
        <v>797.1</v>
      </c>
      <c r="H2416" s="15">
        <v>26.2</v>
      </c>
      <c r="I2416" s="15">
        <v>55.3</v>
      </c>
      <c r="J2416" s="15">
        <v>7.4</v>
      </c>
      <c r="K2416" s="15">
        <v>6.9</v>
      </c>
      <c r="L2416" s="15">
        <v>21.6</v>
      </c>
      <c r="M2416" s="15">
        <v>92.3</v>
      </c>
      <c r="N2416" s="15">
        <v>73.7</v>
      </c>
      <c r="O2416" s="15">
        <v>81.7</v>
      </c>
      <c r="P2416" s="15" t="s">
        <v>107</v>
      </c>
      <c r="Q2416" s="15">
        <v>258.39999999999998</v>
      </c>
      <c r="R2416" s="15">
        <v>6.97</v>
      </c>
      <c r="S2416" s="15">
        <v>0.87</v>
      </c>
      <c r="T2416" s="15">
        <v>1.89</v>
      </c>
      <c r="U2416" s="15">
        <v>26.06</v>
      </c>
      <c r="V2416" s="15">
        <v>64139</v>
      </c>
      <c r="W2416" s="15">
        <v>1190714</v>
      </c>
      <c r="X2416" s="15">
        <v>1671462</v>
      </c>
      <c r="Y2416" s="15">
        <v>480748</v>
      </c>
      <c r="Z2416" s="15">
        <v>13465</v>
      </c>
      <c r="AA2416" s="15">
        <v>1.9350000000000001</v>
      </c>
      <c r="AB2416" s="15">
        <v>41.9</v>
      </c>
    </row>
    <row r="2417" spans="1:28" ht="15" customHeight="1" x14ac:dyDescent="0.3">
      <c r="A2417" s="15" t="s">
        <v>2545</v>
      </c>
      <c r="B2417" s="15" t="s">
        <v>104</v>
      </c>
      <c r="C2417" s="15" t="s">
        <v>110</v>
      </c>
      <c r="D2417" s="15" t="s">
        <v>111</v>
      </c>
      <c r="E2417" s="15" t="s">
        <v>112</v>
      </c>
      <c r="F2417" s="15">
        <v>5.04</v>
      </c>
      <c r="G2417" s="15">
        <v>695.6</v>
      </c>
      <c r="H2417" s="15">
        <v>23.3</v>
      </c>
      <c r="I2417" s="15">
        <v>62.8</v>
      </c>
      <c r="J2417" s="15">
        <v>8.3000000000000007</v>
      </c>
      <c r="K2417" s="15">
        <v>6.55</v>
      </c>
      <c r="L2417" s="15">
        <v>26.3</v>
      </c>
      <c r="M2417" s="15">
        <v>124.4</v>
      </c>
      <c r="N2417" s="15">
        <v>55.6</v>
      </c>
      <c r="O2417" s="15">
        <v>82.6</v>
      </c>
      <c r="P2417" s="15" t="s">
        <v>127</v>
      </c>
      <c r="Q2417" s="15">
        <v>225</v>
      </c>
      <c r="R2417" s="15">
        <v>6.36</v>
      </c>
      <c r="S2417" s="15">
        <v>0.88</v>
      </c>
      <c r="T2417" s="15">
        <v>1.58</v>
      </c>
      <c r="U2417" s="15">
        <v>7.96</v>
      </c>
      <c r="V2417" s="15">
        <v>72617</v>
      </c>
      <c r="W2417" s="15">
        <v>378625</v>
      </c>
      <c r="X2417" s="15">
        <v>578031</v>
      </c>
      <c r="Y2417" s="15">
        <v>199406</v>
      </c>
      <c r="Z2417" s="15">
        <v>1479</v>
      </c>
      <c r="AA2417" s="15">
        <v>5.3819999999999997</v>
      </c>
      <c r="AB2417" s="15">
        <v>35.5</v>
      </c>
    </row>
    <row r="2418" spans="1:28" ht="15" customHeight="1" x14ac:dyDescent="0.3">
      <c r="A2418" s="15" t="s">
        <v>2546</v>
      </c>
      <c r="B2418" s="15" t="s">
        <v>98</v>
      </c>
      <c r="C2418" s="15" t="s">
        <v>134</v>
      </c>
      <c r="D2418" s="15" t="s">
        <v>144</v>
      </c>
      <c r="E2418" s="15" t="s">
        <v>120</v>
      </c>
      <c r="F2418" s="15">
        <v>13.34</v>
      </c>
      <c r="G2418" s="15">
        <v>417.8</v>
      </c>
      <c r="H2418" s="15">
        <v>26.9</v>
      </c>
      <c r="I2418" s="15">
        <v>64.8</v>
      </c>
      <c r="J2418" s="15">
        <v>8.6999999999999993</v>
      </c>
      <c r="K2418" s="15">
        <v>7.68</v>
      </c>
      <c r="L2418" s="15">
        <v>23.8</v>
      </c>
      <c r="M2418" s="15">
        <v>53.4</v>
      </c>
      <c r="N2418" s="15">
        <v>70.400000000000006</v>
      </c>
      <c r="O2418" s="15">
        <v>127.9</v>
      </c>
      <c r="P2418" s="15" t="s">
        <v>107</v>
      </c>
      <c r="Q2418" s="15">
        <v>148.6</v>
      </c>
      <c r="R2418" s="15">
        <v>2.39</v>
      </c>
      <c r="S2418" s="15">
        <v>0.72</v>
      </c>
      <c r="T2418" s="15">
        <v>0.47</v>
      </c>
      <c r="U2418" s="15">
        <v>6.27</v>
      </c>
      <c r="V2418" s="15">
        <v>54441</v>
      </c>
      <c r="W2418" s="15">
        <v>943963</v>
      </c>
      <c r="X2418" s="15">
        <v>341345</v>
      </c>
      <c r="Y2418" s="15">
        <v>-602618</v>
      </c>
      <c r="Z2418" s="15">
        <v>8453</v>
      </c>
      <c r="AA2418" s="15">
        <v>0.74199999999999999</v>
      </c>
      <c r="AB2418" s="15">
        <v>55</v>
      </c>
    </row>
    <row r="2419" spans="1:28" ht="15" customHeight="1" x14ac:dyDescent="0.3">
      <c r="A2419" s="15" t="s">
        <v>2547</v>
      </c>
      <c r="B2419" s="15" t="s">
        <v>109</v>
      </c>
      <c r="C2419" s="15" t="s">
        <v>110</v>
      </c>
      <c r="D2419" s="15" t="s">
        <v>111</v>
      </c>
      <c r="E2419" s="15" t="s">
        <v>101</v>
      </c>
      <c r="F2419" s="15">
        <v>3.56</v>
      </c>
      <c r="G2419" s="15">
        <v>740</v>
      </c>
      <c r="H2419" s="15">
        <v>33.1</v>
      </c>
      <c r="I2419" s="15">
        <v>65.099999999999994</v>
      </c>
      <c r="J2419" s="15">
        <v>6.3</v>
      </c>
      <c r="K2419" s="15">
        <v>6.98</v>
      </c>
      <c r="L2419" s="15">
        <v>31.6</v>
      </c>
      <c r="M2419" s="15">
        <v>54.7</v>
      </c>
      <c r="N2419" s="15">
        <v>48.9</v>
      </c>
      <c r="O2419" s="15">
        <v>79.599999999999994</v>
      </c>
      <c r="P2419" s="15" t="s">
        <v>107</v>
      </c>
      <c r="Q2419" s="15">
        <v>227.1</v>
      </c>
      <c r="R2419" s="15">
        <v>7.97</v>
      </c>
      <c r="S2419" s="15">
        <v>0.89</v>
      </c>
      <c r="T2419" s="15">
        <v>1.1200000000000001</v>
      </c>
      <c r="U2419" s="15">
        <v>3.99</v>
      </c>
      <c r="V2419" s="15">
        <v>64377</v>
      </c>
      <c r="W2419" s="15">
        <v>217408</v>
      </c>
      <c r="X2419" s="15">
        <v>256864</v>
      </c>
      <c r="Y2419" s="15">
        <v>39456</v>
      </c>
      <c r="Z2419" s="15">
        <v>1772</v>
      </c>
      <c r="AA2419" s="15">
        <v>2.2519999999999998</v>
      </c>
      <c r="AB2419" s="15">
        <v>37.1</v>
      </c>
    </row>
    <row r="2420" spans="1:28" ht="15" customHeight="1" x14ac:dyDescent="0.3">
      <c r="A2420" s="15" t="s">
        <v>2548</v>
      </c>
      <c r="B2420" s="15" t="s">
        <v>137</v>
      </c>
      <c r="C2420" s="15" t="s">
        <v>114</v>
      </c>
      <c r="D2420" s="15" t="s">
        <v>115</v>
      </c>
      <c r="E2420" s="15" t="s">
        <v>101</v>
      </c>
      <c r="F2420" s="15">
        <v>6.79</v>
      </c>
      <c r="G2420" s="15">
        <v>742.4</v>
      </c>
      <c r="H2420" s="15">
        <v>28.8</v>
      </c>
      <c r="I2420" s="15">
        <v>67.099999999999994</v>
      </c>
      <c r="J2420" s="15">
        <v>7.3</v>
      </c>
      <c r="K2420" s="15">
        <v>6.95</v>
      </c>
      <c r="L2420" s="15">
        <v>33.5</v>
      </c>
      <c r="M2420" s="15">
        <v>107.3</v>
      </c>
      <c r="N2420" s="15">
        <v>87.2</v>
      </c>
      <c r="O2420" s="15">
        <v>74.7</v>
      </c>
      <c r="P2420" s="15" t="s">
        <v>116</v>
      </c>
      <c r="Q2420" s="15">
        <v>161.9</v>
      </c>
      <c r="R2420" s="15">
        <v>2.2400000000000002</v>
      </c>
      <c r="S2420" s="15">
        <v>0.71</v>
      </c>
      <c r="T2420" s="15">
        <v>3.59</v>
      </c>
      <c r="U2420" s="15">
        <v>24.38</v>
      </c>
      <c r="V2420" s="15">
        <v>20292</v>
      </c>
      <c r="W2420" s="15">
        <v>405554</v>
      </c>
      <c r="X2420" s="15">
        <v>494719</v>
      </c>
      <c r="Y2420" s="15">
        <v>89165</v>
      </c>
      <c r="Z2420" s="15">
        <v>6059</v>
      </c>
      <c r="AA2420" s="15">
        <v>4.024</v>
      </c>
      <c r="AB2420" s="15">
        <v>51.8</v>
      </c>
    </row>
    <row r="2421" spans="1:28" ht="15" customHeight="1" x14ac:dyDescent="0.3">
      <c r="A2421" s="15" t="s">
        <v>2549</v>
      </c>
      <c r="B2421" s="15" t="s">
        <v>98</v>
      </c>
      <c r="C2421" s="15" t="s">
        <v>99</v>
      </c>
      <c r="D2421" s="15" t="s">
        <v>115</v>
      </c>
      <c r="E2421" s="15" t="s">
        <v>101</v>
      </c>
      <c r="F2421" s="15">
        <v>12.96</v>
      </c>
      <c r="G2421" s="15">
        <v>983.6</v>
      </c>
      <c r="H2421" s="15">
        <v>27.6</v>
      </c>
      <c r="I2421" s="15">
        <v>77.7</v>
      </c>
      <c r="J2421" s="15">
        <v>6.7</v>
      </c>
      <c r="K2421" s="15">
        <v>6.18</v>
      </c>
      <c r="L2421" s="15">
        <v>21.4</v>
      </c>
      <c r="M2421" s="15">
        <v>129.9</v>
      </c>
      <c r="N2421" s="15">
        <v>64.8</v>
      </c>
      <c r="O2421" s="15">
        <v>93.4</v>
      </c>
      <c r="P2421" s="15" t="s">
        <v>116</v>
      </c>
      <c r="Q2421" s="15">
        <v>172.2</v>
      </c>
      <c r="R2421" s="15">
        <v>1.59</v>
      </c>
      <c r="S2421" s="15">
        <v>0.99</v>
      </c>
      <c r="T2421" s="15">
        <v>2.02</v>
      </c>
      <c r="U2421" s="15">
        <v>26.18</v>
      </c>
      <c r="V2421" s="15">
        <v>21359</v>
      </c>
      <c r="W2421" s="15">
        <v>736636</v>
      </c>
      <c r="X2421" s="15">
        <v>559179</v>
      </c>
      <c r="Y2421" s="15">
        <v>-177457</v>
      </c>
      <c r="Z2421" s="15">
        <v>12175</v>
      </c>
      <c r="AA2421" s="15">
        <v>2.15</v>
      </c>
      <c r="AB2421" s="15">
        <v>75.3</v>
      </c>
    </row>
    <row r="2422" spans="1:28" ht="15" customHeight="1" x14ac:dyDescent="0.3">
      <c r="A2422" s="15" t="s">
        <v>2550</v>
      </c>
      <c r="B2422" s="15" t="s">
        <v>98</v>
      </c>
      <c r="C2422" s="15" t="s">
        <v>134</v>
      </c>
      <c r="D2422" s="15" t="s">
        <v>132</v>
      </c>
      <c r="E2422" s="15" t="s">
        <v>120</v>
      </c>
      <c r="F2422" s="15">
        <v>9.56</v>
      </c>
      <c r="G2422" s="15">
        <v>274.8</v>
      </c>
      <c r="H2422" s="15">
        <v>31.8</v>
      </c>
      <c r="I2422" s="15">
        <v>58.1</v>
      </c>
      <c r="J2422" s="15">
        <v>6.6</v>
      </c>
      <c r="K2422" s="15">
        <v>6.97</v>
      </c>
      <c r="L2422" s="15">
        <v>21.1</v>
      </c>
      <c r="M2422" s="15">
        <v>86.1</v>
      </c>
      <c r="N2422" s="15">
        <v>92.8</v>
      </c>
      <c r="O2422" s="15">
        <v>81.7</v>
      </c>
      <c r="P2422" s="15" t="s">
        <v>116</v>
      </c>
      <c r="Q2422" s="15">
        <v>137</v>
      </c>
      <c r="R2422" s="15">
        <v>3.33</v>
      </c>
      <c r="S2422" s="15">
        <v>0.68</v>
      </c>
      <c r="T2422" s="15">
        <v>1.43</v>
      </c>
      <c r="U2422" s="15">
        <v>13.67</v>
      </c>
      <c r="V2422" s="15">
        <v>88340</v>
      </c>
      <c r="W2422" s="15">
        <v>497822</v>
      </c>
      <c r="X2422" s="15">
        <v>1207608</v>
      </c>
      <c r="Y2422" s="15">
        <v>709786</v>
      </c>
      <c r="Z2422" s="15">
        <v>3061</v>
      </c>
      <c r="AA2422" s="15">
        <v>4.4660000000000002</v>
      </c>
      <c r="AB2422" s="15">
        <v>52</v>
      </c>
    </row>
    <row r="2423" spans="1:28" ht="15" customHeight="1" x14ac:dyDescent="0.3">
      <c r="A2423" s="15" t="s">
        <v>2551</v>
      </c>
      <c r="B2423" s="15" t="s">
        <v>126</v>
      </c>
      <c r="C2423" s="15" t="s">
        <v>110</v>
      </c>
      <c r="D2423" s="15" t="s">
        <v>130</v>
      </c>
      <c r="E2423" s="15" t="s">
        <v>101</v>
      </c>
      <c r="F2423" s="15">
        <v>9.94</v>
      </c>
      <c r="G2423" s="15">
        <v>1122.3</v>
      </c>
      <c r="H2423" s="15">
        <v>31.6</v>
      </c>
      <c r="I2423" s="15">
        <v>70.7</v>
      </c>
      <c r="J2423" s="15">
        <v>6.1</v>
      </c>
      <c r="K2423" s="15">
        <v>6.17</v>
      </c>
      <c r="L2423" s="15">
        <v>33.1</v>
      </c>
      <c r="M2423" s="15">
        <v>91.8</v>
      </c>
      <c r="N2423" s="15">
        <v>15</v>
      </c>
      <c r="O2423" s="15">
        <v>159.6</v>
      </c>
      <c r="P2423" s="15" t="s">
        <v>107</v>
      </c>
      <c r="Q2423" s="15">
        <v>172.4</v>
      </c>
      <c r="R2423" s="15">
        <v>5.61</v>
      </c>
      <c r="S2423" s="15">
        <v>0.72</v>
      </c>
      <c r="T2423" s="15">
        <v>0.97</v>
      </c>
      <c r="U2423" s="15">
        <v>9.64</v>
      </c>
      <c r="V2423" s="15">
        <v>64842</v>
      </c>
      <c r="W2423" s="15">
        <v>596854</v>
      </c>
      <c r="X2423" s="15">
        <v>625077</v>
      </c>
      <c r="Y2423" s="15">
        <v>28223</v>
      </c>
      <c r="Z2423" s="15">
        <v>9521</v>
      </c>
      <c r="AA2423" s="15">
        <v>1.012</v>
      </c>
      <c r="AB2423" s="15">
        <v>59.3</v>
      </c>
    </row>
    <row r="2424" spans="1:28" ht="15" customHeight="1" x14ac:dyDescent="0.3">
      <c r="A2424" s="15" t="s">
        <v>2552</v>
      </c>
      <c r="B2424" s="15" t="s">
        <v>98</v>
      </c>
      <c r="C2424" s="15" t="s">
        <v>99</v>
      </c>
      <c r="D2424" s="15" t="s">
        <v>115</v>
      </c>
      <c r="E2424" s="15" t="s">
        <v>112</v>
      </c>
      <c r="F2424" s="15">
        <v>11.25</v>
      </c>
      <c r="G2424" s="15">
        <v>414.3</v>
      </c>
      <c r="H2424" s="15">
        <v>23.5</v>
      </c>
      <c r="I2424" s="15">
        <v>51.9</v>
      </c>
      <c r="J2424" s="15">
        <v>7.1</v>
      </c>
      <c r="K2424" s="15">
        <v>6.65</v>
      </c>
      <c r="L2424" s="15">
        <v>23.4</v>
      </c>
      <c r="M2424" s="15">
        <v>111</v>
      </c>
      <c r="N2424" s="15">
        <v>50.6</v>
      </c>
      <c r="O2424" s="15">
        <v>120.5</v>
      </c>
      <c r="P2424" s="15" t="s">
        <v>127</v>
      </c>
      <c r="Q2424" s="15">
        <v>199.3</v>
      </c>
      <c r="R2424" s="15">
        <v>2.42</v>
      </c>
      <c r="S2424" s="15">
        <v>0.68</v>
      </c>
      <c r="T2424" s="15">
        <v>3.41</v>
      </c>
      <c r="U2424" s="15">
        <v>38.36</v>
      </c>
      <c r="V2424" s="15">
        <v>20471</v>
      </c>
      <c r="W2424" s="15">
        <v>691375</v>
      </c>
      <c r="X2424" s="15">
        <v>785268</v>
      </c>
      <c r="Y2424" s="15">
        <v>93893</v>
      </c>
      <c r="Z2424" s="15">
        <v>17181</v>
      </c>
      <c r="AA2424" s="15">
        <v>2.2330000000000001</v>
      </c>
      <c r="AB2424" s="15">
        <v>48</v>
      </c>
    </row>
    <row r="2425" spans="1:28" ht="15" customHeight="1" x14ac:dyDescent="0.3">
      <c r="A2425" s="15" t="s">
        <v>2553</v>
      </c>
      <c r="B2425" s="15" t="s">
        <v>104</v>
      </c>
      <c r="C2425" s="15" t="s">
        <v>114</v>
      </c>
      <c r="D2425" s="15" t="s">
        <v>106</v>
      </c>
      <c r="E2425" s="15" t="s">
        <v>112</v>
      </c>
      <c r="F2425" s="15">
        <v>2.4700000000000002</v>
      </c>
      <c r="G2425" s="15">
        <v>679.9</v>
      </c>
      <c r="H2425" s="15">
        <v>20.8</v>
      </c>
      <c r="I2425" s="15">
        <v>47.8</v>
      </c>
      <c r="J2425" s="15">
        <v>7.6</v>
      </c>
      <c r="K2425" s="15">
        <v>7.12</v>
      </c>
      <c r="L2425" s="15">
        <v>28.3</v>
      </c>
      <c r="M2425" s="15">
        <v>95.9</v>
      </c>
      <c r="N2425" s="15">
        <v>57.2</v>
      </c>
      <c r="O2425" s="15">
        <v>113.4</v>
      </c>
      <c r="P2425" s="15" t="s">
        <v>116</v>
      </c>
      <c r="Q2425" s="15">
        <v>73.2</v>
      </c>
      <c r="R2425" s="15">
        <v>8.6999999999999993</v>
      </c>
      <c r="S2425" s="15">
        <v>0.71</v>
      </c>
      <c r="T2425" s="15">
        <v>3.28</v>
      </c>
      <c r="U2425" s="15">
        <v>8.1</v>
      </c>
      <c r="V2425" s="15">
        <v>17935</v>
      </c>
      <c r="W2425" s="15">
        <v>152522</v>
      </c>
      <c r="X2425" s="15">
        <v>145274</v>
      </c>
      <c r="Y2425" s="15">
        <v>-7248</v>
      </c>
      <c r="Z2425" s="15">
        <v>914</v>
      </c>
      <c r="AA2425" s="15">
        <v>8.8620000000000001</v>
      </c>
      <c r="AB2425" s="15">
        <v>34</v>
      </c>
    </row>
    <row r="2426" spans="1:28" ht="15" customHeight="1" x14ac:dyDescent="0.3">
      <c r="A2426" s="15" t="s">
        <v>2554</v>
      </c>
      <c r="B2426" s="15" t="s">
        <v>104</v>
      </c>
      <c r="C2426" s="15" t="s">
        <v>105</v>
      </c>
      <c r="D2426" s="15" t="s">
        <v>100</v>
      </c>
      <c r="E2426" s="15" t="s">
        <v>101</v>
      </c>
      <c r="F2426" s="15">
        <v>13.4</v>
      </c>
      <c r="G2426" s="15">
        <v>1059.5999999999999</v>
      </c>
      <c r="H2426" s="15">
        <v>32.1</v>
      </c>
      <c r="I2426" s="15">
        <v>82.9</v>
      </c>
      <c r="J2426" s="15">
        <v>6.6</v>
      </c>
      <c r="K2426" s="15">
        <v>6.61</v>
      </c>
      <c r="L2426" s="15">
        <v>27.9</v>
      </c>
      <c r="M2426" s="15">
        <v>105.7</v>
      </c>
      <c r="N2426" s="15">
        <v>75.599999999999994</v>
      </c>
      <c r="O2426" s="15">
        <v>114.7</v>
      </c>
      <c r="P2426" s="15" t="s">
        <v>107</v>
      </c>
      <c r="Q2426" s="15">
        <v>224.3</v>
      </c>
      <c r="R2426" s="15">
        <v>4.8899999999999997</v>
      </c>
      <c r="S2426" s="15">
        <v>0.85</v>
      </c>
      <c r="T2426" s="15">
        <v>2.41</v>
      </c>
      <c r="U2426" s="15">
        <v>32.29</v>
      </c>
      <c r="V2426" s="15">
        <v>27459</v>
      </c>
      <c r="W2426" s="15">
        <v>895358</v>
      </c>
      <c r="X2426" s="15">
        <v>886651</v>
      </c>
      <c r="Y2426" s="15">
        <v>-8707</v>
      </c>
      <c r="Z2426" s="15">
        <v>9683</v>
      </c>
      <c r="AA2426" s="15">
        <v>3.335</v>
      </c>
      <c r="AB2426" s="15">
        <v>60.7</v>
      </c>
    </row>
    <row r="2427" spans="1:28" ht="15" customHeight="1" x14ac:dyDescent="0.3">
      <c r="A2427" s="15" t="s">
        <v>2555</v>
      </c>
      <c r="B2427" s="15" t="s">
        <v>146</v>
      </c>
      <c r="C2427" s="15" t="s">
        <v>129</v>
      </c>
      <c r="D2427" s="15" t="s">
        <v>130</v>
      </c>
      <c r="E2427" s="15" t="s">
        <v>101</v>
      </c>
      <c r="F2427" s="15">
        <v>7.68</v>
      </c>
      <c r="G2427" s="15">
        <v>1008.1</v>
      </c>
      <c r="H2427" s="15">
        <v>29.1</v>
      </c>
      <c r="I2427" s="15">
        <v>61.3</v>
      </c>
      <c r="J2427" s="15">
        <v>5.9</v>
      </c>
      <c r="K2427" s="15">
        <v>7.1</v>
      </c>
      <c r="L2427" s="15">
        <v>30.2</v>
      </c>
      <c r="M2427" s="15">
        <v>101.9</v>
      </c>
      <c r="N2427" s="15">
        <v>33.5</v>
      </c>
      <c r="O2427" s="15">
        <v>123</v>
      </c>
      <c r="P2427" s="15" t="s">
        <v>107</v>
      </c>
      <c r="Q2427" s="15">
        <v>231.8</v>
      </c>
      <c r="R2427" s="15">
        <v>3.1</v>
      </c>
      <c r="S2427" s="15">
        <v>0.97</v>
      </c>
      <c r="T2427" s="15">
        <v>1.5</v>
      </c>
      <c r="U2427" s="15">
        <v>11.52</v>
      </c>
      <c r="V2427" s="15">
        <v>76160</v>
      </c>
      <c r="W2427" s="15">
        <v>546845</v>
      </c>
      <c r="X2427" s="15">
        <v>877363</v>
      </c>
      <c r="Y2427" s="15">
        <v>330518</v>
      </c>
      <c r="Z2427" s="15">
        <v>7562</v>
      </c>
      <c r="AA2427" s="15">
        <v>1.5229999999999999</v>
      </c>
      <c r="AB2427" s="15">
        <v>65.2</v>
      </c>
    </row>
    <row r="2428" spans="1:28" ht="15" customHeight="1" x14ac:dyDescent="0.3">
      <c r="A2428" s="15" t="s">
        <v>2556</v>
      </c>
      <c r="B2428" s="15" t="s">
        <v>146</v>
      </c>
      <c r="C2428" s="15" t="s">
        <v>134</v>
      </c>
      <c r="D2428" s="15" t="s">
        <v>130</v>
      </c>
      <c r="E2428" s="15" t="s">
        <v>112</v>
      </c>
      <c r="F2428" s="15">
        <v>12.7</v>
      </c>
      <c r="G2428" s="15">
        <v>555.20000000000005</v>
      </c>
      <c r="H2428" s="15">
        <v>24.1</v>
      </c>
      <c r="I2428" s="15">
        <v>61.8</v>
      </c>
      <c r="J2428" s="15">
        <v>6.4</v>
      </c>
      <c r="K2428" s="15">
        <v>6.37</v>
      </c>
      <c r="L2428" s="15">
        <v>29.5</v>
      </c>
      <c r="M2428" s="15">
        <v>131.80000000000001</v>
      </c>
      <c r="N2428" s="15">
        <v>56.1</v>
      </c>
      <c r="O2428" s="15">
        <v>135.5</v>
      </c>
      <c r="P2428" s="15" t="s">
        <v>116</v>
      </c>
      <c r="Q2428" s="15">
        <v>250.3</v>
      </c>
      <c r="R2428" s="15">
        <v>3.57</v>
      </c>
      <c r="S2428" s="15">
        <v>0.97</v>
      </c>
      <c r="T2428" s="15">
        <v>1.33</v>
      </c>
      <c r="U2428" s="15">
        <v>16.89</v>
      </c>
      <c r="V2428" s="15">
        <v>73087</v>
      </c>
      <c r="W2428" s="15">
        <v>773003</v>
      </c>
      <c r="X2428" s="15">
        <v>1234439</v>
      </c>
      <c r="Y2428" s="15">
        <v>461436</v>
      </c>
      <c r="Z2428" s="15">
        <v>5628</v>
      </c>
      <c r="AA2428" s="15">
        <v>3.0009999999999999</v>
      </c>
      <c r="AB2428" s="15">
        <v>54.6</v>
      </c>
    </row>
    <row r="2429" spans="1:28" ht="15" customHeight="1" x14ac:dyDescent="0.3">
      <c r="A2429" s="15" t="s">
        <v>2557</v>
      </c>
      <c r="B2429" s="15" t="s">
        <v>126</v>
      </c>
      <c r="C2429" s="15" t="s">
        <v>119</v>
      </c>
      <c r="D2429" s="15" t="s">
        <v>144</v>
      </c>
      <c r="E2429" s="15" t="s">
        <v>112</v>
      </c>
      <c r="F2429" s="15">
        <v>11.18</v>
      </c>
      <c r="G2429" s="15">
        <v>417.2</v>
      </c>
      <c r="H2429" s="15">
        <v>23.2</v>
      </c>
      <c r="I2429" s="15">
        <v>57.1</v>
      </c>
      <c r="J2429" s="15">
        <v>7.8</v>
      </c>
      <c r="K2429" s="15">
        <v>7.19</v>
      </c>
      <c r="L2429" s="15">
        <v>26.7</v>
      </c>
      <c r="M2429" s="15">
        <v>121.7</v>
      </c>
      <c r="N2429" s="15">
        <v>26.4</v>
      </c>
      <c r="O2429" s="15">
        <v>123.7</v>
      </c>
      <c r="P2429" s="15" t="s">
        <v>102</v>
      </c>
      <c r="Q2429" s="15">
        <v>77.5</v>
      </c>
      <c r="R2429" s="15">
        <v>7.71</v>
      </c>
      <c r="S2429" s="15">
        <v>0.71</v>
      </c>
      <c r="T2429" s="15">
        <v>1.2</v>
      </c>
      <c r="U2429" s="15">
        <v>13.42</v>
      </c>
      <c r="V2429" s="15">
        <v>53926</v>
      </c>
      <c r="W2429" s="15">
        <v>624698</v>
      </c>
      <c r="X2429" s="15">
        <v>723687</v>
      </c>
      <c r="Y2429" s="15">
        <v>98989</v>
      </c>
      <c r="Z2429" s="15">
        <v>4119</v>
      </c>
      <c r="AA2429" s="15">
        <v>3.258</v>
      </c>
      <c r="AB2429" s="15">
        <v>32.5</v>
      </c>
    </row>
    <row r="2430" spans="1:28" ht="15" customHeight="1" x14ac:dyDescent="0.3">
      <c r="A2430" s="15" t="s">
        <v>2558</v>
      </c>
      <c r="B2430" s="15" t="s">
        <v>146</v>
      </c>
      <c r="C2430" s="15" t="s">
        <v>123</v>
      </c>
      <c r="D2430" s="15" t="s">
        <v>177</v>
      </c>
      <c r="E2430" s="15" t="s">
        <v>112</v>
      </c>
      <c r="F2430" s="15">
        <v>1.18</v>
      </c>
      <c r="G2430" s="15">
        <v>468</v>
      </c>
      <c r="H2430" s="15">
        <v>20.7</v>
      </c>
      <c r="I2430" s="15">
        <v>54</v>
      </c>
      <c r="J2430" s="15">
        <v>10.199999999999999</v>
      </c>
      <c r="K2430" s="15">
        <v>5.83</v>
      </c>
      <c r="L2430" s="15">
        <v>14.3</v>
      </c>
      <c r="M2430" s="15">
        <v>181.9</v>
      </c>
      <c r="N2430" s="15">
        <v>31.3</v>
      </c>
      <c r="O2430" s="15">
        <v>125.1</v>
      </c>
      <c r="P2430" s="15" t="s">
        <v>116</v>
      </c>
      <c r="Q2430" s="15">
        <v>123</v>
      </c>
      <c r="R2430" s="15">
        <v>2.91</v>
      </c>
      <c r="S2430" s="15">
        <v>0.75</v>
      </c>
      <c r="T2430" s="15">
        <v>25.07</v>
      </c>
      <c r="U2430" s="15">
        <v>29.58</v>
      </c>
      <c r="V2430" s="15">
        <v>3901</v>
      </c>
      <c r="W2430" s="15">
        <v>66268</v>
      </c>
      <c r="X2430" s="15">
        <v>115392</v>
      </c>
      <c r="Y2430" s="15">
        <v>49124</v>
      </c>
      <c r="Z2430" s="15">
        <v>1075</v>
      </c>
      <c r="AA2430" s="15">
        <v>27.515999999999998</v>
      </c>
      <c r="AB2430" s="15">
        <v>39.299999999999997</v>
      </c>
    </row>
    <row r="2431" spans="1:28" ht="15" customHeight="1" x14ac:dyDescent="0.3">
      <c r="A2431" s="15" t="s">
        <v>2559</v>
      </c>
      <c r="B2431" s="15" t="s">
        <v>104</v>
      </c>
      <c r="C2431" s="15" t="s">
        <v>110</v>
      </c>
      <c r="D2431" s="15" t="s">
        <v>106</v>
      </c>
      <c r="E2431" s="15" t="s">
        <v>101</v>
      </c>
      <c r="F2431" s="15">
        <v>9.6</v>
      </c>
      <c r="G2431" s="15">
        <v>738.2</v>
      </c>
      <c r="H2431" s="15">
        <v>26.1</v>
      </c>
      <c r="I2431" s="15">
        <v>72.599999999999994</v>
      </c>
      <c r="J2431" s="15">
        <v>6.9</v>
      </c>
      <c r="K2431" s="15">
        <v>5.94</v>
      </c>
      <c r="L2431" s="15">
        <v>30</v>
      </c>
      <c r="M2431" s="15">
        <v>186.1</v>
      </c>
      <c r="N2431" s="15">
        <v>80</v>
      </c>
      <c r="O2431" s="15">
        <v>132.6</v>
      </c>
      <c r="P2431" s="15" t="s">
        <v>116</v>
      </c>
      <c r="Q2431" s="15">
        <v>164.3</v>
      </c>
      <c r="R2431" s="15">
        <v>1.33</v>
      </c>
      <c r="S2431" s="15">
        <v>0.85</v>
      </c>
      <c r="T2431" s="15">
        <v>2.81</v>
      </c>
      <c r="U2431" s="15">
        <v>26.98</v>
      </c>
      <c r="V2431" s="15">
        <v>20912</v>
      </c>
      <c r="W2431" s="15">
        <v>626091</v>
      </c>
      <c r="X2431" s="15">
        <v>564206</v>
      </c>
      <c r="Y2431" s="15">
        <v>-61885</v>
      </c>
      <c r="Z2431" s="15">
        <v>2830</v>
      </c>
      <c r="AA2431" s="15">
        <v>9.5340000000000007</v>
      </c>
      <c r="AB2431" s="15">
        <v>61.6</v>
      </c>
    </row>
    <row r="2432" spans="1:28" ht="15" customHeight="1" x14ac:dyDescent="0.3">
      <c r="A2432" s="15" t="s">
        <v>2560</v>
      </c>
      <c r="B2432" s="15" t="s">
        <v>146</v>
      </c>
      <c r="C2432" s="15" t="s">
        <v>129</v>
      </c>
      <c r="D2432" s="15" t="s">
        <v>130</v>
      </c>
      <c r="E2432" s="15" t="s">
        <v>101</v>
      </c>
      <c r="F2432" s="15">
        <v>14.76</v>
      </c>
      <c r="G2432" s="15">
        <v>647.20000000000005</v>
      </c>
      <c r="H2432" s="15">
        <v>26.8</v>
      </c>
      <c r="I2432" s="15">
        <v>62.8</v>
      </c>
      <c r="J2432" s="15">
        <v>7.6</v>
      </c>
      <c r="K2432" s="15">
        <v>6.58</v>
      </c>
      <c r="L2432" s="15">
        <v>39.6</v>
      </c>
      <c r="M2432" s="15">
        <v>74.3</v>
      </c>
      <c r="N2432" s="15">
        <v>92.5</v>
      </c>
      <c r="O2432" s="15">
        <v>117.1</v>
      </c>
      <c r="P2432" s="15" t="s">
        <v>107</v>
      </c>
      <c r="Q2432" s="15">
        <v>119.9</v>
      </c>
      <c r="R2432" s="15">
        <v>2.95</v>
      </c>
      <c r="S2432" s="15">
        <v>0.72</v>
      </c>
      <c r="T2432" s="15">
        <v>1.97</v>
      </c>
      <c r="U2432" s="15">
        <v>29.08</v>
      </c>
      <c r="V2432" s="15">
        <v>69761</v>
      </c>
      <c r="W2432" s="15">
        <v>870278</v>
      </c>
      <c r="X2432" s="15">
        <v>2028650</v>
      </c>
      <c r="Y2432" s="15">
        <v>1158372</v>
      </c>
      <c r="Z2432" s="15">
        <v>13512</v>
      </c>
      <c r="AA2432" s="15">
        <v>2.1520000000000001</v>
      </c>
      <c r="AB2432" s="15">
        <v>41.6</v>
      </c>
    </row>
    <row r="2433" spans="1:28" ht="15" customHeight="1" x14ac:dyDescent="0.3">
      <c r="A2433" s="15" t="s">
        <v>2561</v>
      </c>
      <c r="B2433" s="15" t="s">
        <v>104</v>
      </c>
      <c r="C2433" s="15" t="s">
        <v>134</v>
      </c>
      <c r="D2433" s="15" t="s">
        <v>130</v>
      </c>
      <c r="E2433" s="15" t="s">
        <v>101</v>
      </c>
      <c r="F2433" s="15">
        <v>10.06</v>
      </c>
      <c r="G2433" s="15">
        <v>480.4</v>
      </c>
      <c r="H2433" s="15">
        <v>26.8</v>
      </c>
      <c r="I2433" s="15">
        <v>79.8</v>
      </c>
      <c r="J2433" s="15">
        <v>7.5</v>
      </c>
      <c r="K2433" s="15">
        <v>7.97</v>
      </c>
      <c r="L2433" s="15">
        <v>32.799999999999997</v>
      </c>
      <c r="M2433" s="15">
        <v>96.7</v>
      </c>
      <c r="N2433" s="15">
        <v>83.3</v>
      </c>
      <c r="O2433" s="15">
        <v>99.2</v>
      </c>
      <c r="P2433" s="15" t="s">
        <v>102</v>
      </c>
      <c r="Q2433" s="15">
        <v>92.5</v>
      </c>
      <c r="R2433" s="15">
        <v>5.72</v>
      </c>
      <c r="S2433" s="15">
        <v>0.69</v>
      </c>
      <c r="T2433" s="15">
        <v>0.34</v>
      </c>
      <c r="U2433" s="15">
        <v>3.42</v>
      </c>
      <c r="V2433" s="15">
        <v>69308</v>
      </c>
      <c r="W2433" s="15">
        <v>708055</v>
      </c>
      <c r="X2433" s="15">
        <v>237033</v>
      </c>
      <c r="Y2433" s="15">
        <v>-471022</v>
      </c>
      <c r="Z2433" s="15">
        <v>7325</v>
      </c>
      <c r="AA2433" s="15">
        <v>0.46700000000000003</v>
      </c>
      <c r="AB2433" s="15">
        <v>60.1</v>
      </c>
    </row>
    <row r="2434" spans="1:28" ht="15" customHeight="1" x14ac:dyDescent="0.3">
      <c r="A2434" s="15" t="s">
        <v>2562</v>
      </c>
      <c r="B2434" s="15" t="s">
        <v>118</v>
      </c>
      <c r="C2434" s="15" t="s">
        <v>170</v>
      </c>
      <c r="D2434" s="15" t="s">
        <v>132</v>
      </c>
      <c r="E2434" s="15" t="s">
        <v>101</v>
      </c>
      <c r="F2434" s="15">
        <v>11.66</v>
      </c>
      <c r="G2434" s="15">
        <v>879.4</v>
      </c>
      <c r="H2434" s="15">
        <v>27</v>
      </c>
      <c r="I2434" s="15">
        <v>71.3</v>
      </c>
      <c r="J2434" s="15">
        <v>6.4</v>
      </c>
      <c r="K2434" s="15">
        <v>6.45</v>
      </c>
      <c r="L2434" s="15">
        <v>25.3</v>
      </c>
      <c r="M2434" s="15">
        <v>104.8</v>
      </c>
      <c r="N2434" s="15">
        <v>61.4</v>
      </c>
      <c r="O2434" s="15">
        <v>99.9</v>
      </c>
      <c r="P2434" s="15" t="s">
        <v>107</v>
      </c>
      <c r="Q2434" s="15">
        <v>122</v>
      </c>
      <c r="R2434" s="15">
        <v>5.43</v>
      </c>
      <c r="S2434" s="15">
        <v>0.97</v>
      </c>
      <c r="T2434" s="15">
        <v>2.25</v>
      </c>
      <c r="U2434" s="15">
        <v>26.24</v>
      </c>
      <c r="V2434" s="15">
        <v>102146</v>
      </c>
      <c r="W2434" s="15">
        <v>849453</v>
      </c>
      <c r="X2434" s="15">
        <v>2680311</v>
      </c>
      <c r="Y2434" s="15">
        <v>1830858</v>
      </c>
      <c r="Z2434" s="15">
        <v>9388</v>
      </c>
      <c r="AA2434" s="15">
        <v>2.7949999999999999</v>
      </c>
      <c r="AB2434" s="15">
        <v>60.6</v>
      </c>
    </row>
    <row r="2435" spans="1:28" ht="15" customHeight="1" x14ac:dyDescent="0.3">
      <c r="A2435" s="15" t="s">
        <v>2563</v>
      </c>
      <c r="B2435" s="15" t="s">
        <v>98</v>
      </c>
      <c r="C2435" s="15" t="s">
        <v>129</v>
      </c>
      <c r="D2435" s="15" t="s">
        <v>100</v>
      </c>
      <c r="E2435" s="15" t="s">
        <v>120</v>
      </c>
      <c r="F2435" s="15">
        <v>8.81</v>
      </c>
      <c r="G2435" s="15">
        <v>160.19999999999999</v>
      </c>
      <c r="H2435" s="15">
        <v>32.4</v>
      </c>
      <c r="I2435" s="15">
        <v>50.3</v>
      </c>
      <c r="J2435" s="15">
        <v>8.9</v>
      </c>
      <c r="K2435" s="15">
        <v>6.56</v>
      </c>
      <c r="L2435" s="15">
        <v>23.3</v>
      </c>
      <c r="M2435" s="15">
        <v>140.1</v>
      </c>
      <c r="N2435" s="15">
        <v>77.8</v>
      </c>
      <c r="O2435" s="15">
        <v>122.1</v>
      </c>
      <c r="P2435" s="15" t="s">
        <v>102</v>
      </c>
      <c r="Q2435" s="15">
        <v>134.69999999999999</v>
      </c>
      <c r="R2435" s="15">
        <v>3.03</v>
      </c>
      <c r="S2435" s="15">
        <v>0.75</v>
      </c>
      <c r="T2435" s="15">
        <v>2.54</v>
      </c>
      <c r="U2435" s="15">
        <v>22.38</v>
      </c>
      <c r="V2435" s="15">
        <v>25070</v>
      </c>
      <c r="W2435" s="15">
        <v>584590</v>
      </c>
      <c r="X2435" s="15">
        <v>561067</v>
      </c>
      <c r="Y2435" s="15">
        <v>-23523</v>
      </c>
      <c r="Z2435" s="15">
        <v>4196</v>
      </c>
      <c r="AA2435" s="15">
        <v>5.3339999999999996</v>
      </c>
      <c r="AB2435" s="15">
        <v>46.3</v>
      </c>
    </row>
    <row r="2436" spans="1:28" ht="15" customHeight="1" x14ac:dyDescent="0.3">
      <c r="A2436" s="15" t="s">
        <v>2564</v>
      </c>
      <c r="B2436" s="15" t="s">
        <v>109</v>
      </c>
      <c r="C2436" s="15" t="s">
        <v>114</v>
      </c>
      <c r="D2436" s="15" t="s">
        <v>130</v>
      </c>
      <c r="E2436" s="15" t="s">
        <v>101</v>
      </c>
      <c r="F2436" s="15">
        <v>9.2799999999999994</v>
      </c>
      <c r="G2436" s="15"/>
      <c r="H2436" s="15">
        <v>32.5</v>
      </c>
      <c r="I2436" s="15">
        <v>73</v>
      </c>
      <c r="J2436" s="15">
        <v>7.4</v>
      </c>
      <c r="K2436" s="15">
        <v>6.96</v>
      </c>
      <c r="L2436" s="15">
        <v>37.700000000000003</v>
      </c>
      <c r="M2436" s="15">
        <v>103.4</v>
      </c>
      <c r="N2436" s="15">
        <v>75.7</v>
      </c>
      <c r="O2436" s="15">
        <v>94.2</v>
      </c>
      <c r="P2436" s="15" t="s">
        <v>107</v>
      </c>
      <c r="Q2436" s="15">
        <v>220.2</v>
      </c>
      <c r="R2436" s="15">
        <v>4.17</v>
      </c>
      <c r="S2436" s="15">
        <v>0.86</v>
      </c>
      <c r="T2436" s="15">
        <v>1.84</v>
      </c>
      <c r="U2436" s="15">
        <v>17.079999999999998</v>
      </c>
      <c r="V2436" s="15">
        <v>65758</v>
      </c>
      <c r="W2436" s="15">
        <v>705899</v>
      </c>
      <c r="X2436" s="15">
        <v>1123147</v>
      </c>
      <c r="Y2436" s="15">
        <v>417248</v>
      </c>
      <c r="Z2436" s="15">
        <v>8542</v>
      </c>
      <c r="AA2436" s="15">
        <v>2</v>
      </c>
      <c r="AB2436" s="15">
        <v>62.8</v>
      </c>
    </row>
    <row r="2437" spans="1:28" ht="15" customHeight="1" x14ac:dyDescent="0.3">
      <c r="A2437" s="15" t="s">
        <v>2565</v>
      </c>
      <c r="B2437" s="15" t="s">
        <v>126</v>
      </c>
      <c r="C2437" s="15" t="s">
        <v>114</v>
      </c>
      <c r="D2437" s="15" t="s">
        <v>106</v>
      </c>
      <c r="E2437" s="15" t="s">
        <v>101</v>
      </c>
      <c r="F2437" s="15">
        <v>14.15</v>
      </c>
      <c r="G2437" s="15">
        <v>1338.9</v>
      </c>
      <c r="H2437" s="15">
        <v>32.799999999999997</v>
      </c>
      <c r="I2437" s="15">
        <v>80.8</v>
      </c>
      <c r="J2437" s="15">
        <v>6.8</v>
      </c>
      <c r="K2437" s="15">
        <v>7.03</v>
      </c>
      <c r="L2437" s="15">
        <v>39</v>
      </c>
      <c r="M2437" s="15">
        <v>59.1</v>
      </c>
      <c r="N2437" s="15">
        <v>44</v>
      </c>
      <c r="O2437" s="15">
        <v>123.6</v>
      </c>
      <c r="P2437" s="15" t="s">
        <v>102</v>
      </c>
      <c r="Q2437" s="15">
        <v>171.1</v>
      </c>
      <c r="R2437" s="15">
        <v>4.62</v>
      </c>
      <c r="S2437" s="15">
        <v>0.91</v>
      </c>
      <c r="T2437" s="15">
        <v>3.01</v>
      </c>
      <c r="U2437" s="15">
        <v>42.59</v>
      </c>
      <c r="V2437" s="15">
        <v>22048</v>
      </c>
      <c r="W2437" s="15">
        <v>975259</v>
      </c>
      <c r="X2437" s="15">
        <v>939024</v>
      </c>
      <c r="Y2437" s="15">
        <v>-36235</v>
      </c>
      <c r="Z2437" s="15">
        <v>6997</v>
      </c>
      <c r="AA2437" s="15">
        <v>6.0869999999999997</v>
      </c>
      <c r="AB2437" s="15">
        <v>65</v>
      </c>
    </row>
    <row r="2438" spans="1:28" ht="15" customHeight="1" x14ac:dyDescent="0.3">
      <c r="A2438" s="15" t="s">
        <v>2566</v>
      </c>
      <c r="B2438" s="15" t="s">
        <v>126</v>
      </c>
      <c r="C2438" s="15" t="s">
        <v>152</v>
      </c>
      <c r="D2438" s="15" t="s">
        <v>100</v>
      </c>
      <c r="E2438" s="15" t="s">
        <v>112</v>
      </c>
      <c r="F2438" s="15">
        <v>7.29</v>
      </c>
      <c r="G2438" s="15">
        <v>592</v>
      </c>
      <c r="H2438" s="15">
        <v>21.7</v>
      </c>
      <c r="I2438" s="15">
        <v>54.7</v>
      </c>
      <c r="J2438" s="15">
        <v>8.5</v>
      </c>
      <c r="K2438" s="15">
        <v>6.49</v>
      </c>
      <c r="L2438" s="15">
        <v>24.3</v>
      </c>
      <c r="M2438" s="15">
        <v>104.2</v>
      </c>
      <c r="N2438" s="15">
        <v>66.5</v>
      </c>
      <c r="O2438" s="15">
        <v>131.6</v>
      </c>
      <c r="P2438" s="15" t="s">
        <v>127</v>
      </c>
      <c r="Q2438" s="15">
        <v>170.8</v>
      </c>
      <c r="R2438" s="15">
        <v>3.9</v>
      </c>
      <c r="S2438" s="15">
        <v>0.89</v>
      </c>
      <c r="T2438" s="15">
        <v>3.09</v>
      </c>
      <c r="U2438" s="15">
        <v>22.53</v>
      </c>
      <c r="V2438" s="15">
        <v>22430</v>
      </c>
      <c r="W2438" s="15">
        <v>504593</v>
      </c>
      <c r="X2438" s="15">
        <v>505348</v>
      </c>
      <c r="Y2438" s="15">
        <v>755</v>
      </c>
      <c r="Z2438" s="15">
        <v>4018</v>
      </c>
      <c r="AA2438" s="15">
        <v>5.6070000000000002</v>
      </c>
      <c r="AB2438" s="15">
        <v>50</v>
      </c>
    </row>
    <row r="2439" spans="1:28" ht="15" customHeight="1" x14ac:dyDescent="0.3">
      <c r="A2439" s="15" t="s">
        <v>2567</v>
      </c>
      <c r="B2439" s="15" t="s">
        <v>146</v>
      </c>
      <c r="C2439" s="15" t="s">
        <v>123</v>
      </c>
      <c r="D2439" s="15" t="s">
        <v>115</v>
      </c>
      <c r="E2439" s="15" t="s">
        <v>101</v>
      </c>
      <c r="F2439" s="15">
        <v>3.48</v>
      </c>
      <c r="G2439" s="15">
        <v>941.3</v>
      </c>
      <c r="H2439" s="15">
        <v>31.7</v>
      </c>
      <c r="I2439" s="15">
        <v>60.6</v>
      </c>
      <c r="J2439" s="15">
        <v>8.1999999999999993</v>
      </c>
      <c r="K2439" s="15">
        <v>5.26</v>
      </c>
      <c r="L2439" s="15">
        <v>32.700000000000003</v>
      </c>
      <c r="M2439" s="15">
        <v>76.7</v>
      </c>
      <c r="N2439" s="15">
        <v>79.7</v>
      </c>
      <c r="O2439" s="15">
        <v>152.30000000000001</v>
      </c>
      <c r="P2439" s="15" t="s">
        <v>102</v>
      </c>
      <c r="Q2439" s="15">
        <v>114.6</v>
      </c>
      <c r="R2439" s="15">
        <v>7.09</v>
      </c>
      <c r="S2439" s="15">
        <v>1</v>
      </c>
      <c r="T2439" s="15">
        <v>0.3</v>
      </c>
      <c r="U2439" s="15">
        <v>1.04</v>
      </c>
      <c r="V2439" s="15">
        <v>20599</v>
      </c>
      <c r="W2439" s="15">
        <v>254582</v>
      </c>
      <c r="X2439" s="15">
        <v>21423</v>
      </c>
      <c r="Y2439" s="15">
        <v>-233159</v>
      </c>
      <c r="Z2439" s="15">
        <v>4606</v>
      </c>
      <c r="AA2439" s="15">
        <v>0.22600000000000001</v>
      </c>
      <c r="AB2439" s="15">
        <v>45.2</v>
      </c>
    </row>
    <row r="2440" spans="1:28" ht="15" customHeight="1" x14ac:dyDescent="0.3">
      <c r="A2440" s="15" t="s">
        <v>2568</v>
      </c>
      <c r="B2440" s="15" t="s">
        <v>98</v>
      </c>
      <c r="C2440" s="15" t="s">
        <v>119</v>
      </c>
      <c r="D2440" s="15" t="s">
        <v>100</v>
      </c>
      <c r="E2440" s="15" t="s">
        <v>101</v>
      </c>
      <c r="F2440" s="15">
        <v>6.79</v>
      </c>
      <c r="G2440" s="15">
        <v>800.9</v>
      </c>
      <c r="H2440" s="15">
        <v>29.7</v>
      </c>
      <c r="I2440" s="15">
        <v>74.3</v>
      </c>
      <c r="J2440" s="15">
        <v>5.9</v>
      </c>
      <c r="K2440" s="15">
        <v>6.47</v>
      </c>
      <c r="L2440" s="15">
        <v>32.4</v>
      </c>
      <c r="M2440" s="15">
        <v>126</v>
      </c>
      <c r="N2440" s="15">
        <v>56.3</v>
      </c>
      <c r="O2440" s="15">
        <v>85.5</v>
      </c>
      <c r="P2440" s="15" t="s">
        <v>107</v>
      </c>
      <c r="Q2440" s="15">
        <v>152.30000000000001</v>
      </c>
      <c r="R2440" s="15">
        <v>5.8</v>
      </c>
      <c r="S2440" s="15">
        <v>0.82</v>
      </c>
      <c r="T2440" s="15">
        <v>3.16</v>
      </c>
      <c r="U2440" s="15">
        <v>21.46</v>
      </c>
      <c r="V2440" s="15">
        <v>26989</v>
      </c>
      <c r="W2440" s="15">
        <v>418833</v>
      </c>
      <c r="X2440" s="15">
        <v>579184</v>
      </c>
      <c r="Y2440" s="15">
        <v>160351</v>
      </c>
      <c r="Z2440" s="15">
        <v>5260</v>
      </c>
      <c r="AA2440" s="15">
        <v>4.08</v>
      </c>
      <c r="AB2440" s="15">
        <v>50.9</v>
      </c>
    </row>
    <row r="2441" spans="1:28" ht="15" customHeight="1" x14ac:dyDescent="0.3">
      <c r="A2441" s="15" t="s">
        <v>2569</v>
      </c>
      <c r="B2441" s="15" t="s">
        <v>146</v>
      </c>
      <c r="C2441" s="15" t="s">
        <v>99</v>
      </c>
      <c r="D2441" s="15" t="s">
        <v>115</v>
      </c>
      <c r="E2441" s="15" t="s">
        <v>112</v>
      </c>
      <c r="F2441" s="15">
        <v>8.18</v>
      </c>
      <c r="G2441" s="15">
        <v>376.6</v>
      </c>
      <c r="H2441" s="15">
        <v>23</v>
      </c>
      <c r="I2441" s="15">
        <v>66.900000000000006</v>
      </c>
      <c r="J2441" s="15">
        <v>7.2</v>
      </c>
      <c r="K2441" s="15">
        <v>6.01</v>
      </c>
      <c r="L2441" s="15">
        <v>26.1</v>
      </c>
      <c r="M2441" s="15">
        <v>137.9</v>
      </c>
      <c r="N2441" s="15">
        <v>67.599999999999994</v>
      </c>
      <c r="O2441" s="15">
        <v>109.1</v>
      </c>
      <c r="P2441" s="15" t="s">
        <v>116</v>
      </c>
      <c r="Q2441" s="15">
        <v>93.6</v>
      </c>
      <c r="R2441" s="15">
        <v>3.9</v>
      </c>
      <c r="S2441" s="15">
        <v>0.95</v>
      </c>
      <c r="T2441" s="15">
        <v>1.6</v>
      </c>
      <c r="U2441" s="15">
        <v>13.09</v>
      </c>
      <c r="V2441" s="15">
        <v>25121</v>
      </c>
      <c r="W2441" s="15">
        <v>394670</v>
      </c>
      <c r="X2441" s="15">
        <v>328834</v>
      </c>
      <c r="Y2441" s="15">
        <v>-65836</v>
      </c>
      <c r="Z2441" s="15">
        <v>6452</v>
      </c>
      <c r="AA2441" s="15">
        <v>2.0289999999999999</v>
      </c>
      <c r="AB2441" s="15">
        <v>52.9</v>
      </c>
    </row>
    <row r="2442" spans="1:28" ht="15" customHeight="1" x14ac:dyDescent="0.3">
      <c r="A2442" s="15" t="s">
        <v>2570</v>
      </c>
      <c r="B2442" s="15" t="s">
        <v>137</v>
      </c>
      <c r="C2442" s="15" t="s">
        <v>99</v>
      </c>
      <c r="D2442" s="15" t="s">
        <v>132</v>
      </c>
      <c r="E2442" s="15" t="s">
        <v>112</v>
      </c>
      <c r="F2442" s="15">
        <v>1.62</v>
      </c>
      <c r="G2442" s="15">
        <v>493.3</v>
      </c>
      <c r="H2442" s="15">
        <v>22.9</v>
      </c>
      <c r="I2442" s="15">
        <v>69.3</v>
      </c>
      <c r="J2442" s="15">
        <v>6.6</v>
      </c>
      <c r="K2442" s="15">
        <v>6.34</v>
      </c>
      <c r="L2442" s="15">
        <v>21.2</v>
      </c>
      <c r="M2442" s="15">
        <v>107.4</v>
      </c>
      <c r="N2442" s="15">
        <v>45</v>
      </c>
      <c r="O2442" s="15">
        <v>98</v>
      </c>
      <c r="P2442" s="15" t="s">
        <v>116</v>
      </c>
      <c r="Q2442" s="15">
        <v>257.10000000000002</v>
      </c>
      <c r="R2442" s="15">
        <v>5.59</v>
      </c>
      <c r="S2442" s="15">
        <v>0.96</v>
      </c>
      <c r="T2442" s="15">
        <v>1.82</v>
      </c>
      <c r="U2442" s="15">
        <v>2.95</v>
      </c>
      <c r="V2442" s="15">
        <v>103437</v>
      </c>
      <c r="W2442" s="15">
        <v>99825</v>
      </c>
      <c r="X2442" s="15">
        <v>305139</v>
      </c>
      <c r="Y2442" s="15">
        <v>205314</v>
      </c>
      <c r="Z2442" s="15">
        <v>574</v>
      </c>
      <c r="AA2442" s="15">
        <v>5.1390000000000002</v>
      </c>
      <c r="AB2442" s="15">
        <v>38.1</v>
      </c>
    </row>
    <row r="2443" spans="1:28" ht="15" customHeight="1" x14ac:dyDescent="0.3">
      <c r="A2443" s="15" t="s">
        <v>2571</v>
      </c>
      <c r="B2443" s="15" t="s">
        <v>126</v>
      </c>
      <c r="C2443" s="15" t="s">
        <v>105</v>
      </c>
      <c r="D2443" s="15" t="s">
        <v>115</v>
      </c>
      <c r="E2443" s="15" t="s">
        <v>112</v>
      </c>
      <c r="F2443" s="15">
        <v>9.82</v>
      </c>
      <c r="G2443" s="15">
        <v>365.7</v>
      </c>
      <c r="H2443" s="15">
        <v>22.6</v>
      </c>
      <c r="I2443" s="15">
        <v>41.6</v>
      </c>
      <c r="J2443" s="15">
        <v>7</v>
      </c>
      <c r="K2443" s="15">
        <v>5.63</v>
      </c>
      <c r="L2443" s="15">
        <v>16</v>
      </c>
      <c r="M2443" s="15">
        <v>107.9</v>
      </c>
      <c r="N2443" s="15">
        <v>27.7</v>
      </c>
      <c r="O2443" s="15">
        <v>128.5</v>
      </c>
      <c r="P2443" s="15" t="s">
        <v>102</v>
      </c>
      <c r="Q2443" s="15">
        <v>235.1</v>
      </c>
      <c r="R2443" s="15">
        <v>7.22</v>
      </c>
      <c r="S2443" s="15">
        <v>0.85</v>
      </c>
      <c r="T2443" s="15">
        <v>0.73</v>
      </c>
      <c r="U2443" s="15">
        <v>7.17</v>
      </c>
      <c r="V2443" s="15">
        <v>21167</v>
      </c>
      <c r="W2443" s="15">
        <v>721561</v>
      </c>
      <c r="X2443" s="15">
        <v>151767</v>
      </c>
      <c r="Y2443" s="15">
        <v>-569794</v>
      </c>
      <c r="Z2443" s="15">
        <v>12275</v>
      </c>
      <c r="AA2443" s="15">
        <v>0.58399999999999996</v>
      </c>
      <c r="AB2443" s="15">
        <v>34.700000000000003</v>
      </c>
    </row>
    <row r="2444" spans="1:28" ht="15" customHeight="1" x14ac:dyDescent="0.3">
      <c r="A2444" s="15" t="s">
        <v>2572</v>
      </c>
      <c r="B2444" s="15" t="s">
        <v>109</v>
      </c>
      <c r="C2444" s="15" t="s">
        <v>129</v>
      </c>
      <c r="D2444" s="15" t="s">
        <v>115</v>
      </c>
      <c r="E2444" s="15" t="s">
        <v>112</v>
      </c>
      <c r="F2444" s="15">
        <v>14.96</v>
      </c>
      <c r="G2444" s="15">
        <v>224.3</v>
      </c>
      <c r="H2444" s="15">
        <v>19</v>
      </c>
      <c r="I2444" s="15">
        <v>65.8</v>
      </c>
      <c r="J2444" s="15">
        <v>7</v>
      </c>
      <c r="K2444" s="15">
        <v>6.06</v>
      </c>
      <c r="L2444" s="15">
        <v>23.9</v>
      </c>
      <c r="M2444" s="15">
        <v>163.80000000000001</v>
      </c>
      <c r="N2444" s="15">
        <v>65.8</v>
      </c>
      <c r="O2444" s="15">
        <v>106.2</v>
      </c>
      <c r="P2444" s="15" t="s">
        <v>102</v>
      </c>
      <c r="Q2444" s="15">
        <v>332.1</v>
      </c>
      <c r="R2444" s="15">
        <v>8.3699999999999992</v>
      </c>
      <c r="S2444" s="15">
        <v>0.74</v>
      </c>
      <c r="T2444" s="15">
        <v>1.63</v>
      </c>
      <c r="U2444" s="15">
        <v>24.38</v>
      </c>
      <c r="V2444" s="15">
        <v>21998</v>
      </c>
      <c r="W2444" s="15">
        <v>1059297</v>
      </c>
      <c r="X2444" s="15">
        <v>536311</v>
      </c>
      <c r="Y2444" s="15">
        <v>-522986</v>
      </c>
      <c r="Z2444" s="15">
        <v>24109</v>
      </c>
      <c r="AA2444" s="15">
        <v>1.0109999999999999</v>
      </c>
      <c r="AB2444" s="15">
        <v>28</v>
      </c>
    </row>
    <row r="2445" spans="1:28" ht="15" customHeight="1" x14ac:dyDescent="0.3">
      <c r="A2445" s="15" t="s">
        <v>2573</v>
      </c>
      <c r="B2445" s="15" t="s">
        <v>98</v>
      </c>
      <c r="C2445" s="15" t="s">
        <v>134</v>
      </c>
      <c r="D2445" s="15" t="s">
        <v>177</v>
      </c>
      <c r="E2445" s="15" t="s">
        <v>112</v>
      </c>
      <c r="F2445" s="15">
        <v>11.68</v>
      </c>
      <c r="G2445" s="15"/>
      <c r="H2445" s="15">
        <v>23.5</v>
      </c>
      <c r="I2445" s="15">
        <v>41.8</v>
      </c>
      <c r="J2445" s="15">
        <v>8.6999999999999993</v>
      </c>
      <c r="K2445" s="15">
        <v>7.02</v>
      </c>
      <c r="L2445" s="15">
        <v>23.8</v>
      </c>
      <c r="M2445" s="15">
        <v>141.9</v>
      </c>
      <c r="N2445" s="15">
        <v>56.6</v>
      </c>
      <c r="O2445" s="15">
        <v>100.2</v>
      </c>
      <c r="P2445" s="15" t="s">
        <v>102</v>
      </c>
      <c r="Q2445" s="15">
        <v>251.5</v>
      </c>
      <c r="R2445" s="15">
        <v>3.78</v>
      </c>
      <c r="S2445" s="15">
        <v>0.86</v>
      </c>
      <c r="T2445" s="15">
        <v>56.24</v>
      </c>
      <c r="U2445" s="15">
        <v>656.88</v>
      </c>
      <c r="V2445" s="15">
        <v>3847</v>
      </c>
      <c r="W2445" s="15">
        <v>688318</v>
      </c>
      <c r="X2445" s="15">
        <v>2527017</v>
      </c>
      <c r="Y2445" s="15">
        <v>1838699</v>
      </c>
      <c r="Z2445" s="15">
        <v>16921</v>
      </c>
      <c r="AA2445" s="15">
        <v>38.82</v>
      </c>
      <c r="AB2445" s="15">
        <v>39.6</v>
      </c>
    </row>
    <row r="2446" spans="1:28" ht="15" customHeight="1" x14ac:dyDescent="0.3">
      <c r="A2446" s="15" t="s">
        <v>2574</v>
      </c>
      <c r="B2446" s="15" t="s">
        <v>126</v>
      </c>
      <c r="C2446" s="15" t="s">
        <v>123</v>
      </c>
      <c r="D2446" s="15" t="s">
        <v>106</v>
      </c>
      <c r="E2446" s="15" t="s">
        <v>101</v>
      </c>
      <c r="F2446" s="15">
        <v>14.14</v>
      </c>
      <c r="G2446" s="15">
        <v>920.6</v>
      </c>
      <c r="H2446" s="15">
        <v>28.5</v>
      </c>
      <c r="I2446" s="15">
        <v>55.5</v>
      </c>
      <c r="J2446" s="15">
        <v>7.3</v>
      </c>
      <c r="K2446" s="15">
        <v>6.47</v>
      </c>
      <c r="L2446" s="15">
        <v>38.700000000000003</v>
      </c>
      <c r="M2446" s="15">
        <v>150.30000000000001</v>
      </c>
      <c r="N2446" s="15">
        <v>63.6</v>
      </c>
      <c r="O2446" s="15">
        <v>71.400000000000006</v>
      </c>
      <c r="P2446" s="15" t="s">
        <v>127</v>
      </c>
      <c r="Q2446" s="15">
        <v>172</v>
      </c>
      <c r="R2446" s="15">
        <v>7.01</v>
      </c>
      <c r="S2446" s="15">
        <v>0.98</v>
      </c>
      <c r="T2446" s="15">
        <v>4.43</v>
      </c>
      <c r="U2446" s="15">
        <v>62.64</v>
      </c>
      <c r="V2446" s="15">
        <v>17476</v>
      </c>
      <c r="W2446" s="15">
        <v>911344</v>
      </c>
      <c r="X2446" s="15">
        <v>1094697</v>
      </c>
      <c r="Y2446" s="15">
        <v>183353</v>
      </c>
      <c r="Z2446" s="15">
        <v>9671</v>
      </c>
      <c r="AA2446" s="15">
        <v>6.4770000000000003</v>
      </c>
      <c r="AB2446" s="15">
        <v>41.2</v>
      </c>
    </row>
    <row r="2447" spans="1:28" ht="15" customHeight="1" x14ac:dyDescent="0.3">
      <c r="A2447" s="15" t="s">
        <v>2575</v>
      </c>
      <c r="B2447" s="15" t="s">
        <v>146</v>
      </c>
      <c r="C2447" s="15" t="s">
        <v>152</v>
      </c>
      <c r="D2447" s="15" t="s">
        <v>115</v>
      </c>
      <c r="E2447" s="15" t="s">
        <v>101</v>
      </c>
      <c r="F2447" s="15">
        <v>8.5500000000000007</v>
      </c>
      <c r="G2447" s="15">
        <v>527.20000000000005</v>
      </c>
      <c r="H2447" s="15">
        <v>26</v>
      </c>
      <c r="I2447" s="15">
        <v>68.400000000000006</v>
      </c>
      <c r="J2447" s="15">
        <v>7.4</v>
      </c>
      <c r="K2447" s="15">
        <v>6.55</v>
      </c>
      <c r="L2447" s="15">
        <v>36.5</v>
      </c>
      <c r="M2447" s="15">
        <v>87.4</v>
      </c>
      <c r="N2447" s="15">
        <v>30.6</v>
      </c>
      <c r="O2447" s="15">
        <v>105.9</v>
      </c>
      <c r="P2447" s="15" t="s">
        <v>116</v>
      </c>
      <c r="Q2447" s="15">
        <v>312.39999999999998</v>
      </c>
      <c r="R2447" s="15">
        <v>9.06</v>
      </c>
      <c r="S2447" s="15">
        <v>0.83</v>
      </c>
      <c r="T2447" s="15">
        <v>3.45</v>
      </c>
      <c r="U2447" s="15">
        <v>29.5</v>
      </c>
      <c r="V2447" s="15">
        <v>22354</v>
      </c>
      <c r="W2447" s="15">
        <v>637802</v>
      </c>
      <c r="X2447" s="15">
        <v>659443</v>
      </c>
      <c r="Y2447" s="15">
        <v>21641</v>
      </c>
      <c r="Z2447" s="15">
        <v>6193</v>
      </c>
      <c r="AA2447" s="15">
        <v>4.7629999999999999</v>
      </c>
      <c r="AB2447" s="15">
        <v>43.7</v>
      </c>
    </row>
    <row r="2448" spans="1:28" ht="15" customHeight="1" x14ac:dyDescent="0.3">
      <c r="A2448" s="15" t="s">
        <v>2576</v>
      </c>
      <c r="B2448" s="15" t="s">
        <v>109</v>
      </c>
      <c r="C2448" s="15" t="s">
        <v>110</v>
      </c>
      <c r="D2448" s="15" t="s">
        <v>100</v>
      </c>
      <c r="E2448" s="15" t="s">
        <v>101</v>
      </c>
      <c r="F2448" s="15">
        <v>2.1800000000000002</v>
      </c>
      <c r="G2448" s="15">
        <v>736</v>
      </c>
      <c r="H2448" s="15">
        <v>24.5</v>
      </c>
      <c r="I2448" s="15">
        <v>57.8</v>
      </c>
      <c r="J2448" s="15">
        <v>7.3</v>
      </c>
      <c r="K2448" s="15">
        <v>6.34</v>
      </c>
      <c r="L2448" s="15">
        <v>37</v>
      </c>
      <c r="M2448" s="15">
        <v>144.80000000000001</v>
      </c>
      <c r="N2448" s="15">
        <v>58.6</v>
      </c>
      <c r="O2448" s="15">
        <v>85</v>
      </c>
      <c r="P2448" s="15" t="s">
        <v>127</v>
      </c>
      <c r="Q2448" s="15">
        <v>223.3</v>
      </c>
      <c r="R2448" s="15">
        <v>0.86</v>
      </c>
      <c r="S2448" s="15">
        <v>0.83</v>
      </c>
      <c r="T2448" s="15">
        <v>3.43</v>
      </c>
      <c r="U2448" s="15">
        <v>7.48</v>
      </c>
      <c r="V2448" s="15">
        <v>22762</v>
      </c>
      <c r="W2448" s="15">
        <v>145835</v>
      </c>
      <c r="X2448" s="15">
        <v>170260</v>
      </c>
      <c r="Y2448" s="15">
        <v>24425</v>
      </c>
      <c r="Z2448" s="15">
        <v>1200</v>
      </c>
      <c r="AA2448" s="15">
        <v>6.2329999999999997</v>
      </c>
      <c r="AB2448" s="15">
        <v>54.6</v>
      </c>
    </row>
    <row r="2449" spans="1:28" ht="15" customHeight="1" x14ac:dyDescent="0.3">
      <c r="A2449" s="15" t="s">
        <v>2577</v>
      </c>
      <c r="B2449" s="15" t="s">
        <v>122</v>
      </c>
      <c r="C2449" s="15" t="s">
        <v>110</v>
      </c>
      <c r="D2449" s="15" t="s">
        <v>132</v>
      </c>
      <c r="E2449" s="15" t="s">
        <v>101</v>
      </c>
      <c r="F2449" s="15">
        <v>12.59</v>
      </c>
      <c r="G2449" s="15"/>
      <c r="H2449" s="15">
        <v>30.2</v>
      </c>
      <c r="I2449" s="15">
        <v>55.9</v>
      </c>
      <c r="J2449" s="15">
        <v>6.6</v>
      </c>
      <c r="K2449" s="15">
        <v>7.34</v>
      </c>
      <c r="L2449" s="15">
        <v>38.5</v>
      </c>
      <c r="M2449" s="15">
        <v>107.3</v>
      </c>
      <c r="N2449" s="15">
        <v>57.4</v>
      </c>
      <c r="O2449" s="15">
        <v>48.7</v>
      </c>
      <c r="P2449" s="15" t="s">
        <v>116</v>
      </c>
      <c r="Q2449" s="15">
        <v>133</v>
      </c>
      <c r="R2449" s="15">
        <v>4.45</v>
      </c>
      <c r="S2449" s="15">
        <v>0.77</v>
      </c>
      <c r="T2449" s="15">
        <v>1.01</v>
      </c>
      <c r="U2449" s="15">
        <v>12.72</v>
      </c>
      <c r="V2449" s="15">
        <v>113143</v>
      </c>
      <c r="W2449" s="15">
        <v>708458</v>
      </c>
      <c r="X2449" s="15">
        <v>1439179</v>
      </c>
      <c r="Y2449" s="15">
        <v>730721</v>
      </c>
      <c r="Z2449" s="15">
        <v>4032</v>
      </c>
      <c r="AA2449" s="15">
        <v>3.1549999999999998</v>
      </c>
      <c r="AB2449" s="15">
        <v>65.3</v>
      </c>
    </row>
    <row r="2450" spans="1:28" ht="15" customHeight="1" x14ac:dyDescent="0.3">
      <c r="A2450" s="15" t="s">
        <v>2578</v>
      </c>
      <c r="B2450" s="15" t="s">
        <v>109</v>
      </c>
      <c r="C2450" s="15" t="s">
        <v>170</v>
      </c>
      <c r="D2450" s="15" t="s">
        <v>115</v>
      </c>
      <c r="E2450" s="15" t="s">
        <v>101</v>
      </c>
      <c r="F2450" s="15">
        <v>14.13</v>
      </c>
      <c r="G2450" s="15">
        <v>902.8</v>
      </c>
      <c r="H2450" s="15">
        <v>30.7</v>
      </c>
      <c r="I2450" s="15">
        <v>80.900000000000006</v>
      </c>
      <c r="J2450" s="15">
        <v>7.4</v>
      </c>
      <c r="K2450" s="15">
        <v>6.82</v>
      </c>
      <c r="L2450" s="15">
        <v>32.9</v>
      </c>
      <c r="M2450" s="15">
        <v>146.80000000000001</v>
      </c>
      <c r="N2450" s="15">
        <v>57.5</v>
      </c>
      <c r="O2450" s="15">
        <v>105.9</v>
      </c>
      <c r="P2450" s="15" t="s">
        <v>127</v>
      </c>
      <c r="Q2450" s="15">
        <v>135.69999999999999</v>
      </c>
      <c r="R2450" s="15">
        <v>5.15</v>
      </c>
      <c r="S2450" s="15">
        <v>0.82</v>
      </c>
      <c r="T2450" s="15">
        <v>3.63</v>
      </c>
      <c r="U2450" s="15">
        <v>51.29</v>
      </c>
      <c r="V2450" s="15">
        <v>21593</v>
      </c>
      <c r="W2450" s="15">
        <v>1071724</v>
      </c>
      <c r="X2450" s="15">
        <v>1107505</v>
      </c>
      <c r="Y2450" s="15">
        <v>35781</v>
      </c>
      <c r="Z2450" s="15">
        <v>21071</v>
      </c>
      <c r="AA2450" s="15">
        <v>2.4340000000000002</v>
      </c>
      <c r="AB2450" s="15">
        <v>53.4</v>
      </c>
    </row>
    <row r="2451" spans="1:28" ht="15" customHeight="1" x14ac:dyDescent="0.3">
      <c r="A2451" s="15" t="s">
        <v>2579</v>
      </c>
      <c r="B2451" s="15" t="s">
        <v>146</v>
      </c>
      <c r="C2451" s="15" t="s">
        <v>134</v>
      </c>
      <c r="D2451" s="15" t="s">
        <v>130</v>
      </c>
      <c r="E2451" s="15" t="s">
        <v>112</v>
      </c>
      <c r="F2451" s="15">
        <v>3.17</v>
      </c>
      <c r="G2451" s="15">
        <v>236.1</v>
      </c>
      <c r="H2451" s="15">
        <v>23.9</v>
      </c>
      <c r="I2451" s="15">
        <v>45</v>
      </c>
      <c r="J2451" s="15">
        <v>6.2</v>
      </c>
      <c r="K2451" s="15">
        <v>6.58</v>
      </c>
      <c r="L2451" s="15">
        <v>15</v>
      </c>
      <c r="M2451" s="15">
        <v>105.8</v>
      </c>
      <c r="N2451" s="15">
        <v>26.8</v>
      </c>
      <c r="O2451" s="15">
        <v>100</v>
      </c>
      <c r="P2451" s="15" t="s">
        <v>116</v>
      </c>
      <c r="Q2451" s="15">
        <v>167.3</v>
      </c>
      <c r="R2451" s="15">
        <v>2</v>
      </c>
      <c r="S2451" s="15">
        <v>0.74</v>
      </c>
      <c r="T2451" s="15">
        <v>0.86</v>
      </c>
      <c r="U2451" s="15">
        <v>2.73</v>
      </c>
      <c r="V2451" s="15">
        <v>67677</v>
      </c>
      <c r="W2451" s="15">
        <v>178278</v>
      </c>
      <c r="X2451" s="15">
        <v>184758</v>
      </c>
      <c r="Y2451" s="15">
        <v>6480</v>
      </c>
      <c r="Z2451" s="15">
        <v>1350</v>
      </c>
      <c r="AA2451" s="15">
        <v>2.0219999999999998</v>
      </c>
      <c r="AB2451" s="15">
        <v>40.9</v>
      </c>
    </row>
    <row r="2452" spans="1:28" ht="15" customHeight="1" x14ac:dyDescent="0.3">
      <c r="A2452" s="15" t="s">
        <v>2580</v>
      </c>
      <c r="B2452" s="15" t="s">
        <v>146</v>
      </c>
      <c r="C2452" s="15" t="s">
        <v>119</v>
      </c>
      <c r="D2452" s="15" t="s">
        <v>115</v>
      </c>
      <c r="E2452" s="15" t="s">
        <v>101</v>
      </c>
      <c r="F2452" s="15">
        <v>11.98</v>
      </c>
      <c r="G2452" s="15">
        <v>1018.5</v>
      </c>
      <c r="H2452" s="15">
        <v>25.3</v>
      </c>
      <c r="I2452" s="15">
        <v>60.2</v>
      </c>
      <c r="J2452" s="15">
        <v>4.9000000000000004</v>
      </c>
      <c r="K2452" s="15">
        <v>6.93</v>
      </c>
      <c r="L2452" s="15">
        <v>27.9</v>
      </c>
      <c r="M2452" s="15">
        <v>103.5</v>
      </c>
      <c r="N2452" s="15">
        <v>57</v>
      </c>
      <c r="O2452" s="15">
        <v>80.099999999999994</v>
      </c>
      <c r="P2452" s="15" t="s">
        <v>116</v>
      </c>
      <c r="Q2452" s="15">
        <v>86</v>
      </c>
      <c r="R2452" s="15">
        <v>8.33</v>
      </c>
      <c r="S2452" s="15">
        <v>0.73</v>
      </c>
      <c r="T2452" s="15">
        <v>2.95</v>
      </c>
      <c r="U2452" s="15">
        <v>35.340000000000003</v>
      </c>
      <c r="V2452" s="15">
        <v>22213</v>
      </c>
      <c r="W2452" s="15">
        <v>619972</v>
      </c>
      <c r="X2452" s="15">
        <v>785007</v>
      </c>
      <c r="Y2452" s="15">
        <v>165035</v>
      </c>
      <c r="Z2452" s="15">
        <v>11136</v>
      </c>
      <c r="AA2452" s="15">
        <v>3.173</v>
      </c>
      <c r="AB2452" s="15">
        <v>35.9</v>
      </c>
    </row>
    <row r="2453" spans="1:28" ht="15" customHeight="1" x14ac:dyDescent="0.3">
      <c r="A2453" s="15" t="s">
        <v>2581</v>
      </c>
      <c r="B2453" s="15" t="s">
        <v>126</v>
      </c>
      <c r="C2453" s="15" t="s">
        <v>114</v>
      </c>
      <c r="D2453" s="15" t="s">
        <v>106</v>
      </c>
      <c r="E2453" s="15" t="s">
        <v>101</v>
      </c>
      <c r="F2453" s="15">
        <v>4.91</v>
      </c>
      <c r="G2453" s="15">
        <v>440</v>
      </c>
      <c r="H2453" s="15">
        <v>29</v>
      </c>
      <c r="I2453" s="15">
        <v>65.8</v>
      </c>
      <c r="J2453" s="15">
        <v>7.4</v>
      </c>
      <c r="K2453" s="15">
        <v>6.56</v>
      </c>
      <c r="L2453" s="15">
        <v>23.9</v>
      </c>
      <c r="M2453" s="15">
        <v>138</v>
      </c>
      <c r="N2453" s="15">
        <v>79.900000000000006</v>
      </c>
      <c r="O2453" s="15">
        <v>99.3</v>
      </c>
      <c r="P2453" s="15" t="s">
        <v>107</v>
      </c>
      <c r="Q2453" s="15">
        <v>209.5</v>
      </c>
      <c r="R2453" s="15">
        <v>4.87</v>
      </c>
      <c r="S2453" s="15">
        <v>0.93</v>
      </c>
      <c r="T2453" s="15">
        <v>3.59</v>
      </c>
      <c r="U2453" s="15">
        <v>17.63</v>
      </c>
      <c r="V2453" s="15">
        <v>19711</v>
      </c>
      <c r="W2453" s="15">
        <v>308880</v>
      </c>
      <c r="X2453" s="15">
        <v>347505</v>
      </c>
      <c r="Y2453" s="15">
        <v>38625</v>
      </c>
      <c r="Z2453" s="15">
        <v>3458</v>
      </c>
      <c r="AA2453" s="15">
        <v>5.0979999999999999</v>
      </c>
      <c r="AB2453" s="15">
        <v>48.4</v>
      </c>
    </row>
    <row r="2454" spans="1:28" ht="15" customHeight="1" x14ac:dyDescent="0.3">
      <c r="A2454" s="15" t="s">
        <v>2582</v>
      </c>
      <c r="B2454" s="15" t="s">
        <v>104</v>
      </c>
      <c r="C2454" s="15" t="s">
        <v>119</v>
      </c>
      <c r="D2454" s="15" t="s">
        <v>115</v>
      </c>
      <c r="E2454" s="15" t="s">
        <v>112</v>
      </c>
      <c r="F2454" s="15">
        <v>9.5299999999999994</v>
      </c>
      <c r="G2454" s="15">
        <v>557.79999999999995</v>
      </c>
      <c r="H2454" s="15">
        <v>25.6</v>
      </c>
      <c r="I2454" s="15">
        <v>56.9</v>
      </c>
      <c r="J2454" s="15">
        <v>7.8</v>
      </c>
      <c r="K2454" s="15">
        <v>7.18</v>
      </c>
      <c r="L2454" s="15">
        <v>27</v>
      </c>
      <c r="M2454" s="15">
        <v>80.599999999999994</v>
      </c>
      <c r="N2454" s="15">
        <v>32.799999999999997</v>
      </c>
      <c r="O2454" s="15">
        <v>80.5</v>
      </c>
      <c r="P2454" s="15" t="s">
        <v>107</v>
      </c>
      <c r="Q2454" s="15">
        <v>99.2</v>
      </c>
      <c r="R2454" s="15">
        <v>2.5499999999999998</v>
      </c>
      <c r="S2454" s="15">
        <v>0.71</v>
      </c>
      <c r="T2454" s="15">
        <v>2.8</v>
      </c>
      <c r="U2454" s="15">
        <v>26.68</v>
      </c>
      <c r="V2454" s="15">
        <v>22730</v>
      </c>
      <c r="W2454" s="15">
        <v>630709</v>
      </c>
      <c r="X2454" s="15">
        <v>606436</v>
      </c>
      <c r="Y2454" s="15">
        <v>-24273</v>
      </c>
      <c r="Z2454" s="15">
        <v>17947</v>
      </c>
      <c r="AA2454" s="15">
        <v>1.4870000000000001</v>
      </c>
      <c r="AB2454" s="15">
        <v>52.5</v>
      </c>
    </row>
    <row r="2455" spans="1:28" ht="15" customHeight="1" x14ac:dyDescent="0.3">
      <c r="A2455" s="15" t="s">
        <v>2583</v>
      </c>
      <c r="B2455" s="15" t="s">
        <v>137</v>
      </c>
      <c r="C2455" s="15" t="s">
        <v>119</v>
      </c>
      <c r="D2455" s="15" t="s">
        <v>115</v>
      </c>
      <c r="E2455" s="15" t="s">
        <v>112</v>
      </c>
      <c r="F2455" s="15">
        <v>7.3</v>
      </c>
      <c r="G2455" s="15">
        <v>371</v>
      </c>
      <c r="H2455" s="15">
        <v>27.3</v>
      </c>
      <c r="I2455" s="15">
        <v>56.5</v>
      </c>
      <c r="J2455" s="15">
        <v>6.7</v>
      </c>
      <c r="K2455" s="15">
        <v>6.39</v>
      </c>
      <c r="L2455" s="15">
        <v>23.8</v>
      </c>
      <c r="M2455" s="15">
        <v>176</v>
      </c>
      <c r="N2455" s="15">
        <v>52.1</v>
      </c>
      <c r="O2455" s="15">
        <v>94.3</v>
      </c>
      <c r="P2455" s="15" t="s">
        <v>127</v>
      </c>
      <c r="Q2455" s="15">
        <v>146.4</v>
      </c>
      <c r="R2455" s="15">
        <v>4.03</v>
      </c>
      <c r="S2455" s="15">
        <v>0.94</v>
      </c>
      <c r="T2455" s="15">
        <v>3.55</v>
      </c>
      <c r="U2455" s="15">
        <v>25.92</v>
      </c>
      <c r="V2455" s="15">
        <v>21726</v>
      </c>
      <c r="W2455" s="15">
        <v>449153</v>
      </c>
      <c r="X2455" s="15">
        <v>563138</v>
      </c>
      <c r="Y2455" s="15">
        <v>113985</v>
      </c>
      <c r="Z2455" s="15">
        <v>11894</v>
      </c>
      <c r="AA2455" s="15">
        <v>2.1789999999999998</v>
      </c>
      <c r="AB2455" s="15">
        <v>52.6</v>
      </c>
    </row>
    <row r="2456" spans="1:28" ht="15" customHeight="1" x14ac:dyDescent="0.3">
      <c r="A2456" s="15" t="s">
        <v>2584</v>
      </c>
      <c r="B2456" s="15" t="s">
        <v>137</v>
      </c>
      <c r="C2456" s="15" t="s">
        <v>134</v>
      </c>
      <c r="D2456" s="15" t="s">
        <v>115</v>
      </c>
      <c r="E2456" s="15" t="s">
        <v>112</v>
      </c>
      <c r="F2456" s="15">
        <v>12.47</v>
      </c>
      <c r="G2456" s="15">
        <v>445.1</v>
      </c>
      <c r="H2456" s="15">
        <v>25.8</v>
      </c>
      <c r="I2456" s="15">
        <v>50.2</v>
      </c>
      <c r="J2456" s="15">
        <v>7.8</v>
      </c>
      <c r="K2456" s="15">
        <v>7.04</v>
      </c>
      <c r="L2456" s="15">
        <v>21.6</v>
      </c>
      <c r="M2456" s="15">
        <v>161.4</v>
      </c>
      <c r="N2456" s="15">
        <v>32.200000000000003</v>
      </c>
      <c r="O2456" s="15">
        <v>111.5</v>
      </c>
      <c r="P2456" s="15" t="s">
        <v>102</v>
      </c>
      <c r="Q2456" s="15">
        <v>141.80000000000001</v>
      </c>
      <c r="R2456" s="15">
        <v>5.76</v>
      </c>
      <c r="S2456" s="15">
        <v>0.78</v>
      </c>
      <c r="T2456" s="15">
        <v>3.3</v>
      </c>
      <c r="U2456" s="15">
        <v>41.15</v>
      </c>
      <c r="V2456" s="15">
        <v>24535</v>
      </c>
      <c r="W2456" s="15">
        <v>768753</v>
      </c>
      <c r="X2456" s="15">
        <v>1009615</v>
      </c>
      <c r="Y2456" s="15">
        <v>240862</v>
      </c>
      <c r="Z2456" s="15">
        <v>16361</v>
      </c>
      <c r="AA2456" s="15">
        <v>2.5150000000000001</v>
      </c>
      <c r="AB2456" s="15">
        <v>27.8</v>
      </c>
    </row>
    <row r="2457" spans="1:28" ht="15" customHeight="1" x14ac:dyDescent="0.3">
      <c r="A2457" s="15" t="s">
        <v>2585</v>
      </c>
      <c r="B2457" s="15" t="s">
        <v>122</v>
      </c>
      <c r="C2457" s="15" t="s">
        <v>110</v>
      </c>
      <c r="D2457" s="15" t="s">
        <v>115</v>
      </c>
      <c r="E2457" s="15" t="s">
        <v>101</v>
      </c>
      <c r="F2457" s="15">
        <v>11.54</v>
      </c>
      <c r="G2457" s="15">
        <v>940.7</v>
      </c>
      <c r="H2457" s="15">
        <v>30.4</v>
      </c>
      <c r="I2457" s="15">
        <v>58.5</v>
      </c>
      <c r="J2457" s="15">
        <v>8.6</v>
      </c>
      <c r="K2457" s="15">
        <v>7.9</v>
      </c>
      <c r="L2457" s="15">
        <v>26.8</v>
      </c>
      <c r="M2457" s="15">
        <v>86.8</v>
      </c>
      <c r="N2457" s="15">
        <v>32.6</v>
      </c>
      <c r="O2457" s="15">
        <v>83.3</v>
      </c>
      <c r="P2457" s="15" t="s">
        <v>102</v>
      </c>
      <c r="Q2457" s="15">
        <v>53.9</v>
      </c>
      <c r="R2457" s="15">
        <v>8.6999999999999993</v>
      </c>
      <c r="S2457" s="15">
        <v>0.85</v>
      </c>
      <c r="T2457" s="15">
        <v>0.5</v>
      </c>
      <c r="U2457" s="15">
        <v>5.77</v>
      </c>
      <c r="V2457" s="15">
        <v>20944</v>
      </c>
      <c r="W2457" s="15">
        <v>642021</v>
      </c>
      <c r="X2457" s="15">
        <v>120847</v>
      </c>
      <c r="Y2457" s="15">
        <v>-521174</v>
      </c>
      <c r="Z2457" s="15">
        <v>17409</v>
      </c>
      <c r="AA2457" s="15">
        <v>0.33100000000000002</v>
      </c>
      <c r="AB2457" s="15">
        <v>53</v>
      </c>
    </row>
    <row r="2458" spans="1:28" ht="15" customHeight="1" x14ac:dyDescent="0.3">
      <c r="A2458" s="15" t="s">
        <v>2586</v>
      </c>
      <c r="B2458" s="15" t="s">
        <v>118</v>
      </c>
      <c r="C2458" s="15" t="s">
        <v>123</v>
      </c>
      <c r="D2458" s="15" t="s">
        <v>115</v>
      </c>
      <c r="E2458" s="15" t="s">
        <v>112</v>
      </c>
      <c r="F2458" s="15">
        <v>1.04</v>
      </c>
      <c r="G2458" s="15">
        <v>551.29999999999995</v>
      </c>
      <c r="H2458" s="15">
        <v>20.7</v>
      </c>
      <c r="I2458" s="15">
        <v>63.9</v>
      </c>
      <c r="J2458" s="15">
        <v>7.3</v>
      </c>
      <c r="K2458" s="15">
        <v>6.81</v>
      </c>
      <c r="L2458" s="15">
        <v>22.7</v>
      </c>
      <c r="M2458" s="15">
        <v>118.7</v>
      </c>
      <c r="N2458" s="15">
        <v>72.400000000000006</v>
      </c>
      <c r="O2458" s="15">
        <v>69.099999999999994</v>
      </c>
      <c r="P2458" s="15" t="s">
        <v>107</v>
      </c>
      <c r="Q2458" s="15">
        <v>121.8</v>
      </c>
      <c r="R2458" s="15">
        <v>1.43</v>
      </c>
      <c r="S2458" s="15">
        <v>0.98</v>
      </c>
      <c r="T2458" s="15">
        <v>3.37</v>
      </c>
      <c r="U2458" s="15">
        <v>3.5</v>
      </c>
      <c r="V2458" s="15">
        <v>25100</v>
      </c>
      <c r="W2458" s="15">
        <v>62010</v>
      </c>
      <c r="X2458" s="15">
        <v>87850</v>
      </c>
      <c r="Y2458" s="15">
        <v>25840</v>
      </c>
      <c r="Z2458" s="15">
        <v>1905</v>
      </c>
      <c r="AA2458" s="15">
        <v>1.837</v>
      </c>
      <c r="AB2458" s="15">
        <v>54.2</v>
      </c>
    </row>
    <row r="2459" spans="1:28" ht="15" customHeight="1" x14ac:dyDescent="0.3">
      <c r="A2459" s="15" t="s">
        <v>2587</v>
      </c>
      <c r="B2459" s="15" t="s">
        <v>137</v>
      </c>
      <c r="C2459" s="15" t="s">
        <v>110</v>
      </c>
      <c r="D2459" s="15" t="s">
        <v>106</v>
      </c>
      <c r="E2459" s="15" t="s">
        <v>101</v>
      </c>
      <c r="F2459" s="15">
        <v>3.06</v>
      </c>
      <c r="G2459" s="15">
        <v>855.2</v>
      </c>
      <c r="H2459" s="15">
        <v>26.7</v>
      </c>
      <c r="I2459" s="15">
        <v>63</v>
      </c>
      <c r="J2459" s="15">
        <v>5.6</v>
      </c>
      <c r="K2459" s="15">
        <v>6.4</v>
      </c>
      <c r="L2459" s="15">
        <v>29.2</v>
      </c>
      <c r="M2459" s="15">
        <v>130.6</v>
      </c>
      <c r="N2459" s="15">
        <v>33.6</v>
      </c>
      <c r="O2459" s="15">
        <v>124.7</v>
      </c>
      <c r="P2459" s="15" t="s">
        <v>116</v>
      </c>
      <c r="Q2459" s="15">
        <v>195.5</v>
      </c>
      <c r="R2459" s="15">
        <v>2.23</v>
      </c>
      <c r="S2459" s="15">
        <v>0.72</v>
      </c>
      <c r="T2459" s="15">
        <v>2.92</v>
      </c>
      <c r="U2459" s="15">
        <v>8.94</v>
      </c>
      <c r="V2459" s="15">
        <v>20739</v>
      </c>
      <c r="W2459" s="15">
        <v>215038</v>
      </c>
      <c r="X2459" s="15">
        <v>185407</v>
      </c>
      <c r="Y2459" s="15">
        <v>-29631</v>
      </c>
      <c r="Z2459" s="15">
        <v>845</v>
      </c>
      <c r="AA2459" s="15">
        <v>10.58</v>
      </c>
      <c r="AB2459" s="15">
        <v>60.3</v>
      </c>
    </row>
    <row r="2460" spans="1:28" ht="15" customHeight="1" x14ac:dyDescent="0.3">
      <c r="A2460" s="15" t="s">
        <v>2588</v>
      </c>
      <c r="B2460" s="15" t="s">
        <v>146</v>
      </c>
      <c r="C2460" s="15" t="s">
        <v>134</v>
      </c>
      <c r="D2460" s="15" t="s">
        <v>115</v>
      </c>
      <c r="E2460" s="15" t="s">
        <v>112</v>
      </c>
      <c r="F2460" s="15">
        <v>12.04</v>
      </c>
      <c r="G2460" s="15">
        <v>262.7</v>
      </c>
      <c r="H2460" s="15">
        <v>21.4</v>
      </c>
      <c r="I2460" s="15">
        <v>57.2</v>
      </c>
      <c r="J2460" s="15">
        <v>9.8000000000000007</v>
      </c>
      <c r="K2460" s="15">
        <v>7.95</v>
      </c>
      <c r="L2460" s="15">
        <v>31.6</v>
      </c>
      <c r="M2460" s="15">
        <v>94.9</v>
      </c>
      <c r="N2460" s="15">
        <v>55.9</v>
      </c>
      <c r="O2460" s="15">
        <v>167.7</v>
      </c>
      <c r="P2460" s="15" t="s">
        <v>116</v>
      </c>
      <c r="Q2460" s="15">
        <v>179.8</v>
      </c>
      <c r="R2460" s="15">
        <v>4.7</v>
      </c>
      <c r="S2460" s="15">
        <v>0.74</v>
      </c>
      <c r="T2460" s="15">
        <v>0.36</v>
      </c>
      <c r="U2460" s="15">
        <v>4.33</v>
      </c>
      <c r="V2460" s="15">
        <v>22223</v>
      </c>
      <c r="W2460" s="15">
        <v>811238</v>
      </c>
      <c r="X2460" s="15">
        <v>96226</v>
      </c>
      <c r="Y2460" s="15">
        <v>-715012</v>
      </c>
      <c r="Z2460" s="15">
        <v>10340</v>
      </c>
      <c r="AA2460" s="15">
        <v>0.41899999999999998</v>
      </c>
      <c r="AB2460" s="15">
        <v>39.5</v>
      </c>
    </row>
    <row r="2461" spans="1:28" ht="15" customHeight="1" x14ac:dyDescent="0.3">
      <c r="A2461" s="15" t="s">
        <v>2589</v>
      </c>
      <c r="B2461" s="15" t="s">
        <v>104</v>
      </c>
      <c r="C2461" s="15" t="s">
        <v>129</v>
      </c>
      <c r="D2461" s="15" t="s">
        <v>132</v>
      </c>
      <c r="E2461" s="15" t="s">
        <v>112</v>
      </c>
      <c r="F2461" s="15">
        <v>13.02</v>
      </c>
      <c r="G2461" s="15">
        <v>204.3</v>
      </c>
      <c r="H2461" s="15">
        <v>16.2</v>
      </c>
      <c r="I2461" s="15">
        <v>63.5</v>
      </c>
      <c r="J2461" s="15">
        <v>5.8</v>
      </c>
      <c r="K2461" s="15">
        <v>6.82</v>
      </c>
      <c r="L2461" s="15">
        <v>31.1</v>
      </c>
      <c r="M2461" s="15">
        <v>116.4</v>
      </c>
      <c r="N2461" s="15">
        <v>46.5</v>
      </c>
      <c r="O2461" s="15">
        <v>94.6</v>
      </c>
      <c r="P2461" s="15" t="s">
        <v>102</v>
      </c>
      <c r="Q2461" s="15">
        <v>201.3</v>
      </c>
      <c r="R2461" s="15">
        <v>6.15</v>
      </c>
      <c r="S2461" s="15">
        <v>0.92</v>
      </c>
      <c r="T2461" s="15">
        <v>1.35</v>
      </c>
      <c r="U2461" s="15">
        <v>17.579999999999998</v>
      </c>
      <c r="V2461" s="15">
        <v>113200</v>
      </c>
      <c r="W2461" s="15">
        <v>851401</v>
      </c>
      <c r="X2461" s="15">
        <v>1990056</v>
      </c>
      <c r="Y2461" s="15">
        <v>1138655</v>
      </c>
      <c r="Z2461" s="15">
        <v>6707</v>
      </c>
      <c r="AA2461" s="15">
        <v>2.621</v>
      </c>
      <c r="AB2461" s="15">
        <v>31.8</v>
      </c>
    </row>
    <row r="2462" spans="1:28" ht="15" customHeight="1" x14ac:dyDescent="0.3">
      <c r="A2462" s="15" t="s">
        <v>2590</v>
      </c>
      <c r="B2462" s="15" t="s">
        <v>118</v>
      </c>
      <c r="C2462" s="15" t="s">
        <v>114</v>
      </c>
      <c r="D2462" s="15" t="s">
        <v>130</v>
      </c>
      <c r="E2462" s="15" t="s">
        <v>120</v>
      </c>
      <c r="F2462" s="15">
        <v>0.64</v>
      </c>
      <c r="G2462" s="15">
        <v>413.1</v>
      </c>
      <c r="H2462" s="15">
        <v>31.2</v>
      </c>
      <c r="I2462" s="15">
        <v>65.5</v>
      </c>
      <c r="J2462" s="15">
        <v>6.5</v>
      </c>
      <c r="K2462" s="15">
        <v>6.8</v>
      </c>
      <c r="L2462" s="15">
        <v>19</v>
      </c>
      <c r="M2462" s="15">
        <v>133.80000000000001</v>
      </c>
      <c r="N2462" s="15">
        <v>78.400000000000006</v>
      </c>
      <c r="O2462" s="15">
        <v>104.8</v>
      </c>
      <c r="P2462" s="15" t="s">
        <v>127</v>
      </c>
      <c r="Q2462" s="15">
        <v>256.39999999999998</v>
      </c>
      <c r="R2462" s="15">
        <v>5.44</v>
      </c>
      <c r="S2462" s="15">
        <v>0.69</v>
      </c>
      <c r="T2462" s="15">
        <v>1.68</v>
      </c>
      <c r="U2462" s="15">
        <v>1.08</v>
      </c>
      <c r="V2462" s="15">
        <v>65800</v>
      </c>
      <c r="W2462" s="15">
        <v>53320</v>
      </c>
      <c r="X2462" s="15">
        <v>71064</v>
      </c>
      <c r="Y2462" s="15">
        <v>17744</v>
      </c>
      <c r="Z2462" s="15">
        <v>464</v>
      </c>
      <c r="AA2462" s="15">
        <v>2.3279999999999998</v>
      </c>
      <c r="AB2462" s="15">
        <v>50.3</v>
      </c>
    </row>
    <row r="2463" spans="1:28" ht="15" customHeight="1" x14ac:dyDescent="0.3">
      <c r="A2463" s="15" t="s">
        <v>2591</v>
      </c>
      <c r="B2463" s="15" t="s">
        <v>109</v>
      </c>
      <c r="C2463" s="15" t="s">
        <v>129</v>
      </c>
      <c r="D2463" s="15" t="s">
        <v>100</v>
      </c>
      <c r="E2463" s="15" t="s">
        <v>101</v>
      </c>
      <c r="F2463" s="15">
        <v>13.76</v>
      </c>
      <c r="G2463" s="15">
        <v>1132.5999999999999</v>
      </c>
      <c r="H2463" s="15">
        <v>30.7</v>
      </c>
      <c r="I2463" s="15">
        <v>74</v>
      </c>
      <c r="J2463" s="15">
        <v>6.6</v>
      </c>
      <c r="K2463" s="15">
        <v>6.4</v>
      </c>
      <c r="L2463" s="15">
        <v>33.299999999999997</v>
      </c>
      <c r="M2463" s="15">
        <v>155.1</v>
      </c>
      <c r="N2463" s="15">
        <v>79.599999999999994</v>
      </c>
      <c r="O2463" s="15">
        <v>71.400000000000006</v>
      </c>
      <c r="P2463" s="15" t="s">
        <v>107</v>
      </c>
      <c r="Q2463" s="15">
        <v>246.4</v>
      </c>
      <c r="R2463" s="15">
        <v>6.51</v>
      </c>
      <c r="S2463" s="15">
        <v>0.98</v>
      </c>
      <c r="T2463" s="15">
        <v>2.56</v>
      </c>
      <c r="U2463" s="15">
        <v>35.229999999999997</v>
      </c>
      <c r="V2463" s="15">
        <v>18940</v>
      </c>
      <c r="W2463" s="15">
        <v>916871</v>
      </c>
      <c r="X2463" s="15">
        <v>667256</v>
      </c>
      <c r="Y2463" s="15">
        <v>-249615</v>
      </c>
      <c r="Z2463" s="15">
        <v>7953</v>
      </c>
      <c r="AA2463" s="15">
        <v>4.43</v>
      </c>
      <c r="AB2463" s="15">
        <v>56.5</v>
      </c>
    </row>
    <row r="2464" spans="1:28" ht="15" customHeight="1" x14ac:dyDescent="0.3">
      <c r="A2464" s="15" t="s">
        <v>2592</v>
      </c>
      <c r="B2464" s="15" t="s">
        <v>126</v>
      </c>
      <c r="C2464" s="15" t="s">
        <v>110</v>
      </c>
      <c r="D2464" s="15" t="s">
        <v>106</v>
      </c>
      <c r="E2464" s="15" t="s">
        <v>112</v>
      </c>
      <c r="F2464" s="15">
        <v>1.87</v>
      </c>
      <c r="G2464" s="15">
        <v>313.5</v>
      </c>
      <c r="H2464" s="15">
        <v>23.5</v>
      </c>
      <c r="I2464" s="15">
        <v>62.4</v>
      </c>
      <c r="J2464" s="15">
        <v>6.8</v>
      </c>
      <c r="K2464" s="15">
        <v>6.52</v>
      </c>
      <c r="L2464" s="15">
        <v>22.3</v>
      </c>
      <c r="M2464" s="15">
        <v>92.8</v>
      </c>
      <c r="N2464" s="15">
        <v>68.3</v>
      </c>
      <c r="O2464" s="15">
        <v>78.2</v>
      </c>
      <c r="P2464" s="15" t="s">
        <v>102</v>
      </c>
      <c r="Q2464" s="15">
        <v>273.39999999999998</v>
      </c>
      <c r="R2464" s="15">
        <v>4</v>
      </c>
      <c r="S2464" s="15">
        <v>0.75</v>
      </c>
      <c r="T2464" s="15">
        <v>3.45</v>
      </c>
      <c r="U2464" s="15">
        <v>6.45</v>
      </c>
      <c r="V2464" s="15">
        <v>20444</v>
      </c>
      <c r="W2464" s="15">
        <v>122956</v>
      </c>
      <c r="X2464" s="15">
        <v>131864</v>
      </c>
      <c r="Y2464" s="15">
        <v>8908</v>
      </c>
      <c r="Z2464" s="15">
        <v>862</v>
      </c>
      <c r="AA2464" s="15">
        <v>7.4829999999999997</v>
      </c>
      <c r="AB2464" s="15">
        <v>32</v>
      </c>
    </row>
    <row r="2465" spans="1:28" ht="15" customHeight="1" x14ac:dyDescent="0.3">
      <c r="A2465" s="15" t="s">
        <v>2593</v>
      </c>
      <c r="B2465" s="15" t="s">
        <v>126</v>
      </c>
      <c r="C2465" s="15" t="s">
        <v>119</v>
      </c>
      <c r="D2465" s="15" t="s">
        <v>115</v>
      </c>
      <c r="E2465" s="15" t="s">
        <v>101</v>
      </c>
      <c r="F2465" s="15">
        <v>4.84</v>
      </c>
      <c r="G2465" s="15">
        <v>1199</v>
      </c>
      <c r="H2465" s="15">
        <v>25</v>
      </c>
      <c r="I2465" s="15">
        <v>88.3</v>
      </c>
      <c r="J2465" s="15">
        <v>6.9</v>
      </c>
      <c r="K2465" s="15">
        <v>6.75</v>
      </c>
      <c r="L2465" s="15">
        <v>25.9</v>
      </c>
      <c r="M2465" s="15">
        <v>92</v>
      </c>
      <c r="N2465" s="15">
        <v>46.2</v>
      </c>
      <c r="O2465" s="15">
        <v>131.80000000000001</v>
      </c>
      <c r="P2465" s="15" t="s">
        <v>116</v>
      </c>
      <c r="Q2465" s="15">
        <v>155.5</v>
      </c>
      <c r="R2465" s="15">
        <v>1.96</v>
      </c>
      <c r="S2465" s="15">
        <v>0.7</v>
      </c>
      <c r="T2465" s="15">
        <v>2.93</v>
      </c>
      <c r="U2465" s="15">
        <v>14.18</v>
      </c>
      <c r="V2465" s="15">
        <v>23459</v>
      </c>
      <c r="W2465" s="15">
        <v>252831</v>
      </c>
      <c r="X2465" s="15">
        <v>332649</v>
      </c>
      <c r="Y2465" s="15">
        <v>79818</v>
      </c>
      <c r="Z2465" s="15">
        <v>4077</v>
      </c>
      <c r="AA2465" s="15">
        <v>3.4780000000000002</v>
      </c>
      <c r="AB2465" s="15">
        <v>87.7</v>
      </c>
    </row>
    <row r="2466" spans="1:28" ht="15" customHeight="1" x14ac:dyDescent="0.3">
      <c r="A2466" s="15" t="s">
        <v>2594</v>
      </c>
      <c r="B2466" s="15" t="s">
        <v>146</v>
      </c>
      <c r="C2466" s="15" t="s">
        <v>129</v>
      </c>
      <c r="D2466" s="15" t="s">
        <v>130</v>
      </c>
      <c r="E2466" s="15" t="s">
        <v>101</v>
      </c>
      <c r="F2466" s="15">
        <v>3.82</v>
      </c>
      <c r="G2466" s="15">
        <v>736.8</v>
      </c>
      <c r="H2466" s="15">
        <v>31.1</v>
      </c>
      <c r="I2466" s="15">
        <v>60.8</v>
      </c>
      <c r="J2466" s="15">
        <v>7.2</v>
      </c>
      <c r="K2466" s="15">
        <v>7.27</v>
      </c>
      <c r="L2466" s="15">
        <v>27.6</v>
      </c>
      <c r="M2466" s="15">
        <v>107</v>
      </c>
      <c r="N2466" s="15">
        <v>60.9</v>
      </c>
      <c r="O2466" s="15">
        <v>63.9</v>
      </c>
      <c r="P2466" s="15" t="s">
        <v>116</v>
      </c>
      <c r="Q2466" s="15">
        <v>272.60000000000002</v>
      </c>
      <c r="R2466" s="15">
        <v>5.53</v>
      </c>
      <c r="S2466" s="15">
        <v>0.8</v>
      </c>
      <c r="T2466" s="15">
        <v>1.34</v>
      </c>
      <c r="U2466" s="15">
        <v>5.12</v>
      </c>
      <c r="V2466" s="15">
        <v>58491</v>
      </c>
      <c r="W2466" s="15">
        <v>310556</v>
      </c>
      <c r="X2466" s="15">
        <v>299474</v>
      </c>
      <c r="Y2466" s="15">
        <v>-11082</v>
      </c>
      <c r="Z2466" s="15">
        <v>1423</v>
      </c>
      <c r="AA2466" s="15">
        <v>3.5979999999999999</v>
      </c>
      <c r="AB2466" s="15">
        <v>42.9</v>
      </c>
    </row>
    <row r="2467" spans="1:28" ht="15" customHeight="1" x14ac:dyDescent="0.3">
      <c r="A2467" s="15" t="s">
        <v>2595</v>
      </c>
      <c r="B2467" s="15" t="s">
        <v>118</v>
      </c>
      <c r="C2467" s="15" t="s">
        <v>110</v>
      </c>
      <c r="D2467" s="15" t="s">
        <v>106</v>
      </c>
      <c r="E2467" s="15" t="s">
        <v>112</v>
      </c>
      <c r="F2467" s="15">
        <v>0.66</v>
      </c>
      <c r="G2467" s="15">
        <v>707.3</v>
      </c>
      <c r="H2467" s="15">
        <v>25.8</v>
      </c>
      <c r="I2467" s="15">
        <v>47.2</v>
      </c>
      <c r="J2467" s="15">
        <v>8.4</v>
      </c>
      <c r="K2467" s="15">
        <v>7.86</v>
      </c>
      <c r="L2467" s="15">
        <v>23.9</v>
      </c>
      <c r="M2467" s="15">
        <v>89.6</v>
      </c>
      <c r="N2467" s="15">
        <v>41.6</v>
      </c>
      <c r="O2467" s="15">
        <v>162.6</v>
      </c>
      <c r="P2467" s="15" t="s">
        <v>127</v>
      </c>
      <c r="Q2467" s="15">
        <v>218.7</v>
      </c>
      <c r="R2467" s="15">
        <v>4</v>
      </c>
      <c r="S2467" s="15">
        <v>0.95</v>
      </c>
      <c r="T2467" s="15">
        <v>1.1000000000000001</v>
      </c>
      <c r="U2467" s="15">
        <v>0.73</v>
      </c>
      <c r="V2467" s="15">
        <v>20982</v>
      </c>
      <c r="W2467" s="15">
        <v>44785</v>
      </c>
      <c r="X2467" s="15">
        <v>15317</v>
      </c>
      <c r="Y2467" s="15">
        <v>-29468</v>
      </c>
      <c r="Z2467" s="15">
        <v>414</v>
      </c>
      <c r="AA2467" s="15">
        <v>1.7629999999999999</v>
      </c>
      <c r="AB2467" s="15">
        <v>34.700000000000003</v>
      </c>
    </row>
    <row r="2468" spans="1:28" ht="15" customHeight="1" x14ac:dyDescent="0.3">
      <c r="A2468" s="15" t="s">
        <v>2596</v>
      </c>
      <c r="B2468" s="15" t="s">
        <v>137</v>
      </c>
      <c r="C2468" s="15" t="s">
        <v>99</v>
      </c>
      <c r="D2468" s="15" t="s">
        <v>177</v>
      </c>
      <c r="E2468" s="15" t="s">
        <v>112</v>
      </c>
      <c r="F2468" s="15">
        <v>14.36</v>
      </c>
      <c r="G2468" s="15">
        <v>80</v>
      </c>
      <c r="H2468" s="15">
        <v>20.6</v>
      </c>
      <c r="I2468" s="15">
        <v>57.9</v>
      </c>
      <c r="J2468" s="15">
        <v>6.1</v>
      </c>
      <c r="K2468" s="15">
        <v>6.2</v>
      </c>
      <c r="L2468" s="15">
        <v>31.8</v>
      </c>
      <c r="M2468" s="15">
        <v>120.7</v>
      </c>
      <c r="N2468" s="15">
        <v>69.2</v>
      </c>
      <c r="O2468" s="15">
        <v>103.9</v>
      </c>
      <c r="P2468" s="15" t="s">
        <v>102</v>
      </c>
      <c r="Q2468" s="15">
        <v>167.8</v>
      </c>
      <c r="R2468" s="15">
        <v>5.29</v>
      </c>
      <c r="S2468" s="15">
        <v>0.76</v>
      </c>
      <c r="T2468" s="15">
        <v>35.03</v>
      </c>
      <c r="U2468" s="15">
        <v>503.03</v>
      </c>
      <c r="V2468" s="15">
        <v>3041</v>
      </c>
      <c r="W2468" s="15">
        <v>1003681</v>
      </c>
      <c r="X2468" s="15">
        <v>1529714</v>
      </c>
      <c r="Y2468" s="15">
        <v>526033</v>
      </c>
      <c r="Z2468" s="15">
        <v>23175</v>
      </c>
      <c r="AA2468" s="15">
        <v>21.706</v>
      </c>
      <c r="AB2468" s="15">
        <v>21.9</v>
      </c>
    </row>
    <row r="2469" spans="1:28" ht="15" customHeight="1" x14ac:dyDescent="0.3">
      <c r="A2469" s="15" t="s">
        <v>2597</v>
      </c>
      <c r="B2469" s="15" t="s">
        <v>109</v>
      </c>
      <c r="C2469" s="15" t="s">
        <v>119</v>
      </c>
      <c r="D2469" s="15" t="s">
        <v>106</v>
      </c>
      <c r="E2469" s="15" t="s">
        <v>101</v>
      </c>
      <c r="F2469" s="15">
        <v>13.87</v>
      </c>
      <c r="G2469" s="15">
        <v>856.1</v>
      </c>
      <c r="H2469" s="15">
        <v>28.1</v>
      </c>
      <c r="I2469" s="15">
        <v>74.2</v>
      </c>
      <c r="J2469" s="15">
        <v>5.5</v>
      </c>
      <c r="K2469" s="15">
        <v>7.13</v>
      </c>
      <c r="L2469" s="15">
        <v>33.700000000000003</v>
      </c>
      <c r="M2469" s="15">
        <v>163.9</v>
      </c>
      <c r="N2469" s="15">
        <v>54.6</v>
      </c>
      <c r="O2469" s="15">
        <v>84.4</v>
      </c>
      <c r="P2469" s="15" t="s">
        <v>107</v>
      </c>
      <c r="Q2469" s="15">
        <v>236.5</v>
      </c>
      <c r="R2469" s="15">
        <v>5.93</v>
      </c>
      <c r="S2469" s="15">
        <v>0.93</v>
      </c>
      <c r="T2469" s="15">
        <v>3.43</v>
      </c>
      <c r="U2469" s="15">
        <v>47.57</v>
      </c>
      <c r="V2469" s="15">
        <v>21740</v>
      </c>
      <c r="W2469" s="15">
        <v>1187483</v>
      </c>
      <c r="X2469" s="15">
        <v>1034172</v>
      </c>
      <c r="Y2469" s="15">
        <v>-153311</v>
      </c>
      <c r="Z2469" s="15">
        <v>10425</v>
      </c>
      <c r="AA2469" s="15">
        <v>4.5629999999999997</v>
      </c>
      <c r="AB2469" s="15">
        <v>48.2</v>
      </c>
    </row>
    <row r="2470" spans="1:28" ht="15" customHeight="1" x14ac:dyDescent="0.3">
      <c r="A2470" s="15" t="s">
        <v>2598</v>
      </c>
      <c r="B2470" s="15" t="s">
        <v>104</v>
      </c>
      <c r="C2470" s="15" t="s">
        <v>123</v>
      </c>
      <c r="D2470" s="15" t="s">
        <v>111</v>
      </c>
      <c r="E2470" s="15" t="s">
        <v>112</v>
      </c>
      <c r="F2470" s="15">
        <v>5.8</v>
      </c>
      <c r="G2470" s="15">
        <v>562.20000000000005</v>
      </c>
      <c r="H2470" s="15">
        <v>22.5</v>
      </c>
      <c r="I2470" s="15">
        <v>54.2</v>
      </c>
      <c r="J2470" s="15">
        <v>8.6999999999999993</v>
      </c>
      <c r="K2470" s="15">
        <v>7.44</v>
      </c>
      <c r="L2470" s="15">
        <v>27.1</v>
      </c>
      <c r="M2470" s="15">
        <v>170.1</v>
      </c>
      <c r="N2470" s="15">
        <v>40.299999999999997</v>
      </c>
      <c r="O2470" s="15">
        <v>68.5</v>
      </c>
      <c r="P2470" s="15" t="s">
        <v>127</v>
      </c>
      <c r="Q2470" s="15">
        <v>139.6</v>
      </c>
      <c r="R2470" s="15">
        <v>4.6100000000000003</v>
      </c>
      <c r="S2470" s="15">
        <v>0.99</v>
      </c>
      <c r="T2470" s="15">
        <v>0.77</v>
      </c>
      <c r="U2470" s="15">
        <v>4.47</v>
      </c>
      <c r="V2470" s="15">
        <v>77279</v>
      </c>
      <c r="W2470" s="15">
        <v>370999</v>
      </c>
      <c r="X2470" s="15">
        <v>345437</v>
      </c>
      <c r="Y2470" s="15">
        <v>-25562</v>
      </c>
      <c r="Z2470" s="15">
        <v>2322</v>
      </c>
      <c r="AA2470" s="15">
        <v>1.925</v>
      </c>
      <c r="AB2470" s="15">
        <v>36</v>
      </c>
    </row>
    <row r="2471" spans="1:28" ht="15" customHeight="1" x14ac:dyDescent="0.3">
      <c r="A2471" s="15" t="s">
        <v>2599</v>
      </c>
      <c r="B2471" s="15" t="s">
        <v>126</v>
      </c>
      <c r="C2471" s="15" t="s">
        <v>105</v>
      </c>
      <c r="D2471" s="15" t="s">
        <v>111</v>
      </c>
      <c r="E2471" s="15" t="s">
        <v>120</v>
      </c>
      <c r="F2471" s="15">
        <v>11.53</v>
      </c>
      <c r="G2471" s="15">
        <v>141.80000000000001</v>
      </c>
      <c r="H2471" s="15">
        <v>33</v>
      </c>
      <c r="I2471" s="15">
        <v>54.6</v>
      </c>
      <c r="J2471" s="15">
        <v>7.2</v>
      </c>
      <c r="K2471" s="15">
        <v>5.69</v>
      </c>
      <c r="L2471" s="15">
        <v>23.5</v>
      </c>
      <c r="M2471" s="15">
        <v>88.2</v>
      </c>
      <c r="N2471" s="15">
        <v>73.400000000000006</v>
      </c>
      <c r="O2471" s="15">
        <v>101.9</v>
      </c>
      <c r="P2471" s="15" t="s">
        <v>127</v>
      </c>
      <c r="Q2471" s="15">
        <v>335.9</v>
      </c>
      <c r="R2471" s="15">
        <v>2.67</v>
      </c>
      <c r="S2471" s="15">
        <v>0.8</v>
      </c>
      <c r="T2471" s="15">
        <v>0.3</v>
      </c>
      <c r="U2471" s="15">
        <v>3.46</v>
      </c>
      <c r="V2471" s="15">
        <v>71128</v>
      </c>
      <c r="W2471" s="15">
        <v>1011029</v>
      </c>
      <c r="X2471" s="15">
        <v>246103</v>
      </c>
      <c r="Y2471" s="15">
        <v>-764926</v>
      </c>
      <c r="Z2471" s="15">
        <v>3969</v>
      </c>
      <c r="AA2471" s="15">
        <v>0.872</v>
      </c>
      <c r="AB2471" s="15">
        <v>33.6</v>
      </c>
    </row>
    <row r="2472" spans="1:28" ht="15" customHeight="1" x14ac:dyDescent="0.3">
      <c r="A2472" s="15" t="s">
        <v>2600</v>
      </c>
      <c r="B2472" s="15" t="s">
        <v>118</v>
      </c>
      <c r="C2472" s="15" t="s">
        <v>110</v>
      </c>
      <c r="D2472" s="15" t="s">
        <v>177</v>
      </c>
      <c r="E2472" s="15" t="s">
        <v>112</v>
      </c>
      <c r="F2472" s="15">
        <v>7.94</v>
      </c>
      <c r="G2472" s="15">
        <v>318.5</v>
      </c>
      <c r="H2472" s="15">
        <v>25</v>
      </c>
      <c r="I2472" s="15">
        <v>48.4</v>
      </c>
      <c r="J2472" s="15">
        <v>7.6</v>
      </c>
      <c r="K2472" s="15">
        <v>5.99</v>
      </c>
      <c r="L2472" s="15">
        <v>24.9</v>
      </c>
      <c r="M2472" s="15">
        <v>143.4</v>
      </c>
      <c r="N2472" s="15">
        <v>42</v>
      </c>
      <c r="O2472" s="15">
        <v>119.9</v>
      </c>
      <c r="P2472" s="15" t="s">
        <v>102</v>
      </c>
      <c r="Q2472" s="15">
        <v>143.80000000000001</v>
      </c>
      <c r="R2472" s="15">
        <v>2.63</v>
      </c>
      <c r="S2472" s="15">
        <v>0.65</v>
      </c>
      <c r="T2472" s="15"/>
      <c r="U2472" s="15">
        <v>275.60000000000002</v>
      </c>
      <c r="V2472" s="15">
        <v>3964</v>
      </c>
      <c r="W2472" s="15">
        <v>470249</v>
      </c>
      <c r="X2472" s="15">
        <v>1092478</v>
      </c>
      <c r="Y2472" s="15">
        <v>622229</v>
      </c>
      <c r="Z2472" s="15">
        <v>10799</v>
      </c>
      <c r="AA2472" s="15">
        <v>25.521000000000001</v>
      </c>
      <c r="AB2472" s="15">
        <v>27.3</v>
      </c>
    </row>
    <row r="2473" spans="1:28" ht="15" customHeight="1" x14ac:dyDescent="0.3">
      <c r="A2473" s="15" t="s">
        <v>2601</v>
      </c>
      <c r="B2473" s="15" t="s">
        <v>122</v>
      </c>
      <c r="C2473" s="15" t="s">
        <v>105</v>
      </c>
      <c r="D2473" s="15" t="s">
        <v>130</v>
      </c>
      <c r="E2473" s="15" t="s">
        <v>101</v>
      </c>
      <c r="F2473" s="15">
        <v>5.88</v>
      </c>
      <c r="G2473" s="15">
        <v>897.5</v>
      </c>
      <c r="H2473" s="15">
        <v>26.2</v>
      </c>
      <c r="I2473" s="15">
        <v>64.599999999999994</v>
      </c>
      <c r="J2473" s="15">
        <v>8</v>
      </c>
      <c r="K2473" s="15">
        <v>7.62</v>
      </c>
      <c r="L2473" s="15">
        <v>34.6</v>
      </c>
      <c r="M2473" s="15">
        <v>147.80000000000001</v>
      </c>
      <c r="N2473" s="15">
        <v>75.5</v>
      </c>
      <c r="O2473" s="15">
        <v>56.6</v>
      </c>
      <c r="P2473" s="15" t="s">
        <v>116</v>
      </c>
      <c r="Q2473" s="15">
        <v>82.7</v>
      </c>
      <c r="R2473" s="15">
        <v>2.54</v>
      </c>
      <c r="S2473" s="15">
        <v>0.88</v>
      </c>
      <c r="T2473" s="15">
        <v>0.54</v>
      </c>
      <c r="U2473" s="15">
        <v>3.18</v>
      </c>
      <c r="V2473" s="15">
        <v>72962</v>
      </c>
      <c r="W2473" s="15">
        <v>377635</v>
      </c>
      <c r="X2473" s="15">
        <v>232019</v>
      </c>
      <c r="Y2473" s="15">
        <v>-145616</v>
      </c>
      <c r="Z2473" s="15">
        <v>2878</v>
      </c>
      <c r="AA2473" s="15">
        <v>1.105</v>
      </c>
      <c r="AB2473" s="15">
        <v>61.6</v>
      </c>
    </row>
    <row r="2474" spans="1:28" ht="15" customHeight="1" x14ac:dyDescent="0.3">
      <c r="A2474" s="15" t="s">
        <v>2602</v>
      </c>
      <c r="B2474" s="15" t="s">
        <v>104</v>
      </c>
      <c r="C2474" s="15" t="s">
        <v>129</v>
      </c>
      <c r="D2474" s="15" t="s">
        <v>115</v>
      </c>
      <c r="E2474" s="15" t="s">
        <v>112</v>
      </c>
      <c r="F2474" s="15">
        <v>3.38</v>
      </c>
      <c r="G2474" s="15">
        <v>660.9</v>
      </c>
      <c r="H2474" s="15">
        <v>25.7</v>
      </c>
      <c r="I2474" s="15">
        <v>60.2</v>
      </c>
      <c r="J2474" s="15">
        <v>7.8</v>
      </c>
      <c r="K2474" s="15">
        <v>7.32</v>
      </c>
      <c r="L2474" s="15">
        <v>21.1</v>
      </c>
      <c r="M2474" s="15">
        <v>111.4</v>
      </c>
      <c r="N2474" s="15">
        <v>44.3</v>
      </c>
      <c r="O2474" s="15">
        <v>52.2</v>
      </c>
      <c r="P2474" s="15" t="s">
        <v>127</v>
      </c>
      <c r="Q2474" s="15">
        <v>244.3</v>
      </c>
      <c r="R2474" s="15">
        <v>4.42</v>
      </c>
      <c r="S2474" s="15">
        <v>0.99</v>
      </c>
      <c r="T2474" s="15">
        <v>2.67</v>
      </c>
      <c r="U2474" s="15">
        <v>9.02</v>
      </c>
      <c r="V2474" s="15">
        <v>21181</v>
      </c>
      <c r="W2474" s="15">
        <v>216657</v>
      </c>
      <c r="X2474" s="15">
        <v>191053</v>
      </c>
      <c r="Y2474" s="15">
        <v>-25604</v>
      </c>
      <c r="Z2474" s="15">
        <v>5609</v>
      </c>
      <c r="AA2474" s="15">
        <v>1.6080000000000001</v>
      </c>
      <c r="AB2474" s="15">
        <v>56.4</v>
      </c>
    </row>
    <row r="2475" spans="1:28" ht="15" customHeight="1" x14ac:dyDescent="0.3">
      <c r="A2475" s="15" t="s">
        <v>2603</v>
      </c>
      <c r="B2475" s="15" t="s">
        <v>118</v>
      </c>
      <c r="C2475" s="15" t="s">
        <v>119</v>
      </c>
      <c r="D2475" s="15" t="s">
        <v>115</v>
      </c>
      <c r="E2475" s="15" t="s">
        <v>101</v>
      </c>
      <c r="F2475" s="15">
        <v>3.9</v>
      </c>
      <c r="G2475" s="15">
        <v>531.9</v>
      </c>
      <c r="H2475" s="15">
        <v>24.4</v>
      </c>
      <c r="I2475" s="15">
        <v>73.599999999999994</v>
      </c>
      <c r="J2475" s="15">
        <v>6.5</v>
      </c>
      <c r="K2475" s="15">
        <v>6.38</v>
      </c>
      <c r="L2475" s="15">
        <v>31.9</v>
      </c>
      <c r="M2475" s="15">
        <v>92.4</v>
      </c>
      <c r="N2475" s="15">
        <v>26.9</v>
      </c>
      <c r="O2475" s="15">
        <v>79.8</v>
      </c>
      <c r="P2475" s="15" t="s">
        <v>107</v>
      </c>
      <c r="Q2475" s="15">
        <v>193.8</v>
      </c>
      <c r="R2475" s="15">
        <v>7.36</v>
      </c>
      <c r="S2475" s="15">
        <v>0.98</v>
      </c>
      <c r="T2475" s="15">
        <v>3.48</v>
      </c>
      <c r="U2475" s="15">
        <v>13.57</v>
      </c>
      <c r="V2475" s="15">
        <v>17849</v>
      </c>
      <c r="W2475" s="15">
        <v>320595</v>
      </c>
      <c r="X2475" s="15">
        <v>242211</v>
      </c>
      <c r="Y2475" s="15">
        <v>-78384</v>
      </c>
      <c r="Z2475" s="15">
        <v>7580</v>
      </c>
      <c r="AA2475" s="15">
        <v>1.79</v>
      </c>
      <c r="AB2475" s="15">
        <v>50.3</v>
      </c>
    </row>
    <row r="2476" spans="1:28" ht="15" customHeight="1" x14ac:dyDescent="0.3">
      <c r="A2476" s="15" t="s">
        <v>2604</v>
      </c>
      <c r="B2476" s="15" t="s">
        <v>104</v>
      </c>
      <c r="C2476" s="15" t="s">
        <v>99</v>
      </c>
      <c r="D2476" s="15" t="s">
        <v>106</v>
      </c>
      <c r="E2476" s="15" t="s">
        <v>112</v>
      </c>
      <c r="F2476" s="15">
        <v>1.23</v>
      </c>
      <c r="G2476" s="15">
        <v>220.9</v>
      </c>
      <c r="H2476" s="15">
        <v>19.8</v>
      </c>
      <c r="I2476" s="15">
        <v>54</v>
      </c>
      <c r="J2476" s="15">
        <v>8.4</v>
      </c>
      <c r="K2476" s="15">
        <v>8.1300000000000008</v>
      </c>
      <c r="L2476" s="15">
        <v>16.2</v>
      </c>
      <c r="M2476" s="15">
        <v>154.6</v>
      </c>
      <c r="N2476" s="15">
        <v>53.2</v>
      </c>
      <c r="O2476" s="15">
        <v>68.2</v>
      </c>
      <c r="P2476" s="15" t="s">
        <v>116</v>
      </c>
      <c r="Q2476" s="15">
        <v>174.5</v>
      </c>
      <c r="R2476" s="15">
        <v>5.98</v>
      </c>
      <c r="S2476" s="15">
        <v>0.88</v>
      </c>
      <c r="T2476" s="15">
        <v>0.3</v>
      </c>
      <c r="U2476" s="15">
        <v>0.37</v>
      </c>
      <c r="V2476" s="15">
        <v>22268</v>
      </c>
      <c r="W2476" s="15">
        <v>73811</v>
      </c>
      <c r="X2476" s="15">
        <v>8239</v>
      </c>
      <c r="Y2476" s="15">
        <v>-65572</v>
      </c>
      <c r="Z2476" s="15">
        <v>403</v>
      </c>
      <c r="AA2476" s="15">
        <v>0.91800000000000004</v>
      </c>
      <c r="AB2476" s="15">
        <v>34</v>
      </c>
    </row>
    <row r="2477" spans="1:28" ht="15" customHeight="1" x14ac:dyDescent="0.3">
      <c r="A2477" s="15" t="s">
        <v>2605</v>
      </c>
      <c r="B2477" s="15" t="s">
        <v>122</v>
      </c>
      <c r="C2477" s="15" t="s">
        <v>114</v>
      </c>
      <c r="D2477" s="15" t="s">
        <v>100</v>
      </c>
      <c r="E2477" s="15" t="s">
        <v>101</v>
      </c>
      <c r="F2477" s="15">
        <v>13.69</v>
      </c>
      <c r="G2477" s="15">
        <v>972.5</v>
      </c>
      <c r="H2477" s="15">
        <v>28.6</v>
      </c>
      <c r="I2477" s="15">
        <v>72.2</v>
      </c>
      <c r="J2477" s="15">
        <v>6.5</v>
      </c>
      <c r="K2477" s="15">
        <v>6.59</v>
      </c>
      <c r="L2477" s="15">
        <v>27.4</v>
      </c>
      <c r="M2477" s="15">
        <v>103.7</v>
      </c>
      <c r="N2477" s="15">
        <v>55.2</v>
      </c>
      <c r="O2477" s="15">
        <v>125.2</v>
      </c>
      <c r="P2477" s="15" t="s">
        <v>107</v>
      </c>
      <c r="Q2477" s="15">
        <v>130.80000000000001</v>
      </c>
      <c r="R2477" s="15">
        <v>0.83</v>
      </c>
      <c r="S2477" s="15">
        <v>0.69</v>
      </c>
      <c r="T2477" s="15">
        <v>2.54</v>
      </c>
      <c r="U2477" s="15">
        <v>34.770000000000003</v>
      </c>
      <c r="V2477" s="15">
        <v>23654</v>
      </c>
      <c r="W2477" s="15">
        <v>767813</v>
      </c>
      <c r="X2477" s="15">
        <v>822450</v>
      </c>
      <c r="Y2477" s="15">
        <v>54637</v>
      </c>
      <c r="Z2477" s="15">
        <v>9571</v>
      </c>
      <c r="AA2477" s="15">
        <v>3.633</v>
      </c>
      <c r="AB2477" s="15">
        <v>62.4</v>
      </c>
    </row>
    <row r="2478" spans="1:28" ht="15" customHeight="1" x14ac:dyDescent="0.3">
      <c r="A2478" s="15" t="s">
        <v>2606</v>
      </c>
      <c r="B2478" s="15" t="s">
        <v>126</v>
      </c>
      <c r="C2478" s="15" t="s">
        <v>119</v>
      </c>
      <c r="D2478" s="15" t="s">
        <v>132</v>
      </c>
      <c r="E2478" s="15" t="s">
        <v>120</v>
      </c>
      <c r="F2478" s="15">
        <v>1.72</v>
      </c>
      <c r="G2478" s="15">
        <v>283.3</v>
      </c>
      <c r="H2478" s="15">
        <v>31.6</v>
      </c>
      <c r="I2478" s="15">
        <v>60.6</v>
      </c>
      <c r="J2478" s="15">
        <v>7.3</v>
      </c>
      <c r="K2478" s="15">
        <v>6.88</v>
      </c>
      <c r="L2478" s="15">
        <v>10.7</v>
      </c>
      <c r="M2478" s="15">
        <v>126.7</v>
      </c>
      <c r="N2478" s="15">
        <v>80.900000000000006</v>
      </c>
      <c r="O2478" s="15">
        <v>80.099999999999994</v>
      </c>
      <c r="P2478" s="15" t="s">
        <v>127</v>
      </c>
      <c r="Q2478" s="15">
        <v>237.6</v>
      </c>
      <c r="R2478" s="15">
        <v>6.45</v>
      </c>
      <c r="S2478" s="15">
        <v>0.9</v>
      </c>
      <c r="T2478" s="15">
        <v>1.52</v>
      </c>
      <c r="U2478" s="15">
        <v>2.61</v>
      </c>
      <c r="V2478" s="15">
        <v>87375</v>
      </c>
      <c r="W2478" s="15">
        <v>98557</v>
      </c>
      <c r="X2478" s="15">
        <v>228049</v>
      </c>
      <c r="Y2478" s="15">
        <v>129492</v>
      </c>
      <c r="Z2478" s="15">
        <v>1043</v>
      </c>
      <c r="AA2478" s="15">
        <v>2.5019999999999998</v>
      </c>
      <c r="AB2478" s="15">
        <v>36.4</v>
      </c>
    </row>
    <row r="2479" spans="1:28" ht="15" customHeight="1" x14ac:dyDescent="0.3">
      <c r="A2479" s="15" t="s">
        <v>2607</v>
      </c>
      <c r="B2479" s="15" t="s">
        <v>118</v>
      </c>
      <c r="C2479" s="15" t="s">
        <v>99</v>
      </c>
      <c r="D2479" s="15" t="s">
        <v>130</v>
      </c>
      <c r="E2479" s="15" t="s">
        <v>101</v>
      </c>
      <c r="F2479" s="15">
        <v>3.61</v>
      </c>
      <c r="G2479" s="15">
        <v>838.9</v>
      </c>
      <c r="H2479" s="15">
        <v>31.1</v>
      </c>
      <c r="I2479" s="15">
        <v>58.9</v>
      </c>
      <c r="J2479" s="15">
        <v>8.5</v>
      </c>
      <c r="K2479" s="15">
        <v>6.97</v>
      </c>
      <c r="L2479" s="15">
        <v>25.1</v>
      </c>
      <c r="M2479" s="15">
        <v>129.6</v>
      </c>
      <c r="N2479" s="15">
        <v>68.599999999999994</v>
      </c>
      <c r="O2479" s="15">
        <v>118.7</v>
      </c>
      <c r="P2479" s="15" t="s">
        <v>127</v>
      </c>
      <c r="Q2479" s="15">
        <v>251.4</v>
      </c>
      <c r="R2479" s="15">
        <v>3.89</v>
      </c>
      <c r="S2479" s="15">
        <v>0.98</v>
      </c>
      <c r="T2479" s="15">
        <v>1.81</v>
      </c>
      <c r="U2479" s="15">
        <v>6.53</v>
      </c>
      <c r="V2479" s="15">
        <v>74096</v>
      </c>
      <c r="W2479" s="15">
        <v>228283</v>
      </c>
      <c r="X2479" s="15">
        <v>483847</v>
      </c>
      <c r="Y2479" s="15">
        <v>255564</v>
      </c>
      <c r="Z2479" s="15">
        <v>2896</v>
      </c>
      <c r="AA2479" s="15">
        <v>2.2549999999999999</v>
      </c>
      <c r="AB2479" s="15">
        <v>57.4</v>
      </c>
    </row>
    <row r="2480" spans="1:28" ht="15" customHeight="1" x14ac:dyDescent="0.3">
      <c r="A2480" s="15" t="s">
        <v>2608</v>
      </c>
      <c r="B2480" s="15" t="s">
        <v>104</v>
      </c>
      <c r="C2480" s="15" t="s">
        <v>134</v>
      </c>
      <c r="D2480" s="15" t="s">
        <v>132</v>
      </c>
      <c r="E2480" s="15" t="s">
        <v>112</v>
      </c>
      <c r="F2480" s="15">
        <v>4.62</v>
      </c>
      <c r="G2480" s="15">
        <v>331.2</v>
      </c>
      <c r="H2480" s="15">
        <v>22.3</v>
      </c>
      <c r="I2480" s="15">
        <v>54.7</v>
      </c>
      <c r="J2480" s="15">
        <v>7.8</v>
      </c>
      <c r="K2480" s="15">
        <v>5.2</v>
      </c>
      <c r="L2480" s="15">
        <v>19.2</v>
      </c>
      <c r="M2480" s="15">
        <v>143</v>
      </c>
      <c r="N2480" s="15">
        <v>58.7</v>
      </c>
      <c r="O2480" s="15">
        <v>72.599999999999994</v>
      </c>
      <c r="P2480" s="15" t="s">
        <v>116</v>
      </c>
      <c r="Q2480" s="15">
        <v>149.30000000000001</v>
      </c>
      <c r="R2480" s="15">
        <v>3.68</v>
      </c>
      <c r="S2480" s="15">
        <v>0.99</v>
      </c>
      <c r="T2480" s="15">
        <v>0.3</v>
      </c>
      <c r="U2480" s="15">
        <v>1.39</v>
      </c>
      <c r="V2480" s="15">
        <v>95515</v>
      </c>
      <c r="W2480" s="15">
        <v>254886</v>
      </c>
      <c r="X2480" s="15">
        <v>132766</v>
      </c>
      <c r="Y2480" s="15">
        <v>-122120</v>
      </c>
      <c r="Z2480" s="15">
        <v>1583</v>
      </c>
      <c r="AA2480" s="15">
        <v>0.878</v>
      </c>
      <c r="AB2480" s="15">
        <v>39.9</v>
      </c>
    </row>
    <row r="2481" spans="1:28" ht="15" customHeight="1" x14ac:dyDescent="0.3">
      <c r="A2481" s="15" t="s">
        <v>2609</v>
      </c>
      <c r="B2481" s="15" t="s">
        <v>98</v>
      </c>
      <c r="C2481" s="15" t="s">
        <v>119</v>
      </c>
      <c r="D2481" s="15" t="s">
        <v>115</v>
      </c>
      <c r="E2481" s="15" t="s">
        <v>120</v>
      </c>
      <c r="F2481" s="15">
        <v>10.53</v>
      </c>
      <c r="G2481" s="15">
        <v>276.39999999999998</v>
      </c>
      <c r="H2481" s="15">
        <v>29.6</v>
      </c>
      <c r="I2481" s="15">
        <v>54</v>
      </c>
      <c r="J2481" s="15">
        <v>7.8</v>
      </c>
      <c r="K2481" s="15">
        <v>7.42</v>
      </c>
      <c r="L2481" s="15">
        <v>31.6</v>
      </c>
      <c r="M2481" s="15">
        <v>104.8</v>
      </c>
      <c r="N2481" s="15">
        <v>69.3</v>
      </c>
      <c r="O2481" s="15">
        <v>108.4</v>
      </c>
      <c r="P2481" s="15" t="s">
        <v>102</v>
      </c>
      <c r="Q2481" s="15">
        <v>109.6</v>
      </c>
      <c r="R2481" s="15">
        <v>6.87</v>
      </c>
      <c r="S2481" s="15">
        <v>0.76</v>
      </c>
      <c r="T2481" s="15">
        <v>1.58</v>
      </c>
      <c r="U2481" s="15">
        <v>16.64</v>
      </c>
      <c r="V2481" s="15">
        <v>21753</v>
      </c>
      <c r="W2481" s="15">
        <v>550728</v>
      </c>
      <c r="X2481" s="15">
        <v>361970</v>
      </c>
      <c r="Y2481" s="15">
        <v>-188758</v>
      </c>
      <c r="Z2481" s="15">
        <v>15655</v>
      </c>
      <c r="AA2481" s="15">
        <v>1.0629999999999999</v>
      </c>
      <c r="AB2481" s="15">
        <v>35.6</v>
      </c>
    </row>
    <row r="2482" spans="1:28" ht="15" customHeight="1" x14ac:dyDescent="0.3">
      <c r="A2482" s="15" t="s">
        <v>2610</v>
      </c>
      <c r="B2482" s="15" t="s">
        <v>146</v>
      </c>
      <c r="C2482" s="15" t="s">
        <v>110</v>
      </c>
      <c r="D2482" s="15" t="s">
        <v>100</v>
      </c>
      <c r="E2482" s="15" t="s">
        <v>101</v>
      </c>
      <c r="F2482" s="15">
        <v>6</v>
      </c>
      <c r="G2482" s="15">
        <v>797.1</v>
      </c>
      <c r="H2482" s="15">
        <v>27.6</v>
      </c>
      <c r="I2482" s="15">
        <v>85</v>
      </c>
      <c r="J2482" s="15">
        <v>6.5</v>
      </c>
      <c r="K2482" s="15">
        <v>5.76</v>
      </c>
      <c r="L2482" s="15">
        <v>28.7</v>
      </c>
      <c r="M2482" s="15">
        <v>129.19999999999999</v>
      </c>
      <c r="N2482" s="15">
        <v>64</v>
      </c>
      <c r="O2482" s="15">
        <v>121.4</v>
      </c>
      <c r="P2482" s="15" t="s">
        <v>127</v>
      </c>
      <c r="Q2482" s="15">
        <v>151</v>
      </c>
      <c r="R2482" s="15">
        <v>4.21</v>
      </c>
      <c r="S2482" s="15">
        <v>0.85</v>
      </c>
      <c r="T2482" s="15">
        <v>1.31</v>
      </c>
      <c r="U2482" s="15">
        <v>7.86</v>
      </c>
      <c r="V2482" s="15">
        <v>22653</v>
      </c>
      <c r="W2482" s="15">
        <v>383852</v>
      </c>
      <c r="X2482" s="15">
        <v>178053</v>
      </c>
      <c r="Y2482" s="15">
        <v>-205799</v>
      </c>
      <c r="Z2482" s="15">
        <v>2719</v>
      </c>
      <c r="AA2482" s="15">
        <v>2.891</v>
      </c>
      <c r="AB2482" s="15">
        <v>53</v>
      </c>
    </row>
    <row r="2483" spans="1:28" ht="15" customHeight="1" x14ac:dyDescent="0.3">
      <c r="A2483" s="15" t="s">
        <v>2611</v>
      </c>
      <c r="B2483" s="15" t="s">
        <v>98</v>
      </c>
      <c r="C2483" s="15" t="s">
        <v>119</v>
      </c>
      <c r="D2483" s="15" t="s">
        <v>100</v>
      </c>
      <c r="E2483" s="15" t="s">
        <v>112</v>
      </c>
      <c r="F2483" s="15">
        <v>9.91</v>
      </c>
      <c r="G2483" s="15">
        <v>349.5</v>
      </c>
      <c r="H2483" s="15">
        <v>22.7</v>
      </c>
      <c r="I2483" s="15">
        <v>54.2</v>
      </c>
      <c r="J2483" s="15">
        <v>7.5</v>
      </c>
      <c r="K2483" s="15">
        <v>6.09</v>
      </c>
      <c r="L2483" s="15">
        <v>28.9</v>
      </c>
      <c r="M2483" s="15">
        <v>135.6</v>
      </c>
      <c r="N2483" s="15">
        <v>58</v>
      </c>
      <c r="O2483" s="15">
        <v>68.599999999999994</v>
      </c>
      <c r="P2483" s="15" t="s">
        <v>116</v>
      </c>
      <c r="Q2483" s="15">
        <v>291.60000000000002</v>
      </c>
      <c r="R2483" s="15">
        <v>2.04</v>
      </c>
      <c r="S2483" s="15">
        <v>0.66</v>
      </c>
      <c r="T2483" s="15">
        <v>1.35</v>
      </c>
      <c r="U2483" s="15">
        <v>13.38</v>
      </c>
      <c r="V2483" s="15">
        <v>20561</v>
      </c>
      <c r="W2483" s="15">
        <v>832771</v>
      </c>
      <c r="X2483" s="15">
        <v>275106</v>
      </c>
      <c r="Y2483" s="15">
        <v>-557665</v>
      </c>
      <c r="Z2483" s="15">
        <v>3033</v>
      </c>
      <c r="AA2483" s="15">
        <v>4.4109999999999996</v>
      </c>
      <c r="AB2483" s="15">
        <v>40.200000000000003</v>
      </c>
    </row>
    <row r="2484" spans="1:28" ht="15" customHeight="1" x14ac:dyDescent="0.3">
      <c r="A2484" s="15" t="s">
        <v>2612</v>
      </c>
      <c r="B2484" s="15" t="s">
        <v>146</v>
      </c>
      <c r="C2484" s="15" t="s">
        <v>110</v>
      </c>
      <c r="D2484" s="15" t="s">
        <v>111</v>
      </c>
      <c r="E2484" s="15" t="s">
        <v>112</v>
      </c>
      <c r="F2484" s="15">
        <v>13.25</v>
      </c>
      <c r="G2484" s="15">
        <v>614.4</v>
      </c>
      <c r="H2484" s="15">
        <v>22.3</v>
      </c>
      <c r="I2484" s="15">
        <v>53.7</v>
      </c>
      <c r="J2484" s="15">
        <v>7.5</v>
      </c>
      <c r="K2484" s="15">
        <v>7.25</v>
      </c>
      <c r="L2484" s="15">
        <v>20.7</v>
      </c>
      <c r="M2484" s="15">
        <v>73.900000000000006</v>
      </c>
      <c r="N2484" s="15">
        <v>69.8</v>
      </c>
      <c r="O2484" s="15">
        <v>99.2</v>
      </c>
      <c r="P2484" s="15" t="s">
        <v>102</v>
      </c>
      <c r="Q2484" s="15">
        <v>267.7</v>
      </c>
      <c r="R2484" s="15">
        <v>8.14</v>
      </c>
      <c r="S2484" s="15">
        <v>0.82</v>
      </c>
      <c r="T2484" s="15">
        <v>0.96</v>
      </c>
      <c r="U2484" s="15">
        <v>12.72</v>
      </c>
      <c r="V2484" s="15">
        <v>85850</v>
      </c>
      <c r="W2484" s="15">
        <v>957679</v>
      </c>
      <c r="X2484" s="15">
        <v>1092012</v>
      </c>
      <c r="Y2484" s="15">
        <v>134333</v>
      </c>
      <c r="Z2484" s="15">
        <v>4347</v>
      </c>
      <c r="AA2484" s="15">
        <v>2.9260000000000002</v>
      </c>
      <c r="AB2484" s="15">
        <v>35.4</v>
      </c>
    </row>
    <row r="2485" spans="1:28" ht="15" customHeight="1" x14ac:dyDescent="0.3">
      <c r="A2485" s="15" t="s">
        <v>2613</v>
      </c>
      <c r="B2485" s="15" t="s">
        <v>146</v>
      </c>
      <c r="C2485" s="15" t="s">
        <v>129</v>
      </c>
      <c r="D2485" s="15" t="s">
        <v>111</v>
      </c>
      <c r="E2485" s="15" t="s">
        <v>101</v>
      </c>
      <c r="F2485" s="15">
        <v>10.17</v>
      </c>
      <c r="G2485" s="15">
        <v>558.9</v>
      </c>
      <c r="H2485" s="15">
        <v>30.6</v>
      </c>
      <c r="I2485" s="15">
        <v>69.3</v>
      </c>
      <c r="J2485" s="15">
        <v>6.8</v>
      </c>
      <c r="K2485" s="15">
        <v>6.76</v>
      </c>
      <c r="L2485" s="15">
        <v>34.700000000000003</v>
      </c>
      <c r="M2485" s="15">
        <v>137.5</v>
      </c>
      <c r="N2485" s="15">
        <v>52.8</v>
      </c>
      <c r="O2485" s="15">
        <v>79.599999999999994</v>
      </c>
      <c r="P2485" s="15" t="s">
        <v>116</v>
      </c>
      <c r="Q2485" s="15">
        <v>121.5</v>
      </c>
      <c r="R2485" s="15">
        <v>2.71</v>
      </c>
      <c r="S2485" s="15">
        <v>0.89</v>
      </c>
      <c r="T2485" s="15">
        <v>1.19</v>
      </c>
      <c r="U2485" s="15">
        <v>12.1</v>
      </c>
      <c r="V2485" s="15">
        <v>69003</v>
      </c>
      <c r="W2485" s="15">
        <v>611957</v>
      </c>
      <c r="X2485" s="15">
        <v>834936</v>
      </c>
      <c r="Y2485" s="15">
        <v>222979</v>
      </c>
      <c r="Z2485" s="15">
        <v>1965</v>
      </c>
      <c r="AA2485" s="15">
        <v>6.1580000000000004</v>
      </c>
      <c r="AB2485" s="15">
        <v>58.8</v>
      </c>
    </row>
    <row r="2486" spans="1:28" ht="15" customHeight="1" x14ac:dyDescent="0.3">
      <c r="A2486" s="15" t="s">
        <v>2614</v>
      </c>
      <c r="B2486" s="15" t="s">
        <v>137</v>
      </c>
      <c r="C2486" s="15" t="s">
        <v>123</v>
      </c>
      <c r="D2486" s="15" t="s">
        <v>144</v>
      </c>
      <c r="E2486" s="15" t="s">
        <v>112</v>
      </c>
      <c r="F2486" s="15">
        <v>8.68</v>
      </c>
      <c r="G2486" s="15">
        <v>571.29999999999995</v>
      </c>
      <c r="H2486" s="15">
        <v>22.2</v>
      </c>
      <c r="I2486" s="15">
        <v>49.5</v>
      </c>
      <c r="J2486" s="15">
        <v>5.7</v>
      </c>
      <c r="K2486" s="15">
        <v>6.62</v>
      </c>
      <c r="L2486" s="15">
        <v>25.9</v>
      </c>
      <c r="M2486" s="15">
        <v>121.3</v>
      </c>
      <c r="N2486" s="15">
        <v>51.5</v>
      </c>
      <c r="O2486" s="15">
        <v>155.4</v>
      </c>
      <c r="P2486" s="15" t="s">
        <v>127</v>
      </c>
      <c r="Q2486" s="15">
        <v>135.5</v>
      </c>
      <c r="R2486" s="15">
        <v>7.35</v>
      </c>
      <c r="S2486" s="15">
        <v>0.81</v>
      </c>
      <c r="T2486" s="15">
        <v>2.35</v>
      </c>
      <c r="U2486" s="15">
        <v>20.399999999999999</v>
      </c>
      <c r="V2486" s="15">
        <v>60171</v>
      </c>
      <c r="W2486" s="15">
        <v>556483</v>
      </c>
      <c r="X2486" s="15">
        <v>1227488</v>
      </c>
      <c r="Y2486" s="15">
        <v>671005</v>
      </c>
      <c r="Z2486" s="15">
        <v>3942</v>
      </c>
      <c r="AA2486" s="15">
        <v>5.1749999999999998</v>
      </c>
      <c r="AB2486" s="15">
        <v>30.5</v>
      </c>
    </row>
    <row r="2487" spans="1:28" ht="15" customHeight="1" x14ac:dyDescent="0.3">
      <c r="A2487" s="15" t="s">
        <v>2615</v>
      </c>
      <c r="B2487" s="15" t="s">
        <v>104</v>
      </c>
      <c r="C2487" s="15" t="s">
        <v>134</v>
      </c>
      <c r="D2487" s="15" t="s">
        <v>106</v>
      </c>
      <c r="E2487" s="15" t="s">
        <v>120</v>
      </c>
      <c r="F2487" s="15">
        <v>0.87</v>
      </c>
      <c r="G2487" s="15">
        <v>389.3</v>
      </c>
      <c r="H2487" s="15">
        <v>26.6</v>
      </c>
      <c r="I2487" s="15">
        <v>38.4</v>
      </c>
      <c r="J2487" s="15">
        <v>6.8</v>
      </c>
      <c r="K2487" s="15">
        <v>7.08</v>
      </c>
      <c r="L2487" s="15">
        <v>20.7</v>
      </c>
      <c r="M2487" s="15">
        <v>90.8</v>
      </c>
      <c r="N2487" s="15">
        <v>60.2</v>
      </c>
      <c r="O2487" s="15">
        <v>62.6</v>
      </c>
      <c r="P2487" s="15" t="s">
        <v>116</v>
      </c>
      <c r="Q2487" s="15">
        <v>195.2</v>
      </c>
      <c r="R2487" s="15">
        <v>5.49</v>
      </c>
      <c r="S2487" s="15">
        <v>0.76</v>
      </c>
      <c r="T2487" s="15">
        <v>2.31</v>
      </c>
      <c r="U2487" s="15">
        <v>2.0099999999999998</v>
      </c>
      <c r="V2487" s="15">
        <v>19871</v>
      </c>
      <c r="W2487" s="15">
        <v>49742</v>
      </c>
      <c r="X2487" s="15">
        <v>39941</v>
      </c>
      <c r="Y2487" s="15">
        <v>-9801</v>
      </c>
      <c r="Z2487" s="15">
        <v>280</v>
      </c>
      <c r="AA2487" s="15">
        <v>7.1790000000000003</v>
      </c>
      <c r="AB2487" s="15">
        <v>37.1</v>
      </c>
    </row>
    <row r="2488" spans="1:28" ht="15" customHeight="1" x14ac:dyDescent="0.3">
      <c r="A2488" s="15" t="s">
        <v>2616</v>
      </c>
      <c r="B2488" s="15" t="s">
        <v>122</v>
      </c>
      <c r="C2488" s="15" t="s">
        <v>105</v>
      </c>
      <c r="D2488" s="15" t="s">
        <v>100</v>
      </c>
      <c r="E2488" s="15" t="s">
        <v>112</v>
      </c>
      <c r="F2488" s="15">
        <v>13.31</v>
      </c>
      <c r="G2488" s="15">
        <v>428.9</v>
      </c>
      <c r="H2488" s="15">
        <v>26.7</v>
      </c>
      <c r="I2488" s="15">
        <v>65.599999999999994</v>
      </c>
      <c r="J2488" s="15">
        <v>7.9</v>
      </c>
      <c r="K2488" s="15">
        <v>6.47</v>
      </c>
      <c r="L2488" s="15">
        <v>18.5</v>
      </c>
      <c r="M2488" s="15">
        <v>117.7</v>
      </c>
      <c r="N2488" s="15">
        <v>65.3</v>
      </c>
      <c r="O2488" s="15">
        <v>136.1</v>
      </c>
      <c r="P2488" s="15" t="s">
        <v>107</v>
      </c>
      <c r="Q2488" s="15">
        <v>142</v>
      </c>
      <c r="R2488" s="15">
        <v>5.2</v>
      </c>
      <c r="S2488" s="15">
        <v>0.81</v>
      </c>
      <c r="T2488" s="15">
        <v>2.94</v>
      </c>
      <c r="U2488" s="15">
        <v>39.130000000000003</v>
      </c>
      <c r="V2488" s="15">
        <v>21588</v>
      </c>
      <c r="W2488" s="15">
        <v>872262</v>
      </c>
      <c r="X2488" s="15">
        <v>844738</v>
      </c>
      <c r="Y2488" s="15">
        <v>-27524</v>
      </c>
      <c r="Z2488" s="15">
        <v>8356</v>
      </c>
      <c r="AA2488" s="15">
        <v>4.6829999999999998</v>
      </c>
      <c r="AB2488" s="15">
        <v>41.6</v>
      </c>
    </row>
    <row r="2489" spans="1:28" ht="15" customHeight="1" x14ac:dyDescent="0.3">
      <c r="A2489" s="15" t="s">
        <v>2617</v>
      </c>
      <c r="B2489" s="15" t="s">
        <v>98</v>
      </c>
      <c r="C2489" s="15" t="s">
        <v>114</v>
      </c>
      <c r="D2489" s="15" t="s">
        <v>100</v>
      </c>
      <c r="E2489" s="15" t="s">
        <v>101</v>
      </c>
      <c r="F2489" s="15">
        <v>12.95</v>
      </c>
      <c r="G2489" s="15">
        <v>533.29999999999995</v>
      </c>
      <c r="H2489" s="15">
        <v>29.3</v>
      </c>
      <c r="I2489" s="15">
        <v>81.7</v>
      </c>
      <c r="J2489" s="15">
        <v>6.8</v>
      </c>
      <c r="K2489" s="15">
        <v>6.44</v>
      </c>
      <c r="L2489" s="15">
        <v>29.5</v>
      </c>
      <c r="M2489" s="15">
        <v>74.2</v>
      </c>
      <c r="N2489" s="15">
        <v>73.5</v>
      </c>
      <c r="O2489" s="15">
        <v>111.6</v>
      </c>
      <c r="P2489" s="15" t="s">
        <v>127</v>
      </c>
      <c r="Q2489" s="15">
        <v>198.4</v>
      </c>
      <c r="R2489" s="15">
        <v>8.2799999999999994</v>
      </c>
      <c r="S2489" s="15">
        <v>0.97</v>
      </c>
      <c r="T2489" s="15">
        <v>3.47</v>
      </c>
      <c r="U2489" s="15">
        <v>44.94</v>
      </c>
      <c r="V2489" s="15">
        <v>20617</v>
      </c>
      <c r="W2489" s="15">
        <v>1055580</v>
      </c>
      <c r="X2489" s="15">
        <v>926528</v>
      </c>
      <c r="Y2489" s="15">
        <v>-129052</v>
      </c>
      <c r="Z2489" s="15">
        <v>5046</v>
      </c>
      <c r="AA2489" s="15">
        <v>8.9060000000000006</v>
      </c>
      <c r="AB2489" s="15">
        <v>50.8</v>
      </c>
    </row>
    <row r="2490" spans="1:28" ht="15" customHeight="1" x14ac:dyDescent="0.3">
      <c r="A2490" s="15" t="s">
        <v>2618</v>
      </c>
      <c r="B2490" s="15" t="s">
        <v>146</v>
      </c>
      <c r="C2490" s="15" t="s">
        <v>105</v>
      </c>
      <c r="D2490" s="15" t="s">
        <v>100</v>
      </c>
      <c r="E2490" s="15" t="s">
        <v>112</v>
      </c>
      <c r="F2490" s="15">
        <v>8.48</v>
      </c>
      <c r="G2490" s="15">
        <v>551.79999999999995</v>
      </c>
      <c r="H2490" s="15">
        <v>23.6</v>
      </c>
      <c r="I2490" s="15">
        <v>54</v>
      </c>
      <c r="J2490" s="15">
        <v>8.5</v>
      </c>
      <c r="K2490" s="15">
        <v>6.81</v>
      </c>
      <c r="L2490" s="15">
        <v>29.7</v>
      </c>
      <c r="M2490" s="15">
        <v>123.3</v>
      </c>
      <c r="N2490" s="15">
        <v>76.2</v>
      </c>
      <c r="O2490" s="15">
        <v>121.9</v>
      </c>
      <c r="P2490" s="15" t="s">
        <v>116</v>
      </c>
      <c r="Q2490" s="15">
        <v>291.2</v>
      </c>
      <c r="R2490" s="15">
        <v>10.19</v>
      </c>
      <c r="S2490" s="15">
        <v>0.81</v>
      </c>
      <c r="T2490" s="15">
        <v>3.2</v>
      </c>
      <c r="U2490" s="15">
        <v>27.14</v>
      </c>
      <c r="V2490" s="15">
        <v>20512</v>
      </c>
      <c r="W2490" s="15">
        <v>636475</v>
      </c>
      <c r="X2490" s="15">
        <v>556696</v>
      </c>
      <c r="Y2490" s="15">
        <v>-79779</v>
      </c>
      <c r="Z2490" s="15">
        <v>2573</v>
      </c>
      <c r="AA2490" s="15">
        <v>10.548</v>
      </c>
      <c r="AB2490" s="15">
        <v>30.3</v>
      </c>
    </row>
    <row r="2491" spans="1:28" ht="15" customHeight="1" x14ac:dyDescent="0.3">
      <c r="A2491" s="15" t="s">
        <v>2619</v>
      </c>
      <c r="B2491" s="15" t="s">
        <v>109</v>
      </c>
      <c r="C2491" s="15" t="s">
        <v>129</v>
      </c>
      <c r="D2491" s="15" t="s">
        <v>100</v>
      </c>
      <c r="E2491" s="15" t="s">
        <v>112</v>
      </c>
      <c r="F2491" s="15">
        <v>4.29</v>
      </c>
      <c r="G2491" s="15">
        <v>123.8</v>
      </c>
      <c r="H2491" s="15">
        <v>22.8</v>
      </c>
      <c r="I2491" s="15">
        <v>38.4</v>
      </c>
      <c r="J2491" s="15">
        <v>8.1</v>
      </c>
      <c r="K2491" s="15">
        <v>5.2</v>
      </c>
      <c r="L2491" s="15">
        <v>27.8</v>
      </c>
      <c r="M2491" s="15">
        <v>151.4</v>
      </c>
      <c r="N2491" s="15">
        <v>54.8</v>
      </c>
      <c r="O2491" s="15">
        <v>152</v>
      </c>
      <c r="P2491" s="15" t="s">
        <v>102</v>
      </c>
      <c r="Q2491" s="15">
        <v>185.7</v>
      </c>
      <c r="R2491" s="15">
        <v>5.82</v>
      </c>
      <c r="S2491" s="15">
        <v>0.83</v>
      </c>
      <c r="T2491" s="15">
        <v>0.3</v>
      </c>
      <c r="U2491" s="15">
        <v>1.29</v>
      </c>
      <c r="V2491" s="15">
        <v>23865</v>
      </c>
      <c r="W2491" s="15">
        <v>332962</v>
      </c>
      <c r="X2491" s="15">
        <v>30786</v>
      </c>
      <c r="Y2491" s="15">
        <v>-302176</v>
      </c>
      <c r="Z2491" s="15">
        <v>2337</v>
      </c>
      <c r="AA2491" s="15">
        <v>0.55200000000000005</v>
      </c>
      <c r="AB2491" s="15">
        <v>26.1</v>
      </c>
    </row>
    <row r="2492" spans="1:28" ht="15" customHeight="1" x14ac:dyDescent="0.3">
      <c r="A2492" s="15" t="s">
        <v>2620</v>
      </c>
      <c r="B2492" s="15" t="s">
        <v>122</v>
      </c>
      <c r="C2492" s="15" t="s">
        <v>170</v>
      </c>
      <c r="D2492" s="15" t="s">
        <v>100</v>
      </c>
      <c r="E2492" s="15" t="s">
        <v>101</v>
      </c>
      <c r="F2492" s="15">
        <v>14.93</v>
      </c>
      <c r="G2492" s="15">
        <v>673.6</v>
      </c>
      <c r="H2492" s="15">
        <v>29</v>
      </c>
      <c r="I2492" s="15">
        <v>68.900000000000006</v>
      </c>
      <c r="J2492" s="15">
        <v>7.1</v>
      </c>
      <c r="K2492" s="15">
        <v>8.39</v>
      </c>
      <c r="L2492" s="15">
        <v>20</v>
      </c>
      <c r="M2492" s="15">
        <v>139.19999999999999</v>
      </c>
      <c r="N2492" s="15">
        <v>50.3</v>
      </c>
      <c r="O2492" s="15">
        <v>139.4</v>
      </c>
      <c r="P2492" s="15" t="s">
        <v>116</v>
      </c>
      <c r="Q2492" s="15">
        <v>138.19999999999999</v>
      </c>
      <c r="R2492" s="15">
        <v>9.1300000000000008</v>
      </c>
      <c r="S2492" s="15">
        <v>0.67</v>
      </c>
      <c r="T2492" s="15">
        <v>0.3</v>
      </c>
      <c r="U2492" s="15">
        <v>4.4800000000000004</v>
      </c>
      <c r="V2492" s="15">
        <v>20470</v>
      </c>
      <c r="W2492" s="15">
        <v>914499</v>
      </c>
      <c r="X2492" s="15">
        <v>91706</v>
      </c>
      <c r="Y2492" s="15">
        <v>-822793</v>
      </c>
      <c r="Z2492" s="15">
        <v>4850</v>
      </c>
      <c r="AA2492" s="15">
        <v>0.92400000000000004</v>
      </c>
      <c r="AB2492" s="15">
        <v>45</v>
      </c>
    </row>
    <row r="2493" spans="1:28" ht="15" customHeight="1" x14ac:dyDescent="0.3">
      <c r="A2493" s="15" t="s">
        <v>2621</v>
      </c>
      <c r="B2493" s="15" t="s">
        <v>146</v>
      </c>
      <c r="C2493" s="15" t="s">
        <v>123</v>
      </c>
      <c r="D2493" s="15" t="s">
        <v>130</v>
      </c>
      <c r="E2493" s="15" t="s">
        <v>112</v>
      </c>
      <c r="F2493" s="15">
        <v>5.62</v>
      </c>
      <c r="G2493" s="15">
        <v>520.20000000000005</v>
      </c>
      <c r="H2493" s="15">
        <v>20.399999999999999</v>
      </c>
      <c r="I2493" s="15">
        <v>61.2</v>
      </c>
      <c r="J2493" s="15">
        <v>6.4</v>
      </c>
      <c r="K2493" s="15">
        <v>7.18</v>
      </c>
      <c r="L2493" s="15">
        <v>20.100000000000001</v>
      </c>
      <c r="M2493" s="15">
        <v>118.8</v>
      </c>
      <c r="N2493" s="15">
        <v>38</v>
      </c>
      <c r="O2493" s="15">
        <v>157.19999999999999</v>
      </c>
      <c r="P2493" s="15" t="s">
        <v>127</v>
      </c>
      <c r="Q2493" s="15">
        <v>196.7</v>
      </c>
      <c r="R2493" s="15">
        <v>6.97</v>
      </c>
      <c r="S2493" s="15">
        <v>0.81</v>
      </c>
      <c r="T2493" s="15">
        <v>1.28</v>
      </c>
      <c r="U2493" s="15">
        <v>7.19</v>
      </c>
      <c r="V2493" s="15">
        <v>73279</v>
      </c>
      <c r="W2493" s="15">
        <v>439849</v>
      </c>
      <c r="X2493" s="15">
        <v>526876</v>
      </c>
      <c r="Y2493" s="15">
        <v>87027</v>
      </c>
      <c r="Z2493" s="15">
        <v>4493</v>
      </c>
      <c r="AA2493" s="15">
        <v>1.6</v>
      </c>
      <c r="AB2493" s="15">
        <v>26.2</v>
      </c>
    </row>
    <row r="2494" spans="1:28" ht="15" customHeight="1" x14ac:dyDescent="0.3">
      <c r="A2494" s="15" t="s">
        <v>2622</v>
      </c>
      <c r="B2494" s="15" t="s">
        <v>146</v>
      </c>
      <c r="C2494" s="15" t="s">
        <v>129</v>
      </c>
      <c r="D2494" s="15" t="s">
        <v>106</v>
      </c>
      <c r="E2494" s="15" t="s">
        <v>101</v>
      </c>
      <c r="F2494" s="15">
        <v>0.5</v>
      </c>
      <c r="G2494" s="15">
        <v>756.5</v>
      </c>
      <c r="H2494" s="15">
        <v>30.2</v>
      </c>
      <c r="I2494" s="15">
        <v>70.5</v>
      </c>
      <c r="J2494" s="15">
        <v>7</v>
      </c>
      <c r="K2494" s="15">
        <v>5.96</v>
      </c>
      <c r="L2494" s="15">
        <v>27.9</v>
      </c>
      <c r="M2494" s="15">
        <v>86.8</v>
      </c>
      <c r="N2494" s="15">
        <v>43.2</v>
      </c>
      <c r="O2494" s="15">
        <v>147.4</v>
      </c>
      <c r="P2494" s="15" t="s">
        <v>116</v>
      </c>
      <c r="Q2494" s="15">
        <v>151.80000000000001</v>
      </c>
      <c r="R2494" s="15">
        <v>8.9499999999999993</v>
      </c>
      <c r="S2494" s="15">
        <v>0.73</v>
      </c>
      <c r="T2494" s="15">
        <v>2.33</v>
      </c>
      <c r="U2494" s="15">
        <v>1.1599999999999999</v>
      </c>
      <c r="V2494" s="15">
        <v>20071</v>
      </c>
      <c r="W2494" s="15">
        <v>32932</v>
      </c>
      <c r="X2494" s="15">
        <v>23282</v>
      </c>
      <c r="Y2494" s="15">
        <v>-9650</v>
      </c>
      <c r="Z2494" s="15">
        <v>173</v>
      </c>
      <c r="AA2494" s="15">
        <v>6.7050000000000001</v>
      </c>
      <c r="AB2494" s="15">
        <v>37.700000000000003</v>
      </c>
    </row>
    <row r="2495" spans="1:28" ht="15" customHeight="1" x14ac:dyDescent="0.3">
      <c r="A2495" s="15" t="s">
        <v>2623</v>
      </c>
      <c r="B2495" s="15" t="s">
        <v>104</v>
      </c>
      <c r="C2495" s="15" t="s">
        <v>134</v>
      </c>
      <c r="D2495" s="15" t="s">
        <v>106</v>
      </c>
      <c r="E2495" s="15" t="s">
        <v>120</v>
      </c>
      <c r="F2495" s="15">
        <v>2.89</v>
      </c>
      <c r="G2495" s="15">
        <v>420.8</v>
      </c>
      <c r="H2495" s="15">
        <v>27.6</v>
      </c>
      <c r="I2495" s="15">
        <v>54.3</v>
      </c>
      <c r="J2495" s="15">
        <v>8.1999999999999993</v>
      </c>
      <c r="K2495" s="15">
        <v>7.09</v>
      </c>
      <c r="L2495" s="15">
        <v>15.7</v>
      </c>
      <c r="M2495" s="15">
        <v>144</v>
      </c>
      <c r="N2495" s="15">
        <v>65.2</v>
      </c>
      <c r="O2495" s="15">
        <v>84.3</v>
      </c>
      <c r="P2495" s="15" t="s">
        <v>107</v>
      </c>
      <c r="Q2495" s="15">
        <v>291.5</v>
      </c>
      <c r="R2495" s="15">
        <v>4.3899999999999997</v>
      </c>
      <c r="S2495" s="15">
        <v>0.94</v>
      </c>
      <c r="T2495" s="15">
        <v>3.02</v>
      </c>
      <c r="U2495" s="15">
        <v>8.73</v>
      </c>
      <c r="V2495" s="15">
        <v>21462</v>
      </c>
      <c r="W2495" s="15">
        <v>255742</v>
      </c>
      <c r="X2495" s="15">
        <v>187363</v>
      </c>
      <c r="Y2495" s="15">
        <v>-68379</v>
      </c>
      <c r="Z2495" s="15">
        <v>2445</v>
      </c>
      <c r="AA2495" s="15">
        <v>3.5710000000000002</v>
      </c>
      <c r="AB2495" s="15">
        <v>38.4</v>
      </c>
    </row>
    <row r="2496" spans="1:28" ht="15" customHeight="1" x14ac:dyDescent="0.3">
      <c r="A2496" s="15" t="s">
        <v>2624</v>
      </c>
      <c r="B2496" s="15" t="s">
        <v>109</v>
      </c>
      <c r="C2496" s="15" t="s">
        <v>110</v>
      </c>
      <c r="D2496" s="15" t="s">
        <v>115</v>
      </c>
      <c r="E2496" s="15" t="s">
        <v>101</v>
      </c>
      <c r="F2496" s="15">
        <v>13.74</v>
      </c>
      <c r="G2496" s="15">
        <v>726.5</v>
      </c>
      <c r="H2496" s="15">
        <v>28.5</v>
      </c>
      <c r="I2496" s="15">
        <v>85.1</v>
      </c>
      <c r="J2496" s="15">
        <v>6.6</v>
      </c>
      <c r="K2496" s="15">
        <v>6.07</v>
      </c>
      <c r="L2496" s="15">
        <v>35</v>
      </c>
      <c r="M2496" s="15">
        <v>124.3</v>
      </c>
      <c r="N2496" s="15">
        <v>36.799999999999997</v>
      </c>
      <c r="O2496" s="15">
        <v>95.9</v>
      </c>
      <c r="P2496" s="15" t="s">
        <v>116</v>
      </c>
      <c r="Q2496" s="15">
        <v>285.8</v>
      </c>
      <c r="R2496" s="15">
        <v>5.2</v>
      </c>
      <c r="S2496" s="15">
        <v>0.75</v>
      </c>
      <c r="T2496" s="15">
        <v>2.09</v>
      </c>
      <c r="U2496" s="15">
        <v>28.72</v>
      </c>
      <c r="V2496" s="15">
        <v>21365</v>
      </c>
      <c r="W2496" s="15">
        <v>1113527</v>
      </c>
      <c r="X2496" s="15">
        <v>613603</v>
      </c>
      <c r="Y2496" s="15">
        <v>-499924</v>
      </c>
      <c r="Z2496" s="15">
        <v>12414</v>
      </c>
      <c r="AA2496" s="15">
        <v>2.3140000000000001</v>
      </c>
      <c r="AB2496" s="15">
        <v>43.6</v>
      </c>
    </row>
    <row r="2497" spans="1:28" ht="15" customHeight="1" x14ac:dyDescent="0.3">
      <c r="A2497" s="15" t="s">
        <v>2625</v>
      </c>
      <c r="B2497" s="15" t="s">
        <v>122</v>
      </c>
      <c r="C2497" s="15" t="s">
        <v>134</v>
      </c>
      <c r="D2497" s="15" t="s">
        <v>106</v>
      </c>
      <c r="E2497" s="15" t="s">
        <v>101</v>
      </c>
      <c r="F2497" s="15">
        <v>0.9</v>
      </c>
      <c r="G2497" s="15">
        <v>778.5</v>
      </c>
      <c r="H2497" s="15">
        <v>26.2</v>
      </c>
      <c r="I2497" s="15">
        <v>67.900000000000006</v>
      </c>
      <c r="J2497" s="15">
        <v>7.4</v>
      </c>
      <c r="K2497" s="15">
        <v>5.61</v>
      </c>
      <c r="L2497" s="15">
        <v>22.3</v>
      </c>
      <c r="M2497" s="15">
        <v>100.9</v>
      </c>
      <c r="N2497" s="15">
        <v>69.900000000000006</v>
      </c>
      <c r="O2497" s="15">
        <v>107.1</v>
      </c>
      <c r="P2497" s="15" t="s">
        <v>127</v>
      </c>
      <c r="Q2497" s="15">
        <v>287.10000000000002</v>
      </c>
      <c r="R2497" s="15">
        <v>4.63</v>
      </c>
      <c r="S2497" s="15">
        <v>0.92</v>
      </c>
      <c r="T2497" s="15">
        <v>1.07</v>
      </c>
      <c r="U2497" s="15">
        <v>0.96</v>
      </c>
      <c r="V2497" s="15">
        <v>18840</v>
      </c>
      <c r="W2497" s="15">
        <v>65057</v>
      </c>
      <c r="X2497" s="15">
        <v>18086</v>
      </c>
      <c r="Y2497" s="15">
        <v>-46971</v>
      </c>
      <c r="Z2497" s="15">
        <v>536</v>
      </c>
      <c r="AA2497" s="15">
        <v>1.7909999999999999</v>
      </c>
      <c r="AB2497" s="15">
        <v>49.3</v>
      </c>
    </row>
    <row r="2498" spans="1:28" ht="15" customHeight="1" x14ac:dyDescent="0.3">
      <c r="A2498" s="15" t="s">
        <v>2626</v>
      </c>
      <c r="B2498" s="15" t="s">
        <v>126</v>
      </c>
      <c r="C2498" s="15" t="s">
        <v>170</v>
      </c>
      <c r="D2498" s="15" t="s">
        <v>132</v>
      </c>
      <c r="E2498" s="15" t="s">
        <v>112</v>
      </c>
      <c r="F2498" s="15">
        <v>3.37</v>
      </c>
      <c r="G2498" s="15">
        <v>417.3</v>
      </c>
      <c r="H2498" s="15">
        <v>22.5</v>
      </c>
      <c r="I2498" s="15">
        <v>68.599999999999994</v>
      </c>
      <c r="J2498" s="15">
        <v>5.7</v>
      </c>
      <c r="K2498" s="15">
        <v>6.35</v>
      </c>
      <c r="L2498" s="15">
        <v>26.6</v>
      </c>
      <c r="M2498" s="15">
        <v>93.2</v>
      </c>
      <c r="N2498" s="15">
        <v>61.3</v>
      </c>
      <c r="O2498" s="15">
        <v>101.2</v>
      </c>
      <c r="P2498" s="15" t="s">
        <v>116</v>
      </c>
      <c r="Q2498" s="15">
        <v>154.5</v>
      </c>
      <c r="R2498" s="15">
        <v>3.48</v>
      </c>
      <c r="S2498" s="15">
        <v>0.83</v>
      </c>
      <c r="T2498" s="15">
        <v>1.81</v>
      </c>
      <c r="U2498" s="15">
        <v>6.1</v>
      </c>
      <c r="V2498" s="15">
        <v>91403</v>
      </c>
      <c r="W2498" s="15">
        <v>232137</v>
      </c>
      <c r="X2498" s="15">
        <v>557558</v>
      </c>
      <c r="Y2498" s="15">
        <v>325421</v>
      </c>
      <c r="Z2498" s="15">
        <v>1240</v>
      </c>
      <c r="AA2498" s="15">
        <v>4.9189999999999996</v>
      </c>
      <c r="AB2498" s="15">
        <v>35.299999999999997</v>
      </c>
    </row>
    <row r="2499" spans="1:28" ht="15" customHeight="1" x14ac:dyDescent="0.3">
      <c r="A2499" s="15" t="s">
        <v>2627</v>
      </c>
      <c r="B2499" s="15" t="s">
        <v>104</v>
      </c>
      <c r="C2499" s="15" t="s">
        <v>134</v>
      </c>
      <c r="D2499" s="15" t="s">
        <v>115</v>
      </c>
      <c r="E2499" s="15" t="s">
        <v>112</v>
      </c>
      <c r="F2499" s="15">
        <v>7.96</v>
      </c>
      <c r="G2499" s="15">
        <v>132.30000000000001</v>
      </c>
      <c r="H2499" s="15">
        <v>23.6</v>
      </c>
      <c r="I2499" s="15">
        <v>60</v>
      </c>
      <c r="J2499" s="15">
        <v>8.1999999999999993</v>
      </c>
      <c r="K2499" s="15">
        <v>7.64</v>
      </c>
      <c r="L2499" s="15">
        <v>14.3</v>
      </c>
      <c r="M2499" s="15">
        <v>40</v>
      </c>
      <c r="N2499" s="15">
        <v>85.9</v>
      </c>
      <c r="O2499" s="15">
        <v>96.5</v>
      </c>
      <c r="P2499" s="15" t="s">
        <v>127</v>
      </c>
      <c r="Q2499" s="15">
        <v>163.80000000000001</v>
      </c>
      <c r="R2499" s="15">
        <v>3.94</v>
      </c>
      <c r="S2499" s="15">
        <v>0.99</v>
      </c>
      <c r="T2499" s="15">
        <v>0.98</v>
      </c>
      <c r="U2499" s="15">
        <v>7.8</v>
      </c>
      <c r="V2499" s="15">
        <v>23688</v>
      </c>
      <c r="W2499" s="15">
        <v>536525</v>
      </c>
      <c r="X2499" s="15">
        <v>184766</v>
      </c>
      <c r="Y2499" s="15">
        <v>-351759</v>
      </c>
      <c r="Z2499" s="15">
        <v>11517</v>
      </c>
      <c r="AA2499" s="15">
        <v>0.67700000000000005</v>
      </c>
      <c r="AB2499" s="15">
        <v>35</v>
      </c>
    </row>
    <row r="2500" spans="1:28" ht="15" customHeight="1" x14ac:dyDescent="0.3">
      <c r="A2500" s="15" t="s">
        <v>2628</v>
      </c>
      <c r="B2500" s="15" t="s">
        <v>104</v>
      </c>
      <c r="C2500" s="15" t="s">
        <v>152</v>
      </c>
      <c r="D2500" s="15" t="s">
        <v>106</v>
      </c>
      <c r="E2500" s="15" t="s">
        <v>112</v>
      </c>
      <c r="F2500" s="15">
        <v>4.7300000000000004</v>
      </c>
      <c r="G2500" s="15">
        <v>263.8</v>
      </c>
      <c r="H2500" s="15">
        <v>22.7</v>
      </c>
      <c r="I2500" s="15">
        <v>51.8</v>
      </c>
      <c r="J2500" s="15">
        <v>8</v>
      </c>
      <c r="K2500" s="15">
        <v>7.34</v>
      </c>
      <c r="L2500" s="15">
        <v>23.9</v>
      </c>
      <c r="M2500" s="15">
        <v>128.30000000000001</v>
      </c>
      <c r="N2500" s="15">
        <v>58.9</v>
      </c>
      <c r="O2500" s="15">
        <v>118.6</v>
      </c>
      <c r="P2500" s="15" t="s">
        <v>102</v>
      </c>
      <c r="Q2500" s="15">
        <v>169.6</v>
      </c>
      <c r="R2500" s="15">
        <v>4.09</v>
      </c>
      <c r="S2500" s="15">
        <v>0.82</v>
      </c>
      <c r="T2500" s="15">
        <v>2.15</v>
      </c>
      <c r="U2500" s="15">
        <v>10.17</v>
      </c>
      <c r="V2500" s="15">
        <v>18493</v>
      </c>
      <c r="W2500" s="15">
        <v>289077</v>
      </c>
      <c r="X2500" s="15">
        <v>188074</v>
      </c>
      <c r="Y2500" s="15">
        <v>-101003</v>
      </c>
      <c r="Z2500" s="15">
        <v>2686</v>
      </c>
      <c r="AA2500" s="15">
        <v>3.786</v>
      </c>
      <c r="AB2500" s="15">
        <v>33</v>
      </c>
    </row>
    <row r="2501" spans="1:28" ht="15" customHeight="1" x14ac:dyDescent="0.3">
      <c r="A2501" s="15" t="s">
        <v>2629</v>
      </c>
      <c r="B2501" s="15" t="s">
        <v>104</v>
      </c>
      <c r="C2501" s="15" t="s">
        <v>152</v>
      </c>
      <c r="D2501" s="15" t="s">
        <v>106</v>
      </c>
      <c r="E2501" s="15" t="s">
        <v>101</v>
      </c>
      <c r="F2501" s="15">
        <v>13.31</v>
      </c>
      <c r="G2501" s="15">
        <v>788</v>
      </c>
      <c r="H2501" s="15">
        <v>26.1</v>
      </c>
      <c r="I2501" s="15">
        <v>93.5</v>
      </c>
      <c r="J2501" s="15">
        <v>8.6</v>
      </c>
      <c r="K2501" s="15">
        <v>7.21</v>
      </c>
      <c r="L2501" s="15">
        <v>35.799999999999997</v>
      </c>
      <c r="M2501" s="15">
        <v>145.5</v>
      </c>
      <c r="N2501" s="15">
        <v>53.4</v>
      </c>
      <c r="O2501" s="15">
        <v>86.6</v>
      </c>
      <c r="P2501" s="15" t="s">
        <v>127</v>
      </c>
      <c r="Q2501" s="15">
        <v>182.1</v>
      </c>
      <c r="R2501" s="15">
        <v>6.36</v>
      </c>
      <c r="S2501" s="15">
        <v>0.81</v>
      </c>
      <c r="T2501" s="15">
        <v>3.64</v>
      </c>
      <c r="U2501" s="15">
        <v>48.45</v>
      </c>
      <c r="V2501" s="15">
        <v>23023</v>
      </c>
      <c r="W2501" s="15">
        <v>935061</v>
      </c>
      <c r="X2501" s="15">
        <v>1115464</v>
      </c>
      <c r="Y2501" s="15">
        <v>180403</v>
      </c>
      <c r="Z2501" s="15">
        <v>6955</v>
      </c>
      <c r="AA2501" s="15">
        <v>6.9660000000000002</v>
      </c>
      <c r="AB2501" s="15">
        <v>62.9</v>
      </c>
    </row>
    <row r="2502" spans="1:28" ht="15" customHeight="1" x14ac:dyDescent="0.3">
      <c r="A2502" s="15" t="s">
        <v>2630</v>
      </c>
      <c r="B2502" s="15" t="s">
        <v>118</v>
      </c>
      <c r="C2502" s="15" t="s">
        <v>114</v>
      </c>
      <c r="D2502" s="15" t="s">
        <v>111</v>
      </c>
      <c r="E2502" s="15" t="s">
        <v>112</v>
      </c>
      <c r="F2502" s="15">
        <v>13.13</v>
      </c>
      <c r="G2502" s="15">
        <v>399.8</v>
      </c>
      <c r="H2502" s="15">
        <v>23.5</v>
      </c>
      <c r="I2502" s="15">
        <v>65.8</v>
      </c>
      <c r="J2502" s="15">
        <v>7.2</v>
      </c>
      <c r="K2502" s="15">
        <v>7.21</v>
      </c>
      <c r="L2502" s="15">
        <v>24.4</v>
      </c>
      <c r="M2502" s="15">
        <v>116.6</v>
      </c>
      <c r="N2502" s="15">
        <v>61.4</v>
      </c>
      <c r="O2502" s="15">
        <v>97.9</v>
      </c>
      <c r="P2502" s="15" t="s">
        <v>116</v>
      </c>
      <c r="Q2502" s="15">
        <v>161.6</v>
      </c>
      <c r="R2502" s="15">
        <v>6.18</v>
      </c>
      <c r="S2502" s="15">
        <v>1</v>
      </c>
      <c r="T2502" s="15">
        <v>0.79</v>
      </c>
      <c r="U2502" s="15">
        <v>10.37</v>
      </c>
      <c r="V2502" s="15">
        <v>73957</v>
      </c>
      <c r="W2502" s="15">
        <v>766522</v>
      </c>
      <c r="X2502" s="15">
        <v>766934</v>
      </c>
      <c r="Y2502" s="15">
        <v>412</v>
      </c>
      <c r="Z2502" s="15">
        <v>2614</v>
      </c>
      <c r="AA2502" s="15">
        <v>3.9670000000000001</v>
      </c>
      <c r="AB2502" s="15">
        <v>35.4</v>
      </c>
    </row>
    <row r="2503" spans="1:28" ht="15" customHeight="1" x14ac:dyDescent="0.3">
      <c r="A2503" s="15" t="s">
        <v>2631</v>
      </c>
      <c r="B2503" s="15" t="s">
        <v>109</v>
      </c>
      <c r="C2503" s="15" t="s">
        <v>152</v>
      </c>
      <c r="D2503" s="15" t="s">
        <v>106</v>
      </c>
      <c r="E2503" s="15" t="s">
        <v>101</v>
      </c>
      <c r="F2503" s="15">
        <v>12.75</v>
      </c>
      <c r="G2503" s="15">
        <v>966.5</v>
      </c>
      <c r="H2503" s="15">
        <v>28.6</v>
      </c>
      <c r="I2503" s="15">
        <v>64.900000000000006</v>
      </c>
      <c r="J2503" s="15">
        <v>6</v>
      </c>
      <c r="K2503" s="15">
        <v>7.24</v>
      </c>
      <c r="L2503" s="15">
        <v>27.5</v>
      </c>
      <c r="M2503" s="15">
        <v>136</v>
      </c>
      <c r="N2503" s="15">
        <v>48.4</v>
      </c>
      <c r="O2503" s="15">
        <v>157.1</v>
      </c>
      <c r="P2503" s="15" t="s">
        <v>116</v>
      </c>
      <c r="Q2503" s="15">
        <v>199.8</v>
      </c>
      <c r="R2503" s="15">
        <v>3.33</v>
      </c>
      <c r="S2503" s="15">
        <v>0.78</v>
      </c>
      <c r="T2503" s="15">
        <v>2.86</v>
      </c>
      <c r="U2503" s="15">
        <v>36.46</v>
      </c>
      <c r="V2503" s="15">
        <v>21044</v>
      </c>
      <c r="W2503" s="15">
        <v>818972</v>
      </c>
      <c r="X2503" s="15">
        <v>767264</v>
      </c>
      <c r="Y2503" s="15">
        <v>-51708</v>
      </c>
      <c r="Z2503" s="15">
        <v>4084</v>
      </c>
      <c r="AA2503" s="15">
        <v>8.9280000000000008</v>
      </c>
      <c r="AB2503" s="15">
        <v>62.6</v>
      </c>
    </row>
    <row r="2504" spans="1:28" ht="15" customHeight="1" x14ac:dyDescent="0.3">
      <c r="A2504" s="15" t="s">
        <v>2632</v>
      </c>
      <c r="B2504" s="15" t="s">
        <v>146</v>
      </c>
      <c r="C2504" s="15" t="s">
        <v>114</v>
      </c>
      <c r="D2504" s="15" t="s">
        <v>111</v>
      </c>
      <c r="E2504" s="15" t="s">
        <v>101</v>
      </c>
      <c r="F2504" s="15">
        <v>9.2899999999999991</v>
      </c>
      <c r="G2504" s="15">
        <v>713.7</v>
      </c>
      <c r="H2504" s="15">
        <v>33.1</v>
      </c>
      <c r="I2504" s="15">
        <v>94.8</v>
      </c>
      <c r="J2504" s="15">
        <v>6</v>
      </c>
      <c r="K2504" s="15">
        <v>6.8</v>
      </c>
      <c r="L2504" s="15">
        <v>27</v>
      </c>
      <c r="M2504" s="15">
        <v>133.6</v>
      </c>
      <c r="N2504" s="15">
        <v>50.3</v>
      </c>
      <c r="O2504" s="15">
        <v>138.9</v>
      </c>
      <c r="P2504" s="15" t="s">
        <v>127</v>
      </c>
      <c r="Q2504" s="15">
        <v>244.7</v>
      </c>
      <c r="R2504" s="15">
        <v>5.85</v>
      </c>
      <c r="S2504" s="15">
        <v>0.82</v>
      </c>
      <c r="T2504" s="15">
        <v>1.78</v>
      </c>
      <c r="U2504" s="15">
        <v>16.54</v>
      </c>
      <c r="V2504" s="15">
        <v>66794</v>
      </c>
      <c r="W2504" s="15">
        <v>658212</v>
      </c>
      <c r="X2504" s="15">
        <v>1104773</v>
      </c>
      <c r="Y2504" s="15">
        <v>446561</v>
      </c>
      <c r="Z2504" s="15">
        <v>3977</v>
      </c>
      <c r="AA2504" s="15">
        <v>4.1589999999999998</v>
      </c>
      <c r="AB2504" s="15">
        <v>65.900000000000006</v>
      </c>
    </row>
    <row r="2505" spans="1:28" ht="15" customHeight="1" x14ac:dyDescent="0.3">
      <c r="A2505" s="15" t="s">
        <v>2633</v>
      </c>
      <c r="B2505" s="15" t="s">
        <v>122</v>
      </c>
      <c r="C2505" s="15" t="s">
        <v>129</v>
      </c>
      <c r="D2505" s="15" t="s">
        <v>132</v>
      </c>
      <c r="E2505" s="15" t="s">
        <v>112</v>
      </c>
      <c r="F2505" s="15">
        <v>3.48</v>
      </c>
      <c r="G2505" s="15">
        <v>255.5</v>
      </c>
      <c r="H2505" s="15">
        <v>26.8</v>
      </c>
      <c r="I2505" s="15">
        <v>56.8</v>
      </c>
      <c r="J2505" s="15">
        <v>8.5</v>
      </c>
      <c r="K2505" s="15">
        <v>6.32</v>
      </c>
      <c r="L2505" s="15">
        <v>24.1</v>
      </c>
      <c r="M2505" s="15">
        <v>102.3</v>
      </c>
      <c r="N2505" s="15">
        <v>88.4</v>
      </c>
      <c r="O2505" s="15">
        <v>39.9</v>
      </c>
      <c r="P2505" s="15" t="s">
        <v>116</v>
      </c>
      <c r="Q2505" s="15">
        <v>137</v>
      </c>
      <c r="R2505" s="15">
        <v>7.34</v>
      </c>
      <c r="S2505" s="15">
        <v>0.8</v>
      </c>
      <c r="T2505" s="15">
        <v>1.38</v>
      </c>
      <c r="U2505" s="15">
        <v>4.8</v>
      </c>
      <c r="V2505" s="15">
        <v>98018</v>
      </c>
      <c r="W2505" s="15">
        <v>211409</v>
      </c>
      <c r="X2505" s="15">
        <v>470486</v>
      </c>
      <c r="Y2505" s="15">
        <v>259077</v>
      </c>
      <c r="Z2505" s="15">
        <v>1272</v>
      </c>
      <c r="AA2505" s="15">
        <v>3.774</v>
      </c>
      <c r="AB2505" s="15">
        <v>33.4</v>
      </c>
    </row>
    <row r="2506" spans="1:28" ht="15" customHeight="1" x14ac:dyDescent="0.3">
      <c r="A2506" s="15" t="s">
        <v>2634</v>
      </c>
      <c r="B2506" s="15" t="s">
        <v>126</v>
      </c>
      <c r="C2506" s="15" t="s">
        <v>110</v>
      </c>
      <c r="D2506" s="15" t="s">
        <v>132</v>
      </c>
      <c r="E2506" s="15" t="s">
        <v>112</v>
      </c>
      <c r="F2506" s="15">
        <v>1.75</v>
      </c>
      <c r="G2506" s="15">
        <v>608.29999999999995</v>
      </c>
      <c r="H2506" s="15">
        <v>24.3</v>
      </c>
      <c r="I2506" s="15">
        <v>62.2</v>
      </c>
      <c r="J2506" s="15">
        <v>7.3</v>
      </c>
      <c r="K2506" s="15">
        <v>7.46</v>
      </c>
      <c r="L2506" s="15">
        <v>24.5</v>
      </c>
      <c r="M2506" s="15">
        <v>90.9</v>
      </c>
      <c r="N2506" s="15">
        <v>56.9</v>
      </c>
      <c r="O2506" s="15">
        <v>90.6</v>
      </c>
      <c r="P2506" s="15" t="s">
        <v>102</v>
      </c>
      <c r="Q2506" s="15">
        <v>247.7</v>
      </c>
      <c r="R2506" s="15">
        <v>5.3</v>
      </c>
      <c r="S2506" s="15">
        <v>0.83</v>
      </c>
      <c r="T2506" s="15">
        <v>1.26</v>
      </c>
      <c r="U2506" s="15">
        <v>2.2000000000000002</v>
      </c>
      <c r="V2506" s="15">
        <v>115831</v>
      </c>
      <c r="W2506" s="15">
        <v>124326</v>
      </c>
      <c r="X2506" s="15">
        <v>254828</v>
      </c>
      <c r="Y2506" s="15">
        <v>130502</v>
      </c>
      <c r="Z2506" s="15">
        <v>865</v>
      </c>
      <c r="AA2506" s="15">
        <v>2.5430000000000001</v>
      </c>
      <c r="AB2506" s="15">
        <v>50.2</v>
      </c>
    </row>
    <row r="2507" spans="1:28" ht="15" customHeight="1" x14ac:dyDescent="0.3">
      <c r="A2507" s="15" t="s">
        <v>2635</v>
      </c>
      <c r="B2507" s="15" t="s">
        <v>109</v>
      </c>
      <c r="C2507" s="15" t="s">
        <v>170</v>
      </c>
      <c r="D2507" s="15" t="s">
        <v>177</v>
      </c>
      <c r="E2507" s="15" t="s">
        <v>120</v>
      </c>
      <c r="F2507" s="15">
        <v>13.63</v>
      </c>
      <c r="G2507" s="15">
        <v>80</v>
      </c>
      <c r="H2507" s="15">
        <v>33.1</v>
      </c>
      <c r="I2507" s="15">
        <v>59.6</v>
      </c>
      <c r="J2507" s="15">
        <v>8.5</v>
      </c>
      <c r="K2507" s="15">
        <v>6.2</v>
      </c>
      <c r="L2507" s="15">
        <v>20.5</v>
      </c>
      <c r="M2507" s="15">
        <v>107.8</v>
      </c>
      <c r="N2507" s="15">
        <v>80.5</v>
      </c>
      <c r="O2507" s="15">
        <v>36.200000000000003</v>
      </c>
      <c r="P2507" s="15" t="s">
        <v>127</v>
      </c>
      <c r="Q2507" s="15">
        <v>182.4</v>
      </c>
      <c r="R2507" s="15">
        <v>7.02</v>
      </c>
      <c r="S2507" s="15">
        <v>0.76</v>
      </c>
      <c r="T2507" s="15">
        <v>36.880000000000003</v>
      </c>
      <c r="U2507" s="15">
        <v>502.67</v>
      </c>
      <c r="V2507" s="15">
        <v>4115</v>
      </c>
      <c r="W2507" s="15">
        <v>879387</v>
      </c>
      <c r="X2507" s="15">
        <v>2068487</v>
      </c>
      <c r="Y2507" s="15">
        <v>1189100</v>
      </c>
      <c r="Z2507" s="15">
        <v>24876</v>
      </c>
      <c r="AA2507" s="15">
        <v>20.207000000000001</v>
      </c>
      <c r="AB2507" s="15">
        <v>26.4</v>
      </c>
    </row>
    <row r="2508" spans="1:28" ht="15" customHeight="1" x14ac:dyDescent="0.3">
      <c r="A2508" s="15" t="s">
        <v>2636</v>
      </c>
      <c r="B2508" s="15" t="s">
        <v>137</v>
      </c>
      <c r="C2508" s="15" t="s">
        <v>99</v>
      </c>
      <c r="D2508" s="15" t="s">
        <v>115</v>
      </c>
      <c r="E2508" s="15" t="s">
        <v>101</v>
      </c>
      <c r="F2508" s="15">
        <v>12.79</v>
      </c>
      <c r="G2508" s="15">
        <v>1100.9000000000001</v>
      </c>
      <c r="H2508" s="15">
        <v>28.8</v>
      </c>
      <c r="I2508" s="15">
        <v>63.4</v>
      </c>
      <c r="J2508" s="15">
        <v>6.5</v>
      </c>
      <c r="K2508" s="15">
        <v>5.2</v>
      </c>
      <c r="L2508" s="15">
        <v>25.9</v>
      </c>
      <c r="M2508" s="15">
        <v>168.4</v>
      </c>
      <c r="N2508" s="15">
        <v>37.799999999999997</v>
      </c>
      <c r="O2508" s="15">
        <v>117.7</v>
      </c>
      <c r="P2508" s="15" t="s">
        <v>116</v>
      </c>
      <c r="Q2508" s="15">
        <v>170.2</v>
      </c>
      <c r="R2508" s="15">
        <v>3.05</v>
      </c>
      <c r="S2508" s="15">
        <v>0.85</v>
      </c>
      <c r="T2508" s="15">
        <v>0.3</v>
      </c>
      <c r="U2508" s="15">
        <v>3.84</v>
      </c>
      <c r="V2508" s="15">
        <v>21037</v>
      </c>
      <c r="W2508" s="15">
        <v>728320</v>
      </c>
      <c r="X2508" s="15">
        <v>80782</v>
      </c>
      <c r="Y2508" s="15">
        <v>-647538</v>
      </c>
      <c r="Z2508" s="15">
        <v>10325</v>
      </c>
      <c r="AA2508" s="15">
        <v>0.372</v>
      </c>
      <c r="AB2508" s="15">
        <v>63.8</v>
      </c>
    </row>
    <row r="2509" spans="1:28" ht="15" customHeight="1" x14ac:dyDescent="0.3">
      <c r="A2509" s="15" t="s">
        <v>2637</v>
      </c>
      <c r="B2509" s="15" t="s">
        <v>137</v>
      </c>
      <c r="C2509" s="15" t="s">
        <v>152</v>
      </c>
      <c r="D2509" s="15" t="s">
        <v>144</v>
      </c>
      <c r="E2509" s="15" t="s">
        <v>112</v>
      </c>
      <c r="F2509" s="15">
        <v>4.54</v>
      </c>
      <c r="G2509" s="15">
        <v>94</v>
      </c>
      <c r="H2509" s="15">
        <v>20</v>
      </c>
      <c r="I2509" s="15">
        <v>56.3</v>
      </c>
      <c r="J2509" s="15">
        <v>6</v>
      </c>
      <c r="K2509" s="15">
        <v>6.5</v>
      </c>
      <c r="L2509" s="15">
        <v>18.8</v>
      </c>
      <c r="M2509" s="15">
        <v>146.1</v>
      </c>
      <c r="N2509" s="15">
        <v>53.9</v>
      </c>
      <c r="O2509" s="15">
        <v>108.4</v>
      </c>
      <c r="P2509" s="15" t="s">
        <v>127</v>
      </c>
      <c r="Q2509" s="15">
        <v>94.6</v>
      </c>
      <c r="R2509" s="15">
        <v>5.72</v>
      </c>
      <c r="S2509" s="15">
        <v>0.98</v>
      </c>
      <c r="T2509" s="15">
        <v>1.28</v>
      </c>
      <c r="U2509" s="15">
        <v>5.81</v>
      </c>
      <c r="V2509" s="15">
        <v>60531</v>
      </c>
      <c r="W2509" s="15">
        <v>327168</v>
      </c>
      <c r="X2509" s="15">
        <v>351685</v>
      </c>
      <c r="Y2509" s="15">
        <v>24517</v>
      </c>
      <c r="Z2509" s="15">
        <v>2146</v>
      </c>
      <c r="AA2509" s="15">
        <v>2.7069999999999999</v>
      </c>
      <c r="AB2509" s="15">
        <v>29</v>
      </c>
    </row>
    <row r="2510" spans="1:28" ht="15" customHeight="1" x14ac:dyDescent="0.3">
      <c r="A2510" s="15" t="s">
        <v>2638</v>
      </c>
      <c r="B2510" s="15" t="s">
        <v>126</v>
      </c>
      <c r="C2510" s="15" t="s">
        <v>134</v>
      </c>
      <c r="D2510" s="15" t="s">
        <v>132</v>
      </c>
      <c r="E2510" s="15" t="s">
        <v>112</v>
      </c>
      <c r="F2510" s="15">
        <v>5.97</v>
      </c>
      <c r="G2510" s="15">
        <v>388.4</v>
      </c>
      <c r="H2510" s="15">
        <v>24.8</v>
      </c>
      <c r="I2510" s="15">
        <v>61.9</v>
      </c>
      <c r="J2510" s="15">
        <v>9.1999999999999993</v>
      </c>
      <c r="K2510" s="15">
        <v>7.83</v>
      </c>
      <c r="L2510" s="15">
        <v>16.3</v>
      </c>
      <c r="M2510" s="15">
        <v>102.6</v>
      </c>
      <c r="N2510" s="15">
        <v>31</v>
      </c>
      <c r="O2510" s="15">
        <v>64.599999999999994</v>
      </c>
      <c r="P2510" s="15" t="s">
        <v>102</v>
      </c>
      <c r="Q2510" s="15">
        <v>192.3</v>
      </c>
      <c r="R2510" s="15">
        <v>2.16</v>
      </c>
      <c r="S2510" s="15">
        <v>0.89</v>
      </c>
      <c r="T2510" s="15">
        <v>0.44</v>
      </c>
      <c r="U2510" s="15">
        <v>2.63</v>
      </c>
      <c r="V2510" s="15">
        <v>109986</v>
      </c>
      <c r="W2510" s="15">
        <v>403287</v>
      </c>
      <c r="X2510" s="15">
        <v>289263</v>
      </c>
      <c r="Y2510" s="15">
        <v>-114024</v>
      </c>
      <c r="Z2510" s="15">
        <v>3258</v>
      </c>
      <c r="AA2510" s="15">
        <v>0.80700000000000005</v>
      </c>
      <c r="AB2510" s="15">
        <v>62.6</v>
      </c>
    </row>
    <row r="2511" spans="1:28" ht="15" customHeight="1" x14ac:dyDescent="0.3">
      <c r="A2511" s="15" t="s">
        <v>2639</v>
      </c>
      <c r="B2511" s="15" t="s">
        <v>109</v>
      </c>
      <c r="C2511" s="15" t="s">
        <v>105</v>
      </c>
      <c r="D2511" s="15" t="s">
        <v>100</v>
      </c>
      <c r="E2511" s="15" t="s">
        <v>112</v>
      </c>
      <c r="F2511" s="15">
        <v>13.21</v>
      </c>
      <c r="G2511" s="15">
        <v>387.7</v>
      </c>
      <c r="H2511" s="15">
        <v>20.100000000000001</v>
      </c>
      <c r="I2511" s="15">
        <v>33.4</v>
      </c>
      <c r="J2511" s="15">
        <v>8</v>
      </c>
      <c r="K2511" s="15">
        <v>6.82</v>
      </c>
      <c r="L2511" s="15">
        <v>25.1</v>
      </c>
      <c r="M2511" s="15">
        <v>116.9</v>
      </c>
      <c r="N2511" s="15">
        <v>31.2</v>
      </c>
      <c r="O2511" s="15">
        <v>43.9</v>
      </c>
      <c r="P2511" s="15" t="s">
        <v>102</v>
      </c>
      <c r="Q2511" s="15">
        <v>183.9</v>
      </c>
      <c r="R2511" s="15">
        <v>4.5199999999999996</v>
      </c>
      <c r="S2511" s="15">
        <v>0.75</v>
      </c>
      <c r="T2511" s="15">
        <v>2.64</v>
      </c>
      <c r="U2511" s="15">
        <v>34.869999999999997</v>
      </c>
      <c r="V2511" s="15">
        <v>26439</v>
      </c>
      <c r="W2511" s="15">
        <v>1053595</v>
      </c>
      <c r="X2511" s="15">
        <v>921928</v>
      </c>
      <c r="Y2511" s="15">
        <v>-131667</v>
      </c>
      <c r="Z2511" s="15">
        <v>6576</v>
      </c>
      <c r="AA2511" s="15">
        <v>5.3029999999999999</v>
      </c>
      <c r="AB2511" s="15">
        <v>26</v>
      </c>
    </row>
    <row r="2512" spans="1:28" ht="15" customHeight="1" x14ac:dyDescent="0.3">
      <c r="A2512" s="15" t="s">
        <v>2640</v>
      </c>
      <c r="B2512" s="15" t="s">
        <v>122</v>
      </c>
      <c r="C2512" s="15" t="s">
        <v>152</v>
      </c>
      <c r="D2512" s="15" t="s">
        <v>111</v>
      </c>
      <c r="E2512" s="15" t="s">
        <v>112</v>
      </c>
      <c r="F2512" s="15">
        <v>1.02</v>
      </c>
      <c r="G2512" s="15">
        <v>322</v>
      </c>
      <c r="H2512" s="15">
        <v>21.8</v>
      </c>
      <c r="I2512" s="15">
        <v>68.900000000000006</v>
      </c>
      <c r="J2512" s="15">
        <v>6.7</v>
      </c>
      <c r="K2512" s="15">
        <v>6.33</v>
      </c>
      <c r="L2512" s="15">
        <v>24.8</v>
      </c>
      <c r="M2512" s="15">
        <v>81.8</v>
      </c>
      <c r="N2512" s="15">
        <v>61.8</v>
      </c>
      <c r="O2512" s="15">
        <v>95.3</v>
      </c>
      <c r="P2512" s="15" t="s">
        <v>102</v>
      </c>
      <c r="Q2512" s="15">
        <v>251.8</v>
      </c>
      <c r="R2512" s="15">
        <v>7.24</v>
      </c>
      <c r="S2512" s="15">
        <v>0.79</v>
      </c>
      <c r="T2512" s="15">
        <v>1.04</v>
      </c>
      <c r="U2512" s="15">
        <v>1.06</v>
      </c>
      <c r="V2512" s="15">
        <v>67508</v>
      </c>
      <c r="W2512" s="15">
        <v>71959</v>
      </c>
      <c r="X2512" s="15">
        <v>71558</v>
      </c>
      <c r="Y2512" s="15">
        <v>-401</v>
      </c>
      <c r="Z2512" s="15">
        <v>296</v>
      </c>
      <c r="AA2512" s="15">
        <v>3.581</v>
      </c>
      <c r="AB2512" s="15">
        <v>32.5</v>
      </c>
    </row>
    <row r="2513" spans="1:28" ht="15" customHeight="1" x14ac:dyDescent="0.3">
      <c r="A2513" s="15" t="s">
        <v>2641</v>
      </c>
      <c r="B2513" s="15" t="s">
        <v>109</v>
      </c>
      <c r="C2513" s="15" t="s">
        <v>105</v>
      </c>
      <c r="D2513" s="15" t="s">
        <v>144</v>
      </c>
      <c r="E2513" s="15" t="s">
        <v>112</v>
      </c>
      <c r="F2513" s="15">
        <v>4.03</v>
      </c>
      <c r="G2513" s="15">
        <v>336.3</v>
      </c>
      <c r="H2513" s="15">
        <v>18.899999999999999</v>
      </c>
      <c r="I2513" s="15">
        <v>60.7</v>
      </c>
      <c r="J2513" s="15">
        <v>6.7</v>
      </c>
      <c r="K2513" s="15">
        <v>6.74</v>
      </c>
      <c r="L2513" s="15">
        <v>20.7</v>
      </c>
      <c r="M2513" s="15">
        <v>79.900000000000006</v>
      </c>
      <c r="N2513" s="15">
        <v>48.7</v>
      </c>
      <c r="O2513" s="15">
        <v>83.6</v>
      </c>
      <c r="P2513" s="15" t="s">
        <v>116</v>
      </c>
      <c r="Q2513" s="15">
        <v>135.69999999999999</v>
      </c>
      <c r="R2513" s="15">
        <v>6.61</v>
      </c>
      <c r="S2513" s="15">
        <v>0.94</v>
      </c>
      <c r="T2513" s="15">
        <v>1.1299999999999999</v>
      </c>
      <c r="U2513" s="15">
        <v>4.55</v>
      </c>
      <c r="V2513" s="15">
        <v>67310</v>
      </c>
      <c r="W2513" s="15">
        <v>266404</v>
      </c>
      <c r="X2513" s="15">
        <v>306260</v>
      </c>
      <c r="Y2513" s="15">
        <v>39856</v>
      </c>
      <c r="Z2513" s="15">
        <v>1118</v>
      </c>
      <c r="AA2513" s="15">
        <v>4.07</v>
      </c>
      <c r="AB2513" s="15">
        <v>16.8</v>
      </c>
    </row>
    <row r="2514" spans="1:28" ht="15" customHeight="1" x14ac:dyDescent="0.3">
      <c r="A2514" s="15" t="s">
        <v>2642</v>
      </c>
      <c r="B2514" s="15" t="s">
        <v>137</v>
      </c>
      <c r="C2514" s="15" t="s">
        <v>152</v>
      </c>
      <c r="D2514" s="15" t="s">
        <v>130</v>
      </c>
      <c r="E2514" s="15" t="s">
        <v>120</v>
      </c>
      <c r="F2514" s="15">
        <v>11.52</v>
      </c>
      <c r="G2514" s="15">
        <v>317.8</v>
      </c>
      <c r="H2514" s="15">
        <v>28</v>
      </c>
      <c r="I2514" s="15">
        <v>53.8</v>
      </c>
      <c r="J2514" s="15">
        <v>7.5</v>
      </c>
      <c r="K2514" s="15">
        <v>5.78</v>
      </c>
      <c r="L2514" s="15">
        <v>11.9</v>
      </c>
      <c r="M2514" s="15">
        <v>154.1</v>
      </c>
      <c r="N2514" s="15">
        <v>71.7</v>
      </c>
      <c r="O2514" s="15">
        <v>73.900000000000006</v>
      </c>
      <c r="P2514" s="15" t="s">
        <v>102</v>
      </c>
      <c r="Q2514" s="15">
        <v>197.3</v>
      </c>
      <c r="R2514" s="15">
        <v>6.28</v>
      </c>
      <c r="S2514" s="15">
        <v>0.93</v>
      </c>
      <c r="T2514" s="15">
        <v>0.48</v>
      </c>
      <c r="U2514" s="15">
        <v>5.53</v>
      </c>
      <c r="V2514" s="15">
        <v>56486</v>
      </c>
      <c r="W2514" s="15">
        <v>845028</v>
      </c>
      <c r="X2514" s="15">
        <v>312368</v>
      </c>
      <c r="Y2514" s="15">
        <v>-532660</v>
      </c>
      <c r="Z2514" s="15">
        <v>6682</v>
      </c>
      <c r="AA2514" s="15">
        <v>0.82799999999999996</v>
      </c>
      <c r="AB2514" s="15">
        <v>14.9</v>
      </c>
    </row>
    <row r="2515" spans="1:28" ht="15" customHeight="1" x14ac:dyDescent="0.3">
      <c r="A2515" s="15" t="s">
        <v>2643</v>
      </c>
      <c r="B2515" s="15" t="s">
        <v>146</v>
      </c>
      <c r="C2515" s="15" t="s">
        <v>99</v>
      </c>
      <c r="D2515" s="15" t="s">
        <v>115</v>
      </c>
      <c r="E2515" s="15" t="s">
        <v>101</v>
      </c>
      <c r="F2515" s="15">
        <v>12.12</v>
      </c>
      <c r="G2515" s="15">
        <v>940.3</v>
      </c>
      <c r="H2515" s="15">
        <v>25.4</v>
      </c>
      <c r="I2515" s="15">
        <v>86.1</v>
      </c>
      <c r="J2515" s="15">
        <v>6.9</v>
      </c>
      <c r="K2515" s="15">
        <v>7.84</v>
      </c>
      <c r="L2515" s="15">
        <v>28.6</v>
      </c>
      <c r="M2515" s="15">
        <v>93.3</v>
      </c>
      <c r="N2515" s="15">
        <v>85.3</v>
      </c>
      <c r="O2515" s="15">
        <v>63.9</v>
      </c>
      <c r="P2515" s="15" t="s">
        <v>107</v>
      </c>
      <c r="Q2515" s="15">
        <v>304.8</v>
      </c>
      <c r="R2515" s="15">
        <v>4.9400000000000004</v>
      </c>
      <c r="S2515" s="15">
        <v>0.68</v>
      </c>
      <c r="T2515" s="15">
        <v>0.69</v>
      </c>
      <c r="U2515" s="15">
        <v>8.36</v>
      </c>
      <c r="V2515" s="15">
        <v>22476</v>
      </c>
      <c r="W2515" s="15">
        <v>929527</v>
      </c>
      <c r="X2515" s="15">
        <v>187899</v>
      </c>
      <c r="Y2515" s="15">
        <v>-741628</v>
      </c>
      <c r="Z2515" s="15">
        <v>19977</v>
      </c>
      <c r="AA2515" s="15">
        <v>0.41799999999999998</v>
      </c>
      <c r="AB2515" s="15">
        <v>65.8</v>
      </c>
    </row>
    <row r="2516" spans="1:28" ht="15" customHeight="1" x14ac:dyDescent="0.3">
      <c r="A2516" s="15" t="s">
        <v>2644</v>
      </c>
      <c r="B2516" s="15" t="s">
        <v>109</v>
      </c>
      <c r="C2516" s="15" t="s">
        <v>170</v>
      </c>
      <c r="D2516" s="15" t="s">
        <v>106</v>
      </c>
      <c r="E2516" s="15" t="s">
        <v>112</v>
      </c>
      <c r="F2516" s="15">
        <v>13.8</v>
      </c>
      <c r="G2516" s="15">
        <v>578.9</v>
      </c>
      <c r="H2516" s="15">
        <v>20.7</v>
      </c>
      <c r="I2516" s="15">
        <v>58.6</v>
      </c>
      <c r="J2516" s="15">
        <v>6.7</v>
      </c>
      <c r="K2516" s="15">
        <v>6.8</v>
      </c>
      <c r="L2516" s="15">
        <v>24.8</v>
      </c>
      <c r="M2516" s="15">
        <v>106.9</v>
      </c>
      <c r="N2516" s="15">
        <v>52.4</v>
      </c>
      <c r="O2516" s="15">
        <v>77.099999999999994</v>
      </c>
      <c r="P2516" s="15" t="s">
        <v>116</v>
      </c>
      <c r="Q2516" s="15">
        <v>226.1</v>
      </c>
      <c r="R2516" s="15">
        <v>9.44</v>
      </c>
      <c r="S2516" s="15">
        <v>0.92</v>
      </c>
      <c r="T2516" s="15"/>
      <c r="U2516" s="15">
        <v>47.61</v>
      </c>
      <c r="V2516" s="15">
        <v>18321</v>
      </c>
      <c r="W2516" s="15">
        <v>957938</v>
      </c>
      <c r="X2516" s="15">
        <v>872263</v>
      </c>
      <c r="Y2516" s="15">
        <v>-85675</v>
      </c>
      <c r="Z2516" s="15">
        <v>4441</v>
      </c>
      <c r="AA2516" s="15">
        <v>10.721</v>
      </c>
      <c r="AB2516" s="15">
        <v>25.3</v>
      </c>
    </row>
    <row r="2517" spans="1:28" ht="15" customHeight="1" x14ac:dyDescent="0.3">
      <c r="A2517" s="15" t="s">
        <v>2645</v>
      </c>
      <c r="B2517" s="15" t="s">
        <v>98</v>
      </c>
      <c r="C2517" s="15" t="s">
        <v>105</v>
      </c>
      <c r="D2517" s="15" t="s">
        <v>144</v>
      </c>
      <c r="E2517" s="15" t="s">
        <v>112</v>
      </c>
      <c r="F2517" s="15">
        <v>1.29</v>
      </c>
      <c r="G2517" s="15">
        <v>378.7</v>
      </c>
      <c r="H2517" s="15">
        <v>24.2</v>
      </c>
      <c r="I2517" s="15">
        <v>33.299999999999997</v>
      </c>
      <c r="J2517" s="15">
        <v>8.6999999999999993</v>
      </c>
      <c r="K2517" s="15">
        <v>6.59</v>
      </c>
      <c r="L2517" s="15">
        <v>25.6</v>
      </c>
      <c r="M2517" s="15">
        <v>111</v>
      </c>
      <c r="N2517" s="15">
        <v>62.8</v>
      </c>
      <c r="O2517" s="15">
        <v>98.1</v>
      </c>
      <c r="P2517" s="15" t="s">
        <v>102</v>
      </c>
      <c r="Q2517" s="15">
        <v>237.4</v>
      </c>
      <c r="R2517" s="15">
        <v>5.03</v>
      </c>
      <c r="S2517" s="15">
        <v>0.91</v>
      </c>
      <c r="T2517" s="15">
        <v>1.75</v>
      </c>
      <c r="U2517" s="15">
        <v>2.2599999999999998</v>
      </c>
      <c r="V2517" s="15">
        <v>56907</v>
      </c>
      <c r="W2517" s="15">
        <v>91936</v>
      </c>
      <c r="X2517" s="15">
        <v>128610</v>
      </c>
      <c r="Y2517" s="15">
        <v>36674</v>
      </c>
      <c r="Z2517" s="15">
        <v>564</v>
      </c>
      <c r="AA2517" s="15">
        <v>4.0069999999999997</v>
      </c>
      <c r="AB2517" s="15">
        <v>25.4</v>
      </c>
    </row>
    <row r="2518" spans="1:28" ht="15" customHeight="1" x14ac:dyDescent="0.3">
      <c r="A2518" s="15" t="s">
        <v>2646</v>
      </c>
      <c r="B2518" s="15" t="s">
        <v>122</v>
      </c>
      <c r="C2518" s="15" t="s">
        <v>123</v>
      </c>
      <c r="D2518" s="15" t="s">
        <v>100</v>
      </c>
      <c r="E2518" s="15" t="s">
        <v>112</v>
      </c>
      <c r="F2518" s="15">
        <v>5.5</v>
      </c>
      <c r="G2518" s="15">
        <v>652.70000000000005</v>
      </c>
      <c r="H2518" s="15">
        <v>20.100000000000001</v>
      </c>
      <c r="I2518" s="15">
        <v>44.1</v>
      </c>
      <c r="J2518" s="15">
        <v>7.9</v>
      </c>
      <c r="K2518" s="15">
        <v>7.43</v>
      </c>
      <c r="L2518" s="15">
        <v>28.7</v>
      </c>
      <c r="M2518" s="15">
        <v>171.4</v>
      </c>
      <c r="N2518" s="15">
        <v>53.9</v>
      </c>
      <c r="O2518" s="15">
        <v>152.5</v>
      </c>
      <c r="P2518" s="15" t="s">
        <v>116</v>
      </c>
      <c r="Q2518" s="15">
        <v>237.7</v>
      </c>
      <c r="R2518" s="15">
        <v>2.7</v>
      </c>
      <c r="S2518" s="15">
        <v>0.84</v>
      </c>
      <c r="T2518" s="15">
        <v>1.44</v>
      </c>
      <c r="U2518" s="15">
        <v>7.92</v>
      </c>
      <c r="V2518" s="15">
        <v>24838</v>
      </c>
      <c r="W2518" s="15">
        <v>407304</v>
      </c>
      <c r="X2518" s="15">
        <v>196717</v>
      </c>
      <c r="Y2518" s="15">
        <v>-210587</v>
      </c>
      <c r="Z2518" s="15">
        <v>1560</v>
      </c>
      <c r="AA2518" s="15">
        <v>5.077</v>
      </c>
      <c r="AB2518" s="15">
        <v>43.5</v>
      </c>
    </row>
    <row r="2519" spans="1:28" ht="15" customHeight="1" x14ac:dyDescent="0.3">
      <c r="A2519" s="15" t="s">
        <v>2647</v>
      </c>
      <c r="B2519" s="15" t="s">
        <v>137</v>
      </c>
      <c r="C2519" s="15" t="s">
        <v>114</v>
      </c>
      <c r="D2519" s="15" t="s">
        <v>144</v>
      </c>
      <c r="E2519" s="15" t="s">
        <v>101</v>
      </c>
      <c r="F2519" s="15">
        <v>6.17</v>
      </c>
      <c r="G2519" s="15">
        <v>828.8</v>
      </c>
      <c r="H2519" s="15">
        <v>28.2</v>
      </c>
      <c r="I2519" s="15">
        <v>69.099999999999994</v>
      </c>
      <c r="J2519" s="15">
        <v>6.4</v>
      </c>
      <c r="K2519" s="15">
        <v>6.83</v>
      </c>
      <c r="L2519" s="15">
        <v>37</v>
      </c>
      <c r="M2519" s="15">
        <v>129.9</v>
      </c>
      <c r="N2519" s="15">
        <v>64.099999999999994</v>
      </c>
      <c r="O2519" s="15">
        <v>75.5</v>
      </c>
      <c r="P2519" s="15" t="s">
        <v>116</v>
      </c>
      <c r="Q2519" s="15">
        <v>104</v>
      </c>
      <c r="R2519" s="15">
        <v>3.29</v>
      </c>
      <c r="S2519" s="15">
        <v>0.83</v>
      </c>
      <c r="T2519" s="15">
        <v>1.86</v>
      </c>
      <c r="U2519" s="15">
        <v>11.48</v>
      </c>
      <c r="V2519" s="15">
        <v>62518</v>
      </c>
      <c r="W2519" s="15">
        <v>326886</v>
      </c>
      <c r="X2519" s="15">
        <v>717707</v>
      </c>
      <c r="Y2519" s="15">
        <v>390821</v>
      </c>
      <c r="Z2519" s="15">
        <v>1593</v>
      </c>
      <c r="AA2519" s="15">
        <v>7.2069999999999999</v>
      </c>
      <c r="AB2519" s="15">
        <v>58.5</v>
      </c>
    </row>
    <row r="2520" spans="1:28" ht="15" customHeight="1" x14ac:dyDescent="0.3">
      <c r="A2520" s="15" t="s">
        <v>2648</v>
      </c>
      <c r="B2520" s="15" t="s">
        <v>146</v>
      </c>
      <c r="C2520" s="15" t="s">
        <v>114</v>
      </c>
      <c r="D2520" s="15" t="s">
        <v>100</v>
      </c>
      <c r="E2520" s="15" t="s">
        <v>101</v>
      </c>
      <c r="F2520" s="15">
        <v>14.9</v>
      </c>
      <c r="G2520" s="15">
        <v>969.2</v>
      </c>
      <c r="H2520" s="15">
        <v>29.1</v>
      </c>
      <c r="I2520" s="15">
        <v>65.900000000000006</v>
      </c>
      <c r="J2520" s="15">
        <v>7.2</v>
      </c>
      <c r="K2520" s="15">
        <v>6.28</v>
      </c>
      <c r="L2520" s="15">
        <v>39.299999999999997</v>
      </c>
      <c r="M2520" s="15">
        <v>104.9</v>
      </c>
      <c r="N2520" s="15">
        <v>39.200000000000003</v>
      </c>
      <c r="O2520" s="15">
        <v>104.3</v>
      </c>
      <c r="P2520" s="15" t="s">
        <v>102</v>
      </c>
      <c r="Q2520" s="15">
        <v>223.4</v>
      </c>
      <c r="R2520" s="15">
        <v>5.39</v>
      </c>
      <c r="S2520" s="15">
        <v>0.68</v>
      </c>
      <c r="T2520" s="15">
        <v>2.3199999999999998</v>
      </c>
      <c r="U2520" s="15">
        <v>34.57</v>
      </c>
      <c r="V2520" s="15">
        <v>25467</v>
      </c>
      <c r="W2520" s="15">
        <v>948759</v>
      </c>
      <c r="X2520" s="15">
        <v>880394</v>
      </c>
      <c r="Y2520" s="15">
        <v>-68365</v>
      </c>
      <c r="Z2520" s="15">
        <v>6411</v>
      </c>
      <c r="AA2520" s="15">
        <v>5.3920000000000003</v>
      </c>
      <c r="AB2520" s="15">
        <v>48.5</v>
      </c>
    </row>
    <row r="2521" spans="1:28" ht="15" customHeight="1" x14ac:dyDescent="0.3">
      <c r="A2521" s="15" t="s">
        <v>2649</v>
      </c>
      <c r="B2521" s="15" t="s">
        <v>98</v>
      </c>
      <c r="C2521" s="15" t="s">
        <v>134</v>
      </c>
      <c r="D2521" s="15" t="s">
        <v>130</v>
      </c>
      <c r="E2521" s="15" t="s">
        <v>120</v>
      </c>
      <c r="F2521" s="15">
        <v>10.41</v>
      </c>
      <c r="G2521" s="15">
        <v>478.3</v>
      </c>
      <c r="H2521" s="15">
        <v>32.299999999999997</v>
      </c>
      <c r="I2521" s="15">
        <v>33.1</v>
      </c>
      <c r="J2521" s="15">
        <v>8.6</v>
      </c>
      <c r="K2521" s="15">
        <v>6.78</v>
      </c>
      <c r="L2521" s="15">
        <v>18.399999999999999</v>
      </c>
      <c r="M2521" s="15">
        <v>169.1</v>
      </c>
      <c r="N2521" s="15">
        <v>70.7</v>
      </c>
      <c r="O2521" s="15">
        <v>115.5</v>
      </c>
      <c r="P2521" s="15" t="s">
        <v>107</v>
      </c>
      <c r="Q2521" s="15">
        <v>196</v>
      </c>
      <c r="R2521" s="15">
        <v>4.62</v>
      </c>
      <c r="S2521" s="15">
        <v>0.69</v>
      </c>
      <c r="T2521" s="15">
        <v>1.38</v>
      </c>
      <c r="U2521" s="15">
        <v>14.37</v>
      </c>
      <c r="V2521" s="15">
        <v>68643</v>
      </c>
      <c r="W2521" s="15">
        <v>608977</v>
      </c>
      <c r="X2521" s="15">
        <v>986400</v>
      </c>
      <c r="Y2521" s="15">
        <v>377423</v>
      </c>
      <c r="Z2521" s="15">
        <v>9592</v>
      </c>
      <c r="AA2521" s="15">
        <v>1.498</v>
      </c>
      <c r="AB2521" s="15">
        <v>48.4</v>
      </c>
    </row>
    <row r="2522" spans="1:28" ht="15" customHeight="1" x14ac:dyDescent="0.3">
      <c r="A2522" s="15" t="s">
        <v>2650</v>
      </c>
      <c r="B2522" s="15" t="s">
        <v>146</v>
      </c>
      <c r="C2522" s="15" t="s">
        <v>99</v>
      </c>
      <c r="D2522" s="15" t="s">
        <v>144</v>
      </c>
      <c r="E2522" s="15" t="s">
        <v>112</v>
      </c>
      <c r="F2522" s="15">
        <v>8.36</v>
      </c>
      <c r="G2522" s="15">
        <v>321.8</v>
      </c>
      <c r="H2522" s="15">
        <v>23.1</v>
      </c>
      <c r="I2522" s="15">
        <v>57.8</v>
      </c>
      <c r="J2522" s="15">
        <v>8.4</v>
      </c>
      <c r="K2522" s="15">
        <v>7.25</v>
      </c>
      <c r="L2522" s="15">
        <v>22.3</v>
      </c>
      <c r="M2522" s="15">
        <v>174.3</v>
      </c>
      <c r="N2522" s="15">
        <v>58</v>
      </c>
      <c r="O2522" s="15">
        <v>73.7</v>
      </c>
      <c r="P2522" s="15" t="s">
        <v>102</v>
      </c>
      <c r="Q2522" s="15">
        <v>231.4</v>
      </c>
      <c r="R2522" s="15">
        <v>2.16</v>
      </c>
      <c r="S2522" s="15">
        <v>0.97</v>
      </c>
      <c r="T2522" s="15">
        <v>1.1599999999999999</v>
      </c>
      <c r="U2522" s="15">
        <v>9.6999999999999993</v>
      </c>
      <c r="V2522" s="15">
        <v>52411</v>
      </c>
      <c r="W2522" s="15">
        <v>535261</v>
      </c>
      <c r="X2522" s="15">
        <v>508387</v>
      </c>
      <c r="Y2522" s="15">
        <v>-26874</v>
      </c>
      <c r="Z2522" s="15">
        <v>3900</v>
      </c>
      <c r="AA2522" s="15">
        <v>2.4870000000000001</v>
      </c>
      <c r="AB2522" s="15">
        <v>43.3</v>
      </c>
    </row>
    <row r="2523" spans="1:28" ht="15" customHeight="1" x14ac:dyDescent="0.3">
      <c r="A2523" s="15" t="s">
        <v>2651</v>
      </c>
      <c r="B2523" s="15" t="s">
        <v>146</v>
      </c>
      <c r="C2523" s="15" t="s">
        <v>99</v>
      </c>
      <c r="D2523" s="15" t="s">
        <v>100</v>
      </c>
      <c r="E2523" s="15" t="s">
        <v>101</v>
      </c>
      <c r="F2523" s="15">
        <v>3.63</v>
      </c>
      <c r="G2523" s="15">
        <v>825.3</v>
      </c>
      <c r="H2523" s="15">
        <v>29.9</v>
      </c>
      <c r="I2523" s="15">
        <v>66</v>
      </c>
      <c r="J2523" s="15">
        <v>6.3</v>
      </c>
      <c r="K2523" s="15">
        <v>6.49</v>
      </c>
      <c r="L2523" s="15">
        <v>26.7</v>
      </c>
      <c r="M2523" s="15">
        <v>93.7</v>
      </c>
      <c r="N2523" s="15">
        <v>76.599999999999994</v>
      </c>
      <c r="O2523" s="15">
        <v>42.3</v>
      </c>
      <c r="P2523" s="15" t="s">
        <v>107</v>
      </c>
      <c r="Q2523" s="15">
        <v>259.8</v>
      </c>
      <c r="R2523" s="15">
        <v>5.46</v>
      </c>
      <c r="S2523" s="15">
        <v>0.7</v>
      </c>
      <c r="T2523" s="15">
        <v>2.96</v>
      </c>
      <c r="U2523" s="15">
        <v>10.74</v>
      </c>
      <c r="V2523" s="15">
        <v>27675</v>
      </c>
      <c r="W2523" s="15">
        <v>308695</v>
      </c>
      <c r="X2523" s="15">
        <v>297230</v>
      </c>
      <c r="Y2523" s="15">
        <v>-11465</v>
      </c>
      <c r="Z2523" s="15">
        <v>2155</v>
      </c>
      <c r="AA2523" s="15">
        <v>4.984</v>
      </c>
      <c r="AB2523" s="15">
        <v>47.8</v>
      </c>
    </row>
    <row r="2524" spans="1:28" ht="15" customHeight="1" x14ac:dyDescent="0.3">
      <c r="A2524" s="15" t="s">
        <v>2652</v>
      </c>
      <c r="B2524" s="15" t="s">
        <v>126</v>
      </c>
      <c r="C2524" s="15" t="s">
        <v>170</v>
      </c>
      <c r="D2524" s="15" t="s">
        <v>130</v>
      </c>
      <c r="E2524" s="15" t="s">
        <v>101</v>
      </c>
      <c r="F2524" s="15">
        <v>11.85</v>
      </c>
      <c r="G2524" s="15">
        <v>810</v>
      </c>
      <c r="H2524" s="15">
        <v>26</v>
      </c>
      <c r="I2524" s="15">
        <v>66.900000000000006</v>
      </c>
      <c r="J2524" s="15">
        <v>6.7</v>
      </c>
      <c r="K2524" s="15">
        <v>6.41</v>
      </c>
      <c r="L2524" s="15">
        <v>32.9</v>
      </c>
      <c r="M2524" s="15">
        <v>122.7</v>
      </c>
      <c r="N2524" s="15">
        <v>88.2</v>
      </c>
      <c r="O2524" s="15">
        <v>92.2</v>
      </c>
      <c r="P2524" s="15" t="s">
        <v>127</v>
      </c>
      <c r="Q2524" s="15">
        <v>227.4</v>
      </c>
      <c r="R2524" s="15">
        <v>4.95</v>
      </c>
      <c r="S2524" s="15">
        <v>0.78</v>
      </c>
      <c r="T2524" s="15">
        <v>2.17</v>
      </c>
      <c r="U2524" s="15">
        <v>25.71</v>
      </c>
      <c r="V2524" s="15">
        <v>66334</v>
      </c>
      <c r="W2524" s="15">
        <v>797765</v>
      </c>
      <c r="X2524" s="15">
        <v>1705447</v>
      </c>
      <c r="Y2524" s="15">
        <v>907682</v>
      </c>
      <c r="Z2524" s="15">
        <v>7484</v>
      </c>
      <c r="AA2524" s="15">
        <v>3.4350000000000001</v>
      </c>
      <c r="AB2524" s="15">
        <v>50.6</v>
      </c>
    </row>
    <row r="2525" spans="1:28" ht="15" customHeight="1" x14ac:dyDescent="0.3">
      <c r="A2525" s="15" t="s">
        <v>2653</v>
      </c>
      <c r="B2525" s="15" t="s">
        <v>146</v>
      </c>
      <c r="C2525" s="15" t="s">
        <v>129</v>
      </c>
      <c r="D2525" s="15" t="s">
        <v>177</v>
      </c>
      <c r="E2525" s="15" t="s">
        <v>101</v>
      </c>
      <c r="F2525" s="15">
        <v>2.65</v>
      </c>
      <c r="G2525" s="15">
        <v>697.5</v>
      </c>
      <c r="H2525" s="15">
        <v>30.4</v>
      </c>
      <c r="I2525" s="15">
        <v>77.599999999999994</v>
      </c>
      <c r="J2525" s="15">
        <v>7.5</v>
      </c>
      <c r="K2525" s="15">
        <v>6.1</v>
      </c>
      <c r="L2525" s="15">
        <v>31.3</v>
      </c>
      <c r="M2525" s="15">
        <v>105.9</v>
      </c>
      <c r="N2525" s="15">
        <v>50.3</v>
      </c>
      <c r="O2525" s="15">
        <v>40.799999999999997</v>
      </c>
      <c r="P2525" s="15" t="s">
        <v>127</v>
      </c>
      <c r="Q2525" s="15">
        <v>164.2</v>
      </c>
      <c r="R2525" s="15">
        <v>3</v>
      </c>
      <c r="S2525" s="15">
        <v>0.95</v>
      </c>
      <c r="T2525" s="15">
        <v>49.09</v>
      </c>
      <c r="U2525" s="15">
        <v>130.09</v>
      </c>
      <c r="V2525" s="15">
        <v>4312</v>
      </c>
      <c r="W2525" s="15">
        <v>155179</v>
      </c>
      <c r="X2525" s="15">
        <v>560948</v>
      </c>
      <c r="Y2525" s="15">
        <v>405769</v>
      </c>
      <c r="Z2525" s="15">
        <v>4630</v>
      </c>
      <c r="AA2525" s="15">
        <v>28.097000000000001</v>
      </c>
      <c r="AB2525" s="15">
        <v>55.6</v>
      </c>
    </row>
    <row r="2526" spans="1:28" ht="15" customHeight="1" x14ac:dyDescent="0.3">
      <c r="A2526" s="15" t="s">
        <v>2654</v>
      </c>
      <c r="B2526" s="15" t="s">
        <v>137</v>
      </c>
      <c r="C2526" s="15" t="s">
        <v>152</v>
      </c>
      <c r="D2526" s="15" t="s">
        <v>132</v>
      </c>
      <c r="E2526" s="15" t="s">
        <v>112</v>
      </c>
      <c r="F2526" s="15">
        <v>8.16</v>
      </c>
      <c r="G2526" s="15">
        <v>382.2</v>
      </c>
      <c r="H2526" s="15">
        <v>23.6</v>
      </c>
      <c r="I2526" s="15">
        <v>64.5</v>
      </c>
      <c r="J2526" s="15">
        <v>8</v>
      </c>
      <c r="K2526" s="15">
        <v>7.11</v>
      </c>
      <c r="L2526" s="15">
        <v>26.6</v>
      </c>
      <c r="M2526" s="15">
        <v>113.6</v>
      </c>
      <c r="N2526" s="15">
        <v>44.9</v>
      </c>
      <c r="O2526" s="15">
        <v>74.099999999999994</v>
      </c>
      <c r="P2526" s="15" t="s">
        <v>116</v>
      </c>
      <c r="Q2526" s="15">
        <v>244.4</v>
      </c>
      <c r="R2526" s="15">
        <v>5.56</v>
      </c>
      <c r="S2526" s="15">
        <v>0.9</v>
      </c>
      <c r="T2526" s="15">
        <v>1.25</v>
      </c>
      <c r="U2526" s="15">
        <v>10.199999999999999</v>
      </c>
      <c r="V2526" s="15">
        <v>93125</v>
      </c>
      <c r="W2526" s="15">
        <v>479871</v>
      </c>
      <c r="X2526" s="15">
        <v>949875</v>
      </c>
      <c r="Y2526" s="15">
        <v>470004</v>
      </c>
      <c r="Z2526" s="15">
        <v>2205</v>
      </c>
      <c r="AA2526" s="15">
        <v>4.6260000000000003</v>
      </c>
      <c r="AB2526" s="15">
        <v>37.6</v>
      </c>
    </row>
    <row r="2527" spans="1:28" ht="15" customHeight="1" x14ac:dyDescent="0.3">
      <c r="A2527" s="15" t="s">
        <v>2655</v>
      </c>
      <c r="B2527" s="15" t="s">
        <v>137</v>
      </c>
      <c r="C2527" s="15" t="s">
        <v>152</v>
      </c>
      <c r="D2527" s="15" t="s">
        <v>144</v>
      </c>
      <c r="E2527" s="15" t="s">
        <v>101</v>
      </c>
      <c r="F2527" s="15">
        <v>6.51</v>
      </c>
      <c r="G2527" s="15">
        <v>922.5</v>
      </c>
      <c r="H2527" s="15">
        <v>29.8</v>
      </c>
      <c r="I2527" s="15">
        <v>71.3</v>
      </c>
      <c r="J2527" s="15">
        <v>7.6</v>
      </c>
      <c r="K2527" s="15">
        <v>7.31</v>
      </c>
      <c r="L2527" s="15">
        <v>29</v>
      </c>
      <c r="M2527" s="15">
        <v>166.5</v>
      </c>
      <c r="N2527" s="15">
        <v>49.8</v>
      </c>
      <c r="O2527" s="15">
        <v>123.7</v>
      </c>
      <c r="P2527" s="15" t="s">
        <v>127</v>
      </c>
      <c r="Q2527" s="15">
        <v>154.4</v>
      </c>
      <c r="R2527" s="15">
        <v>7.33</v>
      </c>
      <c r="S2527" s="15">
        <v>0.88</v>
      </c>
      <c r="T2527" s="15">
        <v>1.41</v>
      </c>
      <c r="U2527" s="15">
        <v>9.18</v>
      </c>
      <c r="V2527" s="15">
        <v>55215</v>
      </c>
      <c r="W2527" s="15">
        <v>528644</v>
      </c>
      <c r="X2527" s="15">
        <v>506874</v>
      </c>
      <c r="Y2527" s="15">
        <v>-21770</v>
      </c>
      <c r="Z2527" s="15">
        <v>3323</v>
      </c>
      <c r="AA2527" s="15">
        <v>2.7629999999999999</v>
      </c>
      <c r="AB2527" s="15">
        <v>44.6</v>
      </c>
    </row>
    <row r="2528" spans="1:28" ht="15" customHeight="1" x14ac:dyDescent="0.3">
      <c r="A2528" s="15" t="s">
        <v>2656</v>
      </c>
      <c r="B2528" s="15" t="s">
        <v>118</v>
      </c>
      <c r="C2528" s="15" t="s">
        <v>134</v>
      </c>
      <c r="D2528" s="15" t="s">
        <v>106</v>
      </c>
      <c r="E2528" s="15" t="s">
        <v>101</v>
      </c>
      <c r="F2528" s="15">
        <v>14.39</v>
      </c>
      <c r="G2528" s="15"/>
      <c r="H2528" s="15">
        <v>26.3</v>
      </c>
      <c r="I2528" s="15">
        <v>82.4</v>
      </c>
      <c r="J2528" s="15">
        <v>5.9</v>
      </c>
      <c r="K2528" s="15">
        <v>6.44</v>
      </c>
      <c r="L2528" s="15">
        <v>26.5</v>
      </c>
      <c r="M2528" s="15">
        <v>67.400000000000006</v>
      </c>
      <c r="N2528" s="15">
        <v>35.299999999999997</v>
      </c>
      <c r="O2528" s="15">
        <v>121.9</v>
      </c>
      <c r="P2528" s="15" t="s">
        <v>127</v>
      </c>
      <c r="Q2528" s="15">
        <v>226.8</v>
      </c>
      <c r="R2528" s="15">
        <v>0.76</v>
      </c>
      <c r="S2528" s="15">
        <v>0.83</v>
      </c>
      <c r="T2528" s="15">
        <v>4.24</v>
      </c>
      <c r="U2528" s="15">
        <v>61.01</v>
      </c>
      <c r="V2528" s="15">
        <v>20457</v>
      </c>
      <c r="W2528" s="15">
        <v>1079411</v>
      </c>
      <c r="X2528" s="15">
        <v>1248082</v>
      </c>
      <c r="Y2528" s="15">
        <v>168671</v>
      </c>
      <c r="Z2528" s="15">
        <v>7924</v>
      </c>
      <c r="AA2528" s="15">
        <v>7.6989999999999998</v>
      </c>
      <c r="AB2528" s="15">
        <v>62.7</v>
      </c>
    </row>
    <row r="2529" spans="1:28" ht="15" customHeight="1" x14ac:dyDescent="0.3">
      <c r="A2529" s="15" t="s">
        <v>2657</v>
      </c>
      <c r="B2529" s="15" t="s">
        <v>126</v>
      </c>
      <c r="C2529" s="15" t="s">
        <v>170</v>
      </c>
      <c r="D2529" s="15" t="s">
        <v>115</v>
      </c>
      <c r="E2529" s="15" t="s">
        <v>112</v>
      </c>
      <c r="F2529" s="15">
        <v>13.6</v>
      </c>
      <c r="G2529" s="15">
        <v>457.7</v>
      </c>
      <c r="H2529" s="15">
        <v>22.4</v>
      </c>
      <c r="I2529" s="15">
        <v>65.5</v>
      </c>
      <c r="J2529" s="15">
        <v>6.8</v>
      </c>
      <c r="K2529" s="15">
        <v>6.23</v>
      </c>
      <c r="L2529" s="15">
        <v>26.6</v>
      </c>
      <c r="M2529" s="15">
        <v>108.9</v>
      </c>
      <c r="N2529" s="15">
        <v>74.900000000000006</v>
      </c>
      <c r="O2529" s="15">
        <v>65</v>
      </c>
      <c r="P2529" s="15" t="s">
        <v>116</v>
      </c>
      <c r="Q2529" s="15">
        <v>203.2</v>
      </c>
      <c r="R2529" s="15">
        <v>7.4</v>
      </c>
      <c r="S2529" s="15">
        <v>0.85</v>
      </c>
      <c r="T2529" s="15">
        <v>2.41</v>
      </c>
      <c r="U2529" s="15">
        <v>32.78</v>
      </c>
      <c r="V2529" s="15">
        <v>25575</v>
      </c>
      <c r="W2529" s="15">
        <v>815454</v>
      </c>
      <c r="X2529" s="15">
        <v>838348</v>
      </c>
      <c r="Y2529" s="15">
        <v>22894</v>
      </c>
      <c r="Z2529" s="15">
        <v>9936</v>
      </c>
      <c r="AA2529" s="15">
        <v>3.2989999999999999</v>
      </c>
      <c r="AB2529" s="15">
        <v>24.2</v>
      </c>
    </row>
    <row r="2530" spans="1:28" ht="15" customHeight="1" x14ac:dyDescent="0.3">
      <c r="A2530" s="15" t="s">
        <v>2658</v>
      </c>
      <c r="B2530" s="15" t="s">
        <v>137</v>
      </c>
      <c r="C2530" s="15" t="s">
        <v>110</v>
      </c>
      <c r="D2530" s="15" t="s">
        <v>115</v>
      </c>
      <c r="E2530" s="15" t="s">
        <v>101</v>
      </c>
      <c r="F2530" s="15">
        <v>0.98</v>
      </c>
      <c r="G2530" s="15">
        <v>871.1</v>
      </c>
      <c r="H2530" s="15">
        <v>29.7</v>
      </c>
      <c r="I2530" s="15">
        <v>65.099999999999994</v>
      </c>
      <c r="J2530" s="15">
        <v>7.5</v>
      </c>
      <c r="K2530" s="15">
        <v>7.11</v>
      </c>
      <c r="L2530" s="15">
        <v>28.8</v>
      </c>
      <c r="M2530" s="15">
        <v>114.3</v>
      </c>
      <c r="N2530" s="15">
        <v>73.8</v>
      </c>
      <c r="O2530" s="15">
        <v>144.30000000000001</v>
      </c>
      <c r="P2530" s="15" t="s">
        <v>102</v>
      </c>
      <c r="Q2530" s="15">
        <v>211.3</v>
      </c>
      <c r="R2530" s="15">
        <v>2.86</v>
      </c>
      <c r="S2530" s="15">
        <v>0.95</v>
      </c>
      <c r="T2530" s="15">
        <v>3.05</v>
      </c>
      <c r="U2530" s="15">
        <v>2.99</v>
      </c>
      <c r="V2530" s="15">
        <v>18262</v>
      </c>
      <c r="W2530" s="15">
        <v>73419</v>
      </c>
      <c r="X2530" s="15">
        <v>54603</v>
      </c>
      <c r="Y2530" s="15">
        <v>-18816</v>
      </c>
      <c r="Z2530" s="15">
        <v>1256</v>
      </c>
      <c r="AA2530" s="15">
        <v>2.3809999999999998</v>
      </c>
      <c r="AB2530" s="15">
        <v>42.7</v>
      </c>
    </row>
    <row r="2531" spans="1:28" ht="15" customHeight="1" x14ac:dyDescent="0.3">
      <c r="A2531" s="15" t="s">
        <v>2659</v>
      </c>
      <c r="B2531" s="15" t="s">
        <v>109</v>
      </c>
      <c r="C2531" s="15" t="s">
        <v>105</v>
      </c>
      <c r="D2531" s="15" t="s">
        <v>132</v>
      </c>
      <c r="E2531" s="15" t="s">
        <v>101</v>
      </c>
      <c r="F2531" s="15">
        <v>6.78</v>
      </c>
      <c r="G2531" s="15">
        <v>1168</v>
      </c>
      <c r="H2531" s="15">
        <v>27.4</v>
      </c>
      <c r="I2531" s="15">
        <v>71.8</v>
      </c>
      <c r="J2531" s="15">
        <v>6.7</v>
      </c>
      <c r="K2531" s="15">
        <v>5.93</v>
      </c>
      <c r="L2531" s="15">
        <v>28.7</v>
      </c>
      <c r="M2531" s="15">
        <v>100.2</v>
      </c>
      <c r="N2531" s="15">
        <v>50.2</v>
      </c>
      <c r="O2531" s="15">
        <v>98.7</v>
      </c>
      <c r="P2531" s="15" t="s">
        <v>127</v>
      </c>
      <c r="Q2531" s="15">
        <v>188.8</v>
      </c>
      <c r="R2531" s="15">
        <v>5.61</v>
      </c>
      <c r="S2531" s="15">
        <v>0.99</v>
      </c>
      <c r="T2531" s="15">
        <v>0.89</v>
      </c>
      <c r="U2531" s="15">
        <v>6.03</v>
      </c>
      <c r="V2531" s="15">
        <v>102918</v>
      </c>
      <c r="W2531" s="15">
        <v>491496</v>
      </c>
      <c r="X2531" s="15">
        <v>620596</v>
      </c>
      <c r="Y2531" s="15">
        <v>129100</v>
      </c>
      <c r="Z2531" s="15">
        <v>4001</v>
      </c>
      <c r="AA2531" s="15">
        <v>1.5069999999999999</v>
      </c>
      <c r="AB2531" s="15">
        <v>58.5</v>
      </c>
    </row>
    <row r="2532" spans="1:28" ht="15" customHeight="1" x14ac:dyDescent="0.3">
      <c r="A2532" s="15" t="s">
        <v>2660</v>
      </c>
      <c r="B2532" s="15" t="s">
        <v>118</v>
      </c>
      <c r="C2532" s="15" t="s">
        <v>170</v>
      </c>
      <c r="D2532" s="15" t="s">
        <v>130</v>
      </c>
      <c r="E2532" s="15" t="s">
        <v>112</v>
      </c>
      <c r="F2532" s="15">
        <v>2.91</v>
      </c>
      <c r="G2532" s="15">
        <v>348.4</v>
      </c>
      <c r="H2532" s="15">
        <v>21.7</v>
      </c>
      <c r="I2532" s="15">
        <v>44.8</v>
      </c>
      <c r="J2532" s="15">
        <v>7.3</v>
      </c>
      <c r="K2532" s="15">
        <v>6.31</v>
      </c>
      <c r="L2532" s="15">
        <v>25.3</v>
      </c>
      <c r="M2532" s="15">
        <v>95.1</v>
      </c>
      <c r="N2532" s="15">
        <v>34.200000000000003</v>
      </c>
      <c r="O2532" s="15">
        <v>116.3</v>
      </c>
      <c r="P2532" s="15" t="s">
        <v>107</v>
      </c>
      <c r="Q2532" s="15">
        <v>162.69999999999999</v>
      </c>
      <c r="R2532" s="15">
        <v>7.26</v>
      </c>
      <c r="S2532" s="15">
        <v>0.91</v>
      </c>
      <c r="T2532" s="15">
        <v>1.1200000000000001</v>
      </c>
      <c r="U2532" s="15">
        <v>3.26</v>
      </c>
      <c r="V2532" s="15">
        <v>59942</v>
      </c>
      <c r="W2532" s="15">
        <v>205713</v>
      </c>
      <c r="X2532" s="15">
        <v>195411</v>
      </c>
      <c r="Y2532" s="15">
        <v>-10302</v>
      </c>
      <c r="Z2532" s="15">
        <v>2762</v>
      </c>
      <c r="AA2532" s="15">
        <v>1.18</v>
      </c>
      <c r="AB2532" s="15">
        <v>37.4</v>
      </c>
    </row>
    <row r="2533" spans="1:28" ht="15" customHeight="1" x14ac:dyDescent="0.3">
      <c r="A2533" s="15" t="s">
        <v>2661</v>
      </c>
      <c r="B2533" s="15" t="s">
        <v>122</v>
      </c>
      <c r="C2533" s="15" t="s">
        <v>99</v>
      </c>
      <c r="D2533" s="15" t="s">
        <v>111</v>
      </c>
      <c r="E2533" s="15" t="s">
        <v>101</v>
      </c>
      <c r="F2533" s="15">
        <v>6.43</v>
      </c>
      <c r="G2533" s="15">
        <v>866.7</v>
      </c>
      <c r="H2533" s="15">
        <v>25.4</v>
      </c>
      <c r="I2533" s="15">
        <v>77.7</v>
      </c>
      <c r="J2533" s="15">
        <v>6.2</v>
      </c>
      <c r="K2533" s="15">
        <v>6.38</v>
      </c>
      <c r="L2533" s="15">
        <v>29.3</v>
      </c>
      <c r="M2533" s="15">
        <v>174.6</v>
      </c>
      <c r="N2533" s="15">
        <v>88.1</v>
      </c>
      <c r="O2533" s="15">
        <v>134.1</v>
      </c>
      <c r="P2533" s="15" t="s">
        <v>127</v>
      </c>
      <c r="Q2533" s="15">
        <v>202.2</v>
      </c>
      <c r="R2533" s="15">
        <v>4.66</v>
      </c>
      <c r="S2533" s="15">
        <v>0.84</v>
      </c>
      <c r="T2533" s="15">
        <v>1.56</v>
      </c>
      <c r="U2533" s="15">
        <v>10.029999999999999</v>
      </c>
      <c r="V2533" s="15">
        <v>68725</v>
      </c>
      <c r="W2533" s="15">
        <v>479129</v>
      </c>
      <c r="X2533" s="15">
        <v>689312</v>
      </c>
      <c r="Y2533" s="15">
        <v>210183</v>
      </c>
      <c r="Z2533" s="15">
        <v>2351</v>
      </c>
      <c r="AA2533" s="15">
        <v>4.266</v>
      </c>
      <c r="AB2533" s="15">
        <v>51.1</v>
      </c>
    </row>
    <row r="2534" spans="1:28" ht="15" customHeight="1" x14ac:dyDescent="0.3">
      <c r="A2534" s="15" t="s">
        <v>2662</v>
      </c>
      <c r="B2534" s="15" t="s">
        <v>104</v>
      </c>
      <c r="C2534" s="15" t="s">
        <v>105</v>
      </c>
      <c r="D2534" s="15" t="s">
        <v>177</v>
      </c>
      <c r="E2534" s="15" t="s">
        <v>101</v>
      </c>
      <c r="F2534" s="15">
        <v>6.09</v>
      </c>
      <c r="G2534" s="15">
        <v>695.7</v>
      </c>
      <c r="H2534" s="15">
        <v>30.4</v>
      </c>
      <c r="I2534" s="15">
        <v>71.7</v>
      </c>
      <c r="J2534" s="15">
        <v>9.3000000000000007</v>
      </c>
      <c r="K2534" s="15">
        <v>6.92</v>
      </c>
      <c r="L2534" s="15">
        <v>26.4</v>
      </c>
      <c r="M2534" s="15">
        <v>114.2</v>
      </c>
      <c r="N2534" s="15">
        <v>82.2</v>
      </c>
      <c r="O2534" s="15">
        <v>58.4</v>
      </c>
      <c r="P2534" s="15" t="s">
        <v>116</v>
      </c>
      <c r="Q2534" s="15">
        <v>240.7</v>
      </c>
      <c r="R2534" s="15">
        <v>6.08</v>
      </c>
      <c r="S2534" s="15">
        <v>0.72</v>
      </c>
      <c r="T2534" s="15">
        <v>72.92</v>
      </c>
      <c r="U2534" s="15">
        <v>444.08</v>
      </c>
      <c r="V2534" s="15">
        <v>3799</v>
      </c>
      <c r="W2534" s="15">
        <v>469732</v>
      </c>
      <c r="X2534" s="15">
        <v>1687060</v>
      </c>
      <c r="Y2534" s="15">
        <v>1217328</v>
      </c>
      <c r="Z2534" s="15">
        <v>5817</v>
      </c>
      <c r="AA2534" s="15">
        <v>76.341999999999999</v>
      </c>
      <c r="AB2534" s="15">
        <v>60</v>
      </c>
    </row>
    <row r="2535" spans="1:28" ht="15" customHeight="1" x14ac:dyDescent="0.3">
      <c r="A2535" s="15" t="s">
        <v>2663</v>
      </c>
      <c r="B2535" s="15" t="s">
        <v>122</v>
      </c>
      <c r="C2535" s="15" t="s">
        <v>110</v>
      </c>
      <c r="D2535" s="15" t="s">
        <v>111</v>
      </c>
      <c r="E2535" s="15" t="s">
        <v>101</v>
      </c>
      <c r="F2535" s="15">
        <v>13.61</v>
      </c>
      <c r="G2535" s="15">
        <v>893.4</v>
      </c>
      <c r="H2535" s="15">
        <v>35.299999999999997</v>
      </c>
      <c r="I2535" s="15">
        <v>73.8</v>
      </c>
      <c r="J2535" s="15">
        <v>7.5</v>
      </c>
      <c r="K2535" s="15">
        <v>7.19</v>
      </c>
      <c r="L2535" s="15">
        <v>34.700000000000003</v>
      </c>
      <c r="M2535" s="15">
        <v>113.1</v>
      </c>
      <c r="N2535" s="15">
        <v>51.6</v>
      </c>
      <c r="O2535" s="15">
        <v>87.9</v>
      </c>
      <c r="P2535" s="15" t="s">
        <v>102</v>
      </c>
      <c r="Q2535" s="15">
        <v>124.6</v>
      </c>
      <c r="R2535" s="15">
        <v>4.9000000000000004</v>
      </c>
      <c r="S2535" s="15">
        <v>0.73</v>
      </c>
      <c r="T2535" s="15">
        <v>0.91</v>
      </c>
      <c r="U2535" s="15">
        <v>12.39</v>
      </c>
      <c r="V2535" s="15">
        <v>68258</v>
      </c>
      <c r="W2535" s="15">
        <v>709265</v>
      </c>
      <c r="X2535" s="15">
        <v>845717</v>
      </c>
      <c r="Y2535" s="15">
        <v>136452</v>
      </c>
      <c r="Z2535" s="15">
        <v>3623</v>
      </c>
      <c r="AA2535" s="15">
        <v>3.42</v>
      </c>
      <c r="AB2535" s="15">
        <v>51.7</v>
      </c>
    </row>
    <row r="2536" spans="1:28" ht="15" customHeight="1" x14ac:dyDescent="0.3">
      <c r="A2536" s="15" t="s">
        <v>2664</v>
      </c>
      <c r="B2536" s="15" t="s">
        <v>118</v>
      </c>
      <c r="C2536" s="15" t="s">
        <v>152</v>
      </c>
      <c r="D2536" s="15" t="s">
        <v>132</v>
      </c>
      <c r="E2536" s="15" t="s">
        <v>101</v>
      </c>
      <c r="F2536" s="15">
        <v>8.5500000000000007</v>
      </c>
      <c r="G2536" s="15">
        <v>865.2</v>
      </c>
      <c r="H2536" s="15">
        <v>31.4</v>
      </c>
      <c r="I2536" s="15">
        <v>76.8</v>
      </c>
      <c r="J2536" s="15">
        <v>7.2</v>
      </c>
      <c r="K2536" s="15">
        <v>7.71</v>
      </c>
      <c r="L2536" s="15">
        <v>29.1</v>
      </c>
      <c r="M2536" s="15">
        <v>162.1</v>
      </c>
      <c r="N2536" s="15">
        <v>73.8</v>
      </c>
      <c r="O2536" s="15">
        <v>110.8</v>
      </c>
      <c r="P2536" s="15" t="s">
        <v>116</v>
      </c>
      <c r="Q2536" s="15">
        <v>162.9</v>
      </c>
      <c r="R2536" s="15">
        <v>1.73</v>
      </c>
      <c r="S2536" s="15">
        <v>0.66</v>
      </c>
      <c r="T2536" s="15">
        <v>0.7</v>
      </c>
      <c r="U2536" s="15">
        <v>5.98</v>
      </c>
      <c r="V2536" s="15">
        <v>116094</v>
      </c>
      <c r="W2536" s="15">
        <v>463908</v>
      </c>
      <c r="X2536" s="15">
        <v>694242</v>
      </c>
      <c r="Y2536" s="15">
        <v>230334</v>
      </c>
      <c r="Z2536" s="15">
        <v>2637</v>
      </c>
      <c r="AA2536" s="15">
        <v>2.2679999999999998</v>
      </c>
      <c r="AB2536" s="15">
        <v>67.400000000000006</v>
      </c>
    </row>
    <row r="2537" spans="1:28" ht="15" customHeight="1" x14ac:dyDescent="0.3">
      <c r="A2537" s="15" t="s">
        <v>2665</v>
      </c>
      <c r="B2537" s="15" t="s">
        <v>104</v>
      </c>
      <c r="C2537" s="15" t="s">
        <v>99</v>
      </c>
      <c r="D2537" s="15" t="s">
        <v>132</v>
      </c>
      <c r="E2537" s="15" t="s">
        <v>112</v>
      </c>
      <c r="F2537" s="15">
        <v>6.47</v>
      </c>
      <c r="G2537" s="15">
        <v>314.5</v>
      </c>
      <c r="H2537" s="15">
        <v>22.1</v>
      </c>
      <c r="I2537" s="15">
        <v>54.3</v>
      </c>
      <c r="J2537" s="15">
        <v>7.9</v>
      </c>
      <c r="K2537" s="15">
        <v>7.04</v>
      </c>
      <c r="L2537" s="15">
        <v>23.3</v>
      </c>
      <c r="M2537" s="15">
        <v>117.6</v>
      </c>
      <c r="N2537" s="15">
        <v>35.1</v>
      </c>
      <c r="O2537" s="15">
        <v>159.6</v>
      </c>
      <c r="P2537" s="15" t="s">
        <v>107</v>
      </c>
      <c r="Q2537" s="15">
        <v>142.6</v>
      </c>
      <c r="R2537" s="15">
        <v>1.35</v>
      </c>
      <c r="S2537" s="15">
        <v>0.72</v>
      </c>
      <c r="T2537" s="15">
        <v>1.43</v>
      </c>
      <c r="U2537" s="15">
        <v>9.25</v>
      </c>
      <c r="V2537" s="15">
        <v>105884</v>
      </c>
      <c r="W2537" s="15">
        <v>292034</v>
      </c>
      <c r="X2537" s="15">
        <v>979427</v>
      </c>
      <c r="Y2537" s="15">
        <v>687393</v>
      </c>
      <c r="Z2537" s="15">
        <v>5395</v>
      </c>
      <c r="AA2537" s="15">
        <v>1.7150000000000001</v>
      </c>
      <c r="AB2537" s="15">
        <v>45.1</v>
      </c>
    </row>
    <row r="2538" spans="1:28" ht="15" customHeight="1" x14ac:dyDescent="0.3">
      <c r="A2538" s="15" t="s">
        <v>2666</v>
      </c>
      <c r="B2538" s="15" t="s">
        <v>146</v>
      </c>
      <c r="C2538" s="15" t="s">
        <v>170</v>
      </c>
      <c r="D2538" s="15" t="s">
        <v>130</v>
      </c>
      <c r="E2538" s="15" t="s">
        <v>112</v>
      </c>
      <c r="F2538" s="15">
        <v>12.98</v>
      </c>
      <c r="G2538" s="15">
        <v>939.2</v>
      </c>
      <c r="H2538" s="15">
        <v>25.3</v>
      </c>
      <c r="I2538" s="15">
        <v>66.099999999999994</v>
      </c>
      <c r="J2538" s="15">
        <v>5.0999999999999996</v>
      </c>
      <c r="K2538" s="15">
        <v>6.3</v>
      </c>
      <c r="L2538" s="15">
        <v>13.5</v>
      </c>
      <c r="M2538" s="15">
        <v>104.3</v>
      </c>
      <c r="N2538" s="15">
        <v>59</v>
      </c>
      <c r="O2538" s="15">
        <v>164.8</v>
      </c>
      <c r="P2538" s="15" t="s">
        <v>107</v>
      </c>
      <c r="Q2538" s="15">
        <v>238.4</v>
      </c>
      <c r="R2538" s="15">
        <v>1.45</v>
      </c>
      <c r="S2538" s="15">
        <v>0.84</v>
      </c>
      <c r="T2538" s="15">
        <v>1.6</v>
      </c>
      <c r="U2538" s="15">
        <v>20.77</v>
      </c>
      <c r="V2538" s="15">
        <v>68805</v>
      </c>
      <c r="W2538" s="15">
        <v>785708</v>
      </c>
      <c r="X2538" s="15">
        <v>1429080</v>
      </c>
      <c r="Y2538" s="15">
        <v>643372</v>
      </c>
      <c r="Z2538" s="15">
        <v>13630</v>
      </c>
      <c r="AA2538" s="15">
        <v>1.524</v>
      </c>
      <c r="AB2538" s="15">
        <v>58.8</v>
      </c>
    </row>
    <row r="2539" spans="1:28" ht="15" customHeight="1" x14ac:dyDescent="0.3">
      <c r="A2539" s="15" t="s">
        <v>2667</v>
      </c>
      <c r="B2539" s="15" t="s">
        <v>146</v>
      </c>
      <c r="C2539" s="15" t="s">
        <v>129</v>
      </c>
      <c r="D2539" s="15" t="s">
        <v>115</v>
      </c>
      <c r="E2539" s="15" t="s">
        <v>112</v>
      </c>
      <c r="F2539" s="15">
        <v>13.52</v>
      </c>
      <c r="G2539" s="15">
        <v>785.2</v>
      </c>
      <c r="H2539" s="15">
        <v>26.5</v>
      </c>
      <c r="I2539" s="15">
        <v>52.4</v>
      </c>
      <c r="J2539" s="15">
        <v>7.5</v>
      </c>
      <c r="K2539" s="15">
        <v>5.89</v>
      </c>
      <c r="L2539" s="15">
        <v>19.5</v>
      </c>
      <c r="M2539" s="15">
        <v>63.1</v>
      </c>
      <c r="N2539" s="15">
        <v>16.8</v>
      </c>
      <c r="O2539" s="15">
        <v>160.6</v>
      </c>
      <c r="P2539" s="15" t="s">
        <v>116</v>
      </c>
      <c r="Q2539" s="15">
        <v>236.9</v>
      </c>
      <c r="R2539" s="15">
        <v>1.44</v>
      </c>
      <c r="S2539" s="15">
        <v>0.76</v>
      </c>
      <c r="T2539" s="15">
        <v>1.5</v>
      </c>
      <c r="U2539" s="15">
        <v>20.28</v>
      </c>
      <c r="V2539" s="15">
        <v>22326</v>
      </c>
      <c r="W2539" s="15">
        <v>857817</v>
      </c>
      <c r="X2539" s="15">
        <v>452771</v>
      </c>
      <c r="Y2539" s="15">
        <v>-405046</v>
      </c>
      <c r="Z2539" s="15">
        <v>12008</v>
      </c>
      <c r="AA2539" s="15">
        <v>1.6890000000000001</v>
      </c>
      <c r="AB2539" s="15">
        <v>58</v>
      </c>
    </row>
    <row r="2540" spans="1:28" ht="15" customHeight="1" x14ac:dyDescent="0.3">
      <c r="A2540" s="15" t="s">
        <v>2668</v>
      </c>
      <c r="B2540" s="15" t="s">
        <v>126</v>
      </c>
      <c r="C2540" s="15" t="s">
        <v>119</v>
      </c>
      <c r="D2540" s="15" t="s">
        <v>132</v>
      </c>
      <c r="E2540" s="15" t="s">
        <v>101</v>
      </c>
      <c r="F2540" s="15">
        <v>4.9800000000000004</v>
      </c>
      <c r="G2540" s="15">
        <v>873.3</v>
      </c>
      <c r="H2540" s="15">
        <v>29.9</v>
      </c>
      <c r="I2540" s="15">
        <v>57.1</v>
      </c>
      <c r="J2540" s="15">
        <v>6.4</v>
      </c>
      <c r="K2540" s="15">
        <v>6.17</v>
      </c>
      <c r="L2540" s="15">
        <v>31</v>
      </c>
      <c r="M2540" s="15">
        <v>147</v>
      </c>
      <c r="N2540" s="15">
        <v>69.099999999999994</v>
      </c>
      <c r="O2540" s="15">
        <v>160.69999999999999</v>
      </c>
      <c r="P2540" s="15" t="s">
        <v>102</v>
      </c>
      <c r="Q2540" s="15">
        <v>105.1</v>
      </c>
      <c r="R2540" s="15">
        <v>6.18</v>
      </c>
      <c r="S2540" s="15">
        <v>0.91</v>
      </c>
      <c r="T2540" s="15">
        <v>2.09</v>
      </c>
      <c r="U2540" s="15">
        <v>10.41</v>
      </c>
      <c r="V2540" s="15">
        <v>106732</v>
      </c>
      <c r="W2540" s="15">
        <v>330280</v>
      </c>
      <c r="X2540" s="15">
        <v>1111080</v>
      </c>
      <c r="Y2540" s="15">
        <v>780800</v>
      </c>
      <c r="Z2540" s="15">
        <v>2123</v>
      </c>
      <c r="AA2540" s="15">
        <v>4.9029999999999996</v>
      </c>
      <c r="AB2540" s="15">
        <v>44.7</v>
      </c>
    </row>
    <row r="2541" spans="1:28" ht="15" customHeight="1" x14ac:dyDescent="0.3">
      <c r="A2541" s="15" t="s">
        <v>2669</v>
      </c>
      <c r="B2541" s="15" t="s">
        <v>109</v>
      </c>
      <c r="C2541" s="15" t="s">
        <v>119</v>
      </c>
      <c r="D2541" s="15" t="s">
        <v>115</v>
      </c>
      <c r="E2541" s="15" t="s">
        <v>101</v>
      </c>
      <c r="F2541" s="15">
        <v>4.62</v>
      </c>
      <c r="G2541" s="15">
        <v>974</v>
      </c>
      <c r="H2541" s="15">
        <v>25.8</v>
      </c>
      <c r="I2541" s="15">
        <v>77.400000000000006</v>
      </c>
      <c r="J2541" s="15">
        <v>7.9</v>
      </c>
      <c r="K2541" s="15">
        <v>5.88</v>
      </c>
      <c r="L2541" s="15">
        <v>27.8</v>
      </c>
      <c r="M2541" s="15">
        <v>152.5</v>
      </c>
      <c r="N2541" s="15">
        <v>81.400000000000006</v>
      </c>
      <c r="O2541" s="15">
        <v>112.8</v>
      </c>
      <c r="P2541" s="15" t="s">
        <v>107</v>
      </c>
      <c r="Q2541" s="15">
        <v>115.3</v>
      </c>
      <c r="R2541" s="15">
        <v>5.7</v>
      </c>
      <c r="S2541" s="15">
        <v>0.99</v>
      </c>
      <c r="T2541" s="15">
        <v>1.98</v>
      </c>
      <c r="U2541" s="15">
        <v>9.15</v>
      </c>
      <c r="V2541" s="15">
        <v>24496</v>
      </c>
      <c r="W2541" s="15">
        <v>321866</v>
      </c>
      <c r="X2541" s="15">
        <v>224138</v>
      </c>
      <c r="Y2541" s="15">
        <v>-97728</v>
      </c>
      <c r="Z2541" s="15">
        <v>9652</v>
      </c>
      <c r="AA2541" s="15">
        <v>0.94799999999999995</v>
      </c>
      <c r="AB2541" s="15">
        <v>43.2</v>
      </c>
    </row>
    <row r="2542" spans="1:28" ht="15" customHeight="1" x14ac:dyDescent="0.3">
      <c r="A2542" s="15" t="s">
        <v>2670</v>
      </c>
      <c r="B2542" s="15" t="s">
        <v>122</v>
      </c>
      <c r="C2542" s="15" t="s">
        <v>129</v>
      </c>
      <c r="D2542" s="15" t="s">
        <v>115</v>
      </c>
      <c r="E2542" s="15" t="s">
        <v>120</v>
      </c>
      <c r="F2542" s="15">
        <v>3.45</v>
      </c>
      <c r="G2542" s="15">
        <v>289.7</v>
      </c>
      <c r="H2542" s="15">
        <v>28.8</v>
      </c>
      <c r="I2542" s="15">
        <v>44.1</v>
      </c>
      <c r="J2542" s="15">
        <v>8.5</v>
      </c>
      <c r="K2542" s="15">
        <v>6.09</v>
      </c>
      <c r="L2542" s="15">
        <v>24.4</v>
      </c>
      <c r="M2542" s="15">
        <v>153.19999999999999</v>
      </c>
      <c r="N2542" s="15">
        <v>60</v>
      </c>
      <c r="O2542" s="15">
        <v>170.9</v>
      </c>
      <c r="P2542" s="15" t="s">
        <v>102</v>
      </c>
      <c r="Q2542" s="15">
        <v>103.3</v>
      </c>
      <c r="R2542" s="15">
        <v>4.66</v>
      </c>
      <c r="S2542" s="15">
        <v>0.79</v>
      </c>
      <c r="T2542" s="15">
        <v>2.16</v>
      </c>
      <c r="U2542" s="15">
        <v>7.45</v>
      </c>
      <c r="V2542" s="15">
        <v>19727</v>
      </c>
      <c r="W2542" s="15">
        <v>194959</v>
      </c>
      <c r="X2542" s="15">
        <v>146966</v>
      </c>
      <c r="Y2542" s="15">
        <v>-47993</v>
      </c>
      <c r="Z2542" s="15">
        <v>4225</v>
      </c>
      <c r="AA2542" s="15">
        <v>1.7629999999999999</v>
      </c>
      <c r="AB2542" s="15">
        <v>34.5</v>
      </c>
    </row>
    <row r="2543" spans="1:28" ht="15" customHeight="1" x14ac:dyDescent="0.3">
      <c r="A2543" s="15" t="s">
        <v>2671</v>
      </c>
      <c r="B2543" s="15" t="s">
        <v>98</v>
      </c>
      <c r="C2543" s="15" t="s">
        <v>105</v>
      </c>
      <c r="D2543" s="15" t="s">
        <v>132</v>
      </c>
      <c r="E2543" s="15" t="s">
        <v>101</v>
      </c>
      <c r="F2543" s="15">
        <v>1.28</v>
      </c>
      <c r="G2543" s="15">
        <v>823.5</v>
      </c>
      <c r="H2543" s="15">
        <v>31.1</v>
      </c>
      <c r="I2543" s="15">
        <v>71.900000000000006</v>
      </c>
      <c r="J2543" s="15">
        <v>7</v>
      </c>
      <c r="K2543" s="15">
        <v>7.2</v>
      </c>
      <c r="L2543" s="15">
        <v>33.799999999999997</v>
      </c>
      <c r="M2543" s="15">
        <v>145.4</v>
      </c>
      <c r="N2543" s="15">
        <v>59.7</v>
      </c>
      <c r="O2543" s="15">
        <v>91.5</v>
      </c>
      <c r="P2543" s="15" t="s">
        <v>102</v>
      </c>
      <c r="Q2543" s="15">
        <v>130</v>
      </c>
      <c r="R2543" s="15">
        <v>4.45</v>
      </c>
      <c r="S2543" s="15">
        <v>0.69</v>
      </c>
      <c r="T2543" s="15">
        <v>2.0699999999999998</v>
      </c>
      <c r="U2543" s="15">
        <v>2.65</v>
      </c>
      <c r="V2543" s="15">
        <v>119432</v>
      </c>
      <c r="W2543" s="15">
        <v>73487</v>
      </c>
      <c r="X2543" s="15">
        <v>316495</v>
      </c>
      <c r="Y2543" s="15">
        <v>243008</v>
      </c>
      <c r="Z2543" s="15">
        <v>629</v>
      </c>
      <c r="AA2543" s="15">
        <v>4.2130000000000001</v>
      </c>
      <c r="AB2543" s="15">
        <v>66.7</v>
      </c>
    </row>
    <row r="2544" spans="1:28" ht="15" customHeight="1" x14ac:dyDescent="0.3">
      <c r="A2544" s="15" t="s">
        <v>2672</v>
      </c>
      <c r="B2544" s="15" t="s">
        <v>137</v>
      </c>
      <c r="C2544" s="15" t="s">
        <v>129</v>
      </c>
      <c r="D2544" s="15" t="s">
        <v>111</v>
      </c>
      <c r="E2544" s="15" t="s">
        <v>101</v>
      </c>
      <c r="F2544" s="15">
        <v>8.0500000000000007</v>
      </c>
      <c r="G2544" s="15">
        <v>949.8</v>
      </c>
      <c r="H2544" s="15">
        <v>32.299999999999997</v>
      </c>
      <c r="I2544" s="15">
        <v>63.1</v>
      </c>
      <c r="J2544" s="15">
        <v>6.1</v>
      </c>
      <c r="K2544" s="15">
        <v>7.93</v>
      </c>
      <c r="L2544" s="15">
        <v>33</v>
      </c>
      <c r="M2544" s="15">
        <v>115.4</v>
      </c>
      <c r="N2544" s="15">
        <v>22.6</v>
      </c>
      <c r="O2544" s="15">
        <v>94.1</v>
      </c>
      <c r="P2544" s="15" t="s">
        <v>127</v>
      </c>
      <c r="Q2544" s="15">
        <v>220.9</v>
      </c>
      <c r="R2544" s="15">
        <v>2.38</v>
      </c>
      <c r="S2544" s="15">
        <v>0.74</v>
      </c>
      <c r="T2544" s="15">
        <v>0.3</v>
      </c>
      <c r="U2544" s="15">
        <v>2.42</v>
      </c>
      <c r="V2544" s="15">
        <v>71356</v>
      </c>
      <c r="W2544" s="15">
        <v>391687</v>
      </c>
      <c r="X2544" s="15">
        <v>172682</v>
      </c>
      <c r="Y2544" s="15">
        <v>-219005</v>
      </c>
      <c r="Z2544" s="15">
        <v>2600</v>
      </c>
      <c r="AA2544" s="15">
        <v>0.93100000000000005</v>
      </c>
      <c r="AB2544" s="15">
        <v>68.400000000000006</v>
      </c>
    </row>
    <row r="2545" spans="1:28" ht="15" customHeight="1" x14ac:dyDescent="0.3">
      <c r="A2545" s="15" t="s">
        <v>2673</v>
      </c>
      <c r="B2545" s="15" t="s">
        <v>137</v>
      </c>
      <c r="C2545" s="15" t="s">
        <v>105</v>
      </c>
      <c r="D2545" s="15" t="s">
        <v>100</v>
      </c>
      <c r="E2545" s="15" t="s">
        <v>112</v>
      </c>
      <c r="F2545" s="15">
        <v>10.94</v>
      </c>
      <c r="G2545" s="15">
        <v>424</v>
      </c>
      <c r="H2545" s="15">
        <v>21.4</v>
      </c>
      <c r="I2545" s="15">
        <v>46.8</v>
      </c>
      <c r="J2545" s="15">
        <v>7.6</v>
      </c>
      <c r="K2545" s="15">
        <v>6.6</v>
      </c>
      <c r="L2545" s="15">
        <v>26.6</v>
      </c>
      <c r="M2545" s="15">
        <v>159.19999999999999</v>
      </c>
      <c r="N2545" s="15">
        <v>65.900000000000006</v>
      </c>
      <c r="O2545" s="15">
        <v>86.3</v>
      </c>
      <c r="P2545" s="15" t="s">
        <v>116</v>
      </c>
      <c r="Q2545" s="15">
        <v>135.5</v>
      </c>
      <c r="R2545" s="15">
        <v>8.67</v>
      </c>
      <c r="S2545" s="15">
        <v>1</v>
      </c>
      <c r="T2545" s="15">
        <v>2.41</v>
      </c>
      <c r="U2545" s="15">
        <v>26.37</v>
      </c>
      <c r="V2545" s="15">
        <v>21329</v>
      </c>
      <c r="W2545" s="15">
        <v>469156</v>
      </c>
      <c r="X2545" s="15">
        <v>562446</v>
      </c>
      <c r="Y2545" s="15">
        <v>93290</v>
      </c>
      <c r="Z2545" s="15">
        <v>3489</v>
      </c>
      <c r="AA2545" s="15">
        <v>7.5579999999999998</v>
      </c>
      <c r="AB2545" s="15">
        <v>21.8</v>
      </c>
    </row>
    <row r="2546" spans="1:28" ht="15" customHeight="1" x14ac:dyDescent="0.3">
      <c r="A2546" s="15" t="s">
        <v>2674</v>
      </c>
      <c r="B2546" s="15" t="s">
        <v>137</v>
      </c>
      <c r="C2546" s="15" t="s">
        <v>119</v>
      </c>
      <c r="D2546" s="15" t="s">
        <v>100</v>
      </c>
      <c r="E2546" s="15" t="s">
        <v>101</v>
      </c>
      <c r="F2546" s="15">
        <v>8.4</v>
      </c>
      <c r="G2546" s="15">
        <v>785.4</v>
      </c>
      <c r="H2546" s="15">
        <v>29.3</v>
      </c>
      <c r="I2546" s="15">
        <v>61.8</v>
      </c>
      <c r="J2546" s="15">
        <v>6.2</v>
      </c>
      <c r="K2546" s="15">
        <v>6.8</v>
      </c>
      <c r="L2546" s="15">
        <v>32.700000000000003</v>
      </c>
      <c r="M2546" s="15">
        <v>144</v>
      </c>
      <c r="N2546" s="15">
        <v>66.900000000000006</v>
      </c>
      <c r="O2546" s="15">
        <v>98.8</v>
      </c>
      <c r="P2546" s="15" t="s">
        <v>116</v>
      </c>
      <c r="Q2546" s="15">
        <v>150</v>
      </c>
      <c r="R2546" s="15">
        <v>5.55</v>
      </c>
      <c r="S2546" s="15">
        <v>0.78</v>
      </c>
      <c r="T2546" s="15">
        <v>2.82</v>
      </c>
      <c r="U2546" s="15">
        <v>23.69</v>
      </c>
      <c r="V2546" s="15">
        <v>24269</v>
      </c>
      <c r="W2546" s="15">
        <v>492488</v>
      </c>
      <c r="X2546" s="15">
        <v>574933</v>
      </c>
      <c r="Y2546" s="15">
        <v>82445</v>
      </c>
      <c r="Z2546" s="15">
        <v>3023</v>
      </c>
      <c r="AA2546" s="15">
        <v>7.8369999999999997</v>
      </c>
      <c r="AB2546" s="15">
        <v>47.3</v>
      </c>
    </row>
    <row r="2547" spans="1:28" ht="15" customHeight="1" x14ac:dyDescent="0.3">
      <c r="A2547" s="15" t="s">
        <v>2675</v>
      </c>
      <c r="B2547" s="15" t="s">
        <v>109</v>
      </c>
      <c r="C2547" s="15" t="s">
        <v>99</v>
      </c>
      <c r="D2547" s="15" t="s">
        <v>106</v>
      </c>
      <c r="E2547" s="15" t="s">
        <v>112</v>
      </c>
      <c r="F2547" s="15">
        <v>13.27</v>
      </c>
      <c r="G2547" s="15"/>
      <c r="H2547" s="15">
        <v>23.4</v>
      </c>
      <c r="I2547" s="15">
        <v>45.2</v>
      </c>
      <c r="J2547" s="15">
        <v>7.2</v>
      </c>
      <c r="K2547" s="15">
        <v>7.21</v>
      </c>
      <c r="L2547" s="15">
        <v>18.100000000000001</v>
      </c>
      <c r="M2547" s="15">
        <v>136.19999999999999</v>
      </c>
      <c r="N2547" s="15">
        <v>62.7</v>
      </c>
      <c r="O2547" s="15">
        <v>78.099999999999994</v>
      </c>
      <c r="P2547" s="15" t="s">
        <v>107</v>
      </c>
      <c r="Q2547" s="15">
        <v>157.6</v>
      </c>
      <c r="R2547" s="15">
        <v>4.97</v>
      </c>
      <c r="S2547" s="15">
        <v>0.86</v>
      </c>
      <c r="T2547" s="15">
        <v>3.17</v>
      </c>
      <c r="U2547" s="15">
        <v>42.07</v>
      </c>
      <c r="V2547" s="15">
        <v>19364</v>
      </c>
      <c r="W2547" s="15">
        <v>942227</v>
      </c>
      <c r="X2547" s="15">
        <v>814643</v>
      </c>
      <c r="Y2547" s="15">
        <v>-127584</v>
      </c>
      <c r="Z2547" s="15">
        <v>9069</v>
      </c>
      <c r="AA2547" s="15">
        <v>4.6390000000000002</v>
      </c>
      <c r="AB2547" s="15">
        <v>36.799999999999997</v>
      </c>
    </row>
    <row r="2548" spans="1:28" ht="15" customHeight="1" x14ac:dyDescent="0.3">
      <c r="A2548" s="15" t="s">
        <v>2676</v>
      </c>
      <c r="B2548" s="15" t="s">
        <v>126</v>
      </c>
      <c r="C2548" s="15" t="s">
        <v>129</v>
      </c>
      <c r="D2548" s="15" t="s">
        <v>106</v>
      </c>
      <c r="E2548" s="15" t="s">
        <v>101</v>
      </c>
      <c r="F2548" s="15">
        <v>1.56</v>
      </c>
      <c r="G2548" s="15">
        <v>795.4</v>
      </c>
      <c r="H2548" s="15">
        <v>28.2</v>
      </c>
      <c r="I2548" s="15">
        <v>63.5</v>
      </c>
      <c r="J2548" s="15">
        <v>5.4</v>
      </c>
      <c r="K2548" s="15">
        <v>6.42</v>
      </c>
      <c r="L2548" s="15">
        <v>36.200000000000003</v>
      </c>
      <c r="M2548" s="15">
        <v>175.4</v>
      </c>
      <c r="N2548" s="15">
        <v>50.6</v>
      </c>
      <c r="O2548" s="15">
        <v>114</v>
      </c>
      <c r="P2548" s="15" t="s">
        <v>127</v>
      </c>
      <c r="Q2548" s="15">
        <v>159.4</v>
      </c>
      <c r="R2548" s="15">
        <v>3.47</v>
      </c>
      <c r="S2548" s="15">
        <v>0.8</v>
      </c>
      <c r="T2548" s="15">
        <v>5.76</v>
      </c>
      <c r="U2548" s="15">
        <v>8.99</v>
      </c>
      <c r="V2548" s="15">
        <v>21180</v>
      </c>
      <c r="W2548" s="15">
        <v>90926</v>
      </c>
      <c r="X2548" s="15">
        <v>190408</v>
      </c>
      <c r="Y2548" s="15">
        <v>99482</v>
      </c>
      <c r="Z2548" s="15">
        <v>890</v>
      </c>
      <c r="AA2548" s="15">
        <v>10.101000000000001</v>
      </c>
      <c r="AB2548" s="15">
        <v>56.1</v>
      </c>
    </row>
    <row r="2549" spans="1:28" ht="15" customHeight="1" x14ac:dyDescent="0.3">
      <c r="A2549" s="15" t="s">
        <v>2677</v>
      </c>
      <c r="B2549" s="15" t="s">
        <v>118</v>
      </c>
      <c r="C2549" s="15" t="s">
        <v>134</v>
      </c>
      <c r="D2549" s="15" t="s">
        <v>177</v>
      </c>
      <c r="E2549" s="15" t="s">
        <v>101</v>
      </c>
      <c r="F2549" s="15">
        <v>11.78</v>
      </c>
      <c r="G2549" s="15">
        <v>1014.1</v>
      </c>
      <c r="H2549" s="15">
        <v>33.9</v>
      </c>
      <c r="I2549" s="15">
        <v>74.8</v>
      </c>
      <c r="J2549" s="15">
        <v>6.8</v>
      </c>
      <c r="K2549" s="15">
        <v>6.93</v>
      </c>
      <c r="L2549" s="15">
        <v>28.1</v>
      </c>
      <c r="M2549" s="15">
        <v>91.2</v>
      </c>
      <c r="N2549" s="15">
        <v>78.8</v>
      </c>
      <c r="O2549" s="15">
        <v>63.3</v>
      </c>
      <c r="P2549" s="15" t="s">
        <v>107</v>
      </c>
      <c r="Q2549" s="15">
        <v>287.8</v>
      </c>
      <c r="R2549" s="15">
        <v>6.29</v>
      </c>
      <c r="S2549" s="15">
        <v>1</v>
      </c>
      <c r="T2549" s="15">
        <v>44.19</v>
      </c>
      <c r="U2549" s="15">
        <v>520.55999999999995</v>
      </c>
      <c r="V2549" s="15">
        <v>3905</v>
      </c>
      <c r="W2549" s="15">
        <v>1012251</v>
      </c>
      <c r="X2549" s="15">
        <v>2032787</v>
      </c>
      <c r="Y2549" s="15">
        <v>1020536</v>
      </c>
      <c r="Z2549" s="15">
        <v>27032</v>
      </c>
      <c r="AA2549" s="15">
        <v>19.257000000000001</v>
      </c>
      <c r="AB2549" s="15">
        <v>56.3</v>
      </c>
    </row>
    <row r="2550" spans="1:28" ht="15" customHeight="1" x14ac:dyDescent="0.3">
      <c r="A2550" s="15" t="s">
        <v>2678</v>
      </c>
      <c r="B2550" s="15" t="s">
        <v>98</v>
      </c>
      <c r="C2550" s="15" t="s">
        <v>123</v>
      </c>
      <c r="D2550" s="15" t="s">
        <v>115</v>
      </c>
      <c r="E2550" s="15" t="s">
        <v>101</v>
      </c>
      <c r="F2550" s="15">
        <v>14.15</v>
      </c>
      <c r="G2550" s="15">
        <v>666.9</v>
      </c>
      <c r="H2550" s="15">
        <v>29.5</v>
      </c>
      <c r="I2550" s="15">
        <v>48.1</v>
      </c>
      <c r="J2550" s="15">
        <v>6.4</v>
      </c>
      <c r="K2550" s="15">
        <v>6.97</v>
      </c>
      <c r="L2550" s="15">
        <v>32.6</v>
      </c>
      <c r="M2550" s="15">
        <v>110.9</v>
      </c>
      <c r="N2550" s="15">
        <v>36.200000000000003</v>
      </c>
      <c r="O2550" s="15">
        <v>160.19999999999999</v>
      </c>
      <c r="P2550" s="15" t="s">
        <v>102</v>
      </c>
      <c r="Q2550" s="15">
        <v>147.80000000000001</v>
      </c>
      <c r="R2550" s="15">
        <v>5.87</v>
      </c>
      <c r="S2550" s="15">
        <v>0.71</v>
      </c>
      <c r="T2550" s="15">
        <v>4.9400000000000004</v>
      </c>
      <c r="U2550" s="15">
        <v>69.900000000000006</v>
      </c>
      <c r="V2550" s="15">
        <v>22745</v>
      </c>
      <c r="W2550" s="15">
        <v>933714</v>
      </c>
      <c r="X2550" s="15">
        <v>1589876</v>
      </c>
      <c r="Y2550" s="15">
        <v>656162</v>
      </c>
      <c r="Z2550" s="15">
        <v>16681</v>
      </c>
      <c r="AA2550" s="15">
        <v>4.1900000000000004</v>
      </c>
      <c r="AB2550" s="15">
        <v>44.3</v>
      </c>
    </row>
    <row r="2551" spans="1:28" ht="15" customHeight="1" x14ac:dyDescent="0.3">
      <c r="A2551" s="15" t="s">
        <v>2679</v>
      </c>
      <c r="B2551" s="15" t="s">
        <v>104</v>
      </c>
      <c r="C2551" s="15" t="s">
        <v>105</v>
      </c>
      <c r="D2551" s="15" t="s">
        <v>115</v>
      </c>
      <c r="E2551" s="15" t="s">
        <v>112</v>
      </c>
      <c r="F2551" s="15">
        <v>14.45</v>
      </c>
      <c r="G2551" s="15">
        <v>265.10000000000002</v>
      </c>
      <c r="H2551" s="15">
        <v>23.3</v>
      </c>
      <c r="I2551" s="15">
        <v>71.900000000000006</v>
      </c>
      <c r="J2551" s="15">
        <v>6.1</v>
      </c>
      <c r="K2551" s="15">
        <v>6.91</v>
      </c>
      <c r="L2551" s="15">
        <v>21.7</v>
      </c>
      <c r="M2551" s="15">
        <v>122</v>
      </c>
      <c r="N2551" s="15">
        <v>70.900000000000006</v>
      </c>
      <c r="O2551" s="15">
        <v>108.1</v>
      </c>
      <c r="P2551" s="15" t="s">
        <v>116</v>
      </c>
      <c r="Q2551" s="15">
        <v>196.8</v>
      </c>
      <c r="R2551" s="15">
        <v>8.9600000000000009</v>
      </c>
      <c r="S2551" s="15">
        <v>0.83</v>
      </c>
      <c r="T2551" s="15">
        <v>2.52</v>
      </c>
      <c r="U2551" s="15">
        <v>36.409999999999997</v>
      </c>
      <c r="V2551" s="15">
        <v>25827</v>
      </c>
      <c r="W2551" s="15">
        <v>1108245</v>
      </c>
      <c r="X2551" s="15">
        <v>940361</v>
      </c>
      <c r="Y2551" s="15">
        <v>-167884</v>
      </c>
      <c r="Z2551" s="15">
        <v>10721</v>
      </c>
      <c r="AA2551" s="15">
        <v>3.3959999999999999</v>
      </c>
      <c r="AB2551" s="15">
        <v>35.5</v>
      </c>
    </row>
    <row r="2552" spans="1:28" ht="15" customHeight="1" x14ac:dyDescent="0.3">
      <c r="A2552" s="15" t="s">
        <v>2680</v>
      </c>
      <c r="B2552" s="15" t="s">
        <v>146</v>
      </c>
      <c r="C2552" s="15" t="s">
        <v>110</v>
      </c>
      <c r="D2552" s="15" t="s">
        <v>177</v>
      </c>
      <c r="E2552" s="15" t="s">
        <v>112</v>
      </c>
      <c r="F2552" s="15">
        <v>14.61</v>
      </c>
      <c r="G2552" s="15">
        <v>294.8</v>
      </c>
      <c r="H2552" s="15">
        <v>23.6</v>
      </c>
      <c r="I2552" s="15">
        <v>46.7</v>
      </c>
      <c r="J2552" s="15">
        <v>8.3000000000000007</v>
      </c>
      <c r="K2552" s="15">
        <v>7.26</v>
      </c>
      <c r="L2552" s="15">
        <v>25.5</v>
      </c>
      <c r="M2552" s="15">
        <v>162.80000000000001</v>
      </c>
      <c r="N2552" s="15">
        <v>59.7</v>
      </c>
      <c r="O2552" s="15">
        <v>121.7</v>
      </c>
      <c r="P2552" s="15" t="s">
        <v>102</v>
      </c>
      <c r="Q2552" s="15">
        <v>146</v>
      </c>
      <c r="R2552" s="15">
        <v>6.02</v>
      </c>
      <c r="S2552" s="15">
        <v>0.69</v>
      </c>
      <c r="T2552" s="15">
        <v>49.38</v>
      </c>
      <c r="U2552" s="15">
        <v>721.44</v>
      </c>
      <c r="V2552" s="15">
        <v>3813</v>
      </c>
      <c r="W2552" s="15">
        <v>1050470</v>
      </c>
      <c r="X2552" s="15">
        <v>2750851</v>
      </c>
      <c r="Y2552" s="15">
        <v>1700381</v>
      </c>
      <c r="Z2552" s="15">
        <v>21698</v>
      </c>
      <c r="AA2552" s="15">
        <v>33.249000000000002</v>
      </c>
      <c r="AB2552" s="15">
        <v>34</v>
      </c>
    </row>
    <row r="2553" spans="1:28" ht="15" customHeight="1" x14ac:dyDescent="0.3">
      <c r="A2553" s="15" t="s">
        <v>2681</v>
      </c>
      <c r="B2553" s="15" t="s">
        <v>137</v>
      </c>
      <c r="C2553" s="15" t="s">
        <v>110</v>
      </c>
      <c r="D2553" s="15" t="s">
        <v>115</v>
      </c>
      <c r="E2553" s="15" t="s">
        <v>120</v>
      </c>
      <c r="F2553" s="15">
        <v>10.09</v>
      </c>
      <c r="G2553" s="15">
        <v>183.9</v>
      </c>
      <c r="H2553" s="15">
        <v>34.799999999999997</v>
      </c>
      <c r="I2553" s="15">
        <v>43.9</v>
      </c>
      <c r="J2553" s="15">
        <v>7.2</v>
      </c>
      <c r="K2553" s="15">
        <v>6.97</v>
      </c>
      <c r="L2553" s="15">
        <v>14.9</v>
      </c>
      <c r="M2553" s="15">
        <v>86</v>
      </c>
      <c r="N2553" s="15">
        <v>36.299999999999997</v>
      </c>
      <c r="O2553" s="15">
        <v>109.2</v>
      </c>
      <c r="P2553" s="15" t="s">
        <v>127</v>
      </c>
      <c r="Q2553" s="15">
        <v>144.9</v>
      </c>
      <c r="R2553" s="15">
        <v>5.05</v>
      </c>
      <c r="S2553" s="15">
        <v>0.97</v>
      </c>
      <c r="T2553" s="15">
        <v>2.02</v>
      </c>
      <c r="U2553" s="15">
        <v>20.38</v>
      </c>
      <c r="V2553" s="15">
        <v>22930</v>
      </c>
      <c r="W2553" s="15">
        <v>706016</v>
      </c>
      <c r="X2553" s="15">
        <v>467313</v>
      </c>
      <c r="Y2553" s="15">
        <v>-238703</v>
      </c>
      <c r="Z2553" s="15">
        <v>12728</v>
      </c>
      <c r="AA2553" s="15">
        <v>1.601</v>
      </c>
      <c r="AB2553" s="15">
        <v>41.4</v>
      </c>
    </row>
    <row r="2554" spans="1:28" ht="15" customHeight="1" x14ac:dyDescent="0.3">
      <c r="A2554" s="15" t="s">
        <v>2682</v>
      </c>
      <c r="B2554" s="15" t="s">
        <v>98</v>
      </c>
      <c r="C2554" s="15" t="s">
        <v>123</v>
      </c>
      <c r="D2554" s="15" t="s">
        <v>111</v>
      </c>
      <c r="E2554" s="15" t="s">
        <v>112</v>
      </c>
      <c r="F2554" s="15">
        <v>8.7899999999999991</v>
      </c>
      <c r="G2554" s="15">
        <v>849.7</v>
      </c>
      <c r="H2554" s="15">
        <v>23.2</v>
      </c>
      <c r="I2554" s="15">
        <v>72</v>
      </c>
      <c r="J2554" s="15">
        <v>7.5</v>
      </c>
      <c r="K2554" s="15">
        <v>5.46</v>
      </c>
      <c r="L2554" s="15">
        <v>28.8</v>
      </c>
      <c r="M2554" s="15">
        <v>145.30000000000001</v>
      </c>
      <c r="N2554" s="15">
        <v>57.8</v>
      </c>
      <c r="O2554" s="15">
        <v>135.5</v>
      </c>
      <c r="P2554" s="15" t="s">
        <v>107</v>
      </c>
      <c r="Q2554" s="15">
        <v>157.30000000000001</v>
      </c>
      <c r="R2554" s="15">
        <v>3.47</v>
      </c>
      <c r="S2554" s="15">
        <v>0.9</v>
      </c>
      <c r="T2554" s="15">
        <v>0.3</v>
      </c>
      <c r="U2554" s="15">
        <v>2.64</v>
      </c>
      <c r="V2554" s="15">
        <v>64882</v>
      </c>
      <c r="W2554" s="15">
        <v>569155</v>
      </c>
      <c r="X2554" s="15">
        <v>171288</v>
      </c>
      <c r="Y2554" s="15">
        <v>-397867</v>
      </c>
      <c r="Z2554" s="15">
        <v>4587</v>
      </c>
      <c r="AA2554" s="15">
        <v>0.57599999999999996</v>
      </c>
      <c r="AB2554" s="15">
        <v>55.2</v>
      </c>
    </row>
    <row r="2555" spans="1:28" ht="15" customHeight="1" x14ac:dyDescent="0.3">
      <c r="A2555" s="15" t="s">
        <v>2683</v>
      </c>
      <c r="B2555" s="15" t="s">
        <v>104</v>
      </c>
      <c r="C2555" s="15" t="s">
        <v>134</v>
      </c>
      <c r="D2555" s="15" t="s">
        <v>132</v>
      </c>
      <c r="E2555" s="15" t="s">
        <v>112</v>
      </c>
      <c r="F2555" s="15">
        <v>3.71</v>
      </c>
      <c r="G2555" s="15">
        <v>524.4</v>
      </c>
      <c r="H2555" s="15">
        <v>19.8</v>
      </c>
      <c r="I2555" s="15">
        <v>67.3</v>
      </c>
      <c r="J2555" s="15">
        <v>7</v>
      </c>
      <c r="K2555" s="15">
        <v>7.33</v>
      </c>
      <c r="L2555" s="15">
        <v>18.899999999999999</v>
      </c>
      <c r="M2555" s="15">
        <v>127</v>
      </c>
      <c r="N2555" s="15">
        <v>63.2</v>
      </c>
      <c r="O2555" s="15">
        <v>94.9</v>
      </c>
      <c r="P2555" s="15" t="s">
        <v>107</v>
      </c>
      <c r="Q2555" s="15">
        <v>191.1</v>
      </c>
      <c r="R2555" s="15">
        <v>7.99</v>
      </c>
      <c r="S2555" s="15">
        <v>0.99</v>
      </c>
      <c r="T2555" s="15">
        <v>1.26</v>
      </c>
      <c r="U2555" s="15">
        <v>4.67</v>
      </c>
      <c r="V2555" s="15">
        <v>124606</v>
      </c>
      <c r="W2555" s="15">
        <v>255858</v>
      </c>
      <c r="X2555" s="15">
        <v>581910</v>
      </c>
      <c r="Y2555" s="15">
        <v>326052</v>
      </c>
      <c r="Z2555" s="15">
        <v>3443</v>
      </c>
      <c r="AA2555" s="15">
        <v>1.3560000000000001</v>
      </c>
      <c r="AB2555" s="15">
        <v>32.700000000000003</v>
      </c>
    </row>
    <row r="2556" spans="1:28" ht="15" customHeight="1" x14ac:dyDescent="0.3">
      <c r="A2556" s="15" t="s">
        <v>2684</v>
      </c>
      <c r="B2556" s="15" t="s">
        <v>98</v>
      </c>
      <c r="C2556" s="15" t="s">
        <v>99</v>
      </c>
      <c r="D2556" s="15" t="s">
        <v>144</v>
      </c>
      <c r="E2556" s="15" t="s">
        <v>112</v>
      </c>
      <c r="F2556" s="15">
        <v>4.5599999999999996</v>
      </c>
      <c r="G2556" s="15">
        <v>214</v>
      </c>
      <c r="H2556" s="15">
        <v>22.3</v>
      </c>
      <c r="I2556" s="15">
        <v>54.6</v>
      </c>
      <c r="J2556" s="15">
        <v>7.2</v>
      </c>
      <c r="K2556" s="15">
        <v>7.64</v>
      </c>
      <c r="L2556" s="15">
        <v>19.899999999999999</v>
      </c>
      <c r="M2556" s="15">
        <v>106.9</v>
      </c>
      <c r="N2556" s="15">
        <v>61.9</v>
      </c>
      <c r="O2556" s="15">
        <v>114.5</v>
      </c>
      <c r="P2556" s="15" t="s">
        <v>107</v>
      </c>
      <c r="Q2556" s="15">
        <v>142.6</v>
      </c>
      <c r="R2556" s="15">
        <v>3.63</v>
      </c>
      <c r="S2556" s="15">
        <v>0.92</v>
      </c>
      <c r="T2556" s="15">
        <v>0.45</v>
      </c>
      <c r="U2556" s="15">
        <v>2.0499999999999998</v>
      </c>
      <c r="V2556" s="15">
        <v>65550</v>
      </c>
      <c r="W2556" s="15">
        <v>314482</v>
      </c>
      <c r="X2556" s="15">
        <v>134378</v>
      </c>
      <c r="Y2556" s="15">
        <v>-180104</v>
      </c>
      <c r="Z2556" s="15">
        <v>2981</v>
      </c>
      <c r="AA2556" s="15">
        <v>0.68799999999999994</v>
      </c>
      <c r="AB2556" s="15">
        <v>41.9</v>
      </c>
    </row>
    <row r="2557" spans="1:28" ht="15" customHeight="1" x14ac:dyDescent="0.3">
      <c r="A2557" s="15" t="s">
        <v>2685</v>
      </c>
      <c r="B2557" s="15" t="s">
        <v>126</v>
      </c>
      <c r="C2557" s="15" t="s">
        <v>123</v>
      </c>
      <c r="D2557" s="15" t="s">
        <v>132</v>
      </c>
      <c r="E2557" s="15" t="s">
        <v>112</v>
      </c>
      <c r="F2557" s="15">
        <v>2.75</v>
      </c>
      <c r="G2557" s="15">
        <v>513.9</v>
      </c>
      <c r="H2557" s="15">
        <v>25.6</v>
      </c>
      <c r="I2557" s="15">
        <v>56.5</v>
      </c>
      <c r="J2557" s="15">
        <v>8.3000000000000007</v>
      </c>
      <c r="K2557" s="15">
        <v>6.81</v>
      </c>
      <c r="L2557" s="15">
        <v>25.9</v>
      </c>
      <c r="M2557" s="15">
        <v>81.3</v>
      </c>
      <c r="N2557" s="15">
        <v>61.9</v>
      </c>
      <c r="O2557" s="15">
        <v>134.5</v>
      </c>
      <c r="P2557" s="15" t="s">
        <v>102</v>
      </c>
      <c r="Q2557" s="15">
        <v>187.6</v>
      </c>
      <c r="R2557" s="15">
        <v>5.22</v>
      </c>
      <c r="S2557" s="15">
        <v>0.71</v>
      </c>
      <c r="T2557" s="15">
        <v>2.73</v>
      </c>
      <c r="U2557" s="15">
        <v>7.51</v>
      </c>
      <c r="V2557" s="15">
        <v>90171</v>
      </c>
      <c r="W2557" s="15">
        <v>172898</v>
      </c>
      <c r="X2557" s="15">
        <v>677184</v>
      </c>
      <c r="Y2557" s="15">
        <v>504286</v>
      </c>
      <c r="Z2557" s="15">
        <v>1090</v>
      </c>
      <c r="AA2557" s="15">
        <v>6.89</v>
      </c>
      <c r="AB2557" s="15">
        <v>30.8</v>
      </c>
    </row>
    <row r="2558" spans="1:28" ht="15" customHeight="1" x14ac:dyDescent="0.3">
      <c r="A2558" s="15" t="s">
        <v>2686</v>
      </c>
      <c r="B2558" s="15" t="s">
        <v>109</v>
      </c>
      <c r="C2558" s="15" t="s">
        <v>170</v>
      </c>
      <c r="D2558" s="15" t="s">
        <v>132</v>
      </c>
      <c r="E2558" s="15" t="s">
        <v>112</v>
      </c>
      <c r="F2558" s="15">
        <v>11.41</v>
      </c>
      <c r="G2558" s="15">
        <v>336.9</v>
      </c>
      <c r="H2558" s="15">
        <v>22.6</v>
      </c>
      <c r="I2558" s="15">
        <v>55</v>
      </c>
      <c r="J2558" s="15">
        <v>9.3000000000000007</v>
      </c>
      <c r="K2558" s="15">
        <v>6.66</v>
      </c>
      <c r="L2558" s="15">
        <v>26.5</v>
      </c>
      <c r="M2558" s="15">
        <v>129.5</v>
      </c>
      <c r="N2558" s="15">
        <v>63.6</v>
      </c>
      <c r="O2558" s="15">
        <v>73.099999999999994</v>
      </c>
      <c r="P2558" s="15" t="s">
        <v>116</v>
      </c>
      <c r="Q2558" s="15">
        <v>201.2</v>
      </c>
      <c r="R2558" s="15">
        <v>2.0299999999999998</v>
      </c>
      <c r="S2558" s="15">
        <v>0.65</v>
      </c>
      <c r="T2558" s="15">
        <v>2.09</v>
      </c>
      <c r="U2558" s="15">
        <v>23.85</v>
      </c>
      <c r="V2558" s="15">
        <v>104082</v>
      </c>
      <c r="W2558" s="15">
        <v>667791</v>
      </c>
      <c r="X2558" s="15">
        <v>2482356</v>
      </c>
      <c r="Y2558" s="15">
        <v>1814565</v>
      </c>
      <c r="Z2558" s="15">
        <v>3718</v>
      </c>
      <c r="AA2558" s="15">
        <v>6.415</v>
      </c>
      <c r="AB2558" s="15">
        <v>39.1</v>
      </c>
    </row>
    <row r="2559" spans="1:28" ht="15" customHeight="1" x14ac:dyDescent="0.3">
      <c r="A2559" s="15" t="s">
        <v>2687</v>
      </c>
      <c r="B2559" s="15" t="s">
        <v>122</v>
      </c>
      <c r="C2559" s="15" t="s">
        <v>123</v>
      </c>
      <c r="D2559" s="15" t="s">
        <v>132</v>
      </c>
      <c r="E2559" s="15" t="s">
        <v>101</v>
      </c>
      <c r="F2559" s="15">
        <v>2.96</v>
      </c>
      <c r="G2559" s="15">
        <v>668.2</v>
      </c>
      <c r="H2559" s="15">
        <v>23.8</v>
      </c>
      <c r="I2559" s="15">
        <v>68.599999999999994</v>
      </c>
      <c r="J2559" s="15">
        <v>7.6</v>
      </c>
      <c r="K2559" s="15">
        <v>6.33</v>
      </c>
      <c r="L2559" s="15">
        <v>38.200000000000003</v>
      </c>
      <c r="M2559" s="15">
        <v>123.1</v>
      </c>
      <c r="N2559" s="15">
        <v>88.9</v>
      </c>
      <c r="O2559" s="15">
        <v>107.4</v>
      </c>
      <c r="P2559" s="15" t="s">
        <v>116</v>
      </c>
      <c r="Q2559" s="15">
        <v>178.3</v>
      </c>
      <c r="R2559" s="15">
        <v>1.82</v>
      </c>
      <c r="S2559" s="15">
        <v>0.99</v>
      </c>
      <c r="T2559" s="15">
        <v>2.15</v>
      </c>
      <c r="U2559" s="15">
        <v>6.36</v>
      </c>
      <c r="V2559" s="15">
        <v>108818</v>
      </c>
      <c r="W2559" s="15">
        <v>155938</v>
      </c>
      <c r="X2559" s="15">
        <v>692082</v>
      </c>
      <c r="Y2559" s="15">
        <v>536144</v>
      </c>
      <c r="Z2559" s="15">
        <v>742</v>
      </c>
      <c r="AA2559" s="15">
        <v>8.5709999999999997</v>
      </c>
      <c r="AB2559" s="15">
        <v>52.6</v>
      </c>
    </row>
    <row r="2560" spans="1:28" ht="15" customHeight="1" x14ac:dyDescent="0.3">
      <c r="A2560" s="15" t="s">
        <v>2688</v>
      </c>
      <c r="B2560" s="15" t="s">
        <v>122</v>
      </c>
      <c r="C2560" s="15" t="s">
        <v>105</v>
      </c>
      <c r="D2560" s="15" t="s">
        <v>177</v>
      </c>
      <c r="E2560" s="15" t="s">
        <v>101</v>
      </c>
      <c r="F2560" s="15">
        <v>9.67</v>
      </c>
      <c r="G2560" s="15">
        <v>1099.5999999999999</v>
      </c>
      <c r="H2560" s="15">
        <v>30.2</v>
      </c>
      <c r="I2560" s="15">
        <v>68</v>
      </c>
      <c r="J2560" s="15">
        <v>7</v>
      </c>
      <c r="K2560" s="15">
        <v>6.01</v>
      </c>
      <c r="L2560" s="15">
        <v>27.6</v>
      </c>
      <c r="M2560" s="15">
        <v>99.2</v>
      </c>
      <c r="N2560" s="15">
        <v>71.599999999999994</v>
      </c>
      <c r="O2560" s="15">
        <v>84.6</v>
      </c>
      <c r="P2560" s="15" t="s">
        <v>102</v>
      </c>
      <c r="Q2560" s="15">
        <v>180.5</v>
      </c>
      <c r="R2560" s="15">
        <v>7.99</v>
      </c>
      <c r="S2560" s="15">
        <v>0.97</v>
      </c>
      <c r="T2560" s="15">
        <v>37.11</v>
      </c>
      <c r="U2560" s="15">
        <v>358.85</v>
      </c>
      <c r="V2560" s="15">
        <v>2920</v>
      </c>
      <c r="W2560" s="15">
        <v>543532</v>
      </c>
      <c r="X2560" s="15">
        <v>1047842</v>
      </c>
      <c r="Y2560" s="15">
        <v>504310</v>
      </c>
      <c r="Z2560" s="15">
        <v>15291</v>
      </c>
      <c r="AA2560" s="15">
        <v>23.468</v>
      </c>
      <c r="AB2560" s="15">
        <v>65.599999999999994</v>
      </c>
    </row>
    <row r="2561" spans="1:28" ht="15" customHeight="1" x14ac:dyDescent="0.3">
      <c r="A2561" s="15" t="s">
        <v>2689</v>
      </c>
      <c r="B2561" s="15" t="s">
        <v>126</v>
      </c>
      <c r="C2561" s="15" t="s">
        <v>134</v>
      </c>
      <c r="D2561" s="15" t="s">
        <v>115</v>
      </c>
      <c r="E2561" s="15" t="s">
        <v>101</v>
      </c>
      <c r="F2561" s="15">
        <v>9.2100000000000009</v>
      </c>
      <c r="G2561" s="15">
        <v>727.7</v>
      </c>
      <c r="H2561" s="15">
        <v>24.5</v>
      </c>
      <c r="I2561" s="15">
        <v>88.1</v>
      </c>
      <c r="J2561" s="15">
        <v>7.9</v>
      </c>
      <c r="K2561" s="15">
        <v>5.2</v>
      </c>
      <c r="L2561" s="15">
        <v>30.4</v>
      </c>
      <c r="M2561" s="15">
        <v>115.4</v>
      </c>
      <c r="N2561" s="15">
        <v>59.6</v>
      </c>
      <c r="O2561" s="15">
        <v>103.1</v>
      </c>
      <c r="P2561" s="15" t="s">
        <v>116</v>
      </c>
      <c r="Q2561" s="15">
        <v>210.5</v>
      </c>
      <c r="R2561" s="15">
        <v>5.91</v>
      </c>
      <c r="S2561" s="15">
        <v>0.9</v>
      </c>
      <c r="T2561" s="15">
        <v>0.3</v>
      </c>
      <c r="U2561" s="15">
        <v>2.76</v>
      </c>
      <c r="V2561" s="15">
        <v>23013</v>
      </c>
      <c r="W2561" s="15">
        <v>641172</v>
      </c>
      <c r="X2561" s="15">
        <v>63516</v>
      </c>
      <c r="Y2561" s="15">
        <v>-577656</v>
      </c>
      <c r="Z2561" s="15">
        <v>8921</v>
      </c>
      <c r="AA2561" s="15">
        <v>0.309</v>
      </c>
      <c r="AB2561" s="15">
        <v>50.7</v>
      </c>
    </row>
    <row r="2562" spans="1:28" ht="15" customHeight="1" x14ac:dyDescent="0.3">
      <c r="A2562" s="15" t="s">
        <v>2690</v>
      </c>
      <c r="B2562" s="15" t="s">
        <v>98</v>
      </c>
      <c r="C2562" s="15" t="s">
        <v>152</v>
      </c>
      <c r="D2562" s="15" t="s">
        <v>132</v>
      </c>
      <c r="E2562" s="15" t="s">
        <v>101</v>
      </c>
      <c r="F2562" s="15">
        <v>0.73</v>
      </c>
      <c r="G2562" s="15">
        <v>830.2</v>
      </c>
      <c r="H2562" s="15">
        <v>29.5</v>
      </c>
      <c r="I2562" s="15">
        <v>81.400000000000006</v>
      </c>
      <c r="J2562" s="15">
        <v>6.2</v>
      </c>
      <c r="K2562" s="15">
        <v>6.28</v>
      </c>
      <c r="L2562" s="15">
        <v>31.2</v>
      </c>
      <c r="M2562" s="15">
        <v>126.2</v>
      </c>
      <c r="N2562" s="15">
        <v>57.6</v>
      </c>
      <c r="O2562" s="15">
        <v>75.099999999999994</v>
      </c>
      <c r="P2562" s="15" t="s">
        <v>102</v>
      </c>
      <c r="Q2562" s="15">
        <v>163.6</v>
      </c>
      <c r="R2562" s="15">
        <v>7.14</v>
      </c>
      <c r="S2562" s="15">
        <v>0.94</v>
      </c>
      <c r="T2562" s="15">
        <v>2.25</v>
      </c>
      <c r="U2562" s="15">
        <v>1.64</v>
      </c>
      <c r="V2562" s="15">
        <v>103954</v>
      </c>
      <c r="W2562" s="15">
        <v>53771</v>
      </c>
      <c r="X2562" s="15">
        <v>170485</v>
      </c>
      <c r="Y2562" s="15">
        <v>116714</v>
      </c>
      <c r="Z2562" s="15">
        <v>405</v>
      </c>
      <c r="AA2562" s="15">
        <v>4.0490000000000004</v>
      </c>
      <c r="AB2562" s="15">
        <v>47.3</v>
      </c>
    </row>
    <row r="2563" spans="1:28" ht="15" customHeight="1" x14ac:dyDescent="0.3">
      <c r="A2563" s="15" t="s">
        <v>2691</v>
      </c>
      <c r="B2563" s="15" t="s">
        <v>137</v>
      </c>
      <c r="C2563" s="15" t="s">
        <v>129</v>
      </c>
      <c r="D2563" s="15" t="s">
        <v>111</v>
      </c>
      <c r="E2563" s="15" t="s">
        <v>101</v>
      </c>
      <c r="F2563" s="15">
        <v>11.9</v>
      </c>
      <c r="G2563" s="15">
        <v>610.1</v>
      </c>
      <c r="H2563" s="15">
        <v>23.6</v>
      </c>
      <c r="I2563" s="15">
        <v>76.3</v>
      </c>
      <c r="J2563" s="15">
        <v>7</v>
      </c>
      <c r="K2563" s="15">
        <v>6.27</v>
      </c>
      <c r="L2563" s="15">
        <v>34.799999999999997</v>
      </c>
      <c r="M2563" s="15">
        <v>118</v>
      </c>
      <c r="N2563" s="15">
        <v>88.9</v>
      </c>
      <c r="O2563" s="15">
        <v>107.6</v>
      </c>
      <c r="P2563" s="15" t="s">
        <v>116</v>
      </c>
      <c r="Q2563" s="15">
        <v>249</v>
      </c>
      <c r="R2563" s="15">
        <v>6.04</v>
      </c>
      <c r="S2563" s="15">
        <v>0.67</v>
      </c>
      <c r="T2563" s="15">
        <v>1</v>
      </c>
      <c r="U2563" s="15">
        <v>11.9</v>
      </c>
      <c r="V2563" s="15">
        <v>78144</v>
      </c>
      <c r="W2563" s="15">
        <v>935676</v>
      </c>
      <c r="X2563" s="15">
        <v>929914</v>
      </c>
      <c r="Y2563" s="15">
        <v>-5762</v>
      </c>
      <c r="Z2563" s="15">
        <v>2784</v>
      </c>
      <c r="AA2563" s="15">
        <v>4.274</v>
      </c>
      <c r="AB2563" s="15">
        <v>52.7</v>
      </c>
    </row>
    <row r="2564" spans="1:28" ht="15" customHeight="1" x14ac:dyDescent="0.3">
      <c r="A2564" s="15" t="s">
        <v>2692</v>
      </c>
      <c r="B2564" s="15" t="s">
        <v>126</v>
      </c>
      <c r="C2564" s="15" t="s">
        <v>123</v>
      </c>
      <c r="D2564" s="15" t="s">
        <v>144</v>
      </c>
      <c r="E2564" s="15" t="s">
        <v>101</v>
      </c>
      <c r="F2564" s="15">
        <v>12.76</v>
      </c>
      <c r="G2564" s="15">
        <v>817.8</v>
      </c>
      <c r="H2564" s="15">
        <v>28.2</v>
      </c>
      <c r="I2564" s="15">
        <v>71.8</v>
      </c>
      <c r="J2564" s="15">
        <v>7</v>
      </c>
      <c r="K2564" s="15">
        <v>7.01</v>
      </c>
      <c r="L2564" s="15">
        <v>27.1</v>
      </c>
      <c r="M2564" s="15">
        <v>122.7</v>
      </c>
      <c r="N2564" s="15">
        <v>69.7</v>
      </c>
      <c r="O2564" s="15">
        <v>105.1</v>
      </c>
      <c r="P2564" s="15" t="s">
        <v>107</v>
      </c>
      <c r="Q2564" s="15">
        <v>150.6</v>
      </c>
      <c r="R2564" s="15">
        <v>6.43</v>
      </c>
      <c r="S2564" s="15">
        <v>0.99</v>
      </c>
      <c r="T2564" s="15">
        <v>2.29</v>
      </c>
      <c r="U2564" s="15">
        <v>29.22</v>
      </c>
      <c r="V2564" s="15">
        <v>56416</v>
      </c>
      <c r="W2564" s="15">
        <v>828345</v>
      </c>
      <c r="X2564" s="15">
        <v>1648476</v>
      </c>
      <c r="Y2564" s="15">
        <v>820131</v>
      </c>
      <c r="Z2564" s="15">
        <v>8499</v>
      </c>
      <c r="AA2564" s="15">
        <v>3.4380000000000002</v>
      </c>
      <c r="AB2564" s="15">
        <v>54.8</v>
      </c>
    </row>
    <row r="2565" spans="1:28" ht="15" customHeight="1" x14ac:dyDescent="0.3">
      <c r="A2565" s="15" t="s">
        <v>2693</v>
      </c>
      <c r="B2565" s="15" t="s">
        <v>98</v>
      </c>
      <c r="C2565" s="15" t="s">
        <v>99</v>
      </c>
      <c r="D2565" s="15" t="s">
        <v>106</v>
      </c>
      <c r="E2565" s="15" t="s">
        <v>101</v>
      </c>
      <c r="F2565" s="15">
        <v>8.99</v>
      </c>
      <c r="G2565" s="15">
        <v>720.5</v>
      </c>
      <c r="H2565" s="15">
        <v>31.4</v>
      </c>
      <c r="I2565" s="15">
        <v>63.4</v>
      </c>
      <c r="J2565" s="15">
        <v>7.6</v>
      </c>
      <c r="K2565" s="15">
        <v>6.25</v>
      </c>
      <c r="L2565" s="15">
        <v>36.9</v>
      </c>
      <c r="M2565" s="15">
        <v>102.8</v>
      </c>
      <c r="N2565" s="15">
        <v>17.3</v>
      </c>
      <c r="O2565" s="15">
        <v>107.5</v>
      </c>
      <c r="P2565" s="15" t="s">
        <v>127</v>
      </c>
      <c r="Q2565" s="15">
        <v>153.30000000000001</v>
      </c>
      <c r="R2565" s="15">
        <v>3.1</v>
      </c>
      <c r="S2565" s="15">
        <v>0.69</v>
      </c>
      <c r="T2565" s="15">
        <v>2.99</v>
      </c>
      <c r="U2565" s="15">
        <v>26.88</v>
      </c>
      <c r="V2565" s="15">
        <v>26754</v>
      </c>
      <c r="W2565" s="15">
        <v>590790</v>
      </c>
      <c r="X2565" s="15">
        <v>719148</v>
      </c>
      <c r="Y2565" s="15">
        <v>128358</v>
      </c>
      <c r="Z2565" s="15">
        <v>5587</v>
      </c>
      <c r="AA2565" s="15">
        <v>4.8109999999999999</v>
      </c>
      <c r="AB2565" s="15">
        <v>58.1</v>
      </c>
    </row>
    <row r="2566" spans="1:28" ht="15" customHeight="1" x14ac:dyDescent="0.3">
      <c r="A2566" s="15" t="s">
        <v>2694</v>
      </c>
      <c r="B2566" s="15" t="s">
        <v>146</v>
      </c>
      <c r="C2566" s="15" t="s">
        <v>119</v>
      </c>
      <c r="D2566" s="15" t="s">
        <v>177</v>
      </c>
      <c r="E2566" s="15" t="s">
        <v>101</v>
      </c>
      <c r="F2566" s="15">
        <v>11.31</v>
      </c>
      <c r="G2566" s="15">
        <v>1025.3</v>
      </c>
      <c r="H2566" s="15">
        <v>27.5</v>
      </c>
      <c r="I2566" s="15">
        <v>63.8</v>
      </c>
      <c r="J2566" s="15">
        <v>7.4</v>
      </c>
      <c r="K2566" s="15">
        <v>6.66</v>
      </c>
      <c r="L2566" s="15">
        <v>29.8</v>
      </c>
      <c r="M2566" s="15">
        <v>102.6</v>
      </c>
      <c r="N2566" s="15">
        <v>60.3</v>
      </c>
      <c r="O2566" s="15">
        <v>115.7</v>
      </c>
      <c r="P2566" s="15" t="s">
        <v>107</v>
      </c>
      <c r="Q2566" s="15">
        <v>161.1</v>
      </c>
      <c r="R2566" s="15">
        <v>5.09</v>
      </c>
      <c r="S2566" s="15">
        <v>0.68</v>
      </c>
      <c r="T2566" s="15">
        <v>57.47</v>
      </c>
      <c r="U2566" s="15">
        <v>649.99</v>
      </c>
      <c r="V2566" s="15">
        <v>3569</v>
      </c>
      <c r="W2566" s="15">
        <v>765550</v>
      </c>
      <c r="X2566" s="15">
        <v>2319814</v>
      </c>
      <c r="Y2566" s="15">
        <v>1554264</v>
      </c>
      <c r="Z2566" s="15">
        <v>25194</v>
      </c>
      <c r="AA2566" s="15">
        <v>25.798999999999999</v>
      </c>
      <c r="AB2566" s="15">
        <v>69.2</v>
      </c>
    </row>
    <row r="2567" spans="1:28" ht="15" customHeight="1" x14ac:dyDescent="0.3">
      <c r="A2567" s="15" t="s">
        <v>2695</v>
      </c>
      <c r="B2567" s="15" t="s">
        <v>104</v>
      </c>
      <c r="C2567" s="15" t="s">
        <v>99</v>
      </c>
      <c r="D2567" s="15" t="s">
        <v>132</v>
      </c>
      <c r="E2567" s="15" t="s">
        <v>112</v>
      </c>
      <c r="F2567" s="15">
        <v>11.13</v>
      </c>
      <c r="G2567" s="15">
        <v>387.7</v>
      </c>
      <c r="H2567" s="15">
        <v>26.4</v>
      </c>
      <c r="I2567" s="15">
        <v>57</v>
      </c>
      <c r="J2567" s="15">
        <v>7.3</v>
      </c>
      <c r="K2567" s="15">
        <v>7</v>
      </c>
      <c r="L2567" s="15">
        <v>14.9</v>
      </c>
      <c r="M2567" s="15">
        <v>220</v>
      </c>
      <c r="N2567" s="15">
        <v>46.8</v>
      </c>
      <c r="O2567" s="15">
        <v>107.9</v>
      </c>
      <c r="P2567" s="15" t="s">
        <v>107</v>
      </c>
      <c r="Q2567" s="15">
        <v>210.5</v>
      </c>
      <c r="R2567" s="15">
        <v>6.94</v>
      </c>
      <c r="S2567" s="15">
        <v>0.81</v>
      </c>
      <c r="T2567" s="15">
        <v>2.19</v>
      </c>
      <c r="U2567" s="15">
        <v>24.37</v>
      </c>
      <c r="V2567" s="15">
        <v>110734</v>
      </c>
      <c r="W2567" s="15">
        <v>872860</v>
      </c>
      <c r="X2567" s="15">
        <v>2698588</v>
      </c>
      <c r="Y2567" s="15">
        <v>1825728</v>
      </c>
      <c r="Z2567" s="15">
        <v>10197</v>
      </c>
      <c r="AA2567" s="15">
        <v>2.39</v>
      </c>
      <c r="AB2567" s="15">
        <v>33.799999999999997</v>
      </c>
    </row>
    <row r="2568" spans="1:28" ht="15" customHeight="1" x14ac:dyDescent="0.3">
      <c r="A2568" s="15" t="s">
        <v>2696</v>
      </c>
      <c r="B2568" s="15" t="s">
        <v>104</v>
      </c>
      <c r="C2568" s="15" t="s">
        <v>152</v>
      </c>
      <c r="D2568" s="15" t="s">
        <v>100</v>
      </c>
      <c r="E2568" s="15" t="s">
        <v>101</v>
      </c>
      <c r="F2568" s="15">
        <v>8.52</v>
      </c>
      <c r="G2568" s="15">
        <v>943.1</v>
      </c>
      <c r="H2568" s="15">
        <v>25.8</v>
      </c>
      <c r="I2568" s="15">
        <v>79.599999999999994</v>
      </c>
      <c r="J2568" s="15">
        <v>6</v>
      </c>
      <c r="K2568" s="15">
        <v>6.12</v>
      </c>
      <c r="L2568" s="15">
        <v>34.200000000000003</v>
      </c>
      <c r="M2568" s="15">
        <v>139.19999999999999</v>
      </c>
      <c r="N2568" s="15">
        <v>64.2</v>
      </c>
      <c r="O2568" s="15">
        <v>65.099999999999994</v>
      </c>
      <c r="P2568" s="15" t="s">
        <v>127</v>
      </c>
      <c r="Q2568" s="15">
        <v>279.89999999999998</v>
      </c>
      <c r="R2568" s="15">
        <v>0.52</v>
      </c>
      <c r="S2568" s="15">
        <v>0.67</v>
      </c>
      <c r="T2568" s="15">
        <v>2.38</v>
      </c>
      <c r="U2568" s="15">
        <v>20.28</v>
      </c>
      <c r="V2568" s="15">
        <v>22271</v>
      </c>
      <c r="W2568" s="15">
        <v>546240</v>
      </c>
      <c r="X2568" s="15">
        <v>451656</v>
      </c>
      <c r="Y2568" s="15">
        <v>-94584</v>
      </c>
      <c r="Z2568" s="15">
        <v>4959</v>
      </c>
      <c r="AA2568" s="15">
        <v>4.09</v>
      </c>
      <c r="AB2568" s="15">
        <v>63.3</v>
      </c>
    </row>
    <row r="2569" spans="1:28" ht="15" customHeight="1" x14ac:dyDescent="0.3">
      <c r="A2569" s="15" t="s">
        <v>2697</v>
      </c>
      <c r="B2569" s="15" t="s">
        <v>104</v>
      </c>
      <c r="C2569" s="15" t="s">
        <v>129</v>
      </c>
      <c r="D2569" s="15" t="s">
        <v>111</v>
      </c>
      <c r="E2569" s="15" t="s">
        <v>101</v>
      </c>
      <c r="F2569" s="15">
        <v>10.39</v>
      </c>
      <c r="G2569" s="15">
        <v>742.1</v>
      </c>
      <c r="H2569" s="15">
        <v>26.7</v>
      </c>
      <c r="I2569" s="15">
        <v>76.900000000000006</v>
      </c>
      <c r="J2569" s="15">
        <v>6.3</v>
      </c>
      <c r="K2569" s="15">
        <v>6.08</v>
      </c>
      <c r="L2569" s="15">
        <v>34.200000000000003</v>
      </c>
      <c r="M2569" s="15">
        <v>161</v>
      </c>
      <c r="N2569" s="15">
        <v>53.6</v>
      </c>
      <c r="O2569" s="15">
        <v>69.099999999999994</v>
      </c>
      <c r="P2569" s="15" t="s">
        <v>102</v>
      </c>
      <c r="Q2569" s="15">
        <v>249.5</v>
      </c>
      <c r="R2569" s="15">
        <v>4.7699999999999996</v>
      </c>
      <c r="S2569" s="15">
        <v>0.68</v>
      </c>
      <c r="T2569" s="15">
        <v>1.19</v>
      </c>
      <c r="U2569" s="15">
        <v>12.36</v>
      </c>
      <c r="V2569" s="15">
        <v>63894</v>
      </c>
      <c r="W2569" s="15">
        <v>846335</v>
      </c>
      <c r="X2569" s="15">
        <v>789730</v>
      </c>
      <c r="Y2569" s="15">
        <v>-56605</v>
      </c>
      <c r="Z2569" s="15">
        <v>3704</v>
      </c>
      <c r="AA2569" s="15">
        <v>3.3370000000000002</v>
      </c>
      <c r="AB2569" s="15">
        <v>53.4</v>
      </c>
    </row>
    <row r="2570" spans="1:28" ht="15" customHeight="1" x14ac:dyDescent="0.3">
      <c r="A2570" s="15" t="s">
        <v>2698</v>
      </c>
      <c r="B2570" s="15" t="s">
        <v>122</v>
      </c>
      <c r="C2570" s="15" t="s">
        <v>129</v>
      </c>
      <c r="D2570" s="15" t="s">
        <v>132</v>
      </c>
      <c r="E2570" s="15" t="s">
        <v>101</v>
      </c>
      <c r="F2570" s="15">
        <v>3.49</v>
      </c>
      <c r="G2570" s="15">
        <v>808.5</v>
      </c>
      <c r="H2570" s="15">
        <v>29.2</v>
      </c>
      <c r="I2570" s="15">
        <v>77.2</v>
      </c>
      <c r="J2570" s="15">
        <v>5.9</v>
      </c>
      <c r="K2570" s="15">
        <v>6.25</v>
      </c>
      <c r="L2570" s="15">
        <v>31.1</v>
      </c>
      <c r="M2570" s="15">
        <v>156.4</v>
      </c>
      <c r="N2570" s="15">
        <v>37.799999999999997</v>
      </c>
      <c r="O2570" s="15">
        <v>95.1</v>
      </c>
      <c r="P2570" s="15" t="s">
        <v>127</v>
      </c>
      <c r="Q2570" s="15">
        <v>281.60000000000002</v>
      </c>
      <c r="R2570" s="15">
        <v>2.81</v>
      </c>
      <c r="S2570" s="15">
        <v>0.85</v>
      </c>
      <c r="T2570" s="15">
        <v>2.14</v>
      </c>
      <c r="U2570" s="15">
        <v>7.47</v>
      </c>
      <c r="V2570" s="15">
        <v>99944</v>
      </c>
      <c r="W2570" s="15">
        <v>251912</v>
      </c>
      <c r="X2570" s="15">
        <v>746582</v>
      </c>
      <c r="Y2570" s="15">
        <v>494670</v>
      </c>
      <c r="Z2570" s="15">
        <v>2113</v>
      </c>
      <c r="AA2570" s="15">
        <v>3.5350000000000001</v>
      </c>
      <c r="AB2570" s="15">
        <v>60</v>
      </c>
    </row>
    <row r="2571" spans="1:28" ht="15" customHeight="1" x14ac:dyDescent="0.3">
      <c r="A2571" s="15" t="s">
        <v>2699</v>
      </c>
      <c r="B2571" s="15" t="s">
        <v>126</v>
      </c>
      <c r="C2571" s="15" t="s">
        <v>123</v>
      </c>
      <c r="D2571" s="15" t="s">
        <v>106</v>
      </c>
      <c r="E2571" s="15" t="s">
        <v>101</v>
      </c>
      <c r="F2571" s="15">
        <v>0.96</v>
      </c>
      <c r="G2571" s="15">
        <v>933</v>
      </c>
      <c r="H2571" s="15">
        <v>27.2</v>
      </c>
      <c r="I2571" s="15">
        <v>60.3</v>
      </c>
      <c r="J2571" s="15">
        <v>7</v>
      </c>
      <c r="K2571" s="15">
        <v>7.5</v>
      </c>
      <c r="L2571" s="15">
        <v>34.200000000000003</v>
      </c>
      <c r="M2571" s="15">
        <v>134</v>
      </c>
      <c r="N2571" s="15">
        <v>86.9</v>
      </c>
      <c r="O2571" s="15">
        <v>146.9</v>
      </c>
      <c r="P2571" s="15" t="s">
        <v>102</v>
      </c>
      <c r="Q2571" s="15">
        <v>249.6</v>
      </c>
      <c r="R2571" s="15">
        <v>4.05</v>
      </c>
      <c r="S2571" s="15">
        <v>0.99</v>
      </c>
      <c r="T2571" s="15">
        <v>2.71</v>
      </c>
      <c r="U2571" s="15">
        <v>2.6</v>
      </c>
      <c r="V2571" s="15">
        <v>25793</v>
      </c>
      <c r="W2571" s="15">
        <v>68527</v>
      </c>
      <c r="X2571" s="15">
        <v>67062</v>
      </c>
      <c r="Y2571" s="15">
        <v>-1465</v>
      </c>
      <c r="Z2571" s="15">
        <v>476</v>
      </c>
      <c r="AA2571" s="15">
        <v>5.4619999999999997</v>
      </c>
      <c r="AB2571" s="15">
        <v>57.3</v>
      </c>
    </row>
    <row r="2572" spans="1:28" ht="15" customHeight="1" x14ac:dyDescent="0.3">
      <c r="A2572" s="15" t="s">
        <v>2700</v>
      </c>
      <c r="B2572" s="15" t="s">
        <v>137</v>
      </c>
      <c r="C2572" s="15" t="s">
        <v>129</v>
      </c>
      <c r="D2572" s="15" t="s">
        <v>132</v>
      </c>
      <c r="E2572" s="15" t="s">
        <v>112</v>
      </c>
      <c r="F2572" s="15">
        <v>10.69</v>
      </c>
      <c r="G2572" s="15">
        <v>298</v>
      </c>
      <c r="H2572" s="15">
        <v>21.4</v>
      </c>
      <c r="I2572" s="15">
        <v>63</v>
      </c>
      <c r="J2572" s="15">
        <v>7.5</v>
      </c>
      <c r="K2572" s="15">
        <v>6.86</v>
      </c>
      <c r="L2572" s="15">
        <v>21.1</v>
      </c>
      <c r="M2572" s="15">
        <v>144.30000000000001</v>
      </c>
      <c r="N2572" s="15">
        <v>26.6</v>
      </c>
      <c r="O2572" s="15">
        <v>44.7</v>
      </c>
      <c r="P2572" s="15" t="s">
        <v>116</v>
      </c>
      <c r="Q2572" s="15">
        <v>207.6</v>
      </c>
      <c r="R2572" s="15">
        <v>5.25</v>
      </c>
      <c r="S2572" s="15">
        <v>0.7</v>
      </c>
      <c r="T2572" s="15">
        <v>1.67</v>
      </c>
      <c r="U2572" s="15">
        <v>17.850000000000001</v>
      </c>
      <c r="V2572" s="15">
        <v>87547</v>
      </c>
      <c r="W2572" s="15">
        <v>838946</v>
      </c>
      <c r="X2572" s="15">
        <v>1562714</v>
      </c>
      <c r="Y2572" s="15">
        <v>723768</v>
      </c>
      <c r="Z2572" s="15">
        <v>3370</v>
      </c>
      <c r="AA2572" s="15">
        <v>5.2969999999999997</v>
      </c>
      <c r="AB2572" s="15">
        <v>49.8</v>
      </c>
    </row>
    <row r="2573" spans="1:28" ht="15" customHeight="1" x14ac:dyDescent="0.3">
      <c r="A2573" s="15" t="s">
        <v>2701</v>
      </c>
      <c r="B2573" s="15" t="s">
        <v>104</v>
      </c>
      <c r="C2573" s="15" t="s">
        <v>134</v>
      </c>
      <c r="D2573" s="15" t="s">
        <v>100</v>
      </c>
      <c r="E2573" s="15" t="s">
        <v>101</v>
      </c>
      <c r="F2573" s="15">
        <v>2.97</v>
      </c>
      <c r="G2573" s="15">
        <v>971.4</v>
      </c>
      <c r="H2573" s="15">
        <v>31.1</v>
      </c>
      <c r="I2573" s="15">
        <v>81.3</v>
      </c>
      <c r="J2573" s="15">
        <v>7.7</v>
      </c>
      <c r="K2573" s="15">
        <v>5.86</v>
      </c>
      <c r="L2573" s="15">
        <v>21.5</v>
      </c>
      <c r="M2573" s="15">
        <v>169.8</v>
      </c>
      <c r="N2573" s="15">
        <v>44.3</v>
      </c>
      <c r="O2573" s="15">
        <v>104.5</v>
      </c>
      <c r="P2573" s="15" t="s">
        <v>116</v>
      </c>
      <c r="Q2573" s="15">
        <v>225.3</v>
      </c>
      <c r="R2573" s="15">
        <v>3.76</v>
      </c>
      <c r="S2573" s="15">
        <v>0.99</v>
      </c>
      <c r="T2573" s="15">
        <v>1.04</v>
      </c>
      <c r="U2573" s="15">
        <v>3.09</v>
      </c>
      <c r="V2573" s="15">
        <v>21922</v>
      </c>
      <c r="W2573" s="15">
        <v>169871</v>
      </c>
      <c r="X2573" s="15">
        <v>67739</v>
      </c>
      <c r="Y2573" s="15">
        <v>-102132</v>
      </c>
      <c r="Z2573" s="15">
        <v>842</v>
      </c>
      <c r="AA2573" s="15">
        <v>3.67</v>
      </c>
      <c r="AB2573" s="15">
        <v>52.3</v>
      </c>
    </row>
    <row r="2574" spans="1:28" ht="15" customHeight="1" x14ac:dyDescent="0.3">
      <c r="A2574" s="15" t="s">
        <v>2702</v>
      </c>
      <c r="B2574" s="15" t="s">
        <v>126</v>
      </c>
      <c r="C2574" s="15" t="s">
        <v>152</v>
      </c>
      <c r="D2574" s="15" t="s">
        <v>115</v>
      </c>
      <c r="E2574" s="15" t="s">
        <v>112</v>
      </c>
      <c r="F2574" s="15">
        <v>2.61</v>
      </c>
      <c r="G2574" s="15">
        <v>326.10000000000002</v>
      </c>
      <c r="H2574" s="15">
        <v>23.4</v>
      </c>
      <c r="I2574" s="15">
        <v>61.2</v>
      </c>
      <c r="J2574" s="15">
        <v>7.2</v>
      </c>
      <c r="K2574" s="15">
        <v>5.67</v>
      </c>
      <c r="L2574" s="15">
        <v>23.6</v>
      </c>
      <c r="M2574" s="15">
        <v>157</v>
      </c>
      <c r="N2574" s="15">
        <v>52.6</v>
      </c>
      <c r="O2574" s="15">
        <v>91.4</v>
      </c>
      <c r="P2574" s="15" t="s">
        <v>127</v>
      </c>
      <c r="Q2574" s="15">
        <v>175.4</v>
      </c>
      <c r="R2574" s="15">
        <v>4.4000000000000004</v>
      </c>
      <c r="S2574" s="15">
        <v>0.66</v>
      </c>
      <c r="T2574" s="15">
        <v>0.91</v>
      </c>
      <c r="U2574" s="15">
        <v>2.38</v>
      </c>
      <c r="V2574" s="15">
        <v>23982</v>
      </c>
      <c r="W2574" s="15">
        <v>195890</v>
      </c>
      <c r="X2574" s="15">
        <v>57077</v>
      </c>
      <c r="Y2574" s="15">
        <v>-138813</v>
      </c>
      <c r="Z2574" s="15">
        <v>4226</v>
      </c>
      <c r="AA2574" s="15">
        <v>0.56299999999999994</v>
      </c>
      <c r="AB2574" s="15">
        <v>38.9</v>
      </c>
    </row>
    <row r="2575" spans="1:28" ht="15" customHeight="1" x14ac:dyDescent="0.3">
      <c r="A2575" s="15" t="s">
        <v>2703</v>
      </c>
      <c r="B2575" s="15" t="s">
        <v>104</v>
      </c>
      <c r="C2575" s="15" t="s">
        <v>110</v>
      </c>
      <c r="D2575" s="15" t="s">
        <v>130</v>
      </c>
      <c r="E2575" s="15" t="s">
        <v>101</v>
      </c>
      <c r="F2575" s="15">
        <v>13.63</v>
      </c>
      <c r="G2575" s="15">
        <v>868</v>
      </c>
      <c r="H2575" s="15">
        <v>29.3</v>
      </c>
      <c r="I2575" s="15">
        <v>67.7</v>
      </c>
      <c r="J2575" s="15">
        <v>6.2</v>
      </c>
      <c r="K2575" s="15">
        <v>7.37</v>
      </c>
      <c r="L2575" s="15">
        <v>34.5</v>
      </c>
      <c r="M2575" s="15">
        <v>175.3</v>
      </c>
      <c r="N2575" s="15">
        <v>47.5</v>
      </c>
      <c r="O2575" s="15">
        <v>57</v>
      </c>
      <c r="P2575" s="15" t="s">
        <v>107</v>
      </c>
      <c r="Q2575" s="15">
        <v>215.4</v>
      </c>
      <c r="R2575" s="15">
        <v>5.39</v>
      </c>
      <c r="S2575" s="15">
        <v>0.95</v>
      </c>
      <c r="T2575" s="15">
        <v>1.08</v>
      </c>
      <c r="U2575" s="15">
        <v>14.72</v>
      </c>
      <c r="V2575" s="15">
        <v>65829</v>
      </c>
      <c r="W2575" s="15">
        <v>1015139</v>
      </c>
      <c r="X2575" s="15">
        <v>969003</v>
      </c>
      <c r="Y2575" s="15">
        <v>-46136</v>
      </c>
      <c r="Z2575" s="15">
        <v>13773</v>
      </c>
      <c r="AA2575" s="15">
        <v>1.069</v>
      </c>
      <c r="AB2575" s="15">
        <v>50.6</v>
      </c>
    </row>
    <row r="2576" spans="1:28" ht="15" customHeight="1" x14ac:dyDescent="0.3">
      <c r="A2576" s="15" t="s">
        <v>2704</v>
      </c>
      <c r="B2576" s="15" t="s">
        <v>104</v>
      </c>
      <c r="C2576" s="15" t="s">
        <v>129</v>
      </c>
      <c r="D2576" s="15" t="s">
        <v>106</v>
      </c>
      <c r="E2576" s="15" t="s">
        <v>120</v>
      </c>
      <c r="F2576" s="15">
        <v>5.68</v>
      </c>
      <c r="G2576" s="15">
        <v>273.8</v>
      </c>
      <c r="H2576" s="15">
        <v>24.6</v>
      </c>
      <c r="I2576" s="15">
        <v>36.700000000000003</v>
      </c>
      <c r="J2576" s="15">
        <v>8.5</v>
      </c>
      <c r="K2576" s="15">
        <v>6.58</v>
      </c>
      <c r="L2576" s="15">
        <v>8</v>
      </c>
      <c r="M2576" s="15">
        <v>149.5</v>
      </c>
      <c r="N2576" s="15">
        <v>69.400000000000006</v>
      </c>
      <c r="O2576" s="15">
        <v>67.3</v>
      </c>
      <c r="P2576" s="15" t="s">
        <v>107</v>
      </c>
      <c r="Q2576" s="15">
        <v>208.3</v>
      </c>
      <c r="R2576" s="15">
        <v>6.39</v>
      </c>
      <c r="S2576" s="15">
        <v>0.73</v>
      </c>
      <c r="T2576" s="15">
        <v>3.59</v>
      </c>
      <c r="U2576" s="15">
        <v>20.39</v>
      </c>
      <c r="V2576" s="15">
        <v>22459</v>
      </c>
      <c r="W2576" s="15">
        <v>359012</v>
      </c>
      <c r="X2576" s="15">
        <v>457939</v>
      </c>
      <c r="Y2576" s="15">
        <v>98927</v>
      </c>
      <c r="Z2576" s="15">
        <v>5456</v>
      </c>
      <c r="AA2576" s="15">
        <v>3.7370000000000001</v>
      </c>
      <c r="AB2576" s="15">
        <v>33.6</v>
      </c>
    </row>
    <row r="2577" spans="1:28" ht="15" customHeight="1" x14ac:dyDescent="0.3">
      <c r="A2577" s="15" t="s">
        <v>2705</v>
      </c>
      <c r="B2577" s="15" t="s">
        <v>122</v>
      </c>
      <c r="C2577" s="15" t="s">
        <v>114</v>
      </c>
      <c r="D2577" s="15" t="s">
        <v>132</v>
      </c>
      <c r="E2577" s="15" t="s">
        <v>112</v>
      </c>
      <c r="F2577" s="15">
        <v>2.5</v>
      </c>
      <c r="G2577" s="15">
        <v>381.8</v>
      </c>
      <c r="H2577" s="15">
        <v>21.2</v>
      </c>
      <c r="I2577" s="15">
        <v>61</v>
      </c>
      <c r="J2577" s="15">
        <v>9</v>
      </c>
      <c r="K2577" s="15">
        <v>8.08</v>
      </c>
      <c r="L2577" s="15">
        <v>24.1</v>
      </c>
      <c r="M2577" s="15">
        <v>127.7</v>
      </c>
      <c r="N2577" s="15">
        <v>31.7</v>
      </c>
      <c r="O2577" s="15">
        <v>106.4</v>
      </c>
      <c r="P2577" s="15" t="s">
        <v>102</v>
      </c>
      <c r="Q2577" s="15">
        <v>213.8</v>
      </c>
      <c r="R2577" s="15">
        <v>3.15</v>
      </c>
      <c r="S2577" s="15">
        <v>0.92</v>
      </c>
      <c r="T2577" s="15">
        <v>0.3</v>
      </c>
      <c r="U2577" s="15">
        <v>0.75</v>
      </c>
      <c r="V2577" s="15">
        <v>100529</v>
      </c>
      <c r="W2577" s="15">
        <v>148168</v>
      </c>
      <c r="X2577" s="15">
        <v>75397</v>
      </c>
      <c r="Y2577" s="15">
        <v>-72771</v>
      </c>
      <c r="Z2577" s="15">
        <v>1145</v>
      </c>
      <c r="AA2577" s="15">
        <v>0.65500000000000003</v>
      </c>
      <c r="AB2577" s="15">
        <v>45.6</v>
      </c>
    </row>
    <row r="2578" spans="1:28" ht="15" customHeight="1" x14ac:dyDescent="0.3">
      <c r="A2578" s="15" t="s">
        <v>2706</v>
      </c>
      <c r="B2578" s="15" t="s">
        <v>126</v>
      </c>
      <c r="C2578" s="15" t="s">
        <v>129</v>
      </c>
      <c r="D2578" s="15" t="s">
        <v>115</v>
      </c>
      <c r="E2578" s="15" t="s">
        <v>112</v>
      </c>
      <c r="F2578" s="15">
        <v>1.93</v>
      </c>
      <c r="G2578" s="15">
        <v>457.1</v>
      </c>
      <c r="H2578" s="15">
        <v>22.4</v>
      </c>
      <c r="I2578" s="15">
        <v>52.8</v>
      </c>
      <c r="J2578" s="15">
        <v>7.1</v>
      </c>
      <c r="K2578" s="15">
        <v>6.32</v>
      </c>
      <c r="L2578" s="15">
        <v>24.1</v>
      </c>
      <c r="M2578" s="15">
        <v>148.5</v>
      </c>
      <c r="N2578" s="15">
        <v>50.8</v>
      </c>
      <c r="O2578" s="15">
        <v>94.5</v>
      </c>
      <c r="P2578" s="15" t="s">
        <v>107</v>
      </c>
      <c r="Q2578" s="15">
        <v>270.10000000000002</v>
      </c>
      <c r="R2578" s="15">
        <v>4.03</v>
      </c>
      <c r="S2578" s="15">
        <v>0.89</v>
      </c>
      <c r="T2578" s="15">
        <v>2.56</v>
      </c>
      <c r="U2578" s="15">
        <v>4.9400000000000004</v>
      </c>
      <c r="V2578" s="15">
        <v>25315</v>
      </c>
      <c r="W2578" s="15">
        <v>137736</v>
      </c>
      <c r="X2578" s="15">
        <v>125056</v>
      </c>
      <c r="Y2578" s="15">
        <v>-12680</v>
      </c>
      <c r="Z2578" s="15">
        <v>3828</v>
      </c>
      <c r="AA2578" s="15">
        <v>1.29</v>
      </c>
      <c r="AB2578" s="15">
        <v>46.4</v>
      </c>
    </row>
    <row r="2579" spans="1:28" ht="15" customHeight="1" x14ac:dyDescent="0.3">
      <c r="A2579" s="15" t="s">
        <v>2707</v>
      </c>
      <c r="B2579" s="15" t="s">
        <v>137</v>
      </c>
      <c r="C2579" s="15" t="s">
        <v>152</v>
      </c>
      <c r="D2579" s="15" t="s">
        <v>106</v>
      </c>
      <c r="E2579" s="15" t="s">
        <v>101</v>
      </c>
      <c r="F2579" s="15">
        <v>7.92</v>
      </c>
      <c r="G2579" s="15">
        <v>876.1</v>
      </c>
      <c r="H2579" s="15">
        <v>31.3</v>
      </c>
      <c r="I2579" s="15">
        <v>69.2</v>
      </c>
      <c r="J2579" s="15">
        <v>5.2</v>
      </c>
      <c r="K2579" s="15">
        <v>6.88</v>
      </c>
      <c r="L2579" s="15">
        <v>31.2</v>
      </c>
      <c r="M2579" s="15">
        <v>152.30000000000001</v>
      </c>
      <c r="N2579" s="15">
        <v>57</v>
      </c>
      <c r="O2579" s="15">
        <v>122.8</v>
      </c>
      <c r="P2579" s="15" t="s">
        <v>107</v>
      </c>
      <c r="Q2579" s="15">
        <v>141.19999999999999</v>
      </c>
      <c r="R2579" s="15">
        <v>7.47</v>
      </c>
      <c r="S2579" s="15">
        <v>0.9</v>
      </c>
      <c r="T2579" s="15">
        <v>4</v>
      </c>
      <c r="U2579" s="15">
        <v>31.68</v>
      </c>
      <c r="V2579" s="15">
        <v>21092</v>
      </c>
      <c r="W2579" s="15">
        <v>519844</v>
      </c>
      <c r="X2579" s="15">
        <v>668195</v>
      </c>
      <c r="Y2579" s="15">
        <v>148351</v>
      </c>
      <c r="Z2579" s="15">
        <v>6543</v>
      </c>
      <c r="AA2579" s="15">
        <v>4.8419999999999996</v>
      </c>
      <c r="AB2579" s="15">
        <v>51.9</v>
      </c>
    </row>
    <row r="2580" spans="1:28" ht="15" customHeight="1" x14ac:dyDescent="0.3">
      <c r="A2580" s="15" t="s">
        <v>2708</v>
      </c>
      <c r="B2580" s="15" t="s">
        <v>118</v>
      </c>
      <c r="C2580" s="15" t="s">
        <v>114</v>
      </c>
      <c r="D2580" s="15" t="s">
        <v>106</v>
      </c>
      <c r="E2580" s="15" t="s">
        <v>112</v>
      </c>
      <c r="F2580" s="15">
        <v>2.13</v>
      </c>
      <c r="G2580" s="15">
        <v>233.2</v>
      </c>
      <c r="H2580" s="15">
        <v>22.9</v>
      </c>
      <c r="I2580" s="15">
        <v>61.3</v>
      </c>
      <c r="J2580" s="15">
        <v>6.6</v>
      </c>
      <c r="K2580" s="15">
        <v>6.24</v>
      </c>
      <c r="L2580" s="15">
        <v>22.1</v>
      </c>
      <c r="M2580" s="15">
        <v>116.9</v>
      </c>
      <c r="N2580" s="15">
        <v>64.7</v>
      </c>
      <c r="O2580" s="15">
        <v>81.3</v>
      </c>
      <c r="P2580" s="15" t="s">
        <v>107</v>
      </c>
      <c r="Q2580" s="15">
        <v>126.7</v>
      </c>
      <c r="R2580" s="15">
        <v>4.6399999999999997</v>
      </c>
      <c r="S2580" s="15">
        <v>0.7</v>
      </c>
      <c r="T2580" s="15">
        <v>2.4300000000000002</v>
      </c>
      <c r="U2580" s="15">
        <v>5.18</v>
      </c>
      <c r="V2580" s="15">
        <v>21977</v>
      </c>
      <c r="W2580" s="15">
        <v>140234</v>
      </c>
      <c r="X2580" s="15">
        <v>113841</v>
      </c>
      <c r="Y2580" s="15">
        <v>-26393</v>
      </c>
      <c r="Z2580" s="15">
        <v>1632</v>
      </c>
      <c r="AA2580" s="15">
        <v>3.1739999999999999</v>
      </c>
      <c r="AB2580" s="15">
        <v>34.299999999999997</v>
      </c>
    </row>
    <row r="2581" spans="1:28" ht="15" customHeight="1" x14ac:dyDescent="0.3">
      <c r="A2581" s="15" t="s">
        <v>2709</v>
      </c>
      <c r="B2581" s="15" t="s">
        <v>98</v>
      </c>
      <c r="C2581" s="15" t="s">
        <v>152</v>
      </c>
      <c r="D2581" s="15" t="s">
        <v>100</v>
      </c>
      <c r="E2581" s="15" t="s">
        <v>112</v>
      </c>
      <c r="F2581" s="15">
        <v>4.24</v>
      </c>
      <c r="G2581" s="15">
        <v>531.1</v>
      </c>
      <c r="H2581" s="15">
        <v>27.4</v>
      </c>
      <c r="I2581" s="15">
        <v>64.900000000000006</v>
      </c>
      <c r="J2581" s="15">
        <v>6.9</v>
      </c>
      <c r="K2581" s="15">
        <v>6.11</v>
      </c>
      <c r="L2581" s="15">
        <v>20.100000000000001</v>
      </c>
      <c r="M2581" s="15">
        <v>62.9</v>
      </c>
      <c r="N2581" s="15">
        <v>57.3</v>
      </c>
      <c r="O2581" s="15">
        <v>104.3</v>
      </c>
      <c r="P2581" s="15" t="s">
        <v>107</v>
      </c>
      <c r="Q2581" s="15">
        <v>267.7</v>
      </c>
      <c r="R2581" s="15">
        <v>5.3</v>
      </c>
      <c r="S2581" s="15">
        <v>0.87</v>
      </c>
      <c r="T2581" s="15">
        <v>1.74</v>
      </c>
      <c r="U2581" s="15">
        <v>7.38</v>
      </c>
      <c r="V2581" s="15">
        <v>26447</v>
      </c>
      <c r="W2581" s="15">
        <v>348371</v>
      </c>
      <c r="X2581" s="15">
        <v>195179</v>
      </c>
      <c r="Y2581" s="15">
        <v>-153192</v>
      </c>
      <c r="Z2581" s="15">
        <v>3328</v>
      </c>
      <c r="AA2581" s="15">
        <v>2.218</v>
      </c>
      <c r="AB2581" s="15">
        <v>43.9</v>
      </c>
    </row>
    <row r="2582" spans="1:28" ht="15" customHeight="1" x14ac:dyDescent="0.3">
      <c r="A2582" s="15" t="s">
        <v>2710</v>
      </c>
      <c r="B2582" s="15" t="s">
        <v>137</v>
      </c>
      <c r="C2582" s="15" t="s">
        <v>129</v>
      </c>
      <c r="D2582" s="15" t="s">
        <v>111</v>
      </c>
      <c r="E2582" s="15" t="s">
        <v>101</v>
      </c>
      <c r="F2582" s="15">
        <v>10.09</v>
      </c>
      <c r="G2582" s="15">
        <v>884.3</v>
      </c>
      <c r="H2582" s="15">
        <v>26.3</v>
      </c>
      <c r="I2582" s="15">
        <v>62.5</v>
      </c>
      <c r="J2582" s="15">
        <v>7</v>
      </c>
      <c r="K2582" s="15">
        <v>6.92</v>
      </c>
      <c r="L2582" s="15">
        <v>25.4</v>
      </c>
      <c r="M2582" s="15">
        <v>147.19999999999999</v>
      </c>
      <c r="N2582" s="15">
        <v>19.899999999999999</v>
      </c>
      <c r="O2582" s="15">
        <v>54.5</v>
      </c>
      <c r="P2582" s="15" t="s">
        <v>102</v>
      </c>
      <c r="Q2582" s="15">
        <v>169.6</v>
      </c>
      <c r="R2582" s="15">
        <v>7.5</v>
      </c>
      <c r="S2582" s="15">
        <v>0.89</v>
      </c>
      <c r="T2582" s="15">
        <v>1.49</v>
      </c>
      <c r="U2582" s="15">
        <v>15.03</v>
      </c>
      <c r="V2582" s="15">
        <v>78224</v>
      </c>
      <c r="W2582" s="15">
        <v>644470</v>
      </c>
      <c r="X2582" s="15">
        <v>1175707</v>
      </c>
      <c r="Y2582" s="15">
        <v>531237</v>
      </c>
      <c r="Z2582" s="15">
        <v>3528</v>
      </c>
      <c r="AA2582" s="15">
        <v>4.26</v>
      </c>
      <c r="AB2582" s="15">
        <v>46.5</v>
      </c>
    </row>
    <row r="2583" spans="1:28" ht="15" customHeight="1" x14ac:dyDescent="0.3">
      <c r="A2583" s="15" t="s">
        <v>2711</v>
      </c>
      <c r="B2583" s="15" t="s">
        <v>122</v>
      </c>
      <c r="C2583" s="15" t="s">
        <v>123</v>
      </c>
      <c r="D2583" s="15" t="s">
        <v>111</v>
      </c>
      <c r="E2583" s="15" t="s">
        <v>101</v>
      </c>
      <c r="F2583" s="15">
        <v>6.8</v>
      </c>
      <c r="G2583" s="15">
        <v>950.8</v>
      </c>
      <c r="H2583" s="15">
        <v>25.3</v>
      </c>
      <c r="I2583" s="15">
        <v>75.7</v>
      </c>
      <c r="J2583" s="15">
        <v>6</v>
      </c>
      <c r="K2583" s="15">
        <v>7.22</v>
      </c>
      <c r="L2583" s="15">
        <v>37.1</v>
      </c>
      <c r="M2583" s="15">
        <v>103</v>
      </c>
      <c r="N2583" s="15">
        <v>39.700000000000003</v>
      </c>
      <c r="O2583" s="15">
        <v>68.099999999999994</v>
      </c>
      <c r="P2583" s="15" t="s">
        <v>116</v>
      </c>
      <c r="Q2583" s="15">
        <v>215.7</v>
      </c>
      <c r="R2583" s="15">
        <v>2.38</v>
      </c>
      <c r="S2583" s="15">
        <v>0.92</v>
      </c>
      <c r="T2583" s="15">
        <v>0.98</v>
      </c>
      <c r="U2583" s="15">
        <v>6.66</v>
      </c>
      <c r="V2583" s="15">
        <v>82858</v>
      </c>
      <c r="W2583" s="15">
        <v>426540</v>
      </c>
      <c r="X2583" s="15">
        <v>551834</v>
      </c>
      <c r="Y2583" s="15">
        <v>125294</v>
      </c>
      <c r="Z2583" s="15">
        <v>1396</v>
      </c>
      <c r="AA2583" s="15">
        <v>4.7709999999999999</v>
      </c>
      <c r="AB2583" s="15">
        <v>70.2</v>
      </c>
    </row>
    <row r="2584" spans="1:28" ht="15" customHeight="1" x14ac:dyDescent="0.3">
      <c r="A2584" s="15" t="s">
        <v>2712</v>
      </c>
      <c r="B2584" s="15" t="s">
        <v>98</v>
      </c>
      <c r="C2584" s="15" t="s">
        <v>123</v>
      </c>
      <c r="D2584" s="15" t="s">
        <v>100</v>
      </c>
      <c r="E2584" s="15" t="s">
        <v>112</v>
      </c>
      <c r="F2584" s="15">
        <v>3.57</v>
      </c>
      <c r="G2584" s="15">
        <v>316.10000000000002</v>
      </c>
      <c r="H2584" s="15">
        <v>24.3</v>
      </c>
      <c r="I2584" s="15">
        <v>55.5</v>
      </c>
      <c r="J2584" s="15">
        <v>8.4</v>
      </c>
      <c r="K2584" s="15">
        <v>5.68</v>
      </c>
      <c r="L2584" s="15">
        <v>26.3</v>
      </c>
      <c r="M2584" s="15">
        <v>151</v>
      </c>
      <c r="N2584" s="15">
        <v>73.400000000000006</v>
      </c>
      <c r="O2584" s="15">
        <v>157.69999999999999</v>
      </c>
      <c r="P2584" s="15" t="s">
        <v>107</v>
      </c>
      <c r="Q2584" s="15">
        <v>185.3</v>
      </c>
      <c r="R2584" s="15">
        <v>3.22</v>
      </c>
      <c r="S2584" s="15">
        <v>0.91</v>
      </c>
      <c r="T2584" s="15">
        <v>0.84</v>
      </c>
      <c r="U2584" s="15">
        <v>3</v>
      </c>
      <c r="V2584" s="15">
        <v>23670</v>
      </c>
      <c r="W2584" s="15">
        <v>232564</v>
      </c>
      <c r="X2584" s="15">
        <v>71010</v>
      </c>
      <c r="Y2584" s="15">
        <v>-161554</v>
      </c>
      <c r="Z2584" s="15">
        <v>2289</v>
      </c>
      <c r="AA2584" s="15">
        <v>1.3109999999999999</v>
      </c>
      <c r="AB2584" s="15">
        <v>47.5</v>
      </c>
    </row>
    <row r="2585" spans="1:28" ht="15" customHeight="1" x14ac:dyDescent="0.3">
      <c r="A2585" s="15" t="s">
        <v>2713</v>
      </c>
      <c r="B2585" s="15" t="s">
        <v>126</v>
      </c>
      <c r="C2585" s="15" t="s">
        <v>110</v>
      </c>
      <c r="D2585" s="15" t="s">
        <v>100</v>
      </c>
      <c r="E2585" s="15" t="s">
        <v>112</v>
      </c>
      <c r="F2585" s="15">
        <v>8.8000000000000007</v>
      </c>
      <c r="G2585" s="15">
        <v>769.9</v>
      </c>
      <c r="H2585" s="15">
        <v>21.9</v>
      </c>
      <c r="I2585" s="15">
        <v>71.900000000000006</v>
      </c>
      <c r="J2585" s="15">
        <v>6.7</v>
      </c>
      <c r="K2585" s="15">
        <v>5.99</v>
      </c>
      <c r="L2585" s="15">
        <v>26.2</v>
      </c>
      <c r="M2585" s="15">
        <v>89.5</v>
      </c>
      <c r="N2585" s="15">
        <v>77</v>
      </c>
      <c r="O2585" s="15">
        <v>79.400000000000006</v>
      </c>
      <c r="P2585" s="15" t="s">
        <v>102</v>
      </c>
      <c r="Q2585" s="15">
        <v>190.3</v>
      </c>
      <c r="R2585" s="15">
        <v>7.16</v>
      </c>
      <c r="S2585" s="15">
        <v>0.94</v>
      </c>
      <c r="T2585" s="15">
        <v>1.82</v>
      </c>
      <c r="U2585" s="15">
        <v>16.02</v>
      </c>
      <c r="V2585" s="15">
        <v>23445</v>
      </c>
      <c r="W2585" s="15">
        <v>521169</v>
      </c>
      <c r="X2585" s="15">
        <v>375589</v>
      </c>
      <c r="Y2585" s="15">
        <v>-145580</v>
      </c>
      <c r="Z2585" s="15">
        <v>5182</v>
      </c>
      <c r="AA2585" s="15">
        <v>3.0910000000000002</v>
      </c>
      <c r="AB2585" s="15">
        <v>51.2</v>
      </c>
    </row>
    <row r="2586" spans="1:28" ht="15" customHeight="1" x14ac:dyDescent="0.3">
      <c r="A2586" s="15" t="s">
        <v>2714</v>
      </c>
      <c r="B2586" s="15" t="s">
        <v>118</v>
      </c>
      <c r="C2586" s="15" t="s">
        <v>99</v>
      </c>
      <c r="D2586" s="15" t="s">
        <v>130</v>
      </c>
      <c r="E2586" s="15" t="s">
        <v>112</v>
      </c>
      <c r="F2586" s="15">
        <v>3.99</v>
      </c>
      <c r="G2586" s="15">
        <v>135.69999999999999</v>
      </c>
      <c r="H2586" s="15">
        <v>25.5</v>
      </c>
      <c r="I2586" s="15">
        <v>58.1</v>
      </c>
      <c r="J2586" s="15">
        <v>8.1999999999999993</v>
      </c>
      <c r="K2586" s="15">
        <v>6.05</v>
      </c>
      <c r="L2586" s="15">
        <v>21.1</v>
      </c>
      <c r="M2586" s="15">
        <v>123.4</v>
      </c>
      <c r="N2586" s="15">
        <v>58.8</v>
      </c>
      <c r="O2586" s="15">
        <v>116.1</v>
      </c>
      <c r="P2586" s="15" t="s">
        <v>107</v>
      </c>
      <c r="Q2586" s="15">
        <v>219</v>
      </c>
      <c r="R2586" s="15">
        <v>1.61</v>
      </c>
      <c r="S2586" s="15">
        <v>0.89</v>
      </c>
      <c r="T2586" s="15">
        <v>0.85</v>
      </c>
      <c r="U2586" s="15">
        <v>3.39</v>
      </c>
      <c r="V2586" s="15">
        <v>65462</v>
      </c>
      <c r="W2586" s="15">
        <v>313484</v>
      </c>
      <c r="X2586" s="15">
        <v>221916</v>
      </c>
      <c r="Y2586" s="15">
        <v>-91568</v>
      </c>
      <c r="Z2586" s="15">
        <v>3737</v>
      </c>
      <c r="AA2586" s="15">
        <v>0.90700000000000003</v>
      </c>
      <c r="AB2586" s="15">
        <v>41.3</v>
      </c>
    </row>
    <row r="2587" spans="1:28" ht="15" customHeight="1" x14ac:dyDescent="0.3">
      <c r="A2587" s="15" t="s">
        <v>2715</v>
      </c>
      <c r="B2587" s="15" t="s">
        <v>146</v>
      </c>
      <c r="C2587" s="15" t="s">
        <v>110</v>
      </c>
      <c r="D2587" s="15" t="s">
        <v>130</v>
      </c>
      <c r="E2587" s="15" t="s">
        <v>112</v>
      </c>
      <c r="F2587" s="15">
        <v>14.2</v>
      </c>
      <c r="G2587" s="15">
        <v>615.6</v>
      </c>
      <c r="H2587" s="15">
        <v>27.8</v>
      </c>
      <c r="I2587" s="15">
        <v>52.8</v>
      </c>
      <c r="J2587" s="15">
        <v>7.2</v>
      </c>
      <c r="K2587" s="15">
        <v>6.67</v>
      </c>
      <c r="L2587" s="15">
        <v>24.8</v>
      </c>
      <c r="M2587" s="15">
        <v>96</v>
      </c>
      <c r="N2587" s="15">
        <v>47.5</v>
      </c>
      <c r="O2587" s="15">
        <v>87.1</v>
      </c>
      <c r="P2587" s="15" t="s">
        <v>116</v>
      </c>
      <c r="Q2587" s="15">
        <v>206.3</v>
      </c>
      <c r="R2587" s="15">
        <v>1.98</v>
      </c>
      <c r="S2587" s="15">
        <v>0.8</v>
      </c>
      <c r="T2587" s="15">
        <v>1.89</v>
      </c>
      <c r="U2587" s="15">
        <v>26.84</v>
      </c>
      <c r="V2587" s="15">
        <v>68482</v>
      </c>
      <c r="W2587" s="15">
        <v>831631</v>
      </c>
      <c r="X2587" s="15">
        <v>1838057</v>
      </c>
      <c r="Y2587" s="15">
        <v>1006426</v>
      </c>
      <c r="Z2587" s="15">
        <v>6355</v>
      </c>
      <c r="AA2587" s="15">
        <v>4.2229999999999999</v>
      </c>
      <c r="AB2587" s="15">
        <v>65.599999999999994</v>
      </c>
    </row>
    <row r="2588" spans="1:28" ht="15" customHeight="1" x14ac:dyDescent="0.3">
      <c r="A2588" s="15" t="s">
        <v>2716</v>
      </c>
      <c r="B2588" s="15" t="s">
        <v>126</v>
      </c>
      <c r="C2588" s="15" t="s">
        <v>134</v>
      </c>
      <c r="D2588" s="15" t="s">
        <v>111</v>
      </c>
      <c r="E2588" s="15" t="s">
        <v>101</v>
      </c>
      <c r="F2588" s="15">
        <v>12.12</v>
      </c>
      <c r="G2588" s="15">
        <v>813.8</v>
      </c>
      <c r="H2588" s="15">
        <v>31.6</v>
      </c>
      <c r="I2588" s="15">
        <v>61.9</v>
      </c>
      <c r="J2588" s="15">
        <v>5.7</v>
      </c>
      <c r="K2588" s="15">
        <v>6.91</v>
      </c>
      <c r="L2588" s="15">
        <v>30.9</v>
      </c>
      <c r="M2588" s="15">
        <v>141.1</v>
      </c>
      <c r="N2588" s="15">
        <v>64</v>
      </c>
      <c r="O2588" s="15">
        <v>125.5</v>
      </c>
      <c r="P2588" s="15" t="s">
        <v>116</v>
      </c>
      <c r="Q2588" s="15">
        <v>129.6</v>
      </c>
      <c r="R2588" s="15">
        <v>5.69</v>
      </c>
      <c r="S2588" s="15">
        <v>0.96</v>
      </c>
      <c r="T2588" s="15">
        <v>1.4</v>
      </c>
      <c r="U2588" s="15">
        <v>16.97</v>
      </c>
      <c r="V2588" s="15">
        <v>70229</v>
      </c>
      <c r="W2588" s="15">
        <v>719492</v>
      </c>
      <c r="X2588" s="15">
        <v>1191786</v>
      </c>
      <c r="Y2588" s="15">
        <v>472294</v>
      </c>
      <c r="Z2588" s="15">
        <v>2188</v>
      </c>
      <c r="AA2588" s="15">
        <v>7.7560000000000002</v>
      </c>
      <c r="AB2588" s="15">
        <v>46.3</v>
      </c>
    </row>
    <row r="2589" spans="1:28" ht="15" customHeight="1" x14ac:dyDescent="0.3">
      <c r="A2589" s="15" t="s">
        <v>2717</v>
      </c>
      <c r="B2589" s="15" t="s">
        <v>126</v>
      </c>
      <c r="C2589" s="15" t="s">
        <v>119</v>
      </c>
      <c r="D2589" s="15" t="s">
        <v>132</v>
      </c>
      <c r="E2589" s="15" t="s">
        <v>120</v>
      </c>
      <c r="F2589" s="15">
        <v>8.85</v>
      </c>
      <c r="G2589" s="15">
        <v>240.3</v>
      </c>
      <c r="H2589" s="15">
        <v>28.8</v>
      </c>
      <c r="I2589" s="15">
        <v>47.4</v>
      </c>
      <c r="J2589" s="15">
        <v>7.4</v>
      </c>
      <c r="K2589" s="15">
        <v>5.2</v>
      </c>
      <c r="L2589" s="15">
        <v>24.1</v>
      </c>
      <c r="M2589" s="15">
        <v>121.4</v>
      </c>
      <c r="N2589" s="15">
        <v>46.7</v>
      </c>
      <c r="O2589" s="15">
        <v>45</v>
      </c>
      <c r="P2589" s="15" t="s">
        <v>107</v>
      </c>
      <c r="Q2589" s="15">
        <v>73</v>
      </c>
      <c r="R2589" s="15">
        <v>1.99</v>
      </c>
      <c r="S2589" s="15">
        <v>0.71</v>
      </c>
      <c r="T2589" s="15">
        <v>0.3</v>
      </c>
      <c r="U2589" s="15">
        <v>2.66</v>
      </c>
      <c r="V2589" s="15">
        <v>103566</v>
      </c>
      <c r="W2589" s="15">
        <v>452134</v>
      </c>
      <c r="X2589" s="15">
        <v>275486</v>
      </c>
      <c r="Y2589" s="15">
        <v>-176648</v>
      </c>
      <c r="Z2589" s="15">
        <v>6979</v>
      </c>
      <c r="AA2589" s="15">
        <v>0.38100000000000001</v>
      </c>
      <c r="AB2589" s="15">
        <v>46.3</v>
      </c>
    </row>
    <row r="2590" spans="1:28" ht="15" customHeight="1" x14ac:dyDescent="0.3">
      <c r="A2590" s="15" t="s">
        <v>2718</v>
      </c>
      <c r="B2590" s="15" t="s">
        <v>118</v>
      </c>
      <c r="C2590" s="15" t="s">
        <v>105</v>
      </c>
      <c r="D2590" s="15" t="s">
        <v>115</v>
      </c>
      <c r="E2590" s="15" t="s">
        <v>112</v>
      </c>
      <c r="F2590" s="15">
        <v>0.8</v>
      </c>
      <c r="G2590" s="15">
        <v>588.70000000000005</v>
      </c>
      <c r="H2590" s="15">
        <v>21</v>
      </c>
      <c r="I2590" s="15">
        <v>49.5</v>
      </c>
      <c r="J2590" s="15">
        <v>8.4</v>
      </c>
      <c r="K2590" s="15">
        <v>6.59</v>
      </c>
      <c r="L2590" s="15">
        <v>14.7</v>
      </c>
      <c r="M2590" s="15">
        <v>117.2</v>
      </c>
      <c r="N2590" s="15">
        <v>51.1</v>
      </c>
      <c r="O2590" s="15">
        <v>65.599999999999994</v>
      </c>
      <c r="P2590" s="15" t="s">
        <v>107</v>
      </c>
      <c r="Q2590" s="15">
        <v>63.8</v>
      </c>
      <c r="R2590" s="15">
        <v>4.3</v>
      </c>
      <c r="S2590" s="15">
        <v>0.78</v>
      </c>
      <c r="T2590" s="15"/>
      <c r="U2590" s="15">
        <v>2.1800000000000002</v>
      </c>
      <c r="V2590" s="15">
        <v>23341</v>
      </c>
      <c r="W2590" s="15">
        <v>42617</v>
      </c>
      <c r="X2590" s="15">
        <v>50883</v>
      </c>
      <c r="Y2590" s="15">
        <v>8266</v>
      </c>
      <c r="Z2590" s="15">
        <v>1599</v>
      </c>
      <c r="AA2590" s="15">
        <v>1.363</v>
      </c>
      <c r="AB2590" s="15">
        <v>29.4</v>
      </c>
    </row>
    <row r="2591" spans="1:28" ht="15" customHeight="1" x14ac:dyDescent="0.3">
      <c r="A2591" s="15" t="s">
        <v>2719</v>
      </c>
      <c r="B2591" s="15" t="s">
        <v>118</v>
      </c>
      <c r="C2591" s="15" t="s">
        <v>134</v>
      </c>
      <c r="D2591" s="15" t="s">
        <v>111</v>
      </c>
      <c r="E2591" s="15" t="s">
        <v>112</v>
      </c>
      <c r="F2591" s="15">
        <v>13.5</v>
      </c>
      <c r="G2591" s="15">
        <v>592.29999999999995</v>
      </c>
      <c r="H2591" s="15">
        <v>26</v>
      </c>
      <c r="I2591" s="15">
        <v>54.6</v>
      </c>
      <c r="J2591" s="15">
        <v>6</v>
      </c>
      <c r="K2591" s="15">
        <v>5.75</v>
      </c>
      <c r="L2591" s="15">
        <v>34.299999999999997</v>
      </c>
      <c r="M2591" s="15">
        <v>152.80000000000001</v>
      </c>
      <c r="N2591" s="15">
        <v>51.7</v>
      </c>
      <c r="O2591" s="15">
        <v>107.7</v>
      </c>
      <c r="P2591" s="15" t="s">
        <v>107</v>
      </c>
      <c r="Q2591" s="15">
        <v>98.3</v>
      </c>
      <c r="R2591" s="15">
        <v>2.7</v>
      </c>
      <c r="S2591" s="15">
        <v>0.69</v>
      </c>
      <c r="T2591" s="15">
        <v>0.56999999999999995</v>
      </c>
      <c r="U2591" s="15">
        <v>7.69</v>
      </c>
      <c r="V2591" s="15">
        <v>70642</v>
      </c>
      <c r="W2591" s="15">
        <v>700317</v>
      </c>
      <c r="X2591" s="15">
        <v>543237</v>
      </c>
      <c r="Y2591" s="15">
        <v>-157080</v>
      </c>
      <c r="Z2591" s="15">
        <v>6802</v>
      </c>
      <c r="AA2591" s="15">
        <v>1.131</v>
      </c>
      <c r="AB2591" s="15">
        <v>45.2</v>
      </c>
    </row>
    <row r="2592" spans="1:28" ht="15" customHeight="1" x14ac:dyDescent="0.3">
      <c r="A2592" s="15" t="s">
        <v>2720</v>
      </c>
      <c r="B2592" s="15" t="s">
        <v>122</v>
      </c>
      <c r="C2592" s="15" t="s">
        <v>105</v>
      </c>
      <c r="D2592" s="15" t="s">
        <v>115</v>
      </c>
      <c r="E2592" s="15" t="s">
        <v>112</v>
      </c>
      <c r="F2592" s="15">
        <v>13.96</v>
      </c>
      <c r="G2592" s="15">
        <v>501.2</v>
      </c>
      <c r="H2592" s="15">
        <v>25.7</v>
      </c>
      <c r="I2592" s="15">
        <v>68.599999999999994</v>
      </c>
      <c r="J2592" s="15">
        <v>9</v>
      </c>
      <c r="K2592" s="15">
        <v>6.65</v>
      </c>
      <c r="L2592" s="15">
        <v>25.1</v>
      </c>
      <c r="M2592" s="15">
        <v>128.19999999999999</v>
      </c>
      <c r="N2592" s="15">
        <v>60.6</v>
      </c>
      <c r="O2592" s="15">
        <v>133.1</v>
      </c>
      <c r="P2592" s="15" t="s">
        <v>102</v>
      </c>
      <c r="Q2592" s="15">
        <v>223</v>
      </c>
      <c r="R2592" s="15">
        <v>2.2400000000000002</v>
      </c>
      <c r="S2592" s="15">
        <v>0.93</v>
      </c>
      <c r="T2592" s="15">
        <v>4.3099999999999996</v>
      </c>
      <c r="U2592" s="15">
        <v>60.17</v>
      </c>
      <c r="V2592" s="15">
        <v>23367</v>
      </c>
      <c r="W2592" s="15">
        <v>1006684</v>
      </c>
      <c r="X2592" s="15">
        <v>1405992</v>
      </c>
      <c r="Y2592" s="15">
        <v>399308</v>
      </c>
      <c r="Z2592" s="15">
        <v>18480</v>
      </c>
      <c r="AA2592" s="15">
        <v>3.2559999999999998</v>
      </c>
      <c r="AB2592" s="15">
        <v>53.1</v>
      </c>
    </row>
    <row r="2593" spans="1:28" ht="15" customHeight="1" x14ac:dyDescent="0.3">
      <c r="A2593" s="15" t="s">
        <v>2721</v>
      </c>
      <c r="B2593" s="15" t="s">
        <v>118</v>
      </c>
      <c r="C2593" s="15" t="s">
        <v>152</v>
      </c>
      <c r="D2593" s="15" t="s">
        <v>177</v>
      </c>
      <c r="E2593" s="15" t="s">
        <v>101</v>
      </c>
      <c r="F2593" s="15">
        <v>10.76</v>
      </c>
      <c r="G2593" s="15">
        <v>1104.2</v>
      </c>
      <c r="H2593" s="15">
        <v>27</v>
      </c>
      <c r="I2593" s="15">
        <v>68.3</v>
      </c>
      <c r="J2593" s="15">
        <v>5.9</v>
      </c>
      <c r="K2593" s="15">
        <v>7.21</v>
      </c>
      <c r="L2593" s="15">
        <v>27.8</v>
      </c>
      <c r="M2593" s="15">
        <v>99.2</v>
      </c>
      <c r="N2593" s="15">
        <v>57.2</v>
      </c>
      <c r="O2593" s="15">
        <v>130.30000000000001</v>
      </c>
      <c r="P2593" s="15" t="s">
        <v>107</v>
      </c>
      <c r="Q2593" s="15">
        <v>137</v>
      </c>
      <c r="R2593" s="15">
        <v>0.5</v>
      </c>
      <c r="S2593" s="15">
        <v>0.99</v>
      </c>
      <c r="T2593" s="15">
        <v>47.69</v>
      </c>
      <c r="U2593" s="15">
        <v>513.14</v>
      </c>
      <c r="V2593" s="15">
        <v>3350</v>
      </c>
      <c r="W2593" s="15">
        <v>645414</v>
      </c>
      <c r="X2593" s="15">
        <v>1719019</v>
      </c>
      <c r="Y2593" s="15">
        <v>1073605</v>
      </c>
      <c r="Z2593" s="15">
        <v>26415</v>
      </c>
      <c r="AA2593" s="15">
        <v>19.425999999999998</v>
      </c>
      <c r="AB2593" s="15">
        <v>73.400000000000006</v>
      </c>
    </row>
    <row r="2594" spans="1:28" ht="15" customHeight="1" x14ac:dyDescent="0.3">
      <c r="A2594" s="15" t="s">
        <v>2722</v>
      </c>
      <c r="B2594" s="15" t="s">
        <v>109</v>
      </c>
      <c r="C2594" s="15" t="s">
        <v>152</v>
      </c>
      <c r="D2594" s="15" t="s">
        <v>177</v>
      </c>
      <c r="E2594" s="15" t="s">
        <v>112</v>
      </c>
      <c r="F2594" s="15">
        <v>1.4</v>
      </c>
      <c r="G2594" s="15">
        <v>410.4</v>
      </c>
      <c r="H2594" s="15">
        <v>22.7</v>
      </c>
      <c r="I2594" s="15">
        <v>60.7</v>
      </c>
      <c r="J2594" s="15">
        <v>7.1</v>
      </c>
      <c r="K2594" s="15">
        <v>5.99</v>
      </c>
      <c r="L2594" s="15">
        <v>21.9</v>
      </c>
      <c r="M2594" s="15">
        <v>146.30000000000001</v>
      </c>
      <c r="N2594" s="15">
        <v>67.599999999999994</v>
      </c>
      <c r="O2594" s="15">
        <v>97.3</v>
      </c>
      <c r="P2594" s="15" t="s">
        <v>107</v>
      </c>
      <c r="Q2594" s="15">
        <v>232.3</v>
      </c>
      <c r="R2594" s="15">
        <v>3.29</v>
      </c>
      <c r="S2594" s="15">
        <v>0.69</v>
      </c>
      <c r="T2594" s="15">
        <v>35.229999999999997</v>
      </c>
      <c r="U2594" s="15">
        <v>49.32</v>
      </c>
      <c r="V2594" s="15">
        <v>3369</v>
      </c>
      <c r="W2594" s="15">
        <v>107879</v>
      </c>
      <c r="X2594" s="15">
        <v>166159</v>
      </c>
      <c r="Y2594" s="15">
        <v>58280</v>
      </c>
      <c r="Z2594" s="15">
        <v>3069</v>
      </c>
      <c r="AA2594" s="15">
        <v>16.07</v>
      </c>
      <c r="AB2594" s="15">
        <v>57.4</v>
      </c>
    </row>
    <row r="2595" spans="1:28" ht="15" customHeight="1" x14ac:dyDescent="0.3">
      <c r="A2595" s="15" t="s">
        <v>2723</v>
      </c>
      <c r="B2595" s="15" t="s">
        <v>109</v>
      </c>
      <c r="C2595" s="15" t="s">
        <v>114</v>
      </c>
      <c r="D2595" s="15" t="s">
        <v>100</v>
      </c>
      <c r="E2595" s="15" t="s">
        <v>101</v>
      </c>
      <c r="F2595" s="15">
        <v>14.84</v>
      </c>
      <c r="G2595" s="15">
        <v>762.5</v>
      </c>
      <c r="H2595" s="15">
        <v>29.8</v>
      </c>
      <c r="I2595" s="15">
        <v>62.4</v>
      </c>
      <c r="J2595" s="15">
        <v>7.9</v>
      </c>
      <c r="K2595" s="15">
        <v>6.67</v>
      </c>
      <c r="L2595" s="15">
        <v>30.6</v>
      </c>
      <c r="M2595" s="15">
        <v>177.6</v>
      </c>
      <c r="N2595" s="15">
        <v>74.5</v>
      </c>
      <c r="O2595" s="15">
        <v>91.1</v>
      </c>
      <c r="P2595" s="15" t="s">
        <v>107</v>
      </c>
      <c r="Q2595" s="15">
        <v>121.7</v>
      </c>
      <c r="R2595" s="15">
        <v>4.7699999999999996</v>
      </c>
      <c r="S2595" s="15">
        <v>0.93</v>
      </c>
      <c r="T2595" s="15">
        <v>4.3499999999999996</v>
      </c>
      <c r="U2595" s="15">
        <v>64.55</v>
      </c>
      <c r="V2595" s="15">
        <v>23786</v>
      </c>
      <c r="W2595" s="15">
        <v>970996</v>
      </c>
      <c r="X2595" s="15">
        <v>1535386</v>
      </c>
      <c r="Y2595" s="15">
        <v>564390</v>
      </c>
      <c r="Z2595" s="15">
        <v>10014</v>
      </c>
      <c r="AA2595" s="15">
        <v>6.4459999999999997</v>
      </c>
      <c r="AB2595" s="15">
        <v>63.8</v>
      </c>
    </row>
    <row r="2596" spans="1:28" ht="15" customHeight="1" x14ac:dyDescent="0.3">
      <c r="A2596" s="15" t="s">
        <v>2724</v>
      </c>
      <c r="B2596" s="15" t="s">
        <v>122</v>
      </c>
      <c r="C2596" s="15" t="s">
        <v>99</v>
      </c>
      <c r="D2596" s="15" t="s">
        <v>100</v>
      </c>
      <c r="E2596" s="15" t="s">
        <v>112</v>
      </c>
      <c r="F2596" s="15">
        <v>11.7</v>
      </c>
      <c r="G2596" s="15">
        <v>635.1</v>
      </c>
      <c r="H2596" s="15">
        <v>21.7</v>
      </c>
      <c r="I2596" s="15">
        <v>72.5</v>
      </c>
      <c r="J2596" s="15">
        <v>7.6</v>
      </c>
      <c r="K2596" s="15">
        <v>6.91</v>
      </c>
      <c r="L2596" s="15">
        <v>23.4</v>
      </c>
      <c r="M2596" s="15">
        <v>164.7</v>
      </c>
      <c r="N2596" s="15">
        <v>76.2</v>
      </c>
      <c r="O2596" s="15">
        <v>112.4</v>
      </c>
      <c r="P2596" s="15" t="s">
        <v>107</v>
      </c>
      <c r="Q2596" s="15">
        <v>244.3</v>
      </c>
      <c r="R2596" s="15">
        <v>7.65</v>
      </c>
      <c r="S2596" s="15">
        <v>0.71</v>
      </c>
      <c r="T2596" s="15">
        <v>3.55</v>
      </c>
      <c r="U2596" s="15">
        <v>41.54</v>
      </c>
      <c r="V2596" s="15">
        <v>27922</v>
      </c>
      <c r="W2596" s="15">
        <v>928382</v>
      </c>
      <c r="X2596" s="15">
        <v>1159880</v>
      </c>
      <c r="Y2596" s="15">
        <v>231498</v>
      </c>
      <c r="Z2596" s="15">
        <v>7561</v>
      </c>
      <c r="AA2596" s="15">
        <v>5.4939999999999998</v>
      </c>
      <c r="AB2596" s="15">
        <v>37.9</v>
      </c>
    </row>
    <row r="2597" spans="1:28" ht="15" customHeight="1" x14ac:dyDescent="0.3">
      <c r="A2597" s="15" t="s">
        <v>2725</v>
      </c>
      <c r="B2597" s="15" t="s">
        <v>109</v>
      </c>
      <c r="C2597" s="15" t="s">
        <v>152</v>
      </c>
      <c r="D2597" s="15" t="s">
        <v>100</v>
      </c>
      <c r="E2597" s="15" t="s">
        <v>101</v>
      </c>
      <c r="F2597" s="15">
        <v>7.45</v>
      </c>
      <c r="G2597" s="15">
        <v>735.6</v>
      </c>
      <c r="H2597" s="15">
        <v>28.6</v>
      </c>
      <c r="I2597" s="15">
        <v>74.599999999999994</v>
      </c>
      <c r="J2597" s="15">
        <v>6.5</v>
      </c>
      <c r="K2597" s="15">
        <v>7.09</v>
      </c>
      <c r="L2597" s="15">
        <v>40.6</v>
      </c>
      <c r="M2597" s="15">
        <v>109.3</v>
      </c>
      <c r="N2597" s="15">
        <v>32.700000000000003</v>
      </c>
      <c r="O2597" s="15">
        <v>98.8</v>
      </c>
      <c r="P2597" s="15" t="s">
        <v>116</v>
      </c>
      <c r="Q2597" s="15">
        <v>213.3</v>
      </c>
      <c r="R2597" s="15">
        <v>4.87</v>
      </c>
      <c r="S2597" s="15">
        <v>0.75</v>
      </c>
      <c r="T2597" s="15">
        <v>2.23</v>
      </c>
      <c r="U2597" s="15">
        <v>16.61</v>
      </c>
      <c r="V2597" s="15">
        <v>23162</v>
      </c>
      <c r="W2597" s="15">
        <v>488920</v>
      </c>
      <c r="X2597" s="15">
        <v>384721</v>
      </c>
      <c r="Y2597" s="15">
        <v>-104199</v>
      </c>
      <c r="Z2597" s="15">
        <v>2191</v>
      </c>
      <c r="AA2597" s="15">
        <v>7.5810000000000004</v>
      </c>
      <c r="AB2597" s="15">
        <v>64.8</v>
      </c>
    </row>
    <row r="2598" spans="1:28" ht="15" customHeight="1" x14ac:dyDescent="0.3">
      <c r="A2598" s="15" t="s">
        <v>2726</v>
      </c>
      <c r="B2598" s="15" t="s">
        <v>137</v>
      </c>
      <c r="C2598" s="15" t="s">
        <v>110</v>
      </c>
      <c r="D2598" s="15" t="s">
        <v>144</v>
      </c>
      <c r="E2598" s="15" t="s">
        <v>112</v>
      </c>
      <c r="F2598" s="15">
        <v>0.94</v>
      </c>
      <c r="G2598" s="15">
        <v>357.6</v>
      </c>
      <c r="H2598" s="15">
        <v>23</v>
      </c>
      <c r="I2598" s="15">
        <v>41.2</v>
      </c>
      <c r="J2598" s="15">
        <v>7.4</v>
      </c>
      <c r="K2598" s="15">
        <v>8.4</v>
      </c>
      <c r="L2598" s="15">
        <v>20.399999999999999</v>
      </c>
      <c r="M2598" s="15">
        <v>94</v>
      </c>
      <c r="N2598" s="15">
        <v>40.5</v>
      </c>
      <c r="O2598" s="15">
        <v>46.2</v>
      </c>
      <c r="P2598" s="15" t="s">
        <v>102</v>
      </c>
      <c r="Q2598" s="15">
        <v>151</v>
      </c>
      <c r="R2598" s="15">
        <v>6.76</v>
      </c>
      <c r="S2598" s="15">
        <v>0.93</v>
      </c>
      <c r="T2598" s="15">
        <v>0.3</v>
      </c>
      <c r="U2598" s="15">
        <v>0.28000000000000003</v>
      </c>
      <c r="V2598" s="15">
        <v>51490</v>
      </c>
      <c r="W2598" s="15">
        <v>59362</v>
      </c>
      <c r="X2598" s="15">
        <v>14417</v>
      </c>
      <c r="Y2598" s="15">
        <v>-44945</v>
      </c>
      <c r="Z2598" s="15">
        <v>371</v>
      </c>
      <c r="AA2598" s="15">
        <v>0.755</v>
      </c>
      <c r="AB2598" s="15">
        <v>26.9</v>
      </c>
    </row>
    <row r="2599" spans="1:28" ht="15" customHeight="1" x14ac:dyDescent="0.3">
      <c r="A2599" s="15" t="s">
        <v>2727</v>
      </c>
      <c r="B2599" s="15" t="s">
        <v>104</v>
      </c>
      <c r="C2599" s="15" t="s">
        <v>110</v>
      </c>
      <c r="D2599" s="15" t="s">
        <v>111</v>
      </c>
      <c r="E2599" s="15" t="s">
        <v>112</v>
      </c>
      <c r="F2599" s="15">
        <v>11.03</v>
      </c>
      <c r="G2599" s="15">
        <v>1009.9</v>
      </c>
      <c r="H2599" s="15">
        <v>22.5</v>
      </c>
      <c r="I2599" s="15">
        <v>68.400000000000006</v>
      </c>
      <c r="J2599" s="15">
        <v>9.9</v>
      </c>
      <c r="K2599" s="15">
        <v>6.76</v>
      </c>
      <c r="L2599" s="15">
        <v>21.4</v>
      </c>
      <c r="M2599" s="15">
        <v>123.9</v>
      </c>
      <c r="N2599" s="15">
        <v>59</v>
      </c>
      <c r="O2599" s="15">
        <v>116.9</v>
      </c>
      <c r="P2599" s="15" t="s">
        <v>107</v>
      </c>
      <c r="Q2599" s="15">
        <v>188.3</v>
      </c>
      <c r="R2599" s="15">
        <v>5.93</v>
      </c>
      <c r="S2599" s="15">
        <v>0.72</v>
      </c>
      <c r="T2599" s="15">
        <v>1.22</v>
      </c>
      <c r="U2599" s="15">
        <v>13.46</v>
      </c>
      <c r="V2599" s="15">
        <v>70718</v>
      </c>
      <c r="W2599" s="15">
        <v>703821</v>
      </c>
      <c r="X2599" s="15">
        <v>951864</v>
      </c>
      <c r="Y2599" s="15">
        <v>248043</v>
      </c>
      <c r="Z2599" s="15">
        <v>5155</v>
      </c>
      <c r="AA2599" s="15">
        <v>2.6110000000000002</v>
      </c>
      <c r="AB2599" s="15">
        <v>46.1</v>
      </c>
    </row>
    <row r="2600" spans="1:28" ht="15" customHeight="1" x14ac:dyDescent="0.3">
      <c r="A2600" s="15" t="s">
        <v>2728</v>
      </c>
      <c r="B2600" s="15" t="s">
        <v>98</v>
      </c>
      <c r="C2600" s="15" t="s">
        <v>99</v>
      </c>
      <c r="D2600" s="15" t="s">
        <v>130</v>
      </c>
      <c r="E2600" s="15" t="s">
        <v>112</v>
      </c>
      <c r="F2600" s="15">
        <v>1.06</v>
      </c>
      <c r="G2600" s="15">
        <v>304.3</v>
      </c>
      <c r="H2600" s="15">
        <v>23.3</v>
      </c>
      <c r="I2600" s="15">
        <v>53.4</v>
      </c>
      <c r="J2600" s="15">
        <v>8.6999999999999993</v>
      </c>
      <c r="K2600" s="15">
        <v>6.89</v>
      </c>
      <c r="L2600" s="15">
        <v>29.1</v>
      </c>
      <c r="M2600" s="15">
        <v>41.7</v>
      </c>
      <c r="N2600" s="15">
        <v>74.400000000000006</v>
      </c>
      <c r="O2600" s="15">
        <v>124.8</v>
      </c>
      <c r="P2600" s="15" t="s">
        <v>102</v>
      </c>
      <c r="Q2600" s="15">
        <v>160.69999999999999</v>
      </c>
      <c r="R2600" s="15">
        <v>5.99</v>
      </c>
      <c r="S2600" s="15">
        <v>0.77</v>
      </c>
      <c r="T2600" s="15">
        <v>1.58</v>
      </c>
      <c r="U2600" s="15">
        <v>1.67</v>
      </c>
      <c r="V2600" s="15">
        <v>61411</v>
      </c>
      <c r="W2600" s="15">
        <v>75412</v>
      </c>
      <c r="X2600" s="15">
        <v>102556</v>
      </c>
      <c r="Y2600" s="15">
        <v>27144</v>
      </c>
      <c r="Z2600" s="15">
        <v>764</v>
      </c>
      <c r="AA2600" s="15">
        <v>2.1859999999999999</v>
      </c>
      <c r="AB2600" s="15">
        <v>35.4</v>
      </c>
    </row>
    <row r="2601" spans="1:28" ht="15" customHeight="1" x14ac:dyDescent="0.3">
      <c r="A2601" s="15" t="s">
        <v>2729</v>
      </c>
      <c r="B2601" s="15" t="s">
        <v>118</v>
      </c>
      <c r="C2601" s="15" t="s">
        <v>119</v>
      </c>
      <c r="D2601" s="15" t="s">
        <v>106</v>
      </c>
      <c r="E2601" s="15" t="s">
        <v>112</v>
      </c>
      <c r="F2601" s="15">
        <v>8.11</v>
      </c>
      <c r="G2601" s="15">
        <v>439</v>
      </c>
      <c r="H2601" s="15">
        <v>25</v>
      </c>
      <c r="I2601" s="15">
        <v>49.3</v>
      </c>
      <c r="J2601" s="15">
        <v>6.8</v>
      </c>
      <c r="K2601" s="15">
        <v>5.67</v>
      </c>
      <c r="L2601" s="15">
        <v>23.3</v>
      </c>
      <c r="M2601" s="15">
        <v>133.6</v>
      </c>
      <c r="N2601" s="15">
        <v>53.2</v>
      </c>
      <c r="O2601" s="15">
        <v>57.8</v>
      </c>
      <c r="P2601" s="15" t="s">
        <v>102</v>
      </c>
      <c r="Q2601" s="15">
        <v>167.2</v>
      </c>
      <c r="R2601" s="15">
        <v>4.17</v>
      </c>
      <c r="S2601" s="15">
        <v>0.8</v>
      </c>
      <c r="T2601" s="15">
        <v>1.1100000000000001</v>
      </c>
      <c r="U2601" s="15">
        <v>9</v>
      </c>
      <c r="V2601" s="15">
        <v>20825</v>
      </c>
      <c r="W2601" s="15">
        <v>462794</v>
      </c>
      <c r="X2601" s="15">
        <v>187425</v>
      </c>
      <c r="Y2601" s="15">
        <v>-275369</v>
      </c>
      <c r="Z2601" s="15">
        <v>4096</v>
      </c>
      <c r="AA2601" s="15">
        <v>2.1970000000000001</v>
      </c>
      <c r="AB2601" s="15">
        <v>52.8</v>
      </c>
    </row>
    <row r="2602" spans="1:28" ht="15" customHeight="1" x14ac:dyDescent="0.3">
      <c r="A2602" s="15" t="s">
        <v>2730</v>
      </c>
      <c r="B2602" s="15" t="s">
        <v>122</v>
      </c>
      <c r="C2602" s="15" t="s">
        <v>99</v>
      </c>
      <c r="D2602" s="15" t="s">
        <v>132</v>
      </c>
      <c r="E2602" s="15" t="s">
        <v>101</v>
      </c>
      <c r="F2602" s="15">
        <v>9.31</v>
      </c>
      <c r="G2602" s="15">
        <v>938.1</v>
      </c>
      <c r="H2602" s="15">
        <v>27.2</v>
      </c>
      <c r="I2602" s="15">
        <v>76.400000000000006</v>
      </c>
      <c r="J2602" s="15">
        <v>5.9</v>
      </c>
      <c r="K2602" s="15">
        <v>7.25</v>
      </c>
      <c r="L2602" s="15">
        <v>36.1</v>
      </c>
      <c r="M2602" s="15">
        <v>97.2</v>
      </c>
      <c r="N2602" s="15">
        <v>61.1</v>
      </c>
      <c r="O2602" s="15">
        <v>73.900000000000006</v>
      </c>
      <c r="P2602" s="15" t="s">
        <v>102</v>
      </c>
      <c r="Q2602" s="15">
        <v>235</v>
      </c>
      <c r="R2602" s="15">
        <v>3.89</v>
      </c>
      <c r="S2602" s="15">
        <v>0.81</v>
      </c>
      <c r="T2602" s="15">
        <v>2.02</v>
      </c>
      <c r="U2602" s="15">
        <v>18.809999999999999</v>
      </c>
      <c r="V2602" s="15">
        <v>113686</v>
      </c>
      <c r="W2602" s="15">
        <v>499439</v>
      </c>
      <c r="X2602" s="15">
        <v>2138434</v>
      </c>
      <c r="Y2602" s="15">
        <v>1638995</v>
      </c>
      <c r="Z2602" s="15">
        <v>5296</v>
      </c>
      <c r="AA2602" s="15">
        <v>3.552</v>
      </c>
      <c r="AB2602" s="15">
        <v>58.5</v>
      </c>
    </row>
    <row r="2603" spans="1:28" ht="15" customHeight="1" x14ac:dyDescent="0.3">
      <c r="A2603" s="15" t="s">
        <v>2731</v>
      </c>
      <c r="B2603" s="15" t="s">
        <v>109</v>
      </c>
      <c r="C2603" s="15" t="s">
        <v>119</v>
      </c>
      <c r="D2603" s="15" t="s">
        <v>100</v>
      </c>
      <c r="E2603" s="15" t="s">
        <v>101</v>
      </c>
      <c r="F2603" s="15">
        <v>12.83</v>
      </c>
      <c r="G2603" s="15">
        <v>1115.9000000000001</v>
      </c>
      <c r="H2603" s="15">
        <v>27.8</v>
      </c>
      <c r="I2603" s="15">
        <v>76.5</v>
      </c>
      <c r="J2603" s="15">
        <v>6.1</v>
      </c>
      <c r="K2603" s="15">
        <v>6.52</v>
      </c>
      <c r="L2603" s="15">
        <v>39.200000000000003</v>
      </c>
      <c r="M2603" s="15">
        <v>143</v>
      </c>
      <c r="N2603" s="15">
        <v>56.2</v>
      </c>
      <c r="O2603" s="15">
        <v>111.8</v>
      </c>
      <c r="P2603" s="15" t="s">
        <v>116</v>
      </c>
      <c r="Q2603" s="15">
        <v>192.1</v>
      </c>
      <c r="R2603" s="15">
        <v>7.94</v>
      </c>
      <c r="S2603" s="15">
        <v>0.85</v>
      </c>
      <c r="T2603" s="15">
        <v>3.11</v>
      </c>
      <c r="U2603" s="15">
        <v>39.9</v>
      </c>
      <c r="V2603" s="15">
        <v>22392</v>
      </c>
      <c r="W2603" s="15">
        <v>916971</v>
      </c>
      <c r="X2603" s="15">
        <v>893441</v>
      </c>
      <c r="Y2603" s="15">
        <v>-23530</v>
      </c>
      <c r="Z2603" s="15">
        <v>3280</v>
      </c>
      <c r="AA2603" s="15">
        <v>12.164999999999999</v>
      </c>
      <c r="AB2603" s="15">
        <v>59.6</v>
      </c>
    </row>
    <row r="2604" spans="1:28" ht="15" customHeight="1" x14ac:dyDescent="0.3">
      <c r="A2604" s="15" t="s">
        <v>2732</v>
      </c>
      <c r="B2604" s="15" t="s">
        <v>126</v>
      </c>
      <c r="C2604" s="15" t="s">
        <v>110</v>
      </c>
      <c r="D2604" s="15" t="s">
        <v>100</v>
      </c>
      <c r="E2604" s="15" t="s">
        <v>101</v>
      </c>
      <c r="F2604" s="15">
        <v>2.5499999999999998</v>
      </c>
      <c r="G2604" s="15">
        <v>905.6</v>
      </c>
      <c r="H2604" s="15">
        <v>28.5</v>
      </c>
      <c r="I2604" s="15">
        <v>86.3</v>
      </c>
      <c r="J2604" s="15">
        <v>3.7</v>
      </c>
      <c r="K2604" s="15">
        <v>6.23</v>
      </c>
      <c r="L2604" s="15">
        <v>25.6</v>
      </c>
      <c r="M2604" s="15">
        <v>143.9</v>
      </c>
      <c r="N2604" s="15">
        <v>54.7</v>
      </c>
      <c r="O2604" s="15">
        <v>101.6</v>
      </c>
      <c r="P2604" s="15" t="s">
        <v>116</v>
      </c>
      <c r="Q2604" s="15">
        <v>243.6</v>
      </c>
      <c r="R2604" s="15">
        <v>4.88</v>
      </c>
      <c r="S2604" s="15">
        <v>0.66</v>
      </c>
      <c r="T2604" s="15">
        <v>1.93</v>
      </c>
      <c r="U2604" s="15">
        <v>4.92</v>
      </c>
      <c r="V2604" s="15">
        <v>23402</v>
      </c>
      <c r="W2604" s="15">
        <v>149053</v>
      </c>
      <c r="X2604" s="15">
        <v>115138</v>
      </c>
      <c r="Y2604" s="15">
        <v>-33915</v>
      </c>
      <c r="Z2604" s="15">
        <v>775</v>
      </c>
      <c r="AA2604" s="15">
        <v>6.3479999999999999</v>
      </c>
      <c r="AB2604" s="15">
        <v>50.8</v>
      </c>
    </row>
    <row r="2605" spans="1:28" ht="15" customHeight="1" x14ac:dyDescent="0.3">
      <c r="A2605" s="15" t="s">
        <v>2733</v>
      </c>
      <c r="B2605" s="15" t="s">
        <v>137</v>
      </c>
      <c r="C2605" s="15" t="s">
        <v>110</v>
      </c>
      <c r="D2605" s="15" t="s">
        <v>130</v>
      </c>
      <c r="E2605" s="15" t="s">
        <v>120</v>
      </c>
      <c r="F2605" s="15">
        <v>6.08</v>
      </c>
      <c r="G2605" s="15">
        <v>183.4</v>
      </c>
      <c r="H2605" s="15">
        <v>32.9</v>
      </c>
      <c r="I2605" s="15">
        <v>58.5</v>
      </c>
      <c r="J2605" s="15">
        <v>8.9</v>
      </c>
      <c r="K2605" s="15">
        <v>6.63</v>
      </c>
      <c r="L2605" s="15">
        <v>24</v>
      </c>
      <c r="M2605" s="15">
        <v>84.6</v>
      </c>
      <c r="N2605" s="15">
        <v>79.8</v>
      </c>
      <c r="O2605" s="15">
        <v>90.8</v>
      </c>
      <c r="P2605" s="15" t="s">
        <v>107</v>
      </c>
      <c r="Q2605" s="15">
        <v>304.89999999999998</v>
      </c>
      <c r="R2605" s="15">
        <v>1.9</v>
      </c>
      <c r="S2605" s="15">
        <v>0.78</v>
      </c>
      <c r="T2605" s="15">
        <v>1.2</v>
      </c>
      <c r="U2605" s="15">
        <v>7.3</v>
      </c>
      <c r="V2605" s="15">
        <v>70256</v>
      </c>
      <c r="W2605" s="15">
        <v>446320</v>
      </c>
      <c r="X2605" s="15">
        <v>512869</v>
      </c>
      <c r="Y2605" s="15">
        <v>66549</v>
      </c>
      <c r="Z2605" s="15">
        <v>6228</v>
      </c>
      <c r="AA2605" s="15">
        <v>1.1719999999999999</v>
      </c>
      <c r="AB2605" s="15">
        <v>38.6</v>
      </c>
    </row>
    <row r="2606" spans="1:28" ht="15" customHeight="1" x14ac:dyDescent="0.3">
      <c r="A2606" s="15" t="s">
        <v>2734</v>
      </c>
      <c r="B2606" s="15" t="s">
        <v>137</v>
      </c>
      <c r="C2606" s="15" t="s">
        <v>152</v>
      </c>
      <c r="D2606" s="15" t="s">
        <v>111</v>
      </c>
      <c r="E2606" s="15" t="s">
        <v>101</v>
      </c>
      <c r="F2606" s="15">
        <v>7.49</v>
      </c>
      <c r="G2606" s="15">
        <v>877.2</v>
      </c>
      <c r="H2606" s="15">
        <v>27</v>
      </c>
      <c r="I2606" s="15">
        <v>71.5</v>
      </c>
      <c r="J2606" s="15">
        <v>7.2</v>
      </c>
      <c r="K2606" s="15">
        <v>6.57</v>
      </c>
      <c r="L2606" s="15">
        <v>37</v>
      </c>
      <c r="M2606" s="15">
        <v>117.6</v>
      </c>
      <c r="N2606" s="15">
        <v>48</v>
      </c>
      <c r="O2606" s="15">
        <v>118.1</v>
      </c>
      <c r="P2606" s="15" t="s">
        <v>116</v>
      </c>
      <c r="Q2606" s="15">
        <v>130.6</v>
      </c>
      <c r="R2606" s="15">
        <v>3.96</v>
      </c>
      <c r="S2606" s="15">
        <v>0.75</v>
      </c>
      <c r="T2606" s="15">
        <v>1.41</v>
      </c>
      <c r="U2606" s="15">
        <v>10.56</v>
      </c>
      <c r="V2606" s="15">
        <v>87938</v>
      </c>
      <c r="W2606" s="15">
        <v>413011</v>
      </c>
      <c r="X2606" s="15">
        <v>928625</v>
      </c>
      <c r="Y2606" s="15">
        <v>515614</v>
      </c>
      <c r="Z2606" s="15">
        <v>1498</v>
      </c>
      <c r="AA2606" s="15">
        <v>7.0490000000000004</v>
      </c>
      <c r="AB2606" s="15">
        <v>57.4</v>
      </c>
    </row>
    <row r="2607" spans="1:28" ht="15" customHeight="1" x14ac:dyDescent="0.3">
      <c r="A2607" s="15" t="s">
        <v>2735</v>
      </c>
      <c r="B2607" s="15" t="s">
        <v>109</v>
      </c>
      <c r="C2607" s="15" t="s">
        <v>123</v>
      </c>
      <c r="D2607" s="15" t="s">
        <v>132</v>
      </c>
      <c r="E2607" s="15" t="s">
        <v>101</v>
      </c>
      <c r="F2607" s="15">
        <v>8.65</v>
      </c>
      <c r="G2607" s="15">
        <v>1001.5</v>
      </c>
      <c r="H2607" s="15">
        <v>25.7</v>
      </c>
      <c r="I2607" s="15">
        <v>68.599999999999994</v>
      </c>
      <c r="J2607" s="15">
        <v>5.3</v>
      </c>
      <c r="K2607" s="15">
        <v>6.47</v>
      </c>
      <c r="L2607" s="15">
        <v>38.5</v>
      </c>
      <c r="M2607" s="15">
        <v>138</v>
      </c>
      <c r="N2607" s="15">
        <v>75.400000000000006</v>
      </c>
      <c r="O2607" s="15">
        <v>75.3</v>
      </c>
      <c r="P2607" s="15" t="s">
        <v>102</v>
      </c>
      <c r="Q2607" s="15">
        <v>91.5</v>
      </c>
      <c r="R2607" s="15">
        <v>8.51</v>
      </c>
      <c r="S2607" s="15">
        <v>0.66</v>
      </c>
      <c r="T2607" s="15">
        <v>2.4900000000000002</v>
      </c>
      <c r="U2607" s="15">
        <v>21.54</v>
      </c>
      <c r="V2607" s="15">
        <v>100431</v>
      </c>
      <c r="W2607" s="15">
        <v>524840</v>
      </c>
      <c r="X2607" s="15">
        <v>2163284</v>
      </c>
      <c r="Y2607" s="15">
        <v>1638444</v>
      </c>
      <c r="Z2607" s="15">
        <v>5016</v>
      </c>
      <c r="AA2607" s="15">
        <v>4.2939999999999996</v>
      </c>
      <c r="AB2607" s="15">
        <v>42.3</v>
      </c>
    </row>
    <row r="2608" spans="1:28" ht="15" customHeight="1" x14ac:dyDescent="0.3">
      <c r="A2608" s="15" t="s">
        <v>2736</v>
      </c>
      <c r="B2608" s="15" t="s">
        <v>122</v>
      </c>
      <c r="C2608" s="15" t="s">
        <v>119</v>
      </c>
      <c r="D2608" s="15" t="s">
        <v>106</v>
      </c>
      <c r="E2608" s="15" t="s">
        <v>112</v>
      </c>
      <c r="F2608" s="15">
        <v>1.51</v>
      </c>
      <c r="G2608" s="15">
        <v>295.60000000000002</v>
      </c>
      <c r="H2608" s="15">
        <v>23.1</v>
      </c>
      <c r="I2608" s="15">
        <v>70.8</v>
      </c>
      <c r="J2608" s="15">
        <v>5.4</v>
      </c>
      <c r="K2608" s="15">
        <v>6.44</v>
      </c>
      <c r="L2608" s="15">
        <v>29</v>
      </c>
      <c r="M2608" s="15">
        <v>94.3</v>
      </c>
      <c r="N2608" s="15">
        <v>62.8</v>
      </c>
      <c r="O2608" s="15">
        <v>146.6</v>
      </c>
      <c r="P2608" s="15" t="s">
        <v>107</v>
      </c>
      <c r="Q2608" s="15">
        <v>157.1</v>
      </c>
      <c r="R2608" s="15">
        <v>3.6</v>
      </c>
      <c r="S2608" s="15">
        <v>0.92</v>
      </c>
      <c r="T2608" s="15">
        <v>3.13</v>
      </c>
      <c r="U2608" s="15">
        <v>4.7300000000000004</v>
      </c>
      <c r="V2608" s="15">
        <v>24087</v>
      </c>
      <c r="W2608" s="15">
        <v>90538</v>
      </c>
      <c r="X2608" s="15">
        <v>113932</v>
      </c>
      <c r="Y2608" s="15">
        <v>23394</v>
      </c>
      <c r="Z2608" s="15">
        <v>1284</v>
      </c>
      <c r="AA2608" s="15">
        <v>3.6840000000000002</v>
      </c>
      <c r="AB2608" s="15">
        <v>34.200000000000003</v>
      </c>
    </row>
    <row r="2609" spans="1:28" ht="15" customHeight="1" x14ac:dyDescent="0.3">
      <c r="A2609" s="15" t="s">
        <v>2737</v>
      </c>
      <c r="B2609" s="15" t="s">
        <v>109</v>
      </c>
      <c r="C2609" s="15" t="s">
        <v>170</v>
      </c>
      <c r="D2609" s="15" t="s">
        <v>132</v>
      </c>
      <c r="E2609" s="15" t="s">
        <v>112</v>
      </c>
      <c r="F2609" s="15">
        <v>11.82</v>
      </c>
      <c r="G2609" s="15">
        <v>469.2</v>
      </c>
      <c r="H2609" s="15">
        <v>27</v>
      </c>
      <c r="I2609" s="15">
        <v>56.7</v>
      </c>
      <c r="J2609" s="15">
        <v>6.9</v>
      </c>
      <c r="K2609" s="15">
        <v>6.86</v>
      </c>
      <c r="L2609" s="15"/>
      <c r="M2609" s="15">
        <v>141.80000000000001</v>
      </c>
      <c r="N2609" s="15">
        <v>43.2</v>
      </c>
      <c r="O2609" s="15">
        <v>64.099999999999994</v>
      </c>
      <c r="P2609" s="15" t="s">
        <v>116</v>
      </c>
      <c r="Q2609" s="15">
        <v>174.3</v>
      </c>
      <c r="R2609" s="15">
        <v>6.15</v>
      </c>
      <c r="S2609" s="15">
        <v>0.88</v>
      </c>
      <c r="T2609" s="15">
        <v>2.02</v>
      </c>
      <c r="U2609" s="15">
        <v>23.88</v>
      </c>
      <c r="V2609" s="15">
        <v>102833</v>
      </c>
      <c r="W2609" s="15">
        <v>767026</v>
      </c>
      <c r="X2609" s="15">
        <v>2455652</v>
      </c>
      <c r="Y2609" s="15">
        <v>1688626</v>
      </c>
      <c r="Z2609" s="15">
        <v>4028</v>
      </c>
      <c r="AA2609" s="15">
        <v>5.9290000000000003</v>
      </c>
      <c r="AB2609" s="15">
        <v>39.200000000000003</v>
      </c>
    </row>
    <row r="2610" spans="1:28" ht="15" customHeight="1" x14ac:dyDescent="0.3">
      <c r="A2610" s="15" t="s">
        <v>2738</v>
      </c>
      <c r="B2610" s="15" t="s">
        <v>98</v>
      </c>
      <c r="C2610" s="15" t="s">
        <v>105</v>
      </c>
      <c r="D2610" s="15" t="s">
        <v>115</v>
      </c>
      <c r="E2610" s="15" t="s">
        <v>101</v>
      </c>
      <c r="F2610" s="15">
        <v>14</v>
      </c>
      <c r="G2610" s="15"/>
      <c r="H2610" s="15">
        <v>30.4</v>
      </c>
      <c r="I2610" s="15">
        <v>71.2</v>
      </c>
      <c r="J2610" s="15">
        <v>5.6</v>
      </c>
      <c r="K2610" s="15">
        <v>6.63</v>
      </c>
      <c r="L2610" s="15">
        <v>30.5</v>
      </c>
      <c r="M2610" s="15">
        <v>92.7</v>
      </c>
      <c r="N2610" s="15">
        <v>71.8</v>
      </c>
      <c r="O2610" s="15">
        <v>86.6</v>
      </c>
      <c r="P2610" s="15" t="s">
        <v>107</v>
      </c>
      <c r="Q2610" s="15">
        <v>211.6</v>
      </c>
      <c r="R2610" s="15">
        <v>3.45</v>
      </c>
      <c r="S2610" s="15">
        <v>0.69</v>
      </c>
      <c r="T2610" s="15">
        <v>3.33</v>
      </c>
      <c r="U2610" s="15">
        <v>46.62</v>
      </c>
      <c r="V2610" s="15">
        <v>19350</v>
      </c>
      <c r="W2610" s="15">
        <v>935243</v>
      </c>
      <c r="X2610" s="15">
        <v>902097</v>
      </c>
      <c r="Y2610" s="15">
        <v>-33146</v>
      </c>
      <c r="Z2610" s="15">
        <v>25626</v>
      </c>
      <c r="AA2610" s="15">
        <v>1.819</v>
      </c>
      <c r="AB2610" s="15">
        <v>55.3</v>
      </c>
    </row>
    <row r="2611" spans="1:28" ht="15" customHeight="1" x14ac:dyDescent="0.3">
      <c r="A2611" s="15" t="s">
        <v>2739</v>
      </c>
      <c r="B2611" s="15" t="s">
        <v>126</v>
      </c>
      <c r="C2611" s="15" t="s">
        <v>170</v>
      </c>
      <c r="D2611" s="15" t="s">
        <v>111</v>
      </c>
      <c r="E2611" s="15" t="s">
        <v>112</v>
      </c>
      <c r="F2611" s="15">
        <v>9.9600000000000009</v>
      </c>
      <c r="G2611" s="15">
        <v>636.9</v>
      </c>
      <c r="H2611" s="15">
        <v>23.8</v>
      </c>
      <c r="I2611" s="15">
        <v>70.599999999999994</v>
      </c>
      <c r="J2611" s="15">
        <v>7.4</v>
      </c>
      <c r="K2611" s="15">
        <v>7.55</v>
      </c>
      <c r="L2611" s="15">
        <v>26.5</v>
      </c>
      <c r="M2611" s="15">
        <v>161</v>
      </c>
      <c r="N2611" s="15">
        <v>50.4</v>
      </c>
      <c r="O2611" s="15">
        <v>113.7</v>
      </c>
      <c r="P2611" s="15" t="s">
        <v>116</v>
      </c>
      <c r="Q2611" s="15">
        <v>151</v>
      </c>
      <c r="R2611" s="15">
        <v>1.77</v>
      </c>
      <c r="S2611" s="15">
        <v>0.68</v>
      </c>
      <c r="T2611" s="15">
        <v>0.6</v>
      </c>
      <c r="U2611" s="15">
        <v>5.98</v>
      </c>
      <c r="V2611" s="15">
        <v>69209</v>
      </c>
      <c r="W2611" s="15">
        <v>552554</v>
      </c>
      <c r="X2611" s="15">
        <v>413870</v>
      </c>
      <c r="Y2611" s="15">
        <v>-138684</v>
      </c>
      <c r="Z2611" s="15">
        <v>1809</v>
      </c>
      <c r="AA2611" s="15">
        <v>3.306</v>
      </c>
      <c r="AB2611" s="15">
        <v>51.5</v>
      </c>
    </row>
    <row r="2612" spans="1:28" ht="15" customHeight="1" x14ac:dyDescent="0.3">
      <c r="A2612" s="15" t="s">
        <v>2740</v>
      </c>
      <c r="B2612" s="15" t="s">
        <v>118</v>
      </c>
      <c r="C2612" s="15" t="s">
        <v>114</v>
      </c>
      <c r="D2612" s="15" t="s">
        <v>115</v>
      </c>
      <c r="E2612" s="15" t="s">
        <v>101</v>
      </c>
      <c r="F2612" s="15">
        <v>14.43</v>
      </c>
      <c r="G2612" s="15">
        <v>715.9</v>
      </c>
      <c r="H2612" s="15">
        <v>24.6</v>
      </c>
      <c r="I2612" s="15">
        <v>61.6</v>
      </c>
      <c r="J2612" s="15">
        <v>6.8</v>
      </c>
      <c r="K2612" s="15">
        <v>6.52</v>
      </c>
      <c r="L2612" s="15">
        <v>30.1</v>
      </c>
      <c r="M2612" s="15">
        <v>128.30000000000001</v>
      </c>
      <c r="N2612" s="15">
        <v>53.5</v>
      </c>
      <c r="O2612" s="15">
        <v>119.9</v>
      </c>
      <c r="P2612" s="15" t="s">
        <v>107</v>
      </c>
      <c r="Q2612" s="15">
        <v>195</v>
      </c>
      <c r="R2612" s="15">
        <v>8.08</v>
      </c>
      <c r="S2612" s="15">
        <v>0.75</v>
      </c>
      <c r="T2612" s="15">
        <v>4.13</v>
      </c>
      <c r="U2612" s="15">
        <v>59.6</v>
      </c>
      <c r="V2612" s="15">
        <v>22815</v>
      </c>
      <c r="W2612" s="15">
        <v>1007705</v>
      </c>
      <c r="X2612" s="15">
        <v>1359774</v>
      </c>
      <c r="Y2612" s="15">
        <v>352069</v>
      </c>
      <c r="Z2612" s="15">
        <v>24824</v>
      </c>
      <c r="AA2612" s="15">
        <v>2.4009999999999998</v>
      </c>
      <c r="AB2612" s="15">
        <v>32.9</v>
      </c>
    </row>
    <row r="2613" spans="1:28" ht="15" customHeight="1" x14ac:dyDescent="0.3">
      <c r="A2613" s="15" t="s">
        <v>2741</v>
      </c>
      <c r="B2613" s="15" t="s">
        <v>146</v>
      </c>
      <c r="C2613" s="15" t="s">
        <v>110</v>
      </c>
      <c r="D2613" s="15" t="s">
        <v>144</v>
      </c>
      <c r="E2613" s="15" t="s">
        <v>120</v>
      </c>
      <c r="F2613" s="15">
        <v>5.62</v>
      </c>
      <c r="G2613" s="15">
        <v>444.7</v>
      </c>
      <c r="H2613" s="15">
        <v>36.1</v>
      </c>
      <c r="I2613" s="15">
        <v>44.2</v>
      </c>
      <c r="J2613" s="15">
        <v>7.4</v>
      </c>
      <c r="K2613" s="15">
        <v>6.56</v>
      </c>
      <c r="L2613" s="15">
        <v>15.6</v>
      </c>
      <c r="M2613" s="15">
        <v>96.3</v>
      </c>
      <c r="N2613" s="15">
        <v>77.2</v>
      </c>
      <c r="O2613" s="15">
        <v>98.6</v>
      </c>
      <c r="P2613" s="15" t="s">
        <v>107</v>
      </c>
      <c r="Q2613" s="15">
        <v>175.3</v>
      </c>
      <c r="R2613" s="15">
        <v>0.5</v>
      </c>
      <c r="S2613" s="15">
        <v>0.66</v>
      </c>
      <c r="T2613" s="15">
        <v>1.3</v>
      </c>
      <c r="U2613" s="15">
        <v>7.31</v>
      </c>
      <c r="V2613" s="15">
        <v>55217</v>
      </c>
      <c r="W2613" s="15">
        <v>329558</v>
      </c>
      <c r="X2613" s="15">
        <v>403636</v>
      </c>
      <c r="Y2613" s="15">
        <v>74078</v>
      </c>
      <c r="Z2613" s="15">
        <v>3719</v>
      </c>
      <c r="AA2613" s="15">
        <v>1.966</v>
      </c>
      <c r="AB2613" s="15">
        <v>64.099999999999994</v>
      </c>
    </row>
    <row r="2614" spans="1:28" ht="15" customHeight="1" x14ac:dyDescent="0.3">
      <c r="A2614" s="15" t="s">
        <v>2742</v>
      </c>
      <c r="B2614" s="15" t="s">
        <v>122</v>
      </c>
      <c r="C2614" s="15" t="s">
        <v>152</v>
      </c>
      <c r="D2614" s="15" t="s">
        <v>115</v>
      </c>
      <c r="E2614" s="15" t="s">
        <v>101</v>
      </c>
      <c r="F2614" s="15">
        <v>9.8000000000000007</v>
      </c>
      <c r="G2614" s="15">
        <v>832.7</v>
      </c>
      <c r="H2614" s="15">
        <v>20.5</v>
      </c>
      <c r="I2614" s="15">
        <v>82.7</v>
      </c>
      <c r="J2614" s="15">
        <v>7.2</v>
      </c>
      <c r="K2614" s="15">
        <v>7.37</v>
      </c>
      <c r="L2614" s="15">
        <v>32.6</v>
      </c>
      <c r="M2614" s="15">
        <v>109.5</v>
      </c>
      <c r="N2614" s="15">
        <v>66</v>
      </c>
      <c r="O2614" s="15">
        <v>90.7</v>
      </c>
      <c r="P2614" s="15" t="s">
        <v>102</v>
      </c>
      <c r="Q2614" s="15">
        <v>120.8</v>
      </c>
      <c r="R2614" s="15">
        <v>2.82</v>
      </c>
      <c r="S2614" s="15">
        <v>0.86</v>
      </c>
      <c r="T2614" s="15">
        <v>1.54</v>
      </c>
      <c r="U2614" s="15">
        <v>15.09</v>
      </c>
      <c r="V2614" s="15">
        <v>20811</v>
      </c>
      <c r="W2614" s="15">
        <v>564378</v>
      </c>
      <c r="X2614" s="15">
        <v>314038</v>
      </c>
      <c r="Y2614" s="15">
        <v>-250340</v>
      </c>
      <c r="Z2614" s="15">
        <v>14356</v>
      </c>
      <c r="AA2614" s="15">
        <v>1.0509999999999999</v>
      </c>
      <c r="AB2614" s="15">
        <v>58.9</v>
      </c>
    </row>
    <row r="2615" spans="1:28" ht="15" customHeight="1" x14ac:dyDescent="0.3">
      <c r="A2615" s="15" t="s">
        <v>2743</v>
      </c>
      <c r="B2615" s="15" t="s">
        <v>109</v>
      </c>
      <c r="C2615" s="15" t="s">
        <v>170</v>
      </c>
      <c r="D2615" s="15" t="s">
        <v>111</v>
      </c>
      <c r="E2615" s="15" t="s">
        <v>120</v>
      </c>
      <c r="F2615" s="15">
        <v>3.63</v>
      </c>
      <c r="G2615" s="15">
        <v>337.3</v>
      </c>
      <c r="H2615" s="15">
        <v>30.1</v>
      </c>
      <c r="I2615" s="15">
        <v>65.8</v>
      </c>
      <c r="J2615" s="15">
        <v>9.3000000000000007</v>
      </c>
      <c r="K2615" s="15">
        <v>7.07</v>
      </c>
      <c r="L2615" s="15">
        <v>30.1</v>
      </c>
      <c r="M2615" s="15">
        <v>159.30000000000001</v>
      </c>
      <c r="N2615" s="15">
        <v>36.700000000000003</v>
      </c>
      <c r="O2615" s="15">
        <v>88.5</v>
      </c>
      <c r="P2615" s="15" t="s">
        <v>102</v>
      </c>
      <c r="Q2615" s="15">
        <v>202.3</v>
      </c>
      <c r="R2615" s="15">
        <v>5.38</v>
      </c>
      <c r="S2615" s="15">
        <v>0.74</v>
      </c>
      <c r="T2615" s="15">
        <v>1.08</v>
      </c>
      <c r="U2615" s="15">
        <v>3.92</v>
      </c>
      <c r="V2615" s="15">
        <v>69258</v>
      </c>
      <c r="W2615" s="15">
        <v>261279</v>
      </c>
      <c r="X2615" s="15">
        <v>271491</v>
      </c>
      <c r="Y2615" s="15">
        <v>10212</v>
      </c>
      <c r="Z2615" s="15">
        <v>1176</v>
      </c>
      <c r="AA2615" s="15">
        <v>3.3330000000000002</v>
      </c>
      <c r="AB2615" s="15">
        <v>45.7</v>
      </c>
    </row>
    <row r="2616" spans="1:28" ht="15" customHeight="1" x14ac:dyDescent="0.3">
      <c r="A2616" s="15" t="s">
        <v>2744</v>
      </c>
      <c r="B2616" s="15" t="s">
        <v>98</v>
      </c>
      <c r="C2616" s="15" t="s">
        <v>134</v>
      </c>
      <c r="D2616" s="15" t="s">
        <v>177</v>
      </c>
      <c r="E2616" s="15" t="s">
        <v>101</v>
      </c>
      <c r="F2616" s="15">
        <v>6.44</v>
      </c>
      <c r="G2616" s="15">
        <v>732.1</v>
      </c>
      <c r="H2616" s="15">
        <v>27.9</v>
      </c>
      <c r="I2616" s="15">
        <v>75.5</v>
      </c>
      <c r="J2616" s="15">
        <v>5.9</v>
      </c>
      <c r="K2616" s="15">
        <v>6.89</v>
      </c>
      <c r="L2616" s="15">
        <v>29.4</v>
      </c>
      <c r="M2616" s="15">
        <v>96.7</v>
      </c>
      <c r="N2616" s="15">
        <v>61.1</v>
      </c>
      <c r="O2616" s="15">
        <v>104</v>
      </c>
      <c r="P2616" s="15" t="s">
        <v>127</v>
      </c>
      <c r="Q2616" s="15">
        <v>259.3</v>
      </c>
      <c r="R2616" s="15">
        <v>6.27</v>
      </c>
      <c r="S2616" s="15">
        <v>0.76</v>
      </c>
      <c r="T2616" s="15">
        <v>76.790000000000006</v>
      </c>
      <c r="U2616" s="15">
        <v>494.53</v>
      </c>
      <c r="V2616" s="15">
        <v>3752</v>
      </c>
      <c r="W2616" s="15">
        <v>420397</v>
      </c>
      <c r="X2616" s="15">
        <v>1855477</v>
      </c>
      <c r="Y2616" s="15">
        <v>1435080</v>
      </c>
      <c r="Z2616" s="15">
        <v>11301</v>
      </c>
      <c r="AA2616" s="15">
        <v>43.76</v>
      </c>
      <c r="AB2616" s="15">
        <v>45.2</v>
      </c>
    </row>
    <row r="2617" spans="1:28" ht="15" customHeight="1" x14ac:dyDescent="0.3">
      <c r="A2617" s="15" t="s">
        <v>2745</v>
      </c>
      <c r="B2617" s="15" t="s">
        <v>122</v>
      </c>
      <c r="C2617" s="15" t="s">
        <v>119</v>
      </c>
      <c r="D2617" s="15" t="s">
        <v>111</v>
      </c>
      <c r="E2617" s="15" t="s">
        <v>112</v>
      </c>
      <c r="F2617" s="15">
        <v>5.67</v>
      </c>
      <c r="G2617" s="15">
        <v>660.9</v>
      </c>
      <c r="H2617" s="15">
        <v>23.3</v>
      </c>
      <c r="I2617" s="15">
        <v>36.6</v>
      </c>
      <c r="J2617" s="15">
        <v>6.4</v>
      </c>
      <c r="K2617" s="15">
        <v>5.58</v>
      </c>
      <c r="L2617" s="15">
        <v>28.1</v>
      </c>
      <c r="M2617" s="15">
        <v>138.5</v>
      </c>
      <c r="N2617" s="15">
        <v>60.5</v>
      </c>
      <c r="O2617" s="15">
        <v>127.3</v>
      </c>
      <c r="P2617" s="15" t="s">
        <v>127</v>
      </c>
      <c r="Q2617" s="15">
        <v>266.10000000000002</v>
      </c>
      <c r="R2617" s="15">
        <v>4.17</v>
      </c>
      <c r="S2617" s="15">
        <v>0.85</v>
      </c>
      <c r="T2617" s="15">
        <v>0.34</v>
      </c>
      <c r="U2617" s="15">
        <v>1.93</v>
      </c>
      <c r="V2617" s="15">
        <v>67335</v>
      </c>
      <c r="W2617" s="15">
        <v>336845</v>
      </c>
      <c r="X2617" s="15">
        <v>129957</v>
      </c>
      <c r="Y2617" s="15">
        <v>-206888</v>
      </c>
      <c r="Z2617" s="15">
        <v>2290</v>
      </c>
      <c r="AA2617" s="15">
        <v>0.84299999999999997</v>
      </c>
      <c r="AB2617" s="15">
        <v>38.299999999999997</v>
      </c>
    </row>
    <row r="2618" spans="1:28" ht="15" customHeight="1" x14ac:dyDescent="0.3">
      <c r="A2618" s="15" t="s">
        <v>2746</v>
      </c>
      <c r="B2618" s="15" t="s">
        <v>146</v>
      </c>
      <c r="C2618" s="15" t="s">
        <v>123</v>
      </c>
      <c r="D2618" s="15" t="s">
        <v>132</v>
      </c>
      <c r="E2618" s="15" t="s">
        <v>101</v>
      </c>
      <c r="F2618" s="15">
        <v>11.47</v>
      </c>
      <c r="G2618" s="15">
        <v>774.1</v>
      </c>
      <c r="H2618" s="15">
        <v>24.7</v>
      </c>
      <c r="I2618" s="15">
        <v>81</v>
      </c>
      <c r="J2618" s="15">
        <v>6.2</v>
      </c>
      <c r="K2618" s="15">
        <v>8.35</v>
      </c>
      <c r="L2618" s="15">
        <v>32.6</v>
      </c>
      <c r="M2618" s="15">
        <v>116.5</v>
      </c>
      <c r="N2618" s="15">
        <v>40.700000000000003</v>
      </c>
      <c r="O2618" s="15">
        <v>133.1</v>
      </c>
      <c r="P2618" s="15" t="s">
        <v>102</v>
      </c>
      <c r="Q2618" s="15">
        <v>192.2</v>
      </c>
      <c r="R2618" s="15">
        <v>3.96</v>
      </c>
      <c r="S2618" s="15">
        <v>0.93</v>
      </c>
      <c r="T2618" s="15">
        <v>0.3</v>
      </c>
      <c r="U2618" s="15">
        <v>3.44</v>
      </c>
      <c r="V2618" s="15">
        <v>101401</v>
      </c>
      <c r="W2618" s="15">
        <v>756496</v>
      </c>
      <c r="X2618" s="15">
        <v>348819</v>
      </c>
      <c r="Y2618" s="15">
        <v>-407677</v>
      </c>
      <c r="Z2618" s="15">
        <v>6561</v>
      </c>
      <c r="AA2618" s="15">
        <v>0.52400000000000002</v>
      </c>
      <c r="AB2618" s="15">
        <v>52.4</v>
      </c>
    </row>
    <row r="2619" spans="1:28" ht="15" customHeight="1" x14ac:dyDescent="0.3">
      <c r="A2619" s="15" t="s">
        <v>2747</v>
      </c>
      <c r="B2619" s="15" t="s">
        <v>146</v>
      </c>
      <c r="C2619" s="15" t="s">
        <v>119</v>
      </c>
      <c r="D2619" s="15" t="s">
        <v>106</v>
      </c>
      <c r="E2619" s="15" t="s">
        <v>112</v>
      </c>
      <c r="F2619" s="15">
        <v>13.9</v>
      </c>
      <c r="G2619" s="15">
        <v>299.60000000000002</v>
      </c>
      <c r="H2619" s="15">
        <v>19.899999999999999</v>
      </c>
      <c r="I2619" s="15">
        <v>61.9</v>
      </c>
      <c r="J2619" s="15">
        <v>9</v>
      </c>
      <c r="K2619" s="15">
        <v>7.13</v>
      </c>
      <c r="L2619" s="15">
        <v>22.3</v>
      </c>
      <c r="M2619" s="15">
        <v>43.8</v>
      </c>
      <c r="N2619" s="15">
        <v>74.099999999999994</v>
      </c>
      <c r="O2619" s="15">
        <v>57.7</v>
      </c>
      <c r="P2619" s="15" t="s">
        <v>107</v>
      </c>
      <c r="Q2619" s="15">
        <v>156.69999999999999</v>
      </c>
      <c r="R2619" s="15">
        <v>3.5</v>
      </c>
      <c r="S2619" s="15">
        <v>0.75</v>
      </c>
      <c r="T2619" s="15">
        <v>2.31</v>
      </c>
      <c r="U2619" s="15">
        <v>32.11</v>
      </c>
      <c r="V2619" s="15">
        <v>16690</v>
      </c>
      <c r="W2619" s="15">
        <v>942189</v>
      </c>
      <c r="X2619" s="15">
        <v>535916</v>
      </c>
      <c r="Y2619" s="15">
        <v>-406273</v>
      </c>
      <c r="Z2619" s="15">
        <v>11095</v>
      </c>
      <c r="AA2619" s="15">
        <v>2.8940000000000001</v>
      </c>
      <c r="AB2619" s="15">
        <v>56.2</v>
      </c>
    </row>
    <row r="2620" spans="1:28" ht="15" customHeight="1" x14ac:dyDescent="0.3">
      <c r="A2620" s="15" t="s">
        <v>2748</v>
      </c>
      <c r="B2620" s="15" t="s">
        <v>137</v>
      </c>
      <c r="C2620" s="15" t="s">
        <v>99</v>
      </c>
      <c r="D2620" s="15" t="s">
        <v>130</v>
      </c>
      <c r="E2620" s="15" t="s">
        <v>101</v>
      </c>
      <c r="F2620" s="15">
        <v>9.1999999999999993</v>
      </c>
      <c r="G2620" s="15">
        <v>854.4</v>
      </c>
      <c r="H2620" s="15">
        <v>27.1</v>
      </c>
      <c r="I2620" s="15">
        <v>71.3</v>
      </c>
      <c r="J2620" s="15">
        <v>9.3000000000000007</v>
      </c>
      <c r="K2620" s="15">
        <v>6.86</v>
      </c>
      <c r="L2620" s="15">
        <v>35</v>
      </c>
      <c r="M2620" s="15">
        <v>100</v>
      </c>
      <c r="N2620" s="15">
        <v>50.3</v>
      </c>
      <c r="O2620" s="15">
        <v>76.7</v>
      </c>
      <c r="P2620" s="15" t="s">
        <v>107</v>
      </c>
      <c r="Q2620" s="15">
        <v>203.4</v>
      </c>
      <c r="R2620" s="15">
        <v>5.33</v>
      </c>
      <c r="S2620" s="15">
        <v>0.86</v>
      </c>
      <c r="T2620" s="15">
        <v>1.93</v>
      </c>
      <c r="U2620" s="15">
        <v>17.760000000000002</v>
      </c>
      <c r="V2620" s="15">
        <v>76225</v>
      </c>
      <c r="W2620" s="15">
        <v>533536</v>
      </c>
      <c r="X2620" s="15">
        <v>1353756</v>
      </c>
      <c r="Y2620" s="15">
        <v>820220</v>
      </c>
      <c r="Z2620" s="15">
        <v>8642</v>
      </c>
      <c r="AA2620" s="15">
        <v>2.0550000000000002</v>
      </c>
      <c r="AB2620" s="15">
        <v>34.1</v>
      </c>
    </row>
    <row r="2621" spans="1:28" ht="15" customHeight="1" x14ac:dyDescent="0.3">
      <c r="A2621" s="15" t="s">
        <v>2749</v>
      </c>
      <c r="B2621" s="15" t="s">
        <v>109</v>
      </c>
      <c r="C2621" s="15" t="s">
        <v>105</v>
      </c>
      <c r="D2621" s="15" t="s">
        <v>106</v>
      </c>
      <c r="E2621" s="15" t="s">
        <v>101</v>
      </c>
      <c r="F2621" s="15">
        <v>9.92</v>
      </c>
      <c r="G2621" s="15">
        <v>835.4</v>
      </c>
      <c r="H2621" s="15">
        <v>27.8</v>
      </c>
      <c r="I2621" s="15">
        <v>70.8</v>
      </c>
      <c r="J2621" s="15">
        <v>7.9</v>
      </c>
      <c r="K2621" s="15">
        <v>6.4</v>
      </c>
      <c r="L2621" s="15">
        <v>35</v>
      </c>
      <c r="M2621" s="15">
        <v>142.4</v>
      </c>
      <c r="N2621" s="15">
        <v>53.7</v>
      </c>
      <c r="O2621" s="15">
        <v>173.9</v>
      </c>
      <c r="P2621" s="15" t="s">
        <v>107</v>
      </c>
      <c r="Q2621" s="15">
        <v>263.3</v>
      </c>
      <c r="R2621" s="15">
        <v>4.87</v>
      </c>
      <c r="S2621" s="15">
        <v>0.85</v>
      </c>
      <c r="T2621" s="15">
        <v>4.3600000000000003</v>
      </c>
      <c r="U2621" s="15">
        <v>43.25</v>
      </c>
      <c r="V2621" s="15">
        <v>21226</v>
      </c>
      <c r="W2621" s="15">
        <v>744227</v>
      </c>
      <c r="X2621" s="15">
        <v>918024</v>
      </c>
      <c r="Y2621" s="15">
        <v>173797</v>
      </c>
      <c r="Z2621" s="15">
        <v>7770</v>
      </c>
      <c r="AA2621" s="15">
        <v>5.5659999999999998</v>
      </c>
      <c r="AB2621" s="15">
        <v>62.5</v>
      </c>
    </row>
    <row r="2622" spans="1:28" ht="15" customHeight="1" x14ac:dyDescent="0.3">
      <c r="A2622" s="15" t="s">
        <v>2750</v>
      </c>
      <c r="B2622" s="15" t="s">
        <v>126</v>
      </c>
      <c r="C2622" s="15" t="s">
        <v>99</v>
      </c>
      <c r="D2622" s="15" t="s">
        <v>100</v>
      </c>
      <c r="E2622" s="15" t="s">
        <v>120</v>
      </c>
      <c r="F2622" s="15">
        <v>11.1</v>
      </c>
      <c r="G2622" s="15">
        <v>209.3</v>
      </c>
      <c r="H2622" s="15">
        <v>36.200000000000003</v>
      </c>
      <c r="I2622" s="15">
        <v>54.9</v>
      </c>
      <c r="J2622" s="15">
        <v>7.6</v>
      </c>
      <c r="K2622" s="15">
        <v>6.62</v>
      </c>
      <c r="L2622" s="15">
        <v>13.7</v>
      </c>
      <c r="M2622" s="15">
        <v>140.69999999999999</v>
      </c>
      <c r="N2622" s="15">
        <v>60.3</v>
      </c>
      <c r="O2622" s="15">
        <v>106.6</v>
      </c>
      <c r="P2622" s="15" t="s">
        <v>102</v>
      </c>
      <c r="Q2622" s="15">
        <v>185.4</v>
      </c>
      <c r="R2622" s="15">
        <v>7.07</v>
      </c>
      <c r="S2622" s="15">
        <v>0.9</v>
      </c>
      <c r="T2622" s="15">
        <v>1.99</v>
      </c>
      <c r="U2622" s="15">
        <v>22.09</v>
      </c>
      <c r="V2622" s="15">
        <v>19263</v>
      </c>
      <c r="W2622" s="15">
        <v>700637</v>
      </c>
      <c r="X2622" s="15">
        <v>425520</v>
      </c>
      <c r="Y2622" s="15">
        <v>-275117</v>
      </c>
      <c r="Z2622" s="15">
        <v>5660</v>
      </c>
      <c r="AA2622" s="15">
        <v>3.903</v>
      </c>
      <c r="AB2622" s="15">
        <v>40.299999999999997</v>
      </c>
    </row>
    <row r="2623" spans="1:28" ht="15" customHeight="1" x14ac:dyDescent="0.3">
      <c r="A2623" s="15" t="s">
        <v>2751</v>
      </c>
      <c r="B2623" s="15" t="s">
        <v>126</v>
      </c>
      <c r="C2623" s="15" t="s">
        <v>134</v>
      </c>
      <c r="D2623" s="15" t="s">
        <v>130</v>
      </c>
      <c r="E2623" s="15" t="s">
        <v>101</v>
      </c>
      <c r="F2623" s="15">
        <v>7.25</v>
      </c>
      <c r="G2623" s="15">
        <v>905.1</v>
      </c>
      <c r="H2623" s="15">
        <v>27.8</v>
      </c>
      <c r="I2623" s="15">
        <v>78</v>
      </c>
      <c r="J2623" s="15">
        <v>6.3</v>
      </c>
      <c r="K2623" s="15">
        <v>7.82</v>
      </c>
      <c r="L2623" s="15">
        <v>26.2</v>
      </c>
      <c r="M2623" s="15">
        <v>40</v>
      </c>
      <c r="N2623" s="15">
        <v>53.6</v>
      </c>
      <c r="O2623" s="15">
        <v>98.6</v>
      </c>
      <c r="P2623" s="15" t="s">
        <v>107</v>
      </c>
      <c r="Q2623" s="15">
        <v>94.8</v>
      </c>
      <c r="R2623" s="15">
        <v>3.14</v>
      </c>
      <c r="S2623" s="15">
        <v>0.95</v>
      </c>
      <c r="T2623" s="15">
        <v>0.33</v>
      </c>
      <c r="U2623" s="15">
        <v>2.39</v>
      </c>
      <c r="V2623" s="15">
        <v>66124</v>
      </c>
      <c r="W2623" s="15">
        <v>480016</v>
      </c>
      <c r="X2623" s="15">
        <v>158036</v>
      </c>
      <c r="Y2623" s="15">
        <v>-321980</v>
      </c>
      <c r="Z2623" s="15">
        <v>7141</v>
      </c>
      <c r="AA2623" s="15">
        <v>0.33500000000000002</v>
      </c>
      <c r="AB2623" s="15">
        <v>65.3</v>
      </c>
    </row>
    <row r="2624" spans="1:28" ht="15" customHeight="1" x14ac:dyDescent="0.3">
      <c r="A2624" s="15" t="s">
        <v>2752</v>
      </c>
      <c r="B2624" s="15" t="s">
        <v>104</v>
      </c>
      <c r="C2624" s="15" t="s">
        <v>119</v>
      </c>
      <c r="D2624" s="15" t="s">
        <v>144</v>
      </c>
      <c r="E2624" s="15" t="s">
        <v>101</v>
      </c>
      <c r="F2624" s="15">
        <v>2.99</v>
      </c>
      <c r="G2624" s="15">
        <v>290.7</v>
      </c>
      <c r="H2624" s="15">
        <v>29.1</v>
      </c>
      <c r="I2624" s="15">
        <v>77.5</v>
      </c>
      <c r="J2624" s="15">
        <v>6.2</v>
      </c>
      <c r="K2624" s="15">
        <v>7.55</v>
      </c>
      <c r="L2624" s="15">
        <v>34.4</v>
      </c>
      <c r="M2624" s="15">
        <v>147.5</v>
      </c>
      <c r="N2624" s="15">
        <v>65.8</v>
      </c>
      <c r="O2624" s="15">
        <v>58.2</v>
      </c>
      <c r="P2624" s="15" t="s">
        <v>116</v>
      </c>
      <c r="Q2624" s="15">
        <v>132.80000000000001</v>
      </c>
      <c r="R2624" s="15">
        <v>5.54</v>
      </c>
      <c r="S2624" s="15">
        <v>0.65</v>
      </c>
      <c r="T2624" s="15">
        <v>0.7</v>
      </c>
      <c r="U2624" s="15">
        <v>2.09</v>
      </c>
      <c r="V2624" s="15">
        <v>47176</v>
      </c>
      <c r="W2624" s="15">
        <v>192370</v>
      </c>
      <c r="X2624" s="15">
        <v>98598</v>
      </c>
      <c r="Y2624" s="15">
        <v>-93772</v>
      </c>
      <c r="Z2624" s="15">
        <v>772</v>
      </c>
      <c r="AA2624" s="15">
        <v>2.7069999999999999</v>
      </c>
      <c r="AB2624" s="15">
        <v>41.9</v>
      </c>
    </row>
    <row r="2625" spans="1:28" ht="15" customHeight="1" x14ac:dyDescent="0.3">
      <c r="A2625" s="15" t="s">
        <v>2753</v>
      </c>
      <c r="B2625" s="15" t="s">
        <v>118</v>
      </c>
      <c r="C2625" s="15" t="s">
        <v>99</v>
      </c>
      <c r="D2625" s="15" t="s">
        <v>115</v>
      </c>
      <c r="E2625" s="15" t="s">
        <v>112</v>
      </c>
      <c r="F2625" s="15">
        <v>6.33</v>
      </c>
      <c r="G2625" s="15">
        <v>300.39999999999998</v>
      </c>
      <c r="H2625" s="15">
        <v>23.3</v>
      </c>
      <c r="I2625" s="15">
        <v>65.8</v>
      </c>
      <c r="J2625" s="15">
        <v>7.1</v>
      </c>
      <c r="K2625" s="15">
        <v>6.46</v>
      </c>
      <c r="L2625" s="15">
        <v>22.2</v>
      </c>
      <c r="M2625" s="15">
        <v>117.6</v>
      </c>
      <c r="N2625" s="15">
        <v>15</v>
      </c>
      <c r="O2625" s="15">
        <v>87.1</v>
      </c>
      <c r="P2625" s="15" t="s">
        <v>116</v>
      </c>
      <c r="Q2625" s="15">
        <v>239</v>
      </c>
      <c r="R2625" s="15">
        <v>1.84</v>
      </c>
      <c r="S2625" s="15">
        <v>0.67</v>
      </c>
      <c r="T2625" s="15">
        <v>2.44</v>
      </c>
      <c r="U2625" s="15">
        <v>15.45</v>
      </c>
      <c r="V2625" s="15">
        <v>22494</v>
      </c>
      <c r="W2625" s="15">
        <v>461298</v>
      </c>
      <c r="X2625" s="15">
        <v>347532</v>
      </c>
      <c r="Y2625" s="15">
        <v>-113766</v>
      </c>
      <c r="Z2625" s="15">
        <v>4906</v>
      </c>
      <c r="AA2625" s="15">
        <v>3.149</v>
      </c>
      <c r="AB2625" s="15">
        <v>50.1</v>
      </c>
    </row>
    <row r="2626" spans="1:28" ht="15" customHeight="1" x14ac:dyDescent="0.3">
      <c r="A2626" s="15" t="s">
        <v>2754</v>
      </c>
      <c r="B2626" s="15" t="s">
        <v>146</v>
      </c>
      <c r="C2626" s="15" t="s">
        <v>134</v>
      </c>
      <c r="D2626" s="15" t="s">
        <v>100</v>
      </c>
      <c r="E2626" s="15" t="s">
        <v>101</v>
      </c>
      <c r="F2626" s="15">
        <v>2.1</v>
      </c>
      <c r="G2626" s="15">
        <v>754.1</v>
      </c>
      <c r="H2626" s="15">
        <v>29.2</v>
      </c>
      <c r="I2626" s="15">
        <v>74</v>
      </c>
      <c r="J2626" s="15">
        <v>7.5</v>
      </c>
      <c r="K2626" s="15">
        <v>6.54</v>
      </c>
      <c r="L2626" s="15">
        <v>25.6</v>
      </c>
      <c r="M2626" s="15">
        <v>132.69999999999999</v>
      </c>
      <c r="N2626" s="15">
        <v>25</v>
      </c>
      <c r="O2626" s="15">
        <v>131.69999999999999</v>
      </c>
      <c r="P2626" s="15" t="s">
        <v>102</v>
      </c>
      <c r="Q2626" s="15">
        <v>142</v>
      </c>
      <c r="R2626" s="15">
        <v>4.6900000000000004</v>
      </c>
      <c r="S2626" s="15">
        <v>0.88</v>
      </c>
      <c r="T2626" s="15">
        <v>4.1100000000000003</v>
      </c>
      <c r="U2626" s="15">
        <v>8.6300000000000008</v>
      </c>
      <c r="V2626" s="15">
        <v>25947</v>
      </c>
      <c r="W2626" s="15">
        <v>169826</v>
      </c>
      <c r="X2626" s="15">
        <v>223923</v>
      </c>
      <c r="Y2626" s="15">
        <v>54097</v>
      </c>
      <c r="Z2626" s="15">
        <v>934</v>
      </c>
      <c r="AA2626" s="15">
        <v>9.24</v>
      </c>
      <c r="AB2626" s="15">
        <v>51.1</v>
      </c>
    </row>
    <row r="2627" spans="1:28" ht="15" customHeight="1" x14ac:dyDescent="0.3">
      <c r="A2627" s="15" t="s">
        <v>2755</v>
      </c>
      <c r="B2627" s="15" t="s">
        <v>118</v>
      </c>
      <c r="C2627" s="15" t="s">
        <v>99</v>
      </c>
      <c r="D2627" s="15" t="s">
        <v>111</v>
      </c>
      <c r="E2627" s="15" t="s">
        <v>112</v>
      </c>
      <c r="F2627" s="15">
        <v>5.5</v>
      </c>
      <c r="G2627" s="15">
        <v>390.2</v>
      </c>
      <c r="H2627" s="15">
        <v>24.3</v>
      </c>
      <c r="I2627" s="15">
        <v>60.3</v>
      </c>
      <c r="J2627" s="15">
        <v>6.2</v>
      </c>
      <c r="K2627" s="15">
        <v>6.46</v>
      </c>
      <c r="L2627" s="15">
        <v>20</v>
      </c>
      <c r="M2627" s="15">
        <v>108.2</v>
      </c>
      <c r="N2627" s="15">
        <v>15</v>
      </c>
      <c r="O2627" s="15">
        <v>113.4</v>
      </c>
      <c r="P2627" s="15" t="s">
        <v>116</v>
      </c>
      <c r="Q2627" s="15">
        <v>244.8</v>
      </c>
      <c r="R2627" s="15">
        <v>3.98</v>
      </c>
      <c r="S2627" s="15">
        <v>0.72</v>
      </c>
      <c r="T2627" s="15">
        <v>0.94</v>
      </c>
      <c r="U2627" s="15">
        <v>5.17</v>
      </c>
      <c r="V2627" s="15">
        <v>69027</v>
      </c>
      <c r="W2627" s="15">
        <v>394777</v>
      </c>
      <c r="X2627" s="15">
        <v>356870</v>
      </c>
      <c r="Y2627" s="15">
        <v>-37907</v>
      </c>
      <c r="Z2627" s="15">
        <v>989</v>
      </c>
      <c r="AA2627" s="15">
        <v>5.2279999999999998</v>
      </c>
      <c r="AB2627" s="15">
        <v>39.9</v>
      </c>
    </row>
    <row r="2628" spans="1:28" ht="15" customHeight="1" x14ac:dyDescent="0.3">
      <c r="A2628" s="15" t="s">
        <v>2756</v>
      </c>
      <c r="B2628" s="15" t="s">
        <v>98</v>
      </c>
      <c r="C2628" s="15" t="s">
        <v>123</v>
      </c>
      <c r="D2628" s="15" t="s">
        <v>132</v>
      </c>
      <c r="E2628" s="15" t="s">
        <v>101</v>
      </c>
      <c r="F2628" s="15">
        <v>5.73</v>
      </c>
      <c r="G2628" s="15">
        <v>803.5</v>
      </c>
      <c r="H2628" s="15">
        <v>31.6</v>
      </c>
      <c r="I2628" s="15">
        <v>77.099999999999994</v>
      </c>
      <c r="J2628" s="15">
        <v>6.4</v>
      </c>
      <c r="K2628" s="15">
        <v>5.91</v>
      </c>
      <c r="L2628" s="15">
        <v>33</v>
      </c>
      <c r="M2628" s="15">
        <v>134.30000000000001</v>
      </c>
      <c r="N2628" s="15">
        <v>51.9</v>
      </c>
      <c r="O2628" s="15">
        <v>79.099999999999994</v>
      </c>
      <c r="P2628" s="15" t="s">
        <v>116</v>
      </c>
      <c r="Q2628" s="15">
        <v>271</v>
      </c>
      <c r="R2628" s="15">
        <v>0.5</v>
      </c>
      <c r="S2628" s="15">
        <v>0.77</v>
      </c>
      <c r="T2628" s="15">
        <v>0.99</v>
      </c>
      <c r="U2628" s="15">
        <v>5.67</v>
      </c>
      <c r="V2628" s="15">
        <v>95833</v>
      </c>
      <c r="W2628" s="15">
        <v>361152</v>
      </c>
      <c r="X2628" s="15">
        <v>543373</v>
      </c>
      <c r="Y2628" s="15">
        <v>182221</v>
      </c>
      <c r="Z2628" s="15">
        <v>1851</v>
      </c>
      <c r="AA2628" s="15">
        <v>3.0630000000000002</v>
      </c>
      <c r="AB2628" s="15">
        <v>67.400000000000006</v>
      </c>
    </row>
    <row r="2629" spans="1:28" ht="15" customHeight="1" x14ac:dyDescent="0.3">
      <c r="A2629" s="15" t="s">
        <v>2757</v>
      </c>
      <c r="B2629" s="15" t="s">
        <v>118</v>
      </c>
      <c r="C2629" s="15" t="s">
        <v>105</v>
      </c>
      <c r="D2629" s="15" t="s">
        <v>106</v>
      </c>
      <c r="E2629" s="15" t="s">
        <v>101</v>
      </c>
      <c r="F2629" s="15">
        <v>12.75</v>
      </c>
      <c r="G2629" s="15">
        <v>855.5</v>
      </c>
      <c r="H2629" s="15">
        <v>29.8</v>
      </c>
      <c r="I2629" s="15">
        <v>73.5</v>
      </c>
      <c r="J2629" s="15">
        <v>7.1</v>
      </c>
      <c r="K2629" s="15">
        <v>5.39</v>
      </c>
      <c r="L2629" s="15">
        <v>27.2</v>
      </c>
      <c r="M2629" s="15">
        <v>123.9</v>
      </c>
      <c r="N2629" s="15">
        <v>75.599999999999994</v>
      </c>
      <c r="O2629" s="15">
        <v>72.900000000000006</v>
      </c>
      <c r="P2629" s="15" t="s">
        <v>102</v>
      </c>
      <c r="Q2629" s="15">
        <v>157.9</v>
      </c>
      <c r="R2629" s="15">
        <v>3.74</v>
      </c>
      <c r="S2629" s="15">
        <v>0.97</v>
      </c>
      <c r="T2629" s="15">
        <v>0.47</v>
      </c>
      <c r="U2629" s="15">
        <v>5.99</v>
      </c>
      <c r="V2629" s="15">
        <v>19987</v>
      </c>
      <c r="W2629" s="15">
        <v>896953</v>
      </c>
      <c r="X2629" s="15">
        <v>119722</v>
      </c>
      <c r="Y2629" s="15">
        <v>-777231</v>
      </c>
      <c r="Z2629" s="15">
        <v>5724</v>
      </c>
      <c r="AA2629" s="15">
        <v>1.046</v>
      </c>
      <c r="AB2629" s="15">
        <v>72.3</v>
      </c>
    </row>
    <row r="2630" spans="1:28" ht="15" customHeight="1" x14ac:dyDescent="0.3">
      <c r="A2630" s="15" t="s">
        <v>2758</v>
      </c>
      <c r="B2630" s="15" t="s">
        <v>104</v>
      </c>
      <c r="C2630" s="15" t="s">
        <v>152</v>
      </c>
      <c r="D2630" s="15" t="s">
        <v>115</v>
      </c>
      <c r="E2630" s="15" t="s">
        <v>112</v>
      </c>
      <c r="F2630" s="15">
        <v>12.97</v>
      </c>
      <c r="G2630" s="15">
        <v>624</v>
      </c>
      <c r="H2630" s="15">
        <v>22.6</v>
      </c>
      <c r="I2630" s="15">
        <v>52</v>
      </c>
      <c r="J2630" s="15">
        <v>7.7</v>
      </c>
      <c r="K2630" s="15">
        <v>6.39</v>
      </c>
      <c r="L2630" s="15">
        <v>25.4</v>
      </c>
      <c r="M2630" s="15">
        <v>93.4</v>
      </c>
      <c r="N2630" s="15">
        <v>47.4</v>
      </c>
      <c r="O2630" s="15">
        <v>116.1</v>
      </c>
      <c r="P2630" s="15" t="s">
        <v>116</v>
      </c>
      <c r="Q2630" s="15">
        <v>163.80000000000001</v>
      </c>
      <c r="R2630" s="15">
        <v>5.16</v>
      </c>
      <c r="S2630" s="15">
        <v>0.81</v>
      </c>
      <c r="T2630" s="15">
        <v>2.73</v>
      </c>
      <c r="U2630" s="15">
        <v>35.409999999999997</v>
      </c>
      <c r="V2630" s="15">
        <v>23487</v>
      </c>
      <c r="W2630" s="15">
        <v>879149</v>
      </c>
      <c r="X2630" s="15">
        <v>831675</v>
      </c>
      <c r="Y2630" s="15">
        <v>-47474</v>
      </c>
      <c r="Z2630" s="15">
        <v>10387</v>
      </c>
      <c r="AA2630" s="15">
        <v>3.4089999999999998</v>
      </c>
      <c r="AB2630" s="15">
        <v>46.9</v>
      </c>
    </row>
    <row r="2631" spans="1:28" ht="15" customHeight="1" x14ac:dyDescent="0.3">
      <c r="A2631" s="15" t="s">
        <v>2759</v>
      </c>
      <c r="B2631" s="15" t="s">
        <v>104</v>
      </c>
      <c r="C2631" s="15" t="s">
        <v>134</v>
      </c>
      <c r="D2631" s="15" t="s">
        <v>100</v>
      </c>
      <c r="E2631" s="15" t="s">
        <v>112</v>
      </c>
      <c r="F2631" s="15">
        <v>3.97</v>
      </c>
      <c r="G2631" s="15">
        <v>308.3</v>
      </c>
      <c r="H2631" s="15">
        <v>26.1</v>
      </c>
      <c r="I2631" s="15">
        <v>47.6</v>
      </c>
      <c r="J2631" s="15">
        <v>8</v>
      </c>
      <c r="K2631" s="15">
        <v>7.48</v>
      </c>
      <c r="L2631" s="15">
        <v>25.8</v>
      </c>
      <c r="M2631" s="15">
        <v>81.400000000000006</v>
      </c>
      <c r="N2631" s="15">
        <v>47.3</v>
      </c>
      <c r="O2631" s="15">
        <v>105.8</v>
      </c>
      <c r="P2631" s="15" t="s">
        <v>107</v>
      </c>
      <c r="Q2631" s="15">
        <v>167.8</v>
      </c>
      <c r="R2631" s="15">
        <v>2.1</v>
      </c>
      <c r="S2631" s="15">
        <v>0.75</v>
      </c>
      <c r="T2631" s="15">
        <v>1.26</v>
      </c>
      <c r="U2631" s="15">
        <v>5</v>
      </c>
      <c r="V2631" s="15">
        <v>26444</v>
      </c>
      <c r="W2631" s="15">
        <v>256728</v>
      </c>
      <c r="X2631" s="15">
        <v>132220</v>
      </c>
      <c r="Y2631" s="15">
        <v>-124508</v>
      </c>
      <c r="Z2631" s="15">
        <v>3140</v>
      </c>
      <c r="AA2631" s="15">
        <v>1.5920000000000001</v>
      </c>
      <c r="AB2631" s="15">
        <v>32.1</v>
      </c>
    </row>
    <row r="2632" spans="1:28" ht="15" customHeight="1" x14ac:dyDescent="0.3">
      <c r="A2632" s="15" t="s">
        <v>2760</v>
      </c>
      <c r="B2632" s="15" t="s">
        <v>137</v>
      </c>
      <c r="C2632" s="15" t="s">
        <v>152</v>
      </c>
      <c r="D2632" s="15" t="s">
        <v>100</v>
      </c>
      <c r="E2632" s="15" t="s">
        <v>101</v>
      </c>
      <c r="F2632" s="15">
        <v>1.93</v>
      </c>
      <c r="G2632" s="15">
        <v>871.1</v>
      </c>
      <c r="H2632" s="15">
        <v>25.8</v>
      </c>
      <c r="I2632" s="15">
        <v>77.3</v>
      </c>
      <c r="J2632" s="15">
        <v>6.2</v>
      </c>
      <c r="K2632" s="15">
        <v>6.66</v>
      </c>
      <c r="L2632" s="15">
        <v>26.9</v>
      </c>
      <c r="M2632" s="15">
        <v>112.8</v>
      </c>
      <c r="N2632" s="15">
        <v>61.2</v>
      </c>
      <c r="O2632" s="15">
        <v>91.5</v>
      </c>
      <c r="P2632" s="15" t="s">
        <v>102</v>
      </c>
      <c r="Q2632" s="15">
        <v>161.5</v>
      </c>
      <c r="R2632" s="15">
        <v>2.06</v>
      </c>
      <c r="S2632" s="15">
        <v>0.93</v>
      </c>
      <c r="T2632" s="15">
        <v>3.91</v>
      </c>
      <c r="U2632" s="15">
        <v>7.55</v>
      </c>
      <c r="V2632" s="15">
        <v>22134</v>
      </c>
      <c r="W2632" s="15">
        <v>129322</v>
      </c>
      <c r="X2632" s="15">
        <v>167112</v>
      </c>
      <c r="Y2632" s="15">
        <v>37790</v>
      </c>
      <c r="Z2632" s="15">
        <v>1014</v>
      </c>
      <c r="AA2632" s="15">
        <v>7.4459999999999997</v>
      </c>
      <c r="AB2632" s="15">
        <v>66.400000000000006</v>
      </c>
    </row>
    <row r="2633" spans="1:28" ht="15" customHeight="1" x14ac:dyDescent="0.3">
      <c r="A2633" s="15" t="s">
        <v>2761</v>
      </c>
      <c r="B2633" s="15" t="s">
        <v>98</v>
      </c>
      <c r="C2633" s="15" t="s">
        <v>170</v>
      </c>
      <c r="D2633" s="15" t="s">
        <v>144</v>
      </c>
      <c r="E2633" s="15" t="s">
        <v>101</v>
      </c>
      <c r="F2633" s="15">
        <v>10.81</v>
      </c>
      <c r="G2633" s="15">
        <v>974.3</v>
      </c>
      <c r="H2633" s="15">
        <v>29.2</v>
      </c>
      <c r="I2633" s="15">
        <v>82.4</v>
      </c>
      <c r="J2633" s="15">
        <v>7.4</v>
      </c>
      <c r="K2633" s="15">
        <v>7.29</v>
      </c>
      <c r="L2633" s="15">
        <v>30.4</v>
      </c>
      <c r="M2633" s="15">
        <v>123.3</v>
      </c>
      <c r="N2633" s="15">
        <v>37.1</v>
      </c>
      <c r="O2633" s="15">
        <v>114</v>
      </c>
      <c r="P2633" s="15" t="s">
        <v>107</v>
      </c>
      <c r="Q2633" s="15">
        <v>283</v>
      </c>
      <c r="R2633" s="15">
        <v>1.96</v>
      </c>
      <c r="S2633" s="15">
        <v>0.8</v>
      </c>
      <c r="T2633" s="15">
        <v>1.29</v>
      </c>
      <c r="U2633" s="15">
        <v>13.94</v>
      </c>
      <c r="V2633" s="15">
        <v>59834</v>
      </c>
      <c r="W2633" s="15">
        <v>853114</v>
      </c>
      <c r="X2633" s="15">
        <v>834086</v>
      </c>
      <c r="Y2633" s="15">
        <v>-19028</v>
      </c>
      <c r="Z2633" s="15">
        <v>6349</v>
      </c>
      <c r="AA2633" s="15">
        <v>2.1960000000000002</v>
      </c>
      <c r="AB2633" s="15">
        <v>74</v>
      </c>
    </row>
    <row r="2634" spans="1:28" ht="15" customHeight="1" x14ac:dyDescent="0.3">
      <c r="A2634" s="15" t="s">
        <v>2762</v>
      </c>
      <c r="B2634" s="15" t="s">
        <v>109</v>
      </c>
      <c r="C2634" s="15" t="s">
        <v>105</v>
      </c>
      <c r="D2634" s="15" t="s">
        <v>106</v>
      </c>
      <c r="E2634" s="15" t="s">
        <v>101</v>
      </c>
      <c r="F2634" s="15">
        <v>0.53</v>
      </c>
      <c r="G2634" s="15">
        <v>600.29999999999995</v>
      </c>
      <c r="H2634" s="15">
        <v>30.3</v>
      </c>
      <c r="I2634" s="15">
        <v>80.400000000000006</v>
      </c>
      <c r="J2634" s="15">
        <v>7.5</v>
      </c>
      <c r="K2634" s="15">
        <v>7.07</v>
      </c>
      <c r="L2634" s="15">
        <v>25</v>
      </c>
      <c r="M2634" s="15">
        <v>128.19999999999999</v>
      </c>
      <c r="N2634" s="15">
        <v>43.6</v>
      </c>
      <c r="O2634" s="15">
        <v>89.3</v>
      </c>
      <c r="P2634" s="15" t="s">
        <v>116</v>
      </c>
      <c r="Q2634" s="15">
        <v>130.6</v>
      </c>
      <c r="R2634" s="15">
        <v>6.96</v>
      </c>
      <c r="S2634" s="15">
        <v>0.76</v>
      </c>
      <c r="T2634" s="15">
        <v>3.61</v>
      </c>
      <c r="U2634" s="15">
        <v>1.91</v>
      </c>
      <c r="V2634" s="15">
        <v>25284</v>
      </c>
      <c r="W2634" s="15">
        <v>31811</v>
      </c>
      <c r="X2634" s="15">
        <v>48292</v>
      </c>
      <c r="Y2634" s="15">
        <v>16481</v>
      </c>
      <c r="Z2634" s="15">
        <v>183</v>
      </c>
      <c r="AA2634" s="15">
        <v>10.436999999999999</v>
      </c>
      <c r="AB2634" s="15">
        <v>51.5</v>
      </c>
    </row>
    <row r="2635" spans="1:28" ht="15" customHeight="1" x14ac:dyDescent="0.3">
      <c r="A2635" s="15" t="s">
        <v>2763</v>
      </c>
      <c r="B2635" s="15" t="s">
        <v>146</v>
      </c>
      <c r="C2635" s="15" t="s">
        <v>110</v>
      </c>
      <c r="D2635" s="15" t="s">
        <v>115</v>
      </c>
      <c r="E2635" s="15" t="s">
        <v>112</v>
      </c>
      <c r="F2635" s="15">
        <v>13.98</v>
      </c>
      <c r="G2635" s="15">
        <v>183.4</v>
      </c>
      <c r="H2635" s="15">
        <v>20.6</v>
      </c>
      <c r="I2635" s="15">
        <v>57.2</v>
      </c>
      <c r="J2635" s="15">
        <v>8.6</v>
      </c>
      <c r="K2635" s="15">
        <v>7.11</v>
      </c>
      <c r="L2635" s="15">
        <v>19.600000000000001</v>
      </c>
      <c r="M2635" s="15">
        <v>122.6</v>
      </c>
      <c r="N2635" s="15">
        <v>79.7</v>
      </c>
      <c r="O2635" s="15">
        <v>142.9</v>
      </c>
      <c r="P2635" s="15" t="s">
        <v>107</v>
      </c>
      <c r="Q2635" s="15">
        <v>138</v>
      </c>
      <c r="R2635" s="15">
        <v>8.7100000000000009</v>
      </c>
      <c r="S2635" s="15">
        <v>0.97</v>
      </c>
      <c r="T2635" s="15">
        <v>2.1</v>
      </c>
      <c r="U2635" s="15">
        <v>29.36</v>
      </c>
      <c r="V2635" s="15">
        <v>22705</v>
      </c>
      <c r="W2635" s="15">
        <v>838532</v>
      </c>
      <c r="X2635" s="15">
        <v>666619</v>
      </c>
      <c r="Y2635" s="15">
        <v>-171913</v>
      </c>
      <c r="Z2635" s="15">
        <v>24489</v>
      </c>
      <c r="AA2635" s="15">
        <v>1.1990000000000001</v>
      </c>
      <c r="AB2635" s="15">
        <v>24.1</v>
      </c>
    </row>
    <row r="2636" spans="1:28" ht="15" customHeight="1" x14ac:dyDescent="0.3">
      <c r="A2636" s="15" t="s">
        <v>2764</v>
      </c>
      <c r="B2636" s="15" t="s">
        <v>146</v>
      </c>
      <c r="C2636" s="15" t="s">
        <v>99</v>
      </c>
      <c r="D2636" s="15" t="s">
        <v>144</v>
      </c>
      <c r="E2636" s="15" t="s">
        <v>112</v>
      </c>
      <c r="F2636" s="15">
        <v>7.02</v>
      </c>
      <c r="G2636" s="15">
        <v>339.7</v>
      </c>
      <c r="H2636" s="15">
        <v>20.8</v>
      </c>
      <c r="I2636" s="15">
        <v>54.7</v>
      </c>
      <c r="J2636" s="15">
        <v>8</v>
      </c>
      <c r="K2636" s="15">
        <v>5.44</v>
      </c>
      <c r="L2636" s="15">
        <v>23.2</v>
      </c>
      <c r="M2636" s="15">
        <v>111.5</v>
      </c>
      <c r="N2636" s="15">
        <v>44.1</v>
      </c>
      <c r="O2636" s="15">
        <v>135.30000000000001</v>
      </c>
      <c r="P2636" s="15" t="s">
        <v>127</v>
      </c>
      <c r="Q2636" s="15">
        <v>207.8</v>
      </c>
      <c r="R2636" s="15">
        <v>10.01</v>
      </c>
      <c r="S2636" s="15">
        <v>0.83</v>
      </c>
      <c r="T2636" s="15">
        <v>0.3</v>
      </c>
      <c r="U2636" s="15">
        <v>2.11</v>
      </c>
      <c r="V2636" s="15">
        <v>65511</v>
      </c>
      <c r="W2636" s="15">
        <v>568881</v>
      </c>
      <c r="X2636" s="15">
        <v>138228</v>
      </c>
      <c r="Y2636" s="15">
        <v>-430653</v>
      </c>
      <c r="Z2636" s="15">
        <v>3061</v>
      </c>
      <c r="AA2636" s="15">
        <v>0.68899999999999995</v>
      </c>
      <c r="AB2636" s="15">
        <v>17.899999999999999</v>
      </c>
    </row>
    <row r="2637" spans="1:28" ht="15" customHeight="1" x14ac:dyDescent="0.3">
      <c r="A2637" s="15" t="s">
        <v>2765</v>
      </c>
      <c r="B2637" s="15" t="s">
        <v>98</v>
      </c>
      <c r="C2637" s="15" t="s">
        <v>170</v>
      </c>
      <c r="D2637" s="15" t="s">
        <v>106</v>
      </c>
      <c r="E2637" s="15" t="s">
        <v>101</v>
      </c>
      <c r="F2637" s="15">
        <v>6.6</v>
      </c>
      <c r="G2637" s="15">
        <v>992.3</v>
      </c>
      <c r="H2637" s="15">
        <v>28.8</v>
      </c>
      <c r="I2637" s="15">
        <v>57.2</v>
      </c>
      <c r="J2637" s="15">
        <v>7.4</v>
      </c>
      <c r="K2637" s="15">
        <v>6.84</v>
      </c>
      <c r="L2637" s="15">
        <v>40.1</v>
      </c>
      <c r="M2637" s="15">
        <v>149.4</v>
      </c>
      <c r="N2637" s="15">
        <v>41.9</v>
      </c>
      <c r="O2637" s="15">
        <v>106.9</v>
      </c>
      <c r="P2637" s="15" t="s">
        <v>116</v>
      </c>
      <c r="Q2637" s="15">
        <v>215.6</v>
      </c>
      <c r="R2637" s="15">
        <v>4.0199999999999996</v>
      </c>
      <c r="S2637" s="15">
        <v>0.83</v>
      </c>
      <c r="T2637" s="15">
        <v>3.29</v>
      </c>
      <c r="U2637" s="15">
        <v>21.71</v>
      </c>
      <c r="V2637" s="15">
        <v>19292</v>
      </c>
      <c r="W2637" s="15">
        <v>405935</v>
      </c>
      <c r="X2637" s="15">
        <v>418829</v>
      </c>
      <c r="Y2637" s="15">
        <v>12894</v>
      </c>
      <c r="Z2637" s="15">
        <v>2165</v>
      </c>
      <c r="AA2637" s="15">
        <v>10.028</v>
      </c>
      <c r="AB2637" s="15">
        <v>56.9</v>
      </c>
    </row>
    <row r="2638" spans="1:28" ht="15" customHeight="1" x14ac:dyDescent="0.3">
      <c r="A2638" s="15" t="s">
        <v>2766</v>
      </c>
      <c r="B2638" s="15" t="s">
        <v>126</v>
      </c>
      <c r="C2638" s="15" t="s">
        <v>99</v>
      </c>
      <c r="D2638" s="15" t="s">
        <v>115</v>
      </c>
      <c r="E2638" s="15" t="s">
        <v>112</v>
      </c>
      <c r="F2638" s="15">
        <v>7.61</v>
      </c>
      <c r="G2638" s="15">
        <v>414.8</v>
      </c>
      <c r="H2638" s="15">
        <v>21.5</v>
      </c>
      <c r="I2638" s="15">
        <v>46.5</v>
      </c>
      <c r="J2638" s="15">
        <v>8</v>
      </c>
      <c r="K2638" s="15">
        <v>6.24</v>
      </c>
      <c r="L2638" s="15">
        <v>24.5</v>
      </c>
      <c r="M2638" s="15">
        <v>70.7</v>
      </c>
      <c r="N2638" s="15">
        <v>53.4</v>
      </c>
      <c r="O2638" s="15">
        <v>90.6</v>
      </c>
      <c r="P2638" s="15" t="s">
        <v>107</v>
      </c>
      <c r="Q2638" s="15">
        <v>250.1</v>
      </c>
      <c r="R2638" s="15">
        <v>5.01</v>
      </c>
      <c r="S2638" s="15">
        <v>0.68</v>
      </c>
      <c r="T2638" s="15">
        <v>2.29</v>
      </c>
      <c r="U2638" s="15">
        <v>17.43</v>
      </c>
      <c r="V2638" s="15">
        <v>15770</v>
      </c>
      <c r="W2638" s="15">
        <v>536989</v>
      </c>
      <c r="X2638" s="15">
        <v>274871</v>
      </c>
      <c r="Y2638" s="15">
        <v>-262118</v>
      </c>
      <c r="Z2638" s="15">
        <v>12476</v>
      </c>
      <c r="AA2638" s="15">
        <v>1.397</v>
      </c>
      <c r="AB2638" s="15">
        <v>43.6</v>
      </c>
    </row>
    <row r="2639" spans="1:28" ht="15" customHeight="1" x14ac:dyDescent="0.3">
      <c r="A2639" s="15" t="s">
        <v>2767</v>
      </c>
      <c r="B2639" s="15" t="s">
        <v>126</v>
      </c>
      <c r="C2639" s="15" t="s">
        <v>110</v>
      </c>
      <c r="D2639" s="15" t="s">
        <v>130</v>
      </c>
      <c r="E2639" s="15" t="s">
        <v>120</v>
      </c>
      <c r="F2639" s="15">
        <v>12.94</v>
      </c>
      <c r="G2639" s="15">
        <v>288</v>
      </c>
      <c r="H2639" s="15">
        <v>30</v>
      </c>
      <c r="I2639" s="15">
        <v>62.6</v>
      </c>
      <c r="J2639" s="15">
        <v>7.9</v>
      </c>
      <c r="K2639" s="15">
        <v>7.27</v>
      </c>
      <c r="L2639" s="15">
        <v>16.100000000000001</v>
      </c>
      <c r="M2639" s="15">
        <v>169.2</v>
      </c>
      <c r="N2639" s="15">
        <v>68.2</v>
      </c>
      <c r="O2639" s="15">
        <v>101.7</v>
      </c>
      <c r="P2639" s="15" t="s">
        <v>116</v>
      </c>
      <c r="Q2639" s="15">
        <v>196.3</v>
      </c>
      <c r="R2639" s="15">
        <v>5.41</v>
      </c>
      <c r="S2639" s="15">
        <v>0.79</v>
      </c>
      <c r="T2639" s="15">
        <v>1.06</v>
      </c>
      <c r="U2639" s="15">
        <v>13.72</v>
      </c>
      <c r="V2639" s="15">
        <v>72341</v>
      </c>
      <c r="W2639" s="15">
        <v>1074747</v>
      </c>
      <c r="X2639" s="15">
        <v>992519</v>
      </c>
      <c r="Y2639" s="15">
        <v>-82228</v>
      </c>
      <c r="Z2639" s="15">
        <v>5355</v>
      </c>
      <c r="AA2639" s="15">
        <v>2.5619999999999998</v>
      </c>
      <c r="AB2639" s="15">
        <v>34.700000000000003</v>
      </c>
    </row>
    <row r="2640" spans="1:28" ht="15" customHeight="1" x14ac:dyDescent="0.3">
      <c r="A2640" s="15" t="s">
        <v>2768</v>
      </c>
      <c r="B2640" s="15" t="s">
        <v>109</v>
      </c>
      <c r="C2640" s="15" t="s">
        <v>114</v>
      </c>
      <c r="D2640" s="15" t="s">
        <v>115</v>
      </c>
      <c r="E2640" s="15" t="s">
        <v>112</v>
      </c>
      <c r="F2640" s="15">
        <v>11.3</v>
      </c>
      <c r="G2640" s="15">
        <v>375.4</v>
      </c>
      <c r="H2640" s="15">
        <v>24.5</v>
      </c>
      <c r="I2640" s="15">
        <v>42.9</v>
      </c>
      <c r="J2640" s="15">
        <v>7.1</v>
      </c>
      <c r="K2640" s="15">
        <v>6.32</v>
      </c>
      <c r="L2640" s="15">
        <v>18.899999999999999</v>
      </c>
      <c r="M2640" s="15">
        <v>109.6</v>
      </c>
      <c r="N2640" s="15">
        <v>71.099999999999994</v>
      </c>
      <c r="O2640" s="15">
        <v>108.7</v>
      </c>
      <c r="P2640" s="15" t="s">
        <v>102</v>
      </c>
      <c r="Q2640" s="15">
        <v>199.1</v>
      </c>
      <c r="R2640" s="15">
        <v>6.81</v>
      </c>
      <c r="S2640" s="15">
        <v>0.94</v>
      </c>
      <c r="T2640" s="15">
        <v>3.57</v>
      </c>
      <c r="U2640" s="15">
        <v>40.340000000000003</v>
      </c>
      <c r="V2640" s="15">
        <v>23944</v>
      </c>
      <c r="W2640" s="15">
        <v>782086</v>
      </c>
      <c r="X2640" s="15">
        <v>965901</v>
      </c>
      <c r="Y2640" s="15">
        <v>183815</v>
      </c>
      <c r="Z2640" s="15">
        <v>11681</v>
      </c>
      <c r="AA2640" s="15">
        <v>3.4529999999999998</v>
      </c>
      <c r="AB2640" s="15">
        <v>26.3</v>
      </c>
    </row>
    <row r="2641" spans="1:28" ht="15" customHeight="1" x14ac:dyDescent="0.3">
      <c r="A2641" s="15" t="s">
        <v>2769</v>
      </c>
      <c r="B2641" s="15" t="s">
        <v>137</v>
      </c>
      <c r="C2641" s="15" t="s">
        <v>129</v>
      </c>
      <c r="D2641" s="15" t="s">
        <v>100</v>
      </c>
      <c r="E2641" s="15" t="s">
        <v>101</v>
      </c>
      <c r="F2641" s="15">
        <v>1.5</v>
      </c>
      <c r="G2641" s="15">
        <v>1069.2</v>
      </c>
      <c r="H2641" s="15">
        <v>28.4</v>
      </c>
      <c r="I2641" s="15">
        <v>76.5</v>
      </c>
      <c r="J2641" s="15">
        <v>6.7</v>
      </c>
      <c r="K2641" s="15">
        <v>7.73</v>
      </c>
      <c r="L2641" s="15">
        <v>23.7</v>
      </c>
      <c r="M2641" s="15">
        <v>171.1</v>
      </c>
      <c r="N2641" s="15">
        <v>55</v>
      </c>
      <c r="O2641" s="15">
        <v>126.3</v>
      </c>
      <c r="P2641" s="15" t="s">
        <v>102</v>
      </c>
      <c r="Q2641" s="15">
        <v>197.7</v>
      </c>
      <c r="R2641" s="15">
        <v>6.21</v>
      </c>
      <c r="S2641" s="15">
        <v>0.95</v>
      </c>
      <c r="T2641" s="15">
        <v>1.05</v>
      </c>
      <c r="U2641" s="15">
        <v>1.58</v>
      </c>
      <c r="V2641" s="15">
        <v>26068</v>
      </c>
      <c r="W2641" s="15">
        <v>104343</v>
      </c>
      <c r="X2641" s="15">
        <v>41187</v>
      </c>
      <c r="Y2641" s="15">
        <v>-63156</v>
      </c>
      <c r="Z2641" s="15">
        <v>632</v>
      </c>
      <c r="AA2641" s="15">
        <v>2.5</v>
      </c>
      <c r="AB2641" s="15">
        <v>56.1</v>
      </c>
    </row>
    <row r="2642" spans="1:28" ht="15" customHeight="1" x14ac:dyDescent="0.3">
      <c r="A2642" s="15" t="s">
        <v>2770</v>
      </c>
      <c r="B2642" s="15" t="s">
        <v>109</v>
      </c>
      <c r="C2642" s="15" t="s">
        <v>119</v>
      </c>
      <c r="D2642" s="15" t="s">
        <v>177</v>
      </c>
      <c r="E2642" s="15" t="s">
        <v>112</v>
      </c>
      <c r="F2642" s="15">
        <v>1.75</v>
      </c>
      <c r="G2642" s="15">
        <v>630.20000000000005</v>
      </c>
      <c r="H2642" s="15">
        <v>22.7</v>
      </c>
      <c r="I2642" s="15">
        <v>53</v>
      </c>
      <c r="J2642" s="15">
        <v>9</v>
      </c>
      <c r="K2642" s="15">
        <v>6.78</v>
      </c>
      <c r="L2642" s="15">
        <v>27.6</v>
      </c>
      <c r="M2642" s="15">
        <v>123.9</v>
      </c>
      <c r="N2642" s="15">
        <v>47.5</v>
      </c>
      <c r="O2642" s="15">
        <v>111.4</v>
      </c>
      <c r="P2642" s="15" t="s">
        <v>116</v>
      </c>
      <c r="Q2642" s="15">
        <v>274</v>
      </c>
      <c r="R2642" s="15">
        <v>4.78</v>
      </c>
      <c r="S2642" s="15">
        <v>0.84</v>
      </c>
      <c r="T2642" s="15">
        <v>57.02</v>
      </c>
      <c r="U2642" s="15">
        <v>99.79</v>
      </c>
      <c r="V2642" s="15">
        <v>3764</v>
      </c>
      <c r="W2642" s="15">
        <v>136252</v>
      </c>
      <c r="X2642" s="15">
        <v>375610</v>
      </c>
      <c r="Y2642" s="15">
        <v>239358</v>
      </c>
      <c r="Z2642" s="15">
        <v>1805</v>
      </c>
      <c r="AA2642" s="15">
        <v>55.284999999999997</v>
      </c>
      <c r="AB2642" s="15">
        <v>48.1</v>
      </c>
    </row>
    <row r="2643" spans="1:28" ht="15" customHeight="1" x14ac:dyDescent="0.3">
      <c r="A2643" s="15" t="s">
        <v>2771</v>
      </c>
      <c r="B2643" s="15" t="s">
        <v>137</v>
      </c>
      <c r="C2643" s="15" t="s">
        <v>123</v>
      </c>
      <c r="D2643" s="15" t="s">
        <v>100</v>
      </c>
      <c r="E2643" s="15" t="s">
        <v>101</v>
      </c>
      <c r="F2643" s="15">
        <v>14.92</v>
      </c>
      <c r="G2643" s="15">
        <v>896.7</v>
      </c>
      <c r="H2643" s="15">
        <v>27.5</v>
      </c>
      <c r="I2643" s="15">
        <v>65.7</v>
      </c>
      <c r="J2643" s="15">
        <v>6.1</v>
      </c>
      <c r="K2643" s="15">
        <v>6.8</v>
      </c>
      <c r="L2643" s="15">
        <v>35.700000000000003</v>
      </c>
      <c r="M2643" s="15">
        <v>135.19999999999999</v>
      </c>
      <c r="N2643" s="15">
        <v>69.099999999999994</v>
      </c>
      <c r="O2643" s="15">
        <v>124.9</v>
      </c>
      <c r="P2643" s="15" t="s">
        <v>127</v>
      </c>
      <c r="Q2643" s="15">
        <v>214</v>
      </c>
      <c r="R2643" s="15">
        <v>7.02</v>
      </c>
      <c r="S2643" s="15">
        <v>0.98</v>
      </c>
      <c r="T2643" s="15">
        <v>3.98</v>
      </c>
      <c r="U2643" s="15">
        <v>59.38</v>
      </c>
      <c r="V2643" s="15">
        <v>19970</v>
      </c>
      <c r="W2643" s="15">
        <v>1022555</v>
      </c>
      <c r="X2643" s="15">
        <v>1185819</v>
      </c>
      <c r="Y2643" s="15">
        <v>163264</v>
      </c>
      <c r="Z2643" s="15">
        <v>7593</v>
      </c>
      <c r="AA2643" s="15">
        <v>7.82</v>
      </c>
      <c r="AB2643" s="15">
        <v>49.4</v>
      </c>
    </row>
    <row r="2644" spans="1:28" ht="15" customHeight="1" x14ac:dyDescent="0.3">
      <c r="A2644" s="15" t="s">
        <v>2772</v>
      </c>
      <c r="B2644" s="15" t="s">
        <v>104</v>
      </c>
      <c r="C2644" s="15" t="s">
        <v>134</v>
      </c>
      <c r="D2644" s="15" t="s">
        <v>132</v>
      </c>
      <c r="E2644" s="15" t="s">
        <v>112</v>
      </c>
      <c r="F2644" s="15">
        <v>12.49</v>
      </c>
      <c r="G2644" s="15">
        <v>342.6</v>
      </c>
      <c r="H2644" s="15">
        <v>23.8</v>
      </c>
      <c r="I2644" s="15">
        <v>60.4</v>
      </c>
      <c r="J2644" s="15">
        <v>5.7</v>
      </c>
      <c r="K2644" s="15">
        <v>7.68</v>
      </c>
      <c r="L2644" s="15">
        <v>19.3</v>
      </c>
      <c r="M2644" s="15">
        <v>138.1</v>
      </c>
      <c r="N2644" s="15">
        <v>77.7</v>
      </c>
      <c r="O2644" s="15">
        <v>77.599999999999994</v>
      </c>
      <c r="P2644" s="15" t="s">
        <v>127</v>
      </c>
      <c r="Q2644" s="15">
        <v>263.5</v>
      </c>
      <c r="R2644" s="15">
        <v>7.76</v>
      </c>
      <c r="S2644" s="15">
        <v>0.66</v>
      </c>
      <c r="T2644" s="15">
        <v>0.79</v>
      </c>
      <c r="U2644" s="15">
        <v>9.8699999999999992</v>
      </c>
      <c r="V2644" s="15">
        <v>99804</v>
      </c>
      <c r="W2644" s="15">
        <v>857394</v>
      </c>
      <c r="X2644" s="15">
        <v>985065</v>
      </c>
      <c r="Y2644" s="15">
        <v>127671</v>
      </c>
      <c r="Z2644" s="15">
        <v>7852</v>
      </c>
      <c r="AA2644" s="15">
        <v>1.2569999999999999</v>
      </c>
      <c r="AB2644" s="15">
        <v>36.299999999999997</v>
      </c>
    </row>
    <row r="2645" spans="1:28" ht="15" customHeight="1" x14ac:dyDescent="0.3">
      <c r="A2645" s="15" t="s">
        <v>2773</v>
      </c>
      <c r="B2645" s="15" t="s">
        <v>98</v>
      </c>
      <c r="C2645" s="15" t="s">
        <v>119</v>
      </c>
      <c r="D2645" s="15" t="s">
        <v>115</v>
      </c>
      <c r="E2645" s="15" t="s">
        <v>101</v>
      </c>
      <c r="F2645" s="15">
        <v>8.44</v>
      </c>
      <c r="G2645" s="15">
        <v>656.7</v>
      </c>
      <c r="H2645" s="15">
        <v>23.6</v>
      </c>
      <c r="I2645" s="15">
        <v>60.3</v>
      </c>
      <c r="J2645" s="15">
        <v>6.3</v>
      </c>
      <c r="K2645" s="15">
        <v>7.78</v>
      </c>
      <c r="L2645" s="15">
        <v>33.200000000000003</v>
      </c>
      <c r="M2645" s="15">
        <v>139.5</v>
      </c>
      <c r="N2645" s="15">
        <v>55.6</v>
      </c>
      <c r="O2645" s="15">
        <v>110</v>
      </c>
      <c r="P2645" s="15" t="s">
        <v>107</v>
      </c>
      <c r="Q2645" s="15">
        <v>157.69999999999999</v>
      </c>
      <c r="R2645" s="15">
        <v>2.0499999999999998</v>
      </c>
      <c r="S2645" s="15">
        <v>0.87</v>
      </c>
      <c r="T2645" s="15">
        <v>0.89</v>
      </c>
      <c r="U2645" s="15">
        <v>7.51</v>
      </c>
      <c r="V2645" s="15">
        <v>21576</v>
      </c>
      <c r="W2645" s="15">
        <v>416191</v>
      </c>
      <c r="X2645" s="15">
        <v>162036</v>
      </c>
      <c r="Y2645" s="15">
        <v>-254155</v>
      </c>
      <c r="Z2645" s="15">
        <v>14247</v>
      </c>
      <c r="AA2645" s="15">
        <v>0.52700000000000002</v>
      </c>
      <c r="AB2645" s="15">
        <v>51.4</v>
      </c>
    </row>
    <row r="2646" spans="1:28" ht="15" customHeight="1" x14ac:dyDescent="0.3">
      <c r="A2646" s="15" t="s">
        <v>2774</v>
      </c>
      <c r="B2646" s="15" t="s">
        <v>146</v>
      </c>
      <c r="C2646" s="15" t="s">
        <v>110</v>
      </c>
      <c r="D2646" s="15" t="s">
        <v>106</v>
      </c>
      <c r="E2646" s="15" t="s">
        <v>112</v>
      </c>
      <c r="F2646" s="15">
        <v>14.48</v>
      </c>
      <c r="G2646" s="15">
        <v>577.29999999999995</v>
      </c>
      <c r="H2646" s="15">
        <v>22.2</v>
      </c>
      <c r="I2646" s="15">
        <v>53</v>
      </c>
      <c r="J2646" s="15">
        <v>7.6</v>
      </c>
      <c r="K2646" s="15">
        <v>7.47</v>
      </c>
      <c r="L2646" s="15">
        <v>20.5</v>
      </c>
      <c r="M2646" s="15">
        <v>139.69999999999999</v>
      </c>
      <c r="N2646" s="15">
        <v>60.8</v>
      </c>
      <c r="O2646" s="15">
        <v>124.4</v>
      </c>
      <c r="P2646" s="15" t="s">
        <v>116</v>
      </c>
      <c r="Q2646" s="15">
        <v>177.1</v>
      </c>
      <c r="R2646" s="15">
        <v>8.1999999999999993</v>
      </c>
      <c r="S2646" s="15">
        <v>0.99</v>
      </c>
      <c r="T2646" s="15">
        <v>1.87</v>
      </c>
      <c r="U2646" s="15">
        <v>27.08</v>
      </c>
      <c r="V2646" s="15">
        <v>24499</v>
      </c>
      <c r="W2646" s="15">
        <v>1126428</v>
      </c>
      <c r="X2646" s="15">
        <v>663433</v>
      </c>
      <c r="Y2646" s="15">
        <v>-462995</v>
      </c>
      <c r="Z2646" s="15">
        <v>4998</v>
      </c>
      <c r="AA2646" s="15">
        <v>5.4180000000000001</v>
      </c>
      <c r="AB2646" s="15">
        <v>32.6</v>
      </c>
    </row>
    <row r="2647" spans="1:28" ht="15" customHeight="1" x14ac:dyDescent="0.3">
      <c r="A2647" s="15" t="s">
        <v>2775</v>
      </c>
      <c r="B2647" s="15" t="s">
        <v>109</v>
      </c>
      <c r="C2647" s="15" t="s">
        <v>114</v>
      </c>
      <c r="D2647" s="15" t="s">
        <v>111</v>
      </c>
      <c r="E2647" s="15" t="s">
        <v>112</v>
      </c>
      <c r="F2647" s="15">
        <v>13.64</v>
      </c>
      <c r="G2647" s="15">
        <v>417.1</v>
      </c>
      <c r="H2647" s="15">
        <v>23.8</v>
      </c>
      <c r="I2647" s="15">
        <v>44.5</v>
      </c>
      <c r="J2647" s="15">
        <v>7.6</v>
      </c>
      <c r="K2647" s="15">
        <v>6.57</v>
      </c>
      <c r="L2647" s="15">
        <v>22</v>
      </c>
      <c r="M2647" s="15">
        <v>112.6</v>
      </c>
      <c r="N2647" s="15">
        <v>47.5</v>
      </c>
      <c r="O2647" s="15">
        <v>108.7</v>
      </c>
      <c r="P2647" s="15" t="s">
        <v>107</v>
      </c>
      <c r="Q2647" s="15">
        <v>222.4</v>
      </c>
      <c r="R2647" s="15">
        <v>6.39</v>
      </c>
      <c r="S2647" s="15">
        <v>0.87</v>
      </c>
      <c r="T2647" s="15">
        <v>1.32</v>
      </c>
      <c r="U2647" s="15">
        <v>18</v>
      </c>
      <c r="V2647" s="15">
        <v>79028</v>
      </c>
      <c r="W2647" s="15">
        <v>1109046</v>
      </c>
      <c r="X2647" s="15">
        <v>1422504</v>
      </c>
      <c r="Y2647" s="15">
        <v>313458</v>
      </c>
      <c r="Z2647" s="15">
        <v>6818</v>
      </c>
      <c r="AA2647" s="15">
        <v>2.64</v>
      </c>
      <c r="AB2647" s="15">
        <v>20.5</v>
      </c>
    </row>
    <row r="2648" spans="1:28" ht="15" customHeight="1" x14ac:dyDescent="0.3">
      <c r="A2648" s="15" t="s">
        <v>2776</v>
      </c>
      <c r="B2648" s="15" t="s">
        <v>146</v>
      </c>
      <c r="C2648" s="15" t="s">
        <v>110</v>
      </c>
      <c r="D2648" s="15" t="s">
        <v>115</v>
      </c>
      <c r="E2648" s="15" t="s">
        <v>112</v>
      </c>
      <c r="F2648" s="15">
        <v>7.88</v>
      </c>
      <c r="G2648" s="15">
        <v>614.29999999999995</v>
      </c>
      <c r="H2648" s="15">
        <v>22.7</v>
      </c>
      <c r="I2648" s="15">
        <v>58.5</v>
      </c>
      <c r="J2648" s="15">
        <v>5.6</v>
      </c>
      <c r="K2648" s="15">
        <v>6.7</v>
      </c>
      <c r="L2648" s="15">
        <v>19.600000000000001</v>
      </c>
      <c r="M2648" s="15">
        <v>153.4</v>
      </c>
      <c r="N2648" s="15">
        <v>65.8</v>
      </c>
      <c r="O2648" s="15">
        <v>113.2</v>
      </c>
      <c r="P2648" s="15" t="s">
        <v>127</v>
      </c>
      <c r="Q2648" s="15">
        <v>221</v>
      </c>
      <c r="R2648" s="15">
        <v>2.2599999999999998</v>
      </c>
      <c r="S2648" s="15">
        <v>0.77</v>
      </c>
      <c r="T2648" s="15">
        <v>3.63</v>
      </c>
      <c r="U2648" s="15">
        <v>28.6</v>
      </c>
      <c r="V2648" s="15">
        <v>21692</v>
      </c>
      <c r="W2648" s="15">
        <v>471647</v>
      </c>
      <c r="X2648" s="15">
        <v>620391</v>
      </c>
      <c r="Y2648" s="15">
        <v>148744</v>
      </c>
      <c r="Z2648" s="15">
        <v>12290</v>
      </c>
      <c r="AA2648" s="15">
        <v>2.327</v>
      </c>
      <c r="AB2648" s="15">
        <v>57.3</v>
      </c>
    </row>
    <row r="2649" spans="1:28" ht="15" customHeight="1" x14ac:dyDescent="0.3">
      <c r="A2649" s="15" t="s">
        <v>2777</v>
      </c>
      <c r="B2649" s="15" t="s">
        <v>126</v>
      </c>
      <c r="C2649" s="15" t="s">
        <v>152</v>
      </c>
      <c r="D2649" s="15" t="s">
        <v>111</v>
      </c>
      <c r="E2649" s="15" t="s">
        <v>101</v>
      </c>
      <c r="F2649" s="15">
        <v>13.16</v>
      </c>
      <c r="G2649" s="15">
        <v>678</v>
      </c>
      <c r="H2649" s="15">
        <v>31.8</v>
      </c>
      <c r="I2649" s="15">
        <v>66.099999999999994</v>
      </c>
      <c r="J2649" s="15">
        <v>8.4</v>
      </c>
      <c r="K2649" s="15">
        <v>6.31</v>
      </c>
      <c r="L2649" s="15">
        <v>27.2</v>
      </c>
      <c r="M2649" s="15">
        <v>146.4</v>
      </c>
      <c r="N2649" s="15">
        <v>81.599999999999994</v>
      </c>
      <c r="O2649" s="15">
        <v>115.2</v>
      </c>
      <c r="P2649" s="15" t="s">
        <v>116</v>
      </c>
      <c r="Q2649" s="15">
        <v>201.6</v>
      </c>
      <c r="R2649" s="15">
        <v>7.33</v>
      </c>
      <c r="S2649" s="15">
        <v>1</v>
      </c>
      <c r="T2649" s="15">
        <v>1.28</v>
      </c>
      <c r="U2649" s="15">
        <v>16.84</v>
      </c>
      <c r="V2649" s="15">
        <v>79743</v>
      </c>
      <c r="W2649" s="15">
        <v>815333</v>
      </c>
      <c r="X2649" s="15">
        <v>1342872</v>
      </c>
      <c r="Y2649" s="15">
        <v>527539</v>
      </c>
      <c r="Z2649" s="15">
        <v>2793</v>
      </c>
      <c r="AA2649" s="15">
        <v>6.0289999999999999</v>
      </c>
      <c r="AB2649" s="15">
        <v>51.2</v>
      </c>
    </row>
    <row r="2650" spans="1:28" ht="15" customHeight="1" x14ac:dyDescent="0.3">
      <c r="A2650" s="15" t="s">
        <v>2778</v>
      </c>
      <c r="B2650" s="15" t="s">
        <v>146</v>
      </c>
      <c r="C2650" s="15" t="s">
        <v>134</v>
      </c>
      <c r="D2650" s="15" t="s">
        <v>144</v>
      </c>
      <c r="E2650" s="15" t="s">
        <v>101</v>
      </c>
      <c r="F2650" s="15">
        <v>7.58</v>
      </c>
      <c r="G2650" s="15">
        <v>929.6</v>
      </c>
      <c r="H2650" s="15">
        <v>30</v>
      </c>
      <c r="I2650" s="15">
        <v>75.400000000000006</v>
      </c>
      <c r="J2650" s="15">
        <v>8.6</v>
      </c>
      <c r="K2650" s="15">
        <v>5.65</v>
      </c>
      <c r="L2650" s="15">
        <v>29.8</v>
      </c>
      <c r="M2650" s="15">
        <v>120.4</v>
      </c>
      <c r="N2650" s="15">
        <v>48.2</v>
      </c>
      <c r="O2650" s="15">
        <v>145.80000000000001</v>
      </c>
      <c r="P2650" s="15" t="s">
        <v>102</v>
      </c>
      <c r="Q2650" s="15">
        <v>256.3</v>
      </c>
      <c r="R2650" s="15">
        <v>5.21</v>
      </c>
      <c r="S2650" s="15">
        <v>0.7</v>
      </c>
      <c r="T2650" s="15">
        <v>0.59</v>
      </c>
      <c r="U2650" s="15">
        <v>4.47</v>
      </c>
      <c r="V2650" s="15">
        <v>51303</v>
      </c>
      <c r="W2650" s="15">
        <v>589941</v>
      </c>
      <c r="X2650" s="15">
        <v>229324</v>
      </c>
      <c r="Y2650" s="15">
        <v>-360617</v>
      </c>
      <c r="Z2650" s="15">
        <v>3106</v>
      </c>
      <c r="AA2650" s="15">
        <v>1.4390000000000001</v>
      </c>
      <c r="AB2650" s="15">
        <v>66.099999999999994</v>
      </c>
    </row>
    <row r="2651" spans="1:28" ht="15" customHeight="1" x14ac:dyDescent="0.3">
      <c r="A2651" s="15" t="s">
        <v>2779</v>
      </c>
      <c r="B2651" s="15" t="s">
        <v>98</v>
      </c>
      <c r="C2651" s="15" t="s">
        <v>134</v>
      </c>
      <c r="D2651" s="15" t="s">
        <v>130</v>
      </c>
      <c r="E2651" s="15" t="s">
        <v>112</v>
      </c>
      <c r="F2651" s="15">
        <v>14.87</v>
      </c>
      <c r="G2651" s="15">
        <v>475.7</v>
      </c>
      <c r="H2651" s="15">
        <v>20.8</v>
      </c>
      <c r="I2651" s="15">
        <v>66.5</v>
      </c>
      <c r="J2651" s="15">
        <v>6.7</v>
      </c>
      <c r="K2651" s="15">
        <v>7.51</v>
      </c>
      <c r="L2651" s="15">
        <v>27.7</v>
      </c>
      <c r="M2651" s="15">
        <v>77.900000000000006</v>
      </c>
      <c r="N2651" s="15">
        <v>75.099999999999994</v>
      </c>
      <c r="O2651" s="15">
        <v>107.5</v>
      </c>
      <c r="P2651" s="15" t="s">
        <v>116</v>
      </c>
      <c r="Q2651" s="15">
        <v>283.7</v>
      </c>
      <c r="R2651" s="15">
        <v>5.71</v>
      </c>
      <c r="S2651" s="15">
        <v>0.98</v>
      </c>
      <c r="T2651" s="15">
        <v>0.62</v>
      </c>
      <c r="U2651" s="15">
        <v>9.2200000000000006</v>
      </c>
      <c r="V2651" s="15">
        <v>76524</v>
      </c>
      <c r="W2651" s="15">
        <v>946623</v>
      </c>
      <c r="X2651" s="15">
        <v>705551</v>
      </c>
      <c r="Y2651" s="15">
        <v>-241072</v>
      </c>
      <c r="Z2651" s="15">
        <v>6097</v>
      </c>
      <c r="AA2651" s="15">
        <v>1.512</v>
      </c>
      <c r="AB2651" s="15">
        <v>49</v>
      </c>
    </row>
    <row r="2652" spans="1:28" ht="15" customHeight="1" x14ac:dyDescent="0.3">
      <c r="A2652" s="15" t="s">
        <v>2780</v>
      </c>
      <c r="B2652" s="15" t="s">
        <v>109</v>
      </c>
      <c r="C2652" s="15" t="s">
        <v>119</v>
      </c>
      <c r="D2652" s="15" t="s">
        <v>115</v>
      </c>
      <c r="E2652" s="15" t="s">
        <v>112</v>
      </c>
      <c r="F2652" s="15">
        <v>4.8099999999999996</v>
      </c>
      <c r="G2652" s="15">
        <v>373.2</v>
      </c>
      <c r="H2652" s="15">
        <v>21.7</v>
      </c>
      <c r="I2652" s="15">
        <v>61.5</v>
      </c>
      <c r="J2652" s="15">
        <v>9.8000000000000007</v>
      </c>
      <c r="K2652" s="15">
        <v>7.03</v>
      </c>
      <c r="L2652" s="15">
        <v>25.9</v>
      </c>
      <c r="M2652" s="15">
        <v>125.7</v>
      </c>
      <c r="N2652" s="15">
        <v>67.599999999999994</v>
      </c>
      <c r="O2652" s="15">
        <v>92.7</v>
      </c>
      <c r="P2652" s="15" t="s">
        <v>107</v>
      </c>
      <c r="Q2652" s="15">
        <v>150.5</v>
      </c>
      <c r="R2652" s="15">
        <v>4.08</v>
      </c>
      <c r="S2652" s="15">
        <v>0.79</v>
      </c>
      <c r="T2652" s="15">
        <v>2.42</v>
      </c>
      <c r="U2652" s="15">
        <v>11.64</v>
      </c>
      <c r="V2652" s="15">
        <v>24890</v>
      </c>
      <c r="W2652" s="15">
        <v>289238</v>
      </c>
      <c r="X2652" s="15">
        <v>289720</v>
      </c>
      <c r="Y2652" s="15">
        <v>482</v>
      </c>
      <c r="Z2652" s="15">
        <v>8520</v>
      </c>
      <c r="AA2652" s="15">
        <v>1.3660000000000001</v>
      </c>
      <c r="AB2652" s="15">
        <v>31.9</v>
      </c>
    </row>
    <row r="2653" spans="1:28" ht="15" customHeight="1" x14ac:dyDescent="0.3">
      <c r="A2653" s="15" t="s">
        <v>2781</v>
      </c>
      <c r="B2653" s="15" t="s">
        <v>126</v>
      </c>
      <c r="C2653" s="15" t="s">
        <v>152</v>
      </c>
      <c r="D2653" s="15" t="s">
        <v>132</v>
      </c>
      <c r="E2653" s="15" t="s">
        <v>101</v>
      </c>
      <c r="F2653" s="15">
        <v>3.08</v>
      </c>
      <c r="G2653" s="15">
        <v>804.4</v>
      </c>
      <c r="H2653" s="15">
        <v>29.1</v>
      </c>
      <c r="I2653" s="15">
        <v>74.7</v>
      </c>
      <c r="J2653" s="15">
        <v>7.7</v>
      </c>
      <c r="K2653" s="15">
        <v>6.94</v>
      </c>
      <c r="L2653" s="15">
        <v>30.4</v>
      </c>
      <c r="M2653" s="15">
        <v>88.8</v>
      </c>
      <c r="N2653" s="15">
        <v>57.8</v>
      </c>
      <c r="O2653" s="15">
        <v>128.30000000000001</v>
      </c>
      <c r="P2653" s="15" t="s">
        <v>102</v>
      </c>
      <c r="Q2653" s="15">
        <v>52.9</v>
      </c>
      <c r="R2653" s="15">
        <v>2.91</v>
      </c>
      <c r="S2653" s="15">
        <v>0.76</v>
      </c>
      <c r="T2653" s="15">
        <v>2.31</v>
      </c>
      <c r="U2653" s="15">
        <v>7.11</v>
      </c>
      <c r="V2653" s="15">
        <v>99847</v>
      </c>
      <c r="W2653" s="15">
        <v>160063</v>
      </c>
      <c r="X2653" s="15">
        <v>709912</v>
      </c>
      <c r="Y2653" s="15">
        <v>549849</v>
      </c>
      <c r="Z2653" s="15">
        <v>1678</v>
      </c>
      <c r="AA2653" s="15">
        <v>4.2370000000000001</v>
      </c>
      <c r="AB2653" s="15">
        <v>43.8</v>
      </c>
    </row>
    <row r="2654" spans="1:28" ht="15" customHeight="1" x14ac:dyDescent="0.3">
      <c r="A2654" s="15" t="s">
        <v>2782</v>
      </c>
      <c r="B2654" s="15" t="s">
        <v>109</v>
      </c>
      <c r="C2654" s="15" t="s">
        <v>129</v>
      </c>
      <c r="D2654" s="15" t="s">
        <v>111</v>
      </c>
      <c r="E2654" s="15" t="s">
        <v>101</v>
      </c>
      <c r="F2654" s="15">
        <v>13.49</v>
      </c>
      <c r="G2654" s="15">
        <v>1024.4000000000001</v>
      </c>
      <c r="H2654" s="15">
        <v>32.4</v>
      </c>
      <c r="I2654" s="15">
        <v>85.7</v>
      </c>
      <c r="J2654" s="15">
        <v>7.3</v>
      </c>
      <c r="K2654" s="15">
        <v>5.68</v>
      </c>
      <c r="L2654" s="15">
        <v>20.100000000000001</v>
      </c>
      <c r="M2654" s="15">
        <v>151.4</v>
      </c>
      <c r="N2654" s="15">
        <v>53.3</v>
      </c>
      <c r="O2654" s="15">
        <v>104.8</v>
      </c>
      <c r="P2654" s="15" t="s">
        <v>107</v>
      </c>
      <c r="Q2654" s="15">
        <v>126.2</v>
      </c>
      <c r="R2654" s="15">
        <v>6.13</v>
      </c>
      <c r="S2654" s="15">
        <v>0.8</v>
      </c>
      <c r="T2654" s="15">
        <v>0.3</v>
      </c>
      <c r="U2654" s="15">
        <v>4.05</v>
      </c>
      <c r="V2654" s="15">
        <v>72158</v>
      </c>
      <c r="W2654" s="15">
        <v>925226</v>
      </c>
      <c r="X2654" s="15">
        <v>292240</v>
      </c>
      <c r="Y2654" s="15">
        <v>-632986</v>
      </c>
      <c r="Z2654" s="15">
        <v>4921</v>
      </c>
      <c r="AA2654" s="15">
        <v>0.82299999999999995</v>
      </c>
      <c r="AB2654" s="15">
        <v>70.099999999999994</v>
      </c>
    </row>
    <row r="2655" spans="1:28" ht="15" customHeight="1" x14ac:dyDescent="0.3">
      <c r="A2655" s="15" t="s">
        <v>2783</v>
      </c>
      <c r="B2655" s="15" t="s">
        <v>109</v>
      </c>
      <c r="C2655" s="15" t="s">
        <v>110</v>
      </c>
      <c r="D2655" s="15" t="s">
        <v>144</v>
      </c>
      <c r="E2655" s="15" t="s">
        <v>101</v>
      </c>
      <c r="F2655" s="15">
        <v>10.29</v>
      </c>
      <c r="G2655" s="15">
        <v>995.1</v>
      </c>
      <c r="H2655" s="15">
        <v>30.6</v>
      </c>
      <c r="I2655" s="15">
        <v>72.900000000000006</v>
      </c>
      <c r="J2655" s="15">
        <v>6.1</v>
      </c>
      <c r="K2655" s="15">
        <v>5.68</v>
      </c>
      <c r="L2655" s="15">
        <v>34.700000000000003</v>
      </c>
      <c r="M2655" s="15">
        <v>123</v>
      </c>
      <c r="N2655" s="15">
        <v>41.9</v>
      </c>
      <c r="O2655" s="15">
        <v>131</v>
      </c>
      <c r="P2655" s="15" t="s">
        <v>102</v>
      </c>
      <c r="Q2655" s="15">
        <v>154.30000000000001</v>
      </c>
      <c r="R2655" s="15">
        <v>6.1</v>
      </c>
      <c r="S2655" s="15">
        <v>0.94</v>
      </c>
      <c r="T2655" s="15">
        <v>0.56000000000000005</v>
      </c>
      <c r="U2655" s="15">
        <v>5.76</v>
      </c>
      <c r="V2655" s="15">
        <v>63123</v>
      </c>
      <c r="W2655" s="15">
        <v>752069</v>
      </c>
      <c r="X2655" s="15">
        <v>363588</v>
      </c>
      <c r="Y2655" s="15">
        <v>-388481</v>
      </c>
      <c r="Z2655" s="15">
        <v>4662</v>
      </c>
      <c r="AA2655" s="15">
        <v>1.236</v>
      </c>
      <c r="AB2655" s="15">
        <v>56.5</v>
      </c>
    </row>
    <row r="2656" spans="1:28" ht="15" customHeight="1" x14ac:dyDescent="0.3">
      <c r="A2656" s="15" t="s">
        <v>2784</v>
      </c>
      <c r="B2656" s="15" t="s">
        <v>98</v>
      </c>
      <c r="C2656" s="15" t="s">
        <v>99</v>
      </c>
      <c r="D2656" s="15" t="s">
        <v>144</v>
      </c>
      <c r="E2656" s="15" t="s">
        <v>112</v>
      </c>
      <c r="F2656" s="15">
        <v>12.13</v>
      </c>
      <c r="G2656" s="15">
        <v>418.9</v>
      </c>
      <c r="H2656" s="15">
        <v>22.6</v>
      </c>
      <c r="I2656" s="15">
        <v>72.8</v>
      </c>
      <c r="J2656" s="15">
        <v>6.5</v>
      </c>
      <c r="K2656" s="15">
        <v>6.52</v>
      </c>
      <c r="L2656" s="15">
        <v>31.9</v>
      </c>
      <c r="M2656" s="15">
        <v>145.30000000000001</v>
      </c>
      <c r="N2656" s="15">
        <v>67.3</v>
      </c>
      <c r="O2656" s="15">
        <v>130</v>
      </c>
      <c r="P2656" s="15" t="s">
        <v>107</v>
      </c>
      <c r="Q2656" s="15">
        <v>107.5</v>
      </c>
      <c r="R2656" s="15">
        <v>4.33</v>
      </c>
      <c r="S2656" s="15">
        <v>0.86</v>
      </c>
      <c r="T2656" s="15">
        <v>1.9</v>
      </c>
      <c r="U2656" s="15">
        <v>23.05</v>
      </c>
      <c r="V2656" s="15">
        <v>56661</v>
      </c>
      <c r="W2656" s="15">
        <v>686700</v>
      </c>
      <c r="X2656" s="15">
        <v>1306036</v>
      </c>
      <c r="Y2656" s="15">
        <v>619336</v>
      </c>
      <c r="Z2656" s="15">
        <v>7291</v>
      </c>
      <c r="AA2656" s="15">
        <v>3.161</v>
      </c>
      <c r="AB2656" s="15">
        <v>42.1</v>
      </c>
    </row>
    <row r="2657" spans="1:28" ht="15" customHeight="1" x14ac:dyDescent="0.3">
      <c r="A2657" s="15" t="s">
        <v>2785</v>
      </c>
      <c r="B2657" s="15" t="s">
        <v>104</v>
      </c>
      <c r="C2657" s="15" t="s">
        <v>152</v>
      </c>
      <c r="D2657" s="15" t="s">
        <v>115</v>
      </c>
      <c r="E2657" s="15" t="s">
        <v>101</v>
      </c>
      <c r="F2657" s="15">
        <v>7.57</v>
      </c>
      <c r="G2657" s="15">
        <v>785.1</v>
      </c>
      <c r="H2657" s="15">
        <v>29.6</v>
      </c>
      <c r="I2657" s="15">
        <v>72.7</v>
      </c>
      <c r="J2657" s="15">
        <v>8</v>
      </c>
      <c r="K2657" s="15">
        <v>7.14</v>
      </c>
      <c r="L2657" s="15">
        <v>28.8</v>
      </c>
      <c r="M2657" s="15">
        <v>130.1</v>
      </c>
      <c r="N2657" s="15">
        <v>29.3</v>
      </c>
      <c r="O2657" s="15">
        <v>75.8</v>
      </c>
      <c r="P2657" s="15" t="s">
        <v>116</v>
      </c>
      <c r="Q2657" s="15">
        <v>166</v>
      </c>
      <c r="R2657" s="15">
        <v>7.95</v>
      </c>
      <c r="S2657" s="15">
        <v>0.74</v>
      </c>
      <c r="T2657" s="15">
        <v>2.35</v>
      </c>
      <c r="U2657" s="15">
        <v>17.79</v>
      </c>
      <c r="V2657" s="15">
        <v>21253</v>
      </c>
      <c r="W2657" s="15">
        <v>510677</v>
      </c>
      <c r="X2657" s="15">
        <v>378091</v>
      </c>
      <c r="Y2657" s="15">
        <v>-132586</v>
      </c>
      <c r="Z2657" s="15">
        <v>6287</v>
      </c>
      <c r="AA2657" s="15">
        <v>2.83</v>
      </c>
      <c r="AB2657" s="15">
        <v>56.2</v>
      </c>
    </row>
    <row r="2658" spans="1:28" ht="15" customHeight="1" x14ac:dyDescent="0.3">
      <c r="A2658" s="15" t="s">
        <v>2786</v>
      </c>
      <c r="B2658" s="15" t="s">
        <v>137</v>
      </c>
      <c r="C2658" s="15" t="s">
        <v>129</v>
      </c>
      <c r="D2658" s="15" t="s">
        <v>177</v>
      </c>
      <c r="E2658" s="15" t="s">
        <v>112</v>
      </c>
      <c r="F2658" s="15">
        <v>2.54</v>
      </c>
      <c r="G2658" s="15">
        <v>432.7</v>
      </c>
      <c r="H2658" s="15">
        <v>25.4</v>
      </c>
      <c r="I2658" s="15">
        <v>61.9</v>
      </c>
      <c r="J2658" s="15">
        <v>7.9</v>
      </c>
      <c r="K2658" s="15">
        <v>6.62</v>
      </c>
      <c r="L2658" s="15">
        <v>19.100000000000001</v>
      </c>
      <c r="M2658" s="15">
        <v>137</v>
      </c>
      <c r="N2658" s="15">
        <v>67.7</v>
      </c>
      <c r="O2658" s="15">
        <v>95.8</v>
      </c>
      <c r="P2658" s="15" t="s">
        <v>102</v>
      </c>
      <c r="Q2658" s="15">
        <v>185.3</v>
      </c>
      <c r="R2658" s="15">
        <v>3.5</v>
      </c>
      <c r="S2658" s="15">
        <v>0.97</v>
      </c>
      <c r="T2658" s="15">
        <v>73.97</v>
      </c>
      <c r="U2658" s="15">
        <v>187.88</v>
      </c>
      <c r="V2658" s="15">
        <v>3219</v>
      </c>
      <c r="W2658" s="15">
        <v>175647</v>
      </c>
      <c r="X2658" s="15">
        <v>604786</v>
      </c>
      <c r="Y2658" s="15">
        <v>429139</v>
      </c>
      <c r="Z2658" s="15">
        <v>4441</v>
      </c>
      <c r="AA2658" s="15">
        <v>42.305999999999997</v>
      </c>
      <c r="AB2658" s="15">
        <v>47.6</v>
      </c>
    </row>
    <row r="2659" spans="1:28" ht="15" customHeight="1" x14ac:dyDescent="0.3">
      <c r="A2659" s="15" t="s">
        <v>2787</v>
      </c>
      <c r="B2659" s="15" t="s">
        <v>104</v>
      </c>
      <c r="C2659" s="15" t="s">
        <v>129</v>
      </c>
      <c r="D2659" s="15" t="s">
        <v>144</v>
      </c>
      <c r="E2659" s="15" t="s">
        <v>112</v>
      </c>
      <c r="F2659" s="15">
        <v>8.56</v>
      </c>
      <c r="G2659" s="15"/>
      <c r="H2659" s="15">
        <v>23.5</v>
      </c>
      <c r="I2659" s="15">
        <v>66.7</v>
      </c>
      <c r="J2659" s="15">
        <v>7.9</v>
      </c>
      <c r="K2659" s="15">
        <v>6.55</v>
      </c>
      <c r="L2659" s="15">
        <v>29.7</v>
      </c>
      <c r="M2659" s="15">
        <v>79.400000000000006</v>
      </c>
      <c r="N2659" s="15">
        <v>31.8</v>
      </c>
      <c r="O2659" s="15">
        <v>124.3</v>
      </c>
      <c r="P2659" s="15" t="s">
        <v>107</v>
      </c>
      <c r="Q2659" s="15">
        <v>85.6</v>
      </c>
      <c r="R2659" s="15">
        <v>5.97</v>
      </c>
      <c r="S2659" s="15">
        <v>0.94</v>
      </c>
      <c r="T2659" s="15">
        <v>1.44</v>
      </c>
      <c r="U2659" s="15">
        <v>12.33</v>
      </c>
      <c r="V2659" s="15">
        <v>48556</v>
      </c>
      <c r="W2659" s="15">
        <v>544775</v>
      </c>
      <c r="X2659" s="15">
        <v>598695</v>
      </c>
      <c r="Y2659" s="15">
        <v>53920</v>
      </c>
      <c r="Z2659" s="15">
        <v>5529</v>
      </c>
      <c r="AA2659" s="15">
        <v>2.23</v>
      </c>
      <c r="AB2659" s="15">
        <v>50</v>
      </c>
    </row>
    <row r="2660" spans="1:28" ht="15" customHeight="1" x14ac:dyDescent="0.3">
      <c r="A2660" s="15" t="s">
        <v>2788</v>
      </c>
      <c r="B2660" s="15" t="s">
        <v>122</v>
      </c>
      <c r="C2660" s="15" t="s">
        <v>170</v>
      </c>
      <c r="D2660" s="15" t="s">
        <v>177</v>
      </c>
      <c r="E2660" s="15" t="s">
        <v>112</v>
      </c>
      <c r="F2660" s="15">
        <v>11.52</v>
      </c>
      <c r="G2660" s="15">
        <v>658.7</v>
      </c>
      <c r="H2660" s="15">
        <v>21.1</v>
      </c>
      <c r="I2660" s="15">
        <v>63.6</v>
      </c>
      <c r="J2660" s="15">
        <v>9.1</v>
      </c>
      <c r="K2660" s="15">
        <v>6.37</v>
      </c>
      <c r="L2660" s="15">
        <v>24</v>
      </c>
      <c r="M2660" s="15">
        <v>109.8</v>
      </c>
      <c r="N2660" s="15">
        <v>62.9</v>
      </c>
      <c r="O2660" s="15">
        <v>121.6</v>
      </c>
      <c r="P2660" s="15" t="s">
        <v>102</v>
      </c>
      <c r="Q2660" s="15">
        <v>191.9</v>
      </c>
      <c r="R2660" s="15">
        <v>0.5</v>
      </c>
      <c r="S2660" s="15">
        <v>0.89</v>
      </c>
      <c r="T2660" s="15">
        <v>78.819999999999993</v>
      </c>
      <c r="U2660" s="15">
        <v>908.01</v>
      </c>
      <c r="V2660" s="15">
        <v>3464</v>
      </c>
      <c r="W2660" s="15">
        <v>680514</v>
      </c>
      <c r="X2660" s="15">
        <v>3145347</v>
      </c>
      <c r="Y2660" s="15">
        <v>2464833</v>
      </c>
      <c r="Z2660" s="15">
        <v>18157</v>
      </c>
      <c r="AA2660" s="15">
        <v>50.009</v>
      </c>
      <c r="AB2660" s="15">
        <v>59.1</v>
      </c>
    </row>
    <row r="2661" spans="1:28" ht="15" customHeight="1" x14ac:dyDescent="0.3">
      <c r="A2661" s="15" t="s">
        <v>2789</v>
      </c>
      <c r="B2661" s="15" t="s">
        <v>137</v>
      </c>
      <c r="C2661" s="15" t="s">
        <v>134</v>
      </c>
      <c r="D2661" s="15" t="s">
        <v>144</v>
      </c>
      <c r="E2661" s="15" t="s">
        <v>101</v>
      </c>
      <c r="F2661" s="15">
        <v>12.65</v>
      </c>
      <c r="G2661" s="15">
        <v>850.5</v>
      </c>
      <c r="H2661" s="15">
        <v>25.6</v>
      </c>
      <c r="I2661" s="15">
        <v>69.099999999999994</v>
      </c>
      <c r="J2661" s="15">
        <v>6.3</v>
      </c>
      <c r="K2661" s="15">
        <v>6.5</v>
      </c>
      <c r="L2661" s="15">
        <v>38.299999999999997</v>
      </c>
      <c r="M2661" s="15">
        <v>102.3</v>
      </c>
      <c r="N2661" s="15">
        <v>44.4</v>
      </c>
      <c r="O2661" s="15">
        <v>131.5</v>
      </c>
      <c r="P2661" s="15" t="s">
        <v>116</v>
      </c>
      <c r="Q2661" s="15">
        <v>214.3</v>
      </c>
      <c r="R2661" s="15">
        <v>8.77</v>
      </c>
      <c r="S2661" s="15">
        <v>0.82</v>
      </c>
      <c r="T2661" s="15">
        <v>1.88</v>
      </c>
      <c r="U2661" s="15">
        <v>23.78</v>
      </c>
      <c r="V2661" s="15">
        <v>53014</v>
      </c>
      <c r="W2661" s="15">
        <v>811680</v>
      </c>
      <c r="X2661" s="15">
        <v>1260673</v>
      </c>
      <c r="Y2661" s="15">
        <v>448993</v>
      </c>
      <c r="Z2661" s="15">
        <v>3629</v>
      </c>
      <c r="AA2661" s="15">
        <v>6.5529999999999999</v>
      </c>
      <c r="AB2661" s="15">
        <v>54.1</v>
      </c>
    </row>
    <row r="2662" spans="1:28" ht="15" customHeight="1" x14ac:dyDescent="0.3">
      <c r="A2662" s="15" t="s">
        <v>2790</v>
      </c>
      <c r="B2662" s="15" t="s">
        <v>118</v>
      </c>
      <c r="C2662" s="15" t="s">
        <v>134</v>
      </c>
      <c r="D2662" s="15" t="s">
        <v>144</v>
      </c>
      <c r="E2662" s="15" t="s">
        <v>120</v>
      </c>
      <c r="F2662" s="15">
        <v>8.44</v>
      </c>
      <c r="G2662" s="15">
        <v>405.1</v>
      </c>
      <c r="H2662" s="15">
        <v>32.700000000000003</v>
      </c>
      <c r="I2662" s="15">
        <v>52.4</v>
      </c>
      <c r="J2662" s="15">
        <v>7.1</v>
      </c>
      <c r="K2662" s="15">
        <v>7.82</v>
      </c>
      <c r="L2662" s="15">
        <v>17.8</v>
      </c>
      <c r="M2662" s="15">
        <v>138.1</v>
      </c>
      <c r="N2662" s="15">
        <v>80</v>
      </c>
      <c r="O2662" s="15">
        <v>55.4</v>
      </c>
      <c r="P2662" s="15" t="s">
        <v>127</v>
      </c>
      <c r="Q2662" s="15">
        <v>194.1</v>
      </c>
      <c r="R2662" s="15">
        <v>5.24</v>
      </c>
      <c r="S2662" s="15">
        <v>0.7</v>
      </c>
      <c r="T2662" s="15">
        <v>0.31</v>
      </c>
      <c r="U2662" s="15">
        <v>2.62</v>
      </c>
      <c r="V2662" s="15">
        <v>48653</v>
      </c>
      <c r="W2662" s="15">
        <v>521342</v>
      </c>
      <c r="X2662" s="15">
        <v>127471</v>
      </c>
      <c r="Y2662" s="15">
        <v>-393871</v>
      </c>
      <c r="Z2662" s="15">
        <v>4339</v>
      </c>
      <c r="AA2662" s="15">
        <v>0.60399999999999998</v>
      </c>
      <c r="AB2662" s="15">
        <v>46.8</v>
      </c>
    </row>
    <row r="2663" spans="1:28" ht="15" customHeight="1" x14ac:dyDescent="0.3">
      <c r="A2663" s="15" t="s">
        <v>2791</v>
      </c>
      <c r="B2663" s="15" t="s">
        <v>122</v>
      </c>
      <c r="C2663" s="15" t="s">
        <v>170</v>
      </c>
      <c r="D2663" s="15" t="s">
        <v>144</v>
      </c>
      <c r="E2663" s="15" t="s">
        <v>112</v>
      </c>
      <c r="F2663" s="15">
        <v>0.76</v>
      </c>
      <c r="G2663" s="15">
        <v>389.4</v>
      </c>
      <c r="H2663" s="15">
        <v>28.8</v>
      </c>
      <c r="I2663" s="15">
        <v>60.4</v>
      </c>
      <c r="J2663" s="15">
        <v>7.3</v>
      </c>
      <c r="K2663" s="15">
        <v>7.64</v>
      </c>
      <c r="L2663" s="15">
        <v>18.7</v>
      </c>
      <c r="M2663" s="15">
        <v>144.5</v>
      </c>
      <c r="N2663" s="15">
        <v>65.5</v>
      </c>
      <c r="O2663" s="15">
        <v>72.900000000000006</v>
      </c>
      <c r="P2663" s="15" t="s">
        <v>102</v>
      </c>
      <c r="Q2663" s="15">
        <v>269.8</v>
      </c>
      <c r="R2663" s="15">
        <v>3.9</v>
      </c>
      <c r="S2663" s="15">
        <v>0.91</v>
      </c>
      <c r="T2663" s="15">
        <v>0.59</v>
      </c>
      <c r="U2663" s="15">
        <v>0.45</v>
      </c>
      <c r="V2663" s="15">
        <v>58923</v>
      </c>
      <c r="W2663" s="15">
        <v>68519</v>
      </c>
      <c r="X2663" s="15">
        <v>26515</v>
      </c>
      <c r="Y2663" s="15">
        <v>-42004</v>
      </c>
      <c r="Z2663" s="15">
        <v>338</v>
      </c>
      <c r="AA2663" s="15">
        <v>1.331</v>
      </c>
      <c r="AB2663" s="15">
        <v>50.1</v>
      </c>
    </row>
    <row r="2664" spans="1:28" ht="15" customHeight="1" x14ac:dyDescent="0.3">
      <c r="A2664" s="15" t="s">
        <v>2792</v>
      </c>
      <c r="B2664" s="15" t="s">
        <v>137</v>
      </c>
      <c r="C2664" s="15" t="s">
        <v>134</v>
      </c>
      <c r="D2664" s="15" t="s">
        <v>106</v>
      </c>
      <c r="E2664" s="15" t="s">
        <v>112</v>
      </c>
      <c r="F2664" s="15">
        <v>9.16</v>
      </c>
      <c r="G2664" s="15">
        <v>533</v>
      </c>
      <c r="H2664" s="15">
        <v>28.3</v>
      </c>
      <c r="I2664" s="15">
        <v>59.8</v>
      </c>
      <c r="J2664" s="15">
        <v>8.1999999999999993</v>
      </c>
      <c r="K2664" s="15">
        <v>6.35</v>
      </c>
      <c r="L2664" s="15">
        <v>24.1</v>
      </c>
      <c r="M2664" s="15">
        <v>70.7</v>
      </c>
      <c r="N2664" s="15">
        <v>75.599999999999994</v>
      </c>
      <c r="O2664" s="15">
        <v>99</v>
      </c>
      <c r="P2664" s="15" t="s">
        <v>116</v>
      </c>
      <c r="Q2664" s="15">
        <v>52.1</v>
      </c>
      <c r="R2664" s="15">
        <v>4.24</v>
      </c>
      <c r="S2664" s="15">
        <v>0.71</v>
      </c>
      <c r="T2664" s="15">
        <v>3.53</v>
      </c>
      <c r="U2664" s="15">
        <v>32.33</v>
      </c>
      <c r="V2664" s="15">
        <v>21072</v>
      </c>
      <c r="W2664" s="15">
        <v>454174</v>
      </c>
      <c r="X2664" s="15">
        <v>681258</v>
      </c>
      <c r="Y2664" s="15">
        <v>227084</v>
      </c>
      <c r="Z2664" s="15">
        <v>2855</v>
      </c>
      <c r="AA2664" s="15">
        <v>11.324</v>
      </c>
      <c r="AB2664" s="15">
        <v>36.6</v>
      </c>
    </row>
    <row r="2665" spans="1:28" ht="15" customHeight="1" x14ac:dyDescent="0.3">
      <c r="A2665" s="15" t="s">
        <v>2793</v>
      </c>
      <c r="B2665" s="15" t="s">
        <v>146</v>
      </c>
      <c r="C2665" s="15" t="s">
        <v>170</v>
      </c>
      <c r="D2665" s="15" t="s">
        <v>100</v>
      </c>
      <c r="E2665" s="15" t="s">
        <v>101</v>
      </c>
      <c r="F2665" s="15">
        <v>2.34</v>
      </c>
      <c r="G2665" s="15">
        <v>1151.4000000000001</v>
      </c>
      <c r="H2665" s="15">
        <v>22.5</v>
      </c>
      <c r="I2665" s="15">
        <v>55.7</v>
      </c>
      <c r="J2665" s="15">
        <v>6.6</v>
      </c>
      <c r="K2665" s="15">
        <v>5.82</v>
      </c>
      <c r="L2665" s="15">
        <v>28.7</v>
      </c>
      <c r="M2665" s="15">
        <v>117.7</v>
      </c>
      <c r="N2665" s="15">
        <v>96.8</v>
      </c>
      <c r="O2665" s="15">
        <v>121.8</v>
      </c>
      <c r="P2665" s="15" t="s">
        <v>127</v>
      </c>
      <c r="Q2665" s="15">
        <v>204.9</v>
      </c>
      <c r="R2665" s="15">
        <v>1</v>
      </c>
      <c r="S2665" s="15">
        <v>0.96</v>
      </c>
      <c r="T2665" s="15">
        <v>1.02</v>
      </c>
      <c r="U2665" s="15">
        <v>2.39</v>
      </c>
      <c r="V2665" s="15">
        <v>22364</v>
      </c>
      <c r="W2665" s="15">
        <v>139230</v>
      </c>
      <c r="X2665" s="15">
        <v>53450</v>
      </c>
      <c r="Y2665" s="15">
        <v>-85780</v>
      </c>
      <c r="Z2665" s="15">
        <v>1229</v>
      </c>
      <c r="AA2665" s="15">
        <v>1.9450000000000001</v>
      </c>
      <c r="AB2665" s="15">
        <v>71</v>
      </c>
    </row>
    <row r="2666" spans="1:28" ht="15" customHeight="1" x14ac:dyDescent="0.3">
      <c r="A2666" s="15" t="s">
        <v>2794</v>
      </c>
      <c r="B2666" s="15" t="s">
        <v>109</v>
      </c>
      <c r="C2666" s="15" t="s">
        <v>99</v>
      </c>
      <c r="D2666" s="15" t="s">
        <v>115</v>
      </c>
      <c r="E2666" s="15" t="s">
        <v>112</v>
      </c>
      <c r="F2666" s="15">
        <v>10.56</v>
      </c>
      <c r="G2666" s="15">
        <v>447.7</v>
      </c>
      <c r="H2666" s="15">
        <v>21.9</v>
      </c>
      <c r="I2666" s="15">
        <v>58.3</v>
      </c>
      <c r="J2666" s="15">
        <v>6.4</v>
      </c>
      <c r="K2666" s="15">
        <v>5.9</v>
      </c>
      <c r="L2666" s="15">
        <v>29.2</v>
      </c>
      <c r="M2666" s="15">
        <v>152.30000000000001</v>
      </c>
      <c r="N2666" s="15">
        <v>46.5</v>
      </c>
      <c r="O2666" s="15">
        <v>129.19999999999999</v>
      </c>
      <c r="P2666" s="15" t="s">
        <v>107</v>
      </c>
      <c r="Q2666" s="15">
        <v>94.4</v>
      </c>
      <c r="R2666" s="15">
        <v>8.36</v>
      </c>
      <c r="S2666" s="15">
        <v>0.68</v>
      </c>
      <c r="T2666" s="15">
        <v>1.59</v>
      </c>
      <c r="U2666" s="15">
        <v>16.79</v>
      </c>
      <c r="V2666" s="15">
        <v>24173</v>
      </c>
      <c r="W2666" s="15">
        <v>689101</v>
      </c>
      <c r="X2666" s="15">
        <v>405865</v>
      </c>
      <c r="Y2666" s="15">
        <v>-283236</v>
      </c>
      <c r="Z2666" s="15">
        <v>19157</v>
      </c>
      <c r="AA2666" s="15">
        <v>0.876</v>
      </c>
      <c r="AB2666" s="15">
        <v>29.4</v>
      </c>
    </row>
    <row r="2667" spans="1:28" ht="15" customHeight="1" x14ac:dyDescent="0.3">
      <c r="A2667" s="15" t="s">
        <v>2795</v>
      </c>
      <c r="B2667" s="15" t="s">
        <v>98</v>
      </c>
      <c r="C2667" s="15" t="s">
        <v>152</v>
      </c>
      <c r="D2667" s="15" t="s">
        <v>130</v>
      </c>
      <c r="E2667" s="15" t="s">
        <v>112</v>
      </c>
      <c r="F2667" s="15">
        <v>3.29</v>
      </c>
      <c r="G2667" s="15">
        <v>547.9</v>
      </c>
      <c r="H2667" s="15">
        <v>26.9</v>
      </c>
      <c r="I2667" s="15">
        <v>66</v>
      </c>
      <c r="J2667" s="15">
        <v>5.7</v>
      </c>
      <c r="K2667" s="15">
        <v>7.33</v>
      </c>
      <c r="L2667" s="15">
        <v>39.200000000000003</v>
      </c>
      <c r="M2667" s="15">
        <v>88.3</v>
      </c>
      <c r="N2667" s="15">
        <v>15</v>
      </c>
      <c r="O2667" s="15">
        <v>144.19999999999999</v>
      </c>
      <c r="P2667" s="15" t="s">
        <v>102</v>
      </c>
      <c r="Q2667" s="15">
        <v>140.6</v>
      </c>
      <c r="R2667" s="15">
        <v>7.62</v>
      </c>
      <c r="S2667" s="15">
        <v>0.79</v>
      </c>
      <c r="T2667" s="15">
        <v>1.29</v>
      </c>
      <c r="U2667" s="15">
        <v>4.24</v>
      </c>
      <c r="V2667" s="15">
        <v>55235</v>
      </c>
      <c r="W2667" s="15">
        <v>260555</v>
      </c>
      <c r="X2667" s="15">
        <v>234196</v>
      </c>
      <c r="Y2667" s="15">
        <v>-26359</v>
      </c>
      <c r="Z2667" s="15">
        <v>1910</v>
      </c>
      <c r="AA2667" s="15">
        <v>2.2200000000000002</v>
      </c>
      <c r="AB2667" s="15">
        <v>29.7</v>
      </c>
    </row>
    <row r="2668" spans="1:28" ht="15" customHeight="1" x14ac:dyDescent="0.3">
      <c r="A2668" s="15" t="s">
        <v>2796</v>
      </c>
      <c r="B2668" s="15" t="s">
        <v>118</v>
      </c>
      <c r="C2668" s="15" t="s">
        <v>123</v>
      </c>
      <c r="D2668" s="15" t="s">
        <v>177</v>
      </c>
      <c r="E2668" s="15" t="s">
        <v>112</v>
      </c>
      <c r="F2668" s="15">
        <v>11.62</v>
      </c>
      <c r="G2668" s="15">
        <v>303.3</v>
      </c>
      <c r="H2668" s="15">
        <v>24</v>
      </c>
      <c r="I2668" s="15">
        <v>52.7</v>
      </c>
      <c r="J2668" s="15">
        <v>7.1</v>
      </c>
      <c r="K2668" s="15">
        <v>7.04</v>
      </c>
      <c r="L2668" s="15">
        <v>21.4</v>
      </c>
      <c r="M2668" s="15">
        <v>113.5</v>
      </c>
      <c r="N2668" s="15">
        <v>71.8</v>
      </c>
      <c r="O2668" s="15">
        <v>78</v>
      </c>
      <c r="P2668" s="15" t="s">
        <v>127</v>
      </c>
      <c r="Q2668" s="15">
        <v>235.1</v>
      </c>
      <c r="R2668" s="15">
        <v>4.8499999999999996</v>
      </c>
      <c r="S2668" s="15">
        <v>0.95</v>
      </c>
      <c r="T2668" s="15">
        <v>52.49</v>
      </c>
      <c r="U2668" s="15">
        <v>609.92999999999995</v>
      </c>
      <c r="V2668" s="15">
        <v>3443</v>
      </c>
      <c r="W2668" s="15">
        <v>881787</v>
      </c>
      <c r="X2668" s="15">
        <v>2099989</v>
      </c>
      <c r="Y2668" s="15">
        <v>1218202</v>
      </c>
      <c r="Z2668" s="15">
        <v>20581</v>
      </c>
      <c r="AA2668" s="15">
        <v>29.635999999999999</v>
      </c>
      <c r="AB2668" s="15">
        <v>50.4</v>
      </c>
    </row>
    <row r="2669" spans="1:28" ht="15" customHeight="1" x14ac:dyDescent="0.3">
      <c r="A2669" s="15" t="s">
        <v>2797</v>
      </c>
      <c r="B2669" s="15" t="s">
        <v>122</v>
      </c>
      <c r="C2669" s="15" t="s">
        <v>152</v>
      </c>
      <c r="D2669" s="15" t="s">
        <v>111</v>
      </c>
      <c r="E2669" s="15" t="s">
        <v>101</v>
      </c>
      <c r="F2669" s="15">
        <v>7.21</v>
      </c>
      <c r="G2669" s="15">
        <v>880.8</v>
      </c>
      <c r="H2669" s="15">
        <v>26.9</v>
      </c>
      <c r="I2669" s="15">
        <v>84.6</v>
      </c>
      <c r="J2669" s="15">
        <v>5.4</v>
      </c>
      <c r="K2669" s="15">
        <v>7.6</v>
      </c>
      <c r="L2669" s="15">
        <v>26</v>
      </c>
      <c r="M2669" s="15">
        <v>110.5</v>
      </c>
      <c r="N2669" s="15">
        <v>74.400000000000006</v>
      </c>
      <c r="O2669" s="15">
        <v>140.6</v>
      </c>
      <c r="P2669" s="15" t="s">
        <v>107</v>
      </c>
      <c r="Q2669" s="15">
        <v>230.3</v>
      </c>
      <c r="R2669" s="15">
        <v>2.77</v>
      </c>
      <c r="S2669" s="15">
        <v>0.74</v>
      </c>
      <c r="T2669" s="15">
        <v>0.56000000000000005</v>
      </c>
      <c r="U2669" s="15">
        <v>4.04</v>
      </c>
      <c r="V2669" s="15">
        <v>69848</v>
      </c>
      <c r="W2669" s="15">
        <v>561086</v>
      </c>
      <c r="X2669" s="15">
        <v>282186</v>
      </c>
      <c r="Y2669" s="15">
        <v>-278900</v>
      </c>
      <c r="Z2669" s="15">
        <v>3451</v>
      </c>
      <c r="AA2669" s="15">
        <v>1.171</v>
      </c>
      <c r="AB2669" s="15">
        <v>66.5</v>
      </c>
    </row>
    <row r="2670" spans="1:28" ht="15" customHeight="1" x14ac:dyDescent="0.3">
      <c r="A2670" s="15" t="s">
        <v>2798</v>
      </c>
      <c r="B2670" s="15" t="s">
        <v>118</v>
      </c>
      <c r="C2670" s="15" t="s">
        <v>123</v>
      </c>
      <c r="D2670" s="15" t="s">
        <v>115</v>
      </c>
      <c r="E2670" s="15" t="s">
        <v>112</v>
      </c>
      <c r="F2670" s="15">
        <v>6.98</v>
      </c>
      <c r="G2670" s="15">
        <v>614.79999999999995</v>
      </c>
      <c r="H2670" s="15">
        <v>21</v>
      </c>
      <c r="I2670" s="15">
        <v>53.2</v>
      </c>
      <c r="J2670" s="15">
        <v>7</v>
      </c>
      <c r="K2670" s="15">
        <v>7.8</v>
      </c>
      <c r="L2670" s="15">
        <v>32</v>
      </c>
      <c r="M2670" s="15">
        <v>55.3</v>
      </c>
      <c r="N2670" s="15">
        <v>53.5</v>
      </c>
      <c r="O2670" s="15">
        <v>122.3</v>
      </c>
      <c r="P2670" s="15" t="s">
        <v>102</v>
      </c>
      <c r="Q2670" s="15">
        <v>144.9</v>
      </c>
      <c r="R2670" s="15">
        <v>5.47</v>
      </c>
      <c r="S2670" s="15">
        <v>0.87</v>
      </c>
      <c r="T2670" s="15">
        <v>0.73</v>
      </c>
      <c r="U2670" s="15">
        <v>5.0999999999999996</v>
      </c>
      <c r="V2670" s="15">
        <v>23421</v>
      </c>
      <c r="W2670" s="15">
        <v>421924</v>
      </c>
      <c r="X2670" s="15">
        <v>119447</v>
      </c>
      <c r="Y2670" s="15">
        <v>-302477</v>
      </c>
      <c r="Z2670" s="15">
        <v>8241</v>
      </c>
      <c r="AA2670" s="15">
        <v>0.61899999999999999</v>
      </c>
      <c r="AB2670" s="15">
        <v>40.5</v>
      </c>
    </row>
    <row r="2671" spans="1:28" ht="15" customHeight="1" x14ac:dyDescent="0.3">
      <c r="A2671" s="15" t="s">
        <v>2799</v>
      </c>
      <c r="B2671" s="15" t="s">
        <v>104</v>
      </c>
      <c r="C2671" s="15" t="s">
        <v>105</v>
      </c>
      <c r="D2671" s="15" t="s">
        <v>115</v>
      </c>
      <c r="E2671" s="15" t="s">
        <v>101</v>
      </c>
      <c r="F2671" s="15">
        <v>10.71</v>
      </c>
      <c r="G2671" s="15">
        <v>655.9</v>
      </c>
      <c r="H2671" s="15">
        <v>31.5</v>
      </c>
      <c r="I2671" s="15">
        <v>54.2</v>
      </c>
      <c r="J2671" s="15">
        <v>3.7</v>
      </c>
      <c r="K2671" s="15">
        <v>6.52</v>
      </c>
      <c r="L2671" s="15">
        <v>33.4</v>
      </c>
      <c r="M2671" s="15">
        <v>169.1</v>
      </c>
      <c r="N2671" s="15">
        <v>94.4</v>
      </c>
      <c r="O2671" s="15">
        <v>91.5</v>
      </c>
      <c r="P2671" s="15" t="s">
        <v>116</v>
      </c>
      <c r="Q2671" s="15">
        <v>220.1</v>
      </c>
      <c r="R2671" s="15">
        <v>7.78</v>
      </c>
      <c r="S2671" s="15">
        <v>0.84</v>
      </c>
      <c r="T2671" s="15">
        <v>4.1100000000000003</v>
      </c>
      <c r="U2671" s="15">
        <v>44.02</v>
      </c>
      <c r="V2671" s="15">
        <v>22305</v>
      </c>
      <c r="W2671" s="15">
        <v>893068</v>
      </c>
      <c r="X2671" s="15">
        <v>981866</v>
      </c>
      <c r="Y2671" s="15">
        <v>88798</v>
      </c>
      <c r="Z2671" s="15">
        <v>9453</v>
      </c>
      <c r="AA2671" s="15">
        <v>4.657</v>
      </c>
      <c r="AB2671" s="15">
        <v>39.4</v>
      </c>
    </row>
    <row r="2672" spans="1:28" ht="15" customHeight="1" x14ac:dyDescent="0.3">
      <c r="A2672" s="15" t="s">
        <v>2800</v>
      </c>
      <c r="B2672" s="15" t="s">
        <v>122</v>
      </c>
      <c r="C2672" s="15" t="s">
        <v>114</v>
      </c>
      <c r="D2672" s="15" t="s">
        <v>106</v>
      </c>
      <c r="E2672" s="15" t="s">
        <v>101</v>
      </c>
      <c r="F2672" s="15">
        <v>5.41</v>
      </c>
      <c r="G2672" s="15">
        <v>992.7</v>
      </c>
      <c r="H2672" s="15">
        <v>29.8</v>
      </c>
      <c r="I2672" s="15">
        <v>64.2</v>
      </c>
      <c r="J2672" s="15">
        <v>8.5</v>
      </c>
      <c r="K2672" s="15">
        <v>6.75</v>
      </c>
      <c r="L2672" s="15">
        <v>35.6</v>
      </c>
      <c r="M2672" s="15">
        <v>80.7</v>
      </c>
      <c r="N2672" s="15">
        <v>43.8</v>
      </c>
      <c r="O2672" s="15">
        <v>50.2</v>
      </c>
      <c r="P2672" s="15" t="s">
        <v>102</v>
      </c>
      <c r="Q2672" s="15">
        <v>217</v>
      </c>
      <c r="R2672" s="15">
        <v>4.95</v>
      </c>
      <c r="S2672" s="15">
        <v>0.67</v>
      </c>
      <c r="T2672" s="15">
        <v>3.88</v>
      </c>
      <c r="U2672" s="15">
        <v>20.99</v>
      </c>
      <c r="V2672" s="15">
        <v>17708</v>
      </c>
      <c r="W2672" s="15">
        <v>398018</v>
      </c>
      <c r="X2672" s="15">
        <v>371691</v>
      </c>
      <c r="Y2672" s="15">
        <v>-26327</v>
      </c>
      <c r="Z2672" s="15">
        <v>2867</v>
      </c>
      <c r="AA2672" s="15">
        <v>7.3209999999999997</v>
      </c>
      <c r="AB2672" s="15">
        <v>58</v>
      </c>
    </row>
    <row r="2673" spans="1:28" ht="15" customHeight="1" x14ac:dyDescent="0.3">
      <c r="A2673" s="15" t="s">
        <v>2801</v>
      </c>
      <c r="B2673" s="15" t="s">
        <v>98</v>
      </c>
      <c r="C2673" s="15" t="s">
        <v>114</v>
      </c>
      <c r="D2673" s="15" t="s">
        <v>144</v>
      </c>
      <c r="E2673" s="15" t="s">
        <v>101</v>
      </c>
      <c r="F2673" s="15">
        <v>8.8000000000000007</v>
      </c>
      <c r="G2673" s="15">
        <v>917.3</v>
      </c>
      <c r="H2673" s="15">
        <v>30.3</v>
      </c>
      <c r="I2673" s="15">
        <v>76.599999999999994</v>
      </c>
      <c r="J2673" s="15">
        <v>9.1999999999999993</v>
      </c>
      <c r="K2673" s="15">
        <v>7.38</v>
      </c>
      <c r="L2673" s="15">
        <v>30.6</v>
      </c>
      <c r="M2673" s="15">
        <v>166.7</v>
      </c>
      <c r="N2673" s="15">
        <v>61.8</v>
      </c>
      <c r="O2673" s="15">
        <v>94.4</v>
      </c>
      <c r="P2673" s="15" t="s">
        <v>102</v>
      </c>
      <c r="Q2673" s="15">
        <v>127.2</v>
      </c>
      <c r="R2673" s="15">
        <v>5.23</v>
      </c>
      <c r="S2673" s="15">
        <v>0.67</v>
      </c>
      <c r="T2673" s="15">
        <v>1.3</v>
      </c>
      <c r="U2673" s="15">
        <v>11.44</v>
      </c>
      <c r="V2673" s="15">
        <v>58368</v>
      </c>
      <c r="W2673" s="15">
        <v>545956</v>
      </c>
      <c r="X2673" s="15">
        <v>667730</v>
      </c>
      <c r="Y2673" s="15">
        <v>121774</v>
      </c>
      <c r="Z2673" s="15">
        <v>3712</v>
      </c>
      <c r="AA2673" s="15">
        <v>3.0819999999999999</v>
      </c>
      <c r="AB2673" s="15">
        <v>52.9</v>
      </c>
    </row>
    <row r="2674" spans="1:28" ht="15" customHeight="1" x14ac:dyDescent="0.3">
      <c r="A2674" s="15" t="s">
        <v>2802</v>
      </c>
      <c r="B2674" s="15" t="s">
        <v>146</v>
      </c>
      <c r="C2674" s="15" t="s">
        <v>129</v>
      </c>
      <c r="D2674" s="15" t="s">
        <v>144</v>
      </c>
      <c r="E2674" s="15" t="s">
        <v>112</v>
      </c>
      <c r="F2674" s="15">
        <v>12.16</v>
      </c>
      <c r="G2674" s="15">
        <v>323.5</v>
      </c>
      <c r="H2674" s="15">
        <v>22.8</v>
      </c>
      <c r="I2674" s="15">
        <v>68.900000000000006</v>
      </c>
      <c r="J2674" s="15">
        <v>9.6999999999999993</v>
      </c>
      <c r="K2674" s="15">
        <v>6.73</v>
      </c>
      <c r="L2674" s="15">
        <v>31.3</v>
      </c>
      <c r="M2674" s="15">
        <v>86</v>
      </c>
      <c r="N2674" s="15">
        <v>42</v>
      </c>
      <c r="O2674" s="15">
        <v>102.6</v>
      </c>
      <c r="P2674" s="15" t="s">
        <v>107</v>
      </c>
      <c r="Q2674" s="15">
        <v>70.8</v>
      </c>
      <c r="R2674" s="15">
        <v>6</v>
      </c>
      <c r="S2674" s="15">
        <v>0.67</v>
      </c>
      <c r="T2674" s="15">
        <v>1.51</v>
      </c>
      <c r="U2674" s="15">
        <v>18.36</v>
      </c>
      <c r="V2674" s="15">
        <v>59843</v>
      </c>
      <c r="W2674" s="15">
        <v>632338</v>
      </c>
      <c r="X2674" s="15">
        <v>1098717</v>
      </c>
      <c r="Y2674" s="15">
        <v>466379</v>
      </c>
      <c r="Z2674" s="15">
        <v>7506</v>
      </c>
      <c r="AA2674" s="15">
        <v>2.4460000000000002</v>
      </c>
      <c r="AB2674" s="15">
        <v>31.7</v>
      </c>
    </row>
    <row r="2675" spans="1:28" ht="15" customHeight="1" x14ac:dyDescent="0.3">
      <c r="A2675" s="15" t="s">
        <v>2803</v>
      </c>
      <c r="B2675" s="15" t="s">
        <v>118</v>
      </c>
      <c r="C2675" s="15" t="s">
        <v>119</v>
      </c>
      <c r="D2675" s="15" t="s">
        <v>115</v>
      </c>
      <c r="E2675" s="15" t="s">
        <v>112</v>
      </c>
      <c r="F2675" s="15">
        <v>10.4</v>
      </c>
      <c r="G2675" s="15">
        <v>344.2</v>
      </c>
      <c r="H2675" s="15">
        <v>26.1</v>
      </c>
      <c r="I2675" s="15">
        <v>49.9</v>
      </c>
      <c r="J2675" s="15">
        <v>9.3000000000000007</v>
      </c>
      <c r="K2675" s="15">
        <v>7.23</v>
      </c>
      <c r="L2675" s="15">
        <v>18.5</v>
      </c>
      <c r="M2675" s="15">
        <v>148.9</v>
      </c>
      <c r="N2675" s="15">
        <v>63</v>
      </c>
      <c r="O2675" s="15">
        <v>130.9</v>
      </c>
      <c r="P2675" s="15" t="s">
        <v>102</v>
      </c>
      <c r="Q2675" s="15">
        <v>111.9</v>
      </c>
      <c r="R2675" s="15">
        <v>0.5</v>
      </c>
      <c r="S2675" s="15">
        <v>0.78</v>
      </c>
      <c r="T2675" s="15">
        <v>3.17</v>
      </c>
      <c r="U2675" s="15">
        <v>32.97</v>
      </c>
      <c r="V2675" s="15">
        <v>24765</v>
      </c>
      <c r="W2675" s="15">
        <v>541869</v>
      </c>
      <c r="X2675" s="15">
        <v>816502</v>
      </c>
      <c r="Y2675" s="15">
        <v>274633</v>
      </c>
      <c r="Z2675" s="15">
        <v>12662</v>
      </c>
      <c r="AA2675" s="15">
        <v>2.6040000000000001</v>
      </c>
      <c r="AB2675" s="15">
        <v>40.1</v>
      </c>
    </row>
    <row r="2676" spans="1:28" ht="15" customHeight="1" x14ac:dyDescent="0.3">
      <c r="A2676" s="15" t="s">
        <v>2804</v>
      </c>
      <c r="B2676" s="15" t="s">
        <v>118</v>
      </c>
      <c r="C2676" s="15" t="s">
        <v>119</v>
      </c>
      <c r="D2676" s="15" t="s">
        <v>144</v>
      </c>
      <c r="E2676" s="15" t="s">
        <v>101</v>
      </c>
      <c r="F2676" s="15">
        <v>9.8800000000000008</v>
      </c>
      <c r="G2676" s="15">
        <v>984.7</v>
      </c>
      <c r="H2676" s="15">
        <v>32.1</v>
      </c>
      <c r="I2676" s="15">
        <v>69.5</v>
      </c>
      <c r="J2676" s="15">
        <v>7.3</v>
      </c>
      <c r="K2676" s="15">
        <v>6.03</v>
      </c>
      <c r="L2676" s="15">
        <v>36.200000000000003</v>
      </c>
      <c r="M2676" s="15">
        <v>101.7</v>
      </c>
      <c r="N2676" s="15">
        <v>83.6</v>
      </c>
      <c r="O2676" s="15">
        <v>109.5</v>
      </c>
      <c r="P2676" s="15" t="s">
        <v>116</v>
      </c>
      <c r="Q2676" s="15">
        <v>215</v>
      </c>
      <c r="R2676" s="15">
        <v>5.2</v>
      </c>
      <c r="S2676" s="15">
        <v>0.93</v>
      </c>
      <c r="T2676" s="15"/>
      <c r="U2676" s="15">
        <v>10.97</v>
      </c>
      <c r="V2676" s="15">
        <v>61027</v>
      </c>
      <c r="W2676" s="15">
        <v>581955</v>
      </c>
      <c r="X2676" s="15">
        <v>669466</v>
      </c>
      <c r="Y2676" s="15">
        <v>87511</v>
      </c>
      <c r="Z2676" s="15">
        <v>2666</v>
      </c>
      <c r="AA2676" s="15">
        <v>4.1150000000000002</v>
      </c>
      <c r="AB2676" s="15">
        <v>66.099999999999994</v>
      </c>
    </row>
    <row r="2677" spans="1:28" ht="15" customHeight="1" x14ac:dyDescent="0.3">
      <c r="A2677" s="15" t="s">
        <v>2805</v>
      </c>
      <c r="B2677" s="15" t="s">
        <v>126</v>
      </c>
      <c r="C2677" s="15" t="s">
        <v>105</v>
      </c>
      <c r="D2677" s="15" t="s">
        <v>100</v>
      </c>
      <c r="E2677" s="15" t="s">
        <v>112</v>
      </c>
      <c r="F2677" s="15">
        <v>11.99</v>
      </c>
      <c r="G2677" s="15">
        <v>440.7</v>
      </c>
      <c r="H2677" s="15">
        <v>24.8</v>
      </c>
      <c r="I2677" s="15">
        <v>54</v>
      </c>
      <c r="J2677" s="15">
        <v>10.6</v>
      </c>
      <c r="K2677" s="15">
        <v>6.3</v>
      </c>
      <c r="L2677" s="15">
        <v>27.8</v>
      </c>
      <c r="M2677" s="15">
        <v>166.9</v>
      </c>
      <c r="N2677" s="15">
        <v>57</v>
      </c>
      <c r="O2677" s="15">
        <v>124.4</v>
      </c>
      <c r="P2677" s="15" t="s">
        <v>116</v>
      </c>
      <c r="Q2677" s="15">
        <v>148.30000000000001</v>
      </c>
      <c r="R2677" s="15">
        <v>2.74</v>
      </c>
      <c r="S2677" s="15">
        <v>0.98</v>
      </c>
      <c r="T2677" s="15">
        <v>2.5499999999999998</v>
      </c>
      <c r="U2677" s="15">
        <v>30.57</v>
      </c>
      <c r="V2677" s="15">
        <v>19676</v>
      </c>
      <c r="W2677" s="15">
        <v>699063</v>
      </c>
      <c r="X2677" s="15">
        <v>601495</v>
      </c>
      <c r="Y2677" s="15">
        <v>-97568</v>
      </c>
      <c r="Z2677" s="15">
        <v>3422</v>
      </c>
      <c r="AA2677" s="15">
        <v>8.9329999999999998</v>
      </c>
      <c r="AB2677" s="15">
        <v>44.3</v>
      </c>
    </row>
    <row r="2678" spans="1:28" ht="15" customHeight="1" x14ac:dyDescent="0.3">
      <c r="A2678" s="15" t="s">
        <v>2806</v>
      </c>
      <c r="B2678" s="15" t="s">
        <v>98</v>
      </c>
      <c r="C2678" s="15" t="s">
        <v>170</v>
      </c>
      <c r="D2678" s="15" t="s">
        <v>132</v>
      </c>
      <c r="E2678" s="15" t="s">
        <v>112</v>
      </c>
      <c r="F2678" s="15">
        <v>8.51</v>
      </c>
      <c r="G2678" s="15">
        <v>428.2</v>
      </c>
      <c r="H2678" s="15">
        <v>23.6</v>
      </c>
      <c r="I2678" s="15">
        <v>47</v>
      </c>
      <c r="J2678" s="15">
        <v>5.6</v>
      </c>
      <c r="K2678" s="15">
        <v>6.43</v>
      </c>
      <c r="L2678" s="15">
        <v>16.3</v>
      </c>
      <c r="M2678" s="15">
        <v>81.599999999999994</v>
      </c>
      <c r="N2678" s="15">
        <v>27.2</v>
      </c>
      <c r="O2678" s="15">
        <v>90.3</v>
      </c>
      <c r="P2678" s="15" t="s">
        <v>116</v>
      </c>
      <c r="Q2678" s="15">
        <v>264.39999999999998</v>
      </c>
      <c r="R2678" s="15">
        <v>6.29</v>
      </c>
      <c r="S2678" s="15">
        <v>0.76</v>
      </c>
      <c r="T2678" s="15">
        <v>1.63</v>
      </c>
      <c r="U2678" s="15">
        <v>13.87</v>
      </c>
      <c r="V2678" s="15">
        <v>105681</v>
      </c>
      <c r="W2678" s="15">
        <v>580321</v>
      </c>
      <c r="X2678" s="15">
        <v>1465795</v>
      </c>
      <c r="Y2678" s="15">
        <v>885474</v>
      </c>
      <c r="Z2678" s="15">
        <v>2856</v>
      </c>
      <c r="AA2678" s="15">
        <v>4.8559999999999999</v>
      </c>
      <c r="AB2678" s="15">
        <v>33.5</v>
      </c>
    </row>
    <row r="2679" spans="1:28" ht="15" customHeight="1" x14ac:dyDescent="0.3">
      <c r="A2679" s="15" t="s">
        <v>2807</v>
      </c>
      <c r="B2679" s="15" t="s">
        <v>122</v>
      </c>
      <c r="C2679" s="15" t="s">
        <v>105</v>
      </c>
      <c r="D2679" s="15" t="s">
        <v>132</v>
      </c>
      <c r="E2679" s="15" t="s">
        <v>112</v>
      </c>
      <c r="F2679" s="15">
        <v>2.59</v>
      </c>
      <c r="G2679" s="15">
        <v>363.6</v>
      </c>
      <c r="H2679" s="15">
        <v>24.7</v>
      </c>
      <c r="I2679" s="15">
        <v>43.7</v>
      </c>
      <c r="J2679" s="15">
        <v>9.3000000000000007</v>
      </c>
      <c r="K2679" s="15">
        <v>6.81</v>
      </c>
      <c r="L2679" s="15">
        <v>22.3</v>
      </c>
      <c r="M2679" s="15">
        <v>104.5</v>
      </c>
      <c r="N2679" s="15">
        <v>53.6</v>
      </c>
      <c r="O2679" s="15">
        <v>100.3</v>
      </c>
      <c r="P2679" s="15" t="s">
        <v>116</v>
      </c>
      <c r="Q2679" s="15">
        <v>134.80000000000001</v>
      </c>
      <c r="R2679" s="15">
        <v>3.43</v>
      </c>
      <c r="S2679" s="15">
        <v>0.73</v>
      </c>
      <c r="T2679" s="15">
        <v>1.66</v>
      </c>
      <c r="U2679" s="15">
        <v>4.3</v>
      </c>
      <c r="V2679" s="15">
        <v>103022</v>
      </c>
      <c r="W2679" s="15">
        <v>156158</v>
      </c>
      <c r="X2679" s="15">
        <v>442995</v>
      </c>
      <c r="Y2679" s="15">
        <v>286837</v>
      </c>
      <c r="Z2679" s="15">
        <v>873</v>
      </c>
      <c r="AA2679" s="15">
        <v>4.9260000000000002</v>
      </c>
      <c r="AB2679" s="15">
        <v>42.3</v>
      </c>
    </row>
    <row r="2680" spans="1:28" ht="15" customHeight="1" x14ac:dyDescent="0.3">
      <c r="A2680" s="15" t="s">
        <v>2808</v>
      </c>
      <c r="B2680" s="15" t="s">
        <v>109</v>
      </c>
      <c r="C2680" s="15" t="s">
        <v>123</v>
      </c>
      <c r="D2680" s="15" t="s">
        <v>177</v>
      </c>
      <c r="E2680" s="15" t="s">
        <v>112</v>
      </c>
      <c r="F2680" s="15">
        <v>1.38</v>
      </c>
      <c r="G2680" s="15">
        <v>229.6</v>
      </c>
      <c r="H2680" s="15">
        <v>26.8</v>
      </c>
      <c r="I2680" s="15">
        <v>63.7</v>
      </c>
      <c r="J2680" s="15">
        <v>8</v>
      </c>
      <c r="K2680" s="15">
        <v>6.91</v>
      </c>
      <c r="L2680" s="15">
        <v>21.8</v>
      </c>
      <c r="M2680" s="15">
        <v>146.69999999999999</v>
      </c>
      <c r="N2680" s="15">
        <v>76.7</v>
      </c>
      <c r="O2680" s="15">
        <v>41.8</v>
      </c>
      <c r="P2680" s="15" t="s">
        <v>107</v>
      </c>
      <c r="Q2680" s="15">
        <v>137.5</v>
      </c>
      <c r="R2680" s="15">
        <v>4.3</v>
      </c>
      <c r="S2680" s="15">
        <v>0.68</v>
      </c>
      <c r="T2680" s="15">
        <v>51.33</v>
      </c>
      <c r="U2680" s="15">
        <v>70.84</v>
      </c>
      <c r="V2680" s="15">
        <v>3408</v>
      </c>
      <c r="W2680" s="15">
        <v>85721</v>
      </c>
      <c r="X2680" s="15">
        <v>241423</v>
      </c>
      <c r="Y2680" s="15">
        <v>155702</v>
      </c>
      <c r="Z2680" s="15">
        <v>2883</v>
      </c>
      <c r="AA2680" s="15">
        <v>24.571999999999999</v>
      </c>
      <c r="AB2680" s="15">
        <v>34.799999999999997</v>
      </c>
    </row>
    <row r="2681" spans="1:28" ht="15" customHeight="1" x14ac:dyDescent="0.3">
      <c r="A2681" s="15" t="s">
        <v>2809</v>
      </c>
      <c r="B2681" s="15" t="s">
        <v>104</v>
      </c>
      <c r="C2681" s="15" t="s">
        <v>99</v>
      </c>
      <c r="D2681" s="15" t="s">
        <v>115</v>
      </c>
      <c r="E2681" s="15" t="s">
        <v>112</v>
      </c>
      <c r="F2681" s="15">
        <v>0.87</v>
      </c>
      <c r="G2681" s="15">
        <v>558.20000000000005</v>
      </c>
      <c r="H2681" s="15">
        <v>18</v>
      </c>
      <c r="I2681" s="15">
        <v>48.1</v>
      </c>
      <c r="J2681" s="15">
        <v>7.4</v>
      </c>
      <c r="K2681" s="15">
        <v>6.2</v>
      </c>
      <c r="L2681" s="15">
        <v>24</v>
      </c>
      <c r="M2681" s="15">
        <v>90.6</v>
      </c>
      <c r="N2681" s="15">
        <v>108.2</v>
      </c>
      <c r="O2681" s="15">
        <v>101.6</v>
      </c>
      <c r="P2681" s="15" t="s">
        <v>102</v>
      </c>
      <c r="Q2681" s="15">
        <v>199</v>
      </c>
      <c r="R2681" s="15">
        <v>4.45</v>
      </c>
      <c r="S2681" s="15">
        <v>0.97</v>
      </c>
      <c r="T2681" s="15">
        <v>2.38</v>
      </c>
      <c r="U2681" s="15">
        <v>2.0699999999999998</v>
      </c>
      <c r="V2681" s="15">
        <v>20716</v>
      </c>
      <c r="W2681" s="15">
        <v>55696</v>
      </c>
      <c r="X2681" s="15">
        <v>42882</v>
      </c>
      <c r="Y2681" s="15">
        <v>-12814</v>
      </c>
      <c r="Z2681" s="15">
        <v>1288</v>
      </c>
      <c r="AA2681" s="15">
        <v>1.607</v>
      </c>
      <c r="AB2681" s="15">
        <v>34.6</v>
      </c>
    </row>
    <row r="2682" spans="1:28" ht="15" customHeight="1" x14ac:dyDescent="0.3">
      <c r="A2682" s="15" t="s">
        <v>2810</v>
      </c>
      <c r="B2682" s="15" t="s">
        <v>126</v>
      </c>
      <c r="C2682" s="15" t="s">
        <v>99</v>
      </c>
      <c r="D2682" s="15" t="s">
        <v>130</v>
      </c>
      <c r="E2682" s="15" t="s">
        <v>101</v>
      </c>
      <c r="F2682" s="15">
        <v>8.26</v>
      </c>
      <c r="G2682" s="15">
        <v>584.4</v>
      </c>
      <c r="H2682" s="15">
        <v>25.1</v>
      </c>
      <c r="I2682" s="15">
        <v>81.400000000000006</v>
      </c>
      <c r="J2682" s="15">
        <v>7.1</v>
      </c>
      <c r="K2682" s="15">
        <v>6.83</v>
      </c>
      <c r="L2682" s="15">
        <v>26.8</v>
      </c>
      <c r="M2682" s="15">
        <v>89.8</v>
      </c>
      <c r="N2682" s="15">
        <v>46.3</v>
      </c>
      <c r="O2682" s="15">
        <v>94.6</v>
      </c>
      <c r="P2682" s="15" t="s">
        <v>102</v>
      </c>
      <c r="Q2682" s="15">
        <v>149.69999999999999</v>
      </c>
      <c r="R2682" s="15">
        <v>6.42</v>
      </c>
      <c r="S2682" s="15">
        <v>0.69</v>
      </c>
      <c r="T2682" s="15">
        <v>2.14</v>
      </c>
      <c r="U2682" s="15">
        <v>17.68</v>
      </c>
      <c r="V2682" s="15">
        <v>76495</v>
      </c>
      <c r="W2682" s="15">
        <v>491922</v>
      </c>
      <c r="X2682" s="15">
        <v>1352432</v>
      </c>
      <c r="Y2682" s="15">
        <v>860510</v>
      </c>
      <c r="Z2682" s="15">
        <v>5341</v>
      </c>
      <c r="AA2682" s="15">
        <v>3.31</v>
      </c>
      <c r="AB2682" s="15">
        <v>43.4</v>
      </c>
    </row>
    <row r="2683" spans="1:28" ht="15" customHeight="1" x14ac:dyDescent="0.3">
      <c r="A2683" s="15" t="s">
        <v>2811</v>
      </c>
      <c r="B2683" s="15" t="s">
        <v>118</v>
      </c>
      <c r="C2683" s="15" t="s">
        <v>152</v>
      </c>
      <c r="D2683" s="15" t="s">
        <v>100</v>
      </c>
      <c r="E2683" s="15" t="s">
        <v>112</v>
      </c>
      <c r="F2683" s="15">
        <v>2.4500000000000002</v>
      </c>
      <c r="G2683" s="15">
        <v>521</v>
      </c>
      <c r="H2683" s="15">
        <v>25.2</v>
      </c>
      <c r="I2683" s="15">
        <v>44.8</v>
      </c>
      <c r="J2683" s="15">
        <v>8</v>
      </c>
      <c r="K2683" s="15">
        <v>6.97</v>
      </c>
      <c r="L2683" s="15">
        <v>34.4</v>
      </c>
      <c r="M2683" s="15">
        <v>134.69999999999999</v>
      </c>
      <c r="N2683" s="15">
        <v>55.3</v>
      </c>
      <c r="O2683" s="15">
        <v>39.9</v>
      </c>
      <c r="P2683" s="15" t="s">
        <v>107</v>
      </c>
      <c r="Q2683" s="15">
        <v>143.9</v>
      </c>
      <c r="R2683" s="15">
        <v>6.04</v>
      </c>
      <c r="S2683" s="15">
        <v>0.79</v>
      </c>
      <c r="T2683" s="15">
        <v>2.3199999999999998</v>
      </c>
      <c r="U2683" s="15">
        <v>5.68</v>
      </c>
      <c r="V2683" s="15">
        <v>26391</v>
      </c>
      <c r="W2683" s="15">
        <v>162672</v>
      </c>
      <c r="X2683" s="15">
        <v>149901</v>
      </c>
      <c r="Y2683" s="15">
        <v>-12771</v>
      </c>
      <c r="Z2683" s="15">
        <v>1670</v>
      </c>
      <c r="AA2683" s="15">
        <v>3.4009999999999998</v>
      </c>
      <c r="AB2683" s="15">
        <v>37.799999999999997</v>
      </c>
    </row>
    <row r="2684" spans="1:28" ht="15" customHeight="1" x14ac:dyDescent="0.3">
      <c r="A2684" s="15" t="s">
        <v>2812</v>
      </c>
      <c r="B2684" s="15" t="s">
        <v>104</v>
      </c>
      <c r="C2684" s="15" t="s">
        <v>123</v>
      </c>
      <c r="D2684" s="15" t="s">
        <v>132</v>
      </c>
      <c r="E2684" s="15" t="s">
        <v>120</v>
      </c>
      <c r="F2684" s="15">
        <v>6.17</v>
      </c>
      <c r="G2684" s="15">
        <v>370.2</v>
      </c>
      <c r="H2684" s="15">
        <v>30.2</v>
      </c>
      <c r="I2684" s="15">
        <v>49.6</v>
      </c>
      <c r="J2684" s="15">
        <v>8.1</v>
      </c>
      <c r="K2684" s="15">
        <v>6.47</v>
      </c>
      <c r="L2684" s="15">
        <v>11.7</v>
      </c>
      <c r="M2684" s="15">
        <v>129.80000000000001</v>
      </c>
      <c r="N2684" s="15">
        <v>38.299999999999997</v>
      </c>
      <c r="O2684" s="15">
        <v>88.6</v>
      </c>
      <c r="P2684" s="15" t="s">
        <v>107</v>
      </c>
      <c r="Q2684" s="15">
        <v>201.4</v>
      </c>
      <c r="R2684" s="15">
        <v>6.11</v>
      </c>
      <c r="S2684" s="15">
        <v>0.95</v>
      </c>
      <c r="T2684" s="15">
        <v>1.91</v>
      </c>
      <c r="U2684" s="15">
        <v>11.78</v>
      </c>
      <c r="V2684" s="15">
        <v>98626</v>
      </c>
      <c r="W2684" s="15">
        <v>447203</v>
      </c>
      <c r="X2684" s="15">
        <v>1161814</v>
      </c>
      <c r="Y2684" s="15">
        <v>714611</v>
      </c>
      <c r="Z2684" s="15">
        <v>5028</v>
      </c>
      <c r="AA2684" s="15">
        <v>2.343</v>
      </c>
      <c r="AB2684" s="15">
        <v>39.799999999999997</v>
      </c>
    </row>
    <row r="2685" spans="1:28" ht="15" customHeight="1" x14ac:dyDescent="0.3">
      <c r="A2685" s="15" t="s">
        <v>2813</v>
      </c>
      <c r="B2685" s="15" t="s">
        <v>122</v>
      </c>
      <c r="C2685" s="15" t="s">
        <v>134</v>
      </c>
      <c r="D2685" s="15" t="s">
        <v>100</v>
      </c>
      <c r="E2685" s="15" t="s">
        <v>101</v>
      </c>
      <c r="F2685" s="15">
        <v>11.68</v>
      </c>
      <c r="G2685" s="15">
        <v>974.7</v>
      </c>
      <c r="H2685" s="15">
        <v>31.3</v>
      </c>
      <c r="I2685" s="15">
        <v>53.4</v>
      </c>
      <c r="J2685" s="15">
        <v>7.4</v>
      </c>
      <c r="K2685" s="15">
        <v>7.3</v>
      </c>
      <c r="L2685" s="15">
        <v>30.9</v>
      </c>
      <c r="M2685" s="15">
        <v>59.7</v>
      </c>
      <c r="N2685" s="15">
        <v>43.3</v>
      </c>
      <c r="O2685" s="15">
        <v>111.7</v>
      </c>
      <c r="P2685" s="15" t="s">
        <v>116</v>
      </c>
      <c r="Q2685" s="15">
        <v>138.19999999999999</v>
      </c>
      <c r="R2685" s="15">
        <v>5.89</v>
      </c>
      <c r="S2685" s="15">
        <v>0.96</v>
      </c>
      <c r="T2685" s="15">
        <v>1.71</v>
      </c>
      <c r="U2685" s="15">
        <v>19.97</v>
      </c>
      <c r="V2685" s="15">
        <v>27444</v>
      </c>
      <c r="W2685" s="15">
        <v>817212</v>
      </c>
      <c r="X2685" s="15">
        <v>548057</v>
      </c>
      <c r="Y2685" s="15">
        <v>-269155</v>
      </c>
      <c r="Z2685" s="15">
        <v>3662</v>
      </c>
      <c r="AA2685" s="15">
        <v>5.4530000000000003</v>
      </c>
      <c r="AB2685" s="15">
        <v>52.5</v>
      </c>
    </row>
    <row r="2686" spans="1:28" ht="15" customHeight="1" x14ac:dyDescent="0.3">
      <c r="A2686" s="15" t="s">
        <v>2814</v>
      </c>
      <c r="B2686" s="15" t="s">
        <v>104</v>
      </c>
      <c r="C2686" s="15" t="s">
        <v>99</v>
      </c>
      <c r="D2686" s="15" t="s">
        <v>130</v>
      </c>
      <c r="E2686" s="15" t="s">
        <v>120</v>
      </c>
      <c r="F2686" s="15">
        <v>10.36</v>
      </c>
      <c r="G2686" s="15">
        <v>262.89999999999998</v>
      </c>
      <c r="H2686" s="15">
        <v>29.9</v>
      </c>
      <c r="I2686" s="15">
        <v>56.9</v>
      </c>
      <c r="J2686" s="15">
        <v>7.3</v>
      </c>
      <c r="K2686" s="15">
        <v>7.02</v>
      </c>
      <c r="L2686" s="15">
        <v>27.3</v>
      </c>
      <c r="M2686" s="15">
        <v>99.5</v>
      </c>
      <c r="N2686" s="15">
        <v>61.6</v>
      </c>
      <c r="O2686" s="15">
        <v>137.80000000000001</v>
      </c>
      <c r="P2686" s="15" t="s">
        <v>116</v>
      </c>
      <c r="Q2686" s="15">
        <v>183.5</v>
      </c>
      <c r="R2686" s="15">
        <v>7.85</v>
      </c>
      <c r="S2686" s="15">
        <v>0.85</v>
      </c>
      <c r="T2686" s="15">
        <v>0.94</v>
      </c>
      <c r="U2686" s="15">
        <v>9.74</v>
      </c>
      <c r="V2686" s="15">
        <v>68920</v>
      </c>
      <c r="W2686" s="15">
        <v>687801</v>
      </c>
      <c r="X2686" s="15">
        <v>671281</v>
      </c>
      <c r="Y2686" s="15">
        <v>-16520</v>
      </c>
      <c r="Z2686" s="15">
        <v>4355</v>
      </c>
      <c r="AA2686" s="15">
        <v>2.2370000000000001</v>
      </c>
      <c r="AB2686" s="15">
        <v>36.700000000000003</v>
      </c>
    </row>
    <row r="2687" spans="1:28" ht="15" customHeight="1" x14ac:dyDescent="0.3">
      <c r="A2687" s="15" t="s">
        <v>2815</v>
      </c>
      <c r="B2687" s="15" t="s">
        <v>109</v>
      </c>
      <c r="C2687" s="15" t="s">
        <v>110</v>
      </c>
      <c r="D2687" s="15" t="s">
        <v>100</v>
      </c>
      <c r="E2687" s="15" t="s">
        <v>120</v>
      </c>
      <c r="F2687" s="15">
        <v>8.18</v>
      </c>
      <c r="G2687" s="15">
        <v>569</v>
      </c>
      <c r="H2687" s="15">
        <v>26.5</v>
      </c>
      <c r="I2687" s="15">
        <v>48.8</v>
      </c>
      <c r="J2687" s="15">
        <v>8.6</v>
      </c>
      <c r="K2687" s="15">
        <v>6.44</v>
      </c>
      <c r="L2687" s="15">
        <v>18.8</v>
      </c>
      <c r="M2687" s="15">
        <v>87</v>
      </c>
      <c r="N2687" s="15">
        <v>57.2</v>
      </c>
      <c r="O2687" s="15">
        <v>101.9</v>
      </c>
      <c r="P2687" s="15" t="s">
        <v>116</v>
      </c>
      <c r="Q2687" s="15">
        <v>104.1</v>
      </c>
      <c r="R2687" s="15">
        <v>7.73</v>
      </c>
      <c r="S2687" s="15">
        <v>0.79</v>
      </c>
      <c r="T2687" s="15">
        <v>2.41</v>
      </c>
      <c r="U2687" s="15">
        <v>19.71</v>
      </c>
      <c r="V2687" s="15">
        <v>22332</v>
      </c>
      <c r="W2687" s="15">
        <v>441815</v>
      </c>
      <c r="X2687" s="15">
        <v>440164</v>
      </c>
      <c r="Y2687" s="15">
        <v>-1651</v>
      </c>
      <c r="Z2687" s="15">
        <v>2394</v>
      </c>
      <c r="AA2687" s="15">
        <v>8.2330000000000005</v>
      </c>
      <c r="AB2687" s="15">
        <v>38.4</v>
      </c>
    </row>
    <row r="2688" spans="1:28" ht="15" customHeight="1" x14ac:dyDescent="0.3">
      <c r="A2688" s="15" t="s">
        <v>2816</v>
      </c>
      <c r="B2688" s="15" t="s">
        <v>122</v>
      </c>
      <c r="C2688" s="15" t="s">
        <v>119</v>
      </c>
      <c r="D2688" s="15" t="s">
        <v>144</v>
      </c>
      <c r="E2688" s="15" t="s">
        <v>112</v>
      </c>
      <c r="F2688" s="15">
        <v>1.74</v>
      </c>
      <c r="G2688" s="15">
        <v>460.1</v>
      </c>
      <c r="H2688" s="15">
        <v>20</v>
      </c>
      <c r="I2688" s="15">
        <v>54.3</v>
      </c>
      <c r="J2688" s="15">
        <v>8</v>
      </c>
      <c r="K2688" s="15">
        <v>7.2</v>
      </c>
      <c r="L2688" s="15">
        <v>22.8</v>
      </c>
      <c r="M2688" s="15">
        <v>127.5</v>
      </c>
      <c r="N2688" s="15">
        <v>60.1</v>
      </c>
      <c r="O2688" s="15">
        <v>88</v>
      </c>
      <c r="P2688" s="15" t="s">
        <v>116</v>
      </c>
      <c r="Q2688" s="15">
        <v>221.6</v>
      </c>
      <c r="R2688" s="15">
        <v>9.7100000000000009</v>
      </c>
      <c r="S2688" s="15">
        <v>0.75</v>
      </c>
      <c r="T2688" s="15">
        <v>1.22</v>
      </c>
      <c r="U2688" s="15">
        <v>2.12</v>
      </c>
      <c r="V2688" s="15">
        <v>57553</v>
      </c>
      <c r="W2688" s="15">
        <v>128912</v>
      </c>
      <c r="X2688" s="15">
        <v>122012</v>
      </c>
      <c r="Y2688" s="15">
        <v>-6900</v>
      </c>
      <c r="Z2688" s="15">
        <v>431</v>
      </c>
      <c r="AA2688" s="15">
        <v>4.9189999999999996</v>
      </c>
      <c r="AB2688" s="15">
        <v>29.3</v>
      </c>
    </row>
    <row r="2689" spans="1:28" ht="15" customHeight="1" x14ac:dyDescent="0.3">
      <c r="A2689" s="15" t="s">
        <v>2817</v>
      </c>
      <c r="B2689" s="15" t="s">
        <v>118</v>
      </c>
      <c r="C2689" s="15" t="s">
        <v>152</v>
      </c>
      <c r="D2689" s="15" t="s">
        <v>111</v>
      </c>
      <c r="E2689" s="15" t="s">
        <v>101</v>
      </c>
      <c r="F2689" s="15">
        <v>14.47</v>
      </c>
      <c r="G2689" s="15">
        <v>813.9</v>
      </c>
      <c r="H2689" s="15">
        <v>29</v>
      </c>
      <c r="I2689" s="15">
        <v>72.900000000000006</v>
      </c>
      <c r="J2689" s="15">
        <v>6.6</v>
      </c>
      <c r="K2689" s="15">
        <v>6.47</v>
      </c>
      <c r="L2689" s="15">
        <v>33.299999999999997</v>
      </c>
      <c r="M2689" s="15">
        <v>63.7</v>
      </c>
      <c r="N2689" s="15">
        <v>60.7</v>
      </c>
      <c r="O2689" s="15">
        <v>114.9</v>
      </c>
      <c r="P2689" s="15" t="s">
        <v>116</v>
      </c>
      <c r="Q2689" s="15">
        <v>131.5</v>
      </c>
      <c r="R2689" s="15">
        <v>3.96</v>
      </c>
      <c r="S2689" s="15">
        <v>0.88</v>
      </c>
      <c r="T2689" s="15">
        <v>1.01</v>
      </c>
      <c r="U2689" s="15">
        <v>14.61</v>
      </c>
      <c r="V2689" s="15">
        <v>66177</v>
      </c>
      <c r="W2689" s="15">
        <v>803404</v>
      </c>
      <c r="X2689" s="15">
        <v>966846</v>
      </c>
      <c r="Y2689" s="15">
        <v>163442</v>
      </c>
      <c r="Z2689" s="15">
        <v>3045</v>
      </c>
      <c r="AA2689" s="15">
        <v>4.798</v>
      </c>
      <c r="AB2689" s="15">
        <v>59.5</v>
      </c>
    </row>
    <row r="2690" spans="1:28" ht="15" customHeight="1" x14ac:dyDescent="0.3">
      <c r="A2690" s="15" t="s">
        <v>2818</v>
      </c>
      <c r="B2690" s="15" t="s">
        <v>137</v>
      </c>
      <c r="C2690" s="15" t="s">
        <v>119</v>
      </c>
      <c r="D2690" s="15" t="s">
        <v>111</v>
      </c>
      <c r="E2690" s="15" t="s">
        <v>112</v>
      </c>
      <c r="F2690" s="15">
        <v>14.06</v>
      </c>
      <c r="G2690" s="15">
        <v>557.79999999999995</v>
      </c>
      <c r="H2690" s="15">
        <v>29.1</v>
      </c>
      <c r="I2690" s="15">
        <v>41.9</v>
      </c>
      <c r="J2690" s="15">
        <v>5.8</v>
      </c>
      <c r="K2690" s="15">
        <v>5.78</v>
      </c>
      <c r="L2690" s="15">
        <v>30.4</v>
      </c>
      <c r="M2690" s="15">
        <v>119.7</v>
      </c>
      <c r="N2690" s="15">
        <v>108.3</v>
      </c>
      <c r="O2690" s="15">
        <v>111.8</v>
      </c>
      <c r="P2690" s="15" t="s">
        <v>127</v>
      </c>
      <c r="Q2690" s="15">
        <v>125.9</v>
      </c>
      <c r="R2690" s="15">
        <v>4.87</v>
      </c>
      <c r="S2690" s="15">
        <v>0.93</v>
      </c>
      <c r="T2690" s="15">
        <v>0.57999999999999996</v>
      </c>
      <c r="U2690" s="15">
        <v>8.15</v>
      </c>
      <c r="V2690" s="15">
        <v>63437</v>
      </c>
      <c r="W2690" s="15">
        <v>956479</v>
      </c>
      <c r="X2690" s="15">
        <v>517012</v>
      </c>
      <c r="Y2690" s="15">
        <v>-439467</v>
      </c>
      <c r="Z2690" s="15">
        <v>5293</v>
      </c>
      <c r="AA2690" s="15">
        <v>1.54</v>
      </c>
      <c r="AB2690" s="15">
        <v>36.700000000000003</v>
      </c>
    </row>
    <row r="2691" spans="1:28" ht="15" customHeight="1" x14ac:dyDescent="0.3">
      <c r="A2691" s="15" t="s">
        <v>2819</v>
      </c>
      <c r="B2691" s="15" t="s">
        <v>146</v>
      </c>
      <c r="C2691" s="15" t="s">
        <v>152</v>
      </c>
      <c r="D2691" s="15" t="s">
        <v>144</v>
      </c>
      <c r="E2691" s="15" t="s">
        <v>120</v>
      </c>
      <c r="F2691" s="15">
        <v>11.35</v>
      </c>
      <c r="G2691" s="15">
        <v>101.3</v>
      </c>
      <c r="H2691" s="15">
        <v>31.3</v>
      </c>
      <c r="I2691" s="15">
        <v>38</v>
      </c>
      <c r="J2691" s="15">
        <v>7.8</v>
      </c>
      <c r="K2691" s="15">
        <v>6.58</v>
      </c>
      <c r="L2691" s="15">
        <v>15.7</v>
      </c>
      <c r="M2691" s="15">
        <v>172</v>
      </c>
      <c r="N2691" s="15">
        <v>78.400000000000006</v>
      </c>
      <c r="O2691" s="15">
        <v>108.9</v>
      </c>
      <c r="P2691" s="15" t="s">
        <v>116</v>
      </c>
      <c r="Q2691" s="15">
        <v>226.1</v>
      </c>
      <c r="R2691" s="15">
        <v>5.46</v>
      </c>
      <c r="S2691" s="15">
        <v>0.67</v>
      </c>
      <c r="T2691" s="15">
        <v>1.04</v>
      </c>
      <c r="U2691" s="15">
        <v>11.8</v>
      </c>
      <c r="V2691" s="15">
        <v>53427</v>
      </c>
      <c r="W2691" s="15">
        <v>891716</v>
      </c>
      <c r="X2691" s="15">
        <v>630439</v>
      </c>
      <c r="Y2691" s="15">
        <v>-261277</v>
      </c>
      <c r="Z2691" s="15">
        <v>3685</v>
      </c>
      <c r="AA2691" s="15">
        <v>3.202</v>
      </c>
      <c r="AB2691" s="15">
        <v>34.299999999999997</v>
      </c>
    </row>
    <row r="2692" spans="1:28" ht="15" customHeight="1" x14ac:dyDescent="0.3">
      <c r="A2692" s="15" t="s">
        <v>2820</v>
      </c>
      <c r="B2692" s="15" t="s">
        <v>146</v>
      </c>
      <c r="C2692" s="15" t="s">
        <v>105</v>
      </c>
      <c r="D2692" s="15" t="s">
        <v>115</v>
      </c>
      <c r="E2692" s="15" t="s">
        <v>112</v>
      </c>
      <c r="F2692" s="15">
        <v>6.96</v>
      </c>
      <c r="G2692" s="15">
        <v>80</v>
      </c>
      <c r="H2692" s="15">
        <v>23.1</v>
      </c>
      <c r="I2692" s="15">
        <v>70.5</v>
      </c>
      <c r="J2692" s="15">
        <v>8.3000000000000007</v>
      </c>
      <c r="K2692" s="15">
        <v>7.57</v>
      </c>
      <c r="L2692" s="15">
        <v>15.1</v>
      </c>
      <c r="M2692" s="15">
        <v>125.6</v>
      </c>
      <c r="N2692" s="15">
        <v>43.4</v>
      </c>
      <c r="O2692" s="15">
        <v>125.2</v>
      </c>
      <c r="P2692" s="15" t="s">
        <v>107</v>
      </c>
      <c r="Q2692" s="15">
        <v>345</v>
      </c>
      <c r="R2692" s="15">
        <v>5.51</v>
      </c>
      <c r="S2692" s="15">
        <v>0.76</v>
      </c>
      <c r="T2692" s="15">
        <v>1.18</v>
      </c>
      <c r="U2692" s="15">
        <v>8.2100000000000009</v>
      </c>
      <c r="V2692" s="15">
        <v>17715</v>
      </c>
      <c r="W2692" s="15">
        <v>537298</v>
      </c>
      <c r="X2692" s="15">
        <v>145440</v>
      </c>
      <c r="Y2692" s="15">
        <v>-391858</v>
      </c>
      <c r="Z2692" s="15">
        <v>12977</v>
      </c>
      <c r="AA2692" s="15">
        <v>0.63300000000000001</v>
      </c>
      <c r="AB2692" s="15">
        <v>39.1</v>
      </c>
    </row>
    <row r="2693" spans="1:28" ht="15" customHeight="1" x14ac:dyDescent="0.3">
      <c r="A2693" s="15" t="s">
        <v>2821</v>
      </c>
      <c r="B2693" s="15" t="s">
        <v>146</v>
      </c>
      <c r="C2693" s="15" t="s">
        <v>170</v>
      </c>
      <c r="D2693" s="15" t="s">
        <v>132</v>
      </c>
      <c r="E2693" s="15" t="s">
        <v>112</v>
      </c>
      <c r="F2693" s="15">
        <v>12.55</v>
      </c>
      <c r="G2693" s="15">
        <v>672.8</v>
      </c>
      <c r="H2693" s="15">
        <v>25.1</v>
      </c>
      <c r="I2693" s="15">
        <v>51.5</v>
      </c>
      <c r="J2693" s="15">
        <v>8</v>
      </c>
      <c r="K2693" s="15">
        <v>5.98</v>
      </c>
      <c r="L2693" s="15">
        <v>25.4</v>
      </c>
      <c r="M2693" s="15">
        <v>169.9</v>
      </c>
      <c r="N2693" s="15">
        <v>48.3</v>
      </c>
      <c r="O2693" s="15">
        <v>133.5</v>
      </c>
      <c r="P2693" s="15" t="s">
        <v>107</v>
      </c>
      <c r="Q2693" s="15">
        <v>138.80000000000001</v>
      </c>
      <c r="R2693" s="15">
        <v>6.55</v>
      </c>
      <c r="S2693" s="15">
        <v>0.74</v>
      </c>
      <c r="T2693" s="15">
        <v>1.56</v>
      </c>
      <c r="U2693" s="15">
        <v>19.579999999999998</v>
      </c>
      <c r="V2693" s="15">
        <v>108486</v>
      </c>
      <c r="W2693" s="15">
        <v>938404</v>
      </c>
      <c r="X2693" s="15">
        <v>2124156</v>
      </c>
      <c r="Y2693" s="15">
        <v>1185752</v>
      </c>
      <c r="Z2693" s="15">
        <v>8827</v>
      </c>
      <c r="AA2693" s="15">
        <v>2.218</v>
      </c>
      <c r="AB2693" s="15">
        <v>39.700000000000003</v>
      </c>
    </row>
    <row r="2694" spans="1:28" ht="15" customHeight="1" x14ac:dyDescent="0.3">
      <c r="A2694" s="15" t="s">
        <v>2822</v>
      </c>
      <c r="B2694" s="15" t="s">
        <v>98</v>
      </c>
      <c r="C2694" s="15" t="s">
        <v>105</v>
      </c>
      <c r="D2694" s="15" t="s">
        <v>100</v>
      </c>
      <c r="E2694" s="15" t="s">
        <v>101</v>
      </c>
      <c r="F2694" s="15">
        <v>13.05</v>
      </c>
      <c r="G2694" s="15">
        <v>833.9</v>
      </c>
      <c r="H2694" s="15">
        <v>24.8</v>
      </c>
      <c r="I2694" s="15">
        <v>60.4</v>
      </c>
      <c r="J2694" s="15">
        <v>6.5</v>
      </c>
      <c r="K2694" s="15">
        <v>6.91</v>
      </c>
      <c r="L2694" s="15">
        <v>35.299999999999997</v>
      </c>
      <c r="M2694" s="15">
        <v>73.099999999999994</v>
      </c>
      <c r="N2694" s="15">
        <v>83.1</v>
      </c>
      <c r="O2694" s="15">
        <v>109.6</v>
      </c>
      <c r="P2694" s="15" t="s">
        <v>107</v>
      </c>
      <c r="Q2694" s="15">
        <v>119.9</v>
      </c>
      <c r="R2694" s="15">
        <v>3.98</v>
      </c>
      <c r="S2694" s="15">
        <v>0.76</v>
      </c>
      <c r="T2694" s="15">
        <v>2.94</v>
      </c>
      <c r="U2694" s="15">
        <v>38.369999999999997</v>
      </c>
      <c r="V2694" s="15">
        <v>26792</v>
      </c>
      <c r="W2694" s="15">
        <v>756131</v>
      </c>
      <c r="X2694" s="15">
        <v>1028009</v>
      </c>
      <c r="Y2694" s="15">
        <v>271878</v>
      </c>
      <c r="Z2694" s="15">
        <v>8642</v>
      </c>
      <c r="AA2694" s="15">
        <v>4.4400000000000004</v>
      </c>
      <c r="AB2694" s="15">
        <v>59.7</v>
      </c>
    </row>
    <row r="2695" spans="1:28" ht="15" customHeight="1" x14ac:dyDescent="0.3">
      <c r="A2695" s="15" t="s">
        <v>2823</v>
      </c>
      <c r="B2695" s="15" t="s">
        <v>98</v>
      </c>
      <c r="C2695" s="15" t="s">
        <v>152</v>
      </c>
      <c r="D2695" s="15" t="s">
        <v>100</v>
      </c>
      <c r="E2695" s="15" t="s">
        <v>101</v>
      </c>
      <c r="F2695" s="15">
        <v>7.75</v>
      </c>
      <c r="G2695" s="15">
        <v>890.1</v>
      </c>
      <c r="H2695" s="15">
        <v>25.5</v>
      </c>
      <c r="I2695" s="15">
        <v>57.5</v>
      </c>
      <c r="J2695" s="15">
        <v>5.9</v>
      </c>
      <c r="K2695" s="15">
        <v>8.3800000000000008</v>
      </c>
      <c r="L2695" s="15">
        <v>32</v>
      </c>
      <c r="M2695" s="15">
        <v>168.5</v>
      </c>
      <c r="N2695" s="15">
        <v>45.4</v>
      </c>
      <c r="O2695" s="15">
        <v>92.7</v>
      </c>
      <c r="P2695" s="15" t="s">
        <v>127</v>
      </c>
      <c r="Q2695" s="15">
        <v>173.4</v>
      </c>
      <c r="R2695" s="15">
        <v>7.11</v>
      </c>
      <c r="S2695" s="15">
        <v>0.98</v>
      </c>
      <c r="T2695" s="15">
        <v>0.3</v>
      </c>
      <c r="U2695" s="15">
        <v>2.3199999999999998</v>
      </c>
      <c r="V2695" s="15">
        <v>23567</v>
      </c>
      <c r="W2695" s="15">
        <v>520590</v>
      </c>
      <c r="X2695" s="15">
        <v>54675</v>
      </c>
      <c r="Y2695" s="15">
        <v>-465915</v>
      </c>
      <c r="Z2695" s="15">
        <v>4453</v>
      </c>
      <c r="AA2695" s="15">
        <v>0.52100000000000002</v>
      </c>
      <c r="AB2695" s="15">
        <v>55.8</v>
      </c>
    </row>
    <row r="2696" spans="1:28" ht="15" customHeight="1" x14ac:dyDescent="0.3">
      <c r="A2696" s="15" t="s">
        <v>2824</v>
      </c>
      <c r="B2696" s="15" t="s">
        <v>122</v>
      </c>
      <c r="C2696" s="15" t="s">
        <v>105</v>
      </c>
      <c r="D2696" s="15" t="s">
        <v>106</v>
      </c>
      <c r="E2696" s="15" t="s">
        <v>101</v>
      </c>
      <c r="F2696" s="15">
        <v>8.91</v>
      </c>
      <c r="G2696" s="15">
        <v>1061.9000000000001</v>
      </c>
      <c r="H2696" s="15">
        <v>31.4</v>
      </c>
      <c r="I2696" s="15">
        <v>62.6</v>
      </c>
      <c r="J2696" s="15">
        <v>6.7</v>
      </c>
      <c r="K2696" s="15">
        <v>6.5</v>
      </c>
      <c r="L2696" s="15">
        <v>32.299999999999997</v>
      </c>
      <c r="M2696" s="15">
        <v>166.8</v>
      </c>
      <c r="N2696" s="15">
        <v>55.4</v>
      </c>
      <c r="O2696" s="15">
        <v>169.4</v>
      </c>
      <c r="P2696" s="15" t="s">
        <v>107</v>
      </c>
      <c r="Q2696" s="15">
        <v>262.89999999999998</v>
      </c>
      <c r="R2696" s="15">
        <v>6.06</v>
      </c>
      <c r="S2696" s="15">
        <v>0.73</v>
      </c>
      <c r="T2696" s="15">
        <v>3.93</v>
      </c>
      <c r="U2696" s="15">
        <v>35.020000000000003</v>
      </c>
      <c r="V2696" s="15">
        <v>19229</v>
      </c>
      <c r="W2696" s="15">
        <v>633274</v>
      </c>
      <c r="X2696" s="15">
        <v>673400</v>
      </c>
      <c r="Y2696" s="15">
        <v>40126</v>
      </c>
      <c r="Z2696" s="15">
        <v>6794</v>
      </c>
      <c r="AA2696" s="15">
        <v>5.1550000000000002</v>
      </c>
      <c r="AB2696" s="15">
        <v>58.1</v>
      </c>
    </row>
    <row r="2697" spans="1:28" ht="15" customHeight="1" x14ac:dyDescent="0.3">
      <c r="A2697" s="15" t="s">
        <v>2825</v>
      </c>
      <c r="B2697" s="15" t="s">
        <v>137</v>
      </c>
      <c r="C2697" s="15" t="s">
        <v>119</v>
      </c>
      <c r="D2697" s="15" t="s">
        <v>177</v>
      </c>
      <c r="E2697" s="15" t="s">
        <v>101</v>
      </c>
      <c r="F2697" s="15">
        <v>12.25</v>
      </c>
      <c r="G2697" s="15">
        <v>954.6</v>
      </c>
      <c r="H2697" s="15">
        <v>27.4</v>
      </c>
      <c r="I2697" s="15">
        <v>55</v>
      </c>
      <c r="J2697" s="15">
        <v>6.6</v>
      </c>
      <c r="K2697" s="15">
        <v>6.5</v>
      </c>
      <c r="L2697" s="15">
        <v>32.700000000000003</v>
      </c>
      <c r="M2697" s="15">
        <v>135</v>
      </c>
      <c r="N2697" s="15">
        <v>81.5</v>
      </c>
      <c r="O2697" s="15">
        <v>115.1</v>
      </c>
      <c r="P2697" s="15" t="s">
        <v>102</v>
      </c>
      <c r="Q2697" s="15">
        <v>147.1</v>
      </c>
      <c r="R2697" s="15">
        <v>5.35</v>
      </c>
      <c r="S2697" s="15">
        <v>0.93</v>
      </c>
      <c r="T2697" s="15">
        <v>73.989999999999995</v>
      </c>
      <c r="U2697" s="15">
        <v>906.38</v>
      </c>
      <c r="V2697" s="15">
        <v>3327</v>
      </c>
      <c r="W2697" s="15">
        <v>941589</v>
      </c>
      <c r="X2697" s="15">
        <v>3015526</v>
      </c>
      <c r="Y2697" s="15">
        <v>2073937</v>
      </c>
      <c r="Z2697" s="15">
        <v>14448</v>
      </c>
      <c r="AA2697" s="15">
        <v>62.734000000000002</v>
      </c>
      <c r="AB2697" s="15">
        <v>51.1</v>
      </c>
    </row>
    <row r="2698" spans="1:28" ht="15" customHeight="1" x14ac:dyDescent="0.3">
      <c r="A2698" s="15" t="s">
        <v>2826</v>
      </c>
      <c r="B2698" s="15" t="s">
        <v>146</v>
      </c>
      <c r="C2698" s="15" t="s">
        <v>129</v>
      </c>
      <c r="D2698" s="15" t="s">
        <v>130</v>
      </c>
      <c r="E2698" s="15" t="s">
        <v>101</v>
      </c>
      <c r="F2698" s="15">
        <v>13.25</v>
      </c>
      <c r="G2698" s="15">
        <v>533.9</v>
      </c>
      <c r="H2698" s="15">
        <v>31.1</v>
      </c>
      <c r="I2698" s="15">
        <v>69.599999999999994</v>
      </c>
      <c r="J2698" s="15">
        <v>5.9</v>
      </c>
      <c r="K2698" s="15">
        <v>6.05</v>
      </c>
      <c r="L2698" s="15">
        <v>26.5</v>
      </c>
      <c r="M2698" s="15">
        <v>102.8</v>
      </c>
      <c r="N2698" s="15">
        <v>56</v>
      </c>
      <c r="O2698" s="15">
        <v>92.2</v>
      </c>
      <c r="P2698" s="15" t="s">
        <v>107</v>
      </c>
      <c r="Q2698" s="15">
        <v>250.3</v>
      </c>
      <c r="R2698" s="15">
        <v>4.3</v>
      </c>
      <c r="S2698" s="15">
        <v>0.81</v>
      </c>
      <c r="T2698" s="15">
        <v>1.08</v>
      </c>
      <c r="U2698" s="15">
        <v>14.31</v>
      </c>
      <c r="V2698" s="15">
        <v>63545</v>
      </c>
      <c r="W2698" s="15">
        <v>881556</v>
      </c>
      <c r="X2698" s="15">
        <v>909329</v>
      </c>
      <c r="Y2698" s="15">
        <v>27773</v>
      </c>
      <c r="Z2698" s="15">
        <v>11328</v>
      </c>
      <c r="AA2698" s="15">
        <v>1.2629999999999999</v>
      </c>
      <c r="AB2698" s="15">
        <v>56.5</v>
      </c>
    </row>
    <row r="2699" spans="1:28" ht="15" customHeight="1" x14ac:dyDescent="0.3">
      <c r="A2699" s="15" t="s">
        <v>2827</v>
      </c>
      <c r="B2699" s="15" t="s">
        <v>137</v>
      </c>
      <c r="C2699" s="15" t="s">
        <v>119</v>
      </c>
      <c r="D2699" s="15" t="s">
        <v>177</v>
      </c>
      <c r="E2699" s="15" t="s">
        <v>112</v>
      </c>
      <c r="F2699" s="15">
        <v>5.27</v>
      </c>
      <c r="G2699" s="15">
        <v>271</v>
      </c>
      <c r="H2699" s="15">
        <v>25.8</v>
      </c>
      <c r="I2699" s="15">
        <v>62.6</v>
      </c>
      <c r="J2699" s="15">
        <v>6.5</v>
      </c>
      <c r="K2699" s="15">
        <v>6.67</v>
      </c>
      <c r="L2699" s="15">
        <v>21.3</v>
      </c>
      <c r="M2699" s="15">
        <v>143</v>
      </c>
      <c r="N2699" s="15">
        <v>73.8</v>
      </c>
      <c r="O2699" s="15">
        <v>112.4</v>
      </c>
      <c r="P2699" s="15" t="s">
        <v>102</v>
      </c>
      <c r="Q2699" s="15">
        <v>180.7</v>
      </c>
      <c r="R2699" s="15">
        <v>2.5299999999999998</v>
      </c>
      <c r="S2699" s="15">
        <v>0.69</v>
      </c>
      <c r="T2699" s="15">
        <v>71.209999999999994</v>
      </c>
      <c r="U2699" s="15">
        <v>375.28</v>
      </c>
      <c r="V2699" s="15">
        <v>3759</v>
      </c>
      <c r="W2699" s="15">
        <v>306643</v>
      </c>
      <c r="X2699" s="15">
        <v>1410678</v>
      </c>
      <c r="Y2699" s="15">
        <v>1104035</v>
      </c>
      <c r="Z2699" s="15">
        <v>8525</v>
      </c>
      <c r="AA2699" s="15">
        <v>44.021000000000001</v>
      </c>
      <c r="AB2699" s="15">
        <v>45.8</v>
      </c>
    </row>
    <row r="2700" spans="1:28" ht="15" customHeight="1" x14ac:dyDescent="0.3">
      <c r="A2700" s="15" t="s">
        <v>2828</v>
      </c>
      <c r="B2700" s="15" t="s">
        <v>104</v>
      </c>
      <c r="C2700" s="15" t="s">
        <v>105</v>
      </c>
      <c r="D2700" s="15" t="s">
        <v>130</v>
      </c>
      <c r="E2700" s="15" t="s">
        <v>120</v>
      </c>
      <c r="F2700" s="15">
        <v>10.39</v>
      </c>
      <c r="G2700" s="15">
        <v>401</v>
      </c>
      <c r="H2700" s="15">
        <v>29.1</v>
      </c>
      <c r="I2700" s="15">
        <v>66.5</v>
      </c>
      <c r="J2700" s="15">
        <v>9.8000000000000007</v>
      </c>
      <c r="K2700" s="15">
        <v>6.47</v>
      </c>
      <c r="L2700" s="15">
        <v>19.600000000000001</v>
      </c>
      <c r="M2700" s="15">
        <v>136.4</v>
      </c>
      <c r="N2700" s="15">
        <v>62</v>
      </c>
      <c r="O2700" s="15">
        <v>94.6</v>
      </c>
      <c r="P2700" s="15" t="s">
        <v>107</v>
      </c>
      <c r="Q2700" s="15">
        <v>113.8</v>
      </c>
      <c r="R2700" s="15">
        <v>7.11</v>
      </c>
      <c r="S2700" s="15">
        <v>0.94</v>
      </c>
      <c r="T2700" s="15">
        <v>1.26</v>
      </c>
      <c r="U2700" s="15">
        <v>13.09</v>
      </c>
      <c r="V2700" s="15">
        <v>63000</v>
      </c>
      <c r="W2700" s="15">
        <v>696648</v>
      </c>
      <c r="X2700" s="15">
        <v>824670</v>
      </c>
      <c r="Y2700" s="15">
        <v>128022</v>
      </c>
      <c r="Z2700" s="15">
        <v>9797</v>
      </c>
      <c r="AA2700" s="15">
        <v>1.3360000000000001</v>
      </c>
      <c r="AB2700" s="15">
        <v>29</v>
      </c>
    </row>
    <row r="2701" spans="1:28" ht="15" customHeight="1" x14ac:dyDescent="0.3">
      <c r="A2701" s="15" t="s">
        <v>2829</v>
      </c>
      <c r="B2701" s="15" t="s">
        <v>126</v>
      </c>
      <c r="C2701" s="15" t="s">
        <v>99</v>
      </c>
      <c r="D2701" s="15" t="s">
        <v>144</v>
      </c>
      <c r="E2701" s="15" t="s">
        <v>101</v>
      </c>
      <c r="F2701" s="15">
        <v>2.02</v>
      </c>
      <c r="G2701" s="15">
        <v>805.6</v>
      </c>
      <c r="H2701" s="15">
        <v>29.5</v>
      </c>
      <c r="I2701" s="15">
        <v>81.5</v>
      </c>
      <c r="J2701" s="15">
        <v>5.9</v>
      </c>
      <c r="K2701" s="15">
        <v>7.56</v>
      </c>
      <c r="L2701" s="15">
        <v>35.9</v>
      </c>
      <c r="M2701" s="15">
        <v>79.3</v>
      </c>
      <c r="N2701" s="15">
        <v>46.7</v>
      </c>
      <c r="O2701" s="15">
        <v>78</v>
      </c>
      <c r="P2701" s="15" t="s">
        <v>102</v>
      </c>
      <c r="Q2701" s="15">
        <v>217.2</v>
      </c>
      <c r="R2701" s="15">
        <v>4.8</v>
      </c>
      <c r="S2701" s="15">
        <v>0.66</v>
      </c>
      <c r="T2701" s="15">
        <v>0.82</v>
      </c>
      <c r="U2701" s="15">
        <v>1.66</v>
      </c>
      <c r="V2701" s="15">
        <v>62340</v>
      </c>
      <c r="W2701" s="15">
        <v>158057</v>
      </c>
      <c r="X2701" s="15">
        <v>103484</v>
      </c>
      <c r="Y2701" s="15">
        <v>-54573</v>
      </c>
      <c r="Z2701" s="15">
        <v>957</v>
      </c>
      <c r="AA2701" s="15">
        <v>1.7350000000000001</v>
      </c>
      <c r="AB2701" s="15">
        <v>73.900000000000006</v>
      </c>
    </row>
    <row r="2702" spans="1:28" ht="15" customHeight="1" x14ac:dyDescent="0.3">
      <c r="A2702" s="15" t="s">
        <v>2830</v>
      </c>
      <c r="B2702" s="15" t="s">
        <v>98</v>
      </c>
      <c r="C2702" s="15" t="s">
        <v>123</v>
      </c>
      <c r="D2702" s="15" t="s">
        <v>115</v>
      </c>
      <c r="E2702" s="15" t="s">
        <v>120</v>
      </c>
      <c r="F2702" s="15">
        <v>4.59</v>
      </c>
      <c r="G2702" s="15">
        <v>80</v>
      </c>
      <c r="H2702" s="15">
        <v>32.6</v>
      </c>
      <c r="I2702" s="15">
        <v>49.7</v>
      </c>
      <c r="J2702" s="15">
        <v>9.6</v>
      </c>
      <c r="K2702" s="15">
        <v>7.06</v>
      </c>
      <c r="L2702" s="15">
        <v>25.7</v>
      </c>
      <c r="M2702" s="15">
        <v>119.9</v>
      </c>
      <c r="N2702" s="15">
        <v>65.2</v>
      </c>
      <c r="O2702" s="15">
        <v>122.8</v>
      </c>
      <c r="P2702" s="15" t="s">
        <v>116</v>
      </c>
      <c r="Q2702" s="15">
        <v>172.2</v>
      </c>
      <c r="R2702" s="15">
        <v>4.5999999999999996</v>
      </c>
      <c r="S2702" s="15">
        <v>0.82</v>
      </c>
      <c r="T2702" s="15">
        <v>1.67</v>
      </c>
      <c r="U2702" s="15">
        <v>7.67</v>
      </c>
      <c r="V2702" s="15">
        <v>21043</v>
      </c>
      <c r="W2702" s="15">
        <v>302583</v>
      </c>
      <c r="X2702" s="15">
        <v>161400</v>
      </c>
      <c r="Y2702" s="15">
        <v>-141183</v>
      </c>
      <c r="Z2702" s="15">
        <v>4040</v>
      </c>
      <c r="AA2702" s="15">
        <v>1.899</v>
      </c>
      <c r="AB2702" s="15">
        <v>35.6</v>
      </c>
    </row>
    <row r="2703" spans="1:28" ht="15" customHeight="1" x14ac:dyDescent="0.3">
      <c r="A2703" s="15" t="s">
        <v>2831</v>
      </c>
      <c r="B2703" s="15" t="s">
        <v>98</v>
      </c>
      <c r="C2703" s="15" t="s">
        <v>170</v>
      </c>
      <c r="D2703" s="15" t="s">
        <v>115</v>
      </c>
      <c r="E2703" s="15" t="s">
        <v>120</v>
      </c>
      <c r="F2703" s="15">
        <v>9.24</v>
      </c>
      <c r="G2703" s="15">
        <v>80</v>
      </c>
      <c r="H2703" s="15">
        <v>31.7</v>
      </c>
      <c r="I2703" s="15">
        <v>28.3</v>
      </c>
      <c r="J2703" s="15">
        <v>6.9</v>
      </c>
      <c r="K2703" s="15">
        <v>7.61</v>
      </c>
      <c r="L2703" s="15">
        <v>16.7</v>
      </c>
      <c r="M2703" s="15">
        <v>173.8</v>
      </c>
      <c r="N2703" s="15">
        <v>47</v>
      </c>
      <c r="O2703" s="15">
        <v>151.19999999999999</v>
      </c>
      <c r="P2703" s="15" t="s">
        <v>102</v>
      </c>
      <c r="Q2703" s="15">
        <v>243.3</v>
      </c>
      <c r="R2703" s="15">
        <v>2.98</v>
      </c>
      <c r="S2703" s="15">
        <v>0.71</v>
      </c>
      <c r="T2703" s="15">
        <v>0.93</v>
      </c>
      <c r="U2703" s="15">
        <v>8.59</v>
      </c>
      <c r="V2703" s="15">
        <v>21018</v>
      </c>
      <c r="W2703" s="15">
        <v>704885</v>
      </c>
      <c r="X2703" s="15">
        <v>180545</v>
      </c>
      <c r="Y2703" s="15">
        <v>-524340</v>
      </c>
      <c r="Z2703" s="15">
        <v>11438</v>
      </c>
      <c r="AA2703" s="15">
        <v>0.751</v>
      </c>
      <c r="AB2703" s="15">
        <v>38.1</v>
      </c>
    </row>
    <row r="2704" spans="1:28" ht="15" customHeight="1" x14ac:dyDescent="0.3">
      <c r="A2704" s="15" t="s">
        <v>2832</v>
      </c>
      <c r="B2704" s="15" t="s">
        <v>137</v>
      </c>
      <c r="C2704" s="15" t="s">
        <v>170</v>
      </c>
      <c r="D2704" s="15" t="s">
        <v>111</v>
      </c>
      <c r="E2704" s="15" t="s">
        <v>120</v>
      </c>
      <c r="F2704" s="15">
        <v>3.2</v>
      </c>
      <c r="G2704" s="15">
        <v>380.7</v>
      </c>
      <c r="H2704" s="15">
        <v>30</v>
      </c>
      <c r="I2704" s="15">
        <v>56</v>
      </c>
      <c r="J2704" s="15">
        <v>8.6</v>
      </c>
      <c r="K2704" s="15">
        <v>6.4</v>
      </c>
      <c r="L2704" s="15">
        <v>15.3</v>
      </c>
      <c r="M2704" s="15">
        <v>93.6</v>
      </c>
      <c r="N2704" s="15">
        <v>68.7</v>
      </c>
      <c r="O2704" s="15">
        <v>89.5</v>
      </c>
      <c r="P2704" s="15" t="s">
        <v>127</v>
      </c>
      <c r="Q2704" s="15">
        <v>200.8</v>
      </c>
      <c r="R2704" s="15">
        <v>4.38</v>
      </c>
      <c r="S2704" s="15">
        <v>0.78</v>
      </c>
      <c r="T2704" s="15">
        <v>1.2</v>
      </c>
      <c r="U2704" s="15">
        <v>3.84</v>
      </c>
      <c r="V2704" s="15">
        <v>77355</v>
      </c>
      <c r="W2704" s="15">
        <v>217973</v>
      </c>
      <c r="X2704" s="15">
        <v>297043</v>
      </c>
      <c r="Y2704" s="15">
        <v>79070</v>
      </c>
      <c r="Z2704" s="15">
        <v>1157</v>
      </c>
      <c r="AA2704" s="15">
        <v>3.319</v>
      </c>
      <c r="AB2704" s="15">
        <v>38.700000000000003</v>
      </c>
    </row>
    <row r="2705" spans="1:28" ht="15" customHeight="1" x14ac:dyDescent="0.3">
      <c r="A2705" s="15" t="s">
        <v>2833</v>
      </c>
      <c r="B2705" s="15" t="s">
        <v>104</v>
      </c>
      <c r="C2705" s="15" t="s">
        <v>105</v>
      </c>
      <c r="D2705" s="15" t="s">
        <v>130</v>
      </c>
      <c r="E2705" s="15" t="s">
        <v>101</v>
      </c>
      <c r="F2705" s="15">
        <v>3.44</v>
      </c>
      <c r="G2705" s="15">
        <v>1086.4000000000001</v>
      </c>
      <c r="H2705" s="15">
        <v>30.3</v>
      </c>
      <c r="I2705" s="15">
        <v>72.2</v>
      </c>
      <c r="J2705" s="15">
        <v>7</v>
      </c>
      <c r="K2705" s="15">
        <v>6.89</v>
      </c>
      <c r="L2705" s="15">
        <v>32.9</v>
      </c>
      <c r="M2705" s="15">
        <v>163.19999999999999</v>
      </c>
      <c r="N2705" s="15">
        <v>71.3</v>
      </c>
      <c r="O2705" s="15">
        <v>92.8</v>
      </c>
      <c r="P2705" s="15" t="s">
        <v>127</v>
      </c>
      <c r="Q2705" s="15">
        <v>201.8</v>
      </c>
      <c r="R2705" s="15">
        <v>5.8</v>
      </c>
      <c r="S2705" s="15">
        <v>0.99</v>
      </c>
      <c r="T2705" s="15">
        <v>1.81</v>
      </c>
      <c r="U2705" s="15">
        <v>6.23</v>
      </c>
      <c r="V2705" s="15">
        <v>72495</v>
      </c>
      <c r="W2705" s="15">
        <v>199455</v>
      </c>
      <c r="X2705" s="15">
        <v>451644</v>
      </c>
      <c r="Y2705" s="15">
        <v>252189</v>
      </c>
      <c r="Z2705" s="15">
        <v>2594</v>
      </c>
      <c r="AA2705" s="15">
        <v>2.4020000000000001</v>
      </c>
      <c r="AB2705" s="15">
        <v>68.400000000000006</v>
      </c>
    </row>
    <row r="2706" spans="1:28" ht="15" customHeight="1" x14ac:dyDescent="0.3">
      <c r="A2706" s="15" t="s">
        <v>2834</v>
      </c>
      <c r="B2706" s="15" t="s">
        <v>122</v>
      </c>
      <c r="C2706" s="15" t="s">
        <v>110</v>
      </c>
      <c r="D2706" s="15" t="s">
        <v>144</v>
      </c>
      <c r="E2706" s="15" t="s">
        <v>101</v>
      </c>
      <c r="F2706" s="15">
        <v>12.18</v>
      </c>
      <c r="G2706" s="15">
        <v>821.6</v>
      </c>
      <c r="H2706" s="15">
        <v>26.1</v>
      </c>
      <c r="I2706" s="15">
        <v>79.8</v>
      </c>
      <c r="J2706" s="15">
        <v>6.8</v>
      </c>
      <c r="K2706" s="15">
        <v>6.29</v>
      </c>
      <c r="L2706" s="15">
        <v>26.3</v>
      </c>
      <c r="M2706" s="15">
        <v>153.5</v>
      </c>
      <c r="N2706" s="15">
        <v>30.3</v>
      </c>
      <c r="O2706" s="15">
        <v>113.5</v>
      </c>
      <c r="P2706" s="15" t="s">
        <v>107</v>
      </c>
      <c r="Q2706" s="15">
        <v>141.30000000000001</v>
      </c>
      <c r="R2706" s="15">
        <v>7.42</v>
      </c>
      <c r="S2706" s="15">
        <v>0.84</v>
      </c>
      <c r="T2706" s="15">
        <v>1.62</v>
      </c>
      <c r="U2706" s="15">
        <v>19.73</v>
      </c>
      <c r="V2706" s="15">
        <v>68662</v>
      </c>
      <c r="W2706" s="15">
        <v>917297</v>
      </c>
      <c r="X2706" s="15">
        <v>1354701</v>
      </c>
      <c r="Y2706" s="15">
        <v>437404</v>
      </c>
      <c r="Z2706" s="15">
        <v>7715</v>
      </c>
      <c r="AA2706" s="15">
        <v>2.5569999999999999</v>
      </c>
      <c r="AB2706" s="15">
        <v>39.9</v>
      </c>
    </row>
    <row r="2707" spans="1:28" ht="15" customHeight="1" x14ac:dyDescent="0.3">
      <c r="A2707" s="15" t="s">
        <v>2835</v>
      </c>
      <c r="B2707" s="15" t="s">
        <v>98</v>
      </c>
      <c r="C2707" s="15" t="s">
        <v>105</v>
      </c>
      <c r="D2707" s="15" t="s">
        <v>130</v>
      </c>
      <c r="E2707" s="15" t="s">
        <v>112</v>
      </c>
      <c r="F2707" s="15">
        <v>5.14</v>
      </c>
      <c r="G2707" s="15">
        <v>393.4</v>
      </c>
      <c r="H2707" s="15">
        <v>22.8</v>
      </c>
      <c r="I2707" s="15">
        <v>61.6</v>
      </c>
      <c r="J2707" s="15">
        <v>7.2</v>
      </c>
      <c r="K2707" s="15">
        <v>6.49</v>
      </c>
      <c r="L2707" s="15">
        <v>26.1</v>
      </c>
      <c r="M2707" s="15">
        <v>106.7</v>
      </c>
      <c r="N2707" s="15">
        <v>51.5</v>
      </c>
      <c r="O2707" s="15">
        <v>71.599999999999994</v>
      </c>
      <c r="P2707" s="15" t="s">
        <v>107</v>
      </c>
      <c r="Q2707" s="15">
        <v>78.599999999999994</v>
      </c>
      <c r="R2707" s="15">
        <v>5.97</v>
      </c>
      <c r="S2707" s="15">
        <v>0.93</v>
      </c>
      <c r="T2707" s="15">
        <v>1.41</v>
      </c>
      <c r="U2707" s="15">
        <v>7.25</v>
      </c>
      <c r="V2707" s="15">
        <v>54291</v>
      </c>
      <c r="W2707" s="15">
        <v>330575</v>
      </c>
      <c r="X2707" s="15">
        <v>393610</v>
      </c>
      <c r="Y2707" s="15">
        <v>63035</v>
      </c>
      <c r="Z2707" s="15">
        <v>4299</v>
      </c>
      <c r="AA2707" s="15">
        <v>1.6859999999999999</v>
      </c>
      <c r="AB2707" s="15">
        <v>40.1</v>
      </c>
    </row>
    <row r="2708" spans="1:28" ht="15" customHeight="1" x14ac:dyDescent="0.3">
      <c r="A2708" s="15" t="s">
        <v>2836</v>
      </c>
      <c r="B2708" s="15" t="s">
        <v>118</v>
      </c>
      <c r="C2708" s="15" t="s">
        <v>119</v>
      </c>
      <c r="D2708" s="15" t="s">
        <v>144</v>
      </c>
      <c r="E2708" s="15" t="s">
        <v>112</v>
      </c>
      <c r="F2708" s="15">
        <v>8.74</v>
      </c>
      <c r="G2708" s="15">
        <v>276.89999999999998</v>
      </c>
      <c r="H2708" s="15">
        <v>28</v>
      </c>
      <c r="I2708" s="15">
        <v>59.7</v>
      </c>
      <c r="J2708" s="15">
        <v>7.8</v>
      </c>
      <c r="K2708" s="15">
        <v>7.3</v>
      </c>
      <c r="L2708" s="15">
        <v>26.4</v>
      </c>
      <c r="M2708" s="15">
        <v>141</v>
      </c>
      <c r="N2708" s="15">
        <v>28.5</v>
      </c>
      <c r="O2708" s="15">
        <v>41.4</v>
      </c>
      <c r="P2708" s="15" t="s">
        <v>107</v>
      </c>
      <c r="Q2708" s="15">
        <v>191.3</v>
      </c>
      <c r="R2708" s="15">
        <v>6.38</v>
      </c>
      <c r="S2708" s="15">
        <v>0.75</v>
      </c>
      <c r="T2708" s="15">
        <v>1.23</v>
      </c>
      <c r="U2708" s="15">
        <v>10.75</v>
      </c>
      <c r="V2708" s="15">
        <v>55165</v>
      </c>
      <c r="W2708" s="15">
        <v>692959</v>
      </c>
      <c r="X2708" s="15">
        <v>593024</v>
      </c>
      <c r="Y2708" s="15">
        <v>-99935</v>
      </c>
      <c r="Z2708" s="15">
        <v>6419</v>
      </c>
      <c r="AA2708" s="15">
        <v>1.675</v>
      </c>
      <c r="AB2708" s="15">
        <v>30.5</v>
      </c>
    </row>
    <row r="2709" spans="1:28" ht="15" customHeight="1" x14ac:dyDescent="0.3">
      <c r="A2709" s="15" t="s">
        <v>2837</v>
      </c>
      <c r="B2709" s="15" t="s">
        <v>146</v>
      </c>
      <c r="C2709" s="15" t="s">
        <v>110</v>
      </c>
      <c r="D2709" s="15" t="s">
        <v>130</v>
      </c>
      <c r="E2709" s="15" t="s">
        <v>112</v>
      </c>
      <c r="F2709" s="15">
        <v>2.09</v>
      </c>
      <c r="G2709" s="15">
        <v>617.20000000000005</v>
      </c>
      <c r="H2709" s="15">
        <v>19.2</v>
      </c>
      <c r="I2709" s="15">
        <v>63.6</v>
      </c>
      <c r="J2709" s="15">
        <v>7.2</v>
      </c>
      <c r="K2709" s="15">
        <v>7.5</v>
      </c>
      <c r="L2709" s="15">
        <v>19.399999999999999</v>
      </c>
      <c r="M2709" s="15">
        <v>96.9</v>
      </c>
      <c r="N2709" s="15">
        <v>42.7</v>
      </c>
      <c r="O2709" s="15">
        <v>136.30000000000001</v>
      </c>
      <c r="P2709" s="15" t="s">
        <v>116</v>
      </c>
      <c r="Q2709" s="15">
        <v>181</v>
      </c>
      <c r="R2709" s="15">
        <v>3.76</v>
      </c>
      <c r="S2709" s="15">
        <v>0.93</v>
      </c>
      <c r="T2709" s="15">
        <v>0.56999999999999995</v>
      </c>
      <c r="U2709" s="15">
        <v>1.19</v>
      </c>
      <c r="V2709" s="15">
        <v>69210</v>
      </c>
      <c r="W2709" s="15">
        <v>113393</v>
      </c>
      <c r="X2709" s="15">
        <v>82360</v>
      </c>
      <c r="Y2709" s="15">
        <v>-31033</v>
      </c>
      <c r="Z2709" s="15">
        <v>931</v>
      </c>
      <c r="AA2709" s="15">
        <v>1.278</v>
      </c>
      <c r="AB2709" s="15">
        <v>66.099999999999994</v>
      </c>
    </row>
    <row r="2710" spans="1:28" ht="15" customHeight="1" x14ac:dyDescent="0.3">
      <c r="A2710" s="15" t="s">
        <v>2838</v>
      </c>
      <c r="B2710" s="15" t="s">
        <v>98</v>
      </c>
      <c r="C2710" s="15" t="s">
        <v>105</v>
      </c>
      <c r="D2710" s="15" t="s">
        <v>144</v>
      </c>
      <c r="E2710" s="15" t="s">
        <v>112</v>
      </c>
      <c r="F2710" s="15">
        <v>7.66</v>
      </c>
      <c r="G2710" s="15">
        <v>210</v>
      </c>
      <c r="H2710" s="15">
        <v>23.5</v>
      </c>
      <c r="I2710" s="15">
        <v>62.4</v>
      </c>
      <c r="J2710" s="15">
        <v>7.4</v>
      </c>
      <c r="K2710" s="15">
        <v>5.68</v>
      </c>
      <c r="L2710" s="15">
        <v>37.700000000000003</v>
      </c>
      <c r="M2710" s="15">
        <v>127.3</v>
      </c>
      <c r="N2710" s="15">
        <v>43.6</v>
      </c>
      <c r="O2710" s="15">
        <v>94.8</v>
      </c>
      <c r="P2710" s="15" t="s">
        <v>127</v>
      </c>
      <c r="Q2710" s="15">
        <v>213.4</v>
      </c>
      <c r="R2710" s="15">
        <v>5.73</v>
      </c>
      <c r="S2710" s="15">
        <v>0.78</v>
      </c>
      <c r="T2710" s="15">
        <v>0.36</v>
      </c>
      <c r="U2710" s="15">
        <v>2.76</v>
      </c>
      <c r="V2710" s="15">
        <v>46114</v>
      </c>
      <c r="W2710" s="15">
        <v>532426</v>
      </c>
      <c r="X2710" s="15">
        <v>127275</v>
      </c>
      <c r="Y2710" s="15">
        <v>-405151</v>
      </c>
      <c r="Z2710" s="15">
        <v>4426</v>
      </c>
      <c r="AA2710" s="15">
        <v>0.624</v>
      </c>
      <c r="AB2710" s="15">
        <v>35.299999999999997</v>
      </c>
    </row>
    <row r="2711" spans="1:28" ht="15" customHeight="1" x14ac:dyDescent="0.3">
      <c r="A2711" s="15" t="s">
        <v>2839</v>
      </c>
      <c r="B2711" s="15" t="s">
        <v>109</v>
      </c>
      <c r="C2711" s="15" t="s">
        <v>110</v>
      </c>
      <c r="D2711" s="15" t="s">
        <v>106</v>
      </c>
      <c r="E2711" s="15" t="s">
        <v>101</v>
      </c>
      <c r="F2711" s="15">
        <v>0.93</v>
      </c>
      <c r="G2711" s="15">
        <v>936</v>
      </c>
      <c r="H2711" s="15">
        <v>30.8</v>
      </c>
      <c r="I2711" s="15">
        <v>71.2</v>
      </c>
      <c r="J2711" s="15">
        <v>5.9</v>
      </c>
      <c r="K2711" s="15">
        <v>7.2</v>
      </c>
      <c r="L2711" s="15">
        <v>36.6</v>
      </c>
      <c r="M2711" s="15">
        <v>133</v>
      </c>
      <c r="N2711" s="15">
        <v>75.2</v>
      </c>
      <c r="O2711" s="15">
        <v>30</v>
      </c>
      <c r="P2711" s="15" t="s">
        <v>127</v>
      </c>
      <c r="Q2711" s="15">
        <v>203.8</v>
      </c>
      <c r="R2711" s="15">
        <v>7.97</v>
      </c>
      <c r="S2711" s="15">
        <v>0.85</v>
      </c>
      <c r="T2711" s="15">
        <v>2.89</v>
      </c>
      <c r="U2711" s="15">
        <v>2.69</v>
      </c>
      <c r="V2711" s="15">
        <v>20486</v>
      </c>
      <c r="W2711" s="15">
        <v>65224</v>
      </c>
      <c r="X2711" s="15">
        <v>55107</v>
      </c>
      <c r="Y2711" s="15">
        <v>-10117</v>
      </c>
      <c r="Z2711" s="15">
        <v>492</v>
      </c>
      <c r="AA2711" s="15">
        <v>5.4669999999999996</v>
      </c>
      <c r="AB2711" s="15">
        <v>38.200000000000003</v>
      </c>
    </row>
    <row r="2712" spans="1:28" ht="15" customHeight="1" x14ac:dyDescent="0.3">
      <c r="A2712" s="15" t="s">
        <v>2840</v>
      </c>
      <c r="B2712" s="15" t="s">
        <v>126</v>
      </c>
      <c r="C2712" s="15" t="s">
        <v>110</v>
      </c>
      <c r="D2712" s="15" t="s">
        <v>130</v>
      </c>
      <c r="E2712" s="15" t="s">
        <v>101</v>
      </c>
      <c r="F2712" s="15">
        <v>12.03</v>
      </c>
      <c r="G2712" s="15">
        <v>936.9</v>
      </c>
      <c r="H2712" s="15">
        <v>30.3</v>
      </c>
      <c r="I2712" s="15">
        <v>68.3</v>
      </c>
      <c r="J2712" s="15">
        <v>7.9</v>
      </c>
      <c r="K2712" s="15">
        <v>6.15</v>
      </c>
      <c r="L2712" s="15">
        <v>36</v>
      </c>
      <c r="M2712" s="15">
        <v>138.4</v>
      </c>
      <c r="N2712" s="15">
        <v>48.4</v>
      </c>
      <c r="O2712" s="15">
        <v>106.2</v>
      </c>
      <c r="P2712" s="15" t="s">
        <v>116</v>
      </c>
      <c r="Q2712" s="15">
        <v>183.8</v>
      </c>
      <c r="R2712" s="15">
        <v>4.4400000000000004</v>
      </c>
      <c r="S2712" s="15">
        <v>0.83</v>
      </c>
      <c r="T2712" s="15">
        <v>1.0900000000000001</v>
      </c>
      <c r="U2712" s="15">
        <v>13.11</v>
      </c>
      <c r="V2712" s="15">
        <v>71452</v>
      </c>
      <c r="W2712" s="15">
        <v>895358</v>
      </c>
      <c r="X2712" s="15">
        <v>936736</v>
      </c>
      <c r="Y2712" s="15">
        <v>41378</v>
      </c>
      <c r="Z2712" s="15">
        <v>5177</v>
      </c>
      <c r="AA2712" s="15">
        <v>2.532</v>
      </c>
      <c r="AB2712" s="15">
        <v>66.3</v>
      </c>
    </row>
    <row r="2713" spans="1:28" ht="15" customHeight="1" x14ac:dyDescent="0.3">
      <c r="A2713" s="15" t="s">
        <v>2841</v>
      </c>
      <c r="B2713" s="15" t="s">
        <v>109</v>
      </c>
      <c r="C2713" s="15" t="s">
        <v>99</v>
      </c>
      <c r="D2713" s="15" t="s">
        <v>111</v>
      </c>
      <c r="E2713" s="15" t="s">
        <v>112</v>
      </c>
      <c r="F2713" s="15">
        <v>3.74</v>
      </c>
      <c r="G2713" s="15">
        <v>477.6</v>
      </c>
      <c r="H2713" s="15">
        <v>19.8</v>
      </c>
      <c r="I2713" s="15">
        <v>64.599999999999994</v>
      </c>
      <c r="J2713" s="15">
        <v>8.1999999999999993</v>
      </c>
      <c r="K2713" s="15">
        <v>6.71</v>
      </c>
      <c r="L2713" s="15">
        <v>21.2</v>
      </c>
      <c r="M2713" s="15">
        <v>112.2</v>
      </c>
      <c r="N2713" s="15">
        <v>60.9</v>
      </c>
      <c r="O2713" s="15">
        <v>89.4</v>
      </c>
      <c r="P2713" s="15" t="s">
        <v>127</v>
      </c>
      <c r="Q2713" s="15">
        <v>241.3</v>
      </c>
      <c r="R2713" s="15">
        <v>5.87</v>
      </c>
      <c r="S2713" s="15">
        <v>0.77</v>
      </c>
      <c r="T2713" s="15">
        <v>1.1100000000000001</v>
      </c>
      <c r="U2713" s="15">
        <v>4.1500000000000004</v>
      </c>
      <c r="V2713" s="15">
        <v>72458</v>
      </c>
      <c r="W2713" s="15">
        <v>275778</v>
      </c>
      <c r="X2713" s="15">
        <v>300701</v>
      </c>
      <c r="Y2713" s="15">
        <v>24923</v>
      </c>
      <c r="Z2713" s="15">
        <v>1310</v>
      </c>
      <c r="AA2713" s="15">
        <v>3.1680000000000001</v>
      </c>
      <c r="AB2713" s="15">
        <v>41</v>
      </c>
    </row>
    <row r="2714" spans="1:28" ht="15" customHeight="1" x14ac:dyDescent="0.3">
      <c r="A2714" s="15" t="s">
        <v>2842</v>
      </c>
      <c r="B2714" s="15" t="s">
        <v>98</v>
      </c>
      <c r="C2714" s="15" t="s">
        <v>110</v>
      </c>
      <c r="D2714" s="15" t="s">
        <v>132</v>
      </c>
      <c r="E2714" s="15" t="s">
        <v>101</v>
      </c>
      <c r="F2714" s="15">
        <v>9.65</v>
      </c>
      <c r="G2714" s="15">
        <v>1067.5</v>
      </c>
      <c r="H2714" s="15">
        <v>33.4</v>
      </c>
      <c r="I2714" s="15">
        <v>72.900000000000006</v>
      </c>
      <c r="J2714" s="15">
        <v>6.3</v>
      </c>
      <c r="K2714" s="15">
        <v>6.09</v>
      </c>
      <c r="L2714" s="15">
        <v>27.3</v>
      </c>
      <c r="M2714" s="15">
        <v>90.5</v>
      </c>
      <c r="N2714" s="15">
        <v>59</v>
      </c>
      <c r="O2714" s="15">
        <v>85.9</v>
      </c>
      <c r="P2714" s="15" t="s">
        <v>102</v>
      </c>
      <c r="Q2714" s="15">
        <v>218.6</v>
      </c>
      <c r="R2714" s="15">
        <v>3.5</v>
      </c>
      <c r="S2714" s="15">
        <v>0.87</v>
      </c>
      <c r="T2714" s="15">
        <v>1.19</v>
      </c>
      <c r="U2714" s="15">
        <v>11.48</v>
      </c>
      <c r="V2714" s="15">
        <v>87468</v>
      </c>
      <c r="W2714" s="15">
        <v>665007</v>
      </c>
      <c r="X2714" s="15">
        <v>1004133</v>
      </c>
      <c r="Y2714" s="15">
        <v>339126</v>
      </c>
      <c r="Z2714" s="15">
        <v>4751</v>
      </c>
      <c r="AA2714" s="15">
        <v>2.4159999999999999</v>
      </c>
      <c r="AB2714" s="15">
        <v>63.6</v>
      </c>
    </row>
    <row r="2715" spans="1:28" ht="15" customHeight="1" x14ac:dyDescent="0.3">
      <c r="A2715" s="15" t="s">
        <v>2843</v>
      </c>
      <c r="B2715" s="15" t="s">
        <v>122</v>
      </c>
      <c r="C2715" s="15" t="s">
        <v>110</v>
      </c>
      <c r="D2715" s="15" t="s">
        <v>100</v>
      </c>
      <c r="E2715" s="15" t="s">
        <v>101</v>
      </c>
      <c r="F2715" s="15">
        <v>2.2599999999999998</v>
      </c>
      <c r="G2715" s="15">
        <v>500.8</v>
      </c>
      <c r="H2715" s="15">
        <v>30.9</v>
      </c>
      <c r="I2715" s="15">
        <v>74.900000000000006</v>
      </c>
      <c r="J2715" s="15">
        <v>7.8</v>
      </c>
      <c r="K2715" s="15">
        <v>6.85</v>
      </c>
      <c r="L2715" s="15">
        <v>29.2</v>
      </c>
      <c r="M2715" s="15">
        <v>157.1</v>
      </c>
      <c r="N2715" s="15">
        <v>30.3</v>
      </c>
      <c r="O2715" s="15">
        <v>106.2</v>
      </c>
      <c r="P2715" s="15" t="s">
        <v>116</v>
      </c>
      <c r="Q2715" s="15">
        <v>182.5</v>
      </c>
      <c r="R2715" s="15">
        <v>2.98</v>
      </c>
      <c r="S2715" s="15">
        <v>0.99</v>
      </c>
      <c r="T2715" s="15">
        <v>2.61</v>
      </c>
      <c r="U2715" s="15">
        <v>5.9</v>
      </c>
      <c r="V2715" s="15">
        <v>24090</v>
      </c>
      <c r="W2715" s="15">
        <v>158763</v>
      </c>
      <c r="X2715" s="15">
        <v>142131</v>
      </c>
      <c r="Y2715" s="15">
        <v>-16632</v>
      </c>
      <c r="Z2715" s="15">
        <v>635</v>
      </c>
      <c r="AA2715" s="15">
        <v>9.2910000000000004</v>
      </c>
      <c r="AB2715" s="15">
        <v>49.9</v>
      </c>
    </row>
    <row r="2716" spans="1:28" ht="15" customHeight="1" x14ac:dyDescent="0.3">
      <c r="A2716" s="15" t="s">
        <v>2844</v>
      </c>
      <c r="B2716" s="15" t="s">
        <v>118</v>
      </c>
      <c r="C2716" s="15" t="s">
        <v>170</v>
      </c>
      <c r="D2716" s="15" t="s">
        <v>115</v>
      </c>
      <c r="E2716" s="15" t="s">
        <v>120</v>
      </c>
      <c r="F2716" s="15">
        <v>10.62</v>
      </c>
      <c r="G2716" s="15">
        <v>332.2</v>
      </c>
      <c r="H2716" s="15">
        <v>34</v>
      </c>
      <c r="I2716" s="15">
        <v>39.9</v>
      </c>
      <c r="J2716" s="15">
        <v>9.6</v>
      </c>
      <c r="K2716" s="15">
        <v>6.07</v>
      </c>
      <c r="L2716" s="15">
        <v>24.8</v>
      </c>
      <c r="M2716" s="15">
        <v>118.6</v>
      </c>
      <c r="N2716" s="15">
        <v>51.6</v>
      </c>
      <c r="O2716" s="15">
        <v>125.2</v>
      </c>
      <c r="P2716" s="15" t="s">
        <v>127</v>
      </c>
      <c r="Q2716" s="15">
        <v>235.3</v>
      </c>
      <c r="R2716" s="15">
        <v>7.63</v>
      </c>
      <c r="S2716" s="15">
        <v>0.95</v>
      </c>
      <c r="T2716" s="15">
        <v>1.65</v>
      </c>
      <c r="U2716" s="15">
        <v>17.52</v>
      </c>
      <c r="V2716" s="15">
        <v>22374</v>
      </c>
      <c r="W2716" s="15">
        <v>870978</v>
      </c>
      <c r="X2716" s="15">
        <v>391992</v>
      </c>
      <c r="Y2716" s="15">
        <v>-478986</v>
      </c>
      <c r="Z2716" s="15">
        <v>15033</v>
      </c>
      <c r="AA2716" s="15">
        <v>1.165</v>
      </c>
      <c r="AB2716" s="15">
        <v>38.200000000000003</v>
      </c>
    </row>
    <row r="2717" spans="1:28" ht="15" customHeight="1" x14ac:dyDescent="0.3">
      <c r="A2717" s="15" t="s">
        <v>2845</v>
      </c>
      <c r="B2717" s="15" t="s">
        <v>137</v>
      </c>
      <c r="C2717" s="15" t="s">
        <v>119</v>
      </c>
      <c r="D2717" s="15" t="s">
        <v>132</v>
      </c>
      <c r="E2717" s="15" t="s">
        <v>112</v>
      </c>
      <c r="F2717" s="15">
        <v>10.24</v>
      </c>
      <c r="G2717" s="15">
        <v>451.7</v>
      </c>
      <c r="H2717" s="15">
        <v>22.9</v>
      </c>
      <c r="I2717" s="15">
        <v>55.7</v>
      </c>
      <c r="J2717" s="15">
        <v>7.5</v>
      </c>
      <c r="K2717" s="15">
        <v>8.4</v>
      </c>
      <c r="L2717" s="15">
        <v>21.9</v>
      </c>
      <c r="M2717" s="15">
        <v>110.6</v>
      </c>
      <c r="N2717" s="15">
        <v>59.5</v>
      </c>
      <c r="O2717" s="15">
        <v>111.4</v>
      </c>
      <c r="P2717" s="15" t="s">
        <v>127</v>
      </c>
      <c r="Q2717" s="15">
        <v>189.7</v>
      </c>
      <c r="R2717" s="15">
        <v>4.17</v>
      </c>
      <c r="S2717" s="15">
        <v>0.69</v>
      </c>
      <c r="T2717" s="15">
        <v>0.3</v>
      </c>
      <c r="U2717" s="15">
        <v>3.07</v>
      </c>
      <c r="V2717" s="15">
        <v>90842</v>
      </c>
      <c r="W2717" s="15">
        <v>727863</v>
      </c>
      <c r="X2717" s="15">
        <v>278885</v>
      </c>
      <c r="Y2717" s="15">
        <v>-448978</v>
      </c>
      <c r="Z2717" s="15">
        <v>6191</v>
      </c>
      <c r="AA2717" s="15">
        <v>0.496</v>
      </c>
      <c r="AB2717" s="15">
        <v>49.7</v>
      </c>
    </row>
    <row r="2718" spans="1:28" ht="15" customHeight="1" x14ac:dyDescent="0.3">
      <c r="A2718" s="15" t="s">
        <v>2846</v>
      </c>
      <c r="B2718" s="15" t="s">
        <v>118</v>
      </c>
      <c r="C2718" s="15" t="s">
        <v>134</v>
      </c>
      <c r="D2718" s="15" t="s">
        <v>130</v>
      </c>
      <c r="E2718" s="15" t="s">
        <v>112</v>
      </c>
      <c r="F2718" s="15">
        <v>14.12</v>
      </c>
      <c r="G2718" s="15">
        <v>843.4</v>
      </c>
      <c r="H2718" s="15">
        <v>21.7</v>
      </c>
      <c r="I2718" s="15">
        <v>60.4</v>
      </c>
      <c r="J2718" s="15">
        <v>7.9</v>
      </c>
      <c r="K2718" s="15">
        <v>6.25</v>
      </c>
      <c r="L2718" s="15">
        <v>25.3</v>
      </c>
      <c r="M2718" s="15">
        <v>169.3</v>
      </c>
      <c r="N2718" s="15">
        <v>32.1</v>
      </c>
      <c r="O2718" s="15">
        <v>69.3</v>
      </c>
      <c r="P2718" s="15" t="s">
        <v>116</v>
      </c>
      <c r="Q2718" s="15">
        <v>228.6</v>
      </c>
      <c r="R2718" s="15">
        <v>3.91</v>
      </c>
      <c r="S2718" s="15">
        <v>0.94</v>
      </c>
      <c r="T2718" s="15">
        <v>1.34</v>
      </c>
      <c r="U2718" s="15">
        <v>18.920000000000002</v>
      </c>
      <c r="V2718" s="15">
        <v>66025</v>
      </c>
      <c r="W2718" s="15">
        <v>991023</v>
      </c>
      <c r="X2718" s="15">
        <v>1249193</v>
      </c>
      <c r="Y2718" s="15">
        <v>258170</v>
      </c>
      <c r="Z2718" s="15">
        <v>5240</v>
      </c>
      <c r="AA2718" s="15">
        <v>3.6110000000000002</v>
      </c>
      <c r="AB2718" s="15">
        <v>64.5</v>
      </c>
    </row>
    <row r="2719" spans="1:28" ht="15" customHeight="1" x14ac:dyDescent="0.3">
      <c r="A2719" s="15" t="s">
        <v>2847</v>
      </c>
      <c r="B2719" s="15" t="s">
        <v>109</v>
      </c>
      <c r="C2719" s="15" t="s">
        <v>105</v>
      </c>
      <c r="D2719" s="15" t="s">
        <v>144</v>
      </c>
      <c r="E2719" s="15" t="s">
        <v>101</v>
      </c>
      <c r="F2719" s="15">
        <v>6.93</v>
      </c>
      <c r="G2719" s="15">
        <v>694</v>
      </c>
      <c r="H2719" s="15">
        <v>26.4</v>
      </c>
      <c r="I2719" s="15">
        <v>72.099999999999994</v>
      </c>
      <c r="J2719" s="15">
        <v>7.3</v>
      </c>
      <c r="K2719" s="15">
        <v>7.07</v>
      </c>
      <c r="L2719" s="15">
        <v>39.4</v>
      </c>
      <c r="M2719" s="15">
        <v>144.1</v>
      </c>
      <c r="N2719" s="15">
        <v>66.900000000000006</v>
      </c>
      <c r="O2719" s="15">
        <v>121.2</v>
      </c>
      <c r="P2719" s="15" t="s">
        <v>107</v>
      </c>
      <c r="Q2719" s="15">
        <v>194.2</v>
      </c>
      <c r="R2719" s="15">
        <v>5.5</v>
      </c>
      <c r="S2719" s="15">
        <v>0.89</v>
      </c>
      <c r="T2719" s="15">
        <v>2.42</v>
      </c>
      <c r="U2719" s="15">
        <v>16.77</v>
      </c>
      <c r="V2719" s="15">
        <v>60315</v>
      </c>
      <c r="W2719" s="15">
        <v>486060</v>
      </c>
      <c r="X2719" s="15">
        <v>1011483</v>
      </c>
      <c r="Y2719" s="15">
        <v>525423</v>
      </c>
      <c r="Z2719" s="15">
        <v>3953</v>
      </c>
      <c r="AA2719" s="15">
        <v>4.242</v>
      </c>
      <c r="AB2719" s="15">
        <v>53.2</v>
      </c>
    </row>
    <row r="2720" spans="1:28" ht="15" customHeight="1" x14ac:dyDescent="0.3">
      <c r="A2720" s="15" t="s">
        <v>2848</v>
      </c>
      <c r="B2720" s="15" t="s">
        <v>126</v>
      </c>
      <c r="C2720" s="15" t="s">
        <v>152</v>
      </c>
      <c r="D2720" s="15" t="s">
        <v>106</v>
      </c>
      <c r="E2720" s="15" t="s">
        <v>112</v>
      </c>
      <c r="F2720" s="15">
        <v>12.79</v>
      </c>
      <c r="G2720" s="15">
        <v>484</v>
      </c>
      <c r="H2720" s="15">
        <v>23.5</v>
      </c>
      <c r="I2720" s="15">
        <v>52.5</v>
      </c>
      <c r="J2720" s="15">
        <v>8</v>
      </c>
      <c r="K2720" s="15">
        <v>6.53</v>
      </c>
      <c r="L2720" s="15">
        <v>28.4</v>
      </c>
      <c r="M2720" s="15">
        <v>127.1</v>
      </c>
      <c r="N2720" s="15">
        <v>64.5</v>
      </c>
      <c r="O2720" s="15">
        <v>75.099999999999994</v>
      </c>
      <c r="P2720" s="15" t="s">
        <v>107</v>
      </c>
      <c r="Q2720" s="15">
        <v>108.4</v>
      </c>
      <c r="R2720" s="15">
        <v>1.29</v>
      </c>
      <c r="S2720" s="15">
        <v>0.91</v>
      </c>
      <c r="T2720" s="15">
        <v>3.01</v>
      </c>
      <c r="U2720" s="15">
        <v>38.5</v>
      </c>
      <c r="V2720" s="15">
        <v>20033</v>
      </c>
      <c r="W2720" s="15">
        <v>624440</v>
      </c>
      <c r="X2720" s="15">
        <v>771270</v>
      </c>
      <c r="Y2720" s="15">
        <v>146830</v>
      </c>
      <c r="Z2720" s="15">
        <v>9233</v>
      </c>
      <c r="AA2720" s="15">
        <v>4.17</v>
      </c>
      <c r="AB2720" s="15">
        <v>44.9</v>
      </c>
    </row>
    <row r="2721" spans="1:28" ht="15" customHeight="1" x14ac:dyDescent="0.3">
      <c r="A2721" s="15" t="s">
        <v>2849</v>
      </c>
      <c r="B2721" s="15" t="s">
        <v>146</v>
      </c>
      <c r="C2721" s="15" t="s">
        <v>119</v>
      </c>
      <c r="D2721" s="15" t="s">
        <v>130</v>
      </c>
      <c r="E2721" s="15" t="s">
        <v>112</v>
      </c>
      <c r="F2721" s="15">
        <v>12.17</v>
      </c>
      <c r="G2721" s="15">
        <v>505.7</v>
      </c>
      <c r="H2721" s="15">
        <v>24.9</v>
      </c>
      <c r="I2721" s="15">
        <v>60.1</v>
      </c>
      <c r="J2721" s="15">
        <v>8.5</v>
      </c>
      <c r="K2721" s="15">
        <v>6.59</v>
      </c>
      <c r="L2721" s="15">
        <v>33.4</v>
      </c>
      <c r="M2721" s="15">
        <v>182.4</v>
      </c>
      <c r="N2721" s="15">
        <v>76.5</v>
      </c>
      <c r="O2721" s="15">
        <v>81</v>
      </c>
      <c r="P2721" s="15" t="s">
        <v>102</v>
      </c>
      <c r="Q2721" s="15">
        <v>231.4</v>
      </c>
      <c r="R2721" s="15">
        <v>2.79</v>
      </c>
      <c r="S2721" s="15">
        <v>1</v>
      </c>
      <c r="T2721" s="15">
        <v>1.99</v>
      </c>
      <c r="U2721" s="15">
        <v>24.22</v>
      </c>
      <c r="V2721" s="15">
        <v>79101</v>
      </c>
      <c r="W2721" s="15">
        <v>822625</v>
      </c>
      <c r="X2721" s="15">
        <v>1915826</v>
      </c>
      <c r="Y2721" s="15">
        <v>1093201</v>
      </c>
      <c r="Z2721" s="15">
        <v>8385</v>
      </c>
      <c r="AA2721" s="15">
        <v>2.8879999999999999</v>
      </c>
      <c r="AB2721" s="15">
        <v>50.2</v>
      </c>
    </row>
    <row r="2722" spans="1:28" ht="15" customHeight="1" x14ac:dyDescent="0.3">
      <c r="A2722" s="15" t="s">
        <v>2850</v>
      </c>
      <c r="B2722" s="15" t="s">
        <v>98</v>
      </c>
      <c r="C2722" s="15" t="s">
        <v>129</v>
      </c>
      <c r="D2722" s="15" t="s">
        <v>111</v>
      </c>
      <c r="E2722" s="15" t="s">
        <v>112</v>
      </c>
      <c r="F2722" s="15">
        <v>9.77</v>
      </c>
      <c r="G2722" s="15">
        <v>474.1</v>
      </c>
      <c r="H2722" s="15">
        <v>21.4</v>
      </c>
      <c r="I2722" s="15">
        <v>40.5</v>
      </c>
      <c r="J2722" s="15">
        <v>6.4</v>
      </c>
      <c r="K2722" s="15">
        <v>6.67</v>
      </c>
      <c r="L2722" s="15">
        <v>20.8</v>
      </c>
      <c r="M2722" s="15">
        <v>116.3</v>
      </c>
      <c r="N2722" s="15">
        <v>73.5</v>
      </c>
      <c r="O2722" s="15">
        <v>58.6</v>
      </c>
      <c r="P2722" s="15" t="s">
        <v>107</v>
      </c>
      <c r="Q2722" s="15">
        <v>183.8</v>
      </c>
      <c r="R2722" s="15">
        <v>3.96</v>
      </c>
      <c r="S2722" s="15">
        <v>0.87</v>
      </c>
      <c r="T2722" s="15">
        <v>1.25</v>
      </c>
      <c r="U2722" s="15">
        <v>12.21</v>
      </c>
      <c r="V2722" s="15">
        <v>81322</v>
      </c>
      <c r="W2722" s="15">
        <v>661447</v>
      </c>
      <c r="X2722" s="15">
        <v>992942</v>
      </c>
      <c r="Y2722" s="15">
        <v>331495</v>
      </c>
      <c r="Z2722" s="15">
        <v>4804</v>
      </c>
      <c r="AA2722" s="15">
        <v>2.5419999999999998</v>
      </c>
      <c r="AB2722" s="15">
        <v>43.1</v>
      </c>
    </row>
    <row r="2723" spans="1:28" ht="15" customHeight="1" x14ac:dyDescent="0.3">
      <c r="A2723" s="15" t="s">
        <v>2851</v>
      </c>
      <c r="B2723" s="15" t="s">
        <v>126</v>
      </c>
      <c r="C2723" s="15" t="s">
        <v>99</v>
      </c>
      <c r="D2723" s="15" t="s">
        <v>100</v>
      </c>
      <c r="E2723" s="15" t="s">
        <v>112</v>
      </c>
      <c r="F2723" s="15">
        <v>2.82</v>
      </c>
      <c r="G2723" s="15">
        <v>620.5</v>
      </c>
      <c r="H2723" s="15">
        <v>26.8</v>
      </c>
      <c r="I2723" s="15">
        <v>64.599999999999994</v>
      </c>
      <c r="J2723" s="15">
        <v>6.8</v>
      </c>
      <c r="K2723" s="15">
        <v>7.05</v>
      </c>
      <c r="L2723" s="15">
        <v>30.6</v>
      </c>
      <c r="M2723" s="15">
        <v>120.5</v>
      </c>
      <c r="N2723" s="15">
        <v>52</v>
      </c>
      <c r="O2723" s="15">
        <v>118.5</v>
      </c>
      <c r="P2723" s="15" t="s">
        <v>127</v>
      </c>
      <c r="Q2723" s="15">
        <v>236.9</v>
      </c>
      <c r="R2723" s="15">
        <v>4.2699999999999996</v>
      </c>
      <c r="S2723" s="15">
        <v>0.88</v>
      </c>
      <c r="T2723" s="15">
        <v>3.45</v>
      </c>
      <c r="U2723" s="15">
        <v>9.73</v>
      </c>
      <c r="V2723" s="15">
        <v>26268</v>
      </c>
      <c r="W2723" s="15">
        <v>165246</v>
      </c>
      <c r="X2723" s="15">
        <v>255588</v>
      </c>
      <c r="Y2723" s="15">
        <v>90342</v>
      </c>
      <c r="Z2723" s="15">
        <v>1610</v>
      </c>
      <c r="AA2723" s="15">
        <v>6.0430000000000001</v>
      </c>
      <c r="AB2723" s="15">
        <v>46.7</v>
      </c>
    </row>
    <row r="2724" spans="1:28" ht="15" customHeight="1" x14ac:dyDescent="0.3">
      <c r="A2724" s="15" t="s">
        <v>2852</v>
      </c>
      <c r="B2724" s="15" t="s">
        <v>122</v>
      </c>
      <c r="C2724" s="15" t="s">
        <v>129</v>
      </c>
      <c r="D2724" s="15" t="s">
        <v>106</v>
      </c>
      <c r="E2724" s="15" t="s">
        <v>120</v>
      </c>
      <c r="F2724" s="15">
        <v>3.18</v>
      </c>
      <c r="G2724" s="15">
        <v>361.7</v>
      </c>
      <c r="H2724" s="15">
        <v>32.4</v>
      </c>
      <c r="I2724" s="15">
        <v>36.700000000000003</v>
      </c>
      <c r="J2724" s="15">
        <v>8.9</v>
      </c>
      <c r="K2724" s="15">
        <v>6.98</v>
      </c>
      <c r="L2724" s="15">
        <v>14.2</v>
      </c>
      <c r="M2724" s="15">
        <v>104.3</v>
      </c>
      <c r="N2724" s="15">
        <v>25</v>
      </c>
      <c r="O2724" s="15">
        <v>110</v>
      </c>
      <c r="P2724" s="15" t="s">
        <v>107</v>
      </c>
      <c r="Q2724" s="15">
        <v>170.8</v>
      </c>
      <c r="R2724" s="15">
        <v>1.59</v>
      </c>
      <c r="S2724" s="15">
        <v>0.82</v>
      </c>
      <c r="T2724" s="15">
        <v>2.59</v>
      </c>
      <c r="U2724" s="15">
        <v>8.24</v>
      </c>
      <c r="V2724" s="15">
        <v>19160</v>
      </c>
      <c r="W2724" s="15">
        <v>189710</v>
      </c>
      <c r="X2724" s="15">
        <v>157878</v>
      </c>
      <c r="Y2724" s="15">
        <v>-31832</v>
      </c>
      <c r="Z2724" s="15">
        <v>2200</v>
      </c>
      <c r="AA2724" s="15">
        <v>3.7450000000000001</v>
      </c>
      <c r="AB2724" s="15">
        <v>44.6</v>
      </c>
    </row>
    <row r="2725" spans="1:28" ht="15" customHeight="1" x14ac:dyDescent="0.3">
      <c r="A2725" s="15" t="s">
        <v>2853</v>
      </c>
      <c r="B2725" s="15" t="s">
        <v>118</v>
      </c>
      <c r="C2725" s="15" t="s">
        <v>170</v>
      </c>
      <c r="D2725" s="15" t="s">
        <v>132</v>
      </c>
      <c r="E2725" s="15" t="s">
        <v>120</v>
      </c>
      <c r="F2725" s="15">
        <v>4.47</v>
      </c>
      <c r="G2725" s="15">
        <v>432.8</v>
      </c>
      <c r="H2725" s="15">
        <v>28.7</v>
      </c>
      <c r="I2725" s="15">
        <v>55.8</v>
      </c>
      <c r="J2725" s="15">
        <v>8.6</v>
      </c>
      <c r="K2725" s="15">
        <v>6.89</v>
      </c>
      <c r="L2725" s="15">
        <v>14.3</v>
      </c>
      <c r="M2725" s="15">
        <v>155.9</v>
      </c>
      <c r="N2725" s="15">
        <v>33</v>
      </c>
      <c r="O2725" s="15">
        <v>85</v>
      </c>
      <c r="P2725" s="15" t="s">
        <v>127</v>
      </c>
      <c r="Q2725" s="15">
        <v>189.3</v>
      </c>
      <c r="R2725" s="15">
        <v>4.0599999999999996</v>
      </c>
      <c r="S2725" s="15">
        <v>0.87</v>
      </c>
      <c r="T2725" s="15">
        <v>1.82</v>
      </c>
      <c r="U2725" s="15">
        <v>8.14</v>
      </c>
      <c r="V2725" s="15">
        <v>104280</v>
      </c>
      <c r="W2725" s="15">
        <v>355346</v>
      </c>
      <c r="X2725" s="15">
        <v>848839</v>
      </c>
      <c r="Y2725" s="15">
        <v>493493</v>
      </c>
      <c r="Z2725" s="15">
        <v>2560</v>
      </c>
      <c r="AA2725" s="15">
        <v>3.18</v>
      </c>
      <c r="AB2725" s="15">
        <v>36.799999999999997</v>
      </c>
    </row>
    <row r="2726" spans="1:28" ht="15" customHeight="1" x14ac:dyDescent="0.3">
      <c r="A2726" s="15" t="s">
        <v>2854</v>
      </c>
      <c r="B2726" s="15" t="s">
        <v>98</v>
      </c>
      <c r="C2726" s="15" t="s">
        <v>99</v>
      </c>
      <c r="D2726" s="15" t="s">
        <v>144</v>
      </c>
      <c r="E2726" s="15" t="s">
        <v>101</v>
      </c>
      <c r="F2726" s="15">
        <v>13.54</v>
      </c>
      <c r="G2726" s="15">
        <v>1239.7</v>
      </c>
      <c r="H2726" s="15">
        <v>26.7</v>
      </c>
      <c r="I2726" s="15">
        <v>57.6</v>
      </c>
      <c r="J2726" s="15">
        <v>6.9</v>
      </c>
      <c r="K2726" s="15">
        <v>7.41</v>
      </c>
      <c r="L2726" s="15">
        <v>30.5</v>
      </c>
      <c r="M2726" s="15">
        <v>111.2</v>
      </c>
      <c r="N2726" s="15">
        <v>62.2</v>
      </c>
      <c r="O2726" s="15">
        <v>123.4</v>
      </c>
      <c r="P2726" s="15" t="s">
        <v>127</v>
      </c>
      <c r="Q2726" s="15">
        <v>136.4</v>
      </c>
      <c r="R2726" s="15">
        <v>2.83</v>
      </c>
      <c r="S2726" s="15">
        <v>0.83</v>
      </c>
      <c r="T2726" s="15">
        <v>1.07</v>
      </c>
      <c r="U2726" s="15">
        <v>14.49</v>
      </c>
      <c r="V2726" s="15">
        <v>71081</v>
      </c>
      <c r="W2726" s="15">
        <v>857848</v>
      </c>
      <c r="X2726" s="15">
        <v>1029964</v>
      </c>
      <c r="Y2726" s="15">
        <v>172116</v>
      </c>
      <c r="Z2726" s="15">
        <v>7506</v>
      </c>
      <c r="AA2726" s="15">
        <v>1.93</v>
      </c>
      <c r="AB2726" s="15">
        <v>71.3</v>
      </c>
    </row>
    <row r="2727" spans="1:28" ht="15" customHeight="1" x14ac:dyDescent="0.3">
      <c r="A2727" s="15" t="s">
        <v>2855</v>
      </c>
      <c r="B2727" s="15" t="s">
        <v>98</v>
      </c>
      <c r="C2727" s="15" t="s">
        <v>123</v>
      </c>
      <c r="D2727" s="15" t="s">
        <v>100</v>
      </c>
      <c r="E2727" s="15" t="s">
        <v>112</v>
      </c>
      <c r="F2727" s="15">
        <v>1.1499999999999999</v>
      </c>
      <c r="G2727" s="15">
        <v>373.6</v>
      </c>
      <c r="H2727" s="15">
        <v>20.8</v>
      </c>
      <c r="I2727" s="15">
        <v>68.3</v>
      </c>
      <c r="J2727" s="15">
        <v>7.7</v>
      </c>
      <c r="K2727" s="15">
        <v>6.2</v>
      </c>
      <c r="L2727" s="15">
        <v>28.8</v>
      </c>
      <c r="M2727" s="15">
        <v>158.4</v>
      </c>
      <c r="N2727" s="15">
        <v>82</v>
      </c>
      <c r="O2727" s="15">
        <v>79.900000000000006</v>
      </c>
      <c r="P2727" s="15" t="s">
        <v>107</v>
      </c>
      <c r="Q2727" s="15">
        <v>183.2</v>
      </c>
      <c r="R2727" s="15">
        <v>3.57</v>
      </c>
      <c r="S2727" s="15">
        <v>0.83</v>
      </c>
      <c r="T2727" s="15">
        <v>1.84</v>
      </c>
      <c r="U2727" s="15">
        <v>2.12</v>
      </c>
      <c r="V2727" s="15">
        <v>21058</v>
      </c>
      <c r="W2727" s="15">
        <v>61095</v>
      </c>
      <c r="X2727" s="15">
        <v>44643</v>
      </c>
      <c r="Y2727" s="15">
        <v>-16452</v>
      </c>
      <c r="Z2727" s="15">
        <v>721</v>
      </c>
      <c r="AA2727" s="15">
        <v>2.94</v>
      </c>
      <c r="AB2727" s="15">
        <v>53.1</v>
      </c>
    </row>
    <row r="2728" spans="1:28" ht="15" customHeight="1" x14ac:dyDescent="0.3">
      <c r="A2728" s="15" t="s">
        <v>2856</v>
      </c>
      <c r="B2728" s="15" t="s">
        <v>104</v>
      </c>
      <c r="C2728" s="15" t="s">
        <v>129</v>
      </c>
      <c r="D2728" s="15" t="s">
        <v>111</v>
      </c>
      <c r="E2728" s="15" t="s">
        <v>120</v>
      </c>
      <c r="F2728" s="15">
        <v>6.06</v>
      </c>
      <c r="G2728" s="15">
        <v>193.3</v>
      </c>
      <c r="H2728" s="15">
        <v>31.6</v>
      </c>
      <c r="I2728" s="15">
        <v>49.5</v>
      </c>
      <c r="J2728" s="15">
        <v>8</v>
      </c>
      <c r="K2728" s="15">
        <v>7.54</v>
      </c>
      <c r="L2728" s="15">
        <v>18.899999999999999</v>
      </c>
      <c r="M2728" s="15">
        <v>113.1</v>
      </c>
      <c r="N2728" s="15">
        <v>51.5</v>
      </c>
      <c r="O2728" s="15">
        <v>69.900000000000006</v>
      </c>
      <c r="P2728" s="15" t="s">
        <v>107</v>
      </c>
      <c r="Q2728" s="15">
        <v>164.6</v>
      </c>
      <c r="R2728" s="15">
        <v>2.6</v>
      </c>
      <c r="S2728" s="15">
        <v>0.99</v>
      </c>
      <c r="T2728" s="15">
        <v>0.32</v>
      </c>
      <c r="U2728" s="15">
        <v>1.94</v>
      </c>
      <c r="V2728" s="15">
        <v>78477</v>
      </c>
      <c r="W2728" s="15">
        <v>406112</v>
      </c>
      <c r="X2728" s="15">
        <v>152245</v>
      </c>
      <c r="Y2728" s="15">
        <v>-253867</v>
      </c>
      <c r="Z2728" s="15">
        <v>3107</v>
      </c>
      <c r="AA2728" s="15">
        <v>0.624</v>
      </c>
      <c r="AB2728" s="15">
        <v>56.7</v>
      </c>
    </row>
    <row r="2729" spans="1:28" ht="15" customHeight="1" x14ac:dyDescent="0.3">
      <c r="A2729" s="15" t="s">
        <v>2857</v>
      </c>
      <c r="B2729" s="15" t="s">
        <v>118</v>
      </c>
      <c r="C2729" s="15" t="s">
        <v>99</v>
      </c>
      <c r="D2729" s="15" t="s">
        <v>111</v>
      </c>
      <c r="E2729" s="15" t="s">
        <v>112</v>
      </c>
      <c r="F2729" s="15">
        <v>10.9</v>
      </c>
      <c r="G2729" s="15">
        <v>418.1</v>
      </c>
      <c r="H2729" s="15">
        <v>23</v>
      </c>
      <c r="I2729" s="15">
        <v>77</v>
      </c>
      <c r="J2729" s="15">
        <v>9</v>
      </c>
      <c r="K2729" s="15">
        <v>7.9</v>
      </c>
      <c r="L2729" s="15">
        <v>20.3</v>
      </c>
      <c r="M2729" s="15">
        <v>119</v>
      </c>
      <c r="N2729" s="15">
        <v>42.7</v>
      </c>
      <c r="O2729" s="15">
        <v>92.1</v>
      </c>
      <c r="P2729" s="15" t="s">
        <v>116</v>
      </c>
      <c r="Q2729" s="15">
        <v>179.7</v>
      </c>
      <c r="R2729" s="15">
        <v>5.49</v>
      </c>
      <c r="S2729" s="15">
        <v>0.84</v>
      </c>
      <c r="T2729" s="15">
        <v>0.3</v>
      </c>
      <c r="U2729" s="15">
        <v>3.27</v>
      </c>
      <c r="V2729" s="15">
        <v>84748</v>
      </c>
      <c r="W2729" s="15">
        <v>780878</v>
      </c>
      <c r="X2729" s="15">
        <v>277126</v>
      </c>
      <c r="Y2729" s="15">
        <v>-503752</v>
      </c>
      <c r="Z2729" s="15">
        <v>2143</v>
      </c>
      <c r="AA2729" s="15">
        <v>1.526</v>
      </c>
      <c r="AB2729" s="15">
        <v>44.5</v>
      </c>
    </row>
    <row r="2730" spans="1:28" ht="15" customHeight="1" x14ac:dyDescent="0.3">
      <c r="A2730" s="15" t="s">
        <v>2858</v>
      </c>
      <c r="B2730" s="15" t="s">
        <v>122</v>
      </c>
      <c r="C2730" s="15" t="s">
        <v>134</v>
      </c>
      <c r="D2730" s="15" t="s">
        <v>130</v>
      </c>
      <c r="E2730" s="15" t="s">
        <v>101</v>
      </c>
      <c r="F2730" s="15">
        <v>8.66</v>
      </c>
      <c r="G2730" s="15">
        <v>784.6</v>
      </c>
      <c r="H2730" s="15">
        <v>30.2</v>
      </c>
      <c r="I2730" s="15">
        <v>63.5</v>
      </c>
      <c r="J2730" s="15">
        <v>5.7</v>
      </c>
      <c r="K2730" s="15">
        <v>5.37</v>
      </c>
      <c r="L2730" s="15">
        <v>37.6</v>
      </c>
      <c r="M2730" s="15">
        <v>131.5</v>
      </c>
      <c r="N2730" s="15">
        <v>67.7</v>
      </c>
      <c r="O2730" s="15">
        <v>78.099999999999994</v>
      </c>
      <c r="P2730" s="15" t="s">
        <v>107</v>
      </c>
      <c r="Q2730" s="15">
        <v>185.8</v>
      </c>
      <c r="R2730" s="15">
        <v>7.28</v>
      </c>
      <c r="S2730" s="15">
        <v>0.9</v>
      </c>
      <c r="T2730" s="15">
        <v>0.3</v>
      </c>
      <c r="U2730" s="15">
        <v>2.6</v>
      </c>
      <c r="V2730" s="15">
        <v>70707</v>
      </c>
      <c r="W2730" s="15">
        <v>577254</v>
      </c>
      <c r="X2730" s="15">
        <v>183838</v>
      </c>
      <c r="Y2730" s="15">
        <v>-393416</v>
      </c>
      <c r="Z2730" s="15">
        <v>8628</v>
      </c>
      <c r="AA2730" s="15">
        <v>0.30099999999999999</v>
      </c>
      <c r="AB2730" s="15">
        <v>36.9</v>
      </c>
    </row>
    <row r="2731" spans="1:28" ht="15" customHeight="1" x14ac:dyDescent="0.3">
      <c r="A2731" s="15" t="s">
        <v>2859</v>
      </c>
      <c r="B2731" s="15" t="s">
        <v>104</v>
      </c>
      <c r="C2731" s="15" t="s">
        <v>123</v>
      </c>
      <c r="D2731" s="15" t="s">
        <v>132</v>
      </c>
      <c r="E2731" s="15" t="s">
        <v>112</v>
      </c>
      <c r="F2731" s="15">
        <v>9.74</v>
      </c>
      <c r="G2731" s="15">
        <v>202.2</v>
      </c>
      <c r="H2731" s="15">
        <v>28.6</v>
      </c>
      <c r="I2731" s="15">
        <v>64.900000000000006</v>
      </c>
      <c r="J2731" s="15">
        <v>8.1999999999999993</v>
      </c>
      <c r="K2731" s="15">
        <v>7.14</v>
      </c>
      <c r="L2731" s="15">
        <v>20.100000000000001</v>
      </c>
      <c r="M2731" s="15">
        <v>168.1</v>
      </c>
      <c r="N2731" s="15">
        <v>46.4</v>
      </c>
      <c r="O2731" s="15">
        <v>141.80000000000001</v>
      </c>
      <c r="P2731" s="15" t="s">
        <v>116</v>
      </c>
      <c r="Q2731" s="15">
        <v>138.6</v>
      </c>
      <c r="R2731" s="15">
        <v>3.83</v>
      </c>
      <c r="S2731" s="15">
        <v>0.82</v>
      </c>
      <c r="T2731" s="15">
        <v>1.76</v>
      </c>
      <c r="U2731" s="15">
        <v>17.14</v>
      </c>
      <c r="V2731" s="15">
        <v>109433</v>
      </c>
      <c r="W2731" s="15">
        <v>576568</v>
      </c>
      <c r="X2731" s="15">
        <v>1875682</v>
      </c>
      <c r="Y2731" s="15">
        <v>1299114</v>
      </c>
      <c r="Z2731" s="15">
        <v>3302</v>
      </c>
      <c r="AA2731" s="15">
        <v>5.1909999999999998</v>
      </c>
      <c r="AB2731" s="15">
        <v>44</v>
      </c>
    </row>
    <row r="2732" spans="1:28" ht="15" customHeight="1" x14ac:dyDescent="0.3">
      <c r="A2732" s="15" t="s">
        <v>2860</v>
      </c>
      <c r="B2732" s="15" t="s">
        <v>146</v>
      </c>
      <c r="C2732" s="15" t="s">
        <v>119</v>
      </c>
      <c r="D2732" s="15" t="s">
        <v>115</v>
      </c>
      <c r="E2732" s="15" t="s">
        <v>112</v>
      </c>
      <c r="F2732" s="15">
        <v>11.99</v>
      </c>
      <c r="G2732" s="15">
        <v>535</v>
      </c>
      <c r="H2732" s="15">
        <v>21.7</v>
      </c>
      <c r="I2732" s="15">
        <v>64</v>
      </c>
      <c r="J2732" s="15">
        <v>6.2</v>
      </c>
      <c r="K2732" s="15">
        <v>8.19</v>
      </c>
      <c r="L2732" s="15">
        <v>26.5</v>
      </c>
      <c r="M2732" s="15">
        <v>121</v>
      </c>
      <c r="N2732" s="15">
        <v>40.4</v>
      </c>
      <c r="O2732" s="15">
        <v>93.1</v>
      </c>
      <c r="P2732" s="15" t="s">
        <v>127</v>
      </c>
      <c r="Q2732" s="15">
        <v>222.2</v>
      </c>
      <c r="R2732" s="15">
        <v>5.18</v>
      </c>
      <c r="S2732" s="15">
        <v>0.86</v>
      </c>
      <c r="T2732" s="15"/>
      <c r="U2732" s="15">
        <v>3.6</v>
      </c>
      <c r="V2732" s="15">
        <v>24777</v>
      </c>
      <c r="W2732" s="15">
        <v>995279</v>
      </c>
      <c r="X2732" s="15">
        <v>89197</v>
      </c>
      <c r="Y2732" s="15">
        <v>-906082</v>
      </c>
      <c r="Z2732" s="15">
        <v>18723</v>
      </c>
      <c r="AA2732" s="15">
        <v>0.192</v>
      </c>
      <c r="AB2732" s="15">
        <v>35.4</v>
      </c>
    </row>
    <row r="2733" spans="1:28" ht="15" customHeight="1" x14ac:dyDescent="0.3">
      <c r="A2733" s="15" t="s">
        <v>2861</v>
      </c>
      <c r="B2733" s="15" t="s">
        <v>137</v>
      </c>
      <c r="C2733" s="15" t="s">
        <v>114</v>
      </c>
      <c r="D2733" s="15" t="s">
        <v>132</v>
      </c>
      <c r="E2733" s="15" t="s">
        <v>101</v>
      </c>
      <c r="F2733" s="15">
        <v>10.42</v>
      </c>
      <c r="G2733" s="15">
        <v>842.3</v>
      </c>
      <c r="H2733" s="15">
        <v>26.1</v>
      </c>
      <c r="I2733" s="15">
        <v>74.5</v>
      </c>
      <c r="J2733" s="15">
        <v>7.3</v>
      </c>
      <c r="K2733" s="15">
        <v>6.96</v>
      </c>
      <c r="L2733" s="15">
        <v>35.200000000000003</v>
      </c>
      <c r="M2733" s="15">
        <v>192.4</v>
      </c>
      <c r="N2733" s="15">
        <v>60.7</v>
      </c>
      <c r="O2733" s="15">
        <v>104.2</v>
      </c>
      <c r="P2733" s="15" t="s">
        <v>116</v>
      </c>
      <c r="Q2733" s="15">
        <v>307</v>
      </c>
      <c r="R2733" s="15">
        <v>5.93</v>
      </c>
      <c r="S2733" s="15">
        <v>0.7</v>
      </c>
      <c r="T2733" s="15">
        <v>2.27</v>
      </c>
      <c r="U2733" s="15">
        <v>23.65</v>
      </c>
      <c r="V2733" s="15">
        <v>105402</v>
      </c>
      <c r="W2733" s="15">
        <v>852250</v>
      </c>
      <c r="X2733" s="15">
        <v>2492757</v>
      </c>
      <c r="Y2733" s="15">
        <v>1640507</v>
      </c>
      <c r="Z2733" s="15">
        <v>3502</v>
      </c>
      <c r="AA2733" s="15">
        <v>6.7530000000000001</v>
      </c>
      <c r="AB2733" s="15">
        <v>59.2</v>
      </c>
    </row>
    <row r="2734" spans="1:28" ht="15" customHeight="1" x14ac:dyDescent="0.3">
      <c r="A2734" s="15" t="s">
        <v>2862</v>
      </c>
      <c r="B2734" s="15" t="s">
        <v>122</v>
      </c>
      <c r="C2734" s="15" t="s">
        <v>129</v>
      </c>
      <c r="D2734" s="15" t="s">
        <v>100</v>
      </c>
      <c r="E2734" s="15" t="s">
        <v>120</v>
      </c>
      <c r="F2734" s="15">
        <v>3.3</v>
      </c>
      <c r="G2734" s="15">
        <v>355.8</v>
      </c>
      <c r="H2734" s="15">
        <v>27</v>
      </c>
      <c r="I2734" s="15">
        <v>70.8</v>
      </c>
      <c r="J2734" s="15">
        <v>6.9</v>
      </c>
      <c r="K2734" s="15">
        <v>5.98</v>
      </c>
      <c r="L2734" s="15">
        <v>19.7</v>
      </c>
      <c r="M2734" s="15">
        <v>141.9</v>
      </c>
      <c r="N2734" s="15">
        <v>36.1</v>
      </c>
      <c r="O2734" s="15">
        <v>76.900000000000006</v>
      </c>
      <c r="P2734" s="15" t="s">
        <v>102</v>
      </c>
      <c r="Q2734" s="15">
        <v>156.80000000000001</v>
      </c>
      <c r="R2734" s="15">
        <v>6.3</v>
      </c>
      <c r="S2734" s="15">
        <v>0.88</v>
      </c>
      <c r="T2734" s="15">
        <v>1.52</v>
      </c>
      <c r="U2734" s="15">
        <v>5.0199999999999996</v>
      </c>
      <c r="V2734" s="15">
        <v>23641</v>
      </c>
      <c r="W2734" s="15">
        <v>217522</v>
      </c>
      <c r="X2734" s="15">
        <v>118678</v>
      </c>
      <c r="Y2734" s="15">
        <v>-98844</v>
      </c>
      <c r="Z2734" s="15">
        <v>1707</v>
      </c>
      <c r="AA2734" s="15">
        <v>2.9409999999999998</v>
      </c>
      <c r="AB2734" s="15">
        <v>31.3</v>
      </c>
    </row>
    <row r="2735" spans="1:28" ht="15" customHeight="1" x14ac:dyDescent="0.3">
      <c r="A2735" s="15" t="s">
        <v>2863</v>
      </c>
      <c r="B2735" s="15" t="s">
        <v>104</v>
      </c>
      <c r="C2735" s="15" t="s">
        <v>170</v>
      </c>
      <c r="D2735" s="15" t="s">
        <v>115</v>
      </c>
      <c r="E2735" s="15" t="s">
        <v>101</v>
      </c>
      <c r="F2735" s="15">
        <v>10.77</v>
      </c>
      <c r="G2735" s="15">
        <v>692.6</v>
      </c>
      <c r="H2735" s="15">
        <v>26.5</v>
      </c>
      <c r="I2735" s="15">
        <v>67.3</v>
      </c>
      <c r="J2735" s="15">
        <v>8.1999999999999993</v>
      </c>
      <c r="K2735" s="15">
        <v>7.24</v>
      </c>
      <c r="L2735" s="15">
        <v>25</v>
      </c>
      <c r="M2735" s="15">
        <v>124.3</v>
      </c>
      <c r="N2735" s="15">
        <v>64.099999999999994</v>
      </c>
      <c r="O2735" s="15">
        <v>165.4</v>
      </c>
      <c r="P2735" s="15" t="s">
        <v>102</v>
      </c>
      <c r="Q2735" s="15">
        <v>128.9</v>
      </c>
      <c r="R2735" s="15">
        <v>6.24</v>
      </c>
      <c r="S2735" s="15">
        <v>0.85</v>
      </c>
      <c r="T2735" s="15">
        <v>3.79</v>
      </c>
      <c r="U2735" s="15">
        <v>40.82</v>
      </c>
      <c r="V2735" s="15">
        <v>21551</v>
      </c>
      <c r="W2735" s="15">
        <v>743981</v>
      </c>
      <c r="X2735" s="15">
        <v>879712</v>
      </c>
      <c r="Y2735" s="15">
        <v>135731</v>
      </c>
      <c r="Z2735" s="15">
        <v>14227</v>
      </c>
      <c r="AA2735" s="15">
        <v>2.8690000000000002</v>
      </c>
      <c r="AB2735" s="15">
        <v>48.9</v>
      </c>
    </row>
    <row r="2736" spans="1:28" ht="15" customHeight="1" x14ac:dyDescent="0.3">
      <c r="A2736" s="15" t="s">
        <v>2864</v>
      </c>
      <c r="B2736" s="15" t="s">
        <v>146</v>
      </c>
      <c r="C2736" s="15" t="s">
        <v>114</v>
      </c>
      <c r="D2736" s="15" t="s">
        <v>100</v>
      </c>
      <c r="E2736" s="15" t="s">
        <v>101</v>
      </c>
      <c r="F2736" s="15">
        <v>10.49</v>
      </c>
      <c r="G2736" s="15">
        <v>817.8</v>
      </c>
      <c r="H2736" s="15">
        <v>24</v>
      </c>
      <c r="I2736" s="15">
        <v>80</v>
      </c>
      <c r="J2736" s="15">
        <v>4.8</v>
      </c>
      <c r="K2736" s="15">
        <v>7.62</v>
      </c>
      <c r="L2736" s="15">
        <v>23.1</v>
      </c>
      <c r="M2736" s="15">
        <v>106.8</v>
      </c>
      <c r="N2736" s="15">
        <v>49.3</v>
      </c>
      <c r="O2736" s="15">
        <v>103.5</v>
      </c>
      <c r="P2736" s="15" t="s">
        <v>102</v>
      </c>
      <c r="Q2736" s="15">
        <v>157.19999999999999</v>
      </c>
      <c r="R2736" s="15">
        <v>4.8600000000000003</v>
      </c>
      <c r="S2736" s="15">
        <v>0.84</v>
      </c>
      <c r="T2736" s="15">
        <v>1.31</v>
      </c>
      <c r="U2736" s="15">
        <v>13.74</v>
      </c>
      <c r="V2736" s="15">
        <v>27015</v>
      </c>
      <c r="W2736" s="15">
        <v>654067</v>
      </c>
      <c r="X2736" s="15">
        <v>371186</v>
      </c>
      <c r="Y2736" s="15">
        <v>-282881</v>
      </c>
      <c r="Z2736" s="15">
        <v>5470</v>
      </c>
      <c r="AA2736" s="15">
        <v>2.512</v>
      </c>
      <c r="AB2736" s="15">
        <v>61.9</v>
      </c>
    </row>
    <row r="2737" spans="1:28" ht="15" customHeight="1" x14ac:dyDescent="0.3">
      <c r="A2737" s="15" t="s">
        <v>2865</v>
      </c>
      <c r="B2737" s="15" t="s">
        <v>146</v>
      </c>
      <c r="C2737" s="15" t="s">
        <v>105</v>
      </c>
      <c r="D2737" s="15" t="s">
        <v>144</v>
      </c>
      <c r="E2737" s="15" t="s">
        <v>120</v>
      </c>
      <c r="F2737" s="15">
        <v>12.23</v>
      </c>
      <c r="G2737" s="15">
        <v>80</v>
      </c>
      <c r="H2737" s="15">
        <v>30.7</v>
      </c>
      <c r="I2737" s="15">
        <v>56.1</v>
      </c>
      <c r="J2737" s="15">
        <v>7.6</v>
      </c>
      <c r="K2737" s="15">
        <v>5.21</v>
      </c>
      <c r="L2737" s="15">
        <v>15.4</v>
      </c>
      <c r="M2737" s="15">
        <v>160.6</v>
      </c>
      <c r="N2737" s="15">
        <v>57.6</v>
      </c>
      <c r="O2737" s="15">
        <v>97.4</v>
      </c>
      <c r="P2737" s="15" t="s">
        <v>102</v>
      </c>
      <c r="Q2737" s="15">
        <v>129.6</v>
      </c>
      <c r="R2737" s="15">
        <v>5.63</v>
      </c>
      <c r="S2737" s="15">
        <v>0.78</v>
      </c>
      <c r="T2737" s="15">
        <v>0.3</v>
      </c>
      <c r="U2737" s="15">
        <v>3.67</v>
      </c>
      <c r="V2737" s="15">
        <v>59104</v>
      </c>
      <c r="W2737" s="15">
        <v>886823</v>
      </c>
      <c r="X2737" s="15">
        <v>216912</v>
      </c>
      <c r="Y2737" s="15">
        <v>-669911</v>
      </c>
      <c r="Z2737" s="15">
        <v>4938</v>
      </c>
      <c r="AA2737" s="15">
        <v>0.74299999999999999</v>
      </c>
      <c r="AB2737" s="15">
        <v>33.200000000000003</v>
      </c>
    </row>
    <row r="2738" spans="1:28" ht="15" customHeight="1" x14ac:dyDescent="0.3">
      <c r="A2738" s="15" t="s">
        <v>2866</v>
      </c>
      <c r="B2738" s="15" t="s">
        <v>118</v>
      </c>
      <c r="C2738" s="15" t="s">
        <v>134</v>
      </c>
      <c r="D2738" s="15" t="s">
        <v>106</v>
      </c>
      <c r="E2738" s="15" t="s">
        <v>101</v>
      </c>
      <c r="F2738" s="15">
        <v>12.97</v>
      </c>
      <c r="G2738" s="15">
        <v>650.9</v>
      </c>
      <c r="H2738" s="15">
        <v>27.9</v>
      </c>
      <c r="I2738" s="15">
        <v>70.5</v>
      </c>
      <c r="J2738" s="15">
        <v>7.2</v>
      </c>
      <c r="K2738" s="15">
        <v>5.49</v>
      </c>
      <c r="L2738" s="15">
        <v>25.3</v>
      </c>
      <c r="M2738" s="15">
        <v>118.6</v>
      </c>
      <c r="N2738" s="15">
        <v>58</v>
      </c>
      <c r="O2738" s="15">
        <v>93.7</v>
      </c>
      <c r="P2738" s="15" t="s">
        <v>127</v>
      </c>
      <c r="Q2738" s="15">
        <v>101.1</v>
      </c>
      <c r="R2738" s="15">
        <v>5.26</v>
      </c>
      <c r="S2738" s="15">
        <v>0.8</v>
      </c>
      <c r="T2738" s="15">
        <v>0.89</v>
      </c>
      <c r="U2738" s="15">
        <v>11.54</v>
      </c>
      <c r="V2738" s="15">
        <v>20268</v>
      </c>
      <c r="W2738" s="15">
        <v>888451</v>
      </c>
      <c r="X2738" s="15">
        <v>233893</v>
      </c>
      <c r="Y2738" s="15">
        <v>-654558</v>
      </c>
      <c r="Z2738" s="15">
        <v>6405</v>
      </c>
      <c r="AA2738" s="15">
        <v>1.802</v>
      </c>
      <c r="AB2738" s="15">
        <v>44.3</v>
      </c>
    </row>
    <row r="2739" spans="1:28" ht="15" customHeight="1" x14ac:dyDescent="0.3">
      <c r="A2739" s="15" t="s">
        <v>2867</v>
      </c>
      <c r="B2739" s="15" t="s">
        <v>98</v>
      </c>
      <c r="C2739" s="15" t="s">
        <v>129</v>
      </c>
      <c r="D2739" s="15" t="s">
        <v>100</v>
      </c>
      <c r="E2739" s="15" t="s">
        <v>101</v>
      </c>
      <c r="F2739" s="15">
        <v>8.17</v>
      </c>
      <c r="G2739" s="15"/>
      <c r="H2739" s="15">
        <v>30.1</v>
      </c>
      <c r="I2739" s="15">
        <v>81.7</v>
      </c>
      <c r="J2739" s="15">
        <v>6.6</v>
      </c>
      <c r="K2739" s="15">
        <v>5.23</v>
      </c>
      <c r="L2739" s="15">
        <v>29.3</v>
      </c>
      <c r="M2739" s="15">
        <v>139.1</v>
      </c>
      <c r="N2739" s="15">
        <v>69.599999999999994</v>
      </c>
      <c r="O2739" s="15">
        <v>53.7</v>
      </c>
      <c r="P2739" s="15" t="s">
        <v>127</v>
      </c>
      <c r="Q2739" s="15">
        <v>192.4</v>
      </c>
      <c r="R2739" s="15">
        <v>4.84</v>
      </c>
      <c r="S2739" s="15">
        <v>0.75</v>
      </c>
      <c r="T2739" s="15">
        <v>0.3</v>
      </c>
      <c r="U2739" s="15">
        <v>2.4500000000000002</v>
      </c>
      <c r="V2739" s="15">
        <v>26057</v>
      </c>
      <c r="W2739" s="15">
        <v>515266</v>
      </c>
      <c r="X2739" s="15">
        <v>63840</v>
      </c>
      <c r="Y2739" s="15">
        <v>-451426</v>
      </c>
      <c r="Z2739" s="15">
        <v>4411</v>
      </c>
      <c r="AA2739" s="15">
        <v>0.55500000000000005</v>
      </c>
      <c r="AB2739" s="15">
        <v>62</v>
      </c>
    </row>
    <row r="2740" spans="1:28" ht="15" customHeight="1" x14ac:dyDescent="0.3">
      <c r="A2740" s="15" t="s">
        <v>2868</v>
      </c>
      <c r="B2740" s="15" t="s">
        <v>118</v>
      </c>
      <c r="C2740" s="15" t="s">
        <v>99</v>
      </c>
      <c r="D2740" s="15" t="s">
        <v>144</v>
      </c>
      <c r="E2740" s="15" t="s">
        <v>112</v>
      </c>
      <c r="F2740" s="15">
        <v>2.25</v>
      </c>
      <c r="G2740" s="15">
        <v>186.2</v>
      </c>
      <c r="H2740" s="15">
        <v>24.2</v>
      </c>
      <c r="I2740" s="15">
        <v>66.099999999999994</v>
      </c>
      <c r="J2740" s="15">
        <v>7</v>
      </c>
      <c r="K2740" s="15">
        <v>5.67</v>
      </c>
      <c r="L2740" s="15">
        <v>29.3</v>
      </c>
      <c r="M2740" s="15">
        <v>133.30000000000001</v>
      </c>
      <c r="N2740" s="15">
        <v>61.7</v>
      </c>
      <c r="O2740" s="15">
        <v>49.6</v>
      </c>
      <c r="P2740" s="15" t="s">
        <v>107</v>
      </c>
      <c r="Q2740" s="15">
        <v>303.8</v>
      </c>
      <c r="R2740" s="15">
        <v>4.3600000000000003</v>
      </c>
      <c r="S2740" s="15">
        <v>0.81</v>
      </c>
      <c r="T2740" s="15">
        <v>0.37</v>
      </c>
      <c r="U2740" s="15">
        <v>0.83</v>
      </c>
      <c r="V2740" s="15">
        <v>51284</v>
      </c>
      <c r="W2740" s="15">
        <v>160941</v>
      </c>
      <c r="X2740" s="15">
        <v>42566</v>
      </c>
      <c r="Y2740" s="15">
        <v>-118375</v>
      </c>
      <c r="Z2740" s="15">
        <v>1433</v>
      </c>
      <c r="AA2740" s="15">
        <v>0.57899999999999996</v>
      </c>
      <c r="AB2740" s="15">
        <v>39.4</v>
      </c>
    </row>
    <row r="2741" spans="1:28" ht="15" customHeight="1" x14ac:dyDescent="0.3">
      <c r="A2741" s="15" t="s">
        <v>2869</v>
      </c>
      <c r="B2741" s="15" t="s">
        <v>146</v>
      </c>
      <c r="C2741" s="15" t="s">
        <v>114</v>
      </c>
      <c r="D2741" s="15" t="s">
        <v>106</v>
      </c>
      <c r="E2741" s="15" t="s">
        <v>101</v>
      </c>
      <c r="F2741" s="15">
        <v>14.94</v>
      </c>
      <c r="G2741" s="15">
        <v>981.5</v>
      </c>
      <c r="H2741" s="15">
        <v>33.4</v>
      </c>
      <c r="I2741" s="15">
        <v>82</v>
      </c>
      <c r="J2741" s="15">
        <v>5.6</v>
      </c>
      <c r="K2741" s="15">
        <v>6.18</v>
      </c>
      <c r="L2741" s="15">
        <v>35.4</v>
      </c>
      <c r="M2741" s="15">
        <v>80</v>
      </c>
      <c r="N2741" s="15">
        <v>83.1</v>
      </c>
      <c r="O2741" s="15">
        <v>90.6</v>
      </c>
      <c r="P2741" s="15" t="s">
        <v>116</v>
      </c>
      <c r="Q2741" s="15">
        <v>84.7</v>
      </c>
      <c r="R2741" s="15">
        <v>5.0199999999999996</v>
      </c>
      <c r="S2741" s="15">
        <v>0.91</v>
      </c>
      <c r="T2741" s="15">
        <v>2.35</v>
      </c>
      <c r="U2741" s="15">
        <v>35.11</v>
      </c>
      <c r="V2741" s="15">
        <v>22523</v>
      </c>
      <c r="W2741" s="15">
        <v>721048</v>
      </c>
      <c r="X2741" s="15">
        <v>790783</v>
      </c>
      <c r="Y2741" s="15">
        <v>69735</v>
      </c>
      <c r="Z2741" s="15">
        <v>4729</v>
      </c>
      <c r="AA2741" s="15">
        <v>7.4240000000000004</v>
      </c>
      <c r="AB2741" s="15">
        <v>67.099999999999994</v>
      </c>
    </row>
    <row r="2742" spans="1:28" ht="15" customHeight="1" x14ac:dyDescent="0.3">
      <c r="A2742" s="15" t="s">
        <v>2870</v>
      </c>
      <c r="B2742" s="15" t="s">
        <v>137</v>
      </c>
      <c r="C2742" s="15" t="s">
        <v>114</v>
      </c>
      <c r="D2742" s="15" t="s">
        <v>115</v>
      </c>
      <c r="E2742" s="15" t="s">
        <v>112</v>
      </c>
      <c r="F2742" s="15">
        <v>13.97</v>
      </c>
      <c r="G2742" s="15">
        <v>623.5</v>
      </c>
      <c r="H2742" s="15">
        <v>26.8</v>
      </c>
      <c r="I2742" s="15">
        <v>56</v>
      </c>
      <c r="J2742" s="15">
        <v>9.3000000000000007</v>
      </c>
      <c r="K2742" s="15">
        <v>6.19</v>
      </c>
      <c r="L2742" s="15">
        <v>27.8</v>
      </c>
      <c r="M2742" s="15">
        <v>120.5</v>
      </c>
      <c r="N2742" s="15">
        <v>55</v>
      </c>
      <c r="O2742" s="15">
        <v>116.1</v>
      </c>
      <c r="P2742" s="15" t="s">
        <v>107</v>
      </c>
      <c r="Q2742" s="15">
        <v>75.3</v>
      </c>
      <c r="R2742" s="15">
        <v>1.99</v>
      </c>
      <c r="S2742" s="15">
        <v>0.72</v>
      </c>
      <c r="T2742" s="15">
        <v>2.67</v>
      </c>
      <c r="U2742" s="15">
        <v>37.299999999999997</v>
      </c>
      <c r="V2742" s="15">
        <v>19279</v>
      </c>
      <c r="W2742" s="15">
        <v>726675</v>
      </c>
      <c r="X2742" s="15">
        <v>719107</v>
      </c>
      <c r="Y2742" s="15">
        <v>-7568</v>
      </c>
      <c r="Z2742" s="15">
        <v>21047</v>
      </c>
      <c r="AA2742" s="15">
        <v>1.772</v>
      </c>
      <c r="AB2742" s="15">
        <v>60.9</v>
      </c>
    </row>
    <row r="2743" spans="1:28" ht="15" customHeight="1" x14ac:dyDescent="0.3">
      <c r="A2743" s="15" t="s">
        <v>2871</v>
      </c>
      <c r="B2743" s="15" t="s">
        <v>126</v>
      </c>
      <c r="C2743" s="15" t="s">
        <v>110</v>
      </c>
      <c r="D2743" s="15" t="s">
        <v>106</v>
      </c>
      <c r="E2743" s="15" t="s">
        <v>101</v>
      </c>
      <c r="F2743" s="15">
        <v>6.64</v>
      </c>
      <c r="G2743" s="15">
        <v>820.5</v>
      </c>
      <c r="H2743" s="15">
        <v>24.5</v>
      </c>
      <c r="I2743" s="15">
        <v>86.4</v>
      </c>
      <c r="J2743" s="15">
        <v>6</v>
      </c>
      <c r="K2743" s="15">
        <v>6.36</v>
      </c>
      <c r="L2743" s="15">
        <v>28.7</v>
      </c>
      <c r="M2743" s="15">
        <v>149.9</v>
      </c>
      <c r="N2743" s="15">
        <v>23.2</v>
      </c>
      <c r="O2743" s="15">
        <v>96.6</v>
      </c>
      <c r="P2743" s="15" t="s">
        <v>107</v>
      </c>
      <c r="Q2743" s="15">
        <v>256.2</v>
      </c>
      <c r="R2743" s="15">
        <v>6.41</v>
      </c>
      <c r="S2743" s="15">
        <v>0.74</v>
      </c>
      <c r="T2743" s="15">
        <v>3.87</v>
      </c>
      <c r="U2743" s="15">
        <v>25.7</v>
      </c>
      <c r="V2743" s="15">
        <v>18166</v>
      </c>
      <c r="W2743" s="15">
        <v>434227</v>
      </c>
      <c r="X2743" s="15">
        <v>466866</v>
      </c>
      <c r="Y2743" s="15">
        <v>32639</v>
      </c>
      <c r="Z2743" s="15">
        <v>4391</v>
      </c>
      <c r="AA2743" s="15">
        <v>5.8529999999999998</v>
      </c>
      <c r="AB2743" s="15">
        <v>42.8</v>
      </c>
    </row>
    <row r="2744" spans="1:28" ht="15" customHeight="1" x14ac:dyDescent="0.3">
      <c r="A2744" s="15" t="s">
        <v>2872</v>
      </c>
      <c r="B2744" s="15" t="s">
        <v>146</v>
      </c>
      <c r="C2744" s="15" t="s">
        <v>119</v>
      </c>
      <c r="D2744" s="15" t="s">
        <v>106</v>
      </c>
      <c r="E2744" s="15" t="s">
        <v>101</v>
      </c>
      <c r="F2744" s="15">
        <v>8.89</v>
      </c>
      <c r="G2744" s="15">
        <v>912</v>
      </c>
      <c r="H2744" s="15">
        <v>27.2</v>
      </c>
      <c r="I2744" s="15">
        <v>76</v>
      </c>
      <c r="J2744" s="15">
        <v>7.5</v>
      </c>
      <c r="K2744" s="15">
        <v>6.68</v>
      </c>
      <c r="L2744" s="15">
        <v>39.5</v>
      </c>
      <c r="M2744" s="15">
        <v>100.7</v>
      </c>
      <c r="N2744" s="15">
        <v>64.3</v>
      </c>
      <c r="O2744" s="15">
        <v>91.5</v>
      </c>
      <c r="P2744" s="15" t="s">
        <v>107</v>
      </c>
      <c r="Q2744" s="15">
        <v>153.9</v>
      </c>
      <c r="R2744" s="15">
        <v>3.99</v>
      </c>
      <c r="S2744" s="15">
        <v>0.85</v>
      </c>
      <c r="T2744" s="15">
        <v>4.71</v>
      </c>
      <c r="U2744" s="15">
        <v>41.87</v>
      </c>
      <c r="V2744" s="15">
        <v>19320</v>
      </c>
      <c r="W2744" s="15">
        <v>638919</v>
      </c>
      <c r="X2744" s="15">
        <v>808928</v>
      </c>
      <c r="Y2744" s="15">
        <v>170009</v>
      </c>
      <c r="Z2744" s="15">
        <v>6786</v>
      </c>
      <c r="AA2744" s="15">
        <v>6.17</v>
      </c>
      <c r="AB2744" s="15">
        <v>55.6</v>
      </c>
    </row>
    <row r="2745" spans="1:28" ht="15" customHeight="1" x14ac:dyDescent="0.3">
      <c r="A2745" s="15" t="s">
        <v>2873</v>
      </c>
      <c r="B2745" s="15" t="s">
        <v>137</v>
      </c>
      <c r="C2745" s="15" t="s">
        <v>99</v>
      </c>
      <c r="D2745" s="15" t="s">
        <v>115</v>
      </c>
      <c r="E2745" s="15" t="s">
        <v>101</v>
      </c>
      <c r="F2745" s="15">
        <v>5.67</v>
      </c>
      <c r="G2745" s="15">
        <v>1020</v>
      </c>
      <c r="H2745" s="15">
        <v>29.7</v>
      </c>
      <c r="I2745" s="15">
        <v>83.1</v>
      </c>
      <c r="J2745" s="15">
        <v>6.9</v>
      </c>
      <c r="K2745" s="15">
        <v>6.21</v>
      </c>
      <c r="L2745" s="15">
        <v>28.7</v>
      </c>
      <c r="M2745" s="15">
        <v>81.400000000000006</v>
      </c>
      <c r="N2745" s="15">
        <v>51.9</v>
      </c>
      <c r="O2745" s="15">
        <v>71.2</v>
      </c>
      <c r="P2745" s="15" t="s">
        <v>116</v>
      </c>
      <c r="Q2745" s="15">
        <v>305.39999999999998</v>
      </c>
      <c r="R2745" s="15">
        <v>5.35</v>
      </c>
      <c r="S2745" s="15">
        <v>0.78</v>
      </c>
      <c r="T2745" s="15">
        <v>1.74</v>
      </c>
      <c r="U2745" s="15">
        <v>9.8699999999999992</v>
      </c>
      <c r="V2745" s="15">
        <v>21430</v>
      </c>
      <c r="W2745" s="15">
        <v>438172</v>
      </c>
      <c r="X2745" s="15">
        <v>211514</v>
      </c>
      <c r="Y2745" s="15">
        <v>-226658</v>
      </c>
      <c r="Z2745" s="15">
        <v>4847</v>
      </c>
      <c r="AA2745" s="15">
        <v>2.036</v>
      </c>
      <c r="AB2745" s="15">
        <v>77.3</v>
      </c>
    </row>
    <row r="2746" spans="1:28" ht="15" customHeight="1" x14ac:dyDescent="0.3">
      <c r="A2746" s="15" t="s">
        <v>2874</v>
      </c>
      <c r="B2746" s="15" t="s">
        <v>98</v>
      </c>
      <c r="C2746" s="15" t="s">
        <v>119</v>
      </c>
      <c r="D2746" s="15" t="s">
        <v>100</v>
      </c>
      <c r="E2746" s="15" t="s">
        <v>101</v>
      </c>
      <c r="F2746" s="15">
        <v>2.35</v>
      </c>
      <c r="G2746" s="15">
        <v>972.5</v>
      </c>
      <c r="H2746" s="15">
        <v>27.6</v>
      </c>
      <c r="I2746" s="15">
        <v>86.4</v>
      </c>
      <c r="J2746" s="15">
        <v>6.2</v>
      </c>
      <c r="K2746" s="15">
        <v>5.94</v>
      </c>
      <c r="L2746" s="15">
        <v>26.9</v>
      </c>
      <c r="M2746" s="15">
        <v>139</v>
      </c>
      <c r="N2746" s="15">
        <v>51.7</v>
      </c>
      <c r="O2746" s="15">
        <v>84.3</v>
      </c>
      <c r="P2746" s="15" t="s">
        <v>102</v>
      </c>
      <c r="Q2746" s="15">
        <v>270.3</v>
      </c>
      <c r="R2746" s="15">
        <v>5.71</v>
      </c>
      <c r="S2746" s="15">
        <v>0.89</v>
      </c>
      <c r="T2746" s="15">
        <v>1.51</v>
      </c>
      <c r="U2746" s="15">
        <v>3.55</v>
      </c>
      <c r="V2746" s="15">
        <v>23454</v>
      </c>
      <c r="W2746" s="15">
        <v>135972</v>
      </c>
      <c r="X2746" s="15">
        <v>83262</v>
      </c>
      <c r="Y2746" s="15">
        <v>-52710</v>
      </c>
      <c r="Z2746" s="15">
        <v>1095</v>
      </c>
      <c r="AA2746" s="15">
        <v>3.242</v>
      </c>
      <c r="AB2746" s="15">
        <v>64.5</v>
      </c>
    </row>
    <row r="2747" spans="1:28" ht="15" customHeight="1" x14ac:dyDescent="0.3">
      <c r="A2747" s="15" t="s">
        <v>2875</v>
      </c>
      <c r="B2747" s="15" t="s">
        <v>109</v>
      </c>
      <c r="C2747" s="15" t="s">
        <v>170</v>
      </c>
      <c r="D2747" s="15" t="s">
        <v>106</v>
      </c>
      <c r="E2747" s="15" t="s">
        <v>120</v>
      </c>
      <c r="F2747" s="15">
        <v>7.51</v>
      </c>
      <c r="G2747" s="15">
        <v>80</v>
      </c>
      <c r="H2747" s="15">
        <v>31.3</v>
      </c>
      <c r="I2747" s="15">
        <v>56.1</v>
      </c>
      <c r="J2747" s="15">
        <v>7.7</v>
      </c>
      <c r="K2747" s="15">
        <v>5.78</v>
      </c>
      <c r="L2747" s="15">
        <v>18.100000000000001</v>
      </c>
      <c r="M2747" s="15">
        <v>115</v>
      </c>
      <c r="N2747" s="15">
        <v>56.1</v>
      </c>
      <c r="O2747" s="15">
        <v>100</v>
      </c>
      <c r="P2747" s="15" t="s">
        <v>102</v>
      </c>
      <c r="Q2747" s="15">
        <v>345.3</v>
      </c>
      <c r="R2747" s="15">
        <v>2.71</v>
      </c>
      <c r="S2747" s="15">
        <v>0.73</v>
      </c>
      <c r="T2747" s="15">
        <v>1.17</v>
      </c>
      <c r="U2747" s="15">
        <v>8.7899999999999991</v>
      </c>
      <c r="V2747" s="15">
        <v>21974</v>
      </c>
      <c r="W2747" s="15">
        <v>592708</v>
      </c>
      <c r="X2747" s="15">
        <v>193151</v>
      </c>
      <c r="Y2747" s="15">
        <v>-399557</v>
      </c>
      <c r="Z2747" s="15">
        <v>4073</v>
      </c>
      <c r="AA2747" s="15">
        <v>2.1579999999999999</v>
      </c>
      <c r="AB2747" s="15">
        <v>43</v>
      </c>
    </row>
    <row r="2748" spans="1:28" ht="15" customHeight="1" x14ac:dyDescent="0.3">
      <c r="A2748" s="15" t="s">
        <v>2876</v>
      </c>
      <c r="B2748" s="15" t="s">
        <v>98</v>
      </c>
      <c r="C2748" s="15" t="s">
        <v>99</v>
      </c>
      <c r="D2748" s="15" t="s">
        <v>177</v>
      </c>
      <c r="E2748" s="15" t="s">
        <v>101</v>
      </c>
      <c r="F2748" s="15">
        <v>6.62</v>
      </c>
      <c r="G2748" s="15">
        <v>1124</v>
      </c>
      <c r="H2748" s="15">
        <v>27.5</v>
      </c>
      <c r="I2748" s="15">
        <v>73.599999999999994</v>
      </c>
      <c r="J2748" s="15">
        <v>6.8</v>
      </c>
      <c r="K2748" s="15">
        <v>7.24</v>
      </c>
      <c r="L2748" s="15">
        <v>30.1</v>
      </c>
      <c r="M2748" s="15">
        <v>94.8</v>
      </c>
      <c r="N2748" s="15">
        <v>87.8</v>
      </c>
      <c r="O2748" s="15">
        <v>107.7</v>
      </c>
      <c r="P2748" s="15" t="s">
        <v>107</v>
      </c>
      <c r="Q2748" s="15">
        <v>183.8</v>
      </c>
      <c r="R2748" s="15">
        <v>3.63</v>
      </c>
      <c r="S2748" s="15">
        <v>0.68</v>
      </c>
      <c r="T2748" s="15">
        <v>41.76</v>
      </c>
      <c r="U2748" s="15">
        <v>276.45</v>
      </c>
      <c r="V2748" s="15">
        <v>3623</v>
      </c>
      <c r="W2748" s="15">
        <v>425440</v>
      </c>
      <c r="X2748" s="15">
        <v>1001578</v>
      </c>
      <c r="Y2748" s="15">
        <v>576138</v>
      </c>
      <c r="Z2748" s="15">
        <v>13942</v>
      </c>
      <c r="AA2748" s="15">
        <v>19.829000000000001</v>
      </c>
      <c r="AB2748" s="15">
        <v>65.099999999999994</v>
      </c>
    </row>
    <row r="2749" spans="1:28" ht="15" customHeight="1" x14ac:dyDescent="0.3">
      <c r="A2749" s="15" t="s">
        <v>2877</v>
      </c>
      <c r="B2749" s="15" t="s">
        <v>98</v>
      </c>
      <c r="C2749" s="15" t="s">
        <v>134</v>
      </c>
      <c r="D2749" s="15" t="s">
        <v>100</v>
      </c>
      <c r="E2749" s="15" t="s">
        <v>112</v>
      </c>
      <c r="F2749" s="15">
        <v>11.22</v>
      </c>
      <c r="G2749" s="15">
        <v>469</v>
      </c>
      <c r="H2749" s="15">
        <v>23.1</v>
      </c>
      <c r="I2749" s="15">
        <v>65.8</v>
      </c>
      <c r="J2749" s="15">
        <v>9.4</v>
      </c>
      <c r="K2749" s="15">
        <v>7.21</v>
      </c>
      <c r="L2749" s="15">
        <v>26.6</v>
      </c>
      <c r="M2749" s="15">
        <v>98.7</v>
      </c>
      <c r="N2749" s="15">
        <v>40</v>
      </c>
      <c r="O2749" s="15">
        <v>115.9</v>
      </c>
      <c r="P2749" s="15" t="s">
        <v>107</v>
      </c>
      <c r="Q2749" s="15">
        <v>123.7</v>
      </c>
      <c r="R2749" s="15">
        <v>5.08</v>
      </c>
      <c r="S2749" s="15">
        <v>0.78</v>
      </c>
      <c r="T2749" s="15">
        <v>1.7</v>
      </c>
      <c r="U2749" s="15">
        <v>19.07</v>
      </c>
      <c r="V2749" s="15">
        <v>22492</v>
      </c>
      <c r="W2749" s="15">
        <v>766551</v>
      </c>
      <c r="X2749" s="15">
        <v>428922</v>
      </c>
      <c r="Y2749" s="15">
        <v>-337629</v>
      </c>
      <c r="Z2749" s="15">
        <v>6769</v>
      </c>
      <c r="AA2749" s="15">
        <v>2.8170000000000002</v>
      </c>
      <c r="AB2749" s="15">
        <v>55.9</v>
      </c>
    </row>
    <row r="2750" spans="1:28" ht="15" customHeight="1" x14ac:dyDescent="0.3">
      <c r="A2750" s="15" t="s">
        <v>2878</v>
      </c>
      <c r="B2750" s="15" t="s">
        <v>104</v>
      </c>
      <c r="C2750" s="15" t="s">
        <v>105</v>
      </c>
      <c r="D2750" s="15" t="s">
        <v>177</v>
      </c>
      <c r="E2750" s="15" t="s">
        <v>101</v>
      </c>
      <c r="F2750" s="15">
        <v>7.7</v>
      </c>
      <c r="G2750" s="15">
        <v>869.3</v>
      </c>
      <c r="H2750" s="15">
        <v>29.7</v>
      </c>
      <c r="I2750" s="15">
        <v>64.8</v>
      </c>
      <c r="J2750" s="15">
        <v>7</v>
      </c>
      <c r="K2750" s="15">
        <v>7.32</v>
      </c>
      <c r="L2750" s="15">
        <v>30.3</v>
      </c>
      <c r="M2750" s="15">
        <v>92.6</v>
      </c>
      <c r="N2750" s="15">
        <v>54.8</v>
      </c>
      <c r="O2750" s="15">
        <v>80.7</v>
      </c>
      <c r="P2750" s="15" t="s">
        <v>127</v>
      </c>
      <c r="Q2750" s="15">
        <v>108</v>
      </c>
      <c r="R2750" s="15">
        <v>5.73</v>
      </c>
      <c r="S2750" s="15">
        <v>0.74</v>
      </c>
      <c r="T2750" s="15">
        <v>52.53</v>
      </c>
      <c r="U2750" s="15">
        <v>404.48</v>
      </c>
      <c r="V2750" s="15">
        <v>3892</v>
      </c>
      <c r="W2750" s="15">
        <v>512698</v>
      </c>
      <c r="X2750" s="15">
        <v>1574236</v>
      </c>
      <c r="Y2750" s="15">
        <v>1061538</v>
      </c>
      <c r="Z2750" s="15">
        <v>13340</v>
      </c>
      <c r="AA2750" s="15">
        <v>30.321000000000002</v>
      </c>
      <c r="AB2750" s="15">
        <v>43.8</v>
      </c>
    </row>
    <row r="2751" spans="1:28" ht="15" customHeight="1" x14ac:dyDescent="0.3">
      <c r="A2751" s="15" t="s">
        <v>2879</v>
      </c>
      <c r="B2751" s="15" t="s">
        <v>98</v>
      </c>
      <c r="C2751" s="15" t="s">
        <v>105</v>
      </c>
      <c r="D2751" s="15" t="s">
        <v>144</v>
      </c>
      <c r="E2751" s="15" t="s">
        <v>101</v>
      </c>
      <c r="F2751" s="15">
        <v>1.62</v>
      </c>
      <c r="G2751" s="15">
        <v>655.7</v>
      </c>
      <c r="H2751" s="15">
        <v>27.3</v>
      </c>
      <c r="I2751" s="15">
        <v>72.400000000000006</v>
      </c>
      <c r="J2751" s="15">
        <v>7.8</v>
      </c>
      <c r="K2751" s="15">
        <v>6.61</v>
      </c>
      <c r="L2751" s="15">
        <v>43.1</v>
      </c>
      <c r="M2751" s="15">
        <v>140.30000000000001</v>
      </c>
      <c r="N2751" s="15">
        <v>71.8</v>
      </c>
      <c r="O2751" s="15">
        <v>102.4</v>
      </c>
      <c r="P2751" s="15" t="s">
        <v>107</v>
      </c>
      <c r="Q2751" s="15">
        <v>165.5</v>
      </c>
      <c r="R2751" s="15">
        <v>6.4</v>
      </c>
      <c r="S2751" s="15">
        <v>0.75</v>
      </c>
      <c r="T2751" s="15">
        <v>2.68</v>
      </c>
      <c r="U2751" s="15">
        <v>4.34</v>
      </c>
      <c r="V2751" s="15">
        <v>47579</v>
      </c>
      <c r="W2751" s="15">
        <v>109045</v>
      </c>
      <c r="X2751" s="15">
        <v>206493</v>
      </c>
      <c r="Y2751" s="15">
        <v>97448</v>
      </c>
      <c r="Z2751" s="15">
        <v>1172</v>
      </c>
      <c r="AA2751" s="15">
        <v>3.7029999999999998</v>
      </c>
      <c r="AB2751" s="15">
        <v>39.700000000000003</v>
      </c>
    </row>
    <row r="2752" spans="1:28" ht="15" customHeight="1" x14ac:dyDescent="0.3">
      <c r="A2752" s="15" t="s">
        <v>2880</v>
      </c>
      <c r="B2752" s="15" t="s">
        <v>98</v>
      </c>
      <c r="C2752" s="15" t="s">
        <v>152</v>
      </c>
      <c r="D2752" s="15" t="s">
        <v>130</v>
      </c>
      <c r="E2752" s="15" t="s">
        <v>112</v>
      </c>
      <c r="F2752" s="15">
        <v>6.59</v>
      </c>
      <c r="G2752" s="15">
        <v>479.8</v>
      </c>
      <c r="H2752" s="15">
        <v>20.9</v>
      </c>
      <c r="I2752" s="15">
        <v>65.400000000000006</v>
      </c>
      <c r="J2752" s="15">
        <v>6.8</v>
      </c>
      <c r="K2752" s="15">
        <v>6.2</v>
      </c>
      <c r="L2752" s="15">
        <v>31.4</v>
      </c>
      <c r="M2752" s="15">
        <v>120.2</v>
      </c>
      <c r="N2752" s="15">
        <v>56</v>
      </c>
      <c r="O2752" s="15">
        <v>97.8</v>
      </c>
      <c r="P2752" s="15" t="s">
        <v>107</v>
      </c>
      <c r="Q2752" s="15">
        <v>120.3</v>
      </c>
      <c r="R2752" s="15">
        <v>2.97</v>
      </c>
      <c r="S2752" s="15">
        <v>0.78</v>
      </c>
      <c r="T2752" s="15">
        <v>1.05</v>
      </c>
      <c r="U2752" s="15">
        <v>6.92</v>
      </c>
      <c r="V2752" s="15">
        <v>69558</v>
      </c>
      <c r="W2752" s="15">
        <v>440510</v>
      </c>
      <c r="X2752" s="15">
        <v>481341</v>
      </c>
      <c r="Y2752" s="15">
        <v>40831</v>
      </c>
      <c r="Z2752" s="15">
        <v>5753</v>
      </c>
      <c r="AA2752" s="15">
        <v>1.2030000000000001</v>
      </c>
      <c r="AB2752" s="15">
        <v>50.5</v>
      </c>
    </row>
    <row r="2753" spans="1:28" ht="15" customHeight="1" x14ac:dyDescent="0.3">
      <c r="A2753" s="15" t="s">
        <v>2881</v>
      </c>
      <c r="B2753" s="15" t="s">
        <v>126</v>
      </c>
      <c r="C2753" s="15" t="s">
        <v>99</v>
      </c>
      <c r="D2753" s="15" t="s">
        <v>132</v>
      </c>
      <c r="E2753" s="15" t="s">
        <v>112</v>
      </c>
      <c r="F2753" s="15">
        <v>10.37</v>
      </c>
      <c r="G2753" s="15">
        <v>424.7</v>
      </c>
      <c r="H2753" s="15">
        <v>25</v>
      </c>
      <c r="I2753" s="15">
        <v>52.5</v>
      </c>
      <c r="J2753" s="15">
        <v>8.6999999999999993</v>
      </c>
      <c r="K2753" s="15">
        <v>7.19</v>
      </c>
      <c r="L2753" s="15"/>
      <c r="M2753" s="15">
        <v>128.5</v>
      </c>
      <c r="N2753" s="15">
        <v>77.400000000000006</v>
      </c>
      <c r="O2753" s="15">
        <v>118.4</v>
      </c>
      <c r="P2753" s="15" t="s">
        <v>127</v>
      </c>
      <c r="Q2753" s="15">
        <v>164.2</v>
      </c>
      <c r="R2753" s="15">
        <v>2.29</v>
      </c>
      <c r="S2753" s="15">
        <v>0.8</v>
      </c>
      <c r="T2753" s="15">
        <v>1.59</v>
      </c>
      <c r="U2753" s="15">
        <v>16.489999999999998</v>
      </c>
      <c r="V2753" s="15">
        <v>95277</v>
      </c>
      <c r="W2753" s="15">
        <v>682064</v>
      </c>
      <c r="X2753" s="15">
        <v>1571118</v>
      </c>
      <c r="Y2753" s="15">
        <v>889054</v>
      </c>
      <c r="Z2753" s="15">
        <v>6170</v>
      </c>
      <c r="AA2753" s="15">
        <v>2.673</v>
      </c>
      <c r="AB2753" s="15">
        <v>48.4</v>
      </c>
    </row>
    <row r="2754" spans="1:28" ht="15" customHeight="1" x14ac:dyDescent="0.3">
      <c r="A2754" s="15" t="s">
        <v>2882</v>
      </c>
      <c r="B2754" s="15" t="s">
        <v>98</v>
      </c>
      <c r="C2754" s="15" t="s">
        <v>152</v>
      </c>
      <c r="D2754" s="15" t="s">
        <v>144</v>
      </c>
      <c r="E2754" s="15" t="s">
        <v>112</v>
      </c>
      <c r="F2754" s="15">
        <v>2.14</v>
      </c>
      <c r="G2754" s="15">
        <v>539.6</v>
      </c>
      <c r="H2754" s="15">
        <v>24</v>
      </c>
      <c r="I2754" s="15">
        <v>65.3</v>
      </c>
      <c r="J2754" s="15">
        <v>8.3000000000000007</v>
      </c>
      <c r="K2754" s="15">
        <v>7.49</v>
      </c>
      <c r="L2754" s="15">
        <v>17.7</v>
      </c>
      <c r="M2754" s="15">
        <v>108.2</v>
      </c>
      <c r="N2754" s="15">
        <v>56.5</v>
      </c>
      <c r="O2754" s="15">
        <v>105.3</v>
      </c>
      <c r="P2754" s="15" t="s">
        <v>116</v>
      </c>
      <c r="Q2754" s="15">
        <v>97.3</v>
      </c>
      <c r="R2754" s="15">
        <v>4.46</v>
      </c>
      <c r="S2754" s="15">
        <v>0.87</v>
      </c>
      <c r="T2754" s="15">
        <v>0.83</v>
      </c>
      <c r="U2754" s="15">
        <v>1.78</v>
      </c>
      <c r="V2754" s="15">
        <v>62818</v>
      </c>
      <c r="W2754" s="15">
        <v>114833</v>
      </c>
      <c r="X2754" s="15">
        <v>111816</v>
      </c>
      <c r="Y2754" s="15">
        <v>-3017</v>
      </c>
      <c r="Z2754" s="15">
        <v>595</v>
      </c>
      <c r="AA2754" s="15">
        <v>2.992</v>
      </c>
      <c r="AB2754" s="15">
        <v>49.8</v>
      </c>
    </row>
    <row r="2755" spans="1:28" ht="15" customHeight="1" x14ac:dyDescent="0.3">
      <c r="A2755" s="15" t="s">
        <v>2883</v>
      </c>
      <c r="B2755" s="15" t="s">
        <v>137</v>
      </c>
      <c r="C2755" s="15" t="s">
        <v>114</v>
      </c>
      <c r="D2755" s="15" t="s">
        <v>100</v>
      </c>
      <c r="E2755" s="15" t="s">
        <v>101</v>
      </c>
      <c r="F2755" s="15">
        <v>11.38</v>
      </c>
      <c r="G2755" s="15">
        <v>1193.5999999999999</v>
      </c>
      <c r="H2755" s="15">
        <v>24.8</v>
      </c>
      <c r="I2755" s="15">
        <v>64.599999999999994</v>
      </c>
      <c r="J2755" s="15">
        <v>7.1</v>
      </c>
      <c r="K2755" s="15">
        <v>6.55</v>
      </c>
      <c r="L2755" s="15">
        <v>28.9</v>
      </c>
      <c r="M2755" s="15">
        <v>112</v>
      </c>
      <c r="N2755" s="15">
        <v>69.599999999999994</v>
      </c>
      <c r="O2755" s="15">
        <v>87.2</v>
      </c>
      <c r="P2755" s="15" t="s">
        <v>127</v>
      </c>
      <c r="Q2755" s="15">
        <v>245.2</v>
      </c>
      <c r="R2755" s="15">
        <v>5.47</v>
      </c>
      <c r="S2755" s="15">
        <v>0.97</v>
      </c>
      <c r="T2755" s="15">
        <v>2.88</v>
      </c>
      <c r="U2755" s="15">
        <v>32.770000000000003</v>
      </c>
      <c r="V2755" s="15">
        <v>20534</v>
      </c>
      <c r="W2755" s="15">
        <v>673057</v>
      </c>
      <c r="X2755" s="15">
        <v>672899</v>
      </c>
      <c r="Y2755" s="15">
        <v>-158</v>
      </c>
      <c r="Z2755" s="15">
        <v>7295</v>
      </c>
      <c r="AA2755" s="15">
        <v>4.492</v>
      </c>
      <c r="AB2755" s="15">
        <v>49.2</v>
      </c>
    </row>
    <row r="2756" spans="1:28" ht="15" customHeight="1" x14ac:dyDescent="0.3">
      <c r="A2756" s="15" t="s">
        <v>2884</v>
      </c>
      <c r="B2756" s="15" t="s">
        <v>98</v>
      </c>
      <c r="C2756" s="15" t="s">
        <v>110</v>
      </c>
      <c r="D2756" s="15" t="s">
        <v>111</v>
      </c>
      <c r="E2756" s="15" t="s">
        <v>112</v>
      </c>
      <c r="F2756" s="15">
        <v>11.08</v>
      </c>
      <c r="G2756" s="15">
        <v>510.2</v>
      </c>
      <c r="H2756" s="15">
        <v>25.8</v>
      </c>
      <c r="I2756" s="15">
        <v>54.7</v>
      </c>
      <c r="J2756" s="15">
        <v>6.6</v>
      </c>
      <c r="K2756" s="15">
        <v>6.01</v>
      </c>
      <c r="L2756" s="15">
        <v>29.8</v>
      </c>
      <c r="M2756" s="15">
        <v>107.4</v>
      </c>
      <c r="N2756" s="15">
        <v>55.6</v>
      </c>
      <c r="O2756" s="15">
        <v>136</v>
      </c>
      <c r="P2756" s="15" t="s">
        <v>107</v>
      </c>
      <c r="Q2756" s="15">
        <v>137</v>
      </c>
      <c r="R2756" s="15">
        <v>8.08</v>
      </c>
      <c r="S2756" s="15">
        <v>0.66</v>
      </c>
      <c r="T2756" s="15">
        <v>0.78</v>
      </c>
      <c r="U2756" s="15">
        <v>8.64</v>
      </c>
      <c r="V2756" s="15">
        <v>69418</v>
      </c>
      <c r="W2756" s="15">
        <v>736899</v>
      </c>
      <c r="X2756" s="15">
        <v>599772</v>
      </c>
      <c r="Y2756" s="15">
        <v>-137127</v>
      </c>
      <c r="Z2756" s="15">
        <v>4918</v>
      </c>
      <c r="AA2756" s="15">
        <v>1.7569999999999999</v>
      </c>
      <c r="AB2756" s="15">
        <v>29.5</v>
      </c>
    </row>
    <row r="2757" spans="1:28" ht="15" customHeight="1" x14ac:dyDescent="0.3">
      <c r="A2757" s="15" t="s">
        <v>2885</v>
      </c>
      <c r="B2757" s="15" t="s">
        <v>118</v>
      </c>
      <c r="C2757" s="15" t="s">
        <v>99</v>
      </c>
      <c r="D2757" s="15" t="s">
        <v>130</v>
      </c>
      <c r="E2757" s="15" t="s">
        <v>112</v>
      </c>
      <c r="F2757" s="15">
        <v>4.7</v>
      </c>
      <c r="G2757" s="15">
        <v>395</v>
      </c>
      <c r="H2757" s="15">
        <v>21.5</v>
      </c>
      <c r="I2757" s="15">
        <v>54.1</v>
      </c>
      <c r="J2757" s="15">
        <v>6.7</v>
      </c>
      <c r="K2757" s="15">
        <v>6.02</v>
      </c>
      <c r="L2757" s="15">
        <v>20.399999999999999</v>
      </c>
      <c r="M2757" s="15">
        <v>134.69999999999999</v>
      </c>
      <c r="N2757" s="15">
        <v>90.3</v>
      </c>
      <c r="O2757" s="15">
        <v>149.80000000000001</v>
      </c>
      <c r="P2757" s="15" t="s">
        <v>116</v>
      </c>
      <c r="Q2757" s="15">
        <v>155.6</v>
      </c>
      <c r="R2757" s="15">
        <v>4.17</v>
      </c>
      <c r="S2757" s="15">
        <v>0.94</v>
      </c>
      <c r="T2757" s="15">
        <v>0.82</v>
      </c>
      <c r="U2757" s="15">
        <v>3.85</v>
      </c>
      <c r="V2757" s="15">
        <v>75387</v>
      </c>
      <c r="W2757" s="15">
        <v>274850</v>
      </c>
      <c r="X2757" s="15">
        <v>290240</v>
      </c>
      <c r="Y2757" s="15">
        <v>15390</v>
      </c>
      <c r="Z2757" s="15">
        <v>1699</v>
      </c>
      <c r="AA2757" s="15">
        <v>2.266</v>
      </c>
      <c r="AB2757" s="15">
        <v>35.700000000000003</v>
      </c>
    </row>
    <row r="2758" spans="1:28" ht="15" customHeight="1" x14ac:dyDescent="0.3">
      <c r="A2758" s="15" t="s">
        <v>2886</v>
      </c>
      <c r="B2758" s="15" t="s">
        <v>118</v>
      </c>
      <c r="C2758" s="15" t="s">
        <v>123</v>
      </c>
      <c r="D2758" s="15" t="s">
        <v>130</v>
      </c>
      <c r="E2758" s="15" t="s">
        <v>120</v>
      </c>
      <c r="F2758" s="15">
        <v>10.62</v>
      </c>
      <c r="G2758" s="15">
        <v>458.1</v>
      </c>
      <c r="H2758" s="15">
        <v>25.5</v>
      </c>
      <c r="I2758" s="15">
        <v>25</v>
      </c>
      <c r="J2758" s="15">
        <v>8.3000000000000007</v>
      </c>
      <c r="K2758" s="15">
        <v>6.39</v>
      </c>
      <c r="L2758" s="15">
        <v>22</v>
      </c>
      <c r="M2758" s="15">
        <v>101.9</v>
      </c>
      <c r="N2758" s="15">
        <v>46.7</v>
      </c>
      <c r="O2758" s="15">
        <v>127.2</v>
      </c>
      <c r="P2758" s="15" t="s">
        <v>116</v>
      </c>
      <c r="Q2758" s="15">
        <v>118.6</v>
      </c>
      <c r="R2758" s="15">
        <v>4.8600000000000003</v>
      </c>
      <c r="S2758" s="15">
        <v>0.83</v>
      </c>
      <c r="T2758" s="15">
        <v>1.38</v>
      </c>
      <c r="U2758" s="15">
        <v>14.66</v>
      </c>
      <c r="V2758" s="15">
        <v>66448</v>
      </c>
      <c r="W2758" s="15">
        <v>652410</v>
      </c>
      <c r="X2758" s="15">
        <v>974128</v>
      </c>
      <c r="Y2758" s="15">
        <v>321718</v>
      </c>
      <c r="Z2758" s="15">
        <v>3345</v>
      </c>
      <c r="AA2758" s="15">
        <v>4.383</v>
      </c>
      <c r="AB2758" s="15">
        <v>22.4</v>
      </c>
    </row>
    <row r="2759" spans="1:28" ht="15" customHeight="1" x14ac:dyDescent="0.3">
      <c r="A2759" s="15" t="s">
        <v>2887</v>
      </c>
      <c r="B2759" s="15" t="s">
        <v>104</v>
      </c>
      <c r="C2759" s="15" t="s">
        <v>114</v>
      </c>
      <c r="D2759" s="15" t="s">
        <v>144</v>
      </c>
      <c r="E2759" s="15" t="s">
        <v>112</v>
      </c>
      <c r="F2759" s="15">
        <v>7.13</v>
      </c>
      <c r="G2759" s="15">
        <v>376.3</v>
      </c>
      <c r="H2759" s="15">
        <v>21.8</v>
      </c>
      <c r="I2759" s="15">
        <v>70.8</v>
      </c>
      <c r="J2759" s="15">
        <v>9</v>
      </c>
      <c r="K2759" s="15">
        <v>6.73</v>
      </c>
      <c r="L2759" s="15">
        <v>23.7</v>
      </c>
      <c r="M2759" s="15">
        <v>139</v>
      </c>
      <c r="N2759" s="15">
        <v>85.6</v>
      </c>
      <c r="O2759" s="15">
        <v>86</v>
      </c>
      <c r="P2759" s="15" t="s">
        <v>107</v>
      </c>
      <c r="Q2759" s="15">
        <v>147.19999999999999</v>
      </c>
      <c r="R2759" s="15">
        <v>5.91</v>
      </c>
      <c r="S2759" s="15">
        <v>0.84</v>
      </c>
      <c r="T2759" s="15">
        <v>1.67</v>
      </c>
      <c r="U2759" s="15">
        <v>11.91</v>
      </c>
      <c r="V2759" s="15">
        <v>55641</v>
      </c>
      <c r="W2759" s="15">
        <v>556741</v>
      </c>
      <c r="X2759" s="15">
        <v>662684</v>
      </c>
      <c r="Y2759" s="15">
        <v>105943</v>
      </c>
      <c r="Z2759" s="15">
        <v>4813</v>
      </c>
      <c r="AA2759" s="15">
        <v>2.4750000000000001</v>
      </c>
      <c r="AB2759" s="15">
        <v>35.5</v>
      </c>
    </row>
    <row r="2760" spans="1:28" ht="15" customHeight="1" x14ac:dyDescent="0.3">
      <c r="A2760" s="15" t="s">
        <v>2888</v>
      </c>
      <c r="B2760" s="15" t="s">
        <v>146</v>
      </c>
      <c r="C2760" s="15" t="s">
        <v>134</v>
      </c>
      <c r="D2760" s="15" t="s">
        <v>100</v>
      </c>
      <c r="E2760" s="15" t="s">
        <v>101</v>
      </c>
      <c r="F2760" s="15">
        <v>4</v>
      </c>
      <c r="G2760" s="15">
        <v>716.2</v>
      </c>
      <c r="H2760" s="15">
        <v>28.5</v>
      </c>
      <c r="I2760" s="15">
        <v>81.7</v>
      </c>
      <c r="J2760" s="15">
        <v>7.5</v>
      </c>
      <c r="K2760" s="15">
        <v>6.84</v>
      </c>
      <c r="L2760" s="15">
        <v>33.5</v>
      </c>
      <c r="M2760" s="15">
        <v>81.599999999999994</v>
      </c>
      <c r="N2760" s="15">
        <v>43.7</v>
      </c>
      <c r="O2760" s="15">
        <v>109.8</v>
      </c>
      <c r="P2760" s="15" t="s">
        <v>127</v>
      </c>
      <c r="Q2760" s="15">
        <v>123.5</v>
      </c>
      <c r="R2760" s="15">
        <v>5.4</v>
      </c>
      <c r="S2760" s="15">
        <v>0.77</v>
      </c>
      <c r="T2760" s="15">
        <v>3.82</v>
      </c>
      <c r="U2760" s="15">
        <v>15.28</v>
      </c>
      <c r="V2760" s="15">
        <v>22562</v>
      </c>
      <c r="W2760" s="15">
        <v>250492</v>
      </c>
      <c r="X2760" s="15">
        <v>344747</v>
      </c>
      <c r="Y2760" s="15">
        <v>94255</v>
      </c>
      <c r="Z2760" s="15">
        <v>1870</v>
      </c>
      <c r="AA2760" s="15">
        <v>8.1709999999999994</v>
      </c>
      <c r="AB2760" s="15">
        <v>47.7</v>
      </c>
    </row>
    <row r="2761" spans="1:28" ht="15" customHeight="1" x14ac:dyDescent="0.3">
      <c r="A2761" s="15" t="s">
        <v>2889</v>
      </c>
      <c r="B2761" s="15" t="s">
        <v>109</v>
      </c>
      <c r="C2761" s="15" t="s">
        <v>105</v>
      </c>
      <c r="D2761" s="15" t="s">
        <v>111</v>
      </c>
      <c r="E2761" s="15" t="s">
        <v>120</v>
      </c>
      <c r="F2761" s="15">
        <v>1.77</v>
      </c>
      <c r="G2761" s="15">
        <v>220</v>
      </c>
      <c r="H2761" s="15">
        <v>31.5</v>
      </c>
      <c r="I2761" s="15">
        <v>62.2</v>
      </c>
      <c r="J2761" s="15">
        <v>8</v>
      </c>
      <c r="K2761" s="15">
        <v>6.84</v>
      </c>
      <c r="L2761" s="15">
        <v>20.399999999999999</v>
      </c>
      <c r="M2761" s="15">
        <v>114.1</v>
      </c>
      <c r="N2761" s="15">
        <v>77.5</v>
      </c>
      <c r="O2761" s="15">
        <v>132.5</v>
      </c>
      <c r="P2761" s="15" t="s">
        <v>107</v>
      </c>
      <c r="Q2761" s="15">
        <v>100.2</v>
      </c>
      <c r="R2761" s="15">
        <v>4.53</v>
      </c>
      <c r="S2761" s="15">
        <v>0.83</v>
      </c>
      <c r="T2761" s="15">
        <v>1.04</v>
      </c>
      <c r="U2761" s="15">
        <v>1.84</v>
      </c>
      <c r="V2761" s="15">
        <v>66537</v>
      </c>
      <c r="W2761" s="15">
        <v>100940</v>
      </c>
      <c r="X2761" s="15">
        <v>122428</v>
      </c>
      <c r="Y2761" s="15">
        <v>21488</v>
      </c>
      <c r="Z2761" s="15">
        <v>770</v>
      </c>
      <c r="AA2761" s="15">
        <v>2.39</v>
      </c>
      <c r="AB2761" s="15">
        <v>49.6</v>
      </c>
    </row>
    <row r="2762" spans="1:28" ht="15" customHeight="1" x14ac:dyDescent="0.3">
      <c r="A2762" s="15" t="s">
        <v>2890</v>
      </c>
      <c r="B2762" s="15" t="s">
        <v>109</v>
      </c>
      <c r="C2762" s="15" t="s">
        <v>110</v>
      </c>
      <c r="D2762" s="15" t="s">
        <v>106</v>
      </c>
      <c r="E2762" s="15" t="s">
        <v>112</v>
      </c>
      <c r="F2762" s="15">
        <v>1.44</v>
      </c>
      <c r="G2762" s="15">
        <v>520.5</v>
      </c>
      <c r="H2762" s="15">
        <v>24.7</v>
      </c>
      <c r="I2762" s="15">
        <v>62.5</v>
      </c>
      <c r="J2762" s="15">
        <v>7.4</v>
      </c>
      <c r="K2762" s="15">
        <v>6.11</v>
      </c>
      <c r="L2762" s="15">
        <v>22.9</v>
      </c>
      <c r="M2762" s="15">
        <v>92.5</v>
      </c>
      <c r="N2762" s="15">
        <v>72.8</v>
      </c>
      <c r="O2762" s="15">
        <v>107.4</v>
      </c>
      <c r="P2762" s="15" t="s">
        <v>102</v>
      </c>
      <c r="Q2762" s="15">
        <v>176.4</v>
      </c>
      <c r="R2762" s="15">
        <v>6.87</v>
      </c>
      <c r="S2762" s="15">
        <v>0.93</v>
      </c>
      <c r="T2762" s="15">
        <v>3.41</v>
      </c>
      <c r="U2762" s="15">
        <v>4.91</v>
      </c>
      <c r="V2762" s="15">
        <v>21632</v>
      </c>
      <c r="W2762" s="15">
        <v>104010</v>
      </c>
      <c r="X2762" s="15">
        <v>106213</v>
      </c>
      <c r="Y2762" s="15">
        <v>2203</v>
      </c>
      <c r="Z2762" s="15">
        <v>643</v>
      </c>
      <c r="AA2762" s="15">
        <v>7.6360000000000001</v>
      </c>
      <c r="AB2762" s="15">
        <v>41</v>
      </c>
    </row>
    <row r="2763" spans="1:28" ht="15" customHeight="1" x14ac:dyDescent="0.3">
      <c r="A2763" s="15" t="s">
        <v>2891</v>
      </c>
      <c r="B2763" s="15" t="s">
        <v>126</v>
      </c>
      <c r="C2763" s="15" t="s">
        <v>152</v>
      </c>
      <c r="D2763" s="15" t="s">
        <v>144</v>
      </c>
      <c r="E2763" s="15" t="s">
        <v>101</v>
      </c>
      <c r="F2763" s="15">
        <v>4.18</v>
      </c>
      <c r="G2763" s="15">
        <v>918.5</v>
      </c>
      <c r="H2763" s="15">
        <v>28.3</v>
      </c>
      <c r="I2763" s="15">
        <v>67.599999999999994</v>
      </c>
      <c r="J2763" s="15">
        <v>7.2</v>
      </c>
      <c r="K2763" s="15">
        <v>6.89</v>
      </c>
      <c r="L2763" s="15">
        <v>36.799999999999997</v>
      </c>
      <c r="M2763" s="15">
        <v>142.69999999999999</v>
      </c>
      <c r="N2763" s="15">
        <v>48.6</v>
      </c>
      <c r="O2763" s="15">
        <v>30</v>
      </c>
      <c r="P2763" s="15" t="s">
        <v>116</v>
      </c>
      <c r="Q2763" s="15">
        <v>201.1</v>
      </c>
      <c r="R2763" s="15">
        <v>3.55</v>
      </c>
      <c r="S2763" s="15">
        <v>0.87</v>
      </c>
      <c r="T2763" s="15">
        <v>1.72</v>
      </c>
      <c r="U2763" s="15">
        <v>7.19</v>
      </c>
      <c r="V2763" s="15">
        <v>59154</v>
      </c>
      <c r="W2763" s="15">
        <v>311443</v>
      </c>
      <c r="X2763" s="15">
        <v>425317</v>
      </c>
      <c r="Y2763" s="15">
        <v>113874</v>
      </c>
      <c r="Z2763" s="15">
        <v>1082</v>
      </c>
      <c r="AA2763" s="15">
        <v>6.6449999999999996</v>
      </c>
      <c r="AB2763" s="15">
        <v>57.2</v>
      </c>
    </row>
    <row r="2764" spans="1:28" ht="15" customHeight="1" x14ac:dyDescent="0.3">
      <c r="A2764" s="15" t="s">
        <v>2892</v>
      </c>
      <c r="B2764" s="15" t="s">
        <v>104</v>
      </c>
      <c r="C2764" s="15" t="s">
        <v>105</v>
      </c>
      <c r="D2764" s="15" t="s">
        <v>130</v>
      </c>
      <c r="E2764" s="15" t="s">
        <v>101</v>
      </c>
      <c r="F2764" s="15">
        <v>1.83</v>
      </c>
      <c r="G2764" s="15">
        <v>1048.5</v>
      </c>
      <c r="H2764" s="15">
        <v>31.6</v>
      </c>
      <c r="I2764" s="15">
        <v>64.400000000000006</v>
      </c>
      <c r="J2764" s="15">
        <v>6.5</v>
      </c>
      <c r="K2764" s="15">
        <v>7.51</v>
      </c>
      <c r="L2764" s="15">
        <v>25.9</v>
      </c>
      <c r="M2764" s="15">
        <v>133.1</v>
      </c>
      <c r="N2764" s="15">
        <v>81.599999999999994</v>
      </c>
      <c r="O2764" s="15">
        <v>89.4</v>
      </c>
      <c r="P2764" s="15" t="s">
        <v>116</v>
      </c>
      <c r="Q2764" s="15">
        <v>178.4</v>
      </c>
      <c r="R2764" s="15">
        <v>5.09</v>
      </c>
      <c r="S2764" s="15">
        <v>0.68</v>
      </c>
      <c r="T2764" s="15">
        <v>0.68</v>
      </c>
      <c r="U2764" s="15">
        <v>1.24</v>
      </c>
      <c r="V2764" s="15">
        <v>67304</v>
      </c>
      <c r="W2764" s="15">
        <v>119307</v>
      </c>
      <c r="X2764" s="15">
        <v>83457</v>
      </c>
      <c r="Y2764" s="15">
        <v>-35850</v>
      </c>
      <c r="Z2764" s="15">
        <v>788</v>
      </c>
      <c r="AA2764" s="15">
        <v>1.5740000000000001</v>
      </c>
      <c r="AB2764" s="15">
        <v>55.9</v>
      </c>
    </row>
    <row r="2765" spans="1:28" ht="15" customHeight="1" x14ac:dyDescent="0.3">
      <c r="A2765" s="15" t="s">
        <v>2893</v>
      </c>
      <c r="B2765" s="15" t="s">
        <v>126</v>
      </c>
      <c r="C2765" s="15" t="s">
        <v>152</v>
      </c>
      <c r="D2765" s="15" t="s">
        <v>115</v>
      </c>
      <c r="E2765" s="15" t="s">
        <v>112</v>
      </c>
      <c r="F2765" s="15">
        <v>8.81</v>
      </c>
      <c r="G2765" s="15">
        <v>442.2</v>
      </c>
      <c r="H2765" s="15">
        <v>23.4</v>
      </c>
      <c r="I2765" s="15">
        <v>50.4</v>
      </c>
      <c r="J2765" s="15">
        <v>7.6</v>
      </c>
      <c r="K2765" s="15">
        <v>6.21</v>
      </c>
      <c r="L2765" s="15">
        <v>35.1</v>
      </c>
      <c r="M2765" s="15">
        <v>120.1</v>
      </c>
      <c r="N2765" s="15">
        <v>79.8</v>
      </c>
      <c r="O2765" s="15">
        <v>128.1</v>
      </c>
      <c r="P2765" s="15" t="s">
        <v>102</v>
      </c>
      <c r="Q2765" s="15">
        <v>188.5</v>
      </c>
      <c r="R2765" s="15">
        <v>2.36</v>
      </c>
      <c r="S2765" s="15">
        <v>0.78</v>
      </c>
      <c r="T2765" s="15">
        <v>2.74</v>
      </c>
      <c r="U2765" s="15">
        <v>24.14</v>
      </c>
      <c r="V2765" s="15">
        <v>20737</v>
      </c>
      <c r="W2765" s="15">
        <v>505884</v>
      </c>
      <c r="X2765" s="15">
        <v>500591</v>
      </c>
      <c r="Y2765" s="15">
        <v>-5293</v>
      </c>
      <c r="Z2765" s="15">
        <v>11525</v>
      </c>
      <c r="AA2765" s="15">
        <v>2.0950000000000002</v>
      </c>
      <c r="AB2765" s="15">
        <v>57.8</v>
      </c>
    </row>
    <row r="2766" spans="1:28" ht="15" customHeight="1" x14ac:dyDescent="0.3">
      <c r="A2766" s="15" t="s">
        <v>2894</v>
      </c>
      <c r="B2766" s="15" t="s">
        <v>146</v>
      </c>
      <c r="C2766" s="15" t="s">
        <v>123</v>
      </c>
      <c r="D2766" s="15" t="s">
        <v>144</v>
      </c>
      <c r="E2766" s="15" t="s">
        <v>101</v>
      </c>
      <c r="F2766" s="15">
        <v>1.76</v>
      </c>
      <c r="G2766" s="15">
        <v>786.2</v>
      </c>
      <c r="H2766" s="15">
        <v>26.5</v>
      </c>
      <c r="I2766" s="15">
        <v>75.3</v>
      </c>
      <c r="J2766" s="15">
        <v>7.3</v>
      </c>
      <c r="K2766" s="15">
        <v>6.63</v>
      </c>
      <c r="L2766" s="15">
        <v>24</v>
      </c>
      <c r="M2766" s="15">
        <v>47.7</v>
      </c>
      <c r="N2766" s="15">
        <v>35.5</v>
      </c>
      <c r="O2766" s="15">
        <v>121</v>
      </c>
      <c r="P2766" s="15" t="s">
        <v>116</v>
      </c>
      <c r="Q2766" s="15">
        <v>290</v>
      </c>
      <c r="R2766" s="15">
        <v>8.64</v>
      </c>
      <c r="S2766" s="15">
        <v>0.78</v>
      </c>
      <c r="T2766" s="15">
        <v>2.0499999999999998</v>
      </c>
      <c r="U2766" s="15">
        <v>3.61</v>
      </c>
      <c r="V2766" s="15">
        <v>49088</v>
      </c>
      <c r="W2766" s="15">
        <v>144422</v>
      </c>
      <c r="X2766" s="15">
        <v>177208</v>
      </c>
      <c r="Y2766" s="15">
        <v>32786</v>
      </c>
      <c r="Z2766" s="15">
        <v>479</v>
      </c>
      <c r="AA2766" s="15">
        <v>7.5369999999999999</v>
      </c>
      <c r="AB2766" s="15">
        <v>43</v>
      </c>
    </row>
    <row r="2767" spans="1:28" ht="15" customHeight="1" x14ac:dyDescent="0.3">
      <c r="A2767" s="15" t="s">
        <v>2895</v>
      </c>
      <c r="B2767" s="15" t="s">
        <v>118</v>
      </c>
      <c r="C2767" s="15" t="s">
        <v>123</v>
      </c>
      <c r="D2767" s="15" t="s">
        <v>111</v>
      </c>
      <c r="E2767" s="15" t="s">
        <v>112</v>
      </c>
      <c r="F2767" s="15">
        <v>5.72</v>
      </c>
      <c r="G2767" s="15">
        <v>469.9</v>
      </c>
      <c r="H2767" s="15">
        <v>23.8</v>
      </c>
      <c r="I2767" s="15">
        <v>49.9</v>
      </c>
      <c r="J2767" s="15">
        <v>7.5</v>
      </c>
      <c r="K2767" s="15">
        <v>5.83</v>
      </c>
      <c r="L2767" s="15">
        <v>11.9</v>
      </c>
      <c r="M2767" s="15">
        <v>132.4</v>
      </c>
      <c r="N2767" s="15">
        <v>27.9</v>
      </c>
      <c r="O2767" s="15">
        <v>93.5</v>
      </c>
      <c r="P2767" s="15" t="s">
        <v>127</v>
      </c>
      <c r="Q2767" s="15">
        <v>65.5</v>
      </c>
      <c r="R2767" s="15">
        <v>6.89</v>
      </c>
      <c r="S2767" s="15">
        <v>0.79</v>
      </c>
      <c r="T2767" s="15">
        <v>0.62</v>
      </c>
      <c r="U2767" s="15">
        <v>3.55</v>
      </c>
      <c r="V2767" s="15">
        <v>60634</v>
      </c>
      <c r="W2767" s="15">
        <v>229934</v>
      </c>
      <c r="X2767" s="15">
        <v>215251</v>
      </c>
      <c r="Y2767" s="15">
        <v>-14683</v>
      </c>
      <c r="Z2767" s="15">
        <v>1980</v>
      </c>
      <c r="AA2767" s="15">
        <v>1.7929999999999999</v>
      </c>
      <c r="AB2767" s="15">
        <v>36.6</v>
      </c>
    </row>
    <row r="2768" spans="1:28" ht="15" customHeight="1" x14ac:dyDescent="0.3">
      <c r="A2768" s="15" t="s">
        <v>2896</v>
      </c>
      <c r="B2768" s="15" t="s">
        <v>109</v>
      </c>
      <c r="C2768" s="15" t="s">
        <v>129</v>
      </c>
      <c r="D2768" s="15" t="s">
        <v>144</v>
      </c>
      <c r="E2768" s="15" t="s">
        <v>101</v>
      </c>
      <c r="F2768" s="15">
        <v>8.58</v>
      </c>
      <c r="G2768" s="15">
        <v>977.1</v>
      </c>
      <c r="H2768" s="15">
        <v>26.8</v>
      </c>
      <c r="I2768" s="15">
        <v>72.599999999999994</v>
      </c>
      <c r="J2768" s="15">
        <v>6.9</v>
      </c>
      <c r="K2768" s="15">
        <v>6.12</v>
      </c>
      <c r="L2768" s="15">
        <v>33.4</v>
      </c>
      <c r="M2768" s="15">
        <v>85.7</v>
      </c>
      <c r="N2768" s="15">
        <v>34.299999999999997</v>
      </c>
      <c r="O2768" s="15">
        <v>98.2</v>
      </c>
      <c r="P2768" s="15" t="s">
        <v>107</v>
      </c>
      <c r="Q2768" s="15">
        <v>178.1</v>
      </c>
      <c r="R2768" s="15">
        <v>7.91</v>
      </c>
      <c r="S2768" s="15">
        <v>0.97</v>
      </c>
      <c r="T2768" s="15">
        <v>1.22</v>
      </c>
      <c r="U2768" s="15">
        <v>10.47</v>
      </c>
      <c r="V2768" s="15">
        <v>57860</v>
      </c>
      <c r="W2768" s="15">
        <v>675503</v>
      </c>
      <c r="X2768" s="15">
        <v>605794</v>
      </c>
      <c r="Y2768" s="15">
        <v>-69709</v>
      </c>
      <c r="Z2768" s="15">
        <v>6035</v>
      </c>
      <c r="AA2768" s="15">
        <v>1.7350000000000001</v>
      </c>
      <c r="AB2768" s="15">
        <v>53.4</v>
      </c>
    </row>
    <row r="2769" spans="1:28" ht="15" customHeight="1" x14ac:dyDescent="0.3">
      <c r="A2769" s="15" t="s">
        <v>2897</v>
      </c>
      <c r="B2769" s="15" t="s">
        <v>104</v>
      </c>
      <c r="C2769" s="15" t="s">
        <v>170</v>
      </c>
      <c r="D2769" s="15" t="s">
        <v>130</v>
      </c>
      <c r="E2769" s="15" t="s">
        <v>101</v>
      </c>
      <c r="F2769" s="15">
        <v>12.3</v>
      </c>
      <c r="G2769" s="15">
        <v>1133.5999999999999</v>
      </c>
      <c r="H2769" s="15">
        <v>29.9</v>
      </c>
      <c r="I2769" s="15">
        <v>65.900000000000006</v>
      </c>
      <c r="J2769" s="15">
        <v>3.9</v>
      </c>
      <c r="K2769" s="15">
        <v>6.93</v>
      </c>
      <c r="L2769" s="15">
        <v>40.4</v>
      </c>
      <c r="M2769" s="15">
        <v>104.1</v>
      </c>
      <c r="N2769" s="15">
        <v>31.9</v>
      </c>
      <c r="O2769" s="15">
        <v>124.2</v>
      </c>
      <c r="P2769" s="15" t="s">
        <v>127</v>
      </c>
      <c r="Q2769" s="15">
        <v>245.1</v>
      </c>
      <c r="R2769" s="15">
        <v>2.62</v>
      </c>
      <c r="S2769" s="15">
        <v>0.97</v>
      </c>
      <c r="T2769" s="15">
        <v>1.53</v>
      </c>
      <c r="U2769" s="15">
        <v>18.82</v>
      </c>
      <c r="V2769" s="15">
        <v>73678</v>
      </c>
      <c r="W2769" s="15">
        <v>809507</v>
      </c>
      <c r="X2769" s="15">
        <v>1386620</v>
      </c>
      <c r="Y2769" s="15">
        <v>577113</v>
      </c>
      <c r="Z2769" s="15">
        <v>8239</v>
      </c>
      <c r="AA2769" s="15">
        <v>2.2839999999999998</v>
      </c>
      <c r="AB2769" s="15">
        <v>64.8</v>
      </c>
    </row>
    <row r="2770" spans="1:28" ht="15" customHeight="1" x14ac:dyDescent="0.3">
      <c r="A2770" s="15" t="s">
        <v>2898</v>
      </c>
      <c r="B2770" s="15" t="s">
        <v>122</v>
      </c>
      <c r="C2770" s="15" t="s">
        <v>170</v>
      </c>
      <c r="D2770" s="15" t="s">
        <v>115</v>
      </c>
      <c r="E2770" s="15" t="s">
        <v>120</v>
      </c>
      <c r="F2770" s="15">
        <v>3.28</v>
      </c>
      <c r="G2770" s="15">
        <v>266.3</v>
      </c>
      <c r="H2770" s="15">
        <v>26.4</v>
      </c>
      <c r="I2770" s="15">
        <v>64.8</v>
      </c>
      <c r="J2770" s="15">
        <v>8.1999999999999993</v>
      </c>
      <c r="K2770" s="15">
        <v>6.69</v>
      </c>
      <c r="L2770" s="15">
        <v>8</v>
      </c>
      <c r="M2770" s="15">
        <v>147.6</v>
      </c>
      <c r="N2770" s="15">
        <v>58.6</v>
      </c>
      <c r="O2770" s="15">
        <v>59</v>
      </c>
      <c r="P2770" s="15" t="s">
        <v>102</v>
      </c>
      <c r="Q2770" s="15">
        <v>90.7</v>
      </c>
      <c r="R2770" s="15">
        <v>6.55</v>
      </c>
      <c r="S2770" s="15">
        <v>0.85</v>
      </c>
      <c r="T2770" s="15">
        <v>2.73</v>
      </c>
      <c r="U2770" s="15">
        <v>8.9499999999999993</v>
      </c>
      <c r="V2770" s="15">
        <v>22750</v>
      </c>
      <c r="W2770" s="15">
        <v>210652</v>
      </c>
      <c r="X2770" s="15">
        <v>203612</v>
      </c>
      <c r="Y2770" s="15">
        <v>-7040</v>
      </c>
      <c r="Z2770" s="15">
        <v>4293</v>
      </c>
      <c r="AA2770" s="15">
        <v>2.085</v>
      </c>
      <c r="AB2770" s="15">
        <v>40.9</v>
      </c>
    </row>
    <row r="2771" spans="1:28" ht="15" customHeight="1" x14ac:dyDescent="0.3">
      <c r="A2771" s="15" t="s">
        <v>2899</v>
      </c>
      <c r="B2771" s="15" t="s">
        <v>137</v>
      </c>
      <c r="C2771" s="15" t="s">
        <v>129</v>
      </c>
      <c r="D2771" s="15" t="s">
        <v>177</v>
      </c>
      <c r="E2771" s="15" t="s">
        <v>112</v>
      </c>
      <c r="F2771" s="15">
        <v>9.09</v>
      </c>
      <c r="G2771" s="15">
        <v>368.5</v>
      </c>
      <c r="H2771" s="15">
        <v>21.7</v>
      </c>
      <c r="I2771" s="15">
        <v>45.6</v>
      </c>
      <c r="J2771" s="15">
        <v>7.5</v>
      </c>
      <c r="K2771" s="15">
        <v>7.05</v>
      </c>
      <c r="L2771" s="15">
        <v>19.5</v>
      </c>
      <c r="M2771" s="15">
        <v>167.3</v>
      </c>
      <c r="N2771" s="15">
        <v>48.9</v>
      </c>
      <c r="O2771" s="15">
        <v>108</v>
      </c>
      <c r="P2771" s="15" t="s">
        <v>102</v>
      </c>
      <c r="Q2771" s="15">
        <v>112.3</v>
      </c>
      <c r="R2771" s="15">
        <v>3.94</v>
      </c>
      <c r="S2771" s="15">
        <v>0.65</v>
      </c>
      <c r="T2771" s="15">
        <v>56.74</v>
      </c>
      <c r="U2771" s="15">
        <v>515.77</v>
      </c>
      <c r="V2771" s="15">
        <v>2975</v>
      </c>
      <c r="W2771" s="15">
        <v>639772</v>
      </c>
      <c r="X2771" s="15">
        <v>1534416</v>
      </c>
      <c r="Y2771" s="15">
        <v>894644</v>
      </c>
      <c r="Z2771" s="15">
        <v>11759</v>
      </c>
      <c r="AA2771" s="15">
        <v>43.862000000000002</v>
      </c>
      <c r="AB2771" s="15">
        <v>52</v>
      </c>
    </row>
    <row r="2772" spans="1:28" ht="15" customHeight="1" x14ac:dyDescent="0.3">
      <c r="A2772" s="15" t="s">
        <v>2900</v>
      </c>
      <c r="B2772" s="15" t="s">
        <v>137</v>
      </c>
      <c r="C2772" s="15" t="s">
        <v>170</v>
      </c>
      <c r="D2772" s="15" t="s">
        <v>132</v>
      </c>
      <c r="E2772" s="15" t="s">
        <v>101</v>
      </c>
      <c r="F2772" s="15">
        <v>9.36</v>
      </c>
      <c r="G2772" s="15">
        <v>1287.7</v>
      </c>
      <c r="H2772" s="15">
        <v>27.9</v>
      </c>
      <c r="I2772" s="15">
        <v>69.400000000000006</v>
      </c>
      <c r="J2772" s="15">
        <v>8.1999999999999993</v>
      </c>
      <c r="K2772" s="15">
        <v>5.97</v>
      </c>
      <c r="L2772" s="15">
        <v>33.1</v>
      </c>
      <c r="M2772" s="15">
        <v>81.2</v>
      </c>
      <c r="N2772" s="15">
        <v>120</v>
      </c>
      <c r="O2772" s="15">
        <v>120.6</v>
      </c>
      <c r="P2772" s="15" t="s">
        <v>116</v>
      </c>
      <c r="Q2772" s="15">
        <v>190.1</v>
      </c>
      <c r="R2772" s="15">
        <v>5.5</v>
      </c>
      <c r="S2772" s="15">
        <v>0.98</v>
      </c>
      <c r="T2772" s="15">
        <v>0.97</v>
      </c>
      <c r="U2772" s="15">
        <v>9.08</v>
      </c>
      <c r="V2772" s="15">
        <v>91270</v>
      </c>
      <c r="W2772" s="15">
        <v>512111</v>
      </c>
      <c r="X2772" s="15">
        <v>828732</v>
      </c>
      <c r="Y2772" s="15">
        <v>316621</v>
      </c>
      <c r="Z2772" s="15">
        <v>2998</v>
      </c>
      <c r="AA2772" s="15">
        <v>3.0289999999999999</v>
      </c>
      <c r="AB2772" s="15">
        <v>62.6</v>
      </c>
    </row>
    <row r="2773" spans="1:28" ht="15" customHeight="1" x14ac:dyDescent="0.3">
      <c r="A2773" s="15" t="s">
        <v>2901</v>
      </c>
      <c r="B2773" s="15" t="s">
        <v>109</v>
      </c>
      <c r="C2773" s="15" t="s">
        <v>99</v>
      </c>
      <c r="D2773" s="15" t="s">
        <v>130</v>
      </c>
      <c r="E2773" s="15" t="s">
        <v>101</v>
      </c>
      <c r="F2773" s="15">
        <v>14.62</v>
      </c>
      <c r="G2773" s="15">
        <v>1202.5999999999999</v>
      </c>
      <c r="H2773" s="15">
        <v>26.3</v>
      </c>
      <c r="I2773" s="15">
        <v>62.4</v>
      </c>
      <c r="J2773" s="15">
        <v>6.9</v>
      </c>
      <c r="K2773" s="15">
        <v>6.79</v>
      </c>
      <c r="L2773" s="15">
        <v>21.3</v>
      </c>
      <c r="M2773" s="15">
        <v>132.4</v>
      </c>
      <c r="N2773" s="15">
        <v>74.2</v>
      </c>
      <c r="O2773" s="15">
        <v>150.30000000000001</v>
      </c>
      <c r="P2773" s="15" t="s">
        <v>107</v>
      </c>
      <c r="Q2773" s="15">
        <v>165</v>
      </c>
      <c r="R2773" s="15">
        <v>6.05</v>
      </c>
      <c r="S2773" s="15">
        <v>0.83</v>
      </c>
      <c r="T2773" s="15">
        <v>1.41</v>
      </c>
      <c r="U2773" s="15">
        <v>20.61</v>
      </c>
      <c r="V2773" s="15">
        <v>72876</v>
      </c>
      <c r="W2773" s="15">
        <v>1085148</v>
      </c>
      <c r="X2773" s="15">
        <v>1501974</v>
      </c>
      <c r="Y2773" s="15">
        <v>416826</v>
      </c>
      <c r="Z2773" s="15">
        <v>15304</v>
      </c>
      <c r="AA2773" s="15">
        <v>1.347</v>
      </c>
      <c r="AB2773" s="15">
        <v>61.6</v>
      </c>
    </row>
    <row r="2774" spans="1:28" ht="15" customHeight="1" x14ac:dyDescent="0.3">
      <c r="A2774" s="15" t="s">
        <v>2902</v>
      </c>
      <c r="B2774" s="15" t="s">
        <v>122</v>
      </c>
      <c r="C2774" s="15" t="s">
        <v>105</v>
      </c>
      <c r="D2774" s="15" t="s">
        <v>115</v>
      </c>
      <c r="E2774" s="15" t="s">
        <v>120</v>
      </c>
      <c r="F2774" s="15">
        <v>11.65</v>
      </c>
      <c r="G2774" s="15">
        <v>364.6</v>
      </c>
      <c r="H2774" s="15">
        <v>26.3</v>
      </c>
      <c r="I2774" s="15">
        <v>54.9</v>
      </c>
      <c r="J2774" s="15">
        <v>8</v>
      </c>
      <c r="K2774" s="15">
        <v>6.04</v>
      </c>
      <c r="L2774" s="15">
        <v>15.5</v>
      </c>
      <c r="M2774" s="15">
        <v>114.7</v>
      </c>
      <c r="N2774" s="15">
        <v>62.1</v>
      </c>
      <c r="O2774" s="15">
        <v>108.3</v>
      </c>
      <c r="P2774" s="15" t="s">
        <v>127</v>
      </c>
      <c r="Q2774" s="15">
        <v>288.5</v>
      </c>
      <c r="R2774" s="15">
        <v>6.5</v>
      </c>
      <c r="S2774" s="15">
        <v>0.83</v>
      </c>
      <c r="T2774" s="15">
        <v>1.92</v>
      </c>
      <c r="U2774" s="15">
        <v>22.37</v>
      </c>
      <c r="V2774" s="15">
        <v>19981</v>
      </c>
      <c r="W2774" s="15">
        <v>824996</v>
      </c>
      <c r="X2774" s="15">
        <v>446975</v>
      </c>
      <c r="Y2774" s="15">
        <v>-378021</v>
      </c>
      <c r="Z2774" s="15">
        <v>16322</v>
      </c>
      <c r="AA2774" s="15">
        <v>1.371</v>
      </c>
      <c r="AB2774" s="15">
        <v>18.7</v>
      </c>
    </row>
    <row r="2775" spans="1:28" ht="15" customHeight="1" x14ac:dyDescent="0.3">
      <c r="A2775" s="15" t="s">
        <v>2903</v>
      </c>
      <c r="B2775" s="15" t="s">
        <v>122</v>
      </c>
      <c r="C2775" s="15" t="s">
        <v>134</v>
      </c>
      <c r="D2775" s="15" t="s">
        <v>115</v>
      </c>
      <c r="E2775" s="15" t="s">
        <v>101</v>
      </c>
      <c r="F2775" s="15">
        <v>9.5500000000000007</v>
      </c>
      <c r="G2775" s="15">
        <v>940</v>
      </c>
      <c r="H2775" s="15">
        <v>28.6</v>
      </c>
      <c r="I2775" s="15">
        <v>72.3</v>
      </c>
      <c r="J2775" s="15">
        <v>8.1999999999999993</v>
      </c>
      <c r="K2775" s="15">
        <v>7.29</v>
      </c>
      <c r="L2775" s="15">
        <v>28.9</v>
      </c>
      <c r="M2775" s="15">
        <v>119.6</v>
      </c>
      <c r="N2775" s="15">
        <v>47.4</v>
      </c>
      <c r="O2775" s="15">
        <v>103.1</v>
      </c>
      <c r="P2775" s="15" t="s">
        <v>102</v>
      </c>
      <c r="Q2775" s="15">
        <v>233.2</v>
      </c>
      <c r="R2775" s="15">
        <v>5.63</v>
      </c>
      <c r="S2775" s="15">
        <v>0.69</v>
      </c>
      <c r="T2775" s="15">
        <v>2.1</v>
      </c>
      <c r="U2775" s="15">
        <v>20.059999999999999</v>
      </c>
      <c r="V2775" s="15">
        <v>17168</v>
      </c>
      <c r="W2775" s="15">
        <v>751693</v>
      </c>
      <c r="X2775" s="15">
        <v>344390</v>
      </c>
      <c r="Y2775" s="15">
        <v>-407303</v>
      </c>
      <c r="Z2775" s="15">
        <v>10979</v>
      </c>
      <c r="AA2775" s="15">
        <v>1.827</v>
      </c>
      <c r="AB2775" s="15">
        <v>52.2</v>
      </c>
    </row>
    <row r="2776" spans="1:28" ht="15" customHeight="1" x14ac:dyDescent="0.3">
      <c r="A2776" s="15" t="s">
        <v>2904</v>
      </c>
      <c r="B2776" s="15" t="s">
        <v>109</v>
      </c>
      <c r="C2776" s="15" t="s">
        <v>134</v>
      </c>
      <c r="D2776" s="15" t="s">
        <v>144</v>
      </c>
      <c r="E2776" s="15" t="s">
        <v>120</v>
      </c>
      <c r="F2776" s="15">
        <v>14.33</v>
      </c>
      <c r="G2776" s="15">
        <v>355</v>
      </c>
      <c r="H2776" s="15">
        <v>27.2</v>
      </c>
      <c r="I2776" s="15">
        <v>49.9</v>
      </c>
      <c r="J2776" s="15">
        <v>7.7</v>
      </c>
      <c r="K2776" s="15">
        <v>7.52</v>
      </c>
      <c r="L2776" s="15">
        <v>11.4</v>
      </c>
      <c r="M2776" s="15">
        <v>121.6</v>
      </c>
      <c r="N2776" s="15">
        <v>55.6</v>
      </c>
      <c r="O2776" s="15">
        <v>117.4</v>
      </c>
      <c r="P2776" s="15" t="s">
        <v>116</v>
      </c>
      <c r="Q2776" s="15">
        <v>210.7</v>
      </c>
      <c r="R2776" s="15">
        <v>2.68</v>
      </c>
      <c r="S2776" s="15">
        <v>0.91</v>
      </c>
      <c r="T2776" s="15">
        <v>0.64</v>
      </c>
      <c r="U2776" s="15">
        <v>9.17</v>
      </c>
      <c r="V2776" s="15">
        <v>58578</v>
      </c>
      <c r="W2776" s="15">
        <v>913370</v>
      </c>
      <c r="X2776" s="15">
        <v>537160</v>
      </c>
      <c r="Y2776" s="15">
        <v>-376210</v>
      </c>
      <c r="Z2776" s="15">
        <v>4143</v>
      </c>
      <c r="AA2776" s="15">
        <v>2.2130000000000001</v>
      </c>
      <c r="AB2776" s="15">
        <v>40.6</v>
      </c>
    </row>
    <row r="2777" spans="1:28" ht="15" customHeight="1" x14ac:dyDescent="0.3">
      <c r="A2777" s="15" t="s">
        <v>2905</v>
      </c>
      <c r="B2777" s="15" t="s">
        <v>109</v>
      </c>
      <c r="C2777" s="15" t="s">
        <v>152</v>
      </c>
      <c r="D2777" s="15" t="s">
        <v>111</v>
      </c>
      <c r="E2777" s="15" t="s">
        <v>112</v>
      </c>
      <c r="F2777" s="15">
        <v>14.99</v>
      </c>
      <c r="G2777" s="15">
        <v>348</v>
      </c>
      <c r="H2777" s="15">
        <v>27.3</v>
      </c>
      <c r="I2777" s="15">
        <v>56.3</v>
      </c>
      <c r="J2777" s="15">
        <v>8.1999999999999993</v>
      </c>
      <c r="K2777" s="15">
        <v>7.18</v>
      </c>
      <c r="L2777" s="15">
        <v>22.1</v>
      </c>
      <c r="M2777" s="15">
        <v>155.4</v>
      </c>
      <c r="N2777" s="15">
        <v>94.8</v>
      </c>
      <c r="O2777" s="15">
        <v>82.3</v>
      </c>
      <c r="P2777" s="15" t="s">
        <v>116</v>
      </c>
      <c r="Q2777" s="15">
        <v>170</v>
      </c>
      <c r="R2777" s="15">
        <v>4.88</v>
      </c>
      <c r="S2777" s="15">
        <v>0.99</v>
      </c>
      <c r="T2777" s="15">
        <v>1.08</v>
      </c>
      <c r="U2777" s="15">
        <v>16.190000000000001</v>
      </c>
      <c r="V2777" s="15">
        <v>61399</v>
      </c>
      <c r="W2777" s="15">
        <v>701841</v>
      </c>
      <c r="X2777" s="15">
        <v>994050</v>
      </c>
      <c r="Y2777" s="15">
        <v>292209</v>
      </c>
      <c r="Z2777" s="15">
        <v>3403</v>
      </c>
      <c r="AA2777" s="15">
        <v>4.758</v>
      </c>
      <c r="AB2777" s="15">
        <v>37.1</v>
      </c>
    </row>
    <row r="2778" spans="1:28" ht="15" customHeight="1" x14ac:dyDescent="0.3">
      <c r="A2778" s="15" t="s">
        <v>2906</v>
      </c>
      <c r="B2778" s="15" t="s">
        <v>137</v>
      </c>
      <c r="C2778" s="15" t="s">
        <v>105</v>
      </c>
      <c r="D2778" s="15" t="s">
        <v>144</v>
      </c>
      <c r="E2778" s="15" t="s">
        <v>101</v>
      </c>
      <c r="F2778" s="15">
        <v>2.91</v>
      </c>
      <c r="G2778" s="15">
        <v>866.1</v>
      </c>
      <c r="H2778" s="15">
        <v>28.6</v>
      </c>
      <c r="I2778" s="15">
        <v>49</v>
      </c>
      <c r="J2778" s="15">
        <v>7</v>
      </c>
      <c r="K2778" s="15">
        <v>6.74</v>
      </c>
      <c r="L2778" s="15">
        <v>25.5</v>
      </c>
      <c r="M2778" s="15">
        <v>151.30000000000001</v>
      </c>
      <c r="N2778" s="15">
        <v>68.2</v>
      </c>
      <c r="O2778" s="15">
        <v>90.7</v>
      </c>
      <c r="P2778" s="15" t="s">
        <v>107</v>
      </c>
      <c r="Q2778" s="15">
        <v>127.6</v>
      </c>
      <c r="R2778" s="15">
        <v>9.57</v>
      </c>
      <c r="S2778" s="15">
        <v>0.89</v>
      </c>
      <c r="T2778" s="15">
        <v>2.2599999999999998</v>
      </c>
      <c r="U2778" s="15">
        <v>6.58</v>
      </c>
      <c r="V2778" s="15">
        <v>51565</v>
      </c>
      <c r="W2778" s="15">
        <v>166969</v>
      </c>
      <c r="X2778" s="15">
        <v>339298</v>
      </c>
      <c r="Y2778" s="15">
        <v>172329</v>
      </c>
      <c r="Z2778" s="15">
        <v>1724</v>
      </c>
      <c r="AA2778" s="15">
        <v>3.8170000000000002</v>
      </c>
      <c r="AB2778" s="15">
        <v>26.2</v>
      </c>
    </row>
    <row r="2779" spans="1:28" ht="15" customHeight="1" x14ac:dyDescent="0.3">
      <c r="A2779" s="15" t="s">
        <v>2907</v>
      </c>
      <c r="B2779" s="15" t="s">
        <v>104</v>
      </c>
      <c r="C2779" s="15" t="s">
        <v>110</v>
      </c>
      <c r="D2779" s="15" t="s">
        <v>106</v>
      </c>
      <c r="E2779" s="15" t="s">
        <v>101</v>
      </c>
      <c r="F2779" s="15">
        <v>9.4</v>
      </c>
      <c r="G2779" s="15">
        <v>529.79999999999995</v>
      </c>
      <c r="H2779" s="15">
        <v>28.8</v>
      </c>
      <c r="I2779" s="15">
        <v>72.3</v>
      </c>
      <c r="J2779" s="15">
        <v>7.2</v>
      </c>
      <c r="K2779" s="15">
        <v>7.2</v>
      </c>
      <c r="L2779" s="15">
        <v>28.9</v>
      </c>
      <c r="M2779" s="15">
        <v>62.1</v>
      </c>
      <c r="N2779" s="15">
        <v>68.400000000000006</v>
      </c>
      <c r="O2779" s="15">
        <v>82.9</v>
      </c>
      <c r="P2779" s="15" t="s">
        <v>116</v>
      </c>
      <c r="Q2779" s="15">
        <v>212.9</v>
      </c>
      <c r="R2779" s="15">
        <v>2.15</v>
      </c>
      <c r="S2779" s="15">
        <v>0.69</v>
      </c>
      <c r="T2779" s="15">
        <v>2.85</v>
      </c>
      <c r="U2779" s="15">
        <v>26.79</v>
      </c>
      <c r="V2779" s="15">
        <v>18368</v>
      </c>
      <c r="W2779" s="15">
        <v>695511</v>
      </c>
      <c r="X2779" s="15">
        <v>492079</v>
      </c>
      <c r="Y2779" s="15">
        <v>-203432</v>
      </c>
      <c r="Z2779" s="15">
        <v>2880</v>
      </c>
      <c r="AA2779" s="15">
        <v>9.3019999999999996</v>
      </c>
      <c r="AB2779" s="15">
        <v>53</v>
      </c>
    </row>
    <row r="2780" spans="1:28" ht="15" customHeight="1" x14ac:dyDescent="0.3">
      <c r="A2780" s="15" t="s">
        <v>2908</v>
      </c>
      <c r="B2780" s="15" t="s">
        <v>126</v>
      </c>
      <c r="C2780" s="15" t="s">
        <v>110</v>
      </c>
      <c r="D2780" s="15" t="s">
        <v>144</v>
      </c>
      <c r="E2780" s="15" t="s">
        <v>112</v>
      </c>
      <c r="F2780" s="15">
        <v>10.62</v>
      </c>
      <c r="G2780" s="15">
        <v>265.2</v>
      </c>
      <c r="H2780" s="15">
        <v>21.4</v>
      </c>
      <c r="I2780" s="15">
        <v>51.4</v>
      </c>
      <c r="J2780" s="15">
        <v>6.6</v>
      </c>
      <c r="K2780" s="15">
        <v>6.46</v>
      </c>
      <c r="L2780" s="15">
        <v>18.2</v>
      </c>
      <c r="M2780" s="15">
        <v>113.6</v>
      </c>
      <c r="N2780" s="15">
        <v>81.599999999999994</v>
      </c>
      <c r="O2780" s="15">
        <v>69</v>
      </c>
      <c r="P2780" s="15" t="s">
        <v>107</v>
      </c>
      <c r="Q2780" s="15">
        <v>148.1</v>
      </c>
      <c r="R2780" s="15">
        <v>5.79</v>
      </c>
      <c r="S2780" s="15">
        <v>0.99</v>
      </c>
      <c r="T2780" s="15">
        <v>1.65</v>
      </c>
      <c r="U2780" s="15">
        <v>17.52</v>
      </c>
      <c r="V2780" s="15">
        <v>51182</v>
      </c>
      <c r="W2780" s="15">
        <v>721041</v>
      </c>
      <c r="X2780" s="15">
        <v>896709</v>
      </c>
      <c r="Y2780" s="15">
        <v>175668</v>
      </c>
      <c r="Z2780" s="15">
        <v>8185</v>
      </c>
      <c r="AA2780" s="15">
        <v>2.141</v>
      </c>
      <c r="AB2780" s="15">
        <v>23</v>
      </c>
    </row>
    <row r="2781" spans="1:28" ht="15" customHeight="1" x14ac:dyDescent="0.3">
      <c r="A2781" s="15" t="s">
        <v>2909</v>
      </c>
      <c r="B2781" s="15" t="s">
        <v>146</v>
      </c>
      <c r="C2781" s="15" t="s">
        <v>114</v>
      </c>
      <c r="D2781" s="15" t="s">
        <v>130</v>
      </c>
      <c r="E2781" s="15" t="s">
        <v>101</v>
      </c>
      <c r="F2781" s="15">
        <v>10.42</v>
      </c>
      <c r="G2781" s="15">
        <v>507.7</v>
      </c>
      <c r="H2781" s="15">
        <v>27.4</v>
      </c>
      <c r="I2781" s="15">
        <v>86.1</v>
      </c>
      <c r="J2781" s="15">
        <v>7.4</v>
      </c>
      <c r="K2781" s="15">
        <v>6.42</v>
      </c>
      <c r="L2781" s="15">
        <v>27.8</v>
      </c>
      <c r="M2781" s="15">
        <v>117.4</v>
      </c>
      <c r="N2781" s="15">
        <v>73</v>
      </c>
      <c r="O2781" s="15">
        <v>157.1</v>
      </c>
      <c r="P2781" s="15" t="s">
        <v>107</v>
      </c>
      <c r="Q2781" s="15">
        <v>262.7</v>
      </c>
      <c r="R2781" s="15">
        <v>3.03</v>
      </c>
      <c r="S2781" s="15">
        <v>0.77</v>
      </c>
      <c r="T2781" s="15">
        <v>2.13</v>
      </c>
      <c r="U2781" s="15">
        <v>22.19</v>
      </c>
      <c r="V2781" s="15">
        <v>63459</v>
      </c>
      <c r="W2781" s="15">
        <v>680326</v>
      </c>
      <c r="X2781" s="15">
        <v>1408155</v>
      </c>
      <c r="Y2781" s="15">
        <v>727829</v>
      </c>
      <c r="Z2781" s="15">
        <v>10372</v>
      </c>
      <c r="AA2781" s="15">
        <v>2.1389999999999998</v>
      </c>
      <c r="AB2781" s="15">
        <v>55</v>
      </c>
    </row>
    <row r="2782" spans="1:28" ht="15" customHeight="1" x14ac:dyDescent="0.3">
      <c r="A2782" s="15" t="s">
        <v>2910</v>
      </c>
      <c r="B2782" s="15" t="s">
        <v>118</v>
      </c>
      <c r="C2782" s="15" t="s">
        <v>134</v>
      </c>
      <c r="D2782" s="15" t="s">
        <v>144</v>
      </c>
      <c r="E2782" s="15" t="s">
        <v>101</v>
      </c>
      <c r="F2782" s="15">
        <v>0.6</v>
      </c>
      <c r="G2782" s="15">
        <v>791.5</v>
      </c>
      <c r="H2782" s="15">
        <v>25.7</v>
      </c>
      <c r="I2782" s="15">
        <v>71.599999999999994</v>
      </c>
      <c r="J2782" s="15">
        <v>6.5</v>
      </c>
      <c r="K2782" s="15">
        <v>6.8</v>
      </c>
      <c r="L2782" s="15">
        <v>27.5</v>
      </c>
      <c r="M2782" s="15">
        <v>178.1</v>
      </c>
      <c r="N2782" s="15">
        <v>58.5</v>
      </c>
      <c r="O2782" s="15">
        <v>69.3</v>
      </c>
      <c r="P2782" s="15" t="s">
        <v>102</v>
      </c>
      <c r="Q2782" s="15">
        <v>163.5</v>
      </c>
      <c r="R2782" s="15">
        <v>7.34</v>
      </c>
      <c r="S2782" s="15">
        <v>0.97</v>
      </c>
      <c r="T2782" s="15">
        <v>2.61</v>
      </c>
      <c r="U2782" s="15">
        <v>1.57</v>
      </c>
      <c r="V2782" s="15">
        <v>61233</v>
      </c>
      <c r="W2782" s="15">
        <v>43528</v>
      </c>
      <c r="X2782" s="15">
        <v>96136</v>
      </c>
      <c r="Y2782" s="15">
        <v>52608</v>
      </c>
      <c r="Z2782" s="15">
        <v>253</v>
      </c>
      <c r="AA2782" s="15">
        <v>6.2060000000000004</v>
      </c>
      <c r="AB2782" s="15">
        <v>33.700000000000003</v>
      </c>
    </row>
    <row r="2783" spans="1:28" ht="15" customHeight="1" x14ac:dyDescent="0.3">
      <c r="A2783" s="15" t="s">
        <v>2911</v>
      </c>
      <c r="B2783" s="15" t="s">
        <v>146</v>
      </c>
      <c r="C2783" s="15" t="s">
        <v>134</v>
      </c>
      <c r="D2783" s="15" t="s">
        <v>130</v>
      </c>
      <c r="E2783" s="15" t="s">
        <v>101</v>
      </c>
      <c r="F2783" s="15">
        <v>11.91</v>
      </c>
      <c r="G2783" s="15">
        <v>759.8</v>
      </c>
      <c r="H2783" s="15">
        <v>28.7</v>
      </c>
      <c r="I2783" s="15">
        <v>63.6</v>
      </c>
      <c r="J2783" s="15">
        <v>6.5</v>
      </c>
      <c r="K2783" s="15">
        <v>7.29</v>
      </c>
      <c r="L2783" s="15">
        <v>31.1</v>
      </c>
      <c r="M2783" s="15">
        <v>164.5</v>
      </c>
      <c r="N2783" s="15">
        <v>76.099999999999994</v>
      </c>
      <c r="O2783" s="15">
        <v>85.9</v>
      </c>
      <c r="P2783" s="15" t="s">
        <v>127</v>
      </c>
      <c r="Q2783" s="15">
        <v>230.2</v>
      </c>
      <c r="R2783" s="15">
        <v>7.74</v>
      </c>
      <c r="S2783" s="15">
        <v>0.88</v>
      </c>
      <c r="T2783" s="15">
        <v>1.66</v>
      </c>
      <c r="U2783" s="15">
        <v>19.77</v>
      </c>
      <c r="V2783" s="15">
        <v>60947</v>
      </c>
      <c r="W2783" s="15">
        <v>754469</v>
      </c>
      <c r="X2783" s="15">
        <v>1204922</v>
      </c>
      <c r="Y2783" s="15">
        <v>450453</v>
      </c>
      <c r="Z2783" s="15">
        <v>8989</v>
      </c>
      <c r="AA2783" s="15">
        <v>2.1989999999999998</v>
      </c>
      <c r="AB2783" s="15">
        <v>28.8</v>
      </c>
    </row>
    <row r="2784" spans="1:28" ht="15" customHeight="1" x14ac:dyDescent="0.3">
      <c r="A2784" s="15" t="s">
        <v>2912</v>
      </c>
      <c r="B2784" s="15" t="s">
        <v>122</v>
      </c>
      <c r="C2784" s="15" t="s">
        <v>105</v>
      </c>
      <c r="D2784" s="15" t="s">
        <v>177</v>
      </c>
      <c r="E2784" s="15" t="s">
        <v>112</v>
      </c>
      <c r="F2784" s="15">
        <v>5.72</v>
      </c>
      <c r="G2784" s="15">
        <v>688.9</v>
      </c>
      <c r="H2784" s="15">
        <v>26.3</v>
      </c>
      <c r="I2784" s="15">
        <v>72.099999999999994</v>
      </c>
      <c r="J2784" s="15">
        <v>7.8</v>
      </c>
      <c r="K2784" s="15">
        <v>6.62</v>
      </c>
      <c r="L2784" s="15">
        <v>23.8</v>
      </c>
      <c r="M2784" s="15">
        <v>131.6</v>
      </c>
      <c r="N2784" s="15">
        <v>61.7</v>
      </c>
      <c r="O2784" s="15">
        <v>95.1</v>
      </c>
      <c r="P2784" s="15" t="s">
        <v>107</v>
      </c>
      <c r="Q2784" s="15">
        <v>339.2</v>
      </c>
      <c r="R2784" s="15">
        <v>4.34</v>
      </c>
      <c r="S2784" s="15">
        <v>0.78</v>
      </c>
      <c r="T2784" s="15">
        <v>91.32</v>
      </c>
      <c r="U2784" s="15">
        <v>522.35</v>
      </c>
      <c r="V2784" s="15">
        <v>3316</v>
      </c>
      <c r="W2784" s="15">
        <v>495312</v>
      </c>
      <c r="X2784" s="15">
        <v>1732113</v>
      </c>
      <c r="Y2784" s="15">
        <v>1236801</v>
      </c>
      <c r="Z2784" s="15">
        <v>12199</v>
      </c>
      <c r="AA2784" s="15">
        <v>42.819000000000003</v>
      </c>
      <c r="AB2784" s="15">
        <v>50.6</v>
      </c>
    </row>
    <row r="2785" spans="1:28" ht="15" customHeight="1" x14ac:dyDescent="0.3">
      <c r="A2785" s="15" t="s">
        <v>2913</v>
      </c>
      <c r="B2785" s="15" t="s">
        <v>126</v>
      </c>
      <c r="C2785" s="15" t="s">
        <v>110</v>
      </c>
      <c r="D2785" s="15" t="s">
        <v>111</v>
      </c>
      <c r="E2785" s="15" t="s">
        <v>101</v>
      </c>
      <c r="F2785" s="15">
        <v>7.66</v>
      </c>
      <c r="G2785" s="15">
        <v>983.3</v>
      </c>
      <c r="H2785" s="15">
        <v>28.1</v>
      </c>
      <c r="I2785" s="15">
        <v>86.1</v>
      </c>
      <c r="J2785" s="15">
        <v>7.2</v>
      </c>
      <c r="K2785" s="15">
        <v>8.3000000000000007</v>
      </c>
      <c r="L2785" s="15">
        <v>29.1</v>
      </c>
      <c r="M2785" s="15">
        <v>89.7</v>
      </c>
      <c r="N2785" s="15">
        <v>46.9</v>
      </c>
      <c r="O2785" s="15">
        <v>153</v>
      </c>
      <c r="P2785" s="15" t="s">
        <v>102</v>
      </c>
      <c r="Q2785" s="15">
        <v>186.1</v>
      </c>
      <c r="R2785" s="15">
        <v>9.0299999999999994</v>
      </c>
      <c r="S2785" s="15">
        <v>0.83</v>
      </c>
      <c r="T2785" s="15">
        <v>0.3</v>
      </c>
      <c r="U2785" s="15">
        <v>2.2999999999999998</v>
      </c>
      <c r="V2785" s="15">
        <v>74575</v>
      </c>
      <c r="W2785" s="15">
        <v>530245</v>
      </c>
      <c r="X2785" s="15">
        <v>171522</v>
      </c>
      <c r="Y2785" s="15">
        <v>-358723</v>
      </c>
      <c r="Z2785" s="15">
        <v>1819</v>
      </c>
      <c r="AA2785" s="15">
        <v>1.264</v>
      </c>
      <c r="AB2785" s="15">
        <v>45.6</v>
      </c>
    </row>
    <row r="2786" spans="1:28" ht="15" customHeight="1" x14ac:dyDescent="0.3">
      <c r="A2786" s="15" t="s">
        <v>2914</v>
      </c>
      <c r="B2786" s="15" t="s">
        <v>104</v>
      </c>
      <c r="C2786" s="15" t="s">
        <v>152</v>
      </c>
      <c r="D2786" s="15" t="s">
        <v>106</v>
      </c>
      <c r="E2786" s="15" t="s">
        <v>120</v>
      </c>
      <c r="F2786" s="15">
        <v>10.92</v>
      </c>
      <c r="G2786" s="15">
        <v>215.3</v>
      </c>
      <c r="H2786" s="15">
        <v>32.5</v>
      </c>
      <c r="I2786" s="15">
        <v>61.5</v>
      </c>
      <c r="J2786" s="15">
        <v>8.1</v>
      </c>
      <c r="K2786" s="15">
        <v>6.76</v>
      </c>
      <c r="L2786" s="15">
        <v>24</v>
      </c>
      <c r="M2786" s="15">
        <v>152.4</v>
      </c>
      <c r="N2786" s="15">
        <v>63.4</v>
      </c>
      <c r="O2786" s="15">
        <v>121.7</v>
      </c>
      <c r="P2786" s="15" t="s">
        <v>127</v>
      </c>
      <c r="Q2786" s="15">
        <v>197.2</v>
      </c>
      <c r="R2786" s="15">
        <v>5.85</v>
      </c>
      <c r="S2786" s="15">
        <v>0.96</v>
      </c>
      <c r="T2786" s="15">
        <v>3.08</v>
      </c>
      <c r="U2786" s="15">
        <v>33.630000000000003</v>
      </c>
      <c r="V2786" s="15">
        <v>23639</v>
      </c>
      <c r="W2786" s="15">
        <v>793486</v>
      </c>
      <c r="X2786" s="15">
        <v>794980</v>
      </c>
      <c r="Y2786" s="15">
        <v>1494</v>
      </c>
      <c r="Z2786" s="15">
        <v>6169</v>
      </c>
      <c r="AA2786" s="15">
        <v>5.4509999999999996</v>
      </c>
      <c r="AB2786" s="15">
        <v>44.4</v>
      </c>
    </row>
    <row r="2787" spans="1:28" ht="15" customHeight="1" x14ac:dyDescent="0.3">
      <c r="A2787" s="15" t="s">
        <v>2915</v>
      </c>
      <c r="B2787" s="15" t="s">
        <v>98</v>
      </c>
      <c r="C2787" s="15" t="s">
        <v>119</v>
      </c>
      <c r="D2787" s="15" t="s">
        <v>115</v>
      </c>
      <c r="E2787" s="15" t="s">
        <v>120</v>
      </c>
      <c r="F2787" s="15">
        <v>10.72</v>
      </c>
      <c r="G2787" s="15">
        <v>164.6</v>
      </c>
      <c r="H2787" s="15">
        <v>28.2</v>
      </c>
      <c r="I2787" s="15">
        <v>55.6</v>
      </c>
      <c r="J2787" s="15">
        <v>8.6</v>
      </c>
      <c r="K2787" s="15">
        <v>6.46</v>
      </c>
      <c r="L2787" s="15">
        <v>15.6</v>
      </c>
      <c r="M2787" s="15">
        <v>163.9</v>
      </c>
      <c r="N2787" s="15">
        <v>71.400000000000006</v>
      </c>
      <c r="O2787" s="15">
        <v>62.7</v>
      </c>
      <c r="P2787" s="15" t="s">
        <v>102</v>
      </c>
      <c r="Q2787" s="15">
        <v>101.4</v>
      </c>
      <c r="R2787" s="15">
        <v>7.78</v>
      </c>
      <c r="S2787" s="15">
        <v>0.97</v>
      </c>
      <c r="T2787" s="15">
        <v>2.57</v>
      </c>
      <c r="U2787" s="15">
        <v>27.55</v>
      </c>
      <c r="V2787" s="15">
        <v>23365</v>
      </c>
      <c r="W2787" s="15">
        <v>634637</v>
      </c>
      <c r="X2787" s="15">
        <v>643706</v>
      </c>
      <c r="Y2787" s="15">
        <v>9069</v>
      </c>
      <c r="Z2787" s="15">
        <v>14766</v>
      </c>
      <c r="AA2787" s="15">
        <v>1.8660000000000001</v>
      </c>
      <c r="AB2787" s="15">
        <v>30.7</v>
      </c>
    </row>
    <row r="2788" spans="1:28" ht="15" customHeight="1" x14ac:dyDescent="0.3">
      <c r="A2788" s="15" t="s">
        <v>2916</v>
      </c>
      <c r="B2788" s="15" t="s">
        <v>137</v>
      </c>
      <c r="C2788" s="15" t="s">
        <v>134</v>
      </c>
      <c r="D2788" s="15" t="s">
        <v>177</v>
      </c>
      <c r="E2788" s="15" t="s">
        <v>101</v>
      </c>
      <c r="F2788" s="15">
        <v>0.62</v>
      </c>
      <c r="G2788" s="15">
        <v>1027.8</v>
      </c>
      <c r="H2788" s="15">
        <v>31.9</v>
      </c>
      <c r="I2788" s="15">
        <v>79.099999999999994</v>
      </c>
      <c r="J2788" s="15">
        <v>7.3</v>
      </c>
      <c r="K2788" s="15">
        <v>5.78</v>
      </c>
      <c r="L2788" s="15">
        <v>35.5</v>
      </c>
      <c r="M2788" s="15">
        <v>102.1</v>
      </c>
      <c r="N2788" s="15">
        <v>56.4</v>
      </c>
      <c r="O2788" s="15">
        <v>121.4</v>
      </c>
      <c r="P2788" s="15" t="s">
        <v>107</v>
      </c>
      <c r="Q2788" s="15">
        <v>111.4</v>
      </c>
      <c r="R2788" s="15">
        <v>6.39</v>
      </c>
      <c r="S2788" s="15">
        <v>0.71</v>
      </c>
      <c r="T2788" s="15">
        <v>18.63</v>
      </c>
      <c r="U2788" s="15">
        <v>11.55</v>
      </c>
      <c r="V2788" s="15">
        <v>3070</v>
      </c>
      <c r="W2788" s="15">
        <v>32137</v>
      </c>
      <c r="X2788" s="15">
        <v>35458</v>
      </c>
      <c r="Y2788" s="15">
        <v>3321</v>
      </c>
      <c r="Z2788" s="15">
        <v>1340</v>
      </c>
      <c r="AA2788" s="15">
        <v>8.6189999999999998</v>
      </c>
      <c r="AB2788" s="15">
        <v>64.900000000000006</v>
      </c>
    </row>
    <row r="2789" spans="1:28" ht="15" customHeight="1" x14ac:dyDescent="0.3">
      <c r="A2789" s="15" t="s">
        <v>2917</v>
      </c>
      <c r="B2789" s="15" t="s">
        <v>118</v>
      </c>
      <c r="C2789" s="15" t="s">
        <v>129</v>
      </c>
      <c r="D2789" s="15" t="s">
        <v>106</v>
      </c>
      <c r="E2789" s="15" t="s">
        <v>112</v>
      </c>
      <c r="F2789" s="15">
        <v>10.19</v>
      </c>
      <c r="G2789" s="15">
        <v>481</v>
      </c>
      <c r="H2789" s="15">
        <v>21.1</v>
      </c>
      <c r="I2789" s="15">
        <v>66.3</v>
      </c>
      <c r="J2789" s="15">
        <v>8.5</v>
      </c>
      <c r="K2789" s="15">
        <v>6.92</v>
      </c>
      <c r="L2789" s="15">
        <v>30.6</v>
      </c>
      <c r="M2789" s="15">
        <v>162.69999999999999</v>
      </c>
      <c r="N2789" s="15">
        <v>40.200000000000003</v>
      </c>
      <c r="O2789" s="15">
        <v>68.099999999999994</v>
      </c>
      <c r="P2789" s="15" t="s">
        <v>107</v>
      </c>
      <c r="Q2789" s="15">
        <v>151.9</v>
      </c>
      <c r="R2789" s="15">
        <v>3.99</v>
      </c>
      <c r="S2789" s="15">
        <v>0.74</v>
      </c>
      <c r="T2789" s="15">
        <v>3.54</v>
      </c>
      <c r="U2789" s="15">
        <v>36.07</v>
      </c>
      <c r="V2789" s="15">
        <v>20729</v>
      </c>
      <c r="W2789" s="15">
        <v>545332</v>
      </c>
      <c r="X2789" s="15">
        <v>747695</v>
      </c>
      <c r="Y2789" s="15">
        <v>202363</v>
      </c>
      <c r="Z2789" s="15">
        <v>7907</v>
      </c>
      <c r="AA2789" s="15">
        <v>4.5620000000000003</v>
      </c>
      <c r="AB2789" s="15">
        <v>42.4</v>
      </c>
    </row>
    <row r="2790" spans="1:28" ht="15" customHeight="1" x14ac:dyDescent="0.3">
      <c r="A2790" s="15" t="s">
        <v>2918</v>
      </c>
      <c r="B2790" s="15" t="s">
        <v>98</v>
      </c>
      <c r="C2790" s="15" t="s">
        <v>170</v>
      </c>
      <c r="D2790" s="15" t="s">
        <v>130</v>
      </c>
      <c r="E2790" s="15" t="s">
        <v>120</v>
      </c>
      <c r="F2790" s="15">
        <v>9.67</v>
      </c>
      <c r="G2790" s="15">
        <v>261.10000000000002</v>
      </c>
      <c r="H2790" s="15">
        <v>30.9</v>
      </c>
      <c r="I2790" s="15">
        <v>47.5</v>
      </c>
      <c r="J2790" s="15">
        <v>9</v>
      </c>
      <c r="K2790" s="15">
        <v>6.78</v>
      </c>
      <c r="L2790" s="15">
        <v>15.4</v>
      </c>
      <c r="M2790" s="15">
        <v>122.7</v>
      </c>
      <c r="N2790" s="15">
        <v>68.3</v>
      </c>
      <c r="O2790" s="15">
        <v>54.6</v>
      </c>
      <c r="P2790" s="15" t="s">
        <v>107</v>
      </c>
      <c r="Q2790" s="15">
        <v>134.19999999999999</v>
      </c>
      <c r="R2790" s="15">
        <v>7.49</v>
      </c>
      <c r="S2790" s="15">
        <v>0.98</v>
      </c>
      <c r="T2790" s="15">
        <v>1.1599999999999999</v>
      </c>
      <c r="U2790" s="15">
        <v>11.22</v>
      </c>
      <c r="V2790" s="15">
        <v>60091</v>
      </c>
      <c r="W2790" s="15">
        <v>689876</v>
      </c>
      <c r="X2790" s="15">
        <v>674221</v>
      </c>
      <c r="Y2790" s="15">
        <v>-15655</v>
      </c>
      <c r="Z2790" s="15">
        <v>9617</v>
      </c>
      <c r="AA2790" s="15">
        <v>1.167</v>
      </c>
      <c r="AB2790" s="15">
        <v>29</v>
      </c>
    </row>
    <row r="2791" spans="1:28" ht="15" customHeight="1" x14ac:dyDescent="0.3">
      <c r="A2791" s="15" t="s">
        <v>2919</v>
      </c>
      <c r="B2791" s="15" t="s">
        <v>126</v>
      </c>
      <c r="C2791" s="15" t="s">
        <v>123</v>
      </c>
      <c r="D2791" s="15" t="s">
        <v>111</v>
      </c>
      <c r="E2791" s="15" t="s">
        <v>101</v>
      </c>
      <c r="F2791" s="15">
        <v>4.0599999999999996</v>
      </c>
      <c r="G2791" s="15">
        <v>675.5</v>
      </c>
      <c r="H2791" s="15">
        <v>30.3</v>
      </c>
      <c r="I2791" s="15">
        <v>73.3</v>
      </c>
      <c r="J2791" s="15">
        <v>6.1</v>
      </c>
      <c r="K2791" s="15">
        <v>6.67</v>
      </c>
      <c r="L2791" s="15">
        <v>36.5</v>
      </c>
      <c r="M2791" s="15">
        <v>133</v>
      </c>
      <c r="N2791" s="15">
        <v>54.5</v>
      </c>
      <c r="O2791" s="15">
        <v>55.4</v>
      </c>
      <c r="P2791" s="15" t="s">
        <v>107</v>
      </c>
      <c r="Q2791" s="15">
        <v>140.9</v>
      </c>
      <c r="R2791" s="15">
        <v>1.52</v>
      </c>
      <c r="S2791" s="15">
        <v>0.83</v>
      </c>
      <c r="T2791" s="15">
        <v>1.8</v>
      </c>
      <c r="U2791" s="15">
        <v>7.31</v>
      </c>
      <c r="V2791" s="15">
        <v>68464</v>
      </c>
      <c r="W2791" s="15">
        <v>269288</v>
      </c>
      <c r="X2791" s="15">
        <v>500472</v>
      </c>
      <c r="Y2791" s="15">
        <v>231184</v>
      </c>
      <c r="Z2791" s="15">
        <v>1464</v>
      </c>
      <c r="AA2791" s="15">
        <v>4.9930000000000003</v>
      </c>
      <c r="AB2791" s="15">
        <v>57</v>
      </c>
    </row>
    <row r="2792" spans="1:28" ht="15" customHeight="1" x14ac:dyDescent="0.3">
      <c r="A2792" s="15" t="s">
        <v>2920</v>
      </c>
      <c r="B2792" s="15" t="s">
        <v>98</v>
      </c>
      <c r="C2792" s="15" t="s">
        <v>129</v>
      </c>
      <c r="D2792" s="15" t="s">
        <v>132</v>
      </c>
      <c r="E2792" s="15" t="s">
        <v>112</v>
      </c>
      <c r="F2792" s="15">
        <v>1.02</v>
      </c>
      <c r="G2792" s="15">
        <v>223</v>
      </c>
      <c r="H2792" s="15">
        <v>21.3</v>
      </c>
      <c r="I2792" s="15">
        <v>25</v>
      </c>
      <c r="J2792" s="15">
        <v>8</v>
      </c>
      <c r="K2792" s="15">
        <v>6.1</v>
      </c>
      <c r="L2792" s="15">
        <v>27.2</v>
      </c>
      <c r="M2792" s="15">
        <v>82.4</v>
      </c>
      <c r="N2792" s="15">
        <v>98.3</v>
      </c>
      <c r="O2792" s="15">
        <v>32.9</v>
      </c>
      <c r="P2792" s="15" t="s">
        <v>116</v>
      </c>
      <c r="Q2792" s="15">
        <v>278.7</v>
      </c>
      <c r="R2792" s="15">
        <v>6.46</v>
      </c>
      <c r="S2792" s="15">
        <v>0.79</v>
      </c>
      <c r="T2792" s="15">
        <v>1.02</v>
      </c>
      <c r="U2792" s="15">
        <v>1.04</v>
      </c>
      <c r="V2792" s="15">
        <v>110199</v>
      </c>
      <c r="W2792" s="15">
        <v>72479</v>
      </c>
      <c r="X2792" s="15">
        <v>114607</v>
      </c>
      <c r="Y2792" s="15">
        <v>42128</v>
      </c>
      <c r="Z2792" s="15">
        <v>341</v>
      </c>
      <c r="AA2792" s="15">
        <v>3.05</v>
      </c>
      <c r="AB2792" s="15">
        <v>26.2</v>
      </c>
    </row>
    <row r="2793" spans="1:28" ht="15" customHeight="1" x14ac:dyDescent="0.3">
      <c r="A2793" s="15" t="s">
        <v>2921</v>
      </c>
      <c r="B2793" s="15" t="s">
        <v>137</v>
      </c>
      <c r="C2793" s="15" t="s">
        <v>110</v>
      </c>
      <c r="D2793" s="15" t="s">
        <v>106</v>
      </c>
      <c r="E2793" s="15" t="s">
        <v>112</v>
      </c>
      <c r="F2793" s="15">
        <v>14.01</v>
      </c>
      <c r="G2793" s="15">
        <v>585.79999999999995</v>
      </c>
      <c r="H2793" s="15">
        <v>23.8</v>
      </c>
      <c r="I2793" s="15">
        <v>49.6</v>
      </c>
      <c r="J2793" s="15">
        <v>6.7</v>
      </c>
      <c r="K2793" s="15">
        <v>7.14</v>
      </c>
      <c r="L2793" s="15">
        <v>35</v>
      </c>
      <c r="M2793" s="15">
        <v>111.3</v>
      </c>
      <c r="N2793" s="15">
        <v>38.299999999999997</v>
      </c>
      <c r="O2793" s="15">
        <v>131.30000000000001</v>
      </c>
      <c r="P2793" s="15" t="s">
        <v>127</v>
      </c>
      <c r="Q2793" s="15">
        <v>205.1</v>
      </c>
      <c r="R2793" s="15">
        <v>2.79</v>
      </c>
      <c r="S2793" s="15">
        <v>0.73</v>
      </c>
      <c r="T2793" s="15">
        <v>3.91</v>
      </c>
      <c r="U2793" s="15">
        <v>54.78</v>
      </c>
      <c r="V2793" s="15">
        <v>20031</v>
      </c>
      <c r="W2793" s="15">
        <v>806117</v>
      </c>
      <c r="X2793" s="15">
        <v>1097298</v>
      </c>
      <c r="Y2793" s="15">
        <v>291181</v>
      </c>
      <c r="Z2793" s="15">
        <v>7483</v>
      </c>
      <c r="AA2793" s="15">
        <v>7.3209999999999997</v>
      </c>
      <c r="AB2793" s="15">
        <v>50.1</v>
      </c>
    </row>
    <row r="2794" spans="1:28" ht="15" customHeight="1" x14ac:dyDescent="0.3">
      <c r="A2794" s="15" t="s">
        <v>2922</v>
      </c>
      <c r="B2794" s="15" t="s">
        <v>137</v>
      </c>
      <c r="C2794" s="15" t="s">
        <v>170</v>
      </c>
      <c r="D2794" s="15" t="s">
        <v>100</v>
      </c>
      <c r="E2794" s="15" t="s">
        <v>120</v>
      </c>
      <c r="F2794" s="15">
        <v>7.09</v>
      </c>
      <c r="G2794" s="15">
        <v>331</v>
      </c>
      <c r="H2794" s="15">
        <v>33.700000000000003</v>
      </c>
      <c r="I2794" s="15">
        <v>33.6</v>
      </c>
      <c r="J2794" s="15">
        <v>8.9</v>
      </c>
      <c r="K2794" s="15">
        <v>5.33</v>
      </c>
      <c r="L2794" s="15">
        <v>14.4</v>
      </c>
      <c r="M2794" s="15">
        <v>101.9</v>
      </c>
      <c r="N2794" s="15">
        <v>35.299999999999997</v>
      </c>
      <c r="O2794" s="15">
        <v>143.6</v>
      </c>
      <c r="P2794" s="15" t="s">
        <v>116</v>
      </c>
      <c r="Q2794" s="15">
        <v>140.9</v>
      </c>
      <c r="R2794" s="15">
        <v>7</v>
      </c>
      <c r="S2794" s="15">
        <v>0.99</v>
      </c>
      <c r="T2794" s="15">
        <v>0.3</v>
      </c>
      <c r="U2794" s="15">
        <v>2.13</v>
      </c>
      <c r="V2794" s="15">
        <v>24354</v>
      </c>
      <c r="W2794" s="15">
        <v>452883</v>
      </c>
      <c r="X2794" s="15">
        <v>51874</v>
      </c>
      <c r="Y2794" s="15">
        <v>-401009</v>
      </c>
      <c r="Z2794" s="15">
        <v>2412</v>
      </c>
      <c r="AA2794" s="15">
        <v>0.88300000000000001</v>
      </c>
      <c r="AB2794" s="15">
        <v>17.7</v>
      </c>
    </row>
    <row r="2795" spans="1:28" ht="15" customHeight="1" x14ac:dyDescent="0.3">
      <c r="A2795" s="15" t="s">
        <v>2923</v>
      </c>
      <c r="B2795" s="15" t="s">
        <v>146</v>
      </c>
      <c r="C2795" s="15" t="s">
        <v>119</v>
      </c>
      <c r="D2795" s="15" t="s">
        <v>100</v>
      </c>
      <c r="E2795" s="15" t="s">
        <v>101</v>
      </c>
      <c r="F2795" s="15">
        <v>10.71</v>
      </c>
      <c r="G2795" s="15">
        <v>742.7</v>
      </c>
      <c r="H2795" s="15">
        <v>30.7</v>
      </c>
      <c r="I2795" s="15">
        <v>68.400000000000006</v>
      </c>
      <c r="J2795" s="15">
        <v>6.7</v>
      </c>
      <c r="K2795" s="15">
        <v>7.62</v>
      </c>
      <c r="L2795" s="15">
        <v>31.2</v>
      </c>
      <c r="M2795" s="15">
        <v>110.3</v>
      </c>
      <c r="N2795" s="15">
        <v>68.599999999999994</v>
      </c>
      <c r="O2795" s="15">
        <v>139</v>
      </c>
      <c r="P2795" s="15" t="s">
        <v>127</v>
      </c>
      <c r="Q2795" s="15">
        <v>110.3</v>
      </c>
      <c r="R2795" s="15">
        <v>6.93</v>
      </c>
      <c r="S2795" s="15">
        <v>0.69</v>
      </c>
      <c r="T2795" s="15">
        <v>1.3</v>
      </c>
      <c r="U2795" s="15">
        <v>13.92</v>
      </c>
      <c r="V2795" s="15">
        <v>23874</v>
      </c>
      <c r="W2795" s="15">
        <v>674043</v>
      </c>
      <c r="X2795" s="15">
        <v>332326</v>
      </c>
      <c r="Y2795" s="15">
        <v>-341717</v>
      </c>
      <c r="Z2795" s="15">
        <v>5131</v>
      </c>
      <c r="AA2795" s="15">
        <v>2.7130000000000001</v>
      </c>
      <c r="AB2795" s="15">
        <v>54.8</v>
      </c>
    </row>
    <row r="2796" spans="1:28" ht="15" customHeight="1" x14ac:dyDescent="0.3">
      <c r="A2796" s="15" t="s">
        <v>2924</v>
      </c>
      <c r="B2796" s="15" t="s">
        <v>118</v>
      </c>
      <c r="C2796" s="15" t="s">
        <v>105</v>
      </c>
      <c r="D2796" s="15" t="s">
        <v>177</v>
      </c>
      <c r="E2796" s="15" t="s">
        <v>120</v>
      </c>
      <c r="F2796" s="15">
        <v>7.58</v>
      </c>
      <c r="G2796" s="15">
        <v>80</v>
      </c>
      <c r="H2796" s="15">
        <v>32</v>
      </c>
      <c r="I2796" s="15">
        <v>55.5</v>
      </c>
      <c r="J2796" s="15">
        <v>8.8000000000000007</v>
      </c>
      <c r="K2796" s="15">
        <v>7.18</v>
      </c>
      <c r="L2796" s="15">
        <v>15</v>
      </c>
      <c r="M2796" s="15">
        <v>102.4</v>
      </c>
      <c r="N2796" s="15">
        <v>66.7</v>
      </c>
      <c r="O2796" s="15">
        <v>109.9</v>
      </c>
      <c r="P2796" s="15" t="s">
        <v>107</v>
      </c>
      <c r="Q2796" s="15">
        <v>182.4</v>
      </c>
      <c r="R2796" s="15">
        <v>4.68</v>
      </c>
      <c r="S2796" s="15">
        <v>0.81</v>
      </c>
      <c r="T2796" s="15">
        <v>31.26</v>
      </c>
      <c r="U2796" s="15">
        <v>236.95</v>
      </c>
      <c r="V2796" s="15">
        <v>3374</v>
      </c>
      <c r="W2796" s="15">
        <v>522868</v>
      </c>
      <c r="X2796" s="15">
        <v>799469</v>
      </c>
      <c r="Y2796" s="15">
        <v>276601</v>
      </c>
      <c r="Z2796" s="15">
        <v>15050</v>
      </c>
      <c r="AA2796" s="15">
        <v>15.744</v>
      </c>
      <c r="AB2796" s="15">
        <v>26.7</v>
      </c>
    </row>
    <row r="2797" spans="1:28" ht="15" customHeight="1" x14ac:dyDescent="0.3">
      <c r="A2797" s="15" t="s">
        <v>2925</v>
      </c>
      <c r="B2797" s="15" t="s">
        <v>137</v>
      </c>
      <c r="C2797" s="15" t="s">
        <v>110</v>
      </c>
      <c r="D2797" s="15" t="s">
        <v>111</v>
      </c>
      <c r="E2797" s="15" t="s">
        <v>101</v>
      </c>
      <c r="F2797" s="15">
        <v>8.73</v>
      </c>
      <c r="G2797" s="15">
        <v>729.2</v>
      </c>
      <c r="H2797" s="15">
        <v>28.7</v>
      </c>
      <c r="I2797" s="15">
        <v>58.7</v>
      </c>
      <c r="J2797" s="15">
        <v>6.4</v>
      </c>
      <c r="K2797" s="15">
        <v>6.69</v>
      </c>
      <c r="L2797" s="15">
        <v>23.9</v>
      </c>
      <c r="M2797" s="15">
        <v>91.7</v>
      </c>
      <c r="N2797" s="15">
        <v>65.7</v>
      </c>
      <c r="O2797" s="15">
        <v>104.5</v>
      </c>
      <c r="P2797" s="15" t="s">
        <v>102</v>
      </c>
      <c r="Q2797" s="15">
        <v>216.7</v>
      </c>
      <c r="R2797" s="15">
        <v>6.11</v>
      </c>
      <c r="S2797" s="15">
        <v>0.73</v>
      </c>
      <c r="T2797" s="15">
        <v>1.66</v>
      </c>
      <c r="U2797" s="15">
        <v>14.49</v>
      </c>
      <c r="V2797" s="15">
        <v>67927</v>
      </c>
      <c r="W2797" s="15">
        <v>508763</v>
      </c>
      <c r="X2797" s="15">
        <v>984262</v>
      </c>
      <c r="Y2797" s="15">
        <v>475499</v>
      </c>
      <c r="Z2797" s="15">
        <v>2972</v>
      </c>
      <c r="AA2797" s="15">
        <v>4.8760000000000003</v>
      </c>
      <c r="AB2797" s="15">
        <v>50.3</v>
      </c>
    </row>
    <row r="2798" spans="1:28" ht="15" customHeight="1" x14ac:dyDescent="0.3">
      <c r="A2798" s="15" t="s">
        <v>2926</v>
      </c>
      <c r="B2798" s="15" t="s">
        <v>146</v>
      </c>
      <c r="C2798" s="15" t="s">
        <v>170</v>
      </c>
      <c r="D2798" s="15" t="s">
        <v>100</v>
      </c>
      <c r="E2798" s="15" t="s">
        <v>112</v>
      </c>
      <c r="F2798" s="15">
        <v>13.12</v>
      </c>
      <c r="G2798" s="15">
        <v>221.7</v>
      </c>
      <c r="H2798" s="15">
        <v>20.6</v>
      </c>
      <c r="I2798" s="15">
        <v>57.3</v>
      </c>
      <c r="J2798" s="15">
        <v>8.6</v>
      </c>
      <c r="K2798" s="15">
        <v>7.43</v>
      </c>
      <c r="L2798" s="15">
        <v>16.7</v>
      </c>
      <c r="M2798" s="15">
        <v>74.8</v>
      </c>
      <c r="N2798" s="15">
        <v>64.7</v>
      </c>
      <c r="O2798" s="15">
        <v>75.3</v>
      </c>
      <c r="P2798" s="15" t="s">
        <v>116</v>
      </c>
      <c r="Q2798" s="15">
        <v>143.69999999999999</v>
      </c>
      <c r="R2798" s="15">
        <v>3.92</v>
      </c>
      <c r="S2798" s="15">
        <v>0.79</v>
      </c>
      <c r="T2798" s="15">
        <v>1.04</v>
      </c>
      <c r="U2798" s="15">
        <v>13.64</v>
      </c>
      <c r="V2798" s="15">
        <v>26893</v>
      </c>
      <c r="W2798" s="15">
        <v>750837</v>
      </c>
      <c r="X2798" s="15">
        <v>366821</v>
      </c>
      <c r="Y2798" s="15">
        <v>-384016</v>
      </c>
      <c r="Z2798" s="15">
        <v>3888</v>
      </c>
      <c r="AA2798" s="15">
        <v>3.508</v>
      </c>
      <c r="AB2798" s="15">
        <v>35.200000000000003</v>
      </c>
    </row>
    <row r="2799" spans="1:28" ht="15" customHeight="1" x14ac:dyDescent="0.3">
      <c r="A2799" s="15" t="s">
        <v>2927</v>
      </c>
      <c r="B2799" s="15" t="s">
        <v>109</v>
      </c>
      <c r="C2799" s="15" t="s">
        <v>110</v>
      </c>
      <c r="D2799" s="15" t="s">
        <v>100</v>
      </c>
      <c r="E2799" s="15" t="s">
        <v>101</v>
      </c>
      <c r="F2799" s="15">
        <v>10.02</v>
      </c>
      <c r="G2799" s="15">
        <v>602.70000000000005</v>
      </c>
      <c r="H2799" s="15">
        <v>28.7</v>
      </c>
      <c r="I2799" s="15">
        <v>86.8</v>
      </c>
      <c r="J2799" s="15">
        <v>5.5</v>
      </c>
      <c r="K2799" s="15">
        <v>6.72</v>
      </c>
      <c r="L2799" s="15">
        <v>32.299999999999997</v>
      </c>
      <c r="M2799" s="15">
        <v>157</v>
      </c>
      <c r="N2799" s="15">
        <v>32.5</v>
      </c>
      <c r="O2799" s="15">
        <v>52.1</v>
      </c>
      <c r="P2799" s="15" t="s">
        <v>107</v>
      </c>
      <c r="Q2799" s="15">
        <v>230.5</v>
      </c>
      <c r="R2799" s="15">
        <v>7.21</v>
      </c>
      <c r="S2799" s="15">
        <v>0.99</v>
      </c>
      <c r="T2799" s="15">
        <v>3.51</v>
      </c>
      <c r="U2799" s="15">
        <v>35.17</v>
      </c>
      <c r="V2799" s="15">
        <v>19884</v>
      </c>
      <c r="W2799" s="15">
        <v>682647</v>
      </c>
      <c r="X2799" s="15">
        <v>699320</v>
      </c>
      <c r="Y2799" s="15">
        <v>16673</v>
      </c>
      <c r="Z2799" s="15">
        <v>6817</v>
      </c>
      <c r="AA2799" s="15">
        <v>5.1589999999999998</v>
      </c>
      <c r="AB2799" s="15">
        <v>52.1</v>
      </c>
    </row>
    <row r="2800" spans="1:28" ht="15" customHeight="1" x14ac:dyDescent="0.3">
      <c r="A2800" s="15" t="s">
        <v>2928</v>
      </c>
      <c r="B2800" s="15" t="s">
        <v>146</v>
      </c>
      <c r="C2800" s="15" t="s">
        <v>123</v>
      </c>
      <c r="D2800" s="15" t="s">
        <v>100</v>
      </c>
      <c r="E2800" s="15" t="s">
        <v>101</v>
      </c>
      <c r="F2800" s="15">
        <v>12.45</v>
      </c>
      <c r="G2800" s="15">
        <v>973.1</v>
      </c>
      <c r="H2800" s="15">
        <v>29.5</v>
      </c>
      <c r="I2800" s="15">
        <v>61.2</v>
      </c>
      <c r="J2800" s="15">
        <v>7.4</v>
      </c>
      <c r="K2800" s="15">
        <v>6.32</v>
      </c>
      <c r="L2800" s="15">
        <v>25.6</v>
      </c>
      <c r="M2800" s="15">
        <v>118.6</v>
      </c>
      <c r="N2800" s="15">
        <v>68.8</v>
      </c>
      <c r="O2800" s="15">
        <v>108.9</v>
      </c>
      <c r="P2800" s="15" t="s">
        <v>107</v>
      </c>
      <c r="Q2800" s="15">
        <v>256.3</v>
      </c>
      <c r="R2800" s="15">
        <v>4.03</v>
      </c>
      <c r="S2800" s="15">
        <v>0.99</v>
      </c>
      <c r="T2800" s="15">
        <v>2.36</v>
      </c>
      <c r="U2800" s="15">
        <v>29.38</v>
      </c>
      <c r="V2800" s="15">
        <v>22039</v>
      </c>
      <c r="W2800" s="15">
        <v>841621</v>
      </c>
      <c r="X2800" s="15">
        <v>647506</v>
      </c>
      <c r="Y2800" s="15">
        <v>-194115</v>
      </c>
      <c r="Z2800" s="15">
        <v>7759</v>
      </c>
      <c r="AA2800" s="15">
        <v>3.7869999999999999</v>
      </c>
      <c r="AB2800" s="15">
        <v>57.3</v>
      </c>
    </row>
    <row r="2801" spans="1:28" ht="15" customHeight="1" x14ac:dyDescent="0.3">
      <c r="A2801" s="15" t="s">
        <v>2929</v>
      </c>
      <c r="B2801" s="15" t="s">
        <v>137</v>
      </c>
      <c r="C2801" s="15" t="s">
        <v>129</v>
      </c>
      <c r="D2801" s="15" t="s">
        <v>130</v>
      </c>
      <c r="E2801" s="15" t="s">
        <v>101</v>
      </c>
      <c r="F2801" s="15">
        <v>4.66</v>
      </c>
      <c r="G2801" s="15">
        <v>707.4</v>
      </c>
      <c r="H2801" s="15">
        <v>29.2</v>
      </c>
      <c r="I2801" s="15">
        <v>84.3</v>
      </c>
      <c r="J2801" s="15">
        <v>8.9</v>
      </c>
      <c r="K2801" s="15">
        <v>7.19</v>
      </c>
      <c r="L2801" s="15">
        <v>32.4</v>
      </c>
      <c r="M2801" s="15">
        <v>153</v>
      </c>
      <c r="N2801" s="15">
        <v>41.5</v>
      </c>
      <c r="O2801" s="15">
        <v>79.8</v>
      </c>
      <c r="P2801" s="15" t="s">
        <v>116</v>
      </c>
      <c r="Q2801" s="15">
        <v>227.1</v>
      </c>
      <c r="R2801" s="15">
        <v>3.94</v>
      </c>
      <c r="S2801" s="15">
        <v>0.96</v>
      </c>
      <c r="T2801" s="15">
        <v>1.55</v>
      </c>
      <c r="U2801" s="15">
        <v>7.22</v>
      </c>
      <c r="V2801" s="15">
        <v>61094</v>
      </c>
      <c r="W2801" s="15">
        <v>362284</v>
      </c>
      <c r="X2801" s="15">
        <v>441099</v>
      </c>
      <c r="Y2801" s="15">
        <v>78815</v>
      </c>
      <c r="Z2801" s="15">
        <v>1933</v>
      </c>
      <c r="AA2801" s="15">
        <v>3.7349999999999999</v>
      </c>
      <c r="AB2801" s="15">
        <v>67.7</v>
      </c>
    </row>
    <row r="2802" spans="1:28" ht="15" customHeight="1" x14ac:dyDescent="0.3">
      <c r="A2802" s="15" t="s">
        <v>2930</v>
      </c>
      <c r="B2802" s="15" t="s">
        <v>104</v>
      </c>
      <c r="C2802" s="15" t="s">
        <v>105</v>
      </c>
      <c r="D2802" s="15" t="s">
        <v>132</v>
      </c>
      <c r="E2802" s="15" t="s">
        <v>120</v>
      </c>
      <c r="F2802" s="15">
        <v>13.72</v>
      </c>
      <c r="G2802" s="15">
        <v>708.3</v>
      </c>
      <c r="H2802" s="15">
        <v>31.5</v>
      </c>
      <c r="I2802" s="15">
        <v>64.400000000000006</v>
      </c>
      <c r="J2802" s="15">
        <v>7.2</v>
      </c>
      <c r="K2802" s="15">
        <v>6.33</v>
      </c>
      <c r="L2802" s="15">
        <v>15.9</v>
      </c>
      <c r="M2802" s="15">
        <v>134</v>
      </c>
      <c r="N2802" s="15">
        <v>64.3</v>
      </c>
      <c r="O2802" s="15">
        <v>73.5</v>
      </c>
      <c r="P2802" s="15" t="s">
        <v>127</v>
      </c>
      <c r="Q2802" s="15">
        <v>200.5</v>
      </c>
      <c r="R2802" s="15">
        <v>2.5299999999999998</v>
      </c>
      <c r="S2802" s="15">
        <v>0.85</v>
      </c>
      <c r="T2802" s="15">
        <v>1.94</v>
      </c>
      <c r="U2802" s="15">
        <v>26.62</v>
      </c>
      <c r="V2802" s="15">
        <v>97036</v>
      </c>
      <c r="W2802" s="15">
        <v>1083103</v>
      </c>
      <c r="X2802" s="15">
        <v>2583098</v>
      </c>
      <c r="Y2802" s="15">
        <v>1499995</v>
      </c>
      <c r="Z2802" s="15">
        <v>9529</v>
      </c>
      <c r="AA2802" s="15">
        <v>2.794</v>
      </c>
      <c r="AB2802" s="15">
        <v>57.3</v>
      </c>
    </row>
    <row r="2803" spans="1:28" ht="15" customHeight="1" x14ac:dyDescent="0.3">
      <c r="A2803" s="15" t="s">
        <v>2931</v>
      </c>
      <c r="B2803" s="15" t="s">
        <v>137</v>
      </c>
      <c r="C2803" s="15" t="s">
        <v>170</v>
      </c>
      <c r="D2803" s="15" t="s">
        <v>111</v>
      </c>
      <c r="E2803" s="15" t="s">
        <v>101</v>
      </c>
      <c r="F2803" s="15">
        <v>6.08</v>
      </c>
      <c r="G2803" s="15">
        <v>995.5</v>
      </c>
      <c r="H2803" s="15">
        <v>25.2</v>
      </c>
      <c r="I2803" s="15">
        <v>73.2</v>
      </c>
      <c r="J2803" s="15">
        <v>7.8</v>
      </c>
      <c r="K2803" s="15">
        <v>6.57</v>
      </c>
      <c r="L2803" s="15">
        <v>25.4</v>
      </c>
      <c r="M2803" s="15">
        <v>182.3</v>
      </c>
      <c r="N2803" s="15">
        <v>45.9</v>
      </c>
      <c r="O2803" s="15">
        <v>110.3</v>
      </c>
      <c r="P2803" s="15" t="s">
        <v>116</v>
      </c>
      <c r="Q2803" s="15">
        <v>217.9</v>
      </c>
      <c r="R2803" s="15">
        <v>2.69</v>
      </c>
      <c r="S2803" s="15">
        <v>0.89</v>
      </c>
      <c r="T2803" s="15">
        <v>1.42</v>
      </c>
      <c r="U2803" s="15">
        <v>8.6300000000000008</v>
      </c>
      <c r="V2803" s="15">
        <v>76519</v>
      </c>
      <c r="W2803" s="15">
        <v>421463</v>
      </c>
      <c r="X2803" s="15">
        <v>660359</v>
      </c>
      <c r="Y2803" s="15">
        <v>238896</v>
      </c>
      <c r="Z2803" s="15">
        <v>1214</v>
      </c>
      <c r="AA2803" s="15">
        <v>7.109</v>
      </c>
      <c r="AB2803" s="15">
        <v>71.5</v>
      </c>
    </row>
    <row r="2804" spans="1:28" ht="15" customHeight="1" x14ac:dyDescent="0.3">
      <c r="A2804" s="15" t="s">
        <v>2932</v>
      </c>
      <c r="B2804" s="15" t="s">
        <v>104</v>
      </c>
      <c r="C2804" s="15" t="s">
        <v>170</v>
      </c>
      <c r="D2804" s="15" t="s">
        <v>132</v>
      </c>
      <c r="E2804" s="15" t="s">
        <v>112</v>
      </c>
      <c r="F2804" s="15">
        <v>3.73</v>
      </c>
      <c r="G2804" s="15">
        <v>154.9</v>
      </c>
      <c r="H2804" s="15">
        <v>25.1</v>
      </c>
      <c r="I2804" s="15">
        <v>53.6</v>
      </c>
      <c r="J2804" s="15">
        <v>6.2</v>
      </c>
      <c r="K2804" s="15">
        <v>7.51</v>
      </c>
      <c r="L2804" s="15">
        <v>24.2</v>
      </c>
      <c r="M2804" s="15">
        <v>130.1</v>
      </c>
      <c r="N2804" s="15">
        <v>48.2</v>
      </c>
      <c r="O2804" s="15">
        <v>61.5</v>
      </c>
      <c r="P2804" s="15" t="s">
        <v>107</v>
      </c>
      <c r="Q2804" s="15">
        <v>220.3</v>
      </c>
      <c r="R2804" s="15">
        <v>7.88</v>
      </c>
      <c r="S2804" s="15">
        <v>0.87</v>
      </c>
      <c r="T2804" s="15">
        <v>0.81</v>
      </c>
      <c r="U2804" s="15">
        <v>3.02</v>
      </c>
      <c r="V2804" s="15">
        <v>101255</v>
      </c>
      <c r="W2804" s="15">
        <v>307871</v>
      </c>
      <c r="X2804" s="15">
        <v>305790</v>
      </c>
      <c r="Y2804" s="15">
        <v>-2081</v>
      </c>
      <c r="Z2804" s="15">
        <v>3240</v>
      </c>
      <c r="AA2804" s="15">
        <v>0.93200000000000005</v>
      </c>
      <c r="AB2804" s="15">
        <v>26.4</v>
      </c>
    </row>
    <row r="2805" spans="1:28" ht="15" customHeight="1" x14ac:dyDescent="0.3">
      <c r="A2805" s="15" t="s">
        <v>2933</v>
      </c>
      <c r="B2805" s="15" t="s">
        <v>122</v>
      </c>
      <c r="C2805" s="15" t="s">
        <v>110</v>
      </c>
      <c r="D2805" s="15" t="s">
        <v>106</v>
      </c>
      <c r="E2805" s="15" t="s">
        <v>112</v>
      </c>
      <c r="F2805" s="15">
        <v>2.99</v>
      </c>
      <c r="G2805" s="15">
        <v>680.4</v>
      </c>
      <c r="H2805" s="15">
        <v>26.5</v>
      </c>
      <c r="I2805" s="15">
        <v>54.6</v>
      </c>
      <c r="J2805" s="15">
        <v>7.4</v>
      </c>
      <c r="K2805" s="15">
        <v>7.81</v>
      </c>
      <c r="L2805" s="15">
        <v>28.6</v>
      </c>
      <c r="M2805" s="15">
        <v>149</v>
      </c>
      <c r="N2805" s="15">
        <v>56.2</v>
      </c>
      <c r="O2805" s="15">
        <v>91.5</v>
      </c>
      <c r="P2805" s="15" t="s">
        <v>127</v>
      </c>
      <c r="Q2805" s="15">
        <v>196.4</v>
      </c>
      <c r="R2805" s="15">
        <v>8.48</v>
      </c>
      <c r="S2805" s="15">
        <v>0.88</v>
      </c>
      <c r="T2805" s="15">
        <v>1.1599999999999999</v>
      </c>
      <c r="U2805" s="15">
        <v>3.47</v>
      </c>
      <c r="V2805" s="15">
        <v>22093</v>
      </c>
      <c r="W2805" s="15">
        <v>241190</v>
      </c>
      <c r="X2805" s="15">
        <v>76663</v>
      </c>
      <c r="Y2805" s="15">
        <v>-164527</v>
      </c>
      <c r="Z2805" s="15">
        <v>1633</v>
      </c>
      <c r="AA2805" s="15">
        <v>2.125</v>
      </c>
      <c r="AB2805" s="15">
        <v>32.799999999999997</v>
      </c>
    </row>
    <row r="2806" spans="1:28" ht="15" customHeight="1" x14ac:dyDescent="0.3">
      <c r="A2806" s="15" t="s">
        <v>2934</v>
      </c>
      <c r="B2806" s="15" t="s">
        <v>118</v>
      </c>
      <c r="C2806" s="15" t="s">
        <v>152</v>
      </c>
      <c r="D2806" s="15" t="s">
        <v>106</v>
      </c>
      <c r="E2806" s="15" t="s">
        <v>120</v>
      </c>
      <c r="F2806" s="15">
        <v>14.88</v>
      </c>
      <c r="G2806" s="15">
        <v>189</v>
      </c>
      <c r="H2806" s="15">
        <v>29.2</v>
      </c>
      <c r="I2806" s="15">
        <v>44.9</v>
      </c>
      <c r="J2806" s="15">
        <v>7</v>
      </c>
      <c r="K2806" s="15">
        <v>5.71</v>
      </c>
      <c r="L2806" s="15">
        <v>33.6</v>
      </c>
      <c r="M2806" s="15">
        <v>116.6</v>
      </c>
      <c r="N2806" s="15">
        <v>50.7</v>
      </c>
      <c r="O2806" s="15">
        <v>130.69999999999999</v>
      </c>
      <c r="P2806" s="15" t="s">
        <v>107</v>
      </c>
      <c r="Q2806" s="15">
        <v>157.30000000000001</v>
      </c>
      <c r="R2806" s="15">
        <v>6.78</v>
      </c>
      <c r="S2806" s="15">
        <v>0.78</v>
      </c>
      <c r="T2806" s="15">
        <v>0.73</v>
      </c>
      <c r="U2806" s="15">
        <v>10.86</v>
      </c>
      <c r="V2806" s="15">
        <v>20456</v>
      </c>
      <c r="W2806" s="15">
        <v>994502</v>
      </c>
      <c r="X2806" s="15">
        <v>222152</v>
      </c>
      <c r="Y2806" s="15">
        <v>-772350</v>
      </c>
      <c r="Z2806" s="15">
        <v>11665</v>
      </c>
      <c r="AA2806" s="15">
        <v>0.93100000000000005</v>
      </c>
      <c r="AB2806" s="15">
        <v>26.5</v>
      </c>
    </row>
    <row r="2807" spans="1:28" ht="15" customHeight="1" x14ac:dyDescent="0.3">
      <c r="A2807" s="15" t="s">
        <v>2935</v>
      </c>
      <c r="B2807" s="15" t="s">
        <v>122</v>
      </c>
      <c r="C2807" s="15" t="s">
        <v>134</v>
      </c>
      <c r="D2807" s="15" t="s">
        <v>130</v>
      </c>
      <c r="E2807" s="15" t="s">
        <v>101</v>
      </c>
      <c r="F2807" s="15">
        <v>3.43</v>
      </c>
      <c r="G2807" s="15">
        <v>1139.5</v>
      </c>
      <c r="H2807" s="15">
        <v>28.7</v>
      </c>
      <c r="I2807" s="15">
        <v>76.5</v>
      </c>
      <c r="J2807" s="15">
        <v>9.1</v>
      </c>
      <c r="K2807" s="15">
        <v>6.42</v>
      </c>
      <c r="L2807" s="15">
        <v>29.7</v>
      </c>
      <c r="M2807" s="15">
        <v>163.30000000000001</v>
      </c>
      <c r="N2807" s="15">
        <v>67.599999999999994</v>
      </c>
      <c r="O2807" s="15">
        <v>115.1</v>
      </c>
      <c r="P2807" s="15" t="s">
        <v>127</v>
      </c>
      <c r="Q2807" s="15">
        <v>191</v>
      </c>
      <c r="R2807" s="15">
        <v>6.4</v>
      </c>
      <c r="S2807" s="15">
        <v>0.97</v>
      </c>
      <c r="T2807" s="15">
        <v>1.45</v>
      </c>
      <c r="U2807" s="15">
        <v>4.97</v>
      </c>
      <c r="V2807" s="15">
        <v>64001</v>
      </c>
      <c r="W2807" s="15">
        <v>205043</v>
      </c>
      <c r="X2807" s="15">
        <v>318085</v>
      </c>
      <c r="Y2807" s="15">
        <v>113042</v>
      </c>
      <c r="Z2807" s="15">
        <v>2256</v>
      </c>
      <c r="AA2807" s="15">
        <v>2.2029999999999998</v>
      </c>
      <c r="AB2807" s="15">
        <v>65.8</v>
      </c>
    </row>
    <row r="2808" spans="1:28" ht="15" customHeight="1" x14ac:dyDescent="0.3">
      <c r="A2808" s="15" t="s">
        <v>2936</v>
      </c>
      <c r="B2808" s="15" t="s">
        <v>146</v>
      </c>
      <c r="C2808" s="15" t="s">
        <v>105</v>
      </c>
      <c r="D2808" s="15" t="s">
        <v>132</v>
      </c>
      <c r="E2808" s="15" t="s">
        <v>101</v>
      </c>
      <c r="F2808" s="15">
        <v>11.76</v>
      </c>
      <c r="G2808" s="15">
        <v>865.7</v>
      </c>
      <c r="H2808" s="15">
        <v>31.4</v>
      </c>
      <c r="I2808" s="15">
        <v>62.2</v>
      </c>
      <c r="J2808" s="15">
        <v>6.3</v>
      </c>
      <c r="K2808" s="15">
        <v>6.38</v>
      </c>
      <c r="L2808" s="15">
        <v>30.6</v>
      </c>
      <c r="M2808" s="15">
        <v>145</v>
      </c>
      <c r="N2808" s="15">
        <v>72.400000000000006</v>
      </c>
      <c r="O2808" s="15">
        <v>112.4</v>
      </c>
      <c r="P2808" s="15" t="s">
        <v>102</v>
      </c>
      <c r="Q2808" s="15">
        <v>240</v>
      </c>
      <c r="R2808" s="15">
        <v>5.88</v>
      </c>
      <c r="S2808" s="15">
        <v>0.98</v>
      </c>
      <c r="T2808" s="15">
        <v>2.4700000000000002</v>
      </c>
      <c r="U2808" s="15">
        <v>29.05</v>
      </c>
      <c r="V2808" s="15">
        <v>99711</v>
      </c>
      <c r="W2808" s="15">
        <v>816759</v>
      </c>
      <c r="X2808" s="15">
        <v>2896605</v>
      </c>
      <c r="Y2808" s="15">
        <v>2079846</v>
      </c>
      <c r="Z2808" s="15">
        <v>5218</v>
      </c>
      <c r="AA2808" s="15">
        <v>5.5670000000000002</v>
      </c>
      <c r="AB2808" s="15">
        <v>36.299999999999997</v>
      </c>
    </row>
    <row r="2809" spans="1:28" ht="15" customHeight="1" x14ac:dyDescent="0.3">
      <c r="A2809" s="15" t="s">
        <v>2937</v>
      </c>
      <c r="B2809" s="15" t="s">
        <v>126</v>
      </c>
      <c r="C2809" s="15" t="s">
        <v>129</v>
      </c>
      <c r="D2809" s="15" t="s">
        <v>177</v>
      </c>
      <c r="E2809" s="15" t="s">
        <v>101</v>
      </c>
      <c r="F2809" s="15">
        <v>13.41</v>
      </c>
      <c r="G2809" s="15">
        <v>681.3</v>
      </c>
      <c r="H2809" s="15">
        <v>26.6</v>
      </c>
      <c r="I2809" s="15">
        <v>73</v>
      </c>
      <c r="J2809" s="15">
        <v>5.8</v>
      </c>
      <c r="K2809" s="15">
        <v>6.1</v>
      </c>
      <c r="L2809" s="15">
        <v>23.6</v>
      </c>
      <c r="M2809" s="15">
        <v>167.9</v>
      </c>
      <c r="N2809" s="15">
        <v>55</v>
      </c>
      <c r="O2809" s="15">
        <v>167.7</v>
      </c>
      <c r="P2809" s="15" t="s">
        <v>102</v>
      </c>
      <c r="Q2809" s="15">
        <v>199.9</v>
      </c>
      <c r="R2809" s="15">
        <v>7.91</v>
      </c>
      <c r="S2809" s="15">
        <v>0.75</v>
      </c>
      <c r="T2809" s="15">
        <v>69.069999999999993</v>
      </c>
      <c r="U2809" s="15">
        <v>926.23</v>
      </c>
      <c r="V2809" s="15">
        <v>3665</v>
      </c>
      <c r="W2809" s="15">
        <v>856451</v>
      </c>
      <c r="X2809" s="15">
        <v>3394633</v>
      </c>
      <c r="Y2809" s="15">
        <v>2538182</v>
      </c>
      <c r="Z2809" s="15">
        <v>23049</v>
      </c>
      <c r="AA2809" s="15">
        <v>40.185000000000002</v>
      </c>
      <c r="AB2809" s="15">
        <v>30.2</v>
      </c>
    </row>
    <row r="2810" spans="1:28" ht="15" customHeight="1" x14ac:dyDescent="0.3">
      <c r="A2810" s="15" t="s">
        <v>2938</v>
      </c>
      <c r="B2810" s="15" t="s">
        <v>109</v>
      </c>
      <c r="C2810" s="15" t="s">
        <v>152</v>
      </c>
      <c r="D2810" s="15" t="s">
        <v>115</v>
      </c>
      <c r="E2810" s="15" t="s">
        <v>120</v>
      </c>
      <c r="F2810" s="15">
        <v>11.3</v>
      </c>
      <c r="G2810" s="15">
        <v>373.2</v>
      </c>
      <c r="H2810" s="15">
        <v>25.6</v>
      </c>
      <c r="I2810" s="15">
        <v>44.1</v>
      </c>
      <c r="J2810" s="15">
        <v>7.4</v>
      </c>
      <c r="K2810" s="15">
        <v>6.7</v>
      </c>
      <c r="L2810" s="15">
        <v>20.3</v>
      </c>
      <c r="M2810" s="15">
        <v>146.80000000000001</v>
      </c>
      <c r="N2810" s="15">
        <v>74.599999999999994</v>
      </c>
      <c r="O2810" s="15">
        <v>133.6</v>
      </c>
      <c r="P2810" s="15" t="s">
        <v>116</v>
      </c>
      <c r="Q2810" s="15">
        <v>152.5</v>
      </c>
      <c r="R2810" s="15">
        <v>4</v>
      </c>
      <c r="S2810" s="15">
        <v>0.75</v>
      </c>
      <c r="T2810" s="15">
        <v>2.94</v>
      </c>
      <c r="U2810" s="15">
        <v>33.22</v>
      </c>
      <c r="V2810" s="15">
        <v>19461</v>
      </c>
      <c r="W2810" s="15">
        <v>634283</v>
      </c>
      <c r="X2810" s="15">
        <v>646494</v>
      </c>
      <c r="Y2810" s="15">
        <v>12211</v>
      </c>
      <c r="Z2810" s="15">
        <v>8688</v>
      </c>
      <c r="AA2810" s="15">
        <v>3.8239999999999998</v>
      </c>
      <c r="AB2810" s="15">
        <v>53.3</v>
      </c>
    </row>
    <row r="2811" spans="1:28" ht="15" customHeight="1" x14ac:dyDescent="0.3">
      <c r="A2811" s="15" t="s">
        <v>2939</v>
      </c>
      <c r="B2811" s="15" t="s">
        <v>126</v>
      </c>
      <c r="C2811" s="15" t="s">
        <v>110</v>
      </c>
      <c r="D2811" s="15" t="s">
        <v>132</v>
      </c>
      <c r="E2811" s="15" t="s">
        <v>112</v>
      </c>
      <c r="F2811" s="15">
        <v>1.68</v>
      </c>
      <c r="G2811" s="15">
        <v>678.1</v>
      </c>
      <c r="H2811" s="15">
        <v>25.3</v>
      </c>
      <c r="I2811" s="15">
        <v>67.8</v>
      </c>
      <c r="J2811" s="15">
        <v>5.9</v>
      </c>
      <c r="K2811" s="15">
        <v>6.4</v>
      </c>
      <c r="L2811" s="15">
        <v>29.4</v>
      </c>
      <c r="M2811" s="15">
        <v>118.9</v>
      </c>
      <c r="N2811" s="15">
        <v>15</v>
      </c>
      <c r="O2811" s="15">
        <v>109.8</v>
      </c>
      <c r="P2811" s="15" t="s">
        <v>107</v>
      </c>
      <c r="Q2811" s="15">
        <v>136.5</v>
      </c>
      <c r="R2811" s="15">
        <v>4.0999999999999996</v>
      </c>
      <c r="S2811" s="15">
        <v>0.91</v>
      </c>
      <c r="T2811" s="15">
        <v>2.78</v>
      </c>
      <c r="U2811" s="15">
        <v>4.67</v>
      </c>
      <c r="V2811" s="15">
        <v>100014</v>
      </c>
      <c r="W2811" s="15">
        <v>99659</v>
      </c>
      <c r="X2811" s="15">
        <v>467065</v>
      </c>
      <c r="Y2811" s="15">
        <v>367406</v>
      </c>
      <c r="Z2811" s="15">
        <v>1326</v>
      </c>
      <c r="AA2811" s="15">
        <v>3.5219999999999998</v>
      </c>
      <c r="AB2811" s="15">
        <v>48.1</v>
      </c>
    </row>
    <row r="2812" spans="1:28" ht="15" customHeight="1" x14ac:dyDescent="0.3">
      <c r="A2812" s="15" t="s">
        <v>2940</v>
      </c>
      <c r="B2812" s="15" t="s">
        <v>122</v>
      </c>
      <c r="C2812" s="15" t="s">
        <v>129</v>
      </c>
      <c r="D2812" s="15" t="s">
        <v>106</v>
      </c>
      <c r="E2812" s="15" t="s">
        <v>101</v>
      </c>
      <c r="F2812" s="15">
        <v>14.71</v>
      </c>
      <c r="G2812" s="15">
        <v>660.5</v>
      </c>
      <c r="H2812" s="15">
        <v>24.9</v>
      </c>
      <c r="I2812" s="15">
        <v>73.099999999999994</v>
      </c>
      <c r="J2812" s="15">
        <v>6.5</v>
      </c>
      <c r="K2812" s="15">
        <v>7.2</v>
      </c>
      <c r="L2812" s="15">
        <v>36.299999999999997</v>
      </c>
      <c r="M2812" s="15">
        <v>120.6</v>
      </c>
      <c r="N2812" s="15">
        <v>43.6</v>
      </c>
      <c r="O2812" s="15">
        <v>106</v>
      </c>
      <c r="P2812" s="15" t="s">
        <v>116</v>
      </c>
      <c r="Q2812" s="15">
        <v>122.1</v>
      </c>
      <c r="R2812" s="15">
        <v>3.01</v>
      </c>
      <c r="S2812" s="15">
        <v>0.89</v>
      </c>
      <c r="T2812" s="15">
        <v>3.11</v>
      </c>
      <c r="U2812" s="15">
        <v>45.75</v>
      </c>
      <c r="V2812" s="15">
        <v>21483</v>
      </c>
      <c r="W2812" s="15">
        <v>854426</v>
      </c>
      <c r="X2812" s="15">
        <v>982847</v>
      </c>
      <c r="Y2812" s="15">
        <v>128421</v>
      </c>
      <c r="Z2812" s="15">
        <v>5223</v>
      </c>
      <c r="AA2812" s="15">
        <v>8.7590000000000003</v>
      </c>
      <c r="AB2812" s="15">
        <v>57.8</v>
      </c>
    </row>
    <row r="2813" spans="1:28" ht="15" customHeight="1" x14ac:dyDescent="0.3">
      <c r="A2813" s="15" t="s">
        <v>2941</v>
      </c>
      <c r="B2813" s="15" t="s">
        <v>104</v>
      </c>
      <c r="C2813" s="15" t="s">
        <v>105</v>
      </c>
      <c r="D2813" s="15" t="s">
        <v>115</v>
      </c>
      <c r="E2813" s="15" t="s">
        <v>112</v>
      </c>
      <c r="F2813" s="15">
        <v>3.25</v>
      </c>
      <c r="G2813" s="15">
        <v>489.5</v>
      </c>
      <c r="H2813" s="15">
        <v>21.1</v>
      </c>
      <c r="I2813" s="15">
        <v>41</v>
      </c>
      <c r="J2813" s="15">
        <v>9.6999999999999993</v>
      </c>
      <c r="K2813" s="15">
        <v>6.53</v>
      </c>
      <c r="L2813" s="15">
        <v>30.4</v>
      </c>
      <c r="M2813" s="15">
        <v>88.3</v>
      </c>
      <c r="N2813" s="15">
        <v>35.799999999999997</v>
      </c>
      <c r="O2813" s="15">
        <v>118.1</v>
      </c>
      <c r="P2813" s="15" t="s">
        <v>107</v>
      </c>
      <c r="Q2813" s="15">
        <v>176.9</v>
      </c>
      <c r="R2813" s="15">
        <v>5.4</v>
      </c>
      <c r="S2813" s="15">
        <v>0.68</v>
      </c>
      <c r="T2813" s="15">
        <v>2.61</v>
      </c>
      <c r="U2813" s="15">
        <v>8.48</v>
      </c>
      <c r="V2813" s="15">
        <v>24348</v>
      </c>
      <c r="W2813" s="15">
        <v>220291</v>
      </c>
      <c r="X2813" s="15">
        <v>206471</v>
      </c>
      <c r="Y2813" s="15">
        <v>-13820</v>
      </c>
      <c r="Z2813" s="15">
        <v>5950</v>
      </c>
      <c r="AA2813" s="15">
        <v>1.425</v>
      </c>
      <c r="AB2813" s="15">
        <v>27.2</v>
      </c>
    </row>
    <row r="2814" spans="1:28" ht="15" customHeight="1" x14ac:dyDescent="0.3">
      <c r="A2814" s="15" t="s">
        <v>2942</v>
      </c>
      <c r="B2814" s="15" t="s">
        <v>109</v>
      </c>
      <c r="C2814" s="15" t="s">
        <v>134</v>
      </c>
      <c r="D2814" s="15" t="s">
        <v>100</v>
      </c>
      <c r="E2814" s="15" t="s">
        <v>101</v>
      </c>
      <c r="F2814" s="15">
        <v>14.51</v>
      </c>
      <c r="G2814" s="15">
        <v>1151.8</v>
      </c>
      <c r="H2814" s="15">
        <v>29.9</v>
      </c>
      <c r="I2814" s="15">
        <v>73.3</v>
      </c>
      <c r="J2814" s="15">
        <v>5.7</v>
      </c>
      <c r="K2814" s="15">
        <v>6.7</v>
      </c>
      <c r="L2814" s="15">
        <v>36.799999999999997</v>
      </c>
      <c r="M2814" s="15">
        <v>70.7</v>
      </c>
      <c r="N2814" s="15">
        <v>50.4</v>
      </c>
      <c r="O2814" s="15">
        <v>121.6</v>
      </c>
      <c r="P2814" s="15" t="s">
        <v>116</v>
      </c>
      <c r="Q2814" s="15">
        <v>272.3</v>
      </c>
      <c r="R2814" s="15">
        <v>2.0499999999999998</v>
      </c>
      <c r="S2814" s="15">
        <v>0.88</v>
      </c>
      <c r="T2814" s="15">
        <v>1.86</v>
      </c>
      <c r="U2814" s="15">
        <v>26.99</v>
      </c>
      <c r="V2814" s="15">
        <v>27294</v>
      </c>
      <c r="W2814" s="15">
        <v>1089390</v>
      </c>
      <c r="X2814" s="15">
        <v>736665</v>
      </c>
      <c r="Y2814" s="15">
        <v>-352725</v>
      </c>
      <c r="Z2814" s="15">
        <v>5122</v>
      </c>
      <c r="AA2814" s="15">
        <v>5.2690000000000001</v>
      </c>
      <c r="AB2814" s="15">
        <v>80.3</v>
      </c>
    </row>
    <row r="2815" spans="1:28" ht="15" customHeight="1" x14ac:dyDescent="0.3">
      <c r="A2815" s="15" t="s">
        <v>2943</v>
      </c>
      <c r="B2815" s="15" t="s">
        <v>137</v>
      </c>
      <c r="C2815" s="15" t="s">
        <v>123</v>
      </c>
      <c r="D2815" s="15" t="s">
        <v>111</v>
      </c>
      <c r="E2815" s="15" t="s">
        <v>112</v>
      </c>
      <c r="F2815" s="15">
        <v>2.42</v>
      </c>
      <c r="G2815" s="15">
        <v>717.1</v>
      </c>
      <c r="H2815" s="15">
        <v>26.2</v>
      </c>
      <c r="I2815" s="15">
        <v>61.7</v>
      </c>
      <c r="J2815" s="15">
        <v>8.3000000000000007</v>
      </c>
      <c r="K2815" s="15">
        <v>6.77</v>
      </c>
      <c r="L2815" s="15">
        <v>26.6</v>
      </c>
      <c r="M2815" s="15">
        <v>103.2</v>
      </c>
      <c r="N2815" s="15">
        <v>48.9</v>
      </c>
      <c r="O2815" s="15">
        <v>116.1</v>
      </c>
      <c r="P2815" s="15" t="s">
        <v>116</v>
      </c>
      <c r="Q2815" s="15">
        <v>340.7</v>
      </c>
      <c r="R2815" s="15">
        <v>5.59</v>
      </c>
      <c r="S2815" s="15">
        <v>0.93</v>
      </c>
      <c r="T2815" s="15">
        <v>1.28</v>
      </c>
      <c r="U2815" s="15">
        <v>3.1</v>
      </c>
      <c r="V2815" s="15">
        <v>74707</v>
      </c>
      <c r="W2815" s="15">
        <v>173259</v>
      </c>
      <c r="X2815" s="15">
        <v>231592</v>
      </c>
      <c r="Y2815" s="15">
        <v>58333</v>
      </c>
      <c r="Z2815" s="15">
        <v>535</v>
      </c>
      <c r="AA2815" s="15">
        <v>5.7939999999999996</v>
      </c>
      <c r="AB2815" s="15">
        <v>58</v>
      </c>
    </row>
    <row r="2816" spans="1:28" ht="15" customHeight="1" x14ac:dyDescent="0.3">
      <c r="A2816" s="15" t="s">
        <v>2944</v>
      </c>
      <c r="B2816" s="15" t="s">
        <v>118</v>
      </c>
      <c r="C2816" s="15" t="s">
        <v>134</v>
      </c>
      <c r="D2816" s="15" t="s">
        <v>111</v>
      </c>
      <c r="E2816" s="15" t="s">
        <v>101</v>
      </c>
      <c r="F2816" s="15">
        <v>1.34</v>
      </c>
      <c r="G2816" s="15">
        <v>617.9</v>
      </c>
      <c r="H2816" s="15">
        <v>26.3</v>
      </c>
      <c r="I2816" s="15">
        <v>73.900000000000006</v>
      </c>
      <c r="J2816" s="15">
        <v>5.7</v>
      </c>
      <c r="K2816" s="15">
        <v>8.4</v>
      </c>
      <c r="L2816" s="15">
        <v>33.799999999999997</v>
      </c>
      <c r="M2816" s="15">
        <v>99.2</v>
      </c>
      <c r="N2816" s="15">
        <v>58.1</v>
      </c>
      <c r="O2816" s="15">
        <v>108.3</v>
      </c>
      <c r="P2816" s="15" t="s">
        <v>107</v>
      </c>
      <c r="Q2816" s="15">
        <v>226.2</v>
      </c>
      <c r="R2816" s="15">
        <v>2.62</v>
      </c>
      <c r="S2816" s="15">
        <v>0.68</v>
      </c>
      <c r="T2816" s="15">
        <v>0.3</v>
      </c>
      <c r="U2816" s="15">
        <v>0.4</v>
      </c>
      <c r="V2816" s="15">
        <v>72631</v>
      </c>
      <c r="W2816" s="15">
        <v>89574</v>
      </c>
      <c r="X2816" s="15">
        <v>29052</v>
      </c>
      <c r="Y2816" s="15">
        <v>-60522</v>
      </c>
      <c r="Z2816" s="15">
        <v>569</v>
      </c>
      <c r="AA2816" s="15">
        <v>0.70299999999999996</v>
      </c>
      <c r="AB2816" s="15">
        <v>44.9</v>
      </c>
    </row>
    <row r="2817" spans="1:28" ht="15" customHeight="1" x14ac:dyDescent="0.3">
      <c r="A2817" s="15" t="s">
        <v>2945</v>
      </c>
      <c r="B2817" s="15" t="s">
        <v>122</v>
      </c>
      <c r="C2817" s="15" t="s">
        <v>99</v>
      </c>
      <c r="D2817" s="15" t="s">
        <v>177</v>
      </c>
      <c r="E2817" s="15" t="s">
        <v>112</v>
      </c>
      <c r="F2817" s="15">
        <v>4.75</v>
      </c>
      <c r="G2817" s="15">
        <v>597</v>
      </c>
      <c r="H2817" s="15">
        <v>17.8</v>
      </c>
      <c r="I2817" s="15">
        <v>54</v>
      </c>
      <c r="J2817" s="15">
        <v>7.9</v>
      </c>
      <c r="K2817" s="15">
        <v>5.82</v>
      </c>
      <c r="L2817" s="15">
        <v>25.2</v>
      </c>
      <c r="M2817" s="15">
        <v>138.9</v>
      </c>
      <c r="N2817" s="15">
        <v>44.5</v>
      </c>
      <c r="O2817" s="15">
        <v>166.8</v>
      </c>
      <c r="P2817" s="15" t="s">
        <v>107</v>
      </c>
      <c r="Q2817" s="15">
        <v>120</v>
      </c>
      <c r="R2817" s="15">
        <v>7.61</v>
      </c>
      <c r="S2817" s="15">
        <v>0.82</v>
      </c>
      <c r="T2817" s="15">
        <v>21.89</v>
      </c>
      <c r="U2817" s="15">
        <v>103.98</v>
      </c>
      <c r="V2817" s="15">
        <v>3024</v>
      </c>
      <c r="W2817" s="15">
        <v>322601</v>
      </c>
      <c r="X2817" s="15">
        <v>314436</v>
      </c>
      <c r="Y2817" s="15">
        <v>-8165</v>
      </c>
      <c r="Z2817" s="15">
        <v>11622</v>
      </c>
      <c r="AA2817" s="15">
        <v>8.9469999999999992</v>
      </c>
      <c r="AB2817" s="15">
        <v>35.9</v>
      </c>
    </row>
    <row r="2818" spans="1:28" ht="15" customHeight="1" x14ac:dyDescent="0.3">
      <c r="A2818" s="15" t="s">
        <v>2946</v>
      </c>
      <c r="B2818" s="15" t="s">
        <v>146</v>
      </c>
      <c r="C2818" s="15" t="s">
        <v>170</v>
      </c>
      <c r="D2818" s="15" t="s">
        <v>111</v>
      </c>
      <c r="E2818" s="15" t="s">
        <v>120</v>
      </c>
      <c r="F2818" s="15">
        <v>14.71</v>
      </c>
      <c r="G2818" s="15">
        <v>450.6</v>
      </c>
      <c r="H2818" s="15">
        <v>34.299999999999997</v>
      </c>
      <c r="I2818" s="15">
        <v>50.9</v>
      </c>
      <c r="J2818" s="15">
        <v>8.9</v>
      </c>
      <c r="K2818" s="15">
        <v>6.48</v>
      </c>
      <c r="L2818" s="15">
        <v>16.5</v>
      </c>
      <c r="M2818" s="15">
        <v>109.8</v>
      </c>
      <c r="N2818" s="15">
        <v>48.6</v>
      </c>
      <c r="O2818" s="15">
        <v>136.80000000000001</v>
      </c>
      <c r="P2818" s="15" t="s">
        <v>107</v>
      </c>
      <c r="Q2818" s="15">
        <v>143.4</v>
      </c>
      <c r="R2818" s="15">
        <v>5.42</v>
      </c>
      <c r="S2818" s="15">
        <v>0.98</v>
      </c>
      <c r="T2818" s="15">
        <v>0.77</v>
      </c>
      <c r="U2818" s="15">
        <v>11.33</v>
      </c>
      <c r="V2818" s="15">
        <v>70224</v>
      </c>
      <c r="W2818" s="15">
        <v>1086143</v>
      </c>
      <c r="X2818" s="15">
        <v>795638</v>
      </c>
      <c r="Y2818" s="15">
        <v>-290505</v>
      </c>
      <c r="Z2818" s="15">
        <v>7470</v>
      </c>
      <c r="AA2818" s="15">
        <v>1.5169999999999999</v>
      </c>
      <c r="AB2818" s="15">
        <v>43.5</v>
      </c>
    </row>
    <row r="2819" spans="1:28" ht="15" customHeight="1" x14ac:dyDescent="0.3">
      <c r="A2819" s="15" t="s">
        <v>2947</v>
      </c>
      <c r="B2819" s="15" t="s">
        <v>126</v>
      </c>
      <c r="C2819" s="15" t="s">
        <v>129</v>
      </c>
      <c r="D2819" s="15" t="s">
        <v>106</v>
      </c>
      <c r="E2819" s="15" t="s">
        <v>112</v>
      </c>
      <c r="F2819" s="15">
        <v>13.05</v>
      </c>
      <c r="G2819" s="15">
        <v>215.1</v>
      </c>
      <c r="H2819" s="15">
        <v>22.9</v>
      </c>
      <c r="I2819" s="15">
        <v>47.2</v>
      </c>
      <c r="J2819" s="15">
        <v>8.6</v>
      </c>
      <c r="K2819" s="15">
        <v>6.79</v>
      </c>
      <c r="L2819" s="15">
        <v>26.6</v>
      </c>
      <c r="M2819" s="15">
        <v>122.5</v>
      </c>
      <c r="N2819" s="15">
        <v>37</v>
      </c>
      <c r="O2819" s="15">
        <v>128.69999999999999</v>
      </c>
      <c r="P2819" s="15" t="s">
        <v>116</v>
      </c>
      <c r="Q2819" s="15">
        <v>129.4</v>
      </c>
      <c r="R2819" s="15">
        <v>7.63</v>
      </c>
      <c r="S2819" s="15">
        <v>0.97</v>
      </c>
      <c r="T2819" s="15">
        <v>2.78</v>
      </c>
      <c r="U2819" s="15">
        <v>36.28</v>
      </c>
      <c r="V2819" s="15">
        <v>22631</v>
      </c>
      <c r="W2819" s="15">
        <v>676032</v>
      </c>
      <c r="X2819" s="15">
        <v>821053</v>
      </c>
      <c r="Y2819" s="15">
        <v>145021</v>
      </c>
      <c r="Z2819" s="15">
        <v>3858</v>
      </c>
      <c r="AA2819" s="15">
        <v>9.4039999999999999</v>
      </c>
      <c r="AB2819" s="15">
        <v>22.2</v>
      </c>
    </row>
    <row r="2820" spans="1:28" ht="15" customHeight="1" x14ac:dyDescent="0.3">
      <c r="A2820" s="15" t="s">
        <v>2948</v>
      </c>
      <c r="B2820" s="15" t="s">
        <v>109</v>
      </c>
      <c r="C2820" s="15" t="s">
        <v>134</v>
      </c>
      <c r="D2820" s="15" t="s">
        <v>130</v>
      </c>
      <c r="E2820" s="15" t="s">
        <v>101</v>
      </c>
      <c r="F2820" s="15">
        <v>13.64</v>
      </c>
      <c r="G2820" s="15">
        <v>542.9</v>
      </c>
      <c r="H2820" s="15">
        <v>24.7</v>
      </c>
      <c r="I2820" s="15">
        <v>71.400000000000006</v>
      </c>
      <c r="J2820" s="15">
        <v>7.4</v>
      </c>
      <c r="K2820" s="15">
        <v>5.2</v>
      </c>
      <c r="L2820" s="15">
        <v>28.2</v>
      </c>
      <c r="M2820" s="15">
        <v>130.19999999999999</v>
      </c>
      <c r="N2820" s="15">
        <v>55.9</v>
      </c>
      <c r="O2820" s="15">
        <v>92.2</v>
      </c>
      <c r="P2820" s="15" t="s">
        <v>102</v>
      </c>
      <c r="Q2820" s="15">
        <v>256.2</v>
      </c>
      <c r="R2820" s="15">
        <v>7.15</v>
      </c>
      <c r="S2820" s="15">
        <v>0.78</v>
      </c>
      <c r="T2820" s="15">
        <v>0.3</v>
      </c>
      <c r="U2820" s="15">
        <v>4.09</v>
      </c>
      <c r="V2820" s="15">
        <v>52210</v>
      </c>
      <c r="W2820" s="15">
        <v>933243</v>
      </c>
      <c r="X2820" s="15">
        <v>213539</v>
      </c>
      <c r="Y2820" s="15">
        <v>-719704</v>
      </c>
      <c r="Z2820" s="15">
        <v>8842</v>
      </c>
      <c r="AA2820" s="15">
        <v>0.46300000000000002</v>
      </c>
      <c r="AB2820" s="15">
        <v>41.3</v>
      </c>
    </row>
    <row r="2821" spans="1:28" ht="15" customHeight="1" x14ac:dyDescent="0.3">
      <c r="A2821" s="15" t="s">
        <v>2949</v>
      </c>
      <c r="B2821" s="15" t="s">
        <v>104</v>
      </c>
      <c r="C2821" s="15" t="s">
        <v>99</v>
      </c>
      <c r="D2821" s="15" t="s">
        <v>100</v>
      </c>
      <c r="E2821" s="15" t="s">
        <v>101</v>
      </c>
      <c r="F2821" s="15">
        <v>2.87</v>
      </c>
      <c r="G2821" s="15">
        <v>817.6</v>
      </c>
      <c r="H2821" s="15">
        <v>26.6</v>
      </c>
      <c r="I2821" s="15">
        <v>73.5</v>
      </c>
      <c r="J2821" s="15">
        <v>6.1</v>
      </c>
      <c r="K2821" s="15">
        <v>6.33</v>
      </c>
      <c r="L2821" s="15">
        <v>32.799999999999997</v>
      </c>
      <c r="M2821" s="15">
        <v>150.19999999999999</v>
      </c>
      <c r="N2821" s="15">
        <v>48.5</v>
      </c>
      <c r="O2821" s="15">
        <v>113.8</v>
      </c>
      <c r="P2821" s="15" t="s">
        <v>107</v>
      </c>
      <c r="Q2821" s="15">
        <v>249.5</v>
      </c>
      <c r="R2821" s="15">
        <v>5.66</v>
      </c>
      <c r="S2821" s="15">
        <v>0.85</v>
      </c>
      <c r="T2821" s="15">
        <v>2.69</v>
      </c>
      <c r="U2821" s="15">
        <v>7.72</v>
      </c>
      <c r="V2821" s="15">
        <v>22863</v>
      </c>
      <c r="W2821" s="15">
        <v>219984</v>
      </c>
      <c r="X2821" s="15">
        <v>176502</v>
      </c>
      <c r="Y2821" s="15">
        <v>-43482</v>
      </c>
      <c r="Z2821" s="15">
        <v>1670</v>
      </c>
      <c r="AA2821" s="15">
        <v>4.6230000000000002</v>
      </c>
      <c r="AB2821" s="15">
        <v>45.3</v>
      </c>
    </row>
    <row r="2822" spans="1:28" ht="15" customHeight="1" x14ac:dyDescent="0.3">
      <c r="A2822" s="15" t="s">
        <v>2950</v>
      </c>
      <c r="B2822" s="15" t="s">
        <v>126</v>
      </c>
      <c r="C2822" s="15" t="s">
        <v>152</v>
      </c>
      <c r="D2822" s="15" t="s">
        <v>144</v>
      </c>
      <c r="E2822" s="15" t="s">
        <v>112</v>
      </c>
      <c r="F2822" s="15">
        <v>2.5299999999999998</v>
      </c>
      <c r="G2822" s="15">
        <v>100.1</v>
      </c>
      <c r="H2822" s="15">
        <v>28.3</v>
      </c>
      <c r="I2822" s="15">
        <v>47.5</v>
      </c>
      <c r="J2822" s="15">
        <v>8.6</v>
      </c>
      <c r="K2822" s="15">
        <v>7.12</v>
      </c>
      <c r="L2822" s="15">
        <v>22.5</v>
      </c>
      <c r="M2822" s="15">
        <v>124.8</v>
      </c>
      <c r="N2822" s="15">
        <v>62.4</v>
      </c>
      <c r="O2822" s="15">
        <v>95.3</v>
      </c>
      <c r="P2822" s="15" t="s">
        <v>107</v>
      </c>
      <c r="Q2822" s="15">
        <v>120</v>
      </c>
      <c r="R2822" s="15">
        <v>6.44</v>
      </c>
      <c r="S2822" s="15">
        <v>0.67</v>
      </c>
      <c r="T2822" s="15">
        <v>1.49</v>
      </c>
      <c r="U2822" s="15">
        <v>3.77</v>
      </c>
      <c r="V2822" s="15">
        <v>62494</v>
      </c>
      <c r="W2822" s="15">
        <v>174504</v>
      </c>
      <c r="X2822" s="15">
        <v>235602</v>
      </c>
      <c r="Y2822" s="15">
        <v>61098</v>
      </c>
      <c r="Z2822" s="15">
        <v>1743</v>
      </c>
      <c r="AA2822" s="15">
        <v>2.1629999999999998</v>
      </c>
      <c r="AB2822" s="15">
        <v>19.7</v>
      </c>
    </row>
    <row r="2823" spans="1:28" ht="15" customHeight="1" x14ac:dyDescent="0.3">
      <c r="A2823" s="15" t="s">
        <v>2951</v>
      </c>
      <c r="B2823" s="15" t="s">
        <v>137</v>
      </c>
      <c r="C2823" s="15" t="s">
        <v>105</v>
      </c>
      <c r="D2823" s="15" t="s">
        <v>106</v>
      </c>
      <c r="E2823" s="15" t="s">
        <v>120</v>
      </c>
      <c r="F2823" s="15">
        <v>7.33</v>
      </c>
      <c r="G2823" s="15">
        <v>241</v>
      </c>
      <c r="H2823" s="15">
        <v>35.799999999999997</v>
      </c>
      <c r="I2823" s="15">
        <v>49.8</v>
      </c>
      <c r="J2823" s="15">
        <v>7.4</v>
      </c>
      <c r="K2823" s="15">
        <v>6.71</v>
      </c>
      <c r="L2823" s="15">
        <v>21.9</v>
      </c>
      <c r="M2823" s="15">
        <v>202.9</v>
      </c>
      <c r="N2823" s="15">
        <v>66.8</v>
      </c>
      <c r="O2823" s="15">
        <v>74.099999999999994</v>
      </c>
      <c r="P2823" s="15" t="s">
        <v>107</v>
      </c>
      <c r="Q2823" s="15">
        <v>110.4</v>
      </c>
      <c r="R2823" s="15">
        <v>7.8</v>
      </c>
      <c r="S2823" s="15">
        <v>0.68</v>
      </c>
      <c r="T2823" s="15">
        <v>3.12</v>
      </c>
      <c r="U2823" s="15">
        <v>22.87</v>
      </c>
      <c r="V2823" s="15">
        <v>25288</v>
      </c>
      <c r="W2823" s="15">
        <v>439532</v>
      </c>
      <c r="X2823" s="15">
        <v>578337</v>
      </c>
      <c r="Y2823" s="15">
        <v>138805</v>
      </c>
      <c r="Z2823" s="15">
        <v>5083</v>
      </c>
      <c r="AA2823" s="15">
        <v>4.4989999999999997</v>
      </c>
      <c r="AB2823" s="15">
        <v>23.1</v>
      </c>
    </row>
    <row r="2824" spans="1:28" ht="15" customHeight="1" x14ac:dyDescent="0.3">
      <c r="A2824" s="15" t="s">
        <v>2952</v>
      </c>
      <c r="B2824" s="15" t="s">
        <v>137</v>
      </c>
      <c r="C2824" s="15" t="s">
        <v>170</v>
      </c>
      <c r="D2824" s="15" t="s">
        <v>177</v>
      </c>
      <c r="E2824" s="15" t="s">
        <v>112</v>
      </c>
      <c r="F2824" s="15">
        <v>13.7</v>
      </c>
      <c r="G2824" s="15">
        <v>380.2</v>
      </c>
      <c r="H2824" s="15">
        <v>20.7</v>
      </c>
      <c r="I2824" s="15">
        <v>56.5</v>
      </c>
      <c r="J2824" s="15">
        <v>7.6</v>
      </c>
      <c r="K2824" s="15">
        <v>7.26</v>
      </c>
      <c r="L2824" s="15">
        <v>24.4</v>
      </c>
      <c r="M2824" s="15">
        <v>94.7</v>
      </c>
      <c r="N2824" s="15">
        <v>65.400000000000006</v>
      </c>
      <c r="O2824" s="15">
        <v>112</v>
      </c>
      <c r="P2824" s="15" t="s">
        <v>102</v>
      </c>
      <c r="Q2824" s="15">
        <v>123.8</v>
      </c>
      <c r="R2824" s="15">
        <v>7.45</v>
      </c>
      <c r="S2824" s="15">
        <v>0.83</v>
      </c>
      <c r="T2824" s="15">
        <v>36.909999999999997</v>
      </c>
      <c r="U2824" s="15">
        <v>505.67</v>
      </c>
      <c r="V2824" s="15">
        <v>3760</v>
      </c>
      <c r="W2824" s="15">
        <v>740762</v>
      </c>
      <c r="X2824" s="15">
        <v>1901319</v>
      </c>
      <c r="Y2824" s="15">
        <v>1160557</v>
      </c>
      <c r="Z2824" s="15">
        <v>26967</v>
      </c>
      <c r="AA2824" s="15">
        <v>18.751000000000001</v>
      </c>
      <c r="AB2824" s="15">
        <v>28.5</v>
      </c>
    </row>
    <row r="2825" spans="1:28" ht="15" customHeight="1" x14ac:dyDescent="0.3">
      <c r="A2825" s="15" t="s">
        <v>2953</v>
      </c>
      <c r="B2825" s="15" t="s">
        <v>137</v>
      </c>
      <c r="C2825" s="15" t="s">
        <v>134</v>
      </c>
      <c r="D2825" s="15" t="s">
        <v>177</v>
      </c>
      <c r="E2825" s="15" t="s">
        <v>112</v>
      </c>
      <c r="F2825" s="15">
        <v>4.6500000000000004</v>
      </c>
      <c r="G2825" s="15">
        <v>709.8</v>
      </c>
      <c r="H2825" s="15">
        <v>22.1</v>
      </c>
      <c r="I2825" s="15">
        <v>63.6</v>
      </c>
      <c r="J2825" s="15">
        <v>7.7</v>
      </c>
      <c r="K2825" s="15">
        <v>6.84</v>
      </c>
      <c r="L2825" s="15">
        <v>25</v>
      </c>
      <c r="M2825" s="15">
        <v>159.80000000000001</v>
      </c>
      <c r="N2825" s="15">
        <v>59.4</v>
      </c>
      <c r="O2825" s="15">
        <v>136.69999999999999</v>
      </c>
      <c r="P2825" s="15" t="s">
        <v>107</v>
      </c>
      <c r="Q2825" s="15">
        <v>160.4</v>
      </c>
      <c r="R2825" s="15">
        <v>6.37</v>
      </c>
      <c r="S2825" s="15">
        <v>0.83</v>
      </c>
      <c r="T2825" s="15">
        <v>78.8</v>
      </c>
      <c r="U2825" s="15">
        <v>366.42</v>
      </c>
      <c r="V2825" s="15">
        <v>3328</v>
      </c>
      <c r="W2825" s="15">
        <v>301966</v>
      </c>
      <c r="X2825" s="15">
        <v>1219446</v>
      </c>
      <c r="Y2825" s="15">
        <v>917480</v>
      </c>
      <c r="Z2825" s="15">
        <v>13594</v>
      </c>
      <c r="AA2825" s="15">
        <v>26.954999999999998</v>
      </c>
      <c r="AB2825" s="15">
        <v>45.2</v>
      </c>
    </row>
    <row r="2826" spans="1:28" ht="15" customHeight="1" x14ac:dyDescent="0.3">
      <c r="A2826" s="15" t="s">
        <v>2954</v>
      </c>
      <c r="B2826" s="15" t="s">
        <v>137</v>
      </c>
      <c r="C2826" s="15" t="s">
        <v>134</v>
      </c>
      <c r="D2826" s="15" t="s">
        <v>132</v>
      </c>
      <c r="E2826" s="15" t="s">
        <v>101</v>
      </c>
      <c r="F2826" s="15">
        <v>4.53</v>
      </c>
      <c r="G2826" s="15">
        <v>694.3</v>
      </c>
      <c r="H2826" s="15">
        <v>26.5</v>
      </c>
      <c r="I2826" s="15">
        <v>77.099999999999994</v>
      </c>
      <c r="J2826" s="15">
        <v>5.8</v>
      </c>
      <c r="K2826" s="15">
        <v>7.53</v>
      </c>
      <c r="L2826" s="15">
        <v>30.9</v>
      </c>
      <c r="M2826" s="15">
        <v>40</v>
      </c>
      <c r="N2826" s="15">
        <v>50.5</v>
      </c>
      <c r="O2826" s="15">
        <v>118.7</v>
      </c>
      <c r="P2826" s="15" t="s">
        <v>127</v>
      </c>
      <c r="Q2826" s="15">
        <v>111.5</v>
      </c>
      <c r="R2826" s="15">
        <v>7.67</v>
      </c>
      <c r="S2826" s="15">
        <v>0.67</v>
      </c>
      <c r="T2826" s="15">
        <v>1.1499999999999999</v>
      </c>
      <c r="U2826" s="15">
        <v>5.21</v>
      </c>
      <c r="V2826" s="15">
        <v>89337</v>
      </c>
      <c r="W2826" s="15">
        <v>263333</v>
      </c>
      <c r="X2826" s="15">
        <v>465446</v>
      </c>
      <c r="Y2826" s="15">
        <v>202113</v>
      </c>
      <c r="Z2826" s="15">
        <v>2740</v>
      </c>
      <c r="AA2826" s="15">
        <v>1.901</v>
      </c>
      <c r="AB2826" s="15">
        <v>53.7</v>
      </c>
    </row>
    <row r="2827" spans="1:28" ht="15" customHeight="1" x14ac:dyDescent="0.3">
      <c r="A2827" s="15" t="s">
        <v>2955</v>
      </c>
      <c r="B2827" s="15" t="s">
        <v>104</v>
      </c>
      <c r="C2827" s="15" t="s">
        <v>129</v>
      </c>
      <c r="D2827" s="15" t="s">
        <v>100</v>
      </c>
      <c r="E2827" s="15" t="s">
        <v>101</v>
      </c>
      <c r="F2827" s="15">
        <v>11.07</v>
      </c>
      <c r="G2827" s="15">
        <v>795.6</v>
      </c>
      <c r="H2827" s="15">
        <v>29.2</v>
      </c>
      <c r="I2827" s="15">
        <v>62.7</v>
      </c>
      <c r="J2827" s="15">
        <v>6.6</v>
      </c>
      <c r="K2827" s="15">
        <v>7.06</v>
      </c>
      <c r="L2827" s="15">
        <v>35.6</v>
      </c>
      <c r="M2827" s="15">
        <v>138.1</v>
      </c>
      <c r="N2827" s="15">
        <v>65</v>
      </c>
      <c r="O2827" s="15">
        <v>113.7</v>
      </c>
      <c r="P2827" s="15" t="s">
        <v>102</v>
      </c>
      <c r="Q2827" s="15">
        <v>188</v>
      </c>
      <c r="R2827" s="15">
        <v>4.97</v>
      </c>
      <c r="S2827" s="15">
        <v>0.69</v>
      </c>
      <c r="T2827" s="15">
        <v>4.12</v>
      </c>
      <c r="U2827" s="15">
        <v>45.61</v>
      </c>
      <c r="V2827" s="15">
        <v>25652</v>
      </c>
      <c r="W2827" s="15">
        <v>707465</v>
      </c>
      <c r="X2827" s="15">
        <v>1169988</v>
      </c>
      <c r="Y2827" s="15">
        <v>462523</v>
      </c>
      <c r="Z2827" s="15">
        <v>4878</v>
      </c>
      <c r="AA2827" s="15">
        <v>9.35</v>
      </c>
      <c r="AB2827" s="15">
        <v>46.9</v>
      </c>
    </row>
    <row r="2828" spans="1:28" ht="15" customHeight="1" x14ac:dyDescent="0.3">
      <c r="A2828" s="15" t="s">
        <v>2956</v>
      </c>
      <c r="B2828" s="15" t="s">
        <v>137</v>
      </c>
      <c r="C2828" s="15" t="s">
        <v>105</v>
      </c>
      <c r="D2828" s="15" t="s">
        <v>106</v>
      </c>
      <c r="E2828" s="15" t="s">
        <v>101</v>
      </c>
      <c r="F2828" s="15">
        <v>13.96</v>
      </c>
      <c r="G2828" s="15">
        <v>743.6</v>
      </c>
      <c r="H2828" s="15">
        <v>28.3</v>
      </c>
      <c r="I2828" s="15">
        <v>65.3</v>
      </c>
      <c r="J2828" s="15">
        <v>5.0999999999999996</v>
      </c>
      <c r="K2828" s="15">
        <v>6.89</v>
      </c>
      <c r="L2828" s="15">
        <v>38.799999999999997</v>
      </c>
      <c r="M2828" s="15">
        <v>129.5</v>
      </c>
      <c r="N2828" s="15">
        <v>50</v>
      </c>
      <c r="O2828" s="15">
        <v>106.7</v>
      </c>
      <c r="P2828" s="15" t="s">
        <v>127</v>
      </c>
      <c r="Q2828" s="15">
        <v>170.4</v>
      </c>
      <c r="R2828" s="15">
        <v>5.17</v>
      </c>
      <c r="S2828" s="15">
        <v>1</v>
      </c>
      <c r="T2828" s="15">
        <v>6.08</v>
      </c>
      <c r="U2828" s="15">
        <v>84.88</v>
      </c>
      <c r="V2828" s="15">
        <v>22562</v>
      </c>
      <c r="W2828" s="15">
        <v>984276</v>
      </c>
      <c r="X2828" s="15">
        <v>1915063</v>
      </c>
      <c r="Y2828" s="15">
        <v>930787</v>
      </c>
      <c r="Z2828" s="15">
        <v>7319</v>
      </c>
      <c r="AA2828" s="15">
        <v>11.597</v>
      </c>
      <c r="AB2828" s="15">
        <v>47.7</v>
      </c>
    </row>
    <row r="2829" spans="1:28" ht="15" customHeight="1" x14ac:dyDescent="0.3">
      <c r="A2829" s="15" t="s">
        <v>2957</v>
      </c>
      <c r="B2829" s="15" t="s">
        <v>122</v>
      </c>
      <c r="C2829" s="15" t="s">
        <v>129</v>
      </c>
      <c r="D2829" s="15" t="s">
        <v>100</v>
      </c>
      <c r="E2829" s="15" t="s">
        <v>112</v>
      </c>
      <c r="F2829" s="15">
        <v>11.86</v>
      </c>
      <c r="G2829" s="15">
        <v>248.5</v>
      </c>
      <c r="H2829" s="15">
        <v>23.5</v>
      </c>
      <c r="I2829" s="15">
        <v>58</v>
      </c>
      <c r="J2829" s="15">
        <v>6.9</v>
      </c>
      <c r="K2829" s="15">
        <v>6.45</v>
      </c>
      <c r="L2829" s="15">
        <v>29.5</v>
      </c>
      <c r="M2829" s="15">
        <v>113.5</v>
      </c>
      <c r="N2829" s="15">
        <v>47.3</v>
      </c>
      <c r="O2829" s="15">
        <v>112.5</v>
      </c>
      <c r="P2829" s="15" t="s">
        <v>127</v>
      </c>
      <c r="Q2829" s="15">
        <v>222.6</v>
      </c>
      <c r="R2829" s="15">
        <v>5.51</v>
      </c>
      <c r="S2829" s="15">
        <v>0.76</v>
      </c>
      <c r="T2829" s="15">
        <v>2.25</v>
      </c>
      <c r="U2829" s="15">
        <v>26.68</v>
      </c>
      <c r="V2829" s="15">
        <v>26910</v>
      </c>
      <c r="W2829" s="15">
        <v>935818</v>
      </c>
      <c r="X2829" s="15">
        <v>717959</v>
      </c>
      <c r="Y2829" s="15">
        <v>-217859</v>
      </c>
      <c r="Z2829" s="15">
        <v>6358</v>
      </c>
      <c r="AA2829" s="15">
        <v>4.1959999999999997</v>
      </c>
      <c r="AB2829" s="15">
        <v>43.2</v>
      </c>
    </row>
    <row r="2830" spans="1:28" ht="15" customHeight="1" x14ac:dyDescent="0.3">
      <c r="A2830" s="15" t="s">
        <v>2958</v>
      </c>
      <c r="B2830" s="15" t="s">
        <v>122</v>
      </c>
      <c r="C2830" s="15" t="s">
        <v>123</v>
      </c>
      <c r="D2830" s="15" t="s">
        <v>177</v>
      </c>
      <c r="E2830" s="15" t="s">
        <v>112</v>
      </c>
      <c r="F2830" s="15">
        <v>2.66</v>
      </c>
      <c r="G2830" s="15">
        <v>284.7</v>
      </c>
      <c r="H2830" s="15">
        <v>24.1</v>
      </c>
      <c r="I2830" s="15">
        <v>45.6</v>
      </c>
      <c r="J2830" s="15">
        <v>7.9</v>
      </c>
      <c r="K2830" s="15">
        <v>5.97</v>
      </c>
      <c r="L2830" s="15">
        <v>21.1</v>
      </c>
      <c r="M2830" s="15">
        <v>153.5</v>
      </c>
      <c r="N2830" s="15">
        <v>45.1</v>
      </c>
      <c r="O2830" s="15">
        <v>113.6</v>
      </c>
      <c r="P2830" s="15" t="s">
        <v>102</v>
      </c>
      <c r="Q2830" s="15">
        <v>187.4</v>
      </c>
      <c r="R2830" s="15">
        <v>6.36</v>
      </c>
      <c r="S2830" s="15">
        <v>0.84</v>
      </c>
      <c r="T2830" s="15">
        <v>25.81</v>
      </c>
      <c r="U2830" s="15">
        <v>68.650000000000006</v>
      </c>
      <c r="V2830" s="15">
        <v>3113</v>
      </c>
      <c r="W2830" s="15">
        <v>226581</v>
      </c>
      <c r="X2830" s="15">
        <v>213707</v>
      </c>
      <c r="Y2830" s="15">
        <v>-12874</v>
      </c>
      <c r="Z2830" s="15">
        <v>3703</v>
      </c>
      <c r="AA2830" s="15">
        <v>18.539000000000001</v>
      </c>
      <c r="AB2830" s="15">
        <v>19</v>
      </c>
    </row>
    <row r="2831" spans="1:28" ht="15" customHeight="1" x14ac:dyDescent="0.3">
      <c r="A2831" s="15" t="s">
        <v>2959</v>
      </c>
      <c r="B2831" s="15" t="s">
        <v>104</v>
      </c>
      <c r="C2831" s="15" t="s">
        <v>129</v>
      </c>
      <c r="D2831" s="15" t="s">
        <v>115</v>
      </c>
      <c r="E2831" s="15" t="s">
        <v>112</v>
      </c>
      <c r="F2831" s="15">
        <v>14.2</v>
      </c>
      <c r="G2831" s="15">
        <v>460</v>
      </c>
      <c r="H2831" s="15">
        <v>21.9</v>
      </c>
      <c r="I2831" s="15">
        <v>60.7</v>
      </c>
      <c r="J2831" s="15">
        <v>7.9</v>
      </c>
      <c r="K2831" s="15">
        <v>5.36</v>
      </c>
      <c r="L2831" s="15"/>
      <c r="M2831" s="15">
        <v>107.6</v>
      </c>
      <c r="N2831" s="15">
        <v>51.3</v>
      </c>
      <c r="O2831" s="15">
        <v>118.7</v>
      </c>
      <c r="P2831" s="15" t="s">
        <v>107</v>
      </c>
      <c r="Q2831" s="15">
        <v>58.2</v>
      </c>
      <c r="R2831" s="15">
        <v>2.46</v>
      </c>
      <c r="S2831" s="15">
        <v>0.95</v>
      </c>
      <c r="T2831" s="15">
        <v>0.3</v>
      </c>
      <c r="U2831" s="15">
        <v>4.26</v>
      </c>
      <c r="V2831" s="15">
        <v>21435</v>
      </c>
      <c r="W2831" s="15">
        <v>729088</v>
      </c>
      <c r="X2831" s="15">
        <v>91313</v>
      </c>
      <c r="Y2831" s="15">
        <v>-637775</v>
      </c>
      <c r="Z2831" s="15">
        <v>29111</v>
      </c>
      <c r="AA2831" s="15">
        <v>0.14599999999999999</v>
      </c>
      <c r="AB2831" s="15">
        <v>58</v>
      </c>
    </row>
    <row r="2832" spans="1:28" ht="15" customHeight="1" x14ac:dyDescent="0.3">
      <c r="A2832" s="15" t="s">
        <v>2960</v>
      </c>
      <c r="B2832" s="15" t="s">
        <v>118</v>
      </c>
      <c r="C2832" s="15" t="s">
        <v>134</v>
      </c>
      <c r="D2832" s="15" t="s">
        <v>115</v>
      </c>
      <c r="E2832" s="15" t="s">
        <v>112</v>
      </c>
      <c r="F2832" s="15">
        <v>10.72</v>
      </c>
      <c r="G2832" s="15">
        <v>218.2</v>
      </c>
      <c r="H2832" s="15">
        <v>25.2</v>
      </c>
      <c r="I2832" s="15">
        <v>60.4</v>
      </c>
      <c r="J2832" s="15">
        <v>7.9</v>
      </c>
      <c r="K2832" s="15">
        <v>6.59</v>
      </c>
      <c r="L2832" s="15">
        <v>22.6</v>
      </c>
      <c r="M2832" s="15">
        <v>148.80000000000001</v>
      </c>
      <c r="N2832" s="15">
        <v>47.9</v>
      </c>
      <c r="O2832" s="15">
        <v>96</v>
      </c>
      <c r="P2832" s="15" t="s">
        <v>102</v>
      </c>
      <c r="Q2832" s="15">
        <v>103.2</v>
      </c>
      <c r="R2832" s="15">
        <v>8.77</v>
      </c>
      <c r="S2832" s="15">
        <v>0.75</v>
      </c>
      <c r="T2832" s="15">
        <v>2.92</v>
      </c>
      <c r="U2832" s="15">
        <v>31.3</v>
      </c>
      <c r="V2832" s="15">
        <v>23578</v>
      </c>
      <c r="W2832" s="15">
        <v>631422</v>
      </c>
      <c r="X2832" s="15">
        <v>737991</v>
      </c>
      <c r="Y2832" s="15">
        <v>106569</v>
      </c>
      <c r="Z2832" s="15">
        <v>15784</v>
      </c>
      <c r="AA2832" s="15">
        <v>1.9830000000000001</v>
      </c>
      <c r="AB2832" s="15">
        <v>20.399999999999999</v>
      </c>
    </row>
    <row r="2833" spans="1:28" ht="15" customHeight="1" x14ac:dyDescent="0.3">
      <c r="A2833" s="15" t="s">
        <v>2961</v>
      </c>
      <c r="B2833" s="15" t="s">
        <v>118</v>
      </c>
      <c r="C2833" s="15" t="s">
        <v>129</v>
      </c>
      <c r="D2833" s="15" t="s">
        <v>100</v>
      </c>
      <c r="E2833" s="15" t="s">
        <v>112</v>
      </c>
      <c r="F2833" s="15">
        <v>9.4499999999999993</v>
      </c>
      <c r="G2833" s="15">
        <v>561.29999999999995</v>
      </c>
      <c r="H2833" s="15">
        <v>27.7</v>
      </c>
      <c r="I2833" s="15">
        <v>76.2</v>
      </c>
      <c r="J2833" s="15">
        <v>8.3000000000000007</v>
      </c>
      <c r="K2833" s="15">
        <v>6.91</v>
      </c>
      <c r="L2833" s="15">
        <v>26.6</v>
      </c>
      <c r="M2833" s="15">
        <v>98.9</v>
      </c>
      <c r="N2833" s="15">
        <v>55.1</v>
      </c>
      <c r="O2833" s="15">
        <v>32.4</v>
      </c>
      <c r="P2833" s="15" t="s">
        <v>102</v>
      </c>
      <c r="Q2833" s="15">
        <v>161.1</v>
      </c>
      <c r="R2833" s="15">
        <v>4.57</v>
      </c>
      <c r="S2833" s="15">
        <v>0.7</v>
      </c>
      <c r="T2833" s="15">
        <v>3.26</v>
      </c>
      <c r="U2833" s="15">
        <v>30.81</v>
      </c>
      <c r="V2833" s="15">
        <v>25239</v>
      </c>
      <c r="W2833" s="15">
        <v>626745</v>
      </c>
      <c r="X2833" s="15">
        <v>777614</v>
      </c>
      <c r="Y2833" s="15">
        <v>150869</v>
      </c>
      <c r="Z2833" s="15">
        <v>4078</v>
      </c>
      <c r="AA2833" s="15">
        <v>7.5549999999999997</v>
      </c>
      <c r="AB2833" s="15">
        <v>42.9</v>
      </c>
    </row>
    <row r="2834" spans="1:28" ht="15" customHeight="1" x14ac:dyDescent="0.3">
      <c r="A2834" s="15" t="s">
        <v>2962</v>
      </c>
      <c r="B2834" s="15" t="s">
        <v>137</v>
      </c>
      <c r="C2834" s="15" t="s">
        <v>105</v>
      </c>
      <c r="D2834" s="15" t="s">
        <v>144</v>
      </c>
      <c r="E2834" s="15" t="s">
        <v>120</v>
      </c>
      <c r="F2834" s="15">
        <v>14.92</v>
      </c>
      <c r="G2834" s="15">
        <v>399.5</v>
      </c>
      <c r="H2834" s="15">
        <v>32.700000000000003</v>
      </c>
      <c r="I2834" s="15">
        <v>53</v>
      </c>
      <c r="J2834" s="15">
        <v>9.4</v>
      </c>
      <c r="K2834" s="15">
        <v>6.69</v>
      </c>
      <c r="L2834" s="15">
        <v>14</v>
      </c>
      <c r="M2834" s="15">
        <v>127.1</v>
      </c>
      <c r="N2834" s="15">
        <v>55.2</v>
      </c>
      <c r="O2834" s="15">
        <v>77.5</v>
      </c>
      <c r="P2834" s="15" t="s">
        <v>127</v>
      </c>
      <c r="Q2834" s="15">
        <v>187.1</v>
      </c>
      <c r="R2834" s="15">
        <v>4.75</v>
      </c>
      <c r="S2834" s="15">
        <v>0.84</v>
      </c>
      <c r="T2834" s="15">
        <v>1.7</v>
      </c>
      <c r="U2834" s="15">
        <v>25.36</v>
      </c>
      <c r="V2834" s="15">
        <v>61921</v>
      </c>
      <c r="W2834" s="15">
        <v>986469</v>
      </c>
      <c r="X2834" s="15">
        <v>1570317</v>
      </c>
      <c r="Y2834" s="15">
        <v>583848</v>
      </c>
      <c r="Z2834" s="15">
        <v>6745</v>
      </c>
      <c r="AA2834" s="15">
        <v>3.76</v>
      </c>
      <c r="AB2834" s="15">
        <v>44.2</v>
      </c>
    </row>
    <row r="2835" spans="1:28" ht="15" customHeight="1" x14ac:dyDescent="0.3">
      <c r="A2835" s="15" t="s">
        <v>2963</v>
      </c>
      <c r="B2835" s="15" t="s">
        <v>122</v>
      </c>
      <c r="C2835" s="15" t="s">
        <v>105</v>
      </c>
      <c r="D2835" s="15" t="s">
        <v>144</v>
      </c>
      <c r="E2835" s="15" t="s">
        <v>120</v>
      </c>
      <c r="F2835" s="15">
        <v>12.81</v>
      </c>
      <c r="G2835" s="15">
        <v>270</v>
      </c>
      <c r="H2835" s="15">
        <v>31</v>
      </c>
      <c r="I2835" s="15">
        <v>64.099999999999994</v>
      </c>
      <c r="J2835" s="15">
        <v>7.6</v>
      </c>
      <c r="K2835" s="15">
        <v>6.59</v>
      </c>
      <c r="L2835" s="15">
        <v>21.3</v>
      </c>
      <c r="M2835" s="15">
        <v>96.5</v>
      </c>
      <c r="N2835" s="15">
        <v>42.9</v>
      </c>
      <c r="O2835" s="15">
        <v>103.8</v>
      </c>
      <c r="P2835" s="15" t="s">
        <v>116</v>
      </c>
      <c r="Q2835" s="15">
        <v>214.5</v>
      </c>
      <c r="R2835" s="15">
        <v>5.48</v>
      </c>
      <c r="S2835" s="15">
        <v>0.8</v>
      </c>
      <c r="T2835" s="15">
        <v>1.1599999999999999</v>
      </c>
      <c r="U2835" s="15">
        <v>14.86</v>
      </c>
      <c r="V2835" s="15">
        <v>54321</v>
      </c>
      <c r="W2835" s="15">
        <v>871481</v>
      </c>
      <c r="X2835" s="15">
        <v>807210</v>
      </c>
      <c r="Y2835" s="15">
        <v>-64271</v>
      </c>
      <c r="Z2835" s="15">
        <v>4035</v>
      </c>
      <c r="AA2835" s="15">
        <v>3.6829999999999998</v>
      </c>
      <c r="AB2835" s="15">
        <v>45</v>
      </c>
    </row>
    <row r="2836" spans="1:28" ht="15" customHeight="1" x14ac:dyDescent="0.3">
      <c r="A2836" s="15" t="s">
        <v>2964</v>
      </c>
      <c r="B2836" s="15" t="s">
        <v>146</v>
      </c>
      <c r="C2836" s="15" t="s">
        <v>110</v>
      </c>
      <c r="D2836" s="15" t="s">
        <v>130</v>
      </c>
      <c r="E2836" s="15" t="s">
        <v>112</v>
      </c>
      <c r="F2836" s="15">
        <v>12.16</v>
      </c>
      <c r="G2836" s="15">
        <v>535.20000000000005</v>
      </c>
      <c r="H2836" s="15">
        <v>23.5</v>
      </c>
      <c r="I2836" s="15">
        <v>69.2</v>
      </c>
      <c r="J2836" s="15">
        <v>7.5</v>
      </c>
      <c r="K2836" s="15">
        <v>6.46</v>
      </c>
      <c r="L2836" s="15">
        <v>21.5</v>
      </c>
      <c r="M2836" s="15">
        <v>82.3</v>
      </c>
      <c r="N2836" s="15">
        <v>50.1</v>
      </c>
      <c r="O2836" s="15">
        <v>144.6</v>
      </c>
      <c r="P2836" s="15" t="s">
        <v>107</v>
      </c>
      <c r="Q2836" s="15">
        <v>226.9</v>
      </c>
      <c r="R2836" s="15">
        <v>4.37</v>
      </c>
      <c r="S2836" s="15">
        <v>0.68</v>
      </c>
      <c r="T2836" s="15">
        <v>1.69</v>
      </c>
      <c r="U2836" s="15">
        <v>20.55</v>
      </c>
      <c r="V2836" s="15">
        <v>68631</v>
      </c>
      <c r="W2836" s="15">
        <v>829257</v>
      </c>
      <c r="X2836" s="15">
        <v>1410367</v>
      </c>
      <c r="Y2836" s="15">
        <v>581110</v>
      </c>
      <c r="Z2836" s="15">
        <v>11598</v>
      </c>
      <c r="AA2836" s="15">
        <v>1.772</v>
      </c>
      <c r="AB2836" s="15">
        <v>44.4</v>
      </c>
    </row>
    <row r="2837" spans="1:28" ht="15" customHeight="1" x14ac:dyDescent="0.3">
      <c r="A2837" s="15" t="s">
        <v>2965</v>
      </c>
      <c r="B2837" s="15" t="s">
        <v>126</v>
      </c>
      <c r="C2837" s="15" t="s">
        <v>129</v>
      </c>
      <c r="D2837" s="15" t="s">
        <v>130</v>
      </c>
      <c r="E2837" s="15" t="s">
        <v>112</v>
      </c>
      <c r="F2837" s="15">
        <v>8.31</v>
      </c>
      <c r="G2837" s="15">
        <v>822.6</v>
      </c>
      <c r="H2837" s="15">
        <v>24</v>
      </c>
      <c r="I2837" s="15">
        <v>57.2</v>
      </c>
      <c r="J2837" s="15">
        <v>7.1</v>
      </c>
      <c r="K2837" s="15">
        <v>6.26</v>
      </c>
      <c r="L2837" s="15">
        <v>23.8</v>
      </c>
      <c r="M2837" s="15">
        <v>124.6</v>
      </c>
      <c r="N2837" s="15">
        <v>55.5</v>
      </c>
      <c r="O2837" s="15">
        <v>75.2</v>
      </c>
      <c r="P2837" s="15" t="s">
        <v>116</v>
      </c>
      <c r="Q2837" s="15">
        <v>186.5</v>
      </c>
      <c r="R2837" s="15">
        <v>3.4</v>
      </c>
      <c r="S2837" s="15">
        <v>0.96</v>
      </c>
      <c r="T2837" s="15">
        <v>1.48</v>
      </c>
      <c r="U2837" s="15">
        <v>12.3</v>
      </c>
      <c r="V2837" s="15">
        <v>69110</v>
      </c>
      <c r="W2837" s="15">
        <v>543614</v>
      </c>
      <c r="X2837" s="15">
        <v>850053</v>
      </c>
      <c r="Y2837" s="15">
        <v>306439</v>
      </c>
      <c r="Z2837" s="15">
        <v>3304</v>
      </c>
      <c r="AA2837" s="15">
        <v>3.7229999999999999</v>
      </c>
      <c r="AB2837" s="15">
        <v>47.3</v>
      </c>
    </row>
    <row r="2838" spans="1:28" ht="15" customHeight="1" x14ac:dyDescent="0.3">
      <c r="A2838" s="15" t="s">
        <v>2966</v>
      </c>
      <c r="B2838" s="15" t="s">
        <v>118</v>
      </c>
      <c r="C2838" s="15" t="s">
        <v>119</v>
      </c>
      <c r="D2838" s="15" t="s">
        <v>130</v>
      </c>
      <c r="E2838" s="15" t="s">
        <v>120</v>
      </c>
      <c r="F2838" s="15">
        <v>2.64</v>
      </c>
      <c r="G2838" s="15">
        <v>305.60000000000002</v>
      </c>
      <c r="H2838" s="15">
        <v>25.7</v>
      </c>
      <c r="I2838" s="15">
        <v>50.1</v>
      </c>
      <c r="J2838" s="15">
        <v>8.6999999999999993</v>
      </c>
      <c r="K2838" s="15">
        <v>6.95</v>
      </c>
      <c r="L2838" s="15">
        <v>17.5</v>
      </c>
      <c r="M2838" s="15">
        <v>107.2</v>
      </c>
      <c r="N2838" s="15">
        <v>51.8</v>
      </c>
      <c r="O2838" s="15">
        <v>109.1</v>
      </c>
      <c r="P2838" s="15" t="s">
        <v>107</v>
      </c>
      <c r="Q2838" s="15">
        <v>122.8</v>
      </c>
      <c r="R2838" s="15">
        <v>3.27</v>
      </c>
      <c r="S2838" s="15">
        <v>0.82</v>
      </c>
      <c r="T2838" s="15">
        <v>1.18</v>
      </c>
      <c r="U2838" s="15">
        <v>3.12</v>
      </c>
      <c r="V2838" s="15">
        <v>72004</v>
      </c>
      <c r="W2838" s="15">
        <v>162958</v>
      </c>
      <c r="X2838" s="15">
        <v>224652</v>
      </c>
      <c r="Y2838" s="15">
        <v>61694</v>
      </c>
      <c r="Z2838" s="15">
        <v>2591</v>
      </c>
      <c r="AA2838" s="15">
        <v>1.204</v>
      </c>
      <c r="AB2838" s="15">
        <v>37.200000000000003</v>
      </c>
    </row>
    <row r="2839" spans="1:28" ht="15" customHeight="1" x14ac:dyDescent="0.3">
      <c r="A2839" s="15" t="s">
        <v>2967</v>
      </c>
      <c r="B2839" s="15" t="s">
        <v>104</v>
      </c>
      <c r="C2839" s="15" t="s">
        <v>110</v>
      </c>
      <c r="D2839" s="15" t="s">
        <v>100</v>
      </c>
      <c r="E2839" s="15" t="s">
        <v>120</v>
      </c>
      <c r="F2839" s="15">
        <v>7.38</v>
      </c>
      <c r="G2839" s="15">
        <v>254.5</v>
      </c>
      <c r="H2839" s="15">
        <v>38.1</v>
      </c>
      <c r="I2839" s="15">
        <v>41.5</v>
      </c>
      <c r="J2839" s="15">
        <v>6.1</v>
      </c>
      <c r="K2839" s="15">
        <v>7.26</v>
      </c>
      <c r="L2839" s="15">
        <v>21.7</v>
      </c>
      <c r="M2839" s="15">
        <v>171.3</v>
      </c>
      <c r="N2839" s="15">
        <v>72.2</v>
      </c>
      <c r="O2839" s="15">
        <v>126.6</v>
      </c>
      <c r="P2839" s="15" t="s">
        <v>102</v>
      </c>
      <c r="Q2839" s="15">
        <v>185.6</v>
      </c>
      <c r="R2839" s="15">
        <v>5.86</v>
      </c>
      <c r="S2839" s="15">
        <v>0.69</v>
      </c>
      <c r="T2839" s="15">
        <v>1.42</v>
      </c>
      <c r="U2839" s="15">
        <v>10.48</v>
      </c>
      <c r="V2839" s="15">
        <v>22515</v>
      </c>
      <c r="W2839" s="15">
        <v>483897</v>
      </c>
      <c r="X2839" s="15">
        <v>235957</v>
      </c>
      <c r="Y2839" s="15">
        <v>-247940</v>
      </c>
      <c r="Z2839" s="15">
        <v>2730</v>
      </c>
      <c r="AA2839" s="15">
        <v>3.839</v>
      </c>
      <c r="AB2839" s="15">
        <v>37.6</v>
      </c>
    </row>
    <row r="2840" spans="1:28" ht="15" customHeight="1" x14ac:dyDescent="0.3">
      <c r="A2840" s="15" t="s">
        <v>2968</v>
      </c>
      <c r="B2840" s="15" t="s">
        <v>98</v>
      </c>
      <c r="C2840" s="15" t="s">
        <v>99</v>
      </c>
      <c r="D2840" s="15" t="s">
        <v>130</v>
      </c>
      <c r="E2840" s="15" t="s">
        <v>101</v>
      </c>
      <c r="F2840" s="15">
        <v>10.54</v>
      </c>
      <c r="G2840" s="15">
        <v>1254.0999999999999</v>
      </c>
      <c r="H2840" s="15">
        <v>33.6</v>
      </c>
      <c r="I2840" s="15">
        <v>75</v>
      </c>
      <c r="J2840" s="15">
        <v>5.5</v>
      </c>
      <c r="K2840" s="15">
        <v>6.49</v>
      </c>
      <c r="L2840" s="15">
        <v>32.1</v>
      </c>
      <c r="M2840" s="15">
        <v>138.6</v>
      </c>
      <c r="N2840" s="15">
        <v>57.1</v>
      </c>
      <c r="O2840" s="15">
        <v>105.7</v>
      </c>
      <c r="P2840" s="15" t="s">
        <v>102</v>
      </c>
      <c r="Q2840" s="15">
        <v>175.3</v>
      </c>
      <c r="R2840" s="15">
        <v>8.99</v>
      </c>
      <c r="S2840" s="15">
        <v>0.69</v>
      </c>
      <c r="T2840" s="15">
        <v>1.38</v>
      </c>
      <c r="U2840" s="15">
        <v>14.55</v>
      </c>
      <c r="V2840" s="15">
        <v>71567</v>
      </c>
      <c r="W2840" s="15">
        <v>767305</v>
      </c>
      <c r="X2840" s="15">
        <v>1041300</v>
      </c>
      <c r="Y2840" s="15">
        <v>273995</v>
      </c>
      <c r="Z2840" s="15">
        <v>5375</v>
      </c>
      <c r="AA2840" s="15">
        <v>2.7069999999999999</v>
      </c>
      <c r="AB2840" s="15">
        <v>62</v>
      </c>
    </row>
    <row r="2841" spans="1:28" ht="15" customHeight="1" x14ac:dyDescent="0.3">
      <c r="A2841" s="15" t="s">
        <v>2969</v>
      </c>
      <c r="B2841" s="15" t="s">
        <v>126</v>
      </c>
      <c r="C2841" s="15" t="s">
        <v>129</v>
      </c>
      <c r="D2841" s="15" t="s">
        <v>130</v>
      </c>
      <c r="E2841" s="15" t="s">
        <v>101</v>
      </c>
      <c r="F2841" s="15">
        <v>2</v>
      </c>
      <c r="G2841" s="15">
        <v>912.3</v>
      </c>
      <c r="H2841" s="15">
        <v>26.5</v>
      </c>
      <c r="I2841" s="15">
        <v>74.8</v>
      </c>
      <c r="J2841" s="15">
        <v>8.3000000000000007</v>
      </c>
      <c r="K2841" s="15">
        <v>6.83</v>
      </c>
      <c r="L2841" s="15">
        <v>30.1</v>
      </c>
      <c r="M2841" s="15">
        <v>119.1</v>
      </c>
      <c r="N2841" s="15">
        <v>47.3</v>
      </c>
      <c r="O2841" s="15">
        <v>109.6</v>
      </c>
      <c r="P2841" s="15" t="s">
        <v>116</v>
      </c>
      <c r="Q2841" s="15">
        <v>153.9</v>
      </c>
      <c r="R2841" s="15">
        <v>7.01</v>
      </c>
      <c r="S2841" s="15">
        <v>0.7</v>
      </c>
      <c r="T2841" s="15">
        <v>1.74</v>
      </c>
      <c r="U2841" s="15">
        <v>3.48</v>
      </c>
      <c r="V2841" s="15">
        <v>79432</v>
      </c>
      <c r="W2841" s="15">
        <v>126822</v>
      </c>
      <c r="X2841" s="15">
        <v>276423</v>
      </c>
      <c r="Y2841" s="15">
        <v>149601</v>
      </c>
      <c r="Z2841" s="15">
        <v>768</v>
      </c>
      <c r="AA2841" s="15">
        <v>4.5309999999999997</v>
      </c>
      <c r="AB2841" s="15">
        <v>38.700000000000003</v>
      </c>
    </row>
    <row r="2842" spans="1:28" ht="15" customHeight="1" x14ac:dyDescent="0.3">
      <c r="A2842" s="15" t="s">
        <v>2970</v>
      </c>
      <c r="B2842" s="15" t="s">
        <v>98</v>
      </c>
      <c r="C2842" s="15" t="s">
        <v>123</v>
      </c>
      <c r="D2842" s="15" t="s">
        <v>100</v>
      </c>
      <c r="E2842" s="15" t="s">
        <v>112</v>
      </c>
      <c r="F2842" s="15">
        <v>3.69</v>
      </c>
      <c r="G2842" s="15">
        <v>582</v>
      </c>
      <c r="H2842" s="15">
        <v>23.4</v>
      </c>
      <c r="I2842" s="15">
        <v>67.3</v>
      </c>
      <c r="J2842" s="15">
        <v>8.6999999999999993</v>
      </c>
      <c r="K2842" s="15">
        <v>6.39</v>
      </c>
      <c r="L2842" s="15">
        <v>16.899999999999999</v>
      </c>
      <c r="M2842" s="15">
        <v>137.30000000000001</v>
      </c>
      <c r="N2842" s="15">
        <v>49.4</v>
      </c>
      <c r="O2842" s="15">
        <v>102</v>
      </c>
      <c r="P2842" s="15" t="s">
        <v>107</v>
      </c>
      <c r="Q2842" s="15">
        <v>250.4</v>
      </c>
      <c r="R2842" s="15">
        <v>6.84</v>
      </c>
      <c r="S2842" s="15">
        <v>0.73</v>
      </c>
      <c r="T2842" s="15">
        <v>2.9</v>
      </c>
      <c r="U2842" s="15">
        <v>10.7</v>
      </c>
      <c r="V2842" s="15">
        <v>24214</v>
      </c>
      <c r="W2842" s="15">
        <v>301891</v>
      </c>
      <c r="X2842" s="15">
        <v>259090</v>
      </c>
      <c r="Y2842" s="15">
        <v>-42801</v>
      </c>
      <c r="Z2842" s="15">
        <v>2964</v>
      </c>
      <c r="AA2842" s="15">
        <v>3.61</v>
      </c>
      <c r="AB2842" s="15">
        <v>42.1</v>
      </c>
    </row>
    <row r="2843" spans="1:28" ht="15" customHeight="1" x14ac:dyDescent="0.3">
      <c r="A2843" s="15" t="s">
        <v>2971</v>
      </c>
      <c r="B2843" s="15" t="s">
        <v>122</v>
      </c>
      <c r="C2843" s="15" t="s">
        <v>99</v>
      </c>
      <c r="D2843" s="15" t="s">
        <v>177</v>
      </c>
      <c r="E2843" s="15" t="s">
        <v>101</v>
      </c>
      <c r="F2843" s="15">
        <v>11.96</v>
      </c>
      <c r="G2843" s="15">
        <v>830.2</v>
      </c>
      <c r="H2843" s="15">
        <v>29</v>
      </c>
      <c r="I2843" s="15">
        <v>74</v>
      </c>
      <c r="J2843" s="15">
        <v>5.9</v>
      </c>
      <c r="K2843" s="15">
        <v>7.16</v>
      </c>
      <c r="L2843" s="15">
        <v>26</v>
      </c>
      <c r="M2843" s="15">
        <v>133.30000000000001</v>
      </c>
      <c r="N2843" s="15">
        <v>45.6</v>
      </c>
      <c r="O2843" s="15">
        <v>122.8</v>
      </c>
      <c r="P2843" s="15" t="s">
        <v>107</v>
      </c>
      <c r="Q2843" s="15">
        <v>158.30000000000001</v>
      </c>
      <c r="R2843" s="15">
        <v>4.7</v>
      </c>
      <c r="S2843" s="15">
        <v>0.8</v>
      </c>
      <c r="T2843" s="15">
        <v>52.65</v>
      </c>
      <c r="U2843" s="15">
        <v>629.69000000000005</v>
      </c>
      <c r="V2843" s="15">
        <v>3214</v>
      </c>
      <c r="W2843" s="15">
        <v>813359</v>
      </c>
      <c r="X2843" s="15">
        <v>2023824</v>
      </c>
      <c r="Y2843" s="15">
        <v>1210465</v>
      </c>
      <c r="Z2843" s="15">
        <v>26691</v>
      </c>
      <c r="AA2843" s="15">
        <v>23.591999999999999</v>
      </c>
      <c r="AB2843" s="15">
        <v>65.2</v>
      </c>
    </row>
    <row r="2844" spans="1:28" ht="15" customHeight="1" x14ac:dyDescent="0.3">
      <c r="A2844" s="15" t="s">
        <v>2972</v>
      </c>
      <c r="B2844" s="15" t="s">
        <v>98</v>
      </c>
      <c r="C2844" s="15" t="s">
        <v>129</v>
      </c>
      <c r="D2844" s="15" t="s">
        <v>106</v>
      </c>
      <c r="E2844" s="15" t="s">
        <v>112</v>
      </c>
      <c r="F2844" s="15">
        <v>4.3499999999999996</v>
      </c>
      <c r="G2844" s="15">
        <v>319</v>
      </c>
      <c r="H2844" s="15">
        <v>22.4</v>
      </c>
      <c r="I2844" s="15">
        <v>61.4</v>
      </c>
      <c r="J2844" s="15">
        <v>6</v>
      </c>
      <c r="K2844" s="15">
        <v>6.26</v>
      </c>
      <c r="L2844" s="15">
        <v>29.9</v>
      </c>
      <c r="M2844" s="15">
        <v>126.2</v>
      </c>
      <c r="N2844" s="15">
        <v>72.900000000000006</v>
      </c>
      <c r="O2844" s="15">
        <v>135.69999999999999</v>
      </c>
      <c r="P2844" s="15" t="s">
        <v>107</v>
      </c>
      <c r="Q2844" s="15">
        <v>111.5</v>
      </c>
      <c r="R2844" s="15">
        <v>5.6</v>
      </c>
      <c r="S2844" s="15">
        <v>0.79</v>
      </c>
      <c r="T2844" s="15">
        <v>3.03</v>
      </c>
      <c r="U2844" s="15">
        <v>13.18</v>
      </c>
      <c r="V2844" s="15">
        <v>22048</v>
      </c>
      <c r="W2844" s="15">
        <v>286898</v>
      </c>
      <c r="X2844" s="15">
        <v>290593</v>
      </c>
      <c r="Y2844" s="15">
        <v>3695</v>
      </c>
      <c r="Z2844" s="15">
        <v>3332</v>
      </c>
      <c r="AA2844" s="15">
        <v>3.956</v>
      </c>
      <c r="AB2844" s="15">
        <v>36.4</v>
      </c>
    </row>
    <row r="2845" spans="1:28" ht="15" customHeight="1" x14ac:dyDescent="0.3">
      <c r="A2845" s="15" t="s">
        <v>2973</v>
      </c>
      <c r="B2845" s="15" t="s">
        <v>109</v>
      </c>
      <c r="C2845" s="15" t="s">
        <v>129</v>
      </c>
      <c r="D2845" s="15" t="s">
        <v>115</v>
      </c>
      <c r="E2845" s="15" t="s">
        <v>112</v>
      </c>
      <c r="F2845" s="15">
        <v>5.5</v>
      </c>
      <c r="G2845" s="15">
        <v>371</v>
      </c>
      <c r="H2845" s="15">
        <v>25.2</v>
      </c>
      <c r="I2845" s="15">
        <v>58.3</v>
      </c>
      <c r="J2845" s="15">
        <v>7.8</v>
      </c>
      <c r="K2845" s="15">
        <v>6.17</v>
      </c>
      <c r="L2845" s="15">
        <v>25.4</v>
      </c>
      <c r="M2845" s="15">
        <v>86.5</v>
      </c>
      <c r="N2845" s="15">
        <v>56.8</v>
      </c>
      <c r="O2845" s="15">
        <v>122.4</v>
      </c>
      <c r="P2845" s="15" t="s">
        <v>107</v>
      </c>
      <c r="Q2845" s="15">
        <v>184.3</v>
      </c>
      <c r="R2845" s="15">
        <v>8.36</v>
      </c>
      <c r="S2845" s="15">
        <v>0.84</v>
      </c>
      <c r="T2845" s="15">
        <v>2.72</v>
      </c>
      <c r="U2845" s="15">
        <v>14.96</v>
      </c>
      <c r="V2845" s="15">
        <v>22211</v>
      </c>
      <c r="W2845" s="15">
        <v>287296</v>
      </c>
      <c r="X2845" s="15">
        <v>332277</v>
      </c>
      <c r="Y2845" s="15">
        <v>44981</v>
      </c>
      <c r="Z2845" s="15">
        <v>11762</v>
      </c>
      <c r="AA2845" s="15">
        <v>1.272</v>
      </c>
      <c r="AB2845" s="15">
        <v>43.9</v>
      </c>
    </row>
    <row r="2846" spans="1:28" ht="15" customHeight="1" x14ac:dyDescent="0.3">
      <c r="A2846" s="15" t="s">
        <v>2974</v>
      </c>
      <c r="B2846" s="15" t="s">
        <v>104</v>
      </c>
      <c r="C2846" s="15" t="s">
        <v>110</v>
      </c>
      <c r="D2846" s="15" t="s">
        <v>115</v>
      </c>
      <c r="E2846" s="15" t="s">
        <v>101</v>
      </c>
      <c r="F2846" s="15">
        <v>2.1</v>
      </c>
      <c r="G2846" s="15">
        <v>799.1</v>
      </c>
      <c r="H2846" s="15">
        <v>28.3</v>
      </c>
      <c r="I2846" s="15">
        <v>66</v>
      </c>
      <c r="J2846" s="15">
        <v>6.9</v>
      </c>
      <c r="K2846" s="15">
        <v>6.17</v>
      </c>
      <c r="L2846" s="15">
        <v>26.3</v>
      </c>
      <c r="M2846" s="15">
        <v>112.3</v>
      </c>
      <c r="N2846" s="15">
        <v>68.900000000000006</v>
      </c>
      <c r="O2846" s="15">
        <v>145.69999999999999</v>
      </c>
      <c r="P2846" s="15" t="s">
        <v>107</v>
      </c>
      <c r="Q2846" s="15">
        <v>187.5</v>
      </c>
      <c r="R2846" s="15">
        <v>3.32</v>
      </c>
      <c r="S2846" s="15">
        <v>0.72</v>
      </c>
      <c r="T2846" s="15">
        <v>2.5099999999999998</v>
      </c>
      <c r="U2846" s="15">
        <v>5.27</v>
      </c>
      <c r="V2846" s="15">
        <v>21933</v>
      </c>
      <c r="W2846" s="15">
        <v>127338</v>
      </c>
      <c r="X2846" s="15">
        <v>115587</v>
      </c>
      <c r="Y2846" s="15">
        <v>-11751</v>
      </c>
      <c r="Z2846" s="15">
        <v>3832</v>
      </c>
      <c r="AA2846" s="15">
        <v>1.375</v>
      </c>
      <c r="AB2846" s="15">
        <v>54.4</v>
      </c>
    </row>
    <row r="2847" spans="1:28" ht="15" customHeight="1" x14ac:dyDescent="0.3">
      <c r="A2847" s="15" t="s">
        <v>2975</v>
      </c>
      <c r="B2847" s="15" t="s">
        <v>146</v>
      </c>
      <c r="C2847" s="15" t="s">
        <v>170</v>
      </c>
      <c r="D2847" s="15" t="s">
        <v>100</v>
      </c>
      <c r="E2847" s="15" t="s">
        <v>112</v>
      </c>
      <c r="F2847" s="15">
        <v>4.22</v>
      </c>
      <c r="G2847" s="15">
        <v>305.10000000000002</v>
      </c>
      <c r="H2847" s="15">
        <v>26.3</v>
      </c>
      <c r="I2847" s="15">
        <v>61.6</v>
      </c>
      <c r="J2847" s="15">
        <v>5.9</v>
      </c>
      <c r="K2847" s="15">
        <v>7.35</v>
      </c>
      <c r="L2847" s="15">
        <v>21.7</v>
      </c>
      <c r="M2847" s="15">
        <v>183.1</v>
      </c>
      <c r="N2847" s="15">
        <v>59.1</v>
      </c>
      <c r="O2847" s="15">
        <v>93.3</v>
      </c>
      <c r="P2847" s="15" t="s">
        <v>127</v>
      </c>
      <c r="Q2847" s="15">
        <v>234.6</v>
      </c>
      <c r="R2847" s="15">
        <v>0.92</v>
      </c>
      <c r="S2847" s="15">
        <v>0.68</v>
      </c>
      <c r="T2847" s="15"/>
      <c r="U2847" s="15">
        <v>8.9499999999999993</v>
      </c>
      <c r="V2847" s="15">
        <v>21765</v>
      </c>
      <c r="W2847" s="15">
        <v>270881</v>
      </c>
      <c r="X2847" s="15">
        <v>194797</v>
      </c>
      <c r="Y2847" s="15">
        <v>-76084</v>
      </c>
      <c r="Z2847" s="15">
        <v>2228</v>
      </c>
      <c r="AA2847" s="15">
        <v>4.0170000000000003</v>
      </c>
      <c r="AB2847" s="15">
        <v>56.5</v>
      </c>
    </row>
    <row r="2848" spans="1:28" ht="15" customHeight="1" x14ac:dyDescent="0.3">
      <c r="A2848" s="15" t="s">
        <v>2976</v>
      </c>
      <c r="B2848" s="15" t="s">
        <v>122</v>
      </c>
      <c r="C2848" s="15" t="s">
        <v>119</v>
      </c>
      <c r="D2848" s="15" t="s">
        <v>100</v>
      </c>
      <c r="E2848" s="15" t="s">
        <v>101</v>
      </c>
      <c r="F2848" s="15">
        <v>2.73</v>
      </c>
      <c r="G2848" s="15">
        <v>972.8</v>
      </c>
      <c r="H2848" s="15">
        <v>28.6</v>
      </c>
      <c r="I2848" s="15">
        <v>89.9</v>
      </c>
      <c r="J2848" s="15">
        <v>7.2</v>
      </c>
      <c r="K2848" s="15">
        <v>8.35</v>
      </c>
      <c r="L2848" s="15">
        <v>26.7</v>
      </c>
      <c r="M2848" s="15">
        <v>147.80000000000001</v>
      </c>
      <c r="N2848" s="15">
        <v>76</v>
      </c>
      <c r="O2848" s="15">
        <v>121.5</v>
      </c>
      <c r="P2848" s="15" t="s">
        <v>107</v>
      </c>
      <c r="Q2848" s="15">
        <v>59.4</v>
      </c>
      <c r="R2848" s="15">
        <v>6.32</v>
      </c>
      <c r="S2848" s="15">
        <v>0.94</v>
      </c>
      <c r="T2848" s="15">
        <v>0.3</v>
      </c>
      <c r="U2848" s="15">
        <v>0.82</v>
      </c>
      <c r="V2848" s="15">
        <v>25147</v>
      </c>
      <c r="W2848" s="15">
        <v>165850</v>
      </c>
      <c r="X2848" s="15">
        <v>20621</v>
      </c>
      <c r="Y2848" s="15">
        <v>-145229</v>
      </c>
      <c r="Z2848" s="15">
        <v>1975</v>
      </c>
      <c r="AA2848" s="15">
        <v>0.41499999999999998</v>
      </c>
      <c r="AB2848" s="15">
        <v>62.1</v>
      </c>
    </row>
    <row r="2849" spans="1:28" ht="15" customHeight="1" x14ac:dyDescent="0.3">
      <c r="A2849" s="15" t="s">
        <v>2977</v>
      </c>
      <c r="B2849" s="15" t="s">
        <v>109</v>
      </c>
      <c r="C2849" s="15" t="s">
        <v>110</v>
      </c>
      <c r="D2849" s="15" t="s">
        <v>177</v>
      </c>
      <c r="E2849" s="15" t="s">
        <v>101</v>
      </c>
      <c r="F2849" s="15">
        <v>7.66</v>
      </c>
      <c r="G2849" s="15">
        <v>703</v>
      </c>
      <c r="H2849" s="15">
        <v>29.9</v>
      </c>
      <c r="I2849" s="15">
        <v>77.7</v>
      </c>
      <c r="J2849" s="15">
        <v>7.5</v>
      </c>
      <c r="K2849" s="15">
        <v>6.38</v>
      </c>
      <c r="L2849" s="15">
        <v>26</v>
      </c>
      <c r="M2849" s="15">
        <v>126.9</v>
      </c>
      <c r="N2849" s="15">
        <v>83.6</v>
      </c>
      <c r="O2849" s="15">
        <v>145.80000000000001</v>
      </c>
      <c r="P2849" s="15" t="s">
        <v>102</v>
      </c>
      <c r="Q2849" s="15">
        <v>170.3</v>
      </c>
      <c r="R2849" s="15">
        <v>3.08</v>
      </c>
      <c r="S2849" s="15">
        <v>0.77</v>
      </c>
      <c r="T2849" s="15">
        <v>87.76</v>
      </c>
      <c r="U2849" s="15">
        <v>672.24</v>
      </c>
      <c r="V2849" s="15">
        <v>3625</v>
      </c>
      <c r="W2849" s="15">
        <v>395192</v>
      </c>
      <c r="X2849" s="15">
        <v>2436870</v>
      </c>
      <c r="Y2849" s="15">
        <v>2041678</v>
      </c>
      <c r="Z2849" s="15">
        <v>12526</v>
      </c>
      <c r="AA2849" s="15">
        <v>53.667999999999999</v>
      </c>
      <c r="AB2849" s="15">
        <v>67.8</v>
      </c>
    </row>
    <row r="2850" spans="1:28" ht="15" customHeight="1" x14ac:dyDescent="0.3">
      <c r="A2850" s="15" t="s">
        <v>2978</v>
      </c>
      <c r="B2850" s="15" t="s">
        <v>146</v>
      </c>
      <c r="C2850" s="15" t="s">
        <v>110</v>
      </c>
      <c r="D2850" s="15" t="s">
        <v>100</v>
      </c>
      <c r="E2850" s="15" t="s">
        <v>112</v>
      </c>
      <c r="F2850" s="15">
        <v>6.34</v>
      </c>
      <c r="G2850" s="15">
        <v>351.9</v>
      </c>
      <c r="H2850" s="15">
        <v>20.7</v>
      </c>
      <c r="I2850" s="15">
        <v>51.6</v>
      </c>
      <c r="J2850" s="15">
        <v>7.4</v>
      </c>
      <c r="K2850" s="15">
        <v>7.07</v>
      </c>
      <c r="L2850" s="15"/>
      <c r="M2850" s="15">
        <v>165.2</v>
      </c>
      <c r="N2850" s="15">
        <v>52.3</v>
      </c>
      <c r="O2850" s="15">
        <v>126</v>
      </c>
      <c r="P2850" s="15" t="s">
        <v>107</v>
      </c>
      <c r="Q2850" s="15">
        <v>202.3</v>
      </c>
      <c r="R2850" s="15">
        <v>4.12</v>
      </c>
      <c r="S2850" s="15">
        <v>0.98</v>
      </c>
      <c r="T2850" s="15">
        <v>1.9</v>
      </c>
      <c r="U2850" s="15">
        <v>12.05</v>
      </c>
      <c r="V2850" s="15">
        <v>23963</v>
      </c>
      <c r="W2850" s="15">
        <v>404748</v>
      </c>
      <c r="X2850" s="15">
        <v>288754</v>
      </c>
      <c r="Y2850" s="15">
        <v>-115994</v>
      </c>
      <c r="Z2850" s="15">
        <v>3987</v>
      </c>
      <c r="AA2850" s="15">
        <v>3.0219999999999998</v>
      </c>
      <c r="AB2850" s="15">
        <v>33.4</v>
      </c>
    </row>
    <row r="2851" spans="1:28" ht="15" customHeight="1" x14ac:dyDescent="0.3">
      <c r="A2851" s="15" t="s">
        <v>2979</v>
      </c>
      <c r="B2851" s="15" t="s">
        <v>122</v>
      </c>
      <c r="C2851" s="15" t="s">
        <v>123</v>
      </c>
      <c r="D2851" s="15" t="s">
        <v>130</v>
      </c>
      <c r="E2851" s="15" t="s">
        <v>101</v>
      </c>
      <c r="F2851" s="15">
        <v>9.9499999999999993</v>
      </c>
      <c r="G2851" s="15">
        <v>984.1</v>
      </c>
      <c r="H2851" s="15">
        <v>29.3</v>
      </c>
      <c r="I2851" s="15">
        <v>89.9</v>
      </c>
      <c r="J2851" s="15">
        <v>5.6</v>
      </c>
      <c r="K2851" s="15">
        <v>6.54</v>
      </c>
      <c r="L2851" s="15">
        <v>32</v>
      </c>
      <c r="M2851" s="15">
        <v>92.1</v>
      </c>
      <c r="N2851" s="15">
        <v>49</v>
      </c>
      <c r="O2851" s="15">
        <v>114.6</v>
      </c>
      <c r="P2851" s="15" t="s">
        <v>102</v>
      </c>
      <c r="Q2851" s="15">
        <v>201.7</v>
      </c>
      <c r="R2851" s="15">
        <v>6.48</v>
      </c>
      <c r="S2851" s="15">
        <v>0.72</v>
      </c>
      <c r="T2851" s="15">
        <v>2.11</v>
      </c>
      <c r="U2851" s="15">
        <v>20.99</v>
      </c>
      <c r="V2851" s="15">
        <v>61774</v>
      </c>
      <c r="W2851" s="15">
        <v>854992</v>
      </c>
      <c r="X2851" s="15">
        <v>1296636</v>
      </c>
      <c r="Y2851" s="15">
        <v>441644</v>
      </c>
      <c r="Z2851" s="15">
        <v>6519</v>
      </c>
      <c r="AA2851" s="15">
        <v>3.22</v>
      </c>
      <c r="AB2851" s="15">
        <v>71.7</v>
      </c>
    </row>
    <row r="2852" spans="1:28" ht="15" customHeight="1" x14ac:dyDescent="0.3">
      <c r="A2852" s="15" t="s">
        <v>2980</v>
      </c>
      <c r="B2852" s="15" t="s">
        <v>109</v>
      </c>
      <c r="C2852" s="15" t="s">
        <v>105</v>
      </c>
      <c r="D2852" s="15" t="s">
        <v>115</v>
      </c>
      <c r="E2852" s="15" t="s">
        <v>120</v>
      </c>
      <c r="F2852" s="15">
        <v>14.17</v>
      </c>
      <c r="G2852" s="15">
        <v>512.70000000000005</v>
      </c>
      <c r="H2852" s="15">
        <v>33.799999999999997</v>
      </c>
      <c r="I2852" s="15">
        <v>39.9</v>
      </c>
      <c r="J2852" s="15">
        <v>7.7</v>
      </c>
      <c r="K2852" s="15">
        <v>6.52</v>
      </c>
      <c r="L2852" s="15">
        <v>10.4</v>
      </c>
      <c r="M2852" s="15">
        <v>124.8</v>
      </c>
      <c r="N2852" s="15">
        <v>73.900000000000006</v>
      </c>
      <c r="O2852" s="15">
        <v>128.19999999999999</v>
      </c>
      <c r="P2852" s="15" t="s">
        <v>116</v>
      </c>
      <c r="Q2852" s="15">
        <v>149.80000000000001</v>
      </c>
      <c r="R2852" s="15">
        <v>2.0499999999999998</v>
      </c>
      <c r="S2852" s="15">
        <v>0.87</v>
      </c>
      <c r="T2852" s="15">
        <v>2.86</v>
      </c>
      <c r="U2852" s="15">
        <v>40.53</v>
      </c>
      <c r="V2852" s="15">
        <v>21826</v>
      </c>
      <c r="W2852" s="15">
        <v>903622</v>
      </c>
      <c r="X2852" s="15">
        <v>884608</v>
      </c>
      <c r="Y2852" s="15">
        <v>-19014</v>
      </c>
      <c r="Z2852" s="15">
        <v>11398</v>
      </c>
      <c r="AA2852" s="15">
        <v>3.556</v>
      </c>
      <c r="AB2852" s="15">
        <v>49.3</v>
      </c>
    </row>
    <row r="2853" spans="1:28" ht="15" customHeight="1" x14ac:dyDescent="0.3">
      <c r="A2853" s="15" t="s">
        <v>2981</v>
      </c>
      <c r="B2853" s="15" t="s">
        <v>118</v>
      </c>
      <c r="C2853" s="15" t="s">
        <v>114</v>
      </c>
      <c r="D2853" s="15" t="s">
        <v>106</v>
      </c>
      <c r="E2853" s="15" t="s">
        <v>120</v>
      </c>
      <c r="F2853" s="15">
        <v>2.4700000000000002</v>
      </c>
      <c r="G2853" s="15">
        <v>417.1</v>
      </c>
      <c r="H2853" s="15">
        <v>24.5</v>
      </c>
      <c r="I2853" s="15">
        <v>56.4</v>
      </c>
      <c r="J2853" s="15">
        <v>9.1999999999999993</v>
      </c>
      <c r="K2853" s="15">
        <v>6.2</v>
      </c>
      <c r="L2853" s="15">
        <v>24.9</v>
      </c>
      <c r="M2853" s="15">
        <v>96.3</v>
      </c>
      <c r="N2853" s="15">
        <v>41.7</v>
      </c>
      <c r="O2853" s="15">
        <v>110.3</v>
      </c>
      <c r="P2853" s="15" t="s">
        <v>116</v>
      </c>
      <c r="Q2853" s="15">
        <v>200</v>
      </c>
      <c r="R2853" s="15">
        <v>5.29</v>
      </c>
      <c r="S2853" s="15">
        <v>0.68</v>
      </c>
      <c r="T2853" s="15">
        <v>2.2200000000000002</v>
      </c>
      <c r="U2853" s="15">
        <v>5.48</v>
      </c>
      <c r="V2853" s="15">
        <v>21142</v>
      </c>
      <c r="W2853" s="15">
        <v>150888</v>
      </c>
      <c r="X2853" s="15">
        <v>115858</v>
      </c>
      <c r="Y2853" s="15">
        <v>-35030</v>
      </c>
      <c r="Z2853" s="15">
        <v>622</v>
      </c>
      <c r="AA2853" s="15">
        <v>8.81</v>
      </c>
      <c r="AB2853" s="15">
        <v>27.4</v>
      </c>
    </row>
    <row r="2854" spans="1:28" ht="15" customHeight="1" x14ac:dyDescent="0.3">
      <c r="A2854" s="15" t="s">
        <v>2982</v>
      </c>
      <c r="B2854" s="15" t="s">
        <v>118</v>
      </c>
      <c r="C2854" s="15" t="s">
        <v>129</v>
      </c>
      <c r="D2854" s="15" t="s">
        <v>130</v>
      </c>
      <c r="E2854" s="15" t="s">
        <v>112</v>
      </c>
      <c r="F2854" s="15">
        <v>9.84</v>
      </c>
      <c r="G2854" s="15">
        <v>547.20000000000005</v>
      </c>
      <c r="H2854" s="15">
        <v>22.3</v>
      </c>
      <c r="I2854" s="15">
        <v>54.2</v>
      </c>
      <c r="J2854" s="15">
        <v>8.1999999999999993</v>
      </c>
      <c r="K2854" s="15">
        <v>6.38</v>
      </c>
      <c r="L2854" s="15">
        <v>20.6</v>
      </c>
      <c r="M2854" s="15">
        <v>96.6</v>
      </c>
      <c r="N2854" s="15">
        <v>69.099999999999994</v>
      </c>
      <c r="O2854" s="15">
        <v>108.4</v>
      </c>
      <c r="P2854" s="15" t="s">
        <v>102</v>
      </c>
      <c r="Q2854" s="15">
        <v>250.4</v>
      </c>
      <c r="R2854" s="15">
        <v>5.77</v>
      </c>
      <c r="S2854" s="15">
        <v>0.76</v>
      </c>
      <c r="T2854" s="15">
        <v>1.67</v>
      </c>
      <c r="U2854" s="15">
        <v>16.43</v>
      </c>
      <c r="V2854" s="15">
        <v>71658</v>
      </c>
      <c r="W2854" s="15">
        <v>713978</v>
      </c>
      <c r="X2854" s="15">
        <v>1177341</v>
      </c>
      <c r="Y2854" s="15">
        <v>463363</v>
      </c>
      <c r="Z2854" s="15">
        <v>6495</v>
      </c>
      <c r="AA2854" s="15">
        <v>2.5299999999999998</v>
      </c>
      <c r="AB2854" s="15">
        <v>39.5</v>
      </c>
    </row>
    <row r="2855" spans="1:28" ht="15" customHeight="1" x14ac:dyDescent="0.3">
      <c r="A2855" s="15" t="s">
        <v>2983</v>
      </c>
      <c r="B2855" s="15" t="s">
        <v>137</v>
      </c>
      <c r="C2855" s="15" t="s">
        <v>170</v>
      </c>
      <c r="D2855" s="15" t="s">
        <v>106</v>
      </c>
      <c r="E2855" s="15" t="s">
        <v>101</v>
      </c>
      <c r="F2855" s="15">
        <v>3.08</v>
      </c>
      <c r="G2855" s="15">
        <v>1024.5999999999999</v>
      </c>
      <c r="H2855" s="15">
        <v>24.6</v>
      </c>
      <c r="I2855" s="15">
        <v>57.4</v>
      </c>
      <c r="J2855" s="15">
        <v>5.9</v>
      </c>
      <c r="K2855" s="15">
        <v>7.16</v>
      </c>
      <c r="L2855" s="15">
        <v>19.5</v>
      </c>
      <c r="M2855" s="15">
        <v>114.5</v>
      </c>
      <c r="N2855" s="15">
        <v>52.7</v>
      </c>
      <c r="O2855" s="15">
        <v>93.6</v>
      </c>
      <c r="P2855" s="15" t="s">
        <v>116</v>
      </c>
      <c r="Q2855" s="15">
        <v>172.8</v>
      </c>
      <c r="R2855" s="15">
        <v>3.48</v>
      </c>
      <c r="S2855" s="15">
        <v>0.92</v>
      </c>
      <c r="T2855" s="15">
        <v>2.86</v>
      </c>
      <c r="U2855" s="15">
        <v>8.81</v>
      </c>
      <c r="V2855" s="15">
        <v>19176</v>
      </c>
      <c r="W2855" s="15">
        <v>182096</v>
      </c>
      <c r="X2855" s="15">
        <v>168941</v>
      </c>
      <c r="Y2855" s="15">
        <v>-13155</v>
      </c>
      <c r="Z2855" s="15">
        <v>987</v>
      </c>
      <c r="AA2855" s="15">
        <v>8.9260000000000002</v>
      </c>
      <c r="AB2855" s="15">
        <v>45.9</v>
      </c>
    </row>
    <row r="2856" spans="1:28" ht="15" customHeight="1" x14ac:dyDescent="0.3">
      <c r="A2856" s="15" t="s">
        <v>2984</v>
      </c>
      <c r="B2856" s="15" t="s">
        <v>118</v>
      </c>
      <c r="C2856" s="15" t="s">
        <v>134</v>
      </c>
      <c r="D2856" s="15" t="s">
        <v>130</v>
      </c>
      <c r="E2856" s="15" t="s">
        <v>112</v>
      </c>
      <c r="F2856" s="15">
        <v>6.22</v>
      </c>
      <c r="G2856" s="15">
        <v>704.1</v>
      </c>
      <c r="H2856" s="15">
        <v>25.6</v>
      </c>
      <c r="I2856" s="15">
        <v>60.5</v>
      </c>
      <c r="J2856" s="15">
        <v>8.5</v>
      </c>
      <c r="K2856" s="15">
        <v>7.04</v>
      </c>
      <c r="L2856" s="15">
        <v>34.5</v>
      </c>
      <c r="M2856" s="15">
        <v>100.5</v>
      </c>
      <c r="N2856" s="15">
        <v>60.9</v>
      </c>
      <c r="O2856" s="15">
        <v>129.6</v>
      </c>
      <c r="P2856" s="15" t="s">
        <v>116</v>
      </c>
      <c r="Q2856" s="15">
        <v>71.3</v>
      </c>
      <c r="R2856" s="15">
        <v>4.1100000000000003</v>
      </c>
      <c r="S2856" s="15">
        <v>0.66</v>
      </c>
      <c r="T2856" s="15">
        <v>1.65</v>
      </c>
      <c r="U2856" s="15">
        <v>10.26</v>
      </c>
      <c r="V2856" s="15">
        <v>58030</v>
      </c>
      <c r="W2856" s="15">
        <v>299362</v>
      </c>
      <c r="X2856" s="15">
        <v>595388</v>
      </c>
      <c r="Y2856" s="15">
        <v>296026</v>
      </c>
      <c r="Z2856" s="15">
        <v>2805</v>
      </c>
      <c r="AA2856" s="15">
        <v>3.6579999999999999</v>
      </c>
      <c r="AB2856" s="15">
        <v>46.5</v>
      </c>
    </row>
    <row r="2857" spans="1:28" ht="15" customHeight="1" x14ac:dyDescent="0.3">
      <c r="A2857" s="15" t="s">
        <v>2985</v>
      </c>
      <c r="B2857" s="15" t="s">
        <v>118</v>
      </c>
      <c r="C2857" s="15" t="s">
        <v>99</v>
      </c>
      <c r="D2857" s="15" t="s">
        <v>130</v>
      </c>
      <c r="E2857" s="15" t="s">
        <v>120</v>
      </c>
      <c r="F2857" s="15">
        <v>5.63</v>
      </c>
      <c r="G2857" s="15">
        <v>181.2</v>
      </c>
      <c r="H2857" s="15">
        <v>30.6</v>
      </c>
      <c r="I2857" s="15">
        <v>42.2</v>
      </c>
      <c r="J2857" s="15">
        <v>9.6</v>
      </c>
      <c r="K2857" s="15">
        <v>6.89</v>
      </c>
      <c r="L2857" s="15">
        <v>27.6</v>
      </c>
      <c r="M2857" s="15">
        <v>166.4</v>
      </c>
      <c r="N2857" s="15">
        <v>44.6</v>
      </c>
      <c r="O2857" s="15">
        <v>88.8</v>
      </c>
      <c r="P2857" s="15" t="s">
        <v>116</v>
      </c>
      <c r="Q2857" s="15">
        <v>103.3</v>
      </c>
      <c r="R2857" s="15">
        <v>2.75</v>
      </c>
      <c r="S2857" s="15">
        <v>0.83</v>
      </c>
      <c r="T2857" s="15">
        <v>1.1599999999999999</v>
      </c>
      <c r="U2857" s="15">
        <v>6.53</v>
      </c>
      <c r="V2857" s="15">
        <v>77696</v>
      </c>
      <c r="W2857" s="15">
        <v>329327</v>
      </c>
      <c r="X2857" s="15">
        <v>507355</v>
      </c>
      <c r="Y2857" s="15">
        <v>178028</v>
      </c>
      <c r="Z2857" s="15">
        <v>2855</v>
      </c>
      <c r="AA2857" s="15">
        <v>2.2869999999999999</v>
      </c>
      <c r="AB2857" s="15">
        <v>50.9</v>
      </c>
    </row>
    <row r="2858" spans="1:28" ht="15" customHeight="1" x14ac:dyDescent="0.3">
      <c r="A2858" s="15" t="s">
        <v>2986</v>
      </c>
      <c r="B2858" s="15" t="s">
        <v>122</v>
      </c>
      <c r="C2858" s="15" t="s">
        <v>152</v>
      </c>
      <c r="D2858" s="15" t="s">
        <v>106</v>
      </c>
      <c r="E2858" s="15" t="s">
        <v>112</v>
      </c>
      <c r="F2858" s="15">
        <v>6.43</v>
      </c>
      <c r="G2858" s="15">
        <v>470.7</v>
      </c>
      <c r="H2858" s="15">
        <v>19.3</v>
      </c>
      <c r="I2858" s="15">
        <v>61.1</v>
      </c>
      <c r="J2858" s="15">
        <v>6.8</v>
      </c>
      <c r="K2858" s="15">
        <v>6.47</v>
      </c>
      <c r="L2858" s="15">
        <v>20.2</v>
      </c>
      <c r="M2858" s="15">
        <v>134.9</v>
      </c>
      <c r="N2858" s="15">
        <v>80.5</v>
      </c>
      <c r="O2858" s="15">
        <v>96.5</v>
      </c>
      <c r="P2858" s="15" t="s">
        <v>102</v>
      </c>
      <c r="Q2858" s="15">
        <v>134.80000000000001</v>
      </c>
      <c r="R2858" s="15">
        <v>5.09</v>
      </c>
      <c r="S2858" s="15">
        <v>0.9</v>
      </c>
      <c r="T2858" s="15">
        <v>4.4400000000000004</v>
      </c>
      <c r="U2858" s="15">
        <v>28.55</v>
      </c>
      <c r="V2858" s="15">
        <v>21705</v>
      </c>
      <c r="W2858" s="15">
        <v>388420</v>
      </c>
      <c r="X2858" s="15">
        <v>619678</v>
      </c>
      <c r="Y2858" s="15">
        <v>231258</v>
      </c>
      <c r="Z2858" s="15">
        <v>2997</v>
      </c>
      <c r="AA2858" s="15">
        <v>9.5259999999999998</v>
      </c>
      <c r="AB2858" s="15">
        <v>45.5</v>
      </c>
    </row>
    <row r="2859" spans="1:28" ht="15" customHeight="1" x14ac:dyDescent="0.3">
      <c r="A2859" s="15" t="s">
        <v>2987</v>
      </c>
      <c r="B2859" s="15" t="s">
        <v>104</v>
      </c>
      <c r="C2859" s="15" t="s">
        <v>170</v>
      </c>
      <c r="D2859" s="15" t="s">
        <v>132</v>
      </c>
      <c r="E2859" s="15" t="s">
        <v>112</v>
      </c>
      <c r="F2859" s="15">
        <v>1.92</v>
      </c>
      <c r="G2859" s="15">
        <v>259</v>
      </c>
      <c r="H2859" s="15">
        <v>25.1</v>
      </c>
      <c r="I2859" s="15">
        <v>50.3</v>
      </c>
      <c r="J2859" s="15">
        <v>8.6999999999999993</v>
      </c>
      <c r="K2859" s="15">
        <v>6.88</v>
      </c>
      <c r="L2859" s="15">
        <v>30.8</v>
      </c>
      <c r="M2859" s="15">
        <v>129.1</v>
      </c>
      <c r="N2859" s="15">
        <v>76.8</v>
      </c>
      <c r="O2859" s="15">
        <v>98.7</v>
      </c>
      <c r="P2859" s="15" t="s">
        <v>107</v>
      </c>
      <c r="Q2859" s="15">
        <v>184.3</v>
      </c>
      <c r="R2859" s="15">
        <v>4.17</v>
      </c>
      <c r="S2859" s="15">
        <v>0.8</v>
      </c>
      <c r="T2859" s="15">
        <v>2.04</v>
      </c>
      <c r="U2859" s="15">
        <v>3.92</v>
      </c>
      <c r="V2859" s="15">
        <v>110825</v>
      </c>
      <c r="W2859" s="15">
        <v>137751</v>
      </c>
      <c r="X2859" s="15">
        <v>434434</v>
      </c>
      <c r="Y2859" s="15">
        <v>296683</v>
      </c>
      <c r="Z2859" s="15">
        <v>1483</v>
      </c>
      <c r="AA2859" s="15">
        <v>2.6429999999999998</v>
      </c>
      <c r="AB2859" s="15">
        <v>35.1</v>
      </c>
    </row>
    <row r="2860" spans="1:28" ht="15" customHeight="1" x14ac:dyDescent="0.3">
      <c r="A2860" s="15" t="s">
        <v>2988</v>
      </c>
      <c r="B2860" s="15" t="s">
        <v>137</v>
      </c>
      <c r="C2860" s="15" t="s">
        <v>134</v>
      </c>
      <c r="D2860" s="15" t="s">
        <v>115</v>
      </c>
      <c r="E2860" s="15" t="s">
        <v>101</v>
      </c>
      <c r="F2860" s="15">
        <v>7.13</v>
      </c>
      <c r="G2860" s="15">
        <v>1195.4000000000001</v>
      </c>
      <c r="H2860" s="15">
        <v>30.8</v>
      </c>
      <c r="I2860" s="15">
        <v>60.1</v>
      </c>
      <c r="J2860" s="15">
        <v>5.9</v>
      </c>
      <c r="K2860" s="15">
        <v>6.26</v>
      </c>
      <c r="L2860" s="15">
        <v>27.3</v>
      </c>
      <c r="M2860" s="15">
        <v>118.8</v>
      </c>
      <c r="N2860" s="15">
        <v>52.8</v>
      </c>
      <c r="O2860" s="15">
        <v>176</v>
      </c>
      <c r="P2860" s="15" t="s">
        <v>102</v>
      </c>
      <c r="Q2860" s="15">
        <v>164.7</v>
      </c>
      <c r="R2860" s="15">
        <v>6.08</v>
      </c>
      <c r="S2860" s="15">
        <v>0.91</v>
      </c>
      <c r="T2860" s="15">
        <v>2.44</v>
      </c>
      <c r="U2860" s="15">
        <v>17.399999999999999</v>
      </c>
      <c r="V2860" s="15">
        <v>22941</v>
      </c>
      <c r="W2860" s="15">
        <v>457892</v>
      </c>
      <c r="X2860" s="15">
        <v>399173</v>
      </c>
      <c r="Y2860" s="15">
        <v>-58719</v>
      </c>
      <c r="Z2860" s="15">
        <v>8043</v>
      </c>
      <c r="AA2860" s="15">
        <v>2.1629999999999998</v>
      </c>
      <c r="AB2860" s="15">
        <v>54</v>
      </c>
    </row>
    <row r="2861" spans="1:28" ht="15" customHeight="1" x14ac:dyDescent="0.3">
      <c r="A2861" s="15" t="s">
        <v>2989</v>
      </c>
      <c r="B2861" s="15" t="s">
        <v>98</v>
      </c>
      <c r="C2861" s="15" t="s">
        <v>105</v>
      </c>
      <c r="D2861" s="15" t="s">
        <v>144</v>
      </c>
      <c r="E2861" s="15" t="s">
        <v>112</v>
      </c>
      <c r="F2861" s="15">
        <v>5.35</v>
      </c>
      <c r="G2861" s="15">
        <v>569.29999999999995</v>
      </c>
      <c r="H2861" s="15">
        <v>18.3</v>
      </c>
      <c r="I2861" s="15">
        <v>59.6</v>
      </c>
      <c r="J2861" s="15">
        <v>5.9</v>
      </c>
      <c r="K2861" s="15">
        <v>5.68</v>
      </c>
      <c r="L2861" s="15">
        <v>16.8</v>
      </c>
      <c r="M2861" s="15">
        <v>138.5</v>
      </c>
      <c r="N2861" s="15">
        <v>37.799999999999997</v>
      </c>
      <c r="O2861" s="15">
        <v>116.4</v>
      </c>
      <c r="P2861" s="15" t="s">
        <v>102</v>
      </c>
      <c r="Q2861" s="15">
        <v>226.4</v>
      </c>
      <c r="R2861" s="15">
        <v>6.08</v>
      </c>
      <c r="S2861" s="15">
        <v>0.93</v>
      </c>
      <c r="T2861" s="15">
        <v>0.53</v>
      </c>
      <c r="U2861" s="15">
        <v>2.84</v>
      </c>
      <c r="V2861" s="15">
        <v>57484</v>
      </c>
      <c r="W2861" s="15">
        <v>347340</v>
      </c>
      <c r="X2861" s="15">
        <v>163255</v>
      </c>
      <c r="Y2861" s="15">
        <v>-184085</v>
      </c>
      <c r="Z2861" s="15">
        <v>2147</v>
      </c>
      <c r="AA2861" s="15">
        <v>1.323</v>
      </c>
      <c r="AB2861" s="15">
        <v>47.6</v>
      </c>
    </row>
    <row r="2862" spans="1:28" ht="15" customHeight="1" x14ac:dyDescent="0.3">
      <c r="A2862" s="15" t="s">
        <v>2990</v>
      </c>
      <c r="B2862" s="15" t="s">
        <v>126</v>
      </c>
      <c r="C2862" s="15" t="s">
        <v>129</v>
      </c>
      <c r="D2862" s="15" t="s">
        <v>111</v>
      </c>
      <c r="E2862" s="15" t="s">
        <v>112</v>
      </c>
      <c r="F2862" s="15">
        <v>8.06</v>
      </c>
      <c r="G2862" s="15">
        <v>363.3</v>
      </c>
      <c r="H2862" s="15">
        <v>23.7</v>
      </c>
      <c r="I2862" s="15">
        <v>41.1</v>
      </c>
      <c r="J2862" s="15">
        <v>6.9</v>
      </c>
      <c r="K2862" s="15">
        <v>5.63</v>
      </c>
      <c r="L2862" s="15">
        <v>31.8</v>
      </c>
      <c r="M2862" s="15">
        <v>150.5</v>
      </c>
      <c r="N2862" s="15">
        <v>37.700000000000003</v>
      </c>
      <c r="O2862" s="15">
        <v>94</v>
      </c>
      <c r="P2862" s="15" t="s">
        <v>107</v>
      </c>
      <c r="Q2862" s="15">
        <v>172.2</v>
      </c>
      <c r="R2862" s="15">
        <v>7.88</v>
      </c>
      <c r="S2862" s="15">
        <v>0.8</v>
      </c>
      <c r="T2862" s="15">
        <v>0.3</v>
      </c>
      <c r="U2862" s="15">
        <v>2.42</v>
      </c>
      <c r="V2862" s="15">
        <v>76348</v>
      </c>
      <c r="W2862" s="15">
        <v>508832</v>
      </c>
      <c r="X2862" s="15">
        <v>184762</v>
      </c>
      <c r="Y2862" s="15">
        <v>-324070</v>
      </c>
      <c r="Z2862" s="15">
        <v>3855</v>
      </c>
      <c r="AA2862" s="15">
        <v>0.628</v>
      </c>
      <c r="AB2862" s="15">
        <v>29.1</v>
      </c>
    </row>
    <row r="2863" spans="1:28" ht="15" customHeight="1" x14ac:dyDescent="0.3">
      <c r="A2863" s="15" t="s">
        <v>2991</v>
      </c>
      <c r="B2863" s="15" t="s">
        <v>126</v>
      </c>
      <c r="C2863" s="15" t="s">
        <v>134</v>
      </c>
      <c r="D2863" s="15" t="s">
        <v>106</v>
      </c>
      <c r="E2863" s="15" t="s">
        <v>101</v>
      </c>
      <c r="F2863" s="15">
        <v>13.79</v>
      </c>
      <c r="G2863" s="15">
        <v>1187.5</v>
      </c>
      <c r="H2863" s="15">
        <v>29.7</v>
      </c>
      <c r="I2863" s="15">
        <v>67.400000000000006</v>
      </c>
      <c r="J2863" s="15">
        <v>5.0999999999999996</v>
      </c>
      <c r="K2863" s="15">
        <v>6.81</v>
      </c>
      <c r="L2863" s="15">
        <v>32.299999999999997</v>
      </c>
      <c r="M2863" s="15">
        <v>173.5</v>
      </c>
      <c r="N2863" s="15">
        <v>57.1</v>
      </c>
      <c r="O2863" s="15">
        <v>108.3</v>
      </c>
      <c r="P2863" s="15" t="s">
        <v>102</v>
      </c>
      <c r="Q2863" s="15">
        <v>231.2</v>
      </c>
      <c r="R2863" s="15">
        <v>8.9700000000000006</v>
      </c>
      <c r="S2863" s="15">
        <v>0.76</v>
      </c>
      <c r="T2863" s="15">
        <v>4.45</v>
      </c>
      <c r="U2863" s="15">
        <v>61.37</v>
      </c>
      <c r="V2863" s="15">
        <v>18413</v>
      </c>
      <c r="W2863" s="15">
        <v>932601</v>
      </c>
      <c r="X2863" s="15">
        <v>1130006</v>
      </c>
      <c r="Y2863" s="15">
        <v>197405</v>
      </c>
      <c r="Z2863" s="15">
        <v>7036</v>
      </c>
      <c r="AA2863" s="15">
        <v>8.7219999999999995</v>
      </c>
      <c r="AB2863" s="15">
        <v>52.8</v>
      </c>
    </row>
    <row r="2864" spans="1:28" ht="15" customHeight="1" x14ac:dyDescent="0.3">
      <c r="A2864" s="15" t="s">
        <v>2992</v>
      </c>
      <c r="B2864" s="15" t="s">
        <v>98</v>
      </c>
      <c r="C2864" s="15" t="s">
        <v>114</v>
      </c>
      <c r="D2864" s="15" t="s">
        <v>132</v>
      </c>
      <c r="E2864" s="15" t="s">
        <v>101</v>
      </c>
      <c r="F2864" s="15">
        <v>1.85</v>
      </c>
      <c r="G2864" s="15">
        <v>677.8</v>
      </c>
      <c r="H2864" s="15">
        <v>27.2</v>
      </c>
      <c r="I2864" s="15">
        <v>65.900000000000006</v>
      </c>
      <c r="J2864" s="15">
        <v>7.2</v>
      </c>
      <c r="K2864" s="15">
        <v>6.64</v>
      </c>
      <c r="L2864" s="15">
        <v>35.5</v>
      </c>
      <c r="M2864" s="15">
        <v>105.4</v>
      </c>
      <c r="N2864" s="15">
        <v>86.5</v>
      </c>
      <c r="O2864" s="15">
        <v>140.4</v>
      </c>
      <c r="P2864" s="15" t="s">
        <v>107</v>
      </c>
      <c r="Q2864" s="15">
        <v>44.1</v>
      </c>
      <c r="R2864" s="15">
        <v>6.33</v>
      </c>
      <c r="S2864" s="15">
        <v>0.66</v>
      </c>
      <c r="T2864" s="15">
        <v>3.32</v>
      </c>
      <c r="U2864" s="15">
        <v>6.14</v>
      </c>
      <c r="V2864" s="15">
        <v>110733</v>
      </c>
      <c r="W2864" s="15">
        <v>110511</v>
      </c>
      <c r="X2864" s="15">
        <v>679901</v>
      </c>
      <c r="Y2864" s="15">
        <v>569390</v>
      </c>
      <c r="Z2864" s="15">
        <v>1399</v>
      </c>
      <c r="AA2864" s="15">
        <v>4.3890000000000002</v>
      </c>
      <c r="AB2864" s="15">
        <v>53.6</v>
      </c>
    </row>
    <row r="2865" spans="1:28" ht="15" customHeight="1" x14ac:dyDescent="0.3">
      <c r="A2865" s="15" t="s">
        <v>2993</v>
      </c>
      <c r="B2865" s="15" t="s">
        <v>98</v>
      </c>
      <c r="C2865" s="15" t="s">
        <v>123</v>
      </c>
      <c r="D2865" s="15" t="s">
        <v>144</v>
      </c>
      <c r="E2865" s="15" t="s">
        <v>120</v>
      </c>
      <c r="F2865" s="15">
        <v>4.3899999999999997</v>
      </c>
      <c r="G2865" s="15">
        <v>155.80000000000001</v>
      </c>
      <c r="H2865" s="15">
        <v>30.4</v>
      </c>
      <c r="I2865" s="15">
        <v>47.3</v>
      </c>
      <c r="J2865" s="15">
        <v>8.9</v>
      </c>
      <c r="K2865" s="15">
        <v>6.71</v>
      </c>
      <c r="L2865" s="15">
        <v>32.299999999999997</v>
      </c>
      <c r="M2865" s="15">
        <v>106.2</v>
      </c>
      <c r="N2865" s="15">
        <v>44.8</v>
      </c>
      <c r="O2865" s="15">
        <v>118.1</v>
      </c>
      <c r="P2865" s="15" t="s">
        <v>116</v>
      </c>
      <c r="Q2865" s="15">
        <v>124.4</v>
      </c>
      <c r="R2865" s="15">
        <v>4.13</v>
      </c>
      <c r="S2865" s="15">
        <v>0.89</v>
      </c>
      <c r="T2865" s="15">
        <v>0.84</v>
      </c>
      <c r="U2865" s="15">
        <v>3.69</v>
      </c>
      <c r="V2865" s="15">
        <v>55805</v>
      </c>
      <c r="W2865" s="15">
        <v>251655</v>
      </c>
      <c r="X2865" s="15">
        <v>205920</v>
      </c>
      <c r="Y2865" s="15">
        <v>-45735</v>
      </c>
      <c r="Z2865" s="15">
        <v>1222</v>
      </c>
      <c r="AA2865" s="15">
        <v>3.02</v>
      </c>
      <c r="AB2865" s="15">
        <v>38.5</v>
      </c>
    </row>
    <row r="2866" spans="1:28" ht="15" customHeight="1" x14ac:dyDescent="0.3">
      <c r="A2866" s="15" t="s">
        <v>2994</v>
      </c>
      <c r="B2866" s="15" t="s">
        <v>109</v>
      </c>
      <c r="C2866" s="15" t="s">
        <v>134</v>
      </c>
      <c r="D2866" s="15" t="s">
        <v>144</v>
      </c>
      <c r="E2866" s="15" t="s">
        <v>101</v>
      </c>
      <c r="F2866" s="15">
        <v>1.34</v>
      </c>
      <c r="G2866" s="15">
        <v>920.2</v>
      </c>
      <c r="H2866" s="15">
        <v>24.3</v>
      </c>
      <c r="I2866" s="15">
        <v>84.2</v>
      </c>
      <c r="J2866" s="15">
        <v>8.1999999999999993</v>
      </c>
      <c r="K2866" s="15">
        <v>7.2</v>
      </c>
      <c r="L2866" s="15">
        <v>29.4</v>
      </c>
      <c r="M2866" s="15">
        <v>147</v>
      </c>
      <c r="N2866" s="15">
        <v>45.2</v>
      </c>
      <c r="O2866" s="15">
        <v>83</v>
      </c>
      <c r="P2866" s="15" t="s">
        <v>102</v>
      </c>
      <c r="Q2866" s="15">
        <v>183.4</v>
      </c>
      <c r="R2866" s="15">
        <v>4.25</v>
      </c>
      <c r="S2866" s="15">
        <v>0.87</v>
      </c>
      <c r="T2866" s="15">
        <v>1.67</v>
      </c>
      <c r="U2866" s="15">
        <v>2.2400000000000002</v>
      </c>
      <c r="V2866" s="15">
        <v>61919</v>
      </c>
      <c r="W2866" s="15">
        <v>85804</v>
      </c>
      <c r="X2866" s="15">
        <v>138699</v>
      </c>
      <c r="Y2866" s="15">
        <v>52895</v>
      </c>
      <c r="Z2866" s="15">
        <v>698</v>
      </c>
      <c r="AA2866" s="15">
        <v>3.2090000000000001</v>
      </c>
      <c r="AB2866" s="15">
        <v>55.6</v>
      </c>
    </row>
    <row r="2867" spans="1:28" ht="15" customHeight="1" x14ac:dyDescent="0.3">
      <c r="A2867" s="15" t="s">
        <v>2995</v>
      </c>
      <c r="B2867" s="15" t="s">
        <v>98</v>
      </c>
      <c r="C2867" s="15" t="s">
        <v>114</v>
      </c>
      <c r="D2867" s="15" t="s">
        <v>130</v>
      </c>
      <c r="E2867" s="15" t="s">
        <v>112</v>
      </c>
      <c r="F2867" s="15">
        <v>9.3800000000000008</v>
      </c>
      <c r="G2867" s="15">
        <v>161.9</v>
      </c>
      <c r="H2867" s="15">
        <v>24.6</v>
      </c>
      <c r="I2867" s="15">
        <v>63.3</v>
      </c>
      <c r="J2867" s="15">
        <v>7.6</v>
      </c>
      <c r="K2867" s="15">
        <v>6.23</v>
      </c>
      <c r="L2867" s="15">
        <v>29.2</v>
      </c>
      <c r="M2867" s="15">
        <v>102.6</v>
      </c>
      <c r="N2867" s="15">
        <v>65.400000000000006</v>
      </c>
      <c r="O2867" s="15">
        <v>103.9</v>
      </c>
      <c r="P2867" s="15" t="s">
        <v>102</v>
      </c>
      <c r="Q2867" s="15">
        <v>204.7</v>
      </c>
      <c r="R2867" s="15">
        <v>4.6500000000000004</v>
      </c>
      <c r="S2867" s="15">
        <v>0.77</v>
      </c>
      <c r="T2867" s="15">
        <v>1.05</v>
      </c>
      <c r="U2867" s="15">
        <v>9.85</v>
      </c>
      <c r="V2867" s="15">
        <v>61012</v>
      </c>
      <c r="W2867" s="15">
        <v>611819</v>
      </c>
      <c r="X2867" s="15">
        <v>600968</v>
      </c>
      <c r="Y2867" s="15">
        <v>-10851</v>
      </c>
      <c r="Z2867" s="15">
        <v>5697</v>
      </c>
      <c r="AA2867" s="15">
        <v>1.7290000000000001</v>
      </c>
      <c r="AB2867" s="15">
        <v>42.7</v>
      </c>
    </row>
    <row r="2868" spans="1:28" ht="15" customHeight="1" x14ac:dyDescent="0.3">
      <c r="A2868" s="15" t="s">
        <v>2996</v>
      </c>
      <c r="B2868" s="15" t="s">
        <v>122</v>
      </c>
      <c r="C2868" s="15" t="s">
        <v>129</v>
      </c>
      <c r="D2868" s="15" t="s">
        <v>177</v>
      </c>
      <c r="E2868" s="15" t="s">
        <v>101</v>
      </c>
      <c r="F2868" s="15">
        <v>5.05</v>
      </c>
      <c r="G2868" s="15">
        <v>944.2</v>
      </c>
      <c r="H2868" s="15">
        <v>22.6</v>
      </c>
      <c r="I2868" s="15">
        <v>63.8</v>
      </c>
      <c r="J2868" s="15">
        <v>8</v>
      </c>
      <c r="K2868" s="15">
        <v>7.02</v>
      </c>
      <c r="L2868" s="15">
        <v>35.799999999999997</v>
      </c>
      <c r="M2868" s="15">
        <v>170.4</v>
      </c>
      <c r="N2868" s="15">
        <v>57.2</v>
      </c>
      <c r="O2868" s="15">
        <v>124.8</v>
      </c>
      <c r="P2868" s="15" t="s">
        <v>102</v>
      </c>
      <c r="Q2868" s="15">
        <v>102.8</v>
      </c>
      <c r="R2868" s="15">
        <v>5.38</v>
      </c>
      <c r="S2868" s="15">
        <v>0.66</v>
      </c>
      <c r="T2868" s="15">
        <v>72.8</v>
      </c>
      <c r="U2868" s="15">
        <v>367.64</v>
      </c>
      <c r="V2868" s="15">
        <v>3093</v>
      </c>
      <c r="W2868" s="15">
        <v>232902</v>
      </c>
      <c r="X2868" s="15">
        <v>1137111</v>
      </c>
      <c r="Y2868" s="15">
        <v>904209</v>
      </c>
      <c r="Z2868" s="15">
        <v>7685</v>
      </c>
      <c r="AA2868" s="15">
        <v>47.838999999999999</v>
      </c>
      <c r="AB2868" s="15">
        <v>39</v>
      </c>
    </row>
    <row r="2869" spans="1:28" ht="15" customHeight="1" x14ac:dyDescent="0.3">
      <c r="A2869" s="15" t="s">
        <v>2997</v>
      </c>
      <c r="B2869" s="15" t="s">
        <v>126</v>
      </c>
      <c r="C2869" s="15" t="s">
        <v>119</v>
      </c>
      <c r="D2869" s="15" t="s">
        <v>144</v>
      </c>
      <c r="E2869" s="15" t="s">
        <v>112</v>
      </c>
      <c r="F2869" s="15">
        <v>5.17</v>
      </c>
      <c r="G2869" s="15">
        <v>80</v>
      </c>
      <c r="H2869" s="15">
        <v>20</v>
      </c>
      <c r="I2869" s="15">
        <v>63.3</v>
      </c>
      <c r="J2869" s="15">
        <v>7.5</v>
      </c>
      <c r="K2869" s="15">
        <v>6.88</v>
      </c>
      <c r="L2869" s="15">
        <v>22.6</v>
      </c>
      <c r="M2869" s="15">
        <v>132.9</v>
      </c>
      <c r="N2869" s="15">
        <v>57</v>
      </c>
      <c r="O2869" s="15">
        <v>41.4</v>
      </c>
      <c r="P2869" s="15" t="s">
        <v>127</v>
      </c>
      <c r="Q2869" s="15">
        <v>189.1</v>
      </c>
      <c r="R2869" s="15">
        <v>5.51</v>
      </c>
      <c r="S2869" s="15">
        <v>0.74</v>
      </c>
      <c r="T2869" s="15">
        <v>1.2</v>
      </c>
      <c r="U2869" s="15">
        <v>6.2</v>
      </c>
      <c r="V2869" s="15">
        <v>60584</v>
      </c>
      <c r="W2869" s="15">
        <v>385644</v>
      </c>
      <c r="X2869" s="15">
        <v>375621</v>
      </c>
      <c r="Y2869" s="15">
        <v>-10023</v>
      </c>
      <c r="Z2869" s="15">
        <v>2592</v>
      </c>
      <c r="AA2869" s="15">
        <v>2.3919999999999999</v>
      </c>
      <c r="AB2869" s="15">
        <v>40.4</v>
      </c>
    </row>
    <row r="2870" spans="1:28" ht="15" customHeight="1" x14ac:dyDescent="0.3">
      <c r="A2870" s="15" t="s">
        <v>2998</v>
      </c>
      <c r="B2870" s="15" t="s">
        <v>122</v>
      </c>
      <c r="C2870" s="15" t="s">
        <v>123</v>
      </c>
      <c r="D2870" s="15" t="s">
        <v>100</v>
      </c>
      <c r="E2870" s="15" t="s">
        <v>101</v>
      </c>
      <c r="F2870" s="15">
        <v>14.64</v>
      </c>
      <c r="G2870" s="15">
        <v>1116</v>
      </c>
      <c r="H2870" s="15">
        <v>29</v>
      </c>
      <c r="I2870" s="15">
        <v>70.7</v>
      </c>
      <c r="J2870" s="15">
        <v>7.4</v>
      </c>
      <c r="K2870" s="15">
        <v>6.74</v>
      </c>
      <c r="L2870" s="15">
        <v>34.9</v>
      </c>
      <c r="M2870" s="15">
        <v>146.1</v>
      </c>
      <c r="N2870" s="15">
        <v>65.900000000000006</v>
      </c>
      <c r="O2870" s="15">
        <v>109.7</v>
      </c>
      <c r="P2870" s="15" t="s">
        <v>116</v>
      </c>
      <c r="Q2870" s="15">
        <v>240.7</v>
      </c>
      <c r="R2870" s="15">
        <v>6.71</v>
      </c>
      <c r="S2870" s="15">
        <v>0.82</v>
      </c>
      <c r="T2870" s="15">
        <v>3.04</v>
      </c>
      <c r="U2870" s="15">
        <v>44.51</v>
      </c>
      <c r="V2870" s="15">
        <v>23632</v>
      </c>
      <c r="W2870" s="15">
        <v>990904</v>
      </c>
      <c r="X2870" s="15">
        <v>1051860</v>
      </c>
      <c r="Y2870" s="15">
        <v>60956</v>
      </c>
      <c r="Z2870" s="15">
        <v>4937</v>
      </c>
      <c r="AA2870" s="15">
        <v>9.016</v>
      </c>
      <c r="AB2870" s="15">
        <v>53.8</v>
      </c>
    </row>
    <row r="2871" spans="1:28" ht="15" customHeight="1" x14ac:dyDescent="0.3">
      <c r="A2871" s="15" t="s">
        <v>2999</v>
      </c>
      <c r="B2871" s="15" t="s">
        <v>126</v>
      </c>
      <c r="C2871" s="15" t="s">
        <v>134</v>
      </c>
      <c r="D2871" s="15" t="s">
        <v>100</v>
      </c>
      <c r="E2871" s="15" t="s">
        <v>101</v>
      </c>
      <c r="F2871" s="15">
        <v>9.92</v>
      </c>
      <c r="G2871" s="15">
        <v>883.8</v>
      </c>
      <c r="H2871" s="15">
        <v>32.200000000000003</v>
      </c>
      <c r="I2871" s="15">
        <v>86.2</v>
      </c>
      <c r="J2871" s="15">
        <v>7.9</v>
      </c>
      <c r="K2871" s="15">
        <v>6.17</v>
      </c>
      <c r="L2871" s="15">
        <v>31.9</v>
      </c>
      <c r="M2871" s="15">
        <v>127.4</v>
      </c>
      <c r="N2871" s="15">
        <v>81.599999999999994</v>
      </c>
      <c r="O2871" s="15">
        <v>99.6</v>
      </c>
      <c r="P2871" s="15" t="s">
        <v>102</v>
      </c>
      <c r="Q2871" s="15">
        <v>104.4</v>
      </c>
      <c r="R2871" s="15">
        <v>5.43</v>
      </c>
      <c r="S2871" s="15">
        <v>0.86</v>
      </c>
      <c r="T2871" s="15">
        <v>2.42</v>
      </c>
      <c r="U2871" s="15">
        <v>24.01</v>
      </c>
      <c r="V2871" s="15">
        <v>25480</v>
      </c>
      <c r="W2871" s="15">
        <v>613969</v>
      </c>
      <c r="X2871" s="15">
        <v>611775</v>
      </c>
      <c r="Y2871" s="15">
        <v>-2194</v>
      </c>
      <c r="Z2871" s="15">
        <v>5310</v>
      </c>
      <c r="AA2871" s="15">
        <v>4.5220000000000002</v>
      </c>
      <c r="AB2871" s="15">
        <v>76.400000000000006</v>
      </c>
    </row>
    <row r="2872" spans="1:28" ht="15" customHeight="1" x14ac:dyDescent="0.3">
      <c r="A2872" s="15" t="s">
        <v>3000</v>
      </c>
      <c r="B2872" s="15" t="s">
        <v>146</v>
      </c>
      <c r="C2872" s="15" t="s">
        <v>170</v>
      </c>
      <c r="D2872" s="15" t="s">
        <v>106</v>
      </c>
      <c r="E2872" s="15" t="s">
        <v>101</v>
      </c>
      <c r="F2872" s="15">
        <v>4.6100000000000003</v>
      </c>
      <c r="G2872" s="15">
        <v>1198.0999999999999</v>
      </c>
      <c r="H2872" s="15">
        <v>29.2</v>
      </c>
      <c r="I2872" s="15">
        <v>68.7</v>
      </c>
      <c r="J2872" s="15">
        <v>6.7</v>
      </c>
      <c r="K2872" s="15">
        <v>6.09</v>
      </c>
      <c r="L2872" s="15">
        <v>23.6</v>
      </c>
      <c r="M2872" s="15">
        <v>140.1</v>
      </c>
      <c r="N2872" s="15">
        <v>75.5</v>
      </c>
      <c r="O2872" s="15">
        <v>105.3</v>
      </c>
      <c r="P2872" s="15" t="s">
        <v>102</v>
      </c>
      <c r="Q2872" s="15">
        <v>234</v>
      </c>
      <c r="R2872" s="15">
        <v>7.38</v>
      </c>
      <c r="S2872" s="15">
        <v>0.88</v>
      </c>
      <c r="T2872" s="15">
        <v>2.17</v>
      </c>
      <c r="U2872" s="15">
        <v>10</v>
      </c>
      <c r="V2872" s="15">
        <v>21043</v>
      </c>
      <c r="W2872" s="15">
        <v>367154</v>
      </c>
      <c r="X2872" s="15">
        <v>210430</v>
      </c>
      <c r="Y2872" s="15">
        <v>-156724</v>
      </c>
      <c r="Z2872" s="15">
        <v>2254</v>
      </c>
      <c r="AA2872" s="15">
        <v>4.4370000000000003</v>
      </c>
      <c r="AB2872" s="15">
        <v>48.5</v>
      </c>
    </row>
    <row r="2873" spans="1:28" ht="15" customHeight="1" x14ac:dyDescent="0.3">
      <c r="A2873" s="15" t="s">
        <v>3001</v>
      </c>
      <c r="B2873" s="15" t="s">
        <v>146</v>
      </c>
      <c r="C2873" s="15" t="s">
        <v>99</v>
      </c>
      <c r="D2873" s="15" t="s">
        <v>111</v>
      </c>
      <c r="E2873" s="15" t="s">
        <v>101</v>
      </c>
      <c r="F2873" s="15">
        <v>0.73</v>
      </c>
      <c r="G2873" s="15">
        <v>934.4</v>
      </c>
      <c r="H2873" s="15">
        <v>29.2</v>
      </c>
      <c r="I2873" s="15">
        <v>75.2</v>
      </c>
      <c r="J2873" s="15">
        <v>6.5</v>
      </c>
      <c r="K2873" s="15">
        <v>8.1</v>
      </c>
      <c r="L2873" s="15">
        <v>20.399999999999999</v>
      </c>
      <c r="M2873" s="15">
        <v>159.69999999999999</v>
      </c>
      <c r="N2873" s="15">
        <v>91.5</v>
      </c>
      <c r="O2873" s="15">
        <v>132.1</v>
      </c>
      <c r="P2873" s="15" t="s">
        <v>116</v>
      </c>
      <c r="Q2873" s="15">
        <v>200.3</v>
      </c>
      <c r="R2873" s="15">
        <v>3.98</v>
      </c>
      <c r="S2873" s="15">
        <v>0.81</v>
      </c>
      <c r="T2873" s="15">
        <v>0.3</v>
      </c>
      <c r="U2873" s="15">
        <v>0.22</v>
      </c>
      <c r="V2873" s="15">
        <v>90623</v>
      </c>
      <c r="W2873" s="15">
        <v>37299</v>
      </c>
      <c r="X2873" s="15">
        <v>19937</v>
      </c>
      <c r="Y2873" s="15">
        <v>-17362</v>
      </c>
      <c r="Z2873" s="15">
        <v>139</v>
      </c>
      <c r="AA2873" s="15">
        <v>1.583</v>
      </c>
      <c r="AB2873" s="15">
        <v>73.900000000000006</v>
      </c>
    </row>
    <row r="2874" spans="1:28" ht="15" customHeight="1" x14ac:dyDescent="0.3">
      <c r="A2874" s="15" t="s">
        <v>3002</v>
      </c>
      <c r="B2874" s="15" t="s">
        <v>146</v>
      </c>
      <c r="C2874" s="15" t="s">
        <v>119</v>
      </c>
      <c r="D2874" s="15" t="s">
        <v>132</v>
      </c>
      <c r="E2874" s="15" t="s">
        <v>112</v>
      </c>
      <c r="F2874" s="15">
        <v>13.38</v>
      </c>
      <c r="G2874" s="15">
        <v>366.4</v>
      </c>
      <c r="H2874" s="15">
        <v>19.899999999999999</v>
      </c>
      <c r="I2874" s="15">
        <v>48.6</v>
      </c>
      <c r="J2874" s="15">
        <v>9.3000000000000007</v>
      </c>
      <c r="K2874" s="15">
        <v>6.5</v>
      </c>
      <c r="L2874" s="15">
        <v>28.1</v>
      </c>
      <c r="M2874" s="15">
        <v>142.9</v>
      </c>
      <c r="N2874" s="15">
        <v>90</v>
      </c>
      <c r="O2874" s="15">
        <v>66.099999999999994</v>
      </c>
      <c r="P2874" s="15" t="s">
        <v>127</v>
      </c>
      <c r="Q2874" s="15">
        <v>180</v>
      </c>
      <c r="R2874" s="15">
        <v>5.21</v>
      </c>
      <c r="S2874" s="15">
        <v>1</v>
      </c>
      <c r="T2874" s="15">
        <v>1.84</v>
      </c>
      <c r="U2874" s="15">
        <v>24.62</v>
      </c>
      <c r="V2874" s="15">
        <v>118917</v>
      </c>
      <c r="W2874" s="15">
        <v>752510</v>
      </c>
      <c r="X2874" s="15">
        <v>2927737</v>
      </c>
      <c r="Y2874" s="15">
        <v>2175227</v>
      </c>
      <c r="Z2874" s="15">
        <v>7972</v>
      </c>
      <c r="AA2874" s="15">
        <v>3.0880000000000001</v>
      </c>
      <c r="AB2874" s="15">
        <v>52.2</v>
      </c>
    </row>
    <row r="2875" spans="1:28" ht="15" customHeight="1" x14ac:dyDescent="0.3">
      <c r="A2875" s="15" t="s">
        <v>3003</v>
      </c>
      <c r="B2875" s="15" t="s">
        <v>137</v>
      </c>
      <c r="C2875" s="15" t="s">
        <v>152</v>
      </c>
      <c r="D2875" s="15" t="s">
        <v>106</v>
      </c>
      <c r="E2875" s="15" t="s">
        <v>101</v>
      </c>
      <c r="F2875" s="15">
        <v>4.97</v>
      </c>
      <c r="G2875" s="15">
        <v>836.1</v>
      </c>
      <c r="H2875" s="15">
        <v>30.4</v>
      </c>
      <c r="I2875" s="15">
        <v>75.599999999999994</v>
      </c>
      <c r="J2875" s="15">
        <v>6.7</v>
      </c>
      <c r="K2875" s="15">
        <v>6.92</v>
      </c>
      <c r="L2875" s="15">
        <v>32</v>
      </c>
      <c r="M2875" s="15">
        <v>140.5</v>
      </c>
      <c r="N2875" s="15">
        <v>70</v>
      </c>
      <c r="O2875" s="15">
        <v>95.4</v>
      </c>
      <c r="P2875" s="15" t="s">
        <v>102</v>
      </c>
      <c r="Q2875" s="15">
        <v>107.3</v>
      </c>
      <c r="R2875" s="15">
        <v>3.96</v>
      </c>
      <c r="S2875" s="15">
        <v>0.9</v>
      </c>
      <c r="T2875" s="15">
        <v>4.8499999999999996</v>
      </c>
      <c r="U2875" s="15">
        <v>24.1</v>
      </c>
      <c r="V2875" s="15">
        <v>19263</v>
      </c>
      <c r="W2875" s="15">
        <v>348239</v>
      </c>
      <c r="X2875" s="15">
        <v>464238</v>
      </c>
      <c r="Y2875" s="15">
        <v>115999</v>
      </c>
      <c r="Z2875" s="15">
        <v>2535</v>
      </c>
      <c r="AA2875" s="15">
        <v>9.5069999999999997</v>
      </c>
      <c r="AB2875" s="15">
        <v>70.7</v>
      </c>
    </row>
    <row r="2876" spans="1:28" ht="15" customHeight="1" x14ac:dyDescent="0.3">
      <c r="A2876" s="15" t="s">
        <v>3004</v>
      </c>
      <c r="B2876" s="15" t="s">
        <v>137</v>
      </c>
      <c r="C2876" s="15" t="s">
        <v>114</v>
      </c>
      <c r="D2876" s="15" t="s">
        <v>115</v>
      </c>
      <c r="E2876" s="15" t="s">
        <v>112</v>
      </c>
      <c r="F2876" s="15">
        <v>1.5</v>
      </c>
      <c r="G2876" s="15">
        <v>390.7</v>
      </c>
      <c r="H2876" s="15">
        <v>21</v>
      </c>
      <c r="I2876" s="15">
        <v>59.9</v>
      </c>
      <c r="J2876" s="15">
        <v>8.3000000000000007</v>
      </c>
      <c r="K2876" s="15">
        <v>6.21</v>
      </c>
      <c r="L2876" s="15">
        <v>25.3</v>
      </c>
      <c r="M2876" s="15">
        <v>157.5</v>
      </c>
      <c r="N2876" s="15">
        <v>73.7</v>
      </c>
      <c r="O2876" s="15">
        <v>109</v>
      </c>
      <c r="P2876" s="15" t="s">
        <v>107</v>
      </c>
      <c r="Q2876" s="15">
        <v>164</v>
      </c>
      <c r="R2876" s="15">
        <v>4.3600000000000003</v>
      </c>
      <c r="S2876" s="15">
        <v>0.9</v>
      </c>
      <c r="T2876" s="15">
        <v>2.4</v>
      </c>
      <c r="U2876" s="15">
        <v>3.6</v>
      </c>
      <c r="V2876" s="15">
        <v>22267</v>
      </c>
      <c r="W2876" s="15">
        <v>94206</v>
      </c>
      <c r="X2876" s="15">
        <v>80161</v>
      </c>
      <c r="Y2876" s="15">
        <v>-14045</v>
      </c>
      <c r="Z2876" s="15">
        <v>2900</v>
      </c>
      <c r="AA2876" s="15">
        <v>1.2410000000000001</v>
      </c>
      <c r="AB2876" s="15">
        <v>44.6</v>
      </c>
    </row>
    <row r="2877" spans="1:28" ht="15" customHeight="1" x14ac:dyDescent="0.3">
      <c r="A2877" s="15" t="s">
        <v>3005</v>
      </c>
      <c r="B2877" s="15" t="s">
        <v>98</v>
      </c>
      <c r="C2877" s="15" t="s">
        <v>105</v>
      </c>
      <c r="D2877" s="15" t="s">
        <v>100</v>
      </c>
      <c r="E2877" s="15" t="s">
        <v>120</v>
      </c>
      <c r="F2877" s="15">
        <v>2.69</v>
      </c>
      <c r="G2877" s="15">
        <v>378.8</v>
      </c>
      <c r="H2877" s="15">
        <v>30.3</v>
      </c>
      <c r="I2877" s="15">
        <v>60.7</v>
      </c>
      <c r="J2877" s="15">
        <v>8.6</v>
      </c>
      <c r="K2877" s="15">
        <v>6.66</v>
      </c>
      <c r="L2877" s="15">
        <v>15.8</v>
      </c>
      <c r="M2877" s="15">
        <v>115.4</v>
      </c>
      <c r="N2877" s="15">
        <v>60.1</v>
      </c>
      <c r="O2877" s="15">
        <v>83.6</v>
      </c>
      <c r="P2877" s="15" t="s">
        <v>127</v>
      </c>
      <c r="Q2877" s="15">
        <v>198.2</v>
      </c>
      <c r="R2877" s="15">
        <v>5.99</v>
      </c>
      <c r="S2877" s="15">
        <v>0.88</v>
      </c>
      <c r="T2877" s="15">
        <v>2.4</v>
      </c>
      <c r="U2877" s="15">
        <v>6.46</v>
      </c>
      <c r="V2877" s="15">
        <v>23773</v>
      </c>
      <c r="W2877" s="15">
        <v>169130</v>
      </c>
      <c r="X2877" s="15">
        <v>153574</v>
      </c>
      <c r="Y2877" s="15">
        <v>-15556</v>
      </c>
      <c r="Z2877" s="15">
        <v>1555</v>
      </c>
      <c r="AA2877" s="15">
        <v>4.1539999999999999</v>
      </c>
      <c r="AB2877" s="15">
        <v>39.299999999999997</v>
      </c>
    </row>
    <row r="2878" spans="1:28" ht="15" customHeight="1" x14ac:dyDescent="0.3">
      <c r="A2878" s="15" t="s">
        <v>3006</v>
      </c>
      <c r="B2878" s="15" t="s">
        <v>122</v>
      </c>
      <c r="C2878" s="15" t="s">
        <v>105</v>
      </c>
      <c r="D2878" s="15" t="s">
        <v>111</v>
      </c>
      <c r="E2878" s="15" t="s">
        <v>112</v>
      </c>
      <c r="F2878" s="15">
        <v>2.31</v>
      </c>
      <c r="G2878" s="15">
        <v>280.89999999999998</v>
      </c>
      <c r="H2878" s="15">
        <v>20.3</v>
      </c>
      <c r="I2878" s="15">
        <v>42</v>
      </c>
      <c r="J2878" s="15">
        <v>7.3</v>
      </c>
      <c r="K2878" s="15">
        <v>7.48</v>
      </c>
      <c r="L2878" s="15">
        <v>34.4</v>
      </c>
      <c r="M2878" s="15">
        <v>115.9</v>
      </c>
      <c r="N2878" s="15">
        <v>45.2</v>
      </c>
      <c r="O2878" s="15">
        <v>61.8</v>
      </c>
      <c r="P2878" s="15" t="s">
        <v>116</v>
      </c>
      <c r="Q2878" s="15">
        <v>184.9</v>
      </c>
      <c r="R2878" s="15">
        <v>5.29</v>
      </c>
      <c r="S2878" s="15">
        <v>0.99</v>
      </c>
      <c r="T2878" s="15">
        <v>0.32</v>
      </c>
      <c r="U2878" s="15">
        <v>0.74</v>
      </c>
      <c r="V2878" s="15">
        <v>77245</v>
      </c>
      <c r="W2878" s="15">
        <v>140936</v>
      </c>
      <c r="X2878" s="15">
        <v>57161</v>
      </c>
      <c r="Y2878" s="15">
        <v>-83775</v>
      </c>
      <c r="Z2878" s="15">
        <v>478</v>
      </c>
      <c r="AA2878" s="15">
        <v>1.548</v>
      </c>
      <c r="AB2878" s="15">
        <v>31.9</v>
      </c>
    </row>
    <row r="2879" spans="1:28" ht="15" customHeight="1" x14ac:dyDescent="0.3">
      <c r="A2879" s="15" t="s">
        <v>3007</v>
      </c>
      <c r="B2879" s="15" t="s">
        <v>122</v>
      </c>
      <c r="C2879" s="15" t="s">
        <v>105</v>
      </c>
      <c r="D2879" s="15" t="s">
        <v>111</v>
      </c>
      <c r="E2879" s="15" t="s">
        <v>101</v>
      </c>
      <c r="F2879" s="15">
        <v>5.59</v>
      </c>
      <c r="G2879" s="15">
        <v>1119.5999999999999</v>
      </c>
      <c r="H2879" s="15">
        <v>28.7</v>
      </c>
      <c r="I2879" s="15">
        <v>55.5</v>
      </c>
      <c r="J2879" s="15">
        <v>6.2</v>
      </c>
      <c r="K2879" s="15">
        <v>6.91</v>
      </c>
      <c r="L2879" s="15">
        <v>24.3</v>
      </c>
      <c r="M2879" s="15">
        <v>104.8</v>
      </c>
      <c r="N2879" s="15">
        <v>63.6</v>
      </c>
      <c r="O2879" s="15">
        <v>143</v>
      </c>
      <c r="P2879" s="15" t="s">
        <v>107</v>
      </c>
      <c r="Q2879" s="15">
        <v>243.5</v>
      </c>
      <c r="R2879" s="15">
        <v>6.78</v>
      </c>
      <c r="S2879" s="15">
        <v>0.81</v>
      </c>
      <c r="T2879" s="15">
        <v>1.31</v>
      </c>
      <c r="U2879" s="15">
        <v>7.32</v>
      </c>
      <c r="V2879" s="15">
        <v>70443</v>
      </c>
      <c r="W2879" s="15">
        <v>369901</v>
      </c>
      <c r="X2879" s="15">
        <v>515643</v>
      </c>
      <c r="Y2879" s="15">
        <v>145742</v>
      </c>
      <c r="Z2879" s="15">
        <v>2602</v>
      </c>
      <c r="AA2879" s="15">
        <v>2.8130000000000002</v>
      </c>
      <c r="AB2879" s="15">
        <v>46.3</v>
      </c>
    </row>
    <row r="2880" spans="1:28" ht="15" customHeight="1" x14ac:dyDescent="0.3">
      <c r="A2880" s="15" t="s">
        <v>3008</v>
      </c>
      <c r="B2880" s="15" t="s">
        <v>98</v>
      </c>
      <c r="C2880" s="15" t="s">
        <v>105</v>
      </c>
      <c r="D2880" s="15" t="s">
        <v>144</v>
      </c>
      <c r="E2880" s="15" t="s">
        <v>101</v>
      </c>
      <c r="F2880" s="15">
        <v>7.97</v>
      </c>
      <c r="G2880" s="15">
        <v>963.4</v>
      </c>
      <c r="H2880" s="15">
        <v>30.1</v>
      </c>
      <c r="I2880" s="15">
        <v>81.7</v>
      </c>
      <c r="J2880" s="15">
        <v>6.2</v>
      </c>
      <c r="K2880" s="15">
        <v>5.89</v>
      </c>
      <c r="L2880" s="15">
        <v>30</v>
      </c>
      <c r="M2880" s="15">
        <v>131.9</v>
      </c>
      <c r="N2880" s="15">
        <v>37.700000000000003</v>
      </c>
      <c r="O2880" s="15">
        <v>105.5</v>
      </c>
      <c r="P2880" s="15" t="s">
        <v>127</v>
      </c>
      <c r="Q2880" s="15">
        <v>141.80000000000001</v>
      </c>
      <c r="R2880" s="15">
        <v>8.4600000000000009</v>
      </c>
      <c r="S2880" s="15">
        <v>0.97</v>
      </c>
      <c r="T2880" s="15">
        <v>0.76</v>
      </c>
      <c r="U2880" s="15">
        <v>6.06</v>
      </c>
      <c r="V2880" s="15">
        <v>53990</v>
      </c>
      <c r="W2880" s="15">
        <v>472486</v>
      </c>
      <c r="X2880" s="15">
        <v>327179</v>
      </c>
      <c r="Y2880" s="15">
        <v>-145307</v>
      </c>
      <c r="Z2880" s="15">
        <v>4176</v>
      </c>
      <c r="AA2880" s="15">
        <v>1.4510000000000001</v>
      </c>
      <c r="AB2880" s="15">
        <v>50.6</v>
      </c>
    </row>
    <row r="2881" spans="1:28" ht="15" customHeight="1" x14ac:dyDescent="0.3">
      <c r="A2881" s="15" t="s">
        <v>3009</v>
      </c>
      <c r="B2881" s="15" t="s">
        <v>126</v>
      </c>
      <c r="C2881" s="15" t="s">
        <v>119</v>
      </c>
      <c r="D2881" s="15" t="s">
        <v>106</v>
      </c>
      <c r="E2881" s="15" t="s">
        <v>120</v>
      </c>
      <c r="F2881" s="15">
        <v>14.18</v>
      </c>
      <c r="G2881" s="15">
        <v>552.20000000000005</v>
      </c>
      <c r="H2881" s="15">
        <v>34</v>
      </c>
      <c r="I2881" s="15">
        <v>60</v>
      </c>
      <c r="J2881" s="15">
        <v>7.3</v>
      </c>
      <c r="K2881" s="15">
        <v>7.75</v>
      </c>
      <c r="L2881" s="15">
        <v>17</v>
      </c>
      <c r="M2881" s="15">
        <v>195.1</v>
      </c>
      <c r="N2881" s="15">
        <v>59</v>
      </c>
      <c r="O2881" s="15">
        <v>94.6</v>
      </c>
      <c r="P2881" s="15" t="s">
        <v>116</v>
      </c>
      <c r="Q2881" s="15">
        <v>168</v>
      </c>
      <c r="R2881" s="15">
        <v>3.76</v>
      </c>
      <c r="S2881" s="15">
        <v>0.97</v>
      </c>
      <c r="T2881" s="15">
        <v>0.87</v>
      </c>
      <c r="U2881" s="15">
        <v>12.34</v>
      </c>
      <c r="V2881" s="15">
        <v>28340</v>
      </c>
      <c r="W2881" s="15">
        <v>1113608</v>
      </c>
      <c r="X2881" s="15">
        <v>349716</v>
      </c>
      <c r="Y2881" s="15">
        <v>-763892</v>
      </c>
      <c r="Z2881" s="15">
        <v>3993</v>
      </c>
      <c r="AA2881" s="15">
        <v>3.09</v>
      </c>
      <c r="AB2881" s="15">
        <v>53.9</v>
      </c>
    </row>
    <row r="2882" spans="1:28" ht="15" customHeight="1" x14ac:dyDescent="0.3">
      <c r="A2882" s="15" t="s">
        <v>3010</v>
      </c>
      <c r="B2882" s="15" t="s">
        <v>146</v>
      </c>
      <c r="C2882" s="15" t="s">
        <v>114</v>
      </c>
      <c r="D2882" s="15" t="s">
        <v>115</v>
      </c>
      <c r="E2882" s="15" t="s">
        <v>112</v>
      </c>
      <c r="F2882" s="15">
        <v>5.49</v>
      </c>
      <c r="G2882" s="15">
        <v>524.5</v>
      </c>
      <c r="H2882" s="15">
        <v>23.9</v>
      </c>
      <c r="I2882" s="15">
        <v>59.1</v>
      </c>
      <c r="J2882" s="15">
        <v>6.9</v>
      </c>
      <c r="K2882" s="15">
        <v>7.66</v>
      </c>
      <c r="L2882" s="15">
        <v>21.9</v>
      </c>
      <c r="M2882" s="15">
        <v>104</v>
      </c>
      <c r="N2882" s="15">
        <v>80.5</v>
      </c>
      <c r="O2882" s="15">
        <v>139.9</v>
      </c>
      <c r="P2882" s="15" t="s">
        <v>127</v>
      </c>
      <c r="Q2882" s="15">
        <v>156.5</v>
      </c>
      <c r="R2882" s="15">
        <v>2.33</v>
      </c>
      <c r="S2882" s="15">
        <v>0.67</v>
      </c>
      <c r="T2882" s="15">
        <v>1.22</v>
      </c>
      <c r="U2882" s="15">
        <v>6.7</v>
      </c>
      <c r="V2882" s="15">
        <v>22752</v>
      </c>
      <c r="W2882" s="15">
        <v>293822</v>
      </c>
      <c r="X2882" s="15">
        <v>152438</v>
      </c>
      <c r="Y2882" s="15">
        <v>-141384</v>
      </c>
      <c r="Z2882" s="15">
        <v>7662</v>
      </c>
      <c r="AA2882" s="15">
        <v>0.874</v>
      </c>
      <c r="AB2882" s="15">
        <v>45</v>
      </c>
    </row>
    <row r="2883" spans="1:28" ht="15" customHeight="1" x14ac:dyDescent="0.3">
      <c r="A2883" s="15" t="s">
        <v>3011</v>
      </c>
      <c r="B2883" s="15" t="s">
        <v>137</v>
      </c>
      <c r="C2883" s="15" t="s">
        <v>105</v>
      </c>
      <c r="D2883" s="15" t="s">
        <v>100</v>
      </c>
      <c r="E2883" s="15" t="s">
        <v>101</v>
      </c>
      <c r="F2883" s="15">
        <v>5.86</v>
      </c>
      <c r="G2883" s="15">
        <v>909.4</v>
      </c>
      <c r="H2883" s="15">
        <v>27.4</v>
      </c>
      <c r="I2883" s="15">
        <v>79.900000000000006</v>
      </c>
      <c r="J2883" s="15">
        <v>7.1</v>
      </c>
      <c r="K2883" s="15">
        <v>6.08</v>
      </c>
      <c r="L2883" s="15">
        <v>31.1</v>
      </c>
      <c r="M2883" s="15">
        <v>40</v>
      </c>
      <c r="N2883" s="15">
        <v>44.5</v>
      </c>
      <c r="O2883" s="15">
        <v>80.5</v>
      </c>
      <c r="P2883" s="15" t="s">
        <v>107</v>
      </c>
      <c r="Q2883" s="15">
        <v>259.39999999999998</v>
      </c>
      <c r="R2883" s="15">
        <v>5.19</v>
      </c>
      <c r="S2883" s="15">
        <v>0.92</v>
      </c>
      <c r="T2883" s="15">
        <v>1.7</v>
      </c>
      <c r="U2883" s="15">
        <v>9.9600000000000009</v>
      </c>
      <c r="V2883" s="15">
        <v>27347</v>
      </c>
      <c r="W2883" s="15">
        <v>464851</v>
      </c>
      <c r="X2883" s="15">
        <v>272376</v>
      </c>
      <c r="Y2883" s="15">
        <v>-192475</v>
      </c>
      <c r="Z2883" s="15">
        <v>4303</v>
      </c>
      <c r="AA2883" s="15">
        <v>2.3149999999999999</v>
      </c>
      <c r="AB2883" s="15">
        <v>63.9</v>
      </c>
    </row>
    <row r="2884" spans="1:28" ht="15" customHeight="1" x14ac:dyDescent="0.3">
      <c r="A2884" s="15" t="s">
        <v>3012</v>
      </c>
      <c r="B2884" s="15" t="s">
        <v>146</v>
      </c>
      <c r="C2884" s="15" t="s">
        <v>114</v>
      </c>
      <c r="D2884" s="15" t="s">
        <v>100</v>
      </c>
      <c r="E2884" s="15" t="s">
        <v>101</v>
      </c>
      <c r="F2884" s="15">
        <v>8.49</v>
      </c>
      <c r="G2884" s="15">
        <v>882.4</v>
      </c>
      <c r="H2884" s="15">
        <v>25.2</v>
      </c>
      <c r="I2884" s="15">
        <v>72.5</v>
      </c>
      <c r="J2884" s="15">
        <v>5.6</v>
      </c>
      <c r="K2884" s="15">
        <v>6.98</v>
      </c>
      <c r="L2884" s="15">
        <v>24.4</v>
      </c>
      <c r="M2884" s="15">
        <v>134.6</v>
      </c>
      <c r="N2884" s="15">
        <v>60.1</v>
      </c>
      <c r="O2884" s="15">
        <v>84.2</v>
      </c>
      <c r="P2884" s="15" t="s">
        <v>127</v>
      </c>
      <c r="Q2884" s="15">
        <v>91.2</v>
      </c>
      <c r="R2884" s="15">
        <v>0.5</v>
      </c>
      <c r="S2884" s="15">
        <v>0.95</v>
      </c>
      <c r="T2884" s="15">
        <v>2.56</v>
      </c>
      <c r="U2884" s="15">
        <v>21.73</v>
      </c>
      <c r="V2884" s="15">
        <v>25634</v>
      </c>
      <c r="W2884" s="15">
        <v>470247</v>
      </c>
      <c r="X2884" s="15">
        <v>557027</v>
      </c>
      <c r="Y2884" s="15">
        <v>86780</v>
      </c>
      <c r="Z2884" s="15">
        <v>5023</v>
      </c>
      <c r="AA2884" s="15">
        <v>4.3259999999999996</v>
      </c>
      <c r="AB2884" s="15">
        <v>80.8</v>
      </c>
    </row>
    <row r="2885" spans="1:28" ht="15" customHeight="1" x14ac:dyDescent="0.3">
      <c r="A2885" s="15" t="s">
        <v>3013</v>
      </c>
      <c r="B2885" s="15" t="s">
        <v>98</v>
      </c>
      <c r="C2885" s="15" t="s">
        <v>110</v>
      </c>
      <c r="D2885" s="15" t="s">
        <v>132</v>
      </c>
      <c r="E2885" s="15" t="s">
        <v>112</v>
      </c>
      <c r="F2885" s="15">
        <v>3.95</v>
      </c>
      <c r="G2885" s="15">
        <v>203</v>
      </c>
      <c r="H2885" s="15">
        <v>23.8</v>
      </c>
      <c r="I2885" s="15">
        <v>63.7</v>
      </c>
      <c r="J2885" s="15">
        <v>7.1</v>
      </c>
      <c r="K2885" s="15">
        <v>5.9</v>
      </c>
      <c r="L2885" s="15">
        <v>21.2</v>
      </c>
      <c r="M2885" s="15">
        <v>70.099999999999994</v>
      </c>
      <c r="N2885" s="15">
        <v>55.8</v>
      </c>
      <c r="O2885" s="15">
        <v>123.2</v>
      </c>
      <c r="P2885" s="15" t="s">
        <v>107</v>
      </c>
      <c r="Q2885" s="15">
        <v>200.3</v>
      </c>
      <c r="R2885" s="15">
        <v>5.5</v>
      </c>
      <c r="S2885" s="15">
        <v>0.9</v>
      </c>
      <c r="T2885" s="15">
        <v>0.75</v>
      </c>
      <c r="U2885" s="15">
        <v>2.96</v>
      </c>
      <c r="V2885" s="15">
        <v>114407</v>
      </c>
      <c r="W2885" s="15">
        <v>281972</v>
      </c>
      <c r="X2885" s="15">
        <v>338645</v>
      </c>
      <c r="Y2885" s="15">
        <v>56673</v>
      </c>
      <c r="Z2885" s="15">
        <v>3639</v>
      </c>
      <c r="AA2885" s="15">
        <v>0.81299999999999994</v>
      </c>
      <c r="AB2885" s="15">
        <v>49.3</v>
      </c>
    </row>
    <row r="2886" spans="1:28" ht="15" customHeight="1" x14ac:dyDescent="0.3">
      <c r="A2886" s="15" t="s">
        <v>3014</v>
      </c>
      <c r="B2886" s="15" t="s">
        <v>118</v>
      </c>
      <c r="C2886" s="15" t="s">
        <v>129</v>
      </c>
      <c r="D2886" s="15" t="s">
        <v>111</v>
      </c>
      <c r="E2886" s="15" t="s">
        <v>112</v>
      </c>
      <c r="F2886" s="15">
        <v>14.83</v>
      </c>
      <c r="G2886" s="15">
        <v>309.39999999999998</v>
      </c>
      <c r="H2886" s="15">
        <v>23.9</v>
      </c>
      <c r="I2886" s="15">
        <v>58.2</v>
      </c>
      <c r="J2886" s="15">
        <v>7.4</v>
      </c>
      <c r="K2886" s="15">
        <v>6.45</v>
      </c>
      <c r="L2886" s="15">
        <v>25.4</v>
      </c>
      <c r="M2886" s="15">
        <v>154.4</v>
      </c>
      <c r="N2886" s="15">
        <v>56.6</v>
      </c>
      <c r="O2886" s="15">
        <v>102</v>
      </c>
      <c r="P2886" s="15" t="s">
        <v>116</v>
      </c>
      <c r="Q2886" s="15">
        <v>200.3</v>
      </c>
      <c r="R2886" s="15">
        <v>7.36</v>
      </c>
      <c r="S2886" s="15">
        <v>0.92</v>
      </c>
      <c r="T2886" s="15">
        <v>1.1200000000000001</v>
      </c>
      <c r="U2886" s="15">
        <v>16.61</v>
      </c>
      <c r="V2886" s="15">
        <v>79761</v>
      </c>
      <c r="W2886" s="15">
        <v>1015612</v>
      </c>
      <c r="X2886" s="15">
        <v>1324830</v>
      </c>
      <c r="Y2886" s="15">
        <v>309218</v>
      </c>
      <c r="Z2886" s="15">
        <v>3026</v>
      </c>
      <c r="AA2886" s="15">
        <v>5.4889999999999999</v>
      </c>
      <c r="AB2886" s="15">
        <v>44.3</v>
      </c>
    </row>
    <row r="2887" spans="1:28" ht="15" customHeight="1" x14ac:dyDescent="0.3">
      <c r="A2887" s="15" t="s">
        <v>3015</v>
      </c>
      <c r="B2887" s="15" t="s">
        <v>126</v>
      </c>
      <c r="C2887" s="15" t="s">
        <v>99</v>
      </c>
      <c r="D2887" s="15" t="s">
        <v>100</v>
      </c>
      <c r="E2887" s="15" t="s">
        <v>112</v>
      </c>
      <c r="F2887" s="15">
        <v>3.93</v>
      </c>
      <c r="G2887" s="15">
        <v>550.79999999999995</v>
      </c>
      <c r="H2887" s="15">
        <v>19.3</v>
      </c>
      <c r="I2887" s="15">
        <v>58.6</v>
      </c>
      <c r="J2887" s="15">
        <v>8.6</v>
      </c>
      <c r="K2887" s="15">
        <v>6.71</v>
      </c>
      <c r="L2887" s="15">
        <v>28.4</v>
      </c>
      <c r="M2887" s="15">
        <v>110.1</v>
      </c>
      <c r="N2887" s="15">
        <v>60</v>
      </c>
      <c r="O2887" s="15">
        <v>109.2</v>
      </c>
      <c r="P2887" s="15" t="s">
        <v>116</v>
      </c>
      <c r="Q2887" s="15">
        <v>139.6</v>
      </c>
      <c r="R2887" s="15">
        <v>0.5</v>
      </c>
      <c r="S2887" s="15">
        <v>0.88</v>
      </c>
      <c r="T2887" s="15">
        <v>2.39</v>
      </c>
      <c r="U2887" s="15">
        <v>9.39</v>
      </c>
      <c r="V2887" s="15">
        <v>25651</v>
      </c>
      <c r="W2887" s="15">
        <v>277861</v>
      </c>
      <c r="X2887" s="15">
        <v>240863</v>
      </c>
      <c r="Y2887" s="15">
        <v>-36998</v>
      </c>
      <c r="Z2887" s="15">
        <v>1098</v>
      </c>
      <c r="AA2887" s="15">
        <v>8.5519999999999996</v>
      </c>
      <c r="AB2887" s="15">
        <v>69.5</v>
      </c>
    </row>
    <row r="2888" spans="1:28" ht="15" customHeight="1" x14ac:dyDescent="0.3">
      <c r="A2888" s="15" t="s">
        <v>3016</v>
      </c>
      <c r="B2888" s="15" t="s">
        <v>109</v>
      </c>
      <c r="C2888" s="15" t="s">
        <v>123</v>
      </c>
      <c r="D2888" s="15" t="s">
        <v>144</v>
      </c>
      <c r="E2888" s="15" t="s">
        <v>101</v>
      </c>
      <c r="F2888" s="15">
        <v>13.88</v>
      </c>
      <c r="G2888" s="15">
        <v>826.6</v>
      </c>
      <c r="H2888" s="15">
        <v>30.1</v>
      </c>
      <c r="I2888" s="15">
        <v>72.7</v>
      </c>
      <c r="J2888" s="15">
        <v>6.6</v>
      </c>
      <c r="K2888" s="15">
        <v>7.5</v>
      </c>
      <c r="L2888" s="15">
        <v>30.4</v>
      </c>
      <c r="M2888" s="15">
        <v>74</v>
      </c>
      <c r="N2888" s="15">
        <v>64.3</v>
      </c>
      <c r="O2888" s="15">
        <v>92.7</v>
      </c>
      <c r="P2888" s="15" t="s">
        <v>102</v>
      </c>
      <c r="Q2888" s="15">
        <v>336.7</v>
      </c>
      <c r="R2888" s="15">
        <v>4.18</v>
      </c>
      <c r="S2888" s="15">
        <v>0.96</v>
      </c>
      <c r="T2888" s="15">
        <v>1.04</v>
      </c>
      <c r="U2888" s="15">
        <v>14.44</v>
      </c>
      <c r="V2888" s="15">
        <v>58269</v>
      </c>
      <c r="W2888" s="15">
        <v>1073758</v>
      </c>
      <c r="X2888" s="15">
        <v>841404</v>
      </c>
      <c r="Y2888" s="15">
        <v>-232354</v>
      </c>
      <c r="Z2888" s="15">
        <v>5822</v>
      </c>
      <c r="AA2888" s="15">
        <v>2.48</v>
      </c>
      <c r="AB2888" s="15">
        <v>53.6</v>
      </c>
    </row>
    <row r="2889" spans="1:28" ht="15" customHeight="1" x14ac:dyDescent="0.3">
      <c r="A2889" s="15" t="s">
        <v>3017</v>
      </c>
      <c r="B2889" s="15" t="s">
        <v>118</v>
      </c>
      <c r="C2889" s="15" t="s">
        <v>123</v>
      </c>
      <c r="D2889" s="15" t="s">
        <v>132</v>
      </c>
      <c r="E2889" s="15" t="s">
        <v>101</v>
      </c>
      <c r="F2889" s="15">
        <v>3.46</v>
      </c>
      <c r="G2889" s="15">
        <v>1367.2</v>
      </c>
      <c r="H2889" s="15">
        <v>29.1</v>
      </c>
      <c r="I2889" s="15">
        <v>83.6</v>
      </c>
      <c r="J2889" s="15">
        <v>5.3</v>
      </c>
      <c r="K2889" s="15">
        <v>7.37</v>
      </c>
      <c r="L2889" s="15">
        <v>40.9</v>
      </c>
      <c r="M2889" s="15">
        <v>118.7</v>
      </c>
      <c r="N2889" s="15">
        <v>62.3</v>
      </c>
      <c r="O2889" s="15">
        <v>68</v>
      </c>
      <c r="P2889" s="15" t="s">
        <v>116</v>
      </c>
      <c r="Q2889" s="15">
        <v>101.2</v>
      </c>
      <c r="R2889" s="15">
        <v>6.82</v>
      </c>
      <c r="S2889" s="15">
        <v>0.8</v>
      </c>
      <c r="T2889" s="15">
        <v>0.83</v>
      </c>
      <c r="U2889" s="15">
        <v>2.87</v>
      </c>
      <c r="V2889" s="15">
        <v>115645</v>
      </c>
      <c r="W2889" s="15">
        <v>224158</v>
      </c>
      <c r="X2889" s="15">
        <v>331901</v>
      </c>
      <c r="Y2889" s="15">
        <v>107743</v>
      </c>
      <c r="Z2889" s="15">
        <v>1143</v>
      </c>
      <c r="AA2889" s="15">
        <v>2.5110000000000001</v>
      </c>
      <c r="AB2889" s="15">
        <v>71.900000000000006</v>
      </c>
    </row>
    <row r="2890" spans="1:28" ht="15" customHeight="1" x14ac:dyDescent="0.3">
      <c r="A2890" s="15" t="s">
        <v>3018</v>
      </c>
      <c r="B2890" s="15" t="s">
        <v>104</v>
      </c>
      <c r="C2890" s="15" t="s">
        <v>99</v>
      </c>
      <c r="D2890" s="15" t="s">
        <v>115</v>
      </c>
      <c r="E2890" s="15" t="s">
        <v>101</v>
      </c>
      <c r="F2890" s="15">
        <v>8.68</v>
      </c>
      <c r="G2890" s="15">
        <v>860.9</v>
      </c>
      <c r="H2890" s="15">
        <v>31.1</v>
      </c>
      <c r="I2890" s="15">
        <v>83.7</v>
      </c>
      <c r="J2890" s="15">
        <v>7.2</v>
      </c>
      <c r="K2890" s="15">
        <v>7.39</v>
      </c>
      <c r="L2890" s="15">
        <v>26.4</v>
      </c>
      <c r="M2890" s="15">
        <v>175</v>
      </c>
      <c r="N2890" s="15">
        <v>43.7</v>
      </c>
      <c r="O2890" s="15">
        <v>96.9</v>
      </c>
      <c r="P2890" s="15" t="s">
        <v>107</v>
      </c>
      <c r="Q2890" s="15">
        <v>123.1</v>
      </c>
      <c r="R2890" s="15">
        <v>3.82</v>
      </c>
      <c r="S2890" s="15">
        <v>0.72</v>
      </c>
      <c r="T2890" s="15">
        <v>2.46</v>
      </c>
      <c r="U2890" s="15">
        <v>21.35</v>
      </c>
      <c r="V2890" s="15">
        <v>24708</v>
      </c>
      <c r="W2890" s="15">
        <v>541012</v>
      </c>
      <c r="X2890" s="15">
        <v>527516</v>
      </c>
      <c r="Y2890" s="15">
        <v>-13496</v>
      </c>
      <c r="Z2890" s="15">
        <v>14640</v>
      </c>
      <c r="AA2890" s="15">
        <v>1.458</v>
      </c>
      <c r="AB2890" s="15">
        <v>54.5</v>
      </c>
    </row>
    <row r="2891" spans="1:28" ht="15" customHeight="1" x14ac:dyDescent="0.3">
      <c r="A2891" s="15" t="s">
        <v>3019</v>
      </c>
      <c r="B2891" s="15" t="s">
        <v>109</v>
      </c>
      <c r="C2891" s="15" t="s">
        <v>119</v>
      </c>
      <c r="D2891" s="15" t="s">
        <v>106</v>
      </c>
      <c r="E2891" s="15" t="s">
        <v>120</v>
      </c>
      <c r="F2891" s="15">
        <v>1.98</v>
      </c>
      <c r="G2891" s="15">
        <v>110.3</v>
      </c>
      <c r="H2891" s="15">
        <v>32.200000000000003</v>
      </c>
      <c r="I2891" s="15">
        <v>43.9</v>
      </c>
      <c r="J2891" s="15">
        <v>9.3000000000000007</v>
      </c>
      <c r="K2891" s="15">
        <v>5.76</v>
      </c>
      <c r="L2891" s="15">
        <v>17.100000000000001</v>
      </c>
      <c r="M2891" s="15">
        <v>98.3</v>
      </c>
      <c r="N2891" s="15">
        <v>59.2</v>
      </c>
      <c r="O2891" s="15">
        <v>105.4</v>
      </c>
      <c r="P2891" s="15" t="s">
        <v>102</v>
      </c>
      <c r="Q2891" s="15">
        <v>310.5</v>
      </c>
      <c r="R2891" s="15">
        <v>4.57</v>
      </c>
      <c r="S2891" s="15">
        <v>0.66</v>
      </c>
      <c r="T2891" s="15">
        <v>1.04</v>
      </c>
      <c r="U2891" s="15">
        <v>2.06</v>
      </c>
      <c r="V2891" s="15">
        <v>21383</v>
      </c>
      <c r="W2891" s="15">
        <v>136142</v>
      </c>
      <c r="X2891" s="15">
        <v>44049</v>
      </c>
      <c r="Y2891" s="15">
        <v>-92093</v>
      </c>
      <c r="Z2891" s="15">
        <v>857</v>
      </c>
      <c r="AA2891" s="15">
        <v>2.4039999999999999</v>
      </c>
      <c r="AB2891" s="15">
        <v>27.6</v>
      </c>
    </row>
    <row r="2892" spans="1:28" ht="15" customHeight="1" x14ac:dyDescent="0.3">
      <c r="A2892" s="15" t="s">
        <v>3020</v>
      </c>
      <c r="B2892" s="15" t="s">
        <v>137</v>
      </c>
      <c r="C2892" s="15" t="s">
        <v>123</v>
      </c>
      <c r="D2892" s="15" t="s">
        <v>132</v>
      </c>
      <c r="E2892" s="15" t="s">
        <v>101</v>
      </c>
      <c r="F2892" s="15">
        <v>14.74</v>
      </c>
      <c r="G2892" s="15">
        <v>1141.3</v>
      </c>
      <c r="H2892" s="15">
        <v>29.2</v>
      </c>
      <c r="I2892" s="15">
        <v>67.900000000000006</v>
      </c>
      <c r="J2892" s="15">
        <v>6.5</v>
      </c>
      <c r="K2892" s="15">
        <v>6.67</v>
      </c>
      <c r="L2892" s="15">
        <v>25.1</v>
      </c>
      <c r="M2892" s="15">
        <v>131</v>
      </c>
      <c r="N2892" s="15">
        <v>68.2</v>
      </c>
      <c r="O2892" s="15">
        <v>125.2</v>
      </c>
      <c r="P2892" s="15" t="s">
        <v>107</v>
      </c>
      <c r="Q2892" s="15">
        <v>193.3</v>
      </c>
      <c r="R2892" s="15">
        <v>6.6</v>
      </c>
      <c r="S2892" s="15">
        <v>0.94</v>
      </c>
      <c r="T2892" s="15">
        <v>2.2400000000000002</v>
      </c>
      <c r="U2892" s="15">
        <v>33.020000000000003</v>
      </c>
      <c r="V2892" s="15">
        <v>98924</v>
      </c>
      <c r="W2892" s="15">
        <v>932591</v>
      </c>
      <c r="X2892" s="15">
        <v>3266470</v>
      </c>
      <c r="Y2892" s="15">
        <v>2333879</v>
      </c>
      <c r="Z2892" s="15">
        <v>11665</v>
      </c>
      <c r="AA2892" s="15">
        <v>2.831</v>
      </c>
      <c r="AB2892" s="15">
        <v>53.3</v>
      </c>
    </row>
    <row r="2893" spans="1:28" ht="15" customHeight="1" x14ac:dyDescent="0.3">
      <c r="A2893" s="15" t="s">
        <v>3021</v>
      </c>
      <c r="B2893" s="15" t="s">
        <v>137</v>
      </c>
      <c r="C2893" s="15" t="s">
        <v>114</v>
      </c>
      <c r="D2893" s="15" t="s">
        <v>130</v>
      </c>
      <c r="E2893" s="15" t="s">
        <v>101</v>
      </c>
      <c r="F2893" s="15">
        <v>13.23</v>
      </c>
      <c r="G2893" s="15">
        <v>769.9</v>
      </c>
      <c r="H2893" s="15">
        <v>28.1</v>
      </c>
      <c r="I2893" s="15">
        <v>54.7</v>
      </c>
      <c r="J2893" s="15">
        <v>6.6</v>
      </c>
      <c r="K2893" s="15">
        <v>6.25</v>
      </c>
      <c r="L2893" s="15">
        <v>28.6</v>
      </c>
      <c r="M2893" s="15">
        <v>169.5</v>
      </c>
      <c r="N2893" s="15">
        <v>36.799999999999997</v>
      </c>
      <c r="O2893" s="15">
        <v>86</v>
      </c>
      <c r="P2893" s="15" t="s">
        <v>127</v>
      </c>
      <c r="Q2893" s="15">
        <v>126.5</v>
      </c>
      <c r="R2893" s="15">
        <v>3.01</v>
      </c>
      <c r="S2893" s="15">
        <v>0.71</v>
      </c>
      <c r="T2893" s="15">
        <v>1.69</v>
      </c>
      <c r="U2893" s="15">
        <v>22.36</v>
      </c>
      <c r="V2893" s="15">
        <v>56387</v>
      </c>
      <c r="W2893" s="15">
        <v>835241</v>
      </c>
      <c r="X2893" s="15">
        <v>1260813</v>
      </c>
      <c r="Y2893" s="15">
        <v>425572</v>
      </c>
      <c r="Z2893" s="15">
        <v>10532</v>
      </c>
      <c r="AA2893" s="15">
        <v>2.1230000000000002</v>
      </c>
      <c r="AB2893" s="15">
        <v>52.8</v>
      </c>
    </row>
    <row r="2894" spans="1:28" ht="15" customHeight="1" x14ac:dyDescent="0.3">
      <c r="A2894" s="15" t="s">
        <v>3022</v>
      </c>
      <c r="B2894" s="15" t="s">
        <v>137</v>
      </c>
      <c r="C2894" s="15" t="s">
        <v>152</v>
      </c>
      <c r="D2894" s="15" t="s">
        <v>115</v>
      </c>
      <c r="E2894" s="15" t="s">
        <v>101</v>
      </c>
      <c r="F2894" s="15">
        <v>14.75</v>
      </c>
      <c r="G2894" s="15">
        <v>1092.0999999999999</v>
      </c>
      <c r="H2894" s="15">
        <v>32.200000000000003</v>
      </c>
      <c r="I2894" s="15">
        <v>74.8</v>
      </c>
      <c r="J2894" s="15">
        <v>7.4</v>
      </c>
      <c r="K2894" s="15">
        <v>6.51</v>
      </c>
      <c r="L2894" s="15">
        <v>27.6</v>
      </c>
      <c r="M2894" s="15">
        <v>136.69999999999999</v>
      </c>
      <c r="N2894" s="15">
        <v>68.2</v>
      </c>
      <c r="O2894" s="15">
        <v>102.9</v>
      </c>
      <c r="P2894" s="15" t="s">
        <v>127</v>
      </c>
      <c r="Q2894" s="15">
        <v>199.6</v>
      </c>
      <c r="R2894" s="15">
        <v>4.95</v>
      </c>
      <c r="S2894" s="15">
        <v>0.77</v>
      </c>
      <c r="T2894" s="15">
        <v>3.57</v>
      </c>
      <c r="U2894" s="15">
        <v>52.66</v>
      </c>
      <c r="V2894" s="15">
        <v>20712</v>
      </c>
      <c r="W2894" s="15">
        <v>876386</v>
      </c>
      <c r="X2894" s="15">
        <v>1090694</v>
      </c>
      <c r="Y2894" s="15">
        <v>214308</v>
      </c>
      <c r="Z2894" s="15">
        <v>21748</v>
      </c>
      <c r="AA2894" s="15">
        <v>2.4209999999999998</v>
      </c>
      <c r="AB2894" s="15">
        <v>50.7</v>
      </c>
    </row>
    <row r="2895" spans="1:28" ht="15" customHeight="1" x14ac:dyDescent="0.3">
      <c r="A2895" s="15" t="s">
        <v>3023</v>
      </c>
      <c r="B2895" s="15" t="s">
        <v>98</v>
      </c>
      <c r="C2895" s="15" t="s">
        <v>105</v>
      </c>
      <c r="D2895" s="15" t="s">
        <v>111</v>
      </c>
      <c r="E2895" s="15" t="s">
        <v>112</v>
      </c>
      <c r="F2895" s="15">
        <v>8.17</v>
      </c>
      <c r="G2895" s="15">
        <v>533.9</v>
      </c>
      <c r="H2895" s="15">
        <v>20.8</v>
      </c>
      <c r="I2895" s="15">
        <v>61.5</v>
      </c>
      <c r="J2895" s="15">
        <v>9.3000000000000007</v>
      </c>
      <c r="K2895" s="15">
        <v>7.4</v>
      </c>
      <c r="L2895" s="15">
        <v>19.5</v>
      </c>
      <c r="M2895" s="15">
        <v>108.2</v>
      </c>
      <c r="N2895" s="15">
        <v>36.4</v>
      </c>
      <c r="O2895" s="15">
        <v>115.5</v>
      </c>
      <c r="P2895" s="15" t="s">
        <v>107</v>
      </c>
      <c r="Q2895" s="15">
        <v>197.1</v>
      </c>
      <c r="R2895" s="15">
        <v>9.2100000000000009</v>
      </c>
      <c r="S2895" s="15">
        <v>1</v>
      </c>
      <c r="T2895" s="15">
        <v>0.71</v>
      </c>
      <c r="U2895" s="15">
        <v>5.8</v>
      </c>
      <c r="V2895" s="15">
        <v>75333</v>
      </c>
      <c r="W2895" s="15">
        <v>605004</v>
      </c>
      <c r="X2895" s="15">
        <v>436931</v>
      </c>
      <c r="Y2895" s="15">
        <v>-168073</v>
      </c>
      <c r="Z2895" s="15">
        <v>3335</v>
      </c>
      <c r="AA2895" s="15">
        <v>1.7390000000000001</v>
      </c>
      <c r="AB2895" s="15">
        <v>41.4</v>
      </c>
    </row>
    <row r="2896" spans="1:28" ht="15" customHeight="1" x14ac:dyDescent="0.3">
      <c r="A2896" s="15" t="s">
        <v>3024</v>
      </c>
      <c r="B2896" s="15" t="s">
        <v>126</v>
      </c>
      <c r="C2896" s="15" t="s">
        <v>114</v>
      </c>
      <c r="D2896" s="15" t="s">
        <v>132</v>
      </c>
      <c r="E2896" s="15" t="s">
        <v>112</v>
      </c>
      <c r="F2896" s="15">
        <v>6.83</v>
      </c>
      <c r="G2896" s="15">
        <v>452.1</v>
      </c>
      <c r="H2896" s="15">
        <v>20.5</v>
      </c>
      <c r="I2896" s="15">
        <v>52.3</v>
      </c>
      <c r="J2896" s="15">
        <v>7.5</v>
      </c>
      <c r="K2896" s="15">
        <v>6.28</v>
      </c>
      <c r="L2896" s="15">
        <v>21.2</v>
      </c>
      <c r="M2896" s="15">
        <v>112.9</v>
      </c>
      <c r="N2896" s="15">
        <v>55.8</v>
      </c>
      <c r="O2896" s="15">
        <v>113.8</v>
      </c>
      <c r="P2896" s="15" t="s">
        <v>116</v>
      </c>
      <c r="Q2896" s="15">
        <v>255.5</v>
      </c>
      <c r="R2896" s="15">
        <v>3.16</v>
      </c>
      <c r="S2896" s="15">
        <v>0.91</v>
      </c>
      <c r="T2896" s="15">
        <v>1.31</v>
      </c>
      <c r="U2896" s="15">
        <v>8.9499999999999993</v>
      </c>
      <c r="V2896" s="15">
        <v>107420</v>
      </c>
      <c r="W2896" s="15">
        <v>339830</v>
      </c>
      <c r="X2896" s="15">
        <v>961409</v>
      </c>
      <c r="Y2896" s="15">
        <v>621579</v>
      </c>
      <c r="Z2896" s="15">
        <v>2086</v>
      </c>
      <c r="AA2896" s="15">
        <v>4.2910000000000004</v>
      </c>
      <c r="AB2896" s="15">
        <v>34.5</v>
      </c>
    </row>
    <row r="2897" spans="1:28" ht="15" customHeight="1" x14ac:dyDescent="0.3">
      <c r="A2897" s="15" t="s">
        <v>3025</v>
      </c>
      <c r="B2897" s="15" t="s">
        <v>122</v>
      </c>
      <c r="C2897" s="15" t="s">
        <v>119</v>
      </c>
      <c r="D2897" s="15" t="s">
        <v>144</v>
      </c>
      <c r="E2897" s="15" t="s">
        <v>120</v>
      </c>
      <c r="F2897" s="15">
        <v>9.6</v>
      </c>
      <c r="G2897" s="15">
        <v>227.5</v>
      </c>
      <c r="H2897" s="15">
        <v>32.4</v>
      </c>
      <c r="I2897" s="15">
        <v>62.1</v>
      </c>
      <c r="J2897" s="15">
        <v>8.3000000000000007</v>
      </c>
      <c r="K2897" s="15">
        <v>6.07</v>
      </c>
      <c r="L2897" s="15">
        <v>24.2</v>
      </c>
      <c r="M2897" s="15">
        <v>108.4</v>
      </c>
      <c r="N2897" s="15">
        <v>40.9</v>
      </c>
      <c r="O2897" s="15">
        <v>121.5</v>
      </c>
      <c r="P2897" s="15" t="s">
        <v>102</v>
      </c>
      <c r="Q2897" s="15">
        <v>176.1</v>
      </c>
      <c r="R2897" s="15">
        <v>6.54</v>
      </c>
      <c r="S2897" s="15">
        <v>0.76</v>
      </c>
      <c r="T2897" s="15">
        <v>0.71</v>
      </c>
      <c r="U2897" s="15">
        <v>6.82</v>
      </c>
      <c r="V2897" s="15">
        <v>66279</v>
      </c>
      <c r="W2897" s="15">
        <v>685672</v>
      </c>
      <c r="X2897" s="15">
        <v>452023</v>
      </c>
      <c r="Y2897" s="15">
        <v>-233649</v>
      </c>
      <c r="Z2897" s="15">
        <v>4091</v>
      </c>
      <c r="AA2897" s="15">
        <v>1.667</v>
      </c>
      <c r="AB2897" s="15">
        <v>34.700000000000003</v>
      </c>
    </row>
    <row r="2898" spans="1:28" ht="15" customHeight="1" x14ac:dyDescent="0.3">
      <c r="A2898" s="15" t="s">
        <v>3026</v>
      </c>
      <c r="B2898" s="15" t="s">
        <v>122</v>
      </c>
      <c r="C2898" s="15" t="s">
        <v>134</v>
      </c>
      <c r="D2898" s="15" t="s">
        <v>106</v>
      </c>
      <c r="E2898" s="15" t="s">
        <v>112</v>
      </c>
      <c r="F2898" s="15">
        <v>5.26</v>
      </c>
      <c r="G2898" s="15">
        <v>418.4</v>
      </c>
      <c r="H2898" s="15">
        <v>24.6</v>
      </c>
      <c r="I2898" s="15">
        <v>57.1</v>
      </c>
      <c r="J2898" s="15">
        <v>8.1</v>
      </c>
      <c r="K2898" s="15">
        <v>7.01</v>
      </c>
      <c r="L2898" s="15">
        <v>19.899999999999999</v>
      </c>
      <c r="M2898" s="15">
        <v>87.9</v>
      </c>
      <c r="N2898" s="15">
        <v>36.200000000000003</v>
      </c>
      <c r="O2898" s="15">
        <v>127.4</v>
      </c>
      <c r="P2898" s="15" t="s">
        <v>107</v>
      </c>
      <c r="Q2898" s="15">
        <v>213.6</v>
      </c>
      <c r="R2898" s="15">
        <v>5.09</v>
      </c>
      <c r="S2898" s="15">
        <v>0.91</v>
      </c>
      <c r="T2898" s="15">
        <v>3.17</v>
      </c>
      <c r="U2898" s="15">
        <v>16.670000000000002</v>
      </c>
      <c r="V2898" s="15">
        <v>19322</v>
      </c>
      <c r="W2898" s="15">
        <v>403846</v>
      </c>
      <c r="X2898" s="15">
        <v>322098</v>
      </c>
      <c r="Y2898" s="15">
        <v>-81748</v>
      </c>
      <c r="Z2898" s="15">
        <v>3505</v>
      </c>
      <c r="AA2898" s="15">
        <v>4.7560000000000002</v>
      </c>
      <c r="AB2898" s="15">
        <v>35.4</v>
      </c>
    </row>
    <row r="2899" spans="1:28" ht="15" customHeight="1" x14ac:dyDescent="0.3">
      <c r="A2899" s="15" t="s">
        <v>3027</v>
      </c>
      <c r="B2899" s="15" t="s">
        <v>118</v>
      </c>
      <c r="C2899" s="15" t="s">
        <v>114</v>
      </c>
      <c r="D2899" s="15" t="s">
        <v>177</v>
      </c>
      <c r="E2899" s="15" t="s">
        <v>101</v>
      </c>
      <c r="F2899" s="15">
        <v>11.76</v>
      </c>
      <c r="G2899" s="15">
        <v>765.9</v>
      </c>
      <c r="H2899" s="15">
        <v>31.6</v>
      </c>
      <c r="I2899" s="15">
        <v>77.900000000000006</v>
      </c>
      <c r="J2899" s="15">
        <v>7.5</v>
      </c>
      <c r="K2899" s="15">
        <v>6.25</v>
      </c>
      <c r="L2899" s="15">
        <v>38.200000000000003</v>
      </c>
      <c r="M2899" s="15">
        <v>151</v>
      </c>
      <c r="N2899" s="15">
        <v>77</v>
      </c>
      <c r="O2899" s="15">
        <v>91.6</v>
      </c>
      <c r="P2899" s="15" t="s">
        <v>127</v>
      </c>
      <c r="Q2899" s="15">
        <v>139.9</v>
      </c>
      <c r="R2899" s="15">
        <v>6.85</v>
      </c>
      <c r="S2899" s="15">
        <v>0.88</v>
      </c>
      <c r="T2899" s="15">
        <v>56.65</v>
      </c>
      <c r="U2899" s="15">
        <v>666.2</v>
      </c>
      <c r="V2899" s="15">
        <v>3328</v>
      </c>
      <c r="W2899" s="15">
        <v>684492</v>
      </c>
      <c r="X2899" s="15">
        <v>2217114</v>
      </c>
      <c r="Y2899" s="15">
        <v>1532622</v>
      </c>
      <c r="Z2899" s="15">
        <v>18023</v>
      </c>
      <c r="AA2899" s="15">
        <v>36.963999999999999</v>
      </c>
      <c r="AB2899" s="15">
        <v>58.2</v>
      </c>
    </row>
    <row r="2900" spans="1:28" ht="15" customHeight="1" x14ac:dyDescent="0.3">
      <c r="A2900" s="15" t="s">
        <v>3028</v>
      </c>
      <c r="B2900" s="15" t="s">
        <v>98</v>
      </c>
      <c r="C2900" s="15" t="s">
        <v>119</v>
      </c>
      <c r="D2900" s="15" t="s">
        <v>100</v>
      </c>
      <c r="E2900" s="15" t="s">
        <v>112</v>
      </c>
      <c r="F2900" s="15">
        <v>1.57</v>
      </c>
      <c r="G2900" s="15">
        <v>504.3</v>
      </c>
      <c r="H2900" s="15">
        <v>23</v>
      </c>
      <c r="I2900" s="15">
        <v>55.9</v>
      </c>
      <c r="J2900" s="15">
        <v>7</v>
      </c>
      <c r="K2900" s="15">
        <v>7.19</v>
      </c>
      <c r="L2900" s="15">
        <v>25.5</v>
      </c>
      <c r="M2900" s="15">
        <v>126.3</v>
      </c>
      <c r="N2900" s="15">
        <v>47.3</v>
      </c>
      <c r="O2900" s="15">
        <v>103.1</v>
      </c>
      <c r="P2900" s="15" t="s">
        <v>107</v>
      </c>
      <c r="Q2900" s="15">
        <v>280.7</v>
      </c>
      <c r="R2900" s="15">
        <v>7.33</v>
      </c>
      <c r="S2900" s="15">
        <v>1</v>
      </c>
      <c r="T2900" s="15">
        <v>1.79</v>
      </c>
      <c r="U2900" s="15">
        <v>2.81</v>
      </c>
      <c r="V2900" s="15">
        <v>26180</v>
      </c>
      <c r="W2900" s="15">
        <v>125959</v>
      </c>
      <c r="X2900" s="15">
        <v>73566</v>
      </c>
      <c r="Y2900" s="15">
        <v>-52393</v>
      </c>
      <c r="Z2900" s="15">
        <v>1226</v>
      </c>
      <c r="AA2900" s="15">
        <v>2.2919999999999998</v>
      </c>
      <c r="AB2900" s="15">
        <v>22.3</v>
      </c>
    </row>
    <row r="2901" spans="1:28" ht="15" customHeight="1" x14ac:dyDescent="0.3">
      <c r="A2901" s="15" t="s">
        <v>3029</v>
      </c>
      <c r="B2901" s="15" t="s">
        <v>122</v>
      </c>
      <c r="C2901" s="15" t="s">
        <v>170</v>
      </c>
      <c r="D2901" s="15" t="s">
        <v>144</v>
      </c>
      <c r="E2901" s="15" t="s">
        <v>112</v>
      </c>
      <c r="F2901" s="15">
        <v>10.039999999999999</v>
      </c>
      <c r="G2901" s="15">
        <v>163.6</v>
      </c>
      <c r="H2901" s="15">
        <v>19.600000000000001</v>
      </c>
      <c r="I2901" s="15">
        <v>64.900000000000006</v>
      </c>
      <c r="J2901" s="15">
        <v>6.8</v>
      </c>
      <c r="K2901" s="15">
        <v>6.94</v>
      </c>
      <c r="L2901" s="15">
        <v>28</v>
      </c>
      <c r="M2901" s="15">
        <v>104.2</v>
      </c>
      <c r="N2901" s="15">
        <v>51.5</v>
      </c>
      <c r="O2901" s="15">
        <v>55.4</v>
      </c>
      <c r="P2901" s="15" t="s">
        <v>116</v>
      </c>
      <c r="Q2901" s="15">
        <v>97.9</v>
      </c>
      <c r="R2901" s="15">
        <v>6.05</v>
      </c>
      <c r="S2901" s="15">
        <v>0.85</v>
      </c>
      <c r="T2901" s="15">
        <v>0.95</v>
      </c>
      <c r="U2901" s="15">
        <v>9.5399999999999991</v>
      </c>
      <c r="V2901" s="15">
        <v>46514</v>
      </c>
      <c r="W2901" s="15">
        <v>575942</v>
      </c>
      <c r="X2901" s="15">
        <v>443744</v>
      </c>
      <c r="Y2901" s="15">
        <v>-132198</v>
      </c>
      <c r="Z2901" s="15">
        <v>2894</v>
      </c>
      <c r="AA2901" s="15">
        <v>3.2959999999999998</v>
      </c>
      <c r="AB2901" s="15">
        <v>26.5</v>
      </c>
    </row>
    <row r="2902" spans="1:28" ht="15" customHeight="1" x14ac:dyDescent="0.3">
      <c r="A2902" s="15" t="s">
        <v>3030</v>
      </c>
      <c r="B2902" s="15" t="s">
        <v>98</v>
      </c>
      <c r="C2902" s="15" t="s">
        <v>105</v>
      </c>
      <c r="D2902" s="15" t="s">
        <v>177</v>
      </c>
      <c r="E2902" s="15" t="s">
        <v>120</v>
      </c>
      <c r="F2902" s="15">
        <v>12.92</v>
      </c>
      <c r="G2902" s="15">
        <v>451.8</v>
      </c>
      <c r="H2902" s="15">
        <v>32.5</v>
      </c>
      <c r="I2902" s="15">
        <v>42.8</v>
      </c>
      <c r="J2902" s="15">
        <v>7.3</v>
      </c>
      <c r="K2902" s="15">
        <v>6.4</v>
      </c>
      <c r="L2902" s="15">
        <v>18.2</v>
      </c>
      <c r="M2902" s="15">
        <v>124.8</v>
      </c>
      <c r="N2902" s="15">
        <v>57.4</v>
      </c>
      <c r="O2902" s="15">
        <v>135.1</v>
      </c>
      <c r="P2902" s="15" t="s">
        <v>127</v>
      </c>
      <c r="Q2902" s="15">
        <v>220.7</v>
      </c>
      <c r="R2902" s="15">
        <v>7.71</v>
      </c>
      <c r="S2902" s="15">
        <v>0.85</v>
      </c>
      <c r="T2902" s="15">
        <v>50.35</v>
      </c>
      <c r="U2902" s="15">
        <v>650.52</v>
      </c>
      <c r="V2902" s="15">
        <v>3516</v>
      </c>
      <c r="W2902" s="15">
        <v>956505</v>
      </c>
      <c r="X2902" s="15">
        <v>2287228</v>
      </c>
      <c r="Y2902" s="15">
        <v>1330723</v>
      </c>
      <c r="Z2902" s="15">
        <v>23562</v>
      </c>
      <c r="AA2902" s="15">
        <v>27.609000000000002</v>
      </c>
      <c r="AB2902" s="15">
        <v>35.9</v>
      </c>
    </row>
    <row r="2903" spans="1:28" ht="15" customHeight="1" x14ac:dyDescent="0.3">
      <c r="A2903" s="15" t="s">
        <v>3031</v>
      </c>
      <c r="B2903" s="15" t="s">
        <v>122</v>
      </c>
      <c r="C2903" s="15" t="s">
        <v>129</v>
      </c>
      <c r="D2903" s="15" t="s">
        <v>144</v>
      </c>
      <c r="E2903" s="15" t="s">
        <v>101</v>
      </c>
      <c r="F2903" s="15">
        <v>5.21</v>
      </c>
      <c r="G2903" s="15">
        <v>743.2</v>
      </c>
      <c r="H2903" s="15">
        <v>28.1</v>
      </c>
      <c r="I2903" s="15">
        <v>68.8</v>
      </c>
      <c r="J2903" s="15">
        <v>5.5</v>
      </c>
      <c r="K2903" s="15">
        <v>6.6</v>
      </c>
      <c r="L2903" s="15">
        <v>22.7</v>
      </c>
      <c r="M2903" s="15">
        <v>189.2</v>
      </c>
      <c r="N2903" s="15">
        <v>39.9</v>
      </c>
      <c r="O2903" s="15">
        <v>123.6</v>
      </c>
      <c r="P2903" s="15" t="s">
        <v>116</v>
      </c>
      <c r="Q2903" s="15">
        <v>256.7</v>
      </c>
      <c r="R2903" s="15">
        <v>5.0199999999999996</v>
      </c>
      <c r="S2903" s="15">
        <v>0.94</v>
      </c>
      <c r="T2903" s="15">
        <v>2.0299999999999998</v>
      </c>
      <c r="U2903" s="15">
        <v>10.58</v>
      </c>
      <c r="V2903" s="15">
        <v>59044</v>
      </c>
      <c r="W2903" s="15">
        <v>369550</v>
      </c>
      <c r="X2903" s="15">
        <v>624686</v>
      </c>
      <c r="Y2903" s="15">
        <v>255136</v>
      </c>
      <c r="Z2903" s="15">
        <v>1312</v>
      </c>
      <c r="AA2903" s="15">
        <v>8.0640000000000001</v>
      </c>
      <c r="AB2903" s="15">
        <v>40.700000000000003</v>
      </c>
    </row>
    <row r="2904" spans="1:28" ht="15" customHeight="1" x14ac:dyDescent="0.3">
      <c r="A2904" s="15" t="s">
        <v>3032</v>
      </c>
      <c r="B2904" s="15" t="s">
        <v>126</v>
      </c>
      <c r="C2904" s="15" t="s">
        <v>119</v>
      </c>
      <c r="D2904" s="15" t="s">
        <v>115</v>
      </c>
      <c r="E2904" s="15" t="s">
        <v>112</v>
      </c>
      <c r="F2904" s="15">
        <v>7.12</v>
      </c>
      <c r="G2904" s="15">
        <v>368.1</v>
      </c>
      <c r="H2904" s="15">
        <v>24.5</v>
      </c>
      <c r="I2904" s="15">
        <v>55.7</v>
      </c>
      <c r="J2904" s="15">
        <v>7.2</v>
      </c>
      <c r="K2904" s="15">
        <v>6.14</v>
      </c>
      <c r="L2904" s="15">
        <v>22.8</v>
      </c>
      <c r="M2904" s="15">
        <v>97.8</v>
      </c>
      <c r="N2904" s="15">
        <v>66.599999999999994</v>
      </c>
      <c r="O2904" s="15">
        <v>104.8</v>
      </c>
      <c r="P2904" s="15" t="s">
        <v>116</v>
      </c>
      <c r="Q2904" s="15">
        <v>152.5</v>
      </c>
      <c r="R2904" s="15">
        <v>3.69</v>
      </c>
      <c r="S2904" s="15">
        <v>0.77</v>
      </c>
      <c r="T2904" s="15">
        <v>1.69</v>
      </c>
      <c r="U2904" s="15">
        <v>12.03</v>
      </c>
      <c r="V2904" s="15">
        <v>22829</v>
      </c>
      <c r="W2904" s="15">
        <v>439651</v>
      </c>
      <c r="X2904" s="15">
        <v>274633</v>
      </c>
      <c r="Y2904" s="15">
        <v>-165018</v>
      </c>
      <c r="Z2904" s="15">
        <v>5910</v>
      </c>
      <c r="AA2904" s="15">
        <v>2.036</v>
      </c>
      <c r="AB2904" s="15">
        <v>34.6</v>
      </c>
    </row>
    <row r="2905" spans="1:28" ht="15" customHeight="1" x14ac:dyDescent="0.3">
      <c r="A2905" s="15" t="s">
        <v>3033</v>
      </c>
      <c r="B2905" s="15" t="s">
        <v>118</v>
      </c>
      <c r="C2905" s="15" t="s">
        <v>152</v>
      </c>
      <c r="D2905" s="15" t="s">
        <v>115</v>
      </c>
      <c r="E2905" s="15" t="s">
        <v>112</v>
      </c>
      <c r="F2905" s="15">
        <v>4.29</v>
      </c>
      <c r="G2905" s="15">
        <v>508.4</v>
      </c>
      <c r="H2905" s="15">
        <v>22.8</v>
      </c>
      <c r="I2905" s="15">
        <v>56.7</v>
      </c>
      <c r="J2905" s="15">
        <v>8.6</v>
      </c>
      <c r="K2905" s="15">
        <v>6.44</v>
      </c>
      <c r="L2905" s="15">
        <v>24.6</v>
      </c>
      <c r="M2905" s="15">
        <v>87</v>
      </c>
      <c r="N2905" s="15">
        <v>52.4</v>
      </c>
      <c r="O2905" s="15">
        <v>127.5</v>
      </c>
      <c r="P2905" s="15" t="s">
        <v>102</v>
      </c>
      <c r="Q2905" s="15">
        <v>188.2</v>
      </c>
      <c r="R2905" s="15">
        <v>3.41</v>
      </c>
      <c r="S2905" s="15">
        <v>0.79</v>
      </c>
      <c r="T2905" s="15">
        <v>3.35</v>
      </c>
      <c r="U2905" s="15">
        <v>14.37</v>
      </c>
      <c r="V2905" s="15">
        <v>21373</v>
      </c>
      <c r="W2905" s="15">
        <v>313375</v>
      </c>
      <c r="X2905" s="15">
        <v>307130</v>
      </c>
      <c r="Y2905" s="15">
        <v>-6245</v>
      </c>
      <c r="Z2905" s="15">
        <v>6247</v>
      </c>
      <c r="AA2905" s="15">
        <v>2.2999999999999998</v>
      </c>
      <c r="AB2905" s="15">
        <v>43.7</v>
      </c>
    </row>
    <row r="2906" spans="1:28" ht="15" customHeight="1" x14ac:dyDescent="0.3">
      <c r="A2906" s="15" t="s">
        <v>3034</v>
      </c>
      <c r="B2906" s="15" t="s">
        <v>146</v>
      </c>
      <c r="C2906" s="15" t="s">
        <v>152</v>
      </c>
      <c r="D2906" s="15" t="s">
        <v>100</v>
      </c>
      <c r="E2906" s="15" t="s">
        <v>101</v>
      </c>
      <c r="F2906" s="15">
        <v>0.9</v>
      </c>
      <c r="G2906" s="15">
        <v>999.3</v>
      </c>
      <c r="H2906" s="15">
        <v>28.6</v>
      </c>
      <c r="I2906" s="15">
        <v>82.1</v>
      </c>
      <c r="J2906" s="15">
        <v>5.5</v>
      </c>
      <c r="K2906" s="15">
        <v>6.69</v>
      </c>
      <c r="L2906" s="15">
        <v>34.299999999999997</v>
      </c>
      <c r="M2906" s="15">
        <v>124.1</v>
      </c>
      <c r="N2906" s="15">
        <v>48.1</v>
      </c>
      <c r="O2906" s="15">
        <v>92.9</v>
      </c>
      <c r="P2906" s="15" t="s">
        <v>107</v>
      </c>
      <c r="Q2906" s="15">
        <v>216.4</v>
      </c>
      <c r="R2906" s="15">
        <v>7.57</v>
      </c>
      <c r="S2906" s="15">
        <v>0.9</v>
      </c>
      <c r="T2906" s="15">
        <v>2.2599999999999998</v>
      </c>
      <c r="U2906" s="15">
        <v>2.0299999999999998</v>
      </c>
      <c r="V2906" s="15">
        <v>21800</v>
      </c>
      <c r="W2906" s="15">
        <v>70688</v>
      </c>
      <c r="X2906" s="15">
        <v>44254</v>
      </c>
      <c r="Y2906" s="15">
        <v>-26434</v>
      </c>
      <c r="Z2906" s="15">
        <v>581</v>
      </c>
      <c r="AA2906" s="15">
        <v>3.4940000000000002</v>
      </c>
      <c r="AB2906" s="15">
        <v>43.1</v>
      </c>
    </row>
    <row r="2907" spans="1:28" ht="15" customHeight="1" x14ac:dyDescent="0.3">
      <c r="A2907" s="15" t="s">
        <v>3035</v>
      </c>
      <c r="B2907" s="15" t="s">
        <v>109</v>
      </c>
      <c r="C2907" s="15" t="s">
        <v>129</v>
      </c>
      <c r="D2907" s="15" t="s">
        <v>177</v>
      </c>
      <c r="E2907" s="15" t="s">
        <v>120</v>
      </c>
      <c r="F2907" s="15">
        <v>1.46</v>
      </c>
      <c r="G2907" s="15">
        <v>260.2</v>
      </c>
      <c r="H2907" s="15">
        <v>32.799999999999997</v>
      </c>
      <c r="I2907" s="15">
        <v>43.5</v>
      </c>
      <c r="J2907" s="15">
        <v>7.2</v>
      </c>
      <c r="K2907" s="15">
        <v>7.04</v>
      </c>
      <c r="L2907" s="15">
        <v>22.8</v>
      </c>
      <c r="M2907" s="15">
        <v>132.19999999999999</v>
      </c>
      <c r="N2907" s="15">
        <v>32.5</v>
      </c>
      <c r="O2907" s="15">
        <v>120</v>
      </c>
      <c r="P2907" s="15" t="s">
        <v>107</v>
      </c>
      <c r="Q2907" s="15">
        <v>177.9</v>
      </c>
      <c r="R2907" s="15">
        <v>6.43</v>
      </c>
      <c r="S2907" s="15">
        <v>0.76</v>
      </c>
      <c r="T2907" s="15">
        <v>36.450000000000003</v>
      </c>
      <c r="U2907" s="15">
        <v>53.22</v>
      </c>
      <c r="V2907" s="15">
        <v>3208</v>
      </c>
      <c r="W2907" s="15">
        <v>116810</v>
      </c>
      <c r="X2907" s="15">
        <v>170730</v>
      </c>
      <c r="Y2907" s="15">
        <v>53920</v>
      </c>
      <c r="Z2907" s="15">
        <v>3106</v>
      </c>
      <c r="AA2907" s="15">
        <v>17.135000000000002</v>
      </c>
      <c r="AB2907" s="15">
        <v>25.9</v>
      </c>
    </row>
    <row r="2908" spans="1:28" ht="15" customHeight="1" x14ac:dyDescent="0.3">
      <c r="A2908" s="15" t="s">
        <v>3036</v>
      </c>
      <c r="B2908" s="15" t="s">
        <v>118</v>
      </c>
      <c r="C2908" s="15" t="s">
        <v>134</v>
      </c>
      <c r="D2908" s="15" t="s">
        <v>144</v>
      </c>
      <c r="E2908" s="15" t="s">
        <v>112</v>
      </c>
      <c r="F2908" s="15">
        <v>6.14</v>
      </c>
      <c r="G2908" s="15">
        <v>580.6</v>
      </c>
      <c r="H2908" s="15">
        <v>21.4</v>
      </c>
      <c r="I2908" s="15">
        <v>54.7</v>
      </c>
      <c r="J2908" s="15">
        <v>8.1999999999999993</v>
      </c>
      <c r="K2908" s="15">
        <v>7.47</v>
      </c>
      <c r="L2908" s="15">
        <v>17.7</v>
      </c>
      <c r="M2908" s="15">
        <v>79.900000000000006</v>
      </c>
      <c r="N2908" s="15">
        <v>51</v>
      </c>
      <c r="O2908" s="15">
        <v>135.4</v>
      </c>
      <c r="P2908" s="15" t="s">
        <v>107</v>
      </c>
      <c r="Q2908" s="15">
        <v>364.9</v>
      </c>
      <c r="R2908" s="15">
        <v>3.6</v>
      </c>
      <c r="S2908" s="15">
        <v>0.88</v>
      </c>
      <c r="T2908" s="15">
        <v>0.77</v>
      </c>
      <c r="U2908" s="15">
        <v>4.7300000000000004</v>
      </c>
      <c r="V2908" s="15">
        <v>62494</v>
      </c>
      <c r="W2908" s="15">
        <v>524466</v>
      </c>
      <c r="X2908" s="15">
        <v>295597</v>
      </c>
      <c r="Y2908" s="15">
        <v>-228869</v>
      </c>
      <c r="Z2908" s="15">
        <v>3541</v>
      </c>
      <c r="AA2908" s="15">
        <v>1.3360000000000001</v>
      </c>
      <c r="AB2908" s="15">
        <v>57</v>
      </c>
    </row>
    <row r="2909" spans="1:28" ht="15" customHeight="1" x14ac:dyDescent="0.3">
      <c r="A2909" s="15" t="s">
        <v>3037</v>
      </c>
      <c r="B2909" s="15" t="s">
        <v>118</v>
      </c>
      <c r="C2909" s="15" t="s">
        <v>114</v>
      </c>
      <c r="D2909" s="15" t="s">
        <v>111</v>
      </c>
      <c r="E2909" s="15" t="s">
        <v>112</v>
      </c>
      <c r="F2909" s="15">
        <v>6.32</v>
      </c>
      <c r="G2909" s="15">
        <v>299.3</v>
      </c>
      <c r="H2909" s="15">
        <v>22</v>
      </c>
      <c r="I2909" s="15">
        <v>79.7</v>
      </c>
      <c r="J2909" s="15">
        <v>7</v>
      </c>
      <c r="K2909" s="15">
        <v>6.33</v>
      </c>
      <c r="L2909" s="15">
        <v>18.399999999999999</v>
      </c>
      <c r="M2909" s="15">
        <v>138.4</v>
      </c>
      <c r="N2909" s="15">
        <v>75.5</v>
      </c>
      <c r="O2909" s="15">
        <v>113.1</v>
      </c>
      <c r="P2909" s="15" t="s">
        <v>102</v>
      </c>
      <c r="Q2909" s="15">
        <v>73.2</v>
      </c>
      <c r="R2909" s="15">
        <v>2.4700000000000002</v>
      </c>
      <c r="S2909" s="15">
        <v>0.71</v>
      </c>
      <c r="T2909" s="15">
        <v>0.87</v>
      </c>
      <c r="U2909" s="15">
        <v>5.5</v>
      </c>
      <c r="V2909" s="15">
        <v>69525</v>
      </c>
      <c r="W2909" s="15">
        <v>379623</v>
      </c>
      <c r="X2909" s="15">
        <v>382388</v>
      </c>
      <c r="Y2909" s="15">
        <v>2765</v>
      </c>
      <c r="Z2909" s="15">
        <v>2007</v>
      </c>
      <c r="AA2909" s="15">
        <v>2.74</v>
      </c>
      <c r="AB2909" s="15">
        <v>46.1</v>
      </c>
    </row>
    <row r="2910" spans="1:28" ht="15" customHeight="1" x14ac:dyDescent="0.3">
      <c r="A2910" s="15" t="s">
        <v>3038</v>
      </c>
      <c r="B2910" s="15" t="s">
        <v>137</v>
      </c>
      <c r="C2910" s="15" t="s">
        <v>110</v>
      </c>
      <c r="D2910" s="15" t="s">
        <v>177</v>
      </c>
      <c r="E2910" s="15" t="s">
        <v>112</v>
      </c>
      <c r="F2910" s="15">
        <v>7.73</v>
      </c>
      <c r="G2910" s="15">
        <v>482.8</v>
      </c>
      <c r="H2910" s="15">
        <v>25</v>
      </c>
      <c r="I2910" s="15">
        <v>61.7</v>
      </c>
      <c r="J2910" s="15">
        <v>6.8</v>
      </c>
      <c r="K2910" s="15">
        <v>5.69</v>
      </c>
      <c r="L2910" s="15">
        <v>29.2</v>
      </c>
      <c r="M2910" s="15">
        <v>148.1</v>
      </c>
      <c r="N2910" s="15">
        <v>47.5</v>
      </c>
      <c r="O2910" s="15">
        <v>68.400000000000006</v>
      </c>
      <c r="P2910" s="15" t="s">
        <v>107</v>
      </c>
      <c r="Q2910" s="15">
        <v>294.2</v>
      </c>
      <c r="R2910" s="15">
        <v>7.81</v>
      </c>
      <c r="S2910" s="15">
        <v>0.98</v>
      </c>
      <c r="T2910" s="15">
        <v>18.54</v>
      </c>
      <c r="U2910" s="15">
        <v>143.31</v>
      </c>
      <c r="V2910" s="15">
        <v>3774</v>
      </c>
      <c r="W2910" s="15">
        <v>576141</v>
      </c>
      <c r="X2910" s="15">
        <v>540852</v>
      </c>
      <c r="Y2910" s="15">
        <v>-35289</v>
      </c>
      <c r="Z2910" s="15">
        <v>16170</v>
      </c>
      <c r="AA2910" s="15">
        <v>8.8629999999999995</v>
      </c>
      <c r="AB2910" s="15">
        <v>45.2</v>
      </c>
    </row>
    <row r="2911" spans="1:28" ht="15" customHeight="1" x14ac:dyDescent="0.3">
      <c r="A2911" s="15" t="s">
        <v>3039</v>
      </c>
      <c r="B2911" s="15" t="s">
        <v>98</v>
      </c>
      <c r="C2911" s="15" t="s">
        <v>114</v>
      </c>
      <c r="D2911" s="15" t="s">
        <v>132</v>
      </c>
      <c r="E2911" s="15" t="s">
        <v>112</v>
      </c>
      <c r="F2911" s="15">
        <v>5.63</v>
      </c>
      <c r="G2911" s="15">
        <v>476</v>
      </c>
      <c r="H2911" s="15">
        <v>28.1</v>
      </c>
      <c r="I2911" s="15">
        <v>63.9</v>
      </c>
      <c r="J2911" s="15">
        <v>7.8</v>
      </c>
      <c r="K2911" s="15">
        <v>6.76</v>
      </c>
      <c r="L2911" s="15">
        <v>21.1</v>
      </c>
      <c r="M2911" s="15">
        <v>107.2</v>
      </c>
      <c r="N2911" s="15">
        <v>41.4</v>
      </c>
      <c r="O2911" s="15">
        <v>87.1</v>
      </c>
      <c r="P2911" s="15" t="s">
        <v>107</v>
      </c>
      <c r="Q2911" s="15">
        <v>141.19999999999999</v>
      </c>
      <c r="R2911" s="15">
        <v>5.08</v>
      </c>
      <c r="S2911" s="15">
        <v>0.72</v>
      </c>
      <c r="T2911" s="15">
        <v>2.31</v>
      </c>
      <c r="U2911" s="15">
        <v>13.01</v>
      </c>
      <c r="V2911" s="15">
        <v>90723</v>
      </c>
      <c r="W2911" s="15">
        <v>415253</v>
      </c>
      <c r="X2911" s="15">
        <v>1180306</v>
      </c>
      <c r="Y2911" s="15">
        <v>765053</v>
      </c>
      <c r="Z2911" s="15">
        <v>4848</v>
      </c>
      <c r="AA2911" s="15">
        <v>2.6840000000000002</v>
      </c>
      <c r="AB2911" s="15">
        <v>51.4</v>
      </c>
    </row>
    <row r="2912" spans="1:28" ht="15" customHeight="1" x14ac:dyDescent="0.3">
      <c r="A2912" s="15" t="s">
        <v>3040</v>
      </c>
      <c r="B2912" s="15" t="s">
        <v>122</v>
      </c>
      <c r="C2912" s="15" t="s">
        <v>152</v>
      </c>
      <c r="D2912" s="15" t="s">
        <v>111</v>
      </c>
      <c r="E2912" s="15" t="s">
        <v>101</v>
      </c>
      <c r="F2912" s="15">
        <v>13.43</v>
      </c>
      <c r="G2912" s="15">
        <v>923</v>
      </c>
      <c r="H2912" s="15">
        <v>28.7</v>
      </c>
      <c r="I2912" s="15">
        <v>60</v>
      </c>
      <c r="J2912" s="15">
        <v>7.4</v>
      </c>
      <c r="K2912" s="15">
        <v>6.67</v>
      </c>
      <c r="L2912" s="15">
        <v>28.3</v>
      </c>
      <c r="M2912" s="15">
        <v>144.9</v>
      </c>
      <c r="N2912" s="15">
        <v>36.799999999999997</v>
      </c>
      <c r="O2912" s="15">
        <v>123.3</v>
      </c>
      <c r="P2912" s="15" t="s">
        <v>102</v>
      </c>
      <c r="Q2912" s="15">
        <v>130.6</v>
      </c>
      <c r="R2912" s="15">
        <v>5.68</v>
      </c>
      <c r="S2912" s="15">
        <v>0.99</v>
      </c>
      <c r="T2912" s="15">
        <v>1.89</v>
      </c>
      <c r="U2912" s="15">
        <v>25.38</v>
      </c>
      <c r="V2912" s="15">
        <v>62234</v>
      </c>
      <c r="W2912" s="15">
        <v>803990</v>
      </c>
      <c r="X2912" s="15">
        <v>1579499</v>
      </c>
      <c r="Y2912" s="15">
        <v>775509</v>
      </c>
      <c r="Z2912" s="15">
        <v>4949</v>
      </c>
      <c r="AA2912" s="15">
        <v>5.1280000000000001</v>
      </c>
      <c r="AB2912" s="15">
        <v>33.200000000000003</v>
      </c>
    </row>
    <row r="2913" spans="1:28" ht="15" customHeight="1" x14ac:dyDescent="0.3">
      <c r="A2913" s="15" t="s">
        <v>3041</v>
      </c>
      <c r="B2913" s="15" t="s">
        <v>146</v>
      </c>
      <c r="C2913" s="15" t="s">
        <v>110</v>
      </c>
      <c r="D2913" s="15" t="s">
        <v>106</v>
      </c>
      <c r="E2913" s="15" t="s">
        <v>101</v>
      </c>
      <c r="F2913" s="15">
        <v>3.15</v>
      </c>
      <c r="G2913" s="15">
        <v>873.8</v>
      </c>
      <c r="H2913" s="15">
        <v>27.3</v>
      </c>
      <c r="I2913" s="15">
        <v>78.3</v>
      </c>
      <c r="J2913" s="15">
        <v>7.3</v>
      </c>
      <c r="K2913" s="15">
        <v>6.55</v>
      </c>
      <c r="L2913" s="15">
        <v>31.4</v>
      </c>
      <c r="M2913" s="15">
        <v>129.80000000000001</v>
      </c>
      <c r="N2913" s="15">
        <v>49.9</v>
      </c>
      <c r="O2913" s="15">
        <v>67.8</v>
      </c>
      <c r="P2913" s="15" t="s">
        <v>116</v>
      </c>
      <c r="Q2913" s="15">
        <v>195.2</v>
      </c>
      <c r="R2913" s="15">
        <v>3.76</v>
      </c>
      <c r="S2913" s="15">
        <v>1</v>
      </c>
      <c r="T2913" s="15">
        <v>3.8</v>
      </c>
      <c r="U2913" s="15">
        <v>11.97</v>
      </c>
      <c r="V2913" s="15">
        <v>21706</v>
      </c>
      <c r="W2913" s="15">
        <v>228724</v>
      </c>
      <c r="X2913" s="15">
        <v>259821</v>
      </c>
      <c r="Y2913" s="15">
        <v>31097</v>
      </c>
      <c r="Z2913" s="15">
        <v>1041</v>
      </c>
      <c r="AA2913" s="15">
        <v>11.499000000000001</v>
      </c>
      <c r="AB2913" s="15">
        <v>55.4</v>
      </c>
    </row>
    <row r="2914" spans="1:28" ht="15" customHeight="1" x14ac:dyDescent="0.3">
      <c r="A2914" s="15" t="s">
        <v>3042</v>
      </c>
      <c r="B2914" s="15" t="s">
        <v>104</v>
      </c>
      <c r="C2914" s="15" t="s">
        <v>119</v>
      </c>
      <c r="D2914" s="15" t="s">
        <v>144</v>
      </c>
      <c r="E2914" s="15" t="s">
        <v>101</v>
      </c>
      <c r="F2914" s="15">
        <v>3.55</v>
      </c>
      <c r="G2914" s="15">
        <v>999.5</v>
      </c>
      <c r="H2914" s="15">
        <v>32.5</v>
      </c>
      <c r="I2914" s="15">
        <v>67.8</v>
      </c>
      <c r="J2914" s="15">
        <v>5.8</v>
      </c>
      <c r="K2914" s="15">
        <v>7.02</v>
      </c>
      <c r="L2914" s="15">
        <v>20.7</v>
      </c>
      <c r="M2914" s="15">
        <v>161.6</v>
      </c>
      <c r="N2914" s="15">
        <v>46.2</v>
      </c>
      <c r="O2914" s="15">
        <v>73.7</v>
      </c>
      <c r="P2914" s="15" t="s">
        <v>116</v>
      </c>
      <c r="Q2914" s="15">
        <v>85.7</v>
      </c>
      <c r="R2914" s="15">
        <v>3.24</v>
      </c>
      <c r="S2914" s="15">
        <v>0.77</v>
      </c>
      <c r="T2914" s="15">
        <v>1.28</v>
      </c>
      <c r="U2914" s="15">
        <v>4.54</v>
      </c>
      <c r="V2914" s="15">
        <v>51857</v>
      </c>
      <c r="W2914" s="15">
        <v>266578</v>
      </c>
      <c r="X2914" s="15">
        <v>235431</v>
      </c>
      <c r="Y2914" s="15">
        <v>-31147</v>
      </c>
      <c r="Z2914" s="15">
        <v>881</v>
      </c>
      <c r="AA2914" s="15">
        <v>5.1529999999999996</v>
      </c>
      <c r="AB2914" s="15">
        <v>74.599999999999994</v>
      </c>
    </row>
    <row r="2915" spans="1:28" ht="15" customHeight="1" x14ac:dyDescent="0.3">
      <c r="A2915" s="15" t="s">
        <v>3043</v>
      </c>
      <c r="B2915" s="15" t="s">
        <v>98</v>
      </c>
      <c r="C2915" s="15" t="s">
        <v>134</v>
      </c>
      <c r="D2915" s="15" t="s">
        <v>144</v>
      </c>
      <c r="E2915" s="15" t="s">
        <v>101</v>
      </c>
      <c r="F2915" s="15">
        <v>8.93</v>
      </c>
      <c r="G2915" s="15">
        <v>717.3</v>
      </c>
      <c r="H2915" s="15">
        <v>28.7</v>
      </c>
      <c r="I2915" s="15">
        <v>77.7</v>
      </c>
      <c r="J2915" s="15">
        <v>5.2</v>
      </c>
      <c r="K2915" s="15">
        <v>6.62</v>
      </c>
      <c r="L2915" s="15">
        <v>20.6</v>
      </c>
      <c r="M2915" s="15">
        <v>74.099999999999994</v>
      </c>
      <c r="N2915" s="15">
        <v>48.3</v>
      </c>
      <c r="O2915" s="15">
        <v>119.9</v>
      </c>
      <c r="P2915" s="15" t="s">
        <v>102</v>
      </c>
      <c r="Q2915" s="15">
        <v>127.1</v>
      </c>
      <c r="R2915" s="15">
        <v>3.99</v>
      </c>
      <c r="S2915" s="15">
        <v>0.72</v>
      </c>
      <c r="T2915" s="15">
        <v>2.5499999999999998</v>
      </c>
      <c r="U2915" s="15">
        <v>22.77</v>
      </c>
      <c r="V2915" s="15">
        <v>55939</v>
      </c>
      <c r="W2915" s="15">
        <v>658702</v>
      </c>
      <c r="X2915" s="15">
        <v>1273731</v>
      </c>
      <c r="Y2915" s="15">
        <v>615029</v>
      </c>
      <c r="Z2915" s="15">
        <v>4122</v>
      </c>
      <c r="AA2915" s="15">
        <v>5.524</v>
      </c>
      <c r="AB2915" s="15">
        <v>46.3</v>
      </c>
    </row>
    <row r="2916" spans="1:28" ht="15" customHeight="1" x14ac:dyDescent="0.3">
      <c r="A2916" s="15" t="s">
        <v>3044</v>
      </c>
      <c r="B2916" s="15" t="s">
        <v>118</v>
      </c>
      <c r="C2916" s="15" t="s">
        <v>99</v>
      </c>
      <c r="D2916" s="15" t="s">
        <v>115</v>
      </c>
      <c r="E2916" s="15" t="s">
        <v>101</v>
      </c>
      <c r="F2916" s="15">
        <v>7.85</v>
      </c>
      <c r="G2916" s="15">
        <v>802.9</v>
      </c>
      <c r="H2916" s="15">
        <v>30.4</v>
      </c>
      <c r="I2916" s="15">
        <v>54.7</v>
      </c>
      <c r="J2916" s="15">
        <v>8.1</v>
      </c>
      <c r="K2916" s="15">
        <v>7.17</v>
      </c>
      <c r="L2916" s="15">
        <v>38.4</v>
      </c>
      <c r="M2916" s="15">
        <v>163.30000000000001</v>
      </c>
      <c r="N2916" s="15">
        <v>58.8</v>
      </c>
      <c r="O2916" s="15">
        <v>70</v>
      </c>
      <c r="P2916" s="15" t="s">
        <v>102</v>
      </c>
      <c r="Q2916" s="15">
        <v>207.6</v>
      </c>
      <c r="R2916" s="15">
        <v>7.72</v>
      </c>
      <c r="S2916" s="15">
        <v>0.9</v>
      </c>
      <c r="T2916" s="15">
        <v>4.18</v>
      </c>
      <c r="U2916" s="15">
        <v>32.81</v>
      </c>
      <c r="V2916" s="15">
        <v>20726</v>
      </c>
      <c r="W2916" s="15">
        <v>524345</v>
      </c>
      <c r="X2916" s="15">
        <v>680020</v>
      </c>
      <c r="Y2916" s="15">
        <v>155675</v>
      </c>
      <c r="Z2916" s="15">
        <v>9054</v>
      </c>
      <c r="AA2916" s="15">
        <v>3.6240000000000001</v>
      </c>
      <c r="AB2916" s="15">
        <v>48.2</v>
      </c>
    </row>
    <row r="2917" spans="1:28" ht="15" customHeight="1" x14ac:dyDescent="0.3">
      <c r="A2917" s="15" t="s">
        <v>3045</v>
      </c>
      <c r="B2917" s="15" t="s">
        <v>104</v>
      </c>
      <c r="C2917" s="15" t="s">
        <v>123</v>
      </c>
      <c r="D2917" s="15" t="s">
        <v>106</v>
      </c>
      <c r="E2917" s="15" t="s">
        <v>112</v>
      </c>
      <c r="F2917" s="15">
        <v>10.99</v>
      </c>
      <c r="G2917" s="15">
        <v>195.3</v>
      </c>
      <c r="H2917" s="15">
        <v>23.6</v>
      </c>
      <c r="I2917" s="15">
        <v>55.4</v>
      </c>
      <c r="J2917" s="15">
        <v>6.8</v>
      </c>
      <c r="K2917" s="15">
        <v>7.64</v>
      </c>
      <c r="L2917" s="15">
        <v>26</v>
      </c>
      <c r="M2917" s="15">
        <v>124.3</v>
      </c>
      <c r="N2917" s="15">
        <v>27.2</v>
      </c>
      <c r="O2917" s="15">
        <v>93.1</v>
      </c>
      <c r="P2917" s="15" t="s">
        <v>102</v>
      </c>
      <c r="Q2917" s="15">
        <v>249.7</v>
      </c>
      <c r="R2917" s="15">
        <v>5.99</v>
      </c>
      <c r="S2917" s="15">
        <v>0.76</v>
      </c>
      <c r="T2917" s="15">
        <v>1.18</v>
      </c>
      <c r="U2917" s="15">
        <v>12.97</v>
      </c>
      <c r="V2917" s="15">
        <v>26472</v>
      </c>
      <c r="W2917" s="15">
        <v>828750</v>
      </c>
      <c r="X2917" s="15">
        <v>343342</v>
      </c>
      <c r="Y2917" s="15">
        <v>-485408</v>
      </c>
      <c r="Z2917" s="15">
        <v>5240</v>
      </c>
      <c r="AA2917" s="15">
        <v>2.4750000000000001</v>
      </c>
      <c r="AB2917" s="15">
        <v>31.7</v>
      </c>
    </row>
    <row r="2918" spans="1:28" ht="15" customHeight="1" x14ac:dyDescent="0.3">
      <c r="A2918" s="15" t="s">
        <v>3046</v>
      </c>
      <c r="B2918" s="15" t="s">
        <v>137</v>
      </c>
      <c r="C2918" s="15" t="s">
        <v>170</v>
      </c>
      <c r="D2918" s="15" t="s">
        <v>130</v>
      </c>
      <c r="E2918" s="15" t="s">
        <v>120</v>
      </c>
      <c r="F2918" s="15">
        <v>12.27</v>
      </c>
      <c r="G2918" s="15">
        <v>445.1</v>
      </c>
      <c r="H2918" s="15">
        <v>28.5</v>
      </c>
      <c r="I2918" s="15">
        <v>48.6</v>
      </c>
      <c r="J2918" s="15">
        <v>8.8000000000000007</v>
      </c>
      <c r="K2918" s="15">
        <v>7.58</v>
      </c>
      <c r="L2918" s="15">
        <v>22.6</v>
      </c>
      <c r="M2918" s="15">
        <v>91.5</v>
      </c>
      <c r="N2918" s="15">
        <v>77.5</v>
      </c>
      <c r="O2918" s="15">
        <v>109.1</v>
      </c>
      <c r="P2918" s="15" t="s">
        <v>116</v>
      </c>
      <c r="Q2918" s="15">
        <v>220.8</v>
      </c>
      <c r="R2918" s="15">
        <v>4.0599999999999996</v>
      </c>
      <c r="S2918" s="15">
        <v>0.66</v>
      </c>
      <c r="T2918" s="15">
        <v>0.46</v>
      </c>
      <c r="U2918" s="15">
        <v>5.64</v>
      </c>
      <c r="V2918" s="15">
        <v>72235</v>
      </c>
      <c r="W2918" s="15">
        <v>879988</v>
      </c>
      <c r="X2918" s="15">
        <v>407405</v>
      </c>
      <c r="Y2918" s="15">
        <v>-472583</v>
      </c>
      <c r="Z2918" s="15">
        <v>4711</v>
      </c>
      <c r="AA2918" s="15">
        <v>1.1970000000000001</v>
      </c>
      <c r="AB2918" s="15">
        <v>36.700000000000003</v>
      </c>
    </row>
    <row r="2919" spans="1:28" ht="15" customHeight="1" x14ac:dyDescent="0.3">
      <c r="A2919" s="15" t="s">
        <v>3047</v>
      </c>
      <c r="B2919" s="15" t="s">
        <v>122</v>
      </c>
      <c r="C2919" s="15" t="s">
        <v>105</v>
      </c>
      <c r="D2919" s="15" t="s">
        <v>115</v>
      </c>
      <c r="E2919" s="15" t="s">
        <v>120</v>
      </c>
      <c r="F2919" s="15">
        <v>6.64</v>
      </c>
      <c r="G2919" s="15">
        <v>171.9</v>
      </c>
      <c r="H2919" s="15">
        <v>27.5</v>
      </c>
      <c r="I2919" s="15">
        <v>79.5</v>
      </c>
      <c r="J2919" s="15">
        <v>7.6</v>
      </c>
      <c r="K2919" s="15">
        <v>7.25</v>
      </c>
      <c r="L2919" s="15">
        <v>18.899999999999999</v>
      </c>
      <c r="M2919" s="15">
        <v>104.3</v>
      </c>
      <c r="N2919" s="15">
        <v>55.6</v>
      </c>
      <c r="O2919" s="15">
        <v>57.4</v>
      </c>
      <c r="P2919" s="15" t="s">
        <v>102</v>
      </c>
      <c r="Q2919" s="15">
        <v>158.4</v>
      </c>
      <c r="R2919" s="15">
        <v>6.23</v>
      </c>
      <c r="S2919" s="15">
        <v>0.86</v>
      </c>
      <c r="T2919" s="15">
        <v>1.72</v>
      </c>
      <c r="U2919" s="15">
        <v>11.42</v>
      </c>
      <c r="V2919" s="15">
        <v>21217</v>
      </c>
      <c r="W2919" s="15">
        <v>426700</v>
      </c>
      <c r="X2919" s="15">
        <v>242298</v>
      </c>
      <c r="Y2919" s="15">
        <v>-184402</v>
      </c>
      <c r="Z2919" s="15">
        <v>8024</v>
      </c>
      <c r="AA2919" s="15">
        <v>1.423</v>
      </c>
      <c r="AB2919" s="15">
        <v>47.2</v>
      </c>
    </row>
    <row r="2920" spans="1:28" ht="15" customHeight="1" x14ac:dyDescent="0.3">
      <c r="A2920" s="15" t="s">
        <v>3048</v>
      </c>
      <c r="B2920" s="15" t="s">
        <v>98</v>
      </c>
      <c r="C2920" s="15" t="s">
        <v>170</v>
      </c>
      <c r="D2920" s="15" t="s">
        <v>106</v>
      </c>
      <c r="E2920" s="15" t="s">
        <v>120</v>
      </c>
      <c r="F2920" s="15">
        <v>1.43</v>
      </c>
      <c r="G2920" s="15">
        <v>604.29999999999995</v>
      </c>
      <c r="H2920" s="15">
        <v>27.4</v>
      </c>
      <c r="I2920" s="15">
        <v>56.8</v>
      </c>
      <c r="J2920" s="15">
        <v>9.1</v>
      </c>
      <c r="K2920" s="15">
        <v>6.54</v>
      </c>
      <c r="L2920" s="15">
        <v>26.9</v>
      </c>
      <c r="M2920" s="15">
        <v>114.2</v>
      </c>
      <c r="N2920" s="15">
        <v>49.6</v>
      </c>
      <c r="O2920" s="15">
        <v>145.19999999999999</v>
      </c>
      <c r="P2920" s="15" t="s">
        <v>107</v>
      </c>
      <c r="Q2920" s="15">
        <v>232.1</v>
      </c>
      <c r="R2920" s="15">
        <v>6.55</v>
      </c>
      <c r="S2920" s="15">
        <v>0.86</v>
      </c>
      <c r="T2920" s="15">
        <v>4.03</v>
      </c>
      <c r="U2920" s="15">
        <v>5.76</v>
      </c>
      <c r="V2920" s="15">
        <v>21544</v>
      </c>
      <c r="W2920" s="15">
        <v>89296</v>
      </c>
      <c r="X2920" s="15">
        <v>124093</v>
      </c>
      <c r="Y2920" s="15">
        <v>34797</v>
      </c>
      <c r="Z2920" s="15">
        <v>885</v>
      </c>
      <c r="AA2920" s="15">
        <v>6.508</v>
      </c>
      <c r="AB2920" s="15">
        <v>32.200000000000003</v>
      </c>
    </row>
    <row r="2921" spans="1:28" ht="15" customHeight="1" x14ac:dyDescent="0.3">
      <c r="A2921" s="15" t="s">
        <v>3049</v>
      </c>
      <c r="B2921" s="15" t="s">
        <v>104</v>
      </c>
      <c r="C2921" s="15" t="s">
        <v>114</v>
      </c>
      <c r="D2921" s="15" t="s">
        <v>111</v>
      </c>
      <c r="E2921" s="15" t="s">
        <v>112</v>
      </c>
      <c r="F2921" s="15">
        <v>6.29</v>
      </c>
      <c r="G2921" s="15">
        <v>661.7</v>
      </c>
      <c r="H2921" s="15">
        <v>27.1</v>
      </c>
      <c r="I2921" s="15">
        <v>61.7</v>
      </c>
      <c r="J2921" s="15">
        <v>7.3</v>
      </c>
      <c r="K2921" s="15">
        <v>6.05</v>
      </c>
      <c r="L2921" s="15">
        <v>23.7</v>
      </c>
      <c r="M2921" s="15">
        <v>107.6</v>
      </c>
      <c r="N2921" s="15">
        <v>70.2</v>
      </c>
      <c r="O2921" s="15">
        <v>114.9</v>
      </c>
      <c r="P2921" s="15" t="s">
        <v>127</v>
      </c>
      <c r="Q2921" s="15">
        <v>244.6</v>
      </c>
      <c r="R2921" s="15">
        <v>4.34</v>
      </c>
      <c r="S2921" s="15">
        <v>0.88</v>
      </c>
      <c r="T2921" s="15">
        <v>1</v>
      </c>
      <c r="U2921" s="15">
        <v>6.29</v>
      </c>
      <c r="V2921" s="15">
        <v>77301</v>
      </c>
      <c r="W2921" s="15">
        <v>428375</v>
      </c>
      <c r="X2921" s="15">
        <v>486223</v>
      </c>
      <c r="Y2921" s="15">
        <v>57848</v>
      </c>
      <c r="Z2921" s="15">
        <v>2341</v>
      </c>
      <c r="AA2921" s="15">
        <v>2.6869999999999998</v>
      </c>
      <c r="AB2921" s="15">
        <v>43.4</v>
      </c>
    </row>
    <row r="2922" spans="1:28" ht="15" customHeight="1" x14ac:dyDescent="0.3">
      <c r="A2922" s="15" t="s">
        <v>3050</v>
      </c>
      <c r="B2922" s="15" t="s">
        <v>104</v>
      </c>
      <c r="C2922" s="15" t="s">
        <v>119</v>
      </c>
      <c r="D2922" s="15" t="s">
        <v>177</v>
      </c>
      <c r="E2922" s="15" t="s">
        <v>112</v>
      </c>
      <c r="F2922" s="15">
        <v>14.78</v>
      </c>
      <c r="G2922" s="15">
        <v>616.4</v>
      </c>
      <c r="H2922" s="15">
        <v>25.5</v>
      </c>
      <c r="I2922" s="15">
        <v>67.099999999999994</v>
      </c>
      <c r="J2922" s="15">
        <v>7.8</v>
      </c>
      <c r="K2922" s="15">
        <v>7.34</v>
      </c>
      <c r="L2922" s="15">
        <v>22.7</v>
      </c>
      <c r="M2922" s="15">
        <v>151.80000000000001</v>
      </c>
      <c r="N2922" s="15">
        <v>59.4</v>
      </c>
      <c r="O2922" s="15">
        <v>88.2</v>
      </c>
      <c r="P2922" s="15" t="s">
        <v>107</v>
      </c>
      <c r="Q2922" s="15">
        <v>263.60000000000002</v>
      </c>
      <c r="R2922" s="15">
        <v>5.39</v>
      </c>
      <c r="S2922" s="15">
        <v>0.84</v>
      </c>
      <c r="T2922" s="15">
        <v>52.62</v>
      </c>
      <c r="U2922" s="15">
        <v>777.72</v>
      </c>
      <c r="V2922" s="15">
        <v>3396</v>
      </c>
      <c r="W2922" s="15">
        <v>1099537</v>
      </c>
      <c r="X2922" s="15">
        <v>2641137</v>
      </c>
      <c r="Y2922" s="15">
        <v>1541600</v>
      </c>
      <c r="Z2922" s="15">
        <v>40902</v>
      </c>
      <c r="AA2922" s="15">
        <v>19.013999999999999</v>
      </c>
      <c r="AB2922" s="15">
        <v>49</v>
      </c>
    </row>
    <row r="2923" spans="1:28" ht="15" customHeight="1" x14ac:dyDescent="0.3">
      <c r="A2923" s="15" t="s">
        <v>3051</v>
      </c>
      <c r="B2923" s="15" t="s">
        <v>109</v>
      </c>
      <c r="C2923" s="15" t="s">
        <v>114</v>
      </c>
      <c r="D2923" s="15" t="s">
        <v>130</v>
      </c>
      <c r="E2923" s="15" t="s">
        <v>101</v>
      </c>
      <c r="F2923" s="15">
        <v>11.39</v>
      </c>
      <c r="G2923" s="15">
        <v>661</v>
      </c>
      <c r="H2923" s="15">
        <v>29.2</v>
      </c>
      <c r="I2923" s="15">
        <v>66.7</v>
      </c>
      <c r="J2923" s="15">
        <v>5.9</v>
      </c>
      <c r="K2923" s="15">
        <v>6.68</v>
      </c>
      <c r="L2923" s="15">
        <v>36.700000000000003</v>
      </c>
      <c r="M2923" s="15">
        <v>190</v>
      </c>
      <c r="N2923" s="15">
        <v>42.7</v>
      </c>
      <c r="O2923" s="15">
        <v>114.3</v>
      </c>
      <c r="P2923" s="15" t="s">
        <v>102</v>
      </c>
      <c r="Q2923" s="15">
        <v>202.6</v>
      </c>
      <c r="R2923" s="15">
        <v>3.11</v>
      </c>
      <c r="S2923" s="15">
        <v>0.69</v>
      </c>
      <c r="T2923" s="15">
        <v>2.9</v>
      </c>
      <c r="U2923" s="15">
        <v>33.03</v>
      </c>
      <c r="V2923" s="15">
        <v>62372</v>
      </c>
      <c r="W2923" s="15">
        <v>855348</v>
      </c>
      <c r="X2923" s="15">
        <v>2060147</v>
      </c>
      <c r="Y2923" s="15">
        <v>1204799</v>
      </c>
      <c r="Z2923" s="15">
        <v>7559</v>
      </c>
      <c r="AA2923" s="15">
        <v>4.37</v>
      </c>
      <c r="AB2923" s="15">
        <v>49.9</v>
      </c>
    </row>
    <row r="2924" spans="1:28" ht="15" customHeight="1" x14ac:dyDescent="0.3">
      <c r="A2924" s="15" t="s">
        <v>3052</v>
      </c>
      <c r="B2924" s="15" t="s">
        <v>122</v>
      </c>
      <c r="C2924" s="15" t="s">
        <v>110</v>
      </c>
      <c r="D2924" s="15" t="s">
        <v>132</v>
      </c>
      <c r="E2924" s="15" t="s">
        <v>101</v>
      </c>
      <c r="F2924" s="15">
        <v>9.89</v>
      </c>
      <c r="G2924" s="15">
        <v>768.6</v>
      </c>
      <c r="H2924" s="15">
        <v>26.6</v>
      </c>
      <c r="I2924" s="15">
        <v>82.5</v>
      </c>
      <c r="J2924" s="15">
        <v>8.1</v>
      </c>
      <c r="K2924" s="15">
        <v>6.31</v>
      </c>
      <c r="L2924" s="15">
        <v>19.3</v>
      </c>
      <c r="M2924" s="15">
        <v>95</v>
      </c>
      <c r="N2924" s="15">
        <v>46.2</v>
      </c>
      <c r="O2924" s="15">
        <v>146.80000000000001</v>
      </c>
      <c r="P2924" s="15" t="s">
        <v>107</v>
      </c>
      <c r="Q2924" s="15">
        <v>83.8</v>
      </c>
      <c r="R2924" s="15">
        <v>8.9</v>
      </c>
      <c r="S2924" s="15">
        <v>0.8</v>
      </c>
      <c r="T2924" s="15">
        <v>2.52</v>
      </c>
      <c r="U2924" s="15">
        <v>24.92</v>
      </c>
      <c r="V2924" s="15">
        <v>101585</v>
      </c>
      <c r="W2924" s="15">
        <v>564556</v>
      </c>
      <c r="X2924" s="15">
        <v>2531498</v>
      </c>
      <c r="Y2924" s="15">
        <v>1966942</v>
      </c>
      <c r="Z2924" s="15">
        <v>8676</v>
      </c>
      <c r="AA2924" s="15">
        <v>2.8719999999999999</v>
      </c>
      <c r="AB2924" s="15">
        <v>35.9</v>
      </c>
    </row>
    <row r="2925" spans="1:28" ht="15" customHeight="1" x14ac:dyDescent="0.3">
      <c r="A2925" s="15" t="s">
        <v>3053</v>
      </c>
      <c r="B2925" s="15" t="s">
        <v>146</v>
      </c>
      <c r="C2925" s="15" t="s">
        <v>129</v>
      </c>
      <c r="D2925" s="15" t="s">
        <v>132</v>
      </c>
      <c r="E2925" s="15" t="s">
        <v>101</v>
      </c>
      <c r="F2925" s="15">
        <v>4.1100000000000003</v>
      </c>
      <c r="G2925" s="15">
        <v>982.4</v>
      </c>
      <c r="H2925" s="15">
        <v>29.9</v>
      </c>
      <c r="I2925" s="15">
        <v>89.3</v>
      </c>
      <c r="J2925" s="15">
        <v>8</v>
      </c>
      <c r="K2925" s="15">
        <v>6.47</v>
      </c>
      <c r="L2925" s="15">
        <v>32.799999999999997</v>
      </c>
      <c r="M2925" s="15">
        <v>130.4</v>
      </c>
      <c r="N2925" s="15">
        <v>49.7</v>
      </c>
      <c r="O2925" s="15">
        <v>94.2</v>
      </c>
      <c r="P2925" s="15" t="s">
        <v>102</v>
      </c>
      <c r="Q2925" s="15">
        <v>226.4</v>
      </c>
      <c r="R2925" s="15">
        <v>3.1</v>
      </c>
      <c r="S2925" s="15">
        <v>0.94</v>
      </c>
      <c r="T2925" s="15">
        <v>2.2799999999999998</v>
      </c>
      <c r="U2925" s="15">
        <v>9.3699999999999992</v>
      </c>
      <c r="V2925" s="15">
        <v>107426</v>
      </c>
      <c r="W2925" s="15">
        <v>301466</v>
      </c>
      <c r="X2925" s="15">
        <v>1006582</v>
      </c>
      <c r="Y2925" s="15">
        <v>705116</v>
      </c>
      <c r="Z2925" s="15">
        <v>2262</v>
      </c>
      <c r="AA2925" s="15">
        <v>4.1420000000000003</v>
      </c>
      <c r="AB2925" s="15">
        <v>71.2</v>
      </c>
    </row>
    <row r="2926" spans="1:28" ht="15" customHeight="1" x14ac:dyDescent="0.3">
      <c r="A2926" s="15" t="s">
        <v>3054</v>
      </c>
      <c r="B2926" s="15" t="s">
        <v>122</v>
      </c>
      <c r="C2926" s="15" t="s">
        <v>170</v>
      </c>
      <c r="D2926" s="15" t="s">
        <v>130</v>
      </c>
      <c r="E2926" s="15" t="s">
        <v>101</v>
      </c>
      <c r="F2926" s="15">
        <v>2.3199999999999998</v>
      </c>
      <c r="G2926" s="15">
        <v>709</v>
      </c>
      <c r="H2926" s="15">
        <v>28.3</v>
      </c>
      <c r="I2926" s="15">
        <v>77</v>
      </c>
      <c r="J2926" s="15">
        <v>8</v>
      </c>
      <c r="K2926" s="15">
        <v>7.2</v>
      </c>
      <c r="L2926" s="15">
        <v>30.5</v>
      </c>
      <c r="M2926" s="15">
        <v>91</v>
      </c>
      <c r="N2926" s="15">
        <v>81.400000000000006</v>
      </c>
      <c r="O2926" s="15">
        <v>107.9</v>
      </c>
      <c r="P2926" s="15" t="s">
        <v>102</v>
      </c>
      <c r="Q2926" s="15">
        <v>305.89999999999998</v>
      </c>
      <c r="R2926" s="15">
        <v>1.33</v>
      </c>
      <c r="S2926" s="15">
        <v>0.68</v>
      </c>
      <c r="T2926" s="15">
        <v>1.98</v>
      </c>
      <c r="U2926" s="15">
        <v>4.59</v>
      </c>
      <c r="V2926" s="15">
        <v>69663</v>
      </c>
      <c r="W2926" s="15">
        <v>173991</v>
      </c>
      <c r="X2926" s="15">
        <v>319753</v>
      </c>
      <c r="Y2926" s="15">
        <v>145762</v>
      </c>
      <c r="Z2926" s="15">
        <v>1761</v>
      </c>
      <c r="AA2926" s="15">
        <v>2.6059999999999999</v>
      </c>
      <c r="AB2926" s="15">
        <v>67.3</v>
      </c>
    </row>
    <row r="2927" spans="1:28" ht="15" customHeight="1" x14ac:dyDescent="0.3">
      <c r="A2927" s="15" t="s">
        <v>3055</v>
      </c>
      <c r="B2927" s="15" t="s">
        <v>137</v>
      </c>
      <c r="C2927" s="15" t="s">
        <v>105</v>
      </c>
      <c r="D2927" s="15" t="s">
        <v>177</v>
      </c>
      <c r="E2927" s="15" t="s">
        <v>120</v>
      </c>
      <c r="F2927" s="15">
        <v>13.64</v>
      </c>
      <c r="G2927" s="15">
        <v>350.7</v>
      </c>
      <c r="H2927" s="15">
        <v>33</v>
      </c>
      <c r="I2927" s="15">
        <v>62.6</v>
      </c>
      <c r="J2927" s="15">
        <v>8.6</v>
      </c>
      <c r="K2927" s="15">
        <v>6.77</v>
      </c>
      <c r="L2927" s="15">
        <v>22.4</v>
      </c>
      <c r="M2927" s="15">
        <v>113.8</v>
      </c>
      <c r="N2927" s="15">
        <v>53.9</v>
      </c>
      <c r="O2927" s="15">
        <v>105.1</v>
      </c>
      <c r="P2927" s="15" t="s">
        <v>102</v>
      </c>
      <c r="Q2927" s="15">
        <v>189.1</v>
      </c>
      <c r="R2927" s="15">
        <v>4.83</v>
      </c>
      <c r="S2927" s="15">
        <v>0.69</v>
      </c>
      <c r="T2927" s="15">
        <v>46.57</v>
      </c>
      <c r="U2927" s="15">
        <v>635.21</v>
      </c>
      <c r="V2927" s="15">
        <v>4043</v>
      </c>
      <c r="W2927" s="15">
        <v>842694</v>
      </c>
      <c r="X2927" s="15">
        <v>2568154</v>
      </c>
      <c r="Y2927" s="15">
        <v>1725460</v>
      </c>
      <c r="Z2927" s="15">
        <v>21209</v>
      </c>
      <c r="AA2927" s="15">
        <v>29.95</v>
      </c>
      <c r="AB2927" s="15">
        <v>41.3</v>
      </c>
    </row>
    <row r="2928" spans="1:28" ht="15" customHeight="1" x14ac:dyDescent="0.3">
      <c r="A2928" s="15" t="s">
        <v>3056</v>
      </c>
      <c r="B2928" s="15" t="s">
        <v>137</v>
      </c>
      <c r="C2928" s="15" t="s">
        <v>99</v>
      </c>
      <c r="D2928" s="15" t="s">
        <v>115</v>
      </c>
      <c r="E2928" s="15" t="s">
        <v>101</v>
      </c>
      <c r="F2928" s="15">
        <v>8.56</v>
      </c>
      <c r="G2928" s="15">
        <v>901.3</v>
      </c>
      <c r="H2928" s="15">
        <v>28.3</v>
      </c>
      <c r="I2928" s="15">
        <v>65.900000000000006</v>
      </c>
      <c r="J2928" s="15">
        <v>6.2</v>
      </c>
      <c r="K2928" s="15">
        <v>6.95</v>
      </c>
      <c r="L2928" s="15">
        <v>32.299999999999997</v>
      </c>
      <c r="M2928" s="15">
        <v>109.8</v>
      </c>
      <c r="N2928" s="15">
        <v>60</v>
      </c>
      <c r="O2928" s="15">
        <v>120.9</v>
      </c>
      <c r="P2928" s="15" t="s">
        <v>116</v>
      </c>
      <c r="Q2928" s="15">
        <v>202.7</v>
      </c>
      <c r="R2928" s="15">
        <v>6.03</v>
      </c>
      <c r="S2928" s="15">
        <v>0.78</v>
      </c>
      <c r="T2928" s="15">
        <v>3.53</v>
      </c>
      <c r="U2928" s="15">
        <v>30.22</v>
      </c>
      <c r="V2928" s="15">
        <v>23048</v>
      </c>
      <c r="W2928" s="15">
        <v>474318</v>
      </c>
      <c r="X2928" s="15">
        <v>696511</v>
      </c>
      <c r="Y2928" s="15">
        <v>222193</v>
      </c>
      <c r="Z2928" s="15">
        <v>7524</v>
      </c>
      <c r="AA2928" s="15">
        <v>4.016</v>
      </c>
      <c r="AB2928" s="15">
        <v>46.3</v>
      </c>
    </row>
    <row r="2929" spans="1:28" ht="15" customHeight="1" x14ac:dyDescent="0.3">
      <c r="A2929" s="15" t="s">
        <v>3057</v>
      </c>
      <c r="B2929" s="15" t="s">
        <v>104</v>
      </c>
      <c r="C2929" s="15" t="s">
        <v>134</v>
      </c>
      <c r="D2929" s="15" t="s">
        <v>132</v>
      </c>
      <c r="E2929" s="15" t="s">
        <v>112</v>
      </c>
      <c r="F2929" s="15">
        <v>4.4000000000000004</v>
      </c>
      <c r="G2929" s="15">
        <v>696.5</v>
      </c>
      <c r="H2929" s="15">
        <v>23.4</v>
      </c>
      <c r="I2929" s="15">
        <v>45.5</v>
      </c>
      <c r="J2929" s="15">
        <v>8.4</v>
      </c>
      <c r="K2929" s="15">
        <v>6.03</v>
      </c>
      <c r="L2929" s="15">
        <v>20.8</v>
      </c>
      <c r="M2929" s="15">
        <v>91.8</v>
      </c>
      <c r="N2929" s="15">
        <v>63.6</v>
      </c>
      <c r="O2929" s="15">
        <v>144.1</v>
      </c>
      <c r="P2929" s="15" t="s">
        <v>107</v>
      </c>
      <c r="Q2929" s="15">
        <v>202.2</v>
      </c>
      <c r="R2929" s="15">
        <v>10.31</v>
      </c>
      <c r="S2929" s="15">
        <v>0.94</v>
      </c>
      <c r="T2929" s="15">
        <v>1.62</v>
      </c>
      <c r="U2929" s="15">
        <v>7.13</v>
      </c>
      <c r="V2929" s="15">
        <v>98007</v>
      </c>
      <c r="W2929" s="15">
        <v>305437</v>
      </c>
      <c r="X2929" s="15">
        <v>698790</v>
      </c>
      <c r="Y2929" s="15">
        <v>393353</v>
      </c>
      <c r="Z2929" s="15">
        <v>3773</v>
      </c>
      <c r="AA2929" s="15">
        <v>1.89</v>
      </c>
      <c r="AB2929" s="15">
        <v>30.7</v>
      </c>
    </row>
    <row r="2930" spans="1:28" ht="15" customHeight="1" x14ac:dyDescent="0.3">
      <c r="A2930" s="15" t="s">
        <v>3058</v>
      </c>
      <c r="B2930" s="15" t="s">
        <v>146</v>
      </c>
      <c r="C2930" s="15" t="s">
        <v>99</v>
      </c>
      <c r="D2930" s="15" t="s">
        <v>106</v>
      </c>
      <c r="E2930" s="15" t="s">
        <v>101</v>
      </c>
      <c r="F2930" s="15">
        <v>10.93</v>
      </c>
      <c r="G2930" s="15">
        <v>1121.4000000000001</v>
      </c>
      <c r="H2930" s="15">
        <v>28.8</v>
      </c>
      <c r="I2930" s="15">
        <v>65.900000000000006</v>
      </c>
      <c r="J2930" s="15">
        <v>6.3</v>
      </c>
      <c r="K2930" s="15">
        <v>7.16</v>
      </c>
      <c r="L2930" s="15">
        <v>35.6</v>
      </c>
      <c r="M2930" s="15">
        <v>84.3</v>
      </c>
      <c r="N2930" s="15">
        <v>74.400000000000006</v>
      </c>
      <c r="O2930" s="15">
        <v>57.3</v>
      </c>
      <c r="P2930" s="15" t="s">
        <v>116</v>
      </c>
      <c r="Q2930" s="15">
        <v>290.60000000000002</v>
      </c>
      <c r="R2930" s="15">
        <v>7.68</v>
      </c>
      <c r="S2930" s="15">
        <v>0.94</v>
      </c>
      <c r="T2930" s="15">
        <v>2.0499999999999998</v>
      </c>
      <c r="U2930" s="15">
        <v>22.41</v>
      </c>
      <c r="V2930" s="15">
        <v>22419</v>
      </c>
      <c r="W2930" s="15">
        <v>787030</v>
      </c>
      <c r="X2930" s="15">
        <v>502410</v>
      </c>
      <c r="Y2930" s="15">
        <v>-284620</v>
      </c>
      <c r="Z2930" s="15">
        <v>4064</v>
      </c>
      <c r="AA2930" s="15">
        <v>5.5140000000000002</v>
      </c>
      <c r="AB2930" s="15">
        <v>50.7</v>
      </c>
    </row>
    <row r="2931" spans="1:28" ht="15" customHeight="1" x14ac:dyDescent="0.3">
      <c r="A2931" s="15" t="s">
        <v>3059</v>
      </c>
      <c r="B2931" s="15" t="s">
        <v>137</v>
      </c>
      <c r="C2931" s="15" t="s">
        <v>129</v>
      </c>
      <c r="D2931" s="15" t="s">
        <v>111</v>
      </c>
      <c r="E2931" s="15" t="s">
        <v>101</v>
      </c>
      <c r="F2931" s="15">
        <v>13.96</v>
      </c>
      <c r="G2931" s="15">
        <v>761.7</v>
      </c>
      <c r="H2931" s="15">
        <v>28.1</v>
      </c>
      <c r="I2931" s="15">
        <v>63.9</v>
      </c>
      <c r="J2931" s="15">
        <v>5.5</v>
      </c>
      <c r="K2931" s="15">
        <v>6.37</v>
      </c>
      <c r="L2931" s="15">
        <v>36.700000000000003</v>
      </c>
      <c r="M2931" s="15">
        <v>146.30000000000001</v>
      </c>
      <c r="N2931" s="15">
        <v>37.299999999999997</v>
      </c>
      <c r="O2931" s="15">
        <v>107.1</v>
      </c>
      <c r="P2931" s="15" t="s">
        <v>116</v>
      </c>
      <c r="Q2931" s="15">
        <v>180</v>
      </c>
      <c r="R2931" s="15">
        <v>5.16</v>
      </c>
      <c r="S2931" s="15">
        <v>0.87</v>
      </c>
      <c r="T2931" s="15">
        <v>1.53</v>
      </c>
      <c r="U2931" s="15">
        <v>21.36</v>
      </c>
      <c r="V2931" s="15">
        <v>68874</v>
      </c>
      <c r="W2931" s="15">
        <v>834403</v>
      </c>
      <c r="X2931" s="15">
        <v>1471149</v>
      </c>
      <c r="Y2931" s="15">
        <v>636746</v>
      </c>
      <c r="Z2931" s="15">
        <v>2329</v>
      </c>
      <c r="AA2931" s="15">
        <v>9.1709999999999994</v>
      </c>
      <c r="AB2931" s="15">
        <v>38.200000000000003</v>
      </c>
    </row>
    <row r="2932" spans="1:28" ht="15" customHeight="1" x14ac:dyDescent="0.3">
      <c r="A2932" s="15" t="s">
        <v>3060</v>
      </c>
      <c r="B2932" s="15" t="s">
        <v>109</v>
      </c>
      <c r="C2932" s="15" t="s">
        <v>114</v>
      </c>
      <c r="D2932" s="15" t="s">
        <v>115</v>
      </c>
      <c r="E2932" s="15" t="s">
        <v>112</v>
      </c>
      <c r="F2932" s="15">
        <v>10.4</v>
      </c>
      <c r="G2932" s="15">
        <v>207.4</v>
      </c>
      <c r="H2932" s="15">
        <v>21.8</v>
      </c>
      <c r="I2932" s="15">
        <v>60.5</v>
      </c>
      <c r="J2932" s="15">
        <v>7.7</v>
      </c>
      <c r="K2932" s="15">
        <v>6.95</v>
      </c>
      <c r="L2932" s="15">
        <v>18.5</v>
      </c>
      <c r="M2932" s="15">
        <v>141.30000000000001</v>
      </c>
      <c r="N2932" s="15">
        <v>32.799999999999997</v>
      </c>
      <c r="O2932" s="15">
        <v>112.3</v>
      </c>
      <c r="P2932" s="15" t="s">
        <v>107</v>
      </c>
      <c r="Q2932" s="15">
        <v>66.8</v>
      </c>
      <c r="R2932" s="15">
        <v>7.07</v>
      </c>
      <c r="S2932" s="15">
        <v>0.73</v>
      </c>
      <c r="T2932" s="15">
        <v>2.57</v>
      </c>
      <c r="U2932" s="15">
        <v>26.73</v>
      </c>
      <c r="V2932" s="15">
        <v>22668</v>
      </c>
      <c r="W2932" s="15">
        <v>620640</v>
      </c>
      <c r="X2932" s="15">
        <v>605916</v>
      </c>
      <c r="Y2932" s="15">
        <v>-14724</v>
      </c>
      <c r="Z2932" s="15">
        <v>21894</v>
      </c>
      <c r="AA2932" s="15">
        <v>1.2210000000000001</v>
      </c>
      <c r="AB2932" s="15">
        <v>38.200000000000003</v>
      </c>
    </row>
    <row r="2933" spans="1:28" ht="15" customHeight="1" x14ac:dyDescent="0.3">
      <c r="A2933" s="15" t="s">
        <v>3061</v>
      </c>
      <c r="B2933" s="15" t="s">
        <v>109</v>
      </c>
      <c r="C2933" s="15" t="s">
        <v>170</v>
      </c>
      <c r="D2933" s="15" t="s">
        <v>132</v>
      </c>
      <c r="E2933" s="15" t="s">
        <v>101</v>
      </c>
      <c r="F2933" s="15">
        <v>2.81</v>
      </c>
      <c r="G2933" s="15">
        <v>997.7</v>
      </c>
      <c r="H2933" s="15">
        <v>27.7</v>
      </c>
      <c r="I2933" s="15">
        <v>58.8</v>
      </c>
      <c r="J2933" s="15">
        <v>7.1</v>
      </c>
      <c r="K2933" s="15">
        <v>6.93</v>
      </c>
      <c r="L2933" s="15">
        <v>35.5</v>
      </c>
      <c r="M2933" s="15">
        <v>157.1</v>
      </c>
      <c r="N2933" s="15">
        <v>39.6</v>
      </c>
      <c r="O2933" s="15">
        <v>88.5</v>
      </c>
      <c r="P2933" s="15" t="s">
        <v>107</v>
      </c>
      <c r="Q2933" s="15">
        <v>113.5</v>
      </c>
      <c r="R2933" s="15">
        <v>5.05</v>
      </c>
      <c r="S2933" s="15">
        <v>0.7</v>
      </c>
      <c r="T2933" s="15">
        <v>2.41</v>
      </c>
      <c r="U2933" s="15">
        <v>6.77</v>
      </c>
      <c r="V2933" s="15">
        <v>100592</v>
      </c>
      <c r="W2933" s="15">
        <v>191081</v>
      </c>
      <c r="X2933" s="15">
        <v>681008</v>
      </c>
      <c r="Y2933" s="15">
        <v>489927</v>
      </c>
      <c r="Z2933" s="15">
        <v>2100</v>
      </c>
      <c r="AA2933" s="15">
        <v>3.2240000000000002</v>
      </c>
      <c r="AB2933" s="15">
        <v>55.8</v>
      </c>
    </row>
    <row r="2934" spans="1:28" ht="15" customHeight="1" x14ac:dyDescent="0.3">
      <c r="A2934" s="15" t="s">
        <v>3062</v>
      </c>
      <c r="B2934" s="15" t="s">
        <v>109</v>
      </c>
      <c r="C2934" s="15" t="s">
        <v>170</v>
      </c>
      <c r="D2934" s="15" t="s">
        <v>100</v>
      </c>
      <c r="E2934" s="15" t="s">
        <v>112</v>
      </c>
      <c r="F2934" s="15">
        <v>7.63</v>
      </c>
      <c r="G2934" s="15">
        <v>205.2</v>
      </c>
      <c r="H2934" s="15">
        <v>24.9</v>
      </c>
      <c r="I2934" s="15">
        <v>50.3</v>
      </c>
      <c r="J2934" s="15">
        <v>7</v>
      </c>
      <c r="K2934" s="15">
        <v>6.42</v>
      </c>
      <c r="L2934" s="15">
        <v>25.6</v>
      </c>
      <c r="M2934" s="15">
        <v>127.4</v>
      </c>
      <c r="N2934" s="15">
        <v>49.6</v>
      </c>
      <c r="O2934" s="15">
        <v>67.099999999999994</v>
      </c>
      <c r="P2934" s="15" t="s">
        <v>102</v>
      </c>
      <c r="Q2934" s="15">
        <v>94.3</v>
      </c>
      <c r="R2934" s="15">
        <v>4.0599999999999996</v>
      </c>
      <c r="S2934" s="15">
        <v>0.66</v>
      </c>
      <c r="T2934" s="15">
        <v>2.76</v>
      </c>
      <c r="U2934" s="15">
        <v>21.06</v>
      </c>
      <c r="V2934" s="15">
        <v>21722</v>
      </c>
      <c r="W2934" s="15">
        <v>465021</v>
      </c>
      <c r="X2934" s="15">
        <v>457465</v>
      </c>
      <c r="Y2934" s="15">
        <v>-7556</v>
      </c>
      <c r="Z2934" s="15">
        <v>3220</v>
      </c>
      <c r="AA2934" s="15">
        <v>6.54</v>
      </c>
      <c r="AB2934" s="15">
        <v>39.6</v>
      </c>
    </row>
    <row r="2935" spans="1:28" ht="15" customHeight="1" x14ac:dyDescent="0.3">
      <c r="A2935" s="15" t="s">
        <v>3063</v>
      </c>
      <c r="B2935" s="15" t="s">
        <v>104</v>
      </c>
      <c r="C2935" s="15" t="s">
        <v>114</v>
      </c>
      <c r="D2935" s="15" t="s">
        <v>144</v>
      </c>
      <c r="E2935" s="15" t="s">
        <v>101</v>
      </c>
      <c r="F2935" s="15">
        <v>3.83</v>
      </c>
      <c r="G2935" s="15">
        <v>909.1</v>
      </c>
      <c r="H2935" s="15">
        <v>27.7</v>
      </c>
      <c r="I2935" s="15">
        <v>59.4</v>
      </c>
      <c r="J2935" s="15">
        <v>5.9</v>
      </c>
      <c r="K2935" s="15">
        <v>6.32</v>
      </c>
      <c r="L2935" s="15">
        <v>34.799999999999997</v>
      </c>
      <c r="M2935" s="15">
        <v>176.5</v>
      </c>
      <c r="N2935" s="15">
        <v>65.400000000000006</v>
      </c>
      <c r="O2935" s="15">
        <v>99.9</v>
      </c>
      <c r="P2935" s="15" t="s">
        <v>116</v>
      </c>
      <c r="Q2935" s="15">
        <v>106.2</v>
      </c>
      <c r="R2935" s="15">
        <v>5.27</v>
      </c>
      <c r="S2935" s="15">
        <v>0.95</v>
      </c>
      <c r="T2935" s="15">
        <v>1.73</v>
      </c>
      <c r="U2935" s="15">
        <v>6.63</v>
      </c>
      <c r="V2935" s="15">
        <v>57729</v>
      </c>
      <c r="W2935" s="15">
        <v>201839</v>
      </c>
      <c r="X2935" s="15">
        <v>382743</v>
      </c>
      <c r="Y2935" s="15">
        <v>180904</v>
      </c>
      <c r="Z2935" s="15">
        <v>935</v>
      </c>
      <c r="AA2935" s="15">
        <v>7.0910000000000002</v>
      </c>
      <c r="AB2935" s="15">
        <v>58.9</v>
      </c>
    </row>
    <row r="2936" spans="1:28" ht="15" customHeight="1" x14ac:dyDescent="0.3">
      <c r="A2936" s="15" t="s">
        <v>3064</v>
      </c>
      <c r="B2936" s="15" t="s">
        <v>146</v>
      </c>
      <c r="C2936" s="15" t="s">
        <v>152</v>
      </c>
      <c r="D2936" s="15" t="s">
        <v>106</v>
      </c>
      <c r="E2936" s="15" t="s">
        <v>112</v>
      </c>
      <c r="F2936" s="15">
        <v>2.11</v>
      </c>
      <c r="G2936" s="15">
        <v>356</v>
      </c>
      <c r="H2936" s="15">
        <v>23.1</v>
      </c>
      <c r="I2936" s="15">
        <v>64.099999999999994</v>
      </c>
      <c r="J2936" s="15">
        <v>8.3000000000000007</v>
      </c>
      <c r="K2936" s="15">
        <v>6.13</v>
      </c>
      <c r="L2936" s="15">
        <v>27.5</v>
      </c>
      <c r="M2936" s="15">
        <v>112.5</v>
      </c>
      <c r="N2936" s="15">
        <v>67.900000000000006</v>
      </c>
      <c r="O2936" s="15">
        <v>94.9</v>
      </c>
      <c r="P2936" s="15" t="s">
        <v>127</v>
      </c>
      <c r="Q2936" s="15">
        <v>217.7</v>
      </c>
      <c r="R2936" s="15">
        <v>7.16</v>
      </c>
      <c r="S2936" s="15">
        <v>0.66</v>
      </c>
      <c r="T2936" s="15">
        <v>2.21</v>
      </c>
      <c r="U2936" s="15">
        <v>4.66</v>
      </c>
      <c r="V2936" s="15">
        <v>23623</v>
      </c>
      <c r="W2936" s="15">
        <v>135781</v>
      </c>
      <c r="X2936" s="15">
        <v>110083</v>
      </c>
      <c r="Y2936" s="15">
        <v>-25698</v>
      </c>
      <c r="Z2936" s="15">
        <v>1338</v>
      </c>
      <c r="AA2936" s="15">
        <v>3.4830000000000001</v>
      </c>
      <c r="AB2936" s="15">
        <v>33.5</v>
      </c>
    </row>
    <row r="2937" spans="1:28" ht="15" customHeight="1" x14ac:dyDescent="0.3">
      <c r="A2937" s="15" t="s">
        <v>3065</v>
      </c>
      <c r="B2937" s="15" t="s">
        <v>109</v>
      </c>
      <c r="C2937" s="15" t="s">
        <v>129</v>
      </c>
      <c r="D2937" s="15" t="s">
        <v>115</v>
      </c>
      <c r="E2937" s="15" t="s">
        <v>112</v>
      </c>
      <c r="F2937" s="15">
        <v>11.7</v>
      </c>
      <c r="G2937" s="15">
        <v>258.7</v>
      </c>
      <c r="H2937" s="15">
        <v>26.8</v>
      </c>
      <c r="I2937" s="15">
        <v>60</v>
      </c>
      <c r="J2937" s="15">
        <v>6.8</v>
      </c>
      <c r="K2937" s="15">
        <v>6.04</v>
      </c>
      <c r="L2937" s="15">
        <v>21.1</v>
      </c>
      <c r="M2937" s="15">
        <v>152.30000000000001</v>
      </c>
      <c r="N2937" s="15">
        <v>63.8</v>
      </c>
      <c r="O2937" s="15">
        <v>60.5</v>
      </c>
      <c r="P2937" s="15" t="s">
        <v>102</v>
      </c>
      <c r="Q2937" s="15">
        <v>76.099999999999994</v>
      </c>
      <c r="R2937" s="15">
        <v>4.9400000000000004</v>
      </c>
      <c r="S2937" s="15">
        <v>0.69</v>
      </c>
      <c r="T2937" s="15">
        <v>2.31</v>
      </c>
      <c r="U2937" s="15">
        <v>27.03</v>
      </c>
      <c r="V2937" s="15">
        <v>19326</v>
      </c>
      <c r="W2937" s="15">
        <v>591240</v>
      </c>
      <c r="X2937" s="15">
        <v>522382</v>
      </c>
      <c r="Y2937" s="15">
        <v>-68858</v>
      </c>
      <c r="Z2937" s="15">
        <v>14797</v>
      </c>
      <c r="AA2937" s="15">
        <v>1.827</v>
      </c>
      <c r="AB2937" s="15">
        <v>42.7</v>
      </c>
    </row>
    <row r="2938" spans="1:28" ht="15" customHeight="1" x14ac:dyDescent="0.3">
      <c r="A2938" s="15" t="s">
        <v>3066</v>
      </c>
      <c r="B2938" s="15" t="s">
        <v>126</v>
      </c>
      <c r="C2938" s="15" t="s">
        <v>152</v>
      </c>
      <c r="D2938" s="15" t="s">
        <v>130</v>
      </c>
      <c r="E2938" s="15" t="s">
        <v>120</v>
      </c>
      <c r="F2938" s="15">
        <v>13.56</v>
      </c>
      <c r="G2938" s="15">
        <v>441.7</v>
      </c>
      <c r="H2938" s="15">
        <v>27.3</v>
      </c>
      <c r="I2938" s="15">
        <v>62</v>
      </c>
      <c r="J2938" s="15">
        <v>7.4</v>
      </c>
      <c r="K2938" s="15">
        <v>6.99</v>
      </c>
      <c r="L2938" s="15">
        <v>17.2</v>
      </c>
      <c r="M2938" s="15">
        <v>82.5</v>
      </c>
      <c r="N2938" s="15">
        <v>57.1</v>
      </c>
      <c r="O2938" s="15">
        <v>105.5</v>
      </c>
      <c r="P2938" s="15" t="s">
        <v>116</v>
      </c>
      <c r="Q2938" s="15">
        <v>107.6</v>
      </c>
      <c r="R2938" s="15">
        <v>8.23</v>
      </c>
      <c r="S2938" s="15">
        <v>0.67</v>
      </c>
      <c r="T2938" s="15">
        <v>1.33</v>
      </c>
      <c r="U2938" s="15">
        <v>18.03</v>
      </c>
      <c r="V2938" s="15">
        <v>83450</v>
      </c>
      <c r="W2938" s="15">
        <v>541165</v>
      </c>
      <c r="X2938" s="15">
        <v>1504604</v>
      </c>
      <c r="Y2938" s="15">
        <v>963439</v>
      </c>
      <c r="Z2938" s="15">
        <v>5300</v>
      </c>
      <c r="AA2938" s="15">
        <v>3.4020000000000001</v>
      </c>
      <c r="AB2938" s="15">
        <v>26.2</v>
      </c>
    </row>
    <row r="2939" spans="1:28" ht="15" customHeight="1" x14ac:dyDescent="0.3">
      <c r="A2939" s="15" t="s">
        <v>3067</v>
      </c>
      <c r="B2939" s="15" t="s">
        <v>118</v>
      </c>
      <c r="C2939" s="15" t="s">
        <v>123</v>
      </c>
      <c r="D2939" s="15" t="s">
        <v>144</v>
      </c>
      <c r="E2939" s="15" t="s">
        <v>101</v>
      </c>
      <c r="F2939" s="15">
        <v>0.52</v>
      </c>
      <c r="G2939" s="15">
        <v>938.4</v>
      </c>
      <c r="H2939" s="15">
        <v>28.1</v>
      </c>
      <c r="I2939" s="15">
        <v>71.400000000000006</v>
      </c>
      <c r="J2939" s="15">
        <v>5.4</v>
      </c>
      <c r="K2939" s="15">
        <v>6.34</v>
      </c>
      <c r="L2939" s="15">
        <v>23.9</v>
      </c>
      <c r="M2939" s="15">
        <v>93.9</v>
      </c>
      <c r="N2939" s="15">
        <v>62.9</v>
      </c>
      <c r="O2939" s="15">
        <v>120.5</v>
      </c>
      <c r="P2939" s="15" t="s">
        <v>107</v>
      </c>
      <c r="Q2939" s="15">
        <v>124.2</v>
      </c>
      <c r="R2939" s="15">
        <v>4.5</v>
      </c>
      <c r="S2939" s="15">
        <v>0.75</v>
      </c>
      <c r="T2939" s="15">
        <v>1.74</v>
      </c>
      <c r="U2939" s="15">
        <v>0.9</v>
      </c>
      <c r="V2939" s="15">
        <v>58315</v>
      </c>
      <c r="W2939" s="15">
        <v>34504</v>
      </c>
      <c r="X2939" s="15">
        <v>52484</v>
      </c>
      <c r="Y2939" s="15">
        <v>17980</v>
      </c>
      <c r="Z2939" s="15">
        <v>373</v>
      </c>
      <c r="AA2939" s="15">
        <v>2.4129999999999998</v>
      </c>
      <c r="AB2939" s="15">
        <v>59.4</v>
      </c>
    </row>
    <row r="2940" spans="1:28" ht="15" customHeight="1" x14ac:dyDescent="0.3">
      <c r="A2940" s="15" t="s">
        <v>3068</v>
      </c>
      <c r="B2940" s="15" t="s">
        <v>118</v>
      </c>
      <c r="C2940" s="15" t="s">
        <v>123</v>
      </c>
      <c r="D2940" s="15" t="s">
        <v>106</v>
      </c>
      <c r="E2940" s="15" t="s">
        <v>101</v>
      </c>
      <c r="F2940" s="15">
        <v>9.83</v>
      </c>
      <c r="G2940" s="15">
        <v>935.3</v>
      </c>
      <c r="H2940" s="15">
        <v>28.1</v>
      </c>
      <c r="I2940" s="15">
        <v>75.5</v>
      </c>
      <c r="J2940" s="15">
        <v>5.2</v>
      </c>
      <c r="K2940" s="15">
        <v>5.95</v>
      </c>
      <c r="L2940" s="15">
        <v>39.4</v>
      </c>
      <c r="M2940" s="15">
        <v>85.2</v>
      </c>
      <c r="N2940" s="15">
        <v>73</v>
      </c>
      <c r="O2940" s="15">
        <v>72.900000000000006</v>
      </c>
      <c r="P2940" s="15" t="s">
        <v>107</v>
      </c>
      <c r="Q2940" s="15">
        <v>197.8</v>
      </c>
      <c r="R2940" s="15">
        <v>6.82</v>
      </c>
      <c r="S2940" s="15">
        <v>0.92</v>
      </c>
      <c r="T2940" s="15">
        <v>1.8</v>
      </c>
      <c r="U2940" s="15">
        <v>17.690000000000001</v>
      </c>
      <c r="V2940" s="15">
        <v>20774</v>
      </c>
      <c r="W2940" s="15">
        <v>620495</v>
      </c>
      <c r="X2940" s="15">
        <v>367492</v>
      </c>
      <c r="Y2940" s="15">
        <v>-253003</v>
      </c>
      <c r="Z2940" s="15">
        <v>6909</v>
      </c>
      <c r="AA2940" s="15">
        <v>2.56</v>
      </c>
      <c r="AB2940" s="15">
        <v>55.2</v>
      </c>
    </row>
    <row r="2941" spans="1:28" ht="15" customHeight="1" x14ac:dyDescent="0.3">
      <c r="A2941" s="15" t="s">
        <v>3069</v>
      </c>
      <c r="B2941" s="15" t="s">
        <v>104</v>
      </c>
      <c r="C2941" s="15" t="s">
        <v>110</v>
      </c>
      <c r="D2941" s="15" t="s">
        <v>130</v>
      </c>
      <c r="E2941" s="15" t="s">
        <v>101</v>
      </c>
      <c r="F2941" s="15">
        <v>1.64</v>
      </c>
      <c r="G2941" s="15">
        <v>867.3</v>
      </c>
      <c r="H2941" s="15">
        <v>26.6</v>
      </c>
      <c r="I2941" s="15">
        <v>67.5</v>
      </c>
      <c r="J2941" s="15">
        <v>8</v>
      </c>
      <c r="K2941" s="15">
        <v>6.24</v>
      </c>
      <c r="L2941" s="15">
        <v>29.6</v>
      </c>
      <c r="M2941" s="15">
        <v>112.8</v>
      </c>
      <c r="N2941" s="15">
        <v>28.8</v>
      </c>
      <c r="O2941" s="15">
        <v>74.400000000000006</v>
      </c>
      <c r="P2941" s="15" t="s">
        <v>107</v>
      </c>
      <c r="Q2941" s="15">
        <v>187.9</v>
      </c>
      <c r="R2941" s="15">
        <v>0.75</v>
      </c>
      <c r="S2941" s="15">
        <v>0.94</v>
      </c>
      <c r="T2941" s="15">
        <v>1.08</v>
      </c>
      <c r="U2941" s="15">
        <v>1.77</v>
      </c>
      <c r="V2941" s="15">
        <v>65638</v>
      </c>
      <c r="W2941" s="15">
        <v>109926</v>
      </c>
      <c r="X2941" s="15">
        <v>116179</v>
      </c>
      <c r="Y2941" s="15">
        <v>6253</v>
      </c>
      <c r="Z2941" s="15">
        <v>1788</v>
      </c>
      <c r="AA2941" s="15">
        <v>0.99</v>
      </c>
      <c r="AB2941" s="15">
        <v>64.900000000000006</v>
      </c>
    </row>
    <row r="2942" spans="1:28" ht="15" customHeight="1" x14ac:dyDescent="0.3">
      <c r="A2942" s="15" t="s">
        <v>3070</v>
      </c>
      <c r="B2942" s="15" t="s">
        <v>137</v>
      </c>
      <c r="C2942" s="15" t="s">
        <v>134</v>
      </c>
      <c r="D2942" s="15" t="s">
        <v>144</v>
      </c>
      <c r="E2942" s="15" t="s">
        <v>101</v>
      </c>
      <c r="F2942" s="15">
        <v>4.5199999999999996</v>
      </c>
      <c r="G2942" s="15">
        <v>538.5</v>
      </c>
      <c r="H2942" s="15">
        <v>28.2</v>
      </c>
      <c r="I2942" s="15">
        <v>74.7</v>
      </c>
      <c r="J2942" s="15">
        <v>6.9</v>
      </c>
      <c r="K2942" s="15">
        <v>7.2</v>
      </c>
      <c r="L2942" s="15">
        <v>29</v>
      </c>
      <c r="M2942" s="15">
        <v>190.5</v>
      </c>
      <c r="N2942" s="15">
        <v>25.9</v>
      </c>
      <c r="O2942" s="15">
        <v>94.9</v>
      </c>
      <c r="P2942" s="15" t="s">
        <v>102</v>
      </c>
      <c r="Q2942" s="15">
        <v>268.5</v>
      </c>
      <c r="R2942" s="15">
        <v>3.72</v>
      </c>
      <c r="S2942" s="15">
        <v>0.98</v>
      </c>
      <c r="T2942" s="15">
        <v>1.91</v>
      </c>
      <c r="U2942" s="15">
        <v>8.6300000000000008</v>
      </c>
      <c r="V2942" s="15">
        <v>57316</v>
      </c>
      <c r="W2942" s="15">
        <v>301626</v>
      </c>
      <c r="X2942" s="15">
        <v>494637</v>
      </c>
      <c r="Y2942" s="15">
        <v>193011</v>
      </c>
      <c r="Z2942" s="15">
        <v>1889</v>
      </c>
      <c r="AA2942" s="15">
        <v>4.569</v>
      </c>
      <c r="AB2942" s="15">
        <v>48.3</v>
      </c>
    </row>
    <row r="2943" spans="1:28" ht="15" customHeight="1" x14ac:dyDescent="0.3">
      <c r="A2943" s="15" t="s">
        <v>3071</v>
      </c>
      <c r="B2943" s="15" t="s">
        <v>104</v>
      </c>
      <c r="C2943" s="15" t="s">
        <v>129</v>
      </c>
      <c r="D2943" s="15" t="s">
        <v>111</v>
      </c>
      <c r="E2943" s="15" t="s">
        <v>120</v>
      </c>
      <c r="F2943" s="15">
        <v>7.9</v>
      </c>
      <c r="G2943" s="15">
        <v>263.2</v>
      </c>
      <c r="H2943" s="15">
        <v>32</v>
      </c>
      <c r="I2943" s="15">
        <v>37.799999999999997</v>
      </c>
      <c r="J2943" s="15">
        <v>7.5</v>
      </c>
      <c r="K2943" s="15">
        <v>6.3</v>
      </c>
      <c r="L2943" s="15">
        <v>25.9</v>
      </c>
      <c r="M2943" s="15">
        <v>100.1</v>
      </c>
      <c r="N2943" s="15">
        <v>76.2</v>
      </c>
      <c r="O2943" s="15">
        <v>99.3</v>
      </c>
      <c r="P2943" s="15" t="s">
        <v>107</v>
      </c>
      <c r="Q2943" s="15">
        <v>145.5</v>
      </c>
      <c r="R2943" s="15">
        <v>6.4</v>
      </c>
      <c r="S2943" s="15">
        <v>0.75</v>
      </c>
      <c r="T2943" s="15">
        <v>0.83</v>
      </c>
      <c r="U2943" s="15">
        <v>6.56</v>
      </c>
      <c r="V2943" s="15">
        <v>67117</v>
      </c>
      <c r="W2943" s="15">
        <v>575109</v>
      </c>
      <c r="X2943" s="15">
        <v>440288</v>
      </c>
      <c r="Y2943" s="15">
        <v>-134821</v>
      </c>
      <c r="Z2943" s="15">
        <v>3730</v>
      </c>
      <c r="AA2943" s="15">
        <v>1.7589999999999999</v>
      </c>
      <c r="AB2943" s="15">
        <v>22.2</v>
      </c>
    </row>
    <row r="2944" spans="1:28" ht="15" customHeight="1" x14ac:dyDescent="0.3">
      <c r="A2944" s="15" t="s">
        <v>3072</v>
      </c>
      <c r="B2944" s="15" t="s">
        <v>126</v>
      </c>
      <c r="C2944" s="15" t="s">
        <v>119</v>
      </c>
      <c r="D2944" s="15" t="s">
        <v>115</v>
      </c>
      <c r="E2944" s="15" t="s">
        <v>112</v>
      </c>
      <c r="F2944" s="15">
        <v>8.25</v>
      </c>
      <c r="G2944" s="15">
        <v>304.39999999999998</v>
      </c>
      <c r="H2944" s="15">
        <v>19.899999999999999</v>
      </c>
      <c r="I2944" s="15">
        <v>43.8</v>
      </c>
      <c r="J2944" s="15">
        <v>6.9</v>
      </c>
      <c r="K2944" s="15">
        <v>6.15</v>
      </c>
      <c r="L2944" s="15">
        <v>20.8</v>
      </c>
      <c r="M2944" s="15">
        <v>137.9</v>
      </c>
      <c r="N2944" s="15">
        <v>53</v>
      </c>
      <c r="O2944" s="15">
        <v>119.4</v>
      </c>
      <c r="P2944" s="15" t="s">
        <v>116</v>
      </c>
      <c r="Q2944" s="15">
        <v>142.9</v>
      </c>
      <c r="R2944" s="15">
        <v>8.01</v>
      </c>
      <c r="S2944" s="15">
        <v>0.83</v>
      </c>
      <c r="T2944" s="15">
        <v>1.73</v>
      </c>
      <c r="U2944" s="15">
        <v>14.27</v>
      </c>
      <c r="V2944" s="15">
        <v>19680</v>
      </c>
      <c r="W2944" s="15">
        <v>645291</v>
      </c>
      <c r="X2944" s="15">
        <v>280834</v>
      </c>
      <c r="Y2944" s="15">
        <v>-364457</v>
      </c>
      <c r="Z2944" s="15">
        <v>7575</v>
      </c>
      <c r="AA2944" s="15">
        <v>1.8839999999999999</v>
      </c>
      <c r="AB2944" s="15">
        <v>25.8</v>
      </c>
    </row>
    <row r="2945" spans="1:28" ht="15" customHeight="1" x14ac:dyDescent="0.3">
      <c r="A2945" s="15" t="s">
        <v>3073</v>
      </c>
      <c r="B2945" s="15" t="s">
        <v>137</v>
      </c>
      <c r="C2945" s="15" t="s">
        <v>152</v>
      </c>
      <c r="D2945" s="15" t="s">
        <v>130</v>
      </c>
      <c r="E2945" s="15" t="s">
        <v>120</v>
      </c>
      <c r="F2945" s="15">
        <v>5.0599999999999996</v>
      </c>
      <c r="G2945" s="15">
        <v>80</v>
      </c>
      <c r="H2945" s="15">
        <v>30.7</v>
      </c>
      <c r="I2945" s="15">
        <v>59.1</v>
      </c>
      <c r="J2945" s="15">
        <v>9.1</v>
      </c>
      <c r="K2945" s="15">
        <v>7.16</v>
      </c>
      <c r="L2945" s="15">
        <v>20.2</v>
      </c>
      <c r="M2945" s="15">
        <v>182.1</v>
      </c>
      <c r="N2945" s="15">
        <v>64.8</v>
      </c>
      <c r="O2945" s="15">
        <v>137.69999999999999</v>
      </c>
      <c r="P2945" s="15" t="s">
        <v>107</v>
      </c>
      <c r="Q2945" s="15">
        <v>205.5</v>
      </c>
      <c r="R2945" s="15">
        <v>5.19</v>
      </c>
      <c r="S2945" s="15">
        <v>0.66</v>
      </c>
      <c r="T2945" s="15">
        <v>0.94</v>
      </c>
      <c r="U2945" s="15">
        <v>4.76</v>
      </c>
      <c r="V2945" s="15">
        <v>70577</v>
      </c>
      <c r="W2945" s="15">
        <v>360535</v>
      </c>
      <c r="X2945" s="15">
        <v>335947</v>
      </c>
      <c r="Y2945" s="15">
        <v>-24588</v>
      </c>
      <c r="Z2945" s="15">
        <v>4001</v>
      </c>
      <c r="AA2945" s="15">
        <v>1.19</v>
      </c>
      <c r="AB2945" s="15">
        <v>34.6</v>
      </c>
    </row>
    <row r="2946" spans="1:28" ht="15" customHeight="1" x14ac:dyDescent="0.3">
      <c r="A2946" s="15" t="s">
        <v>3074</v>
      </c>
      <c r="B2946" s="15" t="s">
        <v>126</v>
      </c>
      <c r="C2946" s="15" t="s">
        <v>134</v>
      </c>
      <c r="D2946" s="15" t="s">
        <v>106</v>
      </c>
      <c r="E2946" s="15" t="s">
        <v>101</v>
      </c>
      <c r="F2946" s="15">
        <v>11.43</v>
      </c>
      <c r="G2946" s="15">
        <v>743.6</v>
      </c>
      <c r="H2946" s="15">
        <v>25.7</v>
      </c>
      <c r="I2946" s="15">
        <v>75.5</v>
      </c>
      <c r="J2946" s="15">
        <v>7.8</v>
      </c>
      <c r="K2946" s="15">
        <v>8.0500000000000007</v>
      </c>
      <c r="L2946" s="15">
        <v>22.7</v>
      </c>
      <c r="M2946" s="15">
        <v>159.5</v>
      </c>
      <c r="N2946" s="15">
        <v>58.7</v>
      </c>
      <c r="O2946" s="15">
        <v>88.7</v>
      </c>
      <c r="P2946" s="15" t="s">
        <v>116</v>
      </c>
      <c r="Q2946" s="15">
        <v>124</v>
      </c>
      <c r="R2946" s="15">
        <v>2.91</v>
      </c>
      <c r="S2946" s="15">
        <v>0.9</v>
      </c>
      <c r="T2946" s="15">
        <v>0.47</v>
      </c>
      <c r="U2946" s="15">
        <v>5.37</v>
      </c>
      <c r="V2946" s="15">
        <v>21460</v>
      </c>
      <c r="W2946" s="15">
        <v>598995</v>
      </c>
      <c r="X2946" s="15">
        <v>115240</v>
      </c>
      <c r="Y2946" s="15">
        <v>-483755</v>
      </c>
      <c r="Z2946" s="15">
        <v>3331</v>
      </c>
      <c r="AA2946" s="15">
        <v>1.6120000000000001</v>
      </c>
      <c r="AB2946" s="15">
        <v>51.9</v>
      </c>
    </row>
    <row r="2947" spans="1:28" ht="15" customHeight="1" x14ac:dyDescent="0.3">
      <c r="A2947" s="15" t="s">
        <v>3075</v>
      </c>
      <c r="B2947" s="15" t="s">
        <v>122</v>
      </c>
      <c r="C2947" s="15" t="s">
        <v>170</v>
      </c>
      <c r="D2947" s="15" t="s">
        <v>115</v>
      </c>
      <c r="E2947" s="15" t="s">
        <v>120</v>
      </c>
      <c r="F2947" s="15">
        <v>7.83</v>
      </c>
      <c r="G2947" s="15">
        <v>376.1</v>
      </c>
      <c r="H2947" s="15">
        <v>30</v>
      </c>
      <c r="I2947" s="15">
        <v>47.9</v>
      </c>
      <c r="J2947" s="15">
        <v>8.1999999999999993</v>
      </c>
      <c r="K2947" s="15">
        <v>6.97</v>
      </c>
      <c r="L2947" s="15">
        <v>22.5</v>
      </c>
      <c r="M2947" s="15">
        <v>104.8</v>
      </c>
      <c r="N2947" s="15">
        <v>44.5</v>
      </c>
      <c r="O2947" s="15">
        <v>142.19999999999999</v>
      </c>
      <c r="P2947" s="15" t="s">
        <v>116</v>
      </c>
      <c r="Q2947" s="15">
        <v>202.8</v>
      </c>
      <c r="R2947" s="15">
        <v>5.42</v>
      </c>
      <c r="S2947" s="15">
        <v>0.7</v>
      </c>
      <c r="T2947" s="15">
        <v>2.4300000000000002</v>
      </c>
      <c r="U2947" s="15">
        <v>19.03</v>
      </c>
      <c r="V2947" s="15">
        <v>17956</v>
      </c>
      <c r="W2947" s="15">
        <v>581374</v>
      </c>
      <c r="X2947" s="15">
        <v>341703</v>
      </c>
      <c r="Y2947" s="15">
        <v>-239671</v>
      </c>
      <c r="Z2947" s="15">
        <v>6239</v>
      </c>
      <c r="AA2947" s="15">
        <v>3.05</v>
      </c>
      <c r="AB2947" s="15">
        <v>37.799999999999997</v>
      </c>
    </row>
    <row r="2948" spans="1:28" ht="15" customHeight="1" x14ac:dyDescent="0.3">
      <c r="A2948" s="15" t="s">
        <v>3076</v>
      </c>
      <c r="B2948" s="15" t="s">
        <v>104</v>
      </c>
      <c r="C2948" s="15" t="s">
        <v>134</v>
      </c>
      <c r="D2948" s="15" t="s">
        <v>106</v>
      </c>
      <c r="E2948" s="15" t="s">
        <v>112</v>
      </c>
      <c r="F2948" s="15">
        <v>8.09</v>
      </c>
      <c r="G2948" s="15">
        <v>343.1</v>
      </c>
      <c r="H2948" s="15">
        <v>22.9</v>
      </c>
      <c r="I2948" s="15">
        <v>69.099999999999994</v>
      </c>
      <c r="J2948" s="15">
        <v>7.2</v>
      </c>
      <c r="K2948" s="15">
        <v>6.49</v>
      </c>
      <c r="L2948" s="15">
        <v>27.8</v>
      </c>
      <c r="M2948" s="15">
        <v>115.4</v>
      </c>
      <c r="N2948" s="15">
        <v>45.1</v>
      </c>
      <c r="O2948" s="15">
        <v>89.1</v>
      </c>
      <c r="P2948" s="15" t="s">
        <v>107</v>
      </c>
      <c r="Q2948" s="15">
        <v>168.9</v>
      </c>
      <c r="R2948" s="15">
        <v>5.68</v>
      </c>
      <c r="S2948" s="15">
        <v>0.65</v>
      </c>
      <c r="T2948" s="15">
        <v>2.9</v>
      </c>
      <c r="U2948" s="15">
        <v>23.46</v>
      </c>
      <c r="V2948" s="15">
        <v>20199</v>
      </c>
      <c r="W2948" s="15">
        <v>522685</v>
      </c>
      <c r="X2948" s="15">
        <v>473869</v>
      </c>
      <c r="Y2948" s="15">
        <v>-48816</v>
      </c>
      <c r="Z2948" s="15">
        <v>6443</v>
      </c>
      <c r="AA2948" s="15">
        <v>3.641</v>
      </c>
      <c r="AB2948" s="15">
        <v>29</v>
      </c>
    </row>
    <row r="2949" spans="1:28" ht="15" customHeight="1" x14ac:dyDescent="0.3">
      <c r="A2949" s="15" t="s">
        <v>3077</v>
      </c>
      <c r="B2949" s="15" t="s">
        <v>118</v>
      </c>
      <c r="C2949" s="15" t="s">
        <v>123</v>
      </c>
      <c r="D2949" s="15" t="s">
        <v>106</v>
      </c>
      <c r="E2949" s="15" t="s">
        <v>101</v>
      </c>
      <c r="F2949" s="15">
        <v>13.05</v>
      </c>
      <c r="G2949" s="15">
        <v>721.9</v>
      </c>
      <c r="H2949" s="15">
        <v>28.1</v>
      </c>
      <c r="I2949" s="15">
        <v>81.099999999999994</v>
      </c>
      <c r="J2949" s="15">
        <v>6.8</v>
      </c>
      <c r="K2949" s="15">
        <v>7.51</v>
      </c>
      <c r="L2949" s="15">
        <v>38.6</v>
      </c>
      <c r="M2949" s="15">
        <v>108.8</v>
      </c>
      <c r="N2949" s="15">
        <v>85.9</v>
      </c>
      <c r="O2949" s="15">
        <v>82.6</v>
      </c>
      <c r="P2949" s="15" t="s">
        <v>127</v>
      </c>
      <c r="Q2949" s="15">
        <v>212.3</v>
      </c>
      <c r="R2949" s="15">
        <v>3.8</v>
      </c>
      <c r="S2949" s="15">
        <v>0.72</v>
      </c>
      <c r="T2949" s="15">
        <v>2.12</v>
      </c>
      <c r="U2949" s="15">
        <v>27.67</v>
      </c>
      <c r="V2949" s="15">
        <v>23695</v>
      </c>
      <c r="W2949" s="15">
        <v>924837</v>
      </c>
      <c r="X2949" s="15">
        <v>655641</v>
      </c>
      <c r="Y2949" s="15">
        <v>-269196</v>
      </c>
      <c r="Z2949" s="15">
        <v>7456</v>
      </c>
      <c r="AA2949" s="15">
        <v>3.7109999999999999</v>
      </c>
      <c r="AB2949" s="15">
        <v>62.1</v>
      </c>
    </row>
    <row r="2950" spans="1:28" ht="15" customHeight="1" x14ac:dyDescent="0.3">
      <c r="A2950" s="15" t="s">
        <v>3078</v>
      </c>
      <c r="B2950" s="15" t="s">
        <v>146</v>
      </c>
      <c r="C2950" s="15" t="s">
        <v>152</v>
      </c>
      <c r="D2950" s="15" t="s">
        <v>144</v>
      </c>
      <c r="E2950" s="15" t="s">
        <v>101</v>
      </c>
      <c r="F2950" s="15">
        <v>10.91</v>
      </c>
      <c r="G2950" s="15">
        <v>992.7</v>
      </c>
      <c r="H2950" s="15">
        <v>26.4</v>
      </c>
      <c r="I2950" s="15">
        <v>76.3</v>
      </c>
      <c r="J2950" s="15">
        <v>7.1</v>
      </c>
      <c r="K2950" s="15">
        <v>6.21</v>
      </c>
      <c r="L2950" s="15">
        <v>31.2</v>
      </c>
      <c r="M2950" s="15">
        <v>138.9</v>
      </c>
      <c r="N2950" s="15">
        <v>74.8</v>
      </c>
      <c r="O2950" s="15">
        <v>117.4</v>
      </c>
      <c r="P2950" s="15" t="s">
        <v>116</v>
      </c>
      <c r="Q2950" s="15">
        <v>116.4</v>
      </c>
      <c r="R2950" s="15">
        <v>6.71</v>
      </c>
      <c r="S2950" s="15">
        <v>0.84</v>
      </c>
      <c r="T2950" s="15">
        <v>1.47</v>
      </c>
      <c r="U2950" s="15">
        <v>16.04</v>
      </c>
      <c r="V2950" s="15">
        <v>61143</v>
      </c>
      <c r="W2950" s="15">
        <v>558472</v>
      </c>
      <c r="X2950" s="15">
        <v>980734</v>
      </c>
      <c r="Y2950" s="15">
        <v>422262</v>
      </c>
      <c r="Z2950" s="15">
        <v>3277</v>
      </c>
      <c r="AA2950" s="15">
        <v>4.8949999999999996</v>
      </c>
      <c r="AB2950" s="15">
        <v>53.8</v>
      </c>
    </row>
    <row r="2951" spans="1:28" ht="15" customHeight="1" x14ac:dyDescent="0.3">
      <c r="A2951" s="15" t="s">
        <v>3079</v>
      </c>
      <c r="B2951" s="15" t="s">
        <v>126</v>
      </c>
      <c r="C2951" s="15" t="s">
        <v>170</v>
      </c>
      <c r="D2951" s="15" t="s">
        <v>100</v>
      </c>
      <c r="E2951" s="15" t="s">
        <v>120</v>
      </c>
      <c r="F2951" s="15">
        <v>6.71</v>
      </c>
      <c r="G2951" s="15">
        <v>80</v>
      </c>
      <c r="H2951" s="15">
        <v>30.3</v>
      </c>
      <c r="I2951" s="15">
        <v>57.6</v>
      </c>
      <c r="J2951" s="15">
        <v>8.8000000000000007</v>
      </c>
      <c r="K2951" s="15">
        <v>6.59</v>
      </c>
      <c r="L2951" s="15">
        <v>26.3</v>
      </c>
      <c r="M2951" s="15">
        <v>106.4</v>
      </c>
      <c r="N2951" s="15">
        <v>29.3</v>
      </c>
      <c r="O2951" s="15">
        <v>89.7</v>
      </c>
      <c r="P2951" s="15" t="s">
        <v>127</v>
      </c>
      <c r="Q2951" s="15">
        <v>179.5</v>
      </c>
      <c r="R2951" s="15">
        <v>6.66</v>
      </c>
      <c r="S2951" s="15">
        <v>0.81</v>
      </c>
      <c r="T2951" s="15">
        <v>2.0499999999999998</v>
      </c>
      <c r="U2951" s="15">
        <v>13.76</v>
      </c>
      <c r="V2951" s="15">
        <v>20368</v>
      </c>
      <c r="W2951" s="15">
        <v>421655</v>
      </c>
      <c r="X2951" s="15">
        <v>280264</v>
      </c>
      <c r="Y2951" s="15">
        <v>-141391</v>
      </c>
      <c r="Z2951" s="15">
        <v>4155</v>
      </c>
      <c r="AA2951" s="15">
        <v>3.3119999999999998</v>
      </c>
      <c r="AB2951" s="15">
        <v>38.4</v>
      </c>
    </row>
    <row r="2952" spans="1:28" ht="15" customHeight="1" x14ac:dyDescent="0.3">
      <c r="A2952" s="15" t="s">
        <v>3080</v>
      </c>
      <c r="B2952" s="15" t="s">
        <v>137</v>
      </c>
      <c r="C2952" s="15" t="s">
        <v>170</v>
      </c>
      <c r="D2952" s="15" t="s">
        <v>144</v>
      </c>
      <c r="E2952" s="15" t="s">
        <v>120</v>
      </c>
      <c r="F2952" s="15">
        <v>4.24</v>
      </c>
      <c r="G2952" s="15">
        <v>428.6</v>
      </c>
      <c r="H2952" s="15">
        <v>29.7</v>
      </c>
      <c r="I2952" s="15">
        <v>57.8</v>
      </c>
      <c r="J2952" s="15">
        <v>6.7</v>
      </c>
      <c r="K2952" s="15">
        <v>6.84</v>
      </c>
      <c r="L2952" s="15">
        <v>15.3</v>
      </c>
      <c r="M2952" s="15">
        <v>165.2</v>
      </c>
      <c r="N2952" s="15">
        <v>60.3</v>
      </c>
      <c r="O2952" s="15">
        <v>74.3</v>
      </c>
      <c r="P2952" s="15" t="s">
        <v>107</v>
      </c>
      <c r="Q2952" s="15">
        <v>215.1</v>
      </c>
      <c r="R2952" s="15">
        <v>5.89</v>
      </c>
      <c r="S2952" s="15">
        <v>0.65</v>
      </c>
      <c r="T2952" s="15">
        <v>1.63</v>
      </c>
      <c r="U2952" s="15">
        <v>6.91</v>
      </c>
      <c r="V2952" s="15">
        <v>62094</v>
      </c>
      <c r="W2952" s="15">
        <v>343070</v>
      </c>
      <c r="X2952" s="15">
        <v>429070</v>
      </c>
      <c r="Y2952" s="15">
        <v>86000</v>
      </c>
      <c r="Z2952" s="15">
        <v>2599</v>
      </c>
      <c r="AA2952" s="15">
        <v>2.6589999999999998</v>
      </c>
      <c r="AB2952" s="15">
        <v>40.299999999999997</v>
      </c>
    </row>
    <row r="2953" spans="1:28" ht="15" customHeight="1" x14ac:dyDescent="0.3">
      <c r="A2953" s="15" t="s">
        <v>3081</v>
      </c>
      <c r="B2953" s="15" t="s">
        <v>122</v>
      </c>
      <c r="C2953" s="15" t="s">
        <v>119</v>
      </c>
      <c r="D2953" s="15" t="s">
        <v>100</v>
      </c>
      <c r="E2953" s="15" t="s">
        <v>120</v>
      </c>
      <c r="F2953" s="15">
        <v>0.81</v>
      </c>
      <c r="G2953" s="15">
        <v>165.7</v>
      </c>
      <c r="H2953" s="15">
        <v>32.1</v>
      </c>
      <c r="I2953" s="15">
        <v>56.5</v>
      </c>
      <c r="J2953" s="15">
        <v>8.6</v>
      </c>
      <c r="K2953" s="15">
        <v>5.2</v>
      </c>
      <c r="L2953" s="15">
        <v>18.7</v>
      </c>
      <c r="M2953" s="15">
        <v>173.1</v>
      </c>
      <c r="N2953" s="15">
        <v>66</v>
      </c>
      <c r="O2953" s="15">
        <v>118.2</v>
      </c>
      <c r="P2953" s="15" t="s">
        <v>107</v>
      </c>
      <c r="Q2953" s="15">
        <v>238.6</v>
      </c>
      <c r="R2953" s="15">
        <v>7.03</v>
      </c>
      <c r="S2953" s="15">
        <v>0.83</v>
      </c>
      <c r="T2953" s="15">
        <v>0.3</v>
      </c>
      <c r="U2953" s="15">
        <v>0.24</v>
      </c>
      <c r="V2953" s="15">
        <v>27954</v>
      </c>
      <c r="W2953" s="15">
        <v>50004</v>
      </c>
      <c r="X2953" s="15">
        <v>6709</v>
      </c>
      <c r="Y2953" s="15">
        <v>-43295</v>
      </c>
      <c r="Z2953" s="15">
        <v>627</v>
      </c>
      <c r="AA2953" s="15">
        <v>0.38300000000000001</v>
      </c>
      <c r="AB2953" s="15">
        <v>32.799999999999997</v>
      </c>
    </row>
    <row r="2954" spans="1:28" ht="15" customHeight="1" x14ac:dyDescent="0.3">
      <c r="A2954" s="15" t="s">
        <v>3082</v>
      </c>
      <c r="B2954" s="15" t="s">
        <v>98</v>
      </c>
      <c r="C2954" s="15" t="s">
        <v>170</v>
      </c>
      <c r="D2954" s="15" t="s">
        <v>100</v>
      </c>
      <c r="E2954" s="15" t="s">
        <v>120</v>
      </c>
      <c r="F2954" s="15">
        <v>0.55000000000000004</v>
      </c>
      <c r="G2954" s="15">
        <v>423.2</v>
      </c>
      <c r="H2954" s="15">
        <v>30</v>
      </c>
      <c r="I2954" s="15">
        <v>68.7</v>
      </c>
      <c r="J2954" s="15">
        <v>7.5</v>
      </c>
      <c r="K2954" s="15">
        <v>6.12</v>
      </c>
      <c r="L2954" s="15">
        <v>19.899999999999999</v>
      </c>
      <c r="M2954" s="15">
        <v>100.3</v>
      </c>
      <c r="N2954" s="15">
        <v>54.9</v>
      </c>
      <c r="O2954" s="15">
        <v>85.6</v>
      </c>
      <c r="P2954" s="15" t="s">
        <v>107</v>
      </c>
      <c r="Q2954" s="15">
        <v>215</v>
      </c>
      <c r="R2954" s="15">
        <v>4.8499999999999996</v>
      </c>
      <c r="S2954" s="15">
        <v>0.83</v>
      </c>
      <c r="T2954" s="15">
        <v>1.57</v>
      </c>
      <c r="U2954" s="15">
        <v>0.86</v>
      </c>
      <c r="V2954" s="15">
        <v>21118</v>
      </c>
      <c r="W2954" s="15">
        <v>35244</v>
      </c>
      <c r="X2954" s="15">
        <v>18161</v>
      </c>
      <c r="Y2954" s="15">
        <v>-17083</v>
      </c>
      <c r="Z2954" s="15">
        <v>324</v>
      </c>
      <c r="AA2954" s="15">
        <v>2.6539999999999999</v>
      </c>
      <c r="AB2954" s="15">
        <v>54.2</v>
      </c>
    </row>
    <row r="2955" spans="1:28" ht="15" customHeight="1" x14ac:dyDescent="0.3">
      <c r="A2955" s="15" t="s">
        <v>3083</v>
      </c>
      <c r="B2955" s="15" t="s">
        <v>118</v>
      </c>
      <c r="C2955" s="15" t="s">
        <v>105</v>
      </c>
      <c r="D2955" s="15" t="s">
        <v>177</v>
      </c>
      <c r="E2955" s="15" t="s">
        <v>101</v>
      </c>
      <c r="F2955" s="15">
        <v>11.1</v>
      </c>
      <c r="G2955" s="15">
        <v>1103.0999999999999</v>
      </c>
      <c r="H2955" s="15">
        <v>27.2</v>
      </c>
      <c r="I2955" s="15">
        <v>64.2</v>
      </c>
      <c r="J2955" s="15">
        <v>7</v>
      </c>
      <c r="K2955" s="15">
        <v>6.71</v>
      </c>
      <c r="L2955" s="15">
        <v>27.5</v>
      </c>
      <c r="M2955" s="15">
        <v>204.2</v>
      </c>
      <c r="N2955" s="15">
        <v>52.3</v>
      </c>
      <c r="O2955" s="15">
        <v>152.4</v>
      </c>
      <c r="P2955" s="15" t="s">
        <v>107</v>
      </c>
      <c r="Q2955" s="15">
        <v>296</v>
      </c>
      <c r="R2955" s="15">
        <v>7.3</v>
      </c>
      <c r="S2955" s="15">
        <v>0.71</v>
      </c>
      <c r="T2955" s="15">
        <v>72.319999999999993</v>
      </c>
      <c r="U2955" s="15">
        <v>802.75</v>
      </c>
      <c r="V2955" s="15">
        <v>3284</v>
      </c>
      <c r="W2955" s="15">
        <v>904252</v>
      </c>
      <c r="X2955" s="15">
        <v>2636231</v>
      </c>
      <c r="Y2955" s="15">
        <v>1731979</v>
      </c>
      <c r="Z2955" s="15">
        <v>21809</v>
      </c>
      <c r="AA2955" s="15">
        <v>36.808</v>
      </c>
      <c r="AB2955" s="15">
        <v>51.6</v>
      </c>
    </row>
    <row r="2956" spans="1:28" ht="15" customHeight="1" x14ac:dyDescent="0.3">
      <c r="A2956" s="15" t="s">
        <v>3084</v>
      </c>
      <c r="B2956" s="15" t="s">
        <v>104</v>
      </c>
      <c r="C2956" s="15" t="s">
        <v>119</v>
      </c>
      <c r="D2956" s="15" t="s">
        <v>130</v>
      </c>
      <c r="E2956" s="15" t="s">
        <v>112</v>
      </c>
      <c r="F2956" s="15">
        <v>12.99</v>
      </c>
      <c r="G2956" s="15">
        <v>673.2</v>
      </c>
      <c r="H2956" s="15">
        <v>26.9</v>
      </c>
      <c r="I2956" s="15">
        <v>53.7</v>
      </c>
      <c r="J2956" s="15">
        <v>9.4</v>
      </c>
      <c r="K2956" s="15">
        <v>7.15</v>
      </c>
      <c r="L2956" s="15">
        <v>24.2</v>
      </c>
      <c r="M2956" s="15">
        <v>133.19999999999999</v>
      </c>
      <c r="N2956" s="15">
        <v>65.8</v>
      </c>
      <c r="O2956" s="15">
        <v>108</v>
      </c>
      <c r="P2956" s="15" t="s">
        <v>116</v>
      </c>
      <c r="Q2956" s="15">
        <v>83.7</v>
      </c>
      <c r="R2956" s="15">
        <v>0.68</v>
      </c>
      <c r="S2956" s="15">
        <v>0.95</v>
      </c>
      <c r="T2956" s="15">
        <v>1.45</v>
      </c>
      <c r="U2956" s="15">
        <v>18.84</v>
      </c>
      <c r="V2956" s="15">
        <v>73739</v>
      </c>
      <c r="W2956" s="15">
        <v>567048</v>
      </c>
      <c r="X2956" s="15">
        <v>1389243</v>
      </c>
      <c r="Y2956" s="15">
        <v>822195</v>
      </c>
      <c r="Z2956" s="15">
        <v>4793</v>
      </c>
      <c r="AA2956" s="15">
        <v>3.931</v>
      </c>
      <c r="AB2956" s="15">
        <v>65</v>
      </c>
    </row>
    <row r="2957" spans="1:28" ht="15" customHeight="1" x14ac:dyDescent="0.3">
      <c r="A2957" s="15" t="s">
        <v>3085</v>
      </c>
      <c r="B2957" s="15" t="s">
        <v>109</v>
      </c>
      <c r="C2957" s="15" t="s">
        <v>99</v>
      </c>
      <c r="D2957" s="15" t="s">
        <v>115</v>
      </c>
      <c r="E2957" s="15" t="s">
        <v>112</v>
      </c>
      <c r="F2957" s="15">
        <v>11.55</v>
      </c>
      <c r="G2957" s="15">
        <v>669.4</v>
      </c>
      <c r="H2957" s="15">
        <v>22.6</v>
      </c>
      <c r="I2957" s="15">
        <v>64.599999999999994</v>
      </c>
      <c r="J2957" s="15">
        <v>5.8</v>
      </c>
      <c r="K2957" s="15">
        <v>6.12</v>
      </c>
      <c r="L2957" s="15">
        <v>26</v>
      </c>
      <c r="M2957" s="15">
        <v>116.1</v>
      </c>
      <c r="N2957" s="15">
        <v>78.099999999999994</v>
      </c>
      <c r="O2957" s="15">
        <v>143.19999999999999</v>
      </c>
      <c r="P2957" s="15" t="s">
        <v>102</v>
      </c>
      <c r="Q2957" s="15">
        <v>210.2</v>
      </c>
      <c r="R2957" s="15">
        <v>3.48</v>
      </c>
      <c r="S2957" s="15">
        <v>1</v>
      </c>
      <c r="T2957" s="15">
        <v>2.88</v>
      </c>
      <c r="U2957" s="15">
        <v>33.26</v>
      </c>
      <c r="V2957" s="15">
        <v>26518</v>
      </c>
      <c r="W2957" s="15">
        <v>760129</v>
      </c>
      <c r="X2957" s="15">
        <v>881989</v>
      </c>
      <c r="Y2957" s="15">
        <v>121860</v>
      </c>
      <c r="Z2957" s="15">
        <v>14645</v>
      </c>
      <c r="AA2957" s="15">
        <v>2.2709999999999999</v>
      </c>
      <c r="AB2957" s="15">
        <v>55.2</v>
      </c>
    </row>
    <row r="2958" spans="1:28" ht="15" customHeight="1" x14ac:dyDescent="0.3">
      <c r="A2958" s="15" t="s">
        <v>3086</v>
      </c>
      <c r="B2958" s="15" t="s">
        <v>126</v>
      </c>
      <c r="C2958" s="15" t="s">
        <v>119</v>
      </c>
      <c r="D2958" s="15" t="s">
        <v>130</v>
      </c>
      <c r="E2958" s="15" t="s">
        <v>101</v>
      </c>
      <c r="F2958" s="15">
        <v>11.35</v>
      </c>
      <c r="G2958" s="15">
        <v>883.4</v>
      </c>
      <c r="H2958" s="15">
        <v>26.1</v>
      </c>
      <c r="I2958" s="15">
        <v>63.3</v>
      </c>
      <c r="J2958" s="15">
        <v>6.9</v>
      </c>
      <c r="K2958" s="15">
        <v>7.09</v>
      </c>
      <c r="L2958" s="15">
        <v>41</v>
      </c>
      <c r="M2958" s="15">
        <v>96.6</v>
      </c>
      <c r="N2958" s="15">
        <v>47.5</v>
      </c>
      <c r="O2958" s="15">
        <v>146.30000000000001</v>
      </c>
      <c r="P2958" s="15" t="s">
        <v>116</v>
      </c>
      <c r="Q2958" s="15">
        <v>105.2</v>
      </c>
      <c r="R2958" s="15">
        <v>4.8499999999999996</v>
      </c>
      <c r="S2958" s="15">
        <v>0.84</v>
      </c>
      <c r="T2958" s="15">
        <v>1.34</v>
      </c>
      <c r="U2958" s="15">
        <v>15.21</v>
      </c>
      <c r="V2958" s="15">
        <v>66793</v>
      </c>
      <c r="W2958" s="15">
        <v>585513</v>
      </c>
      <c r="X2958" s="15">
        <v>1015922</v>
      </c>
      <c r="Y2958" s="15">
        <v>430409</v>
      </c>
      <c r="Z2958" s="15">
        <v>4503</v>
      </c>
      <c r="AA2958" s="15">
        <v>3.3780000000000001</v>
      </c>
      <c r="AB2958" s="15">
        <v>50.8</v>
      </c>
    </row>
    <row r="2959" spans="1:28" ht="15" customHeight="1" x14ac:dyDescent="0.3">
      <c r="A2959" s="15" t="s">
        <v>3087</v>
      </c>
      <c r="B2959" s="15" t="s">
        <v>137</v>
      </c>
      <c r="C2959" s="15" t="s">
        <v>119</v>
      </c>
      <c r="D2959" s="15" t="s">
        <v>111</v>
      </c>
      <c r="E2959" s="15" t="s">
        <v>101</v>
      </c>
      <c r="F2959" s="15">
        <v>3.27</v>
      </c>
      <c r="G2959" s="15">
        <v>881.6</v>
      </c>
      <c r="H2959" s="15">
        <v>27.3</v>
      </c>
      <c r="I2959" s="15">
        <v>79.2</v>
      </c>
      <c r="J2959" s="15">
        <v>4.8</v>
      </c>
      <c r="K2959" s="15">
        <v>7.22</v>
      </c>
      <c r="L2959" s="15">
        <v>28.1</v>
      </c>
      <c r="M2959" s="15">
        <v>117.6</v>
      </c>
      <c r="N2959" s="15">
        <v>15</v>
      </c>
      <c r="O2959" s="15">
        <v>112.6</v>
      </c>
      <c r="P2959" s="15" t="s">
        <v>116</v>
      </c>
      <c r="Q2959" s="15">
        <v>108.2</v>
      </c>
      <c r="R2959" s="15">
        <v>3.75</v>
      </c>
      <c r="S2959" s="15">
        <v>0.8</v>
      </c>
      <c r="T2959" s="15">
        <v>1.02</v>
      </c>
      <c r="U2959" s="15">
        <v>3.34</v>
      </c>
      <c r="V2959" s="15">
        <v>73012</v>
      </c>
      <c r="W2959" s="15">
        <v>186704</v>
      </c>
      <c r="X2959" s="15">
        <v>243860</v>
      </c>
      <c r="Y2959" s="15">
        <v>57156</v>
      </c>
      <c r="Z2959" s="15">
        <v>658</v>
      </c>
      <c r="AA2959" s="15">
        <v>5.0759999999999996</v>
      </c>
      <c r="AB2959" s="15">
        <v>52.9</v>
      </c>
    </row>
    <row r="2960" spans="1:28" ht="15" customHeight="1" x14ac:dyDescent="0.3">
      <c r="A2960" s="15" t="s">
        <v>3088</v>
      </c>
      <c r="B2960" s="15" t="s">
        <v>98</v>
      </c>
      <c r="C2960" s="15" t="s">
        <v>170</v>
      </c>
      <c r="D2960" s="15" t="s">
        <v>111</v>
      </c>
      <c r="E2960" s="15" t="s">
        <v>101</v>
      </c>
      <c r="F2960" s="15">
        <v>7.02</v>
      </c>
      <c r="G2960" s="15">
        <v>933.3</v>
      </c>
      <c r="H2960" s="15">
        <v>27.1</v>
      </c>
      <c r="I2960" s="15">
        <v>65.5</v>
      </c>
      <c r="J2960" s="15">
        <v>5.3</v>
      </c>
      <c r="K2960" s="15">
        <v>6.74</v>
      </c>
      <c r="L2960" s="15">
        <v>35.799999999999997</v>
      </c>
      <c r="M2960" s="15">
        <v>98.4</v>
      </c>
      <c r="N2960" s="15">
        <v>52.4</v>
      </c>
      <c r="O2960" s="15">
        <v>52.7</v>
      </c>
      <c r="P2960" s="15" t="s">
        <v>127</v>
      </c>
      <c r="Q2960" s="15">
        <v>191.1</v>
      </c>
      <c r="R2960" s="15">
        <v>2.41</v>
      </c>
      <c r="S2960" s="15">
        <v>0.87</v>
      </c>
      <c r="T2960" s="15">
        <v>1.36</v>
      </c>
      <c r="U2960" s="15">
        <v>9.5500000000000007</v>
      </c>
      <c r="V2960" s="15">
        <v>68573</v>
      </c>
      <c r="W2960" s="15">
        <v>509561</v>
      </c>
      <c r="X2960" s="15">
        <v>654872</v>
      </c>
      <c r="Y2960" s="15">
        <v>145311</v>
      </c>
      <c r="Z2960" s="15">
        <v>2520</v>
      </c>
      <c r="AA2960" s="15">
        <v>3.79</v>
      </c>
      <c r="AB2960" s="15">
        <v>48</v>
      </c>
    </row>
    <row r="2961" spans="1:28" ht="15" customHeight="1" x14ac:dyDescent="0.3">
      <c r="A2961" s="15" t="s">
        <v>3089</v>
      </c>
      <c r="B2961" s="15" t="s">
        <v>126</v>
      </c>
      <c r="C2961" s="15" t="s">
        <v>129</v>
      </c>
      <c r="D2961" s="15" t="s">
        <v>115</v>
      </c>
      <c r="E2961" s="15" t="s">
        <v>101</v>
      </c>
      <c r="F2961" s="15">
        <v>12.47</v>
      </c>
      <c r="G2961" s="15">
        <v>770.9</v>
      </c>
      <c r="H2961" s="15">
        <v>29.1</v>
      </c>
      <c r="I2961" s="15">
        <v>60.6</v>
      </c>
      <c r="J2961" s="15">
        <v>6.6</v>
      </c>
      <c r="K2961" s="15">
        <v>6.65</v>
      </c>
      <c r="L2961" s="15">
        <v>22.5</v>
      </c>
      <c r="M2961" s="15">
        <v>127.1</v>
      </c>
      <c r="N2961" s="15">
        <v>72.5</v>
      </c>
      <c r="O2961" s="15">
        <v>147.30000000000001</v>
      </c>
      <c r="P2961" s="15" t="s">
        <v>116</v>
      </c>
      <c r="Q2961" s="15">
        <v>234.9</v>
      </c>
      <c r="R2961" s="15">
        <v>5.96</v>
      </c>
      <c r="S2961" s="15">
        <v>0.75</v>
      </c>
      <c r="T2961" s="15">
        <v>4.46</v>
      </c>
      <c r="U2961" s="15">
        <v>55.62</v>
      </c>
      <c r="V2961" s="15">
        <v>24278</v>
      </c>
      <c r="W2961" s="15">
        <v>756647</v>
      </c>
      <c r="X2961" s="15">
        <v>1350342</v>
      </c>
      <c r="Y2961" s="15">
        <v>593695</v>
      </c>
      <c r="Z2961" s="15">
        <v>9958</v>
      </c>
      <c r="AA2961" s="15">
        <v>5.585</v>
      </c>
      <c r="AB2961" s="15">
        <v>51</v>
      </c>
    </row>
    <row r="2962" spans="1:28" ht="15" customHeight="1" x14ac:dyDescent="0.3">
      <c r="A2962" s="15" t="s">
        <v>3090</v>
      </c>
      <c r="B2962" s="15" t="s">
        <v>126</v>
      </c>
      <c r="C2962" s="15" t="s">
        <v>123</v>
      </c>
      <c r="D2962" s="15" t="s">
        <v>115</v>
      </c>
      <c r="E2962" s="15" t="s">
        <v>101</v>
      </c>
      <c r="F2962" s="15">
        <v>3.52</v>
      </c>
      <c r="G2962" s="15">
        <v>1103</v>
      </c>
      <c r="H2962" s="15">
        <v>29.7</v>
      </c>
      <c r="I2962" s="15">
        <v>68.900000000000006</v>
      </c>
      <c r="J2962" s="15">
        <v>8.1</v>
      </c>
      <c r="K2962" s="15">
        <v>8.2200000000000006</v>
      </c>
      <c r="L2962" s="15">
        <v>22.2</v>
      </c>
      <c r="M2962" s="15">
        <v>179.8</v>
      </c>
      <c r="N2962" s="15">
        <v>70</v>
      </c>
      <c r="O2962" s="15">
        <v>119.6</v>
      </c>
      <c r="P2962" s="15" t="s">
        <v>127</v>
      </c>
      <c r="Q2962" s="15">
        <v>322.3</v>
      </c>
      <c r="R2962" s="15">
        <v>2.84</v>
      </c>
      <c r="S2962" s="15">
        <v>0.8</v>
      </c>
      <c r="T2962" s="15">
        <v>0.3</v>
      </c>
      <c r="U2962" s="15">
        <v>1.06</v>
      </c>
      <c r="V2962" s="15">
        <v>21625</v>
      </c>
      <c r="W2962" s="15">
        <v>265735</v>
      </c>
      <c r="X2962" s="15">
        <v>22922</v>
      </c>
      <c r="Y2962" s="15">
        <v>-242813</v>
      </c>
      <c r="Z2962" s="15">
        <v>4687</v>
      </c>
      <c r="AA2962" s="15">
        <v>0.22600000000000001</v>
      </c>
      <c r="AB2962" s="15">
        <v>68.5</v>
      </c>
    </row>
    <row r="2963" spans="1:28" ht="15" customHeight="1" x14ac:dyDescent="0.3">
      <c r="A2963" s="15" t="s">
        <v>3091</v>
      </c>
      <c r="B2963" s="15" t="s">
        <v>146</v>
      </c>
      <c r="C2963" s="15" t="s">
        <v>152</v>
      </c>
      <c r="D2963" s="15" t="s">
        <v>115</v>
      </c>
      <c r="E2963" s="15" t="s">
        <v>112</v>
      </c>
      <c r="F2963" s="15">
        <v>7.88</v>
      </c>
      <c r="G2963" s="15">
        <v>403.3</v>
      </c>
      <c r="H2963" s="15">
        <v>21.9</v>
      </c>
      <c r="I2963" s="15">
        <v>77.2</v>
      </c>
      <c r="J2963" s="15">
        <v>7.8</v>
      </c>
      <c r="K2963" s="15">
        <v>7.49</v>
      </c>
      <c r="L2963" s="15">
        <v>20.399999999999999</v>
      </c>
      <c r="M2963" s="15">
        <v>194.7</v>
      </c>
      <c r="N2963" s="15">
        <v>40.9</v>
      </c>
      <c r="O2963" s="15">
        <v>165.2</v>
      </c>
      <c r="P2963" s="15" t="s">
        <v>107</v>
      </c>
      <c r="Q2963" s="15">
        <v>77.099999999999994</v>
      </c>
      <c r="R2963" s="15">
        <v>4.49</v>
      </c>
      <c r="S2963" s="15">
        <v>0.72</v>
      </c>
      <c r="T2963" s="15">
        <v>1.44</v>
      </c>
      <c r="U2963" s="15">
        <v>11.35</v>
      </c>
      <c r="V2963" s="15">
        <v>22826</v>
      </c>
      <c r="W2963" s="15">
        <v>438126</v>
      </c>
      <c r="X2963" s="15">
        <v>259075</v>
      </c>
      <c r="Y2963" s="15">
        <v>-179051</v>
      </c>
      <c r="Z2963" s="15">
        <v>13030</v>
      </c>
      <c r="AA2963" s="15">
        <v>0.871</v>
      </c>
      <c r="AB2963" s="15">
        <v>55.1</v>
      </c>
    </row>
    <row r="2964" spans="1:28" ht="15" customHeight="1" x14ac:dyDescent="0.3">
      <c r="A2964" s="15" t="s">
        <v>3092</v>
      </c>
      <c r="B2964" s="15" t="s">
        <v>126</v>
      </c>
      <c r="C2964" s="15" t="s">
        <v>134</v>
      </c>
      <c r="D2964" s="15" t="s">
        <v>130</v>
      </c>
      <c r="E2964" s="15" t="s">
        <v>101</v>
      </c>
      <c r="F2964" s="15">
        <v>0.99</v>
      </c>
      <c r="G2964" s="15">
        <v>674.6</v>
      </c>
      <c r="H2964" s="15">
        <v>30.4</v>
      </c>
      <c r="I2964" s="15">
        <v>63.1</v>
      </c>
      <c r="J2964" s="15">
        <v>4.8</v>
      </c>
      <c r="K2964" s="15">
        <v>6.78</v>
      </c>
      <c r="L2964" s="15">
        <v>29.5</v>
      </c>
      <c r="M2964" s="15">
        <v>102.1</v>
      </c>
      <c r="N2964" s="15">
        <v>61.1</v>
      </c>
      <c r="O2964" s="15">
        <v>134.1</v>
      </c>
      <c r="P2964" s="15" t="s">
        <v>127</v>
      </c>
      <c r="Q2964" s="15">
        <v>184.2</v>
      </c>
      <c r="R2964" s="15">
        <v>4.4800000000000004</v>
      </c>
      <c r="S2964" s="15">
        <v>0.94</v>
      </c>
      <c r="T2964" s="15">
        <v>2.0699999999999998</v>
      </c>
      <c r="U2964" s="15">
        <v>2.0499999999999998</v>
      </c>
      <c r="V2964" s="15">
        <v>64900</v>
      </c>
      <c r="W2964" s="15">
        <v>64662</v>
      </c>
      <c r="X2964" s="15">
        <v>133045</v>
      </c>
      <c r="Y2964" s="15">
        <v>68383</v>
      </c>
      <c r="Z2964" s="15">
        <v>863</v>
      </c>
      <c r="AA2964" s="15">
        <v>2.375</v>
      </c>
      <c r="AB2964" s="15">
        <v>53.7</v>
      </c>
    </row>
    <row r="2965" spans="1:28" ht="15" customHeight="1" x14ac:dyDescent="0.3">
      <c r="A2965" s="15" t="s">
        <v>3093</v>
      </c>
      <c r="B2965" s="15" t="s">
        <v>104</v>
      </c>
      <c r="C2965" s="15" t="s">
        <v>119</v>
      </c>
      <c r="D2965" s="15" t="s">
        <v>130</v>
      </c>
      <c r="E2965" s="15" t="s">
        <v>101</v>
      </c>
      <c r="F2965" s="15">
        <v>4.01</v>
      </c>
      <c r="G2965" s="15">
        <v>1124.5</v>
      </c>
      <c r="H2965" s="15">
        <v>28.5</v>
      </c>
      <c r="I2965" s="15">
        <v>74.400000000000006</v>
      </c>
      <c r="J2965" s="15">
        <v>6.8</v>
      </c>
      <c r="K2965" s="15">
        <v>6.43</v>
      </c>
      <c r="L2965" s="15">
        <v>23.6</v>
      </c>
      <c r="M2965" s="15">
        <v>129.4</v>
      </c>
      <c r="N2965" s="15">
        <v>22.9</v>
      </c>
      <c r="O2965" s="15">
        <v>93.6</v>
      </c>
      <c r="P2965" s="15" t="s">
        <v>107</v>
      </c>
      <c r="Q2965" s="15">
        <v>178.7</v>
      </c>
      <c r="R2965" s="15">
        <v>7.69</v>
      </c>
      <c r="S2965" s="15">
        <v>0.83</v>
      </c>
      <c r="T2965" s="15">
        <v>1.43</v>
      </c>
      <c r="U2965" s="15">
        <v>5.73</v>
      </c>
      <c r="V2965" s="15">
        <v>77596</v>
      </c>
      <c r="W2965" s="15">
        <v>228464</v>
      </c>
      <c r="X2965" s="15">
        <v>444625</v>
      </c>
      <c r="Y2965" s="15">
        <v>216161</v>
      </c>
      <c r="Z2965" s="15">
        <v>3310</v>
      </c>
      <c r="AA2965" s="15">
        <v>1.7310000000000001</v>
      </c>
      <c r="AB2965" s="15">
        <v>59.2</v>
      </c>
    </row>
    <row r="2966" spans="1:28" ht="15" customHeight="1" x14ac:dyDescent="0.3">
      <c r="A2966" s="15" t="s">
        <v>3094</v>
      </c>
      <c r="B2966" s="15" t="s">
        <v>137</v>
      </c>
      <c r="C2966" s="15" t="s">
        <v>114</v>
      </c>
      <c r="D2966" s="15" t="s">
        <v>100</v>
      </c>
      <c r="E2966" s="15" t="s">
        <v>112</v>
      </c>
      <c r="F2966" s="15">
        <v>1.08</v>
      </c>
      <c r="G2966" s="15">
        <v>847.8</v>
      </c>
      <c r="H2966" s="15">
        <v>27.6</v>
      </c>
      <c r="I2966" s="15">
        <v>62.6</v>
      </c>
      <c r="J2966" s="15">
        <v>7.8</v>
      </c>
      <c r="K2966" s="15">
        <v>5.84</v>
      </c>
      <c r="L2966" s="15">
        <v>29.2</v>
      </c>
      <c r="M2966" s="15">
        <v>100.3</v>
      </c>
      <c r="N2966" s="15">
        <v>68.900000000000006</v>
      </c>
      <c r="O2966" s="15">
        <v>87.4</v>
      </c>
      <c r="P2966" s="15" t="s">
        <v>102</v>
      </c>
      <c r="Q2966" s="15">
        <v>62.6</v>
      </c>
      <c r="R2966" s="15">
        <v>3.41</v>
      </c>
      <c r="S2966" s="15">
        <v>0.8</v>
      </c>
      <c r="T2966" s="15">
        <v>1.45</v>
      </c>
      <c r="U2966" s="15">
        <v>1.57</v>
      </c>
      <c r="V2966" s="15">
        <v>22945</v>
      </c>
      <c r="W2966" s="15">
        <v>61262</v>
      </c>
      <c r="X2966" s="15">
        <v>36024</v>
      </c>
      <c r="Y2966" s="15">
        <v>-25238</v>
      </c>
      <c r="Z2966" s="15">
        <v>480</v>
      </c>
      <c r="AA2966" s="15">
        <v>3.2709999999999999</v>
      </c>
      <c r="AB2966" s="15">
        <v>56.7</v>
      </c>
    </row>
    <row r="2967" spans="1:28" ht="15" customHeight="1" x14ac:dyDescent="0.3">
      <c r="A2967" s="15" t="s">
        <v>3095</v>
      </c>
      <c r="B2967" s="15" t="s">
        <v>104</v>
      </c>
      <c r="C2967" s="15" t="s">
        <v>123</v>
      </c>
      <c r="D2967" s="15" t="s">
        <v>111</v>
      </c>
      <c r="E2967" s="15" t="s">
        <v>101</v>
      </c>
      <c r="F2967" s="15">
        <v>14.24</v>
      </c>
      <c r="G2967" s="15">
        <v>1146.5</v>
      </c>
      <c r="H2967" s="15">
        <v>25.9</v>
      </c>
      <c r="I2967" s="15">
        <v>77.900000000000006</v>
      </c>
      <c r="J2967" s="15">
        <v>5.2</v>
      </c>
      <c r="K2967" s="15">
        <v>6.51</v>
      </c>
      <c r="L2967" s="15">
        <v>35.9</v>
      </c>
      <c r="M2967" s="15">
        <v>143.69999999999999</v>
      </c>
      <c r="N2967" s="15">
        <v>48.4</v>
      </c>
      <c r="O2967" s="15">
        <v>126.7</v>
      </c>
      <c r="P2967" s="15" t="s">
        <v>102</v>
      </c>
      <c r="Q2967" s="15">
        <v>327</v>
      </c>
      <c r="R2967" s="15">
        <v>8</v>
      </c>
      <c r="S2967" s="15">
        <v>0.97</v>
      </c>
      <c r="T2967" s="15">
        <v>1.4</v>
      </c>
      <c r="U2967" s="15">
        <v>19.940000000000001</v>
      </c>
      <c r="V2967" s="15">
        <v>66983</v>
      </c>
      <c r="W2967" s="15">
        <v>1043149</v>
      </c>
      <c r="X2967" s="15">
        <v>1335641</v>
      </c>
      <c r="Y2967" s="15">
        <v>292492</v>
      </c>
      <c r="Z2967" s="15">
        <v>4145</v>
      </c>
      <c r="AA2967" s="15">
        <v>4.8109999999999999</v>
      </c>
      <c r="AB2967" s="15">
        <v>48.4</v>
      </c>
    </row>
    <row r="2968" spans="1:28" ht="15" customHeight="1" x14ac:dyDescent="0.3">
      <c r="A2968" s="15" t="s">
        <v>3096</v>
      </c>
      <c r="B2968" s="15" t="s">
        <v>118</v>
      </c>
      <c r="C2968" s="15" t="s">
        <v>114</v>
      </c>
      <c r="D2968" s="15" t="s">
        <v>144</v>
      </c>
      <c r="E2968" s="15" t="s">
        <v>112</v>
      </c>
      <c r="F2968" s="15">
        <v>6.36</v>
      </c>
      <c r="G2968" s="15">
        <v>456</v>
      </c>
      <c r="H2968" s="15">
        <v>23.9</v>
      </c>
      <c r="I2968" s="15">
        <v>61.2</v>
      </c>
      <c r="J2968" s="15">
        <v>9.1</v>
      </c>
      <c r="K2968" s="15">
        <v>6.62</v>
      </c>
      <c r="L2968" s="15">
        <v>31.5</v>
      </c>
      <c r="M2968" s="15">
        <v>110.9</v>
      </c>
      <c r="N2968" s="15">
        <v>72.900000000000006</v>
      </c>
      <c r="O2968" s="15">
        <v>128</v>
      </c>
      <c r="P2968" s="15" t="s">
        <v>107</v>
      </c>
      <c r="Q2968" s="15">
        <v>131.69999999999999</v>
      </c>
      <c r="R2968" s="15">
        <v>4.1500000000000004</v>
      </c>
      <c r="S2968" s="15">
        <v>0.82</v>
      </c>
      <c r="T2968" s="15">
        <v>1.77</v>
      </c>
      <c r="U2968" s="15">
        <v>11.26</v>
      </c>
      <c r="V2968" s="15">
        <v>54440</v>
      </c>
      <c r="W2968" s="15">
        <v>346168</v>
      </c>
      <c r="X2968" s="15">
        <v>612994</v>
      </c>
      <c r="Y2968" s="15">
        <v>266826</v>
      </c>
      <c r="Z2968" s="15">
        <v>3837</v>
      </c>
      <c r="AA2968" s="15">
        <v>2.9350000000000001</v>
      </c>
      <c r="AB2968" s="15">
        <v>42.7</v>
      </c>
    </row>
    <row r="2969" spans="1:28" ht="15" customHeight="1" x14ac:dyDescent="0.3">
      <c r="A2969" s="15" t="s">
        <v>3097</v>
      </c>
      <c r="B2969" s="15" t="s">
        <v>118</v>
      </c>
      <c r="C2969" s="15" t="s">
        <v>129</v>
      </c>
      <c r="D2969" s="15" t="s">
        <v>132</v>
      </c>
      <c r="E2969" s="15" t="s">
        <v>101</v>
      </c>
      <c r="F2969" s="15">
        <v>9.0500000000000007</v>
      </c>
      <c r="G2969" s="15">
        <v>847.1</v>
      </c>
      <c r="H2969" s="15">
        <v>28.7</v>
      </c>
      <c r="I2969" s="15">
        <v>83.2</v>
      </c>
      <c r="J2969" s="15">
        <v>9.5</v>
      </c>
      <c r="K2969" s="15">
        <v>7.24</v>
      </c>
      <c r="L2969" s="15">
        <v>32.799999999999997</v>
      </c>
      <c r="M2969" s="15">
        <v>111.9</v>
      </c>
      <c r="N2969" s="15">
        <v>40.1</v>
      </c>
      <c r="O2969" s="15">
        <v>106.3</v>
      </c>
      <c r="P2969" s="15" t="s">
        <v>102</v>
      </c>
      <c r="Q2969" s="15">
        <v>144.1</v>
      </c>
      <c r="R2969" s="15">
        <v>5.34</v>
      </c>
      <c r="S2969" s="15">
        <v>0.66</v>
      </c>
      <c r="T2969" s="15">
        <v>2.0099999999999998</v>
      </c>
      <c r="U2969" s="15">
        <v>18.190000000000001</v>
      </c>
      <c r="V2969" s="15">
        <v>94760</v>
      </c>
      <c r="W2969" s="15">
        <v>427583</v>
      </c>
      <c r="X2969" s="15">
        <v>1723684</v>
      </c>
      <c r="Y2969" s="15">
        <v>1296101</v>
      </c>
      <c r="Z2969" s="15">
        <v>5004</v>
      </c>
      <c r="AA2969" s="15">
        <v>3.6349999999999998</v>
      </c>
      <c r="AB2969" s="15">
        <v>47.9</v>
      </c>
    </row>
    <row r="2970" spans="1:28" ht="15" customHeight="1" x14ac:dyDescent="0.3">
      <c r="A2970" s="15" t="s">
        <v>3098</v>
      </c>
      <c r="B2970" s="15" t="s">
        <v>122</v>
      </c>
      <c r="C2970" s="15" t="s">
        <v>123</v>
      </c>
      <c r="D2970" s="15" t="s">
        <v>111</v>
      </c>
      <c r="E2970" s="15" t="s">
        <v>120</v>
      </c>
      <c r="F2970" s="15">
        <v>12.11</v>
      </c>
      <c r="G2970" s="15">
        <v>335.7</v>
      </c>
      <c r="H2970" s="15">
        <v>25.2</v>
      </c>
      <c r="I2970" s="15">
        <v>52.2</v>
      </c>
      <c r="J2970" s="15">
        <v>8.1</v>
      </c>
      <c r="K2970" s="15">
        <v>6.97</v>
      </c>
      <c r="L2970" s="15">
        <v>17.5</v>
      </c>
      <c r="M2970" s="15">
        <v>112.8</v>
      </c>
      <c r="N2970" s="15">
        <v>45.7</v>
      </c>
      <c r="O2970" s="15">
        <v>106.3</v>
      </c>
      <c r="P2970" s="15" t="s">
        <v>127</v>
      </c>
      <c r="Q2970" s="15">
        <v>215.9</v>
      </c>
      <c r="R2970" s="15">
        <v>4.5199999999999996</v>
      </c>
      <c r="S2970" s="15">
        <v>0.94</v>
      </c>
      <c r="T2970" s="15">
        <v>1.1200000000000001</v>
      </c>
      <c r="U2970" s="15">
        <v>13.56</v>
      </c>
      <c r="V2970" s="15">
        <v>70628</v>
      </c>
      <c r="W2970" s="15">
        <v>842221</v>
      </c>
      <c r="X2970" s="15">
        <v>957716</v>
      </c>
      <c r="Y2970" s="15">
        <v>115495</v>
      </c>
      <c r="Z2970" s="15">
        <v>4561</v>
      </c>
      <c r="AA2970" s="15">
        <v>2.9729999999999999</v>
      </c>
      <c r="AB2970" s="15">
        <v>40.299999999999997</v>
      </c>
    </row>
    <row r="2971" spans="1:28" ht="15" customHeight="1" x14ac:dyDescent="0.3">
      <c r="A2971" s="15" t="s">
        <v>3099</v>
      </c>
      <c r="B2971" s="15" t="s">
        <v>137</v>
      </c>
      <c r="C2971" s="15" t="s">
        <v>105</v>
      </c>
      <c r="D2971" s="15" t="s">
        <v>115</v>
      </c>
      <c r="E2971" s="15" t="s">
        <v>101</v>
      </c>
      <c r="F2971" s="15">
        <v>1.46</v>
      </c>
      <c r="G2971" s="15">
        <v>444.2</v>
      </c>
      <c r="H2971" s="15">
        <v>32.200000000000003</v>
      </c>
      <c r="I2971" s="15">
        <v>81.599999999999994</v>
      </c>
      <c r="J2971" s="15">
        <v>7.5</v>
      </c>
      <c r="K2971" s="15">
        <v>6.08</v>
      </c>
      <c r="L2971" s="15">
        <v>27</v>
      </c>
      <c r="M2971" s="15">
        <v>142.5</v>
      </c>
      <c r="N2971" s="15">
        <v>65.099999999999994</v>
      </c>
      <c r="O2971" s="15">
        <v>69.400000000000006</v>
      </c>
      <c r="P2971" s="15" t="s">
        <v>116</v>
      </c>
      <c r="Q2971" s="15">
        <v>217.4</v>
      </c>
      <c r="R2971" s="15">
        <v>7.06</v>
      </c>
      <c r="S2971" s="15">
        <v>0.96</v>
      </c>
      <c r="T2971" s="15">
        <v>1.86</v>
      </c>
      <c r="U2971" s="15">
        <v>2.72</v>
      </c>
      <c r="V2971" s="15">
        <v>19471</v>
      </c>
      <c r="W2971" s="15">
        <v>114859</v>
      </c>
      <c r="X2971" s="15">
        <v>52961</v>
      </c>
      <c r="Y2971" s="15">
        <v>-61898</v>
      </c>
      <c r="Z2971" s="15">
        <v>1132</v>
      </c>
      <c r="AA2971" s="15">
        <v>2.403</v>
      </c>
      <c r="AB2971" s="15">
        <v>47.1</v>
      </c>
    </row>
    <row r="2972" spans="1:28" ht="15" customHeight="1" x14ac:dyDescent="0.3">
      <c r="A2972" s="15" t="s">
        <v>3100</v>
      </c>
      <c r="B2972" s="15" t="s">
        <v>146</v>
      </c>
      <c r="C2972" s="15" t="s">
        <v>170</v>
      </c>
      <c r="D2972" s="15" t="s">
        <v>100</v>
      </c>
      <c r="E2972" s="15" t="s">
        <v>120</v>
      </c>
      <c r="F2972" s="15">
        <v>4.79</v>
      </c>
      <c r="G2972" s="15">
        <v>205.9</v>
      </c>
      <c r="H2972" s="15">
        <v>30.7</v>
      </c>
      <c r="I2972" s="15">
        <v>55.2</v>
      </c>
      <c r="J2972" s="15">
        <v>7.5</v>
      </c>
      <c r="K2972" s="15">
        <v>6.95</v>
      </c>
      <c r="L2972" s="15">
        <v>20.5</v>
      </c>
      <c r="M2972" s="15">
        <v>71.599999999999994</v>
      </c>
      <c r="N2972" s="15">
        <v>104.3</v>
      </c>
      <c r="O2972" s="15">
        <v>84.5</v>
      </c>
      <c r="P2972" s="15" t="s">
        <v>116</v>
      </c>
      <c r="Q2972" s="15">
        <v>182.7</v>
      </c>
      <c r="R2972" s="15">
        <v>5.47</v>
      </c>
      <c r="S2972" s="15">
        <v>0.69</v>
      </c>
      <c r="T2972" s="15">
        <v>1.77</v>
      </c>
      <c r="U2972" s="15">
        <v>8.48</v>
      </c>
      <c r="V2972" s="15">
        <v>21680</v>
      </c>
      <c r="W2972" s="15">
        <v>271131</v>
      </c>
      <c r="X2972" s="15">
        <v>183846</v>
      </c>
      <c r="Y2972" s="15">
        <v>-87285</v>
      </c>
      <c r="Z2972" s="15">
        <v>1321</v>
      </c>
      <c r="AA2972" s="15">
        <v>6.4189999999999996</v>
      </c>
      <c r="AB2972" s="15">
        <v>45.1</v>
      </c>
    </row>
    <row r="2973" spans="1:28" ht="15" customHeight="1" x14ac:dyDescent="0.3">
      <c r="A2973" s="15" t="s">
        <v>3101</v>
      </c>
      <c r="B2973" s="15" t="s">
        <v>98</v>
      </c>
      <c r="C2973" s="15" t="s">
        <v>119</v>
      </c>
      <c r="D2973" s="15" t="s">
        <v>144</v>
      </c>
      <c r="E2973" s="15" t="s">
        <v>112</v>
      </c>
      <c r="F2973" s="15">
        <v>14.57</v>
      </c>
      <c r="G2973" s="15">
        <v>366.1</v>
      </c>
      <c r="H2973" s="15">
        <v>30.4</v>
      </c>
      <c r="I2973" s="15">
        <v>51.3</v>
      </c>
      <c r="J2973" s="15">
        <v>6.5</v>
      </c>
      <c r="K2973" s="15">
        <v>7.3</v>
      </c>
      <c r="L2973" s="15">
        <v>23.9</v>
      </c>
      <c r="M2973" s="15">
        <v>97.5</v>
      </c>
      <c r="N2973" s="15">
        <v>33.6</v>
      </c>
      <c r="O2973" s="15">
        <v>150.19999999999999</v>
      </c>
      <c r="P2973" s="15" t="s">
        <v>102</v>
      </c>
      <c r="Q2973" s="15">
        <v>400</v>
      </c>
      <c r="R2973" s="15">
        <v>4.9800000000000004</v>
      </c>
      <c r="S2973" s="15">
        <v>0.7</v>
      </c>
      <c r="T2973" s="15">
        <v>1.06</v>
      </c>
      <c r="U2973" s="15">
        <v>15.44</v>
      </c>
      <c r="V2973" s="15">
        <v>61863</v>
      </c>
      <c r="W2973" s="15">
        <v>1179084</v>
      </c>
      <c r="X2973" s="15">
        <v>955165</v>
      </c>
      <c r="Y2973" s="15">
        <v>-223919</v>
      </c>
      <c r="Z2973" s="15">
        <v>6874</v>
      </c>
      <c r="AA2973" s="15">
        <v>2.246</v>
      </c>
      <c r="AB2973" s="15">
        <v>52.4</v>
      </c>
    </row>
    <row r="2974" spans="1:28" ht="15" customHeight="1" x14ac:dyDescent="0.3">
      <c r="A2974" s="15" t="s">
        <v>3102</v>
      </c>
      <c r="B2974" s="15" t="s">
        <v>118</v>
      </c>
      <c r="C2974" s="15" t="s">
        <v>99</v>
      </c>
      <c r="D2974" s="15" t="s">
        <v>111</v>
      </c>
      <c r="E2974" s="15" t="s">
        <v>120</v>
      </c>
      <c r="F2974" s="15">
        <v>7.13</v>
      </c>
      <c r="G2974" s="15">
        <v>365.9</v>
      </c>
      <c r="H2974" s="15">
        <v>31.4</v>
      </c>
      <c r="I2974" s="15">
        <v>45.1</v>
      </c>
      <c r="J2974" s="15">
        <v>8.9</v>
      </c>
      <c r="K2974" s="15">
        <v>5.88</v>
      </c>
      <c r="L2974" s="15">
        <v>29.5</v>
      </c>
      <c r="M2974" s="15">
        <v>156</v>
      </c>
      <c r="N2974" s="15">
        <v>50.4</v>
      </c>
      <c r="O2974" s="15">
        <v>93.8</v>
      </c>
      <c r="P2974" s="15" t="s">
        <v>116</v>
      </c>
      <c r="Q2974" s="15">
        <v>125.1</v>
      </c>
      <c r="R2974" s="15">
        <v>5.59</v>
      </c>
      <c r="S2974" s="15">
        <v>0.91</v>
      </c>
      <c r="T2974" s="15">
        <v>0.44</v>
      </c>
      <c r="U2974" s="15">
        <v>3.14</v>
      </c>
      <c r="V2974" s="15">
        <v>83781</v>
      </c>
      <c r="W2974" s="15">
        <v>426022</v>
      </c>
      <c r="X2974" s="15">
        <v>263072</v>
      </c>
      <c r="Y2974" s="15">
        <v>-162950</v>
      </c>
      <c r="Z2974" s="15">
        <v>1224</v>
      </c>
      <c r="AA2974" s="15">
        <v>2.5649999999999999</v>
      </c>
      <c r="AB2974" s="15">
        <v>34.799999999999997</v>
      </c>
    </row>
    <row r="2975" spans="1:28" ht="15" customHeight="1" x14ac:dyDescent="0.3">
      <c r="A2975" s="15" t="s">
        <v>3103</v>
      </c>
      <c r="B2975" s="15" t="s">
        <v>118</v>
      </c>
      <c r="C2975" s="15" t="s">
        <v>114</v>
      </c>
      <c r="D2975" s="15" t="s">
        <v>106</v>
      </c>
      <c r="E2975" s="15" t="s">
        <v>112</v>
      </c>
      <c r="F2975" s="15">
        <v>14.64</v>
      </c>
      <c r="G2975" s="15">
        <v>771.2</v>
      </c>
      <c r="H2975" s="15">
        <v>25.8</v>
      </c>
      <c r="I2975" s="15">
        <v>32.9</v>
      </c>
      <c r="J2975" s="15">
        <v>7.2</v>
      </c>
      <c r="K2975" s="15">
        <v>7.02</v>
      </c>
      <c r="L2975" s="15">
        <v>31.9</v>
      </c>
      <c r="M2975" s="15">
        <v>107.6</v>
      </c>
      <c r="N2975" s="15">
        <v>78.099999999999994</v>
      </c>
      <c r="O2975" s="15">
        <v>86.2</v>
      </c>
      <c r="P2975" s="15" t="s">
        <v>116</v>
      </c>
      <c r="Q2975" s="15">
        <v>199.6</v>
      </c>
      <c r="R2975" s="15">
        <v>2.37</v>
      </c>
      <c r="S2975" s="15">
        <v>0.73</v>
      </c>
      <c r="T2975" s="15">
        <v>3.66</v>
      </c>
      <c r="U2975" s="15">
        <v>53.58</v>
      </c>
      <c r="V2975" s="15">
        <v>20599</v>
      </c>
      <c r="W2975" s="15">
        <v>779078</v>
      </c>
      <c r="X2975" s="15">
        <v>1103694</v>
      </c>
      <c r="Y2975" s="15">
        <v>324616</v>
      </c>
      <c r="Z2975" s="15">
        <v>4630</v>
      </c>
      <c r="AA2975" s="15">
        <v>11.571999999999999</v>
      </c>
      <c r="AB2975" s="15">
        <v>48.6</v>
      </c>
    </row>
    <row r="2976" spans="1:28" ht="15" customHeight="1" x14ac:dyDescent="0.3">
      <c r="A2976" s="15" t="s">
        <v>3104</v>
      </c>
      <c r="B2976" s="15" t="s">
        <v>104</v>
      </c>
      <c r="C2976" s="15" t="s">
        <v>114</v>
      </c>
      <c r="D2976" s="15" t="s">
        <v>177</v>
      </c>
      <c r="E2976" s="15" t="s">
        <v>101</v>
      </c>
      <c r="F2976" s="15">
        <v>5.96</v>
      </c>
      <c r="G2976" s="15">
        <v>843.2</v>
      </c>
      <c r="H2976" s="15">
        <v>26.1</v>
      </c>
      <c r="I2976" s="15">
        <v>67.2</v>
      </c>
      <c r="J2976" s="15">
        <v>7.6</v>
      </c>
      <c r="K2976" s="15">
        <v>7.06</v>
      </c>
      <c r="L2976" s="15">
        <v>35.200000000000003</v>
      </c>
      <c r="M2976" s="15">
        <v>78.900000000000006</v>
      </c>
      <c r="N2976" s="15">
        <v>39.1</v>
      </c>
      <c r="O2976" s="15">
        <v>89.4</v>
      </c>
      <c r="P2976" s="15" t="s">
        <v>107</v>
      </c>
      <c r="Q2976" s="15">
        <v>188.7</v>
      </c>
      <c r="R2976" s="15">
        <v>3.45</v>
      </c>
      <c r="S2976" s="15">
        <v>0.69</v>
      </c>
      <c r="T2976" s="15">
        <v>62.12</v>
      </c>
      <c r="U2976" s="15">
        <v>370.24</v>
      </c>
      <c r="V2976" s="15">
        <v>2772</v>
      </c>
      <c r="W2976" s="15">
        <v>411909</v>
      </c>
      <c r="X2976" s="15">
        <v>1026305</v>
      </c>
      <c r="Y2976" s="15">
        <v>614396</v>
      </c>
      <c r="Z2976" s="15">
        <v>14491</v>
      </c>
      <c r="AA2976" s="15">
        <v>25.55</v>
      </c>
      <c r="AB2976" s="15">
        <v>65.5</v>
      </c>
    </row>
    <row r="2977" spans="1:28" ht="15" customHeight="1" x14ac:dyDescent="0.3">
      <c r="A2977" s="15" t="s">
        <v>3105</v>
      </c>
      <c r="B2977" s="15" t="s">
        <v>98</v>
      </c>
      <c r="C2977" s="15" t="s">
        <v>110</v>
      </c>
      <c r="D2977" s="15" t="s">
        <v>100</v>
      </c>
      <c r="E2977" s="15" t="s">
        <v>112</v>
      </c>
      <c r="F2977" s="15">
        <v>14.86</v>
      </c>
      <c r="G2977" s="15">
        <v>562.29999999999995</v>
      </c>
      <c r="H2977" s="15">
        <v>20.7</v>
      </c>
      <c r="I2977" s="15">
        <v>43.7</v>
      </c>
      <c r="J2977" s="15">
        <v>7.7</v>
      </c>
      <c r="K2977" s="15">
        <v>5.6</v>
      </c>
      <c r="L2977" s="15">
        <v>29.8</v>
      </c>
      <c r="M2977" s="15">
        <v>64.3</v>
      </c>
      <c r="N2977" s="15">
        <v>73</v>
      </c>
      <c r="O2977" s="15">
        <v>100.7</v>
      </c>
      <c r="P2977" s="15" t="s">
        <v>116</v>
      </c>
      <c r="Q2977" s="15">
        <v>119.7</v>
      </c>
      <c r="R2977" s="15">
        <v>1.05</v>
      </c>
      <c r="S2977" s="15">
        <v>0.93</v>
      </c>
      <c r="T2977" s="15">
        <v>0.6</v>
      </c>
      <c r="U2977" s="15">
        <v>8.92</v>
      </c>
      <c r="V2977" s="15">
        <v>26100</v>
      </c>
      <c r="W2977" s="15">
        <v>850352</v>
      </c>
      <c r="X2977" s="15">
        <v>232812</v>
      </c>
      <c r="Y2977" s="15">
        <v>-617540</v>
      </c>
      <c r="Z2977" s="15">
        <v>3895</v>
      </c>
      <c r="AA2977" s="15">
        <v>2.29</v>
      </c>
      <c r="AB2977" s="15">
        <v>49.7</v>
      </c>
    </row>
    <row r="2978" spans="1:28" ht="15" customHeight="1" x14ac:dyDescent="0.3">
      <c r="A2978" s="15" t="s">
        <v>3106</v>
      </c>
      <c r="B2978" s="15" t="s">
        <v>118</v>
      </c>
      <c r="C2978" s="15" t="s">
        <v>99</v>
      </c>
      <c r="D2978" s="15" t="s">
        <v>111</v>
      </c>
      <c r="E2978" s="15" t="s">
        <v>101</v>
      </c>
      <c r="F2978" s="15">
        <v>11.8</v>
      </c>
      <c r="G2978" s="15"/>
      <c r="H2978" s="15">
        <v>25.9</v>
      </c>
      <c r="I2978" s="15">
        <v>78</v>
      </c>
      <c r="J2978" s="15">
        <v>7.9</v>
      </c>
      <c r="K2978" s="15">
        <v>7.11</v>
      </c>
      <c r="L2978" s="15">
        <v>34.9</v>
      </c>
      <c r="M2978" s="15">
        <v>146.69999999999999</v>
      </c>
      <c r="N2978" s="15">
        <v>41.3</v>
      </c>
      <c r="O2978" s="15">
        <v>153.4</v>
      </c>
      <c r="P2978" s="15" t="s">
        <v>107</v>
      </c>
      <c r="Q2978" s="15">
        <v>109.9</v>
      </c>
      <c r="R2978" s="15">
        <v>4.97</v>
      </c>
      <c r="S2978" s="15">
        <v>0.66</v>
      </c>
      <c r="T2978" s="15">
        <v>0.91</v>
      </c>
      <c r="U2978" s="15">
        <v>10.74</v>
      </c>
      <c r="V2978" s="15">
        <v>62194</v>
      </c>
      <c r="W2978" s="15">
        <v>746686</v>
      </c>
      <c r="X2978" s="15">
        <v>667964</v>
      </c>
      <c r="Y2978" s="15">
        <v>-78722</v>
      </c>
      <c r="Z2978" s="15">
        <v>6344</v>
      </c>
      <c r="AA2978" s="15">
        <v>1.6930000000000001</v>
      </c>
      <c r="AB2978" s="15">
        <v>53.8</v>
      </c>
    </row>
    <row r="2979" spans="1:28" ht="15" customHeight="1" x14ac:dyDescent="0.3">
      <c r="A2979" s="15" t="s">
        <v>3107</v>
      </c>
      <c r="B2979" s="15" t="s">
        <v>98</v>
      </c>
      <c r="C2979" s="15" t="s">
        <v>99</v>
      </c>
      <c r="D2979" s="15" t="s">
        <v>115</v>
      </c>
      <c r="E2979" s="15" t="s">
        <v>120</v>
      </c>
      <c r="F2979" s="15">
        <v>7.56</v>
      </c>
      <c r="G2979" s="15">
        <v>80</v>
      </c>
      <c r="H2979" s="15">
        <v>30.1</v>
      </c>
      <c r="I2979" s="15">
        <v>71.3</v>
      </c>
      <c r="J2979" s="15">
        <v>8.3000000000000007</v>
      </c>
      <c r="K2979" s="15">
        <v>6.23</v>
      </c>
      <c r="L2979" s="15">
        <v>23</v>
      </c>
      <c r="M2979" s="15">
        <v>120.3</v>
      </c>
      <c r="N2979" s="15">
        <v>42.3</v>
      </c>
      <c r="O2979" s="15">
        <v>73.5</v>
      </c>
      <c r="P2979" s="15" t="s">
        <v>127</v>
      </c>
      <c r="Q2979" s="15">
        <v>142.9</v>
      </c>
      <c r="R2979" s="15">
        <v>4.32</v>
      </c>
      <c r="S2979" s="15">
        <v>1</v>
      </c>
      <c r="T2979" s="15">
        <v>2.0299999999999998</v>
      </c>
      <c r="U2979" s="15">
        <v>15.35</v>
      </c>
      <c r="V2979" s="15">
        <v>21994</v>
      </c>
      <c r="W2979" s="15">
        <v>424088</v>
      </c>
      <c r="X2979" s="15">
        <v>337608</v>
      </c>
      <c r="Y2979" s="15">
        <v>-86480</v>
      </c>
      <c r="Z2979" s="15">
        <v>9524</v>
      </c>
      <c r="AA2979" s="15">
        <v>1.6120000000000001</v>
      </c>
      <c r="AB2979" s="15">
        <v>30.4</v>
      </c>
    </row>
    <row r="2980" spans="1:28" ht="15" customHeight="1" x14ac:dyDescent="0.3">
      <c r="A2980" s="15" t="s">
        <v>3108</v>
      </c>
      <c r="B2980" s="15" t="s">
        <v>137</v>
      </c>
      <c r="C2980" s="15" t="s">
        <v>170</v>
      </c>
      <c r="D2980" s="15" t="s">
        <v>115</v>
      </c>
      <c r="E2980" s="15" t="s">
        <v>112</v>
      </c>
      <c r="F2980" s="15">
        <v>8.31</v>
      </c>
      <c r="G2980" s="15">
        <v>329.9</v>
      </c>
      <c r="H2980" s="15">
        <v>22</v>
      </c>
      <c r="I2980" s="15">
        <v>50.9</v>
      </c>
      <c r="J2980" s="15">
        <v>8</v>
      </c>
      <c r="K2980" s="15">
        <v>5.87</v>
      </c>
      <c r="L2980" s="15">
        <v>22.6</v>
      </c>
      <c r="M2980" s="15">
        <v>102.7</v>
      </c>
      <c r="N2980" s="15">
        <v>22.1</v>
      </c>
      <c r="O2980" s="15">
        <v>115.4</v>
      </c>
      <c r="P2980" s="15" t="s">
        <v>127</v>
      </c>
      <c r="Q2980" s="15">
        <v>198.1</v>
      </c>
      <c r="R2980" s="15">
        <v>6.33</v>
      </c>
      <c r="S2980" s="15">
        <v>0.95</v>
      </c>
      <c r="T2980" s="15">
        <v>1.49</v>
      </c>
      <c r="U2980" s="15">
        <v>12.38</v>
      </c>
      <c r="V2980" s="15">
        <v>21625</v>
      </c>
      <c r="W2980" s="15">
        <v>620235</v>
      </c>
      <c r="X2980" s="15">
        <v>267718</v>
      </c>
      <c r="Y2980" s="15">
        <v>-352517</v>
      </c>
      <c r="Z2980" s="15">
        <v>12595</v>
      </c>
      <c r="AA2980" s="15">
        <v>0.98299999999999998</v>
      </c>
      <c r="AB2980" s="15">
        <v>41.9</v>
      </c>
    </row>
    <row r="2981" spans="1:28" ht="15" customHeight="1" x14ac:dyDescent="0.3">
      <c r="A2981" s="15" t="s">
        <v>3109</v>
      </c>
      <c r="B2981" s="15" t="s">
        <v>122</v>
      </c>
      <c r="C2981" s="15" t="s">
        <v>129</v>
      </c>
      <c r="D2981" s="15" t="s">
        <v>177</v>
      </c>
      <c r="E2981" s="15" t="s">
        <v>101</v>
      </c>
      <c r="F2981" s="15">
        <v>13.77</v>
      </c>
      <c r="G2981" s="15">
        <v>857.3</v>
      </c>
      <c r="H2981" s="15">
        <v>26.8</v>
      </c>
      <c r="I2981" s="15">
        <v>61.8</v>
      </c>
      <c r="J2981" s="15">
        <v>7.1</v>
      </c>
      <c r="K2981" s="15">
        <v>8.0399999999999991</v>
      </c>
      <c r="L2981" s="15">
        <v>22.7</v>
      </c>
      <c r="M2981" s="15">
        <v>83.5</v>
      </c>
      <c r="N2981" s="15">
        <v>54.6</v>
      </c>
      <c r="O2981" s="15">
        <v>108.9</v>
      </c>
      <c r="P2981" s="15" t="s">
        <v>127</v>
      </c>
      <c r="Q2981" s="15">
        <v>194.1</v>
      </c>
      <c r="R2981" s="15">
        <v>8.3000000000000007</v>
      </c>
      <c r="S2981" s="15">
        <v>0.97</v>
      </c>
      <c r="T2981" s="15">
        <v>7.7</v>
      </c>
      <c r="U2981" s="15">
        <v>106.03</v>
      </c>
      <c r="V2981" s="15">
        <v>3215</v>
      </c>
      <c r="W2981" s="15">
        <v>950124</v>
      </c>
      <c r="X2981" s="15">
        <v>340886</v>
      </c>
      <c r="Y2981" s="15">
        <v>-609238</v>
      </c>
      <c r="Z2981" s="15">
        <v>21539</v>
      </c>
      <c r="AA2981" s="15">
        <v>4.923</v>
      </c>
      <c r="AB2981" s="15">
        <v>43.8</v>
      </c>
    </row>
    <row r="2982" spans="1:28" ht="15" customHeight="1" x14ac:dyDescent="0.3">
      <c r="A2982" s="15" t="s">
        <v>3110</v>
      </c>
      <c r="B2982" s="15" t="s">
        <v>137</v>
      </c>
      <c r="C2982" s="15" t="s">
        <v>114</v>
      </c>
      <c r="D2982" s="15" t="s">
        <v>132</v>
      </c>
      <c r="E2982" s="15" t="s">
        <v>120</v>
      </c>
      <c r="F2982" s="15">
        <v>9.9499999999999993</v>
      </c>
      <c r="G2982" s="15">
        <v>80</v>
      </c>
      <c r="H2982" s="15">
        <v>30.6</v>
      </c>
      <c r="I2982" s="15">
        <v>48.8</v>
      </c>
      <c r="J2982" s="15">
        <v>10.3</v>
      </c>
      <c r="K2982" s="15">
        <v>7.53</v>
      </c>
      <c r="L2982" s="15">
        <v>19.899999999999999</v>
      </c>
      <c r="M2982" s="15">
        <v>118.2</v>
      </c>
      <c r="N2982" s="15">
        <v>92</v>
      </c>
      <c r="O2982" s="15">
        <v>79.7</v>
      </c>
      <c r="P2982" s="15" t="s">
        <v>107</v>
      </c>
      <c r="Q2982" s="15">
        <v>212.7</v>
      </c>
      <c r="R2982" s="15">
        <v>3.2</v>
      </c>
      <c r="S2982" s="15">
        <v>0.76</v>
      </c>
      <c r="T2982" s="15">
        <v>0.67</v>
      </c>
      <c r="U2982" s="15">
        <v>6.67</v>
      </c>
      <c r="V2982" s="15">
        <v>108607</v>
      </c>
      <c r="W2982" s="15">
        <v>665895</v>
      </c>
      <c r="X2982" s="15">
        <v>724409</v>
      </c>
      <c r="Y2982" s="15">
        <v>58514</v>
      </c>
      <c r="Z2982" s="15">
        <v>8502</v>
      </c>
      <c r="AA2982" s="15">
        <v>0.78500000000000003</v>
      </c>
      <c r="AB2982" s="15">
        <v>30.3</v>
      </c>
    </row>
    <row r="2983" spans="1:28" ht="15" customHeight="1" x14ac:dyDescent="0.3">
      <c r="A2983" s="15" t="s">
        <v>3111</v>
      </c>
      <c r="B2983" s="15" t="s">
        <v>104</v>
      </c>
      <c r="C2983" s="15" t="s">
        <v>152</v>
      </c>
      <c r="D2983" s="15" t="s">
        <v>132</v>
      </c>
      <c r="E2983" s="15" t="s">
        <v>120</v>
      </c>
      <c r="F2983" s="15">
        <v>8.1999999999999993</v>
      </c>
      <c r="G2983" s="15">
        <v>478.2</v>
      </c>
      <c r="H2983" s="15">
        <v>27.1</v>
      </c>
      <c r="I2983" s="15">
        <v>52.9</v>
      </c>
      <c r="J2983" s="15">
        <v>10.5</v>
      </c>
      <c r="K2983" s="15">
        <v>5.92</v>
      </c>
      <c r="L2983" s="15">
        <v>16.600000000000001</v>
      </c>
      <c r="M2983" s="15">
        <v>83.3</v>
      </c>
      <c r="N2983" s="15">
        <v>80.8</v>
      </c>
      <c r="O2983" s="15">
        <v>136.5</v>
      </c>
      <c r="P2983" s="15" t="s">
        <v>107</v>
      </c>
      <c r="Q2983" s="15">
        <v>210.4</v>
      </c>
      <c r="R2983" s="15">
        <v>3.97</v>
      </c>
      <c r="S2983" s="15">
        <v>0.67</v>
      </c>
      <c r="T2983" s="15">
        <v>0.95</v>
      </c>
      <c r="U2983" s="15">
        <v>7.79</v>
      </c>
      <c r="V2983" s="15">
        <v>111864</v>
      </c>
      <c r="W2983" s="15">
        <v>655153</v>
      </c>
      <c r="X2983" s="15">
        <v>871421</v>
      </c>
      <c r="Y2983" s="15">
        <v>216268</v>
      </c>
      <c r="Z2983" s="15">
        <v>6164</v>
      </c>
      <c r="AA2983" s="15">
        <v>1.264</v>
      </c>
      <c r="AB2983" s="15">
        <v>47.4</v>
      </c>
    </row>
    <row r="2984" spans="1:28" ht="15" customHeight="1" x14ac:dyDescent="0.3">
      <c r="A2984" s="15" t="s">
        <v>3112</v>
      </c>
      <c r="B2984" s="15" t="s">
        <v>146</v>
      </c>
      <c r="C2984" s="15" t="s">
        <v>105</v>
      </c>
      <c r="D2984" s="15" t="s">
        <v>100</v>
      </c>
      <c r="E2984" s="15" t="s">
        <v>112</v>
      </c>
      <c r="F2984" s="15">
        <v>14.06</v>
      </c>
      <c r="G2984" s="15">
        <v>724.8</v>
      </c>
      <c r="H2984" s="15">
        <v>23</v>
      </c>
      <c r="I2984" s="15">
        <v>58.1</v>
      </c>
      <c r="J2984" s="15">
        <v>6.5</v>
      </c>
      <c r="K2984" s="15">
        <v>7.44</v>
      </c>
      <c r="L2984" s="15">
        <v>31.5</v>
      </c>
      <c r="M2984" s="15">
        <v>134.6</v>
      </c>
      <c r="N2984" s="15">
        <v>59.1</v>
      </c>
      <c r="O2984" s="15">
        <v>109.9</v>
      </c>
      <c r="P2984" s="15" t="s">
        <v>116</v>
      </c>
      <c r="Q2984" s="15">
        <v>192</v>
      </c>
      <c r="R2984" s="15">
        <v>5.5</v>
      </c>
      <c r="S2984" s="15">
        <v>0.93</v>
      </c>
      <c r="T2984" s="15">
        <v>1.97</v>
      </c>
      <c r="U2984" s="15">
        <v>27.7</v>
      </c>
      <c r="V2984" s="15">
        <v>23025</v>
      </c>
      <c r="W2984" s="15">
        <v>920358</v>
      </c>
      <c r="X2984" s="15">
        <v>637792</v>
      </c>
      <c r="Y2984" s="15">
        <v>-282566</v>
      </c>
      <c r="Z2984" s="15">
        <v>4669</v>
      </c>
      <c r="AA2984" s="15">
        <v>5.9329999999999998</v>
      </c>
      <c r="AB2984" s="15">
        <v>46.4</v>
      </c>
    </row>
    <row r="2985" spans="1:28" ht="15" customHeight="1" x14ac:dyDescent="0.3">
      <c r="A2985" s="15" t="s">
        <v>3113</v>
      </c>
      <c r="B2985" s="15" t="s">
        <v>98</v>
      </c>
      <c r="C2985" s="15" t="s">
        <v>152</v>
      </c>
      <c r="D2985" s="15" t="s">
        <v>106</v>
      </c>
      <c r="E2985" s="15" t="s">
        <v>120</v>
      </c>
      <c r="F2985" s="15">
        <v>8.34</v>
      </c>
      <c r="G2985" s="15">
        <v>651.79999999999995</v>
      </c>
      <c r="H2985" s="15">
        <v>34.700000000000003</v>
      </c>
      <c r="I2985" s="15">
        <v>62.4</v>
      </c>
      <c r="J2985" s="15">
        <v>8.9</v>
      </c>
      <c r="K2985" s="15">
        <v>6.37</v>
      </c>
      <c r="L2985" s="15">
        <v>11.8</v>
      </c>
      <c r="M2985" s="15">
        <v>183.8</v>
      </c>
      <c r="N2985" s="15">
        <v>56.8</v>
      </c>
      <c r="O2985" s="15">
        <v>133.1</v>
      </c>
      <c r="P2985" s="15" t="s">
        <v>116</v>
      </c>
      <c r="Q2985" s="15">
        <v>208</v>
      </c>
      <c r="R2985" s="15">
        <v>9.0500000000000007</v>
      </c>
      <c r="S2985" s="15">
        <v>0.94</v>
      </c>
      <c r="T2985" s="15">
        <v>2.88</v>
      </c>
      <c r="U2985" s="15">
        <v>24.02</v>
      </c>
      <c r="V2985" s="15">
        <v>21532</v>
      </c>
      <c r="W2985" s="15">
        <v>664010</v>
      </c>
      <c r="X2985" s="15">
        <v>517199</v>
      </c>
      <c r="Y2985" s="15">
        <v>-146811</v>
      </c>
      <c r="Z2985" s="15">
        <v>2891</v>
      </c>
      <c r="AA2985" s="15">
        <v>8.3089999999999993</v>
      </c>
      <c r="AB2985" s="15">
        <v>41.3</v>
      </c>
    </row>
    <row r="2986" spans="1:28" ht="15" customHeight="1" x14ac:dyDescent="0.3">
      <c r="A2986" s="15" t="s">
        <v>3114</v>
      </c>
      <c r="B2986" s="15" t="s">
        <v>122</v>
      </c>
      <c r="C2986" s="15" t="s">
        <v>152</v>
      </c>
      <c r="D2986" s="15" t="s">
        <v>100</v>
      </c>
      <c r="E2986" s="15" t="s">
        <v>120</v>
      </c>
      <c r="F2986" s="15">
        <v>10.86</v>
      </c>
      <c r="G2986" s="15">
        <v>230.5</v>
      </c>
      <c r="H2986" s="15">
        <v>33.1</v>
      </c>
      <c r="I2986" s="15">
        <v>56.1</v>
      </c>
      <c r="J2986" s="15">
        <v>6.8</v>
      </c>
      <c r="K2986" s="15">
        <v>6.99</v>
      </c>
      <c r="L2986" s="15">
        <v>15.3</v>
      </c>
      <c r="M2986" s="15">
        <v>128.4</v>
      </c>
      <c r="N2986" s="15">
        <v>45.7</v>
      </c>
      <c r="O2986" s="15">
        <v>127</v>
      </c>
      <c r="P2986" s="15" t="s">
        <v>107</v>
      </c>
      <c r="Q2986" s="15">
        <v>182.6</v>
      </c>
      <c r="R2986" s="15">
        <v>4.58</v>
      </c>
      <c r="S2986" s="15">
        <v>0.77</v>
      </c>
      <c r="T2986" s="15">
        <v>2.02</v>
      </c>
      <c r="U2986" s="15">
        <v>21.94</v>
      </c>
      <c r="V2986" s="15">
        <v>25952</v>
      </c>
      <c r="W2986" s="15">
        <v>688737</v>
      </c>
      <c r="X2986" s="15">
        <v>569387</v>
      </c>
      <c r="Y2986" s="15">
        <v>-119350</v>
      </c>
      <c r="Z2986" s="15">
        <v>7090</v>
      </c>
      <c r="AA2986" s="15">
        <v>3.0939999999999999</v>
      </c>
      <c r="AB2986" s="15">
        <v>45.2</v>
      </c>
    </row>
    <row r="2987" spans="1:28" ht="15" customHeight="1" x14ac:dyDescent="0.3">
      <c r="A2987" s="15" t="s">
        <v>3115</v>
      </c>
      <c r="B2987" s="15" t="s">
        <v>104</v>
      </c>
      <c r="C2987" s="15" t="s">
        <v>152</v>
      </c>
      <c r="D2987" s="15" t="s">
        <v>100</v>
      </c>
      <c r="E2987" s="15" t="s">
        <v>112</v>
      </c>
      <c r="F2987" s="15">
        <v>6.29</v>
      </c>
      <c r="G2987" s="15">
        <v>309.39999999999998</v>
      </c>
      <c r="H2987" s="15">
        <v>24.2</v>
      </c>
      <c r="I2987" s="15">
        <v>59.2</v>
      </c>
      <c r="J2987" s="15">
        <v>6.6</v>
      </c>
      <c r="K2987" s="15">
        <v>6.35</v>
      </c>
      <c r="L2987" s="15">
        <v>27.5</v>
      </c>
      <c r="M2987" s="15">
        <v>96.5</v>
      </c>
      <c r="N2987" s="15">
        <v>85.6</v>
      </c>
      <c r="O2987" s="15">
        <v>136.6</v>
      </c>
      <c r="P2987" s="15" t="s">
        <v>116</v>
      </c>
      <c r="Q2987" s="15">
        <v>167.2</v>
      </c>
      <c r="R2987" s="15">
        <v>4.9000000000000004</v>
      </c>
      <c r="S2987" s="15">
        <v>0.93</v>
      </c>
      <c r="T2987" s="15">
        <v>2.36</v>
      </c>
      <c r="U2987" s="15">
        <v>14.84</v>
      </c>
      <c r="V2987" s="15">
        <v>20414</v>
      </c>
      <c r="W2987" s="15">
        <v>393367</v>
      </c>
      <c r="X2987" s="15">
        <v>302944</v>
      </c>
      <c r="Y2987" s="15">
        <v>-90423</v>
      </c>
      <c r="Z2987" s="15">
        <v>1601</v>
      </c>
      <c r="AA2987" s="15">
        <v>9.2690000000000001</v>
      </c>
      <c r="AB2987" s="15">
        <v>47</v>
      </c>
    </row>
    <row r="2988" spans="1:28" ht="15" customHeight="1" x14ac:dyDescent="0.3">
      <c r="A2988" s="15" t="s">
        <v>3116</v>
      </c>
      <c r="B2988" s="15" t="s">
        <v>126</v>
      </c>
      <c r="C2988" s="15" t="s">
        <v>99</v>
      </c>
      <c r="D2988" s="15" t="s">
        <v>111</v>
      </c>
      <c r="E2988" s="15" t="s">
        <v>120</v>
      </c>
      <c r="F2988" s="15">
        <v>3.54</v>
      </c>
      <c r="G2988" s="15">
        <v>284.5</v>
      </c>
      <c r="H2988" s="15">
        <v>31.6</v>
      </c>
      <c r="I2988" s="15">
        <v>39.299999999999997</v>
      </c>
      <c r="J2988" s="15">
        <v>8.3000000000000007</v>
      </c>
      <c r="K2988" s="15">
        <v>5.83</v>
      </c>
      <c r="L2988" s="15">
        <v>27</v>
      </c>
      <c r="M2988" s="15">
        <v>77.3</v>
      </c>
      <c r="N2988" s="15">
        <v>46.8</v>
      </c>
      <c r="O2988" s="15">
        <v>118.2</v>
      </c>
      <c r="P2988" s="15" t="s">
        <v>127</v>
      </c>
      <c r="Q2988" s="15">
        <v>114.2</v>
      </c>
      <c r="R2988" s="15">
        <v>6.09</v>
      </c>
      <c r="S2988" s="15">
        <v>0.78</v>
      </c>
      <c r="T2988" s="15">
        <v>0.35</v>
      </c>
      <c r="U2988" s="15">
        <v>1.24</v>
      </c>
      <c r="V2988" s="15">
        <v>64575</v>
      </c>
      <c r="W2988" s="15">
        <v>209373</v>
      </c>
      <c r="X2988" s="15">
        <v>80073</v>
      </c>
      <c r="Y2988" s="15">
        <v>-129300</v>
      </c>
      <c r="Z2988" s="15">
        <v>1341</v>
      </c>
      <c r="AA2988" s="15">
        <v>0.92500000000000004</v>
      </c>
      <c r="AB2988" s="15">
        <v>22.5</v>
      </c>
    </row>
    <row r="2989" spans="1:28" ht="15" customHeight="1" x14ac:dyDescent="0.3">
      <c r="A2989" s="15" t="s">
        <v>3117</v>
      </c>
      <c r="B2989" s="15" t="s">
        <v>109</v>
      </c>
      <c r="C2989" s="15" t="s">
        <v>99</v>
      </c>
      <c r="D2989" s="15" t="s">
        <v>111</v>
      </c>
      <c r="E2989" s="15" t="s">
        <v>120</v>
      </c>
      <c r="F2989" s="15">
        <v>11.93</v>
      </c>
      <c r="G2989" s="15">
        <v>141</v>
      </c>
      <c r="H2989" s="15">
        <v>32.6</v>
      </c>
      <c r="I2989" s="15">
        <v>39.4</v>
      </c>
      <c r="J2989" s="15">
        <v>8.9</v>
      </c>
      <c r="K2989" s="15">
        <v>8.4</v>
      </c>
      <c r="L2989" s="15">
        <v>21.9</v>
      </c>
      <c r="M2989" s="15">
        <v>70.599999999999994</v>
      </c>
      <c r="N2989" s="15">
        <v>84.6</v>
      </c>
      <c r="O2989" s="15">
        <v>119</v>
      </c>
      <c r="P2989" s="15" t="s">
        <v>127</v>
      </c>
      <c r="Q2989" s="15">
        <v>115.9</v>
      </c>
      <c r="R2989" s="15">
        <v>4.1900000000000004</v>
      </c>
      <c r="S2989" s="15">
        <v>0.97</v>
      </c>
      <c r="T2989" s="15">
        <v>0.3</v>
      </c>
      <c r="U2989" s="15">
        <v>3.58</v>
      </c>
      <c r="V2989" s="15">
        <v>65948</v>
      </c>
      <c r="W2989" s="15">
        <v>666652</v>
      </c>
      <c r="X2989" s="15">
        <v>236094</v>
      </c>
      <c r="Y2989" s="15">
        <v>-430558</v>
      </c>
      <c r="Z2989" s="15">
        <v>4300</v>
      </c>
      <c r="AA2989" s="15">
        <v>0.83299999999999996</v>
      </c>
      <c r="AB2989" s="15">
        <v>25.2</v>
      </c>
    </row>
    <row r="2990" spans="1:28" ht="15" customHeight="1" x14ac:dyDescent="0.3">
      <c r="A2990" s="15" t="s">
        <v>3118</v>
      </c>
      <c r="B2990" s="15" t="s">
        <v>118</v>
      </c>
      <c r="C2990" s="15" t="s">
        <v>119</v>
      </c>
      <c r="D2990" s="15" t="s">
        <v>100</v>
      </c>
      <c r="E2990" s="15" t="s">
        <v>120</v>
      </c>
      <c r="F2990" s="15">
        <v>1.1299999999999999</v>
      </c>
      <c r="G2990" s="15">
        <v>454.4</v>
      </c>
      <c r="H2990" s="15">
        <v>32.200000000000003</v>
      </c>
      <c r="I2990" s="15">
        <v>64.400000000000006</v>
      </c>
      <c r="J2990" s="15">
        <v>8.5</v>
      </c>
      <c r="K2990" s="15">
        <v>6.81</v>
      </c>
      <c r="L2990" s="15">
        <v>15.8</v>
      </c>
      <c r="M2990" s="15">
        <v>157.69999999999999</v>
      </c>
      <c r="N2990" s="15">
        <v>69.099999999999994</v>
      </c>
      <c r="O2990" s="15">
        <v>130.5</v>
      </c>
      <c r="P2990" s="15" t="s">
        <v>102</v>
      </c>
      <c r="Q2990" s="15">
        <v>177.7</v>
      </c>
      <c r="R2990" s="15">
        <v>4.21</v>
      </c>
      <c r="S2990" s="15">
        <v>0.68</v>
      </c>
      <c r="T2990" s="15">
        <v>2.9</v>
      </c>
      <c r="U2990" s="15">
        <v>3.28</v>
      </c>
      <c r="V2990" s="15">
        <v>22058</v>
      </c>
      <c r="W2990" s="15">
        <v>81330</v>
      </c>
      <c r="X2990" s="15">
        <v>72350</v>
      </c>
      <c r="Y2990" s="15">
        <v>-8980</v>
      </c>
      <c r="Z2990" s="15">
        <v>487</v>
      </c>
      <c r="AA2990" s="15">
        <v>6.7350000000000003</v>
      </c>
      <c r="AB2990" s="15">
        <v>45.5</v>
      </c>
    </row>
    <row r="2991" spans="1:28" ht="15" customHeight="1" x14ac:dyDescent="0.3">
      <c r="A2991" s="15" t="s">
        <v>3119</v>
      </c>
      <c r="B2991" s="15" t="s">
        <v>122</v>
      </c>
      <c r="C2991" s="15" t="s">
        <v>99</v>
      </c>
      <c r="D2991" s="15" t="s">
        <v>132</v>
      </c>
      <c r="E2991" s="15" t="s">
        <v>112</v>
      </c>
      <c r="F2991" s="15">
        <v>13.98</v>
      </c>
      <c r="G2991" s="15">
        <v>197.8</v>
      </c>
      <c r="H2991" s="15">
        <v>19</v>
      </c>
      <c r="I2991" s="15">
        <v>55.8</v>
      </c>
      <c r="J2991" s="15">
        <v>9.1999999999999993</v>
      </c>
      <c r="K2991" s="15">
        <v>7.31</v>
      </c>
      <c r="L2991" s="15">
        <v>18.899999999999999</v>
      </c>
      <c r="M2991" s="15">
        <v>45.8</v>
      </c>
      <c r="N2991" s="15">
        <v>79.900000000000006</v>
      </c>
      <c r="O2991" s="15">
        <v>126.7</v>
      </c>
      <c r="P2991" s="15" t="s">
        <v>107</v>
      </c>
      <c r="Q2991" s="15">
        <v>242.8</v>
      </c>
      <c r="R2991" s="15">
        <v>4.87</v>
      </c>
      <c r="S2991" s="15">
        <v>0.95</v>
      </c>
      <c r="T2991" s="15">
        <v>1.07</v>
      </c>
      <c r="U2991" s="15">
        <v>14.96</v>
      </c>
      <c r="V2991" s="15">
        <v>108549</v>
      </c>
      <c r="W2991" s="15">
        <v>994707</v>
      </c>
      <c r="X2991" s="15">
        <v>1623893</v>
      </c>
      <c r="Y2991" s="15">
        <v>629186</v>
      </c>
      <c r="Z2991" s="15">
        <v>10975</v>
      </c>
      <c r="AA2991" s="15">
        <v>1.363</v>
      </c>
      <c r="AB2991" s="15">
        <v>39.6</v>
      </c>
    </row>
    <row r="2992" spans="1:28" ht="15" customHeight="1" x14ac:dyDescent="0.3">
      <c r="A2992" s="15" t="s">
        <v>3120</v>
      </c>
      <c r="B2992" s="15" t="s">
        <v>122</v>
      </c>
      <c r="C2992" s="15" t="s">
        <v>129</v>
      </c>
      <c r="D2992" s="15" t="s">
        <v>106</v>
      </c>
      <c r="E2992" s="15" t="s">
        <v>101</v>
      </c>
      <c r="F2992" s="15">
        <v>1.1100000000000001</v>
      </c>
      <c r="G2992" s="15">
        <v>808.4</v>
      </c>
      <c r="H2992" s="15">
        <v>27.1</v>
      </c>
      <c r="I2992" s="15">
        <v>59.9</v>
      </c>
      <c r="J2992" s="15">
        <v>8.6</v>
      </c>
      <c r="K2992" s="15">
        <v>7.93</v>
      </c>
      <c r="L2992" s="15">
        <v>36</v>
      </c>
      <c r="M2992" s="15">
        <v>136.80000000000001</v>
      </c>
      <c r="N2992" s="15">
        <v>41.7</v>
      </c>
      <c r="O2992" s="15">
        <v>125.3</v>
      </c>
      <c r="P2992" s="15" t="s">
        <v>116</v>
      </c>
      <c r="Q2992" s="15">
        <v>71.7</v>
      </c>
      <c r="R2992" s="15">
        <v>0.5</v>
      </c>
      <c r="S2992" s="15">
        <v>0.82</v>
      </c>
      <c r="T2992" s="15">
        <v>0.74</v>
      </c>
      <c r="U2992" s="15">
        <v>0.82</v>
      </c>
      <c r="V2992" s="15">
        <v>20999</v>
      </c>
      <c r="W2992" s="15">
        <v>54826</v>
      </c>
      <c r="X2992" s="15">
        <v>17219</v>
      </c>
      <c r="Y2992" s="15">
        <v>-37607</v>
      </c>
      <c r="Z2992" s="15">
        <v>331</v>
      </c>
      <c r="AA2992" s="15">
        <v>2.4769999999999999</v>
      </c>
      <c r="AB2992" s="15">
        <v>74.900000000000006</v>
      </c>
    </row>
    <row r="2993" spans="1:28" ht="15" customHeight="1" x14ac:dyDescent="0.3">
      <c r="A2993" s="15" t="s">
        <v>3121</v>
      </c>
      <c r="B2993" s="15" t="s">
        <v>126</v>
      </c>
      <c r="C2993" s="15" t="s">
        <v>99</v>
      </c>
      <c r="D2993" s="15" t="s">
        <v>106</v>
      </c>
      <c r="E2993" s="15" t="s">
        <v>101</v>
      </c>
      <c r="F2993" s="15">
        <v>11.7</v>
      </c>
      <c r="G2993" s="15">
        <v>779.8</v>
      </c>
      <c r="H2993" s="15">
        <v>27.5</v>
      </c>
      <c r="I2993" s="15">
        <v>85.3</v>
      </c>
      <c r="J2993" s="15">
        <v>6.7</v>
      </c>
      <c r="K2993" s="15">
        <v>6.53</v>
      </c>
      <c r="L2993" s="15">
        <v>26.5</v>
      </c>
      <c r="M2993" s="15">
        <v>131.9</v>
      </c>
      <c r="N2993" s="15">
        <v>37</v>
      </c>
      <c r="O2993" s="15">
        <v>146</v>
      </c>
      <c r="P2993" s="15" t="s">
        <v>107</v>
      </c>
      <c r="Q2993" s="15">
        <v>207</v>
      </c>
      <c r="R2993" s="15">
        <v>5.19</v>
      </c>
      <c r="S2993" s="15">
        <v>0.78</v>
      </c>
      <c r="T2993" s="15">
        <v>5.04</v>
      </c>
      <c r="U2993" s="15">
        <v>58.97</v>
      </c>
      <c r="V2993" s="15">
        <v>21952</v>
      </c>
      <c r="W2993" s="15">
        <v>753186</v>
      </c>
      <c r="X2993" s="15">
        <v>1294509</v>
      </c>
      <c r="Y2993" s="15">
        <v>541323</v>
      </c>
      <c r="Z2993" s="15">
        <v>7191</v>
      </c>
      <c r="AA2993" s="15">
        <v>8.2010000000000005</v>
      </c>
      <c r="AB2993" s="15">
        <v>63.5</v>
      </c>
    </row>
    <row r="2994" spans="1:28" ht="15" customHeight="1" x14ac:dyDescent="0.3">
      <c r="A2994" s="15" t="s">
        <v>3122</v>
      </c>
      <c r="B2994" s="15" t="s">
        <v>126</v>
      </c>
      <c r="C2994" s="15" t="s">
        <v>114</v>
      </c>
      <c r="D2994" s="15" t="s">
        <v>130</v>
      </c>
      <c r="E2994" s="15" t="s">
        <v>112</v>
      </c>
      <c r="F2994" s="15">
        <v>10.18</v>
      </c>
      <c r="G2994" s="15">
        <v>562.79999999999995</v>
      </c>
      <c r="H2994" s="15">
        <v>22.1</v>
      </c>
      <c r="I2994" s="15">
        <v>60.5</v>
      </c>
      <c r="J2994" s="15">
        <v>7.4</v>
      </c>
      <c r="K2994" s="15">
        <v>7.22</v>
      </c>
      <c r="L2994" s="15">
        <v>24.5</v>
      </c>
      <c r="M2994" s="15">
        <v>137.69999999999999</v>
      </c>
      <c r="N2994" s="15">
        <v>76</v>
      </c>
      <c r="O2994" s="15">
        <v>155.9</v>
      </c>
      <c r="P2994" s="15" t="s">
        <v>116</v>
      </c>
      <c r="Q2994" s="15">
        <v>235.8</v>
      </c>
      <c r="R2994" s="15">
        <v>0.5</v>
      </c>
      <c r="S2994" s="15">
        <v>0.74</v>
      </c>
      <c r="T2994" s="15">
        <v>1.1399999999999999</v>
      </c>
      <c r="U2994" s="15">
        <v>11.61</v>
      </c>
      <c r="V2994" s="15">
        <v>66101</v>
      </c>
      <c r="W2994" s="15">
        <v>586263</v>
      </c>
      <c r="X2994" s="15">
        <v>767433</v>
      </c>
      <c r="Y2994" s="15">
        <v>181170</v>
      </c>
      <c r="Z2994" s="15">
        <v>3818</v>
      </c>
      <c r="AA2994" s="15">
        <v>3.0409999999999999</v>
      </c>
      <c r="AB2994" s="15">
        <v>48.4</v>
      </c>
    </row>
    <row r="2995" spans="1:28" ht="15" customHeight="1" x14ac:dyDescent="0.3">
      <c r="A2995" s="15" t="s">
        <v>3123</v>
      </c>
      <c r="B2995" s="15" t="s">
        <v>118</v>
      </c>
      <c r="C2995" s="15" t="s">
        <v>110</v>
      </c>
      <c r="D2995" s="15" t="s">
        <v>100</v>
      </c>
      <c r="E2995" s="15" t="s">
        <v>112</v>
      </c>
      <c r="F2995" s="15">
        <v>2.9</v>
      </c>
      <c r="G2995" s="15">
        <v>291.89999999999998</v>
      </c>
      <c r="H2995" s="15">
        <v>25.2</v>
      </c>
      <c r="I2995" s="15">
        <v>63.5</v>
      </c>
      <c r="J2995" s="15">
        <v>6.1</v>
      </c>
      <c r="K2995" s="15">
        <v>6.68</v>
      </c>
      <c r="L2995" s="15">
        <v>17</v>
      </c>
      <c r="M2995" s="15">
        <v>154.69999999999999</v>
      </c>
      <c r="N2995" s="15">
        <v>54.7</v>
      </c>
      <c r="O2995" s="15">
        <v>119.4</v>
      </c>
      <c r="P2995" s="15" t="s">
        <v>107</v>
      </c>
      <c r="Q2995" s="15">
        <v>232.6</v>
      </c>
      <c r="R2995" s="15">
        <v>4.62</v>
      </c>
      <c r="S2995" s="15">
        <v>0.77</v>
      </c>
      <c r="T2995" s="15">
        <v>3.22</v>
      </c>
      <c r="U2995" s="15">
        <v>9.34</v>
      </c>
      <c r="V2995" s="15">
        <v>21437</v>
      </c>
      <c r="W2995" s="15">
        <v>227252</v>
      </c>
      <c r="X2995" s="15">
        <v>200222</v>
      </c>
      <c r="Y2995" s="15">
        <v>-27030</v>
      </c>
      <c r="Z2995" s="15">
        <v>1489</v>
      </c>
      <c r="AA2995" s="15">
        <v>6.2729999999999997</v>
      </c>
      <c r="AB2995" s="15">
        <v>29.7</v>
      </c>
    </row>
    <row r="2996" spans="1:28" ht="15" customHeight="1" x14ac:dyDescent="0.3">
      <c r="A2996" s="15" t="s">
        <v>3124</v>
      </c>
      <c r="B2996" s="15" t="s">
        <v>126</v>
      </c>
      <c r="C2996" s="15" t="s">
        <v>170</v>
      </c>
      <c r="D2996" s="15" t="s">
        <v>115</v>
      </c>
      <c r="E2996" s="15" t="s">
        <v>120</v>
      </c>
      <c r="F2996" s="15">
        <v>9.66</v>
      </c>
      <c r="G2996" s="15">
        <v>546.79999999999995</v>
      </c>
      <c r="H2996" s="15">
        <v>31.5</v>
      </c>
      <c r="I2996" s="15">
        <v>54.9</v>
      </c>
      <c r="J2996" s="15">
        <v>10.7</v>
      </c>
      <c r="K2996" s="15">
        <v>8.36</v>
      </c>
      <c r="L2996" s="15">
        <v>24</v>
      </c>
      <c r="M2996" s="15">
        <v>185.2</v>
      </c>
      <c r="N2996" s="15">
        <v>51.8</v>
      </c>
      <c r="O2996" s="15">
        <v>142.4</v>
      </c>
      <c r="P2996" s="15" t="s">
        <v>107</v>
      </c>
      <c r="Q2996" s="15">
        <v>151.30000000000001</v>
      </c>
      <c r="R2996" s="15">
        <v>6.2</v>
      </c>
      <c r="S2996" s="15">
        <v>0.74</v>
      </c>
      <c r="T2996" s="15">
        <v>0.3</v>
      </c>
      <c r="U2996" s="15">
        <v>2.9</v>
      </c>
      <c r="V2996" s="15">
        <v>20587</v>
      </c>
      <c r="W2996" s="15">
        <v>680796</v>
      </c>
      <c r="X2996" s="15">
        <v>59702</v>
      </c>
      <c r="Y2996" s="15">
        <v>-621094</v>
      </c>
      <c r="Z2996" s="15">
        <v>20707</v>
      </c>
      <c r="AA2996" s="15">
        <v>0.14000000000000001</v>
      </c>
      <c r="AB2996" s="15">
        <v>49.7</v>
      </c>
    </row>
    <row r="2997" spans="1:28" ht="15" customHeight="1" x14ac:dyDescent="0.3">
      <c r="A2997" s="15" t="s">
        <v>3125</v>
      </c>
      <c r="B2997" s="15" t="s">
        <v>126</v>
      </c>
      <c r="C2997" s="15" t="s">
        <v>123</v>
      </c>
      <c r="D2997" s="15" t="s">
        <v>111</v>
      </c>
      <c r="E2997" s="15" t="s">
        <v>112</v>
      </c>
      <c r="F2997" s="15">
        <v>7.56</v>
      </c>
      <c r="G2997" s="15">
        <v>302.5</v>
      </c>
      <c r="H2997" s="15">
        <v>24.8</v>
      </c>
      <c r="I2997" s="15">
        <v>54.2</v>
      </c>
      <c r="J2997" s="15">
        <v>6.4</v>
      </c>
      <c r="K2997" s="15">
        <v>7.56</v>
      </c>
      <c r="L2997" s="15">
        <v>32.299999999999997</v>
      </c>
      <c r="M2997" s="15">
        <v>147.80000000000001</v>
      </c>
      <c r="N2997" s="15">
        <v>59.6</v>
      </c>
      <c r="O2997" s="15">
        <v>107.1</v>
      </c>
      <c r="P2997" s="15" t="s">
        <v>127</v>
      </c>
      <c r="Q2997" s="15">
        <v>206.9</v>
      </c>
      <c r="R2997" s="15">
        <v>3.73</v>
      </c>
      <c r="S2997" s="15">
        <v>0.81</v>
      </c>
      <c r="T2997" s="15">
        <v>0.47</v>
      </c>
      <c r="U2997" s="15">
        <v>3.55</v>
      </c>
      <c r="V2997" s="15">
        <v>77795</v>
      </c>
      <c r="W2997" s="15">
        <v>538944</v>
      </c>
      <c r="X2997" s="15">
        <v>276172</v>
      </c>
      <c r="Y2997" s="15">
        <v>-262772</v>
      </c>
      <c r="Z2997" s="15">
        <v>3051</v>
      </c>
      <c r="AA2997" s="15">
        <v>1.1639999999999999</v>
      </c>
      <c r="AB2997" s="15">
        <v>40.1</v>
      </c>
    </row>
    <row r="2998" spans="1:28" ht="15" customHeight="1" x14ac:dyDescent="0.3">
      <c r="A2998" s="15" t="s">
        <v>3126</v>
      </c>
      <c r="B2998" s="15" t="s">
        <v>126</v>
      </c>
      <c r="C2998" s="15" t="s">
        <v>152</v>
      </c>
      <c r="D2998" s="15" t="s">
        <v>130</v>
      </c>
      <c r="E2998" s="15" t="s">
        <v>112</v>
      </c>
      <c r="F2998" s="15">
        <v>4.8</v>
      </c>
      <c r="G2998" s="15">
        <v>438.2</v>
      </c>
      <c r="H2998" s="15">
        <v>19.2</v>
      </c>
      <c r="I2998" s="15">
        <v>47.8</v>
      </c>
      <c r="J2998" s="15">
        <v>5.8</v>
      </c>
      <c r="K2998" s="15">
        <v>7.11</v>
      </c>
      <c r="L2998" s="15">
        <v>18.399999999999999</v>
      </c>
      <c r="M2998" s="15">
        <v>166.4</v>
      </c>
      <c r="N2998" s="15">
        <v>56.9</v>
      </c>
      <c r="O2998" s="15">
        <v>120</v>
      </c>
      <c r="P2998" s="15" t="s">
        <v>107</v>
      </c>
      <c r="Q2998" s="15">
        <v>178.3</v>
      </c>
      <c r="R2998" s="15">
        <v>7</v>
      </c>
      <c r="S2998" s="15">
        <v>0.97</v>
      </c>
      <c r="T2998" s="15">
        <v>1.05</v>
      </c>
      <c r="U2998" s="15">
        <v>5.04</v>
      </c>
      <c r="V2998" s="15">
        <v>71882</v>
      </c>
      <c r="W2998" s="15">
        <v>359826</v>
      </c>
      <c r="X2998" s="15">
        <v>362285</v>
      </c>
      <c r="Y2998" s="15">
        <v>2459</v>
      </c>
      <c r="Z2998" s="15">
        <v>5195</v>
      </c>
      <c r="AA2998" s="15">
        <v>0.97</v>
      </c>
      <c r="AB2998" s="15">
        <v>17</v>
      </c>
    </row>
    <row r="2999" spans="1:28" ht="15" customHeight="1" x14ac:dyDescent="0.3">
      <c r="A2999" s="15" t="s">
        <v>3127</v>
      </c>
      <c r="B2999" s="15" t="s">
        <v>98</v>
      </c>
      <c r="C2999" s="15" t="s">
        <v>114</v>
      </c>
      <c r="D2999" s="15" t="s">
        <v>100</v>
      </c>
      <c r="E2999" s="15" t="s">
        <v>101</v>
      </c>
      <c r="F2999" s="15">
        <v>2.17</v>
      </c>
      <c r="G2999" s="15">
        <v>670</v>
      </c>
      <c r="H2999" s="15">
        <v>28.6</v>
      </c>
      <c r="I2999" s="15">
        <v>63.9</v>
      </c>
      <c r="J2999" s="15">
        <v>6</v>
      </c>
      <c r="K2999" s="15">
        <v>7.38</v>
      </c>
      <c r="L2999" s="15">
        <v>35.200000000000003</v>
      </c>
      <c r="M2999" s="15">
        <v>125.4</v>
      </c>
      <c r="N2999" s="15">
        <v>43.9</v>
      </c>
      <c r="O2999" s="15">
        <v>141.6</v>
      </c>
      <c r="P2999" s="15" t="s">
        <v>107</v>
      </c>
      <c r="Q2999" s="15">
        <v>214.5</v>
      </c>
      <c r="R2999" s="15">
        <v>6.04</v>
      </c>
      <c r="S2999" s="15">
        <v>0.75</v>
      </c>
      <c r="T2999" s="15">
        <v>2.2599999999999998</v>
      </c>
      <c r="U2999" s="15">
        <v>4.9000000000000004</v>
      </c>
      <c r="V2999" s="15">
        <v>25282</v>
      </c>
      <c r="W2999" s="15">
        <v>157488</v>
      </c>
      <c r="X2999" s="15">
        <v>123882</v>
      </c>
      <c r="Y2999" s="15">
        <v>-33606</v>
      </c>
      <c r="Z2999" s="15">
        <v>1427</v>
      </c>
      <c r="AA2999" s="15">
        <v>3.4340000000000002</v>
      </c>
      <c r="AB2999" s="15">
        <v>49.3</v>
      </c>
    </row>
    <row r="3000" spans="1:28" ht="15" customHeight="1" x14ac:dyDescent="0.3">
      <c r="A3000" s="15" t="s">
        <v>3128</v>
      </c>
      <c r="B3000" s="15" t="s">
        <v>104</v>
      </c>
      <c r="C3000" s="15" t="s">
        <v>170</v>
      </c>
      <c r="D3000" s="15" t="s">
        <v>144</v>
      </c>
      <c r="E3000" s="15" t="s">
        <v>112</v>
      </c>
      <c r="F3000" s="15">
        <v>5.31</v>
      </c>
      <c r="G3000" s="15">
        <v>80</v>
      </c>
      <c r="H3000" s="15">
        <v>22</v>
      </c>
      <c r="I3000" s="15">
        <v>82.1</v>
      </c>
      <c r="J3000" s="15">
        <v>8.1</v>
      </c>
      <c r="K3000" s="15">
        <v>6.92</v>
      </c>
      <c r="L3000" s="15">
        <v>13.3</v>
      </c>
      <c r="M3000" s="15">
        <v>97.8</v>
      </c>
      <c r="N3000" s="15">
        <v>57</v>
      </c>
      <c r="O3000" s="15">
        <v>94</v>
      </c>
      <c r="P3000" s="15" t="s">
        <v>127</v>
      </c>
      <c r="Q3000" s="15">
        <v>281.5</v>
      </c>
      <c r="R3000" s="15">
        <v>4.8899999999999997</v>
      </c>
      <c r="S3000" s="15">
        <v>0.72</v>
      </c>
      <c r="T3000" s="15">
        <v>1.26</v>
      </c>
      <c r="U3000" s="15">
        <v>6.69</v>
      </c>
      <c r="V3000" s="15">
        <v>54255</v>
      </c>
      <c r="W3000" s="15">
        <v>362566</v>
      </c>
      <c r="X3000" s="15">
        <v>362966</v>
      </c>
      <c r="Y3000" s="15">
        <v>400</v>
      </c>
      <c r="Z3000" s="15">
        <v>2814</v>
      </c>
      <c r="AA3000" s="15">
        <v>2.3769999999999998</v>
      </c>
      <c r="AB3000" s="15">
        <v>37.200000000000003</v>
      </c>
    </row>
    <row r="3001" spans="1:28" ht="15" customHeight="1" x14ac:dyDescent="0.3">
      <c r="A3001" s="15" t="s">
        <v>3129</v>
      </c>
      <c r="B3001" s="15" t="s">
        <v>126</v>
      </c>
      <c r="C3001" s="15" t="s">
        <v>123</v>
      </c>
      <c r="D3001" s="15" t="s">
        <v>130</v>
      </c>
      <c r="E3001" s="15" t="s">
        <v>101</v>
      </c>
      <c r="F3001" s="15">
        <v>5.6</v>
      </c>
      <c r="G3001" s="15">
        <v>871.2</v>
      </c>
      <c r="H3001" s="15">
        <v>25.7</v>
      </c>
      <c r="I3001" s="15">
        <v>69.7</v>
      </c>
      <c r="J3001" s="15">
        <v>7.7</v>
      </c>
      <c r="K3001" s="15">
        <v>6.13</v>
      </c>
      <c r="L3001" s="15">
        <v>25.9</v>
      </c>
      <c r="M3001" s="15">
        <v>114.7</v>
      </c>
      <c r="N3001" s="15">
        <v>49.3</v>
      </c>
      <c r="O3001" s="15">
        <v>104.4</v>
      </c>
      <c r="P3001" s="15" t="s">
        <v>107</v>
      </c>
      <c r="Q3001" s="15">
        <v>40</v>
      </c>
      <c r="R3001" s="15">
        <v>4.4000000000000004</v>
      </c>
      <c r="S3001" s="15">
        <v>0.86</v>
      </c>
      <c r="T3001" s="15">
        <v>1.4</v>
      </c>
      <c r="U3001" s="15">
        <v>7.84</v>
      </c>
      <c r="V3001" s="15">
        <v>70279</v>
      </c>
      <c r="W3001" s="15">
        <v>246922</v>
      </c>
      <c r="X3001" s="15">
        <v>550987</v>
      </c>
      <c r="Y3001" s="15">
        <v>304065</v>
      </c>
      <c r="Z3001" s="15">
        <v>5445</v>
      </c>
      <c r="AA3001" s="15">
        <v>1.44</v>
      </c>
      <c r="AB3001" s="15">
        <v>47</v>
      </c>
    </row>
    <row r="3002" spans="1:28" ht="15" customHeight="1" x14ac:dyDescent="0.3">
      <c r="A3002" s="15" t="s">
        <v>3130</v>
      </c>
      <c r="B3002" s="15" t="s">
        <v>109</v>
      </c>
      <c r="C3002" s="15" t="s">
        <v>134</v>
      </c>
      <c r="D3002" s="15" t="s">
        <v>177</v>
      </c>
      <c r="E3002" s="15" t="s">
        <v>112</v>
      </c>
      <c r="F3002" s="15">
        <v>8.2200000000000006</v>
      </c>
      <c r="G3002" s="15">
        <v>375</v>
      </c>
      <c r="H3002" s="15">
        <v>23.6</v>
      </c>
      <c r="I3002" s="15">
        <v>48.4</v>
      </c>
      <c r="J3002" s="15">
        <v>8.4</v>
      </c>
      <c r="K3002" s="15">
        <v>7.05</v>
      </c>
      <c r="L3002" s="15">
        <v>26.6</v>
      </c>
      <c r="M3002" s="15">
        <v>156.69999999999999</v>
      </c>
      <c r="N3002" s="15">
        <v>97.1</v>
      </c>
      <c r="O3002" s="15">
        <v>103.5</v>
      </c>
      <c r="P3002" s="15" t="s">
        <v>116</v>
      </c>
      <c r="Q3002" s="15">
        <v>270.5</v>
      </c>
      <c r="R3002" s="15">
        <v>5.69</v>
      </c>
      <c r="S3002" s="15">
        <v>0.99</v>
      </c>
      <c r="T3002" s="15">
        <v>57.03</v>
      </c>
      <c r="U3002" s="15">
        <v>468.79</v>
      </c>
      <c r="V3002" s="15">
        <v>3174</v>
      </c>
      <c r="W3002" s="15">
        <v>639266</v>
      </c>
      <c r="X3002" s="15">
        <v>1487939</v>
      </c>
      <c r="Y3002" s="15">
        <v>848673</v>
      </c>
      <c r="Z3002" s="15">
        <v>8289</v>
      </c>
      <c r="AA3002" s="15">
        <v>56.555999999999997</v>
      </c>
      <c r="AB3002" s="15">
        <v>21.3</v>
      </c>
    </row>
    <row r="3003" spans="1:28" ht="15" customHeight="1" x14ac:dyDescent="0.3">
      <c r="A3003" s="15" t="s">
        <v>3131</v>
      </c>
      <c r="B3003" s="15" t="s">
        <v>104</v>
      </c>
      <c r="C3003" s="15" t="s">
        <v>123</v>
      </c>
      <c r="D3003" s="15" t="s">
        <v>106</v>
      </c>
      <c r="E3003" s="15" t="s">
        <v>101</v>
      </c>
      <c r="F3003" s="15">
        <v>4.88</v>
      </c>
      <c r="G3003" s="15">
        <v>858.9</v>
      </c>
      <c r="H3003" s="15">
        <v>28.2</v>
      </c>
      <c r="I3003" s="15">
        <v>64.400000000000006</v>
      </c>
      <c r="J3003" s="15">
        <v>7.3</v>
      </c>
      <c r="K3003" s="15">
        <v>6.56</v>
      </c>
      <c r="L3003" s="15">
        <v>24.6</v>
      </c>
      <c r="M3003" s="15">
        <v>97.5</v>
      </c>
      <c r="N3003" s="15">
        <v>63</v>
      </c>
      <c r="O3003" s="15">
        <v>114.5</v>
      </c>
      <c r="P3003" s="15" t="s">
        <v>102</v>
      </c>
      <c r="Q3003" s="15">
        <v>214.9</v>
      </c>
      <c r="R3003" s="15">
        <v>4.47</v>
      </c>
      <c r="S3003" s="15">
        <v>0.74</v>
      </c>
      <c r="T3003" s="15">
        <v>4.18</v>
      </c>
      <c r="U3003" s="15">
        <v>20.399999999999999</v>
      </c>
      <c r="V3003" s="15">
        <v>19408</v>
      </c>
      <c r="W3003" s="15">
        <v>308418</v>
      </c>
      <c r="X3003" s="15">
        <v>395923</v>
      </c>
      <c r="Y3003" s="15">
        <v>87505</v>
      </c>
      <c r="Z3003" s="15">
        <v>2416</v>
      </c>
      <c r="AA3003" s="15">
        <v>8.4440000000000008</v>
      </c>
      <c r="AB3003" s="15">
        <v>53.1</v>
      </c>
    </row>
    <row r="3004" spans="1:28" ht="15" customHeight="1" x14ac:dyDescent="0.3">
      <c r="A3004" s="15" t="s">
        <v>3132</v>
      </c>
      <c r="B3004" s="15" t="s">
        <v>109</v>
      </c>
      <c r="C3004" s="15" t="s">
        <v>114</v>
      </c>
      <c r="D3004" s="15" t="s">
        <v>130</v>
      </c>
      <c r="E3004" s="15" t="s">
        <v>101</v>
      </c>
      <c r="F3004" s="15">
        <v>12.55</v>
      </c>
      <c r="G3004" s="15">
        <v>616.4</v>
      </c>
      <c r="H3004" s="15">
        <v>30.9</v>
      </c>
      <c r="I3004" s="15">
        <v>78.400000000000006</v>
      </c>
      <c r="J3004" s="15">
        <v>6.5</v>
      </c>
      <c r="K3004" s="15">
        <v>6.42</v>
      </c>
      <c r="L3004" s="15">
        <v>31.7</v>
      </c>
      <c r="M3004" s="15">
        <v>107.2</v>
      </c>
      <c r="N3004" s="15">
        <v>56.5</v>
      </c>
      <c r="O3004" s="15">
        <v>73.599999999999994</v>
      </c>
      <c r="P3004" s="15" t="s">
        <v>102</v>
      </c>
      <c r="Q3004" s="15">
        <v>139.4</v>
      </c>
      <c r="R3004" s="15">
        <v>7.49</v>
      </c>
      <c r="S3004" s="15">
        <v>0.96</v>
      </c>
      <c r="T3004" s="15">
        <v>1.7</v>
      </c>
      <c r="U3004" s="15">
        <v>21.34</v>
      </c>
      <c r="V3004" s="15">
        <v>76719</v>
      </c>
      <c r="W3004" s="15">
        <v>828177</v>
      </c>
      <c r="X3004" s="15">
        <v>1637183</v>
      </c>
      <c r="Y3004" s="15">
        <v>809006</v>
      </c>
      <c r="Z3004" s="15">
        <v>8557</v>
      </c>
      <c r="AA3004" s="15">
        <v>2.4940000000000002</v>
      </c>
      <c r="AB3004" s="15">
        <v>50.7</v>
      </c>
    </row>
    <row r="3005" spans="1:28" ht="15" customHeight="1" x14ac:dyDescent="0.3">
      <c r="A3005" s="15" t="s">
        <v>3133</v>
      </c>
      <c r="B3005" s="15" t="s">
        <v>118</v>
      </c>
      <c r="C3005" s="15" t="s">
        <v>119</v>
      </c>
      <c r="D3005" s="15" t="s">
        <v>132</v>
      </c>
      <c r="E3005" s="15" t="s">
        <v>101</v>
      </c>
      <c r="F3005" s="15">
        <v>4.16</v>
      </c>
      <c r="G3005" s="15">
        <v>703.7</v>
      </c>
      <c r="H3005" s="15">
        <v>27</v>
      </c>
      <c r="I3005" s="15">
        <v>79.099999999999994</v>
      </c>
      <c r="J3005" s="15">
        <v>5.4</v>
      </c>
      <c r="K3005" s="15">
        <v>6.96</v>
      </c>
      <c r="L3005" s="15">
        <v>19.8</v>
      </c>
      <c r="M3005" s="15">
        <v>120.4</v>
      </c>
      <c r="N3005" s="15">
        <v>77.2</v>
      </c>
      <c r="O3005" s="15">
        <v>95</v>
      </c>
      <c r="P3005" s="15" t="s">
        <v>127</v>
      </c>
      <c r="Q3005" s="15">
        <v>163.30000000000001</v>
      </c>
      <c r="R3005" s="15">
        <v>6.94</v>
      </c>
      <c r="S3005" s="15">
        <v>0.87</v>
      </c>
      <c r="T3005" s="15">
        <v>3.47</v>
      </c>
      <c r="U3005" s="15">
        <v>14.44</v>
      </c>
      <c r="V3005" s="15">
        <v>121802</v>
      </c>
      <c r="W3005" s="15">
        <v>275425</v>
      </c>
      <c r="X3005" s="15">
        <v>1758821</v>
      </c>
      <c r="Y3005" s="15">
        <v>1483396</v>
      </c>
      <c r="Z3005" s="15">
        <v>2649</v>
      </c>
      <c r="AA3005" s="15">
        <v>5.4509999999999996</v>
      </c>
      <c r="AB3005" s="15">
        <v>44.1</v>
      </c>
    </row>
    <row r="3006" spans="1:28" ht="15" customHeight="1" x14ac:dyDescent="0.3">
      <c r="A3006" s="15" t="s">
        <v>3134</v>
      </c>
      <c r="B3006" s="15" t="s">
        <v>109</v>
      </c>
      <c r="C3006" s="15" t="s">
        <v>110</v>
      </c>
      <c r="D3006" s="15" t="s">
        <v>100</v>
      </c>
      <c r="E3006" s="15" t="s">
        <v>101</v>
      </c>
      <c r="F3006" s="15">
        <v>6.48</v>
      </c>
      <c r="G3006" s="15">
        <v>914.7</v>
      </c>
      <c r="H3006" s="15">
        <v>24.7</v>
      </c>
      <c r="I3006" s="15">
        <v>82.7</v>
      </c>
      <c r="J3006" s="15">
        <v>7.1</v>
      </c>
      <c r="K3006" s="15">
        <v>7.23</v>
      </c>
      <c r="L3006" s="15">
        <v>31.6</v>
      </c>
      <c r="M3006" s="15">
        <v>65.099999999999994</v>
      </c>
      <c r="N3006" s="15">
        <v>62.5</v>
      </c>
      <c r="O3006" s="15">
        <v>157.4</v>
      </c>
      <c r="P3006" s="15" t="s">
        <v>102</v>
      </c>
      <c r="Q3006" s="15">
        <v>197.6</v>
      </c>
      <c r="R3006" s="15">
        <v>5.53</v>
      </c>
      <c r="S3006" s="15">
        <v>0.86</v>
      </c>
      <c r="T3006" s="15">
        <v>2.5299999999999998</v>
      </c>
      <c r="U3006" s="15">
        <v>16.39</v>
      </c>
      <c r="V3006" s="15">
        <v>25759</v>
      </c>
      <c r="W3006" s="15">
        <v>380934</v>
      </c>
      <c r="X3006" s="15">
        <v>422190</v>
      </c>
      <c r="Y3006" s="15">
        <v>41256</v>
      </c>
      <c r="Z3006" s="15">
        <v>3295</v>
      </c>
      <c r="AA3006" s="15">
        <v>4.9740000000000002</v>
      </c>
      <c r="AB3006" s="15">
        <v>67.599999999999994</v>
      </c>
    </row>
    <row r="3007" spans="1:28" ht="15" customHeight="1" x14ac:dyDescent="0.3">
      <c r="A3007" s="15" t="s">
        <v>3135</v>
      </c>
      <c r="B3007" s="15" t="s">
        <v>137</v>
      </c>
      <c r="C3007" s="15" t="s">
        <v>123</v>
      </c>
      <c r="D3007" s="15" t="s">
        <v>100</v>
      </c>
      <c r="E3007" s="15" t="s">
        <v>101</v>
      </c>
      <c r="F3007" s="15">
        <v>9.7899999999999991</v>
      </c>
      <c r="G3007" s="15">
        <v>1118.4000000000001</v>
      </c>
      <c r="H3007" s="15">
        <v>27.4</v>
      </c>
      <c r="I3007" s="15">
        <v>79</v>
      </c>
      <c r="J3007" s="15">
        <v>6.8</v>
      </c>
      <c r="K3007" s="15">
        <v>6.66</v>
      </c>
      <c r="L3007" s="15">
        <v>27.5</v>
      </c>
      <c r="M3007" s="15">
        <v>128.69999999999999</v>
      </c>
      <c r="N3007" s="15">
        <v>15</v>
      </c>
      <c r="O3007" s="15">
        <v>123.5</v>
      </c>
      <c r="P3007" s="15" t="s">
        <v>116</v>
      </c>
      <c r="Q3007" s="15">
        <v>213</v>
      </c>
      <c r="R3007" s="15">
        <v>4.9800000000000004</v>
      </c>
      <c r="S3007" s="15">
        <v>0.85</v>
      </c>
      <c r="T3007" s="15">
        <v>2.57</v>
      </c>
      <c r="U3007" s="15">
        <v>25.16</v>
      </c>
      <c r="V3007" s="15">
        <v>23017</v>
      </c>
      <c r="W3007" s="15">
        <v>663114</v>
      </c>
      <c r="X3007" s="15">
        <v>579108</v>
      </c>
      <c r="Y3007" s="15">
        <v>-84006</v>
      </c>
      <c r="Z3007" s="15">
        <v>3134</v>
      </c>
      <c r="AA3007" s="15">
        <v>8.0280000000000005</v>
      </c>
      <c r="AB3007" s="15">
        <v>60</v>
      </c>
    </row>
    <row r="3008" spans="1:28" ht="15" customHeight="1" x14ac:dyDescent="0.3">
      <c r="A3008" s="15" t="s">
        <v>3136</v>
      </c>
      <c r="B3008" s="15" t="s">
        <v>104</v>
      </c>
      <c r="C3008" s="15" t="s">
        <v>170</v>
      </c>
      <c r="D3008" s="15" t="s">
        <v>100</v>
      </c>
      <c r="E3008" s="15" t="s">
        <v>101</v>
      </c>
      <c r="F3008" s="15">
        <v>13.96</v>
      </c>
      <c r="G3008" s="15">
        <v>1239.5999999999999</v>
      </c>
      <c r="H3008" s="15">
        <v>30.2</v>
      </c>
      <c r="I3008" s="15">
        <v>80.2</v>
      </c>
      <c r="J3008" s="15">
        <v>5.2</v>
      </c>
      <c r="K3008" s="15">
        <v>5.35</v>
      </c>
      <c r="L3008" s="15">
        <v>32</v>
      </c>
      <c r="M3008" s="15">
        <v>118.8</v>
      </c>
      <c r="N3008" s="15">
        <v>29.8</v>
      </c>
      <c r="O3008" s="15">
        <v>114.9</v>
      </c>
      <c r="P3008" s="15" t="s">
        <v>102</v>
      </c>
      <c r="Q3008" s="15">
        <v>85.6</v>
      </c>
      <c r="R3008" s="15">
        <v>8.8000000000000007</v>
      </c>
      <c r="S3008" s="15">
        <v>0.68</v>
      </c>
      <c r="T3008" s="15">
        <v>0.3</v>
      </c>
      <c r="U3008" s="15">
        <v>4.1900000000000004</v>
      </c>
      <c r="V3008" s="15">
        <v>24890</v>
      </c>
      <c r="W3008" s="15">
        <v>866352</v>
      </c>
      <c r="X3008" s="15">
        <v>104289</v>
      </c>
      <c r="Y3008" s="15">
        <v>-762063</v>
      </c>
      <c r="Z3008" s="15">
        <v>6631</v>
      </c>
      <c r="AA3008" s="15">
        <v>0.63200000000000001</v>
      </c>
      <c r="AB3008" s="15">
        <v>55.4</v>
      </c>
    </row>
    <row r="3009" spans="1:28" ht="15" customHeight="1" x14ac:dyDescent="0.3">
      <c r="A3009" s="15" t="s">
        <v>3137</v>
      </c>
      <c r="B3009" s="15" t="s">
        <v>122</v>
      </c>
      <c r="C3009" s="15" t="s">
        <v>114</v>
      </c>
      <c r="D3009" s="15" t="s">
        <v>100</v>
      </c>
      <c r="E3009" s="15" t="s">
        <v>101</v>
      </c>
      <c r="F3009" s="15">
        <v>11.85</v>
      </c>
      <c r="G3009" s="15">
        <v>1066</v>
      </c>
      <c r="H3009" s="15">
        <v>28.4</v>
      </c>
      <c r="I3009" s="15">
        <v>75</v>
      </c>
      <c r="J3009" s="15">
        <v>5.5</v>
      </c>
      <c r="K3009" s="15">
        <v>6.78</v>
      </c>
      <c r="L3009" s="15">
        <v>29.9</v>
      </c>
      <c r="M3009" s="15">
        <v>154.19999999999999</v>
      </c>
      <c r="N3009" s="15">
        <v>47</v>
      </c>
      <c r="O3009" s="15">
        <v>81.7</v>
      </c>
      <c r="P3009" s="15" t="s">
        <v>116</v>
      </c>
      <c r="Q3009" s="15">
        <v>166</v>
      </c>
      <c r="R3009" s="15">
        <v>6.59</v>
      </c>
      <c r="S3009" s="15">
        <v>0.84</v>
      </c>
      <c r="T3009" s="15">
        <v>2.77</v>
      </c>
      <c r="U3009" s="15">
        <v>32.82</v>
      </c>
      <c r="V3009" s="15">
        <v>24455</v>
      </c>
      <c r="W3009" s="15">
        <v>709521</v>
      </c>
      <c r="X3009" s="15">
        <v>802613</v>
      </c>
      <c r="Y3009" s="15">
        <v>93092</v>
      </c>
      <c r="Z3009" s="15">
        <v>3968</v>
      </c>
      <c r="AA3009" s="15">
        <v>8.2710000000000008</v>
      </c>
      <c r="AB3009" s="15">
        <v>52.5</v>
      </c>
    </row>
    <row r="3010" spans="1:28" ht="15" customHeight="1" x14ac:dyDescent="0.3">
      <c r="A3010" s="15" t="s">
        <v>3138</v>
      </c>
      <c r="B3010" s="15" t="s">
        <v>118</v>
      </c>
      <c r="C3010" s="15" t="s">
        <v>152</v>
      </c>
      <c r="D3010" s="15" t="s">
        <v>132</v>
      </c>
      <c r="E3010" s="15" t="s">
        <v>101</v>
      </c>
      <c r="F3010" s="15">
        <v>8.85</v>
      </c>
      <c r="G3010" s="15">
        <v>1190.8</v>
      </c>
      <c r="H3010" s="15">
        <v>32.700000000000003</v>
      </c>
      <c r="I3010" s="15">
        <v>81.8</v>
      </c>
      <c r="J3010" s="15">
        <v>6.9</v>
      </c>
      <c r="K3010" s="15">
        <v>7.26</v>
      </c>
      <c r="L3010" s="15">
        <v>18.600000000000001</v>
      </c>
      <c r="M3010" s="15">
        <v>136.9</v>
      </c>
      <c r="N3010" s="15">
        <v>48.1</v>
      </c>
      <c r="O3010" s="15">
        <v>133.4</v>
      </c>
      <c r="P3010" s="15" t="s">
        <v>107</v>
      </c>
      <c r="Q3010" s="15">
        <v>196</v>
      </c>
      <c r="R3010" s="15">
        <v>4.67</v>
      </c>
      <c r="S3010" s="15">
        <v>0.71</v>
      </c>
      <c r="T3010" s="15">
        <v>1.0900000000000001</v>
      </c>
      <c r="U3010" s="15">
        <v>9.65</v>
      </c>
      <c r="V3010" s="15">
        <v>108657</v>
      </c>
      <c r="W3010" s="15">
        <v>606611</v>
      </c>
      <c r="X3010" s="15">
        <v>1048540</v>
      </c>
      <c r="Y3010" s="15">
        <v>441929</v>
      </c>
      <c r="Z3010" s="15">
        <v>6629</v>
      </c>
      <c r="AA3010" s="15">
        <v>1.456</v>
      </c>
      <c r="AB3010" s="15">
        <v>65.2</v>
      </c>
    </row>
    <row r="3011" spans="1:28" ht="15" customHeight="1" x14ac:dyDescent="0.3">
      <c r="A3011" s="15" t="s">
        <v>3139</v>
      </c>
      <c r="B3011" s="15" t="s">
        <v>122</v>
      </c>
      <c r="C3011" s="15" t="s">
        <v>152</v>
      </c>
      <c r="D3011" s="15" t="s">
        <v>130</v>
      </c>
      <c r="E3011" s="15" t="s">
        <v>112</v>
      </c>
      <c r="F3011" s="15">
        <v>5.18</v>
      </c>
      <c r="G3011" s="15">
        <v>324.39999999999998</v>
      </c>
      <c r="H3011" s="15">
        <v>22.3</v>
      </c>
      <c r="I3011" s="15">
        <v>66</v>
      </c>
      <c r="J3011" s="15">
        <v>7.2</v>
      </c>
      <c r="K3011" s="15">
        <v>7.27</v>
      </c>
      <c r="L3011" s="15">
        <v>26.8</v>
      </c>
      <c r="M3011" s="15">
        <v>125.8</v>
      </c>
      <c r="N3011" s="15">
        <v>51.4</v>
      </c>
      <c r="O3011" s="15">
        <v>83.5</v>
      </c>
      <c r="P3011" s="15" t="s">
        <v>116</v>
      </c>
      <c r="Q3011" s="15">
        <v>184.5</v>
      </c>
      <c r="R3011" s="15">
        <v>6.96</v>
      </c>
      <c r="S3011" s="15">
        <v>0.88</v>
      </c>
      <c r="T3011" s="15">
        <v>0.81</v>
      </c>
      <c r="U3011" s="15">
        <v>4.2</v>
      </c>
      <c r="V3011" s="15">
        <v>68549</v>
      </c>
      <c r="W3011" s="15">
        <v>321279</v>
      </c>
      <c r="X3011" s="15">
        <v>287906</v>
      </c>
      <c r="Y3011" s="15">
        <v>-33373</v>
      </c>
      <c r="Z3011" s="15">
        <v>2461</v>
      </c>
      <c r="AA3011" s="15">
        <v>1.7070000000000001</v>
      </c>
      <c r="AB3011" s="15">
        <v>47</v>
      </c>
    </row>
    <row r="3012" spans="1:28" ht="15" customHeight="1" x14ac:dyDescent="0.3">
      <c r="A3012" s="15" t="s">
        <v>3140</v>
      </c>
      <c r="B3012" s="15" t="s">
        <v>104</v>
      </c>
      <c r="C3012" s="15" t="s">
        <v>114</v>
      </c>
      <c r="D3012" s="15" t="s">
        <v>130</v>
      </c>
      <c r="E3012" s="15" t="s">
        <v>101</v>
      </c>
      <c r="F3012" s="15">
        <v>2.4500000000000002</v>
      </c>
      <c r="G3012" s="15">
        <v>616.29999999999995</v>
      </c>
      <c r="H3012" s="15">
        <v>28.1</v>
      </c>
      <c r="I3012" s="15">
        <v>60.1</v>
      </c>
      <c r="J3012" s="15">
        <v>8</v>
      </c>
      <c r="K3012" s="15">
        <v>7.35</v>
      </c>
      <c r="L3012" s="15">
        <v>27.4</v>
      </c>
      <c r="M3012" s="15">
        <v>56.4</v>
      </c>
      <c r="N3012" s="15">
        <v>39.299999999999997</v>
      </c>
      <c r="O3012" s="15">
        <v>66.8</v>
      </c>
      <c r="P3012" s="15" t="s">
        <v>107</v>
      </c>
      <c r="Q3012" s="15">
        <v>221.2</v>
      </c>
      <c r="R3012" s="15">
        <v>5.63</v>
      </c>
      <c r="S3012" s="15">
        <v>0.66</v>
      </c>
      <c r="T3012" s="15">
        <v>1.07</v>
      </c>
      <c r="U3012" s="15">
        <v>2.62</v>
      </c>
      <c r="V3012" s="15">
        <v>72837</v>
      </c>
      <c r="W3012" s="15">
        <v>175336</v>
      </c>
      <c r="X3012" s="15">
        <v>190833</v>
      </c>
      <c r="Y3012" s="15">
        <v>15497</v>
      </c>
      <c r="Z3012" s="15">
        <v>2055</v>
      </c>
      <c r="AA3012" s="15">
        <v>1.2749999999999999</v>
      </c>
      <c r="AB3012" s="15">
        <v>58.4</v>
      </c>
    </row>
    <row r="3013" spans="1:28" ht="15" customHeight="1" x14ac:dyDescent="0.3">
      <c r="A3013" s="15" t="s">
        <v>3141</v>
      </c>
      <c r="B3013" s="15" t="s">
        <v>118</v>
      </c>
      <c r="C3013" s="15" t="s">
        <v>99</v>
      </c>
      <c r="D3013" s="15" t="s">
        <v>100</v>
      </c>
      <c r="E3013" s="15" t="s">
        <v>120</v>
      </c>
      <c r="F3013" s="15">
        <v>10.37</v>
      </c>
      <c r="G3013" s="15">
        <v>294</v>
      </c>
      <c r="H3013" s="15">
        <v>31.6</v>
      </c>
      <c r="I3013" s="15">
        <v>45.4</v>
      </c>
      <c r="J3013" s="15">
        <v>9.8000000000000007</v>
      </c>
      <c r="K3013" s="15">
        <v>6.56</v>
      </c>
      <c r="L3013" s="15">
        <v>20.399999999999999</v>
      </c>
      <c r="M3013" s="15">
        <v>94.8</v>
      </c>
      <c r="N3013" s="15">
        <v>42.3</v>
      </c>
      <c r="O3013" s="15">
        <v>75.599999999999994</v>
      </c>
      <c r="P3013" s="15" t="s">
        <v>116</v>
      </c>
      <c r="Q3013" s="15">
        <v>111</v>
      </c>
      <c r="R3013" s="15">
        <v>1.21</v>
      </c>
      <c r="S3013" s="15">
        <v>0.83</v>
      </c>
      <c r="T3013" s="15">
        <v>1.72</v>
      </c>
      <c r="U3013" s="15">
        <v>17.84</v>
      </c>
      <c r="V3013" s="15">
        <v>21278</v>
      </c>
      <c r="W3013" s="15">
        <v>713430</v>
      </c>
      <c r="X3013" s="15">
        <v>379600</v>
      </c>
      <c r="Y3013" s="15">
        <v>-333830</v>
      </c>
      <c r="Z3013" s="15">
        <v>2810</v>
      </c>
      <c r="AA3013" s="15">
        <v>6.3490000000000002</v>
      </c>
      <c r="AB3013" s="15">
        <v>46.4</v>
      </c>
    </row>
    <row r="3014" spans="1:28" ht="15" customHeight="1" x14ac:dyDescent="0.3">
      <c r="A3014" s="15" t="s">
        <v>3142</v>
      </c>
      <c r="B3014" s="15" t="s">
        <v>98</v>
      </c>
      <c r="C3014" s="15" t="s">
        <v>129</v>
      </c>
      <c r="D3014" s="15" t="s">
        <v>100</v>
      </c>
      <c r="E3014" s="15" t="s">
        <v>101</v>
      </c>
      <c r="F3014" s="15">
        <v>1.46</v>
      </c>
      <c r="G3014" s="15">
        <v>888.3</v>
      </c>
      <c r="H3014" s="15">
        <v>28.6</v>
      </c>
      <c r="I3014" s="15">
        <v>81.599999999999994</v>
      </c>
      <c r="J3014" s="15">
        <v>5.4</v>
      </c>
      <c r="K3014" s="15">
        <v>6.29</v>
      </c>
      <c r="L3014" s="15">
        <v>23.4</v>
      </c>
      <c r="M3014" s="15">
        <v>68</v>
      </c>
      <c r="N3014" s="15">
        <v>52.2</v>
      </c>
      <c r="O3014" s="15">
        <v>137.69999999999999</v>
      </c>
      <c r="P3014" s="15" t="s">
        <v>127</v>
      </c>
      <c r="Q3014" s="15">
        <v>245</v>
      </c>
      <c r="R3014" s="15">
        <v>0.5</v>
      </c>
      <c r="S3014" s="15">
        <v>0.73</v>
      </c>
      <c r="T3014" s="15">
        <v>3.29</v>
      </c>
      <c r="U3014" s="15">
        <v>4.8</v>
      </c>
      <c r="V3014" s="15">
        <v>25405</v>
      </c>
      <c r="W3014" s="15">
        <v>103398</v>
      </c>
      <c r="X3014" s="15">
        <v>121944</v>
      </c>
      <c r="Y3014" s="15">
        <v>18546</v>
      </c>
      <c r="Z3014" s="15">
        <v>871</v>
      </c>
      <c r="AA3014" s="15">
        <v>5.5110000000000001</v>
      </c>
      <c r="AB3014" s="15">
        <v>75.2</v>
      </c>
    </row>
    <row r="3015" spans="1:28" ht="15" customHeight="1" x14ac:dyDescent="0.3">
      <c r="A3015" s="15" t="s">
        <v>3143</v>
      </c>
      <c r="B3015" s="15" t="s">
        <v>122</v>
      </c>
      <c r="C3015" s="15" t="s">
        <v>99</v>
      </c>
      <c r="D3015" s="15" t="s">
        <v>177</v>
      </c>
      <c r="E3015" s="15" t="s">
        <v>112</v>
      </c>
      <c r="F3015" s="15">
        <v>9.0299999999999994</v>
      </c>
      <c r="G3015" s="15">
        <v>418.4</v>
      </c>
      <c r="H3015" s="15">
        <v>25.9</v>
      </c>
      <c r="I3015" s="15">
        <v>59</v>
      </c>
      <c r="J3015" s="15">
        <v>8.3000000000000007</v>
      </c>
      <c r="K3015" s="15">
        <v>6.85</v>
      </c>
      <c r="L3015" s="15">
        <v>25.8</v>
      </c>
      <c r="M3015" s="15">
        <v>87.1</v>
      </c>
      <c r="N3015" s="15">
        <v>78.099999999999994</v>
      </c>
      <c r="O3015" s="15">
        <v>144.1</v>
      </c>
      <c r="P3015" s="15" t="s">
        <v>107</v>
      </c>
      <c r="Q3015" s="15">
        <v>160.80000000000001</v>
      </c>
      <c r="R3015" s="15">
        <v>2.84</v>
      </c>
      <c r="S3015" s="15">
        <v>0.94</v>
      </c>
      <c r="T3015" s="15">
        <v>55.37</v>
      </c>
      <c r="U3015" s="15">
        <v>499.99</v>
      </c>
      <c r="V3015" s="15">
        <v>3401</v>
      </c>
      <c r="W3015" s="15">
        <v>633916</v>
      </c>
      <c r="X3015" s="15">
        <v>1700466</v>
      </c>
      <c r="Y3015" s="15">
        <v>1066550</v>
      </c>
      <c r="Z3015" s="15">
        <v>21623</v>
      </c>
      <c r="AA3015" s="15">
        <v>23.123000000000001</v>
      </c>
      <c r="AB3015" s="15">
        <v>38.4</v>
      </c>
    </row>
    <row r="3016" spans="1:28" ht="15" customHeight="1" x14ac:dyDescent="0.3">
      <c r="A3016" s="15" t="s">
        <v>3144</v>
      </c>
      <c r="B3016" s="15" t="s">
        <v>104</v>
      </c>
      <c r="C3016" s="15" t="s">
        <v>134</v>
      </c>
      <c r="D3016" s="15" t="s">
        <v>100</v>
      </c>
      <c r="E3016" s="15" t="s">
        <v>101</v>
      </c>
      <c r="F3016" s="15">
        <v>8.1999999999999993</v>
      </c>
      <c r="G3016" s="15">
        <v>950.7</v>
      </c>
      <c r="H3016" s="15">
        <v>26.4</v>
      </c>
      <c r="I3016" s="15">
        <v>66.5</v>
      </c>
      <c r="J3016" s="15">
        <v>6.3</v>
      </c>
      <c r="K3016" s="15">
        <v>6.38</v>
      </c>
      <c r="L3016" s="15">
        <v>29.5</v>
      </c>
      <c r="M3016" s="15">
        <v>90.4</v>
      </c>
      <c r="N3016" s="15">
        <v>43.2</v>
      </c>
      <c r="O3016" s="15">
        <v>144.6</v>
      </c>
      <c r="P3016" s="15" t="s">
        <v>107</v>
      </c>
      <c r="Q3016" s="15">
        <v>148.30000000000001</v>
      </c>
      <c r="R3016" s="15">
        <v>3.59</v>
      </c>
      <c r="S3016" s="15">
        <v>0.77</v>
      </c>
      <c r="T3016" s="15">
        <v>2.48</v>
      </c>
      <c r="U3016" s="15">
        <v>20.34</v>
      </c>
      <c r="V3016" s="15">
        <v>24449</v>
      </c>
      <c r="W3016" s="15">
        <v>583010</v>
      </c>
      <c r="X3016" s="15">
        <v>497293</v>
      </c>
      <c r="Y3016" s="15">
        <v>-85717</v>
      </c>
      <c r="Z3016" s="15">
        <v>5995</v>
      </c>
      <c r="AA3016" s="15">
        <v>3.3929999999999998</v>
      </c>
      <c r="AB3016" s="15">
        <v>55.2</v>
      </c>
    </row>
    <row r="3017" spans="1:28" ht="15" customHeight="1" x14ac:dyDescent="0.3">
      <c r="A3017" s="15" t="s">
        <v>3145</v>
      </c>
      <c r="B3017" s="15" t="s">
        <v>104</v>
      </c>
      <c r="C3017" s="15" t="s">
        <v>123</v>
      </c>
      <c r="D3017" s="15" t="s">
        <v>106</v>
      </c>
      <c r="E3017" s="15" t="s">
        <v>112</v>
      </c>
      <c r="F3017" s="15">
        <v>0.67</v>
      </c>
      <c r="G3017" s="15">
        <v>663.7</v>
      </c>
      <c r="H3017" s="15">
        <v>23.6</v>
      </c>
      <c r="I3017" s="15">
        <v>65.400000000000006</v>
      </c>
      <c r="J3017" s="15">
        <v>7.2</v>
      </c>
      <c r="K3017" s="15">
        <v>7.43</v>
      </c>
      <c r="L3017" s="15">
        <v>30.7</v>
      </c>
      <c r="M3017" s="15">
        <v>160.19999999999999</v>
      </c>
      <c r="N3017" s="15">
        <v>81.900000000000006</v>
      </c>
      <c r="O3017" s="15">
        <v>99.4</v>
      </c>
      <c r="P3017" s="15" t="s">
        <v>116</v>
      </c>
      <c r="Q3017" s="15">
        <v>214.4</v>
      </c>
      <c r="R3017" s="15">
        <v>2.74</v>
      </c>
      <c r="S3017" s="15">
        <v>0.98</v>
      </c>
      <c r="T3017" s="15">
        <v>2.29</v>
      </c>
      <c r="U3017" s="15">
        <v>1.53</v>
      </c>
      <c r="V3017" s="15">
        <v>17800</v>
      </c>
      <c r="W3017" s="15">
        <v>40533</v>
      </c>
      <c r="X3017" s="15">
        <v>27234</v>
      </c>
      <c r="Y3017" s="15">
        <v>-13299</v>
      </c>
      <c r="Z3017" s="15">
        <v>203</v>
      </c>
      <c r="AA3017" s="15">
        <v>7.5369999999999999</v>
      </c>
      <c r="AB3017" s="15">
        <v>41.4</v>
      </c>
    </row>
    <row r="3018" spans="1:28" ht="15" customHeight="1" x14ac:dyDescent="0.3">
      <c r="A3018" s="15" t="s">
        <v>3146</v>
      </c>
      <c r="B3018" s="15" t="s">
        <v>126</v>
      </c>
      <c r="C3018" s="15" t="s">
        <v>170</v>
      </c>
      <c r="D3018" s="15" t="s">
        <v>115</v>
      </c>
      <c r="E3018" s="15" t="s">
        <v>112</v>
      </c>
      <c r="F3018" s="15">
        <v>6.79</v>
      </c>
      <c r="G3018" s="15">
        <v>413.8</v>
      </c>
      <c r="H3018" s="15">
        <v>22.8</v>
      </c>
      <c r="I3018" s="15">
        <v>77.099999999999994</v>
      </c>
      <c r="J3018" s="15">
        <v>9.5</v>
      </c>
      <c r="K3018" s="15">
        <v>7.43</v>
      </c>
      <c r="L3018" s="15">
        <v>25.1</v>
      </c>
      <c r="M3018" s="15">
        <v>146.6</v>
      </c>
      <c r="N3018" s="15">
        <v>62.4</v>
      </c>
      <c r="O3018" s="15">
        <v>80.400000000000006</v>
      </c>
      <c r="P3018" s="15" t="s">
        <v>107</v>
      </c>
      <c r="Q3018" s="15">
        <v>148.9</v>
      </c>
      <c r="R3018" s="15">
        <v>3.27</v>
      </c>
      <c r="S3018" s="15">
        <v>0.92</v>
      </c>
      <c r="T3018" s="15">
        <v>1.5</v>
      </c>
      <c r="U3018" s="15">
        <v>10.18</v>
      </c>
      <c r="V3018" s="15">
        <v>22988</v>
      </c>
      <c r="W3018" s="15">
        <v>461914</v>
      </c>
      <c r="X3018" s="15">
        <v>234018</v>
      </c>
      <c r="Y3018" s="15">
        <v>-227896</v>
      </c>
      <c r="Z3018" s="15">
        <v>14416</v>
      </c>
      <c r="AA3018" s="15">
        <v>0.70599999999999996</v>
      </c>
      <c r="AB3018" s="15">
        <v>47.3</v>
      </c>
    </row>
    <row r="3019" spans="1:28" ht="15" customHeight="1" x14ac:dyDescent="0.3">
      <c r="A3019" s="15" t="s">
        <v>3147</v>
      </c>
      <c r="B3019" s="15" t="s">
        <v>118</v>
      </c>
      <c r="C3019" s="15" t="s">
        <v>152</v>
      </c>
      <c r="D3019" s="15" t="s">
        <v>106</v>
      </c>
      <c r="E3019" s="15" t="s">
        <v>120</v>
      </c>
      <c r="F3019" s="15">
        <v>10.07</v>
      </c>
      <c r="G3019" s="15">
        <v>129</v>
      </c>
      <c r="H3019" s="15">
        <v>29.2</v>
      </c>
      <c r="I3019" s="15">
        <v>66.2</v>
      </c>
      <c r="J3019" s="15">
        <v>8.1</v>
      </c>
      <c r="K3019" s="15">
        <v>7.12</v>
      </c>
      <c r="L3019" s="15">
        <v>25.1</v>
      </c>
      <c r="M3019" s="15">
        <v>176</v>
      </c>
      <c r="N3019" s="15">
        <v>60.1</v>
      </c>
      <c r="O3019" s="15">
        <v>126.9</v>
      </c>
      <c r="P3019" s="15" t="s">
        <v>107</v>
      </c>
      <c r="Q3019" s="15">
        <v>220.4</v>
      </c>
      <c r="R3019" s="15">
        <v>8.14</v>
      </c>
      <c r="S3019" s="15">
        <v>0.84</v>
      </c>
      <c r="T3019" s="15">
        <v>2.4</v>
      </c>
      <c r="U3019" s="15">
        <v>24.17</v>
      </c>
      <c r="V3019" s="15">
        <v>20798</v>
      </c>
      <c r="W3019" s="15">
        <v>659710</v>
      </c>
      <c r="X3019" s="15">
        <v>502688</v>
      </c>
      <c r="Y3019" s="15">
        <v>-157022</v>
      </c>
      <c r="Z3019" s="15">
        <v>8135</v>
      </c>
      <c r="AA3019" s="15">
        <v>2.9710000000000001</v>
      </c>
      <c r="AB3019" s="15">
        <v>27.3</v>
      </c>
    </row>
    <row r="3020" spans="1:28" ht="15" customHeight="1" x14ac:dyDescent="0.3">
      <c r="A3020" s="15" t="s">
        <v>3148</v>
      </c>
      <c r="B3020" s="15" t="s">
        <v>109</v>
      </c>
      <c r="C3020" s="15" t="s">
        <v>99</v>
      </c>
      <c r="D3020" s="15" t="s">
        <v>106</v>
      </c>
      <c r="E3020" s="15" t="s">
        <v>112</v>
      </c>
      <c r="F3020" s="15">
        <v>2.91</v>
      </c>
      <c r="G3020" s="15">
        <v>362.8</v>
      </c>
      <c r="H3020" s="15">
        <v>22</v>
      </c>
      <c r="I3020" s="15">
        <v>45.3</v>
      </c>
      <c r="J3020" s="15">
        <v>8</v>
      </c>
      <c r="K3020" s="15">
        <v>5.84</v>
      </c>
      <c r="L3020" s="15">
        <v>21</v>
      </c>
      <c r="M3020" s="15">
        <v>172.4</v>
      </c>
      <c r="N3020" s="15">
        <v>52.8</v>
      </c>
      <c r="O3020" s="15">
        <v>71.7</v>
      </c>
      <c r="P3020" s="15" t="s">
        <v>107</v>
      </c>
      <c r="Q3020" s="15">
        <v>232.5</v>
      </c>
      <c r="R3020" s="15">
        <v>1.68</v>
      </c>
      <c r="S3020" s="15">
        <v>0.69</v>
      </c>
      <c r="T3020" s="15">
        <v>1.35</v>
      </c>
      <c r="U3020" s="15">
        <v>3.93</v>
      </c>
      <c r="V3020" s="15">
        <v>22536</v>
      </c>
      <c r="W3020" s="15">
        <v>227404</v>
      </c>
      <c r="X3020" s="15">
        <v>88566</v>
      </c>
      <c r="Y3020" s="15">
        <v>-138838</v>
      </c>
      <c r="Z3020" s="15">
        <v>2187</v>
      </c>
      <c r="AA3020" s="15">
        <v>1.7969999999999999</v>
      </c>
      <c r="AB3020" s="15">
        <v>47.2</v>
      </c>
    </row>
    <row r="3021" spans="1:28" ht="15" customHeight="1" x14ac:dyDescent="0.3">
      <c r="A3021" s="15" t="s">
        <v>3149</v>
      </c>
      <c r="B3021" s="15" t="s">
        <v>146</v>
      </c>
      <c r="C3021" s="15" t="s">
        <v>123</v>
      </c>
      <c r="D3021" s="15" t="s">
        <v>111</v>
      </c>
      <c r="E3021" s="15" t="s">
        <v>112</v>
      </c>
      <c r="F3021" s="15">
        <v>3.18</v>
      </c>
      <c r="G3021" s="15">
        <v>599.4</v>
      </c>
      <c r="H3021" s="15">
        <v>24.6</v>
      </c>
      <c r="I3021" s="15">
        <v>49.6</v>
      </c>
      <c r="J3021" s="15">
        <v>8.5</v>
      </c>
      <c r="K3021" s="15">
        <v>6.65</v>
      </c>
      <c r="L3021" s="15">
        <v>21.4</v>
      </c>
      <c r="M3021" s="15">
        <v>194.8</v>
      </c>
      <c r="N3021" s="15">
        <v>57.2</v>
      </c>
      <c r="O3021" s="15">
        <v>93.6</v>
      </c>
      <c r="P3021" s="15" t="s">
        <v>116</v>
      </c>
      <c r="Q3021" s="15">
        <v>196.2</v>
      </c>
      <c r="R3021" s="15">
        <v>3.51</v>
      </c>
      <c r="S3021" s="15">
        <v>0.69</v>
      </c>
      <c r="T3021" s="15">
        <v>1.25</v>
      </c>
      <c r="U3021" s="15">
        <v>3.98</v>
      </c>
      <c r="V3021" s="15">
        <v>61058</v>
      </c>
      <c r="W3021" s="15">
        <v>204883</v>
      </c>
      <c r="X3021" s="15">
        <v>243011</v>
      </c>
      <c r="Y3021" s="15">
        <v>38128</v>
      </c>
      <c r="Z3021" s="15">
        <v>742</v>
      </c>
      <c r="AA3021" s="15">
        <v>5.3639999999999999</v>
      </c>
      <c r="AB3021" s="15">
        <v>52.8</v>
      </c>
    </row>
    <row r="3022" spans="1:28" ht="15" customHeight="1" x14ac:dyDescent="0.3">
      <c r="A3022" s="15" t="s">
        <v>3150</v>
      </c>
      <c r="B3022" s="15" t="s">
        <v>122</v>
      </c>
      <c r="C3022" s="15" t="s">
        <v>152</v>
      </c>
      <c r="D3022" s="15" t="s">
        <v>115</v>
      </c>
      <c r="E3022" s="15" t="s">
        <v>101</v>
      </c>
      <c r="F3022" s="15">
        <v>3.98</v>
      </c>
      <c r="G3022" s="15">
        <v>800.2</v>
      </c>
      <c r="H3022" s="15">
        <v>25</v>
      </c>
      <c r="I3022" s="15">
        <v>82.3</v>
      </c>
      <c r="J3022" s="15">
        <v>7.4</v>
      </c>
      <c r="K3022" s="15">
        <v>7.06</v>
      </c>
      <c r="L3022" s="15">
        <v>32.200000000000003</v>
      </c>
      <c r="M3022" s="15">
        <v>103.3</v>
      </c>
      <c r="N3022" s="15">
        <v>70.8</v>
      </c>
      <c r="O3022" s="15">
        <v>80.400000000000006</v>
      </c>
      <c r="P3022" s="15" t="s">
        <v>127</v>
      </c>
      <c r="Q3022" s="15">
        <v>178.5</v>
      </c>
      <c r="R3022" s="15">
        <v>7.38</v>
      </c>
      <c r="S3022" s="15">
        <v>0.87</v>
      </c>
      <c r="T3022" s="15">
        <v>3.79</v>
      </c>
      <c r="U3022" s="15">
        <v>15.08</v>
      </c>
      <c r="V3022" s="15">
        <v>18166</v>
      </c>
      <c r="W3022" s="15">
        <v>260493</v>
      </c>
      <c r="X3022" s="15">
        <v>273943</v>
      </c>
      <c r="Y3022" s="15">
        <v>13450</v>
      </c>
      <c r="Z3022" s="15">
        <v>5377</v>
      </c>
      <c r="AA3022" s="15">
        <v>2.8050000000000002</v>
      </c>
      <c r="AB3022" s="15">
        <v>48.9</v>
      </c>
    </row>
    <row r="3023" spans="1:28" ht="15" customHeight="1" x14ac:dyDescent="0.3">
      <c r="A3023" s="15" t="s">
        <v>3151</v>
      </c>
      <c r="B3023" s="15" t="s">
        <v>104</v>
      </c>
      <c r="C3023" s="15" t="s">
        <v>110</v>
      </c>
      <c r="D3023" s="15" t="s">
        <v>106</v>
      </c>
      <c r="E3023" s="15" t="s">
        <v>112</v>
      </c>
      <c r="F3023" s="15">
        <v>4.9800000000000004</v>
      </c>
      <c r="G3023" s="15">
        <v>417.2</v>
      </c>
      <c r="H3023" s="15">
        <v>24.4</v>
      </c>
      <c r="I3023" s="15">
        <v>57.9</v>
      </c>
      <c r="J3023" s="15">
        <v>7</v>
      </c>
      <c r="K3023" s="15">
        <v>6.06</v>
      </c>
      <c r="L3023" s="15">
        <v>16.8</v>
      </c>
      <c r="M3023" s="15">
        <v>176.8</v>
      </c>
      <c r="N3023" s="15">
        <v>67.099999999999994</v>
      </c>
      <c r="O3023" s="15">
        <v>71.8</v>
      </c>
      <c r="P3023" s="15" t="s">
        <v>116</v>
      </c>
      <c r="Q3023" s="15">
        <v>197.4</v>
      </c>
      <c r="R3023" s="15">
        <v>5.79</v>
      </c>
      <c r="S3023" s="15">
        <v>0.81</v>
      </c>
      <c r="T3023" s="15">
        <v>1.98</v>
      </c>
      <c r="U3023" s="15">
        <v>9.86</v>
      </c>
      <c r="V3023" s="15">
        <v>21030</v>
      </c>
      <c r="W3023" s="15">
        <v>267953</v>
      </c>
      <c r="X3023" s="15">
        <v>207356</v>
      </c>
      <c r="Y3023" s="15">
        <v>-60597</v>
      </c>
      <c r="Z3023" s="15">
        <v>1260</v>
      </c>
      <c r="AA3023" s="15">
        <v>7.8250000000000002</v>
      </c>
      <c r="AB3023" s="15">
        <v>44.9</v>
      </c>
    </row>
    <row r="3024" spans="1:28" ht="15" customHeight="1" x14ac:dyDescent="0.3">
      <c r="A3024" s="15" t="s">
        <v>3152</v>
      </c>
      <c r="B3024" s="15" t="s">
        <v>109</v>
      </c>
      <c r="C3024" s="15" t="s">
        <v>119</v>
      </c>
      <c r="D3024" s="15" t="s">
        <v>115</v>
      </c>
      <c r="E3024" s="15" t="s">
        <v>101</v>
      </c>
      <c r="F3024" s="15">
        <v>1.59</v>
      </c>
      <c r="G3024" s="15">
        <v>703.1</v>
      </c>
      <c r="H3024" s="15">
        <v>31.8</v>
      </c>
      <c r="I3024" s="15">
        <v>79.5</v>
      </c>
      <c r="J3024" s="15">
        <v>6.4</v>
      </c>
      <c r="K3024" s="15">
        <v>7.05</v>
      </c>
      <c r="L3024" s="15">
        <v>33.6</v>
      </c>
      <c r="M3024" s="15">
        <v>123</v>
      </c>
      <c r="N3024" s="15">
        <v>61.7</v>
      </c>
      <c r="O3024" s="15">
        <v>119.7</v>
      </c>
      <c r="P3024" s="15" t="s">
        <v>116</v>
      </c>
      <c r="Q3024" s="15">
        <v>97.8</v>
      </c>
      <c r="R3024" s="15">
        <v>3.41</v>
      </c>
      <c r="S3024" s="15">
        <v>0.68</v>
      </c>
      <c r="T3024" s="15">
        <v>2.72</v>
      </c>
      <c r="U3024" s="15">
        <v>4.32</v>
      </c>
      <c r="V3024" s="15">
        <v>25483</v>
      </c>
      <c r="W3024" s="15">
        <v>67945</v>
      </c>
      <c r="X3024" s="15">
        <v>110087</v>
      </c>
      <c r="Y3024" s="15">
        <v>42142</v>
      </c>
      <c r="Z3024" s="15">
        <v>1270</v>
      </c>
      <c r="AA3024" s="15">
        <v>3.4020000000000001</v>
      </c>
      <c r="AB3024" s="15">
        <v>67.400000000000006</v>
      </c>
    </row>
    <row r="3025" spans="1:28" ht="15" customHeight="1" x14ac:dyDescent="0.3">
      <c r="A3025" s="15" t="s">
        <v>3153</v>
      </c>
      <c r="B3025" s="15" t="s">
        <v>118</v>
      </c>
      <c r="C3025" s="15" t="s">
        <v>123</v>
      </c>
      <c r="D3025" s="15" t="s">
        <v>106</v>
      </c>
      <c r="E3025" s="15" t="s">
        <v>112</v>
      </c>
      <c r="F3025" s="15">
        <v>8.43</v>
      </c>
      <c r="G3025" s="15">
        <v>545.79999999999995</v>
      </c>
      <c r="H3025" s="15">
        <v>24.8</v>
      </c>
      <c r="I3025" s="15">
        <v>51.5</v>
      </c>
      <c r="J3025" s="15">
        <v>9.9</v>
      </c>
      <c r="K3025" s="15">
        <v>6.25</v>
      </c>
      <c r="L3025" s="15">
        <v>21.9</v>
      </c>
      <c r="M3025" s="15">
        <v>123.9</v>
      </c>
      <c r="N3025" s="15">
        <v>77.099999999999994</v>
      </c>
      <c r="O3025" s="15">
        <v>66.599999999999994</v>
      </c>
      <c r="P3025" s="15" t="s">
        <v>107</v>
      </c>
      <c r="Q3025" s="15">
        <v>110.7</v>
      </c>
      <c r="R3025" s="15">
        <v>4.88</v>
      </c>
      <c r="S3025" s="15">
        <v>0.99</v>
      </c>
      <c r="T3025" s="15">
        <v>3.44</v>
      </c>
      <c r="U3025" s="15">
        <v>29</v>
      </c>
      <c r="V3025" s="15">
        <v>21466</v>
      </c>
      <c r="W3025" s="15">
        <v>602110</v>
      </c>
      <c r="X3025" s="15">
        <v>622514</v>
      </c>
      <c r="Y3025" s="15">
        <v>20404</v>
      </c>
      <c r="Z3025" s="15">
        <v>5911</v>
      </c>
      <c r="AA3025" s="15">
        <v>4.9059999999999997</v>
      </c>
      <c r="AB3025" s="15">
        <v>42.3</v>
      </c>
    </row>
    <row r="3026" spans="1:28" ht="15" customHeight="1" x14ac:dyDescent="0.3">
      <c r="A3026" s="15" t="s">
        <v>3154</v>
      </c>
      <c r="B3026" s="15" t="s">
        <v>126</v>
      </c>
      <c r="C3026" s="15" t="s">
        <v>114</v>
      </c>
      <c r="D3026" s="15" t="s">
        <v>115</v>
      </c>
      <c r="E3026" s="15" t="s">
        <v>112</v>
      </c>
      <c r="F3026" s="15">
        <v>12.03</v>
      </c>
      <c r="G3026" s="15">
        <v>432.7</v>
      </c>
      <c r="H3026" s="15">
        <v>22.7</v>
      </c>
      <c r="I3026" s="15">
        <v>41.3</v>
      </c>
      <c r="J3026" s="15">
        <v>7.7</v>
      </c>
      <c r="K3026" s="15">
        <v>6.23</v>
      </c>
      <c r="L3026" s="15">
        <v>26</v>
      </c>
      <c r="M3026" s="15">
        <v>133.5</v>
      </c>
      <c r="N3026" s="15">
        <v>55.2</v>
      </c>
      <c r="O3026" s="15">
        <v>101.7</v>
      </c>
      <c r="P3026" s="15" t="s">
        <v>107</v>
      </c>
      <c r="Q3026" s="15">
        <v>201.9</v>
      </c>
      <c r="R3026" s="15">
        <v>4.72</v>
      </c>
      <c r="S3026" s="15">
        <v>0.87</v>
      </c>
      <c r="T3026" s="15">
        <v>2.02</v>
      </c>
      <c r="U3026" s="15">
        <v>24.3</v>
      </c>
      <c r="V3026" s="15">
        <v>18293</v>
      </c>
      <c r="W3026" s="15">
        <v>892875</v>
      </c>
      <c r="X3026" s="15">
        <v>444520</v>
      </c>
      <c r="Y3026" s="15">
        <v>-448355</v>
      </c>
      <c r="Z3026" s="15">
        <v>24535</v>
      </c>
      <c r="AA3026" s="15">
        <v>0.99</v>
      </c>
      <c r="AB3026" s="15">
        <v>45.1</v>
      </c>
    </row>
    <row r="3027" spans="1:28" ht="15" customHeight="1" x14ac:dyDescent="0.3">
      <c r="A3027" s="15" t="s">
        <v>3155</v>
      </c>
      <c r="B3027" s="15" t="s">
        <v>109</v>
      </c>
      <c r="C3027" s="15" t="s">
        <v>134</v>
      </c>
      <c r="D3027" s="15" t="s">
        <v>111</v>
      </c>
      <c r="E3027" s="15" t="s">
        <v>112</v>
      </c>
      <c r="F3027" s="15">
        <v>1.38</v>
      </c>
      <c r="G3027" s="15">
        <v>371.5</v>
      </c>
      <c r="H3027" s="15">
        <v>21.9</v>
      </c>
      <c r="I3027" s="15">
        <v>54.6</v>
      </c>
      <c r="J3027" s="15">
        <v>9.1</v>
      </c>
      <c r="K3027" s="15">
        <v>6.62</v>
      </c>
      <c r="L3027" s="15">
        <v>16.600000000000001</v>
      </c>
      <c r="M3027" s="15">
        <v>116.4</v>
      </c>
      <c r="N3027" s="15">
        <v>45.9</v>
      </c>
      <c r="O3027" s="15">
        <v>98.5</v>
      </c>
      <c r="P3027" s="15" t="s">
        <v>127</v>
      </c>
      <c r="Q3027" s="15">
        <v>117.5</v>
      </c>
      <c r="R3027" s="15">
        <v>5.78</v>
      </c>
      <c r="S3027" s="15">
        <v>0.83</v>
      </c>
      <c r="T3027" s="15">
        <v>1.1599999999999999</v>
      </c>
      <c r="U3027" s="15">
        <v>1.6</v>
      </c>
      <c r="V3027" s="15">
        <v>59846</v>
      </c>
      <c r="W3027" s="15">
        <v>85949</v>
      </c>
      <c r="X3027" s="15">
        <v>95754</v>
      </c>
      <c r="Y3027" s="15">
        <v>9805</v>
      </c>
      <c r="Z3027" s="15">
        <v>558</v>
      </c>
      <c r="AA3027" s="15">
        <v>2.867</v>
      </c>
      <c r="AB3027" s="15">
        <v>30.9</v>
      </c>
    </row>
    <row r="3028" spans="1:28" ht="15" customHeight="1" x14ac:dyDescent="0.3">
      <c r="A3028" s="15" t="s">
        <v>3156</v>
      </c>
      <c r="B3028" s="15" t="s">
        <v>146</v>
      </c>
      <c r="C3028" s="15" t="s">
        <v>99</v>
      </c>
      <c r="D3028" s="15" t="s">
        <v>100</v>
      </c>
      <c r="E3028" s="15" t="s">
        <v>120</v>
      </c>
      <c r="F3028" s="15">
        <v>6.77</v>
      </c>
      <c r="G3028" s="15">
        <v>525.9</v>
      </c>
      <c r="H3028" s="15">
        <v>38.4</v>
      </c>
      <c r="I3028" s="15">
        <v>56.5</v>
      </c>
      <c r="J3028" s="15">
        <v>7.4</v>
      </c>
      <c r="K3028" s="15">
        <v>6.57</v>
      </c>
      <c r="L3028" s="15">
        <v>11.8</v>
      </c>
      <c r="M3028" s="15">
        <v>100.4</v>
      </c>
      <c r="N3028" s="15">
        <v>74.599999999999994</v>
      </c>
      <c r="O3028" s="15">
        <v>75.7</v>
      </c>
      <c r="P3028" s="15" t="s">
        <v>102</v>
      </c>
      <c r="Q3028" s="15">
        <v>167.6</v>
      </c>
      <c r="R3028" s="15">
        <v>3.06</v>
      </c>
      <c r="S3028" s="15">
        <v>0.84</v>
      </c>
      <c r="T3028" s="15">
        <v>2.61</v>
      </c>
      <c r="U3028" s="15">
        <v>17.670000000000002</v>
      </c>
      <c r="V3028" s="15">
        <v>23629</v>
      </c>
      <c r="W3028" s="15">
        <v>388396</v>
      </c>
      <c r="X3028" s="15">
        <v>417524</v>
      </c>
      <c r="Y3028" s="15">
        <v>29128</v>
      </c>
      <c r="Z3028" s="15">
        <v>3520</v>
      </c>
      <c r="AA3028" s="15">
        <v>5.0199999999999996</v>
      </c>
      <c r="AB3028" s="15">
        <v>59.4</v>
      </c>
    </row>
    <row r="3029" spans="1:28" ht="15" customHeight="1" x14ac:dyDescent="0.3">
      <c r="A3029" s="15" t="s">
        <v>3157</v>
      </c>
      <c r="B3029" s="15" t="s">
        <v>137</v>
      </c>
      <c r="C3029" s="15" t="s">
        <v>110</v>
      </c>
      <c r="D3029" s="15" t="s">
        <v>177</v>
      </c>
      <c r="E3029" s="15" t="s">
        <v>112</v>
      </c>
      <c r="F3029" s="15">
        <v>14.97</v>
      </c>
      <c r="G3029" s="15">
        <v>299.2</v>
      </c>
      <c r="H3029" s="15">
        <v>24</v>
      </c>
      <c r="I3029" s="15">
        <v>46.5</v>
      </c>
      <c r="J3029" s="15">
        <v>7.8</v>
      </c>
      <c r="K3029" s="15">
        <v>6.98</v>
      </c>
      <c r="L3029" s="15">
        <v>21.1</v>
      </c>
      <c r="M3029" s="15">
        <v>166.7</v>
      </c>
      <c r="N3029" s="15">
        <v>66.599999999999994</v>
      </c>
      <c r="O3029" s="15">
        <v>132.30000000000001</v>
      </c>
      <c r="P3029" s="15" t="s">
        <v>102</v>
      </c>
      <c r="Q3029" s="15">
        <v>194.1</v>
      </c>
      <c r="R3029" s="15">
        <v>5.62</v>
      </c>
      <c r="S3029" s="15">
        <v>0.76</v>
      </c>
      <c r="T3029" s="15">
        <v>73.44</v>
      </c>
      <c r="U3029" s="15">
        <v>1099.4000000000001</v>
      </c>
      <c r="V3029" s="15">
        <v>3288</v>
      </c>
      <c r="W3029" s="15">
        <v>967925</v>
      </c>
      <c r="X3029" s="15">
        <v>3614827</v>
      </c>
      <c r="Y3029" s="15">
        <v>2646902</v>
      </c>
      <c r="Z3029" s="15">
        <v>21717</v>
      </c>
      <c r="AA3029" s="15">
        <v>50.624000000000002</v>
      </c>
      <c r="AB3029" s="15">
        <v>36.700000000000003</v>
      </c>
    </row>
    <row r="3030" spans="1:28" ht="15" customHeight="1" x14ac:dyDescent="0.3">
      <c r="A3030" s="15" t="s">
        <v>3158</v>
      </c>
      <c r="B3030" s="15" t="s">
        <v>146</v>
      </c>
      <c r="C3030" s="15" t="s">
        <v>119</v>
      </c>
      <c r="D3030" s="15" t="s">
        <v>177</v>
      </c>
      <c r="E3030" s="15" t="s">
        <v>101</v>
      </c>
      <c r="F3030" s="15">
        <v>4.6500000000000004</v>
      </c>
      <c r="G3030" s="15">
        <v>839.9</v>
      </c>
      <c r="H3030" s="15">
        <v>26.8</v>
      </c>
      <c r="I3030" s="15">
        <v>55.7</v>
      </c>
      <c r="J3030" s="15">
        <v>7.2</v>
      </c>
      <c r="K3030" s="15">
        <v>6.53</v>
      </c>
      <c r="L3030" s="15">
        <v>20.8</v>
      </c>
      <c r="M3030" s="15">
        <v>121.2</v>
      </c>
      <c r="N3030" s="15">
        <v>59.2</v>
      </c>
      <c r="O3030" s="15">
        <v>139.4</v>
      </c>
      <c r="P3030" s="15" t="s">
        <v>102</v>
      </c>
      <c r="Q3030" s="15">
        <v>140.6</v>
      </c>
      <c r="R3030" s="15">
        <v>5.74</v>
      </c>
      <c r="S3030" s="15">
        <v>0.83</v>
      </c>
      <c r="T3030" s="15">
        <v>72.92</v>
      </c>
      <c r="U3030" s="15">
        <v>339.08</v>
      </c>
      <c r="V3030" s="15">
        <v>2893</v>
      </c>
      <c r="W3030" s="15">
        <v>267666</v>
      </c>
      <c r="X3030" s="15">
        <v>980958</v>
      </c>
      <c r="Y3030" s="15">
        <v>713292</v>
      </c>
      <c r="Z3030" s="15">
        <v>8348</v>
      </c>
      <c r="AA3030" s="15">
        <v>40.618000000000002</v>
      </c>
      <c r="AB3030" s="15">
        <v>39.200000000000003</v>
      </c>
    </row>
    <row r="3031" spans="1:28" ht="15" customHeight="1" x14ac:dyDescent="0.3">
      <c r="A3031" s="15" t="s">
        <v>3159</v>
      </c>
      <c r="B3031" s="15" t="s">
        <v>98</v>
      </c>
      <c r="C3031" s="15" t="s">
        <v>123</v>
      </c>
      <c r="D3031" s="15" t="s">
        <v>177</v>
      </c>
      <c r="E3031" s="15" t="s">
        <v>112</v>
      </c>
      <c r="F3031" s="15">
        <v>0.55000000000000004</v>
      </c>
      <c r="G3031" s="15">
        <v>437.9</v>
      </c>
      <c r="H3031" s="15">
        <v>21.2</v>
      </c>
      <c r="I3031" s="15">
        <v>86.3</v>
      </c>
      <c r="J3031" s="15">
        <v>7.2</v>
      </c>
      <c r="K3031" s="15">
        <v>6.09</v>
      </c>
      <c r="L3031" s="15">
        <v>26</v>
      </c>
      <c r="M3031" s="15">
        <v>111</v>
      </c>
      <c r="N3031" s="15">
        <v>68</v>
      </c>
      <c r="O3031" s="15">
        <v>100.4</v>
      </c>
      <c r="P3031" s="15" t="s">
        <v>107</v>
      </c>
      <c r="Q3031" s="15">
        <v>142.1</v>
      </c>
      <c r="R3031" s="15">
        <v>3.61</v>
      </c>
      <c r="S3031" s="15">
        <v>0.91</v>
      </c>
      <c r="T3031" s="15">
        <v>35.090000000000003</v>
      </c>
      <c r="U3031" s="15">
        <v>19.3</v>
      </c>
      <c r="V3031" s="15">
        <v>3865</v>
      </c>
      <c r="W3031" s="15">
        <v>35048</v>
      </c>
      <c r="X3031" s="15">
        <v>74594</v>
      </c>
      <c r="Y3031" s="15">
        <v>39546</v>
      </c>
      <c r="Z3031" s="15">
        <v>1312</v>
      </c>
      <c r="AA3031" s="15">
        <v>14.71</v>
      </c>
      <c r="AB3031" s="15">
        <v>49</v>
      </c>
    </row>
    <row r="3032" spans="1:28" ht="15" customHeight="1" x14ac:dyDescent="0.3">
      <c r="A3032" s="15" t="s">
        <v>3160</v>
      </c>
      <c r="B3032" s="15" t="s">
        <v>122</v>
      </c>
      <c r="C3032" s="15" t="s">
        <v>170</v>
      </c>
      <c r="D3032" s="15" t="s">
        <v>100</v>
      </c>
      <c r="E3032" s="15" t="s">
        <v>101</v>
      </c>
      <c r="F3032" s="15">
        <v>11.43</v>
      </c>
      <c r="G3032" s="15">
        <v>783.5</v>
      </c>
      <c r="H3032" s="15">
        <v>26.5</v>
      </c>
      <c r="I3032" s="15">
        <v>70</v>
      </c>
      <c r="J3032" s="15">
        <v>6</v>
      </c>
      <c r="K3032" s="15">
        <v>6.85</v>
      </c>
      <c r="L3032" s="15">
        <v>27.7</v>
      </c>
      <c r="M3032" s="15">
        <v>71.3</v>
      </c>
      <c r="N3032" s="15">
        <v>85.6</v>
      </c>
      <c r="O3032" s="15">
        <v>111.6</v>
      </c>
      <c r="P3032" s="15" t="s">
        <v>116</v>
      </c>
      <c r="Q3032" s="15">
        <v>158.30000000000001</v>
      </c>
      <c r="R3032" s="15">
        <v>2.79</v>
      </c>
      <c r="S3032" s="15">
        <v>0.78</v>
      </c>
      <c r="T3032" s="15">
        <v>3.3</v>
      </c>
      <c r="U3032" s="15">
        <v>37.72</v>
      </c>
      <c r="V3032" s="15">
        <v>22717</v>
      </c>
      <c r="W3032" s="15">
        <v>562870</v>
      </c>
      <c r="X3032" s="15">
        <v>856885</v>
      </c>
      <c r="Y3032" s="15">
        <v>294015</v>
      </c>
      <c r="Z3032" s="15">
        <v>3764</v>
      </c>
      <c r="AA3032" s="15">
        <v>10.021000000000001</v>
      </c>
      <c r="AB3032" s="15">
        <v>59.7</v>
      </c>
    </row>
    <row r="3033" spans="1:28" ht="15" customHeight="1" x14ac:dyDescent="0.3">
      <c r="A3033" s="15" t="s">
        <v>3161</v>
      </c>
      <c r="B3033" s="15" t="s">
        <v>122</v>
      </c>
      <c r="C3033" s="15" t="s">
        <v>129</v>
      </c>
      <c r="D3033" s="15" t="s">
        <v>115</v>
      </c>
      <c r="E3033" s="15" t="s">
        <v>112</v>
      </c>
      <c r="F3033" s="15">
        <v>7.76</v>
      </c>
      <c r="G3033" s="15">
        <v>512.70000000000005</v>
      </c>
      <c r="H3033" s="15">
        <v>27.5</v>
      </c>
      <c r="I3033" s="15">
        <v>80.599999999999994</v>
      </c>
      <c r="J3033" s="15">
        <v>7.2</v>
      </c>
      <c r="K3033" s="15">
        <v>6.83</v>
      </c>
      <c r="L3033" s="15">
        <v>24</v>
      </c>
      <c r="M3033" s="15">
        <v>91.2</v>
      </c>
      <c r="N3033" s="15">
        <v>58.7</v>
      </c>
      <c r="O3033" s="15">
        <v>30</v>
      </c>
      <c r="P3033" s="15" t="s">
        <v>107</v>
      </c>
      <c r="Q3033" s="15">
        <v>226.1</v>
      </c>
      <c r="R3033" s="15">
        <v>4.72</v>
      </c>
      <c r="S3033" s="15">
        <v>0.92</v>
      </c>
      <c r="T3033" s="15">
        <v>3.52</v>
      </c>
      <c r="U3033" s="15">
        <v>27.32</v>
      </c>
      <c r="V3033" s="15">
        <v>23299</v>
      </c>
      <c r="W3033" s="15">
        <v>621413</v>
      </c>
      <c r="X3033" s="15">
        <v>636529</v>
      </c>
      <c r="Y3033" s="15">
        <v>15116</v>
      </c>
      <c r="Z3033" s="15">
        <v>15544</v>
      </c>
      <c r="AA3033" s="15">
        <v>1.758</v>
      </c>
      <c r="AB3033" s="15">
        <v>50.4</v>
      </c>
    </row>
    <row r="3034" spans="1:28" ht="15" customHeight="1" x14ac:dyDescent="0.3">
      <c r="A3034" s="15" t="s">
        <v>3162</v>
      </c>
      <c r="B3034" s="15" t="s">
        <v>104</v>
      </c>
      <c r="C3034" s="15" t="s">
        <v>129</v>
      </c>
      <c r="D3034" s="15" t="s">
        <v>177</v>
      </c>
      <c r="E3034" s="15" t="s">
        <v>112</v>
      </c>
      <c r="F3034" s="15">
        <v>5.68</v>
      </c>
      <c r="G3034" s="15">
        <v>816.5</v>
      </c>
      <c r="H3034" s="15">
        <v>24.7</v>
      </c>
      <c r="I3034" s="15">
        <v>65.5</v>
      </c>
      <c r="J3034" s="15">
        <v>6.7</v>
      </c>
      <c r="K3034" s="15">
        <v>6.84</v>
      </c>
      <c r="L3034" s="15">
        <v>25.1</v>
      </c>
      <c r="M3034" s="15">
        <v>144.9</v>
      </c>
      <c r="N3034" s="15">
        <v>41.2</v>
      </c>
      <c r="O3034" s="15">
        <v>107.2</v>
      </c>
      <c r="P3034" s="15" t="s">
        <v>116</v>
      </c>
      <c r="Q3034" s="15">
        <v>180.1</v>
      </c>
      <c r="R3034" s="15">
        <v>4.62</v>
      </c>
      <c r="S3034" s="15">
        <v>0.91</v>
      </c>
      <c r="T3034" s="15">
        <v>61.26</v>
      </c>
      <c r="U3034" s="15">
        <v>347.96</v>
      </c>
      <c r="V3034" s="15">
        <v>3922</v>
      </c>
      <c r="W3034" s="15">
        <v>336455</v>
      </c>
      <c r="X3034" s="15">
        <v>1364699</v>
      </c>
      <c r="Y3034" s="15">
        <v>1028244</v>
      </c>
      <c r="Z3034" s="15">
        <v>6128</v>
      </c>
      <c r="AA3034" s="15">
        <v>56.781999999999996</v>
      </c>
      <c r="AB3034" s="15">
        <v>54.3</v>
      </c>
    </row>
    <row r="3035" spans="1:28" ht="15" customHeight="1" x14ac:dyDescent="0.3">
      <c r="A3035" s="15" t="s">
        <v>3163</v>
      </c>
      <c r="B3035" s="15" t="s">
        <v>146</v>
      </c>
      <c r="C3035" s="15" t="s">
        <v>105</v>
      </c>
      <c r="D3035" s="15" t="s">
        <v>115</v>
      </c>
      <c r="E3035" s="15" t="s">
        <v>101</v>
      </c>
      <c r="F3035" s="15">
        <v>2.42</v>
      </c>
      <c r="G3035" s="15">
        <v>1087.2</v>
      </c>
      <c r="H3035" s="15">
        <v>31.9</v>
      </c>
      <c r="I3035" s="15">
        <v>76.8</v>
      </c>
      <c r="J3035" s="15">
        <v>7.9</v>
      </c>
      <c r="K3035" s="15">
        <v>6.01</v>
      </c>
      <c r="L3035" s="15">
        <v>27.4</v>
      </c>
      <c r="M3035" s="15">
        <v>117.6</v>
      </c>
      <c r="N3035" s="15">
        <v>71.3</v>
      </c>
      <c r="O3035" s="15">
        <v>97.8</v>
      </c>
      <c r="P3035" s="15" t="s">
        <v>116</v>
      </c>
      <c r="Q3035" s="15">
        <v>198.9</v>
      </c>
      <c r="R3035" s="15">
        <v>1.89</v>
      </c>
      <c r="S3035" s="15">
        <v>0.76</v>
      </c>
      <c r="T3035" s="15">
        <v>1.76</v>
      </c>
      <c r="U3035" s="15">
        <v>4.26</v>
      </c>
      <c r="V3035" s="15">
        <v>25373</v>
      </c>
      <c r="W3035" s="15">
        <v>147595</v>
      </c>
      <c r="X3035" s="15">
        <v>108089</v>
      </c>
      <c r="Y3035" s="15">
        <v>-39506</v>
      </c>
      <c r="Z3035" s="15">
        <v>2130</v>
      </c>
      <c r="AA3035" s="15">
        <v>2</v>
      </c>
      <c r="AB3035" s="15">
        <v>73.400000000000006</v>
      </c>
    </row>
    <row r="3036" spans="1:28" ht="15" customHeight="1" x14ac:dyDescent="0.3">
      <c r="A3036" s="15" t="s">
        <v>3164</v>
      </c>
      <c r="B3036" s="15" t="s">
        <v>137</v>
      </c>
      <c r="C3036" s="15" t="s">
        <v>152</v>
      </c>
      <c r="D3036" s="15" t="s">
        <v>132</v>
      </c>
      <c r="E3036" s="15" t="s">
        <v>120</v>
      </c>
      <c r="F3036" s="15">
        <v>10.36</v>
      </c>
      <c r="G3036" s="15">
        <v>459</v>
      </c>
      <c r="H3036" s="15">
        <v>31.7</v>
      </c>
      <c r="I3036" s="15">
        <v>27.6</v>
      </c>
      <c r="J3036" s="15">
        <v>7.2</v>
      </c>
      <c r="K3036" s="15">
        <v>7.46</v>
      </c>
      <c r="L3036" s="15">
        <v>24.1</v>
      </c>
      <c r="M3036" s="15">
        <v>148</v>
      </c>
      <c r="N3036" s="15">
        <v>56.3</v>
      </c>
      <c r="O3036" s="15">
        <v>144.6</v>
      </c>
      <c r="P3036" s="15" t="s">
        <v>107</v>
      </c>
      <c r="Q3036" s="15">
        <v>200.7</v>
      </c>
      <c r="R3036" s="15">
        <v>6.43</v>
      </c>
      <c r="S3036" s="15">
        <v>0.84</v>
      </c>
      <c r="T3036" s="15">
        <v>1.1200000000000001</v>
      </c>
      <c r="U3036" s="15">
        <v>11.6</v>
      </c>
      <c r="V3036" s="15">
        <v>108041</v>
      </c>
      <c r="W3036" s="15">
        <v>626278</v>
      </c>
      <c r="X3036" s="15">
        <v>1253276</v>
      </c>
      <c r="Y3036" s="15">
        <v>626998</v>
      </c>
      <c r="Z3036" s="15">
        <v>8070</v>
      </c>
      <c r="AA3036" s="15">
        <v>1.4370000000000001</v>
      </c>
      <c r="AB3036" s="15">
        <v>35.299999999999997</v>
      </c>
    </row>
    <row r="3037" spans="1:28" ht="15" customHeight="1" x14ac:dyDescent="0.3">
      <c r="A3037" s="15" t="s">
        <v>3165</v>
      </c>
      <c r="B3037" s="15" t="s">
        <v>98</v>
      </c>
      <c r="C3037" s="15" t="s">
        <v>114</v>
      </c>
      <c r="D3037" s="15" t="s">
        <v>100</v>
      </c>
      <c r="E3037" s="15" t="s">
        <v>112</v>
      </c>
      <c r="F3037" s="15">
        <v>12.03</v>
      </c>
      <c r="G3037" s="15">
        <v>709.8</v>
      </c>
      <c r="H3037" s="15">
        <v>22.5</v>
      </c>
      <c r="I3037" s="15">
        <v>60.4</v>
      </c>
      <c r="J3037" s="15">
        <v>7.8</v>
      </c>
      <c r="K3037" s="15">
        <v>6.7</v>
      </c>
      <c r="L3037" s="15">
        <v>29.6</v>
      </c>
      <c r="M3037" s="15">
        <v>103.7</v>
      </c>
      <c r="N3037" s="15">
        <v>51.2</v>
      </c>
      <c r="O3037" s="15">
        <v>108.1</v>
      </c>
      <c r="P3037" s="15" t="s">
        <v>116</v>
      </c>
      <c r="Q3037" s="15">
        <v>203.2</v>
      </c>
      <c r="R3037" s="15">
        <v>1.6</v>
      </c>
      <c r="S3037" s="15">
        <v>0.98</v>
      </c>
      <c r="T3037" s="15">
        <v>2.93</v>
      </c>
      <c r="U3037" s="15">
        <v>35.25</v>
      </c>
      <c r="V3037" s="15">
        <v>27086</v>
      </c>
      <c r="W3037" s="15">
        <v>588990</v>
      </c>
      <c r="X3037" s="15">
        <v>954782</v>
      </c>
      <c r="Y3037" s="15">
        <v>365792</v>
      </c>
      <c r="Z3037" s="15">
        <v>4186</v>
      </c>
      <c r="AA3037" s="15">
        <v>8.4209999999999994</v>
      </c>
      <c r="AB3037" s="15">
        <v>48.8</v>
      </c>
    </row>
    <row r="3038" spans="1:28" ht="15" customHeight="1" x14ac:dyDescent="0.3">
      <c r="A3038" s="15" t="s">
        <v>3166</v>
      </c>
      <c r="B3038" s="15" t="s">
        <v>122</v>
      </c>
      <c r="C3038" s="15" t="s">
        <v>152</v>
      </c>
      <c r="D3038" s="15" t="s">
        <v>106</v>
      </c>
      <c r="E3038" s="15" t="s">
        <v>101</v>
      </c>
      <c r="F3038" s="15">
        <v>10.89</v>
      </c>
      <c r="G3038" s="15">
        <v>931.5</v>
      </c>
      <c r="H3038" s="15">
        <v>30.8</v>
      </c>
      <c r="I3038" s="15">
        <v>52.1</v>
      </c>
      <c r="J3038" s="15">
        <v>7.5</v>
      </c>
      <c r="K3038" s="15">
        <v>6.81</v>
      </c>
      <c r="L3038" s="15">
        <v>24.3</v>
      </c>
      <c r="M3038" s="15">
        <v>132.4</v>
      </c>
      <c r="N3038" s="15">
        <v>51.3</v>
      </c>
      <c r="O3038" s="15">
        <v>86.5</v>
      </c>
      <c r="P3038" s="15" t="s">
        <v>127</v>
      </c>
      <c r="Q3038" s="15">
        <v>248.4</v>
      </c>
      <c r="R3038" s="15">
        <v>7.2</v>
      </c>
      <c r="S3038" s="15">
        <v>0.76</v>
      </c>
      <c r="T3038" s="15">
        <v>3.7</v>
      </c>
      <c r="U3038" s="15">
        <v>40.29</v>
      </c>
      <c r="V3038" s="15">
        <v>21911</v>
      </c>
      <c r="W3038" s="15">
        <v>838222</v>
      </c>
      <c r="X3038" s="15">
        <v>882794</v>
      </c>
      <c r="Y3038" s="15">
        <v>44572</v>
      </c>
      <c r="Z3038" s="15">
        <v>7043</v>
      </c>
      <c r="AA3038" s="15">
        <v>5.7210000000000001</v>
      </c>
      <c r="AB3038" s="15">
        <v>46.7</v>
      </c>
    </row>
    <row r="3039" spans="1:28" ht="15" customHeight="1" x14ac:dyDescent="0.3">
      <c r="A3039" s="15" t="s">
        <v>3167</v>
      </c>
      <c r="B3039" s="15" t="s">
        <v>122</v>
      </c>
      <c r="C3039" s="15" t="s">
        <v>105</v>
      </c>
      <c r="D3039" s="15" t="s">
        <v>130</v>
      </c>
      <c r="E3039" s="15" t="s">
        <v>112</v>
      </c>
      <c r="F3039" s="15">
        <v>3.9</v>
      </c>
      <c r="G3039" s="15">
        <v>465.2</v>
      </c>
      <c r="H3039" s="15">
        <v>24.3</v>
      </c>
      <c r="I3039" s="15">
        <v>53</v>
      </c>
      <c r="J3039" s="15">
        <v>8</v>
      </c>
      <c r="K3039" s="15">
        <v>7.73</v>
      </c>
      <c r="L3039" s="15">
        <v>26.3</v>
      </c>
      <c r="M3039" s="15">
        <v>108.7</v>
      </c>
      <c r="N3039" s="15">
        <v>55.8</v>
      </c>
      <c r="O3039" s="15">
        <v>78.599999999999994</v>
      </c>
      <c r="P3039" s="15" t="s">
        <v>107</v>
      </c>
      <c r="Q3039" s="15">
        <v>120.4</v>
      </c>
      <c r="R3039" s="15">
        <v>6.22</v>
      </c>
      <c r="S3039" s="15">
        <v>0.69</v>
      </c>
      <c r="T3039" s="15">
        <v>0.41</v>
      </c>
      <c r="U3039" s="15">
        <v>1.6</v>
      </c>
      <c r="V3039" s="15">
        <v>78256</v>
      </c>
      <c r="W3039" s="15">
        <v>262457</v>
      </c>
      <c r="X3039" s="15">
        <v>125210</v>
      </c>
      <c r="Y3039" s="15">
        <v>-137247</v>
      </c>
      <c r="Z3039" s="15">
        <v>3292</v>
      </c>
      <c r="AA3039" s="15">
        <v>0.48599999999999999</v>
      </c>
      <c r="AB3039" s="15">
        <v>36.6</v>
      </c>
    </row>
    <row r="3040" spans="1:28" ht="15" customHeight="1" x14ac:dyDescent="0.3">
      <c r="A3040" s="15" t="s">
        <v>3168</v>
      </c>
      <c r="B3040" s="15" t="s">
        <v>118</v>
      </c>
      <c r="C3040" s="15" t="s">
        <v>105</v>
      </c>
      <c r="D3040" s="15" t="s">
        <v>111</v>
      </c>
      <c r="E3040" s="15" t="s">
        <v>101</v>
      </c>
      <c r="F3040" s="15">
        <v>13.1</v>
      </c>
      <c r="G3040" s="15">
        <v>855.7</v>
      </c>
      <c r="H3040" s="15">
        <v>33.200000000000003</v>
      </c>
      <c r="I3040" s="15">
        <v>64</v>
      </c>
      <c r="J3040" s="15">
        <v>7.6</v>
      </c>
      <c r="K3040" s="15">
        <v>5.66</v>
      </c>
      <c r="L3040" s="15">
        <v>33.1</v>
      </c>
      <c r="M3040" s="15">
        <v>139.6</v>
      </c>
      <c r="N3040" s="15">
        <v>69</v>
      </c>
      <c r="O3040" s="15">
        <v>113.5</v>
      </c>
      <c r="P3040" s="15" t="s">
        <v>107</v>
      </c>
      <c r="Q3040" s="15">
        <v>62.5</v>
      </c>
      <c r="R3040" s="15">
        <v>3.02</v>
      </c>
      <c r="S3040" s="15">
        <v>0.65</v>
      </c>
      <c r="T3040" s="15">
        <v>0.33</v>
      </c>
      <c r="U3040" s="15">
        <v>4.32</v>
      </c>
      <c r="V3040" s="15">
        <v>73959</v>
      </c>
      <c r="W3040" s="15">
        <v>753969</v>
      </c>
      <c r="X3040" s="15">
        <v>319503</v>
      </c>
      <c r="Y3040" s="15">
        <v>-434466</v>
      </c>
      <c r="Z3040" s="15">
        <v>6181</v>
      </c>
      <c r="AA3040" s="15">
        <v>0.69899999999999995</v>
      </c>
      <c r="AB3040" s="15">
        <v>53.1</v>
      </c>
    </row>
    <row r="3041" spans="1:28" ht="15" customHeight="1" x14ac:dyDescent="0.3">
      <c r="A3041" s="15" t="s">
        <v>3169</v>
      </c>
      <c r="B3041" s="15" t="s">
        <v>109</v>
      </c>
      <c r="C3041" s="15" t="s">
        <v>129</v>
      </c>
      <c r="D3041" s="15" t="s">
        <v>130</v>
      </c>
      <c r="E3041" s="15" t="s">
        <v>101</v>
      </c>
      <c r="F3041" s="15">
        <v>12.49</v>
      </c>
      <c r="G3041" s="15">
        <v>801.7</v>
      </c>
      <c r="H3041" s="15">
        <v>25.6</v>
      </c>
      <c r="I3041" s="15">
        <v>53.6</v>
      </c>
      <c r="J3041" s="15">
        <v>6.7</v>
      </c>
      <c r="K3041" s="15">
        <v>6.79</v>
      </c>
      <c r="L3041" s="15">
        <v>29.2</v>
      </c>
      <c r="M3041" s="15">
        <v>143.9</v>
      </c>
      <c r="N3041" s="15">
        <v>71.099999999999994</v>
      </c>
      <c r="O3041" s="15">
        <v>94.6</v>
      </c>
      <c r="P3041" s="15" t="s">
        <v>116</v>
      </c>
      <c r="Q3041" s="15">
        <v>322</v>
      </c>
      <c r="R3041" s="15">
        <v>8.08</v>
      </c>
      <c r="S3041" s="15">
        <v>0.8</v>
      </c>
      <c r="T3041" s="15">
        <v>1.85</v>
      </c>
      <c r="U3041" s="15">
        <v>23.11</v>
      </c>
      <c r="V3041" s="15">
        <v>68539</v>
      </c>
      <c r="W3041" s="15">
        <v>947518</v>
      </c>
      <c r="X3041" s="15">
        <v>1583936</v>
      </c>
      <c r="Y3041" s="15">
        <v>636418</v>
      </c>
      <c r="Z3041" s="15">
        <v>6144</v>
      </c>
      <c r="AA3041" s="15">
        <v>3.7610000000000001</v>
      </c>
      <c r="AB3041" s="15">
        <v>43</v>
      </c>
    </row>
    <row r="3042" spans="1:28" ht="15" customHeight="1" x14ac:dyDescent="0.3">
      <c r="A3042" s="15" t="s">
        <v>3170</v>
      </c>
      <c r="B3042" s="15" t="s">
        <v>104</v>
      </c>
      <c r="C3042" s="15" t="s">
        <v>170</v>
      </c>
      <c r="D3042" s="15" t="s">
        <v>177</v>
      </c>
      <c r="E3042" s="15" t="s">
        <v>101</v>
      </c>
      <c r="F3042" s="15">
        <v>5.84</v>
      </c>
      <c r="G3042" s="15">
        <v>969.6</v>
      </c>
      <c r="H3042" s="15">
        <v>33.1</v>
      </c>
      <c r="I3042" s="15">
        <v>73.099999999999994</v>
      </c>
      <c r="J3042" s="15">
        <v>7.7</v>
      </c>
      <c r="K3042" s="15">
        <v>6.16</v>
      </c>
      <c r="L3042" s="15">
        <v>30.8</v>
      </c>
      <c r="M3042" s="15">
        <v>131</v>
      </c>
      <c r="N3042" s="15">
        <v>64.5</v>
      </c>
      <c r="O3042" s="15">
        <v>117.1</v>
      </c>
      <c r="P3042" s="15" t="s">
        <v>107</v>
      </c>
      <c r="Q3042" s="15">
        <v>79.900000000000006</v>
      </c>
      <c r="R3042" s="15">
        <v>6</v>
      </c>
      <c r="S3042" s="15">
        <v>0.71</v>
      </c>
      <c r="T3042" s="15">
        <v>43.46</v>
      </c>
      <c r="U3042" s="15">
        <v>253.81</v>
      </c>
      <c r="V3042" s="15">
        <v>3527</v>
      </c>
      <c r="W3042" s="15">
        <v>355549</v>
      </c>
      <c r="X3042" s="15">
        <v>895188</v>
      </c>
      <c r="Y3042" s="15">
        <v>539639</v>
      </c>
      <c r="Z3042" s="15">
        <v>12944</v>
      </c>
      <c r="AA3042" s="15">
        <v>19.608000000000001</v>
      </c>
      <c r="AB3042" s="15">
        <v>48.1</v>
      </c>
    </row>
    <row r="3043" spans="1:28" ht="15" customHeight="1" x14ac:dyDescent="0.3">
      <c r="A3043" s="15" t="s">
        <v>3171</v>
      </c>
      <c r="B3043" s="15" t="s">
        <v>109</v>
      </c>
      <c r="C3043" s="15" t="s">
        <v>123</v>
      </c>
      <c r="D3043" s="15" t="s">
        <v>177</v>
      </c>
      <c r="E3043" s="15" t="s">
        <v>120</v>
      </c>
      <c r="F3043" s="15">
        <v>12.04</v>
      </c>
      <c r="G3043" s="15">
        <v>80</v>
      </c>
      <c r="H3043" s="15">
        <v>36</v>
      </c>
      <c r="I3043" s="15">
        <v>36.200000000000003</v>
      </c>
      <c r="J3043" s="15">
        <v>7.8</v>
      </c>
      <c r="K3043" s="15">
        <v>6.74</v>
      </c>
      <c r="L3043" s="15">
        <v>21.1</v>
      </c>
      <c r="M3043" s="15">
        <v>136.6</v>
      </c>
      <c r="N3043" s="15">
        <v>77.900000000000006</v>
      </c>
      <c r="O3043" s="15">
        <v>98.8</v>
      </c>
      <c r="P3043" s="15" t="s">
        <v>107</v>
      </c>
      <c r="Q3043" s="15">
        <v>224</v>
      </c>
      <c r="R3043" s="15">
        <v>6.83</v>
      </c>
      <c r="S3043" s="15">
        <v>0.82</v>
      </c>
      <c r="T3043" s="15">
        <v>40.79</v>
      </c>
      <c r="U3043" s="15">
        <v>491.11</v>
      </c>
      <c r="V3043" s="15">
        <v>3170</v>
      </c>
      <c r="W3043" s="15">
        <v>892032</v>
      </c>
      <c r="X3043" s="15">
        <v>1556819</v>
      </c>
      <c r="Y3043" s="15">
        <v>664787</v>
      </c>
      <c r="Z3043" s="15">
        <v>23888</v>
      </c>
      <c r="AA3043" s="15">
        <v>20.559000000000001</v>
      </c>
      <c r="AB3043" s="15">
        <v>19.100000000000001</v>
      </c>
    </row>
    <row r="3044" spans="1:28" ht="15" customHeight="1" x14ac:dyDescent="0.3">
      <c r="A3044" s="15" t="s">
        <v>3172</v>
      </c>
      <c r="B3044" s="15" t="s">
        <v>104</v>
      </c>
      <c r="C3044" s="15" t="s">
        <v>134</v>
      </c>
      <c r="D3044" s="15" t="s">
        <v>130</v>
      </c>
      <c r="E3044" s="15" t="s">
        <v>112</v>
      </c>
      <c r="F3044" s="15">
        <v>7.71</v>
      </c>
      <c r="G3044" s="15">
        <v>636.5</v>
      </c>
      <c r="H3044" s="15">
        <v>20.3</v>
      </c>
      <c r="I3044" s="15">
        <v>54.1</v>
      </c>
      <c r="J3044" s="15">
        <v>7.8</v>
      </c>
      <c r="K3044" s="15">
        <v>6.93</v>
      </c>
      <c r="L3044" s="15">
        <v>19.399999999999999</v>
      </c>
      <c r="M3044" s="15">
        <v>94.9</v>
      </c>
      <c r="N3044" s="15">
        <v>74.900000000000006</v>
      </c>
      <c r="O3044" s="15">
        <v>155.80000000000001</v>
      </c>
      <c r="P3044" s="15" t="s">
        <v>116</v>
      </c>
      <c r="Q3044" s="15">
        <v>126.8</v>
      </c>
      <c r="R3044" s="15">
        <v>7.39</v>
      </c>
      <c r="S3044" s="15">
        <v>0.71</v>
      </c>
      <c r="T3044" s="15">
        <v>1.64</v>
      </c>
      <c r="U3044" s="15">
        <v>12.64</v>
      </c>
      <c r="V3044" s="15">
        <v>60665</v>
      </c>
      <c r="W3044" s="15">
        <v>455883</v>
      </c>
      <c r="X3044" s="15">
        <v>766806</v>
      </c>
      <c r="Y3044" s="15">
        <v>310923</v>
      </c>
      <c r="Z3044" s="15">
        <v>2630</v>
      </c>
      <c r="AA3044" s="15">
        <v>4.806</v>
      </c>
      <c r="AB3044" s="15">
        <v>32.799999999999997</v>
      </c>
    </row>
    <row r="3045" spans="1:28" ht="15" customHeight="1" x14ac:dyDescent="0.3">
      <c r="A3045" s="15" t="s">
        <v>3173</v>
      </c>
      <c r="B3045" s="15" t="s">
        <v>109</v>
      </c>
      <c r="C3045" s="15" t="s">
        <v>114</v>
      </c>
      <c r="D3045" s="15" t="s">
        <v>144</v>
      </c>
      <c r="E3045" s="15" t="s">
        <v>101</v>
      </c>
      <c r="F3045" s="15">
        <v>14.12</v>
      </c>
      <c r="G3045" s="15">
        <v>443.6</v>
      </c>
      <c r="H3045" s="15">
        <v>25</v>
      </c>
      <c r="I3045" s="15">
        <v>80.8</v>
      </c>
      <c r="J3045" s="15">
        <v>6.1</v>
      </c>
      <c r="K3045" s="15">
        <v>6.51</v>
      </c>
      <c r="L3045" s="15">
        <v>36.299999999999997</v>
      </c>
      <c r="M3045" s="15">
        <v>107.6</v>
      </c>
      <c r="N3045" s="15">
        <v>65.5</v>
      </c>
      <c r="O3045" s="15">
        <v>111</v>
      </c>
      <c r="P3045" s="15" t="s">
        <v>107</v>
      </c>
      <c r="Q3045" s="15">
        <v>132.6</v>
      </c>
      <c r="R3045" s="15">
        <v>4.08</v>
      </c>
      <c r="S3045" s="15">
        <v>0.66</v>
      </c>
      <c r="T3045" s="15">
        <v>1.75</v>
      </c>
      <c r="U3045" s="15">
        <v>24.71</v>
      </c>
      <c r="V3045" s="15">
        <v>57560</v>
      </c>
      <c r="W3045" s="15">
        <v>954403</v>
      </c>
      <c r="X3045" s="15">
        <v>1422308</v>
      </c>
      <c r="Y3045" s="15">
        <v>467905</v>
      </c>
      <c r="Z3045" s="15">
        <v>6632</v>
      </c>
      <c r="AA3045" s="15">
        <v>3.726</v>
      </c>
      <c r="AB3045" s="15">
        <v>52.5</v>
      </c>
    </row>
    <row r="3046" spans="1:28" ht="15" customHeight="1" x14ac:dyDescent="0.3">
      <c r="A3046" s="15" t="s">
        <v>3174</v>
      </c>
      <c r="B3046" s="15" t="s">
        <v>146</v>
      </c>
      <c r="C3046" s="15" t="s">
        <v>119</v>
      </c>
      <c r="D3046" s="15" t="s">
        <v>106</v>
      </c>
      <c r="E3046" s="15" t="s">
        <v>112</v>
      </c>
      <c r="F3046" s="15">
        <v>5.08</v>
      </c>
      <c r="G3046" s="15">
        <v>420.8</v>
      </c>
      <c r="H3046" s="15">
        <v>25.4</v>
      </c>
      <c r="I3046" s="15">
        <v>54</v>
      </c>
      <c r="J3046" s="15">
        <v>7.2</v>
      </c>
      <c r="K3046" s="15">
        <v>6.38</v>
      </c>
      <c r="L3046" s="15">
        <v>21.8</v>
      </c>
      <c r="M3046" s="15">
        <v>157.5</v>
      </c>
      <c r="N3046" s="15">
        <v>50.6</v>
      </c>
      <c r="O3046" s="15">
        <v>67.099999999999994</v>
      </c>
      <c r="P3046" s="15" t="s">
        <v>127</v>
      </c>
      <c r="Q3046" s="15">
        <v>205.6</v>
      </c>
      <c r="R3046" s="15">
        <v>3.23</v>
      </c>
      <c r="S3046" s="15">
        <v>0.9</v>
      </c>
      <c r="T3046" s="15">
        <v>3.94</v>
      </c>
      <c r="U3046" s="15">
        <v>20.02</v>
      </c>
      <c r="V3046" s="15">
        <v>18709</v>
      </c>
      <c r="W3046" s="15">
        <v>282617</v>
      </c>
      <c r="X3046" s="15">
        <v>374554</v>
      </c>
      <c r="Y3046" s="15">
        <v>91937</v>
      </c>
      <c r="Z3046" s="15">
        <v>2731</v>
      </c>
      <c r="AA3046" s="15">
        <v>7.3310000000000004</v>
      </c>
      <c r="AB3046" s="15">
        <v>36.799999999999997</v>
      </c>
    </row>
    <row r="3047" spans="1:28" ht="15" customHeight="1" x14ac:dyDescent="0.3">
      <c r="A3047" s="15" t="s">
        <v>3175</v>
      </c>
      <c r="B3047" s="15" t="s">
        <v>98</v>
      </c>
      <c r="C3047" s="15" t="s">
        <v>119</v>
      </c>
      <c r="D3047" s="15" t="s">
        <v>106</v>
      </c>
      <c r="E3047" s="15" t="s">
        <v>101</v>
      </c>
      <c r="F3047" s="15">
        <v>14.96</v>
      </c>
      <c r="G3047" s="15">
        <v>893.9</v>
      </c>
      <c r="H3047" s="15">
        <v>29.4</v>
      </c>
      <c r="I3047" s="15">
        <v>73.599999999999994</v>
      </c>
      <c r="J3047" s="15">
        <v>5.6</v>
      </c>
      <c r="K3047" s="15">
        <v>6.41</v>
      </c>
      <c r="L3047" s="15">
        <v>24.1</v>
      </c>
      <c r="M3047" s="15">
        <v>169.2</v>
      </c>
      <c r="N3047" s="15">
        <v>38.5</v>
      </c>
      <c r="O3047" s="15">
        <v>74.099999999999994</v>
      </c>
      <c r="P3047" s="15" t="s">
        <v>107</v>
      </c>
      <c r="Q3047" s="15">
        <v>260.89999999999998</v>
      </c>
      <c r="R3047" s="15">
        <v>5.88</v>
      </c>
      <c r="S3047" s="15">
        <v>0.99</v>
      </c>
      <c r="T3047" s="15">
        <v>3.34</v>
      </c>
      <c r="U3047" s="15">
        <v>49.97</v>
      </c>
      <c r="V3047" s="15">
        <v>19855</v>
      </c>
      <c r="W3047" s="15">
        <v>1135493</v>
      </c>
      <c r="X3047" s="15">
        <v>992154</v>
      </c>
      <c r="Y3047" s="15">
        <v>-143339</v>
      </c>
      <c r="Z3047" s="15">
        <v>11150</v>
      </c>
      <c r="AA3047" s="15">
        <v>4.4820000000000002</v>
      </c>
      <c r="AB3047" s="15">
        <v>61.5</v>
      </c>
    </row>
    <row r="3048" spans="1:28" ht="15" customHeight="1" x14ac:dyDescent="0.3">
      <c r="A3048" s="15" t="s">
        <v>3176</v>
      </c>
      <c r="B3048" s="15" t="s">
        <v>137</v>
      </c>
      <c r="C3048" s="15" t="s">
        <v>119</v>
      </c>
      <c r="D3048" s="15" t="s">
        <v>130</v>
      </c>
      <c r="E3048" s="15" t="s">
        <v>101</v>
      </c>
      <c r="F3048" s="15">
        <v>4.49</v>
      </c>
      <c r="G3048" s="15">
        <v>860.8</v>
      </c>
      <c r="H3048" s="15">
        <v>31.5</v>
      </c>
      <c r="I3048" s="15">
        <v>86.8</v>
      </c>
      <c r="J3048" s="15">
        <v>7.7</v>
      </c>
      <c r="K3048" s="15">
        <v>7.09</v>
      </c>
      <c r="L3048" s="15">
        <v>31.2</v>
      </c>
      <c r="M3048" s="15">
        <v>93.4</v>
      </c>
      <c r="N3048" s="15">
        <v>42.8</v>
      </c>
      <c r="O3048" s="15">
        <v>115.2</v>
      </c>
      <c r="P3048" s="15" t="s">
        <v>107</v>
      </c>
      <c r="Q3048" s="15">
        <v>161.19999999999999</v>
      </c>
      <c r="R3048" s="15">
        <v>7.81</v>
      </c>
      <c r="S3048" s="15">
        <v>0.91</v>
      </c>
      <c r="T3048" s="15">
        <v>1.55</v>
      </c>
      <c r="U3048" s="15">
        <v>6.96</v>
      </c>
      <c r="V3048" s="15">
        <v>73897</v>
      </c>
      <c r="W3048" s="15">
        <v>301006</v>
      </c>
      <c r="X3048" s="15">
        <v>514323</v>
      </c>
      <c r="Y3048" s="15">
        <v>213317</v>
      </c>
      <c r="Z3048" s="15">
        <v>3946</v>
      </c>
      <c r="AA3048" s="15">
        <v>1.764</v>
      </c>
      <c r="AB3048" s="15">
        <v>42.1</v>
      </c>
    </row>
    <row r="3049" spans="1:28" ht="15" customHeight="1" x14ac:dyDescent="0.3">
      <c r="A3049" s="15" t="s">
        <v>3177</v>
      </c>
      <c r="B3049" s="15" t="s">
        <v>122</v>
      </c>
      <c r="C3049" s="15" t="s">
        <v>110</v>
      </c>
      <c r="D3049" s="15" t="s">
        <v>106</v>
      </c>
      <c r="E3049" s="15" t="s">
        <v>112</v>
      </c>
      <c r="F3049" s="15">
        <v>11.36</v>
      </c>
      <c r="G3049" s="15">
        <v>263.60000000000002</v>
      </c>
      <c r="H3049" s="15">
        <v>22.1</v>
      </c>
      <c r="I3049" s="15">
        <v>53.2</v>
      </c>
      <c r="J3049" s="15">
        <v>7.1</v>
      </c>
      <c r="K3049" s="15">
        <v>7.04</v>
      </c>
      <c r="L3049" s="15">
        <v>26.9</v>
      </c>
      <c r="M3049" s="15">
        <v>88</v>
      </c>
      <c r="N3049" s="15">
        <v>84.8</v>
      </c>
      <c r="O3049" s="15">
        <v>131.5</v>
      </c>
      <c r="P3049" s="15" t="s">
        <v>127</v>
      </c>
      <c r="Q3049" s="15">
        <v>118.1</v>
      </c>
      <c r="R3049" s="15">
        <v>4.7300000000000004</v>
      </c>
      <c r="S3049" s="15">
        <v>0.77</v>
      </c>
      <c r="T3049" s="15">
        <v>3.04</v>
      </c>
      <c r="U3049" s="15">
        <v>34.53</v>
      </c>
      <c r="V3049" s="15">
        <v>20402</v>
      </c>
      <c r="W3049" s="15">
        <v>724429</v>
      </c>
      <c r="X3049" s="15">
        <v>704481</v>
      </c>
      <c r="Y3049" s="15">
        <v>-19948</v>
      </c>
      <c r="Z3049" s="15">
        <v>7190</v>
      </c>
      <c r="AA3049" s="15">
        <v>4.8029999999999999</v>
      </c>
      <c r="AB3049" s="15">
        <v>41.9</v>
      </c>
    </row>
    <row r="3050" spans="1:28" ht="15" customHeight="1" x14ac:dyDescent="0.3">
      <c r="A3050" s="15" t="s">
        <v>3178</v>
      </c>
      <c r="B3050" s="15" t="s">
        <v>104</v>
      </c>
      <c r="C3050" s="15" t="s">
        <v>105</v>
      </c>
      <c r="D3050" s="15" t="s">
        <v>106</v>
      </c>
      <c r="E3050" s="15" t="s">
        <v>101</v>
      </c>
      <c r="F3050" s="15">
        <v>6.06</v>
      </c>
      <c r="G3050" s="15">
        <v>979</v>
      </c>
      <c r="H3050" s="15">
        <v>30.7</v>
      </c>
      <c r="I3050" s="15">
        <v>72.900000000000006</v>
      </c>
      <c r="J3050" s="15">
        <v>4.9000000000000004</v>
      </c>
      <c r="K3050" s="15">
        <v>7.33</v>
      </c>
      <c r="L3050" s="15">
        <v>28.6</v>
      </c>
      <c r="M3050" s="15">
        <v>119.9</v>
      </c>
      <c r="N3050" s="15">
        <v>60.1</v>
      </c>
      <c r="O3050" s="15">
        <v>120.6</v>
      </c>
      <c r="P3050" s="15" t="s">
        <v>102</v>
      </c>
      <c r="Q3050" s="15">
        <v>149.80000000000001</v>
      </c>
      <c r="R3050" s="15">
        <v>2.5299999999999998</v>
      </c>
      <c r="S3050" s="15">
        <v>0.85</v>
      </c>
      <c r="T3050" s="15">
        <v>2.75</v>
      </c>
      <c r="U3050" s="15">
        <v>16.66</v>
      </c>
      <c r="V3050" s="15">
        <v>21304</v>
      </c>
      <c r="W3050" s="15">
        <v>308572</v>
      </c>
      <c r="X3050" s="15">
        <v>354925</v>
      </c>
      <c r="Y3050" s="15">
        <v>46353</v>
      </c>
      <c r="Z3050" s="15">
        <v>3092</v>
      </c>
      <c r="AA3050" s="15">
        <v>5.3879999999999999</v>
      </c>
      <c r="AB3050" s="15">
        <v>69.2</v>
      </c>
    </row>
    <row r="3051" spans="1:28" ht="15" customHeight="1" x14ac:dyDescent="0.3">
      <c r="A3051" s="15" t="s">
        <v>3179</v>
      </c>
      <c r="B3051" s="15" t="s">
        <v>109</v>
      </c>
      <c r="C3051" s="15" t="s">
        <v>114</v>
      </c>
      <c r="D3051" s="15" t="s">
        <v>144</v>
      </c>
      <c r="E3051" s="15" t="s">
        <v>112</v>
      </c>
      <c r="F3051" s="15">
        <v>6.06</v>
      </c>
      <c r="G3051" s="15">
        <v>374</v>
      </c>
      <c r="H3051" s="15">
        <v>21.9</v>
      </c>
      <c r="I3051" s="15">
        <v>75.099999999999994</v>
      </c>
      <c r="J3051" s="15">
        <v>7.9</v>
      </c>
      <c r="K3051" s="15">
        <v>6.72</v>
      </c>
      <c r="L3051" s="15">
        <v>31.8</v>
      </c>
      <c r="M3051" s="15">
        <v>172.6</v>
      </c>
      <c r="N3051" s="15">
        <v>51.8</v>
      </c>
      <c r="O3051" s="15">
        <v>86.4</v>
      </c>
      <c r="P3051" s="15" t="s">
        <v>102</v>
      </c>
      <c r="Q3051" s="15">
        <v>136.4</v>
      </c>
      <c r="R3051" s="15">
        <v>7.47</v>
      </c>
      <c r="S3051" s="15">
        <v>0.76</v>
      </c>
      <c r="T3051" s="15">
        <v>1.89</v>
      </c>
      <c r="U3051" s="15">
        <v>11.45</v>
      </c>
      <c r="V3051" s="15">
        <v>58276</v>
      </c>
      <c r="W3051" s="15">
        <v>395354</v>
      </c>
      <c r="X3051" s="15">
        <v>667260</v>
      </c>
      <c r="Y3051" s="15">
        <v>271906</v>
      </c>
      <c r="Z3051" s="15">
        <v>2578</v>
      </c>
      <c r="AA3051" s="15">
        <v>4.4409999999999998</v>
      </c>
      <c r="AB3051" s="15">
        <v>38.9</v>
      </c>
    </row>
    <row r="3052" spans="1:28" ht="15" customHeight="1" x14ac:dyDescent="0.3">
      <c r="A3052" s="15" t="s">
        <v>3180</v>
      </c>
      <c r="B3052" s="15" t="s">
        <v>137</v>
      </c>
      <c r="C3052" s="15" t="s">
        <v>123</v>
      </c>
      <c r="D3052" s="15" t="s">
        <v>130</v>
      </c>
      <c r="E3052" s="15" t="s">
        <v>120</v>
      </c>
      <c r="F3052" s="15">
        <v>2.5499999999999998</v>
      </c>
      <c r="G3052" s="15">
        <v>192.3</v>
      </c>
      <c r="H3052" s="15">
        <v>31.7</v>
      </c>
      <c r="I3052" s="15">
        <v>60</v>
      </c>
      <c r="J3052" s="15">
        <v>9.4</v>
      </c>
      <c r="K3052" s="15">
        <v>6.69</v>
      </c>
      <c r="L3052" s="15">
        <v>22.1</v>
      </c>
      <c r="M3052" s="15">
        <v>149.4</v>
      </c>
      <c r="N3052" s="15">
        <v>68.8</v>
      </c>
      <c r="O3052" s="15">
        <v>139.80000000000001</v>
      </c>
      <c r="P3052" s="15" t="s">
        <v>107</v>
      </c>
      <c r="Q3052" s="15">
        <v>114.3</v>
      </c>
      <c r="R3052" s="15">
        <v>9.6999999999999993</v>
      </c>
      <c r="S3052" s="15">
        <v>0.85</v>
      </c>
      <c r="T3052" s="15">
        <v>1.04</v>
      </c>
      <c r="U3052" s="15">
        <v>2.65</v>
      </c>
      <c r="V3052" s="15">
        <v>70168</v>
      </c>
      <c r="W3052" s="15">
        <v>163058</v>
      </c>
      <c r="X3052" s="15">
        <v>185945</v>
      </c>
      <c r="Y3052" s="15">
        <v>22887</v>
      </c>
      <c r="Z3052" s="15">
        <v>2441</v>
      </c>
      <c r="AA3052" s="15">
        <v>1.0860000000000001</v>
      </c>
      <c r="AB3052" s="15">
        <v>18.2</v>
      </c>
    </row>
    <row r="3053" spans="1:28" ht="15" customHeight="1" x14ac:dyDescent="0.3">
      <c r="A3053" s="15" t="s">
        <v>3181</v>
      </c>
      <c r="B3053" s="15" t="s">
        <v>118</v>
      </c>
      <c r="C3053" s="15" t="s">
        <v>123</v>
      </c>
      <c r="D3053" s="15" t="s">
        <v>115</v>
      </c>
      <c r="E3053" s="15" t="s">
        <v>112</v>
      </c>
      <c r="F3053" s="15">
        <v>12.49</v>
      </c>
      <c r="G3053" s="15">
        <v>583</v>
      </c>
      <c r="H3053" s="15">
        <v>23.8</v>
      </c>
      <c r="I3053" s="15">
        <v>63.6</v>
      </c>
      <c r="J3053" s="15">
        <v>7.1</v>
      </c>
      <c r="K3053" s="15">
        <v>6.17</v>
      </c>
      <c r="L3053" s="15">
        <v>20.3</v>
      </c>
      <c r="M3053" s="15">
        <v>158.9</v>
      </c>
      <c r="N3053" s="15">
        <v>36.799999999999997</v>
      </c>
      <c r="O3053" s="15">
        <v>67.7</v>
      </c>
      <c r="P3053" s="15" t="s">
        <v>102</v>
      </c>
      <c r="Q3053" s="15">
        <v>272.89999999999998</v>
      </c>
      <c r="R3053" s="15">
        <v>4.9000000000000004</v>
      </c>
      <c r="S3053" s="15">
        <v>0.91</v>
      </c>
      <c r="T3053" s="15">
        <v>3.09</v>
      </c>
      <c r="U3053" s="15">
        <v>38.590000000000003</v>
      </c>
      <c r="V3053" s="15">
        <v>23109</v>
      </c>
      <c r="W3053" s="15">
        <v>860710</v>
      </c>
      <c r="X3053" s="15">
        <v>891776</v>
      </c>
      <c r="Y3053" s="15">
        <v>31066</v>
      </c>
      <c r="Z3053" s="15">
        <v>15228</v>
      </c>
      <c r="AA3053" s="15">
        <v>2.5339999999999998</v>
      </c>
      <c r="AB3053" s="15">
        <v>47.3</v>
      </c>
    </row>
    <row r="3054" spans="1:28" ht="15" customHeight="1" x14ac:dyDescent="0.3">
      <c r="A3054" s="15" t="s">
        <v>3182</v>
      </c>
      <c r="B3054" s="15" t="s">
        <v>109</v>
      </c>
      <c r="C3054" s="15" t="s">
        <v>114</v>
      </c>
      <c r="D3054" s="15" t="s">
        <v>130</v>
      </c>
      <c r="E3054" s="15" t="s">
        <v>120</v>
      </c>
      <c r="F3054" s="15">
        <v>13.94</v>
      </c>
      <c r="G3054" s="15">
        <v>442.7</v>
      </c>
      <c r="H3054" s="15">
        <v>27.6</v>
      </c>
      <c r="I3054" s="15">
        <v>42.8</v>
      </c>
      <c r="J3054" s="15">
        <v>7.7</v>
      </c>
      <c r="K3054" s="15">
        <v>7.37</v>
      </c>
      <c r="L3054" s="15">
        <v>10.6</v>
      </c>
      <c r="M3054" s="15">
        <v>105.7</v>
      </c>
      <c r="N3054" s="15">
        <v>91.3</v>
      </c>
      <c r="O3054" s="15">
        <v>96.5</v>
      </c>
      <c r="P3054" s="15" t="s">
        <v>102</v>
      </c>
      <c r="Q3054" s="15">
        <v>243.8</v>
      </c>
      <c r="R3054" s="15">
        <v>6.94</v>
      </c>
      <c r="S3054" s="15">
        <v>0.93</v>
      </c>
      <c r="T3054" s="15">
        <v>1</v>
      </c>
      <c r="U3054" s="15">
        <v>13.94</v>
      </c>
      <c r="V3054" s="15">
        <v>62634</v>
      </c>
      <c r="W3054" s="15">
        <v>1044648</v>
      </c>
      <c r="X3054" s="15">
        <v>873118</v>
      </c>
      <c r="Y3054" s="15">
        <v>-171530</v>
      </c>
      <c r="Z3054" s="15">
        <v>9239</v>
      </c>
      <c r="AA3054" s="15">
        <v>1.5089999999999999</v>
      </c>
      <c r="AB3054" s="15">
        <v>37.700000000000003</v>
      </c>
    </row>
    <row r="3055" spans="1:28" ht="15" customHeight="1" x14ac:dyDescent="0.3">
      <c r="A3055" s="15" t="s">
        <v>3183</v>
      </c>
      <c r="B3055" s="15" t="s">
        <v>118</v>
      </c>
      <c r="C3055" s="15" t="s">
        <v>134</v>
      </c>
      <c r="D3055" s="15" t="s">
        <v>130</v>
      </c>
      <c r="E3055" s="15" t="s">
        <v>112</v>
      </c>
      <c r="F3055" s="15">
        <v>3.48</v>
      </c>
      <c r="G3055" s="15">
        <v>640.9</v>
      </c>
      <c r="H3055" s="15">
        <v>19.600000000000001</v>
      </c>
      <c r="I3055" s="15">
        <v>63.4</v>
      </c>
      <c r="J3055" s="15">
        <v>6.6</v>
      </c>
      <c r="K3055" s="15">
        <v>6.74</v>
      </c>
      <c r="L3055" s="15">
        <v>22.2</v>
      </c>
      <c r="M3055" s="15">
        <v>113.3</v>
      </c>
      <c r="N3055" s="15">
        <v>82.2</v>
      </c>
      <c r="O3055" s="15">
        <v>118</v>
      </c>
      <c r="P3055" s="15" t="s">
        <v>102</v>
      </c>
      <c r="Q3055" s="15">
        <v>188.9</v>
      </c>
      <c r="R3055" s="15">
        <v>5.01</v>
      </c>
      <c r="S3055" s="15">
        <v>0.87</v>
      </c>
      <c r="T3055" s="15">
        <v>2.09</v>
      </c>
      <c r="U3055" s="15">
        <v>7.27</v>
      </c>
      <c r="V3055" s="15">
        <v>69721</v>
      </c>
      <c r="W3055" s="15">
        <v>285579</v>
      </c>
      <c r="X3055" s="15">
        <v>506872</v>
      </c>
      <c r="Y3055" s="15">
        <v>221293</v>
      </c>
      <c r="Z3055" s="15">
        <v>2230</v>
      </c>
      <c r="AA3055" s="15">
        <v>3.26</v>
      </c>
      <c r="AB3055" s="15">
        <v>42.7</v>
      </c>
    </row>
    <row r="3056" spans="1:28" ht="15" customHeight="1" x14ac:dyDescent="0.3">
      <c r="A3056" s="15" t="s">
        <v>3184</v>
      </c>
      <c r="B3056" s="15" t="s">
        <v>146</v>
      </c>
      <c r="C3056" s="15" t="s">
        <v>134</v>
      </c>
      <c r="D3056" s="15" t="s">
        <v>144</v>
      </c>
      <c r="E3056" s="15" t="s">
        <v>101</v>
      </c>
      <c r="F3056" s="15">
        <v>8.3699999999999992</v>
      </c>
      <c r="G3056" s="15">
        <v>925.9</v>
      </c>
      <c r="H3056" s="15">
        <v>30.7</v>
      </c>
      <c r="I3056" s="15">
        <v>77.099999999999994</v>
      </c>
      <c r="J3056" s="15">
        <v>6.6</v>
      </c>
      <c r="K3056" s="15">
        <v>5.73</v>
      </c>
      <c r="L3056" s="15">
        <v>36.1</v>
      </c>
      <c r="M3056" s="15">
        <v>194</v>
      </c>
      <c r="N3056" s="15">
        <v>83.8</v>
      </c>
      <c r="O3056" s="15">
        <v>135.5</v>
      </c>
      <c r="P3056" s="15" t="s">
        <v>107</v>
      </c>
      <c r="Q3056" s="15">
        <v>248</v>
      </c>
      <c r="R3056" s="15">
        <v>4.8600000000000003</v>
      </c>
      <c r="S3056" s="15">
        <v>0.92</v>
      </c>
      <c r="T3056" s="15">
        <v>0.64</v>
      </c>
      <c r="U3056" s="15">
        <v>5.36</v>
      </c>
      <c r="V3056" s="15">
        <v>58314</v>
      </c>
      <c r="W3056" s="15">
        <v>628566</v>
      </c>
      <c r="X3056" s="15">
        <v>312563</v>
      </c>
      <c r="Y3056" s="15">
        <v>-316003</v>
      </c>
      <c r="Z3056" s="15">
        <v>5780</v>
      </c>
      <c r="AA3056" s="15">
        <v>0.92700000000000005</v>
      </c>
      <c r="AB3056" s="15">
        <v>71.400000000000006</v>
      </c>
    </row>
    <row r="3057" spans="1:28" ht="15" customHeight="1" x14ac:dyDescent="0.3">
      <c r="A3057" s="15" t="s">
        <v>3185</v>
      </c>
      <c r="B3057" s="15" t="s">
        <v>104</v>
      </c>
      <c r="C3057" s="15" t="s">
        <v>134</v>
      </c>
      <c r="D3057" s="15" t="s">
        <v>132</v>
      </c>
      <c r="E3057" s="15" t="s">
        <v>120</v>
      </c>
      <c r="F3057" s="15">
        <v>14.29</v>
      </c>
      <c r="G3057" s="15">
        <v>213.9</v>
      </c>
      <c r="H3057" s="15">
        <v>31.2</v>
      </c>
      <c r="I3057" s="15">
        <v>52.4</v>
      </c>
      <c r="J3057" s="15">
        <v>11</v>
      </c>
      <c r="K3057" s="15">
        <v>5.2</v>
      </c>
      <c r="L3057" s="15">
        <v>22.5</v>
      </c>
      <c r="M3057" s="15">
        <v>74.8</v>
      </c>
      <c r="N3057" s="15">
        <v>56.1</v>
      </c>
      <c r="O3057" s="15">
        <v>73.2</v>
      </c>
      <c r="P3057" s="15" t="s">
        <v>102</v>
      </c>
      <c r="Q3057" s="15">
        <v>241.1</v>
      </c>
      <c r="R3057" s="15">
        <v>5.81</v>
      </c>
      <c r="S3057" s="15">
        <v>0.82</v>
      </c>
      <c r="T3057" s="15">
        <v>0.3</v>
      </c>
      <c r="U3057" s="15">
        <v>4.29</v>
      </c>
      <c r="V3057" s="15">
        <v>95583</v>
      </c>
      <c r="W3057" s="15">
        <v>1056159</v>
      </c>
      <c r="X3057" s="15">
        <v>410051</v>
      </c>
      <c r="Y3057" s="15">
        <v>-646108</v>
      </c>
      <c r="Z3057" s="15">
        <v>8337</v>
      </c>
      <c r="AA3057" s="15">
        <v>0.51500000000000001</v>
      </c>
      <c r="AB3057" s="15">
        <v>36</v>
      </c>
    </row>
    <row r="3058" spans="1:28" ht="15" customHeight="1" x14ac:dyDescent="0.3">
      <c r="A3058" s="15" t="s">
        <v>3186</v>
      </c>
      <c r="B3058" s="15" t="s">
        <v>126</v>
      </c>
      <c r="C3058" s="15" t="s">
        <v>134</v>
      </c>
      <c r="D3058" s="15" t="s">
        <v>115</v>
      </c>
      <c r="E3058" s="15" t="s">
        <v>112</v>
      </c>
      <c r="F3058" s="15">
        <v>13.42</v>
      </c>
      <c r="G3058" s="15">
        <v>568.79999999999995</v>
      </c>
      <c r="H3058" s="15">
        <v>21.1</v>
      </c>
      <c r="I3058" s="15">
        <v>44.2</v>
      </c>
      <c r="J3058" s="15">
        <v>5.6</v>
      </c>
      <c r="K3058" s="15">
        <v>5.93</v>
      </c>
      <c r="L3058" s="15">
        <v>30.2</v>
      </c>
      <c r="M3058" s="15">
        <v>127</v>
      </c>
      <c r="N3058" s="15">
        <v>68.8</v>
      </c>
      <c r="O3058" s="15">
        <v>47.5</v>
      </c>
      <c r="P3058" s="15" t="s">
        <v>107</v>
      </c>
      <c r="Q3058" s="15">
        <v>147.69999999999999</v>
      </c>
      <c r="R3058" s="15">
        <v>2.97</v>
      </c>
      <c r="S3058" s="15">
        <v>1</v>
      </c>
      <c r="T3058" s="15">
        <v>1.47</v>
      </c>
      <c r="U3058" s="15">
        <v>19.73</v>
      </c>
      <c r="V3058" s="15">
        <v>22803</v>
      </c>
      <c r="W3058" s="15">
        <v>869823</v>
      </c>
      <c r="X3058" s="15">
        <v>449903</v>
      </c>
      <c r="Y3058" s="15">
        <v>-419920</v>
      </c>
      <c r="Z3058" s="15">
        <v>26316</v>
      </c>
      <c r="AA3058" s="15">
        <v>0.75</v>
      </c>
      <c r="AB3058" s="15">
        <v>50</v>
      </c>
    </row>
    <row r="3059" spans="1:28" ht="15" customHeight="1" x14ac:dyDescent="0.3">
      <c r="A3059" s="15" t="s">
        <v>3187</v>
      </c>
      <c r="B3059" s="15" t="s">
        <v>104</v>
      </c>
      <c r="C3059" s="15" t="s">
        <v>105</v>
      </c>
      <c r="D3059" s="15" t="s">
        <v>111</v>
      </c>
      <c r="E3059" s="15" t="s">
        <v>112</v>
      </c>
      <c r="F3059" s="15">
        <v>12.21</v>
      </c>
      <c r="G3059" s="15">
        <v>482.1</v>
      </c>
      <c r="H3059" s="15">
        <v>17.899999999999999</v>
      </c>
      <c r="I3059" s="15">
        <v>68</v>
      </c>
      <c r="J3059" s="15">
        <v>8</v>
      </c>
      <c r="K3059" s="15">
        <v>6.33</v>
      </c>
      <c r="L3059" s="15">
        <v>28.7</v>
      </c>
      <c r="M3059" s="15">
        <v>92.3</v>
      </c>
      <c r="N3059" s="15">
        <v>37.6</v>
      </c>
      <c r="O3059" s="15">
        <v>111.5</v>
      </c>
      <c r="P3059" s="15" t="s">
        <v>116</v>
      </c>
      <c r="Q3059" s="15">
        <v>104.1</v>
      </c>
      <c r="R3059" s="15">
        <v>6.71</v>
      </c>
      <c r="S3059" s="15">
        <v>0.94</v>
      </c>
      <c r="T3059" s="15">
        <v>0.83</v>
      </c>
      <c r="U3059" s="15">
        <v>10.130000000000001</v>
      </c>
      <c r="V3059" s="15">
        <v>79020</v>
      </c>
      <c r="W3059" s="15">
        <v>796019</v>
      </c>
      <c r="X3059" s="15">
        <v>800473</v>
      </c>
      <c r="Y3059" s="15">
        <v>4454</v>
      </c>
      <c r="Z3059" s="15">
        <v>2445</v>
      </c>
      <c r="AA3059" s="15">
        <v>4.1429999999999998</v>
      </c>
      <c r="AB3059" s="15">
        <v>38.4</v>
      </c>
    </row>
    <row r="3060" spans="1:28" ht="15" customHeight="1" x14ac:dyDescent="0.3">
      <c r="A3060" s="15" t="s">
        <v>3188</v>
      </c>
      <c r="B3060" s="15" t="s">
        <v>109</v>
      </c>
      <c r="C3060" s="15" t="s">
        <v>110</v>
      </c>
      <c r="D3060" s="15" t="s">
        <v>115</v>
      </c>
      <c r="E3060" s="15" t="s">
        <v>112</v>
      </c>
      <c r="F3060" s="15">
        <v>14.67</v>
      </c>
      <c r="G3060" s="15">
        <v>223.9</v>
      </c>
      <c r="H3060" s="15">
        <v>20.8</v>
      </c>
      <c r="I3060" s="15">
        <v>61.9</v>
      </c>
      <c r="J3060" s="15">
        <v>6.4</v>
      </c>
      <c r="K3060" s="15">
        <v>6.77</v>
      </c>
      <c r="L3060" s="15">
        <v>18.600000000000001</v>
      </c>
      <c r="M3060" s="15">
        <v>106.4</v>
      </c>
      <c r="N3060" s="15">
        <v>67.5</v>
      </c>
      <c r="O3060" s="15">
        <v>105.2</v>
      </c>
      <c r="P3060" s="15" t="s">
        <v>102</v>
      </c>
      <c r="Q3060" s="15">
        <v>162.9</v>
      </c>
      <c r="R3060" s="15">
        <v>9.56</v>
      </c>
      <c r="S3060" s="15">
        <v>0.84</v>
      </c>
      <c r="T3060" s="15">
        <v>3.75</v>
      </c>
      <c r="U3060" s="15">
        <v>55.01</v>
      </c>
      <c r="V3060" s="15">
        <v>20346</v>
      </c>
      <c r="W3060" s="15">
        <v>878820</v>
      </c>
      <c r="X3060" s="15">
        <v>1119233</v>
      </c>
      <c r="Y3060" s="15">
        <v>240413</v>
      </c>
      <c r="Z3060" s="15">
        <v>17903</v>
      </c>
      <c r="AA3060" s="15">
        <v>3.073</v>
      </c>
      <c r="AB3060" s="15">
        <v>20</v>
      </c>
    </row>
    <row r="3061" spans="1:28" ht="15" customHeight="1" x14ac:dyDescent="0.3">
      <c r="A3061" s="15" t="s">
        <v>3189</v>
      </c>
      <c r="B3061" s="15" t="s">
        <v>98</v>
      </c>
      <c r="C3061" s="15" t="s">
        <v>119</v>
      </c>
      <c r="D3061" s="15" t="s">
        <v>100</v>
      </c>
      <c r="E3061" s="15" t="s">
        <v>112</v>
      </c>
      <c r="F3061" s="15">
        <v>3.52</v>
      </c>
      <c r="G3061" s="15">
        <v>160.1</v>
      </c>
      <c r="H3061" s="15">
        <v>26.9</v>
      </c>
      <c r="I3061" s="15">
        <v>44.4</v>
      </c>
      <c r="J3061" s="15">
        <v>6.3</v>
      </c>
      <c r="K3061" s="15">
        <v>7.99</v>
      </c>
      <c r="L3061" s="15">
        <v>34.1</v>
      </c>
      <c r="M3061" s="15">
        <v>127.3</v>
      </c>
      <c r="N3061" s="15">
        <v>67.900000000000006</v>
      </c>
      <c r="O3061" s="15">
        <v>67.099999999999994</v>
      </c>
      <c r="P3061" s="15" t="s">
        <v>127</v>
      </c>
      <c r="Q3061" s="15">
        <v>257.89999999999998</v>
      </c>
      <c r="R3061" s="15">
        <v>2.25</v>
      </c>
      <c r="S3061" s="15">
        <v>0.91</v>
      </c>
      <c r="T3061" s="15">
        <v>0.3</v>
      </c>
      <c r="U3061" s="15">
        <v>1.06</v>
      </c>
      <c r="V3061" s="15">
        <v>23496</v>
      </c>
      <c r="W3061" s="15">
        <v>243658</v>
      </c>
      <c r="X3061" s="15">
        <v>24906</v>
      </c>
      <c r="Y3061" s="15">
        <v>-218752</v>
      </c>
      <c r="Z3061" s="15">
        <v>1696</v>
      </c>
      <c r="AA3061" s="15">
        <v>0.625</v>
      </c>
      <c r="AB3061" s="15">
        <v>35.4</v>
      </c>
    </row>
    <row r="3062" spans="1:28" ht="15" customHeight="1" x14ac:dyDescent="0.3">
      <c r="A3062" s="15" t="s">
        <v>3190</v>
      </c>
      <c r="B3062" s="15" t="s">
        <v>109</v>
      </c>
      <c r="C3062" s="15" t="s">
        <v>134</v>
      </c>
      <c r="D3062" s="15" t="s">
        <v>100</v>
      </c>
      <c r="E3062" s="15" t="s">
        <v>112</v>
      </c>
      <c r="F3062" s="15">
        <v>7.41</v>
      </c>
      <c r="G3062" s="15">
        <v>774.1</v>
      </c>
      <c r="H3062" s="15">
        <v>22.9</v>
      </c>
      <c r="I3062" s="15">
        <v>53.7</v>
      </c>
      <c r="J3062" s="15">
        <v>8.1</v>
      </c>
      <c r="K3062" s="15">
        <v>7.18</v>
      </c>
      <c r="L3062" s="15">
        <v>28.4</v>
      </c>
      <c r="M3062" s="15">
        <v>155.4</v>
      </c>
      <c r="N3062" s="15">
        <v>61.5</v>
      </c>
      <c r="O3062" s="15">
        <v>130.80000000000001</v>
      </c>
      <c r="P3062" s="15" t="s">
        <v>102</v>
      </c>
      <c r="Q3062" s="15">
        <v>209</v>
      </c>
      <c r="R3062" s="15">
        <v>7.94</v>
      </c>
      <c r="S3062" s="15">
        <v>0.91</v>
      </c>
      <c r="T3062" s="15">
        <v>2.75</v>
      </c>
      <c r="U3062" s="15">
        <v>20.38</v>
      </c>
      <c r="V3062" s="15">
        <v>21644</v>
      </c>
      <c r="W3062" s="15">
        <v>496823</v>
      </c>
      <c r="X3062" s="15">
        <v>441105</v>
      </c>
      <c r="Y3062" s="15">
        <v>-55718</v>
      </c>
      <c r="Z3062" s="15">
        <v>3555</v>
      </c>
      <c r="AA3062" s="15">
        <v>5.7329999999999997</v>
      </c>
      <c r="AB3062" s="15">
        <v>44.7</v>
      </c>
    </row>
    <row r="3063" spans="1:28" ht="15" customHeight="1" x14ac:dyDescent="0.3">
      <c r="A3063" s="15" t="s">
        <v>3191</v>
      </c>
      <c r="B3063" s="15" t="s">
        <v>122</v>
      </c>
      <c r="C3063" s="15" t="s">
        <v>170</v>
      </c>
      <c r="D3063" s="15" t="s">
        <v>115</v>
      </c>
      <c r="E3063" s="15" t="s">
        <v>112</v>
      </c>
      <c r="F3063" s="15">
        <v>3.43</v>
      </c>
      <c r="G3063" s="15">
        <v>333.2</v>
      </c>
      <c r="H3063" s="15">
        <v>22.9</v>
      </c>
      <c r="I3063" s="15">
        <v>63.7</v>
      </c>
      <c r="J3063" s="15">
        <v>7</v>
      </c>
      <c r="K3063" s="15">
        <v>6.79</v>
      </c>
      <c r="L3063" s="15">
        <v>19.2</v>
      </c>
      <c r="M3063" s="15">
        <v>129.80000000000001</v>
      </c>
      <c r="N3063" s="15">
        <v>70</v>
      </c>
      <c r="O3063" s="15">
        <v>92.7</v>
      </c>
      <c r="P3063" s="15" t="s">
        <v>102</v>
      </c>
      <c r="Q3063" s="15">
        <v>176.8</v>
      </c>
      <c r="R3063" s="15">
        <v>5.65</v>
      </c>
      <c r="S3063" s="15">
        <v>0.78</v>
      </c>
      <c r="T3063" s="15">
        <v>3.47</v>
      </c>
      <c r="U3063" s="15">
        <v>11.9</v>
      </c>
      <c r="V3063" s="15">
        <v>17930</v>
      </c>
      <c r="W3063" s="15">
        <v>221597</v>
      </c>
      <c r="X3063" s="15">
        <v>213367</v>
      </c>
      <c r="Y3063" s="15">
        <v>-8230</v>
      </c>
      <c r="Z3063" s="15">
        <v>5254</v>
      </c>
      <c r="AA3063" s="15">
        <v>2.2650000000000001</v>
      </c>
      <c r="AB3063" s="15">
        <v>30.4</v>
      </c>
    </row>
    <row r="3064" spans="1:28" ht="15" customHeight="1" x14ac:dyDescent="0.3">
      <c r="A3064" s="15" t="s">
        <v>3192</v>
      </c>
      <c r="B3064" s="15" t="s">
        <v>126</v>
      </c>
      <c r="C3064" s="15" t="s">
        <v>123</v>
      </c>
      <c r="D3064" s="15" t="s">
        <v>106</v>
      </c>
      <c r="E3064" s="15" t="s">
        <v>112</v>
      </c>
      <c r="F3064" s="15">
        <v>3.01</v>
      </c>
      <c r="G3064" s="15">
        <v>435.3</v>
      </c>
      <c r="H3064" s="15">
        <v>24.3</v>
      </c>
      <c r="I3064" s="15">
        <v>55.6</v>
      </c>
      <c r="J3064" s="15">
        <v>7.4</v>
      </c>
      <c r="K3064" s="15">
        <v>8.01</v>
      </c>
      <c r="L3064" s="15">
        <v>18.8</v>
      </c>
      <c r="M3064" s="15">
        <v>123.6</v>
      </c>
      <c r="N3064" s="15">
        <v>58.8</v>
      </c>
      <c r="O3064" s="15">
        <v>98.3</v>
      </c>
      <c r="P3064" s="15" t="s">
        <v>107</v>
      </c>
      <c r="Q3064" s="15">
        <v>184.5</v>
      </c>
      <c r="R3064" s="15">
        <v>6.48</v>
      </c>
      <c r="S3064" s="15">
        <v>0.85</v>
      </c>
      <c r="T3064" s="15">
        <v>0.49</v>
      </c>
      <c r="U3064" s="15">
        <v>1.47</v>
      </c>
      <c r="V3064" s="15">
        <v>22014</v>
      </c>
      <c r="W3064" s="15">
        <v>219963</v>
      </c>
      <c r="X3064" s="15">
        <v>32361</v>
      </c>
      <c r="Y3064" s="15">
        <v>-187602</v>
      </c>
      <c r="Z3064" s="15">
        <v>2228</v>
      </c>
      <c r="AA3064" s="15">
        <v>0.66</v>
      </c>
      <c r="AB3064" s="15">
        <v>32.5</v>
      </c>
    </row>
    <row r="3065" spans="1:28" ht="15" customHeight="1" x14ac:dyDescent="0.3">
      <c r="A3065" s="15" t="s">
        <v>3193</v>
      </c>
      <c r="B3065" s="15" t="s">
        <v>104</v>
      </c>
      <c r="C3065" s="15" t="s">
        <v>99</v>
      </c>
      <c r="D3065" s="15" t="s">
        <v>100</v>
      </c>
      <c r="E3065" s="15" t="s">
        <v>112</v>
      </c>
      <c r="F3065" s="15">
        <v>7.31</v>
      </c>
      <c r="G3065" s="15">
        <v>739.3</v>
      </c>
      <c r="H3065" s="15">
        <v>23.4</v>
      </c>
      <c r="I3065" s="15">
        <v>53.6</v>
      </c>
      <c r="J3065" s="15">
        <v>9.1</v>
      </c>
      <c r="K3065" s="15">
        <v>6.9</v>
      </c>
      <c r="L3065" s="15">
        <v>26.7</v>
      </c>
      <c r="M3065" s="15">
        <v>59.1</v>
      </c>
      <c r="N3065" s="15">
        <v>59.1</v>
      </c>
      <c r="O3065" s="15">
        <v>83.1</v>
      </c>
      <c r="P3065" s="15" t="s">
        <v>116</v>
      </c>
      <c r="Q3065" s="15">
        <v>196.8</v>
      </c>
      <c r="R3065" s="15">
        <v>8.5500000000000007</v>
      </c>
      <c r="S3065" s="15">
        <v>0.74</v>
      </c>
      <c r="T3065" s="15">
        <v>2.33</v>
      </c>
      <c r="U3065" s="15">
        <v>17.03</v>
      </c>
      <c r="V3065" s="15">
        <v>20258</v>
      </c>
      <c r="W3065" s="15">
        <v>460352</v>
      </c>
      <c r="X3065" s="15">
        <v>344994</v>
      </c>
      <c r="Y3065" s="15">
        <v>-115358</v>
      </c>
      <c r="Z3065" s="15">
        <v>2455</v>
      </c>
      <c r="AA3065" s="15">
        <v>6.9370000000000003</v>
      </c>
      <c r="AB3065" s="15">
        <v>33.700000000000003</v>
      </c>
    </row>
    <row r="3066" spans="1:28" ht="15" customHeight="1" x14ac:dyDescent="0.3">
      <c r="A3066" s="15" t="s">
        <v>3194</v>
      </c>
      <c r="B3066" s="15" t="s">
        <v>137</v>
      </c>
      <c r="C3066" s="15" t="s">
        <v>119</v>
      </c>
      <c r="D3066" s="15" t="s">
        <v>106</v>
      </c>
      <c r="E3066" s="15" t="s">
        <v>101</v>
      </c>
      <c r="F3066" s="15">
        <v>13.86</v>
      </c>
      <c r="G3066" s="15"/>
      <c r="H3066" s="15">
        <v>26.4</v>
      </c>
      <c r="I3066" s="15">
        <v>71.8</v>
      </c>
      <c r="J3066" s="15">
        <v>5.9</v>
      </c>
      <c r="K3066" s="15">
        <v>6.34</v>
      </c>
      <c r="L3066" s="15">
        <v>30.5</v>
      </c>
      <c r="M3066" s="15">
        <v>99.9</v>
      </c>
      <c r="N3066" s="15">
        <v>67.8</v>
      </c>
      <c r="O3066" s="15">
        <v>73.8</v>
      </c>
      <c r="P3066" s="15" t="s">
        <v>107</v>
      </c>
      <c r="Q3066" s="15">
        <v>270.39999999999998</v>
      </c>
      <c r="R3066" s="15">
        <v>4.5</v>
      </c>
      <c r="S3066" s="15">
        <v>0.92</v>
      </c>
      <c r="T3066" s="15">
        <v>3.1</v>
      </c>
      <c r="U3066" s="15">
        <v>42.97</v>
      </c>
      <c r="V3066" s="15">
        <v>17947</v>
      </c>
      <c r="W3066" s="15">
        <v>983669</v>
      </c>
      <c r="X3066" s="15">
        <v>771183</v>
      </c>
      <c r="Y3066" s="15">
        <v>-212486</v>
      </c>
      <c r="Z3066" s="15">
        <v>10333</v>
      </c>
      <c r="AA3066" s="15">
        <v>4.1589999999999998</v>
      </c>
      <c r="AB3066" s="15">
        <v>63.4</v>
      </c>
    </row>
    <row r="3067" spans="1:28" ht="15" customHeight="1" x14ac:dyDescent="0.3">
      <c r="A3067" s="15" t="s">
        <v>3195</v>
      </c>
      <c r="B3067" s="15" t="s">
        <v>104</v>
      </c>
      <c r="C3067" s="15" t="s">
        <v>105</v>
      </c>
      <c r="D3067" s="15" t="s">
        <v>100</v>
      </c>
      <c r="E3067" s="15" t="s">
        <v>112</v>
      </c>
      <c r="F3067" s="15">
        <v>4.37</v>
      </c>
      <c r="G3067" s="15">
        <v>283.8</v>
      </c>
      <c r="H3067" s="15">
        <v>25.9</v>
      </c>
      <c r="I3067" s="15">
        <v>60.9</v>
      </c>
      <c r="J3067" s="15">
        <v>7.2</v>
      </c>
      <c r="K3067" s="15">
        <v>6.91</v>
      </c>
      <c r="L3067" s="15">
        <v>29.9</v>
      </c>
      <c r="M3067" s="15">
        <v>60.7</v>
      </c>
      <c r="N3067" s="15">
        <v>25.4</v>
      </c>
      <c r="O3067" s="15">
        <v>81.400000000000006</v>
      </c>
      <c r="P3067" s="15" t="s">
        <v>107</v>
      </c>
      <c r="Q3067" s="15">
        <v>175.2</v>
      </c>
      <c r="R3067" s="15">
        <v>2.0099999999999998</v>
      </c>
      <c r="S3067" s="15">
        <v>0.77</v>
      </c>
      <c r="T3067" s="15">
        <v>2.79</v>
      </c>
      <c r="U3067" s="15">
        <v>12.19</v>
      </c>
      <c r="V3067" s="15">
        <v>23120</v>
      </c>
      <c r="W3067" s="15">
        <v>277436</v>
      </c>
      <c r="X3067" s="15">
        <v>281833</v>
      </c>
      <c r="Y3067" s="15">
        <v>4397</v>
      </c>
      <c r="Z3067" s="15">
        <v>2869</v>
      </c>
      <c r="AA3067" s="15">
        <v>4.2489999999999997</v>
      </c>
      <c r="AB3067" s="15">
        <v>53</v>
      </c>
    </row>
    <row r="3068" spans="1:28" ht="15" customHeight="1" x14ac:dyDescent="0.3">
      <c r="A3068" s="15" t="s">
        <v>3196</v>
      </c>
      <c r="B3068" s="15" t="s">
        <v>98</v>
      </c>
      <c r="C3068" s="15" t="s">
        <v>99</v>
      </c>
      <c r="D3068" s="15" t="s">
        <v>115</v>
      </c>
      <c r="E3068" s="15" t="s">
        <v>120</v>
      </c>
      <c r="F3068" s="15">
        <v>1.1200000000000001</v>
      </c>
      <c r="G3068" s="15">
        <v>470.2</v>
      </c>
      <c r="H3068" s="15">
        <v>32.1</v>
      </c>
      <c r="I3068" s="15">
        <v>62.4</v>
      </c>
      <c r="J3068" s="15">
        <v>6.4</v>
      </c>
      <c r="K3068" s="15">
        <v>7.15</v>
      </c>
      <c r="L3068" s="15">
        <v>19.5</v>
      </c>
      <c r="M3068" s="15">
        <v>52.1</v>
      </c>
      <c r="N3068" s="15">
        <v>24.4</v>
      </c>
      <c r="O3068" s="15">
        <v>77.599999999999994</v>
      </c>
      <c r="P3068" s="15" t="s">
        <v>107</v>
      </c>
      <c r="Q3068" s="15">
        <v>176.3</v>
      </c>
      <c r="R3068" s="15">
        <v>7.24</v>
      </c>
      <c r="S3068" s="15">
        <v>0.68</v>
      </c>
      <c r="T3068" s="15">
        <v>2.0299999999999998</v>
      </c>
      <c r="U3068" s="15">
        <v>2.27</v>
      </c>
      <c r="V3068" s="15">
        <v>21361</v>
      </c>
      <c r="W3068" s="15">
        <v>74690</v>
      </c>
      <c r="X3068" s="15">
        <v>48489</v>
      </c>
      <c r="Y3068" s="15">
        <v>-26201</v>
      </c>
      <c r="Z3068" s="15">
        <v>2137</v>
      </c>
      <c r="AA3068" s="15">
        <v>1.0620000000000001</v>
      </c>
      <c r="AB3068" s="15">
        <v>45.6</v>
      </c>
    </row>
    <row r="3069" spans="1:28" ht="15" customHeight="1" x14ac:dyDescent="0.3">
      <c r="A3069" s="15" t="s">
        <v>3197</v>
      </c>
      <c r="B3069" s="15" t="s">
        <v>109</v>
      </c>
      <c r="C3069" s="15" t="s">
        <v>105</v>
      </c>
      <c r="D3069" s="15" t="s">
        <v>111</v>
      </c>
      <c r="E3069" s="15" t="s">
        <v>112</v>
      </c>
      <c r="F3069" s="15">
        <v>8.02</v>
      </c>
      <c r="G3069" s="15">
        <v>331.7</v>
      </c>
      <c r="H3069" s="15">
        <v>23.1</v>
      </c>
      <c r="I3069" s="15">
        <v>56</v>
      </c>
      <c r="J3069" s="15">
        <v>8.6999999999999993</v>
      </c>
      <c r="K3069" s="15">
        <v>6.54</v>
      </c>
      <c r="L3069" s="15">
        <v>29.8</v>
      </c>
      <c r="M3069" s="15">
        <v>123.8</v>
      </c>
      <c r="N3069" s="15">
        <v>55.5</v>
      </c>
      <c r="O3069" s="15">
        <v>121.4</v>
      </c>
      <c r="P3069" s="15" t="s">
        <v>107</v>
      </c>
      <c r="Q3069" s="15">
        <v>110.4</v>
      </c>
      <c r="R3069" s="15">
        <v>3.89</v>
      </c>
      <c r="S3069" s="15">
        <v>0.73</v>
      </c>
      <c r="T3069" s="15">
        <v>1.24</v>
      </c>
      <c r="U3069" s="15">
        <v>9.94</v>
      </c>
      <c r="V3069" s="15">
        <v>60034</v>
      </c>
      <c r="W3069" s="15">
        <v>507602</v>
      </c>
      <c r="X3069" s="15">
        <v>596738</v>
      </c>
      <c r="Y3069" s="15">
        <v>89136</v>
      </c>
      <c r="Z3069" s="15">
        <v>4213</v>
      </c>
      <c r="AA3069" s="15">
        <v>2.359</v>
      </c>
      <c r="AB3069" s="15">
        <v>37.700000000000003</v>
      </c>
    </row>
    <row r="3070" spans="1:28" ht="15" customHeight="1" x14ac:dyDescent="0.3">
      <c r="A3070" s="15" t="s">
        <v>3198</v>
      </c>
      <c r="B3070" s="15" t="s">
        <v>146</v>
      </c>
      <c r="C3070" s="15" t="s">
        <v>99</v>
      </c>
      <c r="D3070" s="15" t="s">
        <v>130</v>
      </c>
      <c r="E3070" s="15" t="s">
        <v>120</v>
      </c>
      <c r="F3070" s="15">
        <v>9.2100000000000009</v>
      </c>
      <c r="G3070" s="15">
        <v>467.2</v>
      </c>
      <c r="H3070" s="15">
        <v>27.7</v>
      </c>
      <c r="I3070" s="15">
        <v>50.1</v>
      </c>
      <c r="J3070" s="15">
        <v>10.1</v>
      </c>
      <c r="K3070" s="15">
        <v>6.01</v>
      </c>
      <c r="L3070" s="15">
        <v>15.9</v>
      </c>
      <c r="M3070" s="15">
        <v>165.9</v>
      </c>
      <c r="N3070" s="15">
        <v>41.4</v>
      </c>
      <c r="O3070" s="15">
        <v>128.9</v>
      </c>
      <c r="P3070" s="15" t="s">
        <v>102</v>
      </c>
      <c r="Q3070" s="15">
        <v>327</v>
      </c>
      <c r="R3070" s="15">
        <v>5.67</v>
      </c>
      <c r="S3070" s="15">
        <v>0.9</v>
      </c>
      <c r="T3070" s="15">
        <v>1.07</v>
      </c>
      <c r="U3070" s="15">
        <v>9.85</v>
      </c>
      <c r="V3070" s="15">
        <v>69157</v>
      </c>
      <c r="W3070" s="15">
        <v>688410</v>
      </c>
      <c r="X3070" s="15">
        <v>681196</v>
      </c>
      <c r="Y3070" s="15">
        <v>-7214</v>
      </c>
      <c r="Z3070" s="15">
        <v>5787</v>
      </c>
      <c r="AA3070" s="15">
        <v>1.702</v>
      </c>
      <c r="AB3070" s="15">
        <v>40.1</v>
      </c>
    </row>
    <row r="3071" spans="1:28" ht="15" customHeight="1" x14ac:dyDescent="0.3">
      <c r="A3071" s="15" t="s">
        <v>3199</v>
      </c>
      <c r="B3071" s="15" t="s">
        <v>146</v>
      </c>
      <c r="C3071" s="15" t="s">
        <v>129</v>
      </c>
      <c r="D3071" s="15" t="s">
        <v>115</v>
      </c>
      <c r="E3071" s="15" t="s">
        <v>101</v>
      </c>
      <c r="F3071" s="15">
        <v>8.86</v>
      </c>
      <c r="G3071" s="15">
        <v>1130.8</v>
      </c>
      <c r="H3071" s="15">
        <v>31.3</v>
      </c>
      <c r="I3071" s="15">
        <v>62.2</v>
      </c>
      <c r="J3071" s="15">
        <v>8.5</v>
      </c>
      <c r="K3071" s="15">
        <v>6.8</v>
      </c>
      <c r="L3071" s="15">
        <v>27.9</v>
      </c>
      <c r="M3071" s="15">
        <v>146.19999999999999</v>
      </c>
      <c r="N3071" s="15">
        <v>86.9</v>
      </c>
      <c r="O3071" s="15">
        <v>132</v>
      </c>
      <c r="P3071" s="15" t="s">
        <v>116</v>
      </c>
      <c r="Q3071" s="15">
        <v>273.89999999999998</v>
      </c>
      <c r="R3071" s="15">
        <v>4.67</v>
      </c>
      <c r="S3071" s="15">
        <v>0.72</v>
      </c>
      <c r="T3071" s="15">
        <v>2.73</v>
      </c>
      <c r="U3071" s="15">
        <v>24.19</v>
      </c>
      <c r="V3071" s="15">
        <v>24948</v>
      </c>
      <c r="W3071" s="15">
        <v>675611</v>
      </c>
      <c r="X3071" s="15">
        <v>603492</v>
      </c>
      <c r="Y3071" s="15">
        <v>-72119</v>
      </c>
      <c r="Z3071" s="15">
        <v>6920</v>
      </c>
      <c r="AA3071" s="15">
        <v>3.496</v>
      </c>
      <c r="AB3071" s="15">
        <v>71.599999999999994</v>
      </c>
    </row>
    <row r="3072" spans="1:28" ht="15" customHeight="1" x14ac:dyDescent="0.3">
      <c r="A3072" s="15" t="s">
        <v>3200</v>
      </c>
      <c r="B3072" s="15" t="s">
        <v>109</v>
      </c>
      <c r="C3072" s="15" t="s">
        <v>119</v>
      </c>
      <c r="D3072" s="15" t="s">
        <v>144</v>
      </c>
      <c r="E3072" s="15" t="s">
        <v>112</v>
      </c>
      <c r="F3072" s="15">
        <v>2.95</v>
      </c>
      <c r="G3072" s="15">
        <v>731.2</v>
      </c>
      <c r="H3072" s="15">
        <v>21.5</v>
      </c>
      <c r="I3072" s="15">
        <v>61</v>
      </c>
      <c r="J3072" s="15">
        <v>7.4</v>
      </c>
      <c r="K3072" s="15">
        <v>6.68</v>
      </c>
      <c r="L3072" s="15">
        <v>24.1</v>
      </c>
      <c r="M3072" s="15">
        <v>105.1</v>
      </c>
      <c r="N3072" s="15">
        <v>35.4</v>
      </c>
      <c r="O3072" s="15">
        <v>129.30000000000001</v>
      </c>
      <c r="P3072" s="15" t="s">
        <v>107</v>
      </c>
      <c r="Q3072" s="15">
        <v>222.2</v>
      </c>
      <c r="R3072" s="15">
        <v>5.43</v>
      </c>
      <c r="S3072" s="15">
        <v>0.82</v>
      </c>
      <c r="T3072" s="15">
        <v>2.16</v>
      </c>
      <c r="U3072" s="15">
        <v>6.37</v>
      </c>
      <c r="V3072" s="15">
        <v>52865</v>
      </c>
      <c r="W3072" s="15">
        <v>232268</v>
      </c>
      <c r="X3072" s="15">
        <v>336750</v>
      </c>
      <c r="Y3072" s="15">
        <v>104482</v>
      </c>
      <c r="Z3072" s="15">
        <v>1671</v>
      </c>
      <c r="AA3072" s="15">
        <v>3.8119999999999998</v>
      </c>
      <c r="AB3072" s="15">
        <v>40.9</v>
      </c>
    </row>
    <row r="3073" spans="1:28" ht="15" customHeight="1" x14ac:dyDescent="0.3">
      <c r="A3073" s="15" t="s">
        <v>3201</v>
      </c>
      <c r="B3073" s="15" t="s">
        <v>137</v>
      </c>
      <c r="C3073" s="15" t="s">
        <v>105</v>
      </c>
      <c r="D3073" s="15" t="s">
        <v>106</v>
      </c>
      <c r="E3073" s="15" t="s">
        <v>112</v>
      </c>
      <c r="F3073" s="15">
        <v>8.6</v>
      </c>
      <c r="G3073" s="15">
        <v>502.1</v>
      </c>
      <c r="H3073" s="15">
        <v>23.7</v>
      </c>
      <c r="I3073" s="15">
        <v>65</v>
      </c>
      <c r="J3073" s="15">
        <v>7.5</v>
      </c>
      <c r="K3073" s="15">
        <v>6.64</v>
      </c>
      <c r="L3073" s="15">
        <v>35.4</v>
      </c>
      <c r="M3073" s="15">
        <v>168.7</v>
      </c>
      <c r="N3073" s="15">
        <v>49.4</v>
      </c>
      <c r="O3073" s="15">
        <v>102.3</v>
      </c>
      <c r="P3073" s="15" t="s">
        <v>116</v>
      </c>
      <c r="Q3073" s="15">
        <v>190.1</v>
      </c>
      <c r="R3073" s="15">
        <v>6.89</v>
      </c>
      <c r="S3073" s="15">
        <v>0.8</v>
      </c>
      <c r="T3073" s="15">
        <v>4.01</v>
      </c>
      <c r="U3073" s="15">
        <v>34.49</v>
      </c>
      <c r="V3073" s="15">
        <v>21517</v>
      </c>
      <c r="W3073" s="15">
        <v>525014</v>
      </c>
      <c r="X3073" s="15">
        <v>742121</v>
      </c>
      <c r="Y3073" s="15">
        <v>217107</v>
      </c>
      <c r="Z3073" s="15">
        <v>2588</v>
      </c>
      <c r="AA3073" s="15">
        <v>13.327</v>
      </c>
      <c r="AB3073" s="15">
        <v>35.700000000000003</v>
      </c>
    </row>
    <row r="3074" spans="1:28" ht="15" customHeight="1" x14ac:dyDescent="0.3">
      <c r="A3074" s="15" t="s">
        <v>3202</v>
      </c>
      <c r="B3074" s="15" t="s">
        <v>98</v>
      </c>
      <c r="C3074" s="15" t="s">
        <v>123</v>
      </c>
      <c r="D3074" s="15" t="s">
        <v>115</v>
      </c>
      <c r="E3074" s="15" t="s">
        <v>101</v>
      </c>
      <c r="F3074" s="15">
        <v>11.98</v>
      </c>
      <c r="G3074" s="15">
        <v>783.1</v>
      </c>
      <c r="H3074" s="15">
        <v>28.9</v>
      </c>
      <c r="I3074" s="15">
        <v>57.6</v>
      </c>
      <c r="J3074" s="15">
        <v>7</v>
      </c>
      <c r="K3074" s="15">
        <v>5.74</v>
      </c>
      <c r="L3074" s="15">
        <v>29.7</v>
      </c>
      <c r="M3074" s="15">
        <v>96.9</v>
      </c>
      <c r="N3074" s="15">
        <v>26.2</v>
      </c>
      <c r="O3074" s="15">
        <v>86</v>
      </c>
      <c r="P3074" s="15" t="s">
        <v>127</v>
      </c>
      <c r="Q3074" s="15">
        <v>157.19999999999999</v>
      </c>
      <c r="R3074" s="15">
        <v>1.81</v>
      </c>
      <c r="S3074" s="15">
        <v>0.93</v>
      </c>
      <c r="T3074" s="15">
        <v>1.1399999999999999</v>
      </c>
      <c r="U3074" s="15">
        <v>13.66</v>
      </c>
      <c r="V3074" s="15">
        <v>22635</v>
      </c>
      <c r="W3074" s="15">
        <v>776649</v>
      </c>
      <c r="X3074" s="15">
        <v>309194</v>
      </c>
      <c r="Y3074" s="15">
        <v>-467455</v>
      </c>
      <c r="Z3074" s="15">
        <v>18037</v>
      </c>
      <c r="AA3074" s="15">
        <v>0.75700000000000001</v>
      </c>
      <c r="AB3074" s="15">
        <v>52.8</v>
      </c>
    </row>
    <row r="3075" spans="1:28" ht="15" customHeight="1" x14ac:dyDescent="0.3">
      <c r="A3075" s="15" t="s">
        <v>3203</v>
      </c>
      <c r="B3075" s="15" t="s">
        <v>126</v>
      </c>
      <c r="C3075" s="15" t="s">
        <v>134</v>
      </c>
      <c r="D3075" s="15" t="s">
        <v>132</v>
      </c>
      <c r="E3075" s="15" t="s">
        <v>112</v>
      </c>
      <c r="F3075" s="15">
        <v>5.45</v>
      </c>
      <c r="G3075" s="15">
        <v>658.4</v>
      </c>
      <c r="H3075" s="15">
        <v>23.8</v>
      </c>
      <c r="I3075" s="15">
        <v>61.4</v>
      </c>
      <c r="J3075" s="15">
        <v>7.2</v>
      </c>
      <c r="K3075" s="15">
        <v>5.77</v>
      </c>
      <c r="L3075" s="15">
        <v>24.8</v>
      </c>
      <c r="M3075" s="15">
        <v>100.6</v>
      </c>
      <c r="N3075" s="15">
        <v>35.700000000000003</v>
      </c>
      <c r="O3075" s="15">
        <v>74</v>
      </c>
      <c r="P3075" s="15" t="s">
        <v>116</v>
      </c>
      <c r="Q3075" s="15">
        <v>182.3</v>
      </c>
      <c r="R3075" s="15">
        <v>4.07</v>
      </c>
      <c r="S3075" s="15">
        <v>0.86</v>
      </c>
      <c r="T3075" s="15">
        <v>0.69</v>
      </c>
      <c r="U3075" s="15">
        <v>3.76</v>
      </c>
      <c r="V3075" s="15">
        <v>106312</v>
      </c>
      <c r="W3075" s="15">
        <v>343283</v>
      </c>
      <c r="X3075" s="15">
        <v>399733</v>
      </c>
      <c r="Y3075" s="15">
        <v>56450</v>
      </c>
      <c r="Z3075" s="15">
        <v>1822</v>
      </c>
      <c r="AA3075" s="15">
        <v>2.0640000000000001</v>
      </c>
      <c r="AB3075" s="15">
        <v>50</v>
      </c>
    </row>
    <row r="3076" spans="1:28" ht="15" customHeight="1" x14ac:dyDescent="0.3">
      <c r="A3076" s="15" t="s">
        <v>3204</v>
      </c>
      <c r="B3076" s="15" t="s">
        <v>122</v>
      </c>
      <c r="C3076" s="15" t="s">
        <v>114</v>
      </c>
      <c r="D3076" s="15" t="s">
        <v>100</v>
      </c>
      <c r="E3076" s="15" t="s">
        <v>112</v>
      </c>
      <c r="F3076" s="15">
        <v>1.78</v>
      </c>
      <c r="G3076" s="15">
        <v>127.8</v>
      </c>
      <c r="H3076" s="15">
        <v>21.4</v>
      </c>
      <c r="I3076" s="15">
        <v>56.5</v>
      </c>
      <c r="J3076" s="15">
        <v>8.1999999999999993</v>
      </c>
      <c r="K3076" s="15">
        <v>7.71</v>
      </c>
      <c r="L3076" s="15">
        <v>30.7</v>
      </c>
      <c r="M3076" s="15">
        <v>117.8</v>
      </c>
      <c r="N3076" s="15">
        <v>44.5</v>
      </c>
      <c r="O3076" s="15">
        <v>142.80000000000001</v>
      </c>
      <c r="P3076" s="15" t="s">
        <v>107</v>
      </c>
      <c r="Q3076" s="15">
        <v>205.4</v>
      </c>
      <c r="R3076" s="15">
        <v>2.57</v>
      </c>
      <c r="S3076" s="15">
        <v>0.95</v>
      </c>
      <c r="T3076" s="15">
        <v>0.66</v>
      </c>
      <c r="U3076" s="15">
        <v>1.17</v>
      </c>
      <c r="V3076" s="15">
        <v>22983</v>
      </c>
      <c r="W3076" s="15">
        <v>107869</v>
      </c>
      <c r="X3076" s="15">
        <v>26890</v>
      </c>
      <c r="Y3076" s="15">
        <v>-80979</v>
      </c>
      <c r="Z3076" s="15">
        <v>1234</v>
      </c>
      <c r="AA3076" s="15">
        <v>0.94799999999999995</v>
      </c>
      <c r="AB3076" s="15">
        <v>38.700000000000003</v>
      </c>
    </row>
    <row r="3077" spans="1:28" ht="15" customHeight="1" x14ac:dyDescent="0.3">
      <c r="A3077" s="15" t="s">
        <v>3205</v>
      </c>
      <c r="B3077" s="15" t="s">
        <v>118</v>
      </c>
      <c r="C3077" s="15" t="s">
        <v>110</v>
      </c>
      <c r="D3077" s="15" t="s">
        <v>100</v>
      </c>
      <c r="E3077" s="15" t="s">
        <v>101</v>
      </c>
      <c r="F3077" s="15">
        <v>14.24</v>
      </c>
      <c r="G3077" s="15">
        <v>731</v>
      </c>
      <c r="H3077" s="15">
        <v>24.5</v>
      </c>
      <c r="I3077" s="15">
        <v>62.4</v>
      </c>
      <c r="J3077" s="15">
        <v>6.7</v>
      </c>
      <c r="K3077" s="15">
        <v>7.34</v>
      </c>
      <c r="L3077" s="15">
        <v>24.7</v>
      </c>
      <c r="M3077" s="15">
        <v>120.2</v>
      </c>
      <c r="N3077" s="15">
        <v>92.9</v>
      </c>
      <c r="O3077" s="15">
        <v>101.8</v>
      </c>
      <c r="P3077" s="15" t="s">
        <v>116</v>
      </c>
      <c r="Q3077" s="15">
        <v>163.1</v>
      </c>
      <c r="R3077" s="15">
        <v>8.9700000000000006</v>
      </c>
      <c r="S3077" s="15">
        <v>0.76</v>
      </c>
      <c r="T3077" s="15">
        <v>1.78</v>
      </c>
      <c r="U3077" s="15">
        <v>25.35</v>
      </c>
      <c r="V3077" s="15">
        <v>22910</v>
      </c>
      <c r="W3077" s="15">
        <v>890762</v>
      </c>
      <c r="X3077" s="15">
        <v>580768</v>
      </c>
      <c r="Y3077" s="15">
        <v>-309994</v>
      </c>
      <c r="Z3077" s="15">
        <v>4569</v>
      </c>
      <c r="AA3077" s="15">
        <v>5.548</v>
      </c>
      <c r="AB3077" s="15">
        <v>27.9</v>
      </c>
    </row>
    <row r="3078" spans="1:28" ht="15" customHeight="1" x14ac:dyDescent="0.3">
      <c r="A3078" s="15" t="s">
        <v>3206</v>
      </c>
      <c r="B3078" s="15" t="s">
        <v>104</v>
      </c>
      <c r="C3078" s="15" t="s">
        <v>110</v>
      </c>
      <c r="D3078" s="15" t="s">
        <v>144</v>
      </c>
      <c r="E3078" s="15" t="s">
        <v>120</v>
      </c>
      <c r="F3078" s="15">
        <v>12.93</v>
      </c>
      <c r="G3078" s="15">
        <v>80</v>
      </c>
      <c r="H3078" s="15">
        <v>29.7</v>
      </c>
      <c r="I3078" s="15">
        <v>43</v>
      </c>
      <c r="J3078" s="15">
        <v>10.199999999999999</v>
      </c>
      <c r="K3078" s="15">
        <v>6.99</v>
      </c>
      <c r="L3078" s="15">
        <v>16.5</v>
      </c>
      <c r="M3078" s="15">
        <v>151.1</v>
      </c>
      <c r="N3078" s="15">
        <v>60.1</v>
      </c>
      <c r="O3078" s="15">
        <v>131.1</v>
      </c>
      <c r="P3078" s="15" t="s">
        <v>102</v>
      </c>
      <c r="Q3078" s="15">
        <v>219.3</v>
      </c>
      <c r="R3078" s="15">
        <v>3.07</v>
      </c>
      <c r="S3078" s="15">
        <v>0.92</v>
      </c>
      <c r="T3078" s="15">
        <v>1.46</v>
      </c>
      <c r="U3078" s="15">
        <v>18.88</v>
      </c>
      <c r="V3078" s="15">
        <v>64379</v>
      </c>
      <c r="W3078" s="15">
        <v>889073</v>
      </c>
      <c r="X3078" s="15">
        <v>1215476</v>
      </c>
      <c r="Y3078" s="15">
        <v>326403</v>
      </c>
      <c r="Z3078" s="15">
        <v>5656</v>
      </c>
      <c r="AA3078" s="15">
        <v>3.3380000000000001</v>
      </c>
      <c r="AB3078" s="15">
        <v>34</v>
      </c>
    </row>
    <row r="3079" spans="1:28" ht="15" customHeight="1" x14ac:dyDescent="0.3">
      <c r="A3079" s="15" t="s">
        <v>3207</v>
      </c>
      <c r="B3079" s="15" t="s">
        <v>109</v>
      </c>
      <c r="C3079" s="15" t="s">
        <v>134</v>
      </c>
      <c r="D3079" s="15" t="s">
        <v>130</v>
      </c>
      <c r="E3079" s="15" t="s">
        <v>112</v>
      </c>
      <c r="F3079" s="15">
        <v>1.86</v>
      </c>
      <c r="G3079" s="15">
        <v>592.20000000000005</v>
      </c>
      <c r="H3079" s="15">
        <v>28.2</v>
      </c>
      <c r="I3079" s="15">
        <v>40.700000000000003</v>
      </c>
      <c r="J3079" s="15">
        <v>4.7</v>
      </c>
      <c r="K3079" s="15">
        <v>6.73</v>
      </c>
      <c r="L3079" s="15">
        <v>26.5</v>
      </c>
      <c r="M3079" s="15">
        <v>137.1</v>
      </c>
      <c r="N3079" s="15">
        <v>56.3</v>
      </c>
      <c r="O3079" s="15">
        <v>106.3</v>
      </c>
      <c r="P3079" s="15" t="s">
        <v>116</v>
      </c>
      <c r="Q3079" s="15">
        <v>213.2</v>
      </c>
      <c r="R3079" s="15">
        <v>7.88</v>
      </c>
      <c r="S3079" s="15">
        <v>0.89</v>
      </c>
      <c r="T3079" s="15">
        <v>2.02</v>
      </c>
      <c r="U3079" s="15">
        <v>3.76</v>
      </c>
      <c r="V3079" s="15">
        <v>58161</v>
      </c>
      <c r="W3079" s="15">
        <v>150060</v>
      </c>
      <c r="X3079" s="15">
        <v>218685</v>
      </c>
      <c r="Y3079" s="15">
        <v>68625</v>
      </c>
      <c r="Z3079" s="15">
        <v>837</v>
      </c>
      <c r="AA3079" s="15">
        <v>4.492</v>
      </c>
      <c r="AB3079" s="15">
        <v>19.100000000000001</v>
      </c>
    </row>
    <row r="3080" spans="1:28" ht="15" customHeight="1" x14ac:dyDescent="0.3">
      <c r="A3080" s="15" t="s">
        <v>3208</v>
      </c>
      <c r="B3080" s="15" t="s">
        <v>109</v>
      </c>
      <c r="C3080" s="15" t="s">
        <v>123</v>
      </c>
      <c r="D3080" s="15" t="s">
        <v>177</v>
      </c>
      <c r="E3080" s="15" t="s">
        <v>101</v>
      </c>
      <c r="F3080" s="15">
        <v>2.9</v>
      </c>
      <c r="G3080" s="15">
        <v>721.9</v>
      </c>
      <c r="H3080" s="15">
        <v>31.3</v>
      </c>
      <c r="I3080" s="15">
        <v>74.099999999999994</v>
      </c>
      <c r="J3080" s="15">
        <v>6.5</v>
      </c>
      <c r="K3080" s="15">
        <v>7.36</v>
      </c>
      <c r="L3080" s="15">
        <v>32.1</v>
      </c>
      <c r="M3080" s="15">
        <v>197.1</v>
      </c>
      <c r="N3080" s="15">
        <v>95.8</v>
      </c>
      <c r="O3080" s="15">
        <v>143.19999999999999</v>
      </c>
      <c r="P3080" s="15" t="s">
        <v>107</v>
      </c>
      <c r="Q3080" s="15">
        <v>124.1</v>
      </c>
      <c r="R3080" s="15">
        <v>3.73</v>
      </c>
      <c r="S3080" s="15">
        <v>0.66</v>
      </c>
      <c r="T3080" s="15">
        <v>54.66</v>
      </c>
      <c r="U3080" s="15">
        <v>158.51</v>
      </c>
      <c r="V3080" s="15">
        <v>3182</v>
      </c>
      <c r="W3080" s="15">
        <v>179287</v>
      </c>
      <c r="X3080" s="15">
        <v>504379</v>
      </c>
      <c r="Y3080" s="15">
        <v>325092</v>
      </c>
      <c r="Z3080" s="15">
        <v>5921</v>
      </c>
      <c r="AA3080" s="15">
        <v>26.771000000000001</v>
      </c>
      <c r="AB3080" s="15">
        <v>57.6</v>
      </c>
    </row>
    <row r="3081" spans="1:28" ht="15" customHeight="1" x14ac:dyDescent="0.3">
      <c r="A3081" s="15" t="s">
        <v>3209</v>
      </c>
      <c r="B3081" s="15" t="s">
        <v>137</v>
      </c>
      <c r="C3081" s="15" t="s">
        <v>134</v>
      </c>
      <c r="D3081" s="15" t="s">
        <v>111</v>
      </c>
      <c r="E3081" s="15" t="s">
        <v>112</v>
      </c>
      <c r="F3081" s="15">
        <v>0.65</v>
      </c>
      <c r="G3081" s="15">
        <v>470.9</v>
      </c>
      <c r="H3081" s="15">
        <v>20.399999999999999</v>
      </c>
      <c r="I3081" s="15">
        <v>60.7</v>
      </c>
      <c r="J3081" s="15">
        <v>6.7</v>
      </c>
      <c r="K3081" s="15">
        <v>6.15</v>
      </c>
      <c r="L3081" s="15">
        <v>23</v>
      </c>
      <c r="M3081" s="15">
        <v>104.7</v>
      </c>
      <c r="N3081" s="15">
        <v>31.4</v>
      </c>
      <c r="O3081" s="15">
        <v>92.8</v>
      </c>
      <c r="P3081" s="15" t="s">
        <v>102</v>
      </c>
      <c r="Q3081" s="15">
        <v>124.3</v>
      </c>
      <c r="R3081" s="15">
        <v>5.99</v>
      </c>
      <c r="S3081" s="15">
        <v>0.91</v>
      </c>
      <c r="T3081" s="15">
        <v>0.86</v>
      </c>
      <c r="U3081" s="15">
        <v>0.56000000000000005</v>
      </c>
      <c r="V3081" s="15">
        <v>70677</v>
      </c>
      <c r="W3081" s="15">
        <v>42865</v>
      </c>
      <c r="X3081" s="15">
        <v>39579</v>
      </c>
      <c r="Y3081" s="15">
        <v>-3286</v>
      </c>
      <c r="Z3081" s="15">
        <v>223</v>
      </c>
      <c r="AA3081" s="15">
        <v>2.5110000000000001</v>
      </c>
      <c r="AB3081" s="15">
        <v>35</v>
      </c>
    </row>
    <row r="3082" spans="1:28" ht="15" customHeight="1" x14ac:dyDescent="0.3">
      <c r="A3082" s="15" t="s">
        <v>3210</v>
      </c>
      <c r="B3082" s="15" t="s">
        <v>118</v>
      </c>
      <c r="C3082" s="15" t="s">
        <v>99</v>
      </c>
      <c r="D3082" s="15" t="s">
        <v>115</v>
      </c>
      <c r="E3082" s="15" t="s">
        <v>101</v>
      </c>
      <c r="F3082" s="15">
        <v>1.29</v>
      </c>
      <c r="G3082" s="15">
        <v>1019.5</v>
      </c>
      <c r="H3082" s="15">
        <v>29.2</v>
      </c>
      <c r="I3082" s="15">
        <v>83.8</v>
      </c>
      <c r="J3082" s="15">
        <v>6.4</v>
      </c>
      <c r="K3082" s="15">
        <v>5.28</v>
      </c>
      <c r="L3082" s="15">
        <v>21.7</v>
      </c>
      <c r="M3082" s="15">
        <v>104.5</v>
      </c>
      <c r="N3082" s="15">
        <v>45.1</v>
      </c>
      <c r="O3082" s="15">
        <v>55.9</v>
      </c>
      <c r="P3082" s="15" t="s">
        <v>102</v>
      </c>
      <c r="Q3082" s="15">
        <v>182.8</v>
      </c>
      <c r="R3082" s="15">
        <v>3.12</v>
      </c>
      <c r="S3082" s="15">
        <v>0.67</v>
      </c>
      <c r="T3082" s="15">
        <v>0.3</v>
      </c>
      <c r="U3082" s="15">
        <v>0.39</v>
      </c>
      <c r="V3082" s="15">
        <v>24310</v>
      </c>
      <c r="W3082" s="15">
        <v>73831</v>
      </c>
      <c r="X3082" s="15">
        <v>9481</v>
      </c>
      <c r="Y3082" s="15">
        <v>-64350</v>
      </c>
      <c r="Z3082" s="15">
        <v>1631</v>
      </c>
      <c r="AA3082" s="15">
        <v>0.23899999999999999</v>
      </c>
      <c r="AB3082" s="15">
        <v>75.900000000000006</v>
      </c>
    </row>
    <row r="3083" spans="1:28" ht="15" customHeight="1" x14ac:dyDescent="0.3">
      <c r="A3083" s="15" t="s">
        <v>3211</v>
      </c>
      <c r="B3083" s="15" t="s">
        <v>146</v>
      </c>
      <c r="C3083" s="15" t="s">
        <v>123</v>
      </c>
      <c r="D3083" s="15" t="s">
        <v>100</v>
      </c>
      <c r="E3083" s="15" t="s">
        <v>112</v>
      </c>
      <c r="F3083" s="15">
        <v>12.33</v>
      </c>
      <c r="G3083" s="15">
        <v>106.8</v>
      </c>
      <c r="H3083" s="15">
        <v>21.1</v>
      </c>
      <c r="I3083" s="15">
        <v>59.3</v>
      </c>
      <c r="J3083" s="15">
        <v>7.4</v>
      </c>
      <c r="K3083" s="15">
        <v>7.34</v>
      </c>
      <c r="L3083" s="15">
        <v>18.399999999999999</v>
      </c>
      <c r="M3083" s="15">
        <v>89.9</v>
      </c>
      <c r="N3083" s="15">
        <v>47.3</v>
      </c>
      <c r="O3083" s="15">
        <v>105.1</v>
      </c>
      <c r="P3083" s="15" t="s">
        <v>116</v>
      </c>
      <c r="Q3083" s="15">
        <v>303.10000000000002</v>
      </c>
      <c r="R3083" s="15">
        <v>6.39</v>
      </c>
      <c r="S3083" s="15">
        <v>0.99</v>
      </c>
      <c r="T3083" s="15">
        <v>1.1100000000000001</v>
      </c>
      <c r="U3083" s="15">
        <v>13.69</v>
      </c>
      <c r="V3083" s="15">
        <v>23891</v>
      </c>
      <c r="W3083" s="15">
        <v>996573</v>
      </c>
      <c r="X3083" s="15">
        <v>327068</v>
      </c>
      <c r="Y3083" s="15">
        <v>-669505</v>
      </c>
      <c r="Z3083" s="15">
        <v>3667</v>
      </c>
      <c r="AA3083" s="15">
        <v>3.7330000000000001</v>
      </c>
      <c r="AB3083" s="15">
        <v>25.8</v>
      </c>
    </row>
    <row r="3084" spans="1:28" ht="15" customHeight="1" x14ac:dyDescent="0.3">
      <c r="A3084" s="15" t="s">
        <v>3212</v>
      </c>
      <c r="B3084" s="15" t="s">
        <v>118</v>
      </c>
      <c r="C3084" s="15" t="s">
        <v>119</v>
      </c>
      <c r="D3084" s="15" t="s">
        <v>130</v>
      </c>
      <c r="E3084" s="15" t="s">
        <v>112</v>
      </c>
      <c r="F3084" s="15">
        <v>5.93</v>
      </c>
      <c r="G3084" s="15">
        <v>548.6</v>
      </c>
      <c r="H3084" s="15">
        <v>25.3</v>
      </c>
      <c r="I3084" s="15">
        <v>45.3</v>
      </c>
      <c r="J3084" s="15">
        <v>8.9</v>
      </c>
      <c r="K3084" s="15">
        <v>5.94</v>
      </c>
      <c r="L3084" s="15">
        <v>28.6</v>
      </c>
      <c r="M3084" s="15">
        <v>107.6</v>
      </c>
      <c r="N3084" s="15">
        <v>24.5</v>
      </c>
      <c r="O3084" s="15">
        <v>51</v>
      </c>
      <c r="P3084" s="15" t="s">
        <v>107</v>
      </c>
      <c r="Q3084" s="15">
        <v>159.5</v>
      </c>
      <c r="R3084" s="15">
        <v>4.07</v>
      </c>
      <c r="S3084" s="15">
        <v>0.97</v>
      </c>
      <c r="T3084" s="15">
        <v>0.85</v>
      </c>
      <c r="U3084" s="15">
        <v>5.04</v>
      </c>
      <c r="V3084" s="15">
        <v>75403</v>
      </c>
      <c r="W3084" s="15">
        <v>397433</v>
      </c>
      <c r="X3084" s="15">
        <v>380031</v>
      </c>
      <c r="Y3084" s="15">
        <v>-17402</v>
      </c>
      <c r="Z3084" s="15">
        <v>6169</v>
      </c>
      <c r="AA3084" s="15">
        <v>0.81699999999999995</v>
      </c>
      <c r="AB3084" s="15">
        <v>45.2</v>
      </c>
    </row>
    <row r="3085" spans="1:28" ht="15" customHeight="1" x14ac:dyDescent="0.3">
      <c r="A3085" s="15" t="s">
        <v>3213</v>
      </c>
      <c r="B3085" s="15" t="s">
        <v>104</v>
      </c>
      <c r="C3085" s="15" t="s">
        <v>129</v>
      </c>
      <c r="D3085" s="15" t="s">
        <v>111</v>
      </c>
      <c r="E3085" s="15" t="s">
        <v>112</v>
      </c>
      <c r="F3085" s="15">
        <v>9.98</v>
      </c>
      <c r="G3085" s="15">
        <v>518.70000000000005</v>
      </c>
      <c r="H3085" s="15">
        <v>21.6</v>
      </c>
      <c r="I3085" s="15">
        <v>44.4</v>
      </c>
      <c r="J3085" s="15">
        <v>6.2</v>
      </c>
      <c r="K3085" s="15">
        <v>7.19</v>
      </c>
      <c r="L3085" s="15">
        <v>16.399999999999999</v>
      </c>
      <c r="M3085" s="15">
        <v>167.4</v>
      </c>
      <c r="N3085" s="15">
        <v>15</v>
      </c>
      <c r="O3085" s="15">
        <v>103.3</v>
      </c>
      <c r="P3085" s="15" t="s">
        <v>107</v>
      </c>
      <c r="Q3085" s="15">
        <v>152</v>
      </c>
      <c r="R3085" s="15">
        <v>1.93</v>
      </c>
      <c r="S3085" s="15">
        <v>0.91</v>
      </c>
      <c r="T3085" s="15">
        <v>0.96</v>
      </c>
      <c r="U3085" s="15">
        <v>9.58</v>
      </c>
      <c r="V3085" s="15">
        <v>60695</v>
      </c>
      <c r="W3085" s="15">
        <v>553853</v>
      </c>
      <c r="X3085" s="15">
        <v>581458</v>
      </c>
      <c r="Y3085" s="15">
        <v>27605</v>
      </c>
      <c r="Z3085" s="15">
        <v>4873</v>
      </c>
      <c r="AA3085" s="15">
        <v>1.966</v>
      </c>
      <c r="AB3085" s="15">
        <v>34.700000000000003</v>
      </c>
    </row>
    <row r="3086" spans="1:28" ht="15" customHeight="1" x14ac:dyDescent="0.3">
      <c r="A3086" s="15" t="s">
        <v>3214</v>
      </c>
      <c r="B3086" s="15" t="s">
        <v>109</v>
      </c>
      <c r="C3086" s="15" t="s">
        <v>152</v>
      </c>
      <c r="D3086" s="15" t="s">
        <v>132</v>
      </c>
      <c r="E3086" s="15" t="s">
        <v>112</v>
      </c>
      <c r="F3086" s="15">
        <v>0.81</v>
      </c>
      <c r="G3086" s="15">
        <v>698.4</v>
      </c>
      <c r="H3086" s="15">
        <v>19.899999999999999</v>
      </c>
      <c r="I3086" s="15">
        <v>68.3</v>
      </c>
      <c r="J3086" s="15">
        <v>7.5</v>
      </c>
      <c r="K3086" s="15">
        <v>5.85</v>
      </c>
      <c r="L3086" s="15">
        <v>21.3</v>
      </c>
      <c r="M3086" s="15">
        <v>140.80000000000001</v>
      </c>
      <c r="N3086" s="15">
        <v>52</v>
      </c>
      <c r="O3086" s="15">
        <v>131.19999999999999</v>
      </c>
      <c r="P3086" s="15" t="s">
        <v>102</v>
      </c>
      <c r="Q3086" s="15">
        <v>145.9</v>
      </c>
      <c r="R3086" s="15">
        <v>4.41</v>
      </c>
      <c r="S3086" s="15">
        <v>0.86</v>
      </c>
      <c r="T3086" s="15">
        <v>1.1200000000000001</v>
      </c>
      <c r="U3086" s="15">
        <v>0.91</v>
      </c>
      <c r="V3086" s="15">
        <v>131157</v>
      </c>
      <c r="W3086" s="15">
        <v>46557</v>
      </c>
      <c r="X3086" s="15">
        <v>119353</v>
      </c>
      <c r="Y3086" s="15">
        <v>72796</v>
      </c>
      <c r="Z3086" s="15">
        <v>462</v>
      </c>
      <c r="AA3086" s="15">
        <v>1.97</v>
      </c>
      <c r="AB3086" s="15">
        <v>40.200000000000003</v>
      </c>
    </row>
    <row r="3087" spans="1:28" ht="15" customHeight="1" x14ac:dyDescent="0.3">
      <c r="A3087" s="15" t="s">
        <v>3215</v>
      </c>
      <c r="B3087" s="15" t="s">
        <v>104</v>
      </c>
      <c r="C3087" s="15" t="s">
        <v>114</v>
      </c>
      <c r="D3087" s="15" t="s">
        <v>100</v>
      </c>
      <c r="E3087" s="15" t="s">
        <v>101</v>
      </c>
      <c r="F3087" s="15">
        <v>11.38</v>
      </c>
      <c r="G3087" s="15">
        <v>1081.7</v>
      </c>
      <c r="H3087" s="15">
        <v>27.6</v>
      </c>
      <c r="I3087" s="15">
        <v>53.6</v>
      </c>
      <c r="J3087" s="15">
        <v>8.6999999999999993</v>
      </c>
      <c r="K3087" s="15">
        <v>7.54</v>
      </c>
      <c r="L3087" s="15">
        <v>24.2</v>
      </c>
      <c r="M3087" s="15">
        <v>109</v>
      </c>
      <c r="N3087" s="15">
        <v>37.299999999999997</v>
      </c>
      <c r="O3087" s="15">
        <v>81.099999999999994</v>
      </c>
      <c r="P3087" s="15" t="s">
        <v>116</v>
      </c>
      <c r="Q3087" s="15">
        <v>205</v>
      </c>
      <c r="R3087" s="15">
        <v>8.81</v>
      </c>
      <c r="S3087" s="15">
        <v>0.78</v>
      </c>
      <c r="T3087" s="15">
        <v>1.18</v>
      </c>
      <c r="U3087" s="15">
        <v>13.43</v>
      </c>
      <c r="V3087" s="15">
        <v>23230</v>
      </c>
      <c r="W3087" s="15">
        <v>768769</v>
      </c>
      <c r="X3087" s="15">
        <v>311979</v>
      </c>
      <c r="Y3087" s="15">
        <v>-456790</v>
      </c>
      <c r="Z3087" s="15">
        <v>3187</v>
      </c>
      <c r="AA3087" s="15">
        <v>4.2140000000000004</v>
      </c>
      <c r="AB3087" s="15">
        <v>38</v>
      </c>
    </row>
    <row r="3088" spans="1:28" ht="15" customHeight="1" x14ac:dyDescent="0.3">
      <c r="A3088" s="15" t="s">
        <v>3216</v>
      </c>
      <c r="B3088" s="15" t="s">
        <v>109</v>
      </c>
      <c r="C3088" s="15" t="s">
        <v>152</v>
      </c>
      <c r="D3088" s="15" t="s">
        <v>106</v>
      </c>
      <c r="E3088" s="15" t="s">
        <v>101</v>
      </c>
      <c r="F3088" s="15">
        <v>8.0399999999999991</v>
      </c>
      <c r="G3088" s="15">
        <v>970.9</v>
      </c>
      <c r="H3088" s="15">
        <v>27.8</v>
      </c>
      <c r="I3088" s="15">
        <v>67.8</v>
      </c>
      <c r="J3088" s="15">
        <v>7.7</v>
      </c>
      <c r="K3088" s="15">
        <v>6.27</v>
      </c>
      <c r="L3088" s="15">
        <v>27.1</v>
      </c>
      <c r="M3088" s="15">
        <v>161.30000000000001</v>
      </c>
      <c r="N3088" s="15">
        <v>44.4</v>
      </c>
      <c r="O3088" s="15">
        <v>108.7</v>
      </c>
      <c r="P3088" s="15" t="s">
        <v>102</v>
      </c>
      <c r="Q3088" s="15">
        <v>178.9</v>
      </c>
      <c r="R3088" s="15">
        <v>3.88</v>
      </c>
      <c r="S3088" s="15">
        <v>0.93</v>
      </c>
      <c r="T3088" s="15">
        <v>3.6</v>
      </c>
      <c r="U3088" s="15">
        <v>28.94</v>
      </c>
      <c r="V3088" s="15">
        <v>19610</v>
      </c>
      <c r="W3088" s="15">
        <v>470726</v>
      </c>
      <c r="X3088" s="15">
        <v>567513</v>
      </c>
      <c r="Y3088" s="15">
        <v>96787</v>
      </c>
      <c r="Z3088" s="15">
        <v>3919</v>
      </c>
      <c r="AA3088" s="15">
        <v>7.3849999999999998</v>
      </c>
      <c r="AB3088" s="15">
        <v>59.8</v>
      </c>
    </row>
    <row r="3089" spans="1:28" ht="15" customHeight="1" x14ac:dyDescent="0.3">
      <c r="A3089" s="15" t="s">
        <v>3217</v>
      </c>
      <c r="B3089" s="15" t="s">
        <v>146</v>
      </c>
      <c r="C3089" s="15" t="s">
        <v>123</v>
      </c>
      <c r="D3089" s="15" t="s">
        <v>115</v>
      </c>
      <c r="E3089" s="15" t="s">
        <v>101</v>
      </c>
      <c r="F3089" s="15">
        <v>14.74</v>
      </c>
      <c r="G3089" s="15">
        <v>657.1</v>
      </c>
      <c r="H3089" s="15">
        <v>29.1</v>
      </c>
      <c r="I3089" s="15">
        <v>79.599999999999994</v>
      </c>
      <c r="J3089" s="15">
        <v>7.1</v>
      </c>
      <c r="K3089" s="15">
        <v>6.93</v>
      </c>
      <c r="L3089" s="15">
        <v>26.8</v>
      </c>
      <c r="M3089" s="15">
        <v>136.69999999999999</v>
      </c>
      <c r="N3089" s="15">
        <v>30.4</v>
      </c>
      <c r="O3089" s="15">
        <v>138.9</v>
      </c>
      <c r="P3089" s="15" t="s">
        <v>107</v>
      </c>
      <c r="Q3089" s="15">
        <v>185.9</v>
      </c>
      <c r="R3089" s="15">
        <v>4.16</v>
      </c>
      <c r="S3089" s="15">
        <v>0.93</v>
      </c>
      <c r="T3089" s="15"/>
      <c r="U3089" s="15">
        <v>50.71</v>
      </c>
      <c r="V3089" s="15">
        <v>23612</v>
      </c>
      <c r="W3089" s="15">
        <v>1050769</v>
      </c>
      <c r="X3089" s="15">
        <v>1197365</v>
      </c>
      <c r="Y3089" s="15">
        <v>146596</v>
      </c>
      <c r="Z3089" s="15">
        <v>28990</v>
      </c>
      <c r="AA3089" s="15">
        <v>1.7490000000000001</v>
      </c>
      <c r="AB3089" s="15">
        <v>63.7</v>
      </c>
    </row>
    <row r="3090" spans="1:28" ht="15" customHeight="1" x14ac:dyDescent="0.3">
      <c r="A3090" s="15" t="s">
        <v>3218</v>
      </c>
      <c r="B3090" s="15" t="s">
        <v>122</v>
      </c>
      <c r="C3090" s="15" t="s">
        <v>134</v>
      </c>
      <c r="D3090" s="15" t="s">
        <v>106</v>
      </c>
      <c r="E3090" s="15" t="s">
        <v>112</v>
      </c>
      <c r="F3090" s="15">
        <v>14.42</v>
      </c>
      <c r="G3090" s="15">
        <v>390.4</v>
      </c>
      <c r="H3090" s="15">
        <v>23</v>
      </c>
      <c r="I3090" s="15">
        <v>52.4</v>
      </c>
      <c r="J3090" s="15">
        <v>7.3</v>
      </c>
      <c r="K3090" s="15">
        <v>6.17</v>
      </c>
      <c r="L3090" s="15">
        <v>28.9</v>
      </c>
      <c r="M3090" s="15">
        <v>124</v>
      </c>
      <c r="N3090" s="15">
        <v>28</v>
      </c>
      <c r="O3090" s="15">
        <v>88.2</v>
      </c>
      <c r="P3090" s="15" t="s">
        <v>127</v>
      </c>
      <c r="Q3090" s="15">
        <v>174.3</v>
      </c>
      <c r="R3090" s="15">
        <v>5.63</v>
      </c>
      <c r="S3090" s="15">
        <v>0.76</v>
      </c>
      <c r="T3090" s="15">
        <v>2.87</v>
      </c>
      <c r="U3090" s="15">
        <v>41.39</v>
      </c>
      <c r="V3090" s="15">
        <v>20685</v>
      </c>
      <c r="W3090" s="15">
        <v>962601</v>
      </c>
      <c r="X3090" s="15">
        <v>856152</v>
      </c>
      <c r="Y3090" s="15">
        <v>-106449</v>
      </c>
      <c r="Z3090" s="15">
        <v>8247</v>
      </c>
      <c r="AA3090" s="15">
        <v>5.0190000000000001</v>
      </c>
      <c r="AB3090" s="15">
        <v>43.4</v>
      </c>
    </row>
    <row r="3091" spans="1:28" ht="15" customHeight="1" x14ac:dyDescent="0.3">
      <c r="A3091" s="15" t="s">
        <v>3219</v>
      </c>
      <c r="B3091" s="15" t="s">
        <v>109</v>
      </c>
      <c r="C3091" s="15" t="s">
        <v>99</v>
      </c>
      <c r="D3091" s="15" t="s">
        <v>106</v>
      </c>
      <c r="E3091" s="15" t="s">
        <v>120</v>
      </c>
      <c r="F3091" s="15">
        <v>10.38</v>
      </c>
      <c r="G3091" s="15">
        <v>310.3</v>
      </c>
      <c r="H3091" s="15">
        <v>33.200000000000003</v>
      </c>
      <c r="I3091" s="15">
        <v>51.6</v>
      </c>
      <c r="J3091" s="15">
        <v>9.6999999999999993</v>
      </c>
      <c r="K3091" s="15">
        <v>5.97</v>
      </c>
      <c r="L3091" s="15">
        <v>22</v>
      </c>
      <c r="M3091" s="15">
        <v>126</v>
      </c>
      <c r="N3091" s="15">
        <v>59.2</v>
      </c>
      <c r="O3091" s="15">
        <v>157.9</v>
      </c>
      <c r="P3091" s="15" t="s">
        <v>102</v>
      </c>
      <c r="Q3091" s="15">
        <v>207.7</v>
      </c>
      <c r="R3091" s="15">
        <v>6.98</v>
      </c>
      <c r="S3091" s="15">
        <v>0.84</v>
      </c>
      <c r="T3091" s="15">
        <v>1.71</v>
      </c>
      <c r="U3091" s="15">
        <v>17.75</v>
      </c>
      <c r="V3091" s="15">
        <v>18586</v>
      </c>
      <c r="W3091" s="15">
        <v>598683</v>
      </c>
      <c r="X3091" s="15">
        <v>329902</v>
      </c>
      <c r="Y3091" s="15">
        <v>-268781</v>
      </c>
      <c r="Z3091" s="15">
        <v>5185</v>
      </c>
      <c r="AA3091" s="15">
        <v>3.423</v>
      </c>
      <c r="AB3091" s="15">
        <v>35.799999999999997</v>
      </c>
    </row>
    <row r="3092" spans="1:28" ht="15" customHeight="1" x14ac:dyDescent="0.3">
      <c r="A3092" s="15" t="s">
        <v>3220</v>
      </c>
      <c r="B3092" s="15" t="s">
        <v>118</v>
      </c>
      <c r="C3092" s="15" t="s">
        <v>119</v>
      </c>
      <c r="D3092" s="15" t="s">
        <v>106</v>
      </c>
      <c r="E3092" s="15" t="s">
        <v>101</v>
      </c>
      <c r="F3092" s="15">
        <v>14.39</v>
      </c>
      <c r="G3092" s="15">
        <v>1028.8</v>
      </c>
      <c r="H3092" s="15">
        <v>28.8</v>
      </c>
      <c r="I3092" s="15">
        <v>59.4</v>
      </c>
      <c r="J3092" s="15">
        <v>6.2</v>
      </c>
      <c r="K3092" s="15">
        <v>5.33</v>
      </c>
      <c r="L3092" s="15">
        <v>23.6</v>
      </c>
      <c r="M3092" s="15">
        <v>94.6</v>
      </c>
      <c r="N3092" s="15">
        <v>56.3</v>
      </c>
      <c r="O3092" s="15">
        <v>114.4</v>
      </c>
      <c r="P3092" s="15" t="s">
        <v>102</v>
      </c>
      <c r="Q3092" s="15">
        <v>206.5</v>
      </c>
      <c r="R3092" s="15">
        <v>5.86</v>
      </c>
      <c r="S3092" s="15">
        <v>0.98</v>
      </c>
      <c r="T3092" s="15">
        <v>0.41</v>
      </c>
      <c r="U3092" s="15">
        <v>5.9</v>
      </c>
      <c r="V3092" s="15">
        <v>18479</v>
      </c>
      <c r="W3092" s="15">
        <v>999667</v>
      </c>
      <c r="X3092" s="15">
        <v>109026</v>
      </c>
      <c r="Y3092" s="15">
        <v>-890641</v>
      </c>
      <c r="Z3092" s="15">
        <v>8044</v>
      </c>
      <c r="AA3092" s="15">
        <v>0.73299999999999998</v>
      </c>
      <c r="AB3092" s="15">
        <v>51.3</v>
      </c>
    </row>
    <row r="3093" spans="1:28" ht="15" customHeight="1" x14ac:dyDescent="0.3">
      <c r="A3093" s="15" t="s">
        <v>3221</v>
      </c>
      <c r="B3093" s="15" t="s">
        <v>146</v>
      </c>
      <c r="C3093" s="15" t="s">
        <v>99</v>
      </c>
      <c r="D3093" s="15" t="s">
        <v>111</v>
      </c>
      <c r="E3093" s="15" t="s">
        <v>101</v>
      </c>
      <c r="F3093" s="15">
        <v>11.31</v>
      </c>
      <c r="G3093" s="15">
        <v>904.6</v>
      </c>
      <c r="H3093" s="15">
        <v>26.7</v>
      </c>
      <c r="I3093" s="15">
        <v>53.8</v>
      </c>
      <c r="J3093" s="15">
        <v>6.6</v>
      </c>
      <c r="K3093" s="15">
        <v>6.43</v>
      </c>
      <c r="L3093" s="15">
        <v>34.700000000000003</v>
      </c>
      <c r="M3093" s="15">
        <v>83.4</v>
      </c>
      <c r="N3093" s="15">
        <v>29.1</v>
      </c>
      <c r="O3093" s="15">
        <v>110.6</v>
      </c>
      <c r="P3093" s="15" t="s">
        <v>127</v>
      </c>
      <c r="Q3093" s="15">
        <v>158.9</v>
      </c>
      <c r="R3093" s="15">
        <v>4.55</v>
      </c>
      <c r="S3093" s="15">
        <v>0.87</v>
      </c>
      <c r="T3093" s="15">
        <v>1.05</v>
      </c>
      <c r="U3093" s="15">
        <v>11.88</v>
      </c>
      <c r="V3093" s="15">
        <v>72887</v>
      </c>
      <c r="W3093" s="15">
        <v>674945</v>
      </c>
      <c r="X3093" s="15">
        <v>865898</v>
      </c>
      <c r="Y3093" s="15">
        <v>190953</v>
      </c>
      <c r="Z3093" s="15">
        <v>4603</v>
      </c>
      <c r="AA3093" s="15">
        <v>2.581</v>
      </c>
      <c r="AB3093" s="15">
        <v>55.9</v>
      </c>
    </row>
    <row r="3094" spans="1:28" ht="15" customHeight="1" x14ac:dyDescent="0.3">
      <c r="A3094" s="15" t="s">
        <v>3222</v>
      </c>
      <c r="B3094" s="15" t="s">
        <v>137</v>
      </c>
      <c r="C3094" s="15" t="s">
        <v>134</v>
      </c>
      <c r="D3094" s="15" t="s">
        <v>111</v>
      </c>
      <c r="E3094" s="15" t="s">
        <v>101</v>
      </c>
      <c r="F3094" s="15">
        <v>12.95</v>
      </c>
      <c r="G3094" s="15">
        <v>414.9</v>
      </c>
      <c r="H3094" s="15">
        <v>26.8</v>
      </c>
      <c r="I3094" s="15">
        <v>71</v>
      </c>
      <c r="J3094" s="15">
        <v>6.4</v>
      </c>
      <c r="K3094" s="15">
        <v>6.43</v>
      </c>
      <c r="L3094" s="15">
        <v>30.9</v>
      </c>
      <c r="M3094" s="15">
        <v>105.3</v>
      </c>
      <c r="N3094" s="15">
        <v>53</v>
      </c>
      <c r="O3094" s="15">
        <v>107.6</v>
      </c>
      <c r="P3094" s="15" t="s">
        <v>102</v>
      </c>
      <c r="Q3094" s="15">
        <v>225.6</v>
      </c>
      <c r="R3094" s="15">
        <v>5.76</v>
      </c>
      <c r="S3094" s="15">
        <v>0.7</v>
      </c>
      <c r="T3094" s="15">
        <v>1.43</v>
      </c>
      <c r="U3094" s="15">
        <v>18.52</v>
      </c>
      <c r="V3094" s="15">
        <v>75673</v>
      </c>
      <c r="W3094" s="15">
        <v>966588</v>
      </c>
      <c r="X3094" s="15">
        <v>1401464</v>
      </c>
      <c r="Y3094" s="15">
        <v>434876</v>
      </c>
      <c r="Z3094" s="15">
        <v>4371</v>
      </c>
      <c r="AA3094" s="15">
        <v>4.2370000000000001</v>
      </c>
      <c r="AB3094" s="15">
        <v>47.8</v>
      </c>
    </row>
    <row r="3095" spans="1:28" ht="15" customHeight="1" x14ac:dyDescent="0.3">
      <c r="A3095" s="15" t="s">
        <v>3223</v>
      </c>
      <c r="B3095" s="15" t="s">
        <v>104</v>
      </c>
      <c r="C3095" s="15" t="s">
        <v>170</v>
      </c>
      <c r="D3095" s="15" t="s">
        <v>100</v>
      </c>
      <c r="E3095" s="15" t="s">
        <v>101</v>
      </c>
      <c r="F3095" s="15">
        <v>5.57</v>
      </c>
      <c r="G3095" s="15">
        <v>903.7</v>
      </c>
      <c r="H3095" s="15">
        <v>33.6</v>
      </c>
      <c r="I3095" s="15">
        <v>78.5</v>
      </c>
      <c r="J3095" s="15">
        <v>7.7</v>
      </c>
      <c r="K3095" s="15">
        <v>7.34</v>
      </c>
      <c r="L3095" s="15">
        <v>32.799999999999997</v>
      </c>
      <c r="M3095" s="15">
        <v>69.099999999999994</v>
      </c>
      <c r="N3095" s="15">
        <v>59.7</v>
      </c>
      <c r="O3095" s="15">
        <v>77.099999999999994</v>
      </c>
      <c r="P3095" s="15" t="s">
        <v>107</v>
      </c>
      <c r="Q3095" s="15">
        <v>237.5</v>
      </c>
      <c r="R3095" s="15">
        <v>6.11</v>
      </c>
      <c r="S3095" s="15">
        <v>0.86</v>
      </c>
      <c r="T3095" s="15">
        <v>1.56</v>
      </c>
      <c r="U3095" s="15">
        <v>8.69</v>
      </c>
      <c r="V3095" s="15">
        <v>24514</v>
      </c>
      <c r="W3095" s="15">
        <v>459010</v>
      </c>
      <c r="X3095" s="15">
        <v>213027</v>
      </c>
      <c r="Y3095" s="15">
        <v>-245983</v>
      </c>
      <c r="Z3095" s="15">
        <v>4535</v>
      </c>
      <c r="AA3095" s="15">
        <v>1.9159999999999999</v>
      </c>
      <c r="AB3095" s="15">
        <v>64.400000000000006</v>
      </c>
    </row>
    <row r="3096" spans="1:28" ht="15" customHeight="1" x14ac:dyDescent="0.3">
      <c r="A3096" s="15" t="s">
        <v>3224</v>
      </c>
      <c r="B3096" s="15" t="s">
        <v>137</v>
      </c>
      <c r="C3096" s="15" t="s">
        <v>129</v>
      </c>
      <c r="D3096" s="15" t="s">
        <v>115</v>
      </c>
      <c r="E3096" s="15" t="s">
        <v>120</v>
      </c>
      <c r="F3096" s="15">
        <v>5.75</v>
      </c>
      <c r="G3096" s="15">
        <v>515.1</v>
      </c>
      <c r="H3096" s="15">
        <v>29.2</v>
      </c>
      <c r="I3096" s="15">
        <v>60</v>
      </c>
      <c r="J3096" s="15">
        <v>9.9</v>
      </c>
      <c r="K3096" s="15">
        <v>7.78</v>
      </c>
      <c r="L3096" s="15">
        <v>11</v>
      </c>
      <c r="M3096" s="15">
        <v>100.4</v>
      </c>
      <c r="N3096" s="15">
        <v>52.4</v>
      </c>
      <c r="O3096" s="15">
        <v>131.5</v>
      </c>
      <c r="P3096" s="15" t="s">
        <v>102</v>
      </c>
      <c r="Q3096" s="15">
        <v>196.8</v>
      </c>
      <c r="R3096" s="15">
        <v>6.56</v>
      </c>
      <c r="S3096" s="15">
        <v>0.83</v>
      </c>
      <c r="T3096" s="15">
        <v>0.92</v>
      </c>
      <c r="U3096" s="15">
        <v>5.29</v>
      </c>
      <c r="V3096" s="15">
        <v>25555</v>
      </c>
      <c r="W3096" s="15">
        <v>465649</v>
      </c>
      <c r="X3096" s="15">
        <v>135186</v>
      </c>
      <c r="Y3096" s="15">
        <v>-330463</v>
      </c>
      <c r="Z3096" s="15">
        <v>5678</v>
      </c>
      <c r="AA3096" s="15">
        <v>0.93200000000000005</v>
      </c>
      <c r="AB3096" s="15">
        <v>32.4</v>
      </c>
    </row>
    <row r="3097" spans="1:28" ht="15" customHeight="1" x14ac:dyDescent="0.3">
      <c r="A3097" s="15" t="s">
        <v>3225</v>
      </c>
      <c r="B3097" s="15" t="s">
        <v>122</v>
      </c>
      <c r="C3097" s="15" t="s">
        <v>119</v>
      </c>
      <c r="D3097" s="15" t="s">
        <v>100</v>
      </c>
      <c r="E3097" s="15" t="s">
        <v>112</v>
      </c>
      <c r="F3097" s="15">
        <v>7.27</v>
      </c>
      <c r="G3097" s="15">
        <v>515.79999999999995</v>
      </c>
      <c r="H3097" s="15">
        <v>23.6</v>
      </c>
      <c r="I3097" s="15">
        <v>51.4</v>
      </c>
      <c r="J3097" s="15">
        <v>7.9</v>
      </c>
      <c r="K3097" s="15">
        <v>6.31</v>
      </c>
      <c r="L3097" s="15">
        <v>18.2</v>
      </c>
      <c r="M3097" s="15">
        <v>124.1</v>
      </c>
      <c r="N3097" s="15">
        <v>33.9</v>
      </c>
      <c r="O3097" s="15">
        <v>59.2</v>
      </c>
      <c r="P3097" s="15" t="s">
        <v>127</v>
      </c>
      <c r="Q3097" s="15">
        <v>135.5</v>
      </c>
      <c r="R3097" s="15">
        <v>5.18</v>
      </c>
      <c r="S3097" s="15">
        <v>0.89</v>
      </c>
      <c r="T3097" s="15">
        <v>2.7</v>
      </c>
      <c r="U3097" s="15">
        <v>19.63</v>
      </c>
      <c r="V3097" s="15">
        <v>19274</v>
      </c>
      <c r="W3097" s="15">
        <v>486696</v>
      </c>
      <c r="X3097" s="15">
        <v>378349</v>
      </c>
      <c r="Y3097" s="15">
        <v>-108347</v>
      </c>
      <c r="Z3097" s="15">
        <v>4362</v>
      </c>
      <c r="AA3097" s="15">
        <v>4.5</v>
      </c>
      <c r="AB3097" s="15">
        <v>43.9</v>
      </c>
    </row>
    <row r="3098" spans="1:28" ht="15" customHeight="1" x14ac:dyDescent="0.3">
      <c r="A3098" s="15" t="s">
        <v>3226</v>
      </c>
      <c r="B3098" s="15" t="s">
        <v>104</v>
      </c>
      <c r="C3098" s="15" t="s">
        <v>105</v>
      </c>
      <c r="D3098" s="15" t="s">
        <v>130</v>
      </c>
      <c r="E3098" s="15" t="s">
        <v>112</v>
      </c>
      <c r="F3098" s="15">
        <v>12.63</v>
      </c>
      <c r="G3098" s="15">
        <v>523.70000000000005</v>
      </c>
      <c r="H3098" s="15">
        <v>25.8</v>
      </c>
      <c r="I3098" s="15">
        <v>49</v>
      </c>
      <c r="J3098" s="15">
        <v>8.4</v>
      </c>
      <c r="K3098" s="15">
        <v>7</v>
      </c>
      <c r="L3098" s="15">
        <v>28.4</v>
      </c>
      <c r="M3098" s="15">
        <v>93.6</v>
      </c>
      <c r="N3098" s="15">
        <v>29.9</v>
      </c>
      <c r="O3098" s="15">
        <v>104.2</v>
      </c>
      <c r="P3098" s="15" t="s">
        <v>102</v>
      </c>
      <c r="Q3098" s="15">
        <v>119.6</v>
      </c>
      <c r="R3098" s="15">
        <v>4.1100000000000003</v>
      </c>
      <c r="S3098" s="15">
        <v>0.83</v>
      </c>
      <c r="T3098" s="15">
        <v>1.93</v>
      </c>
      <c r="U3098" s="15">
        <v>24.38</v>
      </c>
      <c r="V3098" s="15">
        <v>69663</v>
      </c>
      <c r="W3098" s="15">
        <v>858100</v>
      </c>
      <c r="X3098" s="15">
        <v>1698384</v>
      </c>
      <c r="Y3098" s="15">
        <v>840284</v>
      </c>
      <c r="Z3098" s="15">
        <v>7785</v>
      </c>
      <c r="AA3098" s="15">
        <v>3.1320000000000001</v>
      </c>
      <c r="AB3098" s="15">
        <v>46</v>
      </c>
    </row>
    <row r="3099" spans="1:28" ht="15" customHeight="1" x14ac:dyDescent="0.3">
      <c r="A3099" s="15" t="s">
        <v>3227</v>
      </c>
      <c r="B3099" s="15" t="s">
        <v>122</v>
      </c>
      <c r="C3099" s="15" t="s">
        <v>123</v>
      </c>
      <c r="D3099" s="15" t="s">
        <v>111</v>
      </c>
      <c r="E3099" s="15" t="s">
        <v>101</v>
      </c>
      <c r="F3099" s="15">
        <v>2.4700000000000002</v>
      </c>
      <c r="G3099" s="15">
        <v>559.79999999999995</v>
      </c>
      <c r="H3099" s="15">
        <v>30.9</v>
      </c>
      <c r="I3099" s="15">
        <v>70.099999999999994</v>
      </c>
      <c r="J3099" s="15">
        <v>5.7</v>
      </c>
      <c r="K3099" s="15">
        <v>6.72</v>
      </c>
      <c r="L3099" s="15">
        <v>31.9</v>
      </c>
      <c r="M3099" s="15">
        <v>131.5</v>
      </c>
      <c r="N3099" s="15">
        <v>61.9</v>
      </c>
      <c r="O3099" s="15">
        <v>111.7</v>
      </c>
      <c r="P3099" s="15" t="s">
        <v>107</v>
      </c>
      <c r="Q3099" s="15">
        <v>261.60000000000002</v>
      </c>
      <c r="R3099" s="15">
        <v>6.14</v>
      </c>
      <c r="S3099" s="15">
        <v>0.72</v>
      </c>
      <c r="T3099" s="15">
        <v>1.49</v>
      </c>
      <c r="U3099" s="15">
        <v>3.68</v>
      </c>
      <c r="V3099" s="15">
        <v>78807</v>
      </c>
      <c r="W3099" s="15">
        <v>168653</v>
      </c>
      <c r="X3099" s="15">
        <v>290010</v>
      </c>
      <c r="Y3099" s="15">
        <v>121357</v>
      </c>
      <c r="Z3099" s="15">
        <v>1154</v>
      </c>
      <c r="AA3099" s="15">
        <v>3.1890000000000001</v>
      </c>
      <c r="AB3099" s="15">
        <v>36.799999999999997</v>
      </c>
    </row>
    <row r="3100" spans="1:28" ht="15" customHeight="1" x14ac:dyDescent="0.3">
      <c r="A3100" s="15" t="s">
        <v>3228</v>
      </c>
      <c r="B3100" s="15" t="s">
        <v>126</v>
      </c>
      <c r="C3100" s="15" t="s">
        <v>123</v>
      </c>
      <c r="D3100" s="15" t="s">
        <v>130</v>
      </c>
      <c r="E3100" s="15" t="s">
        <v>101</v>
      </c>
      <c r="F3100" s="15">
        <v>13.61</v>
      </c>
      <c r="G3100" s="15">
        <v>854.3</v>
      </c>
      <c r="H3100" s="15">
        <v>32</v>
      </c>
      <c r="I3100" s="15">
        <v>79.3</v>
      </c>
      <c r="J3100" s="15">
        <v>7.9</v>
      </c>
      <c r="K3100" s="15">
        <v>6.46</v>
      </c>
      <c r="L3100" s="15">
        <v>35.9</v>
      </c>
      <c r="M3100" s="15">
        <v>161.4</v>
      </c>
      <c r="N3100" s="15">
        <v>29.7</v>
      </c>
      <c r="O3100" s="15">
        <v>104.3</v>
      </c>
      <c r="P3100" s="15" t="s">
        <v>107</v>
      </c>
      <c r="Q3100" s="15">
        <v>244</v>
      </c>
      <c r="R3100" s="15">
        <v>8.01</v>
      </c>
      <c r="S3100" s="15">
        <v>0.8</v>
      </c>
      <c r="T3100" s="15">
        <v>1.46</v>
      </c>
      <c r="U3100" s="15">
        <v>19.87</v>
      </c>
      <c r="V3100" s="15">
        <v>68362</v>
      </c>
      <c r="W3100" s="15">
        <v>1017543</v>
      </c>
      <c r="X3100" s="15">
        <v>1358353</v>
      </c>
      <c r="Y3100" s="15">
        <v>340810</v>
      </c>
      <c r="Z3100" s="15">
        <v>13051</v>
      </c>
      <c r="AA3100" s="15">
        <v>1.522</v>
      </c>
      <c r="AB3100" s="15">
        <v>57.7</v>
      </c>
    </row>
    <row r="3101" spans="1:28" ht="15" customHeight="1" x14ac:dyDescent="0.3">
      <c r="A3101" s="15" t="s">
        <v>3229</v>
      </c>
      <c r="B3101" s="15" t="s">
        <v>122</v>
      </c>
      <c r="C3101" s="15" t="s">
        <v>114</v>
      </c>
      <c r="D3101" s="15" t="s">
        <v>106</v>
      </c>
      <c r="E3101" s="15" t="s">
        <v>112</v>
      </c>
      <c r="F3101" s="15">
        <v>14.69</v>
      </c>
      <c r="G3101" s="15">
        <v>467.5</v>
      </c>
      <c r="H3101" s="15">
        <v>28.8</v>
      </c>
      <c r="I3101" s="15">
        <v>53.3</v>
      </c>
      <c r="J3101" s="15">
        <v>7.1</v>
      </c>
      <c r="K3101" s="15">
        <v>6.35</v>
      </c>
      <c r="L3101" s="15">
        <v>26.1</v>
      </c>
      <c r="M3101" s="15">
        <v>189</v>
      </c>
      <c r="N3101" s="15">
        <v>74.2</v>
      </c>
      <c r="O3101" s="15">
        <v>141.69999999999999</v>
      </c>
      <c r="P3101" s="15" t="s">
        <v>107</v>
      </c>
      <c r="Q3101" s="15">
        <v>111.6</v>
      </c>
      <c r="R3101" s="15">
        <v>3.7</v>
      </c>
      <c r="S3101" s="15">
        <v>0.96</v>
      </c>
      <c r="T3101" s="15">
        <v>3.66</v>
      </c>
      <c r="U3101" s="15">
        <v>53.77</v>
      </c>
      <c r="V3101" s="15">
        <v>21432</v>
      </c>
      <c r="W3101" s="15">
        <v>949149</v>
      </c>
      <c r="X3101" s="15">
        <v>1152399</v>
      </c>
      <c r="Y3101" s="15">
        <v>203250</v>
      </c>
      <c r="Z3101" s="15">
        <v>10420</v>
      </c>
      <c r="AA3101" s="15">
        <v>5.16</v>
      </c>
      <c r="AB3101" s="15">
        <v>50.7</v>
      </c>
    </row>
    <row r="3102" spans="1:28" ht="15" customHeight="1" x14ac:dyDescent="0.3">
      <c r="A3102" s="15" t="s">
        <v>3230</v>
      </c>
      <c r="B3102" s="15" t="s">
        <v>104</v>
      </c>
      <c r="C3102" s="15" t="s">
        <v>129</v>
      </c>
      <c r="D3102" s="15" t="s">
        <v>130</v>
      </c>
      <c r="E3102" s="15" t="s">
        <v>112</v>
      </c>
      <c r="F3102" s="15">
        <v>5.52</v>
      </c>
      <c r="G3102" s="15">
        <v>354.2</v>
      </c>
      <c r="H3102" s="15">
        <v>22.9</v>
      </c>
      <c r="I3102" s="15">
        <v>67</v>
      </c>
      <c r="J3102" s="15">
        <v>7.8</v>
      </c>
      <c r="K3102" s="15">
        <v>7.78</v>
      </c>
      <c r="L3102" s="15">
        <v>27.7</v>
      </c>
      <c r="M3102" s="15">
        <v>85.8</v>
      </c>
      <c r="N3102" s="15">
        <v>43.6</v>
      </c>
      <c r="O3102" s="15">
        <v>155.5</v>
      </c>
      <c r="P3102" s="15" t="s">
        <v>107</v>
      </c>
      <c r="Q3102" s="15">
        <v>136.80000000000001</v>
      </c>
      <c r="R3102" s="15">
        <v>3.84</v>
      </c>
      <c r="S3102" s="15">
        <v>0.68</v>
      </c>
      <c r="T3102" s="15">
        <v>0.37</v>
      </c>
      <c r="U3102" s="15">
        <v>2.04</v>
      </c>
      <c r="V3102" s="15">
        <v>65045</v>
      </c>
      <c r="W3102" s="15">
        <v>359155</v>
      </c>
      <c r="X3102" s="15">
        <v>132692</v>
      </c>
      <c r="Y3102" s="15">
        <v>-226463</v>
      </c>
      <c r="Z3102" s="15">
        <v>5659</v>
      </c>
      <c r="AA3102" s="15">
        <v>0.36</v>
      </c>
      <c r="AB3102" s="15">
        <v>44.1</v>
      </c>
    </row>
    <row r="3103" spans="1:28" ht="15" customHeight="1" x14ac:dyDescent="0.3">
      <c r="A3103" s="15" t="s">
        <v>3231</v>
      </c>
      <c r="B3103" s="15" t="s">
        <v>126</v>
      </c>
      <c r="C3103" s="15" t="s">
        <v>129</v>
      </c>
      <c r="D3103" s="15" t="s">
        <v>144</v>
      </c>
      <c r="E3103" s="15" t="s">
        <v>112</v>
      </c>
      <c r="F3103" s="15">
        <v>6.58</v>
      </c>
      <c r="G3103" s="15">
        <v>336.4</v>
      </c>
      <c r="H3103" s="15">
        <v>25.6</v>
      </c>
      <c r="I3103" s="15">
        <v>63.4</v>
      </c>
      <c r="J3103" s="15">
        <v>8.6999999999999993</v>
      </c>
      <c r="K3103" s="15">
        <v>5.66</v>
      </c>
      <c r="L3103" s="15">
        <v>28.2</v>
      </c>
      <c r="M3103" s="15">
        <v>117.3</v>
      </c>
      <c r="N3103" s="15">
        <v>44.1</v>
      </c>
      <c r="O3103" s="15">
        <v>49</v>
      </c>
      <c r="P3103" s="15" t="s">
        <v>116</v>
      </c>
      <c r="Q3103" s="15">
        <v>235.1</v>
      </c>
      <c r="R3103" s="15">
        <v>2.59</v>
      </c>
      <c r="S3103" s="15">
        <v>0.75</v>
      </c>
      <c r="T3103" s="15">
        <v>0.44</v>
      </c>
      <c r="U3103" s="15">
        <v>2.9</v>
      </c>
      <c r="V3103" s="15">
        <v>59883</v>
      </c>
      <c r="W3103" s="15">
        <v>441272</v>
      </c>
      <c r="X3103" s="15">
        <v>173661</v>
      </c>
      <c r="Y3103" s="15">
        <v>-267611</v>
      </c>
      <c r="Z3103" s="15">
        <v>1682</v>
      </c>
      <c r="AA3103" s="15">
        <v>1.724</v>
      </c>
      <c r="AB3103" s="15">
        <v>54.9</v>
      </c>
    </row>
    <row r="3104" spans="1:28" ht="15" customHeight="1" x14ac:dyDescent="0.3">
      <c r="A3104" s="15" t="s">
        <v>3232</v>
      </c>
      <c r="B3104" s="15" t="s">
        <v>146</v>
      </c>
      <c r="C3104" s="15" t="s">
        <v>119</v>
      </c>
      <c r="D3104" s="15" t="s">
        <v>115</v>
      </c>
      <c r="E3104" s="15" t="s">
        <v>112</v>
      </c>
      <c r="F3104" s="15">
        <v>1.58</v>
      </c>
      <c r="G3104" s="15">
        <v>440.3</v>
      </c>
      <c r="H3104" s="15">
        <v>23.5</v>
      </c>
      <c r="I3104" s="15">
        <v>44.3</v>
      </c>
      <c r="J3104" s="15">
        <v>6.4</v>
      </c>
      <c r="K3104" s="15">
        <v>6.73</v>
      </c>
      <c r="L3104" s="15">
        <v>24.3</v>
      </c>
      <c r="M3104" s="15">
        <v>92.1</v>
      </c>
      <c r="N3104" s="15">
        <v>47.2</v>
      </c>
      <c r="O3104" s="15">
        <v>130.69999999999999</v>
      </c>
      <c r="P3104" s="15" t="s">
        <v>102</v>
      </c>
      <c r="Q3104" s="15">
        <v>210.9</v>
      </c>
      <c r="R3104" s="15">
        <v>4.88</v>
      </c>
      <c r="S3104" s="15">
        <v>0.89</v>
      </c>
      <c r="T3104" s="15">
        <v>4</v>
      </c>
      <c r="U3104" s="15">
        <v>6.32</v>
      </c>
      <c r="V3104" s="15">
        <v>20594</v>
      </c>
      <c r="W3104" s="15">
        <v>95971</v>
      </c>
      <c r="X3104" s="15">
        <v>130154</v>
      </c>
      <c r="Y3104" s="15">
        <v>34183</v>
      </c>
      <c r="Z3104" s="15">
        <v>2255</v>
      </c>
      <c r="AA3104" s="15">
        <v>2.8029999999999999</v>
      </c>
      <c r="AB3104" s="15">
        <v>30.7</v>
      </c>
    </row>
    <row r="3105" spans="1:28" ht="15" customHeight="1" x14ac:dyDescent="0.3">
      <c r="A3105" s="15" t="s">
        <v>3233</v>
      </c>
      <c r="B3105" s="15" t="s">
        <v>126</v>
      </c>
      <c r="C3105" s="15" t="s">
        <v>105</v>
      </c>
      <c r="D3105" s="15" t="s">
        <v>132</v>
      </c>
      <c r="E3105" s="15" t="s">
        <v>120</v>
      </c>
      <c r="F3105" s="15">
        <v>5.96</v>
      </c>
      <c r="G3105" s="15">
        <v>80</v>
      </c>
      <c r="H3105" s="15">
        <v>28.4</v>
      </c>
      <c r="I3105" s="15">
        <v>44.1</v>
      </c>
      <c r="J3105" s="15">
        <v>10.8</v>
      </c>
      <c r="K3105" s="15">
        <v>6.04</v>
      </c>
      <c r="L3105" s="15">
        <v>29.1</v>
      </c>
      <c r="M3105" s="15">
        <v>106.1</v>
      </c>
      <c r="N3105" s="15">
        <v>39.9</v>
      </c>
      <c r="O3105" s="15">
        <v>138</v>
      </c>
      <c r="P3105" s="15" t="s">
        <v>107</v>
      </c>
      <c r="Q3105" s="15">
        <v>210.6</v>
      </c>
      <c r="R3105" s="15">
        <v>5.44</v>
      </c>
      <c r="S3105" s="15">
        <v>0.98</v>
      </c>
      <c r="T3105" s="15">
        <v>0.87</v>
      </c>
      <c r="U3105" s="15">
        <v>5.19</v>
      </c>
      <c r="V3105" s="15">
        <v>87935</v>
      </c>
      <c r="W3105" s="15">
        <v>394657</v>
      </c>
      <c r="X3105" s="15">
        <v>456383</v>
      </c>
      <c r="Y3105" s="15">
        <v>61726</v>
      </c>
      <c r="Z3105" s="15">
        <v>4860</v>
      </c>
      <c r="AA3105" s="15">
        <v>1.0680000000000001</v>
      </c>
      <c r="AB3105" s="15">
        <v>17.600000000000001</v>
      </c>
    </row>
    <row r="3106" spans="1:28" ht="15" customHeight="1" x14ac:dyDescent="0.3">
      <c r="A3106" s="15" t="s">
        <v>3234</v>
      </c>
      <c r="B3106" s="15" t="s">
        <v>118</v>
      </c>
      <c r="C3106" s="15" t="s">
        <v>110</v>
      </c>
      <c r="D3106" s="15" t="s">
        <v>100</v>
      </c>
      <c r="E3106" s="15" t="s">
        <v>101</v>
      </c>
      <c r="F3106" s="15">
        <v>6.4</v>
      </c>
      <c r="G3106" s="15">
        <v>1115.9000000000001</v>
      </c>
      <c r="H3106" s="15">
        <v>27.5</v>
      </c>
      <c r="I3106" s="15">
        <v>68.8</v>
      </c>
      <c r="J3106" s="15">
        <v>7.4</v>
      </c>
      <c r="K3106" s="15">
        <v>6.96</v>
      </c>
      <c r="L3106" s="15">
        <v>30.2</v>
      </c>
      <c r="M3106" s="15">
        <v>125.9</v>
      </c>
      <c r="N3106" s="15">
        <v>56</v>
      </c>
      <c r="O3106" s="15">
        <v>126.6</v>
      </c>
      <c r="P3106" s="15" t="s">
        <v>127</v>
      </c>
      <c r="Q3106" s="15">
        <v>153.1</v>
      </c>
      <c r="R3106" s="15">
        <v>5.12</v>
      </c>
      <c r="S3106" s="15">
        <v>0.89</v>
      </c>
      <c r="T3106" s="15">
        <v>2.82</v>
      </c>
      <c r="U3106" s="15">
        <v>18.05</v>
      </c>
      <c r="V3106" s="15">
        <v>21179</v>
      </c>
      <c r="W3106" s="15">
        <v>384193</v>
      </c>
      <c r="X3106" s="15">
        <v>382281</v>
      </c>
      <c r="Y3106" s="15">
        <v>-1912</v>
      </c>
      <c r="Z3106" s="15">
        <v>3166</v>
      </c>
      <c r="AA3106" s="15">
        <v>5.7009999999999996</v>
      </c>
      <c r="AB3106" s="15">
        <v>59.5</v>
      </c>
    </row>
    <row r="3107" spans="1:28" ht="15" customHeight="1" x14ac:dyDescent="0.3">
      <c r="A3107" s="15" t="s">
        <v>3235</v>
      </c>
      <c r="B3107" s="15" t="s">
        <v>122</v>
      </c>
      <c r="C3107" s="15" t="s">
        <v>134</v>
      </c>
      <c r="D3107" s="15" t="s">
        <v>100</v>
      </c>
      <c r="E3107" s="15" t="s">
        <v>101</v>
      </c>
      <c r="F3107" s="15">
        <v>13.99</v>
      </c>
      <c r="G3107" s="15">
        <v>774.7</v>
      </c>
      <c r="H3107" s="15">
        <v>30.8</v>
      </c>
      <c r="I3107" s="15">
        <v>84.8</v>
      </c>
      <c r="J3107" s="15">
        <v>5.6</v>
      </c>
      <c r="K3107" s="15">
        <v>6.76</v>
      </c>
      <c r="L3107" s="15">
        <v>29.9</v>
      </c>
      <c r="M3107" s="15">
        <v>134.19999999999999</v>
      </c>
      <c r="N3107" s="15">
        <v>47.6</v>
      </c>
      <c r="O3107" s="15">
        <v>75</v>
      </c>
      <c r="P3107" s="15" t="s">
        <v>107</v>
      </c>
      <c r="Q3107" s="15">
        <v>278.60000000000002</v>
      </c>
      <c r="R3107" s="15">
        <v>6.82</v>
      </c>
      <c r="S3107" s="15">
        <v>0.95</v>
      </c>
      <c r="T3107" s="15">
        <v>3.12</v>
      </c>
      <c r="U3107" s="15">
        <v>43.65</v>
      </c>
      <c r="V3107" s="15">
        <v>23713</v>
      </c>
      <c r="W3107" s="15">
        <v>1105441</v>
      </c>
      <c r="X3107" s="15">
        <v>1035072</v>
      </c>
      <c r="Y3107" s="15">
        <v>-70369</v>
      </c>
      <c r="Z3107" s="15">
        <v>11090</v>
      </c>
      <c r="AA3107" s="15">
        <v>3.9359999999999999</v>
      </c>
      <c r="AB3107" s="15">
        <v>48.2</v>
      </c>
    </row>
    <row r="3108" spans="1:28" ht="15" customHeight="1" x14ac:dyDescent="0.3">
      <c r="A3108" s="15" t="s">
        <v>3236</v>
      </c>
      <c r="B3108" s="15" t="s">
        <v>98</v>
      </c>
      <c r="C3108" s="15" t="s">
        <v>134</v>
      </c>
      <c r="D3108" s="15" t="s">
        <v>144</v>
      </c>
      <c r="E3108" s="15" t="s">
        <v>112</v>
      </c>
      <c r="F3108" s="15">
        <v>2.4700000000000002</v>
      </c>
      <c r="G3108" s="15">
        <v>641.70000000000005</v>
      </c>
      <c r="H3108" s="15">
        <v>22.1</v>
      </c>
      <c r="I3108" s="15">
        <v>56.6</v>
      </c>
      <c r="J3108" s="15">
        <v>6.9</v>
      </c>
      <c r="K3108" s="15">
        <v>6.7</v>
      </c>
      <c r="L3108" s="15">
        <v>33.299999999999997</v>
      </c>
      <c r="M3108" s="15">
        <v>134.9</v>
      </c>
      <c r="N3108" s="15">
        <v>44.1</v>
      </c>
      <c r="O3108" s="15">
        <v>72.7</v>
      </c>
      <c r="P3108" s="15" t="s">
        <v>107</v>
      </c>
      <c r="Q3108" s="15">
        <v>167.4</v>
      </c>
      <c r="R3108" s="15">
        <v>5.45</v>
      </c>
      <c r="S3108" s="15">
        <v>0.66</v>
      </c>
      <c r="T3108" s="15">
        <v>1.8</v>
      </c>
      <c r="U3108" s="15">
        <v>4.45</v>
      </c>
      <c r="V3108" s="15">
        <v>57251</v>
      </c>
      <c r="W3108" s="15">
        <v>158033</v>
      </c>
      <c r="X3108" s="15">
        <v>254767</v>
      </c>
      <c r="Y3108" s="15">
        <v>96734</v>
      </c>
      <c r="Z3108" s="15">
        <v>1457</v>
      </c>
      <c r="AA3108" s="15">
        <v>3.0539999999999998</v>
      </c>
      <c r="AB3108" s="15">
        <v>48</v>
      </c>
    </row>
    <row r="3109" spans="1:28" ht="15" customHeight="1" x14ac:dyDescent="0.3">
      <c r="A3109" s="15" t="s">
        <v>3237</v>
      </c>
      <c r="B3109" s="15" t="s">
        <v>126</v>
      </c>
      <c r="C3109" s="15" t="s">
        <v>110</v>
      </c>
      <c r="D3109" s="15" t="s">
        <v>115</v>
      </c>
      <c r="E3109" s="15" t="s">
        <v>112</v>
      </c>
      <c r="F3109" s="15">
        <v>2.91</v>
      </c>
      <c r="G3109" s="15">
        <v>294.60000000000002</v>
      </c>
      <c r="H3109" s="15">
        <v>26.1</v>
      </c>
      <c r="I3109" s="15">
        <v>68.099999999999994</v>
      </c>
      <c r="J3109" s="15">
        <v>9.1999999999999993</v>
      </c>
      <c r="K3109" s="15">
        <v>5.62</v>
      </c>
      <c r="L3109" s="15">
        <v>19.5</v>
      </c>
      <c r="M3109" s="15">
        <v>132.19999999999999</v>
      </c>
      <c r="N3109" s="15">
        <v>79.099999999999994</v>
      </c>
      <c r="O3109" s="15">
        <v>116.6</v>
      </c>
      <c r="P3109" s="15" t="s">
        <v>107</v>
      </c>
      <c r="Q3109" s="15">
        <v>143.1</v>
      </c>
      <c r="R3109" s="15">
        <v>5.28</v>
      </c>
      <c r="S3109" s="15">
        <v>0.91</v>
      </c>
      <c r="T3109" s="15">
        <v>0.78</v>
      </c>
      <c r="U3109" s="15">
        <v>2.27</v>
      </c>
      <c r="V3109" s="15">
        <v>19925</v>
      </c>
      <c r="W3109" s="15">
        <v>193905</v>
      </c>
      <c r="X3109" s="15">
        <v>45230</v>
      </c>
      <c r="Y3109" s="15">
        <v>-148675</v>
      </c>
      <c r="Z3109" s="15">
        <v>4829</v>
      </c>
      <c r="AA3109" s="15">
        <v>0.47</v>
      </c>
      <c r="AB3109" s="15">
        <v>46.6</v>
      </c>
    </row>
    <row r="3110" spans="1:28" ht="15" customHeight="1" x14ac:dyDescent="0.3">
      <c r="A3110" s="15" t="s">
        <v>3238</v>
      </c>
      <c r="B3110" s="15" t="s">
        <v>137</v>
      </c>
      <c r="C3110" s="15" t="s">
        <v>152</v>
      </c>
      <c r="D3110" s="15" t="s">
        <v>111</v>
      </c>
      <c r="E3110" s="15" t="s">
        <v>101</v>
      </c>
      <c r="F3110" s="15">
        <v>0.87</v>
      </c>
      <c r="G3110" s="15">
        <v>1007.7</v>
      </c>
      <c r="H3110" s="15">
        <v>27.4</v>
      </c>
      <c r="I3110" s="15">
        <v>63.5</v>
      </c>
      <c r="J3110" s="15">
        <v>6.6</v>
      </c>
      <c r="K3110" s="15">
        <v>6.6</v>
      </c>
      <c r="L3110" s="15">
        <v>40.200000000000003</v>
      </c>
      <c r="M3110" s="15">
        <v>92.2</v>
      </c>
      <c r="N3110" s="15">
        <v>51.4</v>
      </c>
      <c r="O3110" s="15">
        <v>153.80000000000001</v>
      </c>
      <c r="P3110" s="15" t="s">
        <v>116</v>
      </c>
      <c r="Q3110" s="15">
        <v>217</v>
      </c>
      <c r="R3110" s="15">
        <v>6.1</v>
      </c>
      <c r="S3110" s="15">
        <v>0.86</v>
      </c>
      <c r="T3110" s="15">
        <v>1.25</v>
      </c>
      <c r="U3110" s="15">
        <v>1.0900000000000001</v>
      </c>
      <c r="V3110" s="15">
        <v>71571</v>
      </c>
      <c r="W3110" s="15">
        <v>63861</v>
      </c>
      <c r="X3110" s="15">
        <v>78012</v>
      </c>
      <c r="Y3110" s="15">
        <v>14151</v>
      </c>
      <c r="Z3110" s="15">
        <v>173</v>
      </c>
      <c r="AA3110" s="15">
        <v>6.3010000000000002</v>
      </c>
      <c r="AB3110" s="15">
        <v>45.7</v>
      </c>
    </row>
    <row r="3111" spans="1:28" ht="15" customHeight="1" x14ac:dyDescent="0.3">
      <c r="A3111" s="15" t="s">
        <v>3239</v>
      </c>
      <c r="B3111" s="15" t="s">
        <v>126</v>
      </c>
      <c r="C3111" s="15" t="s">
        <v>152</v>
      </c>
      <c r="D3111" s="15" t="s">
        <v>115</v>
      </c>
      <c r="E3111" s="15" t="s">
        <v>112</v>
      </c>
      <c r="F3111" s="15">
        <v>5.03</v>
      </c>
      <c r="G3111" s="15">
        <v>478.7</v>
      </c>
      <c r="H3111" s="15">
        <v>27.1</v>
      </c>
      <c r="I3111" s="15">
        <v>66.099999999999994</v>
      </c>
      <c r="J3111" s="15">
        <v>6.9</v>
      </c>
      <c r="K3111" s="15">
        <v>6.55</v>
      </c>
      <c r="L3111" s="15">
        <v>20.399999999999999</v>
      </c>
      <c r="M3111" s="15">
        <v>154.69999999999999</v>
      </c>
      <c r="N3111" s="15">
        <v>91</v>
      </c>
      <c r="O3111" s="15">
        <v>132.80000000000001</v>
      </c>
      <c r="P3111" s="15" t="s">
        <v>102</v>
      </c>
      <c r="Q3111" s="15">
        <v>145.9</v>
      </c>
      <c r="R3111" s="15">
        <v>6.78</v>
      </c>
      <c r="S3111" s="15">
        <v>0.73</v>
      </c>
      <c r="T3111" s="15">
        <v>4.9400000000000004</v>
      </c>
      <c r="U3111" s="15">
        <v>24.85</v>
      </c>
      <c r="V3111" s="15">
        <v>22070</v>
      </c>
      <c r="W3111" s="15">
        <v>334086</v>
      </c>
      <c r="X3111" s="15">
        <v>548440</v>
      </c>
      <c r="Y3111" s="15">
        <v>214354</v>
      </c>
      <c r="Z3111" s="15">
        <v>7054</v>
      </c>
      <c r="AA3111" s="15">
        <v>3.5230000000000001</v>
      </c>
      <c r="AB3111" s="15">
        <v>30.9</v>
      </c>
    </row>
    <row r="3112" spans="1:28" ht="15" customHeight="1" x14ac:dyDescent="0.3">
      <c r="A3112" s="15" t="s">
        <v>3240</v>
      </c>
      <c r="B3112" s="15" t="s">
        <v>118</v>
      </c>
      <c r="C3112" s="15" t="s">
        <v>170</v>
      </c>
      <c r="D3112" s="15" t="s">
        <v>111</v>
      </c>
      <c r="E3112" s="15" t="s">
        <v>101</v>
      </c>
      <c r="F3112" s="15">
        <v>2.23</v>
      </c>
      <c r="G3112" s="15">
        <v>792</v>
      </c>
      <c r="H3112" s="15">
        <v>27.7</v>
      </c>
      <c r="I3112" s="15">
        <v>68.099999999999994</v>
      </c>
      <c r="J3112" s="15">
        <v>6.3</v>
      </c>
      <c r="K3112" s="15">
        <v>5.95</v>
      </c>
      <c r="L3112" s="15">
        <v>32.1</v>
      </c>
      <c r="M3112" s="15">
        <v>91.9</v>
      </c>
      <c r="N3112" s="15">
        <v>58</v>
      </c>
      <c r="O3112" s="15">
        <v>72.3</v>
      </c>
      <c r="P3112" s="15" t="s">
        <v>107</v>
      </c>
      <c r="Q3112" s="15">
        <v>182</v>
      </c>
      <c r="R3112" s="15">
        <v>4.72</v>
      </c>
      <c r="S3112" s="15">
        <v>0.68</v>
      </c>
      <c r="T3112" s="15">
        <v>0.7</v>
      </c>
      <c r="U3112" s="15">
        <v>1.56</v>
      </c>
      <c r="V3112" s="15">
        <v>66505</v>
      </c>
      <c r="W3112" s="15">
        <v>147238</v>
      </c>
      <c r="X3112" s="15">
        <v>103748</v>
      </c>
      <c r="Y3112" s="15">
        <v>-43490</v>
      </c>
      <c r="Z3112" s="15">
        <v>857</v>
      </c>
      <c r="AA3112" s="15">
        <v>1.82</v>
      </c>
      <c r="AB3112" s="15">
        <v>63.3</v>
      </c>
    </row>
    <row r="3113" spans="1:28" ht="15" customHeight="1" x14ac:dyDescent="0.3">
      <c r="A3113" s="15" t="s">
        <v>3241</v>
      </c>
      <c r="B3113" s="15" t="s">
        <v>126</v>
      </c>
      <c r="C3113" s="15" t="s">
        <v>119</v>
      </c>
      <c r="D3113" s="15" t="s">
        <v>106</v>
      </c>
      <c r="E3113" s="15" t="s">
        <v>112</v>
      </c>
      <c r="F3113" s="15">
        <v>11.18</v>
      </c>
      <c r="G3113" s="15">
        <v>421</v>
      </c>
      <c r="H3113" s="15">
        <v>25.8</v>
      </c>
      <c r="I3113" s="15">
        <v>59.1</v>
      </c>
      <c r="J3113" s="15">
        <v>5.6</v>
      </c>
      <c r="K3113" s="15">
        <v>6.46</v>
      </c>
      <c r="L3113" s="15">
        <v>21.5</v>
      </c>
      <c r="M3113" s="15">
        <v>151.19999999999999</v>
      </c>
      <c r="N3113" s="15">
        <v>67.099999999999994</v>
      </c>
      <c r="O3113" s="15">
        <v>77.2</v>
      </c>
      <c r="P3113" s="15" t="s">
        <v>107</v>
      </c>
      <c r="Q3113" s="15">
        <v>219.4</v>
      </c>
      <c r="R3113" s="15">
        <v>3.69</v>
      </c>
      <c r="S3113" s="15">
        <v>0.94</v>
      </c>
      <c r="T3113" s="15">
        <v>3.94</v>
      </c>
      <c r="U3113" s="15">
        <v>44.05</v>
      </c>
      <c r="V3113" s="15">
        <v>19065</v>
      </c>
      <c r="W3113" s="15">
        <v>889112</v>
      </c>
      <c r="X3113" s="15">
        <v>839813</v>
      </c>
      <c r="Y3113" s="15">
        <v>-49299</v>
      </c>
      <c r="Z3113" s="15">
        <v>8925</v>
      </c>
      <c r="AA3113" s="15">
        <v>4.9359999999999999</v>
      </c>
      <c r="AB3113" s="15">
        <v>45.7</v>
      </c>
    </row>
    <row r="3114" spans="1:28" ht="15" customHeight="1" x14ac:dyDescent="0.3">
      <c r="A3114" s="15" t="s">
        <v>3242</v>
      </c>
      <c r="B3114" s="15" t="s">
        <v>104</v>
      </c>
      <c r="C3114" s="15" t="s">
        <v>123</v>
      </c>
      <c r="D3114" s="15" t="s">
        <v>100</v>
      </c>
      <c r="E3114" s="15" t="s">
        <v>101</v>
      </c>
      <c r="F3114" s="15">
        <v>7.16</v>
      </c>
      <c r="G3114" s="15">
        <v>999.7</v>
      </c>
      <c r="H3114" s="15">
        <v>29.4</v>
      </c>
      <c r="I3114" s="15">
        <v>71.8</v>
      </c>
      <c r="J3114" s="15">
        <v>7.9</v>
      </c>
      <c r="K3114" s="15">
        <v>6.96</v>
      </c>
      <c r="L3114" s="15">
        <v>32.799999999999997</v>
      </c>
      <c r="M3114" s="15">
        <v>84.4</v>
      </c>
      <c r="N3114" s="15">
        <v>37.9</v>
      </c>
      <c r="O3114" s="15">
        <v>125</v>
      </c>
      <c r="P3114" s="15" t="s">
        <v>102</v>
      </c>
      <c r="Q3114" s="15">
        <v>163.19999999999999</v>
      </c>
      <c r="R3114" s="15">
        <v>7.04</v>
      </c>
      <c r="S3114" s="15">
        <v>1</v>
      </c>
      <c r="T3114" s="15">
        <v>2.98</v>
      </c>
      <c r="U3114" s="15">
        <v>21.34</v>
      </c>
      <c r="V3114" s="15">
        <v>25608</v>
      </c>
      <c r="W3114" s="15">
        <v>429742</v>
      </c>
      <c r="X3114" s="15">
        <v>546475</v>
      </c>
      <c r="Y3114" s="15">
        <v>116733</v>
      </c>
      <c r="Z3114" s="15">
        <v>3481</v>
      </c>
      <c r="AA3114" s="15">
        <v>6.13</v>
      </c>
      <c r="AB3114" s="15">
        <v>48.4</v>
      </c>
    </row>
    <row r="3115" spans="1:28" ht="15" customHeight="1" x14ac:dyDescent="0.3">
      <c r="A3115" s="15" t="s">
        <v>3243</v>
      </c>
      <c r="B3115" s="15" t="s">
        <v>146</v>
      </c>
      <c r="C3115" s="15" t="s">
        <v>134</v>
      </c>
      <c r="D3115" s="15" t="s">
        <v>144</v>
      </c>
      <c r="E3115" s="15" t="s">
        <v>112</v>
      </c>
      <c r="F3115" s="15">
        <v>6.64</v>
      </c>
      <c r="G3115" s="15">
        <v>728.8</v>
      </c>
      <c r="H3115" s="15">
        <v>25.5</v>
      </c>
      <c r="I3115" s="15">
        <v>76.3</v>
      </c>
      <c r="J3115" s="15">
        <v>7.1</v>
      </c>
      <c r="K3115" s="15">
        <v>5.72</v>
      </c>
      <c r="L3115" s="15">
        <v>24.8</v>
      </c>
      <c r="M3115" s="15">
        <v>168.3</v>
      </c>
      <c r="N3115" s="15">
        <v>73.3</v>
      </c>
      <c r="O3115" s="15">
        <v>88.3</v>
      </c>
      <c r="P3115" s="15" t="s">
        <v>102</v>
      </c>
      <c r="Q3115" s="15">
        <v>262.39999999999998</v>
      </c>
      <c r="R3115" s="15">
        <v>2.4900000000000002</v>
      </c>
      <c r="S3115" s="15">
        <v>0.9</v>
      </c>
      <c r="T3115" s="15">
        <v>0.8</v>
      </c>
      <c r="U3115" s="15">
        <v>5.31</v>
      </c>
      <c r="V3115" s="15">
        <v>59230</v>
      </c>
      <c r="W3115" s="15">
        <v>434464</v>
      </c>
      <c r="X3115" s="15">
        <v>314511</v>
      </c>
      <c r="Y3115" s="15">
        <v>-119953</v>
      </c>
      <c r="Z3115" s="15">
        <v>2566</v>
      </c>
      <c r="AA3115" s="15">
        <v>2.069</v>
      </c>
      <c r="AB3115" s="15">
        <v>55.5</v>
      </c>
    </row>
    <row r="3116" spans="1:28" ht="15" customHeight="1" x14ac:dyDescent="0.3">
      <c r="A3116" s="15" t="s">
        <v>3244</v>
      </c>
      <c r="B3116" s="15" t="s">
        <v>104</v>
      </c>
      <c r="C3116" s="15" t="s">
        <v>134</v>
      </c>
      <c r="D3116" s="15" t="s">
        <v>130</v>
      </c>
      <c r="E3116" s="15" t="s">
        <v>101</v>
      </c>
      <c r="F3116" s="15">
        <v>9.5399999999999991</v>
      </c>
      <c r="G3116" s="15">
        <v>779.9</v>
      </c>
      <c r="H3116" s="15">
        <v>28.9</v>
      </c>
      <c r="I3116" s="15">
        <v>62.6</v>
      </c>
      <c r="J3116" s="15">
        <v>5.6</v>
      </c>
      <c r="K3116" s="15">
        <v>7.85</v>
      </c>
      <c r="L3116" s="15">
        <v>30.3</v>
      </c>
      <c r="M3116" s="15">
        <v>109.3</v>
      </c>
      <c r="N3116" s="15">
        <v>15</v>
      </c>
      <c r="O3116" s="15">
        <v>102.7</v>
      </c>
      <c r="P3116" s="15" t="s">
        <v>107</v>
      </c>
      <c r="Q3116" s="15">
        <v>40</v>
      </c>
      <c r="R3116" s="15">
        <v>8.3699999999999992</v>
      </c>
      <c r="S3116" s="15">
        <v>0.82</v>
      </c>
      <c r="T3116" s="15">
        <v>0.4</v>
      </c>
      <c r="U3116" s="15">
        <v>3.82</v>
      </c>
      <c r="V3116" s="15">
        <v>68812</v>
      </c>
      <c r="W3116" s="15">
        <v>472009</v>
      </c>
      <c r="X3116" s="15">
        <v>262862</v>
      </c>
      <c r="Y3116" s="15">
        <v>-209147</v>
      </c>
      <c r="Z3116" s="15">
        <v>8787</v>
      </c>
      <c r="AA3116" s="15">
        <v>0.435</v>
      </c>
      <c r="AB3116" s="15">
        <v>52.2</v>
      </c>
    </row>
    <row r="3117" spans="1:28" ht="15" customHeight="1" x14ac:dyDescent="0.3">
      <c r="A3117" s="15" t="s">
        <v>3245</v>
      </c>
      <c r="B3117" s="15" t="s">
        <v>146</v>
      </c>
      <c r="C3117" s="15" t="s">
        <v>99</v>
      </c>
      <c r="D3117" s="15" t="s">
        <v>130</v>
      </c>
      <c r="E3117" s="15" t="s">
        <v>101</v>
      </c>
      <c r="F3117" s="15">
        <v>7.12</v>
      </c>
      <c r="G3117" s="15">
        <v>613.6</v>
      </c>
      <c r="H3117" s="15">
        <v>26.5</v>
      </c>
      <c r="I3117" s="15">
        <v>85.7</v>
      </c>
      <c r="J3117" s="15">
        <v>5.6</v>
      </c>
      <c r="K3117" s="15">
        <v>7.21</v>
      </c>
      <c r="L3117" s="15">
        <v>27.2</v>
      </c>
      <c r="M3117" s="15">
        <v>122.1</v>
      </c>
      <c r="N3117" s="15">
        <v>82.1</v>
      </c>
      <c r="O3117" s="15">
        <v>107.1</v>
      </c>
      <c r="P3117" s="15" t="s">
        <v>116</v>
      </c>
      <c r="Q3117" s="15">
        <v>180.4</v>
      </c>
      <c r="R3117" s="15">
        <v>2.78</v>
      </c>
      <c r="S3117" s="15">
        <v>0.97</v>
      </c>
      <c r="T3117" s="15">
        <v>1.57</v>
      </c>
      <c r="U3117" s="15">
        <v>11.18</v>
      </c>
      <c r="V3117" s="15">
        <v>78524</v>
      </c>
      <c r="W3117" s="15">
        <v>493069</v>
      </c>
      <c r="X3117" s="15">
        <v>877898</v>
      </c>
      <c r="Y3117" s="15">
        <v>384829</v>
      </c>
      <c r="Z3117" s="15">
        <v>3014</v>
      </c>
      <c r="AA3117" s="15">
        <v>3.7090000000000001</v>
      </c>
      <c r="AB3117" s="15">
        <v>63.1</v>
      </c>
    </row>
    <row r="3118" spans="1:28" ht="15" customHeight="1" x14ac:dyDescent="0.3">
      <c r="A3118" s="15" t="s">
        <v>3246</v>
      </c>
      <c r="B3118" s="15" t="s">
        <v>122</v>
      </c>
      <c r="C3118" s="15" t="s">
        <v>123</v>
      </c>
      <c r="D3118" s="15" t="s">
        <v>111</v>
      </c>
      <c r="E3118" s="15" t="s">
        <v>112</v>
      </c>
      <c r="F3118" s="15">
        <v>4.4000000000000004</v>
      </c>
      <c r="G3118" s="15">
        <v>551</v>
      </c>
      <c r="H3118" s="15">
        <v>23.1</v>
      </c>
      <c r="I3118" s="15">
        <v>56</v>
      </c>
      <c r="J3118" s="15">
        <v>7.1</v>
      </c>
      <c r="K3118" s="15">
        <v>6.8</v>
      </c>
      <c r="L3118" s="15">
        <v>24.5</v>
      </c>
      <c r="M3118" s="15">
        <v>124.3</v>
      </c>
      <c r="N3118" s="15">
        <v>44.1</v>
      </c>
      <c r="O3118" s="15">
        <v>104.6</v>
      </c>
      <c r="P3118" s="15" t="s">
        <v>107</v>
      </c>
      <c r="Q3118" s="15">
        <v>149.69999999999999</v>
      </c>
      <c r="R3118" s="15">
        <v>1.86</v>
      </c>
      <c r="S3118" s="15">
        <v>0.67</v>
      </c>
      <c r="T3118" s="15">
        <v>1.22</v>
      </c>
      <c r="U3118" s="15">
        <v>5.37</v>
      </c>
      <c r="V3118" s="15">
        <v>66969</v>
      </c>
      <c r="W3118" s="15">
        <v>291361</v>
      </c>
      <c r="X3118" s="15">
        <v>359624</v>
      </c>
      <c r="Y3118" s="15">
        <v>68263</v>
      </c>
      <c r="Z3118" s="15">
        <v>2167</v>
      </c>
      <c r="AA3118" s="15">
        <v>2.4780000000000002</v>
      </c>
      <c r="AB3118" s="15">
        <v>47.9</v>
      </c>
    </row>
    <row r="3119" spans="1:28" ht="15" customHeight="1" x14ac:dyDescent="0.3">
      <c r="A3119" s="15" t="s">
        <v>3247</v>
      </c>
      <c r="B3119" s="15" t="s">
        <v>146</v>
      </c>
      <c r="C3119" s="15" t="s">
        <v>110</v>
      </c>
      <c r="D3119" s="15" t="s">
        <v>115</v>
      </c>
      <c r="E3119" s="15" t="s">
        <v>101</v>
      </c>
      <c r="F3119" s="15">
        <v>3.6</v>
      </c>
      <c r="G3119" s="15">
        <v>1008.1</v>
      </c>
      <c r="H3119" s="15">
        <v>31.7</v>
      </c>
      <c r="I3119" s="15">
        <v>73.5</v>
      </c>
      <c r="J3119" s="15">
        <v>7.4</v>
      </c>
      <c r="K3119" s="15">
        <v>6.23</v>
      </c>
      <c r="L3119" s="15">
        <v>42.6</v>
      </c>
      <c r="M3119" s="15">
        <v>120.6</v>
      </c>
      <c r="N3119" s="15">
        <v>36.700000000000003</v>
      </c>
      <c r="O3119" s="15">
        <v>98</v>
      </c>
      <c r="P3119" s="15" t="s">
        <v>102</v>
      </c>
      <c r="Q3119" s="15">
        <v>79.3</v>
      </c>
      <c r="R3119" s="15">
        <v>8.14</v>
      </c>
      <c r="S3119" s="15">
        <v>0.74</v>
      </c>
      <c r="T3119" s="15">
        <v>2.61</v>
      </c>
      <c r="U3119" s="15">
        <v>9.4</v>
      </c>
      <c r="V3119" s="15">
        <v>23106</v>
      </c>
      <c r="W3119" s="15">
        <v>220942</v>
      </c>
      <c r="X3119" s="15">
        <v>217196</v>
      </c>
      <c r="Y3119" s="15">
        <v>-3746</v>
      </c>
      <c r="Z3119" s="15">
        <v>4731</v>
      </c>
      <c r="AA3119" s="15">
        <v>1.9870000000000001</v>
      </c>
      <c r="AB3119" s="15">
        <v>56.3</v>
      </c>
    </row>
    <row r="3120" spans="1:28" ht="15" customHeight="1" x14ac:dyDescent="0.3">
      <c r="A3120" s="15" t="s">
        <v>3248</v>
      </c>
      <c r="B3120" s="15" t="s">
        <v>146</v>
      </c>
      <c r="C3120" s="15" t="s">
        <v>123</v>
      </c>
      <c r="D3120" s="15" t="s">
        <v>177</v>
      </c>
      <c r="E3120" s="15" t="s">
        <v>120</v>
      </c>
      <c r="F3120" s="15">
        <v>14.86</v>
      </c>
      <c r="G3120" s="15">
        <v>305.89999999999998</v>
      </c>
      <c r="H3120" s="15">
        <v>31.4</v>
      </c>
      <c r="I3120" s="15">
        <v>43.1</v>
      </c>
      <c r="J3120" s="15">
        <v>7.2</v>
      </c>
      <c r="K3120" s="15">
        <v>6.2</v>
      </c>
      <c r="L3120" s="15">
        <v>17.100000000000001</v>
      </c>
      <c r="M3120" s="15">
        <v>125.4</v>
      </c>
      <c r="N3120" s="15">
        <v>27.3</v>
      </c>
      <c r="O3120" s="15">
        <v>130.4</v>
      </c>
      <c r="P3120" s="15" t="s">
        <v>127</v>
      </c>
      <c r="Q3120" s="15">
        <v>137.1</v>
      </c>
      <c r="R3120" s="15">
        <v>2.97</v>
      </c>
      <c r="S3120" s="15">
        <v>0.77</v>
      </c>
      <c r="T3120" s="15">
        <v>41.63</v>
      </c>
      <c r="U3120" s="15">
        <v>618.62</v>
      </c>
      <c r="V3120" s="15">
        <v>3609</v>
      </c>
      <c r="W3120" s="15">
        <v>928202</v>
      </c>
      <c r="X3120" s="15">
        <v>2232600</v>
      </c>
      <c r="Y3120" s="15">
        <v>1304398</v>
      </c>
      <c r="Z3120" s="15">
        <v>30397</v>
      </c>
      <c r="AA3120" s="15">
        <v>20.350999999999999</v>
      </c>
      <c r="AB3120" s="15">
        <v>47.6</v>
      </c>
    </row>
    <row r="3121" spans="1:28" ht="15" customHeight="1" x14ac:dyDescent="0.3">
      <c r="A3121" s="15" t="s">
        <v>3249</v>
      </c>
      <c r="B3121" s="15" t="s">
        <v>146</v>
      </c>
      <c r="C3121" s="15" t="s">
        <v>114</v>
      </c>
      <c r="D3121" s="15" t="s">
        <v>100</v>
      </c>
      <c r="E3121" s="15" t="s">
        <v>120</v>
      </c>
      <c r="F3121" s="15">
        <v>2.94</v>
      </c>
      <c r="G3121" s="15">
        <v>254.7</v>
      </c>
      <c r="H3121" s="15">
        <v>32.4</v>
      </c>
      <c r="I3121" s="15">
        <v>68.2</v>
      </c>
      <c r="J3121" s="15">
        <v>5.9</v>
      </c>
      <c r="K3121" s="15">
        <v>5.56</v>
      </c>
      <c r="L3121" s="15">
        <v>19.100000000000001</v>
      </c>
      <c r="M3121" s="15">
        <v>124.1</v>
      </c>
      <c r="N3121" s="15">
        <v>47.4</v>
      </c>
      <c r="O3121" s="15">
        <v>121.9</v>
      </c>
      <c r="P3121" s="15" t="s">
        <v>116</v>
      </c>
      <c r="Q3121" s="15">
        <v>279.10000000000002</v>
      </c>
      <c r="R3121" s="15">
        <v>3.54</v>
      </c>
      <c r="S3121" s="15">
        <v>0.84</v>
      </c>
      <c r="T3121" s="15">
        <v>0.41</v>
      </c>
      <c r="U3121" s="15">
        <v>1.21</v>
      </c>
      <c r="V3121" s="15">
        <v>24007</v>
      </c>
      <c r="W3121" s="15">
        <v>210537</v>
      </c>
      <c r="X3121" s="15">
        <v>29048</v>
      </c>
      <c r="Y3121" s="15">
        <v>-181489</v>
      </c>
      <c r="Z3121" s="15">
        <v>957</v>
      </c>
      <c r="AA3121" s="15">
        <v>1.264</v>
      </c>
      <c r="AB3121" s="15">
        <v>57.1</v>
      </c>
    </row>
    <row r="3122" spans="1:28" ht="15" customHeight="1" x14ac:dyDescent="0.3">
      <c r="A3122" s="15" t="s">
        <v>3250</v>
      </c>
      <c r="B3122" s="15" t="s">
        <v>118</v>
      </c>
      <c r="C3122" s="15" t="s">
        <v>119</v>
      </c>
      <c r="D3122" s="15" t="s">
        <v>144</v>
      </c>
      <c r="E3122" s="15" t="s">
        <v>101</v>
      </c>
      <c r="F3122" s="15">
        <v>11.93</v>
      </c>
      <c r="G3122" s="15">
        <v>1040.0999999999999</v>
      </c>
      <c r="H3122" s="15">
        <v>27.3</v>
      </c>
      <c r="I3122" s="15">
        <v>73.099999999999994</v>
      </c>
      <c r="J3122" s="15">
        <v>6.2</v>
      </c>
      <c r="K3122" s="15">
        <v>5.46</v>
      </c>
      <c r="L3122" s="15">
        <v>29.5</v>
      </c>
      <c r="M3122" s="15">
        <v>65.2</v>
      </c>
      <c r="N3122" s="15">
        <v>64.3</v>
      </c>
      <c r="O3122" s="15">
        <v>144</v>
      </c>
      <c r="P3122" s="15" t="s">
        <v>107</v>
      </c>
      <c r="Q3122" s="15">
        <v>189.1</v>
      </c>
      <c r="R3122" s="15">
        <v>2.58</v>
      </c>
      <c r="S3122" s="15">
        <v>0.67</v>
      </c>
      <c r="T3122" s="15">
        <v>0.3</v>
      </c>
      <c r="U3122" s="15">
        <v>3.58</v>
      </c>
      <c r="V3122" s="15">
        <v>47382</v>
      </c>
      <c r="W3122" s="15">
        <v>790189</v>
      </c>
      <c r="X3122" s="15">
        <v>169628</v>
      </c>
      <c r="Y3122" s="15">
        <v>-620561</v>
      </c>
      <c r="Z3122" s="15">
        <v>9280</v>
      </c>
      <c r="AA3122" s="15">
        <v>0.38600000000000001</v>
      </c>
      <c r="AB3122" s="15">
        <v>65.400000000000006</v>
      </c>
    </row>
    <row r="3123" spans="1:28" ht="15" customHeight="1" x14ac:dyDescent="0.3">
      <c r="A3123" s="15" t="s">
        <v>3251</v>
      </c>
      <c r="B3123" s="15" t="s">
        <v>118</v>
      </c>
      <c r="C3123" s="15" t="s">
        <v>129</v>
      </c>
      <c r="D3123" s="15" t="s">
        <v>100</v>
      </c>
      <c r="E3123" s="15" t="s">
        <v>112</v>
      </c>
      <c r="F3123" s="15">
        <v>13.62</v>
      </c>
      <c r="G3123" s="15">
        <v>498.9</v>
      </c>
      <c r="H3123" s="15">
        <v>23.6</v>
      </c>
      <c r="I3123" s="15">
        <v>58.2</v>
      </c>
      <c r="J3123" s="15">
        <v>7.9</v>
      </c>
      <c r="K3123" s="15">
        <v>6.69</v>
      </c>
      <c r="L3123" s="15">
        <v>25.9</v>
      </c>
      <c r="M3123" s="15">
        <v>123</v>
      </c>
      <c r="N3123" s="15">
        <v>65.8</v>
      </c>
      <c r="O3123" s="15">
        <v>118.1</v>
      </c>
      <c r="P3123" s="15" t="s">
        <v>116</v>
      </c>
      <c r="Q3123" s="15">
        <v>178.4</v>
      </c>
      <c r="R3123" s="15">
        <v>5.16</v>
      </c>
      <c r="S3123" s="15">
        <v>0.95</v>
      </c>
      <c r="T3123" s="15">
        <v>2.58</v>
      </c>
      <c r="U3123" s="15">
        <v>35.14</v>
      </c>
      <c r="V3123" s="15">
        <v>19965</v>
      </c>
      <c r="W3123" s="15">
        <v>827462</v>
      </c>
      <c r="X3123" s="15">
        <v>701570</v>
      </c>
      <c r="Y3123" s="15">
        <v>-125892</v>
      </c>
      <c r="Z3123" s="15">
        <v>3936</v>
      </c>
      <c r="AA3123" s="15">
        <v>8.9280000000000008</v>
      </c>
      <c r="AB3123" s="15">
        <v>46.2</v>
      </c>
    </row>
    <row r="3124" spans="1:28" ht="15" customHeight="1" x14ac:dyDescent="0.3">
      <c r="A3124" s="15" t="s">
        <v>3252</v>
      </c>
      <c r="B3124" s="15" t="s">
        <v>109</v>
      </c>
      <c r="C3124" s="15" t="s">
        <v>123</v>
      </c>
      <c r="D3124" s="15" t="s">
        <v>111</v>
      </c>
      <c r="E3124" s="15" t="s">
        <v>112</v>
      </c>
      <c r="F3124" s="15">
        <v>11.23</v>
      </c>
      <c r="G3124" s="15">
        <v>209</v>
      </c>
      <c r="H3124" s="15">
        <v>23</v>
      </c>
      <c r="I3124" s="15">
        <v>63.5</v>
      </c>
      <c r="J3124" s="15">
        <v>7.2</v>
      </c>
      <c r="K3124" s="15">
        <v>7.23</v>
      </c>
      <c r="L3124" s="15">
        <v>28.2</v>
      </c>
      <c r="M3124" s="15">
        <v>130.5</v>
      </c>
      <c r="N3124" s="15">
        <v>52</v>
      </c>
      <c r="O3124" s="15">
        <v>83.1</v>
      </c>
      <c r="P3124" s="15" t="s">
        <v>107</v>
      </c>
      <c r="Q3124" s="15">
        <v>204.1</v>
      </c>
      <c r="R3124" s="15">
        <v>0.5</v>
      </c>
      <c r="S3124" s="15">
        <v>0.73</v>
      </c>
      <c r="T3124" s="15">
        <v>0.71</v>
      </c>
      <c r="U3124" s="15">
        <v>7.97</v>
      </c>
      <c r="V3124" s="15">
        <v>72257</v>
      </c>
      <c r="W3124" s="15">
        <v>692515</v>
      </c>
      <c r="X3124" s="15">
        <v>575888</v>
      </c>
      <c r="Y3124" s="15">
        <v>-116627</v>
      </c>
      <c r="Z3124" s="15">
        <v>5561</v>
      </c>
      <c r="AA3124" s="15">
        <v>1.4330000000000001</v>
      </c>
      <c r="AB3124" s="15">
        <v>49.5</v>
      </c>
    </row>
    <row r="3125" spans="1:28" ht="15" customHeight="1" x14ac:dyDescent="0.3">
      <c r="A3125" s="15" t="s">
        <v>3253</v>
      </c>
      <c r="B3125" s="15" t="s">
        <v>118</v>
      </c>
      <c r="C3125" s="15" t="s">
        <v>170</v>
      </c>
      <c r="D3125" s="15" t="s">
        <v>132</v>
      </c>
      <c r="E3125" s="15" t="s">
        <v>101</v>
      </c>
      <c r="F3125" s="15">
        <v>14.02</v>
      </c>
      <c r="G3125" s="15">
        <v>802.2</v>
      </c>
      <c r="H3125" s="15">
        <v>31.5</v>
      </c>
      <c r="I3125" s="15">
        <v>64.8</v>
      </c>
      <c r="J3125" s="15">
        <v>9.5</v>
      </c>
      <c r="K3125" s="15">
        <v>6.12</v>
      </c>
      <c r="L3125" s="15">
        <v>21.1</v>
      </c>
      <c r="M3125" s="15">
        <v>70</v>
      </c>
      <c r="N3125" s="15">
        <v>56.2</v>
      </c>
      <c r="O3125" s="15">
        <v>107.2</v>
      </c>
      <c r="P3125" s="15" t="s">
        <v>107</v>
      </c>
      <c r="Q3125" s="15">
        <v>249.3</v>
      </c>
      <c r="R3125" s="15">
        <v>4.45</v>
      </c>
      <c r="S3125" s="15">
        <v>0.73</v>
      </c>
      <c r="T3125" s="15">
        <v>1.52</v>
      </c>
      <c r="U3125" s="15">
        <v>21.31</v>
      </c>
      <c r="V3125" s="15">
        <v>94499</v>
      </c>
      <c r="W3125" s="15">
        <v>1077598</v>
      </c>
      <c r="X3125" s="15">
        <v>2013774</v>
      </c>
      <c r="Y3125" s="15">
        <v>936176</v>
      </c>
      <c r="Z3125" s="15">
        <v>11911</v>
      </c>
      <c r="AA3125" s="15">
        <v>1.7889999999999999</v>
      </c>
      <c r="AB3125" s="15">
        <v>58.6</v>
      </c>
    </row>
    <row r="3126" spans="1:28" ht="15" customHeight="1" x14ac:dyDescent="0.3">
      <c r="A3126" s="15" t="s">
        <v>3254</v>
      </c>
      <c r="B3126" s="15" t="s">
        <v>146</v>
      </c>
      <c r="C3126" s="15" t="s">
        <v>152</v>
      </c>
      <c r="D3126" s="15" t="s">
        <v>144</v>
      </c>
      <c r="E3126" s="15" t="s">
        <v>112</v>
      </c>
      <c r="F3126" s="15">
        <v>4.01</v>
      </c>
      <c r="G3126" s="15">
        <v>552.6</v>
      </c>
      <c r="H3126" s="15">
        <v>23</v>
      </c>
      <c r="I3126" s="15">
        <v>69.099999999999994</v>
      </c>
      <c r="J3126" s="15">
        <v>7.8</v>
      </c>
      <c r="K3126" s="15">
        <v>7.63</v>
      </c>
      <c r="L3126" s="15">
        <v>35.299999999999997</v>
      </c>
      <c r="M3126" s="15">
        <v>220</v>
      </c>
      <c r="N3126" s="15">
        <v>71.400000000000006</v>
      </c>
      <c r="O3126" s="15">
        <v>30</v>
      </c>
      <c r="P3126" s="15" t="s">
        <v>102</v>
      </c>
      <c r="Q3126" s="15">
        <v>203.2</v>
      </c>
      <c r="R3126" s="15">
        <v>6.78</v>
      </c>
      <c r="S3126" s="15">
        <v>0.92</v>
      </c>
      <c r="T3126" s="15">
        <v>0.86</v>
      </c>
      <c r="U3126" s="15">
        <v>3.45</v>
      </c>
      <c r="V3126" s="15">
        <v>58397</v>
      </c>
      <c r="W3126" s="15">
        <v>245286</v>
      </c>
      <c r="X3126" s="15">
        <v>201470</v>
      </c>
      <c r="Y3126" s="15">
        <v>-43816</v>
      </c>
      <c r="Z3126" s="15">
        <v>1549</v>
      </c>
      <c r="AA3126" s="15">
        <v>2.2269999999999999</v>
      </c>
      <c r="AB3126" s="15">
        <v>49.1</v>
      </c>
    </row>
    <row r="3127" spans="1:28" ht="15" customHeight="1" x14ac:dyDescent="0.3">
      <c r="A3127" s="15" t="s">
        <v>3255</v>
      </c>
      <c r="B3127" s="15" t="s">
        <v>98</v>
      </c>
      <c r="C3127" s="15" t="s">
        <v>99</v>
      </c>
      <c r="D3127" s="15" t="s">
        <v>177</v>
      </c>
      <c r="E3127" s="15" t="s">
        <v>101</v>
      </c>
      <c r="F3127" s="15">
        <v>6.57</v>
      </c>
      <c r="G3127" s="15">
        <v>562.1</v>
      </c>
      <c r="H3127" s="15">
        <v>28.7</v>
      </c>
      <c r="I3127" s="15">
        <v>70.599999999999994</v>
      </c>
      <c r="J3127" s="15">
        <v>6.2</v>
      </c>
      <c r="K3127" s="15">
        <v>6.74</v>
      </c>
      <c r="L3127" s="15">
        <v>19.899999999999999</v>
      </c>
      <c r="M3127" s="15">
        <v>158.69999999999999</v>
      </c>
      <c r="N3127" s="15">
        <v>65.599999999999994</v>
      </c>
      <c r="O3127" s="15">
        <v>91.2</v>
      </c>
      <c r="P3127" s="15" t="s">
        <v>116</v>
      </c>
      <c r="Q3127" s="15">
        <v>208.8</v>
      </c>
      <c r="R3127" s="15">
        <v>4.6900000000000004</v>
      </c>
      <c r="S3127" s="15">
        <v>0.77</v>
      </c>
      <c r="T3127" s="15">
        <v>65.989999999999995</v>
      </c>
      <c r="U3127" s="15">
        <v>433.55</v>
      </c>
      <c r="V3127" s="15">
        <v>3655</v>
      </c>
      <c r="W3127" s="15">
        <v>394370</v>
      </c>
      <c r="X3127" s="15">
        <v>1584625</v>
      </c>
      <c r="Y3127" s="15">
        <v>1190255</v>
      </c>
      <c r="Z3127" s="15">
        <v>7417</v>
      </c>
      <c r="AA3127" s="15">
        <v>58.454000000000001</v>
      </c>
      <c r="AB3127" s="15">
        <v>58.5</v>
      </c>
    </row>
    <row r="3128" spans="1:28" ht="15" customHeight="1" x14ac:dyDescent="0.3">
      <c r="A3128" s="15" t="s">
        <v>3256</v>
      </c>
      <c r="B3128" s="15" t="s">
        <v>122</v>
      </c>
      <c r="C3128" s="15" t="s">
        <v>119</v>
      </c>
      <c r="D3128" s="15" t="s">
        <v>106</v>
      </c>
      <c r="E3128" s="15" t="s">
        <v>112</v>
      </c>
      <c r="F3128" s="15">
        <v>12.19</v>
      </c>
      <c r="G3128" s="15">
        <v>413.7</v>
      </c>
      <c r="H3128" s="15">
        <v>20.7</v>
      </c>
      <c r="I3128" s="15">
        <v>67.7</v>
      </c>
      <c r="J3128" s="15">
        <v>8.1999999999999993</v>
      </c>
      <c r="K3128" s="15">
        <v>5.2</v>
      </c>
      <c r="L3128" s="15">
        <v>10.9</v>
      </c>
      <c r="M3128" s="15">
        <v>137.5</v>
      </c>
      <c r="N3128" s="15">
        <v>69.8</v>
      </c>
      <c r="O3128" s="15">
        <v>110.7</v>
      </c>
      <c r="P3128" s="15" t="s">
        <v>127</v>
      </c>
      <c r="Q3128" s="15">
        <v>235.7</v>
      </c>
      <c r="R3128" s="15">
        <v>7.17</v>
      </c>
      <c r="S3128" s="15">
        <v>0.99</v>
      </c>
      <c r="T3128" s="15">
        <v>0.3</v>
      </c>
      <c r="U3128" s="15">
        <v>3.66</v>
      </c>
      <c r="V3128" s="15">
        <v>22111</v>
      </c>
      <c r="W3128" s="15">
        <v>849275</v>
      </c>
      <c r="X3128" s="15">
        <v>80926</v>
      </c>
      <c r="Y3128" s="15">
        <v>-768349</v>
      </c>
      <c r="Z3128" s="15">
        <v>7171</v>
      </c>
      <c r="AA3128" s="15">
        <v>0.51</v>
      </c>
      <c r="AB3128" s="15">
        <v>26.6</v>
      </c>
    </row>
    <row r="3129" spans="1:28" ht="15" customHeight="1" x14ac:dyDescent="0.3">
      <c r="A3129" s="15" t="s">
        <v>3257</v>
      </c>
      <c r="B3129" s="15" t="s">
        <v>122</v>
      </c>
      <c r="C3129" s="15" t="s">
        <v>134</v>
      </c>
      <c r="D3129" s="15" t="s">
        <v>144</v>
      </c>
      <c r="E3129" s="15" t="s">
        <v>101</v>
      </c>
      <c r="F3129" s="15">
        <v>12.95</v>
      </c>
      <c r="G3129" s="15">
        <v>832.6</v>
      </c>
      <c r="H3129" s="15">
        <v>33.1</v>
      </c>
      <c r="I3129" s="15">
        <v>87.8</v>
      </c>
      <c r="J3129" s="15">
        <v>7.8</v>
      </c>
      <c r="K3129" s="15">
        <v>6.87</v>
      </c>
      <c r="L3129" s="15">
        <v>37</v>
      </c>
      <c r="M3129" s="15">
        <v>82.5</v>
      </c>
      <c r="N3129" s="15">
        <v>69.3</v>
      </c>
      <c r="O3129" s="15">
        <v>104.2</v>
      </c>
      <c r="P3129" s="15" t="s">
        <v>116</v>
      </c>
      <c r="Q3129" s="15">
        <v>143.4</v>
      </c>
      <c r="R3129" s="15">
        <v>7.35</v>
      </c>
      <c r="S3129" s="15">
        <v>0.73</v>
      </c>
      <c r="T3129" s="15">
        <v>1.75</v>
      </c>
      <c r="U3129" s="15">
        <v>22.66</v>
      </c>
      <c r="V3129" s="15">
        <v>58765</v>
      </c>
      <c r="W3129" s="15">
        <v>874839</v>
      </c>
      <c r="X3129" s="15">
        <v>1331615</v>
      </c>
      <c r="Y3129" s="15">
        <v>456776</v>
      </c>
      <c r="Z3129" s="15">
        <v>3591</v>
      </c>
      <c r="AA3129" s="15">
        <v>6.31</v>
      </c>
      <c r="AB3129" s="15">
        <v>44.2</v>
      </c>
    </row>
    <row r="3130" spans="1:28" ht="15" customHeight="1" x14ac:dyDescent="0.3">
      <c r="A3130" s="15" t="s">
        <v>3258</v>
      </c>
      <c r="B3130" s="15" t="s">
        <v>126</v>
      </c>
      <c r="C3130" s="15" t="s">
        <v>123</v>
      </c>
      <c r="D3130" s="15" t="s">
        <v>115</v>
      </c>
      <c r="E3130" s="15" t="s">
        <v>101</v>
      </c>
      <c r="F3130" s="15">
        <v>1.71</v>
      </c>
      <c r="G3130" s="15">
        <v>839.1</v>
      </c>
      <c r="H3130" s="15">
        <v>29</v>
      </c>
      <c r="I3130" s="15">
        <v>57.6</v>
      </c>
      <c r="J3130" s="15">
        <v>6.5</v>
      </c>
      <c r="K3130" s="15">
        <v>7.75</v>
      </c>
      <c r="L3130" s="15">
        <v>35.5</v>
      </c>
      <c r="M3130" s="15">
        <v>100.2</v>
      </c>
      <c r="N3130" s="15">
        <v>81.099999999999994</v>
      </c>
      <c r="O3130" s="15">
        <v>86.2</v>
      </c>
      <c r="P3130" s="15" t="s">
        <v>102</v>
      </c>
      <c r="Q3130" s="15">
        <v>179.4</v>
      </c>
      <c r="R3130" s="15">
        <v>6.57</v>
      </c>
      <c r="S3130" s="15">
        <v>0.84</v>
      </c>
      <c r="T3130" s="15">
        <v>1.32</v>
      </c>
      <c r="U3130" s="15">
        <v>2.2599999999999998</v>
      </c>
      <c r="V3130" s="15">
        <v>22624</v>
      </c>
      <c r="W3130" s="15">
        <v>123745</v>
      </c>
      <c r="X3130" s="15">
        <v>51130</v>
      </c>
      <c r="Y3130" s="15">
        <v>-72615</v>
      </c>
      <c r="Z3130" s="15">
        <v>2344</v>
      </c>
      <c r="AA3130" s="15">
        <v>0.96399999999999997</v>
      </c>
      <c r="AB3130" s="15">
        <v>42.9</v>
      </c>
    </row>
    <row r="3131" spans="1:28" ht="15" customHeight="1" x14ac:dyDescent="0.3">
      <c r="A3131" s="15" t="s">
        <v>3259</v>
      </c>
      <c r="B3131" s="15" t="s">
        <v>109</v>
      </c>
      <c r="C3131" s="15" t="s">
        <v>170</v>
      </c>
      <c r="D3131" s="15" t="s">
        <v>132</v>
      </c>
      <c r="E3131" s="15" t="s">
        <v>101</v>
      </c>
      <c r="F3131" s="15">
        <v>1.26</v>
      </c>
      <c r="G3131" s="15">
        <v>810.3</v>
      </c>
      <c r="H3131" s="15">
        <v>26.2</v>
      </c>
      <c r="I3131" s="15">
        <v>61.9</v>
      </c>
      <c r="J3131" s="15">
        <v>7.5</v>
      </c>
      <c r="K3131" s="15">
        <v>6.54</v>
      </c>
      <c r="L3131" s="15">
        <v>30.4</v>
      </c>
      <c r="M3131" s="15">
        <v>113.3</v>
      </c>
      <c r="N3131" s="15">
        <v>70.8</v>
      </c>
      <c r="O3131" s="15">
        <v>126.5</v>
      </c>
      <c r="P3131" s="15" t="s">
        <v>127</v>
      </c>
      <c r="Q3131" s="15">
        <v>249.3</v>
      </c>
      <c r="R3131" s="15">
        <v>9.07</v>
      </c>
      <c r="S3131" s="15">
        <v>0.84</v>
      </c>
      <c r="T3131" s="15">
        <v>2.73</v>
      </c>
      <c r="U3131" s="15">
        <v>3.44</v>
      </c>
      <c r="V3131" s="15">
        <v>111482</v>
      </c>
      <c r="W3131" s="15">
        <v>98404</v>
      </c>
      <c r="X3131" s="15">
        <v>383498</v>
      </c>
      <c r="Y3131" s="15">
        <v>285094</v>
      </c>
      <c r="Z3131" s="15">
        <v>796</v>
      </c>
      <c r="AA3131" s="15">
        <v>4.3220000000000001</v>
      </c>
      <c r="AB3131" s="15">
        <v>44.6</v>
      </c>
    </row>
    <row r="3132" spans="1:28" ht="15" customHeight="1" x14ac:dyDescent="0.3">
      <c r="A3132" s="15" t="s">
        <v>3260</v>
      </c>
      <c r="B3132" s="15" t="s">
        <v>137</v>
      </c>
      <c r="C3132" s="15" t="s">
        <v>119</v>
      </c>
      <c r="D3132" s="15" t="s">
        <v>144</v>
      </c>
      <c r="E3132" s="15" t="s">
        <v>112</v>
      </c>
      <c r="F3132" s="15">
        <v>13.05</v>
      </c>
      <c r="G3132" s="15">
        <v>214.9</v>
      </c>
      <c r="H3132" s="15">
        <v>26.1</v>
      </c>
      <c r="I3132" s="15">
        <v>58.9</v>
      </c>
      <c r="J3132" s="15">
        <v>8.3000000000000007</v>
      </c>
      <c r="K3132" s="15">
        <v>7.6</v>
      </c>
      <c r="L3132" s="15">
        <v>16.7</v>
      </c>
      <c r="M3132" s="15">
        <v>113.1</v>
      </c>
      <c r="N3132" s="15">
        <v>58.5</v>
      </c>
      <c r="O3132" s="15">
        <v>86.1</v>
      </c>
      <c r="P3132" s="15" t="s">
        <v>107</v>
      </c>
      <c r="Q3132" s="15">
        <v>169.6</v>
      </c>
      <c r="R3132" s="15">
        <v>7.78</v>
      </c>
      <c r="S3132" s="15">
        <v>0.76</v>
      </c>
      <c r="T3132" s="15">
        <v>0.68</v>
      </c>
      <c r="U3132" s="15">
        <v>8.8699999999999992</v>
      </c>
      <c r="V3132" s="15">
        <v>56528</v>
      </c>
      <c r="W3132" s="15">
        <v>888155</v>
      </c>
      <c r="X3132" s="15">
        <v>501403</v>
      </c>
      <c r="Y3132" s="15">
        <v>-386752</v>
      </c>
      <c r="Z3132" s="15">
        <v>7859</v>
      </c>
      <c r="AA3132" s="15">
        <v>1.129</v>
      </c>
      <c r="AB3132" s="15">
        <v>36.9</v>
      </c>
    </row>
    <row r="3133" spans="1:28" ht="15" customHeight="1" x14ac:dyDescent="0.3">
      <c r="A3133" s="15" t="s">
        <v>3261</v>
      </c>
      <c r="B3133" s="15" t="s">
        <v>146</v>
      </c>
      <c r="C3133" s="15" t="s">
        <v>134</v>
      </c>
      <c r="D3133" s="15" t="s">
        <v>144</v>
      </c>
      <c r="E3133" s="15" t="s">
        <v>112</v>
      </c>
      <c r="F3133" s="15">
        <v>11.99</v>
      </c>
      <c r="G3133" s="15">
        <v>364.7</v>
      </c>
      <c r="H3133" s="15">
        <v>20.7</v>
      </c>
      <c r="I3133" s="15">
        <v>58.5</v>
      </c>
      <c r="J3133" s="15">
        <v>8</v>
      </c>
      <c r="K3133" s="15">
        <v>6.61</v>
      </c>
      <c r="L3133" s="15">
        <v>22.2</v>
      </c>
      <c r="M3133" s="15">
        <v>133.69999999999999</v>
      </c>
      <c r="N3133" s="15">
        <v>38.799999999999997</v>
      </c>
      <c r="O3133" s="15">
        <v>91.1</v>
      </c>
      <c r="P3133" s="15" t="s">
        <v>116</v>
      </c>
      <c r="Q3133" s="15">
        <v>145.6</v>
      </c>
      <c r="R3133" s="15">
        <v>6.64</v>
      </c>
      <c r="S3133" s="15">
        <v>0.77</v>
      </c>
      <c r="T3133" s="15">
        <v>1.54</v>
      </c>
      <c r="U3133" s="15">
        <v>18.46</v>
      </c>
      <c r="V3133" s="15">
        <v>53746</v>
      </c>
      <c r="W3133" s="15">
        <v>767083</v>
      </c>
      <c r="X3133" s="15">
        <v>992151</v>
      </c>
      <c r="Y3133" s="15">
        <v>225068</v>
      </c>
      <c r="Z3133" s="15">
        <v>2944</v>
      </c>
      <c r="AA3133" s="15">
        <v>6.27</v>
      </c>
      <c r="AB3133" s="15">
        <v>45.9</v>
      </c>
    </row>
    <row r="3134" spans="1:28" ht="15" customHeight="1" x14ac:dyDescent="0.3">
      <c r="A3134" s="15" t="s">
        <v>3262</v>
      </c>
      <c r="B3134" s="15" t="s">
        <v>109</v>
      </c>
      <c r="C3134" s="15" t="s">
        <v>170</v>
      </c>
      <c r="D3134" s="15" t="s">
        <v>144</v>
      </c>
      <c r="E3134" s="15" t="s">
        <v>101</v>
      </c>
      <c r="F3134" s="15">
        <v>9.86</v>
      </c>
      <c r="G3134" s="15">
        <v>763.2</v>
      </c>
      <c r="H3134" s="15">
        <v>24.3</v>
      </c>
      <c r="I3134" s="15">
        <v>88.2</v>
      </c>
      <c r="J3134" s="15">
        <v>6.4</v>
      </c>
      <c r="K3134" s="15">
        <v>6.63</v>
      </c>
      <c r="L3134" s="15">
        <v>37</v>
      </c>
      <c r="M3134" s="15">
        <v>80</v>
      </c>
      <c r="N3134" s="15">
        <v>43</v>
      </c>
      <c r="O3134" s="15">
        <v>101.7</v>
      </c>
      <c r="P3134" s="15" t="s">
        <v>116</v>
      </c>
      <c r="Q3134" s="15">
        <v>104.6</v>
      </c>
      <c r="R3134" s="15">
        <v>8.49</v>
      </c>
      <c r="S3134" s="15">
        <v>1</v>
      </c>
      <c r="T3134" s="15">
        <v>1.91</v>
      </c>
      <c r="U3134" s="15">
        <v>18.829999999999998</v>
      </c>
      <c r="V3134" s="15">
        <v>56662</v>
      </c>
      <c r="W3134" s="15">
        <v>556152</v>
      </c>
      <c r="X3134" s="15">
        <v>1066945</v>
      </c>
      <c r="Y3134" s="15">
        <v>510793</v>
      </c>
      <c r="Z3134" s="15">
        <v>3128</v>
      </c>
      <c r="AA3134" s="15">
        <v>6.02</v>
      </c>
      <c r="AB3134" s="15">
        <v>50.3</v>
      </c>
    </row>
    <row r="3135" spans="1:28" ht="15" customHeight="1" x14ac:dyDescent="0.3">
      <c r="A3135" s="15" t="s">
        <v>3263</v>
      </c>
      <c r="B3135" s="15" t="s">
        <v>122</v>
      </c>
      <c r="C3135" s="15" t="s">
        <v>134</v>
      </c>
      <c r="D3135" s="15" t="s">
        <v>106</v>
      </c>
      <c r="E3135" s="15" t="s">
        <v>120</v>
      </c>
      <c r="F3135" s="15">
        <v>14.25</v>
      </c>
      <c r="G3135" s="15">
        <v>177.9</v>
      </c>
      <c r="H3135" s="15">
        <v>28.3</v>
      </c>
      <c r="I3135" s="15">
        <v>63.4</v>
      </c>
      <c r="J3135" s="15">
        <v>8.6</v>
      </c>
      <c r="K3135" s="15">
        <v>6.86</v>
      </c>
      <c r="L3135" s="15">
        <v>21.1</v>
      </c>
      <c r="M3135" s="15">
        <v>148.5</v>
      </c>
      <c r="N3135" s="15">
        <v>41.8</v>
      </c>
      <c r="O3135" s="15">
        <v>138.4</v>
      </c>
      <c r="P3135" s="15" t="s">
        <v>127</v>
      </c>
      <c r="Q3135" s="15">
        <v>188.1</v>
      </c>
      <c r="R3135" s="15">
        <v>6.54</v>
      </c>
      <c r="S3135" s="15">
        <v>0.68</v>
      </c>
      <c r="T3135" s="15">
        <v>2.5499999999999998</v>
      </c>
      <c r="U3135" s="15">
        <v>36.340000000000003</v>
      </c>
      <c r="V3135" s="15">
        <v>21049</v>
      </c>
      <c r="W3135" s="15">
        <v>1034491</v>
      </c>
      <c r="X3135" s="15">
        <v>764921</v>
      </c>
      <c r="Y3135" s="15">
        <v>-269570</v>
      </c>
      <c r="Z3135" s="15">
        <v>7680</v>
      </c>
      <c r="AA3135" s="15">
        <v>4.7320000000000002</v>
      </c>
      <c r="AB3135" s="15">
        <v>37.1</v>
      </c>
    </row>
    <row r="3136" spans="1:28" ht="15" customHeight="1" x14ac:dyDescent="0.3">
      <c r="A3136" s="15" t="s">
        <v>3264</v>
      </c>
      <c r="B3136" s="15" t="s">
        <v>126</v>
      </c>
      <c r="C3136" s="15" t="s">
        <v>105</v>
      </c>
      <c r="D3136" s="15" t="s">
        <v>115</v>
      </c>
      <c r="E3136" s="15" t="s">
        <v>112</v>
      </c>
      <c r="F3136" s="15">
        <v>7.64</v>
      </c>
      <c r="G3136" s="15">
        <v>674.7</v>
      </c>
      <c r="H3136" s="15">
        <v>27.6</v>
      </c>
      <c r="I3136" s="15">
        <v>56.1</v>
      </c>
      <c r="J3136" s="15">
        <v>6.1</v>
      </c>
      <c r="K3136" s="15">
        <v>6.41</v>
      </c>
      <c r="L3136" s="15">
        <v>22.5</v>
      </c>
      <c r="M3136" s="15">
        <v>150.69999999999999</v>
      </c>
      <c r="N3136" s="15">
        <v>68.900000000000006</v>
      </c>
      <c r="O3136" s="15">
        <v>138.6</v>
      </c>
      <c r="P3136" s="15" t="s">
        <v>107</v>
      </c>
      <c r="Q3136" s="15">
        <v>188.8</v>
      </c>
      <c r="R3136" s="15">
        <v>3.97</v>
      </c>
      <c r="S3136" s="15">
        <v>0.95</v>
      </c>
      <c r="T3136" s="15">
        <v>4.1100000000000003</v>
      </c>
      <c r="U3136" s="15">
        <v>31.4</v>
      </c>
      <c r="V3136" s="15">
        <v>23660</v>
      </c>
      <c r="W3136" s="15">
        <v>522070</v>
      </c>
      <c r="X3136" s="15">
        <v>742924</v>
      </c>
      <c r="Y3136" s="15">
        <v>220854</v>
      </c>
      <c r="Z3136" s="15">
        <v>15499</v>
      </c>
      <c r="AA3136" s="15">
        <v>2.0259999999999998</v>
      </c>
      <c r="AB3136" s="15">
        <v>47.1</v>
      </c>
    </row>
    <row r="3137" spans="1:28" ht="15" customHeight="1" x14ac:dyDescent="0.3">
      <c r="A3137" s="15" t="s">
        <v>3265</v>
      </c>
      <c r="B3137" s="15" t="s">
        <v>98</v>
      </c>
      <c r="C3137" s="15" t="s">
        <v>114</v>
      </c>
      <c r="D3137" s="15" t="s">
        <v>177</v>
      </c>
      <c r="E3137" s="15" t="s">
        <v>120</v>
      </c>
      <c r="F3137" s="15">
        <v>3.53</v>
      </c>
      <c r="G3137" s="15">
        <v>118.2</v>
      </c>
      <c r="H3137" s="15">
        <v>30.6</v>
      </c>
      <c r="I3137" s="15">
        <v>57.8</v>
      </c>
      <c r="J3137" s="15">
        <v>8.1</v>
      </c>
      <c r="K3137" s="15">
        <v>7.26</v>
      </c>
      <c r="L3137" s="15">
        <v>29</v>
      </c>
      <c r="M3137" s="15">
        <v>111.8</v>
      </c>
      <c r="N3137" s="15">
        <v>62.5</v>
      </c>
      <c r="O3137" s="15">
        <v>161.5</v>
      </c>
      <c r="P3137" s="15" t="s">
        <v>127</v>
      </c>
      <c r="Q3137" s="15">
        <v>167.2</v>
      </c>
      <c r="R3137" s="15">
        <v>5.45</v>
      </c>
      <c r="S3137" s="15">
        <v>0.91</v>
      </c>
      <c r="T3137" s="15">
        <v>32.049999999999997</v>
      </c>
      <c r="U3137" s="15">
        <v>113.14</v>
      </c>
      <c r="V3137" s="15">
        <v>3429</v>
      </c>
      <c r="W3137" s="15">
        <v>231631</v>
      </c>
      <c r="X3137" s="15">
        <v>387957</v>
      </c>
      <c r="Y3137" s="15">
        <v>156326</v>
      </c>
      <c r="Z3137" s="15">
        <v>5103</v>
      </c>
      <c r="AA3137" s="15">
        <v>22.170999999999999</v>
      </c>
      <c r="AB3137" s="15">
        <v>29</v>
      </c>
    </row>
    <row r="3138" spans="1:28" ht="15" customHeight="1" x14ac:dyDescent="0.3">
      <c r="A3138" s="15" t="s">
        <v>3266</v>
      </c>
      <c r="B3138" s="15" t="s">
        <v>109</v>
      </c>
      <c r="C3138" s="15" t="s">
        <v>123</v>
      </c>
      <c r="D3138" s="15" t="s">
        <v>115</v>
      </c>
      <c r="E3138" s="15" t="s">
        <v>112</v>
      </c>
      <c r="F3138" s="15">
        <v>3.26</v>
      </c>
      <c r="G3138" s="15">
        <v>287.7</v>
      </c>
      <c r="H3138" s="15">
        <v>21.6</v>
      </c>
      <c r="I3138" s="15">
        <v>58.2</v>
      </c>
      <c r="J3138" s="15">
        <v>7.8</v>
      </c>
      <c r="K3138" s="15">
        <v>6.07</v>
      </c>
      <c r="L3138" s="15">
        <v>15.9</v>
      </c>
      <c r="M3138" s="15">
        <v>134.1</v>
      </c>
      <c r="N3138" s="15">
        <v>44.8</v>
      </c>
      <c r="O3138" s="15">
        <v>75.900000000000006</v>
      </c>
      <c r="P3138" s="15" t="s">
        <v>102</v>
      </c>
      <c r="Q3138" s="15">
        <v>174.7</v>
      </c>
      <c r="R3138" s="15">
        <v>4.95</v>
      </c>
      <c r="S3138" s="15">
        <v>0.72</v>
      </c>
      <c r="T3138" s="15">
        <v>1.52</v>
      </c>
      <c r="U3138" s="15">
        <v>4.96</v>
      </c>
      <c r="V3138" s="15">
        <v>18687</v>
      </c>
      <c r="W3138" s="15">
        <v>208877</v>
      </c>
      <c r="X3138" s="15">
        <v>92688</v>
      </c>
      <c r="Y3138" s="15">
        <v>-116189</v>
      </c>
      <c r="Z3138" s="15">
        <v>4319</v>
      </c>
      <c r="AA3138" s="15">
        <v>1.1479999999999999</v>
      </c>
      <c r="AB3138" s="15">
        <v>40.5</v>
      </c>
    </row>
    <row r="3139" spans="1:28" ht="15" customHeight="1" x14ac:dyDescent="0.3">
      <c r="A3139" s="15" t="s">
        <v>3267</v>
      </c>
      <c r="B3139" s="15" t="s">
        <v>104</v>
      </c>
      <c r="C3139" s="15" t="s">
        <v>114</v>
      </c>
      <c r="D3139" s="15" t="s">
        <v>106</v>
      </c>
      <c r="E3139" s="15" t="s">
        <v>101</v>
      </c>
      <c r="F3139" s="15">
        <v>11.08</v>
      </c>
      <c r="G3139" s="15">
        <v>1049.8</v>
      </c>
      <c r="H3139" s="15">
        <v>30.4</v>
      </c>
      <c r="I3139" s="15">
        <v>80.400000000000006</v>
      </c>
      <c r="J3139" s="15">
        <v>6.6</v>
      </c>
      <c r="K3139" s="15">
        <v>6.21</v>
      </c>
      <c r="L3139" s="15">
        <v>34.1</v>
      </c>
      <c r="M3139" s="15">
        <v>112</v>
      </c>
      <c r="N3139" s="15">
        <v>65.599999999999994</v>
      </c>
      <c r="O3139" s="15">
        <v>166.9</v>
      </c>
      <c r="P3139" s="15" t="s">
        <v>127</v>
      </c>
      <c r="Q3139" s="15">
        <v>148</v>
      </c>
      <c r="R3139" s="15">
        <v>5.33</v>
      </c>
      <c r="S3139" s="15">
        <v>0.71</v>
      </c>
      <c r="T3139" s="15">
        <v>3.16</v>
      </c>
      <c r="U3139" s="15">
        <v>35.01</v>
      </c>
      <c r="V3139" s="15">
        <v>25444</v>
      </c>
      <c r="W3139" s="15">
        <v>800489</v>
      </c>
      <c r="X3139" s="15">
        <v>890794</v>
      </c>
      <c r="Y3139" s="15">
        <v>90305</v>
      </c>
      <c r="Z3139" s="15">
        <v>5262</v>
      </c>
      <c r="AA3139" s="15">
        <v>6.6529999999999996</v>
      </c>
      <c r="AB3139" s="15">
        <v>55.7</v>
      </c>
    </row>
    <row r="3140" spans="1:28" ht="15" customHeight="1" x14ac:dyDescent="0.3">
      <c r="A3140" s="15" t="s">
        <v>3268</v>
      </c>
      <c r="B3140" s="15" t="s">
        <v>126</v>
      </c>
      <c r="C3140" s="15" t="s">
        <v>134</v>
      </c>
      <c r="D3140" s="15" t="s">
        <v>100</v>
      </c>
      <c r="E3140" s="15" t="s">
        <v>101</v>
      </c>
      <c r="F3140" s="15">
        <v>2.99</v>
      </c>
      <c r="G3140" s="15">
        <v>1034.7</v>
      </c>
      <c r="H3140" s="15">
        <v>27.9</v>
      </c>
      <c r="I3140" s="15">
        <v>64.8</v>
      </c>
      <c r="J3140" s="15">
        <v>6</v>
      </c>
      <c r="K3140" s="15">
        <v>6.28</v>
      </c>
      <c r="L3140" s="15">
        <v>33.799999999999997</v>
      </c>
      <c r="M3140" s="15">
        <v>97.6</v>
      </c>
      <c r="N3140" s="15">
        <v>41.6</v>
      </c>
      <c r="O3140" s="15">
        <v>160.6</v>
      </c>
      <c r="P3140" s="15" t="s">
        <v>127</v>
      </c>
      <c r="Q3140" s="15">
        <v>184.8</v>
      </c>
      <c r="R3140" s="15">
        <v>2.04</v>
      </c>
      <c r="S3140" s="15">
        <v>0.81</v>
      </c>
      <c r="T3140" s="15">
        <v>2.79</v>
      </c>
      <c r="U3140" s="15">
        <v>8.34</v>
      </c>
      <c r="V3140" s="15">
        <v>17538</v>
      </c>
      <c r="W3140" s="15">
        <v>240012</v>
      </c>
      <c r="X3140" s="15">
        <v>146267</v>
      </c>
      <c r="Y3140" s="15">
        <v>-93745</v>
      </c>
      <c r="Z3140" s="15">
        <v>1771</v>
      </c>
      <c r="AA3140" s="15">
        <v>4.7089999999999996</v>
      </c>
      <c r="AB3140" s="15">
        <v>66.7</v>
      </c>
    </row>
    <row r="3141" spans="1:28" ht="15" customHeight="1" x14ac:dyDescent="0.3">
      <c r="A3141" s="15" t="s">
        <v>3269</v>
      </c>
      <c r="B3141" s="15" t="s">
        <v>137</v>
      </c>
      <c r="C3141" s="15" t="s">
        <v>129</v>
      </c>
      <c r="D3141" s="15" t="s">
        <v>115</v>
      </c>
      <c r="E3141" s="15" t="s">
        <v>112</v>
      </c>
      <c r="F3141" s="15">
        <v>2.65</v>
      </c>
      <c r="G3141" s="15">
        <v>672.1</v>
      </c>
      <c r="H3141" s="15">
        <v>20.2</v>
      </c>
      <c r="I3141" s="15">
        <v>46</v>
      </c>
      <c r="J3141" s="15">
        <v>6.2</v>
      </c>
      <c r="K3141" s="15">
        <v>5.77</v>
      </c>
      <c r="L3141" s="15">
        <v>16.2</v>
      </c>
      <c r="M3141" s="15">
        <v>123.9</v>
      </c>
      <c r="N3141" s="15">
        <v>70.5</v>
      </c>
      <c r="O3141" s="15">
        <v>157.5</v>
      </c>
      <c r="P3141" s="15" t="s">
        <v>102</v>
      </c>
      <c r="Q3141" s="15">
        <v>107.3</v>
      </c>
      <c r="R3141" s="15">
        <v>5.88</v>
      </c>
      <c r="S3141" s="15">
        <v>0.7</v>
      </c>
      <c r="T3141" s="15">
        <v>1.44</v>
      </c>
      <c r="U3141" s="15">
        <v>3.82</v>
      </c>
      <c r="V3141" s="15">
        <v>25414</v>
      </c>
      <c r="W3141" s="15">
        <v>187726</v>
      </c>
      <c r="X3141" s="15">
        <v>97081</v>
      </c>
      <c r="Y3141" s="15">
        <v>-90645</v>
      </c>
      <c r="Z3141" s="15">
        <v>3188</v>
      </c>
      <c r="AA3141" s="15">
        <v>1.198</v>
      </c>
      <c r="AB3141" s="15">
        <v>47.5</v>
      </c>
    </row>
    <row r="3142" spans="1:28" ht="15" customHeight="1" x14ac:dyDescent="0.3">
      <c r="A3142" s="15" t="s">
        <v>3270</v>
      </c>
      <c r="B3142" s="15" t="s">
        <v>126</v>
      </c>
      <c r="C3142" s="15" t="s">
        <v>170</v>
      </c>
      <c r="D3142" s="15" t="s">
        <v>111</v>
      </c>
      <c r="E3142" s="15" t="s">
        <v>120</v>
      </c>
      <c r="F3142" s="15">
        <v>1.69</v>
      </c>
      <c r="G3142" s="15">
        <v>301.39999999999998</v>
      </c>
      <c r="H3142" s="15">
        <v>29.4</v>
      </c>
      <c r="I3142" s="15">
        <v>57.6</v>
      </c>
      <c r="J3142" s="15">
        <v>9.1</v>
      </c>
      <c r="K3142" s="15">
        <v>6.78</v>
      </c>
      <c r="L3142" s="15">
        <v>21.5</v>
      </c>
      <c r="M3142" s="15">
        <v>140.19999999999999</v>
      </c>
      <c r="N3142" s="15">
        <v>47</v>
      </c>
      <c r="O3142" s="15">
        <v>40.5</v>
      </c>
      <c r="P3142" s="15" t="s">
        <v>107</v>
      </c>
      <c r="Q3142" s="15">
        <v>176.2</v>
      </c>
      <c r="R3142" s="15">
        <v>3.34</v>
      </c>
      <c r="S3142" s="15">
        <v>0.74</v>
      </c>
      <c r="T3142" s="15">
        <v>1.02</v>
      </c>
      <c r="U3142" s="15">
        <v>1.72</v>
      </c>
      <c r="V3142" s="15">
        <v>77375</v>
      </c>
      <c r="W3142" s="15">
        <v>112402</v>
      </c>
      <c r="X3142" s="15">
        <v>133085</v>
      </c>
      <c r="Y3142" s="15">
        <v>20683</v>
      </c>
      <c r="Z3142" s="15">
        <v>814</v>
      </c>
      <c r="AA3142" s="15">
        <v>2.113</v>
      </c>
      <c r="AB3142" s="15">
        <v>44.6</v>
      </c>
    </row>
    <row r="3143" spans="1:28" ht="15" customHeight="1" x14ac:dyDescent="0.3">
      <c r="A3143" s="15" t="s">
        <v>3271</v>
      </c>
      <c r="B3143" s="15" t="s">
        <v>146</v>
      </c>
      <c r="C3143" s="15" t="s">
        <v>119</v>
      </c>
      <c r="D3143" s="15" t="s">
        <v>130</v>
      </c>
      <c r="E3143" s="15" t="s">
        <v>112</v>
      </c>
      <c r="F3143" s="15">
        <v>9.1300000000000008</v>
      </c>
      <c r="G3143" s="15">
        <v>346.5</v>
      </c>
      <c r="H3143" s="15">
        <v>23.1</v>
      </c>
      <c r="I3143" s="15">
        <v>59.3</v>
      </c>
      <c r="J3143" s="15">
        <v>7.7</v>
      </c>
      <c r="K3143" s="15">
        <v>5.99</v>
      </c>
      <c r="L3143" s="15">
        <v>22.4</v>
      </c>
      <c r="M3143" s="15">
        <v>123.7</v>
      </c>
      <c r="N3143" s="15">
        <v>43.9</v>
      </c>
      <c r="O3143" s="15">
        <v>136.4</v>
      </c>
      <c r="P3143" s="15" t="s">
        <v>116</v>
      </c>
      <c r="Q3143" s="15">
        <v>161.9</v>
      </c>
      <c r="R3143" s="15">
        <v>7.91</v>
      </c>
      <c r="S3143" s="15">
        <v>0.76</v>
      </c>
      <c r="T3143" s="15">
        <v>0.72</v>
      </c>
      <c r="U3143" s="15">
        <v>6.57</v>
      </c>
      <c r="V3143" s="15">
        <v>70773</v>
      </c>
      <c r="W3143" s="15">
        <v>590362</v>
      </c>
      <c r="X3143" s="15">
        <v>464979</v>
      </c>
      <c r="Y3143" s="15">
        <v>-125383</v>
      </c>
      <c r="Z3143" s="15">
        <v>2883</v>
      </c>
      <c r="AA3143" s="15">
        <v>2.2789999999999999</v>
      </c>
      <c r="AB3143" s="15">
        <v>14.4</v>
      </c>
    </row>
    <row r="3144" spans="1:28" ht="15" customHeight="1" x14ac:dyDescent="0.3">
      <c r="A3144" s="15" t="s">
        <v>3272</v>
      </c>
      <c r="B3144" s="15" t="s">
        <v>104</v>
      </c>
      <c r="C3144" s="15" t="s">
        <v>152</v>
      </c>
      <c r="D3144" s="15" t="s">
        <v>177</v>
      </c>
      <c r="E3144" s="15" t="s">
        <v>112</v>
      </c>
      <c r="F3144" s="15">
        <v>6.74</v>
      </c>
      <c r="G3144" s="15">
        <v>544.79999999999995</v>
      </c>
      <c r="H3144" s="15">
        <v>25.8</v>
      </c>
      <c r="I3144" s="15">
        <v>63.6</v>
      </c>
      <c r="J3144" s="15">
        <v>7.9</v>
      </c>
      <c r="K3144" s="15">
        <v>5.78</v>
      </c>
      <c r="L3144" s="15">
        <v>25.3</v>
      </c>
      <c r="M3144" s="15">
        <v>109.7</v>
      </c>
      <c r="N3144" s="15">
        <v>50.3</v>
      </c>
      <c r="O3144" s="15">
        <v>146.5</v>
      </c>
      <c r="P3144" s="15" t="s">
        <v>107</v>
      </c>
      <c r="Q3144" s="15">
        <v>264.3</v>
      </c>
      <c r="R3144" s="15">
        <v>6.63</v>
      </c>
      <c r="S3144" s="15">
        <v>0.8</v>
      </c>
      <c r="T3144" s="15">
        <v>20.73</v>
      </c>
      <c r="U3144" s="15">
        <v>139.72</v>
      </c>
      <c r="V3144" s="15">
        <v>3275</v>
      </c>
      <c r="W3144" s="15">
        <v>629598</v>
      </c>
      <c r="X3144" s="15">
        <v>457583</v>
      </c>
      <c r="Y3144" s="15">
        <v>-172015</v>
      </c>
      <c r="Z3144" s="15">
        <v>14562</v>
      </c>
      <c r="AA3144" s="15">
        <v>9.5950000000000006</v>
      </c>
      <c r="AB3144" s="15">
        <v>46.9</v>
      </c>
    </row>
    <row r="3145" spans="1:28" ht="15" customHeight="1" x14ac:dyDescent="0.3">
      <c r="A3145" s="15" t="s">
        <v>3273</v>
      </c>
      <c r="B3145" s="15" t="s">
        <v>104</v>
      </c>
      <c r="C3145" s="15" t="s">
        <v>110</v>
      </c>
      <c r="D3145" s="15" t="s">
        <v>144</v>
      </c>
      <c r="E3145" s="15" t="s">
        <v>101</v>
      </c>
      <c r="F3145" s="15">
        <v>5.64</v>
      </c>
      <c r="G3145" s="15">
        <v>809.6</v>
      </c>
      <c r="H3145" s="15">
        <v>27.1</v>
      </c>
      <c r="I3145" s="15">
        <v>85.4</v>
      </c>
      <c r="J3145" s="15">
        <v>7</v>
      </c>
      <c r="K3145" s="15">
        <v>6.58</v>
      </c>
      <c r="L3145" s="15">
        <v>39.9</v>
      </c>
      <c r="M3145" s="15">
        <v>119.6</v>
      </c>
      <c r="N3145" s="15">
        <v>25.3</v>
      </c>
      <c r="O3145" s="15">
        <v>93.5</v>
      </c>
      <c r="P3145" s="15" t="s">
        <v>107</v>
      </c>
      <c r="Q3145" s="15">
        <v>217.9</v>
      </c>
      <c r="R3145" s="15">
        <v>2.75</v>
      </c>
      <c r="S3145" s="15">
        <v>0.84</v>
      </c>
      <c r="T3145" s="15">
        <v>1.88</v>
      </c>
      <c r="U3145" s="15">
        <v>10.6</v>
      </c>
      <c r="V3145" s="15">
        <v>59753</v>
      </c>
      <c r="W3145" s="15">
        <v>441546</v>
      </c>
      <c r="X3145" s="15">
        <v>633382</v>
      </c>
      <c r="Y3145" s="15">
        <v>191836</v>
      </c>
      <c r="Z3145" s="15">
        <v>3507</v>
      </c>
      <c r="AA3145" s="15">
        <v>3.0230000000000001</v>
      </c>
      <c r="AB3145" s="15">
        <v>63.3</v>
      </c>
    </row>
    <row r="3146" spans="1:28" ht="15" customHeight="1" x14ac:dyDescent="0.3">
      <c r="A3146" s="15" t="s">
        <v>3274</v>
      </c>
      <c r="B3146" s="15" t="s">
        <v>118</v>
      </c>
      <c r="C3146" s="15" t="s">
        <v>105</v>
      </c>
      <c r="D3146" s="15" t="s">
        <v>115</v>
      </c>
      <c r="E3146" s="15" t="s">
        <v>101</v>
      </c>
      <c r="F3146" s="15">
        <v>2.57</v>
      </c>
      <c r="G3146" s="15">
        <v>670.9</v>
      </c>
      <c r="H3146" s="15">
        <v>25</v>
      </c>
      <c r="I3146" s="15">
        <v>90</v>
      </c>
      <c r="J3146" s="15">
        <v>5.6</v>
      </c>
      <c r="K3146" s="15">
        <v>6.77</v>
      </c>
      <c r="L3146" s="15">
        <v>34.299999999999997</v>
      </c>
      <c r="M3146" s="15">
        <v>114</v>
      </c>
      <c r="N3146" s="15">
        <v>76.099999999999994</v>
      </c>
      <c r="O3146" s="15">
        <v>77.099999999999994</v>
      </c>
      <c r="P3146" s="15" t="s">
        <v>107</v>
      </c>
      <c r="Q3146" s="15">
        <v>186.4</v>
      </c>
      <c r="R3146" s="15">
        <v>7.75</v>
      </c>
      <c r="S3146" s="15">
        <v>0.96</v>
      </c>
      <c r="T3146" s="15">
        <v>4.43</v>
      </c>
      <c r="U3146" s="15">
        <v>11.39</v>
      </c>
      <c r="V3146" s="15">
        <v>20511</v>
      </c>
      <c r="W3146" s="15">
        <v>175784</v>
      </c>
      <c r="X3146" s="15">
        <v>233620</v>
      </c>
      <c r="Y3146" s="15">
        <v>57836</v>
      </c>
      <c r="Z3146" s="15">
        <v>5473</v>
      </c>
      <c r="AA3146" s="15">
        <v>2.081</v>
      </c>
      <c r="AB3146" s="15">
        <v>45.8</v>
      </c>
    </row>
    <row r="3147" spans="1:28" ht="15" customHeight="1" x14ac:dyDescent="0.3">
      <c r="A3147" s="15" t="s">
        <v>3275</v>
      </c>
      <c r="B3147" s="15" t="s">
        <v>98</v>
      </c>
      <c r="C3147" s="15" t="s">
        <v>129</v>
      </c>
      <c r="D3147" s="15" t="s">
        <v>132</v>
      </c>
      <c r="E3147" s="15" t="s">
        <v>101</v>
      </c>
      <c r="F3147" s="15">
        <v>13.56</v>
      </c>
      <c r="G3147" s="15">
        <v>832.2</v>
      </c>
      <c r="H3147" s="15">
        <v>29.9</v>
      </c>
      <c r="I3147" s="15">
        <v>62.5</v>
      </c>
      <c r="J3147" s="15">
        <v>7.3</v>
      </c>
      <c r="K3147" s="15">
        <v>7.31</v>
      </c>
      <c r="L3147" s="15">
        <v>35.4</v>
      </c>
      <c r="M3147" s="15">
        <v>119.1</v>
      </c>
      <c r="N3147" s="15">
        <v>41.5</v>
      </c>
      <c r="O3147" s="15">
        <v>119.4</v>
      </c>
      <c r="P3147" s="15" t="s">
        <v>116</v>
      </c>
      <c r="Q3147" s="15">
        <v>152.4</v>
      </c>
      <c r="R3147" s="15">
        <v>7.61</v>
      </c>
      <c r="S3147" s="15">
        <v>0.83</v>
      </c>
      <c r="T3147" s="15">
        <v>1.55</v>
      </c>
      <c r="U3147" s="15">
        <v>21.02</v>
      </c>
      <c r="V3147" s="15">
        <v>103525</v>
      </c>
      <c r="W3147" s="15">
        <v>894834</v>
      </c>
      <c r="X3147" s="15">
        <v>2176096</v>
      </c>
      <c r="Y3147" s="15">
        <v>1281262</v>
      </c>
      <c r="Z3147" s="15">
        <v>4775</v>
      </c>
      <c r="AA3147" s="15">
        <v>4.4020000000000001</v>
      </c>
      <c r="AB3147" s="15">
        <v>53.9</v>
      </c>
    </row>
    <row r="3148" spans="1:28" ht="15" customHeight="1" x14ac:dyDescent="0.3">
      <c r="A3148" s="15" t="s">
        <v>3276</v>
      </c>
      <c r="B3148" s="15" t="s">
        <v>109</v>
      </c>
      <c r="C3148" s="15" t="s">
        <v>114</v>
      </c>
      <c r="D3148" s="15" t="s">
        <v>100</v>
      </c>
      <c r="E3148" s="15" t="s">
        <v>112</v>
      </c>
      <c r="F3148" s="15">
        <v>7.43</v>
      </c>
      <c r="G3148" s="15">
        <v>528.6</v>
      </c>
      <c r="H3148" s="15">
        <v>25.9</v>
      </c>
      <c r="I3148" s="15">
        <v>60.2</v>
      </c>
      <c r="J3148" s="15">
        <v>9.6999999999999993</v>
      </c>
      <c r="K3148" s="15">
        <v>6.55</v>
      </c>
      <c r="L3148" s="15">
        <v>21.7</v>
      </c>
      <c r="M3148" s="15">
        <v>105.9</v>
      </c>
      <c r="N3148" s="15">
        <v>48.2</v>
      </c>
      <c r="O3148" s="15">
        <v>114.3</v>
      </c>
      <c r="P3148" s="15" t="s">
        <v>127</v>
      </c>
      <c r="Q3148" s="15">
        <v>199.6</v>
      </c>
      <c r="R3148" s="15">
        <v>6.72</v>
      </c>
      <c r="S3148" s="15">
        <v>0.69</v>
      </c>
      <c r="T3148" s="15">
        <v>3.05</v>
      </c>
      <c r="U3148" s="15">
        <v>22.66</v>
      </c>
      <c r="V3148" s="15">
        <v>22740</v>
      </c>
      <c r="W3148" s="15">
        <v>455010</v>
      </c>
      <c r="X3148" s="15">
        <v>515288</v>
      </c>
      <c r="Y3148" s="15">
        <v>60278</v>
      </c>
      <c r="Z3148" s="15">
        <v>3427</v>
      </c>
      <c r="AA3148" s="15">
        <v>6.6120000000000001</v>
      </c>
      <c r="AB3148" s="15">
        <v>35.299999999999997</v>
      </c>
    </row>
    <row r="3149" spans="1:28" ht="15" customHeight="1" x14ac:dyDescent="0.3">
      <c r="A3149" s="15" t="s">
        <v>3277</v>
      </c>
      <c r="B3149" s="15" t="s">
        <v>137</v>
      </c>
      <c r="C3149" s="15" t="s">
        <v>134</v>
      </c>
      <c r="D3149" s="15" t="s">
        <v>106</v>
      </c>
      <c r="E3149" s="15" t="s">
        <v>112</v>
      </c>
      <c r="F3149" s="15">
        <v>4.75</v>
      </c>
      <c r="G3149" s="15">
        <v>444.1</v>
      </c>
      <c r="H3149" s="15">
        <v>23.4</v>
      </c>
      <c r="I3149" s="15">
        <v>49.2</v>
      </c>
      <c r="J3149" s="15">
        <v>6.9</v>
      </c>
      <c r="K3149" s="15">
        <v>5.88</v>
      </c>
      <c r="L3149" s="15">
        <v>8</v>
      </c>
      <c r="M3149" s="15">
        <v>59.7</v>
      </c>
      <c r="N3149" s="15">
        <v>63.8</v>
      </c>
      <c r="O3149" s="15">
        <v>117.3</v>
      </c>
      <c r="P3149" s="15" t="s">
        <v>107</v>
      </c>
      <c r="Q3149" s="15">
        <v>223.2</v>
      </c>
      <c r="R3149" s="15">
        <v>2.9</v>
      </c>
      <c r="S3149" s="15">
        <v>0.67</v>
      </c>
      <c r="T3149" s="15">
        <v>1.42</v>
      </c>
      <c r="U3149" s="15">
        <v>6.74</v>
      </c>
      <c r="V3149" s="15">
        <v>19699</v>
      </c>
      <c r="W3149" s="15">
        <v>331530</v>
      </c>
      <c r="X3149" s="15">
        <v>132771</v>
      </c>
      <c r="Y3149" s="15">
        <v>-198759</v>
      </c>
      <c r="Z3149" s="15">
        <v>3428</v>
      </c>
      <c r="AA3149" s="15">
        <v>1.966</v>
      </c>
      <c r="AB3149" s="15">
        <v>50.9</v>
      </c>
    </row>
    <row r="3150" spans="1:28" ht="15" customHeight="1" x14ac:dyDescent="0.3">
      <c r="A3150" s="15" t="s">
        <v>3278</v>
      </c>
      <c r="B3150" s="15" t="s">
        <v>109</v>
      </c>
      <c r="C3150" s="15" t="s">
        <v>99</v>
      </c>
      <c r="D3150" s="15" t="s">
        <v>177</v>
      </c>
      <c r="E3150" s="15" t="s">
        <v>120</v>
      </c>
      <c r="F3150" s="15">
        <v>4.0199999999999996</v>
      </c>
      <c r="G3150" s="15">
        <v>373.9</v>
      </c>
      <c r="H3150" s="15">
        <v>29.6</v>
      </c>
      <c r="I3150" s="15">
        <v>33.799999999999997</v>
      </c>
      <c r="J3150" s="15">
        <v>7.7</v>
      </c>
      <c r="K3150" s="15">
        <v>8.1199999999999992</v>
      </c>
      <c r="L3150" s="15">
        <v>19.5</v>
      </c>
      <c r="M3150" s="15">
        <v>139.30000000000001</v>
      </c>
      <c r="N3150" s="15">
        <v>59.6</v>
      </c>
      <c r="O3150" s="15">
        <v>100.2</v>
      </c>
      <c r="P3150" s="15" t="s">
        <v>116</v>
      </c>
      <c r="Q3150" s="15">
        <v>186</v>
      </c>
      <c r="R3150" s="15">
        <v>2.5299999999999998</v>
      </c>
      <c r="S3150" s="15">
        <v>0.66</v>
      </c>
      <c r="T3150" s="15">
        <v>3.85</v>
      </c>
      <c r="U3150" s="15">
        <v>15.48</v>
      </c>
      <c r="V3150" s="15">
        <v>3773</v>
      </c>
      <c r="W3150" s="15">
        <v>261600</v>
      </c>
      <c r="X3150" s="15">
        <v>58406</v>
      </c>
      <c r="Y3150" s="15">
        <v>-203194</v>
      </c>
      <c r="Z3150" s="15">
        <v>4575</v>
      </c>
      <c r="AA3150" s="15">
        <v>3.3839999999999999</v>
      </c>
      <c r="AB3150" s="15">
        <v>49.9</v>
      </c>
    </row>
    <row r="3151" spans="1:28" ht="15" customHeight="1" x14ac:dyDescent="0.3">
      <c r="A3151" s="15" t="s">
        <v>3279</v>
      </c>
      <c r="B3151" s="15" t="s">
        <v>98</v>
      </c>
      <c r="C3151" s="15" t="s">
        <v>152</v>
      </c>
      <c r="D3151" s="15" t="s">
        <v>177</v>
      </c>
      <c r="E3151" s="15" t="s">
        <v>120</v>
      </c>
      <c r="F3151" s="15">
        <v>10.95</v>
      </c>
      <c r="G3151" s="15">
        <v>166.8</v>
      </c>
      <c r="H3151" s="15">
        <v>32.4</v>
      </c>
      <c r="I3151" s="15">
        <v>53.5</v>
      </c>
      <c r="J3151" s="15">
        <v>9.6</v>
      </c>
      <c r="K3151" s="15">
        <v>5.64</v>
      </c>
      <c r="L3151" s="15">
        <v>14.8</v>
      </c>
      <c r="M3151" s="15">
        <v>87.9</v>
      </c>
      <c r="N3151" s="15">
        <v>82.7</v>
      </c>
      <c r="O3151" s="15">
        <v>90.5</v>
      </c>
      <c r="P3151" s="15" t="s">
        <v>127</v>
      </c>
      <c r="Q3151" s="15">
        <v>192</v>
      </c>
      <c r="R3151" s="15">
        <v>3.79</v>
      </c>
      <c r="S3151" s="15">
        <v>0.88</v>
      </c>
      <c r="T3151" s="15">
        <v>11.14</v>
      </c>
      <c r="U3151" s="15">
        <v>121.98</v>
      </c>
      <c r="V3151" s="15">
        <v>3494</v>
      </c>
      <c r="W3151" s="15">
        <v>779312</v>
      </c>
      <c r="X3151" s="15">
        <v>426198</v>
      </c>
      <c r="Y3151" s="15">
        <v>-353114</v>
      </c>
      <c r="Z3151" s="15">
        <v>21248</v>
      </c>
      <c r="AA3151" s="15">
        <v>5.7409999999999997</v>
      </c>
      <c r="AB3151" s="15">
        <v>54.5</v>
      </c>
    </row>
    <row r="3152" spans="1:28" ht="15" customHeight="1" x14ac:dyDescent="0.3">
      <c r="A3152" s="15" t="s">
        <v>3280</v>
      </c>
      <c r="B3152" s="15" t="s">
        <v>118</v>
      </c>
      <c r="C3152" s="15" t="s">
        <v>170</v>
      </c>
      <c r="D3152" s="15" t="s">
        <v>115</v>
      </c>
      <c r="E3152" s="15" t="s">
        <v>112</v>
      </c>
      <c r="F3152" s="15">
        <v>11.99</v>
      </c>
      <c r="G3152" s="15">
        <v>677.1</v>
      </c>
      <c r="H3152" s="15">
        <v>19.399999999999999</v>
      </c>
      <c r="I3152" s="15">
        <v>52.2</v>
      </c>
      <c r="J3152" s="15">
        <v>6</v>
      </c>
      <c r="K3152" s="15">
        <v>7.69</v>
      </c>
      <c r="L3152" s="15">
        <v>26.7</v>
      </c>
      <c r="M3152" s="15">
        <v>100.9</v>
      </c>
      <c r="N3152" s="15">
        <v>33.5</v>
      </c>
      <c r="O3152" s="15">
        <v>97.3</v>
      </c>
      <c r="P3152" s="15" t="s">
        <v>107</v>
      </c>
      <c r="Q3152" s="15">
        <v>146.5</v>
      </c>
      <c r="R3152" s="15">
        <v>3.71</v>
      </c>
      <c r="S3152" s="15">
        <v>0.78</v>
      </c>
      <c r="T3152" s="15">
        <v>0.83</v>
      </c>
      <c r="U3152" s="15">
        <v>9.9499999999999993</v>
      </c>
      <c r="V3152" s="15">
        <v>19985</v>
      </c>
      <c r="W3152" s="15">
        <v>812219</v>
      </c>
      <c r="X3152" s="15">
        <v>198851</v>
      </c>
      <c r="Y3152" s="15">
        <v>-613368</v>
      </c>
      <c r="Z3152" s="15">
        <v>25265</v>
      </c>
      <c r="AA3152" s="15">
        <v>0.39400000000000002</v>
      </c>
      <c r="AB3152" s="15">
        <v>54.8</v>
      </c>
    </row>
    <row r="3153" spans="1:28" ht="15" customHeight="1" x14ac:dyDescent="0.3">
      <c r="A3153" s="15" t="s">
        <v>3281</v>
      </c>
      <c r="B3153" s="15" t="s">
        <v>146</v>
      </c>
      <c r="C3153" s="15" t="s">
        <v>170</v>
      </c>
      <c r="D3153" s="15" t="s">
        <v>144</v>
      </c>
      <c r="E3153" s="15" t="s">
        <v>101</v>
      </c>
      <c r="F3153" s="15">
        <v>4.7300000000000004</v>
      </c>
      <c r="G3153" s="15">
        <v>1046.5999999999999</v>
      </c>
      <c r="H3153" s="15">
        <v>27.8</v>
      </c>
      <c r="I3153" s="15">
        <v>69.8</v>
      </c>
      <c r="J3153" s="15">
        <v>6.8</v>
      </c>
      <c r="K3153" s="15">
        <v>6.56</v>
      </c>
      <c r="L3153" s="15">
        <v>31</v>
      </c>
      <c r="M3153" s="15">
        <v>172.4</v>
      </c>
      <c r="N3153" s="15">
        <v>63.3</v>
      </c>
      <c r="O3153" s="15">
        <v>139.4</v>
      </c>
      <c r="P3153" s="15" t="s">
        <v>107</v>
      </c>
      <c r="Q3153" s="15">
        <v>132.19999999999999</v>
      </c>
      <c r="R3153" s="15">
        <v>6.65</v>
      </c>
      <c r="S3153" s="15">
        <v>0.71</v>
      </c>
      <c r="T3153" s="15">
        <v>2.0299999999999998</v>
      </c>
      <c r="U3153" s="15">
        <v>9.6</v>
      </c>
      <c r="V3153" s="15">
        <v>50720</v>
      </c>
      <c r="W3153" s="15">
        <v>327304</v>
      </c>
      <c r="X3153" s="15">
        <v>486912</v>
      </c>
      <c r="Y3153" s="15">
        <v>159608</v>
      </c>
      <c r="Z3153" s="15">
        <v>3087</v>
      </c>
      <c r="AA3153" s="15">
        <v>3.11</v>
      </c>
      <c r="AB3153" s="15">
        <v>48.1</v>
      </c>
    </row>
    <row r="3154" spans="1:28" ht="15" customHeight="1" x14ac:dyDescent="0.3">
      <c r="A3154" s="15" t="s">
        <v>3282</v>
      </c>
      <c r="B3154" s="15" t="s">
        <v>146</v>
      </c>
      <c r="C3154" s="15" t="s">
        <v>152</v>
      </c>
      <c r="D3154" s="15" t="s">
        <v>106</v>
      </c>
      <c r="E3154" s="15" t="s">
        <v>120</v>
      </c>
      <c r="F3154" s="15">
        <v>3.31</v>
      </c>
      <c r="G3154" s="15">
        <v>687.3</v>
      </c>
      <c r="H3154" s="15">
        <v>27.9</v>
      </c>
      <c r="I3154" s="15">
        <v>55.1</v>
      </c>
      <c r="J3154" s="15">
        <v>7.1</v>
      </c>
      <c r="K3154" s="15">
        <v>5.91</v>
      </c>
      <c r="L3154" s="15">
        <v>21.4</v>
      </c>
      <c r="M3154" s="15">
        <v>61.3</v>
      </c>
      <c r="N3154" s="15">
        <v>64</v>
      </c>
      <c r="O3154" s="15">
        <v>102.2</v>
      </c>
      <c r="P3154" s="15" t="s">
        <v>102</v>
      </c>
      <c r="Q3154" s="15">
        <v>317.7</v>
      </c>
      <c r="R3154" s="15">
        <v>3.09</v>
      </c>
      <c r="S3154" s="15">
        <v>0.67</v>
      </c>
      <c r="T3154" s="15">
        <v>2.13</v>
      </c>
      <c r="U3154" s="15">
        <v>7.05</v>
      </c>
      <c r="V3154" s="15">
        <v>21060</v>
      </c>
      <c r="W3154" s="15">
        <v>258249</v>
      </c>
      <c r="X3154" s="15">
        <v>148473</v>
      </c>
      <c r="Y3154" s="15">
        <v>-109776</v>
      </c>
      <c r="Z3154" s="15">
        <v>1515</v>
      </c>
      <c r="AA3154" s="15">
        <v>4.6529999999999996</v>
      </c>
      <c r="AB3154" s="15">
        <v>47.9</v>
      </c>
    </row>
    <row r="3155" spans="1:28" ht="15" customHeight="1" x14ac:dyDescent="0.3">
      <c r="A3155" s="15" t="s">
        <v>3283</v>
      </c>
      <c r="B3155" s="15" t="s">
        <v>137</v>
      </c>
      <c r="C3155" s="15" t="s">
        <v>152</v>
      </c>
      <c r="D3155" s="15" t="s">
        <v>177</v>
      </c>
      <c r="E3155" s="15" t="s">
        <v>112</v>
      </c>
      <c r="F3155" s="15">
        <v>11.21</v>
      </c>
      <c r="G3155" s="15">
        <v>854.4</v>
      </c>
      <c r="H3155" s="15">
        <v>28.6</v>
      </c>
      <c r="I3155" s="15">
        <v>53.2</v>
      </c>
      <c r="J3155" s="15">
        <v>8.3000000000000007</v>
      </c>
      <c r="K3155" s="15">
        <v>6.45</v>
      </c>
      <c r="L3155" s="15">
        <v>25.9</v>
      </c>
      <c r="M3155" s="15">
        <v>204.2</v>
      </c>
      <c r="N3155" s="15">
        <v>29.9</v>
      </c>
      <c r="O3155" s="15">
        <v>115.7</v>
      </c>
      <c r="P3155" s="15" t="s">
        <v>107</v>
      </c>
      <c r="Q3155" s="15">
        <v>192.8</v>
      </c>
      <c r="R3155" s="15">
        <v>7.38</v>
      </c>
      <c r="S3155" s="15">
        <v>0.83</v>
      </c>
      <c r="T3155" s="15">
        <v>72.349999999999994</v>
      </c>
      <c r="U3155" s="15">
        <v>811.04</v>
      </c>
      <c r="V3155" s="15">
        <v>3886</v>
      </c>
      <c r="W3155" s="15">
        <v>908490</v>
      </c>
      <c r="X3155" s="15">
        <v>3151701</v>
      </c>
      <c r="Y3155" s="15">
        <v>2243211</v>
      </c>
      <c r="Z3155" s="15">
        <v>27596</v>
      </c>
      <c r="AA3155" s="15">
        <v>29.39</v>
      </c>
      <c r="AB3155" s="15">
        <v>40.9</v>
      </c>
    </row>
    <row r="3156" spans="1:28" ht="15" customHeight="1" x14ac:dyDescent="0.3">
      <c r="A3156" s="15" t="s">
        <v>3284</v>
      </c>
      <c r="B3156" s="15" t="s">
        <v>98</v>
      </c>
      <c r="C3156" s="15" t="s">
        <v>105</v>
      </c>
      <c r="D3156" s="15" t="s">
        <v>115</v>
      </c>
      <c r="E3156" s="15" t="s">
        <v>112</v>
      </c>
      <c r="F3156" s="15">
        <v>12.94</v>
      </c>
      <c r="G3156" s="15">
        <v>561.79999999999995</v>
      </c>
      <c r="H3156" s="15">
        <v>26.9</v>
      </c>
      <c r="I3156" s="15">
        <v>56.1</v>
      </c>
      <c r="J3156" s="15">
        <v>8.3000000000000007</v>
      </c>
      <c r="K3156" s="15">
        <v>6.83</v>
      </c>
      <c r="L3156" s="15">
        <v>19</v>
      </c>
      <c r="M3156" s="15">
        <v>123.3</v>
      </c>
      <c r="N3156" s="15">
        <v>66.8</v>
      </c>
      <c r="O3156" s="15">
        <v>148.69999999999999</v>
      </c>
      <c r="P3156" s="15" t="s">
        <v>116</v>
      </c>
      <c r="Q3156" s="15">
        <v>156.69999999999999</v>
      </c>
      <c r="R3156" s="15">
        <v>3.29</v>
      </c>
      <c r="S3156" s="15">
        <v>0.87</v>
      </c>
      <c r="T3156" s="15">
        <v>3.86</v>
      </c>
      <c r="U3156" s="15">
        <v>49.95</v>
      </c>
      <c r="V3156" s="15">
        <v>24245</v>
      </c>
      <c r="W3156" s="15">
        <v>839332</v>
      </c>
      <c r="X3156" s="15">
        <v>1211038</v>
      </c>
      <c r="Y3156" s="15">
        <v>371706</v>
      </c>
      <c r="Z3156" s="15">
        <v>11189</v>
      </c>
      <c r="AA3156" s="15">
        <v>4.4640000000000004</v>
      </c>
      <c r="AB3156" s="15">
        <v>48.8</v>
      </c>
    </row>
    <row r="3157" spans="1:28" ht="15" customHeight="1" x14ac:dyDescent="0.3">
      <c r="A3157" s="15" t="s">
        <v>3285</v>
      </c>
      <c r="B3157" s="15" t="s">
        <v>122</v>
      </c>
      <c r="C3157" s="15" t="s">
        <v>170</v>
      </c>
      <c r="D3157" s="15" t="s">
        <v>111</v>
      </c>
      <c r="E3157" s="15" t="s">
        <v>101</v>
      </c>
      <c r="F3157" s="15">
        <v>2.48</v>
      </c>
      <c r="G3157" s="15">
        <v>886.8</v>
      </c>
      <c r="H3157" s="15">
        <v>28</v>
      </c>
      <c r="I3157" s="15">
        <v>58.6</v>
      </c>
      <c r="J3157" s="15">
        <v>7.2</v>
      </c>
      <c r="K3157" s="15">
        <v>7.97</v>
      </c>
      <c r="L3157" s="15">
        <v>29.4</v>
      </c>
      <c r="M3157" s="15">
        <v>139</v>
      </c>
      <c r="N3157" s="15">
        <v>67.8</v>
      </c>
      <c r="O3157" s="15">
        <v>152.80000000000001</v>
      </c>
      <c r="P3157" s="15" t="s">
        <v>116</v>
      </c>
      <c r="Q3157" s="15">
        <v>270.7</v>
      </c>
      <c r="R3157" s="15">
        <v>0.88</v>
      </c>
      <c r="S3157" s="15">
        <v>0.73</v>
      </c>
      <c r="T3157" s="15">
        <v>0.3</v>
      </c>
      <c r="U3157" s="15">
        <v>0.74</v>
      </c>
      <c r="V3157" s="15">
        <v>65976</v>
      </c>
      <c r="W3157" s="15">
        <v>181498</v>
      </c>
      <c r="X3157" s="15">
        <v>48822</v>
      </c>
      <c r="Y3157" s="15">
        <v>-132676</v>
      </c>
      <c r="Z3157" s="15">
        <v>495</v>
      </c>
      <c r="AA3157" s="15">
        <v>1.4950000000000001</v>
      </c>
      <c r="AB3157" s="15">
        <v>72.599999999999994</v>
      </c>
    </row>
    <row r="3158" spans="1:28" ht="15" customHeight="1" x14ac:dyDescent="0.3">
      <c r="A3158" s="15" t="s">
        <v>3286</v>
      </c>
      <c r="B3158" s="15" t="s">
        <v>109</v>
      </c>
      <c r="C3158" s="15" t="s">
        <v>134</v>
      </c>
      <c r="D3158" s="15" t="s">
        <v>144</v>
      </c>
      <c r="E3158" s="15" t="s">
        <v>101</v>
      </c>
      <c r="F3158" s="15">
        <v>9.92</v>
      </c>
      <c r="G3158" s="15">
        <v>898.7</v>
      </c>
      <c r="H3158" s="15">
        <v>26.8</v>
      </c>
      <c r="I3158" s="15">
        <v>76.3</v>
      </c>
      <c r="J3158" s="15">
        <v>6.5</v>
      </c>
      <c r="K3158" s="15">
        <v>7.24</v>
      </c>
      <c r="L3158" s="15">
        <v>36.4</v>
      </c>
      <c r="M3158" s="15">
        <v>88.8</v>
      </c>
      <c r="N3158" s="15">
        <v>73</v>
      </c>
      <c r="O3158" s="15">
        <v>98.1</v>
      </c>
      <c r="P3158" s="15" t="s">
        <v>127</v>
      </c>
      <c r="Q3158" s="15">
        <v>328.1</v>
      </c>
      <c r="R3158" s="15">
        <v>4.71</v>
      </c>
      <c r="S3158" s="15">
        <v>0.98</v>
      </c>
      <c r="T3158" s="15">
        <v>1.18</v>
      </c>
      <c r="U3158" s="15">
        <v>11.71</v>
      </c>
      <c r="V3158" s="15">
        <v>61268</v>
      </c>
      <c r="W3158" s="15">
        <v>824997</v>
      </c>
      <c r="X3158" s="15">
        <v>717448</v>
      </c>
      <c r="Y3158" s="15">
        <v>-107549</v>
      </c>
      <c r="Z3158" s="15">
        <v>4833</v>
      </c>
      <c r="AA3158" s="15">
        <v>2.423</v>
      </c>
      <c r="AB3158" s="15">
        <v>53</v>
      </c>
    </row>
    <row r="3159" spans="1:28" ht="15" customHeight="1" x14ac:dyDescent="0.3">
      <c r="A3159" s="15" t="s">
        <v>3287</v>
      </c>
      <c r="B3159" s="15" t="s">
        <v>137</v>
      </c>
      <c r="C3159" s="15" t="s">
        <v>105</v>
      </c>
      <c r="D3159" s="15" t="s">
        <v>115</v>
      </c>
      <c r="E3159" s="15" t="s">
        <v>112</v>
      </c>
      <c r="F3159" s="15">
        <v>10.71</v>
      </c>
      <c r="G3159" s="15">
        <v>710.5</v>
      </c>
      <c r="H3159" s="15">
        <v>23.9</v>
      </c>
      <c r="I3159" s="15">
        <v>60.2</v>
      </c>
      <c r="J3159" s="15">
        <v>7.7</v>
      </c>
      <c r="K3159" s="15">
        <v>7.39</v>
      </c>
      <c r="L3159" s="15">
        <v>18.100000000000001</v>
      </c>
      <c r="M3159" s="15">
        <v>48.7</v>
      </c>
      <c r="N3159" s="15">
        <v>45.5</v>
      </c>
      <c r="O3159" s="15">
        <v>80.8</v>
      </c>
      <c r="P3159" s="15" t="s">
        <v>116</v>
      </c>
      <c r="Q3159" s="15">
        <v>93.7</v>
      </c>
      <c r="R3159" s="15">
        <v>6.38</v>
      </c>
      <c r="S3159" s="15">
        <v>0.89</v>
      </c>
      <c r="T3159" s="15">
        <v>1.74</v>
      </c>
      <c r="U3159" s="15">
        <v>18.64</v>
      </c>
      <c r="V3159" s="15">
        <v>20804</v>
      </c>
      <c r="W3159" s="15">
        <v>522242</v>
      </c>
      <c r="X3159" s="15">
        <v>387787</v>
      </c>
      <c r="Y3159" s="15">
        <v>-134455</v>
      </c>
      <c r="Z3159" s="15">
        <v>10033</v>
      </c>
      <c r="AA3159" s="15">
        <v>1.8580000000000001</v>
      </c>
      <c r="AB3159" s="15">
        <v>35.4</v>
      </c>
    </row>
    <row r="3160" spans="1:28" ht="15" customHeight="1" x14ac:dyDescent="0.3">
      <c r="A3160" s="15" t="s">
        <v>3288</v>
      </c>
      <c r="B3160" s="15" t="s">
        <v>137</v>
      </c>
      <c r="C3160" s="15" t="s">
        <v>134</v>
      </c>
      <c r="D3160" s="15" t="s">
        <v>115</v>
      </c>
      <c r="E3160" s="15" t="s">
        <v>101</v>
      </c>
      <c r="F3160" s="15">
        <v>1.07</v>
      </c>
      <c r="G3160" s="15">
        <v>702.9</v>
      </c>
      <c r="H3160" s="15">
        <v>25.9</v>
      </c>
      <c r="I3160" s="15">
        <v>73</v>
      </c>
      <c r="J3160" s="15">
        <v>5.4</v>
      </c>
      <c r="K3160" s="15">
        <v>6.4</v>
      </c>
      <c r="L3160" s="15">
        <v>28.4</v>
      </c>
      <c r="M3160" s="15">
        <v>123.2</v>
      </c>
      <c r="N3160" s="15">
        <v>50</v>
      </c>
      <c r="O3160" s="15">
        <v>110.9</v>
      </c>
      <c r="P3160" s="15" t="s">
        <v>127</v>
      </c>
      <c r="Q3160" s="15">
        <v>157.1</v>
      </c>
      <c r="R3160" s="15">
        <v>3.45</v>
      </c>
      <c r="S3160" s="15">
        <v>0.73</v>
      </c>
      <c r="T3160" s="15">
        <v>3.51</v>
      </c>
      <c r="U3160" s="15">
        <v>3.76</v>
      </c>
      <c r="V3160" s="15">
        <v>26337</v>
      </c>
      <c r="W3160" s="15">
        <v>62539</v>
      </c>
      <c r="X3160" s="15">
        <v>99027</v>
      </c>
      <c r="Y3160" s="15">
        <v>36488</v>
      </c>
      <c r="Z3160" s="15">
        <v>1586</v>
      </c>
      <c r="AA3160" s="15">
        <v>2.371</v>
      </c>
      <c r="AB3160" s="15">
        <v>54.4</v>
      </c>
    </row>
    <row r="3161" spans="1:28" ht="15" customHeight="1" x14ac:dyDescent="0.3">
      <c r="A3161" s="15" t="s">
        <v>3289</v>
      </c>
      <c r="B3161" s="15" t="s">
        <v>126</v>
      </c>
      <c r="C3161" s="15" t="s">
        <v>119</v>
      </c>
      <c r="D3161" s="15" t="s">
        <v>111</v>
      </c>
      <c r="E3161" s="15" t="s">
        <v>120</v>
      </c>
      <c r="F3161" s="15">
        <v>0.88</v>
      </c>
      <c r="G3161" s="15">
        <v>80</v>
      </c>
      <c r="H3161" s="15">
        <v>28.5</v>
      </c>
      <c r="I3161" s="15">
        <v>68.2</v>
      </c>
      <c r="J3161" s="15">
        <v>8.1999999999999993</v>
      </c>
      <c r="K3161" s="15">
        <v>7.15</v>
      </c>
      <c r="L3161" s="15">
        <v>15.7</v>
      </c>
      <c r="M3161" s="15">
        <v>101.7</v>
      </c>
      <c r="N3161" s="15">
        <v>51</v>
      </c>
      <c r="O3161" s="15">
        <v>128.4</v>
      </c>
      <c r="P3161" s="15" t="s">
        <v>116</v>
      </c>
      <c r="Q3161" s="15">
        <v>220.7</v>
      </c>
      <c r="R3161" s="15">
        <v>5.81</v>
      </c>
      <c r="S3161" s="15">
        <v>0.95</v>
      </c>
      <c r="T3161" s="15">
        <v>0.64</v>
      </c>
      <c r="U3161" s="15">
        <v>0.56000000000000005</v>
      </c>
      <c r="V3161" s="15">
        <v>77189</v>
      </c>
      <c r="W3161" s="15">
        <v>58668</v>
      </c>
      <c r="X3161" s="15">
        <v>43226</v>
      </c>
      <c r="Y3161" s="15">
        <v>-15442</v>
      </c>
      <c r="Z3161" s="15">
        <v>182</v>
      </c>
      <c r="AA3161" s="15">
        <v>3.077</v>
      </c>
      <c r="AB3161" s="15">
        <v>47.7</v>
      </c>
    </row>
    <row r="3162" spans="1:28" ht="15" customHeight="1" x14ac:dyDescent="0.3">
      <c r="A3162" s="15" t="s">
        <v>3290</v>
      </c>
      <c r="B3162" s="15" t="s">
        <v>137</v>
      </c>
      <c r="C3162" s="15" t="s">
        <v>129</v>
      </c>
      <c r="D3162" s="15" t="s">
        <v>106</v>
      </c>
      <c r="E3162" s="15" t="s">
        <v>101</v>
      </c>
      <c r="F3162" s="15">
        <v>8.91</v>
      </c>
      <c r="G3162" s="15">
        <v>671.2</v>
      </c>
      <c r="H3162" s="15">
        <v>30.6</v>
      </c>
      <c r="I3162" s="15">
        <v>60.6</v>
      </c>
      <c r="J3162" s="15">
        <v>6.4</v>
      </c>
      <c r="K3162" s="15">
        <v>7.68</v>
      </c>
      <c r="L3162" s="15">
        <v>33.4</v>
      </c>
      <c r="M3162" s="15">
        <v>79.900000000000006</v>
      </c>
      <c r="N3162" s="15">
        <v>44.1</v>
      </c>
      <c r="O3162" s="15">
        <v>99.7</v>
      </c>
      <c r="P3162" s="15" t="s">
        <v>102</v>
      </c>
      <c r="Q3162" s="15">
        <v>268.3</v>
      </c>
      <c r="R3162" s="15">
        <v>4.1100000000000003</v>
      </c>
      <c r="S3162" s="15">
        <v>0.69</v>
      </c>
      <c r="T3162" s="15">
        <v>1.3</v>
      </c>
      <c r="U3162" s="15">
        <v>11.58</v>
      </c>
      <c r="V3162" s="15">
        <v>15804</v>
      </c>
      <c r="W3162" s="15">
        <v>594642</v>
      </c>
      <c r="X3162" s="15">
        <v>183010</v>
      </c>
      <c r="Y3162" s="15">
        <v>-411632</v>
      </c>
      <c r="Z3162" s="15">
        <v>4451</v>
      </c>
      <c r="AA3162" s="15">
        <v>2.6019999999999999</v>
      </c>
      <c r="AB3162" s="15">
        <v>54.2</v>
      </c>
    </row>
    <row r="3163" spans="1:28" ht="15" customHeight="1" x14ac:dyDescent="0.3">
      <c r="A3163" s="15" t="s">
        <v>3291</v>
      </c>
      <c r="B3163" s="15" t="s">
        <v>122</v>
      </c>
      <c r="C3163" s="15" t="s">
        <v>110</v>
      </c>
      <c r="D3163" s="15" t="s">
        <v>130</v>
      </c>
      <c r="E3163" s="15" t="s">
        <v>101</v>
      </c>
      <c r="F3163" s="15">
        <v>8.56</v>
      </c>
      <c r="G3163" s="15">
        <v>884</v>
      </c>
      <c r="H3163" s="15">
        <v>27.1</v>
      </c>
      <c r="I3163" s="15">
        <v>66.5</v>
      </c>
      <c r="J3163" s="15">
        <v>7.7</v>
      </c>
      <c r="K3163" s="15">
        <v>6.4</v>
      </c>
      <c r="L3163" s="15">
        <v>28.3</v>
      </c>
      <c r="M3163" s="15">
        <v>202.4</v>
      </c>
      <c r="N3163" s="15">
        <v>58.5</v>
      </c>
      <c r="O3163" s="15">
        <v>109.8</v>
      </c>
      <c r="P3163" s="15" t="s">
        <v>116</v>
      </c>
      <c r="Q3163" s="15">
        <v>162.4</v>
      </c>
      <c r="R3163" s="15">
        <v>1.06</v>
      </c>
      <c r="S3163" s="15">
        <v>0.85</v>
      </c>
      <c r="T3163" s="15">
        <v>1.99</v>
      </c>
      <c r="U3163" s="15">
        <v>17.03</v>
      </c>
      <c r="V3163" s="15">
        <v>71099</v>
      </c>
      <c r="W3163" s="15">
        <v>578166</v>
      </c>
      <c r="X3163" s="15">
        <v>1210816</v>
      </c>
      <c r="Y3163" s="15">
        <v>632650</v>
      </c>
      <c r="Z3163" s="15">
        <v>3308</v>
      </c>
      <c r="AA3163" s="15">
        <v>5.1479999999999997</v>
      </c>
      <c r="AB3163" s="15">
        <v>55.3</v>
      </c>
    </row>
    <row r="3164" spans="1:28" ht="15" customHeight="1" x14ac:dyDescent="0.3">
      <c r="A3164" s="15" t="s">
        <v>3292</v>
      </c>
      <c r="B3164" s="15" t="s">
        <v>137</v>
      </c>
      <c r="C3164" s="15" t="s">
        <v>152</v>
      </c>
      <c r="D3164" s="15" t="s">
        <v>100</v>
      </c>
      <c r="E3164" s="15" t="s">
        <v>120</v>
      </c>
      <c r="F3164" s="15">
        <v>14.82</v>
      </c>
      <c r="G3164" s="15">
        <v>203.2</v>
      </c>
      <c r="H3164" s="15">
        <v>32.5</v>
      </c>
      <c r="I3164" s="15">
        <v>45.6</v>
      </c>
      <c r="J3164" s="15">
        <v>7.8</v>
      </c>
      <c r="K3164" s="15">
        <v>7.09</v>
      </c>
      <c r="L3164" s="15">
        <v>17.7</v>
      </c>
      <c r="M3164" s="15">
        <v>189.2</v>
      </c>
      <c r="N3164" s="15">
        <v>50.4</v>
      </c>
      <c r="O3164" s="15">
        <v>112</v>
      </c>
      <c r="P3164" s="15" t="s">
        <v>107</v>
      </c>
      <c r="Q3164" s="15">
        <v>259.39999999999998</v>
      </c>
      <c r="R3164" s="15">
        <v>6.97</v>
      </c>
      <c r="S3164" s="15">
        <v>0.73</v>
      </c>
      <c r="T3164" s="15">
        <v>2.09</v>
      </c>
      <c r="U3164" s="15">
        <v>30.97</v>
      </c>
      <c r="V3164" s="15">
        <v>26164</v>
      </c>
      <c r="W3164" s="15">
        <v>1034502</v>
      </c>
      <c r="X3164" s="15">
        <v>810299</v>
      </c>
      <c r="Y3164" s="15">
        <v>-224203</v>
      </c>
      <c r="Z3164" s="15">
        <v>9167</v>
      </c>
      <c r="AA3164" s="15">
        <v>3.3780000000000001</v>
      </c>
      <c r="AB3164" s="15">
        <v>40.1</v>
      </c>
    </row>
    <row r="3165" spans="1:28" ht="15" customHeight="1" x14ac:dyDescent="0.3">
      <c r="A3165" s="15" t="s">
        <v>3293</v>
      </c>
      <c r="B3165" s="15" t="s">
        <v>126</v>
      </c>
      <c r="C3165" s="15" t="s">
        <v>170</v>
      </c>
      <c r="D3165" s="15" t="s">
        <v>132</v>
      </c>
      <c r="E3165" s="15" t="s">
        <v>112</v>
      </c>
      <c r="F3165" s="15">
        <v>3.08</v>
      </c>
      <c r="G3165" s="15">
        <v>360.1</v>
      </c>
      <c r="H3165" s="15">
        <v>22.3</v>
      </c>
      <c r="I3165" s="15">
        <v>80.7</v>
      </c>
      <c r="J3165" s="15">
        <v>5.2</v>
      </c>
      <c r="K3165" s="15">
        <v>6.95</v>
      </c>
      <c r="L3165" s="15">
        <v>23.4</v>
      </c>
      <c r="M3165" s="15">
        <v>150</v>
      </c>
      <c r="N3165" s="15">
        <v>63</v>
      </c>
      <c r="O3165" s="15">
        <v>108.8</v>
      </c>
      <c r="P3165" s="15" t="s">
        <v>107</v>
      </c>
      <c r="Q3165" s="15">
        <v>156.30000000000001</v>
      </c>
      <c r="R3165" s="15">
        <v>2.83</v>
      </c>
      <c r="S3165" s="15">
        <v>0.71</v>
      </c>
      <c r="T3165" s="15">
        <v>1.63</v>
      </c>
      <c r="U3165" s="15">
        <v>5.0199999999999996</v>
      </c>
      <c r="V3165" s="15">
        <v>94380</v>
      </c>
      <c r="W3165" s="15">
        <v>208785</v>
      </c>
      <c r="X3165" s="15">
        <v>473788</v>
      </c>
      <c r="Y3165" s="15">
        <v>265003</v>
      </c>
      <c r="Z3165" s="15">
        <v>2002</v>
      </c>
      <c r="AA3165" s="15">
        <v>2.5070000000000001</v>
      </c>
      <c r="AB3165" s="15">
        <v>52.2</v>
      </c>
    </row>
    <row r="3166" spans="1:28" ht="15" customHeight="1" x14ac:dyDescent="0.3">
      <c r="A3166" s="15" t="s">
        <v>3294</v>
      </c>
      <c r="B3166" s="15" t="s">
        <v>118</v>
      </c>
      <c r="C3166" s="15" t="s">
        <v>134</v>
      </c>
      <c r="D3166" s="15" t="s">
        <v>177</v>
      </c>
      <c r="E3166" s="15" t="s">
        <v>112</v>
      </c>
      <c r="F3166" s="15">
        <v>7.81</v>
      </c>
      <c r="G3166" s="15">
        <v>347.2</v>
      </c>
      <c r="H3166" s="15">
        <v>21.9</v>
      </c>
      <c r="I3166" s="15">
        <v>59.1</v>
      </c>
      <c r="J3166" s="15">
        <v>8.1999999999999993</v>
      </c>
      <c r="K3166" s="15">
        <v>6</v>
      </c>
      <c r="L3166" s="15">
        <v>16.7</v>
      </c>
      <c r="M3166" s="15">
        <v>118.7</v>
      </c>
      <c r="N3166" s="15">
        <v>67.099999999999994</v>
      </c>
      <c r="O3166" s="15">
        <v>134.30000000000001</v>
      </c>
      <c r="P3166" s="15" t="s">
        <v>107</v>
      </c>
      <c r="Q3166" s="15">
        <v>183.5</v>
      </c>
      <c r="R3166" s="15">
        <v>4.72</v>
      </c>
      <c r="S3166" s="15">
        <v>0.96</v>
      </c>
      <c r="T3166" s="15">
        <v>32.71</v>
      </c>
      <c r="U3166" s="15">
        <v>255.47</v>
      </c>
      <c r="V3166" s="15">
        <v>4082</v>
      </c>
      <c r="W3166" s="15">
        <v>582160</v>
      </c>
      <c r="X3166" s="15">
        <v>1042829</v>
      </c>
      <c r="Y3166" s="15">
        <v>460669</v>
      </c>
      <c r="Z3166" s="15">
        <v>18724</v>
      </c>
      <c r="AA3166" s="15">
        <v>13.644</v>
      </c>
      <c r="AB3166" s="15">
        <v>48.1</v>
      </c>
    </row>
    <row r="3167" spans="1:28" ht="15" customHeight="1" x14ac:dyDescent="0.3">
      <c r="A3167" s="15" t="s">
        <v>3295</v>
      </c>
      <c r="B3167" s="15" t="s">
        <v>98</v>
      </c>
      <c r="C3167" s="15" t="s">
        <v>119</v>
      </c>
      <c r="D3167" s="15" t="s">
        <v>177</v>
      </c>
      <c r="E3167" s="15" t="s">
        <v>101</v>
      </c>
      <c r="F3167" s="15">
        <v>0.94</v>
      </c>
      <c r="G3167" s="15">
        <v>758.4</v>
      </c>
      <c r="H3167" s="15">
        <v>30.8</v>
      </c>
      <c r="I3167" s="15">
        <v>88.3</v>
      </c>
      <c r="J3167" s="15">
        <v>5.8</v>
      </c>
      <c r="K3167" s="15">
        <v>6.81</v>
      </c>
      <c r="L3167" s="15">
        <v>30.6</v>
      </c>
      <c r="M3167" s="15">
        <v>63.4</v>
      </c>
      <c r="N3167" s="15">
        <v>57.1</v>
      </c>
      <c r="O3167" s="15">
        <v>138</v>
      </c>
      <c r="P3167" s="15" t="s">
        <v>116</v>
      </c>
      <c r="Q3167" s="15">
        <v>220.2</v>
      </c>
      <c r="R3167" s="15">
        <v>4.49</v>
      </c>
      <c r="S3167" s="15">
        <v>0.69</v>
      </c>
      <c r="T3167" s="15">
        <v>52.92</v>
      </c>
      <c r="U3167" s="15">
        <v>49.74</v>
      </c>
      <c r="V3167" s="15">
        <v>3544</v>
      </c>
      <c r="W3167" s="15">
        <v>63369</v>
      </c>
      <c r="X3167" s="15">
        <v>176279</v>
      </c>
      <c r="Y3167" s="15">
        <v>112910</v>
      </c>
      <c r="Z3167" s="15">
        <v>923</v>
      </c>
      <c r="AA3167" s="15">
        <v>53.889000000000003</v>
      </c>
      <c r="AB3167" s="15">
        <v>56.1</v>
      </c>
    </row>
    <row r="3168" spans="1:28" ht="15" customHeight="1" x14ac:dyDescent="0.3">
      <c r="A3168" s="15" t="s">
        <v>3296</v>
      </c>
      <c r="B3168" s="15" t="s">
        <v>122</v>
      </c>
      <c r="C3168" s="15" t="s">
        <v>170</v>
      </c>
      <c r="D3168" s="15" t="s">
        <v>132</v>
      </c>
      <c r="E3168" s="15" t="s">
        <v>120</v>
      </c>
      <c r="F3168" s="15">
        <v>6.14</v>
      </c>
      <c r="G3168" s="15">
        <v>362</v>
      </c>
      <c r="H3168" s="15">
        <v>35.1</v>
      </c>
      <c r="I3168" s="15">
        <v>65.3</v>
      </c>
      <c r="J3168" s="15">
        <v>7</v>
      </c>
      <c r="K3168" s="15">
        <v>8.1</v>
      </c>
      <c r="L3168" s="15">
        <v>21.2</v>
      </c>
      <c r="M3168" s="15">
        <v>93.2</v>
      </c>
      <c r="N3168" s="15">
        <v>71.2</v>
      </c>
      <c r="O3168" s="15">
        <v>86.7</v>
      </c>
      <c r="P3168" s="15" t="s">
        <v>107</v>
      </c>
      <c r="Q3168" s="15">
        <v>56.3</v>
      </c>
      <c r="R3168" s="15">
        <v>2.82</v>
      </c>
      <c r="S3168" s="15">
        <v>0.98</v>
      </c>
      <c r="T3168" s="15">
        <v>0.3</v>
      </c>
      <c r="U3168" s="15">
        <v>1.84</v>
      </c>
      <c r="V3168" s="15">
        <v>93358</v>
      </c>
      <c r="W3168" s="15">
        <v>296881</v>
      </c>
      <c r="X3168" s="15">
        <v>171779</v>
      </c>
      <c r="Y3168" s="15">
        <v>-125102</v>
      </c>
      <c r="Z3168" s="15">
        <v>5063</v>
      </c>
      <c r="AA3168" s="15">
        <v>0.36299999999999999</v>
      </c>
      <c r="AB3168" s="15">
        <v>46.8</v>
      </c>
    </row>
    <row r="3169" spans="1:28" ht="15" customHeight="1" x14ac:dyDescent="0.3">
      <c r="A3169" s="15" t="s">
        <v>3297</v>
      </c>
      <c r="B3169" s="15" t="s">
        <v>118</v>
      </c>
      <c r="C3169" s="15" t="s">
        <v>114</v>
      </c>
      <c r="D3169" s="15" t="s">
        <v>144</v>
      </c>
      <c r="E3169" s="15" t="s">
        <v>120</v>
      </c>
      <c r="F3169" s="15">
        <v>12.63</v>
      </c>
      <c r="G3169" s="15">
        <v>221.1</v>
      </c>
      <c r="H3169" s="15">
        <v>32.5</v>
      </c>
      <c r="I3169" s="15">
        <v>60.8</v>
      </c>
      <c r="J3169" s="15">
        <v>7</v>
      </c>
      <c r="K3169" s="15">
        <v>6.33</v>
      </c>
      <c r="L3169" s="15">
        <v>17.8</v>
      </c>
      <c r="M3169" s="15">
        <v>80.2</v>
      </c>
      <c r="N3169" s="15">
        <v>60.1</v>
      </c>
      <c r="O3169" s="15">
        <v>124.7</v>
      </c>
      <c r="P3169" s="15" t="s">
        <v>116</v>
      </c>
      <c r="Q3169" s="15">
        <v>185.1</v>
      </c>
      <c r="R3169" s="15">
        <v>5.46</v>
      </c>
      <c r="S3169" s="15">
        <v>0.97</v>
      </c>
      <c r="T3169" s="15">
        <v>0.9</v>
      </c>
      <c r="U3169" s="15">
        <v>11.37</v>
      </c>
      <c r="V3169" s="15">
        <v>67517</v>
      </c>
      <c r="W3169" s="15">
        <v>858197</v>
      </c>
      <c r="X3169" s="15">
        <v>767668</v>
      </c>
      <c r="Y3169" s="15">
        <v>-90529</v>
      </c>
      <c r="Z3169" s="15">
        <v>2980</v>
      </c>
      <c r="AA3169" s="15">
        <v>3.8149999999999999</v>
      </c>
      <c r="AB3169" s="15">
        <v>33.700000000000003</v>
      </c>
    </row>
    <row r="3170" spans="1:28" ht="15" customHeight="1" x14ac:dyDescent="0.3">
      <c r="A3170" s="15" t="s">
        <v>3298</v>
      </c>
      <c r="B3170" s="15" t="s">
        <v>118</v>
      </c>
      <c r="C3170" s="15" t="s">
        <v>170</v>
      </c>
      <c r="D3170" s="15" t="s">
        <v>106</v>
      </c>
      <c r="E3170" s="15" t="s">
        <v>101</v>
      </c>
      <c r="F3170" s="15">
        <v>2.52</v>
      </c>
      <c r="G3170" s="15">
        <v>1045.7</v>
      </c>
      <c r="H3170" s="15">
        <v>29.1</v>
      </c>
      <c r="I3170" s="15">
        <v>73.5</v>
      </c>
      <c r="J3170" s="15">
        <v>8.9</v>
      </c>
      <c r="K3170" s="15">
        <v>6.31</v>
      </c>
      <c r="L3170" s="15">
        <v>39.1</v>
      </c>
      <c r="M3170" s="15">
        <v>141.4</v>
      </c>
      <c r="N3170" s="15">
        <v>42.4</v>
      </c>
      <c r="O3170" s="15">
        <v>118.4</v>
      </c>
      <c r="P3170" s="15" t="s">
        <v>102</v>
      </c>
      <c r="Q3170" s="15">
        <v>242.4</v>
      </c>
      <c r="R3170" s="15">
        <v>4.49</v>
      </c>
      <c r="S3170" s="15">
        <v>0.73</v>
      </c>
      <c r="T3170" s="15">
        <v>3.91</v>
      </c>
      <c r="U3170" s="15">
        <v>9.85</v>
      </c>
      <c r="V3170" s="15">
        <v>18697</v>
      </c>
      <c r="W3170" s="15">
        <v>193149</v>
      </c>
      <c r="X3170" s="15">
        <v>184165</v>
      </c>
      <c r="Y3170" s="15">
        <v>-8984</v>
      </c>
      <c r="Z3170" s="15">
        <v>1035</v>
      </c>
      <c r="AA3170" s="15">
        <v>9.5169999999999995</v>
      </c>
      <c r="AB3170" s="15">
        <v>47.7</v>
      </c>
    </row>
    <row r="3171" spans="1:28" ht="15" customHeight="1" x14ac:dyDescent="0.3">
      <c r="A3171" s="15" t="s">
        <v>3299</v>
      </c>
      <c r="B3171" s="15" t="s">
        <v>122</v>
      </c>
      <c r="C3171" s="15" t="s">
        <v>134</v>
      </c>
      <c r="D3171" s="15" t="s">
        <v>132</v>
      </c>
      <c r="E3171" s="15" t="s">
        <v>101</v>
      </c>
      <c r="F3171" s="15">
        <v>13.96</v>
      </c>
      <c r="G3171" s="15">
        <v>705.4</v>
      </c>
      <c r="H3171" s="15">
        <v>24.6</v>
      </c>
      <c r="I3171" s="15">
        <v>69.400000000000006</v>
      </c>
      <c r="J3171" s="15">
        <v>6.4</v>
      </c>
      <c r="K3171" s="15">
        <v>7.93</v>
      </c>
      <c r="L3171" s="15">
        <v>33.4</v>
      </c>
      <c r="M3171" s="15">
        <v>126.4</v>
      </c>
      <c r="N3171" s="15">
        <v>65.2</v>
      </c>
      <c r="O3171" s="15">
        <v>99.1</v>
      </c>
      <c r="P3171" s="15" t="s">
        <v>116</v>
      </c>
      <c r="Q3171" s="15">
        <v>228.9</v>
      </c>
      <c r="R3171" s="15">
        <v>8.93</v>
      </c>
      <c r="S3171" s="15">
        <v>0.85</v>
      </c>
      <c r="T3171" s="15">
        <v>0.39</v>
      </c>
      <c r="U3171" s="15">
        <v>5.44</v>
      </c>
      <c r="V3171" s="15">
        <v>92103</v>
      </c>
      <c r="W3171" s="15">
        <v>1102942</v>
      </c>
      <c r="X3171" s="15">
        <v>501040</v>
      </c>
      <c r="Y3171" s="15">
        <v>-601902</v>
      </c>
      <c r="Z3171" s="15">
        <v>5011</v>
      </c>
      <c r="AA3171" s="15">
        <v>1.0860000000000001</v>
      </c>
      <c r="AB3171" s="15">
        <v>36</v>
      </c>
    </row>
    <row r="3172" spans="1:28" ht="15" customHeight="1" x14ac:dyDescent="0.3">
      <c r="A3172" s="15" t="s">
        <v>3300</v>
      </c>
      <c r="B3172" s="15" t="s">
        <v>137</v>
      </c>
      <c r="C3172" s="15" t="s">
        <v>129</v>
      </c>
      <c r="D3172" s="15" t="s">
        <v>115</v>
      </c>
      <c r="E3172" s="15" t="s">
        <v>112</v>
      </c>
      <c r="F3172" s="15">
        <v>4.4400000000000004</v>
      </c>
      <c r="G3172" s="15">
        <v>397</v>
      </c>
      <c r="H3172" s="15">
        <v>28.7</v>
      </c>
      <c r="I3172" s="15">
        <v>59.9</v>
      </c>
      <c r="J3172" s="15">
        <v>4.9000000000000004</v>
      </c>
      <c r="K3172" s="15">
        <v>7.33</v>
      </c>
      <c r="L3172" s="15">
        <v>16.600000000000001</v>
      </c>
      <c r="M3172" s="15">
        <v>150.9</v>
      </c>
      <c r="N3172" s="15">
        <v>80.400000000000006</v>
      </c>
      <c r="O3172" s="15">
        <v>119.2</v>
      </c>
      <c r="P3172" s="15" t="s">
        <v>102</v>
      </c>
      <c r="Q3172" s="15">
        <v>158.30000000000001</v>
      </c>
      <c r="R3172" s="15">
        <v>7.96</v>
      </c>
      <c r="S3172" s="15">
        <v>0.73</v>
      </c>
      <c r="T3172" s="15">
        <v>2.74</v>
      </c>
      <c r="U3172" s="15">
        <v>12.17</v>
      </c>
      <c r="V3172" s="15">
        <v>22015</v>
      </c>
      <c r="W3172" s="15">
        <v>259230</v>
      </c>
      <c r="X3172" s="15">
        <v>267923</v>
      </c>
      <c r="Y3172" s="15">
        <v>8693</v>
      </c>
      <c r="Z3172" s="15">
        <v>5698</v>
      </c>
      <c r="AA3172" s="15">
        <v>2.1360000000000001</v>
      </c>
      <c r="AB3172" s="15">
        <v>37.1</v>
      </c>
    </row>
    <row r="3173" spans="1:28" ht="15" customHeight="1" x14ac:dyDescent="0.3">
      <c r="A3173" s="15" t="s">
        <v>3301</v>
      </c>
      <c r="B3173" s="15" t="s">
        <v>98</v>
      </c>
      <c r="C3173" s="15" t="s">
        <v>134</v>
      </c>
      <c r="D3173" s="15" t="s">
        <v>130</v>
      </c>
      <c r="E3173" s="15" t="s">
        <v>101</v>
      </c>
      <c r="F3173" s="15">
        <v>2.97</v>
      </c>
      <c r="G3173" s="15">
        <v>692.9</v>
      </c>
      <c r="H3173" s="15">
        <v>28.9</v>
      </c>
      <c r="I3173" s="15">
        <v>79.7</v>
      </c>
      <c r="J3173" s="15">
        <v>8.6999999999999993</v>
      </c>
      <c r="K3173" s="15">
        <v>5.95</v>
      </c>
      <c r="L3173" s="15">
        <v>34</v>
      </c>
      <c r="M3173" s="15">
        <v>163</v>
      </c>
      <c r="N3173" s="15">
        <v>77.900000000000006</v>
      </c>
      <c r="O3173" s="15">
        <v>101.8</v>
      </c>
      <c r="P3173" s="15" t="s">
        <v>102</v>
      </c>
      <c r="Q3173" s="15">
        <v>111.4</v>
      </c>
      <c r="R3173" s="15">
        <v>2.91</v>
      </c>
      <c r="S3173" s="15">
        <v>0.66</v>
      </c>
      <c r="T3173" s="15">
        <v>1.33</v>
      </c>
      <c r="U3173" s="15">
        <v>3.95</v>
      </c>
      <c r="V3173" s="15">
        <v>59057</v>
      </c>
      <c r="W3173" s="15">
        <v>186826</v>
      </c>
      <c r="X3173" s="15">
        <v>233275</v>
      </c>
      <c r="Y3173" s="15">
        <v>46449</v>
      </c>
      <c r="Z3173" s="15">
        <v>1929</v>
      </c>
      <c r="AA3173" s="15">
        <v>2.048</v>
      </c>
      <c r="AB3173" s="15">
        <v>61.1</v>
      </c>
    </row>
    <row r="3174" spans="1:28" ht="15" customHeight="1" x14ac:dyDescent="0.3">
      <c r="A3174" s="15" t="s">
        <v>3302</v>
      </c>
      <c r="B3174" s="15" t="s">
        <v>109</v>
      </c>
      <c r="C3174" s="15" t="s">
        <v>105</v>
      </c>
      <c r="D3174" s="15" t="s">
        <v>115</v>
      </c>
      <c r="E3174" s="15" t="s">
        <v>112</v>
      </c>
      <c r="F3174" s="15">
        <v>12.86</v>
      </c>
      <c r="G3174" s="15">
        <v>418.9</v>
      </c>
      <c r="H3174" s="15">
        <v>24.3</v>
      </c>
      <c r="I3174" s="15">
        <v>63.4</v>
      </c>
      <c r="J3174" s="15">
        <v>6.7</v>
      </c>
      <c r="K3174" s="15">
        <v>6.44</v>
      </c>
      <c r="L3174" s="15">
        <v>19.600000000000001</v>
      </c>
      <c r="M3174" s="15">
        <v>135.6</v>
      </c>
      <c r="N3174" s="15">
        <v>53.8</v>
      </c>
      <c r="O3174" s="15">
        <v>120.9</v>
      </c>
      <c r="P3174" s="15" t="s">
        <v>102</v>
      </c>
      <c r="Q3174" s="15">
        <v>186.3</v>
      </c>
      <c r="R3174" s="15">
        <v>5.92</v>
      </c>
      <c r="S3174" s="15">
        <v>0.99</v>
      </c>
      <c r="T3174" s="15"/>
      <c r="U3174" s="15">
        <v>56.71</v>
      </c>
      <c r="V3174" s="15">
        <v>17687</v>
      </c>
      <c r="W3174" s="15">
        <v>987008</v>
      </c>
      <c r="X3174" s="15">
        <v>1003030</v>
      </c>
      <c r="Y3174" s="15">
        <v>16022</v>
      </c>
      <c r="Z3174" s="15">
        <v>19525</v>
      </c>
      <c r="AA3174" s="15">
        <v>2.9039999999999999</v>
      </c>
      <c r="AB3174" s="15">
        <v>41.3</v>
      </c>
    </row>
    <row r="3175" spans="1:28" ht="15" customHeight="1" x14ac:dyDescent="0.3">
      <c r="A3175" s="15" t="s">
        <v>3303</v>
      </c>
      <c r="B3175" s="15" t="s">
        <v>104</v>
      </c>
      <c r="C3175" s="15" t="s">
        <v>134</v>
      </c>
      <c r="D3175" s="15" t="s">
        <v>100</v>
      </c>
      <c r="E3175" s="15" t="s">
        <v>112</v>
      </c>
      <c r="F3175" s="15">
        <v>12.49</v>
      </c>
      <c r="G3175" s="15">
        <v>314.7</v>
      </c>
      <c r="H3175" s="15">
        <v>21.3</v>
      </c>
      <c r="I3175" s="15">
        <v>49.7</v>
      </c>
      <c r="J3175" s="15">
        <v>8.6</v>
      </c>
      <c r="K3175" s="15">
        <v>5.81</v>
      </c>
      <c r="L3175" s="15">
        <v>26.7</v>
      </c>
      <c r="M3175" s="15">
        <v>160.5</v>
      </c>
      <c r="N3175" s="15">
        <v>60.4</v>
      </c>
      <c r="O3175" s="15">
        <v>105.1</v>
      </c>
      <c r="P3175" s="15" t="s">
        <v>127</v>
      </c>
      <c r="Q3175" s="15">
        <v>154.69999999999999</v>
      </c>
      <c r="R3175" s="15">
        <v>6.49</v>
      </c>
      <c r="S3175" s="15">
        <v>0.92</v>
      </c>
      <c r="T3175" s="15">
        <v>1.04</v>
      </c>
      <c r="U3175" s="15">
        <v>12.99</v>
      </c>
      <c r="V3175" s="15">
        <v>24526</v>
      </c>
      <c r="W3175" s="15">
        <v>1058138</v>
      </c>
      <c r="X3175" s="15">
        <v>318593</v>
      </c>
      <c r="Y3175" s="15">
        <v>-739545</v>
      </c>
      <c r="Z3175" s="15">
        <v>7177</v>
      </c>
      <c r="AA3175" s="15">
        <v>1.81</v>
      </c>
      <c r="AB3175" s="15">
        <v>31.7</v>
      </c>
    </row>
    <row r="3176" spans="1:28" ht="15" customHeight="1" x14ac:dyDescent="0.3">
      <c r="A3176" s="15" t="s">
        <v>3304</v>
      </c>
      <c r="B3176" s="15" t="s">
        <v>137</v>
      </c>
      <c r="C3176" s="15" t="s">
        <v>119</v>
      </c>
      <c r="D3176" s="15" t="s">
        <v>132</v>
      </c>
      <c r="E3176" s="15" t="s">
        <v>112</v>
      </c>
      <c r="F3176" s="15">
        <v>7.27</v>
      </c>
      <c r="G3176" s="15">
        <v>80</v>
      </c>
      <c r="H3176" s="15">
        <v>27.1</v>
      </c>
      <c r="I3176" s="15">
        <v>54</v>
      </c>
      <c r="J3176" s="15">
        <v>7</v>
      </c>
      <c r="K3176" s="15">
        <v>7.86</v>
      </c>
      <c r="L3176" s="15">
        <v>25.7</v>
      </c>
      <c r="M3176" s="15">
        <v>130.6</v>
      </c>
      <c r="N3176" s="15">
        <v>64.3</v>
      </c>
      <c r="O3176" s="15">
        <v>107.7</v>
      </c>
      <c r="P3176" s="15" t="s">
        <v>127</v>
      </c>
      <c r="Q3176" s="15">
        <v>180.5</v>
      </c>
      <c r="R3176" s="15">
        <v>4.37</v>
      </c>
      <c r="S3176" s="15">
        <v>0.98</v>
      </c>
      <c r="T3176" s="15">
        <v>0.41</v>
      </c>
      <c r="U3176" s="15">
        <v>2.98</v>
      </c>
      <c r="V3176" s="15">
        <v>96515</v>
      </c>
      <c r="W3176" s="15">
        <v>575317</v>
      </c>
      <c r="X3176" s="15">
        <v>287615</v>
      </c>
      <c r="Y3176" s="15">
        <v>-287702</v>
      </c>
      <c r="Z3176" s="15">
        <v>5165</v>
      </c>
      <c r="AA3176" s="15">
        <v>0.57699999999999996</v>
      </c>
      <c r="AB3176" s="15">
        <v>36.200000000000003</v>
      </c>
    </row>
    <row r="3177" spans="1:28" ht="15" customHeight="1" x14ac:dyDescent="0.3">
      <c r="A3177" s="15" t="s">
        <v>3305</v>
      </c>
      <c r="B3177" s="15" t="s">
        <v>109</v>
      </c>
      <c r="C3177" s="15" t="s">
        <v>99</v>
      </c>
      <c r="D3177" s="15" t="s">
        <v>100</v>
      </c>
      <c r="E3177" s="15" t="s">
        <v>120</v>
      </c>
      <c r="F3177" s="15">
        <v>10.07</v>
      </c>
      <c r="G3177" s="15">
        <v>228.3</v>
      </c>
      <c r="H3177" s="15">
        <v>29.3</v>
      </c>
      <c r="I3177" s="15">
        <v>33.700000000000003</v>
      </c>
      <c r="J3177" s="15">
        <v>6.3</v>
      </c>
      <c r="K3177" s="15">
        <v>6.8</v>
      </c>
      <c r="L3177" s="15">
        <v>16.3</v>
      </c>
      <c r="M3177" s="15">
        <v>98.4</v>
      </c>
      <c r="N3177" s="15">
        <v>72.400000000000006</v>
      </c>
      <c r="O3177" s="15">
        <v>101</v>
      </c>
      <c r="P3177" s="15" t="s">
        <v>116</v>
      </c>
      <c r="Q3177" s="15">
        <v>141.30000000000001</v>
      </c>
      <c r="R3177" s="15">
        <v>4.09</v>
      </c>
      <c r="S3177" s="15">
        <v>0.8</v>
      </c>
      <c r="T3177" s="15">
        <v>2.12</v>
      </c>
      <c r="U3177" s="15">
        <v>21.35</v>
      </c>
      <c r="V3177" s="15">
        <v>25912</v>
      </c>
      <c r="W3177" s="15">
        <v>629675</v>
      </c>
      <c r="X3177" s="15">
        <v>553221</v>
      </c>
      <c r="Y3177" s="15">
        <v>-76454</v>
      </c>
      <c r="Z3177" s="15">
        <v>2592</v>
      </c>
      <c r="AA3177" s="15">
        <v>8.2370000000000001</v>
      </c>
      <c r="AB3177" s="15">
        <v>27.5</v>
      </c>
    </row>
    <row r="3178" spans="1:28" ht="15" customHeight="1" x14ac:dyDescent="0.3">
      <c r="A3178" s="15" t="s">
        <v>3306</v>
      </c>
      <c r="B3178" s="15" t="s">
        <v>104</v>
      </c>
      <c r="C3178" s="15" t="s">
        <v>110</v>
      </c>
      <c r="D3178" s="15" t="s">
        <v>106</v>
      </c>
      <c r="E3178" s="15" t="s">
        <v>120</v>
      </c>
      <c r="F3178" s="15">
        <v>12.14</v>
      </c>
      <c r="G3178" s="15">
        <v>404.5</v>
      </c>
      <c r="H3178" s="15">
        <v>31.9</v>
      </c>
      <c r="I3178" s="15">
        <v>62.6</v>
      </c>
      <c r="J3178" s="15">
        <v>8.1999999999999993</v>
      </c>
      <c r="K3178" s="15">
        <v>6.1</v>
      </c>
      <c r="L3178" s="15">
        <v>21.5</v>
      </c>
      <c r="M3178" s="15">
        <v>132.19999999999999</v>
      </c>
      <c r="N3178" s="15">
        <v>73</v>
      </c>
      <c r="O3178" s="15">
        <v>115.3</v>
      </c>
      <c r="P3178" s="15" t="s">
        <v>107</v>
      </c>
      <c r="Q3178" s="15">
        <v>185.9</v>
      </c>
      <c r="R3178" s="15">
        <v>4.13</v>
      </c>
      <c r="S3178" s="15">
        <v>0.73</v>
      </c>
      <c r="T3178" s="15">
        <v>2.11</v>
      </c>
      <c r="U3178" s="15">
        <v>25.62</v>
      </c>
      <c r="V3178" s="15">
        <v>24943</v>
      </c>
      <c r="W3178" s="15">
        <v>934995</v>
      </c>
      <c r="X3178" s="15">
        <v>639040</v>
      </c>
      <c r="Y3178" s="15">
        <v>-295955</v>
      </c>
      <c r="Z3178" s="15">
        <v>8323</v>
      </c>
      <c r="AA3178" s="15">
        <v>3.0779999999999998</v>
      </c>
      <c r="AB3178" s="15">
        <v>38.9</v>
      </c>
    </row>
    <row r="3179" spans="1:28" ht="15" customHeight="1" x14ac:dyDescent="0.3">
      <c r="A3179" s="15" t="s">
        <v>3307</v>
      </c>
      <c r="B3179" s="15" t="s">
        <v>98</v>
      </c>
      <c r="C3179" s="15" t="s">
        <v>123</v>
      </c>
      <c r="D3179" s="15" t="s">
        <v>144</v>
      </c>
      <c r="E3179" s="15" t="s">
        <v>101</v>
      </c>
      <c r="F3179" s="15">
        <v>11.36</v>
      </c>
      <c r="G3179" s="15">
        <v>699.8</v>
      </c>
      <c r="H3179" s="15">
        <v>30.3</v>
      </c>
      <c r="I3179" s="15">
        <v>81.5</v>
      </c>
      <c r="J3179" s="15">
        <v>8</v>
      </c>
      <c r="K3179" s="15">
        <v>8.4</v>
      </c>
      <c r="L3179" s="15">
        <v>31.7</v>
      </c>
      <c r="M3179" s="15">
        <v>110.2</v>
      </c>
      <c r="N3179" s="15">
        <v>70.599999999999994</v>
      </c>
      <c r="O3179" s="15">
        <v>109.3</v>
      </c>
      <c r="P3179" s="15" t="s">
        <v>107</v>
      </c>
      <c r="Q3179" s="15">
        <v>168.6</v>
      </c>
      <c r="R3179" s="15">
        <v>5.38</v>
      </c>
      <c r="S3179" s="15">
        <v>0.87</v>
      </c>
      <c r="T3179" s="15">
        <v>0.3</v>
      </c>
      <c r="U3179" s="15">
        <v>3.41</v>
      </c>
      <c r="V3179" s="15">
        <v>61336</v>
      </c>
      <c r="W3179" s="15">
        <v>765179</v>
      </c>
      <c r="X3179" s="15">
        <v>209156</v>
      </c>
      <c r="Y3179" s="15">
        <v>-556023</v>
      </c>
      <c r="Z3179" s="15">
        <v>7284</v>
      </c>
      <c r="AA3179" s="15">
        <v>0.46800000000000003</v>
      </c>
      <c r="AB3179" s="15">
        <v>49.8</v>
      </c>
    </row>
    <row r="3180" spans="1:28" ht="15" customHeight="1" x14ac:dyDescent="0.3">
      <c r="A3180" s="15" t="s">
        <v>3308</v>
      </c>
      <c r="B3180" s="15" t="s">
        <v>98</v>
      </c>
      <c r="C3180" s="15" t="s">
        <v>129</v>
      </c>
      <c r="D3180" s="15" t="s">
        <v>115</v>
      </c>
      <c r="E3180" s="15" t="s">
        <v>101</v>
      </c>
      <c r="F3180" s="15">
        <v>5.18</v>
      </c>
      <c r="G3180" s="15">
        <v>1079.2</v>
      </c>
      <c r="H3180" s="15">
        <v>29.3</v>
      </c>
      <c r="I3180" s="15">
        <v>64.900000000000006</v>
      </c>
      <c r="J3180" s="15">
        <v>6.1</v>
      </c>
      <c r="K3180" s="15">
        <v>7.69</v>
      </c>
      <c r="L3180" s="15">
        <v>35.700000000000003</v>
      </c>
      <c r="M3180" s="15">
        <v>103.8</v>
      </c>
      <c r="N3180" s="15">
        <v>71</v>
      </c>
      <c r="O3180" s="15">
        <v>125.5</v>
      </c>
      <c r="P3180" s="15" t="s">
        <v>116</v>
      </c>
      <c r="Q3180" s="15">
        <v>238.4</v>
      </c>
      <c r="R3180" s="15">
        <v>1.26</v>
      </c>
      <c r="S3180" s="15">
        <v>0.85</v>
      </c>
      <c r="T3180" s="15">
        <v>0.91</v>
      </c>
      <c r="U3180" s="15">
        <v>4.71</v>
      </c>
      <c r="V3180" s="15">
        <v>22790</v>
      </c>
      <c r="W3180" s="15">
        <v>288793</v>
      </c>
      <c r="X3180" s="15">
        <v>107341</v>
      </c>
      <c r="Y3180" s="15">
        <v>-181452</v>
      </c>
      <c r="Z3180" s="15">
        <v>4186</v>
      </c>
      <c r="AA3180" s="15">
        <v>1.125</v>
      </c>
      <c r="AB3180" s="15">
        <v>72.3</v>
      </c>
    </row>
    <row r="3181" spans="1:28" ht="15" customHeight="1" x14ac:dyDescent="0.3">
      <c r="A3181" s="15" t="s">
        <v>3309</v>
      </c>
      <c r="B3181" s="15" t="s">
        <v>104</v>
      </c>
      <c r="C3181" s="15" t="s">
        <v>129</v>
      </c>
      <c r="D3181" s="15" t="s">
        <v>144</v>
      </c>
      <c r="E3181" s="15" t="s">
        <v>101</v>
      </c>
      <c r="F3181" s="15">
        <v>5.84</v>
      </c>
      <c r="G3181" s="15">
        <v>633</v>
      </c>
      <c r="H3181" s="15">
        <v>29.8</v>
      </c>
      <c r="I3181" s="15">
        <v>71.099999999999994</v>
      </c>
      <c r="J3181" s="15">
        <v>7.9</v>
      </c>
      <c r="K3181" s="15">
        <v>5.78</v>
      </c>
      <c r="L3181" s="15">
        <v>32.700000000000003</v>
      </c>
      <c r="M3181" s="15">
        <v>69.400000000000006</v>
      </c>
      <c r="N3181" s="15">
        <v>36.1</v>
      </c>
      <c r="O3181" s="15">
        <v>126.2</v>
      </c>
      <c r="P3181" s="15" t="s">
        <v>107</v>
      </c>
      <c r="Q3181" s="15">
        <v>166.7</v>
      </c>
      <c r="R3181" s="15">
        <v>4.9400000000000004</v>
      </c>
      <c r="S3181" s="15">
        <v>0.83</v>
      </c>
      <c r="T3181" s="15">
        <v>0.66</v>
      </c>
      <c r="U3181" s="15">
        <v>3.85</v>
      </c>
      <c r="V3181" s="15">
        <v>60707</v>
      </c>
      <c r="W3181" s="15">
        <v>344197</v>
      </c>
      <c r="X3181" s="15">
        <v>233722</v>
      </c>
      <c r="Y3181" s="15">
        <v>-110475</v>
      </c>
      <c r="Z3181" s="15">
        <v>3480</v>
      </c>
      <c r="AA3181" s="15">
        <v>1.1060000000000001</v>
      </c>
      <c r="AB3181" s="15">
        <v>56.4</v>
      </c>
    </row>
    <row r="3182" spans="1:28" ht="15" customHeight="1" x14ac:dyDescent="0.3">
      <c r="A3182" s="15" t="s">
        <v>3310</v>
      </c>
      <c r="B3182" s="15" t="s">
        <v>98</v>
      </c>
      <c r="C3182" s="15" t="s">
        <v>123</v>
      </c>
      <c r="D3182" s="15" t="s">
        <v>115</v>
      </c>
      <c r="E3182" s="15" t="s">
        <v>112</v>
      </c>
      <c r="F3182" s="15">
        <v>7.67</v>
      </c>
      <c r="G3182" s="15">
        <v>149.1</v>
      </c>
      <c r="H3182" s="15">
        <v>22.6</v>
      </c>
      <c r="I3182" s="15">
        <v>66.8</v>
      </c>
      <c r="J3182" s="15">
        <v>6.9</v>
      </c>
      <c r="K3182" s="15">
        <v>7.03</v>
      </c>
      <c r="L3182" s="15">
        <v>20.8</v>
      </c>
      <c r="M3182" s="15">
        <v>183.4</v>
      </c>
      <c r="N3182" s="15">
        <v>80.5</v>
      </c>
      <c r="O3182" s="15">
        <v>118</v>
      </c>
      <c r="P3182" s="15" t="s">
        <v>127</v>
      </c>
      <c r="Q3182" s="15">
        <v>254.7</v>
      </c>
      <c r="R3182" s="15">
        <v>4.6100000000000003</v>
      </c>
      <c r="S3182" s="15">
        <v>0.88</v>
      </c>
      <c r="T3182" s="15">
        <v>2.2799999999999998</v>
      </c>
      <c r="U3182" s="15">
        <v>17.489999999999998</v>
      </c>
      <c r="V3182" s="15">
        <v>21019</v>
      </c>
      <c r="W3182" s="15">
        <v>563513</v>
      </c>
      <c r="X3182" s="15">
        <v>367622</v>
      </c>
      <c r="Y3182" s="15">
        <v>-195891</v>
      </c>
      <c r="Z3182" s="15">
        <v>12125</v>
      </c>
      <c r="AA3182" s="15">
        <v>1.4419999999999999</v>
      </c>
      <c r="AB3182" s="15">
        <v>36.9</v>
      </c>
    </row>
    <row r="3183" spans="1:28" ht="15" customHeight="1" x14ac:dyDescent="0.3">
      <c r="A3183" s="15" t="s">
        <v>3311</v>
      </c>
      <c r="B3183" s="15" t="s">
        <v>126</v>
      </c>
      <c r="C3183" s="15" t="s">
        <v>170</v>
      </c>
      <c r="D3183" s="15" t="s">
        <v>100</v>
      </c>
      <c r="E3183" s="15" t="s">
        <v>101</v>
      </c>
      <c r="F3183" s="15">
        <v>3.6</v>
      </c>
      <c r="G3183" s="15">
        <v>856.3</v>
      </c>
      <c r="H3183" s="15">
        <v>29.6</v>
      </c>
      <c r="I3183" s="15">
        <v>65.5</v>
      </c>
      <c r="J3183" s="15">
        <v>7.6</v>
      </c>
      <c r="K3183" s="15">
        <v>6.93</v>
      </c>
      <c r="L3183" s="15">
        <v>34.4</v>
      </c>
      <c r="M3183" s="15">
        <v>156.4</v>
      </c>
      <c r="N3183" s="15">
        <v>31.3</v>
      </c>
      <c r="O3183" s="15">
        <v>86.5</v>
      </c>
      <c r="P3183" s="15" t="s">
        <v>107</v>
      </c>
      <c r="Q3183" s="15">
        <v>108.9</v>
      </c>
      <c r="R3183" s="15">
        <v>3.58</v>
      </c>
      <c r="S3183" s="15">
        <v>1</v>
      </c>
      <c r="T3183" s="15">
        <v>2.72</v>
      </c>
      <c r="U3183" s="15">
        <v>9.7899999999999991</v>
      </c>
      <c r="V3183" s="15">
        <v>24836</v>
      </c>
      <c r="W3183" s="15">
        <v>241406</v>
      </c>
      <c r="X3183" s="15">
        <v>243144</v>
      </c>
      <c r="Y3183" s="15">
        <v>1738</v>
      </c>
      <c r="Z3183" s="15">
        <v>2895</v>
      </c>
      <c r="AA3183" s="15">
        <v>3.3820000000000001</v>
      </c>
      <c r="AB3183" s="15">
        <v>73.599999999999994</v>
      </c>
    </row>
    <row r="3184" spans="1:28" ht="15" customHeight="1" x14ac:dyDescent="0.3">
      <c r="A3184" s="15" t="s">
        <v>3312</v>
      </c>
      <c r="B3184" s="15" t="s">
        <v>126</v>
      </c>
      <c r="C3184" s="15" t="s">
        <v>134</v>
      </c>
      <c r="D3184" s="15" t="s">
        <v>132</v>
      </c>
      <c r="E3184" s="15" t="s">
        <v>101</v>
      </c>
      <c r="F3184" s="15">
        <v>6.27</v>
      </c>
      <c r="G3184" s="15">
        <v>727.9</v>
      </c>
      <c r="H3184" s="15">
        <v>35.9</v>
      </c>
      <c r="I3184" s="15">
        <v>57.4</v>
      </c>
      <c r="J3184" s="15">
        <v>6.7</v>
      </c>
      <c r="K3184" s="15">
        <v>5.87</v>
      </c>
      <c r="L3184" s="15">
        <v>29.6</v>
      </c>
      <c r="M3184" s="15">
        <v>160.80000000000001</v>
      </c>
      <c r="N3184" s="15">
        <v>60.3</v>
      </c>
      <c r="O3184" s="15">
        <v>127.6</v>
      </c>
      <c r="P3184" s="15" t="s">
        <v>127</v>
      </c>
      <c r="Q3184" s="15">
        <v>166.7</v>
      </c>
      <c r="R3184" s="15">
        <v>6.9</v>
      </c>
      <c r="S3184" s="15">
        <v>0.92</v>
      </c>
      <c r="T3184" s="15">
        <v>0.99</v>
      </c>
      <c r="U3184" s="15">
        <v>6.21</v>
      </c>
      <c r="V3184" s="15">
        <v>113048</v>
      </c>
      <c r="W3184" s="15">
        <v>418573</v>
      </c>
      <c r="X3184" s="15">
        <v>702028</v>
      </c>
      <c r="Y3184" s="15">
        <v>283455</v>
      </c>
      <c r="Z3184" s="15">
        <v>4130</v>
      </c>
      <c r="AA3184" s="15">
        <v>1.504</v>
      </c>
      <c r="AB3184" s="15">
        <v>41.3</v>
      </c>
    </row>
    <row r="3185" spans="1:28" ht="15" customHeight="1" x14ac:dyDescent="0.3">
      <c r="A3185" s="15" t="s">
        <v>3313</v>
      </c>
      <c r="B3185" s="15" t="s">
        <v>109</v>
      </c>
      <c r="C3185" s="15" t="s">
        <v>152</v>
      </c>
      <c r="D3185" s="15" t="s">
        <v>177</v>
      </c>
      <c r="E3185" s="15" t="s">
        <v>112</v>
      </c>
      <c r="F3185" s="15">
        <v>5.69</v>
      </c>
      <c r="G3185" s="15">
        <v>169.7</v>
      </c>
      <c r="H3185" s="15">
        <v>23.9</v>
      </c>
      <c r="I3185" s="15">
        <v>60.2</v>
      </c>
      <c r="J3185" s="15">
        <v>6.6</v>
      </c>
      <c r="K3185" s="15">
        <v>6.97</v>
      </c>
      <c r="L3185" s="15">
        <v>21.7</v>
      </c>
      <c r="M3185" s="15">
        <v>71.5</v>
      </c>
      <c r="N3185" s="15">
        <v>41.2</v>
      </c>
      <c r="O3185" s="15">
        <v>114.4</v>
      </c>
      <c r="P3185" s="15" t="s">
        <v>107</v>
      </c>
      <c r="Q3185" s="15">
        <v>116.9</v>
      </c>
      <c r="R3185" s="15">
        <v>5.52</v>
      </c>
      <c r="S3185" s="15">
        <v>0.95</v>
      </c>
      <c r="T3185" s="15">
        <v>46.54</v>
      </c>
      <c r="U3185" s="15">
        <v>264.81</v>
      </c>
      <c r="V3185" s="15">
        <v>2857</v>
      </c>
      <c r="W3185" s="15">
        <v>336364</v>
      </c>
      <c r="X3185" s="15">
        <v>756562</v>
      </c>
      <c r="Y3185" s="15">
        <v>420198</v>
      </c>
      <c r="Z3185" s="15">
        <v>13378</v>
      </c>
      <c r="AA3185" s="15">
        <v>19.794</v>
      </c>
      <c r="AB3185" s="15">
        <v>28.3</v>
      </c>
    </row>
    <row r="3186" spans="1:28" ht="15" customHeight="1" x14ac:dyDescent="0.3">
      <c r="A3186" s="15" t="s">
        <v>3314</v>
      </c>
      <c r="B3186" s="15" t="s">
        <v>109</v>
      </c>
      <c r="C3186" s="15" t="s">
        <v>114</v>
      </c>
      <c r="D3186" s="15" t="s">
        <v>115</v>
      </c>
      <c r="E3186" s="15" t="s">
        <v>112</v>
      </c>
      <c r="F3186" s="15">
        <v>12.67</v>
      </c>
      <c r="G3186" s="15">
        <v>198.5</v>
      </c>
      <c r="H3186" s="15">
        <v>25.8</v>
      </c>
      <c r="I3186" s="15">
        <v>53.2</v>
      </c>
      <c r="J3186" s="15">
        <v>7.3</v>
      </c>
      <c r="K3186" s="15">
        <v>6.96</v>
      </c>
      <c r="L3186" s="15">
        <v>19.899999999999999</v>
      </c>
      <c r="M3186" s="15">
        <v>111.9</v>
      </c>
      <c r="N3186" s="15">
        <v>50.8</v>
      </c>
      <c r="O3186" s="15">
        <v>140.30000000000001</v>
      </c>
      <c r="P3186" s="15" t="s">
        <v>102</v>
      </c>
      <c r="Q3186" s="15">
        <v>59.8</v>
      </c>
      <c r="R3186" s="15">
        <v>7.54</v>
      </c>
      <c r="S3186" s="15">
        <v>0.74</v>
      </c>
      <c r="T3186" s="15">
        <v>3.19</v>
      </c>
      <c r="U3186" s="15">
        <v>40.42</v>
      </c>
      <c r="V3186" s="15">
        <v>21258</v>
      </c>
      <c r="W3186" s="15">
        <v>535290</v>
      </c>
      <c r="X3186" s="15">
        <v>859248</v>
      </c>
      <c r="Y3186" s="15">
        <v>323958</v>
      </c>
      <c r="Z3186" s="15">
        <v>16988</v>
      </c>
      <c r="AA3186" s="15">
        <v>2.379</v>
      </c>
      <c r="AB3186" s="15">
        <v>22.8</v>
      </c>
    </row>
    <row r="3187" spans="1:28" ht="15" customHeight="1" x14ac:dyDescent="0.3">
      <c r="A3187" s="15" t="s">
        <v>3315</v>
      </c>
      <c r="B3187" s="15" t="s">
        <v>126</v>
      </c>
      <c r="C3187" s="15" t="s">
        <v>129</v>
      </c>
      <c r="D3187" s="15" t="s">
        <v>132</v>
      </c>
      <c r="E3187" s="15" t="s">
        <v>112</v>
      </c>
      <c r="F3187" s="15">
        <v>8.31</v>
      </c>
      <c r="G3187" s="15">
        <v>704.4</v>
      </c>
      <c r="H3187" s="15">
        <v>24</v>
      </c>
      <c r="I3187" s="15">
        <v>56.5</v>
      </c>
      <c r="J3187" s="15">
        <v>7.2</v>
      </c>
      <c r="K3187" s="15">
        <v>6.16</v>
      </c>
      <c r="L3187" s="15">
        <v>30</v>
      </c>
      <c r="M3187" s="15">
        <v>113.2</v>
      </c>
      <c r="N3187" s="15">
        <v>55</v>
      </c>
      <c r="O3187" s="15">
        <v>118.5</v>
      </c>
      <c r="P3187" s="15" t="s">
        <v>107</v>
      </c>
      <c r="Q3187" s="15">
        <v>151.19999999999999</v>
      </c>
      <c r="R3187" s="15">
        <v>7.38</v>
      </c>
      <c r="S3187" s="15">
        <v>0.93</v>
      </c>
      <c r="T3187" s="15">
        <v>1.87</v>
      </c>
      <c r="U3187" s="15">
        <v>15.54</v>
      </c>
      <c r="V3187" s="15">
        <v>106560</v>
      </c>
      <c r="W3187" s="15">
        <v>575196</v>
      </c>
      <c r="X3187" s="15">
        <v>1655942</v>
      </c>
      <c r="Y3187" s="15">
        <v>1080746</v>
      </c>
      <c r="Z3187" s="15">
        <v>7430</v>
      </c>
      <c r="AA3187" s="15">
        <v>2.0920000000000001</v>
      </c>
      <c r="AB3187" s="15">
        <v>40.799999999999997</v>
      </c>
    </row>
    <row r="3188" spans="1:28" ht="15" customHeight="1" x14ac:dyDescent="0.3">
      <c r="A3188" s="15" t="s">
        <v>3316</v>
      </c>
      <c r="B3188" s="15" t="s">
        <v>98</v>
      </c>
      <c r="C3188" s="15" t="s">
        <v>114</v>
      </c>
      <c r="D3188" s="15" t="s">
        <v>106</v>
      </c>
      <c r="E3188" s="15" t="s">
        <v>112</v>
      </c>
      <c r="F3188" s="15">
        <v>10.97</v>
      </c>
      <c r="G3188" s="15">
        <v>404.1</v>
      </c>
      <c r="H3188" s="15">
        <v>23.9</v>
      </c>
      <c r="I3188" s="15">
        <v>61.4</v>
      </c>
      <c r="J3188" s="15">
        <v>7.5</v>
      </c>
      <c r="K3188" s="15">
        <v>6.97</v>
      </c>
      <c r="L3188" s="15">
        <v>33.6</v>
      </c>
      <c r="M3188" s="15">
        <v>95.8</v>
      </c>
      <c r="N3188" s="15">
        <v>39.6</v>
      </c>
      <c r="O3188" s="15">
        <v>143.1</v>
      </c>
      <c r="P3188" s="15" t="s">
        <v>107</v>
      </c>
      <c r="Q3188" s="15">
        <v>257.39999999999998</v>
      </c>
      <c r="R3188" s="15">
        <v>7.59</v>
      </c>
      <c r="S3188" s="15">
        <v>0.94</v>
      </c>
      <c r="T3188" s="15">
        <v>3.14</v>
      </c>
      <c r="U3188" s="15">
        <v>34.450000000000003</v>
      </c>
      <c r="V3188" s="15">
        <v>22671</v>
      </c>
      <c r="W3188" s="15">
        <v>783053</v>
      </c>
      <c r="X3188" s="15">
        <v>781016</v>
      </c>
      <c r="Y3188" s="15">
        <v>-2037</v>
      </c>
      <c r="Z3188" s="15">
        <v>7913</v>
      </c>
      <c r="AA3188" s="15">
        <v>4.3540000000000001</v>
      </c>
      <c r="AB3188" s="15">
        <v>36.299999999999997</v>
      </c>
    </row>
    <row r="3189" spans="1:28" ht="15" customHeight="1" x14ac:dyDescent="0.3">
      <c r="A3189" s="15" t="s">
        <v>3317</v>
      </c>
      <c r="B3189" s="15" t="s">
        <v>104</v>
      </c>
      <c r="C3189" s="15" t="s">
        <v>134</v>
      </c>
      <c r="D3189" s="15" t="s">
        <v>106</v>
      </c>
      <c r="E3189" s="15" t="s">
        <v>112</v>
      </c>
      <c r="F3189" s="15">
        <v>8.3800000000000008</v>
      </c>
      <c r="G3189" s="15">
        <v>398.7</v>
      </c>
      <c r="H3189" s="15">
        <v>26.9</v>
      </c>
      <c r="I3189" s="15">
        <v>52.7</v>
      </c>
      <c r="J3189" s="15">
        <v>7.2</v>
      </c>
      <c r="K3189" s="15">
        <v>6.98</v>
      </c>
      <c r="L3189" s="15">
        <v>36.1</v>
      </c>
      <c r="M3189" s="15">
        <v>147.5</v>
      </c>
      <c r="N3189" s="15">
        <v>55.7</v>
      </c>
      <c r="O3189" s="15">
        <v>88.4</v>
      </c>
      <c r="P3189" s="15" t="s">
        <v>102</v>
      </c>
      <c r="Q3189" s="15">
        <v>196</v>
      </c>
      <c r="R3189" s="15">
        <v>3.04</v>
      </c>
      <c r="S3189" s="15">
        <v>0.74</v>
      </c>
      <c r="T3189" s="15">
        <v>4.16</v>
      </c>
      <c r="U3189" s="15">
        <v>34.86</v>
      </c>
      <c r="V3189" s="15">
        <v>20855</v>
      </c>
      <c r="W3189" s="15">
        <v>515013</v>
      </c>
      <c r="X3189" s="15">
        <v>727005</v>
      </c>
      <c r="Y3189" s="15">
        <v>211992</v>
      </c>
      <c r="Z3189" s="15">
        <v>4375</v>
      </c>
      <c r="AA3189" s="15">
        <v>7.968</v>
      </c>
      <c r="AB3189" s="15">
        <v>51.6</v>
      </c>
    </row>
    <row r="3190" spans="1:28" ht="15" customHeight="1" x14ac:dyDescent="0.3">
      <c r="A3190" s="15" t="s">
        <v>3318</v>
      </c>
      <c r="B3190" s="15" t="s">
        <v>137</v>
      </c>
      <c r="C3190" s="15" t="s">
        <v>105</v>
      </c>
      <c r="D3190" s="15" t="s">
        <v>100</v>
      </c>
      <c r="E3190" s="15" t="s">
        <v>112</v>
      </c>
      <c r="F3190" s="15">
        <v>8.68</v>
      </c>
      <c r="G3190" s="15">
        <v>114.8</v>
      </c>
      <c r="H3190" s="15">
        <v>24.2</v>
      </c>
      <c r="I3190" s="15">
        <v>60.4</v>
      </c>
      <c r="J3190" s="15">
        <v>6.8</v>
      </c>
      <c r="K3190" s="15">
        <v>5.61</v>
      </c>
      <c r="L3190" s="15">
        <v>22.3</v>
      </c>
      <c r="M3190" s="15">
        <v>64.5</v>
      </c>
      <c r="N3190" s="15">
        <v>19.600000000000001</v>
      </c>
      <c r="O3190" s="15">
        <v>78.5</v>
      </c>
      <c r="P3190" s="15" t="s">
        <v>127</v>
      </c>
      <c r="Q3190" s="15">
        <v>210.1</v>
      </c>
      <c r="R3190" s="15">
        <v>4.46</v>
      </c>
      <c r="S3190" s="15">
        <v>0.89</v>
      </c>
      <c r="T3190" s="15">
        <v>0.54</v>
      </c>
      <c r="U3190" s="15">
        <v>4.6900000000000004</v>
      </c>
      <c r="V3190" s="15">
        <v>22431</v>
      </c>
      <c r="W3190" s="15">
        <v>692974</v>
      </c>
      <c r="X3190" s="15">
        <v>105201</v>
      </c>
      <c r="Y3190" s="15">
        <v>-587773</v>
      </c>
      <c r="Z3190" s="15">
        <v>4387</v>
      </c>
      <c r="AA3190" s="15">
        <v>1.069</v>
      </c>
      <c r="AB3190" s="15">
        <v>37.6</v>
      </c>
    </row>
    <row r="3191" spans="1:28" ht="15" customHeight="1" x14ac:dyDescent="0.3">
      <c r="A3191" s="15" t="s">
        <v>3319</v>
      </c>
      <c r="B3191" s="15" t="s">
        <v>104</v>
      </c>
      <c r="C3191" s="15" t="s">
        <v>123</v>
      </c>
      <c r="D3191" s="15" t="s">
        <v>106</v>
      </c>
      <c r="E3191" s="15" t="s">
        <v>112</v>
      </c>
      <c r="F3191" s="15">
        <v>1.1200000000000001</v>
      </c>
      <c r="G3191" s="15">
        <v>315</v>
      </c>
      <c r="H3191" s="15">
        <v>24.7</v>
      </c>
      <c r="I3191" s="15">
        <v>65.900000000000006</v>
      </c>
      <c r="J3191" s="15">
        <v>5.9</v>
      </c>
      <c r="K3191" s="15">
        <v>7.14</v>
      </c>
      <c r="L3191" s="15">
        <v>28.4</v>
      </c>
      <c r="M3191" s="15">
        <v>96.3</v>
      </c>
      <c r="N3191" s="15">
        <v>23.7</v>
      </c>
      <c r="O3191" s="15">
        <v>175.4</v>
      </c>
      <c r="P3191" s="15" t="s">
        <v>127</v>
      </c>
      <c r="Q3191" s="15">
        <v>251.5</v>
      </c>
      <c r="R3191" s="15">
        <v>4.13</v>
      </c>
      <c r="S3191" s="15">
        <v>0.76</v>
      </c>
      <c r="T3191" s="15">
        <v>2.65</v>
      </c>
      <c r="U3191" s="15">
        <v>2.97</v>
      </c>
      <c r="V3191" s="15">
        <v>20673</v>
      </c>
      <c r="W3191" s="15">
        <v>77447</v>
      </c>
      <c r="X3191" s="15">
        <v>61399</v>
      </c>
      <c r="Y3191" s="15">
        <v>-16048</v>
      </c>
      <c r="Z3191" s="15">
        <v>655</v>
      </c>
      <c r="AA3191" s="15">
        <v>4.5339999999999998</v>
      </c>
      <c r="AB3191" s="15">
        <v>40.299999999999997</v>
      </c>
    </row>
    <row r="3192" spans="1:28" ht="15" customHeight="1" x14ac:dyDescent="0.3">
      <c r="A3192" s="15" t="s">
        <v>3320</v>
      </c>
      <c r="B3192" s="15" t="s">
        <v>146</v>
      </c>
      <c r="C3192" s="15" t="s">
        <v>134</v>
      </c>
      <c r="D3192" s="15" t="s">
        <v>100</v>
      </c>
      <c r="E3192" s="15" t="s">
        <v>101</v>
      </c>
      <c r="F3192" s="15">
        <v>6.27</v>
      </c>
      <c r="G3192" s="15">
        <v>1104.3</v>
      </c>
      <c r="H3192" s="15">
        <v>29.5</v>
      </c>
      <c r="I3192" s="15">
        <v>77.400000000000006</v>
      </c>
      <c r="J3192" s="15">
        <v>8.4</v>
      </c>
      <c r="K3192" s="15">
        <v>6.09</v>
      </c>
      <c r="L3192" s="15">
        <v>28.7</v>
      </c>
      <c r="M3192" s="15">
        <v>78.099999999999994</v>
      </c>
      <c r="N3192" s="15">
        <v>89.3</v>
      </c>
      <c r="O3192" s="15">
        <v>49</v>
      </c>
      <c r="P3192" s="15" t="s">
        <v>107</v>
      </c>
      <c r="Q3192" s="15">
        <v>176.5</v>
      </c>
      <c r="R3192" s="15">
        <v>3.71</v>
      </c>
      <c r="S3192" s="15">
        <v>0.72</v>
      </c>
      <c r="T3192" s="15">
        <v>1.91</v>
      </c>
      <c r="U3192" s="15">
        <v>11.98</v>
      </c>
      <c r="V3192" s="15">
        <v>26312</v>
      </c>
      <c r="W3192" s="15">
        <v>408894</v>
      </c>
      <c r="X3192" s="15">
        <v>315218</v>
      </c>
      <c r="Y3192" s="15">
        <v>-93676</v>
      </c>
      <c r="Z3192" s="15">
        <v>4689</v>
      </c>
      <c r="AA3192" s="15">
        <v>2.5550000000000002</v>
      </c>
      <c r="AB3192" s="15">
        <v>74.7</v>
      </c>
    </row>
    <row r="3193" spans="1:28" ht="15" customHeight="1" x14ac:dyDescent="0.3">
      <c r="A3193" s="15" t="s">
        <v>3321</v>
      </c>
      <c r="B3193" s="15" t="s">
        <v>104</v>
      </c>
      <c r="C3193" s="15" t="s">
        <v>114</v>
      </c>
      <c r="D3193" s="15" t="s">
        <v>115</v>
      </c>
      <c r="E3193" s="15" t="s">
        <v>101</v>
      </c>
      <c r="F3193" s="15">
        <v>3.34</v>
      </c>
      <c r="G3193" s="15">
        <v>896.6</v>
      </c>
      <c r="H3193" s="15">
        <v>26.6</v>
      </c>
      <c r="I3193" s="15">
        <v>78.099999999999994</v>
      </c>
      <c r="J3193" s="15">
        <v>6.6</v>
      </c>
      <c r="K3193" s="15">
        <v>6.25</v>
      </c>
      <c r="L3193" s="15">
        <v>36.4</v>
      </c>
      <c r="M3193" s="15">
        <v>130.80000000000001</v>
      </c>
      <c r="N3193" s="15">
        <v>67.099999999999994</v>
      </c>
      <c r="O3193" s="15">
        <v>126.1</v>
      </c>
      <c r="P3193" s="15" t="s">
        <v>107</v>
      </c>
      <c r="Q3193" s="15">
        <v>264.8</v>
      </c>
      <c r="R3193" s="15">
        <v>6.47</v>
      </c>
      <c r="S3193" s="15">
        <v>0.91</v>
      </c>
      <c r="T3193" s="15">
        <v>2.81</v>
      </c>
      <c r="U3193" s="15">
        <v>9.39</v>
      </c>
      <c r="V3193" s="15">
        <v>22260</v>
      </c>
      <c r="W3193" s="15">
        <v>264130</v>
      </c>
      <c r="X3193" s="15">
        <v>209021</v>
      </c>
      <c r="Y3193" s="15">
        <v>-55109</v>
      </c>
      <c r="Z3193" s="15">
        <v>6659</v>
      </c>
      <c r="AA3193" s="15">
        <v>1.41</v>
      </c>
      <c r="AB3193" s="15">
        <v>54.7</v>
      </c>
    </row>
    <row r="3194" spans="1:28" ht="15" customHeight="1" x14ac:dyDescent="0.3">
      <c r="A3194" s="15" t="s">
        <v>3322</v>
      </c>
      <c r="B3194" s="15" t="s">
        <v>98</v>
      </c>
      <c r="C3194" s="15" t="s">
        <v>170</v>
      </c>
      <c r="D3194" s="15" t="s">
        <v>132</v>
      </c>
      <c r="E3194" s="15" t="s">
        <v>101</v>
      </c>
      <c r="F3194" s="15">
        <v>4.74</v>
      </c>
      <c r="G3194" s="15">
        <v>788.5</v>
      </c>
      <c r="H3194" s="15">
        <v>26.4</v>
      </c>
      <c r="I3194" s="15">
        <v>64.400000000000006</v>
      </c>
      <c r="J3194" s="15">
        <v>7.9</v>
      </c>
      <c r="K3194" s="15">
        <v>7.98</v>
      </c>
      <c r="L3194" s="15">
        <v>31.8</v>
      </c>
      <c r="M3194" s="15">
        <v>86</v>
      </c>
      <c r="N3194" s="15">
        <v>23.9</v>
      </c>
      <c r="O3194" s="15">
        <v>88.8</v>
      </c>
      <c r="P3194" s="15" t="s">
        <v>116</v>
      </c>
      <c r="Q3194" s="15">
        <v>85.9</v>
      </c>
      <c r="R3194" s="15">
        <v>4.0199999999999996</v>
      </c>
      <c r="S3194" s="15">
        <v>1</v>
      </c>
      <c r="T3194" s="15">
        <v>0.3</v>
      </c>
      <c r="U3194" s="15">
        <v>1.42</v>
      </c>
      <c r="V3194" s="15">
        <v>94336</v>
      </c>
      <c r="W3194" s="15">
        <v>249426</v>
      </c>
      <c r="X3194" s="15">
        <v>133957</v>
      </c>
      <c r="Y3194" s="15">
        <v>-115469</v>
      </c>
      <c r="Z3194" s="15">
        <v>1655</v>
      </c>
      <c r="AA3194" s="15">
        <v>0.85799999999999998</v>
      </c>
      <c r="AB3194" s="15">
        <v>54.2</v>
      </c>
    </row>
    <row r="3195" spans="1:28" ht="15" customHeight="1" x14ac:dyDescent="0.3">
      <c r="A3195" s="15" t="s">
        <v>3323</v>
      </c>
      <c r="B3195" s="15" t="s">
        <v>104</v>
      </c>
      <c r="C3195" s="15" t="s">
        <v>114</v>
      </c>
      <c r="D3195" s="15" t="s">
        <v>144</v>
      </c>
      <c r="E3195" s="15" t="s">
        <v>112</v>
      </c>
      <c r="F3195" s="15">
        <v>4.03</v>
      </c>
      <c r="G3195" s="15">
        <v>328.8</v>
      </c>
      <c r="H3195" s="15">
        <v>20.6</v>
      </c>
      <c r="I3195" s="15">
        <v>74.599999999999994</v>
      </c>
      <c r="J3195" s="15">
        <v>8</v>
      </c>
      <c r="K3195" s="15">
        <v>5.6</v>
      </c>
      <c r="L3195" s="15">
        <v>25.2</v>
      </c>
      <c r="M3195" s="15">
        <v>144.80000000000001</v>
      </c>
      <c r="N3195" s="15">
        <v>25</v>
      </c>
      <c r="O3195" s="15">
        <v>132.19999999999999</v>
      </c>
      <c r="P3195" s="15" t="s">
        <v>102</v>
      </c>
      <c r="Q3195" s="15">
        <v>111.3</v>
      </c>
      <c r="R3195" s="15">
        <v>5.31</v>
      </c>
      <c r="S3195" s="15">
        <v>0.7</v>
      </c>
      <c r="T3195" s="15">
        <v>0.37</v>
      </c>
      <c r="U3195" s="15">
        <v>1.49</v>
      </c>
      <c r="V3195" s="15">
        <v>59437</v>
      </c>
      <c r="W3195" s="15">
        <v>286011</v>
      </c>
      <c r="X3195" s="15">
        <v>88561</v>
      </c>
      <c r="Y3195" s="15">
        <v>-197450</v>
      </c>
      <c r="Z3195" s="15">
        <v>1968</v>
      </c>
      <c r="AA3195" s="15">
        <v>0.75700000000000001</v>
      </c>
      <c r="AB3195" s="15">
        <v>37.299999999999997</v>
      </c>
    </row>
    <row r="3196" spans="1:28" ht="15" customHeight="1" x14ac:dyDescent="0.3">
      <c r="A3196" s="15" t="s">
        <v>3324</v>
      </c>
      <c r="B3196" s="15" t="s">
        <v>137</v>
      </c>
      <c r="C3196" s="15" t="s">
        <v>114</v>
      </c>
      <c r="D3196" s="15" t="s">
        <v>115</v>
      </c>
      <c r="E3196" s="15" t="s">
        <v>120</v>
      </c>
      <c r="F3196" s="15">
        <v>3.3</v>
      </c>
      <c r="G3196" s="15"/>
      <c r="H3196" s="15">
        <v>31.7</v>
      </c>
      <c r="I3196" s="15">
        <v>32.799999999999997</v>
      </c>
      <c r="J3196" s="15">
        <v>9.4</v>
      </c>
      <c r="K3196" s="15">
        <v>6.84</v>
      </c>
      <c r="L3196" s="15">
        <v>18.2</v>
      </c>
      <c r="M3196" s="15">
        <v>157.80000000000001</v>
      </c>
      <c r="N3196" s="15">
        <v>49.7</v>
      </c>
      <c r="O3196" s="15">
        <v>93.2</v>
      </c>
      <c r="P3196" s="15" t="s">
        <v>127</v>
      </c>
      <c r="Q3196" s="15">
        <v>190.6</v>
      </c>
      <c r="R3196" s="15">
        <v>8.27</v>
      </c>
      <c r="S3196" s="15">
        <v>0.97</v>
      </c>
      <c r="T3196" s="15">
        <v>2.38</v>
      </c>
      <c r="U3196" s="15">
        <v>7.85</v>
      </c>
      <c r="V3196" s="15">
        <v>21692</v>
      </c>
      <c r="W3196" s="15">
        <v>219123</v>
      </c>
      <c r="X3196" s="15">
        <v>170282</v>
      </c>
      <c r="Y3196" s="15">
        <v>-48841</v>
      </c>
      <c r="Z3196" s="15">
        <v>4561</v>
      </c>
      <c r="AA3196" s="15">
        <v>1.7210000000000001</v>
      </c>
      <c r="AB3196" s="15">
        <v>30.4</v>
      </c>
    </row>
    <row r="3197" spans="1:28" ht="15" customHeight="1" x14ac:dyDescent="0.3">
      <c r="A3197" s="15" t="s">
        <v>3325</v>
      </c>
      <c r="B3197" s="15" t="s">
        <v>126</v>
      </c>
      <c r="C3197" s="15" t="s">
        <v>99</v>
      </c>
      <c r="D3197" s="15" t="s">
        <v>100</v>
      </c>
      <c r="E3197" s="15" t="s">
        <v>112</v>
      </c>
      <c r="F3197" s="15">
        <v>5.22</v>
      </c>
      <c r="G3197" s="15">
        <v>519.20000000000005</v>
      </c>
      <c r="H3197" s="15">
        <v>27.7</v>
      </c>
      <c r="I3197" s="15">
        <v>62</v>
      </c>
      <c r="J3197" s="15">
        <v>6.5</v>
      </c>
      <c r="K3197" s="15">
        <v>6.79</v>
      </c>
      <c r="L3197" s="15">
        <v>19.600000000000001</v>
      </c>
      <c r="M3197" s="15">
        <v>57.8</v>
      </c>
      <c r="N3197" s="15">
        <v>32.200000000000003</v>
      </c>
      <c r="O3197" s="15">
        <v>106.9</v>
      </c>
      <c r="P3197" s="15" t="s">
        <v>116</v>
      </c>
      <c r="Q3197" s="15">
        <v>163.19999999999999</v>
      </c>
      <c r="R3197" s="15">
        <v>6.36</v>
      </c>
      <c r="S3197" s="15">
        <v>0.78</v>
      </c>
      <c r="T3197" s="15">
        <v>2.42</v>
      </c>
      <c r="U3197" s="15">
        <v>12.63</v>
      </c>
      <c r="V3197" s="15">
        <v>24174</v>
      </c>
      <c r="W3197" s="15">
        <v>306251</v>
      </c>
      <c r="X3197" s="15">
        <v>305318</v>
      </c>
      <c r="Y3197" s="15">
        <v>-933</v>
      </c>
      <c r="Z3197" s="15">
        <v>1637</v>
      </c>
      <c r="AA3197" s="15">
        <v>7.7149999999999999</v>
      </c>
      <c r="AB3197" s="15">
        <v>50.5</v>
      </c>
    </row>
    <row r="3198" spans="1:28" ht="15" customHeight="1" x14ac:dyDescent="0.3">
      <c r="A3198" s="15" t="s">
        <v>3326</v>
      </c>
      <c r="B3198" s="15" t="s">
        <v>137</v>
      </c>
      <c r="C3198" s="15" t="s">
        <v>110</v>
      </c>
      <c r="D3198" s="15" t="s">
        <v>111</v>
      </c>
      <c r="E3198" s="15" t="s">
        <v>101</v>
      </c>
      <c r="F3198" s="15">
        <v>12.17</v>
      </c>
      <c r="G3198" s="15">
        <v>1020.1</v>
      </c>
      <c r="H3198" s="15">
        <v>27.5</v>
      </c>
      <c r="I3198" s="15">
        <v>64.599999999999994</v>
      </c>
      <c r="J3198" s="15">
        <v>5.6</v>
      </c>
      <c r="K3198" s="15">
        <v>6.03</v>
      </c>
      <c r="L3198" s="15">
        <v>38.4</v>
      </c>
      <c r="M3198" s="15">
        <v>115.9</v>
      </c>
      <c r="N3198" s="15">
        <v>61.7</v>
      </c>
      <c r="O3198" s="15">
        <v>90.7</v>
      </c>
      <c r="P3198" s="15" t="s">
        <v>127</v>
      </c>
      <c r="Q3198" s="15">
        <v>187.2</v>
      </c>
      <c r="R3198" s="15">
        <v>3.31</v>
      </c>
      <c r="S3198" s="15">
        <v>0.75</v>
      </c>
      <c r="T3198" s="15">
        <v>0.82</v>
      </c>
      <c r="U3198" s="15">
        <v>9.98</v>
      </c>
      <c r="V3198" s="15">
        <v>76113</v>
      </c>
      <c r="W3198" s="15">
        <v>929721</v>
      </c>
      <c r="X3198" s="15">
        <v>759608</v>
      </c>
      <c r="Y3198" s="15">
        <v>-170113</v>
      </c>
      <c r="Z3198" s="15">
        <v>4454</v>
      </c>
      <c r="AA3198" s="15">
        <v>2.2410000000000001</v>
      </c>
      <c r="AB3198" s="15">
        <v>65.3</v>
      </c>
    </row>
    <row r="3199" spans="1:28" ht="15" customHeight="1" x14ac:dyDescent="0.3">
      <c r="A3199" s="15" t="s">
        <v>3327</v>
      </c>
      <c r="B3199" s="15" t="s">
        <v>118</v>
      </c>
      <c r="C3199" s="15" t="s">
        <v>152</v>
      </c>
      <c r="D3199" s="15" t="s">
        <v>132</v>
      </c>
      <c r="E3199" s="15" t="s">
        <v>112</v>
      </c>
      <c r="F3199" s="15">
        <v>7.3</v>
      </c>
      <c r="G3199" s="15">
        <v>386.3</v>
      </c>
      <c r="H3199" s="15">
        <v>19.899999999999999</v>
      </c>
      <c r="I3199" s="15">
        <v>61.2</v>
      </c>
      <c r="J3199" s="15">
        <v>7.9</v>
      </c>
      <c r="K3199" s="15">
        <v>6.08</v>
      </c>
      <c r="L3199" s="15">
        <v>27</v>
      </c>
      <c r="M3199" s="15">
        <v>104.4</v>
      </c>
      <c r="N3199" s="15">
        <v>51.2</v>
      </c>
      <c r="O3199" s="15">
        <v>123.4</v>
      </c>
      <c r="P3199" s="15" t="s">
        <v>116</v>
      </c>
      <c r="Q3199" s="15">
        <v>195.7</v>
      </c>
      <c r="R3199" s="15">
        <v>6.1</v>
      </c>
      <c r="S3199" s="15">
        <v>0.69</v>
      </c>
      <c r="T3199" s="15">
        <v>0.98</v>
      </c>
      <c r="U3199" s="15">
        <v>7.15</v>
      </c>
      <c r="V3199" s="15">
        <v>77376</v>
      </c>
      <c r="W3199" s="15">
        <v>438503</v>
      </c>
      <c r="X3199" s="15">
        <v>553238</v>
      </c>
      <c r="Y3199" s="15">
        <v>114735</v>
      </c>
      <c r="Z3199" s="15">
        <v>2198</v>
      </c>
      <c r="AA3199" s="15">
        <v>3.2530000000000001</v>
      </c>
      <c r="AB3199" s="15">
        <v>32.9</v>
      </c>
    </row>
    <row r="3200" spans="1:28" ht="15" customHeight="1" x14ac:dyDescent="0.3">
      <c r="A3200" s="15" t="s">
        <v>3328</v>
      </c>
      <c r="B3200" s="15" t="s">
        <v>98</v>
      </c>
      <c r="C3200" s="15" t="s">
        <v>105</v>
      </c>
      <c r="D3200" s="15" t="s">
        <v>144</v>
      </c>
      <c r="E3200" s="15" t="s">
        <v>112</v>
      </c>
      <c r="F3200" s="15">
        <v>6.99</v>
      </c>
      <c r="G3200" s="15">
        <v>511.8</v>
      </c>
      <c r="H3200" s="15">
        <v>25.2</v>
      </c>
      <c r="I3200" s="15">
        <v>50.8</v>
      </c>
      <c r="J3200" s="15">
        <v>6.6</v>
      </c>
      <c r="K3200" s="15">
        <v>7.14</v>
      </c>
      <c r="L3200" s="15">
        <v>29</v>
      </c>
      <c r="M3200" s="15">
        <v>159.4</v>
      </c>
      <c r="N3200" s="15">
        <v>52.1</v>
      </c>
      <c r="O3200" s="15">
        <v>114.7</v>
      </c>
      <c r="P3200" s="15" t="s">
        <v>107</v>
      </c>
      <c r="Q3200" s="15">
        <v>238.9</v>
      </c>
      <c r="R3200" s="15">
        <v>4.8099999999999996</v>
      </c>
      <c r="S3200" s="15">
        <v>0.66</v>
      </c>
      <c r="T3200" s="15">
        <v>1.65</v>
      </c>
      <c r="U3200" s="15">
        <v>11.53</v>
      </c>
      <c r="V3200" s="15">
        <v>58301</v>
      </c>
      <c r="W3200" s="15">
        <v>451491</v>
      </c>
      <c r="X3200" s="15">
        <v>672211</v>
      </c>
      <c r="Y3200" s="15">
        <v>220720</v>
      </c>
      <c r="Z3200" s="15">
        <v>4337</v>
      </c>
      <c r="AA3200" s="15">
        <v>2.6589999999999998</v>
      </c>
      <c r="AB3200" s="15">
        <v>41.9</v>
      </c>
    </row>
    <row r="3201" spans="1:28" ht="15" customHeight="1" x14ac:dyDescent="0.3">
      <c r="A3201" s="15" t="s">
        <v>3329</v>
      </c>
      <c r="B3201" s="15" t="s">
        <v>146</v>
      </c>
      <c r="C3201" s="15" t="s">
        <v>119</v>
      </c>
      <c r="D3201" s="15" t="s">
        <v>100</v>
      </c>
      <c r="E3201" s="15" t="s">
        <v>101</v>
      </c>
      <c r="F3201" s="15">
        <v>5.43</v>
      </c>
      <c r="G3201" s="15">
        <v>875.6</v>
      </c>
      <c r="H3201" s="15">
        <v>26</v>
      </c>
      <c r="I3201" s="15">
        <v>95</v>
      </c>
      <c r="J3201" s="15">
        <v>6</v>
      </c>
      <c r="K3201" s="15">
        <v>7.1</v>
      </c>
      <c r="L3201" s="15">
        <v>30</v>
      </c>
      <c r="M3201" s="15">
        <v>163.30000000000001</v>
      </c>
      <c r="N3201" s="15">
        <v>51.1</v>
      </c>
      <c r="O3201" s="15">
        <v>78.2</v>
      </c>
      <c r="P3201" s="15" t="s">
        <v>116</v>
      </c>
      <c r="Q3201" s="15">
        <v>244.3</v>
      </c>
      <c r="R3201" s="15">
        <v>4.6500000000000004</v>
      </c>
      <c r="S3201" s="15">
        <v>0.82</v>
      </c>
      <c r="T3201" s="15">
        <v>2.62</v>
      </c>
      <c r="U3201" s="15">
        <v>14.23</v>
      </c>
      <c r="V3201" s="15">
        <v>23832</v>
      </c>
      <c r="W3201" s="15">
        <v>385842</v>
      </c>
      <c r="X3201" s="15">
        <v>339129</v>
      </c>
      <c r="Y3201" s="15">
        <v>-46713</v>
      </c>
      <c r="Z3201" s="15">
        <v>1659</v>
      </c>
      <c r="AA3201" s="15">
        <v>8.577</v>
      </c>
      <c r="AB3201" s="15">
        <v>67.5</v>
      </c>
    </row>
    <row r="3202" spans="1:28" ht="15" customHeight="1" x14ac:dyDescent="0.3">
      <c r="A3202" s="15" t="s">
        <v>3330</v>
      </c>
      <c r="B3202" s="15" t="s">
        <v>122</v>
      </c>
      <c r="C3202" s="15" t="s">
        <v>119</v>
      </c>
      <c r="D3202" s="15" t="s">
        <v>177</v>
      </c>
      <c r="E3202" s="15" t="s">
        <v>101</v>
      </c>
      <c r="F3202" s="15">
        <v>6.71</v>
      </c>
      <c r="G3202" s="15">
        <v>729.2</v>
      </c>
      <c r="H3202" s="15">
        <v>30.2</v>
      </c>
      <c r="I3202" s="15">
        <v>84.8</v>
      </c>
      <c r="J3202" s="15">
        <v>5.2</v>
      </c>
      <c r="K3202" s="15">
        <v>5.99</v>
      </c>
      <c r="L3202" s="15">
        <v>38.9</v>
      </c>
      <c r="M3202" s="15">
        <v>153.69999999999999</v>
      </c>
      <c r="N3202" s="15">
        <v>67.7</v>
      </c>
      <c r="O3202" s="15">
        <v>102.4</v>
      </c>
      <c r="P3202" s="15" t="s">
        <v>127</v>
      </c>
      <c r="Q3202" s="15">
        <v>178.7</v>
      </c>
      <c r="R3202" s="15">
        <v>6.51</v>
      </c>
      <c r="S3202" s="15">
        <v>0.91</v>
      </c>
      <c r="T3202" s="15">
        <v>39.57</v>
      </c>
      <c r="U3202" s="15">
        <v>265.51</v>
      </c>
      <c r="V3202" s="15">
        <v>3265</v>
      </c>
      <c r="W3202" s="15">
        <v>423174</v>
      </c>
      <c r="X3202" s="15">
        <v>866890</v>
      </c>
      <c r="Y3202" s="15">
        <v>443716</v>
      </c>
      <c r="Z3202" s="15">
        <v>11552</v>
      </c>
      <c r="AA3202" s="15">
        <v>22.984000000000002</v>
      </c>
      <c r="AB3202" s="15">
        <v>53</v>
      </c>
    </row>
    <row r="3203" spans="1:28" ht="15" customHeight="1" x14ac:dyDescent="0.3">
      <c r="A3203" s="15" t="s">
        <v>3331</v>
      </c>
      <c r="B3203" s="15" t="s">
        <v>98</v>
      </c>
      <c r="C3203" s="15" t="s">
        <v>170</v>
      </c>
      <c r="D3203" s="15" t="s">
        <v>132</v>
      </c>
      <c r="E3203" s="15" t="s">
        <v>112</v>
      </c>
      <c r="F3203" s="15">
        <v>8.82</v>
      </c>
      <c r="G3203" s="15">
        <v>708</v>
      </c>
      <c r="H3203" s="15">
        <v>20.5</v>
      </c>
      <c r="I3203" s="15">
        <v>57.1</v>
      </c>
      <c r="J3203" s="15">
        <v>8.4</v>
      </c>
      <c r="K3203" s="15">
        <v>5.68</v>
      </c>
      <c r="L3203" s="15">
        <v>16.5</v>
      </c>
      <c r="M3203" s="15">
        <v>110.4</v>
      </c>
      <c r="N3203" s="15">
        <v>38.299999999999997</v>
      </c>
      <c r="O3203" s="15">
        <v>82.1</v>
      </c>
      <c r="P3203" s="15" t="s">
        <v>127</v>
      </c>
      <c r="Q3203" s="15">
        <v>115.9</v>
      </c>
      <c r="R3203" s="15">
        <v>5.57</v>
      </c>
      <c r="S3203" s="15">
        <v>0.97</v>
      </c>
      <c r="T3203" s="15">
        <v>0.61</v>
      </c>
      <c r="U3203" s="15">
        <v>5.38</v>
      </c>
      <c r="V3203" s="15">
        <v>106255</v>
      </c>
      <c r="W3203" s="15">
        <v>585977</v>
      </c>
      <c r="X3203" s="15">
        <v>571652</v>
      </c>
      <c r="Y3203" s="15">
        <v>-14325</v>
      </c>
      <c r="Z3203" s="15">
        <v>5106</v>
      </c>
      <c r="AA3203" s="15">
        <v>1.054</v>
      </c>
      <c r="AB3203" s="15">
        <v>33</v>
      </c>
    </row>
    <row r="3204" spans="1:28" ht="15" customHeight="1" x14ac:dyDescent="0.3">
      <c r="A3204" s="15" t="s">
        <v>3332</v>
      </c>
      <c r="B3204" s="15" t="s">
        <v>122</v>
      </c>
      <c r="C3204" s="15" t="s">
        <v>152</v>
      </c>
      <c r="D3204" s="15" t="s">
        <v>106</v>
      </c>
      <c r="E3204" s="15" t="s">
        <v>101</v>
      </c>
      <c r="F3204" s="15">
        <v>1.4</v>
      </c>
      <c r="G3204" s="15">
        <v>987.3</v>
      </c>
      <c r="H3204" s="15">
        <v>29.8</v>
      </c>
      <c r="I3204" s="15">
        <v>62.5</v>
      </c>
      <c r="J3204" s="15">
        <v>7</v>
      </c>
      <c r="K3204" s="15">
        <v>5.2</v>
      </c>
      <c r="L3204" s="15">
        <v>35</v>
      </c>
      <c r="M3204" s="15">
        <v>149.69999999999999</v>
      </c>
      <c r="N3204" s="15">
        <v>82.7</v>
      </c>
      <c r="O3204" s="15">
        <v>90.4</v>
      </c>
      <c r="P3204" s="15" t="s">
        <v>107</v>
      </c>
      <c r="Q3204" s="15">
        <v>179.5</v>
      </c>
      <c r="R3204" s="15">
        <v>3.72</v>
      </c>
      <c r="S3204" s="15">
        <v>0.87</v>
      </c>
      <c r="T3204" s="15">
        <v>0.3</v>
      </c>
      <c r="U3204" s="15">
        <v>0.42</v>
      </c>
      <c r="V3204" s="15">
        <v>20857</v>
      </c>
      <c r="W3204" s="15">
        <v>92973</v>
      </c>
      <c r="X3204" s="15">
        <v>8760</v>
      </c>
      <c r="Y3204" s="15">
        <v>-84213</v>
      </c>
      <c r="Z3204" s="15">
        <v>1037</v>
      </c>
      <c r="AA3204" s="15">
        <v>0.40500000000000003</v>
      </c>
      <c r="AB3204" s="15">
        <v>63.1</v>
      </c>
    </row>
    <row r="3205" spans="1:28" ht="15" customHeight="1" x14ac:dyDescent="0.3">
      <c r="A3205" s="15" t="s">
        <v>3333</v>
      </c>
      <c r="B3205" s="15" t="s">
        <v>137</v>
      </c>
      <c r="C3205" s="15" t="s">
        <v>170</v>
      </c>
      <c r="D3205" s="15" t="s">
        <v>100</v>
      </c>
      <c r="E3205" s="15" t="s">
        <v>120</v>
      </c>
      <c r="F3205" s="15">
        <v>9.9600000000000009</v>
      </c>
      <c r="G3205" s="15">
        <v>345.4</v>
      </c>
      <c r="H3205" s="15">
        <v>31.7</v>
      </c>
      <c r="I3205" s="15">
        <v>60.8</v>
      </c>
      <c r="J3205" s="15">
        <v>8.8000000000000007</v>
      </c>
      <c r="K3205" s="15">
        <v>7.31</v>
      </c>
      <c r="L3205" s="15">
        <v>24.3</v>
      </c>
      <c r="M3205" s="15">
        <v>120.1</v>
      </c>
      <c r="N3205" s="15">
        <v>83.7</v>
      </c>
      <c r="O3205" s="15">
        <v>49.1</v>
      </c>
      <c r="P3205" s="15" t="s">
        <v>107</v>
      </c>
      <c r="Q3205" s="15">
        <v>240.8</v>
      </c>
      <c r="R3205" s="15">
        <v>5.43</v>
      </c>
      <c r="S3205" s="15">
        <v>0.9</v>
      </c>
      <c r="T3205" s="15">
        <v>1.46</v>
      </c>
      <c r="U3205" s="15">
        <v>14.54</v>
      </c>
      <c r="V3205" s="15">
        <v>22051</v>
      </c>
      <c r="W3205" s="15">
        <v>784673</v>
      </c>
      <c r="X3205" s="15">
        <v>320622</v>
      </c>
      <c r="Y3205" s="15">
        <v>-464051</v>
      </c>
      <c r="Z3205" s="15">
        <v>6946</v>
      </c>
      <c r="AA3205" s="15">
        <v>2.093</v>
      </c>
      <c r="AB3205" s="15">
        <v>37.299999999999997</v>
      </c>
    </row>
    <row r="3206" spans="1:28" ht="15" customHeight="1" x14ac:dyDescent="0.3">
      <c r="A3206" s="15" t="s">
        <v>3334</v>
      </c>
      <c r="B3206" s="15" t="s">
        <v>137</v>
      </c>
      <c r="C3206" s="15" t="s">
        <v>119</v>
      </c>
      <c r="D3206" s="15" t="s">
        <v>130</v>
      </c>
      <c r="E3206" s="15" t="s">
        <v>101</v>
      </c>
      <c r="F3206" s="15">
        <v>13.26</v>
      </c>
      <c r="G3206" s="15">
        <v>772.4</v>
      </c>
      <c r="H3206" s="15">
        <v>28.2</v>
      </c>
      <c r="I3206" s="15">
        <v>63</v>
      </c>
      <c r="J3206" s="15">
        <v>6.6</v>
      </c>
      <c r="K3206" s="15">
        <v>6.9</v>
      </c>
      <c r="L3206" s="15">
        <v>36.5</v>
      </c>
      <c r="M3206" s="15">
        <v>105.2</v>
      </c>
      <c r="N3206" s="15">
        <v>47.5</v>
      </c>
      <c r="O3206" s="15">
        <v>60.1</v>
      </c>
      <c r="P3206" s="15" t="s">
        <v>102</v>
      </c>
      <c r="Q3206" s="15">
        <v>129.5</v>
      </c>
      <c r="R3206" s="15">
        <v>5.29</v>
      </c>
      <c r="S3206" s="15">
        <v>0.75</v>
      </c>
      <c r="T3206" s="15">
        <v>2.0699999999999998</v>
      </c>
      <c r="U3206" s="15">
        <v>27.45</v>
      </c>
      <c r="V3206" s="15">
        <v>74145</v>
      </c>
      <c r="W3206" s="15">
        <v>725526</v>
      </c>
      <c r="X3206" s="15">
        <v>2035280</v>
      </c>
      <c r="Y3206" s="15">
        <v>1309754</v>
      </c>
      <c r="Z3206" s="15">
        <v>7894</v>
      </c>
      <c r="AA3206" s="15">
        <v>3.4769999999999999</v>
      </c>
      <c r="AB3206" s="15">
        <v>50.7</v>
      </c>
    </row>
    <row r="3207" spans="1:28" ht="15" customHeight="1" x14ac:dyDescent="0.3">
      <c r="A3207" s="15" t="s">
        <v>3335</v>
      </c>
      <c r="B3207" s="15" t="s">
        <v>109</v>
      </c>
      <c r="C3207" s="15" t="s">
        <v>105</v>
      </c>
      <c r="D3207" s="15" t="s">
        <v>111</v>
      </c>
      <c r="E3207" s="15" t="s">
        <v>112</v>
      </c>
      <c r="F3207" s="15">
        <v>13.11</v>
      </c>
      <c r="G3207" s="15">
        <v>545.70000000000005</v>
      </c>
      <c r="H3207" s="15">
        <v>23.8</v>
      </c>
      <c r="I3207" s="15">
        <v>59.4</v>
      </c>
      <c r="J3207" s="15">
        <v>8.6</v>
      </c>
      <c r="K3207" s="15">
        <v>6.92</v>
      </c>
      <c r="L3207" s="15">
        <v>27.3</v>
      </c>
      <c r="M3207" s="15">
        <v>96</v>
      </c>
      <c r="N3207" s="15">
        <v>83</v>
      </c>
      <c r="O3207" s="15">
        <v>49.4</v>
      </c>
      <c r="P3207" s="15" t="s">
        <v>107</v>
      </c>
      <c r="Q3207" s="15">
        <v>158.19999999999999</v>
      </c>
      <c r="R3207" s="15">
        <v>4.78</v>
      </c>
      <c r="S3207" s="15">
        <v>0.65</v>
      </c>
      <c r="T3207" s="15">
        <v>1.1599999999999999</v>
      </c>
      <c r="U3207" s="15">
        <v>15.21</v>
      </c>
      <c r="V3207" s="15">
        <v>57877</v>
      </c>
      <c r="W3207" s="15">
        <v>835141</v>
      </c>
      <c r="X3207" s="15">
        <v>880309</v>
      </c>
      <c r="Y3207" s="15">
        <v>45168</v>
      </c>
      <c r="Z3207" s="15">
        <v>7080</v>
      </c>
      <c r="AA3207" s="15">
        <v>2.1480000000000001</v>
      </c>
      <c r="AB3207" s="15">
        <v>42.9</v>
      </c>
    </row>
    <row r="3208" spans="1:28" ht="15" customHeight="1" x14ac:dyDescent="0.3">
      <c r="A3208" s="15" t="s">
        <v>3336</v>
      </c>
      <c r="B3208" s="15" t="s">
        <v>122</v>
      </c>
      <c r="C3208" s="15" t="s">
        <v>99</v>
      </c>
      <c r="D3208" s="15" t="s">
        <v>130</v>
      </c>
      <c r="E3208" s="15" t="s">
        <v>101</v>
      </c>
      <c r="F3208" s="15">
        <v>0.54</v>
      </c>
      <c r="G3208" s="15">
        <v>736.5</v>
      </c>
      <c r="H3208" s="15">
        <v>31.3</v>
      </c>
      <c r="I3208" s="15">
        <v>77.599999999999994</v>
      </c>
      <c r="J3208" s="15">
        <v>4.7</v>
      </c>
      <c r="K3208" s="15">
        <v>7.5</v>
      </c>
      <c r="L3208" s="15">
        <v>36.1</v>
      </c>
      <c r="M3208" s="15">
        <v>102.8</v>
      </c>
      <c r="N3208" s="15">
        <v>63.3</v>
      </c>
      <c r="O3208" s="15">
        <v>105.1</v>
      </c>
      <c r="P3208" s="15" t="s">
        <v>107</v>
      </c>
      <c r="Q3208" s="15">
        <v>70.400000000000006</v>
      </c>
      <c r="R3208" s="15">
        <v>6.57</v>
      </c>
      <c r="S3208" s="15">
        <v>0.84</v>
      </c>
      <c r="T3208" s="15">
        <v>1.01</v>
      </c>
      <c r="U3208" s="15">
        <v>0.55000000000000004</v>
      </c>
      <c r="V3208" s="15">
        <v>71736</v>
      </c>
      <c r="W3208" s="15">
        <v>33582</v>
      </c>
      <c r="X3208" s="15">
        <v>39455</v>
      </c>
      <c r="Y3208" s="15">
        <v>5873</v>
      </c>
      <c r="Z3208" s="15">
        <v>451</v>
      </c>
      <c r="AA3208" s="15">
        <v>1.22</v>
      </c>
      <c r="AB3208" s="15">
        <v>48.4</v>
      </c>
    </row>
    <row r="3209" spans="1:28" ht="15" customHeight="1" x14ac:dyDescent="0.3">
      <c r="A3209" s="15" t="s">
        <v>3337</v>
      </c>
      <c r="B3209" s="15" t="s">
        <v>146</v>
      </c>
      <c r="C3209" s="15" t="s">
        <v>134</v>
      </c>
      <c r="D3209" s="15" t="s">
        <v>100</v>
      </c>
      <c r="E3209" s="15" t="s">
        <v>101</v>
      </c>
      <c r="F3209" s="15">
        <v>4.82</v>
      </c>
      <c r="G3209" s="15">
        <v>1237.3</v>
      </c>
      <c r="H3209" s="15">
        <v>26.6</v>
      </c>
      <c r="I3209" s="15">
        <v>61</v>
      </c>
      <c r="J3209" s="15">
        <v>7.9</v>
      </c>
      <c r="K3209" s="15">
        <v>6.99</v>
      </c>
      <c r="L3209" s="15">
        <v>30.8</v>
      </c>
      <c r="M3209" s="15">
        <v>155.30000000000001</v>
      </c>
      <c r="N3209" s="15">
        <v>49.7</v>
      </c>
      <c r="O3209" s="15">
        <v>58.1</v>
      </c>
      <c r="P3209" s="15" t="s">
        <v>107</v>
      </c>
      <c r="Q3209" s="15">
        <v>289.60000000000002</v>
      </c>
      <c r="R3209" s="15">
        <v>6.13</v>
      </c>
      <c r="S3209" s="15">
        <v>0.73</v>
      </c>
      <c r="T3209" s="15">
        <v>2.2799999999999998</v>
      </c>
      <c r="U3209" s="15">
        <v>10.99</v>
      </c>
      <c r="V3209" s="15">
        <v>24722</v>
      </c>
      <c r="W3209" s="15">
        <v>381176</v>
      </c>
      <c r="X3209" s="15">
        <v>271695</v>
      </c>
      <c r="Y3209" s="15">
        <v>-109481</v>
      </c>
      <c r="Z3209" s="15">
        <v>3200</v>
      </c>
      <c r="AA3209" s="15">
        <v>3.4340000000000002</v>
      </c>
      <c r="AB3209" s="15">
        <v>63.5</v>
      </c>
    </row>
    <row r="3210" spans="1:28" ht="15" customHeight="1" x14ac:dyDescent="0.3">
      <c r="A3210" s="15" t="s">
        <v>3338</v>
      </c>
      <c r="B3210" s="15" t="s">
        <v>118</v>
      </c>
      <c r="C3210" s="15" t="s">
        <v>105</v>
      </c>
      <c r="D3210" s="15" t="s">
        <v>144</v>
      </c>
      <c r="E3210" s="15" t="s">
        <v>101</v>
      </c>
      <c r="F3210" s="15">
        <v>2.66</v>
      </c>
      <c r="G3210" s="15">
        <v>592.70000000000005</v>
      </c>
      <c r="H3210" s="15">
        <v>26</v>
      </c>
      <c r="I3210" s="15">
        <v>68.5</v>
      </c>
      <c r="J3210" s="15">
        <v>6.1</v>
      </c>
      <c r="K3210" s="15">
        <v>6.67</v>
      </c>
      <c r="L3210" s="15">
        <v>34</v>
      </c>
      <c r="M3210" s="15">
        <v>130.80000000000001</v>
      </c>
      <c r="N3210" s="15">
        <v>52.2</v>
      </c>
      <c r="O3210" s="15">
        <v>76</v>
      </c>
      <c r="P3210" s="15" t="s">
        <v>116</v>
      </c>
      <c r="Q3210" s="15">
        <v>247.4</v>
      </c>
      <c r="R3210" s="15">
        <v>5.44</v>
      </c>
      <c r="S3210" s="15">
        <v>0.97</v>
      </c>
      <c r="T3210" s="15">
        <v>2.19</v>
      </c>
      <c r="U3210" s="15">
        <v>5.83</v>
      </c>
      <c r="V3210" s="15">
        <v>51417</v>
      </c>
      <c r="W3210" s="15">
        <v>167026</v>
      </c>
      <c r="X3210" s="15">
        <v>299761</v>
      </c>
      <c r="Y3210" s="15">
        <v>132735</v>
      </c>
      <c r="Z3210" s="15">
        <v>786</v>
      </c>
      <c r="AA3210" s="15">
        <v>7.4169999999999998</v>
      </c>
      <c r="AB3210" s="15">
        <v>37.4</v>
      </c>
    </row>
    <row r="3211" spans="1:28" ht="15" customHeight="1" x14ac:dyDescent="0.3">
      <c r="A3211" s="15" t="s">
        <v>3339</v>
      </c>
      <c r="B3211" s="15" t="s">
        <v>98</v>
      </c>
      <c r="C3211" s="15" t="s">
        <v>99</v>
      </c>
      <c r="D3211" s="15" t="s">
        <v>132</v>
      </c>
      <c r="E3211" s="15" t="s">
        <v>112</v>
      </c>
      <c r="F3211" s="15">
        <v>5.82</v>
      </c>
      <c r="G3211" s="15">
        <v>401.8</v>
      </c>
      <c r="H3211" s="15">
        <v>24.1</v>
      </c>
      <c r="I3211" s="15">
        <v>57.7</v>
      </c>
      <c r="J3211" s="15">
        <v>7</v>
      </c>
      <c r="K3211" s="15">
        <v>5.73</v>
      </c>
      <c r="L3211" s="15">
        <v>23.9</v>
      </c>
      <c r="M3211" s="15">
        <v>102.2</v>
      </c>
      <c r="N3211" s="15">
        <v>50.2</v>
      </c>
      <c r="O3211" s="15">
        <v>123</v>
      </c>
      <c r="P3211" s="15" t="s">
        <v>102</v>
      </c>
      <c r="Q3211" s="15">
        <v>287.3</v>
      </c>
      <c r="R3211" s="15">
        <v>5.64</v>
      </c>
      <c r="S3211" s="15">
        <v>0.79</v>
      </c>
      <c r="T3211" s="15">
        <v>0.59</v>
      </c>
      <c r="U3211" s="15">
        <v>3.43</v>
      </c>
      <c r="V3211" s="15">
        <v>122180</v>
      </c>
      <c r="W3211" s="15">
        <v>442440</v>
      </c>
      <c r="X3211" s="15">
        <v>419077</v>
      </c>
      <c r="Y3211" s="15">
        <v>-23363</v>
      </c>
      <c r="Z3211" s="15">
        <v>3318</v>
      </c>
      <c r="AA3211" s="15">
        <v>1.034</v>
      </c>
      <c r="AB3211" s="15">
        <v>41.6</v>
      </c>
    </row>
    <row r="3212" spans="1:28" ht="15" customHeight="1" x14ac:dyDescent="0.3">
      <c r="A3212" s="15" t="s">
        <v>3340</v>
      </c>
      <c r="B3212" s="15" t="s">
        <v>126</v>
      </c>
      <c r="C3212" s="15" t="s">
        <v>99</v>
      </c>
      <c r="D3212" s="15" t="s">
        <v>115</v>
      </c>
      <c r="E3212" s="15" t="s">
        <v>112</v>
      </c>
      <c r="F3212" s="15">
        <v>1.71</v>
      </c>
      <c r="G3212" s="15">
        <v>507.9</v>
      </c>
      <c r="H3212" s="15">
        <v>25.3</v>
      </c>
      <c r="I3212" s="15">
        <v>46.8</v>
      </c>
      <c r="J3212" s="15">
        <v>6.4</v>
      </c>
      <c r="K3212" s="15">
        <v>7.34</v>
      </c>
      <c r="L3212" s="15">
        <v>23.8</v>
      </c>
      <c r="M3212" s="15">
        <v>51.5</v>
      </c>
      <c r="N3212" s="15">
        <v>37.299999999999997</v>
      </c>
      <c r="O3212" s="15">
        <v>126.8</v>
      </c>
      <c r="P3212" s="15" t="s">
        <v>102</v>
      </c>
      <c r="Q3212" s="15">
        <v>252.4</v>
      </c>
      <c r="R3212" s="15">
        <v>6.47</v>
      </c>
      <c r="S3212" s="15">
        <v>0.92</v>
      </c>
      <c r="T3212" s="15">
        <v>2.16</v>
      </c>
      <c r="U3212" s="15">
        <v>3.69</v>
      </c>
      <c r="V3212" s="15">
        <v>21746</v>
      </c>
      <c r="W3212" s="15">
        <v>128869</v>
      </c>
      <c r="X3212" s="15">
        <v>80243</v>
      </c>
      <c r="Y3212" s="15">
        <v>-48626</v>
      </c>
      <c r="Z3212" s="15">
        <v>2201</v>
      </c>
      <c r="AA3212" s="15">
        <v>1.677</v>
      </c>
      <c r="AB3212" s="15">
        <v>34.700000000000003</v>
      </c>
    </row>
    <row r="3213" spans="1:28" ht="15" customHeight="1" x14ac:dyDescent="0.3">
      <c r="A3213" s="15" t="s">
        <v>3341</v>
      </c>
      <c r="B3213" s="15" t="s">
        <v>109</v>
      </c>
      <c r="C3213" s="15" t="s">
        <v>123</v>
      </c>
      <c r="D3213" s="15" t="s">
        <v>132</v>
      </c>
      <c r="E3213" s="15" t="s">
        <v>120</v>
      </c>
      <c r="F3213" s="15">
        <v>3.08</v>
      </c>
      <c r="G3213" s="15">
        <v>96.5</v>
      </c>
      <c r="H3213" s="15">
        <v>34</v>
      </c>
      <c r="I3213" s="15">
        <v>43.4</v>
      </c>
      <c r="J3213" s="15">
        <v>8.9</v>
      </c>
      <c r="K3213" s="15">
        <v>6.47</v>
      </c>
      <c r="L3213" s="15">
        <v>8.6999999999999993</v>
      </c>
      <c r="M3213" s="15">
        <v>112.9</v>
      </c>
      <c r="N3213" s="15">
        <v>74.8</v>
      </c>
      <c r="O3213" s="15">
        <v>70.5</v>
      </c>
      <c r="P3213" s="15" t="s">
        <v>127</v>
      </c>
      <c r="Q3213" s="15">
        <v>253.6</v>
      </c>
      <c r="R3213" s="15">
        <v>4.66</v>
      </c>
      <c r="S3213" s="15">
        <v>0.94</v>
      </c>
      <c r="T3213" s="15">
        <v>1.34</v>
      </c>
      <c r="U3213" s="15">
        <v>4.13</v>
      </c>
      <c r="V3213" s="15">
        <v>125503</v>
      </c>
      <c r="W3213" s="15">
        <v>206373</v>
      </c>
      <c r="X3213" s="15">
        <v>518327</v>
      </c>
      <c r="Y3213" s="15">
        <v>311954</v>
      </c>
      <c r="Z3213" s="15">
        <v>1581</v>
      </c>
      <c r="AA3213" s="15">
        <v>2.6120000000000001</v>
      </c>
      <c r="AB3213" s="15">
        <v>37.9</v>
      </c>
    </row>
    <row r="3214" spans="1:28" ht="15" customHeight="1" x14ac:dyDescent="0.3">
      <c r="A3214" s="15" t="s">
        <v>3342</v>
      </c>
      <c r="B3214" s="15" t="s">
        <v>126</v>
      </c>
      <c r="C3214" s="15" t="s">
        <v>123</v>
      </c>
      <c r="D3214" s="15" t="s">
        <v>100</v>
      </c>
      <c r="E3214" s="15" t="s">
        <v>112</v>
      </c>
      <c r="F3214" s="15">
        <v>0.52</v>
      </c>
      <c r="G3214" s="15">
        <v>515.29999999999995</v>
      </c>
      <c r="H3214" s="15">
        <v>24.3</v>
      </c>
      <c r="I3214" s="15">
        <v>57.6</v>
      </c>
      <c r="J3214" s="15">
        <v>7.1</v>
      </c>
      <c r="K3214" s="15">
        <v>6.81</v>
      </c>
      <c r="L3214" s="15">
        <v>30.1</v>
      </c>
      <c r="M3214" s="15">
        <v>88.4</v>
      </c>
      <c r="N3214" s="15">
        <v>58.1</v>
      </c>
      <c r="O3214" s="15">
        <v>137.5</v>
      </c>
      <c r="P3214" s="15" t="s">
        <v>102</v>
      </c>
      <c r="Q3214" s="15">
        <v>144.19999999999999</v>
      </c>
      <c r="R3214" s="15">
        <v>7.68</v>
      </c>
      <c r="S3214" s="15">
        <v>0.96</v>
      </c>
      <c r="T3214" s="15">
        <v>3.67</v>
      </c>
      <c r="U3214" s="15">
        <v>1.91</v>
      </c>
      <c r="V3214" s="15">
        <v>26943</v>
      </c>
      <c r="W3214" s="15">
        <v>40511</v>
      </c>
      <c r="X3214" s="15">
        <v>51461</v>
      </c>
      <c r="Y3214" s="15">
        <v>10950</v>
      </c>
      <c r="Z3214" s="15">
        <v>275</v>
      </c>
      <c r="AA3214" s="15">
        <v>6.9450000000000003</v>
      </c>
      <c r="AB3214" s="15">
        <v>37.5</v>
      </c>
    </row>
    <row r="3215" spans="1:28" ht="15" customHeight="1" x14ac:dyDescent="0.3">
      <c r="A3215" s="15" t="s">
        <v>3343</v>
      </c>
      <c r="B3215" s="15" t="s">
        <v>146</v>
      </c>
      <c r="C3215" s="15" t="s">
        <v>119</v>
      </c>
      <c r="D3215" s="15" t="s">
        <v>111</v>
      </c>
      <c r="E3215" s="15" t="s">
        <v>120</v>
      </c>
      <c r="F3215" s="15">
        <v>10.27</v>
      </c>
      <c r="G3215" s="15">
        <v>149.69999999999999</v>
      </c>
      <c r="H3215" s="15">
        <v>36.200000000000003</v>
      </c>
      <c r="I3215" s="15">
        <v>47.9</v>
      </c>
      <c r="J3215" s="15">
        <v>7.4</v>
      </c>
      <c r="K3215" s="15">
        <v>6.64</v>
      </c>
      <c r="L3215" s="15">
        <v>17</v>
      </c>
      <c r="M3215" s="15">
        <v>138.6</v>
      </c>
      <c r="N3215" s="15">
        <v>82.9</v>
      </c>
      <c r="O3215" s="15">
        <v>97</v>
      </c>
      <c r="P3215" s="15" t="s">
        <v>116</v>
      </c>
      <c r="Q3215" s="15">
        <v>152.5</v>
      </c>
      <c r="R3215" s="15">
        <v>4.33</v>
      </c>
      <c r="S3215" s="15">
        <v>0.78</v>
      </c>
      <c r="T3215" s="15">
        <v>0.78</v>
      </c>
      <c r="U3215" s="15">
        <v>8.01</v>
      </c>
      <c r="V3215" s="15">
        <v>84469</v>
      </c>
      <c r="W3215" s="15">
        <v>426581</v>
      </c>
      <c r="X3215" s="15">
        <v>676597</v>
      </c>
      <c r="Y3215" s="15">
        <v>250016</v>
      </c>
      <c r="Z3215" s="15">
        <v>2100</v>
      </c>
      <c r="AA3215" s="15">
        <v>3.8140000000000001</v>
      </c>
      <c r="AB3215" s="15">
        <v>40.799999999999997</v>
      </c>
    </row>
    <row r="3216" spans="1:28" ht="15" customHeight="1" x14ac:dyDescent="0.3">
      <c r="A3216" s="15" t="s">
        <v>3344</v>
      </c>
      <c r="B3216" s="15" t="s">
        <v>146</v>
      </c>
      <c r="C3216" s="15" t="s">
        <v>99</v>
      </c>
      <c r="D3216" s="15" t="s">
        <v>106</v>
      </c>
      <c r="E3216" s="15" t="s">
        <v>112</v>
      </c>
      <c r="F3216" s="15">
        <v>11.86</v>
      </c>
      <c r="G3216" s="15">
        <v>501.4</v>
      </c>
      <c r="H3216" s="15">
        <v>21.3</v>
      </c>
      <c r="I3216" s="15">
        <v>52.3</v>
      </c>
      <c r="J3216" s="15">
        <v>7.2</v>
      </c>
      <c r="K3216" s="15">
        <v>7.43</v>
      </c>
      <c r="L3216" s="15">
        <v>23.2</v>
      </c>
      <c r="M3216" s="15">
        <v>114.6</v>
      </c>
      <c r="N3216" s="15">
        <v>61.7</v>
      </c>
      <c r="O3216" s="15">
        <v>149.9</v>
      </c>
      <c r="P3216" s="15" t="s">
        <v>116</v>
      </c>
      <c r="Q3216" s="15">
        <v>162.9</v>
      </c>
      <c r="R3216" s="15">
        <v>5.19</v>
      </c>
      <c r="S3216" s="15">
        <v>0.71</v>
      </c>
      <c r="T3216" s="15">
        <v>1.73</v>
      </c>
      <c r="U3216" s="15">
        <v>20.52</v>
      </c>
      <c r="V3216" s="15">
        <v>18197</v>
      </c>
      <c r="W3216" s="15">
        <v>697875</v>
      </c>
      <c r="X3216" s="15">
        <v>373402</v>
      </c>
      <c r="Y3216" s="15">
        <v>-324473</v>
      </c>
      <c r="Z3216" s="15">
        <v>3444</v>
      </c>
      <c r="AA3216" s="15">
        <v>5.9580000000000002</v>
      </c>
      <c r="AB3216" s="15">
        <v>25.7</v>
      </c>
    </row>
    <row r="3217" spans="1:28" ht="15" customHeight="1" x14ac:dyDescent="0.3">
      <c r="A3217" s="15" t="s">
        <v>3345</v>
      </c>
      <c r="B3217" s="15" t="s">
        <v>104</v>
      </c>
      <c r="C3217" s="15" t="s">
        <v>99</v>
      </c>
      <c r="D3217" s="15" t="s">
        <v>132</v>
      </c>
      <c r="E3217" s="15" t="s">
        <v>112</v>
      </c>
      <c r="F3217" s="15">
        <v>6.1</v>
      </c>
      <c r="G3217" s="15">
        <v>287.5</v>
      </c>
      <c r="H3217" s="15">
        <v>23.8</v>
      </c>
      <c r="I3217" s="15">
        <v>75.8</v>
      </c>
      <c r="J3217" s="15">
        <v>7.8</v>
      </c>
      <c r="K3217" s="15">
        <v>6.3</v>
      </c>
      <c r="L3217" s="15">
        <v>14.9</v>
      </c>
      <c r="M3217" s="15">
        <v>102.7</v>
      </c>
      <c r="N3217" s="15">
        <v>19.600000000000001</v>
      </c>
      <c r="O3217" s="15">
        <v>88.1</v>
      </c>
      <c r="P3217" s="15" t="s">
        <v>102</v>
      </c>
      <c r="Q3217" s="15">
        <v>230.8</v>
      </c>
      <c r="R3217" s="15">
        <v>1.72</v>
      </c>
      <c r="S3217" s="15">
        <v>0.97</v>
      </c>
      <c r="T3217" s="15">
        <v>1.68</v>
      </c>
      <c r="U3217" s="15">
        <v>10.25</v>
      </c>
      <c r="V3217" s="15">
        <v>99743</v>
      </c>
      <c r="W3217" s="15">
        <v>409318</v>
      </c>
      <c r="X3217" s="15">
        <v>1022366</v>
      </c>
      <c r="Y3217" s="15">
        <v>613048</v>
      </c>
      <c r="Z3217" s="15">
        <v>3495</v>
      </c>
      <c r="AA3217" s="15">
        <v>2.9329999999999998</v>
      </c>
      <c r="AB3217" s="15">
        <v>55.2</v>
      </c>
    </row>
    <row r="3218" spans="1:28" ht="15" customHeight="1" x14ac:dyDescent="0.3">
      <c r="A3218" s="15" t="s">
        <v>3346</v>
      </c>
      <c r="B3218" s="15" t="s">
        <v>137</v>
      </c>
      <c r="C3218" s="15" t="s">
        <v>119</v>
      </c>
      <c r="D3218" s="15" t="s">
        <v>177</v>
      </c>
      <c r="E3218" s="15" t="s">
        <v>112</v>
      </c>
      <c r="F3218" s="15">
        <v>7.56</v>
      </c>
      <c r="G3218" s="15">
        <v>451.4</v>
      </c>
      <c r="H3218" s="15">
        <v>26.7</v>
      </c>
      <c r="I3218" s="15">
        <v>61.7</v>
      </c>
      <c r="J3218" s="15">
        <v>8.1</v>
      </c>
      <c r="K3218" s="15">
        <v>6.26</v>
      </c>
      <c r="L3218" s="15">
        <v>26.5</v>
      </c>
      <c r="M3218" s="15">
        <v>176.2</v>
      </c>
      <c r="N3218" s="15">
        <v>39.4</v>
      </c>
      <c r="O3218" s="15">
        <v>30</v>
      </c>
      <c r="P3218" s="15" t="s">
        <v>102</v>
      </c>
      <c r="Q3218" s="15">
        <v>174.7</v>
      </c>
      <c r="R3218" s="15">
        <v>5.34</v>
      </c>
      <c r="S3218" s="15">
        <v>0.71</v>
      </c>
      <c r="T3218" s="15">
        <v>63.84</v>
      </c>
      <c r="U3218" s="15">
        <v>482.63</v>
      </c>
      <c r="V3218" s="15">
        <v>2852</v>
      </c>
      <c r="W3218" s="15">
        <v>482785</v>
      </c>
      <c r="X3218" s="15">
        <v>1376461</v>
      </c>
      <c r="Y3218" s="15">
        <v>893676</v>
      </c>
      <c r="Z3218" s="15">
        <v>10890</v>
      </c>
      <c r="AA3218" s="15">
        <v>44.319000000000003</v>
      </c>
      <c r="AB3218" s="15">
        <v>51.4</v>
      </c>
    </row>
    <row r="3219" spans="1:28" ht="15" customHeight="1" x14ac:dyDescent="0.3">
      <c r="A3219" s="15" t="s">
        <v>3347</v>
      </c>
      <c r="B3219" s="15" t="s">
        <v>126</v>
      </c>
      <c r="C3219" s="15" t="s">
        <v>114</v>
      </c>
      <c r="D3219" s="15" t="s">
        <v>106</v>
      </c>
      <c r="E3219" s="15" t="s">
        <v>112</v>
      </c>
      <c r="F3219" s="15">
        <v>11.84</v>
      </c>
      <c r="G3219" s="15">
        <v>265.7</v>
      </c>
      <c r="H3219" s="15">
        <v>23.5</v>
      </c>
      <c r="I3219" s="15">
        <v>52.8</v>
      </c>
      <c r="J3219" s="15">
        <v>9</v>
      </c>
      <c r="K3219" s="15">
        <v>6.57</v>
      </c>
      <c r="L3219" s="15">
        <v>20.6</v>
      </c>
      <c r="M3219" s="15">
        <v>102.6</v>
      </c>
      <c r="N3219" s="15">
        <v>42.7</v>
      </c>
      <c r="O3219" s="15">
        <v>65.5</v>
      </c>
      <c r="P3219" s="15" t="s">
        <v>102</v>
      </c>
      <c r="Q3219" s="15">
        <v>121.8</v>
      </c>
      <c r="R3219" s="15">
        <v>10.31</v>
      </c>
      <c r="S3219" s="15">
        <v>0.79</v>
      </c>
      <c r="T3219" s="15">
        <v>2.93</v>
      </c>
      <c r="U3219" s="15">
        <v>34.69</v>
      </c>
      <c r="V3219" s="15">
        <v>20452</v>
      </c>
      <c r="W3219" s="15">
        <v>750587</v>
      </c>
      <c r="X3219" s="15">
        <v>709480</v>
      </c>
      <c r="Y3219" s="15">
        <v>-41107</v>
      </c>
      <c r="Z3219" s="15">
        <v>6745</v>
      </c>
      <c r="AA3219" s="15">
        <v>5.1429999999999998</v>
      </c>
      <c r="AB3219" s="15">
        <v>20.8</v>
      </c>
    </row>
    <row r="3220" spans="1:28" ht="15" customHeight="1" x14ac:dyDescent="0.3">
      <c r="A3220" s="15" t="s">
        <v>3348</v>
      </c>
      <c r="B3220" s="15" t="s">
        <v>126</v>
      </c>
      <c r="C3220" s="15" t="s">
        <v>119</v>
      </c>
      <c r="D3220" s="15" t="s">
        <v>130</v>
      </c>
      <c r="E3220" s="15" t="s">
        <v>120</v>
      </c>
      <c r="F3220" s="15">
        <v>7.59</v>
      </c>
      <c r="G3220" s="15"/>
      <c r="H3220" s="15">
        <v>30.3</v>
      </c>
      <c r="I3220" s="15">
        <v>52</v>
      </c>
      <c r="J3220" s="15">
        <v>7.6</v>
      </c>
      <c r="K3220" s="15">
        <v>7.43</v>
      </c>
      <c r="L3220" s="15">
        <v>8</v>
      </c>
      <c r="M3220" s="15">
        <v>112.2</v>
      </c>
      <c r="N3220" s="15">
        <v>50.4</v>
      </c>
      <c r="O3220" s="15">
        <v>116.9</v>
      </c>
      <c r="P3220" s="15" t="s">
        <v>107</v>
      </c>
      <c r="Q3220" s="15">
        <v>187</v>
      </c>
      <c r="R3220" s="15">
        <v>5.19</v>
      </c>
      <c r="S3220" s="15">
        <v>0.68</v>
      </c>
      <c r="T3220" s="15">
        <v>0.59</v>
      </c>
      <c r="U3220" s="15">
        <v>4.4800000000000004</v>
      </c>
      <c r="V3220" s="15">
        <v>58491</v>
      </c>
      <c r="W3220" s="15">
        <v>614444</v>
      </c>
      <c r="X3220" s="15">
        <v>262040</v>
      </c>
      <c r="Y3220" s="15">
        <v>-352404</v>
      </c>
      <c r="Z3220" s="15">
        <v>6616</v>
      </c>
      <c r="AA3220" s="15">
        <v>0.67700000000000005</v>
      </c>
      <c r="AB3220" s="15">
        <v>45.9</v>
      </c>
    </row>
    <row r="3221" spans="1:28" ht="15" customHeight="1" x14ac:dyDescent="0.3">
      <c r="A3221" s="15" t="s">
        <v>3349</v>
      </c>
      <c r="B3221" s="15" t="s">
        <v>126</v>
      </c>
      <c r="C3221" s="15" t="s">
        <v>129</v>
      </c>
      <c r="D3221" s="15" t="s">
        <v>144</v>
      </c>
      <c r="E3221" s="15" t="s">
        <v>101</v>
      </c>
      <c r="F3221" s="15">
        <v>10.06</v>
      </c>
      <c r="G3221" s="15">
        <v>1093.7</v>
      </c>
      <c r="H3221" s="15">
        <v>29.5</v>
      </c>
      <c r="I3221" s="15">
        <v>67.5</v>
      </c>
      <c r="J3221" s="15">
        <v>6.9</v>
      </c>
      <c r="K3221" s="15">
        <v>6.94</v>
      </c>
      <c r="L3221" s="15">
        <v>29</v>
      </c>
      <c r="M3221" s="15">
        <v>57.5</v>
      </c>
      <c r="N3221" s="15">
        <v>64.900000000000006</v>
      </c>
      <c r="O3221" s="15">
        <v>108.8</v>
      </c>
      <c r="P3221" s="15" t="s">
        <v>107</v>
      </c>
      <c r="Q3221" s="15">
        <v>115.5</v>
      </c>
      <c r="R3221" s="15">
        <v>5.94</v>
      </c>
      <c r="S3221" s="15">
        <v>0.91</v>
      </c>
      <c r="T3221" s="15">
        <v>1.54</v>
      </c>
      <c r="U3221" s="15">
        <v>15.49</v>
      </c>
      <c r="V3221" s="15">
        <v>57757</v>
      </c>
      <c r="W3221" s="15">
        <v>536390</v>
      </c>
      <c r="X3221" s="15">
        <v>894656</v>
      </c>
      <c r="Y3221" s="15">
        <v>358266</v>
      </c>
      <c r="Z3221" s="15">
        <v>5595</v>
      </c>
      <c r="AA3221" s="15">
        <v>2.7690000000000001</v>
      </c>
      <c r="AB3221" s="15">
        <v>61.6</v>
      </c>
    </row>
    <row r="3222" spans="1:28" ht="15" customHeight="1" x14ac:dyDescent="0.3">
      <c r="A3222" s="15" t="s">
        <v>3350</v>
      </c>
      <c r="B3222" s="15" t="s">
        <v>146</v>
      </c>
      <c r="C3222" s="15" t="s">
        <v>114</v>
      </c>
      <c r="D3222" s="15" t="s">
        <v>115</v>
      </c>
      <c r="E3222" s="15" t="s">
        <v>112</v>
      </c>
      <c r="F3222" s="15">
        <v>3.15</v>
      </c>
      <c r="G3222" s="15">
        <v>765.6</v>
      </c>
      <c r="H3222" s="15">
        <v>26.1</v>
      </c>
      <c r="I3222" s="15">
        <v>49.6</v>
      </c>
      <c r="J3222" s="15">
        <v>8.1999999999999993</v>
      </c>
      <c r="K3222" s="15">
        <v>6.48</v>
      </c>
      <c r="L3222" s="15">
        <v>17.7</v>
      </c>
      <c r="M3222" s="15">
        <v>122.5</v>
      </c>
      <c r="N3222" s="15">
        <v>70.2</v>
      </c>
      <c r="O3222" s="15">
        <v>147.9</v>
      </c>
      <c r="P3222" s="15" t="s">
        <v>127</v>
      </c>
      <c r="Q3222" s="15">
        <v>173.2</v>
      </c>
      <c r="R3222" s="15">
        <v>2.4900000000000002</v>
      </c>
      <c r="S3222" s="15">
        <v>0.97</v>
      </c>
      <c r="T3222" s="15">
        <v>4.37</v>
      </c>
      <c r="U3222" s="15">
        <v>13.77</v>
      </c>
      <c r="V3222" s="15">
        <v>19898</v>
      </c>
      <c r="W3222" s="15">
        <v>176193</v>
      </c>
      <c r="X3222" s="15">
        <v>273995</v>
      </c>
      <c r="Y3222" s="15">
        <v>97802</v>
      </c>
      <c r="Z3222" s="15">
        <v>4574</v>
      </c>
      <c r="AA3222" s="15">
        <v>3.01</v>
      </c>
      <c r="AB3222" s="15">
        <v>46.4</v>
      </c>
    </row>
    <row r="3223" spans="1:28" ht="15" customHeight="1" x14ac:dyDescent="0.3">
      <c r="A3223" s="15" t="s">
        <v>3351</v>
      </c>
      <c r="B3223" s="15" t="s">
        <v>118</v>
      </c>
      <c r="C3223" s="15" t="s">
        <v>110</v>
      </c>
      <c r="D3223" s="15" t="s">
        <v>106</v>
      </c>
      <c r="E3223" s="15" t="s">
        <v>112</v>
      </c>
      <c r="F3223" s="15">
        <v>0.95</v>
      </c>
      <c r="G3223" s="15">
        <v>370.5</v>
      </c>
      <c r="H3223" s="15">
        <v>18</v>
      </c>
      <c r="I3223" s="15">
        <v>53.2</v>
      </c>
      <c r="J3223" s="15">
        <v>7.4</v>
      </c>
      <c r="K3223" s="15">
        <v>7.32</v>
      </c>
      <c r="L3223" s="15">
        <v>23.2</v>
      </c>
      <c r="M3223" s="15">
        <v>98.5</v>
      </c>
      <c r="N3223" s="15">
        <v>75.400000000000006</v>
      </c>
      <c r="O3223" s="15">
        <v>114.8</v>
      </c>
      <c r="P3223" s="15" t="s">
        <v>102</v>
      </c>
      <c r="Q3223" s="15">
        <v>205.4</v>
      </c>
      <c r="R3223" s="15">
        <v>8.4600000000000009</v>
      </c>
      <c r="S3223" s="15">
        <v>0.91</v>
      </c>
      <c r="T3223" s="15">
        <v>1.68</v>
      </c>
      <c r="U3223" s="15">
        <v>1.6</v>
      </c>
      <c r="V3223" s="15">
        <v>18421</v>
      </c>
      <c r="W3223" s="15">
        <v>63483</v>
      </c>
      <c r="X3223" s="15">
        <v>29474</v>
      </c>
      <c r="Y3223" s="15">
        <v>-34009</v>
      </c>
      <c r="Z3223" s="15">
        <v>436</v>
      </c>
      <c r="AA3223" s="15">
        <v>3.67</v>
      </c>
      <c r="AB3223" s="15">
        <v>28.9</v>
      </c>
    </row>
    <row r="3224" spans="1:28" ht="15" customHeight="1" x14ac:dyDescent="0.3">
      <c r="A3224" s="15" t="s">
        <v>3352</v>
      </c>
      <c r="B3224" s="15" t="s">
        <v>122</v>
      </c>
      <c r="C3224" s="15" t="s">
        <v>170</v>
      </c>
      <c r="D3224" s="15" t="s">
        <v>132</v>
      </c>
      <c r="E3224" s="15" t="s">
        <v>101</v>
      </c>
      <c r="F3224" s="15">
        <v>12.72</v>
      </c>
      <c r="G3224" s="15">
        <v>870.3</v>
      </c>
      <c r="H3224" s="15">
        <v>25.7</v>
      </c>
      <c r="I3224" s="15">
        <v>70.7</v>
      </c>
      <c r="J3224" s="15">
        <v>7.6</v>
      </c>
      <c r="K3224" s="15">
        <v>5.94</v>
      </c>
      <c r="L3224" s="15">
        <v>25</v>
      </c>
      <c r="M3224" s="15">
        <v>138</v>
      </c>
      <c r="N3224" s="15">
        <v>31.7</v>
      </c>
      <c r="O3224" s="15">
        <v>100.6</v>
      </c>
      <c r="P3224" s="15" t="s">
        <v>107</v>
      </c>
      <c r="Q3224" s="15">
        <v>174.1</v>
      </c>
      <c r="R3224" s="15">
        <v>4.67</v>
      </c>
      <c r="S3224" s="15">
        <v>0.98</v>
      </c>
      <c r="T3224" s="15">
        <v>1.18</v>
      </c>
      <c r="U3224" s="15">
        <v>15.01</v>
      </c>
      <c r="V3224" s="15">
        <v>107976</v>
      </c>
      <c r="W3224" s="15">
        <v>820814</v>
      </c>
      <c r="X3224" s="15">
        <v>1620720</v>
      </c>
      <c r="Y3224" s="15">
        <v>799906</v>
      </c>
      <c r="Z3224" s="15">
        <v>10977</v>
      </c>
      <c r="AA3224" s="15">
        <v>1.367</v>
      </c>
      <c r="AB3224" s="15">
        <v>52.1</v>
      </c>
    </row>
    <row r="3225" spans="1:28" ht="15" customHeight="1" x14ac:dyDescent="0.3">
      <c r="A3225" s="15" t="s">
        <v>3353</v>
      </c>
      <c r="B3225" s="15" t="s">
        <v>118</v>
      </c>
      <c r="C3225" s="15" t="s">
        <v>129</v>
      </c>
      <c r="D3225" s="15" t="s">
        <v>106</v>
      </c>
      <c r="E3225" s="15" t="s">
        <v>101</v>
      </c>
      <c r="F3225" s="15">
        <v>11.03</v>
      </c>
      <c r="G3225" s="15">
        <v>609.70000000000005</v>
      </c>
      <c r="H3225" s="15">
        <v>24</v>
      </c>
      <c r="I3225" s="15">
        <v>84.3</v>
      </c>
      <c r="J3225" s="15">
        <v>5.3</v>
      </c>
      <c r="K3225" s="15">
        <v>6.63</v>
      </c>
      <c r="L3225" s="15">
        <v>39.5</v>
      </c>
      <c r="M3225" s="15">
        <v>105.4</v>
      </c>
      <c r="N3225" s="15">
        <v>82.7</v>
      </c>
      <c r="O3225" s="15">
        <v>99.5</v>
      </c>
      <c r="P3225" s="15" t="s">
        <v>116</v>
      </c>
      <c r="Q3225" s="15">
        <v>244.4</v>
      </c>
      <c r="R3225" s="15">
        <v>7.44</v>
      </c>
      <c r="S3225" s="15">
        <v>0.72</v>
      </c>
      <c r="T3225" s="15">
        <v>3.95</v>
      </c>
      <c r="U3225" s="15">
        <v>43.57</v>
      </c>
      <c r="V3225" s="15">
        <v>20090</v>
      </c>
      <c r="W3225" s="15">
        <v>728195</v>
      </c>
      <c r="X3225" s="15">
        <v>875321</v>
      </c>
      <c r="Y3225" s="15">
        <v>147126</v>
      </c>
      <c r="Z3225" s="15">
        <v>3663</v>
      </c>
      <c r="AA3225" s="15">
        <v>11.895</v>
      </c>
      <c r="AB3225" s="15">
        <v>39.5</v>
      </c>
    </row>
    <row r="3226" spans="1:28" ht="15" customHeight="1" x14ac:dyDescent="0.3">
      <c r="A3226" s="15" t="s">
        <v>3354</v>
      </c>
      <c r="B3226" s="15" t="s">
        <v>146</v>
      </c>
      <c r="C3226" s="15" t="s">
        <v>110</v>
      </c>
      <c r="D3226" s="15" t="s">
        <v>115</v>
      </c>
      <c r="E3226" s="15" t="s">
        <v>112</v>
      </c>
      <c r="F3226" s="15">
        <v>3.55</v>
      </c>
      <c r="G3226" s="15">
        <v>457.1</v>
      </c>
      <c r="H3226" s="15">
        <v>20.2</v>
      </c>
      <c r="I3226" s="15">
        <v>58.4</v>
      </c>
      <c r="J3226" s="15">
        <v>6.5</v>
      </c>
      <c r="K3226" s="15">
        <v>7.17</v>
      </c>
      <c r="L3226" s="15">
        <v>25.9</v>
      </c>
      <c r="M3226" s="15">
        <v>117.3</v>
      </c>
      <c r="N3226" s="15">
        <v>65.900000000000006</v>
      </c>
      <c r="O3226" s="15">
        <v>96.9</v>
      </c>
      <c r="P3226" s="15" t="s">
        <v>107</v>
      </c>
      <c r="Q3226" s="15">
        <v>233.4</v>
      </c>
      <c r="R3226" s="15">
        <v>7.55</v>
      </c>
      <c r="S3226" s="15">
        <v>0.96</v>
      </c>
      <c r="T3226" s="15">
        <v>2.37</v>
      </c>
      <c r="U3226" s="15">
        <v>8.41</v>
      </c>
      <c r="V3226" s="15">
        <v>23274</v>
      </c>
      <c r="W3226" s="15">
        <v>241872</v>
      </c>
      <c r="X3226" s="15">
        <v>195734</v>
      </c>
      <c r="Y3226" s="15">
        <v>-46138</v>
      </c>
      <c r="Z3226" s="15">
        <v>7003</v>
      </c>
      <c r="AA3226" s="15">
        <v>1.2010000000000001</v>
      </c>
      <c r="AB3226" s="15">
        <v>25.8</v>
      </c>
    </row>
    <row r="3227" spans="1:28" ht="15" customHeight="1" x14ac:dyDescent="0.3">
      <c r="A3227" s="15" t="s">
        <v>3355</v>
      </c>
      <c r="B3227" s="15" t="s">
        <v>137</v>
      </c>
      <c r="C3227" s="15" t="s">
        <v>114</v>
      </c>
      <c r="D3227" s="15" t="s">
        <v>115</v>
      </c>
      <c r="E3227" s="15" t="s">
        <v>120</v>
      </c>
      <c r="F3227" s="15">
        <v>12.02</v>
      </c>
      <c r="G3227" s="15">
        <v>207.6</v>
      </c>
      <c r="H3227" s="15">
        <v>34.700000000000003</v>
      </c>
      <c r="I3227" s="15">
        <v>34.799999999999997</v>
      </c>
      <c r="J3227" s="15">
        <v>7</v>
      </c>
      <c r="K3227" s="15">
        <v>6.87</v>
      </c>
      <c r="L3227" s="15">
        <v>15</v>
      </c>
      <c r="M3227" s="15">
        <v>129.9</v>
      </c>
      <c r="N3227" s="15">
        <v>49.2</v>
      </c>
      <c r="O3227" s="15">
        <v>125.8</v>
      </c>
      <c r="P3227" s="15" t="s">
        <v>116</v>
      </c>
      <c r="Q3227" s="15">
        <v>120.8</v>
      </c>
      <c r="R3227" s="15">
        <v>1.19</v>
      </c>
      <c r="S3227" s="15">
        <v>0.67</v>
      </c>
      <c r="T3227" s="15">
        <v>1.79</v>
      </c>
      <c r="U3227" s="15">
        <v>21.52</v>
      </c>
      <c r="V3227" s="15">
        <v>23872</v>
      </c>
      <c r="W3227" s="15">
        <v>745133</v>
      </c>
      <c r="X3227" s="15">
        <v>513725</v>
      </c>
      <c r="Y3227" s="15">
        <v>-231408</v>
      </c>
      <c r="Z3227" s="15">
        <v>10342</v>
      </c>
      <c r="AA3227" s="15">
        <v>2.081</v>
      </c>
      <c r="AB3227" s="15">
        <v>39.700000000000003</v>
      </c>
    </row>
    <row r="3228" spans="1:28" ht="15" customHeight="1" x14ac:dyDescent="0.3">
      <c r="A3228" s="15" t="s">
        <v>3356</v>
      </c>
      <c r="B3228" s="15" t="s">
        <v>109</v>
      </c>
      <c r="C3228" s="15" t="s">
        <v>114</v>
      </c>
      <c r="D3228" s="15" t="s">
        <v>115</v>
      </c>
      <c r="E3228" s="15" t="s">
        <v>112</v>
      </c>
      <c r="F3228" s="15">
        <v>1.32</v>
      </c>
      <c r="G3228" s="15">
        <v>80</v>
      </c>
      <c r="H3228" s="15">
        <v>26.3</v>
      </c>
      <c r="I3228" s="15">
        <v>73.7</v>
      </c>
      <c r="J3228" s="15">
        <v>6.4</v>
      </c>
      <c r="K3228" s="15">
        <v>6.95</v>
      </c>
      <c r="L3228" s="15">
        <v>24.3</v>
      </c>
      <c r="M3228" s="15">
        <v>97.6</v>
      </c>
      <c r="N3228" s="15">
        <v>43.4</v>
      </c>
      <c r="O3228" s="15">
        <v>135.19999999999999</v>
      </c>
      <c r="P3228" s="15" t="s">
        <v>107</v>
      </c>
      <c r="Q3228" s="15">
        <v>161.9</v>
      </c>
      <c r="R3228" s="15">
        <v>6.3</v>
      </c>
      <c r="S3228" s="15">
        <v>0.79</v>
      </c>
      <c r="T3228" s="15">
        <v>2.3199999999999998</v>
      </c>
      <c r="U3228" s="15">
        <v>3.06</v>
      </c>
      <c r="V3228" s="15">
        <v>25018</v>
      </c>
      <c r="W3228" s="15">
        <v>76200</v>
      </c>
      <c r="X3228" s="15">
        <v>76555</v>
      </c>
      <c r="Y3228" s="15">
        <v>355</v>
      </c>
      <c r="Z3228" s="15">
        <v>2593</v>
      </c>
      <c r="AA3228" s="15">
        <v>1.18</v>
      </c>
      <c r="AB3228" s="15">
        <v>28.4</v>
      </c>
    </row>
    <row r="3229" spans="1:28" ht="15" customHeight="1" x14ac:dyDescent="0.3">
      <c r="A3229" s="15" t="s">
        <v>3357</v>
      </c>
      <c r="B3229" s="15" t="s">
        <v>104</v>
      </c>
      <c r="C3229" s="15" t="s">
        <v>105</v>
      </c>
      <c r="D3229" s="15" t="s">
        <v>130</v>
      </c>
      <c r="E3229" s="15" t="s">
        <v>112</v>
      </c>
      <c r="F3229" s="15">
        <v>14.58</v>
      </c>
      <c r="G3229" s="15">
        <v>639.9</v>
      </c>
      <c r="H3229" s="15">
        <v>31.1</v>
      </c>
      <c r="I3229" s="15">
        <v>60.5</v>
      </c>
      <c r="J3229" s="15">
        <v>9.1999999999999993</v>
      </c>
      <c r="K3229" s="15">
        <v>6.09</v>
      </c>
      <c r="L3229" s="15">
        <v>22.7</v>
      </c>
      <c r="M3229" s="15">
        <v>148.30000000000001</v>
      </c>
      <c r="N3229" s="15">
        <v>63.9</v>
      </c>
      <c r="O3229" s="15">
        <v>65.3</v>
      </c>
      <c r="P3229" s="15" t="s">
        <v>127</v>
      </c>
      <c r="Q3229" s="15">
        <v>167.9</v>
      </c>
      <c r="R3229" s="15">
        <v>3.7</v>
      </c>
      <c r="S3229" s="15">
        <v>0.98</v>
      </c>
      <c r="T3229" s="15">
        <v>1.28</v>
      </c>
      <c r="U3229" s="15">
        <v>18.66</v>
      </c>
      <c r="V3229" s="15">
        <v>64081</v>
      </c>
      <c r="W3229" s="15">
        <v>1000120</v>
      </c>
      <c r="X3229" s="15">
        <v>1195751</v>
      </c>
      <c r="Y3229" s="15">
        <v>195631</v>
      </c>
      <c r="Z3229" s="15">
        <v>10784</v>
      </c>
      <c r="AA3229" s="15">
        <v>1.73</v>
      </c>
      <c r="AB3229" s="15">
        <v>52.5</v>
      </c>
    </row>
    <row r="3230" spans="1:28" ht="15" customHeight="1" x14ac:dyDescent="0.3">
      <c r="A3230" s="15" t="s">
        <v>3358</v>
      </c>
      <c r="B3230" s="15" t="s">
        <v>118</v>
      </c>
      <c r="C3230" s="15" t="s">
        <v>152</v>
      </c>
      <c r="D3230" s="15" t="s">
        <v>130</v>
      </c>
      <c r="E3230" s="15" t="s">
        <v>101</v>
      </c>
      <c r="F3230" s="15">
        <v>2.5099999999999998</v>
      </c>
      <c r="G3230" s="15">
        <v>1026.5</v>
      </c>
      <c r="H3230" s="15">
        <v>27.2</v>
      </c>
      <c r="I3230" s="15">
        <v>59.5</v>
      </c>
      <c r="J3230" s="15">
        <v>6.8</v>
      </c>
      <c r="K3230" s="15">
        <v>6.6</v>
      </c>
      <c r="L3230" s="15">
        <v>46.1</v>
      </c>
      <c r="M3230" s="15">
        <v>113.4</v>
      </c>
      <c r="N3230" s="15">
        <v>93</v>
      </c>
      <c r="O3230" s="15">
        <v>136.9</v>
      </c>
      <c r="P3230" s="15" t="s">
        <v>107</v>
      </c>
      <c r="Q3230" s="15">
        <v>140.1</v>
      </c>
      <c r="R3230" s="15">
        <v>7.19</v>
      </c>
      <c r="S3230" s="15">
        <v>0.85</v>
      </c>
      <c r="T3230" s="15">
        <v>1.98</v>
      </c>
      <c r="U3230" s="15">
        <v>4.97</v>
      </c>
      <c r="V3230" s="15">
        <v>70045</v>
      </c>
      <c r="W3230" s="15">
        <v>190083</v>
      </c>
      <c r="X3230" s="15">
        <v>348124</v>
      </c>
      <c r="Y3230" s="15">
        <v>158041</v>
      </c>
      <c r="Z3230" s="15">
        <v>2129</v>
      </c>
      <c r="AA3230" s="15">
        <v>2.3340000000000001</v>
      </c>
      <c r="AB3230" s="15">
        <v>36.799999999999997</v>
      </c>
    </row>
    <row r="3231" spans="1:28" ht="15" customHeight="1" x14ac:dyDescent="0.3">
      <c r="A3231" s="15" t="s">
        <v>3359</v>
      </c>
      <c r="B3231" s="15" t="s">
        <v>109</v>
      </c>
      <c r="C3231" s="15" t="s">
        <v>170</v>
      </c>
      <c r="D3231" s="15" t="s">
        <v>106</v>
      </c>
      <c r="E3231" s="15" t="s">
        <v>101</v>
      </c>
      <c r="F3231" s="15">
        <v>7.34</v>
      </c>
      <c r="G3231" s="15">
        <v>665.7</v>
      </c>
      <c r="H3231" s="15">
        <v>30.6</v>
      </c>
      <c r="I3231" s="15">
        <v>52.1</v>
      </c>
      <c r="J3231" s="15">
        <v>5.8</v>
      </c>
      <c r="K3231" s="15">
        <v>6.55</v>
      </c>
      <c r="L3231" s="15">
        <v>43</v>
      </c>
      <c r="M3231" s="15">
        <v>134.69999999999999</v>
      </c>
      <c r="N3231" s="15">
        <v>34.299999999999997</v>
      </c>
      <c r="O3231" s="15">
        <v>120.7</v>
      </c>
      <c r="P3231" s="15" t="s">
        <v>107</v>
      </c>
      <c r="Q3231" s="15">
        <v>182</v>
      </c>
      <c r="R3231" s="15">
        <v>4.47</v>
      </c>
      <c r="S3231" s="15">
        <v>0.68</v>
      </c>
      <c r="T3231" s="15">
        <v>4.2699999999999996</v>
      </c>
      <c r="U3231" s="15">
        <v>31.34</v>
      </c>
      <c r="V3231" s="15">
        <v>24809</v>
      </c>
      <c r="W3231" s="15">
        <v>546967</v>
      </c>
      <c r="X3231" s="15">
        <v>777514</v>
      </c>
      <c r="Y3231" s="15">
        <v>230547</v>
      </c>
      <c r="Z3231" s="15">
        <v>5249</v>
      </c>
      <c r="AA3231" s="15">
        <v>5.9710000000000001</v>
      </c>
      <c r="AB3231" s="15">
        <v>35.1</v>
      </c>
    </row>
    <row r="3232" spans="1:28" ht="15" customHeight="1" x14ac:dyDescent="0.3">
      <c r="A3232" s="15" t="s">
        <v>3360</v>
      </c>
      <c r="B3232" s="15" t="s">
        <v>109</v>
      </c>
      <c r="C3232" s="15" t="s">
        <v>99</v>
      </c>
      <c r="D3232" s="15" t="s">
        <v>115</v>
      </c>
      <c r="E3232" s="15" t="s">
        <v>101</v>
      </c>
      <c r="F3232" s="15">
        <v>13.87</v>
      </c>
      <c r="G3232" s="15">
        <v>595</v>
      </c>
      <c r="H3232" s="15">
        <v>28.5</v>
      </c>
      <c r="I3232" s="15">
        <v>63.1</v>
      </c>
      <c r="J3232" s="15">
        <v>7.4</v>
      </c>
      <c r="K3232" s="15">
        <v>6.81</v>
      </c>
      <c r="L3232" s="15">
        <v>38.200000000000003</v>
      </c>
      <c r="M3232" s="15">
        <v>126</v>
      </c>
      <c r="N3232" s="15">
        <v>70.5</v>
      </c>
      <c r="O3232" s="15">
        <v>106.7</v>
      </c>
      <c r="P3232" s="15" t="s">
        <v>127</v>
      </c>
      <c r="Q3232" s="15">
        <v>174.9</v>
      </c>
      <c r="R3232" s="15">
        <v>3.64</v>
      </c>
      <c r="S3232" s="15">
        <v>0.89</v>
      </c>
      <c r="T3232" s="15">
        <v>4.2699999999999996</v>
      </c>
      <c r="U3232" s="15">
        <v>59.22</v>
      </c>
      <c r="V3232" s="15">
        <v>22145</v>
      </c>
      <c r="W3232" s="15">
        <v>962506</v>
      </c>
      <c r="X3232" s="15">
        <v>1311427</v>
      </c>
      <c r="Y3232" s="15">
        <v>348921</v>
      </c>
      <c r="Z3232" s="15">
        <v>21469</v>
      </c>
      <c r="AA3232" s="15">
        <v>2.758</v>
      </c>
      <c r="AB3232" s="15">
        <v>43.6</v>
      </c>
    </row>
    <row r="3233" spans="1:28" ht="15" customHeight="1" x14ac:dyDescent="0.3">
      <c r="A3233" s="15" t="s">
        <v>3361</v>
      </c>
      <c r="B3233" s="15" t="s">
        <v>104</v>
      </c>
      <c r="C3233" s="15" t="s">
        <v>152</v>
      </c>
      <c r="D3233" s="15" t="s">
        <v>115</v>
      </c>
      <c r="E3233" s="15" t="s">
        <v>101</v>
      </c>
      <c r="F3233" s="15">
        <v>5.35</v>
      </c>
      <c r="G3233" s="15">
        <v>712.1</v>
      </c>
      <c r="H3233" s="15">
        <v>31.3</v>
      </c>
      <c r="I3233" s="15">
        <v>86.6</v>
      </c>
      <c r="J3233" s="15">
        <v>7.4</v>
      </c>
      <c r="K3233" s="15">
        <v>6.44</v>
      </c>
      <c r="L3233" s="15">
        <v>35</v>
      </c>
      <c r="M3233" s="15">
        <v>152.4</v>
      </c>
      <c r="N3233" s="15">
        <v>63</v>
      </c>
      <c r="O3233" s="15">
        <v>165.5</v>
      </c>
      <c r="P3233" s="15" t="s">
        <v>107</v>
      </c>
      <c r="Q3233" s="15">
        <v>274.3</v>
      </c>
      <c r="R3233" s="15">
        <v>4.5199999999999996</v>
      </c>
      <c r="S3233" s="15">
        <v>0.8</v>
      </c>
      <c r="T3233" s="15">
        <v>3.85</v>
      </c>
      <c r="U3233" s="15">
        <v>20.6</v>
      </c>
      <c r="V3233" s="15">
        <v>22471</v>
      </c>
      <c r="W3233" s="15">
        <v>412502</v>
      </c>
      <c r="X3233" s="15">
        <v>462903</v>
      </c>
      <c r="Y3233" s="15">
        <v>50401</v>
      </c>
      <c r="Z3233" s="15">
        <v>10568</v>
      </c>
      <c r="AA3233" s="15">
        <v>1.9490000000000001</v>
      </c>
      <c r="AB3233" s="15">
        <v>64.5</v>
      </c>
    </row>
    <row r="3234" spans="1:28" ht="15" customHeight="1" x14ac:dyDescent="0.3">
      <c r="A3234" s="15" t="s">
        <v>3362</v>
      </c>
      <c r="B3234" s="15" t="s">
        <v>122</v>
      </c>
      <c r="C3234" s="15" t="s">
        <v>119</v>
      </c>
      <c r="D3234" s="15" t="s">
        <v>115</v>
      </c>
      <c r="E3234" s="15" t="s">
        <v>101</v>
      </c>
      <c r="F3234" s="15">
        <v>4.51</v>
      </c>
      <c r="G3234" s="15">
        <v>505.3</v>
      </c>
      <c r="H3234" s="15">
        <v>30</v>
      </c>
      <c r="I3234" s="15">
        <v>65.099999999999994</v>
      </c>
      <c r="J3234" s="15">
        <v>7.4</v>
      </c>
      <c r="K3234" s="15">
        <v>5.95</v>
      </c>
      <c r="L3234" s="15">
        <v>26.2</v>
      </c>
      <c r="M3234" s="15">
        <v>175.2</v>
      </c>
      <c r="N3234" s="15">
        <v>41.2</v>
      </c>
      <c r="O3234" s="15">
        <v>116.3</v>
      </c>
      <c r="P3234" s="15" t="s">
        <v>116</v>
      </c>
      <c r="Q3234" s="15">
        <v>179</v>
      </c>
      <c r="R3234" s="15">
        <v>3.81</v>
      </c>
      <c r="S3234" s="15">
        <v>0.67</v>
      </c>
      <c r="T3234" s="15">
        <v>1.8</v>
      </c>
      <c r="U3234" s="15">
        <v>8.1199999999999992</v>
      </c>
      <c r="V3234" s="15">
        <v>20144</v>
      </c>
      <c r="W3234" s="15">
        <v>248234</v>
      </c>
      <c r="X3234" s="15">
        <v>163569</v>
      </c>
      <c r="Y3234" s="15">
        <v>-84665</v>
      </c>
      <c r="Z3234" s="15">
        <v>3665</v>
      </c>
      <c r="AA3234" s="15">
        <v>2.2160000000000002</v>
      </c>
      <c r="AB3234" s="15">
        <v>59.1</v>
      </c>
    </row>
    <row r="3235" spans="1:28" ht="15" customHeight="1" x14ac:dyDescent="0.3">
      <c r="A3235" s="15" t="s">
        <v>3363</v>
      </c>
      <c r="B3235" s="15" t="s">
        <v>122</v>
      </c>
      <c r="C3235" s="15" t="s">
        <v>170</v>
      </c>
      <c r="D3235" s="15" t="s">
        <v>100</v>
      </c>
      <c r="E3235" s="15" t="s">
        <v>112</v>
      </c>
      <c r="F3235" s="15">
        <v>4.97</v>
      </c>
      <c r="G3235" s="15">
        <v>376.6</v>
      </c>
      <c r="H3235" s="15">
        <v>26.5</v>
      </c>
      <c r="I3235" s="15">
        <v>57.8</v>
      </c>
      <c r="J3235" s="15">
        <v>7.2</v>
      </c>
      <c r="K3235" s="15">
        <v>7.08</v>
      </c>
      <c r="L3235" s="15">
        <v>25.8</v>
      </c>
      <c r="M3235" s="15">
        <v>91.9</v>
      </c>
      <c r="N3235" s="15">
        <v>81.7</v>
      </c>
      <c r="O3235" s="15">
        <v>141.80000000000001</v>
      </c>
      <c r="P3235" s="15" t="s">
        <v>102</v>
      </c>
      <c r="Q3235" s="15">
        <v>207.7</v>
      </c>
      <c r="R3235" s="15">
        <v>6.24</v>
      </c>
      <c r="S3235" s="15">
        <v>0.69</v>
      </c>
      <c r="T3235" s="15">
        <v>2.95</v>
      </c>
      <c r="U3235" s="15">
        <v>14.66</v>
      </c>
      <c r="V3235" s="15">
        <v>21856</v>
      </c>
      <c r="W3235" s="15">
        <v>318975</v>
      </c>
      <c r="X3235" s="15">
        <v>320409</v>
      </c>
      <c r="Y3235" s="15">
        <v>1434</v>
      </c>
      <c r="Z3235" s="15">
        <v>2691</v>
      </c>
      <c r="AA3235" s="15">
        <v>5.4480000000000004</v>
      </c>
      <c r="AB3235" s="15">
        <v>47.1</v>
      </c>
    </row>
    <row r="3236" spans="1:28" ht="15" customHeight="1" x14ac:dyDescent="0.3">
      <c r="A3236" s="15" t="s">
        <v>3364</v>
      </c>
      <c r="B3236" s="15" t="s">
        <v>109</v>
      </c>
      <c r="C3236" s="15" t="s">
        <v>129</v>
      </c>
      <c r="D3236" s="15" t="s">
        <v>100</v>
      </c>
      <c r="E3236" s="15" t="s">
        <v>112</v>
      </c>
      <c r="F3236" s="15">
        <v>6.6</v>
      </c>
      <c r="G3236" s="15">
        <v>397.8</v>
      </c>
      <c r="H3236" s="15">
        <v>22.9</v>
      </c>
      <c r="I3236" s="15">
        <v>51</v>
      </c>
      <c r="J3236" s="15">
        <v>8.1</v>
      </c>
      <c r="K3236" s="15">
        <v>6.03</v>
      </c>
      <c r="L3236" s="15">
        <v>27.2</v>
      </c>
      <c r="M3236" s="15">
        <v>165.3</v>
      </c>
      <c r="N3236" s="15">
        <v>72.900000000000006</v>
      </c>
      <c r="O3236" s="15">
        <v>129.30000000000001</v>
      </c>
      <c r="P3236" s="15" t="s">
        <v>102</v>
      </c>
      <c r="Q3236" s="15">
        <v>200.8</v>
      </c>
      <c r="R3236" s="15">
        <v>3.59</v>
      </c>
      <c r="S3236" s="15">
        <v>0.97</v>
      </c>
      <c r="T3236" s="15">
        <v>2.0699999999999998</v>
      </c>
      <c r="U3236" s="15">
        <v>13.66</v>
      </c>
      <c r="V3236" s="15">
        <v>24683</v>
      </c>
      <c r="W3236" s="15">
        <v>465413</v>
      </c>
      <c r="X3236" s="15">
        <v>337170</v>
      </c>
      <c r="Y3236" s="15">
        <v>-128243</v>
      </c>
      <c r="Z3236" s="15">
        <v>3115</v>
      </c>
      <c r="AA3236" s="15">
        <v>4.3849999999999998</v>
      </c>
      <c r="AB3236" s="15">
        <v>40.9</v>
      </c>
    </row>
    <row r="3237" spans="1:28" ht="15" customHeight="1" x14ac:dyDescent="0.3">
      <c r="A3237" s="15" t="s">
        <v>3365</v>
      </c>
      <c r="B3237" s="15" t="s">
        <v>137</v>
      </c>
      <c r="C3237" s="15" t="s">
        <v>119</v>
      </c>
      <c r="D3237" s="15" t="s">
        <v>106</v>
      </c>
      <c r="E3237" s="15" t="s">
        <v>120</v>
      </c>
      <c r="F3237" s="15">
        <v>13.1</v>
      </c>
      <c r="G3237" s="15">
        <v>283.3</v>
      </c>
      <c r="H3237" s="15">
        <v>34.200000000000003</v>
      </c>
      <c r="I3237" s="15">
        <v>63.2</v>
      </c>
      <c r="J3237" s="15">
        <v>8.5</v>
      </c>
      <c r="K3237" s="15">
        <v>7.36</v>
      </c>
      <c r="L3237" s="15"/>
      <c r="M3237" s="15">
        <v>133.4</v>
      </c>
      <c r="N3237" s="15">
        <v>81.900000000000006</v>
      </c>
      <c r="O3237" s="15">
        <v>91.5</v>
      </c>
      <c r="P3237" s="15" t="s">
        <v>116</v>
      </c>
      <c r="Q3237" s="15">
        <v>295.5</v>
      </c>
      <c r="R3237" s="15">
        <v>4.93</v>
      </c>
      <c r="S3237" s="15">
        <v>0.91</v>
      </c>
      <c r="T3237" s="15">
        <v>1.32</v>
      </c>
      <c r="U3237" s="15">
        <v>17.29</v>
      </c>
      <c r="V3237" s="15">
        <v>20422</v>
      </c>
      <c r="W3237" s="15">
        <v>990637</v>
      </c>
      <c r="X3237" s="15">
        <v>353096</v>
      </c>
      <c r="Y3237" s="15">
        <v>-637541</v>
      </c>
      <c r="Z3237" s="15">
        <v>3532</v>
      </c>
      <c r="AA3237" s="15">
        <v>4.8949999999999996</v>
      </c>
      <c r="AB3237" s="15">
        <v>37</v>
      </c>
    </row>
    <row r="3238" spans="1:28" ht="15" customHeight="1" x14ac:dyDescent="0.3">
      <c r="A3238" s="15" t="s">
        <v>3366</v>
      </c>
      <c r="B3238" s="15" t="s">
        <v>137</v>
      </c>
      <c r="C3238" s="15" t="s">
        <v>114</v>
      </c>
      <c r="D3238" s="15" t="s">
        <v>106</v>
      </c>
      <c r="E3238" s="15" t="s">
        <v>112</v>
      </c>
      <c r="F3238" s="15">
        <v>14.6</v>
      </c>
      <c r="G3238" s="15">
        <v>197.3</v>
      </c>
      <c r="H3238" s="15">
        <v>22.8</v>
      </c>
      <c r="I3238" s="15">
        <v>46.4</v>
      </c>
      <c r="J3238" s="15">
        <v>7.2</v>
      </c>
      <c r="K3238" s="15">
        <v>6.66</v>
      </c>
      <c r="L3238" s="15">
        <v>20</v>
      </c>
      <c r="M3238" s="15">
        <v>49.7</v>
      </c>
      <c r="N3238" s="15">
        <v>43</v>
      </c>
      <c r="O3238" s="15">
        <v>64.099999999999994</v>
      </c>
      <c r="P3238" s="15" t="s">
        <v>127</v>
      </c>
      <c r="Q3238" s="15">
        <v>122.2</v>
      </c>
      <c r="R3238" s="15">
        <v>4.45</v>
      </c>
      <c r="S3238" s="15">
        <v>0.83</v>
      </c>
      <c r="T3238" s="15">
        <v>2.89</v>
      </c>
      <c r="U3238" s="15">
        <v>42.19</v>
      </c>
      <c r="V3238" s="15">
        <v>23805</v>
      </c>
      <c r="W3238" s="15">
        <v>764228</v>
      </c>
      <c r="X3238" s="15">
        <v>1004333</v>
      </c>
      <c r="Y3238" s="15">
        <v>240105</v>
      </c>
      <c r="Z3238" s="15">
        <v>7973</v>
      </c>
      <c r="AA3238" s="15">
        <v>5.2919999999999998</v>
      </c>
      <c r="AB3238" s="15">
        <v>32.299999999999997</v>
      </c>
    </row>
    <row r="3239" spans="1:28" ht="15" customHeight="1" x14ac:dyDescent="0.3">
      <c r="A3239" s="15" t="s">
        <v>3367</v>
      </c>
      <c r="B3239" s="15" t="s">
        <v>109</v>
      </c>
      <c r="C3239" s="15" t="s">
        <v>152</v>
      </c>
      <c r="D3239" s="15" t="s">
        <v>111</v>
      </c>
      <c r="E3239" s="15" t="s">
        <v>112</v>
      </c>
      <c r="F3239" s="15">
        <v>5.07</v>
      </c>
      <c r="G3239" s="15">
        <v>152.5</v>
      </c>
      <c r="H3239" s="15">
        <v>25.4</v>
      </c>
      <c r="I3239" s="15">
        <v>65.3</v>
      </c>
      <c r="J3239" s="15">
        <v>6.5</v>
      </c>
      <c r="K3239" s="15">
        <v>6.07</v>
      </c>
      <c r="L3239" s="15">
        <v>27.5</v>
      </c>
      <c r="M3239" s="15">
        <v>81.400000000000006</v>
      </c>
      <c r="N3239" s="15">
        <v>25.6</v>
      </c>
      <c r="O3239" s="15">
        <v>85.9</v>
      </c>
      <c r="P3239" s="15" t="s">
        <v>102</v>
      </c>
      <c r="Q3239" s="15">
        <v>219.3</v>
      </c>
      <c r="R3239" s="15">
        <v>3.61</v>
      </c>
      <c r="S3239" s="15">
        <v>0.8</v>
      </c>
      <c r="T3239" s="15">
        <v>0.74</v>
      </c>
      <c r="U3239" s="15">
        <v>3.75</v>
      </c>
      <c r="V3239" s="15">
        <v>73797</v>
      </c>
      <c r="W3239" s="15">
        <v>369720</v>
      </c>
      <c r="X3239" s="15">
        <v>276739</v>
      </c>
      <c r="Y3239" s="15">
        <v>-92981</v>
      </c>
      <c r="Z3239" s="15">
        <v>1682</v>
      </c>
      <c r="AA3239" s="15">
        <v>2.2290000000000001</v>
      </c>
      <c r="AB3239" s="15">
        <v>50</v>
      </c>
    </row>
    <row r="3240" spans="1:28" ht="15" customHeight="1" x14ac:dyDescent="0.3">
      <c r="A3240" s="15" t="s">
        <v>3368</v>
      </c>
      <c r="B3240" s="15" t="s">
        <v>137</v>
      </c>
      <c r="C3240" s="15" t="s">
        <v>119</v>
      </c>
      <c r="D3240" s="15" t="s">
        <v>132</v>
      </c>
      <c r="E3240" s="15" t="s">
        <v>101</v>
      </c>
      <c r="F3240" s="15">
        <v>5.33</v>
      </c>
      <c r="G3240" s="15">
        <v>822.4</v>
      </c>
      <c r="H3240" s="15">
        <v>29.8</v>
      </c>
      <c r="I3240" s="15">
        <v>72.3</v>
      </c>
      <c r="J3240" s="15">
        <v>5.4</v>
      </c>
      <c r="K3240" s="15">
        <v>7.06</v>
      </c>
      <c r="L3240" s="15">
        <v>32.5</v>
      </c>
      <c r="M3240" s="15">
        <v>146.4</v>
      </c>
      <c r="N3240" s="15">
        <v>55.9</v>
      </c>
      <c r="O3240" s="15">
        <v>87.8</v>
      </c>
      <c r="P3240" s="15" t="s">
        <v>116</v>
      </c>
      <c r="Q3240" s="15">
        <v>368</v>
      </c>
      <c r="R3240" s="15">
        <v>8.39</v>
      </c>
      <c r="S3240" s="15">
        <v>0.95</v>
      </c>
      <c r="T3240" s="15">
        <v>2.0299999999999998</v>
      </c>
      <c r="U3240" s="15">
        <v>10.82</v>
      </c>
      <c r="V3240" s="15">
        <v>92732</v>
      </c>
      <c r="W3240" s="15">
        <v>432412</v>
      </c>
      <c r="X3240" s="15">
        <v>1003360</v>
      </c>
      <c r="Y3240" s="15">
        <v>570948</v>
      </c>
      <c r="Z3240" s="15">
        <v>1831</v>
      </c>
      <c r="AA3240" s="15">
        <v>5.9089999999999998</v>
      </c>
      <c r="AB3240" s="15">
        <v>56.8</v>
      </c>
    </row>
    <row r="3241" spans="1:28" ht="15" customHeight="1" x14ac:dyDescent="0.3">
      <c r="A3241" s="15" t="s">
        <v>3369</v>
      </c>
      <c r="B3241" s="15" t="s">
        <v>122</v>
      </c>
      <c r="C3241" s="15" t="s">
        <v>99</v>
      </c>
      <c r="D3241" s="15" t="s">
        <v>115</v>
      </c>
      <c r="E3241" s="15" t="s">
        <v>112</v>
      </c>
      <c r="F3241" s="15">
        <v>7.15</v>
      </c>
      <c r="G3241" s="15">
        <v>427</v>
      </c>
      <c r="H3241" s="15">
        <v>27.4</v>
      </c>
      <c r="I3241" s="15">
        <v>62.8</v>
      </c>
      <c r="J3241" s="15">
        <v>8.4</v>
      </c>
      <c r="K3241" s="15">
        <v>6.37</v>
      </c>
      <c r="L3241" s="15">
        <v>23.1</v>
      </c>
      <c r="M3241" s="15">
        <v>122</v>
      </c>
      <c r="N3241" s="15">
        <v>56.7</v>
      </c>
      <c r="O3241" s="15">
        <v>90.8</v>
      </c>
      <c r="P3241" s="15" t="s">
        <v>102</v>
      </c>
      <c r="Q3241" s="15">
        <v>270</v>
      </c>
      <c r="R3241" s="15">
        <v>3.24</v>
      </c>
      <c r="S3241" s="15">
        <v>0.66</v>
      </c>
      <c r="T3241" s="15">
        <v>3.14</v>
      </c>
      <c r="U3241" s="15">
        <v>22.45</v>
      </c>
      <c r="V3241" s="15">
        <v>23211</v>
      </c>
      <c r="W3241" s="15">
        <v>452492</v>
      </c>
      <c r="X3241" s="15">
        <v>521087</v>
      </c>
      <c r="Y3241" s="15">
        <v>68595</v>
      </c>
      <c r="Z3241" s="15">
        <v>7172</v>
      </c>
      <c r="AA3241" s="15">
        <v>3.13</v>
      </c>
      <c r="AB3241" s="15">
        <v>69.3</v>
      </c>
    </row>
    <row r="3242" spans="1:28" ht="15" customHeight="1" x14ac:dyDescent="0.3">
      <c r="A3242" s="15" t="s">
        <v>3370</v>
      </c>
      <c r="B3242" s="15" t="s">
        <v>118</v>
      </c>
      <c r="C3242" s="15" t="s">
        <v>134</v>
      </c>
      <c r="D3242" s="15" t="s">
        <v>177</v>
      </c>
      <c r="E3242" s="15" t="s">
        <v>101</v>
      </c>
      <c r="F3242" s="15">
        <v>12.39</v>
      </c>
      <c r="G3242" s="15">
        <v>468.6</v>
      </c>
      <c r="H3242" s="15">
        <v>31.1</v>
      </c>
      <c r="I3242" s="15">
        <v>64.8</v>
      </c>
      <c r="J3242" s="15">
        <v>7.5</v>
      </c>
      <c r="K3242" s="15">
        <v>7.71</v>
      </c>
      <c r="L3242" s="15">
        <v>33.4</v>
      </c>
      <c r="M3242" s="15">
        <v>80</v>
      </c>
      <c r="N3242" s="15">
        <v>72.599999999999994</v>
      </c>
      <c r="O3242" s="15">
        <v>141.19999999999999</v>
      </c>
      <c r="P3242" s="15" t="s">
        <v>102</v>
      </c>
      <c r="Q3242" s="15">
        <v>111.1</v>
      </c>
      <c r="R3242" s="15">
        <v>3.41</v>
      </c>
      <c r="S3242" s="15">
        <v>0.86</v>
      </c>
      <c r="T3242" s="15">
        <v>18.829999999999998</v>
      </c>
      <c r="U3242" s="15">
        <v>233.3</v>
      </c>
      <c r="V3242" s="15">
        <v>3422</v>
      </c>
      <c r="W3242" s="15">
        <v>630211</v>
      </c>
      <c r="X3242" s="15">
        <v>798353</v>
      </c>
      <c r="Y3242" s="15">
        <v>168142</v>
      </c>
      <c r="Z3242" s="15">
        <v>19326</v>
      </c>
      <c r="AA3242" s="15">
        <v>12.071999999999999</v>
      </c>
      <c r="AB3242" s="15">
        <v>56.4</v>
      </c>
    </row>
    <row r="3243" spans="1:28" ht="15" customHeight="1" x14ac:dyDescent="0.3">
      <c r="A3243" s="15" t="s">
        <v>3371</v>
      </c>
      <c r="B3243" s="15" t="s">
        <v>137</v>
      </c>
      <c r="C3243" s="15" t="s">
        <v>134</v>
      </c>
      <c r="D3243" s="15" t="s">
        <v>111</v>
      </c>
      <c r="E3243" s="15" t="s">
        <v>120</v>
      </c>
      <c r="F3243" s="15">
        <v>12.33</v>
      </c>
      <c r="G3243" s="15">
        <v>690.6</v>
      </c>
      <c r="H3243" s="15">
        <v>27.7</v>
      </c>
      <c r="I3243" s="15">
        <v>57.9</v>
      </c>
      <c r="J3243" s="15">
        <v>6.7</v>
      </c>
      <c r="K3243" s="15">
        <v>6.98</v>
      </c>
      <c r="L3243" s="15">
        <v>19.100000000000001</v>
      </c>
      <c r="M3243" s="15">
        <v>139</v>
      </c>
      <c r="N3243" s="15">
        <v>43.7</v>
      </c>
      <c r="O3243" s="15">
        <v>131.19999999999999</v>
      </c>
      <c r="P3243" s="15" t="s">
        <v>102</v>
      </c>
      <c r="Q3243" s="15">
        <v>139.6</v>
      </c>
      <c r="R3243" s="15">
        <v>7.03</v>
      </c>
      <c r="S3243" s="15">
        <v>0.66</v>
      </c>
      <c r="T3243" s="15">
        <v>1.31</v>
      </c>
      <c r="U3243" s="15">
        <v>16.149999999999999</v>
      </c>
      <c r="V3243" s="15">
        <v>70464</v>
      </c>
      <c r="W3243" s="15">
        <v>666951</v>
      </c>
      <c r="X3243" s="15">
        <v>1137994</v>
      </c>
      <c r="Y3243" s="15">
        <v>471043</v>
      </c>
      <c r="Z3243" s="15">
        <v>3592</v>
      </c>
      <c r="AA3243" s="15">
        <v>4.4960000000000004</v>
      </c>
      <c r="AB3243" s="15">
        <v>26.9</v>
      </c>
    </row>
    <row r="3244" spans="1:28" ht="15" customHeight="1" x14ac:dyDescent="0.3">
      <c r="A3244" s="15" t="s">
        <v>3372</v>
      </c>
      <c r="B3244" s="15" t="s">
        <v>137</v>
      </c>
      <c r="C3244" s="15" t="s">
        <v>152</v>
      </c>
      <c r="D3244" s="15" t="s">
        <v>100</v>
      </c>
      <c r="E3244" s="15" t="s">
        <v>101</v>
      </c>
      <c r="F3244" s="15">
        <v>14.01</v>
      </c>
      <c r="G3244" s="15">
        <v>888.5</v>
      </c>
      <c r="H3244" s="15">
        <v>28.5</v>
      </c>
      <c r="I3244" s="15">
        <v>66.5</v>
      </c>
      <c r="J3244" s="15">
        <v>7.3</v>
      </c>
      <c r="K3244" s="15">
        <v>6.66</v>
      </c>
      <c r="L3244" s="15">
        <v>37.9</v>
      </c>
      <c r="M3244" s="15">
        <v>151.19999999999999</v>
      </c>
      <c r="N3244" s="15">
        <v>45.4</v>
      </c>
      <c r="O3244" s="15">
        <v>109.1</v>
      </c>
      <c r="P3244" s="15" t="s">
        <v>127</v>
      </c>
      <c r="Q3244" s="15">
        <v>196.4</v>
      </c>
      <c r="R3244" s="15">
        <v>5.0199999999999996</v>
      </c>
      <c r="S3244" s="15">
        <v>0.9</v>
      </c>
      <c r="T3244" s="15">
        <v>4.2699999999999996</v>
      </c>
      <c r="U3244" s="15">
        <v>59.82</v>
      </c>
      <c r="V3244" s="15">
        <v>24903</v>
      </c>
      <c r="W3244" s="15">
        <v>923283</v>
      </c>
      <c r="X3244" s="15">
        <v>1489697</v>
      </c>
      <c r="Y3244" s="15">
        <v>566414</v>
      </c>
      <c r="Z3244" s="15">
        <v>7829</v>
      </c>
      <c r="AA3244" s="15">
        <v>7.641</v>
      </c>
      <c r="AB3244" s="15">
        <v>51.6</v>
      </c>
    </row>
    <row r="3245" spans="1:28" ht="15" customHeight="1" x14ac:dyDescent="0.3">
      <c r="A3245" s="15" t="s">
        <v>3373</v>
      </c>
      <c r="B3245" s="15" t="s">
        <v>122</v>
      </c>
      <c r="C3245" s="15" t="s">
        <v>99</v>
      </c>
      <c r="D3245" s="15" t="s">
        <v>100</v>
      </c>
      <c r="E3245" s="15" t="s">
        <v>101</v>
      </c>
      <c r="F3245" s="15">
        <v>1.6</v>
      </c>
      <c r="G3245" s="15">
        <v>945.1</v>
      </c>
      <c r="H3245" s="15">
        <v>26.1</v>
      </c>
      <c r="I3245" s="15">
        <v>72.7</v>
      </c>
      <c r="J3245" s="15">
        <v>6.3</v>
      </c>
      <c r="K3245" s="15">
        <v>7.5</v>
      </c>
      <c r="L3245" s="15">
        <v>26.3</v>
      </c>
      <c r="M3245" s="15">
        <v>80.400000000000006</v>
      </c>
      <c r="N3245" s="15">
        <v>49</v>
      </c>
      <c r="O3245" s="15">
        <v>146.6</v>
      </c>
      <c r="P3245" s="15" t="s">
        <v>102</v>
      </c>
      <c r="Q3245" s="15">
        <v>262.10000000000002</v>
      </c>
      <c r="R3245" s="15">
        <v>5.63</v>
      </c>
      <c r="S3245" s="15">
        <v>0.67</v>
      </c>
      <c r="T3245" s="15">
        <v>1.5</v>
      </c>
      <c r="U3245" s="15">
        <v>2.4</v>
      </c>
      <c r="V3245" s="15">
        <v>25370</v>
      </c>
      <c r="W3245" s="15">
        <v>110892</v>
      </c>
      <c r="X3245" s="15">
        <v>60888</v>
      </c>
      <c r="Y3245" s="15">
        <v>-50004</v>
      </c>
      <c r="Z3245" s="15">
        <v>699</v>
      </c>
      <c r="AA3245" s="15">
        <v>3.4329999999999998</v>
      </c>
      <c r="AB3245" s="15">
        <v>54.8</v>
      </c>
    </row>
    <row r="3246" spans="1:28" ht="15" customHeight="1" x14ac:dyDescent="0.3">
      <c r="A3246" s="15" t="s">
        <v>3374</v>
      </c>
      <c r="B3246" s="15" t="s">
        <v>118</v>
      </c>
      <c r="C3246" s="15" t="s">
        <v>129</v>
      </c>
      <c r="D3246" s="15" t="s">
        <v>100</v>
      </c>
      <c r="E3246" s="15" t="s">
        <v>101</v>
      </c>
      <c r="F3246" s="15">
        <v>5.77</v>
      </c>
      <c r="G3246" s="15">
        <v>865.7</v>
      </c>
      <c r="H3246" s="15">
        <v>26.7</v>
      </c>
      <c r="I3246" s="15">
        <v>66.7</v>
      </c>
      <c r="J3246" s="15">
        <v>6.2</v>
      </c>
      <c r="K3246" s="15">
        <v>7.27</v>
      </c>
      <c r="L3246" s="15">
        <v>27.1</v>
      </c>
      <c r="M3246" s="15">
        <v>77.8</v>
      </c>
      <c r="N3246" s="15">
        <v>41.5</v>
      </c>
      <c r="O3246" s="15">
        <v>131.4</v>
      </c>
      <c r="P3246" s="15" t="s">
        <v>116</v>
      </c>
      <c r="Q3246" s="15">
        <v>181.4</v>
      </c>
      <c r="R3246" s="15">
        <v>3.85</v>
      </c>
      <c r="S3246" s="15">
        <v>0.67</v>
      </c>
      <c r="T3246" s="15">
        <v>2.14</v>
      </c>
      <c r="U3246" s="15">
        <v>12.35</v>
      </c>
      <c r="V3246" s="15">
        <v>21422</v>
      </c>
      <c r="W3246" s="15">
        <v>329228</v>
      </c>
      <c r="X3246" s="15">
        <v>264562</v>
      </c>
      <c r="Y3246" s="15">
        <v>-64666</v>
      </c>
      <c r="Z3246" s="15">
        <v>1600</v>
      </c>
      <c r="AA3246" s="15">
        <v>7.7190000000000003</v>
      </c>
      <c r="AB3246" s="15">
        <v>50.6</v>
      </c>
    </row>
    <row r="3247" spans="1:28" ht="15" customHeight="1" x14ac:dyDescent="0.3">
      <c r="A3247" s="15" t="s">
        <v>3375</v>
      </c>
      <c r="B3247" s="15" t="s">
        <v>109</v>
      </c>
      <c r="C3247" s="15" t="s">
        <v>170</v>
      </c>
      <c r="D3247" s="15" t="s">
        <v>130</v>
      </c>
      <c r="E3247" s="15" t="s">
        <v>112</v>
      </c>
      <c r="F3247" s="15">
        <v>3.54</v>
      </c>
      <c r="G3247" s="15">
        <v>170.4</v>
      </c>
      <c r="H3247" s="15">
        <v>26.6</v>
      </c>
      <c r="I3247" s="15">
        <v>54.2</v>
      </c>
      <c r="J3247" s="15">
        <v>9.1</v>
      </c>
      <c r="K3247" s="15">
        <v>7.03</v>
      </c>
      <c r="L3247" s="15">
        <v>29.2</v>
      </c>
      <c r="M3247" s="15">
        <v>63.1</v>
      </c>
      <c r="N3247" s="15">
        <v>47.7</v>
      </c>
      <c r="O3247" s="15">
        <v>121.4</v>
      </c>
      <c r="P3247" s="15" t="s">
        <v>102</v>
      </c>
      <c r="Q3247" s="15">
        <v>131.80000000000001</v>
      </c>
      <c r="R3247" s="15">
        <v>0.5</v>
      </c>
      <c r="S3247" s="15">
        <v>0.92</v>
      </c>
      <c r="T3247" s="15">
        <v>1.1100000000000001</v>
      </c>
      <c r="U3247" s="15">
        <v>3.93</v>
      </c>
      <c r="V3247" s="15">
        <v>63704</v>
      </c>
      <c r="W3247" s="15">
        <v>206908</v>
      </c>
      <c r="X3247" s="15">
        <v>250357</v>
      </c>
      <c r="Y3247" s="15">
        <v>43449</v>
      </c>
      <c r="Z3247" s="15">
        <v>2544</v>
      </c>
      <c r="AA3247" s="15">
        <v>1.5449999999999999</v>
      </c>
      <c r="AB3247" s="15">
        <v>37.700000000000003</v>
      </c>
    </row>
    <row r="3248" spans="1:28" ht="15" customHeight="1" x14ac:dyDescent="0.3">
      <c r="A3248" s="15" t="s">
        <v>3376</v>
      </c>
      <c r="B3248" s="15" t="s">
        <v>104</v>
      </c>
      <c r="C3248" s="15" t="s">
        <v>152</v>
      </c>
      <c r="D3248" s="15" t="s">
        <v>111</v>
      </c>
      <c r="E3248" s="15" t="s">
        <v>101</v>
      </c>
      <c r="F3248" s="15">
        <v>12.78</v>
      </c>
      <c r="G3248" s="15">
        <v>942.2</v>
      </c>
      <c r="H3248" s="15">
        <v>25.6</v>
      </c>
      <c r="I3248" s="15">
        <v>69.3</v>
      </c>
      <c r="J3248" s="15">
        <v>8.1999999999999993</v>
      </c>
      <c r="K3248" s="15">
        <v>5.2</v>
      </c>
      <c r="L3248" s="15">
        <v>28.3</v>
      </c>
      <c r="M3248" s="15">
        <v>140.1</v>
      </c>
      <c r="N3248" s="15">
        <v>61.8</v>
      </c>
      <c r="O3248" s="15">
        <v>73.2</v>
      </c>
      <c r="P3248" s="15" t="s">
        <v>116</v>
      </c>
      <c r="Q3248" s="15">
        <v>219.4</v>
      </c>
      <c r="R3248" s="15">
        <v>3.03</v>
      </c>
      <c r="S3248" s="15">
        <v>0.79</v>
      </c>
      <c r="T3248" s="15">
        <v>0.3</v>
      </c>
      <c r="U3248" s="15">
        <v>3.83</v>
      </c>
      <c r="V3248" s="15">
        <v>72651</v>
      </c>
      <c r="W3248" s="15">
        <v>699816</v>
      </c>
      <c r="X3248" s="15">
        <v>278253</v>
      </c>
      <c r="Y3248" s="15">
        <v>-421563</v>
      </c>
      <c r="Z3248" s="15">
        <v>2601</v>
      </c>
      <c r="AA3248" s="15">
        <v>1.4730000000000001</v>
      </c>
      <c r="AB3248" s="15">
        <v>60.1</v>
      </c>
    </row>
    <row r="3249" spans="1:28" ht="15" customHeight="1" x14ac:dyDescent="0.3">
      <c r="A3249" s="15" t="s">
        <v>3377</v>
      </c>
      <c r="B3249" s="15" t="s">
        <v>122</v>
      </c>
      <c r="C3249" s="15" t="s">
        <v>105</v>
      </c>
      <c r="D3249" s="15" t="s">
        <v>130</v>
      </c>
      <c r="E3249" s="15" t="s">
        <v>101</v>
      </c>
      <c r="F3249" s="15">
        <v>13.31</v>
      </c>
      <c r="G3249" s="15">
        <v>738.9</v>
      </c>
      <c r="H3249" s="15">
        <v>31.6</v>
      </c>
      <c r="I3249" s="15">
        <v>80.3</v>
      </c>
      <c r="J3249" s="15">
        <v>6.1</v>
      </c>
      <c r="K3249" s="15">
        <v>5.78</v>
      </c>
      <c r="L3249" s="15">
        <v>39.700000000000003</v>
      </c>
      <c r="M3249" s="15">
        <v>105.4</v>
      </c>
      <c r="N3249" s="15">
        <v>78.099999999999994</v>
      </c>
      <c r="O3249" s="15">
        <v>111.8</v>
      </c>
      <c r="P3249" s="15" t="s">
        <v>107</v>
      </c>
      <c r="Q3249" s="15">
        <v>174.9</v>
      </c>
      <c r="R3249" s="15">
        <v>8.58</v>
      </c>
      <c r="S3249" s="15">
        <v>0.8</v>
      </c>
      <c r="T3249" s="15">
        <v>0.59</v>
      </c>
      <c r="U3249" s="15">
        <v>7.85</v>
      </c>
      <c r="V3249" s="15">
        <v>70973</v>
      </c>
      <c r="W3249" s="15">
        <v>1010594</v>
      </c>
      <c r="X3249" s="15">
        <v>557138</v>
      </c>
      <c r="Y3249" s="15">
        <v>-453456</v>
      </c>
      <c r="Z3249" s="15">
        <v>14612</v>
      </c>
      <c r="AA3249" s="15">
        <v>0.53700000000000003</v>
      </c>
      <c r="AB3249" s="15">
        <v>46</v>
      </c>
    </row>
    <row r="3250" spans="1:28" ht="15" customHeight="1" x14ac:dyDescent="0.3">
      <c r="A3250" s="15" t="s">
        <v>3378</v>
      </c>
      <c r="B3250" s="15" t="s">
        <v>126</v>
      </c>
      <c r="C3250" s="15" t="s">
        <v>152</v>
      </c>
      <c r="D3250" s="15" t="s">
        <v>106</v>
      </c>
      <c r="E3250" s="15" t="s">
        <v>112</v>
      </c>
      <c r="F3250" s="15">
        <v>2.88</v>
      </c>
      <c r="G3250" s="15">
        <v>492.6</v>
      </c>
      <c r="H3250" s="15">
        <v>26.6</v>
      </c>
      <c r="I3250" s="15">
        <v>45.1</v>
      </c>
      <c r="J3250" s="15">
        <v>7.3</v>
      </c>
      <c r="K3250" s="15">
        <v>6.43</v>
      </c>
      <c r="L3250" s="15">
        <v>25.3</v>
      </c>
      <c r="M3250" s="15">
        <v>146.19999999999999</v>
      </c>
      <c r="N3250" s="15">
        <v>62.8</v>
      </c>
      <c r="O3250" s="15">
        <v>82.5</v>
      </c>
      <c r="P3250" s="15" t="s">
        <v>102</v>
      </c>
      <c r="Q3250" s="15">
        <v>135.80000000000001</v>
      </c>
      <c r="R3250" s="15">
        <v>7</v>
      </c>
      <c r="S3250" s="15">
        <v>0.91</v>
      </c>
      <c r="T3250" s="15">
        <v>4.72</v>
      </c>
      <c r="U3250" s="15">
        <v>13.59</v>
      </c>
      <c r="V3250" s="15">
        <v>18588</v>
      </c>
      <c r="W3250" s="15">
        <v>154504</v>
      </c>
      <c r="X3250" s="15">
        <v>252611</v>
      </c>
      <c r="Y3250" s="15">
        <v>98107</v>
      </c>
      <c r="Z3250" s="15">
        <v>1479</v>
      </c>
      <c r="AA3250" s="15">
        <v>9.1890000000000001</v>
      </c>
      <c r="AB3250" s="15">
        <v>39</v>
      </c>
    </row>
    <row r="3251" spans="1:28" ht="15" customHeight="1" x14ac:dyDescent="0.3">
      <c r="A3251" s="15" t="s">
        <v>3379</v>
      </c>
      <c r="B3251" s="15" t="s">
        <v>137</v>
      </c>
      <c r="C3251" s="15" t="s">
        <v>114</v>
      </c>
      <c r="D3251" s="15" t="s">
        <v>111</v>
      </c>
      <c r="E3251" s="15" t="s">
        <v>101</v>
      </c>
      <c r="F3251" s="15">
        <v>13.3</v>
      </c>
      <c r="G3251" s="15">
        <v>940.1</v>
      </c>
      <c r="H3251" s="15">
        <v>30.2</v>
      </c>
      <c r="I3251" s="15">
        <v>65.099999999999994</v>
      </c>
      <c r="J3251" s="15">
        <v>5.7</v>
      </c>
      <c r="K3251" s="15">
        <v>7.03</v>
      </c>
      <c r="L3251" s="15">
        <v>28</v>
      </c>
      <c r="M3251" s="15">
        <v>107.9</v>
      </c>
      <c r="N3251" s="15">
        <v>39.799999999999997</v>
      </c>
      <c r="O3251" s="15">
        <v>128.6</v>
      </c>
      <c r="P3251" s="15" t="s">
        <v>102</v>
      </c>
      <c r="Q3251" s="15">
        <v>218.7</v>
      </c>
      <c r="R3251" s="15">
        <v>6.73</v>
      </c>
      <c r="S3251" s="15">
        <v>0.94</v>
      </c>
      <c r="T3251" s="15">
        <v>1.21</v>
      </c>
      <c r="U3251" s="15">
        <v>16.09</v>
      </c>
      <c r="V3251" s="15">
        <v>75757</v>
      </c>
      <c r="W3251" s="15">
        <v>816402</v>
      </c>
      <c r="X3251" s="15">
        <v>1218930</v>
      </c>
      <c r="Y3251" s="15">
        <v>402528</v>
      </c>
      <c r="Z3251" s="15">
        <v>4193</v>
      </c>
      <c r="AA3251" s="15">
        <v>3.8370000000000002</v>
      </c>
      <c r="AB3251" s="15">
        <v>48.9</v>
      </c>
    </row>
    <row r="3252" spans="1:28" ht="15" customHeight="1" x14ac:dyDescent="0.3">
      <c r="A3252" s="15" t="s">
        <v>3380</v>
      </c>
      <c r="B3252" s="15" t="s">
        <v>146</v>
      </c>
      <c r="C3252" s="15" t="s">
        <v>152</v>
      </c>
      <c r="D3252" s="15" t="s">
        <v>100</v>
      </c>
      <c r="E3252" s="15" t="s">
        <v>101</v>
      </c>
      <c r="F3252" s="15">
        <v>4.03</v>
      </c>
      <c r="G3252" s="15">
        <v>816.7</v>
      </c>
      <c r="H3252" s="15">
        <v>26.5</v>
      </c>
      <c r="I3252" s="15">
        <v>80.900000000000006</v>
      </c>
      <c r="J3252" s="15">
        <v>7.9</v>
      </c>
      <c r="K3252" s="15">
        <v>6.86</v>
      </c>
      <c r="L3252" s="15">
        <v>30.6</v>
      </c>
      <c r="M3252" s="15">
        <v>112</v>
      </c>
      <c r="N3252" s="15">
        <v>55.2</v>
      </c>
      <c r="O3252" s="15">
        <v>99.5</v>
      </c>
      <c r="P3252" s="15" t="s">
        <v>107</v>
      </c>
      <c r="Q3252" s="15">
        <v>248.1</v>
      </c>
      <c r="R3252" s="15">
        <v>6.44</v>
      </c>
      <c r="S3252" s="15">
        <v>0.86</v>
      </c>
      <c r="T3252" s="15">
        <v>3.53</v>
      </c>
      <c r="U3252" s="15">
        <v>14.23</v>
      </c>
      <c r="V3252" s="15">
        <v>28570</v>
      </c>
      <c r="W3252" s="15">
        <v>294799</v>
      </c>
      <c r="X3252" s="15">
        <v>406551</v>
      </c>
      <c r="Y3252" s="15">
        <v>111752</v>
      </c>
      <c r="Z3252" s="15">
        <v>2328</v>
      </c>
      <c r="AA3252" s="15">
        <v>6.1130000000000004</v>
      </c>
      <c r="AB3252" s="15">
        <v>48.7</v>
      </c>
    </row>
    <row r="3253" spans="1:28" ht="15" customHeight="1" x14ac:dyDescent="0.3">
      <c r="A3253" s="15" t="s">
        <v>3381</v>
      </c>
      <c r="B3253" s="15" t="s">
        <v>118</v>
      </c>
      <c r="C3253" s="15" t="s">
        <v>105</v>
      </c>
      <c r="D3253" s="15" t="s">
        <v>111</v>
      </c>
      <c r="E3253" s="15" t="s">
        <v>112</v>
      </c>
      <c r="F3253" s="15">
        <v>6.33</v>
      </c>
      <c r="G3253" s="15">
        <v>221</v>
      </c>
      <c r="H3253" s="15">
        <v>25</v>
      </c>
      <c r="I3253" s="15">
        <v>55.8</v>
      </c>
      <c r="J3253" s="15">
        <v>8.1</v>
      </c>
      <c r="K3253" s="15">
        <v>6.65</v>
      </c>
      <c r="L3253" s="15">
        <v>20</v>
      </c>
      <c r="M3253" s="15">
        <v>78.099999999999994</v>
      </c>
      <c r="N3253" s="15">
        <v>62.8</v>
      </c>
      <c r="O3253" s="15">
        <v>115.8</v>
      </c>
      <c r="P3253" s="15" t="s">
        <v>127</v>
      </c>
      <c r="Q3253" s="15">
        <v>187.1</v>
      </c>
      <c r="R3253" s="15">
        <v>7.04</v>
      </c>
      <c r="S3253" s="15">
        <v>0.97</v>
      </c>
      <c r="T3253" s="15">
        <v>1.04</v>
      </c>
      <c r="U3253" s="15">
        <v>6.58</v>
      </c>
      <c r="V3253" s="15">
        <v>81589</v>
      </c>
      <c r="W3253" s="15">
        <v>472450</v>
      </c>
      <c r="X3253" s="15">
        <v>536856</v>
      </c>
      <c r="Y3253" s="15">
        <v>64406</v>
      </c>
      <c r="Z3253" s="15">
        <v>2388</v>
      </c>
      <c r="AA3253" s="15">
        <v>2.7549999999999999</v>
      </c>
      <c r="AB3253" s="15">
        <v>17.100000000000001</v>
      </c>
    </row>
    <row r="3254" spans="1:28" ht="15" customHeight="1" x14ac:dyDescent="0.3">
      <c r="A3254" s="15" t="s">
        <v>3382</v>
      </c>
      <c r="B3254" s="15" t="s">
        <v>146</v>
      </c>
      <c r="C3254" s="15" t="s">
        <v>123</v>
      </c>
      <c r="D3254" s="15" t="s">
        <v>106</v>
      </c>
      <c r="E3254" s="15" t="s">
        <v>112</v>
      </c>
      <c r="F3254" s="15">
        <v>1</v>
      </c>
      <c r="G3254" s="15">
        <v>381.4</v>
      </c>
      <c r="H3254" s="15">
        <v>24.1</v>
      </c>
      <c r="I3254" s="15">
        <v>44.2</v>
      </c>
      <c r="J3254" s="15">
        <v>7.6</v>
      </c>
      <c r="K3254" s="15">
        <v>6.17</v>
      </c>
      <c r="L3254" s="15">
        <v>19.3</v>
      </c>
      <c r="M3254" s="15">
        <v>108.4</v>
      </c>
      <c r="N3254" s="15">
        <v>44.3</v>
      </c>
      <c r="O3254" s="15">
        <v>108.1</v>
      </c>
      <c r="P3254" s="15" t="s">
        <v>102</v>
      </c>
      <c r="Q3254" s="15">
        <v>188</v>
      </c>
      <c r="R3254" s="15">
        <v>2.65</v>
      </c>
      <c r="S3254" s="15">
        <v>0.89</v>
      </c>
      <c r="T3254" s="15">
        <v>3.16</v>
      </c>
      <c r="U3254" s="15">
        <v>3.16</v>
      </c>
      <c r="V3254" s="15">
        <v>22186</v>
      </c>
      <c r="W3254" s="15">
        <v>72032</v>
      </c>
      <c r="X3254" s="15">
        <v>70108</v>
      </c>
      <c r="Y3254" s="15">
        <v>-1924</v>
      </c>
      <c r="Z3254" s="15">
        <v>512</v>
      </c>
      <c r="AA3254" s="15">
        <v>6.1719999999999997</v>
      </c>
      <c r="AB3254" s="15">
        <v>54.3</v>
      </c>
    </row>
    <row r="3255" spans="1:28" ht="15" customHeight="1" x14ac:dyDescent="0.3">
      <c r="A3255" s="15" t="s">
        <v>3383</v>
      </c>
      <c r="B3255" s="15" t="s">
        <v>146</v>
      </c>
      <c r="C3255" s="15" t="s">
        <v>105</v>
      </c>
      <c r="D3255" s="15" t="s">
        <v>100</v>
      </c>
      <c r="E3255" s="15" t="s">
        <v>112</v>
      </c>
      <c r="F3255" s="15">
        <v>3.8</v>
      </c>
      <c r="G3255" s="15">
        <v>404.2</v>
      </c>
      <c r="H3255" s="15">
        <v>22.5</v>
      </c>
      <c r="I3255" s="15">
        <v>54.2</v>
      </c>
      <c r="J3255" s="15">
        <v>7.3</v>
      </c>
      <c r="K3255" s="15">
        <v>5.48</v>
      </c>
      <c r="L3255" s="15">
        <v>24.1</v>
      </c>
      <c r="M3255" s="15">
        <v>153.80000000000001</v>
      </c>
      <c r="N3255" s="15">
        <v>55</v>
      </c>
      <c r="O3255" s="15">
        <v>105.6</v>
      </c>
      <c r="P3255" s="15" t="s">
        <v>107</v>
      </c>
      <c r="Q3255" s="15">
        <v>47.1</v>
      </c>
      <c r="R3255" s="15">
        <v>5.54</v>
      </c>
      <c r="S3255" s="15">
        <v>0.89</v>
      </c>
      <c r="T3255" s="15">
        <v>0.43</v>
      </c>
      <c r="U3255" s="15">
        <v>1.63</v>
      </c>
      <c r="V3255" s="15">
        <v>24183</v>
      </c>
      <c r="W3255" s="15">
        <v>275102</v>
      </c>
      <c r="X3255" s="15">
        <v>39418</v>
      </c>
      <c r="Y3255" s="15">
        <v>-235684</v>
      </c>
      <c r="Z3255" s="15">
        <v>2811</v>
      </c>
      <c r="AA3255" s="15">
        <v>0.57999999999999996</v>
      </c>
      <c r="AB3255" s="15">
        <v>36.5</v>
      </c>
    </row>
    <row r="3256" spans="1:28" ht="15" customHeight="1" x14ac:dyDescent="0.3">
      <c r="A3256" s="15" t="s">
        <v>3384</v>
      </c>
      <c r="B3256" s="15" t="s">
        <v>137</v>
      </c>
      <c r="C3256" s="15" t="s">
        <v>129</v>
      </c>
      <c r="D3256" s="15" t="s">
        <v>132</v>
      </c>
      <c r="E3256" s="15" t="s">
        <v>101</v>
      </c>
      <c r="F3256" s="15">
        <v>5.31</v>
      </c>
      <c r="G3256" s="15">
        <v>833.2</v>
      </c>
      <c r="H3256" s="15">
        <v>29.7</v>
      </c>
      <c r="I3256" s="15">
        <v>70.3</v>
      </c>
      <c r="J3256" s="15">
        <v>8.5</v>
      </c>
      <c r="K3256" s="15">
        <v>7.5</v>
      </c>
      <c r="L3256" s="15">
        <v>28.8</v>
      </c>
      <c r="M3256" s="15">
        <v>85.1</v>
      </c>
      <c r="N3256" s="15">
        <v>67.099999999999994</v>
      </c>
      <c r="O3256" s="15">
        <v>59.5</v>
      </c>
      <c r="P3256" s="15" t="s">
        <v>102</v>
      </c>
      <c r="Q3256" s="15">
        <v>186.5</v>
      </c>
      <c r="R3256" s="15">
        <v>7.48</v>
      </c>
      <c r="S3256" s="15">
        <v>0.81</v>
      </c>
      <c r="T3256" s="15">
        <v>1.29</v>
      </c>
      <c r="U3256" s="15">
        <v>6.85</v>
      </c>
      <c r="V3256" s="15">
        <v>115800</v>
      </c>
      <c r="W3256" s="15">
        <v>439426</v>
      </c>
      <c r="X3256" s="15">
        <v>793230</v>
      </c>
      <c r="Y3256" s="15">
        <v>353804</v>
      </c>
      <c r="Z3256" s="15">
        <v>2489</v>
      </c>
      <c r="AA3256" s="15">
        <v>2.7519999999999998</v>
      </c>
      <c r="AB3256" s="15">
        <v>43.3</v>
      </c>
    </row>
    <row r="3257" spans="1:28" ht="15" customHeight="1" x14ac:dyDescent="0.3">
      <c r="A3257" s="15" t="s">
        <v>3385</v>
      </c>
      <c r="B3257" s="15" t="s">
        <v>126</v>
      </c>
      <c r="C3257" s="15" t="s">
        <v>119</v>
      </c>
      <c r="D3257" s="15" t="s">
        <v>144</v>
      </c>
      <c r="E3257" s="15" t="s">
        <v>112</v>
      </c>
      <c r="F3257" s="15">
        <v>0.5</v>
      </c>
      <c r="G3257" s="15">
        <v>307.7</v>
      </c>
      <c r="H3257" s="15">
        <v>25.9</v>
      </c>
      <c r="I3257" s="15">
        <v>54.5</v>
      </c>
      <c r="J3257" s="15">
        <v>6.3</v>
      </c>
      <c r="K3257" s="15">
        <v>6.55</v>
      </c>
      <c r="L3257" s="15">
        <v>17.5</v>
      </c>
      <c r="M3257" s="15">
        <v>172</v>
      </c>
      <c r="N3257" s="15">
        <v>61.7</v>
      </c>
      <c r="O3257" s="15">
        <v>149.69999999999999</v>
      </c>
      <c r="P3257" s="15" t="s">
        <v>107</v>
      </c>
      <c r="Q3257" s="15">
        <v>243.8</v>
      </c>
      <c r="R3257" s="15">
        <v>5.82</v>
      </c>
      <c r="S3257" s="15">
        <v>0.94</v>
      </c>
      <c r="T3257" s="15"/>
      <c r="U3257" s="15">
        <v>0.83</v>
      </c>
      <c r="V3257" s="15">
        <v>66904</v>
      </c>
      <c r="W3257" s="15">
        <v>30044</v>
      </c>
      <c r="X3257" s="15">
        <v>55530</v>
      </c>
      <c r="Y3257" s="15">
        <v>25486</v>
      </c>
      <c r="Z3257" s="15">
        <v>315</v>
      </c>
      <c r="AA3257" s="15">
        <v>2.6349999999999998</v>
      </c>
      <c r="AB3257" s="15">
        <v>27.3</v>
      </c>
    </row>
    <row r="3258" spans="1:28" ht="15" customHeight="1" x14ac:dyDescent="0.3">
      <c r="A3258" s="15" t="s">
        <v>3386</v>
      </c>
      <c r="B3258" s="15" t="s">
        <v>137</v>
      </c>
      <c r="C3258" s="15" t="s">
        <v>129</v>
      </c>
      <c r="D3258" s="15" t="s">
        <v>130</v>
      </c>
      <c r="E3258" s="15" t="s">
        <v>101</v>
      </c>
      <c r="F3258" s="15">
        <v>7.34</v>
      </c>
      <c r="G3258" s="15">
        <v>813.3</v>
      </c>
      <c r="H3258" s="15">
        <v>28.7</v>
      </c>
      <c r="I3258" s="15">
        <v>76.5</v>
      </c>
      <c r="J3258" s="15">
        <v>8.1</v>
      </c>
      <c r="K3258" s="15">
        <v>6.73</v>
      </c>
      <c r="L3258" s="15">
        <v>30.6</v>
      </c>
      <c r="M3258" s="15">
        <v>83.5</v>
      </c>
      <c r="N3258" s="15">
        <v>65.099999999999994</v>
      </c>
      <c r="O3258" s="15">
        <v>86.1</v>
      </c>
      <c r="P3258" s="15" t="s">
        <v>116</v>
      </c>
      <c r="Q3258" s="15">
        <v>247.9</v>
      </c>
      <c r="R3258" s="15">
        <v>5.68</v>
      </c>
      <c r="S3258" s="15">
        <v>0.73</v>
      </c>
      <c r="T3258" s="15">
        <v>1.7</v>
      </c>
      <c r="U3258" s="15">
        <v>12.48</v>
      </c>
      <c r="V3258" s="15">
        <v>64774</v>
      </c>
      <c r="W3258" s="15">
        <v>461887</v>
      </c>
      <c r="X3258" s="15">
        <v>808380</v>
      </c>
      <c r="Y3258" s="15">
        <v>346493</v>
      </c>
      <c r="Z3258" s="15">
        <v>2692</v>
      </c>
      <c r="AA3258" s="15">
        <v>4.6360000000000001</v>
      </c>
      <c r="AB3258" s="15">
        <v>64.400000000000006</v>
      </c>
    </row>
    <row r="3259" spans="1:28" ht="15" customHeight="1" x14ac:dyDescent="0.3">
      <c r="A3259" s="15" t="s">
        <v>3387</v>
      </c>
      <c r="B3259" s="15" t="s">
        <v>118</v>
      </c>
      <c r="C3259" s="15" t="s">
        <v>123</v>
      </c>
      <c r="D3259" s="15" t="s">
        <v>100</v>
      </c>
      <c r="E3259" s="15" t="s">
        <v>112</v>
      </c>
      <c r="F3259" s="15">
        <v>4.57</v>
      </c>
      <c r="G3259" s="15">
        <v>417.9</v>
      </c>
      <c r="H3259" s="15">
        <v>22.4</v>
      </c>
      <c r="I3259" s="15">
        <v>61.7</v>
      </c>
      <c r="J3259" s="15">
        <v>8</v>
      </c>
      <c r="K3259" s="15">
        <v>7.18</v>
      </c>
      <c r="L3259" s="15">
        <v>23.5</v>
      </c>
      <c r="M3259" s="15">
        <v>150.30000000000001</v>
      </c>
      <c r="N3259" s="15">
        <v>90.4</v>
      </c>
      <c r="O3259" s="15">
        <v>85</v>
      </c>
      <c r="P3259" s="15" t="s">
        <v>107</v>
      </c>
      <c r="Q3259" s="15">
        <v>268.89999999999998</v>
      </c>
      <c r="R3259" s="15">
        <v>6.27</v>
      </c>
      <c r="S3259" s="15">
        <v>0.9</v>
      </c>
      <c r="T3259" s="15">
        <v>2.2200000000000002</v>
      </c>
      <c r="U3259" s="15">
        <v>10.15</v>
      </c>
      <c r="V3259" s="15">
        <v>22602</v>
      </c>
      <c r="W3259" s="15">
        <v>288776</v>
      </c>
      <c r="X3259" s="15">
        <v>229410</v>
      </c>
      <c r="Y3259" s="15">
        <v>-59366</v>
      </c>
      <c r="Z3259" s="15">
        <v>3248</v>
      </c>
      <c r="AA3259" s="15">
        <v>3.125</v>
      </c>
      <c r="AB3259" s="15">
        <v>41.9</v>
      </c>
    </row>
    <row r="3260" spans="1:28" ht="15" customHeight="1" x14ac:dyDescent="0.3">
      <c r="A3260" s="15" t="s">
        <v>3388</v>
      </c>
      <c r="B3260" s="15" t="s">
        <v>98</v>
      </c>
      <c r="C3260" s="15" t="s">
        <v>105</v>
      </c>
      <c r="D3260" s="15" t="s">
        <v>177</v>
      </c>
      <c r="E3260" s="15" t="s">
        <v>101</v>
      </c>
      <c r="F3260" s="15">
        <v>9.5299999999999994</v>
      </c>
      <c r="G3260" s="15">
        <v>701.8</v>
      </c>
      <c r="H3260" s="15">
        <v>33.5</v>
      </c>
      <c r="I3260" s="15">
        <v>69.7</v>
      </c>
      <c r="J3260" s="15">
        <v>5.6</v>
      </c>
      <c r="K3260" s="15">
        <v>6.31</v>
      </c>
      <c r="L3260" s="15">
        <v>33.1</v>
      </c>
      <c r="M3260" s="15">
        <v>139.69999999999999</v>
      </c>
      <c r="N3260" s="15">
        <v>61.4</v>
      </c>
      <c r="O3260" s="15">
        <v>115.3</v>
      </c>
      <c r="P3260" s="15" t="s">
        <v>107</v>
      </c>
      <c r="Q3260" s="15">
        <v>202.6</v>
      </c>
      <c r="R3260" s="15">
        <v>6.81</v>
      </c>
      <c r="S3260" s="15">
        <v>0.68</v>
      </c>
      <c r="T3260" s="15">
        <v>58.73</v>
      </c>
      <c r="U3260" s="15">
        <v>559.70000000000005</v>
      </c>
      <c r="V3260" s="15">
        <v>3629</v>
      </c>
      <c r="W3260" s="15">
        <v>718819</v>
      </c>
      <c r="X3260" s="15">
        <v>2031151</v>
      </c>
      <c r="Y3260" s="15">
        <v>1312332</v>
      </c>
      <c r="Z3260" s="15">
        <v>25269</v>
      </c>
      <c r="AA3260" s="15">
        <v>22.15</v>
      </c>
      <c r="AB3260" s="15">
        <v>48.2</v>
      </c>
    </row>
    <row r="3261" spans="1:28" ht="15" customHeight="1" x14ac:dyDescent="0.3">
      <c r="A3261" s="15" t="s">
        <v>3389</v>
      </c>
      <c r="B3261" s="15" t="s">
        <v>137</v>
      </c>
      <c r="C3261" s="15" t="s">
        <v>119</v>
      </c>
      <c r="D3261" s="15" t="s">
        <v>144</v>
      </c>
      <c r="E3261" s="15" t="s">
        <v>101</v>
      </c>
      <c r="F3261" s="15">
        <v>9.01</v>
      </c>
      <c r="G3261" s="15">
        <v>887.4</v>
      </c>
      <c r="H3261" s="15">
        <v>27.9</v>
      </c>
      <c r="I3261" s="15">
        <v>75.900000000000006</v>
      </c>
      <c r="J3261" s="15">
        <v>8.3000000000000007</v>
      </c>
      <c r="K3261" s="15">
        <v>7.78</v>
      </c>
      <c r="L3261" s="15">
        <v>27.2</v>
      </c>
      <c r="M3261" s="15">
        <v>85.6</v>
      </c>
      <c r="N3261" s="15">
        <v>60</v>
      </c>
      <c r="O3261" s="15">
        <v>115.5</v>
      </c>
      <c r="P3261" s="15" t="s">
        <v>116</v>
      </c>
      <c r="Q3261" s="15">
        <v>190.9</v>
      </c>
      <c r="R3261" s="15">
        <v>5.93</v>
      </c>
      <c r="S3261" s="15">
        <v>0.98</v>
      </c>
      <c r="T3261" s="15">
        <v>0.41</v>
      </c>
      <c r="U3261" s="15">
        <v>3.69</v>
      </c>
      <c r="V3261" s="15">
        <v>59281</v>
      </c>
      <c r="W3261" s="15">
        <v>540986</v>
      </c>
      <c r="X3261" s="15">
        <v>218747</v>
      </c>
      <c r="Y3261" s="15">
        <v>-322239</v>
      </c>
      <c r="Z3261" s="15">
        <v>2229</v>
      </c>
      <c r="AA3261" s="15">
        <v>1.655</v>
      </c>
      <c r="AB3261" s="15">
        <v>50</v>
      </c>
    </row>
    <row r="3262" spans="1:28" ht="15" customHeight="1" x14ac:dyDescent="0.3">
      <c r="A3262" s="15" t="s">
        <v>3390</v>
      </c>
      <c r="B3262" s="15" t="s">
        <v>104</v>
      </c>
      <c r="C3262" s="15" t="s">
        <v>129</v>
      </c>
      <c r="D3262" s="15" t="s">
        <v>115</v>
      </c>
      <c r="E3262" s="15" t="s">
        <v>101</v>
      </c>
      <c r="F3262" s="15">
        <v>0.89</v>
      </c>
      <c r="G3262" s="15">
        <v>918.3</v>
      </c>
      <c r="H3262" s="15">
        <v>31.8</v>
      </c>
      <c r="I3262" s="15">
        <v>80.900000000000006</v>
      </c>
      <c r="J3262" s="15">
        <v>6.9</v>
      </c>
      <c r="K3262" s="15">
        <v>6.96</v>
      </c>
      <c r="L3262" s="15">
        <v>36.6</v>
      </c>
      <c r="M3262" s="15">
        <v>140.1</v>
      </c>
      <c r="N3262" s="15">
        <v>58.5</v>
      </c>
      <c r="O3262" s="15">
        <v>102.4</v>
      </c>
      <c r="P3262" s="15" t="s">
        <v>102</v>
      </c>
      <c r="Q3262" s="15">
        <v>190.7</v>
      </c>
      <c r="R3262" s="15">
        <v>6.23</v>
      </c>
      <c r="S3262" s="15">
        <v>0.87</v>
      </c>
      <c r="T3262" s="15">
        <v>3.86</v>
      </c>
      <c r="U3262" s="15">
        <v>3.44</v>
      </c>
      <c r="V3262" s="15">
        <v>22663</v>
      </c>
      <c r="W3262" s="15">
        <v>70538</v>
      </c>
      <c r="X3262" s="15">
        <v>77961</v>
      </c>
      <c r="Y3262" s="15">
        <v>7423</v>
      </c>
      <c r="Z3262" s="15">
        <v>1129</v>
      </c>
      <c r="AA3262" s="15">
        <v>3.0470000000000002</v>
      </c>
      <c r="AB3262" s="15">
        <v>62.1</v>
      </c>
    </row>
    <row r="3263" spans="1:28" ht="15" customHeight="1" x14ac:dyDescent="0.3">
      <c r="A3263" s="15" t="s">
        <v>3391</v>
      </c>
      <c r="B3263" s="15" t="s">
        <v>146</v>
      </c>
      <c r="C3263" s="15" t="s">
        <v>134</v>
      </c>
      <c r="D3263" s="15" t="s">
        <v>144</v>
      </c>
      <c r="E3263" s="15" t="s">
        <v>112</v>
      </c>
      <c r="F3263" s="15">
        <v>5.25</v>
      </c>
      <c r="G3263" s="15">
        <v>479.1</v>
      </c>
      <c r="H3263" s="15">
        <v>29.3</v>
      </c>
      <c r="I3263" s="15">
        <v>40.700000000000003</v>
      </c>
      <c r="J3263" s="15">
        <v>8.3000000000000007</v>
      </c>
      <c r="K3263" s="15">
        <v>6.23</v>
      </c>
      <c r="L3263" s="15">
        <v>23.4</v>
      </c>
      <c r="M3263" s="15">
        <v>165.9</v>
      </c>
      <c r="N3263" s="15">
        <v>58</v>
      </c>
      <c r="O3263" s="15">
        <v>43.7</v>
      </c>
      <c r="P3263" s="15" t="s">
        <v>107</v>
      </c>
      <c r="Q3263" s="15">
        <v>98.1</v>
      </c>
      <c r="R3263" s="15">
        <v>5.47</v>
      </c>
      <c r="S3263" s="15">
        <v>0.98</v>
      </c>
      <c r="T3263" s="15">
        <v>1.61</v>
      </c>
      <c r="U3263" s="15">
        <v>8.4499999999999993</v>
      </c>
      <c r="V3263" s="15">
        <v>66744</v>
      </c>
      <c r="W3263" s="15">
        <v>316659</v>
      </c>
      <c r="X3263" s="15">
        <v>563987</v>
      </c>
      <c r="Y3263" s="15">
        <v>247328</v>
      </c>
      <c r="Z3263" s="15">
        <v>3379</v>
      </c>
      <c r="AA3263" s="15">
        <v>2.5009999999999999</v>
      </c>
      <c r="AB3263" s="15">
        <v>39.799999999999997</v>
      </c>
    </row>
    <row r="3264" spans="1:28" ht="15" customHeight="1" x14ac:dyDescent="0.3">
      <c r="A3264" s="15" t="s">
        <v>3392</v>
      </c>
      <c r="B3264" s="15" t="s">
        <v>118</v>
      </c>
      <c r="C3264" s="15" t="s">
        <v>99</v>
      </c>
      <c r="D3264" s="15" t="s">
        <v>111</v>
      </c>
      <c r="E3264" s="15" t="s">
        <v>112</v>
      </c>
      <c r="F3264" s="15">
        <v>12.08</v>
      </c>
      <c r="G3264" s="15">
        <v>442.9</v>
      </c>
      <c r="H3264" s="15">
        <v>28.7</v>
      </c>
      <c r="I3264" s="15">
        <v>57.2</v>
      </c>
      <c r="J3264" s="15">
        <v>7</v>
      </c>
      <c r="K3264" s="15">
        <v>6.98</v>
      </c>
      <c r="L3264" s="15">
        <v>22</v>
      </c>
      <c r="M3264" s="15">
        <v>99.7</v>
      </c>
      <c r="N3264" s="15">
        <v>33.1</v>
      </c>
      <c r="O3264" s="15">
        <v>130.80000000000001</v>
      </c>
      <c r="P3264" s="15" t="s">
        <v>107</v>
      </c>
      <c r="Q3264" s="15">
        <v>152.4</v>
      </c>
      <c r="R3264" s="15">
        <v>5.73</v>
      </c>
      <c r="S3264" s="15">
        <v>0.7</v>
      </c>
      <c r="T3264" s="15">
        <v>1.29</v>
      </c>
      <c r="U3264" s="15">
        <v>15.58</v>
      </c>
      <c r="V3264" s="15">
        <v>62437</v>
      </c>
      <c r="W3264" s="15">
        <v>634334</v>
      </c>
      <c r="X3264" s="15">
        <v>972768</v>
      </c>
      <c r="Y3264" s="15">
        <v>338434</v>
      </c>
      <c r="Z3264" s="15">
        <v>4856</v>
      </c>
      <c r="AA3264" s="15">
        <v>3.2080000000000002</v>
      </c>
      <c r="AB3264" s="15">
        <v>60</v>
      </c>
    </row>
    <row r="3265" spans="1:28" ht="15" customHeight="1" x14ac:dyDescent="0.3">
      <c r="A3265" s="15" t="s">
        <v>3393</v>
      </c>
      <c r="B3265" s="15" t="s">
        <v>98</v>
      </c>
      <c r="C3265" s="15" t="s">
        <v>123</v>
      </c>
      <c r="D3265" s="15" t="s">
        <v>111</v>
      </c>
      <c r="E3265" s="15" t="s">
        <v>112</v>
      </c>
      <c r="F3265" s="15">
        <v>7.24</v>
      </c>
      <c r="G3265" s="15">
        <v>291.8</v>
      </c>
      <c r="H3265" s="15">
        <v>21.8</v>
      </c>
      <c r="I3265" s="15">
        <v>47.4</v>
      </c>
      <c r="J3265" s="15">
        <v>8.9</v>
      </c>
      <c r="K3265" s="15">
        <v>7.25</v>
      </c>
      <c r="L3265" s="15">
        <v>29.9</v>
      </c>
      <c r="M3265" s="15">
        <v>93.9</v>
      </c>
      <c r="N3265" s="15">
        <v>66.2</v>
      </c>
      <c r="O3265" s="15">
        <v>130.5</v>
      </c>
      <c r="P3265" s="15" t="s">
        <v>116</v>
      </c>
      <c r="Q3265" s="15">
        <v>188.5</v>
      </c>
      <c r="R3265" s="15">
        <v>2.4</v>
      </c>
      <c r="S3265" s="15">
        <v>0.71</v>
      </c>
      <c r="T3265" s="15">
        <v>0.63</v>
      </c>
      <c r="U3265" s="15">
        <v>4.5599999999999996</v>
      </c>
      <c r="V3265" s="15">
        <v>73905</v>
      </c>
      <c r="W3265" s="15">
        <v>524858</v>
      </c>
      <c r="X3265" s="15">
        <v>337007</v>
      </c>
      <c r="Y3265" s="15">
        <v>-187851</v>
      </c>
      <c r="Z3265" s="15">
        <v>1674</v>
      </c>
      <c r="AA3265" s="15">
        <v>2.7240000000000002</v>
      </c>
      <c r="AB3265" s="15">
        <v>48.2</v>
      </c>
    </row>
    <row r="3266" spans="1:28" ht="15" customHeight="1" x14ac:dyDescent="0.3">
      <c r="A3266" s="15" t="s">
        <v>3394</v>
      </c>
      <c r="B3266" s="15" t="s">
        <v>146</v>
      </c>
      <c r="C3266" s="15" t="s">
        <v>129</v>
      </c>
      <c r="D3266" s="15" t="s">
        <v>132</v>
      </c>
      <c r="E3266" s="15" t="s">
        <v>112</v>
      </c>
      <c r="F3266" s="15">
        <v>0.88</v>
      </c>
      <c r="G3266" s="15">
        <v>458.2</v>
      </c>
      <c r="H3266" s="15">
        <v>23.7</v>
      </c>
      <c r="I3266" s="15">
        <v>59.7</v>
      </c>
      <c r="J3266" s="15">
        <v>8.5</v>
      </c>
      <c r="K3266" s="15">
        <v>7.78</v>
      </c>
      <c r="L3266" s="15">
        <v>15.9</v>
      </c>
      <c r="M3266" s="15">
        <v>105.1</v>
      </c>
      <c r="N3266" s="15">
        <v>37.9</v>
      </c>
      <c r="O3266" s="15">
        <v>77.5</v>
      </c>
      <c r="P3266" s="15" t="s">
        <v>116</v>
      </c>
      <c r="Q3266" s="15">
        <v>211</v>
      </c>
      <c r="R3266" s="15">
        <v>6.3</v>
      </c>
      <c r="S3266" s="15">
        <v>0.91</v>
      </c>
      <c r="T3266" s="15">
        <v>0.45</v>
      </c>
      <c r="U3266" s="15">
        <v>0.4</v>
      </c>
      <c r="V3266" s="15">
        <v>115240</v>
      </c>
      <c r="W3266" s="15">
        <v>46705</v>
      </c>
      <c r="X3266" s="15">
        <v>46096</v>
      </c>
      <c r="Y3266" s="15">
        <v>-609</v>
      </c>
      <c r="Z3266" s="15">
        <v>345</v>
      </c>
      <c r="AA3266" s="15">
        <v>1.159</v>
      </c>
      <c r="AB3266" s="15">
        <v>31.7</v>
      </c>
    </row>
    <row r="3267" spans="1:28" ht="15" customHeight="1" x14ac:dyDescent="0.3">
      <c r="A3267" s="15" t="s">
        <v>3395</v>
      </c>
      <c r="B3267" s="15" t="s">
        <v>98</v>
      </c>
      <c r="C3267" s="15" t="s">
        <v>110</v>
      </c>
      <c r="D3267" s="15" t="s">
        <v>144</v>
      </c>
      <c r="E3267" s="15" t="s">
        <v>101</v>
      </c>
      <c r="F3267" s="15">
        <v>2.84</v>
      </c>
      <c r="G3267" s="15">
        <v>632.29999999999995</v>
      </c>
      <c r="H3267" s="15">
        <v>26.8</v>
      </c>
      <c r="I3267" s="15">
        <v>66.599999999999994</v>
      </c>
      <c r="J3267" s="15">
        <v>7.3</v>
      </c>
      <c r="K3267" s="15">
        <v>6.54</v>
      </c>
      <c r="L3267" s="15">
        <v>32.4</v>
      </c>
      <c r="M3267" s="15">
        <v>134.4</v>
      </c>
      <c r="N3267" s="15">
        <v>78.599999999999994</v>
      </c>
      <c r="O3267" s="15">
        <v>119.6</v>
      </c>
      <c r="P3267" s="15" t="s">
        <v>127</v>
      </c>
      <c r="Q3267" s="15">
        <v>191.6</v>
      </c>
      <c r="R3267" s="15">
        <v>5.72</v>
      </c>
      <c r="S3267" s="15">
        <v>0.79</v>
      </c>
      <c r="T3267" s="15">
        <v>3.02</v>
      </c>
      <c r="U3267" s="15">
        <v>8.58</v>
      </c>
      <c r="V3267" s="15">
        <v>53413</v>
      </c>
      <c r="W3267" s="15">
        <v>208089</v>
      </c>
      <c r="X3267" s="15">
        <v>458284</v>
      </c>
      <c r="Y3267" s="15">
        <v>250195</v>
      </c>
      <c r="Z3267" s="15">
        <v>1307</v>
      </c>
      <c r="AA3267" s="15">
        <v>6.5650000000000004</v>
      </c>
      <c r="AB3267" s="15">
        <v>44.3</v>
      </c>
    </row>
    <row r="3268" spans="1:28" ht="15" customHeight="1" x14ac:dyDescent="0.3">
      <c r="A3268" s="15" t="s">
        <v>3396</v>
      </c>
      <c r="B3268" s="15" t="s">
        <v>137</v>
      </c>
      <c r="C3268" s="15" t="s">
        <v>170</v>
      </c>
      <c r="D3268" s="15" t="s">
        <v>106</v>
      </c>
      <c r="E3268" s="15" t="s">
        <v>112</v>
      </c>
      <c r="F3268" s="15">
        <v>12.24</v>
      </c>
      <c r="G3268" s="15">
        <v>506.9</v>
      </c>
      <c r="H3268" s="15">
        <v>25.7</v>
      </c>
      <c r="I3268" s="15">
        <v>48.5</v>
      </c>
      <c r="J3268" s="15">
        <v>8.1</v>
      </c>
      <c r="K3268" s="15">
        <v>7.4</v>
      </c>
      <c r="L3268" s="15">
        <v>30</v>
      </c>
      <c r="M3268" s="15">
        <v>135.30000000000001</v>
      </c>
      <c r="N3268" s="15">
        <v>60.5</v>
      </c>
      <c r="O3268" s="15">
        <v>86.7</v>
      </c>
      <c r="P3268" s="15" t="s">
        <v>116</v>
      </c>
      <c r="Q3268" s="15">
        <v>187.7</v>
      </c>
      <c r="R3268" s="15">
        <v>4.62</v>
      </c>
      <c r="S3268" s="15">
        <v>0.79</v>
      </c>
      <c r="T3268" s="15">
        <v>1.96</v>
      </c>
      <c r="U3268" s="15">
        <v>23.99</v>
      </c>
      <c r="V3268" s="15">
        <v>22664</v>
      </c>
      <c r="W3268" s="15">
        <v>793612</v>
      </c>
      <c r="X3268" s="15">
        <v>543709</v>
      </c>
      <c r="Y3268" s="15">
        <v>-249903</v>
      </c>
      <c r="Z3268" s="15">
        <v>3887</v>
      </c>
      <c r="AA3268" s="15">
        <v>6.1719999999999997</v>
      </c>
      <c r="AB3268" s="15">
        <v>35.700000000000003</v>
      </c>
    </row>
    <row r="3269" spans="1:28" ht="15" customHeight="1" x14ac:dyDescent="0.3">
      <c r="A3269" s="15" t="s">
        <v>3397</v>
      </c>
      <c r="B3269" s="15" t="s">
        <v>118</v>
      </c>
      <c r="C3269" s="15" t="s">
        <v>152</v>
      </c>
      <c r="D3269" s="15" t="s">
        <v>106</v>
      </c>
      <c r="E3269" s="15" t="s">
        <v>101</v>
      </c>
      <c r="F3269" s="15">
        <v>6.89</v>
      </c>
      <c r="G3269" s="15">
        <v>545</v>
      </c>
      <c r="H3269" s="15">
        <v>24.2</v>
      </c>
      <c r="I3269" s="15">
        <v>75.3</v>
      </c>
      <c r="J3269" s="15">
        <v>8</v>
      </c>
      <c r="K3269" s="15">
        <v>7.26</v>
      </c>
      <c r="L3269" s="15">
        <v>31.5</v>
      </c>
      <c r="M3269" s="15">
        <v>119.3</v>
      </c>
      <c r="N3269" s="15">
        <v>40</v>
      </c>
      <c r="O3269" s="15">
        <v>86.9</v>
      </c>
      <c r="P3269" s="15" t="s">
        <v>127</v>
      </c>
      <c r="Q3269" s="15">
        <v>117</v>
      </c>
      <c r="R3269" s="15">
        <v>4.79</v>
      </c>
      <c r="S3269" s="15">
        <v>0.85</v>
      </c>
      <c r="T3269" s="15">
        <v>2.72</v>
      </c>
      <c r="U3269" s="15">
        <v>18.739999999999998</v>
      </c>
      <c r="V3269" s="15">
        <v>20560</v>
      </c>
      <c r="W3269" s="15">
        <v>346486</v>
      </c>
      <c r="X3269" s="15">
        <v>385294</v>
      </c>
      <c r="Y3269" s="15">
        <v>38808</v>
      </c>
      <c r="Z3269" s="15">
        <v>3155</v>
      </c>
      <c r="AA3269" s="15">
        <v>5.94</v>
      </c>
      <c r="AB3269" s="15">
        <v>48.8</v>
      </c>
    </row>
    <row r="3270" spans="1:28" ht="15" customHeight="1" x14ac:dyDescent="0.3">
      <c r="A3270" s="15" t="s">
        <v>3398</v>
      </c>
      <c r="B3270" s="15" t="s">
        <v>104</v>
      </c>
      <c r="C3270" s="15" t="s">
        <v>170</v>
      </c>
      <c r="D3270" s="15" t="s">
        <v>106</v>
      </c>
      <c r="E3270" s="15" t="s">
        <v>112</v>
      </c>
      <c r="F3270" s="15">
        <v>2.61</v>
      </c>
      <c r="G3270" s="15">
        <v>371.6</v>
      </c>
      <c r="H3270" s="15">
        <v>25.1</v>
      </c>
      <c r="I3270" s="15">
        <v>65.7</v>
      </c>
      <c r="J3270" s="15">
        <v>6.1</v>
      </c>
      <c r="K3270" s="15">
        <v>6.16</v>
      </c>
      <c r="L3270" s="15">
        <v>23.1</v>
      </c>
      <c r="M3270" s="15">
        <v>143.69999999999999</v>
      </c>
      <c r="N3270" s="15">
        <v>37.200000000000003</v>
      </c>
      <c r="O3270" s="15">
        <v>78.3</v>
      </c>
      <c r="P3270" s="15" t="s">
        <v>107</v>
      </c>
      <c r="Q3270" s="15">
        <v>223.6</v>
      </c>
      <c r="R3270" s="15">
        <v>6.51</v>
      </c>
      <c r="S3270" s="15">
        <v>0.75</v>
      </c>
      <c r="T3270" s="15">
        <v>2.82</v>
      </c>
      <c r="U3270" s="15">
        <v>7.36</v>
      </c>
      <c r="V3270" s="15">
        <v>18747</v>
      </c>
      <c r="W3270" s="15">
        <v>236278</v>
      </c>
      <c r="X3270" s="15">
        <v>137978</v>
      </c>
      <c r="Y3270" s="15">
        <v>-98300</v>
      </c>
      <c r="Z3270" s="15">
        <v>1789</v>
      </c>
      <c r="AA3270" s="15">
        <v>4.1139999999999999</v>
      </c>
      <c r="AB3270" s="15">
        <v>27.7</v>
      </c>
    </row>
    <row r="3271" spans="1:28" ht="15" customHeight="1" x14ac:dyDescent="0.3">
      <c r="A3271" s="15" t="s">
        <v>3399</v>
      </c>
      <c r="B3271" s="15" t="s">
        <v>122</v>
      </c>
      <c r="C3271" s="15" t="s">
        <v>119</v>
      </c>
      <c r="D3271" s="15" t="s">
        <v>111</v>
      </c>
      <c r="E3271" s="15" t="s">
        <v>101</v>
      </c>
      <c r="F3271" s="15">
        <v>2.0099999999999998</v>
      </c>
      <c r="G3271" s="15">
        <v>799.9</v>
      </c>
      <c r="H3271" s="15">
        <v>28.1</v>
      </c>
      <c r="I3271" s="15">
        <v>70</v>
      </c>
      <c r="J3271" s="15">
        <v>6</v>
      </c>
      <c r="K3271" s="15">
        <v>7.17</v>
      </c>
      <c r="L3271" s="15">
        <v>40.799999999999997</v>
      </c>
      <c r="M3271" s="15">
        <v>109.3</v>
      </c>
      <c r="N3271" s="15">
        <v>56.4</v>
      </c>
      <c r="O3271" s="15">
        <v>184</v>
      </c>
      <c r="P3271" s="15" t="s">
        <v>127</v>
      </c>
      <c r="Q3271" s="15">
        <v>265.5</v>
      </c>
      <c r="R3271" s="15">
        <v>6.44</v>
      </c>
      <c r="S3271" s="15">
        <v>0.67</v>
      </c>
      <c r="T3271" s="15">
        <v>1.44</v>
      </c>
      <c r="U3271" s="15">
        <v>2.89</v>
      </c>
      <c r="V3271" s="15">
        <v>67718</v>
      </c>
      <c r="W3271" s="15">
        <v>157024</v>
      </c>
      <c r="X3271" s="15">
        <v>195705</v>
      </c>
      <c r="Y3271" s="15">
        <v>38681</v>
      </c>
      <c r="Z3271" s="15">
        <v>798</v>
      </c>
      <c r="AA3271" s="15">
        <v>3.6219999999999999</v>
      </c>
      <c r="AB3271" s="15">
        <v>60.9</v>
      </c>
    </row>
    <row r="3272" spans="1:28" ht="15" customHeight="1" x14ac:dyDescent="0.3">
      <c r="A3272" s="15" t="s">
        <v>3400</v>
      </c>
      <c r="B3272" s="15" t="s">
        <v>146</v>
      </c>
      <c r="C3272" s="15" t="s">
        <v>110</v>
      </c>
      <c r="D3272" s="15" t="s">
        <v>132</v>
      </c>
      <c r="E3272" s="15" t="s">
        <v>101</v>
      </c>
      <c r="F3272" s="15">
        <v>4.99</v>
      </c>
      <c r="G3272" s="15">
        <v>645.1</v>
      </c>
      <c r="H3272" s="15">
        <v>26.5</v>
      </c>
      <c r="I3272" s="15">
        <v>73</v>
      </c>
      <c r="J3272" s="15">
        <v>9.1999999999999993</v>
      </c>
      <c r="K3272" s="15">
        <v>7.25</v>
      </c>
      <c r="L3272" s="15">
        <v>36.1</v>
      </c>
      <c r="M3272" s="15">
        <v>156.5</v>
      </c>
      <c r="N3272" s="15">
        <v>58.9</v>
      </c>
      <c r="O3272" s="15">
        <v>102.8</v>
      </c>
      <c r="P3272" s="15" t="s">
        <v>127</v>
      </c>
      <c r="Q3272" s="15">
        <v>246.9</v>
      </c>
      <c r="R3272" s="15">
        <v>4.17</v>
      </c>
      <c r="S3272" s="15">
        <v>0.89</v>
      </c>
      <c r="T3272" s="15">
        <v>2.06</v>
      </c>
      <c r="U3272" s="15">
        <v>10.28</v>
      </c>
      <c r="V3272" s="15">
        <v>92335</v>
      </c>
      <c r="W3272" s="15">
        <v>405162</v>
      </c>
      <c r="X3272" s="15">
        <v>949204</v>
      </c>
      <c r="Y3272" s="15">
        <v>544042</v>
      </c>
      <c r="Z3272" s="15">
        <v>3039</v>
      </c>
      <c r="AA3272" s="15">
        <v>3.383</v>
      </c>
      <c r="AB3272" s="15">
        <v>55.4</v>
      </c>
    </row>
    <row r="3273" spans="1:28" ht="15" customHeight="1" x14ac:dyDescent="0.3">
      <c r="A3273" s="15" t="s">
        <v>3401</v>
      </c>
      <c r="B3273" s="15" t="s">
        <v>118</v>
      </c>
      <c r="C3273" s="15" t="s">
        <v>110</v>
      </c>
      <c r="D3273" s="15" t="s">
        <v>132</v>
      </c>
      <c r="E3273" s="15" t="s">
        <v>112</v>
      </c>
      <c r="F3273" s="15">
        <v>9.6</v>
      </c>
      <c r="G3273" s="15">
        <v>826.2</v>
      </c>
      <c r="H3273" s="15">
        <v>26.1</v>
      </c>
      <c r="I3273" s="15">
        <v>57.1</v>
      </c>
      <c r="J3273" s="15">
        <v>8.8000000000000007</v>
      </c>
      <c r="K3273" s="15">
        <v>6.1</v>
      </c>
      <c r="L3273" s="15">
        <v>30.8</v>
      </c>
      <c r="M3273" s="15">
        <v>98.9</v>
      </c>
      <c r="N3273" s="15">
        <v>46.2</v>
      </c>
      <c r="O3273" s="15">
        <v>107.2</v>
      </c>
      <c r="P3273" s="15" t="s">
        <v>107</v>
      </c>
      <c r="Q3273" s="15">
        <v>252.2</v>
      </c>
      <c r="R3273" s="15">
        <v>2.62</v>
      </c>
      <c r="S3273" s="15">
        <v>0.66</v>
      </c>
      <c r="T3273" s="15">
        <v>1.53</v>
      </c>
      <c r="U3273" s="15">
        <v>14.69</v>
      </c>
      <c r="V3273" s="15">
        <v>102025</v>
      </c>
      <c r="W3273" s="15">
        <v>795267</v>
      </c>
      <c r="X3273" s="15">
        <v>1498747</v>
      </c>
      <c r="Y3273" s="15">
        <v>703480</v>
      </c>
      <c r="Z3273" s="15">
        <v>6824</v>
      </c>
      <c r="AA3273" s="15">
        <v>2.153</v>
      </c>
      <c r="AB3273" s="15">
        <v>58.1</v>
      </c>
    </row>
    <row r="3274" spans="1:28" ht="15" customHeight="1" x14ac:dyDescent="0.3">
      <c r="A3274" s="15" t="s">
        <v>3402</v>
      </c>
      <c r="B3274" s="15" t="s">
        <v>122</v>
      </c>
      <c r="C3274" s="15" t="s">
        <v>170</v>
      </c>
      <c r="D3274" s="15" t="s">
        <v>177</v>
      </c>
      <c r="E3274" s="15" t="s">
        <v>101</v>
      </c>
      <c r="F3274" s="15">
        <v>11.86</v>
      </c>
      <c r="G3274" s="15">
        <v>1056.3</v>
      </c>
      <c r="H3274" s="15">
        <v>28.3</v>
      </c>
      <c r="I3274" s="15">
        <v>76.099999999999994</v>
      </c>
      <c r="J3274" s="15">
        <v>6.9</v>
      </c>
      <c r="K3274" s="15">
        <v>7.41</v>
      </c>
      <c r="L3274" s="15">
        <v>26.2</v>
      </c>
      <c r="M3274" s="15">
        <v>90.3</v>
      </c>
      <c r="N3274" s="15">
        <v>46.8</v>
      </c>
      <c r="O3274" s="15">
        <v>90.3</v>
      </c>
      <c r="P3274" s="15" t="s">
        <v>116</v>
      </c>
      <c r="Q3274" s="15">
        <v>40</v>
      </c>
      <c r="R3274" s="15">
        <v>5.38</v>
      </c>
      <c r="S3274" s="15">
        <v>0.71</v>
      </c>
      <c r="T3274" s="15">
        <v>32.659999999999997</v>
      </c>
      <c r="U3274" s="15">
        <v>387.35</v>
      </c>
      <c r="V3274" s="15">
        <v>3435</v>
      </c>
      <c r="W3274" s="15">
        <v>564752</v>
      </c>
      <c r="X3274" s="15">
        <v>1330547</v>
      </c>
      <c r="Y3274" s="15">
        <v>765795</v>
      </c>
      <c r="Z3274" s="15">
        <v>11644</v>
      </c>
      <c r="AA3274" s="15">
        <v>33.265999999999998</v>
      </c>
      <c r="AB3274" s="15">
        <v>70.900000000000006</v>
      </c>
    </row>
    <row r="3275" spans="1:28" ht="15" customHeight="1" x14ac:dyDescent="0.3">
      <c r="A3275" s="15" t="s">
        <v>3403</v>
      </c>
      <c r="B3275" s="15" t="s">
        <v>146</v>
      </c>
      <c r="C3275" s="15" t="s">
        <v>99</v>
      </c>
      <c r="D3275" s="15" t="s">
        <v>130</v>
      </c>
      <c r="E3275" s="15" t="s">
        <v>112</v>
      </c>
      <c r="F3275" s="15">
        <v>11.06</v>
      </c>
      <c r="G3275" s="15">
        <v>538.4</v>
      </c>
      <c r="H3275" s="15">
        <v>19.8</v>
      </c>
      <c r="I3275" s="15">
        <v>53.8</v>
      </c>
      <c r="J3275" s="15">
        <v>6.4</v>
      </c>
      <c r="K3275" s="15">
        <v>6.46</v>
      </c>
      <c r="L3275" s="15">
        <v>22.1</v>
      </c>
      <c r="M3275" s="15">
        <v>169.2</v>
      </c>
      <c r="N3275" s="15">
        <v>62.7</v>
      </c>
      <c r="O3275" s="15">
        <v>130.9</v>
      </c>
      <c r="P3275" s="15" t="s">
        <v>107</v>
      </c>
      <c r="Q3275" s="15">
        <v>259.89999999999998</v>
      </c>
      <c r="R3275" s="15">
        <v>1.33</v>
      </c>
      <c r="S3275" s="15">
        <v>0.94</v>
      </c>
      <c r="T3275" s="15">
        <v>1.74</v>
      </c>
      <c r="U3275" s="15">
        <v>19.239999999999998</v>
      </c>
      <c r="V3275" s="15">
        <v>68706</v>
      </c>
      <c r="W3275" s="15">
        <v>817439</v>
      </c>
      <c r="X3275" s="15">
        <v>1321903</v>
      </c>
      <c r="Y3275" s="15">
        <v>504464</v>
      </c>
      <c r="Z3275" s="15">
        <v>10683</v>
      </c>
      <c r="AA3275" s="15">
        <v>1.8009999999999999</v>
      </c>
      <c r="AB3275" s="15">
        <v>48.9</v>
      </c>
    </row>
    <row r="3276" spans="1:28" ht="15" customHeight="1" x14ac:dyDescent="0.3">
      <c r="A3276" s="15" t="s">
        <v>3404</v>
      </c>
      <c r="B3276" s="15" t="s">
        <v>137</v>
      </c>
      <c r="C3276" s="15" t="s">
        <v>134</v>
      </c>
      <c r="D3276" s="15" t="s">
        <v>115</v>
      </c>
      <c r="E3276" s="15" t="s">
        <v>112</v>
      </c>
      <c r="F3276" s="15">
        <v>6.2</v>
      </c>
      <c r="G3276" s="15">
        <v>270.5</v>
      </c>
      <c r="H3276" s="15">
        <v>22.4</v>
      </c>
      <c r="I3276" s="15">
        <v>45</v>
      </c>
      <c r="J3276" s="15">
        <v>7.3</v>
      </c>
      <c r="K3276" s="15">
        <v>6.16</v>
      </c>
      <c r="L3276" s="15">
        <v>20.8</v>
      </c>
      <c r="M3276" s="15">
        <v>116.4</v>
      </c>
      <c r="N3276" s="15">
        <v>32.1</v>
      </c>
      <c r="O3276" s="15">
        <v>168.5</v>
      </c>
      <c r="P3276" s="15" t="s">
        <v>107</v>
      </c>
      <c r="Q3276" s="15">
        <v>134.6</v>
      </c>
      <c r="R3276" s="15">
        <v>6.76</v>
      </c>
      <c r="S3276" s="15">
        <v>0.84</v>
      </c>
      <c r="T3276" s="15">
        <v>1.86</v>
      </c>
      <c r="U3276" s="15">
        <v>11.53</v>
      </c>
      <c r="V3276" s="15">
        <v>23982</v>
      </c>
      <c r="W3276" s="15">
        <v>487019</v>
      </c>
      <c r="X3276" s="15">
        <v>276512</v>
      </c>
      <c r="Y3276" s="15">
        <v>-210507</v>
      </c>
      <c r="Z3276" s="15">
        <v>13199</v>
      </c>
      <c r="AA3276" s="15">
        <v>0.874</v>
      </c>
      <c r="AB3276" s="15">
        <v>50.3</v>
      </c>
    </row>
    <row r="3277" spans="1:28" ht="15" customHeight="1" x14ac:dyDescent="0.3">
      <c r="A3277" s="15" t="s">
        <v>3405</v>
      </c>
      <c r="B3277" s="15" t="s">
        <v>122</v>
      </c>
      <c r="C3277" s="15" t="s">
        <v>110</v>
      </c>
      <c r="D3277" s="15" t="s">
        <v>177</v>
      </c>
      <c r="E3277" s="15" t="s">
        <v>101</v>
      </c>
      <c r="F3277" s="15">
        <v>0.91</v>
      </c>
      <c r="G3277" s="15">
        <v>823.6</v>
      </c>
      <c r="H3277" s="15">
        <v>24</v>
      </c>
      <c r="I3277" s="15">
        <v>70.7</v>
      </c>
      <c r="J3277" s="15">
        <v>6.2</v>
      </c>
      <c r="K3277" s="15">
        <v>6.21</v>
      </c>
      <c r="L3277" s="15">
        <v>32.4</v>
      </c>
      <c r="M3277" s="15">
        <v>125.9</v>
      </c>
      <c r="N3277" s="15">
        <v>62.8</v>
      </c>
      <c r="O3277" s="15">
        <v>133.30000000000001</v>
      </c>
      <c r="P3277" s="15" t="s">
        <v>116</v>
      </c>
      <c r="Q3277" s="15">
        <v>128.1</v>
      </c>
      <c r="R3277" s="15">
        <v>7.04</v>
      </c>
      <c r="S3277" s="15">
        <v>0.91</v>
      </c>
      <c r="T3277" s="15">
        <v>57.32</v>
      </c>
      <c r="U3277" s="15">
        <v>52.16</v>
      </c>
      <c r="V3277" s="15">
        <v>3287</v>
      </c>
      <c r="W3277" s="15">
        <v>50392</v>
      </c>
      <c r="X3277" s="15">
        <v>171450</v>
      </c>
      <c r="Y3277" s="15">
        <v>121058</v>
      </c>
      <c r="Z3277" s="15">
        <v>926</v>
      </c>
      <c r="AA3277" s="15">
        <v>56.328000000000003</v>
      </c>
      <c r="AB3277" s="15">
        <v>44.4</v>
      </c>
    </row>
    <row r="3278" spans="1:28" ht="15" customHeight="1" x14ac:dyDescent="0.3">
      <c r="A3278" s="15" t="s">
        <v>3406</v>
      </c>
      <c r="B3278" s="15" t="s">
        <v>122</v>
      </c>
      <c r="C3278" s="15" t="s">
        <v>119</v>
      </c>
      <c r="D3278" s="15" t="s">
        <v>106</v>
      </c>
      <c r="E3278" s="15" t="s">
        <v>101</v>
      </c>
      <c r="F3278" s="15">
        <v>12.09</v>
      </c>
      <c r="G3278" s="15">
        <v>1015</v>
      </c>
      <c r="H3278" s="15">
        <v>30.5</v>
      </c>
      <c r="I3278" s="15">
        <v>80.099999999999994</v>
      </c>
      <c r="J3278" s="15">
        <v>6.4</v>
      </c>
      <c r="K3278" s="15">
        <v>6.86</v>
      </c>
      <c r="L3278" s="15">
        <v>22.5</v>
      </c>
      <c r="M3278" s="15">
        <v>135.30000000000001</v>
      </c>
      <c r="N3278" s="15">
        <v>82.2</v>
      </c>
      <c r="O3278" s="15">
        <v>152.80000000000001</v>
      </c>
      <c r="P3278" s="15" t="s">
        <v>102</v>
      </c>
      <c r="Q3278" s="15">
        <v>327.39999999999998</v>
      </c>
      <c r="R3278" s="15">
        <v>2.58</v>
      </c>
      <c r="S3278" s="15">
        <v>0.76</v>
      </c>
      <c r="T3278" s="15">
        <v>4.16</v>
      </c>
      <c r="U3278" s="15">
        <v>50.29</v>
      </c>
      <c r="V3278" s="15">
        <v>21237</v>
      </c>
      <c r="W3278" s="15">
        <v>1006054</v>
      </c>
      <c r="X3278" s="15">
        <v>1068009</v>
      </c>
      <c r="Y3278" s="15">
        <v>61955</v>
      </c>
      <c r="Z3278" s="15">
        <v>5650</v>
      </c>
      <c r="AA3278" s="15">
        <v>8.9009999999999998</v>
      </c>
      <c r="AB3278" s="15">
        <v>79.8</v>
      </c>
    </row>
    <row r="3279" spans="1:28" ht="15" customHeight="1" x14ac:dyDescent="0.3">
      <c r="A3279" s="15" t="s">
        <v>3407</v>
      </c>
      <c r="B3279" s="15" t="s">
        <v>126</v>
      </c>
      <c r="C3279" s="15" t="s">
        <v>110</v>
      </c>
      <c r="D3279" s="15" t="s">
        <v>130</v>
      </c>
      <c r="E3279" s="15" t="s">
        <v>101</v>
      </c>
      <c r="F3279" s="15">
        <v>12.33</v>
      </c>
      <c r="G3279" s="15">
        <v>894.7</v>
      </c>
      <c r="H3279" s="15">
        <v>29.4</v>
      </c>
      <c r="I3279" s="15">
        <v>64.900000000000006</v>
      </c>
      <c r="J3279" s="15">
        <v>5.7</v>
      </c>
      <c r="K3279" s="15">
        <v>6.26</v>
      </c>
      <c r="L3279" s="15">
        <v>32.5</v>
      </c>
      <c r="M3279" s="15">
        <v>89.9</v>
      </c>
      <c r="N3279" s="15">
        <v>71.400000000000006</v>
      </c>
      <c r="O3279" s="15">
        <v>138.19999999999999</v>
      </c>
      <c r="P3279" s="15" t="s">
        <v>116</v>
      </c>
      <c r="Q3279" s="15">
        <v>183.2</v>
      </c>
      <c r="R3279" s="15">
        <v>5.95</v>
      </c>
      <c r="S3279" s="15">
        <v>0.76</v>
      </c>
      <c r="T3279" s="15">
        <v>1.2</v>
      </c>
      <c r="U3279" s="15">
        <v>14.8</v>
      </c>
      <c r="V3279" s="15">
        <v>67531</v>
      </c>
      <c r="W3279" s="15">
        <v>773741</v>
      </c>
      <c r="X3279" s="15">
        <v>999459</v>
      </c>
      <c r="Y3279" s="15">
        <v>225718</v>
      </c>
      <c r="Z3279" s="15">
        <v>5509</v>
      </c>
      <c r="AA3279" s="15">
        <v>2.6869999999999998</v>
      </c>
      <c r="AB3279" s="15">
        <v>44.5</v>
      </c>
    </row>
    <row r="3280" spans="1:28" ht="15" customHeight="1" x14ac:dyDescent="0.3">
      <c r="A3280" s="15" t="s">
        <v>3408</v>
      </c>
      <c r="B3280" s="15" t="s">
        <v>146</v>
      </c>
      <c r="C3280" s="15" t="s">
        <v>110</v>
      </c>
      <c r="D3280" s="15" t="s">
        <v>115</v>
      </c>
      <c r="E3280" s="15" t="s">
        <v>112</v>
      </c>
      <c r="F3280" s="15">
        <v>7.1</v>
      </c>
      <c r="G3280" s="15">
        <v>532</v>
      </c>
      <c r="H3280" s="15">
        <v>20.2</v>
      </c>
      <c r="I3280" s="15">
        <v>65.900000000000006</v>
      </c>
      <c r="J3280" s="15">
        <v>8.1999999999999993</v>
      </c>
      <c r="K3280" s="15">
        <v>7.07</v>
      </c>
      <c r="L3280" s="15">
        <v>17.2</v>
      </c>
      <c r="M3280" s="15">
        <v>132.5</v>
      </c>
      <c r="N3280" s="15">
        <v>52.1</v>
      </c>
      <c r="O3280" s="15">
        <v>113.7</v>
      </c>
      <c r="P3280" s="15" t="s">
        <v>116</v>
      </c>
      <c r="Q3280" s="15">
        <v>206.9</v>
      </c>
      <c r="R3280" s="15">
        <v>6.49</v>
      </c>
      <c r="S3280" s="15">
        <v>0.77</v>
      </c>
      <c r="T3280" s="15">
        <v>2.81</v>
      </c>
      <c r="U3280" s="15">
        <v>19.95</v>
      </c>
      <c r="V3280" s="15">
        <v>23592</v>
      </c>
      <c r="W3280" s="15">
        <v>446566</v>
      </c>
      <c r="X3280" s="15">
        <v>470660</v>
      </c>
      <c r="Y3280" s="15">
        <v>24094</v>
      </c>
      <c r="Z3280" s="15">
        <v>5011</v>
      </c>
      <c r="AA3280" s="15">
        <v>3.9809999999999999</v>
      </c>
      <c r="AB3280" s="15">
        <v>30.4</v>
      </c>
    </row>
    <row r="3281" spans="1:28" ht="15" customHeight="1" x14ac:dyDescent="0.3">
      <c r="A3281" s="15" t="s">
        <v>3409</v>
      </c>
      <c r="B3281" s="15" t="s">
        <v>126</v>
      </c>
      <c r="C3281" s="15" t="s">
        <v>134</v>
      </c>
      <c r="D3281" s="15" t="s">
        <v>177</v>
      </c>
      <c r="E3281" s="15" t="s">
        <v>101</v>
      </c>
      <c r="F3281" s="15">
        <v>11.47</v>
      </c>
      <c r="G3281" s="15">
        <v>723.1</v>
      </c>
      <c r="H3281" s="15">
        <v>29.7</v>
      </c>
      <c r="I3281" s="15">
        <v>74.3</v>
      </c>
      <c r="J3281" s="15">
        <v>7.7</v>
      </c>
      <c r="K3281" s="15">
        <v>6.99</v>
      </c>
      <c r="L3281" s="15">
        <v>32.299999999999997</v>
      </c>
      <c r="M3281" s="15">
        <v>138.19999999999999</v>
      </c>
      <c r="N3281" s="15">
        <v>56.1</v>
      </c>
      <c r="O3281" s="15">
        <v>102.1</v>
      </c>
      <c r="P3281" s="15" t="s">
        <v>107</v>
      </c>
      <c r="Q3281" s="15">
        <v>158.80000000000001</v>
      </c>
      <c r="R3281" s="15">
        <v>4.5599999999999996</v>
      </c>
      <c r="S3281" s="15">
        <v>0.72</v>
      </c>
      <c r="T3281" s="15">
        <v>69.8</v>
      </c>
      <c r="U3281" s="15">
        <v>800.61</v>
      </c>
      <c r="V3281" s="15">
        <v>2832</v>
      </c>
      <c r="W3281" s="15">
        <v>927158</v>
      </c>
      <c r="X3281" s="15">
        <v>2267328</v>
      </c>
      <c r="Y3281" s="15">
        <v>1340170</v>
      </c>
      <c r="Z3281" s="15">
        <v>31776</v>
      </c>
      <c r="AA3281" s="15">
        <v>25.195</v>
      </c>
      <c r="AB3281" s="15">
        <v>51</v>
      </c>
    </row>
    <row r="3282" spans="1:28" ht="15" customHeight="1" x14ac:dyDescent="0.3">
      <c r="A3282" s="15" t="s">
        <v>3410</v>
      </c>
      <c r="B3282" s="15" t="s">
        <v>98</v>
      </c>
      <c r="C3282" s="15" t="s">
        <v>129</v>
      </c>
      <c r="D3282" s="15" t="s">
        <v>177</v>
      </c>
      <c r="E3282" s="15" t="s">
        <v>101</v>
      </c>
      <c r="F3282" s="15">
        <v>8.6300000000000008</v>
      </c>
      <c r="G3282" s="15">
        <v>1107.2</v>
      </c>
      <c r="H3282" s="15">
        <v>29.1</v>
      </c>
      <c r="I3282" s="15">
        <v>57.3</v>
      </c>
      <c r="J3282" s="15">
        <v>6.5</v>
      </c>
      <c r="K3282" s="15">
        <v>7.35</v>
      </c>
      <c r="L3282" s="15">
        <v>34.200000000000003</v>
      </c>
      <c r="M3282" s="15">
        <v>156.6</v>
      </c>
      <c r="N3282" s="15">
        <v>59.3</v>
      </c>
      <c r="O3282" s="15">
        <v>129.69999999999999</v>
      </c>
      <c r="P3282" s="15" t="s">
        <v>116</v>
      </c>
      <c r="Q3282" s="15">
        <v>204.7</v>
      </c>
      <c r="R3282" s="15">
        <v>3.55</v>
      </c>
      <c r="S3282" s="15">
        <v>0.87</v>
      </c>
      <c r="T3282" s="15">
        <v>32.36</v>
      </c>
      <c r="U3282" s="15">
        <v>279.27</v>
      </c>
      <c r="V3282" s="15">
        <v>4224</v>
      </c>
      <c r="W3282" s="15">
        <v>533843</v>
      </c>
      <c r="X3282" s="15">
        <v>1179636</v>
      </c>
      <c r="Y3282" s="15">
        <v>645793</v>
      </c>
      <c r="Z3282" s="15">
        <v>9608</v>
      </c>
      <c r="AA3282" s="15">
        <v>29.065999999999999</v>
      </c>
      <c r="AB3282" s="15">
        <v>62.1</v>
      </c>
    </row>
    <row r="3283" spans="1:28" ht="15" customHeight="1" x14ac:dyDescent="0.3">
      <c r="A3283" s="15" t="s">
        <v>3411</v>
      </c>
      <c r="B3283" s="15" t="s">
        <v>109</v>
      </c>
      <c r="C3283" s="15" t="s">
        <v>114</v>
      </c>
      <c r="D3283" s="15" t="s">
        <v>111</v>
      </c>
      <c r="E3283" s="15" t="s">
        <v>120</v>
      </c>
      <c r="F3283" s="15">
        <v>12.26</v>
      </c>
      <c r="G3283" s="15">
        <v>499.4</v>
      </c>
      <c r="H3283" s="15">
        <v>31.1</v>
      </c>
      <c r="I3283" s="15">
        <v>61.6</v>
      </c>
      <c r="J3283" s="15">
        <v>7.3</v>
      </c>
      <c r="K3283" s="15">
        <v>6.33</v>
      </c>
      <c r="L3283" s="15">
        <v>27.5</v>
      </c>
      <c r="M3283" s="15">
        <v>109</v>
      </c>
      <c r="N3283" s="15">
        <v>31.9</v>
      </c>
      <c r="O3283" s="15">
        <v>135.1</v>
      </c>
      <c r="P3283" s="15" t="s">
        <v>107</v>
      </c>
      <c r="Q3283" s="15">
        <v>176.2</v>
      </c>
      <c r="R3283" s="15">
        <v>3.16</v>
      </c>
      <c r="S3283" s="15">
        <v>0.75</v>
      </c>
      <c r="T3283" s="15">
        <v>0.83</v>
      </c>
      <c r="U3283" s="15">
        <v>10.18</v>
      </c>
      <c r="V3283" s="15">
        <v>68073</v>
      </c>
      <c r="W3283" s="15">
        <v>718291</v>
      </c>
      <c r="X3283" s="15">
        <v>692983</v>
      </c>
      <c r="Y3283" s="15">
        <v>-25308</v>
      </c>
      <c r="Z3283" s="15">
        <v>6381</v>
      </c>
      <c r="AA3283" s="15">
        <v>1.595</v>
      </c>
      <c r="AB3283" s="15">
        <v>52.2</v>
      </c>
    </row>
    <row r="3284" spans="1:28" ht="15" customHeight="1" x14ac:dyDescent="0.3">
      <c r="A3284" s="15" t="s">
        <v>3412</v>
      </c>
      <c r="B3284" s="15" t="s">
        <v>146</v>
      </c>
      <c r="C3284" s="15" t="s">
        <v>99</v>
      </c>
      <c r="D3284" s="15" t="s">
        <v>144</v>
      </c>
      <c r="E3284" s="15" t="s">
        <v>112</v>
      </c>
      <c r="F3284" s="15">
        <v>14.6</v>
      </c>
      <c r="G3284" s="15">
        <v>365.1</v>
      </c>
      <c r="H3284" s="15">
        <v>21.2</v>
      </c>
      <c r="I3284" s="15">
        <v>71.7</v>
      </c>
      <c r="J3284" s="15">
        <v>6.1</v>
      </c>
      <c r="K3284" s="15">
        <v>6.8</v>
      </c>
      <c r="L3284" s="15">
        <v>15.8</v>
      </c>
      <c r="M3284" s="15">
        <v>121.7</v>
      </c>
      <c r="N3284" s="15">
        <v>42</v>
      </c>
      <c r="O3284" s="15">
        <v>129</v>
      </c>
      <c r="P3284" s="15" t="s">
        <v>127</v>
      </c>
      <c r="Q3284" s="15">
        <v>201.4</v>
      </c>
      <c r="R3284" s="15">
        <v>6.03</v>
      </c>
      <c r="S3284" s="15">
        <v>0.7</v>
      </c>
      <c r="T3284" s="15">
        <v>1.72</v>
      </c>
      <c r="U3284" s="15">
        <v>25.11</v>
      </c>
      <c r="V3284" s="15">
        <v>45179</v>
      </c>
      <c r="W3284" s="15">
        <v>1013368</v>
      </c>
      <c r="X3284" s="15">
        <v>1134445</v>
      </c>
      <c r="Y3284" s="15">
        <v>121077</v>
      </c>
      <c r="Z3284" s="15">
        <v>7561</v>
      </c>
      <c r="AA3284" s="15">
        <v>3.3210000000000002</v>
      </c>
      <c r="AB3284" s="15">
        <v>33.6</v>
      </c>
    </row>
    <row r="3285" spans="1:28" ht="15" customHeight="1" x14ac:dyDescent="0.3">
      <c r="A3285" s="15" t="s">
        <v>3413</v>
      </c>
      <c r="B3285" s="15" t="s">
        <v>146</v>
      </c>
      <c r="C3285" s="15" t="s">
        <v>134</v>
      </c>
      <c r="D3285" s="15" t="s">
        <v>100</v>
      </c>
      <c r="E3285" s="15" t="s">
        <v>120</v>
      </c>
      <c r="F3285" s="15">
        <v>4.28</v>
      </c>
      <c r="G3285" s="15">
        <v>105.4</v>
      </c>
      <c r="H3285" s="15">
        <v>33.9</v>
      </c>
      <c r="I3285" s="15">
        <v>48.9</v>
      </c>
      <c r="J3285" s="15">
        <v>6.1</v>
      </c>
      <c r="K3285" s="15">
        <v>6.27</v>
      </c>
      <c r="L3285" s="15">
        <v>18.899999999999999</v>
      </c>
      <c r="M3285" s="15">
        <v>90.1</v>
      </c>
      <c r="N3285" s="15">
        <v>46.9</v>
      </c>
      <c r="O3285" s="15">
        <v>136.4</v>
      </c>
      <c r="P3285" s="15" t="s">
        <v>107</v>
      </c>
      <c r="Q3285" s="15">
        <v>129.19999999999999</v>
      </c>
      <c r="R3285" s="15">
        <v>7.22</v>
      </c>
      <c r="S3285" s="15">
        <v>0.73</v>
      </c>
      <c r="T3285" s="15">
        <v>1.42</v>
      </c>
      <c r="U3285" s="15">
        <v>6.08</v>
      </c>
      <c r="V3285" s="15">
        <v>19211</v>
      </c>
      <c r="W3285" s="15">
        <v>242581</v>
      </c>
      <c r="X3285" s="15">
        <v>116803</v>
      </c>
      <c r="Y3285" s="15">
        <v>-125778</v>
      </c>
      <c r="Z3285" s="15">
        <v>2553</v>
      </c>
      <c r="AA3285" s="15">
        <v>2.3820000000000001</v>
      </c>
      <c r="AB3285" s="15">
        <v>32.5</v>
      </c>
    </row>
    <row r="3286" spans="1:28" ht="15" customHeight="1" x14ac:dyDescent="0.3">
      <c r="A3286" s="15" t="s">
        <v>3414</v>
      </c>
      <c r="B3286" s="15" t="s">
        <v>118</v>
      </c>
      <c r="C3286" s="15" t="s">
        <v>129</v>
      </c>
      <c r="D3286" s="15" t="s">
        <v>130</v>
      </c>
      <c r="E3286" s="15" t="s">
        <v>112</v>
      </c>
      <c r="F3286" s="15">
        <v>4.32</v>
      </c>
      <c r="G3286" s="15">
        <v>301.3</v>
      </c>
      <c r="H3286" s="15">
        <v>26.9</v>
      </c>
      <c r="I3286" s="15">
        <v>54.7</v>
      </c>
      <c r="J3286" s="15">
        <v>8.4</v>
      </c>
      <c r="K3286" s="15">
        <v>6.01</v>
      </c>
      <c r="L3286" s="15">
        <v>29</v>
      </c>
      <c r="M3286" s="15">
        <v>171.3</v>
      </c>
      <c r="N3286" s="15">
        <v>33.700000000000003</v>
      </c>
      <c r="O3286" s="15">
        <v>100.7</v>
      </c>
      <c r="P3286" s="15" t="s">
        <v>102</v>
      </c>
      <c r="Q3286" s="15">
        <v>212</v>
      </c>
      <c r="R3286" s="15">
        <v>5.92</v>
      </c>
      <c r="S3286" s="15">
        <v>0.77</v>
      </c>
      <c r="T3286" s="15">
        <v>1.18</v>
      </c>
      <c r="U3286" s="15">
        <v>5.0999999999999996</v>
      </c>
      <c r="V3286" s="15">
        <v>75776</v>
      </c>
      <c r="W3286" s="15">
        <v>332868</v>
      </c>
      <c r="X3286" s="15">
        <v>386458</v>
      </c>
      <c r="Y3286" s="15">
        <v>53590</v>
      </c>
      <c r="Z3286" s="15">
        <v>2870</v>
      </c>
      <c r="AA3286" s="15">
        <v>1.7769999999999999</v>
      </c>
      <c r="AB3286" s="15">
        <v>42.6</v>
      </c>
    </row>
    <row r="3287" spans="1:28" ht="15" customHeight="1" x14ac:dyDescent="0.3">
      <c r="A3287" s="15" t="s">
        <v>3415</v>
      </c>
      <c r="B3287" s="15" t="s">
        <v>126</v>
      </c>
      <c r="C3287" s="15" t="s">
        <v>123</v>
      </c>
      <c r="D3287" s="15" t="s">
        <v>130</v>
      </c>
      <c r="E3287" s="15" t="s">
        <v>112</v>
      </c>
      <c r="F3287" s="15">
        <v>9.0399999999999991</v>
      </c>
      <c r="G3287" s="15">
        <v>649.1</v>
      </c>
      <c r="H3287" s="15">
        <v>22.2</v>
      </c>
      <c r="I3287" s="15">
        <v>57.4</v>
      </c>
      <c r="J3287" s="15">
        <v>6.1</v>
      </c>
      <c r="K3287" s="15">
        <v>6.71</v>
      </c>
      <c r="L3287" s="15">
        <v>24.3</v>
      </c>
      <c r="M3287" s="15">
        <v>140.69999999999999</v>
      </c>
      <c r="N3287" s="15">
        <v>55.3</v>
      </c>
      <c r="O3287" s="15">
        <v>112.6</v>
      </c>
      <c r="P3287" s="15" t="s">
        <v>102</v>
      </c>
      <c r="Q3287" s="15">
        <v>191.1</v>
      </c>
      <c r="R3287" s="15">
        <v>2.74</v>
      </c>
      <c r="S3287" s="15">
        <v>0.88</v>
      </c>
      <c r="T3287" s="15">
        <v>2</v>
      </c>
      <c r="U3287" s="15">
        <v>18.079999999999998</v>
      </c>
      <c r="V3287" s="15">
        <v>60461</v>
      </c>
      <c r="W3287" s="15">
        <v>643147</v>
      </c>
      <c r="X3287" s="15">
        <v>1093135</v>
      </c>
      <c r="Y3287" s="15">
        <v>449988</v>
      </c>
      <c r="Z3287" s="15">
        <v>6782</v>
      </c>
      <c r="AA3287" s="15">
        <v>2.6659999999999999</v>
      </c>
      <c r="AB3287" s="15">
        <v>41.4</v>
      </c>
    </row>
    <row r="3288" spans="1:28" ht="15" customHeight="1" x14ac:dyDescent="0.3">
      <c r="A3288" s="15" t="s">
        <v>3416</v>
      </c>
      <c r="B3288" s="15" t="s">
        <v>146</v>
      </c>
      <c r="C3288" s="15" t="s">
        <v>105</v>
      </c>
      <c r="D3288" s="15" t="s">
        <v>115</v>
      </c>
      <c r="E3288" s="15" t="s">
        <v>112</v>
      </c>
      <c r="F3288" s="15">
        <v>2.44</v>
      </c>
      <c r="G3288" s="15">
        <v>437.7</v>
      </c>
      <c r="H3288" s="15">
        <v>21.4</v>
      </c>
      <c r="I3288" s="15">
        <v>65.099999999999994</v>
      </c>
      <c r="J3288" s="15">
        <v>8.8000000000000007</v>
      </c>
      <c r="K3288" s="15">
        <v>5.59</v>
      </c>
      <c r="L3288" s="15">
        <v>23</v>
      </c>
      <c r="M3288" s="15">
        <v>67.8</v>
      </c>
      <c r="N3288" s="15">
        <v>54.6</v>
      </c>
      <c r="O3288" s="15">
        <v>99.1</v>
      </c>
      <c r="P3288" s="15" t="s">
        <v>107</v>
      </c>
      <c r="Q3288" s="15">
        <v>234.6</v>
      </c>
      <c r="R3288" s="15">
        <v>5.0999999999999996</v>
      </c>
      <c r="S3288" s="15">
        <v>0.79</v>
      </c>
      <c r="T3288" s="15">
        <v>0.65</v>
      </c>
      <c r="U3288" s="15">
        <v>1.59</v>
      </c>
      <c r="V3288" s="15">
        <v>20774</v>
      </c>
      <c r="W3288" s="15">
        <v>178162</v>
      </c>
      <c r="X3288" s="15">
        <v>33031</v>
      </c>
      <c r="Y3288" s="15">
        <v>-145131</v>
      </c>
      <c r="Z3288" s="15">
        <v>4605</v>
      </c>
      <c r="AA3288" s="15">
        <v>0.34499999999999997</v>
      </c>
      <c r="AB3288" s="15">
        <v>35</v>
      </c>
    </row>
    <row r="3289" spans="1:28" ht="15" customHeight="1" x14ac:dyDescent="0.3">
      <c r="A3289" s="15" t="s">
        <v>3417</v>
      </c>
      <c r="B3289" s="15" t="s">
        <v>118</v>
      </c>
      <c r="C3289" s="15" t="s">
        <v>170</v>
      </c>
      <c r="D3289" s="15" t="s">
        <v>106</v>
      </c>
      <c r="E3289" s="15" t="s">
        <v>101</v>
      </c>
      <c r="F3289" s="15">
        <v>13.6</v>
      </c>
      <c r="G3289" s="15">
        <v>991.8</v>
      </c>
      <c r="H3289" s="15">
        <v>35.4</v>
      </c>
      <c r="I3289" s="15">
        <v>76.599999999999994</v>
      </c>
      <c r="J3289" s="15">
        <v>6</v>
      </c>
      <c r="K3289" s="15">
        <v>7.74</v>
      </c>
      <c r="L3289" s="15">
        <v>22.2</v>
      </c>
      <c r="M3289" s="15">
        <v>94.5</v>
      </c>
      <c r="N3289" s="15">
        <v>91.2</v>
      </c>
      <c r="O3289" s="15">
        <v>118.7</v>
      </c>
      <c r="P3289" s="15" t="s">
        <v>107</v>
      </c>
      <c r="Q3289" s="15">
        <v>188.4</v>
      </c>
      <c r="R3289" s="15">
        <v>2.86</v>
      </c>
      <c r="S3289" s="15">
        <v>0.92</v>
      </c>
      <c r="T3289" s="15">
        <v>1.01</v>
      </c>
      <c r="U3289" s="15">
        <v>13.74</v>
      </c>
      <c r="V3289" s="15">
        <v>19876</v>
      </c>
      <c r="W3289" s="15">
        <v>836959</v>
      </c>
      <c r="X3289" s="15">
        <v>273096</v>
      </c>
      <c r="Y3289" s="15">
        <v>-563863</v>
      </c>
      <c r="Z3289" s="15">
        <v>10336</v>
      </c>
      <c r="AA3289" s="15">
        <v>1.329</v>
      </c>
      <c r="AB3289" s="15">
        <v>70.099999999999994</v>
      </c>
    </row>
    <row r="3290" spans="1:28" ht="15" customHeight="1" x14ac:dyDescent="0.3">
      <c r="A3290" s="15" t="s">
        <v>3418</v>
      </c>
      <c r="B3290" s="15" t="s">
        <v>118</v>
      </c>
      <c r="C3290" s="15" t="s">
        <v>134</v>
      </c>
      <c r="D3290" s="15" t="s">
        <v>106</v>
      </c>
      <c r="E3290" s="15" t="s">
        <v>120</v>
      </c>
      <c r="F3290" s="15">
        <v>7.03</v>
      </c>
      <c r="G3290" s="15">
        <v>200.4</v>
      </c>
      <c r="H3290" s="15">
        <v>28.1</v>
      </c>
      <c r="I3290" s="15">
        <v>50.8</v>
      </c>
      <c r="J3290" s="15">
        <v>7.6</v>
      </c>
      <c r="K3290" s="15">
        <v>5.26</v>
      </c>
      <c r="L3290" s="15">
        <v>25.2</v>
      </c>
      <c r="M3290" s="15">
        <v>220</v>
      </c>
      <c r="N3290" s="15">
        <v>63</v>
      </c>
      <c r="O3290" s="15">
        <v>145.69999999999999</v>
      </c>
      <c r="P3290" s="15" t="s">
        <v>107</v>
      </c>
      <c r="Q3290" s="15">
        <v>118</v>
      </c>
      <c r="R3290" s="15">
        <v>1.3</v>
      </c>
      <c r="S3290" s="15">
        <v>0.72</v>
      </c>
      <c r="T3290" s="15">
        <v>0.3</v>
      </c>
      <c r="U3290" s="15">
        <v>2.11</v>
      </c>
      <c r="V3290" s="15">
        <v>18354</v>
      </c>
      <c r="W3290" s="15">
        <v>402096</v>
      </c>
      <c r="X3290" s="15">
        <v>38727</v>
      </c>
      <c r="Y3290" s="15">
        <v>-363369</v>
      </c>
      <c r="Z3290" s="15">
        <v>5307</v>
      </c>
      <c r="AA3290" s="15">
        <v>0.39800000000000002</v>
      </c>
      <c r="AB3290" s="15">
        <v>40.700000000000003</v>
      </c>
    </row>
    <row r="3291" spans="1:28" ht="15" customHeight="1" x14ac:dyDescent="0.3">
      <c r="A3291" s="15" t="s">
        <v>3419</v>
      </c>
      <c r="B3291" s="15" t="s">
        <v>118</v>
      </c>
      <c r="C3291" s="15" t="s">
        <v>129</v>
      </c>
      <c r="D3291" s="15" t="s">
        <v>177</v>
      </c>
      <c r="E3291" s="15" t="s">
        <v>120</v>
      </c>
      <c r="F3291" s="15">
        <v>11.78</v>
      </c>
      <c r="G3291" s="15">
        <v>282.10000000000002</v>
      </c>
      <c r="H3291" s="15">
        <v>27.9</v>
      </c>
      <c r="I3291" s="15">
        <v>45.9</v>
      </c>
      <c r="J3291" s="15">
        <v>6.6</v>
      </c>
      <c r="K3291" s="15">
        <v>6.16</v>
      </c>
      <c r="L3291" s="15">
        <v>28.6</v>
      </c>
      <c r="M3291" s="15">
        <v>47.6</v>
      </c>
      <c r="N3291" s="15">
        <v>66.099999999999994</v>
      </c>
      <c r="O3291" s="15">
        <v>124.2</v>
      </c>
      <c r="P3291" s="15" t="s">
        <v>102</v>
      </c>
      <c r="Q3291" s="15">
        <v>175.1</v>
      </c>
      <c r="R3291" s="15">
        <v>5.17</v>
      </c>
      <c r="S3291" s="15">
        <v>0.73</v>
      </c>
      <c r="T3291" s="15">
        <v>40.61</v>
      </c>
      <c r="U3291" s="15">
        <v>478.39</v>
      </c>
      <c r="V3291" s="15">
        <v>3340</v>
      </c>
      <c r="W3291" s="15">
        <v>733550</v>
      </c>
      <c r="X3291" s="15">
        <v>1597823</v>
      </c>
      <c r="Y3291" s="15">
        <v>864273</v>
      </c>
      <c r="Z3291" s="15">
        <v>17877</v>
      </c>
      <c r="AA3291" s="15">
        <v>26.76</v>
      </c>
      <c r="AB3291" s="15">
        <v>35</v>
      </c>
    </row>
    <row r="3292" spans="1:28" ht="15" customHeight="1" x14ac:dyDescent="0.3">
      <c r="A3292" s="15" t="s">
        <v>3420</v>
      </c>
      <c r="B3292" s="15" t="s">
        <v>109</v>
      </c>
      <c r="C3292" s="15" t="s">
        <v>129</v>
      </c>
      <c r="D3292" s="15" t="s">
        <v>100</v>
      </c>
      <c r="E3292" s="15" t="s">
        <v>112</v>
      </c>
      <c r="F3292" s="15">
        <v>0.82</v>
      </c>
      <c r="G3292" s="15">
        <v>467.6</v>
      </c>
      <c r="H3292" s="15">
        <v>23.3</v>
      </c>
      <c r="I3292" s="15">
        <v>65.7</v>
      </c>
      <c r="J3292" s="15">
        <v>11</v>
      </c>
      <c r="K3292" s="15">
        <v>6.9</v>
      </c>
      <c r="L3292" s="15">
        <v>30.5</v>
      </c>
      <c r="M3292" s="15">
        <v>176.5</v>
      </c>
      <c r="N3292" s="15">
        <v>30.4</v>
      </c>
      <c r="O3292" s="15">
        <v>152.19999999999999</v>
      </c>
      <c r="P3292" s="15" t="s">
        <v>127</v>
      </c>
      <c r="Q3292" s="15">
        <v>208.5</v>
      </c>
      <c r="R3292" s="15">
        <v>3.27</v>
      </c>
      <c r="S3292" s="15">
        <v>1</v>
      </c>
      <c r="T3292" s="15">
        <v>3.34</v>
      </c>
      <c r="U3292" s="15">
        <v>2.74</v>
      </c>
      <c r="V3292" s="15">
        <v>21939</v>
      </c>
      <c r="W3292" s="15">
        <v>47791</v>
      </c>
      <c r="X3292" s="15">
        <v>60113</v>
      </c>
      <c r="Y3292" s="15">
        <v>12322</v>
      </c>
      <c r="Z3292" s="15">
        <v>402</v>
      </c>
      <c r="AA3292" s="15">
        <v>6.8159999999999998</v>
      </c>
      <c r="AB3292" s="15">
        <v>45.7</v>
      </c>
    </row>
    <row r="3293" spans="1:28" ht="15" customHeight="1" x14ac:dyDescent="0.3">
      <c r="A3293" s="15" t="s">
        <v>3421</v>
      </c>
      <c r="B3293" s="15" t="s">
        <v>137</v>
      </c>
      <c r="C3293" s="15" t="s">
        <v>134</v>
      </c>
      <c r="D3293" s="15" t="s">
        <v>144</v>
      </c>
      <c r="E3293" s="15" t="s">
        <v>101</v>
      </c>
      <c r="F3293" s="15">
        <v>7.43</v>
      </c>
      <c r="G3293" s="15">
        <v>844.2</v>
      </c>
      <c r="H3293" s="15">
        <v>27.5</v>
      </c>
      <c r="I3293" s="15">
        <v>83</v>
      </c>
      <c r="J3293" s="15">
        <v>6.7</v>
      </c>
      <c r="K3293" s="15">
        <v>7.49</v>
      </c>
      <c r="L3293" s="15">
        <v>24.7</v>
      </c>
      <c r="M3293" s="15">
        <v>116.1</v>
      </c>
      <c r="N3293" s="15">
        <v>58.6</v>
      </c>
      <c r="O3293" s="15">
        <v>112.1</v>
      </c>
      <c r="P3293" s="15" t="s">
        <v>127</v>
      </c>
      <c r="Q3293" s="15">
        <v>208.3</v>
      </c>
      <c r="R3293" s="15">
        <v>6.64</v>
      </c>
      <c r="S3293" s="15">
        <v>0.67</v>
      </c>
      <c r="T3293" s="15">
        <v>1.1000000000000001</v>
      </c>
      <c r="U3293" s="15">
        <v>8.17</v>
      </c>
      <c r="V3293" s="15">
        <v>55905</v>
      </c>
      <c r="W3293" s="15">
        <v>494365</v>
      </c>
      <c r="X3293" s="15">
        <v>456744</v>
      </c>
      <c r="Y3293" s="15">
        <v>-37621</v>
      </c>
      <c r="Z3293" s="15">
        <v>3662</v>
      </c>
      <c r="AA3293" s="15">
        <v>2.2309999999999999</v>
      </c>
      <c r="AB3293" s="15">
        <v>47.5</v>
      </c>
    </row>
    <row r="3294" spans="1:28" ht="15" customHeight="1" x14ac:dyDescent="0.3">
      <c r="A3294" s="15" t="s">
        <v>3422</v>
      </c>
      <c r="B3294" s="15" t="s">
        <v>126</v>
      </c>
      <c r="C3294" s="15" t="s">
        <v>105</v>
      </c>
      <c r="D3294" s="15" t="s">
        <v>111</v>
      </c>
      <c r="E3294" s="15" t="s">
        <v>112</v>
      </c>
      <c r="F3294" s="15">
        <v>1.25</v>
      </c>
      <c r="G3294" s="15">
        <v>407</v>
      </c>
      <c r="H3294" s="15">
        <v>22.7</v>
      </c>
      <c r="I3294" s="15">
        <v>59.7</v>
      </c>
      <c r="J3294" s="15">
        <v>8.4</v>
      </c>
      <c r="K3294" s="15">
        <v>7.15</v>
      </c>
      <c r="L3294" s="15">
        <v>25.3</v>
      </c>
      <c r="M3294" s="15">
        <v>120.5</v>
      </c>
      <c r="N3294" s="15">
        <v>72.3</v>
      </c>
      <c r="O3294" s="15">
        <v>105</v>
      </c>
      <c r="P3294" s="15" t="s">
        <v>102</v>
      </c>
      <c r="Q3294" s="15">
        <v>235.8</v>
      </c>
      <c r="R3294" s="15">
        <v>9.2799999999999994</v>
      </c>
      <c r="S3294" s="15">
        <v>0.73</v>
      </c>
      <c r="T3294" s="15">
        <v>1.04</v>
      </c>
      <c r="U3294" s="15">
        <v>1.3</v>
      </c>
      <c r="V3294" s="15">
        <v>63273</v>
      </c>
      <c r="W3294" s="15">
        <v>102441</v>
      </c>
      <c r="X3294" s="15">
        <v>82255</v>
      </c>
      <c r="Y3294" s="15">
        <v>-20186</v>
      </c>
      <c r="Z3294" s="15">
        <v>406</v>
      </c>
      <c r="AA3294" s="15">
        <v>3.202</v>
      </c>
      <c r="AB3294" s="15">
        <v>31</v>
      </c>
    </row>
    <row r="3295" spans="1:28" ht="15" customHeight="1" x14ac:dyDescent="0.3">
      <c r="A3295" s="15" t="s">
        <v>3423</v>
      </c>
      <c r="B3295" s="15" t="s">
        <v>109</v>
      </c>
      <c r="C3295" s="15" t="s">
        <v>114</v>
      </c>
      <c r="D3295" s="15" t="s">
        <v>115</v>
      </c>
      <c r="E3295" s="15" t="s">
        <v>112</v>
      </c>
      <c r="F3295" s="15">
        <v>14.74</v>
      </c>
      <c r="G3295" s="15">
        <v>473.1</v>
      </c>
      <c r="H3295" s="15">
        <v>20.399999999999999</v>
      </c>
      <c r="I3295" s="15">
        <v>52.8</v>
      </c>
      <c r="J3295" s="15">
        <v>7.2</v>
      </c>
      <c r="K3295" s="15">
        <v>5.91</v>
      </c>
      <c r="L3295" s="15">
        <v>16.399999999999999</v>
      </c>
      <c r="M3295" s="15">
        <v>95.8</v>
      </c>
      <c r="N3295" s="15">
        <v>71.8</v>
      </c>
      <c r="O3295" s="15">
        <v>93.7</v>
      </c>
      <c r="P3295" s="15" t="s">
        <v>107</v>
      </c>
      <c r="Q3295" s="15">
        <v>176.5</v>
      </c>
      <c r="R3295" s="15">
        <v>4.68</v>
      </c>
      <c r="S3295" s="15">
        <v>0.99</v>
      </c>
      <c r="T3295" s="15">
        <v>1.49</v>
      </c>
      <c r="U3295" s="15">
        <v>21.96</v>
      </c>
      <c r="V3295" s="15">
        <v>20995</v>
      </c>
      <c r="W3295" s="15">
        <v>979151</v>
      </c>
      <c r="X3295" s="15">
        <v>461050</v>
      </c>
      <c r="Y3295" s="15">
        <v>-518101</v>
      </c>
      <c r="Z3295" s="15">
        <v>31373</v>
      </c>
      <c r="AA3295" s="15">
        <v>0.7</v>
      </c>
      <c r="AB3295" s="15">
        <v>36.5</v>
      </c>
    </row>
    <row r="3296" spans="1:28" ht="15" customHeight="1" x14ac:dyDescent="0.3">
      <c r="A3296" s="15" t="s">
        <v>3424</v>
      </c>
      <c r="B3296" s="15" t="s">
        <v>146</v>
      </c>
      <c r="C3296" s="15" t="s">
        <v>99</v>
      </c>
      <c r="D3296" s="15" t="s">
        <v>144</v>
      </c>
      <c r="E3296" s="15" t="s">
        <v>101</v>
      </c>
      <c r="F3296" s="15">
        <v>5.82</v>
      </c>
      <c r="G3296" s="15">
        <v>720</v>
      </c>
      <c r="H3296" s="15">
        <v>29.1</v>
      </c>
      <c r="I3296" s="15">
        <v>66.099999999999994</v>
      </c>
      <c r="J3296" s="15">
        <v>6.8</v>
      </c>
      <c r="K3296" s="15">
        <v>6.05</v>
      </c>
      <c r="L3296" s="15">
        <v>24.4</v>
      </c>
      <c r="M3296" s="15">
        <v>124.7</v>
      </c>
      <c r="N3296" s="15">
        <v>57.5</v>
      </c>
      <c r="O3296" s="15">
        <v>86.1</v>
      </c>
      <c r="P3296" s="15" t="s">
        <v>107</v>
      </c>
      <c r="Q3296" s="15">
        <v>268.7</v>
      </c>
      <c r="R3296" s="15">
        <v>3.97</v>
      </c>
      <c r="S3296" s="15">
        <v>0.77</v>
      </c>
      <c r="T3296" s="15">
        <v>1.4</v>
      </c>
      <c r="U3296" s="15">
        <v>8.15</v>
      </c>
      <c r="V3296" s="15">
        <v>52551</v>
      </c>
      <c r="W3296" s="15">
        <v>439735</v>
      </c>
      <c r="X3296" s="15">
        <v>428291</v>
      </c>
      <c r="Y3296" s="15">
        <v>-11444</v>
      </c>
      <c r="Z3296" s="15">
        <v>3647</v>
      </c>
      <c r="AA3296" s="15">
        <v>2.2349999999999999</v>
      </c>
      <c r="AB3296" s="15">
        <v>37.299999999999997</v>
      </c>
    </row>
    <row r="3297" spans="1:28" ht="15" customHeight="1" x14ac:dyDescent="0.3">
      <c r="A3297" s="15" t="s">
        <v>3425</v>
      </c>
      <c r="B3297" s="15" t="s">
        <v>104</v>
      </c>
      <c r="C3297" s="15" t="s">
        <v>114</v>
      </c>
      <c r="D3297" s="15" t="s">
        <v>144</v>
      </c>
      <c r="E3297" s="15" t="s">
        <v>101</v>
      </c>
      <c r="F3297" s="15">
        <v>2.41</v>
      </c>
      <c r="G3297" s="15">
        <v>967.8</v>
      </c>
      <c r="H3297" s="15">
        <v>21.4</v>
      </c>
      <c r="I3297" s="15">
        <v>63.1</v>
      </c>
      <c r="J3297" s="15">
        <v>6.2</v>
      </c>
      <c r="K3297" s="15">
        <v>6.4</v>
      </c>
      <c r="L3297" s="15">
        <v>26.7</v>
      </c>
      <c r="M3297" s="15">
        <v>125.7</v>
      </c>
      <c r="N3297" s="15">
        <v>54.5</v>
      </c>
      <c r="O3297" s="15">
        <v>106.9</v>
      </c>
      <c r="P3297" s="15" t="s">
        <v>116</v>
      </c>
      <c r="Q3297" s="15">
        <v>109.9</v>
      </c>
      <c r="R3297" s="15">
        <v>5.27</v>
      </c>
      <c r="S3297" s="15">
        <v>0.98</v>
      </c>
      <c r="T3297" s="15">
        <v>1.52</v>
      </c>
      <c r="U3297" s="15">
        <v>3.66</v>
      </c>
      <c r="V3297" s="15">
        <v>42179</v>
      </c>
      <c r="W3297" s="15">
        <v>136152</v>
      </c>
      <c r="X3297" s="15">
        <v>154375</v>
      </c>
      <c r="Y3297" s="15">
        <v>18223</v>
      </c>
      <c r="Z3297" s="15">
        <v>718</v>
      </c>
      <c r="AA3297" s="15">
        <v>5.0970000000000004</v>
      </c>
      <c r="AB3297" s="15">
        <v>55.1</v>
      </c>
    </row>
    <row r="3298" spans="1:28" ht="15" customHeight="1" x14ac:dyDescent="0.3">
      <c r="A3298" s="15" t="s">
        <v>3426</v>
      </c>
      <c r="B3298" s="15" t="s">
        <v>118</v>
      </c>
      <c r="C3298" s="15" t="s">
        <v>123</v>
      </c>
      <c r="D3298" s="15" t="s">
        <v>132</v>
      </c>
      <c r="E3298" s="15" t="s">
        <v>101</v>
      </c>
      <c r="F3298" s="15">
        <v>12.78</v>
      </c>
      <c r="G3298" s="15">
        <v>647.6</v>
      </c>
      <c r="H3298" s="15">
        <v>27.4</v>
      </c>
      <c r="I3298" s="15">
        <v>66.2</v>
      </c>
      <c r="J3298" s="15">
        <v>6.9</v>
      </c>
      <c r="K3298" s="15">
        <v>6.52</v>
      </c>
      <c r="L3298" s="15">
        <v>29.1</v>
      </c>
      <c r="M3298" s="15">
        <v>135.30000000000001</v>
      </c>
      <c r="N3298" s="15">
        <v>31</v>
      </c>
      <c r="O3298" s="15">
        <v>110.6</v>
      </c>
      <c r="P3298" s="15" t="s">
        <v>127</v>
      </c>
      <c r="Q3298" s="15">
        <v>126.8</v>
      </c>
      <c r="R3298" s="15">
        <v>5.26</v>
      </c>
      <c r="S3298" s="15">
        <v>0.91</v>
      </c>
      <c r="T3298" s="15">
        <v>2.73</v>
      </c>
      <c r="U3298" s="15">
        <v>34.89</v>
      </c>
      <c r="V3298" s="15">
        <v>84544</v>
      </c>
      <c r="W3298" s="15">
        <v>868531</v>
      </c>
      <c r="X3298" s="15">
        <v>2949740</v>
      </c>
      <c r="Y3298" s="15">
        <v>2081209</v>
      </c>
      <c r="Z3298" s="15">
        <v>7165</v>
      </c>
      <c r="AA3298" s="15">
        <v>4.87</v>
      </c>
      <c r="AB3298" s="15">
        <v>36.4</v>
      </c>
    </row>
    <row r="3299" spans="1:28" ht="15" customHeight="1" x14ac:dyDescent="0.3">
      <c r="A3299" s="15" t="s">
        <v>3427</v>
      </c>
      <c r="B3299" s="15" t="s">
        <v>146</v>
      </c>
      <c r="C3299" s="15" t="s">
        <v>152</v>
      </c>
      <c r="D3299" s="15" t="s">
        <v>115</v>
      </c>
      <c r="E3299" s="15" t="s">
        <v>101</v>
      </c>
      <c r="F3299" s="15">
        <v>4.3</v>
      </c>
      <c r="G3299" s="15">
        <v>954.2</v>
      </c>
      <c r="H3299" s="15">
        <v>26.1</v>
      </c>
      <c r="I3299" s="15">
        <v>86.5</v>
      </c>
      <c r="J3299" s="15">
        <v>5.5</v>
      </c>
      <c r="K3299" s="15">
        <v>6.5</v>
      </c>
      <c r="L3299" s="15">
        <v>23.6</v>
      </c>
      <c r="M3299" s="15">
        <v>156.19999999999999</v>
      </c>
      <c r="N3299" s="15">
        <v>36.4</v>
      </c>
      <c r="O3299" s="15">
        <v>133.4</v>
      </c>
      <c r="P3299" s="15" t="s">
        <v>107</v>
      </c>
      <c r="Q3299" s="15">
        <v>179.2</v>
      </c>
      <c r="R3299" s="15">
        <v>5.13</v>
      </c>
      <c r="S3299" s="15">
        <v>0.87</v>
      </c>
      <c r="T3299" s="15">
        <v>3.73</v>
      </c>
      <c r="U3299" s="15">
        <v>16.04</v>
      </c>
      <c r="V3299" s="15">
        <v>23596</v>
      </c>
      <c r="W3299" s="15">
        <v>267266</v>
      </c>
      <c r="X3299" s="15">
        <v>378480</v>
      </c>
      <c r="Y3299" s="15">
        <v>111214</v>
      </c>
      <c r="Z3299" s="15">
        <v>8536</v>
      </c>
      <c r="AA3299" s="15">
        <v>1.879</v>
      </c>
      <c r="AB3299" s="15">
        <v>53.5</v>
      </c>
    </row>
    <row r="3300" spans="1:28" ht="15" customHeight="1" x14ac:dyDescent="0.3">
      <c r="A3300" s="15" t="s">
        <v>3428</v>
      </c>
      <c r="B3300" s="15" t="s">
        <v>137</v>
      </c>
      <c r="C3300" s="15" t="s">
        <v>152</v>
      </c>
      <c r="D3300" s="15" t="s">
        <v>100</v>
      </c>
      <c r="E3300" s="15" t="s">
        <v>101</v>
      </c>
      <c r="F3300" s="15">
        <v>4.79</v>
      </c>
      <c r="G3300" s="15">
        <v>841.3</v>
      </c>
      <c r="H3300" s="15">
        <v>29.2</v>
      </c>
      <c r="I3300" s="15">
        <v>75.8</v>
      </c>
      <c r="J3300" s="15">
        <v>7.8</v>
      </c>
      <c r="K3300" s="15">
        <v>5.69</v>
      </c>
      <c r="L3300" s="15">
        <v>26</v>
      </c>
      <c r="M3300" s="15">
        <v>162.5</v>
      </c>
      <c r="N3300" s="15">
        <v>41.4</v>
      </c>
      <c r="O3300" s="15">
        <v>124.8</v>
      </c>
      <c r="P3300" s="15" t="s">
        <v>107</v>
      </c>
      <c r="Q3300" s="15">
        <v>192.5</v>
      </c>
      <c r="R3300" s="15">
        <v>4.1100000000000003</v>
      </c>
      <c r="S3300" s="15">
        <v>0.68</v>
      </c>
      <c r="T3300" s="15">
        <v>1.0900000000000001</v>
      </c>
      <c r="U3300" s="15">
        <v>5.22</v>
      </c>
      <c r="V3300" s="15">
        <v>24459</v>
      </c>
      <c r="W3300" s="15">
        <v>328863</v>
      </c>
      <c r="X3300" s="15">
        <v>127676</v>
      </c>
      <c r="Y3300" s="15">
        <v>-201187</v>
      </c>
      <c r="Z3300" s="15">
        <v>2875</v>
      </c>
      <c r="AA3300" s="15">
        <v>1.8160000000000001</v>
      </c>
      <c r="AB3300" s="15">
        <v>58.2</v>
      </c>
    </row>
    <row r="3301" spans="1:28" ht="15" customHeight="1" x14ac:dyDescent="0.3">
      <c r="A3301" s="15" t="s">
        <v>3429</v>
      </c>
      <c r="B3301" s="15" t="s">
        <v>118</v>
      </c>
      <c r="C3301" s="15" t="s">
        <v>114</v>
      </c>
      <c r="D3301" s="15" t="s">
        <v>132</v>
      </c>
      <c r="E3301" s="15" t="s">
        <v>112</v>
      </c>
      <c r="F3301" s="15">
        <v>8.9700000000000006</v>
      </c>
      <c r="G3301" s="15">
        <v>500.7</v>
      </c>
      <c r="H3301" s="15">
        <v>24</v>
      </c>
      <c r="I3301" s="15">
        <v>70.3</v>
      </c>
      <c r="J3301" s="15">
        <v>7.7</v>
      </c>
      <c r="K3301" s="15">
        <v>6.14</v>
      </c>
      <c r="L3301" s="15">
        <v>21.5</v>
      </c>
      <c r="M3301" s="15">
        <v>118.2</v>
      </c>
      <c r="N3301" s="15">
        <v>94.2</v>
      </c>
      <c r="O3301" s="15">
        <v>141.69999999999999</v>
      </c>
      <c r="P3301" s="15" t="s">
        <v>102</v>
      </c>
      <c r="Q3301" s="15">
        <v>211.5</v>
      </c>
      <c r="R3301" s="15">
        <v>8.0299999999999994</v>
      </c>
      <c r="S3301" s="15">
        <v>0.72</v>
      </c>
      <c r="T3301" s="15">
        <v>2.0699999999999998</v>
      </c>
      <c r="U3301" s="15">
        <v>18.57</v>
      </c>
      <c r="V3301" s="15">
        <v>125699</v>
      </c>
      <c r="W3301" s="15">
        <v>617179</v>
      </c>
      <c r="X3301" s="15">
        <v>2334230</v>
      </c>
      <c r="Y3301" s="15">
        <v>1717051</v>
      </c>
      <c r="Z3301" s="15">
        <v>4558</v>
      </c>
      <c r="AA3301" s="15">
        <v>4.0739999999999998</v>
      </c>
      <c r="AB3301" s="15">
        <v>32</v>
      </c>
    </row>
    <row r="3302" spans="1:28" ht="15" customHeight="1" x14ac:dyDescent="0.3">
      <c r="A3302" s="15" t="s">
        <v>3430</v>
      </c>
      <c r="B3302" s="15" t="s">
        <v>109</v>
      </c>
      <c r="C3302" s="15" t="s">
        <v>105</v>
      </c>
      <c r="D3302" s="15" t="s">
        <v>100</v>
      </c>
      <c r="E3302" s="15" t="s">
        <v>101</v>
      </c>
      <c r="F3302" s="15">
        <v>11.66</v>
      </c>
      <c r="G3302" s="15">
        <v>867.9</v>
      </c>
      <c r="H3302" s="15">
        <v>29.8</v>
      </c>
      <c r="I3302" s="15">
        <v>84.9</v>
      </c>
      <c r="J3302" s="15">
        <v>7.3</v>
      </c>
      <c r="K3302" s="15">
        <v>6.75</v>
      </c>
      <c r="L3302" s="15">
        <v>36.4</v>
      </c>
      <c r="M3302" s="15">
        <v>131.19999999999999</v>
      </c>
      <c r="N3302" s="15">
        <v>80.400000000000006</v>
      </c>
      <c r="O3302" s="15">
        <v>128.69999999999999</v>
      </c>
      <c r="P3302" s="15" t="s">
        <v>127</v>
      </c>
      <c r="Q3302" s="15">
        <v>229.4</v>
      </c>
      <c r="R3302" s="15">
        <v>8.0299999999999994</v>
      </c>
      <c r="S3302" s="15">
        <v>0.95</v>
      </c>
      <c r="T3302" s="15">
        <v>4</v>
      </c>
      <c r="U3302" s="15">
        <v>46.64</v>
      </c>
      <c r="V3302" s="15">
        <v>20234</v>
      </c>
      <c r="W3302" s="15">
        <v>871570</v>
      </c>
      <c r="X3302" s="15">
        <v>943714</v>
      </c>
      <c r="Y3302" s="15">
        <v>72144</v>
      </c>
      <c r="Z3302" s="15">
        <v>6509</v>
      </c>
      <c r="AA3302" s="15">
        <v>7.165</v>
      </c>
      <c r="AB3302" s="15">
        <v>48.8</v>
      </c>
    </row>
    <row r="3303" spans="1:28" ht="15" customHeight="1" x14ac:dyDescent="0.3">
      <c r="A3303" s="15" t="s">
        <v>3431</v>
      </c>
      <c r="B3303" s="15" t="s">
        <v>126</v>
      </c>
      <c r="C3303" s="15" t="s">
        <v>119</v>
      </c>
      <c r="D3303" s="15" t="s">
        <v>130</v>
      </c>
      <c r="E3303" s="15" t="s">
        <v>112</v>
      </c>
      <c r="F3303" s="15">
        <v>5.89</v>
      </c>
      <c r="G3303" s="15">
        <v>297.7</v>
      </c>
      <c r="H3303" s="15">
        <v>27.8</v>
      </c>
      <c r="I3303" s="15">
        <v>63.2</v>
      </c>
      <c r="J3303" s="15">
        <v>7.9</v>
      </c>
      <c r="K3303" s="15">
        <v>7.24</v>
      </c>
      <c r="L3303" s="15">
        <v>21.3</v>
      </c>
      <c r="M3303" s="15">
        <v>163.69999999999999</v>
      </c>
      <c r="N3303" s="15">
        <v>43.6</v>
      </c>
      <c r="O3303" s="15">
        <v>143.19999999999999</v>
      </c>
      <c r="P3303" s="15" t="s">
        <v>116</v>
      </c>
      <c r="Q3303" s="15">
        <v>265</v>
      </c>
      <c r="R3303" s="15">
        <v>5.82</v>
      </c>
      <c r="S3303" s="15">
        <v>0.71</v>
      </c>
      <c r="T3303" s="15">
        <v>1.04</v>
      </c>
      <c r="U3303" s="15">
        <v>6.13</v>
      </c>
      <c r="V3303" s="15">
        <v>58859</v>
      </c>
      <c r="W3303" s="15">
        <v>423672</v>
      </c>
      <c r="X3303" s="15">
        <v>360806</v>
      </c>
      <c r="Y3303" s="15">
        <v>-62866</v>
      </c>
      <c r="Z3303" s="15">
        <v>2345</v>
      </c>
      <c r="AA3303" s="15">
        <v>2.6139999999999999</v>
      </c>
      <c r="AB3303" s="15">
        <v>39.799999999999997</v>
      </c>
    </row>
    <row r="3304" spans="1:28" ht="15" customHeight="1" x14ac:dyDescent="0.3">
      <c r="A3304" s="15" t="s">
        <v>3432</v>
      </c>
      <c r="B3304" s="15" t="s">
        <v>126</v>
      </c>
      <c r="C3304" s="15" t="s">
        <v>170</v>
      </c>
      <c r="D3304" s="15" t="s">
        <v>132</v>
      </c>
      <c r="E3304" s="15" t="s">
        <v>112</v>
      </c>
      <c r="F3304" s="15">
        <v>5.69</v>
      </c>
      <c r="G3304" s="15">
        <v>94.7</v>
      </c>
      <c r="H3304" s="15">
        <v>24.2</v>
      </c>
      <c r="I3304" s="15">
        <v>65.2</v>
      </c>
      <c r="J3304" s="15">
        <v>8.3000000000000007</v>
      </c>
      <c r="K3304" s="15">
        <v>6.23</v>
      </c>
      <c r="L3304" s="15">
        <v>23.2</v>
      </c>
      <c r="M3304" s="15">
        <v>138</v>
      </c>
      <c r="N3304" s="15">
        <v>56.6</v>
      </c>
      <c r="O3304" s="15">
        <v>90.5</v>
      </c>
      <c r="P3304" s="15" t="s">
        <v>107</v>
      </c>
      <c r="Q3304" s="15">
        <v>131</v>
      </c>
      <c r="R3304" s="15">
        <v>6.04</v>
      </c>
      <c r="S3304" s="15">
        <v>0.8</v>
      </c>
      <c r="T3304" s="15">
        <v>1.48</v>
      </c>
      <c r="U3304" s="15">
        <v>8.42</v>
      </c>
      <c r="V3304" s="15">
        <v>99819</v>
      </c>
      <c r="W3304" s="15">
        <v>409798</v>
      </c>
      <c r="X3304" s="15">
        <v>840476</v>
      </c>
      <c r="Y3304" s="15">
        <v>430678</v>
      </c>
      <c r="Z3304" s="15">
        <v>4479</v>
      </c>
      <c r="AA3304" s="15">
        <v>1.88</v>
      </c>
      <c r="AB3304" s="15">
        <v>37.1</v>
      </c>
    </row>
    <row r="3305" spans="1:28" ht="15" customHeight="1" x14ac:dyDescent="0.3">
      <c r="A3305" s="15" t="s">
        <v>3433</v>
      </c>
      <c r="B3305" s="15" t="s">
        <v>98</v>
      </c>
      <c r="C3305" s="15" t="s">
        <v>99</v>
      </c>
      <c r="D3305" s="15" t="s">
        <v>132</v>
      </c>
      <c r="E3305" s="15" t="s">
        <v>112</v>
      </c>
      <c r="F3305" s="15">
        <v>3.25</v>
      </c>
      <c r="G3305" s="15">
        <v>351.5</v>
      </c>
      <c r="H3305" s="15">
        <v>20.6</v>
      </c>
      <c r="I3305" s="15">
        <v>50.1</v>
      </c>
      <c r="J3305" s="15">
        <v>5.9</v>
      </c>
      <c r="K3305" s="15">
        <v>6.54</v>
      </c>
      <c r="L3305" s="15">
        <v>25.7</v>
      </c>
      <c r="M3305" s="15">
        <v>125.9</v>
      </c>
      <c r="N3305" s="15">
        <v>70.7</v>
      </c>
      <c r="O3305" s="15">
        <v>118.1</v>
      </c>
      <c r="P3305" s="15" t="s">
        <v>107</v>
      </c>
      <c r="Q3305" s="15">
        <v>168.6</v>
      </c>
      <c r="R3305" s="15">
        <v>3.08</v>
      </c>
      <c r="S3305" s="15">
        <v>0.67</v>
      </c>
      <c r="T3305" s="15">
        <v>1.96</v>
      </c>
      <c r="U3305" s="15">
        <v>6.37</v>
      </c>
      <c r="V3305" s="15">
        <v>102483</v>
      </c>
      <c r="W3305" s="15">
        <v>237056</v>
      </c>
      <c r="X3305" s="15">
        <v>652817</v>
      </c>
      <c r="Y3305" s="15">
        <v>415761</v>
      </c>
      <c r="Z3305" s="15">
        <v>2232</v>
      </c>
      <c r="AA3305" s="15">
        <v>2.8540000000000001</v>
      </c>
      <c r="AB3305" s="15">
        <v>48.7</v>
      </c>
    </row>
    <row r="3306" spans="1:28" ht="15" customHeight="1" x14ac:dyDescent="0.3">
      <c r="A3306" s="15" t="s">
        <v>3434</v>
      </c>
      <c r="B3306" s="15" t="s">
        <v>137</v>
      </c>
      <c r="C3306" s="15" t="s">
        <v>170</v>
      </c>
      <c r="D3306" s="15" t="s">
        <v>115</v>
      </c>
      <c r="E3306" s="15" t="s">
        <v>101</v>
      </c>
      <c r="F3306" s="15">
        <v>10.83</v>
      </c>
      <c r="G3306" s="15">
        <v>714.5</v>
      </c>
      <c r="H3306" s="15">
        <v>27.4</v>
      </c>
      <c r="I3306" s="15">
        <v>92.9</v>
      </c>
      <c r="J3306" s="15">
        <v>6.5</v>
      </c>
      <c r="K3306" s="15">
        <v>7.36</v>
      </c>
      <c r="L3306" s="15">
        <v>40</v>
      </c>
      <c r="M3306" s="15">
        <v>150.19999999999999</v>
      </c>
      <c r="N3306" s="15">
        <v>79.5</v>
      </c>
      <c r="O3306" s="15">
        <v>106.2</v>
      </c>
      <c r="P3306" s="15" t="s">
        <v>127</v>
      </c>
      <c r="Q3306" s="15">
        <v>144.19999999999999</v>
      </c>
      <c r="R3306" s="15">
        <v>4.72</v>
      </c>
      <c r="S3306" s="15">
        <v>0.86</v>
      </c>
      <c r="T3306" s="15">
        <v>2.78</v>
      </c>
      <c r="U3306" s="15">
        <v>30.11</v>
      </c>
      <c r="V3306" s="15">
        <v>19038</v>
      </c>
      <c r="W3306" s="15">
        <v>731670</v>
      </c>
      <c r="X3306" s="15">
        <v>573234</v>
      </c>
      <c r="Y3306" s="15">
        <v>-158436</v>
      </c>
      <c r="Z3306" s="15">
        <v>16298</v>
      </c>
      <c r="AA3306" s="15">
        <v>1.847</v>
      </c>
      <c r="AB3306" s="15">
        <v>49.3</v>
      </c>
    </row>
    <row r="3307" spans="1:28" ht="15" customHeight="1" x14ac:dyDescent="0.3">
      <c r="A3307" s="15" t="s">
        <v>3435</v>
      </c>
      <c r="B3307" s="15" t="s">
        <v>118</v>
      </c>
      <c r="C3307" s="15" t="s">
        <v>129</v>
      </c>
      <c r="D3307" s="15" t="s">
        <v>111</v>
      </c>
      <c r="E3307" s="15" t="s">
        <v>101</v>
      </c>
      <c r="F3307" s="15">
        <v>5.03</v>
      </c>
      <c r="G3307" s="15">
        <v>1314.5</v>
      </c>
      <c r="H3307" s="15">
        <v>30.6</v>
      </c>
      <c r="I3307" s="15">
        <v>72</v>
      </c>
      <c r="J3307" s="15">
        <v>9.4</v>
      </c>
      <c r="K3307" s="15">
        <v>6.87</v>
      </c>
      <c r="L3307" s="15">
        <v>27.8</v>
      </c>
      <c r="M3307" s="15">
        <v>134</v>
      </c>
      <c r="N3307" s="15">
        <v>51.4</v>
      </c>
      <c r="O3307" s="15">
        <v>128.6</v>
      </c>
      <c r="P3307" s="15" t="s">
        <v>127</v>
      </c>
      <c r="Q3307" s="15">
        <v>238.2</v>
      </c>
      <c r="R3307" s="15">
        <v>3.12</v>
      </c>
      <c r="S3307" s="15">
        <v>0.95</v>
      </c>
      <c r="T3307" s="15">
        <v>1.0900000000000001</v>
      </c>
      <c r="U3307" s="15">
        <v>5.48</v>
      </c>
      <c r="V3307" s="15">
        <v>73580</v>
      </c>
      <c r="W3307" s="15">
        <v>325508</v>
      </c>
      <c r="X3307" s="15">
        <v>403218</v>
      </c>
      <c r="Y3307" s="15">
        <v>77710</v>
      </c>
      <c r="Z3307" s="15">
        <v>2107</v>
      </c>
      <c r="AA3307" s="15">
        <v>2.601</v>
      </c>
      <c r="AB3307" s="15">
        <v>69.7</v>
      </c>
    </row>
    <row r="3308" spans="1:28" ht="15" customHeight="1" x14ac:dyDescent="0.3">
      <c r="A3308" s="15" t="s">
        <v>3436</v>
      </c>
      <c r="B3308" s="15" t="s">
        <v>109</v>
      </c>
      <c r="C3308" s="15" t="s">
        <v>134</v>
      </c>
      <c r="D3308" s="15" t="s">
        <v>130</v>
      </c>
      <c r="E3308" s="15" t="s">
        <v>112</v>
      </c>
      <c r="F3308" s="15">
        <v>0.7</v>
      </c>
      <c r="G3308" s="15">
        <v>731.7</v>
      </c>
      <c r="H3308" s="15">
        <v>22.3</v>
      </c>
      <c r="I3308" s="15">
        <v>69.7</v>
      </c>
      <c r="J3308" s="15">
        <v>7.1</v>
      </c>
      <c r="K3308" s="15">
        <v>6.8</v>
      </c>
      <c r="L3308" s="15">
        <v>19.7</v>
      </c>
      <c r="M3308" s="15">
        <v>141</v>
      </c>
      <c r="N3308" s="15">
        <v>83.9</v>
      </c>
      <c r="O3308" s="15">
        <v>84.6</v>
      </c>
      <c r="P3308" s="15" t="s">
        <v>127</v>
      </c>
      <c r="Q3308" s="15">
        <v>152.69999999999999</v>
      </c>
      <c r="R3308" s="15">
        <v>4.7</v>
      </c>
      <c r="S3308" s="15">
        <v>0.95</v>
      </c>
      <c r="T3308" s="15">
        <v>1.81</v>
      </c>
      <c r="U3308" s="15">
        <v>1.27</v>
      </c>
      <c r="V3308" s="15">
        <v>66564</v>
      </c>
      <c r="W3308" s="15">
        <v>45526</v>
      </c>
      <c r="X3308" s="15">
        <v>84536</v>
      </c>
      <c r="Y3308" s="15">
        <v>39010</v>
      </c>
      <c r="Z3308" s="15">
        <v>535</v>
      </c>
      <c r="AA3308" s="15">
        <v>2.3740000000000001</v>
      </c>
      <c r="AB3308" s="15">
        <v>49.7</v>
      </c>
    </row>
    <row r="3309" spans="1:28" ht="15" customHeight="1" x14ac:dyDescent="0.3">
      <c r="A3309" s="15" t="s">
        <v>3437</v>
      </c>
      <c r="B3309" s="15" t="s">
        <v>126</v>
      </c>
      <c r="C3309" s="15" t="s">
        <v>152</v>
      </c>
      <c r="D3309" s="15" t="s">
        <v>100</v>
      </c>
      <c r="E3309" s="15" t="s">
        <v>112</v>
      </c>
      <c r="F3309" s="15">
        <v>4.0199999999999996</v>
      </c>
      <c r="G3309" s="15">
        <v>176.4</v>
      </c>
      <c r="H3309" s="15">
        <v>24.1</v>
      </c>
      <c r="I3309" s="15">
        <v>64.7</v>
      </c>
      <c r="J3309" s="15">
        <v>8.6</v>
      </c>
      <c r="K3309" s="15">
        <v>6.5</v>
      </c>
      <c r="L3309" s="15">
        <v>25.9</v>
      </c>
      <c r="M3309" s="15">
        <v>138.9</v>
      </c>
      <c r="N3309" s="15">
        <v>72.599999999999994</v>
      </c>
      <c r="O3309" s="15">
        <v>85.8</v>
      </c>
      <c r="P3309" s="15" t="s">
        <v>127</v>
      </c>
      <c r="Q3309" s="15">
        <v>272.60000000000002</v>
      </c>
      <c r="R3309" s="15">
        <v>0.5</v>
      </c>
      <c r="S3309" s="15">
        <v>0.84</v>
      </c>
      <c r="T3309" s="15">
        <v>2.69</v>
      </c>
      <c r="U3309" s="15">
        <v>10.81</v>
      </c>
      <c r="V3309" s="15">
        <v>21124</v>
      </c>
      <c r="W3309" s="15">
        <v>248288</v>
      </c>
      <c r="X3309" s="15">
        <v>228350</v>
      </c>
      <c r="Y3309" s="15">
        <v>-19938</v>
      </c>
      <c r="Z3309" s="15">
        <v>2399</v>
      </c>
      <c r="AA3309" s="15">
        <v>4.5060000000000002</v>
      </c>
      <c r="AB3309" s="15">
        <v>38.1</v>
      </c>
    </row>
    <row r="3310" spans="1:28" ht="15" customHeight="1" x14ac:dyDescent="0.3">
      <c r="A3310" s="15" t="s">
        <v>3438</v>
      </c>
      <c r="B3310" s="15" t="s">
        <v>137</v>
      </c>
      <c r="C3310" s="15" t="s">
        <v>123</v>
      </c>
      <c r="D3310" s="15" t="s">
        <v>106</v>
      </c>
      <c r="E3310" s="15" t="s">
        <v>112</v>
      </c>
      <c r="F3310" s="15">
        <v>5.25</v>
      </c>
      <c r="G3310" s="15">
        <v>499.3</v>
      </c>
      <c r="H3310" s="15">
        <v>24.6</v>
      </c>
      <c r="I3310" s="15">
        <v>63.3</v>
      </c>
      <c r="J3310" s="15">
        <v>9.3000000000000007</v>
      </c>
      <c r="K3310" s="15">
        <v>6.12</v>
      </c>
      <c r="L3310" s="15">
        <v>33.1</v>
      </c>
      <c r="M3310" s="15">
        <v>108.8</v>
      </c>
      <c r="N3310" s="15">
        <v>85.6</v>
      </c>
      <c r="O3310" s="15">
        <v>114.9</v>
      </c>
      <c r="P3310" s="15" t="s">
        <v>102</v>
      </c>
      <c r="Q3310" s="15">
        <v>120.2</v>
      </c>
      <c r="R3310" s="15">
        <v>4.59</v>
      </c>
      <c r="S3310" s="15">
        <v>0.82</v>
      </c>
      <c r="T3310" s="15">
        <v>2.94</v>
      </c>
      <c r="U3310" s="15">
        <v>15.44</v>
      </c>
      <c r="V3310" s="15">
        <v>22575</v>
      </c>
      <c r="W3310" s="15">
        <v>338346</v>
      </c>
      <c r="X3310" s="15">
        <v>348558</v>
      </c>
      <c r="Y3310" s="15">
        <v>10212</v>
      </c>
      <c r="Z3310" s="15">
        <v>2152</v>
      </c>
      <c r="AA3310" s="15">
        <v>7.1749999999999998</v>
      </c>
      <c r="AB3310" s="15">
        <v>54.1</v>
      </c>
    </row>
    <row r="3311" spans="1:28" ht="15" customHeight="1" x14ac:dyDescent="0.3">
      <c r="A3311" s="15" t="s">
        <v>3439</v>
      </c>
      <c r="B3311" s="15" t="s">
        <v>104</v>
      </c>
      <c r="C3311" s="15" t="s">
        <v>134</v>
      </c>
      <c r="D3311" s="15" t="s">
        <v>132</v>
      </c>
      <c r="E3311" s="15" t="s">
        <v>101</v>
      </c>
      <c r="F3311" s="15">
        <v>8.1999999999999993</v>
      </c>
      <c r="G3311" s="15">
        <v>555.5</v>
      </c>
      <c r="H3311" s="15">
        <v>29.2</v>
      </c>
      <c r="I3311" s="15">
        <v>76.900000000000006</v>
      </c>
      <c r="J3311" s="15">
        <v>6.8</v>
      </c>
      <c r="K3311" s="15">
        <v>6.8</v>
      </c>
      <c r="L3311" s="15">
        <v>35.4</v>
      </c>
      <c r="M3311" s="15">
        <v>91.6</v>
      </c>
      <c r="N3311" s="15">
        <v>58.2</v>
      </c>
      <c r="O3311" s="15">
        <v>110.7</v>
      </c>
      <c r="P3311" s="15" t="s">
        <v>107</v>
      </c>
      <c r="Q3311" s="15">
        <v>229.2</v>
      </c>
      <c r="R3311" s="15">
        <v>6.47</v>
      </c>
      <c r="S3311" s="15">
        <v>0.81</v>
      </c>
      <c r="T3311" s="15">
        <v>2.5299999999999998</v>
      </c>
      <c r="U3311" s="15">
        <v>20.75</v>
      </c>
      <c r="V3311" s="15">
        <v>109803</v>
      </c>
      <c r="W3311" s="15">
        <v>581551</v>
      </c>
      <c r="X3311" s="15">
        <v>2278412</v>
      </c>
      <c r="Y3311" s="15">
        <v>1696861</v>
      </c>
      <c r="Z3311" s="15">
        <v>6936</v>
      </c>
      <c r="AA3311" s="15">
        <v>2.992</v>
      </c>
      <c r="AB3311" s="15">
        <v>37.6</v>
      </c>
    </row>
    <row r="3312" spans="1:28" ht="15" customHeight="1" x14ac:dyDescent="0.3">
      <c r="A3312" s="15" t="s">
        <v>3440</v>
      </c>
      <c r="B3312" s="15" t="s">
        <v>122</v>
      </c>
      <c r="C3312" s="15" t="s">
        <v>170</v>
      </c>
      <c r="D3312" s="15" t="s">
        <v>130</v>
      </c>
      <c r="E3312" s="15" t="s">
        <v>112</v>
      </c>
      <c r="F3312" s="15">
        <v>9.5</v>
      </c>
      <c r="G3312" s="15">
        <v>166.7</v>
      </c>
      <c r="H3312" s="15">
        <v>23</v>
      </c>
      <c r="I3312" s="15">
        <v>69.099999999999994</v>
      </c>
      <c r="J3312" s="15">
        <v>8.9</v>
      </c>
      <c r="K3312" s="15">
        <v>6.94</v>
      </c>
      <c r="L3312" s="15">
        <v>21.5</v>
      </c>
      <c r="M3312" s="15">
        <v>97.6</v>
      </c>
      <c r="N3312" s="15">
        <v>68.5</v>
      </c>
      <c r="O3312" s="15">
        <v>85.2</v>
      </c>
      <c r="P3312" s="15" t="s">
        <v>116</v>
      </c>
      <c r="Q3312" s="15">
        <v>252.4</v>
      </c>
      <c r="R3312" s="15">
        <v>6.67</v>
      </c>
      <c r="S3312" s="15">
        <v>0.96</v>
      </c>
      <c r="T3312" s="15">
        <v>1.07</v>
      </c>
      <c r="U3312" s="15">
        <v>10.17</v>
      </c>
      <c r="V3312" s="15">
        <v>79313</v>
      </c>
      <c r="W3312" s="15">
        <v>723371</v>
      </c>
      <c r="X3312" s="15">
        <v>806613</v>
      </c>
      <c r="Y3312" s="15">
        <v>83242</v>
      </c>
      <c r="Z3312" s="15">
        <v>3952</v>
      </c>
      <c r="AA3312" s="15">
        <v>2.573</v>
      </c>
      <c r="AB3312" s="15">
        <v>33.1</v>
      </c>
    </row>
    <row r="3313" spans="1:28" ht="15" customHeight="1" x14ac:dyDescent="0.3">
      <c r="A3313" s="15" t="s">
        <v>3441</v>
      </c>
      <c r="B3313" s="15" t="s">
        <v>146</v>
      </c>
      <c r="C3313" s="15" t="s">
        <v>123</v>
      </c>
      <c r="D3313" s="15" t="s">
        <v>115</v>
      </c>
      <c r="E3313" s="15" t="s">
        <v>112</v>
      </c>
      <c r="F3313" s="15">
        <v>0.88</v>
      </c>
      <c r="G3313" s="15">
        <v>494</v>
      </c>
      <c r="H3313" s="15">
        <v>22.1</v>
      </c>
      <c r="I3313" s="15">
        <v>50</v>
      </c>
      <c r="J3313" s="15">
        <v>6.8</v>
      </c>
      <c r="K3313" s="15">
        <v>8.4</v>
      </c>
      <c r="L3313" s="15">
        <v>23.7</v>
      </c>
      <c r="M3313" s="15">
        <v>139.4</v>
      </c>
      <c r="N3313" s="15">
        <v>51.2</v>
      </c>
      <c r="O3313" s="15">
        <v>112.3</v>
      </c>
      <c r="P3313" s="15" t="s">
        <v>116</v>
      </c>
      <c r="Q3313" s="15">
        <v>152.5</v>
      </c>
      <c r="R3313" s="15">
        <v>1.65</v>
      </c>
      <c r="S3313" s="15">
        <v>0.8</v>
      </c>
      <c r="T3313" s="15">
        <v>0.3</v>
      </c>
      <c r="U3313" s="15">
        <v>0.26</v>
      </c>
      <c r="V3313" s="15">
        <v>23489</v>
      </c>
      <c r="W3313" s="15">
        <v>57344</v>
      </c>
      <c r="X3313" s="15">
        <v>6107</v>
      </c>
      <c r="Y3313" s="15">
        <v>-51237</v>
      </c>
      <c r="Z3313" s="15">
        <v>817</v>
      </c>
      <c r="AA3313" s="15">
        <v>0.318</v>
      </c>
      <c r="AB3313" s="15">
        <v>54.8</v>
      </c>
    </row>
    <row r="3314" spans="1:28" ht="15" customHeight="1" x14ac:dyDescent="0.3">
      <c r="A3314" s="15" t="s">
        <v>3442</v>
      </c>
      <c r="B3314" s="15" t="s">
        <v>122</v>
      </c>
      <c r="C3314" s="15" t="s">
        <v>119</v>
      </c>
      <c r="D3314" s="15" t="s">
        <v>144</v>
      </c>
      <c r="E3314" s="15" t="s">
        <v>101</v>
      </c>
      <c r="F3314" s="15">
        <v>13.18</v>
      </c>
      <c r="G3314" s="15">
        <v>780.9</v>
      </c>
      <c r="H3314" s="15">
        <v>29.2</v>
      </c>
      <c r="I3314" s="15">
        <v>70.2</v>
      </c>
      <c r="J3314" s="15">
        <v>6.5</v>
      </c>
      <c r="K3314" s="15">
        <v>7.01</v>
      </c>
      <c r="L3314" s="15">
        <v>38.200000000000003</v>
      </c>
      <c r="M3314" s="15">
        <v>85.3</v>
      </c>
      <c r="N3314" s="15">
        <v>63.4</v>
      </c>
      <c r="O3314" s="15">
        <v>112.7</v>
      </c>
      <c r="P3314" s="15" t="s">
        <v>102</v>
      </c>
      <c r="Q3314" s="15">
        <v>235.2</v>
      </c>
      <c r="R3314" s="15">
        <v>2.52</v>
      </c>
      <c r="S3314" s="15">
        <v>0.97</v>
      </c>
      <c r="T3314" s="15">
        <v>2.27</v>
      </c>
      <c r="U3314" s="15">
        <v>29.92</v>
      </c>
      <c r="V3314" s="15">
        <v>55836</v>
      </c>
      <c r="W3314" s="15">
        <v>895427</v>
      </c>
      <c r="X3314" s="15">
        <v>1670613</v>
      </c>
      <c r="Y3314" s="15">
        <v>775186</v>
      </c>
      <c r="Z3314" s="15">
        <v>5277</v>
      </c>
      <c r="AA3314" s="15">
        <v>5.67</v>
      </c>
      <c r="AB3314" s="15">
        <v>67.099999999999994</v>
      </c>
    </row>
    <row r="3315" spans="1:28" ht="15" customHeight="1" x14ac:dyDescent="0.3">
      <c r="A3315" s="15" t="s">
        <v>3443</v>
      </c>
      <c r="B3315" s="15" t="s">
        <v>122</v>
      </c>
      <c r="C3315" s="15" t="s">
        <v>170</v>
      </c>
      <c r="D3315" s="15" t="s">
        <v>106</v>
      </c>
      <c r="E3315" s="15" t="s">
        <v>101</v>
      </c>
      <c r="F3315" s="15">
        <v>2.5099999999999998</v>
      </c>
      <c r="G3315" s="15">
        <v>837.9</v>
      </c>
      <c r="H3315" s="15">
        <v>31.5</v>
      </c>
      <c r="I3315" s="15">
        <v>80.099999999999994</v>
      </c>
      <c r="J3315" s="15">
        <v>6.1</v>
      </c>
      <c r="K3315" s="15">
        <v>6.05</v>
      </c>
      <c r="L3315" s="15">
        <v>28</v>
      </c>
      <c r="M3315" s="15">
        <v>149.5</v>
      </c>
      <c r="N3315" s="15">
        <v>93.6</v>
      </c>
      <c r="O3315" s="15">
        <v>85</v>
      </c>
      <c r="P3315" s="15" t="s">
        <v>116</v>
      </c>
      <c r="Q3315" s="15">
        <v>314.3</v>
      </c>
      <c r="R3315" s="15">
        <v>4.74</v>
      </c>
      <c r="S3315" s="15">
        <v>0.82</v>
      </c>
      <c r="T3315" s="15">
        <v>2.31</v>
      </c>
      <c r="U3315" s="15">
        <v>5.8</v>
      </c>
      <c r="V3315" s="15">
        <v>19645</v>
      </c>
      <c r="W3315" s="15">
        <v>180132</v>
      </c>
      <c r="X3315" s="15">
        <v>113941</v>
      </c>
      <c r="Y3315" s="15">
        <v>-66191</v>
      </c>
      <c r="Z3315" s="15">
        <v>837</v>
      </c>
      <c r="AA3315" s="15">
        <v>6.93</v>
      </c>
      <c r="AB3315" s="15">
        <v>49.5</v>
      </c>
    </row>
    <row r="3316" spans="1:28" ht="15" customHeight="1" x14ac:dyDescent="0.3">
      <c r="A3316" s="15" t="s">
        <v>3444</v>
      </c>
      <c r="B3316" s="15" t="s">
        <v>126</v>
      </c>
      <c r="C3316" s="15" t="s">
        <v>123</v>
      </c>
      <c r="D3316" s="15" t="s">
        <v>115</v>
      </c>
      <c r="E3316" s="15" t="s">
        <v>112</v>
      </c>
      <c r="F3316" s="15">
        <v>7.71</v>
      </c>
      <c r="G3316" s="15">
        <v>609.70000000000005</v>
      </c>
      <c r="H3316" s="15">
        <v>24.7</v>
      </c>
      <c r="I3316" s="15">
        <v>50.4</v>
      </c>
      <c r="J3316" s="15">
        <v>7.6</v>
      </c>
      <c r="K3316" s="15">
        <v>5.21</v>
      </c>
      <c r="L3316" s="15">
        <v>19.3</v>
      </c>
      <c r="M3316" s="15">
        <v>73</v>
      </c>
      <c r="N3316" s="15">
        <v>53.1</v>
      </c>
      <c r="O3316" s="15">
        <v>125.3</v>
      </c>
      <c r="P3316" s="15" t="s">
        <v>127</v>
      </c>
      <c r="Q3316" s="15">
        <v>179.2</v>
      </c>
      <c r="R3316" s="15">
        <v>7.99</v>
      </c>
      <c r="S3316" s="15">
        <v>0.82</v>
      </c>
      <c r="T3316" s="15">
        <v>0.3</v>
      </c>
      <c r="U3316" s="15">
        <v>2.31</v>
      </c>
      <c r="V3316" s="15">
        <v>21481</v>
      </c>
      <c r="W3316" s="15">
        <v>547568</v>
      </c>
      <c r="X3316" s="15">
        <v>49621</v>
      </c>
      <c r="Y3316" s="15">
        <v>-497947</v>
      </c>
      <c r="Z3316" s="15">
        <v>10628</v>
      </c>
      <c r="AA3316" s="15">
        <v>0.217</v>
      </c>
      <c r="AB3316" s="15">
        <v>45.5</v>
      </c>
    </row>
    <row r="3317" spans="1:28" ht="15" customHeight="1" x14ac:dyDescent="0.3">
      <c r="A3317" s="15" t="s">
        <v>3445</v>
      </c>
      <c r="B3317" s="15" t="s">
        <v>126</v>
      </c>
      <c r="C3317" s="15" t="s">
        <v>129</v>
      </c>
      <c r="D3317" s="15" t="s">
        <v>100</v>
      </c>
      <c r="E3317" s="15" t="s">
        <v>101</v>
      </c>
      <c r="F3317" s="15">
        <v>10.210000000000001</v>
      </c>
      <c r="G3317" s="15">
        <v>873.5</v>
      </c>
      <c r="H3317" s="15">
        <v>26.6</v>
      </c>
      <c r="I3317" s="15">
        <v>81</v>
      </c>
      <c r="J3317" s="15">
        <v>8.1</v>
      </c>
      <c r="K3317" s="15">
        <v>7.64</v>
      </c>
      <c r="L3317" s="15">
        <v>29.6</v>
      </c>
      <c r="M3317" s="15">
        <v>76.7</v>
      </c>
      <c r="N3317" s="15">
        <v>50.1</v>
      </c>
      <c r="O3317" s="15">
        <v>103.9</v>
      </c>
      <c r="P3317" s="15" t="s">
        <v>102</v>
      </c>
      <c r="Q3317" s="15">
        <v>75.099999999999994</v>
      </c>
      <c r="R3317" s="15">
        <v>5.47</v>
      </c>
      <c r="S3317" s="15">
        <v>0.74</v>
      </c>
      <c r="T3317" s="15">
        <v>1.25</v>
      </c>
      <c r="U3317" s="15">
        <v>12.76</v>
      </c>
      <c r="V3317" s="15">
        <v>24471</v>
      </c>
      <c r="W3317" s="15">
        <v>615113</v>
      </c>
      <c r="X3317" s="15">
        <v>312250</v>
      </c>
      <c r="Y3317" s="15">
        <v>-302863</v>
      </c>
      <c r="Z3317" s="15">
        <v>4848</v>
      </c>
      <c r="AA3317" s="15">
        <v>2.6320000000000001</v>
      </c>
      <c r="AB3317" s="15">
        <v>43.9</v>
      </c>
    </row>
    <row r="3318" spans="1:28" ht="15" customHeight="1" x14ac:dyDescent="0.3">
      <c r="A3318" s="15" t="s">
        <v>3446</v>
      </c>
      <c r="B3318" s="15" t="s">
        <v>109</v>
      </c>
      <c r="C3318" s="15" t="s">
        <v>170</v>
      </c>
      <c r="D3318" s="15" t="s">
        <v>132</v>
      </c>
      <c r="E3318" s="15" t="s">
        <v>112</v>
      </c>
      <c r="F3318" s="15">
        <v>11.18</v>
      </c>
      <c r="G3318" s="15">
        <v>265.7</v>
      </c>
      <c r="H3318" s="15">
        <v>27.7</v>
      </c>
      <c r="I3318" s="15">
        <v>57.8</v>
      </c>
      <c r="J3318" s="15">
        <v>9.1999999999999993</v>
      </c>
      <c r="K3318" s="15">
        <v>5.48</v>
      </c>
      <c r="L3318" s="15">
        <v>34.9</v>
      </c>
      <c r="M3318" s="15">
        <v>108.7</v>
      </c>
      <c r="N3318" s="15">
        <v>53</v>
      </c>
      <c r="O3318" s="15">
        <v>172.7</v>
      </c>
      <c r="P3318" s="15" t="s">
        <v>102</v>
      </c>
      <c r="Q3318" s="15">
        <v>177.2</v>
      </c>
      <c r="R3318" s="15">
        <v>3.6</v>
      </c>
      <c r="S3318" s="15">
        <v>0.87</v>
      </c>
      <c r="T3318" s="15">
        <v>0.36</v>
      </c>
      <c r="U3318" s="15">
        <v>4.0199999999999996</v>
      </c>
      <c r="V3318" s="15">
        <v>110562</v>
      </c>
      <c r="W3318" s="15">
        <v>712212</v>
      </c>
      <c r="X3318" s="15">
        <v>444459</v>
      </c>
      <c r="Y3318" s="15">
        <v>-267753</v>
      </c>
      <c r="Z3318" s="15">
        <v>7287</v>
      </c>
      <c r="AA3318" s="15">
        <v>0.55200000000000005</v>
      </c>
      <c r="AB3318" s="15">
        <v>47.5</v>
      </c>
    </row>
    <row r="3319" spans="1:28" ht="15" customHeight="1" x14ac:dyDescent="0.3">
      <c r="A3319" s="15" t="s">
        <v>3447</v>
      </c>
      <c r="B3319" s="15" t="s">
        <v>118</v>
      </c>
      <c r="C3319" s="15" t="s">
        <v>105</v>
      </c>
      <c r="D3319" s="15" t="s">
        <v>115</v>
      </c>
      <c r="E3319" s="15" t="s">
        <v>101</v>
      </c>
      <c r="F3319" s="15">
        <v>7.22</v>
      </c>
      <c r="G3319" s="15">
        <v>714.7</v>
      </c>
      <c r="H3319" s="15">
        <v>27.2</v>
      </c>
      <c r="I3319" s="15">
        <v>82.3</v>
      </c>
      <c r="J3319" s="15">
        <v>8.4</v>
      </c>
      <c r="K3319" s="15">
        <v>6.62</v>
      </c>
      <c r="L3319" s="15">
        <v>31.2</v>
      </c>
      <c r="M3319" s="15">
        <v>122.3</v>
      </c>
      <c r="N3319" s="15">
        <v>34</v>
      </c>
      <c r="O3319" s="15">
        <v>72.7</v>
      </c>
      <c r="P3319" s="15" t="s">
        <v>102</v>
      </c>
      <c r="Q3319" s="15">
        <v>172.3</v>
      </c>
      <c r="R3319" s="15">
        <v>10.210000000000001</v>
      </c>
      <c r="S3319" s="15">
        <v>0.8</v>
      </c>
      <c r="T3319" s="15">
        <v>4.28</v>
      </c>
      <c r="U3319" s="15">
        <v>30.9</v>
      </c>
      <c r="V3319" s="15">
        <v>25254</v>
      </c>
      <c r="W3319" s="15">
        <v>521495</v>
      </c>
      <c r="X3319" s="15">
        <v>780349</v>
      </c>
      <c r="Y3319" s="15">
        <v>258854</v>
      </c>
      <c r="Z3319" s="15">
        <v>9853</v>
      </c>
      <c r="AA3319" s="15">
        <v>3.1360000000000001</v>
      </c>
      <c r="AB3319" s="15">
        <v>31.6</v>
      </c>
    </row>
    <row r="3320" spans="1:28" ht="15" customHeight="1" x14ac:dyDescent="0.3">
      <c r="A3320" s="15" t="s">
        <v>3448</v>
      </c>
      <c r="B3320" s="15" t="s">
        <v>122</v>
      </c>
      <c r="C3320" s="15" t="s">
        <v>152</v>
      </c>
      <c r="D3320" s="15" t="s">
        <v>106</v>
      </c>
      <c r="E3320" s="15" t="s">
        <v>120</v>
      </c>
      <c r="F3320" s="15">
        <v>14.36</v>
      </c>
      <c r="G3320" s="15">
        <v>314.60000000000002</v>
      </c>
      <c r="H3320" s="15">
        <v>34.4</v>
      </c>
      <c r="I3320" s="15">
        <v>61.5</v>
      </c>
      <c r="J3320" s="15">
        <v>8.4</v>
      </c>
      <c r="K3320" s="15">
        <v>5.98</v>
      </c>
      <c r="L3320" s="15"/>
      <c r="M3320" s="15">
        <v>111.3</v>
      </c>
      <c r="N3320" s="15">
        <v>77.7</v>
      </c>
      <c r="O3320" s="15">
        <v>124.2</v>
      </c>
      <c r="P3320" s="15" t="s">
        <v>102</v>
      </c>
      <c r="Q3320" s="15">
        <v>370.4</v>
      </c>
      <c r="R3320" s="15">
        <v>4.0999999999999996</v>
      </c>
      <c r="S3320" s="15">
        <v>0.82</v>
      </c>
      <c r="T3320" s="15">
        <v>1.33</v>
      </c>
      <c r="U3320" s="15">
        <v>19.100000000000001</v>
      </c>
      <c r="V3320" s="15">
        <v>24911</v>
      </c>
      <c r="W3320" s="15">
        <v>1227591</v>
      </c>
      <c r="X3320" s="15">
        <v>475800</v>
      </c>
      <c r="Y3320" s="15">
        <v>-751791</v>
      </c>
      <c r="Z3320" s="15">
        <v>7422</v>
      </c>
      <c r="AA3320" s="15">
        <v>2.573</v>
      </c>
      <c r="AB3320" s="15">
        <v>59.1</v>
      </c>
    </row>
    <row r="3321" spans="1:28" ht="15" customHeight="1" x14ac:dyDescent="0.3">
      <c r="A3321" s="15" t="s">
        <v>3449</v>
      </c>
      <c r="B3321" s="15" t="s">
        <v>137</v>
      </c>
      <c r="C3321" s="15" t="s">
        <v>170</v>
      </c>
      <c r="D3321" s="15" t="s">
        <v>111</v>
      </c>
      <c r="E3321" s="15" t="s">
        <v>101</v>
      </c>
      <c r="F3321" s="15">
        <v>13.96</v>
      </c>
      <c r="G3321" s="15">
        <v>867.1</v>
      </c>
      <c r="H3321" s="15">
        <v>23.4</v>
      </c>
      <c r="I3321" s="15">
        <v>71.900000000000006</v>
      </c>
      <c r="J3321" s="15">
        <v>7.2</v>
      </c>
      <c r="K3321" s="15">
        <v>7.65</v>
      </c>
      <c r="L3321" s="15">
        <v>32.1</v>
      </c>
      <c r="M3321" s="15">
        <v>168.4</v>
      </c>
      <c r="N3321" s="15">
        <v>41.5</v>
      </c>
      <c r="O3321" s="15">
        <v>125.5</v>
      </c>
      <c r="P3321" s="15" t="s">
        <v>127</v>
      </c>
      <c r="Q3321" s="15">
        <v>200.5</v>
      </c>
      <c r="R3321" s="15">
        <v>1.1399999999999999</v>
      </c>
      <c r="S3321" s="15">
        <v>0.93</v>
      </c>
      <c r="T3321" s="15">
        <v>0.51</v>
      </c>
      <c r="U3321" s="15">
        <v>7.12</v>
      </c>
      <c r="V3321" s="15">
        <v>77778</v>
      </c>
      <c r="W3321" s="15">
        <v>907101</v>
      </c>
      <c r="X3321" s="15">
        <v>553779</v>
      </c>
      <c r="Y3321" s="15">
        <v>-353322</v>
      </c>
      <c r="Z3321" s="15">
        <v>5618</v>
      </c>
      <c r="AA3321" s="15">
        <v>1.2669999999999999</v>
      </c>
      <c r="AB3321" s="15">
        <v>57.6</v>
      </c>
    </row>
    <row r="3322" spans="1:28" ht="15" customHeight="1" x14ac:dyDescent="0.3">
      <c r="A3322" s="15" t="s">
        <v>3450</v>
      </c>
      <c r="B3322" s="15" t="s">
        <v>104</v>
      </c>
      <c r="C3322" s="15" t="s">
        <v>110</v>
      </c>
      <c r="D3322" s="15" t="s">
        <v>100</v>
      </c>
      <c r="E3322" s="15" t="s">
        <v>112</v>
      </c>
      <c r="F3322" s="15">
        <v>14.86</v>
      </c>
      <c r="G3322" s="15">
        <v>597.20000000000005</v>
      </c>
      <c r="H3322" s="15">
        <v>26.4</v>
      </c>
      <c r="I3322" s="15">
        <v>68.2</v>
      </c>
      <c r="J3322" s="15">
        <v>6.3</v>
      </c>
      <c r="K3322" s="15">
        <v>7.04</v>
      </c>
      <c r="L3322" s="15">
        <v>28</v>
      </c>
      <c r="M3322" s="15">
        <v>79.099999999999994</v>
      </c>
      <c r="N3322" s="15">
        <v>56.3</v>
      </c>
      <c r="O3322" s="15">
        <v>94.5</v>
      </c>
      <c r="P3322" s="15" t="s">
        <v>127</v>
      </c>
      <c r="Q3322" s="15">
        <v>258.10000000000002</v>
      </c>
      <c r="R3322" s="15">
        <v>3.92</v>
      </c>
      <c r="S3322" s="15">
        <v>0.9</v>
      </c>
      <c r="T3322" s="15">
        <v>2.66</v>
      </c>
      <c r="U3322" s="15">
        <v>39.53</v>
      </c>
      <c r="V3322" s="15">
        <v>25484</v>
      </c>
      <c r="W3322" s="15">
        <v>912475</v>
      </c>
      <c r="X3322" s="15">
        <v>1007383</v>
      </c>
      <c r="Y3322" s="15">
        <v>94908</v>
      </c>
      <c r="Z3322" s="15">
        <v>7268</v>
      </c>
      <c r="AA3322" s="15">
        <v>5.4390000000000001</v>
      </c>
      <c r="AB3322" s="15">
        <v>51.4</v>
      </c>
    </row>
    <row r="3323" spans="1:28" ht="15" customHeight="1" x14ac:dyDescent="0.3">
      <c r="A3323" s="15" t="s">
        <v>3451</v>
      </c>
      <c r="B3323" s="15" t="s">
        <v>104</v>
      </c>
      <c r="C3323" s="15" t="s">
        <v>110</v>
      </c>
      <c r="D3323" s="15" t="s">
        <v>100</v>
      </c>
      <c r="E3323" s="15" t="s">
        <v>101</v>
      </c>
      <c r="F3323" s="15">
        <v>7.29</v>
      </c>
      <c r="G3323" s="15">
        <v>563.9</v>
      </c>
      <c r="H3323" s="15">
        <v>33</v>
      </c>
      <c r="I3323" s="15">
        <v>74.7</v>
      </c>
      <c r="J3323" s="15">
        <v>8</v>
      </c>
      <c r="K3323" s="15">
        <v>6.05</v>
      </c>
      <c r="L3323" s="15">
        <v>39.299999999999997</v>
      </c>
      <c r="M3323" s="15">
        <v>138.5</v>
      </c>
      <c r="N3323" s="15">
        <v>52</v>
      </c>
      <c r="O3323" s="15">
        <v>124.7</v>
      </c>
      <c r="P3323" s="15" t="s">
        <v>107</v>
      </c>
      <c r="Q3323" s="15">
        <v>103.6</v>
      </c>
      <c r="R3323" s="15">
        <v>3.65</v>
      </c>
      <c r="S3323" s="15">
        <v>0.86</v>
      </c>
      <c r="T3323" s="15">
        <v>1.91</v>
      </c>
      <c r="U3323" s="15">
        <v>13.92</v>
      </c>
      <c r="V3323" s="15">
        <v>24818</v>
      </c>
      <c r="W3323" s="15">
        <v>412481</v>
      </c>
      <c r="X3323" s="15">
        <v>345467</v>
      </c>
      <c r="Y3323" s="15">
        <v>-67014</v>
      </c>
      <c r="Z3323" s="15">
        <v>5912</v>
      </c>
      <c r="AA3323" s="15">
        <v>2.355</v>
      </c>
      <c r="AB3323" s="15">
        <v>63.5</v>
      </c>
    </row>
    <row r="3324" spans="1:28" ht="15" customHeight="1" x14ac:dyDescent="0.3">
      <c r="A3324" s="15" t="s">
        <v>3452</v>
      </c>
      <c r="B3324" s="15" t="s">
        <v>104</v>
      </c>
      <c r="C3324" s="15" t="s">
        <v>170</v>
      </c>
      <c r="D3324" s="15" t="s">
        <v>132</v>
      </c>
      <c r="E3324" s="15" t="s">
        <v>101</v>
      </c>
      <c r="F3324" s="15">
        <v>4.53</v>
      </c>
      <c r="G3324" s="15">
        <v>534.5</v>
      </c>
      <c r="H3324" s="15">
        <v>27.9</v>
      </c>
      <c r="I3324" s="15">
        <v>71.8</v>
      </c>
      <c r="J3324" s="15">
        <v>6.2</v>
      </c>
      <c r="K3324" s="15">
        <v>7.12</v>
      </c>
      <c r="L3324" s="15">
        <v>29.8</v>
      </c>
      <c r="M3324" s="15">
        <v>92.9</v>
      </c>
      <c r="N3324" s="15">
        <v>83.5</v>
      </c>
      <c r="O3324" s="15">
        <v>89.9</v>
      </c>
      <c r="P3324" s="15" t="s">
        <v>116</v>
      </c>
      <c r="Q3324" s="15">
        <v>213.7</v>
      </c>
      <c r="R3324" s="15">
        <v>4.66</v>
      </c>
      <c r="S3324" s="15">
        <v>0.81</v>
      </c>
      <c r="T3324" s="15">
        <v>1.97</v>
      </c>
      <c r="U3324" s="15">
        <v>8.92</v>
      </c>
      <c r="V3324" s="15">
        <v>92081</v>
      </c>
      <c r="W3324" s="15">
        <v>248799</v>
      </c>
      <c r="X3324" s="15">
        <v>821363</v>
      </c>
      <c r="Y3324" s="15">
        <v>572564</v>
      </c>
      <c r="Z3324" s="15">
        <v>1456</v>
      </c>
      <c r="AA3324" s="15">
        <v>6.1260000000000003</v>
      </c>
      <c r="AB3324" s="15">
        <v>41</v>
      </c>
    </row>
    <row r="3325" spans="1:28" ht="15" customHeight="1" x14ac:dyDescent="0.3">
      <c r="A3325" s="15" t="s">
        <v>3453</v>
      </c>
      <c r="B3325" s="15" t="s">
        <v>98</v>
      </c>
      <c r="C3325" s="15" t="s">
        <v>105</v>
      </c>
      <c r="D3325" s="15" t="s">
        <v>144</v>
      </c>
      <c r="E3325" s="15" t="s">
        <v>112</v>
      </c>
      <c r="F3325" s="15">
        <v>8.19</v>
      </c>
      <c r="G3325" s="15">
        <v>717.9</v>
      </c>
      <c r="H3325" s="15">
        <v>20.9</v>
      </c>
      <c r="I3325" s="15">
        <v>55.4</v>
      </c>
      <c r="J3325" s="15">
        <v>7.2</v>
      </c>
      <c r="K3325" s="15">
        <v>7.14</v>
      </c>
      <c r="L3325" s="15">
        <v>25.4</v>
      </c>
      <c r="M3325" s="15">
        <v>111.3</v>
      </c>
      <c r="N3325" s="15">
        <v>37.799999999999997</v>
      </c>
      <c r="O3325" s="15">
        <v>113.5</v>
      </c>
      <c r="P3325" s="15" t="s">
        <v>116</v>
      </c>
      <c r="Q3325" s="15">
        <v>271.10000000000002</v>
      </c>
      <c r="R3325" s="15">
        <v>1</v>
      </c>
      <c r="S3325" s="15">
        <v>0.97</v>
      </c>
      <c r="T3325" s="15">
        <v>1.53</v>
      </c>
      <c r="U3325" s="15">
        <v>12.53</v>
      </c>
      <c r="V3325" s="15">
        <v>62063</v>
      </c>
      <c r="W3325" s="15">
        <v>555302</v>
      </c>
      <c r="X3325" s="15">
        <v>777649</v>
      </c>
      <c r="Y3325" s="15">
        <v>222347</v>
      </c>
      <c r="Z3325" s="15">
        <v>2059</v>
      </c>
      <c r="AA3325" s="15">
        <v>6.085</v>
      </c>
      <c r="AB3325" s="15">
        <v>56.7</v>
      </c>
    </row>
    <row r="3326" spans="1:28" ht="15" customHeight="1" x14ac:dyDescent="0.3">
      <c r="A3326" s="15" t="s">
        <v>3454</v>
      </c>
      <c r="B3326" s="15" t="s">
        <v>137</v>
      </c>
      <c r="C3326" s="15" t="s">
        <v>129</v>
      </c>
      <c r="D3326" s="15" t="s">
        <v>144</v>
      </c>
      <c r="E3326" s="15" t="s">
        <v>120</v>
      </c>
      <c r="F3326" s="15">
        <v>12.63</v>
      </c>
      <c r="G3326" s="15">
        <v>332.4</v>
      </c>
      <c r="H3326" s="15">
        <v>30.1</v>
      </c>
      <c r="I3326" s="15">
        <v>53.1</v>
      </c>
      <c r="J3326" s="15">
        <v>8.4</v>
      </c>
      <c r="K3326" s="15">
        <v>6.9</v>
      </c>
      <c r="L3326" s="15">
        <v>19.5</v>
      </c>
      <c r="M3326" s="15">
        <v>100.4</v>
      </c>
      <c r="N3326" s="15">
        <v>54</v>
      </c>
      <c r="O3326" s="15">
        <v>105.8</v>
      </c>
      <c r="P3326" s="15" t="s">
        <v>102</v>
      </c>
      <c r="Q3326" s="15">
        <v>199.3</v>
      </c>
      <c r="R3326" s="15">
        <v>6.35</v>
      </c>
      <c r="S3326" s="15">
        <v>0.7</v>
      </c>
      <c r="T3326" s="15">
        <v>1.33</v>
      </c>
      <c r="U3326" s="15">
        <v>16.8</v>
      </c>
      <c r="V3326" s="15">
        <v>55965</v>
      </c>
      <c r="W3326" s="15">
        <v>894917</v>
      </c>
      <c r="X3326" s="15">
        <v>940212</v>
      </c>
      <c r="Y3326" s="15">
        <v>45295</v>
      </c>
      <c r="Z3326" s="15">
        <v>5484</v>
      </c>
      <c r="AA3326" s="15">
        <v>3.0630000000000002</v>
      </c>
      <c r="AB3326" s="15">
        <v>40.4</v>
      </c>
    </row>
    <row r="3327" spans="1:28" ht="15" customHeight="1" x14ac:dyDescent="0.3">
      <c r="A3327" s="15" t="s">
        <v>3455</v>
      </c>
      <c r="B3327" s="15" t="s">
        <v>122</v>
      </c>
      <c r="C3327" s="15" t="s">
        <v>119</v>
      </c>
      <c r="D3327" s="15" t="s">
        <v>111</v>
      </c>
      <c r="E3327" s="15" t="s">
        <v>120</v>
      </c>
      <c r="F3327" s="15">
        <v>13.23</v>
      </c>
      <c r="G3327" s="15">
        <v>547.4</v>
      </c>
      <c r="H3327" s="15">
        <v>30.1</v>
      </c>
      <c r="I3327" s="15">
        <v>48.5</v>
      </c>
      <c r="J3327" s="15">
        <v>7.8</v>
      </c>
      <c r="K3327" s="15">
        <v>6.17</v>
      </c>
      <c r="L3327" s="15">
        <v>20.8</v>
      </c>
      <c r="M3327" s="15">
        <v>67.5</v>
      </c>
      <c r="N3327" s="15">
        <v>61.2</v>
      </c>
      <c r="O3327" s="15">
        <v>112.6</v>
      </c>
      <c r="P3327" s="15" t="s">
        <v>127</v>
      </c>
      <c r="Q3327" s="15">
        <v>263.39999999999998</v>
      </c>
      <c r="R3327" s="15">
        <v>4.4000000000000004</v>
      </c>
      <c r="S3327" s="15">
        <v>0.78</v>
      </c>
      <c r="T3327" s="15">
        <v>0.83</v>
      </c>
      <c r="U3327" s="15">
        <v>10.98</v>
      </c>
      <c r="V3327" s="15">
        <v>74887</v>
      </c>
      <c r="W3327" s="15">
        <v>1063587</v>
      </c>
      <c r="X3327" s="15">
        <v>822259</v>
      </c>
      <c r="Y3327" s="15">
        <v>-241328</v>
      </c>
      <c r="Z3327" s="15">
        <v>5011</v>
      </c>
      <c r="AA3327" s="15">
        <v>2.1909999999999998</v>
      </c>
      <c r="AB3327" s="15">
        <v>47.8</v>
      </c>
    </row>
    <row r="3328" spans="1:28" ht="15" customHeight="1" x14ac:dyDescent="0.3">
      <c r="A3328" s="15" t="s">
        <v>3456</v>
      </c>
      <c r="B3328" s="15" t="s">
        <v>98</v>
      </c>
      <c r="C3328" s="15" t="s">
        <v>110</v>
      </c>
      <c r="D3328" s="15" t="s">
        <v>111</v>
      </c>
      <c r="E3328" s="15" t="s">
        <v>101</v>
      </c>
      <c r="F3328" s="15">
        <v>12.83</v>
      </c>
      <c r="G3328" s="15">
        <v>949.5</v>
      </c>
      <c r="H3328" s="15">
        <v>29.9</v>
      </c>
      <c r="I3328" s="15">
        <v>75.599999999999994</v>
      </c>
      <c r="J3328" s="15">
        <v>7</v>
      </c>
      <c r="K3328" s="15">
        <v>7.46</v>
      </c>
      <c r="L3328" s="15">
        <v>25.4</v>
      </c>
      <c r="M3328" s="15">
        <v>177.2</v>
      </c>
      <c r="N3328" s="15">
        <v>68.8</v>
      </c>
      <c r="O3328" s="15">
        <v>125.3</v>
      </c>
      <c r="P3328" s="15" t="s">
        <v>102</v>
      </c>
      <c r="Q3328" s="15">
        <v>178.3</v>
      </c>
      <c r="R3328" s="15">
        <v>5.53</v>
      </c>
      <c r="S3328" s="15">
        <v>0.73</v>
      </c>
      <c r="T3328" s="15">
        <v>0.76</v>
      </c>
      <c r="U3328" s="15">
        <v>9.75</v>
      </c>
      <c r="V3328" s="15">
        <v>67555</v>
      </c>
      <c r="W3328" s="15">
        <v>975305</v>
      </c>
      <c r="X3328" s="15">
        <v>658661</v>
      </c>
      <c r="Y3328" s="15">
        <v>-316644</v>
      </c>
      <c r="Z3328" s="15">
        <v>4455</v>
      </c>
      <c r="AA3328" s="15">
        <v>2.1890000000000001</v>
      </c>
      <c r="AB3328" s="15">
        <v>55.4</v>
      </c>
    </row>
    <row r="3329" spans="1:28" ht="15" customHeight="1" x14ac:dyDescent="0.3">
      <c r="A3329" s="15" t="s">
        <v>3457</v>
      </c>
      <c r="B3329" s="15" t="s">
        <v>98</v>
      </c>
      <c r="C3329" s="15" t="s">
        <v>114</v>
      </c>
      <c r="D3329" s="15" t="s">
        <v>115</v>
      </c>
      <c r="E3329" s="15" t="s">
        <v>101</v>
      </c>
      <c r="F3329" s="15">
        <v>11.66</v>
      </c>
      <c r="G3329" s="15">
        <v>885.7</v>
      </c>
      <c r="H3329" s="15">
        <v>22.7</v>
      </c>
      <c r="I3329" s="15">
        <v>72</v>
      </c>
      <c r="J3329" s="15">
        <v>5.7</v>
      </c>
      <c r="K3329" s="15">
        <v>6.88</v>
      </c>
      <c r="L3329" s="15">
        <v>30</v>
      </c>
      <c r="M3329" s="15">
        <v>140.5</v>
      </c>
      <c r="N3329" s="15">
        <v>39.6</v>
      </c>
      <c r="O3329" s="15">
        <v>110.7</v>
      </c>
      <c r="P3329" s="15" t="s">
        <v>102</v>
      </c>
      <c r="Q3329" s="15">
        <v>272.10000000000002</v>
      </c>
      <c r="R3329" s="15">
        <v>3.85</v>
      </c>
      <c r="S3329" s="15">
        <v>0.88</v>
      </c>
      <c r="T3329" s="15">
        <v>3.52</v>
      </c>
      <c r="U3329" s="15">
        <v>41.04</v>
      </c>
      <c r="V3329" s="15">
        <v>18418</v>
      </c>
      <c r="W3329" s="15">
        <v>775163</v>
      </c>
      <c r="X3329" s="15">
        <v>755875</v>
      </c>
      <c r="Y3329" s="15">
        <v>-19288</v>
      </c>
      <c r="Z3329" s="15">
        <v>15287</v>
      </c>
      <c r="AA3329" s="15">
        <v>2.6850000000000001</v>
      </c>
      <c r="AB3329" s="15">
        <v>59.7</v>
      </c>
    </row>
    <row r="3330" spans="1:28" ht="15" customHeight="1" x14ac:dyDescent="0.3">
      <c r="A3330" s="15" t="s">
        <v>3458</v>
      </c>
      <c r="B3330" s="15" t="s">
        <v>146</v>
      </c>
      <c r="C3330" s="15" t="s">
        <v>119</v>
      </c>
      <c r="D3330" s="15" t="s">
        <v>115</v>
      </c>
      <c r="E3330" s="15" t="s">
        <v>101</v>
      </c>
      <c r="F3330" s="15">
        <v>13.45</v>
      </c>
      <c r="G3330" s="15">
        <v>473.6</v>
      </c>
      <c r="H3330" s="15">
        <v>27.5</v>
      </c>
      <c r="I3330" s="15">
        <v>69.099999999999994</v>
      </c>
      <c r="J3330" s="15">
        <v>6.2</v>
      </c>
      <c r="K3330" s="15">
        <v>6.78</v>
      </c>
      <c r="L3330" s="15">
        <v>21.7</v>
      </c>
      <c r="M3330" s="15">
        <v>85.6</v>
      </c>
      <c r="N3330" s="15">
        <v>40.700000000000003</v>
      </c>
      <c r="O3330" s="15">
        <v>72.599999999999994</v>
      </c>
      <c r="P3330" s="15" t="s">
        <v>116</v>
      </c>
      <c r="Q3330" s="15">
        <v>206.5</v>
      </c>
      <c r="R3330" s="15">
        <v>5.99</v>
      </c>
      <c r="S3330" s="15">
        <v>0.77</v>
      </c>
      <c r="T3330" s="15">
        <v>2.85</v>
      </c>
      <c r="U3330" s="15">
        <v>38.33</v>
      </c>
      <c r="V3330" s="15">
        <v>21231</v>
      </c>
      <c r="W3330" s="15">
        <v>911022</v>
      </c>
      <c r="X3330" s="15">
        <v>813784</v>
      </c>
      <c r="Y3330" s="15">
        <v>-97238</v>
      </c>
      <c r="Z3330" s="15">
        <v>8658</v>
      </c>
      <c r="AA3330" s="15">
        <v>4.4269999999999996</v>
      </c>
      <c r="AB3330" s="15">
        <v>44.3</v>
      </c>
    </row>
    <row r="3331" spans="1:28" ht="15" customHeight="1" x14ac:dyDescent="0.3">
      <c r="A3331" s="15" t="s">
        <v>3459</v>
      </c>
      <c r="B3331" s="15" t="s">
        <v>118</v>
      </c>
      <c r="C3331" s="15" t="s">
        <v>105</v>
      </c>
      <c r="D3331" s="15" t="s">
        <v>115</v>
      </c>
      <c r="E3331" s="15" t="s">
        <v>101</v>
      </c>
      <c r="F3331" s="15">
        <v>8.26</v>
      </c>
      <c r="G3331" s="15">
        <v>878.8</v>
      </c>
      <c r="H3331" s="15">
        <v>27.9</v>
      </c>
      <c r="I3331" s="15">
        <v>69.900000000000006</v>
      </c>
      <c r="J3331" s="15">
        <v>7.2</v>
      </c>
      <c r="K3331" s="15">
        <v>6.7</v>
      </c>
      <c r="L3331" s="15">
        <v>25.1</v>
      </c>
      <c r="M3331" s="15">
        <v>148.4</v>
      </c>
      <c r="N3331" s="15">
        <v>89.4</v>
      </c>
      <c r="O3331" s="15">
        <v>83.2</v>
      </c>
      <c r="P3331" s="15" t="s">
        <v>102</v>
      </c>
      <c r="Q3331" s="15">
        <v>264</v>
      </c>
      <c r="R3331" s="15">
        <v>3.27</v>
      </c>
      <c r="S3331" s="15">
        <v>0.79</v>
      </c>
      <c r="T3331" s="15">
        <v>4.59</v>
      </c>
      <c r="U3331" s="15">
        <v>37.909999999999997</v>
      </c>
      <c r="V3331" s="15">
        <v>21746</v>
      </c>
      <c r="W3331" s="15">
        <v>580352</v>
      </c>
      <c r="X3331" s="15">
        <v>824391</v>
      </c>
      <c r="Y3331" s="15">
        <v>244039</v>
      </c>
      <c r="Z3331" s="15">
        <v>10700</v>
      </c>
      <c r="AA3331" s="15">
        <v>3.5430000000000001</v>
      </c>
      <c r="AB3331" s="15">
        <v>54.3</v>
      </c>
    </row>
    <row r="3332" spans="1:28" ht="15" customHeight="1" x14ac:dyDescent="0.3">
      <c r="A3332" s="15" t="s">
        <v>3460</v>
      </c>
      <c r="B3332" s="15" t="s">
        <v>98</v>
      </c>
      <c r="C3332" s="15" t="s">
        <v>99</v>
      </c>
      <c r="D3332" s="15" t="s">
        <v>177</v>
      </c>
      <c r="E3332" s="15" t="s">
        <v>120</v>
      </c>
      <c r="F3332" s="15">
        <v>8.9</v>
      </c>
      <c r="G3332" s="15">
        <v>80</v>
      </c>
      <c r="H3332" s="15">
        <v>32.200000000000003</v>
      </c>
      <c r="I3332" s="15">
        <v>33.799999999999997</v>
      </c>
      <c r="J3332" s="15">
        <v>8</v>
      </c>
      <c r="K3332" s="15">
        <v>7.57</v>
      </c>
      <c r="L3332" s="15">
        <v>11.9</v>
      </c>
      <c r="M3332" s="15">
        <v>149.80000000000001</v>
      </c>
      <c r="N3332" s="15">
        <v>29.4</v>
      </c>
      <c r="O3332" s="15">
        <v>63.6</v>
      </c>
      <c r="P3332" s="15" t="s">
        <v>107</v>
      </c>
      <c r="Q3332" s="15">
        <v>126.1</v>
      </c>
      <c r="R3332" s="15">
        <v>3.37</v>
      </c>
      <c r="S3332" s="15">
        <v>0.92</v>
      </c>
      <c r="T3332" s="15">
        <v>17.62</v>
      </c>
      <c r="U3332" s="15">
        <v>156.82</v>
      </c>
      <c r="V3332" s="15">
        <v>3178</v>
      </c>
      <c r="W3332" s="15">
        <v>491663</v>
      </c>
      <c r="X3332" s="15">
        <v>498374</v>
      </c>
      <c r="Y3332" s="15">
        <v>6711</v>
      </c>
      <c r="Z3332" s="15">
        <v>16672</v>
      </c>
      <c r="AA3332" s="15">
        <v>9.4060000000000006</v>
      </c>
      <c r="AB3332" s="15">
        <v>38.799999999999997</v>
      </c>
    </row>
    <row r="3333" spans="1:28" ht="15" customHeight="1" x14ac:dyDescent="0.3">
      <c r="A3333" s="15" t="s">
        <v>3461</v>
      </c>
      <c r="B3333" s="15" t="s">
        <v>109</v>
      </c>
      <c r="C3333" s="15" t="s">
        <v>99</v>
      </c>
      <c r="D3333" s="15" t="s">
        <v>111</v>
      </c>
      <c r="E3333" s="15" t="s">
        <v>112</v>
      </c>
      <c r="F3333" s="15">
        <v>10.33</v>
      </c>
      <c r="G3333" s="15">
        <v>861.8</v>
      </c>
      <c r="H3333" s="15">
        <v>24.1</v>
      </c>
      <c r="I3333" s="15">
        <v>56.6</v>
      </c>
      <c r="J3333" s="15">
        <v>6.9</v>
      </c>
      <c r="K3333" s="15">
        <v>7.32</v>
      </c>
      <c r="L3333" s="15">
        <v>22.6</v>
      </c>
      <c r="M3333" s="15">
        <v>128</v>
      </c>
      <c r="N3333" s="15">
        <v>53</v>
      </c>
      <c r="O3333" s="15">
        <v>104.8</v>
      </c>
      <c r="P3333" s="15" t="s">
        <v>107</v>
      </c>
      <c r="Q3333" s="15">
        <v>154.9</v>
      </c>
      <c r="R3333" s="15">
        <v>4.9000000000000004</v>
      </c>
      <c r="S3333" s="15">
        <v>0.75</v>
      </c>
      <c r="T3333" s="15">
        <v>0.87</v>
      </c>
      <c r="U3333" s="15">
        <v>8.99</v>
      </c>
      <c r="V3333" s="15">
        <v>68278</v>
      </c>
      <c r="W3333" s="15">
        <v>582358</v>
      </c>
      <c r="X3333" s="15">
        <v>613819</v>
      </c>
      <c r="Y3333" s="15">
        <v>31461</v>
      </c>
      <c r="Z3333" s="15">
        <v>4551</v>
      </c>
      <c r="AA3333" s="15">
        <v>1.9750000000000001</v>
      </c>
      <c r="AB3333" s="15">
        <v>42.4</v>
      </c>
    </row>
    <row r="3334" spans="1:28" ht="15" customHeight="1" x14ac:dyDescent="0.3">
      <c r="A3334" s="15" t="s">
        <v>3462</v>
      </c>
      <c r="B3334" s="15" t="s">
        <v>109</v>
      </c>
      <c r="C3334" s="15" t="s">
        <v>110</v>
      </c>
      <c r="D3334" s="15" t="s">
        <v>100</v>
      </c>
      <c r="E3334" s="15" t="s">
        <v>120</v>
      </c>
      <c r="F3334" s="15">
        <v>7.1</v>
      </c>
      <c r="G3334" s="15">
        <v>238.7</v>
      </c>
      <c r="H3334" s="15">
        <v>29.4</v>
      </c>
      <c r="I3334" s="15">
        <v>34.5</v>
      </c>
      <c r="J3334" s="15">
        <v>8.4</v>
      </c>
      <c r="K3334" s="15">
        <v>5.99</v>
      </c>
      <c r="L3334" s="15">
        <v>13.3</v>
      </c>
      <c r="M3334" s="15">
        <v>101.6</v>
      </c>
      <c r="N3334" s="15">
        <v>71.900000000000006</v>
      </c>
      <c r="O3334" s="15">
        <v>115.5</v>
      </c>
      <c r="P3334" s="15" t="s">
        <v>116</v>
      </c>
      <c r="Q3334" s="15">
        <v>194.3</v>
      </c>
      <c r="R3334" s="15">
        <v>5.0199999999999996</v>
      </c>
      <c r="S3334" s="15">
        <v>0.91</v>
      </c>
      <c r="T3334" s="15">
        <v>0.91</v>
      </c>
      <c r="U3334" s="15">
        <v>6.46</v>
      </c>
      <c r="V3334" s="15">
        <v>21104</v>
      </c>
      <c r="W3334" s="15">
        <v>370475</v>
      </c>
      <c r="X3334" s="15">
        <v>136332</v>
      </c>
      <c r="Y3334" s="15">
        <v>-234143</v>
      </c>
      <c r="Z3334" s="15">
        <v>1515</v>
      </c>
      <c r="AA3334" s="15">
        <v>4.2640000000000002</v>
      </c>
      <c r="AB3334" s="15">
        <v>28.4</v>
      </c>
    </row>
    <row r="3335" spans="1:28" ht="15" customHeight="1" x14ac:dyDescent="0.3">
      <c r="A3335" s="15" t="s">
        <v>3463</v>
      </c>
      <c r="B3335" s="15" t="s">
        <v>146</v>
      </c>
      <c r="C3335" s="15" t="s">
        <v>114</v>
      </c>
      <c r="D3335" s="15" t="s">
        <v>130</v>
      </c>
      <c r="E3335" s="15" t="s">
        <v>120</v>
      </c>
      <c r="F3335" s="15">
        <v>4.7699999999999996</v>
      </c>
      <c r="G3335" s="15">
        <v>448.4</v>
      </c>
      <c r="H3335" s="15">
        <v>30.3</v>
      </c>
      <c r="I3335" s="15">
        <v>50.4</v>
      </c>
      <c r="J3335" s="15">
        <v>8.1</v>
      </c>
      <c r="K3335" s="15">
        <v>7.23</v>
      </c>
      <c r="L3335" s="15">
        <v>10</v>
      </c>
      <c r="M3335" s="15">
        <v>114.1</v>
      </c>
      <c r="N3335" s="15">
        <v>58</v>
      </c>
      <c r="O3335" s="15">
        <v>99.9</v>
      </c>
      <c r="P3335" s="15" t="s">
        <v>116</v>
      </c>
      <c r="Q3335" s="15">
        <v>240.7</v>
      </c>
      <c r="R3335" s="15">
        <v>6.18</v>
      </c>
      <c r="S3335" s="15">
        <v>0.94</v>
      </c>
      <c r="T3335" s="15">
        <v>0.88</v>
      </c>
      <c r="U3335" s="15">
        <v>4.2</v>
      </c>
      <c r="V3335" s="15">
        <v>68120</v>
      </c>
      <c r="W3335" s="15">
        <v>392280</v>
      </c>
      <c r="X3335" s="15">
        <v>286104</v>
      </c>
      <c r="Y3335" s="15">
        <v>-106176</v>
      </c>
      <c r="Z3335" s="15">
        <v>1900</v>
      </c>
      <c r="AA3335" s="15">
        <v>2.2109999999999999</v>
      </c>
      <c r="AB3335" s="15">
        <v>40.299999999999997</v>
      </c>
    </row>
    <row r="3336" spans="1:28" ht="15" customHeight="1" x14ac:dyDescent="0.3">
      <c r="A3336" s="15" t="s">
        <v>3464</v>
      </c>
      <c r="B3336" s="15" t="s">
        <v>98</v>
      </c>
      <c r="C3336" s="15" t="s">
        <v>119</v>
      </c>
      <c r="D3336" s="15" t="s">
        <v>106</v>
      </c>
      <c r="E3336" s="15" t="s">
        <v>112</v>
      </c>
      <c r="F3336" s="15">
        <v>11.12</v>
      </c>
      <c r="G3336" s="15">
        <v>173</v>
      </c>
      <c r="H3336" s="15">
        <v>28.4</v>
      </c>
      <c r="I3336" s="15">
        <v>40.299999999999997</v>
      </c>
      <c r="J3336" s="15">
        <v>7.4</v>
      </c>
      <c r="K3336" s="15">
        <v>6.9</v>
      </c>
      <c r="L3336" s="15">
        <v>24.6</v>
      </c>
      <c r="M3336" s="15">
        <v>89.6</v>
      </c>
      <c r="N3336" s="15">
        <v>65.7</v>
      </c>
      <c r="O3336" s="15">
        <v>79</v>
      </c>
      <c r="P3336" s="15" t="s">
        <v>116</v>
      </c>
      <c r="Q3336" s="15">
        <v>283.60000000000002</v>
      </c>
      <c r="R3336" s="15">
        <v>4.21</v>
      </c>
      <c r="S3336" s="15">
        <v>0.73</v>
      </c>
      <c r="T3336" s="15">
        <v>2.71</v>
      </c>
      <c r="U3336" s="15">
        <v>30.14</v>
      </c>
      <c r="V3336" s="15">
        <v>19669</v>
      </c>
      <c r="W3336" s="15">
        <v>729766</v>
      </c>
      <c r="X3336" s="15">
        <v>592824</v>
      </c>
      <c r="Y3336" s="15">
        <v>-136942</v>
      </c>
      <c r="Z3336" s="15">
        <v>2884</v>
      </c>
      <c r="AA3336" s="15">
        <v>10.451000000000001</v>
      </c>
      <c r="AB3336" s="15">
        <v>32.5</v>
      </c>
    </row>
    <row r="3337" spans="1:28" ht="15" customHeight="1" x14ac:dyDescent="0.3">
      <c r="A3337" s="15" t="s">
        <v>3465</v>
      </c>
      <c r="B3337" s="15" t="s">
        <v>122</v>
      </c>
      <c r="C3337" s="15" t="s">
        <v>105</v>
      </c>
      <c r="D3337" s="15" t="s">
        <v>130</v>
      </c>
      <c r="E3337" s="15" t="s">
        <v>120</v>
      </c>
      <c r="F3337" s="15">
        <v>7.97</v>
      </c>
      <c r="G3337" s="15">
        <v>318.89999999999998</v>
      </c>
      <c r="H3337" s="15">
        <v>31</v>
      </c>
      <c r="I3337" s="15">
        <v>52.6</v>
      </c>
      <c r="J3337" s="15">
        <v>9.6</v>
      </c>
      <c r="K3337" s="15">
        <v>6.69</v>
      </c>
      <c r="L3337" s="15">
        <v>24.5</v>
      </c>
      <c r="M3337" s="15">
        <v>178.6</v>
      </c>
      <c r="N3337" s="15">
        <v>77</v>
      </c>
      <c r="O3337" s="15">
        <v>130.4</v>
      </c>
      <c r="P3337" s="15" t="s">
        <v>102</v>
      </c>
      <c r="Q3337" s="15">
        <v>139.80000000000001</v>
      </c>
      <c r="R3337" s="15">
        <v>5.36</v>
      </c>
      <c r="S3337" s="15">
        <v>0.7</v>
      </c>
      <c r="T3337" s="15">
        <v>1.4</v>
      </c>
      <c r="U3337" s="15">
        <v>11.16</v>
      </c>
      <c r="V3337" s="15">
        <v>66280</v>
      </c>
      <c r="W3337" s="15">
        <v>462755</v>
      </c>
      <c r="X3337" s="15">
        <v>739685</v>
      </c>
      <c r="Y3337" s="15">
        <v>276930</v>
      </c>
      <c r="Z3337" s="15">
        <v>4434</v>
      </c>
      <c r="AA3337" s="15">
        <v>2.5169999999999999</v>
      </c>
      <c r="AB3337" s="15">
        <v>34.4</v>
      </c>
    </row>
    <row r="3338" spans="1:28" ht="15" customHeight="1" x14ac:dyDescent="0.3">
      <c r="A3338" s="15" t="s">
        <v>3466</v>
      </c>
      <c r="B3338" s="15" t="s">
        <v>137</v>
      </c>
      <c r="C3338" s="15" t="s">
        <v>110</v>
      </c>
      <c r="D3338" s="15" t="s">
        <v>144</v>
      </c>
      <c r="E3338" s="15" t="s">
        <v>112</v>
      </c>
      <c r="F3338" s="15">
        <v>11.39</v>
      </c>
      <c r="G3338" s="15">
        <v>571.9</v>
      </c>
      <c r="H3338" s="15">
        <v>20.9</v>
      </c>
      <c r="I3338" s="15">
        <v>70.3</v>
      </c>
      <c r="J3338" s="15">
        <v>8.4</v>
      </c>
      <c r="K3338" s="15">
        <v>7.31</v>
      </c>
      <c r="L3338" s="15">
        <v>16.7</v>
      </c>
      <c r="M3338" s="15">
        <v>87</v>
      </c>
      <c r="N3338" s="15">
        <v>57.9</v>
      </c>
      <c r="O3338" s="15">
        <v>75.900000000000006</v>
      </c>
      <c r="P3338" s="15" t="s">
        <v>107</v>
      </c>
      <c r="Q3338" s="15">
        <v>162.69999999999999</v>
      </c>
      <c r="R3338" s="15">
        <v>3.07</v>
      </c>
      <c r="S3338" s="15">
        <v>0.92</v>
      </c>
      <c r="T3338" s="15">
        <v>1.07</v>
      </c>
      <c r="U3338" s="15">
        <v>12.19</v>
      </c>
      <c r="V3338" s="15">
        <v>54980</v>
      </c>
      <c r="W3338" s="15">
        <v>694087</v>
      </c>
      <c r="X3338" s="15">
        <v>670206</v>
      </c>
      <c r="Y3338" s="15">
        <v>-23881</v>
      </c>
      <c r="Z3338" s="15">
        <v>8191</v>
      </c>
      <c r="AA3338" s="15">
        <v>1.488</v>
      </c>
      <c r="AB3338" s="15">
        <v>52.9</v>
      </c>
    </row>
    <row r="3339" spans="1:28" ht="15" customHeight="1" x14ac:dyDescent="0.3">
      <c r="A3339" s="15" t="s">
        <v>3467</v>
      </c>
      <c r="B3339" s="15" t="s">
        <v>109</v>
      </c>
      <c r="C3339" s="15" t="s">
        <v>123</v>
      </c>
      <c r="D3339" s="15" t="s">
        <v>130</v>
      </c>
      <c r="E3339" s="15" t="s">
        <v>101</v>
      </c>
      <c r="F3339" s="15">
        <v>4.8099999999999996</v>
      </c>
      <c r="G3339" s="15">
        <v>745.5</v>
      </c>
      <c r="H3339" s="15">
        <v>29</v>
      </c>
      <c r="I3339" s="15">
        <v>82.5</v>
      </c>
      <c r="J3339" s="15">
        <v>7</v>
      </c>
      <c r="K3339" s="15">
        <v>6.5</v>
      </c>
      <c r="L3339" s="15">
        <v>34.5</v>
      </c>
      <c r="M3339" s="15">
        <v>111.2</v>
      </c>
      <c r="N3339" s="15">
        <v>70.900000000000006</v>
      </c>
      <c r="O3339" s="15">
        <v>109.8</v>
      </c>
      <c r="P3339" s="15" t="s">
        <v>107</v>
      </c>
      <c r="Q3339" s="15">
        <v>147.19999999999999</v>
      </c>
      <c r="R3339" s="15">
        <v>7.89</v>
      </c>
      <c r="S3339" s="15">
        <v>0.86</v>
      </c>
      <c r="T3339" s="15">
        <v>2.0699999999999998</v>
      </c>
      <c r="U3339" s="15">
        <v>9.9600000000000009</v>
      </c>
      <c r="V3339" s="15">
        <v>59978</v>
      </c>
      <c r="W3339" s="15">
        <v>281573</v>
      </c>
      <c r="X3339" s="15">
        <v>597381</v>
      </c>
      <c r="Y3339" s="15">
        <v>315808</v>
      </c>
      <c r="Z3339" s="15">
        <v>4330</v>
      </c>
      <c r="AA3339" s="15">
        <v>2.2999999999999998</v>
      </c>
      <c r="AB3339" s="15">
        <v>49.7</v>
      </c>
    </row>
    <row r="3340" spans="1:28" ht="15" customHeight="1" x14ac:dyDescent="0.3">
      <c r="A3340" s="15" t="s">
        <v>3468</v>
      </c>
      <c r="B3340" s="15" t="s">
        <v>98</v>
      </c>
      <c r="C3340" s="15" t="s">
        <v>119</v>
      </c>
      <c r="D3340" s="15" t="s">
        <v>100</v>
      </c>
      <c r="E3340" s="15" t="s">
        <v>101</v>
      </c>
      <c r="F3340" s="15">
        <v>7.19</v>
      </c>
      <c r="G3340" s="15">
        <v>966.1</v>
      </c>
      <c r="H3340" s="15">
        <v>31.4</v>
      </c>
      <c r="I3340" s="15">
        <v>66.7</v>
      </c>
      <c r="J3340" s="15">
        <v>6.5</v>
      </c>
      <c r="K3340" s="15">
        <v>5.64</v>
      </c>
      <c r="L3340" s="15">
        <v>35.5</v>
      </c>
      <c r="M3340" s="15">
        <v>118</v>
      </c>
      <c r="N3340" s="15">
        <v>58.6</v>
      </c>
      <c r="O3340" s="15">
        <v>125.6</v>
      </c>
      <c r="P3340" s="15" t="s">
        <v>107</v>
      </c>
      <c r="Q3340" s="15">
        <v>134</v>
      </c>
      <c r="R3340" s="15">
        <v>6.59</v>
      </c>
      <c r="S3340" s="15">
        <v>0.66</v>
      </c>
      <c r="T3340" s="15">
        <v>0.81</v>
      </c>
      <c r="U3340" s="15">
        <v>5.82</v>
      </c>
      <c r="V3340" s="15">
        <v>29080</v>
      </c>
      <c r="W3340" s="15">
        <v>434982</v>
      </c>
      <c r="X3340" s="15">
        <v>169246</v>
      </c>
      <c r="Y3340" s="15">
        <v>-265736</v>
      </c>
      <c r="Z3340" s="15">
        <v>5309</v>
      </c>
      <c r="AA3340" s="15">
        <v>1.0960000000000001</v>
      </c>
      <c r="AB3340" s="15">
        <v>48.6</v>
      </c>
    </row>
    <row r="3341" spans="1:28" ht="15" customHeight="1" x14ac:dyDescent="0.3">
      <c r="A3341" s="15" t="s">
        <v>3469</v>
      </c>
      <c r="B3341" s="15" t="s">
        <v>146</v>
      </c>
      <c r="C3341" s="15" t="s">
        <v>170</v>
      </c>
      <c r="D3341" s="15" t="s">
        <v>100</v>
      </c>
      <c r="E3341" s="15" t="s">
        <v>101</v>
      </c>
      <c r="F3341" s="15">
        <v>12.2</v>
      </c>
      <c r="G3341" s="15">
        <v>948.5</v>
      </c>
      <c r="H3341" s="15">
        <v>31</v>
      </c>
      <c r="I3341" s="15">
        <v>51.6</v>
      </c>
      <c r="J3341" s="15">
        <v>8.1999999999999993</v>
      </c>
      <c r="K3341" s="15">
        <v>5.86</v>
      </c>
      <c r="L3341" s="15">
        <v>32.4</v>
      </c>
      <c r="M3341" s="15">
        <v>96.7</v>
      </c>
      <c r="N3341" s="15">
        <v>41.7</v>
      </c>
      <c r="O3341" s="15">
        <v>106.7</v>
      </c>
      <c r="P3341" s="15" t="s">
        <v>127</v>
      </c>
      <c r="Q3341" s="15">
        <v>103.2</v>
      </c>
      <c r="R3341" s="15">
        <v>4.8499999999999996</v>
      </c>
      <c r="S3341" s="15">
        <v>0.82</v>
      </c>
      <c r="T3341" s="15">
        <v>1.04</v>
      </c>
      <c r="U3341" s="15">
        <v>12.69</v>
      </c>
      <c r="V3341" s="15">
        <v>25272</v>
      </c>
      <c r="W3341" s="15">
        <v>686720</v>
      </c>
      <c r="X3341" s="15">
        <v>320702</v>
      </c>
      <c r="Y3341" s="15">
        <v>-366018</v>
      </c>
      <c r="Z3341" s="15">
        <v>6491</v>
      </c>
      <c r="AA3341" s="15">
        <v>1.9550000000000001</v>
      </c>
      <c r="AB3341" s="15">
        <v>44.9</v>
      </c>
    </row>
    <row r="3342" spans="1:28" ht="15" customHeight="1" x14ac:dyDescent="0.3">
      <c r="A3342" s="15" t="s">
        <v>3470</v>
      </c>
      <c r="B3342" s="15" t="s">
        <v>104</v>
      </c>
      <c r="C3342" s="15" t="s">
        <v>105</v>
      </c>
      <c r="D3342" s="15" t="s">
        <v>132</v>
      </c>
      <c r="E3342" s="15" t="s">
        <v>101</v>
      </c>
      <c r="F3342" s="15">
        <v>4.3600000000000003</v>
      </c>
      <c r="G3342" s="15">
        <v>892.6</v>
      </c>
      <c r="H3342" s="15">
        <v>25.6</v>
      </c>
      <c r="I3342" s="15">
        <v>73.5</v>
      </c>
      <c r="J3342" s="15">
        <v>3.5</v>
      </c>
      <c r="K3342" s="15">
        <v>7.34</v>
      </c>
      <c r="L3342" s="15">
        <v>28.2</v>
      </c>
      <c r="M3342" s="15">
        <v>102.2</v>
      </c>
      <c r="N3342" s="15">
        <v>70.2</v>
      </c>
      <c r="O3342" s="15">
        <v>80.900000000000006</v>
      </c>
      <c r="P3342" s="15" t="s">
        <v>102</v>
      </c>
      <c r="Q3342" s="15">
        <v>138.1</v>
      </c>
      <c r="R3342" s="15">
        <v>5.6</v>
      </c>
      <c r="S3342" s="15">
        <v>1</v>
      </c>
      <c r="T3342" s="15">
        <v>2.0499999999999998</v>
      </c>
      <c r="U3342" s="15">
        <v>8.94</v>
      </c>
      <c r="V3342" s="15">
        <v>114302</v>
      </c>
      <c r="W3342" s="15">
        <v>320682</v>
      </c>
      <c r="X3342" s="15">
        <v>1021860</v>
      </c>
      <c r="Y3342" s="15">
        <v>701178</v>
      </c>
      <c r="Z3342" s="15">
        <v>2294</v>
      </c>
      <c r="AA3342" s="15">
        <v>3.8969999999999998</v>
      </c>
      <c r="AB3342" s="15">
        <v>62.4</v>
      </c>
    </row>
    <row r="3343" spans="1:28" ht="15" customHeight="1" x14ac:dyDescent="0.3">
      <c r="A3343" s="15" t="s">
        <v>3471</v>
      </c>
      <c r="B3343" s="15" t="s">
        <v>98</v>
      </c>
      <c r="C3343" s="15" t="s">
        <v>119</v>
      </c>
      <c r="D3343" s="15" t="s">
        <v>111</v>
      </c>
      <c r="E3343" s="15" t="s">
        <v>101</v>
      </c>
      <c r="F3343" s="15">
        <v>5.48</v>
      </c>
      <c r="G3343" s="15">
        <v>790.6</v>
      </c>
      <c r="H3343" s="15">
        <v>26.9</v>
      </c>
      <c r="I3343" s="15">
        <v>80.599999999999994</v>
      </c>
      <c r="J3343" s="15">
        <v>6.9</v>
      </c>
      <c r="K3343" s="15">
        <v>7.16</v>
      </c>
      <c r="L3343" s="15">
        <v>25.6</v>
      </c>
      <c r="M3343" s="15">
        <v>66.599999999999994</v>
      </c>
      <c r="N3343" s="15">
        <v>28.7</v>
      </c>
      <c r="O3343" s="15">
        <v>91.2</v>
      </c>
      <c r="P3343" s="15" t="s">
        <v>116</v>
      </c>
      <c r="Q3343" s="15">
        <v>143.6</v>
      </c>
      <c r="R3343" s="15">
        <v>5.78</v>
      </c>
      <c r="S3343" s="15">
        <v>0.98</v>
      </c>
      <c r="T3343" s="15">
        <v>1.04</v>
      </c>
      <c r="U3343" s="15">
        <v>5.7</v>
      </c>
      <c r="V3343" s="15">
        <v>78589</v>
      </c>
      <c r="W3343" s="15">
        <v>340759</v>
      </c>
      <c r="X3343" s="15">
        <v>447957</v>
      </c>
      <c r="Y3343" s="15">
        <v>107198</v>
      </c>
      <c r="Z3343" s="15">
        <v>1211</v>
      </c>
      <c r="AA3343" s="15">
        <v>4.7069999999999999</v>
      </c>
      <c r="AB3343" s="15">
        <v>50.3</v>
      </c>
    </row>
    <row r="3344" spans="1:28" ht="15" customHeight="1" x14ac:dyDescent="0.3">
      <c r="A3344" s="15" t="s">
        <v>3472</v>
      </c>
      <c r="B3344" s="15" t="s">
        <v>104</v>
      </c>
      <c r="C3344" s="15" t="s">
        <v>134</v>
      </c>
      <c r="D3344" s="15" t="s">
        <v>106</v>
      </c>
      <c r="E3344" s="15" t="s">
        <v>101</v>
      </c>
      <c r="F3344" s="15">
        <v>1.69</v>
      </c>
      <c r="G3344" s="15">
        <v>726.2</v>
      </c>
      <c r="H3344" s="15">
        <v>33.700000000000003</v>
      </c>
      <c r="I3344" s="15">
        <v>69.099999999999994</v>
      </c>
      <c r="J3344" s="15">
        <v>6.5</v>
      </c>
      <c r="K3344" s="15">
        <v>7.51</v>
      </c>
      <c r="L3344" s="15">
        <v>25.2</v>
      </c>
      <c r="M3344" s="15">
        <v>108.3</v>
      </c>
      <c r="N3344" s="15">
        <v>61.3</v>
      </c>
      <c r="O3344" s="15">
        <v>131.19999999999999</v>
      </c>
      <c r="P3344" s="15" t="s">
        <v>116</v>
      </c>
      <c r="Q3344" s="15">
        <v>261</v>
      </c>
      <c r="R3344" s="15">
        <v>7.43</v>
      </c>
      <c r="S3344" s="15">
        <v>0.88</v>
      </c>
      <c r="T3344" s="15">
        <v>1.77</v>
      </c>
      <c r="U3344" s="15">
        <v>2.99</v>
      </c>
      <c r="V3344" s="15">
        <v>21456</v>
      </c>
      <c r="W3344" s="15">
        <v>96256</v>
      </c>
      <c r="X3344" s="15">
        <v>64153</v>
      </c>
      <c r="Y3344" s="15">
        <v>-32103</v>
      </c>
      <c r="Z3344" s="15">
        <v>483</v>
      </c>
      <c r="AA3344" s="15">
        <v>6.19</v>
      </c>
      <c r="AB3344" s="15">
        <v>52.2</v>
      </c>
    </row>
    <row r="3345" spans="1:28" ht="15" customHeight="1" x14ac:dyDescent="0.3">
      <c r="A3345" s="15" t="s">
        <v>3473</v>
      </c>
      <c r="B3345" s="15" t="s">
        <v>137</v>
      </c>
      <c r="C3345" s="15" t="s">
        <v>134</v>
      </c>
      <c r="D3345" s="15" t="s">
        <v>100</v>
      </c>
      <c r="E3345" s="15" t="s">
        <v>101</v>
      </c>
      <c r="F3345" s="15">
        <v>5.89</v>
      </c>
      <c r="G3345" s="15">
        <v>847.3</v>
      </c>
      <c r="H3345" s="15">
        <v>30.1</v>
      </c>
      <c r="I3345" s="15">
        <v>66.099999999999994</v>
      </c>
      <c r="J3345" s="15">
        <v>8.4</v>
      </c>
      <c r="K3345" s="15">
        <v>6.43</v>
      </c>
      <c r="L3345" s="15">
        <v>29</v>
      </c>
      <c r="M3345" s="15">
        <v>101</v>
      </c>
      <c r="N3345" s="15">
        <v>57.7</v>
      </c>
      <c r="O3345" s="15">
        <v>102.8</v>
      </c>
      <c r="P3345" s="15" t="s">
        <v>102</v>
      </c>
      <c r="Q3345" s="15">
        <v>213.1</v>
      </c>
      <c r="R3345" s="15">
        <v>6.66</v>
      </c>
      <c r="S3345" s="15">
        <v>0.89</v>
      </c>
      <c r="T3345" s="15">
        <v>3.19</v>
      </c>
      <c r="U3345" s="15">
        <v>18.79</v>
      </c>
      <c r="V3345" s="15">
        <v>25283</v>
      </c>
      <c r="W3345" s="15">
        <v>399836</v>
      </c>
      <c r="X3345" s="15">
        <v>475068</v>
      </c>
      <c r="Y3345" s="15">
        <v>75232</v>
      </c>
      <c r="Z3345" s="15">
        <v>3023</v>
      </c>
      <c r="AA3345" s="15">
        <v>6.2160000000000002</v>
      </c>
      <c r="AB3345" s="15">
        <v>46.1</v>
      </c>
    </row>
    <row r="3346" spans="1:28" ht="15" customHeight="1" x14ac:dyDescent="0.3">
      <c r="A3346" s="15" t="s">
        <v>3474</v>
      </c>
      <c r="B3346" s="15" t="s">
        <v>104</v>
      </c>
      <c r="C3346" s="15" t="s">
        <v>134</v>
      </c>
      <c r="D3346" s="15" t="s">
        <v>177</v>
      </c>
      <c r="E3346" s="15" t="s">
        <v>101</v>
      </c>
      <c r="F3346" s="15">
        <v>10.19</v>
      </c>
      <c r="G3346" s="15">
        <v>976.9</v>
      </c>
      <c r="H3346" s="15">
        <v>26.6</v>
      </c>
      <c r="I3346" s="15">
        <v>59.4</v>
      </c>
      <c r="J3346" s="15">
        <v>8</v>
      </c>
      <c r="K3346" s="15">
        <v>6.12</v>
      </c>
      <c r="L3346" s="15">
        <v>33.6</v>
      </c>
      <c r="M3346" s="15">
        <v>67.3</v>
      </c>
      <c r="N3346" s="15">
        <v>49.5</v>
      </c>
      <c r="O3346" s="15">
        <v>146.9</v>
      </c>
      <c r="P3346" s="15" t="s">
        <v>102</v>
      </c>
      <c r="Q3346" s="15">
        <v>249.4</v>
      </c>
      <c r="R3346" s="15">
        <v>6.24</v>
      </c>
      <c r="S3346" s="15">
        <v>0.66</v>
      </c>
      <c r="T3346" s="15">
        <v>45.27</v>
      </c>
      <c r="U3346" s="15">
        <v>461.3</v>
      </c>
      <c r="V3346" s="15">
        <v>3688</v>
      </c>
      <c r="W3346" s="15">
        <v>643945</v>
      </c>
      <c r="X3346" s="15">
        <v>1701274</v>
      </c>
      <c r="Y3346" s="15">
        <v>1057329</v>
      </c>
      <c r="Z3346" s="15">
        <v>18809</v>
      </c>
      <c r="AA3346" s="15">
        <v>24.524999999999999</v>
      </c>
      <c r="AB3346" s="15">
        <v>37.299999999999997</v>
      </c>
    </row>
    <row r="3347" spans="1:28" ht="15" customHeight="1" x14ac:dyDescent="0.3">
      <c r="A3347" s="15" t="s">
        <v>3475</v>
      </c>
      <c r="B3347" s="15" t="s">
        <v>126</v>
      </c>
      <c r="C3347" s="15" t="s">
        <v>119</v>
      </c>
      <c r="D3347" s="15" t="s">
        <v>130</v>
      </c>
      <c r="E3347" s="15" t="s">
        <v>112</v>
      </c>
      <c r="F3347" s="15">
        <v>2.4500000000000002</v>
      </c>
      <c r="G3347" s="15">
        <v>271.7</v>
      </c>
      <c r="H3347" s="15">
        <v>22.5</v>
      </c>
      <c r="I3347" s="15">
        <v>62.3</v>
      </c>
      <c r="J3347" s="15">
        <v>6.8</v>
      </c>
      <c r="K3347" s="15">
        <v>5.71</v>
      </c>
      <c r="L3347" s="15">
        <v>22.2</v>
      </c>
      <c r="M3347" s="15">
        <v>98.6</v>
      </c>
      <c r="N3347" s="15">
        <v>61.4</v>
      </c>
      <c r="O3347" s="15">
        <v>103.8</v>
      </c>
      <c r="P3347" s="15" t="s">
        <v>107</v>
      </c>
      <c r="Q3347" s="15">
        <v>283.3</v>
      </c>
      <c r="R3347" s="15">
        <v>6.29</v>
      </c>
      <c r="S3347" s="15">
        <v>0.9</v>
      </c>
      <c r="T3347" s="15">
        <v>0.4</v>
      </c>
      <c r="U3347" s="15">
        <v>0.98</v>
      </c>
      <c r="V3347" s="15">
        <v>67626</v>
      </c>
      <c r="W3347" s="15">
        <v>180006</v>
      </c>
      <c r="X3347" s="15">
        <v>66273</v>
      </c>
      <c r="Y3347" s="15">
        <v>-113733</v>
      </c>
      <c r="Z3347" s="15">
        <v>1923</v>
      </c>
      <c r="AA3347" s="15">
        <v>0.51</v>
      </c>
      <c r="AB3347" s="15">
        <v>30.2</v>
      </c>
    </row>
    <row r="3348" spans="1:28" ht="15" customHeight="1" x14ac:dyDescent="0.3">
      <c r="A3348" s="15" t="s">
        <v>3476</v>
      </c>
      <c r="B3348" s="15" t="s">
        <v>137</v>
      </c>
      <c r="C3348" s="15" t="s">
        <v>129</v>
      </c>
      <c r="D3348" s="15" t="s">
        <v>106</v>
      </c>
      <c r="E3348" s="15" t="s">
        <v>101</v>
      </c>
      <c r="F3348" s="15">
        <v>5.83</v>
      </c>
      <c r="G3348" s="15">
        <v>748.3</v>
      </c>
      <c r="H3348" s="15">
        <v>29.5</v>
      </c>
      <c r="I3348" s="15">
        <v>69.900000000000006</v>
      </c>
      <c r="J3348" s="15">
        <v>5.9</v>
      </c>
      <c r="K3348" s="15">
        <v>6.83</v>
      </c>
      <c r="L3348" s="15">
        <v>31.3</v>
      </c>
      <c r="M3348" s="15">
        <v>101.3</v>
      </c>
      <c r="N3348" s="15">
        <v>38.1</v>
      </c>
      <c r="O3348" s="15">
        <v>106.1</v>
      </c>
      <c r="P3348" s="15" t="s">
        <v>116</v>
      </c>
      <c r="Q3348" s="15">
        <v>169.8</v>
      </c>
      <c r="R3348" s="15">
        <v>0.67</v>
      </c>
      <c r="S3348" s="15">
        <v>0.92</v>
      </c>
      <c r="T3348" s="15">
        <v>3.83</v>
      </c>
      <c r="U3348" s="15">
        <v>22.33</v>
      </c>
      <c r="V3348" s="15">
        <v>18391</v>
      </c>
      <c r="W3348" s="15">
        <v>388213</v>
      </c>
      <c r="X3348" s="15">
        <v>410671</v>
      </c>
      <c r="Y3348" s="15">
        <v>22458</v>
      </c>
      <c r="Z3348" s="15">
        <v>1838</v>
      </c>
      <c r="AA3348" s="15">
        <v>12.148999999999999</v>
      </c>
      <c r="AB3348" s="15">
        <v>70.8</v>
      </c>
    </row>
    <row r="3349" spans="1:28" ht="15" customHeight="1" x14ac:dyDescent="0.3">
      <c r="A3349" s="15" t="s">
        <v>3477</v>
      </c>
      <c r="B3349" s="15" t="s">
        <v>122</v>
      </c>
      <c r="C3349" s="15" t="s">
        <v>129</v>
      </c>
      <c r="D3349" s="15" t="s">
        <v>144</v>
      </c>
      <c r="E3349" s="15" t="s">
        <v>120</v>
      </c>
      <c r="F3349" s="15">
        <v>9.73</v>
      </c>
      <c r="G3349" s="15">
        <v>123.8</v>
      </c>
      <c r="H3349" s="15">
        <v>26.6</v>
      </c>
      <c r="I3349" s="15">
        <v>35</v>
      </c>
      <c r="J3349" s="15">
        <v>7.9</v>
      </c>
      <c r="K3349" s="15">
        <v>5.59</v>
      </c>
      <c r="L3349" s="15">
        <v>17.899999999999999</v>
      </c>
      <c r="M3349" s="15">
        <v>171.6</v>
      </c>
      <c r="N3349" s="15">
        <v>75.599999999999994</v>
      </c>
      <c r="O3349" s="15">
        <v>50.6</v>
      </c>
      <c r="P3349" s="15" t="s">
        <v>116</v>
      </c>
      <c r="Q3349" s="15">
        <v>209.3</v>
      </c>
      <c r="R3349" s="15">
        <v>6.9</v>
      </c>
      <c r="S3349" s="15">
        <v>0.65</v>
      </c>
      <c r="T3349" s="15">
        <v>0.32</v>
      </c>
      <c r="U3349" s="15">
        <v>3.11</v>
      </c>
      <c r="V3349" s="15">
        <v>43633</v>
      </c>
      <c r="W3349" s="15">
        <v>593473</v>
      </c>
      <c r="X3349" s="15">
        <v>135699</v>
      </c>
      <c r="Y3349" s="15">
        <v>-457774</v>
      </c>
      <c r="Z3349" s="15">
        <v>3021</v>
      </c>
      <c r="AA3349" s="15">
        <v>1.0289999999999999</v>
      </c>
      <c r="AB3349" s="15">
        <v>25.8</v>
      </c>
    </row>
    <row r="3350" spans="1:28" ht="15" customHeight="1" x14ac:dyDescent="0.3">
      <c r="A3350" s="15" t="s">
        <v>3478</v>
      </c>
      <c r="B3350" s="15" t="s">
        <v>118</v>
      </c>
      <c r="C3350" s="15" t="s">
        <v>170</v>
      </c>
      <c r="D3350" s="15" t="s">
        <v>132</v>
      </c>
      <c r="E3350" s="15" t="s">
        <v>120</v>
      </c>
      <c r="F3350" s="15">
        <v>3.88</v>
      </c>
      <c r="G3350" s="15">
        <v>294.5</v>
      </c>
      <c r="H3350" s="15">
        <v>35.1</v>
      </c>
      <c r="I3350" s="15">
        <v>36.6</v>
      </c>
      <c r="J3350" s="15">
        <v>8.3000000000000007</v>
      </c>
      <c r="K3350" s="15">
        <v>7.51</v>
      </c>
      <c r="L3350" s="15">
        <v>17.399999999999999</v>
      </c>
      <c r="M3350" s="15">
        <v>147.80000000000001</v>
      </c>
      <c r="N3350" s="15">
        <v>72.8</v>
      </c>
      <c r="O3350" s="15">
        <v>117.7</v>
      </c>
      <c r="P3350" s="15" t="s">
        <v>107</v>
      </c>
      <c r="Q3350" s="15">
        <v>211.9</v>
      </c>
      <c r="R3350" s="15">
        <v>3.42</v>
      </c>
      <c r="S3350" s="15">
        <v>0.72</v>
      </c>
      <c r="T3350" s="15">
        <v>0.74</v>
      </c>
      <c r="U3350" s="15">
        <v>2.87</v>
      </c>
      <c r="V3350" s="15">
        <v>128238</v>
      </c>
      <c r="W3350" s="15">
        <v>236417</v>
      </c>
      <c r="X3350" s="15">
        <v>368043</v>
      </c>
      <c r="Y3350" s="15">
        <v>131626</v>
      </c>
      <c r="Z3350" s="15">
        <v>3516</v>
      </c>
      <c r="AA3350" s="15">
        <v>0.81599999999999995</v>
      </c>
      <c r="AB3350" s="15">
        <v>38</v>
      </c>
    </row>
    <row r="3351" spans="1:28" ht="15" customHeight="1" x14ac:dyDescent="0.3">
      <c r="A3351" s="15" t="s">
        <v>3479</v>
      </c>
      <c r="B3351" s="15" t="s">
        <v>126</v>
      </c>
      <c r="C3351" s="15" t="s">
        <v>119</v>
      </c>
      <c r="D3351" s="15" t="s">
        <v>144</v>
      </c>
      <c r="E3351" s="15" t="s">
        <v>112</v>
      </c>
      <c r="F3351" s="15">
        <v>4.0199999999999996</v>
      </c>
      <c r="G3351" s="15">
        <v>559.29999999999995</v>
      </c>
      <c r="H3351" s="15">
        <v>26.3</v>
      </c>
      <c r="I3351" s="15">
        <v>75.3</v>
      </c>
      <c r="J3351" s="15">
        <v>8.1999999999999993</v>
      </c>
      <c r="K3351" s="15">
        <v>6.55</v>
      </c>
      <c r="L3351" s="15">
        <v>20.8</v>
      </c>
      <c r="M3351" s="15">
        <v>133.5</v>
      </c>
      <c r="N3351" s="15">
        <v>37</v>
      </c>
      <c r="O3351" s="15">
        <v>92.8</v>
      </c>
      <c r="P3351" s="15" t="s">
        <v>116</v>
      </c>
      <c r="Q3351" s="15">
        <v>274.3</v>
      </c>
      <c r="R3351" s="15">
        <v>3.52</v>
      </c>
      <c r="S3351" s="15">
        <v>0.87</v>
      </c>
      <c r="T3351" s="15">
        <v>1.81</v>
      </c>
      <c r="U3351" s="15">
        <v>7.28</v>
      </c>
      <c r="V3351" s="15">
        <v>49784</v>
      </c>
      <c r="W3351" s="15">
        <v>275883</v>
      </c>
      <c r="X3351" s="15">
        <v>362428</v>
      </c>
      <c r="Y3351" s="15">
        <v>86545</v>
      </c>
      <c r="Z3351" s="15">
        <v>874</v>
      </c>
      <c r="AA3351" s="15">
        <v>8.33</v>
      </c>
      <c r="AB3351" s="15">
        <v>54.6</v>
      </c>
    </row>
    <row r="3352" spans="1:28" ht="15" customHeight="1" x14ac:dyDescent="0.3">
      <c r="A3352" s="15" t="s">
        <v>3480</v>
      </c>
      <c r="B3352" s="15" t="s">
        <v>122</v>
      </c>
      <c r="C3352" s="15" t="s">
        <v>105</v>
      </c>
      <c r="D3352" s="15" t="s">
        <v>130</v>
      </c>
      <c r="E3352" s="15" t="s">
        <v>112</v>
      </c>
      <c r="F3352" s="15">
        <v>3.26</v>
      </c>
      <c r="G3352" s="15">
        <v>928.1</v>
      </c>
      <c r="H3352" s="15">
        <v>26</v>
      </c>
      <c r="I3352" s="15">
        <v>60.1</v>
      </c>
      <c r="J3352" s="15">
        <v>6.7</v>
      </c>
      <c r="K3352" s="15">
        <v>6.4</v>
      </c>
      <c r="L3352" s="15">
        <v>20.399999999999999</v>
      </c>
      <c r="M3352" s="15">
        <v>109.7</v>
      </c>
      <c r="N3352" s="15">
        <v>74.099999999999994</v>
      </c>
      <c r="O3352" s="15">
        <v>60.8</v>
      </c>
      <c r="P3352" s="15" t="s">
        <v>116</v>
      </c>
      <c r="Q3352" s="15">
        <v>248.1</v>
      </c>
      <c r="R3352" s="15">
        <v>6.93</v>
      </c>
      <c r="S3352" s="15">
        <v>0.67</v>
      </c>
      <c r="T3352" s="15">
        <v>1.45</v>
      </c>
      <c r="U3352" s="15">
        <v>4.7300000000000004</v>
      </c>
      <c r="V3352" s="15">
        <v>71010</v>
      </c>
      <c r="W3352" s="15">
        <v>226019</v>
      </c>
      <c r="X3352" s="15">
        <v>335877</v>
      </c>
      <c r="Y3352" s="15">
        <v>109858</v>
      </c>
      <c r="Z3352" s="15">
        <v>1274</v>
      </c>
      <c r="AA3352" s="15">
        <v>3.7130000000000001</v>
      </c>
      <c r="AB3352" s="15">
        <v>57.3</v>
      </c>
    </row>
    <row r="3353" spans="1:28" ht="15" customHeight="1" x14ac:dyDescent="0.3">
      <c r="A3353" s="15" t="s">
        <v>3481</v>
      </c>
      <c r="B3353" s="15" t="s">
        <v>146</v>
      </c>
      <c r="C3353" s="15" t="s">
        <v>170</v>
      </c>
      <c r="D3353" s="15" t="s">
        <v>144</v>
      </c>
      <c r="E3353" s="15" t="s">
        <v>101</v>
      </c>
      <c r="F3353" s="15">
        <v>5.37</v>
      </c>
      <c r="G3353" s="15">
        <v>1209.3</v>
      </c>
      <c r="H3353" s="15">
        <v>29.5</v>
      </c>
      <c r="I3353" s="15">
        <v>78.7</v>
      </c>
      <c r="J3353" s="15">
        <v>6.6</v>
      </c>
      <c r="K3353" s="15">
        <v>6.65</v>
      </c>
      <c r="L3353" s="15">
        <v>29.1</v>
      </c>
      <c r="M3353" s="15">
        <v>64.099999999999994</v>
      </c>
      <c r="N3353" s="15">
        <v>65.3</v>
      </c>
      <c r="O3353" s="15">
        <v>156</v>
      </c>
      <c r="P3353" s="15" t="s">
        <v>107</v>
      </c>
      <c r="Q3353" s="15">
        <v>132.30000000000001</v>
      </c>
      <c r="R3353" s="15">
        <v>4.5</v>
      </c>
      <c r="S3353" s="15">
        <v>0.88</v>
      </c>
      <c r="T3353" s="15">
        <v>1.46</v>
      </c>
      <c r="U3353" s="15">
        <v>7.84</v>
      </c>
      <c r="V3353" s="15">
        <v>60054</v>
      </c>
      <c r="W3353" s="15">
        <v>387984</v>
      </c>
      <c r="X3353" s="15">
        <v>470823</v>
      </c>
      <c r="Y3353" s="15">
        <v>82839</v>
      </c>
      <c r="Z3353" s="15">
        <v>3217</v>
      </c>
      <c r="AA3353" s="15">
        <v>2.4369999999999998</v>
      </c>
      <c r="AB3353" s="15">
        <v>82.8</v>
      </c>
    </row>
    <row r="3354" spans="1:28" ht="15" customHeight="1" x14ac:dyDescent="0.3">
      <c r="A3354" s="15" t="s">
        <v>3482</v>
      </c>
      <c r="B3354" s="15" t="s">
        <v>146</v>
      </c>
      <c r="C3354" s="15" t="s">
        <v>105</v>
      </c>
      <c r="D3354" s="15" t="s">
        <v>177</v>
      </c>
      <c r="E3354" s="15" t="s">
        <v>101</v>
      </c>
      <c r="F3354" s="15">
        <v>5.03</v>
      </c>
      <c r="G3354" s="15">
        <v>991.1</v>
      </c>
      <c r="H3354" s="15">
        <v>29</v>
      </c>
      <c r="I3354" s="15">
        <v>72.400000000000006</v>
      </c>
      <c r="J3354" s="15">
        <v>6</v>
      </c>
      <c r="K3354" s="15">
        <v>7.31</v>
      </c>
      <c r="L3354" s="15">
        <v>24.6</v>
      </c>
      <c r="M3354" s="15">
        <v>94.9</v>
      </c>
      <c r="N3354" s="15">
        <v>54.3</v>
      </c>
      <c r="O3354" s="15">
        <v>108.8</v>
      </c>
      <c r="P3354" s="15" t="s">
        <v>107</v>
      </c>
      <c r="Q3354" s="15">
        <v>220.4</v>
      </c>
      <c r="R3354" s="15">
        <v>3.3</v>
      </c>
      <c r="S3354" s="15">
        <v>0.68</v>
      </c>
      <c r="T3354" s="15">
        <v>36.25</v>
      </c>
      <c r="U3354" s="15">
        <v>182.34</v>
      </c>
      <c r="V3354" s="15">
        <v>2909</v>
      </c>
      <c r="W3354" s="15">
        <v>414961</v>
      </c>
      <c r="X3354" s="15">
        <v>530427</v>
      </c>
      <c r="Y3354" s="15">
        <v>115466</v>
      </c>
      <c r="Z3354" s="15">
        <v>12586</v>
      </c>
      <c r="AA3354" s="15">
        <v>14.488</v>
      </c>
      <c r="AB3354" s="15">
        <v>62.8</v>
      </c>
    </row>
    <row r="3355" spans="1:28" ht="15" customHeight="1" x14ac:dyDescent="0.3">
      <c r="A3355" s="15" t="s">
        <v>3483</v>
      </c>
      <c r="B3355" s="15" t="s">
        <v>126</v>
      </c>
      <c r="C3355" s="15" t="s">
        <v>170</v>
      </c>
      <c r="D3355" s="15" t="s">
        <v>115</v>
      </c>
      <c r="E3355" s="15" t="s">
        <v>101</v>
      </c>
      <c r="F3355" s="15">
        <v>13.16</v>
      </c>
      <c r="G3355" s="15">
        <v>947</v>
      </c>
      <c r="H3355" s="15">
        <v>28</v>
      </c>
      <c r="I3355" s="15">
        <v>68.8</v>
      </c>
      <c r="J3355" s="15">
        <v>7.4</v>
      </c>
      <c r="K3355" s="15">
        <v>7.24</v>
      </c>
      <c r="L3355" s="15">
        <v>30.8</v>
      </c>
      <c r="M3355" s="15">
        <v>100.6</v>
      </c>
      <c r="N3355" s="15">
        <v>56.4</v>
      </c>
      <c r="O3355" s="15">
        <v>101.9</v>
      </c>
      <c r="P3355" s="15" t="s">
        <v>107</v>
      </c>
      <c r="Q3355" s="15">
        <v>298.89999999999998</v>
      </c>
      <c r="R3355" s="15">
        <v>1.84</v>
      </c>
      <c r="S3355" s="15">
        <v>0.71</v>
      </c>
      <c r="T3355" s="15">
        <v>2.1800000000000002</v>
      </c>
      <c r="U3355" s="15">
        <v>28.69</v>
      </c>
      <c r="V3355" s="15">
        <v>24424</v>
      </c>
      <c r="W3355" s="15">
        <v>1034385</v>
      </c>
      <c r="X3355" s="15">
        <v>700725</v>
      </c>
      <c r="Y3355" s="15">
        <v>-333660</v>
      </c>
      <c r="Z3355" s="15">
        <v>29678</v>
      </c>
      <c r="AA3355" s="15">
        <v>0.96699999999999997</v>
      </c>
      <c r="AB3355" s="15">
        <v>67.099999999999994</v>
      </c>
    </row>
    <row r="3356" spans="1:28" ht="15" customHeight="1" x14ac:dyDescent="0.3">
      <c r="A3356" s="15" t="s">
        <v>3484</v>
      </c>
      <c r="B3356" s="15" t="s">
        <v>109</v>
      </c>
      <c r="C3356" s="15" t="s">
        <v>114</v>
      </c>
      <c r="D3356" s="15" t="s">
        <v>100</v>
      </c>
      <c r="E3356" s="15" t="s">
        <v>112</v>
      </c>
      <c r="F3356" s="15">
        <v>12.54</v>
      </c>
      <c r="G3356" s="15">
        <v>599.70000000000005</v>
      </c>
      <c r="H3356" s="15">
        <v>25.2</v>
      </c>
      <c r="I3356" s="15">
        <v>61.6</v>
      </c>
      <c r="J3356" s="15">
        <v>7</v>
      </c>
      <c r="K3356" s="15">
        <v>6.4</v>
      </c>
      <c r="L3356" s="15">
        <v>28.1</v>
      </c>
      <c r="M3356" s="15">
        <v>122.1</v>
      </c>
      <c r="N3356" s="15">
        <v>64.8</v>
      </c>
      <c r="O3356" s="15">
        <v>104.1</v>
      </c>
      <c r="P3356" s="15" t="s">
        <v>127</v>
      </c>
      <c r="Q3356" s="15">
        <v>202.7</v>
      </c>
      <c r="R3356" s="15">
        <v>5.41</v>
      </c>
      <c r="S3356" s="15">
        <v>0.89</v>
      </c>
      <c r="T3356" s="15">
        <v>3.11</v>
      </c>
      <c r="U3356" s="15">
        <v>39</v>
      </c>
      <c r="V3356" s="15">
        <v>21387</v>
      </c>
      <c r="W3356" s="15">
        <v>811870</v>
      </c>
      <c r="X3356" s="15">
        <v>834093</v>
      </c>
      <c r="Y3356" s="15">
        <v>22223</v>
      </c>
      <c r="Z3356" s="15">
        <v>6582</v>
      </c>
      <c r="AA3356" s="15">
        <v>5.9249999999999998</v>
      </c>
      <c r="AB3356" s="15">
        <v>42.2</v>
      </c>
    </row>
    <row r="3357" spans="1:28" ht="15" customHeight="1" x14ac:dyDescent="0.3">
      <c r="A3357" s="15" t="s">
        <v>3485</v>
      </c>
      <c r="B3357" s="15" t="s">
        <v>109</v>
      </c>
      <c r="C3357" s="15" t="s">
        <v>110</v>
      </c>
      <c r="D3357" s="15" t="s">
        <v>132</v>
      </c>
      <c r="E3357" s="15" t="s">
        <v>112</v>
      </c>
      <c r="F3357" s="15">
        <v>13.58</v>
      </c>
      <c r="G3357" s="15">
        <v>293.8</v>
      </c>
      <c r="H3357" s="15">
        <v>24.7</v>
      </c>
      <c r="I3357" s="15">
        <v>63.8</v>
      </c>
      <c r="J3357" s="15">
        <v>7.2</v>
      </c>
      <c r="K3357" s="15">
        <v>5.56</v>
      </c>
      <c r="L3357" s="15">
        <v>20.100000000000001</v>
      </c>
      <c r="M3357" s="15">
        <v>127.5</v>
      </c>
      <c r="N3357" s="15">
        <v>62.8</v>
      </c>
      <c r="O3357" s="15">
        <v>90.2</v>
      </c>
      <c r="P3357" s="15" t="s">
        <v>127</v>
      </c>
      <c r="Q3357" s="15">
        <v>98</v>
      </c>
      <c r="R3357" s="15">
        <v>4.41</v>
      </c>
      <c r="S3357" s="15">
        <v>0.67</v>
      </c>
      <c r="T3357" s="15">
        <v>0.47</v>
      </c>
      <c r="U3357" s="15">
        <v>6.38</v>
      </c>
      <c r="V3357" s="15">
        <v>115567</v>
      </c>
      <c r="W3357" s="15">
        <v>702185</v>
      </c>
      <c r="X3357" s="15">
        <v>737317</v>
      </c>
      <c r="Y3357" s="15">
        <v>35132</v>
      </c>
      <c r="Z3357" s="15">
        <v>7969</v>
      </c>
      <c r="AA3357" s="15">
        <v>0.80100000000000005</v>
      </c>
      <c r="AB3357" s="15">
        <v>45.2</v>
      </c>
    </row>
    <row r="3358" spans="1:28" ht="15" customHeight="1" x14ac:dyDescent="0.3">
      <c r="A3358" s="15" t="s">
        <v>3486</v>
      </c>
      <c r="B3358" s="15" t="s">
        <v>122</v>
      </c>
      <c r="C3358" s="15" t="s">
        <v>99</v>
      </c>
      <c r="D3358" s="15" t="s">
        <v>111</v>
      </c>
      <c r="E3358" s="15" t="s">
        <v>101</v>
      </c>
      <c r="F3358" s="15">
        <v>15</v>
      </c>
      <c r="G3358" s="15">
        <v>1045.2</v>
      </c>
      <c r="H3358" s="15">
        <v>29.5</v>
      </c>
      <c r="I3358" s="15">
        <v>83.5</v>
      </c>
      <c r="J3358" s="15">
        <v>6.8</v>
      </c>
      <c r="K3358" s="15">
        <v>6.18</v>
      </c>
      <c r="L3358" s="15">
        <v>27.2</v>
      </c>
      <c r="M3358" s="15">
        <v>161.4</v>
      </c>
      <c r="N3358" s="15">
        <v>84.2</v>
      </c>
      <c r="O3358" s="15">
        <v>119</v>
      </c>
      <c r="P3358" s="15" t="s">
        <v>107</v>
      </c>
      <c r="Q3358" s="15">
        <v>254.7</v>
      </c>
      <c r="R3358" s="15">
        <v>6.01</v>
      </c>
      <c r="S3358" s="15">
        <v>0.67</v>
      </c>
      <c r="T3358" s="15">
        <v>0.97</v>
      </c>
      <c r="U3358" s="15">
        <v>14.55</v>
      </c>
      <c r="V3358" s="15">
        <v>70265</v>
      </c>
      <c r="W3358" s="15">
        <v>1139207</v>
      </c>
      <c r="X3358" s="15">
        <v>1022356</v>
      </c>
      <c r="Y3358" s="15">
        <v>-116851</v>
      </c>
      <c r="Z3358" s="15">
        <v>6512</v>
      </c>
      <c r="AA3358" s="15">
        <v>2.234</v>
      </c>
      <c r="AB3358" s="15">
        <v>67.3</v>
      </c>
    </row>
    <row r="3359" spans="1:28" ht="15" customHeight="1" x14ac:dyDescent="0.3">
      <c r="A3359" s="15" t="s">
        <v>3487</v>
      </c>
      <c r="B3359" s="15" t="s">
        <v>122</v>
      </c>
      <c r="C3359" s="15" t="s">
        <v>110</v>
      </c>
      <c r="D3359" s="15" t="s">
        <v>132</v>
      </c>
      <c r="E3359" s="15" t="s">
        <v>101</v>
      </c>
      <c r="F3359" s="15">
        <v>5.98</v>
      </c>
      <c r="G3359" s="15">
        <v>982.9</v>
      </c>
      <c r="H3359" s="15">
        <v>26.3</v>
      </c>
      <c r="I3359" s="15">
        <v>78.7</v>
      </c>
      <c r="J3359" s="15">
        <v>7</v>
      </c>
      <c r="K3359" s="15">
        <v>6.37</v>
      </c>
      <c r="L3359" s="15">
        <v>25.1</v>
      </c>
      <c r="M3359" s="15">
        <v>152.5</v>
      </c>
      <c r="N3359" s="15">
        <v>62.2</v>
      </c>
      <c r="O3359" s="15">
        <v>124.8</v>
      </c>
      <c r="P3359" s="15" t="s">
        <v>107</v>
      </c>
      <c r="Q3359" s="15">
        <v>141.80000000000001</v>
      </c>
      <c r="R3359" s="15">
        <v>7.12</v>
      </c>
      <c r="S3359" s="15">
        <v>0.68</v>
      </c>
      <c r="T3359" s="15">
        <v>2.09</v>
      </c>
      <c r="U3359" s="15">
        <v>12.5</v>
      </c>
      <c r="V3359" s="15">
        <v>96820</v>
      </c>
      <c r="W3359" s="15">
        <v>336459</v>
      </c>
      <c r="X3359" s="15">
        <v>1210250</v>
      </c>
      <c r="Y3359" s="15">
        <v>873791</v>
      </c>
      <c r="Z3359" s="15">
        <v>4541</v>
      </c>
      <c r="AA3359" s="15">
        <v>2.7530000000000001</v>
      </c>
      <c r="AB3359" s="15">
        <v>47.2</v>
      </c>
    </row>
    <row r="3360" spans="1:28" ht="15" customHeight="1" x14ac:dyDescent="0.3">
      <c r="A3360" s="15" t="s">
        <v>3488</v>
      </c>
      <c r="B3360" s="15" t="s">
        <v>146</v>
      </c>
      <c r="C3360" s="15" t="s">
        <v>114</v>
      </c>
      <c r="D3360" s="15" t="s">
        <v>144</v>
      </c>
      <c r="E3360" s="15" t="s">
        <v>101</v>
      </c>
      <c r="F3360" s="15">
        <v>9.1300000000000008</v>
      </c>
      <c r="G3360" s="15">
        <v>809.2</v>
      </c>
      <c r="H3360" s="15">
        <v>27.4</v>
      </c>
      <c r="I3360" s="15">
        <v>83.8</v>
      </c>
      <c r="J3360" s="15">
        <v>7.6</v>
      </c>
      <c r="K3360" s="15">
        <v>8.1999999999999993</v>
      </c>
      <c r="L3360" s="15">
        <v>25</v>
      </c>
      <c r="M3360" s="15">
        <v>148.80000000000001</v>
      </c>
      <c r="N3360" s="15">
        <v>67.7</v>
      </c>
      <c r="O3360" s="15">
        <v>84.9</v>
      </c>
      <c r="P3360" s="15" t="s">
        <v>107</v>
      </c>
      <c r="Q3360" s="15">
        <v>105.5</v>
      </c>
      <c r="R3360" s="15">
        <v>5.14</v>
      </c>
      <c r="S3360" s="15">
        <v>0.7</v>
      </c>
      <c r="T3360" s="15">
        <v>0.3</v>
      </c>
      <c r="U3360" s="15">
        <v>2.74</v>
      </c>
      <c r="V3360" s="15">
        <v>53638</v>
      </c>
      <c r="W3360" s="15">
        <v>580703</v>
      </c>
      <c r="X3360" s="15">
        <v>146968</v>
      </c>
      <c r="Y3360" s="15">
        <v>-433735</v>
      </c>
      <c r="Z3360" s="15">
        <v>5074</v>
      </c>
      <c r="AA3360" s="15">
        <v>0.54</v>
      </c>
      <c r="AB3360" s="15">
        <v>55.3</v>
      </c>
    </row>
    <row r="3361" spans="1:28" ht="15" customHeight="1" x14ac:dyDescent="0.3">
      <c r="A3361" s="15" t="s">
        <v>3489</v>
      </c>
      <c r="B3361" s="15" t="s">
        <v>137</v>
      </c>
      <c r="C3361" s="15" t="s">
        <v>99</v>
      </c>
      <c r="D3361" s="15" t="s">
        <v>100</v>
      </c>
      <c r="E3361" s="15" t="s">
        <v>112</v>
      </c>
      <c r="F3361" s="15">
        <v>9.42</v>
      </c>
      <c r="G3361" s="15">
        <v>514.20000000000005</v>
      </c>
      <c r="H3361" s="15">
        <v>23.8</v>
      </c>
      <c r="I3361" s="15">
        <v>58.1</v>
      </c>
      <c r="J3361" s="15">
        <v>5.8</v>
      </c>
      <c r="K3361" s="15">
        <v>5.67</v>
      </c>
      <c r="L3361" s="15">
        <v>26.1</v>
      </c>
      <c r="M3361" s="15">
        <v>132.19999999999999</v>
      </c>
      <c r="N3361" s="15">
        <v>45.3</v>
      </c>
      <c r="O3361" s="15">
        <v>76.5</v>
      </c>
      <c r="P3361" s="15" t="s">
        <v>102</v>
      </c>
      <c r="Q3361" s="15">
        <v>139.4</v>
      </c>
      <c r="R3361" s="15">
        <v>4.53</v>
      </c>
      <c r="S3361" s="15">
        <v>0.89</v>
      </c>
      <c r="T3361" s="15">
        <v>1.02</v>
      </c>
      <c r="U3361" s="15">
        <v>9.61</v>
      </c>
      <c r="V3361" s="15">
        <v>27040</v>
      </c>
      <c r="W3361" s="15">
        <v>540792</v>
      </c>
      <c r="X3361" s="15">
        <v>259854</v>
      </c>
      <c r="Y3361" s="15">
        <v>-280938</v>
      </c>
      <c r="Z3361" s="15">
        <v>4761</v>
      </c>
      <c r="AA3361" s="15">
        <v>2.0179999999999998</v>
      </c>
      <c r="AB3361" s="15">
        <v>45.7</v>
      </c>
    </row>
    <row r="3362" spans="1:28" ht="15" customHeight="1" x14ac:dyDescent="0.3">
      <c r="A3362" s="15" t="s">
        <v>3490</v>
      </c>
      <c r="B3362" s="15" t="s">
        <v>98</v>
      </c>
      <c r="C3362" s="15" t="s">
        <v>114</v>
      </c>
      <c r="D3362" s="15" t="s">
        <v>111</v>
      </c>
      <c r="E3362" s="15" t="s">
        <v>101</v>
      </c>
      <c r="F3362" s="15">
        <v>2.27</v>
      </c>
      <c r="G3362" s="15">
        <v>707.5</v>
      </c>
      <c r="H3362" s="15">
        <v>27.5</v>
      </c>
      <c r="I3362" s="15">
        <v>74.7</v>
      </c>
      <c r="J3362" s="15">
        <v>6</v>
      </c>
      <c r="K3362" s="15">
        <v>6.02</v>
      </c>
      <c r="L3362" s="15">
        <v>33.5</v>
      </c>
      <c r="M3362" s="15">
        <v>145.5</v>
      </c>
      <c r="N3362" s="15">
        <v>44.8</v>
      </c>
      <c r="O3362" s="15">
        <v>102.5</v>
      </c>
      <c r="P3362" s="15" t="s">
        <v>116</v>
      </c>
      <c r="Q3362" s="15">
        <v>151.9</v>
      </c>
      <c r="R3362" s="15">
        <v>3.5</v>
      </c>
      <c r="S3362" s="15">
        <v>0.93</v>
      </c>
      <c r="T3362" s="15">
        <v>0.84</v>
      </c>
      <c r="U3362" s="15">
        <v>1.91</v>
      </c>
      <c r="V3362" s="15">
        <v>69955</v>
      </c>
      <c r="W3362" s="15">
        <v>148219</v>
      </c>
      <c r="X3362" s="15">
        <v>133614</v>
      </c>
      <c r="Y3362" s="15">
        <v>-14605</v>
      </c>
      <c r="Z3362" s="15">
        <v>466</v>
      </c>
      <c r="AA3362" s="15">
        <v>4.0990000000000002</v>
      </c>
      <c r="AB3362" s="15">
        <v>54.5</v>
      </c>
    </row>
    <row r="3363" spans="1:28" ht="15" customHeight="1" x14ac:dyDescent="0.3">
      <c r="A3363" s="15" t="s">
        <v>3491</v>
      </c>
      <c r="B3363" s="15" t="s">
        <v>104</v>
      </c>
      <c r="C3363" s="15" t="s">
        <v>114</v>
      </c>
      <c r="D3363" s="15" t="s">
        <v>144</v>
      </c>
      <c r="E3363" s="15" t="s">
        <v>112</v>
      </c>
      <c r="F3363" s="15">
        <v>0.95</v>
      </c>
      <c r="G3363" s="15">
        <v>369.7</v>
      </c>
      <c r="H3363" s="15">
        <v>25.4</v>
      </c>
      <c r="I3363" s="15">
        <v>43</v>
      </c>
      <c r="J3363" s="15">
        <v>7.9</v>
      </c>
      <c r="K3363" s="15">
        <v>6.89</v>
      </c>
      <c r="L3363" s="15">
        <v>28</v>
      </c>
      <c r="M3363" s="15">
        <v>104.5</v>
      </c>
      <c r="N3363" s="15">
        <v>62</v>
      </c>
      <c r="O3363" s="15">
        <v>85.1</v>
      </c>
      <c r="P3363" s="15" t="s">
        <v>116</v>
      </c>
      <c r="Q3363" s="15">
        <v>199.1</v>
      </c>
      <c r="R3363" s="15">
        <v>3.72</v>
      </c>
      <c r="S3363" s="15">
        <v>0.84</v>
      </c>
      <c r="T3363" s="15">
        <v>1.63</v>
      </c>
      <c r="U3363" s="15">
        <v>1.55</v>
      </c>
      <c r="V3363" s="15">
        <v>53752</v>
      </c>
      <c r="W3363" s="15">
        <v>70060</v>
      </c>
      <c r="X3363" s="15">
        <v>83316</v>
      </c>
      <c r="Y3363" s="15">
        <v>13256</v>
      </c>
      <c r="Z3363" s="15">
        <v>289</v>
      </c>
      <c r="AA3363" s="15">
        <v>5.3630000000000004</v>
      </c>
      <c r="AB3363" s="15">
        <v>36.4</v>
      </c>
    </row>
    <row r="3364" spans="1:28" ht="15" customHeight="1" x14ac:dyDescent="0.3">
      <c r="A3364" s="15" t="s">
        <v>3492</v>
      </c>
      <c r="B3364" s="15" t="s">
        <v>122</v>
      </c>
      <c r="C3364" s="15" t="s">
        <v>170</v>
      </c>
      <c r="D3364" s="15" t="s">
        <v>115</v>
      </c>
      <c r="E3364" s="15" t="s">
        <v>101</v>
      </c>
      <c r="F3364" s="15">
        <v>7.52</v>
      </c>
      <c r="G3364" s="15">
        <v>921.1</v>
      </c>
      <c r="H3364" s="15">
        <v>29.9</v>
      </c>
      <c r="I3364" s="15">
        <v>67.400000000000006</v>
      </c>
      <c r="J3364" s="15">
        <v>6.3</v>
      </c>
      <c r="K3364" s="15">
        <v>6.72</v>
      </c>
      <c r="L3364" s="15">
        <v>36.9</v>
      </c>
      <c r="M3364" s="15">
        <v>83.9</v>
      </c>
      <c r="N3364" s="15">
        <v>35.5</v>
      </c>
      <c r="O3364" s="15">
        <v>76.400000000000006</v>
      </c>
      <c r="P3364" s="15" t="s">
        <v>107</v>
      </c>
      <c r="Q3364" s="15">
        <v>129</v>
      </c>
      <c r="R3364" s="15">
        <v>7.05</v>
      </c>
      <c r="S3364" s="15">
        <v>0.93</v>
      </c>
      <c r="T3364" s="15">
        <v>2.93</v>
      </c>
      <c r="U3364" s="15">
        <v>22.03</v>
      </c>
      <c r="V3364" s="15">
        <v>21774</v>
      </c>
      <c r="W3364" s="15">
        <v>446643</v>
      </c>
      <c r="X3364" s="15">
        <v>479681</v>
      </c>
      <c r="Y3364" s="15">
        <v>33038</v>
      </c>
      <c r="Z3364" s="15">
        <v>14221</v>
      </c>
      <c r="AA3364" s="15">
        <v>1.5489999999999999</v>
      </c>
      <c r="AB3364" s="15">
        <v>55.1</v>
      </c>
    </row>
    <row r="3365" spans="1:28" ht="15" customHeight="1" x14ac:dyDescent="0.3">
      <c r="A3365" s="15" t="s">
        <v>3493</v>
      </c>
      <c r="B3365" s="15" t="s">
        <v>122</v>
      </c>
      <c r="C3365" s="15" t="s">
        <v>99</v>
      </c>
      <c r="D3365" s="15" t="s">
        <v>130</v>
      </c>
      <c r="E3365" s="15" t="s">
        <v>101</v>
      </c>
      <c r="F3365" s="15">
        <v>14.98</v>
      </c>
      <c r="G3365" s="15">
        <v>973.5</v>
      </c>
      <c r="H3365" s="15">
        <v>34.6</v>
      </c>
      <c r="I3365" s="15">
        <v>66.599999999999994</v>
      </c>
      <c r="J3365" s="15">
        <v>6.7</v>
      </c>
      <c r="K3365" s="15">
        <v>5.81</v>
      </c>
      <c r="L3365" s="15">
        <v>29.5</v>
      </c>
      <c r="M3365" s="15">
        <v>115.9</v>
      </c>
      <c r="N3365" s="15">
        <v>61.5</v>
      </c>
      <c r="O3365" s="15">
        <v>103.5</v>
      </c>
      <c r="P3365" s="15" t="s">
        <v>107</v>
      </c>
      <c r="Q3365" s="15">
        <v>143.69999999999999</v>
      </c>
      <c r="R3365" s="15">
        <v>4.93</v>
      </c>
      <c r="S3365" s="15">
        <v>0.93</v>
      </c>
      <c r="T3365" s="15">
        <v>0.6</v>
      </c>
      <c r="U3365" s="15">
        <v>8.99</v>
      </c>
      <c r="V3365" s="15">
        <v>53367</v>
      </c>
      <c r="W3365" s="15">
        <v>930014</v>
      </c>
      <c r="X3365" s="15">
        <v>479769</v>
      </c>
      <c r="Y3365" s="15">
        <v>-450245</v>
      </c>
      <c r="Z3365" s="15">
        <v>14285</v>
      </c>
      <c r="AA3365" s="15">
        <v>0.629</v>
      </c>
      <c r="AB3365" s="15">
        <v>43.6</v>
      </c>
    </row>
    <row r="3366" spans="1:28" ht="15" customHeight="1" x14ac:dyDescent="0.3">
      <c r="A3366" s="15" t="s">
        <v>3494</v>
      </c>
      <c r="B3366" s="15" t="s">
        <v>122</v>
      </c>
      <c r="C3366" s="15" t="s">
        <v>99</v>
      </c>
      <c r="D3366" s="15" t="s">
        <v>177</v>
      </c>
      <c r="E3366" s="15" t="s">
        <v>112</v>
      </c>
      <c r="F3366" s="15">
        <v>4.3899999999999997</v>
      </c>
      <c r="G3366" s="15"/>
      <c r="H3366" s="15">
        <v>22.8</v>
      </c>
      <c r="I3366" s="15">
        <v>58.1</v>
      </c>
      <c r="J3366" s="15">
        <v>8.5</v>
      </c>
      <c r="K3366" s="15">
        <v>5.2</v>
      </c>
      <c r="L3366" s="15">
        <v>32.9</v>
      </c>
      <c r="M3366" s="15">
        <v>88.6</v>
      </c>
      <c r="N3366" s="15">
        <v>44.6</v>
      </c>
      <c r="O3366" s="15">
        <v>126.4</v>
      </c>
      <c r="P3366" s="15" t="s">
        <v>127</v>
      </c>
      <c r="Q3366" s="15">
        <v>202.3</v>
      </c>
      <c r="R3366" s="15">
        <v>4.32</v>
      </c>
      <c r="S3366" s="15">
        <v>0.85</v>
      </c>
      <c r="T3366" s="15">
        <v>3.39</v>
      </c>
      <c r="U3366" s="15">
        <v>14.88</v>
      </c>
      <c r="V3366" s="15">
        <v>3376</v>
      </c>
      <c r="W3366" s="15">
        <v>333351</v>
      </c>
      <c r="X3366" s="15">
        <v>50235</v>
      </c>
      <c r="Y3366" s="15">
        <v>-283116</v>
      </c>
      <c r="Z3366" s="15">
        <v>8738</v>
      </c>
      <c r="AA3366" s="15">
        <v>1.7030000000000001</v>
      </c>
      <c r="AB3366" s="15">
        <v>41.9</v>
      </c>
    </row>
    <row r="3367" spans="1:28" ht="15" customHeight="1" x14ac:dyDescent="0.3">
      <c r="A3367" s="15" t="s">
        <v>3495</v>
      </c>
      <c r="B3367" s="15" t="s">
        <v>98</v>
      </c>
      <c r="C3367" s="15" t="s">
        <v>105</v>
      </c>
      <c r="D3367" s="15" t="s">
        <v>106</v>
      </c>
      <c r="E3367" s="15" t="s">
        <v>112</v>
      </c>
      <c r="F3367" s="15">
        <v>8.86</v>
      </c>
      <c r="G3367" s="15">
        <v>655.5</v>
      </c>
      <c r="H3367" s="15">
        <v>22.6</v>
      </c>
      <c r="I3367" s="15">
        <v>53.1</v>
      </c>
      <c r="J3367" s="15">
        <v>9.4</v>
      </c>
      <c r="K3367" s="15">
        <v>6.63</v>
      </c>
      <c r="L3367" s="15">
        <v>28.3</v>
      </c>
      <c r="M3367" s="15">
        <v>134.80000000000001</v>
      </c>
      <c r="N3367" s="15">
        <v>70.3</v>
      </c>
      <c r="O3367" s="15">
        <v>70.7</v>
      </c>
      <c r="P3367" s="15" t="s">
        <v>102</v>
      </c>
      <c r="Q3367" s="15">
        <v>130.30000000000001</v>
      </c>
      <c r="R3367" s="15">
        <v>4.96</v>
      </c>
      <c r="S3367" s="15">
        <v>0.66</v>
      </c>
      <c r="T3367" s="15">
        <v>4.28</v>
      </c>
      <c r="U3367" s="15">
        <v>37.92</v>
      </c>
      <c r="V3367" s="15">
        <v>22502</v>
      </c>
      <c r="W3367" s="15">
        <v>559103</v>
      </c>
      <c r="X3367" s="15">
        <v>853276</v>
      </c>
      <c r="Y3367" s="15">
        <v>294173</v>
      </c>
      <c r="Z3367" s="15">
        <v>5134</v>
      </c>
      <c r="AA3367" s="15">
        <v>7.3860000000000001</v>
      </c>
      <c r="AB3367" s="15">
        <v>35.4</v>
      </c>
    </row>
    <row r="3368" spans="1:28" ht="15" customHeight="1" x14ac:dyDescent="0.3">
      <c r="A3368" s="15" t="s">
        <v>3496</v>
      </c>
      <c r="B3368" s="15" t="s">
        <v>137</v>
      </c>
      <c r="C3368" s="15" t="s">
        <v>105</v>
      </c>
      <c r="D3368" s="15" t="s">
        <v>130</v>
      </c>
      <c r="E3368" s="15" t="s">
        <v>112</v>
      </c>
      <c r="F3368" s="15">
        <v>0.8</v>
      </c>
      <c r="G3368" s="15">
        <v>154.4</v>
      </c>
      <c r="H3368" s="15">
        <v>22.7</v>
      </c>
      <c r="I3368" s="15">
        <v>57.8</v>
      </c>
      <c r="J3368" s="15">
        <v>8.1999999999999993</v>
      </c>
      <c r="K3368" s="15">
        <v>5.22</v>
      </c>
      <c r="L3368" s="15">
        <v>23.9</v>
      </c>
      <c r="M3368" s="15">
        <v>77.3</v>
      </c>
      <c r="N3368" s="15">
        <v>15</v>
      </c>
      <c r="O3368" s="15">
        <v>87</v>
      </c>
      <c r="P3368" s="15" t="s">
        <v>116</v>
      </c>
      <c r="Q3368" s="15">
        <v>149.1</v>
      </c>
      <c r="R3368" s="15">
        <v>3.76</v>
      </c>
      <c r="S3368" s="15">
        <v>0.84</v>
      </c>
      <c r="T3368" s="15">
        <v>0.3</v>
      </c>
      <c r="U3368" s="15">
        <v>0.24</v>
      </c>
      <c r="V3368" s="15">
        <v>67169</v>
      </c>
      <c r="W3368" s="15">
        <v>53653</v>
      </c>
      <c r="X3368" s="15">
        <v>16121</v>
      </c>
      <c r="Y3368" s="15">
        <v>-37532</v>
      </c>
      <c r="Z3368" s="15">
        <v>289</v>
      </c>
      <c r="AA3368" s="15">
        <v>0.83</v>
      </c>
      <c r="AB3368" s="15">
        <v>30.9</v>
      </c>
    </row>
    <row r="3369" spans="1:28" ht="15" customHeight="1" x14ac:dyDescent="0.3">
      <c r="A3369" s="15" t="s">
        <v>3497</v>
      </c>
      <c r="B3369" s="15" t="s">
        <v>109</v>
      </c>
      <c r="C3369" s="15" t="s">
        <v>123</v>
      </c>
      <c r="D3369" s="15" t="s">
        <v>106</v>
      </c>
      <c r="E3369" s="15" t="s">
        <v>112</v>
      </c>
      <c r="F3369" s="15">
        <v>9.3800000000000008</v>
      </c>
      <c r="G3369" s="15">
        <v>274.2</v>
      </c>
      <c r="H3369" s="15">
        <v>26.1</v>
      </c>
      <c r="I3369" s="15">
        <v>40.4</v>
      </c>
      <c r="J3369" s="15">
        <v>5.7</v>
      </c>
      <c r="K3369" s="15">
        <v>7.42</v>
      </c>
      <c r="L3369" s="15">
        <v>18.600000000000001</v>
      </c>
      <c r="M3369" s="15">
        <v>78.8</v>
      </c>
      <c r="N3369" s="15">
        <v>76.599999999999994</v>
      </c>
      <c r="O3369" s="15">
        <v>121</v>
      </c>
      <c r="P3369" s="15" t="s">
        <v>116</v>
      </c>
      <c r="Q3369" s="15">
        <v>148.4</v>
      </c>
      <c r="R3369" s="15">
        <v>3.74</v>
      </c>
      <c r="S3369" s="15">
        <v>0.84</v>
      </c>
      <c r="T3369" s="15">
        <v>1.5</v>
      </c>
      <c r="U3369" s="15">
        <v>14.07</v>
      </c>
      <c r="V3369" s="15">
        <v>20183</v>
      </c>
      <c r="W3369" s="15">
        <v>506997</v>
      </c>
      <c r="X3369" s="15">
        <v>283975</v>
      </c>
      <c r="Y3369" s="15">
        <v>-223022</v>
      </c>
      <c r="Z3369" s="15">
        <v>3434</v>
      </c>
      <c r="AA3369" s="15">
        <v>4.0970000000000004</v>
      </c>
      <c r="AB3369" s="15">
        <v>42</v>
      </c>
    </row>
    <row r="3370" spans="1:28" ht="15" customHeight="1" x14ac:dyDescent="0.3">
      <c r="A3370" s="15" t="s">
        <v>3498</v>
      </c>
      <c r="B3370" s="15" t="s">
        <v>122</v>
      </c>
      <c r="C3370" s="15" t="s">
        <v>134</v>
      </c>
      <c r="D3370" s="15" t="s">
        <v>177</v>
      </c>
      <c r="E3370" s="15" t="s">
        <v>101</v>
      </c>
      <c r="F3370" s="15">
        <v>7.37</v>
      </c>
      <c r="G3370" s="15">
        <v>766.4</v>
      </c>
      <c r="H3370" s="15">
        <v>27.4</v>
      </c>
      <c r="I3370" s="15">
        <v>82.1</v>
      </c>
      <c r="J3370" s="15">
        <v>6.6</v>
      </c>
      <c r="K3370" s="15">
        <v>6.33</v>
      </c>
      <c r="L3370" s="15">
        <v>27.6</v>
      </c>
      <c r="M3370" s="15">
        <v>115.9</v>
      </c>
      <c r="N3370" s="15">
        <v>50.3</v>
      </c>
      <c r="O3370" s="15">
        <v>119.4</v>
      </c>
      <c r="P3370" s="15" t="s">
        <v>116</v>
      </c>
      <c r="Q3370" s="15">
        <v>185.7</v>
      </c>
      <c r="R3370" s="15">
        <v>8.39</v>
      </c>
      <c r="S3370" s="15">
        <v>1</v>
      </c>
      <c r="T3370" s="15">
        <v>61.09</v>
      </c>
      <c r="U3370" s="15">
        <v>450.23</v>
      </c>
      <c r="V3370" s="15">
        <v>3022</v>
      </c>
      <c r="W3370" s="15">
        <v>440595</v>
      </c>
      <c r="X3370" s="15">
        <v>1360595</v>
      </c>
      <c r="Y3370" s="15">
        <v>920000</v>
      </c>
      <c r="Z3370" s="15">
        <v>5642</v>
      </c>
      <c r="AA3370" s="15">
        <v>79.8</v>
      </c>
      <c r="AB3370" s="15">
        <v>42.8</v>
      </c>
    </row>
    <row r="3371" spans="1:28" ht="15" customHeight="1" x14ac:dyDescent="0.3">
      <c r="A3371" s="15" t="s">
        <v>3499</v>
      </c>
      <c r="B3371" s="15" t="s">
        <v>137</v>
      </c>
      <c r="C3371" s="15" t="s">
        <v>114</v>
      </c>
      <c r="D3371" s="15" t="s">
        <v>100</v>
      </c>
      <c r="E3371" s="15" t="s">
        <v>101</v>
      </c>
      <c r="F3371" s="15">
        <v>8.7799999999999994</v>
      </c>
      <c r="G3371" s="15">
        <v>723.2</v>
      </c>
      <c r="H3371" s="15">
        <v>30.2</v>
      </c>
      <c r="I3371" s="15">
        <v>73.900000000000006</v>
      </c>
      <c r="J3371" s="15">
        <v>8.3000000000000007</v>
      </c>
      <c r="K3371" s="15">
        <v>5.61</v>
      </c>
      <c r="L3371" s="15">
        <v>33.5</v>
      </c>
      <c r="M3371" s="15">
        <v>96.2</v>
      </c>
      <c r="N3371" s="15">
        <v>66.599999999999994</v>
      </c>
      <c r="O3371" s="15">
        <v>90.7</v>
      </c>
      <c r="P3371" s="15" t="s">
        <v>102</v>
      </c>
      <c r="Q3371" s="15">
        <v>140.69999999999999</v>
      </c>
      <c r="R3371" s="15">
        <v>6.51</v>
      </c>
      <c r="S3371" s="15">
        <v>0.66</v>
      </c>
      <c r="T3371" s="15">
        <v>0.87</v>
      </c>
      <c r="U3371" s="15">
        <v>7.64</v>
      </c>
      <c r="V3371" s="15">
        <v>20953</v>
      </c>
      <c r="W3371" s="15">
        <v>569197</v>
      </c>
      <c r="X3371" s="15">
        <v>160081</v>
      </c>
      <c r="Y3371" s="15">
        <v>-409116</v>
      </c>
      <c r="Z3371" s="15">
        <v>4402</v>
      </c>
      <c r="AA3371" s="15">
        <v>1.736</v>
      </c>
      <c r="AB3371" s="15">
        <v>52.4</v>
      </c>
    </row>
    <row r="3372" spans="1:28" ht="15" customHeight="1" x14ac:dyDescent="0.3">
      <c r="A3372" s="15" t="s">
        <v>3500</v>
      </c>
      <c r="B3372" s="15" t="s">
        <v>137</v>
      </c>
      <c r="C3372" s="15" t="s">
        <v>170</v>
      </c>
      <c r="D3372" s="15" t="s">
        <v>111</v>
      </c>
      <c r="E3372" s="15" t="s">
        <v>101</v>
      </c>
      <c r="F3372" s="15">
        <v>6.77</v>
      </c>
      <c r="G3372" s="15">
        <v>1022.1</v>
      </c>
      <c r="H3372" s="15">
        <v>29.3</v>
      </c>
      <c r="I3372" s="15">
        <v>71</v>
      </c>
      <c r="J3372" s="15">
        <v>6.7</v>
      </c>
      <c r="K3372" s="15">
        <v>6</v>
      </c>
      <c r="L3372" s="15">
        <v>33.4</v>
      </c>
      <c r="M3372" s="15">
        <v>125.9</v>
      </c>
      <c r="N3372" s="15">
        <v>64.8</v>
      </c>
      <c r="O3372" s="15">
        <v>86.2</v>
      </c>
      <c r="P3372" s="15" t="s">
        <v>116</v>
      </c>
      <c r="Q3372" s="15">
        <v>323.5</v>
      </c>
      <c r="R3372" s="15">
        <v>6.72</v>
      </c>
      <c r="S3372" s="15">
        <v>0.91</v>
      </c>
      <c r="T3372" s="15">
        <v>0.65</v>
      </c>
      <c r="U3372" s="15">
        <v>4.4000000000000004</v>
      </c>
      <c r="V3372" s="15">
        <v>69585</v>
      </c>
      <c r="W3372" s="15">
        <v>599773</v>
      </c>
      <c r="X3372" s="15">
        <v>306174</v>
      </c>
      <c r="Y3372" s="15">
        <v>-293599</v>
      </c>
      <c r="Z3372" s="15">
        <v>1275</v>
      </c>
      <c r="AA3372" s="15">
        <v>3.4510000000000001</v>
      </c>
      <c r="AB3372" s="15">
        <v>43.8</v>
      </c>
    </row>
    <row r="3373" spans="1:28" ht="15" customHeight="1" x14ac:dyDescent="0.3">
      <c r="A3373" s="15" t="s">
        <v>3501</v>
      </c>
      <c r="B3373" s="15" t="s">
        <v>122</v>
      </c>
      <c r="C3373" s="15" t="s">
        <v>99</v>
      </c>
      <c r="D3373" s="15" t="s">
        <v>111</v>
      </c>
      <c r="E3373" s="15" t="s">
        <v>112</v>
      </c>
      <c r="F3373" s="15">
        <v>11.62</v>
      </c>
      <c r="G3373" s="15">
        <v>476</v>
      </c>
      <c r="H3373" s="15">
        <v>24.3</v>
      </c>
      <c r="I3373" s="15">
        <v>74.099999999999994</v>
      </c>
      <c r="J3373" s="15">
        <v>7.6</v>
      </c>
      <c r="K3373" s="15">
        <v>7.46</v>
      </c>
      <c r="L3373" s="15">
        <v>17.7</v>
      </c>
      <c r="M3373" s="15">
        <v>183</v>
      </c>
      <c r="N3373" s="15">
        <v>62.1</v>
      </c>
      <c r="O3373" s="15">
        <v>126.3</v>
      </c>
      <c r="P3373" s="15" t="s">
        <v>116</v>
      </c>
      <c r="Q3373" s="15">
        <v>70.5</v>
      </c>
      <c r="R3373" s="15">
        <v>3.03</v>
      </c>
      <c r="S3373" s="15">
        <v>0.68</v>
      </c>
      <c r="T3373" s="15">
        <v>0.67</v>
      </c>
      <c r="U3373" s="15">
        <v>7.79</v>
      </c>
      <c r="V3373" s="15">
        <v>67580</v>
      </c>
      <c r="W3373" s="15">
        <v>701835</v>
      </c>
      <c r="X3373" s="15">
        <v>526448</v>
      </c>
      <c r="Y3373" s="15">
        <v>-175387</v>
      </c>
      <c r="Z3373" s="15">
        <v>2092</v>
      </c>
      <c r="AA3373" s="15">
        <v>3.7240000000000002</v>
      </c>
      <c r="AB3373" s="15">
        <v>54.5</v>
      </c>
    </row>
    <row r="3374" spans="1:28" ht="15" customHeight="1" x14ac:dyDescent="0.3">
      <c r="A3374" s="15" t="s">
        <v>3502</v>
      </c>
      <c r="B3374" s="15" t="s">
        <v>146</v>
      </c>
      <c r="C3374" s="15" t="s">
        <v>110</v>
      </c>
      <c r="D3374" s="15" t="s">
        <v>115</v>
      </c>
      <c r="E3374" s="15" t="s">
        <v>101</v>
      </c>
      <c r="F3374" s="15">
        <v>1.1299999999999999</v>
      </c>
      <c r="G3374" s="15">
        <v>661.2</v>
      </c>
      <c r="H3374" s="15">
        <v>28.4</v>
      </c>
      <c r="I3374" s="15">
        <v>64.099999999999994</v>
      </c>
      <c r="J3374" s="15">
        <v>5.6</v>
      </c>
      <c r="K3374" s="15">
        <v>6.83</v>
      </c>
      <c r="L3374" s="15">
        <v>25.4</v>
      </c>
      <c r="M3374" s="15">
        <v>120.6</v>
      </c>
      <c r="N3374" s="15">
        <v>36.299999999999997</v>
      </c>
      <c r="O3374" s="15">
        <v>102</v>
      </c>
      <c r="P3374" s="15" t="s">
        <v>127</v>
      </c>
      <c r="Q3374" s="15">
        <v>207.9</v>
      </c>
      <c r="R3374" s="15">
        <v>5.58</v>
      </c>
      <c r="S3374" s="15">
        <v>0.86</v>
      </c>
      <c r="T3374" s="15">
        <v>4.07</v>
      </c>
      <c r="U3374" s="15">
        <v>4.5999999999999996</v>
      </c>
      <c r="V3374" s="15">
        <v>25346</v>
      </c>
      <c r="W3374" s="15">
        <v>69363</v>
      </c>
      <c r="X3374" s="15">
        <v>116592</v>
      </c>
      <c r="Y3374" s="15">
        <v>47229</v>
      </c>
      <c r="Z3374" s="15">
        <v>1567</v>
      </c>
      <c r="AA3374" s="15">
        <v>2.9359999999999999</v>
      </c>
      <c r="AB3374" s="15">
        <v>54.2</v>
      </c>
    </row>
    <row r="3375" spans="1:28" ht="15" customHeight="1" x14ac:dyDescent="0.3">
      <c r="A3375" s="15" t="s">
        <v>3503</v>
      </c>
      <c r="B3375" s="15" t="s">
        <v>104</v>
      </c>
      <c r="C3375" s="15" t="s">
        <v>110</v>
      </c>
      <c r="D3375" s="15" t="s">
        <v>115</v>
      </c>
      <c r="E3375" s="15" t="s">
        <v>120</v>
      </c>
      <c r="F3375" s="15">
        <v>7.45</v>
      </c>
      <c r="G3375" s="15">
        <v>118.9</v>
      </c>
      <c r="H3375" s="15">
        <v>26.8</v>
      </c>
      <c r="I3375" s="15">
        <v>55</v>
      </c>
      <c r="J3375" s="15">
        <v>8.4</v>
      </c>
      <c r="K3375" s="15">
        <v>6.2</v>
      </c>
      <c r="L3375" s="15">
        <v>17.7</v>
      </c>
      <c r="M3375" s="15">
        <v>135.5</v>
      </c>
      <c r="N3375" s="15">
        <v>84.5</v>
      </c>
      <c r="O3375" s="15">
        <v>140</v>
      </c>
      <c r="P3375" s="15" t="s">
        <v>127</v>
      </c>
      <c r="Q3375" s="15">
        <v>204.6</v>
      </c>
      <c r="R3375" s="15">
        <v>9.6199999999999992</v>
      </c>
      <c r="S3375" s="15">
        <v>0.85</v>
      </c>
      <c r="T3375" s="15">
        <v>2.27</v>
      </c>
      <c r="U3375" s="15">
        <v>16.91</v>
      </c>
      <c r="V3375" s="15">
        <v>23063</v>
      </c>
      <c r="W3375" s="15">
        <v>450439</v>
      </c>
      <c r="X3375" s="15">
        <v>389995</v>
      </c>
      <c r="Y3375" s="15">
        <v>-60444</v>
      </c>
      <c r="Z3375" s="15">
        <v>10032</v>
      </c>
      <c r="AA3375" s="15">
        <v>1.6859999999999999</v>
      </c>
      <c r="AB3375" s="15">
        <v>22.8</v>
      </c>
    </row>
    <row r="3376" spans="1:28" ht="15" customHeight="1" x14ac:dyDescent="0.3">
      <c r="A3376" s="15" t="s">
        <v>3504</v>
      </c>
      <c r="B3376" s="15" t="s">
        <v>104</v>
      </c>
      <c r="C3376" s="15" t="s">
        <v>152</v>
      </c>
      <c r="D3376" s="15" t="s">
        <v>115</v>
      </c>
      <c r="E3376" s="15" t="s">
        <v>101</v>
      </c>
      <c r="F3376" s="15">
        <v>5.31</v>
      </c>
      <c r="G3376" s="15">
        <v>1024.7</v>
      </c>
      <c r="H3376" s="15">
        <v>27.9</v>
      </c>
      <c r="I3376" s="15">
        <v>90.3</v>
      </c>
      <c r="J3376" s="15">
        <v>6.9</v>
      </c>
      <c r="K3376" s="15">
        <v>7.17</v>
      </c>
      <c r="L3376" s="15">
        <v>32.4</v>
      </c>
      <c r="M3376" s="15">
        <v>150.19999999999999</v>
      </c>
      <c r="N3376" s="15">
        <v>32.299999999999997</v>
      </c>
      <c r="O3376" s="15">
        <v>78.400000000000006</v>
      </c>
      <c r="P3376" s="15" t="s">
        <v>102</v>
      </c>
      <c r="Q3376" s="15">
        <v>251.9</v>
      </c>
      <c r="R3376" s="15">
        <v>5.9</v>
      </c>
      <c r="S3376" s="15">
        <v>0.92</v>
      </c>
      <c r="T3376" s="15">
        <v>2.8</v>
      </c>
      <c r="U3376" s="15">
        <v>14.87</v>
      </c>
      <c r="V3376" s="15">
        <v>19242</v>
      </c>
      <c r="W3376" s="15">
        <v>401388</v>
      </c>
      <c r="X3376" s="15">
        <v>286129</v>
      </c>
      <c r="Y3376" s="15">
        <v>-115259</v>
      </c>
      <c r="Z3376" s="15">
        <v>5511</v>
      </c>
      <c r="AA3376" s="15">
        <v>2.698</v>
      </c>
      <c r="AB3376" s="15">
        <v>53.8</v>
      </c>
    </row>
    <row r="3377" spans="1:28" ht="15" customHeight="1" x14ac:dyDescent="0.3">
      <c r="A3377" s="15" t="s">
        <v>3505</v>
      </c>
      <c r="B3377" s="15" t="s">
        <v>98</v>
      </c>
      <c r="C3377" s="15" t="s">
        <v>105</v>
      </c>
      <c r="D3377" s="15" t="s">
        <v>132</v>
      </c>
      <c r="E3377" s="15" t="s">
        <v>112</v>
      </c>
      <c r="F3377" s="15">
        <v>4.6399999999999997</v>
      </c>
      <c r="G3377" s="15">
        <v>779.6</v>
      </c>
      <c r="H3377" s="15">
        <v>25.8</v>
      </c>
      <c r="I3377" s="15">
        <v>56.8</v>
      </c>
      <c r="J3377" s="15">
        <v>8.4</v>
      </c>
      <c r="K3377" s="15">
        <v>7.56</v>
      </c>
      <c r="L3377" s="15">
        <v>20.8</v>
      </c>
      <c r="M3377" s="15">
        <v>127.3</v>
      </c>
      <c r="N3377" s="15">
        <v>55.9</v>
      </c>
      <c r="O3377" s="15">
        <v>54</v>
      </c>
      <c r="P3377" s="15" t="s">
        <v>107</v>
      </c>
      <c r="Q3377" s="15">
        <v>215.3</v>
      </c>
      <c r="R3377" s="15">
        <v>8.42</v>
      </c>
      <c r="S3377" s="15">
        <v>0.79</v>
      </c>
      <c r="T3377" s="15">
        <v>1.2</v>
      </c>
      <c r="U3377" s="15">
        <v>5.57</v>
      </c>
      <c r="V3377" s="15">
        <v>92308</v>
      </c>
      <c r="W3377" s="15">
        <v>352306</v>
      </c>
      <c r="X3377" s="15">
        <v>514156</v>
      </c>
      <c r="Y3377" s="15">
        <v>161850</v>
      </c>
      <c r="Z3377" s="15">
        <v>3617</v>
      </c>
      <c r="AA3377" s="15">
        <v>1.54</v>
      </c>
      <c r="AB3377" s="15">
        <v>30.3</v>
      </c>
    </row>
    <row r="3378" spans="1:28" ht="15" customHeight="1" x14ac:dyDescent="0.3">
      <c r="A3378" s="15" t="s">
        <v>3506</v>
      </c>
      <c r="B3378" s="15" t="s">
        <v>146</v>
      </c>
      <c r="C3378" s="15" t="s">
        <v>170</v>
      </c>
      <c r="D3378" s="15" t="s">
        <v>132</v>
      </c>
      <c r="E3378" s="15" t="s">
        <v>101</v>
      </c>
      <c r="F3378" s="15">
        <v>8.91</v>
      </c>
      <c r="G3378" s="15">
        <v>552.6</v>
      </c>
      <c r="H3378" s="15">
        <v>29.8</v>
      </c>
      <c r="I3378" s="15">
        <v>74.8</v>
      </c>
      <c r="J3378" s="15">
        <v>5.7</v>
      </c>
      <c r="K3378" s="15">
        <v>6.31</v>
      </c>
      <c r="L3378" s="15">
        <v>38.1</v>
      </c>
      <c r="M3378" s="15">
        <v>163.1</v>
      </c>
      <c r="N3378" s="15">
        <v>51.7</v>
      </c>
      <c r="O3378" s="15">
        <v>116.9</v>
      </c>
      <c r="P3378" s="15" t="s">
        <v>102</v>
      </c>
      <c r="Q3378" s="15">
        <v>198.3</v>
      </c>
      <c r="R3378" s="15">
        <v>5.21</v>
      </c>
      <c r="S3378" s="15">
        <v>1</v>
      </c>
      <c r="T3378" s="15">
        <v>2.29</v>
      </c>
      <c r="U3378" s="15">
        <v>20.399999999999999</v>
      </c>
      <c r="V3378" s="15">
        <v>96213</v>
      </c>
      <c r="W3378" s="15">
        <v>575253</v>
      </c>
      <c r="X3378" s="15">
        <v>1962745</v>
      </c>
      <c r="Y3378" s="15">
        <v>1387492</v>
      </c>
      <c r="Z3378" s="15">
        <v>4839</v>
      </c>
      <c r="AA3378" s="15">
        <v>4.2160000000000002</v>
      </c>
      <c r="AB3378" s="15">
        <v>52.3</v>
      </c>
    </row>
    <row r="3379" spans="1:28" ht="15" customHeight="1" x14ac:dyDescent="0.3">
      <c r="A3379" s="15" t="s">
        <v>3507</v>
      </c>
      <c r="B3379" s="15" t="s">
        <v>126</v>
      </c>
      <c r="C3379" s="15" t="s">
        <v>129</v>
      </c>
      <c r="D3379" s="15" t="s">
        <v>100</v>
      </c>
      <c r="E3379" s="15" t="s">
        <v>112</v>
      </c>
      <c r="F3379" s="15">
        <v>1.98</v>
      </c>
      <c r="G3379" s="15">
        <v>80</v>
      </c>
      <c r="H3379" s="15">
        <v>19</v>
      </c>
      <c r="I3379" s="15">
        <v>44.7</v>
      </c>
      <c r="J3379" s="15">
        <v>8.4</v>
      </c>
      <c r="K3379" s="15">
        <v>6.68</v>
      </c>
      <c r="L3379" s="15">
        <v>18.7</v>
      </c>
      <c r="M3379" s="15">
        <v>136.69999999999999</v>
      </c>
      <c r="N3379" s="15">
        <v>47.4</v>
      </c>
      <c r="O3379" s="15">
        <v>139.4</v>
      </c>
      <c r="P3379" s="15" t="s">
        <v>116</v>
      </c>
      <c r="Q3379" s="15">
        <v>167</v>
      </c>
      <c r="R3379" s="15">
        <v>7.02</v>
      </c>
      <c r="S3379" s="15">
        <v>0.72</v>
      </c>
      <c r="T3379" s="15">
        <v>1.7</v>
      </c>
      <c r="U3379" s="15">
        <v>3.37</v>
      </c>
      <c r="V3379" s="15">
        <v>26539</v>
      </c>
      <c r="W3379" s="15">
        <v>129187</v>
      </c>
      <c r="X3379" s="15">
        <v>89436</v>
      </c>
      <c r="Y3379" s="15">
        <v>-39751</v>
      </c>
      <c r="Z3379" s="15">
        <v>654</v>
      </c>
      <c r="AA3379" s="15">
        <v>5.1529999999999996</v>
      </c>
      <c r="AB3379" s="15">
        <v>21.1</v>
      </c>
    </row>
    <row r="3380" spans="1:28" ht="15" customHeight="1" x14ac:dyDescent="0.3">
      <c r="A3380" s="15" t="s">
        <v>3508</v>
      </c>
      <c r="B3380" s="15" t="s">
        <v>98</v>
      </c>
      <c r="C3380" s="15" t="s">
        <v>123</v>
      </c>
      <c r="D3380" s="15" t="s">
        <v>144</v>
      </c>
      <c r="E3380" s="15" t="s">
        <v>101</v>
      </c>
      <c r="F3380" s="15">
        <v>13.52</v>
      </c>
      <c r="G3380" s="15">
        <v>1061</v>
      </c>
      <c r="H3380" s="15">
        <v>24.5</v>
      </c>
      <c r="I3380" s="15">
        <v>72.5</v>
      </c>
      <c r="J3380" s="15">
        <v>4.5</v>
      </c>
      <c r="K3380" s="15">
        <v>6.27</v>
      </c>
      <c r="L3380" s="15">
        <v>31.3</v>
      </c>
      <c r="M3380" s="15">
        <v>59.3</v>
      </c>
      <c r="N3380" s="15">
        <v>44.9</v>
      </c>
      <c r="O3380" s="15">
        <v>106.9</v>
      </c>
      <c r="P3380" s="15" t="s">
        <v>102</v>
      </c>
      <c r="Q3380" s="15">
        <v>235.8</v>
      </c>
      <c r="R3380" s="15">
        <v>8.19</v>
      </c>
      <c r="S3380" s="15">
        <v>0.91</v>
      </c>
      <c r="T3380" s="15">
        <v>1.4</v>
      </c>
      <c r="U3380" s="15">
        <v>18.93</v>
      </c>
      <c r="V3380" s="15">
        <v>62364</v>
      </c>
      <c r="W3380" s="15">
        <v>1168509</v>
      </c>
      <c r="X3380" s="15">
        <v>1180551</v>
      </c>
      <c r="Y3380" s="15">
        <v>12042</v>
      </c>
      <c r="Z3380" s="15">
        <v>5931</v>
      </c>
      <c r="AA3380" s="15">
        <v>3.1920000000000002</v>
      </c>
      <c r="AB3380" s="15">
        <v>53.4</v>
      </c>
    </row>
    <row r="3381" spans="1:28" ht="15" customHeight="1" x14ac:dyDescent="0.3">
      <c r="A3381" s="15" t="s">
        <v>3509</v>
      </c>
      <c r="B3381" s="15" t="s">
        <v>118</v>
      </c>
      <c r="C3381" s="15" t="s">
        <v>134</v>
      </c>
      <c r="D3381" s="15" t="s">
        <v>115</v>
      </c>
      <c r="E3381" s="15" t="s">
        <v>101</v>
      </c>
      <c r="F3381" s="15">
        <v>7.07</v>
      </c>
      <c r="G3381" s="15">
        <v>685.1</v>
      </c>
      <c r="H3381" s="15">
        <v>27.5</v>
      </c>
      <c r="I3381" s="15">
        <v>81.099999999999994</v>
      </c>
      <c r="J3381" s="15">
        <v>7.1</v>
      </c>
      <c r="K3381" s="15">
        <v>8.2899999999999991</v>
      </c>
      <c r="L3381" s="15">
        <v>36.200000000000003</v>
      </c>
      <c r="M3381" s="15">
        <v>131.19999999999999</v>
      </c>
      <c r="N3381" s="15">
        <v>41.3</v>
      </c>
      <c r="O3381" s="15">
        <v>72.400000000000006</v>
      </c>
      <c r="P3381" s="15" t="s">
        <v>127</v>
      </c>
      <c r="Q3381" s="15">
        <v>72.8</v>
      </c>
      <c r="R3381" s="15">
        <v>5.31</v>
      </c>
      <c r="S3381" s="15">
        <v>0.89</v>
      </c>
      <c r="T3381" s="15">
        <v>0.3</v>
      </c>
      <c r="U3381" s="15">
        <v>2.12</v>
      </c>
      <c r="V3381" s="15">
        <v>22454</v>
      </c>
      <c r="W3381" s="15">
        <v>443186</v>
      </c>
      <c r="X3381" s="15">
        <v>47602</v>
      </c>
      <c r="Y3381" s="15">
        <v>-395584</v>
      </c>
      <c r="Z3381" s="15">
        <v>10828</v>
      </c>
      <c r="AA3381" s="15">
        <v>0.19600000000000001</v>
      </c>
      <c r="AB3381" s="15">
        <v>43.6</v>
      </c>
    </row>
    <row r="3382" spans="1:28" ht="15" customHeight="1" x14ac:dyDescent="0.3">
      <c r="A3382" s="15" t="s">
        <v>3510</v>
      </c>
      <c r="B3382" s="15" t="s">
        <v>98</v>
      </c>
      <c r="C3382" s="15" t="s">
        <v>123</v>
      </c>
      <c r="D3382" s="15" t="s">
        <v>100</v>
      </c>
      <c r="E3382" s="15" t="s">
        <v>112</v>
      </c>
      <c r="F3382" s="15">
        <v>13.49</v>
      </c>
      <c r="G3382" s="15">
        <v>523.9</v>
      </c>
      <c r="H3382" s="15">
        <v>19.899999999999999</v>
      </c>
      <c r="I3382" s="15">
        <v>58.8</v>
      </c>
      <c r="J3382" s="15">
        <v>8</v>
      </c>
      <c r="K3382" s="15">
        <v>6.17</v>
      </c>
      <c r="L3382" s="15">
        <v>23.3</v>
      </c>
      <c r="M3382" s="15">
        <v>101.2</v>
      </c>
      <c r="N3382" s="15">
        <v>62.5</v>
      </c>
      <c r="O3382" s="15">
        <v>143.69999999999999</v>
      </c>
      <c r="P3382" s="15" t="s">
        <v>102</v>
      </c>
      <c r="Q3382" s="15">
        <v>215.5</v>
      </c>
      <c r="R3382" s="15">
        <v>5.83</v>
      </c>
      <c r="S3382" s="15">
        <v>0.67</v>
      </c>
      <c r="T3382" s="15">
        <v>1.71</v>
      </c>
      <c r="U3382" s="15">
        <v>23.07</v>
      </c>
      <c r="V3382" s="15">
        <v>26660</v>
      </c>
      <c r="W3382" s="15">
        <v>928966</v>
      </c>
      <c r="X3382" s="15">
        <v>615046</v>
      </c>
      <c r="Y3382" s="15">
        <v>-313920</v>
      </c>
      <c r="Z3382" s="15">
        <v>5548</v>
      </c>
      <c r="AA3382" s="15">
        <v>4.1580000000000004</v>
      </c>
      <c r="AB3382" s="15">
        <v>35.200000000000003</v>
      </c>
    </row>
    <row r="3383" spans="1:28" ht="15" customHeight="1" x14ac:dyDescent="0.3">
      <c r="A3383" s="15" t="s">
        <v>3511</v>
      </c>
      <c r="B3383" s="15" t="s">
        <v>146</v>
      </c>
      <c r="C3383" s="15" t="s">
        <v>152</v>
      </c>
      <c r="D3383" s="15" t="s">
        <v>111</v>
      </c>
      <c r="E3383" s="15" t="s">
        <v>112</v>
      </c>
      <c r="F3383" s="15">
        <v>5.18</v>
      </c>
      <c r="G3383" s="15">
        <v>411.7</v>
      </c>
      <c r="H3383" s="15">
        <v>24</v>
      </c>
      <c r="I3383" s="15">
        <v>54.6</v>
      </c>
      <c r="J3383" s="15">
        <v>7.2</v>
      </c>
      <c r="K3383" s="15">
        <v>7.66</v>
      </c>
      <c r="L3383" s="15">
        <v>26.6</v>
      </c>
      <c r="M3383" s="15">
        <v>149.4</v>
      </c>
      <c r="N3383" s="15">
        <v>19.5</v>
      </c>
      <c r="O3383" s="15">
        <v>87.1</v>
      </c>
      <c r="P3383" s="15" t="s">
        <v>102</v>
      </c>
      <c r="Q3383" s="15">
        <v>175.4</v>
      </c>
      <c r="R3383" s="15">
        <v>4.3099999999999996</v>
      </c>
      <c r="S3383" s="15">
        <v>0.67</v>
      </c>
      <c r="T3383" s="15">
        <v>0.44</v>
      </c>
      <c r="U3383" s="15">
        <v>2.2799999999999998</v>
      </c>
      <c r="V3383" s="15">
        <v>57615</v>
      </c>
      <c r="W3383" s="15">
        <v>301061</v>
      </c>
      <c r="X3383" s="15">
        <v>131362</v>
      </c>
      <c r="Y3383" s="15">
        <v>-169699</v>
      </c>
      <c r="Z3383" s="15">
        <v>1353</v>
      </c>
      <c r="AA3383" s="15">
        <v>1.6850000000000001</v>
      </c>
      <c r="AB3383" s="15">
        <v>32.9</v>
      </c>
    </row>
    <row r="3384" spans="1:28" ht="15" customHeight="1" x14ac:dyDescent="0.3">
      <c r="A3384" s="15" t="s">
        <v>3512</v>
      </c>
      <c r="B3384" s="15" t="s">
        <v>146</v>
      </c>
      <c r="C3384" s="15" t="s">
        <v>114</v>
      </c>
      <c r="D3384" s="15" t="s">
        <v>100</v>
      </c>
      <c r="E3384" s="15" t="s">
        <v>101</v>
      </c>
      <c r="F3384" s="15">
        <v>1.27</v>
      </c>
      <c r="G3384" s="15">
        <v>710.4</v>
      </c>
      <c r="H3384" s="15">
        <v>32.1</v>
      </c>
      <c r="I3384" s="15">
        <v>72.099999999999994</v>
      </c>
      <c r="J3384" s="15">
        <v>7.1</v>
      </c>
      <c r="K3384" s="15">
        <v>6.9</v>
      </c>
      <c r="L3384" s="15">
        <v>35.700000000000003</v>
      </c>
      <c r="M3384" s="15">
        <v>140.1</v>
      </c>
      <c r="N3384" s="15">
        <v>71.2</v>
      </c>
      <c r="O3384" s="15">
        <v>101.7</v>
      </c>
      <c r="P3384" s="15" t="s">
        <v>116</v>
      </c>
      <c r="Q3384" s="15">
        <v>245</v>
      </c>
      <c r="R3384" s="15">
        <v>4.84</v>
      </c>
      <c r="S3384" s="15">
        <v>0.71</v>
      </c>
      <c r="T3384" s="15">
        <v>2.82</v>
      </c>
      <c r="U3384" s="15">
        <v>3.58</v>
      </c>
      <c r="V3384" s="15">
        <v>25454</v>
      </c>
      <c r="W3384" s="15">
        <v>83343</v>
      </c>
      <c r="X3384" s="15">
        <v>91125</v>
      </c>
      <c r="Y3384" s="15">
        <v>7782</v>
      </c>
      <c r="Z3384" s="15">
        <v>400</v>
      </c>
      <c r="AA3384" s="15">
        <v>8.9499999999999993</v>
      </c>
      <c r="AB3384" s="15">
        <v>49.3</v>
      </c>
    </row>
    <row r="3385" spans="1:28" ht="15" customHeight="1" x14ac:dyDescent="0.3">
      <c r="A3385" s="15" t="s">
        <v>3513</v>
      </c>
      <c r="B3385" s="15" t="s">
        <v>98</v>
      </c>
      <c r="C3385" s="15" t="s">
        <v>114</v>
      </c>
      <c r="D3385" s="15" t="s">
        <v>100</v>
      </c>
      <c r="E3385" s="15" t="s">
        <v>120</v>
      </c>
      <c r="F3385" s="15">
        <v>10.09</v>
      </c>
      <c r="G3385" s="15">
        <v>596</v>
      </c>
      <c r="H3385" s="15">
        <v>29.7</v>
      </c>
      <c r="I3385" s="15">
        <v>69.7</v>
      </c>
      <c r="J3385" s="15">
        <v>7.5</v>
      </c>
      <c r="K3385" s="15">
        <v>6.26</v>
      </c>
      <c r="L3385" s="15">
        <v>17.899999999999999</v>
      </c>
      <c r="M3385" s="15">
        <v>112.8</v>
      </c>
      <c r="N3385" s="15">
        <v>57.2</v>
      </c>
      <c r="O3385" s="15">
        <v>112.7</v>
      </c>
      <c r="P3385" s="15" t="s">
        <v>127</v>
      </c>
      <c r="Q3385" s="15">
        <v>40</v>
      </c>
      <c r="R3385" s="15">
        <v>1.72</v>
      </c>
      <c r="S3385" s="15">
        <v>0.7</v>
      </c>
      <c r="T3385" s="15">
        <v>2.81</v>
      </c>
      <c r="U3385" s="15">
        <v>28.35</v>
      </c>
      <c r="V3385" s="15">
        <v>20275</v>
      </c>
      <c r="W3385" s="15">
        <v>581789</v>
      </c>
      <c r="X3385" s="15">
        <v>574796</v>
      </c>
      <c r="Y3385" s="15">
        <v>-6993</v>
      </c>
      <c r="Z3385" s="15">
        <v>5833</v>
      </c>
      <c r="AA3385" s="15">
        <v>4.8600000000000003</v>
      </c>
      <c r="AB3385" s="15">
        <v>59.3</v>
      </c>
    </row>
    <row r="3386" spans="1:28" ht="15" customHeight="1" x14ac:dyDescent="0.3">
      <c r="A3386" s="15" t="s">
        <v>3514</v>
      </c>
      <c r="B3386" s="15" t="s">
        <v>104</v>
      </c>
      <c r="C3386" s="15" t="s">
        <v>110</v>
      </c>
      <c r="D3386" s="15" t="s">
        <v>132</v>
      </c>
      <c r="E3386" s="15" t="s">
        <v>112</v>
      </c>
      <c r="F3386" s="15">
        <v>8.4600000000000009</v>
      </c>
      <c r="G3386" s="15">
        <v>575.4</v>
      </c>
      <c r="H3386" s="15">
        <v>25.8</v>
      </c>
      <c r="I3386" s="15">
        <v>45.8</v>
      </c>
      <c r="J3386" s="15">
        <v>8.1</v>
      </c>
      <c r="K3386" s="15">
        <v>5.7</v>
      </c>
      <c r="L3386" s="15">
        <v>21.6</v>
      </c>
      <c r="M3386" s="15">
        <v>93.2</v>
      </c>
      <c r="N3386" s="15">
        <v>85.2</v>
      </c>
      <c r="O3386" s="15">
        <v>130.80000000000001</v>
      </c>
      <c r="P3386" s="15" t="s">
        <v>116</v>
      </c>
      <c r="Q3386" s="15">
        <v>156.69999999999999</v>
      </c>
      <c r="R3386" s="15">
        <v>4.4400000000000004</v>
      </c>
      <c r="S3386" s="15">
        <v>0.9</v>
      </c>
      <c r="T3386" s="15">
        <v>0.67</v>
      </c>
      <c r="U3386" s="15">
        <v>5.67</v>
      </c>
      <c r="V3386" s="15">
        <v>105175</v>
      </c>
      <c r="W3386" s="15">
        <v>430330</v>
      </c>
      <c r="X3386" s="15">
        <v>596342</v>
      </c>
      <c r="Y3386" s="15">
        <v>166012</v>
      </c>
      <c r="Z3386" s="15">
        <v>2696</v>
      </c>
      <c r="AA3386" s="15">
        <v>2.1030000000000002</v>
      </c>
      <c r="AB3386" s="15">
        <v>34.299999999999997</v>
      </c>
    </row>
    <row r="3387" spans="1:28" ht="15" customHeight="1" x14ac:dyDescent="0.3">
      <c r="A3387" s="15" t="s">
        <v>3515</v>
      </c>
      <c r="B3387" s="15" t="s">
        <v>118</v>
      </c>
      <c r="C3387" s="15" t="s">
        <v>129</v>
      </c>
      <c r="D3387" s="15" t="s">
        <v>106</v>
      </c>
      <c r="E3387" s="15" t="s">
        <v>101</v>
      </c>
      <c r="F3387" s="15">
        <v>8.0500000000000007</v>
      </c>
      <c r="G3387" s="15">
        <v>637.20000000000005</v>
      </c>
      <c r="H3387" s="15">
        <v>30.8</v>
      </c>
      <c r="I3387" s="15">
        <v>77.3</v>
      </c>
      <c r="J3387" s="15">
        <v>6.2</v>
      </c>
      <c r="K3387" s="15">
        <v>7.04</v>
      </c>
      <c r="L3387" s="15">
        <v>32.299999999999997</v>
      </c>
      <c r="M3387" s="15">
        <v>70.8</v>
      </c>
      <c r="N3387" s="15">
        <v>77.900000000000006</v>
      </c>
      <c r="O3387" s="15">
        <v>124.5</v>
      </c>
      <c r="P3387" s="15" t="s">
        <v>107</v>
      </c>
      <c r="Q3387" s="15">
        <v>220</v>
      </c>
      <c r="R3387" s="15">
        <v>6.12</v>
      </c>
      <c r="S3387" s="15">
        <v>0.99</v>
      </c>
      <c r="T3387" s="15">
        <v>3.44</v>
      </c>
      <c r="U3387" s="15">
        <v>27.69</v>
      </c>
      <c r="V3387" s="15">
        <v>21026</v>
      </c>
      <c r="W3387" s="15">
        <v>497954</v>
      </c>
      <c r="X3387" s="15">
        <v>582210</v>
      </c>
      <c r="Y3387" s="15">
        <v>84256</v>
      </c>
      <c r="Z3387" s="15">
        <v>6240</v>
      </c>
      <c r="AA3387" s="15">
        <v>4.4379999999999997</v>
      </c>
      <c r="AB3387" s="15">
        <v>28.3</v>
      </c>
    </row>
    <row r="3388" spans="1:28" ht="15" customHeight="1" x14ac:dyDescent="0.3">
      <c r="A3388" s="15" t="s">
        <v>3516</v>
      </c>
      <c r="B3388" s="15" t="s">
        <v>122</v>
      </c>
      <c r="C3388" s="15" t="s">
        <v>123</v>
      </c>
      <c r="D3388" s="15" t="s">
        <v>100</v>
      </c>
      <c r="E3388" s="15" t="s">
        <v>120</v>
      </c>
      <c r="F3388" s="15">
        <v>8.52</v>
      </c>
      <c r="G3388" s="15">
        <v>251.1</v>
      </c>
      <c r="H3388" s="15">
        <v>28.4</v>
      </c>
      <c r="I3388" s="15">
        <v>49.8</v>
      </c>
      <c r="J3388" s="15">
        <v>9.4</v>
      </c>
      <c r="K3388" s="15">
        <v>6.98</v>
      </c>
      <c r="L3388" s="15">
        <v>12.9</v>
      </c>
      <c r="M3388" s="15">
        <v>103.3</v>
      </c>
      <c r="N3388" s="15">
        <v>51.8</v>
      </c>
      <c r="O3388" s="15">
        <v>103.5</v>
      </c>
      <c r="P3388" s="15" t="s">
        <v>107</v>
      </c>
      <c r="Q3388" s="15">
        <v>126.1</v>
      </c>
      <c r="R3388" s="15">
        <v>5.28</v>
      </c>
      <c r="S3388" s="15">
        <v>1</v>
      </c>
      <c r="T3388" s="15">
        <v>2.19</v>
      </c>
      <c r="U3388" s="15">
        <v>18.66</v>
      </c>
      <c r="V3388" s="15">
        <v>25913</v>
      </c>
      <c r="W3388" s="15">
        <v>602658</v>
      </c>
      <c r="X3388" s="15">
        <v>483537</v>
      </c>
      <c r="Y3388" s="15">
        <v>-119121</v>
      </c>
      <c r="Z3388" s="15">
        <v>5143</v>
      </c>
      <c r="AA3388" s="15">
        <v>3.6280000000000001</v>
      </c>
      <c r="AB3388" s="15">
        <v>42.6</v>
      </c>
    </row>
    <row r="3389" spans="1:28" ht="15" customHeight="1" x14ac:dyDescent="0.3">
      <c r="A3389" s="15" t="s">
        <v>3517</v>
      </c>
      <c r="B3389" s="15" t="s">
        <v>104</v>
      </c>
      <c r="C3389" s="15" t="s">
        <v>170</v>
      </c>
      <c r="D3389" s="15" t="s">
        <v>106</v>
      </c>
      <c r="E3389" s="15" t="s">
        <v>112</v>
      </c>
      <c r="F3389" s="15">
        <v>10.1</v>
      </c>
      <c r="G3389" s="15">
        <v>148.4</v>
      </c>
      <c r="H3389" s="15">
        <v>24.8</v>
      </c>
      <c r="I3389" s="15">
        <v>66.2</v>
      </c>
      <c r="J3389" s="15">
        <v>6.3</v>
      </c>
      <c r="K3389" s="15">
        <v>6.71</v>
      </c>
      <c r="L3389" s="15">
        <v>28.4</v>
      </c>
      <c r="M3389" s="15">
        <v>104.4</v>
      </c>
      <c r="N3389" s="15">
        <v>77.400000000000006</v>
      </c>
      <c r="O3389" s="15">
        <v>84.8</v>
      </c>
      <c r="P3389" s="15" t="s">
        <v>102</v>
      </c>
      <c r="Q3389" s="15">
        <v>155.69999999999999</v>
      </c>
      <c r="R3389" s="15">
        <v>3.24</v>
      </c>
      <c r="S3389" s="15">
        <v>0.79</v>
      </c>
      <c r="T3389" s="15">
        <v>3.69</v>
      </c>
      <c r="U3389" s="15">
        <v>37.270000000000003</v>
      </c>
      <c r="V3389" s="15">
        <v>22853</v>
      </c>
      <c r="W3389" s="15">
        <v>758154</v>
      </c>
      <c r="X3389" s="15">
        <v>851731</v>
      </c>
      <c r="Y3389" s="15">
        <v>93577</v>
      </c>
      <c r="Z3389" s="15">
        <v>4798</v>
      </c>
      <c r="AA3389" s="15">
        <v>7.7679999999999998</v>
      </c>
      <c r="AB3389" s="15">
        <v>38</v>
      </c>
    </row>
    <row r="3390" spans="1:28" ht="15" customHeight="1" x14ac:dyDescent="0.3">
      <c r="A3390" s="15" t="s">
        <v>3518</v>
      </c>
      <c r="B3390" s="15" t="s">
        <v>126</v>
      </c>
      <c r="C3390" s="15" t="s">
        <v>110</v>
      </c>
      <c r="D3390" s="15" t="s">
        <v>111</v>
      </c>
      <c r="E3390" s="15" t="s">
        <v>112</v>
      </c>
      <c r="F3390" s="15">
        <v>2.91</v>
      </c>
      <c r="G3390" s="15">
        <v>529.79999999999995</v>
      </c>
      <c r="H3390" s="15">
        <v>23.3</v>
      </c>
      <c r="I3390" s="15">
        <v>46.6</v>
      </c>
      <c r="J3390" s="15">
        <v>8.6</v>
      </c>
      <c r="K3390" s="15">
        <v>5.67</v>
      </c>
      <c r="L3390" s="15">
        <v>24.9</v>
      </c>
      <c r="M3390" s="15">
        <v>138.4</v>
      </c>
      <c r="N3390" s="15">
        <v>77.8</v>
      </c>
      <c r="O3390" s="15">
        <v>87</v>
      </c>
      <c r="P3390" s="15" t="s">
        <v>116</v>
      </c>
      <c r="Q3390" s="15">
        <v>204.4</v>
      </c>
      <c r="R3390" s="15">
        <v>4.17</v>
      </c>
      <c r="S3390" s="15">
        <v>0.88</v>
      </c>
      <c r="T3390" s="15">
        <v>0.36</v>
      </c>
      <c r="U3390" s="15">
        <v>1.05</v>
      </c>
      <c r="V3390" s="15">
        <v>76284</v>
      </c>
      <c r="W3390" s="15">
        <v>201162</v>
      </c>
      <c r="X3390" s="15">
        <v>80098</v>
      </c>
      <c r="Y3390" s="15">
        <v>-121064</v>
      </c>
      <c r="Z3390" s="15">
        <v>552</v>
      </c>
      <c r="AA3390" s="15">
        <v>1.9019999999999999</v>
      </c>
      <c r="AB3390" s="15">
        <v>47</v>
      </c>
    </row>
    <row r="3391" spans="1:28" ht="15" customHeight="1" x14ac:dyDescent="0.3">
      <c r="A3391" s="15" t="s">
        <v>3519</v>
      </c>
      <c r="B3391" s="15" t="s">
        <v>104</v>
      </c>
      <c r="C3391" s="15" t="s">
        <v>123</v>
      </c>
      <c r="D3391" s="15" t="s">
        <v>100</v>
      </c>
      <c r="E3391" s="15" t="s">
        <v>101</v>
      </c>
      <c r="F3391" s="15">
        <v>7.37</v>
      </c>
      <c r="G3391" s="15">
        <v>712.4</v>
      </c>
      <c r="H3391" s="15">
        <v>25.7</v>
      </c>
      <c r="I3391" s="15">
        <v>63.2</v>
      </c>
      <c r="J3391" s="15">
        <v>7.4</v>
      </c>
      <c r="K3391" s="15">
        <v>6.46</v>
      </c>
      <c r="L3391" s="15">
        <v>33.299999999999997</v>
      </c>
      <c r="M3391" s="15">
        <v>75</v>
      </c>
      <c r="N3391" s="15">
        <v>59.2</v>
      </c>
      <c r="O3391" s="15">
        <v>59.6</v>
      </c>
      <c r="P3391" s="15" t="s">
        <v>127</v>
      </c>
      <c r="Q3391" s="15">
        <v>58.9</v>
      </c>
      <c r="R3391" s="15">
        <v>3.78</v>
      </c>
      <c r="S3391" s="15">
        <v>0.87</v>
      </c>
      <c r="T3391" s="15">
        <v>3.26</v>
      </c>
      <c r="U3391" s="15">
        <v>24.03</v>
      </c>
      <c r="V3391" s="15">
        <v>22049</v>
      </c>
      <c r="W3391" s="15">
        <v>430252</v>
      </c>
      <c r="X3391" s="15">
        <v>529837</v>
      </c>
      <c r="Y3391" s="15">
        <v>99585</v>
      </c>
      <c r="Z3391" s="15">
        <v>3967</v>
      </c>
      <c r="AA3391" s="15">
        <v>6.0570000000000004</v>
      </c>
      <c r="AB3391" s="15">
        <v>52.3</v>
      </c>
    </row>
    <row r="3392" spans="1:28" ht="15" customHeight="1" x14ac:dyDescent="0.3">
      <c r="A3392" s="15" t="s">
        <v>3520</v>
      </c>
      <c r="B3392" s="15" t="s">
        <v>146</v>
      </c>
      <c r="C3392" s="15" t="s">
        <v>99</v>
      </c>
      <c r="D3392" s="15" t="s">
        <v>177</v>
      </c>
      <c r="E3392" s="15" t="s">
        <v>112</v>
      </c>
      <c r="F3392" s="15">
        <v>10.210000000000001</v>
      </c>
      <c r="G3392" s="15">
        <v>340.3</v>
      </c>
      <c r="H3392" s="15">
        <v>25.3</v>
      </c>
      <c r="I3392" s="15">
        <v>43.1</v>
      </c>
      <c r="J3392" s="15">
        <v>8.8000000000000007</v>
      </c>
      <c r="K3392" s="15">
        <v>7.36</v>
      </c>
      <c r="L3392" s="15">
        <v>28.8</v>
      </c>
      <c r="M3392" s="15">
        <v>160.30000000000001</v>
      </c>
      <c r="N3392" s="15">
        <v>43.8</v>
      </c>
      <c r="O3392" s="15">
        <v>96.7</v>
      </c>
      <c r="P3392" s="15" t="s">
        <v>127</v>
      </c>
      <c r="Q3392" s="15">
        <v>177.3</v>
      </c>
      <c r="R3392" s="15">
        <v>5.73</v>
      </c>
      <c r="S3392" s="15">
        <v>0.82</v>
      </c>
      <c r="T3392" s="15">
        <v>41.4</v>
      </c>
      <c r="U3392" s="15">
        <v>422.69</v>
      </c>
      <c r="V3392" s="15">
        <v>3295</v>
      </c>
      <c r="W3392" s="15">
        <v>666363</v>
      </c>
      <c r="X3392" s="15">
        <v>1392764</v>
      </c>
      <c r="Y3392" s="15">
        <v>726401</v>
      </c>
      <c r="Z3392" s="15">
        <v>15686</v>
      </c>
      <c r="AA3392" s="15">
        <v>26.946999999999999</v>
      </c>
      <c r="AB3392" s="15">
        <v>31.6</v>
      </c>
    </row>
    <row r="3393" spans="1:28" ht="15" customHeight="1" x14ac:dyDescent="0.3">
      <c r="A3393" s="15" t="s">
        <v>3521</v>
      </c>
      <c r="B3393" s="15" t="s">
        <v>109</v>
      </c>
      <c r="C3393" s="15" t="s">
        <v>129</v>
      </c>
      <c r="D3393" s="15" t="s">
        <v>144</v>
      </c>
      <c r="E3393" s="15" t="s">
        <v>101</v>
      </c>
      <c r="F3393" s="15">
        <v>1.17</v>
      </c>
      <c r="G3393" s="15">
        <v>1020.8</v>
      </c>
      <c r="H3393" s="15">
        <v>30.7</v>
      </c>
      <c r="I3393" s="15">
        <v>67.599999999999994</v>
      </c>
      <c r="J3393" s="15">
        <v>5.2</v>
      </c>
      <c r="K3393" s="15">
        <v>6.66</v>
      </c>
      <c r="L3393" s="15">
        <v>40.299999999999997</v>
      </c>
      <c r="M3393" s="15">
        <v>86.1</v>
      </c>
      <c r="N3393" s="15">
        <v>52.8</v>
      </c>
      <c r="O3393" s="15">
        <v>59</v>
      </c>
      <c r="P3393" s="15" t="s">
        <v>127</v>
      </c>
      <c r="Q3393" s="15">
        <v>267.3</v>
      </c>
      <c r="R3393" s="15">
        <v>5.75</v>
      </c>
      <c r="S3393" s="15">
        <v>0.96</v>
      </c>
      <c r="T3393" s="15">
        <v>1.5</v>
      </c>
      <c r="U3393" s="15">
        <v>1.76</v>
      </c>
      <c r="V3393" s="15">
        <v>61781</v>
      </c>
      <c r="W3393" s="15">
        <v>82096</v>
      </c>
      <c r="X3393" s="15">
        <v>108735</v>
      </c>
      <c r="Y3393" s="15">
        <v>26639</v>
      </c>
      <c r="Z3393" s="15">
        <v>704</v>
      </c>
      <c r="AA3393" s="15">
        <v>2.5</v>
      </c>
      <c r="AB3393" s="15">
        <v>56.8</v>
      </c>
    </row>
    <row r="3394" spans="1:28" ht="15" customHeight="1" x14ac:dyDescent="0.3">
      <c r="A3394" s="15" t="s">
        <v>3522</v>
      </c>
      <c r="B3394" s="15" t="s">
        <v>118</v>
      </c>
      <c r="C3394" s="15" t="s">
        <v>114</v>
      </c>
      <c r="D3394" s="15" t="s">
        <v>144</v>
      </c>
      <c r="E3394" s="15" t="s">
        <v>101</v>
      </c>
      <c r="F3394" s="15">
        <v>12.19</v>
      </c>
      <c r="G3394" s="15">
        <v>655.6</v>
      </c>
      <c r="H3394" s="15">
        <v>28.5</v>
      </c>
      <c r="I3394" s="15">
        <v>74.5</v>
      </c>
      <c r="J3394" s="15">
        <v>7.8</v>
      </c>
      <c r="K3394" s="15">
        <v>6.76</v>
      </c>
      <c r="L3394" s="15">
        <v>27.8</v>
      </c>
      <c r="M3394" s="15">
        <v>104.7</v>
      </c>
      <c r="N3394" s="15">
        <v>65.2</v>
      </c>
      <c r="O3394" s="15">
        <v>107.3</v>
      </c>
      <c r="P3394" s="15" t="s">
        <v>107</v>
      </c>
      <c r="Q3394" s="15">
        <v>234.3</v>
      </c>
      <c r="R3394" s="15">
        <v>0.5</v>
      </c>
      <c r="S3394" s="15">
        <v>0.88</v>
      </c>
      <c r="T3394" s="15">
        <v>2.2799999999999998</v>
      </c>
      <c r="U3394" s="15">
        <v>27.79</v>
      </c>
      <c r="V3394" s="15">
        <v>57376</v>
      </c>
      <c r="W3394" s="15">
        <v>674340</v>
      </c>
      <c r="X3394" s="15">
        <v>1594479</v>
      </c>
      <c r="Y3394" s="15">
        <v>920139</v>
      </c>
      <c r="Z3394" s="15">
        <v>8551</v>
      </c>
      <c r="AA3394" s="15">
        <v>3.25</v>
      </c>
      <c r="AB3394" s="15">
        <v>61.6</v>
      </c>
    </row>
    <row r="3395" spans="1:28" ht="15" customHeight="1" x14ac:dyDescent="0.3">
      <c r="A3395" s="15" t="s">
        <v>3523</v>
      </c>
      <c r="B3395" s="15" t="s">
        <v>109</v>
      </c>
      <c r="C3395" s="15" t="s">
        <v>152</v>
      </c>
      <c r="D3395" s="15" t="s">
        <v>115</v>
      </c>
      <c r="E3395" s="15" t="s">
        <v>112</v>
      </c>
      <c r="F3395" s="15">
        <v>4.8499999999999996</v>
      </c>
      <c r="G3395" s="15">
        <v>423.5</v>
      </c>
      <c r="H3395" s="15">
        <v>22.9</v>
      </c>
      <c r="I3395" s="15">
        <v>68.7</v>
      </c>
      <c r="J3395" s="15">
        <v>7.4</v>
      </c>
      <c r="K3395" s="15">
        <v>6.41</v>
      </c>
      <c r="L3395" s="15">
        <v>26.3</v>
      </c>
      <c r="M3395" s="15">
        <v>156.30000000000001</v>
      </c>
      <c r="N3395" s="15">
        <v>60.9</v>
      </c>
      <c r="O3395" s="15">
        <v>105.9</v>
      </c>
      <c r="P3395" s="15" t="s">
        <v>116</v>
      </c>
      <c r="Q3395" s="15">
        <v>236.5</v>
      </c>
      <c r="R3395" s="15">
        <v>4.5199999999999996</v>
      </c>
      <c r="S3395" s="15">
        <v>0.84</v>
      </c>
      <c r="T3395" s="15">
        <v>2.86</v>
      </c>
      <c r="U3395" s="15">
        <v>13.87</v>
      </c>
      <c r="V3395" s="15">
        <v>21995</v>
      </c>
      <c r="W3395" s="15">
        <v>362537</v>
      </c>
      <c r="X3395" s="15">
        <v>305071</v>
      </c>
      <c r="Y3395" s="15">
        <v>-57466</v>
      </c>
      <c r="Z3395" s="15">
        <v>3364</v>
      </c>
      <c r="AA3395" s="15">
        <v>4.1230000000000002</v>
      </c>
      <c r="AB3395" s="15">
        <v>32.5</v>
      </c>
    </row>
    <row r="3396" spans="1:28" ht="15" customHeight="1" x14ac:dyDescent="0.3">
      <c r="A3396" s="15" t="s">
        <v>3524</v>
      </c>
      <c r="B3396" s="15" t="s">
        <v>122</v>
      </c>
      <c r="C3396" s="15" t="s">
        <v>170</v>
      </c>
      <c r="D3396" s="15" t="s">
        <v>100</v>
      </c>
      <c r="E3396" s="15" t="s">
        <v>101</v>
      </c>
      <c r="F3396" s="15">
        <v>13.41</v>
      </c>
      <c r="G3396" s="15">
        <v>634.29999999999995</v>
      </c>
      <c r="H3396" s="15">
        <v>25.2</v>
      </c>
      <c r="I3396" s="15">
        <v>77.8</v>
      </c>
      <c r="J3396" s="15">
        <v>7.5</v>
      </c>
      <c r="K3396" s="15">
        <v>5.2</v>
      </c>
      <c r="L3396" s="15">
        <v>27.5</v>
      </c>
      <c r="M3396" s="15">
        <v>117.5</v>
      </c>
      <c r="N3396" s="15">
        <v>62.3</v>
      </c>
      <c r="O3396" s="15">
        <v>112.6</v>
      </c>
      <c r="P3396" s="15" t="s">
        <v>107</v>
      </c>
      <c r="Q3396" s="15">
        <v>272.39999999999998</v>
      </c>
      <c r="R3396" s="15">
        <v>5.33</v>
      </c>
      <c r="S3396" s="15">
        <v>0.85</v>
      </c>
      <c r="T3396" s="15">
        <v>0.3</v>
      </c>
      <c r="U3396" s="15">
        <v>4.0199999999999996</v>
      </c>
      <c r="V3396" s="15">
        <v>24787</v>
      </c>
      <c r="W3396" s="15">
        <v>1063040</v>
      </c>
      <c r="X3396" s="15">
        <v>99644</v>
      </c>
      <c r="Y3396" s="15">
        <v>-963396</v>
      </c>
      <c r="Z3396" s="15">
        <v>9139</v>
      </c>
      <c r="AA3396" s="15">
        <v>0.44</v>
      </c>
      <c r="AB3396" s="15">
        <v>44.8</v>
      </c>
    </row>
    <row r="3397" spans="1:28" ht="15" customHeight="1" x14ac:dyDescent="0.3">
      <c r="A3397" s="15" t="s">
        <v>3525</v>
      </c>
      <c r="B3397" s="15" t="s">
        <v>118</v>
      </c>
      <c r="C3397" s="15" t="s">
        <v>114</v>
      </c>
      <c r="D3397" s="15" t="s">
        <v>130</v>
      </c>
      <c r="E3397" s="15" t="s">
        <v>101</v>
      </c>
      <c r="F3397" s="15">
        <v>12.45</v>
      </c>
      <c r="G3397" s="15">
        <v>627.70000000000005</v>
      </c>
      <c r="H3397" s="15">
        <v>33.200000000000003</v>
      </c>
      <c r="I3397" s="15">
        <v>74.7</v>
      </c>
      <c r="J3397" s="15">
        <v>8.1</v>
      </c>
      <c r="K3397" s="15">
        <v>6.7</v>
      </c>
      <c r="L3397" s="15">
        <v>33.200000000000003</v>
      </c>
      <c r="M3397" s="15">
        <v>170.2</v>
      </c>
      <c r="N3397" s="15">
        <v>25.1</v>
      </c>
      <c r="O3397" s="15">
        <v>103.3</v>
      </c>
      <c r="P3397" s="15" t="s">
        <v>107</v>
      </c>
      <c r="Q3397" s="15">
        <v>119.9</v>
      </c>
      <c r="R3397" s="15">
        <v>3.39</v>
      </c>
      <c r="S3397" s="15">
        <v>0.83</v>
      </c>
      <c r="T3397" s="15">
        <v>1.96</v>
      </c>
      <c r="U3397" s="15">
        <v>24.4</v>
      </c>
      <c r="V3397" s="15">
        <v>73221</v>
      </c>
      <c r="W3397" s="15">
        <v>788879</v>
      </c>
      <c r="X3397" s="15">
        <v>1786592</v>
      </c>
      <c r="Y3397" s="15">
        <v>997713</v>
      </c>
      <c r="Z3397" s="15">
        <v>9800</v>
      </c>
      <c r="AA3397" s="15">
        <v>2.4900000000000002</v>
      </c>
      <c r="AB3397" s="15">
        <v>60.9</v>
      </c>
    </row>
    <row r="3398" spans="1:28" ht="15" customHeight="1" x14ac:dyDescent="0.3">
      <c r="A3398" s="15" t="s">
        <v>3526</v>
      </c>
      <c r="B3398" s="15" t="s">
        <v>109</v>
      </c>
      <c r="C3398" s="15" t="s">
        <v>105</v>
      </c>
      <c r="D3398" s="15" t="s">
        <v>106</v>
      </c>
      <c r="E3398" s="15" t="s">
        <v>112</v>
      </c>
      <c r="F3398" s="15">
        <v>10.62</v>
      </c>
      <c r="G3398" s="15">
        <v>483.1</v>
      </c>
      <c r="H3398" s="15">
        <v>24.7</v>
      </c>
      <c r="I3398" s="15">
        <v>65.099999999999994</v>
      </c>
      <c r="J3398" s="15">
        <v>7.3</v>
      </c>
      <c r="K3398" s="15">
        <v>7.04</v>
      </c>
      <c r="L3398" s="15">
        <v>26.7</v>
      </c>
      <c r="M3398" s="15">
        <v>162.6</v>
      </c>
      <c r="N3398" s="15">
        <v>56.1</v>
      </c>
      <c r="O3398" s="15">
        <v>148.80000000000001</v>
      </c>
      <c r="P3398" s="15" t="s">
        <v>107</v>
      </c>
      <c r="Q3398" s="15">
        <v>159.30000000000001</v>
      </c>
      <c r="R3398" s="15">
        <v>7.95</v>
      </c>
      <c r="S3398" s="15">
        <v>0.9</v>
      </c>
      <c r="T3398" s="15">
        <v>3.96</v>
      </c>
      <c r="U3398" s="15">
        <v>42.06</v>
      </c>
      <c r="V3398" s="15">
        <v>19297</v>
      </c>
      <c r="W3398" s="15">
        <v>721664</v>
      </c>
      <c r="X3398" s="15">
        <v>811632</v>
      </c>
      <c r="Y3398" s="15">
        <v>89968</v>
      </c>
      <c r="Z3398" s="15">
        <v>8142</v>
      </c>
      <c r="AA3398" s="15">
        <v>5.1660000000000004</v>
      </c>
      <c r="AB3398" s="15">
        <v>31.5</v>
      </c>
    </row>
    <row r="3399" spans="1:28" ht="15" customHeight="1" x14ac:dyDescent="0.3">
      <c r="A3399" s="15" t="s">
        <v>3527</v>
      </c>
      <c r="B3399" s="15" t="s">
        <v>126</v>
      </c>
      <c r="C3399" s="15" t="s">
        <v>105</v>
      </c>
      <c r="D3399" s="15" t="s">
        <v>115</v>
      </c>
      <c r="E3399" s="15" t="s">
        <v>101</v>
      </c>
      <c r="F3399" s="15">
        <v>5.31</v>
      </c>
      <c r="G3399" s="15">
        <v>744.4</v>
      </c>
      <c r="H3399" s="15">
        <v>30.6</v>
      </c>
      <c r="I3399" s="15">
        <v>56.6</v>
      </c>
      <c r="J3399" s="15">
        <v>7.8</v>
      </c>
      <c r="K3399" s="15">
        <v>6.9</v>
      </c>
      <c r="L3399" s="15">
        <v>34.6</v>
      </c>
      <c r="M3399" s="15">
        <v>119.9</v>
      </c>
      <c r="N3399" s="15">
        <v>77.400000000000006</v>
      </c>
      <c r="O3399" s="15">
        <v>123.7</v>
      </c>
      <c r="P3399" s="15" t="s">
        <v>102</v>
      </c>
      <c r="Q3399" s="15">
        <v>139.9</v>
      </c>
      <c r="R3399" s="15">
        <v>3.7</v>
      </c>
      <c r="S3399" s="15">
        <v>0.8</v>
      </c>
      <c r="T3399" s="15">
        <v>4.42</v>
      </c>
      <c r="U3399" s="15">
        <v>23.47</v>
      </c>
      <c r="V3399" s="15">
        <v>19820</v>
      </c>
      <c r="W3399" s="15">
        <v>420531</v>
      </c>
      <c r="X3399" s="15">
        <v>465175</v>
      </c>
      <c r="Y3399" s="15">
        <v>44644</v>
      </c>
      <c r="Z3399" s="15">
        <v>7568</v>
      </c>
      <c r="AA3399" s="15">
        <v>3.101</v>
      </c>
      <c r="AB3399" s="15">
        <v>48.5</v>
      </c>
    </row>
    <row r="3400" spans="1:28" ht="15" customHeight="1" x14ac:dyDescent="0.3">
      <c r="A3400" s="15" t="s">
        <v>3528</v>
      </c>
      <c r="B3400" s="15" t="s">
        <v>104</v>
      </c>
      <c r="C3400" s="15" t="s">
        <v>170</v>
      </c>
      <c r="D3400" s="15" t="s">
        <v>111</v>
      </c>
      <c r="E3400" s="15" t="s">
        <v>120</v>
      </c>
      <c r="F3400" s="15">
        <v>10.01</v>
      </c>
      <c r="G3400" s="15">
        <v>80</v>
      </c>
      <c r="H3400" s="15">
        <v>30.8</v>
      </c>
      <c r="I3400" s="15">
        <v>57.8</v>
      </c>
      <c r="J3400" s="15">
        <v>8.6999999999999993</v>
      </c>
      <c r="K3400" s="15">
        <v>6.77</v>
      </c>
      <c r="L3400" s="15">
        <v>23.3</v>
      </c>
      <c r="M3400" s="15">
        <v>119.5</v>
      </c>
      <c r="N3400" s="15">
        <v>25.5</v>
      </c>
      <c r="O3400" s="15">
        <v>123.5</v>
      </c>
      <c r="P3400" s="15" t="s">
        <v>102</v>
      </c>
      <c r="Q3400" s="15">
        <v>199.1</v>
      </c>
      <c r="R3400" s="15">
        <v>6.93</v>
      </c>
      <c r="S3400" s="15">
        <v>0.77</v>
      </c>
      <c r="T3400" s="15">
        <v>0.88</v>
      </c>
      <c r="U3400" s="15">
        <v>8.81</v>
      </c>
      <c r="V3400" s="15">
        <v>76630</v>
      </c>
      <c r="W3400" s="15">
        <v>732559</v>
      </c>
      <c r="X3400" s="15">
        <v>675110</v>
      </c>
      <c r="Y3400" s="15">
        <v>-57449</v>
      </c>
      <c r="Z3400" s="15">
        <v>2998</v>
      </c>
      <c r="AA3400" s="15">
        <v>2.9390000000000001</v>
      </c>
      <c r="AB3400" s="15">
        <v>28.2</v>
      </c>
    </row>
    <row r="3401" spans="1:28" ht="15" customHeight="1" x14ac:dyDescent="0.3">
      <c r="A3401" s="15" t="s">
        <v>3529</v>
      </c>
      <c r="B3401" s="15" t="s">
        <v>126</v>
      </c>
      <c r="C3401" s="15" t="s">
        <v>123</v>
      </c>
      <c r="D3401" s="15" t="s">
        <v>144</v>
      </c>
      <c r="E3401" s="15" t="s">
        <v>120</v>
      </c>
      <c r="F3401" s="15">
        <v>7.72</v>
      </c>
      <c r="G3401" s="15">
        <v>524.4</v>
      </c>
      <c r="H3401" s="15">
        <v>27.8</v>
      </c>
      <c r="I3401" s="15">
        <v>46.5</v>
      </c>
      <c r="J3401" s="15">
        <v>8.5</v>
      </c>
      <c r="K3401" s="15">
        <v>7.16</v>
      </c>
      <c r="L3401" s="15">
        <v>22.8</v>
      </c>
      <c r="M3401" s="15">
        <v>113.7</v>
      </c>
      <c r="N3401" s="15">
        <v>73.900000000000006</v>
      </c>
      <c r="O3401" s="15">
        <v>76</v>
      </c>
      <c r="P3401" s="15" t="s">
        <v>107</v>
      </c>
      <c r="Q3401" s="15">
        <v>215.2</v>
      </c>
      <c r="R3401" s="15">
        <v>6.28</v>
      </c>
      <c r="S3401" s="15">
        <v>0.88</v>
      </c>
      <c r="T3401" s="15">
        <v>1.47</v>
      </c>
      <c r="U3401" s="15">
        <v>11.35</v>
      </c>
      <c r="V3401" s="15">
        <v>46542</v>
      </c>
      <c r="W3401" s="15">
        <v>512011</v>
      </c>
      <c r="X3401" s="15">
        <v>528252</v>
      </c>
      <c r="Y3401" s="15">
        <v>16241</v>
      </c>
      <c r="Z3401" s="15">
        <v>4371</v>
      </c>
      <c r="AA3401" s="15">
        <v>2.597</v>
      </c>
      <c r="AB3401" s="15">
        <v>40.200000000000003</v>
      </c>
    </row>
    <row r="3402" spans="1:28" ht="15" customHeight="1" x14ac:dyDescent="0.3">
      <c r="A3402" s="15" t="s">
        <v>3530</v>
      </c>
      <c r="B3402" s="15" t="s">
        <v>122</v>
      </c>
      <c r="C3402" s="15" t="s">
        <v>110</v>
      </c>
      <c r="D3402" s="15" t="s">
        <v>132</v>
      </c>
      <c r="E3402" s="15" t="s">
        <v>120</v>
      </c>
      <c r="F3402" s="15">
        <v>11.76</v>
      </c>
      <c r="G3402" s="15"/>
      <c r="H3402" s="15">
        <v>27.2</v>
      </c>
      <c r="I3402" s="15">
        <v>53.2</v>
      </c>
      <c r="J3402" s="15">
        <v>8.6</v>
      </c>
      <c r="K3402" s="15">
        <v>7.32</v>
      </c>
      <c r="L3402" s="15">
        <v>18.5</v>
      </c>
      <c r="M3402" s="15">
        <v>127.9</v>
      </c>
      <c r="N3402" s="15">
        <v>49.1</v>
      </c>
      <c r="O3402" s="15">
        <v>176.7</v>
      </c>
      <c r="P3402" s="15" t="s">
        <v>116</v>
      </c>
      <c r="Q3402" s="15">
        <v>198</v>
      </c>
      <c r="R3402" s="15">
        <v>6.38</v>
      </c>
      <c r="S3402" s="15">
        <v>0.67</v>
      </c>
      <c r="T3402" s="15">
        <v>1.62</v>
      </c>
      <c r="U3402" s="15">
        <v>19.05</v>
      </c>
      <c r="V3402" s="15">
        <v>98294</v>
      </c>
      <c r="W3402" s="15">
        <v>670282</v>
      </c>
      <c r="X3402" s="15">
        <v>1872501</v>
      </c>
      <c r="Y3402" s="15">
        <v>1202219</v>
      </c>
      <c r="Z3402" s="15">
        <v>3551</v>
      </c>
      <c r="AA3402" s="15">
        <v>5.3650000000000002</v>
      </c>
      <c r="AB3402" s="15">
        <v>44.2</v>
      </c>
    </row>
    <row r="3403" spans="1:28" ht="15" customHeight="1" x14ac:dyDescent="0.3">
      <c r="A3403" s="15" t="s">
        <v>3531</v>
      </c>
      <c r="B3403" s="15" t="s">
        <v>104</v>
      </c>
      <c r="C3403" s="15" t="s">
        <v>99</v>
      </c>
      <c r="D3403" s="15" t="s">
        <v>115</v>
      </c>
      <c r="E3403" s="15" t="s">
        <v>101</v>
      </c>
      <c r="F3403" s="15">
        <v>4.57</v>
      </c>
      <c r="G3403" s="15">
        <v>920.7</v>
      </c>
      <c r="H3403" s="15">
        <v>30</v>
      </c>
      <c r="I3403" s="15">
        <v>62.4</v>
      </c>
      <c r="J3403" s="15">
        <v>5.8</v>
      </c>
      <c r="K3403" s="15">
        <v>6.31</v>
      </c>
      <c r="L3403" s="15">
        <v>28.8</v>
      </c>
      <c r="M3403" s="15">
        <v>76.900000000000006</v>
      </c>
      <c r="N3403" s="15">
        <v>40.200000000000003</v>
      </c>
      <c r="O3403" s="15">
        <v>121.1</v>
      </c>
      <c r="P3403" s="15" t="s">
        <v>116</v>
      </c>
      <c r="Q3403" s="15">
        <v>254.8</v>
      </c>
      <c r="R3403" s="15">
        <v>3.77</v>
      </c>
      <c r="S3403" s="15">
        <v>0.9</v>
      </c>
      <c r="T3403" s="15">
        <v>2.41</v>
      </c>
      <c r="U3403" s="15">
        <v>11.01</v>
      </c>
      <c r="V3403" s="15">
        <v>22810</v>
      </c>
      <c r="W3403" s="15">
        <v>294838</v>
      </c>
      <c r="X3403" s="15">
        <v>251138</v>
      </c>
      <c r="Y3403" s="15">
        <v>-43700</v>
      </c>
      <c r="Z3403" s="15">
        <v>3931</v>
      </c>
      <c r="AA3403" s="15">
        <v>2.8010000000000002</v>
      </c>
      <c r="AB3403" s="15">
        <v>55.1</v>
      </c>
    </row>
    <row r="3404" spans="1:28" ht="15" customHeight="1" x14ac:dyDescent="0.3">
      <c r="A3404" s="15" t="s">
        <v>3532</v>
      </c>
      <c r="B3404" s="15" t="s">
        <v>146</v>
      </c>
      <c r="C3404" s="15" t="s">
        <v>110</v>
      </c>
      <c r="D3404" s="15" t="s">
        <v>111</v>
      </c>
      <c r="E3404" s="15" t="s">
        <v>101</v>
      </c>
      <c r="F3404" s="15">
        <v>13.67</v>
      </c>
      <c r="G3404" s="15">
        <v>581.79999999999995</v>
      </c>
      <c r="H3404" s="15">
        <v>31</v>
      </c>
      <c r="I3404" s="15">
        <v>62</v>
      </c>
      <c r="J3404" s="15">
        <v>6.6</v>
      </c>
      <c r="K3404" s="15">
        <v>6.17</v>
      </c>
      <c r="L3404" s="15">
        <v>30.9</v>
      </c>
      <c r="M3404" s="15">
        <v>109.6</v>
      </c>
      <c r="N3404" s="15">
        <v>95.4</v>
      </c>
      <c r="O3404" s="15">
        <v>134.4</v>
      </c>
      <c r="P3404" s="15" t="s">
        <v>107</v>
      </c>
      <c r="Q3404" s="15">
        <v>229.3</v>
      </c>
      <c r="R3404" s="15">
        <v>1.22</v>
      </c>
      <c r="S3404" s="15">
        <v>0.91</v>
      </c>
      <c r="T3404" s="15">
        <v>1.1299999999999999</v>
      </c>
      <c r="U3404" s="15">
        <v>15.45</v>
      </c>
      <c r="V3404" s="15">
        <v>76700</v>
      </c>
      <c r="W3404" s="15">
        <v>865586</v>
      </c>
      <c r="X3404" s="15">
        <v>1185015</v>
      </c>
      <c r="Y3404" s="15">
        <v>319429</v>
      </c>
      <c r="Z3404" s="15">
        <v>5717</v>
      </c>
      <c r="AA3404" s="15">
        <v>2.702</v>
      </c>
      <c r="AB3404" s="15">
        <v>60</v>
      </c>
    </row>
    <row r="3405" spans="1:28" ht="15" customHeight="1" x14ac:dyDescent="0.3">
      <c r="A3405" s="15" t="s">
        <v>3533</v>
      </c>
      <c r="B3405" s="15" t="s">
        <v>109</v>
      </c>
      <c r="C3405" s="15" t="s">
        <v>99</v>
      </c>
      <c r="D3405" s="15" t="s">
        <v>115</v>
      </c>
      <c r="E3405" s="15" t="s">
        <v>101</v>
      </c>
      <c r="F3405" s="15">
        <v>4.5199999999999996</v>
      </c>
      <c r="G3405" s="15">
        <v>858.5</v>
      </c>
      <c r="H3405" s="15">
        <v>23.7</v>
      </c>
      <c r="I3405" s="15">
        <v>72.599999999999994</v>
      </c>
      <c r="J3405" s="15">
        <v>5.6</v>
      </c>
      <c r="K3405" s="15">
        <v>6.22</v>
      </c>
      <c r="L3405" s="15">
        <v>32.6</v>
      </c>
      <c r="M3405" s="15">
        <v>158</v>
      </c>
      <c r="N3405" s="15">
        <v>40.200000000000003</v>
      </c>
      <c r="O3405" s="15">
        <v>136.5</v>
      </c>
      <c r="P3405" s="15" t="s">
        <v>107</v>
      </c>
      <c r="Q3405" s="15">
        <v>140.5</v>
      </c>
      <c r="R3405" s="15">
        <v>5.94</v>
      </c>
      <c r="S3405" s="15">
        <v>0.75</v>
      </c>
      <c r="T3405" s="15">
        <v>3.21</v>
      </c>
      <c r="U3405" s="15">
        <v>14.51</v>
      </c>
      <c r="V3405" s="15">
        <v>24128</v>
      </c>
      <c r="W3405" s="15">
        <v>286399</v>
      </c>
      <c r="X3405" s="15">
        <v>350097</v>
      </c>
      <c r="Y3405" s="15">
        <v>63698</v>
      </c>
      <c r="Z3405" s="15">
        <v>9573</v>
      </c>
      <c r="AA3405" s="15">
        <v>1.516</v>
      </c>
      <c r="AB3405" s="15">
        <v>62.7</v>
      </c>
    </row>
    <row r="3406" spans="1:28" ht="15" customHeight="1" x14ac:dyDescent="0.3">
      <c r="A3406" s="15" t="s">
        <v>3534</v>
      </c>
      <c r="B3406" s="15" t="s">
        <v>126</v>
      </c>
      <c r="C3406" s="15" t="s">
        <v>105</v>
      </c>
      <c r="D3406" s="15" t="s">
        <v>111</v>
      </c>
      <c r="E3406" s="15" t="s">
        <v>101</v>
      </c>
      <c r="F3406" s="15">
        <v>4.8899999999999997</v>
      </c>
      <c r="G3406" s="15">
        <v>866.8</v>
      </c>
      <c r="H3406" s="15">
        <v>28.6</v>
      </c>
      <c r="I3406" s="15">
        <v>63.1</v>
      </c>
      <c r="J3406" s="15">
        <v>5.3</v>
      </c>
      <c r="K3406" s="15">
        <v>7.05</v>
      </c>
      <c r="L3406" s="15">
        <v>30.3</v>
      </c>
      <c r="M3406" s="15">
        <v>139.69999999999999</v>
      </c>
      <c r="N3406" s="15">
        <v>69.900000000000006</v>
      </c>
      <c r="O3406" s="15">
        <v>87.7</v>
      </c>
      <c r="P3406" s="15" t="s">
        <v>116</v>
      </c>
      <c r="Q3406" s="15">
        <v>195.9</v>
      </c>
      <c r="R3406" s="15">
        <v>8.69</v>
      </c>
      <c r="S3406" s="15">
        <v>0.79</v>
      </c>
      <c r="T3406" s="15">
        <v>1.25</v>
      </c>
      <c r="U3406" s="15">
        <v>6.11</v>
      </c>
      <c r="V3406" s="15">
        <v>69233</v>
      </c>
      <c r="W3406" s="15">
        <v>401125</v>
      </c>
      <c r="X3406" s="15">
        <v>423014</v>
      </c>
      <c r="Y3406" s="15">
        <v>21889</v>
      </c>
      <c r="Z3406" s="15">
        <v>1026</v>
      </c>
      <c r="AA3406" s="15">
        <v>5.9550000000000001</v>
      </c>
      <c r="AB3406" s="15">
        <v>32.4</v>
      </c>
    </row>
    <row r="3407" spans="1:28" ht="15" customHeight="1" x14ac:dyDescent="0.3">
      <c r="A3407" s="15" t="s">
        <v>3535</v>
      </c>
      <c r="B3407" s="15" t="s">
        <v>98</v>
      </c>
      <c r="C3407" s="15" t="s">
        <v>152</v>
      </c>
      <c r="D3407" s="15" t="s">
        <v>100</v>
      </c>
      <c r="E3407" s="15" t="s">
        <v>112</v>
      </c>
      <c r="F3407" s="15">
        <v>11.56</v>
      </c>
      <c r="G3407" s="15">
        <v>690.1</v>
      </c>
      <c r="H3407" s="15">
        <v>23.9</v>
      </c>
      <c r="I3407" s="15">
        <v>49</v>
      </c>
      <c r="J3407" s="15">
        <v>7.5</v>
      </c>
      <c r="K3407" s="15">
        <v>8.07</v>
      </c>
      <c r="L3407" s="15">
        <v>26.4</v>
      </c>
      <c r="M3407" s="15">
        <v>164.9</v>
      </c>
      <c r="N3407" s="15">
        <v>46</v>
      </c>
      <c r="O3407" s="15">
        <v>84</v>
      </c>
      <c r="P3407" s="15" t="s">
        <v>107</v>
      </c>
      <c r="Q3407" s="15">
        <v>71.900000000000006</v>
      </c>
      <c r="R3407" s="15">
        <v>5.9</v>
      </c>
      <c r="S3407" s="15">
        <v>0.81</v>
      </c>
      <c r="T3407" s="15">
        <v>0.31</v>
      </c>
      <c r="U3407" s="15">
        <v>3.58</v>
      </c>
      <c r="V3407" s="15">
        <v>20601</v>
      </c>
      <c r="W3407" s="15">
        <v>835670</v>
      </c>
      <c r="X3407" s="15">
        <v>73752</v>
      </c>
      <c r="Y3407" s="15">
        <v>-761918</v>
      </c>
      <c r="Z3407" s="15">
        <v>6890</v>
      </c>
      <c r="AA3407" s="15">
        <v>0.52</v>
      </c>
      <c r="AB3407" s="15">
        <v>41.7</v>
      </c>
    </row>
    <row r="3408" spans="1:28" ht="15" customHeight="1" x14ac:dyDescent="0.3">
      <c r="A3408" s="15" t="s">
        <v>3536</v>
      </c>
      <c r="B3408" s="15" t="s">
        <v>98</v>
      </c>
      <c r="C3408" s="15" t="s">
        <v>119</v>
      </c>
      <c r="D3408" s="15" t="s">
        <v>111</v>
      </c>
      <c r="E3408" s="15" t="s">
        <v>101</v>
      </c>
      <c r="F3408" s="15">
        <v>9.94</v>
      </c>
      <c r="G3408" s="15">
        <v>756.8</v>
      </c>
      <c r="H3408" s="15">
        <v>24.5</v>
      </c>
      <c r="I3408" s="15">
        <v>74.400000000000006</v>
      </c>
      <c r="J3408" s="15">
        <v>5.6</v>
      </c>
      <c r="K3408" s="15">
        <v>6.34</v>
      </c>
      <c r="L3408" s="15">
        <v>30.3</v>
      </c>
      <c r="M3408" s="15">
        <v>122.9</v>
      </c>
      <c r="N3408" s="15">
        <v>56.9</v>
      </c>
      <c r="O3408" s="15">
        <v>119.6</v>
      </c>
      <c r="P3408" s="15" t="s">
        <v>102</v>
      </c>
      <c r="Q3408" s="15">
        <v>310.60000000000002</v>
      </c>
      <c r="R3408" s="15">
        <v>7.82</v>
      </c>
      <c r="S3408" s="15">
        <v>0.88</v>
      </c>
      <c r="T3408" s="15">
        <v>1.45</v>
      </c>
      <c r="U3408" s="15">
        <v>14.41</v>
      </c>
      <c r="V3408" s="15">
        <v>68190</v>
      </c>
      <c r="W3408" s="15">
        <v>691701</v>
      </c>
      <c r="X3408" s="15">
        <v>982618</v>
      </c>
      <c r="Y3408" s="15">
        <v>290917</v>
      </c>
      <c r="Z3408" s="15">
        <v>3602</v>
      </c>
      <c r="AA3408" s="15">
        <v>4.0010000000000003</v>
      </c>
      <c r="AB3408" s="15">
        <v>51.7</v>
      </c>
    </row>
    <row r="3409" spans="1:28" ht="15" customHeight="1" x14ac:dyDescent="0.3">
      <c r="A3409" s="15" t="s">
        <v>3537</v>
      </c>
      <c r="B3409" s="15" t="s">
        <v>118</v>
      </c>
      <c r="C3409" s="15" t="s">
        <v>99</v>
      </c>
      <c r="D3409" s="15" t="s">
        <v>177</v>
      </c>
      <c r="E3409" s="15" t="s">
        <v>101</v>
      </c>
      <c r="F3409" s="15">
        <v>12.03</v>
      </c>
      <c r="G3409" s="15">
        <v>723.3</v>
      </c>
      <c r="H3409" s="15">
        <v>24.3</v>
      </c>
      <c r="I3409" s="15">
        <v>72.099999999999994</v>
      </c>
      <c r="J3409" s="15">
        <v>4.8</v>
      </c>
      <c r="K3409" s="15">
        <v>6.84</v>
      </c>
      <c r="L3409" s="15">
        <v>38</v>
      </c>
      <c r="M3409" s="15">
        <v>115.9</v>
      </c>
      <c r="N3409" s="15">
        <v>82.9</v>
      </c>
      <c r="O3409" s="15">
        <v>120.7</v>
      </c>
      <c r="P3409" s="15" t="s">
        <v>116</v>
      </c>
      <c r="Q3409" s="15">
        <v>165.5</v>
      </c>
      <c r="R3409" s="15">
        <v>3.59</v>
      </c>
      <c r="S3409" s="15">
        <v>0.93</v>
      </c>
      <c r="T3409" s="15">
        <v>63.71</v>
      </c>
      <c r="U3409" s="15">
        <v>766.43</v>
      </c>
      <c r="V3409" s="15">
        <v>3823</v>
      </c>
      <c r="W3409" s="15">
        <v>828786</v>
      </c>
      <c r="X3409" s="15">
        <v>2930062</v>
      </c>
      <c r="Y3409" s="15">
        <v>2101276</v>
      </c>
      <c r="Z3409" s="15">
        <v>10174</v>
      </c>
      <c r="AA3409" s="15">
        <v>75.331999999999994</v>
      </c>
      <c r="AB3409" s="15">
        <v>54.3</v>
      </c>
    </row>
    <row r="3410" spans="1:28" ht="15" customHeight="1" x14ac:dyDescent="0.3">
      <c r="A3410" s="15" t="s">
        <v>3538</v>
      </c>
      <c r="B3410" s="15" t="s">
        <v>137</v>
      </c>
      <c r="C3410" s="15" t="s">
        <v>152</v>
      </c>
      <c r="D3410" s="15" t="s">
        <v>130</v>
      </c>
      <c r="E3410" s="15" t="s">
        <v>112</v>
      </c>
      <c r="F3410" s="15">
        <v>11.79</v>
      </c>
      <c r="G3410" s="15">
        <v>721.8</v>
      </c>
      <c r="H3410" s="15">
        <v>24.1</v>
      </c>
      <c r="I3410" s="15">
        <v>57.3</v>
      </c>
      <c r="J3410" s="15">
        <v>5.0999999999999996</v>
      </c>
      <c r="K3410" s="15">
        <v>6.78</v>
      </c>
      <c r="L3410" s="15">
        <v>20.100000000000001</v>
      </c>
      <c r="M3410" s="15">
        <v>106</v>
      </c>
      <c r="N3410" s="15">
        <v>49.5</v>
      </c>
      <c r="O3410" s="15">
        <v>92.2</v>
      </c>
      <c r="P3410" s="15" t="s">
        <v>107</v>
      </c>
      <c r="Q3410" s="15">
        <v>260.5</v>
      </c>
      <c r="R3410" s="15">
        <v>9.5</v>
      </c>
      <c r="S3410" s="15">
        <v>0.7</v>
      </c>
      <c r="T3410" s="15">
        <v>1.58</v>
      </c>
      <c r="U3410" s="15">
        <v>18.63</v>
      </c>
      <c r="V3410" s="15">
        <v>72958</v>
      </c>
      <c r="W3410" s="15">
        <v>968359</v>
      </c>
      <c r="X3410" s="15">
        <v>1359208</v>
      </c>
      <c r="Y3410" s="15">
        <v>390849</v>
      </c>
      <c r="Z3410" s="15">
        <v>10220</v>
      </c>
      <c r="AA3410" s="15">
        <v>1.823</v>
      </c>
      <c r="AB3410" s="15">
        <v>36.6</v>
      </c>
    </row>
    <row r="3411" spans="1:28" ht="15" customHeight="1" x14ac:dyDescent="0.3">
      <c r="A3411" s="15" t="s">
        <v>3539</v>
      </c>
      <c r="B3411" s="15" t="s">
        <v>137</v>
      </c>
      <c r="C3411" s="15" t="s">
        <v>123</v>
      </c>
      <c r="D3411" s="15" t="s">
        <v>177</v>
      </c>
      <c r="E3411" s="15" t="s">
        <v>112</v>
      </c>
      <c r="F3411" s="15">
        <v>14.34</v>
      </c>
      <c r="G3411" s="15">
        <v>269</v>
      </c>
      <c r="H3411" s="15">
        <v>22.5</v>
      </c>
      <c r="I3411" s="15">
        <v>58.6</v>
      </c>
      <c r="J3411" s="15">
        <v>8.6</v>
      </c>
      <c r="K3411" s="15">
        <v>6.03</v>
      </c>
      <c r="L3411" s="15">
        <v>23.7</v>
      </c>
      <c r="M3411" s="15">
        <v>155.6</v>
      </c>
      <c r="N3411" s="15">
        <v>59</v>
      </c>
      <c r="O3411" s="15">
        <v>32.9</v>
      </c>
      <c r="P3411" s="15" t="s">
        <v>127</v>
      </c>
      <c r="Q3411" s="15">
        <v>93.2</v>
      </c>
      <c r="R3411" s="15">
        <v>5.62</v>
      </c>
      <c r="S3411" s="15">
        <v>0.67</v>
      </c>
      <c r="T3411" s="15">
        <v>33.4</v>
      </c>
      <c r="U3411" s="15">
        <v>478.96</v>
      </c>
      <c r="V3411" s="15">
        <v>3915</v>
      </c>
      <c r="W3411" s="15">
        <v>913988</v>
      </c>
      <c r="X3411" s="15">
        <v>1875128</v>
      </c>
      <c r="Y3411" s="15">
        <v>961140</v>
      </c>
      <c r="Z3411" s="15">
        <v>28986</v>
      </c>
      <c r="AA3411" s="15">
        <v>16.524000000000001</v>
      </c>
      <c r="AB3411" s="15">
        <v>31.4</v>
      </c>
    </row>
    <row r="3412" spans="1:28" ht="15" customHeight="1" x14ac:dyDescent="0.3">
      <c r="A3412" s="15" t="s">
        <v>3540</v>
      </c>
      <c r="B3412" s="15" t="s">
        <v>146</v>
      </c>
      <c r="C3412" s="15" t="s">
        <v>123</v>
      </c>
      <c r="D3412" s="15" t="s">
        <v>130</v>
      </c>
      <c r="E3412" s="15" t="s">
        <v>101</v>
      </c>
      <c r="F3412" s="15">
        <v>0.74</v>
      </c>
      <c r="G3412" s="15">
        <v>1109.9000000000001</v>
      </c>
      <c r="H3412" s="15">
        <v>29.6</v>
      </c>
      <c r="I3412" s="15">
        <v>82.2</v>
      </c>
      <c r="J3412" s="15">
        <v>6.4</v>
      </c>
      <c r="K3412" s="15">
        <v>5.72</v>
      </c>
      <c r="L3412" s="15">
        <v>36.1</v>
      </c>
      <c r="M3412" s="15">
        <v>83.7</v>
      </c>
      <c r="N3412" s="15">
        <v>52.3</v>
      </c>
      <c r="O3412" s="15">
        <v>67.2</v>
      </c>
      <c r="P3412" s="15" t="s">
        <v>107</v>
      </c>
      <c r="Q3412" s="15">
        <v>291.3</v>
      </c>
      <c r="R3412" s="15">
        <v>6.11</v>
      </c>
      <c r="S3412" s="15">
        <v>0.85</v>
      </c>
      <c r="T3412" s="15">
        <v>0.46</v>
      </c>
      <c r="U3412" s="15">
        <v>0.34</v>
      </c>
      <c r="V3412" s="15">
        <v>61476</v>
      </c>
      <c r="W3412" s="15">
        <v>57144</v>
      </c>
      <c r="X3412" s="15">
        <v>20902</v>
      </c>
      <c r="Y3412" s="15">
        <v>-36242</v>
      </c>
      <c r="Z3412" s="15">
        <v>789</v>
      </c>
      <c r="AA3412" s="15">
        <v>0.43099999999999999</v>
      </c>
      <c r="AB3412" s="15">
        <v>53.8</v>
      </c>
    </row>
    <row r="3413" spans="1:28" ht="15" customHeight="1" x14ac:dyDescent="0.3">
      <c r="A3413" s="15" t="s">
        <v>3541</v>
      </c>
      <c r="B3413" s="15" t="s">
        <v>137</v>
      </c>
      <c r="C3413" s="15" t="s">
        <v>99</v>
      </c>
      <c r="D3413" s="15" t="s">
        <v>177</v>
      </c>
      <c r="E3413" s="15" t="s">
        <v>120</v>
      </c>
      <c r="F3413" s="15">
        <v>10.96</v>
      </c>
      <c r="G3413" s="15">
        <v>624.5</v>
      </c>
      <c r="H3413" s="15">
        <v>27.1</v>
      </c>
      <c r="I3413" s="15">
        <v>64.8</v>
      </c>
      <c r="J3413" s="15">
        <v>8.9</v>
      </c>
      <c r="K3413" s="15">
        <v>6.49</v>
      </c>
      <c r="L3413" s="15">
        <v>23.7</v>
      </c>
      <c r="M3413" s="15">
        <v>56.9</v>
      </c>
      <c r="N3413" s="15">
        <v>75.099999999999994</v>
      </c>
      <c r="O3413" s="15">
        <v>90.2</v>
      </c>
      <c r="P3413" s="15" t="s">
        <v>102</v>
      </c>
      <c r="Q3413" s="15">
        <v>177.4</v>
      </c>
      <c r="R3413" s="15">
        <v>2.41</v>
      </c>
      <c r="S3413" s="15">
        <v>0.86</v>
      </c>
      <c r="T3413" s="15">
        <v>59.9</v>
      </c>
      <c r="U3413" s="15">
        <v>656.5</v>
      </c>
      <c r="V3413" s="15">
        <v>3548</v>
      </c>
      <c r="W3413" s="15">
        <v>643754</v>
      </c>
      <c r="X3413" s="15">
        <v>2329262</v>
      </c>
      <c r="Y3413" s="15">
        <v>1685508</v>
      </c>
      <c r="Z3413" s="15">
        <v>17347</v>
      </c>
      <c r="AA3413" s="15">
        <v>37.844999999999999</v>
      </c>
      <c r="AB3413" s="15">
        <v>63.6</v>
      </c>
    </row>
    <row r="3414" spans="1:28" ht="15" customHeight="1" x14ac:dyDescent="0.3">
      <c r="A3414" s="15" t="s">
        <v>3542</v>
      </c>
      <c r="B3414" s="15" t="s">
        <v>98</v>
      </c>
      <c r="C3414" s="15" t="s">
        <v>114</v>
      </c>
      <c r="D3414" s="15" t="s">
        <v>130</v>
      </c>
      <c r="E3414" s="15" t="s">
        <v>112</v>
      </c>
      <c r="F3414" s="15">
        <v>2.99</v>
      </c>
      <c r="G3414" s="15">
        <v>519</v>
      </c>
      <c r="H3414" s="15">
        <v>25.9</v>
      </c>
      <c r="I3414" s="15">
        <v>68.5</v>
      </c>
      <c r="J3414" s="15">
        <v>8</v>
      </c>
      <c r="K3414" s="15">
        <v>6.52</v>
      </c>
      <c r="L3414" s="15">
        <v>21.1</v>
      </c>
      <c r="M3414" s="15">
        <v>170.1</v>
      </c>
      <c r="N3414" s="15">
        <v>49.1</v>
      </c>
      <c r="O3414" s="15">
        <v>144.69999999999999</v>
      </c>
      <c r="P3414" s="15" t="s">
        <v>107</v>
      </c>
      <c r="Q3414" s="15">
        <v>229.4</v>
      </c>
      <c r="R3414" s="15">
        <v>4.9000000000000004</v>
      </c>
      <c r="S3414" s="15">
        <v>0.87</v>
      </c>
      <c r="T3414" s="15">
        <v>1.68</v>
      </c>
      <c r="U3414" s="15">
        <v>5.0199999999999996</v>
      </c>
      <c r="V3414" s="15">
        <v>58778</v>
      </c>
      <c r="W3414" s="15">
        <v>193845</v>
      </c>
      <c r="X3414" s="15">
        <v>295066</v>
      </c>
      <c r="Y3414" s="15">
        <v>101221</v>
      </c>
      <c r="Z3414" s="15">
        <v>2481</v>
      </c>
      <c r="AA3414" s="15">
        <v>2.0230000000000001</v>
      </c>
      <c r="AB3414" s="15">
        <v>35.9</v>
      </c>
    </row>
    <row r="3415" spans="1:28" ht="15" customHeight="1" x14ac:dyDescent="0.3">
      <c r="A3415" s="15" t="s">
        <v>3543</v>
      </c>
      <c r="B3415" s="15" t="s">
        <v>109</v>
      </c>
      <c r="C3415" s="15" t="s">
        <v>110</v>
      </c>
      <c r="D3415" s="15" t="s">
        <v>177</v>
      </c>
      <c r="E3415" s="15" t="s">
        <v>120</v>
      </c>
      <c r="F3415" s="15">
        <v>14.12</v>
      </c>
      <c r="G3415" s="15">
        <v>166.7</v>
      </c>
      <c r="H3415" s="15">
        <v>31.8</v>
      </c>
      <c r="I3415" s="15">
        <v>41.9</v>
      </c>
      <c r="J3415" s="15">
        <v>10.6</v>
      </c>
      <c r="K3415" s="15">
        <v>6.72</v>
      </c>
      <c r="L3415" s="15">
        <v>21.5</v>
      </c>
      <c r="M3415" s="15">
        <v>125.2</v>
      </c>
      <c r="N3415" s="15">
        <v>65.5</v>
      </c>
      <c r="O3415" s="15">
        <v>131.4</v>
      </c>
      <c r="P3415" s="15" t="s">
        <v>116</v>
      </c>
      <c r="Q3415" s="15">
        <v>127.5</v>
      </c>
      <c r="R3415" s="15">
        <v>9.09</v>
      </c>
      <c r="S3415" s="15">
        <v>0.69</v>
      </c>
      <c r="T3415" s="15">
        <v>36.869999999999997</v>
      </c>
      <c r="U3415" s="15">
        <v>520.6</v>
      </c>
      <c r="V3415" s="15">
        <v>2858</v>
      </c>
      <c r="W3415" s="15">
        <v>927632</v>
      </c>
      <c r="X3415" s="15">
        <v>1487875</v>
      </c>
      <c r="Y3415" s="15">
        <v>560243</v>
      </c>
      <c r="Z3415" s="15">
        <v>14636</v>
      </c>
      <c r="AA3415" s="15">
        <v>35.57</v>
      </c>
      <c r="AB3415" s="15">
        <v>26.5</v>
      </c>
    </row>
    <row r="3416" spans="1:28" ht="15" customHeight="1" x14ac:dyDescent="0.3">
      <c r="A3416" s="15" t="s">
        <v>3544</v>
      </c>
      <c r="B3416" s="15" t="s">
        <v>146</v>
      </c>
      <c r="C3416" s="15" t="s">
        <v>152</v>
      </c>
      <c r="D3416" s="15" t="s">
        <v>144</v>
      </c>
      <c r="E3416" s="15" t="s">
        <v>112</v>
      </c>
      <c r="F3416" s="15">
        <v>10.83</v>
      </c>
      <c r="G3416" s="15">
        <v>449.3</v>
      </c>
      <c r="H3416" s="15">
        <v>25.4</v>
      </c>
      <c r="I3416" s="15">
        <v>49.2</v>
      </c>
      <c r="J3416" s="15">
        <v>7.8</v>
      </c>
      <c r="K3416" s="15">
        <v>6.39</v>
      </c>
      <c r="L3416" s="15">
        <v>31.3</v>
      </c>
      <c r="M3416" s="15">
        <v>189.8</v>
      </c>
      <c r="N3416" s="15">
        <v>62.4</v>
      </c>
      <c r="O3416" s="15">
        <v>113.4</v>
      </c>
      <c r="P3416" s="15" t="s">
        <v>116</v>
      </c>
      <c r="Q3416" s="15">
        <v>114.6</v>
      </c>
      <c r="R3416" s="15">
        <v>11.23</v>
      </c>
      <c r="S3416" s="15">
        <v>0.95</v>
      </c>
      <c r="T3416" s="15">
        <v>1.83</v>
      </c>
      <c r="U3416" s="15">
        <v>19.82</v>
      </c>
      <c r="V3416" s="15">
        <v>60951</v>
      </c>
      <c r="W3416" s="15">
        <v>859081</v>
      </c>
      <c r="X3416" s="15">
        <v>1208049</v>
      </c>
      <c r="Y3416" s="15">
        <v>348968</v>
      </c>
      <c r="Z3416" s="15">
        <v>2870</v>
      </c>
      <c r="AA3416" s="15">
        <v>6.9059999999999997</v>
      </c>
      <c r="AB3416" s="15">
        <v>22.2</v>
      </c>
    </row>
    <row r="3417" spans="1:28" ht="15" customHeight="1" x14ac:dyDescent="0.3">
      <c r="A3417" s="15" t="s">
        <v>3545</v>
      </c>
      <c r="B3417" s="15" t="s">
        <v>146</v>
      </c>
      <c r="C3417" s="15" t="s">
        <v>129</v>
      </c>
      <c r="D3417" s="15" t="s">
        <v>115</v>
      </c>
      <c r="E3417" s="15" t="s">
        <v>112</v>
      </c>
      <c r="F3417" s="15">
        <v>6.37</v>
      </c>
      <c r="G3417" s="15">
        <v>361.5</v>
      </c>
      <c r="H3417" s="15">
        <v>23.5</v>
      </c>
      <c r="I3417" s="15">
        <v>59.6</v>
      </c>
      <c r="J3417" s="15">
        <v>7.2</v>
      </c>
      <c r="K3417" s="15">
        <v>6.39</v>
      </c>
      <c r="L3417" s="15">
        <v>23.2</v>
      </c>
      <c r="M3417" s="15">
        <v>73.599999999999994</v>
      </c>
      <c r="N3417" s="15">
        <v>66.5</v>
      </c>
      <c r="O3417" s="15">
        <v>40</v>
      </c>
      <c r="P3417" s="15" t="s">
        <v>102</v>
      </c>
      <c r="Q3417" s="15">
        <v>183</v>
      </c>
      <c r="R3417" s="15">
        <v>6.36</v>
      </c>
      <c r="S3417" s="15">
        <v>0.73</v>
      </c>
      <c r="T3417" s="15">
        <v>2.96</v>
      </c>
      <c r="U3417" s="15">
        <v>18.86</v>
      </c>
      <c r="V3417" s="15">
        <v>24284</v>
      </c>
      <c r="W3417" s="15">
        <v>433206</v>
      </c>
      <c r="X3417" s="15">
        <v>457996</v>
      </c>
      <c r="Y3417" s="15">
        <v>24790</v>
      </c>
      <c r="Z3417" s="15">
        <v>7989</v>
      </c>
      <c r="AA3417" s="15">
        <v>2.3610000000000002</v>
      </c>
      <c r="AB3417" s="15">
        <v>27.9</v>
      </c>
    </row>
    <row r="3418" spans="1:28" ht="15" customHeight="1" x14ac:dyDescent="0.3">
      <c r="A3418" s="15" t="s">
        <v>3546</v>
      </c>
      <c r="B3418" s="15" t="s">
        <v>104</v>
      </c>
      <c r="C3418" s="15" t="s">
        <v>119</v>
      </c>
      <c r="D3418" s="15" t="s">
        <v>111</v>
      </c>
      <c r="E3418" s="15" t="s">
        <v>112</v>
      </c>
      <c r="F3418" s="15">
        <v>4.63</v>
      </c>
      <c r="G3418" s="15">
        <v>633</v>
      </c>
      <c r="H3418" s="15">
        <v>25.1</v>
      </c>
      <c r="I3418" s="15">
        <v>59</v>
      </c>
      <c r="J3418" s="15">
        <v>7.5</v>
      </c>
      <c r="K3418" s="15">
        <v>7.48</v>
      </c>
      <c r="L3418" s="15">
        <v>26.4</v>
      </c>
      <c r="M3418" s="15">
        <v>99.6</v>
      </c>
      <c r="N3418" s="15">
        <v>52</v>
      </c>
      <c r="O3418" s="15">
        <v>101.5</v>
      </c>
      <c r="P3418" s="15" t="s">
        <v>107</v>
      </c>
      <c r="Q3418" s="15">
        <v>308.7</v>
      </c>
      <c r="R3418" s="15">
        <v>6.15</v>
      </c>
      <c r="S3418" s="15">
        <v>0.66</v>
      </c>
      <c r="T3418" s="15">
        <v>0.69</v>
      </c>
      <c r="U3418" s="15">
        <v>3.19</v>
      </c>
      <c r="V3418" s="15">
        <v>80546</v>
      </c>
      <c r="W3418" s="15">
        <v>335601</v>
      </c>
      <c r="X3418" s="15">
        <v>256942</v>
      </c>
      <c r="Y3418" s="15">
        <v>-78659</v>
      </c>
      <c r="Z3418" s="15">
        <v>2289</v>
      </c>
      <c r="AA3418" s="15">
        <v>1.3939999999999999</v>
      </c>
      <c r="AB3418" s="15">
        <v>37</v>
      </c>
    </row>
    <row r="3419" spans="1:28" ht="15" customHeight="1" x14ac:dyDescent="0.3">
      <c r="A3419" s="15" t="s">
        <v>3547</v>
      </c>
      <c r="B3419" s="15" t="s">
        <v>122</v>
      </c>
      <c r="C3419" s="15" t="s">
        <v>114</v>
      </c>
      <c r="D3419" s="15" t="s">
        <v>177</v>
      </c>
      <c r="E3419" s="15" t="s">
        <v>101</v>
      </c>
      <c r="F3419" s="15">
        <v>2.2999999999999998</v>
      </c>
      <c r="G3419" s="15">
        <v>758.2</v>
      </c>
      <c r="H3419" s="15">
        <v>29.7</v>
      </c>
      <c r="I3419" s="15">
        <v>69.3</v>
      </c>
      <c r="J3419" s="15">
        <v>7.6</v>
      </c>
      <c r="K3419" s="15">
        <v>6.5</v>
      </c>
      <c r="L3419" s="15">
        <v>29.1</v>
      </c>
      <c r="M3419" s="15">
        <v>129.6</v>
      </c>
      <c r="N3419" s="15">
        <v>53.3</v>
      </c>
      <c r="O3419" s="15">
        <v>127</v>
      </c>
      <c r="P3419" s="15" t="s">
        <v>107</v>
      </c>
      <c r="Q3419" s="15">
        <v>198.5</v>
      </c>
      <c r="R3419" s="15">
        <v>5.96</v>
      </c>
      <c r="S3419" s="15">
        <v>0.83</v>
      </c>
      <c r="T3419" s="15">
        <v>77.930000000000007</v>
      </c>
      <c r="U3419" s="15">
        <v>179.24</v>
      </c>
      <c r="V3419" s="15">
        <v>4119</v>
      </c>
      <c r="W3419" s="15">
        <v>173917</v>
      </c>
      <c r="X3419" s="15">
        <v>738290</v>
      </c>
      <c r="Y3419" s="15">
        <v>564373</v>
      </c>
      <c r="Z3419" s="15">
        <v>4989</v>
      </c>
      <c r="AA3419" s="15">
        <v>35.927</v>
      </c>
      <c r="AB3419" s="15">
        <v>63.6</v>
      </c>
    </row>
    <row r="3420" spans="1:28" ht="15" customHeight="1" x14ac:dyDescent="0.3">
      <c r="A3420" s="15" t="s">
        <v>3548</v>
      </c>
      <c r="B3420" s="15" t="s">
        <v>137</v>
      </c>
      <c r="C3420" s="15" t="s">
        <v>134</v>
      </c>
      <c r="D3420" s="15" t="s">
        <v>111</v>
      </c>
      <c r="E3420" s="15" t="s">
        <v>101</v>
      </c>
      <c r="F3420" s="15">
        <v>13.68</v>
      </c>
      <c r="G3420" s="15">
        <v>487.7</v>
      </c>
      <c r="H3420" s="15">
        <v>28.3</v>
      </c>
      <c r="I3420" s="15">
        <v>68.3</v>
      </c>
      <c r="J3420" s="15">
        <v>6.1</v>
      </c>
      <c r="K3420" s="15">
        <v>7.38</v>
      </c>
      <c r="L3420" s="15">
        <v>33.200000000000003</v>
      </c>
      <c r="M3420" s="15">
        <v>113.2</v>
      </c>
      <c r="N3420" s="15">
        <v>47.5</v>
      </c>
      <c r="O3420" s="15">
        <v>40.9</v>
      </c>
      <c r="P3420" s="15" t="s">
        <v>107</v>
      </c>
      <c r="Q3420" s="15">
        <v>138.9</v>
      </c>
      <c r="R3420" s="15">
        <v>2.31</v>
      </c>
      <c r="S3420" s="15">
        <v>0.95</v>
      </c>
      <c r="T3420" s="15">
        <v>0.57999999999999996</v>
      </c>
      <c r="U3420" s="15">
        <v>7.93</v>
      </c>
      <c r="V3420" s="15">
        <v>76023</v>
      </c>
      <c r="W3420" s="15">
        <v>901395</v>
      </c>
      <c r="X3420" s="15">
        <v>602862</v>
      </c>
      <c r="Y3420" s="15">
        <v>-298533</v>
      </c>
      <c r="Z3420" s="15">
        <v>5882</v>
      </c>
      <c r="AA3420" s="15">
        <v>1.3480000000000001</v>
      </c>
      <c r="AB3420" s="15">
        <v>62.4</v>
      </c>
    </row>
    <row r="3421" spans="1:28" ht="15" customHeight="1" x14ac:dyDescent="0.3">
      <c r="A3421" s="15" t="s">
        <v>3549</v>
      </c>
      <c r="B3421" s="15" t="s">
        <v>98</v>
      </c>
      <c r="C3421" s="15" t="s">
        <v>99</v>
      </c>
      <c r="D3421" s="15" t="s">
        <v>132</v>
      </c>
      <c r="E3421" s="15" t="s">
        <v>101</v>
      </c>
      <c r="F3421" s="15">
        <v>11.01</v>
      </c>
      <c r="G3421" s="15">
        <v>734.5</v>
      </c>
      <c r="H3421" s="15">
        <v>28.2</v>
      </c>
      <c r="I3421" s="15">
        <v>64.5</v>
      </c>
      <c r="J3421" s="15">
        <v>5.0999999999999996</v>
      </c>
      <c r="K3421" s="15">
        <v>6.18</v>
      </c>
      <c r="L3421" s="15">
        <v>34.700000000000003</v>
      </c>
      <c r="M3421" s="15">
        <v>171.8</v>
      </c>
      <c r="N3421" s="15">
        <v>41.9</v>
      </c>
      <c r="O3421" s="15">
        <v>110.1</v>
      </c>
      <c r="P3421" s="15" t="s">
        <v>116</v>
      </c>
      <c r="Q3421" s="15">
        <v>216.2</v>
      </c>
      <c r="R3421" s="15">
        <v>4.37</v>
      </c>
      <c r="S3421" s="15">
        <v>0.91</v>
      </c>
      <c r="T3421" s="15">
        <v>1.65</v>
      </c>
      <c r="U3421" s="15">
        <v>18.170000000000002</v>
      </c>
      <c r="V3421" s="15">
        <v>101822</v>
      </c>
      <c r="W3421" s="15">
        <v>690025</v>
      </c>
      <c r="X3421" s="15">
        <v>1850106</v>
      </c>
      <c r="Y3421" s="15">
        <v>1160081</v>
      </c>
      <c r="Z3421" s="15">
        <v>4285</v>
      </c>
      <c r="AA3421" s="15">
        <v>4.24</v>
      </c>
      <c r="AB3421" s="15">
        <v>42.8</v>
      </c>
    </row>
    <row r="3422" spans="1:28" ht="15" customHeight="1" x14ac:dyDescent="0.3">
      <c r="A3422" s="15" t="s">
        <v>3550</v>
      </c>
      <c r="B3422" s="15" t="s">
        <v>104</v>
      </c>
      <c r="C3422" s="15" t="s">
        <v>105</v>
      </c>
      <c r="D3422" s="15" t="s">
        <v>130</v>
      </c>
      <c r="E3422" s="15" t="s">
        <v>112</v>
      </c>
      <c r="F3422" s="15">
        <v>14.1</v>
      </c>
      <c r="G3422" s="15">
        <v>574</v>
      </c>
      <c r="H3422" s="15">
        <v>20.399999999999999</v>
      </c>
      <c r="I3422" s="15">
        <v>64.900000000000006</v>
      </c>
      <c r="J3422" s="15">
        <v>7.3</v>
      </c>
      <c r="K3422" s="15">
        <v>5.83</v>
      </c>
      <c r="L3422" s="15">
        <v>22.4</v>
      </c>
      <c r="M3422" s="15">
        <v>133.19999999999999</v>
      </c>
      <c r="N3422" s="15">
        <v>33.5</v>
      </c>
      <c r="O3422" s="15">
        <v>102.1</v>
      </c>
      <c r="P3422" s="15" t="s">
        <v>116</v>
      </c>
      <c r="Q3422" s="15">
        <v>149.30000000000001</v>
      </c>
      <c r="R3422" s="15">
        <v>2.56</v>
      </c>
      <c r="S3422" s="15">
        <v>0.69</v>
      </c>
      <c r="T3422" s="15">
        <v>0.52</v>
      </c>
      <c r="U3422" s="15">
        <v>7.33</v>
      </c>
      <c r="V3422" s="15">
        <v>75270</v>
      </c>
      <c r="W3422" s="15">
        <v>861401</v>
      </c>
      <c r="X3422" s="15">
        <v>551729</v>
      </c>
      <c r="Y3422" s="15">
        <v>-309672</v>
      </c>
      <c r="Z3422" s="15">
        <v>5840</v>
      </c>
      <c r="AA3422" s="15">
        <v>1.2549999999999999</v>
      </c>
      <c r="AB3422" s="15">
        <v>55.8</v>
      </c>
    </row>
    <row r="3423" spans="1:28" ht="15" customHeight="1" x14ac:dyDescent="0.3">
      <c r="A3423" s="15" t="s">
        <v>3551</v>
      </c>
      <c r="B3423" s="15" t="s">
        <v>109</v>
      </c>
      <c r="C3423" s="15" t="s">
        <v>170</v>
      </c>
      <c r="D3423" s="15" t="s">
        <v>130</v>
      </c>
      <c r="E3423" s="15" t="s">
        <v>101</v>
      </c>
      <c r="F3423" s="15">
        <v>0.56999999999999995</v>
      </c>
      <c r="G3423" s="15">
        <v>762.8</v>
      </c>
      <c r="H3423" s="15">
        <v>27.2</v>
      </c>
      <c r="I3423" s="15">
        <v>81.3</v>
      </c>
      <c r="J3423" s="15">
        <v>5.8</v>
      </c>
      <c r="K3423" s="15">
        <v>6.97</v>
      </c>
      <c r="L3423" s="15">
        <v>28.4</v>
      </c>
      <c r="M3423" s="15">
        <v>89.2</v>
      </c>
      <c r="N3423" s="15">
        <v>33.4</v>
      </c>
      <c r="O3423" s="15">
        <v>131.19999999999999</v>
      </c>
      <c r="P3423" s="15" t="s">
        <v>116</v>
      </c>
      <c r="Q3423" s="15">
        <v>111.7</v>
      </c>
      <c r="R3423" s="15">
        <v>6.19</v>
      </c>
      <c r="S3423" s="15">
        <v>0.79</v>
      </c>
      <c r="T3423" s="15">
        <v>1.82</v>
      </c>
      <c r="U3423" s="15">
        <v>1.04</v>
      </c>
      <c r="V3423" s="15">
        <v>68673</v>
      </c>
      <c r="W3423" s="15">
        <v>33751</v>
      </c>
      <c r="X3423" s="15">
        <v>71420</v>
      </c>
      <c r="Y3423" s="15">
        <v>37669</v>
      </c>
      <c r="Z3423" s="15">
        <v>239</v>
      </c>
      <c r="AA3423" s="15">
        <v>4.351</v>
      </c>
      <c r="AB3423" s="15">
        <v>52.4</v>
      </c>
    </row>
    <row r="3424" spans="1:28" ht="15" customHeight="1" x14ac:dyDescent="0.3">
      <c r="A3424" s="15" t="s">
        <v>3552</v>
      </c>
      <c r="B3424" s="15" t="s">
        <v>137</v>
      </c>
      <c r="C3424" s="15" t="s">
        <v>134</v>
      </c>
      <c r="D3424" s="15" t="s">
        <v>115</v>
      </c>
      <c r="E3424" s="15" t="s">
        <v>101</v>
      </c>
      <c r="F3424" s="15">
        <v>6.61</v>
      </c>
      <c r="G3424" s="15">
        <v>898.7</v>
      </c>
      <c r="H3424" s="15">
        <v>28.6</v>
      </c>
      <c r="I3424" s="15">
        <v>79.599999999999994</v>
      </c>
      <c r="J3424" s="15">
        <v>7.6</v>
      </c>
      <c r="K3424" s="15">
        <v>6.49</v>
      </c>
      <c r="L3424" s="15">
        <v>42.2</v>
      </c>
      <c r="M3424" s="15">
        <v>125.6</v>
      </c>
      <c r="N3424" s="15">
        <v>33.1</v>
      </c>
      <c r="O3424" s="15">
        <v>91</v>
      </c>
      <c r="P3424" s="15" t="s">
        <v>127</v>
      </c>
      <c r="Q3424" s="15">
        <v>196.9</v>
      </c>
      <c r="R3424" s="15">
        <v>5.33</v>
      </c>
      <c r="S3424" s="15">
        <v>0.83</v>
      </c>
      <c r="T3424" s="15">
        <v>3.96</v>
      </c>
      <c r="U3424" s="15">
        <v>26.18</v>
      </c>
      <c r="V3424" s="15">
        <v>22440</v>
      </c>
      <c r="W3424" s="15">
        <v>460504</v>
      </c>
      <c r="X3424" s="15">
        <v>587479</v>
      </c>
      <c r="Y3424" s="15">
        <v>126975</v>
      </c>
      <c r="Z3424" s="15">
        <v>8854</v>
      </c>
      <c r="AA3424" s="15">
        <v>2.9569999999999999</v>
      </c>
      <c r="AB3424" s="15">
        <v>59.7</v>
      </c>
    </row>
    <row r="3425" spans="1:28" ht="15" customHeight="1" x14ac:dyDescent="0.3">
      <c r="A3425" s="15" t="s">
        <v>3553</v>
      </c>
      <c r="B3425" s="15" t="s">
        <v>98</v>
      </c>
      <c r="C3425" s="15" t="s">
        <v>114</v>
      </c>
      <c r="D3425" s="15" t="s">
        <v>177</v>
      </c>
      <c r="E3425" s="15" t="s">
        <v>101</v>
      </c>
      <c r="F3425" s="15">
        <v>14.87</v>
      </c>
      <c r="G3425" s="15">
        <v>745.9</v>
      </c>
      <c r="H3425" s="15">
        <v>29.6</v>
      </c>
      <c r="I3425" s="15">
        <v>74.099999999999994</v>
      </c>
      <c r="J3425" s="15">
        <v>6.4</v>
      </c>
      <c r="K3425" s="15">
        <v>6.52</v>
      </c>
      <c r="L3425" s="15">
        <v>28.8</v>
      </c>
      <c r="M3425" s="15">
        <v>115.4</v>
      </c>
      <c r="N3425" s="15">
        <v>53.9</v>
      </c>
      <c r="O3425" s="15">
        <v>109.1</v>
      </c>
      <c r="P3425" s="15" t="s">
        <v>102</v>
      </c>
      <c r="Q3425" s="15">
        <v>200.4</v>
      </c>
      <c r="R3425" s="15">
        <v>7.35</v>
      </c>
      <c r="S3425" s="15">
        <v>0.82</v>
      </c>
      <c r="T3425" s="15">
        <v>95.79</v>
      </c>
      <c r="U3425" s="15">
        <v>1424.4</v>
      </c>
      <c r="V3425" s="15">
        <v>3109</v>
      </c>
      <c r="W3425" s="15">
        <v>1097878</v>
      </c>
      <c r="X3425" s="15">
        <v>4428460</v>
      </c>
      <c r="Y3425" s="15">
        <v>3330582</v>
      </c>
      <c r="Z3425" s="15">
        <v>23289</v>
      </c>
      <c r="AA3425" s="15">
        <v>61.161999999999999</v>
      </c>
      <c r="AB3425" s="15">
        <v>42.7</v>
      </c>
    </row>
    <row r="3426" spans="1:28" ht="15" customHeight="1" x14ac:dyDescent="0.3">
      <c r="A3426" s="15" t="s">
        <v>3554</v>
      </c>
      <c r="B3426" s="15" t="s">
        <v>104</v>
      </c>
      <c r="C3426" s="15" t="s">
        <v>129</v>
      </c>
      <c r="D3426" s="15" t="s">
        <v>106</v>
      </c>
      <c r="E3426" s="15" t="s">
        <v>112</v>
      </c>
      <c r="F3426" s="15">
        <v>10.050000000000001</v>
      </c>
      <c r="G3426" s="15">
        <v>445.6</v>
      </c>
      <c r="H3426" s="15">
        <v>26.7</v>
      </c>
      <c r="I3426" s="15">
        <v>53.4</v>
      </c>
      <c r="J3426" s="15">
        <v>8.9</v>
      </c>
      <c r="K3426" s="15">
        <v>7.47</v>
      </c>
      <c r="L3426" s="15">
        <v>21.6</v>
      </c>
      <c r="M3426" s="15">
        <v>102</v>
      </c>
      <c r="N3426" s="15">
        <v>59.8</v>
      </c>
      <c r="O3426" s="15">
        <v>126.5</v>
      </c>
      <c r="P3426" s="15" t="s">
        <v>102</v>
      </c>
      <c r="Q3426" s="15">
        <v>254.5</v>
      </c>
      <c r="R3426" s="15">
        <v>4.3899999999999997</v>
      </c>
      <c r="S3426" s="15">
        <v>0.99</v>
      </c>
      <c r="T3426" s="15">
        <v>1.74</v>
      </c>
      <c r="U3426" s="15">
        <v>17.489999999999998</v>
      </c>
      <c r="V3426" s="15">
        <v>19143</v>
      </c>
      <c r="W3426" s="15">
        <v>728621</v>
      </c>
      <c r="X3426" s="15">
        <v>334811</v>
      </c>
      <c r="Y3426" s="15">
        <v>-393810</v>
      </c>
      <c r="Z3426" s="15">
        <v>5284</v>
      </c>
      <c r="AA3426" s="15">
        <v>3.31</v>
      </c>
      <c r="AB3426" s="15">
        <v>44.5</v>
      </c>
    </row>
    <row r="3427" spans="1:28" ht="15" customHeight="1" x14ac:dyDescent="0.3">
      <c r="A3427" s="15" t="s">
        <v>3555</v>
      </c>
      <c r="B3427" s="15" t="s">
        <v>146</v>
      </c>
      <c r="C3427" s="15" t="s">
        <v>99</v>
      </c>
      <c r="D3427" s="15" t="s">
        <v>177</v>
      </c>
      <c r="E3427" s="15" t="s">
        <v>101</v>
      </c>
      <c r="F3427" s="15">
        <v>13.96</v>
      </c>
      <c r="G3427" s="15">
        <v>879.1</v>
      </c>
      <c r="H3427" s="15">
        <v>29.8</v>
      </c>
      <c r="I3427" s="15">
        <v>76.099999999999994</v>
      </c>
      <c r="J3427" s="15">
        <v>5.6</v>
      </c>
      <c r="K3427" s="15">
        <v>6.73</v>
      </c>
      <c r="L3427" s="15">
        <v>18.5</v>
      </c>
      <c r="M3427" s="15">
        <v>117.9</v>
      </c>
      <c r="N3427" s="15">
        <v>73</v>
      </c>
      <c r="O3427" s="15">
        <v>86.5</v>
      </c>
      <c r="P3427" s="15" t="s">
        <v>102</v>
      </c>
      <c r="Q3427" s="15">
        <v>117.2</v>
      </c>
      <c r="R3427" s="15">
        <v>7.14</v>
      </c>
      <c r="S3427" s="15">
        <v>0.88</v>
      </c>
      <c r="T3427" s="15">
        <v>82.68</v>
      </c>
      <c r="U3427" s="15">
        <v>1154.21</v>
      </c>
      <c r="V3427" s="15">
        <v>3886</v>
      </c>
      <c r="W3427" s="15">
        <v>745161</v>
      </c>
      <c r="X3427" s="15">
        <v>4485260</v>
      </c>
      <c r="Y3427" s="15">
        <v>3740099</v>
      </c>
      <c r="Z3427" s="15">
        <v>23472</v>
      </c>
      <c r="AA3427" s="15">
        <v>49.173999999999999</v>
      </c>
      <c r="AB3427" s="15">
        <v>64.599999999999994</v>
      </c>
    </row>
    <row r="3428" spans="1:28" ht="15" customHeight="1" x14ac:dyDescent="0.3">
      <c r="A3428" s="15" t="s">
        <v>3556</v>
      </c>
      <c r="B3428" s="15" t="s">
        <v>118</v>
      </c>
      <c r="C3428" s="15" t="s">
        <v>105</v>
      </c>
      <c r="D3428" s="15" t="s">
        <v>177</v>
      </c>
      <c r="E3428" s="15" t="s">
        <v>112</v>
      </c>
      <c r="F3428" s="15">
        <v>3.08</v>
      </c>
      <c r="G3428" s="15">
        <v>490.8</v>
      </c>
      <c r="H3428" s="15">
        <v>21</v>
      </c>
      <c r="I3428" s="15">
        <v>51.3</v>
      </c>
      <c r="J3428" s="15">
        <v>7.3</v>
      </c>
      <c r="K3428" s="15">
        <v>5.98</v>
      </c>
      <c r="L3428" s="15">
        <v>21.1</v>
      </c>
      <c r="M3428" s="15">
        <v>96.3</v>
      </c>
      <c r="N3428" s="15">
        <v>52.9</v>
      </c>
      <c r="O3428" s="15">
        <v>145.5</v>
      </c>
      <c r="P3428" s="15" t="s">
        <v>116</v>
      </c>
      <c r="Q3428" s="15">
        <v>242.5</v>
      </c>
      <c r="R3428" s="15">
        <v>9.35</v>
      </c>
      <c r="S3428" s="15">
        <v>0.96</v>
      </c>
      <c r="T3428" s="15">
        <v>24.99</v>
      </c>
      <c r="U3428" s="15">
        <v>76.97</v>
      </c>
      <c r="V3428" s="15">
        <v>3389</v>
      </c>
      <c r="W3428" s="15">
        <v>209248</v>
      </c>
      <c r="X3428" s="15">
        <v>260851</v>
      </c>
      <c r="Y3428" s="15">
        <v>51603</v>
      </c>
      <c r="Z3428" s="15">
        <v>2431</v>
      </c>
      <c r="AA3428" s="15">
        <v>31.661999999999999</v>
      </c>
      <c r="AB3428" s="15">
        <v>17.100000000000001</v>
      </c>
    </row>
    <row r="3429" spans="1:28" ht="15" customHeight="1" x14ac:dyDescent="0.3">
      <c r="A3429" s="15" t="s">
        <v>3557</v>
      </c>
      <c r="B3429" s="15" t="s">
        <v>126</v>
      </c>
      <c r="C3429" s="15" t="s">
        <v>170</v>
      </c>
      <c r="D3429" s="15" t="s">
        <v>115</v>
      </c>
      <c r="E3429" s="15" t="s">
        <v>101</v>
      </c>
      <c r="F3429" s="15">
        <v>9.52</v>
      </c>
      <c r="G3429" s="15">
        <v>615.9</v>
      </c>
      <c r="H3429" s="15">
        <v>30.3</v>
      </c>
      <c r="I3429" s="15">
        <v>69.3</v>
      </c>
      <c r="J3429" s="15">
        <v>7</v>
      </c>
      <c r="K3429" s="15">
        <v>6.29</v>
      </c>
      <c r="L3429" s="15">
        <v>35.299999999999997</v>
      </c>
      <c r="M3429" s="15">
        <v>151.6</v>
      </c>
      <c r="N3429" s="15">
        <v>65.900000000000006</v>
      </c>
      <c r="O3429" s="15">
        <v>52.4</v>
      </c>
      <c r="P3429" s="15" t="s">
        <v>107</v>
      </c>
      <c r="Q3429" s="15">
        <v>88.2</v>
      </c>
      <c r="R3429" s="15">
        <v>6.32</v>
      </c>
      <c r="S3429" s="15">
        <v>0.86</v>
      </c>
      <c r="T3429" s="15">
        <v>2.95</v>
      </c>
      <c r="U3429" s="15">
        <v>28.08</v>
      </c>
      <c r="V3429" s="15">
        <v>21403</v>
      </c>
      <c r="W3429" s="15">
        <v>680311</v>
      </c>
      <c r="X3429" s="15">
        <v>600996</v>
      </c>
      <c r="Y3429" s="15">
        <v>-79315</v>
      </c>
      <c r="Z3429" s="15">
        <v>15254</v>
      </c>
      <c r="AA3429" s="15">
        <v>1.841</v>
      </c>
      <c r="AB3429" s="15">
        <v>45.1</v>
      </c>
    </row>
    <row r="3430" spans="1:28" ht="15" customHeight="1" x14ac:dyDescent="0.3">
      <c r="A3430" s="15" t="s">
        <v>3558</v>
      </c>
      <c r="B3430" s="15" t="s">
        <v>98</v>
      </c>
      <c r="C3430" s="15" t="s">
        <v>119</v>
      </c>
      <c r="D3430" s="15" t="s">
        <v>130</v>
      </c>
      <c r="E3430" s="15" t="s">
        <v>112</v>
      </c>
      <c r="F3430" s="15">
        <v>4.4800000000000004</v>
      </c>
      <c r="G3430" s="15"/>
      <c r="H3430" s="15">
        <v>22.3</v>
      </c>
      <c r="I3430" s="15">
        <v>64.5</v>
      </c>
      <c r="J3430" s="15">
        <v>7.1</v>
      </c>
      <c r="K3430" s="15">
        <v>6.23</v>
      </c>
      <c r="L3430" s="15">
        <v>22.3</v>
      </c>
      <c r="M3430" s="15">
        <v>101.6</v>
      </c>
      <c r="N3430" s="15">
        <v>70.5</v>
      </c>
      <c r="O3430" s="15">
        <v>187.5</v>
      </c>
      <c r="P3430" s="15" t="s">
        <v>116</v>
      </c>
      <c r="Q3430" s="15">
        <v>166.4</v>
      </c>
      <c r="R3430" s="15">
        <v>5.72</v>
      </c>
      <c r="S3430" s="15">
        <v>0.84</v>
      </c>
      <c r="T3430" s="15">
        <v>1</v>
      </c>
      <c r="U3430" s="15">
        <v>4.4800000000000004</v>
      </c>
      <c r="V3430" s="15">
        <v>61458</v>
      </c>
      <c r="W3430" s="15">
        <v>281143</v>
      </c>
      <c r="X3430" s="15">
        <v>275332</v>
      </c>
      <c r="Y3430" s="15">
        <v>-5811</v>
      </c>
      <c r="Z3430" s="15">
        <v>1602</v>
      </c>
      <c r="AA3430" s="15">
        <v>2.7970000000000002</v>
      </c>
      <c r="AB3430" s="15">
        <v>47.2</v>
      </c>
    </row>
    <row r="3431" spans="1:28" ht="15" customHeight="1" x14ac:dyDescent="0.3">
      <c r="A3431" s="15" t="s">
        <v>3559</v>
      </c>
      <c r="B3431" s="15" t="s">
        <v>146</v>
      </c>
      <c r="C3431" s="15" t="s">
        <v>119</v>
      </c>
      <c r="D3431" s="15" t="s">
        <v>106</v>
      </c>
      <c r="E3431" s="15" t="s">
        <v>112</v>
      </c>
      <c r="F3431" s="15">
        <v>4.26</v>
      </c>
      <c r="G3431" s="15">
        <v>230.8</v>
      </c>
      <c r="H3431" s="15">
        <v>23.6</v>
      </c>
      <c r="I3431" s="15">
        <v>72.3</v>
      </c>
      <c r="J3431" s="15">
        <v>9.1999999999999993</v>
      </c>
      <c r="K3431" s="15">
        <v>8.33</v>
      </c>
      <c r="L3431" s="15">
        <v>29.4</v>
      </c>
      <c r="M3431" s="15">
        <v>170.2</v>
      </c>
      <c r="N3431" s="15">
        <v>16.8</v>
      </c>
      <c r="O3431" s="15">
        <v>99</v>
      </c>
      <c r="P3431" s="15" t="s">
        <v>116</v>
      </c>
      <c r="Q3431" s="15">
        <v>191.5</v>
      </c>
      <c r="R3431" s="15">
        <v>3.46</v>
      </c>
      <c r="S3431" s="15">
        <v>0.89</v>
      </c>
      <c r="T3431" s="15">
        <v>0.3</v>
      </c>
      <c r="U3431" s="15">
        <v>1.28</v>
      </c>
      <c r="V3431" s="15">
        <v>19638</v>
      </c>
      <c r="W3431" s="15">
        <v>220170</v>
      </c>
      <c r="X3431" s="15">
        <v>25137</v>
      </c>
      <c r="Y3431" s="15">
        <v>-195033</v>
      </c>
      <c r="Z3431" s="15">
        <v>1205</v>
      </c>
      <c r="AA3431" s="15">
        <v>1.0620000000000001</v>
      </c>
      <c r="AB3431" s="15">
        <v>33.5</v>
      </c>
    </row>
    <row r="3432" spans="1:28" ht="15" customHeight="1" x14ac:dyDescent="0.3">
      <c r="A3432" s="15" t="s">
        <v>3560</v>
      </c>
      <c r="B3432" s="15" t="s">
        <v>122</v>
      </c>
      <c r="C3432" s="15" t="s">
        <v>119</v>
      </c>
      <c r="D3432" s="15" t="s">
        <v>111</v>
      </c>
      <c r="E3432" s="15" t="s">
        <v>112</v>
      </c>
      <c r="F3432" s="15">
        <v>14.83</v>
      </c>
      <c r="G3432" s="15">
        <v>338.2</v>
      </c>
      <c r="H3432" s="15">
        <v>20</v>
      </c>
      <c r="I3432" s="15">
        <v>67.8</v>
      </c>
      <c r="J3432" s="15">
        <v>5.2</v>
      </c>
      <c r="K3432" s="15">
        <v>7.71</v>
      </c>
      <c r="L3432" s="15">
        <v>22.2</v>
      </c>
      <c r="M3432" s="15">
        <v>95.8</v>
      </c>
      <c r="N3432" s="15">
        <v>69.8</v>
      </c>
      <c r="O3432" s="15">
        <v>124.6</v>
      </c>
      <c r="P3432" s="15" t="s">
        <v>102</v>
      </c>
      <c r="Q3432" s="15">
        <v>222.7</v>
      </c>
      <c r="R3432" s="15">
        <v>4.78</v>
      </c>
      <c r="S3432" s="15">
        <v>0.91</v>
      </c>
      <c r="T3432" s="15">
        <v>0.3</v>
      </c>
      <c r="U3432" s="15">
        <v>4.45</v>
      </c>
      <c r="V3432" s="15">
        <v>75498</v>
      </c>
      <c r="W3432" s="15">
        <v>1043220</v>
      </c>
      <c r="X3432" s="15">
        <v>335966</v>
      </c>
      <c r="Y3432" s="15">
        <v>-707254</v>
      </c>
      <c r="Z3432" s="15">
        <v>4460</v>
      </c>
      <c r="AA3432" s="15">
        <v>0.998</v>
      </c>
      <c r="AB3432" s="15">
        <v>40.9</v>
      </c>
    </row>
    <row r="3433" spans="1:28" ht="15" customHeight="1" x14ac:dyDescent="0.3">
      <c r="A3433" s="15" t="s">
        <v>3561</v>
      </c>
      <c r="B3433" s="15" t="s">
        <v>98</v>
      </c>
      <c r="C3433" s="15" t="s">
        <v>123</v>
      </c>
      <c r="D3433" s="15" t="s">
        <v>115</v>
      </c>
      <c r="E3433" s="15" t="s">
        <v>101</v>
      </c>
      <c r="F3433" s="15">
        <v>6</v>
      </c>
      <c r="G3433" s="15">
        <v>948.3</v>
      </c>
      <c r="H3433" s="15">
        <v>25.3</v>
      </c>
      <c r="I3433" s="15">
        <v>68.7</v>
      </c>
      <c r="J3433" s="15">
        <v>5.6</v>
      </c>
      <c r="K3433" s="15">
        <v>5.2</v>
      </c>
      <c r="L3433" s="15">
        <v>36.200000000000003</v>
      </c>
      <c r="M3433" s="15">
        <v>78</v>
      </c>
      <c r="N3433" s="15">
        <v>46.1</v>
      </c>
      <c r="O3433" s="15">
        <v>88.9</v>
      </c>
      <c r="P3433" s="15" t="s">
        <v>127</v>
      </c>
      <c r="Q3433" s="15">
        <v>218</v>
      </c>
      <c r="R3433" s="15">
        <v>4.53</v>
      </c>
      <c r="S3433" s="15">
        <v>0.78</v>
      </c>
      <c r="T3433" s="15">
        <v>0.3</v>
      </c>
      <c r="U3433" s="15">
        <v>1.8</v>
      </c>
      <c r="V3433" s="15">
        <v>20071</v>
      </c>
      <c r="W3433" s="15">
        <v>412702</v>
      </c>
      <c r="X3433" s="15">
        <v>36128</v>
      </c>
      <c r="Y3433" s="15">
        <v>-376574</v>
      </c>
      <c r="Z3433" s="15">
        <v>9069</v>
      </c>
      <c r="AA3433" s="15">
        <v>0.19800000000000001</v>
      </c>
      <c r="AB3433" s="15">
        <v>59.6</v>
      </c>
    </row>
    <row r="3434" spans="1:28" ht="15" customHeight="1" x14ac:dyDescent="0.3">
      <c r="A3434" s="15" t="s">
        <v>3562</v>
      </c>
      <c r="B3434" s="15" t="s">
        <v>109</v>
      </c>
      <c r="C3434" s="15" t="s">
        <v>129</v>
      </c>
      <c r="D3434" s="15" t="s">
        <v>115</v>
      </c>
      <c r="E3434" s="15" t="s">
        <v>120</v>
      </c>
      <c r="F3434" s="15">
        <v>12.71</v>
      </c>
      <c r="G3434" s="15">
        <v>80</v>
      </c>
      <c r="H3434" s="15">
        <v>31.7</v>
      </c>
      <c r="I3434" s="15">
        <v>58.1</v>
      </c>
      <c r="J3434" s="15">
        <v>7.8</v>
      </c>
      <c r="K3434" s="15">
        <v>5.78</v>
      </c>
      <c r="L3434" s="15">
        <v>23.7</v>
      </c>
      <c r="M3434" s="15">
        <v>82.8</v>
      </c>
      <c r="N3434" s="15">
        <v>70.5</v>
      </c>
      <c r="O3434" s="15">
        <v>122.5</v>
      </c>
      <c r="P3434" s="15" t="s">
        <v>116</v>
      </c>
      <c r="Q3434" s="15">
        <v>239.4</v>
      </c>
      <c r="R3434" s="15">
        <v>4.82</v>
      </c>
      <c r="S3434" s="15">
        <v>0.66</v>
      </c>
      <c r="T3434" s="15">
        <v>0.74</v>
      </c>
      <c r="U3434" s="15">
        <v>9.41</v>
      </c>
      <c r="V3434" s="15">
        <v>20796</v>
      </c>
      <c r="W3434" s="15">
        <v>829696</v>
      </c>
      <c r="X3434" s="15">
        <v>195690</v>
      </c>
      <c r="Y3434" s="15">
        <v>-634006</v>
      </c>
      <c r="Z3434" s="15">
        <v>10781</v>
      </c>
      <c r="AA3434" s="15">
        <v>0.873</v>
      </c>
      <c r="AB3434" s="15">
        <v>46.3</v>
      </c>
    </row>
    <row r="3435" spans="1:28" ht="15" customHeight="1" x14ac:dyDescent="0.3">
      <c r="A3435" s="15" t="s">
        <v>3563</v>
      </c>
      <c r="B3435" s="15" t="s">
        <v>137</v>
      </c>
      <c r="C3435" s="15" t="s">
        <v>110</v>
      </c>
      <c r="D3435" s="15" t="s">
        <v>115</v>
      </c>
      <c r="E3435" s="15" t="s">
        <v>112</v>
      </c>
      <c r="F3435" s="15">
        <v>4.54</v>
      </c>
      <c r="G3435" s="15">
        <v>418</v>
      </c>
      <c r="H3435" s="15">
        <v>22.6</v>
      </c>
      <c r="I3435" s="15">
        <v>59.9</v>
      </c>
      <c r="J3435" s="15">
        <v>7.3</v>
      </c>
      <c r="K3435" s="15">
        <v>6.82</v>
      </c>
      <c r="L3435" s="15">
        <v>32.200000000000003</v>
      </c>
      <c r="M3435" s="15">
        <v>162.30000000000001</v>
      </c>
      <c r="N3435" s="15">
        <v>47.6</v>
      </c>
      <c r="O3435" s="15">
        <v>84.2</v>
      </c>
      <c r="P3435" s="15" t="s">
        <v>107</v>
      </c>
      <c r="Q3435" s="15">
        <v>174.3</v>
      </c>
      <c r="R3435" s="15">
        <v>2.66</v>
      </c>
      <c r="S3435" s="15">
        <v>0.93</v>
      </c>
      <c r="T3435" s="15">
        <v>2.42</v>
      </c>
      <c r="U3435" s="15">
        <v>10.99</v>
      </c>
      <c r="V3435" s="15">
        <v>19171</v>
      </c>
      <c r="W3435" s="15">
        <v>329696</v>
      </c>
      <c r="X3435" s="15">
        <v>210689</v>
      </c>
      <c r="Y3435" s="15">
        <v>-119007</v>
      </c>
      <c r="Z3435" s="15">
        <v>7938</v>
      </c>
      <c r="AA3435" s="15">
        <v>1.3839999999999999</v>
      </c>
      <c r="AB3435" s="15">
        <v>43.9</v>
      </c>
    </row>
    <row r="3436" spans="1:28" ht="15" customHeight="1" x14ac:dyDescent="0.3">
      <c r="A3436" s="15" t="s">
        <v>3564</v>
      </c>
      <c r="B3436" s="15" t="s">
        <v>98</v>
      </c>
      <c r="C3436" s="15" t="s">
        <v>123</v>
      </c>
      <c r="D3436" s="15" t="s">
        <v>100</v>
      </c>
      <c r="E3436" s="15" t="s">
        <v>101</v>
      </c>
      <c r="F3436" s="15">
        <v>1.45</v>
      </c>
      <c r="G3436" s="15">
        <v>903</v>
      </c>
      <c r="H3436" s="15">
        <v>31.3</v>
      </c>
      <c r="I3436" s="15">
        <v>57.2</v>
      </c>
      <c r="J3436" s="15">
        <v>6.6</v>
      </c>
      <c r="K3436" s="15">
        <v>6.36</v>
      </c>
      <c r="L3436" s="15">
        <v>34</v>
      </c>
      <c r="M3436" s="15">
        <v>110.6</v>
      </c>
      <c r="N3436" s="15">
        <v>58.7</v>
      </c>
      <c r="O3436" s="15">
        <v>70.7</v>
      </c>
      <c r="P3436" s="15" t="s">
        <v>116</v>
      </c>
      <c r="Q3436" s="15">
        <v>246.3</v>
      </c>
      <c r="R3436" s="15">
        <v>5.18</v>
      </c>
      <c r="S3436" s="15">
        <v>0.93</v>
      </c>
      <c r="T3436" s="15">
        <v>2.48</v>
      </c>
      <c r="U3436" s="15">
        <v>3.6</v>
      </c>
      <c r="V3436" s="15">
        <v>20143</v>
      </c>
      <c r="W3436" s="15">
        <v>102695</v>
      </c>
      <c r="X3436" s="15">
        <v>72515</v>
      </c>
      <c r="Y3436" s="15">
        <v>-30180</v>
      </c>
      <c r="Z3436" s="15">
        <v>443</v>
      </c>
      <c r="AA3436" s="15">
        <v>8.1259999999999994</v>
      </c>
      <c r="AB3436" s="15">
        <v>62.2</v>
      </c>
    </row>
    <row r="3437" spans="1:28" ht="15" customHeight="1" x14ac:dyDescent="0.3">
      <c r="A3437" s="15" t="s">
        <v>3565</v>
      </c>
      <c r="B3437" s="15" t="s">
        <v>118</v>
      </c>
      <c r="C3437" s="15" t="s">
        <v>105</v>
      </c>
      <c r="D3437" s="15" t="s">
        <v>115</v>
      </c>
      <c r="E3437" s="15" t="s">
        <v>112</v>
      </c>
      <c r="F3437" s="15">
        <v>2.79</v>
      </c>
      <c r="G3437" s="15">
        <v>107.8</v>
      </c>
      <c r="H3437" s="15">
        <v>25.8</v>
      </c>
      <c r="I3437" s="15">
        <v>57</v>
      </c>
      <c r="J3437" s="15">
        <v>9.1</v>
      </c>
      <c r="K3437" s="15">
        <v>7.45</v>
      </c>
      <c r="L3437" s="15">
        <v>24.6</v>
      </c>
      <c r="M3437" s="15">
        <v>158.69999999999999</v>
      </c>
      <c r="N3437" s="15">
        <v>62.4</v>
      </c>
      <c r="O3437" s="15">
        <v>72.8</v>
      </c>
      <c r="P3437" s="15" t="s">
        <v>102</v>
      </c>
      <c r="Q3437" s="15">
        <v>225.9</v>
      </c>
      <c r="R3437" s="15">
        <v>5.1100000000000003</v>
      </c>
      <c r="S3437" s="15">
        <v>0.69</v>
      </c>
      <c r="T3437" s="15">
        <v>1.55</v>
      </c>
      <c r="U3437" s="15">
        <v>4.32</v>
      </c>
      <c r="V3437" s="15">
        <v>23374</v>
      </c>
      <c r="W3437" s="15">
        <v>169375</v>
      </c>
      <c r="X3437" s="15">
        <v>100976</v>
      </c>
      <c r="Y3437" s="15">
        <v>-68399</v>
      </c>
      <c r="Z3437" s="15">
        <v>3965</v>
      </c>
      <c r="AA3437" s="15">
        <v>1.0900000000000001</v>
      </c>
      <c r="AB3437" s="15">
        <v>30.1</v>
      </c>
    </row>
    <row r="3438" spans="1:28" ht="15" customHeight="1" x14ac:dyDescent="0.3">
      <c r="A3438" s="15" t="s">
        <v>3566</v>
      </c>
      <c r="B3438" s="15" t="s">
        <v>122</v>
      </c>
      <c r="C3438" s="15" t="s">
        <v>152</v>
      </c>
      <c r="D3438" s="15" t="s">
        <v>106</v>
      </c>
      <c r="E3438" s="15" t="s">
        <v>112</v>
      </c>
      <c r="F3438" s="15">
        <v>5.62</v>
      </c>
      <c r="G3438" s="15">
        <v>246.8</v>
      </c>
      <c r="H3438" s="15">
        <v>31</v>
      </c>
      <c r="I3438" s="15">
        <v>52.1</v>
      </c>
      <c r="J3438" s="15">
        <v>7.4</v>
      </c>
      <c r="K3438" s="15">
        <v>6.44</v>
      </c>
      <c r="L3438" s="15">
        <v>20.2</v>
      </c>
      <c r="M3438" s="15">
        <v>73.8</v>
      </c>
      <c r="N3438" s="15">
        <v>68.599999999999994</v>
      </c>
      <c r="O3438" s="15">
        <v>139</v>
      </c>
      <c r="P3438" s="15" t="s">
        <v>116</v>
      </c>
      <c r="Q3438" s="15">
        <v>149.69999999999999</v>
      </c>
      <c r="R3438" s="15">
        <v>4.09</v>
      </c>
      <c r="S3438" s="15">
        <v>0.87</v>
      </c>
      <c r="T3438" s="15">
        <v>2.62</v>
      </c>
      <c r="U3438" s="15">
        <v>14.72</v>
      </c>
      <c r="V3438" s="15">
        <v>21906</v>
      </c>
      <c r="W3438" s="15">
        <v>392219</v>
      </c>
      <c r="X3438" s="15">
        <v>322456</v>
      </c>
      <c r="Y3438" s="15">
        <v>-69763</v>
      </c>
      <c r="Z3438" s="15">
        <v>1924</v>
      </c>
      <c r="AA3438" s="15">
        <v>7.6509999999999998</v>
      </c>
      <c r="AB3438" s="15">
        <v>50.2</v>
      </c>
    </row>
    <row r="3439" spans="1:28" ht="15" customHeight="1" x14ac:dyDescent="0.3">
      <c r="A3439" s="15" t="s">
        <v>3567</v>
      </c>
      <c r="B3439" s="15" t="s">
        <v>109</v>
      </c>
      <c r="C3439" s="15" t="s">
        <v>123</v>
      </c>
      <c r="D3439" s="15" t="s">
        <v>130</v>
      </c>
      <c r="E3439" s="15" t="s">
        <v>120</v>
      </c>
      <c r="F3439" s="15">
        <v>12.34</v>
      </c>
      <c r="G3439" s="15">
        <v>373.1</v>
      </c>
      <c r="H3439" s="15">
        <v>28.3</v>
      </c>
      <c r="I3439" s="15">
        <v>57.8</v>
      </c>
      <c r="J3439" s="15">
        <v>8.8000000000000007</v>
      </c>
      <c r="K3439" s="15">
        <v>6.57</v>
      </c>
      <c r="L3439" s="15">
        <v>25.1</v>
      </c>
      <c r="M3439" s="15">
        <v>75.400000000000006</v>
      </c>
      <c r="N3439" s="15">
        <v>33.700000000000003</v>
      </c>
      <c r="O3439" s="15">
        <v>107.1</v>
      </c>
      <c r="P3439" s="15" t="s">
        <v>116</v>
      </c>
      <c r="Q3439" s="15">
        <v>192.4</v>
      </c>
      <c r="R3439" s="15">
        <v>0.5</v>
      </c>
      <c r="S3439" s="15">
        <v>0.67</v>
      </c>
      <c r="T3439" s="15">
        <v>1.22</v>
      </c>
      <c r="U3439" s="15">
        <v>15.05</v>
      </c>
      <c r="V3439" s="15">
        <v>65607</v>
      </c>
      <c r="W3439" s="15">
        <v>846922</v>
      </c>
      <c r="X3439" s="15">
        <v>987385</v>
      </c>
      <c r="Y3439" s="15">
        <v>140463</v>
      </c>
      <c r="Z3439" s="15">
        <v>4417</v>
      </c>
      <c r="AA3439" s="15">
        <v>3.407</v>
      </c>
      <c r="AB3439" s="15">
        <v>58.5</v>
      </c>
    </row>
    <row r="3440" spans="1:28" ht="15" customHeight="1" x14ac:dyDescent="0.3">
      <c r="A3440" s="15" t="s">
        <v>3568</v>
      </c>
      <c r="B3440" s="15" t="s">
        <v>137</v>
      </c>
      <c r="C3440" s="15" t="s">
        <v>110</v>
      </c>
      <c r="D3440" s="15" t="s">
        <v>130</v>
      </c>
      <c r="E3440" s="15" t="s">
        <v>101</v>
      </c>
      <c r="F3440" s="15">
        <v>8.83</v>
      </c>
      <c r="G3440" s="15">
        <v>958.5</v>
      </c>
      <c r="H3440" s="15">
        <v>27.3</v>
      </c>
      <c r="I3440" s="15">
        <v>82</v>
      </c>
      <c r="J3440" s="15">
        <v>6.5</v>
      </c>
      <c r="K3440" s="15">
        <v>6.79</v>
      </c>
      <c r="L3440" s="15">
        <v>24.7</v>
      </c>
      <c r="M3440" s="15">
        <v>149.80000000000001</v>
      </c>
      <c r="N3440" s="15">
        <v>76.3</v>
      </c>
      <c r="O3440" s="15">
        <v>107.4</v>
      </c>
      <c r="P3440" s="15" t="s">
        <v>116</v>
      </c>
      <c r="Q3440" s="15">
        <v>189.1</v>
      </c>
      <c r="R3440" s="15">
        <v>5.52</v>
      </c>
      <c r="S3440" s="15">
        <v>0.73</v>
      </c>
      <c r="T3440" s="15">
        <v>2.0099999999999998</v>
      </c>
      <c r="U3440" s="15">
        <v>17.75</v>
      </c>
      <c r="V3440" s="15">
        <v>63350</v>
      </c>
      <c r="W3440" s="15">
        <v>576364</v>
      </c>
      <c r="X3440" s="15">
        <v>1124462</v>
      </c>
      <c r="Y3440" s="15">
        <v>548098</v>
      </c>
      <c r="Z3440" s="15">
        <v>3667</v>
      </c>
      <c r="AA3440" s="15">
        <v>4.84</v>
      </c>
      <c r="AB3440" s="15">
        <v>54.3</v>
      </c>
    </row>
    <row r="3441" spans="1:28" ht="15" customHeight="1" x14ac:dyDescent="0.3">
      <c r="A3441" s="15" t="s">
        <v>3569</v>
      </c>
      <c r="B3441" s="15" t="s">
        <v>104</v>
      </c>
      <c r="C3441" s="15" t="s">
        <v>119</v>
      </c>
      <c r="D3441" s="15" t="s">
        <v>111</v>
      </c>
      <c r="E3441" s="15" t="s">
        <v>112</v>
      </c>
      <c r="F3441" s="15">
        <v>12.48</v>
      </c>
      <c r="G3441" s="15">
        <v>348.9</v>
      </c>
      <c r="H3441" s="15">
        <v>24</v>
      </c>
      <c r="I3441" s="15">
        <v>52.9</v>
      </c>
      <c r="J3441" s="15">
        <v>7.8</v>
      </c>
      <c r="K3441" s="15">
        <v>7</v>
      </c>
      <c r="L3441" s="15">
        <v>32.6</v>
      </c>
      <c r="M3441" s="15">
        <v>121.2</v>
      </c>
      <c r="N3441" s="15">
        <v>58</v>
      </c>
      <c r="O3441" s="15">
        <v>79.400000000000006</v>
      </c>
      <c r="P3441" s="15" t="s">
        <v>102</v>
      </c>
      <c r="Q3441" s="15">
        <v>98.9</v>
      </c>
      <c r="R3441" s="15">
        <v>3.18</v>
      </c>
      <c r="S3441" s="15">
        <v>0.79</v>
      </c>
      <c r="T3441" s="15">
        <v>0.95</v>
      </c>
      <c r="U3441" s="15">
        <v>11.86</v>
      </c>
      <c r="V3441" s="15">
        <v>76756</v>
      </c>
      <c r="W3441" s="15">
        <v>684659</v>
      </c>
      <c r="X3441" s="15">
        <v>910326</v>
      </c>
      <c r="Y3441" s="15">
        <v>225667</v>
      </c>
      <c r="Z3441" s="15">
        <v>3972</v>
      </c>
      <c r="AA3441" s="15">
        <v>2.9860000000000002</v>
      </c>
      <c r="AB3441" s="15">
        <v>37.200000000000003</v>
      </c>
    </row>
    <row r="3442" spans="1:28" ht="15" customHeight="1" x14ac:dyDescent="0.3">
      <c r="A3442" s="15" t="s">
        <v>3570</v>
      </c>
      <c r="B3442" s="15" t="s">
        <v>137</v>
      </c>
      <c r="C3442" s="15" t="s">
        <v>114</v>
      </c>
      <c r="D3442" s="15" t="s">
        <v>177</v>
      </c>
      <c r="E3442" s="15" t="s">
        <v>112</v>
      </c>
      <c r="F3442" s="15">
        <v>7.81</v>
      </c>
      <c r="G3442" s="15">
        <v>328.9</v>
      </c>
      <c r="H3442" s="15">
        <v>26.8</v>
      </c>
      <c r="I3442" s="15">
        <v>63</v>
      </c>
      <c r="J3442" s="15">
        <v>8.1</v>
      </c>
      <c r="K3442" s="15">
        <v>6.67</v>
      </c>
      <c r="L3442" s="15">
        <v>24.9</v>
      </c>
      <c r="M3442" s="15">
        <v>75.5</v>
      </c>
      <c r="N3442" s="15">
        <v>63.9</v>
      </c>
      <c r="O3442" s="15">
        <v>114.9</v>
      </c>
      <c r="P3442" s="15" t="s">
        <v>107</v>
      </c>
      <c r="Q3442" s="15">
        <v>102.3</v>
      </c>
      <c r="R3442" s="15">
        <v>5.27</v>
      </c>
      <c r="S3442" s="15">
        <v>0.73</v>
      </c>
      <c r="T3442" s="15">
        <v>58.22</v>
      </c>
      <c r="U3442" s="15">
        <v>454.7</v>
      </c>
      <c r="V3442" s="15">
        <v>3548</v>
      </c>
      <c r="W3442" s="15">
        <v>506447</v>
      </c>
      <c r="X3442" s="15">
        <v>1613276</v>
      </c>
      <c r="Y3442" s="15">
        <v>1106829</v>
      </c>
      <c r="Z3442" s="15">
        <v>15761</v>
      </c>
      <c r="AA3442" s="15">
        <v>28.85</v>
      </c>
      <c r="AB3442" s="15">
        <v>51.4</v>
      </c>
    </row>
    <row r="3443" spans="1:28" ht="15" customHeight="1" x14ac:dyDescent="0.3">
      <c r="A3443" s="15" t="s">
        <v>3571</v>
      </c>
      <c r="B3443" s="15" t="s">
        <v>104</v>
      </c>
      <c r="C3443" s="15" t="s">
        <v>123</v>
      </c>
      <c r="D3443" s="15" t="s">
        <v>115</v>
      </c>
      <c r="E3443" s="15" t="s">
        <v>101</v>
      </c>
      <c r="F3443" s="15">
        <v>12.51</v>
      </c>
      <c r="G3443" s="15">
        <v>923.7</v>
      </c>
      <c r="H3443" s="15">
        <v>25.9</v>
      </c>
      <c r="I3443" s="15">
        <v>51.9</v>
      </c>
      <c r="J3443" s="15">
        <v>7.9</v>
      </c>
      <c r="K3443" s="15">
        <v>6.83</v>
      </c>
      <c r="L3443" s="15"/>
      <c r="M3443" s="15">
        <v>125.9</v>
      </c>
      <c r="N3443" s="15">
        <v>63.7</v>
      </c>
      <c r="O3443" s="15">
        <v>106.1</v>
      </c>
      <c r="P3443" s="15" t="s">
        <v>127</v>
      </c>
      <c r="Q3443" s="15">
        <v>211</v>
      </c>
      <c r="R3443" s="15">
        <v>3.95</v>
      </c>
      <c r="S3443" s="15">
        <v>0.76</v>
      </c>
      <c r="T3443" s="15">
        <v>4.47</v>
      </c>
      <c r="U3443" s="15">
        <v>55.92</v>
      </c>
      <c r="V3443" s="15">
        <v>20168</v>
      </c>
      <c r="W3443" s="15">
        <v>864383</v>
      </c>
      <c r="X3443" s="15">
        <v>1127795</v>
      </c>
      <c r="Y3443" s="15">
        <v>263412</v>
      </c>
      <c r="Z3443" s="15">
        <v>17327</v>
      </c>
      <c r="AA3443" s="15">
        <v>3.2269999999999999</v>
      </c>
      <c r="AB3443" s="15">
        <v>49</v>
      </c>
    </row>
    <row r="3444" spans="1:28" ht="15" customHeight="1" x14ac:dyDescent="0.3">
      <c r="A3444" s="15" t="s">
        <v>3572</v>
      </c>
      <c r="B3444" s="15" t="s">
        <v>122</v>
      </c>
      <c r="C3444" s="15" t="s">
        <v>105</v>
      </c>
      <c r="D3444" s="15" t="s">
        <v>132</v>
      </c>
      <c r="E3444" s="15" t="s">
        <v>101</v>
      </c>
      <c r="F3444" s="15">
        <v>12.15</v>
      </c>
      <c r="G3444" s="15">
        <v>759.3</v>
      </c>
      <c r="H3444" s="15">
        <v>30.8</v>
      </c>
      <c r="I3444" s="15">
        <v>70.2</v>
      </c>
      <c r="J3444" s="15">
        <v>6.6</v>
      </c>
      <c r="K3444" s="15">
        <v>6.59</v>
      </c>
      <c r="L3444" s="15">
        <v>34</v>
      </c>
      <c r="M3444" s="15">
        <v>93</v>
      </c>
      <c r="N3444" s="15">
        <v>65.400000000000006</v>
      </c>
      <c r="O3444" s="15">
        <v>82</v>
      </c>
      <c r="P3444" s="15" t="s">
        <v>127</v>
      </c>
      <c r="Q3444" s="15">
        <v>117</v>
      </c>
      <c r="R3444" s="15">
        <v>4.71</v>
      </c>
      <c r="S3444" s="15">
        <v>0.79</v>
      </c>
      <c r="T3444" s="15">
        <v>2.66</v>
      </c>
      <c r="U3444" s="15">
        <v>32.32</v>
      </c>
      <c r="V3444" s="15">
        <v>105900</v>
      </c>
      <c r="W3444" s="15">
        <v>788355</v>
      </c>
      <c r="X3444" s="15">
        <v>3422688</v>
      </c>
      <c r="Y3444" s="15">
        <v>2634333</v>
      </c>
      <c r="Z3444" s="15">
        <v>8678</v>
      </c>
      <c r="AA3444" s="15">
        <v>3.7240000000000002</v>
      </c>
      <c r="AB3444" s="15">
        <v>51</v>
      </c>
    </row>
    <row r="3445" spans="1:28" ht="15" customHeight="1" x14ac:dyDescent="0.3">
      <c r="A3445" s="15" t="s">
        <v>3573</v>
      </c>
      <c r="B3445" s="15" t="s">
        <v>118</v>
      </c>
      <c r="C3445" s="15" t="s">
        <v>119</v>
      </c>
      <c r="D3445" s="15" t="s">
        <v>111</v>
      </c>
      <c r="E3445" s="15" t="s">
        <v>112</v>
      </c>
      <c r="F3445" s="15">
        <v>4.63</v>
      </c>
      <c r="G3445" s="15">
        <v>453.5</v>
      </c>
      <c r="H3445" s="15">
        <v>18.7</v>
      </c>
      <c r="I3445" s="15">
        <v>69.400000000000006</v>
      </c>
      <c r="J3445" s="15">
        <v>8.3000000000000007</v>
      </c>
      <c r="K3445" s="15">
        <v>7.62</v>
      </c>
      <c r="L3445" s="15">
        <v>31.5</v>
      </c>
      <c r="M3445" s="15">
        <v>98.4</v>
      </c>
      <c r="N3445" s="15">
        <v>67.8</v>
      </c>
      <c r="O3445" s="15">
        <v>119.5</v>
      </c>
      <c r="P3445" s="15" t="s">
        <v>102</v>
      </c>
      <c r="Q3445" s="15">
        <v>163.80000000000001</v>
      </c>
      <c r="R3445" s="15">
        <v>5.22</v>
      </c>
      <c r="S3445" s="15">
        <v>0.98</v>
      </c>
      <c r="T3445" s="15">
        <v>0.35</v>
      </c>
      <c r="U3445" s="15">
        <v>1.62</v>
      </c>
      <c r="V3445" s="15">
        <v>73417</v>
      </c>
      <c r="W3445" s="15">
        <v>278240</v>
      </c>
      <c r="X3445" s="15">
        <v>118936</v>
      </c>
      <c r="Y3445" s="15">
        <v>-159304</v>
      </c>
      <c r="Z3445" s="15">
        <v>1486</v>
      </c>
      <c r="AA3445" s="15">
        <v>1.0900000000000001</v>
      </c>
      <c r="AB3445" s="15">
        <v>51.6</v>
      </c>
    </row>
    <row r="3446" spans="1:28" ht="15" customHeight="1" x14ac:dyDescent="0.3">
      <c r="A3446" s="15" t="s">
        <v>3574</v>
      </c>
      <c r="B3446" s="15" t="s">
        <v>118</v>
      </c>
      <c r="C3446" s="15" t="s">
        <v>114</v>
      </c>
      <c r="D3446" s="15" t="s">
        <v>132</v>
      </c>
      <c r="E3446" s="15" t="s">
        <v>112</v>
      </c>
      <c r="F3446" s="15">
        <v>4.45</v>
      </c>
      <c r="G3446" s="15">
        <v>320.8</v>
      </c>
      <c r="H3446" s="15">
        <v>22.2</v>
      </c>
      <c r="I3446" s="15">
        <v>52.9</v>
      </c>
      <c r="J3446" s="15">
        <v>8.9</v>
      </c>
      <c r="K3446" s="15">
        <v>6.42</v>
      </c>
      <c r="L3446" s="15">
        <v>20</v>
      </c>
      <c r="M3446" s="15">
        <v>97.1</v>
      </c>
      <c r="N3446" s="15">
        <v>61.9</v>
      </c>
      <c r="O3446" s="15">
        <v>91.8</v>
      </c>
      <c r="P3446" s="15" t="s">
        <v>116</v>
      </c>
      <c r="Q3446" s="15">
        <v>303</v>
      </c>
      <c r="R3446" s="15">
        <v>2.74</v>
      </c>
      <c r="S3446" s="15">
        <v>0.8</v>
      </c>
      <c r="T3446" s="15">
        <v>1.64</v>
      </c>
      <c r="U3446" s="15">
        <v>7.3</v>
      </c>
      <c r="V3446" s="15">
        <v>106784</v>
      </c>
      <c r="W3446" s="15">
        <v>337451</v>
      </c>
      <c r="X3446" s="15">
        <v>779523</v>
      </c>
      <c r="Y3446" s="15">
        <v>442072</v>
      </c>
      <c r="Z3446" s="15">
        <v>1264</v>
      </c>
      <c r="AA3446" s="15">
        <v>5.7750000000000004</v>
      </c>
      <c r="AB3446" s="15">
        <v>40.299999999999997</v>
      </c>
    </row>
    <row r="3447" spans="1:28" ht="15" customHeight="1" x14ac:dyDescent="0.3">
      <c r="A3447" s="15" t="s">
        <v>3575</v>
      </c>
      <c r="B3447" s="15" t="s">
        <v>98</v>
      </c>
      <c r="C3447" s="15" t="s">
        <v>152</v>
      </c>
      <c r="D3447" s="15" t="s">
        <v>100</v>
      </c>
      <c r="E3447" s="15" t="s">
        <v>101</v>
      </c>
      <c r="F3447" s="15">
        <v>4.04</v>
      </c>
      <c r="G3447" s="15">
        <v>1006.6</v>
      </c>
      <c r="H3447" s="15">
        <v>28.1</v>
      </c>
      <c r="I3447" s="15">
        <v>85.5</v>
      </c>
      <c r="J3447" s="15">
        <v>8</v>
      </c>
      <c r="K3447" s="15">
        <v>5.94</v>
      </c>
      <c r="L3447" s="15"/>
      <c r="M3447" s="15">
        <v>108.1</v>
      </c>
      <c r="N3447" s="15">
        <v>48.7</v>
      </c>
      <c r="O3447" s="15">
        <v>131.6</v>
      </c>
      <c r="P3447" s="15" t="s">
        <v>107</v>
      </c>
      <c r="Q3447" s="15">
        <v>216.5</v>
      </c>
      <c r="R3447" s="15">
        <v>5.34</v>
      </c>
      <c r="S3447" s="15">
        <v>0.81</v>
      </c>
      <c r="T3447" s="15">
        <v>1.63</v>
      </c>
      <c r="U3447" s="15">
        <v>6.59</v>
      </c>
      <c r="V3447" s="15">
        <v>24960</v>
      </c>
      <c r="W3447" s="15">
        <v>350513</v>
      </c>
      <c r="X3447" s="15">
        <v>164486</v>
      </c>
      <c r="Y3447" s="15">
        <v>-186027</v>
      </c>
      <c r="Z3447" s="15">
        <v>2182</v>
      </c>
      <c r="AA3447" s="15">
        <v>3.02</v>
      </c>
      <c r="AB3447" s="15">
        <v>67.099999999999994</v>
      </c>
    </row>
    <row r="3448" spans="1:28" ht="15" customHeight="1" x14ac:dyDescent="0.3">
      <c r="A3448" s="15" t="s">
        <v>3576</v>
      </c>
      <c r="B3448" s="15" t="s">
        <v>146</v>
      </c>
      <c r="C3448" s="15" t="s">
        <v>134</v>
      </c>
      <c r="D3448" s="15" t="s">
        <v>144</v>
      </c>
      <c r="E3448" s="15" t="s">
        <v>120</v>
      </c>
      <c r="F3448" s="15">
        <v>6.01</v>
      </c>
      <c r="G3448" s="15">
        <v>339.4</v>
      </c>
      <c r="H3448" s="15">
        <v>36.799999999999997</v>
      </c>
      <c r="I3448" s="15">
        <v>43.3</v>
      </c>
      <c r="J3448" s="15">
        <v>8.8000000000000007</v>
      </c>
      <c r="K3448" s="15">
        <v>6.41</v>
      </c>
      <c r="L3448" s="15">
        <v>17</v>
      </c>
      <c r="M3448" s="15">
        <v>125.9</v>
      </c>
      <c r="N3448" s="15">
        <v>48.7</v>
      </c>
      <c r="O3448" s="15">
        <v>124.5</v>
      </c>
      <c r="P3448" s="15" t="s">
        <v>107</v>
      </c>
      <c r="Q3448" s="15">
        <v>154.19999999999999</v>
      </c>
      <c r="R3448" s="15">
        <v>2.89</v>
      </c>
      <c r="S3448" s="15">
        <v>0.96</v>
      </c>
      <c r="T3448" s="15">
        <v>1.1299999999999999</v>
      </c>
      <c r="U3448" s="15">
        <v>6.79</v>
      </c>
      <c r="V3448" s="15">
        <v>54314</v>
      </c>
      <c r="W3448" s="15">
        <v>370439</v>
      </c>
      <c r="X3448" s="15">
        <v>368792</v>
      </c>
      <c r="Y3448" s="15">
        <v>-1647</v>
      </c>
      <c r="Z3448" s="15">
        <v>3913</v>
      </c>
      <c r="AA3448" s="15">
        <v>1.7350000000000001</v>
      </c>
      <c r="AB3448" s="15">
        <v>53.8</v>
      </c>
    </row>
    <row r="3449" spans="1:28" ht="15" customHeight="1" x14ac:dyDescent="0.3">
      <c r="A3449" s="15" t="s">
        <v>3577</v>
      </c>
      <c r="B3449" s="15" t="s">
        <v>126</v>
      </c>
      <c r="C3449" s="15" t="s">
        <v>105</v>
      </c>
      <c r="D3449" s="15" t="s">
        <v>100</v>
      </c>
      <c r="E3449" s="15" t="s">
        <v>112</v>
      </c>
      <c r="F3449" s="15">
        <v>2.33</v>
      </c>
      <c r="G3449" s="15">
        <v>419.1</v>
      </c>
      <c r="H3449" s="15">
        <v>26.7</v>
      </c>
      <c r="I3449" s="15">
        <v>54.2</v>
      </c>
      <c r="J3449" s="15">
        <v>7.8</v>
      </c>
      <c r="K3449" s="15">
        <v>6.51</v>
      </c>
      <c r="L3449" s="15">
        <v>16.399999999999999</v>
      </c>
      <c r="M3449" s="15">
        <v>104.7</v>
      </c>
      <c r="N3449" s="15">
        <v>53.3</v>
      </c>
      <c r="O3449" s="15">
        <v>84.5</v>
      </c>
      <c r="P3449" s="15" t="s">
        <v>116</v>
      </c>
      <c r="Q3449" s="15">
        <v>141.1</v>
      </c>
      <c r="R3449" s="15">
        <v>6.74</v>
      </c>
      <c r="S3449" s="15">
        <v>0.96</v>
      </c>
      <c r="T3449" s="15">
        <v>2.37</v>
      </c>
      <c r="U3449" s="15">
        <v>5.52</v>
      </c>
      <c r="V3449" s="15">
        <v>21269</v>
      </c>
      <c r="W3449" s="15">
        <v>148352</v>
      </c>
      <c r="X3449" s="15">
        <v>117405</v>
      </c>
      <c r="Y3449" s="15">
        <v>-30947</v>
      </c>
      <c r="Z3449" s="15">
        <v>590</v>
      </c>
      <c r="AA3449" s="15">
        <v>9.3559999999999999</v>
      </c>
      <c r="AB3449" s="15">
        <v>31.3</v>
      </c>
    </row>
    <row r="3450" spans="1:28" ht="15" customHeight="1" x14ac:dyDescent="0.3">
      <c r="A3450" s="15" t="s">
        <v>3578</v>
      </c>
      <c r="B3450" s="15" t="s">
        <v>126</v>
      </c>
      <c r="C3450" s="15" t="s">
        <v>105</v>
      </c>
      <c r="D3450" s="15" t="s">
        <v>130</v>
      </c>
      <c r="E3450" s="15" t="s">
        <v>101</v>
      </c>
      <c r="F3450" s="15">
        <v>13.11</v>
      </c>
      <c r="G3450" s="15">
        <v>742.2</v>
      </c>
      <c r="H3450" s="15">
        <v>30.4</v>
      </c>
      <c r="I3450" s="15">
        <v>85.3</v>
      </c>
      <c r="J3450" s="15">
        <v>8.1</v>
      </c>
      <c r="K3450" s="15">
        <v>7.62</v>
      </c>
      <c r="L3450" s="15">
        <v>28.6</v>
      </c>
      <c r="M3450" s="15">
        <v>144.4</v>
      </c>
      <c r="N3450" s="15">
        <v>48.9</v>
      </c>
      <c r="O3450" s="15">
        <v>80.8</v>
      </c>
      <c r="P3450" s="15" t="s">
        <v>107</v>
      </c>
      <c r="Q3450" s="15">
        <v>140.80000000000001</v>
      </c>
      <c r="R3450" s="15">
        <v>6.19</v>
      </c>
      <c r="S3450" s="15">
        <v>0.96</v>
      </c>
      <c r="T3450" s="15">
        <v>0.75</v>
      </c>
      <c r="U3450" s="15">
        <v>9.83</v>
      </c>
      <c r="V3450" s="15">
        <v>60198</v>
      </c>
      <c r="W3450" s="15">
        <v>763152</v>
      </c>
      <c r="X3450" s="15">
        <v>591746</v>
      </c>
      <c r="Y3450" s="15">
        <v>-171406</v>
      </c>
      <c r="Z3450" s="15">
        <v>11244</v>
      </c>
      <c r="AA3450" s="15">
        <v>0.874</v>
      </c>
      <c r="AB3450" s="15">
        <v>44.1</v>
      </c>
    </row>
    <row r="3451" spans="1:28" ht="15" customHeight="1" x14ac:dyDescent="0.3">
      <c r="A3451" s="15" t="s">
        <v>3579</v>
      </c>
      <c r="B3451" s="15" t="s">
        <v>98</v>
      </c>
      <c r="C3451" s="15" t="s">
        <v>99</v>
      </c>
      <c r="D3451" s="15" t="s">
        <v>111</v>
      </c>
      <c r="E3451" s="15" t="s">
        <v>112</v>
      </c>
      <c r="F3451" s="15">
        <v>10.24</v>
      </c>
      <c r="G3451" s="15">
        <v>80</v>
      </c>
      <c r="H3451" s="15">
        <v>18.899999999999999</v>
      </c>
      <c r="I3451" s="15">
        <v>56.7</v>
      </c>
      <c r="J3451" s="15">
        <v>7.8</v>
      </c>
      <c r="K3451" s="15">
        <v>7.7</v>
      </c>
      <c r="L3451" s="15">
        <v>24.6</v>
      </c>
      <c r="M3451" s="15">
        <v>130</v>
      </c>
      <c r="N3451" s="15">
        <v>52</v>
      </c>
      <c r="O3451" s="15">
        <v>136.30000000000001</v>
      </c>
      <c r="P3451" s="15" t="s">
        <v>127</v>
      </c>
      <c r="Q3451" s="15">
        <v>87.7</v>
      </c>
      <c r="R3451" s="15">
        <v>3.05</v>
      </c>
      <c r="S3451" s="15">
        <v>0.7</v>
      </c>
      <c r="T3451" s="15">
        <v>0.3</v>
      </c>
      <c r="U3451" s="15">
        <v>3.07</v>
      </c>
      <c r="V3451" s="15">
        <v>65927</v>
      </c>
      <c r="W3451" s="15">
        <v>698350</v>
      </c>
      <c r="X3451" s="15">
        <v>202396</v>
      </c>
      <c r="Y3451" s="15">
        <v>-495954</v>
      </c>
      <c r="Z3451" s="15">
        <v>3886</v>
      </c>
      <c r="AA3451" s="15">
        <v>0.79</v>
      </c>
      <c r="AB3451" s="15">
        <v>42.6</v>
      </c>
    </row>
    <row r="3452" spans="1:28" ht="15" customHeight="1" x14ac:dyDescent="0.3">
      <c r="A3452" s="15" t="s">
        <v>3580</v>
      </c>
      <c r="B3452" s="15" t="s">
        <v>137</v>
      </c>
      <c r="C3452" s="15" t="s">
        <v>123</v>
      </c>
      <c r="D3452" s="15" t="s">
        <v>115</v>
      </c>
      <c r="E3452" s="15" t="s">
        <v>120</v>
      </c>
      <c r="F3452" s="15">
        <v>3.73</v>
      </c>
      <c r="G3452" s="15">
        <v>559.29999999999995</v>
      </c>
      <c r="H3452" s="15">
        <v>33.6</v>
      </c>
      <c r="I3452" s="15">
        <v>55</v>
      </c>
      <c r="J3452" s="15">
        <v>6.7</v>
      </c>
      <c r="K3452" s="15">
        <v>7.52</v>
      </c>
      <c r="L3452" s="15">
        <v>21</v>
      </c>
      <c r="M3452" s="15">
        <v>142.5</v>
      </c>
      <c r="N3452" s="15">
        <v>60.2</v>
      </c>
      <c r="O3452" s="15">
        <v>84.7</v>
      </c>
      <c r="P3452" s="15" t="s">
        <v>102</v>
      </c>
      <c r="Q3452" s="15">
        <v>249.9</v>
      </c>
      <c r="R3452" s="15">
        <v>4.82</v>
      </c>
      <c r="S3452" s="15">
        <v>0.66</v>
      </c>
      <c r="T3452" s="15">
        <v>1.52</v>
      </c>
      <c r="U3452" s="15">
        <v>5.67</v>
      </c>
      <c r="V3452" s="15">
        <v>23211</v>
      </c>
      <c r="W3452" s="15">
        <v>292940</v>
      </c>
      <c r="X3452" s="15">
        <v>131606</v>
      </c>
      <c r="Y3452" s="15">
        <v>-161334</v>
      </c>
      <c r="Z3452" s="15">
        <v>5740</v>
      </c>
      <c r="AA3452" s="15">
        <v>0.98799999999999999</v>
      </c>
      <c r="AB3452" s="15">
        <v>38.6</v>
      </c>
    </row>
    <row r="3453" spans="1:28" ht="15" customHeight="1" x14ac:dyDescent="0.3">
      <c r="A3453" s="15" t="s">
        <v>3581</v>
      </c>
      <c r="B3453" s="15" t="s">
        <v>122</v>
      </c>
      <c r="C3453" s="15" t="s">
        <v>123</v>
      </c>
      <c r="D3453" s="15" t="s">
        <v>106</v>
      </c>
      <c r="E3453" s="15" t="s">
        <v>101</v>
      </c>
      <c r="F3453" s="15">
        <v>12.55</v>
      </c>
      <c r="G3453" s="15">
        <v>635.79999999999995</v>
      </c>
      <c r="H3453" s="15">
        <v>25.7</v>
      </c>
      <c r="I3453" s="15">
        <v>59.5</v>
      </c>
      <c r="J3453" s="15">
        <v>5</v>
      </c>
      <c r="K3453" s="15">
        <v>6.5</v>
      </c>
      <c r="L3453" s="15">
        <v>32.6</v>
      </c>
      <c r="M3453" s="15">
        <v>109.6</v>
      </c>
      <c r="N3453" s="15">
        <v>42.6</v>
      </c>
      <c r="O3453" s="15">
        <v>133.5</v>
      </c>
      <c r="P3453" s="15" t="s">
        <v>102</v>
      </c>
      <c r="Q3453" s="15">
        <v>173</v>
      </c>
      <c r="R3453" s="15">
        <v>5.98</v>
      </c>
      <c r="S3453" s="15">
        <v>0.86</v>
      </c>
      <c r="T3453" s="15">
        <v>3.72</v>
      </c>
      <c r="U3453" s="15">
        <v>46.69</v>
      </c>
      <c r="V3453" s="15">
        <v>15934</v>
      </c>
      <c r="W3453" s="15">
        <v>997273</v>
      </c>
      <c r="X3453" s="15">
        <v>743958</v>
      </c>
      <c r="Y3453" s="15">
        <v>-253315</v>
      </c>
      <c r="Z3453" s="15">
        <v>6992</v>
      </c>
      <c r="AA3453" s="15">
        <v>6.6779999999999999</v>
      </c>
      <c r="AB3453" s="15">
        <v>39.200000000000003</v>
      </c>
    </row>
    <row r="3454" spans="1:28" ht="15" customHeight="1" x14ac:dyDescent="0.3">
      <c r="A3454" s="15" t="s">
        <v>3582</v>
      </c>
      <c r="B3454" s="15" t="s">
        <v>122</v>
      </c>
      <c r="C3454" s="15" t="s">
        <v>110</v>
      </c>
      <c r="D3454" s="15" t="s">
        <v>132</v>
      </c>
      <c r="E3454" s="15" t="s">
        <v>101</v>
      </c>
      <c r="F3454" s="15">
        <v>11.88</v>
      </c>
      <c r="G3454" s="15">
        <v>896.9</v>
      </c>
      <c r="H3454" s="15">
        <v>27.4</v>
      </c>
      <c r="I3454" s="15">
        <v>68.5</v>
      </c>
      <c r="J3454" s="15">
        <v>6.4</v>
      </c>
      <c r="K3454" s="15">
        <v>6.78</v>
      </c>
      <c r="L3454" s="15">
        <v>33.4</v>
      </c>
      <c r="M3454" s="15">
        <v>94.7</v>
      </c>
      <c r="N3454" s="15">
        <v>43.7</v>
      </c>
      <c r="O3454" s="15">
        <v>106.4</v>
      </c>
      <c r="P3454" s="15" t="s">
        <v>127</v>
      </c>
      <c r="Q3454" s="15">
        <v>197.6</v>
      </c>
      <c r="R3454" s="15">
        <v>0.5</v>
      </c>
      <c r="S3454" s="15">
        <v>0.76</v>
      </c>
      <c r="T3454" s="15">
        <v>2.84</v>
      </c>
      <c r="U3454" s="15">
        <v>33.74</v>
      </c>
      <c r="V3454" s="15">
        <v>100554</v>
      </c>
      <c r="W3454" s="15">
        <v>561010</v>
      </c>
      <c r="X3454" s="15">
        <v>3392692</v>
      </c>
      <c r="Y3454" s="15">
        <v>2831682</v>
      </c>
      <c r="Z3454" s="15">
        <v>7518</v>
      </c>
      <c r="AA3454" s="15">
        <v>4.4880000000000004</v>
      </c>
      <c r="AB3454" s="15">
        <v>61</v>
      </c>
    </row>
    <row r="3455" spans="1:28" ht="15" customHeight="1" x14ac:dyDescent="0.3">
      <c r="A3455" s="15" t="s">
        <v>3583</v>
      </c>
      <c r="B3455" s="15" t="s">
        <v>146</v>
      </c>
      <c r="C3455" s="15" t="s">
        <v>134</v>
      </c>
      <c r="D3455" s="15" t="s">
        <v>100</v>
      </c>
      <c r="E3455" s="15" t="s">
        <v>101</v>
      </c>
      <c r="F3455" s="15">
        <v>14.95</v>
      </c>
      <c r="G3455" s="15">
        <v>884.5</v>
      </c>
      <c r="H3455" s="15">
        <v>28.8</v>
      </c>
      <c r="I3455" s="15">
        <v>80.5</v>
      </c>
      <c r="J3455" s="15">
        <v>8.1</v>
      </c>
      <c r="K3455" s="15">
        <v>6.39</v>
      </c>
      <c r="L3455" s="15">
        <v>35.5</v>
      </c>
      <c r="M3455" s="15">
        <v>109.3</v>
      </c>
      <c r="N3455" s="15">
        <v>30</v>
      </c>
      <c r="O3455" s="15">
        <v>65.599999999999994</v>
      </c>
      <c r="P3455" s="15" t="s">
        <v>127</v>
      </c>
      <c r="Q3455" s="15">
        <v>95.4</v>
      </c>
      <c r="R3455" s="15">
        <v>4.33</v>
      </c>
      <c r="S3455" s="15">
        <v>0.84</v>
      </c>
      <c r="T3455" s="15">
        <v>2.57</v>
      </c>
      <c r="U3455" s="15">
        <v>38.42</v>
      </c>
      <c r="V3455" s="15">
        <v>23944</v>
      </c>
      <c r="W3455" s="15">
        <v>935604</v>
      </c>
      <c r="X3455" s="15">
        <v>919928</v>
      </c>
      <c r="Y3455" s="15">
        <v>-15676</v>
      </c>
      <c r="Z3455" s="15">
        <v>7913</v>
      </c>
      <c r="AA3455" s="15">
        <v>4.8550000000000004</v>
      </c>
      <c r="AB3455" s="15">
        <v>54.7</v>
      </c>
    </row>
    <row r="3456" spans="1:28" ht="15" customHeight="1" x14ac:dyDescent="0.3">
      <c r="A3456" s="15" t="s">
        <v>3584</v>
      </c>
      <c r="B3456" s="15" t="s">
        <v>104</v>
      </c>
      <c r="C3456" s="15" t="s">
        <v>123</v>
      </c>
      <c r="D3456" s="15" t="s">
        <v>106</v>
      </c>
      <c r="E3456" s="15" t="s">
        <v>112</v>
      </c>
      <c r="F3456" s="15">
        <v>7.76</v>
      </c>
      <c r="G3456" s="15">
        <v>441.4</v>
      </c>
      <c r="H3456" s="15">
        <v>21.1</v>
      </c>
      <c r="I3456" s="15">
        <v>52.8</v>
      </c>
      <c r="J3456" s="15">
        <v>7.1</v>
      </c>
      <c r="K3456" s="15">
        <v>6.52</v>
      </c>
      <c r="L3456" s="15"/>
      <c r="M3456" s="15">
        <v>156.9</v>
      </c>
      <c r="N3456" s="15">
        <v>41.6</v>
      </c>
      <c r="O3456" s="15">
        <v>107.8</v>
      </c>
      <c r="P3456" s="15" t="s">
        <v>107</v>
      </c>
      <c r="Q3456" s="15">
        <v>203.7</v>
      </c>
      <c r="R3456" s="15">
        <v>2.63</v>
      </c>
      <c r="S3456" s="15">
        <v>0.85</v>
      </c>
      <c r="T3456" s="15">
        <v>2.84</v>
      </c>
      <c r="U3456" s="15">
        <v>22.04</v>
      </c>
      <c r="V3456" s="15">
        <v>22571</v>
      </c>
      <c r="W3456" s="15">
        <v>571253</v>
      </c>
      <c r="X3456" s="15">
        <v>497465</v>
      </c>
      <c r="Y3456" s="15">
        <v>-73788</v>
      </c>
      <c r="Z3456" s="15">
        <v>6067</v>
      </c>
      <c r="AA3456" s="15">
        <v>3.633</v>
      </c>
      <c r="AB3456" s="15">
        <v>49.3</v>
      </c>
    </row>
    <row r="3457" spans="1:28" ht="15" customHeight="1" x14ac:dyDescent="0.3">
      <c r="A3457" s="15" t="s">
        <v>3585</v>
      </c>
      <c r="B3457" s="15" t="s">
        <v>98</v>
      </c>
      <c r="C3457" s="15" t="s">
        <v>114</v>
      </c>
      <c r="D3457" s="15" t="s">
        <v>111</v>
      </c>
      <c r="E3457" s="15" t="s">
        <v>112</v>
      </c>
      <c r="F3457" s="15">
        <v>8.56</v>
      </c>
      <c r="G3457" s="15">
        <v>687.7</v>
      </c>
      <c r="H3457" s="15">
        <v>21.6</v>
      </c>
      <c r="I3457" s="15">
        <v>61.4</v>
      </c>
      <c r="J3457" s="15">
        <v>7.9</v>
      </c>
      <c r="K3457" s="15">
        <v>7.26</v>
      </c>
      <c r="L3457" s="15">
        <v>27.8</v>
      </c>
      <c r="M3457" s="15">
        <v>119.7</v>
      </c>
      <c r="N3457" s="15">
        <v>54.4</v>
      </c>
      <c r="O3457" s="15">
        <v>30</v>
      </c>
      <c r="P3457" s="15" t="s">
        <v>116</v>
      </c>
      <c r="Q3457" s="15">
        <v>140.4</v>
      </c>
      <c r="R3457" s="15">
        <v>3.45</v>
      </c>
      <c r="S3457" s="15">
        <v>0.69</v>
      </c>
      <c r="T3457" s="15">
        <v>0.62</v>
      </c>
      <c r="U3457" s="15">
        <v>5.31</v>
      </c>
      <c r="V3457" s="15">
        <v>76062</v>
      </c>
      <c r="W3457" s="15">
        <v>518396</v>
      </c>
      <c r="X3457" s="15">
        <v>403889</v>
      </c>
      <c r="Y3457" s="15">
        <v>-114507</v>
      </c>
      <c r="Z3457" s="15">
        <v>1619</v>
      </c>
      <c r="AA3457" s="15">
        <v>3.28</v>
      </c>
      <c r="AB3457" s="15">
        <v>42.9</v>
      </c>
    </row>
    <row r="3458" spans="1:28" ht="15" customHeight="1" x14ac:dyDescent="0.3">
      <c r="A3458" s="15" t="s">
        <v>3586</v>
      </c>
      <c r="B3458" s="15" t="s">
        <v>137</v>
      </c>
      <c r="C3458" s="15" t="s">
        <v>129</v>
      </c>
      <c r="D3458" s="15" t="s">
        <v>106</v>
      </c>
      <c r="E3458" s="15" t="s">
        <v>120</v>
      </c>
      <c r="F3458" s="15">
        <v>14.89</v>
      </c>
      <c r="G3458" s="15">
        <v>656.5</v>
      </c>
      <c r="H3458" s="15">
        <v>33.5</v>
      </c>
      <c r="I3458" s="15">
        <v>44.4</v>
      </c>
      <c r="J3458" s="15">
        <v>8.4</v>
      </c>
      <c r="K3458" s="15">
        <v>5.96</v>
      </c>
      <c r="L3458" s="15">
        <v>31.4</v>
      </c>
      <c r="M3458" s="15">
        <v>159.80000000000001</v>
      </c>
      <c r="N3458" s="15">
        <v>46.8</v>
      </c>
      <c r="O3458" s="15">
        <v>133.30000000000001</v>
      </c>
      <c r="P3458" s="15" t="s">
        <v>116</v>
      </c>
      <c r="Q3458" s="15">
        <v>151.5</v>
      </c>
      <c r="R3458" s="15">
        <v>6.43</v>
      </c>
      <c r="S3458" s="15">
        <v>0.68</v>
      </c>
      <c r="T3458" s="15">
        <v>1.61</v>
      </c>
      <c r="U3458" s="15">
        <v>23.97</v>
      </c>
      <c r="V3458" s="15">
        <v>15238</v>
      </c>
      <c r="W3458" s="15">
        <v>711758</v>
      </c>
      <c r="X3458" s="15">
        <v>365255</v>
      </c>
      <c r="Y3458" s="15">
        <v>-346503</v>
      </c>
      <c r="Z3458" s="15">
        <v>4735</v>
      </c>
      <c r="AA3458" s="15">
        <v>5.0620000000000003</v>
      </c>
      <c r="AB3458" s="15">
        <v>36.1</v>
      </c>
    </row>
    <row r="3459" spans="1:28" ht="15" customHeight="1" x14ac:dyDescent="0.3">
      <c r="A3459" s="15" t="s">
        <v>3587</v>
      </c>
      <c r="B3459" s="15" t="s">
        <v>126</v>
      </c>
      <c r="C3459" s="15" t="s">
        <v>114</v>
      </c>
      <c r="D3459" s="15" t="s">
        <v>177</v>
      </c>
      <c r="E3459" s="15" t="s">
        <v>112</v>
      </c>
      <c r="F3459" s="15">
        <v>8.9</v>
      </c>
      <c r="G3459" s="15">
        <v>407.7</v>
      </c>
      <c r="H3459" s="15">
        <v>23.6</v>
      </c>
      <c r="I3459" s="15">
        <v>61.3</v>
      </c>
      <c r="J3459" s="15">
        <v>7.9</v>
      </c>
      <c r="K3459" s="15">
        <v>5.2</v>
      </c>
      <c r="L3459" s="15">
        <v>21.6</v>
      </c>
      <c r="M3459" s="15">
        <v>73.7</v>
      </c>
      <c r="N3459" s="15">
        <v>36.9</v>
      </c>
      <c r="O3459" s="15">
        <v>62.7</v>
      </c>
      <c r="P3459" s="15" t="s">
        <v>116</v>
      </c>
      <c r="Q3459" s="15">
        <v>260.39999999999998</v>
      </c>
      <c r="R3459" s="15">
        <v>5.36</v>
      </c>
      <c r="S3459" s="15">
        <v>0.98</v>
      </c>
      <c r="T3459" s="15">
        <v>2.63</v>
      </c>
      <c r="U3459" s="15">
        <v>23.41</v>
      </c>
      <c r="V3459" s="15">
        <v>3606</v>
      </c>
      <c r="W3459" s="15">
        <v>706465</v>
      </c>
      <c r="X3459" s="15">
        <v>84416</v>
      </c>
      <c r="Y3459" s="15">
        <v>-622049</v>
      </c>
      <c r="Z3459" s="15">
        <v>9081</v>
      </c>
      <c r="AA3459" s="15">
        <v>2.5779999999999998</v>
      </c>
      <c r="AB3459" s="15">
        <v>36.299999999999997</v>
      </c>
    </row>
    <row r="3460" spans="1:28" ht="15" customHeight="1" x14ac:dyDescent="0.3">
      <c r="A3460" s="15" t="s">
        <v>3588</v>
      </c>
      <c r="B3460" s="15" t="s">
        <v>118</v>
      </c>
      <c r="C3460" s="15" t="s">
        <v>114</v>
      </c>
      <c r="D3460" s="15" t="s">
        <v>115</v>
      </c>
      <c r="E3460" s="15" t="s">
        <v>112</v>
      </c>
      <c r="F3460" s="15">
        <v>3.87</v>
      </c>
      <c r="G3460" s="15">
        <v>366.8</v>
      </c>
      <c r="H3460" s="15">
        <v>23.8</v>
      </c>
      <c r="I3460" s="15">
        <v>42</v>
      </c>
      <c r="J3460" s="15">
        <v>6.9</v>
      </c>
      <c r="K3460" s="15">
        <v>6.76</v>
      </c>
      <c r="L3460" s="15">
        <v>34.5</v>
      </c>
      <c r="M3460" s="15">
        <v>125.4</v>
      </c>
      <c r="N3460" s="15">
        <v>45.8</v>
      </c>
      <c r="O3460" s="15">
        <v>99</v>
      </c>
      <c r="P3460" s="15" t="s">
        <v>116</v>
      </c>
      <c r="Q3460" s="15">
        <v>120.9</v>
      </c>
      <c r="R3460" s="15">
        <v>4.2699999999999996</v>
      </c>
      <c r="S3460" s="15">
        <v>0.79</v>
      </c>
      <c r="T3460" s="15">
        <v>2.91</v>
      </c>
      <c r="U3460" s="15">
        <v>11.26</v>
      </c>
      <c r="V3460" s="15">
        <v>17616</v>
      </c>
      <c r="W3460" s="15">
        <v>259240</v>
      </c>
      <c r="X3460" s="15">
        <v>198356</v>
      </c>
      <c r="Y3460" s="15">
        <v>-60884</v>
      </c>
      <c r="Z3460" s="15">
        <v>3138</v>
      </c>
      <c r="AA3460" s="15">
        <v>3.5880000000000001</v>
      </c>
      <c r="AB3460" s="15">
        <v>44.9</v>
      </c>
    </row>
    <row r="3461" spans="1:28" ht="15" customHeight="1" x14ac:dyDescent="0.3">
      <c r="A3461" s="15" t="s">
        <v>3589</v>
      </c>
      <c r="B3461" s="15" t="s">
        <v>122</v>
      </c>
      <c r="C3461" s="15" t="s">
        <v>119</v>
      </c>
      <c r="D3461" s="15" t="s">
        <v>130</v>
      </c>
      <c r="E3461" s="15" t="s">
        <v>112</v>
      </c>
      <c r="F3461" s="15">
        <v>3.58</v>
      </c>
      <c r="G3461" s="15">
        <v>710.7</v>
      </c>
      <c r="H3461" s="15">
        <v>21.6</v>
      </c>
      <c r="I3461" s="15">
        <v>58.7</v>
      </c>
      <c r="J3461" s="15">
        <v>9.3000000000000007</v>
      </c>
      <c r="K3461" s="15">
        <v>7.33</v>
      </c>
      <c r="L3461" s="15">
        <v>27.2</v>
      </c>
      <c r="M3461" s="15">
        <v>149</v>
      </c>
      <c r="N3461" s="15">
        <v>55.4</v>
      </c>
      <c r="O3461" s="15">
        <v>97</v>
      </c>
      <c r="P3461" s="15" t="s">
        <v>102</v>
      </c>
      <c r="Q3461" s="15">
        <v>187.5</v>
      </c>
      <c r="R3461" s="15">
        <v>7.96</v>
      </c>
      <c r="S3461" s="15">
        <v>0.92</v>
      </c>
      <c r="T3461" s="15">
        <v>1.29</v>
      </c>
      <c r="U3461" s="15">
        <v>4.62</v>
      </c>
      <c r="V3461" s="15">
        <v>77531</v>
      </c>
      <c r="W3461" s="15">
        <v>226478</v>
      </c>
      <c r="X3461" s="15">
        <v>358193</v>
      </c>
      <c r="Y3461" s="15">
        <v>131715</v>
      </c>
      <c r="Z3461" s="15">
        <v>2359</v>
      </c>
      <c r="AA3461" s="15">
        <v>1.958</v>
      </c>
      <c r="AB3461" s="15">
        <v>31.4</v>
      </c>
    </row>
    <row r="3462" spans="1:28" ht="15" customHeight="1" x14ac:dyDescent="0.3">
      <c r="A3462" s="15" t="s">
        <v>3590</v>
      </c>
      <c r="B3462" s="15" t="s">
        <v>109</v>
      </c>
      <c r="C3462" s="15" t="s">
        <v>123</v>
      </c>
      <c r="D3462" s="15" t="s">
        <v>100</v>
      </c>
      <c r="E3462" s="15" t="s">
        <v>112</v>
      </c>
      <c r="F3462" s="15">
        <v>5.86</v>
      </c>
      <c r="G3462" s="15">
        <v>543.9</v>
      </c>
      <c r="H3462" s="15">
        <v>26.2</v>
      </c>
      <c r="I3462" s="15">
        <v>60.6</v>
      </c>
      <c r="J3462" s="15">
        <v>5.7</v>
      </c>
      <c r="K3462" s="15">
        <v>6.71</v>
      </c>
      <c r="L3462" s="15">
        <v>27.8</v>
      </c>
      <c r="M3462" s="15">
        <v>114.3</v>
      </c>
      <c r="N3462" s="15">
        <v>64.5</v>
      </c>
      <c r="O3462" s="15">
        <v>160.5</v>
      </c>
      <c r="P3462" s="15" t="s">
        <v>116</v>
      </c>
      <c r="Q3462" s="15">
        <v>250.7</v>
      </c>
      <c r="R3462" s="15">
        <v>2.99</v>
      </c>
      <c r="S3462" s="15">
        <v>0.94</v>
      </c>
      <c r="T3462" s="15">
        <v>3.26</v>
      </c>
      <c r="U3462" s="15">
        <v>19.100000000000001</v>
      </c>
      <c r="V3462" s="15">
        <v>23303</v>
      </c>
      <c r="W3462" s="15">
        <v>391176</v>
      </c>
      <c r="X3462" s="15">
        <v>445087</v>
      </c>
      <c r="Y3462" s="15">
        <v>53911</v>
      </c>
      <c r="Z3462" s="15">
        <v>1675</v>
      </c>
      <c r="AA3462" s="15">
        <v>11.403</v>
      </c>
      <c r="AB3462" s="15">
        <v>50.3</v>
      </c>
    </row>
    <row r="3463" spans="1:28" ht="15" customHeight="1" x14ac:dyDescent="0.3">
      <c r="A3463" s="15" t="s">
        <v>3591</v>
      </c>
      <c r="B3463" s="15" t="s">
        <v>146</v>
      </c>
      <c r="C3463" s="15" t="s">
        <v>119</v>
      </c>
      <c r="D3463" s="15" t="s">
        <v>177</v>
      </c>
      <c r="E3463" s="15" t="s">
        <v>112</v>
      </c>
      <c r="F3463" s="15">
        <v>7.27</v>
      </c>
      <c r="G3463" s="15">
        <v>215.4</v>
      </c>
      <c r="H3463" s="15">
        <v>21.8</v>
      </c>
      <c r="I3463" s="15">
        <v>61.6</v>
      </c>
      <c r="J3463" s="15">
        <v>7.3</v>
      </c>
      <c r="K3463" s="15">
        <v>6.23</v>
      </c>
      <c r="L3463" s="15">
        <v>20.6</v>
      </c>
      <c r="M3463" s="15">
        <v>146.4</v>
      </c>
      <c r="N3463" s="15">
        <v>37.9</v>
      </c>
      <c r="O3463" s="15">
        <v>75.7</v>
      </c>
      <c r="P3463" s="15" t="s">
        <v>127</v>
      </c>
      <c r="Q3463" s="15">
        <v>40</v>
      </c>
      <c r="R3463" s="15">
        <v>4.5</v>
      </c>
      <c r="S3463" s="15">
        <v>0.8</v>
      </c>
      <c r="T3463" s="15">
        <v>43.67</v>
      </c>
      <c r="U3463" s="15">
        <v>317.48</v>
      </c>
      <c r="V3463" s="15">
        <v>3575</v>
      </c>
      <c r="W3463" s="15">
        <v>359117</v>
      </c>
      <c r="X3463" s="15">
        <v>1134991</v>
      </c>
      <c r="Y3463" s="15">
        <v>775874</v>
      </c>
      <c r="Z3463" s="15">
        <v>13798</v>
      </c>
      <c r="AA3463" s="15">
        <v>23.009</v>
      </c>
      <c r="AB3463" s="15">
        <v>32</v>
      </c>
    </row>
    <row r="3464" spans="1:28" ht="15" customHeight="1" x14ac:dyDescent="0.3">
      <c r="A3464" s="15" t="s">
        <v>3592</v>
      </c>
      <c r="B3464" s="15" t="s">
        <v>126</v>
      </c>
      <c r="C3464" s="15" t="s">
        <v>152</v>
      </c>
      <c r="D3464" s="15" t="s">
        <v>130</v>
      </c>
      <c r="E3464" s="15" t="s">
        <v>112</v>
      </c>
      <c r="F3464" s="15">
        <v>9.94</v>
      </c>
      <c r="G3464" s="15">
        <v>471.3</v>
      </c>
      <c r="H3464" s="15">
        <v>20.5</v>
      </c>
      <c r="I3464" s="15">
        <v>53.6</v>
      </c>
      <c r="J3464" s="15">
        <v>9.6999999999999993</v>
      </c>
      <c r="K3464" s="15">
        <v>6.31</v>
      </c>
      <c r="L3464" s="15">
        <v>24.6</v>
      </c>
      <c r="M3464" s="15">
        <v>129.9</v>
      </c>
      <c r="N3464" s="15">
        <v>90</v>
      </c>
      <c r="O3464" s="15">
        <v>116.9</v>
      </c>
      <c r="P3464" s="15" t="s">
        <v>127</v>
      </c>
      <c r="Q3464" s="15">
        <v>294.10000000000002</v>
      </c>
      <c r="R3464" s="15">
        <v>6.99</v>
      </c>
      <c r="S3464" s="15">
        <v>0.8</v>
      </c>
      <c r="T3464" s="15">
        <v>1.2</v>
      </c>
      <c r="U3464" s="15">
        <v>11.93</v>
      </c>
      <c r="V3464" s="15">
        <v>68927</v>
      </c>
      <c r="W3464" s="15">
        <v>833285</v>
      </c>
      <c r="X3464" s="15">
        <v>822299</v>
      </c>
      <c r="Y3464" s="15">
        <v>-10986</v>
      </c>
      <c r="Z3464" s="15">
        <v>8469</v>
      </c>
      <c r="AA3464" s="15">
        <v>1.409</v>
      </c>
      <c r="AB3464" s="15">
        <v>19.3</v>
      </c>
    </row>
    <row r="3465" spans="1:28" ht="15" customHeight="1" x14ac:dyDescent="0.3">
      <c r="A3465" s="15" t="s">
        <v>3593</v>
      </c>
      <c r="B3465" s="15" t="s">
        <v>98</v>
      </c>
      <c r="C3465" s="15" t="s">
        <v>110</v>
      </c>
      <c r="D3465" s="15" t="s">
        <v>115</v>
      </c>
      <c r="E3465" s="15" t="s">
        <v>120</v>
      </c>
      <c r="F3465" s="15">
        <v>2.35</v>
      </c>
      <c r="G3465" s="15">
        <v>501.4</v>
      </c>
      <c r="H3465" s="15">
        <v>28.4</v>
      </c>
      <c r="I3465" s="15">
        <v>62.8</v>
      </c>
      <c r="J3465" s="15">
        <v>7.6</v>
      </c>
      <c r="K3465" s="15">
        <v>6.43</v>
      </c>
      <c r="L3465" s="15">
        <v>19</v>
      </c>
      <c r="M3465" s="15">
        <v>125.5</v>
      </c>
      <c r="N3465" s="15">
        <v>52.5</v>
      </c>
      <c r="O3465" s="15">
        <v>99.2</v>
      </c>
      <c r="P3465" s="15" t="s">
        <v>127</v>
      </c>
      <c r="Q3465" s="15">
        <v>170.8</v>
      </c>
      <c r="R3465" s="15">
        <v>6.12</v>
      </c>
      <c r="S3465" s="15">
        <v>0.77</v>
      </c>
      <c r="T3465" s="15">
        <v>3.26</v>
      </c>
      <c r="U3465" s="15">
        <v>7.66</v>
      </c>
      <c r="V3465" s="15">
        <v>25267</v>
      </c>
      <c r="W3465" s="15">
        <v>164583</v>
      </c>
      <c r="X3465" s="15">
        <v>193545</v>
      </c>
      <c r="Y3465" s="15">
        <v>28962</v>
      </c>
      <c r="Z3465" s="15">
        <v>3131</v>
      </c>
      <c r="AA3465" s="15">
        <v>2.4470000000000001</v>
      </c>
      <c r="AB3465" s="15">
        <v>46.6</v>
      </c>
    </row>
    <row r="3466" spans="1:28" ht="15" customHeight="1" x14ac:dyDescent="0.3">
      <c r="A3466" s="15" t="s">
        <v>3594</v>
      </c>
      <c r="B3466" s="15" t="s">
        <v>109</v>
      </c>
      <c r="C3466" s="15" t="s">
        <v>134</v>
      </c>
      <c r="D3466" s="15" t="s">
        <v>177</v>
      </c>
      <c r="E3466" s="15" t="s">
        <v>101</v>
      </c>
      <c r="F3466" s="15">
        <v>13.38</v>
      </c>
      <c r="G3466" s="15">
        <v>1294.7</v>
      </c>
      <c r="H3466" s="15">
        <v>27.4</v>
      </c>
      <c r="I3466" s="15">
        <v>71.900000000000006</v>
      </c>
      <c r="J3466" s="15">
        <v>4.7</v>
      </c>
      <c r="K3466" s="15">
        <v>6.43</v>
      </c>
      <c r="L3466" s="15"/>
      <c r="M3466" s="15">
        <v>78.099999999999994</v>
      </c>
      <c r="N3466" s="15">
        <v>39.5</v>
      </c>
      <c r="O3466" s="15">
        <v>166.3</v>
      </c>
      <c r="P3466" s="15" t="s">
        <v>102</v>
      </c>
      <c r="Q3466" s="15">
        <v>176</v>
      </c>
      <c r="R3466" s="15">
        <v>3.9</v>
      </c>
      <c r="S3466" s="15">
        <v>0.8</v>
      </c>
      <c r="T3466" s="15">
        <v>54.68</v>
      </c>
      <c r="U3466" s="15">
        <v>731.62</v>
      </c>
      <c r="V3466" s="15">
        <v>3345</v>
      </c>
      <c r="W3466" s="15">
        <v>850560</v>
      </c>
      <c r="X3466" s="15">
        <v>2447269</v>
      </c>
      <c r="Y3466" s="15">
        <v>1596709</v>
      </c>
      <c r="Z3466" s="15">
        <v>22024</v>
      </c>
      <c r="AA3466" s="15">
        <v>33.219000000000001</v>
      </c>
      <c r="AB3466" s="15">
        <v>56.2</v>
      </c>
    </row>
    <row r="3467" spans="1:28" ht="15" customHeight="1" x14ac:dyDescent="0.3">
      <c r="A3467" s="15" t="s">
        <v>3595</v>
      </c>
      <c r="B3467" s="15" t="s">
        <v>104</v>
      </c>
      <c r="C3467" s="15" t="s">
        <v>99</v>
      </c>
      <c r="D3467" s="15" t="s">
        <v>130</v>
      </c>
      <c r="E3467" s="15" t="s">
        <v>101</v>
      </c>
      <c r="F3467" s="15">
        <v>5.18</v>
      </c>
      <c r="G3467" s="15">
        <v>944.7</v>
      </c>
      <c r="H3467" s="15">
        <v>28</v>
      </c>
      <c r="I3467" s="15">
        <v>74.2</v>
      </c>
      <c r="J3467" s="15">
        <v>6.3</v>
      </c>
      <c r="K3467" s="15">
        <v>5.82</v>
      </c>
      <c r="L3467" s="15">
        <v>36</v>
      </c>
      <c r="M3467" s="15">
        <v>84</v>
      </c>
      <c r="N3467" s="15">
        <v>78.5</v>
      </c>
      <c r="O3467" s="15">
        <v>117.2</v>
      </c>
      <c r="P3467" s="15" t="s">
        <v>116</v>
      </c>
      <c r="Q3467" s="15">
        <v>146.19999999999999</v>
      </c>
      <c r="R3467" s="15">
        <v>6.03</v>
      </c>
      <c r="S3467" s="15">
        <v>0.96</v>
      </c>
      <c r="T3467" s="15">
        <v>0.59</v>
      </c>
      <c r="U3467" s="15">
        <v>3.06</v>
      </c>
      <c r="V3467" s="15">
        <v>70076</v>
      </c>
      <c r="W3467" s="15">
        <v>276990</v>
      </c>
      <c r="X3467" s="15">
        <v>214433</v>
      </c>
      <c r="Y3467" s="15">
        <v>-62557</v>
      </c>
      <c r="Z3467" s="15">
        <v>2173</v>
      </c>
      <c r="AA3467" s="15">
        <v>1.4079999999999999</v>
      </c>
      <c r="AB3467" s="15">
        <v>62.6</v>
      </c>
    </row>
    <row r="3468" spans="1:28" ht="15" customHeight="1" x14ac:dyDescent="0.3">
      <c r="A3468" s="15" t="s">
        <v>3596</v>
      </c>
      <c r="B3468" s="15" t="s">
        <v>98</v>
      </c>
      <c r="C3468" s="15" t="s">
        <v>134</v>
      </c>
      <c r="D3468" s="15" t="s">
        <v>132</v>
      </c>
      <c r="E3468" s="15" t="s">
        <v>120</v>
      </c>
      <c r="F3468" s="15">
        <v>14.35</v>
      </c>
      <c r="G3468" s="15">
        <v>564.29999999999995</v>
      </c>
      <c r="H3468" s="15">
        <v>33</v>
      </c>
      <c r="I3468" s="15">
        <v>50.3</v>
      </c>
      <c r="J3468" s="15">
        <v>7.5</v>
      </c>
      <c r="K3468" s="15">
        <v>7.06</v>
      </c>
      <c r="L3468" s="15">
        <v>24.1</v>
      </c>
      <c r="M3468" s="15">
        <v>65.900000000000006</v>
      </c>
      <c r="N3468" s="15">
        <v>33.6</v>
      </c>
      <c r="O3468" s="15">
        <v>124.8</v>
      </c>
      <c r="P3468" s="15" t="s">
        <v>107</v>
      </c>
      <c r="Q3468" s="15">
        <v>258.10000000000002</v>
      </c>
      <c r="R3468" s="15">
        <v>7.14</v>
      </c>
      <c r="S3468" s="15">
        <v>0.99</v>
      </c>
      <c r="T3468" s="15"/>
      <c r="U3468" s="15">
        <v>21.67</v>
      </c>
      <c r="V3468" s="15">
        <v>113614</v>
      </c>
      <c r="W3468" s="15">
        <v>1082087</v>
      </c>
      <c r="X3468" s="15">
        <v>2462015</v>
      </c>
      <c r="Y3468" s="15">
        <v>1379928</v>
      </c>
      <c r="Z3468" s="15">
        <v>9392</v>
      </c>
      <c r="AA3468" s="15">
        <v>2.3069999999999999</v>
      </c>
      <c r="AB3468" s="15">
        <v>39.799999999999997</v>
      </c>
    </row>
    <row r="3469" spans="1:28" ht="15" customHeight="1" x14ac:dyDescent="0.3">
      <c r="A3469" s="15" t="s">
        <v>3597</v>
      </c>
      <c r="B3469" s="15" t="s">
        <v>118</v>
      </c>
      <c r="C3469" s="15" t="s">
        <v>134</v>
      </c>
      <c r="D3469" s="15" t="s">
        <v>100</v>
      </c>
      <c r="E3469" s="15" t="s">
        <v>101</v>
      </c>
      <c r="F3469" s="15">
        <v>10.42</v>
      </c>
      <c r="G3469" s="15">
        <v>965.1</v>
      </c>
      <c r="H3469" s="15">
        <v>27</v>
      </c>
      <c r="I3469" s="15">
        <v>72.5</v>
      </c>
      <c r="J3469" s="15">
        <v>8.6999999999999993</v>
      </c>
      <c r="K3469" s="15">
        <v>6.28</v>
      </c>
      <c r="L3469" s="15">
        <v>32.799999999999997</v>
      </c>
      <c r="M3469" s="15">
        <v>165.5</v>
      </c>
      <c r="N3469" s="15">
        <v>69.900000000000006</v>
      </c>
      <c r="O3469" s="15">
        <v>57.9</v>
      </c>
      <c r="P3469" s="15" t="s">
        <v>107</v>
      </c>
      <c r="Q3469" s="15">
        <v>229.4</v>
      </c>
      <c r="R3469" s="15">
        <v>6.98</v>
      </c>
      <c r="S3469" s="15">
        <v>0.72</v>
      </c>
      <c r="T3469" s="15">
        <v>2.17</v>
      </c>
      <c r="U3469" s="15">
        <v>22.61</v>
      </c>
      <c r="V3469" s="15">
        <v>22176</v>
      </c>
      <c r="W3469" s="15">
        <v>909250</v>
      </c>
      <c r="X3469" s="15">
        <v>501399</v>
      </c>
      <c r="Y3469" s="15">
        <v>-407851</v>
      </c>
      <c r="Z3469" s="15">
        <v>7047</v>
      </c>
      <c r="AA3469" s="15">
        <v>3.2080000000000002</v>
      </c>
      <c r="AB3469" s="15">
        <v>48.8</v>
      </c>
    </row>
    <row r="3470" spans="1:28" ht="15" customHeight="1" x14ac:dyDescent="0.3">
      <c r="A3470" s="15" t="s">
        <v>3598</v>
      </c>
      <c r="B3470" s="15" t="s">
        <v>109</v>
      </c>
      <c r="C3470" s="15" t="s">
        <v>119</v>
      </c>
      <c r="D3470" s="15" t="s">
        <v>132</v>
      </c>
      <c r="E3470" s="15" t="s">
        <v>112</v>
      </c>
      <c r="F3470" s="15">
        <v>2.14</v>
      </c>
      <c r="G3470" s="15">
        <v>298.5</v>
      </c>
      <c r="H3470" s="15">
        <v>27.1</v>
      </c>
      <c r="I3470" s="15">
        <v>59</v>
      </c>
      <c r="J3470" s="15">
        <v>6.9</v>
      </c>
      <c r="K3470" s="15">
        <v>7.04</v>
      </c>
      <c r="L3470" s="15">
        <v>17.3</v>
      </c>
      <c r="M3470" s="15">
        <v>140.4</v>
      </c>
      <c r="N3470" s="15">
        <v>24.5</v>
      </c>
      <c r="O3470" s="15">
        <v>120.3</v>
      </c>
      <c r="P3470" s="15" t="s">
        <v>107</v>
      </c>
      <c r="Q3470" s="15">
        <v>240.6</v>
      </c>
      <c r="R3470" s="15">
        <v>6.88</v>
      </c>
      <c r="S3470" s="15">
        <v>0.66</v>
      </c>
      <c r="T3470" s="15">
        <v>2.0299999999999998</v>
      </c>
      <c r="U3470" s="15">
        <v>4.34</v>
      </c>
      <c r="V3470" s="15">
        <v>114068</v>
      </c>
      <c r="W3470" s="15">
        <v>177324</v>
      </c>
      <c r="X3470" s="15">
        <v>495055</v>
      </c>
      <c r="Y3470" s="15">
        <v>317731</v>
      </c>
      <c r="Z3470" s="15">
        <v>1937</v>
      </c>
      <c r="AA3470" s="15">
        <v>2.2410000000000001</v>
      </c>
      <c r="AB3470" s="15">
        <v>27.5</v>
      </c>
    </row>
    <row r="3471" spans="1:28" ht="15" customHeight="1" x14ac:dyDescent="0.3">
      <c r="A3471" s="15" t="s">
        <v>3599</v>
      </c>
      <c r="B3471" s="15" t="s">
        <v>98</v>
      </c>
      <c r="C3471" s="15" t="s">
        <v>123</v>
      </c>
      <c r="D3471" s="15" t="s">
        <v>130</v>
      </c>
      <c r="E3471" s="15" t="s">
        <v>101</v>
      </c>
      <c r="F3471" s="15">
        <v>12.17</v>
      </c>
      <c r="G3471" s="15">
        <v>1121</v>
      </c>
      <c r="H3471" s="15">
        <v>31</v>
      </c>
      <c r="I3471" s="15">
        <v>72.400000000000006</v>
      </c>
      <c r="J3471" s="15">
        <v>6</v>
      </c>
      <c r="K3471" s="15">
        <v>7.39</v>
      </c>
      <c r="L3471" s="15"/>
      <c r="M3471" s="15">
        <v>135.9</v>
      </c>
      <c r="N3471" s="15">
        <v>42.2</v>
      </c>
      <c r="O3471" s="15">
        <v>104.1</v>
      </c>
      <c r="P3471" s="15" t="s">
        <v>107</v>
      </c>
      <c r="Q3471" s="15">
        <v>189.7</v>
      </c>
      <c r="R3471" s="15">
        <v>7.41</v>
      </c>
      <c r="S3471" s="15">
        <v>0.72</v>
      </c>
      <c r="T3471" s="15">
        <v>0.85</v>
      </c>
      <c r="U3471" s="15">
        <v>10.34</v>
      </c>
      <c r="V3471" s="15">
        <v>64355</v>
      </c>
      <c r="W3471" s="15">
        <v>833267</v>
      </c>
      <c r="X3471" s="15">
        <v>665431</v>
      </c>
      <c r="Y3471" s="15">
        <v>-167836</v>
      </c>
      <c r="Z3471" s="15">
        <v>12063</v>
      </c>
      <c r="AA3471" s="15">
        <v>0.85699999999999998</v>
      </c>
      <c r="AB3471" s="15">
        <v>46.6</v>
      </c>
    </row>
    <row r="3472" spans="1:28" ht="15" customHeight="1" x14ac:dyDescent="0.3">
      <c r="A3472" s="15" t="s">
        <v>3600</v>
      </c>
      <c r="B3472" s="15" t="s">
        <v>126</v>
      </c>
      <c r="C3472" s="15" t="s">
        <v>134</v>
      </c>
      <c r="D3472" s="15" t="s">
        <v>100</v>
      </c>
      <c r="E3472" s="15" t="s">
        <v>112</v>
      </c>
      <c r="F3472" s="15">
        <v>14.78</v>
      </c>
      <c r="G3472" s="15">
        <v>426.7</v>
      </c>
      <c r="H3472" s="15">
        <v>26.3</v>
      </c>
      <c r="I3472" s="15">
        <v>59.9</v>
      </c>
      <c r="J3472" s="15">
        <v>8.3000000000000007</v>
      </c>
      <c r="K3472" s="15">
        <v>6.85</v>
      </c>
      <c r="L3472" s="15">
        <v>19.100000000000001</v>
      </c>
      <c r="M3472" s="15">
        <v>130.1</v>
      </c>
      <c r="N3472" s="15">
        <v>54.2</v>
      </c>
      <c r="O3472" s="15">
        <v>120.3</v>
      </c>
      <c r="P3472" s="15" t="s">
        <v>127</v>
      </c>
      <c r="Q3472" s="15">
        <v>151.1</v>
      </c>
      <c r="R3472" s="15">
        <v>3.32</v>
      </c>
      <c r="S3472" s="15">
        <v>0.68</v>
      </c>
      <c r="T3472" s="15">
        <v>3.31</v>
      </c>
      <c r="U3472" s="15">
        <v>48.92</v>
      </c>
      <c r="V3472" s="15">
        <v>25382</v>
      </c>
      <c r="W3472" s="15">
        <v>954072</v>
      </c>
      <c r="X3472" s="15">
        <v>1241687</v>
      </c>
      <c r="Y3472" s="15">
        <v>287615</v>
      </c>
      <c r="Z3472" s="15">
        <v>7237</v>
      </c>
      <c r="AA3472" s="15">
        <v>6.76</v>
      </c>
      <c r="AB3472" s="15">
        <v>44</v>
      </c>
    </row>
    <row r="3473" spans="1:28" ht="15" customHeight="1" x14ac:dyDescent="0.3">
      <c r="A3473" s="15" t="s">
        <v>3601</v>
      </c>
      <c r="B3473" s="15" t="s">
        <v>98</v>
      </c>
      <c r="C3473" s="15" t="s">
        <v>129</v>
      </c>
      <c r="D3473" s="15" t="s">
        <v>106</v>
      </c>
      <c r="E3473" s="15" t="s">
        <v>112</v>
      </c>
      <c r="F3473" s="15">
        <v>11.14</v>
      </c>
      <c r="G3473" s="15">
        <v>359</v>
      </c>
      <c r="H3473" s="15">
        <v>21.8</v>
      </c>
      <c r="I3473" s="15">
        <v>61.1</v>
      </c>
      <c r="J3473" s="15">
        <v>7.8</v>
      </c>
      <c r="K3473" s="15">
        <v>5.92</v>
      </c>
      <c r="L3473" s="15">
        <v>23.8</v>
      </c>
      <c r="M3473" s="15">
        <v>131.69999999999999</v>
      </c>
      <c r="N3473" s="15">
        <v>72.7</v>
      </c>
      <c r="O3473" s="15">
        <v>88.8</v>
      </c>
      <c r="P3473" s="15" t="s">
        <v>116</v>
      </c>
      <c r="Q3473" s="15">
        <v>244.7</v>
      </c>
      <c r="R3473" s="15">
        <v>1.8</v>
      </c>
      <c r="S3473" s="15">
        <v>0.65</v>
      </c>
      <c r="T3473" s="15">
        <v>1.53</v>
      </c>
      <c r="U3473" s="15">
        <v>17.04</v>
      </c>
      <c r="V3473" s="15">
        <v>19261</v>
      </c>
      <c r="W3473" s="15">
        <v>610976</v>
      </c>
      <c r="X3473" s="15">
        <v>328207</v>
      </c>
      <c r="Y3473" s="15">
        <v>-282769</v>
      </c>
      <c r="Z3473" s="15">
        <v>3452</v>
      </c>
      <c r="AA3473" s="15">
        <v>4.9359999999999999</v>
      </c>
      <c r="AB3473" s="15">
        <v>45.2</v>
      </c>
    </row>
    <row r="3474" spans="1:28" ht="15" customHeight="1" x14ac:dyDescent="0.3">
      <c r="A3474" s="15" t="s">
        <v>3602</v>
      </c>
      <c r="B3474" s="15" t="s">
        <v>146</v>
      </c>
      <c r="C3474" s="15" t="s">
        <v>170</v>
      </c>
      <c r="D3474" s="15" t="s">
        <v>115</v>
      </c>
      <c r="E3474" s="15" t="s">
        <v>112</v>
      </c>
      <c r="F3474" s="15">
        <v>8.15</v>
      </c>
      <c r="G3474" s="15"/>
      <c r="H3474" s="15">
        <v>20.5</v>
      </c>
      <c r="I3474" s="15">
        <v>44.5</v>
      </c>
      <c r="J3474" s="15">
        <v>7.8</v>
      </c>
      <c r="K3474" s="15">
        <v>7.07</v>
      </c>
      <c r="L3474" s="15">
        <v>22.8</v>
      </c>
      <c r="M3474" s="15">
        <v>106.5</v>
      </c>
      <c r="N3474" s="15">
        <v>62.8</v>
      </c>
      <c r="O3474" s="15">
        <v>87.7</v>
      </c>
      <c r="P3474" s="15" t="s">
        <v>107</v>
      </c>
      <c r="Q3474" s="15">
        <v>247.6</v>
      </c>
      <c r="R3474" s="15">
        <v>7.57</v>
      </c>
      <c r="S3474" s="15">
        <v>0.93</v>
      </c>
      <c r="T3474" s="15">
        <v>2.31</v>
      </c>
      <c r="U3474" s="15">
        <v>18.829999999999998</v>
      </c>
      <c r="V3474" s="15">
        <v>21060</v>
      </c>
      <c r="W3474" s="15">
        <v>670650</v>
      </c>
      <c r="X3474" s="15">
        <v>396560</v>
      </c>
      <c r="Y3474" s="15">
        <v>-274090</v>
      </c>
      <c r="Z3474" s="15">
        <v>14659</v>
      </c>
      <c r="AA3474" s="15">
        <v>1.2849999999999999</v>
      </c>
      <c r="AB3474" s="15">
        <v>34.6</v>
      </c>
    </row>
    <row r="3475" spans="1:28" ht="15" customHeight="1" x14ac:dyDescent="0.3">
      <c r="A3475" s="15" t="s">
        <v>3603</v>
      </c>
      <c r="B3475" s="15" t="s">
        <v>98</v>
      </c>
      <c r="C3475" s="15" t="s">
        <v>105</v>
      </c>
      <c r="D3475" s="15" t="s">
        <v>111</v>
      </c>
      <c r="E3475" s="15" t="s">
        <v>112</v>
      </c>
      <c r="F3475" s="15">
        <v>9.9700000000000006</v>
      </c>
      <c r="G3475" s="15">
        <v>415.2</v>
      </c>
      <c r="H3475" s="15">
        <v>24.6</v>
      </c>
      <c r="I3475" s="15">
        <v>52.7</v>
      </c>
      <c r="J3475" s="15">
        <v>7.1</v>
      </c>
      <c r="K3475" s="15">
        <v>6.44</v>
      </c>
      <c r="L3475" s="15">
        <v>30</v>
      </c>
      <c r="M3475" s="15">
        <v>123.5</v>
      </c>
      <c r="N3475" s="15">
        <v>71.599999999999994</v>
      </c>
      <c r="O3475" s="15">
        <v>104.6</v>
      </c>
      <c r="P3475" s="15" t="s">
        <v>116</v>
      </c>
      <c r="Q3475" s="15">
        <v>44.6</v>
      </c>
      <c r="R3475" s="15">
        <v>6.18</v>
      </c>
      <c r="S3475" s="15">
        <v>0.73</v>
      </c>
      <c r="T3475" s="15">
        <v>1</v>
      </c>
      <c r="U3475" s="15">
        <v>9.9700000000000006</v>
      </c>
      <c r="V3475" s="15">
        <v>67639</v>
      </c>
      <c r="W3475" s="15">
        <v>490274</v>
      </c>
      <c r="X3475" s="15">
        <v>674361</v>
      </c>
      <c r="Y3475" s="15">
        <v>184087</v>
      </c>
      <c r="Z3475" s="15">
        <v>1572</v>
      </c>
      <c r="AA3475" s="15">
        <v>6.3419999999999996</v>
      </c>
      <c r="AB3475" s="15">
        <v>36.799999999999997</v>
      </c>
    </row>
    <row r="3476" spans="1:28" ht="15" customHeight="1" x14ac:dyDescent="0.3">
      <c r="A3476" s="15" t="s">
        <v>3604</v>
      </c>
      <c r="B3476" s="15" t="s">
        <v>137</v>
      </c>
      <c r="C3476" s="15" t="s">
        <v>152</v>
      </c>
      <c r="D3476" s="15" t="s">
        <v>130</v>
      </c>
      <c r="E3476" s="15" t="s">
        <v>101</v>
      </c>
      <c r="F3476" s="15">
        <v>5.85</v>
      </c>
      <c r="G3476" s="15">
        <v>808.7</v>
      </c>
      <c r="H3476" s="15">
        <v>31.8</v>
      </c>
      <c r="I3476" s="15">
        <v>79.099999999999994</v>
      </c>
      <c r="J3476" s="15">
        <v>7.6</v>
      </c>
      <c r="K3476" s="15">
        <v>6.43</v>
      </c>
      <c r="L3476" s="15">
        <v>34.9</v>
      </c>
      <c r="M3476" s="15">
        <v>133.80000000000001</v>
      </c>
      <c r="N3476" s="15">
        <v>56.9</v>
      </c>
      <c r="O3476" s="15">
        <v>120.3</v>
      </c>
      <c r="P3476" s="15" t="s">
        <v>127</v>
      </c>
      <c r="Q3476" s="15">
        <v>292.8</v>
      </c>
      <c r="R3476" s="15">
        <v>4.38</v>
      </c>
      <c r="S3476" s="15">
        <v>0.77</v>
      </c>
      <c r="T3476" s="15">
        <v>1.8</v>
      </c>
      <c r="U3476" s="15">
        <v>10.53</v>
      </c>
      <c r="V3476" s="15">
        <v>55153</v>
      </c>
      <c r="W3476" s="15">
        <v>485040</v>
      </c>
      <c r="X3476" s="15">
        <v>580761</v>
      </c>
      <c r="Y3476" s="15">
        <v>95721</v>
      </c>
      <c r="Z3476" s="15">
        <v>4451</v>
      </c>
      <c r="AA3476" s="15">
        <v>2.3660000000000001</v>
      </c>
      <c r="AB3476" s="15">
        <v>50.3</v>
      </c>
    </row>
    <row r="3477" spans="1:28" ht="15" customHeight="1" x14ac:dyDescent="0.3">
      <c r="A3477" s="15" t="s">
        <v>3605</v>
      </c>
      <c r="B3477" s="15" t="s">
        <v>109</v>
      </c>
      <c r="C3477" s="15" t="s">
        <v>114</v>
      </c>
      <c r="D3477" s="15" t="s">
        <v>106</v>
      </c>
      <c r="E3477" s="15" t="s">
        <v>120</v>
      </c>
      <c r="F3477" s="15">
        <v>7.49</v>
      </c>
      <c r="G3477" s="15">
        <v>366.2</v>
      </c>
      <c r="H3477" s="15">
        <v>33</v>
      </c>
      <c r="I3477" s="15">
        <v>52.9</v>
      </c>
      <c r="J3477" s="15">
        <v>8.1</v>
      </c>
      <c r="K3477" s="15">
        <v>6.08</v>
      </c>
      <c r="L3477" s="15">
        <v>21.8</v>
      </c>
      <c r="M3477" s="15">
        <v>134.5</v>
      </c>
      <c r="N3477" s="15">
        <v>75.599999999999994</v>
      </c>
      <c r="O3477" s="15">
        <v>111.3</v>
      </c>
      <c r="P3477" s="15" t="s">
        <v>116</v>
      </c>
      <c r="Q3477" s="15">
        <v>209.9</v>
      </c>
      <c r="R3477" s="15">
        <v>4.43</v>
      </c>
      <c r="S3477" s="15">
        <v>0.79</v>
      </c>
      <c r="T3477" s="15">
        <v>1.33</v>
      </c>
      <c r="U3477" s="15">
        <v>9.9600000000000009</v>
      </c>
      <c r="V3477" s="15">
        <v>21082</v>
      </c>
      <c r="W3477" s="15">
        <v>496374</v>
      </c>
      <c r="X3477" s="15">
        <v>209977</v>
      </c>
      <c r="Y3477" s="15">
        <v>-286397</v>
      </c>
      <c r="Z3477" s="15">
        <v>2378</v>
      </c>
      <c r="AA3477" s="15">
        <v>4.1879999999999997</v>
      </c>
      <c r="AB3477" s="15">
        <v>40.700000000000003</v>
      </c>
    </row>
    <row r="3478" spans="1:28" ht="15" customHeight="1" x14ac:dyDescent="0.3">
      <c r="A3478" s="15" t="s">
        <v>3606</v>
      </c>
      <c r="B3478" s="15" t="s">
        <v>104</v>
      </c>
      <c r="C3478" s="15" t="s">
        <v>152</v>
      </c>
      <c r="D3478" s="15" t="s">
        <v>144</v>
      </c>
      <c r="E3478" s="15" t="s">
        <v>101</v>
      </c>
      <c r="F3478" s="15">
        <v>6.9</v>
      </c>
      <c r="G3478" s="15">
        <v>1062.8</v>
      </c>
      <c r="H3478" s="15">
        <v>30.8</v>
      </c>
      <c r="I3478" s="15">
        <v>85.6</v>
      </c>
      <c r="J3478" s="15">
        <v>7.9</v>
      </c>
      <c r="K3478" s="15">
        <v>6.41</v>
      </c>
      <c r="L3478" s="15">
        <v>29.2</v>
      </c>
      <c r="M3478" s="15">
        <v>101.9</v>
      </c>
      <c r="N3478" s="15">
        <v>48.5</v>
      </c>
      <c r="O3478" s="15">
        <v>148.80000000000001</v>
      </c>
      <c r="P3478" s="15" t="s">
        <v>116</v>
      </c>
      <c r="Q3478" s="15">
        <v>253.6</v>
      </c>
      <c r="R3478" s="15">
        <v>4.04</v>
      </c>
      <c r="S3478" s="15">
        <v>0.89</v>
      </c>
      <c r="T3478" s="15">
        <v>1.37</v>
      </c>
      <c r="U3478" s="15">
        <v>9.4499999999999993</v>
      </c>
      <c r="V3478" s="15">
        <v>53392</v>
      </c>
      <c r="W3478" s="15">
        <v>423934</v>
      </c>
      <c r="X3478" s="15">
        <v>504554</v>
      </c>
      <c r="Y3478" s="15">
        <v>80620</v>
      </c>
      <c r="Z3478" s="15">
        <v>1980</v>
      </c>
      <c r="AA3478" s="15">
        <v>4.7729999999999997</v>
      </c>
      <c r="AB3478" s="15">
        <v>72.5</v>
      </c>
    </row>
    <row r="3479" spans="1:28" ht="15" customHeight="1" x14ac:dyDescent="0.3">
      <c r="A3479" s="15" t="s">
        <v>3607</v>
      </c>
      <c r="B3479" s="15" t="s">
        <v>118</v>
      </c>
      <c r="C3479" s="15" t="s">
        <v>123</v>
      </c>
      <c r="D3479" s="15" t="s">
        <v>144</v>
      </c>
      <c r="E3479" s="15" t="s">
        <v>112</v>
      </c>
      <c r="F3479" s="15">
        <v>4.7699999999999996</v>
      </c>
      <c r="G3479" s="15">
        <v>631.20000000000005</v>
      </c>
      <c r="H3479" s="15">
        <v>18.7</v>
      </c>
      <c r="I3479" s="15">
        <v>57.8</v>
      </c>
      <c r="J3479" s="15">
        <v>7.5</v>
      </c>
      <c r="K3479" s="15">
        <v>6.19</v>
      </c>
      <c r="L3479" s="15">
        <v>21.3</v>
      </c>
      <c r="M3479" s="15">
        <v>77.7</v>
      </c>
      <c r="N3479" s="15">
        <v>84.2</v>
      </c>
      <c r="O3479" s="15">
        <v>125.1</v>
      </c>
      <c r="P3479" s="15" t="s">
        <v>127</v>
      </c>
      <c r="Q3479" s="15">
        <v>244.2</v>
      </c>
      <c r="R3479" s="15">
        <v>3.4</v>
      </c>
      <c r="S3479" s="15">
        <v>0.97</v>
      </c>
      <c r="T3479" s="15">
        <v>1.43</v>
      </c>
      <c r="U3479" s="15">
        <v>6.82</v>
      </c>
      <c r="V3479" s="15">
        <v>50528</v>
      </c>
      <c r="W3479" s="15">
        <v>327032</v>
      </c>
      <c r="X3479" s="15">
        <v>344601</v>
      </c>
      <c r="Y3479" s="15">
        <v>17569</v>
      </c>
      <c r="Z3479" s="15">
        <v>2328</v>
      </c>
      <c r="AA3479" s="15">
        <v>2.93</v>
      </c>
      <c r="AB3479" s="15">
        <v>49.6</v>
      </c>
    </row>
    <row r="3480" spans="1:28" ht="15" customHeight="1" x14ac:dyDescent="0.3">
      <c r="A3480" s="15" t="s">
        <v>3608</v>
      </c>
      <c r="B3480" s="15" t="s">
        <v>118</v>
      </c>
      <c r="C3480" s="15" t="s">
        <v>123</v>
      </c>
      <c r="D3480" s="15" t="s">
        <v>106</v>
      </c>
      <c r="E3480" s="15" t="s">
        <v>101</v>
      </c>
      <c r="F3480" s="15">
        <v>3.08</v>
      </c>
      <c r="G3480" s="15">
        <v>1032.0999999999999</v>
      </c>
      <c r="H3480" s="15">
        <v>26.2</v>
      </c>
      <c r="I3480" s="15">
        <v>62</v>
      </c>
      <c r="J3480" s="15">
        <v>8.1</v>
      </c>
      <c r="K3480" s="15">
        <v>8.17</v>
      </c>
      <c r="L3480" s="15">
        <v>43.9</v>
      </c>
      <c r="M3480" s="15">
        <v>97.5</v>
      </c>
      <c r="N3480" s="15">
        <v>54.6</v>
      </c>
      <c r="O3480" s="15">
        <v>127.5</v>
      </c>
      <c r="P3480" s="15" t="s">
        <v>107</v>
      </c>
      <c r="Q3480" s="15">
        <v>185.7</v>
      </c>
      <c r="R3480" s="15">
        <v>5.8</v>
      </c>
      <c r="S3480" s="15">
        <v>0.84</v>
      </c>
      <c r="T3480" s="15">
        <v>0.3</v>
      </c>
      <c r="U3480" s="15">
        <v>0.92</v>
      </c>
      <c r="V3480" s="15">
        <v>22542</v>
      </c>
      <c r="W3480" s="15">
        <v>243479</v>
      </c>
      <c r="X3480" s="15">
        <v>20739</v>
      </c>
      <c r="Y3480" s="15">
        <v>-222740</v>
      </c>
      <c r="Z3480" s="15">
        <v>1898</v>
      </c>
      <c r="AA3480" s="15">
        <v>0.48499999999999999</v>
      </c>
      <c r="AB3480" s="15">
        <v>54.6</v>
      </c>
    </row>
    <row r="3481" spans="1:28" ht="15" customHeight="1" x14ac:dyDescent="0.3">
      <c r="A3481" s="15" t="s">
        <v>3609</v>
      </c>
      <c r="B3481" s="15" t="s">
        <v>137</v>
      </c>
      <c r="C3481" s="15" t="s">
        <v>152</v>
      </c>
      <c r="D3481" s="15" t="s">
        <v>111</v>
      </c>
      <c r="E3481" s="15" t="s">
        <v>101</v>
      </c>
      <c r="F3481" s="15">
        <v>9.5299999999999994</v>
      </c>
      <c r="G3481" s="15">
        <v>711.5</v>
      </c>
      <c r="H3481" s="15">
        <v>29.4</v>
      </c>
      <c r="I3481" s="15">
        <v>66.900000000000006</v>
      </c>
      <c r="J3481" s="15">
        <v>7.3</v>
      </c>
      <c r="K3481" s="15">
        <v>7.09</v>
      </c>
      <c r="L3481" s="15">
        <v>25.7</v>
      </c>
      <c r="M3481" s="15">
        <v>115.6</v>
      </c>
      <c r="N3481" s="15">
        <v>56</v>
      </c>
      <c r="O3481" s="15">
        <v>75.400000000000006</v>
      </c>
      <c r="P3481" s="15" t="s">
        <v>127</v>
      </c>
      <c r="Q3481" s="15">
        <v>136</v>
      </c>
      <c r="R3481" s="15">
        <v>3.88</v>
      </c>
      <c r="S3481" s="15">
        <v>0.71</v>
      </c>
      <c r="T3481" s="15">
        <v>1.51</v>
      </c>
      <c r="U3481" s="15">
        <v>14.39</v>
      </c>
      <c r="V3481" s="15">
        <v>71925</v>
      </c>
      <c r="W3481" s="15">
        <v>736305</v>
      </c>
      <c r="X3481" s="15">
        <v>1035001</v>
      </c>
      <c r="Y3481" s="15">
        <v>298696</v>
      </c>
      <c r="Z3481" s="15">
        <v>3757</v>
      </c>
      <c r="AA3481" s="15">
        <v>3.83</v>
      </c>
      <c r="AB3481" s="15">
        <v>48.2</v>
      </c>
    </row>
    <row r="3482" spans="1:28" ht="15" customHeight="1" x14ac:dyDescent="0.3">
      <c r="A3482" s="15" t="s">
        <v>3610</v>
      </c>
      <c r="B3482" s="15" t="s">
        <v>118</v>
      </c>
      <c r="C3482" s="15" t="s">
        <v>123</v>
      </c>
      <c r="D3482" s="15" t="s">
        <v>132</v>
      </c>
      <c r="E3482" s="15" t="s">
        <v>101</v>
      </c>
      <c r="F3482" s="15">
        <v>14.27</v>
      </c>
      <c r="G3482" s="15">
        <v>819</v>
      </c>
      <c r="H3482" s="15">
        <v>33</v>
      </c>
      <c r="I3482" s="15">
        <v>72.400000000000006</v>
      </c>
      <c r="J3482" s="15">
        <v>6.6</v>
      </c>
      <c r="K3482" s="15">
        <v>5.41</v>
      </c>
      <c r="L3482" s="15">
        <v>22.8</v>
      </c>
      <c r="M3482" s="15">
        <v>163.19999999999999</v>
      </c>
      <c r="N3482" s="15">
        <v>33</v>
      </c>
      <c r="O3482" s="15">
        <v>80.599999999999994</v>
      </c>
      <c r="P3482" s="15" t="s">
        <v>127</v>
      </c>
      <c r="Q3482" s="15">
        <v>163.5</v>
      </c>
      <c r="R3482" s="15">
        <v>8.33</v>
      </c>
      <c r="S3482" s="15">
        <v>0.67</v>
      </c>
      <c r="T3482" s="15">
        <v>0.3</v>
      </c>
      <c r="U3482" s="15">
        <v>4.28</v>
      </c>
      <c r="V3482" s="15">
        <v>100424</v>
      </c>
      <c r="W3482" s="15">
        <v>944756</v>
      </c>
      <c r="X3482" s="15">
        <v>429815</v>
      </c>
      <c r="Y3482" s="15">
        <v>-514941</v>
      </c>
      <c r="Z3482" s="15">
        <v>8333</v>
      </c>
      <c r="AA3482" s="15">
        <v>0.51400000000000001</v>
      </c>
      <c r="AB3482" s="15">
        <v>41.7</v>
      </c>
    </row>
    <row r="3483" spans="1:28" ht="15" customHeight="1" x14ac:dyDescent="0.3">
      <c r="A3483" s="15" t="s">
        <v>3611</v>
      </c>
      <c r="B3483" s="15" t="s">
        <v>126</v>
      </c>
      <c r="C3483" s="15" t="s">
        <v>119</v>
      </c>
      <c r="D3483" s="15" t="s">
        <v>100</v>
      </c>
      <c r="E3483" s="15" t="s">
        <v>101</v>
      </c>
      <c r="F3483" s="15">
        <v>13.71</v>
      </c>
      <c r="G3483" s="15">
        <v>1124</v>
      </c>
      <c r="H3483" s="15">
        <v>24.2</v>
      </c>
      <c r="I3483" s="15">
        <v>50.7</v>
      </c>
      <c r="J3483" s="15">
        <v>6.5</v>
      </c>
      <c r="K3483" s="15">
        <v>7.51</v>
      </c>
      <c r="L3483" s="15">
        <v>29.1</v>
      </c>
      <c r="M3483" s="15">
        <v>164.3</v>
      </c>
      <c r="N3483" s="15">
        <v>70.599999999999994</v>
      </c>
      <c r="O3483" s="15">
        <v>107.8</v>
      </c>
      <c r="P3483" s="15" t="s">
        <v>102</v>
      </c>
      <c r="Q3483" s="15">
        <v>180.3</v>
      </c>
      <c r="R3483" s="15">
        <v>3.28</v>
      </c>
      <c r="S3483" s="15">
        <v>0.93</v>
      </c>
      <c r="T3483" s="15">
        <v>1.28</v>
      </c>
      <c r="U3483" s="15">
        <v>17.55</v>
      </c>
      <c r="V3483" s="15">
        <v>25567</v>
      </c>
      <c r="W3483" s="15">
        <v>987676</v>
      </c>
      <c r="X3483" s="15">
        <v>448701</v>
      </c>
      <c r="Y3483" s="15">
        <v>-538975</v>
      </c>
      <c r="Z3483" s="15">
        <v>6652</v>
      </c>
      <c r="AA3483" s="15">
        <v>2.6379999999999999</v>
      </c>
      <c r="AB3483" s="15">
        <v>70.400000000000006</v>
      </c>
    </row>
    <row r="3484" spans="1:28" ht="15" customHeight="1" x14ac:dyDescent="0.3">
      <c r="A3484" s="15" t="s">
        <v>3612</v>
      </c>
      <c r="B3484" s="15" t="s">
        <v>126</v>
      </c>
      <c r="C3484" s="15" t="s">
        <v>134</v>
      </c>
      <c r="D3484" s="15" t="s">
        <v>177</v>
      </c>
      <c r="E3484" s="15" t="s">
        <v>101</v>
      </c>
      <c r="F3484" s="15">
        <v>9.64</v>
      </c>
      <c r="G3484" s="15">
        <v>746.7</v>
      </c>
      <c r="H3484" s="15">
        <v>24.8</v>
      </c>
      <c r="I3484" s="15">
        <v>82.8</v>
      </c>
      <c r="J3484" s="15">
        <v>6.6</v>
      </c>
      <c r="K3484" s="15">
        <v>6.62</v>
      </c>
      <c r="L3484" s="15">
        <v>29</v>
      </c>
      <c r="M3484" s="15">
        <v>165.5</v>
      </c>
      <c r="N3484" s="15">
        <v>93.1</v>
      </c>
      <c r="O3484" s="15">
        <v>122.9</v>
      </c>
      <c r="P3484" s="15" t="s">
        <v>116</v>
      </c>
      <c r="Q3484" s="15">
        <v>204.3</v>
      </c>
      <c r="R3484" s="15">
        <v>4.2300000000000004</v>
      </c>
      <c r="S3484" s="15">
        <v>0.86</v>
      </c>
      <c r="T3484" s="15">
        <v>77.319999999999993</v>
      </c>
      <c r="U3484" s="15">
        <v>745.36</v>
      </c>
      <c r="V3484" s="15">
        <v>3462</v>
      </c>
      <c r="W3484" s="15">
        <v>655393</v>
      </c>
      <c r="X3484" s="15">
        <v>2580436</v>
      </c>
      <c r="Y3484" s="15">
        <v>1925043</v>
      </c>
      <c r="Z3484" s="15">
        <v>9874</v>
      </c>
      <c r="AA3484" s="15">
        <v>75.486999999999995</v>
      </c>
      <c r="AB3484" s="15">
        <v>63.3</v>
      </c>
    </row>
    <row r="3485" spans="1:28" ht="15" customHeight="1" x14ac:dyDescent="0.3">
      <c r="A3485" s="15" t="s">
        <v>3613</v>
      </c>
      <c r="B3485" s="15" t="s">
        <v>104</v>
      </c>
      <c r="C3485" s="15" t="s">
        <v>170</v>
      </c>
      <c r="D3485" s="15" t="s">
        <v>115</v>
      </c>
      <c r="E3485" s="15" t="s">
        <v>120</v>
      </c>
      <c r="F3485" s="15">
        <v>4.53</v>
      </c>
      <c r="G3485" s="15">
        <v>285.10000000000002</v>
      </c>
      <c r="H3485" s="15">
        <v>30.3</v>
      </c>
      <c r="I3485" s="15">
        <v>55.1</v>
      </c>
      <c r="J3485" s="15">
        <v>7</v>
      </c>
      <c r="K3485" s="15">
        <v>6.33</v>
      </c>
      <c r="L3485" s="15">
        <v>24.5</v>
      </c>
      <c r="M3485" s="15">
        <v>119.5</v>
      </c>
      <c r="N3485" s="15">
        <v>63.2</v>
      </c>
      <c r="O3485" s="15">
        <v>93.2</v>
      </c>
      <c r="P3485" s="15" t="s">
        <v>127</v>
      </c>
      <c r="Q3485" s="15">
        <v>194.2</v>
      </c>
      <c r="R3485" s="15">
        <v>6.27</v>
      </c>
      <c r="S3485" s="15">
        <v>0.85</v>
      </c>
      <c r="T3485" s="15">
        <v>2.16</v>
      </c>
      <c r="U3485" s="15">
        <v>9.7799999999999994</v>
      </c>
      <c r="V3485" s="15">
        <v>22044</v>
      </c>
      <c r="W3485" s="15">
        <v>319841</v>
      </c>
      <c r="X3485" s="15">
        <v>215590</v>
      </c>
      <c r="Y3485" s="15">
        <v>-104251</v>
      </c>
      <c r="Z3485" s="15">
        <v>7503</v>
      </c>
      <c r="AA3485" s="15">
        <v>1.3029999999999999</v>
      </c>
      <c r="AB3485" s="15">
        <v>42.6</v>
      </c>
    </row>
    <row r="3486" spans="1:28" ht="15" customHeight="1" x14ac:dyDescent="0.3">
      <c r="A3486" s="15" t="s">
        <v>3614</v>
      </c>
      <c r="B3486" s="15" t="s">
        <v>137</v>
      </c>
      <c r="C3486" s="15" t="s">
        <v>105</v>
      </c>
      <c r="D3486" s="15" t="s">
        <v>100</v>
      </c>
      <c r="E3486" s="15" t="s">
        <v>112</v>
      </c>
      <c r="F3486" s="15">
        <v>14.32</v>
      </c>
      <c r="G3486" s="15">
        <v>687</v>
      </c>
      <c r="H3486" s="15">
        <v>26</v>
      </c>
      <c r="I3486" s="15">
        <v>69.8</v>
      </c>
      <c r="J3486" s="15">
        <v>8.6999999999999993</v>
      </c>
      <c r="K3486" s="15">
        <v>6.53</v>
      </c>
      <c r="L3486" s="15">
        <v>28.7</v>
      </c>
      <c r="M3486" s="15">
        <v>168.3</v>
      </c>
      <c r="N3486" s="15">
        <v>15</v>
      </c>
      <c r="O3486" s="15">
        <v>120.9</v>
      </c>
      <c r="P3486" s="15" t="s">
        <v>107</v>
      </c>
      <c r="Q3486" s="15">
        <v>157.69999999999999</v>
      </c>
      <c r="R3486" s="15">
        <v>7.59</v>
      </c>
      <c r="S3486" s="15">
        <v>0.97</v>
      </c>
      <c r="T3486" s="15">
        <v>3.4</v>
      </c>
      <c r="U3486" s="15">
        <v>48.69</v>
      </c>
      <c r="V3486" s="15">
        <v>22513</v>
      </c>
      <c r="W3486" s="15">
        <v>1109829</v>
      </c>
      <c r="X3486" s="15">
        <v>1096158</v>
      </c>
      <c r="Y3486" s="15">
        <v>-13671</v>
      </c>
      <c r="Z3486" s="15">
        <v>10569</v>
      </c>
      <c r="AA3486" s="15">
        <v>4.6070000000000002</v>
      </c>
      <c r="AB3486" s="15">
        <v>37.299999999999997</v>
      </c>
    </row>
    <row r="3487" spans="1:28" ht="15" customHeight="1" x14ac:dyDescent="0.3">
      <c r="A3487" s="15" t="s">
        <v>3615</v>
      </c>
      <c r="B3487" s="15" t="s">
        <v>122</v>
      </c>
      <c r="C3487" s="15" t="s">
        <v>152</v>
      </c>
      <c r="D3487" s="15" t="s">
        <v>130</v>
      </c>
      <c r="E3487" s="15" t="s">
        <v>101</v>
      </c>
      <c r="F3487" s="15">
        <v>3.69</v>
      </c>
      <c r="G3487" s="15">
        <v>765.4</v>
      </c>
      <c r="H3487" s="15">
        <v>29</v>
      </c>
      <c r="I3487" s="15">
        <v>70.3</v>
      </c>
      <c r="J3487" s="15">
        <v>5.9</v>
      </c>
      <c r="K3487" s="15">
        <v>6.63</v>
      </c>
      <c r="L3487" s="15">
        <v>25.2</v>
      </c>
      <c r="M3487" s="15">
        <v>114.5</v>
      </c>
      <c r="N3487" s="15">
        <v>37.4</v>
      </c>
      <c r="O3487" s="15">
        <v>122.4</v>
      </c>
      <c r="P3487" s="15" t="s">
        <v>116</v>
      </c>
      <c r="Q3487" s="15">
        <v>220.1</v>
      </c>
      <c r="R3487" s="15">
        <v>5.87</v>
      </c>
      <c r="S3487" s="15">
        <v>0.69</v>
      </c>
      <c r="T3487" s="15">
        <v>1.72</v>
      </c>
      <c r="U3487" s="15">
        <v>6.35</v>
      </c>
      <c r="V3487" s="15">
        <v>65315</v>
      </c>
      <c r="W3487" s="15">
        <v>236367</v>
      </c>
      <c r="X3487" s="15">
        <v>414750</v>
      </c>
      <c r="Y3487" s="15">
        <v>178383</v>
      </c>
      <c r="Z3487" s="15">
        <v>1640</v>
      </c>
      <c r="AA3487" s="15">
        <v>3.8719999999999999</v>
      </c>
      <c r="AB3487" s="15">
        <v>48.1</v>
      </c>
    </row>
    <row r="3488" spans="1:28" ht="15" customHeight="1" x14ac:dyDescent="0.3">
      <c r="A3488" s="15" t="s">
        <v>3616</v>
      </c>
      <c r="B3488" s="15" t="s">
        <v>126</v>
      </c>
      <c r="C3488" s="15" t="s">
        <v>99</v>
      </c>
      <c r="D3488" s="15" t="s">
        <v>106</v>
      </c>
      <c r="E3488" s="15" t="s">
        <v>112</v>
      </c>
      <c r="F3488" s="15">
        <v>3.05</v>
      </c>
      <c r="G3488" s="15">
        <v>363.4</v>
      </c>
      <c r="H3488" s="15">
        <v>18.3</v>
      </c>
      <c r="I3488" s="15">
        <v>37.5</v>
      </c>
      <c r="J3488" s="15">
        <v>7.9</v>
      </c>
      <c r="K3488" s="15">
        <v>6.63</v>
      </c>
      <c r="L3488" s="15">
        <v>16.2</v>
      </c>
      <c r="M3488" s="15">
        <v>115.7</v>
      </c>
      <c r="N3488" s="15">
        <v>69</v>
      </c>
      <c r="O3488" s="15">
        <v>115.9</v>
      </c>
      <c r="P3488" s="15" t="s">
        <v>127</v>
      </c>
      <c r="Q3488" s="15">
        <v>157.80000000000001</v>
      </c>
      <c r="R3488" s="15">
        <v>3.96</v>
      </c>
      <c r="S3488" s="15">
        <v>0.74</v>
      </c>
      <c r="T3488" s="15">
        <v>2.64</v>
      </c>
      <c r="U3488" s="15">
        <v>8.0500000000000007</v>
      </c>
      <c r="V3488" s="15">
        <v>21030</v>
      </c>
      <c r="W3488" s="15">
        <v>205867</v>
      </c>
      <c r="X3488" s="15">
        <v>169292</v>
      </c>
      <c r="Y3488" s="15">
        <v>-36575</v>
      </c>
      <c r="Z3488" s="15">
        <v>1661</v>
      </c>
      <c r="AA3488" s="15">
        <v>4.8460000000000001</v>
      </c>
      <c r="AB3488" s="15">
        <v>46.2</v>
      </c>
    </row>
    <row r="3489" spans="1:28" ht="15" customHeight="1" x14ac:dyDescent="0.3">
      <c r="A3489" s="15" t="s">
        <v>3617</v>
      </c>
      <c r="B3489" s="15" t="s">
        <v>98</v>
      </c>
      <c r="C3489" s="15" t="s">
        <v>105</v>
      </c>
      <c r="D3489" s="15" t="s">
        <v>177</v>
      </c>
      <c r="E3489" s="15" t="s">
        <v>101</v>
      </c>
      <c r="F3489" s="15">
        <v>3.77</v>
      </c>
      <c r="G3489" s="15">
        <v>1057.4000000000001</v>
      </c>
      <c r="H3489" s="15">
        <v>27.1</v>
      </c>
      <c r="I3489" s="15">
        <v>62.5</v>
      </c>
      <c r="J3489" s="15">
        <v>5.2</v>
      </c>
      <c r="K3489" s="15">
        <v>7.56</v>
      </c>
      <c r="L3489" s="15">
        <v>25.7</v>
      </c>
      <c r="M3489" s="15">
        <v>119.7</v>
      </c>
      <c r="N3489" s="15">
        <v>56.8</v>
      </c>
      <c r="O3489" s="15">
        <v>127.3</v>
      </c>
      <c r="P3489" s="15" t="s">
        <v>116</v>
      </c>
      <c r="Q3489" s="15">
        <v>190.5</v>
      </c>
      <c r="R3489" s="15">
        <v>6.22</v>
      </c>
      <c r="S3489" s="15">
        <v>0.7</v>
      </c>
      <c r="T3489" s="15">
        <v>28.09</v>
      </c>
      <c r="U3489" s="15">
        <v>105.9</v>
      </c>
      <c r="V3489" s="15">
        <v>2961</v>
      </c>
      <c r="W3489" s="15">
        <v>272411</v>
      </c>
      <c r="X3489" s="15">
        <v>313570</v>
      </c>
      <c r="Y3489" s="15">
        <v>41159</v>
      </c>
      <c r="Z3489" s="15">
        <v>3773</v>
      </c>
      <c r="AA3489" s="15">
        <v>28.068000000000001</v>
      </c>
      <c r="AB3489" s="15">
        <v>34.299999999999997</v>
      </c>
    </row>
    <row r="3490" spans="1:28" ht="15" customHeight="1" x14ac:dyDescent="0.3">
      <c r="A3490" s="15" t="s">
        <v>3618</v>
      </c>
      <c r="B3490" s="15" t="s">
        <v>98</v>
      </c>
      <c r="C3490" s="15" t="s">
        <v>114</v>
      </c>
      <c r="D3490" s="15" t="s">
        <v>130</v>
      </c>
      <c r="E3490" s="15" t="s">
        <v>120</v>
      </c>
      <c r="F3490" s="15">
        <v>7.97</v>
      </c>
      <c r="G3490" s="15">
        <v>264.89999999999998</v>
      </c>
      <c r="H3490" s="15">
        <v>31.2</v>
      </c>
      <c r="I3490" s="15">
        <v>48.9</v>
      </c>
      <c r="J3490" s="15">
        <v>8.4</v>
      </c>
      <c r="K3490" s="15">
        <v>6.45</v>
      </c>
      <c r="L3490" s="15">
        <v>20.7</v>
      </c>
      <c r="M3490" s="15">
        <v>148.30000000000001</v>
      </c>
      <c r="N3490" s="15">
        <v>56.8</v>
      </c>
      <c r="O3490" s="15">
        <v>148.1</v>
      </c>
      <c r="P3490" s="15" t="s">
        <v>102</v>
      </c>
      <c r="Q3490" s="15">
        <v>218.9</v>
      </c>
      <c r="R3490" s="15">
        <v>6.64</v>
      </c>
      <c r="S3490" s="15">
        <v>0.68</v>
      </c>
      <c r="T3490" s="15">
        <v>1.64</v>
      </c>
      <c r="U3490" s="15">
        <v>13.07</v>
      </c>
      <c r="V3490" s="15">
        <v>60739</v>
      </c>
      <c r="W3490" s="15">
        <v>614740</v>
      </c>
      <c r="X3490" s="15">
        <v>793859</v>
      </c>
      <c r="Y3490" s="15">
        <v>179119</v>
      </c>
      <c r="Z3490" s="15">
        <v>4918</v>
      </c>
      <c r="AA3490" s="15">
        <v>2.6579999999999999</v>
      </c>
      <c r="AB3490" s="15">
        <v>36.200000000000003</v>
      </c>
    </row>
    <row r="3491" spans="1:28" ht="15" customHeight="1" x14ac:dyDescent="0.3">
      <c r="A3491" s="15" t="s">
        <v>3619</v>
      </c>
      <c r="B3491" s="15" t="s">
        <v>98</v>
      </c>
      <c r="C3491" s="15" t="s">
        <v>119</v>
      </c>
      <c r="D3491" s="15" t="s">
        <v>115</v>
      </c>
      <c r="E3491" s="15" t="s">
        <v>120</v>
      </c>
      <c r="F3491" s="15">
        <v>0.8</v>
      </c>
      <c r="G3491" s="15">
        <v>513.9</v>
      </c>
      <c r="H3491" s="15">
        <v>28.8</v>
      </c>
      <c r="I3491" s="15">
        <v>64.5</v>
      </c>
      <c r="J3491" s="15">
        <v>8</v>
      </c>
      <c r="K3491" s="15">
        <v>7.14</v>
      </c>
      <c r="L3491" s="15">
        <v>19.8</v>
      </c>
      <c r="M3491" s="15">
        <v>141.19999999999999</v>
      </c>
      <c r="N3491" s="15">
        <v>48.9</v>
      </c>
      <c r="O3491" s="15">
        <v>87.4</v>
      </c>
      <c r="P3491" s="15" t="s">
        <v>116</v>
      </c>
      <c r="Q3491" s="15">
        <v>89.4</v>
      </c>
      <c r="R3491" s="15">
        <v>11.45</v>
      </c>
      <c r="S3491" s="15">
        <v>0.7</v>
      </c>
      <c r="T3491" s="15">
        <v>2.14</v>
      </c>
      <c r="U3491" s="15">
        <v>1.71</v>
      </c>
      <c r="V3491" s="15">
        <v>25332</v>
      </c>
      <c r="W3491" s="15">
        <v>48435</v>
      </c>
      <c r="X3491" s="15">
        <v>43318</v>
      </c>
      <c r="Y3491" s="15">
        <v>-5117</v>
      </c>
      <c r="Z3491" s="15">
        <v>647</v>
      </c>
      <c r="AA3491" s="15">
        <v>2.6429999999999998</v>
      </c>
      <c r="AB3491" s="15">
        <v>31.5</v>
      </c>
    </row>
    <row r="3492" spans="1:28" ht="15" customHeight="1" x14ac:dyDescent="0.3">
      <c r="A3492" s="15" t="s">
        <v>3620</v>
      </c>
      <c r="B3492" s="15" t="s">
        <v>118</v>
      </c>
      <c r="C3492" s="15" t="s">
        <v>99</v>
      </c>
      <c r="D3492" s="15" t="s">
        <v>115</v>
      </c>
      <c r="E3492" s="15" t="s">
        <v>112</v>
      </c>
      <c r="F3492" s="15">
        <v>3.39</v>
      </c>
      <c r="G3492" s="15">
        <v>310.39999999999998</v>
      </c>
      <c r="H3492" s="15">
        <v>21</v>
      </c>
      <c r="I3492" s="15">
        <v>48</v>
      </c>
      <c r="J3492" s="15">
        <v>9.9</v>
      </c>
      <c r="K3492" s="15">
        <v>6.09</v>
      </c>
      <c r="L3492" s="15">
        <v>23.3</v>
      </c>
      <c r="M3492" s="15">
        <v>113.8</v>
      </c>
      <c r="N3492" s="15">
        <v>71.7</v>
      </c>
      <c r="O3492" s="15">
        <v>118.5</v>
      </c>
      <c r="P3492" s="15" t="s">
        <v>107</v>
      </c>
      <c r="Q3492" s="15">
        <v>266</v>
      </c>
      <c r="R3492" s="15">
        <v>3.77</v>
      </c>
      <c r="S3492" s="15">
        <v>0.91</v>
      </c>
      <c r="T3492" s="15">
        <v>1.51</v>
      </c>
      <c r="U3492" s="15">
        <v>5.12</v>
      </c>
      <c r="V3492" s="15">
        <v>22232</v>
      </c>
      <c r="W3492" s="15">
        <v>282941</v>
      </c>
      <c r="X3492" s="15">
        <v>113828</v>
      </c>
      <c r="Y3492" s="15">
        <v>-169113</v>
      </c>
      <c r="Z3492" s="15">
        <v>6312</v>
      </c>
      <c r="AA3492" s="15">
        <v>0.81100000000000005</v>
      </c>
      <c r="AB3492" s="15">
        <v>43.4</v>
      </c>
    </row>
    <row r="3493" spans="1:28" ht="15" customHeight="1" x14ac:dyDescent="0.3">
      <c r="A3493" s="15" t="s">
        <v>3621</v>
      </c>
      <c r="B3493" s="15" t="s">
        <v>137</v>
      </c>
      <c r="C3493" s="15" t="s">
        <v>110</v>
      </c>
      <c r="D3493" s="15" t="s">
        <v>100</v>
      </c>
      <c r="E3493" s="15" t="s">
        <v>101</v>
      </c>
      <c r="F3493" s="15">
        <v>12.44</v>
      </c>
      <c r="G3493" s="15">
        <v>601.9</v>
      </c>
      <c r="H3493" s="15">
        <v>27.2</v>
      </c>
      <c r="I3493" s="15">
        <v>60.2</v>
      </c>
      <c r="J3493" s="15">
        <v>8.3000000000000007</v>
      </c>
      <c r="K3493" s="15">
        <v>7.66</v>
      </c>
      <c r="L3493" s="15">
        <v>24.3</v>
      </c>
      <c r="M3493" s="15">
        <v>97.8</v>
      </c>
      <c r="N3493" s="15">
        <v>36.700000000000003</v>
      </c>
      <c r="O3493" s="15">
        <v>96</v>
      </c>
      <c r="P3493" s="15" t="s">
        <v>102</v>
      </c>
      <c r="Q3493" s="15">
        <v>65.900000000000006</v>
      </c>
      <c r="R3493" s="15">
        <v>6.88</v>
      </c>
      <c r="S3493" s="15">
        <v>0.77</v>
      </c>
      <c r="T3493" s="15">
        <v>0.94</v>
      </c>
      <c r="U3493" s="15">
        <v>11.69</v>
      </c>
      <c r="V3493" s="15">
        <v>23614</v>
      </c>
      <c r="W3493" s="15">
        <v>680562</v>
      </c>
      <c r="X3493" s="15">
        <v>276048</v>
      </c>
      <c r="Y3493" s="15">
        <v>-404514</v>
      </c>
      <c r="Z3493" s="15">
        <v>5818</v>
      </c>
      <c r="AA3493" s="15">
        <v>2.0089999999999999</v>
      </c>
      <c r="AB3493" s="15">
        <v>31.8</v>
      </c>
    </row>
    <row r="3494" spans="1:28" ht="15" customHeight="1" x14ac:dyDescent="0.3">
      <c r="A3494" s="15" t="s">
        <v>3622</v>
      </c>
      <c r="B3494" s="15" t="s">
        <v>122</v>
      </c>
      <c r="C3494" s="15" t="s">
        <v>105</v>
      </c>
      <c r="D3494" s="15" t="s">
        <v>115</v>
      </c>
      <c r="E3494" s="15" t="s">
        <v>112</v>
      </c>
      <c r="F3494" s="15">
        <v>1.61</v>
      </c>
      <c r="G3494" s="15">
        <v>526.79999999999995</v>
      </c>
      <c r="H3494" s="15">
        <v>21.5</v>
      </c>
      <c r="I3494" s="15">
        <v>59.9</v>
      </c>
      <c r="J3494" s="15">
        <v>7.4</v>
      </c>
      <c r="K3494" s="15">
        <v>6.26</v>
      </c>
      <c r="L3494" s="15">
        <v>19.3</v>
      </c>
      <c r="M3494" s="15">
        <v>149.30000000000001</v>
      </c>
      <c r="N3494" s="15">
        <v>58.1</v>
      </c>
      <c r="O3494" s="15">
        <v>59.9</v>
      </c>
      <c r="P3494" s="15" t="s">
        <v>107</v>
      </c>
      <c r="Q3494" s="15">
        <v>246.4</v>
      </c>
      <c r="R3494" s="15">
        <v>4.1500000000000004</v>
      </c>
      <c r="S3494" s="15">
        <v>0.89</v>
      </c>
      <c r="T3494" s="15">
        <v>2.37</v>
      </c>
      <c r="U3494" s="15">
        <v>3.82</v>
      </c>
      <c r="V3494" s="15">
        <v>21745</v>
      </c>
      <c r="W3494" s="15">
        <v>117133</v>
      </c>
      <c r="X3494" s="15">
        <v>83066</v>
      </c>
      <c r="Y3494" s="15">
        <v>-34067</v>
      </c>
      <c r="Z3494" s="15">
        <v>3119</v>
      </c>
      <c r="AA3494" s="15">
        <v>1.2250000000000001</v>
      </c>
      <c r="AB3494" s="15">
        <v>46.1</v>
      </c>
    </row>
    <row r="3495" spans="1:28" ht="15" customHeight="1" x14ac:dyDescent="0.3">
      <c r="A3495" s="15" t="s">
        <v>3623</v>
      </c>
      <c r="B3495" s="15" t="s">
        <v>122</v>
      </c>
      <c r="C3495" s="15" t="s">
        <v>170</v>
      </c>
      <c r="D3495" s="15" t="s">
        <v>111</v>
      </c>
      <c r="E3495" s="15" t="s">
        <v>112</v>
      </c>
      <c r="F3495" s="15">
        <v>9.3800000000000008</v>
      </c>
      <c r="G3495" s="15">
        <v>544.5</v>
      </c>
      <c r="H3495" s="15">
        <v>25.2</v>
      </c>
      <c r="I3495" s="15">
        <v>56.3</v>
      </c>
      <c r="J3495" s="15">
        <v>6.8</v>
      </c>
      <c r="K3495" s="15">
        <v>6.56</v>
      </c>
      <c r="L3495" s="15">
        <v>31.6</v>
      </c>
      <c r="M3495" s="15">
        <v>106.6</v>
      </c>
      <c r="N3495" s="15">
        <v>25.1</v>
      </c>
      <c r="O3495" s="15">
        <v>109.9</v>
      </c>
      <c r="P3495" s="15" t="s">
        <v>107</v>
      </c>
      <c r="Q3495" s="15">
        <v>114.3</v>
      </c>
      <c r="R3495" s="15">
        <v>6.57</v>
      </c>
      <c r="S3495" s="15">
        <v>0.95</v>
      </c>
      <c r="T3495" s="15">
        <v>1.35</v>
      </c>
      <c r="U3495" s="15">
        <v>12.66</v>
      </c>
      <c r="V3495" s="15">
        <v>85816</v>
      </c>
      <c r="W3495" s="15">
        <v>573771</v>
      </c>
      <c r="X3495" s="15">
        <v>1086431</v>
      </c>
      <c r="Y3495" s="15">
        <v>512660</v>
      </c>
      <c r="Z3495" s="15">
        <v>4312</v>
      </c>
      <c r="AA3495" s="15">
        <v>2.9359999999999999</v>
      </c>
      <c r="AB3495" s="15">
        <v>32.299999999999997</v>
      </c>
    </row>
    <row r="3496" spans="1:28" ht="15" customHeight="1" x14ac:dyDescent="0.3">
      <c r="A3496" s="15" t="s">
        <v>3624</v>
      </c>
      <c r="B3496" s="15" t="s">
        <v>98</v>
      </c>
      <c r="C3496" s="15" t="s">
        <v>110</v>
      </c>
      <c r="D3496" s="15" t="s">
        <v>115</v>
      </c>
      <c r="E3496" s="15" t="s">
        <v>101</v>
      </c>
      <c r="F3496" s="15">
        <v>12.09</v>
      </c>
      <c r="G3496" s="15">
        <v>771.2</v>
      </c>
      <c r="H3496" s="15">
        <v>30</v>
      </c>
      <c r="I3496" s="15">
        <v>57.4</v>
      </c>
      <c r="J3496" s="15">
        <v>6.4</v>
      </c>
      <c r="K3496" s="15">
        <v>6.72</v>
      </c>
      <c r="L3496" s="15">
        <v>32.799999999999997</v>
      </c>
      <c r="M3496" s="15">
        <v>99.9</v>
      </c>
      <c r="N3496" s="15">
        <v>46</v>
      </c>
      <c r="O3496" s="15">
        <v>108.9</v>
      </c>
      <c r="P3496" s="15" t="s">
        <v>107</v>
      </c>
      <c r="Q3496" s="15">
        <v>233.1</v>
      </c>
      <c r="R3496" s="15">
        <v>4.57</v>
      </c>
      <c r="S3496" s="15">
        <v>0.91</v>
      </c>
      <c r="T3496" s="15">
        <v>3.01</v>
      </c>
      <c r="U3496" s="15">
        <v>36.39</v>
      </c>
      <c r="V3496" s="15">
        <v>25389</v>
      </c>
      <c r="W3496" s="15">
        <v>966630</v>
      </c>
      <c r="X3496" s="15">
        <v>923906</v>
      </c>
      <c r="Y3496" s="15">
        <v>-42724</v>
      </c>
      <c r="Z3496" s="15">
        <v>20722</v>
      </c>
      <c r="AA3496" s="15">
        <v>1.756</v>
      </c>
      <c r="AB3496" s="15">
        <v>54.8</v>
      </c>
    </row>
    <row r="3497" spans="1:28" ht="15" customHeight="1" x14ac:dyDescent="0.3">
      <c r="A3497" s="15" t="s">
        <v>3625</v>
      </c>
      <c r="B3497" s="15" t="s">
        <v>109</v>
      </c>
      <c r="C3497" s="15" t="s">
        <v>123</v>
      </c>
      <c r="D3497" s="15" t="s">
        <v>106</v>
      </c>
      <c r="E3497" s="15" t="s">
        <v>101</v>
      </c>
      <c r="F3497" s="15">
        <v>1.03</v>
      </c>
      <c r="G3497" s="15">
        <v>748.8</v>
      </c>
      <c r="H3497" s="15">
        <v>28.9</v>
      </c>
      <c r="I3497" s="15">
        <v>57.7</v>
      </c>
      <c r="J3497" s="15">
        <v>5.3</v>
      </c>
      <c r="K3497" s="15">
        <v>6</v>
      </c>
      <c r="L3497" s="15">
        <v>30.7</v>
      </c>
      <c r="M3497" s="15">
        <v>131.6</v>
      </c>
      <c r="N3497" s="15">
        <v>49.8</v>
      </c>
      <c r="O3497" s="15">
        <v>133.80000000000001</v>
      </c>
      <c r="P3497" s="15" t="s">
        <v>107</v>
      </c>
      <c r="Q3497" s="15">
        <v>176.7</v>
      </c>
      <c r="R3497" s="15">
        <v>3.89</v>
      </c>
      <c r="S3497" s="15">
        <v>0.68</v>
      </c>
      <c r="T3497" s="15">
        <v>2.85</v>
      </c>
      <c r="U3497" s="15">
        <v>2.94</v>
      </c>
      <c r="V3497" s="15">
        <v>21130</v>
      </c>
      <c r="W3497" s="15">
        <v>59066</v>
      </c>
      <c r="X3497" s="15">
        <v>62122</v>
      </c>
      <c r="Y3497" s="15">
        <v>3056</v>
      </c>
      <c r="Z3497" s="15">
        <v>597</v>
      </c>
      <c r="AA3497" s="15">
        <v>4.9249999999999998</v>
      </c>
      <c r="AB3497" s="15">
        <v>57</v>
      </c>
    </row>
    <row r="3498" spans="1:28" ht="15" customHeight="1" x14ac:dyDescent="0.3">
      <c r="A3498" s="15" t="s">
        <v>3626</v>
      </c>
      <c r="B3498" s="15" t="s">
        <v>98</v>
      </c>
      <c r="C3498" s="15" t="s">
        <v>110</v>
      </c>
      <c r="D3498" s="15" t="s">
        <v>144</v>
      </c>
      <c r="E3498" s="15" t="s">
        <v>112</v>
      </c>
      <c r="F3498" s="15">
        <v>2.74</v>
      </c>
      <c r="G3498" s="15">
        <v>202.2</v>
      </c>
      <c r="H3498" s="15">
        <v>25.7</v>
      </c>
      <c r="I3498" s="15">
        <v>58.7</v>
      </c>
      <c r="J3498" s="15">
        <v>7.8</v>
      </c>
      <c r="K3498" s="15">
        <v>7.35</v>
      </c>
      <c r="L3498" s="15">
        <v>25.6</v>
      </c>
      <c r="M3498" s="15">
        <v>72.7</v>
      </c>
      <c r="N3498" s="15">
        <v>38.700000000000003</v>
      </c>
      <c r="O3498" s="15">
        <v>127.2</v>
      </c>
      <c r="P3498" s="15" t="s">
        <v>107</v>
      </c>
      <c r="Q3498" s="15">
        <v>240.2</v>
      </c>
      <c r="R3498" s="15">
        <v>6.96</v>
      </c>
      <c r="S3498" s="15">
        <v>0.74</v>
      </c>
      <c r="T3498" s="15">
        <v>0.89</v>
      </c>
      <c r="U3498" s="15">
        <v>2.44</v>
      </c>
      <c r="V3498" s="15">
        <v>58532</v>
      </c>
      <c r="W3498" s="15">
        <v>181209</v>
      </c>
      <c r="X3498" s="15">
        <v>142818</v>
      </c>
      <c r="Y3498" s="15">
        <v>-38391</v>
      </c>
      <c r="Z3498" s="15">
        <v>1830</v>
      </c>
      <c r="AA3498" s="15">
        <v>1.333</v>
      </c>
      <c r="AB3498" s="15">
        <v>29.4</v>
      </c>
    </row>
    <row r="3499" spans="1:28" ht="15" customHeight="1" x14ac:dyDescent="0.3">
      <c r="A3499" s="15" t="s">
        <v>3627</v>
      </c>
      <c r="B3499" s="15" t="s">
        <v>146</v>
      </c>
      <c r="C3499" s="15" t="s">
        <v>134</v>
      </c>
      <c r="D3499" s="15" t="s">
        <v>115</v>
      </c>
      <c r="E3499" s="15" t="s">
        <v>101</v>
      </c>
      <c r="F3499" s="15">
        <v>5.42</v>
      </c>
      <c r="G3499" s="15">
        <v>512.70000000000005</v>
      </c>
      <c r="H3499" s="15">
        <v>22.1</v>
      </c>
      <c r="I3499" s="15">
        <v>76.599999999999994</v>
      </c>
      <c r="J3499" s="15">
        <v>8</v>
      </c>
      <c r="K3499" s="15">
        <v>6.6</v>
      </c>
      <c r="L3499" s="15">
        <v>44.1</v>
      </c>
      <c r="M3499" s="15">
        <v>99.1</v>
      </c>
      <c r="N3499" s="15">
        <v>27.5</v>
      </c>
      <c r="O3499" s="15">
        <v>109</v>
      </c>
      <c r="P3499" s="15" t="s">
        <v>127</v>
      </c>
      <c r="Q3499" s="15">
        <v>267.89999999999998</v>
      </c>
      <c r="R3499" s="15">
        <v>5.79</v>
      </c>
      <c r="S3499" s="15">
        <v>0.66</v>
      </c>
      <c r="T3499" s="15">
        <v>3.44</v>
      </c>
      <c r="U3499" s="15">
        <v>18.64</v>
      </c>
      <c r="V3499" s="15">
        <v>19243</v>
      </c>
      <c r="W3499" s="15">
        <v>376442</v>
      </c>
      <c r="X3499" s="15">
        <v>358690</v>
      </c>
      <c r="Y3499" s="15">
        <v>-17752</v>
      </c>
      <c r="Z3499" s="15">
        <v>6867</v>
      </c>
      <c r="AA3499" s="15">
        <v>2.714</v>
      </c>
      <c r="AB3499" s="15">
        <v>47.6</v>
      </c>
    </row>
    <row r="3500" spans="1:28" ht="15" customHeight="1" x14ac:dyDescent="0.3">
      <c r="A3500" s="15" t="s">
        <v>3628</v>
      </c>
      <c r="B3500" s="15" t="s">
        <v>126</v>
      </c>
      <c r="C3500" s="15" t="s">
        <v>152</v>
      </c>
      <c r="D3500" s="15" t="s">
        <v>115</v>
      </c>
      <c r="E3500" s="15" t="s">
        <v>120</v>
      </c>
      <c r="F3500" s="15">
        <v>5.5</v>
      </c>
      <c r="G3500" s="15"/>
      <c r="H3500" s="15">
        <v>34.4</v>
      </c>
      <c r="I3500" s="15">
        <v>47.6</v>
      </c>
      <c r="J3500" s="15">
        <v>7.1</v>
      </c>
      <c r="K3500" s="15">
        <v>7.36</v>
      </c>
      <c r="L3500" s="15">
        <v>24.3</v>
      </c>
      <c r="M3500" s="15">
        <v>153.19999999999999</v>
      </c>
      <c r="N3500" s="15">
        <v>49.1</v>
      </c>
      <c r="O3500" s="15">
        <v>132.19999999999999</v>
      </c>
      <c r="P3500" s="15" t="s">
        <v>107</v>
      </c>
      <c r="Q3500" s="15">
        <v>116.9</v>
      </c>
      <c r="R3500" s="15">
        <v>6.38</v>
      </c>
      <c r="S3500" s="15">
        <v>0.69</v>
      </c>
      <c r="T3500" s="15">
        <v>1.31</v>
      </c>
      <c r="U3500" s="15">
        <v>7.2</v>
      </c>
      <c r="V3500" s="15">
        <v>22126</v>
      </c>
      <c r="W3500" s="15">
        <v>350358</v>
      </c>
      <c r="X3500" s="15">
        <v>159307</v>
      </c>
      <c r="Y3500" s="15">
        <v>-191051</v>
      </c>
      <c r="Z3500" s="15">
        <v>10847</v>
      </c>
      <c r="AA3500" s="15">
        <v>0.66400000000000003</v>
      </c>
      <c r="AB3500" s="15">
        <v>45.4</v>
      </c>
    </row>
    <row r="3501" spans="1:28" ht="15" customHeight="1" x14ac:dyDescent="0.3">
      <c r="A3501" s="15" t="s">
        <v>3629</v>
      </c>
      <c r="B3501" s="15" t="s">
        <v>126</v>
      </c>
      <c r="C3501" s="15" t="s">
        <v>170</v>
      </c>
      <c r="D3501" s="15" t="s">
        <v>115</v>
      </c>
      <c r="E3501" s="15" t="s">
        <v>112</v>
      </c>
      <c r="F3501" s="15">
        <v>4.82</v>
      </c>
      <c r="G3501" s="15">
        <v>80</v>
      </c>
      <c r="H3501" s="15">
        <v>22.7</v>
      </c>
      <c r="I3501" s="15">
        <v>47.8</v>
      </c>
      <c r="J3501" s="15">
        <v>8</v>
      </c>
      <c r="K3501" s="15">
        <v>7.2</v>
      </c>
      <c r="L3501" s="15">
        <v>36.700000000000003</v>
      </c>
      <c r="M3501" s="15">
        <v>130.80000000000001</v>
      </c>
      <c r="N3501" s="15">
        <v>62.4</v>
      </c>
      <c r="O3501" s="15">
        <v>138.9</v>
      </c>
      <c r="P3501" s="15" t="s">
        <v>116</v>
      </c>
      <c r="Q3501" s="15">
        <v>87.3</v>
      </c>
      <c r="R3501" s="15">
        <v>2.68</v>
      </c>
      <c r="S3501" s="15">
        <v>0.81</v>
      </c>
      <c r="T3501" s="15"/>
      <c r="U3501" s="15">
        <v>7.9</v>
      </c>
      <c r="V3501" s="15">
        <v>23402</v>
      </c>
      <c r="W3501" s="15">
        <v>279752</v>
      </c>
      <c r="X3501" s="15">
        <v>184876</v>
      </c>
      <c r="Y3501" s="15">
        <v>-94876</v>
      </c>
      <c r="Z3501" s="15">
        <v>4516</v>
      </c>
      <c r="AA3501" s="15">
        <v>1.7490000000000001</v>
      </c>
      <c r="AB3501" s="15">
        <v>25.7</v>
      </c>
    </row>
    <row r="3502" spans="1:28" ht="15" customHeight="1" x14ac:dyDescent="0.3">
      <c r="A3502" s="15" t="s">
        <v>3630</v>
      </c>
      <c r="B3502" s="15" t="s">
        <v>126</v>
      </c>
      <c r="C3502" s="15" t="s">
        <v>129</v>
      </c>
      <c r="D3502" s="15" t="s">
        <v>115</v>
      </c>
      <c r="E3502" s="15" t="s">
        <v>120</v>
      </c>
      <c r="F3502" s="15">
        <v>3.74</v>
      </c>
      <c r="G3502" s="15">
        <v>336.4</v>
      </c>
      <c r="H3502" s="15">
        <v>33</v>
      </c>
      <c r="I3502" s="15">
        <v>46.3</v>
      </c>
      <c r="J3502" s="15">
        <v>9</v>
      </c>
      <c r="K3502" s="15">
        <v>6.22</v>
      </c>
      <c r="L3502" s="15">
        <v>22.4</v>
      </c>
      <c r="M3502" s="15">
        <v>150.19999999999999</v>
      </c>
      <c r="N3502" s="15">
        <v>86</v>
      </c>
      <c r="O3502" s="15">
        <v>133.4</v>
      </c>
      <c r="P3502" s="15" t="s">
        <v>116</v>
      </c>
      <c r="Q3502" s="15">
        <v>192.7</v>
      </c>
      <c r="R3502" s="15">
        <v>6.46</v>
      </c>
      <c r="S3502" s="15">
        <v>0.73</v>
      </c>
      <c r="T3502" s="15">
        <v>2.19</v>
      </c>
      <c r="U3502" s="15">
        <v>8.19</v>
      </c>
      <c r="V3502" s="15">
        <v>21082</v>
      </c>
      <c r="W3502" s="15">
        <v>180343</v>
      </c>
      <c r="X3502" s="15">
        <v>172662</v>
      </c>
      <c r="Y3502" s="15">
        <v>-7681</v>
      </c>
      <c r="Z3502" s="15">
        <v>3368</v>
      </c>
      <c r="AA3502" s="15">
        <v>2.4319999999999999</v>
      </c>
      <c r="AB3502" s="15">
        <v>36.1</v>
      </c>
    </row>
    <row r="3503" spans="1:28" ht="15" customHeight="1" x14ac:dyDescent="0.3">
      <c r="A3503" s="15" t="s">
        <v>3631</v>
      </c>
      <c r="B3503" s="15" t="s">
        <v>126</v>
      </c>
      <c r="C3503" s="15" t="s">
        <v>170</v>
      </c>
      <c r="D3503" s="15" t="s">
        <v>177</v>
      </c>
      <c r="E3503" s="15" t="s">
        <v>112</v>
      </c>
      <c r="F3503" s="15">
        <v>9.94</v>
      </c>
      <c r="G3503" s="15">
        <v>426.7</v>
      </c>
      <c r="H3503" s="15">
        <v>22.2</v>
      </c>
      <c r="I3503" s="15">
        <v>49</v>
      </c>
      <c r="J3503" s="15">
        <v>8.8000000000000007</v>
      </c>
      <c r="K3503" s="15">
        <v>6.32</v>
      </c>
      <c r="L3503" s="15">
        <v>15.9</v>
      </c>
      <c r="M3503" s="15">
        <v>122.4</v>
      </c>
      <c r="N3503" s="15">
        <v>92.5</v>
      </c>
      <c r="O3503" s="15">
        <v>171.8</v>
      </c>
      <c r="P3503" s="15" t="s">
        <v>107</v>
      </c>
      <c r="Q3503" s="15">
        <v>190.2</v>
      </c>
      <c r="R3503" s="15">
        <v>12.08</v>
      </c>
      <c r="S3503" s="15">
        <v>0.85</v>
      </c>
      <c r="T3503" s="15">
        <v>57.26</v>
      </c>
      <c r="U3503" s="15">
        <v>569.16</v>
      </c>
      <c r="V3503" s="15">
        <v>3634</v>
      </c>
      <c r="W3503" s="15">
        <v>631961</v>
      </c>
      <c r="X3503" s="15">
        <v>2068327</v>
      </c>
      <c r="Y3503" s="15">
        <v>1436366</v>
      </c>
      <c r="Z3503" s="15">
        <v>22503</v>
      </c>
      <c r="AA3503" s="15">
        <v>25.292999999999999</v>
      </c>
      <c r="AB3503" s="15">
        <v>26.5</v>
      </c>
    </row>
    <row r="3504" spans="1:28" ht="15" customHeight="1" x14ac:dyDescent="0.3">
      <c r="A3504" s="15" t="s">
        <v>3632</v>
      </c>
      <c r="B3504" s="15" t="s">
        <v>137</v>
      </c>
      <c r="C3504" s="15" t="s">
        <v>99</v>
      </c>
      <c r="D3504" s="15" t="s">
        <v>100</v>
      </c>
      <c r="E3504" s="15" t="s">
        <v>101</v>
      </c>
      <c r="F3504" s="15">
        <v>14.84</v>
      </c>
      <c r="G3504" s="15">
        <v>805.8</v>
      </c>
      <c r="H3504" s="15">
        <v>31.2</v>
      </c>
      <c r="I3504" s="15">
        <v>85.9</v>
      </c>
      <c r="J3504" s="15">
        <v>7.1</v>
      </c>
      <c r="K3504" s="15">
        <v>7.39</v>
      </c>
      <c r="L3504" s="15">
        <v>31.9</v>
      </c>
      <c r="M3504" s="15">
        <v>102.1</v>
      </c>
      <c r="N3504" s="15">
        <v>34.799999999999997</v>
      </c>
      <c r="O3504" s="15">
        <v>92.3</v>
      </c>
      <c r="P3504" s="15" t="s">
        <v>127</v>
      </c>
      <c r="Q3504" s="15">
        <v>187.2</v>
      </c>
      <c r="R3504" s="15">
        <v>2.65</v>
      </c>
      <c r="S3504" s="15">
        <v>0.74</v>
      </c>
      <c r="T3504" s="15">
        <v>1.74</v>
      </c>
      <c r="U3504" s="15">
        <v>25.82</v>
      </c>
      <c r="V3504" s="15">
        <v>25069</v>
      </c>
      <c r="W3504" s="15">
        <v>946134</v>
      </c>
      <c r="X3504" s="15">
        <v>647282</v>
      </c>
      <c r="Y3504" s="15">
        <v>-298852</v>
      </c>
      <c r="Z3504" s="15">
        <v>8079</v>
      </c>
      <c r="AA3504" s="15">
        <v>3.1960000000000002</v>
      </c>
      <c r="AB3504" s="15">
        <v>63</v>
      </c>
    </row>
    <row r="3505" spans="1:28" ht="15" customHeight="1" x14ac:dyDescent="0.3">
      <c r="A3505" s="15" t="s">
        <v>3633</v>
      </c>
      <c r="B3505" s="15" t="s">
        <v>109</v>
      </c>
      <c r="C3505" s="15" t="s">
        <v>114</v>
      </c>
      <c r="D3505" s="15" t="s">
        <v>111</v>
      </c>
      <c r="E3505" s="15" t="s">
        <v>112</v>
      </c>
      <c r="F3505" s="15">
        <v>6.98</v>
      </c>
      <c r="G3505" s="15">
        <v>309.10000000000002</v>
      </c>
      <c r="H3505" s="15">
        <v>25.8</v>
      </c>
      <c r="I3505" s="15">
        <v>66.599999999999994</v>
      </c>
      <c r="J3505" s="15">
        <v>7.9</v>
      </c>
      <c r="K3505" s="15">
        <v>6.37</v>
      </c>
      <c r="L3505" s="15">
        <v>15.9</v>
      </c>
      <c r="M3505" s="15">
        <v>120.4</v>
      </c>
      <c r="N3505" s="15">
        <v>60.6</v>
      </c>
      <c r="O3505" s="15">
        <v>84</v>
      </c>
      <c r="P3505" s="15" t="s">
        <v>107</v>
      </c>
      <c r="Q3505" s="15">
        <v>107.1</v>
      </c>
      <c r="R3505" s="15">
        <v>7.81</v>
      </c>
      <c r="S3505" s="15">
        <v>0.78</v>
      </c>
      <c r="T3505" s="15">
        <v>1.07</v>
      </c>
      <c r="U3505" s="15">
        <v>7.47</v>
      </c>
      <c r="V3505" s="15">
        <v>71686</v>
      </c>
      <c r="W3505" s="15">
        <v>413696</v>
      </c>
      <c r="X3505" s="15">
        <v>535494</v>
      </c>
      <c r="Y3505" s="15">
        <v>121798</v>
      </c>
      <c r="Z3505" s="15">
        <v>3262</v>
      </c>
      <c r="AA3505" s="15">
        <v>2.29</v>
      </c>
      <c r="AB3505" s="15">
        <v>32.6</v>
      </c>
    </row>
    <row r="3506" spans="1:28" ht="15" customHeight="1" x14ac:dyDescent="0.3">
      <c r="A3506" s="15" t="s">
        <v>3634</v>
      </c>
      <c r="B3506" s="15" t="s">
        <v>98</v>
      </c>
      <c r="C3506" s="15" t="s">
        <v>119</v>
      </c>
      <c r="D3506" s="15" t="s">
        <v>106</v>
      </c>
      <c r="E3506" s="15" t="s">
        <v>101</v>
      </c>
      <c r="F3506" s="15">
        <v>3.24</v>
      </c>
      <c r="G3506" s="15">
        <v>906.8</v>
      </c>
      <c r="H3506" s="15">
        <v>29</v>
      </c>
      <c r="I3506" s="15">
        <v>80.3</v>
      </c>
      <c r="J3506" s="15">
        <v>7.4</v>
      </c>
      <c r="K3506" s="15">
        <v>6.42</v>
      </c>
      <c r="L3506" s="15">
        <v>29.2</v>
      </c>
      <c r="M3506" s="15">
        <v>145.5</v>
      </c>
      <c r="N3506" s="15">
        <v>31</v>
      </c>
      <c r="O3506" s="15">
        <v>103.4</v>
      </c>
      <c r="P3506" s="15" t="s">
        <v>127</v>
      </c>
      <c r="Q3506" s="15">
        <v>212.5</v>
      </c>
      <c r="R3506" s="15">
        <v>4.2300000000000004</v>
      </c>
      <c r="S3506" s="15">
        <v>0.98</v>
      </c>
      <c r="T3506" s="15">
        <v>3.83</v>
      </c>
      <c r="U3506" s="15">
        <v>12.41</v>
      </c>
      <c r="V3506" s="15">
        <v>23567</v>
      </c>
      <c r="W3506" s="15">
        <v>221473</v>
      </c>
      <c r="X3506" s="15">
        <v>292466</v>
      </c>
      <c r="Y3506" s="15">
        <v>70993</v>
      </c>
      <c r="Z3506" s="15">
        <v>1641</v>
      </c>
      <c r="AA3506" s="15">
        <v>7.5620000000000003</v>
      </c>
      <c r="AB3506" s="15">
        <v>46.2</v>
      </c>
    </row>
    <row r="3507" spans="1:28" ht="15" customHeight="1" x14ac:dyDescent="0.3">
      <c r="A3507" s="15" t="s">
        <v>3635</v>
      </c>
      <c r="B3507" s="15" t="s">
        <v>109</v>
      </c>
      <c r="C3507" s="15" t="s">
        <v>99</v>
      </c>
      <c r="D3507" s="15" t="s">
        <v>132</v>
      </c>
      <c r="E3507" s="15" t="s">
        <v>120</v>
      </c>
      <c r="F3507" s="15">
        <v>1.63</v>
      </c>
      <c r="G3507" s="15">
        <v>131.1</v>
      </c>
      <c r="H3507" s="15">
        <v>33.200000000000003</v>
      </c>
      <c r="I3507" s="15">
        <v>53.5</v>
      </c>
      <c r="J3507" s="15">
        <v>7.6</v>
      </c>
      <c r="K3507" s="15">
        <v>7.34</v>
      </c>
      <c r="L3507" s="15">
        <v>21</v>
      </c>
      <c r="M3507" s="15">
        <v>111.4</v>
      </c>
      <c r="N3507" s="15">
        <v>58.1</v>
      </c>
      <c r="O3507" s="15">
        <v>73.099999999999994</v>
      </c>
      <c r="P3507" s="15" t="s">
        <v>107</v>
      </c>
      <c r="Q3507" s="15">
        <v>176.5</v>
      </c>
      <c r="R3507" s="15">
        <v>3.37</v>
      </c>
      <c r="S3507" s="15">
        <v>0.78</v>
      </c>
      <c r="T3507" s="15">
        <v>0.69</v>
      </c>
      <c r="U3507" s="15">
        <v>1.1200000000000001</v>
      </c>
      <c r="V3507" s="15">
        <v>118843</v>
      </c>
      <c r="W3507" s="15">
        <v>112993</v>
      </c>
      <c r="X3507" s="15">
        <v>133104</v>
      </c>
      <c r="Y3507" s="15">
        <v>20111</v>
      </c>
      <c r="Z3507" s="15">
        <v>1307</v>
      </c>
      <c r="AA3507" s="15">
        <v>0.85699999999999998</v>
      </c>
      <c r="AB3507" s="15">
        <v>49.5</v>
      </c>
    </row>
    <row r="3508" spans="1:28" ht="15" customHeight="1" x14ac:dyDescent="0.3">
      <c r="A3508" s="15" t="s">
        <v>3636</v>
      </c>
      <c r="B3508" s="15" t="s">
        <v>109</v>
      </c>
      <c r="C3508" s="15" t="s">
        <v>152</v>
      </c>
      <c r="D3508" s="15" t="s">
        <v>111</v>
      </c>
      <c r="E3508" s="15" t="s">
        <v>101</v>
      </c>
      <c r="F3508" s="15">
        <v>12.96</v>
      </c>
      <c r="G3508" s="15">
        <v>870.4</v>
      </c>
      <c r="H3508" s="15">
        <v>32.1</v>
      </c>
      <c r="I3508" s="15">
        <v>70.7</v>
      </c>
      <c r="J3508" s="15">
        <v>6.7</v>
      </c>
      <c r="K3508" s="15">
        <v>6.44</v>
      </c>
      <c r="L3508" s="15">
        <v>31.1</v>
      </c>
      <c r="M3508" s="15">
        <v>108.3</v>
      </c>
      <c r="N3508" s="15">
        <v>51.3</v>
      </c>
      <c r="O3508" s="15">
        <v>30</v>
      </c>
      <c r="P3508" s="15" t="s">
        <v>102</v>
      </c>
      <c r="Q3508" s="15">
        <v>256.2</v>
      </c>
      <c r="R3508" s="15">
        <v>1.6</v>
      </c>
      <c r="S3508" s="15">
        <v>0.9</v>
      </c>
      <c r="T3508" s="15">
        <v>1.32</v>
      </c>
      <c r="U3508" s="15">
        <v>17.11</v>
      </c>
      <c r="V3508" s="15">
        <v>63056</v>
      </c>
      <c r="W3508" s="15">
        <v>829487</v>
      </c>
      <c r="X3508" s="15">
        <v>1078888</v>
      </c>
      <c r="Y3508" s="15">
        <v>249401</v>
      </c>
      <c r="Z3508" s="15">
        <v>4545</v>
      </c>
      <c r="AA3508" s="15">
        <v>3.7650000000000001</v>
      </c>
      <c r="AB3508" s="15">
        <v>68.900000000000006</v>
      </c>
    </row>
    <row r="3509" spans="1:28" ht="15" customHeight="1" x14ac:dyDescent="0.3">
      <c r="A3509" s="15" t="s">
        <v>3637</v>
      </c>
      <c r="B3509" s="15" t="s">
        <v>98</v>
      </c>
      <c r="C3509" s="15" t="s">
        <v>134</v>
      </c>
      <c r="D3509" s="15" t="s">
        <v>100</v>
      </c>
      <c r="E3509" s="15" t="s">
        <v>120</v>
      </c>
      <c r="F3509" s="15">
        <v>14.75</v>
      </c>
      <c r="G3509" s="15">
        <v>505.3</v>
      </c>
      <c r="H3509" s="15">
        <v>33.700000000000003</v>
      </c>
      <c r="I3509" s="15">
        <v>45.7</v>
      </c>
      <c r="J3509" s="15">
        <v>6.9</v>
      </c>
      <c r="K3509" s="15">
        <v>6.23</v>
      </c>
      <c r="L3509" s="15">
        <v>14.5</v>
      </c>
      <c r="M3509" s="15">
        <v>95.6</v>
      </c>
      <c r="N3509" s="15">
        <v>58.2</v>
      </c>
      <c r="O3509" s="15">
        <v>76.7</v>
      </c>
      <c r="P3509" s="15" t="s">
        <v>116</v>
      </c>
      <c r="Q3509" s="15">
        <v>90.9</v>
      </c>
      <c r="R3509" s="15">
        <v>1.48</v>
      </c>
      <c r="S3509" s="15">
        <v>0.81</v>
      </c>
      <c r="T3509" s="15">
        <v>1.84</v>
      </c>
      <c r="U3509" s="15">
        <v>27.14</v>
      </c>
      <c r="V3509" s="15">
        <v>22781</v>
      </c>
      <c r="W3509" s="15">
        <v>727215</v>
      </c>
      <c r="X3509" s="15">
        <v>618276</v>
      </c>
      <c r="Y3509" s="15">
        <v>-108939</v>
      </c>
      <c r="Z3509" s="15">
        <v>3869</v>
      </c>
      <c r="AA3509" s="15">
        <v>7.0149999999999997</v>
      </c>
      <c r="AB3509" s="15">
        <v>71.599999999999994</v>
      </c>
    </row>
    <row r="3510" spans="1:28" ht="15" customHeight="1" x14ac:dyDescent="0.3">
      <c r="A3510" s="15" t="s">
        <v>3638</v>
      </c>
      <c r="B3510" s="15" t="s">
        <v>122</v>
      </c>
      <c r="C3510" s="15" t="s">
        <v>134</v>
      </c>
      <c r="D3510" s="15" t="s">
        <v>130</v>
      </c>
      <c r="E3510" s="15" t="s">
        <v>112</v>
      </c>
      <c r="F3510" s="15">
        <v>12.81</v>
      </c>
      <c r="G3510" s="15">
        <v>466.7</v>
      </c>
      <c r="H3510" s="15">
        <v>25.8</v>
      </c>
      <c r="I3510" s="15">
        <v>55.9</v>
      </c>
      <c r="J3510" s="15">
        <v>7.8</v>
      </c>
      <c r="K3510" s="15">
        <v>7.14</v>
      </c>
      <c r="L3510" s="15">
        <v>21.4</v>
      </c>
      <c r="M3510" s="15">
        <v>171.5</v>
      </c>
      <c r="N3510" s="15">
        <v>50.7</v>
      </c>
      <c r="O3510" s="15">
        <v>131.80000000000001</v>
      </c>
      <c r="P3510" s="15" t="s">
        <v>107</v>
      </c>
      <c r="Q3510" s="15">
        <v>244.4</v>
      </c>
      <c r="R3510" s="15">
        <v>8.42</v>
      </c>
      <c r="S3510" s="15">
        <v>0.73</v>
      </c>
      <c r="T3510" s="15">
        <v>1.56</v>
      </c>
      <c r="U3510" s="15">
        <v>19.98</v>
      </c>
      <c r="V3510" s="15">
        <v>67661</v>
      </c>
      <c r="W3510" s="15">
        <v>1072553</v>
      </c>
      <c r="X3510" s="15">
        <v>1351867</v>
      </c>
      <c r="Y3510" s="15">
        <v>279314</v>
      </c>
      <c r="Z3510" s="15">
        <v>11098</v>
      </c>
      <c r="AA3510" s="15">
        <v>1.8</v>
      </c>
      <c r="AB3510" s="15">
        <v>14.7</v>
      </c>
    </row>
    <row r="3511" spans="1:28" ht="15" customHeight="1" x14ac:dyDescent="0.3">
      <c r="A3511" s="15" t="s">
        <v>3639</v>
      </c>
      <c r="B3511" s="15" t="s">
        <v>104</v>
      </c>
      <c r="C3511" s="15" t="s">
        <v>152</v>
      </c>
      <c r="D3511" s="15" t="s">
        <v>100</v>
      </c>
      <c r="E3511" s="15" t="s">
        <v>101</v>
      </c>
      <c r="F3511" s="15">
        <v>12.06</v>
      </c>
      <c r="G3511" s="15">
        <v>854.2</v>
      </c>
      <c r="H3511" s="15">
        <v>29.3</v>
      </c>
      <c r="I3511" s="15">
        <v>76.3</v>
      </c>
      <c r="J3511" s="15">
        <v>8.6999999999999993</v>
      </c>
      <c r="K3511" s="15">
        <v>5.85</v>
      </c>
      <c r="L3511" s="15">
        <v>30.5</v>
      </c>
      <c r="M3511" s="15">
        <v>147.6</v>
      </c>
      <c r="N3511" s="15">
        <v>34.1</v>
      </c>
      <c r="O3511" s="15">
        <v>126</v>
      </c>
      <c r="P3511" s="15" t="s">
        <v>107</v>
      </c>
      <c r="Q3511" s="15">
        <v>198</v>
      </c>
      <c r="R3511" s="15">
        <v>5.95</v>
      </c>
      <c r="S3511" s="15">
        <v>0.74</v>
      </c>
      <c r="T3511" s="15">
        <v>1.1100000000000001</v>
      </c>
      <c r="U3511" s="15">
        <v>13.39</v>
      </c>
      <c r="V3511" s="15">
        <v>25882</v>
      </c>
      <c r="W3511" s="15">
        <v>915448</v>
      </c>
      <c r="X3511" s="15">
        <v>346560</v>
      </c>
      <c r="Y3511" s="15">
        <v>-568888</v>
      </c>
      <c r="Z3511" s="15">
        <v>7890</v>
      </c>
      <c r="AA3511" s="15">
        <v>1.6970000000000001</v>
      </c>
      <c r="AB3511" s="15">
        <v>50.9</v>
      </c>
    </row>
    <row r="3512" spans="1:28" ht="15" customHeight="1" x14ac:dyDescent="0.3">
      <c r="A3512" s="15" t="s">
        <v>3640</v>
      </c>
      <c r="B3512" s="15" t="s">
        <v>146</v>
      </c>
      <c r="C3512" s="15" t="s">
        <v>110</v>
      </c>
      <c r="D3512" s="15" t="s">
        <v>132</v>
      </c>
      <c r="E3512" s="15" t="s">
        <v>101</v>
      </c>
      <c r="F3512" s="15">
        <v>12.86</v>
      </c>
      <c r="G3512" s="15">
        <v>1034.5999999999999</v>
      </c>
      <c r="H3512" s="15">
        <v>31.1</v>
      </c>
      <c r="I3512" s="15">
        <v>60.1</v>
      </c>
      <c r="J3512" s="15">
        <v>7.4</v>
      </c>
      <c r="K3512" s="15">
        <v>7.31</v>
      </c>
      <c r="L3512" s="15">
        <v>26.6</v>
      </c>
      <c r="M3512" s="15">
        <v>128.1</v>
      </c>
      <c r="N3512" s="15">
        <v>45.7</v>
      </c>
      <c r="O3512" s="15">
        <v>151.9</v>
      </c>
      <c r="P3512" s="15" t="s">
        <v>102</v>
      </c>
      <c r="Q3512" s="15">
        <v>293.2</v>
      </c>
      <c r="R3512" s="15">
        <v>6.23</v>
      </c>
      <c r="S3512" s="15">
        <v>0.82</v>
      </c>
      <c r="T3512" s="15">
        <v>1.43</v>
      </c>
      <c r="U3512" s="15">
        <v>18.39</v>
      </c>
      <c r="V3512" s="15">
        <v>101593</v>
      </c>
      <c r="W3512" s="15">
        <v>1042712</v>
      </c>
      <c r="X3512" s="15">
        <v>1868295</v>
      </c>
      <c r="Y3512" s="15">
        <v>825583</v>
      </c>
      <c r="Z3512" s="15">
        <v>7693</v>
      </c>
      <c r="AA3512" s="15">
        <v>2.39</v>
      </c>
      <c r="AB3512" s="15">
        <v>53.3</v>
      </c>
    </row>
    <row r="3513" spans="1:28" ht="15" customHeight="1" x14ac:dyDescent="0.3">
      <c r="A3513" s="15" t="s">
        <v>3641</v>
      </c>
      <c r="B3513" s="15" t="s">
        <v>122</v>
      </c>
      <c r="C3513" s="15" t="s">
        <v>123</v>
      </c>
      <c r="D3513" s="15" t="s">
        <v>111</v>
      </c>
      <c r="E3513" s="15" t="s">
        <v>120</v>
      </c>
      <c r="F3513" s="15">
        <v>1.1499999999999999</v>
      </c>
      <c r="G3513" s="15">
        <v>220.1</v>
      </c>
      <c r="H3513" s="15">
        <v>28.2</v>
      </c>
      <c r="I3513" s="15">
        <v>54.5</v>
      </c>
      <c r="J3513" s="15">
        <v>8.8000000000000007</v>
      </c>
      <c r="K3513" s="15">
        <v>6.64</v>
      </c>
      <c r="L3513" s="15">
        <v>21.8</v>
      </c>
      <c r="M3513" s="15">
        <v>163.19999999999999</v>
      </c>
      <c r="N3513" s="15">
        <v>38.9</v>
      </c>
      <c r="O3513" s="15">
        <v>106.7</v>
      </c>
      <c r="P3513" s="15" t="s">
        <v>107</v>
      </c>
      <c r="Q3513" s="15">
        <v>181.7</v>
      </c>
      <c r="R3513" s="15">
        <v>8.91</v>
      </c>
      <c r="S3513" s="15">
        <v>0.91</v>
      </c>
      <c r="T3513" s="15">
        <v>1.01</v>
      </c>
      <c r="U3513" s="15">
        <v>1.1599999999999999</v>
      </c>
      <c r="V3513" s="15">
        <v>71234</v>
      </c>
      <c r="W3513" s="15">
        <v>78083</v>
      </c>
      <c r="X3513" s="15">
        <v>82631</v>
      </c>
      <c r="Y3513" s="15">
        <v>4548</v>
      </c>
      <c r="Z3513" s="15">
        <v>530</v>
      </c>
      <c r="AA3513" s="15">
        <v>2.1890000000000001</v>
      </c>
      <c r="AB3513" s="15">
        <v>28.9</v>
      </c>
    </row>
    <row r="3514" spans="1:28" ht="15" customHeight="1" x14ac:dyDescent="0.3">
      <c r="A3514" s="15" t="s">
        <v>3642</v>
      </c>
      <c r="B3514" s="15" t="s">
        <v>104</v>
      </c>
      <c r="C3514" s="15" t="s">
        <v>129</v>
      </c>
      <c r="D3514" s="15" t="s">
        <v>132</v>
      </c>
      <c r="E3514" s="15" t="s">
        <v>120</v>
      </c>
      <c r="F3514" s="15">
        <v>1.3</v>
      </c>
      <c r="G3514" s="15">
        <v>115.2</v>
      </c>
      <c r="H3514" s="15">
        <v>33.5</v>
      </c>
      <c r="I3514" s="15">
        <v>60.3</v>
      </c>
      <c r="J3514" s="15">
        <v>5.8</v>
      </c>
      <c r="K3514" s="15">
        <v>7.88</v>
      </c>
      <c r="L3514" s="15">
        <v>19.399999999999999</v>
      </c>
      <c r="M3514" s="15">
        <v>89.8</v>
      </c>
      <c r="N3514" s="15">
        <v>68</v>
      </c>
      <c r="O3514" s="15">
        <v>121.4</v>
      </c>
      <c r="P3514" s="15" t="s">
        <v>107</v>
      </c>
      <c r="Q3514" s="15">
        <v>229.1</v>
      </c>
      <c r="R3514" s="15">
        <v>2.56</v>
      </c>
      <c r="S3514" s="15">
        <v>0.81</v>
      </c>
      <c r="T3514" s="15">
        <v>0.3</v>
      </c>
      <c r="U3514" s="15">
        <v>0.39</v>
      </c>
      <c r="V3514" s="15">
        <v>76888</v>
      </c>
      <c r="W3514" s="15">
        <v>84091</v>
      </c>
      <c r="X3514" s="15">
        <v>29986</v>
      </c>
      <c r="Y3514" s="15">
        <v>-54105</v>
      </c>
      <c r="Z3514" s="15">
        <v>1074</v>
      </c>
      <c r="AA3514" s="15">
        <v>0.36299999999999999</v>
      </c>
      <c r="AB3514" s="15">
        <v>42.6</v>
      </c>
    </row>
    <row r="3515" spans="1:28" ht="15" customHeight="1" x14ac:dyDescent="0.3">
      <c r="A3515" s="15" t="s">
        <v>3643</v>
      </c>
      <c r="B3515" s="15" t="s">
        <v>98</v>
      </c>
      <c r="C3515" s="15" t="s">
        <v>99</v>
      </c>
      <c r="D3515" s="15" t="s">
        <v>144</v>
      </c>
      <c r="E3515" s="15" t="s">
        <v>112</v>
      </c>
      <c r="F3515" s="15">
        <v>12.76</v>
      </c>
      <c r="G3515" s="15">
        <v>590.29999999999995</v>
      </c>
      <c r="H3515" s="15">
        <v>22.6</v>
      </c>
      <c r="I3515" s="15">
        <v>68.099999999999994</v>
      </c>
      <c r="J3515" s="15">
        <v>8.4</v>
      </c>
      <c r="K3515" s="15">
        <v>5.47</v>
      </c>
      <c r="L3515" s="15">
        <v>16.600000000000001</v>
      </c>
      <c r="M3515" s="15">
        <v>93.7</v>
      </c>
      <c r="N3515" s="15">
        <v>55.7</v>
      </c>
      <c r="O3515" s="15">
        <v>83.7</v>
      </c>
      <c r="P3515" s="15" t="s">
        <v>116</v>
      </c>
      <c r="Q3515" s="15">
        <v>259.3</v>
      </c>
      <c r="R3515" s="15">
        <v>2.6</v>
      </c>
      <c r="S3515" s="15">
        <v>0.65</v>
      </c>
      <c r="T3515" s="15">
        <v>0.3</v>
      </c>
      <c r="U3515" s="15">
        <v>3.83</v>
      </c>
      <c r="V3515" s="15">
        <v>58034</v>
      </c>
      <c r="W3515" s="15">
        <v>928153</v>
      </c>
      <c r="X3515" s="15">
        <v>222270</v>
      </c>
      <c r="Y3515" s="15">
        <v>-705883</v>
      </c>
      <c r="Z3515" s="15">
        <v>3918</v>
      </c>
      <c r="AA3515" s="15">
        <v>0.97799999999999998</v>
      </c>
      <c r="AB3515" s="15">
        <v>47.6</v>
      </c>
    </row>
    <row r="3516" spans="1:28" ht="15" customHeight="1" x14ac:dyDescent="0.3">
      <c r="A3516" s="15" t="s">
        <v>3644</v>
      </c>
      <c r="B3516" s="15" t="s">
        <v>146</v>
      </c>
      <c r="C3516" s="15" t="s">
        <v>123</v>
      </c>
      <c r="D3516" s="15" t="s">
        <v>130</v>
      </c>
      <c r="E3516" s="15" t="s">
        <v>101</v>
      </c>
      <c r="F3516" s="15">
        <v>11.6</v>
      </c>
      <c r="G3516" s="15">
        <v>528.29999999999995</v>
      </c>
      <c r="H3516" s="15">
        <v>29.3</v>
      </c>
      <c r="I3516" s="15">
        <v>56.5</v>
      </c>
      <c r="J3516" s="15">
        <v>8.1999999999999993</v>
      </c>
      <c r="K3516" s="15">
        <v>7.01</v>
      </c>
      <c r="L3516" s="15">
        <v>30.4</v>
      </c>
      <c r="M3516" s="15">
        <v>100.7</v>
      </c>
      <c r="N3516" s="15">
        <v>70.099999999999994</v>
      </c>
      <c r="O3516" s="15">
        <v>118.2</v>
      </c>
      <c r="P3516" s="15" t="s">
        <v>116</v>
      </c>
      <c r="Q3516" s="15">
        <v>180.3</v>
      </c>
      <c r="R3516" s="15">
        <v>6.88</v>
      </c>
      <c r="S3516" s="15">
        <v>0.84</v>
      </c>
      <c r="T3516" s="15">
        <v>1.67</v>
      </c>
      <c r="U3516" s="15">
        <v>19.37</v>
      </c>
      <c r="V3516" s="15">
        <v>66615</v>
      </c>
      <c r="W3516" s="15">
        <v>647267</v>
      </c>
      <c r="X3516" s="15">
        <v>1290333</v>
      </c>
      <c r="Y3516" s="15">
        <v>643066</v>
      </c>
      <c r="Z3516" s="15">
        <v>5189</v>
      </c>
      <c r="AA3516" s="15">
        <v>3.7330000000000001</v>
      </c>
      <c r="AB3516" s="15">
        <v>34.700000000000003</v>
      </c>
    </row>
    <row r="3517" spans="1:28" ht="15" customHeight="1" x14ac:dyDescent="0.3">
      <c r="A3517" s="15" t="s">
        <v>3645</v>
      </c>
      <c r="B3517" s="15" t="s">
        <v>109</v>
      </c>
      <c r="C3517" s="15" t="s">
        <v>110</v>
      </c>
      <c r="D3517" s="15" t="s">
        <v>130</v>
      </c>
      <c r="E3517" s="15" t="s">
        <v>120</v>
      </c>
      <c r="F3517" s="15">
        <v>10.37</v>
      </c>
      <c r="G3517" s="15">
        <v>249</v>
      </c>
      <c r="H3517" s="15">
        <v>27.7</v>
      </c>
      <c r="I3517" s="15">
        <v>56.6</v>
      </c>
      <c r="J3517" s="15">
        <v>8.3000000000000007</v>
      </c>
      <c r="K3517" s="15">
        <v>5.88</v>
      </c>
      <c r="L3517" s="15">
        <v>22.6</v>
      </c>
      <c r="M3517" s="15">
        <v>133.80000000000001</v>
      </c>
      <c r="N3517" s="15">
        <v>58.4</v>
      </c>
      <c r="O3517" s="15">
        <v>145.6</v>
      </c>
      <c r="P3517" s="15" t="s">
        <v>102</v>
      </c>
      <c r="Q3517" s="15">
        <v>247</v>
      </c>
      <c r="R3517" s="15">
        <v>5.77</v>
      </c>
      <c r="S3517" s="15">
        <v>0.86</v>
      </c>
      <c r="T3517" s="15">
        <v>0.49</v>
      </c>
      <c r="U3517" s="15">
        <v>5.08</v>
      </c>
      <c r="V3517" s="15">
        <v>68052</v>
      </c>
      <c r="W3517" s="15">
        <v>806515</v>
      </c>
      <c r="X3517" s="15">
        <v>345704</v>
      </c>
      <c r="Y3517" s="15">
        <v>-460811</v>
      </c>
      <c r="Z3517" s="15">
        <v>6330</v>
      </c>
      <c r="AA3517" s="15">
        <v>0.80300000000000005</v>
      </c>
      <c r="AB3517" s="15">
        <v>27.3</v>
      </c>
    </row>
    <row r="3518" spans="1:28" ht="15" customHeight="1" x14ac:dyDescent="0.3">
      <c r="A3518" s="15" t="s">
        <v>3646</v>
      </c>
      <c r="B3518" s="15" t="s">
        <v>146</v>
      </c>
      <c r="C3518" s="15" t="s">
        <v>170</v>
      </c>
      <c r="D3518" s="15" t="s">
        <v>100</v>
      </c>
      <c r="E3518" s="15" t="s">
        <v>120</v>
      </c>
      <c r="F3518" s="15">
        <v>8.9600000000000009</v>
      </c>
      <c r="G3518" s="15">
        <v>573.9</v>
      </c>
      <c r="H3518" s="15">
        <v>30.9</v>
      </c>
      <c r="I3518" s="15">
        <v>51.7</v>
      </c>
      <c r="J3518" s="15">
        <v>8.3000000000000007</v>
      </c>
      <c r="K3518" s="15">
        <v>6.97</v>
      </c>
      <c r="L3518" s="15">
        <v>25.7</v>
      </c>
      <c r="M3518" s="15">
        <v>88.6</v>
      </c>
      <c r="N3518" s="15">
        <v>71.099999999999994</v>
      </c>
      <c r="O3518" s="15">
        <v>96.8</v>
      </c>
      <c r="P3518" s="15" t="s">
        <v>102</v>
      </c>
      <c r="Q3518" s="15">
        <v>183.8</v>
      </c>
      <c r="R3518" s="15">
        <v>7.69</v>
      </c>
      <c r="S3518" s="15">
        <v>0.96</v>
      </c>
      <c r="T3518" s="15">
        <v>2.79</v>
      </c>
      <c r="U3518" s="15">
        <v>25</v>
      </c>
      <c r="V3518" s="15">
        <v>21837</v>
      </c>
      <c r="W3518" s="15">
        <v>535984</v>
      </c>
      <c r="X3518" s="15">
        <v>545925</v>
      </c>
      <c r="Y3518" s="15">
        <v>9941</v>
      </c>
      <c r="Z3518" s="15">
        <v>4523</v>
      </c>
      <c r="AA3518" s="15">
        <v>5.5270000000000001</v>
      </c>
      <c r="AB3518" s="15">
        <v>37.1</v>
      </c>
    </row>
    <row r="3519" spans="1:28" ht="15" customHeight="1" x14ac:dyDescent="0.3">
      <c r="A3519" s="15" t="s">
        <v>3647</v>
      </c>
      <c r="B3519" s="15" t="s">
        <v>146</v>
      </c>
      <c r="C3519" s="15" t="s">
        <v>114</v>
      </c>
      <c r="D3519" s="15" t="s">
        <v>144</v>
      </c>
      <c r="E3519" s="15" t="s">
        <v>120</v>
      </c>
      <c r="F3519" s="15">
        <v>9.7200000000000006</v>
      </c>
      <c r="G3519" s="15">
        <v>131.4</v>
      </c>
      <c r="H3519" s="15">
        <v>31.2</v>
      </c>
      <c r="I3519" s="15">
        <v>49.6</v>
      </c>
      <c r="J3519" s="15">
        <v>6.9</v>
      </c>
      <c r="K3519" s="15">
        <v>7.23</v>
      </c>
      <c r="L3519" s="15">
        <v>17.399999999999999</v>
      </c>
      <c r="M3519" s="15">
        <v>77.099999999999994</v>
      </c>
      <c r="N3519" s="15">
        <v>89</v>
      </c>
      <c r="O3519" s="15">
        <v>134.5</v>
      </c>
      <c r="P3519" s="15" t="s">
        <v>127</v>
      </c>
      <c r="Q3519" s="15">
        <v>117.3</v>
      </c>
      <c r="R3519" s="15">
        <v>6.98</v>
      </c>
      <c r="S3519" s="15">
        <v>0.93</v>
      </c>
      <c r="T3519" s="15">
        <v>0.89</v>
      </c>
      <c r="U3519" s="15">
        <v>8.65</v>
      </c>
      <c r="V3519" s="15">
        <v>47311</v>
      </c>
      <c r="W3519" s="15">
        <v>508183</v>
      </c>
      <c r="X3519" s="15">
        <v>409240</v>
      </c>
      <c r="Y3519" s="15">
        <v>-98943</v>
      </c>
      <c r="Z3519" s="15">
        <v>4876</v>
      </c>
      <c r="AA3519" s="15">
        <v>1.774</v>
      </c>
      <c r="AB3519" s="15">
        <v>26.4</v>
      </c>
    </row>
    <row r="3520" spans="1:28" ht="15" customHeight="1" x14ac:dyDescent="0.3">
      <c r="A3520" s="15" t="s">
        <v>3648</v>
      </c>
      <c r="B3520" s="15" t="s">
        <v>146</v>
      </c>
      <c r="C3520" s="15" t="s">
        <v>99</v>
      </c>
      <c r="D3520" s="15" t="s">
        <v>130</v>
      </c>
      <c r="E3520" s="15" t="s">
        <v>120</v>
      </c>
      <c r="F3520" s="15">
        <v>11.57</v>
      </c>
      <c r="G3520" s="15">
        <v>248.2</v>
      </c>
      <c r="H3520" s="15">
        <v>36.299999999999997</v>
      </c>
      <c r="I3520" s="15">
        <v>41.5</v>
      </c>
      <c r="J3520" s="15">
        <v>8.4</v>
      </c>
      <c r="K3520" s="15">
        <v>6.62</v>
      </c>
      <c r="L3520" s="15">
        <v>19.2</v>
      </c>
      <c r="M3520" s="15">
        <v>129.5</v>
      </c>
      <c r="N3520" s="15">
        <v>76.2</v>
      </c>
      <c r="O3520" s="15">
        <v>118.3</v>
      </c>
      <c r="P3520" s="15" t="s">
        <v>107</v>
      </c>
      <c r="Q3520" s="15">
        <v>95.5</v>
      </c>
      <c r="R3520" s="15">
        <v>3.24</v>
      </c>
      <c r="S3520" s="15">
        <v>0.73</v>
      </c>
      <c r="T3520" s="15">
        <v>1.32</v>
      </c>
      <c r="U3520" s="15">
        <v>15.27</v>
      </c>
      <c r="V3520" s="15">
        <v>73339</v>
      </c>
      <c r="W3520" s="15">
        <v>710613</v>
      </c>
      <c r="X3520" s="15">
        <v>1119887</v>
      </c>
      <c r="Y3520" s="15">
        <v>409274</v>
      </c>
      <c r="Z3520" s="15">
        <v>12523</v>
      </c>
      <c r="AA3520" s="15">
        <v>1.2190000000000001</v>
      </c>
      <c r="AB3520" s="15">
        <v>55</v>
      </c>
    </row>
    <row r="3521" spans="1:28" ht="15" customHeight="1" x14ac:dyDescent="0.3">
      <c r="A3521" s="15" t="s">
        <v>3649</v>
      </c>
      <c r="B3521" s="15" t="s">
        <v>118</v>
      </c>
      <c r="C3521" s="15" t="s">
        <v>114</v>
      </c>
      <c r="D3521" s="15" t="s">
        <v>100</v>
      </c>
      <c r="E3521" s="15" t="s">
        <v>101</v>
      </c>
      <c r="F3521" s="15">
        <v>8.61</v>
      </c>
      <c r="G3521" s="15">
        <v>644.70000000000005</v>
      </c>
      <c r="H3521" s="15">
        <v>29.2</v>
      </c>
      <c r="I3521" s="15">
        <v>82.3</v>
      </c>
      <c r="J3521" s="15">
        <v>7.8</v>
      </c>
      <c r="K3521" s="15">
        <v>6.7</v>
      </c>
      <c r="L3521" s="15">
        <v>31.9</v>
      </c>
      <c r="M3521" s="15">
        <v>120.9</v>
      </c>
      <c r="N3521" s="15">
        <v>60.7</v>
      </c>
      <c r="O3521" s="15">
        <v>63.6</v>
      </c>
      <c r="P3521" s="15" t="s">
        <v>107</v>
      </c>
      <c r="Q3521" s="15">
        <v>118.2</v>
      </c>
      <c r="R3521" s="15">
        <v>5.25</v>
      </c>
      <c r="S3521" s="15">
        <v>0.92</v>
      </c>
      <c r="T3521" s="15">
        <v>3.26</v>
      </c>
      <c r="U3521" s="15">
        <v>28.07</v>
      </c>
      <c r="V3521" s="15">
        <v>28782</v>
      </c>
      <c r="W3521" s="15">
        <v>435486</v>
      </c>
      <c r="X3521" s="15">
        <v>807911</v>
      </c>
      <c r="Y3521" s="15">
        <v>372425</v>
      </c>
      <c r="Z3521" s="15">
        <v>5523</v>
      </c>
      <c r="AA3521" s="15">
        <v>5.0819999999999999</v>
      </c>
      <c r="AB3521" s="15">
        <v>55.9</v>
      </c>
    </row>
    <row r="3522" spans="1:28" ht="15" customHeight="1" x14ac:dyDescent="0.3">
      <c r="A3522" s="15" t="s">
        <v>3650</v>
      </c>
      <c r="B3522" s="15" t="s">
        <v>104</v>
      </c>
      <c r="C3522" s="15" t="s">
        <v>114</v>
      </c>
      <c r="D3522" s="15" t="s">
        <v>100</v>
      </c>
      <c r="E3522" s="15" t="s">
        <v>112</v>
      </c>
      <c r="F3522" s="15">
        <v>9.7100000000000009</v>
      </c>
      <c r="G3522" s="15">
        <v>708.8</v>
      </c>
      <c r="H3522" s="15">
        <v>21.4</v>
      </c>
      <c r="I3522" s="15">
        <v>55.1</v>
      </c>
      <c r="J3522" s="15">
        <v>7.1</v>
      </c>
      <c r="K3522" s="15">
        <v>7.34</v>
      </c>
      <c r="L3522" s="15">
        <v>33.4</v>
      </c>
      <c r="M3522" s="15">
        <v>152.80000000000001</v>
      </c>
      <c r="N3522" s="15">
        <v>80.2</v>
      </c>
      <c r="O3522" s="15">
        <v>116.6</v>
      </c>
      <c r="P3522" s="15" t="s">
        <v>107</v>
      </c>
      <c r="Q3522" s="15">
        <v>176.1</v>
      </c>
      <c r="R3522" s="15">
        <v>3.92</v>
      </c>
      <c r="S3522" s="15">
        <v>0.93</v>
      </c>
      <c r="T3522" s="15">
        <v>2.1</v>
      </c>
      <c r="U3522" s="15">
        <v>20.39</v>
      </c>
      <c r="V3522" s="15">
        <v>25052</v>
      </c>
      <c r="W3522" s="15">
        <v>530322</v>
      </c>
      <c r="X3522" s="15">
        <v>510810</v>
      </c>
      <c r="Y3522" s="15">
        <v>-19512</v>
      </c>
      <c r="Z3522" s="15">
        <v>6486</v>
      </c>
      <c r="AA3522" s="15">
        <v>3.1440000000000001</v>
      </c>
      <c r="AB3522" s="15">
        <v>50.6</v>
      </c>
    </row>
    <row r="3523" spans="1:28" ht="15" customHeight="1" x14ac:dyDescent="0.3">
      <c r="A3523" s="15" t="s">
        <v>3651</v>
      </c>
      <c r="B3523" s="15" t="s">
        <v>122</v>
      </c>
      <c r="C3523" s="15" t="s">
        <v>152</v>
      </c>
      <c r="D3523" s="15" t="s">
        <v>115</v>
      </c>
      <c r="E3523" s="15" t="s">
        <v>120</v>
      </c>
      <c r="F3523" s="15">
        <v>10.18</v>
      </c>
      <c r="G3523" s="15">
        <v>404.4</v>
      </c>
      <c r="H3523" s="15">
        <v>33.200000000000003</v>
      </c>
      <c r="I3523" s="15">
        <v>58</v>
      </c>
      <c r="J3523" s="15">
        <v>9.3000000000000007</v>
      </c>
      <c r="K3523" s="15">
        <v>6.8</v>
      </c>
      <c r="L3523" s="15">
        <v>22.4</v>
      </c>
      <c r="M3523" s="15">
        <v>109.6</v>
      </c>
      <c r="N3523" s="15">
        <v>54.6</v>
      </c>
      <c r="O3523" s="15">
        <v>112.8</v>
      </c>
      <c r="P3523" s="15" t="s">
        <v>107</v>
      </c>
      <c r="Q3523" s="15">
        <v>257.2</v>
      </c>
      <c r="R3523" s="15">
        <v>7.4</v>
      </c>
      <c r="S3523" s="15">
        <v>0.96</v>
      </c>
      <c r="T3523" s="15">
        <v>2.61</v>
      </c>
      <c r="U3523" s="15">
        <v>26.57</v>
      </c>
      <c r="V3523" s="15">
        <v>24232</v>
      </c>
      <c r="W3523" s="15">
        <v>878058</v>
      </c>
      <c r="X3523" s="15">
        <v>643844</v>
      </c>
      <c r="Y3523" s="15">
        <v>-234214</v>
      </c>
      <c r="Z3523" s="15">
        <v>19844</v>
      </c>
      <c r="AA3523" s="15">
        <v>1.339</v>
      </c>
      <c r="AB3523" s="15">
        <v>37.5</v>
      </c>
    </row>
    <row r="3524" spans="1:28" ht="15" customHeight="1" x14ac:dyDescent="0.3">
      <c r="A3524" s="15" t="s">
        <v>3652</v>
      </c>
      <c r="B3524" s="15" t="s">
        <v>122</v>
      </c>
      <c r="C3524" s="15" t="s">
        <v>110</v>
      </c>
      <c r="D3524" s="15" t="s">
        <v>144</v>
      </c>
      <c r="E3524" s="15" t="s">
        <v>120</v>
      </c>
      <c r="F3524" s="15">
        <v>14.43</v>
      </c>
      <c r="G3524" s="15">
        <v>146.5</v>
      </c>
      <c r="H3524" s="15">
        <v>29.3</v>
      </c>
      <c r="I3524" s="15">
        <v>56.5</v>
      </c>
      <c r="J3524" s="15">
        <v>6.9</v>
      </c>
      <c r="K3524" s="15">
        <v>6.72</v>
      </c>
      <c r="L3524" s="15">
        <v>13.8</v>
      </c>
      <c r="M3524" s="15">
        <v>134.1</v>
      </c>
      <c r="N3524" s="15">
        <v>69.8</v>
      </c>
      <c r="O3524" s="15">
        <v>92.6</v>
      </c>
      <c r="P3524" s="15" t="s">
        <v>102</v>
      </c>
      <c r="Q3524" s="15">
        <v>157.4</v>
      </c>
      <c r="R3524" s="15">
        <v>5.61</v>
      </c>
      <c r="S3524" s="15">
        <v>0.66</v>
      </c>
      <c r="T3524" s="15">
        <v>1.31</v>
      </c>
      <c r="U3524" s="15">
        <v>18.899999999999999</v>
      </c>
      <c r="V3524" s="15">
        <v>58197</v>
      </c>
      <c r="W3524" s="15">
        <v>1088940</v>
      </c>
      <c r="X3524" s="15">
        <v>1099923</v>
      </c>
      <c r="Y3524" s="15">
        <v>10983</v>
      </c>
      <c r="Z3524" s="15">
        <v>7046</v>
      </c>
      <c r="AA3524" s="15">
        <v>2.6819999999999999</v>
      </c>
      <c r="AB3524" s="15">
        <v>32.6</v>
      </c>
    </row>
    <row r="3525" spans="1:28" ht="15" customHeight="1" x14ac:dyDescent="0.3">
      <c r="A3525" s="15" t="s">
        <v>3653</v>
      </c>
      <c r="B3525" s="15" t="s">
        <v>118</v>
      </c>
      <c r="C3525" s="15" t="s">
        <v>152</v>
      </c>
      <c r="D3525" s="15" t="s">
        <v>177</v>
      </c>
      <c r="E3525" s="15" t="s">
        <v>101</v>
      </c>
      <c r="F3525" s="15">
        <v>0.82</v>
      </c>
      <c r="G3525" s="15">
        <v>752.4</v>
      </c>
      <c r="H3525" s="15">
        <v>29.5</v>
      </c>
      <c r="I3525" s="15">
        <v>67.5</v>
      </c>
      <c r="J3525" s="15">
        <v>5.8</v>
      </c>
      <c r="K3525" s="15">
        <v>6.62</v>
      </c>
      <c r="L3525" s="15">
        <v>21.9</v>
      </c>
      <c r="M3525" s="15">
        <v>159.1</v>
      </c>
      <c r="N3525" s="15">
        <v>120</v>
      </c>
      <c r="O3525" s="15">
        <v>94</v>
      </c>
      <c r="P3525" s="15" t="s">
        <v>107</v>
      </c>
      <c r="Q3525" s="15">
        <v>297.2</v>
      </c>
      <c r="R3525" s="15">
        <v>6.61</v>
      </c>
      <c r="S3525" s="15">
        <v>0.85</v>
      </c>
      <c r="T3525" s="15">
        <v>91.46</v>
      </c>
      <c r="U3525" s="15">
        <v>75</v>
      </c>
      <c r="V3525" s="15">
        <v>3898</v>
      </c>
      <c r="W3525" s="15">
        <v>58030</v>
      </c>
      <c r="X3525" s="15">
        <v>292350</v>
      </c>
      <c r="Y3525" s="15">
        <v>234320</v>
      </c>
      <c r="Z3525" s="15">
        <v>1944</v>
      </c>
      <c r="AA3525" s="15">
        <v>38.58</v>
      </c>
      <c r="AB3525" s="15">
        <v>54.4</v>
      </c>
    </row>
    <row r="3526" spans="1:28" ht="15" customHeight="1" x14ac:dyDescent="0.3">
      <c r="A3526" s="15" t="s">
        <v>3654</v>
      </c>
      <c r="B3526" s="15" t="s">
        <v>118</v>
      </c>
      <c r="C3526" s="15" t="s">
        <v>119</v>
      </c>
      <c r="D3526" s="15" t="s">
        <v>130</v>
      </c>
      <c r="E3526" s="15" t="s">
        <v>112</v>
      </c>
      <c r="F3526" s="15">
        <v>6.98</v>
      </c>
      <c r="G3526" s="15">
        <v>400.8</v>
      </c>
      <c r="H3526" s="15">
        <v>23.9</v>
      </c>
      <c r="I3526" s="15">
        <v>58.2</v>
      </c>
      <c r="J3526" s="15">
        <v>7.5</v>
      </c>
      <c r="K3526" s="15">
        <v>6.27</v>
      </c>
      <c r="L3526" s="15">
        <v>20.399999999999999</v>
      </c>
      <c r="M3526" s="15">
        <v>137.80000000000001</v>
      </c>
      <c r="N3526" s="15">
        <v>54.3</v>
      </c>
      <c r="O3526" s="15">
        <v>93.2</v>
      </c>
      <c r="P3526" s="15" t="s">
        <v>102</v>
      </c>
      <c r="Q3526" s="15">
        <v>194.3</v>
      </c>
      <c r="R3526" s="15">
        <v>7.23</v>
      </c>
      <c r="S3526" s="15">
        <v>0.92</v>
      </c>
      <c r="T3526" s="15">
        <v>1.56</v>
      </c>
      <c r="U3526" s="15">
        <v>10.89</v>
      </c>
      <c r="V3526" s="15">
        <v>66336</v>
      </c>
      <c r="W3526" s="15">
        <v>603046</v>
      </c>
      <c r="X3526" s="15">
        <v>722399</v>
      </c>
      <c r="Y3526" s="15">
        <v>119353</v>
      </c>
      <c r="Z3526" s="15">
        <v>4844</v>
      </c>
      <c r="AA3526" s="15">
        <v>2.2480000000000002</v>
      </c>
      <c r="AB3526" s="15">
        <v>31</v>
      </c>
    </row>
    <row r="3527" spans="1:28" ht="15" customHeight="1" x14ac:dyDescent="0.3">
      <c r="A3527" s="15" t="s">
        <v>3655</v>
      </c>
      <c r="B3527" s="15" t="s">
        <v>98</v>
      </c>
      <c r="C3527" s="15" t="s">
        <v>170</v>
      </c>
      <c r="D3527" s="15" t="s">
        <v>177</v>
      </c>
      <c r="E3527" s="15" t="s">
        <v>112</v>
      </c>
      <c r="F3527" s="15">
        <v>6.96</v>
      </c>
      <c r="G3527" s="15">
        <v>772.5</v>
      </c>
      <c r="H3527" s="15">
        <v>27.9</v>
      </c>
      <c r="I3527" s="15">
        <v>64.5</v>
      </c>
      <c r="J3527" s="15">
        <v>7.2</v>
      </c>
      <c r="K3527" s="15">
        <v>6.76</v>
      </c>
      <c r="L3527" s="15">
        <v>19.899999999999999</v>
      </c>
      <c r="M3527" s="15">
        <v>166.1</v>
      </c>
      <c r="N3527" s="15">
        <v>75.7</v>
      </c>
      <c r="O3527" s="15">
        <v>135.80000000000001</v>
      </c>
      <c r="P3527" s="15" t="s">
        <v>102</v>
      </c>
      <c r="Q3527" s="15">
        <v>48.3</v>
      </c>
      <c r="R3527" s="15">
        <v>6.35</v>
      </c>
      <c r="S3527" s="15">
        <v>0.73</v>
      </c>
      <c r="T3527" s="15">
        <v>93.13</v>
      </c>
      <c r="U3527" s="15">
        <v>648.17999999999995</v>
      </c>
      <c r="V3527" s="15">
        <v>2917</v>
      </c>
      <c r="W3527" s="15">
        <v>419212</v>
      </c>
      <c r="X3527" s="15">
        <v>1890741</v>
      </c>
      <c r="Y3527" s="15">
        <v>1471529</v>
      </c>
      <c r="Z3527" s="15">
        <v>10705</v>
      </c>
      <c r="AA3527" s="15">
        <v>60.548999999999999</v>
      </c>
      <c r="AB3527" s="15">
        <v>59.9</v>
      </c>
    </row>
    <row r="3528" spans="1:28" ht="15" customHeight="1" x14ac:dyDescent="0.3">
      <c r="A3528" s="15" t="s">
        <v>3656</v>
      </c>
      <c r="B3528" s="15" t="s">
        <v>118</v>
      </c>
      <c r="C3528" s="15" t="s">
        <v>110</v>
      </c>
      <c r="D3528" s="15" t="s">
        <v>100</v>
      </c>
      <c r="E3528" s="15" t="s">
        <v>101</v>
      </c>
      <c r="F3528" s="15">
        <v>12.74</v>
      </c>
      <c r="G3528" s="15">
        <v>897.2</v>
      </c>
      <c r="H3528" s="15">
        <v>28.6</v>
      </c>
      <c r="I3528" s="15">
        <v>80.3</v>
      </c>
      <c r="J3528" s="15">
        <v>6.3</v>
      </c>
      <c r="K3528" s="15">
        <v>6.04</v>
      </c>
      <c r="L3528" s="15">
        <v>35.5</v>
      </c>
      <c r="M3528" s="15">
        <v>115.6</v>
      </c>
      <c r="N3528" s="15">
        <v>77.400000000000006</v>
      </c>
      <c r="O3528" s="15">
        <v>134.5</v>
      </c>
      <c r="P3528" s="15" t="s">
        <v>107</v>
      </c>
      <c r="Q3528" s="15">
        <v>257.3</v>
      </c>
      <c r="R3528" s="15">
        <v>4.0599999999999996</v>
      </c>
      <c r="S3528" s="15">
        <v>0.75</v>
      </c>
      <c r="T3528" s="15">
        <v>1.72</v>
      </c>
      <c r="U3528" s="15">
        <v>21.91</v>
      </c>
      <c r="V3528" s="15">
        <v>25778</v>
      </c>
      <c r="W3528" s="15">
        <v>847558</v>
      </c>
      <c r="X3528" s="15">
        <v>564796</v>
      </c>
      <c r="Y3528" s="15">
        <v>-282762</v>
      </c>
      <c r="Z3528" s="15">
        <v>7421</v>
      </c>
      <c r="AA3528" s="15">
        <v>2.952</v>
      </c>
      <c r="AB3528" s="15">
        <v>54.6</v>
      </c>
    </row>
    <row r="3529" spans="1:28" ht="15" customHeight="1" x14ac:dyDescent="0.3">
      <c r="A3529" s="15" t="s">
        <v>3657</v>
      </c>
      <c r="B3529" s="15" t="s">
        <v>104</v>
      </c>
      <c r="C3529" s="15" t="s">
        <v>105</v>
      </c>
      <c r="D3529" s="15" t="s">
        <v>130</v>
      </c>
      <c r="E3529" s="15" t="s">
        <v>101</v>
      </c>
      <c r="F3529" s="15">
        <v>6.27</v>
      </c>
      <c r="G3529" s="15">
        <v>1008.8</v>
      </c>
      <c r="H3529" s="15">
        <v>28.8</v>
      </c>
      <c r="I3529" s="15">
        <v>88.5</v>
      </c>
      <c r="J3529" s="15">
        <v>6.8</v>
      </c>
      <c r="K3529" s="15">
        <v>6.93</v>
      </c>
      <c r="L3529" s="15">
        <v>29.3</v>
      </c>
      <c r="M3529" s="15">
        <v>163.6</v>
      </c>
      <c r="N3529" s="15">
        <v>57.9</v>
      </c>
      <c r="O3529" s="15">
        <v>137.1</v>
      </c>
      <c r="P3529" s="15" t="s">
        <v>102</v>
      </c>
      <c r="Q3529" s="15">
        <v>204.1</v>
      </c>
      <c r="R3529" s="15">
        <v>2.69</v>
      </c>
      <c r="S3529" s="15">
        <v>0.91</v>
      </c>
      <c r="T3529" s="15">
        <v>2.06</v>
      </c>
      <c r="U3529" s="15">
        <v>12.92</v>
      </c>
      <c r="V3529" s="15">
        <v>71444</v>
      </c>
      <c r="W3529" s="15">
        <v>366389</v>
      </c>
      <c r="X3529" s="15">
        <v>923056</v>
      </c>
      <c r="Y3529" s="15">
        <v>556667</v>
      </c>
      <c r="Z3529" s="15">
        <v>4058</v>
      </c>
      <c r="AA3529" s="15">
        <v>3.1840000000000002</v>
      </c>
      <c r="AB3529" s="15">
        <v>60.5</v>
      </c>
    </row>
    <row r="3530" spans="1:28" ht="15" customHeight="1" x14ac:dyDescent="0.3">
      <c r="A3530" s="15" t="s">
        <v>3658</v>
      </c>
      <c r="B3530" s="15" t="s">
        <v>109</v>
      </c>
      <c r="C3530" s="15" t="s">
        <v>134</v>
      </c>
      <c r="D3530" s="15" t="s">
        <v>132</v>
      </c>
      <c r="E3530" s="15" t="s">
        <v>112</v>
      </c>
      <c r="F3530" s="15">
        <v>3.94</v>
      </c>
      <c r="G3530" s="15">
        <v>193.3</v>
      </c>
      <c r="H3530" s="15">
        <v>23.9</v>
      </c>
      <c r="I3530" s="15">
        <v>71.099999999999994</v>
      </c>
      <c r="J3530" s="15">
        <v>6.7</v>
      </c>
      <c r="K3530" s="15">
        <v>7.58</v>
      </c>
      <c r="L3530" s="15">
        <v>30.4</v>
      </c>
      <c r="M3530" s="15">
        <v>125.8</v>
      </c>
      <c r="N3530" s="15">
        <v>80.5</v>
      </c>
      <c r="O3530" s="15">
        <v>131.80000000000001</v>
      </c>
      <c r="P3530" s="15" t="s">
        <v>107</v>
      </c>
      <c r="Q3530" s="15">
        <v>264.7</v>
      </c>
      <c r="R3530" s="15">
        <v>5.93</v>
      </c>
      <c r="S3530" s="15">
        <v>0.85</v>
      </c>
      <c r="T3530" s="15">
        <v>0.75</v>
      </c>
      <c r="U3530" s="15">
        <v>2.96</v>
      </c>
      <c r="V3530" s="15">
        <v>88235</v>
      </c>
      <c r="W3530" s="15">
        <v>287033</v>
      </c>
      <c r="X3530" s="15">
        <v>261176</v>
      </c>
      <c r="Y3530" s="15">
        <v>-25857</v>
      </c>
      <c r="Z3530" s="15">
        <v>3128</v>
      </c>
      <c r="AA3530" s="15">
        <v>0.94599999999999995</v>
      </c>
      <c r="AB3530" s="15">
        <v>33.299999999999997</v>
      </c>
    </row>
    <row r="3531" spans="1:28" ht="15" customHeight="1" x14ac:dyDescent="0.3">
      <c r="A3531" s="15" t="s">
        <v>3659</v>
      </c>
      <c r="B3531" s="15" t="s">
        <v>98</v>
      </c>
      <c r="C3531" s="15" t="s">
        <v>152</v>
      </c>
      <c r="D3531" s="15" t="s">
        <v>132</v>
      </c>
      <c r="E3531" s="15" t="s">
        <v>101</v>
      </c>
      <c r="F3531" s="15">
        <v>9.6199999999999992</v>
      </c>
      <c r="G3531" s="15">
        <v>656</v>
      </c>
      <c r="H3531" s="15">
        <v>28.9</v>
      </c>
      <c r="I3531" s="15">
        <v>70.099999999999994</v>
      </c>
      <c r="J3531" s="15">
        <v>5.3</v>
      </c>
      <c r="K3531" s="15">
        <v>6.24</v>
      </c>
      <c r="L3531" s="15">
        <v>30.8</v>
      </c>
      <c r="M3531" s="15">
        <v>88.9</v>
      </c>
      <c r="N3531" s="15">
        <v>76.8</v>
      </c>
      <c r="O3531" s="15">
        <v>102.8</v>
      </c>
      <c r="P3531" s="15" t="s">
        <v>107</v>
      </c>
      <c r="Q3531" s="15">
        <v>239.1</v>
      </c>
      <c r="R3531" s="15">
        <v>5.87</v>
      </c>
      <c r="S3531" s="15">
        <v>0.69</v>
      </c>
      <c r="T3531" s="15">
        <v>2.2000000000000002</v>
      </c>
      <c r="U3531" s="15">
        <v>21.16</v>
      </c>
      <c r="V3531" s="15">
        <v>88143</v>
      </c>
      <c r="W3531" s="15">
        <v>525445</v>
      </c>
      <c r="X3531" s="15">
        <v>1865106</v>
      </c>
      <c r="Y3531" s="15">
        <v>1339661</v>
      </c>
      <c r="Z3531" s="15">
        <v>7609</v>
      </c>
      <c r="AA3531" s="15">
        <v>2.7810000000000001</v>
      </c>
      <c r="AB3531" s="15">
        <v>51.4</v>
      </c>
    </row>
    <row r="3532" spans="1:28" ht="15" customHeight="1" x14ac:dyDescent="0.3">
      <c r="A3532" s="15" t="s">
        <v>3660</v>
      </c>
      <c r="B3532" s="15" t="s">
        <v>98</v>
      </c>
      <c r="C3532" s="15" t="s">
        <v>99</v>
      </c>
      <c r="D3532" s="15" t="s">
        <v>132</v>
      </c>
      <c r="E3532" s="15" t="s">
        <v>112</v>
      </c>
      <c r="F3532" s="15">
        <v>8.61</v>
      </c>
      <c r="G3532" s="15">
        <v>446.1</v>
      </c>
      <c r="H3532" s="15">
        <v>26.1</v>
      </c>
      <c r="I3532" s="15">
        <v>41.8</v>
      </c>
      <c r="J3532" s="15">
        <v>6.8</v>
      </c>
      <c r="K3532" s="15">
        <v>7.25</v>
      </c>
      <c r="L3532" s="15">
        <v>25.6</v>
      </c>
      <c r="M3532" s="15">
        <v>120.1</v>
      </c>
      <c r="N3532" s="15">
        <v>35.9</v>
      </c>
      <c r="O3532" s="15">
        <v>106.4</v>
      </c>
      <c r="P3532" s="15" t="s">
        <v>127</v>
      </c>
      <c r="Q3532" s="15">
        <v>161</v>
      </c>
      <c r="R3532" s="15">
        <v>5.6</v>
      </c>
      <c r="S3532" s="15">
        <v>0.96</v>
      </c>
      <c r="T3532" s="15">
        <v>1.86</v>
      </c>
      <c r="U3532" s="15">
        <v>16.010000000000002</v>
      </c>
      <c r="V3532" s="15">
        <v>111729</v>
      </c>
      <c r="W3532" s="15">
        <v>550116</v>
      </c>
      <c r="X3532" s="15">
        <v>1788781</v>
      </c>
      <c r="Y3532" s="15">
        <v>1238665</v>
      </c>
      <c r="Z3532" s="15">
        <v>5474</v>
      </c>
      <c r="AA3532" s="15">
        <v>2.9249999999999998</v>
      </c>
      <c r="AB3532" s="15">
        <v>36.5</v>
      </c>
    </row>
    <row r="3533" spans="1:28" ht="15" customHeight="1" x14ac:dyDescent="0.3">
      <c r="A3533" s="15" t="s">
        <v>3661</v>
      </c>
      <c r="B3533" s="15" t="s">
        <v>146</v>
      </c>
      <c r="C3533" s="15" t="s">
        <v>129</v>
      </c>
      <c r="D3533" s="15" t="s">
        <v>111</v>
      </c>
      <c r="E3533" s="15" t="s">
        <v>101</v>
      </c>
      <c r="F3533" s="15">
        <v>3.34</v>
      </c>
      <c r="G3533" s="15">
        <v>1094.8</v>
      </c>
      <c r="H3533" s="15">
        <v>27.9</v>
      </c>
      <c r="I3533" s="15">
        <v>61</v>
      </c>
      <c r="J3533" s="15">
        <v>6.7</v>
      </c>
      <c r="K3533" s="15">
        <v>6.39</v>
      </c>
      <c r="L3533" s="15">
        <v>32.299999999999997</v>
      </c>
      <c r="M3533" s="15">
        <v>64.8</v>
      </c>
      <c r="N3533" s="15">
        <v>65.2</v>
      </c>
      <c r="O3533" s="15">
        <v>86.3</v>
      </c>
      <c r="P3533" s="15" t="s">
        <v>102</v>
      </c>
      <c r="Q3533" s="15">
        <v>188.5</v>
      </c>
      <c r="R3533" s="15">
        <v>4.54</v>
      </c>
      <c r="S3533" s="15">
        <v>0.76</v>
      </c>
      <c r="T3533" s="15">
        <v>1.23</v>
      </c>
      <c r="U3533" s="15">
        <v>4.1100000000000003</v>
      </c>
      <c r="V3533" s="15">
        <v>64398</v>
      </c>
      <c r="W3533" s="15">
        <v>225961</v>
      </c>
      <c r="X3533" s="15">
        <v>264676</v>
      </c>
      <c r="Y3533" s="15">
        <v>38715</v>
      </c>
      <c r="Z3533" s="15">
        <v>1213</v>
      </c>
      <c r="AA3533" s="15">
        <v>3.3879999999999999</v>
      </c>
      <c r="AB3533" s="15">
        <v>65.3</v>
      </c>
    </row>
    <row r="3534" spans="1:28" ht="15" customHeight="1" x14ac:dyDescent="0.3">
      <c r="A3534" s="15" t="s">
        <v>3662</v>
      </c>
      <c r="B3534" s="15" t="s">
        <v>122</v>
      </c>
      <c r="C3534" s="15" t="s">
        <v>123</v>
      </c>
      <c r="D3534" s="15" t="s">
        <v>115</v>
      </c>
      <c r="E3534" s="15" t="s">
        <v>112</v>
      </c>
      <c r="F3534" s="15">
        <v>5.32</v>
      </c>
      <c r="G3534" s="15">
        <v>691.6</v>
      </c>
      <c r="H3534" s="15">
        <v>25.2</v>
      </c>
      <c r="I3534" s="15">
        <v>57.9</v>
      </c>
      <c r="J3534" s="15">
        <v>6.4</v>
      </c>
      <c r="K3534" s="15">
        <v>7.34</v>
      </c>
      <c r="L3534" s="15">
        <v>17.399999999999999</v>
      </c>
      <c r="M3534" s="15">
        <v>118.5</v>
      </c>
      <c r="N3534" s="15">
        <v>45.6</v>
      </c>
      <c r="O3534" s="15">
        <v>109.8</v>
      </c>
      <c r="P3534" s="15" t="s">
        <v>107</v>
      </c>
      <c r="Q3534" s="15">
        <v>98.2</v>
      </c>
      <c r="R3534" s="15">
        <v>9.32</v>
      </c>
      <c r="S3534" s="15">
        <v>0.83</v>
      </c>
      <c r="T3534" s="15">
        <v>2.52</v>
      </c>
      <c r="U3534" s="15">
        <v>13.41</v>
      </c>
      <c r="V3534" s="15">
        <v>19851</v>
      </c>
      <c r="W3534" s="15">
        <v>430779</v>
      </c>
      <c r="X3534" s="15">
        <v>266202</v>
      </c>
      <c r="Y3534" s="15">
        <v>-164577</v>
      </c>
      <c r="Z3534" s="15">
        <v>9203</v>
      </c>
      <c r="AA3534" s="15">
        <v>1.4570000000000001</v>
      </c>
      <c r="AB3534" s="15">
        <v>24.6</v>
      </c>
    </row>
    <row r="3535" spans="1:28" ht="15" customHeight="1" x14ac:dyDescent="0.3">
      <c r="A3535" s="15" t="s">
        <v>3663</v>
      </c>
      <c r="B3535" s="15" t="s">
        <v>126</v>
      </c>
      <c r="C3535" s="15" t="s">
        <v>129</v>
      </c>
      <c r="D3535" s="15" t="s">
        <v>100</v>
      </c>
      <c r="E3535" s="15" t="s">
        <v>120</v>
      </c>
      <c r="F3535" s="15">
        <v>2.31</v>
      </c>
      <c r="G3535" s="15">
        <v>221.5</v>
      </c>
      <c r="H3535" s="15">
        <v>30.1</v>
      </c>
      <c r="I3535" s="15">
        <v>57.7</v>
      </c>
      <c r="J3535" s="15">
        <v>9.1999999999999993</v>
      </c>
      <c r="K3535" s="15">
        <v>6.34</v>
      </c>
      <c r="L3535" s="15">
        <v>8</v>
      </c>
      <c r="M3535" s="15">
        <v>96.1</v>
      </c>
      <c r="N3535" s="15">
        <v>62.9</v>
      </c>
      <c r="O3535" s="15">
        <v>86.3</v>
      </c>
      <c r="P3535" s="15" t="s">
        <v>127</v>
      </c>
      <c r="Q3535" s="15">
        <v>183.5</v>
      </c>
      <c r="R3535" s="15">
        <v>1.73</v>
      </c>
      <c r="S3535" s="15">
        <v>0.65</v>
      </c>
      <c r="T3535" s="15">
        <v>1.84</v>
      </c>
      <c r="U3535" s="15">
        <v>4.25</v>
      </c>
      <c r="V3535" s="15">
        <v>26030</v>
      </c>
      <c r="W3535" s="15">
        <v>145567</v>
      </c>
      <c r="X3535" s="15">
        <v>110628</v>
      </c>
      <c r="Y3535" s="15">
        <v>-34939</v>
      </c>
      <c r="Z3535" s="15">
        <v>1023</v>
      </c>
      <c r="AA3535" s="15">
        <v>4.1539999999999999</v>
      </c>
      <c r="AB3535" s="15">
        <v>43.8</v>
      </c>
    </row>
    <row r="3536" spans="1:28" ht="15" customHeight="1" x14ac:dyDescent="0.3">
      <c r="A3536" s="15" t="s">
        <v>3664</v>
      </c>
      <c r="B3536" s="15" t="s">
        <v>137</v>
      </c>
      <c r="C3536" s="15" t="s">
        <v>152</v>
      </c>
      <c r="D3536" s="15" t="s">
        <v>100</v>
      </c>
      <c r="E3536" s="15" t="s">
        <v>101</v>
      </c>
      <c r="F3536" s="15">
        <v>12.59</v>
      </c>
      <c r="G3536" s="15">
        <v>1090.4000000000001</v>
      </c>
      <c r="H3536" s="15">
        <v>33.5</v>
      </c>
      <c r="I3536" s="15">
        <v>68.900000000000006</v>
      </c>
      <c r="J3536" s="15">
        <v>6.7</v>
      </c>
      <c r="K3536" s="15">
        <v>6.22</v>
      </c>
      <c r="L3536" s="15">
        <v>26.7</v>
      </c>
      <c r="M3536" s="15">
        <v>79.099999999999994</v>
      </c>
      <c r="N3536" s="15">
        <v>55.9</v>
      </c>
      <c r="O3536" s="15">
        <v>84.7</v>
      </c>
      <c r="P3536" s="15" t="s">
        <v>127</v>
      </c>
      <c r="Q3536" s="15">
        <v>206.8</v>
      </c>
      <c r="R3536" s="15">
        <v>1.8</v>
      </c>
      <c r="S3536" s="15">
        <v>1</v>
      </c>
      <c r="T3536" s="15">
        <v>1.7</v>
      </c>
      <c r="U3536" s="15">
        <v>21.4</v>
      </c>
      <c r="V3536" s="15">
        <v>21485</v>
      </c>
      <c r="W3536" s="15">
        <v>1007206</v>
      </c>
      <c r="X3536" s="15">
        <v>459779</v>
      </c>
      <c r="Y3536" s="15">
        <v>-547427</v>
      </c>
      <c r="Z3536" s="15">
        <v>7379</v>
      </c>
      <c r="AA3536" s="15">
        <v>2.9</v>
      </c>
      <c r="AB3536" s="15">
        <v>82.8</v>
      </c>
    </row>
    <row r="3537" spans="1:28" ht="15" customHeight="1" x14ac:dyDescent="0.3">
      <c r="A3537" s="15" t="s">
        <v>3665</v>
      </c>
      <c r="B3537" s="15" t="s">
        <v>126</v>
      </c>
      <c r="C3537" s="15" t="s">
        <v>170</v>
      </c>
      <c r="D3537" s="15" t="s">
        <v>130</v>
      </c>
      <c r="E3537" s="15" t="s">
        <v>112</v>
      </c>
      <c r="F3537" s="15">
        <v>9.4600000000000009</v>
      </c>
      <c r="G3537" s="15">
        <v>586.79999999999995</v>
      </c>
      <c r="H3537" s="15">
        <v>24.4</v>
      </c>
      <c r="I3537" s="15">
        <v>48.7</v>
      </c>
      <c r="J3537" s="15">
        <v>8.5</v>
      </c>
      <c r="K3537" s="15">
        <v>6.55</v>
      </c>
      <c r="L3537" s="15">
        <v>29.1</v>
      </c>
      <c r="M3537" s="15">
        <v>127.8</v>
      </c>
      <c r="N3537" s="15">
        <v>77.900000000000006</v>
      </c>
      <c r="O3537" s="15">
        <v>134.80000000000001</v>
      </c>
      <c r="P3537" s="15" t="s">
        <v>107</v>
      </c>
      <c r="Q3537" s="15">
        <v>167.7</v>
      </c>
      <c r="R3537" s="15">
        <v>6.1</v>
      </c>
      <c r="S3537" s="15">
        <v>0.8</v>
      </c>
      <c r="T3537" s="15">
        <v>1.95</v>
      </c>
      <c r="U3537" s="15">
        <v>18.45</v>
      </c>
      <c r="V3537" s="15">
        <v>69021</v>
      </c>
      <c r="W3537" s="15">
        <v>638291</v>
      </c>
      <c r="X3537" s="15">
        <v>1273437</v>
      </c>
      <c r="Y3537" s="15">
        <v>635146</v>
      </c>
      <c r="Z3537" s="15">
        <v>9203</v>
      </c>
      <c r="AA3537" s="15">
        <v>2.0049999999999999</v>
      </c>
      <c r="AB3537" s="15">
        <v>50.9</v>
      </c>
    </row>
    <row r="3538" spans="1:28" ht="15" customHeight="1" x14ac:dyDescent="0.3">
      <c r="A3538" s="15" t="s">
        <v>3666</v>
      </c>
      <c r="B3538" s="15" t="s">
        <v>118</v>
      </c>
      <c r="C3538" s="15" t="s">
        <v>110</v>
      </c>
      <c r="D3538" s="15" t="s">
        <v>144</v>
      </c>
      <c r="E3538" s="15" t="s">
        <v>101</v>
      </c>
      <c r="F3538" s="15">
        <v>13.55</v>
      </c>
      <c r="G3538" s="15">
        <v>1074.7</v>
      </c>
      <c r="H3538" s="15">
        <v>29.5</v>
      </c>
      <c r="I3538" s="15">
        <v>75.599999999999994</v>
      </c>
      <c r="J3538" s="15">
        <v>6.1</v>
      </c>
      <c r="K3538" s="15">
        <v>7.16</v>
      </c>
      <c r="L3538" s="15">
        <v>30.5</v>
      </c>
      <c r="M3538" s="15">
        <v>40</v>
      </c>
      <c r="N3538" s="15">
        <v>17.100000000000001</v>
      </c>
      <c r="O3538" s="15">
        <v>92.1</v>
      </c>
      <c r="P3538" s="15" t="s">
        <v>116</v>
      </c>
      <c r="Q3538" s="15">
        <v>217</v>
      </c>
      <c r="R3538" s="15">
        <v>5.49</v>
      </c>
      <c r="S3538" s="15">
        <v>0.93</v>
      </c>
      <c r="T3538" s="15">
        <v>0.93</v>
      </c>
      <c r="U3538" s="15">
        <v>12.6</v>
      </c>
      <c r="V3538" s="15">
        <v>50100</v>
      </c>
      <c r="W3538" s="15">
        <v>956230</v>
      </c>
      <c r="X3538" s="15">
        <v>631260</v>
      </c>
      <c r="Y3538" s="15">
        <v>-324970</v>
      </c>
      <c r="Z3538" s="15">
        <v>3576</v>
      </c>
      <c r="AA3538" s="15">
        <v>3.5230000000000001</v>
      </c>
      <c r="AB3538" s="15">
        <v>60</v>
      </c>
    </row>
    <row r="3539" spans="1:28" ht="15" customHeight="1" x14ac:dyDescent="0.3">
      <c r="A3539" s="15" t="s">
        <v>3667</v>
      </c>
      <c r="B3539" s="15" t="s">
        <v>118</v>
      </c>
      <c r="C3539" s="15" t="s">
        <v>110</v>
      </c>
      <c r="D3539" s="15" t="s">
        <v>106</v>
      </c>
      <c r="E3539" s="15" t="s">
        <v>112</v>
      </c>
      <c r="F3539" s="15">
        <v>3.14</v>
      </c>
      <c r="G3539" s="15">
        <v>459.5</v>
      </c>
      <c r="H3539" s="15">
        <v>27.6</v>
      </c>
      <c r="I3539" s="15">
        <v>57.9</v>
      </c>
      <c r="J3539" s="15">
        <v>8.9</v>
      </c>
      <c r="K3539" s="15">
        <v>7.69</v>
      </c>
      <c r="L3539" s="15">
        <v>26</v>
      </c>
      <c r="M3539" s="15">
        <v>119.1</v>
      </c>
      <c r="N3539" s="15">
        <v>55.7</v>
      </c>
      <c r="O3539" s="15">
        <v>132.80000000000001</v>
      </c>
      <c r="P3539" s="15" t="s">
        <v>116</v>
      </c>
      <c r="Q3539" s="15">
        <v>91.8</v>
      </c>
      <c r="R3539" s="15">
        <v>8.48</v>
      </c>
      <c r="S3539" s="15">
        <v>0.75</v>
      </c>
      <c r="T3539" s="15">
        <v>1.1000000000000001</v>
      </c>
      <c r="U3539" s="15">
        <v>3.45</v>
      </c>
      <c r="V3539" s="15">
        <v>20874</v>
      </c>
      <c r="W3539" s="15">
        <v>169824</v>
      </c>
      <c r="X3539" s="15">
        <v>72015</v>
      </c>
      <c r="Y3539" s="15">
        <v>-97809</v>
      </c>
      <c r="Z3539" s="15">
        <v>774</v>
      </c>
      <c r="AA3539" s="15">
        <v>4.4569999999999999</v>
      </c>
      <c r="AB3539" s="15">
        <v>42.7</v>
      </c>
    </row>
    <row r="3540" spans="1:28" ht="15" customHeight="1" x14ac:dyDescent="0.3">
      <c r="A3540" s="15" t="s">
        <v>3668</v>
      </c>
      <c r="B3540" s="15" t="s">
        <v>109</v>
      </c>
      <c r="C3540" s="15" t="s">
        <v>129</v>
      </c>
      <c r="D3540" s="15" t="s">
        <v>132</v>
      </c>
      <c r="E3540" s="15" t="s">
        <v>101</v>
      </c>
      <c r="F3540" s="15">
        <v>8.4600000000000009</v>
      </c>
      <c r="G3540" s="15">
        <v>652.4</v>
      </c>
      <c r="H3540" s="15">
        <v>31.8</v>
      </c>
      <c r="I3540" s="15">
        <v>68.099999999999994</v>
      </c>
      <c r="J3540" s="15">
        <v>6.1</v>
      </c>
      <c r="K3540" s="15">
        <v>6.42</v>
      </c>
      <c r="L3540" s="15">
        <v>29.6</v>
      </c>
      <c r="M3540" s="15">
        <v>144</v>
      </c>
      <c r="N3540" s="15">
        <v>43.8</v>
      </c>
      <c r="O3540" s="15">
        <v>100.8</v>
      </c>
      <c r="P3540" s="15" t="s">
        <v>102</v>
      </c>
      <c r="Q3540" s="15">
        <v>191.8</v>
      </c>
      <c r="R3540" s="15">
        <v>5.03</v>
      </c>
      <c r="S3540" s="15">
        <v>0.76</v>
      </c>
      <c r="T3540" s="15">
        <v>2.91</v>
      </c>
      <c r="U3540" s="15">
        <v>24.62</v>
      </c>
      <c r="V3540" s="15">
        <v>98737</v>
      </c>
      <c r="W3540" s="15">
        <v>560062</v>
      </c>
      <c r="X3540" s="15">
        <v>2430905</v>
      </c>
      <c r="Y3540" s="15">
        <v>1870843</v>
      </c>
      <c r="Z3540" s="15">
        <v>4085</v>
      </c>
      <c r="AA3540" s="15">
        <v>6.0270000000000001</v>
      </c>
      <c r="AB3540" s="15">
        <v>43.7</v>
      </c>
    </row>
    <row r="3541" spans="1:28" ht="15" customHeight="1" x14ac:dyDescent="0.3">
      <c r="A3541" s="15" t="s">
        <v>3669</v>
      </c>
      <c r="B3541" s="15" t="s">
        <v>109</v>
      </c>
      <c r="C3541" s="15" t="s">
        <v>110</v>
      </c>
      <c r="D3541" s="15" t="s">
        <v>100</v>
      </c>
      <c r="E3541" s="15" t="s">
        <v>101</v>
      </c>
      <c r="F3541" s="15">
        <v>5.47</v>
      </c>
      <c r="G3541" s="15">
        <v>729</v>
      </c>
      <c r="H3541" s="15">
        <v>30.5</v>
      </c>
      <c r="I3541" s="15">
        <v>83.2</v>
      </c>
      <c r="J3541" s="15">
        <v>7.2</v>
      </c>
      <c r="K3541" s="15">
        <v>6.94</v>
      </c>
      <c r="L3541" s="15">
        <v>28.3</v>
      </c>
      <c r="M3541" s="15">
        <v>174.7</v>
      </c>
      <c r="N3541" s="15">
        <v>53.3</v>
      </c>
      <c r="O3541" s="15">
        <v>55.3</v>
      </c>
      <c r="P3541" s="15" t="s">
        <v>107</v>
      </c>
      <c r="Q3541" s="15">
        <v>124.3</v>
      </c>
      <c r="R3541" s="15">
        <v>2.39</v>
      </c>
      <c r="S3541" s="15">
        <v>0.81</v>
      </c>
      <c r="T3541" s="15">
        <v>3.07</v>
      </c>
      <c r="U3541" s="15">
        <v>16.79</v>
      </c>
      <c r="V3541" s="15">
        <v>26333</v>
      </c>
      <c r="W3541" s="15">
        <v>310754</v>
      </c>
      <c r="X3541" s="15">
        <v>442131</v>
      </c>
      <c r="Y3541" s="15">
        <v>131377</v>
      </c>
      <c r="Z3541" s="15">
        <v>4033</v>
      </c>
      <c r="AA3541" s="15">
        <v>4.1630000000000003</v>
      </c>
      <c r="AB3541" s="15">
        <v>58</v>
      </c>
    </row>
    <row r="3542" spans="1:28" ht="15" customHeight="1" x14ac:dyDescent="0.3">
      <c r="A3542" s="15" t="s">
        <v>3670</v>
      </c>
      <c r="B3542" s="15" t="s">
        <v>146</v>
      </c>
      <c r="C3542" s="15" t="s">
        <v>114</v>
      </c>
      <c r="D3542" s="15" t="s">
        <v>100</v>
      </c>
      <c r="E3542" s="15" t="s">
        <v>112</v>
      </c>
      <c r="F3542" s="15">
        <v>12.08</v>
      </c>
      <c r="G3542" s="15">
        <v>557.70000000000005</v>
      </c>
      <c r="H3542" s="15">
        <v>24.8</v>
      </c>
      <c r="I3542" s="15">
        <v>60.6</v>
      </c>
      <c r="J3542" s="15">
        <v>7.9</v>
      </c>
      <c r="K3542" s="15">
        <v>5.87</v>
      </c>
      <c r="L3542" s="15">
        <v>23.1</v>
      </c>
      <c r="M3542" s="15">
        <v>119.8</v>
      </c>
      <c r="N3542" s="15">
        <v>64.8</v>
      </c>
      <c r="O3542" s="15">
        <v>68</v>
      </c>
      <c r="P3542" s="15" t="s">
        <v>107</v>
      </c>
      <c r="Q3542" s="15">
        <v>45.7</v>
      </c>
      <c r="R3542" s="15">
        <v>4.54</v>
      </c>
      <c r="S3542" s="15">
        <v>0.8</v>
      </c>
      <c r="T3542" s="15">
        <v>1.59</v>
      </c>
      <c r="U3542" s="15">
        <v>19.21</v>
      </c>
      <c r="V3542" s="15">
        <v>21277</v>
      </c>
      <c r="W3542" s="15">
        <v>727819</v>
      </c>
      <c r="X3542" s="15">
        <v>408731</v>
      </c>
      <c r="Y3542" s="15">
        <v>-319088</v>
      </c>
      <c r="Z3542" s="15">
        <v>6183</v>
      </c>
      <c r="AA3542" s="15">
        <v>3.1070000000000002</v>
      </c>
      <c r="AB3542" s="15">
        <v>56</v>
      </c>
    </row>
    <row r="3543" spans="1:28" ht="15" customHeight="1" x14ac:dyDescent="0.3">
      <c r="A3543" s="15" t="s">
        <v>3671</v>
      </c>
      <c r="B3543" s="15" t="s">
        <v>118</v>
      </c>
      <c r="C3543" s="15" t="s">
        <v>134</v>
      </c>
      <c r="D3543" s="15" t="s">
        <v>130</v>
      </c>
      <c r="E3543" s="15" t="s">
        <v>112</v>
      </c>
      <c r="F3543" s="15">
        <v>2.68</v>
      </c>
      <c r="G3543" s="15">
        <v>373.6</v>
      </c>
      <c r="H3543" s="15">
        <v>22.9</v>
      </c>
      <c r="I3543" s="15">
        <v>39.6</v>
      </c>
      <c r="J3543" s="15">
        <v>7.5</v>
      </c>
      <c r="K3543" s="15">
        <v>6.57</v>
      </c>
      <c r="L3543" s="15">
        <v>21.4</v>
      </c>
      <c r="M3543" s="15">
        <v>76.3</v>
      </c>
      <c r="N3543" s="15">
        <v>83.1</v>
      </c>
      <c r="O3543" s="15">
        <v>56.7</v>
      </c>
      <c r="P3543" s="15" t="s">
        <v>127</v>
      </c>
      <c r="Q3543" s="15">
        <v>214.4</v>
      </c>
      <c r="R3543" s="15">
        <v>2.34</v>
      </c>
      <c r="S3543" s="15">
        <v>0.77</v>
      </c>
      <c r="T3543" s="15">
        <v>1.29</v>
      </c>
      <c r="U3543" s="15">
        <v>3.46</v>
      </c>
      <c r="V3543" s="15">
        <v>66257</v>
      </c>
      <c r="W3543" s="15">
        <v>199366</v>
      </c>
      <c r="X3543" s="15">
        <v>229249</v>
      </c>
      <c r="Y3543" s="15">
        <v>29883</v>
      </c>
      <c r="Z3543" s="15">
        <v>2122</v>
      </c>
      <c r="AA3543" s="15">
        <v>1.631</v>
      </c>
      <c r="AB3543" s="15">
        <v>31.2</v>
      </c>
    </row>
    <row r="3544" spans="1:28" ht="15" customHeight="1" x14ac:dyDescent="0.3">
      <c r="A3544" s="15" t="s">
        <v>3672</v>
      </c>
      <c r="B3544" s="15" t="s">
        <v>126</v>
      </c>
      <c r="C3544" s="15" t="s">
        <v>110</v>
      </c>
      <c r="D3544" s="15" t="s">
        <v>111</v>
      </c>
      <c r="E3544" s="15" t="s">
        <v>112</v>
      </c>
      <c r="F3544" s="15">
        <v>13.34</v>
      </c>
      <c r="G3544" s="15">
        <v>586.6</v>
      </c>
      <c r="H3544" s="15">
        <v>20.8</v>
      </c>
      <c r="I3544" s="15">
        <v>55.5</v>
      </c>
      <c r="J3544" s="15">
        <v>7.4</v>
      </c>
      <c r="K3544" s="15">
        <v>7.46</v>
      </c>
      <c r="L3544" s="15">
        <v>22.1</v>
      </c>
      <c r="M3544" s="15">
        <v>205.8</v>
      </c>
      <c r="N3544" s="15">
        <v>54.9</v>
      </c>
      <c r="O3544" s="15">
        <v>130.1</v>
      </c>
      <c r="P3544" s="15" t="s">
        <v>127</v>
      </c>
      <c r="Q3544" s="15">
        <v>113.7</v>
      </c>
      <c r="R3544" s="15">
        <v>5.78</v>
      </c>
      <c r="S3544" s="15">
        <v>0.75</v>
      </c>
      <c r="T3544" s="15">
        <v>0.77</v>
      </c>
      <c r="U3544" s="15">
        <v>10.27</v>
      </c>
      <c r="V3544" s="15">
        <v>77403</v>
      </c>
      <c r="W3544" s="15">
        <v>915673</v>
      </c>
      <c r="X3544" s="15">
        <v>794929</v>
      </c>
      <c r="Y3544" s="15">
        <v>-120744</v>
      </c>
      <c r="Z3544" s="15">
        <v>5552</v>
      </c>
      <c r="AA3544" s="15">
        <v>1.85</v>
      </c>
      <c r="AB3544" s="15">
        <v>47.6</v>
      </c>
    </row>
    <row r="3545" spans="1:28" ht="15" customHeight="1" x14ac:dyDescent="0.3">
      <c r="A3545" s="15" t="s">
        <v>3673</v>
      </c>
      <c r="B3545" s="15" t="s">
        <v>98</v>
      </c>
      <c r="C3545" s="15" t="s">
        <v>152</v>
      </c>
      <c r="D3545" s="15" t="s">
        <v>144</v>
      </c>
      <c r="E3545" s="15" t="s">
        <v>101</v>
      </c>
      <c r="F3545" s="15">
        <v>7.34</v>
      </c>
      <c r="G3545" s="15">
        <v>1183.9000000000001</v>
      </c>
      <c r="H3545" s="15">
        <v>26.1</v>
      </c>
      <c r="I3545" s="15">
        <v>68.2</v>
      </c>
      <c r="J3545" s="15">
        <v>8.9</v>
      </c>
      <c r="K3545" s="15">
        <v>6.12</v>
      </c>
      <c r="L3545" s="15">
        <v>20</v>
      </c>
      <c r="M3545" s="15">
        <v>81.5</v>
      </c>
      <c r="N3545" s="15">
        <v>39</v>
      </c>
      <c r="O3545" s="15">
        <v>96.7</v>
      </c>
      <c r="P3545" s="15" t="s">
        <v>116</v>
      </c>
      <c r="Q3545" s="15">
        <v>245</v>
      </c>
      <c r="R3545" s="15">
        <v>4.42</v>
      </c>
      <c r="S3545" s="15">
        <v>0.88</v>
      </c>
      <c r="T3545" s="15">
        <v>1.04</v>
      </c>
      <c r="U3545" s="15">
        <v>7.63</v>
      </c>
      <c r="V3545" s="15">
        <v>61074</v>
      </c>
      <c r="W3545" s="15">
        <v>549356</v>
      </c>
      <c r="X3545" s="15">
        <v>465995</v>
      </c>
      <c r="Y3545" s="15">
        <v>-83361</v>
      </c>
      <c r="Z3545" s="15">
        <v>1733</v>
      </c>
      <c r="AA3545" s="15">
        <v>4.4029999999999996</v>
      </c>
      <c r="AB3545" s="15">
        <v>65</v>
      </c>
    </row>
    <row r="3546" spans="1:28" ht="15" customHeight="1" x14ac:dyDescent="0.3">
      <c r="A3546" s="15" t="s">
        <v>3674</v>
      </c>
      <c r="B3546" s="15" t="s">
        <v>126</v>
      </c>
      <c r="C3546" s="15" t="s">
        <v>134</v>
      </c>
      <c r="D3546" s="15" t="s">
        <v>106</v>
      </c>
      <c r="E3546" s="15" t="s">
        <v>112</v>
      </c>
      <c r="F3546" s="15">
        <v>3.14</v>
      </c>
      <c r="G3546" s="15">
        <v>431.8</v>
      </c>
      <c r="H3546" s="15">
        <v>23.1</v>
      </c>
      <c r="I3546" s="15">
        <v>52.3</v>
      </c>
      <c r="J3546" s="15">
        <v>7.5</v>
      </c>
      <c r="K3546" s="15">
        <v>7</v>
      </c>
      <c r="L3546" s="15">
        <v>18.600000000000001</v>
      </c>
      <c r="M3546" s="15">
        <v>72.2</v>
      </c>
      <c r="N3546" s="15">
        <v>92.9</v>
      </c>
      <c r="O3546" s="15">
        <v>117.2</v>
      </c>
      <c r="P3546" s="15" t="s">
        <v>107</v>
      </c>
      <c r="Q3546" s="15">
        <v>114.1</v>
      </c>
      <c r="R3546" s="15">
        <v>3.32</v>
      </c>
      <c r="S3546" s="15">
        <v>0.97</v>
      </c>
      <c r="T3546" s="15">
        <v>4.16</v>
      </c>
      <c r="U3546" s="15">
        <v>13.06</v>
      </c>
      <c r="V3546" s="15">
        <v>20356</v>
      </c>
      <c r="W3546" s="15">
        <v>187471</v>
      </c>
      <c r="X3546" s="15">
        <v>265849</v>
      </c>
      <c r="Y3546" s="15">
        <v>78378</v>
      </c>
      <c r="Z3546" s="15">
        <v>2128</v>
      </c>
      <c r="AA3546" s="15">
        <v>6.1369999999999996</v>
      </c>
      <c r="AB3546" s="15">
        <v>36.9</v>
      </c>
    </row>
    <row r="3547" spans="1:28" ht="15" customHeight="1" x14ac:dyDescent="0.3">
      <c r="A3547" s="15" t="s">
        <v>3675</v>
      </c>
      <c r="B3547" s="15" t="s">
        <v>118</v>
      </c>
      <c r="C3547" s="15" t="s">
        <v>134</v>
      </c>
      <c r="D3547" s="15" t="s">
        <v>132</v>
      </c>
      <c r="E3547" s="15" t="s">
        <v>101</v>
      </c>
      <c r="F3547" s="15">
        <v>13.45</v>
      </c>
      <c r="G3547" s="15">
        <v>658.6</v>
      </c>
      <c r="H3547" s="15">
        <v>31.6</v>
      </c>
      <c r="I3547" s="15">
        <v>81.599999999999994</v>
      </c>
      <c r="J3547" s="15">
        <v>7</v>
      </c>
      <c r="K3547" s="15">
        <v>6.36</v>
      </c>
      <c r="L3547" s="15">
        <v>33.700000000000003</v>
      </c>
      <c r="M3547" s="15">
        <v>40</v>
      </c>
      <c r="N3547" s="15">
        <v>62.4</v>
      </c>
      <c r="O3547" s="15">
        <v>151.30000000000001</v>
      </c>
      <c r="P3547" s="15" t="s">
        <v>107</v>
      </c>
      <c r="Q3547" s="15">
        <v>253.4</v>
      </c>
      <c r="R3547" s="15">
        <v>6.22</v>
      </c>
      <c r="S3547" s="15">
        <v>0.68</v>
      </c>
      <c r="T3547" s="15">
        <v>2.34</v>
      </c>
      <c r="U3547" s="15">
        <v>31.47</v>
      </c>
      <c r="V3547" s="15">
        <v>111772</v>
      </c>
      <c r="W3547" s="15">
        <v>1046037</v>
      </c>
      <c r="X3547" s="15">
        <v>3517465</v>
      </c>
      <c r="Y3547" s="15">
        <v>2471428</v>
      </c>
      <c r="Z3547" s="15">
        <v>10637</v>
      </c>
      <c r="AA3547" s="15">
        <v>2.9590000000000001</v>
      </c>
      <c r="AB3547" s="15">
        <v>42</v>
      </c>
    </row>
    <row r="3548" spans="1:28" ht="15" customHeight="1" x14ac:dyDescent="0.3">
      <c r="A3548" s="15" t="s">
        <v>3676</v>
      </c>
      <c r="B3548" s="15" t="s">
        <v>126</v>
      </c>
      <c r="C3548" s="15" t="s">
        <v>119</v>
      </c>
      <c r="D3548" s="15" t="s">
        <v>132</v>
      </c>
      <c r="E3548" s="15" t="s">
        <v>101</v>
      </c>
      <c r="F3548" s="15">
        <v>5.3</v>
      </c>
      <c r="G3548" s="15">
        <v>962.9</v>
      </c>
      <c r="H3548" s="15">
        <v>29.2</v>
      </c>
      <c r="I3548" s="15">
        <v>69.099999999999994</v>
      </c>
      <c r="J3548" s="15">
        <v>5.3</v>
      </c>
      <c r="K3548" s="15">
        <v>5.28</v>
      </c>
      <c r="L3548" s="15">
        <v>31.2</v>
      </c>
      <c r="M3548" s="15">
        <v>136.6</v>
      </c>
      <c r="N3548" s="15">
        <v>54.3</v>
      </c>
      <c r="O3548" s="15">
        <v>131.4</v>
      </c>
      <c r="P3548" s="15" t="s">
        <v>116</v>
      </c>
      <c r="Q3548" s="15">
        <v>227.4</v>
      </c>
      <c r="R3548" s="15">
        <v>4.13</v>
      </c>
      <c r="S3548" s="15">
        <v>0.75</v>
      </c>
      <c r="T3548" s="15">
        <v>0.3</v>
      </c>
      <c r="U3548" s="15">
        <v>1.59</v>
      </c>
      <c r="V3548" s="15">
        <v>100055</v>
      </c>
      <c r="W3548" s="15">
        <v>374365</v>
      </c>
      <c r="X3548" s="15">
        <v>159087</v>
      </c>
      <c r="Y3548" s="15">
        <v>-215278</v>
      </c>
      <c r="Z3548" s="15">
        <v>1726</v>
      </c>
      <c r="AA3548" s="15">
        <v>0.92100000000000004</v>
      </c>
      <c r="AB3548" s="15">
        <v>72.2</v>
      </c>
    </row>
    <row r="3549" spans="1:28" ht="15" customHeight="1" x14ac:dyDescent="0.3">
      <c r="A3549" s="15" t="s">
        <v>3677</v>
      </c>
      <c r="B3549" s="15" t="s">
        <v>118</v>
      </c>
      <c r="C3549" s="15" t="s">
        <v>105</v>
      </c>
      <c r="D3549" s="15" t="s">
        <v>177</v>
      </c>
      <c r="E3549" s="15" t="s">
        <v>101</v>
      </c>
      <c r="F3549" s="15">
        <v>5.79</v>
      </c>
      <c r="G3549" s="15">
        <v>910.2</v>
      </c>
      <c r="H3549" s="15">
        <v>26.7</v>
      </c>
      <c r="I3549" s="15">
        <v>65.599999999999994</v>
      </c>
      <c r="J3549" s="15">
        <v>8.1</v>
      </c>
      <c r="K3549" s="15">
        <v>7.5</v>
      </c>
      <c r="L3549" s="15">
        <v>35.200000000000003</v>
      </c>
      <c r="M3549" s="15">
        <v>137.1</v>
      </c>
      <c r="N3549" s="15">
        <v>85</v>
      </c>
      <c r="O3549" s="15">
        <v>86.3</v>
      </c>
      <c r="P3549" s="15" t="s">
        <v>116</v>
      </c>
      <c r="Q3549" s="15">
        <v>98.5</v>
      </c>
      <c r="R3549" s="15">
        <v>5.69</v>
      </c>
      <c r="S3549" s="15">
        <v>0.74</v>
      </c>
      <c r="T3549" s="15">
        <v>31.83</v>
      </c>
      <c r="U3549" s="15">
        <v>184.3</v>
      </c>
      <c r="V3549" s="15">
        <v>3462</v>
      </c>
      <c r="W3549" s="15">
        <v>400235</v>
      </c>
      <c r="X3549" s="15">
        <v>638047</v>
      </c>
      <c r="Y3549" s="15">
        <v>237812</v>
      </c>
      <c r="Z3549" s="15">
        <v>6500</v>
      </c>
      <c r="AA3549" s="15">
        <v>28.353999999999999</v>
      </c>
      <c r="AB3549" s="15">
        <v>43</v>
      </c>
    </row>
    <row r="3550" spans="1:28" ht="15" customHeight="1" x14ac:dyDescent="0.3">
      <c r="A3550" s="15" t="s">
        <v>3678</v>
      </c>
      <c r="B3550" s="15" t="s">
        <v>126</v>
      </c>
      <c r="C3550" s="15" t="s">
        <v>129</v>
      </c>
      <c r="D3550" s="15" t="s">
        <v>130</v>
      </c>
      <c r="E3550" s="15" t="s">
        <v>120</v>
      </c>
      <c r="F3550" s="15">
        <v>3.85</v>
      </c>
      <c r="G3550" s="15">
        <v>132.19999999999999</v>
      </c>
      <c r="H3550" s="15">
        <v>29.5</v>
      </c>
      <c r="I3550" s="15">
        <v>50.1</v>
      </c>
      <c r="J3550" s="15">
        <v>7.5</v>
      </c>
      <c r="K3550" s="15">
        <v>6.14</v>
      </c>
      <c r="L3550" s="15">
        <v>20.5</v>
      </c>
      <c r="M3550" s="15">
        <v>130</v>
      </c>
      <c r="N3550" s="15">
        <v>58.1</v>
      </c>
      <c r="O3550" s="15">
        <v>95.6</v>
      </c>
      <c r="P3550" s="15" t="s">
        <v>116</v>
      </c>
      <c r="Q3550" s="15">
        <v>180.3</v>
      </c>
      <c r="R3550" s="15">
        <v>5.83</v>
      </c>
      <c r="S3550" s="15">
        <v>0.9</v>
      </c>
      <c r="T3550" s="15">
        <v>0.75</v>
      </c>
      <c r="U3550" s="15">
        <v>2.89</v>
      </c>
      <c r="V3550" s="15">
        <v>67828</v>
      </c>
      <c r="W3550" s="15">
        <v>192372</v>
      </c>
      <c r="X3550" s="15">
        <v>196023</v>
      </c>
      <c r="Y3550" s="15">
        <v>3651</v>
      </c>
      <c r="Z3550" s="15">
        <v>1748</v>
      </c>
      <c r="AA3550" s="15">
        <v>1.653</v>
      </c>
      <c r="AB3550" s="15">
        <v>33.799999999999997</v>
      </c>
    </row>
    <row r="3551" spans="1:28" ht="15" customHeight="1" x14ac:dyDescent="0.3">
      <c r="A3551" s="15" t="s">
        <v>3679</v>
      </c>
      <c r="B3551" s="15" t="s">
        <v>104</v>
      </c>
      <c r="C3551" s="15" t="s">
        <v>152</v>
      </c>
      <c r="D3551" s="15" t="s">
        <v>115</v>
      </c>
      <c r="E3551" s="15" t="s">
        <v>101</v>
      </c>
      <c r="F3551" s="15">
        <v>10.86</v>
      </c>
      <c r="G3551" s="15">
        <v>914.6</v>
      </c>
      <c r="H3551" s="15">
        <v>30.7</v>
      </c>
      <c r="I3551" s="15">
        <v>69</v>
      </c>
      <c r="J3551" s="15">
        <v>5.6</v>
      </c>
      <c r="K3551" s="15">
        <v>6.11</v>
      </c>
      <c r="L3551" s="15">
        <v>30.2</v>
      </c>
      <c r="M3551" s="15">
        <v>151.4</v>
      </c>
      <c r="N3551" s="15">
        <v>56.2</v>
      </c>
      <c r="O3551" s="15">
        <v>120.8</v>
      </c>
      <c r="P3551" s="15" t="s">
        <v>116</v>
      </c>
      <c r="Q3551" s="15">
        <v>195.4</v>
      </c>
      <c r="R3551" s="15">
        <v>6.81</v>
      </c>
      <c r="S3551" s="15">
        <v>0.84</v>
      </c>
      <c r="T3551" s="15">
        <v>2.31</v>
      </c>
      <c r="U3551" s="15">
        <v>25.09</v>
      </c>
      <c r="V3551" s="15">
        <v>21849</v>
      </c>
      <c r="W3551" s="15">
        <v>599350</v>
      </c>
      <c r="X3551" s="15">
        <v>548191</v>
      </c>
      <c r="Y3551" s="15">
        <v>-51159</v>
      </c>
      <c r="Z3551" s="15">
        <v>8960</v>
      </c>
      <c r="AA3551" s="15">
        <v>2.8</v>
      </c>
      <c r="AB3551" s="15">
        <v>57</v>
      </c>
    </row>
    <row r="3552" spans="1:28" ht="15" customHeight="1" x14ac:dyDescent="0.3">
      <c r="A3552" s="15" t="s">
        <v>3680</v>
      </c>
      <c r="B3552" s="15" t="s">
        <v>118</v>
      </c>
      <c r="C3552" s="15" t="s">
        <v>129</v>
      </c>
      <c r="D3552" s="15" t="s">
        <v>132</v>
      </c>
      <c r="E3552" s="15" t="s">
        <v>112</v>
      </c>
      <c r="F3552" s="15">
        <v>10.85</v>
      </c>
      <c r="G3552" s="15">
        <v>510.8</v>
      </c>
      <c r="H3552" s="15">
        <v>28.5</v>
      </c>
      <c r="I3552" s="15">
        <v>49.9</v>
      </c>
      <c r="J3552" s="15">
        <v>7.8</v>
      </c>
      <c r="K3552" s="15">
        <v>6.44</v>
      </c>
      <c r="L3552" s="15">
        <v>18.600000000000001</v>
      </c>
      <c r="M3552" s="15">
        <v>113</v>
      </c>
      <c r="N3552" s="15">
        <v>44</v>
      </c>
      <c r="O3552" s="15">
        <v>101.5</v>
      </c>
      <c r="P3552" s="15" t="s">
        <v>102</v>
      </c>
      <c r="Q3552" s="15">
        <v>77.8</v>
      </c>
      <c r="R3552" s="15">
        <v>4.24</v>
      </c>
      <c r="S3552" s="15">
        <v>0.74</v>
      </c>
      <c r="T3552" s="15">
        <v>2.25</v>
      </c>
      <c r="U3552" s="15">
        <v>24.41</v>
      </c>
      <c r="V3552" s="15">
        <v>107081</v>
      </c>
      <c r="W3552" s="15">
        <v>565093</v>
      </c>
      <c r="X3552" s="15">
        <v>2613847</v>
      </c>
      <c r="Y3552" s="15">
        <v>2048754</v>
      </c>
      <c r="Z3552" s="15">
        <v>5491</v>
      </c>
      <c r="AA3552" s="15">
        <v>4.4450000000000003</v>
      </c>
      <c r="AB3552" s="15">
        <v>41.2</v>
      </c>
    </row>
    <row r="3553" spans="1:28" ht="15" customHeight="1" x14ac:dyDescent="0.3">
      <c r="A3553" s="15" t="s">
        <v>3681</v>
      </c>
      <c r="B3553" s="15" t="s">
        <v>146</v>
      </c>
      <c r="C3553" s="15" t="s">
        <v>114</v>
      </c>
      <c r="D3553" s="15" t="s">
        <v>130</v>
      </c>
      <c r="E3553" s="15" t="s">
        <v>112</v>
      </c>
      <c r="F3553" s="15">
        <v>1.76</v>
      </c>
      <c r="G3553" s="15">
        <v>586.6</v>
      </c>
      <c r="H3553" s="15">
        <v>24.1</v>
      </c>
      <c r="I3553" s="15">
        <v>49.1</v>
      </c>
      <c r="J3553" s="15">
        <v>7.7</v>
      </c>
      <c r="K3553" s="15">
        <v>6.92</v>
      </c>
      <c r="L3553" s="15">
        <v>24.1</v>
      </c>
      <c r="M3553" s="15">
        <v>44.7</v>
      </c>
      <c r="N3553" s="15">
        <v>43.1</v>
      </c>
      <c r="O3553" s="15">
        <v>103.9</v>
      </c>
      <c r="P3553" s="15" t="s">
        <v>116</v>
      </c>
      <c r="Q3553" s="15">
        <v>228.3</v>
      </c>
      <c r="R3553" s="15">
        <v>4.78</v>
      </c>
      <c r="S3553" s="15">
        <v>0.86</v>
      </c>
      <c r="T3553" s="15">
        <v>1.3</v>
      </c>
      <c r="U3553" s="15">
        <v>2.29</v>
      </c>
      <c r="V3553" s="15">
        <v>69316</v>
      </c>
      <c r="W3553" s="15">
        <v>131203</v>
      </c>
      <c r="X3553" s="15">
        <v>158734</v>
      </c>
      <c r="Y3553" s="15">
        <v>27531</v>
      </c>
      <c r="Z3553" s="15">
        <v>714</v>
      </c>
      <c r="AA3553" s="15">
        <v>3.2069999999999999</v>
      </c>
      <c r="AB3553" s="15">
        <v>35.700000000000003</v>
      </c>
    </row>
    <row r="3554" spans="1:28" ht="15" customHeight="1" x14ac:dyDescent="0.3">
      <c r="A3554" s="15" t="s">
        <v>3682</v>
      </c>
      <c r="B3554" s="15" t="s">
        <v>122</v>
      </c>
      <c r="C3554" s="15" t="s">
        <v>105</v>
      </c>
      <c r="D3554" s="15" t="s">
        <v>130</v>
      </c>
      <c r="E3554" s="15" t="s">
        <v>101</v>
      </c>
      <c r="F3554" s="15">
        <v>11.7</v>
      </c>
      <c r="G3554" s="15">
        <v>891.7</v>
      </c>
      <c r="H3554" s="15">
        <v>27.2</v>
      </c>
      <c r="I3554" s="15">
        <v>80.8</v>
      </c>
      <c r="J3554" s="15">
        <v>8</v>
      </c>
      <c r="K3554" s="15">
        <v>7.06</v>
      </c>
      <c r="L3554" s="15">
        <v>30.3</v>
      </c>
      <c r="M3554" s="15">
        <v>106.2</v>
      </c>
      <c r="N3554" s="15">
        <v>37.5</v>
      </c>
      <c r="O3554" s="15">
        <v>87.1</v>
      </c>
      <c r="P3554" s="15" t="s">
        <v>107</v>
      </c>
      <c r="Q3554" s="15">
        <v>162.80000000000001</v>
      </c>
      <c r="R3554" s="15">
        <v>6.16</v>
      </c>
      <c r="S3554" s="15">
        <v>0.67</v>
      </c>
      <c r="T3554" s="15">
        <v>1.48</v>
      </c>
      <c r="U3554" s="15">
        <v>17.32</v>
      </c>
      <c r="V3554" s="15">
        <v>74640</v>
      </c>
      <c r="W3554" s="15">
        <v>884213</v>
      </c>
      <c r="X3554" s="15">
        <v>1292765</v>
      </c>
      <c r="Y3554" s="15">
        <v>408552</v>
      </c>
      <c r="Z3554" s="15">
        <v>11572</v>
      </c>
      <c r="AA3554" s="15">
        <v>1.4970000000000001</v>
      </c>
      <c r="AB3554" s="15">
        <v>59.3</v>
      </c>
    </row>
    <row r="3555" spans="1:28" ht="15" customHeight="1" x14ac:dyDescent="0.3">
      <c r="A3555" s="15" t="s">
        <v>3683</v>
      </c>
      <c r="B3555" s="15" t="s">
        <v>109</v>
      </c>
      <c r="C3555" s="15" t="s">
        <v>129</v>
      </c>
      <c r="D3555" s="15" t="s">
        <v>144</v>
      </c>
      <c r="E3555" s="15" t="s">
        <v>101</v>
      </c>
      <c r="F3555" s="15">
        <v>5.17</v>
      </c>
      <c r="G3555" s="15">
        <v>909.8</v>
      </c>
      <c r="H3555" s="15">
        <v>31.1</v>
      </c>
      <c r="I3555" s="15">
        <v>55.3</v>
      </c>
      <c r="J3555" s="15">
        <v>6.3</v>
      </c>
      <c r="K3555" s="15">
        <v>5.75</v>
      </c>
      <c r="L3555" s="15">
        <v>32.5</v>
      </c>
      <c r="M3555" s="15">
        <v>86.6</v>
      </c>
      <c r="N3555" s="15">
        <v>71.599999999999994</v>
      </c>
      <c r="O3555" s="15">
        <v>90.8</v>
      </c>
      <c r="P3555" s="15" t="s">
        <v>116</v>
      </c>
      <c r="Q3555" s="15">
        <v>216.4</v>
      </c>
      <c r="R3555" s="15">
        <v>3.61</v>
      </c>
      <c r="S3555" s="15">
        <v>0.66</v>
      </c>
      <c r="T3555" s="15">
        <v>0.6</v>
      </c>
      <c r="U3555" s="15">
        <v>3.1</v>
      </c>
      <c r="V3555" s="15">
        <v>59179</v>
      </c>
      <c r="W3555" s="15">
        <v>348304</v>
      </c>
      <c r="X3555" s="15">
        <v>183455</v>
      </c>
      <c r="Y3555" s="15">
        <v>-164849</v>
      </c>
      <c r="Z3555" s="15">
        <v>1382</v>
      </c>
      <c r="AA3555" s="15">
        <v>2.2429999999999999</v>
      </c>
      <c r="AB3555" s="15">
        <v>47.4</v>
      </c>
    </row>
    <row r="3556" spans="1:28" ht="15" customHeight="1" x14ac:dyDescent="0.3">
      <c r="A3556" s="15" t="s">
        <v>3684</v>
      </c>
      <c r="B3556" s="15" t="s">
        <v>109</v>
      </c>
      <c r="C3556" s="15" t="s">
        <v>114</v>
      </c>
      <c r="D3556" s="15" t="s">
        <v>100</v>
      </c>
      <c r="E3556" s="15" t="s">
        <v>112</v>
      </c>
      <c r="F3556" s="15">
        <v>5.78</v>
      </c>
      <c r="G3556" s="15">
        <v>783.6</v>
      </c>
      <c r="H3556" s="15">
        <v>20.5</v>
      </c>
      <c r="I3556" s="15">
        <v>42.8</v>
      </c>
      <c r="J3556" s="15">
        <v>7</v>
      </c>
      <c r="K3556" s="15">
        <v>7.66</v>
      </c>
      <c r="L3556" s="15">
        <v>26</v>
      </c>
      <c r="M3556" s="15">
        <v>122.9</v>
      </c>
      <c r="N3556" s="15">
        <v>69.900000000000006</v>
      </c>
      <c r="O3556" s="15">
        <v>145.1</v>
      </c>
      <c r="P3556" s="15" t="s">
        <v>127</v>
      </c>
      <c r="Q3556" s="15">
        <v>101.1</v>
      </c>
      <c r="R3556" s="15">
        <v>5.0199999999999996</v>
      </c>
      <c r="S3556" s="15">
        <v>0.97</v>
      </c>
      <c r="T3556" s="15">
        <v>1.0900000000000001</v>
      </c>
      <c r="U3556" s="15">
        <v>6.3</v>
      </c>
      <c r="V3556" s="15">
        <v>25532</v>
      </c>
      <c r="W3556" s="15">
        <v>361782</v>
      </c>
      <c r="X3556" s="15">
        <v>160852</v>
      </c>
      <c r="Y3556" s="15">
        <v>-200930</v>
      </c>
      <c r="Z3556" s="15">
        <v>3443</v>
      </c>
      <c r="AA3556" s="15">
        <v>1.83</v>
      </c>
      <c r="AB3556" s="15">
        <v>41.4</v>
      </c>
    </row>
    <row r="3557" spans="1:28" ht="15" customHeight="1" x14ac:dyDescent="0.3">
      <c r="A3557" s="15" t="s">
        <v>3685</v>
      </c>
      <c r="B3557" s="15" t="s">
        <v>137</v>
      </c>
      <c r="C3557" s="15" t="s">
        <v>123</v>
      </c>
      <c r="D3557" s="15" t="s">
        <v>100</v>
      </c>
      <c r="E3557" s="15" t="s">
        <v>120</v>
      </c>
      <c r="F3557" s="15">
        <v>9.2200000000000006</v>
      </c>
      <c r="G3557" s="15">
        <v>341</v>
      </c>
      <c r="H3557" s="15">
        <v>33.700000000000003</v>
      </c>
      <c r="I3557" s="15">
        <v>54.9</v>
      </c>
      <c r="J3557" s="15">
        <v>10.4</v>
      </c>
      <c r="K3557" s="15">
        <v>7.05</v>
      </c>
      <c r="L3557" s="15">
        <v>28.9</v>
      </c>
      <c r="M3557" s="15">
        <v>156.9</v>
      </c>
      <c r="N3557" s="15">
        <v>41.6</v>
      </c>
      <c r="O3557" s="15">
        <v>149.80000000000001</v>
      </c>
      <c r="P3557" s="15" t="s">
        <v>116</v>
      </c>
      <c r="Q3557" s="15">
        <v>116.1</v>
      </c>
      <c r="R3557" s="15">
        <v>4.37</v>
      </c>
      <c r="S3557" s="15">
        <v>0.8</v>
      </c>
      <c r="T3557" s="15">
        <v>1.87</v>
      </c>
      <c r="U3557" s="15">
        <v>17.239999999999998</v>
      </c>
      <c r="V3557" s="15">
        <v>24325</v>
      </c>
      <c r="W3557" s="15">
        <v>483430</v>
      </c>
      <c r="X3557" s="15">
        <v>419363</v>
      </c>
      <c r="Y3557" s="15">
        <v>-64067</v>
      </c>
      <c r="Z3557" s="15">
        <v>2961</v>
      </c>
      <c r="AA3557" s="15">
        <v>5.8220000000000001</v>
      </c>
      <c r="AB3557" s="15">
        <v>30.7</v>
      </c>
    </row>
    <row r="3558" spans="1:28" ht="15" customHeight="1" x14ac:dyDescent="0.3">
      <c r="A3558" s="15" t="s">
        <v>3686</v>
      </c>
      <c r="B3558" s="15" t="s">
        <v>126</v>
      </c>
      <c r="C3558" s="15" t="s">
        <v>105</v>
      </c>
      <c r="D3558" s="15" t="s">
        <v>115</v>
      </c>
      <c r="E3558" s="15" t="s">
        <v>101</v>
      </c>
      <c r="F3558" s="15">
        <v>10.06</v>
      </c>
      <c r="G3558" s="15">
        <v>1154.9000000000001</v>
      </c>
      <c r="H3558" s="15">
        <v>26.5</v>
      </c>
      <c r="I3558" s="15">
        <v>74.099999999999994</v>
      </c>
      <c r="J3558" s="15">
        <v>8.1</v>
      </c>
      <c r="K3558" s="15">
        <v>6.39</v>
      </c>
      <c r="L3558" s="15">
        <v>36.4</v>
      </c>
      <c r="M3558" s="15">
        <v>167.4</v>
      </c>
      <c r="N3558" s="15">
        <v>55.8</v>
      </c>
      <c r="O3558" s="15">
        <v>156.19999999999999</v>
      </c>
      <c r="P3558" s="15" t="s">
        <v>102</v>
      </c>
      <c r="Q3558" s="15">
        <v>205.8</v>
      </c>
      <c r="R3558" s="15">
        <v>2.82</v>
      </c>
      <c r="S3558" s="15">
        <v>0.92</v>
      </c>
      <c r="T3558" s="15">
        <v>3.86</v>
      </c>
      <c r="U3558" s="15">
        <v>38.83</v>
      </c>
      <c r="V3558" s="15">
        <v>19929</v>
      </c>
      <c r="W3558" s="15">
        <v>561999</v>
      </c>
      <c r="X3558" s="15">
        <v>773843</v>
      </c>
      <c r="Y3558" s="15">
        <v>211844</v>
      </c>
      <c r="Z3558" s="15">
        <v>11900</v>
      </c>
      <c r="AA3558" s="15">
        <v>3.2629999999999999</v>
      </c>
      <c r="AB3558" s="15">
        <v>56.1</v>
      </c>
    </row>
    <row r="3559" spans="1:28" ht="15" customHeight="1" x14ac:dyDescent="0.3">
      <c r="A3559" s="15" t="s">
        <v>3687</v>
      </c>
      <c r="B3559" s="15" t="s">
        <v>122</v>
      </c>
      <c r="C3559" s="15" t="s">
        <v>170</v>
      </c>
      <c r="D3559" s="15" t="s">
        <v>115</v>
      </c>
      <c r="E3559" s="15" t="s">
        <v>112</v>
      </c>
      <c r="F3559" s="15">
        <v>11.19</v>
      </c>
      <c r="G3559" s="15">
        <v>585.4</v>
      </c>
      <c r="H3559" s="15">
        <v>24</v>
      </c>
      <c r="I3559" s="15">
        <v>70.8</v>
      </c>
      <c r="J3559" s="15">
        <v>6.4</v>
      </c>
      <c r="K3559" s="15">
        <v>7.91</v>
      </c>
      <c r="L3559" s="15">
        <v>30.6</v>
      </c>
      <c r="M3559" s="15">
        <v>135.30000000000001</v>
      </c>
      <c r="N3559" s="15">
        <v>42.9</v>
      </c>
      <c r="O3559" s="15">
        <v>114.3</v>
      </c>
      <c r="P3559" s="15" t="s">
        <v>107</v>
      </c>
      <c r="Q3559" s="15">
        <v>175.1</v>
      </c>
      <c r="R3559" s="15">
        <v>5.87</v>
      </c>
      <c r="S3559" s="15">
        <v>0.95</v>
      </c>
      <c r="T3559" s="15">
        <v>0.63</v>
      </c>
      <c r="U3559" s="15">
        <v>7.05</v>
      </c>
      <c r="V3559" s="15">
        <v>20582</v>
      </c>
      <c r="W3559" s="15">
        <v>710169</v>
      </c>
      <c r="X3559" s="15">
        <v>145103</v>
      </c>
      <c r="Y3559" s="15">
        <v>-565066</v>
      </c>
      <c r="Z3559" s="15">
        <v>20102</v>
      </c>
      <c r="AA3559" s="15">
        <v>0.35099999999999998</v>
      </c>
      <c r="AB3559" s="15">
        <v>49.2</v>
      </c>
    </row>
    <row r="3560" spans="1:28" ht="15" customHeight="1" x14ac:dyDescent="0.3">
      <c r="A3560" s="15" t="s">
        <v>3688</v>
      </c>
      <c r="B3560" s="15" t="s">
        <v>146</v>
      </c>
      <c r="C3560" s="15" t="s">
        <v>114</v>
      </c>
      <c r="D3560" s="15" t="s">
        <v>111</v>
      </c>
      <c r="E3560" s="15" t="s">
        <v>101</v>
      </c>
      <c r="F3560" s="15">
        <v>8.76</v>
      </c>
      <c r="G3560" s="15">
        <v>654.5</v>
      </c>
      <c r="H3560" s="15">
        <v>28.4</v>
      </c>
      <c r="I3560" s="15">
        <v>66.099999999999994</v>
      </c>
      <c r="J3560" s="15">
        <v>5.7</v>
      </c>
      <c r="K3560" s="15">
        <v>7.21</v>
      </c>
      <c r="L3560" s="15">
        <v>28.9</v>
      </c>
      <c r="M3560" s="15">
        <v>161.6</v>
      </c>
      <c r="N3560" s="15">
        <v>68.5</v>
      </c>
      <c r="O3560" s="15">
        <v>71.5</v>
      </c>
      <c r="P3560" s="15" t="s">
        <v>102</v>
      </c>
      <c r="Q3560" s="15">
        <v>122.6</v>
      </c>
      <c r="R3560" s="15">
        <v>1.61</v>
      </c>
      <c r="S3560" s="15">
        <v>0.91</v>
      </c>
      <c r="T3560" s="15">
        <v>1.19</v>
      </c>
      <c r="U3560" s="15">
        <v>10.42</v>
      </c>
      <c r="V3560" s="15">
        <v>77383</v>
      </c>
      <c r="W3560" s="15">
        <v>581076</v>
      </c>
      <c r="X3560" s="15">
        <v>806331</v>
      </c>
      <c r="Y3560" s="15">
        <v>225255</v>
      </c>
      <c r="Z3560" s="15">
        <v>2297</v>
      </c>
      <c r="AA3560" s="15">
        <v>4.5359999999999996</v>
      </c>
      <c r="AB3560" s="15">
        <v>61.8</v>
      </c>
    </row>
    <row r="3561" spans="1:28" ht="15" customHeight="1" x14ac:dyDescent="0.3">
      <c r="A3561" s="15" t="s">
        <v>3689</v>
      </c>
      <c r="B3561" s="15" t="s">
        <v>118</v>
      </c>
      <c r="C3561" s="15" t="s">
        <v>110</v>
      </c>
      <c r="D3561" s="15" t="s">
        <v>132</v>
      </c>
      <c r="E3561" s="15" t="s">
        <v>101</v>
      </c>
      <c r="F3561" s="15">
        <v>5.85</v>
      </c>
      <c r="G3561" s="15">
        <v>1099.7</v>
      </c>
      <c r="H3561" s="15">
        <v>31.3</v>
      </c>
      <c r="I3561" s="15">
        <v>62.7</v>
      </c>
      <c r="J3561" s="15">
        <v>6.6</v>
      </c>
      <c r="K3561" s="15">
        <v>7.27</v>
      </c>
      <c r="L3561" s="15">
        <v>41.3</v>
      </c>
      <c r="M3561" s="15">
        <v>127.9</v>
      </c>
      <c r="N3561" s="15">
        <v>69.900000000000006</v>
      </c>
      <c r="O3561" s="15">
        <v>130.9</v>
      </c>
      <c r="P3561" s="15" t="s">
        <v>116</v>
      </c>
      <c r="Q3561" s="15">
        <v>119.1</v>
      </c>
      <c r="R3561" s="15">
        <v>6.95</v>
      </c>
      <c r="S3561" s="15">
        <v>0.79</v>
      </c>
      <c r="T3561" s="15">
        <v>1.37</v>
      </c>
      <c r="U3561" s="15">
        <v>8.01</v>
      </c>
      <c r="V3561" s="15">
        <v>95018</v>
      </c>
      <c r="W3561" s="15">
        <v>351187</v>
      </c>
      <c r="X3561" s="15">
        <v>761094</v>
      </c>
      <c r="Y3561" s="15">
        <v>409907</v>
      </c>
      <c r="Z3561" s="15">
        <v>1997</v>
      </c>
      <c r="AA3561" s="15">
        <v>4.0110000000000001</v>
      </c>
      <c r="AB3561" s="15">
        <v>47.3</v>
      </c>
    </row>
    <row r="3562" spans="1:28" ht="15" customHeight="1" x14ac:dyDescent="0.3">
      <c r="A3562" s="15" t="s">
        <v>3690</v>
      </c>
      <c r="B3562" s="15" t="s">
        <v>126</v>
      </c>
      <c r="C3562" s="15" t="s">
        <v>119</v>
      </c>
      <c r="D3562" s="15" t="s">
        <v>100</v>
      </c>
      <c r="E3562" s="15" t="s">
        <v>112</v>
      </c>
      <c r="F3562" s="15">
        <v>5.13</v>
      </c>
      <c r="G3562" s="15">
        <v>786.5</v>
      </c>
      <c r="H3562" s="15">
        <v>23.1</v>
      </c>
      <c r="I3562" s="15">
        <v>59.4</v>
      </c>
      <c r="J3562" s="15">
        <v>6.9</v>
      </c>
      <c r="K3562" s="15">
        <v>7.85</v>
      </c>
      <c r="L3562" s="15">
        <v>28.3</v>
      </c>
      <c r="M3562" s="15">
        <v>129.1</v>
      </c>
      <c r="N3562" s="15">
        <v>33.1</v>
      </c>
      <c r="O3562" s="15">
        <v>98.8</v>
      </c>
      <c r="P3562" s="15" t="s">
        <v>102</v>
      </c>
      <c r="Q3562" s="15">
        <v>147.80000000000001</v>
      </c>
      <c r="R3562" s="15">
        <v>4.5199999999999996</v>
      </c>
      <c r="S3562" s="15">
        <v>0.69</v>
      </c>
      <c r="T3562" s="15">
        <v>0.74</v>
      </c>
      <c r="U3562" s="15">
        <v>3.8</v>
      </c>
      <c r="V3562" s="15">
        <v>24204</v>
      </c>
      <c r="W3562" s="15">
        <v>250680</v>
      </c>
      <c r="X3562" s="15">
        <v>91975</v>
      </c>
      <c r="Y3562" s="15">
        <v>-158705</v>
      </c>
      <c r="Z3562" s="15">
        <v>2462</v>
      </c>
      <c r="AA3562" s="15">
        <v>1.5429999999999999</v>
      </c>
      <c r="AB3562" s="15">
        <v>45.8</v>
      </c>
    </row>
    <row r="3563" spans="1:28" ht="15" customHeight="1" x14ac:dyDescent="0.3">
      <c r="A3563" s="15" t="s">
        <v>3691</v>
      </c>
      <c r="B3563" s="15" t="s">
        <v>137</v>
      </c>
      <c r="C3563" s="15" t="s">
        <v>119</v>
      </c>
      <c r="D3563" s="15" t="s">
        <v>132</v>
      </c>
      <c r="E3563" s="15" t="s">
        <v>101</v>
      </c>
      <c r="F3563" s="15">
        <v>14.33</v>
      </c>
      <c r="G3563" s="15">
        <v>1125.2</v>
      </c>
      <c r="H3563" s="15">
        <v>24.2</v>
      </c>
      <c r="I3563" s="15">
        <v>71.599999999999994</v>
      </c>
      <c r="J3563" s="15">
        <v>6.5</v>
      </c>
      <c r="K3563" s="15">
        <v>5.27</v>
      </c>
      <c r="L3563" s="15">
        <v>34.700000000000003</v>
      </c>
      <c r="M3563" s="15">
        <v>116.2</v>
      </c>
      <c r="N3563" s="15">
        <v>66.5</v>
      </c>
      <c r="O3563" s="15">
        <v>162.6</v>
      </c>
      <c r="P3563" s="15" t="s">
        <v>127</v>
      </c>
      <c r="Q3563" s="15">
        <v>134.5</v>
      </c>
      <c r="R3563" s="15">
        <v>4.53</v>
      </c>
      <c r="S3563" s="15">
        <v>0.87</v>
      </c>
      <c r="T3563" s="15">
        <v>0.3</v>
      </c>
      <c r="U3563" s="15">
        <v>4.3</v>
      </c>
      <c r="V3563" s="15">
        <v>94931</v>
      </c>
      <c r="W3563" s="15">
        <v>996733</v>
      </c>
      <c r="X3563" s="15">
        <v>408203</v>
      </c>
      <c r="Y3563" s="15">
        <v>-588530</v>
      </c>
      <c r="Z3563" s="15">
        <v>7917</v>
      </c>
      <c r="AA3563" s="15">
        <v>0.54300000000000004</v>
      </c>
      <c r="AB3563" s="15">
        <v>60.4</v>
      </c>
    </row>
    <row r="3564" spans="1:28" ht="15" customHeight="1" x14ac:dyDescent="0.3">
      <c r="A3564" s="15" t="s">
        <v>3692</v>
      </c>
      <c r="B3564" s="15" t="s">
        <v>137</v>
      </c>
      <c r="C3564" s="15" t="s">
        <v>152</v>
      </c>
      <c r="D3564" s="15" t="s">
        <v>100</v>
      </c>
      <c r="E3564" s="15" t="s">
        <v>112</v>
      </c>
      <c r="F3564" s="15">
        <v>5.42</v>
      </c>
      <c r="G3564" s="15">
        <v>378.4</v>
      </c>
      <c r="H3564" s="15">
        <v>23.5</v>
      </c>
      <c r="I3564" s="15">
        <v>64.7</v>
      </c>
      <c r="J3564" s="15">
        <v>7.6</v>
      </c>
      <c r="K3564" s="15">
        <v>5.63</v>
      </c>
      <c r="L3564" s="15">
        <v>31.1</v>
      </c>
      <c r="M3564" s="15">
        <v>123.2</v>
      </c>
      <c r="N3564" s="15">
        <v>42.3</v>
      </c>
      <c r="O3564" s="15">
        <v>90.6</v>
      </c>
      <c r="P3564" s="15" t="s">
        <v>116</v>
      </c>
      <c r="Q3564" s="15">
        <v>212.8</v>
      </c>
      <c r="R3564" s="15">
        <v>5.63</v>
      </c>
      <c r="S3564" s="15">
        <v>0.89</v>
      </c>
      <c r="T3564" s="15">
        <v>0.62</v>
      </c>
      <c r="U3564" s="15">
        <v>3.36</v>
      </c>
      <c r="V3564" s="15">
        <v>23767</v>
      </c>
      <c r="W3564" s="15">
        <v>329714</v>
      </c>
      <c r="X3564" s="15">
        <v>79857</v>
      </c>
      <c r="Y3564" s="15">
        <v>-249857</v>
      </c>
      <c r="Z3564" s="15">
        <v>1774</v>
      </c>
      <c r="AA3564" s="15">
        <v>1.8939999999999999</v>
      </c>
      <c r="AB3564" s="15">
        <v>37.6</v>
      </c>
    </row>
    <row r="3565" spans="1:28" ht="15" customHeight="1" x14ac:dyDescent="0.3">
      <c r="A3565" s="15" t="s">
        <v>3693</v>
      </c>
      <c r="B3565" s="15" t="s">
        <v>146</v>
      </c>
      <c r="C3565" s="15" t="s">
        <v>99</v>
      </c>
      <c r="D3565" s="15" t="s">
        <v>111</v>
      </c>
      <c r="E3565" s="15" t="s">
        <v>112</v>
      </c>
      <c r="F3565" s="15">
        <v>2.91</v>
      </c>
      <c r="G3565" s="15">
        <v>150.9</v>
      </c>
      <c r="H3565" s="15">
        <v>21.4</v>
      </c>
      <c r="I3565" s="15">
        <v>49.3</v>
      </c>
      <c r="J3565" s="15">
        <v>6.9</v>
      </c>
      <c r="K3565" s="15">
        <v>6.84</v>
      </c>
      <c r="L3565" s="15">
        <v>20.7</v>
      </c>
      <c r="M3565" s="15">
        <v>118.8</v>
      </c>
      <c r="N3565" s="15">
        <v>58.5</v>
      </c>
      <c r="O3565" s="15">
        <v>125.6</v>
      </c>
      <c r="P3565" s="15" t="s">
        <v>116</v>
      </c>
      <c r="Q3565" s="15">
        <v>270.60000000000002</v>
      </c>
      <c r="R3565" s="15">
        <v>2.5</v>
      </c>
      <c r="S3565" s="15">
        <v>0.93</v>
      </c>
      <c r="T3565" s="15">
        <v>0.68</v>
      </c>
      <c r="U3565" s="15">
        <v>1.98</v>
      </c>
      <c r="V3565" s="15">
        <v>79701</v>
      </c>
      <c r="W3565" s="15">
        <v>188974</v>
      </c>
      <c r="X3565" s="15">
        <v>157808</v>
      </c>
      <c r="Y3565" s="15">
        <v>-31166</v>
      </c>
      <c r="Z3565" s="15">
        <v>613</v>
      </c>
      <c r="AA3565" s="15">
        <v>3.23</v>
      </c>
      <c r="AB3565" s="15">
        <v>37.5</v>
      </c>
    </row>
    <row r="3566" spans="1:28" ht="15" customHeight="1" x14ac:dyDescent="0.3">
      <c r="A3566" s="15" t="s">
        <v>3694</v>
      </c>
      <c r="B3566" s="15" t="s">
        <v>137</v>
      </c>
      <c r="C3566" s="15" t="s">
        <v>129</v>
      </c>
      <c r="D3566" s="15" t="s">
        <v>132</v>
      </c>
      <c r="E3566" s="15" t="s">
        <v>112</v>
      </c>
      <c r="F3566" s="15">
        <v>6.98</v>
      </c>
      <c r="G3566" s="15">
        <v>219.6</v>
      </c>
      <c r="H3566" s="15">
        <v>19.399999999999999</v>
      </c>
      <c r="I3566" s="15">
        <v>57.6</v>
      </c>
      <c r="J3566" s="15">
        <v>7</v>
      </c>
      <c r="K3566" s="15">
        <v>6.03</v>
      </c>
      <c r="L3566" s="15">
        <v>21.1</v>
      </c>
      <c r="M3566" s="15">
        <v>82.2</v>
      </c>
      <c r="N3566" s="15">
        <v>50.1</v>
      </c>
      <c r="O3566" s="15">
        <v>65.7</v>
      </c>
      <c r="P3566" s="15" t="s">
        <v>127</v>
      </c>
      <c r="Q3566" s="15">
        <v>244.8</v>
      </c>
      <c r="R3566" s="15">
        <v>4.57</v>
      </c>
      <c r="S3566" s="15">
        <v>0.67</v>
      </c>
      <c r="T3566" s="15">
        <v>0.81</v>
      </c>
      <c r="U3566" s="15">
        <v>5.65</v>
      </c>
      <c r="V3566" s="15">
        <v>99017</v>
      </c>
      <c r="W3566" s="15">
        <v>576706</v>
      </c>
      <c r="X3566" s="15">
        <v>559446</v>
      </c>
      <c r="Y3566" s="15">
        <v>-17260</v>
      </c>
      <c r="Z3566" s="15">
        <v>4504</v>
      </c>
      <c r="AA3566" s="15">
        <v>1.254</v>
      </c>
      <c r="AB3566" s="15">
        <v>37.9</v>
      </c>
    </row>
    <row r="3567" spans="1:28" ht="15" customHeight="1" x14ac:dyDescent="0.3">
      <c r="A3567" s="15" t="s">
        <v>3695</v>
      </c>
      <c r="B3567" s="15" t="s">
        <v>146</v>
      </c>
      <c r="C3567" s="15" t="s">
        <v>110</v>
      </c>
      <c r="D3567" s="15" t="s">
        <v>100</v>
      </c>
      <c r="E3567" s="15" t="s">
        <v>101</v>
      </c>
      <c r="F3567" s="15">
        <v>3.37</v>
      </c>
      <c r="G3567" s="15">
        <v>747.8</v>
      </c>
      <c r="H3567" s="15">
        <v>29.6</v>
      </c>
      <c r="I3567" s="15">
        <v>61.2</v>
      </c>
      <c r="J3567" s="15">
        <v>6.4</v>
      </c>
      <c r="K3567" s="15">
        <v>7.77</v>
      </c>
      <c r="L3567" s="15">
        <v>30</v>
      </c>
      <c r="M3567" s="15">
        <v>143.5</v>
      </c>
      <c r="N3567" s="15">
        <v>40.700000000000003</v>
      </c>
      <c r="O3567" s="15">
        <v>128.6</v>
      </c>
      <c r="P3567" s="15" t="s">
        <v>116</v>
      </c>
      <c r="Q3567" s="15">
        <v>255.8</v>
      </c>
      <c r="R3567" s="15">
        <v>8.52</v>
      </c>
      <c r="S3567" s="15">
        <v>0.68</v>
      </c>
      <c r="T3567" s="15">
        <v>0.88</v>
      </c>
      <c r="U3567" s="15">
        <v>2.97</v>
      </c>
      <c r="V3567" s="15">
        <v>18583</v>
      </c>
      <c r="W3567" s="15">
        <v>233979</v>
      </c>
      <c r="X3567" s="15">
        <v>55192</v>
      </c>
      <c r="Y3567" s="15">
        <v>-178787</v>
      </c>
      <c r="Z3567" s="15">
        <v>930</v>
      </c>
      <c r="AA3567" s="15">
        <v>3.194</v>
      </c>
      <c r="AB3567" s="15">
        <v>32.700000000000003</v>
      </c>
    </row>
    <row r="3568" spans="1:28" ht="15" customHeight="1" x14ac:dyDescent="0.3">
      <c r="A3568" s="15" t="s">
        <v>3696</v>
      </c>
      <c r="B3568" s="15" t="s">
        <v>98</v>
      </c>
      <c r="C3568" s="15" t="s">
        <v>110</v>
      </c>
      <c r="D3568" s="15" t="s">
        <v>111</v>
      </c>
      <c r="E3568" s="15" t="s">
        <v>101</v>
      </c>
      <c r="F3568" s="15">
        <v>13.29</v>
      </c>
      <c r="G3568" s="15">
        <v>769.7</v>
      </c>
      <c r="H3568" s="15">
        <v>25</v>
      </c>
      <c r="I3568" s="15">
        <v>68.2</v>
      </c>
      <c r="J3568" s="15">
        <v>5.8</v>
      </c>
      <c r="K3568" s="15">
        <v>6.32</v>
      </c>
      <c r="L3568" s="15">
        <v>24.5</v>
      </c>
      <c r="M3568" s="15">
        <v>111.8</v>
      </c>
      <c r="N3568" s="15">
        <v>82.4</v>
      </c>
      <c r="O3568" s="15">
        <v>78.099999999999994</v>
      </c>
      <c r="P3568" s="15" t="s">
        <v>107</v>
      </c>
      <c r="Q3568" s="15">
        <v>187.6</v>
      </c>
      <c r="R3568" s="15">
        <v>7.31</v>
      </c>
      <c r="S3568" s="15">
        <v>0.92</v>
      </c>
      <c r="T3568" s="15">
        <v>1.26</v>
      </c>
      <c r="U3568" s="15">
        <v>16.75</v>
      </c>
      <c r="V3568" s="15">
        <v>59195</v>
      </c>
      <c r="W3568" s="15">
        <v>961845</v>
      </c>
      <c r="X3568" s="15">
        <v>991516</v>
      </c>
      <c r="Y3568" s="15">
        <v>29671</v>
      </c>
      <c r="Z3568" s="15">
        <v>5336</v>
      </c>
      <c r="AA3568" s="15">
        <v>3.1389999999999998</v>
      </c>
      <c r="AB3568" s="15">
        <v>44.7</v>
      </c>
    </row>
    <row r="3569" spans="1:28" ht="15" customHeight="1" x14ac:dyDescent="0.3">
      <c r="A3569" s="15" t="s">
        <v>3697</v>
      </c>
      <c r="B3569" s="15" t="s">
        <v>137</v>
      </c>
      <c r="C3569" s="15" t="s">
        <v>129</v>
      </c>
      <c r="D3569" s="15" t="s">
        <v>177</v>
      </c>
      <c r="E3569" s="15" t="s">
        <v>112</v>
      </c>
      <c r="F3569" s="15">
        <v>8.33</v>
      </c>
      <c r="G3569" s="15">
        <v>316.2</v>
      </c>
      <c r="H3569" s="15">
        <v>23.5</v>
      </c>
      <c r="I3569" s="15">
        <v>64.2</v>
      </c>
      <c r="J3569" s="15">
        <v>7.3</v>
      </c>
      <c r="K3569" s="15">
        <v>5.48</v>
      </c>
      <c r="L3569" s="15">
        <v>27.1</v>
      </c>
      <c r="M3569" s="15">
        <v>109.4</v>
      </c>
      <c r="N3569" s="15">
        <v>45.5</v>
      </c>
      <c r="O3569" s="15">
        <v>103.6</v>
      </c>
      <c r="P3569" s="15" t="s">
        <v>102</v>
      </c>
      <c r="Q3569" s="15">
        <v>170.6</v>
      </c>
      <c r="R3569" s="15">
        <v>4.76</v>
      </c>
      <c r="S3569" s="15">
        <v>0.88</v>
      </c>
      <c r="T3569" s="15">
        <v>7.9</v>
      </c>
      <c r="U3569" s="15">
        <v>65.81</v>
      </c>
      <c r="V3569" s="15">
        <v>3148</v>
      </c>
      <c r="W3569" s="15">
        <v>518886</v>
      </c>
      <c r="X3569" s="15">
        <v>207170</v>
      </c>
      <c r="Y3569" s="15">
        <v>-311716</v>
      </c>
      <c r="Z3569" s="15">
        <v>14406</v>
      </c>
      <c r="AA3569" s="15">
        <v>4.5679999999999996</v>
      </c>
      <c r="AB3569" s="15">
        <v>39.1</v>
      </c>
    </row>
    <row r="3570" spans="1:28" ht="15" customHeight="1" x14ac:dyDescent="0.3">
      <c r="A3570" s="15" t="s">
        <v>3698</v>
      </c>
      <c r="B3570" s="15" t="s">
        <v>118</v>
      </c>
      <c r="C3570" s="15" t="s">
        <v>119</v>
      </c>
      <c r="D3570" s="15" t="s">
        <v>144</v>
      </c>
      <c r="E3570" s="15" t="s">
        <v>120</v>
      </c>
      <c r="F3570" s="15">
        <v>12.24</v>
      </c>
      <c r="G3570" s="15">
        <v>427.2</v>
      </c>
      <c r="H3570" s="15">
        <v>30.8</v>
      </c>
      <c r="I3570" s="15">
        <v>40.299999999999997</v>
      </c>
      <c r="J3570" s="15">
        <v>7.8</v>
      </c>
      <c r="K3570" s="15">
        <v>5.84</v>
      </c>
      <c r="L3570" s="15">
        <v>25.6</v>
      </c>
      <c r="M3570" s="15">
        <v>145.69999999999999</v>
      </c>
      <c r="N3570" s="15">
        <v>53.8</v>
      </c>
      <c r="O3570" s="15">
        <v>142.9</v>
      </c>
      <c r="P3570" s="15" t="s">
        <v>116</v>
      </c>
      <c r="Q3570" s="15">
        <v>188.3</v>
      </c>
      <c r="R3570" s="15">
        <v>4.67</v>
      </c>
      <c r="S3570" s="15">
        <v>0.87</v>
      </c>
      <c r="T3570" s="15">
        <v>0.66</v>
      </c>
      <c r="U3570" s="15">
        <v>8.08</v>
      </c>
      <c r="V3570" s="15">
        <v>55352</v>
      </c>
      <c r="W3570" s="15">
        <v>760767</v>
      </c>
      <c r="X3570" s="15">
        <v>447244</v>
      </c>
      <c r="Y3570" s="15">
        <v>-313523</v>
      </c>
      <c r="Z3570" s="15">
        <v>3478</v>
      </c>
      <c r="AA3570" s="15">
        <v>2.323</v>
      </c>
      <c r="AB3570" s="15">
        <v>45.6</v>
      </c>
    </row>
    <row r="3571" spans="1:28" ht="15" customHeight="1" x14ac:dyDescent="0.3">
      <c r="A3571" s="15" t="s">
        <v>3699</v>
      </c>
      <c r="B3571" s="15" t="s">
        <v>122</v>
      </c>
      <c r="C3571" s="15" t="s">
        <v>170</v>
      </c>
      <c r="D3571" s="15" t="s">
        <v>100</v>
      </c>
      <c r="E3571" s="15" t="s">
        <v>112</v>
      </c>
      <c r="F3571" s="15">
        <v>0.88</v>
      </c>
      <c r="G3571" s="15">
        <v>353.8</v>
      </c>
      <c r="H3571" s="15">
        <v>25.8</v>
      </c>
      <c r="I3571" s="15">
        <v>49.4</v>
      </c>
      <c r="J3571" s="15">
        <v>6.3</v>
      </c>
      <c r="K3571" s="15">
        <v>7.88</v>
      </c>
      <c r="L3571" s="15">
        <v>23.6</v>
      </c>
      <c r="M3571" s="15">
        <v>104.4</v>
      </c>
      <c r="N3571" s="15">
        <v>34.200000000000003</v>
      </c>
      <c r="O3571" s="15">
        <v>151.69999999999999</v>
      </c>
      <c r="P3571" s="15" t="s">
        <v>107</v>
      </c>
      <c r="Q3571" s="15">
        <v>109.7</v>
      </c>
      <c r="R3571" s="15">
        <v>8.33</v>
      </c>
      <c r="S3571" s="15">
        <v>0.72</v>
      </c>
      <c r="T3571" s="15">
        <v>0.46</v>
      </c>
      <c r="U3571" s="15">
        <v>0.4</v>
      </c>
      <c r="V3571" s="15">
        <v>26639</v>
      </c>
      <c r="W3571" s="15">
        <v>58368</v>
      </c>
      <c r="X3571" s="15">
        <v>10656</v>
      </c>
      <c r="Y3571" s="15">
        <v>-47712</v>
      </c>
      <c r="Z3571" s="15">
        <v>524</v>
      </c>
      <c r="AA3571" s="15">
        <v>0.76300000000000001</v>
      </c>
      <c r="AB3571" s="15">
        <v>15.6</v>
      </c>
    </row>
    <row r="3572" spans="1:28" ht="15" customHeight="1" x14ac:dyDescent="0.3">
      <c r="A3572" s="15" t="s">
        <v>3700</v>
      </c>
      <c r="B3572" s="15" t="s">
        <v>122</v>
      </c>
      <c r="C3572" s="15" t="s">
        <v>114</v>
      </c>
      <c r="D3572" s="15" t="s">
        <v>106</v>
      </c>
      <c r="E3572" s="15" t="s">
        <v>101</v>
      </c>
      <c r="F3572" s="15">
        <v>8.5500000000000007</v>
      </c>
      <c r="G3572" s="15">
        <v>798.7</v>
      </c>
      <c r="H3572" s="15">
        <v>25.2</v>
      </c>
      <c r="I3572" s="15">
        <v>75.099999999999994</v>
      </c>
      <c r="J3572" s="15">
        <v>6.1</v>
      </c>
      <c r="K3572" s="15">
        <v>8.11</v>
      </c>
      <c r="L3572" s="15">
        <v>35.200000000000003</v>
      </c>
      <c r="M3572" s="15">
        <v>160.9</v>
      </c>
      <c r="N3572" s="15">
        <v>61.5</v>
      </c>
      <c r="O3572" s="15">
        <v>145.5</v>
      </c>
      <c r="P3572" s="15" t="s">
        <v>127</v>
      </c>
      <c r="Q3572" s="15">
        <v>190.2</v>
      </c>
      <c r="R3572" s="15">
        <v>3.26</v>
      </c>
      <c r="S3572" s="15">
        <v>0.75</v>
      </c>
      <c r="T3572" s="15">
        <v>0.42</v>
      </c>
      <c r="U3572" s="15">
        <v>3.59</v>
      </c>
      <c r="V3572" s="15">
        <v>20748</v>
      </c>
      <c r="W3572" s="15">
        <v>573939</v>
      </c>
      <c r="X3572" s="15">
        <v>74485</v>
      </c>
      <c r="Y3572" s="15">
        <v>-499454</v>
      </c>
      <c r="Z3572" s="15">
        <v>5228</v>
      </c>
      <c r="AA3572" s="15">
        <v>0.68700000000000006</v>
      </c>
      <c r="AB3572" s="15">
        <v>63.9</v>
      </c>
    </row>
    <row r="3573" spans="1:28" ht="15" customHeight="1" x14ac:dyDescent="0.3">
      <c r="A3573" s="15" t="s">
        <v>3701</v>
      </c>
      <c r="B3573" s="15" t="s">
        <v>104</v>
      </c>
      <c r="C3573" s="15" t="s">
        <v>99</v>
      </c>
      <c r="D3573" s="15" t="s">
        <v>115</v>
      </c>
      <c r="E3573" s="15" t="s">
        <v>101</v>
      </c>
      <c r="F3573" s="15">
        <v>14.77</v>
      </c>
      <c r="G3573" s="15">
        <v>765.1</v>
      </c>
      <c r="H3573" s="15">
        <v>25.9</v>
      </c>
      <c r="I3573" s="15">
        <v>76.099999999999994</v>
      </c>
      <c r="J3573" s="15">
        <v>5.9</v>
      </c>
      <c r="K3573" s="15">
        <v>6.21</v>
      </c>
      <c r="L3573" s="15">
        <v>25.5</v>
      </c>
      <c r="M3573" s="15">
        <v>40</v>
      </c>
      <c r="N3573" s="15">
        <v>40</v>
      </c>
      <c r="O3573" s="15">
        <v>123.6</v>
      </c>
      <c r="P3573" s="15" t="s">
        <v>116</v>
      </c>
      <c r="Q3573" s="15">
        <v>201.7</v>
      </c>
      <c r="R3573" s="15">
        <v>9.1</v>
      </c>
      <c r="S3573" s="15">
        <v>0.86</v>
      </c>
      <c r="T3573" s="15">
        <v>2.46</v>
      </c>
      <c r="U3573" s="15">
        <v>36.33</v>
      </c>
      <c r="V3573" s="15">
        <v>17494</v>
      </c>
      <c r="W3573" s="15">
        <v>946057</v>
      </c>
      <c r="X3573" s="15">
        <v>635557</v>
      </c>
      <c r="Y3573" s="15">
        <v>-310500</v>
      </c>
      <c r="Z3573" s="15">
        <v>11012</v>
      </c>
      <c r="AA3573" s="15">
        <v>3.2989999999999999</v>
      </c>
      <c r="AB3573" s="15">
        <v>44.5</v>
      </c>
    </row>
    <row r="3574" spans="1:28" ht="15" customHeight="1" x14ac:dyDescent="0.3">
      <c r="A3574" s="15" t="s">
        <v>3702</v>
      </c>
      <c r="B3574" s="15" t="s">
        <v>146</v>
      </c>
      <c r="C3574" s="15" t="s">
        <v>123</v>
      </c>
      <c r="D3574" s="15" t="s">
        <v>132</v>
      </c>
      <c r="E3574" s="15" t="s">
        <v>101</v>
      </c>
      <c r="F3574" s="15">
        <v>4.68</v>
      </c>
      <c r="G3574" s="15">
        <v>608.1</v>
      </c>
      <c r="H3574" s="15">
        <v>28.2</v>
      </c>
      <c r="I3574" s="15">
        <v>79.5</v>
      </c>
      <c r="J3574" s="15">
        <v>7.9</v>
      </c>
      <c r="K3574" s="15">
        <v>7.27</v>
      </c>
      <c r="L3574" s="15">
        <v>37.6</v>
      </c>
      <c r="M3574" s="15">
        <v>125.5</v>
      </c>
      <c r="N3574" s="15">
        <v>71.400000000000006</v>
      </c>
      <c r="O3574" s="15">
        <v>111.2</v>
      </c>
      <c r="P3574" s="15" t="s">
        <v>107</v>
      </c>
      <c r="Q3574" s="15">
        <v>252.4</v>
      </c>
      <c r="R3574" s="15">
        <v>5.5</v>
      </c>
      <c r="S3574" s="15">
        <v>0.92</v>
      </c>
      <c r="T3574" s="15">
        <v>1.67</v>
      </c>
      <c r="U3574" s="15">
        <v>7.82</v>
      </c>
      <c r="V3574" s="15">
        <v>114735</v>
      </c>
      <c r="W3574" s="15">
        <v>360622</v>
      </c>
      <c r="X3574" s="15">
        <v>897228</v>
      </c>
      <c r="Y3574" s="15">
        <v>536606</v>
      </c>
      <c r="Z3574" s="15">
        <v>3862</v>
      </c>
      <c r="AA3574" s="15">
        <v>2.0249999999999999</v>
      </c>
      <c r="AB3574" s="15">
        <v>57.9</v>
      </c>
    </row>
    <row r="3575" spans="1:28" ht="15" customHeight="1" x14ac:dyDescent="0.3">
      <c r="A3575" s="15" t="s">
        <v>3703</v>
      </c>
      <c r="B3575" s="15" t="s">
        <v>104</v>
      </c>
      <c r="C3575" s="15" t="s">
        <v>123</v>
      </c>
      <c r="D3575" s="15" t="s">
        <v>100</v>
      </c>
      <c r="E3575" s="15" t="s">
        <v>120</v>
      </c>
      <c r="F3575" s="15">
        <v>9.17</v>
      </c>
      <c r="G3575" s="15">
        <v>133.80000000000001</v>
      </c>
      <c r="H3575" s="15">
        <v>27.5</v>
      </c>
      <c r="I3575" s="15">
        <v>53.5</v>
      </c>
      <c r="J3575" s="15">
        <v>9.8000000000000007</v>
      </c>
      <c r="K3575" s="15">
        <v>6.69</v>
      </c>
      <c r="L3575" s="15">
        <v>8</v>
      </c>
      <c r="M3575" s="15">
        <v>79</v>
      </c>
      <c r="N3575" s="15">
        <v>52</v>
      </c>
      <c r="O3575" s="15">
        <v>119.7</v>
      </c>
      <c r="P3575" s="15" t="s">
        <v>116</v>
      </c>
      <c r="Q3575" s="15">
        <v>106.5</v>
      </c>
      <c r="R3575" s="15">
        <v>5.64</v>
      </c>
      <c r="S3575" s="15">
        <v>0.66</v>
      </c>
      <c r="T3575" s="15">
        <v>1.85</v>
      </c>
      <c r="U3575" s="15">
        <v>16.96</v>
      </c>
      <c r="V3575" s="15">
        <v>24827</v>
      </c>
      <c r="W3575" s="15">
        <v>644280</v>
      </c>
      <c r="X3575" s="15">
        <v>421066</v>
      </c>
      <c r="Y3575" s="15">
        <v>-223214</v>
      </c>
      <c r="Z3575" s="15">
        <v>2722</v>
      </c>
      <c r="AA3575" s="15">
        <v>6.2309999999999999</v>
      </c>
      <c r="AB3575" s="15">
        <v>19.5</v>
      </c>
    </row>
    <row r="3576" spans="1:28" ht="15" customHeight="1" x14ac:dyDescent="0.3">
      <c r="A3576" s="15" t="s">
        <v>3704</v>
      </c>
      <c r="B3576" s="15" t="s">
        <v>122</v>
      </c>
      <c r="C3576" s="15" t="s">
        <v>129</v>
      </c>
      <c r="D3576" s="15" t="s">
        <v>100</v>
      </c>
      <c r="E3576" s="15" t="s">
        <v>101</v>
      </c>
      <c r="F3576" s="15">
        <v>8.2200000000000006</v>
      </c>
      <c r="G3576" s="15">
        <v>964.2</v>
      </c>
      <c r="H3576" s="15">
        <v>26.5</v>
      </c>
      <c r="I3576" s="15">
        <v>63.6</v>
      </c>
      <c r="J3576" s="15">
        <v>6.7</v>
      </c>
      <c r="K3576" s="15">
        <v>6.18</v>
      </c>
      <c r="L3576" s="15">
        <v>36.799999999999997</v>
      </c>
      <c r="M3576" s="15">
        <v>96.1</v>
      </c>
      <c r="N3576" s="15">
        <v>77</v>
      </c>
      <c r="O3576" s="15">
        <v>109.8</v>
      </c>
      <c r="P3576" s="15" t="s">
        <v>127</v>
      </c>
      <c r="Q3576" s="15">
        <v>308.89999999999998</v>
      </c>
      <c r="R3576" s="15">
        <v>1.93</v>
      </c>
      <c r="S3576" s="15">
        <v>0.8</v>
      </c>
      <c r="T3576" s="15">
        <v>2.37</v>
      </c>
      <c r="U3576" s="15">
        <v>19.48</v>
      </c>
      <c r="V3576" s="15">
        <v>24799</v>
      </c>
      <c r="W3576" s="15">
        <v>522128</v>
      </c>
      <c r="X3576" s="15">
        <v>483085</v>
      </c>
      <c r="Y3576" s="15">
        <v>-39043</v>
      </c>
      <c r="Z3576" s="15">
        <v>4122</v>
      </c>
      <c r="AA3576" s="15">
        <v>4.726</v>
      </c>
      <c r="AB3576" s="15">
        <v>62.1</v>
      </c>
    </row>
    <row r="3577" spans="1:28" ht="15" customHeight="1" x14ac:dyDescent="0.3">
      <c r="A3577" s="15" t="s">
        <v>3705</v>
      </c>
      <c r="B3577" s="15" t="s">
        <v>104</v>
      </c>
      <c r="C3577" s="15" t="s">
        <v>99</v>
      </c>
      <c r="D3577" s="15" t="s">
        <v>130</v>
      </c>
      <c r="E3577" s="15" t="s">
        <v>112</v>
      </c>
      <c r="F3577" s="15">
        <v>4.3</v>
      </c>
      <c r="G3577" s="15">
        <v>546.20000000000005</v>
      </c>
      <c r="H3577" s="15">
        <v>21.8</v>
      </c>
      <c r="I3577" s="15">
        <v>45.3</v>
      </c>
      <c r="J3577" s="15">
        <v>8.4</v>
      </c>
      <c r="K3577" s="15">
        <v>5.98</v>
      </c>
      <c r="L3577" s="15">
        <v>22.3</v>
      </c>
      <c r="M3577" s="15">
        <v>160.1</v>
      </c>
      <c r="N3577" s="15">
        <v>60.3</v>
      </c>
      <c r="O3577" s="15">
        <v>149.30000000000001</v>
      </c>
      <c r="P3577" s="15" t="s">
        <v>102</v>
      </c>
      <c r="Q3577" s="15">
        <v>166.3</v>
      </c>
      <c r="R3577" s="15">
        <v>4.46</v>
      </c>
      <c r="S3577" s="15">
        <v>1</v>
      </c>
      <c r="T3577" s="15">
        <v>0.95</v>
      </c>
      <c r="U3577" s="15">
        <v>4.08</v>
      </c>
      <c r="V3577" s="15">
        <v>64898</v>
      </c>
      <c r="W3577" s="15">
        <v>235656</v>
      </c>
      <c r="X3577" s="15">
        <v>264784</v>
      </c>
      <c r="Y3577" s="15">
        <v>29128</v>
      </c>
      <c r="Z3577" s="15">
        <v>2901</v>
      </c>
      <c r="AA3577" s="15">
        <v>1.4059999999999999</v>
      </c>
      <c r="AB3577" s="15">
        <v>41</v>
      </c>
    </row>
    <row r="3578" spans="1:28" ht="15" customHeight="1" x14ac:dyDescent="0.3">
      <c r="A3578" s="15" t="s">
        <v>3706</v>
      </c>
      <c r="B3578" s="15" t="s">
        <v>118</v>
      </c>
      <c r="C3578" s="15" t="s">
        <v>123</v>
      </c>
      <c r="D3578" s="15" t="s">
        <v>111</v>
      </c>
      <c r="E3578" s="15" t="s">
        <v>101</v>
      </c>
      <c r="F3578" s="15">
        <v>10.48</v>
      </c>
      <c r="G3578" s="15">
        <v>789.2</v>
      </c>
      <c r="H3578" s="15">
        <v>29.1</v>
      </c>
      <c r="I3578" s="15">
        <v>76.900000000000006</v>
      </c>
      <c r="J3578" s="15">
        <v>6</v>
      </c>
      <c r="K3578" s="15">
        <v>6.5</v>
      </c>
      <c r="L3578" s="15">
        <v>29.6</v>
      </c>
      <c r="M3578" s="15">
        <v>41.7</v>
      </c>
      <c r="N3578" s="15">
        <v>54.3</v>
      </c>
      <c r="O3578" s="15">
        <v>77.900000000000006</v>
      </c>
      <c r="P3578" s="15" t="s">
        <v>107</v>
      </c>
      <c r="Q3578" s="15">
        <v>91.5</v>
      </c>
      <c r="R3578" s="15">
        <v>2.7</v>
      </c>
      <c r="S3578" s="15">
        <v>0.89</v>
      </c>
      <c r="T3578" s="15">
        <v>1.07</v>
      </c>
      <c r="U3578" s="15">
        <v>11.21</v>
      </c>
      <c r="V3578" s="15">
        <v>71535</v>
      </c>
      <c r="W3578" s="15">
        <v>534418</v>
      </c>
      <c r="X3578" s="15">
        <v>801907</v>
      </c>
      <c r="Y3578" s="15">
        <v>267489</v>
      </c>
      <c r="Z3578" s="15">
        <v>4881</v>
      </c>
      <c r="AA3578" s="15">
        <v>2.2970000000000002</v>
      </c>
      <c r="AB3578" s="15">
        <v>50.9</v>
      </c>
    </row>
    <row r="3579" spans="1:28" ht="15" customHeight="1" x14ac:dyDescent="0.3">
      <c r="A3579" s="15" t="s">
        <v>3707</v>
      </c>
      <c r="B3579" s="15" t="s">
        <v>98</v>
      </c>
      <c r="C3579" s="15" t="s">
        <v>170</v>
      </c>
      <c r="D3579" s="15" t="s">
        <v>100</v>
      </c>
      <c r="E3579" s="15" t="s">
        <v>112</v>
      </c>
      <c r="F3579" s="15">
        <v>6.92</v>
      </c>
      <c r="G3579" s="15">
        <v>80</v>
      </c>
      <c r="H3579" s="15">
        <v>23.5</v>
      </c>
      <c r="I3579" s="15">
        <v>63.1</v>
      </c>
      <c r="J3579" s="15">
        <v>6.7</v>
      </c>
      <c r="K3579" s="15">
        <v>7.55</v>
      </c>
      <c r="L3579" s="15">
        <v>24.8</v>
      </c>
      <c r="M3579" s="15">
        <v>155.5</v>
      </c>
      <c r="N3579" s="15">
        <v>15</v>
      </c>
      <c r="O3579" s="15">
        <v>105.7</v>
      </c>
      <c r="P3579" s="15" t="s">
        <v>107</v>
      </c>
      <c r="Q3579" s="15">
        <v>222.3</v>
      </c>
      <c r="R3579" s="15">
        <v>4.51</v>
      </c>
      <c r="S3579" s="15">
        <v>0.89</v>
      </c>
      <c r="T3579" s="15">
        <v>0.79</v>
      </c>
      <c r="U3579" s="15">
        <v>5.47</v>
      </c>
      <c r="V3579" s="15">
        <v>23098</v>
      </c>
      <c r="W3579" s="15">
        <v>507803</v>
      </c>
      <c r="X3579" s="15">
        <v>126346</v>
      </c>
      <c r="Y3579" s="15">
        <v>-381457</v>
      </c>
      <c r="Z3579" s="15">
        <v>5287</v>
      </c>
      <c r="AA3579" s="15">
        <v>1.0349999999999999</v>
      </c>
      <c r="AB3579" s="15">
        <v>41.9</v>
      </c>
    </row>
    <row r="3580" spans="1:28" ht="15" customHeight="1" x14ac:dyDescent="0.3">
      <c r="A3580" s="15" t="s">
        <v>3708</v>
      </c>
      <c r="B3580" s="15" t="s">
        <v>137</v>
      </c>
      <c r="C3580" s="15" t="s">
        <v>119</v>
      </c>
      <c r="D3580" s="15" t="s">
        <v>115</v>
      </c>
      <c r="E3580" s="15" t="s">
        <v>101</v>
      </c>
      <c r="F3580" s="15">
        <v>1.41</v>
      </c>
      <c r="G3580" s="15"/>
      <c r="H3580" s="15">
        <v>27.7</v>
      </c>
      <c r="I3580" s="15">
        <v>82.6</v>
      </c>
      <c r="J3580" s="15">
        <v>7</v>
      </c>
      <c r="K3580" s="15">
        <v>6.42</v>
      </c>
      <c r="L3580" s="15">
        <v>32</v>
      </c>
      <c r="M3580" s="15">
        <v>148.30000000000001</v>
      </c>
      <c r="N3580" s="15">
        <v>62.8</v>
      </c>
      <c r="O3580" s="15">
        <v>136.5</v>
      </c>
      <c r="P3580" s="15" t="s">
        <v>107</v>
      </c>
      <c r="Q3580" s="15">
        <v>248.5</v>
      </c>
      <c r="R3580" s="15">
        <v>4.03</v>
      </c>
      <c r="S3580" s="15">
        <v>0.77</v>
      </c>
      <c r="T3580" s="15">
        <v>3.77</v>
      </c>
      <c r="U3580" s="15">
        <v>5.32</v>
      </c>
      <c r="V3580" s="15">
        <v>19999</v>
      </c>
      <c r="W3580" s="15">
        <v>106402</v>
      </c>
      <c r="X3580" s="15">
        <v>106395</v>
      </c>
      <c r="Y3580" s="15">
        <v>-7</v>
      </c>
      <c r="Z3580" s="15">
        <v>2141</v>
      </c>
      <c r="AA3580" s="15">
        <v>2.4849999999999999</v>
      </c>
      <c r="AB3580" s="15">
        <v>61.5</v>
      </c>
    </row>
    <row r="3581" spans="1:28" ht="15" customHeight="1" x14ac:dyDescent="0.3">
      <c r="A3581" s="15" t="s">
        <v>3709</v>
      </c>
      <c r="B3581" s="15" t="s">
        <v>109</v>
      </c>
      <c r="C3581" s="15" t="s">
        <v>99</v>
      </c>
      <c r="D3581" s="15" t="s">
        <v>100</v>
      </c>
      <c r="E3581" s="15" t="s">
        <v>101</v>
      </c>
      <c r="F3581" s="15">
        <v>11.99</v>
      </c>
      <c r="G3581" s="15">
        <v>632</v>
      </c>
      <c r="H3581" s="15">
        <v>27.5</v>
      </c>
      <c r="I3581" s="15">
        <v>82.7</v>
      </c>
      <c r="J3581" s="15">
        <v>6.3</v>
      </c>
      <c r="K3581" s="15">
        <v>7.12</v>
      </c>
      <c r="L3581" s="15">
        <v>33.799999999999997</v>
      </c>
      <c r="M3581" s="15">
        <v>133.9</v>
      </c>
      <c r="N3581" s="15">
        <v>43.6</v>
      </c>
      <c r="O3581" s="15">
        <v>116.6</v>
      </c>
      <c r="P3581" s="15" t="s">
        <v>102</v>
      </c>
      <c r="Q3581" s="15">
        <v>253.4</v>
      </c>
      <c r="R3581" s="15">
        <v>6.23</v>
      </c>
      <c r="S3581" s="15">
        <v>0.76</v>
      </c>
      <c r="T3581" s="15">
        <v>3.32</v>
      </c>
      <c r="U3581" s="15">
        <v>39.81</v>
      </c>
      <c r="V3581" s="15">
        <v>24334</v>
      </c>
      <c r="W3581" s="15">
        <v>865108</v>
      </c>
      <c r="X3581" s="15">
        <v>968737</v>
      </c>
      <c r="Y3581" s="15">
        <v>103629</v>
      </c>
      <c r="Z3581" s="15">
        <v>6114</v>
      </c>
      <c r="AA3581" s="15">
        <v>6.5110000000000001</v>
      </c>
      <c r="AB3581" s="15">
        <v>57.7</v>
      </c>
    </row>
    <row r="3582" spans="1:28" ht="15" customHeight="1" x14ac:dyDescent="0.3">
      <c r="A3582" s="15" t="s">
        <v>3710</v>
      </c>
      <c r="B3582" s="15" t="s">
        <v>146</v>
      </c>
      <c r="C3582" s="15" t="s">
        <v>114</v>
      </c>
      <c r="D3582" s="15" t="s">
        <v>132</v>
      </c>
      <c r="E3582" s="15" t="s">
        <v>112</v>
      </c>
      <c r="F3582" s="15">
        <v>13.6</v>
      </c>
      <c r="G3582" s="15">
        <v>473.1</v>
      </c>
      <c r="H3582" s="15">
        <v>22.2</v>
      </c>
      <c r="I3582" s="15">
        <v>57.8</v>
      </c>
      <c r="J3582" s="15">
        <v>5.7</v>
      </c>
      <c r="K3582" s="15">
        <v>7.37</v>
      </c>
      <c r="L3582" s="15">
        <v>20.6</v>
      </c>
      <c r="M3582" s="15">
        <v>174.2</v>
      </c>
      <c r="N3582" s="15">
        <v>76.400000000000006</v>
      </c>
      <c r="O3582" s="15">
        <v>131.80000000000001</v>
      </c>
      <c r="P3582" s="15" t="s">
        <v>127</v>
      </c>
      <c r="Q3582" s="15">
        <v>273.89999999999998</v>
      </c>
      <c r="R3582" s="15">
        <v>5.76</v>
      </c>
      <c r="S3582" s="15">
        <v>0.85</v>
      </c>
      <c r="T3582" s="15">
        <v>1.52</v>
      </c>
      <c r="U3582" s="15">
        <v>20.67</v>
      </c>
      <c r="V3582" s="15">
        <v>99958</v>
      </c>
      <c r="W3582" s="15">
        <v>1028732</v>
      </c>
      <c r="X3582" s="15">
        <v>2066132</v>
      </c>
      <c r="Y3582" s="15">
        <v>1037400</v>
      </c>
      <c r="Z3582" s="15">
        <v>9649</v>
      </c>
      <c r="AA3582" s="15">
        <v>2.1419999999999999</v>
      </c>
      <c r="AB3582" s="15">
        <v>40.6</v>
      </c>
    </row>
    <row r="3583" spans="1:28" ht="15" customHeight="1" x14ac:dyDescent="0.3">
      <c r="A3583" s="15" t="s">
        <v>3711</v>
      </c>
      <c r="B3583" s="15" t="s">
        <v>104</v>
      </c>
      <c r="C3583" s="15" t="s">
        <v>134</v>
      </c>
      <c r="D3583" s="15" t="s">
        <v>177</v>
      </c>
      <c r="E3583" s="15" t="s">
        <v>112</v>
      </c>
      <c r="F3583" s="15">
        <v>14.65</v>
      </c>
      <c r="G3583" s="15">
        <v>459.8</v>
      </c>
      <c r="H3583" s="15">
        <v>26.3</v>
      </c>
      <c r="I3583" s="15">
        <v>75.599999999999994</v>
      </c>
      <c r="J3583" s="15">
        <v>7.2</v>
      </c>
      <c r="K3583" s="15">
        <v>6.11</v>
      </c>
      <c r="L3583" s="15">
        <v>29.3</v>
      </c>
      <c r="M3583" s="15">
        <v>134.1</v>
      </c>
      <c r="N3583" s="15">
        <v>58.4</v>
      </c>
      <c r="O3583" s="15">
        <v>116.6</v>
      </c>
      <c r="P3583" s="15" t="s">
        <v>127</v>
      </c>
      <c r="Q3583" s="15">
        <v>233.4</v>
      </c>
      <c r="R3583" s="15">
        <v>4.66</v>
      </c>
      <c r="S3583" s="15">
        <v>0.66</v>
      </c>
      <c r="T3583" s="15">
        <v>47.8</v>
      </c>
      <c r="U3583" s="15">
        <v>700.27</v>
      </c>
      <c r="V3583" s="15">
        <v>2905</v>
      </c>
      <c r="W3583" s="15">
        <v>966704</v>
      </c>
      <c r="X3583" s="15">
        <v>2034284</v>
      </c>
      <c r="Y3583" s="15">
        <v>1067580</v>
      </c>
      <c r="Z3583" s="15">
        <v>26779</v>
      </c>
      <c r="AA3583" s="15">
        <v>26.15</v>
      </c>
      <c r="AB3583" s="15">
        <v>46.2</v>
      </c>
    </row>
    <row r="3584" spans="1:28" ht="15" customHeight="1" x14ac:dyDescent="0.3">
      <c r="A3584" s="15" t="s">
        <v>3712</v>
      </c>
      <c r="B3584" s="15" t="s">
        <v>146</v>
      </c>
      <c r="C3584" s="15" t="s">
        <v>105</v>
      </c>
      <c r="D3584" s="15" t="s">
        <v>115</v>
      </c>
      <c r="E3584" s="15" t="s">
        <v>101</v>
      </c>
      <c r="F3584" s="15">
        <v>1.23</v>
      </c>
      <c r="G3584" s="15">
        <v>600.70000000000005</v>
      </c>
      <c r="H3584" s="15">
        <v>27.3</v>
      </c>
      <c r="I3584" s="15">
        <v>64.8</v>
      </c>
      <c r="J3584" s="15">
        <v>6.5</v>
      </c>
      <c r="K3584" s="15">
        <v>6.55</v>
      </c>
      <c r="L3584" s="15">
        <v>38.200000000000003</v>
      </c>
      <c r="M3584" s="15">
        <v>77.599999999999994</v>
      </c>
      <c r="N3584" s="15">
        <v>59.9</v>
      </c>
      <c r="O3584" s="15">
        <v>157.19999999999999</v>
      </c>
      <c r="P3584" s="15" t="s">
        <v>107</v>
      </c>
      <c r="Q3584" s="15">
        <v>158.5</v>
      </c>
      <c r="R3584" s="15">
        <v>5.47</v>
      </c>
      <c r="S3584" s="15">
        <v>0.75</v>
      </c>
      <c r="T3584" s="15">
        <v>4.16</v>
      </c>
      <c r="U3584" s="15">
        <v>5.12</v>
      </c>
      <c r="V3584" s="15">
        <v>20447</v>
      </c>
      <c r="W3584" s="15">
        <v>73114</v>
      </c>
      <c r="X3584" s="15">
        <v>104689</v>
      </c>
      <c r="Y3584" s="15">
        <v>31575</v>
      </c>
      <c r="Z3584" s="15">
        <v>2412</v>
      </c>
      <c r="AA3584" s="15">
        <v>2.1230000000000002</v>
      </c>
      <c r="AB3584" s="15">
        <v>45.2</v>
      </c>
    </row>
    <row r="3585" spans="1:28" ht="15" customHeight="1" x14ac:dyDescent="0.3">
      <c r="A3585" s="15" t="s">
        <v>3713</v>
      </c>
      <c r="B3585" s="15" t="s">
        <v>109</v>
      </c>
      <c r="C3585" s="15" t="s">
        <v>110</v>
      </c>
      <c r="D3585" s="15" t="s">
        <v>132</v>
      </c>
      <c r="E3585" s="15" t="s">
        <v>101</v>
      </c>
      <c r="F3585" s="15">
        <v>8.1999999999999993</v>
      </c>
      <c r="G3585" s="15">
        <v>692.5</v>
      </c>
      <c r="H3585" s="15">
        <v>30.9</v>
      </c>
      <c r="I3585" s="15">
        <v>58.5</v>
      </c>
      <c r="J3585" s="15">
        <v>5.8</v>
      </c>
      <c r="K3585" s="15">
        <v>6.59</v>
      </c>
      <c r="L3585" s="15">
        <v>35.9</v>
      </c>
      <c r="M3585" s="15">
        <v>70.2</v>
      </c>
      <c r="N3585" s="15">
        <v>73.400000000000006</v>
      </c>
      <c r="O3585" s="15">
        <v>104.5</v>
      </c>
      <c r="P3585" s="15" t="s">
        <v>102</v>
      </c>
      <c r="Q3585" s="15">
        <v>92.4</v>
      </c>
      <c r="R3585" s="15">
        <v>4.5199999999999996</v>
      </c>
      <c r="S3585" s="15">
        <v>0.72</v>
      </c>
      <c r="T3585" s="15">
        <v>2.78</v>
      </c>
      <c r="U3585" s="15">
        <v>22.8</v>
      </c>
      <c r="V3585" s="15">
        <v>105503</v>
      </c>
      <c r="W3585" s="15">
        <v>549777</v>
      </c>
      <c r="X3585" s="15">
        <v>2405468</v>
      </c>
      <c r="Y3585" s="15">
        <v>1855691</v>
      </c>
      <c r="Z3585" s="15">
        <v>5253</v>
      </c>
      <c r="AA3585" s="15">
        <v>4.34</v>
      </c>
      <c r="AB3585" s="15">
        <v>42.3</v>
      </c>
    </row>
    <row r="3586" spans="1:28" ht="15" customHeight="1" x14ac:dyDescent="0.3">
      <c r="A3586" s="15" t="s">
        <v>3714</v>
      </c>
      <c r="B3586" s="15" t="s">
        <v>98</v>
      </c>
      <c r="C3586" s="15" t="s">
        <v>110</v>
      </c>
      <c r="D3586" s="15" t="s">
        <v>115</v>
      </c>
      <c r="E3586" s="15" t="s">
        <v>101</v>
      </c>
      <c r="F3586" s="15">
        <v>11.53</v>
      </c>
      <c r="G3586" s="15">
        <v>618.4</v>
      </c>
      <c r="H3586" s="15">
        <v>30.5</v>
      </c>
      <c r="I3586" s="15">
        <v>63.2</v>
      </c>
      <c r="J3586" s="15">
        <v>6.5</v>
      </c>
      <c r="K3586" s="15">
        <v>6.96</v>
      </c>
      <c r="L3586" s="15">
        <v>33.700000000000003</v>
      </c>
      <c r="M3586" s="15">
        <v>146.6</v>
      </c>
      <c r="N3586" s="15">
        <v>54.2</v>
      </c>
      <c r="O3586" s="15">
        <v>88.9</v>
      </c>
      <c r="P3586" s="15" t="s">
        <v>127</v>
      </c>
      <c r="Q3586" s="15">
        <v>61.7</v>
      </c>
      <c r="R3586" s="15">
        <v>7.98</v>
      </c>
      <c r="S3586" s="15">
        <v>0.87</v>
      </c>
      <c r="T3586" s="15">
        <v>4.3499999999999996</v>
      </c>
      <c r="U3586" s="15">
        <v>50.16</v>
      </c>
      <c r="V3586" s="15">
        <v>22542</v>
      </c>
      <c r="W3586" s="15">
        <v>710974</v>
      </c>
      <c r="X3586" s="15">
        <v>1130707</v>
      </c>
      <c r="Y3586" s="15">
        <v>419733</v>
      </c>
      <c r="Z3586" s="15">
        <v>17997</v>
      </c>
      <c r="AA3586" s="15">
        <v>2.7869999999999999</v>
      </c>
      <c r="AB3586" s="15">
        <v>44.1</v>
      </c>
    </row>
    <row r="3587" spans="1:28" ht="15" customHeight="1" x14ac:dyDescent="0.3">
      <c r="A3587" s="15" t="s">
        <v>3715</v>
      </c>
      <c r="B3587" s="15" t="s">
        <v>122</v>
      </c>
      <c r="C3587" s="15" t="s">
        <v>99</v>
      </c>
      <c r="D3587" s="15" t="s">
        <v>100</v>
      </c>
      <c r="E3587" s="15" t="s">
        <v>101</v>
      </c>
      <c r="F3587" s="15">
        <v>11.09</v>
      </c>
      <c r="G3587" s="15">
        <v>526.9</v>
      </c>
      <c r="H3587" s="15">
        <v>29</v>
      </c>
      <c r="I3587" s="15">
        <v>63.5</v>
      </c>
      <c r="J3587" s="15">
        <v>6.6</v>
      </c>
      <c r="K3587" s="15">
        <v>6.76</v>
      </c>
      <c r="L3587" s="15">
        <v>30.3</v>
      </c>
      <c r="M3587" s="15">
        <v>91.6</v>
      </c>
      <c r="N3587" s="15">
        <v>67</v>
      </c>
      <c r="O3587" s="15">
        <v>104.9</v>
      </c>
      <c r="P3587" s="15" t="s">
        <v>116</v>
      </c>
      <c r="Q3587" s="15">
        <v>56</v>
      </c>
      <c r="R3587" s="15">
        <v>3.18</v>
      </c>
      <c r="S3587" s="15">
        <v>0.74</v>
      </c>
      <c r="T3587" s="15">
        <v>2.63</v>
      </c>
      <c r="U3587" s="15">
        <v>29.17</v>
      </c>
      <c r="V3587" s="15">
        <v>20408</v>
      </c>
      <c r="W3587" s="15">
        <v>410160</v>
      </c>
      <c r="X3587" s="15">
        <v>595301</v>
      </c>
      <c r="Y3587" s="15">
        <v>185141</v>
      </c>
      <c r="Z3587" s="15">
        <v>2899</v>
      </c>
      <c r="AA3587" s="15">
        <v>10.061999999999999</v>
      </c>
      <c r="AB3587" s="15">
        <v>53.9</v>
      </c>
    </row>
    <row r="3588" spans="1:28" ht="15" customHeight="1" x14ac:dyDescent="0.3">
      <c r="A3588" s="15" t="s">
        <v>3716</v>
      </c>
      <c r="B3588" s="15" t="s">
        <v>137</v>
      </c>
      <c r="C3588" s="15" t="s">
        <v>134</v>
      </c>
      <c r="D3588" s="15" t="s">
        <v>132</v>
      </c>
      <c r="E3588" s="15" t="s">
        <v>120</v>
      </c>
      <c r="F3588" s="15">
        <v>9.93</v>
      </c>
      <c r="G3588" s="15">
        <v>80</v>
      </c>
      <c r="H3588" s="15">
        <v>34.299999999999997</v>
      </c>
      <c r="I3588" s="15">
        <v>46</v>
      </c>
      <c r="J3588" s="15">
        <v>9.6999999999999993</v>
      </c>
      <c r="K3588" s="15">
        <v>6.07</v>
      </c>
      <c r="L3588" s="15">
        <v>15</v>
      </c>
      <c r="M3588" s="15">
        <v>180.3</v>
      </c>
      <c r="N3588" s="15">
        <v>61.1</v>
      </c>
      <c r="O3588" s="15">
        <v>139</v>
      </c>
      <c r="P3588" s="15" t="s">
        <v>102</v>
      </c>
      <c r="Q3588" s="15">
        <v>108.4</v>
      </c>
      <c r="R3588" s="15">
        <v>1.37</v>
      </c>
      <c r="S3588" s="15">
        <v>0.95</v>
      </c>
      <c r="T3588" s="15">
        <v>1.0900000000000001</v>
      </c>
      <c r="U3588" s="15">
        <v>10.82</v>
      </c>
      <c r="V3588" s="15">
        <v>99182</v>
      </c>
      <c r="W3588" s="15">
        <v>482371</v>
      </c>
      <c r="X3588" s="15">
        <v>1073149</v>
      </c>
      <c r="Y3588" s="15">
        <v>590778</v>
      </c>
      <c r="Z3588" s="15">
        <v>5290</v>
      </c>
      <c r="AA3588" s="15">
        <v>2.0449999999999999</v>
      </c>
      <c r="AB3588" s="15">
        <v>53.2</v>
      </c>
    </row>
    <row r="3589" spans="1:28" ht="15" customHeight="1" x14ac:dyDescent="0.3">
      <c r="A3589" s="15" t="s">
        <v>3717</v>
      </c>
      <c r="B3589" s="15" t="s">
        <v>126</v>
      </c>
      <c r="C3589" s="15" t="s">
        <v>123</v>
      </c>
      <c r="D3589" s="15" t="s">
        <v>130</v>
      </c>
      <c r="E3589" s="15" t="s">
        <v>120</v>
      </c>
      <c r="F3589" s="15">
        <v>6.69</v>
      </c>
      <c r="G3589" s="15">
        <v>497.3</v>
      </c>
      <c r="H3589" s="15">
        <v>32.9</v>
      </c>
      <c r="I3589" s="15">
        <v>57.7</v>
      </c>
      <c r="J3589" s="15">
        <v>7.5</v>
      </c>
      <c r="K3589" s="15">
        <v>6.24</v>
      </c>
      <c r="L3589" s="15">
        <v>24.7</v>
      </c>
      <c r="M3589" s="15">
        <v>105.8</v>
      </c>
      <c r="N3589" s="15">
        <v>48.6</v>
      </c>
      <c r="O3589" s="15">
        <v>155.19999999999999</v>
      </c>
      <c r="P3589" s="15" t="s">
        <v>127</v>
      </c>
      <c r="Q3589" s="15">
        <v>170.2</v>
      </c>
      <c r="R3589" s="15">
        <v>7.04</v>
      </c>
      <c r="S3589" s="15">
        <v>0.73</v>
      </c>
      <c r="T3589" s="15">
        <v>1.28</v>
      </c>
      <c r="U3589" s="15">
        <v>8.56</v>
      </c>
      <c r="V3589" s="15">
        <v>70693</v>
      </c>
      <c r="W3589" s="15">
        <v>498665</v>
      </c>
      <c r="X3589" s="15">
        <v>605132</v>
      </c>
      <c r="Y3589" s="15">
        <v>106467</v>
      </c>
      <c r="Z3589" s="15">
        <v>4688</v>
      </c>
      <c r="AA3589" s="15">
        <v>1.8260000000000001</v>
      </c>
      <c r="AB3589" s="15">
        <v>32.4</v>
      </c>
    </row>
    <row r="3590" spans="1:28" ht="15" customHeight="1" x14ac:dyDescent="0.3">
      <c r="A3590" s="15" t="s">
        <v>3718</v>
      </c>
      <c r="B3590" s="15" t="s">
        <v>98</v>
      </c>
      <c r="C3590" s="15" t="s">
        <v>110</v>
      </c>
      <c r="D3590" s="15" t="s">
        <v>106</v>
      </c>
      <c r="E3590" s="15" t="s">
        <v>101</v>
      </c>
      <c r="F3590" s="15">
        <v>3.38</v>
      </c>
      <c r="G3590" s="15">
        <v>1134.5999999999999</v>
      </c>
      <c r="H3590" s="15">
        <v>28</v>
      </c>
      <c r="I3590" s="15">
        <v>66.400000000000006</v>
      </c>
      <c r="J3590" s="15">
        <v>7.3</v>
      </c>
      <c r="K3590" s="15">
        <v>7.33</v>
      </c>
      <c r="L3590" s="15">
        <v>27.1</v>
      </c>
      <c r="M3590" s="15">
        <v>151.19999999999999</v>
      </c>
      <c r="N3590" s="15">
        <v>74.099999999999994</v>
      </c>
      <c r="O3590" s="15">
        <v>120</v>
      </c>
      <c r="P3590" s="15" t="s">
        <v>116</v>
      </c>
      <c r="Q3590" s="15">
        <v>183.6</v>
      </c>
      <c r="R3590" s="15">
        <v>6.95</v>
      </c>
      <c r="S3590" s="15">
        <v>0.9</v>
      </c>
      <c r="T3590" s="15">
        <v>2.16</v>
      </c>
      <c r="U3590" s="15">
        <v>7.3</v>
      </c>
      <c r="V3590" s="15">
        <v>23848</v>
      </c>
      <c r="W3590" s="15">
        <v>211229</v>
      </c>
      <c r="X3590" s="15">
        <v>174090</v>
      </c>
      <c r="Y3590" s="15">
        <v>-37139</v>
      </c>
      <c r="Z3590" s="15">
        <v>1063</v>
      </c>
      <c r="AA3590" s="15">
        <v>6.867</v>
      </c>
      <c r="AB3590" s="15">
        <v>51.6</v>
      </c>
    </row>
    <row r="3591" spans="1:28" ht="15" customHeight="1" x14ac:dyDescent="0.3">
      <c r="A3591" s="15" t="s">
        <v>3719</v>
      </c>
      <c r="B3591" s="15" t="s">
        <v>104</v>
      </c>
      <c r="C3591" s="15" t="s">
        <v>129</v>
      </c>
      <c r="D3591" s="15" t="s">
        <v>130</v>
      </c>
      <c r="E3591" s="15" t="s">
        <v>112</v>
      </c>
      <c r="F3591" s="15">
        <v>11.17</v>
      </c>
      <c r="G3591" s="15">
        <v>439.8</v>
      </c>
      <c r="H3591" s="15">
        <v>25.2</v>
      </c>
      <c r="I3591" s="15">
        <v>55.3</v>
      </c>
      <c r="J3591" s="15">
        <v>8.6999999999999993</v>
      </c>
      <c r="K3591" s="15">
        <v>5.77</v>
      </c>
      <c r="L3591" s="15">
        <v>23.9</v>
      </c>
      <c r="M3591" s="15">
        <v>62.6</v>
      </c>
      <c r="N3591" s="15">
        <v>50.8</v>
      </c>
      <c r="O3591" s="15">
        <v>105.8</v>
      </c>
      <c r="P3591" s="15" t="s">
        <v>127</v>
      </c>
      <c r="Q3591" s="15">
        <v>112.2</v>
      </c>
      <c r="R3591" s="15">
        <v>1.97</v>
      </c>
      <c r="S3591" s="15">
        <v>0.7</v>
      </c>
      <c r="T3591" s="15">
        <v>0.6</v>
      </c>
      <c r="U3591" s="15">
        <v>6.7</v>
      </c>
      <c r="V3591" s="15">
        <v>74421</v>
      </c>
      <c r="W3591" s="15">
        <v>749367</v>
      </c>
      <c r="X3591" s="15">
        <v>498621</v>
      </c>
      <c r="Y3591" s="15">
        <v>-250746</v>
      </c>
      <c r="Z3591" s="15">
        <v>7176</v>
      </c>
      <c r="AA3591" s="15">
        <v>0.93400000000000005</v>
      </c>
      <c r="AB3591" s="15">
        <v>59.1</v>
      </c>
    </row>
    <row r="3592" spans="1:28" ht="15" customHeight="1" x14ac:dyDescent="0.3">
      <c r="A3592" s="15" t="s">
        <v>3720</v>
      </c>
      <c r="B3592" s="15" t="s">
        <v>118</v>
      </c>
      <c r="C3592" s="15" t="s">
        <v>123</v>
      </c>
      <c r="D3592" s="15" t="s">
        <v>130</v>
      </c>
      <c r="E3592" s="15" t="s">
        <v>101</v>
      </c>
      <c r="F3592" s="15">
        <v>7.56</v>
      </c>
      <c r="G3592" s="15">
        <v>1088</v>
      </c>
      <c r="H3592" s="15">
        <v>27.9</v>
      </c>
      <c r="I3592" s="15">
        <v>72.7</v>
      </c>
      <c r="J3592" s="15">
        <v>6.5</v>
      </c>
      <c r="K3592" s="15">
        <v>7.51</v>
      </c>
      <c r="L3592" s="15">
        <v>40.6</v>
      </c>
      <c r="M3592" s="15">
        <v>167.8</v>
      </c>
      <c r="N3592" s="15">
        <v>55.7</v>
      </c>
      <c r="O3592" s="15">
        <v>53.4</v>
      </c>
      <c r="P3592" s="15" t="s">
        <v>116</v>
      </c>
      <c r="Q3592" s="15">
        <v>222.7</v>
      </c>
      <c r="R3592" s="15">
        <v>4.1100000000000003</v>
      </c>
      <c r="S3592" s="15">
        <v>0.66</v>
      </c>
      <c r="T3592" s="15">
        <v>0.79</v>
      </c>
      <c r="U3592" s="15">
        <v>5.97</v>
      </c>
      <c r="V3592" s="15">
        <v>65503</v>
      </c>
      <c r="W3592" s="15">
        <v>479839</v>
      </c>
      <c r="X3592" s="15">
        <v>391053</v>
      </c>
      <c r="Y3592" s="15">
        <v>-88786</v>
      </c>
      <c r="Z3592" s="15">
        <v>2611</v>
      </c>
      <c r="AA3592" s="15">
        <v>2.286</v>
      </c>
      <c r="AB3592" s="15">
        <v>64.3</v>
      </c>
    </row>
    <row r="3593" spans="1:28" ht="15" customHeight="1" x14ac:dyDescent="0.3">
      <c r="A3593" s="15" t="s">
        <v>3721</v>
      </c>
      <c r="B3593" s="15" t="s">
        <v>109</v>
      </c>
      <c r="C3593" s="15" t="s">
        <v>114</v>
      </c>
      <c r="D3593" s="15" t="s">
        <v>100</v>
      </c>
      <c r="E3593" s="15" t="s">
        <v>101</v>
      </c>
      <c r="F3593" s="15">
        <v>6.32</v>
      </c>
      <c r="G3593" s="15">
        <v>1176.9000000000001</v>
      </c>
      <c r="H3593" s="15">
        <v>23.5</v>
      </c>
      <c r="I3593" s="15">
        <v>73.599999999999994</v>
      </c>
      <c r="J3593" s="15">
        <v>5</v>
      </c>
      <c r="K3593" s="15">
        <v>6.68</v>
      </c>
      <c r="L3593" s="15">
        <v>31.8</v>
      </c>
      <c r="M3593" s="15">
        <v>96.9</v>
      </c>
      <c r="N3593" s="15">
        <v>52.8</v>
      </c>
      <c r="O3593" s="15">
        <v>101.1</v>
      </c>
      <c r="P3593" s="15" t="s">
        <v>116</v>
      </c>
      <c r="Q3593" s="15">
        <v>300.60000000000002</v>
      </c>
      <c r="R3593" s="15">
        <v>1.83</v>
      </c>
      <c r="S3593" s="15">
        <v>0.79</v>
      </c>
      <c r="T3593" s="15">
        <v>2.12</v>
      </c>
      <c r="U3593" s="15">
        <v>13.4</v>
      </c>
      <c r="V3593" s="15">
        <v>23382</v>
      </c>
      <c r="W3593" s="15">
        <v>459913</v>
      </c>
      <c r="X3593" s="15">
        <v>313319</v>
      </c>
      <c r="Y3593" s="15">
        <v>-146594</v>
      </c>
      <c r="Z3593" s="15">
        <v>1979</v>
      </c>
      <c r="AA3593" s="15">
        <v>6.7709999999999999</v>
      </c>
      <c r="AB3593" s="15">
        <v>61.5</v>
      </c>
    </row>
    <row r="3594" spans="1:28" ht="15" customHeight="1" x14ac:dyDescent="0.3">
      <c r="A3594" s="15" t="s">
        <v>3722</v>
      </c>
      <c r="B3594" s="15" t="s">
        <v>118</v>
      </c>
      <c r="C3594" s="15" t="s">
        <v>114</v>
      </c>
      <c r="D3594" s="15" t="s">
        <v>115</v>
      </c>
      <c r="E3594" s="15" t="s">
        <v>101</v>
      </c>
      <c r="F3594" s="15">
        <v>4.1900000000000004</v>
      </c>
      <c r="G3594" s="15">
        <v>698.7</v>
      </c>
      <c r="H3594" s="15">
        <v>27.7</v>
      </c>
      <c r="I3594" s="15">
        <v>62.4</v>
      </c>
      <c r="J3594" s="15">
        <v>7.7</v>
      </c>
      <c r="K3594" s="15">
        <v>5.74</v>
      </c>
      <c r="L3594" s="15">
        <v>31.6</v>
      </c>
      <c r="M3594" s="15">
        <v>108.1</v>
      </c>
      <c r="N3594" s="15">
        <v>67.099999999999994</v>
      </c>
      <c r="O3594" s="15">
        <v>76.3</v>
      </c>
      <c r="P3594" s="15" t="s">
        <v>107</v>
      </c>
      <c r="Q3594" s="15">
        <v>219.1</v>
      </c>
      <c r="R3594" s="15">
        <v>3.89</v>
      </c>
      <c r="S3594" s="15">
        <v>0.85</v>
      </c>
      <c r="T3594" s="15">
        <v>1.51</v>
      </c>
      <c r="U3594" s="15">
        <v>6.33</v>
      </c>
      <c r="V3594" s="15">
        <v>24439</v>
      </c>
      <c r="W3594" s="15">
        <v>299234</v>
      </c>
      <c r="X3594" s="15">
        <v>154699</v>
      </c>
      <c r="Y3594" s="15">
        <v>-144535</v>
      </c>
      <c r="Z3594" s="15">
        <v>7404</v>
      </c>
      <c r="AA3594" s="15">
        <v>0.85499999999999998</v>
      </c>
      <c r="AB3594" s="15">
        <v>47</v>
      </c>
    </row>
    <row r="3595" spans="1:28" ht="15" customHeight="1" x14ac:dyDescent="0.3">
      <c r="A3595" s="15" t="s">
        <v>3723</v>
      </c>
      <c r="B3595" s="15" t="s">
        <v>122</v>
      </c>
      <c r="C3595" s="15" t="s">
        <v>129</v>
      </c>
      <c r="D3595" s="15" t="s">
        <v>115</v>
      </c>
      <c r="E3595" s="15" t="s">
        <v>112</v>
      </c>
      <c r="F3595" s="15">
        <v>6.63</v>
      </c>
      <c r="G3595" s="15">
        <v>457</v>
      </c>
      <c r="H3595" s="15">
        <v>25.2</v>
      </c>
      <c r="I3595" s="15">
        <v>74.2</v>
      </c>
      <c r="J3595" s="15">
        <v>6.3</v>
      </c>
      <c r="K3595" s="15">
        <v>6.52</v>
      </c>
      <c r="L3595" s="15">
        <v>39.9</v>
      </c>
      <c r="M3595" s="15">
        <v>125.3</v>
      </c>
      <c r="N3595" s="15">
        <v>20.8</v>
      </c>
      <c r="O3595" s="15">
        <v>84.3</v>
      </c>
      <c r="P3595" s="15" t="s">
        <v>107</v>
      </c>
      <c r="Q3595" s="15">
        <v>109.2</v>
      </c>
      <c r="R3595" s="15">
        <v>6.98</v>
      </c>
      <c r="S3595" s="15">
        <v>0.82</v>
      </c>
      <c r="T3595" s="15">
        <v>3.19</v>
      </c>
      <c r="U3595" s="15">
        <v>21.15</v>
      </c>
      <c r="V3595" s="15">
        <v>21300</v>
      </c>
      <c r="W3595" s="15">
        <v>424258</v>
      </c>
      <c r="X3595" s="15">
        <v>450495</v>
      </c>
      <c r="Y3595" s="15">
        <v>26237</v>
      </c>
      <c r="Z3595" s="15">
        <v>11849</v>
      </c>
      <c r="AA3595" s="15">
        <v>1.7849999999999999</v>
      </c>
      <c r="AB3595" s="15">
        <v>34.6</v>
      </c>
    </row>
    <row r="3596" spans="1:28" ht="15" customHeight="1" x14ac:dyDescent="0.3">
      <c r="A3596" s="15" t="s">
        <v>3724</v>
      </c>
      <c r="B3596" s="15" t="s">
        <v>146</v>
      </c>
      <c r="C3596" s="15" t="s">
        <v>110</v>
      </c>
      <c r="D3596" s="15" t="s">
        <v>115</v>
      </c>
      <c r="E3596" s="15" t="s">
        <v>120</v>
      </c>
      <c r="F3596" s="15">
        <v>7.2</v>
      </c>
      <c r="G3596" s="15">
        <v>484.9</v>
      </c>
      <c r="H3596" s="15">
        <v>32.700000000000003</v>
      </c>
      <c r="I3596" s="15">
        <v>59.3</v>
      </c>
      <c r="J3596" s="15">
        <v>8.6999999999999993</v>
      </c>
      <c r="K3596" s="15">
        <v>6.81</v>
      </c>
      <c r="L3596" s="15">
        <v>24.2</v>
      </c>
      <c r="M3596" s="15">
        <v>154.4</v>
      </c>
      <c r="N3596" s="15">
        <v>54.5</v>
      </c>
      <c r="O3596" s="15">
        <v>80.8</v>
      </c>
      <c r="P3596" s="15" t="s">
        <v>107</v>
      </c>
      <c r="Q3596" s="15">
        <v>140.69999999999999</v>
      </c>
      <c r="R3596" s="15">
        <v>2.86</v>
      </c>
      <c r="S3596" s="15">
        <v>0.84</v>
      </c>
      <c r="T3596" s="15">
        <v>3.17</v>
      </c>
      <c r="U3596" s="15">
        <v>22.82</v>
      </c>
      <c r="V3596" s="15">
        <v>25015</v>
      </c>
      <c r="W3596" s="15">
        <v>424350</v>
      </c>
      <c r="X3596" s="15">
        <v>570842</v>
      </c>
      <c r="Y3596" s="15">
        <v>146492</v>
      </c>
      <c r="Z3596" s="15">
        <v>12776</v>
      </c>
      <c r="AA3596" s="15">
        <v>1.786</v>
      </c>
      <c r="AB3596" s="15">
        <v>53.8</v>
      </c>
    </row>
    <row r="3597" spans="1:28" ht="15" customHeight="1" x14ac:dyDescent="0.3">
      <c r="A3597" s="15" t="s">
        <v>3725</v>
      </c>
      <c r="B3597" s="15" t="s">
        <v>146</v>
      </c>
      <c r="C3597" s="15" t="s">
        <v>134</v>
      </c>
      <c r="D3597" s="15" t="s">
        <v>111</v>
      </c>
      <c r="E3597" s="15" t="s">
        <v>101</v>
      </c>
      <c r="F3597" s="15">
        <v>14.2</v>
      </c>
      <c r="G3597" s="15">
        <v>816.7</v>
      </c>
      <c r="H3597" s="15">
        <v>28.3</v>
      </c>
      <c r="I3597" s="15">
        <v>72.2</v>
      </c>
      <c r="J3597" s="15">
        <v>8</v>
      </c>
      <c r="K3597" s="15">
        <v>6.86</v>
      </c>
      <c r="L3597" s="15">
        <v>20</v>
      </c>
      <c r="M3597" s="15">
        <v>152.4</v>
      </c>
      <c r="N3597" s="15">
        <v>32.200000000000003</v>
      </c>
      <c r="O3597" s="15">
        <v>90.8</v>
      </c>
      <c r="P3597" s="15" t="s">
        <v>102</v>
      </c>
      <c r="Q3597" s="15">
        <v>250.3</v>
      </c>
      <c r="R3597" s="15">
        <v>1.4</v>
      </c>
      <c r="S3597" s="15">
        <v>0.83</v>
      </c>
      <c r="T3597" s="15">
        <v>1.69</v>
      </c>
      <c r="U3597" s="15">
        <v>24</v>
      </c>
      <c r="V3597" s="15">
        <v>82946</v>
      </c>
      <c r="W3597" s="15">
        <v>1110632</v>
      </c>
      <c r="X3597" s="15">
        <v>1990704</v>
      </c>
      <c r="Y3597" s="15">
        <v>880072</v>
      </c>
      <c r="Z3597" s="15">
        <v>4653</v>
      </c>
      <c r="AA3597" s="15">
        <v>5.1580000000000004</v>
      </c>
      <c r="AB3597" s="15">
        <v>62.6</v>
      </c>
    </row>
    <row r="3598" spans="1:28" ht="15" customHeight="1" x14ac:dyDescent="0.3">
      <c r="A3598" s="15" t="s">
        <v>3726</v>
      </c>
      <c r="B3598" s="15" t="s">
        <v>146</v>
      </c>
      <c r="C3598" s="15" t="s">
        <v>105</v>
      </c>
      <c r="D3598" s="15" t="s">
        <v>132</v>
      </c>
      <c r="E3598" s="15" t="s">
        <v>112</v>
      </c>
      <c r="F3598" s="15">
        <v>11.74</v>
      </c>
      <c r="G3598" s="15">
        <v>593.20000000000005</v>
      </c>
      <c r="H3598" s="15">
        <v>23.3</v>
      </c>
      <c r="I3598" s="15">
        <v>60</v>
      </c>
      <c r="J3598" s="15">
        <v>7.4</v>
      </c>
      <c r="K3598" s="15">
        <v>7.02</v>
      </c>
      <c r="L3598" s="15">
        <v>26</v>
      </c>
      <c r="M3598" s="15">
        <v>150.1</v>
      </c>
      <c r="N3598" s="15">
        <v>67</v>
      </c>
      <c r="O3598" s="15">
        <v>110.4</v>
      </c>
      <c r="P3598" s="15" t="s">
        <v>102</v>
      </c>
      <c r="Q3598" s="15">
        <v>115.6</v>
      </c>
      <c r="R3598" s="15">
        <v>8.59</v>
      </c>
      <c r="S3598" s="15">
        <v>0.66</v>
      </c>
      <c r="T3598" s="15">
        <v>2.23</v>
      </c>
      <c r="U3598" s="15">
        <v>26.18</v>
      </c>
      <c r="V3598" s="15">
        <v>111224</v>
      </c>
      <c r="W3598" s="15">
        <v>761807</v>
      </c>
      <c r="X3598" s="15">
        <v>2911844</v>
      </c>
      <c r="Y3598" s="15">
        <v>2150037</v>
      </c>
      <c r="Z3598" s="15">
        <v>4494</v>
      </c>
      <c r="AA3598" s="15">
        <v>5.8259999999999996</v>
      </c>
      <c r="AB3598" s="15">
        <v>33.1</v>
      </c>
    </row>
    <row r="3599" spans="1:28" ht="15" customHeight="1" x14ac:dyDescent="0.3">
      <c r="A3599" s="15" t="s">
        <v>3727</v>
      </c>
      <c r="B3599" s="15" t="s">
        <v>109</v>
      </c>
      <c r="C3599" s="15" t="s">
        <v>105</v>
      </c>
      <c r="D3599" s="15" t="s">
        <v>100</v>
      </c>
      <c r="E3599" s="15" t="s">
        <v>112</v>
      </c>
      <c r="F3599" s="15">
        <v>6.9</v>
      </c>
      <c r="G3599" s="15">
        <v>495.5</v>
      </c>
      <c r="H3599" s="15">
        <v>27.8</v>
      </c>
      <c r="I3599" s="15">
        <v>48.8</v>
      </c>
      <c r="J3599" s="15">
        <v>7.6</v>
      </c>
      <c r="K3599" s="15">
        <v>7.69</v>
      </c>
      <c r="L3599" s="15">
        <v>22.6</v>
      </c>
      <c r="M3599" s="15">
        <v>64.7</v>
      </c>
      <c r="N3599" s="15">
        <v>86.1</v>
      </c>
      <c r="O3599" s="15">
        <v>56.1</v>
      </c>
      <c r="P3599" s="15" t="s">
        <v>116</v>
      </c>
      <c r="Q3599" s="15">
        <v>203.1</v>
      </c>
      <c r="R3599" s="15">
        <v>5.79</v>
      </c>
      <c r="S3599" s="15">
        <v>0.93</v>
      </c>
      <c r="T3599" s="15">
        <v>0.89</v>
      </c>
      <c r="U3599" s="15">
        <v>6.14</v>
      </c>
      <c r="V3599" s="15">
        <v>25009</v>
      </c>
      <c r="W3599" s="15">
        <v>475282</v>
      </c>
      <c r="X3599" s="15">
        <v>153555</v>
      </c>
      <c r="Y3599" s="15">
        <v>-321727</v>
      </c>
      <c r="Z3599" s="15">
        <v>1911</v>
      </c>
      <c r="AA3599" s="15">
        <v>3.2130000000000001</v>
      </c>
      <c r="AB3599" s="15">
        <v>52.8</v>
      </c>
    </row>
    <row r="3600" spans="1:28" ht="15" customHeight="1" x14ac:dyDescent="0.3">
      <c r="A3600" s="15" t="s">
        <v>3728</v>
      </c>
      <c r="B3600" s="15" t="s">
        <v>104</v>
      </c>
      <c r="C3600" s="15" t="s">
        <v>134</v>
      </c>
      <c r="D3600" s="15" t="s">
        <v>115</v>
      </c>
      <c r="E3600" s="15" t="s">
        <v>101</v>
      </c>
      <c r="F3600" s="15">
        <v>2.16</v>
      </c>
      <c r="G3600" s="15">
        <v>876.5</v>
      </c>
      <c r="H3600" s="15">
        <v>32.700000000000003</v>
      </c>
      <c r="I3600" s="15">
        <v>64.599999999999994</v>
      </c>
      <c r="J3600" s="15">
        <v>5.4</v>
      </c>
      <c r="K3600" s="15">
        <v>7.5</v>
      </c>
      <c r="L3600" s="15">
        <v>34.700000000000003</v>
      </c>
      <c r="M3600" s="15">
        <v>135.30000000000001</v>
      </c>
      <c r="N3600" s="15">
        <v>64.3</v>
      </c>
      <c r="O3600" s="15">
        <v>137.19999999999999</v>
      </c>
      <c r="P3600" s="15" t="s">
        <v>116</v>
      </c>
      <c r="Q3600" s="15">
        <v>304.8</v>
      </c>
      <c r="R3600" s="15">
        <v>3.01</v>
      </c>
      <c r="S3600" s="15">
        <v>0.88</v>
      </c>
      <c r="T3600" s="15">
        <v>1.59</v>
      </c>
      <c r="U3600" s="15">
        <v>3.43</v>
      </c>
      <c r="V3600" s="15">
        <v>20811</v>
      </c>
      <c r="W3600" s="15">
        <v>145138</v>
      </c>
      <c r="X3600" s="15">
        <v>71382</v>
      </c>
      <c r="Y3600" s="15">
        <v>-73756</v>
      </c>
      <c r="Z3600" s="15">
        <v>1766</v>
      </c>
      <c r="AA3600" s="15">
        <v>1.9419999999999999</v>
      </c>
      <c r="AB3600" s="15">
        <v>64.2</v>
      </c>
    </row>
    <row r="3601" spans="1:28" ht="15" customHeight="1" x14ac:dyDescent="0.3">
      <c r="A3601" s="15" t="s">
        <v>3729</v>
      </c>
      <c r="B3601" s="15" t="s">
        <v>98</v>
      </c>
      <c r="C3601" s="15" t="s">
        <v>119</v>
      </c>
      <c r="D3601" s="15" t="s">
        <v>111</v>
      </c>
      <c r="E3601" s="15" t="s">
        <v>112</v>
      </c>
      <c r="F3601" s="15">
        <v>1.3</v>
      </c>
      <c r="G3601" s="15">
        <v>633.4</v>
      </c>
      <c r="H3601" s="15">
        <v>21.8</v>
      </c>
      <c r="I3601" s="15">
        <v>67.3</v>
      </c>
      <c r="J3601" s="15">
        <v>7.9</v>
      </c>
      <c r="K3601" s="15">
        <v>7.85</v>
      </c>
      <c r="L3601" s="15">
        <v>27.8</v>
      </c>
      <c r="M3601" s="15">
        <v>62.1</v>
      </c>
      <c r="N3601" s="15">
        <v>51.5</v>
      </c>
      <c r="O3601" s="15">
        <v>136</v>
      </c>
      <c r="P3601" s="15" t="s">
        <v>107</v>
      </c>
      <c r="Q3601" s="15">
        <v>186.5</v>
      </c>
      <c r="R3601" s="15">
        <v>3.31</v>
      </c>
      <c r="S3601" s="15">
        <v>0.82</v>
      </c>
      <c r="T3601" s="15">
        <v>0.3</v>
      </c>
      <c r="U3601" s="15">
        <v>0.39</v>
      </c>
      <c r="V3601" s="15">
        <v>77283</v>
      </c>
      <c r="W3601" s="15">
        <v>78921</v>
      </c>
      <c r="X3601" s="15">
        <v>30140</v>
      </c>
      <c r="Y3601" s="15">
        <v>-48781</v>
      </c>
      <c r="Z3601" s="15">
        <v>539</v>
      </c>
      <c r="AA3601" s="15">
        <v>0.72399999999999998</v>
      </c>
      <c r="AB3601" s="15">
        <v>48.3</v>
      </c>
    </row>
    <row r="3602" spans="1:28" ht="15" customHeight="1" x14ac:dyDescent="0.3">
      <c r="A3602" s="15" t="s">
        <v>3730</v>
      </c>
      <c r="B3602" s="15" t="s">
        <v>98</v>
      </c>
      <c r="C3602" s="15" t="s">
        <v>99</v>
      </c>
      <c r="D3602" s="15" t="s">
        <v>111</v>
      </c>
      <c r="E3602" s="15" t="s">
        <v>101</v>
      </c>
      <c r="F3602" s="15">
        <v>7.32</v>
      </c>
      <c r="G3602" s="15">
        <v>919.8</v>
      </c>
      <c r="H3602" s="15">
        <v>27.7</v>
      </c>
      <c r="I3602" s="15">
        <v>74.7</v>
      </c>
      <c r="J3602" s="15">
        <v>5.6</v>
      </c>
      <c r="K3602" s="15">
        <v>6.87</v>
      </c>
      <c r="L3602" s="15">
        <v>27</v>
      </c>
      <c r="M3602" s="15">
        <v>129.5</v>
      </c>
      <c r="N3602" s="15">
        <v>62.3</v>
      </c>
      <c r="O3602" s="15">
        <v>47.9</v>
      </c>
      <c r="P3602" s="15" t="s">
        <v>107</v>
      </c>
      <c r="Q3602" s="15">
        <v>152.1</v>
      </c>
      <c r="R3602" s="15">
        <v>4.18</v>
      </c>
      <c r="S3602" s="15">
        <v>0.93</v>
      </c>
      <c r="T3602" s="15">
        <v>1.54</v>
      </c>
      <c r="U3602" s="15">
        <v>11.27</v>
      </c>
      <c r="V3602" s="15">
        <v>76876</v>
      </c>
      <c r="W3602" s="15">
        <v>462332</v>
      </c>
      <c r="X3602" s="15">
        <v>866393</v>
      </c>
      <c r="Y3602" s="15">
        <v>404061</v>
      </c>
      <c r="Z3602" s="15">
        <v>3345</v>
      </c>
      <c r="AA3602" s="15">
        <v>3.3690000000000002</v>
      </c>
      <c r="AB3602" s="15">
        <v>60.9</v>
      </c>
    </row>
    <row r="3603" spans="1:28" ht="15" customHeight="1" x14ac:dyDescent="0.3">
      <c r="A3603" s="15" t="s">
        <v>3731</v>
      </c>
      <c r="B3603" s="15" t="s">
        <v>146</v>
      </c>
      <c r="C3603" s="15" t="s">
        <v>110</v>
      </c>
      <c r="D3603" s="15" t="s">
        <v>144</v>
      </c>
      <c r="E3603" s="15" t="s">
        <v>101</v>
      </c>
      <c r="F3603" s="15">
        <v>9.01</v>
      </c>
      <c r="G3603" s="15">
        <v>841.6</v>
      </c>
      <c r="H3603" s="15">
        <v>32.1</v>
      </c>
      <c r="I3603" s="15">
        <v>59.2</v>
      </c>
      <c r="J3603" s="15">
        <v>6.8</v>
      </c>
      <c r="K3603" s="15">
        <v>7.07</v>
      </c>
      <c r="L3603" s="15">
        <v>34.299999999999997</v>
      </c>
      <c r="M3603" s="15">
        <v>143.6</v>
      </c>
      <c r="N3603" s="15">
        <v>90.1</v>
      </c>
      <c r="O3603" s="15">
        <v>109.1</v>
      </c>
      <c r="P3603" s="15" t="s">
        <v>127</v>
      </c>
      <c r="Q3603" s="15">
        <v>255</v>
      </c>
      <c r="R3603" s="15">
        <v>4.7699999999999996</v>
      </c>
      <c r="S3603" s="15">
        <v>0.67</v>
      </c>
      <c r="T3603" s="15">
        <v>1.52</v>
      </c>
      <c r="U3603" s="15">
        <v>13.7</v>
      </c>
      <c r="V3603" s="15">
        <v>67986</v>
      </c>
      <c r="W3603" s="15">
        <v>654168</v>
      </c>
      <c r="X3603" s="15">
        <v>931408</v>
      </c>
      <c r="Y3603" s="15">
        <v>277240</v>
      </c>
      <c r="Z3603" s="15">
        <v>4726</v>
      </c>
      <c r="AA3603" s="15">
        <v>2.899</v>
      </c>
      <c r="AB3603" s="15">
        <v>56.9</v>
      </c>
    </row>
    <row r="3604" spans="1:28" ht="15" customHeight="1" x14ac:dyDescent="0.3">
      <c r="A3604" s="15" t="s">
        <v>3732</v>
      </c>
      <c r="B3604" s="15" t="s">
        <v>104</v>
      </c>
      <c r="C3604" s="15" t="s">
        <v>119</v>
      </c>
      <c r="D3604" s="15" t="s">
        <v>115</v>
      </c>
      <c r="E3604" s="15" t="s">
        <v>101</v>
      </c>
      <c r="F3604" s="15">
        <v>7.26</v>
      </c>
      <c r="G3604" s="15">
        <v>830.3</v>
      </c>
      <c r="H3604" s="15">
        <v>30.3</v>
      </c>
      <c r="I3604" s="15">
        <v>84.5</v>
      </c>
      <c r="J3604" s="15">
        <v>6.1</v>
      </c>
      <c r="K3604" s="15">
        <v>6.81</v>
      </c>
      <c r="L3604" s="15">
        <v>30.1</v>
      </c>
      <c r="M3604" s="15">
        <v>83.1</v>
      </c>
      <c r="N3604" s="15">
        <v>64</v>
      </c>
      <c r="O3604" s="15">
        <v>123.8</v>
      </c>
      <c r="P3604" s="15" t="s">
        <v>116</v>
      </c>
      <c r="Q3604" s="15">
        <v>280.3</v>
      </c>
      <c r="R3604" s="15">
        <v>3.13</v>
      </c>
      <c r="S3604" s="15">
        <v>0.7</v>
      </c>
      <c r="T3604" s="15">
        <v>3.93</v>
      </c>
      <c r="U3604" s="15">
        <v>28.53</v>
      </c>
      <c r="V3604" s="15">
        <v>20400</v>
      </c>
      <c r="W3604" s="15">
        <v>543394</v>
      </c>
      <c r="X3604" s="15">
        <v>582012</v>
      </c>
      <c r="Y3604" s="15">
        <v>38618</v>
      </c>
      <c r="Z3604" s="15">
        <v>7092</v>
      </c>
      <c r="AA3604" s="15">
        <v>4.0229999999999997</v>
      </c>
      <c r="AB3604" s="15">
        <v>77.2</v>
      </c>
    </row>
    <row r="3605" spans="1:28" ht="15" customHeight="1" x14ac:dyDescent="0.3">
      <c r="A3605" s="15" t="s">
        <v>3733</v>
      </c>
      <c r="B3605" s="15" t="s">
        <v>98</v>
      </c>
      <c r="C3605" s="15" t="s">
        <v>105</v>
      </c>
      <c r="D3605" s="15" t="s">
        <v>130</v>
      </c>
      <c r="E3605" s="15" t="s">
        <v>120</v>
      </c>
      <c r="F3605" s="15">
        <v>11.78</v>
      </c>
      <c r="G3605" s="15">
        <v>465</v>
      </c>
      <c r="H3605" s="15">
        <v>31.1</v>
      </c>
      <c r="I3605" s="15">
        <v>62.6</v>
      </c>
      <c r="J3605" s="15">
        <v>7.1</v>
      </c>
      <c r="K3605" s="15">
        <v>7.18</v>
      </c>
      <c r="L3605" s="15">
        <v>23</v>
      </c>
      <c r="M3605" s="15">
        <v>159</v>
      </c>
      <c r="N3605" s="15">
        <v>53.8</v>
      </c>
      <c r="O3605" s="15">
        <v>121.7</v>
      </c>
      <c r="P3605" s="15" t="s">
        <v>102</v>
      </c>
      <c r="Q3605" s="15">
        <v>162.1</v>
      </c>
      <c r="R3605" s="15">
        <v>5.8</v>
      </c>
      <c r="S3605" s="15">
        <v>0.71</v>
      </c>
      <c r="T3605" s="15">
        <v>1.32</v>
      </c>
      <c r="U3605" s="15">
        <v>15.55</v>
      </c>
      <c r="V3605" s="15">
        <v>71271</v>
      </c>
      <c r="W3605" s="15">
        <v>860365</v>
      </c>
      <c r="X3605" s="15">
        <v>1108264</v>
      </c>
      <c r="Y3605" s="15">
        <v>247899</v>
      </c>
      <c r="Z3605" s="15">
        <v>7120</v>
      </c>
      <c r="AA3605" s="15">
        <v>2.1840000000000002</v>
      </c>
      <c r="AB3605" s="15">
        <v>37.799999999999997</v>
      </c>
    </row>
    <row r="3606" spans="1:28" ht="15" customHeight="1" x14ac:dyDescent="0.3">
      <c r="A3606" s="15" t="s">
        <v>3734</v>
      </c>
      <c r="B3606" s="15" t="s">
        <v>146</v>
      </c>
      <c r="C3606" s="15" t="s">
        <v>152</v>
      </c>
      <c r="D3606" s="15" t="s">
        <v>100</v>
      </c>
      <c r="E3606" s="15" t="s">
        <v>101</v>
      </c>
      <c r="F3606" s="15">
        <v>8.9600000000000009</v>
      </c>
      <c r="G3606" s="15">
        <v>1063.0999999999999</v>
      </c>
      <c r="H3606" s="15">
        <v>26.5</v>
      </c>
      <c r="I3606" s="15">
        <v>71.400000000000006</v>
      </c>
      <c r="J3606" s="15">
        <v>6.9</v>
      </c>
      <c r="K3606" s="15">
        <v>7.25</v>
      </c>
      <c r="L3606" s="15">
        <v>29.3</v>
      </c>
      <c r="M3606" s="15">
        <v>104.2</v>
      </c>
      <c r="N3606" s="15">
        <v>30.7</v>
      </c>
      <c r="O3606" s="15">
        <v>87.4</v>
      </c>
      <c r="P3606" s="15" t="s">
        <v>107</v>
      </c>
      <c r="Q3606" s="15">
        <v>116.9</v>
      </c>
      <c r="R3606" s="15">
        <v>8.65</v>
      </c>
      <c r="S3606" s="15">
        <v>0.82</v>
      </c>
      <c r="T3606" s="15">
        <v>1.79</v>
      </c>
      <c r="U3606" s="15">
        <v>16.04</v>
      </c>
      <c r="V3606" s="15">
        <v>22573</v>
      </c>
      <c r="W3606" s="15">
        <v>670876</v>
      </c>
      <c r="X3606" s="15">
        <v>362071</v>
      </c>
      <c r="Y3606" s="15">
        <v>-308805</v>
      </c>
      <c r="Z3606" s="15">
        <v>6126</v>
      </c>
      <c r="AA3606" s="15">
        <v>2.6179999999999999</v>
      </c>
      <c r="AB3606" s="15">
        <v>53</v>
      </c>
    </row>
    <row r="3607" spans="1:28" ht="15" customHeight="1" x14ac:dyDescent="0.3">
      <c r="A3607" s="15" t="s">
        <v>3735</v>
      </c>
      <c r="B3607" s="15" t="s">
        <v>109</v>
      </c>
      <c r="C3607" s="15" t="s">
        <v>114</v>
      </c>
      <c r="D3607" s="15" t="s">
        <v>106</v>
      </c>
      <c r="E3607" s="15" t="s">
        <v>112</v>
      </c>
      <c r="F3607" s="15">
        <v>10.54</v>
      </c>
      <c r="G3607" s="15">
        <v>343.4</v>
      </c>
      <c r="H3607" s="15">
        <v>22.4</v>
      </c>
      <c r="I3607" s="15">
        <v>64.8</v>
      </c>
      <c r="J3607" s="15">
        <v>7.7</v>
      </c>
      <c r="K3607" s="15">
        <v>7.06</v>
      </c>
      <c r="L3607" s="15">
        <v>17.2</v>
      </c>
      <c r="M3607" s="15">
        <v>101.1</v>
      </c>
      <c r="N3607" s="15">
        <v>61.7</v>
      </c>
      <c r="O3607" s="15">
        <v>107</v>
      </c>
      <c r="P3607" s="15" t="s">
        <v>102</v>
      </c>
      <c r="Q3607" s="15">
        <v>218.4</v>
      </c>
      <c r="R3607" s="15">
        <v>3.3</v>
      </c>
      <c r="S3607" s="15">
        <v>0.79</v>
      </c>
      <c r="T3607" s="15">
        <v>2.69</v>
      </c>
      <c r="U3607" s="15">
        <v>28.35</v>
      </c>
      <c r="V3607" s="15">
        <v>21596</v>
      </c>
      <c r="W3607" s="15">
        <v>823511</v>
      </c>
      <c r="X3607" s="15">
        <v>612247</v>
      </c>
      <c r="Y3607" s="15">
        <v>-211264</v>
      </c>
      <c r="Z3607" s="15">
        <v>4875</v>
      </c>
      <c r="AA3607" s="15">
        <v>5.8150000000000004</v>
      </c>
      <c r="AB3607" s="15">
        <v>36.200000000000003</v>
      </c>
    </row>
    <row r="3608" spans="1:28" ht="15" customHeight="1" x14ac:dyDescent="0.3">
      <c r="A3608" s="15" t="s">
        <v>3736</v>
      </c>
      <c r="B3608" s="15" t="s">
        <v>126</v>
      </c>
      <c r="C3608" s="15" t="s">
        <v>114</v>
      </c>
      <c r="D3608" s="15" t="s">
        <v>111</v>
      </c>
      <c r="E3608" s="15" t="s">
        <v>101</v>
      </c>
      <c r="F3608" s="15">
        <v>12.29</v>
      </c>
      <c r="G3608" s="15">
        <v>922.7</v>
      </c>
      <c r="H3608" s="15">
        <v>28.6</v>
      </c>
      <c r="I3608" s="15">
        <v>71.599999999999994</v>
      </c>
      <c r="J3608" s="15">
        <v>7.2</v>
      </c>
      <c r="K3608" s="15">
        <v>6.8</v>
      </c>
      <c r="L3608" s="15">
        <v>28.7</v>
      </c>
      <c r="M3608" s="15">
        <v>108.4</v>
      </c>
      <c r="N3608" s="15">
        <v>51.9</v>
      </c>
      <c r="O3608" s="15">
        <v>81.7</v>
      </c>
      <c r="P3608" s="15" t="s">
        <v>116</v>
      </c>
      <c r="Q3608" s="15">
        <v>135.6</v>
      </c>
      <c r="R3608" s="15">
        <v>5.31</v>
      </c>
      <c r="S3608" s="15">
        <v>0.74</v>
      </c>
      <c r="T3608" s="15">
        <v>1.31</v>
      </c>
      <c r="U3608" s="15">
        <v>16.100000000000001</v>
      </c>
      <c r="V3608" s="15">
        <v>75387</v>
      </c>
      <c r="W3608" s="15">
        <v>771535</v>
      </c>
      <c r="X3608" s="15">
        <v>1213731</v>
      </c>
      <c r="Y3608" s="15">
        <v>442196</v>
      </c>
      <c r="Z3608" s="15">
        <v>2293</v>
      </c>
      <c r="AA3608" s="15">
        <v>7.0209999999999999</v>
      </c>
      <c r="AB3608" s="15">
        <v>61.1</v>
      </c>
    </row>
    <row r="3609" spans="1:28" ht="15" customHeight="1" x14ac:dyDescent="0.3">
      <c r="A3609" s="15" t="s">
        <v>3737</v>
      </c>
      <c r="B3609" s="15" t="s">
        <v>146</v>
      </c>
      <c r="C3609" s="15" t="s">
        <v>152</v>
      </c>
      <c r="D3609" s="15" t="s">
        <v>100</v>
      </c>
      <c r="E3609" s="15" t="s">
        <v>101</v>
      </c>
      <c r="F3609" s="15">
        <v>1.02</v>
      </c>
      <c r="G3609" s="15">
        <v>939.4</v>
      </c>
      <c r="H3609" s="15">
        <v>29.4</v>
      </c>
      <c r="I3609" s="15">
        <v>69.3</v>
      </c>
      <c r="J3609" s="15">
        <v>8.1999999999999993</v>
      </c>
      <c r="K3609" s="15">
        <v>7.19</v>
      </c>
      <c r="L3609" s="15">
        <v>31</v>
      </c>
      <c r="M3609" s="15">
        <v>148.4</v>
      </c>
      <c r="N3609" s="15">
        <v>55.1</v>
      </c>
      <c r="O3609" s="15">
        <v>82.3</v>
      </c>
      <c r="P3609" s="15" t="s">
        <v>107</v>
      </c>
      <c r="Q3609" s="15">
        <v>225.2</v>
      </c>
      <c r="R3609" s="15">
        <v>3.79</v>
      </c>
      <c r="S3609" s="15">
        <v>0.95</v>
      </c>
      <c r="T3609" s="15">
        <v>2.27</v>
      </c>
      <c r="U3609" s="15">
        <v>2.3199999999999998</v>
      </c>
      <c r="V3609" s="15">
        <v>17667</v>
      </c>
      <c r="W3609" s="15">
        <v>65729</v>
      </c>
      <c r="X3609" s="15">
        <v>40987</v>
      </c>
      <c r="Y3609" s="15">
        <v>-24742</v>
      </c>
      <c r="Z3609" s="15">
        <v>732</v>
      </c>
      <c r="AA3609" s="15">
        <v>3.169</v>
      </c>
      <c r="AB3609" s="15">
        <v>55.1</v>
      </c>
    </row>
    <row r="3610" spans="1:28" ht="15" customHeight="1" x14ac:dyDescent="0.3">
      <c r="A3610" s="15" t="s">
        <v>3738</v>
      </c>
      <c r="B3610" s="15" t="s">
        <v>122</v>
      </c>
      <c r="C3610" s="15" t="s">
        <v>119</v>
      </c>
      <c r="D3610" s="15" t="s">
        <v>100</v>
      </c>
      <c r="E3610" s="15" t="s">
        <v>112</v>
      </c>
      <c r="F3610" s="15">
        <v>5.57</v>
      </c>
      <c r="G3610" s="15">
        <v>1046.8</v>
      </c>
      <c r="H3610" s="15">
        <v>23.4</v>
      </c>
      <c r="I3610" s="15">
        <v>50.6</v>
      </c>
      <c r="J3610" s="15">
        <v>8.5</v>
      </c>
      <c r="K3610" s="15">
        <v>5.84</v>
      </c>
      <c r="L3610" s="15">
        <v>21.5</v>
      </c>
      <c r="M3610" s="15">
        <v>131.9</v>
      </c>
      <c r="N3610" s="15">
        <v>72.099999999999994</v>
      </c>
      <c r="O3610" s="15">
        <v>137.80000000000001</v>
      </c>
      <c r="P3610" s="15" t="s">
        <v>107</v>
      </c>
      <c r="Q3610" s="15">
        <v>75.400000000000006</v>
      </c>
      <c r="R3610" s="15">
        <v>5.61</v>
      </c>
      <c r="S3610" s="15">
        <v>0.74</v>
      </c>
      <c r="T3610" s="15">
        <v>1.01</v>
      </c>
      <c r="U3610" s="15">
        <v>5.63</v>
      </c>
      <c r="V3610" s="15">
        <v>23064</v>
      </c>
      <c r="W3610" s="15">
        <v>286155</v>
      </c>
      <c r="X3610" s="15">
        <v>129850</v>
      </c>
      <c r="Y3610" s="15">
        <v>-156305</v>
      </c>
      <c r="Z3610" s="15">
        <v>3793</v>
      </c>
      <c r="AA3610" s="15">
        <v>1.484</v>
      </c>
      <c r="AB3610" s="15">
        <v>60.5</v>
      </c>
    </row>
    <row r="3611" spans="1:28" ht="15" customHeight="1" x14ac:dyDescent="0.3">
      <c r="A3611" s="15" t="s">
        <v>3739</v>
      </c>
      <c r="B3611" s="15" t="s">
        <v>118</v>
      </c>
      <c r="C3611" s="15" t="s">
        <v>114</v>
      </c>
      <c r="D3611" s="15" t="s">
        <v>111</v>
      </c>
      <c r="E3611" s="15" t="s">
        <v>112</v>
      </c>
      <c r="F3611" s="15">
        <v>12.48</v>
      </c>
      <c r="G3611" s="15">
        <v>512.79999999999995</v>
      </c>
      <c r="H3611" s="15">
        <v>22.8</v>
      </c>
      <c r="I3611" s="15">
        <v>53.6</v>
      </c>
      <c r="J3611" s="15">
        <v>7.2</v>
      </c>
      <c r="K3611" s="15">
        <v>6.51</v>
      </c>
      <c r="L3611" s="15">
        <v>25.1</v>
      </c>
      <c r="M3611" s="15">
        <v>110.1</v>
      </c>
      <c r="N3611" s="15">
        <v>70.3</v>
      </c>
      <c r="O3611" s="15">
        <v>111.6</v>
      </c>
      <c r="P3611" s="15" t="s">
        <v>102</v>
      </c>
      <c r="Q3611" s="15">
        <v>200.1</v>
      </c>
      <c r="R3611" s="15">
        <v>4.4800000000000004</v>
      </c>
      <c r="S3611" s="15">
        <v>0.74</v>
      </c>
      <c r="T3611" s="15">
        <v>1.24</v>
      </c>
      <c r="U3611" s="15">
        <v>15.48</v>
      </c>
      <c r="V3611" s="15">
        <v>73482</v>
      </c>
      <c r="W3611" s="15">
        <v>872263</v>
      </c>
      <c r="X3611" s="15">
        <v>1137501</v>
      </c>
      <c r="Y3611" s="15">
        <v>265238</v>
      </c>
      <c r="Z3611" s="15">
        <v>4793</v>
      </c>
      <c r="AA3611" s="15">
        <v>3.23</v>
      </c>
      <c r="AB3611" s="15">
        <v>44.5</v>
      </c>
    </row>
    <row r="3612" spans="1:28" ht="15" customHeight="1" x14ac:dyDescent="0.3">
      <c r="A3612" s="15" t="s">
        <v>3740</v>
      </c>
      <c r="B3612" s="15" t="s">
        <v>118</v>
      </c>
      <c r="C3612" s="15" t="s">
        <v>119</v>
      </c>
      <c r="D3612" s="15" t="s">
        <v>106</v>
      </c>
      <c r="E3612" s="15" t="s">
        <v>112</v>
      </c>
      <c r="F3612" s="15">
        <v>12.67</v>
      </c>
      <c r="G3612" s="15">
        <v>468.8</v>
      </c>
      <c r="H3612" s="15">
        <v>24.3</v>
      </c>
      <c r="I3612" s="15">
        <v>51.9</v>
      </c>
      <c r="J3612" s="15">
        <v>6.2</v>
      </c>
      <c r="K3612" s="15">
        <v>7.49</v>
      </c>
      <c r="L3612" s="15">
        <v>22</v>
      </c>
      <c r="M3612" s="15">
        <v>105.2</v>
      </c>
      <c r="N3612" s="15">
        <v>59.8</v>
      </c>
      <c r="O3612" s="15">
        <v>105.3</v>
      </c>
      <c r="P3612" s="15" t="s">
        <v>127</v>
      </c>
      <c r="Q3612" s="15">
        <v>151.5</v>
      </c>
      <c r="R3612" s="15">
        <v>2.77</v>
      </c>
      <c r="S3612" s="15">
        <v>0.81</v>
      </c>
      <c r="T3612" s="15">
        <v>1.64</v>
      </c>
      <c r="U3612" s="15">
        <v>20.78</v>
      </c>
      <c r="V3612" s="15">
        <v>18763</v>
      </c>
      <c r="W3612" s="15">
        <v>641815</v>
      </c>
      <c r="X3612" s="15">
        <v>389895</v>
      </c>
      <c r="Y3612" s="15">
        <v>-251920</v>
      </c>
      <c r="Z3612" s="15">
        <v>8035</v>
      </c>
      <c r="AA3612" s="15">
        <v>2.5859999999999999</v>
      </c>
      <c r="AB3612" s="15">
        <v>52.2</v>
      </c>
    </row>
    <row r="3613" spans="1:28" ht="15" customHeight="1" x14ac:dyDescent="0.3">
      <c r="A3613" s="15" t="s">
        <v>3741</v>
      </c>
      <c r="B3613" s="15" t="s">
        <v>118</v>
      </c>
      <c r="C3613" s="15" t="s">
        <v>99</v>
      </c>
      <c r="D3613" s="15" t="s">
        <v>130</v>
      </c>
      <c r="E3613" s="15" t="s">
        <v>112</v>
      </c>
      <c r="F3613" s="15">
        <v>14.41</v>
      </c>
      <c r="G3613" s="15">
        <v>519.20000000000005</v>
      </c>
      <c r="H3613" s="15">
        <v>25.1</v>
      </c>
      <c r="I3613" s="15">
        <v>40.5</v>
      </c>
      <c r="J3613" s="15">
        <v>8.6999999999999993</v>
      </c>
      <c r="K3613" s="15">
        <v>6.28</v>
      </c>
      <c r="L3613" s="15">
        <v>28.7</v>
      </c>
      <c r="M3613" s="15">
        <v>126.7</v>
      </c>
      <c r="N3613" s="15">
        <v>40.9</v>
      </c>
      <c r="O3613" s="15">
        <v>100</v>
      </c>
      <c r="P3613" s="15" t="s">
        <v>116</v>
      </c>
      <c r="Q3613" s="15">
        <v>256.89999999999998</v>
      </c>
      <c r="R3613" s="15">
        <v>4.1900000000000004</v>
      </c>
      <c r="S3613" s="15">
        <v>0.96</v>
      </c>
      <c r="T3613" s="15">
        <v>0.98</v>
      </c>
      <c r="U3613" s="15">
        <v>14.12</v>
      </c>
      <c r="V3613" s="15">
        <v>62305</v>
      </c>
      <c r="W3613" s="15">
        <v>999668</v>
      </c>
      <c r="X3613" s="15">
        <v>879747</v>
      </c>
      <c r="Y3613" s="15">
        <v>-119921</v>
      </c>
      <c r="Z3613" s="15">
        <v>5368</v>
      </c>
      <c r="AA3613" s="15">
        <v>2.63</v>
      </c>
      <c r="AB3613" s="15">
        <v>35.200000000000003</v>
      </c>
    </row>
    <row r="3614" spans="1:28" ht="15" customHeight="1" x14ac:dyDescent="0.3">
      <c r="A3614" s="15" t="s">
        <v>3742</v>
      </c>
      <c r="B3614" s="15" t="s">
        <v>118</v>
      </c>
      <c r="C3614" s="15" t="s">
        <v>110</v>
      </c>
      <c r="D3614" s="15" t="s">
        <v>115</v>
      </c>
      <c r="E3614" s="15" t="s">
        <v>101</v>
      </c>
      <c r="F3614" s="15">
        <v>10.66</v>
      </c>
      <c r="G3614" s="15">
        <v>1013.7</v>
      </c>
      <c r="H3614" s="15">
        <v>23.5</v>
      </c>
      <c r="I3614" s="15">
        <v>82.4</v>
      </c>
      <c r="J3614" s="15">
        <v>6.9</v>
      </c>
      <c r="K3614" s="15">
        <v>6.9</v>
      </c>
      <c r="L3614" s="15">
        <v>35.200000000000003</v>
      </c>
      <c r="M3614" s="15">
        <v>78.7</v>
      </c>
      <c r="N3614" s="15">
        <v>54.1</v>
      </c>
      <c r="O3614" s="15">
        <v>126.6</v>
      </c>
      <c r="P3614" s="15" t="s">
        <v>102</v>
      </c>
      <c r="Q3614" s="15">
        <v>250.3</v>
      </c>
      <c r="R3614" s="15">
        <v>6.28</v>
      </c>
      <c r="S3614" s="15">
        <v>0.69</v>
      </c>
      <c r="T3614" s="15">
        <v>3.79</v>
      </c>
      <c r="U3614" s="15">
        <v>40.4</v>
      </c>
      <c r="V3614" s="15">
        <v>21488</v>
      </c>
      <c r="W3614" s="15">
        <v>732865</v>
      </c>
      <c r="X3614" s="15">
        <v>868115</v>
      </c>
      <c r="Y3614" s="15">
        <v>135250</v>
      </c>
      <c r="Z3614" s="15">
        <v>14066</v>
      </c>
      <c r="AA3614" s="15">
        <v>2.8719999999999999</v>
      </c>
      <c r="AB3614" s="15">
        <v>45.6</v>
      </c>
    </row>
    <row r="3615" spans="1:28" ht="15" customHeight="1" x14ac:dyDescent="0.3">
      <c r="A3615" s="15" t="s">
        <v>3743</v>
      </c>
      <c r="B3615" s="15" t="s">
        <v>146</v>
      </c>
      <c r="C3615" s="15" t="s">
        <v>134</v>
      </c>
      <c r="D3615" s="15" t="s">
        <v>106</v>
      </c>
      <c r="E3615" s="15" t="s">
        <v>120</v>
      </c>
      <c r="F3615" s="15">
        <v>11.61</v>
      </c>
      <c r="G3615" s="15">
        <v>172.8</v>
      </c>
      <c r="H3615" s="15">
        <v>29.7</v>
      </c>
      <c r="I3615" s="15">
        <v>58.3</v>
      </c>
      <c r="J3615" s="15">
        <v>8.3000000000000007</v>
      </c>
      <c r="K3615" s="15">
        <v>7.21</v>
      </c>
      <c r="L3615" s="15">
        <v>18</v>
      </c>
      <c r="M3615" s="15">
        <v>135</v>
      </c>
      <c r="N3615" s="15">
        <v>71.7</v>
      </c>
      <c r="O3615" s="15">
        <v>100</v>
      </c>
      <c r="P3615" s="15" t="s">
        <v>116</v>
      </c>
      <c r="Q3615" s="15">
        <v>141.5</v>
      </c>
      <c r="R3615" s="15">
        <v>4.55</v>
      </c>
      <c r="S3615" s="15">
        <v>0.86</v>
      </c>
      <c r="T3615" s="15">
        <v>1.55</v>
      </c>
      <c r="U3615" s="15">
        <v>18</v>
      </c>
      <c r="V3615" s="15">
        <v>18604</v>
      </c>
      <c r="W3615" s="15">
        <v>735965</v>
      </c>
      <c r="X3615" s="15">
        <v>334872</v>
      </c>
      <c r="Y3615" s="15">
        <v>-401093</v>
      </c>
      <c r="Z3615" s="15">
        <v>4025</v>
      </c>
      <c r="AA3615" s="15">
        <v>4.4720000000000004</v>
      </c>
      <c r="AB3615" s="15">
        <v>47.5</v>
      </c>
    </row>
    <row r="3616" spans="1:28" ht="15" customHeight="1" x14ac:dyDescent="0.3">
      <c r="A3616" s="15" t="s">
        <v>3744</v>
      </c>
      <c r="B3616" s="15" t="s">
        <v>137</v>
      </c>
      <c r="C3616" s="15" t="s">
        <v>119</v>
      </c>
      <c r="D3616" s="15" t="s">
        <v>144</v>
      </c>
      <c r="E3616" s="15" t="s">
        <v>112</v>
      </c>
      <c r="F3616" s="15">
        <v>3.38</v>
      </c>
      <c r="G3616" s="15">
        <v>354.4</v>
      </c>
      <c r="H3616" s="15">
        <v>22.3</v>
      </c>
      <c r="I3616" s="15">
        <v>78.8</v>
      </c>
      <c r="J3616" s="15">
        <v>5.5</v>
      </c>
      <c r="K3616" s="15">
        <v>6.79</v>
      </c>
      <c r="L3616" s="15">
        <v>31.5</v>
      </c>
      <c r="M3616" s="15">
        <v>132</v>
      </c>
      <c r="N3616" s="15">
        <v>62.9</v>
      </c>
      <c r="O3616" s="15">
        <v>50.2</v>
      </c>
      <c r="P3616" s="15" t="s">
        <v>107</v>
      </c>
      <c r="Q3616" s="15">
        <v>109.6</v>
      </c>
      <c r="R3616" s="15">
        <v>0.64</v>
      </c>
      <c r="S3616" s="15">
        <v>0.78</v>
      </c>
      <c r="T3616" s="15">
        <v>1.37</v>
      </c>
      <c r="U3616" s="15">
        <v>4.63</v>
      </c>
      <c r="V3616" s="15">
        <v>53498</v>
      </c>
      <c r="W3616" s="15">
        <v>157237</v>
      </c>
      <c r="X3616" s="15">
        <v>247696</v>
      </c>
      <c r="Y3616" s="15">
        <v>90459</v>
      </c>
      <c r="Z3616" s="15">
        <v>2317</v>
      </c>
      <c r="AA3616" s="15">
        <v>1.998</v>
      </c>
      <c r="AB3616" s="15">
        <v>57.8</v>
      </c>
    </row>
    <row r="3617" spans="1:28" ht="15" customHeight="1" x14ac:dyDescent="0.3">
      <c r="A3617" s="15" t="s">
        <v>3745</v>
      </c>
      <c r="B3617" s="15" t="s">
        <v>109</v>
      </c>
      <c r="C3617" s="15" t="s">
        <v>99</v>
      </c>
      <c r="D3617" s="15" t="s">
        <v>132</v>
      </c>
      <c r="E3617" s="15" t="s">
        <v>112</v>
      </c>
      <c r="F3617" s="15">
        <v>2.95</v>
      </c>
      <c r="G3617" s="15">
        <v>577.29999999999995</v>
      </c>
      <c r="H3617" s="15">
        <v>21.2</v>
      </c>
      <c r="I3617" s="15">
        <v>54.8</v>
      </c>
      <c r="J3617" s="15">
        <v>7.6</v>
      </c>
      <c r="K3617" s="15">
        <v>7.14</v>
      </c>
      <c r="L3617" s="15">
        <v>24.7</v>
      </c>
      <c r="M3617" s="15">
        <v>179.2</v>
      </c>
      <c r="N3617" s="15">
        <v>63.8</v>
      </c>
      <c r="O3617" s="15">
        <v>59.9</v>
      </c>
      <c r="P3617" s="15" t="s">
        <v>116</v>
      </c>
      <c r="Q3617" s="15">
        <v>176.8</v>
      </c>
      <c r="R3617" s="15">
        <v>5.88</v>
      </c>
      <c r="S3617" s="15">
        <v>0.74</v>
      </c>
      <c r="T3617" s="15">
        <v>1.62</v>
      </c>
      <c r="U3617" s="15">
        <v>4.78</v>
      </c>
      <c r="V3617" s="15">
        <v>128978</v>
      </c>
      <c r="W3617" s="15">
        <v>181463</v>
      </c>
      <c r="X3617" s="15">
        <v>616515</v>
      </c>
      <c r="Y3617" s="15">
        <v>435052</v>
      </c>
      <c r="Z3617" s="15">
        <v>862</v>
      </c>
      <c r="AA3617" s="15">
        <v>5.5449999999999999</v>
      </c>
      <c r="AB3617" s="15">
        <v>38.799999999999997</v>
      </c>
    </row>
    <row r="3618" spans="1:28" ht="15" customHeight="1" x14ac:dyDescent="0.3">
      <c r="A3618" s="15" t="s">
        <v>3746</v>
      </c>
      <c r="B3618" s="15" t="s">
        <v>146</v>
      </c>
      <c r="C3618" s="15" t="s">
        <v>123</v>
      </c>
      <c r="D3618" s="15" t="s">
        <v>132</v>
      </c>
      <c r="E3618" s="15" t="s">
        <v>101</v>
      </c>
      <c r="F3618" s="15">
        <v>3.91</v>
      </c>
      <c r="G3618" s="15">
        <v>826.6</v>
      </c>
      <c r="H3618" s="15">
        <v>34</v>
      </c>
      <c r="I3618" s="15">
        <v>81.900000000000006</v>
      </c>
      <c r="J3618" s="15">
        <v>6.7</v>
      </c>
      <c r="K3618" s="15">
        <v>7.24</v>
      </c>
      <c r="L3618" s="15">
        <v>33.4</v>
      </c>
      <c r="M3618" s="15">
        <v>122.5</v>
      </c>
      <c r="N3618" s="15">
        <v>71.2</v>
      </c>
      <c r="O3618" s="15">
        <v>122.4</v>
      </c>
      <c r="P3618" s="15" t="s">
        <v>102</v>
      </c>
      <c r="Q3618" s="15">
        <v>123.4</v>
      </c>
      <c r="R3618" s="15">
        <v>2.84</v>
      </c>
      <c r="S3618" s="15">
        <v>0.94</v>
      </c>
      <c r="T3618" s="15">
        <v>1.6</v>
      </c>
      <c r="U3618" s="15">
        <v>6.26</v>
      </c>
      <c r="V3618" s="15">
        <v>105826</v>
      </c>
      <c r="W3618" s="15">
        <v>192748</v>
      </c>
      <c r="X3618" s="15">
        <v>662471</v>
      </c>
      <c r="Y3618" s="15">
        <v>469723</v>
      </c>
      <c r="Z3618" s="15">
        <v>2047</v>
      </c>
      <c r="AA3618" s="15">
        <v>3.0579999999999998</v>
      </c>
      <c r="AB3618" s="15">
        <v>63</v>
      </c>
    </row>
    <row r="3619" spans="1:28" ht="15" customHeight="1" x14ac:dyDescent="0.3">
      <c r="A3619" s="15" t="s">
        <v>3747</v>
      </c>
      <c r="B3619" s="15" t="s">
        <v>98</v>
      </c>
      <c r="C3619" s="15" t="s">
        <v>119</v>
      </c>
      <c r="D3619" s="15" t="s">
        <v>100</v>
      </c>
      <c r="E3619" s="15" t="s">
        <v>112</v>
      </c>
      <c r="F3619" s="15">
        <v>7.87</v>
      </c>
      <c r="G3619" s="15">
        <v>442.4</v>
      </c>
      <c r="H3619" s="15">
        <v>21.3</v>
      </c>
      <c r="I3619" s="15">
        <v>64.400000000000006</v>
      </c>
      <c r="J3619" s="15">
        <v>7.6</v>
      </c>
      <c r="K3619" s="15">
        <v>6.44</v>
      </c>
      <c r="L3619" s="15">
        <v>26.3</v>
      </c>
      <c r="M3619" s="15">
        <v>86</v>
      </c>
      <c r="N3619" s="15">
        <v>53.4</v>
      </c>
      <c r="O3619" s="15">
        <v>76.599999999999994</v>
      </c>
      <c r="P3619" s="15" t="s">
        <v>116</v>
      </c>
      <c r="Q3619" s="15">
        <v>278.8</v>
      </c>
      <c r="R3619" s="15">
        <v>7.62</v>
      </c>
      <c r="S3619" s="15">
        <v>0.91</v>
      </c>
      <c r="T3619" s="15">
        <v>2.31</v>
      </c>
      <c r="U3619" s="15">
        <v>18.18</v>
      </c>
      <c r="V3619" s="15">
        <v>20456</v>
      </c>
      <c r="W3619" s="15">
        <v>557349</v>
      </c>
      <c r="X3619" s="15">
        <v>371890</v>
      </c>
      <c r="Y3619" s="15">
        <v>-185459</v>
      </c>
      <c r="Z3619" s="15">
        <v>2322</v>
      </c>
      <c r="AA3619" s="15">
        <v>7.8289999999999997</v>
      </c>
      <c r="AB3619" s="15">
        <v>24.6</v>
      </c>
    </row>
    <row r="3620" spans="1:28" ht="15" customHeight="1" x14ac:dyDescent="0.3">
      <c r="A3620" s="15" t="s">
        <v>3748</v>
      </c>
      <c r="B3620" s="15" t="s">
        <v>126</v>
      </c>
      <c r="C3620" s="15" t="s">
        <v>119</v>
      </c>
      <c r="D3620" s="15" t="s">
        <v>106</v>
      </c>
      <c r="E3620" s="15" t="s">
        <v>101</v>
      </c>
      <c r="F3620" s="15">
        <v>14.68</v>
      </c>
      <c r="G3620" s="15">
        <v>939.6</v>
      </c>
      <c r="H3620" s="15">
        <v>30.2</v>
      </c>
      <c r="I3620" s="15">
        <v>63.7</v>
      </c>
      <c r="J3620" s="15">
        <v>4.8</v>
      </c>
      <c r="K3620" s="15">
        <v>6.53</v>
      </c>
      <c r="L3620" s="15">
        <v>32.700000000000003</v>
      </c>
      <c r="M3620" s="15">
        <v>107.3</v>
      </c>
      <c r="N3620" s="15">
        <v>35.4</v>
      </c>
      <c r="O3620" s="15">
        <v>104.2</v>
      </c>
      <c r="P3620" s="15" t="s">
        <v>116</v>
      </c>
      <c r="Q3620" s="15">
        <v>233.3</v>
      </c>
      <c r="R3620" s="15">
        <v>2.44</v>
      </c>
      <c r="S3620" s="15">
        <v>0.95</v>
      </c>
      <c r="T3620" s="15">
        <v>3.03</v>
      </c>
      <c r="U3620" s="15">
        <v>44.48</v>
      </c>
      <c r="V3620" s="15">
        <v>17696</v>
      </c>
      <c r="W3620" s="15">
        <v>971729</v>
      </c>
      <c r="X3620" s="15">
        <v>787118</v>
      </c>
      <c r="Y3620" s="15">
        <v>-184611</v>
      </c>
      <c r="Z3620" s="15">
        <v>5014</v>
      </c>
      <c r="AA3620" s="15">
        <v>8.8710000000000004</v>
      </c>
      <c r="AB3620" s="15">
        <v>69.099999999999994</v>
      </c>
    </row>
    <row r="3621" spans="1:28" ht="15" customHeight="1" x14ac:dyDescent="0.3">
      <c r="A3621" s="15" t="s">
        <v>3749</v>
      </c>
      <c r="B3621" s="15" t="s">
        <v>146</v>
      </c>
      <c r="C3621" s="15" t="s">
        <v>170</v>
      </c>
      <c r="D3621" s="15" t="s">
        <v>130</v>
      </c>
      <c r="E3621" s="15" t="s">
        <v>112</v>
      </c>
      <c r="F3621" s="15">
        <v>13.21</v>
      </c>
      <c r="G3621" s="15">
        <v>260.2</v>
      </c>
      <c r="H3621" s="15">
        <v>20.6</v>
      </c>
      <c r="I3621" s="15">
        <v>59.3</v>
      </c>
      <c r="J3621" s="15">
        <v>9</v>
      </c>
      <c r="K3621" s="15">
        <v>8.1</v>
      </c>
      <c r="L3621" s="15">
        <v>26.7</v>
      </c>
      <c r="M3621" s="15">
        <v>109.6</v>
      </c>
      <c r="N3621" s="15">
        <v>82.1</v>
      </c>
      <c r="O3621" s="15">
        <v>96.6</v>
      </c>
      <c r="P3621" s="15" t="s">
        <v>107</v>
      </c>
      <c r="Q3621" s="15">
        <v>206.6</v>
      </c>
      <c r="R3621" s="15">
        <v>5.39</v>
      </c>
      <c r="S3621" s="15">
        <v>0.92</v>
      </c>
      <c r="T3621" s="15">
        <v>0.3</v>
      </c>
      <c r="U3621" s="15">
        <v>3.96</v>
      </c>
      <c r="V3621" s="15">
        <v>71775</v>
      </c>
      <c r="W3621" s="15">
        <v>909275</v>
      </c>
      <c r="X3621" s="15">
        <v>284229</v>
      </c>
      <c r="Y3621" s="15">
        <v>-625046</v>
      </c>
      <c r="Z3621" s="15">
        <v>11326</v>
      </c>
      <c r="AA3621" s="15">
        <v>0.35</v>
      </c>
      <c r="AB3621" s="15">
        <v>32.5</v>
      </c>
    </row>
    <row r="3622" spans="1:28" ht="15" customHeight="1" x14ac:dyDescent="0.3">
      <c r="A3622" s="15" t="s">
        <v>3750</v>
      </c>
      <c r="B3622" s="15" t="s">
        <v>118</v>
      </c>
      <c r="C3622" s="15" t="s">
        <v>123</v>
      </c>
      <c r="D3622" s="15" t="s">
        <v>132</v>
      </c>
      <c r="E3622" s="15" t="s">
        <v>120</v>
      </c>
      <c r="F3622" s="15">
        <v>7.02</v>
      </c>
      <c r="G3622" s="15">
        <v>122.5</v>
      </c>
      <c r="H3622" s="15">
        <v>34.700000000000003</v>
      </c>
      <c r="I3622" s="15">
        <v>59.9</v>
      </c>
      <c r="J3622" s="15">
        <v>8.9</v>
      </c>
      <c r="K3622" s="15">
        <v>7.5</v>
      </c>
      <c r="L3622" s="15">
        <v>16.3</v>
      </c>
      <c r="M3622" s="15">
        <v>126.1</v>
      </c>
      <c r="N3622" s="15">
        <v>43.7</v>
      </c>
      <c r="O3622" s="15">
        <v>105</v>
      </c>
      <c r="P3622" s="15" t="s">
        <v>107</v>
      </c>
      <c r="Q3622" s="15">
        <v>158.5</v>
      </c>
      <c r="R3622" s="15">
        <v>6.68</v>
      </c>
      <c r="S3622" s="15">
        <v>1</v>
      </c>
      <c r="T3622" s="15">
        <v>0.56000000000000005</v>
      </c>
      <c r="U3622" s="15">
        <v>3.93</v>
      </c>
      <c r="V3622" s="15">
        <v>111575</v>
      </c>
      <c r="W3622" s="15">
        <v>374980</v>
      </c>
      <c r="X3622" s="15">
        <v>438490</v>
      </c>
      <c r="Y3622" s="15">
        <v>63510</v>
      </c>
      <c r="Z3622" s="15">
        <v>5660</v>
      </c>
      <c r="AA3622" s="15">
        <v>0.69399999999999995</v>
      </c>
      <c r="AB3622" s="15">
        <v>47.7</v>
      </c>
    </row>
    <row r="3623" spans="1:28" ht="15" customHeight="1" x14ac:dyDescent="0.3">
      <c r="A3623" s="15" t="s">
        <v>3751</v>
      </c>
      <c r="B3623" s="15" t="s">
        <v>109</v>
      </c>
      <c r="C3623" s="15" t="s">
        <v>105</v>
      </c>
      <c r="D3623" s="15" t="s">
        <v>111</v>
      </c>
      <c r="E3623" s="15" t="s">
        <v>112</v>
      </c>
      <c r="F3623" s="15">
        <v>13.8</v>
      </c>
      <c r="G3623" s="15">
        <v>574.5</v>
      </c>
      <c r="H3623" s="15">
        <v>24.8</v>
      </c>
      <c r="I3623" s="15">
        <v>46.9</v>
      </c>
      <c r="J3623" s="15">
        <v>8.3000000000000007</v>
      </c>
      <c r="K3623" s="15">
        <v>6.74</v>
      </c>
      <c r="L3623" s="15">
        <v>17.2</v>
      </c>
      <c r="M3623" s="15">
        <v>123.7</v>
      </c>
      <c r="N3623" s="15">
        <v>63.1</v>
      </c>
      <c r="O3623" s="15">
        <v>105</v>
      </c>
      <c r="P3623" s="15" t="s">
        <v>102</v>
      </c>
      <c r="Q3623" s="15">
        <v>219.7</v>
      </c>
      <c r="R3623" s="15">
        <v>6.95</v>
      </c>
      <c r="S3623" s="15">
        <v>0.89</v>
      </c>
      <c r="T3623" s="15">
        <v>1.8</v>
      </c>
      <c r="U3623" s="15">
        <v>24.84</v>
      </c>
      <c r="V3623" s="15">
        <v>76600</v>
      </c>
      <c r="W3623" s="15">
        <v>827571</v>
      </c>
      <c r="X3623" s="15">
        <v>1902744</v>
      </c>
      <c r="Y3623" s="15">
        <v>1075173</v>
      </c>
      <c r="Z3623" s="15">
        <v>5221</v>
      </c>
      <c r="AA3623" s="15">
        <v>4.758</v>
      </c>
      <c r="AB3623" s="15">
        <v>28.2</v>
      </c>
    </row>
    <row r="3624" spans="1:28" ht="15" customHeight="1" x14ac:dyDescent="0.3">
      <c r="A3624" s="15" t="s">
        <v>3752</v>
      </c>
      <c r="B3624" s="15" t="s">
        <v>109</v>
      </c>
      <c r="C3624" s="15" t="s">
        <v>152</v>
      </c>
      <c r="D3624" s="15" t="s">
        <v>177</v>
      </c>
      <c r="E3624" s="15" t="s">
        <v>101</v>
      </c>
      <c r="F3624" s="15">
        <v>6.64</v>
      </c>
      <c r="G3624" s="15">
        <v>879.1</v>
      </c>
      <c r="H3624" s="15">
        <v>30.8</v>
      </c>
      <c r="I3624" s="15">
        <v>81</v>
      </c>
      <c r="J3624" s="15">
        <v>7.3</v>
      </c>
      <c r="K3624" s="15">
        <v>6.28</v>
      </c>
      <c r="L3624" s="15">
        <v>42.6</v>
      </c>
      <c r="M3624" s="15">
        <v>185.6</v>
      </c>
      <c r="N3624" s="15">
        <v>88.9</v>
      </c>
      <c r="O3624" s="15">
        <v>102.3</v>
      </c>
      <c r="P3624" s="15" t="s">
        <v>107</v>
      </c>
      <c r="Q3624" s="15">
        <v>55</v>
      </c>
      <c r="R3624" s="15">
        <v>5.04</v>
      </c>
      <c r="S3624" s="15">
        <v>0.89</v>
      </c>
      <c r="T3624" s="15">
        <v>61.72</v>
      </c>
      <c r="U3624" s="15">
        <v>409.82</v>
      </c>
      <c r="V3624" s="15">
        <v>3723</v>
      </c>
      <c r="W3624" s="15">
        <v>525034</v>
      </c>
      <c r="X3624" s="15">
        <v>1525760</v>
      </c>
      <c r="Y3624" s="15">
        <v>1000726</v>
      </c>
      <c r="Z3624" s="15">
        <v>13830</v>
      </c>
      <c r="AA3624" s="15">
        <v>29.632999999999999</v>
      </c>
      <c r="AB3624" s="15">
        <v>57.3</v>
      </c>
    </row>
    <row r="3625" spans="1:28" ht="15" customHeight="1" x14ac:dyDescent="0.3">
      <c r="A3625" s="15" t="s">
        <v>3753</v>
      </c>
      <c r="B3625" s="15" t="s">
        <v>109</v>
      </c>
      <c r="C3625" s="15" t="s">
        <v>105</v>
      </c>
      <c r="D3625" s="15" t="s">
        <v>106</v>
      </c>
      <c r="E3625" s="15" t="s">
        <v>112</v>
      </c>
      <c r="F3625" s="15">
        <v>9.4600000000000009</v>
      </c>
      <c r="G3625" s="15">
        <v>565.79999999999995</v>
      </c>
      <c r="H3625" s="15">
        <v>19.8</v>
      </c>
      <c r="I3625" s="15">
        <v>49.2</v>
      </c>
      <c r="J3625" s="15">
        <v>9.5</v>
      </c>
      <c r="K3625" s="15">
        <v>6.19</v>
      </c>
      <c r="L3625" s="15">
        <v>27.8</v>
      </c>
      <c r="M3625" s="15">
        <v>113.8</v>
      </c>
      <c r="N3625" s="15">
        <v>39</v>
      </c>
      <c r="O3625" s="15">
        <v>78.599999999999994</v>
      </c>
      <c r="P3625" s="15" t="s">
        <v>107</v>
      </c>
      <c r="Q3625" s="15">
        <v>204.3</v>
      </c>
      <c r="R3625" s="15">
        <v>3.53</v>
      </c>
      <c r="S3625" s="15">
        <v>0.95</v>
      </c>
      <c r="T3625" s="15">
        <v>2.16</v>
      </c>
      <c r="U3625" s="15">
        <v>20.43</v>
      </c>
      <c r="V3625" s="15">
        <v>19338</v>
      </c>
      <c r="W3625" s="15">
        <v>646776</v>
      </c>
      <c r="X3625" s="15">
        <v>395075</v>
      </c>
      <c r="Y3625" s="15">
        <v>-251701</v>
      </c>
      <c r="Z3625" s="15">
        <v>7160</v>
      </c>
      <c r="AA3625" s="15">
        <v>2.8530000000000002</v>
      </c>
      <c r="AB3625" s="15">
        <v>33</v>
      </c>
    </row>
    <row r="3626" spans="1:28" ht="15" customHeight="1" x14ac:dyDescent="0.3">
      <c r="A3626" s="15" t="s">
        <v>3754</v>
      </c>
      <c r="B3626" s="15" t="s">
        <v>104</v>
      </c>
      <c r="C3626" s="15" t="s">
        <v>152</v>
      </c>
      <c r="D3626" s="15" t="s">
        <v>100</v>
      </c>
      <c r="E3626" s="15" t="s">
        <v>112</v>
      </c>
      <c r="F3626" s="15">
        <v>2.4300000000000002</v>
      </c>
      <c r="G3626" s="15">
        <v>491.3</v>
      </c>
      <c r="H3626" s="15">
        <v>22.7</v>
      </c>
      <c r="I3626" s="15">
        <v>47.4</v>
      </c>
      <c r="J3626" s="15">
        <v>7.3</v>
      </c>
      <c r="K3626" s="15">
        <v>6.81</v>
      </c>
      <c r="L3626" s="15">
        <v>28.7</v>
      </c>
      <c r="M3626" s="15">
        <v>76.099999999999994</v>
      </c>
      <c r="N3626" s="15">
        <v>24.8</v>
      </c>
      <c r="O3626" s="15">
        <v>143.5</v>
      </c>
      <c r="P3626" s="15" t="s">
        <v>102</v>
      </c>
      <c r="Q3626" s="15">
        <v>195</v>
      </c>
      <c r="R3626" s="15">
        <v>4.7699999999999996</v>
      </c>
      <c r="S3626" s="15">
        <v>0.93</v>
      </c>
      <c r="T3626" s="15">
        <v>2.99</v>
      </c>
      <c r="U3626" s="15">
        <v>7.27</v>
      </c>
      <c r="V3626" s="15">
        <v>24371</v>
      </c>
      <c r="W3626" s="15">
        <v>155689</v>
      </c>
      <c r="X3626" s="15">
        <v>177177</v>
      </c>
      <c r="Y3626" s="15">
        <v>21488</v>
      </c>
      <c r="Z3626" s="15">
        <v>1145</v>
      </c>
      <c r="AA3626" s="15">
        <v>6.3490000000000002</v>
      </c>
      <c r="AB3626" s="15">
        <v>42.1</v>
      </c>
    </row>
    <row r="3627" spans="1:28" ht="15" customHeight="1" x14ac:dyDescent="0.3">
      <c r="A3627" s="15" t="s">
        <v>3755</v>
      </c>
      <c r="B3627" s="15" t="s">
        <v>137</v>
      </c>
      <c r="C3627" s="15" t="s">
        <v>134</v>
      </c>
      <c r="D3627" s="15" t="s">
        <v>106</v>
      </c>
      <c r="E3627" s="15" t="s">
        <v>112</v>
      </c>
      <c r="F3627" s="15">
        <v>13.47</v>
      </c>
      <c r="G3627" s="15">
        <v>439.1</v>
      </c>
      <c r="H3627" s="15">
        <v>19.5</v>
      </c>
      <c r="I3627" s="15">
        <v>54.5</v>
      </c>
      <c r="J3627" s="15">
        <v>7</v>
      </c>
      <c r="K3627" s="15">
        <v>5.7</v>
      </c>
      <c r="L3627" s="15">
        <v>25.9</v>
      </c>
      <c r="M3627" s="15">
        <v>58.2</v>
      </c>
      <c r="N3627" s="15">
        <v>51.9</v>
      </c>
      <c r="O3627" s="15">
        <v>117.2</v>
      </c>
      <c r="P3627" s="15" t="s">
        <v>107</v>
      </c>
      <c r="Q3627" s="15">
        <v>246.6</v>
      </c>
      <c r="R3627" s="15">
        <v>8.8800000000000008</v>
      </c>
      <c r="S3627" s="15">
        <v>0.7</v>
      </c>
      <c r="T3627" s="15">
        <v>0.97</v>
      </c>
      <c r="U3627" s="15">
        <v>13.07</v>
      </c>
      <c r="V3627" s="15">
        <v>17330</v>
      </c>
      <c r="W3627" s="15">
        <v>1207553</v>
      </c>
      <c r="X3627" s="15">
        <v>226503</v>
      </c>
      <c r="Y3627" s="15">
        <v>-981050</v>
      </c>
      <c r="Z3627" s="15">
        <v>9675</v>
      </c>
      <c r="AA3627" s="15">
        <v>1.351</v>
      </c>
      <c r="AB3627" s="15">
        <v>27.7</v>
      </c>
    </row>
    <row r="3628" spans="1:28" ht="15" customHeight="1" x14ac:dyDescent="0.3">
      <c r="A3628" s="15" t="s">
        <v>3756</v>
      </c>
      <c r="B3628" s="15" t="s">
        <v>118</v>
      </c>
      <c r="C3628" s="15" t="s">
        <v>129</v>
      </c>
      <c r="D3628" s="15" t="s">
        <v>115</v>
      </c>
      <c r="E3628" s="15" t="s">
        <v>112</v>
      </c>
      <c r="F3628" s="15">
        <v>11.06</v>
      </c>
      <c r="G3628" s="15">
        <v>359.1</v>
      </c>
      <c r="H3628" s="15">
        <v>22.2</v>
      </c>
      <c r="I3628" s="15">
        <v>49.1</v>
      </c>
      <c r="J3628" s="15">
        <v>7.4</v>
      </c>
      <c r="K3628" s="15">
        <v>5.31</v>
      </c>
      <c r="L3628" s="15">
        <v>24.6</v>
      </c>
      <c r="M3628" s="15">
        <v>138.80000000000001</v>
      </c>
      <c r="N3628" s="15">
        <v>76.5</v>
      </c>
      <c r="O3628" s="15">
        <v>59.4</v>
      </c>
      <c r="P3628" s="15" t="s">
        <v>107</v>
      </c>
      <c r="Q3628" s="15">
        <v>100.8</v>
      </c>
      <c r="R3628" s="15">
        <v>5.38</v>
      </c>
      <c r="S3628" s="15">
        <v>0.85</v>
      </c>
      <c r="T3628" s="15">
        <v>0.3</v>
      </c>
      <c r="U3628" s="15">
        <v>3.32</v>
      </c>
      <c r="V3628" s="15">
        <v>20480</v>
      </c>
      <c r="W3628" s="15">
        <v>549703</v>
      </c>
      <c r="X3628" s="15">
        <v>67994</v>
      </c>
      <c r="Y3628" s="15">
        <v>-481709</v>
      </c>
      <c r="Z3628" s="15">
        <v>22616</v>
      </c>
      <c r="AA3628" s="15">
        <v>0.14699999999999999</v>
      </c>
      <c r="AB3628" s="15">
        <v>30</v>
      </c>
    </row>
    <row r="3629" spans="1:28" ht="15" customHeight="1" x14ac:dyDescent="0.3">
      <c r="A3629" s="15" t="s">
        <v>3757</v>
      </c>
      <c r="B3629" s="15" t="s">
        <v>146</v>
      </c>
      <c r="C3629" s="15" t="s">
        <v>129</v>
      </c>
      <c r="D3629" s="15" t="s">
        <v>130</v>
      </c>
      <c r="E3629" s="15" t="s">
        <v>120</v>
      </c>
      <c r="F3629" s="15">
        <v>10.53</v>
      </c>
      <c r="G3629" s="15">
        <v>261.10000000000002</v>
      </c>
      <c r="H3629" s="15">
        <v>33.1</v>
      </c>
      <c r="I3629" s="15">
        <v>42.5</v>
      </c>
      <c r="J3629" s="15">
        <v>8.6</v>
      </c>
      <c r="K3629" s="15">
        <v>6.96</v>
      </c>
      <c r="L3629" s="15">
        <v>18.3</v>
      </c>
      <c r="M3629" s="15">
        <v>93.3</v>
      </c>
      <c r="N3629" s="15">
        <v>65.099999999999994</v>
      </c>
      <c r="O3629" s="15">
        <v>164.7</v>
      </c>
      <c r="P3629" s="15" t="s">
        <v>116</v>
      </c>
      <c r="Q3629" s="15">
        <v>198.3</v>
      </c>
      <c r="R3629" s="15">
        <v>5.69</v>
      </c>
      <c r="S3629" s="15">
        <v>0.83</v>
      </c>
      <c r="T3629" s="15">
        <v>0.85</v>
      </c>
      <c r="U3629" s="15">
        <v>8.9499999999999993</v>
      </c>
      <c r="V3629" s="15">
        <v>68815</v>
      </c>
      <c r="W3629" s="15">
        <v>638873</v>
      </c>
      <c r="X3629" s="15">
        <v>615894</v>
      </c>
      <c r="Y3629" s="15">
        <v>-22979</v>
      </c>
      <c r="Z3629" s="15">
        <v>4321</v>
      </c>
      <c r="AA3629" s="15">
        <v>2.0710000000000002</v>
      </c>
      <c r="AB3629" s="15">
        <v>34.6</v>
      </c>
    </row>
    <row r="3630" spans="1:28" ht="15" customHeight="1" x14ac:dyDescent="0.3">
      <c r="A3630" s="15" t="s">
        <v>3758</v>
      </c>
      <c r="B3630" s="15" t="s">
        <v>122</v>
      </c>
      <c r="C3630" s="15" t="s">
        <v>152</v>
      </c>
      <c r="D3630" s="15" t="s">
        <v>132</v>
      </c>
      <c r="E3630" s="15" t="s">
        <v>101</v>
      </c>
      <c r="F3630" s="15">
        <v>6.55</v>
      </c>
      <c r="G3630" s="15">
        <v>650.4</v>
      </c>
      <c r="H3630" s="15">
        <v>30.2</v>
      </c>
      <c r="I3630" s="15">
        <v>72.900000000000006</v>
      </c>
      <c r="J3630" s="15">
        <v>6.6</v>
      </c>
      <c r="K3630" s="15">
        <v>7.95</v>
      </c>
      <c r="L3630" s="15">
        <v>28.7</v>
      </c>
      <c r="M3630" s="15">
        <v>123.2</v>
      </c>
      <c r="N3630" s="15">
        <v>46</v>
      </c>
      <c r="O3630" s="15">
        <v>126.3</v>
      </c>
      <c r="P3630" s="15" t="s">
        <v>107</v>
      </c>
      <c r="Q3630" s="15">
        <v>202.7</v>
      </c>
      <c r="R3630" s="15">
        <v>4.07</v>
      </c>
      <c r="S3630" s="15">
        <v>0.65</v>
      </c>
      <c r="T3630" s="15">
        <v>0.44</v>
      </c>
      <c r="U3630" s="15">
        <v>2.88</v>
      </c>
      <c r="V3630" s="15">
        <v>103177</v>
      </c>
      <c r="W3630" s="15">
        <v>423847</v>
      </c>
      <c r="X3630" s="15">
        <v>297150</v>
      </c>
      <c r="Y3630" s="15">
        <v>-126697</v>
      </c>
      <c r="Z3630" s="15">
        <v>4450</v>
      </c>
      <c r="AA3630" s="15">
        <v>0.64700000000000002</v>
      </c>
      <c r="AB3630" s="15">
        <v>65.099999999999994</v>
      </c>
    </row>
    <row r="3631" spans="1:28" ht="15" customHeight="1" x14ac:dyDescent="0.3">
      <c r="A3631" s="15" t="s">
        <v>3759</v>
      </c>
      <c r="B3631" s="15" t="s">
        <v>118</v>
      </c>
      <c r="C3631" s="15" t="s">
        <v>110</v>
      </c>
      <c r="D3631" s="15" t="s">
        <v>115</v>
      </c>
      <c r="E3631" s="15" t="s">
        <v>101</v>
      </c>
      <c r="F3631" s="15">
        <v>12.85</v>
      </c>
      <c r="G3631" s="15">
        <v>934</v>
      </c>
      <c r="H3631" s="15">
        <v>27</v>
      </c>
      <c r="I3631" s="15">
        <v>59.2</v>
      </c>
      <c r="J3631" s="15">
        <v>6.1</v>
      </c>
      <c r="K3631" s="15">
        <v>7.7</v>
      </c>
      <c r="L3631" s="15">
        <v>42.1</v>
      </c>
      <c r="M3631" s="15">
        <v>86.6</v>
      </c>
      <c r="N3631" s="15">
        <v>82.9</v>
      </c>
      <c r="O3631" s="15">
        <v>105.6</v>
      </c>
      <c r="P3631" s="15" t="s">
        <v>107</v>
      </c>
      <c r="Q3631" s="15">
        <v>206.9</v>
      </c>
      <c r="R3631" s="15">
        <v>4.28</v>
      </c>
      <c r="S3631" s="15">
        <v>0.92</v>
      </c>
      <c r="T3631" s="15">
        <v>1.25</v>
      </c>
      <c r="U3631" s="15">
        <v>16.059999999999999</v>
      </c>
      <c r="V3631" s="15">
        <v>24483</v>
      </c>
      <c r="W3631" s="15">
        <v>970268</v>
      </c>
      <c r="X3631" s="15">
        <v>393197</v>
      </c>
      <c r="Y3631" s="15">
        <v>-577071</v>
      </c>
      <c r="Z3631" s="15">
        <v>27548</v>
      </c>
      <c r="AA3631" s="15">
        <v>0.58299999999999996</v>
      </c>
      <c r="AB3631" s="15">
        <v>49.4</v>
      </c>
    </row>
    <row r="3632" spans="1:28" ht="15" customHeight="1" x14ac:dyDescent="0.3">
      <c r="A3632" s="15" t="s">
        <v>3760</v>
      </c>
      <c r="B3632" s="15" t="s">
        <v>104</v>
      </c>
      <c r="C3632" s="15" t="s">
        <v>105</v>
      </c>
      <c r="D3632" s="15" t="s">
        <v>144</v>
      </c>
      <c r="E3632" s="15" t="s">
        <v>101</v>
      </c>
      <c r="F3632" s="15">
        <v>5.92</v>
      </c>
      <c r="G3632" s="15">
        <v>748.5</v>
      </c>
      <c r="H3632" s="15">
        <v>28</v>
      </c>
      <c r="I3632" s="15">
        <v>83</v>
      </c>
      <c r="J3632" s="15">
        <v>6.7</v>
      </c>
      <c r="K3632" s="15">
        <v>6.83</v>
      </c>
      <c r="L3632" s="15">
        <v>24.4</v>
      </c>
      <c r="M3632" s="15">
        <v>150.69999999999999</v>
      </c>
      <c r="N3632" s="15">
        <v>57.2</v>
      </c>
      <c r="O3632" s="15">
        <v>99.4</v>
      </c>
      <c r="P3632" s="15" t="s">
        <v>102</v>
      </c>
      <c r="Q3632" s="15">
        <v>241.8</v>
      </c>
      <c r="R3632" s="15">
        <v>2.66</v>
      </c>
      <c r="S3632" s="15">
        <v>0.77</v>
      </c>
      <c r="T3632" s="15">
        <v>2.66</v>
      </c>
      <c r="U3632" s="15">
        <v>15.75</v>
      </c>
      <c r="V3632" s="15">
        <v>51041</v>
      </c>
      <c r="W3632" s="15">
        <v>346554</v>
      </c>
      <c r="X3632" s="15">
        <v>803896</v>
      </c>
      <c r="Y3632" s="15">
        <v>457342</v>
      </c>
      <c r="Z3632" s="15">
        <v>2293</v>
      </c>
      <c r="AA3632" s="15">
        <v>6.8689999999999998</v>
      </c>
      <c r="AB3632" s="15">
        <v>58.7</v>
      </c>
    </row>
    <row r="3633" spans="1:28" ht="15" customHeight="1" x14ac:dyDescent="0.3">
      <c r="A3633" s="15" t="s">
        <v>3761</v>
      </c>
      <c r="B3633" s="15" t="s">
        <v>109</v>
      </c>
      <c r="C3633" s="15" t="s">
        <v>170</v>
      </c>
      <c r="D3633" s="15" t="s">
        <v>111</v>
      </c>
      <c r="E3633" s="15" t="s">
        <v>112</v>
      </c>
      <c r="F3633" s="15">
        <v>10.88</v>
      </c>
      <c r="G3633" s="15">
        <v>281.7</v>
      </c>
      <c r="H3633" s="15">
        <v>16.7</v>
      </c>
      <c r="I3633" s="15">
        <v>60.3</v>
      </c>
      <c r="J3633" s="15">
        <v>5.9</v>
      </c>
      <c r="K3633" s="15">
        <v>5.92</v>
      </c>
      <c r="L3633" s="15">
        <v>16.8</v>
      </c>
      <c r="M3633" s="15">
        <v>104.9</v>
      </c>
      <c r="N3633" s="15">
        <v>63.1</v>
      </c>
      <c r="O3633" s="15">
        <v>120.2</v>
      </c>
      <c r="P3633" s="15" t="s">
        <v>116</v>
      </c>
      <c r="Q3633" s="15">
        <v>294.2</v>
      </c>
      <c r="R3633" s="15">
        <v>3.07</v>
      </c>
      <c r="S3633" s="15">
        <v>0.67</v>
      </c>
      <c r="T3633" s="15">
        <v>0.34</v>
      </c>
      <c r="U3633" s="15">
        <v>3.7</v>
      </c>
      <c r="V3633" s="15">
        <v>72179</v>
      </c>
      <c r="W3633" s="15">
        <v>724500</v>
      </c>
      <c r="X3633" s="15">
        <v>267062</v>
      </c>
      <c r="Y3633" s="15">
        <v>-457438</v>
      </c>
      <c r="Z3633" s="15">
        <v>2437</v>
      </c>
      <c r="AA3633" s="15">
        <v>1.518</v>
      </c>
      <c r="AB3633" s="15">
        <v>50.2</v>
      </c>
    </row>
    <row r="3634" spans="1:28" ht="15" customHeight="1" x14ac:dyDescent="0.3">
      <c r="A3634" s="15" t="s">
        <v>3762</v>
      </c>
      <c r="B3634" s="15" t="s">
        <v>146</v>
      </c>
      <c r="C3634" s="15" t="s">
        <v>134</v>
      </c>
      <c r="D3634" s="15" t="s">
        <v>115</v>
      </c>
      <c r="E3634" s="15" t="s">
        <v>101</v>
      </c>
      <c r="F3634" s="15">
        <v>2.36</v>
      </c>
      <c r="G3634" s="15">
        <v>1136.7</v>
      </c>
      <c r="H3634" s="15">
        <v>25.9</v>
      </c>
      <c r="I3634" s="15">
        <v>71.599999999999994</v>
      </c>
      <c r="J3634" s="15">
        <v>7.2</v>
      </c>
      <c r="K3634" s="15">
        <v>6.55</v>
      </c>
      <c r="L3634" s="15">
        <v>16.7</v>
      </c>
      <c r="M3634" s="15">
        <v>57.6</v>
      </c>
      <c r="N3634" s="15">
        <v>61.1</v>
      </c>
      <c r="O3634" s="15">
        <v>154.19999999999999</v>
      </c>
      <c r="P3634" s="15" t="s">
        <v>107</v>
      </c>
      <c r="Q3634" s="15">
        <v>164</v>
      </c>
      <c r="R3634" s="15">
        <v>2.86</v>
      </c>
      <c r="S3634" s="15">
        <v>0.92</v>
      </c>
      <c r="T3634" s="15">
        <v>2.93</v>
      </c>
      <c r="U3634" s="15">
        <v>6.91</v>
      </c>
      <c r="V3634" s="15">
        <v>22240</v>
      </c>
      <c r="W3634" s="15">
        <v>176694</v>
      </c>
      <c r="X3634" s="15">
        <v>153678</v>
      </c>
      <c r="Y3634" s="15">
        <v>-23016</v>
      </c>
      <c r="Z3634" s="15">
        <v>5772</v>
      </c>
      <c r="AA3634" s="15">
        <v>1.1970000000000001</v>
      </c>
      <c r="AB3634" s="15">
        <v>71.599999999999994</v>
      </c>
    </row>
    <row r="3635" spans="1:28" ht="15" customHeight="1" x14ac:dyDescent="0.3">
      <c r="A3635" s="15" t="s">
        <v>3763</v>
      </c>
      <c r="B3635" s="15" t="s">
        <v>104</v>
      </c>
      <c r="C3635" s="15" t="s">
        <v>129</v>
      </c>
      <c r="D3635" s="15" t="s">
        <v>130</v>
      </c>
      <c r="E3635" s="15" t="s">
        <v>120</v>
      </c>
      <c r="F3635" s="15">
        <v>12.78</v>
      </c>
      <c r="G3635" s="15">
        <v>514.1</v>
      </c>
      <c r="H3635" s="15">
        <v>28.5</v>
      </c>
      <c r="I3635" s="15">
        <v>58.9</v>
      </c>
      <c r="J3635" s="15">
        <v>8.5</v>
      </c>
      <c r="K3635" s="15">
        <v>7.4</v>
      </c>
      <c r="L3635" s="15">
        <v>13.3</v>
      </c>
      <c r="M3635" s="15">
        <v>64.2</v>
      </c>
      <c r="N3635" s="15">
        <v>89.2</v>
      </c>
      <c r="O3635" s="15">
        <v>96.2</v>
      </c>
      <c r="P3635" s="15" t="s">
        <v>107</v>
      </c>
      <c r="Q3635" s="15">
        <v>107.5</v>
      </c>
      <c r="R3635" s="15">
        <v>8.2799999999999994</v>
      </c>
      <c r="S3635" s="15">
        <v>0.73</v>
      </c>
      <c r="T3635" s="15">
        <v>0.83</v>
      </c>
      <c r="U3635" s="15">
        <v>10.61</v>
      </c>
      <c r="V3635" s="15">
        <v>69795</v>
      </c>
      <c r="W3635" s="15">
        <v>948263</v>
      </c>
      <c r="X3635" s="15">
        <v>740525</v>
      </c>
      <c r="Y3635" s="15">
        <v>-207738</v>
      </c>
      <c r="Z3635" s="15">
        <v>12156</v>
      </c>
      <c r="AA3635" s="15">
        <v>0.873</v>
      </c>
      <c r="AB3635" s="15">
        <v>34.299999999999997</v>
      </c>
    </row>
    <row r="3636" spans="1:28" ht="15" customHeight="1" x14ac:dyDescent="0.3">
      <c r="A3636" s="15" t="s">
        <v>3764</v>
      </c>
      <c r="B3636" s="15" t="s">
        <v>146</v>
      </c>
      <c r="C3636" s="15" t="s">
        <v>152</v>
      </c>
      <c r="D3636" s="15" t="s">
        <v>115</v>
      </c>
      <c r="E3636" s="15" t="s">
        <v>120</v>
      </c>
      <c r="F3636" s="15">
        <v>14.02</v>
      </c>
      <c r="G3636" s="15">
        <v>80</v>
      </c>
      <c r="H3636" s="15">
        <v>32.299999999999997</v>
      </c>
      <c r="I3636" s="15">
        <v>46.4</v>
      </c>
      <c r="J3636" s="15">
        <v>9.1999999999999993</v>
      </c>
      <c r="K3636" s="15">
        <v>5.9</v>
      </c>
      <c r="L3636" s="15">
        <v>29.3</v>
      </c>
      <c r="M3636" s="15">
        <v>117.8</v>
      </c>
      <c r="N3636" s="15">
        <v>92.5</v>
      </c>
      <c r="O3636" s="15">
        <v>90.6</v>
      </c>
      <c r="P3636" s="15" t="s">
        <v>116</v>
      </c>
      <c r="Q3636" s="15">
        <v>40</v>
      </c>
      <c r="R3636" s="15">
        <v>3.91</v>
      </c>
      <c r="S3636" s="15">
        <v>0.7</v>
      </c>
      <c r="T3636" s="15">
        <v>0.94</v>
      </c>
      <c r="U3636" s="15">
        <v>13.18</v>
      </c>
      <c r="V3636" s="15">
        <v>21417</v>
      </c>
      <c r="W3636" s="15">
        <v>620149</v>
      </c>
      <c r="X3636" s="15">
        <v>282276</v>
      </c>
      <c r="Y3636" s="15">
        <v>-337873</v>
      </c>
      <c r="Z3636" s="15">
        <v>12057</v>
      </c>
      <c r="AA3636" s="15">
        <v>1.093</v>
      </c>
      <c r="AB3636" s="15">
        <v>32</v>
      </c>
    </row>
    <row r="3637" spans="1:28" ht="15" customHeight="1" x14ac:dyDescent="0.3">
      <c r="A3637" s="15" t="s">
        <v>3765</v>
      </c>
      <c r="B3637" s="15" t="s">
        <v>118</v>
      </c>
      <c r="C3637" s="15" t="s">
        <v>99</v>
      </c>
      <c r="D3637" s="15" t="s">
        <v>177</v>
      </c>
      <c r="E3637" s="15" t="s">
        <v>112</v>
      </c>
      <c r="F3637" s="15">
        <v>12.8</v>
      </c>
      <c r="G3637" s="15">
        <v>601.1</v>
      </c>
      <c r="H3637" s="15">
        <v>23.4</v>
      </c>
      <c r="I3637" s="15">
        <v>57.4</v>
      </c>
      <c r="J3637" s="15">
        <v>8.6999999999999993</v>
      </c>
      <c r="K3637" s="15">
        <v>5.97</v>
      </c>
      <c r="L3637" s="15">
        <v>34.9</v>
      </c>
      <c r="M3637" s="15">
        <v>156.19999999999999</v>
      </c>
      <c r="N3637" s="15">
        <v>83.9</v>
      </c>
      <c r="O3637" s="15">
        <v>89.4</v>
      </c>
      <c r="P3637" s="15" t="s">
        <v>107</v>
      </c>
      <c r="Q3637" s="15">
        <v>122.1</v>
      </c>
      <c r="R3637" s="15">
        <v>10.07</v>
      </c>
      <c r="S3637" s="15">
        <v>0.83</v>
      </c>
      <c r="T3637" s="15">
        <v>38.97</v>
      </c>
      <c r="U3637" s="15">
        <v>498.82</v>
      </c>
      <c r="V3637" s="15">
        <v>3768</v>
      </c>
      <c r="W3637" s="15">
        <v>843592</v>
      </c>
      <c r="X3637" s="15">
        <v>1879554</v>
      </c>
      <c r="Y3637" s="15">
        <v>1035962</v>
      </c>
      <c r="Z3637" s="15">
        <v>29601</v>
      </c>
      <c r="AA3637" s="15">
        <v>16.850999999999999</v>
      </c>
      <c r="AB3637" s="15">
        <v>42.2</v>
      </c>
    </row>
    <row r="3638" spans="1:28" ht="15" customHeight="1" x14ac:dyDescent="0.3">
      <c r="A3638" s="15" t="s">
        <v>3766</v>
      </c>
      <c r="B3638" s="15" t="s">
        <v>98</v>
      </c>
      <c r="C3638" s="15" t="s">
        <v>105</v>
      </c>
      <c r="D3638" s="15" t="s">
        <v>130</v>
      </c>
      <c r="E3638" s="15" t="s">
        <v>120</v>
      </c>
      <c r="F3638" s="15">
        <v>14.86</v>
      </c>
      <c r="G3638" s="15">
        <v>250.1</v>
      </c>
      <c r="H3638" s="15">
        <v>28.1</v>
      </c>
      <c r="I3638" s="15">
        <v>56.9</v>
      </c>
      <c r="J3638" s="15">
        <v>8.5</v>
      </c>
      <c r="K3638" s="15">
        <v>6.09</v>
      </c>
      <c r="L3638" s="15">
        <v>13.8</v>
      </c>
      <c r="M3638" s="15">
        <v>152.4</v>
      </c>
      <c r="N3638" s="15">
        <v>63.2</v>
      </c>
      <c r="O3638" s="15">
        <v>127.5</v>
      </c>
      <c r="P3638" s="15" t="s">
        <v>116</v>
      </c>
      <c r="Q3638" s="15">
        <v>175.1</v>
      </c>
      <c r="R3638" s="15">
        <v>4.71</v>
      </c>
      <c r="S3638" s="15">
        <v>0.8</v>
      </c>
      <c r="T3638" s="15">
        <v>0.83</v>
      </c>
      <c r="U3638" s="15">
        <v>12.33</v>
      </c>
      <c r="V3638" s="15">
        <v>74500</v>
      </c>
      <c r="W3638" s="15">
        <v>1060049</v>
      </c>
      <c r="X3638" s="15">
        <v>918585</v>
      </c>
      <c r="Y3638" s="15">
        <v>-141464</v>
      </c>
      <c r="Z3638" s="15">
        <v>6269</v>
      </c>
      <c r="AA3638" s="15">
        <v>1.9670000000000001</v>
      </c>
      <c r="AB3638" s="15">
        <v>40</v>
      </c>
    </row>
    <row r="3639" spans="1:28" ht="15" customHeight="1" x14ac:dyDescent="0.3">
      <c r="A3639" s="15" t="s">
        <v>3767</v>
      </c>
      <c r="B3639" s="15" t="s">
        <v>118</v>
      </c>
      <c r="C3639" s="15" t="s">
        <v>114</v>
      </c>
      <c r="D3639" s="15" t="s">
        <v>132</v>
      </c>
      <c r="E3639" s="15" t="s">
        <v>112</v>
      </c>
      <c r="F3639" s="15">
        <v>9.42</v>
      </c>
      <c r="G3639" s="15">
        <v>318.60000000000002</v>
      </c>
      <c r="H3639" s="15">
        <v>21.2</v>
      </c>
      <c r="I3639" s="15">
        <v>71.900000000000006</v>
      </c>
      <c r="J3639" s="15">
        <v>7.2</v>
      </c>
      <c r="K3639" s="15">
        <v>7.47</v>
      </c>
      <c r="L3639" s="15">
        <v>26.4</v>
      </c>
      <c r="M3639" s="15">
        <v>97.7</v>
      </c>
      <c r="N3639" s="15">
        <v>64.099999999999994</v>
      </c>
      <c r="O3639" s="15">
        <v>150.30000000000001</v>
      </c>
      <c r="P3639" s="15" t="s">
        <v>127</v>
      </c>
      <c r="Q3639" s="15">
        <v>176.3</v>
      </c>
      <c r="R3639" s="15">
        <v>4.3</v>
      </c>
      <c r="S3639" s="15">
        <v>0.76</v>
      </c>
      <c r="T3639" s="15">
        <v>0.99</v>
      </c>
      <c r="U3639" s="15">
        <v>9.33</v>
      </c>
      <c r="V3639" s="15">
        <v>103731</v>
      </c>
      <c r="W3639" s="15">
        <v>488471</v>
      </c>
      <c r="X3639" s="15">
        <v>967810</v>
      </c>
      <c r="Y3639" s="15">
        <v>479339</v>
      </c>
      <c r="Z3639" s="15">
        <v>5618</v>
      </c>
      <c r="AA3639" s="15">
        <v>1.661</v>
      </c>
      <c r="AB3639" s="15">
        <v>44.4</v>
      </c>
    </row>
    <row r="3640" spans="1:28" ht="15" customHeight="1" x14ac:dyDescent="0.3">
      <c r="A3640" s="15" t="s">
        <v>3768</v>
      </c>
      <c r="B3640" s="15" t="s">
        <v>109</v>
      </c>
      <c r="C3640" s="15" t="s">
        <v>152</v>
      </c>
      <c r="D3640" s="15" t="s">
        <v>130</v>
      </c>
      <c r="E3640" s="15" t="s">
        <v>120</v>
      </c>
      <c r="F3640" s="15">
        <v>9.43</v>
      </c>
      <c r="G3640" s="15">
        <v>393.2</v>
      </c>
      <c r="H3640" s="15">
        <v>29.2</v>
      </c>
      <c r="I3640" s="15">
        <v>53.5</v>
      </c>
      <c r="J3640" s="15">
        <v>8.8000000000000007</v>
      </c>
      <c r="K3640" s="15">
        <v>6.51</v>
      </c>
      <c r="L3640" s="15">
        <v>17.600000000000001</v>
      </c>
      <c r="M3640" s="15">
        <v>96.3</v>
      </c>
      <c r="N3640" s="15">
        <v>58.2</v>
      </c>
      <c r="O3640" s="15">
        <v>112.7</v>
      </c>
      <c r="P3640" s="15" t="s">
        <v>102</v>
      </c>
      <c r="Q3640" s="15">
        <v>136.69999999999999</v>
      </c>
      <c r="R3640" s="15">
        <v>3.74</v>
      </c>
      <c r="S3640" s="15">
        <v>0.86</v>
      </c>
      <c r="T3640" s="15">
        <v>1.6</v>
      </c>
      <c r="U3640" s="15">
        <v>15.09</v>
      </c>
      <c r="V3640" s="15">
        <v>57694</v>
      </c>
      <c r="W3640" s="15">
        <v>618933</v>
      </c>
      <c r="X3640" s="15">
        <v>870602</v>
      </c>
      <c r="Y3640" s="15">
        <v>251669</v>
      </c>
      <c r="Z3640" s="15">
        <v>5435</v>
      </c>
      <c r="AA3640" s="15">
        <v>2.7759999999999998</v>
      </c>
      <c r="AB3640" s="15">
        <v>39.4</v>
      </c>
    </row>
    <row r="3641" spans="1:28" ht="15" customHeight="1" x14ac:dyDescent="0.3">
      <c r="A3641" s="15" t="s">
        <v>3769</v>
      </c>
      <c r="B3641" s="15" t="s">
        <v>122</v>
      </c>
      <c r="C3641" s="15" t="s">
        <v>129</v>
      </c>
      <c r="D3641" s="15" t="s">
        <v>144</v>
      </c>
      <c r="E3641" s="15" t="s">
        <v>120</v>
      </c>
      <c r="F3641" s="15">
        <v>5.31</v>
      </c>
      <c r="G3641" s="15">
        <v>403.3</v>
      </c>
      <c r="H3641" s="15">
        <v>30.3</v>
      </c>
      <c r="I3641" s="15">
        <v>60.1</v>
      </c>
      <c r="J3641" s="15">
        <v>7.6</v>
      </c>
      <c r="K3641" s="15">
        <v>6.62</v>
      </c>
      <c r="L3641" s="15">
        <v>22.4</v>
      </c>
      <c r="M3641" s="15">
        <v>142.6</v>
      </c>
      <c r="N3641" s="15">
        <v>61.8</v>
      </c>
      <c r="O3641" s="15">
        <v>92</v>
      </c>
      <c r="P3641" s="15" t="s">
        <v>102</v>
      </c>
      <c r="Q3641" s="15">
        <v>166.5</v>
      </c>
      <c r="R3641" s="15">
        <v>5.33</v>
      </c>
      <c r="S3641" s="15">
        <v>0.69</v>
      </c>
      <c r="T3641" s="15">
        <v>2</v>
      </c>
      <c r="U3641" s="15">
        <v>10.62</v>
      </c>
      <c r="V3641" s="15">
        <v>65523</v>
      </c>
      <c r="W3641" s="15">
        <v>408759</v>
      </c>
      <c r="X3641" s="15">
        <v>695854</v>
      </c>
      <c r="Y3641" s="15">
        <v>287095</v>
      </c>
      <c r="Z3641" s="15">
        <v>2019</v>
      </c>
      <c r="AA3641" s="15">
        <v>5.26</v>
      </c>
      <c r="AB3641" s="15">
        <v>37.6</v>
      </c>
    </row>
    <row r="3642" spans="1:28" ht="15" customHeight="1" x14ac:dyDescent="0.3">
      <c r="A3642" s="15" t="s">
        <v>3770</v>
      </c>
      <c r="B3642" s="15" t="s">
        <v>146</v>
      </c>
      <c r="C3642" s="15" t="s">
        <v>110</v>
      </c>
      <c r="D3642" s="15" t="s">
        <v>115</v>
      </c>
      <c r="E3642" s="15" t="s">
        <v>101</v>
      </c>
      <c r="F3642" s="15">
        <v>3.89</v>
      </c>
      <c r="G3642" s="15">
        <v>1004.3</v>
      </c>
      <c r="H3642" s="15">
        <v>29.2</v>
      </c>
      <c r="I3642" s="15">
        <v>78.400000000000006</v>
      </c>
      <c r="J3642" s="15">
        <v>5.7</v>
      </c>
      <c r="K3642" s="15">
        <v>6.89</v>
      </c>
      <c r="L3642" s="15">
        <v>33.4</v>
      </c>
      <c r="M3642" s="15">
        <v>191.2</v>
      </c>
      <c r="N3642" s="15">
        <v>70.5</v>
      </c>
      <c r="O3642" s="15">
        <v>96.8</v>
      </c>
      <c r="P3642" s="15" t="s">
        <v>107</v>
      </c>
      <c r="Q3642" s="15">
        <v>163.19999999999999</v>
      </c>
      <c r="R3642" s="15">
        <v>5.89</v>
      </c>
      <c r="S3642" s="15">
        <v>0.99</v>
      </c>
      <c r="T3642" s="15">
        <v>3.64</v>
      </c>
      <c r="U3642" s="15">
        <v>14.16</v>
      </c>
      <c r="V3642" s="15">
        <v>21845</v>
      </c>
      <c r="W3642" s="15">
        <v>247901</v>
      </c>
      <c r="X3642" s="15">
        <v>309325</v>
      </c>
      <c r="Y3642" s="15">
        <v>61424</v>
      </c>
      <c r="Z3642" s="15">
        <v>7152</v>
      </c>
      <c r="AA3642" s="15">
        <v>1.98</v>
      </c>
      <c r="AB3642" s="15">
        <v>46.1</v>
      </c>
    </row>
    <row r="3643" spans="1:28" ht="15" customHeight="1" x14ac:dyDescent="0.3">
      <c r="A3643" s="15" t="s">
        <v>3771</v>
      </c>
      <c r="B3643" s="15" t="s">
        <v>118</v>
      </c>
      <c r="C3643" s="15" t="s">
        <v>99</v>
      </c>
      <c r="D3643" s="15" t="s">
        <v>144</v>
      </c>
      <c r="E3643" s="15" t="s">
        <v>112</v>
      </c>
      <c r="F3643" s="15">
        <v>1.81</v>
      </c>
      <c r="G3643" s="15">
        <v>342.5</v>
      </c>
      <c r="H3643" s="15">
        <v>23.5</v>
      </c>
      <c r="I3643" s="15">
        <v>60.2</v>
      </c>
      <c r="J3643" s="15">
        <v>7.4</v>
      </c>
      <c r="K3643" s="15">
        <v>7.47</v>
      </c>
      <c r="L3643" s="15">
        <v>18.5</v>
      </c>
      <c r="M3643" s="15">
        <v>122.6</v>
      </c>
      <c r="N3643" s="15">
        <v>42.2</v>
      </c>
      <c r="O3643" s="15">
        <v>110.1</v>
      </c>
      <c r="P3643" s="15" t="s">
        <v>127</v>
      </c>
      <c r="Q3643" s="15">
        <v>122.2</v>
      </c>
      <c r="R3643" s="15">
        <v>6.17</v>
      </c>
      <c r="S3643" s="15">
        <v>0.72</v>
      </c>
      <c r="T3643" s="15">
        <v>0.86</v>
      </c>
      <c r="U3643" s="15">
        <v>1.56</v>
      </c>
      <c r="V3643" s="15">
        <v>52079</v>
      </c>
      <c r="W3643" s="15">
        <v>94482</v>
      </c>
      <c r="X3643" s="15">
        <v>81243</v>
      </c>
      <c r="Y3643" s="15">
        <v>-13239</v>
      </c>
      <c r="Z3643" s="15">
        <v>798</v>
      </c>
      <c r="AA3643" s="15">
        <v>1.9550000000000001</v>
      </c>
      <c r="AB3643" s="15">
        <v>26.3</v>
      </c>
    </row>
    <row r="3644" spans="1:28" ht="15" customHeight="1" x14ac:dyDescent="0.3">
      <c r="A3644" s="15" t="s">
        <v>3772</v>
      </c>
      <c r="B3644" s="15" t="s">
        <v>146</v>
      </c>
      <c r="C3644" s="15" t="s">
        <v>129</v>
      </c>
      <c r="D3644" s="15" t="s">
        <v>115</v>
      </c>
      <c r="E3644" s="15" t="s">
        <v>112</v>
      </c>
      <c r="F3644" s="15">
        <v>11.48</v>
      </c>
      <c r="G3644" s="15">
        <v>258.10000000000002</v>
      </c>
      <c r="H3644" s="15">
        <v>26</v>
      </c>
      <c r="I3644" s="15">
        <v>59.6</v>
      </c>
      <c r="J3644" s="15">
        <v>9.9</v>
      </c>
      <c r="K3644" s="15">
        <v>7.42</v>
      </c>
      <c r="L3644" s="15">
        <v>27.9</v>
      </c>
      <c r="M3644" s="15">
        <v>130.5</v>
      </c>
      <c r="N3644" s="15">
        <v>35.1</v>
      </c>
      <c r="O3644" s="15">
        <v>111.5</v>
      </c>
      <c r="P3644" s="15" t="s">
        <v>107</v>
      </c>
      <c r="Q3644" s="15">
        <v>235.5</v>
      </c>
      <c r="R3644" s="15">
        <v>2.84</v>
      </c>
      <c r="S3644" s="15">
        <v>0.71</v>
      </c>
      <c r="T3644" s="15">
        <v>1.59</v>
      </c>
      <c r="U3644" s="15">
        <v>18.25</v>
      </c>
      <c r="V3644" s="15">
        <v>18460</v>
      </c>
      <c r="W3644" s="15">
        <v>776519</v>
      </c>
      <c r="X3644" s="15">
        <v>336895</v>
      </c>
      <c r="Y3644" s="15">
        <v>-439624</v>
      </c>
      <c r="Z3644" s="15">
        <v>22383</v>
      </c>
      <c r="AA3644" s="15">
        <v>0.81499999999999995</v>
      </c>
      <c r="AB3644" s="15">
        <v>36.700000000000003</v>
      </c>
    </row>
    <row r="3645" spans="1:28" ht="15" customHeight="1" x14ac:dyDescent="0.3">
      <c r="A3645" s="15" t="s">
        <v>3773</v>
      </c>
      <c r="B3645" s="15" t="s">
        <v>122</v>
      </c>
      <c r="C3645" s="15" t="s">
        <v>114</v>
      </c>
      <c r="D3645" s="15" t="s">
        <v>144</v>
      </c>
      <c r="E3645" s="15" t="s">
        <v>101</v>
      </c>
      <c r="F3645" s="15">
        <v>9.9600000000000009</v>
      </c>
      <c r="G3645" s="15">
        <v>827.5</v>
      </c>
      <c r="H3645" s="15">
        <v>28.5</v>
      </c>
      <c r="I3645" s="15">
        <v>72.5</v>
      </c>
      <c r="J3645" s="15">
        <v>6.1</v>
      </c>
      <c r="K3645" s="15">
        <v>7.6</v>
      </c>
      <c r="L3645" s="15">
        <v>30.4</v>
      </c>
      <c r="M3645" s="15">
        <v>68.400000000000006</v>
      </c>
      <c r="N3645" s="15">
        <v>54.7</v>
      </c>
      <c r="O3645" s="15">
        <v>119.9</v>
      </c>
      <c r="P3645" s="15" t="s">
        <v>102</v>
      </c>
      <c r="Q3645" s="15">
        <v>210.4</v>
      </c>
      <c r="R3645" s="15">
        <v>3.6</v>
      </c>
      <c r="S3645" s="15">
        <v>0.91</v>
      </c>
      <c r="T3645" s="15">
        <v>0.66</v>
      </c>
      <c r="U3645" s="15">
        <v>6.57</v>
      </c>
      <c r="V3645" s="15">
        <v>54691</v>
      </c>
      <c r="W3645" s="15">
        <v>733833</v>
      </c>
      <c r="X3645" s="15">
        <v>359320</v>
      </c>
      <c r="Y3645" s="15">
        <v>-374513</v>
      </c>
      <c r="Z3645" s="15">
        <v>4145</v>
      </c>
      <c r="AA3645" s="15">
        <v>1.585</v>
      </c>
      <c r="AB3645" s="15">
        <v>61.3</v>
      </c>
    </row>
    <row r="3646" spans="1:28" ht="15" customHeight="1" x14ac:dyDescent="0.3">
      <c r="A3646" s="15" t="s">
        <v>3774</v>
      </c>
      <c r="B3646" s="15" t="s">
        <v>137</v>
      </c>
      <c r="C3646" s="15" t="s">
        <v>123</v>
      </c>
      <c r="D3646" s="15" t="s">
        <v>132</v>
      </c>
      <c r="E3646" s="15" t="s">
        <v>101</v>
      </c>
      <c r="F3646" s="15">
        <v>4.59</v>
      </c>
      <c r="G3646" s="15">
        <v>689.7</v>
      </c>
      <c r="H3646" s="15">
        <v>34</v>
      </c>
      <c r="I3646" s="15">
        <v>70.900000000000006</v>
      </c>
      <c r="J3646" s="15">
        <v>7.5</v>
      </c>
      <c r="K3646" s="15">
        <v>6.18</v>
      </c>
      <c r="L3646" s="15">
        <v>30.7</v>
      </c>
      <c r="M3646" s="15">
        <v>152.6</v>
      </c>
      <c r="N3646" s="15">
        <v>38.799999999999997</v>
      </c>
      <c r="O3646" s="15">
        <v>78.400000000000006</v>
      </c>
      <c r="P3646" s="15" t="s">
        <v>102</v>
      </c>
      <c r="Q3646" s="15">
        <v>223</v>
      </c>
      <c r="R3646" s="15">
        <v>4.4400000000000004</v>
      </c>
      <c r="S3646" s="15">
        <v>0.87</v>
      </c>
      <c r="T3646" s="15">
        <v>1.93</v>
      </c>
      <c r="U3646" s="15">
        <v>8.86</v>
      </c>
      <c r="V3646" s="15">
        <v>129256</v>
      </c>
      <c r="W3646" s="15">
        <v>349839</v>
      </c>
      <c r="X3646" s="15">
        <v>1145208</v>
      </c>
      <c r="Y3646" s="15">
        <v>795369</v>
      </c>
      <c r="Z3646" s="15">
        <v>2649</v>
      </c>
      <c r="AA3646" s="15">
        <v>3.3450000000000002</v>
      </c>
      <c r="AB3646" s="15">
        <v>52.7</v>
      </c>
    </row>
    <row r="3647" spans="1:28" ht="15" customHeight="1" x14ac:dyDescent="0.3">
      <c r="A3647" s="15" t="s">
        <v>3775</v>
      </c>
      <c r="B3647" s="15" t="s">
        <v>104</v>
      </c>
      <c r="C3647" s="15" t="s">
        <v>170</v>
      </c>
      <c r="D3647" s="15" t="s">
        <v>100</v>
      </c>
      <c r="E3647" s="15" t="s">
        <v>112</v>
      </c>
      <c r="F3647" s="15">
        <v>8.07</v>
      </c>
      <c r="G3647" s="15">
        <v>562.29999999999995</v>
      </c>
      <c r="H3647" s="15">
        <v>26.2</v>
      </c>
      <c r="I3647" s="15">
        <v>39.4</v>
      </c>
      <c r="J3647" s="15">
        <v>9.1999999999999993</v>
      </c>
      <c r="K3647" s="15">
        <v>7.34</v>
      </c>
      <c r="L3647" s="15">
        <v>28.1</v>
      </c>
      <c r="M3647" s="15">
        <v>120</v>
      </c>
      <c r="N3647" s="15">
        <v>50.5</v>
      </c>
      <c r="O3647" s="15">
        <v>86.8</v>
      </c>
      <c r="P3647" s="15" t="s">
        <v>127</v>
      </c>
      <c r="Q3647" s="15">
        <v>282.2</v>
      </c>
      <c r="R3647" s="15">
        <v>0.5</v>
      </c>
      <c r="S3647" s="15">
        <v>0.89</v>
      </c>
      <c r="T3647" s="15">
        <v>2.5</v>
      </c>
      <c r="U3647" s="15">
        <v>20.18</v>
      </c>
      <c r="V3647" s="15">
        <v>22532</v>
      </c>
      <c r="W3647" s="15">
        <v>573160</v>
      </c>
      <c r="X3647" s="15">
        <v>454696</v>
      </c>
      <c r="Y3647" s="15">
        <v>-118464</v>
      </c>
      <c r="Z3647" s="15">
        <v>4292</v>
      </c>
      <c r="AA3647" s="15">
        <v>4.702</v>
      </c>
      <c r="AB3647" s="15">
        <v>52.3</v>
      </c>
    </row>
    <row r="3648" spans="1:28" ht="15" customHeight="1" x14ac:dyDescent="0.3">
      <c r="A3648" s="15" t="s">
        <v>3776</v>
      </c>
      <c r="B3648" s="15" t="s">
        <v>126</v>
      </c>
      <c r="C3648" s="15" t="s">
        <v>170</v>
      </c>
      <c r="D3648" s="15" t="s">
        <v>132</v>
      </c>
      <c r="E3648" s="15" t="s">
        <v>101</v>
      </c>
      <c r="F3648" s="15">
        <v>10.49</v>
      </c>
      <c r="G3648" s="15">
        <v>891.4</v>
      </c>
      <c r="H3648" s="15">
        <v>28.2</v>
      </c>
      <c r="I3648" s="15">
        <v>70.099999999999994</v>
      </c>
      <c r="J3648" s="15">
        <v>7.7</v>
      </c>
      <c r="K3648" s="15">
        <v>6.52</v>
      </c>
      <c r="L3648" s="15">
        <v>30.2</v>
      </c>
      <c r="M3648" s="15">
        <v>123.7</v>
      </c>
      <c r="N3648" s="15">
        <v>49.6</v>
      </c>
      <c r="O3648" s="15">
        <v>78.7</v>
      </c>
      <c r="P3648" s="15" t="s">
        <v>116</v>
      </c>
      <c r="Q3648" s="15">
        <v>233.9</v>
      </c>
      <c r="R3648" s="15">
        <v>9.74</v>
      </c>
      <c r="S3648" s="15">
        <v>0.65</v>
      </c>
      <c r="T3648" s="15">
        <v>2.1</v>
      </c>
      <c r="U3648" s="15">
        <v>22.03</v>
      </c>
      <c r="V3648" s="15">
        <v>116330</v>
      </c>
      <c r="W3648" s="15">
        <v>711490</v>
      </c>
      <c r="X3648" s="15">
        <v>2562750</v>
      </c>
      <c r="Y3648" s="15">
        <v>1851260</v>
      </c>
      <c r="Z3648" s="15">
        <v>3545</v>
      </c>
      <c r="AA3648" s="15">
        <v>6.2140000000000004</v>
      </c>
      <c r="AB3648" s="15">
        <v>38.799999999999997</v>
      </c>
    </row>
    <row r="3649" spans="1:28" ht="15" customHeight="1" x14ac:dyDescent="0.3">
      <c r="A3649" s="15" t="s">
        <v>3777</v>
      </c>
      <c r="B3649" s="15" t="s">
        <v>122</v>
      </c>
      <c r="C3649" s="15" t="s">
        <v>152</v>
      </c>
      <c r="D3649" s="15" t="s">
        <v>144</v>
      </c>
      <c r="E3649" s="15" t="s">
        <v>101</v>
      </c>
      <c r="F3649" s="15">
        <v>3.82</v>
      </c>
      <c r="G3649" s="15">
        <v>985.6</v>
      </c>
      <c r="H3649" s="15">
        <v>28.7</v>
      </c>
      <c r="I3649" s="15">
        <v>78.2</v>
      </c>
      <c r="J3649" s="15">
        <v>6.9</v>
      </c>
      <c r="K3649" s="15">
        <v>7.93</v>
      </c>
      <c r="L3649" s="15">
        <v>26.7</v>
      </c>
      <c r="M3649" s="15">
        <v>115.6</v>
      </c>
      <c r="N3649" s="15">
        <v>34.299999999999997</v>
      </c>
      <c r="O3649" s="15">
        <v>79.8</v>
      </c>
      <c r="P3649" s="15" t="s">
        <v>102</v>
      </c>
      <c r="Q3649" s="15">
        <v>192.4</v>
      </c>
      <c r="R3649" s="15">
        <v>7.4</v>
      </c>
      <c r="S3649" s="15">
        <v>0.78</v>
      </c>
      <c r="T3649" s="15">
        <v>0.3</v>
      </c>
      <c r="U3649" s="15">
        <v>1.1499999999999999</v>
      </c>
      <c r="V3649" s="15">
        <v>61474</v>
      </c>
      <c r="W3649" s="15">
        <v>208876</v>
      </c>
      <c r="X3649" s="15">
        <v>70695</v>
      </c>
      <c r="Y3649" s="15">
        <v>-138181</v>
      </c>
      <c r="Z3649" s="15">
        <v>1849</v>
      </c>
      <c r="AA3649" s="15">
        <v>0.622</v>
      </c>
      <c r="AB3649" s="15">
        <v>39.4</v>
      </c>
    </row>
    <row r="3650" spans="1:28" ht="15" customHeight="1" x14ac:dyDescent="0.3">
      <c r="A3650" s="15" t="s">
        <v>3778</v>
      </c>
      <c r="B3650" s="15" t="s">
        <v>146</v>
      </c>
      <c r="C3650" s="15" t="s">
        <v>105</v>
      </c>
      <c r="D3650" s="15" t="s">
        <v>106</v>
      </c>
      <c r="E3650" s="15" t="s">
        <v>101</v>
      </c>
      <c r="F3650" s="15">
        <v>13.1</v>
      </c>
      <c r="G3650" s="15">
        <v>915.8</v>
      </c>
      <c r="H3650" s="15">
        <v>31.8</v>
      </c>
      <c r="I3650" s="15">
        <v>75.3</v>
      </c>
      <c r="J3650" s="15">
        <v>7.7</v>
      </c>
      <c r="K3650" s="15">
        <v>7.03</v>
      </c>
      <c r="L3650" s="15">
        <v>35.6</v>
      </c>
      <c r="M3650" s="15">
        <v>133.1</v>
      </c>
      <c r="N3650" s="15">
        <v>75.5</v>
      </c>
      <c r="O3650" s="15">
        <v>116.7</v>
      </c>
      <c r="P3650" s="15" t="s">
        <v>116</v>
      </c>
      <c r="Q3650" s="15">
        <v>202.9</v>
      </c>
      <c r="R3650" s="15">
        <v>2.13</v>
      </c>
      <c r="S3650" s="15">
        <v>0.71</v>
      </c>
      <c r="T3650" s="15">
        <v>2.63</v>
      </c>
      <c r="U3650" s="15">
        <v>34.450000000000003</v>
      </c>
      <c r="V3650" s="15">
        <v>21283</v>
      </c>
      <c r="W3650" s="15">
        <v>872413</v>
      </c>
      <c r="X3650" s="15">
        <v>733199</v>
      </c>
      <c r="Y3650" s="15">
        <v>-139214</v>
      </c>
      <c r="Z3650" s="15">
        <v>3286</v>
      </c>
      <c r="AA3650" s="15">
        <v>10.484</v>
      </c>
      <c r="AB3650" s="15">
        <v>69.8</v>
      </c>
    </row>
    <row r="3651" spans="1:28" ht="15" customHeight="1" x14ac:dyDescent="0.3">
      <c r="A3651" s="15" t="s">
        <v>3779</v>
      </c>
      <c r="B3651" s="15" t="s">
        <v>109</v>
      </c>
      <c r="C3651" s="15" t="s">
        <v>114</v>
      </c>
      <c r="D3651" s="15" t="s">
        <v>111</v>
      </c>
      <c r="E3651" s="15" t="s">
        <v>101</v>
      </c>
      <c r="F3651" s="15">
        <v>10.31</v>
      </c>
      <c r="G3651" s="15">
        <v>951.7</v>
      </c>
      <c r="H3651" s="15">
        <v>32.799999999999997</v>
      </c>
      <c r="I3651" s="15">
        <v>74</v>
      </c>
      <c r="J3651" s="15">
        <v>7.2</v>
      </c>
      <c r="K3651" s="15">
        <v>6.49</v>
      </c>
      <c r="L3651" s="15">
        <v>31</v>
      </c>
      <c r="M3651" s="15">
        <v>86.9</v>
      </c>
      <c r="N3651" s="15">
        <v>42.2</v>
      </c>
      <c r="O3651" s="15">
        <v>102.7</v>
      </c>
      <c r="P3651" s="15" t="s">
        <v>102</v>
      </c>
      <c r="Q3651" s="15">
        <v>191.1</v>
      </c>
      <c r="R3651" s="15">
        <v>7.06</v>
      </c>
      <c r="S3651" s="15">
        <v>0.75</v>
      </c>
      <c r="T3651" s="15">
        <v>1.17</v>
      </c>
      <c r="U3651" s="15">
        <v>12.06</v>
      </c>
      <c r="V3651" s="15">
        <v>61558</v>
      </c>
      <c r="W3651" s="15">
        <v>738870</v>
      </c>
      <c r="X3651" s="15">
        <v>742389</v>
      </c>
      <c r="Y3651" s="15">
        <v>3519</v>
      </c>
      <c r="Z3651" s="15">
        <v>3590</v>
      </c>
      <c r="AA3651" s="15">
        <v>3.359</v>
      </c>
      <c r="AB3651" s="15">
        <v>52.1</v>
      </c>
    </row>
    <row r="3652" spans="1:28" ht="15" customHeight="1" x14ac:dyDescent="0.3">
      <c r="A3652" s="15" t="s">
        <v>3780</v>
      </c>
      <c r="B3652" s="15" t="s">
        <v>109</v>
      </c>
      <c r="C3652" s="15" t="s">
        <v>152</v>
      </c>
      <c r="D3652" s="15" t="s">
        <v>115</v>
      </c>
      <c r="E3652" s="15" t="s">
        <v>101</v>
      </c>
      <c r="F3652" s="15">
        <v>4.37</v>
      </c>
      <c r="G3652" s="15">
        <v>1093</v>
      </c>
      <c r="H3652" s="15">
        <v>26.8</v>
      </c>
      <c r="I3652" s="15">
        <v>72.3</v>
      </c>
      <c r="J3652" s="15">
        <v>6.3</v>
      </c>
      <c r="K3652" s="15">
        <v>6.92</v>
      </c>
      <c r="L3652" s="15">
        <v>30.8</v>
      </c>
      <c r="M3652" s="15">
        <v>146.6</v>
      </c>
      <c r="N3652" s="15">
        <v>86</v>
      </c>
      <c r="O3652" s="15">
        <v>69.2</v>
      </c>
      <c r="P3652" s="15" t="s">
        <v>127</v>
      </c>
      <c r="Q3652" s="15">
        <v>129.6</v>
      </c>
      <c r="R3652" s="15">
        <v>7.01</v>
      </c>
      <c r="S3652" s="15">
        <v>0.87</v>
      </c>
      <c r="T3652" s="15">
        <v>4.2300000000000004</v>
      </c>
      <c r="U3652" s="15">
        <v>18.489999999999998</v>
      </c>
      <c r="V3652" s="15">
        <v>16874</v>
      </c>
      <c r="W3652" s="15">
        <v>280280</v>
      </c>
      <c r="X3652" s="15">
        <v>312000</v>
      </c>
      <c r="Y3652" s="15">
        <v>31720</v>
      </c>
      <c r="Z3652" s="15">
        <v>7361</v>
      </c>
      <c r="AA3652" s="15">
        <v>2.512</v>
      </c>
      <c r="AB3652" s="15">
        <v>54.5</v>
      </c>
    </row>
    <row r="3653" spans="1:28" ht="15" customHeight="1" x14ac:dyDescent="0.3">
      <c r="A3653" s="15" t="s">
        <v>3781</v>
      </c>
      <c r="B3653" s="15" t="s">
        <v>109</v>
      </c>
      <c r="C3653" s="15" t="s">
        <v>105</v>
      </c>
      <c r="D3653" s="15" t="s">
        <v>132</v>
      </c>
      <c r="E3653" s="15" t="s">
        <v>112</v>
      </c>
      <c r="F3653" s="15">
        <v>4.24</v>
      </c>
      <c r="G3653" s="15">
        <v>560.79999999999995</v>
      </c>
      <c r="H3653" s="15">
        <v>22.5</v>
      </c>
      <c r="I3653" s="15">
        <v>62.9</v>
      </c>
      <c r="J3653" s="15">
        <v>6.5</v>
      </c>
      <c r="K3653" s="15">
        <v>5.69</v>
      </c>
      <c r="L3653" s="15">
        <v>21.9</v>
      </c>
      <c r="M3653" s="15">
        <v>114</v>
      </c>
      <c r="N3653" s="15">
        <v>71.099999999999994</v>
      </c>
      <c r="O3653" s="15">
        <v>146.69999999999999</v>
      </c>
      <c r="P3653" s="15" t="s">
        <v>102</v>
      </c>
      <c r="Q3653" s="15">
        <v>238.8</v>
      </c>
      <c r="R3653" s="15">
        <v>3.08</v>
      </c>
      <c r="S3653" s="15">
        <v>0.93</v>
      </c>
      <c r="T3653" s="15">
        <v>0.62</v>
      </c>
      <c r="U3653" s="15">
        <v>2.63</v>
      </c>
      <c r="V3653" s="15">
        <v>98792</v>
      </c>
      <c r="W3653" s="15">
        <v>295412</v>
      </c>
      <c r="X3653" s="15">
        <v>259823</v>
      </c>
      <c r="Y3653" s="15">
        <v>-35589</v>
      </c>
      <c r="Z3653" s="15">
        <v>2211</v>
      </c>
      <c r="AA3653" s="15">
        <v>1.19</v>
      </c>
      <c r="AB3653" s="15">
        <v>45.8</v>
      </c>
    </row>
    <row r="3654" spans="1:28" ht="15" customHeight="1" x14ac:dyDescent="0.3">
      <c r="A3654" s="15" t="s">
        <v>3782</v>
      </c>
      <c r="B3654" s="15" t="s">
        <v>104</v>
      </c>
      <c r="C3654" s="15" t="s">
        <v>129</v>
      </c>
      <c r="D3654" s="15" t="s">
        <v>100</v>
      </c>
      <c r="E3654" s="15" t="s">
        <v>120</v>
      </c>
      <c r="F3654" s="15">
        <v>8.8000000000000007</v>
      </c>
      <c r="G3654" s="15">
        <v>380.9</v>
      </c>
      <c r="H3654" s="15">
        <v>32.299999999999997</v>
      </c>
      <c r="I3654" s="15">
        <v>52.6</v>
      </c>
      <c r="J3654" s="15">
        <v>8.9</v>
      </c>
      <c r="K3654" s="15">
        <v>6.68</v>
      </c>
      <c r="L3654" s="15">
        <v>21</v>
      </c>
      <c r="M3654" s="15">
        <v>99.2</v>
      </c>
      <c r="N3654" s="15">
        <v>51.8</v>
      </c>
      <c r="O3654" s="15">
        <v>87.6</v>
      </c>
      <c r="P3654" s="15" t="s">
        <v>127</v>
      </c>
      <c r="Q3654" s="15">
        <v>192.2</v>
      </c>
      <c r="R3654" s="15">
        <v>4.97</v>
      </c>
      <c r="S3654" s="15">
        <v>0.72</v>
      </c>
      <c r="T3654" s="15">
        <v>2.2999999999999998</v>
      </c>
      <c r="U3654" s="15">
        <v>20.239999999999998</v>
      </c>
      <c r="V3654" s="15">
        <v>25982</v>
      </c>
      <c r="W3654" s="15">
        <v>655879</v>
      </c>
      <c r="X3654" s="15">
        <v>525876</v>
      </c>
      <c r="Y3654" s="15">
        <v>-130003</v>
      </c>
      <c r="Z3654" s="15">
        <v>3759</v>
      </c>
      <c r="AA3654" s="15">
        <v>5.3840000000000003</v>
      </c>
      <c r="AB3654" s="15">
        <v>34.299999999999997</v>
      </c>
    </row>
    <row r="3655" spans="1:28" ht="15" customHeight="1" x14ac:dyDescent="0.3">
      <c r="A3655" s="15" t="s">
        <v>3783</v>
      </c>
      <c r="B3655" s="15" t="s">
        <v>109</v>
      </c>
      <c r="C3655" s="15" t="s">
        <v>99</v>
      </c>
      <c r="D3655" s="15" t="s">
        <v>177</v>
      </c>
      <c r="E3655" s="15" t="s">
        <v>112</v>
      </c>
      <c r="F3655" s="15">
        <v>11.36</v>
      </c>
      <c r="G3655" s="15">
        <v>530.6</v>
      </c>
      <c r="H3655" s="15">
        <v>20.7</v>
      </c>
      <c r="I3655" s="15">
        <v>59.6</v>
      </c>
      <c r="J3655" s="15">
        <v>6.3</v>
      </c>
      <c r="K3655" s="15">
        <v>7.01</v>
      </c>
      <c r="L3655" s="15">
        <v>21.9</v>
      </c>
      <c r="M3655" s="15">
        <v>198.6</v>
      </c>
      <c r="N3655" s="15">
        <v>45.3</v>
      </c>
      <c r="O3655" s="15">
        <v>101.7</v>
      </c>
      <c r="P3655" s="15" t="s">
        <v>107</v>
      </c>
      <c r="Q3655" s="15">
        <v>199.2</v>
      </c>
      <c r="R3655" s="15">
        <v>7.51</v>
      </c>
      <c r="S3655" s="15">
        <v>0.81</v>
      </c>
      <c r="T3655" s="15">
        <v>61.04</v>
      </c>
      <c r="U3655" s="15">
        <v>693.41</v>
      </c>
      <c r="V3655" s="15">
        <v>3776</v>
      </c>
      <c r="W3655" s="15">
        <v>772543</v>
      </c>
      <c r="X3655" s="15">
        <v>2618316</v>
      </c>
      <c r="Y3655" s="15">
        <v>1845773</v>
      </c>
      <c r="Z3655" s="15">
        <v>22238</v>
      </c>
      <c r="AA3655" s="15">
        <v>31.181000000000001</v>
      </c>
      <c r="AB3655" s="15">
        <v>30.9</v>
      </c>
    </row>
    <row r="3656" spans="1:28" ht="15" customHeight="1" x14ac:dyDescent="0.3">
      <c r="A3656" s="15" t="s">
        <v>3784</v>
      </c>
      <c r="B3656" s="15" t="s">
        <v>109</v>
      </c>
      <c r="C3656" s="15" t="s">
        <v>99</v>
      </c>
      <c r="D3656" s="15" t="s">
        <v>111</v>
      </c>
      <c r="E3656" s="15" t="s">
        <v>101</v>
      </c>
      <c r="F3656" s="15">
        <v>2.61</v>
      </c>
      <c r="G3656" s="15">
        <v>727.4</v>
      </c>
      <c r="H3656" s="15">
        <v>31.9</v>
      </c>
      <c r="I3656" s="15">
        <v>72.400000000000006</v>
      </c>
      <c r="J3656" s="15">
        <v>7.5</v>
      </c>
      <c r="K3656" s="15">
        <v>6.9</v>
      </c>
      <c r="L3656" s="15">
        <v>32</v>
      </c>
      <c r="M3656" s="15">
        <v>96.4</v>
      </c>
      <c r="N3656" s="15">
        <v>58.7</v>
      </c>
      <c r="O3656" s="15">
        <v>103.2</v>
      </c>
      <c r="P3656" s="15" t="s">
        <v>116</v>
      </c>
      <c r="Q3656" s="15">
        <v>138.19999999999999</v>
      </c>
      <c r="R3656" s="15">
        <v>2.0499999999999998</v>
      </c>
      <c r="S3656" s="15">
        <v>0.69</v>
      </c>
      <c r="T3656" s="15">
        <v>1.1599999999999999</v>
      </c>
      <c r="U3656" s="15">
        <v>3.03</v>
      </c>
      <c r="V3656" s="15">
        <v>72898</v>
      </c>
      <c r="W3656" s="15">
        <v>142695</v>
      </c>
      <c r="X3656" s="15">
        <v>220881</v>
      </c>
      <c r="Y3656" s="15">
        <v>78186</v>
      </c>
      <c r="Z3656" s="15">
        <v>547</v>
      </c>
      <c r="AA3656" s="15">
        <v>5.5389999999999997</v>
      </c>
      <c r="AB3656" s="15">
        <v>67.7</v>
      </c>
    </row>
    <row r="3657" spans="1:28" ht="15" customHeight="1" x14ac:dyDescent="0.3">
      <c r="A3657" s="15" t="s">
        <v>3785</v>
      </c>
      <c r="B3657" s="15" t="s">
        <v>98</v>
      </c>
      <c r="C3657" s="15" t="s">
        <v>123</v>
      </c>
      <c r="D3657" s="15" t="s">
        <v>130</v>
      </c>
      <c r="E3657" s="15" t="s">
        <v>112</v>
      </c>
      <c r="F3657" s="15">
        <v>13.16</v>
      </c>
      <c r="G3657" s="15">
        <v>744.8</v>
      </c>
      <c r="H3657" s="15">
        <v>25</v>
      </c>
      <c r="I3657" s="15">
        <v>53.9</v>
      </c>
      <c r="J3657" s="15">
        <v>7.5</v>
      </c>
      <c r="K3657" s="15">
        <v>7.23</v>
      </c>
      <c r="L3657" s="15">
        <v>34.5</v>
      </c>
      <c r="M3657" s="15">
        <v>68.900000000000006</v>
      </c>
      <c r="N3657" s="15">
        <v>37.1</v>
      </c>
      <c r="O3657" s="15">
        <v>81.5</v>
      </c>
      <c r="P3657" s="15" t="s">
        <v>107</v>
      </c>
      <c r="Q3657" s="15">
        <v>256.60000000000002</v>
      </c>
      <c r="R3657" s="15">
        <v>6.08</v>
      </c>
      <c r="S3657" s="15">
        <v>0.93</v>
      </c>
      <c r="T3657" s="15">
        <v>1.25</v>
      </c>
      <c r="U3657" s="15">
        <v>16.45</v>
      </c>
      <c r="V3657" s="15">
        <v>54182</v>
      </c>
      <c r="W3657" s="15">
        <v>1010434</v>
      </c>
      <c r="X3657" s="15">
        <v>891294</v>
      </c>
      <c r="Y3657" s="15">
        <v>-119140</v>
      </c>
      <c r="Z3657" s="15">
        <v>12685</v>
      </c>
      <c r="AA3657" s="15">
        <v>1.2969999999999999</v>
      </c>
      <c r="AB3657" s="15">
        <v>38.5</v>
      </c>
    </row>
    <row r="3658" spans="1:28" ht="15" customHeight="1" x14ac:dyDescent="0.3">
      <c r="A3658" s="15" t="s">
        <v>3786</v>
      </c>
      <c r="B3658" s="15" t="s">
        <v>126</v>
      </c>
      <c r="C3658" s="15" t="s">
        <v>119</v>
      </c>
      <c r="D3658" s="15" t="s">
        <v>144</v>
      </c>
      <c r="E3658" s="15" t="s">
        <v>101</v>
      </c>
      <c r="F3658" s="15">
        <v>13.05</v>
      </c>
      <c r="G3658" s="15"/>
      <c r="H3658" s="15">
        <v>28.5</v>
      </c>
      <c r="I3658" s="15">
        <v>73.400000000000006</v>
      </c>
      <c r="J3658" s="15">
        <v>6.7</v>
      </c>
      <c r="K3658" s="15">
        <v>6.82</v>
      </c>
      <c r="L3658" s="15">
        <v>37.1</v>
      </c>
      <c r="M3658" s="15">
        <v>127.1</v>
      </c>
      <c r="N3658" s="15">
        <v>73.5</v>
      </c>
      <c r="O3658" s="15">
        <v>120.1</v>
      </c>
      <c r="P3658" s="15" t="s">
        <v>107</v>
      </c>
      <c r="Q3658" s="15">
        <v>175.9</v>
      </c>
      <c r="R3658" s="15">
        <v>2.62</v>
      </c>
      <c r="S3658" s="15">
        <v>0.77</v>
      </c>
      <c r="T3658" s="15">
        <v>1.92</v>
      </c>
      <c r="U3658" s="15">
        <v>25.06</v>
      </c>
      <c r="V3658" s="15">
        <v>55315</v>
      </c>
      <c r="W3658" s="15">
        <v>679680</v>
      </c>
      <c r="X3658" s="15">
        <v>1386194</v>
      </c>
      <c r="Y3658" s="15">
        <v>706514</v>
      </c>
      <c r="Z3658" s="15">
        <v>6860</v>
      </c>
      <c r="AA3658" s="15">
        <v>3.653</v>
      </c>
      <c r="AB3658" s="15">
        <v>61.2</v>
      </c>
    </row>
    <row r="3659" spans="1:28" ht="15" customHeight="1" x14ac:dyDescent="0.3">
      <c r="A3659" s="15" t="s">
        <v>3787</v>
      </c>
      <c r="B3659" s="15" t="s">
        <v>118</v>
      </c>
      <c r="C3659" s="15" t="s">
        <v>110</v>
      </c>
      <c r="D3659" s="15" t="s">
        <v>115</v>
      </c>
      <c r="E3659" s="15" t="s">
        <v>120</v>
      </c>
      <c r="F3659" s="15">
        <v>6</v>
      </c>
      <c r="G3659" s="15">
        <v>342.1</v>
      </c>
      <c r="H3659" s="15">
        <v>34.1</v>
      </c>
      <c r="I3659" s="15">
        <v>67</v>
      </c>
      <c r="J3659" s="15">
        <v>8.6</v>
      </c>
      <c r="K3659" s="15">
        <v>6.41</v>
      </c>
      <c r="L3659" s="15">
        <v>21.6</v>
      </c>
      <c r="M3659" s="15">
        <v>108.8</v>
      </c>
      <c r="N3659" s="15">
        <v>78.900000000000006</v>
      </c>
      <c r="O3659" s="15">
        <v>100.2</v>
      </c>
      <c r="P3659" s="15" t="s">
        <v>102</v>
      </c>
      <c r="Q3659" s="15">
        <v>167.8</v>
      </c>
      <c r="R3659" s="15">
        <v>5.74</v>
      </c>
      <c r="S3659" s="15">
        <v>0.92</v>
      </c>
      <c r="T3659" s="15">
        <v>2.58</v>
      </c>
      <c r="U3659" s="15">
        <v>15.48</v>
      </c>
      <c r="V3659" s="15">
        <v>22389</v>
      </c>
      <c r="W3659" s="15">
        <v>437507</v>
      </c>
      <c r="X3659" s="15">
        <v>346582</v>
      </c>
      <c r="Y3659" s="15">
        <v>-90925</v>
      </c>
      <c r="Z3659" s="15">
        <v>7745</v>
      </c>
      <c r="AA3659" s="15">
        <v>1.9990000000000001</v>
      </c>
      <c r="AB3659" s="15">
        <v>42.1</v>
      </c>
    </row>
    <row r="3660" spans="1:28" ht="15" customHeight="1" x14ac:dyDescent="0.3">
      <c r="A3660" s="15" t="s">
        <v>3788</v>
      </c>
      <c r="B3660" s="15" t="s">
        <v>126</v>
      </c>
      <c r="C3660" s="15" t="s">
        <v>123</v>
      </c>
      <c r="D3660" s="15" t="s">
        <v>111</v>
      </c>
      <c r="E3660" s="15" t="s">
        <v>120</v>
      </c>
      <c r="F3660" s="15">
        <v>3.42</v>
      </c>
      <c r="G3660" s="15">
        <v>234.2</v>
      </c>
      <c r="H3660" s="15">
        <v>24.9</v>
      </c>
      <c r="I3660" s="15">
        <v>44</v>
      </c>
      <c r="J3660" s="15">
        <v>7.9</v>
      </c>
      <c r="K3660" s="15">
        <v>7.72</v>
      </c>
      <c r="L3660" s="15">
        <v>24.6</v>
      </c>
      <c r="M3660" s="15">
        <v>74.3</v>
      </c>
      <c r="N3660" s="15">
        <v>61.1</v>
      </c>
      <c r="O3660" s="15">
        <v>90.1</v>
      </c>
      <c r="P3660" s="15" t="s">
        <v>107</v>
      </c>
      <c r="Q3660" s="15">
        <v>173.5</v>
      </c>
      <c r="R3660" s="15">
        <v>5.3</v>
      </c>
      <c r="S3660" s="15">
        <v>0.78</v>
      </c>
      <c r="T3660" s="15">
        <v>0.3</v>
      </c>
      <c r="U3660" s="15">
        <v>1.03</v>
      </c>
      <c r="V3660" s="15">
        <v>66723</v>
      </c>
      <c r="W3660" s="15">
        <v>225956</v>
      </c>
      <c r="X3660" s="15">
        <v>68725</v>
      </c>
      <c r="Y3660" s="15">
        <v>-157231</v>
      </c>
      <c r="Z3660" s="15">
        <v>1531</v>
      </c>
      <c r="AA3660" s="15">
        <v>0.67300000000000004</v>
      </c>
      <c r="AB3660" s="15">
        <v>28.9</v>
      </c>
    </row>
    <row r="3661" spans="1:28" ht="15" customHeight="1" x14ac:dyDescent="0.3">
      <c r="A3661" s="15" t="s">
        <v>3789</v>
      </c>
      <c r="B3661" s="15" t="s">
        <v>109</v>
      </c>
      <c r="C3661" s="15" t="s">
        <v>119</v>
      </c>
      <c r="D3661" s="15" t="s">
        <v>111</v>
      </c>
      <c r="E3661" s="15" t="s">
        <v>101</v>
      </c>
      <c r="F3661" s="15">
        <v>13.13</v>
      </c>
      <c r="G3661" s="15">
        <v>1114.4000000000001</v>
      </c>
      <c r="H3661" s="15">
        <v>28.4</v>
      </c>
      <c r="I3661" s="15">
        <v>70.900000000000006</v>
      </c>
      <c r="J3661" s="15">
        <v>6.1</v>
      </c>
      <c r="K3661" s="15">
        <v>6.12</v>
      </c>
      <c r="L3661" s="15">
        <v>31.4</v>
      </c>
      <c r="M3661" s="15">
        <v>72.7</v>
      </c>
      <c r="N3661" s="15">
        <v>47.9</v>
      </c>
      <c r="O3661" s="15">
        <v>121.5</v>
      </c>
      <c r="P3661" s="15" t="s">
        <v>107</v>
      </c>
      <c r="Q3661" s="15">
        <v>180.7</v>
      </c>
      <c r="R3661" s="15">
        <v>4.5199999999999996</v>
      </c>
      <c r="S3661" s="15">
        <v>0.67</v>
      </c>
      <c r="T3661" s="15">
        <v>0.8</v>
      </c>
      <c r="U3661" s="15">
        <v>10.5</v>
      </c>
      <c r="V3661" s="15">
        <v>72084</v>
      </c>
      <c r="W3661" s="15">
        <v>753541</v>
      </c>
      <c r="X3661" s="15">
        <v>756882</v>
      </c>
      <c r="Y3661" s="15">
        <v>3341</v>
      </c>
      <c r="Z3661" s="15">
        <v>5000</v>
      </c>
      <c r="AA3661" s="15">
        <v>2.1</v>
      </c>
      <c r="AB3661" s="15">
        <v>62.7</v>
      </c>
    </row>
    <row r="3662" spans="1:28" ht="15" customHeight="1" x14ac:dyDescent="0.3">
      <c r="A3662" s="15" t="s">
        <v>3790</v>
      </c>
      <c r="B3662" s="15" t="s">
        <v>137</v>
      </c>
      <c r="C3662" s="15" t="s">
        <v>170</v>
      </c>
      <c r="D3662" s="15" t="s">
        <v>100</v>
      </c>
      <c r="E3662" s="15" t="s">
        <v>120</v>
      </c>
      <c r="F3662" s="15">
        <v>12.97</v>
      </c>
      <c r="G3662" s="15">
        <v>224.7</v>
      </c>
      <c r="H3662" s="15">
        <v>26.7</v>
      </c>
      <c r="I3662" s="15">
        <v>51.3</v>
      </c>
      <c r="J3662" s="15">
        <v>6.5</v>
      </c>
      <c r="K3662" s="15">
        <v>6.79</v>
      </c>
      <c r="L3662" s="15">
        <v>16.899999999999999</v>
      </c>
      <c r="M3662" s="15">
        <v>142</v>
      </c>
      <c r="N3662" s="15">
        <v>51.5</v>
      </c>
      <c r="O3662" s="15">
        <v>117.9</v>
      </c>
      <c r="P3662" s="15" t="s">
        <v>107</v>
      </c>
      <c r="Q3662" s="15">
        <v>185.7</v>
      </c>
      <c r="R3662" s="15">
        <v>4.6399999999999997</v>
      </c>
      <c r="S3662" s="15">
        <v>0.78</v>
      </c>
      <c r="T3662" s="15">
        <v>2.5</v>
      </c>
      <c r="U3662" s="15">
        <v>32.43</v>
      </c>
      <c r="V3662" s="15">
        <v>25531</v>
      </c>
      <c r="W3662" s="15">
        <v>1006857</v>
      </c>
      <c r="X3662" s="15">
        <v>827970</v>
      </c>
      <c r="Y3662" s="15">
        <v>-178887</v>
      </c>
      <c r="Z3662" s="15">
        <v>9304</v>
      </c>
      <c r="AA3662" s="15">
        <v>3.4860000000000002</v>
      </c>
      <c r="AB3662" s="15">
        <v>37.4</v>
      </c>
    </row>
    <row r="3663" spans="1:28" ht="15" customHeight="1" x14ac:dyDescent="0.3">
      <c r="A3663" s="15" t="s">
        <v>3791</v>
      </c>
      <c r="B3663" s="15" t="s">
        <v>126</v>
      </c>
      <c r="C3663" s="15" t="s">
        <v>170</v>
      </c>
      <c r="D3663" s="15" t="s">
        <v>106</v>
      </c>
      <c r="E3663" s="15" t="s">
        <v>112</v>
      </c>
      <c r="F3663" s="15">
        <v>13.82</v>
      </c>
      <c r="G3663" s="15">
        <v>478.9</v>
      </c>
      <c r="H3663" s="15">
        <v>28.3</v>
      </c>
      <c r="I3663" s="15">
        <v>47.8</v>
      </c>
      <c r="J3663" s="15">
        <v>8.4</v>
      </c>
      <c r="K3663" s="15">
        <v>6.53</v>
      </c>
      <c r="L3663" s="15">
        <v>30.8</v>
      </c>
      <c r="M3663" s="15">
        <v>143.69999999999999</v>
      </c>
      <c r="N3663" s="15">
        <v>41.5</v>
      </c>
      <c r="O3663" s="15">
        <v>127.8</v>
      </c>
      <c r="P3663" s="15" t="s">
        <v>107</v>
      </c>
      <c r="Q3663" s="15">
        <v>150.4</v>
      </c>
      <c r="R3663" s="15">
        <v>3.51</v>
      </c>
      <c r="S3663" s="15">
        <v>0.81</v>
      </c>
      <c r="T3663" s="15">
        <v>4.13</v>
      </c>
      <c r="U3663" s="15">
        <v>57.08</v>
      </c>
      <c r="V3663" s="15">
        <v>21651</v>
      </c>
      <c r="W3663" s="15">
        <v>771682</v>
      </c>
      <c r="X3663" s="15">
        <v>1235839</v>
      </c>
      <c r="Y3663" s="15">
        <v>464157</v>
      </c>
      <c r="Z3663" s="15">
        <v>10546</v>
      </c>
      <c r="AA3663" s="15">
        <v>5.4119999999999999</v>
      </c>
      <c r="AB3663" s="15">
        <v>49.1</v>
      </c>
    </row>
    <row r="3664" spans="1:28" ht="15" customHeight="1" x14ac:dyDescent="0.3">
      <c r="A3664" s="15" t="s">
        <v>3792</v>
      </c>
      <c r="B3664" s="15" t="s">
        <v>104</v>
      </c>
      <c r="C3664" s="15" t="s">
        <v>114</v>
      </c>
      <c r="D3664" s="15" t="s">
        <v>100</v>
      </c>
      <c r="E3664" s="15" t="s">
        <v>112</v>
      </c>
      <c r="F3664" s="15">
        <v>2.35</v>
      </c>
      <c r="G3664" s="15">
        <v>481.6</v>
      </c>
      <c r="H3664" s="15">
        <v>27.4</v>
      </c>
      <c r="I3664" s="15">
        <v>53.3</v>
      </c>
      <c r="J3664" s="15">
        <v>7.5</v>
      </c>
      <c r="K3664" s="15">
        <v>6.26</v>
      </c>
      <c r="L3664" s="15">
        <v>29.6</v>
      </c>
      <c r="M3664" s="15">
        <v>120.8</v>
      </c>
      <c r="N3664" s="15">
        <v>54</v>
      </c>
      <c r="O3664" s="15">
        <v>106.7</v>
      </c>
      <c r="P3664" s="15" t="s">
        <v>116</v>
      </c>
      <c r="Q3664" s="15">
        <v>200.8</v>
      </c>
      <c r="R3664" s="15">
        <v>3.9</v>
      </c>
      <c r="S3664" s="15">
        <v>0.7</v>
      </c>
      <c r="T3664" s="15">
        <v>2.1800000000000002</v>
      </c>
      <c r="U3664" s="15">
        <v>5.12</v>
      </c>
      <c r="V3664" s="15">
        <v>25450</v>
      </c>
      <c r="W3664" s="15">
        <v>177056</v>
      </c>
      <c r="X3664" s="15">
        <v>130304</v>
      </c>
      <c r="Y3664" s="15">
        <v>-46752</v>
      </c>
      <c r="Z3664" s="15">
        <v>716</v>
      </c>
      <c r="AA3664" s="15">
        <v>7.1509999999999998</v>
      </c>
      <c r="AB3664" s="15">
        <v>34.1</v>
      </c>
    </row>
    <row r="3665" spans="1:28" ht="15" customHeight="1" x14ac:dyDescent="0.3">
      <c r="A3665" s="15" t="s">
        <v>3793</v>
      </c>
      <c r="B3665" s="15" t="s">
        <v>146</v>
      </c>
      <c r="C3665" s="15" t="s">
        <v>134</v>
      </c>
      <c r="D3665" s="15" t="s">
        <v>106</v>
      </c>
      <c r="E3665" s="15" t="s">
        <v>120</v>
      </c>
      <c r="F3665" s="15">
        <v>7.55</v>
      </c>
      <c r="G3665" s="15">
        <v>80</v>
      </c>
      <c r="H3665" s="15">
        <v>32.700000000000003</v>
      </c>
      <c r="I3665" s="15">
        <v>54.1</v>
      </c>
      <c r="J3665" s="15">
        <v>6.2</v>
      </c>
      <c r="K3665" s="15">
        <v>6.92</v>
      </c>
      <c r="L3665" s="15">
        <v>14.6</v>
      </c>
      <c r="M3665" s="15">
        <v>151.9</v>
      </c>
      <c r="N3665" s="15">
        <v>48.4</v>
      </c>
      <c r="O3665" s="15">
        <v>112.9</v>
      </c>
      <c r="P3665" s="15" t="s">
        <v>116</v>
      </c>
      <c r="Q3665" s="15">
        <v>194.8</v>
      </c>
      <c r="R3665" s="15">
        <v>3.6</v>
      </c>
      <c r="S3665" s="15">
        <v>0.73</v>
      </c>
      <c r="T3665" s="15">
        <v>2.13</v>
      </c>
      <c r="U3665" s="15">
        <v>16.079999999999998</v>
      </c>
      <c r="V3665" s="15">
        <v>19351</v>
      </c>
      <c r="W3665" s="15">
        <v>403695</v>
      </c>
      <c r="X3665" s="15">
        <v>311164</v>
      </c>
      <c r="Y3665" s="15">
        <v>-92531</v>
      </c>
      <c r="Z3665" s="15">
        <v>2505</v>
      </c>
      <c r="AA3665" s="15">
        <v>6.4189999999999996</v>
      </c>
      <c r="AB3665" s="15">
        <v>41.7</v>
      </c>
    </row>
    <row r="3666" spans="1:28" ht="15" customHeight="1" x14ac:dyDescent="0.3">
      <c r="A3666" s="15" t="s">
        <v>3794</v>
      </c>
      <c r="B3666" s="15" t="s">
        <v>146</v>
      </c>
      <c r="C3666" s="15" t="s">
        <v>134</v>
      </c>
      <c r="D3666" s="15" t="s">
        <v>106</v>
      </c>
      <c r="E3666" s="15" t="s">
        <v>112</v>
      </c>
      <c r="F3666" s="15">
        <v>12.16</v>
      </c>
      <c r="G3666" s="15">
        <v>341.4</v>
      </c>
      <c r="H3666" s="15">
        <v>26.6</v>
      </c>
      <c r="I3666" s="15">
        <v>62.5</v>
      </c>
      <c r="J3666" s="15">
        <v>6.7</v>
      </c>
      <c r="K3666" s="15">
        <v>7.64</v>
      </c>
      <c r="L3666" s="15">
        <v>26</v>
      </c>
      <c r="M3666" s="15">
        <v>140.80000000000001</v>
      </c>
      <c r="N3666" s="15">
        <v>15</v>
      </c>
      <c r="O3666" s="15">
        <v>83.5</v>
      </c>
      <c r="P3666" s="15" t="s">
        <v>102</v>
      </c>
      <c r="Q3666" s="15">
        <v>249.7</v>
      </c>
      <c r="R3666" s="15">
        <v>6.65</v>
      </c>
      <c r="S3666" s="15">
        <v>0.84</v>
      </c>
      <c r="T3666" s="15">
        <v>1.17</v>
      </c>
      <c r="U3666" s="15">
        <v>14.23</v>
      </c>
      <c r="V3666" s="15">
        <v>25764</v>
      </c>
      <c r="W3666" s="15">
        <v>945402</v>
      </c>
      <c r="X3666" s="15">
        <v>366622</v>
      </c>
      <c r="Y3666" s="15">
        <v>-578780</v>
      </c>
      <c r="Z3666" s="15">
        <v>7302</v>
      </c>
      <c r="AA3666" s="15">
        <v>1.9490000000000001</v>
      </c>
      <c r="AB3666" s="15">
        <v>20.8</v>
      </c>
    </row>
    <row r="3667" spans="1:28" ht="15" customHeight="1" x14ac:dyDescent="0.3">
      <c r="A3667" s="15" t="s">
        <v>3795</v>
      </c>
      <c r="B3667" s="15" t="s">
        <v>118</v>
      </c>
      <c r="C3667" s="15" t="s">
        <v>99</v>
      </c>
      <c r="D3667" s="15" t="s">
        <v>100</v>
      </c>
      <c r="E3667" s="15" t="s">
        <v>101</v>
      </c>
      <c r="F3667" s="15">
        <v>1.38</v>
      </c>
      <c r="G3667" s="15">
        <v>532.20000000000005</v>
      </c>
      <c r="H3667" s="15">
        <v>27.9</v>
      </c>
      <c r="I3667" s="15">
        <v>85.6</v>
      </c>
      <c r="J3667" s="15">
        <v>9.5</v>
      </c>
      <c r="K3667" s="15">
        <v>7.35</v>
      </c>
      <c r="L3667" s="15">
        <v>25</v>
      </c>
      <c r="M3667" s="15">
        <v>162.80000000000001</v>
      </c>
      <c r="N3667" s="15">
        <v>68.400000000000006</v>
      </c>
      <c r="O3667" s="15">
        <v>101.9</v>
      </c>
      <c r="P3667" s="15" t="s">
        <v>102</v>
      </c>
      <c r="Q3667" s="15">
        <v>249.2</v>
      </c>
      <c r="R3667" s="15">
        <v>4.18</v>
      </c>
      <c r="S3667" s="15">
        <v>0.67</v>
      </c>
      <c r="T3667" s="15">
        <v>2.94</v>
      </c>
      <c r="U3667" s="15">
        <v>4.0599999999999996</v>
      </c>
      <c r="V3667" s="15">
        <v>23159</v>
      </c>
      <c r="W3667" s="15">
        <v>86841</v>
      </c>
      <c r="X3667" s="15">
        <v>94026</v>
      </c>
      <c r="Y3667" s="15">
        <v>7185</v>
      </c>
      <c r="Z3667" s="15">
        <v>695</v>
      </c>
      <c r="AA3667" s="15">
        <v>5.8419999999999996</v>
      </c>
      <c r="AB3667" s="15">
        <v>50.4</v>
      </c>
    </row>
    <row r="3668" spans="1:28" ht="15" customHeight="1" x14ac:dyDescent="0.3">
      <c r="A3668" s="15" t="s">
        <v>3796</v>
      </c>
      <c r="B3668" s="15" t="s">
        <v>137</v>
      </c>
      <c r="C3668" s="15" t="s">
        <v>152</v>
      </c>
      <c r="D3668" s="15" t="s">
        <v>111</v>
      </c>
      <c r="E3668" s="15" t="s">
        <v>120</v>
      </c>
      <c r="F3668" s="15">
        <v>5.57</v>
      </c>
      <c r="G3668" s="15">
        <v>402</v>
      </c>
      <c r="H3668" s="15">
        <v>30.6</v>
      </c>
      <c r="I3668" s="15">
        <v>51.6</v>
      </c>
      <c r="J3668" s="15">
        <v>8</v>
      </c>
      <c r="K3668" s="15">
        <v>7.4</v>
      </c>
      <c r="L3668" s="15">
        <v>16.399999999999999</v>
      </c>
      <c r="M3668" s="15">
        <v>108.4</v>
      </c>
      <c r="N3668" s="15">
        <v>46.1</v>
      </c>
      <c r="O3668" s="15">
        <v>108.4</v>
      </c>
      <c r="P3668" s="15" t="s">
        <v>107</v>
      </c>
      <c r="Q3668" s="15">
        <v>237</v>
      </c>
      <c r="R3668" s="15">
        <v>6.05</v>
      </c>
      <c r="S3668" s="15">
        <v>0.74</v>
      </c>
      <c r="T3668" s="15">
        <v>0.61</v>
      </c>
      <c r="U3668" s="15">
        <v>3.4</v>
      </c>
      <c r="V3668" s="15">
        <v>69510</v>
      </c>
      <c r="W3668" s="15">
        <v>390429</v>
      </c>
      <c r="X3668" s="15">
        <v>236334</v>
      </c>
      <c r="Y3668" s="15">
        <v>-154095</v>
      </c>
      <c r="Z3668" s="15">
        <v>2399</v>
      </c>
      <c r="AA3668" s="15">
        <v>1.417</v>
      </c>
      <c r="AB3668" s="15">
        <v>40.299999999999997</v>
      </c>
    </row>
    <row r="3669" spans="1:28" ht="15" customHeight="1" x14ac:dyDescent="0.3">
      <c r="A3669" s="15" t="s">
        <v>3797</v>
      </c>
      <c r="B3669" s="15" t="s">
        <v>109</v>
      </c>
      <c r="C3669" s="15" t="s">
        <v>170</v>
      </c>
      <c r="D3669" s="15" t="s">
        <v>100</v>
      </c>
      <c r="E3669" s="15" t="s">
        <v>112</v>
      </c>
      <c r="F3669" s="15">
        <v>1.93</v>
      </c>
      <c r="G3669" s="15"/>
      <c r="H3669" s="15">
        <v>24.8</v>
      </c>
      <c r="I3669" s="15">
        <v>68.7</v>
      </c>
      <c r="J3669" s="15">
        <v>8.4</v>
      </c>
      <c r="K3669" s="15">
        <v>7.49</v>
      </c>
      <c r="L3669" s="15">
        <v>23.7</v>
      </c>
      <c r="M3669" s="15">
        <v>150.4</v>
      </c>
      <c r="N3669" s="15">
        <v>33.9</v>
      </c>
      <c r="O3669" s="15">
        <v>159.4</v>
      </c>
      <c r="P3669" s="15" t="s">
        <v>127</v>
      </c>
      <c r="Q3669" s="15">
        <v>123.1</v>
      </c>
      <c r="R3669" s="15">
        <v>6.92</v>
      </c>
      <c r="S3669" s="15">
        <v>0.87</v>
      </c>
      <c r="T3669" s="15">
        <v>1.44</v>
      </c>
      <c r="U3669" s="15">
        <v>2.78</v>
      </c>
      <c r="V3669" s="15">
        <v>25999</v>
      </c>
      <c r="W3669" s="15">
        <v>132805</v>
      </c>
      <c r="X3669" s="15">
        <v>72277</v>
      </c>
      <c r="Y3669" s="15">
        <v>-60528</v>
      </c>
      <c r="Z3669" s="15">
        <v>1026</v>
      </c>
      <c r="AA3669" s="15">
        <v>2.71</v>
      </c>
      <c r="AB3669" s="15">
        <v>33.700000000000003</v>
      </c>
    </row>
    <row r="3670" spans="1:28" ht="15" customHeight="1" x14ac:dyDescent="0.3">
      <c r="A3670" s="15" t="s">
        <v>3798</v>
      </c>
      <c r="B3670" s="15" t="s">
        <v>146</v>
      </c>
      <c r="C3670" s="15" t="s">
        <v>114</v>
      </c>
      <c r="D3670" s="15" t="s">
        <v>177</v>
      </c>
      <c r="E3670" s="15" t="s">
        <v>112</v>
      </c>
      <c r="F3670" s="15">
        <v>1.94</v>
      </c>
      <c r="G3670" s="15">
        <v>598.1</v>
      </c>
      <c r="H3670" s="15">
        <v>28.3</v>
      </c>
      <c r="I3670" s="15">
        <v>54.3</v>
      </c>
      <c r="J3670" s="15">
        <v>8.6</v>
      </c>
      <c r="K3670" s="15">
        <v>6.94</v>
      </c>
      <c r="L3670" s="15">
        <v>16.8</v>
      </c>
      <c r="M3670" s="15">
        <v>145.19999999999999</v>
      </c>
      <c r="N3670" s="15">
        <v>53</v>
      </c>
      <c r="O3670" s="15">
        <v>107.6</v>
      </c>
      <c r="P3670" s="15" t="s">
        <v>116</v>
      </c>
      <c r="Q3670" s="15">
        <v>121.9</v>
      </c>
      <c r="R3670" s="15">
        <v>8.44</v>
      </c>
      <c r="S3670" s="15">
        <v>0.8</v>
      </c>
      <c r="T3670" s="15">
        <v>69.95</v>
      </c>
      <c r="U3670" s="15">
        <v>135.69999999999999</v>
      </c>
      <c r="V3670" s="15">
        <v>3610</v>
      </c>
      <c r="W3670" s="15">
        <v>114465</v>
      </c>
      <c r="X3670" s="15">
        <v>489877</v>
      </c>
      <c r="Y3670" s="15">
        <v>375412</v>
      </c>
      <c r="Z3670" s="15">
        <v>1932</v>
      </c>
      <c r="AA3670" s="15">
        <v>70.238</v>
      </c>
      <c r="AB3670" s="15">
        <v>40.4</v>
      </c>
    </row>
    <row r="3671" spans="1:28" ht="15" customHeight="1" x14ac:dyDescent="0.3">
      <c r="A3671" s="15" t="s">
        <v>3799</v>
      </c>
      <c r="B3671" s="15" t="s">
        <v>104</v>
      </c>
      <c r="C3671" s="15" t="s">
        <v>114</v>
      </c>
      <c r="D3671" s="15" t="s">
        <v>111</v>
      </c>
      <c r="E3671" s="15" t="s">
        <v>112</v>
      </c>
      <c r="F3671" s="15">
        <v>1.22</v>
      </c>
      <c r="G3671" s="15">
        <v>327.2</v>
      </c>
      <c r="H3671" s="15">
        <v>20.7</v>
      </c>
      <c r="I3671" s="15">
        <v>53.6</v>
      </c>
      <c r="J3671" s="15">
        <v>6.2</v>
      </c>
      <c r="K3671" s="15">
        <v>7.12</v>
      </c>
      <c r="L3671" s="15">
        <v>23.8</v>
      </c>
      <c r="M3671" s="15">
        <v>121.5</v>
      </c>
      <c r="N3671" s="15">
        <v>59.1</v>
      </c>
      <c r="O3671" s="15">
        <v>100.4</v>
      </c>
      <c r="P3671" s="15" t="s">
        <v>127</v>
      </c>
      <c r="Q3671" s="15">
        <v>106.3</v>
      </c>
      <c r="R3671" s="15">
        <v>8.68</v>
      </c>
      <c r="S3671" s="15">
        <v>0.66</v>
      </c>
      <c r="T3671" s="15">
        <v>0.88</v>
      </c>
      <c r="U3671" s="15">
        <v>1.07</v>
      </c>
      <c r="V3671" s="15">
        <v>68439</v>
      </c>
      <c r="W3671" s="15">
        <v>75969</v>
      </c>
      <c r="X3671" s="15">
        <v>73230</v>
      </c>
      <c r="Y3671" s="15">
        <v>-2739</v>
      </c>
      <c r="Z3671" s="15">
        <v>478</v>
      </c>
      <c r="AA3671" s="15">
        <v>2.238</v>
      </c>
      <c r="AB3671" s="15">
        <v>21.5</v>
      </c>
    </row>
    <row r="3672" spans="1:28" ht="15" customHeight="1" x14ac:dyDescent="0.3">
      <c r="A3672" s="15" t="s">
        <v>3800</v>
      </c>
      <c r="B3672" s="15" t="s">
        <v>122</v>
      </c>
      <c r="C3672" s="15" t="s">
        <v>105</v>
      </c>
      <c r="D3672" s="15" t="s">
        <v>100</v>
      </c>
      <c r="E3672" s="15" t="s">
        <v>101</v>
      </c>
      <c r="F3672" s="15">
        <v>2.95</v>
      </c>
      <c r="G3672" s="15">
        <v>650</v>
      </c>
      <c r="H3672" s="15">
        <v>32.6</v>
      </c>
      <c r="I3672" s="15">
        <v>57.6</v>
      </c>
      <c r="J3672" s="15">
        <v>6</v>
      </c>
      <c r="K3672" s="15">
        <v>5.23</v>
      </c>
      <c r="L3672" s="15">
        <v>36.6</v>
      </c>
      <c r="M3672" s="15">
        <v>125.6</v>
      </c>
      <c r="N3672" s="15">
        <v>76.2</v>
      </c>
      <c r="O3672" s="15">
        <v>80.400000000000006</v>
      </c>
      <c r="P3672" s="15" t="s">
        <v>116</v>
      </c>
      <c r="Q3672" s="15">
        <v>192.3</v>
      </c>
      <c r="R3672" s="15">
        <v>8.1999999999999993</v>
      </c>
      <c r="S3672" s="15">
        <v>0.72</v>
      </c>
      <c r="T3672" s="15">
        <v>0.3</v>
      </c>
      <c r="U3672" s="15">
        <v>0.88</v>
      </c>
      <c r="V3672" s="15">
        <v>20480</v>
      </c>
      <c r="W3672" s="15">
        <v>185571</v>
      </c>
      <c r="X3672" s="15">
        <v>18022</v>
      </c>
      <c r="Y3672" s="15">
        <v>-167549</v>
      </c>
      <c r="Z3672" s="15">
        <v>774</v>
      </c>
      <c r="AA3672" s="15">
        <v>1.137</v>
      </c>
      <c r="AB3672" s="15">
        <v>47.5</v>
      </c>
    </row>
    <row r="3673" spans="1:28" ht="15" customHeight="1" x14ac:dyDescent="0.3">
      <c r="A3673" s="15" t="s">
        <v>3801</v>
      </c>
      <c r="B3673" s="15" t="s">
        <v>137</v>
      </c>
      <c r="C3673" s="15" t="s">
        <v>152</v>
      </c>
      <c r="D3673" s="15" t="s">
        <v>111</v>
      </c>
      <c r="E3673" s="15" t="s">
        <v>112</v>
      </c>
      <c r="F3673" s="15">
        <v>1.86</v>
      </c>
      <c r="G3673" s="15">
        <v>390.4</v>
      </c>
      <c r="H3673" s="15">
        <v>22.4</v>
      </c>
      <c r="I3673" s="15">
        <v>48.2</v>
      </c>
      <c r="J3673" s="15">
        <v>7.1</v>
      </c>
      <c r="K3673" s="15">
        <v>6.14</v>
      </c>
      <c r="L3673" s="15">
        <v>26.1</v>
      </c>
      <c r="M3673" s="15">
        <v>100.1</v>
      </c>
      <c r="N3673" s="15">
        <v>34.1</v>
      </c>
      <c r="O3673" s="15">
        <v>68.5</v>
      </c>
      <c r="P3673" s="15" t="s">
        <v>107</v>
      </c>
      <c r="Q3673" s="15">
        <v>198</v>
      </c>
      <c r="R3673" s="15">
        <v>5.93</v>
      </c>
      <c r="S3673" s="15">
        <v>0.83</v>
      </c>
      <c r="T3673" s="15">
        <v>0.66</v>
      </c>
      <c r="U3673" s="15">
        <v>1.23</v>
      </c>
      <c r="V3673" s="15">
        <v>72468</v>
      </c>
      <c r="W3673" s="15">
        <v>144240</v>
      </c>
      <c r="X3673" s="15">
        <v>89136</v>
      </c>
      <c r="Y3673" s="15">
        <v>-55104</v>
      </c>
      <c r="Z3673" s="15">
        <v>832</v>
      </c>
      <c r="AA3673" s="15">
        <v>1.478</v>
      </c>
      <c r="AB3673" s="15">
        <v>23.2</v>
      </c>
    </row>
    <row r="3674" spans="1:28" ht="15" customHeight="1" x14ac:dyDescent="0.3">
      <c r="A3674" s="15" t="s">
        <v>3802</v>
      </c>
      <c r="B3674" s="15" t="s">
        <v>98</v>
      </c>
      <c r="C3674" s="15" t="s">
        <v>105</v>
      </c>
      <c r="D3674" s="15" t="s">
        <v>106</v>
      </c>
      <c r="E3674" s="15" t="s">
        <v>112</v>
      </c>
      <c r="F3674" s="15">
        <v>14.06</v>
      </c>
      <c r="G3674" s="15">
        <v>470.4</v>
      </c>
      <c r="H3674" s="15">
        <v>21.1</v>
      </c>
      <c r="I3674" s="15">
        <v>52.9</v>
      </c>
      <c r="J3674" s="15">
        <v>6.7</v>
      </c>
      <c r="K3674" s="15">
        <v>6.9</v>
      </c>
      <c r="L3674" s="15">
        <v>18.100000000000001</v>
      </c>
      <c r="M3674" s="15">
        <v>111.9</v>
      </c>
      <c r="N3674" s="15">
        <v>54.8</v>
      </c>
      <c r="O3674" s="15">
        <v>93.3</v>
      </c>
      <c r="P3674" s="15" t="s">
        <v>107</v>
      </c>
      <c r="Q3674" s="15">
        <v>120.1</v>
      </c>
      <c r="R3674" s="15">
        <v>6.4</v>
      </c>
      <c r="S3674" s="15">
        <v>0.83</v>
      </c>
      <c r="T3674" s="15">
        <v>3.96</v>
      </c>
      <c r="U3674" s="15">
        <v>55.68</v>
      </c>
      <c r="V3674" s="15">
        <v>20181</v>
      </c>
      <c r="W3674" s="15">
        <v>799347</v>
      </c>
      <c r="X3674" s="15">
        <v>1123678</v>
      </c>
      <c r="Y3674" s="15">
        <v>324331</v>
      </c>
      <c r="Z3674" s="15">
        <v>11253</v>
      </c>
      <c r="AA3674" s="15">
        <v>4.9480000000000004</v>
      </c>
      <c r="AB3674" s="15">
        <v>34.299999999999997</v>
      </c>
    </row>
    <row r="3675" spans="1:28" ht="15" customHeight="1" x14ac:dyDescent="0.3">
      <c r="A3675" s="15" t="s">
        <v>3803</v>
      </c>
      <c r="B3675" s="15" t="s">
        <v>146</v>
      </c>
      <c r="C3675" s="15" t="s">
        <v>110</v>
      </c>
      <c r="D3675" s="15" t="s">
        <v>177</v>
      </c>
      <c r="E3675" s="15" t="s">
        <v>101</v>
      </c>
      <c r="F3675" s="15">
        <v>4.99</v>
      </c>
      <c r="G3675" s="15">
        <v>890.1</v>
      </c>
      <c r="H3675" s="15">
        <v>28.6</v>
      </c>
      <c r="I3675" s="15">
        <v>66.5</v>
      </c>
      <c r="J3675" s="15">
        <v>5.6</v>
      </c>
      <c r="K3675" s="15">
        <v>7</v>
      </c>
      <c r="L3675" s="15">
        <v>34.6</v>
      </c>
      <c r="M3675" s="15">
        <v>111.3</v>
      </c>
      <c r="N3675" s="15">
        <v>31.6</v>
      </c>
      <c r="O3675" s="15">
        <v>80.8</v>
      </c>
      <c r="P3675" s="15" t="s">
        <v>107</v>
      </c>
      <c r="Q3675" s="15">
        <v>153.5</v>
      </c>
      <c r="R3675" s="15">
        <v>1.45</v>
      </c>
      <c r="S3675" s="15">
        <v>0.87</v>
      </c>
      <c r="T3675" s="15">
        <v>61.12</v>
      </c>
      <c r="U3675" s="15">
        <v>304.99</v>
      </c>
      <c r="V3675" s="15">
        <v>3576</v>
      </c>
      <c r="W3675" s="15">
        <v>233565</v>
      </c>
      <c r="X3675" s="15">
        <v>1090644</v>
      </c>
      <c r="Y3675" s="15">
        <v>857079</v>
      </c>
      <c r="Z3675" s="15">
        <v>9991</v>
      </c>
      <c r="AA3675" s="15">
        <v>30.526</v>
      </c>
      <c r="AB3675" s="15">
        <v>62.2</v>
      </c>
    </row>
    <row r="3676" spans="1:28" ht="15" customHeight="1" x14ac:dyDescent="0.3">
      <c r="A3676" s="15" t="s">
        <v>3804</v>
      </c>
      <c r="B3676" s="15" t="s">
        <v>146</v>
      </c>
      <c r="C3676" s="15" t="s">
        <v>119</v>
      </c>
      <c r="D3676" s="15" t="s">
        <v>111</v>
      </c>
      <c r="E3676" s="15" t="s">
        <v>101</v>
      </c>
      <c r="F3676" s="15">
        <v>12.65</v>
      </c>
      <c r="G3676" s="15">
        <v>753.6</v>
      </c>
      <c r="H3676" s="15">
        <v>28.1</v>
      </c>
      <c r="I3676" s="15">
        <v>74.5</v>
      </c>
      <c r="J3676" s="15">
        <v>9.1999999999999993</v>
      </c>
      <c r="K3676" s="15">
        <v>6.13</v>
      </c>
      <c r="L3676" s="15">
        <v>24.8</v>
      </c>
      <c r="M3676" s="15">
        <v>152.80000000000001</v>
      </c>
      <c r="N3676" s="15">
        <v>39.6</v>
      </c>
      <c r="O3676" s="15">
        <v>103.7</v>
      </c>
      <c r="P3676" s="15" t="s">
        <v>102</v>
      </c>
      <c r="Q3676" s="15">
        <v>200.2</v>
      </c>
      <c r="R3676" s="15">
        <v>5.74</v>
      </c>
      <c r="S3676" s="15">
        <v>0.8</v>
      </c>
      <c r="T3676" s="15">
        <v>1.27</v>
      </c>
      <c r="U3676" s="15">
        <v>16.07</v>
      </c>
      <c r="V3676" s="15">
        <v>65662</v>
      </c>
      <c r="W3676" s="15">
        <v>750207</v>
      </c>
      <c r="X3676" s="15">
        <v>1055188</v>
      </c>
      <c r="Y3676" s="15">
        <v>304981</v>
      </c>
      <c r="Z3676" s="15">
        <v>4182</v>
      </c>
      <c r="AA3676" s="15">
        <v>3.843</v>
      </c>
      <c r="AB3676" s="15">
        <v>55.2</v>
      </c>
    </row>
    <row r="3677" spans="1:28" ht="15" customHeight="1" x14ac:dyDescent="0.3">
      <c r="A3677" s="15" t="s">
        <v>3805</v>
      </c>
      <c r="B3677" s="15" t="s">
        <v>137</v>
      </c>
      <c r="C3677" s="15" t="s">
        <v>119</v>
      </c>
      <c r="D3677" s="15" t="s">
        <v>177</v>
      </c>
      <c r="E3677" s="15" t="s">
        <v>120</v>
      </c>
      <c r="F3677" s="15">
        <v>7.16</v>
      </c>
      <c r="G3677" s="15">
        <v>80</v>
      </c>
      <c r="H3677" s="15">
        <v>29.6</v>
      </c>
      <c r="I3677" s="15">
        <v>56.8</v>
      </c>
      <c r="J3677" s="15">
        <v>8</v>
      </c>
      <c r="K3677" s="15">
        <v>8.14</v>
      </c>
      <c r="L3677" s="15">
        <v>12.9</v>
      </c>
      <c r="M3677" s="15">
        <v>40</v>
      </c>
      <c r="N3677" s="15">
        <v>48.2</v>
      </c>
      <c r="O3677" s="15">
        <v>106.1</v>
      </c>
      <c r="P3677" s="15" t="s">
        <v>107</v>
      </c>
      <c r="Q3677" s="15">
        <v>193.4</v>
      </c>
      <c r="R3677" s="15">
        <v>3.55</v>
      </c>
      <c r="S3677" s="15">
        <v>0.69</v>
      </c>
      <c r="T3677" s="15">
        <v>3.09</v>
      </c>
      <c r="U3677" s="15">
        <v>22.12</v>
      </c>
      <c r="V3677" s="15">
        <v>3782</v>
      </c>
      <c r="W3677" s="15">
        <v>480099</v>
      </c>
      <c r="X3677" s="15">
        <v>83658</v>
      </c>
      <c r="Y3677" s="15">
        <v>-396441</v>
      </c>
      <c r="Z3677" s="15">
        <v>17590</v>
      </c>
      <c r="AA3677" s="15">
        <v>1.258</v>
      </c>
      <c r="AB3677" s="15">
        <v>32.5</v>
      </c>
    </row>
    <row r="3678" spans="1:28" ht="15" customHeight="1" x14ac:dyDescent="0.3">
      <c r="A3678" s="15" t="s">
        <v>3806</v>
      </c>
      <c r="B3678" s="15" t="s">
        <v>146</v>
      </c>
      <c r="C3678" s="15" t="s">
        <v>105</v>
      </c>
      <c r="D3678" s="15" t="s">
        <v>130</v>
      </c>
      <c r="E3678" s="15" t="s">
        <v>112</v>
      </c>
      <c r="F3678" s="15">
        <v>13.03</v>
      </c>
      <c r="G3678" s="15">
        <v>633.70000000000005</v>
      </c>
      <c r="H3678" s="15">
        <v>26.3</v>
      </c>
      <c r="I3678" s="15">
        <v>53.1</v>
      </c>
      <c r="J3678" s="15">
        <v>7.8</v>
      </c>
      <c r="K3678" s="15">
        <v>7.45</v>
      </c>
      <c r="L3678" s="15">
        <v>26.5</v>
      </c>
      <c r="M3678" s="15">
        <v>146</v>
      </c>
      <c r="N3678" s="15">
        <v>56.5</v>
      </c>
      <c r="O3678" s="15">
        <v>118.7</v>
      </c>
      <c r="P3678" s="15" t="s">
        <v>116</v>
      </c>
      <c r="Q3678" s="15">
        <v>129.9</v>
      </c>
      <c r="R3678" s="15">
        <v>6.01</v>
      </c>
      <c r="S3678" s="15">
        <v>0.99</v>
      </c>
      <c r="T3678" s="15">
        <v>1.02</v>
      </c>
      <c r="U3678" s="15">
        <v>13.29</v>
      </c>
      <c r="V3678" s="15">
        <v>62913</v>
      </c>
      <c r="W3678" s="15">
        <v>786581</v>
      </c>
      <c r="X3678" s="15">
        <v>836114</v>
      </c>
      <c r="Y3678" s="15">
        <v>49533</v>
      </c>
      <c r="Z3678" s="15">
        <v>5077</v>
      </c>
      <c r="AA3678" s="15">
        <v>2.6179999999999999</v>
      </c>
      <c r="AB3678" s="15">
        <v>27.9</v>
      </c>
    </row>
    <row r="3679" spans="1:28" ht="15" customHeight="1" x14ac:dyDescent="0.3">
      <c r="A3679" s="15" t="s">
        <v>3807</v>
      </c>
      <c r="B3679" s="15" t="s">
        <v>122</v>
      </c>
      <c r="C3679" s="15" t="s">
        <v>119</v>
      </c>
      <c r="D3679" s="15" t="s">
        <v>115</v>
      </c>
      <c r="E3679" s="15" t="s">
        <v>120</v>
      </c>
      <c r="F3679" s="15">
        <v>5.63</v>
      </c>
      <c r="G3679" s="15">
        <v>143.5</v>
      </c>
      <c r="H3679" s="15">
        <v>31</v>
      </c>
      <c r="I3679" s="15">
        <v>46.2</v>
      </c>
      <c r="J3679" s="15">
        <v>8.4</v>
      </c>
      <c r="K3679" s="15">
        <v>7.11</v>
      </c>
      <c r="L3679" s="15">
        <v>18.100000000000001</v>
      </c>
      <c r="M3679" s="15">
        <v>95.6</v>
      </c>
      <c r="N3679" s="15">
        <v>53.4</v>
      </c>
      <c r="O3679" s="15">
        <v>97.4</v>
      </c>
      <c r="P3679" s="15" t="s">
        <v>102</v>
      </c>
      <c r="Q3679" s="15">
        <v>164.3</v>
      </c>
      <c r="R3679" s="15">
        <v>5.36</v>
      </c>
      <c r="S3679" s="15">
        <v>0.8</v>
      </c>
      <c r="T3679" s="15">
        <v>1.57</v>
      </c>
      <c r="U3679" s="15">
        <v>8.84</v>
      </c>
      <c r="V3679" s="15">
        <v>23476</v>
      </c>
      <c r="W3679" s="15">
        <v>390389</v>
      </c>
      <c r="X3679" s="15">
        <v>207528</v>
      </c>
      <c r="Y3679" s="15">
        <v>-182861</v>
      </c>
      <c r="Z3679" s="15">
        <v>7060</v>
      </c>
      <c r="AA3679" s="15">
        <v>1.252</v>
      </c>
      <c r="AB3679" s="15">
        <v>34.299999999999997</v>
      </c>
    </row>
    <row r="3680" spans="1:28" ht="15" customHeight="1" x14ac:dyDescent="0.3">
      <c r="A3680" s="15" t="s">
        <v>3808</v>
      </c>
      <c r="B3680" s="15" t="s">
        <v>126</v>
      </c>
      <c r="C3680" s="15" t="s">
        <v>129</v>
      </c>
      <c r="D3680" s="15" t="s">
        <v>106</v>
      </c>
      <c r="E3680" s="15" t="s">
        <v>101</v>
      </c>
      <c r="F3680" s="15">
        <v>7.53</v>
      </c>
      <c r="G3680" s="15">
        <v>991.1</v>
      </c>
      <c r="H3680" s="15">
        <v>28.5</v>
      </c>
      <c r="I3680" s="15">
        <v>86.4</v>
      </c>
      <c r="J3680" s="15">
        <v>5.7</v>
      </c>
      <c r="K3680" s="15">
        <v>7.58</v>
      </c>
      <c r="L3680" s="15">
        <v>36.1</v>
      </c>
      <c r="M3680" s="15">
        <v>117.8</v>
      </c>
      <c r="N3680" s="15">
        <v>46.1</v>
      </c>
      <c r="O3680" s="15">
        <v>93.3</v>
      </c>
      <c r="P3680" s="15" t="s">
        <v>116</v>
      </c>
      <c r="Q3680" s="15">
        <v>130.6</v>
      </c>
      <c r="R3680" s="15">
        <v>5.59</v>
      </c>
      <c r="S3680" s="15">
        <v>0.7</v>
      </c>
      <c r="T3680" s="15">
        <v>1.61</v>
      </c>
      <c r="U3680" s="15">
        <v>12.12</v>
      </c>
      <c r="V3680" s="15">
        <v>21610</v>
      </c>
      <c r="W3680" s="15">
        <v>417711</v>
      </c>
      <c r="X3680" s="15">
        <v>261913</v>
      </c>
      <c r="Y3680" s="15">
        <v>-155798</v>
      </c>
      <c r="Z3680" s="15">
        <v>2191</v>
      </c>
      <c r="AA3680" s="15">
        <v>5.532</v>
      </c>
      <c r="AB3680" s="15">
        <v>61.7</v>
      </c>
    </row>
    <row r="3681" spans="1:28" ht="15" customHeight="1" x14ac:dyDescent="0.3">
      <c r="A3681" s="15" t="s">
        <v>3809</v>
      </c>
      <c r="B3681" s="15" t="s">
        <v>122</v>
      </c>
      <c r="C3681" s="15" t="s">
        <v>105</v>
      </c>
      <c r="D3681" s="15" t="s">
        <v>100</v>
      </c>
      <c r="E3681" s="15" t="s">
        <v>101</v>
      </c>
      <c r="F3681" s="15">
        <v>2.42</v>
      </c>
      <c r="G3681" s="15">
        <v>1155.7</v>
      </c>
      <c r="H3681" s="15">
        <v>30.6</v>
      </c>
      <c r="I3681" s="15">
        <v>73.400000000000006</v>
      </c>
      <c r="J3681" s="15">
        <v>6.3</v>
      </c>
      <c r="K3681" s="15">
        <v>7.18</v>
      </c>
      <c r="L3681" s="15">
        <v>29</v>
      </c>
      <c r="M3681" s="15">
        <v>102</v>
      </c>
      <c r="N3681" s="15">
        <v>87.4</v>
      </c>
      <c r="O3681" s="15">
        <v>147.9</v>
      </c>
      <c r="P3681" s="15" t="s">
        <v>127</v>
      </c>
      <c r="Q3681" s="15">
        <v>218.9</v>
      </c>
      <c r="R3681" s="15">
        <v>8.06</v>
      </c>
      <c r="S3681" s="15">
        <v>0.77</v>
      </c>
      <c r="T3681" s="15">
        <v>2</v>
      </c>
      <c r="U3681" s="15">
        <v>4.84</v>
      </c>
      <c r="V3681" s="15">
        <v>23766</v>
      </c>
      <c r="W3681" s="15">
        <v>160924</v>
      </c>
      <c r="X3681" s="15">
        <v>115027</v>
      </c>
      <c r="Y3681" s="15">
        <v>-45897</v>
      </c>
      <c r="Z3681" s="15">
        <v>1161</v>
      </c>
      <c r="AA3681" s="15">
        <v>4.1689999999999996</v>
      </c>
      <c r="AB3681" s="15">
        <v>48.6</v>
      </c>
    </row>
    <row r="3682" spans="1:28" ht="15" customHeight="1" x14ac:dyDescent="0.3">
      <c r="A3682" s="15" t="s">
        <v>3810</v>
      </c>
      <c r="B3682" s="15" t="s">
        <v>104</v>
      </c>
      <c r="C3682" s="15" t="s">
        <v>119</v>
      </c>
      <c r="D3682" s="15" t="s">
        <v>106</v>
      </c>
      <c r="E3682" s="15" t="s">
        <v>112</v>
      </c>
      <c r="F3682" s="15">
        <v>10.07</v>
      </c>
      <c r="G3682" s="15">
        <v>446.8</v>
      </c>
      <c r="H3682" s="15">
        <v>21.7</v>
      </c>
      <c r="I3682" s="15">
        <v>62.7</v>
      </c>
      <c r="J3682" s="15">
        <v>7</v>
      </c>
      <c r="K3682" s="15">
        <v>6.62</v>
      </c>
      <c r="L3682" s="15">
        <v>26.7</v>
      </c>
      <c r="M3682" s="15">
        <v>115.1</v>
      </c>
      <c r="N3682" s="15">
        <v>69.400000000000006</v>
      </c>
      <c r="O3682" s="15">
        <v>124</v>
      </c>
      <c r="P3682" s="15" t="s">
        <v>127</v>
      </c>
      <c r="Q3682" s="15">
        <v>222.5</v>
      </c>
      <c r="R3682" s="15">
        <v>5.16</v>
      </c>
      <c r="S3682" s="15">
        <v>0.98</v>
      </c>
      <c r="T3682" s="15">
        <v>4.1900000000000004</v>
      </c>
      <c r="U3682" s="15">
        <v>42.19</v>
      </c>
      <c r="V3682" s="15">
        <v>19278</v>
      </c>
      <c r="W3682" s="15">
        <v>837110</v>
      </c>
      <c r="X3682" s="15">
        <v>813339</v>
      </c>
      <c r="Y3682" s="15">
        <v>-23771</v>
      </c>
      <c r="Z3682" s="15">
        <v>4261</v>
      </c>
      <c r="AA3682" s="15">
        <v>9.9009999999999998</v>
      </c>
      <c r="AB3682" s="15">
        <v>41.2</v>
      </c>
    </row>
    <row r="3683" spans="1:28" ht="15" customHeight="1" x14ac:dyDescent="0.3">
      <c r="A3683" s="15" t="s">
        <v>3811</v>
      </c>
      <c r="B3683" s="15" t="s">
        <v>104</v>
      </c>
      <c r="C3683" s="15" t="s">
        <v>134</v>
      </c>
      <c r="D3683" s="15" t="s">
        <v>111</v>
      </c>
      <c r="E3683" s="15" t="s">
        <v>112</v>
      </c>
      <c r="F3683" s="15">
        <v>2.6</v>
      </c>
      <c r="G3683" s="15">
        <v>489.9</v>
      </c>
      <c r="H3683" s="15">
        <v>23.1</v>
      </c>
      <c r="I3683" s="15">
        <v>74.5</v>
      </c>
      <c r="J3683" s="15">
        <v>6.7</v>
      </c>
      <c r="K3683" s="15">
        <v>7.11</v>
      </c>
      <c r="L3683" s="15">
        <v>23.7</v>
      </c>
      <c r="M3683" s="15">
        <v>117.5</v>
      </c>
      <c r="N3683" s="15">
        <v>67.7</v>
      </c>
      <c r="O3683" s="15">
        <v>42.5</v>
      </c>
      <c r="P3683" s="15" t="s">
        <v>116</v>
      </c>
      <c r="Q3683" s="15">
        <v>189</v>
      </c>
      <c r="R3683" s="15">
        <v>3.66</v>
      </c>
      <c r="S3683" s="15">
        <v>0.89</v>
      </c>
      <c r="T3683" s="15">
        <v>0.97</v>
      </c>
      <c r="U3683" s="15">
        <v>2.52</v>
      </c>
      <c r="V3683" s="15">
        <v>68818</v>
      </c>
      <c r="W3683" s="15">
        <v>160278</v>
      </c>
      <c r="X3683" s="15">
        <v>173421</v>
      </c>
      <c r="Y3683" s="15">
        <v>13143</v>
      </c>
      <c r="Z3683" s="15">
        <v>613</v>
      </c>
      <c r="AA3683" s="15">
        <v>4.1109999999999998</v>
      </c>
      <c r="AB3683" s="15">
        <v>48.7</v>
      </c>
    </row>
    <row r="3684" spans="1:28" ht="15" customHeight="1" x14ac:dyDescent="0.3">
      <c r="A3684" s="15" t="s">
        <v>3812</v>
      </c>
      <c r="B3684" s="15" t="s">
        <v>109</v>
      </c>
      <c r="C3684" s="15" t="s">
        <v>110</v>
      </c>
      <c r="D3684" s="15" t="s">
        <v>106</v>
      </c>
      <c r="E3684" s="15" t="s">
        <v>101</v>
      </c>
      <c r="F3684" s="15">
        <v>6.22</v>
      </c>
      <c r="G3684" s="15">
        <v>933.4</v>
      </c>
      <c r="H3684" s="15">
        <v>26.7</v>
      </c>
      <c r="I3684" s="15">
        <v>71.599999999999994</v>
      </c>
      <c r="J3684" s="15">
        <v>7.3</v>
      </c>
      <c r="K3684" s="15">
        <v>5.21</v>
      </c>
      <c r="L3684" s="15">
        <v>27.2</v>
      </c>
      <c r="M3684" s="15">
        <v>95.2</v>
      </c>
      <c r="N3684" s="15">
        <v>50</v>
      </c>
      <c r="O3684" s="15">
        <v>76.3</v>
      </c>
      <c r="P3684" s="15" t="s">
        <v>102</v>
      </c>
      <c r="Q3684" s="15">
        <v>99.1</v>
      </c>
      <c r="R3684" s="15">
        <v>3.63</v>
      </c>
      <c r="S3684" s="15">
        <v>0.78</v>
      </c>
      <c r="T3684" s="15">
        <v>0.3</v>
      </c>
      <c r="U3684" s="15">
        <v>1.87</v>
      </c>
      <c r="V3684" s="15">
        <v>20598</v>
      </c>
      <c r="W3684" s="15">
        <v>355638</v>
      </c>
      <c r="X3684" s="15">
        <v>38518</v>
      </c>
      <c r="Y3684" s="15">
        <v>-317120</v>
      </c>
      <c r="Z3684" s="15">
        <v>2739</v>
      </c>
      <c r="AA3684" s="15">
        <v>0.68300000000000005</v>
      </c>
      <c r="AB3684" s="15">
        <v>48.8</v>
      </c>
    </row>
    <row r="3685" spans="1:28" ht="15" customHeight="1" x14ac:dyDescent="0.3">
      <c r="A3685" s="15" t="s">
        <v>3813</v>
      </c>
      <c r="B3685" s="15" t="s">
        <v>109</v>
      </c>
      <c r="C3685" s="15" t="s">
        <v>119</v>
      </c>
      <c r="D3685" s="15" t="s">
        <v>132</v>
      </c>
      <c r="E3685" s="15" t="s">
        <v>101</v>
      </c>
      <c r="F3685" s="15">
        <v>13.48</v>
      </c>
      <c r="G3685" s="15">
        <v>596.5</v>
      </c>
      <c r="H3685" s="15">
        <v>28.3</v>
      </c>
      <c r="I3685" s="15">
        <v>68.8</v>
      </c>
      <c r="J3685" s="15">
        <v>7</v>
      </c>
      <c r="K3685" s="15">
        <v>6.98</v>
      </c>
      <c r="L3685" s="15">
        <v>26.6</v>
      </c>
      <c r="M3685" s="15">
        <v>87.2</v>
      </c>
      <c r="N3685" s="15">
        <v>43.8</v>
      </c>
      <c r="O3685" s="15">
        <v>117.5</v>
      </c>
      <c r="P3685" s="15" t="s">
        <v>107</v>
      </c>
      <c r="Q3685" s="15">
        <v>229.2</v>
      </c>
      <c r="R3685" s="15">
        <v>4.96</v>
      </c>
      <c r="S3685" s="15">
        <v>0.93</v>
      </c>
      <c r="T3685" s="15">
        <v>2.61</v>
      </c>
      <c r="U3685" s="15">
        <v>35.18</v>
      </c>
      <c r="V3685" s="15">
        <v>115429</v>
      </c>
      <c r="W3685" s="15">
        <v>1027679</v>
      </c>
      <c r="X3685" s="15">
        <v>4060792</v>
      </c>
      <c r="Y3685" s="15">
        <v>3033113</v>
      </c>
      <c r="Z3685" s="15">
        <v>10363</v>
      </c>
      <c r="AA3685" s="15">
        <v>3.395</v>
      </c>
      <c r="AB3685" s="15">
        <v>49.8</v>
      </c>
    </row>
    <row r="3686" spans="1:28" ht="15" customHeight="1" x14ac:dyDescent="0.3">
      <c r="A3686" s="15" t="s">
        <v>3814</v>
      </c>
      <c r="B3686" s="15" t="s">
        <v>122</v>
      </c>
      <c r="C3686" s="15" t="s">
        <v>99</v>
      </c>
      <c r="D3686" s="15" t="s">
        <v>100</v>
      </c>
      <c r="E3686" s="15" t="s">
        <v>112</v>
      </c>
      <c r="F3686" s="15">
        <v>9.99</v>
      </c>
      <c r="G3686" s="15">
        <v>487.4</v>
      </c>
      <c r="H3686" s="15">
        <v>21.6</v>
      </c>
      <c r="I3686" s="15">
        <v>57</v>
      </c>
      <c r="J3686" s="15">
        <v>6.8</v>
      </c>
      <c r="K3686" s="15">
        <v>7.1</v>
      </c>
      <c r="L3686" s="15">
        <v>34.700000000000003</v>
      </c>
      <c r="M3686" s="15">
        <v>162.19999999999999</v>
      </c>
      <c r="N3686" s="15">
        <v>48.8</v>
      </c>
      <c r="O3686" s="15">
        <v>131.30000000000001</v>
      </c>
      <c r="P3686" s="15" t="s">
        <v>102</v>
      </c>
      <c r="Q3686" s="15">
        <v>170.2</v>
      </c>
      <c r="R3686" s="15">
        <v>5.18</v>
      </c>
      <c r="S3686" s="15">
        <v>0.82</v>
      </c>
      <c r="T3686" s="15">
        <v>2.7</v>
      </c>
      <c r="U3686" s="15">
        <v>26.97</v>
      </c>
      <c r="V3686" s="15">
        <v>20937</v>
      </c>
      <c r="W3686" s="15">
        <v>539716</v>
      </c>
      <c r="X3686" s="15">
        <v>564671</v>
      </c>
      <c r="Y3686" s="15">
        <v>24955</v>
      </c>
      <c r="Z3686" s="15">
        <v>4729</v>
      </c>
      <c r="AA3686" s="15">
        <v>5.7030000000000003</v>
      </c>
      <c r="AB3686" s="15">
        <v>47.8</v>
      </c>
    </row>
    <row r="3687" spans="1:28" ht="15" customHeight="1" x14ac:dyDescent="0.3">
      <c r="A3687" s="15" t="s">
        <v>3815</v>
      </c>
      <c r="B3687" s="15" t="s">
        <v>126</v>
      </c>
      <c r="C3687" s="15" t="s">
        <v>119</v>
      </c>
      <c r="D3687" s="15" t="s">
        <v>111</v>
      </c>
      <c r="E3687" s="15" t="s">
        <v>101</v>
      </c>
      <c r="F3687" s="15">
        <v>5.23</v>
      </c>
      <c r="G3687" s="15">
        <v>723.4</v>
      </c>
      <c r="H3687" s="15">
        <v>25.5</v>
      </c>
      <c r="I3687" s="15">
        <v>74.2</v>
      </c>
      <c r="J3687" s="15">
        <v>7.4</v>
      </c>
      <c r="K3687" s="15">
        <v>7.52</v>
      </c>
      <c r="L3687" s="15">
        <v>31.5</v>
      </c>
      <c r="M3687" s="15">
        <v>74.7</v>
      </c>
      <c r="N3687" s="15">
        <v>50</v>
      </c>
      <c r="O3687" s="15">
        <v>119.2</v>
      </c>
      <c r="P3687" s="15" t="s">
        <v>127</v>
      </c>
      <c r="Q3687" s="15">
        <v>159.69999999999999</v>
      </c>
      <c r="R3687" s="15">
        <v>6.26</v>
      </c>
      <c r="S3687" s="15">
        <v>0.8</v>
      </c>
      <c r="T3687" s="15">
        <v>0.6</v>
      </c>
      <c r="U3687" s="15">
        <v>3.14</v>
      </c>
      <c r="V3687" s="15">
        <v>58683</v>
      </c>
      <c r="W3687" s="15">
        <v>324274</v>
      </c>
      <c r="X3687" s="15">
        <v>184265</v>
      </c>
      <c r="Y3687" s="15">
        <v>-140009</v>
      </c>
      <c r="Z3687" s="15">
        <v>1603</v>
      </c>
      <c r="AA3687" s="15">
        <v>1.9590000000000001</v>
      </c>
      <c r="AB3687" s="15">
        <v>48.7</v>
      </c>
    </row>
    <row r="3688" spans="1:28" ht="15" customHeight="1" x14ac:dyDescent="0.3">
      <c r="A3688" s="15" t="s">
        <v>3816</v>
      </c>
      <c r="B3688" s="15" t="s">
        <v>126</v>
      </c>
      <c r="C3688" s="15" t="s">
        <v>152</v>
      </c>
      <c r="D3688" s="15" t="s">
        <v>100</v>
      </c>
      <c r="E3688" s="15" t="s">
        <v>101</v>
      </c>
      <c r="F3688" s="15">
        <v>14.24</v>
      </c>
      <c r="G3688" s="15">
        <v>1005.9</v>
      </c>
      <c r="H3688" s="15">
        <v>27.9</v>
      </c>
      <c r="I3688" s="15">
        <v>68.099999999999994</v>
      </c>
      <c r="J3688" s="15">
        <v>7.2</v>
      </c>
      <c r="K3688" s="15">
        <v>6.81</v>
      </c>
      <c r="L3688" s="15">
        <v>29.5</v>
      </c>
      <c r="M3688" s="15">
        <v>111.8</v>
      </c>
      <c r="N3688" s="15">
        <v>42.6</v>
      </c>
      <c r="O3688" s="15">
        <v>49.9</v>
      </c>
      <c r="P3688" s="15" t="s">
        <v>116</v>
      </c>
      <c r="Q3688" s="15">
        <v>222.4</v>
      </c>
      <c r="R3688" s="15">
        <v>2.23</v>
      </c>
      <c r="S3688" s="15">
        <v>0.8</v>
      </c>
      <c r="T3688" s="15">
        <v>2.36</v>
      </c>
      <c r="U3688" s="15">
        <v>33.61</v>
      </c>
      <c r="V3688" s="15">
        <v>22162</v>
      </c>
      <c r="W3688" s="15">
        <v>962398</v>
      </c>
      <c r="X3688" s="15">
        <v>744865</v>
      </c>
      <c r="Y3688" s="15">
        <v>-217533</v>
      </c>
      <c r="Z3688" s="15">
        <v>4375</v>
      </c>
      <c r="AA3688" s="15">
        <v>7.6820000000000004</v>
      </c>
      <c r="AB3688" s="15">
        <v>54.6</v>
      </c>
    </row>
    <row r="3689" spans="1:28" ht="15" customHeight="1" x14ac:dyDescent="0.3">
      <c r="A3689" s="15" t="s">
        <v>3817</v>
      </c>
      <c r="B3689" s="15" t="s">
        <v>146</v>
      </c>
      <c r="C3689" s="15" t="s">
        <v>134</v>
      </c>
      <c r="D3689" s="15" t="s">
        <v>144</v>
      </c>
      <c r="E3689" s="15" t="s">
        <v>112</v>
      </c>
      <c r="F3689" s="15">
        <v>4.29</v>
      </c>
      <c r="G3689" s="15">
        <v>710.6</v>
      </c>
      <c r="H3689" s="15">
        <v>20.6</v>
      </c>
      <c r="I3689" s="15">
        <v>61.6</v>
      </c>
      <c r="J3689" s="15">
        <v>7.2</v>
      </c>
      <c r="K3689" s="15">
        <v>6.25</v>
      </c>
      <c r="L3689" s="15">
        <v>33.700000000000003</v>
      </c>
      <c r="M3689" s="15">
        <v>200.8</v>
      </c>
      <c r="N3689" s="15">
        <v>67.7</v>
      </c>
      <c r="O3689" s="15">
        <v>122.3</v>
      </c>
      <c r="P3689" s="15" t="s">
        <v>107</v>
      </c>
      <c r="Q3689" s="15">
        <v>200.5</v>
      </c>
      <c r="R3689" s="15">
        <v>5.79</v>
      </c>
      <c r="S3689" s="15">
        <v>0.82</v>
      </c>
      <c r="T3689" s="15">
        <v>1.61</v>
      </c>
      <c r="U3689" s="15">
        <v>6.91</v>
      </c>
      <c r="V3689" s="15">
        <v>59407</v>
      </c>
      <c r="W3689" s="15">
        <v>327060</v>
      </c>
      <c r="X3689" s="15">
        <v>410502</v>
      </c>
      <c r="Y3689" s="15">
        <v>83442</v>
      </c>
      <c r="Z3689" s="15">
        <v>2688</v>
      </c>
      <c r="AA3689" s="15">
        <v>2.5710000000000002</v>
      </c>
      <c r="AB3689" s="15">
        <v>46.5</v>
      </c>
    </row>
    <row r="3690" spans="1:28" ht="15" customHeight="1" x14ac:dyDescent="0.3">
      <c r="A3690" s="15" t="s">
        <v>3818</v>
      </c>
      <c r="B3690" s="15" t="s">
        <v>146</v>
      </c>
      <c r="C3690" s="15" t="s">
        <v>134</v>
      </c>
      <c r="D3690" s="15" t="s">
        <v>111</v>
      </c>
      <c r="E3690" s="15" t="s">
        <v>112</v>
      </c>
      <c r="F3690" s="15">
        <v>8.74</v>
      </c>
      <c r="G3690" s="15">
        <v>484.7</v>
      </c>
      <c r="H3690" s="15">
        <v>22.2</v>
      </c>
      <c r="I3690" s="15">
        <v>56.5</v>
      </c>
      <c r="J3690" s="15">
        <v>7.8</v>
      </c>
      <c r="K3690" s="15">
        <v>6.96</v>
      </c>
      <c r="L3690" s="15">
        <v>20.8</v>
      </c>
      <c r="M3690" s="15">
        <v>136.9</v>
      </c>
      <c r="N3690" s="15">
        <v>28.5</v>
      </c>
      <c r="O3690" s="15">
        <v>50.6</v>
      </c>
      <c r="P3690" s="15" t="s">
        <v>127</v>
      </c>
      <c r="Q3690" s="15">
        <v>153.69999999999999</v>
      </c>
      <c r="R3690" s="15">
        <v>3.47</v>
      </c>
      <c r="S3690" s="15">
        <v>0.73</v>
      </c>
      <c r="T3690" s="15">
        <v>0.9</v>
      </c>
      <c r="U3690" s="15">
        <v>7.87</v>
      </c>
      <c r="V3690" s="15">
        <v>74245</v>
      </c>
      <c r="W3690" s="15">
        <v>546227</v>
      </c>
      <c r="X3690" s="15">
        <v>584308</v>
      </c>
      <c r="Y3690" s="15">
        <v>38081</v>
      </c>
      <c r="Z3690" s="15">
        <v>3437</v>
      </c>
      <c r="AA3690" s="15">
        <v>2.29</v>
      </c>
      <c r="AB3690" s="15">
        <v>60.8</v>
      </c>
    </row>
    <row r="3691" spans="1:28" ht="15" customHeight="1" x14ac:dyDescent="0.3">
      <c r="A3691" s="15" t="s">
        <v>3819</v>
      </c>
      <c r="B3691" s="15" t="s">
        <v>122</v>
      </c>
      <c r="C3691" s="15" t="s">
        <v>123</v>
      </c>
      <c r="D3691" s="15" t="s">
        <v>106</v>
      </c>
      <c r="E3691" s="15" t="s">
        <v>101</v>
      </c>
      <c r="F3691" s="15">
        <v>10.92</v>
      </c>
      <c r="G3691" s="15">
        <v>582.79999999999995</v>
      </c>
      <c r="H3691" s="15">
        <v>28.3</v>
      </c>
      <c r="I3691" s="15">
        <v>72.3</v>
      </c>
      <c r="J3691" s="15">
        <v>5.8</v>
      </c>
      <c r="K3691" s="15">
        <v>7.37</v>
      </c>
      <c r="L3691" s="15">
        <v>35.4</v>
      </c>
      <c r="M3691" s="15">
        <v>90.9</v>
      </c>
      <c r="N3691" s="15">
        <v>60.9</v>
      </c>
      <c r="O3691" s="15">
        <v>57.2</v>
      </c>
      <c r="P3691" s="15" t="s">
        <v>102</v>
      </c>
      <c r="Q3691" s="15">
        <v>198.6</v>
      </c>
      <c r="R3691" s="15">
        <v>4.1500000000000004</v>
      </c>
      <c r="S3691" s="15">
        <v>0.81</v>
      </c>
      <c r="T3691" s="15">
        <v>2.97</v>
      </c>
      <c r="U3691" s="15">
        <v>32.43</v>
      </c>
      <c r="V3691" s="15">
        <v>19887</v>
      </c>
      <c r="W3691" s="15">
        <v>730482</v>
      </c>
      <c r="X3691" s="15">
        <v>644935</v>
      </c>
      <c r="Y3691" s="15">
        <v>-85547</v>
      </c>
      <c r="Z3691" s="15">
        <v>5274</v>
      </c>
      <c r="AA3691" s="15">
        <v>6.149</v>
      </c>
      <c r="AB3691" s="15">
        <v>47.3</v>
      </c>
    </row>
    <row r="3692" spans="1:28" ht="15" customHeight="1" x14ac:dyDescent="0.3">
      <c r="A3692" s="15" t="s">
        <v>3820</v>
      </c>
      <c r="B3692" s="15" t="s">
        <v>122</v>
      </c>
      <c r="C3692" s="15" t="s">
        <v>134</v>
      </c>
      <c r="D3692" s="15" t="s">
        <v>130</v>
      </c>
      <c r="E3692" s="15" t="s">
        <v>112</v>
      </c>
      <c r="F3692" s="15">
        <v>1.78</v>
      </c>
      <c r="G3692" s="15">
        <v>646.70000000000005</v>
      </c>
      <c r="H3692" s="15">
        <v>25.3</v>
      </c>
      <c r="I3692" s="15">
        <v>52.8</v>
      </c>
      <c r="J3692" s="15">
        <v>6.9</v>
      </c>
      <c r="K3692" s="15">
        <v>6.86</v>
      </c>
      <c r="L3692" s="15">
        <v>35.1</v>
      </c>
      <c r="M3692" s="15">
        <v>114.2</v>
      </c>
      <c r="N3692" s="15">
        <v>59.5</v>
      </c>
      <c r="O3692" s="15">
        <v>139.9</v>
      </c>
      <c r="P3692" s="15" t="s">
        <v>127</v>
      </c>
      <c r="Q3692" s="15">
        <v>236.9</v>
      </c>
      <c r="R3692" s="15">
        <v>3.46</v>
      </c>
      <c r="S3692" s="15">
        <v>0.67</v>
      </c>
      <c r="T3692" s="15">
        <v>1.94</v>
      </c>
      <c r="U3692" s="15">
        <v>3.45</v>
      </c>
      <c r="V3692" s="15">
        <v>48963</v>
      </c>
      <c r="W3692" s="15">
        <v>124602</v>
      </c>
      <c r="X3692" s="15">
        <v>168922</v>
      </c>
      <c r="Y3692" s="15">
        <v>44320</v>
      </c>
      <c r="Z3692" s="15">
        <v>1406</v>
      </c>
      <c r="AA3692" s="15">
        <v>2.4540000000000002</v>
      </c>
      <c r="AB3692" s="15">
        <v>41.4</v>
      </c>
    </row>
    <row r="3693" spans="1:28" ht="15" customHeight="1" x14ac:dyDescent="0.3">
      <c r="A3693" s="15" t="s">
        <v>3821</v>
      </c>
      <c r="B3693" s="15" t="s">
        <v>137</v>
      </c>
      <c r="C3693" s="15" t="s">
        <v>114</v>
      </c>
      <c r="D3693" s="15" t="s">
        <v>132</v>
      </c>
      <c r="E3693" s="15" t="s">
        <v>112</v>
      </c>
      <c r="F3693" s="15">
        <v>1.5</v>
      </c>
      <c r="G3693" s="15">
        <v>506.1</v>
      </c>
      <c r="H3693" s="15">
        <v>22.2</v>
      </c>
      <c r="I3693" s="15">
        <v>58.9</v>
      </c>
      <c r="J3693" s="15">
        <v>7.8</v>
      </c>
      <c r="K3693" s="15">
        <v>5.61</v>
      </c>
      <c r="L3693" s="15">
        <v>28.2</v>
      </c>
      <c r="M3693" s="15">
        <v>188.2</v>
      </c>
      <c r="N3693" s="15">
        <v>55.8</v>
      </c>
      <c r="O3693" s="15">
        <v>103.8</v>
      </c>
      <c r="P3693" s="15" t="s">
        <v>102</v>
      </c>
      <c r="Q3693" s="15">
        <v>278.89999999999998</v>
      </c>
      <c r="R3693" s="15">
        <v>5.76</v>
      </c>
      <c r="S3693" s="15">
        <v>0.92</v>
      </c>
      <c r="T3693" s="15">
        <v>0.73</v>
      </c>
      <c r="U3693" s="15">
        <v>1.1000000000000001</v>
      </c>
      <c r="V3693" s="15">
        <v>96598</v>
      </c>
      <c r="W3693" s="15">
        <v>101665</v>
      </c>
      <c r="X3693" s="15">
        <v>106258</v>
      </c>
      <c r="Y3693" s="15">
        <v>4593</v>
      </c>
      <c r="Z3693" s="15">
        <v>721</v>
      </c>
      <c r="AA3693" s="15">
        <v>1.526</v>
      </c>
      <c r="AB3693" s="15">
        <v>33.700000000000003</v>
      </c>
    </row>
    <row r="3694" spans="1:28" ht="15" customHeight="1" x14ac:dyDescent="0.3">
      <c r="A3694" s="15" t="s">
        <v>3822</v>
      </c>
      <c r="B3694" s="15" t="s">
        <v>109</v>
      </c>
      <c r="C3694" s="15" t="s">
        <v>114</v>
      </c>
      <c r="D3694" s="15" t="s">
        <v>100</v>
      </c>
      <c r="E3694" s="15" t="s">
        <v>120</v>
      </c>
      <c r="F3694" s="15">
        <v>8.9499999999999993</v>
      </c>
      <c r="G3694" s="15">
        <v>80</v>
      </c>
      <c r="H3694" s="15">
        <v>28.3</v>
      </c>
      <c r="I3694" s="15">
        <v>56.2</v>
      </c>
      <c r="J3694" s="15">
        <v>9.1</v>
      </c>
      <c r="K3694" s="15">
        <v>7.27</v>
      </c>
      <c r="L3694" s="15">
        <v>16.7</v>
      </c>
      <c r="M3694" s="15">
        <v>132.5</v>
      </c>
      <c r="N3694" s="15">
        <v>40.700000000000003</v>
      </c>
      <c r="O3694" s="15">
        <v>92.2</v>
      </c>
      <c r="P3694" s="15" t="s">
        <v>116</v>
      </c>
      <c r="Q3694" s="15">
        <v>203.1</v>
      </c>
      <c r="R3694" s="15">
        <v>4.1399999999999997</v>
      </c>
      <c r="S3694" s="15">
        <v>0.92</v>
      </c>
      <c r="T3694" s="15">
        <v>1.1100000000000001</v>
      </c>
      <c r="U3694" s="15">
        <v>9.93</v>
      </c>
      <c r="V3694" s="15">
        <v>25076</v>
      </c>
      <c r="W3694" s="15">
        <v>637139</v>
      </c>
      <c r="X3694" s="15">
        <v>249005</v>
      </c>
      <c r="Y3694" s="15">
        <v>-388134</v>
      </c>
      <c r="Z3694" s="15">
        <v>2921</v>
      </c>
      <c r="AA3694" s="15">
        <v>3.4</v>
      </c>
      <c r="AB3694" s="15">
        <v>34.200000000000003</v>
      </c>
    </row>
    <row r="3695" spans="1:28" ht="15" customHeight="1" x14ac:dyDescent="0.3">
      <c r="A3695" s="15" t="s">
        <v>3823</v>
      </c>
      <c r="B3695" s="15" t="s">
        <v>137</v>
      </c>
      <c r="C3695" s="15" t="s">
        <v>170</v>
      </c>
      <c r="D3695" s="15" t="s">
        <v>106</v>
      </c>
      <c r="E3695" s="15" t="s">
        <v>112</v>
      </c>
      <c r="F3695" s="15">
        <v>9.2799999999999994</v>
      </c>
      <c r="G3695" s="15">
        <v>281.2</v>
      </c>
      <c r="H3695" s="15">
        <v>26.8</v>
      </c>
      <c r="I3695" s="15">
        <v>61.1</v>
      </c>
      <c r="J3695" s="15">
        <v>6.8</v>
      </c>
      <c r="K3695" s="15">
        <v>6.83</v>
      </c>
      <c r="L3695" s="15">
        <v>26.7</v>
      </c>
      <c r="M3695" s="15">
        <v>128.80000000000001</v>
      </c>
      <c r="N3695" s="15">
        <v>30.7</v>
      </c>
      <c r="O3695" s="15">
        <v>76.3</v>
      </c>
      <c r="P3695" s="15" t="s">
        <v>116</v>
      </c>
      <c r="Q3695" s="15">
        <v>243.3</v>
      </c>
      <c r="R3695" s="15">
        <v>3.73</v>
      </c>
      <c r="S3695" s="15">
        <v>0.92</v>
      </c>
      <c r="T3695" s="15">
        <v>3</v>
      </c>
      <c r="U3695" s="15">
        <v>27.84</v>
      </c>
      <c r="V3695" s="15">
        <v>21718</v>
      </c>
      <c r="W3695" s="15">
        <v>672796</v>
      </c>
      <c r="X3695" s="15">
        <v>604629</v>
      </c>
      <c r="Y3695" s="15">
        <v>-68167</v>
      </c>
      <c r="Z3695" s="15">
        <v>2980</v>
      </c>
      <c r="AA3695" s="15">
        <v>9.3420000000000005</v>
      </c>
      <c r="AB3695" s="15">
        <v>49.6</v>
      </c>
    </row>
    <row r="3696" spans="1:28" ht="15" customHeight="1" x14ac:dyDescent="0.3">
      <c r="A3696" s="15" t="s">
        <v>3824</v>
      </c>
      <c r="B3696" s="15" t="s">
        <v>126</v>
      </c>
      <c r="C3696" s="15" t="s">
        <v>134</v>
      </c>
      <c r="D3696" s="15" t="s">
        <v>144</v>
      </c>
      <c r="E3696" s="15" t="s">
        <v>101</v>
      </c>
      <c r="F3696" s="15">
        <v>5.63</v>
      </c>
      <c r="G3696" s="15">
        <v>689.6</v>
      </c>
      <c r="H3696" s="15">
        <v>23.2</v>
      </c>
      <c r="I3696" s="15">
        <v>74.7</v>
      </c>
      <c r="J3696" s="15">
        <v>7.8</v>
      </c>
      <c r="K3696" s="15">
        <v>7.48</v>
      </c>
      <c r="L3696" s="15">
        <v>26.3</v>
      </c>
      <c r="M3696" s="15">
        <v>169.4</v>
      </c>
      <c r="N3696" s="15">
        <v>70.8</v>
      </c>
      <c r="O3696" s="15">
        <v>107.7</v>
      </c>
      <c r="P3696" s="15" t="s">
        <v>127</v>
      </c>
      <c r="Q3696" s="15">
        <v>201.8</v>
      </c>
      <c r="R3696" s="15">
        <v>2.93</v>
      </c>
      <c r="S3696" s="15">
        <v>0.92</v>
      </c>
      <c r="T3696" s="15">
        <v>1.04</v>
      </c>
      <c r="U3696" s="15">
        <v>5.86</v>
      </c>
      <c r="V3696" s="15">
        <v>53589</v>
      </c>
      <c r="W3696" s="15">
        <v>341046</v>
      </c>
      <c r="X3696" s="15">
        <v>314032</v>
      </c>
      <c r="Y3696" s="15">
        <v>-27014</v>
      </c>
      <c r="Z3696" s="15">
        <v>2652</v>
      </c>
      <c r="AA3696" s="15">
        <v>2.21</v>
      </c>
      <c r="AB3696" s="15">
        <v>54</v>
      </c>
    </row>
    <row r="3697" spans="1:28" ht="15" customHeight="1" x14ac:dyDescent="0.3">
      <c r="A3697" s="15" t="s">
        <v>3825</v>
      </c>
      <c r="B3697" s="15" t="s">
        <v>104</v>
      </c>
      <c r="C3697" s="15" t="s">
        <v>152</v>
      </c>
      <c r="D3697" s="15" t="s">
        <v>177</v>
      </c>
      <c r="E3697" s="15" t="s">
        <v>112</v>
      </c>
      <c r="F3697" s="15">
        <v>8.82</v>
      </c>
      <c r="G3697" s="15">
        <v>854.8</v>
      </c>
      <c r="H3697" s="15">
        <v>20.8</v>
      </c>
      <c r="I3697" s="15">
        <v>45.4</v>
      </c>
      <c r="J3697" s="15">
        <v>9.4</v>
      </c>
      <c r="K3697" s="15">
        <v>7.76</v>
      </c>
      <c r="L3697" s="15">
        <v>21.4</v>
      </c>
      <c r="M3697" s="15">
        <v>110.7</v>
      </c>
      <c r="N3697" s="15">
        <v>32.5</v>
      </c>
      <c r="O3697" s="15">
        <v>72.900000000000006</v>
      </c>
      <c r="P3697" s="15" t="s">
        <v>107</v>
      </c>
      <c r="Q3697" s="15">
        <v>207.6</v>
      </c>
      <c r="R3697" s="15">
        <v>4.4000000000000004</v>
      </c>
      <c r="S3697" s="15">
        <v>0.86</v>
      </c>
      <c r="T3697" s="15">
        <v>13.65</v>
      </c>
      <c r="U3697" s="15">
        <v>120.39</v>
      </c>
      <c r="V3697" s="15">
        <v>3306</v>
      </c>
      <c r="W3697" s="15">
        <v>666793</v>
      </c>
      <c r="X3697" s="15">
        <v>398009</v>
      </c>
      <c r="Y3697" s="15">
        <v>-268784</v>
      </c>
      <c r="Z3697" s="15">
        <v>21048</v>
      </c>
      <c r="AA3697" s="15">
        <v>5.72</v>
      </c>
      <c r="AB3697" s="15">
        <v>50</v>
      </c>
    </row>
    <row r="3698" spans="1:28" ht="15" customHeight="1" x14ac:dyDescent="0.3">
      <c r="A3698" s="15" t="s">
        <v>3826</v>
      </c>
      <c r="B3698" s="15" t="s">
        <v>104</v>
      </c>
      <c r="C3698" s="15" t="s">
        <v>119</v>
      </c>
      <c r="D3698" s="15" t="s">
        <v>144</v>
      </c>
      <c r="E3698" s="15" t="s">
        <v>112</v>
      </c>
      <c r="F3698" s="15">
        <v>13.92</v>
      </c>
      <c r="G3698" s="15"/>
      <c r="H3698" s="15">
        <v>23.8</v>
      </c>
      <c r="I3698" s="15">
        <v>55.3</v>
      </c>
      <c r="J3698" s="15">
        <v>7.3</v>
      </c>
      <c r="K3698" s="15">
        <v>6.39</v>
      </c>
      <c r="L3698" s="15">
        <v>26.2</v>
      </c>
      <c r="M3698" s="15">
        <v>113.6</v>
      </c>
      <c r="N3698" s="15">
        <v>74.7</v>
      </c>
      <c r="O3698" s="15">
        <v>124.6</v>
      </c>
      <c r="P3698" s="15" t="s">
        <v>116</v>
      </c>
      <c r="Q3698" s="15">
        <v>125.8</v>
      </c>
      <c r="R3698" s="15">
        <v>6.61</v>
      </c>
      <c r="S3698" s="15">
        <v>0.8</v>
      </c>
      <c r="T3698" s="15">
        <v>1.8</v>
      </c>
      <c r="U3698" s="15">
        <v>25.06</v>
      </c>
      <c r="V3698" s="15">
        <v>49864</v>
      </c>
      <c r="W3698" s="15">
        <v>762454</v>
      </c>
      <c r="X3698" s="15">
        <v>1249592</v>
      </c>
      <c r="Y3698" s="15">
        <v>487138</v>
      </c>
      <c r="Z3698" s="15">
        <v>4317</v>
      </c>
      <c r="AA3698" s="15">
        <v>5.8049999999999997</v>
      </c>
      <c r="AB3698" s="15">
        <v>28.8</v>
      </c>
    </row>
    <row r="3699" spans="1:28" ht="15" customHeight="1" x14ac:dyDescent="0.3">
      <c r="A3699" s="15" t="s">
        <v>3827</v>
      </c>
      <c r="B3699" s="15" t="s">
        <v>109</v>
      </c>
      <c r="C3699" s="15" t="s">
        <v>114</v>
      </c>
      <c r="D3699" s="15" t="s">
        <v>106</v>
      </c>
      <c r="E3699" s="15" t="s">
        <v>101</v>
      </c>
      <c r="F3699" s="15">
        <v>12.28</v>
      </c>
      <c r="G3699" s="15">
        <v>975.5</v>
      </c>
      <c r="H3699" s="15">
        <v>27.8</v>
      </c>
      <c r="I3699" s="15">
        <v>63.2</v>
      </c>
      <c r="J3699" s="15">
        <v>7.5</v>
      </c>
      <c r="K3699" s="15">
        <v>6.88</v>
      </c>
      <c r="L3699" s="15">
        <v>26</v>
      </c>
      <c r="M3699" s="15">
        <v>56.4</v>
      </c>
      <c r="N3699" s="15">
        <v>65.599999999999994</v>
      </c>
      <c r="O3699" s="15">
        <v>87</v>
      </c>
      <c r="P3699" s="15" t="s">
        <v>116</v>
      </c>
      <c r="Q3699" s="15">
        <v>186.8</v>
      </c>
      <c r="R3699" s="15">
        <v>2.93</v>
      </c>
      <c r="S3699" s="15">
        <v>0.84</v>
      </c>
      <c r="T3699" s="15">
        <v>3.36</v>
      </c>
      <c r="U3699" s="15">
        <v>41.26</v>
      </c>
      <c r="V3699" s="15">
        <v>19624</v>
      </c>
      <c r="W3699" s="15">
        <v>854741</v>
      </c>
      <c r="X3699" s="15">
        <v>809686</v>
      </c>
      <c r="Y3699" s="15">
        <v>-45055</v>
      </c>
      <c r="Z3699" s="15">
        <v>4209</v>
      </c>
      <c r="AA3699" s="15">
        <v>9.8030000000000008</v>
      </c>
      <c r="AB3699" s="15">
        <v>69</v>
      </c>
    </row>
    <row r="3700" spans="1:28" ht="15" customHeight="1" x14ac:dyDescent="0.3">
      <c r="A3700" s="15" t="s">
        <v>3828</v>
      </c>
      <c r="B3700" s="15" t="s">
        <v>104</v>
      </c>
      <c r="C3700" s="15" t="s">
        <v>119</v>
      </c>
      <c r="D3700" s="15" t="s">
        <v>100</v>
      </c>
      <c r="E3700" s="15" t="s">
        <v>112</v>
      </c>
      <c r="F3700" s="15">
        <v>3.18</v>
      </c>
      <c r="G3700" s="15">
        <v>546.1</v>
      </c>
      <c r="H3700" s="15">
        <v>25.7</v>
      </c>
      <c r="I3700" s="15">
        <v>72</v>
      </c>
      <c r="J3700" s="15">
        <v>7.5</v>
      </c>
      <c r="K3700" s="15">
        <v>7.07</v>
      </c>
      <c r="L3700" s="15">
        <v>30.1</v>
      </c>
      <c r="M3700" s="15">
        <v>129.4</v>
      </c>
      <c r="N3700" s="15">
        <v>51</v>
      </c>
      <c r="O3700" s="15">
        <v>81.8</v>
      </c>
      <c r="P3700" s="15" t="s">
        <v>116</v>
      </c>
      <c r="Q3700" s="15">
        <v>215.2</v>
      </c>
      <c r="R3700" s="15">
        <v>2.13</v>
      </c>
      <c r="S3700" s="15">
        <v>0.78</v>
      </c>
      <c r="T3700" s="15">
        <v>2.82</v>
      </c>
      <c r="U3700" s="15">
        <v>8.9700000000000006</v>
      </c>
      <c r="V3700" s="15">
        <v>24213</v>
      </c>
      <c r="W3700" s="15">
        <v>236503</v>
      </c>
      <c r="X3700" s="15">
        <v>217191</v>
      </c>
      <c r="Y3700" s="15">
        <v>-19312</v>
      </c>
      <c r="Z3700" s="15">
        <v>1005</v>
      </c>
      <c r="AA3700" s="15">
        <v>8.9250000000000007</v>
      </c>
      <c r="AB3700" s="15">
        <v>53.8</v>
      </c>
    </row>
    <row r="3701" spans="1:28" ht="15" customHeight="1" x14ac:dyDescent="0.3">
      <c r="A3701" s="15" t="s">
        <v>3829</v>
      </c>
      <c r="B3701" s="15" t="s">
        <v>146</v>
      </c>
      <c r="C3701" s="15" t="s">
        <v>119</v>
      </c>
      <c r="D3701" s="15" t="s">
        <v>106</v>
      </c>
      <c r="E3701" s="15" t="s">
        <v>101</v>
      </c>
      <c r="F3701" s="15">
        <v>1.76</v>
      </c>
      <c r="G3701" s="15">
        <v>1160</v>
      </c>
      <c r="H3701" s="15">
        <v>31.2</v>
      </c>
      <c r="I3701" s="15">
        <v>72.2</v>
      </c>
      <c r="J3701" s="15">
        <v>7.2</v>
      </c>
      <c r="K3701" s="15">
        <v>5.65</v>
      </c>
      <c r="L3701" s="15">
        <v>25.4</v>
      </c>
      <c r="M3701" s="15">
        <v>137.5</v>
      </c>
      <c r="N3701" s="15">
        <v>61</v>
      </c>
      <c r="O3701" s="15">
        <v>137.4</v>
      </c>
      <c r="P3701" s="15" t="s">
        <v>127</v>
      </c>
      <c r="Q3701" s="15">
        <v>240.4</v>
      </c>
      <c r="R3701" s="15">
        <v>5.83</v>
      </c>
      <c r="S3701" s="15">
        <v>0.82</v>
      </c>
      <c r="T3701" s="15">
        <v>0.68</v>
      </c>
      <c r="U3701" s="15">
        <v>1.2</v>
      </c>
      <c r="V3701" s="15">
        <v>23373</v>
      </c>
      <c r="W3701" s="15">
        <v>135667</v>
      </c>
      <c r="X3701" s="15">
        <v>28048</v>
      </c>
      <c r="Y3701" s="15">
        <v>-107619</v>
      </c>
      <c r="Z3701" s="15">
        <v>922</v>
      </c>
      <c r="AA3701" s="15">
        <v>1.302</v>
      </c>
      <c r="AB3701" s="15">
        <v>59</v>
      </c>
    </row>
    <row r="3702" spans="1:28" ht="15" customHeight="1" x14ac:dyDescent="0.3">
      <c r="A3702" s="15" t="s">
        <v>3830</v>
      </c>
      <c r="B3702" s="15" t="s">
        <v>98</v>
      </c>
      <c r="C3702" s="15" t="s">
        <v>99</v>
      </c>
      <c r="D3702" s="15" t="s">
        <v>130</v>
      </c>
      <c r="E3702" s="15" t="s">
        <v>101</v>
      </c>
      <c r="F3702" s="15">
        <v>9.09</v>
      </c>
      <c r="G3702" s="15">
        <v>687.4</v>
      </c>
      <c r="H3702" s="15">
        <v>28.2</v>
      </c>
      <c r="I3702" s="15">
        <v>72.599999999999994</v>
      </c>
      <c r="J3702" s="15">
        <v>7.3</v>
      </c>
      <c r="K3702" s="15">
        <v>6.69</v>
      </c>
      <c r="L3702" s="15">
        <v>24.7</v>
      </c>
      <c r="M3702" s="15">
        <v>113.5</v>
      </c>
      <c r="N3702" s="15">
        <v>47.3</v>
      </c>
      <c r="O3702" s="15">
        <v>49.4</v>
      </c>
      <c r="P3702" s="15" t="s">
        <v>107</v>
      </c>
      <c r="Q3702" s="15">
        <v>179.2</v>
      </c>
      <c r="R3702" s="15">
        <v>4.22</v>
      </c>
      <c r="S3702" s="15">
        <v>0.66</v>
      </c>
      <c r="T3702" s="15">
        <v>2.04</v>
      </c>
      <c r="U3702" s="15">
        <v>18.54</v>
      </c>
      <c r="V3702" s="15">
        <v>62499</v>
      </c>
      <c r="W3702" s="15">
        <v>589126</v>
      </c>
      <c r="X3702" s="15">
        <v>1158731</v>
      </c>
      <c r="Y3702" s="15">
        <v>569605</v>
      </c>
      <c r="Z3702" s="15">
        <v>9866</v>
      </c>
      <c r="AA3702" s="15">
        <v>1.879</v>
      </c>
      <c r="AB3702" s="15">
        <v>53.2</v>
      </c>
    </row>
    <row r="3703" spans="1:28" ht="15" customHeight="1" x14ac:dyDescent="0.3">
      <c r="A3703" s="15" t="s">
        <v>3831</v>
      </c>
      <c r="B3703" s="15" t="s">
        <v>126</v>
      </c>
      <c r="C3703" s="15" t="s">
        <v>152</v>
      </c>
      <c r="D3703" s="15" t="s">
        <v>111</v>
      </c>
      <c r="E3703" s="15" t="s">
        <v>101</v>
      </c>
      <c r="F3703" s="15">
        <v>13.46</v>
      </c>
      <c r="G3703" s="15">
        <v>991.6</v>
      </c>
      <c r="H3703" s="15">
        <v>27.2</v>
      </c>
      <c r="I3703" s="15">
        <v>73.099999999999994</v>
      </c>
      <c r="J3703" s="15">
        <v>8.4</v>
      </c>
      <c r="K3703" s="15">
        <v>7.58</v>
      </c>
      <c r="L3703" s="15">
        <v>40.200000000000003</v>
      </c>
      <c r="M3703" s="15">
        <v>117.7</v>
      </c>
      <c r="N3703" s="15">
        <v>36</v>
      </c>
      <c r="O3703" s="15">
        <v>128.9</v>
      </c>
      <c r="P3703" s="15" t="s">
        <v>116</v>
      </c>
      <c r="Q3703" s="15">
        <v>312.5</v>
      </c>
      <c r="R3703" s="15">
        <v>5.03</v>
      </c>
      <c r="S3703" s="15">
        <v>0.99</v>
      </c>
      <c r="T3703" s="15">
        <v>0.47</v>
      </c>
      <c r="U3703" s="15">
        <v>6.33</v>
      </c>
      <c r="V3703" s="15">
        <v>72132</v>
      </c>
      <c r="W3703" s="15">
        <v>1147428</v>
      </c>
      <c r="X3703" s="15">
        <v>456596</v>
      </c>
      <c r="Y3703" s="15">
        <v>-690832</v>
      </c>
      <c r="Z3703" s="15">
        <v>2546</v>
      </c>
      <c r="AA3703" s="15">
        <v>2.4860000000000002</v>
      </c>
      <c r="AB3703" s="15">
        <v>60.6</v>
      </c>
    </row>
    <row r="3704" spans="1:28" ht="15" customHeight="1" x14ac:dyDescent="0.3">
      <c r="A3704" s="15" t="s">
        <v>3832</v>
      </c>
      <c r="B3704" s="15" t="s">
        <v>146</v>
      </c>
      <c r="C3704" s="15" t="s">
        <v>110</v>
      </c>
      <c r="D3704" s="15" t="s">
        <v>106</v>
      </c>
      <c r="E3704" s="15" t="s">
        <v>112</v>
      </c>
      <c r="F3704" s="15">
        <v>8.48</v>
      </c>
      <c r="G3704" s="15">
        <v>266.8</v>
      </c>
      <c r="H3704" s="15">
        <v>21.6</v>
      </c>
      <c r="I3704" s="15">
        <v>59.8</v>
      </c>
      <c r="J3704" s="15">
        <v>7.9</v>
      </c>
      <c r="K3704" s="15">
        <v>6.85</v>
      </c>
      <c r="L3704" s="15">
        <v>22.4</v>
      </c>
      <c r="M3704" s="15">
        <v>125</v>
      </c>
      <c r="N3704" s="15">
        <v>68</v>
      </c>
      <c r="O3704" s="15">
        <v>54.1</v>
      </c>
      <c r="P3704" s="15" t="s">
        <v>116</v>
      </c>
      <c r="Q3704" s="15">
        <v>266.8</v>
      </c>
      <c r="R3704" s="15">
        <v>7.68</v>
      </c>
      <c r="S3704" s="15">
        <v>0.85</v>
      </c>
      <c r="T3704" s="15">
        <v>2.38</v>
      </c>
      <c r="U3704" s="15">
        <v>20.18</v>
      </c>
      <c r="V3704" s="15">
        <v>23782</v>
      </c>
      <c r="W3704" s="15">
        <v>623018</v>
      </c>
      <c r="X3704" s="15">
        <v>479921</v>
      </c>
      <c r="Y3704" s="15">
        <v>-143097</v>
      </c>
      <c r="Z3704" s="15">
        <v>3035</v>
      </c>
      <c r="AA3704" s="15">
        <v>6.649</v>
      </c>
      <c r="AB3704" s="15">
        <v>31.8</v>
      </c>
    </row>
    <row r="3705" spans="1:28" ht="15" customHeight="1" x14ac:dyDescent="0.3">
      <c r="A3705" s="15" t="s">
        <v>3833</v>
      </c>
      <c r="B3705" s="15" t="s">
        <v>109</v>
      </c>
      <c r="C3705" s="15" t="s">
        <v>110</v>
      </c>
      <c r="D3705" s="15" t="s">
        <v>132</v>
      </c>
      <c r="E3705" s="15" t="s">
        <v>101</v>
      </c>
      <c r="F3705" s="15">
        <v>10.06</v>
      </c>
      <c r="G3705" s="15">
        <v>839.5</v>
      </c>
      <c r="H3705" s="15">
        <v>25.1</v>
      </c>
      <c r="I3705" s="15">
        <v>67.099999999999994</v>
      </c>
      <c r="J3705" s="15">
        <v>5.5</v>
      </c>
      <c r="K3705" s="15">
        <v>5.34</v>
      </c>
      <c r="L3705" s="15">
        <v>27.6</v>
      </c>
      <c r="M3705" s="15">
        <v>123.1</v>
      </c>
      <c r="N3705" s="15">
        <v>55.8</v>
      </c>
      <c r="O3705" s="15">
        <v>133</v>
      </c>
      <c r="P3705" s="15" t="s">
        <v>102</v>
      </c>
      <c r="Q3705" s="15">
        <v>271.60000000000002</v>
      </c>
      <c r="R3705" s="15">
        <v>8.89</v>
      </c>
      <c r="S3705" s="15">
        <v>0.95</v>
      </c>
      <c r="T3705" s="15">
        <v>0.3</v>
      </c>
      <c r="U3705" s="15">
        <v>3.02</v>
      </c>
      <c r="V3705" s="15">
        <v>93434</v>
      </c>
      <c r="W3705" s="15">
        <v>847520</v>
      </c>
      <c r="X3705" s="15">
        <v>282171</v>
      </c>
      <c r="Y3705" s="15">
        <v>-565349</v>
      </c>
      <c r="Z3705" s="15">
        <v>5424</v>
      </c>
      <c r="AA3705" s="15">
        <v>0.55700000000000005</v>
      </c>
      <c r="AB3705" s="15">
        <v>33.5</v>
      </c>
    </row>
    <row r="3706" spans="1:28" ht="15" customHeight="1" x14ac:dyDescent="0.3">
      <c r="A3706" s="15" t="s">
        <v>3834</v>
      </c>
      <c r="B3706" s="15" t="s">
        <v>126</v>
      </c>
      <c r="C3706" s="15" t="s">
        <v>119</v>
      </c>
      <c r="D3706" s="15" t="s">
        <v>100</v>
      </c>
      <c r="E3706" s="15" t="s">
        <v>101</v>
      </c>
      <c r="F3706" s="15">
        <v>10.29</v>
      </c>
      <c r="G3706" s="15">
        <v>817.1</v>
      </c>
      <c r="H3706" s="15">
        <v>24.5</v>
      </c>
      <c r="I3706" s="15">
        <v>85.5</v>
      </c>
      <c r="J3706" s="15">
        <v>7</v>
      </c>
      <c r="K3706" s="15">
        <v>7.2</v>
      </c>
      <c r="L3706" s="15">
        <v>33.5</v>
      </c>
      <c r="M3706" s="15">
        <v>90.2</v>
      </c>
      <c r="N3706" s="15">
        <v>47.9</v>
      </c>
      <c r="O3706" s="15">
        <v>101.1</v>
      </c>
      <c r="P3706" s="15" t="s">
        <v>107</v>
      </c>
      <c r="Q3706" s="15">
        <v>234.5</v>
      </c>
      <c r="R3706" s="15">
        <v>4.38</v>
      </c>
      <c r="S3706" s="15">
        <v>0.76</v>
      </c>
      <c r="T3706" s="15">
        <v>2.61</v>
      </c>
      <c r="U3706" s="15">
        <v>26.86</v>
      </c>
      <c r="V3706" s="15">
        <v>24053</v>
      </c>
      <c r="W3706" s="15">
        <v>569163</v>
      </c>
      <c r="X3706" s="15">
        <v>646064</v>
      </c>
      <c r="Y3706" s="15">
        <v>76901</v>
      </c>
      <c r="Z3706" s="15">
        <v>7892</v>
      </c>
      <c r="AA3706" s="15">
        <v>3.403</v>
      </c>
      <c r="AB3706" s="15">
        <v>58.3</v>
      </c>
    </row>
    <row r="3707" spans="1:28" ht="15" customHeight="1" x14ac:dyDescent="0.3">
      <c r="A3707" s="15" t="s">
        <v>3835</v>
      </c>
      <c r="B3707" s="15" t="s">
        <v>137</v>
      </c>
      <c r="C3707" s="15" t="s">
        <v>170</v>
      </c>
      <c r="D3707" s="15" t="s">
        <v>106</v>
      </c>
      <c r="E3707" s="15" t="s">
        <v>112</v>
      </c>
      <c r="F3707" s="15">
        <v>9.74</v>
      </c>
      <c r="G3707" s="15">
        <v>432.9</v>
      </c>
      <c r="H3707" s="15">
        <v>25.2</v>
      </c>
      <c r="I3707" s="15">
        <v>57.9</v>
      </c>
      <c r="J3707" s="15">
        <v>7.8</v>
      </c>
      <c r="K3707" s="15">
        <v>7.26</v>
      </c>
      <c r="L3707" s="15">
        <v>24.1</v>
      </c>
      <c r="M3707" s="15">
        <v>126.2</v>
      </c>
      <c r="N3707" s="15">
        <v>37.1</v>
      </c>
      <c r="O3707" s="15">
        <v>102.7</v>
      </c>
      <c r="P3707" s="15" t="s">
        <v>127</v>
      </c>
      <c r="Q3707" s="15">
        <v>161.69999999999999</v>
      </c>
      <c r="R3707" s="15">
        <v>5.15</v>
      </c>
      <c r="S3707" s="15">
        <v>0.99</v>
      </c>
      <c r="T3707" s="15">
        <v>2.2599999999999998</v>
      </c>
      <c r="U3707" s="15">
        <v>22.01</v>
      </c>
      <c r="V3707" s="15">
        <v>20907</v>
      </c>
      <c r="W3707" s="15">
        <v>636698</v>
      </c>
      <c r="X3707" s="15">
        <v>460163</v>
      </c>
      <c r="Y3707" s="15">
        <v>-176535</v>
      </c>
      <c r="Z3707" s="15">
        <v>4349</v>
      </c>
      <c r="AA3707" s="15">
        <v>5.0609999999999999</v>
      </c>
      <c r="AB3707" s="15">
        <v>37.5</v>
      </c>
    </row>
    <row r="3708" spans="1:28" ht="15" customHeight="1" x14ac:dyDescent="0.3">
      <c r="A3708" s="15" t="s">
        <v>3836</v>
      </c>
      <c r="B3708" s="15" t="s">
        <v>118</v>
      </c>
      <c r="C3708" s="15" t="s">
        <v>152</v>
      </c>
      <c r="D3708" s="15" t="s">
        <v>115</v>
      </c>
      <c r="E3708" s="15" t="s">
        <v>112</v>
      </c>
      <c r="F3708" s="15">
        <v>12.74</v>
      </c>
      <c r="G3708" s="15">
        <v>737.1</v>
      </c>
      <c r="H3708" s="15">
        <v>24.2</v>
      </c>
      <c r="I3708" s="15">
        <v>51.5</v>
      </c>
      <c r="J3708" s="15">
        <v>7</v>
      </c>
      <c r="K3708" s="15">
        <v>5.94</v>
      </c>
      <c r="L3708" s="15">
        <v>21.4</v>
      </c>
      <c r="M3708" s="15">
        <v>161.6</v>
      </c>
      <c r="N3708" s="15">
        <v>46.6</v>
      </c>
      <c r="O3708" s="15">
        <v>143.5</v>
      </c>
      <c r="P3708" s="15" t="s">
        <v>127</v>
      </c>
      <c r="Q3708" s="15">
        <v>157.30000000000001</v>
      </c>
      <c r="R3708" s="15">
        <v>4.1900000000000004</v>
      </c>
      <c r="S3708" s="15">
        <v>0.97</v>
      </c>
      <c r="T3708" s="15">
        <v>2</v>
      </c>
      <c r="U3708" s="15">
        <v>25.48</v>
      </c>
      <c r="V3708" s="15">
        <v>20717</v>
      </c>
      <c r="W3708" s="15">
        <v>808043</v>
      </c>
      <c r="X3708" s="15">
        <v>527869</v>
      </c>
      <c r="Y3708" s="15">
        <v>-280174</v>
      </c>
      <c r="Z3708" s="15">
        <v>18891</v>
      </c>
      <c r="AA3708" s="15">
        <v>1.349</v>
      </c>
      <c r="AB3708" s="15">
        <v>47.7</v>
      </c>
    </row>
    <row r="3709" spans="1:28" ht="15" customHeight="1" x14ac:dyDescent="0.3">
      <c r="A3709" s="15" t="s">
        <v>3837</v>
      </c>
      <c r="B3709" s="15" t="s">
        <v>109</v>
      </c>
      <c r="C3709" s="15" t="s">
        <v>170</v>
      </c>
      <c r="D3709" s="15" t="s">
        <v>106</v>
      </c>
      <c r="E3709" s="15" t="s">
        <v>112</v>
      </c>
      <c r="F3709" s="15">
        <v>13.07</v>
      </c>
      <c r="G3709" s="15">
        <v>117.5</v>
      </c>
      <c r="H3709" s="15">
        <v>22.7</v>
      </c>
      <c r="I3709" s="15">
        <v>63.6</v>
      </c>
      <c r="J3709" s="15">
        <v>7.1</v>
      </c>
      <c r="K3709" s="15">
        <v>6.94</v>
      </c>
      <c r="L3709" s="15">
        <v>13.8</v>
      </c>
      <c r="M3709" s="15">
        <v>58.3</v>
      </c>
      <c r="N3709" s="15">
        <v>97.2</v>
      </c>
      <c r="O3709" s="15">
        <v>142.4</v>
      </c>
      <c r="P3709" s="15" t="s">
        <v>107</v>
      </c>
      <c r="Q3709" s="15">
        <v>134.80000000000001</v>
      </c>
      <c r="R3709" s="15">
        <v>5.19</v>
      </c>
      <c r="S3709" s="15">
        <v>0.99</v>
      </c>
      <c r="T3709" s="15">
        <v>2.39</v>
      </c>
      <c r="U3709" s="15">
        <v>31.24</v>
      </c>
      <c r="V3709" s="15">
        <v>18965</v>
      </c>
      <c r="W3709" s="15">
        <v>782003</v>
      </c>
      <c r="X3709" s="15">
        <v>592467</v>
      </c>
      <c r="Y3709" s="15">
        <v>-189536</v>
      </c>
      <c r="Z3709" s="15">
        <v>10931</v>
      </c>
      <c r="AA3709" s="15">
        <v>2.8580000000000001</v>
      </c>
      <c r="AB3709" s="15">
        <v>43.1</v>
      </c>
    </row>
    <row r="3710" spans="1:28" ht="15" customHeight="1" x14ac:dyDescent="0.3">
      <c r="A3710" s="15" t="s">
        <v>3838</v>
      </c>
      <c r="B3710" s="15" t="s">
        <v>126</v>
      </c>
      <c r="C3710" s="15" t="s">
        <v>123</v>
      </c>
      <c r="D3710" s="15" t="s">
        <v>177</v>
      </c>
      <c r="E3710" s="15" t="s">
        <v>112</v>
      </c>
      <c r="F3710" s="15">
        <v>10.27</v>
      </c>
      <c r="G3710" s="15">
        <v>668.1</v>
      </c>
      <c r="H3710" s="15">
        <v>24.6</v>
      </c>
      <c r="I3710" s="15">
        <v>72.599999999999994</v>
      </c>
      <c r="J3710" s="15">
        <v>6.6</v>
      </c>
      <c r="K3710" s="15">
        <v>6.43</v>
      </c>
      <c r="L3710" s="15">
        <v>25.5</v>
      </c>
      <c r="M3710" s="15">
        <v>88.7</v>
      </c>
      <c r="N3710" s="15">
        <v>80.7</v>
      </c>
      <c r="O3710" s="15">
        <v>39.200000000000003</v>
      </c>
      <c r="P3710" s="15" t="s">
        <v>116</v>
      </c>
      <c r="Q3710" s="15">
        <v>137.69999999999999</v>
      </c>
      <c r="R3710" s="15">
        <v>3.92</v>
      </c>
      <c r="S3710" s="15">
        <v>0.8</v>
      </c>
      <c r="T3710" s="15">
        <v>61.02</v>
      </c>
      <c r="U3710" s="15">
        <v>626.67999999999995</v>
      </c>
      <c r="V3710" s="15">
        <v>3114</v>
      </c>
      <c r="W3710" s="15">
        <v>596534</v>
      </c>
      <c r="X3710" s="15">
        <v>1951482</v>
      </c>
      <c r="Y3710" s="15">
        <v>1354948</v>
      </c>
      <c r="Z3710" s="15">
        <v>8318</v>
      </c>
      <c r="AA3710" s="15">
        <v>75.34</v>
      </c>
      <c r="AB3710" s="15">
        <v>59.5</v>
      </c>
    </row>
    <row r="3711" spans="1:28" ht="15" customHeight="1" x14ac:dyDescent="0.3">
      <c r="A3711" s="15" t="s">
        <v>3839</v>
      </c>
      <c r="B3711" s="15" t="s">
        <v>122</v>
      </c>
      <c r="C3711" s="15" t="s">
        <v>119</v>
      </c>
      <c r="D3711" s="15" t="s">
        <v>111</v>
      </c>
      <c r="E3711" s="15" t="s">
        <v>101</v>
      </c>
      <c r="F3711" s="15">
        <v>4.82</v>
      </c>
      <c r="G3711" s="15">
        <v>1021.3</v>
      </c>
      <c r="H3711" s="15">
        <v>28.3</v>
      </c>
      <c r="I3711" s="15">
        <v>77.2</v>
      </c>
      <c r="J3711" s="15">
        <v>6.2</v>
      </c>
      <c r="K3711" s="15">
        <v>8.19</v>
      </c>
      <c r="L3711" s="15">
        <v>41.1</v>
      </c>
      <c r="M3711" s="15">
        <v>169.2</v>
      </c>
      <c r="N3711" s="15">
        <v>46.8</v>
      </c>
      <c r="O3711" s="15">
        <v>121.6</v>
      </c>
      <c r="P3711" s="15" t="s">
        <v>107</v>
      </c>
      <c r="Q3711" s="15">
        <v>227.2</v>
      </c>
      <c r="R3711" s="15">
        <v>7.34</v>
      </c>
      <c r="S3711" s="15">
        <v>0.68</v>
      </c>
      <c r="T3711" s="15">
        <v>0.3</v>
      </c>
      <c r="U3711" s="15">
        <v>1.45</v>
      </c>
      <c r="V3711" s="15">
        <v>64793</v>
      </c>
      <c r="W3711" s="15">
        <v>376224</v>
      </c>
      <c r="X3711" s="15">
        <v>93950</v>
      </c>
      <c r="Y3711" s="15">
        <v>-282274</v>
      </c>
      <c r="Z3711" s="15">
        <v>2149</v>
      </c>
      <c r="AA3711" s="15">
        <v>0.67500000000000004</v>
      </c>
      <c r="AB3711" s="15">
        <v>46.5</v>
      </c>
    </row>
    <row r="3712" spans="1:28" ht="15" customHeight="1" x14ac:dyDescent="0.3">
      <c r="A3712" s="15" t="s">
        <v>3840</v>
      </c>
      <c r="B3712" s="15" t="s">
        <v>109</v>
      </c>
      <c r="C3712" s="15" t="s">
        <v>134</v>
      </c>
      <c r="D3712" s="15" t="s">
        <v>100</v>
      </c>
      <c r="E3712" s="15" t="s">
        <v>101</v>
      </c>
      <c r="F3712" s="15">
        <v>2.61</v>
      </c>
      <c r="G3712" s="15">
        <v>1086.5999999999999</v>
      </c>
      <c r="H3712" s="15">
        <v>28.6</v>
      </c>
      <c r="I3712" s="15">
        <v>65.900000000000006</v>
      </c>
      <c r="J3712" s="15">
        <v>6.8</v>
      </c>
      <c r="K3712" s="15">
        <v>7.76</v>
      </c>
      <c r="L3712" s="15"/>
      <c r="M3712" s="15">
        <v>68.599999999999994</v>
      </c>
      <c r="N3712" s="15">
        <v>88.3</v>
      </c>
      <c r="O3712" s="15">
        <v>101.5</v>
      </c>
      <c r="P3712" s="15" t="s">
        <v>116</v>
      </c>
      <c r="Q3712" s="15">
        <v>99.1</v>
      </c>
      <c r="R3712" s="15">
        <v>4.3099999999999996</v>
      </c>
      <c r="S3712" s="15">
        <v>0.77</v>
      </c>
      <c r="T3712" s="15">
        <v>0.53</v>
      </c>
      <c r="U3712" s="15">
        <v>1.38</v>
      </c>
      <c r="V3712" s="15">
        <v>25298</v>
      </c>
      <c r="W3712" s="15">
        <v>158833</v>
      </c>
      <c r="X3712" s="15">
        <v>34911</v>
      </c>
      <c r="Y3712" s="15">
        <v>-123922</v>
      </c>
      <c r="Z3712" s="15">
        <v>822</v>
      </c>
      <c r="AA3712" s="15">
        <v>1.679</v>
      </c>
      <c r="AB3712" s="15">
        <v>64.900000000000006</v>
      </c>
    </row>
    <row r="3713" spans="1:28" ht="15" customHeight="1" x14ac:dyDescent="0.3">
      <c r="A3713" s="15" t="s">
        <v>3841</v>
      </c>
      <c r="B3713" s="15" t="s">
        <v>146</v>
      </c>
      <c r="C3713" s="15" t="s">
        <v>129</v>
      </c>
      <c r="D3713" s="15" t="s">
        <v>177</v>
      </c>
      <c r="E3713" s="15" t="s">
        <v>120</v>
      </c>
      <c r="F3713" s="15">
        <v>1.41</v>
      </c>
      <c r="G3713" s="15">
        <v>391</v>
      </c>
      <c r="H3713" s="15">
        <v>35</v>
      </c>
      <c r="I3713" s="15">
        <v>46.5</v>
      </c>
      <c r="J3713" s="15">
        <v>10.7</v>
      </c>
      <c r="K3713" s="15">
        <v>6.81</v>
      </c>
      <c r="L3713" s="15">
        <v>14.5</v>
      </c>
      <c r="M3713" s="15">
        <v>106.1</v>
      </c>
      <c r="N3713" s="15">
        <v>85.3</v>
      </c>
      <c r="O3713" s="15">
        <v>108.3</v>
      </c>
      <c r="P3713" s="15" t="s">
        <v>127</v>
      </c>
      <c r="Q3713" s="15">
        <v>239</v>
      </c>
      <c r="R3713" s="15">
        <v>4.8899999999999997</v>
      </c>
      <c r="S3713" s="15">
        <v>0.82</v>
      </c>
      <c r="T3713" s="15">
        <v>45.29</v>
      </c>
      <c r="U3713" s="15">
        <v>63.86</v>
      </c>
      <c r="V3713" s="15">
        <v>3452</v>
      </c>
      <c r="W3713" s="15">
        <v>107264</v>
      </c>
      <c r="X3713" s="15">
        <v>220445</v>
      </c>
      <c r="Y3713" s="15">
        <v>113181</v>
      </c>
      <c r="Z3713" s="15">
        <v>2240</v>
      </c>
      <c r="AA3713" s="15">
        <v>28.509</v>
      </c>
      <c r="AB3713" s="15">
        <v>40.700000000000003</v>
      </c>
    </row>
    <row r="3714" spans="1:28" ht="15" customHeight="1" x14ac:dyDescent="0.3">
      <c r="A3714" s="15" t="s">
        <v>3842</v>
      </c>
      <c r="B3714" s="15" t="s">
        <v>146</v>
      </c>
      <c r="C3714" s="15" t="s">
        <v>105</v>
      </c>
      <c r="D3714" s="15" t="s">
        <v>100</v>
      </c>
      <c r="E3714" s="15" t="s">
        <v>101</v>
      </c>
      <c r="F3714" s="15">
        <v>13.38</v>
      </c>
      <c r="G3714" s="15">
        <v>463.6</v>
      </c>
      <c r="H3714" s="15">
        <v>26.5</v>
      </c>
      <c r="I3714" s="15">
        <v>75</v>
      </c>
      <c r="J3714" s="15">
        <v>5.5</v>
      </c>
      <c r="K3714" s="15">
        <v>6.18</v>
      </c>
      <c r="L3714" s="15">
        <v>44.3</v>
      </c>
      <c r="M3714" s="15">
        <v>129.19999999999999</v>
      </c>
      <c r="N3714" s="15">
        <v>66.5</v>
      </c>
      <c r="O3714" s="15">
        <v>44.5</v>
      </c>
      <c r="P3714" s="15" t="s">
        <v>107</v>
      </c>
      <c r="Q3714" s="15">
        <v>161.9</v>
      </c>
      <c r="R3714" s="15">
        <v>6.74</v>
      </c>
      <c r="S3714" s="15">
        <v>0.72</v>
      </c>
      <c r="T3714" s="15">
        <v>2.2799999999999998</v>
      </c>
      <c r="U3714" s="15">
        <v>30.51</v>
      </c>
      <c r="V3714" s="15">
        <v>24064</v>
      </c>
      <c r="W3714" s="15">
        <v>978322</v>
      </c>
      <c r="X3714" s="15">
        <v>734193</v>
      </c>
      <c r="Y3714" s="15">
        <v>-244129</v>
      </c>
      <c r="Z3714" s="15">
        <v>8951</v>
      </c>
      <c r="AA3714" s="15">
        <v>3.4089999999999998</v>
      </c>
      <c r="AB3714" s="15">
        <v>32.1</v>
      </c>
    </row>
    <row r="3715" spans="1:28" ht="15" customHeight="1" x14ac:dyDescent="0.3">
      <c r="A3715" s="15" t="s">
        <v>3843</v>
      </c>
      <c r="B3715" s="15" t="s">
        <v>109</v>
      </c>
      <c r="C3715" s="15" t="s">
        <v>105</v>
      </c>
      <c r="D3715" s="15" t="s">
        <v>132</v>
      </c>
      <c r="E3715" s="15" t="s">
        <v>101</v>
      </c>
      <c r="F3715" s="15">
        <v>4.3</v>
      </c>
      <c r="G3715" s="15">
        <v>386.8</v>
      </c>
      <c r="H3715" s="15">
        <v>29.2</v>
      </c>
      <c r="I3715" s="15">
        <v>84.4</v>
      </c>
      <c r="J3715" s="15">
        <v>6.8</v>
      </c>
      <c r="K3715" s="15">
        <v>5.99</v>
      </c>
      <c r="L3715" s="15">
        <v>31.7</v>
      </c>
      <c r="M3715" s="15">
        <v>121.9</v>
      </c>
      <c r="N3715" s="15">
        <v>67.900000000000006</v>
      </c>
      <c r="O3715" s="15">
        <v>154.5</v>
      </c>
      <c r="P3715" s="15" t="s">
        <v>107</v>
      </c>
      <c r="Q3715" s="15">
        <v>280.2</v>
      </c>
      <c r="R3715" s="15">
        <v>3.82</v>
      </c>
      <c r="S3715" s="15">
        <v>0.68</v>
      </c>
      <c r="T3715" s="15">
        <v>1.25</v>
      </c>
      <c r="U3715" s="15">
        <v>5.38</v>
      </c>
      <c r="V3715" s="15">
        <v>101613</v>
      </c>
      <c r="W3715" s="15">
        <v>269252</v>
      </c>
      <c r="X3715" s="15">
        <v>546678</v>
      </c>
      <c r="Y3715" s="15">
        <v>277426</v>
      </c>
      <c r="Z3715" s="15">
        <v>3259</v>
      </c>
      <c r="AA3715" s="15">
        <v>1.651</v>
      </c>
      <c r="AB3715" s="15">
        <v>57.9</v>
      </c>
    </row>
    <row r="3716" spans="1:28" ht="15" customHeight="1" x14ac:dyDescent="0.3">
      <c r="A3716" s="15" t="s">
        <v>3844</v>
      </c>
      <c r="B3716" s="15" t="s">
        <v>137</v>
      </c>
      <c r="C3716" s="15" t="s">
        <v>119</v>
      </c>
      <c r="D3716" s="15" t="s">
        <v>132</v>
      </c>
      <c r="E3716" s="15" t="s">
        <v>120</v>
      </c>
      <c r="F3716" s="15">
        <v>14.09</v>
      </c>
      <c r="G3716" s="15">
        <v>109.4</v>
      </c>
      <c r="H3716" s="15">
        <v>32</v>
      </c>
      <c r="I3716" s="15">
        <v>49</v>
      </c>
      <c r="J3716" s="15">
        <v>7.1</v>
      </c>
      <c r="K3716" s="15">
        <v>7.89</v>
      </c>
      <c r="L3716" s="15">
        <v>24.5</v>
      </c>
      <c r="M3716" s="15">
        <v>107.6</v>
      </c>
      <c r="N3716" s="15">
        <v>66.099999999999994</v>
      </c>
      <c r="O3716" s="15">
        <v>87.6</v>
      </c>
      <c r="P3716" s="15" t="s">
        <v>102</v>
      </c>
      <c r="Q3716" s="15">
        <v>146</v>
      </c>
      <c r="R3716" s="15">
        <v>4.1100000000000003</v>
      </c>
      <c r="S3716" s="15">
        <v>0.75</v>
      </c>
      <c r="T3716" s="15">
        <v>0.3</v>
      </c>
      <c r="U3716" s="15">
        <v>4.2300000000000004</v>
      </c>
      <c r="V3716" s="15">
        <v>96116</v>
      </c>
      <c r="W3716" s="15">
        <v>900733</v>
      </c>
      <c r="X3716" s="15">
        <v>406571</v>
      </c>
      <c r="Y3716" s="15">
        <v>-494162</v>
      </c>
      <c r="Z3716" s="15">
        <v>7232</v>
      </c>
      <c r="AA3716" s="15">
        <v>0.58499999999999996</v>
      </c>
      <c r="AB3716" s="15">
        <v>34.6</v>
      </c>
    </row>
    <row r="3717" spans="1:28" ht="15" customHeight="1" x14ac:dyDescent="0.3">
      <c r="A3717" s="15" t="s">
        <v>3845</v>
      </c>
      <c r="B3717" s="15" t="s">
        <v>146</v>
      </c>
      <c r="C3717" s="15" t="s">
        <v>129</v>
      </c>
      <c r="D3717" s="15" t="s">
        <v>100</v>
      </c>
      <c r="E3717" s="15" t="s">
        <v>101</v>
      </c>
      <c r="F3717" s="15">
        <v>3.06</v>
      </c>
      <c r="G3717" s="15">
        <v>898.5</v>
      </c>
      <c r="H3717" s="15">
        <v>27.9</v>
      </c>
      <c r="I3717" s="15">
        <v>69.8</v>
      </c>
      <c r="J3717" s="15">
        <v>6.2</v>
      </c>
      <c r="K3717" s="15">
        <v>6.78</v>
      </c>
      <c r="L3717" s="15">
        <v>37.4</v>
      </c>
      <c r="M3717" s="15">
        <v>130.5</v>
      </c>
      <c r="N3717" s="15">
        <v>68.400000000000006</v>
      </c>
      <c r="O3717" s="15">
        <v>30</v>
      </c>
      <c r="P3717" s="15" t="s">
        <v>107</v>
      </c>
      <c r="Q3717" s="15">
        <v>277.10000000000002</v>
      </c>
      <c r="R3717" s="15">
        <v>7.18</v>
      </c>
      <c r="S3717" s="15">
        <v>0.7</v>
      </c>
      <c r="T3717" s="15">
        <v>3.71</v>
      </c>
      <c r="U3717" s="15">
        <v>11.35</v>
      </c>
      <c r="V3717" s="15">
        <v>25563</v>
      </c>
      <c r="W3717" s="15">
        <v>221696</v>
      </c>
      <c r="X3717" s="15">
        <v>290140</v>
      </c>
      <c r="Y3717" s="15">
        <v>68444</v>
      </c>
      <c r="Z3717" s="15">
        <v>2310</v>
      </c>
      <c r="AA3717" s="15">
        <v>4.9130000000000003</v>
      </c>
      <c r="AB3717" s="15">
        <v>45.1</v>
      </c>
    </row>
    <row r="3718" spans="1:28" ht="15" customHeight="1" x14ac:dyDescent="0.3">
      <c r="A3718" s="15" t="s">
        <v>3846</v>
      </c>
      <c r="B3718" s="15" t="s">
        <v>122</v>
      </c>
      <c r="C3718" s="15" t="s">
        <v>99</v>
      </c>
      <c r="D3718" s="15" t="s">
        <v>132</v>
      </c>
      <c r="E3718" s="15" t="s">
        <v>101</v>
      </c>
      <c r="F3718" s="15">
        <v>8.81</v>
      </c>
      <c r="G3718" s="15">
        <v>882.2</v>
      </c>
      <c r="H3718" s="15">
        <v>26.6</v>
      </c>
      <c r="I3718" s="15">
        <v>76.400000000000006</v>
      </c>
      <c r="J3718" s="15">
        <v>6.3</v>
      </c>
      <c r="K3718" s="15">
        <v>7.04</v>
      </c>
      <c r="L3718" s="15">
        <v>32.700000000000003</v>
      </c>
      <c r="M3718" s="15">
        <v>102.7</v>
      </c>
      <c r="N3718" s="15">
        <v>51.2</v>
      </c>
      <c r="O3718" s="15">
        <v>63.9</v>
      </c>
      <c r="P3718" s="15" t="s">
        <v>102</v>
      </c>
      <c r="Q3718" s="15">
        <v>244</v>
      </c>
      <c r="R3718" s="15">
        <v>6.87</v>
      </c>
      <c r="S3718" s="15">
        <v>0.86</v>
      </c>
      <c r="T3718" s="15">
        <v>2.4700000000000002</v>
      </c>
      <c r="U3718" s="15">
        <v>21.76</v>
      </c>
      <c r="V3718" s="15">
        <v>88929</v>
      </c>
      <c r="W3718" s="15">
        <v>584497</v>
      </c>
      <c r="X3718" s="15">
        <v>1935095</v>
      </c>
      <c r="Y3718" s="15">
        <v>1350598</v>
      </c>
      <c r="Z3718" s="15">
        <v>4574</v>
      </c>
      <c r="AA3718" s="15">
        <v>4.7569999999999997</v>
      </c>
      <c r="AB3718" s="15">
        <v>47.9</v>
      </c>
    </row>
    <row r="3719" spans="1:28" ht="15" customHeight="1" x14ac:dyDescent="0.3">
      <c r="A3719" s="15" t="s">
        <v>3847</v>
      </c>
      <c r="B3719" s="15" t="s">
        <v>109</v>
      </c>
      <c r="C3719" s="15" t="s">
        <v>119</v>
      </c>
      <c r="D3719" s="15" t="s">
        <v>130</v>
      </c>
      <c r="E3719" s="15" t="s">
        <v>101</v>
      </c>
      <c r="F3719" s="15">
        <v>4.74</v>
      </c>
      <c r="G3719" s="15">
        <v>634.9</v>
      </c>
      <c r="H3719" s="15">
        <v>29.3</v>
      </c>
      <c r="I3719" s="15">
        <v>66.099999999999994</v>
      </c>
      <c r="J3719" s="15">
        <v>6.5</v>
      </c>
      <c r="K3719" s="15">
        <v>7.08</v>
      </c>
      <c r="L3719" s="15">
        <v>30.9</v>
      </c>
      <c r="M3719" s="15">
        <v>107.9</v>
      </c>
      <c r="N3719" s="15">
        <v>49.9</v>
      </c>
      <c r="O3719" s="15">
        <v>131.19999999999999</v>
      </c>
      <c r="P3719" s="15" t="s">
        <v>107</v>
      </c>
      <c r="Q3719" s="15">
        <v>163.80000000000001</v>
      </c>
      <c r="R3719" s="15">
        <v>3.42</v>
      </c>
      <c r="S3719" s="15">
        <v>0.74</v>
      </c>
      <c r="T3719" s="15">
        <v>1.72</v>
      </c>
      <c r="U3719" s="15">
        <v>8.15</v>
      </c>
      <c r="V3719" s="15">
        <v>79579</v>
      </c>
      <c r="W3719" s="15">
        <v>323569</v>
      </c>
      <c r="X3719" s="15">
        <v>648569</v>
      </c>
      <c r="Y3719" s="15">
        <v>325000</v>
      </c>
      <c r="Z3719" s="15">
        <v>4562</v>
      </c>
      <c r="AA3719" s="15">
        <v>1.786</v>
      </c>
      <c r="AB3719" s="15">
        <v>52.4</v>
      </c>
    </row>
    <row r="3720" spans="1:28" ht="15" customHeight="1" x14ac:dyDescent="0.3">
      <c r="A3720" s="15" t="s">
        <v>3848</v>
      </c>
      <c r="B3720" s="15" t="s">
        <v>104</v>
      </c>
      <c r="C3720" s="15" t="s">
        <v>110</v>
      </c>
      <c r="D3720" s="15" t="s">
        <v>100</v>
      </c>
      <c r="E3720" s="15" t="s">
        <v>101</v>
      </c>
      <c r="F3720" s="15">
        <v>12.68</v>
      </c>
      <c r="G3720" s="15">
        <v>931.2</v>
      </c>
      <c r="H3720" s="15">
        <v>28.2</v>
      </c>
      <c r="I3720" s="15">
        <v>74.5</v>
      </c>
      <c r="J3720" s="15">
        <v>6.2</v>
      </c>
      <c r="K3720" s="15">
        <v>6.2</v>
      </c>
      <c r="L3720" s="15">
        <v>35.9</v>
      </c>
      <c r="M3720" s="15">
        <v>127</v>
      </c>
      <c r="N3720" s="15">
        <v>53.2</v>
      </c>
      <c r="O3720" s="15">
        <v>90.3</v>
      </c>
      <c r="P3720" s="15" t="s">
        <v>127</v>
      </c>
      <c r="Q3720" s="15">
        <v>160.19999999999999</v>
      </c>
      <c r="R3720" s="15">
        <v>4.42</v>
      </c>
      <c r="S3720" s="15">
        <v>0.91</v>
      </c>
      <c r="T3720" s="15">
        <v>2.2999999999999998</v>
      </c>
      <c r="U3720" s="15">
        <v>29.16</v>
      </c>
      <c r="V3720" s="15">
        <v>25863</v>
      </c>
      <c r="W3720" s="15">
        <v>793339</v>
      </c>
      <c r="X3720" s="15">
        <v>754165</v>
      </c>
      <c r="Y3720" s="15">
        <v>-39174</v>
      </c>
      <c r="Z3720" s="15">
        <v>5934</v>
      </c>
      <c r="AA3720" s="15">
        <v>4.9139999999999997</v>
      </c>
      <c r="AB3720" s="15">
        <v>66.3</v>
      </c>
    </row>
    <row r="3721" spans="1:28" ht="15" customHeight="1" x14ac:dyDescent="0.3">
      <c r="A3721" s="15" t="s">
        <v>3849</v>
      </c>
      <c r="B3721" s="15" t="s">
        <v>98</v>
      </c>
      <c r="C3721" s="15" t="s">
        <v>123</v>
      </c>
      <c r="D3721" s="15" t="s">
        <v>106</v>
      </c>
      <c r="E3721" s="15" t="s">
        <v>112</v>
      </c>
      <c r="F3721" s="15">
        <v>3.12</v>
      </c>
      <c r="G3721" s="15">
        <v>356.9</v>
      </c>
      <c r="H3721" s="15">
        <v>21.4</v>
      </c>
      <c r="I3721" s="15">
        <v>57.3</v>
      </c>
      <c r="J3721" s="15">
        <v>7.3</v>
      </c>
      <c r="K3721" s="15">
        <v>5.79</v>
      </c>
      <c r="L3721" s="15">
        <v>25.2</v>
      </c>
      <c r="M3721" s="15">
        <v>109.5</v>
      </c>
      <c r="N3721" s="15">
        <v>63.9</v>
      </c>
      <c r="O3721" s="15">
        <v>99.3</v>
      </c>
      <c r="P3721" s="15" t="s">
        <v>116</v>
      </c>
      <c r="Q3721" s="15">
        <v>266.60000000000002</v>
      </c>
      <c r="R3721" s="15">
        <v>1.94</v>
      </c>
      <c r="S3721" s="15">
        <v>0.71</v>
      </c>
      <c r="T3721" s="15">
        <v>1.27</v>
      </c>
      <c r="U3721" s="15">
        <v>3.96</v>
      </c>
      <c r="V3721" s="15">
        <v>22789</v>
      </c>
      <c r="W3721" s="15">
        <v>255532</v>
      </c>
      <c r="X3721" s="15">
        <v>90244</v>
      </c>
      <c r="Y3721" s="15">
        <v>-165288</v>
      </c>
      <c r="Z3721" s="15">
        <v>1122</v>
      </c>
      <c r="AA3721" s="15">
        <v>3.5289999999999999</v>
      </c>
      <c r="AB3721" s="15">
        <v>44.1</v>
      </c>
    </row>
    <row r="3722" spans="1:28" ht="15" customHeight="1" x14ac:dyDescent="0.3">
      <c r="A3722" s="15" t="s">
        <v>3850</v>
      </c>
      <c r="B3722" s="15" t="s">
        <v>98</v>
      </c>
      <c r="C3722" s="15" t="s">
        <v>129</v>
      </c>
      <c r="D3722" s="15" t="s">
        <v>100</v>
      </c>
      <c r="E3722" s="15" t="s">
        <v>101</v>
      </c>
      <c r="F3722" s="15">
        <v>9.17</v>
      </c>
      <c r="G3722" s="15">
        <v>741.3</v>
      </c>
      <c r="H3722" s="15">
        <v>28.5</v>
      </c>
      <c r="I3722" s="15">
        <v>74.3</v>
      </c>
      <c r="J3722" s="15">
        <v>6.2</v>
      </c>
      <c r="K3722" s="15">
        <v>7.28</v>
      </c>
      <c r="L3722" s="15">
        <v>18.2</v>
      </c>
      <c r="M3722" s="15">
        <v>114</v>
      </c>
      <c r="N3722" s="15">
        <v>51.6</v>
      </c>
      <c r="O3722" s="15">
        <v>115.2</v>
      </c>
      <c r="P3722" s="15" t="s">
        <v>116</v>
      </c>
      <c r="Q3722" s="15">
        <v>80.599999999999994</v>
      </c>
      <c r="R3722" s="15">
        <v>5.96</v>
      </c>
      <c r="S3722" s="15">
        <v>0.89</v>
      </c>
      <c r="T3722" s="15">
        <v>2.0099999999999998</v>
      </c>
      <c r="U3722" s="15">
        <v>18.43</v>
      </c>
      <c r="V3722" s="15">
        <v>24972</v>
      </c>
      <c r="W3722" s="15">
        <v>513313</v>
      </c>
      <c r="X3722" s="15">
        <v>460234</v>
      </c>
      <c r="Y3722" s="15">
        <v>-53079</v>
      </c>
      <c r="Z3722" s="15">
        <v>2601</v>
      </c>
      <c r="AA3722" s="15">
        <v>7.0860000000000003</v>
      </c>
      <c r="AB3722" s="15">
        <v>39.200000000000003</v>
      </c>
    </row>
    <row r="3723" spans="1:28" ht="15" customHeight="1" x14ac:dyDescent="0.3">
      <c r="A3723" s="15" t="s">
        <v>3851</v>
      </c>
      <c r="B3723" s="15" t="s">
        <v>146</v>
      </c>
      <c r="C3723" s="15" t="s">
        <v>170</v>
      </c>
      <c r="D3723" s="15" t="s">
        <v>106</v>
      </c>
      <c r="E3723" s="15" t="s">
        <v>101</v>
      </c>
      <c r="F3723" s="15">
        <v>1.99</v>
      </c>
      <c r="G3723" s="15">
        <v>725.2</v>
      </c>
      <c r="H3723" s="15">
        <v>23.6</v>
      </c>
      <c r="I3723" s="15">
        <v>76.8</v>
      </c>
      <c r="J3723" s="15">
        <v>5.4</v>
      </c>
      <c r="K3723" s="15">
        <v>6.76</v>
      </c>
      <c r="L3723" s="15">
        <v>37.700000000000003</v>
      </c>
      <c r="M3723" s="15">
        <v>159.9</v>
      </c>
      <c r="N3723" s="15">
        <v>58.2</v>
      </c>
      <c r="O3723" s="15">
        <v>115.7</v>
      </c>
      <c r="P3723" s="15" t="s">
        <v>127</v>
      </c>
      <c r="Q3723" s="15">
        <v>197</v>
      </c>
      <c r="R3723" s="15">
        <v>3.81</v>
      </c>
      <c r="S3723" s="15">
        <v>0.67</v>
      </c>
      <c r="T3723" s="15">
        <v>5.15</v>
      </c>
      <c r="U3723" s="15">
        <v>10.25</v>
      </c>
      <c r="V3723" s="15">
        <v>20143</v>
      </c>
      <c r="W3723" s="15">
        <v>138101</v>
      </c>
      <c r="X3723" s="15">
        <v>206466</v>
      </c>
      <c r="Y3723" s="15">
        <v>68365</v>
      </c>
      <c r="Z3723" s="15">
        <v>1235</v>
      </c>
      <c r="AA3723" s="15">
        <v>8.3000000000000007</v>
      </c>
      <c r="AB3723" s="15">
        <v>59</v>
      </c>
    </row>
    <row r="3724" spans="1:28" ht="15" customHeight="1" x14ac:dyDescent="0.3">
      <c r="A3724" s="15" t="s">
        <v>3852</v>
      </c>
      <c r="B3724" s="15" t="s">
        <v>137</v>
      </c>
      <c r="C3724" s="15" t="s">
        <v>99</v>
      </c>
      <c r="D3724" s="15" t="s">
        <v>132</v>
      </c>
      <c r="E3724" s="15" t="s">
        <v>112</v>
      </c>
      <c r="F3724" s="15">
        <v>2.84</v>
      </c>
      <c r="G3724" s="15">
        <v>359.2</v>
      </c>
      <c r="H3724" s="15">
        <v>26.4</v>
      </c>
      <c r="I3724" s="15">
        <v>54</v>
      </c>
      <c r="J3724" s="15">
        <v>7.4</v>
      </c>
      <c r="K3724" s="15">
        <v>5.2</v>
      </c>
      <c r="L3724" s="15">
        <v>24.2</v>
      </c>
      <c r="M3724" s="15">
        <v>123</v>
      </c>
      <c r="N3724" s="15">
        <v>39.5</v>
      </c>
      <c r="O3724" s="15">
        <v>61</v>
      </c>
      <c r="P3724" s="15" t="s">
        <v>107</v>
      </c>
      <c r="Q3724" s="15">
        <v>150.69999999999999</v>
      </c>
      <c r="R3724" s="15">
        <v>3.86</v>
      </c>
      <c r="S3724" s="15">
        <v>0.73</v>
      </c>
      <c r="T3724" s="15">
        <v>0.3</v>
      </c>
      <c r="U3724" s="15">
        <v>0.85</v>
      </c>
      <c r="V3724" s="15">
        <v>102848</v>
      </c>
      <c r="W3724" s="15">
        <v>195903</v>
      </c>
      <c r="X3724" s="15">
        <v>87421</v>
      </c>
      <c r="Y3724" s="15">
        <v>-108482</v>
      </c>
      <c r="Z3724" s="15">
        <v>2435</v>
      </c>
      <c r="AA3724" s="15">
        <v>0.34899999999999998</v>
      </c>
      <c r="AB3724" s="15">
        <v>46.5</v>
      </c>
    </row>
    <row r="3725" spans="1:28" ht="15" customHeight="1" x14ac:dyDescent="0.3">
      <c r="A3725" s="15" t="s">
        <v>3853</v>
      </c>
      <c r="B3725" s="15" t="s">
        <v>122</v>
      </c>
      <c r="C3725" s="15" t="s">
        <v>119</v>
      </c>
      <c r="D3725" s="15" t="s">
        <v>130</v>
      </c>
      <c r="E3725" s="15" t="s">
        <v>112</v>
      </c>
      <c r="F3725" s="15">
        <v>7.03</v>
      </c>
      <c r="G3725" s="15">
        <v>525.79999999999995</v>
      </c>
      <c r="H3725" s="15">
        <v>23.7</v>
      </c>
      <c r="I3725" s="15">
        <v>59.9</v>
      </c>
      <c r="J3725" s="15">
        <v>6.8</v>
      </c>
      <c r="K3725" s="15">
        <v>7.5</v>
      </c>
      <c r="L3725" s="15">
        <v>31.7</v>
      </c>
      <c r="M3725" s="15">
        <v>75.599999999999994</v>
      </c>
      <c r="N3725" s="15">
        <v>51.5</v>
      </c>
      <c r="O3725" s="15">
        <v>142.6</v>
      </c>
      <c r="P3725" s="15" t="s">
        <v>107</v>
      </c>
      <c r="Q3725" s="15">
        <v>245.9</v>
      </c>
      <c r="R3725" s="15">
        <v>3.46</v>
      </c>
      <c r="S3725" s="15">
        <v>0.91</v>
      </c>
      <c r="T3725" s="15">
        <v>0.67</v>
      </c>
      <c r="U3725" s="15">
        <v>4.71</v>
      </c>
      <c r="V3725" s="15">
        <v>58979</v>
      </c>
      <c r="W3725" s="15">
        <v>509034</v>
      </c>
      <c r="X3725" s="15">
        <v>277791</v>
      </c>
      <c r="Y3725" s="15">
        <v>-231243</v>
      </c>
      <c r="Z3725" s="15">
        <v>7563</v>
      </c>
      <c r="AA3725" s="15">
        <v>0.623</v>
      </c>
      <c r="AB3725" s="15">
        <v>52.6</v>
      </c>
    </row>
    <row r="3726" spans="1:28" ht="15" customHeight="1" x14ac:dyDescent="0.3">
      <c r="A3726" s="15" t="s">
        <v>3854</v>
      </c>
      <c r="B3726" s="15" t="s">
        <v>137</v>
      </c>
      <c r="C3726" s="15" t="s">
        <v>134</v>
      </c>
      <c r="D3726" s="15" t="s">
        <v>100</v>
      </c>
      <c r="E3726" s="15" t="s">
        <v>112</v>
      </c>
      <c r="F3726" s="15">
        <v>10.220000000000001</v>
      </c>
      <c r="G3726" s="15">
        <v>591.5</v>
      </c>
      <c r="H3726" s="15">
        <v>25.9</v>
      </c>
      <c r="I3726" s="15">
        <v>53.3</v>
      </c>
      <c r="J3726" s="15">
        <v>7.3</v>
      </c>
      <c r="K3726" s="15">
        <v>6.65</v>
      </c>
      <c r="L3726" s="15">
        <v>18.399999999999999</v>
      </c>
      <c r="M3726" s="15">
        <v>89.1</v>
      </c>
      <c r="N3726" s="15">
        <v>31.4</v>
      </c>
      <c r="O3726" s="15">
        <v>115.8</v>
      </c>
      <c r="P3726" s="15" t="s">
        <v>107</v>
      </c>
      <c r="Q3726" s="15">
        <v>131.69999999999999</v>
      </c>
      <c r="R3726" s="15">
        <v>5.68</v>
      </c>
      <c r="S3726" s="15">
        <v>0.96</v>
      </c>
      <c r="T3726" s="15">
        <v>3.33</v>
      </c>
      <c r="U3726" s="15">
        <v>34.03</v>
      </c>
      <c r="V3726" s="15">
        <v>24707</v>
      </c>
      <c r="W3726" s="15">
        <v>771339</v>
      </c>
      <c r="X3726" s="15">
        <v>840779</v>
      </c>
      <c r="Y3726" s="15">
        <v>69440</v>
      </c>
      <c r="Z3726" s="15">
        <v>7440</v>
      </c>
      <c r="AA3726" s="15">
        <v>4.5739999999999998</v>
      </c>
      <c r="AB3726" s="15">
        <v>38.700000000000003</v>
      </c>
    </row>
    <row r="3727" spans="1:28" ht="15" customHeight="1" x14ac:dyDescent="0.3">
      <c r="A3727" s="15" t="s">
        <v>3855</v>
      </c>
      <c r="B3727" s="15" t="s">
        <v>118</v>
      </c>
      <c r="C3727" s="15" t="s">
        <v>105</v>
      </c>
      <c r="D3727" s="15" t="s">
        <v>130</v>
      </c>
      <c r="E3727" s="15" t="s">
        <v>101</v>
      </c>
      <c r="F3727" s="15">
        <v>14.95</v>
      </c>
      <c r="G3727" s="15">
        <v>961.9</v>
      </c>
      <c r="H3727" s="15">
        <v>29.8</v>
      </c>
      <c r="I3727" s="15">
        <v>60.1</v>
      </c>
      <c r="J3727" s="15">
        <v>6.8</v>
      </c>
      <c r="K3727" s="15">
        <v>7.08</v>
      </c>
      <c r="L3727" s="15">
        <v>30.9</v>
      </c>
      <c r="M3727" s="15">
        <v>115.2</v>
      </c>
      <c r="N3727" s="15">
        <v>77.5</v>
      </c>
      <c r="O3727" s="15">
        <v>80.599999999999994</v>
      </c>
      <c r="P3727" s="15" t="s">
        <v>116</v>
      </c>
      <c r="Q3727" s="15">
        <v>260</v>
      </c>
      <c r="R3727" s="15">
        <v>3.3</v>
      </c>
      <c r="S3727" s="15">
        <v>0.68</v>
      </c>
      <c r="T3727" s="15">
        <v>1.33</v>
      </c>
      <c r="U3727" s="15">
        <v>19.88</v>
      </c>
      <c r="V3727" s="15">
        <v>70588</v>
      </c>
      <c r="W3727" s="15">
        <v>1108443</v>
      </c>
      <c r="X3727" s="15">
        <v>1403289</v>
      </c>
      <c r="Y3727" s="15">
        <v>294846</v>
      </c>
      <c r="Z3727" s="15">
        <v>6538</v>
      </c>
      <c r="AA3727" s="15">
        <v>3.0409999999999999</v>
      </c>
      <c r="AB3727" s="15">
        <v>58.8</v>
      </c>
    </row>
    <row r="3728" spans="1:28" ht="15" customHeight="1" x14ac:dyDescent="0.3">
      <c r="A3728" s="15" t="s">
        <v>3856</v>
      </c>
      <c r="B3728" s="15" t="s">
        <v>122</v>
      </c>
      <c r="C3728" s="15" t="s">
        <v>152</v>
      </c>
      <c r="D3728" s="15" t="s">
        <v>132</v>
      </c>
      <c r="E3728" s="15" t="s">
        <v>112</v>
      </c>
      <c r="F3728" s="15">
        <v>9.9600000000000009</v>
      </c>
      <c r="G3728" s="15">
        <v>283.60000000000002</v>
      </c>
      <c r="H3728" s="15">
        <v>21</v>
      </c>
      <c r="I3728" s="15">
        <v>62.7</v>
      </c>
      <c r="J3728" s="15">
        <v>7.2</v>
      </c>
      <c r="K3728" s="15">
        <v>7.3</v>
      </c>
      <c r="L3728" s="15">
        <v>22.7</v>
      </c>
      <c r="M3728" s="15">
        <v>144.6</v>
      </c>
      <c r="N3728" s="15">
        <v>80.3</v>
      </c>
      <c r="O3728" s="15">
        <v>30</v>
      </c>
      <c r="P3728" s="15" t="s">
        <v>107</v>
      </c>
      <c r="Q3728" s="15">
        <v>241.9</v>
      </c>
      <c r="R3728" s="15">
        <v>7.18</v>
      </c>
      <c r="S3728" s="15">
        <v>0.92</v>
      </c>
      <c r="T3728" s="15">
        <v>1.28</v>
      </c>
      <c r="U3728" s="15">
        <v>12.75</v>
      </c>
      <c r="V3728" s="15">
        <v>115832</v>
      </c>
      <c r="W3728" s="15">
        <v>704685</v>
      </c>
      <c r="X3728" s="15">
        <v>1476858</v>
      </c>
      <c r="Y3728" s="15">
        <v>772173</v>
      </c>
      <c r="Z3728" s="15">
        <v>5728</v>
      </c>
      <c r="AA3728" s="15">
        <v>2.226</v>
      </c>
      <c r="AB3728" s="15">
        <v>34.9</v>
      </c>
    </row>
    <row r="3729" spans="1:28" ht="15" customHeight="1" x14ac:dyDescent="0.3">
      <c r="A3729" s="15" t="s">
        <v>3857</v>
      </c>
      <c r="B3729" s="15" t="s">
        <v>146</v>
      </c>
      <c r="C3729" s="15" t="s">
        <v>110</v>
      </c>
      <c r="D3729" s="15" t="s">
        <v>177</v>
      </c>
      <c r="E3729" s="15" t="s">
        <v>101</v>
      </c>
      <c r="F3729" s="15">
        <v>3.23</v>
      </c>
      <c r="G3729" s="15">
        <v>1038.0999999999999</v>
      </c>
      <c r="H3729" s="15">
        <v>30.5</v>
      </c>
      <c r="I3729" s="15">
        <v>75.7</v>
      </c>
      <c r="J3729" s="15">
        <v>9</v>
      </c>
      <c r="K3729" s="15">
        <v>6.41</v>
      </c>
      <c r="L3729" s="15">
        <v>25.7</v>
      </c>
      <c r="M3729" s="15">
        <v>140.1</v>
      </c>
      <c r="N3729" s="15">
        <v>55.1</v>
      </c>
      <c r="O3729" s="15">
        <v>79.2</v>
      </c>
      <c r="P3729" s="15" t="s">
        <v>116</v>
      </c>
      <c r="Q3729" s="15">
        <v>111.6</v>
      </c>
      <c r="R3729" s="15">
        <v>3.43</v>
      </c>
      <c r="S3729" s="15">
        <v>0.91</v>
      </c>
      <c r="T3729" s="15">
        <v>51.28</v>
      </c>
      <c r="U3729" s="15">
        <v>165.63</v>
      </c>
      <c r="V3729" s="15">
        <v>3361</v>
      </c>
      <c r="W3729" s="15">
        <v>189587</v>
      </c>
      <c r="X3729" s="15">
        <v>556682</v>
      </c>
      <c r="Y3729" s="15">
        <v>367095</v>
      </c>
      <c r="Z3729" s="15">
        <v>3102</v>
      </c>
      <c r="AA3729" s="15">
        <v>53.395000000000003</v>
      </c>
      <c r="AB3729" s="15">
        <v>53.9</v>
      </c>
    </row>
    <row r="3730" spans="1:28" ht="15" customHeight="1" x14ac:dyDescent="0.3">
      <c r="A3730" s="15" t="s">
        <v>3858</v>
      </c>
      <c r="B3730" s="15" t="s">
        <v>126</v>
      </c>
      <c r="C3730" s="15" t="s">
        <v>134</v>
      </c>
      <c r="D3730" s="15" t="s">
        <v>100</v>
      </c>
      <c r="E3730" s="15" t="s">
        <v>112</v>
      </c>
      <c r="F3730" s="15">
        <v>1.45</v>
      </c>
      <c r="G3730" s="15">
        <v>492.9</v>
      </c>
      <c r="H3730" s="15">
        <v>24.6</v>
      </c>
      <c r="I3730" s="15">
        <v>58.9</v>
      </c>
      <c r="J3730" s="15">
        <v>7.4</v>
      </c>
      <c r="K3730" s="15">
        <v>6.32</v>
      </c>
      <c r="L3730" s="15">
        <v>18.7</v>
      </c>
      <c r="M3730" s="15">
        <v>178.5</v>
      </c>
      <c r="N3730" s="15">
        <v>66</v>
      </c>
      <c r="O3730" s="15">
        <v>150.1</v>
      </c>
      <c r="P3730" s="15" t="s">
        <v>107</v>
      </c>
      <c r="Q3730" s="15">
        <v>156.30000000000001</v>
      </c>
      <c r="R3730" s="15">
        <v>10.53</v>
      </c>
      <c r="S3730" s="15">
        <v>0.86</v>
      </c>
      <c r="T3730" s="15">
        <v>2.83</v>
      </c>
      <c r="U3730" s="15">
        <v>4.0999999999999996</v>
      </c>
      <c r="V3730" s="15">
        <v>24286</v>
      </c>
      <c r="W3730" s="15">
        <v>93240</v>
      </c>
      <c r="X3730" s="15">
        <v>99573</v>
      </c>
      <c r="Y3730" s="15">
        <v>6333</v>
      </c>
      <c r="Z3730" s="15">
        <v>1104</v>
      </c>
      <c r="AA3730" s="15">
        <v>3.714</v>
      </c>
      <c r="AB3730" s="15">
        <v>24.9</v>
      </c>
    </row>
    <row r="3731" spans="1:28" ht="15" customHeight="1" x14ac:dyDescent="0.3">
      <c r="A3731" s="15" t="s">
        <v>3859</v>
      </c>
      <c r="B3731" s="15" t="s">
        <v>98</v>
      </c>
      <c r="C3731" s="15" t="s">
        <v>110</v>
      </c>
      <c r="D3731" s="15" t="s">
        <v>111</v>
      </c>
      <c r="E3731" s="15" t="s">
        <v>101</v>
      </c>
      <c r="F3731" s="15">
        <v>6.39</v>
      </c>
      <c r="G3731" s="15">
        <v>713.7</v>
      </c>
      <c r="H3731" s="15">
        <v>23.7</v>
      </c>
      <c r="I3731" s="15">
        <v>83.5</v>
      </c>
      <c r="J3731" s="15">
        <v>6.7</v>
      </c>
      <c r="K3731" s="15">
        <v>5.95</v>
      </c>
      <c r="L3731" s="15">
        <v>33.799999999999997</v>
      </c>
      <c r="M3731" s="15">
        <v>107.5</v>
      </c>
      <c r="N3731" s="15">
        <v>15</v>
      </c>
      <c r="O3731" s="15">
        <v>97.4</v>
      </c>
      <c r="P3731" s="15" t="s">
        <v>116</v>
      </c>
      <c r="Q3731" s="15">
        <v>147.80000000000001</v>
      </c>
      <c r="R3731" s="15">
        <v>6.13</v>
      </c>
      <c r="S3731" s="15">
        <v>0.75</v>
      </c>
      <c r="T3731" s="15">
        <v>0.7</v>
      </c>
      <c r="U3731" s="15">
        <v>4.47</v>
      </c>
      <c r="V3731" s="15">
        <v>63242</v>
      </c>
      <c r="W3731" s="15">
        <v>415828</v>
      </c>
      <c r="X3731" s="15">
        <v>282692</v>
      </c>
      <c r="Y3731" s="15">
        <v>-133136</v>
      </c>
      <c r="Z3731" s="15">
        <v>1374</v>
      </c>
      <c r="AA3731" s="15">
        <v>3.2530000000000001</v>
      </c>
      <c r="AB3731" s="15">
        <v>56.8</v>
      </c>
    </row>
    <row r="3732" spans="1:28" ht="15" customHeight="1" x14ac:dyDescent="0.3">
      <c r="A3732" s="15" t="s">
        <v>3860</v>
      </c>
      <c r="B3732" s="15" t="s">
        <v>98</v>
      </c>
      <c r="C3732" s="15" t="s">
        <v>99</v>
      </c>
      <c r="D3732" s="15" t="s">
        <v>144</v>
      </c>
      <c r="E3732" s="15" t="s">
        <v>101</v>
      </c>
      <c r="F3732" s="15">
        <v>2.75</v>
      </c>
      <c r="G3732" s="15">
        <v>571.79999999999995</v>
      </c>
      <c r="H3732" s="15">
        <v>27.4</v>
      </c>
      <c r="I3732" s="15">
        <v>54.7</v>
      </c>
      <c r="J3732" s="15">
        <v>6.4</v>
      </c>
      <c r="K3732" s="15">
        <v>7.08</v>
      </c>
      <c r="L3732" s="15">
        <v>26.6</v>
      </c>
      <c r="M3732" s="15">
        <v>140</v>
      </c>
      <c r="N3732" s="15">
        <v>53</v>
      </c>
      <c r="O3732" s="15">
        <v>119.1</v>
      </c>
      <c r="P3732" s="15" t="s">
        <v>107</v>
      </c>
      <c r="Q3732" s="15">
        <v>205.3</v>
      </c>
      <c r="R3732" s="15">
        <v>5.21</v>
      </c>
      <c r="S3732" s="15">
        <v>0.73</v>
      </c>
      <c r="T3732" s="15">
        <v>1.84</v>
      </c>
      <c r="U3732" s="15">
        <v>5.0599999999999996</v>
      </c>
      <c r="V3732" s="15">
        <v>54971</v>
      </c>
      <c r="W3732" s="15">
        <v>182401</v>
      </c>
      <c r="X3732" s="15">
        <v>278153</v>
      </c>
      <c r="Y3732" s="15">
        <v>95752</v>
      </c>
      <c r="Z3732" s="15">
        <v>1605</v>
      </c>
      <c r="AA3732" s="15">
        <v>3.153</v>
      </c>
      <c r="AB3732" s="15">
        <v>47.9</v>
      </c>
    </row>
    <row r="3733" spans="1:28" ht="15" customHeight="1" x14ac:dyDescent="0.3">
      <c r="A3733" s="15" t="s">
        <v>3861</v>
      </c>
      <c r="B3733" s="15" t="s">
        <v>109</v>
      </c>
      <c r="C3733" s="15" t="s">
        <v>170</v>
      </c>
      <c r="D3733" s="15" t="s">
        <v>130</v>
      </c>
      <c r="E3733" s="15" t="s">
        <v>112</v>
      </c>
      <c r="F3733" s="15">
        <v>8.73</v>
      </c>
      <c r="G3733" s="15">
        <v>237.9</v>
      </c>
      <c r="H3733" s="15">
        <v>27</v>
      </c>
      <c r="I3733" s="15">
        <v>45.2</v>
      </c>
      <c r="J3733" s="15">
        <v>6.6</v>
      </c>
      <c r="K3733" s="15">
        <v>6.6</v>
      </c>
      <c r="L3733" s="15">
        <v>28.7</v>
      </c>
      <c r="M3733" s="15">
        <v>113.7</v>
      </c>
      <c r="N3733" s="15">
        <v>49.4</v>
      </c>
      <c r="O3733" s="15">
        <v>130.1</v>
      </c>
      <c r="P3733" s="15" t="s">
        <v>116</v>
      </c>
      <c r="Q3733" s="15">
        <v>253.9</v>
      </c>
      <c r="R3733" s="15">
        <v>5.35</v>
      </c>
      <c r="S3733" s="15">
        <v>0.83</v>
      </c>
      <c r="T3733" s="15">
        <v>1.02</v>
      </c>
      <c r="U3733" s="15">
        <v>8.9</v>
      </c>
      <c r="V3733" s="15">
        <v>79008</v>
      </c>
      <c r="W3733" s="15">
        <v>577634</v>
      </c>
      <c r="X3733" s="15">
        <v>703171</v>
      </c>
      <c r="Y3733" s="15">
        <v>125537</v>
      </c>
      <c r="Z3733" s="15">
        <v>3306</v>
      </c>
      <c r="AA3733" s="15">
        <v>2.6920000000000002</v>
      </c>
      <c r="AB3733" s="15">
        <v>47.3</v>
      </c>
    </row>
    <row r="3734" spans="1:28" ht="15" customHeight="1" x14ac:dyDescent="0.3">
      <c r="A3734" s="15" t="s">
        <v>3862</v>
      </c>
      <c r="B3734" s="15" t="s">
        <v>104</v>
      </c>
      <c r="C3734" s="15" t="s">
        <v>152</v>
      </c>
      <c r="D3734" s="15" t="s">
        <v>144</v>
      </c>
      <c r="E3734" s="15" t="s">
        <v>112</v>
      </c>
      <c r="F3734" s="15">
        <v>3.24</v>
      </c>
      <c r="G3734" s="15">
        <v>408.4</v>
      </c>
      <c r="H3734" s="15">
        <v>22.5</v>
      </c>
      <c r="I3734" s="15">
        <v>66.8</v>
      </c>
      <c r="J3734" s="15">
        <v>7.8</v>
      </c>
      <c r="K3734" s="15">
        <v>7.8</v>
      </c>
      <c r="L3734" s="15">
        <v>22.5</v>
      </c>
      <c r="M3734" s="15">
        <v>112.4</v>
      </c>
      <c r="N3734" s="15">
        <v>50</v>
      </c>
      <c r="O3734" s="15">
        <v>95</v>
      </c>
      <c r="P3734" s="15" t="s">
        <v>127</v>
      </c>
      <c r="Q3734" s="15">
        <v>108.7</v>
      </c>
      <c r="R3734" s="15">
        <v>3.58</v>
      </c>
      <c r="S3734" s="15">
        <v>0.88</v>
      </c>
      <c r="T3734" s="15">
        <v>0.38</v>
      </c>
      <c r="U3734" s="15">
        <v>1.23</v>
      </c>
      <c r="V3734" s="15">
        <v>58046</v>
      </c>
      <c r="W3734" s="15">
        <v>171207</v>
      </c>
      <c r="X3734" s="15">
        <v>71397</v>
      </c>
      <c r="Y3734" s="15">
        <v>-99810</v>
      </c>
      <c r="Z3734" s="15">
        <v>1737</v>
      </c>
      <c r="AA3734" s="15">
        <v>0.70799999999999996</v>
      </c>
      <c r="AB3734" s="15">
        <v>52.8</v>
      </c>
    </row>
    <row r="3735" spans="1:28" ht="15" customHeight="1" x14ac:dyDescent="0.3">
      <c r="A3735" s="15" t="s">
        <v>3863</v>
      </c>
      <c r="B3735" s="15" t="s">
        <v>122</v>
      </c>
      <c r="C3735" s="15" t="s">
        <v>129</v>
      </c>
      <c r="D3735" s="15" t="s">
        <v>144</v>
      </c>
      <c r="E3735" s="15" t="s">
        <v>101</v>
      </c>
      <c r="F3735" s="15">
        <v>6.71</v>
      </c>
      <c r="G3735" s="15">
        <v>1077</v>
      </c>
      <c r="H3735" s="15">
        <v>24.1</v>
      </c>
      <c r="I3735" s="15">
        <v>56.8</v>
      </c>
      <c r="J3735" s="15">
        <v>6.8</v>
      </c>
      <c r="K3735" s="15">
        <v>5.85</v>
      </c>
      <c r="L3735" s="15">
        <v>20.7</v>
      </c>
      <c r="M3735" s="15">
        <v>157.6</v>
      </c>
      <c r="N3735" s="15">
        <v>63.5</v>
      </c>
      <c r="O3735" s="15">
        <v>115.7</v>
      </c>
      <c r="P3735" s="15" t="s">
        <v>127</v>
      </c>
      <c r="Q3735" s="15">
        <v>114.9</v>
      </c>
      <c r="R3735" s="15">
        <v>7.8</v>
      </c>
      <c r="S3735" s="15">
        <v>0.89</v>
      </c>
      <c r="T3735" s="15">
        <v>0.84</v>
      </c>
      <c r="U3735" s="15">
        <v>5.64</v>
      </c>
      <c r="V3735" s="15">
        <v>60540</v>
      </c>
      <c r="W3735" s="15">
        <v>477324</v>
      </c>
      <c r="X3735" s="15">
        <v>341446</v>
      </c>
      <c r="Y3735" s="15">
        <v>-135878</v>
      </c>
      <c r="Z3735" s="15">
        <v>3327</v>
      </c>
      <c r="AA3735" s="15">
        <v>1.6950000000000001</v>
      </c>
      <c r="AB3735" s="15">
        <v>38.299999999999997</v>
      </c>
    </row>
    <row r="3736" spans="1:28" ht="15" customHeight="1" x14ac:dyDescent="0.3">
      <c r="A3736" s="15" t="s">
        <v>3864</v>
      </c>
      <c r="B3736" s="15" t="s">
        <v>118</v>
      </c>
      <c r="C3736" s="15" t="s">
        <v>114</v>
      </c>
      <c r="D3736" s="15" t="s">
        <v>132</v>
      </c>
      <c r="E3736" s="15" t="s">
        <v>112</v>
      </c>
      <c r="F3736" s="15">
        <v>0.86</v>
      </c>
      <c r="G3736" s="15">
        <v>299</v>
      </c>
      <c r="H3736" s="15">
        <v>18.899999999999999</v>
      </c>
      <c r="I3736" s="15">
        <v>59.5</v>
      </c>
      <c r="J3736" s="15">
        <v>7.9</v>
      </c>
      <c r="K3736" s="15">
        <v>5.57</v>
      </c>
      <c r="L3736" s="15">
        <v>32</v>
      </c>
      <c r="M3736" s="15">
        <v>86.8</v>
      </c>
      <c r="N3736" s="15">
        <v>90.7</v>
      </c>
      <c r="O3736" s="15">
        <v>111.4</v>
      </c>
      <c r="P3736" s="15" t="s">
        <v>127</v>
      </c>
      <c r="Q3736" s="15">
        <v>186.9</v>
      </c>
      <c r="R3736" s="15">
        <v>4.55</v>
      </c>
      <c r="S3736" s="15">
        <v>0.85</v>
      </c>
      <c r="T3736" s="15">
        <v>0.43</v>
      </c>
      <c r="U3736" s="15">
        <v>0.37</v>
      </c>
      <c r="V3736" s="15">
        <v>102233</v>
      </c>
      <c r="W3736" s="15">
        <v>57002</v>
      </c>
      <c r="X3736" s="15">
        <v>37826</v>
      </c>
      <c r="Y3736" s="15">
        <v>-19176</v>
      </c>
      <c r="Z3736" s="15">
        <v>495</v>
      </c>
      <c r="AA3736" s="15">
        <v>0.747</v>
      </c>
      <c r="AB3736" s="15">
        <v>37.1</v>
      </c>
    </row>
    <row r="3737" spans="1:28" ht="15" customHeight="1" x14ac:dyDescent="0.3">
      <c r="A3737" s="15" t="s">
        <v>3865</v>
      </c>
      <c r="B3737" s="15" t="s">
        <v>109</v>
      </c>
      <c r="C3737" s="15" t="s">
        <v>114</v>
      </c>
      <c r="D3737" s="15" t="s">
        <v>100</v>
      </c>
      <c r="E3737" s="15" t="s">
        <v>112</v>
      </c>
      <c r="F3737" s="15">
        <v>7.77</v>
      </c>
      <c r="G3737" s="15">
        <v>250.9</v>
      </c>
      <c r="H3737" s="15">
        <v>24.4</v>
      </c>
      <c r="I3737" s="15">
        <v>59.1</v>
      </c>
      <c r="J3737" s="15">
        <v>8</v>
      </c>
      <c r="K3737" s="15">
        <v>7.61</v>
      </c>
      <c r="L3737" s="15">
        <v>10.8</v>
      </c>
      <c r="M3737" s="15">
        <v>139.1</v>
      </c>
      <c r="N3737" s="15">
        <v>104.7</v>
      </c>
      <c r="O3737" s="15">
        <v>66.8</v>
      </c>
      <c r="P3737" s="15" t="s">
        <v>107</v>
      </c>
      <c r="Q3737" s="15">
        <v>152.9</v>
      </c>
      <c r="R3737" s="15">
        <v>3.94</v>
      </c>
      <c r="S3737" s="15">
        <v>0.95</v>
      </c>
      <c r="T3737" s="15">
        <v>0.91</v>
      </c>
      <c r="U3737" s="15">
        <v>7.07</v>
      </c>
      <c r="V3737" s="15">
        <v>23808</v>
      </c>
      <c r="W3737" s="15">
        <v>494055</v>
      </c>
      <c r="X3737" s="15">
        <v>168323</v>
      </c>
      <c r="Y3737" s="15">
        <v>-325732</v>
      </c>
      <c r="Z3737" s="15">
        <v>5671</v>
      </c>
      <c r="AA3737" s="15">
        <v>1.2470000000000001</v>
      </c>
      <c r="AB3737" s="15">
        <v>53.6</v>
      </c>
    </row>
    <row r="3738" spans="1:28" ht="15" customHeight="1" x14ac:dyDescent="0.3">
      <c r="A3738" s="15" t="s">
        <v>3866</v>
      </c>
      <c r="B3738" s="15" t="s">
        <v>104</v>
      </c>
      <c r="C3738" s="15" t="s">
        <v>99</v>
      </c>
      <c r="D3738" s="15" t="s">
        <v>100</v>
      </c>
      <c r="E3738" s="15" t="s">
        <v>101</v>
      </c>
      <c r="F3738" s="15">
        <v>14.17</v>
      </c>
      <c r="G3738" s="15">
        <v>946.2</v>
      </c>
      <c r="H3738" s="15">
        <v>28</v>
      </c>
      <c r="I3738" s="15">
        <v>84.8</v>
      </c>
      <c r="J3738" s="15">
        <v>5.5</v>
      </c>
      <c r="K3738" s="15">
        <v>7.49</v>
      </c>
      <c r="L3738" s="15">
        <v>36.9</v>
      </c>
      <c r="M3738" s="15">
        <v>82.1</v>
      </c>
      <c r="N3738" s="15">
        <v>73.2</v>
      </c>
      <c r="O3738" s="15">
        <v>64.599999999999994</v>
      </c>
      <c r="P3738" s="15" t="s">
        <v>127</v>
      </c>
      <c r="Q3738" s="15">
        <v>209.1</v>
      </c>
      <c r="R3738" s="15">
        <v>5.29</v>
      </c>
      <c r="S3738" s="15">
        <v>0.68</v>
      </c>
      <c r="T3738" s="15">
        <v>1.1299999999999999</v>
      </c>
      <c r="U3738" s="15">
        <v>16.010000000000002</v>
      </c>
      <c r="V3738" s="15">
        <v>23888</v>
      </c>
      <c r="W3738" s="15">
        <v>988738</v>
      </c>
      <c r="X3738" s="15">
        <v>382447</v>
      </c>
      <c r="Y3738" s="15">
        <v>-606291</v>
      </c>
      <c r="Z3738" s="15">
        <v>6994</v>
      </c>
      <c r="AA3738" s="15">
        <v>2.2890000000000001</v>
      </c>
      <c r="AB3738" s="15">
        <v>62.9</v>
      </c>
    </row>
    <row r="3739" spans="1:28" ht="15" customHeight="1" x14ac:dyDescent="0.3">
      <c r="A3739" s="15" t="s">
        <v>3867</v>
      </c>
      <c r="B3739" s="15" t="s">
        <v>137</v>
      </c>
      <c r="C3739" s="15" t="s">
        <v>105</v>
      </c>
      <c r="D3739" s="15" t="s">
        <v>111</v>
      </c>
      <c r="E3739" s="15" t="s">
        <v>112</v>
      </c>
      <c r="F3739" s="15">
        <v>12.29</v>
      </c>
      <c r="G3739" s="15">
        <v>307.60000000000002</v>
      </c>
      <c r="H3739" s="15">
        <v>26.4</v>
      </c>
      <c r="I3739" s="15">
        <v>55.8</v>
      </c>
      <c r="J3739" s="15">
        <v>5.9</v>
      </c>
      <c r="K3739" s="15">
        <v>7.54</v>
      </c>
      <c r="L3739" s="15">
        <v>20.3</v>
      </c>
      <c r="M3739" s="15">
        <v>158.6</v>
      </c>
      <c r="N3739" s="15">
        <v>51.5</v>
      </c>
      <c r="O3739" s="15">
        <v>135.1</v>
      </c>
      <c r="P3739" s="15" t="s">
        <v>107</v>
      </c>
      <c r="Q3739" s="15">
        <v>199.8</v>
      </c>
      <c r="R3739" s="15">
        <v>6.54</v>
      </c>
      <c r="S3739" s="15">
        <v>0.71</v>
      </c>
      <c r="T3739" s="15">
        <v>0.47</v>
      </c>
      <c r="U3739" s="15">
        <v>5.78</v>
      </c>
      <c r="V3739" s="15">
        <v>71219</v>
      </c>
      <c r="W3739" s="15">
        <v>828958</v>
      </c>
      <c r="X3739" s="15">
        <v>411646</v>
      </c>
      <c r="Y3739" s="15">
        <v>-417312</v>
      </c>
      <c r="Z3739" s="15">
        <v>6327</v>
      </c>
      <c r="AA3739" s="15">
        <v>0.91400000000000003</v>
      </c>
      <c r="AB3739" s="15">
        <v>33</v>
      </c>
    </row>
    <row r="3740" spans="1:28" ht="15" customHeight="1" x14ac:dyDescent="0.3">
      <c r="A3740" s="15" t="s">
        <v>3868</v>
      </c>
      <c r="B3740" s="15" t="s">
        <v>146</v>
      </c>
      <c r="C3740" s="15" t="s">
        <v>119</v>
      </c>
      <c r="D3740" s="15" t="s">
        <v>100</v>
      </c>
      <c r="E3740" s="15" t="s">
        <v>120</v>
      </c>
      <c r="F3740" s="15">
        <v>9.74</v>
      </c>
      <c r="G3740" s="15">
        <v>98</v>
      </c>
      <c r="H3740" s="15">
        <v>32.1</v>
      </c>
      <c r="I3740" s="15">
        <v>51.1</v>
      </c>
      <c r="J3740" s="15">
        <v>7.7</v>
      </c>
      <c r="K3740" s="15">
        <v>6.88</v>
      </c>
      <c r="L3740" s="15">
        <v>25</v>
      </c>
      <c r="M3740" s="15">
        <v>111.1</v>
      </c>
      <c r="N3740" s="15">
        <v>73.400000000000006</v>
      </c>
      <c r="O3740" s="15">
        <v>118.6</v>
      </c>
      <c r="P3740" s="15" t="s">
        <v>116</v>
      </c>
      <c r="Q3740" s="15">
        <v>169.5</v>
      </c>
      <c r="R3740" s="15">
        <v>7.57</v>
      </c>
      <c r="S3740" s="15">
        <v>0.66</v>
      </c>
      <c r="T3740" s="15">
        <v>1.33</v>
      </c>
      <c r="U3740" s="15">
        <v>12.95</v>
      </c>
      <c r="V3740" s="15">
        <v>21720</v>
      </c>
      <c r="W3740" s="15">
        <v>539446</v>
      </c>
      <c r="X3740" s="15">
        <v>281274</v>
      </c>
      <c r="Y3740" s="15">
        <v>-258172</v>
      </c>
      <c r="Z3740" s="15">
        <v>3139</v>
      </c>
      <c r="AA3740" s="15">
        <v>4.1260000000000003</v>
      </c>
      <c r="AB3740" s="15">
        <v>24.6</v>
      </c>
    </row>
    <row r="3741" spans="1:28" ht="15" customHeight="1" x14ac:dyDescent="0.3">
      <c r="A3741" s="15" t="s">
        <v>3869</v>
      </c>
      <c r="B3741" s="15" t="s">
        <v>98</v>
      </c>
      <c r="C3741" s="15" t="s">
        <v>105</v>
      </c>
      <c r="D3741" s="15" t="s">
        <v>100</v>
      </c>
      <c r="E3741" s="15" t="s">
        <v>101</v>
      </c>
      <c r="F3741" s="15">
        <v>2.0299999999999998</v>
      </c>
      <c r="G3741" s="15">
        <v>875</v>
      </c>
      <c r="H3741" s="15">
        <v>29.9</v>
      </c>
      <c r="I3741" s="15">
        <v>78.2</v>
      </c>
      <c r="J3741" s="15">
        <v>10.3</v>
      </c>
      <c r="K3741" s="15">
        <v>6.64</v>
      </c>
      <c r="L3741" s="15">
        <v>22.6</v>
      </c>
      <c r="M3741" s="15">
        <v>174.6</v>
      </c>
      <c r="N3741" s="15">
        <v>97.2</v>
      </c>
      <c r="O3741" s="15">
        <v>140.1</v>
      </c>
      <c r="P3741" s="15" t="s">
        <v>116</v>
      </c>
      <c r="Q3741" s="15">
        <v>131.1</v>
      </c>
      <c r="R3741" s="15">
        <v>9.2200000000000006</v>
      </c>
      <c r="S3741" s="15">
        <v>0.97</v>
      </c>
      <c r="T3741" s="15">
        <v>3.08</v>
      </c>
      <c r="U3741" s="15">
        <v>6.25</v>
      </c>
      <c r="V3741" s="15">
        <v>24525</v>
      </c>
      <c r="W3741" s="15">
        <v>85543</v>
      </c>
      <c r="X3741" s="15">
        <v>153281</v>
      </c>
      <c r="Y3741" s="15">
        <v>67738</v>
      </c>
      <c r="Z3741" s="15">
        <v>618</v>
      </c>
      <c r="AA3741" s="15">
        <v>10.113</v>
      </c>
      <c r="AB3741" s="15">
        <v>40.200000000000003</v>
      </c>
    </row>
    <row r="3742" spans="1:28" ht="15" customHeight="1" x14ac:dyDescent="0.3">
      <c r="A3742" s="15" t="s">
        <v>3870</v>
      </c>
      <c r="B3742" s="15" t="s">
        <v>146</v>
      </c>
      <c r="C3742" s="15" t="s">
        <v>105</v>
      </c>
      <c r="D3742" s="15" t="s">
        <v>111</v>
      </c>
      <c r="E3742" s="15" t="s">
        <v>120</v>
      </c>
      <c r="F3742" s="15">
        <v>8.99</v>
      </c>
      <c r="G3742" s="15">
        <v>573.5</v>
      </c>
      <c r="H3742" s="15">
        <v>33.5</v>
      </c>
      <c r="I3742" s="15">
        <v>56.3</v>
      </c>
      <c r="J3742" s="15">
        <v>7.2</v>
      </c>
      <c r="K3742" s="15">
        <v>8.09</v>
      </c>
      <c r="L3742" s="15">
        <v>19.5</v>
      </c>
      <c r="M3742" s="15">
        <v>148</v>
      </c>
      <c r="N3742" s="15">
        <v>36.9</v>
      </c>
      <c r="O3742" s="15">
        <v>95.5</v>
      </c>
      <c r="P3742" s="15" t="s">
        <v>107</v>
      </c>
      <c r="Q3742" s="15">
        <v>77.099999999999994</v>
      </c>
      <c r="R3742" s="15">
        <v>5.64</v>
      </c>
      <c r="S3742" s="15">
        <v>0.95</v>
      </c>
      <c r="T3742" s="15">
        <v>0.3</v>
      </c>
      <c r="U3742" s="15">
        <v>2.7</v>
      </c>
      <c r="V3742" s="15">
        <v>80243</v>
      </c>
      <c r="W3742" s="15">
        <v>471891</v>
      </c>
      <c r="X3742" s="15">
        <v>216656</v>
      </c>
      <c r="Y3742" s="15">
        <v>-255235</v>
      </c>
      <c r="Z3742" s="15">
        <v>3623</v>
      </c>
      <c r="AA3742" s="15">
        <v>0.745</v>
      </c>
      <c r="AB3742" s="15">
        <v>38.200000000000003</v>
      </c>
    </row>
    <row r="3743" spans="1:28" ht="15" customHeight="1" x14ac:dyDescent="0.3">
      <c r="A3743" s="15" t="s">
        <v>3871</v>
      </c>
      <c r="B3743" s="15" t="s">
        <v>118</v>
      </c>
      <c r="C3743" s="15" t="s">
        <v>110</v>
      </c>
      <c r="D3743" s="15" t="s">
        <v>106</v>
      </c>
      <c r="E3743" s="15" t="s">
        <v>112</v>
      </c>
      <c r="F3743" s="15">
        <v>13.3</v>
      </c>
      <c r="G3743" s="15">
        <v>466.4</v>
      </c>
      <c r="H3743" s="15">
        <v>23.1</v>
      </c>
      <c r="I3743" s="15">
        <v>64.8</v>
      </c>
      <c r="J3743" s="15">
        <v>6.6</v>
      </c>
      <c r="K3743" s="15">
        <v>6.85</v>
      </c>
      <c r="L3743" s="15">
        <v>20.399999999999999</v>
      </c>
      <c r="M3743" s="15">
        <v>125.8</v>
      </c>
      <c r="N3743" s="15">
        <v>31.8</v>
      </c>
      <c r="O3743" s="15">
        <v>102.4</v>
      </c>
      <c r="P3743" s="15" t="s">
        <v>107</v>
      </c>
      <c r="Q3743" s="15">
        <v>184.3</v>
      </c>
      <c r="R3743" s="15">
        <v>9.5399999999999991</v>
      </c>
      <c r="S3743" s="15">
        <v>0.93</v>
      </c>
      <c r="T3743" s="15">
        <v>3.87</v>
      </c>
      <c r="U3743" s="15">
        <v>51.47</v>
      </c>
      <c r="V3743" s="15">
        <v>23930</v>
      </c>
      <c r="W3743" s="15">
        <v>873014</v>
      </c>
      <c r="X3743" s="15">
        <v>1231677</v>
      </c>
      <c r="Y3743" s="15">
        <v>358663</v>
      </c>
      <c r="Z3743" s="15">
        <v>9687</v>
      </c>
      <c r="AA3743" s="15">
        <v>5.3129999999999997</v>
      </c>
      <c r="AB3743" s="15">
        <v>29.8</v>
      </c>
    </row>
    <row r="3744" spans="1:28" ht="15" customHeight="1" x14ac:dyDescent="0.3">
      <c r="A3744" s="15" t="s">
        <v>3872</v>
      </c>
      <c r="B3744" s="15" t="s">
        <v>122</v>
      </c>
      <c r="C3744" s="15" t="s">
        <v>99</v>
      </c>
      <c r="D3744" s="15" t="s">
        <v>111</v>
      </c>
      <c r="E3744" s="15" t="s">
        <v>101</v>
      </c>
      <c r="F3744" s="15">
        <v>14.52</v>
      </c>
      <c r="G3744" s="15">
        <v>832.9</v>
      </c>
      <c r="H3744" s="15">
        <v>31</v>
      </c>
      <c r="I3744" s="15">
        <v>82.5</v>
      </c>
      <c r="J3744" s="15">
        <v>6.4</v>
      </c>
      <c r="K3744" s="15">
        <v>6.84</v>
      </c>
      <c r="L3744" s="15">
        <v>34.5</v>
      </c>
      <c r="M3744" s="15">
        <v>131</v>
      </c>
      <c r="N3744" s="15">
        <v>67</v>
      </c>
      <c r="O3744" s="15">
        <v>105.4</v>
      </c>
      <c r="P3744" s="15" t="s">
        <v>116</v>
      </c>
      <c r="Q3744" s="15">
        <v>233.1</v>
      </c>
      <c r="R3744" s="15">
        <v>4.97</v>
      </c>
      <c r="S3744" s="15">
        <v>0.95</v>
      </c>
      <c r="T3744" s="15">
        <v>1.33</v>
      </c>
      <c r="U3744" s="15">
        <v>19.309999999999999</v>
      </c>
      <c r="V3744" s="15">
        <v>64823</v>
      </c>
      <c r="W3744" s="15">
        <v>876630</v>
      </c>
      <c r="X3744" s="15">
        <v>1251732</v>
      </c>
      <c r="Y3744" s="15">
        <v>375102</v>
      </c>
      <c r="Z3744" s="15">
        <v>3144</v>
      </c>
      <c r="AA3744" s="15">
        <v>6.1420000000000003</v>
      </c>
      <c r="AB3744" s="15">
        <v>58.1</v>
      </c>
    </row>
    <row r="3745" spans="1:28" ht="15" customHeight="1" x14ac:dyDescent="0.3">
      <c r="A3745" s="15" t="s">
        <v>3873</v>
      </c>
      <c r="B3745" s="15" t="s">
        <v>98</v>
      </c>
      <c r="C3745" s="15" t="s">
        <v>99</v>
      </c>
      <c r="D3745" s="15" t="s">
        <v>115</v>
      </c>
      <c r="E3745" s="15" t="s">
        <v>101</v>
      </c>
      <c r="F3745" s="15">
        <v>3.2</v>
      </c>
      <c r="G3745" s="15">
        <v>989.6</v>
      </c>
      <c r="H3745" s="15">
        <v>27.8</v>
      </c>
      <c r="I3745" s="15">
        <v>63.1</v>
      </c>
      <c r="J3745" s="15">
        <v>7.5</v>
      </c>
      <c r="K3745" s="15">
        <v>6.71</v>
      </c>
      <c r="L3745" s="15">
        <v>28.7</v>
      </c>
      <c r="M3745" s="15">
        <v>119.5</v>
      </c>
      <c r="N3745" s="15">
        <v>57.1</v>
      </c>
      <c r="O3745" s="15">
        <v>112.1</v>
      </c>
      <c r="P3745" s="15" t="s">
        <v>107</v>
      </c>
      <c r="Q3745" s="15">
        <v>175</v>
      </c>
      <c r="R3745" s="15">
        <v>4.9000000000000004</v>
      </c>
      <c r="S3745" s="15">
        <v>0.98</v>
      </c>
      <c r="T3745" s="15">
        <v>3.91</v>
      </c>
      <c r="U3745" s="15">
        <v>12.51</v>
      </c>
      <c r="V3745" s="15">
        <v>22957</v>
      </c>
      <c r="W3745" s="15">
        <v>194578</v>
      </c>
      <c r="X3745" s="15">
        <v>287192</v>
      </c>
      <c r="Y3745" s="15">
        <v>92614</v>
      </c>
      <c r="Z3745" s="15">
        <v>6831</v>
      </c>
      <c r="AA3745" s="15">
        <v>1.831</v>
      </c>
      <c r="AB3745" s="15">
        <v>48.1</v>
      </c>
    </row>
    <row r="3746" spans="1:28" ht="15" customHeight="1" x14ac:dyDescent="0.3">
      <c r="A3746" s="15" t="s">
        <v>3874</v>
      </c>
      <c r="B3746" s="15" t="s">
        <v>98</v>
      </c>
      <c r="C3746" s="15" t="s">
        <v>134</v>
      </c>
      <c r="D3746" s="15" t="s">
        <v>130</v>
      </c>
      <c r="E3746" s="15" t="s">
        <v>112</v>
      </c>
      <c r="F3746" s="15">
        <v>10.23</v>
      </c>
      <c r="G3746" s="15">
        <v>726.8</v>
      </c>
      <c r="H3746" s="15">
        <v>21.2</v>
      </c>
      <c r="I3746" s="15">
        <v>41.7</v>
      </c>
      <c r="J3746" s="15">
        <v>7.9</v>
      </c>
      <c r="K3746" s="15">
        <v>6.35</v>
      </c>
      <c r="L3746" s="15">
        <v>26.4</v>
      </c>
      <c r="M3746" s="15">
        <v>90.2</v>
      </c>
      <c r="N3746" s="15">
        <v>55.2</v>
      </c>
      <c r="O3746" s="15">
        <v>83.1</v>
      </c>
      <c r="P3746" s="15" t="s">
        <v>102</v>
      </c>
      <c r="Q3746" s="15">
        <v>243.5</v>
      </c>
      <c r="R3746" s="15">
        <v>1.56</v>
      </c>
      <c r="S3746" s="15">
        <v>0.93</v>
      </c>
      <c r="T3746" s="15">
        <v>1.47</v>
      </c>
      <c r="U3746" s="15">
        <v>15.04</v>
      </c>
      <c r="V3746" s="15">
        <v>71964</v>
      </c>
      <c r="W3746" s="15">
        <v>782296</v>
      </c>
      <c r="X3746" s="15">
        <v>1082339</v>
      </c>
      <c r="Y3746" s="15">
        <v>300043</v>
      </c>
      <c r="Z3746" s="15">
        <v>6248</v>
      </c>
      <c r="AA3746" s="15">
        <v>2.407</v>
      </c>
      <c r="AB3746" s="15">
        <v>55</v>
      </c>
    </row>
    <row r="3747" spans="1:28" ht="15" customHeight="1" x14ac:dyDescent="0.3">
      <c r="A3747" s="15" t="s">
        <v>3875</v>
      </c>
      <c r="B3747" s="15" t="s">
        <v>122</v>
      </c>
      <c r="C3747" s="15" t="s">
        <v>114</v>
      </c>
      <c r="D3747" s="15" t="s">
        <v>100</v>
      </c>
      <c r="E3747" s="15" t="s">
        <v>101</v>
      </c>
      <c r="F3747" s="15">
        <v>3.71</v>
      </c>
      <c r="G3747" s="15">
        <v>983.3</v>
      </c>
      <c r="H3747" s="15">
        <v>28.2</v>
      </c>
      <c r="I3747" s="15">
        <v>73.5</v>
      </c>
      <c r="J3747" s="15">
        <v>6.6</v>
      </c>
      <c r="K3747" s="15">
        <v>6.97</v>
      </c>
      <c r="L3747" s="15">
        <v>31</v>
      </c>
      <c r="M3747" s="15">
        <v>117.8</v>
      </c>
      <c r="N3747" s="15">
        <v>51.4</v>
      </c>
      <c r="O3747" s="15">
        <v>72.3</v>
      </c>
      <c r="P3747" s="15" t="s">
        <v>127</v>
      </c>
      <c r="Q3747" s="15">
        <v>230.6</v>
      </c>
      <c r="R3747" s="15">
        <v>6.15</v>
      </c>
      <c r="S3747" s="15">
        <v>0.91</v>
      </c>
      <c r="T3747" s="15">
        <v>2.99</v>
      </c>
      <c r="U3747" s="15">
        <v>11.09</v>
      </c>
      <c r="V3747" s="15">
        <v>23712</v>
      </c>
      <c r="W3747" s="15">
        <v>259956</v>
      </c>
      <c r="X3747" s="15">
        <v>262966</v>
      </c>
      <c r="Y3747" s="15">
        <v>3010</v>
      </c>
      <c r="Z3747" s="15">
        <v>1672</v>
      </c>
      <c r="AA3747" s="15">
        <v>6.633</v>
      </c>
      <c r="AB3747" s="15">
        <v>56.4</v>
      </c>
    </row>
    <row r="3748" spans="1:28" ht="15" customHeight="1" x14ac:dyDescent="0.3">
      <c r="A3748" s="15" t="s">
        <v>3876</v>
      </c>
      <c r="B3748" s="15" t="s">
        <v>98</v>
      </c>
      <c r="C3748" s="15" t="s">
        <v>129</v>
      </c>
      <c r="D3748" s="15" t="s">
        <v>106</v>
      </c>
      <c r="E3748" s="15" t="s">
        <v>101</v>
      </c>
      <c r="F3748" s="15">
        <v>5.5</v>
      </c>
      <c r="G3748" s="15">
        <v>711.1</v>
      </c>
      <c r="H3748" s="15">
        <v>30</v>
      </c>
      <c r="I3748" s="15">
        <v>76.599999999999994</v>
      </c>
      <c r="J3748" s="15">
        <v>7</v>
      </c>
      <c r="K3748" s="15">
        <v>6.38</v>
      </c>
      <c r="L3748" s="15">
        <v>32.700000000000003</v>
      </c>
      <c r="M3748" s="15">
        <v>123</v>
      </c>
      <c r="N3748" s="15">
        <v>42.6</v>
      </c>
      <c r="O3748" s="15">
        <v>96.5</v>
      </c>
      <c r="P3748" s="15" t="s">
        <v>116</v>
      </c>
      <c r="Q3748" s="15">
        <v>193.9</v>
      </c>
      <c r="R3748" s="15">
        <v>7.94</v>
      </c>
      <c r="S3748" s="15">
        <v>0.98</v>
      </c>
      <c r="T3748" s="15">
        <v>4.38</v>
      </c>
      <c r="U3748" s="15">
        <v>24.09</v>
      </c>
      <c r="V3748" s="15">
        <v>17878</v>
      </c>
      <c r="W3748" s="15">
        <v>295760</v>
      </c>
      <c r="X3748" s="15">
        <v>430681</v>
      </c>
      <c r="Y3748" s="15">
        <v>134921</v>
      </c>
      <c r="Z3748" s="15">
        <v>1709</v>
      </c>
      <c r="AA3748" s="15">
        <v>14.096</v>
      </c>
      <c r="AB3748" s="15">
        <v>41.1</v>
      </c>
    </row>
    <row r="3749" spans="1:28" ht="15" customHeight="1" x14ac:dyDescent="0.3">
      <c r="A3749" s="15" t="s">
        <v>3877</v>
      </c>
      <c r="B3749" s="15" t="s">
        <v>104</v>
      </c>
      <c r="C3749" s="15" t="s">
        <v>123</v>
      </c>
      <c r="D3749" s="15" t="s">
        <v>144</v>
      </c>
      <c r="E3749" s="15" t="s">
        <v>101</v>
      </c>
      <c r="F3749" s="15">
        <v>7.53</v>
      </c>
      <c r="G3749" s="15">
        <v>861.9</v>
      </c>
      <c r="H3749" s="15">
        <v>29.4</v>
      </c>
      <c r="I3749" s="15">
        <v>75.099999999999994</v>
      </c>
      <c r="J3749" s="15">
        <v>6.5</v>
      </c>
      <c r="K3749" s="15">
        <v>6.77</v>
      </c>
      <c r="L3749" s="15">
        <v>40.5</v>
      </c>
      <c r="M3749" s="15">
        <v>133.80000000000001</v>
      </c>
      <c r="N3749" s="15">
        <v>37</v>
      </c>
      <c r="O3749" s="15">
        <v>76</v>
      </c>
      <c r="P3749" s="15" t="s">
        <v>107</v>
      </c>
      <c r="Q3749" s="15">
        <v>172.1</v>
      </c>
      <c r="R3749" s="15">
        <v>5.86</v>
      </c>
      <c r="S3749" s="15">
        <v>0.99</v>
      </c>
      <c r="T3749" s="15">
        <v>2.14</v>
      </c>
      <c r="U3749" s="15">
        <v>16.11</v>
      </c>
      <c r="V3749" s="15">
        <v>72373</v>
      </c>
      <c r="W3749" s="15">
        <v>558036</v>
      </c>
      <c r="X3749" s="15">
        <v>1165929</v>
      </c>
      <c r="Y3749" s="15">
        <v>607893</v>
      </c>
      <c r="Z3749" s="15">
        <v>4435</v>
      </c>
      <c r="AA3749" s="15">
        <v>3.6320000000000001</v>
      </c>
      <c r="AB3749" s="15">
        <v>53.4</v>
      </c>
    </row>
    <row r="3750" spans="1:28" ht="15" customHeight="1" x14ac:dyDescent="0.3">
      <c r="A3750" s="15" t="s">
        <v>3878</v>
      </c>
      <c r="B3750" s="15" t="s">
        <v>118</v>
      </c>
      <c r="C3750" s="15" t="s">
        <v>170</v>
      </c>
      <c r="D3750" s="15" t="s">
        <v>144</v>
      </c>
      <c r="E3750" s="15" t="s">
        <v>112</v>
      </c>
      <c r="F3750" s="15">
        <v>0.56000000000000005</v>
      </c>
      <c r="G3750" s="15">
        <v>80</v>
      </c>
      <c r="H3750" s="15">
        <v>24.7</v>
      </c>
      <c r="I3750" s="15">
        <v>60.5</v>
      </c>
      <c r="J3750" s="15">
        <v>7.1</v>
      </c>
      <c r="K3750" s="15">
        <v>6.28</v>
      </c>
      <c r="L3750" s="15">
        <v>25.3</v>
      </c>
      <c r="M3750" s="15">
        <v>93.3</v>
      </c>
      <c r="N3750" s="15">
        <v>37</v>
      </c>
      <c r="O3750" s="15">
        <v>94</v>
      </c>
      <c r="P3750" s="15" t="s">
        <v>116</v>
      </c>
      <c r="Q3750" s="15">
        <v>101.5</v>
      </c>
      <c r="R3750" s="15">
        <v>4.99</v>
      </c>
      <c r="S3750" s="15">
        <v>0.97</v>
      </c>
      <c r="T3750" s="15">
        <v>1.08</v>
      </c>
      <c r="U3750" s="15">
        <v>0.6</v>
      </c>
      <c r="V3750" s="15">
        <v>50756</v>
      </c>
      <c r="W3750" s="15">
        <v>33641</v>
      </c>
      <c r="X3750" s="15">
        <v>30454</v>
      </c>
      <c r="Y3750" s="15">
        <v>-3187</v>
      </c>
      <c r="Z3750" s="15">
        <v>128</v>
      </c>
      <c r="AA3750" s="15">
        <v>4.6879999999999997</v>
      </c>
      <c r="AB3750" s="15">
        <v>30</v>
      </c>
    </row>
    <row r="3751" spans="1:28" ht="15" customHeight="1" x14ac:dyDescent="0.3">
      <c r="A3751" s="15" t="s">
        <v>3879</v>
      </c>
      <c r="B3751" s="15" t="s">
        <v>98</v>
      </c>
      <c r="C3751" s="15" t="s">
        <v>134</v>
      </c>
      <c r="D3751" s="15" t="s">
        <v>111</v>
      </c>
      <c r="E3751" s="15" t="s">
        <v>112</v>
      </c>
      <c r="F3751" s="15">
        <v>10.73</v>
      </c>
      <c r="G3751" s="15">
        <v>589.20000000000005</v>
      </c>
      <c r="H3751" s="15">
        <v>21.2</v>
      </c>
      <c r="I3751" s="15">
        <v>70.8</v>
      </c>
      <c r="J3751" s="15">
        <v>7.2</v>
      </c>
      <c r="K3751" s="15">
        <v>6.59</v>
      </c>
      <c r="L3751" s="15">
        <v>19.5</v>
      </c>
      <c r="M3751" s="15">
        <v>104.7</v>
      </c>
      <c r="N3751" s="15">
        <v>32.700000000000003</v>
      </c>
      <c r="O3751" s="15">
        <v>135.4</v>
      </c>
      <c r="P3751" s="15" t="s">
        <v>116</v>
      </c>
      <c r="Q3751" s="15">
        <v>338.8</v>
      </c>
      <c r="R3751" s="15">
        <v>4.79</v>
      </c>
      <c r="S3751" s="15">
        <v>0.85</v>
      </c>
      <c r="T3751" s="15">
        <v>1.05</v>
      </c>
      <c r="U3751" s="15">
        <v>11.27</v>
      </c>
      <c r="V3751" s="15">
        <v>54879</v>
      </c>
      <c r="W3751" s="15">
        <v>945279</v>
      </c>
      <c r="X3751" s="15">
        <v>618486</v>
      </c>
      <c r="Y3751" s="15">
        <v>-326793</v>
      </c>
      <c r="Z3751" s="15">
        <v>2144</v>
      </c>
      <c r="AA3751" s="15">
        <v>5.2569999999999997</v>
      </c>
      <c r="AB3751" s="15">
        <v>41.8</v>
      </c>
    </row>
    <row r="3752" spans="1:28" ht="15" customHeight="1" x14ac:dyDescent="0.3">
      <c r="A3752" s="15" t="s">
        <v>3880</v>
      </c>
      <c r="B3752" s="15" t="s">
        <v>104</v>
      </c>
      <c r="C3752" s="15" t="s">
        <v>134</v>
      </c>
      <c r="D3752" s="15" t="s">
        <v>177</v>
      </c>
      <c r="E3752" s="15" t="s">
        <v>101</v>
      </c>
      <c r="F3752" s="15">
        <v>14.99</v>
      </c>
      <c r="G3752" s="15">
        <v>633.20000000000005</v>
      </c>
      <c r="H3752" s="15">
        <v>29</v>
      </c>
      <c r="I3752" s="15">
        <v>82.1</v>
      </c>
      <c r="J3752" s="15">
        <v>6.2</v>
      </c>
      <c r="K3752" s="15">
        <v>7.13</v>
      </c>
      <c r="L3752" s="15">
        <v>28.9</v>
      </c>
      <c r="M3752" s="15">
        <v>149.30000000000001</v>
      </c>
      <c r="N3752" s="15">
        <v>46.9</v>
      </c>
      <c r="O3752" s="15">
        <v>77.5</v>
      </c>
      <c r="P3752" s="15" t="s">
        <v>127</v>
      </c>
      <c r="Q3752" s="15">
        <v>257.7</v>
      </c>
      <c r="R3752" s="15">
        <v>5.78</v>
      </c>
      <c r="S3752" s="15">
        <v>0.72</v>
      </c>
      <c r="T3752" s="15">
        <v>70.28</v>
      </c>
      <c r="U3752" s="15">
        <v>1053.5</v>
      </c>
      <c r="V3752" s="15">
        <v>3393</v>
      </c>
      <c r="W3752" s="15">
        <v>1013796</v>
      </c>
      <c r="X3752" s="15">
        <v>3574526</v>
      </c>
      <c r="Y3752" s="15">
        <v>2560730</v>
      </c>
      <c r="Z3752" s="15">
        <v>26177</v>
      </c>
      <c r="AA3752" s="15">
        <v>40.244999999999997</v>
      </c>
      <c r="AB3752" s="15">
        <v>48.6</v>
      </c>
    </row>
    <row r="3753" spans="1:28" ht="15" customHeight="1" x14ac:dyDescent="0.3">
      <c r="A3753" s="15" t="s">
        <v>3881</v>
      </c>
      <c r="B3753" s="15" t="s">
        <v>126</v>
      </c>
      <c r="C3753" s="15" t="s">
        <v>105</v>
      </c>
      <c r="D3753" s="15" t="s">
        <v>106</v>
      </c>
      <c r="E3753" s="15" t="s">
        <v>112</v>
      </c>
      <c r="F3753" s="15">
        <v>12.54</v>
      </c>
      <c r="G3753" s="15">
        <v>487</v>
      </c>
      <c r="H3753" s="15">
        <v>21.5</v>
      </c>
      <c r="I3753" s="15">
        <v>45.3</v>
      </c>
      <c r="J3753" s="15">
        <v>7.8</v>
      </c>
      <c r="K3753" s="15">
        <v>7.28</v>
      </c>
      <c r="L3753" s="15">
        <v>24.5</v>
      </c>
      <c r="M3753" s="15">
        <v>92</v>
      </c>
      <c r="N3753" s="15">
        <v>47.4</v>
      </c>
      <c r="O3753" s="15">
        <v>72.599999999999994</v>
      </c>
      <c r="P3753" s="15" t="s">
        <v>107</v>
      </c>
      <c r="Q3753" s="15">
        <v>226.3</v>
      </c>
      <c r="R3753" s="15">
        <v>6.52</v>
      </c>
      <c r="S3753" s="15">
        <v>0.96</v>
      </c>
      <c r="T3753" s="15">
        <v>2.14</v>
      </c>
      <c r="U3753" s="15">
        <v>26.84</v>
      </c>
      <c r="V3753" s="15">
        <v>17868</v>
      </c>
      <c r="W3753" s="15">
        <v>851104</v>
      </c>
      <c r="X3753" s="15">
        <v>479577</v>
      </c>
      <c r="Y3753" s="15">
        <v>-371527</v>
      </c>
      <c r="Z3753" s="15">
        <v>9907</v>
      </c>
      <c r="AA3753" s="15">
        <v>2.7090000000000001</v>
      </c>
      <c r="AB3753" s="15">
        <v>39.4</v>
      </c>
    </row>
    <row r="3754" spans="1:28" ht="15" customHeight="1" x14ac:dyDescent="0.3">
      <c r="A3754" s="15" t="s">
        <v>3882</v>
      </c>
      <c r="B3754" s="15" t="s">
        <v>98</v>
      </c>
      <c r="C3754" s="15" t="s">
        <v>170</v>
      </c>
      <c r="D3754" s="15" t="s">
        <v>106</v>
      </c>
      <c r="E3754" s="15" t="s">
        <v>101</v>
      </c>
      <c r="F3754" s="15">
        <v>2.21</v>
      </c>
      <c r="G3754" s="15">
        <v>682.2</v>
      </c>
      <c r="H3754" s="15">
        <v>30.5</v>
      </c>
      <c r="I3754" s="15">
        <v>71.400000000000006</v>
      </c>
      <c r="J3754" s="15">
        <v>8.1</v>
      </c>
      <c r="K3754" s="15">
        <v>7.07</v>
      </c>
      <c r="L3754" s="15">
        <v>36.1</v>
      </c>
      <c r="M3754" s="15">
        <v>122.4</v>
      </c>
      <c r="N3754" s="15">
        <v>32.5</v>
      </c>
      <c r="O3754" s="15">
        <v>112.2</v>
      </c>
      <c r="P3754" s="15" t="s">
        <v>102</v>
      </c>
      <c r="Q3754" s="15">
        <v>160.4</v>
      </c>
      <c r="R3754" s="15">
        <v>5.66</v>
      </c>
      <c r="S3754" s="15">
        <v>0.91</v>
      </c>
      <c r="T3754" s="15">
        <v>4.51</v>
      </c>
      <c r="U3754" s="15">
        <v>9.9700000000000006</v>
      </c>
      <c r="V3754" s="15">
        <v>21464</v>
      </c>
      <c r="W3754" s="15">
        <v>118118</v>
      </c>
      <c r="X3754" s="15">
        <v>213996</v>
      </c>
      <c r="Y3754" s="15">
        <v>95878</v>
      </c>
      <c r="Z3754" s="15">
        <v>1284</v>
      </c>
      <c r="AA3754" s="15">
        <v>7.7649999999999997</v>
      </c>
      <c r="AB3754" s="15">
        <v>61.3</v>
      </c>
    </row>
    <row r="3755" spans="1:28" ht="15" customHeight="1" x14ac:dyDescent="0.3">
      <c r="A3755" s="15" t="s">
        <v>3883</v>
      </c>
      <c r="B3755" s="15" t="s">
        <v>109</v>
      </c>
      <c r="C3755" s="15" t="s">
        <v>170</v>
      </c>
      <c r="D3755" s="15" t="s">
        <v>111</v>
      </c>
      <c r="E3755" s="15" t="s">
        <v>112</v>
      </c>
      <c r="F3755" s="15">
        <v>4.78</v>
      </c>
      <c r="G3755" s="15">
        <v>782.7</v>
      </c>
      <c r="H3755" s="15">
        <v>25.9</v>
      </c>
      <c r="I3755" s="15">
        <v>66.2</v>
      </c>
      <c r="J3755" s="15">
        <v>7.4</v>
      </c>
      <c r="K3755" s="15">
        <v>6.9</v>
      </c>
      <c r="L3755" s="15">
        <v>18.8</v>
      </c>
      <c r="M3755" s="15">
        <v>124.1</v>
      </c>
      <c r="N3755" s="15">
        <v>54.9</v>
      </c>
      <c r="O3755" s="15">
        <v>116.9</v>
      </c>
      <c r="P3755" s="15" t="s">
        <v>127</v>
      </c>
      <c r="Q3755" s="15">
        <v>237.4</v>
      </c>
      <c r="R3755" s="15">
        <v>5.05</v>
      </c>
      <c r="S3755" s="15">
        <v>0.85</v>
      </c>
      <c r="T3755" s="15">
        <v>1.86</v>
      </c>
      <c r="U3755" s="15">
        <v>8.89</v>
      </c>
      <c r="V3755" s="15">
        <v>71380</v>
      </c>
      <c r="W3755" s="15">
        <v>357778</v>
      </c>
      <c r="X3755" s="15">
        <v>634568</v>
      </c>
      <c r="Y3755" s="15">
        <v>276790</v>
      </c>
      <c r="Z3755" s="15">
        <v>1806</v>
      </c>
      <c r="AA3755" s="15">
        <v>4.9219999999999997</v>
      </c>
      <c r="AB3755" s="15">
        <v>41.6</v>
      </c>
    </row>
    <row r="3756" spans="1:28" ht="15" customHeight="1" x14ac:dyDescent="0.3">
      <c r="A3756" s="15" t="s">
        <v>3884</v>
      </c>
      <c r="B3756" s="15" t="s">
        <v>109</v>
      </c>
      <c r="C3756" s="15" t="s">
        <v>134</v>
      </c>
      <c r="D3756" s="15" t="s">
        <v>115</v>
      </c>
      <c r="E3756" s="15" t="s">
        <v>101</v>
      </c>
      <c r="F3756" s="15">
        <v>6.21</v>
      </c>
      <c r="G3756" s="15">
        <v>899</v>
      </c>
      <c r="H3756" s="15">
        <v>29.2</v>
      </c>
      <c r="I3756" s="15">
        <v>70.900000000000006</v>
      </c>
      <c r="J3756" s="15">
        <v>8.1</v>
      </c>
      <c r="K3756" s="15">
        <v>6.9</v>
      </c>
      <c r="L3756" s="15">
        <v>25.1</v>
      </c>
      <c r="M3756" s="15">
        <v>75.8</v>
      </c>
      <c r="N3756" s="15">
        <v>55.3</v>
      </c>
      <c r="O3756" s="15">
        <v>82.1</v>
      </c>
      <c r="P3756" s="15" t="s">
        <v>116</v>
      </c>
      <c r="Q3756" s="15">
        <v>295.60000000000002</v>
      </c>
      <c r="R3756" s="15">
        <v>5.83</v>
      </c>
      <c r="S3756" s="15">
        <v>0.76</v>
      </c>
      <c r="T3756" s="15">
        <v>2.72</v>
      </c>
      <c r="U3756" s="15">
        <v>16.89</v>
      </c>
      <c r="V3756" s="15">
        <v>20534</v>
      </c>
      <c r="W3756" s="15">
        <v>477767</v>
      </c>
      <c r="X3756" s="15">
        <v>346819</v>
      </c>
      <c r="Y3756" s="15">
        <v>-130948</v>
      </c>
      <c r="Z3756" s="15">
        <v>5151</v>
      </c>
      <c r="AA3756" s="15">
        <v>3.2789999999999999</v>
      </c>
      <c r="AB3756" s="15">
        <v>56.4</v>
      </c>
    </row>
    <row r="3757" spans="1:28" ht="15" customHeight="1" x14ac:dyDescent="0.3">
      <c r="A3757" s="15" t="s">
        <v>3885</v>
      </c>
      <c r="B3757" s="15" t="s">
        <v>126</v>
      </c>
      <c r="C3757" s="15" t="s">
        <v>114</v>
      </c>
      <c r="D3757" s="15" t="s">
        <v>130</v>
      </c>
      <c r="E3757" s="15" t="s">
        <v>101</v>
      </c>
      <c r="F3757" s="15">
        <v>3.13</v>
      </c>
      <c r="G3757" s="15">
        <v>652.20000000000005</v>
      </c>
      <c r="H3757" s="15">
        <v>31.8</v>
      </c>
      <c r="I3757" s="15">
        <v>78.099999999999994</v>
      </c>
      <c r="J3757" s="15">
        <v>6.5</v>
      </c>
      <c r="K3757" s="15">
        <v>7.43</v>
      </c>
      <c r="L3757" s="15">
        <v>34.5</v>
      </c>
      <c r="M3757" s="15">
        <v>110.2</v>
      </c>
      <c r="N3757" s="15">
        <v>53.3</v>
      </c>
      <c r="O3757" s="15">
        <v>94.2</v>
      </c>
      <c r="P3757" s="15" t="s">
        <v>127</v>
      </c>
      <c r="Q3757" s="15">
        <v>216</v>
      </c>
      <c r="R3757" s="15">
        <v>3.38</v>
      </c>
      <c r="S3757" s="15">
        <v>0.67</v>
      </c>
      <c r="T3757" s="15">
        <v>1.06</v>
      </c>
      <c r="U3757" s="15">
        <v>3.32</v>
      </c>
      <c r="V3757" s="15">
        <v>74096</v>
      </c>
      <c r="W3757" s="15">
        <v>190980</v>
      </c>
      <c r="X3757" s="15">
        <v>245999</v>
      </c>
      <c r="Y3757" s="15">
        <v>55019</v>
      </c>
      <c r="Z3757" s="15">
        <v>2004</v>
      </c>
      <c r="AA3757" s="15">
        <v>1.657</v>
      </c>
      <c r="AB3757" s="15">
        <v>56</v>
      </c>
    </row>
    <row r="3758" spans="1:28" ht="15" customHeight="1" x14ac:dyDescent="0.3">
      <c r="A3758" s="15" t="s">
        <v>3886</v>
      </c>
      <c r="B3758" s="15" t="s">
        <v>122</v>
      </c>
      <c r="C3758" s="15" t="s">
        <v>105</v>
      </c>
      <c r="D3758" s="15" t="s">
        <v>106</v>
      </c>
      <c r="E3758" s="15" t="s">
        <v>120</v>
      </c>
      <c r="F3758" s="15">
        <v>4.59</v>
      </c>
      <c r="G3758" s="15">
        <v>303.8</v>
      </c>
      <c r="H3758" s="15">
        <v>29</v>
      </c>
      <c r="I3758" s="15">
        <v>34.700000000000003</v>
      </c>
      <c r="J3758" s="15">
        <v>8.1</v>
      </c>
      <c r="K3758" s="15">
        <v>6.53</v>
      </c>
      <c r="L3758" s="15">
        <v>17.100000000000001</v>
      </c>
      <c r="M3758" s="15">
        <v>143.5</v>
      </c>
      <c r="N3758" s="15">
        <v>67.7</v>
      </c>
      <c r="O3758" s="15">
        <v>120.1</v>
      </c>
      <c r="P3758" s="15" t="s">
        <v>116</v>
      </c>
      <c r="Q3758" s="15">
        <v>192.3</v>
      </c>
      <c r="R3758" s="15">
        <v>5.54</v>
      </c>
      <c r="S3758" s="15">
        <v>0.96</v>
      </c>
      <c r="T3758" s="15">
        <v>2.95</v>
      </c>
      <c r="U3758" s="15">
        <v>13.54</v>
      </c>
      <c r="V3758" s="15">
        <v>20487</v>
      </c>
      <c r="W3758" s="15">
        <v>253179</v>
      </c>
      <c r="X3758" s="15">
        <v>277394</v>
      </c>
      <c r="Y3758" s="15">
        <v>24215</v>
      </c>
      <c r="Z3758" s="15">
        <v>1504</v>
      </c>
      <c r="AA3758" s="15">
        <v>9.0030000000000001</v>
      </c>
      <c r="AB3758" s="15">
        <v>32.200000000000003</v>
      </c>
    </row>
    <row r="3759" spans="1:28" ht="15" customHeight="1" x14ac:dyDescent="0.3">
      <c r="A3759" s="15" t="s">
        <v>3887</v>
      </c>
      <c r="B3759" s="15" t="s">
        <v>126</v>
      </c>
      <c r="C3759" s="15" t="s">
        <v>134</v>
      </c>
      <c r="D3759" s="15" t="s">
        <v>132</v>
      </c>
      <c r="E3759" s="15" t="s">
        <v>112</v>
      </c>
      <c r="F3759" s="15">
        <v>12.38</v>
      </c>
      <c r="G3759" s="15">
        <v>921</v>
      </c>
      <c r="H3759" s="15">
        <v>24.3</v>
      </c>
      <c r="I3759" s="15">
        <v>70.900000000000006</v>
      </c>
      <c r="J3759" s="15">
        <v>7</v>
      </c>
      <c r="K3759" s="15">
        <v>6.02</v>
      </c>
      <c r="L3759" s="15">
        <v>20.7</v>
      </c>
      <c r="M3759" s="15">
        <v>113.2</v>
      </c>
      <c r="N3759" s="15">
        <v>60.9</v>
      </c>
      <c r="O3759" s="15">
        <v>111.2</v>
      </c>
      <c r="P3759" s="15" t="s">
        <v>116</v>
      </c>
      <c r="Q3759" s="15">
        <v>146.30000000000001</v>
      </c>
      <c r="R3759" s="15">
        <v>3.55</v>
      </c>
      <c r="S3759" s="15">
        <v>0.97</v>
      </c>
      <c r="T3759" s="15">
        <v>1.17</v>
      </c>
      <c r="U3759" s="15">
        <v>14.48</v>
      </c>
      <c r="V3759" s="15">
        <v>119905</v>
      </c>
      <c r="W3759" s="15">
        <v>708945</v>
      </c>
      <c r="X3759" s="15">
        <v>1736224</v>
      </c>
      <c r="Y3759" s="15">
        <v>1027279</v>
      </c>
      <c r="Z3759" s="15">
        <v>4290</v>
      </c>
      <c r="AA3759" s="15">
        <v>3.375</v>
      </c>
      <c r="AB3759" s="15">
        <v>58.9</v>
      </c>
    </row>
    <row r="3760" spans="1:28" ht="15" customHeight="1" x14ac:dyDescent="0.3">
      <c r="A3760" s="15" t="s">
        <v>3888</v>
      </c>
      <c r="B3760" s="15" t="s">
        <v>122</v>
      </c>
      <c r="C3760" s="15" t="s">
        <v>110</v>
      </c>
      <c r="D3760" s="15" t="s">
        <v>111</v>
      </c>
      <c r="E3760" s="15" t="s">
        <v>101</v>
      </c>
      <c r="F3760" s="15">
        <v>13.25</v>
      </c>
      <c r="G3760" s="15">
        <v>541.20000000000005</v>
      </c>
      <c r="H3760" s="15">
        <v>28.6</v>
      </c>
      <c r="I3760" s="15">
        <v>87</v>
      </c>
      <c r="J3760" s="15">
        <v>6.2</v>
      </c>
      <c r="K3760" s="15">
        <v>7.07</v>
      </c>
      <c r="L3760" s="15">
        <v>32.6</v>
      </c>
      <c r="M3760" s="15">
        <v>99</v>
      </c>
      <c r="N3760" s="15">
        <v>51.8</v>
      </c>
      <c r="O3760" s="15">
        <v>79.3</v>
      </c>
      <c r="P3760" s="15" t="s">
        <v>102</v>
      </c>
      <c r="Q3760" s="15">
        <v>156.9</v>
      </c>
      <c r="R3760" s="15">
        <v>3.27</v>
      </c>
      <c r="S3760" s="15">
        <v>0.74</v>
      </c>
      <c r="T3760" s="15">
        <v>1.35</v>
      </c>
      <c r="U3760" s="15">
        <v>17.89</v>
      </c>
      <c r="V3760" s="15">
        <v>57901</v>
      </c>
      <c r="W3760" s="15">
        <v>737900</v>
      </c>
      <c r="X3760" s="15">
        <v>1035849</v>
      </c>
      <c r="Y3760" s="15">
        <v>297949</v>
      </c>
      <c r="Z3760" s="15">
        <v>3676</v>
      </c>
      <c r="AA3760" s="15">
        <v>4.867</v>
      </c>
      <c r="AB3760" s="15">
        <v>65.599999999999994</v>
      </c>
    </row>
    <row r="3761" spans="1:28" ht="15" customHeight="1" x14ac:dyDescent="0.3">
      <c r="A3761" s="15" t="s">
        <v>3889</v>
      </c>
      <c r="B3761" s="15" t="s">
        <v>98</v>
      </c>
      <c r="C3761" s="15" t="s">
        <v>114</v>
      </c>
      <c r="D3761" s="15" t="s">
        <v>111</v>
      </c>
      <c r="E3761" s="15" t="s">
        <v>112</v>
      </c>
      <c r="F3761" s="15">
        <v>6.11</v>
      </c>
      <c r="G3761" s="15">
        <v>451.7</v>
      </c>
      <c r="H3761" s="15">
        <v>24.8</v>
      </c>
      <c r="I3761" s="15">
        <v>52.1</v>
      </c>
      <c r="J3761" s="15">
        <v>6.3</v>
      </c>
      <c r="K3761" s="15">
        <v>7.08</v>
      </c>
      <c r="L3761" s="15">
        <v>27.3</v>
      </c>
      <c r="M3761" s="15">
        <v>121.3</v>
      </c>
      <c r="N3761" s="15">
        <v>91.6</v>
      </c>
      <c r="O3761" s="15">
        <v>157.6</v>
      </c>
      <c r="P3761" s="15" t="s">
        <v>127</v>
      </c>
      <c r="Q3761" s="15">
        <v>190.5</v>
      </c>
      <c r="R3761" s="15">
        <v>3.72</v>
      </c>
      <c r="S3761" s="15">
        <v>0.8</v>
      </c>
      <c r="T3761" s="15">
        <v>1.31</v>
      </c>
      <c r="U3761" s="15">
        <v>8</v>
      </c>
      <c r="V3761" s="15">
        <v>73269</v>
      </c>
      <c r="W3761" s="15">
        <v>340193</v>
      </c>
      <c r="X3761" s="15">
        <v>586152</v>
      </c>
      <c r="Y3761" s="15">
        <v>245959</v>
      </c>
      <c r="Z3761" s="15">
        <v>2571</v>
      </c>
      <c r="AA3761" s="15">
        <v>3.1120000000000001</v>
      </c>
      <c r="AB3761" s="15">
        <v>30.1</v>
      </c>
    </row>
    <row r="3762" spans="1:28" ht="15" customHeight="1" x14ac:dyDescent="0.3">
      <c r="A3762" s="15" t="s">
        <v>3890</v>
      </c>
      <c r="B3762" s="15" t="s">
        <v>98</v>
      </c>
      <c r="C3762" s="15" t="s">
        <v>134</v>
      </c>
      <c r="D3762" s="15" t="s">
        <v>115</v>
      </c>
      <c r="E3762" s="15" t="s">
        <v>101</v>
      </c>
      <c r="F3762" s="15">
        <v>12.32</v>
      </c>
      <c r="G3762" s="15">
        <v>1021.4</v>
      </c>
      <c r="H3762" s="15">
        <v>29.7</v>
      </c>
      <c r="I3762" s="15">
        <v>60.8</v>
      </c>
      <c r="J3762" s="15">
        <v>6.6</v>
      </c>
      <c r="K3762" s="15">
        <v>6.33</v>
      </c>
      <c r="L3762" s="15">
        <v>24.3</v>
      </c>
      <c r="M3762" s="15">
        <v>169.6</v>
      </c>
      <c r="N3762" s="15">
        <v>36.9</v>
      </c>
      <c r="O3762" s="15">
        <v>62.7</v>
      </c>
      <c r="P3762" s="15" t="s">
        <v>102</v>
      </c>
      <c r="Q3762" s="15">
        <v>185.4</v>
      </c>
      <c r="R3762" s="15">
        <v>3.65</v>
      </c>
      <c r="S3762" s="15">
        <v>0.75</v>
      </c>
      <c r="T3762" s="15">
        <v>3.35</v>
      </c>
      <c r="U3762" s="15">
        <v>41.27</v>
      </c>
      <c r="V3762" s="15">
        <v>21581</v>
      </c>
      <c r="W3762" s="15">
        <v>865956</v>
      </c>
      <c r="X3762" s="15">
        <v>890648</v>
      </c>
      <c r="Y3762" s="15">
        <v>24692</v>
      </c>
      <c r="Z3762" s="15">
        <v>16800</v>
      </c>
      <c r="AA3762" s="15">
        <v>2.4569999999999999</v>
      </c>
      <c r="AB3762" s="15">
        <v>58.3</v>
      </c>
    </row>
    <row r="3763" spans="1:28" ht="15" customHeight="1" x14ac:dyDescent="0.3">
      <c r="A3763" s="15" t="s">
        <v>3891</v>
      </c>
      <c r="B3763" s="15" t="s">
        <v>109</v>
      </c>
      <c r="C3763" s="15" t="s">
        <v>105</v>
      </c>
      <c r="D3763" s="15" t="s">
        <v>106</v>
      </c>
      <c r="E3763" s="15" t="s">
        <v>120</v>
      </c>
      <c r="F3763" s="15">
        <v>10.75</v>
      </c>
      <c r="G3763" s="15">
        <v>373.2</v>
      </c>
      <c r="H3763" s="15">
        <v>28.2</v>
      </c>
      <c r="I3763" s="15">
        <v>57.5</v>
      </c>
      <c r="J3763" s="15">
        <v>7.1</v>
      </c>
      <c r="K3763" s="15">
        <v>6.93</v>
      </c>
      <c r="L3763" s="15">
        <v>21.3</v>
      </c>
      <c r="M3763" s="15">
        <v>89.2</v>
      </c>
      <c r="N3763" s="15">
        <v>75.099999999999994</v>
      </c>
      <c r="O3763" s="15">
        <v>92.3</v>
      </c>
      <c r="P3763" s="15" t="s">
        <v>107</v>
      </c>
      <c r="Q3763" s="15">
        <v>234.6</v>
      </c>
      <c r="R3763" s="15">
        <v>4.92</v>
      </c>
      <c r="S3763" s="15">
        <v>0.91</v>
      </c>
      <c r="T3763" s="15">
        <v>3.45</v>
      </c>
      <c r="U3763" s="15">
        <v>37.090000000000003</v>
      </c>
      <c r="V3763" s="15">
        <v>17927</v>
      </c>
      <c r="W3763" s="15">
        <v>727637</v>
      </c>
      <c r="X3763" s="15">
        <v>664912</v>
      </c>
      <c r="Y3763" s="15">
        <v>-62725</v>
      </c>
      <c r="Z3763" s="15">
        <v>6579</v>
      </c>
      <c r="AA3763" s="15">
        <v>5.6379999999999999</v>
      </c>
      <c r="AB3763" s="15">
        <v>50.4</v>
      </c>
    </row>
    <row r="3764" spans="1:28" ht="15" customHeight="1" x14ac:dyDescent="0.3">
      <c r="A3764" s="15" t="s">
        <v>3892</v>
      </c>
      <c r="B3764" s="15" t="s">
        <v>104</v>
      </c>
      <c r="C3764" s="15" t="s">
        <v>105</v>
      </c>
      <c r="D3764" s="15" t="s">
        <v>100</v>
      </c>
      <c r="E3764" s="15" t="s">
        <v>101</v>
      </c>
      <c r="F3764" s="15">
        <v>14.4</v>
      </c>
      <c r="G3764" s="15">
        <v>966.9</v>
      </c>
      <c r="H3764" s="15">
        <v>31.2</v>
      </c>
      <c r="I3764" s="15">
        <v>70.900000000000006</v>
      </c>
      <c r="J3764" s="15">
        <v>6.1</v>
      </c>
      <c r="K3764" s="15">
        <v>7.04</v>
      </c>
      <c r="L3764" s="15">
        <v>22.3</v>
      </c>
      <c r="M3764" s="15">
        <v>44.3</v>
      </c>
      <c r="N3764" s="15">
        <v>66.900000000000006</v>
      </c>
      <c r="O3764" s="15">
        <v>124.3</v>
      </c>
      <c r="P3764" s="15" t="s">
        <v>107</v>
      </c>
      <c r="Q3764" s="15">
        <v>242.8</v>
      </c>
      <c r="R3764" s="15">
        <v>3.53</v>
      </c>
      <c r="S3764" s="15">
        <v>0.71</v>
      </c>
      <c r="T3764" s="15">
        <v>2.36</v>
      </c>
      <c r="U3764" s="15">
        <v>33.979999999999997</v>
      </c>
      <c r="V3764" s="15">
        <v>22411</v>
      </c>
      <c r="W3764" s="15">
        <v>1097473</v>
      </c>
      <c r="X3764" s="15">
        <v>761526</v>
      </c>
      <c r="Y3764" s="15">
        <v>-335947</v>
      </c>
      <c r="Z3764" s="15">
        <v>9398</v>
      </c>
      <c r="AA3764" s="15">
        <v>3.6160000000000001</v>
      </c>
      <c r="AB3764" s="15">
        <v>62.8</v>
      </c>
    </row>
    <row r="3765" spans="1:28" ht="15" customHeight="1" x14ac:dyDescent="0.3">
      <c r="A3765" s="15" t="s">
        <v>3893</v>
      </c>
      <c r="B3765" s="15" t="s">
        <v>118</v>
      </c>
      <c r="C3765" s="15" t="s">
        <v>152</v>
      </c>
      <c r="D3765" s="15" t="s">
        <v>132</v>
      </c>
      <c r="E3765" s="15" t="s">
        <v>101</v>
      </c>
      <c r="F3765" s="15">
        <v>12.29</v>
      </c>
      <c r="G3765" s="15">
        <v>811.5</v>
      </c>
      <c r="H3765" s="15">
        <v>25.5</v>
      </c>
      <c r="I3765" s="15">
        <v>85.6</v>
      </c>
      <c r="J3765" s="15">
        <v>6.7</v>
      </c>
      <c r="K3765" s="15">
        <v>7.55</v>
      </c>
      <c r="L3765" s="15">
        <v>33.4</v>
      </c>
      <c r="M3765" s="15">
        <v>135.1</v>
      </c>
      <c r="N3765" s="15">
        <v>68.900000000000006</v>
      </c>
      <c r="O3765" s="15">
        <v>90.6</v>
      </c>
      <c r="P3765" s="15" t="s">
        <v>107</v>
      </c>
      <c r="Q3765" s="15">
        <v>154</v>
      </c>
      <c r="R3765" s="15">
        <v>5.89</v>
      </c>
      <c r="S3765" s="15">
        <v>0.84</v>
      </c>
      <c r="T3765" s="15">
        <v>1.08</v>
      </c>
      <c r="U3765" s="15">
        <v>13.27</v>
      </c>
      <c r="V3765" s="15">
        <v>108354</v>
      </c>
      <c r="W3765" s="15">
        <v>768783</v>
      </c>
      <c r="X3765" s="15">
        <v>1437858</v>
      </c>
      <c r="Y3765" s="15">
        <v>669075</v>
      </c>
      <c r="Z3765" s="15">
        <v>8638</v>
      </c>
      <c r="AA3765" s="15">
        <v>1.536</v>
      </c>
      <c r="AB3765" s="15">
        <v>53</v>
      </c>
    </row>
    <row r="3766" spans="1:28" ht="15" customHeight="1" x14ac:dyDescent="0.3">
      <c r="A3766" s="15" t="s">
        <v>3894</v>
      </c>
      <c r="B3766" s="15" t="s">
        <v>104</v>
      </c>
      <c r="C3766" s="15" t="s">
        <v>134</v>
      </c>
      <c r="D3766" s="15" t="s">
        <v>100</v>
      </c>
      <c r="E3766" s="15" t="s">
        <v>120</v>
      </c>
      <c r="F3766" s="15">
        <v>7.91</v>
      </c>
      <c r="G3766" s="15">
        <v>578</v>
      </c>
      <c r="H3766" s="15">
        <v>28.7</v>
      </c>
      <c r="I3766" s="15">
        <v>30.4</v>
      </c>
      <c r="J3766" s="15">
        <v>7.7</v>
      </c>
      <c r="K3766" s="15">
        <v>7.13</v>
      </c>
      <c r="L3766" s="15">
        <v>15</v>
      </c>
      <c r="M3766" s="15">
        <v>147.5</v>
      </c>
      <c r="N3766" s="15">
        <v>49.6</v>
      </c>
      <c r="O3766" s="15">
        <v>118</v>
      </c>
      <c r="P3766" s="15" t="s">
        <v>102</v>
      </c>
      <c r="Q3766" s="15">
        <v>141</v>
      </c>
      <c r="R3766" s="15">
        <v>7.21</v>
      </c>
      <c r="S3766" s="15">
        <v>0.67</v>
      </c>
      <c r="T3766" s="15">
        <v>2.63</v>
      </c>
      <c r="U3766" s="15">
        <v>20.8</v>
      </c>
      <c r="V3766" s="15">
        <v>23306</v>
      </c>
      <c r="W3766" s="15">
        <v>621538</v>
      </c>
      <c r="X3766" s="15">
        <v>484765</v>
      </c>
      <c r="Y3766" s="15">
        <v>-136773</v>
      </c>
      <c r="Z3766" s="15">
        <v>3311</v>
      </c>
      <c r="AA3766" s="15">
        <v>6.282</v>
      </c>
      <c r="AB3766" s="15">
        <v>21.7</v>
      </c>
    </row>
    <row r="3767" spans="1:28" ht="15" customHeight="1" x14ac:dyDescent="0.3">
      <c r="A3767" s="15" t="s">
        <v>3895</v>
      </c>
      <c r="B3767" s="15" t="s">
        <v>137</v>
      </c>
      <c r="C3767" s="15" t="s">
        <v>114</v>
      </c>
      <c r="D3767" s="15" t="s">
        <v>115</v>
      </c>
      <c r="E3767" s="15" t="s">
        <v>101</v>
      </c>
      <c r="F3767" s="15">
        <v>13.17</v>
      </c>
      <c r="G3767" s="15">
        <v>502.1</v>
      </c>
      <c r="H3767" s="15">
        <v>24.6</v>
      </c>
      <c r="I3767" s="15">
        <v>65.599999999999994</v>
      </c>
      <c r="J3767" s="15">
        <v>5.3</v>
      </c>
      <c r="K3767" s="15">
        <v>6.28</v>
      </c>
      <c r="L3767" s="15">
        <v>32.5</v>
      </c>
      <c r="M3767" s="15">
        <v>146.69999999999999</v>
      </c>
      <c r="N3767" s="15">
        <v>54</v>
      </c>
      <c r="O3767" s="15">
        <v>106.6</v>
      </c>
      <c r="P3767" s="15" t="s">
        <v>102</v>
      </c>
      <c r="Q3767" s="15">
        <v>221.9</v>
      </c>
      <c r="R3767" s="15">
        <v>7.47</v>
      </c>
      <c r="S3767" s="15">
        <v>0.71</v>
      </c>
      <c r="T3767" s="15">
        <v>3.5</v>
      </c>
      <c r="U3767" s="15">
        <v>46.1</v>
      </c>
      <c r="V3767" s="15">
        <v>21802</v>
      </c>
      <c r="W3767" s="15">
        <v>817890</v>
      </c>
      <c r="X3767" s="15">
        <v>1005072</v>
      </c>
      <c r="Y3767" s="15">
        <v>187182</v>
      </c>
      <c r="Z3767" s="15">
        <v>20758</v>
      </c>
      <c r="AA3767" s="15">
        <v>2.2210000000000001</v>
      </c>
      <c r="AB3767" s="15">
        <v>34.200000000000003</v>
      </c>
    </row>
    <row r="3768" spans="1:28" ht="15" customHeight="1" x14ac:dyDescent="0.3">
      <c r="A3768" s="15" t="s">
        <v>3896</v>
      </c>
      <c r="B3768" s="15" t="s">
        <v>137</v>
      </c>
      <c r="C3768" s="15" t="s">
        <v>170</v>
      </c>
      <c r="D3768" s="15" t="s">
        <v>100</v>
      </c>
      <c r="E3768" s="15" t="s">
        <v>101</v>
      </c>
      <c r="F3768" s="15">
        <v>1.05</v>
      </c>
      <c r="G3768" s="15">
        <v>684.7</v>
      </c>
      <c r="H3768" s="15">
        <v>27.8</v>
      </c>
      <c r="I3768" s="15">
        <v>70.8</v>
      </c>
      <c r="J3768" s="15">
        <v>7.2</v>
      </c>
      <c r="K3768" s="15">
        <v>6.16</v>
      </c>
      <c r="L3768" s="15">
        <v>35.4</v>
      </c>
      <c r="M3768" s="15">
        <v>72.099999999999994</v>
      </c>
      <c r="N3768" s="15">
        <v>30.2</v>
      </c>
      <c r="O3768" s="15">
        <v>136.4</v>
      </c>
      <c r="P3768" s="15" t="s">
        <v>127</v>
      </c>
      <c r="Q3768" s="15">
        <v>258.39999999999998</v>
      </c>
      <c r="R3768" s="15">
        <v>6.61</v>
      </c>
      <c r="S3768" s="15">
        <v>0.72</v>
      </c>
      <c r="T3768" s="15">
        <v>2.46</v>
      </c>
      <c r="U3768" s="15">
        <v>2.58</v>
      </c>
      <c r="V3768" s="15">
        <v>31517</v>
      </c>
      <c r="W3768" s="15">
        <v>70306</v>
      </c>
      <c r="X3768" s="15">
        <v>81314</v>
      </c>
      <c r="Y3768" s="15">
        <v>11008</v>
      </c>
      <c r="Z3768" s="15">
        <v>468</v>
      </c>
      <c r="AA3768" s="15">
        <v>5.5129999999999999</v>
      </c>
      <c r="AB3768" s="15">
        <v>46</v>
      </c>
    </row>
    <row r="3769" spans="1:28" ht="15" customHeight="1" x14ac:dyDescent="0.3">
      <c r="A3769" s="15" t="s">
        <v>3897</v>
      </c>
      <c r="B3769" s="15" t="s">
        <v>109</v>
      </c>
      <c r="C3769" s="15" t="s">
        <v>134</v>
      </c>
      <c r="D3769" s="15" t="s">
        <v>130</v>
      </c>
      <c r="E3769" s="15" t="s">
        <v>112</v>
      </c>
      <c r="F3769" s="15">
        <v>5.83</v>
      </c>
      <c r="G3769" s="15">
        <v>492.7</v>
      </c>
      <c r="H3769" s="15">
        <v>20.399999999999999</v>
      </c>
      <c r="I3769" s="15">
        <v>53</v>
      </c>
      <c r="J3769" s="15">
        <v>8.6999999999999993</v>
      </c>
      <c r="K3769" s="15">
        <v>5.34</v>
      </c>
      <c r="L3769" s="15">
        <v>26.3</v>
      </c>
      <c r="M3769" s="15">
        <v>140.19999999999999</v>
      </c>
      <c r="N3769" s="15">
        <v>25.3</v>
      </c>
      <c r="O3769" s="15">
        <v>121.2</v>
      </c>
      <c r="P3769" s="15" t="s">
        <v>116</v>
      </c>
      <c r="Q3769" s="15">
        <v>183</v>
      </c>
      <c r="R3769" s="15">
        <v>4.5199999999999996</v>
      </c>
      <c r="S3769" s="15">
        <v>0.88</v>
      </c>
      <c r="T3769" s="15">
        <v>0.3</v>
      </c>
      <c r="U3769" s="15">
        <v>1.75</v>
      </c>
      <c r="V3769" s="15">
        <v>69367</v>
      </c>
      <c r="W3769" s="15">
        <v>377638</v>
      </c>
      <c r="X3769" s="15">
        <v>121392</v>
      </c>
      <c r="Y3769" s="15">
        <v>-256246</v>
      </c>
      <c r="Z3769" s="15">
        <v>2450</v>
      </c>
      <c r="AA3769" s="15">
        <v>0.71399999999999997</v>
      </c>
      <c r="AB3769" s="15">
        <v>47.6</v>
      </c>
    </row>
    <row r="3770" spans="1:28" ht="15" customHeight="1" x14ac:dyDescent="0.3">
      <c r="A3770" s="15" t="s">
        <v>3898</v>
      </c>
      <c r="B3770" s="15" t="s">
        <v>146</v>
      </c>
      <c r="C3770" s="15" t="s">
        <v>105</v>
      </c>
      <c r="D3770" s="15" t="s">
        <v>144</v>
      </c>
      <c r="E3770" s="15" t="s">
        <v>112</v>
      </c>
      <c r="F3770" s="15">
        <v>1.1399999999999999</v>
      </c>
      <c r="G3770" s="15">
        <v>254.6</v>
      </c>
      <c r="H3770" s="15">
        <v>22.1</v>
      </c>
      <c r="I3770" s="15">
        <v>57.2</v>
      </c>
      <c r="J3770" s="15">
        <v>7.7</v>
      </c>
      <c r="K3770" s="15">
        <v>6.8</v>
      </c>
      <c r="L3770" s="15">
        <v>27.7</v>
      </c>
      <c r="M3770" s="15">
        <v>113.4</v>
      </c>
      <c r="N3770" s="15">
        <v>71.7</v>
      </c>
      <c r="O3770" s="15">
        <v>92.1</v>
      </c>
      <c r="P3770" s="15" t="s">
        <v>102</v>
      </c>
      <c r="Q3770" s="15">
        <v>217.2</v>
      </c>
      <c r="R3770" s="15">
        <v>4.47</v>
      </c>
      <c r="S3770" s="15">
        <v>0.68</v>
      </c>
      <c r="T3770" s="15">
        <v>1.58</v>
      </c>
      <c r="U3770" s="15">
        <v>1.8</v>
      </c>
      <c r="V3770" s="15">
        <v>55997</v>
      </c>
      <c r="W3770" s="15">
        <v>69245</v>
      </c>
      <c r="X3770" s="15">
        <v>100795</v>
      </c>
      <c r="Y3770" s="15">
        <v>31550</v>
      </c>
      <c r="Z3770" s="15">
        <v>486</v>
      </c>
      <c r="AA3770" s="15">
        <v>3.7040000000000002</v>
      </c>
      <c r="AB3770" s="15">
        <v>38</v>
      </c>
    </row>
    <row r="3771" spans="1:28" ht="15" customHeight="1" x14ac:dyDescent="0.3">
      <c r="A3771" s="15" t="s">
        <v>3899</v>
      </c>
      <c r="B3771" s="15" t="s">
        <v>109</v>
      </c>
      <c r="C3771" s="15" t="s">
        <v>129</v>
      </c>
      <c r="D3771" s="15" t="s">
        <v>115</v>
      </c>
      <c r="E3771" s="15" t="s">
        <v>101</v>
      </c>
      <c r="F3771" s="15">
        <v>7.92</v>
      </c>
      <c r="G3771" s="15">
        <v>831.9</v>
      </c>
      <c r="H3771" s="15">
        <v>26</v>
      </c>
      <c r="I3771" s="15">
        <v>68.8</v>
      </c>
      <c r="J3771" s="15">
        <v>6.9</v>
      </c>
      <c r="K3771" s="15">
        <v>6.68</v>
      </c>
      <c r="L3771" s="15">
        <v>30.4</v>
      </c>
      <c r="M3771" s="15">
        <v>176</v>
      </c>
      <c r="N3771" s="15">
        <v>52.6</v>
      </c>
      <c r="O3771" s="15">
        <v>103.2</v>
      </c>
      <c r="P3771" s="15" t="s">
        <v>107</v>
      </c>
      <c r="Q3771" s="15">
        <v>82.9</v>
      </c>
      <c r="R3771" s="15">
        <v>5.27</v>
      </c>
      <c r="S3771" s="15">
        <v>0.88</v>
      </c>
      <c r="T3771" s="15">
        <v>3.94</v>
      </c>
      <c r="U3771" s="15">
        <v>31.2</v>
      </c>
      <c r="V3771" s="15">
        <v>23699</v>
      </c>
      <c r="W3771" s="15">
        <v>556085</v>
      </c>
      <c r="X3771" s="15">
        <v>739409</v>
      </c>
      <c r="Y3771" s="15">
        <v>183324</v>
      </c>
      <c r="Z3771" s="15">
        <v>13308</v>
      </c>
      <c r="AA3771" s="15">
        <v>2.3439999999999999</v>
      </c>
      <c r="AB3771" s="15">
        <v>42.4</v>
      </c>
    </row>
    <row r="3772" spans="1:28" ht="15" customHeight="1" x14ac:dyDescent="0.3">
      <c r="A3772" s="15" t="s">
        <v>3900</v>
      </c>
      <c r="B3772" s="15" t="s">
        <v>104</v>
      </c>
      <c r="C3772" s="15" t="s">
        <v>134</v>
      </c>
      <c r="D3772" s="15" t="s">
        <v>111</v>
      </c>
      <c r="E3772" s="15" t="s">
        <v>112</v>
      </c>
      <c r="F3772" s="15">
        <v>14.76</v>
      </c>
      <c r="G3772" s="15">
        <v>192</v>
      </c>
      <c r="H3772" s="15">
        <v>23.6</v>
      </c>
      <c r="I3772" s="15">
        <v>74.2</v>
      </c>
      <c r="J3772" s="15">
        <v>8.1</v>
      </c>
      <c r="K3772" s="15">
        <v>6.87</v>
      </c>
      <c r="L3772" s="15">
        <v>29.9</v>
      </c>
      <c r="M3772" s="15">
        <v>164</v>
      </c>
      <c r="N3772" s="15">
        <v>46.4</v>
      </c>
      <c r="O3772" s="15">
        <v>67.099999999999994</v>
      </c>
      <c r="P3772" s="15" t="s">
        <v>102</v>
      </c>
      <c r="Q3772" s="15">
        <v>312.5</v>
      </c>
      <c r="R3772" s="15">
        <v>6.58</v>
      </c>
      <c r="S3772" s="15">
        <v>0.71</v>
      </c>
      <c r="T3772" s="15">
        <v>1.22</v>
      </c>
      <c r="U3772" s="15">
        <v>18.010000000000002</v>
      </c>
      <c r="V3772" s="15">
        <v>74603</v>
      </c>
      <c r="W3772" s="15">
        <v>1346419</v>
      </c>
      <c r="X3772" s="15">
        <v>1343600</v>
      </c>
      <c r="Y3772" s="15">
        <v>-2819</v>
      </c>
      <c r="Z3772" s="15">
        <v>5252</v>
      </c>
      <c r="AA3772" s="15">
        <v>3.4289999999999998</v>
      </c>
      <c r="AB3772" s="15">
        <v>33.5</v>
      </c>
    </row>
    <row r="3773" spans="1:28" ht="15" customHeight="1" x14ac:dyDescent="0.3">
      <c r="A3773" s="15" t="s">
        <v>3901</v>
      </c>
      <c r="B3773" s="15" t="s">
        <v>122</v>
      </c>
      <c r="C3773" s="15" t="s">
        <v>129</v>
      </c>
      <c r="D3773" s="15" t="s">
        <v>111</v>
      </c>
      <c r="E3773" s="15" t="s">
        <v>101</v>
      </c>
      <c r="F3773" s="15">
        <v>3.81</v>
      </c>
      <c r="G3773" s="15">
        <v>959.5</v>
      </c>
      <c r="H3773" s="15">
        <v>29.2</v>
      </c>
      <c r="I3773" s="15">
        <v>66.5</v>
      </c>
      <c r="J3773" s="15">
        <v>6.2</v>
      </c>
      <c r="K3773" s="15">
        <v>7.17</v>
      </c>
      <c r="L3773" s="15">
        <v>22.2</v>
      </c>
      <c r="M3773" s="15">
        <v>71.099999999999994</v>
      </c>
      <c r="N3773" s="15">
        <v>53.8</v>
      </c>
      <c r="O3773" s="15">
        <v>77.8</v>
      </c>
      <c r="P3773" s="15" t="s">
        <v>116</v>
      </c>
      <c r="Q3773" s="15">
        <v>238.7</v>
      </c>
      <c r="R3773" s="15">
        <v>6.38</v>
      </c>
      <c r="S3773" s="15">
        <v>0.69</v>
      </c>
      <c r="T3773" s="15">
        <v>0.77</v>
      </c>
      <c r="U3773" s="15">
        <v>2.93</v>
      </c>
      <c r="V3773" s="15">
        <v>59723</v>
      </c>
      <c r="W3773" s="15">
        <v>254041</v>
      </c>
      <c r="X3773" s="15">
        <v>174988</v>
      </c>
      <c r="Y3773" s="15">
        <v>-79053</v>
      </c>
      <c r="Z3773" s="15">
        <v>747</v>
      </c>
      <c r="AA3773" s="15">
        <v>3.9220000000000002</v>
      </c>
      <c r="AB3773" s="15">
        <v>57.5</v>
      </c>
    </row>
    <row r="3774" spans="1:28" ht="15" customHeight="1" x14ac:dyDescent="0.3">
      <c r="A3774" s="15" t="s">
        <v>3902</v>
      </c>
      <c r="B3774" s="15" t="s">
        <v>146</v>
      </c>
      <c r="C3774" s="15" t="s">
        <v>110</v>
      </c>
      <c r="D3774" s="15" t="s">
        <v>115</v>
      </c>
      <c r="E3774" s="15" t="s">
        <v>112</v>
      </c>
      <c r="F3774" s="15">
        <v>14.7</v>
      </c>
      <c r="G3774" s="15">
        <v>197.2</v>
      </c>
      <c r="H3774" s="15">
        <v>23.1</v>
      </c>
      <c r="I3774" s="15">
        <v>65.400000000000006</v>
      </c>
      <c r="J3774" s="15">
        <v>7.8</v>
      </c>
      <c r="K3774" s="15">
        <v>6.31</v>
      </c>
      <c r="L3774" s="15">
        <v>19.5</v>
      </c>
      <c r="M3774" s="15">
        <v>198</v>
      </c>
      <c r="N3774" s="15">
        <v>65.3</v>
      </c>
      <c r="O3774" s="15">
        <v>108.8</v>
      </c>
      <c r="P3774" s="15" t="s">
        <v>127</v>
      </c>
      <c r="Q3774" s="15">
        <v>253.6</v>
      </c>
      <c r="R3774" s="15">
        <v>4.1500000000000004</v>
      </c>
      <c r="S3774" s="15">
        <v>0.73</v>
      </c>
      <c r="T3774" s="15">
        <v>2.5</v>
      </c>
      <c r="U3774" s="15">
        <v>36.75</v>
      </c>
      <c r="V3774" s="15">
        <v>22176</v>
      </c>
      <c r="W3774" s="15">
        <v>948751</v>
      </c>
      <c r="X3774" s="15">
        <v>814968</v>
      </c>
      <c r="Y3774" s="15">
        <v>-133783</v>
      </c>
      <c r="Z3774" s="15">
        <v>20380</v>
      </c>
      <c r="AA3774" s="15">
        <v>1.8029999999999999</v>
      </c>
      <c r="AB3774" s="15">
        <v>37.4</v>
      </c>
    </row>
    <row r="3775" spans="1:28" ht="15" customHeight="1" x14ac:dyDescent="0.3">
      <c r="A3775" s="15" t="s">
        <v>3903</v>
      </c>
      <c r="B3775" s="15" t="s">
        <v>104</v>
      </c>
      <c r="C3775" s="15" t="s">
        <v>170</v>
      </c>
      <c r="D3775" s="15" t="s">
        <v>144</v>
      </c>
      <c r="E3775" s="15" t="s">
        <v>112</v>
      </c>
      <c r="F3775" s="15">
        <v>11.87</v>
      </c>
      <c r="G3775" s="15">
        <v>356</v>
      </c>
      <c r="H3775" s="15">
        <v>23.3</v>
      </c>
      <c r="I3775" s="15">
        <v>65.400000000000006</v>
      </c>
      <c r="J3775" s="15">
        <v>8.6999999999999993</v>
      </c>
      <c r="K3775" s="15">
        <v>6.58</v>
      </c>
      <c r="L3775" s="15">
        <v>25.3</v>
      </c>
      <c r="M3775" s="15">
        <v>120.8</v>
      </c>
      <c r="N3775" s="15">
        <v>70.2</v>
      </c>
      <c r="O3775" s="15">
        <v>98</v>
      </c>
      <c r="P3775" s="15" t="s">
        <v>107</v>
      </c>
      <c r="Q3775" s="15">
        <v>155.69999999999999</v>
      </c>
      <c r="R3775" s="15">
        <v>3.28</v>
      </c>
      <c r="S3775" s="15">
        <v>0.91</v>
      </c>
      <c r="T3775" s="15">
        <v>2.11</v>
      </c>
      <c r="U3775" s="15">
        <v>25.05</v>
      </c>
      <c r="V3775" s="15">
        <v>56103</v>
      </c>
      <c r="W3775" s="15">
        <v>648343</v>
      </c>
      <c r="X3775" s="15">
        <v>1405380</v>
      </c>
      <c r="Y3775" s="15">
        <v>757037</v>
      </c>
      <c r="Z3775" s="15">
        <v>7120</v>
      </c>
      <c r="AA3775" s="15">
        <v>3.5179999999999998</v>
      </c>
      <c r="AB3775" s="15">
        <v>43</v>
      </c>
    </row>
    <row r="3776" spans="1:28" ht="15" customHeight="1" x14ac:dyDescent="0.3">
      <c r="A3776" s="15" t="s">
        <v>3904</v>
      </c>
      <c r="B3776" s="15" t="s">
        <v>104</v>
      </c>
      <c r="C3776" s="15" t="s">
        <v>114</v>
      </c>
      <c r="D3776" s="15" t="s">
        <v>111</v>
      </c>
      <c r="E3776" s="15" t="s">
        <v>101</v>
      </c>
      <c r="F3776" s="15">
        <v>6.71</v>
      </c>
      <c r="G3776" s="15">
        <v>866.4</v>
      </c>
      <c r="H3776" s="15">
        <v>30.2</v>
      </c>
      <c r="I3776" s="15">
        <v>57.2</v>
      </c>
      <c r="J3776" s="15">
        <v>6.9</v>
      </c>
      <c r="K3776" s="15">
        <v>7.39</v>
      </c>
      <c r="L3776" s="15">
        <v>28.5</v>
      </c>
      <c r="M3776" s="15">
        <v>105.8</v>
      </c>
      <c r="N3776" s="15">
        <v>47.1</v>
      </c>
      <c r="O3776" s="15">
        <v>52</v>
      </c>
      <c r="P3776" s="15" t="s">
        <v>127</v>
      </c>
      <c r="Q3776" s="15">
        <v>297.60000000000002</v>
      </c>
      <c r="R3776" s="15">
        <v>6.18</v>
      </c>
      <c r="S3776" s="15">
        <v>0.8</v>
      </c>
      <c r="T3776" s="15">
        <v>0.7</v>
      </c>
      <c r="U3776" s="15">
        <v>4.7</v>
      </c>
      <c r="V3776" s="15">
        <v>81026</v>
      </c>
      <c r="W3776" s="15">
        <v>533563</v>
      </c>
      <c r="X3776" s="15">
        <v>380822</v>
      </c>
      <c r="Y3776" s="15">
        <v>-152741</v>
      </c>
      <c r="Z3776" s="15">
        <v>2389</v>
      </c>
      <c r="AA3776" s="15">
        <v>1.9670000000000001</v>
      </c>
      <c r="AB3776" s="15">
        <v>50.2</v>
      </c>
    </row>
    <row r="3777" spans="1:28" ht="15" customHeight="1" x14ac:dyDescent="0.3">
      <c r="A3777" s="15" t="s">
        <v>3905</v>
      </c>
      <c r="B3777" s="15" t="s">
        <v>137</v>
      </c>
      <c r="C3777" s="15" t="s">
        <v>114</v>
      </c>
      <c r="D3777" s="15" t="s">
        <v>177</v>
      </c>
      <c r="E3777" s="15" t="s">
        <v>112</v>
      </c>
      <c r="F3777" s="15">
        <v>6.53</v>
      </c>
      <c r="G3777" s="15">
        <v>270.5</v>
      </c>
      <c r="H3777" s="15">
        <v>25.7</v>
      </c>
      <c r="I3777" s="15">
        <v>67.5</v>
      </c>
      <c r="J3777" s="15">
        <v>8.1</v>
      </c>
      <c r="K3777" s="15">
        <v>5.88</v>
      </c>
      <c r="L3777" s="15">
        <v>29.3</v>
      </c>
      <c r="M3777" s="15">
        <v>101.3</v>
      </c>
      <c r="N3777" s="15">
        <v>28.5</v>
      </c>
      <c r="O3777" s="15">
        <v>116</v>
      </c>
      <c r="P3777" s="15" t="s">
        <v>127</v>
      </c>
      <c r="Q3777" s="15">
        <v>232.3</v>
      </c>
      <c r="R3777" s="15">
        <v>5.65</v>
      </c>
      <c r="S3777" s="15">
        <v>0.94</v>
      </c>
      <c r="T3777" s="15">
        <v>23.89</v>
      </c>
      <c r="U3777" s="15">
        <v>156</v>
      </c>
      <c r="V3777" s="15">
        <v>3410</v>
      </c>
      <c r="W3777" s="15">
        <v>437464</v>
      </c>
      <c r="X3777" s="15">
        <v>531960</v>
      </c>
      <c r="Y3777" s="15">
        <v>94496</v>
      </c>
      <c r="Z3777" s="15">
        <v>13870</v>
      </c>
      <c r="AA3777" s="15">
        <v>11.247</v>
      </c>
      <c r="AB3777" s="15">
        <v>35.1</v>
      </c>
    </row>
    <row r="3778" spans="1:28" ht="15" customHeight="1" x14ac:dyDescent="0.3">
      <c r="A3778" s="15" t="s">
        <v>3906</v>
      </c>
      <c r="B3778" s="15" t="s">
        <v>146</v>
      </c>
      <c r="C3778" s="15" t="s">
        <v>134</v>
      </c>
      <c r="D3778" s="15" t="s">
        <v>132</v>
      </c>
      <c r="E3778" s="15" t="s">
        <v>101</v>
      </c>
      <c r="F3778" s="15">
        <v>0.78</v>
      </c>
      <c r="G3778" s="15">
        <v>619.6</v>
      </c>
      <c r="H3778" s="15">
        <v>28.6</v>
      </c>
      <c r="I3778" s="15">
        <v>63.7</v>
      </c>
      <c r="J3778" s="15">
        <v>6.9</v>
      </c>
      <c r="K3778" s="15">
        <v>7.58</v>
      </c>
      <c r="L3778" s="15">
        <v>37.9</v>
      </c>
      <c r="M3778" s="15">
        <v>142.69999999999999</v>
      </c>
      <c r="N3778" s="15">
        <v>55</v>
      </c>
      <c r="O3778" s="15">
        <v>61.7</v>
      </c>
      <c r="P3778" s="15" t="s">
        <v>102</v>
      </c>
      <c r="Q3778" s="15">
        <v>182.3</v>
      </c>
      <c r="R3778" s="15">
        <v>7.5</v>
      </c>
      <c r="S3778" s="15">
        <v>0.98</v>
      </c>
      <c r="T3778" s="15">
        <v>1.1299999999999999</v>
      </c>
      <c r="U3778" s="15">
        <v>0.88</v>
      </c>
      <c r="V3778" s="15">
        <v>104236</v>
      </c>
      <c r="W3778" s="15">
        <v>56297</v>
      </c>
      <c r="X3778" s="15">
        <v>91728</v>
      </c>
      <c r="Y3778" s="15">
        <v>35431</v>
      </c>
      <c r="Z3778" s="15">
        <v>434</v>
      </c>
      <c r="AA3778" s="15">
        <v>2.028</v>
      </c>
      <c r="AB3778" s="15">
        <v>55.4</v>
      </c>
    </row>
    <row r="3779" spans="1:28" ht="15" customHeight="1" x14ac:dyDescent="0.3">
      <c r="A3779" s="15" t="s">
        <v>3907</v>
      </c>
      <c r="B3779" s="15" t="s">
        <v>137</v>
      </c>
      <c r="C3779" s="15" t="s">
        <v>129</v>
      </c>
      <c r="D3779" s="15" t="s">
        <v>132</v>
      </c>
      <c r="E3779" s="15" t="s">
        <v>101</v>
      </c>
      <c r="F3779" s="15">
        <v>6.73</v>
      </c>
      <c r="G3779" s="15">
        <v>978.6</v>
      </c>
      <c r="H3779" s="15">
        <v>26.3</v>
      </c>
      <c r="I3779" s="15">
        <v>74</v>
      </c>
      <c r="J3779" s="15">
        <v>5.9</v>
      </c>
      <c r="K3779" s="15">
        <v>5.83</v>
      </c>
      <c r="L3779" s="15">
        <v>28.3</v>
      </c>
      <c r="M3779" s="15">
        <v>117.3</v>
      </c>
      <c r="N3779" s="15">
        <v>47.3</v>
      </c>
      <c r="O3779" s="15">
        <v>175.2</v>
      </c>
      <c r="P3779" s="15" t="s">
        <v>102</v>
      </c>
      <c r="Q3779" s="15">
        <v>197.3</v>
      </c>
      <c r="R3779" s="15">
        <v>6.03</v>
      </c>
      <c r="S3779" s="15">
        <v>0.8</v>
      </c>
      <c r="T3779" s="15">
        <v>1.1399999999999999</v>
      </c>
      <c r="U3779" s="15">
        <v>7.67</v>
      </c>
      <c r="V3779" s="15">
        <v>103794</v>
      </c>
      <c r="W3779" s="15">
        <v>457415</v>
      </c>
      <c r="X3779" s="15">
        <v>796100</v>
      </c>
      <c r="Y3779" s="15">
        <v>338685</v>
      </c>
      <c r="Z3779" s="15">
        <v>3975</v>
      </c>
      <c r="AA3779" s="15">
        <v>1.93</v>
      </c>
      <c r="AB3779" s="15">
        <v>48.1</v>
      </c>
    </row>
    <row r="3780" spans="1:28" ht="15" customHeight="1" x14ac:dyDescent="0.3">
      <c r="A3780" s="15" t="s">
        <v>3908</v>
      </c>
      <c r="B3780" s="15" t="s">
        <v>118</v>
      </c>
      <c r="C3780" s="15" t="s">
        <v>119</v>
      </c>
      <c r="D3780" s="15" t="s">
        <v>111</v>
      </c>
      <c r="E3780" s="15" t="s">
        <v>120</v>
      </c>
      <c r="F3780" s="15">
        <v>4.91</v>
      </c>
      <c r="G3780" s="15">
        <v>245.3</v>
      </c>
      <c r="H3780" s="15">
        <v>29.8</v>
      </c>
      <c r="I3780" s="15">
        <v>64.8</v>
      </c>
      <c r="J3780" s="15">
        <v>8.1</v>
      </c>
      <c r="K3780" s="15">
        <v>5.2</v>
      </c>
      <c r="L3780" s="15">
        <v>8</v>
      </c>
      <c r="M3780" s="15">
        <v>124.8</v>
      </c>
      <c r="N3780" s="15">
        <v>64.599999999999994</v>
      </c>
      <c r="O3780" s="15">
        <v>136.30000000000001</v>
      </c>
      <c r="P3780" s="15" t="s">
        <v>116</v>
      </c>
      <c r="Q3780" s="15">
        <v>136.9</v>
      </c>
      <c r="R3780" s="15">
        <v>6.3</v>
      </c>
      <c r="S3780" s="15">
        <v>0.75</v>
      </c>
      <c r="T3780" s="15">
        <v>0.3</v>
      </c>
      <c r="U3780" s="15">
        <v>1.47</v>
      </c>
      <c r="V3780" s="15">
        <v>67737</v>
      </c>
      <c r="W3780" s="15">
        <v>289176</v>
      </c>
      <c r="X3780" s="15">
        <v>99573</v>
      </c>
      <c r="Y3780" s="15">
        <v>-189603</v>
      </c>
      <c r="Z3780" s="15">
        <v>1030</v>
      </c>
      <c r="AA3780" s="15">
        <v>1.427</v>
      </c>
      <c r="AB3780" s="15">
        <v>29.2</v>
      </c>
    </row>
    <row r="3781" spans="1:28" ht="15" customHeight="1" x14ac:dyDescent="0.3">
      <c r="A3781" s="15" t="s">
        <v>3909</v>
      </c>
      <c r="B3781" s="15" t="s">
        <v>126</v>
      </c>
      <c r="C3781" s="15" t="s">
        <v>110</v>
      </c>
      <c r="D3781" s="15" t="s">
        <v>115</v>
      </c>
      <c r="E3781" s="15" t="s">
        <v>120</v>
      </c>
      <c r="F3781" s="15">
        <v>5.66</v>
      </c>
      <c r="G3781" s="15">
        <v>257.5</v>
      </c>
      <c r="H3781" s="15">
        <v>34.799999999999997</v>
      </c>
      <c r="I3781" s="15">
        <v>54.1</v>
      </c>
      <c r="J3781" s="15">
        <v>7.5</v>
      </c>
      <c r="K3781" s="15">
        <v>6.07</v>
      </c>
      <c r="L3781" s="15">
        <v>18.399999999999999</v>
      </c>
      <c r="M3781" s="15">
        <v>146.1</v>
      </c>
      <c r="N3781" s="15">
        <v>39.299999999999997</v>
      </c>
      <c r="O3781" s="15">
        <v>72.599999999999994</v>
      </c>
      <c r="P3781" s="15" t="s">
        <v>127</v>
      </c>
      <c r="Q3781" s="15">
        <v>198.5</v>
      </c>
      <c r="R3781" s="15">
        <v>7.42</v>
      </c>
      <c r="S3781" s="15">
        <v>0.94</v>
      </c>
      <c r="T3781" s="15">
        <v>1.45</v>
      </c>
      <c r="U3781" s="15">
        <v>8.2100000000000009</v>
      </c>
      <c r="V3781" s="15">
        <v>19744</v>
      </c>
      <c r="W3781" s="15">
        <v>302258</v>
      </c>
      <c r="X3781" s="15">
        <v>162098</v>
      </c>
      <c r="Y3781" s="15">
        <v>-140160</v>
      </c>
      <c r="Z3781" s="15">
        <v>8538</v>
      </c>
      <c r="AA3781" s="15">
        <v>0.96199999999999997</v>
      </c>
      <c r="AB3781" s="15">
        <v>36</v>
      </c>
    </row>
    <row r="3782" spans="1:28" ht="15" customHeight="1" x14ac:dyDescent="0.3">
      <c r="A3782" s="15" t="s">
        <v>3910</v>
      </c>
      <c r="B3782" s="15" t="s">
        <v>118</v>
      </c>
      <c r="C3782" s="15" t="s">
        <v>170</v>
      </c>
      <c r="D3782" s="15" t="s">
        <v>177</v>
      </c>
      <c r="E3782" s="15" t="s">
        <v>101</v>
      </c>
      <c r="F3782" s="15">
        <v>13.08</v>
      </c>
      <c r="G3782" s="15">
        <v>1065.2</v>
      </c>
      <c r="H3782" s="15">
        <v>25.4</v>
      </c>
      <c r="I3782" s="15">
        <v>68</v>
      </c>
      <c r="J3782" s="15">
        <v>6</v>
      </c>
      <c r="K3782" s="15">
        <v>6.41</v>
      </c>
      <c r="L3782" s="15">
        <v>41</v>
      </c>
      <c r="M3782" s="15">
        <v>126.7</v>
      </c>
      <c r="N3782" s="15">
        <v>46.6</v>
      </c>
      <c r="O3782" s="15">
        <v>103.3</v>
      </c>
      <c r="P3782" s="15" t="s">
        <v>107</v>
      </c>
      <c r="Q3782" s="15">
        <v>106.4</v>
      </c>
      <c r="R3782" s="15">
        <v>6.11</v>
      </c>
      <c r="S3782" s="15">
        <v>0.77</v>
      </c>
      <c r="T3782" s="15">
        <v>56.17</v>
      </c>
      <c r="U3782" s="15">
        <v>734.7</v>
      </c>
      <c r="V3782" s="15">
        <v>3621</v>
      </c>
      <c r="W3782" s="15">
        <v>904097</v>
      </c>
      <c r="X3782" s="15">
        <v>2660349</v>
      </c>
      <c r="Y3782" s="15">
        <v>1756252</v>
      </c>
      <c r="Z3782" s="15">
        <v>33109</v>
      </c>
      <c r="AA3782" s="15">
        <v>22.19</v>
      </c>
      <c r="AB3782" s="15">
        <v>62.7</v>
      </c>
    </row>
    <row r="3783" spans="1:28" ht="15" customHeight="1" x14ac:dyDescent="0.3">
      <c r="A3783" s="15" t="s">
        <v>3911</v>
      </c>
      <c r="B3783" s="15" t="s">
        <v>137</v>
      </c>
      <c r="C3783" s="15" t="s">
        <v>105</v>
      </c>
      <c r="D3783" s="15" t="s">
        <v>100</v>
      </c>
      <c r="E3783" s="15" t="s">
        <v>101</v>
      </c>
      <c r="F3783" s="15">
        <v>2.77</v>
      </c>
      <c r="G3783" s="15">
        <v>997.6</v>
      </c>
      <c r="H3783" s="15">
        <v>35.700000000000003</v>
      </c>
      <c r="I3783" s="15">
        <v>77.8</v>
      </c>
      <c r="J3783" s="15">
        <v>8.9</v>
      </c>
      <c r="K3783" s="15">
        <v>8.4</v>
      </c>
      <c r="L3783" s="15">
        <v>34.4</v>
      </c>
      <c r="M3783" s="15">
        <v>159.69999999999999</v>
      </c>
      <c r="N3783" s="15">
        <v>52.7</v>
      </c>
      <c r="O3783" s="15">
        <v>110.3</v>
      </c>
      <c r="P3783" s="15" t="s">
        <v>116</v>
      </c>
      <c r="Q3783" s="15">
        <v>184.2</v>
      </c>
      <c r="R3783" s="15">
        <v>3.27</v>
      </c>
      <c r="S3783" s="15">
        <v>0.75</v>
      </c>
      <c r="T3783" s="15">
        <v>0.3</v>
      </c>
      <c r="U3783" s="15">
        <v>0.83</v>
      </c>
      <c r="V3783" s="15">
        <v>20345</v>
      </c>
      <c r="W3783" s="15">
        <v>148449</v>
      </c>
      <c r="X3783" s="15">
        <v>16886</v>
      </c>
      <c r="Y3783" s="15">
        <v>-131563</v>
      </c>
      <c r="Z3783" s="15">
        <v>914</v>
      </c>
      <c r="AA3783" s="15">
        <v>0.90800000000000003</v>
      </c>
      <c r="AB3783" s="15">
        <v>65.8</v>
      </c>
    </row>
    <row r="3784" spans="1:28" ht="15" customHeight="1" x14ac:dyDescent="0.3">
      <c r="A3784" s="15" t="s">
        <v>3912</v>
      </c>
      <c r="B3784" s="15" t="s">
        <v>109</v>
      </c>
      <c r="C3784" s="15" t="s">
        <v>152</v>
      </c>
      <c r="D3784" s="15" t="s">
        <v>111</v>
      </c>
      <c r="E3784" s="15" t="s">
        <v>112</v>
      </c>
      <c r="F3784" s="15">
        <v>11.82</v>
      </c>
      <c r="G3784" s="15">
        <v>330</v>
      </c>
      <c r="H3784" s="15">
        <v>19.399999999999999</v>
      </c>
      <c r="I3784" s="15">
        <v>61.7</v>
      </c>
      <c r="J3784" s="15">
        <v>6</v>
      </c>
      <c r="K3784" s="15">
        <v>6.58</v>
      </c>
      <c r="L3784" s="15">
        <v>28.2</v>
      </c>
      <c r="M3784" s="15">
        <v>114.7</v>
      </c>
      <c r="N3784" s="15">
        <v>74.400000000000006</v>
      </c>
      <c r="O3784" s="15">
        <v>159.5</v>
      </c>
      <c r="P3784" s="15" t="s">
        <v>116</v>
      </c>
      <c r="Q3784" s="15">
        <v>175.9</v>
      </c>
      <c r="R3784" s="15">
        <v>5.21</v>
      </c>
      <c r="S3784" s="15">
        <v>0.84</v>
      </c>
      <c r="T3784" s="15">
        <v>0.7</v>
      </c>
      <c r="U3784" s="15">
        <v>8.27</v>
      </c>
      <c r="V3784" s="15">
        <v>75001</v>
      </c>
      <c r="W3784" s="15">
        <v>830353</v>
      </c>
      <c r="X3784" s="15">
        <v>620258</v>
      </c>
      <c r="Y3784" s="15">
        <v>-210095</v>
      </c>
      <c r="Z3784" s="15">
        <v>2587</v>
      </c>
      <c r="AA3784" s="15">
        <v>3.1970000000000001</v>
      </c>
      <c r="AB3784" s="15">
        <v>36.6</v>
      </c>
    </row>
    <row r="3785" spans="1:28" ht="15" customHeight="1" x14ac:dyDescent="0.3">
      <c r="A3785" s="15" t="s">
        <v>3913</v>
      </c>
      <c r="B3785" s="15" t="s">
        <v>126</v>
      </c>
      <c r="C3785" s="15" t="s">
        <v>170</v>
      </c>
      <c r="D3785" s="15" t="s">
        <v>115</v>
      </c>
      <c r="E3785" s="15" t="s">
        <v>101</v>
      </c>
      <c r="F3785" s="15">
        <v>0.92</v>
      </c>
      <c r="G3785" s="15">
        <v>606.29999999999995</v>
      </c>
      <c r="H3785" s="15">
        <v>24</v>
      </c>
      <c r="I3785" s="15">
        <v>69.2</v>
      </c>
      <c r="J3785" s="15">
        <v>9.9</v>
      </c>
      <c r="K3785" s="15">
        <v>7.52</v>
      </c>
      <c r="L3785" s="15">
        <v>27.6</v>
      </c>
      <c r="M3785" s="15">
        <v>87.9</v>
      </c>
      <c r="N3785" s="15">
        <v>55.1</v>
      </c>
      <c r="O3785" s="15">
        <v>133.69999999999999</v>
      </c>
      <c r="P3785" s="15" t="s">
        <v>116</v>
      </c>
      <c r="Q3785" s="15">
        <v>140.4</v>
      </c>
      <c r="R3785" s="15">
        <v>4.6900000000000004</v>
      </c>
      <c r="S3785" s="15">
        <v>0.85</v>
      </c>
      <c r="T3785" s="15">
        <v>1.45</v>
      </c>
      <c r="U3785" s="15">
        <v>1.33</v>
      </c>
      <c r="V3785" s="15">
        <v>24351</v>
      </c>
      <c r="W3785" s="15">
        <v>61402</v>
      </c>
      <c r="X3785" s="15">
        <v>32387</v>
      </c>
      <c r="Y3785" s="15">
        <v>-29015</v>
      </c>
      <c r="Z3785" s="15">
        <v>773</v>
      </c>
      <c r="AA3785" s="15">
        <v>1.7210000000000001</v>
      </c>
      <c r="AB3785" s="15">
        <v>51.5</v>
      </c>
    </row>
    <row r="3786" spans="1:28" ht="15" customHeight="1" x14ac:dyDescent="0.3">
      <c r="A3786" s="15" t="s">
        <v>3914</v>
      </c>
      <c r="B3786" s="15" t="s">
        <v>118</v>
      </c>
      <c r="C3786" s="15" t="s">
        <v>119</v>
      </c>
      <c r="D3786" s="15" t="s">
        <v>100</v>
      </c>
      <c r="E3786" s="15" t="s">
        <v>101</v>
      </c>
      <c r="F3786" s="15">
        <v>0.76</v>
      </c>
      <c r="G3786" s="15">
        <v>160.5</v>
      </c>
      <c r="H3786" s="15">
        <v>30.9</v>
      </c>
      <c r="I3786" s="15">
        <v>82.2</v>
      </c>
      <c r="J3786" s="15">
        <v>7.3</v>
      </c>
      <c r="K3786" s="15">
        <v>6.86</v>
      </c>
      <c r="L3786" s="15">
        <v>24.6</v>
      </c>
      <c r="M3786" s="15">
        <v>46.9</v>
      </c>
      <c r="N3786" s="15">
        <v>68.3</v>
      </c>
      <c r="O3786" s="15">
        <v>82.7</v>
      </c>
      <c r="P3786" s="15" t="s">
        <v>107</v>
      </c>
      <c r="Q3786" s="15">
        <v>325.8</v>
      </c>
      <c r="R3786" s="15">
        <v>7.6</v>
      </c>
      <c r="S3786" s="15">
        <v>0.8</v>
      </c>
      <c r="T3786" s="15">
        <v>1.74</v>
      </c>
      <c r="U3786" s="15">
        <v>1.32</v>
      </c>
      <c r="V3786" s="15">
        <v>26080</v>
      </c>
      <c r="W3786" s="15">
        <v>63160</v>
      </c>
      <c r="X3786" s="15">
        <v>34426</v>
      </c>
      <c r="Y3786" s="15">
        <v>-28734</v>
      </c>
      <c r="Z3786" s="15">
        <v>464</v>
      </c>
      <c r="AA3786" s="15">
        <v>2.8450000000000002</v>
      </c>
      <c r="AB3786" s="15">
        <v>39.9</v>
      </c>
    </row>
    <row r="3787" spans="1:28" ht="15" customHeight="1" x14ac:dyDescent="0.3">
      <c r="A3787" s="15" t="s">
        <v>3915</v>
      </c>
      <c r="B3787" s="15" t="s">
        <v>98</v>
      </c>
      <c r="C3787" s="15" t="s">
        <v>114</v>
      </c>
      <c r="D3787" s="15" t="s">
        <v>100</v>
      </c>
      <c r="E3787" s="15" t="s">
        <v>101</v>
      </c>
      <c r="F3787" s="15">
        <v>2.65</v>
      </c>
      <c r="G3787" s="15">
        <v>577.6</v>
      </c>
      <c r="H3787" s="15">
        <v>29.9</v>
      </c>
      <c r="I3787" s="15">
        <v>83.9</v>
      </c>
      <c r="J3787" s="15">
        <v>7</v>
      </c>
      <c r="K3787" s="15">
        <v>6.47</v>
      </c>
      <c r="L3787" s="15">
        <v>26.7</v>
      </c>
      <c r="M3787" s="15">
        <v>158.69999999999999</v>
      </c>
      <c r="N3787" s="15">
        <v>50.5</v>
      </c>
      <c r="O3787" s="15">
        <v>129.5</v>
      </c>
      <c r="P3787" s="15" t="s">
        <v>102</v>
      </c>
      <c r="Q3787" s="15">
        <v>73</v>
      </c>
      <c r="R3787" s="15">
        <v>7.26</v>
      </c>
      <c r="S3787" s="15">
        <v>0.66</v>
      </c>
      <c r="T3787" s="15">
        <v>3.33</v>
      </c>
      <c r="U3787" s="15">
        <v>8.82</v>
      </c>
      <c r="V3787" s="15">
        <v>27069</v>
      </c>
      <c r="W3787" s="15">
        <v>152688</v>
      </c>
      <c r="X3787" s="15">
        <v>238749</v>
      </c>
      <c r="Y3787" s="15">
        <v>86061</v>
      </c>
      <c r="Z3787" s="15">
        <v>1491</v>
      </c>
      <c r="AA3787" s="15">
        <v>5.915</v>
      </c>
      <c r="AB3787" s="15">
        <v>54.9</v>
      </c>
    </row>
    <row r="3788" spans="1:28" ht="15" customHeight="1" x14ac:dyDescent="0.3">
      <c r="A3788" s="15" t="s">
        <v>3916</v>
      </c>
      <c r="B3788" s="15" t="s">
        <v>118</v>
      </c>
      <c r="C3788" s="15" t="s">
        <v>114</v>
      </c>
      <c r="D3788" s="15" t="s">
        <v>111</v>
      </c>
      <c r="E3788" s="15" t="s">
        <v>112</v>
      </c>
      <c r="F3788" s="15">
        <v>14.14</v>
      </c>
      <c r="G3788" s="15">
        <v>584.1</v>
      </c>
      <c r="H3788" s="15">
        <v>23.3</v>
      </c>
      <c r="I3788" s="15">
        <v>41.6</v>
      </c>
      <c r="J3788" s="15">
        <v>7.7</v>
      </c>
      <c r="K3788" s="15">
        <v>6.23</v>
      </c>
      <c r="L3788" s="15">
        <v>17.7</v>
      </c>
      <c r="M3788" s="15">
        <v>65.900000000000006</v>
      </c>
      <c r="N3788" s="15">
        <v>74.099999999999994</v>
      </c>
      <c r="O3788" s="15">
        <v>155.80000000000001</v>
      </c>
      <c r="P3788" s="15" t="s">
        <v>102</v>
      </c>
      <c r="Q3788" s="15">
        <v>202.4</v>
      </c>
      <c r="R3788" s="15">
        <v>4.2699999999999996</v>
      </c>
      <c r="S3788" s="15">
        <v>0.96</v>
      </c>
      <c r="T3788" s="15">
        <v>1.35</v>
      </c>
      <c r="U3788" s="15">
        <v>19.09</v>
      </c>
      <c r="V3788" s="15">
        <v>74270</v>
      </c>
      <c r="W3788" s="15">
        <v>1082822</v>
      </c>
      <c r="X3788" s="15">
        <v>1417814</v>
      </c>
      <c r="Y3788" s="15">
        <v>334992</v>
      </c>
      <c r="Z3788" s="15">
        <v>4767</v>
      </c>
      <c r="AA3788" s="15">
        <v>4.0049999999999999</v>
      </c>
      <c r="AB3788" s="15">
        <v>32.9</v>
      </c>
    </row>
    <row r="3789" spans="1:28" ht="15" customHeight="1" x14ac:dyDescent="0.3">
      <c r="A3789" s="15" t="s">
        <v>3917</v>
      </c>
      <c r="B3789" s="15" t="s">
        <v>126</v>
      </c>
      <c r="C3789" s="15" t="s">
        <v>123</v>
      </c>
      <c r="D3789" s="15" t="s">
        <v>106</v>
      </c>
      <c r="E3789" s="15" t="s">
        <v>112</v>
      </c>
      <c r="F3789" s="15">
        <v>3.51</v>
      </c>
      <c r="G3789" s="15">
        <v>297.39999999999998</v>
      </c>
      <c r="H3789" s="15">
        <v>24.5</v>
      </c>
      <c r="I3789" s="15">
        <v>60</v>
      </c>
      <c r="J3789" s="15">
        <v>7.3</v>
      </c>
      <c r="K3789" s="15">
        <v>6.21</v>
      </c>
      <c r="L3789" s="15">
        <v>20.3</v>
      </c>
      <c r="M3789" s="15">
        <v>152.1</v>
      </c>
      <c r="N3789" s="15">
        <v>57.2</v>
      </c>
      <c r="O3789" s="15">
        <v>63.9</v>
      </c>
      <c r="P3789" s="15" t="s">
        <v>127</v>
      </c>
      <c r="Q3789" s="15">
        <v>128.80000000000001</v>
      </c>
      <c r="R3789" s="15">
        <v>3.44</v>
      </c>
      <c r="S3789" s="15">
        <v>0.68</v>
      </c>
      <c r="T3789" s="15">
        <v>3.01</v>
      </c>
      <c r="U3789" s="15">
        <v>10.57</v>
      </c>
      <c r="V3789" s="15">
        <v>18684</v>
      </c>
      <c r="W3789" s="15">
        <v>264815</v>
      </c>
      <c r="X3789" s="15">
        <v>197490</v>
      </c>
      <c r="Y3789" s="15">
        <v>-67325</v>
      </c>
      <c r="Z3789" s="15">
        <v>2183</v>
      </c>
      <c r="AA3789" s="15">
        <v>4.8419999999999996</v>
      </c>
      <c r="AB3789" s="15">
        <v>48.3</v>
      </c>
    </row>
    <row r="3790" spans="1:28" ht="15" customHeight="1" x14ac:dyDescent="0.3">
      <c r="A3790" s="15" t="s">
        <v>3918</v>
      </c>
      <c r="B3790" s="15" t="s">
        <v>118</v>
      </c>
      <c r="C3790" s="15" t="s">
        <v>114</v>
      </c>
      <c r="D3790" s="15" t="s">
        <v>177</v>
      </c>
      <c r="E3790" s="15" t="s">
        <v>101</v>
      </c>
      <c r="F3790" s="15">
        <v>12.73</v>
      </c>
      <c r="G3790" s="15">
        <v>497.3</v>
      </c>
      <c r="H3790" s="15">
        <v>30.1</v>
      </c>
      <c r="I3790" s="15">
        <v>72.8</v>
      </c>
      <c r="J3790" s="15">
        <v>6.8</v>
      </c>
      <c r="K3790" s="15">
        <v>7.31</v>
      </c>
      <c r="L3790" s="15">
        <v>35</v>
      </c>
      <c r="M3790" s="15">
        <v>108.6</v>
      </c>
      <c r="N3790" s="15">
        <v>93.2</v>
      </c>
      <c r="O3790" s="15">
        <v>62.4</v>
      </c>
      <c r="P3790" s="15" t="s">
        <v>107</v>
      </c>
      <c r="Q3790" s="15">
        <v>56.1</v>
      </c>
      <c r="R3790" s="15">
        <v>4.66</v>
      </c>
      <c r="S3790" s="15">
        <v>0.93</v>
      </c>
      <c r="T3790" s="15">
        <v>44.2</v>
      </c>
      <c r="U3790" s="15">
        <v>562.66999999999996</v>
      </c>
      <c r="V3790" s="15">
        <v>3168</v>
      </c>
      <c r="W3790" s="15">
        <v>812943</v>
      </c>
      <c r="X3790" s="15">
        <v>1782539</v>
      </c>
      <c r="Y3790" s="15">
        <v>969596</v>
      </c>
      <c r="Z3790" s="15">
        <v>29546</v>
      </c>
      <c r="AA3790" s="15">
        <v>19.044</v>
      </c>
      <c r="AB3790" s="15">
        <v>62.3</v>
      </c>
    </row>
    <row r="3791" spans="1:28" ht="15" customHeight="1" x14ac:dyDescent="0.3">
      <c r="A3791" s="15" t="s">
        <v>3919</v>
      </c>
      <c r="B3791" s="15" t="s">
        <v>98</v>
      </c>
      <c r="C3791" s="15" t="s">
        <v>152</v>
      </c>
      <c r="D3791" s="15" t="s">
        <v>130</v>
      </c>
      <c r="E3791" s="15" t="s">
        <v>101</v>
      </c>
      <c r="F3791" s="15">
        <v>4.33</v>
      </c>
      <c r="G3791" s="15">
        <v>975.7</v>
      </c>
      <c r="H3791" s="15">
        <v>28.8</v>
      </c>
      <c r="I3791" s="15">
        <v>82.6</v>
      </c>
      <c r="J3791" s="15">
        <v>8.6</v>
      </c>
      <c r="K3791" s="15">
        <v>7.05</v>
      </c>
      <c r="L3791" s="15">
        <v>30.1</v>
      </c>
      <c r="M3791" s="15">
        <v>145.69999999999999</v>
      </c>
      <c r="N3791" s="15">
        <v>63.5</v>
      </c>
      <c r="O3791" s="15">
        <v>116.8</v>
      </c>
      <c r="P3791" s="15" t="s">
        <v>102</v>
      </c>
      <c r="Q3791" s="15">
        <v>245.5</v>
      </c>
      <c r="R3791" s="15">
        <v>4.29</v>
      </c>
      <c r="S3791" s="15">
        <v>0.67</v>
      </c>
      <c r="T3791" s="15">
        <v>2.04</v>
      </c>
      <c r="U3791" s="15">
        <v>8.83</v>
      </c>
      <c r="V3791" s="15">
        <v>74390</v>
      </c>
      <c r="W3791" s="15">
        <v>291775</v>
      </c>
      <c r="X3791" s="15">
        <v>656864</v>
      </c>
      <c r="Y3791" s="15">
        <v>365089</v>
      </c>
      <c r="Z3791" s="15">
        <v>2968</v>
      </c>
      <c r="AA3791" s="15">
        <v>2.9750000000000001</v>
      </c>
      <c r="AB3791" s="15">
        <v>63.9</v>
      </c>
    </row>
    <row r="3792" spans="1:28" ht="15" customHeight="1" x14ac:dyDescent="0.3">
      <c r="A3792" s="15" t="s">
        <v>3920</v>
      </c>
      <c r="B3792" s="15" t="s">
        <v>126</v>
      </c>
      <c r="C3792" s="15" t="s">
        <v>114</v>
      </c>
      <c r="D3792" s="15" t="s">
        <v>115</v>
      </c>
      <c r="E3792" s="15" t="s">
        <v>101</v>
      </c>
      <c r="F3792" s="15">
        <v>13.99</v>
      </c>
      <c r="G3792" s="15">
        <v>862</v>
      </c>
      <c r="H3792" s="15">
        <v>36.1</v>
      </c>
      <c r="I3792" s="15">
        <v>70.3</v>
      </c>
      <c r="J3792" s="15">
        <v>7.8</v>
      </c>
      <c r="K3792" s="15">
        <v>6.59</v>
      </c>
      <c r="L3792" s="15">
        <v>29.5</v>
      </c>
      <c r="M3792" s="15">
        <v>139.1</v>
      </c>
      <c r="N3792" s="15">
        <v>67.2</v>
      </c>
      <c r="O3792" s="15">
        <v>112.3</v>
      </c>
      <c r="P3792" s="15" t="s">
        <v>107</v>
      </c>
      <c r="Q3792" s="15">
        <v>210</v>
      </c>
      <c r="R3792" s="15">
        <v>3.43</v>
      </c>
      <c r="S3792" s="15">
        <v>0.67</v>
      </c>
      <c r="T3792" s="15">
        <v>2.88</v>
      </c>
      <c r="U3792" s="15">
        <v>40.29</v>
      </c>
      <c r="V3792" s="15">
        <v>22599</v>
      </c>
      <c r="W3792" s="15">
        <v>948037</v>
      </c>
      <c r="X3792" s="15">
        <v>910514</v>
      </c>
      <c r="Y3792" s="15">
        <v>-37523</v>
      </c>
      <c r="Z3792" s="15">
        <v>27502</v>
      </c>
      <c r="AA3792" s="15">
        <v>1.4650000000000001</v>
      </c>
      <c r="AB3792" s="15">
        <v>62.1</v>
      </c>
    </row>
    <row r="3793" spans="1:28" ht="15" customHeight="1" x14ac:dyDescent="0.3">
      <c r="A3793" s="15" t="s">
        <v>3921</v>
      </c>
      <c r="B3793" s="15" t="s">
        <v>146</v>
      </c>
      <c r="C3793" s="15" t="s">
        <v>105</v>
      </c>
      <c r="D3793" s="15" t="s">
        <v>111</v>
      </c>
      <c r="E3793" s="15" t="s">
        <v>112</v>
      </c>
      <c r="F3793" s="15">
        <v>4.2300000000000004</v>
      </c>
      <c r="G3793" s="15">
        <v>566.29999999999995</v>
      </c>
      <c r="H3793" s="15">
        <v>24.2</v>
      </c>
      <c r="I3793" s="15">
        <v>45.2</v>
      </c>
      <c r="J3793" s="15">
        <v>7.5</v>
      </c>
      <c r="K3793" s="15">
        <v>7.04</v>
      </c>
      <c r="L3793" s="15">
        <v>20.2</v>
      </c>
      <c r="M3793" s="15">
        <v>66.7</v>
      </c>
      <c r="N3793" s="15">
        <v>84.3</v>
      </c>
      <c r="O3793" s="15">
        <v>85.5</v>
      </c>
      <c r="P3793" s="15" t="s">
        <v>127</v>
      </c>
      <c r="Q3793" s="15">
        <v>250.3</v>
      </c>
      <c r="R3793" s="15">
        <v>5.78</v>
      </c>
      <c r="S3793" s="15">
        <v>0.88</v>
      </c>
      <c r="T3793" s="15">
        <v>1.2</v>
      </c>
      <c r="U3793" s="15">
        <v>5.08</v>
      </c>
      <c r="V3793" s="15">
        <v>63164</v>
      </c>
      <c r="W3793" s="15">
        <v>291711</v>
      </c>
      <c r="X3793" s="15">
        <v>320873</v>
      </c>
      <c r="Y3793" s="15">
        <v>29162</v>
      </c>
      <c r="Z3793" s="15">
        <v>1476</v>
      </c>
      <c r="AA3793" s="15">
        <v>3.4420000000000002</v>
      </c>
      <c r="AB3793" s="15">
        <v>47.7</v>
      </c>
    </row>
    <row r="3794" spans="1:28" ht="15" customHeight="1" x14ac:dyDescent="0.3">
      <c r="A3794" s="15" t="s">
        <v>3922</v>
      </c>
      <c r="B3794" s="15" t="s">
        <v>98</v>
      </c>
      <c r="C3794" s="15" t="s">
        <v>152</v>
      </c>
      <c r="D3794" s="15" t="s">
        <v>130</v>
      </c>
      <c r="E3794" s="15" t="s">
        <v>112</v>
      </c>
      <c r="F3794" s="15">
        <v>9.27</v>
      </c>
      <c r="G3794" s="15">
        <v>355.5</v>
      </c>
      <c r="H3794" s="15">
        <v>25.6</v>
      </c>
      <c r="I3794" s="15">
        <v>66.900000000000006</v>
      </c>
      <c r="J3794" s="15">
        <v>10</v>
      </c>
      <c r="K3794" s="15">
        <v>5.9</v>
      </c>
      <c r="L3794" s="15">
        <v>19.8</v>
      </c>
      <c r="M3794" s="15">
        <v>142</v>
      </c>
      <c r="N3794" s="15">
        <v>61.6</v>
      </c>
      <c r="O3794" s="15">
        <v>97.2</v>
      </c>
      <c r="P3794" s="15" t="s">
        <v>116</v>
      </c>
      <c r="Q3794" s="15">
        <v>193.1</v>
      </c>
      <c r="R3794" s="15">
        <v>6.66</v>
      </c>
      <c r="S3794" s="15">
        <v>0.8</v>
      </c>
      <c r="T3794" s="15">
        <v>0.62</v>
      </c>
      <c r="U3794" s="15">
        <v>5.75</v>
      </c>
      <c r="V3794" s="15">
        <v>81785</v>
      </c>
      <c r="W3794" s="15">
        <v>554437</v>
      </c>
      <c r="X3794" s="15">
        <v>470264</v>
      </c>
      <c r="Y3794" s="15">
        <v>-84173</v>
      </c>
      <c r="Z3794" s="15">
        <v>3809</v>
      </c>
      <c r="AA3794" s="15">
        <v>1.51</v>
      </c>
      <c r="AB3794" s="15">
        <v>39.5</v>
      </c>
    </row>
    <row r="3795" spans="1:28" ht="15" customHeight="1" x14ac:dyDescent="0.3">
      <c r="A3795" s="15" t="s">
        <v>3923</v>
      </c>
      <c r="B3795" s="15" t="s">
        <v>98</v>
      </c>
      <c r="C3795" s="15" t="s">
        <v>119</v>
      </c>
      <c r="D3795" s="15" t="s">
        <v>144</v>
      </c>
      <c r="E3795" s="15" t="s">
        <v>112</v>
      </c>
      <c r="F3795" s="15">
        <v>8.74</v>
      </c>
      <c r="G3795" s="15">
        <v>181.7</v>
      </c>
      <c r="H3795" s="15">
        <v>23.4</v>
      </c>
      <c r="I3795" s="15">
        <v>56.4</v>
      </c>
      <c r="J3795" s="15">
        <v>7.4</v>
      </c>
      <c r="K3795" s="15">
        <v>5.79</v>
      </c>
      <c r="L3795" s="15">
        <v>38</v>
      </c>
      <c r="M3795" s="15">
        <v>125.4</v>
      </c>
      <c r="N3795" s="15">
        <v>70.5</v>
      </c>
      <c r="O3795" s="15">
        <v>130.9</v>
      </c>
      <c r="P3795" s="15" t="s">
        <v>116</v>
      </c>
      <c r="Q3795" s="15">
        <v>269.2</v>
      </c>
      <c r="R3795" s="15">
        <v>4.24</v>
      </c>
      <c r="S3795" s="15">
        <v>0.83</v>
      </c>
      <c r="T3795" s="15">
        <v>0.5</v>
      </c>
      <c r="U3795" s="15">
        <v>4.37</v>
      </c>
      <c r="V3795" s="15">
        <v>59414</v>
      </c>
      <c r="W3795" s="15">
        <v>649057</v>
      </c>
      <c r="X3795" s="15">
        <v>259639</v>
      </c>
      <c r="Y3795" s="15">
        <v>-389418</v>
      </c>
      <c r="Z3795" s="15">
        <v>1898</v>
      </c>
      <c r="AA3795" s="15">
        <v>2.302</v>
      </c>
      <c r="AB3795" s="15">
        <v>26.8</v>
      </c>
    </row>
    <row r="3796" spans="1:28" ht="15" customHeight="1" x14ac:dyDescent="0.3">
      <c r="A3796" s="15" t="s">
        <v>3924</v>
      </c>
      <c r="B3796" s="15" t="s">
        <v>122</v>
      </c>
      <c r="C3796" s="15" t="s">
        <v>119</v>
      </c>
      <c r="D3796" s="15" t="s">
        <v>132</v>
      </c>
      <c r="E3796" s="15" t="s">
        <v>101</v>
      </c>
      <c r="F3796" s="15">
        <v>10.43</v>
      </c>
      <c r="G3796" s="15">
        <v>502.1</v>
      </c>
      <c r="H3796" s="15">
        <v>28.1</v>
      </c>
      <c r="I3796" s="15">
        <v>70.8</v>
      </c>
      <c r="J3796" s="15">
        <v>8.1999999999999993</v>
      </c>
      <c r="K3796" s="15">
        <v>7.03</v>
      </c>
      <c r="L3796" s="15">
        <v>26.3</v>
      </c>
      <c r="M3796" s="15">
        <v>70.3</v>
      </c>
      <c r="N3796" s="15">
        <v>65.099999999999994</v>
      </c>
      <c r="O3796" s="15">
        <v>92.7</v>
      </c>
      <c r="P3796" s="15" t="s">
        <v>107</v>
      </c>
      <c r="Q3796" s="15">
        <v>172.1</v>
      </c>
      <c r="R3796" s="15">
        <v>3.75</v>
      </c>
      <c r="S3796" s="15">
        <v>0.78</v>
      </c>
      <c r="T3796" s="15">
        <v>2.0699999999999998</v>
      </c>
      <c r="U3796" s="15">
        <v>21.59</v>
      </c>
      <c r="V3796" s="15">
        <v>94890</v>
      </c>
      <c r="W3796" s="15">
        <v>744205</v>
      </c>
      <c r="X3796" s="15">
        <v>2048675</v>
      </c>
      <c r="Y3796" s="15">
        <v>1304470</v>
      </c>
      <c r="Z3796" s="15">
        <v>9157</v>
      </c>
      <c r="AA3796" s="15">
        <v>2.3580000000000001</v>
      </c>
      <c r="AB3796" s="15">
        <v>48.8</v>
      </c>
    </row>
    <row r="3797" spans="1:28" ht="15" customHeight="1" x14ac:dyDescent="0.3">
      <c r="A3797" s="15" t="s">
        <v>3925</v>
      </c>
      <c r="B3797" s="15" t="s">
        <v>104</v>
      </c>
      <c r="C3797" s="15" t="s">
        <v>123</v>
      </c>
      <c r="D3797" s="15" t="s">
        <v>144</v>
      </c>
      <c r="E3797" s="15" t="s">
        <v>120</v>
      </c>
      <c r="F3797" s="15">
        <v>7.34</v>
      </c>
      <c r="G3797" s="15">
        <v>316.5</v>
      </c>
      <c r="H3797" s="15">
        <v>32.799999999999997</v>
      </c>
      <c r="I3797" s="15">
        <v>61.9</v>
      </c>
      <c r="J3797" s="15">
        <v>8.6999999999999993</v>
      </c>
      <c r="K3797" s="15">
        <v>5.28</v>
      </c>
      <c r="L3797" s="15">
        <v>10.3</v>
      </c>
      <c r="M3797" s="15">
        <v>65.8</v>
      </c>
      <c r="N3797" s="15">
        <v>61.6</v>
      </c>
      <c r="O3797" s="15">
        <v>87.3</v>
      </c>
      <c r="P3797" s="15" t="s">
        <v>102</v>
      </c>
      <c r="Q3797" s="15">
        <v>172.4</v>
      </c>
      <c r="R3797" s="15">
        <v>4.04</v>
      </c>
      <c r="S3797" s="15">
        <v>0.92</v>
      </c>
      <c r="T3797" s="15">
        <v>0.3</v>
      </c>
      <c r="U3797" s="15">
        <v>2.2000000000000002</v>
      </c>
      <c r="V3797" s="15">
        <v>58083</v>
      </c>
      <c r="W3797" s="15">
        <v>476557</v>
      </c>
      <c r="X3797" s="15">
        <v>127783</v>
      </c>
      <c r="Y3797" s="15">
        <v>-348774</v>
      </c>
      <c r="Z3797" s="15">
        <v>3214</v>
      </c>
      <c r="AA3797" s="15">
        <v>0.68500000000000005</v>
      </c>
      <c r="AB3797" s="15">
        <v>48.1</v>
      </c>
    </row>
    <row r="3798" spans="1:28" ht="15" customHeight="1" x14ac:dyDescent="0.3">
      <c r="A3798" s="15" t="s">
        <v>3926</v>
      </c>
      <c r="B3798" s="15" t="s">
        <v>122</v>
      </c>
      <c r="C3798" s="15" t="s">
        <v>110</v>
      </c>
      <c r="D3798" s="15" t="s">
        <v>100</v>
      </c>
      <c r="E3798" s="15" t="s">
        <v>101</v>
      </c>
      <c r="F3798" s="15">
        <v>13.31</v>
      </c>
      <c r="G3798" s="15">
        <v>805.5</v>
      </c>
      <c r="H3798" s="15">
        <v>28.2</v>
      </c>
      <c r="I3798" s="15">
        <v>69.900000000000006</v>
      </c>
      <c r="J3798" s="15">
        <v>6.1</v>
      </c>
      <c r="K3798" s="15">
        <v>6.66</v>
      </c>
      <c r="L3798" s="15">
        <v>20.5</v>
      </c>
      <c r="M3798" s="15">
        <v>112.1</v>
      </c>
      <c r="N3798" s="15">
        <v>59</v>
      </c>
      <c r="O3798" s="15">
        <v>52.6</v>
      </c>
      <c r="P3798" s="15" t="s">
        <v>116</v>
      </c>
      <c r="Q3798" s="15">
        <v>192.4</v>
      </c>
      <c r="R3798" s="15">
        <v>6.48</v>
      </c>
      <c r="S3798" s="15">
        <v>0.73</v>
      </c>
      <c r="T3798" s="15">
        <v>2.78</v>
      </c>
      <c r="U3798" s="15">
        <v>37</v>
      </c>
      <c r="V3798" s="15">
        <v>25946</v>
      </c>
      <c r="W3798" s="15">
        <v>885632</v>
      </c>
      <c r="X3798" s="15">
        <v>960002</v>
      </c>
      <c r="Y3798" s="15">
        <v>74370</v>
      </c>
      <c r="Z3798" s="15">
        <v>4598</v>
      </c>
      <c r="AA3798" s="15">
        <v>8.0470000000000006</v>
      </c>
      <c r="AB3798" s="15">
        <v>48.7</v>
      </c>
    </row>
    <row r="3799" spans="1:28" ht="15" customHeight="1" x14ac:dyDescent="0.3">
      <c r="A3799" s="15" t="s">
        <v>3927</v>
      </c>
      <c r="B3799" s="15" t="s">
        <v>146</v>
      </c>
      <c r="C3799" s="15" t="s">
        <v>134</v>
      </c>
      <c r="D3799" s="15" t="s">
        <v>144</v>
      </c>
      <c r="E3799" s="15" t="s">
        <v>112</v>
      </c>
      <c r="F3799" s="15">
        <v>5.0199999999999996</v>
      </c>
      <c r="G3799" s="15">
        <v>504.4</v>
      </c>
      <c r="H3799" s="15">
        <v>22.3</v>
      </c>
      <c r="I3799" s="15">
        <v>61.3</v>
      </c>
      <c r="J3799" s="15">
        <v>7.2</v>
      </c>
      <c r="K3799" s="15">
        <v>7.54</v>
      </c>
      <c r="L3799" s="15">
        <v>24.4</v>
      </c>
      <c r="M3799" s="15">
        <v>94.4</v>
      </c>
      <c r="N3799" s="15">
        <v>49.9</v>
      </c>
      <c r="O3799" s="15">
        <v>112</v>
      </c>
      <c r="P3799" s="15" t="s">
        <v>107</v>
      </c>
      <c r="Q3799" s="15">
        <v>123.5</v>
      </c>
      <c r="R3799" s="15">
        <v>4.01</v>
      </c>
      <c r="S3799" s="15">
        <v>0.76</v>
      </c>
      <c r="T3799" s="15">
        <v>0.77</v>
      </c>
      <c r="U3799" s="15">
        <v>3.87</v>
      </c>
      <c r="V3799" s="15">
        <v>60341</v>
      </c>
      <c r="W3799" s="15">
        <v>309831</v>
      </c>
      <c r="X3799" s="15">
        <v>233520</v>
      </c>
      <c r="Y3799" s="15">
        <v>-76311</v>
      </c>
      <c r="Z3799" s="15">
        <v>2799</v>
      </c>
      <c r="AA3799" s="15">
        <v>1.383</v>
      </c>
      <c r="AB3799" s="15">
        <v>50.7</v>
      </c>
    </row>
    <row r="3800" spans="1:28" ht="15" customHeight="1" x14ac:dyDescent="0.3">
      <c r="A3800" s="15" t="s">
        <v>3928</v>
      </c>
      <c r="B3800" s="15" t="s">
        <v>104</v>
      </c>
      <c r="C3800" s="15" t="s">
        <v>134</v>
      </c>
      <c r="D3800" s="15" t="s">
        <v>130</v>
      </c>
      <c r="E3800" s="15" t="s">
        <v>120</v>
      </c>
      <c r="F3800" s="15">
        <v>5.01</v>
      </c>
      <c r="G3800" s="15">
        <v>410</v>
      </c>
      <c r="H3800" s="15">
        <v>29</v>
      </c>
      <c r="I3800" s="15">
        <v>43.5</v>
      </c>
      <c r="J3800" s="15">
        <v>7.1</v>
      </c>
      <c r="K3800" s="15">
        <v>5.29</v>
      </c>
      <c r="L3800" s="15">
        <v>18.399999999999999</v>
      </c>
      <c r="M3800" s="15">
        <v>75.099999999999994</v>
      </c>
      <c r="N3800" s="15">
        <v>39.200000000000003</v>
      </c>
      <c r="O3800" s="15">
        <v>112.7</v>
      </c>
      <c r="P3800" s="15" t="s">
        <v>107</v>
      </c>
      <c r="Q3800" s="15">
        <v>211</v>
      </c>
      <c r="R3800" s="15">
        <v>5.15</v>
      </c>
      <c r="S3800" s="15">
        <v>0.68</v>
      </c>
      <c r="T3800" s="15">
        <v>0.3</v>
      </c>
      <c r="U3800" s="15">
        <v>1.5</v>
      </c>
      <c r="V3800" s="15">
        <v>71174</v>
      </c>
      <c r="W3800" s="15">
        <v>346537</v>
      </c>
      <c r="X3800" s="15">
        <v>106761</v>
      </c>
      <c r="Y3800" s="15">
        <v>-239776</v>
      </c>
      <c r="Z3800" s="15">
        <v>5008</v>
      </c>
      <c r="AA3800" s="15">
        <v>0.3</v>
      </c>
      <c r="AB3800" s="15">
        <v>35.1</v>
      </c>
    </row>
    <row r="3801" spans="1:28" ht="15" customHeight="1" x14ac:dyDescent="0.3">
      <c r="A3801" s="15" t="s">
        <v>3929</v>
      </c>
      <c r="B3801" s="15" t="s">
        <v>109</v>
      </c>
      <c r="C3801" s="15" t="s">
        <v>152</v>
      </c>
      <c r="D3801" s="15" t="s">
        <v>106</v>
      </c>
      <c r="E3801" s="15" t="s">
        <v>101</v>
      </c>
      <c r="F3801" s="15">
        <v>2.06</v>
      </c>
      <c r="G3801" s="15">
        <v>1161.2</v>
      </c>
      <c r="H3801" s="15">
        <v>28.2</v>
      </c>
      <c r="I3801" s="15">
        <v>47.8</v>
      </c>
      <c r="J3801" s="15">
        <v>7.6</v>
      </c>
      <c r="K3801" s="15">
        <v>6.75</v>
      </c>
      <c r="L3801" s="15">
        <v>31.1</v>
      </c>
      <c r="M3801" s="15">
        <v>143.80000000000001</v>
      </c>
      <c r="N3801" s="15">
        <v>66.099999999999994</v>
      </c>
      <c r="O3801" s="15">
        <v>115</v>
      </c>
      <c r="P3801" s="15" t="s">
        <v>116</v>
      </c>
      <c r="Q3801" s="15">
        <v>126.9</v>
      </c>
      <c r="R3801" s="15">
        <v>7.06</v>
      </c>
      <c r="S3801" s="15">
        <v>0.89</v>
      </c>
      <c r="T3801" s="15">
        <v>3.06</v>
      </c>
      <c r="U3801" s="15">
        <v>6.3</v>
      </c>
      <c r="V3801" s="15">
        <v>19852</v>
      </c>
      <c r="W3801" s="15">
        <v>133363</v>
      </c>
      <c r="X3801" s="15">
        <v>125068</v>
      </c>
      <c r="Y3801" s="15">
        <v>-8295</v>
      </c>
      <c r="Z3801" s="15">
        <v>686</v>
      </c>
      <c r="AA3801" s="15">
        <v>9.1839999999999993</v>
      </c>
      <c r="AB3801" s="15">
        <v>48</v>
      </c>
    </row>
    <row r="3802" spans="1:28" ht="15" customHeight="1" x14ac:dyDescent="0.3">
      <c r="A3802" s="15" t="s">
        <v>3930</v>
      </c>
      <c r="B3802" s="15" t="s">
        <v>109</v>
      </c>
      <c r="C3802" s="15" t="s">
        <v>152</v>
      </c>
      <c r="D3802" s="15" t="s">
        <v>111</v>
      </c>
      <c r="E3802" s="15" t="s">
        <v>101</v>
      </c>
      <c r="F3802" s="15">
        <v>13.39</v>
      </c>
      <c r="G3802" s="15">
        <v>787</v>
      </c>
      <c r="H3802" s="15">
        <v>32.200000000000003</v>
      </c>
      <c r="I3802" s="15">
        <v>62.5</v>
      </c>
      <c r="J3802" s="15">
        <v>8.1</v>
      </c>
      <c r="K3802" s="15">
        <v>6.04</v>
      </c>
      <c r="L3802" s="15">
        <v>29.2</v>
      </c>
      <c r="M3802" s="15">
        <v>101.5</v>
      </c>
      <c r="N3802" s="15">
        <v>69.7</v>
      </c>
      <c r="O3802" s="15">
        <v>147.4</v>
      </c>
      <c r="P3802" s="15" t="s">
        <v>127</v>
      </c>
      <c r="Q3802" s="15">
        <v>216.3</v>
      </c>
      <c r="R3802" s="15">
        <v>5</v>
      </c>
      <c r="S3802" s="15">
        <v>0.98</v>
      </c>
      <c r="T3802" s="15">
        <v>0.89</v>
      </c>
      <c r="U3802" s="15">
        <v>11.92</v>
      </c>
      <c r="V3802" s="15">
        <v>74943</v>
      </c>
      <c r="W3802" s="15">
        <v>827758</v>
      </c>
      <c r="X3802" s="15">
        <v>893321</v>
      </c>
      <c r="Y3802" s="15">
        <v>65563</v>
      </c>
      <c r="Z3802" s="15">
        <v>4398</v>
      </c>
      <c r="AA3802" s="15">
        <v>2.71</v>
      </c>
      <c r="AB3802" s="15">
        <v>66.7</v>
      </c>
    </row>
    <row r="3803" spans="1:28" ht="15" customHeight="1" x14ac:dyDescent="0.3">
      <c r="A3803" s="15" t="s">
        <v>3931</v>
      </c>
      <c r="B3803" s="15" t="s">
        <v>137</v>
      </c>
      <c r="C3803" s="15" t="s">
        <v>134</v>
      </c>
      <c r="D3803" s="15" t="s">
        <v>132</v>
      </c>
      <c r="E3803" s="15" t="s">
        <v>101</v>
      </c>
      <c r="F3803" s="15">
        <v>9.02</v>
      </c>
      <c r="G3803" s="15">
        <v>844.9</v>
      </c>
      <c r="H3803" s="15">
        <v>24.4</v>
      </c>
      <c r="I3803" s="15">
        <v>73.099999999999994</v>
      </c>
      <c r="J3803" s="15">
        <v>8.1999999999999993</v>
      </c>
      <c r="K3803" s="15">
        <v>7.02</v>
      </c>
      <c r="L3803" s="15">
        <v>29.6</v>
      </c>
      <c r="M3803" s="15">
        <v>127.4</v>
      </c>
      <c r="N3803" s="15">
        <v>56.7</v>
      </c>
      <c r="O3803" s="15">
        <v>105.9</v>
      </c>
      <c r="P3803" s="15" t="s">
        <v>127</v>
      </c>
      <c r="Q3803" s="15">
        <v>209.9</v>
      </c>
      <c r="R3803" s="15">
        <v>3.16</v>
      </c>
      <c r="S3803" s="15">
        <v>0.94</v>
      </c>
      <c r="T3803" s="15">
        <v>2.06</v>
      </c>
      <c r="U3803" s="15">
        <v>18.579999999999998</v>
      </c>
      <c r="V3803" s="15">
        <v>103645</v>
      </c>
      <c r="W3803" s="15">
        <v>626301</v>
      </c>
      <c r="X3803" s="15">
        <v>1925724</v>
      </c>
      <c r="Y3803" s="15">
        <v>1299423</v>
      </c>
      <c r="Z3803" s="15">
        <v>5412</v>
      </c>
      <c r="AA3803" s="15">
        <v>3.4329999999999998</v>
      </c>
      <c r="AB3803" s="15">
        <v>64.400000000000006</v>
      </c>
    </row>
    <row r="3804" spans="1:28" ht="15" customHeight="1" x14ac:dyDescent="0.3">
      <c r="A3804" s="15" t="s">
        <v>3932</v>
      </c>
      <c r="B3804" s="15" t="s">
        <v>122</v>
      </c>
      <c r="C3804" s="15" t="s">
        <v>152</v>
      </c>
      <c r="D3804" s="15" t="s">
        <v>111</v>
      </c>
      <c r="E3804" s="15" t="s">
        <v>101</v>
      </c>
      <c r="F3804" s="15">
        <v>5.15</v>
      </c>
      <c r="G3804" s="15">
        <v>1205.0999999999999</v>
      </c>
      <c r="H3804" s="15">
        <v>26.7</v>
      </c>
      <c r="I3804" s="15">
        <v>80.900000000000006</v>
      </c>
      <c r="J3804" s="15">
        <v>4.8</v>
      </c>
      <c r="K3804" s="15">
        <v>6.83</v>
      </c>
      <c r="L3804" s="15">
        <v>32</v>
      </c>
      <c r="M3804" s="15">
        <v>94.2</v>
      </c>
      <c r="N3804" s="15">
        <v>63.3</v>
      </c>
      <c r="O3804" s="15">
        <v>97.9</v>
      </c>
      <c r="P3804" s="15" t="s">
        <v>107</v>
      </c>
      <c r="Q3804" s="15">
        <v>184.2</v>
      </c>
      <c r="R3804" s="15">
        <v>3.32</v>
      </c>
      <c r="S3804" s="15">
        <v>0.73</v>
      </c>
      <c r="T3804" s="15">
        <v>0.96</v>
      </c>
      <c r="U3804" s="15">
        <v>4.9400000000000004</v>
      </c>
      <c r="V3804" s="15">
        <v>77998</v>
      </c>
      <c r="W3804" s="15">
        <v>301432</v>
      </c>
      <c r="X3804" s="15">
        <v>385310</v>
      </c>
      <c r="Y3804" s="15">
        <v>83878</v>
      </c>
      <c r="Z3804" s="15">
        <v>2932</v>
      </c>
      <c r="AA3804" s="15">
        <v>1.6850000000000001</v>
      </c>
      <c r="AB3804" s="15">
        <v>68.5</v>
      </c>
    </row>
    <row r="3805" spans="1:28" ht="15" customHeight="1" x14ac:dyDescent="0.3">
      <c r="A3805" s="15" t="s">
        <v>3933</v>
      </c>
      <c r="B3805" s="15" t="s">
        <v>126</v>
      </c>
      <c r="C3805" s="15" t="s">
        <v>152</v>
      </c>
      <c r="D3805" s="15" t="s">
        <v>100</v>
      </c>
      <c r="E3805" s="15" t="s">
        <v>112</v>
      </c>
      <c r="F3805" s="15">
        <v>5.56</v>
      </c>
      <c r="G3805" s="15">
        <v>601.4</v>
      </c>
      <c r="H3805" s="15">
        <v>21.2</v>
      </c>
      <c r="I3805" s="15">
        <v>59.7</v>
      </c>
      <c r="J3805" s="15">
        <v>7.7</v>
      </c>
      <c r="K3805" s="15">
        <v>6.13</v>
      </c>
      <c r="L3805" s="15">
        <v>18.5</v>
      </c>
      <c r="M3805" s="15">
        <v>170.7</v>
      </c>
      <c r="N3805" s="15">
        <v>54</v>
      </c>
      <c r="O3805" s="15">
        <v>174.4</v>
      </c>
      <c r="P3805" s="15" t="s">
        <v>127</v>
      </c>
      <c r="Q3805" s="15">
        <v>175.6</v>
      </c>
      <c r="R3805" s="15">
        <v>2.2000000000000002</v>
      </c>
      <c r="S3805" s="15">
        <v>0.76</v>
      </c>
      <c r="T3805" s="15">
        <v>2.48</v>
      </c>
      <c r="U3805" s="15">
        <v>13.79</v>
      </c>
      <c r="V3805" s="15">
        <v>28539</v>
      </c>
      <c r="W3805" s="15">
        <v>285122</v>
      </c>
      <c r="X3805" s="15">
        <v>393553</v>
      </c>
      <c r="Y3805" s="15">
        <v>108431</v>
      </c>
      <c r="Z3805" s="15">
        <v>2462</v>
      </c>
      <c r="AA3805" s="15">
        <v>5.601</v>
      </c>
      <c r="AB3805" s="15">
        <v>46.4</v>
      </c>
    </row>
    <row r="3806" spans="1:28" ht="15" customHeight="1" x14ac:dyDescent="0.3">
      <c r="A3806" s="15" t="s">
        <v>3934</v>
      </c>
      <c r="B3806" s="15" t="s">
        <v>126</v>
      </c>
      <c r="C3806" s="15" t="s">
        <v>119</v>
      </c>
      <c r="D3806" s="15" t="s">
        <v>115</v>
      </c>
      <c r="E3806" s="15" t="s">
        <v>101</v>
      </c>
      <c r="F3806" s="15">
        <v>8.42</v>
      </c>
      <c r="G3806" s="15">
        <v>634.5</v>
      </c>
      <c r="H3806" s="15">
        <v>23.9</v>
      </c>
      <c r="I3806" s="15">
        <v>72.5</v>
      </c>
      <c r="J3806" s="15">
        <v>6.3</v>
      </c>
      <c r="K3806" s="15">
        <v>6.63</v>
      </c>
      <c r="L3806" s="15">
        <v>25.4</v>
      </c>
      <c r="M3806" s="15">
        <v>105.8</v>
      </c>
      <c r="N3806" s="15">
        <v>64.3</v>
      </c>
      <c r="O3806" s="15">
        <v>91</v>
      </c>
      <c r="P3806" s="15" t="s">
        <v>127</v>
      </c>
      <c r="Q3806" s="15">
        <v>180.2</v>
      </c>
      <c r="R3806" s="15">
        <v>6.17</v>
      </c>
      <c r="S3806" s="15">
        <v>0.88</v>
      </c>
      <c r="T3806" s="15">
        <v>4.2699999999999996</v>
      </c>
      <c r="U3806" s="15">
        <v>35.950000000000003</v>
      </c>
      <c r="V3806" s="15">
        <v>23824</v>
      </c>
      <c r="W3806" s="15">
        <v>497499</v>
      </c>
      <c r="X3806" s="15">
        <v>856473</v>
      </c>
      <c r="Y3806" s="15">
        <v>358974</v>
      </c>
      <c r="Z3806" s="15">
        <v>12947</v>
      </c>
      <c r="AA3806" s="15">
        <v>2.7770000000000001</v>
      </c>
      <c r="AB3806" s="15">
        <v>38.700000000000003</v>
      </c>
    </row>
    <row r="3807" spans="1:28" ht="15" customHeight="1" x14ac:dyDescent="0.3">
      <c r="A3807" s="15" t="s">
        <v>3935</v>
      </c>
      <c r="B3807" s="15" t="s">
        <v>122</v>
      </c>
      <c r="C3807" s="15" t="s">
        <v>105</v>
      </c>
      <c r="D3807" s="15" t="s">
        <v>115</v>
      </c>
      <c r="E3807" s="15" t="s">
        <v>101</v>
      </c>
      <c r="F3807" s="15">
        <v>14.43</v>
      </c>
      <c r="G3807" s="15">
        <v>960.7</v>
      </c>
      <c r="H3807" s="15">
        <v>29.7</v>
      </c>
      <c r="I3807" s="15">
        <v>75.5</v>
      </c>
      <c r="J3807" s="15">
        <v>4.9000000000000004</v>
      </c>
      <c r="K3807" s="15">
        <v>6.66</v>
      </c>
      <c r="L3807" s="15">
        <v>34.9</v>
      </c>
      <c r="M3807" s="15">
        <v>122</v>
      </c>
      <c r="N3807" s="15">
        <v>43</v>
      </c>
      <c r="O3807" s="15">
        <v>96.2</v>
      </c>
      <c r="P3807" s="15" t="s">
        <v>127</v>
      </c>
      <c r="Q3807" s="15">
        <v>203.5</v>
      </c>
      <c r="R3807" s="15">
        <v>5.04</v>
      </c>
      <c r="S3807" s="15">
        <v>0.83</v>
      </c>
      <c r="T3807" s="15">
        <v>3.26</v>
      </c>
      <c r="U3807" s="15">
        <v>47.04</v>
      </c>
      <c r="V3807" s="15">
        <v>20680</v>
      </c>
      <c r="W3807" s="15">
        <v>951694</v>
      </c>
      <c r="X3807" s="15">
        <v>972787</v>
      </c>
      <c r="Y3807" s="15">
        <v>21093</v>
      </c>
      <c r="Z3807" s="15">
        <v>23369</v>
      </c>
      <c r="AA3807" s="15">
        <v>2.0129999999999999</v>
      </c>
      <c r="AB3807" s="15">
        <v>69.099999999999994</v>
      </c>
    </row>
    <row r="3808" spans="1:28" ht="15" customHeight="1" x14ac:dyDescent="0.3">
      <c r="A3808" s="15" t="s">
        <v>3936</v>
      </c>
      <c r="B3808" s="15" t="s">
        <v>104</v>
      </c>
      <c r="C3808" s="15" t="s">
        <v>129</v>
      </c>
      <c r="D3808" s="15" t="s">
        <v>130</v>
      </c>
      <c r="E3808" s="15" t="s">
        <v>101</v>
      </c>
      <c r="F3808" s="15">
        <v>0.88</v>
      </c>
      <c r="G3808" s="15">
        <v>463.7</v>
      </c>
      <c r="H3808" s="15">
        <v>28.6</v>
      </c>
      <c r="I3808" s="15">
        <v>68</v>
      </c>
      <c r="J3808" s="15">
        <v>7.2</v>
      </c>
      <c r="K3808" s="15">
        <v>7.09</v>
      </c>
      <c r="L3808" s="15">
        <v>20.6</v>
      </c>
      <c r="M3808" s="15">
        <v>40</v>
      </c>
      <c r="N3808" s="15">
        <v>73</v>
      </c>
      <c r="O3808" s="15">
        <v>122.3</v>
      </c>
      <c r="P3808" s="15" t="s">
        <v>107</v>
      </c>
      <c r="Q3808" s="15">
        <v>234.2</v>
      </c>
      <c r="R3808" s="15">
        <v>6.59</v>
      </c>
      <c r="S3808" s="15">
        <v>0.89</v>
      </c>
      <c r="T3808" s="15">
        <v>1.5</v>
      </c>
      <c r="U3808" s="15">
        <v>1.32</v>
      </c>
      <c r="V3808" s="15">
        <v>72245</v>
      </c>
      <c r="W3808" s="15">
        <v>70861</v>
      </c>
      <c r="X3808" s="15">
        <v>95363</v>
      </c>
      <c r="Y3808" s="15">
        <v>24502</v>
      </c>
      <c r="Z3808" s="15">
        <v>722</v>
      </c>
      <c r="AA3808" s="15">
        <v>1.8280000000000001</v>
      </c>
      <c r="AB3808" s="15">
        <v>34.799999999999997</v>
      </c>
    </row>
    <row r="3809" spans="1:28" ht="15" customHeight="1" x14ac:dyDescent="0.3">
      <c r="A3809" s="15" t="s">
        <v>3937</v>
      </c>
      <c r="B3809" s="15" t="s">
        <v>126</v>
      </c>
      <c r="C3809" s="15" t="s">
        <v>110</v>
      </c>
      <c r="D3809" s="15" t="s">
        <v>144</v>
      </c>
      <c r="E3809" s="15" t="s">
        <v>101</v>
      </c>
      <c r="F3809" s="15">
        <v>0.92</v>
      </c>
      <c r="G3809" s="15">
        <v>720.8</v>
      </c>
      <c r="H3809" s="15">
        <v>24.9</v>
      </c>
      <c r="I3809" s="15">
        <v>61</v>
      </c>
      <c r="J3809" s="15">
        <v>7.5</v>
      </c>
      <c r="K3809" s="15">
        <v>6.66</v>
      </c>
      <c r="L3809" s="15">
        <v>39.200000000000003</v>
      </c>
      <c r="M3809" s="15">
        <v>132</v>
      </c>
      <c r="N3809" s="15">
        <v>64.599999999999994</v>
      </c>
      <c r="O3809" s="15">
        <v>125.7</v>
      </c>
      <c r="P3809" s="15" t="s">
        <v>116</v>
      </c>
      <c r="Q3809" s="15">
        <v>156.9</v>
      </c>
      <c r="R3809" s="15">
        <v>3.83</v>
      </c>
      <c r="S3809" s="15">
        <v>0.92</v>
      </c>
      <c r="T3809" s="15">
        <v>2.17</v>
      </c>
      <c r="U3809" s="15">
        <v>2</v>
      </c>
      <c r="V3809" s="15">
        <v>58725</v>
      </c>
      <c r="W3809" s="15">
        <v>57027</v>
      </c>
      <c r="X3809" s="15">
        <v>117450</v>
      </c>
      <c r="Y3809" s="15">
        <v>60423</v>
      </c>
      <c r="Z3809" s="15">
        <v>240</v>
      </c>
      <c r="AA3809" s="15">
        <v>8.3330000000000002</v>
      </c>
      <c r="AB3809" s="15">
        <v>49.5</v>
      </c>
    </row>
    <row r="3810" spans="1:28" ht="15" customHeight="1" x14ac:dyDescent="0.3">
      <c r="A3810" s="15" t="s">
        <v>3938</v>
      </c>
      <c r="B3810" s="15" t="s">
        <v>118</v>
      </c>
      <c r="C3810" s="15" t="s">
        <v>134</v>
      </c>
      <c r="D3810" s="15" t="s">
        <v>115</v>
      </c>
      <c r="E3810" s="15" t="s">
        <v>112</v>
      </c>
      <c r="F3810" s="15">
        <v>10.28</v>
      </c>
      <c r="G3810" s="15">
        <v>586.4</v>
      </c>
      <c r="H3810" s="15">
        <v>21.7</v>
      </c>
      <c r="I3810" s="15">
        <v>59.4</v>
      </c>
      <c r="J3810" s="15">
        <v>8.1999999999999993</v>
      </c>
      <c r="K3810" s="15">
        <v>6.17</v>
      </c>
      <c r="L3810" s="15">
        <v>21</v>
      </c>
      <c r="M3810" s="15">
        <v>121.8</v>
      </c>
      <c r="N3810" s="15">
        <v>54.1</v>
      </c>
      <c r="O3810" s="15">
        <v>104.4</v>
      </c>
      <c r="P3810" s="15" t="s">
        <v>116</v>
      </c>
      <c r="Q3810" s="15">
        <v>280.2</v>
      </c>
      <c r="R3810" s="15">
        <v>0.56000000000000005</v>
      </c>
      <c r="S3810" s="15">
        <v>0.7</v>
      </c>
      <c r="T3810" s="15">
        <v>2</v>
      </c>
      <c r="U3810" s="15">
        <v>20.56</v>
      </c>
      <c r="V3810" s="15">
        <v>21382</v>
      </c>
      <c r="W3810" s="15">
        <v>639170</v>
      </c>
      <c r="X3810" s="15">
        <v>439614</v>
      </c>
      <c r="Y3810" s="15">
        <v>-199556</v>
      </c>
      <c r="Z3810" s="15">
        <v>8547</v>
      </c>
      <c r="AA3810" s="15">
        <v>2.4060000000000001</v>
      </c>
      <c r="AB3810" s="15">
        <v>57.4</v>
      </c>
    </row>
    <row r="3811" spans="1:28" ht="15" customHeight="1" x14ac:dyDescent="0.3">
      <c r="A3811" s="15" t="s">
        <v>3939</v>
      </c>
      <c r="B3811" s="15" t="s">
        <v>137</v>
      </c>
      <c r="C3811" s="15" t="s">
        <v>134</v>
      </c>
      <c r="D3811" s="15" t="s">
        <v>106</v>
      </c>
      <c r="E3811" s="15" t="s">
        <v>112</v>
      </c>
      <c r="F3811" s="15">
        <v>8.2899999999999991</v>
      </c>
      <c r="G3811" s="15">
        <v>623.6</v>
      </c>
      <c r="H3811" s="15">
        <v>24</v>
      </c>
      <c r="I3811" s="15">
        <v>58.6</v>
      </c>
      <c r="J3811" s="15">
        <v>8</v>
      </c>
      <c r="K3811" s="15">
        <v>7.52</v>
      </c>
      <c r="L3811" s="15">
        <v>18.3</v>
      </c>
      <c r="M3811" s="15">
        <v>109.1</v>
      </c>
      <c r="N3811" s="15">
        <v>92.4</v>
      </c>
      <c r="O3811" s="15">
        <v>154.1</v>
      </c>
      <c r="P3811" s="15" t="s">
        <v>116</v>
      </c>
      <c r="Q3811" s="15">
        <v>210.7</v>
      </c>
      <c r="R3811" s="15">
        <v>2.75</v>
      </c>
      <c r="S3811" s="15">
        <v>1</v>
      </c>
      <c r="T3811" s="15">
        <v>1.87</v>
      </c>
      <c r="U3811" s="15">
        <v>15.5</v>
      </c>
      <c r="V3811" s="15">
        <v>24353</v>
      </c>
      <c r="W3811" s="15">
        <v>642274</v>
      </c>
      <c r="X3811" s="15">
        <v>377472</v>
      </c>
      <c r="Y3811" s="15">
        <v>-264802</v>
      </c>
      <c r="Z3811" s="15">
        <v>2300</v>
      </c>
      <c r="AA3811" s="15">
        <v>6.7389999999999999</v>
      </c>
      <c r="AB3811" s="15">
        <v>45.9</v>
      </c>
    </row>
    <row r="3812" spans="1:28" ht="15" customHeight="1" x14ac:dyDescent="0.3">
      <c r="A3812" s="15" t="s">
        <v>3940</v>
      </c>
      <c r="B3812" s="15" t="s">
        <v>109</v>
      </c>
      <c r="C3812" s="15" t="s">
        <v>114</v>
      </c>
      <c r="D3812" s="15" t="s">
        <v>111</v>
      </c>
      <c r="E3812" s="15" t="s">
        <v>112</v>
      </c>
      <c r="F3812" s="15">
        <v>3.98</v>
      </c>
      <c r="G3812" s="15">
        <v>711</v>
      </c>
      <c r="H3812" s="15">
        <v>24.9</v>
      </c>
      <c r="I3812" s="15">
        <v>58.5</v>
      </c>
      <c r="J3812" s="15">
        <v>8.9</v>
      </c>
      <c r="K3812" s="15">
        <v>6.62</v>
      </c>
      <c r="L3812" s="15">
        <v>17.100000000000001</v>
      </c>
      <c r="M3812" s="15">
        <v>102.9</v>
      </c>
      <c r="N3812" s="15">
        <v>53.7</v>
      </c>
      <c r="O3812" s="15">
        <v>74.8</v>
      </c>
      <c r="P3812" s="15" t="s">
        <v>102</v>
      </c>
      <c r="Q3812" s="15">
        <v>173.7</v>
      </c>
      <c r="R3812" s="15">
        <v>5.13</v>
      </c>
      <c r="S3812" s="15">
        <v>0.72</v>
      </c>
      <c r="T3812" s="15">
        <v>2.0299999999999998</v>
      </c>
      <c r="U3812" s="15">
        <v>8.08</v>
      </c>
      <c r="V3812" s="15">
        <v>70776</v>
      </c>
      <c r="W3812" s="15">
        <v>285986</v>
      </c>
      <c r="X3812" s="15">
        <v>571870</v>
      </c>
      <c r="Y3812" s="15">
        <v>285884</v>
      </c>
      <c r="Z3812" s="15">
        <v>1230</v>
      </c>
      <c r="AA3812" s="15">
        <v>6.569</v>
      </c>
      <c r="AB3812" s="15">
        <v>41.7</v>
      </c>
    </row>
    <row r="3813" spans="1:28" ht="15" customHeight="1" x14ac:dyDescent="0.3">
      <c r="A3813" s="15" t="s">
        <v>3941</v>
      </c>
      <c r="B3813" s="15" t="s">
        <v>118</v>
      </c>
      <c r="C3813" s="15" t="s">
        <v>114</v>
      </c>
      <c r="D3813" s="15" t="s">
        <v>115</v>
      </c>
      <c r="E3813" s="15" t="s">
        <v>101</v>
      </c>
      <c r="F3813" s="15">
        <v>12.54</v>
      </c>
      <c r="G3813" s="15">
        <v>1081.8</v>
      </c>
      <c r="H3813" s="15">
        <v>29.8</v>
      </c>
      <c r="I3813" s="15">
        <v>73</v>
      </c>
      <c r="J3813" s="15">
        <v>7.4</v>
      </c>
      <c r="K3813" s="15">
        <v>7.35</v>
      </c>
      <c r="L3813" s="15">
        <v>38</v>
      </c>
      <c r="M3813" s="15">
        <v>149</v>
      </c>
      <c r="N3813" s="15">
        <v>97.3</v>
      </c>
      <c r="O3813" s="15">
        <v>91.3</v>
      </c>
      <c r="P3813" s="15" t="s">
        <v>102</v>
      </c>
      <c r="Q3813" s="15">
        <v>67.7</v>
      </c>
      <c r="R3813" s="15">
        <v>5.61</v>
      </c>
      <c r="S3813" s="15">
        <v>1</v>
      </c>
      <c r="T3813" s="15">
        <v>2.61</v>
      </c>
      <c r="U3813" s="15">
        <v>32.729999999999997</v>
      </c>
      <c r="V3813" s="15">
        <v>20798</v>
      </c>
      <c r="W3813" s="15">
        <v>632927</v>
      </c>
      <c r="X3813" s="15">
        <v>680719</v>
      </c>
      <c r="Y3813" s="15">
        <v>47792</v>
      </c>
      <c r="Z3813" s="15">
        <v>15864</v>
      </c>
      <c r="AA3813" s="15">
        <v>2.0630000000000002</v>
      </c>
      <c r="AB3813" s="15">
        <v>55.1</v>
      </c>
    </row>
    <row r="3814" spans="1:28" ht="15" customHeight="1" x14ac:dyDescent="0.3">
      <c r="A3814" s="15" t="s">
        <v>3942</v>
      </c>
      <c r="B3814" s="15" t="s">
        <v>118</v>
      </c>
      <c r="C3814" s="15" t="s">
        <v>119</v>
      </c>
      <c r="D3814" s="15" t="s">
        <v>115</v>
      </c>
      <c r="E3814" s="15" t="s">
        <v>112</v>
      </c>
      <c r="F3814" s="15">
        <v>9.56</v>
      </c>
      <c r="G3814" s="15">
        <v>456</v>
      </c>
      <c r="H3814" s="15">
        <v>24.4</v>
      </c>
      <c r="I3814" s="15">
        <v>68</v>
      </c>
      <c r="J3814" s="15">
        <v>10.199999999999999</v>
      </c>
      <c r="K3814" s="15">
        <v>5.97</v>
      </c>
      <c r="L3814" s="15">
        <v>22</v>
      </c>
      <c r="M3814" s="15">
        <v>78.099999999999994</v>
      </c>
      <c r="N3814" s="15">
        <v>73.5</v>
      </c>
      <c r="O3814" s="15">
        <v>74.2</v>
      </c>
      <c r="P3814" s="15" t="s">
        <v>107</v>
      </c>
      <c r="Q3814" s="15">
        <v>257.60000000000002</v>
      </c>
      <c r="R3814" s="15">
        <v>5.51</v>
      </c>
      <c r="S3814" s="15">
        <v>0.82</v>
      </c>
      <c r="T3814" s="15">
        <v>1.53</v>
      </c>
      <c r="U3814" s="15">
        <v>14.63</v>
      </c>
      <c r="V3814" s="15">
        <v>17948</v>
      </c>
      <c r="W3814" s="15">
        <v>636229</v>
      </c>
      <c r="X3814" s="15">
        <v>262579</v>
      </c>
      <c r="Y3814" s="15">
        <v>-373650</v>
      </c>
      <c r="Z3814" s="15">
        <v>17869</v>
      </c>
      <c r="AA3814" s="15">
        <v>0.81899999999999995</v>
      </c>
      <c r="AB3814" s="15">
        <v>42.4</v>
      </c>
    </row>
    <row r="3815" spans="1:28" ht="15" customHeight="1" x14ac:dyDescent="0.3">
      <c r="A3815" s="15" t="s">
        <v>3943</v>
      </c>
      <c r="B3815" s="15" t="s">
        <v>126</v>
      </c>
      <c r="C3815" s="15" t="s">
        <v>110</v>
      </c>
      <c r="D3815" s="15" t="s">
        <v>100</v>
      </c>
      <c r="E3815" s="15" t="s">
        <v>101</v>
      </c>
      <c r="F3815" s="15">
        <v>12.68</v>
      </c>
      <c r="G3815" s="15">
        <v>824.8</v>
      </c>
      <c r="H3815" s="15">
        <v>29.6</v>
      </c>
      <c r="I3815" s="15">
        <v>80.2</v>
      </c>
      <c r="J3815" s="15">
        <v>7.3</v>
      </c>
      <c r="K3815" s="15">
        <v>6.77</v>
      </c>
      <c r="L3815" s="15">
        <v>31.8</v>
      </c>
      <c r="M3815" s="15">
        <v>150.19999999999999</v>
      </c>
      <c r="N3815" s="15">
        <v>56.7</v>
      </c>
      <c r="O3815" s="15">
        <v>142.80000000000001</v>
      </c>
      <c r="P3815" s="15" t="s">
        <v>127</v>
      </c>
      <c r="Q3815" s="15">
        <v>125.6</v>
      </c>
      <c r="R3815" s="15">
        <v>6.4</v>
      </c>
      <c r="S3815" s="15">
        <v>0.82</v>
      </c>
      <c r="T3815" s="15">
        <v>3.13</v>
      </c>
      <c r="U3815" s="15">
        <v>39.69</v>
      </c>
      <c r="V3815" s="15">
        <v>20730</v>
      </c>
      <c r="W3815" s="15">
        <v>847567</v>
      </c>
      <c r="X3815" s="15">
        <v>822774</v>
      </c>
      <c r="Y3815" s="15">
        <v>-24793</v>
      </c>
      <c r="Z3815" s="15">
        <v>6800</v>
      </c>
      <c r="AA3815" s="15">
        <v>5.8369999999999997</v>
      </c>
      <c r="AB3815" s="15">
        <v>55.3</v>
      </c>
    </row>
    <row r="3816" spans="1:28" ht="15" customHeight="1" x14ac:dyDescent="0.3">
      <c r="A3816" s="15" t="s">
        <v>3944</v>
      </c>
      <c r="B3816" s="15" t="s">
        <v>104</v>
      </c>
      <c r="C3816" s="15" t="s">
        <v>99</v>
      </c>
      <c r="D3816" s="15" t="s">
        <v>106</v>
      </c>
      <c r="E3816" s="15" t="s">
        <v>112</v>
      </c>
      <c r="F3816" s="15">
        <v>12.29</v>
      </c>
      <c r="G3816" s="15">
        <v>427.3</v>
      </c>
      <c r="H3816" s="15">
        <v>24.8</v>
      </c>
      <c r="I3816" s="15">
        <v>71</v>
      </c>
      <c r="J3816" s="15">
        <v>9</v>
      </c>
      <c r="K3816" s="15">
        <v>6.86</v>
      </c>
      <c r="L3816" s="15">
        <v>23.9</v>
      </c>
      <c r="M3816" s="15">
        <v>141.69999999999999</v>
      </c>
      <c r="N3816" s="15">
        <v>81.400000000000006</v>
      </c>
      <c r="O3816" s="15">
        <v>144.30000000000001</v>
      </c>
      <c r="P3816" s="15" t="s">
        <v>102</v>
      </c>
      <c r="Q3816" s="15">
        <v>240.9</v>
      </c>
      <c r="R3816" s="15">
        <v>9.19</v>
      </c>
      <c r="S3816" s="15">
        <v>0.99</v>
      </c>
      <c r="T3816" s="15">
        <v>4.3</v>
      </c>
      <c r="U3816" s="15">
        <v>52.85</v>
      </c>
      <c r="V3816" s="15">
        <v>24072</v>
      </c>
      <c r="W3816" s="15">
        <v>1063777</v>
      </c>
      <c r="X3816" s="15">
        <v>1272205</v>
      </c>
      <c r="Y3816" s="15">
        <v>208428</v>
      </c>
      <c r="Z3816" s="15">
        <v>5976</v>
      </c>
      <c r="AA3816" s="15">
        <v>8.8439999999999994</v>
      </c>
      <c r="AB3816" s="15">
        <v>33</v>
      </c>
    </row>
    <row r="3817" spans="1:28" ht="15" customHeight="1" x14ac:dyDescent="0.3">
      <c r="A3817" s="15" t="s">
        <v>3945</v>
      </c>
      <c r="B3817" s="15" t="s">
        <v>122</v>
      </c>
      <c r="C3817" s="15" t="s">
        <v>119</v>
      </c>
      <c r="D3817" s="15" t="s">
        <v>144</v>
      </c>
      <c r="E3817" s="15" t="s">
        <v>112</v>
      </c>
      <c r="F3817" s="15">
        <v>14.46</v>
      </c>
      <c r="G3817" s="15">
        <v>101.3</v>
      </c>
      <c r="H3817" s="15">
        <v>22.4</v>
      </c>
      <c r="I3817" s="15">
        <v>57.6</v>
      </c>
      <c r="J3817" s="15">
        <v>7.3</v>
      </c>
      <c r="K3817" s="15">
        <v>7.55</v>
      </c>
      <c r="L3817" s="15">
        <v>23</v>
      </c>
      <c r="M3817" s="15">
        <v>144.4</v>
      </c>
      <c r="N3817" s="15">
        <v>79.400000000000006</v>
      </c>
      <c r="O3817" s="15">
        <v>95.2</v>
      </c>
      <c r="P3817" s="15" t="s">
        <v>102</v>
      </c>
      <c r="Q3817" s="15">
        <v>178.9</v>
      </c>
      <c r="R3817" s="15">
        <v>3.76</v>
      </c>
      <c r="S3817" s="15">
        <v>0.98</v>
      </c>
      <c r="T3817" s="15">
        <v>0.65</v>
      </c>
      <c r="U3817" s="15">
        <v>9.4</v>
      </c>
      <c r="V3817" s="15">
        <v>54292</v>
      </c>
      <c r="W3817" s="15">
        <v>1121592</v>
      </c>
      <c r="X3817" s="15">
        <v>510345</v>
      </c>
      <c r="Y3817" s="15">
        <v>-611247</v>
      </c>
      <c r="Z3817" s="15">
        <v>5344</v>
      </c>
      <c r="AA3817" s="15">
        <v>1.7589999999999999</v>
      </c>
      <c r="AB3817" s="15">
        <v>30.3</v>
      </c>
    </row>
    <row r="3818" spans="1:28" ht="15" customHeight="1" x14ac:dyDescent="0.3">
      <c r="A3818" s="15" t="s">
        <v>3946</v>
      </c>
      <c r="B3818" s="15" t="s">
        <v>104</v>
      </c>
      <c r="C3818" s="15" t="s">
        <v>152</v>
      </c>
      <c r="D3818" s="15" t="s">
        <v>115</v>
      </c>
      <c r="E3818" s="15" t="s">
        <v>101</v>
      </c>
      <c r="F3818" s="15">
        <v>10.33</v>
      </c>
      <c r="G3818" s="15">
        <v>683.6</v>
      </c>
      <c r="H3818" s="15">
        <v>29.9</v>
      </c>
      <c r="I3818" s="15">
        <v>63.9</v>
      </c>
      <c r="J3818" s="15">
        <v>5.7</v>
      </c>
      <c r="K3818" s="15">
        <v>6.29</v>
      </c>
      <c r="L3818" s="15">
        <v>31.5</v>
      </c>
      <c r="M3818" s="15">
        <v>119.3</v>
      </c>
      <c r="N3818" s="15">
        <v>70.8</v>
      </c>
      <c r="O3818" s="15">
        <v>77.599999999999994</v>
      </c>
      <c r="P3818" s="15" t="s">
        <v>116</v>
      </c>
      <c r="Q3818" s="15">
        <v>176.7</v>
      </c>
      <c r="R3818" s="15">
        <v>5.4</v>
      </c>
      <c r="S3818" s="15">
        <v>0.93</v>
      </c>
      <c r="T3818" s="15">
        <v>3.13</v>
      </c>
      <c r="U3818" s="15">
        <v>32.33</v>
      </c>
      <c r="V3818" s="15">
        <v>22816</v>
      </c>
      <c r="W3818" s="15">
        <v>706021</v>
      </c>
      <c r="X3818" s="15">
        <v>737641</v>
      </c>
      <c r="Y3818" s="15">
        <v>31620</v>
      </c>
      <c r="Z3818" s="15">
        <v>10131</v>
      </c>
      <c r="AA3818" s="15">
        <v>3.1909999999999998</v>
      </c>
      <c r="AB3818" s="15">
        <v>46.5</v>
      </c>
    </row>
    <row r="3819" spans="1:28" ht="15" customHeight="1" x14ac:dyDescent="0.3">
      <c r="A3819" s="15" t="s">
        <v>3947</v>
      </c>
      <c r="B3819" s="15" t="s">
        <v>118</v>
      </c>
      <c r="C3819" s="15" t="s">
        <v>110</v>
      </c>
      <c r="D3819" s="15" t="s">
        <v>100</v>
      </c>
      <c r="E3819" s="15" t="s">
        <v>120</v>
      </c>
      <c r="F3819" s="15">
        <v>5</v>
      </c>
      <c r="G3819" s="15">
        <v>80</v>
      </c>
      <c r="H3819" s="15">
        <v>31.6</v>
      </c>
      <c r="I3819" s="15">
        <v>43.9</v>
      </c>
      <c r="J3819" s="15">
        <v>7.9</v>
      </c>
      <c r="K3819" s="15">
        <v>6.63</v>
      </c>
      <c r="L3819" s="15">
        <v>12.5</v>
      </c>
      <c r="M3819" s="15">
        <v>143.9</v>
      </c>
      <c r="N3819" s="15">
        <v>69.099999999999994</v>
      </c>
      <c r="O3819" s="15">
        <v>119</v>
      </c>
      <c r="P3819" s="15" t="s">
        <v>127</v>
      </c>
      <c r="Q3819" s="15">
        <v>139</v>
      </c>
      <c r="R3819" s="15">
        <v>6.15</v>
      </c>
      <c r="S3819" s="15">
        <v>0.65</v>
      </c>
      <c r="T3819" s="15">
        <v>2.6</v>
      </c>
      <c r="U3819" s="15">
        <v>13</v>
      </c>
      <c r="V3819" s="15">
        <v>25504</v>
      </c>
      <c r="W3819" s="15">
        <v>309480</v>
      </c>
      <c r="X3819" s="15">
        <v>331552</v>
      </c>
      <c r="Y3819" s="15">
        <v>22072</v>
      </c>
      <c r="Z3819" s="15">
        <v>2370</v>
      </c>
      <c r="AA3819" s="15">
        <v>5.4850000000000003</v>
      </c>
      <c r="AB3819" s="15">
        <v>28.7</v>
      </c>
    </row>
    <row r="3820" spans="1:28" ht="15" customHeight="1" x14ac:dyDescent="0.3">
      <c r="A3820" s="15" t="s">
        <v>3948</v>
      </c>
      <c r="B3820" s="15" t="s">
        <v>98</v>
      </c>
      <c r="C3820" s="15" t="s">
        <v>129</v>
      </c>
      <c r="D3820" s="15" t="s">
        <v>115</v>
      </c>
      <c r="E3820" s="15" t="s">
        <v>112</v>
      </c>
      <c r="F3820" s="15">
        <v>3.39</v>
      </c>
      <c r="G3820" s="15">
        <v>536.70000000000005</v>
      </c>
      <c r="H3820" s="15">
        <v>22.8</v>
      </c>
      <c r="I3820" s="15">
        <v>51.9</v>
      </c>
      <c r="J3820" s="15">
        <v>6</v>
      </c>
      <c r="K3820" s="15">
        <v>6.34</v>
      </c>
      <c r="L3820" s="15">
        <v>26</v>
      </c>
      <c r="M3820" s="15">
        <v>123.5</v>
      </c>
      <c r="N3820" s="15">
        <v>67.3</v>
      </c>
      <c r="O3820" s="15">
        <v>121.1</v>
      </c>
      <c r="P3820" s="15" t="s">
        <v>107</v>
      </c>
      <c r="Q3820" s="15">
        <v>104.2</v>
      </c>
      <c r="R3820" s="15">
        <v>6.42</v>
      </c>
      <c r="S3820" s="15">
        <v>0.65</v>
      </c>
      <c r="T3820" s="15">
        <v>2.83</v>
      </c>
      <c r="U3820" s="15">
        <v>9.59</v>
      </c>
      <c r="V3820" s="15">
        <v>21532</v>
      </c>
      <c r="W3820" s="15">
        <v>238047</v>
      </c>
      <c r="X3820" s="15">
        <v>206492</v>
      </c>
      <c r="Y3820" s="15">
        <v>-31555</v>
      </c>
      <c r="Z3820" s="15">
        <v>6260</v>
      </c>
      <c r="AA3820" s="15">
        <v>1.532</v>
      </c>
      <c r="AB3820" s="15">
        <v>38.299999999999997</v>
      </c>
    </row>
    <row r="3821" spans="1:28" ht="15" customHeight="1" x14ac:dyDescent="0.3">
      <c r="A3821" s="15" t="s">
        <v>3949</v>
      </c>
      <c r="B3821" s="15" t="s">
        <v>146</v>
      </c>
      <c r="C3821" s="15" t="s">
        <v>170</v>
      </c>
      <c r="D3821" s="15" t="s">
        <v>111</v>
      </c>
      <c r="E3821" s="15" t="s">
        <v>112</v>
      </c>
      <c r="F3821" s="15">
        <v>0.85</v>
      </c>
      <c r="G3821" s="15">
        <v>567.29999999999995</v>
      </c>
      <c r="H3821" s="15">
        <v>23.6</v>
      </c>
      <c r="I3821" s="15">
        <v>59.1</v>
      </c>
      <c r="J3821" s="15">
        <v>7.4</v>
      </c>
      <c r="K3821" s="15">
        <v>8.01</v>
      </c>
      <c r="L3821" s="15">
        <v>27.8</v>
      </c>
      <c r="M3821" s="15">
        <v>98.3</v>
      </c>
      <c r="N3821" s="15">
        <v>45.3</v>
      </c>
      <c r="O3821" s="15">
        <v>136.30000000000001</v>
      </c>
      <c r="P3821" s="15" t="s">
        <v>116</v>
      </c>
      <c r="Q3821" s="15">
        <v>253.1</v>
      </c>
      <c r="R3821" s="15">
        <v>2.91</v>
      </c>
      <c r="S3821" s="15">
        <v>0.92</v>
      </c>
      <c r="T3821" s="15">
        <v>0.3</v>
      </c>
      <c r="U3821" s="15">
        <v>0.26</v>
      </c>
      <c r="V3821" s="15">
        <v>68282</v>
      </c>
      <c r="W3821" s="15">
        <v>56595</v>
      </c>
      <c r="X3821" s="15">
        <v>17753</v>
      </c>
      <c r="Y3821" s="15">
        <v>-38842</v>
      </c>
      <c r="Z3821" s="15">
        <v>174</v>
      </c>
      <c r="AA3821" s="15">
        <v>1.494</v>
      </c>
      <c r="AB3821" s="15">
        <v>55.5</v>
      </c>
    </row>
    <row r="3822" spans="1:28" ht="15" customHeight="1" x14ac:dyDescent="0.3">
      <c r="A3822" s="15" t="s">
        <v>3950</v>
      </c>
      <c r="B3822" s="15" t="s">
        <v>109</v>
      </c>
      <c r="C3822" s="15" t="s">
        <v>119</v>
      </c>
      <c r="D3822" s="15" t="s">
        <v>115</v>
      </c>
      <c r="E3822" s="15" t="s">
        <v>120</v>
      </c>
      <c r="F3822" s="15">
        <v>2.44</v>
      </c>
      <c r="G3822" s="15">
        <v>516.6</v>
      </c>
      <c r="H3822" s="15">
        <v>34.200000000000003</v>
      </c>
      <c r="I3822" s="15">
        <v>48.1</v>
      </c>
      <c r="J3822" s="15">
        <v>11</v>
      </c>
      <c r="K3822" s="15">
        <v>6.48</v>
      </c>
      <c r="L3822" s="15">
        <v>22.9</v>
      </c>
      <c r="M3822" s="15">
        <v>125.7</v>
      </c>
      <c r="N3822" s="15">
        <v>70.7</v>
      </c>
      <c r="O3822" s="15">
        <v>146.1</v>
      </c>
      <c r="P3822" s="15" t="s">
        <v>127</v>
      </c>
      <c r="Q3822" s="15">
        <v>149.4</v>
      </c>
      <c r="R3822" s="15">
        <v>4.96</v>
      </c>
      <c r="S3822" s="15">
        <v>0.85</v>
      </c>
      <c r="T3822" s="15">
        <v>3.2</v>
      </c>
      <c r="U3822" s="15">
        <v>7.81</v>
      </c>
      <c r="V3822" s="15">
        <v>18921</v>
      </c>
      <c r="W3822" s="15">
        <v>155073</v>
      </c>
      <c r="X3822" s="15">
        <v>147773</v>
      </c>
      <c r="Y3822" s="15">
        <v>-7300</v>
      </c>
      <c r="Z3822" s="15">
        <v>3680</v>
      </c>
      <c r="AA3822" s="15">
        <v>2.1219999999999999</v>
      </c>
      <c r="AB3822" s="15">
        <v>40.6</v>
      </c>
    </row>
    <row r="3823" spans="1:28" ht="15" customHeight="1" x14ac:dyDescent="0.3">
      <c r="A3823" s="15" t="s">
        <v>3951</v>
      </c>
      <c r="B3823" s="15" t="s">
        <v>122</v>
      </c>
      <c r="C3823" s="15" t="s">
        <v>123</v>
      </c>
      <c r="D3823" s="15" t="s">
        <v>115</v>
      </c>
      <c r="E3823" s="15" t="s">
        <v>101</v>
      </c>
      <c r="F3823" s="15">
        <v>0.74</v>
      </c>
      <c r="G3823" s="15">
        <v>733.2</v>
      </c>
      <c r="H3823" s="15">
        <v>31.5</v>
      </c>
      <c r="I3823" s="15">
        <v>78.900000000000006</v>
      </c>
      <c r="J3823" s="15">
        <v>7.4</v>
      </c>
      <c r="K3823" s="15">
        <v>5.92</v>
      </c>
      <c r="L3823" s="15">
        <v>28.1</v>
      </c>
      <c r="M3823" s="15">
        <v>128.19999999999999</v>
      </c>
      <c r="N3823" s="15">
        <v>49.2</v>
      </c>
      <c r="O3823" s="15">
        <v>126.2</v>
      </c>
      <c r="P3823" s="15" t="s">
        <v>127</v>
      </c>
      <c r="Q3823" s="15">
        <v>169.7</v>
      </c>
      <c r="R3823" s="15">
        <v>9.52</v>
      </c>
      <c r="S3823" s="15">
        <v>0.87</v>
      </c>
      <c r="T3823" s="15">
        <v>2.2200000000000002</v>
      </c>
      <c r="U3823" s="15">
        <v>1.64</v>
      </c>
      <c r="V3823" s="15">
        <v>20295</v>
      </c>
      <c r="W3823" s="15">
        <v>47895</v>
      </c>
      <c r="X3823" s="15">
        <v>33284</v>
      </c>
      <c r="Y3823" s="15">
        <v>-14611</v>
      </c>
      <c r="Z3823" s="15">
        <v>1278</v>
      </c>
      <c r="AA3823" s="15">
        <v>1.2829999999999999</v>
      </c>
      <c r="AB3823" s="15">
        <v>43</v>
      </c>
    </row>
    <row r="3824" spans="1:28" ht="15" customHeight="1" x14ac:dyDescent="0.3">
      <c r="A3824" s="15" t="s">
        <v>3952</v>
      </c>
      <c r="B3824" s="15" t="s">
        <v>146</v>
      </c>
      <c r="C3824" s="15" t="s">
        <v>129</v>
      </c>
      <c r="D3824" s="15" t="s">
        <v>130</v>
      </c>
      <c r="E3824" s="15" t="s">
        <v>101</v>
      </c>
      <c r="F3824" s="15">
        <v>12.37</v>
      </c>
      <c r="G3824" s="15">
        <v>535.6</v>
      </c>
      <c r="H3824" s="15">
        <v>29.6</v>
      </c>
      <c r="I3824" s="15">
        <v>68.8</v>
      </c>
      <c r="J3824" s="15">
        <v>7.7</v>
      </c>
      <c r="K3824" s="15">
        <v>6.46</v>
      </c>
      <c r="L3824" s="15">
        <v>39.299999999999997</v>
      </c>
      <c r="M3824" s="15">
        <v>106.1</v>
      </c>
      <c r="N3824" s="15">
        <v>66.8</v>
      </c>
      <c r="O3824" s="15">
        <v>78.599999999999994</v>
      </c>
      <c r="P3824" s="15" t="s">
        <v>107</v>
      </c>
      <c r="Q3824" s="15">
        <v>196.5</v>
      </c>
      <c r="R3824" s="15">
        <v>6.75</v>
      </c>
      <c r="S3824" s="15">
        <v>0.85</v>
      </c>
      <c r="T3824" s="15">
        <v>1.5</v>
      </c>
      <c r="U3824" s="15">
        <v>18.559999999999999</v>
      </c>
      <c r="V3824" s="15">
        <v>65711</v>
      </c>
      <c r="W3824" s="15">
        <v>663991</v>
      </c>
      <c r="X3824" s="15">
        <v>1219596</v>
      </c>
      <c r="Y3824" s="15">
        <v>555605</v>
      </c>
      <c r="Z3824" s="15">
        <v>11138</v>
      </c>
      <c r="AA3824" s="15">
        <v>1.6659999999999999</v>
      </c>
      <c r="AB3824" s="15">
        <v>48.6</v>
      </c>
    </row>
    <row r="3825" spans="1:28" ht="15" customHeight="1" x14ac:dyDescent="0.3">
      <c r="A3825" s="15" t="s">
        <v>3953</v>
      </c>
      <c r="B3825" s="15" t="s">
        <v>104</v>
      </c>
      <c r="C3825" s="15" t="s">
        <v>119</v>
      </c>
      <c r="D3825" s="15" t="s">
        <v>111</v>
      </c>
      <c r="E3825" s="15" t="s">
        <v>101</v>
      </c>
      <c r="F3825" s="15">
        <v>3.77</v>
      </c>
      <c r="G3825" s="15">
        <v>608.4</v>
      </c>
      <c r="H3825" s="15">
        <v>27.5</v>
      </c>
      <c r="I3825" s="15">
        <v>70.400000000000006</v>
      </c>
      <c r="J3825" s="15">
        <v>5.5</v>
      </c>
      <c r="K3825" s="15">
        <v>5.97</v>
      </c>
      <c r="L3825" s="15">
        <v>38.799999999999997</v>
      </c>
      <c r="M3825" s="15">
        <v>96.3</v>
      </c>
      <c r="N3825" s="15">
        <v>79.599999999999994</v>
      </c>
      <c r="O3825" s="15">
        <v>125.2</v>
      </c>
      <c r="P3825" s="15" t="s">
        <v>107</v>
      </c>
      <c r="Q3825" s="15">
        <v>107.5</v>
      </c>
      <c r="R3825" s="15">
        <v>6.09</v>
      </c>
      <c r="S3825" s="15">
        <v>0.94</v>
      </c>
      <c r="T3825" s="15">
        <v>0.91</v>
      </c>
      <c r="U3825" s="15">
        <v>3.43</v>
      </c>
      <c r="V3825" s="15">
        <v>72247</v>
      </c>
      <c r="W3825" s="15">
        <v>243907</v>
      </c>
      <c r="X3825" s="15">
        <v>247807</v>
      </c>
      <c r="Y3825" s="15">
        <v>3900</v>
      </c>
      <c r="Z3825" s="15">
        <v>1715</v>
      </c>
      <c r="AA3825" s="15">
        <v>2</v>
      </c>
      <c r="AB3825" s="15">
        <v>51.3</v>
      </c>
    </row>
    <row r="3826" spans="1:28" ht="15" customHeight="1" x14ac:dyDescent="0.3">
      <c r="A3826" s="15" t="s">
        <v>3954</v>
      </c>
      <c r="B3826" s="15" t="s">
        <v>122</v>
      </c>
      <c r="C3826" s="15" t="s">
        <v>99</v>
      </c>
      <c r="D3826" s="15" t="s">
        <v>100</v>
      </c>
      <c r="E3826" s="15" t="s">
        <v>101</v>
      </c>
      <c r="F3826" s="15">
        <v>6.36</v>
      </c>
      <c r="G3826" s="15">
        <v>855.4</v>
      </c>
      <c r="H3826" s="15">
        <v>29.6</v>
      </c>
      <c r="I3826" s="15">
        <v>72.2</v>
      </c>
      <c r="J3826" s="15">
        <v>6.5</v>
      </c>
      <c r="K3826" s="15">
        <v>6.81</v>
      </c>
      <c r="L3826" s="15">
        <v>31.3</v>
      </c>
      <c r="M3826" s="15">
        <v>178</v>
      </c>
      <c r="N3826" s="15">
        <v>66</v>
      </c>
      <c r="O3826" s="15">
        <v>83.2</v>
      </c>
      <c r="P3826" s="15" t="s">
        <v>107</v>
      </c>
      <c r="Q3826" s="15">
        <v>168.9</v>
      </c>
      <c r="R3826" s="15">
        <v>1.77</v>
      </c>
      <c r="S3826" s="15">
        <v>0.83</v>
      </c>
      <c r="T3826" s="15">
        <v>3.26</v>
      </c>
      <c r="U3826" s="15">
        <v>20.73</v>
      </c>
      <c r="V3826" s="15">
        <v>22118</v>
      </c>
      <c r="W3826" s="15">
        <v>466032</v>
      </c>
      <c r="X3826" s="15">
        <v>458506</v>
      </c>
      <c r="Y3826" s="15">
        <v>-7526</v>
      </c>
      <c r="Z3826" s="15">
        <v>4933</v>
      </c>
      <c r="AA3826" s="15">
        <v>4.202</v>
      </c>
      <c r="AB3826" s="15">
        <v>58.1</v>
      </c>
    </row>
    <row r="3827" spans="1:28" ht="15" customHeight="1" x14ac:dyDescent="0.3">
      <c r="A3827" s="15" t="s">
        <v>3955</v>
      </c>
      <c r="B3827" s="15" t="s">
        <v>104</v>
      </c>
      <c r="C3827" s="15" t="s">
        <v>119</v>
      </c>
      <c r="D3827" s="15" t="s">
        <v>100</v>
      </c>
      <c r="E3827" s="15" t="s">
        <v>120</v>
      </c>
      <c r="F3827" s="15">
        <v>11.26</v>
      </c>
      <c r="G3827" s="15">
        <v>453.8</v>
      </c>
      <c r="H3827" s="15">
        <v>30.5</v>
      </c>
      <c r="I3827" s="15">
        <v>36.5</v>
      </c>
      <c r="J3827" s="15">
        <v>9.1</v>
      </c>
      <c r="K3827" s="15">
        <v>6.38</v>
      </c>
      <c r="L3827" s="15">
        <v>15.9</v>
      </c>
      <c r="M3827" s="15">
        <v>93.9</v>
      </c>
      <c r="N3827" s="15">
        <v>60</v>
      </c>
      <c r="O3827" s="15">
        <v>82.9</v>
      </c>
      <c r="P3827" s="15" t="s">
        <v>102</v>
      </c>
      <c r="Q3827" s="15">
        <v>228.9</v>
      </c>
      <c r="R3827" s="15">
        <v>4.4400000000000004</v>
      </c>
      <c r="S3827" s="15">
        <v>0.73</v>
      </c>
      <c r="T3827" s="15">
        <v>2.5499999999999998</v>
      </c>
      <c r="U3827" s="15">
        <v>28.71</v>
      </c>
      <c r="V3827" s="15">
        <v>24960</v>
      </c>
      <c r="W3827" s="15">
        <v>823988</v>
      </c>
      <c r="X3827" s="15">
        <v>716602</v>
      </c>
      <c r="Y3827" s="15">
        <v>-107386</v>
      </c>
      <c r="Z3827" s="15">
        <v>5506</v>
      </c>
      <c r="AA3827" s="15">
        <v>5.2140000000000004</v>
      </c>
      <c r="AB3827" s="15">
        <v>35.5</v>
      </c>
    </row>
    <row r="3828" spans="1:28" ht="15" customHeight="1" x14ac:dyDescent="0.3">
      <c r="A3828" s="15" t="s">
        <v>3956</v>
      </c>
      <c r="B3828" s="15" t="s">
        <v>122</v>
      </c>
      <c r="C3828" s="15" t="s">
        <v>170</v>
      </c>
      <c r="D3828" s="15" t="s">
        <v>177</v>
      </c>
      <c r="E3828" s="15" t="s">
        <v>101</v>
      </c>
      <c r="F3828" s="15">
        <v>8.41</v>
      </c>
      <c r="G3828" s="15">
        <v>716.5</v>
      </c>
      <c r="H3828" s="15">
        <v>32</v>
      </c>
      <c r="I3828" s="15">
        <v>78.099999999999994</v>
      </c>
      <c r="J3828" s="15">
        <v>8.1999999999999993</v>
      </c>
      <c r="K3828" s="15">
        <v>6.19</v>
      </c>
      <c r="L3828" s="15">
        <v>26.1</v>
      </c>
      <c r="M3828" s="15">
        <v>159.5</v>
      </c>
      <c r="N3828" s="15">
        <v>51.3</v>
      </c>
      <c r="O3828" s="15">
        <v>107.7</v>
      </c>
      <c r="P3828" s="15" t="s">
        <v>102</v>
      </c>
      <c r="Q3828" s="15">
        <v>222.5</v>
      </c>
      <c r="R3828" s="15">
        <v>5.72</v>
      </c>
      <c r="S3828" s="15">
        <v>0.78</v>
      </c>
      <c r="T3828" s="15">
        <v>59.75</v>
      </c>
      <c r="U3828" s="15">
        <v>502.5</v>
      </c>
      <c r="V3828" s="15">
        <v>3458</v>
      </c>
      <c r="W3828" s="15">
        <v>556994</v>
      </c>
      <c r="X3828" s="15">
        <v>1737645</v>
      </c>
      <c r="Y3828" s="15">
        <v>1180651</v>
      </c>
      <c r="Z3828" s="15">
        <v>12824</v>
      </c>
      <c r="AA3828" s="15">
        <v>39.183999999999997</v>
      </c>
      <c r="AB3828" s="15">
        <v>46.9</v>
      </c>
    </row>
    <row r="3829" spans="1:28" ht="15" customHeight="1" x14ac:dyDescent="0.3">
      <c r="A3829" s="15" t="s">
        <v>3957</v>
      </c>
      <c r="B3829" s="15" t="s">
        <v>146</v>
      </c>
      <c r="C3829" s="15" t="s">
        <v>105</v>
      </c>
      <c r="D3829" s="15" t="s">
        <v>130</v>
      </c>
      <c r="E3829" s="15" t="s">
        <v>101</v>
      </c>
      <c r="F3829" s="15">
        <v>2.95</v>
      </c>
      <c r="G3829" s="15">
        <v>740.6</v>
      </c>
      <c r="H3829" s="15">
        <v>28.6</v>
      </c>
      <c r="I3829" s="15">
        <v>67.5</v>
      </c>
      <c r="J3829" s="15">
        <v>6.2</v>
      </c>
      <c r="K3829" s="15">
        <v>7.66</v>
      </c>
      <c r="L3829" s="15">
        <v>27</v>
      </c>
      <c r="M3829" s="15">
        <v>171.8</v>
      </c>
      <c r="N3829" s="15">
        <v>36.5</v>
      </c>
      <c r="O3829" s="15">
        <v>115.6</v>
      </c>
      <c r="P3829" s="15" t="s">
        <v>107</v>
      </c>
      <c r="Q3829" s="15">
        <v>188.8</v>
      </c>
      <c r="R3829" s="15">
        <v>4.58</v>
      </c>
      <c r="S3829" s="15">
        <v>0.79</v>
      </c>
      <c r="T3829" s="15">
        <v>0.72</v>
      </c>
      <c r="U3829" s="15">
        <v>2.12</v>
      </c>
      <c r="V3829" s="15">
        <v>70736</v>
      </c>
      <c r="W3829" s="15">
        <v>209199</v>
      </c>
      <c r="X3829" s="15">
        <v>149960</v>
      </c>
      <c r="Y3829" s="15">
        <v>-59239</v>
      </c>
      <c r="Z3829" s="15">
        <v>2903</v>
      </c>
      <c r="AA3829" s="15">
        <v>0.73</v>
      </c>
      <c r="AB3829" s="15">
        <v>52.7</v>
      </c>
    </row>
    <row r="3830" spans="1:28" ht="15" customHeight="1" x14ac:dyDescent="0.3">
      <c r="A3830" s="15" t="s">
        <v>3958</v>
      </c>
      <c r="B3830" s="15" t="s">
        <v>122</v>
      </c>
      <c r="C3830" s="15" t="s">
        <v>170</v>
      </c>
      <c r="D3830" s="15" t="s">
        <v>106</v>
      </c>
      <c r="E3830" s="15" t="s">
        <v>112</v>
      </c>
      <c r="F3830" s="15">
        <v>10.220000000000001</v>
      </c>
      <c r="G3830" s="15">
        <v>205.1</v>
      </c>
      <c r="H3830" s="15">
        <v>22.7</v>
      </c>
      <c r="I3830" s="15">
        <v>58.1</v>
      </c>
      <c r="J3830" s="15">
        <v>9.3000000000000007</v>
      </c>
      <c r="K3830" s="15">
        <v>7.21</v>
      </c>
      <c r="L3830" s="15">
        <v>17.5</v>
      </c>
      <c r="M3830" s="15">
        <v>159.19999999999999</v>
      </c>
      <c r="N3830" s="15">
        <v>69.400000000000006</v>
      </c>
      <c r="O3830" s="15">
        <v>69.5</v>
      </c>
      <c r="P3830" s="15" t="s">
        <v>127</v>
      </c>
      <c r="Q3830" s="15">
        <v>81.3</v>
      </c>
      <c r="R3830" s="15">
        <v>4.33</v>
      </c>
      <c r="S3830" s="15">
        <v>0.71</v>
      </c>
      <c r="T3830" s="15">
        <v>2.27</v>
      </c>
      <c r="U3830" s="15">
        <v>23.2</v>
      </c>
      <c r="V3830" s="15">
        <v>20891</v>
      </c>
      <c r="W3830" s="15">
        <v>518050</v>
      </c>
      <c r="X3830" s="15">
        <v>484671</v>
      </c>
      <c r="Y3830" s="15">
        <v>-33379</v>
      </c>
      <c r="Z3830" s="15">
        <v>5657</v>
      </c>
      <c r="AA3830" s="15">
        <v>4.101</v>
      </c>
      <c r="AB3830" s="15">
        <v>31.6</v>
      </c>
    </row>
    <row r="3831" spans="1:28" ht="15" customHeight="1" x14ac:dyDescent="0.3">
      <c r="A3831" s="15" t="s">
        <v>3959</v>
      </c>
      <c r="B3831" s="15" t="s">
        <v>104</v>
      </c>
      <c r="C3831" s="15" t="s">
        <v>170</v>
      </c>
      <c r="D3831" s="15" t="s">
        <v>100</v>
      </c>
      <c r="E3831" s="15" t="s">
        <v>120</v>
      </c>
      <c r="F3831" s="15">
        <v>4.3499999999999996</v>
      </c>
      <c r="G3831" s="15">
        <v>255.1</v>
      </c>
      <c r="H3831" s="15">
        <v>34.799999999999997</v>
      </c>
      <c r="I3831" s="15">
        <v>57.9</v>
      </c>
      <c r="J3831" s="15">
        <v>8.9</v>
      </c>
      <c r="K3831" s="15">
        <v>8.3699999999999992</v>
      </c>
      <c r="L3831" s="15">
        <v>18.2</v>
      </c>
      <c r="M3831" s="15">
        <v>174.4</v>
      </c>
      <c r="N3831" s="15">
        <v>54.4</v>
      </c>
      <c r="O3831" s="15">
        <v>135</v>
      </c>
      <c r="P3831" s="15" t="s">
        <v>107</v>
      </c>
      <c r="Q3831" s="15">
        <v>93.1</v>
      </c>
      <c r="R3831" s="15">
        <v>2.38</v>
      </c>
      <c r="S3831" s="15">
        <v>0.96</v>
      </c>
      <c r="T3831" s="15">
        <v>0.3</v>
      </c>
      <c r="U3831" s="15">
        <v>1.3</v>
      </c>
      <c r="V3831" s="15">
        <v>24173</v>
      </c>
      <c r="W3831" s="15">
        <v>271988</v>
      </c>
      <c r="X3831" s="15">
        <v>31425</v>
      </c>
      <c r="Y3831" s="15">
        <v>-240563</v>
      </c>
      <c r="Z3831" s="15">
        <v>3024</v>
      </c>
      <c r="AA3831" s="15">
        <v>0.43</v>
      </c>
      <c r="AB3831" s="15">
        <v>54.8</v>
      </c>
    </row>
    <row r="3832" spans="1:28" ht="15" customHeight="1" x14ac:dyDescent="0.3">
      <c r="A3832" s="15" t="s">
        <v>3960</v>
      </c>
      <c r="B3832" s="15" t="s">
        <v>122</v>
      </c>
      <c r="C3832" s="15" t="s">
        <v>99</v>
      </c>
      <c r="D3832" s="15" t="s">
        <v>132</v>
      </c>
      <c r="E3832" s="15" t="s">
        <v>101</v>
      </c>
      <c r="F3832" s="15">
        <v>11.69</v>
      </c>
      <c r="G3832" s="15">
        <v>830.2</v>
      </c>
      <c r="H3832" s="15">
        <v>29.3</v>
      </c>
      <c r="I3832" s="15">
        <v>70.599999999999994</v>
      </c>
      <c r="J3832" s="15">
        <v>6.3</v>
      </c>
      <c r="K3832" s="15">
        <v>5.9</v>
      </c>
      <c r="L3832" s="15">
        <v>34</v>
      </c>
      <c r="M3832" s="15">
        <v>122.9</v>
      </c>
      <c r="N3832" s="15">
        <v>55.1</v>
      </c>
      <c r="O3832" s="15">
        <v>104.4</v>
      </c>
      <c r="P3832" s="15" t="s">
        <v>127</v>
      </c>
      <c r="Q3832" s="15">
        <v>257.3</v>
      </c>
      <c r="R3832" s="15">
        <v>7.44</v>
      </c>
      <c r="S3832" s="15">
        <v>0.73</v>
      </c>
      <c r="T3832" s="15">
        <v>1.23</v>
      </c>
      <c r="U3832" s="15">
        <v>14.38</v>
      </c>
      <c r="V3832" s="15">
        <v>125007</v>
      </c>
      <c r="W3832" s="15">
        <v>856203</v>
      </c>
      <c r="X3832" s="15">
        <v>1797601</v>
      </c>
      <c r="Y3832" s="15">
        <v>941398</v>
      </c>
      <c r="Z3832" s="15">
        <v>6812</v>
      </c>
      <c r="AA3832" s="15">
        <v>2.1110000000000002</v>
      </c>
      <c r="AB3832" s="15">
        <v>45.3</v>
      </c>
    </row>
    <row r="3833" spans="1:28" ht="15" customHeight="1" x14ac:dyDescent="0.3">
      <c r="A3833" s="15" t="s">
        <v>3961</v>
      </c>
      <c r="B3833" s="15" t="s">
        <v>118</v>
      </c>
      <c r="C3833" s="15" t="s">
        <v>134</v>
      </c>
      <c r="D3833" s="15" t="s">
        <v>132</v>
      </c>
      <c r="E3833" s="15" t="s">
        <v>120</v>
      </c>
      <c r="F3833" s="15">
        <v>5.35</v>
      </c>
      <c r="G3833" s="15">
        <v>327.5</v>
      </c>
      <c r="H3833" s="15">
        <v>29.1</v>
      </c>
      <c r="I3833" s="15">
        <v>55.5</v>
      </c>
      <c r="J3833" s="15">
        <v>7.9</v>
      </c>
      <c r="K3833" s="15">
        <v>6.07</v>
      </c>
      <c r="L3833" s="15">
        <v>10.3</v>
      </c>
      <c r="M3833" s="15">
        <v>144.19999999999999</v>
      </c>
      <c r="N3833" s="15">
        <v>43.8</v>
      </c>
      <c r="O3833" s="15">
        <v>98.9</v>
      </c>
      <c r="P3833" s="15" t="s">
        <v>107</v>
      </c>
      <c r="Q3833" s="15">
        <v>300.2</v>
      </c>
      <c r="R3833" s="15">
        <v>10.1</v>
      </c>
      <c r="S3833" s="15">
        <v>0.78</v>
      </c>
      <c r="T3833" s="15">
        <v>1.1399999999999999</v>
      </c>
      <c r="U3833" s="15">
        <v>6.1</v>
      </c>
      <c r="V3833" s="15">
        <v>90487</v>
      </c>
      <c r="W3833" s="15">
        <v>424338</v>
      </c>
      <c r="X3833" s="15">
        <v>551971</v>
      </c>
      <c r="Y3833" s="15">
        <v>127633</v>
      </c>
      <c r="Z3833" s="15">
        <v>4335</v>
      </c>
      <c r="AA3833" s="15">
        <v>1.407</v>
      </c>
      <c r="AB3833" s="15">
        <v>23.8</v>
      </c>
    </row>
    <row r="3834" spans="1:28" ht="15" customHeight="1" x14ac:dyDescent="0.3">
      <c r="A3834" s="15" t="s">
        <v>3962</v>
      </c>
      <c r="B3834" s="15" t="s">
        <v>126</v>
      </c>
      <c r="C3834" s="15" t="s">
        <v>129</v>
      </c>
      <c r="D3834" s="15" t="s">
        <v>100</v>
      </c>
      <c r="E3834" s="15" t="s">
        <v>120</v>
      </c>
      <c r="F3834" s="15">
        <v>4.74</v>
      </c>
      <c r="G3834" s="15">
        <v>296.7</v>
      </c>
      <c r="H3834" s="15">
        <v>30</v>
      </c>
      <c r="I3834" s="15">
        <v>45.3</v>
      </c>
      <c r="J3834" s="15">
        <v>8.8000000000000007</v>
      </c>
      <c r="K3834" s="15">
        <v>6.5</v>
      </c>
      <c r="L3834" s="15">
        <v>18.2</v>
      </c>
      <c r="M3834" s="15">
        <v>99.3</v>
      </c>
      <c r="N3834" s="15">
        <v>53.3</v>
      </c>
      <c r="O3834" s="15">
        <v>139.4</v>
      </c>
      <c r="P3834" s="15" t="s">
        <v>116</v>
      </c>
      <c r="Q3834" s="15">
        <v>241.9</v>
      </c>
      <c r="R3834" s="15">
        <v>2.5499999999999998</v>
      </c>
      <c r="S3834" s="15">
        <v>0.69</v>
      </c>
      <c r="T3834" s="15">
        <v>1.83</v>
      </c>
      <c r="U3834" s="15">
        <v>8.67</v>
      </c>
      <c r="V3834" s="15">
        <v>24726</v>
      </c>
      <c r="W3834" s="15">
        <v>366311</v>
      </c>
      <c r="X3834" s="15">
        <v>214374</v>
      </c>
      <c r="Y3834" s="15">
        <v>-151937</v>
      </c>
      <c r="Z3834" s="15">
        <v>1351</v>
      </c>
      <c r="AA3834" s="15">
        <v>6.4169999999999998</v>
      </c>
      <c r="AB3834" s="15">
        <v>54.8</v>
      </c>
    </row>
    <row r="3835" spans="1:28" ht="15" customHeight="1" x14ac:dyDescent="0.3">
      <c r="A3835" s="15" t="s">
        <v>3963</v>
      </c>
      <c r="B3835" s="15" t="s">
        <v>126</v>
      </c>
      <c r="C3835" s="15" t="s">
        <v>119</v>
      </c>
      <c r="D3835" s="15" t="s">
        <v>177</v>
      </c>
      <c r="E3835" s="15" t="s">
        <v>112</v>
      </c>
      <c r="F3835" s="15">
        <v>1.38</v>
      </c>
      <c r="G3835" s="15">
        <v>670.6</v>
      </c>
      <c r="H3835" s="15">
        <v>27.3</v>
      </c>
      <c r="I3835" s="15">
        <v>65.8</v>
      </c>
      <c r="J3835" s="15">
        <v>8.1999999999999993</v>
      </c>
      <c r="K3835" s="15">
        <v>7.19</v>
      </c>
      <c r="L3835" s="15">
        <v>32.299999999999997</v>
      </c>
      <c r="M3835" s="15">
        <v>119.9</v>
      </c>
      <c r="N3835" s="15">
        <v>68.8</v>
      </c>
      <c r="O3835" s="15">
        <v>89.9</v>
      </c>
      <c r="P3835" s="15" t="s">
        <v>127</v>
      </c>
      <c r="Q3835" s="15">
        <v>264.5</v>
      </c>
      <c r="R3835" s="15">
        <v>6.98</v>
      </c>
      <c r="S3835" s="15">
        <v>0.77</v>
      </c>
      <c r="T3835" s="15">
        <v>56.62</v>
      </c>
      <c r="U3835" s="15">
        <v>78.14</v>
      </c>
      <c r="V3835" s="15">
        <v>3370</v>
      </c>
      <c r="W3835" s="15">
        <v>112068</v>
      </c>
      <c r="X3835" s="15">
        <v>263332</v>
      </c>
      <c r="Y3835" s="15">
        <v>151264</v>
      </c>
      <c r="Z3835" s="15">
        <v>2292</v>
      </c>
      <c r="AA3835" s="15">
        <v>34.091999999999999</v>
      </c>
      <c r="AB3835" s="15">
        <v>50.3</v>
      </c>
    </row>
    <row r="3836" spans="1:28" ht="15" customHeight="1" x14ac:dyDescent="0.3">
      <c r="A3836" s="15" t="s">
        <v>3964</v>
      </c>
      <c r="B3836" s="15" t="s">
        <v>137</v>
      </c>
      <c r="C3836" s="15" t="s">
        <v>110</v>
      </c>
      <c r="D3836" s="15" t="s">
        <v>130</v>
      </c>
      <c r="E3836" s="15" t="s">
        <v>101</v>
      </c>
      <c r="F3836" s="15">
        <v>10.84</v>
      </c>
      <c r="G3836" s="15">
        <v>854.3</v>
      </c>
      <c r="H3836" s="15">
        <v>29.3</v>
      </c>
      <c r="I3836" s="15">
        <v>66.900000000000006</v>
      </c>
      <c r="J3836" s="15">
        <v>5.3</v>
      </c>
      <c r="K3836" s="15">
        <v>7.4</v>
      </c>
      <c r="L3836" s="15">
        <v>24.4</v>
      </c>
      <c r="M3836" s="15">
        <v>128.19999999999999</v>
      </c>
      <c r="N3836" s="15">
        <v>31.7</v>
      </c>
      <c r="O3836" s="15">
        <v>78.3</v>
      </c>
      <c r="P3836" s="15" t="s">
        <v>116</v>
      </c>
      <c r="Q3836" s="15">
        <v>169</v>
      </c>
      <c r="R3836" s="15">
        <v>2.99</v>
      </c>
      <c r="S3836" s="15">
        <v>0.81</v>
      </c>
      <c r="T3836" s="15">
        <v>0.98</v>
      </c>
      <c r="U3836" s="15">
        <v>10.62</v>
      </c>
      <c r="V3836" s="15">
        <v>73694</v>
      </c>
      <c r="W3836" s="15">
        <v>631851</v>
      </c>
      <c r="X3836" s="15">
        <v>782630</v>
      </c>
      <c r="Y3836" s="15">
        <v>150779</v>
      </c>
      <c r="Z3836" s="15">
        <v>5077</v>
      </c>
      <c r="AA3836" s="15">
        <v>2.0920000000000001</v>
      </c>
      <c r="AB3836" s="15">
        <v>62.8</v>
      </c>
    </row>
    <row r="3837" spans="1:28" ht="15" customHeight="1" x14ac:dyDescent="0.3">
      <c r="A3837" s="15" t="s">
        <v>3965</v>
      </c>
      <c r="B3837" s="15" t="s">
        <v>146</v>
      </c>
      <c r="C3837" s="15" t="s">
        <v>110</v>
      </c>
      <c r="D3837" s="15" t="s">
        <v>111</v>
      </c>
      <c r="E3837" s="15" t="s">
        <v>112</v>
      </c>
      <c r="F3837" s="15">
        <v>13.26</v>
      </c>
      <c r="G3837" s="15">
        <v>511.2</v>
      </c>
      <c r="H3837" s="15">
        <v>27.7</v>
      </c>
      <c r="I3837" s="15">
        <v>65.099999999999994</v>
      </c>
      <c r="J3837" s="15">
        <v>9.4</v>
      </c>
      <c r="K3837" s="15">
        <v>7.08</v>
      </c>
      <c r="L3837" s="15">
        <v>28.2</v>
      </c>
      <c r="M3837" s="15">
        <v>117.7</v>
      </c>
      <c r="N3837" s="15">
        <v>63.1</v>
      </c>
      <c r="O3837" s="15">
        <v>130.19999999999999</v>
      </c>
      <c r="P3837" s="15" t="s">
        <v>107</v>
      </c>
      <c r="Q3837" s="15">
        <v>101.3</v>
      </c>
      <c r="R3837" s="15">
        <v>3.79</v>
      </c>
      <c r="S3837" s="15">
        <v>0.85</v>
      </c>
      <c r="T3837" s="15">
        <v>0.84</v>
      </c>
      <c r="U3837" s="15">
        <v>11.14</v>
      </c>
      <c r="V3837" s="15">
        <v>71700</v>
      </c>
      <c r="W3837" s="15">
        <v>797468</v>
      </c>
      <c r="X3837" s="15">
        <v>798738</v>
      </c>
      <c r="Y3837" s="15">
        <v>1270</v>
      </c>
      <c r="Z3837" s="15">
        <v>6223</v>
      </c>
      <c r="AA3837" s="15">
        <v>1.79</v>
      </c>
      <c r="AB3837" s="15">
        <v>48.8</v>
      </c>
    </row>
    <row r="3838" spans="1:28" ht="15" customHeight="1" x14ac:dyDescent="0.3">
      <c r="A3838" s="15" t="s">
        <v>3966</v>
      </c>
      <c r="B3838" s="15" t="s">
        <v>122</v>
      </c>
      <c r="C3838" s="15" t="s">
        <v>152</v>
      </c>
      <c r="D3838" s="15" t="s">
        <v>111</v>
      </c>
      <c r="E3838" s="15" t="s">
        <v>101</v>
      </c>
      <c r="F3838" s="15">
        <v>9.57</v>
      </c>
      <c r="G3838" s="15">
        <v>936.3</v>
      </c>
      <c r="H3838" s="15">
        <v>34.299999999999997</v>
      </c>
      <c r="I3838" s="15">
        <v>81.7</v>
      </c>
      <c r="J3838" s="15">
        <v>5.6</v>
      </c>
      <c r="K3838" s="15">
        <v>6.61</v>
      </c>
      <c r="L3838" s="15">
        <v>28.2</v>
      </c>
      <c r="M3838" s="15">
        <v>93.2</v>
      </c>
      <c r="N3838" s="15">
        <v>82.8</v>
      </c>
      <c r="O3838" s="15">
        <v>73.3</v>
      </c>
      <c r="P3838" s="15" t="s">
        <v>102</v>
      </c>
      <c r="Q3838" s="15">
        <v>233.9</v>
      </c>
      <c r="R3838" s="15">
        <v>5.95</v>
      </c>
      <c r="S3838" s="15">
        <v>0.69</v>
      </c>
      <c r="T3838" s="15">
        <v>1.05</v>
      </c>
      <c r="U3838" s="15">
        <v>10.050000000000001</v>
      </c>
      <c r="V3838" s="15">
        <v>65404</v>
      </c>
      <c r="W3838" s="15">
        <v>751618</v>
      </c>
      <c r="X3838" s="15">
        <v>657310</v>
      </c>
      <c r="Y3838" s="15">
        <v>-94308</v>
      </c>
      <c r="Z3838" s="15">
        <v>3067</v>
      </c>
      <c r="AA3838" s="15">
        <v>3.2770000000000001</v>
      </c>
      <c r="AB3838" s="15">
        <v>69</v>
      </c>
    </row>
    <row r="3839" spans="1:28" ht="15" customHeight="1" x14ac:dyDescent="0.3">
      <c r="A3839" s="15" t="s">
        <v>3967</v>
      </c>
      <c r="B3839" s="15" t="s">
        <v>98</v>
      </c>
      <c r="C3839" s="15" t="s">
        <v>152</v>
      </c>
      <c r="D3839" s="15" t="s">
        <v>130</v>
      </c>
      <c r="E3839" s="15" t="s">
        <v>120</v>
      </c>
      <c r="F3839" s="15">
        <v>9.24</v>
      </c>
      <c r="G3839" s="15">
        <v>80</v>
      </c>
      <c r="H3839" s="15">
        <v>31.3</v>
      </c>
      <c r="I3839" s="15">
        <v>44.7</v>
      </c>
      <c r="J3839" s="15">
        <v>7.9</v>
      </c>
      <c r="K3839" s="15">
        <v>6.6</v>
      </c>
      <c r="L3839" s="15">
        <v>26.5</v>
      </c>
      <c r="M3839" s="15">
        <v>90</v>
      </c>
      <c r="N3839" s="15">
        <v>53.6</v>
      </c>
      <c r="O3839" s="15">
        <v>94.8</v>
      </c>
      <c r="P3839" s="15" t="s">
        <v>107</v>
      </c>
      <c r="Q3839" s="15">
        <v>208.3</v>
      </c>
      <c r="R3839" s="15">
        <v>9.08</v>
      </c>
      <c r="S3839" s="15">
        <v>0.97</v>
      </c>
      <c r="T3839" s="15">
        <v>1.08</v>
      </c>
      <c r="U3839" s="15">
        <v>9.98</v>
      </c>
      <c r="V3839" s="15">
        <v>75218</v>
      </c>
      <c r="W3839" s="15">
        <v>668363</v>
      </c>
      <c r="X3839" s="15">
        <v>750676</v>
      </c>
      <c r="Y3839" s="15">
        <v>82313</v>
      </c>
      <c r="Z3839" s="15">
        <v>9186</v>
      </c>
      <c r="AA3839" s="15">
        <v>1.0860000000000001</v>
      </c>
      <c r="AB3839" s="15">
        <v>13.8</v>
      </c>
    </row>
    <row r="3840" spans="1:28" ht="15" customHeight="1" x14ac:dyDescent="0.3">
      <c r="A3840" s="15" t="s">
        <v>3968</v>
      </c>
      <c r="B3840" s="15" t="s">
        <v>109</v>
      </c>
      <c r="C3840" s="15" t="s">
        <v>119</v>
      </c>
      <c r="D3840" s="15" t="s">
        <v>106</v>
      </c>
      <c r="E3840" s="15" t="s">
        <v>112</v>
      </c>
      <c r="F3840" s="15">
        <v>2.12</v>
      </c>
      <c r="G3840" s="15">
        <v>451.6</v>
      </c>
      <c r="H3840" s="15">
        <v>23.9</v>
      </c>
      <c r="I3840" s="15">
        <v>53</v>
      </c>
      <c r="J3840" s="15">
        <v>8.8000000000000007</v>
      </c>
      <c r="K3840" s="15">
        <v>7.11</v>
      </c>
      <c r="L3840" s="15">
        <v>25.7</v>
      </c>
      <c r="M3840" s="15">
        <v>73.7</v>
      </c>
      <c r="N3840" s="15">
        <v>73</v>
      </c>
      <c r="O3840" s="15">
        <v>97.3</v>
      </c>
      <c r="P3840" s="15" t="s">
        <v>116</v>
      </c>
      <c r="Q3840" s="15">
        <v>213.9</v>
      </c>
      <c r="R3840" s="15">
        <v>4.99</v>
      </c>
      <c r="S3840" s="15">
        <v>0.77</v>
      </c>
      <c r="T3840" s="15">
        <v>2.69</v>
      </c>
      <c r="U3840" s="15">
        <v>5.7</v>
      </c>
      <c r="V3840" s="15">
        <v>22298</v>
      </c>
      <c r="W3840" s="15">
        <v>133829</v>
      </c>
      <c r="X3840" s="15">
        <v>127099</v>
      </c>
      <c r="Y3840" s="15">
        <v>-6730</v>
      </c>
      <c r="Z3840" s="15">
        <v>698</v>
      </c>
      <c r="AA3840" s="15">
        <v>8.1660000000000004</v>
      </c>
      <c r="AB3840" s="15">
        <v>24.7</v>
      </c>
    </row>
    <row r="3841" spans="1:28" ht="15" customHeight="1" x14ac:dyDescent="0.3">
      <c r="A3841" s="15" t="s">
        <v>3969</v>
      </c>
      <c r="B3841" s="15" t="s">
        <v>109</v>
      </c>
      <c r="C3841" s="15" t="s">
        <v>119</v>
      </c>
      <c r="D3841" s="15" t="s">
        <v>115</v>
      </c>
      <c r="E3841" s="15" t="s">
        <v>120</v>
      </c>
      <c r="F3841" s="15">
        <v>7.8</v>
      </c>
      <c r="G3841" s="15">
        <v>196</v>
      </c>
      <c r="H3841" s="15">
        <v>30.5</v>
      </c>
      <c r="I3841" s="15">
        <v>45.6</v>
      </c>
      <c r="J3841" s="15">
        <v>7.1</v>
      </c>
      <c r="K3841" s="15">
        <v>7.37</v>
      </c>
      <c r="L3841" s="15">
        <v>14.2</v>
      </c>
      <c r="M3841" s="15">
        <v>114.3</v>
      </c>
      <c r="N3841" s="15">
        <v>58.9</v>
      </c>
      <c r="O3841" s="15">
        <v>48</v>
      </c>
      <c r="P3841" s="15" t="s">
        <v>127</v>
      </c>
      <c r="Q3841" s="15">
        <v>175.1</v>
      </c>
      <c r="R3841" s="15">
        <v>7.06</v>
      </c>
      <c r="S3841" s="15">
        <v>0.68</v>
      </c>
      <c r="T3841" s="15">
        <v>1.32</v>
      </c>
      <c r="U3841" s="15">
        <v>10.3</v>
      </c>
      <c r="V3841" s="15">
        <v>21986</v>
      </c>
      <c r="W3841" s="15">
        <v>563970</v>
      </c>
      <c r="X3841" s="15">
        <v>226456</v>
      </c>
      <c r="Y3841" s="15">
        <v>-337514</v>
      </c>
      <c r="Z3841" s="15">
        <v>11332</v>
      </c>
      <c r="AA3841" s="15">
        <v>0.90900000000000003</v>
      </c>
      <c r="AB3841" s="15">
        <v>24.9</v>
      </c>
    </row>
    <row r="3842" spans="1:28" ht="15" customHeight="1" x14ac:dyDescent="0.3">
      <c r="A3842" s="15" t="s">
        <v>3970</v>
      </c>
      <c r="B3842" s="15" t="s">
        <v>122</v>
      </c>
      <c r="C3842" s="15" t="s">
        <v>123</v>
      </c>
      <c r="D3842" s="15" t="s">
        <v>106</v>
      </c>
      <c r="E3842" s="15" t="s">
        <v>112</v>
      </c>
      <c r="F3842" s="15">
        <v>5.19</v>
      </c>
      <c r="G3842" s="15">
        <v>328</v>
      </c>
      <c r="H3842" s="15">
        <v>23.1</v>
      </c>
      <c r="I3842" s="15">
        <v>61.7</v>
      </c>
      <c r="J3842" s="15">
        <v>8.1999999999999993</v>
      </c>
      <c r="K3842" s="15">
        <v>7.5</v>
      </c>
      <c r="L3842" s="15">
        <v>29</v>
      </c>
      <c r="M3842" s="15">
        <v>87.1</v>
      </c>
      <c r="N3842" s="15">
        <v>44.7</v>
      </c>
      <c r="O3842" s="15">
        <v>75.2</v>
      </c>
      <c r="P3842" s="15" t="s">
        <v>116</v>
      </c>
      <c r="Q3842" s="15">
        <v>136.19999999999999</v>
      </c>
      <c r="R3842" s="15">
        <v>3.13</v>
      </c>
      <c r="S3842" s="15">
        <v>0.71</v>
      </c>
      <c r="T3842" s="15">
        <v>1.05</v>
      </c>
      <c r="U3842" s="15">
        <v>5.45</v>
      </c>
      <c r="V3842" s="15">
        <v>21173</v>
      </c>
      <c r="W3842" s="15">
        <v>309424</v>
      </c>
      <c r="X3842" s="15">
        <v>115393</v>
      </c>
      <c r="Y3842" s="15">
        <v>-194031</v>
      </c>
      <c r="Z3842" s="15">
        <v>2059</v>
      </c>
      <c r="AA3842" s="15">
        <v>2.6469999999999998</v>
      </c>
      <c r="AB3842" s="15">
        <v>51.8</v>
      </c>
    </row>
    <row r="3843" spans="1:28" ht="15" customHeight="1" x14ac:dyDescent="0.3">
      <c r="A3843" s="15" t="s">
        <v>3971</v>
      </c>
      <c r="B3843" s="15" t="s">
        <v>104</v>
      </c>
      <c r="C3843" s="15" t="s">
        <v>110</v>
      </c>
      <c r="D3843" s="15" t="s">
        <v>100</v>
      </c>
      <c r="E3843" s="15" t="s">
        <v>101</v>
      </c>
      <c r="F3843" s="15">
        <v>12.23</v>
      </c>
      <c r="G3843" s="15">
        <v>927.6</v>
      </c>
      <c r="H3843" s="15">
        <v>25.7</v>
      </c>
      <c r="I3843" s="15">
        <v>70</v>
      </c>
      <c r="J3843" s="15">
        <v>7.5</v>
      </c>
      <c r="K3843" s="15">
        <v>5.66</v>
      </c>
      <c r="L3843" s="15">
        <v>18.3</v>
      </c>
      <c r="M3843" s="15">
        <v>81.5</v>
      </c>
      <c r="N3843" s="15">
        <v>26.4</v>
      </c>
      <c r="O3843" s="15">
        <v>146.19999999999999</v>
      </c>
      <c r="P3843" s="15" t="s">
        <v>107</v>
      </c>
      <c r="Q3843" s="15">
        <v>116.9</v>
      </c>
      <c r="R3843" s="15">
        <v>5.83</v>
      </c>
      <c r="S3843" s="15">
        <v>0.73</v>
      </c>
      <c r="T3843" s="15">
        <v>0.77</v>
      </c>
      <c r="U3843" s="15">
        <v>9.42</v>
      </c>
      <c r="V3843" s="15">
        <v>27860</v>
      </c>
      <c r="W3843" s="15">
        <v>754952</v>
      </c>
      <c r="X3843" s="15">
        <v>262441</v>
      </c>
      <c r="Y3843" s="15">
        <v>-492511</v>
      </c>
      <c r="Z3843" s="15">
        <v>9605</v>
      </c>
      <c r="AA3843" s="15">
        <v>0.98099999999999998</v>
      </c>
      <c r="AB3843" s="15">
        <v>58.7</v>
      </c>
    </row>
    <row r="3844" spans="1:28" ht="15" customHeight="1" x14ac:dyDescent="0.3">
      <c r="A3844" s="15" t="s">
        <v>3972</v>
      </c>
      <c r="B3844" s="15" t="s">
        <v>126</v>
      </c>
      <c r="C3844" s="15" t="s">
        <v>123</v>
      </c>
      <c r="D3844" s="15" t="s">
        <v>115</v>
      </c>
      <c r="E3844" s="15" t="s">
        <v>112</v>
      </c>
      <c r="F3844" s="15">
        <v>11.13</v>
      </c>
      <c r="G3844" s="15">
        <v>516.29999999999995</v>
      </c>
      <c r="H3844" s="15">
        <v>25.4</v>
      </c>
      <c r="I3844" s="15">
        <v>63.2</v>
      </c>
      <c r="J3844" s="15">
        <v>5.8</v>
      </c>
      <c r="K3844" s="15">
        <v>5.93</v>
      </c>
      <c r="L3844" s="15">
        <v>23.3</v>
      </c>
      <c r="M3844" s="15">
        <v>164.7</v>
      </c>
      <c r="N3844" s="15">
        <v>57.8</v>
      </c>
      <c r="O3844" s="15">
        <v>76.099999999999994</v>
      </c>
      <c r="P3844" s="15" t="s">
        <v>102</v>
      </c>
      <c r="Q3844" s="15">
        <v>235.8</v>
      </c>
      <c r="R3844" s="15">
        <v>4.24</v>
      </c>
      <c r="S3844" s="15">
        <v>0.87</v>
      </c>
      <c r="T3844" s="15">
        <v>2.25</v>
      </c>
      <c r="U3844" s="15">
        <v>25.04</v>
      </c>
      <c r="V3844" s="15">
        <v>22248</v>
      </c>
      <c r="W3844" s="15">
        <v>699420</v>
      </c>
      <c r="X3844" s="15">
        <v>557090</v>
      </c>
      <c r="Y3844" s="15">
        <v>-142330</v>
      </c>
      <c r="Z3844" s="15">
        <v>11995</v>
      </c>
      <c r="AA3844" s="15">
        <v>2.0880000000000001</v>
      </c>
      <c r="AB3844" s="15">
        <v>46.3</v>
      </c>
    </row>
    <row r="3845" spans="1:28" ht="15" customHeight="1" x14ac:dyDescent="0.3">
      <c r="A3845" s="15" t="s">
        <v>3973</v>
      </c>
      <c r="B3845" s="15" t="s">
        <v>126</v>
      </c>
      <c r="C3845" s="15" t="s">
        <v>105</v>
      </c>
      <c r="D3845" s="15" t="s">
        <v>177</v>
      </c>
      <c r="E3845" s="15" t="s">
        <v>101</v>
      </c>
      <c r="F3845" s="15">
        <v>6.35</v>
      </c>
      <c r="G3845" s="15">
        <v>990.6</v>
      </c>
      <c r="H3845" s="15">
        <v>26.1</v>
      </c>
      <c r="I3845" s="15">
        <v>60.7</v>
      </c>
      <c r="J3845" s="15">
        <v>6.7</v>
      </c>
      <c r="K3845" s="15">
        <v>7.59</v>
      </c>
      <c r="L3845" s="15"/>
      <c r="M3845" s="15">
        <v>103.9</v>
      </c>
      <c r="N3845" s="15">
        <v>59.3</v>
      </c>
      <c r="O3845" s="15">
        <v>99.3</v>
      </c>
      <c r="P3845" s="15" t="s">
        <v>116</v>
      </c>
      <c r="Q3845" s="15">
        <v>212.6</v>
      </c>
      <c r="R3845" s="15">
        <v>4.97</v>
      </c>
      <c r="S3845" s="15">
        <v>0.66</v>
      </c>
      <c r="T3845" s="15">
        <v>23.46</v>
      </c>
      <c r="U3845" s="15">
        <v>148.97</v>
      </c>
      <c r="V3845" s="15">
        <v>3951</v>
      </c>
      <c r="W3845" s="15">
        <v>431847</v>
      </c>
      <c r="X3845" s="15">
        <v>588580</v>
      </c>
      <c r="Y3845" s="15">
        <v>156733</v>
      </c>
      <c r="Z3845" s="15">
        <v>6249</v>
      </c>
      <c r="AA3845" s="15">
        <v>23.838999999999999</v>
      </c>
      <c r="AB3845" s="15">
        <v>54.6</v>
      </c>
    </row>
    <row r="3846" spans="1:28" ht="15" customHeight="1" x14ac:dyDescent="0.3">
      <c r="A3846" s="15" t="s">
        <v>3974</v>
      </c>
      <c r="B3846" s="15" t="s">
        <v>98</v>
      </c>
      <c r="C3846" s="15" t="s">
        <v>129</v>
      </c>
      <c r="D3846" s="15" t="s">
        <v>144</v>
      </c>
      <c r="E3846" s="15" t="s">
        <v>101</v>
      </c>
      <c r="F3846" s="15">
        <v>4.57</v>
      </c>
      <c r="G3846" s="15">
        <v>788.2</v>
      </c>
      <c r="H3846" s="15">
        <v>29.8</v>
      </c>
      <c r="I3846" s="15">
        <v>95</v>
      </c>
      <c r="J3846" s="15">
        <v>5.0999999999999996</v>
      </c>
      <c r="K3846" s="15">
        <v>7.03</v>
      </c>
      <c r="L3846" s="15">
        <v>42.8</v>
      </c>
      <c r="M3846" s="15">
        <v>143.5</v>
      </c>
      <c r="N3846" s="15">
        <v>61.3</v>
      </c>
      <c r="O3846" s="15">
        <v>153</v>
      </c>
      <c r="P3846" s="15" t="s">
        <v>127</v>
      </c>
      <c r="Q3846" s="15">
        <v>370.8</v>
      </c>
      <c r="R3846" s="15">
        <v>8.1</v>
      </c>
      <c r="S3846" s="15">
        <v>0.83</v>
      </c>
      <c r="T3846" s="15">
        <v>2.2799999999999998</v>
      </c>
      <c r="U3846" s="15">
        <v>10.42</v>
      </c>
      <c r="V3846" s="15">
        <v>62794</v>
      </c>
      <c r="W3846" s="15">
        <v>341671</v>
      </c>
      <c r="X3846" s="15">
        <v>654313</v>
      </c>
      <c r="Y3846" s="15">
        <v>312642</v>
      </c>
      <c r="Z3846" s="15">
        <v>2279</v>
      </c>
      <c r="AA3846" s="15">
        <v>4.5720000000000001</v>
      </c>
      <c r="AB3846" s="15">
        <v>59.3</v>
      </c>
    </row>
    <row r="3847" spans="1:28" ht="15" customHeight="1" x14ac:dyDescent="0.3">
      <c r="A3847" s="15" t="s">
        <v>3975</v>
      </c>
      <c r="B3847" s="15" t="s">
        <v>122</v>
      </c>
      <c r="C3847" s="15" t="s">
        <v>129</v>
      </c>
      <c r="D3847" s="15" t="s">
        <v>111</v>
      </c>
      <c r="E3847" s="15" t="s">
        <v>101</v>
      </c>
      <c r="F3847" s="15">
        <v>7.87</v>
      </c>
      <c r="G3847" s="15">
        <v>343.5</v>
      </c>
      <c r="H3847" s="15">
        <v>34.1</v>
      </c>
      <c r="I3847" s="15">
        <v>83.2</v>
      </c>
      <c r="J3847" s="15">
        <v>6.5</v>
      </c>
      <c r="K3847" s="15">
        <v>6.19</v>
      </c>
      <c r="L3847" s="15">
        <v>32.9</v>
      </c>
      <c r="M3847" s="15">
        <v>108.5</v>
      </c>
      <c r="N3847" s="15">
        <v>65.3</v>
      </c>
      <c r="O3847" s="15">
        <v>147.69999999999999</v>
      </c>
      <c r="P3847" s="15" t="s">
        <v>102</v>
      </c>
      <c r="Q3847" s="15">
        <v>58.4</v>
      </c>
      <c r="R3847" s="15">
        <v>3.24</v>
      </c>
      <c r="S3847" s="15">
        <v>0.93</v>
      </c>
      <c r="T3847" s="15">
        <v>0.91</v>
      </c>
      <c r="U3847" s="15">
        <v>7.16</v>
      </c>
      <c r="V3847" s="15">
        <v>67039</v>
      </c>
      <c r="W3847" s="15">
        <v>458553</v>
      </c>
      <c r="X3847" s="15">
        <v>479999</v>
      </c>
      <c r="Y3847" s="15">
        <v>21446</v>
      </c>
      <c r="Z3847" s="15">
        <v>2509</v>
      </c>
      <c r="AA3847" s="15">
        <v>2.8540000000000001</v>
      </c>
      <c r="AB3847" s="15">
        <v>65.900000000000006</v>
      </c>
    </row>
    <row r="3848" spans="1:28" ht="15" customHeight="1" x14ac:dyDescent="0.3">
      <c r="A3848" s="15" t="s">
        <v>3976</v>
      </c>
      <c r="B3848" s="15" t="s">
        <v>109</v>
      </c>
      <c r="C3848" s="15" t="s">
        <v>134</v>
      </c>
      <c r="D3848" s="15" t="s">
        <v>106</v>
      </c>
      <c r="E3848" s="15" t="s">
        <v>112</v>
      </c>
      <c r="F3848" s="15">
        <v>3.95</v>
      </c>
      <c r="G3848" s="15">
        <v>670.5</v>
      </c>
      <c r="H3848" s="15">
        <v>18.5</v>
      </c>
      <c r="I3848" s="15">
        <v>54.2</v>
      </c>
      <c r="J3848" s="15">
        <v>7</v>
      </c>
      <c r="K3848" s="15">
        <v>6.92</v>
      </c>
      <c r="L3848" s="15">
        <v>26.9</v>
      </c>
      <c r="M3848" s="15">
        <v>78.5</v>
      </c>
      <c r="N3848" s="15">
        <v>65.8</v>
      </c>
      <c r="O3848" s="15">
        <v>56.6</v>
      </c>
      <c r="P3848" s="15" t="s">
        <v>116</v>
      </c>
      <c r="Q3848" s="15">
        <v>145</v>
      </c>
      <c r="R3848" s="15">
        <v>3.21</v>
      </c>
      <c r="S3848" s="15">
        <v>0.67</v>
      </c>
      <c r="T3848" s="15">
        <v>3.29</v>
      </c>
      <c r="U3848" s="15">
        <v>13</v>
      </c>
      <c r="V3848" s="15">
        <v>21245</v>
      </c>
      <c r="W3848" s="15">
        <v>238402</v>
      </c>
      <c r="X3848" s="15">
        <v>276185</v>
      </c>
      <c r="Y3848" s="15">
        <v>37783</v>
      </c>
      <c r="Z3848" s="15">
        <v>1063</v>
      </c>
      <c r="AA3848" s="15">
        <v>12.23</v>
      </c>
      <c r="AB3848" s="15">
        <v>51.3</v>
      </c>
    </row>
    <row r="3849" spans="1:28" ht="15" customHeight="1" x14ac:dyDescent="0.3">
      <c r="A3849" s="15" t="s">
        <v>3977</v>
      </c>
      <c r="B3849" s="15" t="s">
        <v>118</v>
      </c>
      <c r="C3849" s="15" t="s">
        <v>114</v>
      </c>
      <c r="D3849" s="15" t="s">
        <v>100</v>
      </c>
      <c r="E3849" s="15" t="s">
        <v>112</v>
      </c>
      <c r="F3849" s="15">
        <v>6.8</v>
      </c>
      <c r="G3849" s="15">
        <v>615.5</v>
      </c>
      <c r="H3849" s="15">
        <v>26.1</v>
      </c>
      <c r="I3849" s="15">
        <v>56.2</v>
      </c>
      <c r="J3849" s="15">
        <v>6.7</v>
      </c>
      <c r="K3849" s="15">
        <v>6.41</v>
      </c>
      <c r="L3849" s="15">
        <v>30.1</v>
      </c>
      <c r="M3849" s="15">
        <v>82.7</v>
      </c>
      <c r="N3849" s="15">
        <v>57.3</v>
      </c>
      <c r="O3849" s="15">
        <v>129.30000000000001</v>
      </c>
      <c r="P3849" s="15" t="s">
        <v>107</v>
      </c>
      <c r="Q3849" s="15">
        <v>191.3</v>
      </c>
      <c r="R3849" s="15">
        <v>3.66</v>
      </c>
      <c r="S3849" s="15">
        <v>0.67</v>
      </c>
      <c r="T3849" s="15">
        <v>2.69</v>
      </c>
      <c r="U3849" s="15">
        <v>18.29</v>
      </c>
      <c r="V3849" s="15">
        <v>22798</v>
      </c>
      <c r="W3849" s="15">
        <v>483199</v>
      </c>
      <c r="X3849" s="15">
        <v>416975</v>
      </c>
      <c r="Y3849" s="15">
        <v>-66224</v>
      </c>
      <c r="Z3849" s="15">
        <v>4992</v>
      </c>
      <c r="AA3849" s="15">
        <v>3.6640000000000001</v>
      </c>
      <c r="AB3849" s="15">
        <v>47.5</v>
      </c>
    </row>
    <row r="3850" spans="1:28" ht="15" customHeight="1" x14ac:dyDescent="0.3">
      <c r="A3850" s="15" t="s">
        <v>3978</v>
      </c>
      <c r="B3850" s="15" t="s">
        <v>137</v>
      </c>
      <c r="C3850" s="15" t="s">
        <v>119</v>
      </c>
      <c r="D3850" s="15" t="s">
        <v>115</v>
      </c>
      <c r="E3850" s="15" t="s">
        <v>112</v>
      </c>
      <c r="F3850" s="15">
        <v>4.22</v>
      </c>
      <c r="G3850" s="15">
        <v>534.1</v>
      </c>
      <c r="H3850" s="15">
        <v>24.2</v>
      </c>
      <c r="I3850" s="15">
        <v>58.3</v>
      </c>
      <c r="J3850" s="15">
        <v>8.3000000000000007</v>
      </c>
      <c r="K3850" s="15">
        <v>6.81</v>
      </c>
      <c r="L3850" s="15">
        <v>15.7</v>
      </c>
      <c r="M3850" s="15">
        <v>118.2</v>
      </c>
      <c r="N3850" s="15">
        <v>66</v>
      </c>
      <c r="O3850" s="15">
        <v>79</v>
      </c>
      <c r="P3850" s="15" t="s">
        <v>116</v>
      </c>
      <c r="Q3850" s="15">
        <v>152</v>
      </c>
      <c r="R3850" s="15">
        <v>1.28</v>
      </c>
      <c r="S3850" s="15">
        <v>0.66</v>
      </c>
      <c r="T3850" s="15">
        <v>4.13</v>
      </c>
      <c r="U3850" s="15">
        <v>17.43</v>
      </c>
      <c r="V3850" s="15">
        <v>23683</v>
      </c>
      <c r="W3850" s="15">
        <v>251218</v>
      </c>
      <c r="X3850" s="15">
        <v>412795</v>
      </c>
      <c r="Y3850" s="15">
        <v>161577</v>
      </c>
      <c r="Z3850" s="15">
        <v>3524</v>
      </c>
      <c r="AA3850" s="15">
        <v>4.9459999999999997</v>
      </c>
      <c r="AB3850" s="15">
        <v>52.3</v>
      </c>
    </row>
    <row r="3851" spans="1:28" ht="15" customHeight="1" x14ac:dyDescent="0.3">
      <c r="A3851" s="15" t="s">
        <v>3979</v>
      </c>
      <c r="B3851" s="15" t="s">
        <v>109</v>
      </c>
      <c r="C3851" s="15" t="s">
        <v>170</v>
      </c>
      <c r="D3851" s="15" t="s">
        <v>115</v>
      </c>
      <c r="E3851" s="15" t="s">
        <v>101</v>
      </c>
      <c r="F3851" s="15">
        <v>2.31</v>
      </c>
      <c r="G3851" s="15">
        <v>679.6</v>
      </c>
      <c r="H3851" s="15">
        <v>26.6</v>
      </c>
      <c r="I3851" s="15">
        <v>74.3</v>
      </c>
      <c r="J3851" s="15">
        <v>6.8</v>
      </c>
      <c r="K3851" s="15">
        <v>7.31</v>
      </c>
      <c r="L3851" s="15">
        <v>34.200000000000003</v>
      </c>
      <c r="M3851" s="15">
        <v>139.69999999999999</v>
      </c>
      <c r="N3851" s="15">
        <v>99.2</v>
      </c>
      <c r="O3851" s="15">
        <v>80.599999999999994</v>
      </c>
      <c r="P3851" s="15" t="s">
        <v>127</v>
      </c>
      <c r="Q3851" s="15">
        <v>109</v>
      </c>
      <c r="R3851" s="15">
        <v>4.92</v>
      </c>
      <c r="S3851" s="15">
        <v>0.82</v>
      </c>
      <c r="T3851" s="15">
        <v>3.86</v>
      </c>
      <c r="U3851" s="15">
        <v>8.92</v>
      </c>
      <c r="V3851" s="15">
        <v>22338</v>
      </c>
      <c r="W3851" s="15">
        <v>149737</v>
      </c>
      <c r="X3851" s="15">
        <v>199255</v>
      </c>
      <c r="Y3851" s="15">
        <v>49518</v>
      </c>
      <c r="Z3851" s="15">
        <v>3571</v>
      </c>
      <c r="AA3851" s="15">
        <v>2.4980000000000002</v>
      </c>
      <c r="AB3851" s="15">
        <v>44.9</v>
      </c>
    </row>
    <row r="3852" spans="1:28" ht="15" customHeight="1" x14ac:dyDescent="0.3">
      <c r="A3852" s="15" t="s">
        <v>3980</v>
      </c>
      <c r="B3852" s="15" t="s">
        <v>137</v>
      </c>
      <c r="C3852" s="15" t="s">
        <v>152</v>
      </c>
      <c r="D3852" s="15" t="s">
        <v>177</v>
      </c>
      <c r="E3852" s="15" t="s">
        <v>112</v>
      </c>
      <c r="F3852" s="15">
        <v>8.8800000000000008</v>
      </c>
      <c r="G3852" s="15">
        <v>388</v>
      </c>
      <c r="H3852" s="15">
        <v>20.399999999999999</v>
      </c>
      <c r="I3852" s="15">
        <v>65.5</v>
      </c>
      <c r="J3852" s="15">
        <v>8.5</v>
      </c>
      <c r="K3852" s="15">
        <v>6.5</v>
      </c>
      <c r="L3852" s="15">
        <v>22.1</v>
      </c>
      <c r="M3852" s="15">
        <v>194.8</v>
      </c>
      <c r="N3852" s="15">
        <v>73.400000000000006</v>
      </c>
      <c r="O3852" s="15">
        <v>126.7</v>
      </c>
      <c r="P3852" s="15" t="s">
        <v>102</v>
      </c>
      <c r="Q3852" s="15">
        <v>204.9</v>
      </c>
      <c r="R3852" s="15">
        <v>0.5</v>
      </c>
      <c r="S3852" s="15">
        <v>1</v>
      </c>
      <c r="T3852" s="15">
        <v>58.18</v>
      </c>
      <c r="U3852" s="15">
        <v>516.64</v>
      </c>
      <c r="V3852" s="15">
        <v>3261</v>
      </c>
      <c r="W3852" s="15">
        <v>707371</v>
      </c>
      <c r="X3852" s="15">
        <v>1684763</v>
      </c>
      <c r="Y3852" s="15">
        <v>977392</v>
      </c>
      <c r="Z3852" s="15">
        <v>14741</v>
      </c>
      <c r="AA3852" s="15">
        <v>35.048000000000002</v>
      </c>
      <c r="AB3852" s="15">
        <v>59.3</v>
      </c>
    </row>
    <row r="3853" spans="1:28" ht="15" customHeight="1" x14ac:dyDescent="0.3">
      <c r="A3853" s="15" t="s">
        <v>3981</v>
      </c>
      <c r="B3853" s="15" t="s">
        <v>137</v>
      </c>
      <c r="C3853" s="15" t="s">
        <v>123</v>
      </c>
      <c r="D3853" s="15" t="s">
        <v>100</v>
      </c>
      <c r="E3853" s="15" t="s">
        <v>101</v>
      </c>
      <c r="F3853" s="15">
        <v>12.93</v>
      </c>
      <c r="G3853" s="15">
        <v>334.2</v>
      </c>
      <c r="H3853" s="15">
        <v>30.4</v>
      </c>
      <c r="I3853" s="15">
        <v>84.3</v>
      </c>
      <c r="J3853" s="15">
        <v>4.5999999999999996</v>
      </c>
      <c r="K3853" s="15">
        <v>6.44</v>
      </c>
      <c r="L3853" s="15">
        <v>29.9</v>
      </c>
      <c r="M3853" s="15">
        <v>160.19999999999999</v>
      </c>
      <c r="N3853" s="15">
        <v>58.9</v>
      </c>
      <c r="O3853" s="15">
        <v>61.1</v>
      </c>
      <c r="P3853" s="15" t="s">
        <v>102</v>
      </c>
      <c r="Q3853" s="15">
        <v>276.89999999999998</v>
      </c>
      <c r="R3853" s="15">
        <v>5.05</v>
      </c>
      <c r="S3853" s="15">
        <v>0.66</v>
      </c>
      <c r="T3853" s="15">
        <v>2.98</v>
      </c>
      <c r="U3853" s="15">
        <v>38.53</v>
      </c>
      <c r="V3853" s="15">
        <v>25378</v>
      </c>
      <c r="W3853" s="15">
        <v>998986</v>
      </c>
      <c r="X3853" s="15">
        <v>977814</v>
      </c>
      <c r="Y3853" s="15">
        <v>-21172</v>
      </c>
      <c r="Z3853" s="15">
        <v>6343</v>
      </c>
      <c r="AA3853" s="15">
        <v>6.0739999999999998</v>
      </c>
      <c r="AB3853" s="15">
        <v>33.700000000000003</v>
      </c>
    </row>
    <row r="3854" spans="1:28" ht="15" customHeight="1" x14ac:dyDescent="0.3">
      <c r="A3854" s="15" t="s">
        <v>3982</v>
      </c>
      <c r="B3854" s="15" t="s">
        <v>146</v>
      </c>
      <c r="C3854" s="15" t="s">
        <v>99</v>
      </c>
      <c r="D3854" s="15" t="s">
        <v>130</v>
      </c>
      <c r="E3854" s="15" t="s">
        <v>112</v>
      </c>
      <c r="F3854" s="15">
        <v>3.61</v>
      </c>
      <c r="G3854" s="15">
        <v>402.1</v>
      </c>
      <c r="H3854" s="15">
        <v>25.2</v>
      </c>
      <c r="I3854" s="15">
        <v>55.1</v>
      </c>
      <c r="J3854" s="15">
        <v>7.2</v>
      </c>
      <c r="K3854" s="15">
        <v>6.76</v>
      </c>
      <c r="L3854" s="15">
        <v>22.3</v>
      </c>
      <c r="M3854" s="15">
        <v>97.7</v>
      </c>
      <c r="N3854" s="15">
        <v>84.1</v>
      </c>
      <c r="O3854" s="15">
        <v>83.4</v>
      </c>
      <c r="P3854" s="15" t="s">
        <v>116</v>
      </c>
      <c r="Q3854" s="15">
        <v>197.4</v>
      </c>
      <c r="R3854" s="15">
        <v>5.34</v>
      </c>
      <c r="S3854" s="15">
        <v>0.75</v>
      </c>
      <c r="T3854" s="15">
        <v>1.38</v>
      </c>
      <c r="U3854" s="15">
        <v>4.9800000000000004</v>
      </c>
      <c r="V3854" s="15">
        <v>62696</v>
      </c>
      <c r="W3854" s="15">
        <v>203777</v>
      </c>
      <c r="X3854" s="15">
        <v>312226</v>
      </c>
      <c r="Y3854" s="15">
        <v>108449</v>
      </c>
      <c r="Z3854" s="15">
        <v>1615</v>
      </c>
      <c r="AA3854" s="15">
        <v>3.0840000000000001</v>
      </c>
      <c r="AB3854" s="15">
        <v>47.6</v>
      </c>
    </row>
    <row r="3855" spans="1:28" ht="15" customHeight="1" x14ac:dyDescent="0.3">
      <c r="A3855" s="15" t="s">
        <v>3983</v>
      </c>
      <c r="B3855" s="15" t="s">
        <v>126</v>
      </c>
      <c r="C3855" s="15" t="s">
        <v>99</v>
      </c>
      <c r="D3855" s="15" t="s">
        <v>144</v>
      </c>
      <c r="E3855" s="15" t="s">
        <v>120</v>
      </c>
      <c r="F3855" s="15">
        <v>10.73</v>
      </c>
      <c r="G3855" s="15">
        <v>144.30000000000001</v>
      </c>
      <c r="H3855" s="15">
        <v>33.200000000000003</v>
      </c>
      <c r="I3855" s="15">
        <v>53.3</v>
      </c>
      <c r="J3855" s="15">
        <v>7.4</v>
      </c>
      <c r="K3855" s="15">
        <v>6.69</v>
      </c>
      <c r="L3855" s="15">
        <v>23.1</v>
      </c>
      <c r="M3855" s="15">
        <v>142.19999999999999</v>
      </c>
      <c r="N3855" s="15">
        <v>40.200000000000003</v>
      </c>
      <c r="O3855" s="15">
        <v>124.9</v>
      </c>
      <c r="P3855" s="15" t="s">
        <v>107</v>
      </c>
      <c r="Q3855" s="15">
        <v>73.7</v>
      </c>
      <c r="R3855" s="15">
        <v>8.6</v>
      </c>
      <c r="S3855" s="15">
        <v>0.95</v>
      </c>
      <c r="T3855" s="15">
        <v>1.1599999999999999</v>
      </c>
      <c r="U3855" s="15">
        <v>12.45</v>
      </c>
      <c r="V3855" s="15">
        <v>53997</v>
      </c>
      <c r="W3855" s="15">
        <v>719753</v>
      </c>
      <c r="X3855" s="15">
        <v>672263</v>
      </c>
      <c r="Y3855" s="15">
        <v>-47490</v>
      </c>
      <c r="Z3855" s="15">
        <v>8523</v>
      </c>
      <c r="AA3855" s="15">
        <v>1.4610000000000001</v>
      </c>
      <c r="AB3855" s="15">
        <v>34.200000000000003</v>
      </c>
    </row>
    <row r="3856" spans="1:28" ht="15" customHeight="1" x14ac:dyDescent="0.3">
      <c r="A3856" s="15" t="s">
        <v>3984</v>
      </c>
      <c r="B3856" s="15" t="s">
        <v>118</v>
      </c>
      <c r="C3856" s="15" t="s">
        <v>110</v>
      </c>
      <c r="D3856" s="15" t="s">
        <v>177</v>
      </c>
      <c r="E3856" s="15" t="s">
        <v>101</v>
      </c>
      <c r="F3856" s="15">
        <v>7.91</v>
      </c>
      <c r="G3856" s="15">
        <v>1097.0999999999999</v>
      </c>
      <c r="H3856" s="15">
        <v>29.7</v>
      </c>
      <c r="I3856" s="15">
        <v>78</v>
      </c>
      <c r="J3856" s="15">
        <v>6.5</v>
      </c>
      <c r="K3856" s="15">
        <v>6.25</v>
      </c>
      <c r="L3856" s="15">
        <v>25.8</v>
      </c>
      <c r="M3856" s="15">
        <v>121.8</v>
      </c>
      <c r="N3856" s="15">
        <v>47.8</v>
      </c>
      <c r="O3856" s="15">
        <v>122.9</v>
      </c>
      <c r="P3856" s="15" t="s">
        <v>102</v>
      </c>
      <c r="Q3856" s="15">
        <v>216.1</v>
      </c>
      <c r="R3856" s="15">
        <v>7.49</v>
      </c>
      <c r="S3856" s="15">
        <v>0.67</v>
      </c>
      <c r="T3856" s="15">
        <v>49.88</v>
      </c>
      <c r="U3856" s="15">
        <v>394.55</v>
      </c>
      <c r="V3856" s="15">
        <v>4023</v>
      </c>
      <c r="W3856" s="15">
        <v>539874</v>
      </c>
      <c r="X3856" s="15">
        <v>1587275</v>
      </c>
      <c r="Y3856" s="15">
        <v>1047401</v>
      </c>
      <c r="Z3856" s="15">
        <v>13429</v>
      </c>
      <c r="AA3856" s="15">
        <v>29.38</v>
      </c>
      <c r="AB3856" s="15">
        <v>53.6</v>
      </c>
    </row>
    <row r="3857" spans="1:28" ht="15" customHeight="1" x14ac:dyDescent="0.3">
      <c r="A3857" s="15" t="s">
        <v>3985</v>
      </c>
      <c r="B3857" s="15" t="s">
        <v>98</v>
      </c>
      <c r="C3857" s="15" t="s">
        <v>99</v>
      </c>
      <c r="D3857" s="15" t="s">
        <v>144</v>
      </c>
      <c r="E3857" s="15" t="s">
        <v>101</v>
      </c>
      <c r="F3857" s="15">
        <v>8.75</v>
      </c>
      <c r="G3857" s="15">
        <v>483.2</v>
      </c>
      <c r="H3857" s="15">
        <v>23.9</v>
      </c>
      <c r="I3857" s="15">
        <v>68.400000000000006</v>
      </c>
      <c r="J3857" s="15">
        <v>6.3</v>
      </c>
      <c r="K3857" s="15">
        <v>6.35</v>
      </c>
      <c r="L3857" s="15">
        <v>33.799999999999997</v>
      </c>
      <c r="M3857" s="15">
        <v>155.4</v>
      </c>
      <c r="N3857" s="15">
        <v>60.1</v>
      </c>
      <c r="O3857" s="15">
        <v>74</v>
      </c>
      <c r="P3857" s="15" t="s">
        <v>102</v>
      </c>
      <c r="Q3857" s="15">
        <v>160.1</v>
      </c>
      <c r="R3857" s="15">
        <v>9.06</v>
      </c>
      <c r="S3857" s="15">
        <v>0.98</v>
      </c>
      <c r="T3857" s="15">
        <v>2.17</v>
      </c>
      <c r="U3857" s="15">
        <v>18.989999999999998</v>
      </c>
      <c r="V3857" s="15">
        <v>50779</v>
      </c>
      <c r="W3857" s="15">
        <v>637192</v>
      </c>
      <c r="X3857" s="15">
        <v>964293</v>
      </c>
      <c r="Y3857" s="15">
        <v>327101</v>
      </c>
      <c r="Z3857" s="15">
        <v>3791</v>
      </c>
      <c r="AA3857" s="15">
        <v>5.0090000000000003</v>
      </c>
      <c r="AB3857" s="15">
        <v>33</v>
      </c>
    </row>
    <row r="3858" spans="1:28" ht="15" customHeight="1" x14ac:dyDescent="0.3">
      <c r="A3858" s="15" t="s">
        <v>3986</v>
      </c>
      <c r="B3858" s="15" t="s">
        <v>118</v>
      </c>
      <c r="C3858" s="15" t="s">
        <v>170</v>
      </c>
      <c r="D3858" s="15" t="s">
        <v>132</v>
      </c>
      <c r="E3858" s="15" t="s">
        <v>112</v>
      </c>
      <c r="F3858" s="15">
        <v>2.42</v>
      </c>
      <c r="G3858" s="15">
        <v>415.7</v>
      </c>
      <c r="H3858" s="15">
        <v>24.8</v>
      </c>
      <c r="I3858" s="15">
        <v>64.3</v>
      </c>
      <c r="J3858" s="15">
        <v>8.1</v>
      </c>
      <c r="K3858" s="15">
        <v>6.58</v>
      </c>
      <c r="L3858" s="15">
        <v>21.3</v>
      </c>
      <c r="M3858" s="15">
        <v>73.3</v>
      </c>
      <c r="N3858" s="15">
        <v>47.6</v>
      </c>
      <c r="O3858" s="15">
        <v>65.7</v>
      </c>
      <c r="P3858" s="15" t="s">
        <v>127</v>
      </c>
      <c r="Q3858" s="15">
        <v>170</v>
      </c>
      <c r="R3858" s="15">
        <v>1.82</v>
      </c>
      <c r="S3858" s="15">
        <v>0.78</v>
      </c>
      <c r="T3858" s="15">
        <v>2.2400000000000002</v>
      </c>
      <c r="U3858" s="15">
        <v>5.42</v>
      </c>
      <c r="V3858" s="15">
        <v>115407</v>
      </c>
      <c r="W3858" s="15">
        <v>162872</v>
      </c>
      <c r="X3858" s="15">
        <v>625506</v>
      </c>
      <c r="Y3858" s="15">
        <v>462634</v>
      </c>
      <c r="Z3858" s="15">
        <v>1484</v>
      </c>
      <c r="AA3858" s="15">
        <v>3.6520000000000001</v>
      </c>
      <c r="AB3858" s="15">
        <v>49.6</v>
      </c>
    </row>
    <row r="3859" spans="1:28" ht="15" customHeight="1" x14ac:dyDescent="0.3">
      <c r="A3859" s="15" t="s">
        <v>3987</v>
      </c>
      <c r="B3859" s="15" t="s">
        <v>98</v>
      </c>
      <c r="C3859" s="15" t="s">
        <v>152</v>
      </c>
      <c r="D3859" s="15" t="s">
        <v>100</v>
      </c>
      <c r="E3859" s="15" t="s">
        <v>112</v>
      </c>
      <c r="F3859" s="15">
        <v>2.3199999999999998</v>
      </c>
      <c r="G3859" s="15">
        <v>296.39999999999998</v>
      </c>
      <c r="H3859" s="15">
        <v>24.6</v>
      </c>
      <c r="I3859" s="15">
        <v>58.7</v>
      </c>
      <c r="J3859" s="15">
        <v>6.9</v>
      </c>
      <c r="K3859" s="15">
        <v>6.73</v>
      </c>
      <c r="L3859" s="15">
        <v>13.1</v>
      </c>
      <c r="M3859" s="15">
        <v>134.69999999999999</v>
      </c>
      <c r="N3859" s="15">
        <v>30.3</v>
      </c>
      <c r="O3859" s="15">
        <v>114.9</v>
      </c>
      <c r="P3859" s="15" t="s">
        <v>116</v>
      </c>
      <c r="Q3859" s="15">
        <v>204.3</v>
      </c>
      <c r="R3859" s="15">
        <v>7.73</v>
      </c>
      <c r="S3859" s="15">
        <v>0.7</v>
      </c>
      <c r="T3859" s="15">
        <v>2.29</v>
      </c>
      <c r="U3859" s="15">
        <v>5.31</v>
      </c>
      <c r="V3859" s="15">
        <v>24745</v>
      </c>
      <c r="W3859" s="15">
        <v>133786</v>
      </c>
      <c r="X3859" s="15">
        <v>131396</v>
      </c>
      <c r="Y3859" s="15">
        <v>-2390</v>
      </c>
      <c r="Z3859" s="15">
        <v>630</v>
      </c>
      <c r="AA3859" s="15">
        <v>8.4290000000000003</v>
      </c>
      <c r="AB3859" s="15">
        <v>25.3</v>
      </c>
    </row>
    <row r="3860" spans="1:28" ht="15" customHeight="1" x14ac:dyDescent="0.3">
      <c r="A3860" s="15" t="s">
        <v>3988</v>
      </c>
      <c r="B3860" s="15" t="s">
        <v>146</v>
      </c>
      <c r="C3860" s="15" t="s">
        <v>119</v>
      </c>
      <c r="D3860" s="15" t="s">
        <v>106</v>
      </c>
      <c r="E3860" s="15" t="s">
        <v>112</v>
      </c>
      <c r="F3860" s="15">
        <v>14.15</v>
      </c>
      <c r="G3860" s="15">
        <v>584.6</v>
      </c>
      <c r="H3860" s="15">
        <v>20.5</v>
      </c>
      <c r="I3860" s="15">
        <v>64.5</v>
      </c>
      <c r="J3860" s="15">
        <v>7.4</v>
      </c>
      <c r="K3860" s="15">
        <v>6.64</v>
      </c>
      <c r="L3860" s="15">
        <v>30</v>
      </c>
      <c r="M3860" s="15">
        <v>172.7</v>
      </c>
      <c r="N3860" s="15">
        <v>56.2</v>
      </c>
      <c r="O3860" s="15">
        <v>94.7</v>
      </c>
      <c r="P3860" s="15" t="s">
        <v>127</v>
      </c>
      <c r="Q3860" s="15">
        <v>143.6</v>
      </c>
      <c r="R3860" s="15">
        <v>3.86</v>
      </c>
      <c r="S3860" s="15">
        <v>1</v>
      </c>
      <c r="T3860" s="15">
        <v>4.2</v>
      </c>
      <c r="U3860" s="15">
        <v>59.43</v>
      </c>
      <c r="V3860" s="15">
        <v>22381</v>
      </c>
      <c r="W3860" s="15">
        <v>1029301</v>
      </c>
      <c r="X3860" s="15">
        <v>1330103</v>
      </c>
      <c r="Y3860" s="15">
        <v>300802</v>
      </c>
      <c r="Z3860" s="15">
        <v>7126</v>
      </c>
      <c r="AA3860" s="15">
        <v>8.34</v>
      </c>
      <c r="AB3860" s="15">
        <v>44.4</v>
      </c>
    </row>
    <row r="3861" spans="1:28" ht="15" customHeight="1" x14ac:dyDescent="0.3">
      <c r="A3861" s="15" t="s">
        <v>3989</v>
      </c>
      <c r="B3861" s="15" t="s">
        <v>122</v>
      </c>
      <c r="C3861" s="15" t="s">
        <v>110</v>
      </c>
      <c r="D3861" s="15" t="s">
        <v>106</v>
      </c>
      <c r="E3861" s="15" t="s">
        <v>112</v>
      </c>
      <c r="F3861" s="15">
        <v>5.19</v>
      </c>
      <c r="G3861" s="15"/>
      <c r="H3861" s="15">
        <v>24.2</v>
      </c>
      <c r="I3861" s="15">
        <v>47.9</v>
      </c>
      <c r="J3861" s="15">
        <v>9.1</v>
      </c>
      <c r="K3861" s="15">
        <v>5.97</v>
      </c>
      <c r="L3861" s="15">
        <v>29.8</v>
      </c>
      <c r="M3861" s="15">
        <v>140.5</v>
      </c>
      <c r="N3861" s="15">
        <v>63.7</v>
      </c>
      <c r="O3861" s="15">
        <v>126.9</v>
      </c>
      <c r="P3861" s="15" t="s">
        <v>107</v>
      </c>
      <c r="Q3861" s="15">
        <v>308.60000000000002</v>
      </c>
      <c r="R3861" s="15">
        <v>7</v>
      </c>
      <c r="S3861" s="15">
        <v>0.67</v>
      </c>
      <c r="T3861" s="15">
        <v>1.41</v>
      </c>
      <c r="U3861" s="15">
        <v>7.32</v>
      </c>
      <c r="V3861" s="15">
        <v>17612</v>
      </c>
      <c r="W3861" s="15">
        <v>382417</v>
      </c>
      <c r="X3861" s="15">
        <v>128920</v>
      </c>
      <c r="Y3861" s="15">
        <v>-253497</v>
      </c>
      <c r="Z3861" s="15">
        <v>4167</v>
      </c>
      <c r="AA3861" s="15">
        <v>1.7569999999999999</v>
      </c>
      <c r="AB3861" s="15">
        <v>16.899999999999999</v>
      </c>
    </row>
    <row r="3862" spans="1:28" ht="15" customHeight="1" x14ac:dyDescent="0.3">
      <c r="A3862" s="15" t="s">
        <v>3990</v>
      </c>
      <c r="B3862" s="15" t="s">
        <v>109</v>
      </c>
      <c r="C3862" s="15" t="s">
        <v>170</v>
      </c>
      <c r="D3862" s="15" t="s">
        <v>106</v>
      </c>
      <c r="E3862" s="15" t="s">
        <v>112</v>
      </c>
      <c r="F3862" s="15">
        <v>5.79</v>
      </c>
      <c r="G3862" s="15">
        <v>460.2</v>
      </c>
      <c r="H3862" s="15">
        <v>23</v>
      </c>
      <c r="I3862" s="15">
        <v>50.5</v>
      </c>
      <c r="J3862" s="15">
        <v>7.8</v>
      </c>
      <c r="K3862" s="15">
        <v>7.06</v>
      </c>
      <c r="L3862" s="15">
        <v>23</v>
      </c>
      <c r="M3862" s="15">
        <v>127.6</v>
      </c>
      <c r="N3862" s="15">
        <v>43.1</v>
      </c>
      <c r="O3862" s="15">
        <v>58</v>
      </c>
      <c r="P3862" s="15" t="s">
        <v>107</v>
      </c>
      <c r="Q3862" s="15">
        <v>145.4</v>
      </c>
      <c r="R3862" s="15">
        <v>4.5599999999999996</v>
      </c>
      <c r="S3862" s="15">
        <v>0.8</v>
      </c>
      <c r="T3862" s="15">
        <v>2.91</v>
      </c>
      <c r="U3862" s="15">
        <v>16.850000000000001</v>
      </c>
      <c r="V3862" s="15">
        <v>23901</v>
      </c>
      <c r="W3862" s="15">
        <v>391141</v>
      </c>
      <c r="X3862" s="15">
        <v>402732</v>
      </c>
      <c r="Y3862" s="15">
        <v>11591</v>
      </c>
      <c r="Z3862" s="15">
        <v>4215</v>
      </c>
      <c r="AA3862" s="15">
        <v>3.9980000000000002</v>
      </c>
      <c r="AB3862" s="15">
        <v>39.799999999999997</v>
      </c>
    </row>
    <row r="3863" spans="1:28" ht="15" customHeight="1" x14ac:dyDescent="0.3">
      <c r="A3863" s="15" t="s">
        <v>3991</v>
      </c>
      <c r="B3863" s="15" t="s">
        <v>109</v>
      </c>
      <c r="C3863" s="15" t="s">
        <v>114</v>
      </c>
      <c r="D3863" s="15" t="s">
        <v>115</v>
      </c>
      <c r="E3863" s="15" t="s">
        <v>112</v>
      </c>
      <c r="F3863" s="15">
        <v>8.77</v>
      </c>
      <c r="G3863" s="15">
        <v>513.1</v>
      </c>
      <c r="H3863" s="15">
        <v>22.7</v>
      </c>
      <c r="I3863" s="15">
        <v>43.7</v>
      </c>
      <c r="J3863" s="15">
        <v>9</v>
      </c>
      <c r="K3863" s="15">
        <v>6.84</v>
      </c>
      <c r="L3863" s="15">
        <v>23.4</v>
      </c>
      <c r="M3863" s="15">
        <v>160.1</v>
      </c>
      <c r="N3863" s="15">
        <v>35.1</v>
      </c>
      <c r="O3863" s="15">
        <v>126.5</v>
      </c>
      <c r="P3863" s="15" t="s">
        <v>116</v>
      </c>
      <c r="Q3863" s="15">
        <v>163.9</v>
      </c>
      <c r="R3863" s="15">
        <v>4.24</v>
      </c>
      <c r="S3863" s="15">
        <v>0.66</v>
      </c>
      <c r="T3863" s="15">
        <v>3.32</v>
      </c>
      <c r="U3863" s="15">
        <v>29.12</v>
      </c>
      <c r="V3863" s="15">
        <v>23850</v>
      </c>
      <c r="W3863" s="15">
        <v>535518</v>
      </c>
      <c r="X3863" s="15">
        <v>694512</v>
      </c>
      <c r="Y3863" s="15">
        <v>158994</v>
      </c>
      <c r="Z3863" s="15">
        <v>6744</v>
      </c>
      <c r="AA3863" s="15">
        <v>4.3179999999999996</v>
      </c>
      <c r="AB3863" s="15">
        <v>46.3</v>
      </c>
    </row>
    <row r="3864" spans="1:28" ht="15" customHeight="1" x14ac:dyDescent="0.3">
      <c r="A3864" s="15" t="s">
        <v>3992</v>
      </c>
      <c r="B3864" s="15" t="s">
        <v>122</v>
      </c>
      <c r="C3864" s="15" t="s">
        <v>170</v>
      </c>
      <c r="D3864" s="15" t="s">
        <v>144</v>
      </c>
      <c r="E3864" s="15" t="s">
        <v>112</v>
      </c>
      <c r="F3864" s="15">
        <v>5.88</v>
      </c>
      <c r="G3864" s="15">
        <v>477.5</v>
      </c>
      <c r="H3864" s="15">
        <v>22.3</v>
      </c>
      <c r="I3864" s="15">
        <v>47.6</v>
      </c>
      <c r="J3864" s="15">
        <v>6.3</v>
      </c>
      <c r="K3864" s="15">
        <v>6.85</v>
      </c>
      <c r="L3864" s="15">
        <v>18.7</v>
      </c>
      <c r="M3864" s="15">
        <v>103.4</v>
      </c>
      <c r="N3864" s="15">
        <v>25.6</v>
      </c>
      <c r="O3864" s="15">
        <v>74.099999999999994</v>
      </c>
      <c r="P3864" s="15" t="s">
        <v>116</v>
      </c>
      <c r="Q3864" s="15">
        <v>122.4</v>
      </c>
      <c r="R3864" s="15">
        <v>3.51</v>
      </c>
      <c r="S3864" s="15">
        <v>0.91</v>
      </c>
      <c r="T3864" s="15">
        <v>1.44</v>
      </c>
      <c r="U3864" s="15">
        <v>8.4700000000000006</v>
      </c>
      <c r="V3864" s="15">
        <v>59853</v>
      </c>
      <c r="W3864" s="15">
        <v>256232</v>
      </c>
      <c r="X3864" s="15">
        <v>506955</v>
      </c>
      <c r="Y3864" s="15">
        <v>250723</v>
      </c>
      <c r="Z3864" s="15">
        <v>1494</v>
      </c>
      <c r="AA3864" s="15">
        <v>5.6689999999999996</v>
      </c>
      <c r="AB3864" s="15">
        <v>35.4</v>
      </c>
    </row>
    <row r="3865" spans="1:28" ht="15" customHeight="1" x14ac:dyDescent="0.3">
      <c r="A3865" s="15" t="s">
        <v>3993</v>
      </c>
      <c r="B3865" s="15" t="s">
        <v>146</v>
      </c>
      <c r="C3865" s="15" t="s">
        <v>152</v>
      </c>
      <c r="D3865" s="15" t="s">
        <v>115</v>
      </c>
      <c r="E3865" s="15" t="s">
        <v>101</v>
      </c>
      <c r="F3865" s="15">
        <v>7.96</v>
      </c>
      <c r="G3865" s="15">
        <v>868.9</v>
      </c>
      <c r="H3865" s="15">
        <v>25.6</v>
      </c>
      <c r="I3865" s="15">
        <v>63.2</v>
      </c>
      <c r="J3865" s="15">
        <v>5.5</v>
      </c>
      <c r="K3865" s="15">
        <v>6.71</v>
      </c>
      <c r="L3865" s="15">
        <v>33.799999999999997</v>
      </c>
      <c r="M3865" s="15">
        <v>100.9</v>
      </c>
      <c r="N3865" s="15">
        <v>52.3</v>
      </c>
      <c r="O3865" s="15">
        <v>72.099999999999994</v>
      </c>
      <c r="P3865" s="15" t="s">
        <v>102</v>
      </c>
      <c r="Q3865" s="15">
        <v>247</v>
      </c>
      <c r="R3865" s="15">
        <v>6.85</v>
      </c>
      <c r="S3865" s="15">
        <v>0.76</v>
      </c>
      <c r="T3865" s="15">
        <v>3.81</v>
      </c>
      <c r="U3865" s="15">
        <v>30.33</v>
      </c>
      <c r="V3865" s="15">
        <v>20160</v>
      </c>
      <c r="W3865" s="15">
        <v>491111</v>
      </c>
      <c r="X3865" s="15">
        <v>611453</v>
      </c>
      <c r="Y3865" s="15">
        <v>120342</v>
      </c>
      <c r="Z3865" s="15">
        <v>7970</v>
      </c>
      <c r="AA3865" s="15">
        <v>3.806</v>
      </c>
      <c r="AB3865" s="15">
        <v>44.9</v>
      </c>
    </row>
    <row r="3866" spans="1:28" ht="15" customHeight="1" x14ac:dyDescent="0.3">
      <c r="A3866" s="15" t="s">
        <v>3994</v>
      </c>
      <c r="B3866" s="15" t="s">
        <v>126</v>
      </c>
      <c r="C3866" s="15" t="s">
        <v>129</v>
      </c>
      <c r="D3866" s="15" t="s">
        <v>115</v>
      </c>
      <c r="E3866" s="15" t="s">
        <v>112</v>
      </c>
      <c r="F3866" s="15">
        <v>13.45</v>
      </c>
      <c r="G3866" s="15">
        <v>461</v>
      </c>
      <c r="H3866" s="15">
        <v>17.100000000000001</v>
      </c>
      <c r="I3866" s="15">
        <v>59.5</v>
      </c>
      <c r="J3866" s="15">
        <v>5</v>
      </c>
      <c r="K3866" s="15">
        <v>7.62</v>
      </c>
      <c r="L3866" s="15">
        <v>24.4</v>
      </c>
      <c r="M3866" s="15">
        <v>113.8</v>
      </c>
      <c r="N3866" s="15">
        <v>87.2</v>
      </c>
      <c r="O3866" s="15">
        <v>77.099999999999994</v>
      </c>
      <c r="P3866" s="15" t="s">
        <v>107</v>
      </c>
      <c r="Q3866" s="15">
        <v>254</v>
      </c>
      <c r="R3866" s="15">
        <v>4.24</v>
      </c>
      <c r="S3866" s="15">
        <v>0.95</v>
      </c>
      <c r="T3866" s="15">
        <v>1.23</v>
      </c>
      <c r="U3866" s="15">
        <v>16.54</v>
      </c>
      <c r="V3866" s="15">
        <v>22552</v>
      </c>
      <c r="W3866" s="15">
        <v>1047268</v>
      </c>
      <c r="X3866" s="15">
        <v>373010</v>
      </c>
      <c r="Y3866" s="15">
        <v>-674258</v>
      </c>
      <c r="Z3866" s="15">
        <v>28996</v>
      </c>
      <c r="AA3866" s="15">
        <v>0.56999999999999995</v>
      </c>
      <c r="AB3866" s="15">
        <v>31.6</v>
      </c>
    </row>
    <row r="3867" spans="1:28" ht="15" customHeight="1" x14ac:dyDescent="0.3">
      <c r="A3867" s="15" t="s">
        <v>3995</v>
      </c>
      <c r="B3867" s="15" t="s">
        <v>109</v>
      </c>
      <c r="C3867" s="15" t="s">
        <v>110</v>
      </c>
      <c r="D3867" s="15" t="s">
        <v>111</v>
      </c>
      <c r="E3867" s="15" t="s">
        <v>101</v>
      </c>
      <c r="F3867" s="15">
        <v>5.01</v>
      </c>
      <c r="G3867" s="15">
        <v>1206.2</v>
      </c>
      <c r="H3867" s="15">
        <v>28</v>
      </c>
      <c r="I3867" s="15">
        <v>66.5</v>
      </c>
      <c r="J3867" s="15">
        <v>8.5</v>
      </c>
      <c r="K3867" s="15">
        <v>7</v>
      </c>
      <c r="L3867" s="15">
        <v>42.1</v>
      </c>
      <c r="M3867" s="15">
        <v>126.2</v>
      </c>
      <c r="N3867" s="15">
        <v>99.6</v>
      </c>
      <c r="O3867" s="15">
        <v>61.7</v>
      </c>
      <c r="P3867" s="15" t="s">
        <v>102</v>
      </c>
      <c r="Q3867" s="15">
        <v>127.1</v>
      </c>
      <c r="R3867" s="15">
        <v>3.3</v>
      </c>
      <c r="S3867" s="15">
        <v>0.8</v>
      </c>
      <c r="T3867" s="15">
        <v>1.1499999999999999</v>
      </c>
      <c r="U3867" s="15">
        <v>5.76</v>
      </c>
      <c r="V3867" s="15">
        <v>67332</v>
      </c>
      <c r="W3867" s="15">
        <v>280004</v>
      </c>
      <c r="X3867" s="15">
        <v>387832</v>
      </c>
      <c r="Y3867" s="15">
        <v>107828</v>
      </c>
      <c r="Z3867" s="15">
        <v>1510</v>
      </c>
      <c r="AA3867" s="15">
        <v>3.8149999999999999</v>
      </c>
      <c r="AB3867" s="15">
        <v>61.3</v>
      </c>
    </row>
    <row r="3868" spans="1:28" ht="15" customHeight="1" x14ac:dyDescent="0.3">
      <c r="A3868" s="15" t="s">
        <v>3996</v>
      </c>
      <c r="B3868" s="15" t="s">
        <v>109</v>
      </c>
      <c r="C3868" s="15" t="s">
        <v>119</v>
      </c>
      <c r="D3868" s="15" t="s">
        <v>106</v>
      </c>
      <c r="E3868" s="15" t="s">
        <v>112</v>
      </c>
      <c r="F3868" s="15">
        <v>8.23</v>
      </c>
      <c r="G3868" s="15">
        <v>548.4</v>
      </c>
      <c r="H3868" s="15">
        <v>21.9</v>
      </c>
      <c r="I3868" s="15">
        <v>59.1</v>
      </c>
      <c r="J3868" s="15">
        <v>8.4</v>
      </c>
      <c r="K3868" s="15">
        <v>6.99</v>
      </c>
      <c r="L3868" s="15">
        <v>29</v>
      </c>
      <c r="M3868" s="15">
        <v>129.30000000000001</v>
      </c>
      <c r="N3868" s="15">
        <v>48.9</v>
      </c>
      <c r="O3868" s="15">
        <v>70</v>
      </c>
      <c r="P3868" s="15" t="s">
        <v>102</v>
      </c>
      <c r="Q3868" s="15">
        <v>162.30000000000001</v>
      </c>
      <c r="R3868" s="15">
        <v>5.73</v>
      </c>
      <c r="S3868" s="15">
        <v>0.72</v>
      </c>
      <c r="T3868" s="15">
        <v>4.03</v>
      </c>
      <c r="U3868" s="15">
        <v>33.17</v>
      </c>
      <c r="V3868" s="15">
        <v>19749</v>
      </c>
      <c r="W3868" s="15">
        <v>583419</v>
      </c>
      <c r="X3868" s="15">
        <v>655074</v>
      </c>
      <c r="Y3868" s="15">
        <v>71655</v>
      </c>
      <c r="Z3868" s="15">
        <v>4289</v>
      </c>
      <c r="AA3868" s="15">
        <v>7.734</v>
      </c>
      <c r="AB3868" s="15">
        <v>45.3</v>
      </c>
    </row>
    <row r="3869" spans="1:28" ht="15" customHeight="1" x14ac:dyDescent="0.3">
      <c r="A3869" s="15" t="s">
        <v>3997</v>
      </c>
      <c r="B3869" s="15" t="s">
        <v>126</v>
      </c>
      <c r="C3869" s="15" t="s">
        <v>99</v>
      </c>
      <c r="D3869" s="15" t="s">
        <v>100</v>
      </c>
      <c r="E3869" s="15" t="s">
        <v>101</v>
      </c>
      <c r="F3869" s="15">
        <v>4.59</v>
      </c>
      <c r="G3869" s="15">
        <v>1020.6</v>
      </c>
      <c r="H3869" s="15">
        <v>30.1</v>
      </c>
      <c r="I3869" s="15">
        <v>94.6</v>
      </c>
      <c r="J3869" s="15">
        <v>8.3000000000000007</v>
      </c>
      <c r="K3869" s="15">
        <v>7.17</v>
      </c>
      <c r="L3869" s="15">
        <v>36.6</v>
      </c>
      <c r="M3869" s="15">
        <v>116.7</v>
      </c>
      <c r="N3869" s="15">
        <v>25.6</v>
      </c>
      <c r="O3869" s="15">
        <v>183.3</v>
      </c>
      <c r="P3869" s="15" t="s">
        <v>127</v>
      </c>
      <c r="Q3869" s="15">
        <v>135</v>
      </c>
      <c r="R3869" s="15">
        <v>4.8099999999999996</v>
      </c>
      <c r="S3869" s="15">
        <v>0.82</v>
      </c>
      <c r="T3869" s="15">
        <v>2.38</v>
      </c>
      <c r="U3869" s="15">
        <v>10.92</v>
      </c>
      <c r="V3869" s="15">
        <v>25996</v>
      </c>
      <c r="W3869" s="15">
        <v>299458</v>
      </c>
      <c r="X3869" s="15">
        <v>283876</v>
      </c>
      <c r="Y3869" s="15">
        <v>-15582</v>
      </c>
      <c r="Z3869" s="15">
        <v>2871</v>
      </c>
      <c r="AA3869" s="15">
        <v>3.8039999999999998</v>
      </c>
      <c r="AB3869" s="15">
        <v>64.400000000000006</v>
      </c>
    </row>
    <row r="3870" spans="1:28" ht="15" customHeight="1" x14ac:dyDescent="0.3">
      <c r="A3870" s="15" t="s">
        <v>3998</v>
      </c>
      <c r="B3870" s="15" t="s">
        <v>109</v>
      </c>
      <c r="C3870" s="15" t="s">
        <v>152</v>
      </c>
      <c r="D3870" s="15" t="s">
        <v>132</v>
      </c>
      <c r="E3870" s="15" t="s">
        <v>112</v>
      </c>
      <c r="F3870" s="15">
        <v>1.02</v>
      </c>
      <c r="G3870" s="15">
        <v>463.1</v>
      </c>
      <c r="H3870" s="15">
        <v>26.7</v>
      </c>
      <c r="I3870" s="15">
        <v>48.2</v>
      </c>
      <c r="J3870" s="15">
        <v>6.7</v>
      </c>
      <c r="K3870" s="15">
        <v>7.07</v>
      </c>
      <c r="L3870" s="15">
        <v>24.4</v>
      </c>
      <c r="M3870" s="15">
        <v>164.7</v>
      </c>
      <c r="N3870" s="15">
        <v>77.5</v>
      </c>
      <c r="O3870" s="15">
        <v>147.4</v>
      </c>
      <c r="P3870" s="15" t="s">
        <v>102</v>
      </c>
      <c r="Q3870" s="15">
        <v>244.2</v>
      </c>
      <c r="R3870" s="15">
        <v>7.61</v>
      </c>
      <c r="S3870" s="15">
        <v>0.76</v>
      </c>
      <c r="T3870" s="15">
        <v>3.04</v>
      </c>
      <c r="U3870" s="15">
        <v>3.1</v>
      </c>
      <c r="V3870" s="15">
        <v>106189</v>
      </c>
      <c r="W3870" s="15">
        <v>61427</v>
      </c>
      <c r="X3870" s="15">
        <v>329186</v>
      </c>
      <c r="Y3870" s="15">
        <v>267759</v>
      </c>
      <c r="Z3870" s="15">
        <v>446</v>
      </c>
      <c r="AA3870" s="15">
        <v>6.9509999999999996</v>
      </c>
      <c r="AB3870" s="15">
        <v>33.4</v>
      </c>
    </row>
    <row r="3871" spans="1:28" ht="15" customHeight="1" x14ac:dyDescent="0.3">
      <c r="A3871" s="15" t="s">
        <v>3999</v>
      </c>
      <c r="B3871" s="15" t="s">
        <v>109</v>
      </c>
      <c r="C3871" s="15" t="s">
        <v>99</v>
      </c>
      <c r="D3871" s="15" t="s">
        <v>132</v>
      </c>
      <c r="E3871" s="15" t="s">
        <v>120</v>
      </c>
      <c r="F3871" s="15">
        <v>1.1200000000000001</v>
      </c>
      <c r="G3871" s="15">
        <v>247.3</v>
      </c>
      <c r="H3871" s="15">
        <v>30.5</v>
      </c>
      <c r="I3871" s="15">
        <v>63.8</v>
      </c>
      <c r="J3871" s="15">
        <v>10</v>
      </c>
      <c r="K3871" s="15">
        <v>7.37</v>
      </c>
      <c r="L3871" s="15"/>
      <c r="M3871" s="15">
        <v>123.5</v>
      </c>
      <c r="N3871" s="15">
        <v>63.4</v>
      </c>
      <c r="O3871" s="15">
        <v>85.1</v>
      </c>
      <c r="P3871" s="15" t="s">
        <v>107</v>
      </c>
      <c r="Q3871" s="15">
        <v>315.39999999999998</v>
      </c>
      <c r="R3871" s="15">
        <v>6.01</v>
      </c>
      <c r="S3871" s="15">
        <v>0.79</v>
      </c>
      <c r="T3871" s="15">
        <v>0.79</v>
      </c>
      <c r="U3871" s="15">
        <v>0.88</v>
      </c>
      <c r="V3871" s="15">
        <v>111282</v>
      </c>
      <c r="W3871" s="15">
        <v>100179</v>
      </c>
      <c r="X3871" s="15">
        <v>97928</v>
      </c>
      <c r="Y3871" s="15">
        <v>-2251</v>
      </c>
      <c r="Z3871" s="15">
        <v>843</v>
      </c>
      <c r="AA3871" s="15">
        <v>1.044</v>
      </c>
      <c r="AB3871" s="15">
        <v>42.4</v>
      </c>
    </row>
    <row r="3872" spans="1:28" ht="15" customHeight="1" x14ac:dyDescent="0.3">
      <c r="A3872" s="15" t="s">
        <v>4000</v>
      </c>
      <c r="B3872" s="15" t="s">
        <v>109</v>
      </c>
      <c r="C3872" s="15" t="s">
        <v>114</v>
      </c>
      <c r="D3872" s="15" t="s">
        <v>106</v>
      </c>
      <c r="E3872" s="15" t="s">
        <v>112</v>
      </c>
      <c r="F3872" s="15">
        <v>12</v>
      </c>
      <c r="G3872" s="15">
        <v>501.8</v>
      </c>
      <c r="H3872" s="15">
        <v>24.2</v>
      </c>
      <c r="I3872" s="15">
        <v>56.1</v>
      </c>
      <c r="J3872" s="15">
        <v>8.3000000000000007</v>
      </c>
      <c r="K3872" s="15">
        <v>6.13</v>
      </c>
      <c r="L3872" s="15">
        <v>27.1</v>
      </c>
      <c r="M3872" s="15">
        <v>77.5</v>
      </c>
      <c r="N3872" s="15">
        <v>54.3</v>
      </c>
      <c r="O3872" s="15">
        <v>120.7</v>
      </c>
      <c r="P3872" s="15" t="s">
        <v>102</v>
      </c>
      <c r="Q3872" s="15">
        <v>144.6</v>
      </c>
      <c r="R3872" s="15">
        <v>1.9</v>
      </c>
      <c r="S3872" s="15">
        <v>0.72</v>
      </c>
      <c r="T3872" s="15">
        <v>2.96</v>
      </c>
      <c r="U3872" s="15">
        <v>35.520000000000003</v>
      </c>
      <c r="V3872" s="15">
        <v>22620</v>
      </c>
      <c r="W3872" s="15">
        <v>650058</v>
      </c>
      <c r="X3872" s="15">
        <v>803462</v>
      </c>
      <c r="Y3872" s="15">
        <v>153404</v>
      </c>
      <c r="Z3872" s="15">
        <v>5118</v>
      </c>
      <c r="AA3872" s="15">
        <v>6.94</v>
      </c>
      <c r="AB3872" s="15">
        <v>49.2</v>
      </c>
    </row>
    <row r="3873" spans="1:28" ht="15" customHeight="1" x14ac:dyDescent="0.3">
      <c r="A3873" s="15" t="s">
        <v>4001</v>
      </c>
      <c r="B3873" s="15" t="s">
        <v>98</v>
      </c>
      <c r="C3873" s="15" t="s">
        <v>114</v>
      </c>
      <c r="D3873" s="15" t="s">
        <v>132</v>
      </c>
      <c r="E3873" s="15" t="s">
        <v>101</v>
      </c>
      <c r="F3873" s="15">
        <v>6.43</v>
      </c>
      <c r="G3873" s="15">
        <v>784.8</v>
      </c>
      <c r="H3873" s="15">
        <v>31.9</v>
      </c>
      <c r="I3873" s="15">
        <v>68.099999999999994</v>
      </c>
      <c r="J3873" s="15">
        <v>6.4</v>
      </c>
      <c r="K3873" s="15">
        <v>7.38</v>
      </c>
      <c r="L3873" s="15">
        <v>33</v>
      </c>
      <c r="M3873" s="15">
        <v>97.9</v>
      </c>
      <c r="N3873" s="15">
        <v>47</v>
      </c>
      <c r="O3873" s="15">
        <v>163.5</v>
      </c>
      <c r="P3873" s="15" t="s">
        <v>107</v>
      </c>
      <c r="Q3873" s="15">
        <v>234</v>
      </c>
      <c r="R3873" s="15">
        <v>7.77</v>
      </c>
      <c r="S3873" s="15">
        <v>0.98</v>
      </c>
      <c r="T3873" s="15">
        <v>1.43</v>
      </c>
      <c r="U3873" s="15">
        <v>9.19</v>
      </c>
      <c r="V3873" s="15">
        <v>108268</v>
      </c>
      <c r="W3873" s="15">
        <v>490588</v>
      </c>
      <c r="X3873" s="15">
        <v>994983</v>
      </c>
      <c r="Y3873" s="15">
        <v>504395</v>
      </c>
      <c r="Z3873" s="15">
        <v>3955</v>
      </c>
      <c r="AA3873" s="15">
        <v>2.3239999999999998</v>
      </c>
      <c r="AB3873" s="15">
        <v>46.9</v>
      </c>
    </row>
    <row r="3874" spans="1:28" ht="15" customHeight="1" x14ac:dyDescent="0.3">
      <c r="A3874" s="15" t="s">
        <v>4002</v>
      </c>
      <c r="B3874" s="15" t="s">
        <v>109</v>
      </c>
      <c r="C3874" s="15" t="s">
        <v>119</v>
      </c>
      <c r="D3874" s="15" t="s">
        <v>115</v>
      </c>
      <c r="E3874" s="15" t="s">
        <v>112</v>
      </c>
      <c r="F3874" s="15">
        <v>12.29</v>
      </c>
      <c r="G3874" s="15">
        <v>336.3</v>
      </c>
      <c r="H3874" s="15">
        <v>24.7</v>
      </c>
      <c r="I3874" s="15">
        <v>69.099999999999994</v>
      </c>
      <c r="J3874" s="15">
        <v>7.4</v>
      </c>
      <c r="K3874" s="15">
        <v>7.07</v>
      </c>
      <c r="L3874" s="15">
        <v>26.8</v>
      </c>
      <c r="M3874" s="15">
        <v>105.8</v>
      </c>
      <c r="N3874" s="15">
        <v>34.200000000000003</v>
      </c>
      <c r="O3874" s="15">
        <v>100.5</v>
      </c>
      <c r="P3874" s="15" t="s">
        <v>116</v>
      </c>
      <c r="Q3874" s="15">
        <v>98.8</v>
      </c>
      <c r="R3874" s="15">
        <v>3.93</v>
      </c>
      <c r="S3874" s="15">
        <v>0.94</v>
      </c>
      <c r="T3874" s="15">
        <v>2.04</v>
      </c>
      <c r="U3874" s="15">
        <v>25.07</v>
      </c>
      <c r="V3874" s="15">
        <v>21948</v>
      </c>
      <c r="W3874" s="15">
        <v>621214</v>
      </c>
      <c r="X3874" s="15">
        <v>550236</v>
      </c>
      <c r="Y3874" s="15">
        <v>-70978</v>
      </c>
      <c r="Z3874" s="15">
        <v>11542</v>
      </c>
      <c r="AA3874" s="15">
        <v>2.1720000000000002</v>
      </c>
      <c r="AB3874" s="15">
        <v>51</v>
      </c>
    </row>
    <row r="3875" spans="1:28" ht="15" customHeight="1" x14ac:dyDescent="0.3">
      <c r="A3875" s="15" t="s">
        <v>4003</v>
      </c>
      <c r="B3875" s="15" t="s">
        <v>122</v>
      </c>
      <c r="C3875" s="15" t="s">
        <v>170</v>
      </c>
      <c r="D3875" s="15" t="s">
        <v>115</v>
      </c>
      <c r="E3875" s="15" t="s">
        <v>112</v>
      </c>
      <c r="F3875" s="15">
        <v>8.26</v>
      </c>
      <c r="G3875" s="15">
        <v>582</v>
      </c>
      <c r="H3875" s="15">
        <v>24.2</v>
      </c>
      <c r="I3875" s="15">
        <v>60.5</v>
      </c>
      <c r="J3875" s="15">
        <v>7.5</v>
      </c>
      <c r="K3875" s="15">
        <v>7.07</v>
      </c>
      <c r="L3875" s="15">
        <v>36</v>
      </c>
      <c r="M3875" s="15">
        <v>108.1</v>
      </c>
      <c r="N3875" s="15">
        <v>72.900000000000006</v>
      </c>
      <c r="O3875" s="15">
        <v>144.5</v>
      </c>
      <c r="P3875" s="15" t="s">
        <v>116</v>
      </c>
      <c r="Q3875" s="15">
        <v>203.5</v>
      </c>
      <c r="R3875" s="15">
        <v>5.84</v>
      </c>
      <c r="S3875" s="15">
        <v>0.91</v>
      </c>
      <c r="T3875" s="15">
        <v>3.18</v>
      </c>
      <c r="U3875" s="15">
        <v>26.27</v>
      </c>
      <c r="V3875" s="15">
        <v>22908</v>
      </c>
      <c r="W3875" s="15">
        <v>507995</v>
      </c>
      <c r="X3875" s="15">
        <v>601793</v>
      </c>
      <c r="Y3875" s="15">
        <v>93798</v>
      </c>
      <c r="Z3875" s="15">
        <v>6556</v>
      </c>
      <c r="AA3875" s="15">
        <v>4.0069999999999997</v>
      </c>
      <c r="AB3875" s="15">
        <v>45.5</v>
      </c>
    </row>
    <row r="3876" spans="1:28" ht="15" customHeight="1" x14ac:dyDescent="0.3">
      <c r="A3876" s="15" t="s">
        <v>4004</v>
      </c>
      <c r="B3876" s="15" t="s">
        <v>146</v>
      </c>
      <c r="C3876" s="15" t="s">
        <v>129</v>
      </c>
      <c r="D3876" s="15" t="s">
        <v>130</v>
      </c>
      <c r="E3876" s="15" t="s">
        <v>101</v>
      </c>
      <c r="F3876" s="15">
        <v>2.57</v>
      </c>
      <c r="G3876" s="15">
        <v>928.8</v>
      </c>
      <c r="H3876" s="15">
        <v>27.7</v>
      </c>
      <c r="I3876" s="15">
        <v>62</v>
      </c>
      <c r="J3876" s="15">
        <v>4.8</v>
      </c>
      <c r="K3876" s="15">
        <v>7.67</v>
      </c>
      <c r="L3876" s="15">
        <v>37.799999999999997</v>
      </c>
      <c r="M3876" s="15">
        <v>130.5</v>
      </c>
      <c r="N3876" s="15">
        <v>68.400000000000006</v>
      </c>
      <c r="O3876" s="15">
        <v>128.69999999999999</v>
      </c>
      <c r="P3876" s="15" t="s">
        <v>116</v>
      </c>
      <c r="Q3876" s="15">
        <v>199.2</v>
      </c>
      <c r="R3876" s="15">
        <v>5.73</v>
      </c>
      <c r="S3876" s="15">
        <v>0.94</v>
      </c>
      <c r="T3876" s="15">
        <v>0.56999999999999995</v>
      </c>
      <c r="U3876" s="15">
        <v>1.46</v>
      </c>
      <c r="V3876" s="15">
        <v>65650</v>
      </c>
      <c r="W3876" s="15">
        <v>198427</v>
      </c>
      <c r="X3876" s="15">
        <v>95849</v>
      </c>
      <c r="Y3876" s="15">
        <v>-102578</v>
      </c>
      <c r="Z3876" s="15">
        <v>1285</v>
      </c>
      <c r="AA3876" s="15">
        <v>1.1359999999999999</v>
      </c>
      <c r="AB3876" s="15">
        <v>53.6</v>
      </c>
    </row>
    <row r="3877" spans="1:28" ht="15" customHeight="1" x14ac:dyDescent="0.3">
      <c r="A3877" s="15" t="s">
        <v>4005</v>
      </c>
      <c r="B3877" s="15" t="s">
        <v>118</v>
      </c>
      <c r="C3877" s="15" t="s">
        <v>105</v>
      </c>
      <c r="D3877" s="15" t="s">
        <v>115</v>
      </c>
      <c r="E3877" s="15" t="s">
        <v>101</v>
      </c>
      <c r="F3877" s="15">
        <v>8.26</v>
      </c>
      <c r="G3877" s="15">
        <v>813.5</v>
      </c>
      <c r="H3877" s="15">
        <v>33.200000000000003</v>
      </c>
      <c r="I3877" s="15">
        <v>82.8</v>
      </c>
      <c r="J3877" s="15">
        <v>7.9</v>
      </c>
      <c r="K3877" s="15">
        <v>6.69</v>
      </c>
      <c r="L3877" s="15">
        <v>36.299999999999997</v>
      </c>
      <c r="M3877" s="15">
        <v>147.30000000000001</v>
      </c>
      <c r="N3877" s="15">
        <v>76.7</v>
      </c>
      <c r="O3877" s="15">
        <v>137.1</v>
      </c>
      <c r="P3877" s="15" t="s">
        <v>107</v>
      </c>
      <c r="Q3877" s="15">
        <v>208.9</v>
      </c>
      <c r="R3877" s="15">
        <v>3</v>
      </c>
      <c r="S3877" s="15">
        <v>0.89</v>
      </c>
      <c r="T3877" s="15">
        <v>3.63</v>
      </c>
      <c r="U3877" s="15">
        <v>29.98</v>
      </c>
      <c r="V3877" s="15">
        <v>19817</v>
      </c>
      <c r="W3877" s="15">
        <v>489469</v>
      </c>
      <c r="X3877" s="15">
        <v>594114</v>
      </c>
      <c r="Y3877" s="15">
        <v>104645</v>
      </c>
      <c r="Z3877" s="15">
        <v>16465</v>
      </c>
      <c r="AA3877" s="15">
        <v>1.821</v>
      </c>
      <c r="AB3877" s="15">
        <v>57.9</v>
      </c>
    </row>
    <row r="3878" spans="1:28" ht="15" customHeight="1" x14ac:dyDescent="0.3">
      <c r="A3878" s="15" t="s">
        <v>4006</v>
      </c>
      <c r="B3878" s="15" t="s">
        <v>98</v>
      </c>
      <c r="C3878" s="15" t="s">
        <v>129</v>
      </c>
      <c r="D3878" s="15" t="s">
        <v>130</v>
      </c>
      <c r="E3878" s="15" t="s">
        <v>112</v>
      </c>
      <c r="F3878" s="15">
        <v>11.32</v>
      </c>
      <c r="G3878" s="15">
        <v>162.80000000000001</v>
      </c>
      <c r="H3878" s="15">
        <v>25.6</v>
      </c>
      <c r="I3878" s="15">
        <v>51</v>
      </c>
      <c r="J3878" s="15">
        <v>7.1</v>
      </c>
      <c r="K3878" s="15">
        <v>7.05</v>
      </c>
      <c r="L3878" s="15">
        <v>26.9</v>
      </c>
      <c r="M3878" s="15">
        <v>105.9</v>
      </c>
      <c r="N3878" s="15">
        <v>61.1</v>
      </c>
      <c r="O3878" s="15">
        <v>104</v>
      </c>
      <c r="P3878" s="15" t="s">
        <v>107</v>
      </c>
      <c r="Q3878" s="15">
        <v>173.3</v>
      </c>
      <c r="R3878" s="15">
        <v>6.31</v>
      </c>
      <c r="S3878" s="15">
        <v>0.85</v>
      </c>
      <c r="T3878" s="15">
        <v>1.19</v>
      </c>
      <c r="U3878" s="15">
        <v>13.47</v>
      </c>
      <c r="V3878" s="15">
        <v>65158</v>
      </c>
      <c r="W3878" s="15">
        <v>716779</v>
      </c>
      <c r="X3878" s="15">
        <v>877678</v>
      </c>
      <c r="Y3878" s="15">
        <v>160899</v>
      </c>
      <c r="Z3878" s="15">
        <v>11979</v>
      </c>
      <c r="AA3878" s="15">
        <v>1.1240000000000001</v>
      </c>
      <c r="AB3878" s="15">
        <v>24.6</v>
      </c>
    </row>
    <row r="3879" spans="1:28" ht="15" customHeight="1" x14ac:dyDescent="0.3">
      <c r="A3879" s="15" t="s">
        <v>4007</v>
      </c>
      <c r="B3879" s="15" t="s">
        <v>126</v>
      </c>
      <c r="C3879" s="15" t="s">
        <v>152</v>
      </c>
      <c r="D3879" s="15" t="s">
        <v>111</v>
      </c>
      <c r="E3879" s="15" t="s">
        <v>101</v>
      </c>
      <c r="F3879" s="15">
        <v>14.12</v>
      </c>
      <c r="G3879" s="15">
        <v>867.4</v>
      </c>
      <c r="H3879" s="15">
        <v>30</v>
      </c>
      <c r="I3879" s="15">
        <v>59.6</v>
      </c>
      <c r="J3879" s="15">
        <v>5.8</v>
      </c>
      <c r="K3879" s="15">
        <v>5.82</v>
      </c>
      <c r="L3879" s="15">
        <v>35.299999999999997</v>
      </c>
      <c r="M3879" s="15">
        <v>135.19999999999999</v>
      </c>
      <c r="N3879" s="15">
        <v>56.7</v>
      </c>
      <c r="O3879" s="15">
        <v>75.099999999999994</v>
      </c>
      <c r="P3879" s="15" t="s">
        <v>107</v>
      </c>
      <c r="Q3879" s="15">
        <v>157.80000000000001</v>
      </c>
      <c r="R3879" s="15">
        <v>4.09</v>
      </c>
      <c r="S3879" s="15">
        <v>0.85</v>
      </c>
      <c r="T3879" s="15">
        <v>0.59</v>
      </c>
      <c r="U3879" s="15">
        <v>8.33</v>
      </c>
      <c r="V3879" s="15">
        <v>73717</v>
      </c>
      <c r="W3879" s="15">
        <v>1082439</v>
      </c>
      <c r="X3879" s="15">
        <v>614063</v>
      </c>
      <c r="Y3879" s="15">
        <v>-468376</v>
      </c>
      <c r="Z3879" s="15">
        <v>6090</v>
      </c>
      <c r="AA3879" s="15">
        <v>1.3680000000000001</v>
      </c>
      <c r="AB3879" s="15">
        <v>55.9</v>
      </c>
    </row>
    <row r="3880" spans="1:28" ht="15" customHeight="1" x14ac:dyDescent="0.3">
      <c r="A3880" s="15" t="s">
        <v>4008</v>
      </c>
      <c r="B3880" s="15" t="s">
        <v>109</v>
      </c>
      <c r="C3880" s="15" t="s">
        <v>105</v>
      </c>
      <c r="D3880" s="15" t="s">
        <v>177</v>
      </c>
      <c r="E3880" s="15" t="s">
        <v>112</v>
      </c>
      <c r="F3880" s="15">
        <v>14.88</v>
      </c>
      <c r="G3880" s="15">
        <v>512.5</v>
      </c>
      <c r="H3880" s="15">
        <v>21.8</v>
      </c>
      <c r="I3880" s="15">
        <v>62.9</v>
      </c>
      <c r="J3880" s="15">
        <v>8.6999999999999993</v>
      </c>
      <c r="K3880" s="15">
        <v>5.92</v>
      </c>
      <c r="L3880" s="15">
        <v>14.1</v>
      </c>
      <c r="M3880" s="15">
        <v>68.900000000000006</v>
      </c>
      <c r="N3880" s="15">
        <v>37.4</v>
      </c>
      <c r="O3880" s="15">
        <v>115.1</v>
      </c>
      <c r="P3880" s="15" t="s">
        <v>102</v>
      </c>
      <c r="Q3880" s="15">
        <v>163.19999999999999</v>
      </c>
      <c r="R3880" s="15">
        <v>7.89</v>
      </c>
      <c r="S3880" s="15">
        <v>0.93</v>
      </c>
      <c r="T3880" s="15">
        <v>32.19</v>
      </c>
      <c r="U3880" s="15">
        <v>478.99</v>
      </c>
      <c r="V3880" s="15">
        <v>2920</v>
      </c>
      <c r="W3880" s="15">
        <v>1188066</v>
      </c>
      <c r="X3880" s="15">
        <v>1398651</v>
      </c>
      <c r="Y3880" s="15">
        <v>210585</v>
      </c>
      <c r="Z3880" s="15">
        <v>21918</v>
      </c>
      <c r="AA3880" s="15">
        <v>21.853999999999999</v>
      </c>
      <c r="AB3880" s="15">
        <v>30.7</v>
      </c>
    </row>
    <row r="3881" spans="1:28" ht="15" customHeight="1" x14ac:dyDescent="0.3">
      <c r="A3881" s="15" t="s">
        <v>4009</v>
      </c>
      <c r="B3881" s="15" t="s">
        <v>146</v>
      </c>
      <c r="C3881" s="15" t="s">
        <v>119</v>
      </c>
      <c r="D3881" s="15" t="s">
        <v>100</v>
      </c>
      <c r="E3881" s="15" t="s">
        <v>112</v>
      </c>
      <c r="F3881" s="15">
        <v>7.67</v>
      </c>
      <c r="G3881" s="15">
        <v>557.1</v>
      </c>
      <c r="H3881" s="15">
        <v>22.6</v>
      </c>
      <c r="I3881" s="15">
        <v>53</v>
      </c>
      <c r="J3881" s="15">
        <v>6.9</v>
      </c>
      <c r="K3881" s="15">
        <v>7.21</v>
      </c>
      <c r="L3881" s="15">
        <v>25.3</v>
      </c>
      <c r="M3881" s="15">
        <v>95.9</v>
      </c>
      <c r="N3881" s="15">
        <v>75.900000000000006</v>
      </c>
      <c r="O3881" s="15">
        <v>102.6</v>
      </c>
      <c r="P3881" s="15" t="s">
        <v>127</v>
      </c>
      <c r="Q3881" s="15">
        <v>261.89999999999998</v>
      </c>
      <c r="R3881" s="15">
        <v>6.81</v>
      </c>
      <c r="S3881" s="15">
        <v>0.82</v>
      </c>
      <c r="T3881" s="15">
        <v>2.4500000000000002</v>
      </c>
      <c r="U3881" s="15">
        <v>18.79</v>
      </c>
      <c r="V3881" s="15">
        <v>22476</v>
      </c>
      <c r="W3881" s="15">
        <v>598212</v>
      </c>
      <c r="X3881" s="15">
        <v>422324</v>
      </c>
      <c r="Y3881" s="15">
        <v>-175888</v>
      </c>
      <c r="Z3881" s="15">
        <v>4754</v>
      </c>
      <c r="AA3881" s="15">
        <v>3.952</v>
      </c>
      <c r="AB3881" s="15">
        <v>25.1</v>
      </c>
    </row>
    <row r="3882" spans="1:28" ht="15" customHeight="1" x14ac:dyDescent="0.3">
      <c r="A3882" s="15" t="s">
        <v>4010</v>
      </c>
      <c r="B3882" s="15" t="s">
        <v>146</v>
      </c>
      <c r="C3882" s="15" t="s">
        <v>110</v>
      </c>
      <c r="D3882" s="15" t="s">
        <v>100</v>
      </c>
      <c r="E3882" s="15" t="s">
        <v>112</v>
      </c>
      <c r="F3882" s="15">
        <v>11.13</v>
      </c>
      <c r="G3882" s="15">
        <v>593.6</v>
      </c>
      <c r="H3882" s="15">
        <v>19.399999999999999</v>
      </c>
      <c r="I3882" s="15">
        <v>44.6</v>
      </c>
      <c r="J3882" s="15">
        <v>7.7</v>
      </c>
      <c r="K3882" s="15">
        <v>5.76</v>
      </c>
      <c r="L3882" s="15">
        <v>26.3</v>
      </c>
      <c r="M3882" s="15">
        <v>184.2</v>
      </c>
      <c r="N3882" s="15">
        <v>71.5</v>
      </c>
      <c r="O3882" s="15">
        <v>113.4</v>
      </c>
      <c r="P3882" s="15" t="s">
        <v>107</v>
      </c>
      <c r="Q3882" s="15">
        <v>252.4</v>
      </c>
      <c r="R3882" s="15">
        <v>4.26</v>
      </c>
      <c r="S3882" s="15">
        <v>0.85</v>
      </c>
      <c r="T3882" s="15">
        <v>0.85</v>
      </c>
      <c r="U3882" s="15">
        <v>9.4600000000000009</v>
      </c>
      <c r="V3882" s="15">
        <v>23579</v>
      </c>
      <c r="W3882" s="15">
        <v>999011</v>
      </c>
      <c r="X3882" s="15">
        <v>223057</v>
      </c>
      <c r="Y3882" s="15">
        <v>-775954</v>
      </c>
      <c r="Z3882" s="15">
        <v>8393</v>
      </c>
      <c r="AA3882" s="15">
        <v>1.127</v>
      </c>
      <c r="AB3882" s="15">
        <v>40.799999999999997</v>
      </c>
    </row>
    <row r="3883" spans="1:28" ht="15" customHeight="1" x14ac:dyDescent="0.3">
      <c r="A3883" s="15" t="s">
        <v>4011</v>
      </c>
      <c r="B3883" s="15" t="s">
        <v>109</v>
      </c>
      <c r="C3883" s="15" t="s">
        <v>119</v>
      </c>
      <c r="D3883" s="15" t="s">
        <v>130</v>
      </c>
      <c r="E3883" s="15" t="s">
        <v>120</v>
      </c>
      <c r="F3883" s="15">
        <v>7.61</v>
      </c>
      <c r="G3883" s="15">
        <v>197.1</v>
      </c>
      <c r="H3883" s="15">
        <v>30.2</v>
      </c>
      <c r="I3883" s="15">
        <v>55.9</v>
      </c>
      <c r="J3883" s="15">
        <v>10</v>
      </c>
      <c r="K3883" s="15">
        <v>6.83</v>
      </c>
      <c r="L3883" s="15">
        <v>16.2</v>
      </c>
      <c r="M3883" s="15">
        <v>133.30000000000001</v>
      </c>
      <c r="N3883" s="15">
        <v>61.6</v>
      </c>
      <c r="O3883" s="15">
        <v>128.1</v>
      </c>
      <c r="P3883" s="15" t="s">
        <v>102</v>
      </c>
      <c r="Q3883" s="15">
        <v>179.2</v>
      </c>
      <c r="R3883" s="15">
        <v>3.94</v>
      </c>
      <c r="S3883" s="15">
        <v>0.71</v>
      </c>
      <c r="T3883" s="15">
        <v>1.3</v>
      </c>
      <c r="U3883" s="15">
        <v>9.89</v>
      </c>
      <c r="V3883" s="15">
        <v>65049</v>
      </c>
      <c r="W3883" s="15">
        <v>523845</v>
      </c>
      <c r="X3883" s="15">
        <v>643335</v>
      </c>
      <c r="Y3883" s="15">
        <v>119490</v>
      </c>
      <c r="Z3883" s="15">
        <v>4406</v>
      </c>
      <c r="AA3883" s="15">
        <v>2.2450000000000001</v>
      </c>
      <c r="AB3883" s="15">
        <v>35.4</v>
      </c>
    </row>
    <row r="3884" spans="1:28" ht="15" customHeight="1" x14ac:dyDescent="0.3">
      <c r="A3884" s="15" t="s">
        <v>4012</v>
      </c>
      <c r="B3884" s="15" t="s">
        <v>146</v>
      </c>
      <c r="C3884" s="15" t="s">
        <v>134</v>
      </c>
      <c r="D3884" s="15" t="s">
        <v>106</v>
      </c>
      <c r="E3884" s="15" t="s">
        <v>101</v>
      </c>
      <c r="F3884" s="15">
        <v>10.51</v>
      </c>
      <c r="G3884" s="15">
        <v>863</v>
      </c>
      <c r="H3884" s="15">
        <v>30.5</v>
      </c>
      <c r="I3884" s="15">
        <v>73.900000000000006</v>
      </c>
      <c r="J3884" s="15">
        <v>8.1</v>
      </c>
      <c r="K3884" s="15">
        <v>6.08</v>
      </c>
      <c r="L3884" s="15"/>
      <c r="M3884" s="15">
        <v>146</v>
      </c>
      <c r="N3884" s="15">
        <v>40</v>
      </c>
      <c r="O3884" s="15">
        <v>123.4</v>
      </c>
      <c r="P3884" s="15" t="s">
        <v>102</v>
      </c>
      <c r="Q3884" s="15">
        <v>154.19999999999999</v>
      </c>
      <c r="R3884" s="15">
        <v>9.0500000000000007</v>
      </c>
      <c r="S3884" s="15">
        <v>0.92</v>
      </c>
      <c r="T3884" s="15">
        <v>3.3</v>
      </c>
      <c r="U3884" s="15">
        <v>34.68</v>
      </c>
      <c r="V3884" s="15">
        <v>21870</v>
      </c>
      <c r="W3884" s="15">
        <v>634708</v>
      </c>
      <c r="X3884" s="15">
        <v>758452</v>
      </c>
      <c r="Y3884" s="15">
        <v>123744</v>
      </c>
      <c r="Z3884" s="15">
        <v>5433</v>
      </c>
      <c r="AA3884" s="15">
        <v>6.383</v>
      </c>
      <c r="AB3884" s="15">
        <v>46.6</v>
      </c>
    </row>
    <row r="3885" spans="1:28" ht="15" customHeight="1" x14ac:dyDescent="0.3">
      <c r="A3885" s="15" t="s">
        <v>4013</v>
      </c>
      <c r="B3885" s="15" t="s">
        <v>104</v>
      </c>
      <c r="C3885" s="15" t="s">
        <v>110</v>
      </c>
      <c r="D3885" s="15" t="s">
        <v>115</v>
      </c>
      <c r="E3885" s="15" t="s">
        <v>101</v>
      </c>
      <c r="F3885" s="15">
        <v>0.73</v>
      </c>
      <c r="G3885" s="15">
        <v>667.6</v>
      </c>
      <c r="H3885" s="15">
        <v>30.9</v>
      </c>
      <c r="I3885" s="15">
        <v>87.2</v>
      </c>
      <c r="J3885" s="15">
        <v>7.2</v>
      </c>
      <c r="K3885" s="15">
        <v>6.23</v>
      </c>
      <c r="L3885" s="15">
        <v>40</v>
      </c>
      <c r="M3885" s="15">
        <v>145.4</v>
      </c>
      <c r="N3885" s="15">
        <v>55.2</v>
      </c>
      <c r="O3885" s="15">
        <v>118.7</v>
      </c>
      <c r="P3885" s="15" t="s">
        <v>127</v>
      </c>
      <c r="Q3885" s="15">
        <v>141.1</v>
      </c>
      <c r="R3885" s="15">
        <v>4.51</v>
      </c>
      <c r="S3885" s="15">
        <v>0.98</v>
      </c>
      <c r="T3885" s="15">
        <v>2.96</v>
      </c>
      <c r="U3885" s="15">
        <v>2.16</v>
      </c>
      <c r="V3885" s="15">
        <v>21781</v>
      </c>
      <c r="W3885" s="15">
        <v>57222</v>
      </c>
      <c r="X3885" s="15">
        <v>47047</v>
      </c>
      <c r="Y3885" s="15">
        <v>-10175</v>
      </c>
      <c r="Z3885" s="15">
        <v>963</v>
      </c>
      <c r="AA3885" s="15">
        <v>2.2429999999999999</v>
      </c>
      <c r="AB3885" s="15">
        <v>43.9</v>
      </c>
    </row>
    <row r="3886" spans="1:28" ht="15" customHeight="1" x14ac:dyDescent="0.3">
      <c r="A3886" s="15" t="s">
        <v>4014</v>
      </c>
      <c r="B3886" s="15" t="s">
        <v>122</v>
      </c>
      <c r="C3886" s="15" t="s">
        <v>170</v>
      </c>
      <c r="D3886" s="15" t="s">
        <v>130</v>
      </c>
      <c r="E3886" s="15" t="s">
        <v>101</v>
      </c>
      <c r="F3886" s="15">
        <v>1.06</v>
      </c>
      <c r="G3886" s="15">
        <v>897.7</v>
      </c>
      <c r="H3886" s="15">
        <v>26.3</v>
      </c>
      <c r="I3886" s="15">
        <v>60.3</v>
      </c>
      <c r="J3886" s="15">
        <v>6.9</v>
      </c>
      <c r="K3886" s="15">
        <v>5.97</v>
      </c>
      <c r="L3886" s="15">
        <v>25.1</v>
      </c>
      <c r="M3886" s="15">
        <v>144.80000000000001</v>
      </c>
      <c r="N3886" s="15">
        <v>40</v>
      </c>
      <c r="O3886" s="15">
        <v>72.8</v>
      </c>
      <c r="P3886" s="15" t="s">
        <v>127</v>
      </c>
      <c r="Q3886" s="15">
        <v>128.19999999999999</v>
      </c>
      <c r="R3886" s="15">
        <v>5.13</v>
      </c>
      <c r="S3886" s="15">
        <v>0.82</v>
      </c>
      <c r="T3886" s="15">
        <v>1.04</v>
      </c>
      <c r="U3886" s="15">
        <v>1.1000000000000001</v>
      </c>
      <c r="V3886" s="15">
        <v>66591</v>
      </c>
      <c r="W3886" s="15">
        <v>78650</v>
      </c>
      <c r="X3886" s="15">
        <v>73250</v>
      </c>
      <c r="Y3886" s="15">
        <v>-5400</v>
      </c>
      <c r="Z3886" s="15">
        <v>837</v>
      </c>
      <c r="AA3886" s="15">
        <v>1.3140000000000001</v>
      </c>
      <c r="AB3886" s="15">
        <v>54.4</v>
      </c>
    </row>
    <row r="3887" spans="1:28" ht="15" customHeight="1" x14ac:dyDescent="0.3">
      <c r="A3887" s="15" t="s">
        <v>4015</v>
      </c>
      <c r="B3887" s="15" t="s">
        <v>104</v>
      </c>
      <c r="C3887" s="15" t="s">
        <v>119</v>
      </c>
      <c r="D3887" s="15" t="s">
        <v>111</v>
      </c>
      <c r="E3887" s="15" t="s">
        <v>120</v>
      </c>
      <c r="F3887" s="15">
        <v>14.47</v>
      </c>
      <c r="G3887" s="15">
        <v>324</v>
      </c>
      <c r="H3887" s="15">
        <v>28.3</v>
      </c>
      <c r="I3887" s="15">
        <v>31.9</v>
      </c>
      <c r="J3887" s="15">
        <v>8.6</v>
      </c>
      <c r="K3887" s="15">
        <v>7.19</v>
      </c>
      <c r="L3887" s="15">
        <v>16.100000000000001</v>
      </c>
      <c r="M3887" s="15">
        <v>118.1</v>
      </c>
      <c r="N3887" s="15">
        <v>51.4</v>
      </c>
      <c r="O3887" s="15">
        <v>80.5</v>
      </c>
      <c r="P3887" s="15" t="s">
        <v>127</v>
      </c>
      <c r="Q3887" s="15">
        <v>235.6</v>
      </c>
      <c r="R3887" s="15">
        <v>5.3</v>
      </c>
      <c r="S3887" s="15">
        <v>0.85</v>
      </c>
      <c r="T3887" s="15">
        <v>0.85</v>
      </c>
      <c r="U3887" s="15">
        <v>12.3</v>
      </c>
      <c r="V3887" s="15">
        <v>69828</v>
      </c>
      <c r="W3887" s="15">
        <v>1078068</v>
      </c>
      <c r="X3887" s="15">
        <v>858884</v>
      </c>
      <c r="Y3887" s="15">
        <v>-219184</v>
      </c>
      <c r="Z3887" s="15">
        <v>4516</v>
      </c>
      <c r="AA3887" s="15">
        <v>2.7240000000000002</v>
      </c>
      <c r="AB3887" s="15">
        <v>38.9</v>
      </c>
    </row>
    <row r="3888" spans="1:28" ht="15" customHeight="1" x14ac:dyDescent="0.3">
      <c r="A3888" s="15" t="s">
        <v>4016</v>
      </c>
      <c r="B3888" s="15" t="s">
        <v>122</v>
      </c>
      <c r="C3888" s="15" t="s">
        <v>110</v>
      </c>
      <c r="D3888" s="15" t="s">
        <v>100</v>
      </c>
      <c r="E3888" s="15" t="s">
        <v>112</v>
      </c>
      <c r="F3888" s="15">
        <v>9.35</v>
      </c>
      <c r="G3888" s="15">
        <v>476.7</v>
      </c>
      <c r="H3888" s="15">
        <v>20</v>
      </c>
      <c r="I3888" s="15">
        <v>70.7</v>
      </c>
      <c r="J3888" s="15">
        <v>7.2</v>
      </c>
      <c r="K3888" s="15">
        <v>6.59</v>
      </c>
      <c r="L3888" s="15">
        <v>22.6</v>
      </c>
      <c r="M3888" s="15">
        <v>84.6</v>
      </c>
      <c r="N3888" s="15">
        <v>61.5</v>
      </c>
      <c r="O3888" s="15">
        <v>104.6</v>
      </c>
      <c r="P3888" s="15" t="s">
        <v>116</v>
      </c>
      <c r="Q3888" s="15">
        <v>79.7</v>
      </c>
      <c r="R3888" s="15">
        <v>5.7</v>
      </c>
      <c r="S3888" s="15">
        <v>0.97</v>
      </c>
      <c r="T3888" s="15">
        <v>1.97</v>
      </c>
      <c r="U3888" s="15">
        <v>18.420000000000002</v>
      </c>
      <c r="V3888" s="15">
        <v>21337</v>
      </c>
      <c r="W3888" s="15">
        <v>610709</v>
      </c>
      <c r="X3888" s="15">
        <v>393028</v>
      </c>
      <c r="Y3888" s="15">
        <v>-217681</v>
      </c>
      <c r="Z3888" s="15">
        <v>3093</v>
      </c>
      <c r="AA3888" s="15">
        <v>5.9550000000000001</v>
      </c>
      <c r="AB3888" s="15">
        <v>41.4</v>
      </c>
    </row>
    <row r="3889" spans="1:28" ht="15" customHeight="1" x14ac:dyDescent="0.3">
      <c r="A3889" s="15" t="s">
        <v>4017</v>
      </c>
      <c r="B3889" s="15" t="s">
        <v>126</v>
      </c>
      <c r="C3889" s="15" t="s">
        <v>134</v>
      </c>
      <c r="D3889" s="15" t="s">
        <v>100</v>
      </c>
      <c r="E3889" s="15" t="s">
        <v>112</v>
      </c>
      <c r="F3889" s="15">
        <v>3.11</v>
      </c>
      <c r="G3889" s="15">
        <v>927.4</v>
      </c>
      <c r="H3889" s="15">
        <v>21.9</v>
      </c>
      <c r="I3889" s="15">
        <v>38.5</v>
      </c>
      <c r="J3889" s="15">
        <v>7.1</v>
      </c>
      <c r="K3889" s="15">
        <v>6.73</v>
      </c>
      <c r="L3889" s="15">
        <v>27.8</v>
      </c>
      <c r="M3889" s="15">
        <v>127.2</v>
      </c>
      <c r="N3889" s="15">
        <v>66.599999999999994</v>
      </c>
      <c r="O3889" s="15">
        <v>138.1</v>
      </c>
      <c r="P3889" s="15" t="s">
        <v>107</v>
      </c>
      <c r="Q3889" s="15">
        <v>165.8</v>
      </c>
      <c r="R3889" s="15">
        <v>2.21</v>
      </c>
      <c r="S3889" s="15">
        <v>0.9</v>
      </c>
      <c r="T3889" s="15">
        <v>2.85</v>
      </c>
      <c r="U3889" s="15">
        <v>8.86</v>
      </c>
      <c r="V3889" s="15">
        <v>25212</v>
      </c>
      <c r="W3889" s="15">
        <v>211889</v>
      </c>
      <c r="X3889" s="15">
        <v>223378</v>
      </c>
      <c r="Y3889" s="15">
        <v>11489</v>
      </c>
      <c r="Z3889" s="15">
        <v>1794</v>
      </c>
      <c r="AA3889" s="15">
        <v>4.9390000000000001</v>
      </c>
      <c r="AB3889" s="15">
        <v>48.4</v>
      </c>
    </row>
    <row r="3890" spans="1:28" ht="15" customHeight="1" x14ac:dyDescent="0.3">
      <c r="A3890" s="15" t="s">
        <v>4018</v>
      </c>
      <c r="B3890" s="15" t="s">
        <v>109</v>
      </c>
      <c r="C3890" s="15" t="s">
        <v>134</v>
      </c>
      <c r="D3890" s="15" t="s">
        <v>106</v>
      </c>
      <c r="E3890" s="15" t="s">
        <v>112</v>
      </c>
      <c r="F3890" s="15">
        <v>4.8099999999999996</v>
      </c>
      <c r="G3890" s="15">
        <v>384.9</v>
      </c>
      <c r="H3890" s="15">
        <v>18.399999999999999</v>
      </c>
      <c r="I3890" s="15">
        <v>61.5</v>
      </c>
      <c r="J3890" s="15">
        <v>7.4</v>
      </c>
      <c r="K3890" s="15">
        <v>5.61</v>
      </c>
      <c r="L3890" s="15">
        <v>21.5</v>
      </c>
      <c r="M3890" s="15">
        <v>180.2</v>
      </c>
      <c r="N3890" s="15">
        <v>55.5</v>
      </c>
      <c r="O3890" s="15">
        <v>97.8</v>
      </c>
      <c r="P3890" s="15" t="s">
        <v>107</v>
      </c>
      <c r="Q3890" s="15">
        <v>273.10000000000002</v>
      </c>
      <c r="R3890" s="15">
        <v>5.73</v>
      </c>
      <c r="S3890" s="15">
        <v>0.79</v>
      </c>
      <c r="T3890" s="15">
        <v>0.76</v>
      </c>
      <c r="U3890" s="15">
        <v>3.66</v>
      </c>
      <c r="V3890" s="15">
        <v>22326</v>
      </c>
      <c r="W3890" s="15">
        <v>340454</v>
      </c>
      <c r="X3890" s="15">
        <v>81713</v>
      </c>
      <c r="Y3890" s="15">
        <v>-258741</v>
      </c>
      <c r="Z3890" s="15">
        <v>3171</v>
      </c>
      <c r="AA3890" s="15">
        <v>1.1539999999999999</v>
      </c>
      <c r="AB3890" s="15">
        <v>44.5</v>
      </c>
    </row>
    <row r="3891" spans="1:28" ht="15" customHeight="1" x14ac:dyDescent="0.3">
      <c r="A3891" s="15" t="s">
        <v>4019</v>
      </c>
      <c r="B3891" s="15" t="s">
        <v>118</v>
      </c>
      <c r="C3891" s="15" t="s">
        <v>152</v>
      </c>
      <c r="D3891" s="15" t="s">
        <v>111</v>
      </c>
      <c r="E3891" s="15" t="s">
        <v>112</v>
      </c>
      <c r="F3891" s="15">
        <v>7.93</v>
      </c>
      <c r="G3891" s="15">
        <v>296.5</v>
      </c>
      <c r="H3891" s="15">
        <v>24.4</v>
      </c>
      <c r="I3891" s="15">
        <v>52.7</v>
      </c>
      <c r="J3891" s="15">
        <v>6.7</v>
      </c>
      <c r="K3891" s="15">
        <v>7.05</v>
      </c>
      <c r="L3891" s="15">
        <v>26</v>
      </c>
      <c r="M3891" s="15">
        <v>108.5</v>
      </c>
      <c r="N3891" s="15">
        <v>46.9</v>
      </c>
      <c r="O3891" s="15">
        <v>107.9</v>
      </c>
      <c r="P3891" s="15" t="s">
        <v>102</v>
      </c>
      <c r="Q3891" s="15">
        <v>158.6</v>
      </c>
      <c r="R3891" s="15">
        <v>5.54</v>
      </c>
      <c r="S3891" s="15">
        <v>0.75</v>
      </c>
      <c r="T3891" s="15">
        <v>1.1499999999999999</v>
      </c>
      <c r="U3891" s="15">
        <v>9.1199999999999992</v>
      </c>
      <c r="V3891" s="15">
        <v>69896</v>
      </c>
      <c r="W3891" s="15">
        <v>593852</v>
      </c>
      <c r="X3891" s="15">
        <v>637452</v>
      </c>
      <c r="Y3891" s="15">
        <v>43600</v>
      </c>
      <c r="Z3891" s="15">
        <v>2891</v>
      </c>
      <c r="AA3891" s="15">
        <v>3.1549999999999998</v>
      </c>
      <c r="AB3891" s="15">
        <v>29.6</v>
      </c>
    </row>
    <row r="3892" spans="1:28" ht="15" customHeight="1" x14ac:dyDescent="0.3">
      <c r="A3892" s="15" t="s">
        <v>4020</v>
      </c>
      <c r="B3892" s="15" t="s">
        <v>109</v>
      </c>
      <c r="C3892" s="15" t="s">
        <v>119</v>
      </c>
      <c r="D3892" s="15" t="s">
        <v>130</v>
      </c>
      <c r="E3892" s="15" t="s">
        <v>101</v>
      </c>
      <c r="F3892" s="15">
        <v>4.3099999999999996</v>
      </c>
      <c r="G3892" s="15">
        <v>1114.9000000000001</v>
      </c>
      <c r="H3892" s="15">
        <v>30.2</v>
      </c>
      <c r="I3892" s="15">
        <v>78.900000000000006</v>
      </c>
      <c r="J3892" s="15">
        <v>6.6</v>
      </c>
      <c r="K3892" s="15">
        <v>7.28</v>
      </c>
      <c r="L3892" s="15">
        <v>31.2</v>
      </c>
      <c r="M3892" s="15">
        <v>83.3</v>
      </c>
      <c r="N3892" s="15">
        <v>47.9</v>
      </c>
      <c r="O3892" s="15">
        <v>116.1</v>
      </c>
      <c r="P3892" s="15" t="s">
        <v>102</v>
      </c>
      <c r="Q3892" s="15">
        <v>181.8</v>
      </c>
      <c r="R3892" s="15">
        <v>4.0199999999999996</v>
      </c>
      <c r="S3892" s="15">
        <v>0.86</v>
      </c>
      <c r="T3892" s="15">
        <v>1.0900000000000001</v>
      </c>
      <c r="U3892" s="15">
        <v>4.7</v>
      </c>
      <c r="V3892" s="15">
        <v>66866</v>
      </c>
      <c r="W3892" s="15">
        <v>305267</v>
      </c>
      <c r="X3892" s="15">
        <v>314270</v>
      </c>
      <c r="Y3892" s="15">
        <v>9003</v>
      </c>
      <c r="Z3892" s="15">
        <v>3112</v>
      </c>
      <c r="AA3892" s="15">
        <v>1.51</v>
      </c>
      <c r="AB3892" s="15">
        <v>71.400000000000006</v>
      </c>
    </row>
    <row r="3893" spans="1:28" ht="15" customHeight="1" x14ac:dyDescent="0.3">
      <c r="A3893" s="15" t="s">
        <v>4021</v>
      </c>
      <c r="B3893" s="15" t="s">
        <v>118</v>
      </c>
      <c r="C3893" s="15" t="s">
        <v>105</v>
      </c>
      <c r="D3893" s="15" t="s">
        <v>100</v>
      </c>
      <c r="E3893" s="15" t="s">
        <v>112</v>
      </c>
      <c r="F3893" s="15">
        <v>12.58</v>
      </c>
      <c r="G3893" s="15">
        <v>346.7</v>
      </c>
      <c r="H3893" s="15">
        <v>28</v>
      </c>
      <c r="I3893" s="15">
        <v>46.5</v>
      </c>
      <c r="J3893" s="15">
        <v>8.8000000000000007</v>
      </c>
      <c r="K3893" s="15">
        <v>5.98</v>
      </c>
      <c r="L3893" s="15">
        <v>26.4</v>
      </c>
      <c r="M3893" s="15">
        <v>155.69999999999999</v>
      </c>
      <c r="N3893" s="15">
        <v>59.9</v>
      </c>
      <c r="O3893" s="15">
        <v>59.2</v>
      </c>
      <c r="P3893" s="15" t="s">
        <v>102</v>
      </c>
      <c r="Q3893" s="15">
        <v>238.8</v>
      </c>
      <c r="R3893" s="15">
        <v>5.15</v>
      </c>
      <c r="S3893" s="15">
        <v>0.72</v>
      </c>
      <c r="T3893" s="15">
        <v>1.77</v>
      </c>
      <c r="U3893" s="15">
        <v>22.27</v>
      </c>
      <c r="V3893" s="15">
        <v>23617</v>
      </c>
      <c r="W3893" s="15">
        <v>888241</v>
      </c>
      <c r="X3893" s="15">
        <v>525951</v>
      </c>
      <c r="Y3893" s="15">
        <v>-362290</v>
      </c>
      <c r="Z3893" s="15">
        <v>5106</v>
      </c>
      <c r="AA3893" s="15">
        <v>4.3620000000000001</v>
      </c>
      <c r="AB3893" s="15">
        <v>56.6</v>
      </c>
    </row>
    <row r="3894" spans="1:28" ht="15" customHeight="1" x14ac:dyDescent="0.3">
      <c r="A3894" s="15" t="s">
        <v>4022</v>
      </c>
      <c r="B3894" s="15" t="s">
        <v>146</v>
      </c>
      <c r="C3894" s="15" t="s">
        <v>123</v>
      </c>
      <c r="D3894" s="15" t="s">
        <v>100</v>
      </c>
      <c r="E3894" s="15" t="s">
        <v>112</v>
      </c>
      <c r="F3894" s="15">
        <v>1.19</v>
      </c>
      <c r="G3894" s="15">
        <v>354.8</v>
      </c>
      <c r="H3894" s="15">
        <v>24</v>
      </c>
      <c r="I3894" s="15">
        <v>35.5</v>
      </c>
      <c r="J3894" s="15">
        <v>5.4</v>
      </c>
      <c r="K3894" s="15">
        <v>7.33</v>
      </c>
      <c r="L3894" s="15">
        <v>25.9</v>
      </c>
      <c r="M3894" s="15">
        <v>87.8</v>
      </c>
      <c r="N3894" s="15">
        <v>54.3</v>
      </c>
      <c r="O3894" s="15">
        <v>77.400000000000006</v>
      </c>
      <c r="P3894" s="15" t="s">
        <v>116</v>
      </c>
      <c r="Q3894" s="15">
        <v>233</v>
      </c>
      <c r="R3894" s="15">
        <v>4.8600000000000003</v>
      </c>
      <c r="S3894" s="15">
        <v>0.8</v>
      </c>
      <c r="T3894" s="15">
        <v>1.48</v>
      </c>
      <c r="U3894" s="15">
        <v>1.76</v>
      </c>
      <c r="V3894" s="15">
        <v>23674</v>
      </c>
      <c r="W3894" s="15">
        <v>72491</v>
      </c>
      <c r="X3894" s="15">
        <v>41666</v>
      </c>
      <c r="Y3894" s="15">
        <v>-30825</v>
      </c>
      <c r="Z3894" s="15">
        <v>329</v>
      </c>
      <c r="AA3894" s="15">
        <v>5.35</v>
      </c>
      <c r="AB3894" s="15">
        <v>31.8</v>
      </c>
    </row>
    <row r="3895" spans="1:28" ht="15" customHeight="1" x14ac:dyDescent="0.3">
      <c r="A3895" s="15" t="s">
        <v>4023</v>
      </c>
      <c r="B3895" s="15" t="s">
        <v>98</v>
      </c>
      <c r="C3895" s="15" t="s">
        <v>129</v>
      </c>
      <c r="D3895" s="15" t="s">
        <v>106</v>
      </c>
      <c r="E3895" s="15" t="s">
        <v>112</v>
      </c>
      <c r="F3895" s="15">
        <v>13.58</v>
      </c>
      <c r="G3895" s="15">
        <v>492.7</v>
      </c>
      <c r="H3895" s="15">
        <v>22.8</v>
      </c>
      <c r="I3895" s="15">
        <v>43.9</v>
      </c>
      <c r="J3895" s="15">
        <v>8.1999999999999993</v>
      </c>
      <c r="K3895" s="15">
        <v>7.95</v>
      </c>
      <c r="L3895" s="15">
        <v>11.3</v>
      </c>
      <c r="M3895" s="15">
        <v>95.6</v>
      </c>
      <c r="N3895" s="15">
        <v>68.2</v>
      </c>
      <c r="O3895" s="15">
        <v>91.1</v>
      </c>
      <c r="P3895" s="15" t="s">
        <v>107</v>
      </c>
      <c r="Q3895" s="15">
        <v>222.6</v>
      </c>
      <c r="R3895" s="15">
        <v>0.5</v>
      </c>
      <c r="S3895" s="15">
        <v>0.85</v>
      </c>
      <c r="T3895" s="15">
        <v>0.64</v>
      </c>
      <c r="U3895" s="15">
        <v>8.69</v>
      </c>
      <c r="V3895" s="15">
        <v>21727</v>
      </c>
      <c r="W3895" s="15">
        <v>1058006</v>
      </c>
      <c r="X3895" s="15">
        <v>188808</v>
      </c>
      <c r="Y3895" s="15">
        <v>-869198</v>
      </c>
      <c r="Z3895" s="15">
        <v>10756</v>
      </c>
      <c r="AA3895" s="15">
        <v>0.80800000000000005</v>
      </c>
      <c r="AB3895" s="15">
        <v>44.9</v>
      </c>
    </row>
    <row r="3896" spans="1:28" ht="15" customHeight="1" x14ac:dyDescent="0.3">
      <c r="A3896" s="15" t="s">
        <v>4024</v>
      </c>
      <c r="B3896" s="15" t="s">
        <v>122</v>
      </c>
      <c r="C3896" s="15" t="s">
        <v>110</v>
      </c>
      <c r="D3896" s="15" t="s">
        <v>106</v>
      </c>
      <c r="E3896" s="15" t="s">
        <v>112</v>
      </c>
      <c r="F3896" s="15">
        <v>12.09</v>
      </c>
      <c r="G3896" s="15">
        <v>820.1</v>
      </c>
      <c r="H3896" s="15">
        <v>19</v>
      </c>
      <c r="I3896" s="15">
        <v>46.2</v>
      </c>
      <c r="J3896" s="15">
        <v>6.5</v>
      </c>
      <c r="K3896" s="15">
        <v>6.93</v>
      </c>
      <c r="L3896" s="15">
        <v>24.9</v>
      </c>
      <c r="M3896" s="15">
        <v>137.69999999999999</v>
      </c>
      <c r="N3896" s="15">
        <v>57.1</v>
      </c>
      <c r="O3896" s="15">
        <v>97.4</v>
      </c>
      <c r="P3896" s="15" t="s">
        <v>116</v>
      </c>
      <c r="Q3896" s="15">
        <v>224.3</v>
      </c>
      <c r="R3896" s="15">
        <v>4.76</v>
      </c>
      <c r="S3896" s="15">
        <v>0.83</v>
      </c>
      <c r="T3896" s="15">
        <v>2.85</v>
      </c>
      <c r="U3896" s="15">
        <v>34.46</v>
      </c>
      <c r="V3896" s="15">
        <v>19508</v>
      </c>
      <c r="W3896" s="15">
        <v>820500</v>
      </c>
      <c r="X3896" s="15">
        <v>672246</v>
      </c>
      <c r="Y3896" s="15">
        <v>-148254</v>
      </c>
      <c r="Z3896" s="15">
        <v>4406</v>
      </c>
      <c r="AA3896" s="15">
        <v>7.8209999999999997</v>
      </c>
      <c r="AB3896" s="15">
        <v>46.4</v>
      </c>
    </row>
    <row r="3897" spans="1:28" ht="15" customHeight="1" x14ac:dyDescent="0.3">
      <c r="A3897" s="15" t="s">
        <v>4025</v>
      </c>
      <c r="B3897" s="15" t="s">
        <v>126</v>
      </c>
      <c r="C3897" s="15" t="s">
        <v>123</v>
      </c>
      <c r="D3897" s="15" t="s">
        <v>106</v>
      </c>
      <c r="E3897" s="15" t="s">
        <v>120</v>
      </c>
      <c r="F3897" s="15">
        <v>14.46</v>
      </c>
      <c r="G3897" s="15">
        <v>399.3</v>
      </c>
      <c r="H3897" s="15">
        <v>29.2</v>
      </c>
      <c r="I3897" s="15">
        <v>62</v>
      </c>
      <c r="J3897" s="15">
        <v>7.3</v>
      </c>
      <c r="K3897" s="15">
        <v>7.36</v>
      </c>
      <c r="L3897" s="15">
        <v>13.8</v>
      </c>
      <c r="M3897" s="15">
        <v>129.30000000000001</v>
      </c>
      <c r="N3897" s="15">
        <v>47.4</v>
      </c>
      <c r="O3897" s="15">
        <v>82</v>
      </c>
      <c r="P3897" s="15" t="s">
        <v>116</v>
      </c>
      <c r="Q3897" s="15">
        <v>182.4</v>
      </c>
      <c r="R3897" s="15">
        <v>6.35</v>
      </c>
      <c r="S3897" s="15">
        <v>0.82</v>
      </c>
      <c r="T3897" s="15">
        <v>2.2400000000000002</v>
      </c>
      <c r="U3897" s="15">
        <v>32.39</v>
      </c>
      <c r="V3897" s="15">
        <v>18931</v>
      </c>
      <c r="W3897" s="15">
        <v>918356</v>
      </c>
      <c r="X3897" s="15">
        <v>613175</v>
      </c>
      <c r="Y3897" s="15">
        <v>-305181</v>
      </c>
      <c r="Z3897" s="15">
        <v>4898</v>
      </c>
      <c r="AA3897" s="15">
        <v>6.6130000000000004</v>
      </c>
      <c r="AB3897" s="15">
        <v>40.4</v>
      </c>
    </row>
    <row r="3898" spans="1:28" ht="15" customHeight="1" x14ac:dyDescent="0.3">
      <c r="A3898" s="15" t="s">
        <v>4026</v>
      </c>
      <c r="B3898" s="15" t="s">
        <v>98</v>
      </c>
      <c r="C3898" s="15" t="s">
        <v>129</v>
      </c>
      <c r="D3898" s="15" t="s">
        <v>130</v>
      </c>
      <c r="E3898" s="15" t="s">
        <v>112</v>
      </c>
      <c r="F3898" s="15">
        <v>14.88</v>
      </c>
      <c r="G3898" s="15">
        <v>483.8</v>
      </c>
      <c r="H3898" s="15">
        <v>25.7</v>
      </c>
      <c r="I3898" s="15">
        <v>69.3</v>
      </c>
      <c r="J3898" s="15">
        <v>7.1</v>
      </c>
      <c r="K3898" s="15">
        <v>7.21</v>
      </c>
      <c r="L3898" s="15">
        <v>19.7</v>
      </c>
      <c r="M3898" s="15">
        <v>109.1</v>
      </c>
      <c r="N3898" s="15">
        <v>91.2</v>
      </c>
      <c r="O3898" s="15">
        <v>85.5</v>
      </c>
      <c r="P3898" s="15" t="s">
        <v>107</v>
      </c>
      <c r="Q3898" s="15">
        <v>76</v>
      </c>
      <c r="R3898" s="15">
        <v>8.93</v>
      </c>
      <c r="S3898" s="15">
        <v>0.88</v>
      </c>
      <c r="T3898" s="15">
        <v>1.31</v>
      </c>
      <c r="U3898" s="15">
        <v>19.489999999999998</v>
      </c>
      <c r="V3898" s="15">
        <v>63427</v>
      </c>
      <c r="W3898" s="15">
        <v>1053290</v>
      </c>
      <c r="X3898" s="15">
        <v>1236192</v>
      </c>
      <c r="Y3898" s="15">
        <v>182902</v>
      </c>
      <c r="Z3898" s="15">
        <v>12554</v>
      </c>
      <c r="AA3898" s="15">
        <v>1.552</v>
      </c>
      <c r="AB3898" s="15">
        <v>37.200000000000003</v>
      </c>
    </row>
    <row r="3899" spans="1:28" ht="15" customHeight="1" x14ac:dyDescent="0.3">
      <c r="A3899" s="15" t="s">
        <v>4027</v>
      </c>
      <c r="B3899" s="15" t="s">
        <v>118</v>
      </c>
      <c r="C3899" s="15" t="s">
        <v>99</v>
      </c>
      <c r="D3899" s="15" t="s">
        <v>177</v>
      </c>
      <c r="E3899" s="15" t="s">
        <v>120</v>
      </c>
      <c r="F3899" s="15">
        <v>14.99</v>
      </c>
      <c r="G3899" s="15">
        <v>292.5</v>
      </c>
      <c r="H3899" s="15">
        <v>26.4</v>
      </c>
      <c r="I3899" s="15">
        <v>55.6</v>
      </c>
      <c r="J3899" s="15">
        <v>8.8000000000000007</v>
      </c>
      <c r="K3899" s="15">
        <v>6.05</v>
      </c>
      <c r="L3899" s="15">
        <v>18.899999999999999</v>
      </c>
      <c r="M3899" s="15">
        <v>139.80000000000001</v>
      </c>
      <c r="N3899" s="15">
        <v>84.1</v>
      </c>
      <c r="O3899" s="15">
        <v>88.2</v>
      </c>
      <c r="P3899" s="15" t="s">
        <v>127</v>
      </c>
      <c r="Q3899" s="15">
        <v>141.6</v>
      </c>
      <c r="R3899" s="15">
        <v>3.08</v>
      </c>
      <c r="S3899" s="15">
        <v>0.79</v>
      </c>
      <c r="T3899" s="15">
        <v>31.82</v>
      </c>
      <c r="U3899" s="15">
        <v>476.98</v>
      </c>
      <c r="V3899" s="15">
        <v>3365</v>
      </c>
      <c r="W3899" s="15">
        <v>898221</v>
      </c>
      <c r="X3899" s="15">
        <v>1605038</v>
      </c>
      <c r="Y3899" s="15">
        <v>706817</v>
      </c>
      <c r="Z3899" s="15">
        <v>29415</v>
      </c>
      <c r="AA3899" s="15">
        <v>16.216000000000001</v>
      </c>
      <c r="AB3899" s="15">
        <v>38.200000000000003</v>
      </c>
    </row>
    <row r="3900" spans="1:28" ht="15" customHeight="1" x14ac:dyDescent="0.3">
      <c r="A3900" s="15" t="s">
        <v>4028</v>
      </c>
      <c r="B3900" s="15" t="s">
        <v>126</v>
      </c>
      <c r="C3900" s="15" t="s">
        <v>114</v>
      </c>
      <c r="D3900" s="15" t="s">
        <v>100</v>
      </c>
      <c r="E3900" s="15" t="s">
        <v>101</v>
      </c>
      <c r="F3900" s="15">
        <v>6.35</v>
      </c>
      <c r="G3900" s="15">
        <v>950.3</v>
      </c>
      <c r="H3900" s="15">
        <v>31.7</v>
      </c>
      <c r="I3900" s="15">
        <v>73.7</v>
      </c>
      <c r="J3900" s="15">
        <v>5.7</v>
      </c>
      <c r="K3900" s="15">
        <v>7.69</v>
      </c>
      <c r="L3900" s="15">
        <v>30.9</v>
      </c>
      <c r="M3900" s="15">
        <v>132.9</v>
      </c>
      <c r="N3900" s="15">
        <v>65.900000000000006</v>
      </c>
      <c r="O3900" s="15">
        <v>119.9</v>
      </c>
      <c r="P3900" s="15" t="s">
        <v>127</v>
      </c>
      <c r="Q3900" s="15">
        <v>279.39999999999998</v>
      </c>
      <c r="R3900" s="15">
        <v>4.3</v>
      </c>
      <c r="S3900" s="15">
        <v>0.86</v>
      </c>
      <c r="T3900" s="15">
        <v>0.9</v>
      </c>
      <c r="U3900" s="15">
        <v>5.72</v>
      </c>
      <c r="V3900" s="15">
        <v>26992</v>
      </c>
      <c r="W3900" s="15">
        <v>426947</v>
      </c>
      <c r="X3900" s="15">
        <v>154394</v>
      </c>
      <c r="Y3900" s="15">
        <v>-272553</v>
      </c>
      <c r="Z3900" s="15">
        <v>3605</v>
      </c>
      <c r="AA3900" s="15">
        <v>1.587</v>
      </c>
      <c r="AB3900" s="15">
        <v>60</v>
      </c>
    </row>
    <row r="3901" spans="1:28" ht="15" customHeight="1" x14ac:dyDescent="0.3">
      <c r="A3901" s="15" t="s">
        <v>4029</v>
      </c>
      <c r="B3901" s="15" t="s">
        <v>109</v>
      </c>
      <c r="C3901" s="15" t="s">
        <v>134</v>
      </c>
      <c r="D3901" s="15" t="s">
        <v>144</v>
      </c>
      <c r="E3901" s="15" t="s">
        <v>101</v>
      </c>
      <c r="F3901" s="15">
        <v>12.5</v>
      </c>
      <c r="G3901" s="15">
        <v>603.70000000000005</v>
      </c>
      <c r="H3901" s="15">
        <v>26.8</v>
      </c>
      <c r="I3901" s="15">
        <v>88.9</v>
      </c>
      <c r="J3901" s="15">
        <v>6.8</v>
      </c>
      <c r="K3901" s="15">
        <v>8.18</v>
      </c>
      <c r="L3901" s="15">
        <v>30</v>
      </c>
      <c r="M3901" s="15">
        <v>131.80000000000001</v>
      </c>
      <c r="N3901" s="15">
        <v>39.6</v>
      </c>
      <c r="O3901" s="15">
        <v>104.3</v>
      </c>
      <c r="P3901" s="15" t="s">
        <v>102</v>
      </c>
      <c r="Q3901" s="15">
        <v>149.69999999999999</v>
      </c>
      <c r="R3901" s="15">
        <v>4.09</v>
      </c>
      <c r="S3901" s="15">
        <v>0.69</v>
      </c>
      <c r="T3901" s="15">
        <v>0.3</v>
      </c>
      <c r="U3901" s="15">
        <v>3.75</v>
      </c>
      <c r="V3901" s="15">
        <v>52558</v>
      </c>
      <c r="W3901" s="15">
        <v>731823</v>
      </c>
      <c r="X3901" s="15">
        <v>197092</v>
      </c>
      <c r="Y3901" s="15">
        <v>-534731</v>
      </c>
      <c r="Z3901" s="15">
        <v>5299</v>
      </c>
      <c r="AA3901" s="15">
        <v>0.70799999999999996</v>
      </c>
      <c r="AB3901" s="15">
        <v>56.3</v>
      </c>
    </row>
    <row r="3902" spans="1:28" ht="15" customHeight="1" x14ac:dyDescent="0.3">
      <c r="A3902" s="15" t="s">
        <v>4030</v>
      </c>
      <c r="B3902" s="15" t="s">
        <v>122</v>
      </c>
      <c r="C3902" s="15" t="s">
        <v>99</v>
      </c>
      <c r="D3902" s="15" t="s">
        <v>100</v>
      </c>
      <c r="E3902" s="15" t="s">
        <v>101</v>
      </c>
      <c r="F3902" s="15">
        <v>9</v>
      </c>
      <c r="G3902" s="15">
        <v>559</v>
      </c>
      <c r="H3902" s="15">
        <v>24.5</v>
      </c>
      <c r="I3902" s="15">
        <v>80.400000000000006</v>
      </c>
      <c r="J3902" s="15">
        <v>7.5</v>
      </c>
      <c r="K3902" s="15">
        <v>6.74</v>
      </c>
      <c r="L3902" s="15">
        <v>34.799999999999997</v>
      </c>
      <c r="M3902" s="15">
        <v>148</v>
      </c>
      <c r="N3902" s="15">
        <v>77</v>
      </c>
      <c r="O3902" s="15">
        <v>93.9</v>
      </c>
      <c r="P3902" s="15" t="s">
        <v>116</v>
      </c>
      <c r="Q3902" s="15">
        <v>91.8</v>
      </c>
      <c r="R3902" s="15">
        <v>6.58</v>
      </c>
      <c r="S3902" s="15">
        <v>0.71</v>
      </c>
      <c r="T3902" s="15">
        <v>3.21</v>
      </c>
      <c r="U3902" s="15">
        <v>28.89</v>
      </c>
      <c r="V3902" s="15">
        <v>25075</v>
      </c>
      <c r="W3902" s="15">
        <v>601823</v>
      </c>
      <c r="X3902" s="15">
        <v>724417</v>
      </c>
      <c r="Y3902" s="15">
        <v>122594</v>
      </c>
      <c r="Z3902" s="15">
        <v>2464</v>
      </c>
      <c r="AA3902" s="15">
        <v>11.725</v>
      </c>
      <c r="AB3902" s="15">
        <v>45.7</v>
      </c>
    </row>
    <row r="3903" spans="1:28" ht="15" customHeight="1" x14ac:dyDescent="0.3">
      <c r="A3903" s="15" t="s">
        <v>4031</v>
      </c>
      <c r="B3903" s="15" t="s">
        <v>122</v>
      </c>
      <c r="C3903" s="15" t="s">
        <v>170</v>
      </c>
      <c r="D3903" s="15" t="s">
        <v>130</v>
      </c>
      <c r="E3903" s="15" t="s">
        <v>120</v>
      </c>
      <c r="F3903" s="15">
        <v>14.7</v>
      </c>
      <c r="G3903" s="15">
        <v>282.7</v>
      </c>
      <c r="H3903" s="15">
        <v>29.4</v>
      </c>
      <c r="I3903" s="15">
        <v>66.5</v>
      </c>
      <c r="J3903" s="15">
        <v>9.1</v>
      </c>
      <c r="K3903" s="15">
        <v>5.48</v>
      </c>
      <c r="L3903" s="15">
        <v>23.5</v>
      </c>
      <c r="M3903" s="15">
        <v>104.9</v>
      </c>
      <c r="N3903" s="15">
        <v>69.5</v>
      </c>
      <c r="O3903" s="15">
        <v>101.1</v>
      </c>
      <c r="P3903" s="15" t="s">
        <v>116</v>
      </c>
      <c r="Q3903" s="15">
        <v>182.6</v>
      </c>
      <c r="R3903" s="15">
        <v>1.73</v>
      </c>
      <c r="S3903" s="15">
        <v>0.69</v>
      </c>
      <c r="T3903" s="15">
        <v>0.3</v>
      </c>
      <c r="U3903" s="15">
        <v>4.41</v>
      </c>
      <c r="V3903" s="15">
        <v>64747</v>
      </c>
      <c r="W3903" s="15">
        <v>1140615</v>
      </c>
      <c r="X3903" s="15">
        <v>285534</v>
      </c>
      <c r="Y3903" s="15">
        <v>-855081</v>
      </c>
      <c r="Z3903" s="15">
        <v>6564</v>
      </c>
      <c r="AA3903" s="15">
        <v>0.67200000000000004</v>
      </c>
      <c r="AB3903" s="15">
        <v>41.4</v>
      </c>
    </row>
    <row r="3904" spans="1:28" ht="15" customHeight="1" x14ac:dyDescent="0.3">
      <c r="A3904" s="15" t="s">
        <v>4032</v>
      </c>
      <c r="B3904" s="15" t="s">
        <v>137</v>
      </c>
      <c r="C3904" s="15" t="s">
        <v>105</v>
      </c>
      <c r="D3904" s="15" t="s">
        <v>111</v>
      </c>
      <c r="E3904" s="15" t="s">
        <v>120</v>
      </c>
      <c r="F3904" s="15">
        <v>0.72</v>
      </c>
      <c r="G3904" s="15">
        <v>276.89999999999998</v>
      </c>
      <c r="H3904" s="15">
        <v>31.7</v>
      </c>
      <c r="I3904" s="15">
        <v>66.5</v>
      </c>
      <c r="J3904" s="15">
        <v>6.5</v>
      </c>
      <c r="K3904" s="15">
        <v>5.44</v>
      </c>
      <c r="L3904" s="15">
        <v>11.2</v>
      </c>
      <c r="M3904" s="15">
        <v>173.5</v>
      </c>
      <c r="N3904" s="15">
        <v>48</v>
      </c>
      <c r="O3904" s="15">
        <v>131.69999999999999</v>
      </c>
      <c r="P3904" s="15" t="s">
        <v>127</v>
      </c>
      <c r="Q3904" s="15">
        <v>208.7</v>
      </c>
      <c r="R3904" s="15">
        <v>2.64</v>
      </c>
      <c r="S3904" s="15">
        <v>0.95</v>
      </c>
      <c r="T3904" s="15">
        <v>0.3</v>
      </c>
      <c r="U3904" s="15">
        <v>0.22</v>
      </c>
      <c r="V3904" s="15">
        <v>80719</v>
      </c>
      <c r="W3904" s="15">
        <v>39818</v>
      </c>
      <c r="X3904" s="15">
        <v>17758</v>
      </c>
      <c r="Y3904" s="15">
        <v>-22060</v>
      </c>
      <c r="Z3904" s="15">
        <v>215</v>
      </c>
      <c r="AA3904" s="15">
        <v>1.0229999999999999</v>
      </c>
      <c r="AB3904" s="15">
        <v>46.8</v>
      </c>
    </row>
    <row r="3905" spans="1:28" ht="15" customHeight="1" x14ac:dyDescent="0.3">
      <c r="A3905" s="15" t="s">
        <v>4033</v>
      </c>
      <c r="B3905" s="15" t="s">
        <v>137</v>
      </c>
      <c r="C3905" s="15" t="s">
        <v>134</v>
      </c>
      <c r="D3905" s="15" t="s">
        <v>100</v>
      </c>
      <c r="E3905" s="15" t="s">
        <v>112</v>
      </c>
      <c r="F3905" s="15">
        <v>12.56</v>
      </c>
      <c r="G3905" s="15">
        <v>555</v>
      </c>
      <c r="H3905" s="15">
        <v>25.1</v>
      </c>
      <c r="I3905" s="15">
        <v>63.2</v>
      </c>
      <c r="J3905" s="15">
        <v>7.1</v>
      </c>
      <c r="K3905" s="15">
        <v>7.7</v>
      </c>
      <c r="L3905" s="15">
        <v>25.4</v>
      </c>
      <c r="M3905" s="15">
        <v>136.69999999999999</v>
      </c>
      <c r="N3905" s="15">
        <v>76.2</v>
      </c>
      <c r="O3905" s="15">
        <v>108.8</v>
      </c>
      <c r="P3905" s="15" t="s">
        <v>107</v>
      </c>
      <c r="Q3905" s="15">
        <v>195.1</v>
      </c>
      <c r="R3905" s="15">
        <v>6.7</v>
      </c>
      <c r="S3905" s="15">
        <v>0.77</v>
      </c>
      <c r="T3905" s="15">
        <v>1</v>
      </c>
      <c r="U3905" s="15">
        <v>12.56</v>
      </c>
      <c r="V3905" s="15">
        <v>28197</v>
      </c>
      <c r="W3905" s="15">
        <v>925370</v>
      </c>
      <c r="X3905" s="15">
        <v>354154</v>
      </c>
      <c r="Y3905" s="15">
        <v>-571216</v>
      </c>
      <c r="Z3905" s="15">
        <v>9002</v>
      </c>
      <c r="AA3905" s="15">
        <v>1.395</v>
      </c>
      <c r="AB3905" s="15">
        <v>34.5</v>
      </c>
    </row>
    <row r="3906" spans="1:28" ht="15" customHeight="1" x14ac:dyDescent="0.3">
      <c r="A3906" s="15" t="s">
        <v>4034</v>
      </c>
      <c r="B3906" s="15" t="s">
        <v>122</v>
      </c>
      <c r="C3906" s="15" t="s">
        <v>129</v>
      </c>
      <c r="D3906" s="15" t="s">
        <v>106</v>
      </c>
      <c r="E3906" s="15" t="s">
        <v>101</v>
      </c>
      <c r="F3906" s="15">
        <v>4.6399999999999997</v>
      </c>
      <c r="G3906" s="15">
        <v>935.2</v>
      </c>
      <c r="H3906" s="15">
        <v>30.4</v>
      </c>
      <c r="I3906" s="15">
        <v>81</v>
      </c>
      <c r="J3906" s="15">
        <v>6.8</v>
      </c>
      <c r="K3906" s="15">
        <v>6.22</v>
      </c>
      <c r="L3906" s="15">
        <v>26.7</v>
      </c>
      <c r="M3906" s="15">
        <v>60.7</v>
      </c>
      <c r="N3906" s="15">
        <v>54.5</v>
      </c>
      <c r="O3906" s="15">
        <v>109.3</v>
      </c>
      <c r="P3906" s="15" t="s">
        <v>107</v>
      </c>
      <c r="Q3906" s="15">
        <v>132.19999999999999</v>
      </c>
      <c r="R3906" s="15">
        <v>7.44</v>
      </c>
      <c r="S3906" s="15">
        <v>0.82</v>
      </c>
      <c r="T3906" s="15">
        <v>2.85</v>
      </c>
      <c r="U3906" s="15">
        <v>13.22</v>
      </c>
      <c r="V3906" s="15">
        <v>22388</v>
      </c>
      <c r="W3906" s="15">
        <v>292019</v>
      </c>
      <c r="X3906" s="15">
        <v>295969</v>
      </c>
      <c r="Y3906" s="15">
        <v>3950</v>
      </c>
      <c r="Z3906" s="15">
        <v>3359</v>
      </c>
      <c r="AA3906" s="15">
        <v>3.9359999999999999</v>
      </c>
      <c r="AB3906" s="15">
        <v>51.9</v>
      </c>
    </row>
    <row r="3907" spans="1:28" ht="15" customHeight="1" x14ac:dyDescent="0.3">
      <c r="A3907" s="15" t="s">
        <v>4035</v>
      </c>
      <c r="B3907" s="15" t="s">
        <v>137</v>
      </c>
      <c r="C3907" s="15" t="s">
        <v>105</v>
      </c>
      <c r="D3907" s="15" t="s">
        <v>115</v>
      </c>
      <c r="E3907" s="15" t="s">
        <v>101</v>
      </c>
      <c r="F3907" s="15">
        <v>13.33</v>
      </c>
      <c r="G3907" s="15">
        <v>668</v>
      </c>
      <c r="H3907" s="15">
        <v>30.6</v>
      </c>
      <c r="I3907" s="15">
        <v>67.5</v>
      </c>
      <c r="J3907" s="15">
        <v>7.4</v>
      </c>
      <c r="K3907" s="15">
        <v>5.66</v>
      </c>
      <c r="L3907" s="15">
        <v>29.8</v>
      </c>
      <c r="M3907" s="15">
        <v>112.1</v>
      </c>
      <c r="N3907" s="15">
        <v>65.8</v>
      </c>
      <c r="O3907" s="15">
        <v>100.7</v>
      </c>
      <c r="P3907" s="15" t="s">
        <v>127</v>
      </c>
      <c r="Q3907" s="15">
        <v>101.3</v>
      </c>
      <c r="R3907" s="15">
        <v>6.45</v>
      </c>
      <c r="S3907" s="15">
        <v>0.75</v>
      </c>
      <c r="T3907" s="15">
        <v>1.01</v>
      </c>
      <c r="U3907" s="15">
        <v>13.46</v>
      </c>
      <c r="V3907" s="15">
        <v>21696</v>
      </c>
      <c r="W3907" s="15">
        <v>1023482</v>
      </c>
      <c r="X3907" s="15">
        <v>292028</v>
      </c>
      <c r="Y3907" s="15">
        <v>-731454</v>
      </c>
      <c r="Z3907" s="15">
        <v>19182</v>
      </c>
      <c r="AA3907" s="15">
        <v>0.70199999999999996</v>
      </c>
      <c r="AB3907" s="15">
        <v>36.1</v>
      </c>
    </row>
    <row r="3908" spans="1:28" ht="15" customHeight="1" x14ac:dyDescent="0.3">
      <c r="A3908" s="15" t="s">
        <v>4036</v>
      </c>
      <c r="B3908" s="15" t="s">
        <v>104</v>
      </c>
      <c r="C3908" s="15" t="s">
        <v>129</v>
      </c>
      <c r="D3908" s="15" t="s">
        <v>115</v>
      </c>
      <c r="E3908" s="15" t="s">
        <v>101</v>
      </c>
      <c r="F3908" s="15">
        <v>11.14</v>
      </c>
      <c r="G3908" s="15">
        <v>628.1</v>
      </c>
      <c r="H3908" s="15">
        <v>27.1</v>
      </c>
      <c r="I3908" s="15">
        <v>55.1</v>
      </c>
      <c r="J3908" s="15">
        <v>8.5</v>
      </c>
      <c r="K3908" s="15">
        <v>5.2</v>
      </c>
      <c r="L3908" s="15">
        <v>30.8</v>
      </c>
      <c r="M3908" s="15">
        <v>90.1</v>
      </c>
      <c r="N3908" s="15">
        <v>55.3</v>
      </c>
      <c r="O3908" s="15">
        <v>87.5</v>
      </c>
      <c r="P3908" s="15" t="s">
        <v>107</v>
      </c>
      <c r="Q3908" s="15">
        <v>190.9</v>
      </c>
      <c r="R3908" s="15">
        <v>5.74</v>
      </c>
      <c r="S3908" s="15">
        <v>0.65</v>
      </c>
      <c r="T3908" s="15">
        <v>0.3</v>
      </c>
      <c r="U3908" s="15">
        <v>3.34</v>
      </c>
      <c r="V3908" s="15">
        <v>22456</v>
      </c>
      <c r="W3908" s="15">
        <v>876163</v>
      </c>
      <c r="X3908" s="15">
        <v>75003</v>
      </c>
      <c r="Y3908" s="15">
        <v>-801160</v>
      </c>
      <c r="Z3908" s="15">
        <v>19254</v>
      </c>
      <c r="AA3908" s="15">
        <v>0.17299999999999999</v>
      </c>
      <c r="AB3908" s="15">
        <v>42.1</v>
      </c>
    </row>
    <row r="3909" spans="1:28" ht="15" customHeight="1" x14ac:dyDescent="0.3">
      <c r="A3909" s="15" t="s">
        <v>4037</v>
      </c>
      <c r="B3909" s="15" t="s">
        <v>118</v>
      </c>
      <c r="C3909" s="15" t="s">
        <v>123</v>
      </c>
      <c r="D3909" s="15" t="s">
        <v>111</v>
      </c>
      <c r="E3909" s="15" t="s">
        <v>112</v>
      </c>
      <c r="F3909" s="15">
        <v>10.9</v>
      </c>
      <c r="G3909" s="15">
        <v>600.20000000000005</v>
      </c>
      <c r="H3909" s="15">
        <v>20.3</v>
      </c>
      <c r="I3909" s="15">
        <v>64.599999999999994</v>
      </c>
      <c r="J3909" s="15">
        <v>6.9</v>
      </c>
      <c r="K3909" s="15">
        <v>6.48</v>
      </c>
      <c r="L3909" s="15">
        <v>10.4</v>
      </c>
      <c r="M3909" s="15">
        <v>150.9</v>
      </c>
      <c r="N3909" s="15">
        <v>93</v>
      </c>
      <c r="O3909" s="15">
        <v>169.2</v>
      </c>
      <c r="P3909" s="15" t="s">
        <v>116</v>
      </c>
      <c r="Q3909" s="15">
        <v>46</v>
      </c>
      <c r="R3909" s="15">
        <v>6.11</v>
      </c>
      <c r="S3909" s="15">
        <v>0.89</v>
      </c>
      <c r="T3909" s="15">
        <v>1.47</v>
      </c>
      <c r="U3909" s="15">
        <v>16.02</v>
      </c>
      <c r="V3909" s="15">
        <v>76365</v>
      </c>
      <c r="W3909" s="15">
        <v>559035</v>
      </c>
      <c r="X3909" s="15">
        <v>1223367</v>
      </c>
      <c r="Y3909" s="15">
        <v>664332</v>
      </c>
      <c r="Z3909" s="15">
        <v>2489</v>
      </c>
      <c r="AA3909" s="15">
        <v>6.4359999999999999</v>
      </c>
      <c r="AB3909" s="15">
        <v>36.5</v>
      </c>
    </row>
    <row r="3910" spans="1:28" ht="15" customHeight="1" x14ac:dyDescent="0.3">
      <c r="A3910" s="15" t="s">
        <v>4038</v>
      </c>
      <c r="B3910" s="15" t="s">
        <v>98</v>
      </c>
      <c r="C3910" s="15" t="s">
        <v>129</v>
      </c>
      <c r="D3910" s="15" t="s">
        <v>100</v>
      </c>
      <c r="E3910" s="15" t="s">
        <v>101</v>
      </c>
      <c r="F3910" s="15">
        <v>11.31</v>
      </c>
      <c r="G3910" s="15">
        <v>965</v>
      </c>
      <c r="H3910" s="15">
        <v>34</v>
      </c>
      <c r="I3910" s="15">
        <v>74.7</v>
      </c>
      <c r="J3910" s="15">
        <v>5.9</v>
      </c>
      <c r="K3910" s="15">
        <v>6.29</v>
      </c>
      <c r="L3910" s="15">
        <v>31.6</v>
      </c>
      <c r="M3910" s="15">
        <v>159.69999999999999</v>
      </c>
      <c r="N3910" s="15">
        <v>54.1</v>
      </c>
      <c r="O3910" s="15">
        <v>62.1</v>
      </c>
      <c r="P3910" s="15" t="s">
        <v>127</v>
      </c>
      <c r="Q3910" s="15">
        <v>321.39999999999998</v>
      </c>
      <c r="R3910" s="15">
        <v>4.12</v>
      </c>
      <c r="S3910" s="15">
        <v>0.89</v>
      </c>
      <c r="T3910" s="15">
        <v>2.35</v>
      </c>
      <c r="U3910" s="15">
        <v>26.58</v>
      </c>
      <c r="V3910" s="15">
        <v>27540</v>
      </c>
      <c r="W3910" s="15">
        <v>724225</v>
      </c>
      <c r="X3910" s="15">
        <v>732013</v>
      </c>
      <c r="Y3910" s="15">
        <v>7788</v>
      </c>
      <c r="Z3910" s="15">
        <v>5929</v>
      </c>
      <c r="AA3910" s="15">
        <v>4.4829999999999997</v>
      </c>
      <c r="AB3910" s="15">
        <v>61.1</v>
      </c>
    </row>
    <row r="3911" spans="1:28" ht="15" customHeight="1" x14ac:dyDescent="0.3">
      <c r="A3911" s="15" t="s">
        <v>4039</v>
      </c>
      <c r="B3911" s="15" t="s">
        <v>122</v>
      </c>
      <c r="C3911" s="15" t="s">
        <v>129</v>
      </c>
      <c r="D3911" s="15" t="s">
        <v>106</v>
      </c>
      <c r="E3911" s="15" t="s">
        <v>101</v>
      </c>
      <c r="F3911" s="15">
        <v>1.55</v>
      </c>
      <c r="G3911" s="15">
        <v>797.9</v>
      </c>
      <c r="H3911" s="15">
        <v>30.6</v>
      </c>
      <c r="I3911" s="15">
        <v>70.7</v>
      </c>
      <c r="J3911" s="15">
        <v>5.5</v>
      </c>
      <c r="K3911" s="15">
        <v>7.25</v>
      </c>
      <c r="L3911" s="15">
        <v>20.9</v>
      </c>
      <c r="M3911" s="15">
        <v>88.8</v>
      </c>
      <c r="N3911" s="15">
        <v>65.5</v>
      </c>
      <c r="O3911" s="15">
        <v>139.30000000000001</v>
      </c>
      <c r="P3911" s="15" t="s">
        <v>116</v>
      </c>
      <c r="Q3911" s="15">
        <v>304</v>
      </c>
      <c r="R3911" s="15">
        <v>6.44</v>
      </c>
      <c r="S3911" s="15">
        <v>0.92</v>
      </c>
      <c r="T3911" s="15">
        <v>2.94</v>
      </c>
      <c r="U3911" s="15">
        <v>4.5599999999999996</v>
      </c>
      <c r="V3911" s="15">
        <v>21186</v>
      </c>
      <c r="W3911" s="15">
        <v>113693</v>
      </c>
      <c r="X3911" s="15">
        <v>96608</v>
      </c>
      <c r="Y3911" s="15">
        <v>-17085</v>
      </c>
      <c r="Z3911" s="15">
        <v>400</v>
      </c>
      <c r="AA3911" s="15">
        <v>11.4</v>
      </c>
      <c r="AB3911" s="15">
        <v>45.5</v>
      </c>
    </row>
    <row r="3912" spans="1:28" ht="15" customHeight="1" x14ac:dyDescent="0.3">
      <c r="A3912" s="15" t="s">
        <v>4040</v>
      </c>
      <c r="B3912" s="15" t="s">
        <v>122</v>
      </c>
      <c r="C3912" s="15" t="s">
        <v>110</v>
      </c>
      <c r="D3912" s="15" t="s">
        <v>144</v>
      </c>
      <c r="E3912" s="15" t="s">
        <v>112</v>
      </c>
      <c r="F3912" s="15">
        <v>14.27</v>
      </c>
      <c r="G3912" s="15">
        <v>511.5</v>
      </c>
      <c r="H3912" s="15">
        <v>26.8</v>
      </c>
      <c r="I3912" s="15">
        <v>53.8</v>
      </c>
      <c r="J3912" s="15">
        <v>8.1999999999999993</v>
      </c>
      <c r="K3912" s="15">
        <v>7.67</v>
      </c>
      <c r="L3912" s="15">
        <v>24.6</v>
      </c>
      <c r="M3912" s="15">
        <v>126.2</v>
      </c>
      <c r="N3912" s="15">
        <v>65.099999999999994</v>
      </c>
      <c r="O3912" s="15">
        <v>89</v>
      </c>
      <c r="P3912" s="15" t="s">
        <v>107</v>
      </c>
      <c r="Q3912" s="15">
        <v>249.8</v>
      </c>
      <c r="R3912" s="15">
        <v>3.1</v>
      </c>
      <c r="S3912" s="15">
        <v>0.76</v>
      </c>
      <c r="T3912" s="15">
        <v>0.75</v>
      </c>
      <c r="U3912" s="15">
        <v>10.7</v>
      </c>
      <c r="V3912" s="15">
        <v>51608</v>
      </c>
      <c r="W3912" s="15">
        <v>889648</v>
      </c>
      <c r="X3912" s="15">
        <v>552206</v>
      </c>
      <c r="Y3912" s="15">
        <v>-337442</v>
      </c>
      <c r="Z3912" s="15">
        <v>8280</v>
      </c>
      <c r="AA3912" s="15">
        <v>1.292</v>
      </c>
      <c r="AB3912" s="15">
        <v>50.9</v>
      </c>
    </row>
    <row r="3913" spans="1:28" ht="15" customHeight="1" x14ac:dyDescent="0.3">
      <c r="A3913" s="15" t="s">
        <v>4041</v>
      </c>
      <c r="B3913" s="15" t="s">
        <v>118</v>
      </c>
      <c r="C3913" s="15" t="s">
        <v>119</v>
      </c>
      <c r="D3913" s="15" t="s">
        <v>144</v>
      </c>
      <c r="E3913" s="15" t="s">
        <v>112</v>
      </c>
      <c r="F3913" s="15">
        <v>4.84</v>
      </c>
      <c r="G3913" s="15">
        <v>278.5</v>
      </c>
      <c r="H3913" s="15">
        <v>27.4</v>
      </c>
      <c r="I3913" s="15">
        <v>68.400000000000006</v>
      </c>
      <c r="J3913" s="15">
        <v>7.8</v>
      </c>
      <c r="K3913" s="15">
        <v>7.03</v>
      </c>
      <c r="L3913" s="15">
        <v>22.5</v>
      </c>
      <c r="M3913" s="15">
        <v>111.7</v>
      </c>
      <c r="N3913" s="15">
        <v>54</v>
      </c>
      <c r="O3913" s="15">
        <v>122.1</v>
      </c>
      <c r="P3913" s="15" t="s">
        <v>107</v>
      </c>
      <c r="Q3913" s="15">
        <v>251</v>
      </c>
      <c r="R3913" s="15">
        <v>5.75</v>
      </c>
      <c r="S3913" s="15">
        <v>0.76</v>
      </c>
      <c r="T3913" s="15">
        <v>1.42</v>
      </c>
      <c r="U3913" s="15">
        <v>6.87</v>
      </c>
      <c r="V3913" s="15">
        <v>61490</v>
      </c>
      <c r="W3913" s="15">
        <v>309229</v>
      </c>
      <c r="X3913" s="15">
        <v>422436</v>
      </c>
      <c r="Y3913" s="15">
        <v>113207</v>
      </c>
      <c r="Z3913" s="15">
        <v>3454</v>
      </c>
      <c r="AA3913" s="15">
        <v>1.9890000000000001</v>
      </c>
      <c r="AB3913" s="15">
        <v>39.799999999999997</v>
      </c>
    </row>
    <row r="3914" spans="1:28" ht="15" customHeight="1" x14ac:dyDescent="0.3">
      <c r="A3914" s="15" t="s">
        <v>4042</v>
      </c>
      <c r="B3914" s="15" t="s">
        <v>122</v>
      </c>
      <c r="C3914" s="15" t="s">
        <v>99</v>
      </c>
      <c r="D3914" s="15" t="s">
        <v>115</v>
      </c>
      <c r="E3914" s="15" t="s">
        <v>112</v>
      </c>
      <c r="F3914" s="15">
        <v>3.94</v>
      </c>
      <c r="G3914" s="15">
        <v>309.10000000000002</v>
      </c>
      <c r="H3914" s="15">
        <v>25.4</v>
      </c>
      <c r="I3914" s="15">
        <v>51</v>
      </c>
      <c r="J3914" s="15">
        <v>7.8</v>
      </c>
      <c r="K3914" s="15">
        <v>6.6</v>
      </c>
      <c r="L3914" s="15">
        <v>21.4</v>
      </c>
      <c r="M3914" s="15">
        <v>92</v>
      </c>
      <c r="N3914" s="15">
        <v>52.4</v>
      </c>
      <c r="O3914" s="15">
        <v>112.9</v>
      </c>
      <c r="P3914" s="15" t="s">
        <v>102</v>
      </c>
      <c r="Q3914" s="15">
        <v>150.30000000000001</v>
      </c>
      <c r="R3914" s="15">
        <v>7.64</v>
      </c>
      <c r="S3914" s="15">
        <v>0.92</v>
      </c>
      <c r="T3914" s="15">
        <v>3.67</v>
      </c>
      <c r="U3914" s="15">
        <v>14.46</v>
      </c>
      <c r="V3914" s="15">
        <v>22955</v>
      </c>
      <c r="W3914" s="15">
        <v>265071</v>
      </c>
      <c r="X3914" s="15">
        <v>331929</v>
      </c>
      <c r="Y3914" s="15">
        <v>66858</v>
      </c>
      <c r="Z3914" s="15">
        <v>5398</v>
      </c>
      <c r="AA3914" s="15">
        <v>2.6789999999999998</v>
      </c>
      <c r="AB3914" s="15">
        <v>38.299999999999997</v>
      </c>
    </row>
    <row r="3915" spans="1:28" ht="15" customHeight="1" x14ac:dyDescent="0.3">
      <c r="A3915" s="15" t="s">
        <v>4043</v>
      </c>
      <c r="B3915" s="15" t="s">
        <v>98</v>
      </c>
      <c r="C3915" s="15" t="s">
        <v>99</v>
      </c>
      <c r="D3915" s="15" t="s">
        <v>115</v>
      </c>
      <c r="E3915" s="15" t="s">
        <v>101</v>
      </c>
      <c r="F3915" s="15">
        <v>9.61</v>
      </c>
      <c r="G3915" s="15">
        <v>656.1</v>
      </c>
      <c r="H3915" s="15">
        <v>32.6</v>
      </c>
      <c r="I3915" s="15">
        <v>63.1</v>
      </c>
      <c r="J3915" s="15">
        <v>7.8</v>
      </c>
      <c r="K3915" s="15">
        <v>6.4</v>
      </c>
      <c r="L3915" s="15">
        <v>25.4</v>
      </c>
      <c r="M3915" s="15">
        <v>181.6</v>
      </c>
      <c r="N3915" s="15">
        <v>61</v>
      </c>
      <c r="O3915" s="15">
        <v>138.30000000000001</v>
      </c>
      <c r="P3915" s="15" t="s">
        <v>116</v>
      </c>
      <c r="Q3915" s="15">
        <v>211.4</v>
      </c>
      <c r="R3915" s="15">
        <v>5.67</v>
      </c>
      <c r="S3915" s="15">
        <v>0.89</v>
      </c>
      <c r="T3915" s="15">
        <v>3.37</v>
      </c>
      <c r="U3915" s="15">
        <v>32.39</v>
      </c>
      <c r="V3915" s="15">
        <v>21668</v>
      </c>
      <c r="W3915" s="15">
        <v>742341</v>
      </c>
      <c r="X3915" s="15">
        <v>701827</v>
      </c>
      <c r="Y3915" s="15">
        <v>-40514</v>
      </c>
      <c r="Z3915" s="15">
        <v>8035</v>
      </c>
      <c r="AA3915" s="15">
        <v>4.0309999999999997</v>
      </c>
      <c r="AB3915" s="15">
        <v>49.9</v>
      </c>
    </row>
    <row r="3916" spans="1:28" ht="15" customHeight="1" x14ac:dyDescent="0.3">
      <c r="A3916" s="15" t="s">
        <v>4044</v>
      </c>
      <c r="B3916" s="15" t="s">
        <v>98</v>
      </c>
      <c r="C3916" s="15" t="s">
        <v>129</v>
      </c>
      <c r="D3916" s="15" t="s">
        <v>111</v>
      </c>
      <c r="E3916" s="15" t="s">
        <v>101</v>
      </c>
      <c r="F3916" s="15">
        <v>5.0199999999999996</v>
      </c>
      <c r="G3916" s="15">
        <v>948.1</v>
      </c>
      <c r="H3916" s="15">
        <v>24.9</v>
      </c>
      <c r="I3916" s="15">
        <v>81.599999999999994</v>
      </c>
      <c r="J3916" s="15">
        <v>5.2</v>
      </c>
      <c r="K3916" s="15">
        <v>7.24</v>
      </c>
      <c r="L3916" s="15">
        <v>25.2</v>
      </c>
      <c r="M3916" s="15">
        <v>74.8</v>
      </c>
      <c r="N3916" s="15">
        <v>16.8</v>
      </c>
      <c r="O3916" s="15">
        <v>102.6</v>
      </c>
      <c r="P3916" s="15" t="s">
        <v>116</v>
      </c>
      <c r="Q3916" s="15">
        <v>118.4</v>
      </c>
      <c r="R3916" s="15">
        <v>4.1900000000000004</v>
      </c>
      <c r="S3916" s="15">
        <v>0.69</v>
      </c>
      <c r="T3916" s="15">
        <v>0.82</v>
      </c>
      <c r="U3916" s="15">
        <v>4.12</v>
      </c>
      <c r="V3916" s="15">
        <v>81481</v>
      </c>
      <c r="W3916" s="15">
        <v>288222</v>
      </c>
      <c r="X3916" s="15">
        <v>335702</v>
      </c>
      <c r="Y3916" s="15">
        <v>47480</v>
      </c>
      <c r="Z3916" s="15">
        <v>1077</v>
      </c>
      <c r="AA3916" s="15">
        <v>3.8250000000000002</v>
      </c>
      <c r="AB3916" s="15">
        <v>56.7</v>
      </c>
    </row>
    <row r="3917" spans="1:28" ht="15" customHeight="1" x14ac:dyDescent="0.3">
      <c r="A3917" s="15" t="s">
        <v>4045</v>
      </c>
      <c r="B3917" s="15" t="s">
        <v>109</v>
      </c>
      <c r="C3917" s="15" t="s">
        <v>152</v>
      </c>
      <c r="D3917" s="15" t="s">
        <v>100</v>
      </c>
      <c r="E3917" s="15" t="s">
        <v>101</v>
      </c>
      <c r="F3917" s="15">
        <v>10.85</v>
      </c>
      <c r="G3917" s="15">
        <v>1203.5999999999999</v>
      </c>
      <c r="H3917" s="15">
        <v>27.3</v>
      </c>
      <c r="I3917" s="15">
        <v>69.099999999999994</v>
      </c>
      <c r="J3917" s="15">
        <v>7.6</v>
      </c>
      <c r="K3917" s="15">
        <v>7.35</v>
      </c>
      <c r="L3917" s="15">
        <v>41</v>
      </c>
      <c r="M3917" s="15">
        <v>122.5</v>
      </c>
      <c r="N3917" s="15">
        <v>46.3</v>
      </c>
      <c r="O3917" s="15">
        <v>57.4</v>
      </c>
      <c r="P3917" s="15" t="s">
        <v>116</v>
      </c>
      <c r="Q3917" s="15">
        <v>169.4</v>
      </c>
      <c r="R3917" s="15">
        <v>8.2799999999999994</v>
      </c>
      <c r="S3917" s="15">
        <v>0.86</v>
      </c>
      <c r="T3917" s="15">
        <v>1.25</v>
      </c>
      <c r="U3917" s="15">
        <v>13.56</v>
      </c>
      <c r="V3917" s="15">
        <v>26088</v>
      </c>
      <c r="W3917" s="15">
        <v>676793</v>
      </c>
      <c r="X3917" s="15">
        <v>353753</v>
      </c>
      <c r="Y3917" s="15">
        <v>-323040</v>
      </c>
      <c r="Z3917" s="15">
        <v>3105</v>
      </c>
      <c r="AA3917" s="15">
        <v>4.367</v>
      </c>
      <c r="AB3917" s="15">
        <v>45.3</v>
      </c>
    </row>
    <row r="3918" spans="1:28" ht="15" customHeight="1" x14ac:dyDescent="0.3">
      <c r="A3918" s="15" t="s">
        <v>4046</v>
      </c>
      <c r="B3918" s="15" t="s">
        <v>98</v>
      </c>
      <c r="C3918" s="15" t="s">
        <v>105</v>
      </c>
      <c r="D3918" s="15" t="s">
        <v>132</v>
      </c>
      <c r="E3918" s="15" t="s">
        <v>112</v>
      </c>
      <c r="F3918" s="15">
        <v>4.79</v>
      </c>
      <c r="G3918" s="15">
        <v>508.3</v>
      </c>
      <c r="H3918" s="15">
        <v>25.1</v>
      </c>
      <c r="I3918" s="15">
        <v>52.6</v>
      </c>
      <c r="J3918" s="15">
        <v>8.9</v>
      </c>
      <c r="K3918" s="15">
        <v>6.28</v>
      </c>
      <c r="L3918" s="15">
        <v>28.4</v>
      </c>
      <c r="M3918" s="15">
        <v>95.2</v>
      </c>
      <c r="N3918" s="15">
        <v>89</v>
      </c>
      <c r="O3918" s="15">
        <v>77.8</v>
      </c>
      <c r="P3918" s="15" t="s">
        <v>116</v>
      </c>
      <c r="Q3918" s="15">
        <v>170</v>
      </c>
      <c r="R3918" s="15">
        <v>9.27</v>
      </c>
      <c r="S3918" s="15">
        <v>0.82</v>
      </c>
      <c r="T3918" s="15">
        <v>1.83</v>
      </c>
      <c r="U3918" s="15">
        <v>8.77</v>
      </c>
      <c r="V3918" s="15">
        <v>105471</v>
      </c>
      <c r="W3918" s="15">
        <v>330032</v>
      </c>
      <c r="X3918" s="15">
        <v>924981</v>
      </c>
      <c r="Y3918" s="15">
        <v>594949</v>
      </c>
      <c r="Z3918" s="15">
        <v>1626</v>
      </c>
      <c r="AA3918" s="15">
        <v>5.3940000000000001</v>
      </c>
      <c r="AB3918" s="15">
        <v>22.3</v>
      </c>
    </row>
    <row r="3919" spans="1:28" ht="15" customHeight="1" x14ac:dyDescent="0.3">
      <c r="A3919" s="15" t="s">
        <v>4047</v>
      </c>
      <c r="B3919" s="15" t="s">
        <v>109</v>
      </c>
      <c r="C3919" s="15" t="s">
        <v>123</v>
      </c>
      <c r="D3919" s="15" t="s">
        <v>111</v>
      </c>
      <c r="E3919" s="15" t="s">
        <v>101</v>
      </c>
      <c r="F3919" s="15">
        <v>4.74</v>
      </c>
      <c r="G3919" s="15">
        <v>559.4</v>
      </c>
      <c r="H3919" s="15">
        <v>27</v>
      </c>
      <c r="I3919" s="15">
        <v>73.400000000000006</v>
      </c>
      <c r="J3919" s="15">
        <v>7.7</v>
      </c>
      <c r="K3919" s="15">
        <v>6.69</v>
      </c>
      <c r="L3919" s="15">
        <v>33.299999999999997</v>
      </c>
      <c r="M3919" s="15">
        <v>127</v>
      </c>
      <c r="N3919" s="15">
        <v>99.8</v>
      </c>
      <c r="O3919" s="15">
        <v>159.6</v>
      </c>
      <c r="P3919" s="15" t="s">
        <v>116</v>
      </c>
      <c r="Q3919" s="15">
        <v>112.2</v>
      </c>
      <c r="R3919" s="15">
        <v>3.3</v>
      </c>
      <c r="S3919" s="15">
        <v>0.66</v>
      </c>
      <c r="T3919" s="15">
        <v>1.66</v>
      </c>
      <c r="U3919" s="15">
        <v>7.87</v>
      </c>
      <c r="V3919" s="15">
        <v>71834</v>
      </c>
      <c r="W3919" s="15">
        <v>265421</v>
      </c>
      <c r="X3919" s="15">
        <v>565334</v>
      </c>
      <c r="Y3919" s="15">
        <v>299913</v>
      </c>
      <c r="Z3919" s="15">
        <v>912</v>
      </c>
      <c r="AA3919" s="15">
        <v>8.6289999999999996</v>
      </c>
      <c r="AB3919" s="15">
        <v>44.1</v>
      </c>
    </row>
    <row r="3920" spans="1:28" ht="15" customHeight="1" x14ac:dyDescent="0.3">
      <c r="A3920" s="15" t="s">
        <v>4048</v>
      </c>
      <c r="B3920" s="15" t="s">
        <v>146</v>
      </c>
      <c r="C3920" s="15" t="s">
        <v>114</v>
      </c>
      <c r="D3920" s="15" t="s">
        <v>130</v>
      </c>
      <c r="E3920" s="15" t="s">
        <v>101</v>
      </c>
      <c r="F3920" s="15">
        <v>0.76</v>
      </c>
      <c r="G3920" s="15">
        <v>843.6</v>
      </c>
      <c r="H3920" s="15">
        <v>33.200000000000003</v>
      </c>
      <c r="I3920" s="15">
        <v>75.599999999999994</v>
      </c>
      <c r="J3920" s="15">
        <v>6.6</v>
      </c>
      <c r="K3920" s="15">
        <v>6.8</v>
      </c>
      <c r="L3920" s="15">
        <v>29</v>
      </c>
      <c r="M3920" s="15">
        <v>42.8</v>
      </c>
      <c r="N3920" s="15">
        <v>45.6</v>
      </c>
      <c r="O3920" s="15">
        <v>92.9</v>
      </c>
      <c r="P3920" s="15" t="s">
        <v>116</v>
      </c>
      <c r="Q3920" s="15">
        <v>201.1</v>
      </c>
      <c r="R3920" s="15">
        <v>6.05</v>
      </c>
      <c r="S3920" s="15">
        <v>0.71</v>
      </c>
      <c r="T3920" s="15">
        <v>1.38</v>
      </c>
      <c r="U3920" s="15">
        <v>1.05</v>
      </c>
      <c r="V3920" s="15">
        <v>69483</v>
      </c>
      <c r="W3920" s="15">
        <v>57204</v>
      </c>
      <c r="X3920" s="15">
        <v>72957</v>
      </c>
      <c r="Y3920" s="15">
        <v>15753</v>
      </c>
      <c r="Z3920" s="15">
        <v>280</v>
      </c>
      <c r="AA3920" s="15">
        <v>3.75</v>
      </c>
      <c r="AB3920" s="15">
        <v>54.2</v>
      </c>
    </row>
    <row r="3921" spans="1:28" ht="15" customHeight="1" x14ac:dyDescent="0.3">
      <c r="A3921" s="15" t="s">
        <v>4049</v>
      </c>
      <c r="B3921" s="15" t="s">
        <v>104</v>
      </c>
      <c r="C3921" s="15" t="s">
        <v>123</v>
      </c>
      <c r="D3921" s="15" t="s">
        <v>132</v>
      </c>
      <c r="E3921" s="15" t="s">
        <v>101</v>
      </c>
      <c r="F3921" s="15">
        <v>4.05</v>
      </c>
      <c r="G3921" s="15">
        <v>874.8</v>
      </c>
      <c r="H3921" s="15">
        <v>26.9</v>
      </c>
      <c r="I3921" s="15">
        <v>80.400000000000006</v>
      </c>
      <c r="J3921" s="15">
        <v>7.9</v>
      </c>
      <c r="K3921" s="15">
        <v>5.86</v>
      </c>
      <c r="L3921" s="15">
        <v>36.200000000000003</v>
      </c>
      <c r="M3921" s="15">
        <v>106.7</v>
      </c>
      <c r="N3921" s="15">
        <v>49.4</v>
      </c>
      <c r="O3921" s="15">
        <v>170.9</v>
      </c>
      <c r="P3921" s="15" t="s">
        <v>127</v>
      </c>
      <c r="Q3921" s="15">
        <v>182.6</v>
      </c>
      <c r="R3921" s="15">
        <v>4.93</v>
      </c>
      <c r="S3921" s="15">
        <v>0.72</v>
      </c>
      <c r="T3921" s="15">
        <v>1.22</v>
      </c>
      <c r="U3921" s="15">
        <v>4.9400000000000004</v>
      </c>
      <c r="V3921" s="15">
        <v>111781</v>
      </c>
      <c r="W3921" s="15">
        <v>296204</v>
      </c>
      <c r="X3921" s="15">
        <v>552198</v>
      </c>
      <c r="Y3921" s="15">
        <v>255994</v>
      </c>
      <c r="Z3921" s="15">
        <v>2595</v>
      </c>
      <c r="AA3921" s="15">
        <v>1.9039999999999999</v>
      </c>
      <c r="AB3921" s="15">
        <v>51.5</v>
      </c>
    </row>
    <row r="3922" spans="1:28" ht="15" customHeight="1" x14ac:dyDescent="0.3">
      <c r="A3922" s="15" t="s">
        <v>4050</v>
      </c>
      <c r="B3922" s="15" t="s">
        <v>146</v>
      </c>
      <c r="C3922" s="15" t="s">
        <v>105</v>
      </c>
      <c r="D3922" s="15" t="s">
        <v>115</v>
      </c>
      <c r="E3922" s="15" t="s">
        <v>112</v>
      </c>
      <c r="F3922" s="15">
        <v>13.48</v>
      </c>
      <c r="G3922" s="15">
        <v>309.60000000000002</v>
      </c>
      <c r="H3922" s="15">
        <v>24</v>
      </c>
      <c r="I3922" s="15">
        <v>50.5</v>
      </c>
      <c r="J3922" s="15">
        <v>7.2</v>
      </c>
      <c r="K3922" s="15">
        <v>6.73</v>
      </c>
      <c r="L3922" s="15">
        <v>27.4</v>
      </c>
      <c r="M3922" s="15">
        <v>126.2</v>
      </c>
      <c r="N3922" s="15">
        <v>46</v>
      </c>
      <c r="O3922" s="15">
        <v>86.6</v>
      </c>
      <c r="P3922" s="15" t="s">
        <v>102</v>
      </c>
      <c r="Q3922" s="15">
        <v>219.8</v>
      </c>
      <c r="R3922" s="15">
        <v>7.88</v>
      </c>
      <c r="S3922" s="15">
        <v>0.99</v>
      </c>
      <c r="T3922" s="15">
        <v>3.66</v>
      </c>
      <c r="U3922" s="15">
        <v>49.34</v>
      </c>
      <c r="V3922" s="15">
        <v>20877</v>
      </c>
      <c r="W3922" s="15">
        <v>1072993</v>
      </c>
      <c r="X3922" s="15">
        <v>1030071</v>
      </c>
      <c r="Y3922" s="15">
        <v>-42922</v>
      </c>
      <c r="Z3922" s="15">
        <v>16680</v>
      </c>
      <c r="AA3922" s="15">
        <v>2.9580000000000002</v>
      </c>
      <c r="AB3922" s="15">
        <v>20.5</v>
      </c>
    </row>
    <row r="3923" spans="1:28" ht="15" customHeight="1" x14ac:dyDescent="0.3">
      <c r="A3923" s="15" t="s">
        <v>4051</v>
      </c>
      <c r="B3923" s="15" t="s">
        <v>146</v>
      </c>
      <c r="C3923" s="15" t="s">
        <v>105</v>
      </c>
      <c r="D3923" s="15" t="s">
        <v>115</v>
      </c>
      <c r="E3923" s="15" t="s">
        <v>120</v>
      </c>
      <c r="F3923" s="15">
        <v>8.94</v>
      </c>
      <c r="G3923" s="15">
        <v>219.4</v>
      </c>
      <c r="H3923" s="15">
        <v>27.3</v>
      </c>
      <c r="I3923" s="15">
        <v>55</v>
      </c>
      <c r="J3923" s="15">
        <v>8.1</v>
      </c>
      <c r="K3923" s="15">
        <v>6.82</v>
      </c>
      <c r="L3923" s="15">
        <v>18.100000000000001</v>
      </c>
      <c r="M3923" s="15">
        <v>55.5</v>
      </c>
      <c r="N3923" s="15">
        <v>81</v>
      </c>
      <c r="O3923" s="15">
        <v>71.400000000000006</v>
      </c>
      <c r="P3923" s="15" t="s">
        <v>102</v>
      </c>
      <c r="Q3923" s="15">
        <v>183.5</v>
      </c>
      <c r="R3923" s="15">
        <v>5.64</v>
      </c>
      <c r="S3923" s="15">
        <v>0.93</v>
      </c>
      <c r="T3923" s="15">
        <v>2.86</v>
      </c>
      <c r="U3923" s="15">
        <v>25.57</v>
      </c>
      <c r="V3923" s="15">
        <v>18322</v>
      </c>
      <c r="W3923" s="15">
        <v>519347</v>
      </c>
      <c r="X3923" s="15">
        <v>468494</v>
      </c>
      <c r="Y3923" s="15">
        <v>-50853</v>
      </c>
      <c r="Z3923" s="15">
        <v>6156</v>
      </c>
      <c r="AA3923" s="15">
        <v>4.1539999999999999</v>
      </c>
      <c r="AB3923" s="15">
        <v>16.2</v>
      </c>
    </row>
    <row r="3924" spans="1:28" ht="15" customHeight="1" x14ac:dyDescent="0.3">
      <c r="A3924" s="15" t="s">
        <v>4052</v>
      </c>
      <c r="B3924" s="15" t="s">
        <v>104</v>
      </c>
      <c r="C3924" s="15" t="s">
        <v>99</v>
      </c>
      <c r="D3924" s="15" t="s">
        <v>100</v>
      </c>
      <c r="E3924" s="15" t="s">
        <v>101</v>
      </c>
      <c r="F3924" s="15">
        <v>1.77</v>
      </c>
      <c r="G3924" s="15">
        <v>1013.3</v>
      </c>
      <c r="H3924" s="15">
        <v>31.1</v>
      </c>
      <c r="I3924" s="15">
        <v>70.400000000000006</v>
      </c>
      <c r="J3924" s="15">
        <v>5.7</v>
      </c>
      <c r="K3924" s="15">
        <v>5.86</v>
      </c>
      <c r="L3924" s="15">
        <v>26.3</v>
      </c>
      <c r="M3924" s="15">
        <v>181.6</v>
      </c>
      <c r="N3924" s="15">
        <v>54.3</v>
      </c>
      <c r="O3924" s="15">
        <v>142.80000000000001</v>
      </c>
      <c r="P3924" s="15" t="s">
        <v>116</v>
      </c>
      <c r="Q3924" s="15">
        <v>218.7</v>
      </c>
      <c r="R3924" s="15">
        <v>5.82</v>
      </c>
      <c r="S3924" s="15">
        <v>0.86</v>
      </c>
      <c r="T3924" s="15"/>
      <c r="U3924" s="15">
        <v>1.98</v>
      </c>
      <c r="V3924" s="15">
        <v>22354</v>
      </c>
      <c r="W3924" s="15">
        <v>111157</v>
      </c>
      <c r="X3924" s="15">
        <v>44261</v>
      </c>
      <c r="Y3924" s="15">
        <v>-66896</v>
      </c>
      <c r="Z3924" s="15">
        <v>505</v>
      </c>
      <c r="AA3924" s="15">
        <v>3.9209999999999998</v>
      </c>
      <c r="AB3924" s="15">
        <v>54.8</v>
      </c>
    </row>
    <row r="3925" spans="1:28" ht="15" customHeight="1" x14ac:dyDescent="0.3">
      <c r="A3925" s="15" t="s">
        <v>4053</v>
      </c>
      <c r="B3925" s="15" t="s">
        <v>98</v>
      </c>
      <c r="C3925" s="15" t="s">
        <v>152</v>
      </c>
      <c r="D3925" s="15" t="s">
        <v>115</v>
      </c>
      <c r="E3925" s="15" t="s">
        <v>112</v>
      </c>
      <c r="F3925" s="15">
        <v>3.75</v>
      </c>
      <c r="G3925" s="15">
        <v>337.4</v>
      </c>
      <c r="H3925" s="15">
        <v>27.7</v>
      </c>
      <c r="I3925" s="15">
        <v>73.3</v>
      </c>
      <c r="J3925" s="15">
        <v>6.9</v>
      </c>
      <c r="K3925" s="15">
        <v>7.94</v>
      </c>
      <c r="L3925" s="15">
        <v>25.1</v>
      </c>
      <c r="M3925" s="15">
        <v>96.3</v>
      </c>
      <c r="N3925" s="15">
        <v>65.2</v>
      </c>
      <c r="O3925" s="15">
        <v>40</v>
      </c>
      <c r="P3925" s="15" t="s">
        <v>116</v>
      </c>
      <c r="Q3925" s="15">
        <v>247.2</v>
      </c>
      <c r="R3925" s="15">
        <v>5.0199999999999996</v>
      </c>
      <c r="S3925" s="15">
        <v>0.89</v>
      </c>
      <c r="T3925" s="15">
        <v>0.34</v>
      </c>
      <c r="U3925" s="15">
        <v>1.28</v>
      </c>
      <c r="V3925" s="15">
        <v>23442</v>
      </c>
      <c r="W3925" s="15">
        <v>251606</v>
      </c>
      <c r="X3925" s="15">
        <v>30006</v>
      </c>
      <c r="Y3925" s="15">
        <v>-221600</v>
      </c>
      <c r="Z3925" s="15">
        <v>2971</v>
      </c>
      <c r="AA3925" s="15">
        <v>0.43099999999999999</v>
      </c>
      <c r="AB3925" s="15">
        <v>40.6</v>
      </c>
    </row>
    <row r="3926" spans="1:28" ht="15" customHeight="1" x14ac:dyDescent="0.3">
      <c r="A3926" s="15" t="s">
        <v>4054</v>
      </c>
      <c r="B3926" s="15" t="s">
        <v>126</v>
      </c>
      <c r="C3926" s="15" t="s">
        <v>123</v>
      </c>
      <c r="D3926" s="15" t="s">
        <v>106</v>
      </c>
      <c r="E3926" s="15" t="s">
        <v>112</v>
      </c>
      <c r="F3926" s="15">
        <v>2.76</v>
      </c>
      <c r="G3926" s="15">
        <v>466.8</v>
      </c>
      <c r="H3926" s="15">
        <v>23</v>
      </c>
      <c r="I3926" s="15">
        <v>67.2</v>
      </c>
      <c r="J3926" s="15">
        <v>6.7</v>
      </c>
      <c r="K3926" s="15">
        <v>6.09</v>
      </c>
      <c r="L3926" s="15">
        <v>18.5</v>
      </c>
      <c r="M3926" s="15">
        <v>109.3</v>
      </c>
      <c r="N3926" s="15">
        <v>36</v>
      </c>
      <c r="O3926" s="15">
        <v>93.9</v>
      </c>
      <c r="P3926" s="15" t="s">
        <v>116</v>
      </c>
      <c r="Q3926" s="15">
        <v>205.2</v>
      </c>
      <c r="R3926" s="15">
        <v>5.3</v>
      </c>
      <c r="S3926" s="15">
        <v>0.89</v>
      </c>
      <c r="T3926" s="15">
        <v>1.97</v>
      </c>
      <c r="U3926" s="15">
        <v>5.44</v>
      </c>
      <c r="V3926" s="15">
        <v>20991</v>
      </c>
      <c r="W3926" s="15">
        <v>209374</v>
      </c>
      <c r="X3926" s="15">
        <v>114191</v>
      </c>
      <c r="Y3926" s="15">
        <v>-95183</v>
      </c>
      <c r="Z3926" s="15">
        <v>815</v>
      </c>
      <c r="AA3926" s="15">
        <v>6.6749999999999998</v>
      </c>
      <c r="AB3926" s="15">
        <v>37.5</v>
      </c>
    </row>
    <row r="3927" spans="1:28" ht="15" customHeight="1" x14ac:dyDescent="0.3">
      <c r="A3927" s="15" t="s">
        <v>4055</v>
      </c>
      <c r="B3927" s="15" t="s">
        <v>146</v>
      </c>
      <c r="C3927" s="15" t="s">
        <v>152</v>
      </c>
      <c r="D3927" s="15" t="s">
        <v>100</v>
      </c>
      <c r="E3927" s="15" t="s">
        <v>112</v>
      </c>
      <c r="F3927" s="15">
        <v>12.52</v>
      </c>
      <c r="G3927" s="15">
        <v>374</v>
      </c>
      <c r="H3927" s="15">
        <v>17.899999999999999</v>
      </c>
      <c r="I3927" s="15">
        <v>59.7</v>
      </c>
      <c r="J3927" s="15">
        <v>9.4</v>
      </c>
      <c r="K3927" s="15">
        <v>7.57</v>
      </c>
      <c r="L3927" s="15">
        <v>24.5</v>
      </c>
      <c r="M3927" s="15">
        <v>118.6</v>
      </c>
      <c r="N3927" s="15">
        <v>77.5</v>
      </c>
      <c r="O3927" s="15">
        <v>128.69999999999999</v>
      </c>
      <c r="P3927" s="15" t="s">
        <v>116</v>
      </c>
      <c r="Q3927" s="15">
        <v>116.4</v>
      </c>
      <c r="R3927" s="15">
        <v>5.14</v>
      </c>
      <c r="S3927" s="15">
        <v>0.71</v>
      </c>
      <c r="T3927" s="15">
        <v>0.88</v>
      </c>
      <c r="U3927" s="15">
        <v>11.02</v>
      </c>
      <c r="V3927" s="15">
        <v>26649</v>
      </c>
      <c r="W3927" s="15">
        <v>744970</v>
      </c>
      <c r="X3927" s="15">
        <v>293672</v>
      </c>
      <c r="Y3927" s="15">
        <v>-451298</v>
      </c>
      <c r="Z3927" s="15">
        <v>3347</v>
      </c>
      <c r="AA3927" s="15">
        <v>3.2930000000000001</v>
      </c>
      <c r="AB3927" s="15">
        <v>29.8</v>
      </c>
    </row>
    <row r="3928" spans="1:28" ht="15" customHeight="1" x14ac:dyDescent="0.3">
      <c r="A3928" s="15" t="s">
        <v>4056</v>
      </c>
      <c r="B3928" s="15" t="s">
        <v>98</v>
      </c>
      <c r="C3928" s="15" t="s">
        <v>134</v>
      </c>
      <c r="D3928" s="15" t="s">
        <v>106</v>
      </c>
      <c r="E3928" s="15" t="s">
        <v>101</v>
      </c>
      <c r="F3928" s="15">
        <v>11.29</v>
      </c>
      <c r="G3928" s="15">
        <v>1017.3</v>
      </c>
      <c r="H3928" s="15">
        <v>24.7</v>
      </c>
      <c r="I3928" s="15">
        <v>69.5</v>
      </c>
      <c r="J3928" s="15">
        <v>5.8</v>
      </c>
      <c r="K3928" s="15">
        <v>7.38</v>
      </c>
      <c r="L3928" s="15">
        <v>38.200000000000003</v>
      </c>
      <c r="M3928" s="15">
        <v>116.2</v>
      </c>
      <c r="N3928" s="15">
        <v>73.5</v>
      </c>
      <c r="O3928" s="15">
        <v>121.1</v>
      </c>
      <c r="P3928" s="15" t="s">
        <v>116</v>
      </c>
      <c r="Q3928" s="15">
        <v>272.3</v>
      </c>
      <c r="R3928" s="15">
        <v>2.52</v>
      </c>
      <c r="S3928" s="15">
        <v>0.67</v>
      </c>
      <c r="T3928" s="15">
        <v>2.21</v>
      </c>
      <c r="U3928" s="15">
        <v>24.95</v>
      </c>
      <c r="V3928" s="15">
        <v>19914</v>
      </c>
      <c r="W3928" s="15">
        <v>806958</v>
      </c>
      <c r="X3928" s="15">
        <v>496854</v>
      </c>
      <c r="Y3928" s="15">
        <v>-310104</v>
      </c>
      <c r="Z3928" s="15">
        <v>3875</v>
      </c>
      <c r="AA3928" s="15">
        <v>6.4390000000000001</v>
      </c>
      <c r="AB3928" s="15">
        <v>78.8</v>
      </c>
    </row>
    <row r="3929" spans="1:28" ht="15" customHeight="1" x14ac:dyDescent="0.3">
      <c r="A3929" s="15" t="s">
        <v>4057</v>
      </c>
      <c r="B3929" s="15" t="s">
        <v>137</v>
      </c>
      <c r="C3929" s="15" t="s">
        <v>129</v>
      </c>
      <c r="D3929" s="15" t="s">
        <v>144</v>
      </c>
      <c r="E3929" s="15" t="s">
        <v>112</v>
      </c>
      <c r="F3929" s="15">
        <v>7.05</v>
      </c>
      <c r="G3929" s="15">
        <v>144.80000000000001</v>
      </c>
      <c r="H3929" s="15">
        <v>23.2</v>
      </c>
      <c r="I3929" s="15">
        <v>63.4</v>
      </c>
      <c r="J3929" s="15">
        <v>7.6</v>
      </c>
      <c r="K3929" s="15">
        <v>6.77</v>
      </c>
      <c r="L3929" s="15">
        <v>19.8</v>
      </c>
      <c r="M3929" s="15">
        <v>163.30000000000001</v>
      </c>
      <c r="N3929" s="15">
        <v>64.099999999999994</v>
      </c>
      <c r="O3929" s="15">
        <v>74.099999999999994</v>
      </c>
      <c r="P3929" s="15" t="s">
        <v>127</v>
      </c>
      <c r="Q3929" s="15">
        <v>149.4</v>
      </c>
      <c r="R3929" s="15">
        <v>5.2</v>
      </c>
      <c r="S3929" s="15">
        <v>0.94</v>
      </c>
      <c r="T3929" s="15">
        <v>1.6</v>
      </c>
      <c r="U3929" s="15">
        <v>11.28</v>
      </c>
      <c r="V3929" s="15">
        <v>56513</v>
      </c>
      <c r="W3929" s="15">
        <v>438357</v>
      </c>
      <c r="X3929" s="15">
        <v>637467</v>
      </c>
      <c r="Y3929" s="15">
        <v>199110</v>
      </c>
      <c r="Z3929" s="15">
        <v>3277</v>
      </c>
      <c r="AA3929" s="15">
        <v>3.4420000000000002</v>
      </c>
      <c r="AB3929" s="15">
        <v>25.6</v>
      </c>
    </row>
    <row r="3930" spans="1:28" ht="15" customHeight="1" x14ac:dyDescent="0.3">
      <c r="A3930" s="15" t="s">
        <v>4058</v>
      </c>
      <c r="B3930" s="15" t="s">
        <v>137</v>
      </c>
      <c r="C3930" s="15" t="s">
        <v>114</v>
      </c>
      <c r="D3930" s="15" t="s">
        <v>100</v>
      </c>
      <c r="E3930" s="15" t="s">
        <v>101</v>
      </c>
      <c r="F3930" s="15">
        <v>12.85</v>
      </c>
      <c r="G3930" s="15">
        <v>795.8</v>
      </c>
      <c r="H3930" s="15">
        <v>30.3</v>
      </c>
      <c r="I3930" s="15">
        <v>67.400000000000006</v>
      </c>
      <c r="J3930" s="15">
        <v>8.3000000000000007</v>
      </c>
      <c r="K3930" s="15">
        <v>6.84</v>
      </c>
      <c r="L3930" s="15">
        <v>27</v>
      </c>
      <c r="M3930" s="15">
        <v>98.5</v>
      </c>
      <c r="N3930" s="15">
        <v>48</v>
      </c>
      <c r="O3930" s="15">
        <v>87.1</v>
      </c>
      <c r="P3930" s="15" t="s">
        <v>127</v>
      </c>
      <c r="Q3930" s="15">
        <v>167.4</v>
      </c>
      <c r="R3930" s="15">
        <v>3.61</v>
      </c>
      <c r="S3930" s="15">
        <v>0.73</v>
      </c>
      <c r="T3930" s="15">
        <v>3.45</v>
      </c>
      <c r="U3930" s="15">
        <v>44.33</v>
      </c>
      <c r="V3930" s="15">
        <v>21068</v>
      </c>
      <c r="W3930" s="15">
        <v>893471</v>
      </c>
      <c r="X3930" s="15">
        <v>933944</v>
      </c>
      <c r="Y3930" s="15">
        <v>40473</v>
      </c>
      <c r="Z3930" s="15">
        <v>7298</v>
      </c>
      <c r="AA3930" s="15">
        <v>6.0739999999999998</v>
      </c>
      <c r="AB3930" s="15">
        <v>61.9</v>
      </c>
    </row>
    <row r="3931" spans="1:28" ht="15" customHeight="1" x14ac:dyDescent="0.3">
      <c r="A3931" s="15" t="s">
        <v>4059</v>
      </c>
      <c r="B3931" s="15" t="s">
        <v>126</v>
      </c>
      <c r="C3931" s="15" t="s">
        <v>170</v>
      </c>
      <c r="D3931" s="15" t="s">
        <v>111</v>
      </c>
      <c r="E3931" s="15" t="s">
        <v>112</v>
      </c>
      <c r="F3931" s="15">
        <v>10.130000000000001</v>
      </c>
      <c r="G3931" s="15">
        <v>628.29999999999995</v>
      </c>
      <c r="H3931" s="15">
        <v>23.2</v>
      </c>
      <c r="I3931" s="15">
        <v>57.8</v>
      </c>
      <c r="J3931" s="15">
        <v>8.6999999999999993</v>
      </c>
      <c r="K3931" s="15">
        <v>6.93</v>
      </c>
      <c r="L3931" s="15">
        <v>21.7</v>
      </c>
      <c r="M3931" s="15">
        <v>126.3</v>
      </c>
      <c r="N3931" s="15">
        <v>71.900000000000006</v>
      </c>
      <c r="O3931" s="15">
        <v>140.30000000000001</v>
      </c>
      <c r="P3931" s="15" t="s">
        <v>116</v>
      </c>
      <c r="Q3931" s="15">
        <v>260.60000000000002</v>
      </c>
      <c r="R3931" s="15">
        <v>4.26</v>
      </c>
      <c r="S3931" s="15">
        <v>0.78</v>
      </c>
      <c r="T3931" s="15">
        <v>1.36</v>
      </c>
      <c r="U3931" s="15">
        <v>13.78</v>
      </c>
      <c r="V3931" s="15">
        <v>71319</v>
      </c>
      <c r="W3931" s="15">
        <v>693862</v>
      </c>
      <c r="X3931" s="15">
        <v>982776</v>
      </c>
      <c r="Y3931" s="15">
        <v>288914</v>
      </c>
      <c r="Z3931" s="15">
        <v>2153</v>
      </c>
      <c r="AA3931" s="15">
        <v>6.4</v>
      </c>
      <c r="AB3931" s="15">
        <v>51.5</v>
      </c>
    </row>
    <row r="3932" spans="1:28" ht="15" customHeight="1" x14ac:dyDescent="0.3">
      <c r="A3932" s="15" t="s">
        <v>4060</v>
      </c>
      <c r="B3932" s="15" t="s">
        <v>109</v>
      </c>
      <c r="C3932" s="15" t="s">
        <v>110</v>
      </c>
      <c r="D3932" s="15" t="s">
        <v>130</v>
      </c>
      <c r="E3932" s="15" t="s">
        <v>120</v>
      </c>
      <c r="F3932" s="15">
        <v>6.6</v>
      </c>
      <c r="G3932" s="15">
        <v>454</v>
      </c>
      <c r="H3932" s="15">
        <v>30</v>
      </c>
      <c r="I3932" s="15">
        <v>60.3</v>
      </c>
      <c r="J3932" s="15">
        <v>6.9</v>
      </c>
      <c r="K3932" s="15">
        <v>7.67</v>
      </c>
      <c r="L3932" s="15">
        <v>19.100000000000001</v>
      </c>
      <c r="M3932" s="15">
        <v>113.8</v>
      </c>
      <c r="N3932" s="15">
        <v>74.3</v>
      </c>
      <c r="O3932" s="15">
        <v>103.6</v>
      </c>
      <c r="P3932" s="15" t="s">
        <v>107</v>
      </c>
      <c r="Q3932" s="15">
        <v>331.6</v>
      </c>
      <c r="R3932" s="15">
        <v>4.66</v>
      </c>
      <c r="S3932" s="15">
        <v>0.75</v>
      </c>
      <c r="T3932" s="15">
        <v>0.45</v>
      </c>
      <c r="U3932" s="15">
        <v>2.97</v>
      </c>
      <c r="V3932" s="15">
        <v>65805</v>
      </c>
      <c r="W3932" s="15">
        <v>362830</v>
      </c>
      <c r="X3932" s="15">
        <v>195441</v>
      </c>
      <c r="Y3932" s="15">
        <v>-167389</v>
      </c>
      <c r="Z3932" s="15">
        <v>6665</v>
      </c>
      <c r="AA3932" s="15">
        <v>0.44600000000000001</v>
      </c>
      <c r="AB3932" s="15">
        <v>44.5</v>
      </c>
    </row>
    <row r="3933" spans="1:28" ht="15" customHeight="1" x14ac:dyDescent="0.3">
      <c r="A3933" s="15" t="s">
        <v>4061</v>
      </c>
      <c r="B3933" s="15" t="s">
        <v>146</v>
      </c>
      <c r="C3933" s="15" t="s">
        <v>123</v>
      </c>
      <c r="D3933" s="15" t="s">
        <v>115</v>
      </c>
      <c r="E3933" s="15" t="s">
        <v>112</v>
      </c>
      <c r="F3933" s="15">
        <v>8.93</v>
      </c>
      <c r="G3933" s="15">
        <v>174.2</v>
      </c>
      <c r="H3933" s="15">
        <v>21.1</v>
      </c>
      <c r="I3933" s="15">
        <v>38.299999999999997</v>
      </c>
      <c r="J3933" s="15">
        <v>7.3</v>
      </c>
      <c r="K3933" s="15">
        <v>7.4</v>
      </c>
      <c r="L3933" s="15">
        <v>18.2</v>
      </c>
      <c r="M3933" s="15">
        <v>110</v>
      </c>
      <c r="N3933" s="15">
        <v>50.1</v>
      </c>
      <c r="O3933" s="15">
        <v>129.1</v>
      </c>
      <c r="P3933" s="15" t="s">
        <v>127</v>
      </c>
      <c r="Q3933" s="15">
        <v>65.900000000000006</v>
      </c>
      <c r="R3933" s="15">
        <v>3.03</v>
      </c>
      <c r="S3933" s="15">
        <v>0.84</v>
      </c>
      <c r="T3933" s="15">
        <v>1.54</v>
      </c>
      <c r="U3933" s="15">
        <v>13.75</v>
      </c>
      <c r="V3933" s="15">
        <v>24375</v>
      </c>
      <c r="W3933" s="15">
        <v>504681</v>
      </c>
      <c r="X3933" s="15">
        <v>335156</v>
      </c>
      <c r="Y3933" s="15">
        <v>-169525</v>
      </c>
      <c r="Z3933" s="15">
        <v>12096</v>
      </c>
      <c r="AA3933" s="15">
        <v>1.137</v>
      </c>
      <c r="AB3933" s="15">
        <v>42.1</v>
      </c>
    </row>
    <row r="3934" spans="1:28" ht="15" customHeight="1" x14ac:dyDescent="0.3">
      <c r="A3934" s="15" t="s">
        <v>4062</v>
      </c>
      <c r="B3934" s="15" t="s">
        <v>122</v>
      </c>
      <c r="C3934" s="15" t="s">
        <v>123</v>
      </c>
      <c r="D3934" s="15" t="s">
        <v>111</v>
      </c>
      <c r="E3934" s="15" t="s">
        <v>101</v>
      </c>
      <c r="F3934" s="15">
        <v>2.76</v>
      </c>
      <c r="G3934" s="15">
        <v>1013.4</v>
      </c>
      <c r="H3934" s="15">
        <v>32.6</v>
      </c>
      <c r="I3934" s="15">
        <v>69.400000000000006</v>
      </c>
      <c r="J3934" s="15">
        <v>7.2</v>
      </c>
      <c r="K3934" s="15">
        <v>6.92</v>
      </c>
      <c r="L3934" s="15">
        <v>23.6</v>
      </c>
      <c r="M3934" s="15">
        <v>124.1</v>
      </c>
      <c r="N3934" s="15">
        <v>88.8</v>
      </c>
      <c r="O3934" s="15">
        <v>107.2</v>
      </c>
      <c r="P3934" s="15" t="s">
        <v>102</v>
      </c>
      <c r="Q3934" s="15">
        <v>230.8</v>
      </c>
      <c r="R3934" s="15">
        <v>5.38</v>
      </c>
      <c r="S3934" s="15">
        <v>0.68</v>
      </c>
      <c r="T3934" s="15">
        <v>1.3</v>
      </c>
      <c r="U3934" s="15">
        <v>3.59</v>
      </c>
      <c r="V3934" s="15">
        <v>80348</v>
      </c>
      <c r="W3934" s="15">
        <v>171958</v>
      </c>
      <c r="X3934" s="15">
        <v>288449</v>
      </c>
      <c r="Y3934" s="15">
        <v>116491</v>
      </c>
      <c r="Z3934" s="15">
        <v>891</v>
      </c>
      <c r="AA3934" s="15">
        <v>4.0289999999999999</v>
      </c>
      <c r="AB3934" s="15">
        <v>52.1</v>
      </c>
    </row>
    <row r="3935" spans="1:28" ht="15" customHeight="1" x14ac:dyDescent="0.3">
      <c r="A3935" s="15" t="s">
        <v>4063</v>
      </c>
      <c r="B3935" s="15" t="s">
        <v>98</v>
      </c>
      <c r="C3935" s="15" t="s">
        <v>170</v>
      </c>
      <c r="D3935" s="15" t="s">
        <v>115</v>
      </c>
      <c r="E3935" s="15" t="s">
        <v>101</v>
      </c>
      <c r="F3935" s="15">
        <v>11.91</v>
      </c>
      <c r="G3935" s="15">
        <v>965.5</v>
      </c>
      <c r="H3935" s="15">
        <v>30.7</v>
      </c>
      <c r="I3935" s="15">
        <v>86.4</v>
      </c>
      <c r="J3935" s="15">
        <v>7.1</v>
      </c>
      <c r="K3935" s="15">
        <v>7.05</v>
      </c>
      <c r="L3935" s="15">
        <v>31.2</v>
      </c>
      <c r="M3935" s="15">
        <v>176.9</v>
      </c>
      <c r="N3935" s="15">
        <v>41.2</v>
      </c>
      <c r="O3935" s="15">
        <v>73</v>
      </c>
      <c r="P3935" s="15" t="s">
        <v>102</v>
      </c>
      <c r="Q3935" s="15">
        <v>171</v>
      </c>
      <c r="R3935" s="15">
        <v>6.42</v>
      </c>
      <c r="S3935" s="15">
        <v>0.68</v>
      </c>
      <c r="T3935" s="15">
        <v>3.39</v>
      </c>
      <c r="U3935" s="15">
        <v>40.369999999999997</v>
      </c>
      <c r="V3935" s="15">
        <v>20474</v>
      </c>
      <c r="W3935" s="15">
        <v>727619</v>
      </c>
      <c r="X3935" s="15">
        <v>826535</v>
      </c>
      <c r="Y3935" s="15">
        <v>98916</v>
      </c>
      <c r="Z3935" s="15">
        <v>16896</v>
      </c>
      <c r="AA3935" s="15">
        <v>2.3889999999999998</v>
      </c>
      <c r="AB3935" s="15">
        <v>58.6</v>
      </c>
    </row>
    <row r="3936" spans="1:28" ht="15" customHeight="1" x14ac:dyDescent="0.3">
      <c r="A3936" s="15" t="s">
        <v>4064</v>
      </c>
      <c r="B3936" s="15" t="s">
        <v>109</v>
      </c>
      <c r="C3936" s="15" t="s">
        <v>152</v>
      </c>
      <c r="D3936" s="15" t="s">
        <v>130</v>
      </c>
      <c r="E3936" s="15" t="s">
        <v>120</v>
      </c>
      <c r="F3936" s="15">
        <v>10.11</v>
      </c>
      <c r="G3936" s="15">
        <v>345.7</v>
      </c>
      <c r="H3936" s="15">
        <v>27</v>
      </c>
      <c r="I3936" s="15">
        <v>55</v>
      </c>
      <c r="J3936" s="15">
        <v>10</v>
      </c>
      <c r="K3936" s="15">
        <v>6.62</v>
      </c>
      <c r="L3936" s="15">
        <v>24.9</v>
      </c>
      <c r="M3936" s="15">
        <v>96.6</v>
      </c>
      <c r="N3936" s="15">
        <v>94.5</v>
      </c>
      <c r="O3936" s="15">
        <v>69</v>
      </c>
      <c r="P3936" s="15" t="s">
        <v>127</v>
      </c>
      <c r="Q3936" s="15">
        <v>190</v>
      </c>
      <c r="R3936" s="15">
        <v>3.8</v>
      </c>
      <c r="S3936" s="15">
        <v>0.92</v>
      </c>
      <c r="T3936" s="15">
        <v>1.59</v>
      </c>
      <c r="U3936" s="15">
        <v>16.07</v>
      </c>
      <c r="V3936" s="15">
        <v>62854</v>
      </c>
      <c r="W3936" s="15">
        <v>681723</v>
      </c>
      <c r="X3936" s="15">
        <v>1010064</v>
      </c>
      <c r="Y3936" s="15">
        <v>328341</v>
      </c>
      <c r="Z3936" s="15">
        <v>8047</v>
      </c>
      <c r="AA3936" s="15">
        <v>1.9970000000000001</v>
      </c>
      <c r="AB3936" s="15">
        <v>44</v>
      </c>
    </row>
    <row r="3937" spans="1:28" ht="15" customHeight="1" x14ac:dyDescent="0.3">
      <c r="A3937" s="15" t="s">
        <v>4065</v>
      </c>
      <c r="B3937" s="15" t="s">
        <v>126</v>
      </c>
      <c r="C3937" s="15" t="s">
        <v>170</v>
      </c>
      <c r="D3937" s="15" t="s">
        <v>111</v>
      </c>
      <c r="E3937" s="15" t="s">
        <v>101</v>
      </c>
      <c r="F3937" s="15">
        <v>12.11</v>
      </c>
      <c r="G3937" s="15">
        <v>1022.4</v>
      </c>
      <c r="H3937" s="15">
        <v>31.9</v>
      </c>
      <c r="I3937" s="15">
        <v>91.5</v>
      </c>
      <c r="J3937" s="15">
        <v>6.1</v>
      </c>
      <c r="K3937" s="15">
        <v>6.92</v>
      </c>
      <c r="L3937" s="15">
        <v>32.700000000000003</v>
      </c>
      <c r="M3937" s="15">
        <v>145.30000000000001</v>
      </c>
      <c r="N3937" s="15">
        <v>51.9</v>
      </c>
      <c r="O3937" s="15">
        <v>95.3</v>
      </c>
      <c r="P3937" s="15" t="s">
        <v>107</v>
      </c>
      <c r="Q3937" s="15">
        <v>165.6</v>
      </c>
      <c r="R3937" s="15">
        <v>5.79</v>
      </c>
      <c r="S3937" s="15">
        <v>0.85</v>
      </c>
      <c r="T3937" s="15">
        <v>1.21</v>
      </c>
      <c r="U3937" s="15">
        <v>14.65</v>
      </c>
      <c r="V3937" s="15">
        <v>61837</v>
      </c>
      <c r="W3937" s="15">
        <v>793430</v>
      </c>
      <c r="X3937" s="15">
        <v>905912</v>
      </c>
      <c r="Y3937" s="15">
        <v>112482</v>
      </c>
      <c r="Z3937" s="15">
        <v>5834</v>
      </c>
      <c r="AA3937" s="15">
        <v>2.5110000000000001</v>
      </c>
      <c r="AB3937" s="15">
        <v>55.5</v>
      </c>
    </row>
    <row r="3938" spans="1:28" ht="15" customHeight="1" x14ac:dyDescent="0.3">
      <c r="A3938" s="15" t="s">
        <v>4066</v>
      </c>
      <c r="B3938" s="15" t="s">
        <v>109</v>
      </c>
      <c r="C3938" s="15" t="s">
        <v>129</v>
      </c>
      <c r="D3938" s="15" t="s">
        <v>100</v>
      </c>
      <c r="E3938" s="15" t="s">
        <v>112</v>
      </c>
      <c r="F3938" s="15">
        <v>7.82</v>
      </c>
      <c r="G3938" s="15">
        <v>458.6</v>
      </c>
      <c r="H3938" s="15">
        <v>20.9</v>
      </c>
      <c r="I3938" s="15">
        <v>67.2</v>
      </c>
      <c r="J3938" s="15">
        <v>7.9</v>
      </c>
      <c r="K3938" s="15">
        <v>6.22</v>
      </c>
      <c r="L3938" s="15">
        <v>32</v>
      </c>
      <c r="M3938" s="15">
        <v>111.8</v>
      </c>
      <c r="N3938" s="15">
        <v>80.5</v>
      </c>
      <c r="O3938" s="15">
        <v>99.5</v>
      </c>
      <c r="P3938" s="15" t="s">
        <v>116</v>
      </c>
      <c r="Q3938" s="15">
        <v>203.3</v>
      </c>
      <c r="R3938" s="15">
        <v>2.68</v>
      </c>
      <c r="S3938" s="15">
        <v>0.89</v>
      </c>
      <c r="T3938" s="15">
        <v>1.74</v>
      </c>
      <c r="U3938" s="15">
        <v>13.61</v>
      </c>
      <c r="V3938" s="15">
        <v>24325</v>
      </c>
      <c r="W3938" s="15">
        <v>460509</v>
      </c>
      <c r="X3938" s="15">
        <v>331063</v>
      </c>
      <c r="Y3938" s="15">
        <v>-129446</v>
      </c>
      <c r="Z3938" s="15">
        <v>1997</v>
      </c>
      <c r="AA3938" s="15">
        <v>6.8150000000000004</v>
      </c>
      <c r="AB3938" s="15">
        <v>45.7</v>
      </c>
    </row>
    <row r="3939" spans="1:28" ht="15" customHeight="1" x14ac:dyDescent="0.3">
      <c r="A3939" s="15" t="s">
        <v>4067</v>
      </c>
      <c r="B3939" s="15" t="s">
        <v>146</v>
      </c>
      <c r="C3939" s="15" t="s">
        <v>170</v>
      </c>
      <c r="D3939" s="15" t="s">
        <v>100</v>
      </c>
      <c r="E3939" s="15" t="s">
        <v>101</v>
      </c>
      <c r="F3939" s="15">
        <v>2.44</v>
      </c>
      <c r="G3939" s="15"/>
      <c r="H3939" s="15">
        <v>22.6</v>
      </c>
      <c r="I3939" s="15">
        <v>69.900000000000006</v>
      </c>
      <c r="J3939" s="15">
        <v>8.3000000000000007</v>
      </c>
      <c r="K3939" s="15">
        <v>7.31</v>
      </c>
      <c r="L3939" s="15">
        <v>29.9</v>
      </c>
      <c r="M3939" s="15">
        <v>139.69999999999999</v>
      </c>
      <c r="N3939" s="15">
        <v>99</v>
      </c>
      <c r="O3939" s="15">
        <v>101.9</v>
      </c>
      <c r="P3939" s="15" t="s">
        <v>102</v>
      </c>
      <c r="Q3939" s="15">
        <v>101.2</v>
      </c>
      <c r="R3939" s="15">
        <v>3.48</v>
      </c>
      <c r="S3939" s="15">
        <v>0.79</v>
      </c>
      <c r="T3939" s="15">
        <v>2.98</v>
      </c>
      <c r="U3939" s="15">
        <v>7.27</v>
      </c>
      <c r="V3939" s="15">
        <v>23624</v>
      </c>
      <c r="W3939" s="15">
        <v>133843</v>
      </c>
      <c r="X3939" s="15">
        <v>171746</v>
      </c>
      <c r="Y3939" s="15">
        <v>37903</v>
      </c>
      <c r="Z3939" s="15">
        <v>1177</v>
      </c>
      <c r="AA3939" s="15">
        <v>6.1769999999999996</v>
      </c>
      <c r="AB3939" s="15">
        <v>49.9</v>
      </c>
    </row>
    <row r="3940" spans="1:28" ht="15" customHeight="1" x14ac:dyDescent="0.3">
      <c r="A3940" s="15" t="s">
        <v>4068</v>
      </c>
      <c r="B3940" s="15" t="s">
        <v>98</v>
      </c>
      <c r="C3940" s="15" t="s">
        <v>110</v>
      </c>
      <c r="D3940" s="15" t="s">
        <v>106</v>
      </c>
      <c r="E3940" s="15" t="s">
        <v>101</v>
      </c>
      <c r="F3940" s="15">
        <v>7.55</v>
      </c>
      <c r="G3940" s="15">
        <v>989.5</v>
      </c>
      <c r="H3940" s="15">
        <v>33</v>
      </c>
      <c r="I3940" s="15">
        <v>72.400000000000006</v>
      </c>
      <c r="J3940" s="15">
        <v>8.6</v>
      </c>
      <c r="K3940" s="15">
        <v>6.16</v>
      </c>
      <c r="L3940" s="15">
        <v>25.3</v>
      </c>
      <c r="M3940" s="15">
        <v>80.599999999999994</v>
      </c>
      <c r="N3940" s="15">
        <v>54.5</v>
      </c>
      <c r="O3940" s="15">
        <v>128.69999999999999</v>
      </c>
      <c r="P3940" s="15" t="s">
        <v>102</v>
      </c>
      <c r="Q3940" s="15">
        <v>148.5</v>
      </c>
      <c r="R3940" s="15">
        <v>3.92</v>
      </c>
      <c r="S3940" s="15">
        <v>0.96</v>
      </c>
      <c r="T3940" s="15">
        <v>2.73</v>
      </c>
      <c r="U3940" s="15">
        <v>20.61</v>
      </c>
      <c r="V3940" s="15">
        <v>20986</v>
      </c>
      <c r="W3940" s="15">
        <v>457237</v>
      </c>
      <c r="X3940" s="15">
        <v>432521</v>
      </c>
      <c r="Y3940" s="15">
        <v>-24716</v>
      </c>
      <c r="Z3940" s="15">
        <v>3784</v>
      </c>
      <c r="AA3940" s="15">
        <v>5.4470000000000001</v>
      </c>
      <c r="AB3940" s="15">
        <v>58.7</v>
      </c>
    </row>
    <row r="3941" spans="1:28" ht="15" customHeight="1" x14ac:dyDescent="0.3">
      <c r="A3941" s="15" t="s">
        <v>4069</v>
      </c>
      <c r="B3941" s="15" t="s">
        <v>118</v>
      </c>
      <c r="C3941" s="15" t="s">
        <v>99</v>
      </c>
      <c r="D3941" s="15" t="s">
        <v>132</v>
      </c>
      <c r="E3941" s="15" t="s">
        <v>120</v>
      </c>
      <c r="F3941" s="15">
        <v>6.03</v>
      </c>
      <c r="G3941" s="15">
        <v>428.1</v>
      </c>
      <c r="H3941" s="15">
        <v>27.7</v>
      </c>
      <c r="I3941" s="15">
        <v>64.5</v>
      </c>
      <c r="J3941" s="15">
        <v>8.4</v>
      </c>
      <c r="K3941" s="15">
        <v>7.57</v>
      </c>
      <c r="L3941" s="15">
        <v>20.7</v>
      </c>
      <c r="M3941" s="15">
        <v>108.9</v>
      </c>
      <c r="N3941" s="15">
        <v>73.7</v>
      </c>
      <c r="O3941" s="15">
        <v>160.30000000000001</v>
      </c>
      <c r="P3941" s="15" t="s">
        <v>127</v>
      </c>
      <c r="Q3941" s="15">
        <v>203.8</v>
      </c>
      <c r="R3941" s="15">
        <v>3.9</v>
      </c>
      <c r="S3941" s="15">
        <v>0.67</v>
      </c>
      <c r="T3941" s="15">
        <v>1.01</v>
      </c>
      <c r="U3941" s="15">
        <v>6.09</v>
      </c>
      <c r="V3941" s="15">
        <v>104489</v>
      </c>
      <c r="W3941" s="15">
        <v>346744</v>
      </c>
      <c r="X3941" s="15">
        <v>636338</v>
      </c>
      <c r="Y3941" s="15">
        <v>289594</v>
      </c>
      <c r="Z3941" s="15">
        <v>3368</v>
      </c>
      <c r="AA3941" s="15">
        <v>1.8080000000000001</v>
      </c>
      <c r="AB3941" s="15">
        <v>47.1</v>
      </c>
    </row>
    <row r="3942" spans="1:28" ht="15" customHeight="1" x14ac:dyDescent="0.3">
      <c r="A3942" s="15" t="s">
        <v>4070</v>
      </c>
      <c r="B3942" s="15" t="s">
        <v>146</v>
      </c>
      <c r="C3942" s="15" t="s">
        <v>105</v>
      </c>
      <c r="D3942" s="15" t="s">
        <v>177</v>
      </c>
      <c r="E3942" s="15" t="s">
        <v>120</v>
      </c>
      <c r="F3942" s="15">
        <v>2.11</v>
      </c>
      <c r="G3942" s="15">
        <v>398.4</v>
      </c>
      <c r="H3942" s="15">
        <v>31.1</v>
      </c>
      <c r="I3942" s="15">
        <v>37.799999999999997</v>
      </c>
      <c r="J3942" s="15">
        <v>8.8000000000000007</v>
      </c>
      <c r="K3942" s="15">
        <v>6.1</v>
      </c>
      <c r="L3942" s="15">
        <v>14.5</v>
      </c>
      <c r="M3942" s="15">
        <v>132.19999999999999</v>
      </c>
      <c r="N3942" s="15">
        <v>62.6</v>
      </c>
      <c r="O3942" s="15">
        <v>121.7</v>
      </c>
      <c r="P3942" s="15" t="s">
        <v>107</v>
      </c>
      <c r="Q3942" s="15">
        <v>119.2</v>
      </c>
      <c r="R3942" s="15">
        <v>0.5</v>
      </c>
      <c r="S3942" s="15">
        <v>1</v>
      </c>
      <c r="T3942" s="15">
        <v>35.880000000000003</v>
      </c>
      <c r="U3942" s="15">
        <v>75.709999999999994</v>
      </c>
      <c r="V3942" s="15">
        <v>3367</v>
      </c>
      <c r="W3942" s="15">
        <v>124124</v>
      </c>
      <c r="X3942" s="15">
        <v>254916</v>
      </c>
      <c r="Y3942" s="15">
        <v>130792</v>
      </c>
      <c r="Z3942" s="15">
        <v>4221</v>
      </c>
      <c r="AA3942" s="15">
        <v>17.937000000000001</v>
      </c>
      <c r="AB3942" s="15">
        <v>32</v>
      </c>
    </row>
    <row r="3943" spans="1:28" ht="15" customHeight="1" x14ac:dyDescent="0.3">
      <c r="A3943" s="15" t="s">
        <v>4071</v>
      </c>
      <c r="B3943" s="15" t="s">
        <v>98</v>
      </c>
      <c r="C3943" s="15" t="s">
        <v>123</v>
      </c>
      <c r="D3943" s="15" t="s">
        <v>115</v>
      </c>
      <c r="E3943" s="15" t="s">
        <v>120</v>
      </c>
      <c r="F3943" s="15">
        <v>10.51</v>
      </c>
      <c r="G3943" s="15">
        <v>411</v>
      </c>
      <c r="H3943" s="15">
        <v>30.5</v>
      </c>
      <c r="I3943" s="15">
        <v>59.4</v>
      </c>
      <c r="J3943" s="15">
        <v>5.9</v>
      </c>
      <c r="K3943" s="15">
        <v>5.88</v>
      </c>
      <c r="L3943" s="15">
        <v>28.4</v>
      </c>
      <c r="M3943" s="15">
        <v>155.69999999999999</v>
      </c>
      <c r="N3943" s="15">
        <v>32.1</v>
      </c>
      <c r="O3943" s="15">
        <v>90.1</v>
      </c>
      <c r="P3943" s="15" t="s">
        <v>127</v>
      </c>
      <c r="Q3943" s="15">
        <v>231.1</v>
      </c>
      <c r="R3943" s="15">
        <v>6.51</v>
      </c>
      <c r="S3943" s="15">
        <v>0.84</v>
      </c>
      <c r="T3943" s="15">
        <v>1.1399999999999999</v>
      </c>
      <c r="U3943" s="15">
        <v>11.98</v>
      </c>
      <c r="V3943" s="15">
        <v>19488</v>
      </c>
      <c r="W3943" s="15">
        <v>702019</v>
      </c>
      <c r="X3943" s="15">
        <v>233466</v>
      </c>
      <c r="Y3943" s="15">
        <v>-468553</v>
      </c>
      <c r="Z3943" s="15">
        <v>18118</v>
      </c>
      <c r="AA3943" s="15">
        <v>0.66100000000000003</v>
      </c>
      <c r="AB3943" s="15">
        <v>36</v>
      </c>
    </row>
    <row r="3944" spans="1:28" ht="15" customHeight="1" x14ac:dyDescent="0.3">
      <c r="A3944" s="15" t="s">
        <v>4072</v>
      </c>
      <c r="B3944" s="15" t="s">
        <v>104</v>
      </c>
      <c r="C3944" s="15" t="s">
        <v>170</v>
      </c>
      <c r="D3944" s="15" t="s">
        <v>132</v>
      </c>
      <c r="E3944" s="15" t="s">
        <v>112</v>
      </c>
      <c r="F3944" s="15">
        <v>2.2599999999999998</v>
      </c>
      <c r="G3944" s="15">
        <v>854.2</v>
      </c>
      <c r="H3944" s="15">
        <v>26.7</v>
      </c>
      <c r="I3944" s="15">
        <v>41.2</v>
      </c>
      <c r="J3944" s="15">
        <v>7.3</v>
      </c>
      <c r="K3944" s="15">
        <v>5.2</v>
      </c>
      <c r="L3944" s="15">
        <v>31.8</v>
      </c>
      <c r="M3944" s="15">
        <v>87.4</v>
      </c>
      <c r="N3944" s="15">
        <v>38.299999999999997</v>
      </c>
      <c r="O3944" s="15">
        <v>144.30000000000001</v>
      </c>
      <c r="P3944" s="15" t="s">
        <v>102</v>
      </c>
      <c r="Q3944" s="15">
        <v>159.19999999999999</v>
      </c>
      <c r="R3944" s="15">
        <v>6.17</v>
      </c>
      <c r="S3944" s="15">
        <v>0.93</v>
      </c>
      <c r="T3944" s="15">
        <v>0.3</v>
      </c>
      <c r="U3944" s="15">
        <v>0.68</v>
      </c>
      <c r="V3944" s="15">
        <v>89733</v>
      </c>
      <c r="W3944" s="15">
        <v>138570</v>
      </c>
      <c r="X3944" s="15">
        <v>61018</v>
      </c>
      <c r="Y3944" s="15">
        <v>-77552</v>
      </c>
      <c r="Z3944" s="15">
        <v>1316</v>
      </c>
      <c r="AA3944" s="15">
        <v>0.51700000000000002</v>
      </c>
      <c r="AB3944" s="15">
        <v>30.1</v>
      </c>
    </row>
    <row r="3945" spans="1:28" ht="15" customHeight="1" x14ac:dyDescent="0.3">
      <c r="A3945" s="15" t="s">
        <v>4073</v>
      </c>
      <c r="B3945" s="15" t="s">
        <v>137</v>
      </c>
      <c r="C3945" s="15" t="s">
        <v>170</v>
      </c>
      <c r="D3945" s="15" t="s">
        <v>111</v>
      </c>
      <c r="E3945" s="15" t="s">
        <v>101</v>
      </c>
      <c r="F3945" s="15">
        <v>6.63</v>
      </c>
      <c r="G3945" s="15">
        <v>1093.9000000000001</v>
      </c>
      <c r="H3945" s="15">
        <v>32.5</v>
      </c>
      <c r="I3945" s="15">
        <v>71.7</v>
      </c>
      <c r="J3945" s="15">
        <v>7</v>
      </c>
      <c r="K3945" s="15">
        <v>7.05</v>
      </c>
      <c r="L3945" s="15">
        <v>29.3</v>
      </c>
      <c r="M3945" s="15">
        <v>90.2</v>
      </c>
      <c r="N3945" s="15">
        <v>42.9</v>
      </c>
      <c r="O3945" s="15">
        <v>85.6</v>
      </c>
      <c r="P3945" s="15" t="s">
        <v>127</v>
      </c>
      <c r="Q3945" s="15">
        <v>137.6</v>
      </c>
      <c r="R3945" s="15">
        <v>4.93</v>
      </c>
      <c r="S3945" s="15">
        <v>0.79</v>
      </c>
      <c r="T3945" s="15">
        <v>1.06</v>
      </c>
      <c r="U3945" s="15">
        <v>7.03</v>
      </c>
      <c r="V3945" s="15">
        <v>63475</v>
      </c>
      <c r="W3945" s="15">
        <v>418547</v>
      </c>
      <c r="X3945" s="15">
        <v>446229</v>
      </c>
      <c r="Y3945" s="15">
        <v>27682</v>
      </c>
      <c r="Z3945" s="15">
        <v>2512</v>
      </c>
      <c r="AA3945" s="15">
        <v>2.7989999999999999</v>
      </c>
      <c r="AB3945" s="15">
        <v>56.5</v>
      </c>
    </row>
    <row r="3946" spans="1:28" ht="15" customHeight="1" x14ac:dyDescent="0.3">
      <c r="A3946" s="15" t="s">
        <v>4074</v>
      </c>
      <c r="B3946" s="15" t="s">
        <v>126</v>
      </c>
      <c r="C3946" s="15" t="s">
        <v>114</v>
      </c>
      <c r="D3946" s="15" t="s">
        <v>130</v>
      </c>
      <c r="E3946" s="15" t="s">
        <v>101</v>
      </c>
      <c r="F3946" s="15">
        <v>5.41</v>
      </c>
      <c r="G3946" s="15">
        <v>641.29999999999995</v>
      </c>
      <c r="H3946" s="15">
        <v>26.9</v>
      </c>
      <c r="I3946" s="15">
        <v>69.3</v>
      </c>
      <c r="J3946" s="15">
        <v>7.5</v>
      </c>
      <c r="K3946" s="15">
        <v>6.13</v>
      </c>
      <c r="L3946" s="15">
        <v>28.5</v>
      </c>
      <c r="M3946" s="15">
        <v>135.4</v>
      </c>
      <c r="N3946" s="15">
        <v>34.799999999999997</v>
      </c>
      <c r="O3946" s="15">
        <v>80.2</v>
      </c>
      <c r="P3946" s="15" t="s">
        <v>116</v>
      </c>
      <c r="Q3946" s="15">
        <v>232</v>
      </c>
      <c r="R3946" s="15">
        <v>5.34</v>
      </c>
      <c r="S3946" s="15">
        <v>0.88</v>
      </c>
      <c r="T3946" s="15">
        <v>1.45</v>
      </c>
      <c r="U3946" s="15">
        <v>7.84</v>
      </c>
      <c r="V3946" s="15">
        <v>65780</v>
      </c>
      <c r="W3946" s="15">
        <v>345616</v>
      </c>
      <c r="X3946" s="15">
        <v>515715</v>
      </c>
      <c r="Y3946" s="15">
        <v>170099</v>
      </c>
      <c r="Z3946" s="15">
        <v>2632</v>
      </c>
      <c r="AA3946" s="15">
        <v>2.9790000000000001</v>
      </c>
      <c r="AB3946" s="15">
        <v>44.7</v>
      </c>
    </row>
    <row r="3947" spans="1:28" ht="15" customHeight="1" x14ac:dyDescent="0.3">
      <c r="A3947" s="15" t="s">
        <v>4075</v>
      </c>
      <c r="B3947" s="15" t="s">
        <v>137</v>
      </c>
      <c r="C3947" s="15" t="s">
        <v>110</v>
      </c>
      <c r="D3947" s="15" t="s">
        <v>132</v>
      </c>
      <c r="E3947" s="15" t="s">
        <v>112</v>
      </c>
      <c r="F3947" s="15">
        <v>10.33</v>
      </c>
      <c r="G3947" s="15">
        <v>638</v>
      </c>
      <c r="H3947" s="15">
        <v>24.3</v>
      </c>
      <c r="I3947" s="15">
        <v>64.900000000000006</v>
      </c>
      <c r="J3947" s="15">
        <v>6.8</v>
      </c>
      <c r="K3947" s="15">
        <v>6.9</v>
      </c>
      <c r="L3947" s="15">
        <v>37.799999999999997</v>
      </c>
      <c r="M3947" s="15">
        <v>108</v>
      </c>
      <c r="N3947" s="15">
        <v>56.9</v>
      </c>
      <c r="O3947" s="15">
        <v>134.9</v>
      </c>
      <c r="P3947" s="15" t="s">
        <v>107</v>
      </c>
      <c r="Q3947" s="15">
        <v>80.900000000000006</v>
      </c>
      <c r="R3947" s="15">
        <v>4.63</v>
      </c>
      <c r="S3947" s="15">
        <v>0.96</v>
      </c>
      <c r="T3947" s="15">
        <v>3.05</v>
      </c>
      <c r="U3947" s="15">
        <v>31.51</v>
      </c>
      <c r="V3947" s="15">
        <v>105747</v>
      </c>
      <c r="W3947" s="15">
        <v>585484</v>
      </c>
      <c r="X3947" s="15">
        <v>3332088</v>
      </c>
      <c r="Y3947" s="15">
        <v>2746604</v>
      </c>
      <c r="Z3947" s="15">
        <v>8762</v>
      </c>
      <c r="AA3947" s="15">
        <v>3.5960000000000001</v>
      </c>
      <c r="AB3947" s="15">
        <v>49.3</v>
      </c>
    </row>
    <row r="3948" spans="1:28" ht="15" customHeight="1" x14ac:dyDescent="0.3">
      <c r="A3948" s="15" t="s">
        <v>4076</v>
      </c>
      <c r="B3948" s="15" t="s">
        <v>146</v>
      </c>
      <c r="C3948" s="15" t="s">
        <v>119</v>
      </c>
      <c r="D3948" s="15" t="s">
        <v>132</v>
      </c>
      <c r="E3948" s="15" t="s">
        <v>112</v>
      </c>
      <c r="F3948" s="15">
        <v>5.18</v>
      </c>
      <c r="G3948" s="15">
        <v>572.1</v>
      </c>
      <c r="H3948" s="15">
        <v>21.6</v>
      </c>
      <c r="I3948" s="15">
        <v>69.400000000000006</v>
      </c>
      <c r="J3948" s="15">
        <v>9.1</v>
      </c>
      <c r="K3948" s="15">
        <v>5.59</v>
      </c>
      <c r="L3948" s="15">
        <v>19.899999999999999</v>
      </c>
      <c r="M3948" s="15">
        <v>94.3</v>
      </c>
      <c r="N3948" s="15">
        <v>69.2</v>
      </c>
      <c r="O3948" s="15">
        <v>104.1</v>
      </c>
      <c r="P3948" s="15" t="s">
        <v>127</v>
      </c>
      <c r="Q3948" s="15">
        <v>135.69999999999999</v>
      </c>
      <c r="R3948" s="15">
        <v>5.32</v>
      </c>
      <c r="S3948" s="15">
        <v>0.84</v>
      </c>
      <c r="T3948" s="15"/>
      <c r="U3948" s="15">
        <v>2.75</v>
      </c>
      <c r="V3948" s="15">
        <v>107687</v>
      </c>
      <c r="W3948" s="15">
        <v>335676</v>
      </c>
      <c r="X3948" s="15">
        <v>296139</v>
      </c>
      <c r="Y3948" s="15">
        <v>-39537</v>
      </c>
      <c r="Z3948" s="15">
        <v>3646</v>
      </c>
      <c r="AA3948" s="15">
        <v>0.754</v>
      </c>
      <c r="AB3948" s="15">
        <v>42.9</v>
      </c>
    </row>
    <row r="3949" spans="1:28" ht="15" customHeight="1" x14ac:dyDescent="0.3">
      <c r="A3949" s="15" t="s">
        <v>4077</v>
      </c>
      <c r="B3949" s="15" t="s">
        <v>98</v>
      </c>
      <c r="C3949" s="15" t="s">
        <v>134</v>
      </c>
      <c r="D3949" s="15" t="s">
        <v>100</v>
      </c>
      <c r="E3949" s="15" t="s">
        <v>112</v>
      </c>
      <c r="F3949" s="15">
        <v>1.73</v>
      </c>
      <c r="G3949" s="15">
        <v>340</v>
      </c>
      <c r="H3949" s="15">
        <v>25.5</v>
      </c>
      <c r="I3949" s="15">
        <v>55</v>
      </c>
      <c r="J3949" s="15">
        <v>7.9</v>
      </c>
      <c r="K3949" s="15">
        <v>6.24</v>
      </c>
      <c r="L3949" s="15">
        <v>18.600000000000001</v>
      </c>
      <c r="M3949" s="15">
        <v>135.9</v>
      </c>
      <c r="N3949" s="15">
        <v>54.7</v>
      </c>
      <c r="O3949" s="15">
        <v>116.6</v>
      </c>
      <c r="P3949" s="15" t="s">
        <v>116</v>
      </c>
      <c r="Q3949" s="15">
        <v>176.3</v>
      </c>
      <c r="R3949" s="15">
        <v>3.03</v>
      </c>
      <c r="S3949" s="15">
        <v>0.84</v>
      </c>
      <c r="T3949" s="15">
        <v>1.75</v>
      </c>
      <c r="U3949" s="15">
        <v>3.03</v>
      </c>
      <c r="V3949" s="15">
        <v>25565</v>
      </c>
      <c r="W3949" s="15">
        <v>110174</v>
      </c>
      <c r="X3949" s="15">
        <v>77462</v>
      </c>
      <c r="Y3949" s="15">
        <v>-32712</v>
      </c>
      <c r="Z3949" s="15">
        <v>460</v>
      </c>
      <c r="AA3949" s="15">
        <v>6.5869999999999997</v>
      </c>
      <c r="AB3949" s="15">
        <v>36.1</v>
      </c>
    </row>
    <row r="3950" spans="1:28" ht="15" customHeight="1" x14ac:dyDescent="0.3">
      <c r="A3950" s="15" t="s">
        <v>4078</v>
      </c>
      <c r="B3950" s="15" t="s">
        <v>118</v>
      </c>
      <c r="C3950" s="15" t="s">
        <v>152</v>
      </c>
      <c r="D3950" s="15" t="s">
        <v>144</v>
      </c>
      <c r="E3950" s="15" t="s">
        <v>112</v>
      </c>
      <c r="F3950" s="15">
        <v>13.9</v>
      </c>
      <c r="G3950" s="15">
        <v>493.3</v>
      </c>
      <c r="H3950" s="15">
        <v>21.4</v>
      </c>
      <c r="I3950" s="15">
        <v>53.3</v>
      </c>
      <c r="J3950" s="15">
        <v>8.8000000000000007</v>
      </c>
      <c r="K3950" s="15">
        <v>6.02</v>
      </c>
      <c r="L3950" s="15">
        <v>19.399999999999999</v>
      </c>
      <c r="M3950" s="15">
        <v>69.599999999999994</v>
      </c>
      <c r="N3950" s="15">
        <v>38.5</v>
      </c>
      <c r="O3950" s="15">
        <v>90.9</v>
      </c>
      <c r="P3950" s="15" t="s">
        <v>102</v>
      </c>
      <c r="Q3950" s="15">
        <v>222.8</v>
      </c>
      <c r="R3950" s="15">
        <v>5.54</v>
      </c>
      <c r="S3950" s="15">
        <v>0.66</v>
      </c>
      <c r="T3950" s="15">
        <v>0.91</v>
      </c>
      <c r="U3950" s="15">
        <v>12.65</v>
      </c>
      <c r="V3950" s="15">
        <v>48548</v>
      </c>
      <c r="W3950" s="15">
        <v>1039090</v>
      </c>
      <c r="X3950" s="15">
        <v>614132</v>
      </c>
      <c r="Y3950" s="15">
        <v>-424958</v>
      </c>
      <c r="Z3950" s="15">
        <v>5683</v>
      </c>
      <c r="AA3950" s="15">
        <v>2.226</v>
      </c>
      <c r="AB3950" s="15">
        <v>31.5</v>
      </c>
    </row>
    <row r="3951" spans="1:28" ht="15" customHeight="1" x14ac:dyDescent="0.3">
      <c r="A3951" s="15" t="s">
        <v>4079</v>
      </c>
      <c r="B3951" s="15" t="s">
        <v>146</v>
      </c>
      <c r="C3951" s="15" t="s">
        <v>105</v>
      </c>
      <c r="D3951" s="15" t="s">
        <v>132</v>
      </c>
      <c r="E3951" s="15" t="s">
        <v>120</v>
      </c>
      <c r="F3951" s="15">
        <v>2.44</v>
      </c>
      <c r="G3951" s="15">
        <v>132.1</v>
      </c>
      <c r="H3951" s="15">
        <v>30.4</v>
      </c>
      <c r="I3951" s="15">
        <v>44.1</v>
      </c>
      <c r="J3951" s="15">
        <v>8.6</v>
      </c>
      <c r="K3951" s="15">
        <v>6.59</v>
      </c>
      <c r="L3951" s="15">
        <v>17.2</v>
      </c>
      <c r="M3951" s="15">
        <v>140.9</v>
      </c>
      <c r="N3951" s="15">
        <v>76.599999999999994</v>
      </c>
      <c r="O3951" s="15">
        <v>76</v>
      </c>
      <c r="P3951" s="15" t="s">
        <v>116</v>
      </c>
      <c r="Q3951" s="15">
        <v>192.6</v>
      </c>
      <c r="R3951" s="15">
        <v>6.26</v>
      </c>
      <c r="S3951" s="15">
        <v>0.87</v>
      </c>
      <c r="T3951" s="15">
        <v>1.35</v>
      </c>
      <c r="U3951" s="15">
        <v>3.29</v>
      </c>
      <c r="V3951" s="15">
        <v>104792</v>
      </c>
      <c r="W3951" s="15">
        <v>161746</v>
      </c>
      <c r="X3951" s="15">
        <v>344766</v>
      </c>
      <c r="Y3951" s="15">
        <v>183020</v>
      </c>
      <c r="Z3951" s="15">
        <v>805</v>
      </c>
      <c r="AA3951" s="15">
        <v>4.0869999999999997</v>
      </c>
      <c r="AB3951" s="15">
        <v>24.7</v>
      </c>
    </row>
    <row r="3952" spans="1:28" ht="15" customHeight="1" x14ac:dyDescent="0.3">
      <c r="A3952" s="15" t="s">
        <v>4080</v>
      </c>
      <c r="B3952" s="15" t="s">
        <v>118</v>
      </c>
      <c r="C3952" s="15" t="s">
        <v>99</v>
      </c>
      <c r="D3952" s="15" t="s">
        <v>144</v>
      </c>
      <c r="E3952" s="15" t="s">
        <v>101</v>
      </c>
      <c r="F3952" s="15">
        <v>3.89</v>
      </c>
      <c r="G3952" s="15">
        <v>929.3</v>
      </c>
      <c r="H3952" s="15">
        <v>25.6</v>
      </c>
      <c r="I3952" s="15">
        <v>65.5</v>
      </c>
      <c r="J3952" s="15">
        <v>7.2</v>
      </c>
      <c r="K3952" s="15">
        <v>7</v>
      </c>
      <c r="L3952" s="15">
        <v>22.4</v>
      </c>
      <c r="M3952" s="15">
        <v>80.5</v>
      </c>
      <c r="N3952" s="15">
        <v>98.2</v>
      </c>
      <c r="O3952" s="15">
        <v>128.80000000000001</v>
      </c>
      <c r="P3952" s="15" t="s">
        <v>107</v>
      </c>
      <c r="Q3952" s="15">
        <v>238.8</v>
      </c>
      <c r="R3952" s="15">
        <v>4.4800000000000004</v>
      </c>
      <c r="S3952" s="15">
        <v>0.87</v>
      </c>
      <c r="T3952" s="15">
        <v>1.95</v>
      </c>
      <c r="U3952" s="15">
        <v>7.59</v>
      </c>
      <c r="V3952" s="15">
        <v>45819</v>
      </c>
      <c r="W3952" s="15">
        <v>301719</v>
      </c>
      <c r="X3952" s="15">
        <v>347766</v>
      </c>
      <c r="Y3952" s="15">
        <v>46047</v>
      </c>
      <c r="Z3952" s="15">
        <v>2345</v>
      </c>
      <c r="AA3952" s="15">
        <v>3.2370000000000001</v>
      </c>
      <c r="AB3952" s="15">
        <v>57.5</v>
      </c>
    </row>
    <row r="3953" spans="1:28" ht="15" customHeight="1" x14ac:dyDescent="0.3">
      <c r="A3953" s="15" t="s">
        <v>4081</v>
      </c>
      <c r="B3953" s="15" t="s">
        <v>146</v>
      </c>
      <c r="C3953" s="15" t="s">
        <v>170</v>
      </c>
      <c r="D3953" s="15" t="s">
        <v>115</v>
      </c>
      <c r="E3953" s="15" t="s">
        <v>120</v>
      </c>
      <c r="F3953" s="15">
        <v>6.2</v>
      </c>
      <c r="G3953" s="15">
        <v>399.2</v>
      </c>
      <c r="H3953" s="15">
        <v>33.5</v>
      </c>
      <c r="I3953" s="15">
        <v>30</v>
      </c>
      <c r="J3953" s="15">
        <v>7.7</v>
      </c>
      <c r="K3953" s="15">
        <v>5.99</v>
      </c>
      <c r="L3953" s="15">
        <v>17.899999999999999</v>
      </c>
      <c r="M3953" s="15">
        <v>120.7</v>
      </c>
      <c r="N3953" s="15">
        <v>60.6</v>
      </c>
      <c r="O3953" s="15">
        <v>138.6</v>
      </c>
      <c r="P3953" s="15" t="s">
        <v>102</v>
      </c>
      <c r="Q3953" s="15">
        <v>183.5</v>
      </c>
      <c r="R3953" s="15">
        <v>1.71</v>
      </c>
      <c r="S3953" s="15">
        <v>0.75</v>
      </c>
      <c r="T3953" s="15">
        <v>1.47</v>
      </c>
      <c r="U3953" s="15">
        <v>9.11</v>
      </c>
      <c r="V3953" s="15">
        <v>24294</v>
      </c>
      <c r="W3953" s="15">
        <v>390632</v>
      </c>
      <c r="X3953" s="15">
        <v>221318</v>
      </c>
      <c r="Y3953" s="15">
        <v>-169314</v>
      </c>
      <c r="Z3953" s="15">
        <v>8101</v>
      </c>
      <c r="AA3953" s="15">
        <v>1.125</v>
      </c>
      <c r="AB3953" s="15">
        <v>40.200000000000003</v>
      </c>
    </row>
    <row r="3954" spans="1:28" ht="15" customHeight="1" x14ac:dyDescent="0.3">
      <c r="A3954" s="15" t="s">
        <v>4082</v>
      </c>
      <c r="B3954" s="15" t="s">
        <v>98</v>
      </c>
      <c r="C3954" s="15" t="s">
        <v>110</v>
      </c>
      <c r="D3954" s="15" t="s">
        <v>132</v>
      </c>
      <c r="E3954" s="15" t="s">
        <v>101</v>
      </c>
      <c r="F3954" s="15">
        <v>3.88</v>
      </c>
      <c r="G3954" s="15">
        <v>839.1</v>
      </c>
      <c r="H3954" s="15">
        <v>26.2</v>
      </c>
      <c r="I3954" s="15">
        <v>72.900000000000006</v>
      </c>
      <c r="J3954" s="15">
        <v>5.7</v>
      </c>
      <c r="K3954" s="15">
        <v>6.18</v>
      </c>
      <c r="L3954" s="15">
        <v>40.5</v>
      </c>
      <c r="M3954" s="15">
        <v>118.1</v>
      </c>
      <c r="N3954" s="15">
        <v>60.2</v>
      </c>
      <c r="O3954" s="15">
        <v>125.8</v>
      </c>
      <c r="P3954" s="15" t="s">
        <v>127</v>
      </c>
      <c r="Q3954" s="15">
        <v>223</v>
      </c>
      <c r="R3954" s="15">
        <v>3.37</v>
      </c>
      <c r="S3954" s="15">
        <v>0.97</v>
      </c>
      <c r="T3954" s="15">
        <v>2.65</v>
      </c>
      <c r="U3954" s="15">
        <v>10.28</v>
      </c>
      <c r="V3954" s="15">
        <v>113362</v>
      </c>
      <c r="W3954" s="15">
        <v>274339</v>
      </c>
      <c r="X3954" s="15">
        <v>1165361</v>
      </c>
      <c r="Y3954" s="15">
        <v>891022</v>
      </c>
      <c r="Z3954" s="15">
        <v>2563</v>
      </c>
      <c r="AA3954" s="15">
        <v>4.0110000000000001</v>
      </c>
      <c r="AB3954" s="15">
        <v>60.2</v>
      </c>
    </row>
    <row r="3955" spans="1:28" ht="15" customHeight="1" x14ac:dyDescent="0.3">
      <c r="A3955" s="15" t="s">
        <v>4083</v>
      </c>
      <c r="B3955" s="15" t="s">
        <v>118</v>
      </c>
      <c r="C3955" s="15" t="s">
        <v>105</v>
      </c>
      <c r="D3955" s="15" t="s">
        <v>144</v>
      </c>
      <c r="E3955" s="15" t="s">
        <v>101</v>
      </c>
      <c r="F3955" s="15">
        <v>12.59</v>
      </c>
      <c r="G3955" s="15">
        <v>740.4</v>
      </c>
      <c r="H3955" s="15">
        <v>35.4</v>
      </c>
      <c r="I3955" s="15">
        <v>87.3</v>
      </c>
      <c r="J3955" s="15">
        <v>8</v>
      </c>
      <c r="K3955" s="15">
        <v>6.94</v>
      </c>
      <c r="L3955" s="15">
        <v>20.9</v>
      </c>
      <c r="M3955" s="15">
        <v>116.2</v>
      </c>
      <c r="N3955" s="15">
        <v>55.9</v>
      </c>
      <c r="O3955" s="15">
        <v>118.9</v>
      </c>
      <c r="P3955" s="15" t="s">
        <v>102</v>
      </c>
      <c r="Q3955" s="15">
        <v>153.80000000000001</v>
      </c>
      <c r="R3955" s="15">
        <v>5.93</v>
      </c>
      <c r="S3955" s="15">
        <v>0.89</v>
      </c>
      <c r="T3955" s="15">
        <v>2.15</v>
      </c>
      <c r="U3955" s="15">
        <v>27.07</v>
      </c>
      <c r="V3955" s="15">
        <v>54533</v>
      </c>
      <c r="W3955" s="15">
        <v>710815</v>
      </c>
      <c r="X3955" s="15">
        <v>1476208</v>
      </c>
      <c r="Y3955" s="15">
        <v>765393</v>
      </c>
      <c r="Z3955" s="15">
        <v>5211</v>
      </c>
      <c r="AA3955" s="15">
        <v>5.1950000000000003</v>
      </c>
      <c r="AB3955" s="15">
        <v>58.9</v>
      </c>
    </row>
    <row r="3956" spans="1:28" ht="15" customHeight="1" x14ac:dyDescent="0.3">
      <c r="A3956" s="15" t="s">
        <v>4084</v>
      </c>
      <c r="B3956" s="15" t="s">
        <v>104</v>
      </c>
      <c r="C3956" s="15" t="s">
        <v>170</v>
      </c>
      <c r="D3956" s="15" t="s">
        <v>106</v>
      </c>
      <c r="E3956" s="15" t="s">
        <v>101</v>
      </c>
      <c r="F3956" s="15">
        <v>8.25</v>
      </c>
      <c r="G3956" s="15">
        <v>708.1</v>
      </c>
      <c r="H3956" s="15">
        <v>31.9</v>
      </c>
      <c r="I3956" s="15">
        <v>75.400000000000006</v>
      </c>
      <c r="J3956" s="15">
        <v>7.7</v>
      </c>
      <c r="K3956" s="15">
        <v>7.65</v>
      </c>
      <c r="L3956" s="15"/>
      <c r="M3956" s="15">
        <v>80.2</v>
      </c>
      <c r="N3956" s="15">
        <v>58.9</v>
      </c>
      <c r="O3956" s="15">
        <v>85.5</v>
      </c>
      <c r="P3956" s="15" t="s">
        <v>127</v>
      </c>
      <c r="Q3956" s="15">
        <v>188.6</v>
      </c>
      <c r="R3956" s="15">
        <v>5.42</v>
      </c>
      <c r="S3956" s="15">
        <v>0.72</v>
      </c>
      <c r="T3956" s="15">
        <v>1.28</v>
      </c>
      <c r="U3956" s="15">
        <v>10.56</v>
      </c>
      <c r="V3956" s="15">
        <v>21456</v>
      </c>
      <c r="W3956" s="15">
        <v>522222</v>
      </c>
      <c r="X3956" s="15">
        <v>226575</v>
      </c>
      <c r="Y3956" s="15">
        <v>-295647</v>
      </c>
      <c r="Z3956" s="15">
        <v>4824</v>
      </c>
      <c r="AA3956" s="15">
        <v>2.1890000000000001</v>
      </c>
      <c r="AB3956" s="15">
        <v>52.7</v>
      </c>
    </row>
    <row r="3957" spans="1:28" ht="15" customHeight="1" x14ac:dyDescent="0.3">
      <c r="A3957" s="15" t="s">
        <v>4085</v>
      </c>
      <c r="B3957" s="15" t="s">
        <v>118</v>
      </c>
      <c r="C3957" s="15" t="s">
        <v>114</v>
      </c>
      <c r="D3957" s="15" t="s">
        <v>115</v>
      </c>
      <c r="E3957" s="15" t="s">
        <v>120</v>
      </c>
      <c r="F3957" s="15">
        <v>5.91</v>
      </c>
      <c r="G3957" s="15">
        <v>301.60000000000002</v>
      </c>
      <c r="H3957" s="15">
        <v>32.200000000000003</v>
      </c>
      <c r="I3957" s="15">
        <v>38</v>
      </c>
      <c r="J3957" s="15">
        <v>5.4</v>
      </c>
      <c r="K3957" s="15">
        <v>6.33</v>
      </c>
      <c r="L3957" s="15">
        <v>14.7</v>
      </c>
      <c r="M3957" s="15">
        <v>207.2</v>
      </c>
      <c r="N3957" s="15">
        <v>51.6</v>
      </c>
      <c r="O3957" s="15">
        <v>128.6</v>
      </c>
      <c r="P3957" s="15" t="s">
        <v>102</v>
      </c>
      <c r="Q3957" s="15">
        <v>192.9</v>
      </c>
      <c r="R3957" s="15">
        <v>3.52</v>
      </c>
      <c r="S3957" s="15">
        <v>0.95</v>
      </c>
      <c r="T3957" s="15">
        <v>2.36</v>
      </c>
      <c r="U3957" s="15">
        <v>13.95</v>
      </c>
      <c r="V3957" s="15">
        <v>24849</v>
      </c>
      <c r="W3957" s="15">
        <v>397856</v>
      </c>
      <c r="X3957" s="15">
        <v>346644</v>
      </c>
      <c r="Y3957" s="15">
        <v>-51212</v>
      </c>
      <c r="Z3957" s="15">
        <v>7022</v>
      </c>
      <c r="AA3957" s="15">
        <v>1.9870000000000001</v>
      </c>
      <c r="AB3957" s="15">
        <v>31.1</v>
      </c>
    </row>
    <row r="3958" spans="1:28" ht="15" customHeight="1" x14ac:dyDescent="0.3">
      <c r="A3958" s="15" t="s">
        <v>4086</v>
      </c>
      <c r="B3958" s="15" t="s">
        <v>104</v>
      </c>
      <c r="C3958" s="15" t="s">
        <v>134</v>
      </c>
      <c r="D3958" s="15" t="s">
        <v>144</v>
      </c>
      <c r="E3958" s="15" t="s">
        <v>112</v>
      </c>
      <c r="F3958" s="15">
        <v>6.03</v>
      </c>
      <c r="G3958" s="15">
        <v>541.5</v>
      </c>
      <c r="H3958" s="15">
        <v>26</v>
      </c>
      <c r="I3958" s="15">
        <v>55</v>
      </c>
      <c r="J3958" s="15">
        <v>6.4</v>
      </c>
      <c r="K3958" s="15">
        <v>6.07</v>
      </c>
      <c r="L3958" s="15">
        <v>28.2</v>
      </c>
      <c r="M3958" s="15">
        <v>133.4</v>
      </c>
      <c r="N3958" s="15">
        <v>51.5</v>
      </c>
      <c r="O3958" s="15">
        <v>103.6</v>
      </c>
      <c r="P3958" s="15" t="s">
        <v>107</v>
      </c>
      <c r="Q3958" s="15">
        <v>209.5</v>
      </c>
      <c r="R3958" s="15">
        <v>5.97</v>
      </c>
      <c r="S3958" s="15">
        <v>0.96</v>
      </c>
      <c r="T3958" s="15">
        <v>1.54</v>
      </c>
      <c r="U3958" s="15">
        <v>9.2899999999999991</v>
      </c>
      <c r="V3958" s="15">
        <v>59179</v>
      </c>
      <c r="W3958" s="15">
        <v>490223</v>
      </c>
      <c r="X3958" s="15">
        <v>549773</v>
      </c>
      <c r="Y3958" s="15">
        <v>59550</v>
      </c>
      <c r="Z3958" s="15">
        <v>3913</v>
      </c>
      <c r="AA3958" s="15">
        <v>2.3740000000000001</v>
      </c>
      <c r="AB3958" s="15">
        <v>36.4</v>
      </c>
    </row>
    <row r="3959" spans="1:28" ht="15" customHeight="1" x14ac:dyDescent="0.3">
      <c r="A3959" s="15" t="s">
        <v>4087</v>
      </c>
      <c r="B3959" s="15" t="s">
        <v>98</v>
      </c>
      <c r="C3959" s="15" t="s">
        <v>134</v>
      </c>
      <c r="D3959" s="15" t="s">
        <v>111</v>
      </c>
      <c r="E3959" s="15" t="s">
        <v>112</v>
      </c>
      <c r="F3959" s="15">
        <v>10.25</v>
      </c>
      <c r="G3959" s="15">
        <v>566.1</v>
      </c>
      <c r="H3959" s="15">
        <v>24.2</v>
      </c>
      <c r="I3959" s="15">
        <v>51.7</v>
      </c>
      <c r="J3959" s="15">
        <v>7.2</v>
      </c>
      <c r="K3959" s="15">
        <v>6.45</v>
      </c>
      <c r="L3959" s="15">
        <v>24.6</v>
      </c>
      <c r="M3959" s="15">
        <v>176</v>
      </c>
      <c r="N3959" s="15">
        <v>84.7</v>
      </c>
      <c r="O3959" s="15">
        <v>82.3</v>
      </c>
      <c r="P3959" s="15" t="s">
        <v>107</v>
      </c>
      <c r="Q3959" s="15">
        <v>161.69999999999999</v>
      </c>
      <c r="R3959" s="15">
        <v>1.92</v>
      </c>
      <c r="S3959" s="15">
        <v>0.93</v>
      </c>
      <c r="T3959" s="15">
        <v>1.36</v>
      </c>
      <c r="U3959" s="15">
        <v>13.94</v>
      </c>
      <c r="V3959" s="15">
        <v>75814</v>
      </c>
      <c r="W3959" s="15">
        <v>615132</v>
      </c>
      <c r="X3959" s="15">
        <v>1056847</v>
      </c>
      <c r="Y3959" s="15">
        <v>441715</v>
      </c>
      <c r="Z3959" s="15">
        <v>5474</v>
      </c>
      <c r="AA3959" s="15">
        <v>2.5470000000000002</v>
      </c>
      <c r="AB3959" s="15">
        <v>47.7</v>
      </c>
    </row>
    <row r="3960" spans="1:28" ht="15" customHeight="1" x14ac:dyDescent="0.3">
      <c r="A3960" s="15" t="s">
        <v>4088</v>
      </c>
      <c r="B3960" s="15" t="s">
        <v>126</v>
      </c>
      <c r="C3960" s="15" t="s">
        <v>123</v>
      </c>
      <c r="D3960" s="15" t="s">
        <v>115</v>
      </c>
      <c r="E3960" s="15" t="s">
        <v>112</v>
      </c>
      <c r="F3960" s="15">
        <v>1.79</v>
      </c>
      <c r="G3960" s="15">
        <v>472.2</v>
      </c>
      <c r="H3960" s="15">
        <v>18.899999999999999</v>
      </c>
      <c r="I3960" s="15">
        <v>66.7</v>
      </c>
      <c r="J3960" s="15">
        <v>10.1</v>
      </c>
      <c r="K3960" s="15">
        <v>6.63</v>
      </c>
      <c r="L3960" s="15">
        <v>31.3</v>
      </c>
      <c r="M3960" s="15">
        <v>124.9</v>
      </c>
      <c r="N3960" s="15">
        <v>34.1</v>
      </c>
      <c r="O3960" s="15">
        <v>139.69999999999999</v>
      </c>
      <c r="P3960" s="15" t="s">
        <v>116</v>
      </c>
      <c r="Q3960" s="15">
        <v>282</v>
      </c>
      <c r="R3960" s="15">
        <v>7.72</v>
      </c>
      <c r="S3960" s="15">
        <v>0.79</v>
      </c>
      <c r="T3960" s="15">
        <v>2.69</v>
      </c>
      <c r="U3960" s="15">
        <v>4.82</v>
      </c>
      <c r="V3960" s="15">
        <v>22656</v>
      </c>
      <c r="W3960" s="15">
        <v>110771</v>
      </c>
      <c r="X3960" s="15">
        <v>109202</v>
      </c>
      <c r="Y3960" s="15">
        <v>-1569</v>
      </c>
      <c r="Z3960" s="15">
        <v>1509</v>
      </c>
      <c r="AA3960" s="15">
        <v>3.194</v>
      </c>
      <c r="AB3960" s="15">
        <v>29</v>
      </c>
    </row>
    <row r="3961" spans="1:28" ht="15" customHeight="1" x14ac:dyDescent="0.3">
      <c r="A3961" s="15" t="s">
        <v>4089</v>
      </c>
      <c r="B3961" s="15" t="s">
        <v>126</v>
      </c>
      <c r="C3961" s="15" t="s">
        <v>134</v>
      </c>
      <c r="D3961" s="15" t="s">
        <v>144</v>
      </c>
      <c r="E3961" s="15" t="s">
        <v>101</v>
      </c>
      <c r="F3961" s="15">
        <v>11.78</v>
      </c>
      <c r="G3961" s="15">
        <v>1004.4</v>
      </c>
      <c r="H3961" s="15">
        <v>29.2</v>
      </c>
      <c r="I3961" s="15">
        <v>67.599999999999994</v>
      </c>
      <c r="J3961" s="15">
        <v>5.9</v>
      </c>
      <c r="K3961" s="15">
        <v>7.3</v>
      </c>
      <c r="L3961" s="15">
        <v>34.5</v>
      </c>
      <c r="M3961" s="15">
        <v>199.2</v>
      </c>
      <c r="N3961" s="15">
        <v>50.2</v>
      </c>
      <c r="O3961" s="15">
        <v>136.9</v>
      </c>
      <c r="P3961" s="15" t="s">
        <v>107</v>
      </c>
      <c r="Q3961" s="15">
        <v>192.1</v>
      </c>
      <c r="R3961" s="15">
        <v>4.37</v>
      </c>
      <c r="S3961" s="15">
        <v>0.81</v>
      </c>
      <c r="T3961" s="15">
        <v>1.22</v>
      </c>
      <c r="U3961" s="15">
        <v>14.37</v>
      </c>
      <c r="V3961" s="15">
        <v>50547</v>
      </c>
      <c r="W3961" s="15">
        <v>778441</v>
      </c>
      <c r="X3961" s="15">
        <v>726360</v>
      </c>
      <c r="Y3961" s="15">
        <v>-52081</v>
      </c>
      <c r="Z3961" s="15">
        <v>6417</v>
      </c>
      <c r="AA3961" s="15">
        <v>2.2389999999999999</v>
      </c>
      <c r="AB3961" s="15">
        <v>44.2</v>
      </c>
    </row>
    <row r="3962" spans="1:28" ht="15" customHeight="1" x14ac:dyDescent="0.3">
      <c r="A3962" s="15" t="s">
        <v>4090</v>
      </c>
      <c r="B3962" s="15" t="s">
        <v>118</v>
      </c>
      <c r="C3962" s="15" t="s">
        <v>152</v>
      </c>
      <c r="D3962" s="15" t="s">
        <v>177</v>
      </c>
      <c r="E3962" s="15" t="s">
        <v>101</v>
      </c>
      <c r="F3962" s="15">
        <v>11.63</v>
      </c>
      <c r="G3962" s="15">
        <v>933.1</v>
      </c>
      <c r="H3962" s="15">
        <v>25.1</v>
      </c>
      <c r="I3962" s="15">
        <v>77.900000000000006</v>
      </c>
      <c r="J3962" s="15">
        <v>5.5</v>
      </c>
      <c r="K3962" s="15">
        <v>8.4</v>
      </c>
      <c r="L3962" s="15">
        <v>30.2</v>
      </c>
      <c r="M3962" s="15">
        <v>61.9</v>
      </c>
      <c r="N3962" s="15">
        <v>61.1</v>
      </c>
      <c r="O3962" s="15">
        <v>85.6</v>
      </c>
      <c r="P3962" s="15" t="s">
        <v>116</v>
      </c>
      <c r="Q3962" s="15">
        <v>218.7</v>
      </c>
      <c r="R3962" s="15">
        <v>0.5</v>
      </c>
      <c r="S3962" s="15">
        <v>0.83</v>
      </c>
      <c r="T3962" s="15">
        <v>1.39</v>
      </c>
      <c r="U3962" s="15">
        <v>16.170000000000002</v>
      </c>
      <c r="V3962" s="15">
        <v>3193</v>
      </c>
      <c r="W3962" s="15">
        <v>700172</v>
      </c>
      <c r="X3962" s="15">
        <v>51631</v>
      </c>
      <c r="Y3962" s="15">
        <v>-648541</v>
      </c>
      <c r="Z3962" s="15">
        <v>12155</v>
      </c>
      <c r="AA3962" s="15">
        <v>1.33</v>
      </c>
      <c r="AB3962" s="15">
        <v>67.8</v>
      </c>
    </row>
    <row r="3963" spans="1:28" ht="15" customHeight="1" x14ac:dyDescent="0.3">
      <c r="A3963" s="15" t="s">
        <v>4091</v>
      </c>
      <c r="B3963" s="15" t="s">
        <v>122</v>
      </c>
      <c r="C3963" s="15" t="s">
        <v>170</v>
      </c>
      <c r="D3963" s="15" t="s">
        <v>115</v>
      </c>
      <c r="E3963" s="15" t="s">
        <v>101</v>
      </c>
      <c r="F3963" s="15">
        <v>12.37</v>
      </c>
      <c r="G3963" s="15">
        <v>738.2</v>
      </c>
      <c r="H3963" s="15">
        <v>27.9</v>
      </c>
      <c r="I3963" s="15">
        <v>66.8</v>
      </c>
      <c r="J3963" s="15">
        <v>6.5</v>
      </c>
      <c r="K3963" s="15">
        <v>6.69</v>
      </c>
      <c r="L3963" s="15">
        <v>37.200000000000003</v>
      </c>
      <c r="M3963" s="15">
        <v>141</v>
      </c>
      <c r="N3963" s="15">
        <v>77.8</v>
      </c>
      <c r="O3963" s="15">
        <v>103.5</v>
      </c>
      <c r="P3963" s="15" t="s">
        <v>116</v>
      </c>
      <c r="Q3963" s="15">
        <v>291.60000000000002</v>
      </c>
      <c r="R3963" s="15">
        <v>8.82</v>
      </c>
      <c r="S3963" s="15">
        <v>0.89</v>
      </c>
      <c r="T3963" s="15">
        <v>3.71</v>
      </c>
      <c r="U3963" s="15">
        <v>45.89</v>
      </c>
      <c r="V3963" s="15">
        <v>22569</v>
      </c>
      <c r="W3963" s="15">
        <v>875309</v>
      </c>
      <c r="X3963" s="15">
        <v>1035691</v>
      </c>
      <c r="Y3963" s="15">
        <v>160382</v>
      </c>
      <c r="Z3963" s="15">
        <v>8381</v>
      </c>
      <c r="AA3963" s="15">
        <v>5.4749999999999996</v>
      </c>
      <c r="AB3963" s="15">
        <v>29.9</v>
      </c>
    </row>
    <row r="3964" spans="1:28" ht="15" customHeight="1" x14ac:dyDescent="0.3">
      <c r="A3964" s="15" t="s">
        <v>4092</v>
      </c>
      <c r="B3964" s="15" t="s">
        <v>122</v>
      </c>
      <c r="C3964" s="15" t="s">
        <v>119</v>
      </c>
      <c r="D3964" s="15" t="s">
        <v>144</v>
      </c>
      <c r="E3964" s="15" t="s">
        <v>112</v>
      </c>
      <c r="F3964" s="15">
        <v>6.99</v>
      </c>
      <c r="G3964" s="15">
        <v>361.3</v>
      </c>
      <c r="H3964" s="15">
        <v>20.6</v>
      </c>
      <c r="I3964" s="15">
        <v>79.599999999999994</v>
      </c>
      <c r="J3964" s="15">
        <v>8.6</v>
      </c>
      <c r="K3964" s="15">
        <v>6.96</v>
      </c>
      <c r="L3964" s="15">
        <v>29.3</v>
      </c>
      <c r="M3964" s="15">
        <v>128.80000000000001</v>
      </c>
      <c r="N3964" s="15">
        <v>59</v>
      </c>
      <c r="O3964" s="15">
        <v>129.80000000000001</v>
      </c>
      <c r="P3964" s="15" t="s">
        <v>116</v>
      </c>
      <c r="Q3964" s="15">
        <v>222.3</v>
      </c>
      <c r="R3964" s="15">
        <v>3.19</v>
      </c>
      <c r="S3964" s="15">
        <v>0.67</v>
      </c>
      <c r="T3964" s="15">
        <v>1.4</v>
      </c>
      <c r="U3964" s="15">
        <v>9.7899999999999991</v>
      </c>
      <c r="V3964" s="15">
        <v>55058</v>
      </c>
      <c r="W3964" s="15">
        <v>525856</v>
      </c>
      <c r="X3964" s="15">
        <v>539018</v>
      </c>
      <c r="Y3964" s="15">
        <v>13162</v>
      </c>
      <c r="Z3964" s="15">
        <v>1836</v>
      </c>
      <c r="AA3964" s="15">
        <v>5.3319999999999999</v>
      </c>
      <c r="AB3964" s="15">
        <v>49</v>
      </c>
    </row>
    <row r="3965" spans="1:28" ht="15" customHeight="1" x14ac:dyDescent="0.3">
      <c r="A3965" s="15" t="s">
        <v>4093</v>
      </c>
      <c r="B3965" s="15" t="s">
        <v>109</v>
      </c>
      <c r="C3965" s="15" t="s">
        <v>99</v>
      </c>
      <c r="D3965" s="15" t="s">
        <v>130</v>
      </c>
      <c r="E3965" s="15" t="s">
        <v>101</v>
      </c>
      <c r="F3965" s="15">
        <v>0.92</v>
      </c>
      <c r="G3965" s="15">
        <v>1088.4000000000001</v>
      </c>
      <c r="H3965" s="15">
        <v>31.1</v>
      </c>
      <c r="I3965" s="15">
        <v>73.5</v>
      </c>
      <c r="J3965" s="15">
        <v>7.6</v>
      </c>
      <c r="K3965" s="15">
        <v>7.19</v>
      </c>
      <c r="L3965" s="15">
        <v>32.5</v>
      </c>
      <c r="M3965" s="15">
        <v>117</v>
      </c>
      <c r="N3965" s="15">
        <v>24.6</v>
      </c>
      <c r="O3965" s="15">
        <v>117.4</v>
      </c>
      <c r="P3965" s="15" t="s">
        <v>127</v>
      </c>
      <c r="Q3965" s="15">
        <v>200.8</v>
      </c>
      <c r="R3965" s="15">
        <v>6</v>
      </c>
      <c r="S3965" s="15">
        <v>0.97</v>
      </c>
      <c r="T3965" s="15">
        <v>1</v>
      </c>
      <c r="U3965" s="15">
        <v>0.92</v>
      </c>
      <c r="V3965" s="15">
        <v>63196</v>
      </c>
      <c r="W3965" s="15">
        <v>71611</v>
      </c>
      <c r="X3965" s="15">
        <v>58140</v>
      </c>
      <c r="Y3965" s="15">
        <v>-13471</v>
      </c>
      <c r="Z3965" s="15">
        <v>584</v>
      </c>
      <c r="AA3965" s="15">
        <v>1.575</v>
      </c>
      <c r="AB3965" s="15">
        <v>73.3</v>
      </c>
    </row>
    <row r="3966" spans="1:28" ht="15" customHeight="1" x14ac:dyDescent="0.3">
      <c r="A3966" s="15" t="s">
        <v>4094</v>
      </c>
      <c r="B3966" s="15" t="s">
        <v>109</v>
      </c>
      <c r="C3966" s="15" t="s">
        <v>105</v>
      </c>
      <c r="D3966" s="15" t="s">
        <v>132</v>
      </c>
      <c r="E3966" s="15" t="s">
        <v>101</v>
      </c>
      <c r="F3966" s="15">
        <v>10.59</v>
      </c>
      <c r="G3966" s="15">
        <v>661.5</v>
      </c>
      <c r="H3966" s="15">
        <v>31</v>
      </c>
      <c r="I3966" s="15">
        <v>76.3</v>
      </c>
      <c r="J3966" s="15">
        <v>7.7</v>
      </c>
      <c r="K3966" s="15">
        <v>6.38</v>
      </c>
      <c r="L3966" s="15">
        <v>35.799999999999997</v>
      </c>
      <c r="M3966" s="15">
        <v>146.19999999999999</v>
      </c>
      <c r="N3966" s="15">
        <v>49.1</v>
      </c>
      <c r="O3966" s="15">
        <v>106.5</v>
      </c>
      <c r="P3966" s="15" t="s">
        <v>116</v>
      </c>
      <c r="Q3966" s="15">
        <v>108.9</v>
      </c>
      <c r="R3966" s="15">
        <v>1.94</v>
      </c>
      <c r="S3966" s="15">
        <v>0.92</v>
      </c>
      <c r="T3966" s="15">
        <v>2.41</v>
      </c>
      <c r="U3966" s="15">
        <v>25.52</v>
      </c>
      <c r="V3966" s="15">
        <v>100522</v>
      </c>
      <c r="W3966" s="15">
        <v>603318</v>
      </c>
      <c r="X3966" s="15">
        <v>2565321</v>
      </c>
      <c r="Y3966" s="15">
        <v>1962003</v>
      </c>
      <c r="Z3966" s="15">
        <v>3738</v>
      </c>
      <c r="AA3966" s="15">
        <v>6.827</v>
      </c>
      <c r="AB3966" s="15">
        <v>47.3</v>
      </c>
    </row>
    <row r="3967" spans="1:28" ht="15" customHeight="1" x14ac:dyDescent="0.3">
      <c r="A3967" s="15" t="s">
        <v>4095</v>
      </c>
      <c r="B3967" s="15" t="s">
        <v>137</v>
      </c>
      <c r="C3967" s="15" t="s">
        <v>99</v>
      </c>
      <c r="D3967" s="15" t="s">
        <v>144</v>
      </c>
      <c r="E3967" s="15" t="s">
        <v>112</v>
      </c>
      <c r="F3967" s="15">
        <v>8.36</v>
      </c>
      <c r="G3967" s="15">
        <v>464.1</v>
      </c>
      <c r="H3967" s="15">
        <v>23.2</v>
      </c>
      <c r="I3967" s="15">
        <v>73.5</v>
      </c>
      <c r="J3967" s="15">
        <v>7.5</v>
      </c>
      <c r="K3967" s="15">
        <v>7.11</v>
      </c>
      <c r="L3967" s="15">
        <v>29.4</v>
      </c>
      <c r="M3967" s="15">
        <v>120.1</v>
      </c>
      <c r="N3967" s="15">
        <v>59.6</v>
      </c>
      <c r="O3967" s="15">
        <v>101.9</v>
      </c>
      <c r="P3967" s="15" t="s">
        <v>116</v>
      </c>
      <c r="Q3967" s="15">
        <v>135.80000000000001</v>
      </c>
      <c r="R3967" s="15">
        <v>7.61</v>
      </c>
      <c r="S3967" s="15">
        <v>0.92</v>
      </c>
      <c r="T3967" s="15">
        <v>1.34</v>
      </c>
      <c r="U3967" s="15">
        <v>11.2</v>
      </c>
      <c r="V3967" s="15">
        <v>55474</v>
      </c>
      <c r="W3967" s="15">
        <v>504343</v>
      </c>
      <c r="X3967" s="15">
        <v>621309</v>
      </c>
      <c r="Y3967" s="15">
        <v>116966</v>
      </c>
      <c r="Z3967" s="15">
        <v>2248</v>
      </c>
      <c r="AA3967" s="15">
        <v>4.9820000000000002</v>
      </c>
      <c r="AB3967" s="15">
        <v>32.4</v>
      </c>
    </row>
    <row r="3968" spans="1:28" ht="15" customHeight="1" x14ac:dyDescent="0.3">
      <c r="A3968" s="15" t="s">
        <v>4096</v>
      </c>
      <c r="B3968" s="15" t="s">
        <v>104</v>
      </c>
      <c r="C3968" s="15" t="s">
        <v>123</v>
      </c>
      <c r="D3968" s="15" t="s">
        <v>177</v>
      </c>
      <c r="E3968" s="15" t="s">
        <v>112</v>
      </c>
      <c r="F3968" s="15">
        <v>7.97</v>
      </c>
      <c r="G3968" s="15">
        <v>399.2</v>
      </c>
      <c r="H3968" s="15">
        <v>24.4</v>
      </c>
      <c r="I3968" s="15">
        <v>54.1</v>
      </c>
      <c r="J3968" s="15">
        <v>9.1</v>
      </c>
      <c r="K3968" s="15">
        <v>6.8</v>
      </c>
      <c r="L3968" s="15">
        <v>20.8</v>
      </c>
      <c r="M3968" s="15">
        <v>81.8</v>
      </c>
      <c r="N3968" s="15">
        <v>74</v>
      </c>
      <c r="O3968" s="15">
        <v>99.2</v>
      </c>
      <c r="P3968" s="15" t="s">
        <v>107</v>
      </c>
      <c r="Q3968" s="15">
        <v>220.6</v>
      </c>
      <c r="R3968" s="15">
        <v>4.13</v>
      </c>
      <c r="S3968" s="15">
        <v>0.65</v>
      </c>
      <c r="T3968" s="15">
        <v>51.04</v>
      </c>
      <c r="U3968" s="15">
        <v>406.79</v>
      </c>
      <c r="V3968" s="15">
        <v>3199</v>
      </c>
      <c r="W3968" s="15">
        <v>560564</v>
      </c>
      <c r="X3968" s="15">
        <v>1301321</v>
      </c>
      <c r="Y3968" s="15">
        <v>740757</v>
      </c>
      <c r="Z3968" s="15">
        <v>19853</v>
      </c>
      <c r="AA3968" s="15">
        <v>20.49</v>
      </c>
      <c r="AB3968" s="15">
        <v>37.299999999999997</v>
      </c>
    </row>
    <row r="3969" spans="1:28" ht="15" customHeight="1" x14ac:dyDescent="0.3">
      <c r="A3969" s="15" t="s">
        <v>4097</v>
      </c>
      <c r="B3969" s="15" t="s">
        <v>126</v>
      </c>
      <c r="C3969" s="15" t="s">
        <v>119</v>
      </c>
      <c r="D3969" s="15" t="s">
        <v>106</v>
      </c>
      <c r="E3969" s="15" t="s">
        <v>101</v>
      </c>
      <c r="F3969" s="15">
        <v>12.79</v>
      </c>
      <c r="G3969" s="15">
        <v>590.4</v>
      </c>
      <c r="H3969" s="15">
        <v>31.5</v>
      </c>
      <c r="I3969" s="15">
        <v>53.6</v>
      </c>
      <c r="J3969" s="15">
        <v>5.9</v>
      </c>
      <c r="K3969" s="15">
        <v>7.98</v>
      </c>
      <c r="L3969" s="15">
        <v>26.6</v>
      </c>
      <c r="M3969" s="15">
        <v>164</v>
      </c>
      <c r="N3969" s="15">
        <v>61.8</v>
      </c>
      <c r="O3969" s="15">
        <v>119.8</v>
      </c>
      <c r="P3969" s="15" t="s">
        <v>127</v>
      </c>
      <c r="Q3969" s="15">
        <v>98.8</v>
      </c>
      <c r="R3969" s="15">
        <v>4.75</v>
      </c>
      <c r="S3969" s="15">
        <v>0.86</v>
      </c>
      <c r="T3969" s="15">
        <v>0.66</v>
      </c>
      <c r="U3969" s="15">
        <v>8.44</v>
      </c>
      <c r="V3969" s="15">
        <v>15749</v>
      </c>
      <c r="W3969" s="15">
        <v>873885</v>
      </c>
      <c r="X3969" s="15">
        <v>132922</v>
      </c>
      <c r="Y3969" s="15">
        <v>-740963</v>
      </c>
      <c r="Z3969" s="15">
        <v>7779</v>
      </c>
      <c r="AA3969" s="15">
        <v>1.085</v>
      </c>
      <c r="AB3969" s="15">
        <v>43.9</v>
      </c>
    </row>
    <row r="3970" spans="1:28" ht="15" customHeight="1" x14ac:dyDescent="0.3">
      <c r="A3970" s="15" t="s">
        <v>4098</v>
      </c>
      <c r="B3970" s="15" t="s">
        <v>137</v>
      </c>
      <c r="C3970" s="15" t="s">
        <v>119</v>
      </c>
      <c r="D3970" s="15" t="s">
        <v>115</v>
      </c>
      <c r="E3970" s="15" t="s">
        <v>112</v>
      </c>
      <c r="F3970" s="15">
        <v>8.27</v>
      </c>
      <c r="G3970" s="15">
        <v>467.9</v>
      </c>
      <c r="H3970" s="15">
        <v>23.2</v>
      </c>
      <c r="I3970" s="15">
        <v>49.7</v>
      </c>
      <c r="J3970" s="15">
        <v>8.1</v>
      </c>
      <c r="K3970" s="15">
        <v>6.23</v>
      </c>
      <c r="L3970" s="15">
        <v>16.5</v>
      </c>
      <c r="M3970" s="15">
        <v>135.80000000000001</v>
      </c>
      <c r="N3970" s="15">
        <v>94.6</v>
      </c>
      <c r="O3970" s="15">
        <v>76.400000000000006</v>
      </c>
      <c r="P3970" s="15" t="s">
        <v>107</v>
      </c>
      <c r="Q3970" s="15">
        <v>252.7</v>
      </c>
      <c r="R3970" s="15">
        <v>5.29</v>
      </c>
      <c r="S3970" s="15">
        <v>0.81</v>
      </c>
      <c r="T3970" s="15">
        <v>3.1</v>
      </c>
      <c r="U3970" s="15">
        <v>25.64</v>
      </c>
      <c r="V3970" s="15">
        <v>22526</v>
      </c>
      <c r="W3970" s="15">
        <v>491408</v>
      </c>
      <c r="X3970" s="15">
        <v>577567</v>
      </c>
      <c r="Y3970" s="15">
        <v>86159</v>
      </c>
      <c r="Z3970" s="15">
        <v>16926</v>
      </c>
      <c r="AA3970" s="15">
        <v>1.5149999999999999</v>
      </c>
      <c r="AB3970" s="15">
        <v>37.299999999999997</v>
      </c>
    </row>
    <row r="3971" spans="1:28" ht="15" customHeight="1" x14ac:dyDescent="0.3">
      <c r="A3971" s="15" t="s">
        <v>4099</v>
      </c>
      <c r="B3971" s="15" t="s">
        <v>137</v>
      </c>
      <c r="C3971" s="15" t="s">
        <v>129</v>
      </c>
      <c r="D3971" s="15" t="s">
        <v>111</v>
      </c>
      <c r="E3971" s="15" t="s">
        <v>101</v>
      </c>
      <c r="F3971" s="15">
        <v>10.57</v>
      </c>
      <c r="G3971" s="15">
        <v>846.8</v>
      </c>
      <c r="H3971" s="15">
        <v>29.5</v>
      </c>
      <c r="I3971" s="15">
        <v>70.900000000000006</v>
      </c>
      <c r="J3971" s="15">
        <v>5.3</v>
      </c>
      <c r="K3971" s="15">
        <v>7.28</v>
      </c>
      <c r="L3971" s="15">
        <v>27.6</v>
      </c>
      <c r="M3971" s="15">
        <v>68.400000000000006</v>
      </c>
      <c r="N3971" s="15">
        <v>52.2</v>
      </c>
      <c r="O3971" s="15">
        <v>104.9</v>
      </c>
      <c r="P3971" s="15" t="s">
        <v>107</v>
      </c>
      <c r="Q3971" s="15">
        <v>143.80000000000001</v>
      </c>
      <c r="R3971" s="15">
        <v>5.84</v>
      </c>
      <c r="S3971" s="15">
        <v>0.81</v>
      </c>
      <c r="T3971" s="15">
        <v>0.92</v>
      </c>
      <c r="U3971" s="15">
        <v>9.7200000000000006</v>
      </c>
      <c r="V3971" s="15">
        <v>74722</v>
      </c>
      <c r="W3971" s="15">
        <v>580292</v>
      </c>
      <c r="X3971" s="15">
        <v>726298</v>
      </c>
      <c r="Y3971" s="15">
        <v>146006</v>
      </c>
      <c r="Z3971" s="15">
        <v>4537</v>
      </c>
      <c r="AA3971" s="15">
        <v>2.1419999999999999</v>
      </c>
      <c r="AB3971" s="15">
        <v>47.1</v>
      </c>
    </row>
    <row r="3972" spans="1:28" ht="15" customHeight="1" x14ac:dyDescent="0.3">
      <c r="A3972" s="15" t="s">
        <v>4100</v>
      </c>
      <c r="B3972" s="15" t="s">
        <v>118</v>
      </c>
      <c r="C3972" s="15" t="s">
        <v>129</v>
      </c>
      <c r="D3972" s="15" t="s">
        <v>132</v>
      </c>
      <c r="E3972" s="15" t="s">
        <v>101</v>
      </c>
      <c r="F3972" s="15">
        <v>13.78</v>
      </c>
      <c r="G3972" s="15">
        <v>950.1</v>
      </c>
      <c r="H3972" s="15">
        <v>30.1</v>
      </c>
      <c r="I3972" s="15">
        <v>60.1</v>
      </c>
      <c r="J3972" s="15">
        <v>6.9</v>
      </c>
      <c r="K3972" s="15">
        <v>7.33</v>
      </c>
      <c r="L3972" s="15">
        <v>34.6</v>
      </c>
      <c r="M3972" s="15">
        <v>120.3</v>
      </c>
      <c r="N3972" s="15">
        <v>73.8</v>
      </c>
      <c r="O3972" s="15">
        <v>123.5</v>
      </c>
      <c r="P3972" s="15" t="s">
        <v>116</v>
      </c>
      <c r="Q3972" s="15">
        <v>200.4</v>
      </c>
      <c r="R3972" s="15">
        <v>6.91</v>
      </c>
      <c r="S3972" s="15">
        <v>0.97</v>
      </c>
      <c r="T3972" s="15">
        <v>1.39</v>
      </c>
      <c r="U3972" s="15">
        <v>19.149999999999999</v>
      </c>
      <c r="V3972" s="15">
        <v>94210</v>
      </c>
      <c r="W3972" s="15">
        <v>1093028</v>
      </c>
      <c r="X3972" s="15">
        <v>1804121</v>
      </c>
      <c r="Y3972" s="15">
        <v>711093</v>
      </c>
      <c r="Z3972" s="15">
        <v>4257</v>
      </c>
      <c r="AA3972" s="15">
        <v>4.4980000000000002</v>
      </c>
      <c r="AB3972" s="15">
        <v>37.700000000000003</v>
      </c>
    </row>
    <row r="3973" spans="1:28" ht="15" customHeight="1" x14ac:dyDescent="0.3">
      <c r="A3973" s="15" t="s">
        <v>4101</v>
      </c>
      <c r="B3973" s="15" t="s">
        <v>146</v>
      </c>
      <c r="C3973" s="15" t="s">
        <v>110</v>
      </c>
      <c r="D3973" s="15" t="s">
        <v>100</v>
      </c>
      <c r="E3973" s="15" t="s">
        <v>112</v>
      </c>
      <c r="F3973" s="15">
        <v>6.46</v>
      </c>
      <c r="G3973" s="15">
        <v>667.7</v>
      </c>
      <c r="H3973" s="15">
        <v>22.5</v>
      </c>
      <c r="I3973" s="15">
        <v>47.8</v>
      </c>
      <c r="J3973" s="15">
        <v>6.1</v>
      </c>
      <c r="K3973" s="15">
        <v>6.75</v>
      </c>
      <c r="L3973" s="15">
        <v>22</v>
      </c>
      <c r="M3973" s="15">
        <v>85.2</v>
      </c>
      <c r="N3973" s="15">
        <v>54.1</v>
      </c>
      <c r="O3973" s="15">
        <v>151.69999999999999</v>
      </c>
      <c r="P3973" s="15" t="s">
        <v>102</v>
      </c>
      <c r="Q3973" s="15">
        <v>127.5</v>
      </c>
      <c r="R3973" s="15">
        <v>5</v>
      </c>
      <c r="S3973" s="15">
        <v>0.73</v>
      </c>
      <c r="T3973" s="15">
        <v>3.87</v>
      </c>
      <c r="U3973" s="15">
        <v>25</v>
      </c>
      <c r="V3973" s="15">
        <v>25086</v>
      </c>
      <c r="W3973" s="15">
        <v>443187</v>
      </c>
      <c r="X3973" s="15">
        <v>627150</v>
      </c>
      <c r="Y3973" s="15">
        <v>183963</v>
      </c>
      <c r="Z3973" s="15">
        <v>2848</v>
      </c>
      <c r="AA3973" s="15">
        <v>8.7780000000000005</v>
      </c>
      <c r="AB3973" s="15">
        <v>47.8</v>
      </c>
    </row>
    <row r="3974" spans="1:28" ht="15" customHeight="1" x14ac:dyDescent="0.3">
      <c r="A3974" s="15" t="s">
        <v>4102</v>
      </c>
      <c r="B3974" s="15" t="s">
        <v>98</v>
      </c>
      <c r="C3974" s="15" t="s">
        <v>123</v>
      </c>
      <c r="D3974" s="15" t="s">
        <v>106</v>
      </c>
      <c r="E3974" s="15" t="s">
        <v>101</v>
      </c>
      <c r="F3974" s="15">
        <v>14.22</v>
      </c>
      <c r="G3974" s="15"/>
      <c r="H3974" s="15">
        <v>25.6</v>
      </c>
      <c r="I3974" s="15">
        <v>67.900000000000006</v>
      </c>
      <c r="J3974" s="15">
        <v>7.9</v>
      </c>
      <c r="K3974" s="15">
        <v>6.94</v>
      </c>
      <c r="L3974" s="15">
        <v>33.200000000000003</v>
      </c>
      <c r="M3974" s="15">
        <v>75.400000000000006</v>
      </c>
      <c r="N3974" s="15">
        <v>56.2</v>
      </c>
      <c r="O3974" s="15">
        <v>145.30000000000001</v>
      </c>
      <c r="P3974" s="15" t="s">
        <v>107</v>
      </c>
      <c r="Q3974" s="15">
        <v>190.9</v>
      </c>
      <c r="R3974" s="15">
        <v>6.22</v>
      </c>
      <c r="S3974" s="15">
        <v>0.74</v>
      </c>
      <c r="T3974" s="15">
        <v>3.49</v>
      </c>
      <c r="U3974" s="15">
        <v>49.63</v>
      </c>
      <c r="V3974" s="15">
        <v>18976</v>
      </c>
      <c r="W3974" s="15">
        <v>1005620</v>
      </c>
      <c r="X3974" s="15">
        <v>941779</v>
      </c>
      <c r="Y3974" s="15">
        <v>-63841</v>
      </c>
      <c r="Z3974" s="15">
        <v>9700</v>
      </c>
      <c r="AA3974" s="15">
        <v>5.1159999999999997</v>
      </c>
      <c r="AB3974" s="15">
        <v>52.2</v>
      </c>
    </row>
    <row r="3975" spans="1:28" ht="15" customHeight="1" x14ac:dyDescent="0.3">
      <c r="A3975" s="15" t="s">
        <v>4103</v>
      </c>
      <c r="B3975" s="15" t="s">
        <v>104</v>
      </c>
      <c r="C3975" s="15" t="s">
        <v>170</v>
      </c>
      <c r="D3975" s="15" t="s">
        <v>115</v>
      </c>
      <c r="E3975" s="15" t="s">
        <v>120</v>
      </c>
      <c r="F3975" s="15">
        <v>6.46</v>
      </c>
      <c r="G3975" s="15">
        <v>372.2</v>
      </c>
      <c r="H3975" s="15">
        <v>29</v>
      </c>
      <c r="I3975" s="15">
        <v>41.5</v>
      </c>
      <c r="J3975" s="15">
        <v>8.1999999999999993</v>
      </c>
      <c r="K3975" s="15">
        <v>5.2</v>
      </c>
      <c r="L3975" s="15">
        <v>13.1</v>
      </c>
      <c r="M3975" s="15">
        <v>112.4</v>
      </c>
      <c r="N3975" s="15">
        <v>31.1</v>
      </c>
      <c r="O3975" s="15">
        <v>149.19999999999999</v>
      </c>
      <c r="P3975" s="15" t="s">
        <v>107</v>
      </c>
      <c r="Q3975" s="15">
        <v>211.3</v>
      </c>
      <c r="R3975" s="15">
        <v>5.0599999999999996</v>
      </c>
      <c r="S3975" s="15">
        <v>0.66</v>
      </c>
      <c r="T3975" s="15">
        <v>0.3</v>
      </c>
      <c r="U3975" s="15">
        <v>1.94</v>
      </c>
      <c r="V3975" s="15">
        <v>22368</v>
      </c>
      <c r="W3975" s="15">
        <v>465829</v>
      </c>
      <c r="X3975" s="15">
        <v>43394</v>
      </c>
      <c r="Y3975" s="15">
        <v>-422435</v>
      </c>
      <c r="Z3975" s="15">
        <v>11412</v>
      </c>
      <c r="AA3975" s="15">
        <v>0.17</v>
      </c>
      <c r="AB3975" s="15">
        <v>36.299999999999997</v>
      </c>
    </row>
    <row r="3976" spans="1:28" ht="15" customHeight="1" x14ac:dyDescent="0.3">
      <c r="A3976" s="15" t="s">
        <v>4104</v>
      </c>
      <c r="B3976" s="15" t="s">
        <v>109</v>
      </c>
      <c r="C3976" s="15" t="s">
        <v>134</v>
      </c>
      <c r="D3976" s="15" t="s">
        <v>132</v>
      </c>
      <c r="E3976" s="15" t="s">
        <v>120</v>
      </c>
      <c r="F3976" s="15">
        <v>11.6</v>
      </c>
      <c r="G3976" s="15">
        <v>255.7</v>
      </c>
      <c r="H3976" s="15">
        <v>29.3</v>
      </c>
      <c r="I3976" s="15">
        <v>55.2</v>
      </c>
      <c r="J3976" s="15">
        <v>8.6</v>
      </c>
      <c r="K3976" s="15">
        <v>7.36</v>
      </c>
      <c r="L3976" s="15">
        <v>23.4</v>
      </c>
      <c r="M3976" s="15">
        <v>138.69999999999999</v>
      </c>
      <c r="N3976" s="15">
        <v>17.100000000000001</v>
      </c>
      <c r="O3976" s="15">
        <v>101.1</v>
      </c>
      <c r="P3976" s="15" t="s">
        <v>127</v>
      </c>
      <c r="Q3976" s="15">
        <v>139.4</v>
      </c>
      <c r="R3976" s="15">
        <v>5.0199999999999996</v>
      </c>
      <c r="S3976" s="15">
        <v>0.84</v>
      </c>
      <c r="T3976" s="15">
        <v>1.05</v>
      </c>
      <c r="U3976" s="15">
        <v>12.18</v>
      </c>
      <c r="V3976" s="15">
        <v>91243</v>
      </c>
      <c r="W3976" s="15">
        <v>866150</v>
      </c>
      <c r="X3976" s="15">
        <v>1111340</v>
      </c>
      <c r="Y3976" s="15">
        <v>245190</v>
      </c>
      <c r="Z3976" s="15">
        <v>6535</v>
      </c>
      <c r="AA3976" s="15">
        <v>1.8640000000000001</v>
      </c>
      <c r="AB3976" s="15">
        <v>29.6</v>
      </c>
    </row>
    <row r="3977" spans="1:28" ht="15" customHeight="1" x14ac:dyDescent="0.3">
      <c r="A3977" s="15" t="s">
        <v>4105</v>
      </c>
      <c r="B3977" s="15" t="s">
        <v>98</v>
      </c>
      <c r="C3977" s="15" t="s">
        <v>129</v>
      </c>
      <c r="D3977" s="15" t="s">
        <v>132</v>
      </c>
      <c r="E3977" s="15" t="s">
        <v>112</v>
      </c>
      <c r="F3977" s="15">
        <v>8.3800000000000008</v>
      </c>
      <c r="G3977" s="15">
        <v>267</v>
      </c>
      <c r="H3977" s="15">
        <v>23.5</v>
      </c>
      <c r="I3977" s="15">
        <v>68.7</v>
      </c>
      <c r="J3977" s="15">
        <v>7.2</v>
      </c>
      <c r="K3977" s="15">
        <v>6.37</v>
      </c>
      <c r="L3977" s="15">
        <v>23.1</v>
      </c>
      <c r="M3977" s="15">
        <v>106.2</v>
      </c>
      <c r="N3977" s="15">
        <v>62.3</v>
      </c>
      <c r="O3977" s="15">
        <v>91.8</v>
      </c>
      <c r="P3977" s="15" t="s">
        <v>116</v>
      </c>
      <c r="Q3977" s="15">
        <v>261</v>
      </c>
      <c r="R3977" s="15">
        <v>2.89</v>
      </c>
      <c r="S3977" s="15">
        <v>0.88</v>
      </c>
      <c r="T3977" s="15">
        <v>1.56</v>
      </c>
      <c r="U3977" s="15">
        <v>13.07</v>
      </c>
      <c r="V3977" s="15">
        <v>114449</v>
      </c>
      <c r="W3977" s="15">
        <v>587194</v>
      </c>
      <c r="X3977" s="15">
        <v>1495848</v>
      </c>
      <c r="Y3977" s="15">
        <v>908654</v>
      </c>
      <c r="Z3977" s="15">
        <v>3026</v>
      </c>
      <c r="AA3977" s="15">
        <v>4.319</v>
      </c>
      <c r="AB3977" s="15">
        <v>52.1</v>
      </c>
    </row>
    <row r="3978" spans="1:28" ht="15" customHeight="1" x14ac:dyDescent="0.3">
      <c r="A3978" s="15" t="s">
        <v>4106</v>
      </c>
      <c r="B3978" s="15" t="s">
        <v>109</v>
      </c>
      <c r="C3978" s="15" t="s">
        <v>110</v>
      </c>
      <c r="D3978" s="15" t="s">
        <v>111</v>
      </c>
      <c r="E3978" s="15" t="s">
        <v>112</v>
      </c>
      <c r="F3978" s="15">
        <v>3.15</v>
      </c>
      <c r="G3978" s="15">
        <v>484.8</v>
      </c>
      <c r="H3978" s="15">
        <v>16.600000000000001</v>
      </c>
      <c r="I3978" s="15">
        <v>53.3</v>
      </c>
      <c r="J3978" s="15">
        <v>7.5</v>
      </c>
      <c r="K3978" s="15">
        <v>6.89</v>
      </c>
      <c r="L3978" s="15">
        <v>24.8</v>
      </c>
      <c r="M3978" s="15">
        <v>129.5</v>
      </c>
      <c r="N3978" s="15">
        <v>55</v>
      </c>
      <c r="O3978" s="15">
        <v>113</v>
      </c>
      <c r="P3978" s="15" t="s">
        <v>116</v>
      </c>
      <c r="Q3978" s="15">
        <v>117.9</v>
      </c>
      <c r="R3978" s="15">
        <v>3.63</v>
      </c>
      <c r="S3978" s="15">
        <v>0.78</v>
      </c>
      <c r="T3978" s="15">
        <v>0.78</v>
      </c>
      <c r="U3978" s="15">
        <v>2.46</v>
      </c>
      <c r="V3978" s="15">
        <v>80673</v>
      </c>
      <c r="W3978" s="15">
        <v>182403</v>
      </c>
      <c r="X3978" s="15">
        <v>198456</v>
      </c>
      <c r="Y3978" s="15">
        <v>16053</v>
      </c>
      <c r="Z3978" s="15">
        <v>785</v>
      </c>
      <c r="AA3978" s="15">
        <v>3.1339999999999999</v>
      </c>
      <c r="AB3978" s="15">
        <v>46.6</v>
      </c>
    </row>
    <row r="3979" spans="1:28" ht="15" customHeight="1" x14ac:dyDescent="0.3">
      <c r="A3979" s="15" t="s">
        <v>4107</v>
      </c>
      <c r="B3979" s="15" t="s">
        <v>109</v>
      </c>
      <c r="C3979" s="15" t="s">
        <v>170</v>
      </c>
      <c r="D3979" s="15" t="s">
        <v>130</v>
      </c>
      <c r="E3979" s="15" t="s">
        <v>101</v>
      </c>
      <c r="F3979" s="15">
        <v>4.45</v>
      </c>
      <c r="G3979" s="15">
        <v>893.7</v>
      </c>
      <c r="H3979" s="15">
        <v>24.6</v>
      </c>
      <c r="I3979" s="15">
        <v>56.2</v>
      </c>
      <c r="J3979" s="15">
        <v>5.2</v>
      </c>
      <c r="K3979" s="15">
        <v>5.35</v>
      </c>
      <c r="L3979" s="15">
        <v>28</v>
      </c>
      <c r="M3979" s="15">
        <v>60.9</v>
      </c>
      <c r="N3979" s="15">
        <v>83.4</v>
      </c>
      <c r="O3979" s="15">
        <v>102.1</v>
      </c>
      <c r="P3979" s="15" t="s">
        <v>107</v>
      </c>
      <c r="Q3979" s="15">
        <v>157.1</v>
      </c>
      <c r="R3979" s="15">
        <v>6.12</v>
      </c>
      <c r="S3979" s="15">
        <v>0.96</v>
      </c>
      <c r="T3979" s="15">
        <v>0.3</v>
      </c>
      <c r="U3979" s="15">
        <v>1.34</v>
      </c>
      <c r="V3979" s="15">
        <v>61038</v>
      </c>
      <c r="W3979" s="15">
        <v>231071</v>
      </c>
      <c r="X3979" s="15">
        <v>81791</v>
      </c>
      <c r="Y3979" s="15">
        <v>-149280</v>
      </c>
      <c r="Z3979" s="15">
        <v>4666</v>
      </c>
      <c r="AA3979" s="15">
        <v>0.28699999999999998</v>
      </c>
      <c r="AB3979" s="15">
        <v>44</v>
      </c>
    </row>
    <row r="3980" spans="1:28" ht="15" customHeight="1" x14ac:dyDescent="0.3">
      <c r="A3980" s="15" t="s">
        <v>4108</v>
      </c>
      <c r="B3980" s="15" t="s">
        <v>122</v>
      </c>
      <c r="C3980" s="15" t="s">
        <v>170</v>
      </c>
      <c r="D3980" s="15" t="s">
        <v>144</v>
      </c>
      <c r="E3980" s="15" t="s">
        <v>120</v>
      </c>
      <c r="F3980" s="15">
        <v>1.42</v>
      </c>
      <c r="G3980" s="15">
        <v>110.7</v>
      </c>
      <c r="H3980" s="15">
        <v>27.3</v>
      </c>
      <c r="I3980" s="15">
        <v>60.3</v>
      </c>
      <c r="J3980" s="15">
        <v>6.8</v>
      </c>
      <c r="K3980" s="15">
        <v>6.92</v>
      </c>
      <c r="L3980" s="15">
        <v>22.8</v>
      </c>
      <c r="M3980" s="15">
        <v>180.1</v>
      </c>
      <c r="N3980" s="15">
        <v>78.7</v>
      </c>
      <c r="O3980" s="15">
        <v>80.5</v>
      </c>
      <c r="P3980" s="15" t="s">
        <v>116</v>
      </c>
      <c r="Q3980" s="15">
        <v>136.4</v>
      </c>
      <c r="R3980" s="15">
        <v>3.61</v>
      </c>
      <c r="S3980" s="15">
        <v>0.98</v>
      </c>
      <c r="T3980" s="15">
        <v>1.4</v>
      </c>
      <c r="U3980" s="15">
        <v>1.99</v>
      </c>
      <c r="V3980" s="15">
        <v>52328</v>
      </c>
      <c r="W3980" s="15">
        <v>93799</v>
      </c>
      <c r="X3980" s="15">
        <v>104133</v>
      </c>
      <c r="Y3980" s="15">
        <v>10334</v>
      </c>
      <c r="Z3980" s="15">
        <v>389</v>
      </c>
      <c r="AA3980" s="15">
        <v>5.1159999999999997</v>
      </c>
      <c r="AB3980" s="15">
        <v>45.9</v>
      </c>
    </row>
    <row r="3981" spans="1:28" ht="15" customHeight="1" x14ac:dyDescent="0.3">
      <c r="A3981" s="15" t="s">
        <v>4109</v>
      </c>
      <c r="B3981" s="15" t="s">
        <v>109</v>
      </c>
      <c r="C3981" s="15" t="s">
        <v>123</v>
      </c>
      <c r="D3981" s="15" t="s">
        <v>144</v>
      </c>
      <c r="E3981" s="15" t="s">
        <v>101</v>
      </c>
      <c r="F3981" s="15">
        <v>0.62</v>
      </c>
      <c r="G3981" s="15">
        <v>1108</v>
      </c>
      <c r="H3981" s="15">
        <v>30.8</v>
      </c>
      <c r="I3981" s="15">
        <v>59.8</v>
      </c>
      <c r="J3981" s="15">
        <v>6.4</v>
      </c>
      <c r="K3981" s="15">
        <v>5.99</v>
      </c>
      <c r="L3981" s="15">
        <v>22.6</v>
      </c>
      <c r="M3981" s="15">
        <v>93.6</v>
      </c>
      <c r="N3981" s="15">
        <v>38.200000000000003</v>
      </c>
      <c r="O3981" s="15">
        <v>50.7</v>
      </c>
      <c r="P3981" s="15" t="s">
        <v>107</v>
      </c>
      <c r="Q3981" s="15">
        <v>174</v>
      </c>
      <c r="R3981" s="15">
        <v>5.8</v>
      </c>
      <c r="S3981" s="15">
        <v>0.76</v>
      </c>
      <c r="T3981" s="15">
        <v>0.75</v>
      </c>
      <c r="U3981" s="15">
        <v>0.46</v>
      </c>
      <c r="V3981" s="15">
        <v>49117</v>
      </c>
      <c r="W3981" s="15">
        <v>50638</v>
      </c>
      <c r="X3981" s="15">
        <v>22594</v>
      </c>
      <c r="Y3981" s="15">
        <v>-28044</v>
      </c>
      <c r="Z3981" s="15">
        <v>413</v>
      </c>
      <c r="AA3981" s="15">
        <v>1.1140000000000001</v>
      </c>
      <c r="AB3981" s="15">
        <v>53.1</v>
      </c>
    </row>
    <row r="3982" spans="1:28" ht="15" customHeight="1" x14ac:dyDescent="0.3">
      <c r="A3982" s="15" t="s">
        <v>4110</v>
      </c>
      <c r="B3982" s="15" t="s">
        <v>122</v>
      </c>
      <c r="C3982" s="15" t="s">
        <v>152</v>
      </c>
      <c r="D3982" s="15" t="s">
        <v>132</v>
      </c>
      <c r="E3982" s="15" t="s">
        <v>101</v>
      </c>
      <c r="F3982" s="15">
        <v>7.07</v>
      </c>
      <c r="G3982" s="15">
        <v>736.3</v>
      </c>
      <c r="H3982" s="15">
        <v>26</v>
      </c>
      <c r="I3982" s="15">
        <v>73.900000000000006</v>
      </c>
      <c r="J3982" s="15">
        <v>7.6</v>
      </c>
      <c r="K3982" s="15">
        <v>5.53</v>
      </c>
      <c r="L3982" s="15">
        <v>34.200000000000003</v>
      </c>
      <c r="M3982" s="15">
        <v>111.5</v>
      </c>
      <c r="N3982" s="15">
        <v>24</v>
      </c>
      <c r="O3982" s="15">
        <v>110.1</v>
      </c>
      <c r="P3982" s="15" t="s">
        <v>107</v>
      </c>
      <c r="Q3982" s="15">
        <v>264.10000000000002</v>
      </c>
      <c r="R3982" s="15">
        <v>4.22</v>
      </c>
      <c r="S3982" s="15">
        <v>0.95</v>
      </c>
      <c r="T3982" s="15">
        <v>0.52</v>
      </c>
      <c r="U3982" s="15">
        <v>3.68</v>
      </c>
      <c r="V3982" s="15">
        <v>98278</v>
      </c>
      <c r="W3982" s="15">
        <v>601226</v>
      </c>
      <c r="X3982" s="15">
        <v>361663</v>
      </c>
      <c r="Y3982" s="15">
        <v>-239563</v>
      </c>
      <c r="Z3982" s="15">
        <v>6331</v>
      </c>
      <c r="AA3982" s="15">
        <v>0.58099999999999996</v>
      </c>
      <c r="AB3982" s="15">
        <v>45.1</v>
      </c>
    </row>
    <row r="3983" spans="1:28" ht="15" customHeight="1" x14ac:dyDescent="0.3">
      <c r="A3983" s="15" t="s">
        <v>4111</v>
      </c>
      <c r="B3983" s="15" t="s">
        <v>98</v>
      </c>
      <c r="C3983" s="15" t="s">
        <v>129</v>
      </c>
      <c r="D3983" s="15" t="s">
        <v>177</v>
      </c>
      <c r="E3983" s="15" t="s">
        <v>101</v>
      </c>
      <c r="F3983" s="15">
        <v>3.13</v>
      </c>
      <c r="G3983" s="15">
        <v>1153.5999999999999</v>
      </c>
      <c r="H3983" s="15">
        <v>26.5</v>
      </c>
      <c r="I3983" s="15">
        <v>75.3</v>
      </c>
      <c r="J3983" s="15">
        <v>6</v>
      </c>
      <c r="K3983" s="15">
        <v>5.66</v>
      </c>
      <c r="L3983" s="15">
        <v>28.5</v>
      </c>
      <c r="M3983" s="15">
        <v>181.1</v>
      </c>
      <c r="N3983" s="15">
        <v>39.5</v>
      </c>
      <c r="O3983" s="15">
        <v>102.7</v>
      </c>
      <c r="P3983" s="15" t="s">
        <v>127</v>
      </c>
      <c r="Q3983" s="15">
        <v>133.1</v>
      </c>
      <c r="R3983" s="15">
        <v>5.07</v>
      </c>
      <c r="S3983" s="15">
        <v>0.82</v>
      </c>
      <c r="T3983" s="15">
        <v>12.74</v>
      </c>
      <c r="U3983" s="15">
        <v>39.880000000000003</v>
      </c>
      <c r="V3983" s="15">
        <v>3442</v>
      </c>
      <c r="W3983" s="15">
        <v>203346</v>
      </c>
      <c r="X3983" s="15">
        <v>137267</v>
      </c>
      <c r="Y3983" s="15">
        <v>-66079</v>
      </c>
      <c r="Z3983" s="15">
        <v>4931</v>
      </c>
      <c r="AA3983" s="15">
        <v>8.0879999999999992</v>
      </c>
      <c r="AB3983" s="15">
        <v>63</v>
      </c>
    </row>
    <row r="3984" spans="1:28" ht="15" customHeight="1" x14ac:dyDescent="0.3">
      <c r="A3984" s="15" t="s">
        <v>4112</v>
      </c>
      <c r="B3984" s="15" t="s">
        <v>118</v>
      </c>
      <c r="C3984" s="15" t="s">
        <v>170</v>
      </c>
      <c r="D3984" s="15" t="s">
        <v>177</v>
      </c>
      <c r="E3984" s="15" t="s">
        <v>120</v>
      </c>
      <c r="F3984" s="15">
        <v>4.6900000000000004</v>
      </c>
      <c r="G3984" s="15">
        <v>242.8</v>
      </c>
      <c r="H3984" s="15">
        <v>30.9</v>
      </c>
      <c r="I3984" s="15">
        <v>36.299999999999997</v>
      </c>
      <c r="J3984" s="15">
        <v>9.5</v>
      </c>
      <c r="K3984" s="15">
        <v>6.71</v>
      </c>
      <c r="L3984" s="15">
        <v>16.399999999999999</v>
      </c>
      <c r="M3984" s="15">
        <v>78.5</v>
      </c>
      <c r="N3984" s="15">
        <v>49.4</v>
      </c>
      <c r="O3984" s="15">
        <v>101.1</v>
      </c>
      <c r="P3984" s="15" t="s">
        <v>127</v>
      </c>
      <c r="Q3984" s="15">
        <v>97</v>
      </c>
      <c r="R3984" s="15">
        <v>6.99</v>
      </c>
      <c r="S3984" s="15">
        <v>0.89</v>
      </c>
      <c r="T3984" s="15">
        <v>48.95</v>
      </c>
      <c r="U3984" s="15">
        <v>229.58</v>
      </c>
      <c r="V3984" s="15">
        <v>4082</v>
      </c>
      <c r="W3984" s="15">
        <v>354701</v>
      </c>
      <c r="X3984" s="15">
        <v>937146</v>
      </c>
      <c r="Y3984" s="15">
        <v>582445</v>
      </c>
      <c r="Z3984" s="15">
        <v>9892</v>
      </c>
      <c r="AA3984" s="15">
        <v>23.209</v>
      </c>
      <c r="AB3984" s="15">
        <v>32.200000000000003</v>
      </c>
    </row>
    <row r="3985" spans="1:28" ht="15" customHeight="1" x14ac:dyDescent="0.3">
      <c r="A3985" s="15" t="s">
        <v>4113</v>
      </c>
      <c r="B3985" s="15" t="s">
        <v>122</v>
      </c>
      <c r="C3985" s="15" t="s">
        <v>152</v>
      </c>
      <c r="D3985" s="15" t="s">
        <v>132</v>
      </c>
      <c r="E3985" s="15" t="s">
        <v>101</v>
      </c>
      <c r="F3985" s="15">
        <v>13.68</v>
      </c>
      <c r="G3985" s="15">
        <v>717.2</v>
      </c>
      <c r="H3985" s="15">
        <v>29.3</v>
      </c>
      <c r="I3985" s="15">
        <v>66.400000000000006</v>
      </c>
      <c r="J3985" s="15">
        <v>7.8</v>
      </c>
      <c r="K3985" s="15">
        <v>6.66</v>
      </c>
      <c r="L3985" s="15">
        <v>31.8</v>
      </c>
      <c r="M3985" s="15">
        <v>100.2</v>
      </c>
      <c r="N3985" s="15">
        <v>49.9</v>
      </c>
      <c r="O3985" s="15">
        <v>129.4</v>
      </c>
      <c r="P3985" s="15" t="s">
        <v>102</v>
      </c>
      <c r="Q3985" s="15">
        <v>128.9</v>
      </c>
      <c r="R3985" s="15">
        <v>6.71</v>
      </c>
      <c r="S3985" s="15">
        <v>0.82</v>
      </c>
      <c r="T3985" s="15">
        <v>3.02</v>
      </c>
      <c r="U3985" s="15">
        <v>41.31</v>
      </c>
      <c r="V3985" s="15">
        <v>98175</v>
      </c>
      <c r="W3985" s="15">
        <v>844264</v>
      </c>
      <c r="X3985" s="15">
        <v>4055609</v>
      </c>
      <c r="Y3985" s="15">
        <v>3211345</v>
      </c>
      <c r="Z3985" s="15">
        <v>7219</v>
      </c>
      <c r="AA3985" s="15">
        <v>5.7220000000000004</v>
      </c>
      <c r="AB3985" s="15">
        <v>49.6</v>
      </c>
    </row>
    <row r="3986" spans="1:28" ht="15" customHeight="1" x14ac:dyDescent="0.3">
      <c r="A3986" s="15" t="s">
        <v>4114</v>
      </c>
      <c r="B3986" s="15" t="s">
        <v>98</v>
      </c>
      <c r="C3986" s="15" t="s">
        <v>119</v>
      </c>
      <c r="D3986" s="15" t="s">
        <v>115</v>
      </c>
      <c r="E3986" s="15" t="s">
        <v>101</v>
      </c>
      <c r="F3986" s="15">
        <v>10.59</v>
      </c>
      <c r="G3986" s="15">
        <v>1043.9000000000001</v>
      </c>
      <c r="H3986" s="15">
        <v>34.799999999999997</v>
      </c>
      <c r="I3986" s="15">
        <v>85.4</v>
      </c>
      <c r="J3986" s="15">
        <v>6.1</v>
      </c>
      <c r="K3986" s="15">
        <v>5.2</v>
      </c>
      <c r="L3986" s="15">
        <v>27.2</v>
      </c>
      <c r="M3986" s="15">
        <v>110.9</v>
      </c>
      <c r="N3986" s="15">
        <v>36.200000000000003</v>
      </c>
      <c r="O3986" s="15">
        <v>82.4</v>
      </c>
      <c r="P3986" s="15" t="s">
        <v>127</v>
      </c>
      <c r="Q3986" s="15">
        <v>222.4</v>
      </c>
      <c r="R3986" s="15">
        <v>2.25</v>
      </c>
      <c r="S3986" s="15">
        <v>0.81</v>
      </c>
      <c r="T3986" s="15">
        <v>0.3</v>
      </c>
      <c r="U3986" s="15">
        <v>3.18</v>
      </c>
      <c r="V3986" s="15">
        <v>16682</v>
      </c>
      <c r="W3986" s="15">
        <v>743032</v>
      </c>
      <c r="X3986" s="15">
        <v>53049</v>
      </c>
      <c r="Y3986" s="15">
        <v>-689983</v>
      </c>
      <c r="Z3986" s="15">
        <v>13655</v>
      </c>
      <c r="AA3986" s="15">
        <v>0.23300000000000001</v>
      </c>
      <c r="AB3986" s="15">
        <v>75.2</v>
      </c>
    </row>
    <row r="3987" spans="1:28" ht="15" customHeight="1" x14ac:dyDescent="0.3">
      <c r="A3987" s="15" t="s">
        <v>4115</v>
      </c>
      <c r="B3987" s="15" t="s">
        <v>104</v>
      </c>
      <c r="C3987" s="15" t="s">
        <v>114</v>
      </c>
      <c r="D3987" s="15" t="s">
        <v>130</v>
      </c>
      <c r="E3987" s="15" t="s">
        <v>101</v>
      </c>
      <c r="F3987" s="15">
        <v>14.86</v>
      </c>
      <c r="G3987" s="15">
        <v>1043.2</v>
      </c>
      <c r="H3987" s="15">
        <v>24.7</v>
      </c>
      <c r="I3987" s="15">
        <v>66.2</v>
      </c>
      <c r="J3987" s="15">
        <v>6.4</v>
      </c>
      <c r="K3987" s="15">
        <v>6.81</v>
      </c>
      <c r="L3987" s="15">
        <v>18.899999999999999</v>
      </c>
      <c r="M3987" s="15">
        <v>108.8</v>
      </c>
      <c r="N3987" s="15">
        <v>43.8</v>
      </c>
      <c r="O3987" s="15">
        <v>143.19999999999999</v>
      </c>
      <c r="P3987" s="15" t="s">
        <v>116</v>
      </c>
      <c r="Q3987" s="15">
        <v>121.5</v>
      </c>
      <c r="R3987" s="15">
        <v>5</v>
      </c>
      <c r="S3987" s="15">
        <v>0.99</v>
      </c>
      <c r="T3987" s="15">
        <v>1.47</v>
      </c>
      <c r="U3987" s="15">
        <v>21.84</v>
      </c>
      <c r="V3987" s="15">
        <v>51660</v>
      </c>
      <c r="W3987" s="15">
        <v>750167</v>
      </c>
      <c r="X3987" s="15">
        <v>1128254</v>
      </c>
      <c r="Y3987" s="15">
        <v>378087</v>
      </c>
      <c r="Z3987" s="15">
        <v>5297</v>
      </c>
      <c r="AA3987" s="15">
        <v>4.1230000000000002</v>
      </c>
      <c r="AB3987" s="15">
        <v>51.8</v>
      </c>
    </row>
    <row r="3988" spans="1:28" ht="15" customHeight="1" x14ac:dyDescent="0.3">
      <c r="A3988" s="15" t="s">
        <v>4116</v>
      </c>
      <c r="B3988" s="15" t="s">
        <v>109</v>
      </c>
      <c r="C3988" s="15" t="s">
        <v>110</v>
      </c>
      <c r="D3988" s="15" t="s">
        <v>144</v>
      </c>
      <c r="E3988" s="15" t="s">
        <v>101</v>
      </c>
      <c r="F3988" s="15">
        <v>10.16</v>
      </c>
      <c r="G3988" s="15">
        <v>834.4</v>
      </c>
      <c r="H3988" s="15">
        <v>32.1</v>
      </c>
      <c r="I3988" s="15">
        <v>61.3</v>
      </c>
      <c r="J3988" s="15">
        <v>6.1</v>
      </c>
      <c r="K3988" s="15">
        <v>7.23</v>
      </c>
      <c r="L3988" s="15">
        <v>22.7</v>
      </c>
      <c r="M3988" s="15">
        <v>108</v>
      </c>
      <c r="N3988" s="15">
        <v>87.4</v>
      </c>
      <c r="O3988" s="15">
        <v>134.9</v>
      </c>
      <c r="P3988" s="15" t="s">
        <v>102</v>
      </c>
      <c r="Q3988" s="15">
        <v>141.6</v>
      </c>
      <c r="R3988" s="15">
        <v>6.05</v>
      </c>
      <c r="S3988" s="15">
        <v>0.71</v>
      </c>
      <c r="T3988" s="15">
        <v>1.74</v>
      </c>
      <c r="U3988" s="15">
        <v>17.68</v>
      </c>
      <c r="V3988" s="15">
        <v>54627</v>
      </c>
      <c r="W3988" s="15">
        <v>559423</v>
      </c>
      <c r="X3988" s="15">
        <v>965805</v>
      </c>
      <c r="Y3988" s="15">
        <v>406382</v>
      </c>
      <c r="Z3988" s="15">
        <v>4923</v>
      </c>
      <c r="AA3988" s="15">
        <v>3.5910000000000002</v>
      </c>
      <c r="AB3988" s="15">
        <v>64</v>
      </c>
    </row>
    <row r="3989" spans="1:28" ht="15" customHeight="1" x14ac:dyDescent="0.3">
      <c r="A3989" s="15" t="s">
        <v>4117</v>
      </c>
      <c r="B3989" s="15" t="s">
        <v>146</v>
      </c>
      <c r="C3989" s="15" t="s">
        <v>129</v>
      </c>
      <c r="D3989" s="15" t="s">
        <v>111</v>
      </c>
      <c r="E3989" s="15" t="s">
        <v>120</v>
      </c>
      <c r="F3989" s="15">
        <v>7.61</v>
      </c>
      <c r="G3989" s="15"/>
      <c r="H3989" s="15">
        <v>28.8</v>
      </c>
      <c r="I3989" s="15">
        <v>56.2</v>
      </c>
      <c r="J3989" s="15">
        <v>8.1999999999999993</v>
      </c>
      <c r="K3989" s="15">
        <v>7.9</v>
      </c>
      <c r="L3989" s="15">
        <v>16.399999999999999</v>
      </c>
      <c r="M3989" s="15">
        <v>126.1</v>
      </c>
      <c r="N3989" s="15">
        <v>79.2</v>
      </c>
      <c r="O3989" s="15">
        <v>113.5</v>
      </c>
      <c r="P3989" s="15" t="s">
        <v>107</v>
      </c>
      <c r="Q3989" s="15">
        <v>123.8</v>
      </c>
      <c r="R3989" s="15">
        <v>5</v>
      </c>
      <c r="S3989" s="15">
        <v>0.88</v>
      </c>
      <c r="T3989" s="15">
        <v>0.3</v>
      </c>
      <c r="U3989" s="15">
        <v>2.2799999999999998</v>
      </c>
      <c r="V3989" s="15">
        <v>67634</v>
      </c>
      <c r="W3989" s="15">
        <v>479959</v>
      </c>
      <c r="X3989" s="15">
        <v>154206</v>
      </c>
      <c r="Y3989" s="15">
        <v>-325753</v>
      </c>
      <c r="Z3989" s="15">
        <v>3331</v>
      </c>
      <c r="AA3989" s="15">
        <v>0.68400000000000005</v>
      </c>
      <c r="AB3989" s="15">
        <v>52.1</v>
      </c>
    </row>
    <row r="3990" spans="1:28" ht="15" customHeight="1" x14ac:dyDescent="0.3">
      <c r="A3990" s="15" t="s">
        <v>4118</v>
      </c>
      <c r="B3990" s="15" t="s">
        <v>122</v>
      </c>
      <c r="C3990" s="15" t="s">
        <v>123</v>
      </c>
      <c r="D3990" s="15" t="s">
        <v>100</v>
      </c>
      <c r="E3990" s="15" t="s">
        <v>112</v>
      </c>
      <c r="F3990" s="15">
        <v>7.6</v>
      </c>
      <c r="G3990" s="15">
        <v>263.3</v>
      </c>
      <c r="H3990" s="15">
        <v>21.7</v>
      </c>
      <c r="I3990" s="15">
        <v>57.7</v>
      </c>
      <c r="J3990" s="15">
        <v>10.3</v>
      </c>
      <c r="K3990" s="15">
        <v>7.22</v>
      </c>
      <c r="L3990" s="15">
        <v>18.399999999999999</v>
      </c>
      <c r="M3990" s="15">
        <v>163.80000000000001</v>
      </c>
      <c r="N3990" s="15">
        <v>69.8</v>
      </c>
      <c r="O3990" s="15">
        <v>112.4</v>
      </c>
      <c r="P3990" s="15" t="s">
        <v>107</v>
      </c>
      <c r="Q3990" s="15">
        <v>131.30000000000001</v>
      </c>
      <c r="R3990" s="15">
        <v>5.89</v>
      </c>
      <c r="S3990" s="15">
        <v>0.88</v>
      </c>
      <c r="T3990" s="15">
        <v>1.81</v>
      </c>
      <c r="U3990" s="15">
        <v>13.76</v>
      </c>
      <c r="V3990" s="15">
        <v>19668</v>
      </c>
      <c r="W3990" s="15">
        <v>554624</v>
      </c>
      <c r="X3990" s="15">
        <v>270632</v>
      </c>
      <c r="Y3990" s="15">
        <v>-283992</v>
      </c>
      <c r="Z3990" s="15">
        <v>4784</v>
      </c>
      <c r="AA3990" s="15">
        <v>2.8759999999999999</v>
      </c>
      <c r="AB3990" s="15">
        <v>25.6</v>
      </c>
    </row>
    <row r="3991" spans="1:28" ht="15" customHeight="1" x14ac:dyDescent="0.3">
      <c r="A3991" s="15" t="s">
        <v>4119</v>
      </c>
      <c r="B3991" s="15" t="s">
        <v>146</v>
      </c>
      <c r="C3991" s="15" t="s">
        <v>134</v>
      </c>
      <c r="D3991" s="15" t="s">
        <v>115</v>
      </c>
      <c r="E3991" s="15" t="s">
        <v>120</v>
      </c>
      <c r="F3991" s="15">
        <v>10.95</v>
      </c>
      <c r="G3991" s="15">
        <v>165.8</v>
      </c>
      <c r="H3991" s="15">
        <v>31</v>
      </c>
      <c r="I3991" s="15">
        <v>58.9</v>
      </c>
      <c r="J3991" s="15">
        <v>8.9</v>
      </c>
      <c r="K3991" s="15">
        <v>7.17</v>
      </c>
      <c r="L3991" s="15">
        <v>18.399999999999999</v>
      </c>
      <c r="M3991" s="15">
        <v>164.9</v>
      </c>
      <c r="N3991" s="15">
        <v>57.5</v>
      </c>
      <c r="O3991" s="15">
        <v>135.4</v>
      </c>
      <c r="P3991" s="15" t="s">
        <v>127</v>
      </c>
      <c r="Q3991" s="15">
        <v>230.5</v>
      </c>
      <c r="R3991" s="15">
        <v>4.3099999999999996</v>
      </c>
      <c r="S3991" s="15">
        <v>0.7</v>
      </c>
      <c r="T3991" s="15">
        <v>1.79</v>
      </c>
      <c r="U3991" s="15">
        <v>19.600000000000001</v>
      </c>
      <c r="V3991" s="15">
        <v>25196</v>
      </c>
      <c r="W3991" s="15">
        <v>838720</v>
      </c>
      <c r="X3991" s="15">
        <v>493842</v>
      </c>
      <c r="Y3991" s="15">
        <v>-344878</v>
      </c>
      <c r="Z3991" s="15">
        <v>18298</v>
      </c>
      <c r="AA3991" s="15">
        <v>1.071</v>
      </c>
      <c r="AB3991" s="15">
        <v>46</v>
      </c>
    </row>
    <row r="3992" spans="1:28" ht="15" customHeight="1" x14ac:dyDescent="0.3">
      <c r="A3992" s="15" t="s">
        <v>4120</v>
      </c>
      <c r="B3992" s="15" t="s">
        <v>126</v>
      </c>
      <c r="C3992" s="15" t="s">
        <v>114</v>
      </c>
      <c r="D3992" s="15" t="s">
        <v>130</v>
      </c>
      <c r="E3992" s="15" t="s">
        <v>101</v>
      </c>
      <c r="F3992" s="15">
        <v>6.58</v>
      </c>
      <c r="G3992" s="15">
        <v>1072.3</v>
      </c>
      <c r="H3992" s="15">
        <v>28</v>
      </c>
      <c r="I3992" s="15">
        <v>79.599999999999994</v>
      </c>
      <c r="J3992" s="15">
        <v>7.3</v>
      </c>
      <c r="K3992" s="15">
        <v>6.46</v>
      </c>
      <c r="L3992" s="15">
        <v>29.4</v>
      </c>
      <c r="M3992" s="15">
        <v>121.3</v>
      </c>
      <c r="N3992" s="15">
        <v>45.4</v>
      </c>
      <c r="O3992" s="15">
        <v>64</v>
      </c>
      <c r="P3992" s="15" t="s">
        <v>107</v>
      </c>
      <c r="Q3992" s="15">
        <v>70.7</v>
      </c>
      <c r="R3992" s="15">
        <v>6.71</v>
      </c>
      <c r="S3992" s="15">
        <v>0.7</v>
      </c>
      <c r="T3992" s="15">
        <v>1.62</v>
      </c>
      <c r="U3992" s="15">
        <v>10.66</v>
      </c>
      <c r="V3992" s="15">
        <v>72931</v>
      </c>
      <c r="W3992" s="15">
        <v>388777</v>
      </c>
      <c r="X3992" s="15">
        <v>777444</v>
      </c>
      <c r="Y3992" s="15">
        <v>388667</v>
      </c>
      <c r="Z3992" s="15">
        <v>6259</v>
      </c>
      <c r="AA3992" s="15">
        <v>1.7030000000000001</v>
      </c>
      <c r="AB3992" s="15">
        <v>41.1</v>
      </c>
    </row>
    <row r="3993" spans="1:28" ht="15" customHeight="1" x14ac:dyDescent="0.3">
      <c r="A3993" s="15" t="s">
        <v>4121</v>
      </c>
      <c r="B3993" s="15" t="s">
        <v>109</v>
      </c>
      <c r="C3993" s="15" t="s">
        <v>99</v>
      </c>
      <c r="D3993" s="15" t="s">
        <v>132</v>
      </c>
      <c r="E3993" s="15" t="s">
        <v>120</v>
      </c>
      <c r="F3993" s="15">
        <v>2.04</v>
      </c>
      <c r="G3993" s="15">
        <v>338.8</v>
      </c>
      <c r="H3993" s="15">
        <v>34.4</v>
      </c>
      <c r="I3993" s="15">
        <v>69</v>
      </c>
      <c r="J3993" s="15">
        <v>7.5</v>
      </c>
      <c r="K3993" s="15">
        <v>6.29</v>
      </c>
      <c r="L3993" s="15">
        <v>14.7</v>
      </c>
      <c r="M3993" s="15">
        <v>61.5</v>
      </c>
      <c r="N3993" s="15">
        <v>56.3</v>
      </c>
      <c r="O3993" s="15">
        <v>80.7</v>
      </c>
      <c r="P3993" s="15" t="s">
        <v>102</v>
      </c>
      <c r="Q3993" s="15">
        <v>173.8</v>
      </c>
      <c r="R3993" s="15">
        <v>4.68</v>
      </c>
      <c r="S3993" s="15">
        <v>0.82</v>
      </c>
      <c r="T3993" s="15">
        <v>1.07</v>
      </c>
      <c r="U3993" s="15">
        <v>2.1800000000000002</v>
      </c>
      <c r="V3993" s="15">
        <v>80847</v>
      </c>
      <c r="W3993" s="15">
        <v>137231</v>
      </c>
      <c r="X3993" s="15">
        <v>176246</v>
      </c>
      <c r="Y3993" s="15">
        <v>39015</v>
      </c>
      <c r="Z3993" s="15">
        <v>854</v>
      </c>
      <c r="AA3993" s="15">
        <v>2.5529999999999999</v>
      </c>
      <c r="AB3993" s="15">
        <v>41.8</v>
      </c>
    </row>
    <row r="3994" spans="1:28" ht="15" customHeight="1" x14ac:dyDescent="0.3">
      <c r="A3994" s="15" t="s">
        <v>4122</v>
      </c>
      <c r="B3994" s="15" t="s">
        <v>118</v>
      </c>
      <c r="C3994" s="15" t="s">
        <v>99</v>
      </c>
      <c r="D3994" s="15" t="s">
        <v>144</v>
      </c>
      <c r="E3994" s="15" t="s">
        <v>112</v>
      </c>
      <c r="F3994" s="15">
        <v>2.0299999999999998</v>
      </c>
      <c r="G3994" s="15">
        <v>579.9</v>
      </c>
      <c r="H3994" s="15">
        <v>20.399999999999999</v>
      </c>
      <c r="I3994" s="15">
        <v>56.5</v>
      </c>
      <c r="J3994" s="15">
        <v>8</v>
      </c>
      <c r="K3994" s="15">
        <v>6.36</v>
      </c>
      <c r="L3994" s="15">
        <v>26.4</v>
      </c>
      <c r="M3994" s="15">
        <v>141.1</v>
      </c>
      <c r="N3994" s="15">
        <v>55.7</v>
      </c>
      <c r="O3994" s="15">
        <v>102.4</v>
      </c>
      <c r="P3994" s="15" t="s">
        <v>107</v>
      </c>
      <c r="Q3994" s="15">
        <v>203.1</v>
      </c>
      <c r="R3994" s="15">
        <v>5.77</v>
      </c>
      <c r="S3994" s="15">
        <v>0.66</v>
      </c>
      <c r="T3994" s="15">
        <v>1.61</v>
      </c>
      <c r="U3994" s="15">
        <v>3.27</v>
      </c>
      <c r="V3994" s="15">
        <v>58117</v>
      </c>
      <c r="W3994" s="15">
        <v>139340</v>
      </c>
      <c r="X3994" s="15">
        <v>190043</v>
      </c>
      <c r="Y3994" s="15">
        <v>50703</v>
      </c>
      <c r="Z3994" s="15">
        <v>1416</v>
      </c>
      <c r="AA3994" s="15">
        <v>2.3090000000000002</v>
      </c>
      <c r="AB3994" s="15">
        <v>38.6</v>
      </c>
    </row>
    <row r="3995" spans="1:28" ht="15" customHeight="1" x14ac:dyDescent="0.3">
      <c r="A3995" s="15" t="s">
        <v>4123</v>
      </c>
      <c r="B3995" s="15" t="s">
        <v>122</v>
      </c>
      <c r="C3995" s="15" t="s">
        <v>99</v>
      </c>
      <c r="D3995" s="15" t="s">
        <v>130</v>
      </c>
      <c r="E3995" s="15" t="s">
        <v>112</v>
      </c>
      <c r="F3995" s="15">
        <v>13.48</v>
      </c>
      <c r="G3995" s="15">
        <v>308.89999999999998</v>
      </c>
      <c r="H3995" s="15">
        <v>25</v>
      </c>
      <c r="I3995" s="15">
        <v>70.8</v>
      </c>
      <c r="J3995" s="15">
        <v>8.1</v>
      </c>
      <c r="K3995" s="15">
        <v>6.31</v>
      </c>
      <c r="L3995" s="15">
        <v>26.3</v>
      </c>
      <c r="M3995" s="15">
        <v>86.1</v>
      </c>
      <c r="N3995" s="15">
        <v>40.4</v>
      </c>
      <c r="O3995" s="15">
        <v>107.8</v>
      </c>
      <c r="P3995" s="15" t="s">
        <v>127</v>
      </c>
      <c r="Q3995" s="15">
        <v>164.1</v>
      </c>
      <c r="R3995" s="15">
        <v>3.91</v>
      </c>
      <c r="S3995" s="15">
        <v>0.89</v>
      </c>
      <c r="T3995" s="15">
        <v>1.33</v>
      </c>
      <c r="U3995" s="15">
        <v>17.93</v>
      </c>
      <c r="V3995" s="15">
        <v>71268</v>
      </c>
      <c r="W3995" s="15">
        <v>1053465</v>
      </c>
      <c r="X3995" s="15">
        <v>1277835</v>
      </c>
      <c r="Y3995" s="15">
        <v>224370</v>
      </c>
      <c r="Z3995" s="15">
        <v>10589</v>
      </c>
      <c r="AA3995" s="15">
        <v>1.6930000000000001</v>
      </c>
      <c r="AB3995" s="15">
        <v>43.7</v>
      </c>
    </row>
    <row r="3996" spans="1:28" ht="15" customHeight="1" x14ac:dyDescent="0.3">
      <c r="A3996" s="15" t="s">
        <v>4124</v>
      </c>
      <c r="B3996" s="15" t="s">
        <v>104</v>
      </c>
      <c r="C3996" s="15" t="s">
        <v>119</v>
      </c>
      <c r="D3996" s="15" t="s">
        <v>100</v>
      </c>
      <c r="E3996" s="15" t="s">
        <v>101</v>
      </c>
      <c r="F3996" s="15">
        <v>9.1999999999999993</v>
      </c>
      <c r="G3996" s="15">
        <v>1243.8</v>
      </c>
      <c r="H3996" s="15">
        <v>27.5</v>
      </c>
      <c r="I3996" s="15">
        <v>66.5</v>
      </c>
      <c r="J3996" s="15">
        <v>7.4</v>
      </c>
      <c r="K3996" s="15">
        <v>7.11</v>
      </c>
      <c r="L3996" s="15">
        <v>25.4</v>
      </c>
      <c r="M3996" s="15">
        <v>102.3</v>
      </c>
      <c r="N3996" s="15">
        <v>49.2</v>
      </c>
      <c r="O3996" s="15">
        <v>95.4</v>
      </c>
      <c r="P3996" s="15" t="s">
        <v>107</v>
      </c>
      <c r="Q3996" s="15">
        <v>263.3</v>
      </c>
      <c r="R3996" s="15">
        <v>2.59</v>
      </c>
      <c r="S3996" s="15">
        <v>0.7</v>
      </c>
      <c r="T3996" s="15">
        <v>2.1800000000000002</v>
      </c>
      <c r="U3996" s="15">
        <v>20.059999999999999</v>
      </c>
      <c r="V3996" s="15">
        <v>23314</v>
      </c>
      <c r="W3996" s="15">
        <v>618838</v>
      </c>
      <c r="X3996" s="15">
        <v>467679</v>
      </c>
      <c r="Y3996" s="15">
        <v>-151159</v>
      </c>
      <c r="Z3996" s="15">
        <v>5577</v>
      </c>
      <c r="AA3996" s="15">
        <v>3.597</v>
      </c>
      <c r="AB3996" s="15">
        <v>67.099999999999994</v>
      </c>
    </row>
    <row r="3997" spans="1:28" ht="15" customHeight="1" x14ac:dyDescent="0.3">
      <c r="A3997" s="15" t="s">
        <v>4125</v>
      </c>
      <c r="B3997" s="15" t="s">
        <v>118</v>
      </c>
      <c r="C3997" s="15" t="s">
        <v>99</v>
      </c>
      <c r="D3997" s="15" t="s">
        <v>100</v>
      </c>
      <c r="E3997" s="15" t="s">
        <v>101</v>
      </c>
      <c r="F3997" s="15">
        <v>4.72</v>
      </c>
      <c r="G3997" s="15">
        <v>865.4</v>
      </c>
      <c r="H3997" s="15">
        <v>27.3</v>
      </c>
      <c r="I3997" s="15">
        <v>51.4</v>
      </c>
      <c r="J3997" s="15">
        <v>6.3</v>
      </c>
      <c r="K3997" s="15">
        <v>7.97</v>
      </c>
      <c r="L3997" s="15">
        <v>27.3</v>
      </c>
      <c r="M3997" s="15">
        <v>104.3</v>
      </c>
      <c r="N3997" s="15">
        <v>44.8</v>
      </c>
      <c r="O3997" s="15">
        <v>94</v>
      </c>
      <c r="P3997" s="15" t="s">
        <v>102</v>
      </c>
      <c r="Q3997" s="15">
        <v>271.10000000000002</v>
      </c>
      <c r="R3997" s="15">
        <v>5.45</v>
      </c>
      <c r="S3997" s="15">
        <v>0.74</v>
      </c>
      <c r="T3997" s="15">
        <v>0.51</v>
      </c>
      <c r="U3997" s="15">
        <v>2.41</v>
      </c>
      <c r="V3997" s="15">
        <v>22717</v>
      </c>
      <c r="W3997" s="15">
        <v>362917</v>
      </c>
      <c r="X3997" s="15">
        <v>54748</v>
      </c>
      <c r="Y3997" s="15">
        <v>-308169</v>
      </c>
      <c r="Z3997" s="15">
        <v>2016</v>
      </c>
      <c r="AA3997" s="15">
        <v>1.1950000000000001</v>
      </c>
      <c r="AB3997" s="15">
        <v>45.2</v>
      </c>
    </row>
    <row r="3998" spans="1:28" ht="15" customHeight="1" x14ac:dyDescent="0.3">
      <c r="A3998" s="15" t="s">
        <v>4126</v>
      </c>
      <c r="B3998" s="15" t="s">
        <v>118</v>
      </c>
      <c r="C3998" s="15" t="s">
        <v>134</v>
      </c>
      <c r="D3998" s="15" t="s">
        <v>132</v>
      </c>
      <c r="E3998" s="15" t="s">
        <v>101</v>
      </c>
      <c r="F3998" s="15">
        <v>8.77</v>
      </c>
      <c r="G3998" s="15">
        <v>947.5</v>
      </c>
      <c r="H3998" s="15">
        <v>29.2</v>
      </c>
      <c r="I3998" s="15">
        <v>85.5</v>
      </c>
      <c r="J3998" s="15">
        <v>6.1</v>
      </c>
      <c r="K3998" s="15">
        <v>6.57</v>
      </c>
      <c r="L3998" s="15">
        <v>33.700000000000003</v>
      </c>
      <c r="M3998" s="15">
        <v>127.8</v>
      </c>
      <c r="N3998" s="15">
        <v>44.9</v>
      </c>
      <c r="O3998" s="15">
        <v>91.3</v>
      </c>
      <c r="P3998" s="15" t="s">
        <v>102</v>
      </c>
      <c r="Q3998" s="15">
        <v>176.6</v>
      </c>
      <c r="R3998" s="15">
        <v>4.99</v>
      </c>
      <c r="S3998" s="15">
        <v>0.8</v>
      </c>
      <c r="T3998" s="15">
        <v>2.75</v>
      </c>
      <c r="U3998" s="15">
        <v>24.12</v>
      </c>
      <c r="V3998" s="15">
        <v>106459</v>
      </c>
      <c r="W3998" s="15">
        <v>496471</v>
      </c>
      <c r="X3998" s="15">
        <v>2567791</v>
      </c>
      <c r="Y3998" s="15">
        <v>2071320</v>
      </c>
      <c r="Z3998" s="15">
        <v>5351</v>
      </c>
      <c r="AA3998" s="15">
        <v>4.508</v>
      </c>
      <c r="AB3998" s="15">
        <v>59.7</v>
      </c>
    </row>
    <row r="3999" spans="1:28" ht="15" customHeight="1" x14ac:dyDescent="0.3">
      <c r="A3999" s="15" t="s">
        <v>4127</v>
      </c>
      <c r="B3999" s="15" t="s">
        <v>98</v>
      </c>
      <c r="C3999" s="15" t="s">
        <v>170</v>
      </c>
      <c r="D3999" s="15" t="s">
        <v>111</v>
      </c>
      <c r="E3999" s="15" t="s">
        <v>120</v>
      </c>
      <c r="F3999" s="15">
        <v>10.47</v>
      </c>
      <c r="G3999" s="15">
        <v>80</v>
      </c>
      <c r="H3999" s="15">
        <v>35.4</v>
      </c>
      <c r="I3999" s="15">
        <v>68.5</v>
      </c>
      <c r="J3999" s="15">
        <v>8.6</v>
      </c>
      <c r="K3999" s="15">
        <v>7.25</v>
      </c>
      <c r="L3999" s="15">
        <v>21.1</v>
      </c>
      <c r="M3999" s="15">
        <v>126.7</v>
      </c>
      <c r="N3999" s="15">
        <v>59.9</v>
      </c>
      <c r="O3999" s="15">
        <v>148</v>
      </c>
      <c r="P3999" s="15" t="s">
        <v>102</v>
      </c>
      <c r="Q3999" s="15">
        <v>234.7</v>
      </c>
      <c r="R3999" s="15">
        <v>6.27</v>
      </c>
      <c r="S3999" s="15">
        <v>0.99</v>
      </c>
      <c r="T3999" s="15">
        <v>0.62</v>
      </c>
      <c r="U3999" s="15">
        <v>6.49</v>
      </c>
      <c r="V3999" s="15">
        <v>66860</v>
      </c>
      <c r="W3999" s="15">
        <v>785632</v>
      </c>
      <c r="X3999" s="15">
        <v>433921</v>
      </c>
      <c r="Y3999" s="15">
        <v>-351711</v>
      </c>
      <c r="Z3999" s="15">
        <v>3392</v>
      </c>
      <c r="AA3999" s="15">
        <v>1.913</v>
      </c>
      <c r="AB3999" s="15">
        <v>29.2</v>
      </c>
    </row>
    <row r="4000" spans="1:28" ht="15" customHeight="1" x14ac:dyDescent="0.3">
      <c r="A4000" s="15" t="s">
        <v>4128</v>
      </c>
      <c r="B4000" s="15" t="s">
        <v>137</v>
      </c>
      <c r="C4000" s="15" t="s">
        <v>110</v>
      </c>
      <c r="D4000" s="15" t="s">
        <v>130</v>
      </c>
      <c r="E4000" s="15" t="s">
        <v>101</v>
      </c>
      <c r="F4000" s="15">
        <v>1.73</v>
      </c>
      <c r="G4000" s="15">
        <v>475</v>
      </c>
      <c r="H4000" s="15">
        <v>28.2</v>
      </c>
      <c r="I4000" s="15">
        <v>61.7</v>
      </c>
      <c r="J4000" s="15">
        <v>6.4</v>
      </c>
      <c r="K4000" s="15">
        <v>6.11</v>
      </c>
      <c r="L4000" s="15">
        <v>30.5</v>
      </c>
      <c r="M4000" s="15">
        <v>107.5</v>
      </c>
      <c r="N4000" s="15">
        <v>20.7</v>
      </c>
      <c r="O4000" s="15">
        <v>91</v>
      </c>
      <c r="P4000" s="15" t="s">
        <v>127</v>
      </c>
      <c r="Q4000" s="15">
        <v>329.7</v>
      </c>
      <c r="R4000" s="15">
        <v>2.6</v>
      </c>
      <c r="S4000" s="15">
        <v>0.98</v>
      </c>
      <c r="T4000" s="15">
        <v>1.35</v>
      </c>
      <c r="U4000" s="15">
        <v>2.34</v>
      </c>
      <c r="V4000" s="15">
        <v>75282</v>
      </c>
      <c r="W4000" s="15">
        <v>153904</v>
      </c>
      <c r="X4000" s="15">
        <v>176160</v>
      </c>
      <c r="Y4000" s="15">
        <v>22256</v>
      </c>
      <c r="Z4000" s="15">
        <v>1220</v>
      </c>
      <c r="AA4000" s="15">
        <v>1.9179999999999999</v>
      </c>
      <c r="AB4000" s="15">
        <v>50.4</v>
      </c>
    </row>
    <row r="4001" spans="1:28" ht="15" customHeight="1" x14ac:dyDescent="0.3">
      <c r="A4001" s="15" t="s">
        <v>4129</v>
      </c>
      <c r="B4001" s="15" t="s">
        <v>137</v>
      </c>
      <c r="C4001" s="15" t="s">
        <v>152</v>
      </c>
      <c r="D4001" s="15" t="s">
        <v>100</v>
      </c>
      <c r="E4001" s="15" t="s">
        <v>101</v>
      </c>
      <c r="F4001" s="15">
        <v>3.31</v>
      </c>
      <c r="G4001" s="15">
        <v>984.3</v>
      </c>
      <c r="H4001" s="15">
        <v>25.8</v>
      </c>
      <c r="I4001" s="15">
        <v>77.2</v>
      </c>
      <c r="J4001" s="15">
        <v>5.9</v>
      </c>
      <c r="K4001" s="15">
        <v>6.16</v>
      </c>
      <c r="L4001" s="15">
        <v>35.700000000000003</v>
      </c>
      <c r="M4001" s="15">
        <v>137.1</v>
      </c>
      <c r="N4001" s="15">
        <v>92.6</v>
      </c>
      <c r="O4001" s="15">
        <v>145.5</v>
      </c>
      <c r="P4001" s="15" t="s">
        <v>127</v>
      </c>
      <c r="Q4001" s="15">
        <v>205.9</v>
      </c>
      <c r="R4001" s="15">
        <v>6.72</v>
      </c>
      <c r="S4001" s="15">
        <v>0.99</v>
      </c>
      <c r="T4001" s="15">
        <v>2.36</v>
      </c>
      <c r="U4001" s="15">
        <v>7.81</v>
      </c>
      <c r="V4001" s="15">
        <v>28812</v>
      </c>
      <c r="W4001" s="15">
        <v>263872</v>
      </c>
      <c r="X4001" s="15">
        <v>225022</v>
      </c>
      <c r="Y4001" s="15">
        <v>-38850</v>
      </c>
      <c r="Z4001" s="15">
        <v>1800</v>
      </c>
      <c r="AA4001" s="15">
        <v>4.3390000000000004</v>
      </c>
      <c r="AB4001" s="15">
        <v>62.3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showGridLines="0" zoomScaleNormal="100" workbookViewId="0">
      <selection activeCell="J18" sqref="J18"/>
    </sheetView>
  </sheetViews>
  <sheetFormatPr defaultColWidth="8.6640625" defaultRowHeight="14.4" x14ac:dyDescent="0.3"/>
  <cols>
    <col min="1" max="1" width="14" customWidth="1"/>
    <col min="2" max="2" width="18" customWidth="1"/>
    <col min="3" max="4" width="12" customWidth="1"/>
    <col min="5" max="5" width="10" customWidth="1"/>
    <col min="6" max="6" width="16" customWidth="1"/>
  </cols>
  <sheetData>
    <row r="1" spans="1:6" ht="17.25" customHeight="1" x14ac:dyDescent="0.3">
      <c r="A1" s="10" t="s">
        <v>4130</v>
      </c>
    </row>
    <row r="2" spans="1:6" ht="15" customHeight="1" x14ac:dyDescent="0.3">
      <c r="A2" s="4" t="s">
        <v>4131</v>
      </c>
    </row>
    <row r="3" spans="1:6" ht="15" customHeight="1" x14ac:dyDescent="0.3">
      <c r="A3" s="12" t="s">
        <v>4132</v>
      </c>
    </row>
    <row r="4" spans="1:6" ht="10.199999999999999" customHeight="1" x14ac:dyDescent="0.3"/>
    <row r="5" spans="1:6" ht="28.8" customHeight="1" x14ac:dyDescent="0.3">
      <c r="A5" s="13" t="s">
        <v>40</v>
      </c>
      <c r="B5" s="13" t="s">
        <v>4133</v>
      </c>
      <c r="C5" s="13" t="s">
        <v>4134</v>
      </c>
      <c r="D5" s="13" t="s">
        <v>4135</v>
      </c>
      <c r="E5" s="13" t="s">
        <v>4136</v>
      </c>
      <c r="F5" s="13" t="s">
        <v>4137</v>
      </c>
    </row>
    <row r="6" spans="1:6" ht="15" customHeight="1" x14ac:dyDescent="0.3">
      <c r="A6" s="9" t="s">
        <v>132</v>
      </c>
      <c r="B6" s="9">
        <v>1.56</v>
      </c>
      <c r="C6" s="9">
        <v>0.88</v>
      </c>
      <c r="D6" s="9">
        <v>2.12</v>
      </c>
      <c r="E6" s="9">
        <v>1.24</v>
      </c>
      <c r="F6" s="9">
        <v>3.98</v>
      </c>
    </row>
    <row r="7" spans="1:6" ht="15" customHeight="1" x14ac:dyDescent="0.3">
      <c r="A7" s="9" t="s">
        <v>130</v>
      </c>
      <c r="B7" s="9">
        <v>1.24</v>
      </c>
      <c r="C7" s="9">
        <v>0.85</v>
      </c>
      <c r="D7" s="9">
        <v>1.6</v>
      </c>
      <c r="E7" s="9">
        <v>0.75</v>
      </c>
      <c r="F7" s="9">
        <v>2.73</v>
      </c>
    </row>
    <row r="8" spans="1:6" ht="15" customHeight="1" x14ac:dyDescent="0.3">
      <c r="A8" s="9" t="s">
        <v>144</v>
      </c>
      <c r="B8" s="9">
        <v>1.4</v>
      </c>
      <c r="C8" s="9">
        <v>0.86</v>
      </c>
      <c r="D8" s="9">
        <v>1.74</v>
      </c>
      <c r="E8" s="9">
        <v>0.88</v>
      </c>
      <c r="F8" s="9">
        <v>3.06</v>
      </c>
    </row>
    <row r="9" spans="1:6" ht="15" customHeight="1" x14ac:dyDescent="0.3">
      <c r="A9" s="9" t="s">
        <v>106</v>
      </c>
      <c r="B9" s="9">
        <v>2.85</v>
      </c>
      <c r="C9" s="9">
        <v>1.83</v>
      </c>
      <c r="D9" s="9">
        <v>3.65</v>
      </c>
      <c r="E9" s="9">
        <v>1.82</v>
      </c>
      <c r="F9" s="9">
        <v>6.38</v>
      </c>
    </row>
    <row r="10" spans="1:6" ht="15" customHeight="1" x14ac:dyDescent="0.3">
      <c r="A10" s="9" t="s">
        <v>111</v>
      </c>
      <c r="B10" s="9">
        <v>0.94</v>
      </c>
      <c r="C10" s="9">
        <v>0.56999999999999995</v>
      </c>
      <c r="D10" s="9">
        <v>1.24</v>
      </c>
      <c r="E10" s="9">
        <v>0.67</v>
      </c>
      <c r="F10" s="9">
        <v>2.2400000000000002</v>
      </c>
    </row>
    <row r="11" spans="1:6" ht="15" customHeight="1" x14ac:dyDescent="0.3">
      <c r="A11" s="9" t="s">
        <v>115</v>
      </c>
      <c r="B11" s="9">
        <v>2.46</v>
      </c>
      <c r="C11" s="9">
        <v>1.59</v>
      </c>
      <c r="D11" s="9">
        <v>3.33</v>
      </c>
      <c r="E11" s="9">
        <v>1.74</v>
      </c>
      <c r="F11" s="9">
        <v>5.94</v>
      </c>
    </row>
    <row r="12" spans="1:6" ht="15" customHeight="1" x14ac:dyDescent="0.3">
      <c r="A12" s="9" t="s">
        <v>177</v>
      </c>
      <c r="B12" s="9">
        <v>48.03</v>
      </c>
      <c r="C12" s="9">
        <v>32.51</v>
      </c>
      <c r="D12" s="9">
        <v>61.92</v>
      </c>
      <c r="E12" s="9">
        <v>29.42</v>
      </c>
      <c r="F12" s="9">
        <v>106.05</v>
      </c>
    </row>
    <row r="13" spans="1:6" ht="15" customHeight="1" x14ac:dyDescent="0.3">
      <c r="A13" s="9" t="s">
        <v>100</v>
      </c>
      <c r="B13" s="9">
        <v>2.2200000000000002</v>
      </c>
      <c r="C13" s="9">
        <v>1.45</v>
      </c>
      <c r="D13" s="9">
        <v>2.77</v>
      </c>
      <c r="E13" s="9">
        <v>1.32</v>
      </c>
      <c r="F13" s="9">
        <v>4.75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001"/>
  <sheetViews>
    <sheetView showGridLines="0" topLeftCell="B1" zoomScaleNormal="100" workbookViewId="0">
      <pane ySplit="1" topLeftCell="A139" activePane="bottomLeft" state="frozen"/>
      <selection pane="bottomLeft" activeCell="J147" sqref="J147"/>
    </sheetView>
  </sheetViews>
  <sheetFormatPr defaultColWidth="8.6640625" defaultRowHeight="14.4" x14ac:dyDescent="0.3"/>
  <cols>
    <col min="1" max="1" width="10" customWidth="1"/>
    <col min="2" max="2" width="16" customWidth="1"/>
    <col min="3" max="3" width="14" customWidth="1"/>
    <col min="4" max="4" width="11" customWidth="1"/>
    <col min="5" max="5" width="9.33203125" customWidth="1"/>
    <col min="6" max="6" width="20.21875" customWidth="1"/>
    <col min="7" max="7" width="12.88671875" customWidth="1"/>
    <col min="8" max="8" width="19.77734375" customWidth="1"/>
    <col min="9" max="9" width="13.88671875" customWidth="1"/>
    <col min="10" max="10" width="19.88671875" customWidth="1"/>
    <col min="11" max="11" width="9.109375" customWidth="1"/>
    <col min="12" max="12" width="17.5546875" customWidth="1"/>
    <col min="13" max="13" width="15.77734375" customWidth="1"/>
    <col min="14" max="14" width="18.88671875" customWidth="1"/>
    <col min="15" max="15" width="17.33203125" customWidth="1"/>
    <col min="16" max="16" width="17.77734375" customWidth="1"/>
    <col min="17" max="17" width="15.88671875" customWidth="1"/>
    <col min="18" max="18" width="18" customWidth="1"/>
    <col min="19" max="19" width="19.5546875" customWidth="1"/>
    <col min="20" max="20" width="16.88671875" customWidth="1"/>
    <col min="21" max="21" width="19.5546875" customWidth="1"/>
    <col min="22" max="22" width="23.44140625" customWidth="1"/>
    <col min="23" max="23" width="15.5546875" customWidth="1"/>
    <col min="24" max="24" width="14.109375" customWidth="1"/>
    <col min="25" max="25" width="12" customWidth="1"/>
    <col min="26" max="26" width="16.33203125" customWidth="1"/>
    <col min="27" max="27" width="28.88671875" customWidth="1"/>
    <col min="28" max="28" width="21.77734375" customWidth="1"/>
    <col min="29" max="29" width="16.77734375" customWidth="1"/>
    <col min="30" max="30" width="21.21875" customWidth="1"/>
    <col min="31" max="31" width="13.21875" customWidth="1"/>
    <col min="32" max="32" width="25.44140625" customWidth="1"/>
  </cols>
  <sheetData>
    <row r="1" spans="1:32" ht="34.5" customHeight="1" x14ac:dyDescent="0.3">
      <c r="A1" s="22" t="s">
        <v>4138</v>
      </c>
      <c r="B1" s="23" t="s">
        <v>36</v>
      </c>
      <c r="C1" s="23" t="s">
        <v>38</v>
      </c>
      <c r="D1" s="23" t="s">
        <v>40</v>
      </c>
      <c r="E1" s="23" t="s">
        <v>42</v>
      </c>
      <c r="F1" s="23" t="s">
        <v>4139</v>
      </c>
      <c r="G1" s="23" t="s">
        <v>4140</v>
      </c>
      <c r="H1" s="23" t="s">
        <v>4141</v>
      </c>
      <c r="I1" s="23" t="s">
        <v>4142</v>
      </c>
      <c r="J1" s="23" t="s">
        <v>4143</v>
      </c>
      <c r="K1" s="23" t="s">
        <v>4144</v>
      </c>
      <c r="L1" s="23" t="s">
        <v>4145</v>
      </c>
      <c r="M1" s="23" t="s">
        <v>4146</v>
      </c>
      <c r="N1" s="23" t="s">
        <v>4147</v>
      </c>
      <c r="O1" s="23" t="s">
        <v>4148</v>
      </c>
      <c r="P1" s="23" t="s">
        <v>4149</v>
      </c>
      <c r="Q1" s="23" t="s">
        <v>4150</v>
      </c>
      <c r="R1" s="23" t="s">
        <v>4151</v>
      </c>
      <c r="S1" s="23" t="s">
        <v>4152</v>
      </c>
      <c r="T1" s="23" t="s">
        <v>4153</v>
      </c>
      <c r="U1" s="23" t="s">
        <v>4154</v>
      </c>
      <c r="V1" s="23" t="s">
        <v>4155</v>
      </c>
      <c r="W1" s="23" t="s">
        <v>4156</v>
      </c>
      <c r="X1" s="23" t="s">
        <v>4157</v>
      </c>
      <c r="Y1" s="23" t="s">
        <v>4158</v>
      </c>
      <c r="Z1" s="23" t="s">
        <v>4159</v>
      </c>
      <c r="AA1" s="23" t="s">
        <v>4160</v>
      </c>
      <c r="AB1" s="23" t="s">
        <v>4161</v>
      </c>
      <c r="AC1" s="23" t="s">
        <v>4162</v>
      </c>
      <c r="AD1" s="23" t="s">
        <v>4163</v>
      </c>
      <c r="AE1" s="23" t="s">
        <v>4164</v>
      </c>
      <c r="AF1" s="24" t="s">
        <v>4165</v>
      </c>
    </row>
    <row r="2" spans="1:32" ht="15" customHeight="1" x14ac:dyDescent="0.3">
      <c r="A2" s="20" t="str">
        <f>Raw_Data!A2</f>
        <v>SF10001</v>
      </c>
      <c r="B2" s="15" t="str">
        <f>Raw_Data!B2</f>
        <v>Andhra Pradesh</v>
      </c>
      <c r="C2" s="15" t="str">
        <f>Raw_Data!C2</f>
        <v>Rajkot</v>
      </c>
      <c r="D2" s="15" t="str">
        <f>Raw_Data!D2</f>
        <v>Wheat</v>
      </c>
      <c r="E2" s="15" t="str">
        <f>Raw_Data!E2</f>
        <v>Kharif</v>
      </c>
      <c r="F2" s="15">
        <f>Raw_Data!F2</f>
        <v>0.53</v>
      </c>
      <c r="G2" s="18">
        <f>IF(Raw_Data!G2="",ROUND(AVERAGEIFS(Raw_Data!$G$2:$G$4001,Raw_Data!$E$2:$E$4001,E2),1),Raw_Data!G2)</f>
        <v>486.4</v>
      </c>
      <c r="H2" s="15">
        <f>Raw_Data!H2</f>
        <v>24.3</v>
      </c>
      <c r="I2" s="15">
        <f>Raw_Data!I2</f>
        <v>69.099999999999994</v>
      </c>
      <c r="J2" s="15">
        <f>Raw_Data!J2</f>
        <v>5.8</v>
      </c>
      <c r="K2" s="15">
        <f>Raw_Data!K2</f>
        <v>7.14</v>
      </c>
      <c r="L2" s="18">
        <f>IF(Raw_Data!L2="",ROUND(AVERAGEIFS(Raw_Data!$L$2:$L$4001,Raw_Data!$E$2:$E$4001,E2),1),Raw_Data!L2)</f>
        <v>32.799999999999997</v>
      </c>
      <c r="M2" s="15">
        <f>Raw_Data!M2</f>
        <v>75.8</v>
      </c>
      <c r="N2" s="15">
        <f>Raw_Data!N2</f>
        <v>61.3</v>
      </c>
      <c r="O2" s="15">
        <f>Raw_Data!O2</f>
        <v>91</v>
      </c>
      <c r="P2" s="15" t="str">
        <f>Raw_Data!P2</f>
        <v>Drip</v>
      </c>
      <c r="Q2" s="15">
        <f>Raw_Data!Q2</f>
        <v>242.7</v>
      </c>
      <c r="R2" s="15">
        <f>Raw_Data!R2</f>
        <v>4.33</v>
      </c>
      <c r="S2" s="15">
        <f>Raw_Data!S2</f>
        <v>0.76</v>
      </c>
      <c r="T2" s="18">
        <f>IF(Raw_Data!T2="",ROUND(AVERAGEIFS(Raw_Data!$T$2:$T$4001,Raw_Data!$E$2:$E$4001,E2,Raw_Data!$D$2:$D$4001,D2),2),IF(Raw_Data!T2&gt;INDEX(Cleaning_Reference!$F$6:$F$13,MATCH(D2,Cleaning_Reference!$A$6:$A$13,0)),INDEX(Cleaning_Reference!$F$6:$F$13,MATCH(D2,Cleaning_Reference!$A$6:$A$13,0)),Raw_Data!T2))</f>
        <v>2.46</v>
      </c>
      <c r="U2" s="15">
        <f>Raw_Data!U2</f>
        <v>1.3</v>
      </c>
      <c r="V2" s="15">
        <f>Raw_Data!V2</f>
        <v>23700</v>
      </c>
      <c r="W2" s="15">
        <f>Raw_Data!W2</f>
        <v>42662</v>
      </c>
      <c r="X2" s="15">
        <f>Raw_Data!X2</f>
        <v>30810</v>
      </c>
      <c r="Y2" s="15">
        <f>Raw_Data!Y2</f>
        <v>-11852</v>
      </c>
      <c r="Z2" s="15">
        <f>Raw_Data!Z2</f>
        <v>237</v>
      </c>
      <c r="AA2" s="15">
        <f>Raw_Data!AA2</f>
        <v>5.4850000000000003</v>
      </c>
      <c r="AB2" s="15">
        <f>Raw_Data!AB2</f>
        <v>55.3</v>
      </c>
      <c r="AC2" s="19" t="str">
        <f>IF(Raw_Data!G2="","Yes","No")</f>
        <v>No</v>
      </c>
      <c r="AD2" s="19" t="str">
        <f>IF(Raw_Data!L2="","Yes","No")</f>
        <v>No</v>
      </c>
      <c r="AE2" s="19" t="str">
        <f>IF(Raw_Data!T2="","Imputed",IF(Raw_Data!T2&gt;INDEX(Cleaning_Reference!$F$6:$F$13,MATCH(D2,Cleaning_Reference!$A$6:$A$13,0)),"Capped","Original"))</f>
        <v>Original</v>
      </c>
      <c r="AF2" s="21">
        <f t="shared" ref="AF2:AF65" si="0">ROUND(T2*F2,2)</f>
        <v>1.3</v>
      </c>
    </row>
    <row r="3" spans="1:32" ht="15" customHeight="1" x14ac:dyDescent="0.3">
      <c r="A3" s="20" t="str">
        <f>Raw_Data!A3</f>
        <v>SF10002</v>
      </c>
      <c r="B3" s="15" t="str">
        <f>Raw_Data!B3</f>
        <v>Maharashtra</v>
      </c>
      <c r="C3" s="15" t="str">
        <f>Raw_Data!C3</f>
        <v>Nalgonda</v>
      </c>
      <c r="D3" s="15" t="str">
        <f>Raw_Data!D3</f>
        <v>Maize</v>
      </c>
      <c r="E3" s="15" t="str">
        <f>Raw_Data!E3</f>
        <v>Kharif</v>
      </c>
      <c r="F3" s="15">
        <f>Raw_Data!F3</f>
        <v>6.53</v>
      </c>
      <c r="G3" s="18">
        <f>IF(Raw_Data!G3="",ROUND(AVERAGEIFS(Raw_Data!$G$2:$G$4001,Raw_Data!$E$2:$E$4001,E3),1),Raw_Data!G3)</f>
        <v>855.4</v>
      </c>
      <c r="H3" s="15">
        <f>Raw_Data!H3</f>
        <v>25.7</v>
      </c>
      <c r="I3" s="15">
        <f>Raw_Data!I3</f>
        <v>78.400000000000006</v>
      </c>
      <c r="J3" s="15">
        <f>Raw_Data!J3</f>
        <v>5.0999999999999996</v>
      </c>
      <c r="K3" s="15">
        <f>Raw_Data!K3</f>
        <v>5.2</v>
      </c>
      <c r="L3" s="18">
        <f>IF(Raw_Data!L3="",ROUND(AVERAGEIFS(Raw_Data!$L$2:$L$4001,Raw_Data!$E$2:$E$4001,E3),1),Raw_Data!L3)</f>
        <v>32</v>
      </c>
      <c r="M3" s="15">
        <f>Raw_Data!M3</f>
        <v>82.1</v>
      </c>
      <c r="N3" s="15">
        <f>Raw_Data!N3</f>
        <v>35.4</v>
      </c>
      <c r="O3" s="15">
        <f>Raw_Data!O3</f>
        <v>121.8</v>
      </c>
      <c r="P3" s="15" t="str">
        <f>Raw_Data!P3</f>
        <v>Flood</v>
      </c>
      <c r="Q3" s="15">
        <f>Raw_Data!Q3</f>
        <v>271.39999999999998</v>
      </c>
      <c r="R3" s="15">
        <f>Raw_Data!R3</f>
        <v>6.86</v>
      </c>
      <c r="S3" s="15">
        <f>Raw_Data!S3</f>
        <v>0.94</v>
      </c>
      <c r="T3" s="18">
        <f>IF(Raw_Data!T3="",ROUND(AVERAGEIFS(Raw_Data!$T$2:$T$4001,Raw_Data!$E$2:$E$4001,E3,Raw_Data!$D$2:$D$4001,D3),2),IF(Raw_Data!T3&gt;INDEX(Cleaning_Reference!$F$6:$F$13,MATCH(D3,Cleaning_Reference!$A$6:$A$13,0)),INDEX(Cleaning_Reference!$F$6:$F$13,MATCH(D3,Cleaning_Reference!$A$6:$A$13,0)),Raw_Data!T3))</f>
        <v>0.3</v>
      </c>
      <c r="U3" s="15">
        <f>Raw_Data!U3</f>
        <v>1.96</v>
      </c>
      <c r="V3" s="15">
        <f>Raw_Data!V3</f>
        <v>20613</v>
      </c>
      <c r="W3" s="15">
        <f>Raw_Data!W3</f>
        <v>492351</v>
      </c>
      <c r="X3" s="15">
        <f>Raw_Data!X3</f>
        <v>40401</v>
      </c>
      <c r="Y3" s="15">
        <f>Raw_Data!Y3</f>
        <v>-451950</v>
      </c>
      <c r="Z3" s="15">
        <f>Raw_Data!Z3</f>
        <v>4953</v>
      </c>
      <c r="AA3" s="15">
        <f>Raw_Data!AA3</f>
        <v>0.39600000000000002</v>
      </c>
      <c r="AB3" s="15">
        <f>Raw_Data!AB3</f>
        <v>49.9</v>
      </c>
      <c r="AC3" s="19" t="str">
        <f>IF(Raw_Data!G3="","Yes","No")</f>
        <v>No</v>
      </c>
      <c r="AD3" s="19" t="str">
        <f>IF(Raw_Data!L3="","Yes","No")</f>
        <v>No</v>
      </c>
      <c r="AE3" s="19" t="str">
        <f>IF(Raw_Data!T3="","Imputed",IF(Raw_Data!T3&gt;INDEX(Cleaning_Reference!$F$6:$F$13,MATCH(D3,Cleaning_Reference!$A$6:$A$13,0)),"Capped","Original"))</f>
        <v>Original</v>
      </c>
      <c r="AF3" s="21">
        <f t="shared" si="0"/>
        <v>1.96</v>
      </c>
    </row>
    <row r="4" spans="1:32" ht="15" customHeight="1" x14ac:dyDescent="0.3">
      <c r="A4" s="20" t="str">
        <f>Raw_Data!A4</f>
        <v>SF10003</v>
      </c>
      <c r="B4" s="15" t="str">
        <f>Raw_Data!B4</f>
        <v>Telangana</v>
      </c>
      <c r="C4" s="15" t="str">
        <f>Raw_Data!C4</f>
        <v>Warangal</v>
      </c>
      <c r="D4" s="15" t="str">
        <f>Raw_Data!D4</f>
        <v>Pulses</v>
      </c>
      <c r="E4" s="15" t="str">
        <f>Raw_Data!E4</f>
        <v>Rabi</v>
      </c>
      <c r="F4" s="15">
        <f>Raw_Data!F4</f>
        <v>4.8600000000000003</v>
      </c>
      <c r="G4" s="18">
        <f>IF(Raw_Data!G4="",ROUND(AVERAGEIFS(Raw_Data!$G$2:$G$4001,Raw_Data!$E$2:$E$4001,E4),1),Raw_Data!G4)</f>
        <v>455.6</v>
      </c>
      <c r="H4" s="15">
        <f>Raw_Data!H4</f>
        <v>23.9</v>
      </c>
      <c r="I4" s="15">
        <f>Raw_Data!I4</f>
        <v>56.4</v>
      </c>
      <c r="J4" s="15">
        <f>Raw_Data!J4</f>
        <v>10.3</v>
      </c>
      <c r="K4" s="15">
        <f>Raw_Data!K4</f>
        <v>5.82</v>
      </c>
      <c r="L4" s="18">
        <f>IF(Raw_Data!L4="",ROUND(AVERAGEIFS(Raw_Data!$L$2:$L$4001,Raw_Data!$E$2:$E$4001,E4),1),Raw_Data!L4)</f>
        <v>8.1</v>
      </c>
      <c r="M4" s="15">
        <f>Raw_Data!M4</f>
        <v>118.5</v>
      </c>
      <c r="N4" s="15">
        <f>Raw_Data!N4</f>
        <v>51.5</v>
      </c>
      <c r="O4" s="15">
        <f>Raw_Data!O4</f>
        <v>117.9</v>
      </c>
      <c r="P4" s="15" t="str">
        <f>Raw_Data!P4</f>
        <v>Drip</v>
      </c>
      <c r="Q4" s="15">
        <f>Raw_Data!Q4</f>
        <v>162.6</v>
      </c>
      <c r="R4" s="15">
        <f>Raw_Data!R4</f>
        <v>6.08</v>
      </c>
      <c r="S4" s="15">
        <f>Raw_Data!S4</f>
        <v>0.98</v>
      </c>
      <c r="T4" s="18">
        <f>IF(Raw_Data!T4="",ROUND(AVERAGEIFS(Raw_Data!$T$2:$T$4001,Raw_Data!$E$2:$E$4001,E4,Raw_Data!$D$2:$D$4001,D4),2),IF(Raw_Data!T4&gt;INDEX(Cleaning_Reference!$F$6:$F$13,MATCH(D4,Cleaning_Reference!$A$6:$A$13,0)),INDEX(Cleaning_Reference!$F$6:$F$13,MATCH(D4,Cleaning_Reference!$A$6:$A$13,0)),Raw_Data!T4))</f>
        <v>0.52</v>
      </c>
      <c r="U4" s="15">
        <f>Raw_Data!U4</f>
        <v>2.5299999999999998</v>
      </c>
      <c r="V4" s="15">
        <f>Raw_Data!V4</f>
        <v>75283</v>
      </c>
      <c r="W4" s="15">
        <f>Raw_Data!W4</f>
        <v>315210</v>
      </c>
      <c r="X4" s="15">
        <f>Raw_Data!X4</f>
        <v>190466</v>
      </c>
      <c r="Y4" s="15">
        <f>Raw_Data!Y4</f>
        <v>-124744</v>
      </c>
      <c r="Z4" s="15">
        <f>Raw_Data!Z4</f>
        <v>1275</v>
      </c>
      <c r="AA4" s="15">
        <f>Raw_Data!AA4</f>
        <v>1.984</v>
      </c>
      <c r="AB4" s="15">
        <f>Raw_Data!AB4</f>
        <v>33.700000000000003</v>
      </c>
      <c r="AC4" s="19" t="str">
        <f>IF(Raw_Data!G4="","Yes","No")</f>
        <v>No</v>
      </c>
      <c r="AD4" s="19" t="str">
        <f>IF(Raw_Data!L4="","Yes","No")</f>
        <v>No</v>
      </c>
      <c r="AE4" s="19" t="str">
        <f>IF(Raw_Data!T4="","Imputed",IF(Raw_Data!T4&gt;INDEX(Cleaning_Reference!$F$6:$F$13,MATCH(D4,Cleaning_Reference!$A$6:$A$13,0)),"Capped","Original"))</f>
        <v>Original</v>
      </c>
      <c r="AF4" s="21">
        <f t="shared" si="0"/>
        <v>2.5299999999999998</v>
      </c>
    </row>
    <row r="5" spans="1:32" ht="15" customHeight="1" x14ac:dyDescent="0.3">
      <c r="A5" s="20" t="str">
        <f>Raw_Data!A5</f>
        <v>SF10004</v>
      </c>
      <c r="B5" s="15" t="str">
        <f>Raw_Data!B5</f>
        <v>Telangana</v>
      </c>
      <c r="C5" s="15" t="str">
        <f>Raw_Data!C5</f>
        <v>Indore</v>
      </c>
      <c r="D5" s="15" t="str">
        <f>Raw_Data!D5</f>
        <v>Rice</v>
      </c>
      <c r="E5" s="15" t="str">
        <f>Raw_Data!E5</f>
        <v>Kharif</v>
      </c>
      <c r="F5" s="15">
        <f>Raw_Data!F5</f>
        <v>4.5</v>
      </c>
      <c r="G5" s="18">
        <f>IF(Raw_Data!G5="",ROUND(AVERAGEIFS(Raw_Data!$G$2:$G$4001,Raw_Data!$E$2:$E$4001,E5),1),Raw_Data!G5)</f>
        <v>753.2</v>
      </c>
      <c r="H5" s="15">
        <f>Raw_Data!H5</f>
        <v>29.7</v>
      </c>
      <c r="I5" s="15">
        <f>Raw_Data!I5</f>
        <v>65.2</v>
      </c>
      <c r="J5" s="15">
        <f>Raw_Data!J5</f>
        <v>6.3</v>
      </c>
      <c r="K5" s="15">
        <f>Raw_Data!K5</f>
        <v>5.98</v>
      </c>
      <c r="L5" s="18">
        <f>IF(Raw_Data!L5="",ROUND(AVERAGEIFS(Raw_Data!$L$2:$L$4001,Raw_Data!$E$2:$E$4001,E5),1),Raw_Data!L5)</f>
        <v>23.7</v>
      </c>
      <c r="M5" s="15">
        <f>Raw_Data!M5</f>
        <v>138.6</v>
      </c>
      <c r="N5" s="15">
        <f>Raw_Data!N5</f>
        <v>55.6</v>
      </c>
      <c r="O5" s="15">
        <f>Raw_Data!O5</f>
        <v>115.5</v>
      </c>
      <c r="P5" s="15" t="str">
        <f>Raw_Data!P5</f>
        <v>Rainfed</v>
      </c>
      <c r="Q5" s="15">
        <f>Raw_Data!Q5</f>
        <v>182.2</v>
      </c>
      <c r="R5" s="15">
        <f>Raw_Data!R5</f>
        <v>6.39</v>
      </c>
      <c r="S5" s="15">
        <f>Raw_Data!S5</f>
        <v>0.74</v>
      </c>
      <c r="T5" s="18">
        <f>IF(Raw_Data!T5="",ROUND(AVERAGEIFS(Raw_Data!$T$2:$T$4001,Raw_Data!$E$2:$E$4001,E5,Raw_Data!$D$2:$D$4001,D5),2),IF(Raw_Data!T5&gt;INDEX(Cleaning_Reference!$F$6:$F$13,MATCH(D5,Cleaning_Reference!$A$6:$A$13,0)),INDEX(Cleaning_Reference!$F$6:$F$13,MATCH(D5,Cleaning_Reference!$A$6:$A$13,0)),Raw_Data!T5))</f>
        <v>1.84</v>
      </c>
      <c r="U5" s="15">
        <f>Raw_Data!U5</f>
        <v>8.2799999999999994</v>
      </c>
      <c r="V5" s="15">
        <f>Raw_Data!V5</f>
        <v>24244</v>
      </c>
      <c r="W5" s="15">
        <f>Raw_Data!W5</f>
        <v>296444</v>
      </c>
      <c r="X5" s="15">
        <f>Raw_Data!X5</f>
        <v>200740</v>
      </c>
      <c r="Y5" s="15">
        <f>Raw_Data!Y5</f>
        <v>-95704</v>
      </c>
      <c r="Z5" s="15">
        <f>Raw_Data!Z5</f>
        <v>3834</v>
      </c>
      <c r="AA5" s="15">
        <f>Raw_Data!AA5</f>
        <v>2.16</v>
      </c>
      <c r="AB5" s="15">
        <f>Raw_Data!AB5</f>
        <v>50.6</v>
      </c>
      <c r="AC5" s="19" t="str">
        <f>IF(Raw_Data!G5="","Yes","No")</f>
        <v>No</v>
      </c>
      <c r="AD5" s="19" t="str">
        <f>IF(Raw_Data!L5="","Yes","No")</f>
        <v>No</v>
      </c>
      <c r="AE5" s="19" t="str">
        <f>IF(Raw_Data!T5="","Imputed",IF(Raw_Data!T5&gt;INDEX(Cleaning_Reference!$F$6:$F$13,MATCH(D5,Cleaning_Reference!$A$6:$A$13,0)),"Capped","Original"))</f>
        <v>Original</v>
      </c>
      <c r="AF5" s="21">
        <f t="shared" si="0"/>
        <v>8.2799999999999994</v>
      </c>
    </row>
    <row r="6" spans="1:32" ht="15" customHeight="1" x14ac:dyDescent="0.3">
      <c r="A6" s="20" t="str">
        <f>Raw_Data!A6</f>
        <v>SF10005</v>
      </c>
      <c r="B6" s="15" t="str">
        <f>Raw_Data!B6</f>
        <v>Karnataka</v>
      </c>
      <c r="C6" s="15" t="str">
        <f>Raw_Data!C6</f>
        <v>Ludhiana</v>
      </c>
      <c r="D6" s="15" t="str">
        <f>Raw_Data!D6</f>
        <v>Maize</v>
      </c>
      <c r="E6" s="15" t="str">
        <f>Raw_Data!E6</f>
        <v>Zaid</v>
      </c>
      <c r="F6" s="15">
        <f>Raw_Data!F6</f>
        <v>4.21</v>
      </c>
      <c r="G6" s="18">
        <f>IF(Raw_Data!G6="",ROUND(AVERAGEIFS(Raw_Data!$G$2:$G$4001,Raw_Data!$E$2:$E$4001,E6),1),Raw_Data!G6)</f>
        <v>101.6</v>
      </c>
      <c r="H6" s="15">
        <f>Raw_Data!H6</f>
        <v>34.1</v>
      </c>
      <c r="I6" s="15">
        <f>Raw_Data!I6</f>
        <v>55.2</v>
      </c>
      <c r="J6" s="15">
        <f>Raw_Data!J6</f>
        <v>6.5</v>
      </c>
      <c r="K6" s="15">
        <f>Raw_Data!K6</f>
        <v>6.9</v>
      </c>
      <c r="L6" s="18">
        <f>IF(Raw_Data!L6="",ROUND(AVERAGEIFS(Raw_Data!$L$2:$L$4001,Raw_Data!$E$2:$E$4001,E6),1),Raw_Data!L6)</f>
        <v>29.3</v>
      </c>
      <c r="M6" s="15">
        <f>Raw_Data!M6</f>
        <v>124.1</v>
      </c>
      <c r="N6" s="15">
        <f>Raw_Data!N6</f>
        <v>69</v>
      </c>
      <c r="O6" s="15">
        <f>Raw_Data!O6</f>
        <v>121.4</v>
      </c>
      <c r="P6" s="15" t="str">
        <f>Raw_Data!P6</f>
        <v>Flood</v>
      </c>
      <c r="Q6" s="15">
        <f>Raw_Data!Q6</f>
        <v>244.9</v>
      </c>
      <c r="R6" s="15">
        <f>Raw_Data!R6</f>
        <v>7.61</v>
      </c>
      <c r="S6" s="15">
        <f>Raw_Data!S6</f>
        <v>0.9</v>
      </c>
      <c r="T6" s="18">
        <f>IF(Raw_Data!T6="",ROUND(AVERAGEIFS(Raw_Data!$T$2:$T$4001,Raw_Data!$E$2:$E$4001,E6,Raw_Data!$D$2:$D$4001,D6),2),IF(Raw_Data!T6&gt;INDEX(Cleaning_Reference!$F$6:$F$13,MATCH(D6,Cleaning_Reference!$A$6:$A$13,0)),INDEX(Cleaning_Reference!$F$6:$F$13,MATCH(D6,Cleaning_Reference!$A$6:$A$13,0)),Raw_Data!T6))</f>
        <v>2.21</v>
      </c>
      <c r="U6" s="15">
        <f>Raw_Data!U6</f>
        <v>9.3000000000000007</v>
      </c>
      <c r="V6" s="15">
        <f>Raw_Data!V6</f>
        <v>20818</v>
      </c>
      <c r="W6" s="15">
        <f>Raw_Data!W6</f>
        <v>337959</v>
      </c>
      <c r="X6" s="15">
        <f>Raw_Data!X6</f>
        <v>193607</v>
      </c>
      <c r="Y6" s="15">
        <f>Raw_Data!Y6</f>
        <v>-144352</v>
      </c>
      <c r="Z6" s="15">
        <f>Raw_Data!Z6</f>
        <v>3287</v>
      </c>
      <c r="AA6" s="15">
        <f>Raw_Data!AA6</f>
        <v>2.8290000000000002</v>
      </c>
      <c r="AB6" s="15">
        <f>Raw_Data!AB6</f>
        <v>32.299999999999997</v>
      </c>
      <c r="AC6" s="19" t="str">
        <f>IF(Raw_Data!G6="","Yes","No")</f>
        <v>No</v>
      </c>
      <c r="AD6" s="19" t="str">
        <f>IF(Raw_Data!L6="","Yes","No")</f>
        <v>No</v>
      </c>
      <c r="AE6" s="19" t="str">
        <f>IF(Raw_Data!T6="","Imputed",IF(Raw_Data!T6&gt;INDEX(Cleaning_Reference!$F$6:$F$13,MATCH(D6,Cleaning_Reference!$A$6:$A$13,0)),"Capped","Original"))</f>
        <v>Original</v>
      </c>
      <c r="AF6" s="21">
        <f t="shared" si="0"/>
        <v>9.3000000000000007</v>
      </c>
    </row>
    <row r="7" spans="1:32" ht="15" customHeight="1" x14ac:dyDescent="0.3">
      <c r="A7" s="20" t="str">
        <f>Raw_Data!A7</f>
        <v>SF10006</v>
      </c>
      <c r="B7" s="15" t="str">
        <f>Raw_Data!B7</f>
        <v>Gujarat</v>
      </c>
      <c r="C7" s="15" t="str">
        <f>Raw_Data!C7</f>
        <v>Raichur</v>
      </c>
      <c r="D7" s="15" t="str">
        <f>Raw_Data!D7</f>
        <v>Pulses</v>
      </c>
      <c r="E7" s="15" t="str">
        <f>Raw_Data!E7</f>
        <v>Zaid</v>
      </c>
      <c r="F7" s="15">
        <f>Raw_Data!F7</f>
        <v>5.46</v>
      </c>
      <c r="G7" s="18">
        <f>IF(Raw_Data!G7="",ROUND(AVERAGEIFS(Raw_Data!$G$2:$G$4001,Raw_Data!$E$2:$E$4001,E7),1),Raw_Data!G7)</f>
        <v>356</v>
      </c>
      <c r="H7" s="15">
        <f>Raw_Data!H7</f>
        <v>33.6</v>
      </c>
      <c r="I7" s="15">
        <f>Raw_Data!I7</f>
        <v>49</v>
      </c>
      <c r="J7" s="15">
        <f>Raw_Data!J7</f>
        <v>8.3000000000000007</v>
      </c>
      <c r="K7" s="15">
        <f>Raw_Data!K7</f>
        <v>6.93</v>
      </c>
      <c r="L7" s="18">
        <f>IF(Raw_Data!L7="",ROUND(AVERAGEIFS(Raw_Data!$L$2:$L$4001,Raw_Data!$E$2:$E$4001,E7),1),Raw_Data!L7)</f>
        <v>11.4</v>
      </c>
      <c r="M7" s="15">
        <f>Raw_Data!M7</f>
        <v>105.1</v>
      </c>
      <c r="N7" s="15">
        <f>Raw_Data!N7</f>
        <v>34.700000000000003</v>
      </c>
      <c r="O7" s="15">
        <f>Raw_Data!O7</f>
        <v>78.7</v>
      </c>
      <c r="P7" s="15" t="str">
        <f>Raw_Data!P7</f>
        <v>Rainfed</v>
      </c>
      <c r="Q7" s="15">
        <f>Raw_Data!Q7</f>
        <v>58.8</v>
      </c>
      <c r="R7" s="15">
        <f>Raw_Data!R7</f>
        <v>4.4800000000000004</v>
      </c>
      <c r="S7" s="15">
        <f>Raw_Data!S7</f>
        <v>0.89</v>
      </c>
      <c r="T7" s="18">
        <f>IF(Raw_Data!T7="",ROUND(AVERAGEIFS(Raw_Data!$T$2:$T$4001,Raw_Data!$E$2:$E$4001,E7,Raw_Data!$D$2:$D$4001,D7),2),IF(Raw_Data!T7&gt;INDEX(Cleaning_Reference!$F$6:$F$13,MATCH(D7,Cleaning_Reference!$A$6:$A$13,0)),INDEX(Cleaning_Reference!$F$6:$F$13,MATCH(D7,Cleaning_Reference!$A$6:$A$13,0)),Raw_Data!T7))</f>
        <v>0.72</v>
      </c>
      <c r="U7" s="15">
        <f>Raw_Data!U7</f>
        <v>3.93</v>
      </c>
      <c r="V7" s="15">
        <f>Raw_Data!V7</f>
        <v>68593</v>
      </c>
      <c r="W7" s="15">
        <f>Raw_Data!W7</f>
        <v>302333</v>
      </c>
      <c r="X7" s="15">
        <f>Raw_Data!X7</f>
        <v>269570</v>
      </c>
      <c r="Y7" s="15">
        <f>Raw_Data!Y7</f>
        <v>-32763</v>
      </c>
      <c r="Z7" s="15">
        <f>Raw_Data!Z7</f>
        <v>1093</v>
      </c>
      <c r="AA7" s="15">
        <f>Raw_Data!AA7</f>
        <v>3.5960000000000001</v>
      </c>
      <c r="AB7" s="15">
        <f>Raw_Data!AB7</f>
        <v>57.1</v>
      </c>
      <c r="AC7" s="19" t="str">
        <f>IF(Raw_Data!G7="","Yes","No")</f>
        <v>No</v>
      </c>
      <c r="AD7" s="19" t="str">
        <f>IF(Raw_Data!L7="","Yes","No")</f>
        <v>No</v>
      </c>
      <c r="AE7" s="19" t="str">
        <f>IF(Raw_Data!T7="","Imputed",IF(Raw_Data!T7&gt;INDEX(Cleaning_Reference!$F$6:$F$13,MATCH(D7,Cleaning_Reference!$A$6:$A$13,0)),"Capped","Original"))</f>
        <v>Original</v>
      </c>
      <c r="AF7" s="21">
        <f t="shared" si="0"/>
        <v>3.93</v>
      </c>
    </row>
    <row r="8" spans="1:32" ht="15" customHeight="1" x14ac:dyDescent="0.3">
      <c r="A8" s="20" t="str">
        <f>Raw_Data!A8</f>
        <v>SF10007</v>
      </c>
      <c r="B8" s="15" t="str">
        <f>Raw_Data!B8</f>
        <v>Telangana</v>
      </c>
      <c r="C8" s="15" t="str">
        <f>Raw_Data!C8</f>
        <v>Warangal</v>
      </c>
      <c r="D8" s="15" t="str">
        <f>Raw_Data!D8</f>
        <v>Wheat</v>
      </c>
      <c r="E8" s="15" t="str">
        <f>Raw_Data!E8</f>
        <v>Rabi</v>
      </c>
      <c r="F8" s="15">
        <f>Raw_Data!F8</f>
        <v>8.1300000000000008</v>
      </c>
      <c r="G8" s="18">
        <f>IF(Raw_Data!G8="",ROUND(AVERAGEIFS(Raw_Data!$G$2:$G$4001,Raw_Data!$E$2:$E$4001,E8),1),Raw_Data!G8)</f>
        <v>432.2</v>
      </c>
      <c r="H8" s="15">
        <f>Raw_Data!H8</f>
        <v>23.5</v>
      </c>
      <c r="I8" s="15">
        <f>Raw_Data!I8</f>
        <v>50.8</v>
      </c>
      <c r="J8" s="15">
        <f>Raw_Data!J8</f>
        <v>9.5</v>
      </c>
      <c r="K8" s="15">
        <f>Raw_Data!K8</f>
        <v>6.96</v>
      </c>
      <c r="L8" s="18">
        <f>IF(Raw_Data!L8="",ROUND(AVERAGEIFS(Raw_Data!$L$2:$L$4001,Raw_Data!$E$2:$E$4001,E8),1),Raw_Data!L8)</f>
        <v>24.7</v>
      </c>
      <c r="M8" s="15">
        <f>Raw_Data!M8</f>
        <v>115.8</v>
      </c>
      <c r="N8" s="15">
        <f>Raw_Data!N8</f>
        <v>69.400000000000006</v>
      </c>
      <c r="O8" s="15">
        <f>Raw_Data!O8</f>
        <v>109.8</v>
      </c>
      <c r="P8" s="15" t="str">
        <f>Raw_Data!P8</f>
        <v>Rainfed</v>
      </c>
      <c r="Q8" s="15">
        <f>Raw_Data!Q8</f>
        <v>181.6</v>
      </c>
      <c r="R8" s="15">
        <f>Raw_Data!R8</f>
        <v>7.99</v>
      </c>
      <c r="S8" s="15">
        <f>Raw_Data!S8</f>
        <v>0.87</v>
      </c>
      <c r="T8" s="18">
        <f>IF(Raw_Data!T8="",ROUND(AVERAGEIFS(Raw_Data!$T$2:$T$4001,Raw_Data!$E$2:$E$4001,E8,Raw_Data!$D$2:$D$4001,D8),2),IF(Raw_Data!T8&gt;INDEX(Cleaning_Reference!$F$6:$F$13,MATCH(D8,Cleaning_Reference!$A$6:$A$13,0)),INDEX(Cleaning_Reference!$F$6:$F$13,MATCH(D8,Cleaning_Reference!$A$6:$A$13,0)),Raw_Data!T8))</f>
        <v>2.5299999999999998</v>
      </c>
      <c r="U8" s="15">
        <f>Raw_Data!U8</f>
        <v>20.57</v>
      </c>
      <c r="V8" s="15">
        <f>Raw_Data!V8</f>
        <v>22951</v>
      </c>
      <c r="W8" s="15">
        <f>Raw_Data!W8</f>
        <v>513341</v>
      </c>
      <c r="X8" s="15">
        <f>Raw_Data!X8</f>
        <v>472102</v>
      </c>
      <c r="Y8" s="15">
        <f>Raw_Data!Y8</f>
        <v>-41239</v>
      </c>
      <c r="Z8" s="15">
        <f>Raw_Data!Z8</f>
        <v>2368</v>
      </c>
      <c r="AA8" s="15">
        <f>Raw_Data!AA8</f>
        <v>8.6869999999999994</v>
      </c>
      <c r="AB8" s="15">
        <f>Raw_Data!AB8</f>
        <v>31.6</v>
      </c>
      <c r="AC8" s="19" t="str">
        <f>IF(Raw_Data!G8="","Yes","No")</f>
        <v>No</v>
      </c>
      <c r="AD8" s="19" t="str">
        <f>IF(Raw_Data!L8="","Yes","No")</f>
        <v>No</v>
      </c>
      <c r="AE8" s="19" t="str">
        <f>IF(Raw_Data!T8="","Imputed",IF(Raw_Data!T8&gt;INDEX(Cleaning_Reference!$F$6:$F$13,MATCH(D8,Cleaning_Reference!$A$6:$A$13,0)),"Capped","Original"))</f>
        <v>Original</v>
      </c>
      <c r="AF8" s="21">
        <f t="shared" si="0"/>
        <v>20.57</v>
      </c>
    </row>
    <row r="9" spans="1:32" ht="15" customHeight="1" x14ac:dyDescent="0.3">
      <c r="A9" s="20" t="str">
        <f>Raw_Data!A9</f>
        <v>SF10008</v>
      </c>
      <c r="B9" s="15" t="str">
        <f>Raw_Data!B9</f>
        <v>Tamil Nadu</v>
      </c>
      <c r="C9" s="15" t="str">
        <f>Raw_Data!C9</f>
        <v>Ludhiana</v>
      </c>
      <c r="D9" s="15" t="str">
        <f>Raw_Data!D9</f>
        <v>Pulses</v>
      </c>
      <c r="E9" s="15" t="str">
        <f>Raw_Data!E9</f>
        <v>Kharif</v>
      </c>
      <c r="F9" s="15">
        <f>Raw_Data!F9</f>
        <v>5.34</v>
      </c>
      <c r="G9" s="18">
        <f>IF(Raw_Data!G9="",ROUND(AVERAGEIFS(Raw_Data!$G$2:$G$4001,Raw_Data!$E$2:$E$4001,E9),1),Raw_Data!G9)</f>
        <v>860.2</v>
      </c>
      <c r="H9" s="15">
        <f>Raw_Data!H9</f>
        <v>29</v>
      </c>
      <c r="I9" s="15">
        <f>Raw_Data!I9</f>
        <v>64.900000000000006</v>
      </c>
      <c r="J9" s="15">
        <f>Raw_Data!J9</f>
        <v>7.9</v>
      </c>
      <c r="K9" s="15">
        <f>Raw_Data!K9</f>
        <v>6.09</v>
      </c>
      <c r="L9" s="18">
        <f>IF(Raw_Data!L9="",ROUND(AVERAGEIFS(Raw_Data!$L$2:$L$4001,Raw_Data!$E$2:$E$4001,E9),1),Raw_Data!L9)</f>
        <v>36.9</v>
      </c>
      <c r="M9" s="15">
        <f>Raw_Data!M9</f>
        <v>112.7</v>
      </c>
      <c r="N9" s="15">
        <f>Raw_Data!N9</f>
        <v>60.9</v>
      </c>
      <c r="O9" s="15">
        <f>Raw_Data!O9</f>
        <v>115.9</v>
      </c>
      <c r="P9" s="15" t="str">
        <f>Raw_Data!P9</f>
        <v>Sprinkler</v>
      </c>
      <c r="Q9" s="15">
        <f>Raw_Data!Q9</f>
        <v>245.8</v>
      </c>
      <c r="R9" s="15">
        <f>Raw_Data!R9</f>
        <v>5.89</v>
      </c>
      <c r="S9" s="15">
        <f>Raw_Data!S9</f>
        <v>0.7</v>
      </c>
      <c r="T9" s="18">
        <f>IF(Raw_Data!T9="",ROUND(AVERAGEIFS(Raw_Data!$T$2:$T$4001,Raw_Data!$E$2:$E$4001,E9,Raw_Data!$D$2:$D$4001,D9),2),IF(Raw_Data!T9&gt;INDEX(Cleaning_Reference!$F$6:$F$13,MATCH(D9,Cleaning_Reference!$A$6:$A$13,0)),INDEX(Cleaning_Reference!$F$6:$F$13,MATCH(D9,Cleaning_Reference!$A$6:$A$13,0)),Raw_Data!T9))</f>
        <v>1.18</v>
      </c>
      <c r="U9" s="15">
        <f>Raw_Data!U9</f>
        <v>6.3</v>
      </c>
      <c r="V9" s="15">
        <f>Raw_Data!V9</f>
        <v>70042</v>
      </c>
      <c r="W9" s="15">
        <f>Raw_Data!W9</f>
        <v>436200</v>
      </c>
      <c r="X9" s="15">
        <f>Raw_Data!X9</f>
        <v>441265</v>
      </c>
      <c r="Y9" s="15">
        <f>Raw_Data!Y9</f>
        <v>5065</v>
      </c>
      <c r="Z9" s="15">
        <f>Raw_Data!Z9</f>
        <v>1704</v>
      </c>
      <c r="AA9" s="15">
        <f>Raw_Data!AA9</f>
        <v>3.6970000000000001</v>
      </c>
      <c r="AB9" s="15">
        <f>Raw_Data!AB9</f>
        <v>54.2</v>
      </c>
      <c r="AC9" s="19" t="str">
        <f>IF(Raw_Data!G9="","Yes","No")</f>
        <v>No</v>
      </c>
      <c r="AD9" s="19" t="str">
        <f>IF(Raw_Data!L9="","Yes","No")</f>
        <v>No</v>
      </c>
      <c r="AE9" s="19" t="str">
        <f>IF(Raw_Data!T9="","Imputed",IF(Raw_Data!T9&gt;INDEX(Cleaning_Reference!$F$6:$F$13,MATCH(D9,Cleaning_Reference!$A$6:$A$13,0)),"Capped","Original"))</f>
        <v>Original</v>
      </c>
      <c r="AF9" s="21">
        <f t="shared" si="0"/>
        <v>6.3</v>
      </c>
    </row>
    <row r="10" spans="1:32" ht="15" customHeight="1" x14ac:dyDescent="0.3">
      <c r="A10" s="20" t="str">
        <f>Raw_Data!A10</f>
        <v>SF10009</v>
      </c>
      <c r="B10" s="15" t="str">
        <f>Raw_Data!B10</f>
        <v>Karnataka</v>
      </c>
      <c r="C10" s="15" t="str">
        <f>Raw_Data!C10</f>
        <v>Guntur</v>
      </c>
      <c r="D10" s="15" t="str">
        <f>Raw_Data!D10</f>
        <v>Cotton</v>
      </c>
      <c r="E10" s="15" t="str">
        <f>Raw_Data!E10</f>
        <v>Zaid</v>
      </c>
      <c r="F10" s="15">
        <f>Raw_Data!F10</f>
        <v>6.98</v>
      </c>
      <c r="G10" s="18">
        <f>IF(Raw_Data!G10="",ROUND(AVERAGEIFS(Raw_Data!$G$2:$G$4001,Raw_Data!$E$2:$E$4001,E10),1),Raw_Data!G10)</f>
        <v>624.70000000000005</v>
      </c>
      <c r="H10" s="15">
        <f>Raw_Data!H10</f>
        <v>33.4</v>
      </c>
      <c r="I10" s="15">
        <f>Raw_Data!I10</f>
        <v>46.8</v>
      </c>
      <c r="J10" s="15">
        <f>Raw_Data!J10</f>
        <v>7.9</v>
      </c>
      <c r="K10" s="15">
        <f>Raw_Data!K10</f>
        <v>6.41</v>
      </c>
      <c r="L10" s="18">
        <f>IF(Raw_Data!L10="",ROUND(AVERAGEIFS(Raw_Data!$L$2:$L$4001,Raw_Data!$E$2:$E$4001,E10),1),Raw_Data!L10)</f>
        <v>12.3</v>
      </c>
      <c r="M10" s="15">
        <f>Raw_Data!M10</f>
        <v>66.900000000000006</v>
      </c>
      <c r="N10" s="15">
        <f>Raw_Data!N10</f>
        <v>47.6</v>
      </c>
      <c r="O10" s="15">
        <f>Raw_Data!O10</f>
        <v>134.19999999999999</v>
      </c>
      <c r="P10" s="15" t="str">
        <f>Raw_Data!P10</f>
        <v>Sprinkler</v>
      </c>
      <c r="Q10" s="15">
        <f>Raw_Data!Q10</f>
        <v>190.7</v>
      </c>
      <c r="R10" s="15">
        <f>Raw_Data!R10</f>
        <v>2.21</v>
      </c>
      <c r="S10" s="15">
        <f>Raw_Data!S10</f>
        <v>0.88</v>
      </c>
      <c r="T10" s="18">
        <f>IF(Raw_Data!T10="",ROUND(AVERAGEIFS(Raw_Data!$T$2:$T$4001,Raw_Data!$E$2:$E$4001,E10,Raw_Data!$D$2:$D$4001,D10),2),IF(Raw_Data!T10&gt;INDEX(Cleaning_Reference!$F$6:$F$13,MATCH(D10,Cleaning_Reference!$A$6:$A$13,0)),INDEX(Cleaning_Reference!$F$6:$F$13,MATCH(D10,Cleaning_Reference!$A$6:$A$13,0)),Raw_Data!T10))</f>
        <v>1.53</v>
      </c>
      <c r="U10" s="15">
        <f>Raw_Data!U10</f>
        <v>10.68</v>
      </c>
      <c r="V10" s="15">
        <f>Raw_Data!V10</f>
        <v>70771</v>
      </c>
      <c r="W10" s="15">
        <f>Raw_Data!W10</f>
        <v>525129</v>
      </c>
      <c r="X10" s="15">
        <f>Raw_Data!X10</f>
        <v>755834</v>
      </c>
      <c r="Y10" s="15">
        <f>Raw_Data!Y10</f>
        <v>230705</v>
      </c>
      <c r="Z10" s="15">
        <f>Raw_Data!Z10</f>
        <v>5079</v>
      </c>
      <c r="AA10" s="15">
        <f>Raw_Data!AA10</f>
        <v>2.1030000000000002</v>
      </c>
      <c r="AB10" s="15">
        <f>Raw_Data!AB10</f>
        <v>54.7</v>
      </c>
      <c r="AC10" s="19" t="str">
        <f>IF(Raw_Data!G10="","Yes","No")</f>
        <v>No</v>
      </c>
      <c r="AD10" s="19" t="str">
        <f>IF(Raw_Data!L10="","Yes","No")</f>
        <v>No</v>
      </c>
      <c r="AE10" s="19" t="str">
        <f>IF(Raw_Data!T10="","Imputed",IF(Raw_Data!T10&gt;INDEX(Cleaning_Reference!$F$6:$F$13,MATCH(D10,Cleaning_Reference!$A$6:$A$13,0)),"Capped","Original"))</f>
        <v>Original</v>
      </c>
      <c r="AF10" s="21">
        <f t="shared" si="0"/>
        <v>10.68</v>
      </c>
    </row>
    <row r="11" spans="1:32" ht="15" customHeight="1" x14ac:dyDescent="0.3">
      <c r="A11" s="20" t="str">
        <f>Raw_Data!A11</f>
        <v>SF10010</v>
      </c>
      <c r="B11" s="15" t="str">
        <f>Raw_Data!B11</f>
        <v>Tamil Nadu</v>
      </c>
      <c r="C11" s="15" t="str">
        <f>Raw_Data!C11</f>
        <v>Raichur</v>
      </c>
      <c r="D11" s="15" t="str">
        <f>Raw_Data!D11</f>
        <v>Chilli</v>
      </c>
      <c r="E11" s="15" t="str">
        <f>Raw_Data!E11</f>
        <v>Rabi</v>
      </c>
      <c r="F11" s="15">
        <f>Raw_Data!F11</f>
        <v>13.69</v>
      </c>
      <c r="G11" s="18">
        <f>IF(Raw_Data!G11="",ROUND(AVERAGEIFS(Raw_Data!$G$2:$G$4001,Raw_Data!$E$2:$E$4001,E11),1),Raw_Data!G11)</f>
        <v>415.8</v>
      </c>
      <c r="H11" s="15">
        <f>Raw_Data!H11</f>
        <v>22.3</v>
      </c>
      <c r="I11" s="15">
        <f>Raw_Data!I11</f>
        <v>57.3</v>
      </c>
      <c r="J11" s="15">
        <f>Raw_Data!J11</f>
        <v>8.6</v>
      </c>
      <c r="K11" s="15">
        <f>Raw_Data!K11</f>
        <v>6.6</v>
      </c>
      <c r="L11" s="18">
        <f>IF(Raw_Data!L11="",ROUND(AVERAGEIFS(Raw_Data!$L$2:$L$4001,Raw_Data!$E$2:$E$4001,E11),1),Raw_Data!L11)</f>
        <v>23.3</v>
      </c>
      <c r="M11" s="15">
        <f>Raw_Data!M11</f>
        <v>117.9</v>
      </c>
      <c r="N11" s="15">
        <f>Raw_Data!N11</f>
        <v>37.200000000000003</v>
      </c>
      <c r="O11" s="15">
        <f>Raw_Data!O11</f>
        <v>116.6</v>
      </c>
      <c r="P11" s="15" t="str">
        <f>Raw_Data!P11</f>
        <v>Drip</v>
      </c>
      <c r="Q11" s="15">
        <f>Raw_Data!Q11</f>
        <v>168.8</v>
      </c>
      <c r="R11" s="15">
        <f>Raw_Data!R11</f>
        <v>7.29</v>
      </c>
      <c r="S11" s="15">
        <f>Raw_Data!S11</f>
        <v>0.7</v>
      </c>
      <c r="T11" s="18">
        <f>IF(Raw_Data!T11="",ROUND(AVERAGEIFS(Raw_Data!$T$2:$T$4001,Raw_Data!$E$2:$E$4001,E11,Raw_Data!$D$2:$D$4001,D11),2),IF(Raw_Data!T11&gt;INDEX(Cleaning_Reference!$F$6:$F$13,MATCH(D11,Cleaning_Reference!$A$6:$A$13,0)),INDEX(Cleaning_Reference!$F$6:$F$13,MATCH(D11,Cleaning_Reference!$A$6:$A$13,0)),Raw_Data!T11))</f>
        <v>2.29</v>
      </c>
      <c r="U11" s="15">
        <f>Raw_Data!U11</f>
        <v>31.35</v>
      </c>
      <c r="V11" s="15">
        <f>Raw_Data!V11</f>
        <v>94383</v>
      </c>
      <c r="W11" s="15">
        <f>Raw_Data!W11</f>
        <v>1004072</v>
      </c>
      <c r="X11" s="15">
        <f>Raw_Data!X11</f>
        <v>2958907</v>
      </c>
      <c r="Y11" s="15">
        <f>Raw_Data!Y11</f>
        <v>1954835</v>
      </c>
      <c r="Z11" s="15">
        <f>Raw_Data!Z11</f>
        <v>5984</v>
      </c>
      <c r="AA11" s="15">
        <f>Raw_Data!AA11</f>
        <v>5.2389999999999999</v>
      </c>
      <c r="AB11" s="15">
        <f>Raw_Data!AB11</f>
        <v>41.7</v>
      </c>
      <c r="AC11" s="19" t="str">
        <f>IF(Raw_Data!G11="","Yes","No")</f>
        <v>No</v>
      </c>
      <c r="AD11" s="19" t="str">
        <f>IF(Raw_Data!L11="","Yes","No")</f>
        <v>No</v>
      </c>
      <c r="AE11" s="19" t="str">
        <f>IF(Raw_Data!T11="","Imputed",IF(Raw_Data!T11&gt;INDEX(Cleaning_Reference!$F$6:$F$13,MATCH(D11,Cleaning_Reference!$A$6:$A$13,0)),"Capped","Original"))</f>
        <v>Original</v>
      </c>
      <c r="AF11" s="21">
        <f t="shared" si="0"/>
        <v>31.35</v>
      </c>
    </row>
    <row r="12" spans="1:32" ht="15" customHeight="1" x14ac:dyDescent="0.3">
      <c r="A12" s="20" t="str">
        <f>Raw_Data!A12</f>
        <v>SF10011</v>
      </c>
      <c r="B12" s="15" t="str">
        <f>Raw_Data!B12</f>
        <v>Maharashtra</v>
      </c>
      <c r="C12" s="15" t="str">
        <f>Raw_Data!C12</f>
        <v>Krishna</v>
      </c>
      <c r="D12" s="15" t="str">
        <f>Raw_Data!D12</f>
        <v>Wheat</v>
      </c>
      <c r="E12" s="15" t="str">
        <f>Raw_Data!E12</f>
        <v>Rabi</v>
      </c>
      <c r="F12" s="15">
        <f>Raw_Data!F12</f>
        <v>4.7</v>
      </c>
      <c r="G12" s="18">
        <f>IF(Raw_Data!G12="",ROUND(AVERAGEIFS(Raw_Data!$G$2:$G$4001,Raw_Data!$E$2:$E$4001,E12),1),Raw_Data!G12)</f>
        <v>390.8</v>
      </c>
      <c r="H12" s="15">
        <f>Raw_Data!H12</f>
        <v>24.5</v>
      </c>
      <c r="I12" s="15">
        <f>Raw_Data!I12</f>
        <v>43.5</v>
      </c>
      <c r="J12" s="15">
        <f>Raw_Data!J12</f>
        <v>7.8</v>
      </c>
      <c r="K12" s="15">
        <f>Raw_Data!K12</f>
        <v>5.93</v>
      </c>
      <c r="L12" s="18">
        <f>IF(Raw_Data!L12="",ROUND(AVERAGEIFS(Raw_Data!$L$2:$L$4001,Raw_Data!$E$2:$E$4001,E12),1),Raw_Data!L12)</f>
        <v>25.2</v>
      </c>
      <c r="M12" s="15">
        <f>Raw_Data!M12</f>
        <v>137.9</v>
      </c>
      <c r="N12" s="15">
        <f>Raw_Data!N12</f>
        <v>31.4</v>
      </c>
      <c r="O12" s="15">
        <f>Raw_Data!O12</f>
        <v>70</v>
      </c>
      <c r="P12" s="15" t="str">
        <f>Raw_Data!P12</f>
        <v>Sprinkler</v>
      </c>
      <c r="Q12" s="15">
        <f>Raw_Data!Q12</f>
        <v>224.4</v>
      </c>
      <c r="R12" s="15">
        <f>Raw_Data!R12</f>
        <v>5.9</v>
      </c>
      <c r="S12" s="15">
        <f>Raw_Data!S12</f>
        <v>0.89</v>
      </c>
      <c r="T12" s="18">
        <f>IF(Raw_Data!T12="",ROUND(AVERAGEIFS(Raw_Data!$T$2:$T$4001,Raw_Data!$E$2:$E$4001,E12,Raw_Data!$D$2:$D$4001,D12),2),IF(Raw_Data!T12&gt;INDEX(Cleaning_Reference!$F$6:$F$13,MATCH(D12,Cleaning_Reference!$A$6:$A$13,0)),INDEX(Cleaning_Reference!$F$6:$F$13,MATCH(D12,Cleaning_Reference!$A$6:$A$13,0)),Raw_Data!T12))</f>
        <v>1.44</v>
      </c>
      <c r="U12" s="15">
        <f>Raw_Data!U12</f>
        <v>6.77</v>
      </c>
      <c r="V12" s="15">
        <f>Raw_Data!V12</f>
        <v>20806</v>
      </c>
      <c r="W12" s="15">
        <f>Raw_Data!W12</f>
        <v>289759</v>
      </c>
      <c r="X12" s="15">
        <f>Raw_Data!X12</f>
        <v>140857</v>
      </c>
      <c r="Y12" s="15">
        <f>Raw_Data!Y12</f>
        <v>-148902</v>
      </c>
      <c r="Z12" s="15">
        <f>Raw_Data!Z12</f>
        <v>2371</v>
      </c>
      <c r="AA12" s="15">
        <f>Raw_Data!AA12</f>
        <v>2.855</v>
      </c>
      <c r="AB12" s="15">
        <f>Raw_Data!AB12</f>
        <v>33.5</v>
      </c>
      <c r="AC12" s="19" t="str">
        <f>IF(Raw_Data!G12="","Yes","No")</f>
        <v>No</v>
      </c>
      <c r="AD12" s="19" t="str">
        <f>IF(Raw_Data!L12="","Yes","No")</f>
        <v>No</v>
      </c>
      <c r="AE12" s="19" t="str">
        <f>IF(Raw_Data!T12="","Imputed",IF(Raw_Data!T12&gt;INDEX(Cleaning_Reference!$F$6:$F$13,MATCH(D12,Cleaning_Reference!$A$6:$A$13,0)),"Capped","Original"))</f>
        <v>Original</v>
      </c>
      <c r="AF12" s="21">
        <f t="shared" si="0"/>
        <v>6.77</v>
      </c>
    </row>
    <row r="13" spans="1:32" ht="15" customHeight="1" x14ac:dyDescent="0.3">
      <c r="A13" s="20" t="str">
        <f>Raw_Data!A13</f>
        <v>SF10012</v>
      </c>
      <c r="B13" s="15" t="str">
        <f>Raw_Data!B13</f>
        <v>Telangana</v>
      </c>
      <c r="C13" s="15" t="str">
        <f>Raw_Data!C13</f>
        <v>Rajkot</v>
      </c>
      <c r="D13" s="15" t="str">
        <f>Raw_Data!D13</f>
        <v>Maize</v>
      </c>
      <c r="E13" s="15" t="str">
        <f>Raw_Data!E13</f>
        <v>Rabi</v>
      </c>
      <c r="F13" s="15">
        <f>Raw_Data!F13</f>
        <v>14.07</v>
      </c>
      <c r="G13" s="18">
        <f>IF(Raw_Data!G13="",ROUND(AVERAGEIFS(Raw_Data!$G$2:$G$4001,Raw_Data!$E$2:$E$4001,E13),1),Raw_Data!G13)</f>
        <v>315.3</v>
      </c>
      <c r="H13" s="15">
        <f>Raw_Data!H13</f>
        <v>24.2</v>
      </c>
      <c r="I13" s="15">
        <f>Raw_Data!I13</f>
        <v>53.7</v>
      </c>
      <c r="J13" s="15">
        <f>Raw_Data!J13</f>
        <v>5.9</v>
      </c>
      <c r="K13" s="15">
        <f>Raw_Data!K13</f>
        <v>5.87</v>
      </c>
      <c r="L13" s="18">
        <f>IF(Raw_Data!L13="",ROUND(AVERAGEIFS(Raw_Data!$L$2:$L$4001,Raw_Data!$E$2:$E$4001,E13),1),Raw_Data!L13)</f>
        <v>29.4</v>
      </c>
      <c r="M13" s="15">
        <f>Raw_Data!M13</f>
        <v>100.6</v>
      </c>
      <c r="N13" s="15">
        <f>Raw_Data!N13</f>
        <v>50.8</v>
      </c>
      <c r="O13" s="15">
        <f>Raw_Data!O13</f>
        <v>65.8</v>
      </c>
      <c r="P13" s="15" t="str">
        <f>Raw_Data!P13</f>
        <v>Drip</v>
      </c>
      <c r="Q13" s="15">
        <f>Raw_Data!Q13</f>
        <v>178.7</v>
      </c>
      <c r="R13" s="15">
        <f>Raw_Data!R13</f>
        <v>5.34</v>
      </c>
      <c r="S13" s="15">
        <f>Raw_Data!S13</f>
        <v>0.71</v>
      </c>
      <c r="T13" s="18">
        <f>IF(Raw_Data!T13="",ROUND(AVERAGEIFS(Raw_Data!$T$2:$T$4001,Raw_Data!$E$2:$E$4001,E13,Raw_Data!$D$2:$D$4001,D13),2),IF(Raw_Data!T13&gt;INDEX(Cleaning_Reference!$F$6:$F$13,MATCH(D13,Cleaning_Reference!$A$6:$A$13,0)),INDEX(Cleaning_Reference!$F$6:$F$13,MATCH(D13,Cleaning_Reference!$A$6:$A$13,0)),Raw_Data!T13))</f>
        <v>1.36</v>
      </c>
      <c r="U13" s="15">
        <f>Raw_Data!U13</f>
        <v>19.14</v>
      </c>
      <c r="V13" s="15">
        <f>Raw_Data!V13</f>
        <v>20120</v>
      </c>
      <c r="W13" s="15">
        <f>Raw_Data!W13</f>
        <v>964512</v>
      </c>
      <c r="X13" s="15">
        <f>Raw_Data!X13</f>
        <v>385097</v>
      </c>
      <c r="Y13" s="15">
        <f>Raw_Data!Y13</f>
        <v>-579415</v>
      </c>
      <c r="Z13" s="15">
        <f>Raw_Data!Z13</f>
        <v>7467</v>
      </c>
      <c r="AA13" s="15">
        <f>Raw_Data!AA13</f>
        <v>2.5630000000000002</v>
      </c>
      <c r="AB13" s="15">
        <f>Raw_Data!AB13</f>
        <v>35</v>
      </c>
      <c r="AC13" s="19" t="str">
        <f>IF(Raw_Data!G13="","Yes","No")</f>
        <v>No</v>
      </c>
      <c r="AD13" s="19" t="str">
        <f>IF(Raw_Data!L13="","Yes","No")</f>
        <v>No</v>
      </c>
      <c r="AE13" s="19" t="str">
        <f>IF(Raw_Data!T13="","Imputed",IF(Raw_Data!T13&gt;INDEX(Cleaning_Reference!$F$6:$F$13,MATCH(D13,Cleaning_Reference!$A$6:$A$13,0)),"Capped","Original"))</f>
        <v>Original</v>
      </c>
      <c r="AF13" s="21">
        <f t="shared" si="0"/>
        <v>19.14</v>
      </c>
    </row>
    <row r="14" spans="1:32" ht="15" customHeight="1" x14ac:dyDescent="0.3">
      <c r="A14" s="20" t="str">
        <f>Raw_Data!A14</f>
        <v>SF10013</v>
      </c>
      <c r="B14" s="15" t="str">
        <f>Raw_Data!B14</f>
        <v>Punjab</v>
      </c>
      <c r="C14" s="15" t="str">
        <f>Raw_Data!C14</f>
        <v>Indore</v>
      </c>
      <c r="D14" s="15" t="str">
        <f>Raw_Data!D14</f>
        <v>Wheat</v>
      </c>
      <c r="E14" s="15" t="str">
        <f>Raw_Data!E14</f>
        <v>Rabi</v>
      </c>
      <c r="F14" s="15">
        <f>Raw_Data!F14</f>
        <v>6.04</v>
      </c>
      <c r="G14" s="18">
        <f>IF(Raw_Data!G14="",ROUND(AVERAGEIFS(Raw_Data!$G$2:$G$4001,Raw_Data!$E$2:$E$4001,E14),1),Raw_Data!G14)</f>
        <v>431.5</v>
      </c>
      <c r="H14" s="15">
        <f>Raw_Data!H14</f>
        <v>24.1</v>
      </c>
      <c r="I14" s="15">
        <f>Raw_Data!I14</f>
        <v>59.8</v>
      </c>
      <c r="J14" s="15">
        <f>Raw_Data!J14</f>
        <v>9</v>
      </c>
      <c r="K14" s="15">
        <f>Raw_Data!K14</f>
        <v>8.23</v>
      </c>
      <c r="L14" s="18">
        <f>IF(Raw_Data!L14="",ROUND(AVERAGEIFS(Raw_Data!$L$2:$L$4001,Raw_Data!$E$2:$E$4001,E14),1),Raw_Data!L14)</f>
        <v>27</v>
      </c>
      <c r="M14" s="15">
        <f>Raw_Data!M14</f>
        <v>162.30000000000001</v>
      </c>
      <c r="N14" s="15">
        <f>Raw_Data!N14</f>
        <v>60.1</v>
      </c>
      <c r="O14" s="15">
        <f>Raw_Data!O14</f>
        <v>113</v>
      </c>
      <c r="P14" s="15" t="str">
        <f>Raw_Data!P14</f>
        <v>Rainfed</v>
      </c>
      <c r="Q14" s="15">
        <f>Raw_Data!Q14</f>
        <v>170.3</v>
      </c>
      <c r="R14" s="15">
        <f>Raw_Data!R14</f>
        <v>4.7300000000000004</v>
      </c>
      <c r="S14" s="15">
        <f>Raw_Data!S14</f>
        <v>0.91</v>
      </c>
      <c r="T14" s="18">
        <f>IF(Raw_Data!T14="",ROUND(AVERAGEIFS(Raw_Data!$T$2:$T$4001,Raw_Data!$E$2:$E$4001,E14,Raw_Data!$D$2:$D$4001,D14),2),IF(Raw_Data!T14&gt;INDEX(Cleaning_Reference!$F$6:$F$13,MATCH(D14,Cleaning_Reference!$A$6:$A$13,0)),INDEX(Cleaning_Reference!$F$6:$F$13,MATCH(D14,Cleaning_Reference!$A$6:$A$13,0)),Raw_Data!T14))</f>
        <v>0.3</v>
      </c>
      <c r="U14" s="15">
        <f>Raw_Data!U14</f>
        <v>1.81</v>
      </c>
      <c r="V14" s="15">
        <f>Raw_Data!V14</f>
        <v>23239</v>
      </c>
      <c r="W14" s="15">
        <f>Raw_Data!W14</f>
        <v>335153</v>
      </c>
      <c r="X14" s="15">
        <f>Raw_Data!X14</f>
        <v>42063</v>
      </c>
      <c r="Y14" s="15">
        <f>Raw_Data!Y14</f>
        <v>-293090</v>
      </c>
      <c r="Z14" s="15">
        <f>Raw_Data!Z14</f>
        <v>1411</v>
      </c>
      <c r="AA14" s="15">
        <f>Raw_Data!AA14</f>
        <v>1.2829999999999999</v>
      </c>
      <c r="AB14" s="15">
        <f>Raw_Data!AB14</f>
        <v>49.6</v>
      </c>
      <c r="AC14" s="19" t="str">
        <f>IF(Raw_Data!G14="","Yes","No")</f>
        <v>No</v>
      </c>
      <c r="AD14" s="19" t="str">
        <f>IF(Raw_Data!L14="","Yes","No")</f>
        <v>No</v>
      </c>
      <c r="AE14" s="19" t="str">
        <f>IF(Raw_Data!T14="","Imputed",IF(Raw_Data!T14&gt;INDEX(Cleaning_Reference!$F$6:$F$13,MATCH(D14,Cleaning_Reference!$A$6:$A$13,0)),"Capped","Original"))</f>
        <v>Original</v>
      </c>
      <c r="AF14" s="21">
        <f t="shared" si="0"/>
        <v>1.81</v>
      </c>
    </row>
    <row r="15" spans="1:32" ht="15" customHeight="1" x14ac:dyDescent="0.3">
      <c r="A15" s="20" t="str">
        <f>Raw_Data!A15</f>
        <v>SF10014</v>
      </c>
      <c r="B15" s="15" t="str">
        <f>Raw_Data!B15</f>
        <v>Gujarat</v>
      </c>
      <c r="C15" s="15" t="str">
        <f>Raw_Data!C15</f>
        <v>Indore</v>
      </c>
      <c r="D15" s="15" t="str">
        <f>Raw_Data!D15</f>
        <v>Pulses</v>
      </c>
      <c r="E15" s="15" t="str">
        <f>Raw_Data!E15</f>
        <v>Kharif</v>
      </c>
      <c r="F15" s="15">
        <f>Raw_Data!F15</f>
        <v>10.5</v>
      </c>
      <c r="G15" s="18">
        <f>IF(Raw_Data!G15="",ROUND(AVERAGEIFS(Raw_Data!$G$2:$G$4001,Raw_Data!$E$2:$E$4001,E15),1),Raw_Data!G15)</f>
        <v>779.3</v>
      </c>
      <c r="H15" s="15">
        <f>Raw_Data!H15</f>
        <v>29.9</v>
      </c>
      <c r="I15" s="15">
        <f>Raw_Data!I15</f>
        <v>69.8</v>
      </c>
      <c r="J15" s="15">
        <f>Raw_Data!J15</f>
        <v>5.8</v>
      </c>
      <c r="K15" s="15">
        <f>Raw_Data!K15</f>
        <v>6.79</v>
      </c>
      <c r="L15" s="18">
        <f>IF(Raw_Data!L15="",ROUND(AVERAGEIFS(Raw_Data!$L$2:$L$4001,Raw_Data!$E$2:$E$4001,E15),1),Raw_Data!L15)</f>
        <v>33.799999999999997</v>
      </c>
      <c r="M15" s="15">
        <f>Raw_Data!M15</f>
        <v>102.2</v>
      </c>
      <c r="N15" s="15">
        <f>Raw_Data!N15</f>
        <v>45.9</v>
      </c>
      <c r="O15" s="15">
        <f>Raw_Data!O15</f>
        <v>91.7</v>
      </c>
      <c r="P15" s="15" t="str">
        <f>Raw_Data!P15</f>
        <v>Rainfed</v>
      </c>
      <c r="Q15" s="15">
        <f>Raw_Data!Q15</f>
        <v>224.8</v>
      </c>
      <c r="R15" s="15">
        <f>Raw_Data!R15</f>
        <v>5.27</v>
      </c>
      <c r="S15" s="15">
        <f>Raw_Data!S15</f>
        <v>0.69</v>
      </c>
      <c r="T15" s="18">
        <f>IF(Raw_Data!T15="",ROUND(AVERAGEIFS(Raw_Data!$T$2:$T$4001,Raw_Data!$E$2:$E$4001,E15,Raw_Data!$D$2:$D$4001,D15),2),IF(Raw_Data!T15&gt;INDEX(Cleaning_Reference!$F$6:$F$13,MATCH(D15,Cleaning_Reference!$A$6:$A$13,0)),INDEX(Cleaning_Reference!$F$6:$F$13,MATCH(D15,Cleaning_Reference!$A$6:$A$13,0)),Raw_Data!T15))</f>
        <v>1.31</v>
      </c>
      <c r="U15" s="15">
        <f>Raw_Data!U15</f>
        <v>13.76</v>
      </c>
      <c r="V15" s="15">
        <f>Raw_Data!V15</f>
        <v>72375</v>
      </c>
      <c r="W15" s="15">
        <f>Raw_Data!W15</f>
        <v>852631</v>
      </c>
      <c r="X15" s="15">
        <f>Raw_Data!X15</f>
        <v>995880</v>
      </c>
      <c r="Y15" s="15">
        <f>Raw_Data!Y15</f>
        <v>143249</v>
      </c>
      <c r="Z15" s="15">
        <f>Raw_Data!Z15</f>
        <v>1556</v>
      </c>
      <c r="AA15" s="15">
        <f>Raw_Data!AA15</f>
        <v>8.843</v>
      </c>
      <c r="AB15" s="15">
        <f>Raw_Data!AB15</f>
        <v>50.6</v>
      </c>
      <c r="AC15" s="19" t="str">
        <f>IF(Raw_Data!G15="","Yes","No")</f>
        <v>No</v>
      </c>
      <c r="AD15" s="19" t="str">
        <f>IF(Raw_Data!L15="","Yes","No")</f>
        <v>No</v>
      </c>
      <c r="AE15" s="19" t="str">
        <f>IF(Raw_Data!T15="","Imputed",IF(Raw_Data!T15&gt;INDEX(Cleaning_Reference!$F$6:$F$13,MATCH(D15,Cleaning_Reference!$A$6:$A$13,0)),"Capped","Original"))</f>
        <v>Original</v>
      </c>
      <c r="AF15" s="21">
        <f t="shared" si="0"/>
        <v>13.76</v>
      </c>
    </row>
    <row r="16" spans="1:32" ht="15" customHeight="1" x14ac:dyDescent="0.3">
      <c r="A16" s="20" t="str">
        <f>Raw_Data!A16</f>
        <v>SF10015</v>
      </c>
      <c r="B16" s="15" t="str">
        <f>Raw_Data!B16</f>
        <v>Punjab</v>
      </c>
      <c r="C16" s="15" t="str">
        <f>Raw_Data!C16</f>
        <v>Indore</v>
      </c>
      <c r="D16" s="15" t="str">
        <f>Raw_Data!D16</f>
        <v>Rice</v>
      </c>
      <c r="E16" s="15" t="str">
        <f>Raw_Data!E16</f>
        <v>Kharif</v>
      </c>
      <c r="F16" s="15">
        <f>Raw_Data!F16</f>
        <v>4.38</v>
      </c>
      <c r="G16" s="18">
        <f>IF(Raw_Data!G16="",ROUND(AVERAGEIFS(Raw_Data!$G$2:$G$4001,Raw_Data!$E$2:$E$4001,E16),1),Raw_Data!G16)</f>
        <v>762</v>
      </c>
      <c r="H16" s="15">
        <f>Raw_Data!H16</f>
        <v>25</v>
      </c>
      <c r="I16" s="15">
        <f>Raw_Data!I16</f>
        <v>80.2</v>
      </c>
      <c r="J16" s="15">
        <f>Raw_Data!J16</f>
        <v>6.7</v>
      </c>
      <c r="K16" s="15">
        <f>Raw_Data!K16</f>
        <v>6.54</v>
      </c>
      <c r="L16" s="18">
        <f>IF(Raw_Data!L16="",ROUND(AVERAGEIFS(Raw_Data!$L$2:$L$4001,Raw_Data!$E$2:$E$4001,E16),1),Raw_Data!L16)</f>
        <v>36.9</v>
      </c>
      <c r="M16" s="15">
        <f>Raw_Data!M16</f>
        <v>143.80000000000001</v>
      </c>
      <c r="N16" s="15">
        <f>Raw_Data!N16</f>
        <v>50.4</v>
      </c>
      <c r="O16" s="15">
        <f>Raw_Data!O16</f>
        <v>92.6</v>
      </c>
      <c r="P16" s="15" t="str">
        <f>Raw_Data!P16</f>
        <v>Rainfed</v>
      </c>
      <c r="Q16" s="15">
        <f>Raw_Data!Q16</f>
        <v>149.80000000000001</v>
      </c>
      <c r="R16" s="15">
        <f>Raw_Data!R16</f>
        <v>6.44</v>
      </c>
      <c r="S16" s="15">
        <f>Raw_Data!S16</f>
        <v>0.95</v>
      </c>
      <c r="T16" s="18">
        <f>IF(Raw_Data!T16="",ROUND(AVERAGEIFS(Raw_Data!$T$2:$T$4001,Raw_Data!$E$2:$E$4001,E16,Raw_Data!$D$2:$D$4001,D16),2),IF(Raw_Data!T16&gt;INDEX(Cleaning_Reference!$F$6:$F$13,MATCH(D16,Cleaning_Reference!$A$6:$A$13,0)),INDEX(Cleaning_Reference!$F$6:$F$13,MATCH(D16,Cleaning_Reference!$A$6:$A$13,0)),Raw_Data!T16))</f>
        <v>3.32</v>
      </c>
      <c r="U16" s="15">
        <f>Raw_Data!U16</f>
        <v>14.54</v>
      </c>
      <c r="V16" s="15">
        <f>Raw_Data!V16</f>
        <v>21720</v>
      </c>
      <c r="W16" s="15">
        <f>Raw_Data!W16</f>
        <v>286933</v>
      </c>
      <c r="X16" s="15">
        <f>Raw_Data!X16</f>
        <v>315809</v>
      </c>
      <c r="Y16" s="15">
        <f>Raw_Data!Y16</f>
        <v>28876</v>
      </c>
      <c r="Z16" s="15">
        <f>Raw_Data!Z16</f>
        <v>3404</v>
      </c>
      <c r="AA16" s="15">
        <f>Raw_Data!AA16</f>
        <v>4.2709999999999999</v>
      </c>
      <c r="AB16" s="15">
        <f>Raw_Data!AB16</f>
        <v>43.6</v>
      </c>
      <c r="AC16" s="19" t="str">
        <f>IF(Raw_Data!G16="","Yes","No")</f>
        <v>No</v>
      </c>
      <c r="AD16" s="19" t="str">
        <f>IF(Raw_Data!L16="","Yes","No")</f>
        <v>No</v>
      </c>
      <c r="AE16" s="19" t="str">
        <f>IF(Raw_Data!T16="","Imputed",IF(Raw_Data!T16&gt;INDEX(Cleaning_Reference!$F$6:$F$13,MATCH(D16,Cleaning_Reference!$A$6:$A$13,0)),"Capped","Original"))</f>
        <v>Original</v>
      </c>
      <c r="AF16" s="21">
        <f t="shared" si="0"/>
        <v>14.54</v>
      </c>
    </row>
    <row r="17" spans="1:32" ht="15" customHeight="1" x14ac:dyDescent="0.3">
      <c r="A17" s="20" t="str">
        <f>Raw_Data!A17</f>
        <v>SF10016</v>
      </c>
      <c r="B17" s="15" t="str">
        <f>Raw_Data!B17</f>
        <v>Andhra Pradesh</v>
      </c>
      <c r="C17" s="15" t="str">
        <f>Raw_Data!C17</f>
        <v>Warangal</v>
      </c>
      <c r="D17" s="15" t="str">
        <f>Raw_Data!D17</f>
        <v>Maize</v>
      </c>
      <c r="E17" s="15" t="str">
        <f>Raw_Data!E17</f>
        <v>Rabi</v>
      </c>
      <c r="F17" s="15">
        <f>Raw_Data!F17</f>
        <v>2.2599999999999998</v>
      </c>
      <c r="G17" s="18">
        <f>IF(Raw_Data!G17="",ROUND(AVERAGEIFS(Raw_Data!$G$2:$G$4001,Raw_Data!$E$2:$E$4001,E17),1),Raw_Data!G17)</f>
        <v>494.7</v>
      </c>
      <c r="H17" s="15">
        <f>Raw_Data!H17</f>
        <v>23.7</v>
      </c>
      <c r="I17" s="15">
        <f>Raw_Data!I17</f>
        <v>45.6</v>
      </c>
      <c r="J17" s="15">
        <f>Raw_Data!J17</f>
        <v>8.8000000000000007</v>
      </c>
      <c r="K17" s="15">
        <f>Raw_Data!K17</f>
        <v>6.98</v>
      </c>
      <c r="L17" s="18">
        <f>IF(Raw_Data!L17="",ROUND(AVERAGEIFS(Raw_Data!$L$2:$L$4001,Raw_Data!$E$2:$E$4001,E17),1),Raw_Data!L17)</f>
        <v>22.5</v>
      </c>
      <c r="M17" s="15">
        <f>Raw_Data!M17</f>
        <v>119.3</v>
      </c>
      <c r="N17" s="15">
        <f>Raw_Data!N17</f>
        <v>15</v>
      </c>
      <c r="O17" s="15">
        <f>Raw_Data!O17</f>
        <v>74.7</v>
      </c>
      <c r="P17" s="15" t="str">
        <f>Raw_Data!P17</f>
        <v>Flood</v>
      </c>
      <c r="Q17" s="15">
        <f>Raw_Data!Q17</f>
        <v>189.2</v>
      </c>
      <c r="R17" s="15">
        <f>Raw_Data!R17</f>
        <v>6.34</v>
      </c>
      <c r="S17" s="15">
        <f>Raw_Data!S17</f>
        <v>0.72</v>
      </c>
      <c r="T17" s="18">
        <f>IF(Raw_Data!T17="",ROUND(AVERAGEIFS(Raw_Data!$T$2:$T$4001,Raw_Data!$E$2:$E$4001,E17,Raw_Data!$D$2:$D$4001,D17),2),IF(Raw_Data!T17&gt;INDEX(Cleaning_Reference!$F$6:$F$13,MATCH(D17,Cleaning_Reference!$A$6:$A$13,0)),INDEX(Cleaning_Reference!$F$6:$F$13,MATCH(D17,Cleaning_Reference!$A$6:$A$13,0)),Raw_Data!T17))</f>
        <v>3.21</v>
      </c>
      <c r="U17" s="15">
        <f>Raw_Data!U17</f>
        <v>7.25</v>
      </c>
      <c r="V17" s="15">
        <f>Raw_Data!V17</f>
        <v>18985</v>
      </c>
      <c r="W17" s="15">
        <f>Raw_Data!W17</f>
        <v>182127</v>
      </c>
      <c r="X17" s="15">
        <f>Raw_Data!X17</f>
        <v>137641</v>
      </c>
      <c r="Y17" s="15">
        <f>Raw_Data!Y17</f>
        <v>-44486</v>
      </c>
      <c r="Z17" s="15">
        <f>Raw_Data!Z17</f>
        <v>1455</v>
      </c>
      <c r="AA17" s="15">
        <f>Raw_Data!AA17</f>
        <v>4.9829999999999997</v>
      </c>
      <c r="AB17" s="15">
        <f>Raw_Data!AB17</f>
        <v>29.7</v>
      </c>
      <c r="AC17" s="19" t="str">
        <f>IF(Raw_Data!G17="","Yes","No")</f>
        <v>No</v>
      </c>
      <c r="AD17" s="19" t="str">
        <f>IF(Raw_Data!L17="","Yes","No")</f>
        <v>No</v>
      </c>
      <c r="AE17" s="19" t="str">
        <f>IF(Raw_Data!T17="","Imputed",IF(Raw_Data!T17&gt;INDEX(Cleaning_Reference!$F$6:$F$13,MATCH(D17,Cleaning_Reference!$A$6:$A$13,0)),"Capped","Original"))</f>
        <v>Original</v>
      </c>
      <c r="AF17" s="21">
        <f t="shared" si="0"/>
        <v>7.25</v>
      </c>
    </row>
    <row r="18" spans="1:32" ht="15" customHeight="1" x14ac:dyDescent="0.3">
      <c r="A18" s="20" t="str">
        <f>Raw_Data!A18</f>
        <v>SF10017</v>
      </c>
      <c r="B18" s="15" t="str">
        <f>Raw_Data!B18</f>
        <v>Telangana</v>
      </c>
      <c r="C18" s="15" t="str">
        <f>Raw_Data!C18</f>
        <v>Indore</v>
      </c>
      <c r="D18" s="15" t="str">
        <f>Raw_Data!D18</f>
        <v>Cotton</v>
      </c>
      <c r="E18" s="15" t="str">
        <f>Raw_Data!E18</f>
        <v>Zaid</v>
      </c>
      <c r="F18" s="15">
        <f>Raw_Data!F18</f>
        <v>3.93</v>
      </c>
      <c r="G18" s="18">
        <f>IF(Raw_Data!G18="",ROUND(AVERAGEIFS(Raw_Data!$G$2:$G$4001,Raw_Data!$E$2:$E$4001,E18),1),Raw_Data!G18)</f>
        <v>80</v>
      </c>
      <c r="H18" s="15">
        <f>Raw_Data!H18</f>
        <v>28.4</v>
      </c>
      <c r="I18" s="15">
        <f>Raw_Data!I18</f>
        <v>46.6</v>
      </c>
      <c r="J18" s="15">
        <f>Raw_Data!J18</f>
        <v>5</v>
      </c>
      <c r="K18" s="15">
        <f>Raw_Data!K18</f>
        <v>7.08</v>
      </c>
      <c r="L18" s="18">
        <f>IF(Raw_Data!L18="",ROUND(AVERAGEIFS(Raw_Data!$L$2:$L$4001,Raw_Data!$E$2:$E$4001,E18),1),Raw_Data!L18)</f>
        <v>17.899999999999999</v>
      </c>
      <c r="M18" s="15">
        <f>Raw_Data!M18</f>
        <v>121.4</v>
      </c>
      <c r="N18" s="15">
        <f>Raw_Data!N18</f>
        <v>49.3</v>
      </c>
      <c r="O18" s="15">
        <f>Raw_Data!O18</f>
        <v>106.2</v>
      </c>
      <c r="P18" s="15" t="str">
        <f>Raw_Data!P18</f>
        <v>Flood</v>
      </c>
      <c r="Q18" s="15">
        <f>Raw_Data!Q18</f>
        <v>91.1</v>
      </c>
      <c r="R18" s="15">
        <f>Raw_Data!R18</f>
        <v>7.6</v>
      </c>
      <c r="S18" s="15">
        <f>Raw_Data!S18</f>
        <v>0.96</v>
      </c>
      <c r="T18" s="18">
        <f>IF(Raw_Data!T18="",ROUND(AVERAGEIFS(Raw_Data!$T$2:$T$4001,Raw_Data!$E$2:$E$4001,E18,Raw_Data!$D$2:$D$4001,D18),2),IF(Raw_Data!T18&gt;INDEX(Cleaning_Reference!$F$6:$F$13,MATCH(D18,Cleaning_Reference!$A$6:$A$13,0)),INDEX(Cleaning_Reference!$F$6:$F$13,MATCH(D18,Cleaning_Reference!$A$6:$A$13,0)),Raw_Data!T18))</f>
        <v>1</v>
      </c>
      <c r="U18" s="15">
        <f>Raw_Data!U18</f>
        <v>3.93</v>
      </c>
      <c r="V18" s="15">
        <f>Raw_Data!V18</f>
        <v>64034</v>
      </c>
      <c r="W18" s="15">
        <f>Raw_Data!W18</f>
        <v>218756</v>
      </c>
      <c r="X18" s="15">
        <f>Raw_Data!X18</f>
        <v>251654</v>
      </c>
      <c r="Y18" s="15">
        <f>Raw_Data!Y18</f>
        <v>32898</v>
      </c>
      <c r="Z18" s="15">
        <f>Raw_Data!Z18</f>
        <v>4210</v>
      </c>
      <c r="AA18" s="15">
        <f>Raw_Data!AA18</f>
        <v>0.93300000000000005</v>
      </c>
      <c r="AB18" s="15">
        <f>Raw_Data!AB18</f>
        <v>32.299999999999997</v>
      </c>
      <c r="AC18" s="19" t="str">
        <f>IF(Raw_Data!G18="","Yes","No")</f>
        <v>No</v>
      </c>
      <c r="AD18" s="19" t="str">
        <f>IF(Raw_Data!L18="","Yes","No")</f>
        <v>No</v>
      </c>
      <c r="AE18" s="19" t="str">
        <f>IF(Raw_Data!T18="","Imputed",IF(Raw_Data!T18&gt;INDEX(Cleaning_Reference!$F$6:$F$13,MATCH(D18,Cleaning_Reference!$A$6:$A$13,0)),"Capped","Original"))</f>
        <v>Original</v>
      </c>
      <c r="AF18" s="21">
        <f t="shared" si="0"/>
        <v>3.93</v>
      </c>
    </row>
    <row r="19" spans="1:32" ht="15" customHeight="1" x14ac:dyDescent="0.3">
      <c r="A19" s="20" t="str">
        <f>Raw_Data!A19</f>
        <v>SF10018</v>
      </c>
      <c r="B19" s="15" t="str">
        <f>Raw_Data!B19</f>
        <v>Maharashtra</v>
      </c>
      <c r="C19" s="15" t="str">
        <f>Raw_Data!C19</f>
        <v>Ludhiana</v>
      </c>
      <c r="D19" s="15" t="str">
        <f>Raw_Data!D19</f>
        <v>Maize</v>
      </c>
      <c r="E19" s="15" t="str">
        <f>Raw_Data!E19</f>
        <v>Rabi</v>
      </c>
      <c r="F19" s="15">
        <f>Raw_Data!F19</f>
        <v>11.04</v>
      </c>
      <c r="G19" s="18">
        <f>IF(Raw_Data!G19="",ROUND(AVERAGEIFS(Raw_Data!$G$2:$G$4001,Raw_Data!$E$2:$E$4001,E19),1),Raw_Data!G19)</f>
        <v>450.4</v>
      </c>
      <c r="H19" s="15">
        <f>Raw_Data!H19</f>
        <v>21.6</v>
      </c>
      <c r="I19" s="15">
        <f>Raw_Data!I19</f>
        <v>55.3</v>
      </c>
      <c r="J19" s="15">
        <f>Raw_Data!J19</f>
        <v>6.9</v>
      </c>
      <c r="K19" s="15">
        <f>Raw_Data!K19</f>
        <v>5.87</v>
      </c>
      <c r="L19" s="18">
        <f>IF(Raw_Data!L19="",ROUND(AVERAGEIFS(Raw_Data!$L$2:$L$4001,Raw_Data!$E$2:$E$4001,E19),1),Raw_Data!L19)</f>
        <v>30.7</v>
      </c>
      <c r="M19" s="15">
        <f>Raw_Data!M19</f>
        <v>118.8</v>
      </c>
      <c r="N19" s="15">
        <f>Raw_Data!N19</f>
        <v>93.4</v>
      </c>
      <c r="O19" s="15">
        <f>Raw_Data!O19</f>
        <v>114.4</v>
      </c>
      <c r="P19" s="15" t="str">
        <f>Raw_Data!P19</f>
        <v>Rainfed</v>
      </c>
      <c r="Q19" s="15">
        <f>Raw_Data!Q19</f>
        <v>104.6</v>
      </c>
      <c r="R19" s="15">
        <f>Raw_Data!R19</f>
        <v>5.64</v>
      </c>
      <c r="S19" s="15">
        <f>Raw_Data!S19</f>
        <v>0.79</v>
      </c>
      <c r="T19" s="18">
        <f>IF(Raw_Data!T19="",ROUND(AVERAGEIFS(Raw_Data!$T$2:$T$4001,Raw_Data!$E$2:$E$4001,E19,Raw_Data!$D$2:$D$4001,D19),2),IF(Raw_Data!T19&gt;INDEX(Cleaning_Reference!$F$6:$F$13,MATCH(D19,Cleaning_Reference!$A$6:$A$13,0)),INDEX(Cleaning_Reference!$F$6:$F$13,MATCH(D19,Cleaning_Reference!$A$6:$A$13,0)),Raw_Data!T19))</f>
        <v>1.54</v>
      </c>
      <c r="U19" s="15">
        <f>Raw_Data!U19</f>
        <v>17</v>
      </c>
      <c r="V19" s="15">
        <f>Raw_Data!V19</f>
        <v>20107</v>
      </c>
      <c r="W19" s="15">
        <f>Raw_Data!W19</f>
        <v>727865</v>
      </c>
      <c r="X19" s="15">
        <f>Raw_Data!X19</f>
        <v>341819</v>
      </c>
      <c r="Y19" s="15">
        <f>Raw_Data!Y19</f>
        <v>-386046</v>
      </c>
      <c r="Z19" s="15">
        <f>Raw_Data!Z19</f>
        <v>3453</v>
      </c>
      <c r="AA19" s="15">
        <f>Raw_Data!AA19</f>
        <v>4.923</v>
      </c>
      <c r="AB19" s="15">
        <f>Raw_Data!AB19</f>
        <v>43</v>
      </c>
      <c r="AC19" s="19" t="str">
        <f>IF(Raw_Data!G19="","Yes","No")</f>
        <v>No</v>
      </c>
      <c r="AD19" s="19" t="str">
        <f>IF(Raw_Data!L19="","Yes","No")</f>
        <v>No</v>
      </c>
      <c r="AE19" s="19" t="str">
        <f>IF(Raw_Data!T19="","Imputed",IF(Raw_Data!T19&gt;INDEX(Cleaning_Reference!$F$6:$F$13,MATCH(D19,Cleaning_Reference!$A$6:$A$13,0)),"Capped","Original"))</f>
        <v>Original</v>
      </c>
      <c r="AF19" s="21">
        <f t="shared" si="0"/>
        <v>17</v>
      </c>
    </row>
    <row r="20" spans="1:32" ht="15" customHeight="1" x14ac:dyDescent="0.3">
      <c r="A20" s="20" t="str">
        <f>Raw_Data!A20</f>
        <v>SF10019</v>
      </c>
      <c r="B20" s="15" t="str">
        <f>Raw_Data!B20</f>
        <v>Punjab</v>
      </c>
      <c r="C20" s="15" t="str">
        <f>Raw_Data!C20</f>
        <v>Nalgonda</v>
      </c>
      <c r="D20" s="15" t="str">
        <f>Raw_Data!D20</f>
        <v>Groundnut</v>
      </c>
      <c r="E20" s="15" t="str">
        <f>Raw_Data!E20</f>
        <v>Kharif</v>
      </c>
      <c r="F20" s="15">
        <f>Raw_Data!F20</f>
        <v>2.46</v>
      </c>
      <c r="G20" s="18">
        <f>IF(Raw_Data!G20="",ROUND(AVERAGEIFS(Raw_Data!$G$2:$G$4001,Raw_Data!$E$2:$E$4001,E20),1),Raw_Data!G20)</f>
        <v>851.7</v>
      </c>
      <c r="H20" s="15">
        <f>Raw_Data!H20</f>
        <v>29</v>
      </c>
      <c r="I20" s="15">
        <f>Raw_Data!I20</f>
        <v>71.8</v>
      </c>
      <c r="J20" s="15">
        <f>Raw_Data!J20</f>
        <v>6</v>
      </c>
      <c r="K20" s="15">
        <f>Raw_Data!K20</f>
        <v>5.89</v>
      </c>
      <c r="L20" s="18">
        <f>IF(Raw_Data!L20="",ROUND(AVERAGEIFS(Raw_Data!$L$2:$L$4001,Raw_Data!$E$2:$E$4001,E20),1),Raw_Data!L20)</f>
        <v>23.5</v>
      </c>
      <c r="M20" s="15">
        <f>Raw_Data!M20</f>
        <v>155.30000000000001</v>
      </c>
      <c r="N20" s="15">
        <f>Raw_Data!N20</f>
        <v>40.4</v>
      </c>
      <c r="O20" s="15">
        <f>Raw_Data!O20</f>
        <v>81.900000000000006</v>
      </c>
      <c r="P20" s="15" t="str">
        <f>Raw_Data!P20</f>
        <v>Drip</v>
      </c>
      <c r="Q20" s="15">
        <f>Raw_Data!Q20</f>
        <v>128.19999999999999</v>
      </c>
      <c r="R20" s="15">
        <f>Raw_Data!R20</f>
        <v>6.95</v>
      </c>
      <c r="S20" s="15">
        <f>Raw_Data!S20</f>
        <v>0.73</v>
      </c>
      <c r="T20" s="18">
        <f>IF(Raw_Data!T20="",ROUND(AVERAGEIFS(Raw_Data!$T$2:$T$4001,Raw_Data!$E$2:$E$4001,E20,Raw_Data!$D$2:$D$4001,D20),2),IF(Raw_Data!T20&gt;INDEX(Cleaning_Reference!$F$6:$F$13,MATCH(D20,Cleaning_Reference!$A$6:$A$13,0)),INDEX(Cleaning_Reference!$F$6:$F$13,MATCH(D20,Cleaning_Reference!$A$6:$A$13,0)),Raw_Data!T20))</f>
        <v>1.1299999999999999</v>
      </c>
      <c r="U20" s="15">
        <f>Raw_Data!U20</f>
        <v>2.78</v>
      </c>
      <c r="V20" s="15">
        <f>Raw_Data!V20</f>
        <v>66966</v>
      </c>
      <c r="W20" s="15">
        <f>Raw_Data!W20</f>
        <v>143907</v>
      </c>
      <c r="X20" s="15">
        <f>Raw_Data!X20</f>
        <v>186165</v>
      </c>
      <c r="Y20" s="15">
        <f>Raw_Data!Y20</f>
        <v>42258</v>
      </c>
      <c r="Z20" s="15">
        <f>Raw_Data!Z20</f>
        <v>1220</v>
      </c>
      <c r="AA20" s="15">
        <f>Raw_Data!AA20</f>
        <v>2.2789999999999999</v>
      </c>
      <c r="AB20" s="15">
        <f>Raw_Data!AB20</f>
        <v>53.1</v>
      </c>
      <c r="AC20" s="19" t="str">
        <f>IF(Raw_Data!G20="","Yes","No")</f>
        <v>No</v>
      </c>
      <c r="AD20" s="19" t="str">
        <f>IF(Raw_Data!L20="","Yes","No")</f>
        <v>No</v>
      </c>
      <c r="AE20" s="19" t="str">
        <f>IF(Raw_Data!T20="","Imputed",IF(Raw_Data!T20&gt;INDEX(Cleaning_Reference!$F$6:$F$13,MATCH(D20,Cleaning_Reference!$A$6:$A$13,0)),"Capped","Original"))</f>
        <v>Original</v>
      </c>
      <c r="AF20" s="21">
        <f t="shared" si="0"/>
        <v>2.78</v>
      </c>
    </row>
    <row r="21" spans="1:32" ht="15" customHeight="1" x14ac:dyDescent="0.3">
      <c r="A21" s="20" t="str">
        <f>Raw_Data!A21</f>
        <v>SF10020</v>
      </c>
      <c r="B21" s="15" t="str">
        <f>Raw_Data!B21</f>
        <v>Madhya Pradesh</v>
      </c>
      <c r="C21" s="15" t="str">
        <f>Raw_Data!C21</f>
        <v>Krishna</v>
      </c>
      <c r="D21" s="15" t="str">
        <f>Raw_Data!D21</f>
        <v>Pulses</v>
      </c>
      <c r="E21" s="15" t="str">
        <f>Raw_Data!E21</f>
        <v>Rabi</v>
      </c>
      <c r="F21" s="15">
        <f>Raw_Data!F21</f>
        <v>14.48</v>
      </c>
      <c r="G21" s="18">
        <f>IF(Raw_Data!G21="",ROUND(AVERAGEIFS(Raw_Data!$G$2:$G$4001,Raw_Data!$E$2:$E$4001,E21),1),Raw_Data!G21)</f>
        <v>415.8</v>
      </c>
      <c r="H21" s="15">
        <f>Raw_Data!H21</f>
        <v>22.3</v>
      </c>
      <c r="I21" s="15">
        <f>Raw_Data!I21</f>
        <v>48.3</v>
      </c>
      <c r="J21" s="15">
        <f>Raw_Data!J21</f>
        <v>9.1</v>
      </c>
      <c r="K21" s="15">
        <f>Raw_Data!K21</f>
        <v>6.67</v>
      </c>
      <c r="L21" s="18">
        <f>IF(Raw_Data!L21="",ROUND(AVERAGEIFS(Raw_Data!$L$2:$L$4001,Raw_Data!$E$2:$E$4001,E21),1),Raw_Data!L21)</f>
        <v>28.6</v>
      </c>
      <c r="M21" s="15">
        <f>Raw_Data!M21</f>
        <v>68.3</v>
      </c>
      <c r="N21" s="15">
        <f>Raw_Data!N21</f>
        <v>40.299999999999997</v>
      </c>
      <c r="O21" s="15">
        <f>Raw_Data!O21</f>
        <v>88.1</v>
      </c>
      <c r="P21" s="15" t="str">
        <f>Raw_Data!P21</f>
        <v>Drip</v>
      </c>
      <c r="Q21" s="15">
        <f>Raw_Data!Q21</f>
        <v>274.2</v>
      </c>
      <c r="R21" s="15">
        <f>Raw_Data!R21</f>
        <v>8.5399999999999991</v>
      </c>
      <c r="S21" s="15">
        <f>Raw_Data!S21</f>
        <v>0.87</v>
      </c>
      <c r="T21" s="18">
        <f>IF(Raw_Data!T21="",ROUND(AVERAGEIFS(Raw_Data!$T$2:$T$4001,Raw_Data!$E$2:$E$4001,E21,Raw_Data!$D$2:$D$4001,D21),2),IF(Raw_Data!T21&gt;INDEX(Cleaning_Reference!$F$6:$F$13,MATCH(D21,Cleaning_Reference!$A$6:$A$13,0)),INDEX(Cleaning_Reference!$F$6:$F$13,MATCH(D21,Cleaning_Reference!$A$6:$A$13,0)),Raw_Data!T21))</f>
        <v>1.1000000000000001</v>
      </c>
      <c r="U21" s="15">
        <f>Raw_Data!U21</f>
        <v>15.93</v>
      </c>
      <c r="V21" s="15">
        <f>Raw_Data!V21</f>
        <v>69127</v>
      </c>
      <c r="W21" s="15">
        <f>Raw_Data!W21</f>
        <v>1125931</v>
      </c>
      <c r="X21" s="15">
        <f>Raw_Data!X21</f>
        <v>1101193</v>
      </c>
      <c r="Y21" s="15">
        <f>Raw_Data!Y21</f>
        <v>-24738</v>
      </c>
      <c r="Z21" s="15">
        <f>Raw_Data!Z21</f>
        <v>4803</v>
      </c>
      <c r="AA21" s="15">
        <f>Raw_Data!AA21</f>
        <v>3.3170000000000002</v>
      </c>
      <c r="AB21" s="15">
        <f>Raw_Data!AB21</f>
        <v>27.3</v>
      </c>
      <c r="AC21" s="19" t="str">
        <f>IF(Raw_Data!G21="","Yes","No")</f>
        <v>No</v>
      </c>
      <c r="AD21" s="19" t="str">
        <f>IF(Raw_Data!L21="","Yes","No")</f>
        <v>No</v>
      </c>
      <c r="AE21" s="19" t="str">
        <f>IF(Raw_Data!T21="","Imputed",IF(Raw_Data!T21&gt;INDEX(Cleaning_Reference!$F$6:$F$13,MATCH(D21,Cleaning_Reference!$A$6:$A$13,0)),"Capped","Original"))</f>
        <v>Original</v>
      </c>
      <c r="AF21" s="21">
        <f t="shared" si="0"/>
        <v>15.93</v>
      </c>
    </row>
    <row r="22" spans="1:32" ht="15" customHeight="1" x14ac:dyDescent="0.3">
      <c r="A22" s="20" t="str">
        <f>Raw_Data!A22</f>
        <v>SF10021</v>
      </c>
      <c r="B22" s="15" t="str">
        <f>Raw_Data!B22</f>
        <v>Punjab</v>
      </c>
      <c r="C22" s="15" t="str">
        <f>Raw_Data!C22</f>
        <v>Ludhiana</v>
      </c>
      <c r="D22" s="15" t="str">
        <f>Raw_Data!D22</f>
        <v>Rice</v>
      </c>
      <c r="E22" s="15" t="str">
        <f>Raw_Data!E22</f>
        <v>Rabi</v>
      </c>
      <c r="F22" s="15">
        <f>Raw_Data!F22</f>
        <v>0.95</v>
      </c>
      <c r="G22" s="18">
        <f>IF(Raw_Data!G22="",ROUND(AVERAGEIFS(Raw_Data!$G$2:$G$4001,Raw_Data!$E$2:$E$4001,E22),1),Raw_Data!G22)</f>
        <v>409.8</v>
      </c>
      <c r="H22" s="15">
        <f>Raw_Data!H22</f>
        <v>23.2</v>
      </c>
      <c r="I22" s="15">
        <f>Raw_Data!I22</f>
        <v>58.7</v>
      </c>
      <c r="J22" s="15">
        <f>Raw_Data!J22</f>
        <v>7</v>
      </c>
      <c r="K22" s="15">
        <f>Raw_Data!K22</f>
        <v>7.49</v>
      </c>
      <c r="L22" s="18">
        <f>IF(Raw_Data!L22="",ROUND(AVERAGEIFS(Raw_Data!$L$2:$L$4001,Raw_Data!$E$2:$E$4001,E22),1),Raw_Data!L22)</f>
        <v>24.8</v>
      </c>
      <c r="M22" s="15">
        <f>Raw_Data!M22</f>
        <v>85.6</v>
      </c>
      <c r="N22" s="15">
        <f>Raw_Data!N22</f>
        <v>88.7</v>
      </c>
      <c r="O22" s="15">
        <f>Raw_Data!O22</f>
        <v>83.9</v>
      </c>
      <c r="P22" s="15" t="str">
        <f>Raw_Data!P22</f>
        <v>Flood</v>
      </c>
      <c r="Q22" s="15">
        <f>Raw_Data!Q22</f>
        <v>206</v>
      </c>
      <c r="R22" s="15">
        <f>Raw_Data!R22</f>
        <v>2.2200000000000002</v>
      </c>
      <c r="S22" s="15">
        <f>Raw_Data!S22</f>
        <v>0.94</v>
      </c>
      <c r="T22" s="18">
        <f>IF(Raw_Data!T22="",ROUND(AVERAGEIFS(Raw_Data!$T$2:$T$4001,Raw_Data!$E$2:$E$4001,E22,Raw_Data!$D$2:$D$4001,D22),2),IF(Raw_Data!T22&gt;INDEX(Cleaning_Reference!$F$6:$F$13,MATCH(D22,Cleaning_Reference!$A$6:$A$13,0)),INDEX(Cleaning_Reference!$F$6:$F$13,MATCH(D22,Cleaning_Reference!$A$6:$A$13,0)),Raw_Data!T22))</f>
        <v>1.6</v>
      </c>
      <c r="U22" s="15">
        <f>Raw_Data!U22</f>
        <v>1.52</v>
      </c>
      <c r="V22" s="15">
        <f>Raw_Data!V22</f>
        <v>20424</v>
      </c>
      <c r="W22" s="15">
        <f>Raw_Data!W22</f>
        <v>58222</v>
      </c>
      <c r="X22" s="15">
        <f>Raw_Data!X22</f>
        <v>31044</v>
      </c>
      <c r="Y22" s="15">
        <f>Raw_Data!Y22</f>
        <v>-27178</v>
      </c>
      <c r="Z22" s="15">
        <f>Raw_Data!Z22</f>
        <v>1814</v>
      </c>
      <c r="AA22" s="15">
        <f>Raw_Data!AA22</f>
        <v>0.83799999999999997</v>
      </c>
      <c r="AB22" s="15">
        <f>Raw_Data!AB22</f>
        <v>45.8</v>
      </c>
      <c r="AC22" s="19" t="str">
        <f>IF(Raw_Data!G22="","Yes","No")</f>
        <v>No</v>
      </c>
      <c r="AD22" s="19" t="str">
        <f>IF(Raw_Data!L22="","Yes","No")</f>
        <v>No</v>
      </c>
      <c r="AE22" s="19" t="str">
        <f>IF(Raw_Data!T22="","Imputed",IF(Raw_Data!T22&gt;INDEX(Cleaning_Reference!$F$6:$F$13,MATCH(D22,Cleaning_Reference!$A$6:$A$13,0)),"Capped","Original"))</f>
        <v>Original</v>
      </c>
      <c r="AF22" s="21">
        <f t="shared" si="0"/>
        <v>1.52</v>
      </c>
    </row>
    <row r="23" spans="1:32" ht="15" customHeight="1" x14ac:dyDescent="0.3">
      <c r="A23" s="20" t="str">
        <f>Raw_Data!A23</f>
        <v>SF10022</v>
      </c>
      <c r="B23" s="15" t="str">
        <f>Raw_Data!B23</f>
        <v>Punjab</v>
      </c>
      <c r="C23" s="15" t="str">
        <f>Raw_Data!C23</f>
        <v>Krishna</v>
      </c>
      <c r="D23" s="15" t="str">
        <f>Raw_Data!D23</f>
        <v>Rice</v>
      </c>
      <c r="E23" s="15" t="str">
        <f>Raw_Data!E23</f>
        <v>Rabi</v>
      </c>
      <c r="F23" s="15">
        <f>Raw_Data!F23</f>
        <v>5.62</v>
      </c>
      <c r="G23" s="18">
        <f>IF(Raw_Data!G23="",ROUND(AVERAGEIFS(Raw_Data!$G$2:$G$4001,Raw_Data!$E$2:$E$4001,E23),1),Raw_Data!G23)</f>
        <v>918.7</v>
      </c>
      <c r="H23" s="15">
        <f>Raw_Data!H23</f>
        <v>22.2</v>
      </c>
      <c r="I23" s="15">
        <f>Raw_Data!I23</f>
        <v>66.8</v>
      </c>
      <c r="J23" s="15">
        <f>Raw_Data!J23</f>
        <v>7.5</v>
      </c>
      <c r="K23" s="15">
        <f>Raw_Data!K23</f>
        <v>7.35</v>
      </c>
      <c r="L23" s="18">
        <f>IF(Raw_Data!L23="",ROUND(AVERAGEIFS(Raw_Data!$L$2:$L$4001,Raw_Data!$E$2:$E$4001,E23),1),Raw_Data!L23)</f>
        <v>22.8</v>
      </c>
      <c r="M23" s="15">
        <f>Raw_Data!M23</f>
        <v>129.69999999999999</v>
      </c>
      <c r="N23" s="15">
        <f>Raw_Data!N23</f>
        <v>65</v>
      </c>
      <c r="O23" s="15">
        <f>Raw_Data!O23</f>
        <v>93.4</v>
      </c>
      <c r="P23" s="15" t="str">
        <f>Raw_Data!P23</f>
        <v>Sprinkler</v>
      </c>
      <c r="Q23" s="15">
        <f>Raw_Data!Q23</f>
        <v>179.8</v>
      </c>
      <c r="R23" s="15">
        <f>Raw_Data!R23</f>
        <v>7.59</v>
      </c>
      <c r="S23" s="15">
        <f>Raw_Data!S23</f>
        <v>0.79</v>
      </c>
      <c r="T23" s="18">
        <f>IF(Raw_Data!T23="",ROUND(AVERAGEIFS(Raw_Data!$T$2:$T$4001,Raw_Data!$E$2:$E$4001,E23,Raw_Data!$D$2:$D$4001,D23),2),IF(Raw_Data!T23&gt;INDEX(Cleaning_Reference!$F$6:$F$13,MATCH(D23,Cleaning_Reference!$A$6:$A$13,0)),INDEX(Cleaning_Reference!$F$6:$F$13,MATCH(D23,Cleaning_Reference!$A$6:$A$13,0)),Raw_Data!T23))</f>
        <v>2.4</v>
      </c>
      <c r="U23" s="15">
        <f>Raw_Data!U23</f>
        <v>13.49</v>
      </c>
      <c r="V23" s="15">
        <f>Raw_Data!V23</f>
        <v>19160</v>
      </c>
      <c r="W23" s="15">
        <f>Raw_Data!W23</f>
        <v>427915</v>
      </c>
      <c r="X23" s="15">
        <f>Raw_Data!X23</f>
        <v>258468</v>
      </c>
      <c r="Y23" s="15">
        <f>Raw_Data!Y23</f>
        <v>-169447</v>
      </c>
      <c r="Z23" s="15">
        <f>Raw_Data!Z23</f>
        <v>8350</v>
      </c>
      <c r="AA23" s="15">
        <f>Raw_Data!AA23</f>
        <v>1.6160000000000001</v>
      </c>
      <c r="AB23" s="15">
        <f>Raw_Data!AB23</f>
        <v>47.7</v>
      </c>
      <c r="AC23" s="19" t="str">
        <f>IF(Raw_Data!G23="","Yes","No")</f>
        <v>No</v>
      </c>
      <c r="AD23" s="19" t="str">
        <f>IF(Raw_Data!L23="","Yes","No")</f>
        <v>No</v>
      </c>
      <c r="AE23" s="19" t="str">
        <f>IF(Raw_Data!T23="","Imputed",IF(Raw_Data!T23&gt;INDEX(Cleaning_Reference!$F$6:$F$13,MATCH(D23,Cleaning_Reference!$A$6:$A$13,0)),"Capped","Original"))</f>
        <v>Original</v>
      </c>
      <c r="AF23" s="21">
        <f t="shared" si="0"/>
        <v>13.49</v>
      </c>
    </row>
    <row r="24" spans="1:32" ht="15" customHeight="1" x14ac:dyDescent="0.3">
      <c r="A24" s="20" t="str">
        <f>Raw_Data!A24</f>
        <v>SF10023</v>
      </c>
      <c r="B24" s="15" t="str">
        <f>Raw_Data!B24</f>
        <v>Andhra Pradesh</v>
      </c>
      <c r="C24" s="15" t="str">
        <f>Raw_Data!C24</f>
        <v>Raichur</v>
      </c>
      <c r="D24" s="15" t="str">
        <f>Raw_Data!D24</f>
        <v>Wheat</v>
      </c>
      <c r="E24" s="15" t="str">
        <f>Raw_Data!E24</f>
        <v>Rabi</v>
      </c>
      <c r="F24" s="15">
        <f>Raw_Data!F24</f>
        <v>12.59</v>
      </c>
      <c r="G24" s="18">
        <f>IF(Raw_Data!G24="",ROUND(AVERAGEIFS(Raw_Data!$G$2:$G$4001,Raw_Data!$E$2:$E$4001,E24),1),Raw_Data!G24)</f>
        <v>212.6</v>
      </c>
      <c r="H24" s="15">
        <f>Raw_Data!H24</f>
        <v>23.2</v>
      </c>
      <c r="I24" s="15">
        <f>Raw_Data!I24</f>
        <v>72.2</v>
      </c>
      <c r="J24" s="15">
        <f>Raw_Data!J24</f>
        <v>8.6</v>
      </c>
      <c r="K24" s="15">
        <f>Raw_Data!K24</f>
        <v>7.35</v>
      </c>
      <c r="L24" s="18">
        <f>IF(Raw_Data!L24="",ROUND(AVERAGEIFS(Raw_Data!$L$2:$L$4001,Raw_Data!$E$2:$E$4001,E24),1),Raw_Data!L24)</f>
        <v>28</v>
      </c>
      <c r="M24" s="15">
        <f>Raw_Data!M24</f>
        <v>99.3</v>
      </c>
      <c r="N24" s="15">
        <f>Raw_Data!N24</f>
        <v>63</v>
      </c>
      <c r="O24" s="15">
        <f>Raw_Data!O24</f>
        <v>65.7</v>
      </c>
      <c r="P24" s="15" t="str">
        <f>Raw_Data!P24</f>
        <v>Drip</v>
      </c>
      <c r="Q24" s="15">
        <f>Raw_Data!Q24</f>
        <v>162.4</v>
      </c>
      <c r="R24" s="15">
        <f>Raw_Data!R24</f>
        <v>8.68</v>
      </c>
      <c r="S24" s="15">
        <f>Raw_Data!S24</f>
        <v>0.9</v>
      </c>
      <c r="T24" s="18">
        <f>IF(Raw_Data!T24="",ROUND(AVERAGEIFS(Raw_Data!$T$2:$T$4001,Raw_Data!$E$2:$E$4001,E24,Raw_Data!$D$2:$D$4001,D24),2),IF(Raw_Data!T24&gt;INDEX(Cleaning_Reference!$F$6:$F$13,MATCH(D24,Cleaning_Reference!$A$6:$A$13,0)),INDEX(Cleaning_Reference!$F$6:$F$13,MATCH(D24,Cleaning_Reference!$A$6:$A$13,0)),Raw_Data!T24))</f>
        <v>1.25</v>
      </c>
      <c r="U24" s="15">
        <f>Raw_Data!U24</f>
        <v>15.74</v>
      </c>
      <c r="V24" s="15">
        <f>Raw_Data!V24</f>
        <v>24218</v>
      </c>
      <c r="W24" s="15">
        <f>Raw_Data!W24</f>
        <v>820257</v>
      </c>
      <c r="X24" s="15">
        <f>Raw_Data!X24</f>
        <v>381191</v>
      </c>
      <c r="Y24" s="15">
        <f>Raw_Data!Y24</f>
        <v>-439066</v>
      </c>
      <c r="Z24" s="15">
        <f>Raw_Data!Z24</f>
        <v>6064</v>
      </c>
      <c r="AA24" s="15">
        <f>Raw_Data!AA24</f>
        <v>2.5960000000000001</v>
      </c>
      <c r="AB24" s="15">
        <f>Raw_Data!AB24</f>
        <v>32</v>
      </c>
      <c r="AC24" s="19" t="str">
        <f>IF(Raw_Data!G24="","Yes","No")</f>
        <v>No</v>
      </c>
      <c r="AD24" s="19" t="str">
        <f>IF(Raw_Data!L24="","Yes","No")</f>
        <v>No</v>
      </c>
      <c r="AE24" s="19" t="str">
        <f>IF(Raw_Data!T24="","Imputed",IF(Raw_Data!T24&gt;INDEX(Cleaning_Reference!$F$6:$F$13,MATCH(D24,Cleaning_Reference!$A$6:$A$13,0)),"Capped","Original"))</f>
        <v>Original</v>
      </c>
      <c r="AF24" s="21">
        <f t="shared" si="0"/>
        <v>15.74</v>
      </c>
    </row>
    <row r="25" spans="1:32" ht="15" customHeight="1" x14ac:dyDescent="0.3">
      <c r="A25" s="20" t="str">
        <f>Raw_Data!A25</f>
        <v>SF10024</v>
      </c>
      <c r="B25" s="15" t="str">
        <f>Raw_Data!B25</f>
        <v>Andhra Pradesh</v>
      </c>
      <c r="C25" s="15" t="str">
        <f>Raw_Data!C25</f>
        <v>Nalgonda</v>
      </c>
      <c r="D25" s="15" t="str">
        <f>Raw_Data!D25</f>
        <v>Groundnut</v>
      </c>
      <c r="E25" s="15" t="str">
        <f>Raw_Data!E25</f>
        <v>Kharif</v>
      </c>
      <c r="F25" s="15">
        <f>Raw_Data!F25</f>
        <v>2.4900000000000002</v>
      </c>
      <c r="G25" s="18">
        <f>IF(Raw_Data!G25="",ROUND(AVERAGEIFS(Raw_Data!$G$2:$G$4001,Raw_Data!$E$2:$E$4001,E25),1),Raw_Data!G25)</f>
        <v>1021.3</v>
      </c>
      <c r="H25" s="15">
        <f>Raw_Data!H25</f>
        <v>26.1</v>
      </c>
      <c r="I25" s="15">
        <f>Raw_Data!I25</f>
        <v>70.099999999999994</v>
      </c>
      <c r="J25" s="15">
        <f>Raw_Data!J25</f>
        <v>6.7</v>
      </c>
      <c r="K25" s="15">
        <f>Raw_Data!K25</f>
        <v>7.31</v>
      </c>
      <c r="L25" s="18">
        <f>IF(Raw_Data!L25="",ROUND(AVERAGEIFS(Raw_Data!$L$2:$L$4001,Raw_Data!$E$2:$E$4001,E25),1),Raw_Data!L25)</f>
        <v>15.6</v>
      </c>
      <c r="M25" s="15">
        <f>Raw_Data!M25</f>
        <v>127.8</v>
      </c>
      <c r="N25" s="15">
        <f>Raw_Data!N25</f>
        <v>60.1</v>
      </c>
      <c r="O25" s="15">
        <f>Raw_Data!O25</f>
        <v>68.099999999999994</v>
      </c>
      <c r="P25" s="15" t="str">
        <f>Raw_Data!P25</f>
        <v>Flood</v>
      </c>
      <c r="Q25" s="15">
        <f>Raw_Data!Q25</f>
        <v>129.69999999999999</v>
      </c>
      <c r="R25" s="15">
        <f>Raw_Data!R25</f>
        <v>7.95</v>
      </c>
      <c r="S25" s="15">
        <f>Raw_Data!S25</f>
        <v>0.9</v>
      </c>
      <c r="T25" s="18">
        <f>IF(Raw_Data!T25="",ROUND(AVERAGEIFS(Raw_Data!$T$2:$T$4001,Raw_Data!$E$2:$E$4001,E25,Raw_Data!$D$2:$D$4001,D25),2),IF(Raw_Data!T25&gt;INDEX(Cleaning_Reference!$F$6:$F$13,MATCH(D25,Cleaning_Reference!$A$6:$A$13,0)),INDEX(Cleaning_Reference!$F$6:$F$13,MATCH(D25,Cleaning_Reference!$A$6:$A$13,0)),Raw_Data!T25))</f>
        <v>1.08</v>
      </c>
      <c r="U25" s="15">
        <f>Raw_Data!U25</f>
        <v>2.69</v>
      </c>
      <c r="V25" s="15">
        <f>Raw_Data!V25</f>
        <v>64375</v>
      </c>
      <c r="W25" s="15">
        <f>Raw_Data!W25</f>
        <v>186339</v>
      </c>
      <c r="X25" s="15">
        <f>Raw_Data!X25</f>
        <v>173169</v>
      </c>
      <c r="Y25" s="15">
        <f>Raw_Data!Y25</f>
        <v>-13170</v>
      </c>
      <c r="Z25" s="15">
        <f>Raw_Data!Z25</f>
        <v>1713</v>
      </c>
      <c r="AA25" s="15">
        <f>Raw_Data!AA25</f>
        <v>1.57</v>
      </c>
      <c r="AB25" s="15">
        <f>Raw_Data!AB25</f>
        <v>41.6</v>
      </c>
      <c r="AC25" s="19" t="str">
        <f>IF(Raw_Data!G25="","Yes","No")</f>
        <v>No</v>
      </c>
      <c r="AD25" s="19" t="str">
        <f>IF(Raw_Data!L25="","Yes","No")</f>
        <v>No</v>
      </c>
      <c r="AE25" s="19" t="str">
        <f>IF(Raw_Data!T25="","Imputed",IF(Raw_Data!T25&gt;INDEX(Cleaning_Reference!$F$6:$F$13,MATCH(D25,Cleaning_Reference!$A$6:$A$13,0)),"Capped","Original"))</f>
        <v>Original</v>
      </c>
      <c r="AF25" s="21">
        <f t="shared" si="0"/>
        <v>2.69</v>
      </c>
    </row>
    <row r="26" spans="1:32" ht="15" customHeight="1" x14ac:dyDescent="0.3">
      <c r="A26" s="20" t="str">
        <f>Raw_Data!A26</f>
        <v>SF10025</v>
      </c>
      <c r="B26" s="15" t="str">
        <f>Raw_Data!B26</f>
        <v>Telangana</v>
      </c>
      <c r="C26" s="15" t="str">
        <f>Raw_Data!C26</f>
        <v>Nashik</v>
      </c>
      <c r="D26" s="15" t="str">
        <f>Raw_Data!D26</f>
        <v>Wheat</v>
      </c>
      <c r="E26" s="15" t="str">
        <f>Raw_Data!E26</f>
        <v>Zaid</v>
      </c>
      <c r="F26" s="15">
        <f>Raw_Data!F26</f>
        <v>14.47</v>
      </c>
      <c r="G26" s="18">
        <f>IF(Raw_Data!G26="",ROUND(AVERAGEIFS(Raw_Data!$G$2:$G$4001,Raw_Data!$E$2:$E$4001,E26),1),Raw_Data!G26)</f>
        <v>430.7</v>
      </c>
      <c r="H26" s="15">
        <f>Raw_Data!H26</f>
        <v>32.299999999999997</v>
      </c>
      <c r="I26" s="15">
        <f>Raw_Data!I26</f>
        <v>61.2</v>
      </c>
      <c r="J26" s="15">
        <f>Raw_Data!J26</f>
        <v>8.6999999999999993</v>
      </c>
      <c r="K26" s="15">
        <f>Raw_Data!K26</f>
        <v>6.58</v>
      </c>
      <c r="L26" s="18">
        <f>IF(Raw_Data!L26="",ROUND(AVERAGEIFS(Raw_Data!$L$2:$L$4001,Raw_Data!$E$2:$E$4001,E26),1),Raw_Data!L26)</f>
        <v>17.100000000000001</v>
      </c>
      <c r="M26" s="15">
        <f>Raw_Data!M26</f>
        <v>101.2</v>
      </c>
      <c r="N26" s="15">
        <f>Raw_Data!N26</f>
        <v>37.700000000000003</v>
      </c>
      <c r="O26" s="15">
        <f>Raw_Data!O26</f>
        <v>115.8</v>
      </c>
      <c r="P26" s="15" t="str">
        <f>Raw_Data!P26</f>
        <v>Rainfed</v>
      </c>
      <c r="Q26" s="15">
        <f>Raw_Data!Q26</f>
        <v>233.6</v>
      </c>
      <c r="R26" s="15">
        <f>Raw_Data!R26</f>
        <v>3.37</v>
      </c>
      <c r="S26" s="15">
        <f>Raw_Data!S26</f>
        <v>0.66</v>
      </c>
      <c r="T26" s="18">
        <f>IF(Raw_Data!T26="",ROUND(AVERAGEIFS(Raw_Data!$T$2:$T$4001,Raw_Data!$E$2:$E$4001,E26,Raw_Data!$D$2:$D$4001,D26),2),IF(Raw_Data!T26&gt;INDEX(Cleaning_Reference!$F$6:$F$13,MATCH(D26,Cleaning_Reference!$A$6:$A$13,0)),INDEX(Cleaning_Reference!$F$6:$F$13,MATCH(D26,Cleaning_Reference!$A$6:$A$13,0)),Raw_Data!T26))</f>
        <v>2.2999999999999998</v>
      </c>
      <c r="U26" s="15">
        <f>Raw_Data!U26</f>
        <v>33.28</v>
      </c>
      <c r="V26" s="15">
        <f>Raw_Data!V26</f>
        <v>27284</v>
      </c>
      <c r="W26" s="15">
        <f>Raw_Data!W26</f>
        <v>1203928</v>
      </c>
      <c r="X26" s="15">
        <f>Raw_Data!X26</f>
        <v>908012</v>
      </c>
      <c r="Y26" s="15">
        <f>Raw_Data!Y26</f>
        <v>-295916</v>
      </c>
      <c r="Z26" s="15">
        <f>Raw_Data!Z26</f>
        <v>3869</v>
      </c>
      <c r="AA26" s="15">
        <f>Raw_Data!AA26</f>
        <v>8.6020000000000003</v>
      </c>
      <c r="AB26" s="15">
        <f>Raw_Data!AB26</f>
        <v>64</v>
      </c>
      <c r="AC26" s="19" t="str">
        <f>IF(Raw_Data!G26="","Yes","No")</f>
        <v>No</v>
      </c>
      <c r="AD26" s="19" t="str">
        <f>IF(Raw_Data!L26="","Yes","No")</f>
        <v>No</v>
      </c>
      <c r="AE26" s="19" t="str">
        <f>IF(Raw_Data!T26="","Imputed",IF(Raw_Data!T26&gt;INDEX(Cleaning_Reference!$F$6:$F$13,MATCH(D26,Cleaning_Reference!$A$6:$A$13,0)),"Capped","Original"))</f>
        <v>Original</v>
      </c>
      <c r="AF26" s="21">
        <f t="shared" si="0"/>
        <v>33.28</v>
      </c>
    </row>
    <row r="27" spans="1:32" ht="15" customHeight="1" x14ac:dyDescent="0.3">
      <c r="A27" s="20" t="str">
        <f>Raw_Data!A27</f>
        <v>SF10026</v>
      </c>
      <c r="B27" s="15" t="str">
        <f>Raw_Data!B27</f>
        <v>Gujarat</v>
      </c>
      <c r="C27" s="15" t="str">
        <f>Raw_Data!C27</f>
        <v>Indore</v>
      </c>
      <c r="D27" s="15" t="str">
        <f>Raw_Data!D27</f>
        <v>Pulses</v>
      </c>
      <c r="E27" s="15" t="str">
        <f>Raw_Data!E27</f>
        <v>Kharif</v>
      </c>
      <c r="F27" s="15">
        <f>Raw_Data!F27</f>
        <v>13.3</v>
      </c>
      <c r="G27" s="18">
        <f>IF(Raw_Data!G27="",ROUND(AVERAGEIFS(Raw_Data!$G$2:$G$4001,Raw_Data!$E$2:$E$4001,E27),1),Raw_Data!G27)</f>
        <v>853</v>
      </c>
      <c r="H27" s="15">
        <f>Raw_Data!H27</f>
        <v>35.799999999999997</v>
      </c>
      <c r="I27" s="15">
        <f>Raw_Data!I27</f>
        <v>85.1</v>
      </c>
      <c r="J27" s="15">
        <f>Raw_Data!J27</f>
        <v>5.2</v>
      </c>
      <c r="K27" s="15">
        <f>Raw_Data!K27</f>
        <v>5.52</v>
      </c>
      <c r="L27" s="18">
        <f>IF(Raw_Data!L27="",ROUND(AVERAGEIFS(Raw_Data!$L$2:$L$4001,Raw_Data!$E$2:$E$4001,E27),1),Raw_Data!L27)</f>
        <v>25.6</v>
      </c>
      <c r="M27" s="15">
        <f>Raw_Data!M27</f>
        <v>112.5</v>
      </c>
      <c r="N27" s="15">
        <f>Raw_Data!N27</f>
        <v>71.599999999999994</v>
      </c>
      <c r="O27" s="15">
        <f>Raw_Data!O27</f>
        <v>98.7</v>
      </c>
      <c r="P27" s="15" t="str">
        <f>Raw_Data!P27</f>
        <v>Sprinkler</v>
      </c>
      <c r="Q27" s="15">
        <f>Raw_Data!Q27</f>
        <v>265.5</v>
      </c>
      <c r="R27" s="15">
        <f>Raw_Data!R27</f>
        <v>4.2300000000000004</v>
      </c>
      <c r="S27" s="15">
        <f>Raw_Data!S27</f>
        <v>0.67</v>
      </c>
      <c r="T27" s="18">
        <f>IF(Raw_Data!T27="",ROUND(AVERAGEIFS(Raw_Data!$T$2:$T$4001,Raw_Data!$E$2:$E$4001,E27,Raw_Data!$D$2:$D$4001,D27),2),IF(Raw_Data!T27&gt;INDEX(Cleaning_Reference!$F$6:$F$13,MATCH(D27,Cleaning_Reference!$A$6:$A$13,0)),INDEX(Cleaning_Reference!$F$6:$F$13,MATCH(D27,Cleaning_Reference!$A$6:$A$13,0)),Raw_Data!T27))</f>
        <v>0.3</v>
      </c>
      <c r="U27" s="15">
        <f>Raw_Data!U27</f>
        <v>3.99</v>
      </c>
      <c r="V27" s="15">
        <f>Raw_Data!V27</f>
        <v>82458</v>
      </c>
      <c r="W27" s="15">
        <f>Raw_Data!W27</f>
        <v>998865</v>
      </c>
      <c r="X27" s="15">
        <f>Raw_Data!X27</f>
        <v>329007</v>
      </c>
      <c r="Y27" s="15">
        <f>Raw_Data!Y27</f>
        <v>-669858</v>
      </c>
      <c r="Z27" s="15">
        <f>Raw_Data!Z27</f>
        <v>5584</v>
      </c>
      <c r="AA27" s="15">
        <f>Raw_Data!AA27</f>
        <v>0.71499999999999997</v>
      </c>
      <c r="AB27" s="15">
        <f>Raw_Data!AB27</f>
        <v>75.8</v>
      </c>
      <c r="AC27" s="19" t="str">
        <f>IF(Raw_Data!G27="","Yes","No")</f>
        <v>No</v>
      </c>
      <c r="AD27" s="19" t="str">
        <f>IF(Raw_Data!L27="","Yes","No")</f>
        <v>No</v>
      </c>
      <c r="AE27" s="19" t="str">
        <f>IF(Raw_Data!T27="","Imputed",IF(Raw_Data!T27&gt;INDEX(Cleaning_Reference!$F$6:$F$13,MATCH(D27,Cleaning_Reference!$A$6:$A$13,0)),"Capped","Original"))</f>
        <v>Original</v>
      </c>
      <c r="AF27" s="21">
        <f t="shared" si="0"/>
        <v>3.99</v>
      </c>
    </row>
    <row r="28" spans="1:32" ht="15" customHeight="1" x14ac:dyDescent="0.3">
      <c r="A28" s="20" t="str">
        <f>Raw_Data!A28</f>
        <v>SF10027</v>
      </c>
      <c r="B28" s="15" t="str">
        <f>Raw_Data!B28</f>
        <v>Madhya Pradesh</v>
      </c>
      <c r="C28" s="15" t="str">
        <f>Raw_Data!C28</f>
        <v>Krishna</v>
      </c>
      <c r="D28" s="15" t="str">
        <f>Raw_Data!D28</f>
        <v>Rice</v>
      </c>
      <c r="E28" s="15" t="str">
        <f>Raw_Data!E28</f>
        <v>Rabi</v>
      </c>
      <c r="F28" s="15">
        <f>Raw_Data!F28</f>
        <v>13.8</v>
      </c>
      <c r="G28" s="18">
        <f>IF(Raw_Data!G28="",ROUND(AVERAGEIFS(Raw_Data!$G$2:$G$4001,Raw_Data!$E$2:$E$4001,E28),1),Raw_Data!G28)</f>
        <v>578.29999999999995</v>
      </c>
      <c r="H28" s="15">
        <f>Raw_Data!H28</f>
        <v>22.3</v>
      </c>
      <c r="I28" s="15">
        <f>Raw_Data!I28</f>
        <v>61.6</v>
      </c>
      <c r="J28" s="15">
        <f>Raw_Data!J28</f>
        <v>7.7</v>
      </c>
      <c r="K28" s="15">
        <f>Raw_Data!K28</f>
        <v>6.21</v>
      </c>
      <c r="L28" s="18">
        <f>IF(Raw_Data!L28="",ROUND(AVERAGEIFS(Raw_Data!$L$2:$L$4001,Raw_Data!$E$2:$E$4001,E28),1),Raw_Data!L28)</f>
        <v>18.600000000000001</v>
      </c>
      <c r="M28" s="15">
        <f>Raw_Data!M28</f>
        <v>89.4</v>
      </c>
      <c r="N28" s="15">
        <f>Raw_Data!N28</f>
        <v>75.3</v>
      </c>
      <c r="O28" s="15">
        <f>Raw_Data!O28</f>
        <v>81.5</v>
      </c>
      <c r="P28" s="15" t="str">
        <f>Raw_Data!P28</f>
        <v>Drip</v>
      </c>
      <c r="Q28" s="15">
        <f>Raw_Data!Q28</f>
        <v>216.4</v>
      </c>
      <c r="R28" s="15">
        <f>Raw_Data!R28</f>
        <v>2.4500000000000002</v>
      </c>
      <c r="S28" s="15">
        <f>Raw_Data!S28</f>
        <v>0.98</v>
      </c>
      <c r="T28" s="18">
        <f>IF(Raw_Data!T28="",ROUND(AVERAGEIFS(Raw_Data!$T$2:$T$4001,Raw_Data!$E$2:$E$4001,E28,Raw_Data!$D$2:$D$4001,D28),2),IF(Raw_Data!T28&gt;INDEX(Cleaning_Reference!$F$6:$F$13,MATCH(D28,Cleaning_Reference!$A$6:$A$13,0)),INDEX(Cleaning_Reference!$F$6:$F$13,MATCH(D28,Cleaning_Reference!$A$6:$A$13,0)),Raw_Data!T28))</f>
        <v>2.9</v>
      </c>
      <c r="U28" s="15">
        <f>Raw_Data!U28</f>
        <v>40.020000000000003</v>
      </c>
      <c r="V28" s="15">
        <f>Raw_Data!V28</f>
        <v>25815</v>
      </c>
      <c r="W28" s="15">
        <f>Raw_Data!W28</f>
        <v>744909</v>
      </c>
      <c r="X28" s="15">
        <f>Raw_Data!X28</f>
        <v>1033116</v>
      </c>
      <c r="Y28" s="15">
        <f>Raw_Data!Y28</f>
        <v>288207</v>
      </c>
      <c r="Z28" s="15">
        <f>Raw_Data!Z28</f>
        <v>17866</v>
      </c>
      <c r="AA28" s="15">
        <f>Raw_Data!AA28</f>
        <v>2.2400000000000002</v>
      </c>
      <c r="AB28" s="15">
        <f>Raw_Data!AB28</f>
        <v>56.2</v>
      </c>
      <c r="AC28" s="19" t="str">
        <f>IF(Raw_Data!G28="","Yes","No")</f>
        <v>No</v>
      </c>
      <c r="AD28" s="19" t="str">
        <f>IF(Raw_Data!L28="","Yes","No")</f>
        <v>No</v>
      </c>
      <c r="AE28" s="19" t="str">
        <f>IF(Raw_Data!T28="","Imputed",IF(Raw_Data!T28&gt;INDEX(Cleaning_Reference!$F$6:$F$13,MATCH(D28,Cleaning_Reference!$A$6:$A$13,0)),"Capped","Original"))</f>
        <v>Original</v>
      </c>
      <c r="AF28" s="21">
        <f t="shared" si="0"/>
        <v>40.020000000000003</v>
      </c>
    </row>
    <row r="29" spans="1:32" ht="15" customHeight="1" x14ac:dyDescent="0.3">
      <c r="A29" s="20" t="str">
        <f>Raw_Data!A29</f>
        <v>SF10028</v>
      </c>
      <c r="B29" s="15" t="str">
        <f>Raw_Data!B29</f>
        <v>Punjab</v>
      </c>
      <c r="C29" s="15" t="str">
        <f>Raw_Data!C29</f>
        <v>Rajkot</v>
      </c>
      <c r="D29" s="15" t="str">
        <f>Raw_Data!D29</f>
        <v>Rice</v>
      </c>
      <c r="E29" s="15" t="str">
        <f>Raw_Data!E29</f>
        <v>Rabi</v>
      </c>
      <c r="F29" s="15">
        <f>Raw_Data!F29</f>
        <v>10.47</v>
      </c>
      <c r="G29" s="18">
        <f>IF(Raw_Data!G29="",ROUND(AVERAGEIFS(Raw_Data!$G$2:$G$4001,Raw_Data!$E$2:$E$4001,E29),1),Raw_Data!G29)</f>
        <v>93.9</v>
      </c>
      <c r="H29" s="15">
        <f>Raw_Data!H29</f>
        <v>27.3</v>
      </c>
      <c r="I29" s="15">
        <f>Raw_Data!I29</f>
        <v>45.4</v>
      </c>
      <c r="J29" s="15">
        <f>Raw_Data!J29</f>
        <v>7.7</v>
      </c>
      <c r="K29" s="15">
        <f>Raw_Data!K29</f>
        <v>6.89</v>
      </c>
      <c r="L29" s="18">
        <f>IF(Raw_Data!L29="",ROUND(AVERAGEIFS(Raw_Data!$L$2:$L$4001,Raw_Data!$E$2:$E$4001,E29),1),Raw_Data!L29)</f>
        <v>27</v>
      </c>
      <c r="M29" s="15">
        <f>Raw_Data!M29</f>
        <v>115.6</v>
      </c>
      <c r="N29" s="15">
        <f>Raw_Data!N29</f>
        <v>64.900000000000006</v>
      </c>
      <c r="O29" s="15">
        <f>Raw_Data!O29</f>
        <v>123.2</v>
      </c>
      <c r="P29" s="15" t="str">
        <f>Raw_Data!P29</f>
        <v>Rainfed</v>
      </c>
      <c r="Q29" s="15">
        <f>Raw_Data!Q29</f>
        <v>210.2</v>
      </c>
      <c r="R29" s="15">
        <f>Raw_Data!R29</f>
        <v>2.42</v>
      </c>
      <c r="S29" s="15">
        <f>Raw_Data!S29</f>
        <v>0.74</v>
      </c>
      <c r="T29" s="18">
        <f>IF(Raw_Data!T29="",ROUND(AVERAGEIFS(Raw_Data!$T$2:$T$4001,Raw_Data!$E$2:$E$4001,E29,Raw_Data!$D$2:$D$4001,D29),2),IF(Raw_Data!T29&gt;INDEX(Cleaning_Reference!$F$6:$F$13,MATCH(D29,Cleaning_Reference!$A$6:$A$13,0)),INDEX(Cleaning_Reference!$F$6:$F$13,MATCH(D29,Cleaning_Reference!$A$6:$A$13,0)),Raw_Data!T29))</f>
        <v>2.4500000000000002</v>
      </c>
      <c r="U29" s="15">
        <f>Raw_Data!U29</f>
        <v>25.65</v>
      </c>
      <c r="V29" s="15">
        <f>Raw_Data!V29</f>
        <v>21364</v>
      </c>
      <c r="W29" s="15">
        <f>Raw_Data!W29</f>
        <v>545453</v>
      </c>
      <c r="X29" s="15">
        <f>Raw_Data!X29</f>
        <v>547987</v>
      </c>
      <c r="Y29" s="15">
        <f>Raw_Data!Y29</f>
        <v>2534</v>
      </c>
      <c r="Z29" s="15">
        <f>Raw_Data!Z29</f>
        <v>9077</v>
      </c>
      <c r="AA29" s="15">
        <f>Raw_Data!AA29</f>
        <v>2.8260000000000001</v>
      </c>
      <c r="AB29" s="15">
        <f>Raw_Data!AB29</f>
        <v>45.7</v>
      </c>
      <c r="AC29" s="19" t="str">
        <f>IF(Raw_Data!G29="","Yes","No")</f>
        <v>No</v>
      </c>
      <c r="AD29" s="19" t="str">
        <f>IF(Raw_Data!L29="","Yes","No")</f>
        <v>No</v>
      </c>
      <c r="AE29" s="19" t="str">
        <f>IF(Raw_Data!T29="","Imputed",IF(Raw_Data!T29&gt;INDEX(Cleaning_Reference!$F$6:$F$13,MATCH(D29,Cleaning_Reference!$A$6:$A$13,0)),"Capped","Original"))</f>
        <v>Original</v>
      </c>
      <c r="AF29" s="21">
        <f t="shared" si="0"/>
        <v>25.65</v>
      </c>
    </row>
    <row r="30" spans="1:32" ht="15" customHeight="1" x14ac:dyDescent="0.3">
      <c r="A30" s="20" t="str">
        <f>Raw_Data!A30</f>
        <v>SF10029</v>
      </c>
      <c r="B30" s="15" t="str">
        <f>Raw_Data!B30</f>
        <v>Tamil Nadu</v>
      </c>
      <c r="C30" s="15" t="str">
        <f>Raw_Data!C30</f>
        <v>Rajkot</v>
      </c>
      <c r="D30" s="15" t="str">
        <f>Raw_Data!D30</f>
        <v>Maize</v>
      </c>
      <c r="E30" s="15" t="str">
        <f>Raw_Data!E30</f>
        <v>Rabi</v>
      </c>
      <c r="F30" s="15">
        <f>Raw_Data!F30</f>
        <v>12.94</v>
      </c>
      <c r="G30" s="18">
        <f>IF(Raw_Data!G30="",ROUND(AVERAGEIFS(Raw_Data!$G$2:$G$4001,Raw_Data!$E$2:$E$4001,E30),1),Raw_Data!G30)</f>
        <v>443.1</v>
      </c>
      <c r="H30" s="15">
        <f>Raw_Data!H30</f>
        <v>23</v>
      </c>
      <c r="I30" s="15">
        <f>Raw_Data!I30</f>
        <v>45.7</v>
      </c>
      <c r="J30" s="15">
        <f>Raw_Data!J30</f>
        <v>6.3</v>
      </c>
      <c r="K30" s="15">
        <f>Raw_Data!K30</f>
        <v>6.32</v>
      </c>
      <c r="L30" s="18">
        <f>IF(Raw_Data!L30="",ROUND(AVERAGEIFS(Raw_Data!$L$2:$L$4001,Raw_Data!$E$2:$E$4001,E30),1),Raw_Data!L30)</f>
        <v>24.1</v>
      </c>
      <c r="M30" s="15">
        <f>Raw_Data!M30</f>
        <v>139.30000000000001</v>
      </c>
      <c r="N30" s="15">
        <f>Raw_Data!N30</f>
        <v>51.3</v>
      </c>
      <c r="O30" s="15">
        <f>Raw_Data!O30</f>
        <v>92.5</v>
      </c>
      <c r="P30" s="15" t="str">
        <f>Raw_Data!P30</f>
        <v>Sprinkler</v>
      </c>
      <c r="Q30" s="15">
        <f>Raw_Data!Q30</f>
        <v>286.7</v>
      </c>
      <c r="R30" s="15">
        <f>Raw_Data!R30</f>
        <v>8.2200000000000006</v>
      </c>
      <c r="S30" s="15">
        <f>Raw_Data!S30</f>
        <v>0.97</v>
      </c>
      <c r="T30" s="18">
        <f>IF(Raw_Data!T30="",ROUND(AVERAGEIFS(Raw_Data!$T$2:$T$4001,Raw_Data!$E$2:$E$4001,E30,Raw_Data!$D$2:$D$4001,D30),2),IF(Raw_Data!T30&gt;INDEX(Cleaning_Reference!$F$6:$F$13,MATCH(D30,Cleaning_Reference!$A$6:$A$13,0)),INDEX(Cleaning_Reference!$F$6:$F$13,MATCH(D30,Cleaning_Reference!$A$6:$A$13,0)),Raw_Data!T30))</f>
        <v>3.01</v>
      </c>
      <c r="U30" s="15">
        <f>Raw_Data!U30</f>
        <v>38.950000000000003</v>
      </c>
      <c r="V30" s="15">
        <f>Raw_Data!V30</f>
        <v>20272</v>
      </c>
      <c r="W30" s="15">
        <f>Raw_Data!W30</f>
        <v>1176978</v>
      </c>
      <c r="X30" s="15">
        <f>Raw_Data!X30</f>
        <v>789594</v>
      </c>
      <c r="Y30" s="15">
        <f>Raw_Data!Y30</f>
        <v>-387384</v>
      </c>
      <c r="Z30" s="15">
        <f>Raw_Data!Z30</f>
        <v>8230</v>
      </c>
      <c r="AA30" s="15">
        <f>Raw_Data!AA30</f>
        <v>4.7329999999999997</v>
      </c>
      <c r="AB30" s="15">
        <f>Raw_Data!AB30</f>
        <v>32.1</v>
      </c>
      <c r="AC30" s="19" t="str">
        <f>IF(Raw_Data!G30="","Yes","No")</f>
        <v>No</v>
      </c>
      <c r="AD30" s="19" t="str">
        <f>IF(Raw_Data!L30="","Yes","No")</f>
        <v>Yes</v>
      </c>
      <c r="AE30" s="19" t="str">
        <f>IF(Raw_Data!T30="","Imputed",IF(Raw_Data!T30&gt;INDEX(Cleaning_Reference!$F$6:$F$13,MATCH(D30,Cleaning_Reference!$A$6:$A$13,0)),"Capped","Original"))</f>
        <v>Original</v>
      </c>
      <c r="AF30" s="21">
        <f t="shared" si="0"/>
        <v>38.950000000000003</v>
      </c>
    </row>
    <row r="31" spans="1:32" ht="15" customHeight="1" x14ac:dyDescent="0.3">
      <c r="A31" s="20" t="str">
        <f>Raw_Data!A31</f>
        <v>SF10030</v>
      </c>
      <c r="B31" s="15" t="str">
        <f>Raw_Data!B31</f>
        <v>Tamil Nadu</v>
      </c>
      <c r="C31" s="15" t="str">
        <f>Raw_Data!C31</f>
        <v>Rajkot</v>
      </c>
      <c r="D31" s="15" t="str">
        <f>Raw_Data!D31</f>
        <v>Groundnut</v>
      </c>
      <c r="E31" s="15" t="str">
        <f>Raw_Data!E31</f>
        <v>Zaid</v>
      </c>
      <c r="F31" s="15">
        <f>Raw_Data!F31</f>
        <v>13.15</v>
      </c>
      <c r="G31" s="18">
        <f>IF(Raw_Data!G31="",ROUND(AVERAGEIFS(Raw_Data!$G$2:$G$4001,Raw_Data!$E$2:$E$4001,E31),1),Raw_Data!G31)</f>
        <v>565.4</v>
      </c>
      <c r="H31" s="15">
        <f>Raw_Data!H31</f>
        <v>32.700000000000003</v>
      </c>
      <c r="I31" s="15">
        <f>Raw_Data!I31</f>
        <v>50.7</v>
      </c>
      <c r="J31" s="15">
        <f>Raw_Data!J31</f>
        <v>7.3</v>
      </c>
      <c r="K31" s="15">
        <f>Raw_Data!K31</f>
        <v>6.65</v>
      </c>
      <c r="L31" s="18">
        <f>IF(Raw_Data!L31="",ROUND(AVERAGEIFS(Raw_Data!$L$2:$L$4001,Raw_Data!$E$2:$E$4001,E31),1),Raw_Data!L31)</f>
        <v>15.6</v>
      </c>
      <c r="M31" s="15">
        <f>Raw_Data!M31</f>
        <v>158</v>
      </c>
      <c r="N31" s="15">
        <f>Raw_Data!N31</f>
        <v>46.8</v>
      </c>
      <c r="O31" s="15">
        <f>Raw_Data!O31</f>
        <v>151</v>
      </c>
      <c r="P31" s="15" t="str">
        <f>Raw_Data!P31</f>
        <v>Sprinkler</v>
      </c>
      <c r="Q31" s="15">
        <f>Raw_Data!Q31</f>
        <v>147.4</v>
      </c>
      <c r="R31" s="15">
        <f>Raw_Data!R31</f>
        <v>5.5</v>
      </c>
      <c r="S31" s="15">
        <f>Raw_Data!S31</f>
        <v>0.89</v>
      </c>
      <c r="T31" s="18">
        <f>IF(Raw_Data!T31="",ROUND(AVERAGEIFS(Raw_Data!$T$2:$T$4001,Raw_Data!$E$2:$E$4001,E31,Raw_Data!$D$2:$D$4001,D31),2),IF(Raw_Data!T31&gt;INDEX(Cleaning_Reference!$F$6:$F$13,MATCH(D31,Cleaning_Reference!$A$6:$A$13,0)),INDEX(Cleaning_Reference!$F$6:$F$13,MATCH(D31,Cleaning_Reference!$A$6:$A$13,0)),Raw_Data!T31))</f>
        <v>1.94</v>
      </c>
      <c r="U31" s="15">
        <f>Raw_Data!U31</f>
        <v>25.51</v>
      </c>
      <c r="V31" s="15">
        <f>Raw_Data!V31</f>
        <v>49492</v>
      </c>
      <c r="W31" s="15">
        <f>Raw_Data!W31</f>
        <v>695563</v>
      </c>
      <c r="X31" s="15">
        <f>Raw_Data!X31</f>
        <v>1262541</v>
      </c>
      <c r="Y31" s="15">
        <f>Raw_Data!Y31</f>
        <v>566978</v>
      </c>
      <c r="Z31" s="15">
        <f>Raw_Data!Z31</f>
        <v>7423</v>
      </c>
      <c r="AA31" s="15">
        <f>Raw_Data!AA31</f>
        <v>3.4369999999999998</v>
      </c>
      <c r="AB31" s="15">
        <f>Raw_Data!AB31</f>
        <v>30.6</v>
      </c>
      <c r="AC31" s="19" t="str">
        <f>IF(Raw_Data!G31="","Yes","No")</f>
        <v>No</v>
      </c>
      <c r="AD31" s="19" t="str">
        <f>IF(Raw_Data!L31="","Yes","No")</f>
        <v>No</v>
      </c>
      <c r="AE31" s="19" t="str">
        <f>IF(Raw_Data!T31="","Imputed",IF(Raw_Data!T31&gt;INDEX(Cleaning_Reference!$F$6:$F$13,MATCH(D31,Cleaning_Reference!$A$6:$A$13,0)),"Capped","Original"))</f>
        <v>Original</v>
      </c>
      <c r="AF31" s="21">
        <f t="shared" si="0"/>
        <v>25.51</v>
      </c>
    </row>
    <row r="32" spans="1:32" ht="15" customHeight="1" x14ac:dyDescent="0.3">
      <c r="A32" s="20" t="str">
        <f>Raw_Data!A32</f>
        <v>SF10031</v>
      </c>
      <c r="B32" s="15" t="str">
        <f>Raw_Data!B32</f>
        <v>Telangana</v>
      </c>
      <c r="C32" s="15" t="str">
        <f>Raw_Data!C32</f>
        <v>Nalgonda</v>
      </c>
      <c r="D32" s="15" t="str">
        <f>Raw_Data!D32</f>
        <v>Chilli</v>
      </c>
      <c r="E32" s="15" t="str">
        <f>Raw_Data!E32</f>
        <v>Rabi</v>
      </c>
      <c r="F32" s="15">
        <f>Raw_Data!F32</f>
        <v>11.96</v>
      </c>
      <c r="G32" s="18">
        <f>IF(Raw_Data!G32="",ROUND(AVERAGEIFS(Raw_Data!$G$2:$G$4001,Raw_Data!$E$2:$E$4001,E32),1),Raw_Data!G32)</f>
        <v>284.2</v>
      </c>
      <c r="H32" s="15">
        <f>Raw_Data!H32</f>
        <v>24.1</v>
      </c>
      <c r="I32" s="15">
        <f>Raw_Data!I32</f>
        <v>62.1</v>
      </c>
      <c r="J32" s="15">
        <f>Raw_Data!J32</f>
        <v>7</v>
      </c>
      <c r="K32" s="15">
        <f>Raw_Data!K32</f>
        <v>6.93</v>
      </c>
      <c r="L32" s="18">
        <f>IF(Raw_Data!L32="",ROUND(AVERAGEIFS(Raw_Data!$L$2:$L$4001,Raw_Data!$E$2:$E$4001,E32),1),Raw_Data!L32)</f>
        <v>31.7</v>
      </c>
      <c r="M32" s="15">
        <f>Raw_Data!M32</f>
        <v>188.8</v>
      </c>
      <c r="N32" s="15">
        <f>Raw_Data!N32</f>
        <v>47.8</v>
      </c>
      <c r="O32" s="15">
        <f>Raw_Data!O32</f>
        <v>101.6</v>
      </c>
      <c r="P32" s="15" t="str">
        <f>Raw_Data!P32</f>
        <v>Rainfed</v>
      </c>
      <c r="Q32" s="15">
        <f>Raw_Data!Q32</f>
        <v>250.8</v>
      </c>
      <c r="R32" s="15">
        <f>Raw_Data!R32</f>
        <v>4.0599999999999996</v>
      </c>
      <c r="S32" s="15">
        <f>Raw_Data!S32</f>
        <v>0.66</v>
      </c>
      <c r="T32" s="18">
        <f>IF(Raw_Data!T32="",ROUND(AVERAGEIFS(Raw_Data!$T$2:$T$4001,Raw_Data!$E$2:$E$4001,E32,Raw_Data!$D$2:$D$4001,D32),2),IF(Raw_Data!T32&gt;INDEX(Cleaning_Reference!$F$6:$F$13,MATCH(D32,Cleaning_Reference!$A$6:$A$13,0)),INDEX(Cleaning_Reference!$F$6:$F$13,MATCH(D32,Cleaning_Reference!$A$6:$A$13,0)),Raw_Data!T32))</f>
        <v>1.51</v>
      </c>
      <c r="U32" s="15">
        <f>Raw_Data!U32</f>
        <v>18.059999999999999</v>
      </c>
      <c r="V32" s="15">
        <f>Raw_Data!V32</f>
        <v>102219</v>
      </c>
      <c r="W32" s="15">
        <f>Raw_Data!W32</f>
        <v>738746</v>
      </c>
      <c r="X32" s="15">
        <f>Raw_Data!X32</f>
        <v>1846075</v>
      </c>
      <c r="Y32" s="15">
        <f>Raw_Data!Y32</f>
        <v>1107329</v>
      </c>
      <c r="Z32" s="15">
        <f>Raw_Data!Z32</f>
        <v>4721</v>
      </c>
      <c r="AA32" s="15">
        <f>Raw_Data!AA32</f>
        <v>3.8250000000000002</v>
      </c>
      <c r="AB32" s="15">
        <f>Raw_Data!AB32</f>
        <v>40.200000000000003</v>
      </c>
      <c r="AC32" s="19" t="str">
        <f>IF(Raw_Data!G32="","Yes","No")</f>
        <v>No</v>
      </c>
      <c r="AD32" s="19" t="str">
        <f>IF(Raw_Data!L32="","Yes","No")</f>
        <v>No</v>
      </c>
      <c r="AE32" s="19" t="str">
        <f>IF(Raw_Data!T32="","Imputed",IF(Raw_Data!T32&gt;INDEX(Cleaning_Reference!$F$6:$F$13,MATCH(D32,Cleaning_Reference!$A$6:$A$13,0)),"Capped","Original"))</f>
        <v>Original</v>
      </c>
      <c r="AF32" s="21">
        <f t="shared" si="0"/>
        <v>18.059999999999999</v>
      </c>
    </row>
    <row r="33" spans="1:32" ht="15" customHeight="1" x14ac:dyDescent="0.3">
      <c r="A33" s="20" t="str">
        <f>Raw_Data!A33</f>
        <v>SF10032</v>
      </c>
      <c r="B33" s="15" t="str">
        <f>Raw_Data!B33</f>
        <v>Madhya Pradesh</v>
      </c>
      <c r="C33" s="15" t="str">
        <f>Raw_Data!C33</f>
        <v>Krishna</v>
      </c>
      <c r="D33" s="15" t="str">
        <f>Raw_Data!D33</f>
        <v>Groundnut</v>
      </c>
      <c r="E33" s="15" t="str">
        <f>Raw_Data!E33</f>
        <v>Zaid</v>
      </c>
      <c r="F33" s="15">
        <f>Raw_Data!F33</f>
        <v>0.69</v>
      </c>
      <c r="G33" s="18">
        <f>IF(Raw_Data!G33="",ROUND(AVERAGEIFS(Raw_Data!$G$2:$G$4001,Raw_Data!$E$2:$E$4001,E33),1),Raw_Data!G33)</f>
        <v>372.1</v>
      </c>
      <c r="H33" s="15">
        <f>Raw_Data!H33</f>
        <v>31.7</v>
      </c>
      <c r="I33" s="15">
        <f>Raw_Data!I33</f>
        <v>30.8</v>
      </c>
      <c r="J33" s="15">
        <f>Raw_Data!J33</f>
        <v>7.4</v>
      </c>
      <c r="K33" s="15">
        <f>Raw_Data!K33</f>
        <v>7.92</v>
      </c>
      <c r="L33" s="18">
        <f>IF(Raw_Data!L33="",ROUND(AVERAGEIFS(Raw_Data!$L$2:$L$4001,Raw_Data!$E$2:$E$4001,E33),1),Raw_Data!L33)</f>
        <v>12.2</v>
      </c>
      <c r="M33" s="15">
        <f>Raw_Data!M33</f>
        <v>127.3</v>
      </c>
      <c r="N33" s="15">
        <f>Raw_Data!N33</f>
        <v>66.2</v>
      </c>
      <c r="O33" s="15">
        <f>Raw_Data!O33</f>
        <v>131.1</v>
      </c>
      <c r="P33" s="15" t="str">
        <f>Raw_Data!P33</f>
        <v>Drip</v>
      </c>
      <c r="Q33" s="15">
        <f>Raw_Data!Q33</f>
        <v>139.4</v>
      </c>
      <c r="R33" s="15">
        <f>Raw_Data!R33</f>
        <v>4.3899999999999997</v>
      </c>
      <c r="S33" s="15">
        <f>Raw_Data!S33</f>
        <v>0.96</v>
      </c>
      <c r="T33" s="18">
        <f>IF(Raw_Data!T33="",ROUND(AVERAGEIFS(Raw_Data!$T$2:$T$4001,Raw_Data!$E$2:$E$4001,E33,Raw_Data!$D$2:$D$4001,D33),2),IF(Raw_Data!T33&gt;INDEX(Cleaning_Reference!$F$6:$F$13,MATCH(D33,Cleaning_Reference!$A$6:$A$13,0)),INDEX(Cleaning_Reference!$F$6:$F$13,MATCH(D33,Cleaning_Reference!$A$6:$A$13,0)),Raw_Data!T33))</f>
        <v>0.3</v>
      </c>
      <c r="U33" s="15">
        <f>Raw_Data!U33</f>
        <v>0.21</v>
      </c>
      <c r="V33" s="15">
        <f>Raw_Data!V33</f>
        <v>54155</v>
      </c>
      <c r="W33" s="15">
        <f>Raw_Data!W33</f>
        <v>43431</v>
      </c>
      <c r="X33" s="15">
        <f>Raw_Data!X33</f>
        <v>11373</v>
      </c>
      <c r="Y33" s="15">
        <f>Raw_Data!Y33</f>
        <v>-32058</v>
      </c>
      <c r="Z33" s="15">
        <f>Raw_Data!Z33</f>
        <v>259</v>
      </c>
      <c r="AA33" s="15">
        <f>Raw_Data!AA33</f>
        <v>0.81100000000000005</v>
      </c>
      <c r="AB33" s="15">
        <f>Raw_Data!AB33</f>
        <v>37.4</v>
      </c>
      <c r="AC33" s="19" t="str">
        <f>IF(Raw_Data!G33="","Yes","No")</f>
        <v>No</v>
      </c>
      <c r="AD33" s="19" t="str">
        <f>IF(Raw_Data!L33="","Yes","No")</f>
        <v>No</v>
      </c>
      <c r="AE33" s="19" t="str">
        <f>IF(Raw_Data!T33="","Imputed",IF(Raw_Data!T33&gt;INDEX(Cleaning_Reference!$F$6:$F$13,MATCH(D33,Cleaning_Reference!$A$6:$A$13,0)),"Capped","Original"))</f>
        <v>Original</v>
      </c>
      <c r="AF33" s="21">
        <f t="shared" si="0"/>
        <v>0.21</v>
      </c>
    </row>
    <row r="34" spans="1:32" ht="15" customHeight="1" x14ac:dyDescent="0.3">
      <c r="A34" s="20" t="str">
        <f>Raw_Data!A34</f>
        <v>SF10033</v>
      </c>
      <c r="B34" s="15" t="str">
        <f>Raw_Data!B34</f>
        <v>Madhya Pradesh</v>
      </c>
      <c r="C34" s="15" t="str">
        <f>Raw_Data!C34</f>
        <v>Indore</v>
      </c>
      <c r="D34" s="15" t="str">
        <f>Raw_Data!D34</f>
        <v>Cotton</v>
      </c>
      <c r="E34" s="15" t="str">
        <f>Raw_Data!E34</f>
        <v>Kharif</v>
      </c>
      <c r="F34" s="15">
        <f>Raw_Data!F34</f>
        <v>11.35</v>
      </c>
      <c r="G34" s="18">
        <f>IF(Raw_Data!G34="",ROUND(AVERAGEIFS(Raw_Data!$G$2:$G$4001,Raw_Data!$E$2:$E$4001,E34),1),Raw_Data!G34)</f>
        <v>1066.8</v>
      </c>
      <c r="H34" s="15">
        <f>Raw_Data!H34</f>
        <v>30.3</v>
      </c>
      <c r="I34" s="15">
        <f>Raw_Data!I34</f>
        <v>76.599999999999994</v>
      </c>
      <c r="J34" s="15">
        <f>Raw_Data!J34</f>
        <v>6.4</v>
      </c>
      <c r="K34" s="15">
        <f>Raw_Data!K34</f>
        <v>7.56</v>
      </c>
      <c r="L34" s="18">
        <f>IF(Raw_Data!L34="",ROUND(AVERAGEIFS(Raw_Data!$L$2:$L$4001,Raw_Data!$E$2:$E$4001,E34),1),Raw_Data!L34)</f>
        <v>35.9</v>
      </c>
      <c r="M34" s="15">
        <f>Raw_Data!M34</f>
        <v>104.2</v>
      </c>
      <c r="N34" s="15">
        <f>Raw_Data!N34</f>
        <v>49.9</v>
      </c>
      <c r="O34" s="15">
        <f>Raw_Data!O34</f>
        <v>106.8</v>
      </c>
      <c r="P34" s="15" t="str">
        <f>Raw_Data!P34</f>
        <v>Sprinkler</v>
      </c>
      <c r="Q34" s="15">
        <f>Raw_Data!Q34</f>
        <v>230.7</v>
      </c>
      <c r="R34" s="15">
        <f>Raw_Data!R34</f>
        <v>4.16</v>
      </c>
      <c r="S34" s="15">
        <f>Raw_Data!S34</f>
        <v>0.7</v>
      </c>
      <c r="T34" s="18">
        <f>IF(Raw_Data!T34="",ROUND(AVERAGEIFS(Raw_Data!$T$2:$T$4001,Raw_Data!$E$2:$E$4001,E34,Raw_Data!$D$2:$D$4001,D34),2),IF(Raw_Data!T34&gt;INDEX(Cleaning_Reference!$F$6:$F$13,MATCH(D34,Cleaning_Reference!$A$6:$A$13,0)),INDEX(Cleaning_Reference!$F$6:$F$13,MATCH(D34,Cleaning_Reference!$A$6:$A$13,0)),Raw_Data!T34))</f>
        <v>0.64</v>
      </c>
      <c r="U34" s="15">
        <f>Raw_Data!U34</f>
        <v>7.26</v>
      </c>
      <c r="V34" s="15">
        <f>Raw_Data!V34</f>
        <v>72112</v>
      </c>
      <c r="W34" s="15">
        <f>Raw_Data!W34</f>
        <v>782371</v>
      </c>
      <c r="X34" s="15">
        <f>Raw_Data!X34</f>
        <v>523533</v>
      </c>
      <c r="Y34" s="15">
        <f>Raw_Data!Y34</f>
        <v>-258838</v>
      </c>
      <c r="Z34" s="15">
        <f>Raw_Data!Z34</f>
        <v>9585</v>
      </c>
      <c r="AA34" s="15">
        <f>Raw_Data!AA34</f>
        <v>0.75700000000000001</v>
      </c>
      <c r="AB34" s="15">
        <f>Raw_Data!AB34</f>
        <v>67.7</v>
      </c>
      <c r="AC34" s="19" t="str">
        <f>IF(Raw_Data!G34="","Yes","No")</f>
        <v>No</v>
      </c>
      <c r="AD34" s="19" t="str">
        <f>IF(Raw_Data!L34="","Yes","No")</f>
        <v>No</v>
      </c>
      <c r="AE34" s="19" t="str">
        <f>IF(Raw_Data!T34="","Imputed",IF(Raw_Data!T34&gt;INDEX(Cleaning_Reference!$F$6:$F$13,MATCH(D34,Cleaning_Reference!$A$6:$A$13,0)),"Capped","Original"))</f>
        <v>Original</v>
      </c>
      <c r="AF34" s="21">
        <f t="shared" si="0"/>
        <v>7.26</v>
      </c>
    </row>
    <row r="35" spans="1:32" ht="15" customHeight="1" x14ac:dyDescent="0.3">
      <c r="A35" s="20" t="str">
        <f>Raw_Data!A35</f>
        <v>SF10034</v>
      </c>
      <c r="B35" s="15" t="str">
        <f>Raw_Data!B35</f>
        <v>Andhra Pradesh</v>
      </c>
      <c r="C35" s="15" t="str">
        <f>Raw_Data!C35</f>
        <v>Guntur</v>
      </c>
      <c r="D35" s="15" t="str">
        <f>Raw_Data!D35</f>
        <v>Maize</v>
      </c>
      <c r="E35" s="15" t="str">
        <f>Raw_Data!E35</f>
        <v>Kharif</v>
      </c>
      <c r="F35" s="15">
        <f>Raw_Data!F35</f>
        <v>9.8000000000000007</v>
      </c>
      <c r="G35" s="18">
        <f>IF(Raw_Data!G35="",ROUND(AVERAGEIFS(Raw_Data!$G$2:$G$4001,Raw_Data!$E$2:$E$4001,E35),1),Raw_Data!G35)</f>
        <v>849</v>
      </c>
      <c r="H35" s="15">
        <f>Raw_Data!H35</f>
        <v>26.4</v>
      </c>
      <c r="I35" s="15">
        <f>Raw_Data!I35</f>
        <v>88</v>
      </c>
      <c r="J35" s="15">
        <f>Raw_Data!J35</f>
        <v>8.1999999999999993</v>
      </c>
      <c r="K35" s="15">
        <f>Raw_Data!K35</f>
        <v>6.03</v>
      </c>
      <c r="L35" s="18">
        <f>IF(Raw_Data!L35="",ROUND(AVERAGEIFS(Raw_Data!$L$2:$L$4001,Raw_Data!$E$2:$E$4001,E35),1),Raw_Data!L35)</f>
        <v>35.5</v>
      </c>
      <c r="M35" s="15">
        <f>Raw_Data!M35</f>
        <v>154.30000000000001</v>
      </c>
      <c r="N35" s="15">
        <f>Raw_Data!N35</f>
        <v>49.1</v>
      </c>
      <c r="O35" s="15">
        <f>Raw_Data!O35</f>
        <v>129.80000000000001</v>
      </c>
      <c r="P35" s="15" t="str">
        <f>Raw_Data!P35</f>
        <v>Sprinkler</v>
      </c>
      <c r="Q35" s="15">
        <f>Raw_Data!Q35</f>
        <v>220.2</v>
      </c>
      <c r="R35" s="15">
        <f>Raw_Data!R35</f>
        <v>4.34</v>
      </c>
      <c r="S35" s="15">
        <f>Raw_Data!S35</f>
        <v>0.72</v>
      </c>
      <c r="T35" s="18">
        <f>IF(Raw_Data!T35="",ROUND(AVERAGEIFS(Raw_Data!$T$2:$T$4001,Raw_Data!$E$2:$E$4001,E35,Raw_Data!$D$2:$D$4001,D35),2),IF(Raw_Data!T35&gt;INDEX(Cleaning_Reference!$F$6:$F$13,MATCH(D35,Cleaning_Reference!$A$6:$A$13,0)),INDEX(Cleaning_Reference!$F$6:$F$13,MATCH(D35,Cleaning_Reference!$A$6:$A$13,0)),Raw_Data!T35))</f>
        <v>3.65</v>
      </c>
      <c r="U35" s="15">
        <f>Raw_Data!U35</f>
        <v>35.770000000000003</v>
      </c>
      <c r="V35" s="15">
        <f>Raw_Data!V35</f>
        <v>21914</v>
      </c>
      <c r="W35" s="15">
        <f>Raw_Data!W35</f>
        <v>782502</v>
      </c>
      <c r="X35" s="15">
        <f>Raw_Data!X35</f>
        <v>783864</v>
      </c>
      <c r="Y35" s="15">
        <f>Raw_Data!Y35</f>
        <v>1362</v>
      </c>
      <c r="Z35" s="15">
        <f>Raw_Data!Z35</f>
        <v>5884</v>
      </c>
      <c r="AA35" s="15">
        <f>Raw_Data!AA35</f>
        <v>6.0789999999999997</v>
      </c>
      <c r="AB35" s="15">
        <f>Raw_Data!AB35</f>
        <v>52.1</v>
      </c>
      <c r="AC35" s="19" t="str">
        <f>IF(Raw_Data!G35="","Yes","No")</f>
        <v>No</v>
      </c>
      <c r="AD35" s="19" t="str">
        <f>IF(Raw_Data!L35="","Yes","No")</f>
        <v>No</v>
      </c>
      <c r="AE35" s="19" t="str">
        <f>IF(Raw_Data!T35="","Imputed",IF(Raw_Data!T35&gt;INDEX(Cleaning_Reference!$F$6:$F$13,MATCH(D35,Cleaning_Reference!$A$6:$A$13,0)),"Capped","Original"))</f>
        <v>Original</v>
      </c>
      <c r="AF35" s="21">
        <f t="shared" si="0"/>
        <v>35.770000000000003</v>
      </c>
    </row>
    <row r="36" spans="1:32" ht="15" customHeight="1" x14ac:dyDescent="0.3">
      <c r="A36" s="20" t="str">
        <f>Raw_Data!A36</f>
        <v>SF10035</v>
      </c>
      <c r="B36" s="15" t="str">
        <f>Raw_Data!B36</f>
        <v>Madhya Pradesh</v>
      </c>
      <c r="C36" s="15" t="str">
        <f>Raw_Data!C36</f>
        <v>Ludhiana</v>
      </c>
      <c r="D36" s="15" t="str">
        <f>Raw_Data!D36</f>
        <v>Wheat</v>
      </c>
      <c r="E36" s="15" t="str">
        <f>Raw_Data!E36</f>
        <v>Rabi</v>
      </c>
      <c r="F36" s="15">
        <f>Raw_Data!F36</f>
        <v>11.57</v>
      </c>
      <c r="G36" s="18">
        <f>IF(Raw_Data!G36="",ROUND(AVERAGEIFS(Raw_Data!$G$2:$G$4001,Raw_Data!$E$2:$E$4001,E36),1),Raw_Data!G36)</f>
        <v>427.5</v>
      </c>
      <c r="H36" s="15">
        <f>Raw_Data!H36</f>
        <v>24</v>
      </c>
      <c r="I36" s="15">
        <f>Raw_Data!I36</f>
        <v>59.3</v>
      </c>
      <c r="J36" s="15">
        <f>Raw_Data!J36</f>
        <v>6.7</v>
      </c>
      <c r="K36" s="15">
        <f>Raw_Data!K36</f>
        <v>6.71</v>
      </c>
      <c r="L36" s="18">
        <f>IF(Raw_Data!L36="",ROUND(AVERAGEIFS(Raw_Data!$L$2:$L$4001,Raw_Data!$E$2:$E$4001,E36),1),Raw_Data!L36)</f>
        <v>28.5</v>
      </c>
      <c r="M36" s="15">
        <f>Raw_Data!M36</f>
        <v>157.30000000000001</v>
      </c>
      <c r="N36" s="15">
        <f>Raw_Data!N36</f>
        <v>71.5</v>
      </c>
      <c r="O36" s="15">
        <f>Raw_Data!O36</f>
        <v>84.3</v>
      </c>
      <c r="P36" s="15" t="str">
        <f>Raw_Data!P36</f>
        <v>Sprinkler</v>
      </c>
      <c r="Q36" s="15">
        <f>Raw_Data!Q36</f>
        <v>186.8</v>
      </c>
      <c r="R36" s="15">
        <f>Raw_Data!R36</f>
        <v>1.1299999999999999</v>
      </c>
      <c r="S36" s="15">
        <f>Raw_Data!S36</f>
        <v>0.86</v>
      </c>
      <c r="T36" s="18">
        <f>IF(Raw_Data!T36="",ROUND(AVERAGEIFS(Raw_Data!$T$2:$T$4001,Raw_Data!$E$2:$E$4001,E36,Raw_Data!$D$2:$D$4001,D36),2),IF(Raw_Data!T36&gt;INDEX(Cleaning_Reference!$F$6:$F$13,MATCH(D36,Cleaning_Reference!$A$6:$A$13,0)),INDEX(Cleaning_Reference!$F$6:$F$13,MATCH(D36,Cleaning_Reference!$A$6:$A$13,0)),Raw_Data!T36))</f>
        <v>3.83</v>
      </c>
      <c r="U36" s="15">
        <f>Raw_Data!U36</f>
        <v>44.31</v>
      </c>
      <c r="V36" s="15">
        <f>Raw_Data!V36</f>
        <v>26126</v>
      </c>
      <c r="W36" s="15">
        <f>Raw_Data!W36</f>
        <v>648827</v>
      </c>
      <c r="X36" s="15">
        <f>Raw_Data!X36</f>
        <v>1157643</v>
      </c>
      <c r="Y36" s="15">
        <f>Raw_Data!Y36</f>
        <v>508816</v>
      </c>
      <c r="Z36" s="15">
        <f>Raw_Data!Z36</f>
        <v>5400</v>
      </c>
      <c r="AA36" s="15">
        <f>Raw_Data!AA36</f>
        <v>8.2059999999999995</v>
      </c>
      <c r="AB36" s="15">
        <f>Raw_Data!AB36</f>
        <v>61.4</v>
      </c>
      <c r="AC36" s="19" t="str">
        <f>IF(Raw_Data!G36="","Yes","No")</f>
        <v>No</v>
      </c>
      <c r="AD36" s="19" t="str">
        <f>IF(Raw_Data!L36="","Yes","No")</f>
        <v>No</v>
      </c>
      <c r="AE36" s="19" t="str">
        <f>IF(Raw_Data!T36="","Imputed",IF(Raw_Data!T36&gt;INDEX(Cleaning_Reference!$F$6:$F$13,MATCH(D36,Cleaning_Reference!$A$6:$A$13,0)),"Capped","Original"))</f>
        <v>Original</v>
      </c>
      <c r="AF36" s="21">
        <f t="shared" si="0"/>
        <v>44.31</v>
      </c>
    </row>
    <row r="37" spans="1:32" ht="15" customHeight="1" x14ac:dyDescent="0.3">
      <c r="A37" s="20" t="str">
        <f>Raw_Data!A37</f>
        <v>SF10036</v>
      </c>
      <c r="B37" s="15" t="str">
        <f>Raw_Data!B37</f>
        <v>Madhya Pradesh</v>
      </c>
      <c r="C37" s="15" t="str">
        <f>Raw_Data!C37</f>
        <v>Indore</v>
      </c>
      <c r="D37" s="15" t="str">
        <f>Raw_Data!D37</f>
        <v>Cotton</v>
      </c>
      <c r="E37" s="15" t="str">
        <f>Raw_Data!E37</f>
        <v>Zaid</v>
      </c>
      <c r="F37" s="15">
        <f>Raw_Data!F37</f>
        <v>7.05</v>
      </c>
      <c r="G37" s="18">
        <f>IF(Raw_Data!G37="",ROUND(AVERAGEIFS(Raw_Data!$G$2:$G$4001,Raw_Data!$E$2:$E$4001,E37),1),Raw_Data!G37)</f>
        <v>179.4</v>
      </c>
      <c r="H37" s="15">
        <f>Raw_Data!H37</f>
        <v>34.1</v>
      </c>
      <c r="I37" s="15">
        <f>Raw_Data!I37</f>
        <v>55.5</v>
      </c>
      <c r="J37" s="15">
        <f>Raw_Data!J37</f>
        <v>8.6999999999999993</v>
      </c>
      <c r="K37" s="15">
        <f>Raw_Data!K37</f>
        <v>7</v>
      </c>
      <c r="L37" s="18">
        <f>IF(Raw_Data!L37="",ROUND(AVERAGEIFS(Raw_Data!$L$2:$L$4001,Raw_Data!$E$2:$E$4001,E37),1),Raw_Data!L37)</f>
        <v>14.8</v>
      </c>
      <c r="M37" s="15">
        <f>Raw_Data!M37</f>
        <v>94.3</v>
      </c>
      <c r="N37" s="15">
        <f>Raw_Data!N37</f>
        <v>66.8</v>
      </c>
      <c r="O37" s="15">
        <f>Raw_Data!O37</f>
        <v>101.3</v>
      </c>
      <c r="P37" s="15" t="str">
        <f>Raw_Data!P37</f>
        <v>Flood</v>
      </c>
      <c r="Q37" s="15">
        <f>Raw_Data!Q37</f>
        <v>231.5</v>
      </c>
      <c r="R37" s="15">
        <f>Raw_Data!R37</f>
        <v>7.26</v>
      </c>
      <c r="S37" s="15">
        <f>Raw_Data!S37</f>
        <v>0.96</v>
      </c>
      <c r="T37" s="18">
        <f>IF(Raw_Data!T37="",ROUND(AVERAGEIFS(Raw_Data!$T$2:$T$4001,Raw_Data!$E$2:$E$4001,E37,Raw_Data!$D$2:$D$4001,D37),2),IF(Raw_Data!T37&gt;INDEX(Cleaning_Reference!$F$6:$F$13,MATCH(D37,Cleaning_Reference!$A$6:$A$13,0)),INDEX(Cleaning_Reference!$F$6:$F$13,MATCH(D37,Cleaning_Reference!$A$6:$A$13,0)),Raw_Data!T37))</f>
        <v>0.75</v>
      </c>
      <c r="U37" s="15">
        <f>Raw_Data!U37</f>
        <v>5.29</v>
      </c>
      <c r="V37" s="15">
        <f>Raw_Data!V37</f>
        <v>66996</v>
      </c>
      <c r="W37" s="15">
        <f>Raw_Data!W37</f>
        <v>511293</v>
      </c>
      <c r="X37" s="15">
        <f>Raw_Data!X37</f>
        <v>354409</v>
      </c>
      <c r="Y37" s="15">
        <f>Raw_Data!Y37</f>
        <v>-156884</v>
      </c>
      <c r="Z37" s="15">
        <f>Raw_Data!Z37</f>
        <v>5944</v>
      </c>
      <c r="AA37" s="15">
        <f>Raw_Data!AA37</f>
        <v>0.89</v>
      </c>
      <c r="AB37" s="15">
        <f>Raw_Data!AB37</f>
        <v>29</v>
      </c>
      <c r="AC37" s="19" t="str">
        <f>IF(Raw_Data!G37="","Yes","No")</f>
        <v>No</v>
      </c>
      <c r="AD37" s="19" t="str">
        <f>IF(Raw_Data!L37="","Yes","No")</f>
        <v>No</v>
      </c>
      <c r="AE37" s="19" t="str">
        <f>IF(Raw_Data!T37="","Imputed",IF(Raw_Data!T37&gt;INDEX(Cleaning_Reference!$F$6:$F$13,MATCH(D37,Cleaning_Reference!$A$6:$A$13,0)),"Capped","Original"))</f>
        <v>Original</v>
      </c>
      <c r="AF37" s="21">
        <f t="shared" si="0"/>
        <v>5.29</v>
      </c>
    </row>
    <row r="38" spans="1:32" ht="15" customHeight="1" x14ac:dyDescent="0.3">
      <c r="A38" s="20" t="str">
        <f>Raw_Data!A38</f>
        <v>SF10037</v>
      </c>
      <c r="B38" s="15" t="str">
        <f>Raw_Data!B38</f>
        <v>Tamil Nadu</v>
      </c>
      <c r="C38" s="15" t="str">
        <f>Raw_Data!C38</f>
        <v>Nalgonda</v>
      </c>
      <c r="D38" s="15" t="str">
        <f>Raw_Data!D38</f>
        <v>Cotton</v>
      </c>
      <c r="E38" s="15" t="str">
        <f>Raw_Data!E38</f>
        <v>Rabi</v>
      </c>
      <c r="F38" s="15">
        <f>Raw_Data!F38</f>
        <v>3.11</v>
      </c>
      <c r="G38" s="18">
        <f>IF(Raw_Data!G38="",ROUND(AVERAGEIFS(Raw_Data!$G$2:$G$4001,Raw_Data!$E$2:$E$4001,E38),1),Raw_Data!G38)</f>
        <v>429.3</v>
      </c>
      <c r="H38" s="15">
        <f>Raw_Data!H38</f>
        <v>23.6</v>
      </c>
      <c r="I38" s="15">
        <f>Raw_Data!I38</f>
        <v>60.1</v>
      </c>
      <c r="J38" s="15">
        <f>Raw_Data!J38</f>
        <v>7.9</v>
      </c>
      <c r="K38" s="15">
        <f>Raw_Data!K38</f>
        <v>6.96</v>
      </c>
      <c r="L38" s="18">
        <f>IF(Raw_Data!L38="",ROUND(AVERAGEIFS(Raw_Data!$L$2:$L$4001,Raw_Data!$E$2:$E$4001,E38),1),Raw_Data!L38)</f>
        <v>20.7</v>
      </c>
      <c r="M38" s="15">
        <f>Raw_Data!M38</f>
        <v>40</v>
      </c>
      <c r="N38" s="15">
        <f>Raw_Data!N38</f>
        <v>73.900000000000006</v>
      </c>
      <c r="O38" s="15">
        <f>Raw_Data!O38</f>
        <v>114.2</v>
      </c>
      <c r="P38" s="15" t="str">
        <f>Raw_Data!P38</f>
        <v>Drip</v>
      </c>
      <c r="Q38" s="15">
        <f>Raw_Data!Q38</f>
        <v>229</v>
      </c>
      <c r="R38" s="15">
        <f>Raw_Data!R38</f>
        <v>6.96</v>
      </c>
      <c r="S38" s="15">
        <f>Raw_Data!S38</f>
        <v>0.68</v>
      </c>
      <c r="T38" s="18">
        <f>IF(Raw_Data!T38="",ROUND(AVERAGEIFS(Raw_Data!$T$2:$T$4001,Raw_Data!$E$2:$E$4001,E38,Raw_Data!$D$2:$D$4001,D38),2),IF(Raw_Data!T38&gt;INDEX(Cleaning_Reference!$F$6:$F$13,MATCH(D38,Cleaning_Reference!$A$6:$A$13,0)),INDEX(Cleaning_Reference!$F$6:$F$13,MATCH(D38,Cleaning_Reference!$A$6:$A$13,0)),Raw_Data!T38))</f>
        <v>1.71</v>
      </c>
      <c r="U38" s="15">
        <f>Raw_Data!U38</f>
        <v>5.32</v>
      </c>
      <c r="V38" s="15">
        <f>Raw_Data!V38</f>
        <v>52396</v>
      </c>
      <c r="W38" s="15">
        <f>Raw_Data!W38</f>
        <v>243775</v>
      </c>
      <c r="X38" s="15">
        <f>Raw_Data!X38</f>
        <v>278747</v>
      </c>
      <c r="Y38" s="15">
        <f>Raw_Data!Y38</f>
        <v>34972</v>
      </c>
      <c r="Z38" s="15">
        <f>Raw_Data!Z38</f>
        <v>1780</v>
      </c>
      <c r="AA38" s="15">
        <f>Raw_Data!AA38</f>
        <v>2.9889999999999999</v>
      </c>
      <c r="AB38" s="15">
        <f>Raw_Data!AB38</f>
        <v>33</v>
      </c>
      <c r="AC38" s="19" t="str">
        <f>IF(Raw_Data!G38="","Yes","No")</f>
        <v>No</v>
      </c>
      <c r="AD38" s="19" t="str">
        <f>IF(Raw_Data!L38="","Yes","No")</f>
        <v>No</v>
      </c>
      <c r="AE38" s="19" t="str">
        <f>IF(Raw_Data!T38="","Imputed",IF(Raw_Data!T38&gt;INDEX(Cleaning_Reference!$F$6:$F$13,MATCH(D38,Cleaning_Reference!$A$6:$A$13,0)),"Capped","Original"))</f>
        <v>Original</v>
      </c>
      <c r="AF38" s="21">
        <f t="shared" si="0"/>
        <v>5.32</v>
      </c>
    </row>
    <row r="39" spans="1:32" ht="15" customHeight="1" x14ac:dyDescent="0.3">
      <c r="A39" s="20" t="str">
        <f>Raw_Data!A39</f>
        <v>SF10038</v>
      </c>
      <c r="B39" s="15" t="str">
        <f>Raw_Data!B39</f>
        <v>Andhra Pradesh</v>
      </c>
      <c r="C39" s="15" t="str">
        <f>Raw_Data!C39</f>
        <v>Ludhiana</v>
      </c>
      <c r="D39" s="15" t="str">
        <f>Raw_Data!D39</f>
        <v>Cotton</v>
      </c>
      <c r="E39" s="15" t="str">
        <f>Raw_Data!E39</f>
        <v>Kharif</v>
      </c>
      <c r="F39" s="15">
        <f>Raw_Data!F39</f>
        <v>2.79</v>
      </c>
      <c r="G39" s="18">
        <f>IF(Raw_Data!G39="",ROUND(AVERAGEIFS(Raw_Data!$G$2:$G$4001,Raw_Data!$E$2:$E$4001,E39),1),Raw_Data!G39)</f>
        <v>820.1</v>
      </c>
      <c r="H39" s="15">
        <f>Raw_Data!H39</f>
        <v>26.3</v>
      </c>
      <c r="I39" s="15">
        <f>Raw_Data!I39</f>
        <v>74.599999999999994</v>
      </c>
      <c r="J39" s="15">
        <f>Raw_Data!J39</f>
        <v>7.5</v>
      </c>
      <c r="K39" s="15">
        <f>Raw_Data!K39</f>
        <v>7.62</v>
      </c>
      <c r="L39" s="18">
        <f>IF(Raw_Data!L39="",ROUND(AVERAGEIFS(Raw_Data!$L$2:$L$4001,Raw_Data!$E$2:$E$4001,E39),1),Raw_Data!L39)</f>
        <v>31.9</v>
      </c>
      <c r="M39" s="15">
        <f>Raw_Data!M39</f>
        <v>123.2</v>
      </c>
      <c r="N39" s="15">
        <f>Raw_Data!N39</f>
        <v>91.7</v>
      </c>
      <c r="O39" s="15">
        <f>Raw_Data!O39</f>
        <v>80.599999999999994</v>
      </c>
      <c r="P39" s="15" t="str">
        <f>Raw_Data!P39</f>
        <v>Flood</v>
      </c>
      <c r="Q39" s="15">
        <f>Raw_Data!Q39</f>
        <v>153.19999999999999</v>
      </c>
      <c r="R39" s="15">
        <f>Raw_Data!R39</f>
        <v>5.91</v>
      </c>
      <c r="S39" s="15">
        <f>Raw_Data!S39</f>
        <v>0.68</v>
      </c>
      <c r="T39" s="18">
        <f>IF(Raw_Data!T39="",ROUND(AVERAGEIFS(Raw_Data!$T$2:$T$4001,Raw_Data!$E$2:$E$4001,E39,Raw_Data!$D$2:$D$4001,D39),2),IF(Raw_Data!T39&gt;INDEX(Cleaning_Reference!$F$6:$F$13,MATCH(D39,Cleaning_Reference!$A$6:$A$13,0)),INDEX(Cleaning_Reference!$F$6:$F$13,MATCH(D39,Cleaning_Reference!$A$6:$A$13,0)),Raw_Data!T39))</f>
        <v>0.7</v>
      </c>
      <c r="U39" s="15">
        <f>Raw_Data!U39</f>
        <v>1.95</v>
      </c>
      <c r="V39" s="15">
        <f>Raw_Data!V39</f>
        <v>66405</v>
      </c>
      <c r="W39" s="15">
        <f>Raw_Data!W39</f>
        <v>175756</v>
      </c>
      <c r="X39" s="15">
        <f>Raw_Data!X39</f>
        <v>129490</v>
      </c>
      <c r="Y39" s="15">
        <f>Raw_Data!Y39</f>
        <v>-46266</v>
      </c>
      <c r="Z39" s="15">
        <f>Raw_Data!Z39</f>
        <v>3058</v>
      </c>
      <c r="AA39" s="15">
        <f>Raw_Data!AA39</f>
        <v>0.63800000000000001</v>
      </c>
      <c r="AB39" s="15">
        <f>Raw_Data!AB39</f>
        <v>52.5</v>
      </c>
      <c r="AC39" s="19" t="str">
        <f>IF(Raw_Data!G39="","Yes","No")</f>
        <v>No</v>
      </c>
      <c r="AD39" s="19" t="str">
        <f>IF(Raw_Data!L39="","Yes","No")</f>
        <v>No</v>
      </c>
      <c r="AE39" s="19" t="str">
        <f>IF(Raw_Data!T39="","Imputed",IF(Raw_Data!T39&gt;INDEX(Cleaning_Reference!$F$6:$F$13,MATCH(D39,Cleaning_Reference!$A$6:$A$13,0)),"Capped","Original"))</f>
        <v>Original</v>
      </c>
      <c r="AF39" s="21">
        <f t="shared" si="0"/>
        <v>1.95</v>
      </c>
    </row>
    <row r="40" spans="1:32" ht="15" customHeight="1" x14ac:dyDescent="0.3">
      <c r="A40" s="20" t="str">
        <f>Raw_Data!A40</f>
        <v>SF10039</v>
      </c>
      <c r="B40" s="15" t="str">
        <f>Raw_Data!B40</f>
        <v>Telangana</v>
      </c>
      <c r="C40" s="15" t="str">
        <f>Raw_Data!C40</f>
        <v>Warangal</v>
      </c>
      <c r="D40" s="15" t="str">
        <f>Raw_Data!D40</f>
        <v>Wheat</v>
      </c>
      <c r="E40" s="15" t="str">
        <f>Raw_Data!E40</f>
        <v>Kharif</v>
      </c>
      <c r="F40" s="15">
        <f>Raw_Data!F40</f>
        <v>4.6900000000000004</v>
      </c>
      <c r="G40" s="18">
        <f>IF(Raw_Data!G40="",ROUND(AVERAGEIFS(Raw_Data!$G$2:$G$4001,Raw_Data!$E$2:$E$4001,E40),1),Raw_Data!G40)</f>
        <v>657.7</v>
      </c>
      <c r="H40" s="15">
        <f>Raw_Data!H40</f>
        <v>27.1</v>
      </c>
      <c r="I40" s="15">
        <f>Raw_Data!I40</f>
        <v>64.900000000000006</v>
      </c>
      <c r="J40" s="15">
        <f>Raw_Data!J40</f>
        <v>6.2</v>
      </c>
      <c r="K40" s="15">
        <f>Raw_Data!K40</f>
        <v>7.85</v>
      </c>
      <c r="L40" s="18">
        <f>IF(Raw_Data!L40="",ROUND(AVERAGEIFS(Raw_Data!$L$2:$L$4001,Raw_Data!$E$2:$E$4001,E40),1),Raw_Data!L40)</f>
        <v>31.9</v>
      </c>
      <c r="M40" s="15">
        <f>Raw_Data!M40</f>
        <v>87.6</v>
      </c>
      <c r="N40" s="15">
        <f>Raw_Data!N40</f>
        <v>87.5</v>
      </c>
      <c r="O40" s="15">
        <f>Raw_Data!O40</f>
        <v>81.5</v>
      </c>
      <c r="P40" s="15" t="str">
        <f>Raw_Data!P40</f>
        <v>Drip</v>
      </c>
      <c r="Q40" s="15">
        <f>Raw_Data!Q40</f>
        <v>218.9</v>
      </c>
      <c r="R40" s="15">
        <f>Raw_Data!R40</f>
        <v>4.78</v>
      </c>
      <c r="S40" s="15">
        <f>Raw_Data!S40</f>
        <v>0.92</v>
      </c>
      <c r="T40" s="18">
        <f>IF(Raw_Data!T40="",ROUND(AVERAGEIFS(Raw_Data!$T$2:$T$4001,Raw_Data!$E$2:$E$4001,E40,Raw_Data!$D$2:$D$4001,D40),2),IF(Raw_Data!T40&gt;INDEX(Cleaning_Reference!$F$6:$F$13,MATCH(D40,Cleaning_Reference!$A$6:$A$13,0)),INDEX(Cleaning_Reference!$F$6:$F$13,MATCH(D40,Cleaning_Reference!$A$6:$A$13,0)),Raw_Data!T40))</f>
        <v>0.98</v>
      </c>
      <c r="U40" s="15">
        <f>Raw_Data!U40</f>
        <v>4.5999999999999996</v>
      </c>
      <c r="V40" s="15">
        <f>Raw_Data!V40</f>
        <v>25408</v>
      </c>
      <c r="W40" s="15">
        <f>Raw_Data!W40</f>
        <v>293568</v>
      </c>
      <c r="X40" s="15">
        <f>Raw_Data!X40</f>
        <v>116877</v>
      </c>
      <c r="Y40" s="15">
        <f>Raw_Data!Y40</f>
        <v>-176691</v>
      </c>
      <c r="Z40" s="15">
        <f>Raw_Data!Z40</f>
        <v>2392</v>
      </c>
      <c r="AA40" s="15">
        <f>Raw_Data!AA40</f>
        <v>1.923</v>
      </c>
      <c r="AB40" s="15">
        <f>Raw_Data!AB40</f>
        <v>50</v>
      </c>
      <c r="AC40" s="19" t="str">
        <f>IF(Raw_Data!G40="","Yes","No")</f>
        <v>No</v>
      </c>
      <c r="AD40" s="19" t="str">
        <f>IF(Raw_Data!L40="","Yes","No")</f>
        <v>No</v>
      </c>
      <c r="AE40" s="19" t="str">
        <f>IF(Raw_Data!T40="","Imputed",IF(Raw_Data!T40&gt;INDEX(Cleaning_Reference!$F$6:$F$13,MATCH(D40,Cleaning_Reference!$A$6:$A$13,0)),"Capped","Original"))</f>
        <v>Original</v>
      </c>
      <c r="AF40" s="21">
        <f t="shared" si="0"/>
        <v>4.5999999999999996</v>
      </c>
    </row>
    <row r="41" spans="1:32" ht="15" customHeight="1" x14ac:dyDescent="0.3">
      <c r="A41" s="20" t="str">
        <f>Raw_Data!A41</f>
        <v>SF10040</v>
      </c>
      <c r="B41" s="15" t="str">
        <f>Raw_Data!B41</f>
        <v>Tamil Nadu</v>
      </c>
      <c r="C41" s="15" t="str">
        <f>Raw_Data!C41</f>
        <v>Ludhiana</v>
      </c>
      <c r="D41" s="15" t="str">
        <f>Raw_Data!D41</f>
        <v>Maize</v>
      </c>
      <c r="E41" s="15" t="str">
        <f>Raw_Data!E41</f>
        <v>Kharif</v>
      </c>
      <c r="F41" s="15">
        <f>Raw_Data!F41</f>
        <v>6.12</v>
      </c>
      <c r="G41" s="18">
        <f>IF(Raw_Data!G41="",ROUND(AVERAGEIFS(Raw_Data!$G$2:$G$4001,Raw_Data!$E$2:$E$4001,E41),1),Raw_Data!G41)</f>
        <v>936</v>
      </c>
      <c r="H41" s="15">
        <f>Raw_Data!H41</f>
        <v>31.8</v>
      </c>
      <c r="I41" s="15">
        <f>Raw_Data!I41</f>
        <v>56.3</v>
      </c>
      <c r="J41" s="15">
        <f>Raw_Data!J41</f>
        <v>7.1</v>
      </c>
      <c r="K41" s="15">
        <f>Raw_Data!K41</f>
        <v>7.03</v>
      </c>
      <c r="L41" s="18">
        <f>IF(Raw_Data!L41="",ROUND(AVERAGEIFS(Raw_Data!$L$2:$L$4001,Raw_Data!$E$2:$E$4001,E41),1),Raw_Data!L41)</f>
        <v>30.3</v>
      </c>
      <c r="M41" s="15">
        <f>Raw_Data!M41</f>
        <v>91.9</v>
      </c>
      <c r="N41" s="15">
        <f>Raw_Data!N41</f>
        <v>48</v>
      </c>
      <c r="O41" s="15">
        <f>Raw_Data!O41</f>
        <v>103.6</v>
      </c>
      <c r="P41" s="15" t="str">
        <f>Raw_Data!P41</f>
        <v>Rainfed</v>
      </c>
      <c r="Q41" s="15">
        <f>Raw_Data!Q41</f>
        <v>46.3</v>
      </c>
      <c r="R41" s="15">
        <f>Raw_Data!R41</f>
        <v>8.07</v>
      </c>
      <c r="S41" s="15">
        <f>Raw_Data!S41</f>
        <v>0.79</v>
      </c>
      <c r="T41" s="18">
        <f>IF(Raw_Data!T41="",ROUND(AVERAGEIFS(Raw_Data!$T$2:$T$4001,Raw_Data!$E$2:$E$4001,E41,Raw_Data!$D$2:$D$4001,D41),2),IF(Raw_Data!T41&gt;INDEX(Cleaning_Reference!$F$6:$F$13,MATCH(D41,Cleaning_Reference!$A$6:$A$13,0)),INDEX(Cleaning_Reference!$F$6:$F$13,MATCH(D41,Cleaning_Reference!$A$6:$A$13,0)),Raw_Data!T41))</f>
        <v>3.24</v>
      </c>
      <c r="U41" s="15">
        <f>Raw_Data!U41</f>
        <v>19.829999999999998</v>
      </c>
      <c r="V41" s="15">
        <f>Raw_Data!V41</f>
        <v>24731</v>
      </c>
      <c r="W41" s="15">
        <f>Raw_Data!W41</f>
        <v>321710</v>
      </c>
      <c r="X41" s="15">
        <f>Raw_Data!X41</f>
        <v>490416</v>
      </c>
      <c r="Y41" s="15">
        <f>Raw_Data!Y41</f>
        <v>168706</v>
      </c>
      <c r="Z41" s="15">
        <f>Raw_Data!Z41</f>
        <v>2144</v>
      </c>
      <c r="AA41" s="15">
        <f>Raw_Data!AA41</f>
        <v>9.2490000000000006</v>
      </c>
      <c r="AB41" s="15">
        <f>Raw_Data!AB41</f>
        <v>46.7</v>
      </c>
      <c r="AC41" s="19" t="str">
        <f>IF(Raw_Data!G41="","Yes","No")</f>
        <v>No</v>
      </c>
      <c r="AD41" s="19" t="str">
        <f>IF(Raw_Data!L41="","Yes","No")</f>
        <v>No</v>
      </c>
      <c r="AE41" s="19" t="str">
        <f>IF(Raw_Data!T41="","Imputed",IF(Raw_Data!T41&gt;INDEX(Cleaning_Reference!$F$6:$F$13,MATCH(D41,Cleaning_Reference!$A$6:$A$13,0)),"Capped","Original"))</f>
        <v>Original</v>
      </c>
      <c r="AF41" s="21">
        <f t="shared" si="0"/>
        <v>19.829999999999998</v>
      </c>
    </row>
    <row r="42" spans="1:32" ht="15" customHeight="1" x14ac:dyDescent="0.3">
      <c r="A42" s="20" t="str">
        <f>Raw_Data!A42</f>
        <v>SF10041</v>
      </c>
      <c r="B42" s="15" t="str">
        <f>Raw_Data!B42</f>
        <v>Karnataka</v>
      </c>
      <c r="C42" s="15" t="str">
        <f>Raw_Data!C42</f>
        <v>Indore</v>
      </c>
      <c r="D42" s="15" t="str">
        <f>Raw_Data!D42</f>
        <v>Pulses</v>
      </c>
      <c r="E42" s="15" t="str">
        <f>Raw_Data!E42</f>
        <v>Kharif</v>
      </c>
      <c r="F42" s="15">
        <f>Raw_Data!F42</f>
        <v>12.31</v>
      </c>
      <c r="G42" s="18">
        <f>IF(Raw_Data!G42="",ROUND(AVERAGEIFS(Raw_Data!$G$2:$G$4001,Raw_Data!$E$2:$E$4001,E42),1),Raw_Data!G42)</f>
        <v>768.4</v>
      </c>
      <c r="H42" s="15">
        <f>Raw_Data!H42</f>
        <v>29</v>
      </c>
      <c r="I42" s="15">
        <f>Raw_Data!I42</f>
        <v>67</v>
      </c>
      <c r="J42" s="15">
        <f>Raw_Data!J42</f>
        <v>6.1</v>
      </c>
      <c r="K42" s="15">
        <f>Raw_Data!K42</f>
        <v>8.2200000000000006</v>
      </c>
      <c r="L42" s="18">
        <f>IF(Raw_Data!L42="",ROUND(AVERAGEIFS(Raw_Data!$L$2:$L$4001,Raw_Data!$E$2:$E$4001,E42),1),Raw_Data!L42)</f>
        <v>26.7</v>
      </c>
      <c r="M42" s="15">
        <f>Raw_Data!M42</f>
        <v>69.5</v>
      </c>
      <c r="N42" s="15">
        <f>Raw_Data!N42</f>
        <v>49.1</v>
      </c>
      <c r="O42" s="15">
        <f>Raw_Data!O42</f>
        <v>98.6</v>
      </c>
      <c r="P42" s="15" t="str">
        <f>Raw_Data!P42</f>
        <v>Flood</v>
      </c>
      <c r="Q42" s="15">
        <f>Raw_Data!Q42</f>
        <v>214.2</v>
      </c>
      <c r="R42" s="15">
        <f>Raw_Data!R42</f>
        <v>7.11</v>
      </c>
      <c r="S42" s="15">
        <f>Raw_Data!S42</f>
        <v>0.73</v>
      </c>
      <c r="T42" s="18">
        <f>IF(Raw_Data!T42="",ROUND(AVERAGEIFS(Raw_Data!$T$2:$T$4001,Raw_Data!$E$2:$E$4001,E42,Raw_Data!$D$2:$D$4001,D42),2),IF(Raw_Data!T42&gt;INDEX(Cleaning_Reference!$F$6:$F$13,MATCH(D42,Cleaning_Reference!$A$6:$A$13,0)),INDEX(Cleaning_Reference!$F$6:$F$13,MATCH(D42,Cleaning_Reference!$A$6:$A$13,0)),Raw_Data!T42))</f>
        <v>0.3</v>
      </c>
      <c r="U42" s="15">
        <f>Raw_Data!U42</f>
        <v>3.69</v>
      </c>
      <c r="V42" s="15">
        <f>Raw_Data!V42</f>
        <v>95238</v>
      </c>
      <c r="W42" s="15">
        <f>Raw_Data!W42</f>
        <v>791517</v>
      </c>
      <c r="X42" s="15">
        <f>Raw_Data!X42</f>
        <v>351428</v>
      </c>
      <c r="Y42" s="15">
        <f>Raw_Data!Y42</f>
        <v>-440089</v>
      </c>
      <c r="Z42" s="15">
        <f>Raw_Data!Z42</f>
        <v>6153</v>
      </c>
      <c r="AA42" s="15">
        <f>Raw_Data!AA42</f>
        <v>0.6</v>
      </c>
      <c r="AB42" s="15">
        <f>Raw_Data!AB42</f>
        <v>54.7</v>
      </c>
      <c r="AC42" s="19" t="str">
        <f>IF(Raw_Data!G42="","Yes","No")</f>
        <v>No</v>
      </c>
      <c r="AD42" s="19" t="str">
        <f>IF(Raw_Data!L42="","Yes","No")</f>
        <v>No</v>
      </c>
      <c r="AE42" s="19" t="str">
        <f>IF(Raw_Data!T42="","Imputed",IF(Raw_Data!T42&gt;INDEX(Cleaning_Reference!$F$6:$F$13,MATCH(D42,Cleaning_Reference!$A$6:$A$13,0)),"Capped","Original"))</f>
        <v>Original</v>
      </c>
      <c r="AF42" s="21">
        <f t="shared" si="0"/>
        <v>3.69</v>
      </c>
    </row>
    <row r="43" spans="1:32" ht="15" customHeight="1" x14ac:dyDescent="0.3">
      <c r="A43" s="20" t="str">
        <f>Raw_Data!A43</f>
        <v>SF10042</v>
      </c>
      <c r="B43" s="15" t="str">
        <f>Raw_Data!B43</f>
        <v>Maharashtra</v>
      </c>
      <c r="C43" s="15" t="str">
        <f>Raw_Data!C43</f>
        <v>Erode</v>
      </c>
      <c r="D43" s="15" t="str">
        <f>Raw_Data!D43</f>
        <v>Wheat</v>
      </c>
      <c r="E43" s="15" t="str">
        <f>Raw_Data!E43</f>
        <v>Zaid</v>
      </c>
      <c r="F43" s="15">
        <f>Raw_Data!F43</f>
        <v>13.35</v>
      </c>
      <c r="G43" s="18">
        <f>IF(Raw_Data!G43="",ROUND(AVERAGEIFS(Raw_Data!$G$2:$G$4001,Raw_Data!$E$2:$E$4001,E43),1),Raw_Data!G43)</f>
        <v>156.6</v>
      </c>
      <c r="H43" s="15">
        <f>Raw_Data!H43</f>
        <v>30.8</v>
      </c>
      <c r="I43" s="15">
        <f>Raw_Data!I43</f>
        <v>51.7</v>
      </c>
      <c r="J43" s="15">
        <f>Raw_Data!J43</f>
        <v>9.9</v>
      </c>
      <c r="K43" s="15">
        <f>Raw_Data!K43</f>
        <v>6.34</v>
      </c>
      <c r="L43" s="18">
        <f>IF(Raw_Data!L43="",ROUND(AVERAGEIFS(Raw_Data!$L$2:$L$4001,Raw_Data!$E$2:$E$4001,E43),1),Raw_Data!L43)</f>
        <v>19.5</v>
      </c>
      <c r="M43" s="15">
        <f>Raw_Data!M43</f>
        <v>135.69999999999999</v>
      </c>
      <c r="N43" s="15">
        <f>Raw_Data!N43</f>
        <v>75</v>
      </c>
      <c r="O43" s="15">
        <f>Raw_Data!O43</f>
        <v>115.5</v>
      </c>
      <c r="P43" s="15" t="str">
        <f>Raw_Data!P43</f>
        <v>Sprinkler</v>
      </c>
      <c r="Q43" s="15">
        <f>Raw_Data!Q43</f>
        <v>158.19999999999999</v>
      </c>
      <c r="R43" s="15">
        <f>Raw_Data!R43</f>
        <v>5.76</v>
      </c>
      <c r="S43" s="15">
        <f>Raw_Data!S43</f>
        <v>0.77</v>
      </c>
      <c r="T43" s="18">
        <f>IF(Raw_Data!T43="",ROUND(AVERAGEIFS(Raw_Data!$T$2:$T$4001,Raw_Data!$E$2:$E$4001,E43,Raw_Data!$D$2:$D$4001,D43),2),IF(Raw_Data!T43&gt;INDEX(Cleaning_Reference!$F$6:$F$13,MATCH(D43,Cleaning_Reference!$A$6:$A$13,0)),INDEX(Cleaning_Reference!$F$6:$F$13,MATCH(D43,Cleaning_Reference!$A$6:$A$13,0)),Raw_Data!T43))</f>
        <v>1.69</v>
      </c>
      <c r="U43" s="15">
        <f>Raw_Data!U43</f>
        <v>22.56</v>
      </c>
      <c r="V43" s="15">
        <f>Raw_Data!V43</f>
        <v>22869</v>
      </c>
      <c r="W43" s="15">
        <f>Raw_Data!W43</f>
        <v>897488</v>
      </c>
      <c r="X43" s="15">
        <f>Raw_Data!X43</f>
        <v>515925</v>
      </c>
      <c r="Y43" s="15">
        <f>Raw_Data!Y43</f>
        <v>-381563</v>
      </c>
      <c r="Z43" s="15">
        <f>Raw_Data!Z43</f>
        <v>7377</v>
      </c>
      <c r="AA43" s="15">
        <f>Raw_Data!AA43</f>
        <v>3.0579999999999998</v>
      </c>
      <c r="AB43" s="15">
        <f>Raw_Data!AB43</f>
        <v>17.100000000000001</v>
      </c>
      <c r="AC43" s="19" t="str">
        <f>IF(Raw_Data!G43="","Yes","No")</f>
        <v>No</v>
      </c>
      <c r="AD43" s="19" t="str">
        <f>IF(Raw_Data!L43="","Yes","No")</f>
        <v>No</v>
      </c>
      <c r="AE43" s="19" t="str">
        <f>IF(Raw_Data!T43="","Imputed",IF(Raw_Data!T43&gt;INDEX(Cleaning_Reference!$F$6:$F$13,MATCH(D43,Cleaning_Reference!$A$6:$A$13,0)),"Capped","Original"))</f>
        <v>Original</v>
      </c>
      <c r="AF43" s="21">
        <f t="shared" si="0"/>
        <v>22.56</v>
      </c>
    </row>
    <row r="44" spans="1:32" ht="15" customHeight="1" x14ac:dyDescent="0.3">
      <c r="A44" s="20" t="str">
        <f>Raw_Data!A44</f>
        <v>SF10043</v>
      </c>
      <c r="B44" s="15" t="str">
        <f>Raw_Data!B44</f>
        <v>Karnataka</v>
      </c>
      <c r="C44" s="15" t="str">
        <f>Raw_Data!C44</f>
        <v>Krishna</v>
      </c>
      <c r="D44" s="15" t="str">
        <f>Raw_Data!D44</f>
        <v>Rice</v>
      </c>
      <c r="E44" s="15" t="str">
        <f>Raw_Data!E44</f>
        <v>Kharif</v>
      </c>
      <c r="F44" s="15">
        <f>Raw_Data!F44</f>
        <v>9.4700000000000006</v>
      </c>
      <c r="G44" s="18">
        <f>IF(Raw_Data!G44="",ROUND(AVERAGEIFS(Raw_Data!$G$2:$G$4001,Raw_Data!$E$2:$E$4001,E44),1),Raw_Data!G44)</f>
        <v>639.20000000000005</v>
      </c>
      <c r="H44" s="15">
        <f>Raw_Data!H44</f>
        <v>22.6</v>
      </c>
      <c r="I44" s="15">
        <f>Raw_Data!I44</f>
        <v>74.900000000000006</v>
      </c>
      <c r="J44" s="15">
        <f>Raw_Data!J44</f>
        <v>4.9000000000000004</v>
      </c>
      <c r="K44" s="15">
        <f>Raw_Data!K44</f>
        <v>5.73</v>
      </c>
      <c r="L44" s="18">
        <f>IF(Raw_Data!L44="",ROUND(AVERAGEIFS(Raw_Data!$L$2:$L$4001,Raw_Data!$E$2:$E$4001,E44),1),Raw_Data!L44)</f>
        <v>43.6</v>
      </c>
      <c r="M44" s="15">
        <f>Raw_Data!M44</f>
        <v>66.099999999999994</v>
      </c>
      <c r="N44" s="15">
        <f>Raw_Data!N44</f>
        <v>54.9</v>
      </c>
      <c r="O44" s="15">
        <f>Raw_Data!O44</f>
        <v>125.5</v>
      </c>
      <c r="P44" s="15" t="str">
        <f>Raw_Data!P44</f>
        <v>Rainfed</v>
      </c>
      <c r="Q44" s="15">
        <f>Raw_Data!Q44</f>
        <v>313.39999999999998</v>
      </c>
      <c r="R44" s="15">
        <f>Raw_Data!R44</f>
        <v>4.78</v>
      </c>
      <c r="S44" s="15">
        <f>Raw_Data!S44</f>
        <v>0.94</v>
      </c>
      <c r="T44" s="18">
        <f>IF(Raw_Data!T44="",ROUND(AVERAGEIFS(Raw_Data!$T$2:$T$4001,Raw_Data!$E$2:$E$4001,E44,Raw_Data!$D$2:$D$4001,D44),2),IF(Raw_Data!T44&gt;INDEX(Cleaning_Reference!$F$6:$F$13,MATCH(D44,Cleaning_Reference!$A$6:$A$13,0)),INDEX(Cleaning_Reference!$F$6:$F$13,MATCH(D44,Cleaning_Reference!$A$6:$A$13,0)),Raw_Data!T44))</f>
        <v>0.9</v>
      </c>
      <c r="U44" s="15">
        <f>Raw_Data!U44</f>
        <v>8.52</v>
      </c>
      <c r="V44" s="15">
        <f>Raw_Data!V44</f>
        <v>25346</v>
      </c>
      <c r="W44" s="15">
        <f>Raw_Data!W44</f>
        <v>744619</v>
      </c>
      <c r="X44" s="15">
        <f>Raw_Data!X44</f>
        <v>215948</v>
      </c>
      <c r="Y44" s="15">
        <f>Raw_Data!Y44</f>
        <v>-528671</v>
      </c>
      <c r="Z44" s="15">
        <f>Raw_Data!Z44</f>
        <v>7926</v>
      </c>
      <c r="AA44" s="15">
        <f>Raw_Data!AA44</f>
        <v>1.075</v>
      </c>
      <c r="AB44" s="15">
        <f>Raw_Data!AB44</f>
        <v>52</v>
      </c>
      <c r="AC44" s="19" t="str">
        <f>IF(Raw_Data!G44="","Yes","No")</f>
        <v>No</v>
      </c>
      <c r="AD44" s="19" t="str">
        <f>IF(Raw_Data!L44="","Yes","No")</f>
        <v>No</v>
      </c>
      <c r="AE44" s="19" t="str">
        <f>IF(Raw_Data!T44="","Imputed",IF(Raw_Data!T44&gt;INDEX(Cleaning_Reference!$F$6:$F$13,MATCH(D44,Cleaning_Reference!$A$6:$A$13,0)),"Capped","Original"))</f>
        <v>Original</v>
      </c>
      <c r="AF44" s="21">
        <f t="shared" si="0"/>
        <v>8.52</v>
      </c>
    </row>
    <row r="45" spans="1:32" ht="15" customHeight="1" x14ac:dyDescent="0.3">
      <c r="A45" s="20" t="str">
        <f>Raw_Data!A45</f>
        <v>SF10044</v>
      </c>
      <c r="B45" s="15" t="str">
        <f>Raw_Data!B45</f>
        <v>Tamil Nadu</v>
      </c>
      <c r="C45" s="15" t="str">
        <f>Raw_Data!C45</f>
        <v>Erode</v>
      </c>
      <c r="D45" s="15" t="str">
        <f>Raw_Data!D45</f>
        <v>Wheat</v>
      </c>
      <c r="E45" s="15" t="str">
        <f>Raw_Data!E45</f>
        <v>Rabi</v>
      </c>
      <c r="F45" s="15">
        <f>Raw_Data!F45</f>
        <v>7.56</v>
      </c>
      <c r="G45" s="18">
        <f>IF(Raw_Data!G45="",ROUND(AVERAGEIFS(Raw_Data!$G$2:$G$4001,Raw_Data!$E$2:$E$4001,E45),1),Raw_Data!G45)</f>
        <v>460.1</v>
      </c>
      <c r="H45" s="15">
        <f>Raw_Data!H45</f>
        <v>24</v>
      </c>
      <c r="I45" s="15">
        <f>Raw_Data!I45</f>
        <v>58.7</v>
      </c>
      <c r="J45" s="15">
        <f>Raw_Data!J45</f>
        <v>6.7</v>
      </c>
      <c r="K45" s="15">
        <f>Raw_Data!K45</f>
        <v>6.6</v>
      </c>
      <c r="L45" s="18">
        <f>IF(Raw_Data!L45="",ROUND(AVERAGEIFS(Raw_Data!$L$2:$L$4001,Raw_Data!$E$2:$E$4001,E45),1),Raw_Data!L45)</f>
        <v>24.1</v>
      </c>
      <c r="M45" s="15">
        <f>Raw_Data!M45</f>
        <v>96.2</v>
      </c>
      <c r="N45" s="15">
        <f>Raw_Data!N45</f>
        <v>42.9</v>
      </c>
      <c r="O45" s="15">
        <f>Raw_Data!O45</f>
        <v>139.30000000000001</v>
      </c>
      <c r="P45" s="15" t="str">
        <f>Raw_Data!P45</f>
        <v>Sprinkler</v>
      </c>
      <c r="Q45" s="15">
        <f>Raw_Data!Q45</f>
        <v>241.9</v>
      </c>
      <c r="R45" s="15">
        <f>Raw_Data!R45</f>
        <v>5.34</v>
      </c>
      <c r="S45" s="15">
        <f>Raw_Data!S45</f>
        <v>0.69</v>
      </c>
      <c r="T45" s="18">
        <f>IF(Raw_Data!T45="",ROUND(AVERAGEIFS(Raw_Data!$T$2:$T$4001,Raw_Data!$E$2:$E$4001,E45,Raw_Data!$D$2:$D$4001,D45),2),IF(Raw_Data!T45&gt;INDEX(Cleaning_Reference!$F$6:$F$13,MATCH(D45,Cleaning_Reference!$A$6:$A$13,0)),INDEX(Cleaning_Reference!$F$6:$F$13,MATCH(D45,Cleaning_Reference!$A$6:$A$13,0)),Raw_Data!T45))</f>
        <v>2.6</v>
      </c>
      <c r="U45" s="15">
        <f>Raw_Data!U45</f>
        <v>19.66</v>
      </c>
      <c r="V45" s="15">
        <f>Raw_Data!V45</f>
        <v>24887</v>
      </c>
      <c r="W45" s="15">
        <f>Raw_Data!W45</f>
        <v>550176</v>
      </c>
      <c r="X45" s="15">
        <f>Raw_Data!X45</f>
        <v>489278</v>
      </c>
      <c r="Y45" s="15">
        <f>Raw_Data!Y45</f>
        <v>-60898</v>
      </c>
      <c r="Z45" s="15">
        <f>Raw_Data!Z45</f>
        <v>4545</v>
      </c>
      <c r="AA45" s="15">
        <f>Raw_Data!AA45</f>
        <v>4.3259999999999996</v>
      </c>
      <c r="AB45" s="15">
        <f>Raw_Data!AB45</f>
        <v>44.7</v>
      </c>
      <c r="AC45" s="19" t="str">
        <f>IF(Raw_Data!G45="","Yes","No")</f>
        <v>No</v>
      </c>
      <c r="AD45" s="19" t="str">
        <f>IF(Raw_Data!L45="","Yes","No")</f>
        <v>Yes</v>
      </c>
      <c r="AE45" s="19" t="str">
        <f>IF(Raw_Data!T45="","Imputed",IF(Raw_Data!T45&gt;INDEX(Cleaning_Reference!$F$6:$F$13,MATCH(D45,Cleaning_Reference!$A$6:$A$13,0)),"Capped","Original"))</f>
        <v>Original</v>
      </c>
      <c r="AF45" s="21">
        <f t="shared" si="0"/>
        <v>19.66</v>
      </c>
    </row>
    <row r="46" spans="1:32" ht="15" customHeight="1" x14ac:dyDescent="0.3">
      <c r="A46" s="20" t="str">
        <f>Raw_Data!A46</f>
        <v>SF10045</v>
      </c>
      <c r="B46" s="15" t="str">
        <f>Raw_Data!B46</f>
        <v>Madhya Pradesh</v>
      </c>
      <c r="C46" s="15" t="str">
        <f>Raw_Data!C46</f>
        <v>Krishna</v>
      </c>
      <c r="D46" s="15" t="str">
        <f>Raw_Data!D46</f>
        <v>Wheat</v>
      </c>
      <c r="E46" s="15" t="str">
        <f>Raw_Data!E46</f>
        <v>Kharif</v>
      </c>
      <c r="F46" s="15">
        <f>Raw_Data!F46</f>
        <v>14.23</v>
      </c>
      <c r="G46" s="18">
        <f>IF(Raw_Data!G46="",ROUND(AVERAGEIFS(Raw_Data!$G$2:$G$4001,Raw_Data!$E$2:$E$4001,E46),1),Raw_Data!G46)</f>
        <v>853.7</v>
      </c>
      <c r="H46" s="15">
        <f>Raw_Data!H46</f>
        <v>28.2</v>
      </c>
      <c r="I46" s="15">
        <f>Raw_Data!I46</f>
        <v>77.599999999999994</v>
      </c>
      <c r="J46" s="15">
        <f>Raw_Data!J46</f>
        <v>6.9</v>
      </c>
      <c r="K46" s="15">
        <f>Raw_Data!K46</f>
        <v>7.04</v>
      </c>
      <c r="L46" s="18">
        <f>IF(Raw_Data!L46="",ROUND(AVERAGEIFS(Raw_Data!$L$2:$L$4001,Raw_Data!$E$2:$E$4001,E46),1),Raw_Data!L46)</f>
        <v>31.8</v>
      </c>
      <c r="M46" s="15">
        <f>Raw_Data!M46</f>
        <v>109.5</v>
      </c>
      <c r="N46" s="15">
        <f>Raw_Data!N46</f>
        <v>61.7</v>
      </c>
      <c r="O46" s="15">
        <f>Raw_Data!O46</f>
        <v>148.69999999999999</v>
      </c>
      <c r="P46" s="15" t="str">
        <f>Raw_Data!P46</f>
        <v>Drip</v>
      </c>
      <c r="Q46" s="15">
        <f>Raw_Data!Q46</f>
        <v>163.69999999999999</v>
      </c>
      <c r="R46" s="15">
        <f>Raw_Data!R46</f>
        <v>4.26</v>
      </c>
      <c r="S46" s="15">
        <f>Raw_Data!S46</f>
        <v>0.85</v>
      </c>
      <c r="T46" s="18">
        <f>IF(Raw_Data!T46="",ROUND(AVERAGEIFS(Raw_Data!$T$2:$T$4001,Raw_Data!$E$2:$E$4001,E46,Raw_Data!$D$2:$D$4001,D46),2),IF(Raw_Data!T46&gt;INDEX(Cleaning_Reference!$F$6:$F$13,MATCH(D46,Cleaning_Reference!$A$6:$A$13,0)),INDEX(Cleaning_Reference!$F$6:$F$13,MATCH(D46,Cleaning_Reference!$A$6:$A$13,0)),Raw_Data!T46))</f>
        <v>3.35</v>
      </c>
      <c r="U46" s="15">
        <f>Raw_Data!U46</f>
        <v>47.67</v>
      </c>
      <c r="V46" s="15">
        <f>Raw_Data!V46</f>
        <v>23547</v>
      </c>
      <c r="W46" s="15">
        <f>Raw_Data!W46</f>
        <v>980255</v>
      </c>
      <c r="X46" s="15">
        <f>Raw_Data!X46</f>
        <v>1122485</v>
      </c>
      <c r="Y46" s="15">
        <f>Raw_Data!Y46</f>
        <v>142230</v>
      </c>
      <c r="Z46" s="15">
        <f>Raw_Data!Z46</f>
        <v>5966</v>
      </c>
      <c r="AA46" s="15">
        <f>Raw_Data!AA46</f>
        <v>7.99</v>
      </c>
      <c r="AB46" s="15">
        <f>Raw_Data!AB46</f>
        <v>55.4</v>
      </c>
      <c r="AC46" s="19" t="str">
        <f>IF(Raw_Data!G46="","Yes","No")</f>
        <v>No</v>
      </c>
      <c r="AD46" s="19" t="str">
        <f>IF(Raw_Data!L46="","Yes","No")</f>
        <v>No</v>
      </c>
      <c r="AE46" s="19" t="str">
        <f>IF(Raw_Data!T46="","Imputed",IF(Raw_Data!T46&gt;INDEX(Cleaning_Reference!$F$6:$F$13,MATCH(D46,Cleaning_Reference!$A$6:$A$13,0)),"Capped","Original"))</f>
        <v>Original</v>
      </c>
      <c r="AF46" s="21">
        <f t="shared" si="0"/>
        <v>47.67</v>
      </c>
    </row>
    <row r="47" spans="1:32" ht="15" customHeight="1" x14ac:dyDescent="0.3">
      <c r="A47" s="20" t="str">
        <f>Raw_Data!A47</f>
        <v>SF10046</v>
      </c>
      <c r="B47" s="15" t="str">
        <f>Raw_Data!B47</f>
        <v>Telangana</v>
      </c>
      <c r="C47" s="15" t="str">
        <f>Raw_Data!C47</f>
        <v>Erode</v>
      </c>
      <c r="D47" s="15" t="str">
        <f>Raw_Data!D47</f>
        <v>Wheat</v>
      </c>
      <c r="E47" s="15" t="str">
        <f>Raw_Data!E47</f>
        <v>Kharif</v>
      </c>
      <c r="F47" s="15">
        <f>Raw_Data!F47</f>
        <v>2.14</v>
      </c>
      <c r="G47" s="18">
        <f>IF(Raw_Data!G47="",ROUND(AVERAGEIFS(Raw_Data!$G$2:$G$4001,Raw_Data!$E$2:$E$4001,E47),1),Raw_Data!G47)</f>
        <v>485.7</v>
      </c>
      <c r="H47" s="15">
        <f>Raw_Data!H47</f>
        <v>28</v>
      </c>
      <c r="I47" s="15">
        <f>Raw_Data!I47</f>
        <v>80.099999999999994</v>
      </c>
      <c r="J47" s="15">
        <f>Raw_Data!J47</f>
        <v>7.2</v>
      </c>
      <c r="K47" s="15">
        <f>Raw_Data!K47</f>
        <v>8.08</v>
      </c>
      <c r="L47" s="18">
        <f>IF(Raw_Data!L47="",ROUND(AVERAGEIFS(Raw_Data!$L$2:$L$4001,Raw_Data!$E$2:$E$4001,E47),1),Raw_Data!L47)</f>
        <v>34.700000000000003</v>
      </c>
      <c r="M47" s="15">
        <f>Raw_Data!M47</f>
        <v>111</v>
      </c>
      <c r="N47" s="15">
        <f>Raw_Data!N47</f>
        <v>56.6</v>
      </c>
      <c r="O47" s="15">
        <f>Raw_Data!O47</f>
        <v>74.900000000000006</v>
      </c>
      <c r="P47" s="15" t="str">
        <f>Raw_Data!P47</f>
        <v>Drip</v>
      </c>
      <c r="Q47" s="15">
        <f>Raw_Data!Q47</f>
        <v>146.19999999999999</v>
      </c>
      <c r="R47" s="15">
        <f>Raw_Data!R47</f>
        <v>4.25</v>
      </c>
      <c r="S47" s="15">
        <f>Raw_Data!S47</f>
        <v>0.95</v>
      </c>
      <c r="T47" s="18">
        <f>IF(Raw_Data!T47="",ROUND(AVERAGEIFS(Raw_Data!$T$2:$T$4001,Raw_Data!$E$2:$E$4001,E47,Raw_Data!$D$2:$D$4001,D47),2),IF(Raw_Data!T47&gt;INDEX(Cleaning_Reference!$F$6:$F$13,MATCH(D47,Cleaning_Reference!$A$6:$A$13,0)),INDEX(Cleaning_Reference!$F$6:$F$13,MATCH(D47,Cleaning_Reference!$A$6:$A$13,0)),Raw_Data!T47))</f>
        <v>0.32</v>
      </c>
      <c r="U47" s="15">
        <f>Raw_Data!U47</f>
        <v>0.68</v>
      </c>
      <c r="V47" s="15">
        <f>Raw_Data!V47</f>
        <v>25224</v>
      </c>
      <c r="W47" s="15">
        <f>Raw_Data!W47</f>
        <v>116463</v>
      </c>
      <c r="X47" s="15">
        <f>Raw_Data!X47</f>
        <v>17152</v>
      </c>
      <c r="Y47" s="15">
        <f>Raw_Data!Y47</f>
        <v>-99311</v>
      </c>
      <c r="Z47" s="15">
        <f>Raw_Data!Z47</f>
        <v>791</v>
      </c>
      <c r="AA47" s="15">
        <f>Raw_Data!AA47</f>
        <v>0.86</v>
      </c>
      <c r="AB47" s="15">
        <f>Raw_Data!AB47</f>
        <v>49.4</v>
      </c>
      <c r="AC47" s="19" t="str">
        <f>IF(Raw_Data!G47="","Yes","No")</f>
        <v>No</v>
      </c>
      <c r="AD47" s="19" t="str">
        <f>IF(Raw_Data!L47="","Yes","No")</f>
        <v>No</v>
      </c>
      <c r="AE47" s="19" t="str">
        <f>IF(Raw_Data!T47="","Imputed",IF(Raw_Data!T47&gt;INDEX(Cleaning_Reference!$F$6:$F$13,MATCH(D47,Cleaning_Reference!$A$6:$A$13,0)),"Capped","Original"))</f>
        <v>Original</v>
      </c>
      <c r="AF47" s="21">
        <f t="shared" si="0"/>
        <v>0.68</v>
      </c>
    </row>
    <row r="48" spans="1:32" ht="15" customHeight="1" x14ac:dyDescent="0.3">
      <c r="A48" s="20" t="str">
        <f>Raw_Data!A48</f>
        <v>SF10047</v>
      </c>
      <c r="B48" s="15" t="str">
        <f>Raw_Data!B48</f>
        <v>Andhra Pradesh</v>
      </c>
      <c r="C48" s="15" t="str">
        <f>Raw_Data!C48</f>
        <v>Nalgonda</v>
      </c>
      <c r="D48" s="15" t="str">
        <f>Raw_Data!D48</f>
        <v>Groundnut</v>
      </c>
      <c r="E48" s="15" t="str">
        <f>Raw_Data!E48</f>
        <v>Kharif</v>
      </c>
      <c r="F48" s="15">
        <f>Raw_Data!F48</f>
        <v>5.6</v>
      </c>
      <c r="G48" s="18">
        <f>IF(Raw_Data!G48="",ROUND(AVERAGEIFS(Raw_Data!$G$2:$G$4001,Raw_Data!$E$2:$E$4001,E48),1),Raw_Data!G48)</f>
        <v>728.5</v>
      </c>
      <c r="H48" s="15">
        <f>Raw_Data!H48</f>
        <v>27</v>
      </c>
      <c r="I48" s="15">
        <f>Raw_Data!I48</f>
        <v>76.7</v>
      </c>
      <c r="J48" s="15">
        <f>Raw_Data!J48</f>
        <v>6.9</v>
      </c>
      <c r="K48" s="15">
        <f>Raw_Data!K48</f>
        <v>6.36</v>
      </c>
      <c r="L48" s="18">
        <f>IF(Raw_Data!L48="",ROUND(AVERAGEIFS(Raw_Data!$L$2:$L$4001,Raw_Data!$E$2:$E$4001,E48),1),Raw_Data!L48)</f>
        <v>27.4</v>
      </c>
      <c r="M48" s="15">
        <f>Raw_Data!M48</f>
        <v>92.2</v>
      </c>
      <c r="N48" s="15">
        <f>Raw_Data!N48</f>
        <v>72.7</v>
      </c>
      <c r="O48" s="15">
        <f>Raw_Data!O48</f>
        <v>80.900000000000006</v>
      </c>
      <c r="P48" s="15" t="str">
        <f>Raw_Data!P48</f>
        <v>Sprinkler</v>
      </c>
      <c r="Q48" s="15">
        <f>Raw_Data!Q48</f>
        <v>194</v>
      </c>
      <c r="R48" s="15">
        <f>Raw_Data!R48</f>
        <v>4.7</v>
      </c>
      <c r="S48" s="15">
        <f>Raw_Data!S48</f>
        <v>0.71</v>
      </c>
      <c r="T48" s="18">
        <f>IF(Raw_Data!T48="",ROUND(AVERAGEIFS(Raw_Data!$T$2:$T$4001,Raw_Data!$E$2:$E$4001,E48,Raw_Data!$D$2:$D$4001,D48),2),IF(Raw_Data!T48&gt;INDEX(Cleaning_Reference!$F$6:$F$13,MATCH(D48,Cleaning_Reference!$A$6:$A$13,0)),INDEX(Cleaning_Reference!$F$6:$F$13,MATCH(D48,Cleaning_Reference!$A$6:$A$13,0)),Raw_Data!T48))</f>
        <v>2.63</v>
      </c>
      <c r="U48" s="15">
        <f>Raw_Data!U48</f>
        <v>14.73</v>
      </c>
      <c r="V48" s="15">
        <f>Raw_Data!V48</f>
        <v>53568</v>
      </c>
      <c r="W48" s="15">
        <f>Raw_Data!W48</f>
        <v>337133</v>
      </c>
      <c r="X48" s="15">
        <f>Raw_Data!X48</f>
        <v>789057</v>
      </c>
      <c r="Y48" s="15">
        <f>Raw_Data!Y48</f>
        <v>451924</v>
      </c>
      <c r="Z48" s="15">
        <f>Raw_Data!Z48</f>
        <v>3052</v>
      </c>
      <c r="AA48" s="15">
        <f>Raw_Data!AA48</f>
        <v>4.8259999999999996</v>
      </c>
      <c r="AB48" s="15">
        <f>Raw_Data!AB48</f>
        <v>63.2</v>
      </c>
      <c r="AC48" s="19" t="str">
        <f>IF(Raw_Data!G48="","Yes","No")</f>
        <v>No</v>
      </c>
      <c r="AD48" s="19" t="str">
        <f>IF(Raw_Data!L48="","Yes","No")</f>
        <v>No</v>
      </c>
      <c r="AE48" s="19" t="str">
        <f>IF(Raw_Data!T48="","Imputed",IF(Raw_Data!T48&gt;INDEX(Cleaning_Reference!$F$6:$F$13,MATCH(D48,Cleaning_Reference!$A$6:$A$13,0)),"Capped","Original"))</f>
        <v>Original</v>
      </c>
      <c r="AF48" s="21">
        <f t="shared" si="0"/>
        <v>14.73</v>
      </c>
    </row>
    <row r="49" spans="1:32" ht="15" customHeight="1" x14ac:dyDescent="0.3">
      <c r="A49" s="20" t="str">
        <f>Raw_Data!A49</f>
        <v>SF10048</v>
      </c>
      <c r="B49" s="15" t="str">
        <f>Raw_Data!B49</f>
        <v>Punjab</v>
      </c>
      <c r="C49" s="15" t="str">
        <f>Raw_Data!C49</f>
        <v>Ludhiana</v>
      </c>
      <c r="D49" s="15" t="str">
        <f>Raw_Data!D49</f>
        <v>Sugarcane</v>
      </c>
      <c r="E49" s="15" t="str">
        <f>Raw_Data!E49</f>
        <v>Zaid</v>
      </c>
      <c r="F49" s="15">
        <f>Raw_Data!F49</f>
        <v>7.68</v>
      </c>
      <c r="G49" s="18">
        <f>IF(Raw_Data!G49="",ROUND(AVERAGEIFS(Raw_Data!$G$2:$G$4001,Raw_Data!$E$2:$E$4001,E49),1),Raw_Data!G49)</f>
        <v>90</v>
      </c>
      <c r="H49" s="15">
        <f>Raw_Data!H49</f>
        <v>31.9</v>
      </c>
      <c r="I49" s="15">
        <f>Raw_Data!I49</f>
        <v>52.7</v>
      </c>
      <c r="J49" s="15">
        <f>Raw_Data!J49</f>
        <v>9.8000000000000007</v>
      </c>
      <c r="K49" s="15">
        <f>Raw_Data!K49</f>
        <v>6.51</v>
      </c>
      <c r="L49" s="18">
        <f>IF(Raw_Data!L49="",ROUND(AVERAGEIFS(Raw_Data!$L$2:$L$4001,Raw_Data!$E$2:$E$4001,E49),1),Raw_Data!L49)</f>
        <v>18.3</v>
      </c>
      <c r="M49" s="15">
        <f>Raw_Data!M49</f>
        <v>164</v>
      </c>
      <c r="N49" s="15">
        <f>Raw_Data!N49</f>
        <v>59.6</v>
      </c>
      <c r="O49" s="15">
        <f>Raw_Data!O49</f>
        <v>54.9</v>
      </c>
      <c r="P49" s="15" t="str">
        <f>Raw_Data!P49</f>
        <v>Sprinkler</v>
      </c>
      <c r="Q49" s="15">
        <f>Raw_Data!Q49</f>
        <v>136.9</v>
      </c>
      <c r="R49" s="15">
        <f>Raw_Data!R49</f>
        <v>8.0399999999999991</v>
      </c>
      <c r="S49" s="15">
        <f>Raw_Data!S49</f>
        <v>0.76</v>
      </c>
      <c r="T49" s="18">
        <f>IF(Raw_Data!T49="",ROUND(AVERAGEIFS(Raw_Data!$T$2:$T$4001,Raw_Data!$E$2:$E$4001,E49,Raw_Data!$D$2:$D$4001,D49),2),IF(Raw_Data!T49&gt;INDEX(Cleaning_Reference!$F$6:$F$13,MATCH(D49,Cleaning_Reference!$A$6:$A$13,0)),INDEX(Cleaning_Reference!$F$6:$F$13,MATCH(D49,Cleaning_Reference!$A$6:$A$13,0)),Raw_Data!T49))</f>
        <v>36.69</v>
      </c>
      <c r="U49" s="15">
        <f>Raw_Data!U49</f>
        <v>281.77999999999997</v>
      </c>
      <c r="V49" s="15">
        <f>Raw_Data!V49</f>
        <v>3682</v>
      </c>
      <c r="W49" s="15">
        <f>Raw_Data!W49</f>
        <v>480826</v>
      </c>
      <c r="X49" s="15">
        <f>Raw_Data!X49</f>
        <v>1037514</v>
      </c>
      <c r="Y49" s="15">
        <f>Raw_Data!Y49</f>
        <v>556688</v>
      </c>
      <c r="Z49" s="15">
        <f>Raw_Data!Z49</f>
        <v>13263</v>
      </c>
      <c r="AA49" s="15">
        <f>Raw_Data!AA49</f>
        <v>21.245999999999999</v>
      </c>
      <c r="AB49" s="15">
        <f>Raw_Data!AB49</f>
        <v>30</v>
      </c>
      <c r="AC49" s="19" t="str">
        <f>IF(Raw_Data!G49="","Yes","No")</f>
        <v>No</v>
      </c>
      <c r="AD49" s="19" t="str">
        <f>IF(Raw_Data!L49="","Yes","No")</f>
        <v>No</v>
      </c>
      <c r="AE49" s="19" t="str">
        <f>IF(Raw_Data!T49="","Imputed",IF(Raw_Data!T49&gt;INDEX(Cleaning_Reference!$F$6:$F$13,MATCH(D49,Cleaning_Reference!$A$6:$A$13,0)),"Capped","Original"))</f>
        <v>Original</v>
      </c>
      <c r="AF49" s="21">
        <f t="shared" si="0"/>
        <v>281.77999999999997</v>
      </c>
    </row>
    <row r="50" spans="1:32" ht="15" customHeight="1" x14ac:dyDescent="0.3">
      <c r="A50" s="20" t="str">
        <f>Raw_Data!A50</f>
        <v>SF10049</v>
      </c>
      <c r="B50" s="15" t="str">
        <f>Raw_Data!B50</f>
        <v>Andhra Pradesh</v>
      </c>
      <c r="C50" s="15" t="str">
        <f>Raw_Data!C50</f>
        <v>Erode</v>
      </c>
      <c r="D50" s="15" t="str">
        <f>Raw_Data!D50</f>
        <v>Chilli</v>
      </c>
      <c r="E50" s="15" t="str">
        <f>Raw_Data!E50</f>
        <v>Zaid</v>
      </c>
      <c r="F50" s="15">
        <f>Raw_Data!F50</f>
        <v>5.52</v>
      </c>
      <c r="G50" s="18">
        <f>IF(Raw_Data!G50="",ROUND(AVERAGEIFS(Raw_Data!$G$2:$G$4001,Raw_Data!$E$2:$E$4001,E50),1),Raw_Data!G50)</f>
        <v>91.3</v>
      </c>
      <c r="H50" s="15">
        <f>Raw_Data!H50</f>
        <v>34.1</v>
      </c>
      <c r="I50" s="15">
        <f>Raw_Data!I50</f>
        <v>63</v>
      </c>
      <c r="J50" s="15">
        <f>Raw_Data!J50</f>
        <v>7.2</v>
      </c>
      <c r="K50" s="15">
        <f>Raw_Data!K50</f>
        <v>5.55</v>
      </c>
      <c r="L50" s="18">
        <f>IF(Raw_Data!L50="",ROUND(AVERAGEIFS(Raw_Data!$L$2:$L$4001,Raw_Data!$E$2:$E$4001,E50),1),Raw_Data!L50)</f>
        <v>20.9</v>
      </c>
      <c r="M50" s="15">
        <f>Raw_Data!M50</f>
        <v>124.8</v>
      </c>
      <c r="N50" s="15">
        <f>Raw_Data!N50</f>
        <v>75.2</v>
      </c>
      <c r="O50" s="15">
        <f>Raw_Data!O50</f>
        <v>130.80000000000001</v>
      </c>
      <c r="P50" s="15" t="str">
        <f>Raw_Data!P50</f>
        <v>Rainfed</v>
      </c>
      <c r="Q50" s="15">
        <f>Raw_Data!Q50</f>
        <v>207.3</v>
      </c>
      <c r="R50" s="15">
        <f>Raw_Data!R50</f>
        <v>4.96</v>
      </c>
      <c r="S50" s="15">
        <f>Raw_Data!S50</f>
        <v>0.87</v>
      </c>
      <c r="T50" s="18">
        <f>IF(Raw_Data!T50="",ROUND(AVERAGEIFS(Raw_Data!$T$2:$T$4001,Raw_Data!$E$2:$E$4001,E50,Raw_Data!$D$2:$D$4001,D50),2),IF(Raw_Data!T50&gt;INDEX(Cleaning_Reference!$F$6:$F$13,MATCH(D50,Cleaning_Reference!$A$6:$A$13,0)),INDEX(Cleaning_Reference!$F$6:$F$13,MATCH(D50,Cleaning_Reference!$A$6:$A$13,0)),Raw_Data!T50))</f>
        <v>0.3</v>
      </c>
      <c r="U50" s="15">
        <f>Raw_Data!U50</f>
        <v>1.66</v>
      </c>
      <c r="V50" s="15">
        <f>Raw_Data!V50</f>
        <v>102697</v>
      </c>
      <c r="W50" s="15">
        <f>Raw_Data!W50</f>
        <v>376564</v>
      </c>
      <c r="X50" s="15">
        <f>Raw_Data!X50</f>
        <v>170477</v>
      </c>
      <c r="Y50" s="15">
        <f>Raw_Data!Y50</f>
        <v>-206087</v>
      </c>
      <c r="Z50" s="15">
        <f>Raw_Data!Z50</f>
        <v>1257</v>
      </c>
      <c r="AA50" s="15">
        <f>Raw_Data!AA50</f>
        <v>1.321</v>
      </c>
      <c r="AB50" s="15">
        <f>Raw_Data!AB50</f>
        <v>43.9</v>
      </c>
      <c r="AC50" s="19" t="str">
        <f>IF(Raw_Data!G50="","Yes","No")</f>
        <v>No</v>
      </c>
      <c r="AD50" s="19" t="str">
        <f>IF(Raw_Data!L50="","Yes","No")</f>
        <v>No</v>
      </c>
      <c r="AE50" s="19" t="str">
        <f>IF(Raw_Data!T50="","Imputed",IF(Raw_Data!T50&gt;INDEX(Cleaning_Reference!$F$6:$F$13,MATCH(D50,Cleaning_Reference!$A$6:$A$13,0)),"Capped","Original"))</f>
        <v>Original</v>
      </c>
      <c r="AF50" s="21">
        <f t="shared" si="0"/>
        <v>1.66</v>
      </c>
    </row>
    <row r="51" spans="1:32" ht="15" customHeight="1" x14ac:dyDescent="0.3">
      <c r="A51" s="20" t="str">
        <f>Raw_Data!A51</f>
        <v>SF10050</v>
      </c>
      <c r="B51" s="15" t="str">
        <f>Raw_Data!B51</f>
        <v>Madhya Pradesh</v>
      </c>
      <c r="C51" s="15" t="str">
        <f>Raw_Data!C51</f>
        <v>Erode</v>
      </c>
      <c r="D51" s="15" t="str">
        <f>Raw_Data!D51</f>
        <v>Rice</v>
      </c>
      <c r="E51" s="15" t="str">
        <f>Raw_Data!E51</f>
        <v>Rabi</v>
      </c>
      <c r="F51" s="15">
        <f>Raw_Data!F51</f>
        <v>8.8000000000000007</v>
      </c>
      <c r="G51" s="18">
        <f>IF(Raw_Data!G51="",ROUND(AVERAGEIFS(Raw_Data!$G$2:$G$4001,Raw_Data!$E$2:$E$4001,E51),1),Raw_Data!G51)</f>
        <v>792.2</v>
      </c>
      <c r="H51" s="15">
        <f>Raw_Data!H51</f>
        <v>21.5</v>
      </c>
      <c r="I51" s="15">
        <f>Raw_Data!I51</f>
        <v>51.4</v>
      </c>
      <c r="J51" s="15">
        <f>Raw_Data!J51</f>
        <v>8</v>
      </c>
      <c r="K51" s="15">
        <f>Raw_Data!K51</f>
        <v>7.8</v>
      </c>
      <c r="L51" s="18">
        <f>IF(Raw_Data!L51="",ROUND(AVERAGEIFS(Raw_Data!$L$2:$L$4001,Raw_Data!$E$2:$E$4001,E51),1),Raw_Data!L51)</f>
        <v>21.8</v>
      </c>
      <c r="M51" s="15">
        <f>Raw_Data!M51</f>
        <v>104.1</v>
      </c>
      <c r="N51" s="15">
        <f>Raw_Data!N51</f>
        <v>61.9</v>
      </c>
      <c r="O51" s="15">
        <f>Raw_Data!O51</f>
        <v>82.3</v>
      </c>
      <c r="P51" s="15" t="str">
        <f>Raw_Data!P51</f>
        <v>Flood</v>
      </c>
      <c r="Q51" s="15">
        <f>Raw_Data!Q51</f>
        <v>223.7</v>
      </c>
      <c r="R51" s="15">
        <f>Raw_Data!R51</f>
        <v>6.7</v>
      </c>
      <c r="S51" s="15">
        <f>Raw_Data!S51</f>
        <v>0.7</v>
      </c>
      <c r="T51" s="18">
        <f>IF(Raw_Data!T51="",ROUND(AVERAGEIFS(Raw_Data!$T$2:$T$4001,Raw_Data!$E$2:$E$4001,E51,Raw_Data!$D$2:$D$4001,D51),2),IF(Raw_Data!T51&gt;INDEX(Cleaning_Reference!$F$6:$F$13,MATCH(D51,Cleaning_Reference!$A$6:$A$13,0)),INDEX(Cleaning_Reference!$F$6:$F$13,MATCH(D51,Cleaning_Reference!$A$6:$A$13,0)),Raw_Data!T51))</f>
        <v>0.76</v>
      </c>
      <c r="U51" s="15">
        <f>Raw_Data!U51</f>
        <v>6.69</v>
      </c>
      <c r="V51" s="15">
        <f>Raw_Data!V51</f>
        <v>19703</v>
      </c>
      <c r="W51" s="15">
        <f>Raw_Data!W51</f>
        <v>741670</v>
      </c>
      <c r="X51" s="15">
        <f>Raw_Data!X51</f>
        <v>131813</v>
      </c>
      <c r="Y51" s="15">
        <f>Raw_Data!Y51</f>
        <v>-609857</v>
      </c>
      <c r="Z51" s="15">
        <f>Raw_Data!Z51</f>
        <v>15881</v>
      </c>
      <c r="AA51" s="15">
        <f>Raw_Data!AA51</f>
        <v>0.42099999999999999</v>
      </c>
      <c r="AB51" s="15">
        <f>Raw_Data!AB51</f>
        <v>53.6</v>
      </c>
      <c r="AC51" s="19" t="str">
        <f>IF(Raw_Data!G51="","Yes","No")</f>
        <v>No</v>
      </c>
      <c r="AD51" s="19" t="str">
        <f>IF(Raw_Data!L51="","Yes","No")</f>
        <v>No</v>
      </c>
      <c r="AE51" s="19" t="str">
        <f>IF(Raw_Data!T51="","Imputed",IF(Raw_Data!T51&gt;INDEX(Cleaning_Reference!$F$6:$F$13,MATCH(D51,Cleaning_Reference!$A$6:$A$13,0)),"Capped","Original"))</f>
        <v>Original</v>
      </c>
      <c r="AF51" s="21">
        <f t="shared" si="0"/>
        <v>6.69</v>
      </c>
    </row>
    <row r="52" spans="1:32" ht="15" customHeight="1" x14ac:dyDescent="0.3">
      <c r="A52" s="20" t="str">
        <f>Raw_Data!A52</f>
        <v>SF10051</v>
      </c>
      <c r="B52" s="15" t="str">
        <f>Raw_Data!B52</f>
        <v>Telangana</v>
      </c>
      <c r="C52" s="15" t="str">
        <f>Raw_Data!C52</f>
        <v>Warangal</v>
      </c>
      <c r="D52" s="15" t="str">
        <f>Raw_Data!D52</f>
        <v>Rice</v>
      </c>
      <c r="E52" s="15" t="str">
        <f>Raw_Data!E52</f>
        <v>Zaid</v>
      </c>
      <c r="F52" s="15">
        <f>Raw_Data!F52</f>
        <v>9.82</v>
      </c>
      <c r="G52" s="18">
        <f>IF(Raw_Data!G52="",ROUND(AVERAGEIFS(Raw_Data!$G$2:$G$4001,Raw_Data!$E$2:$E$4001,E52),1),Raw_Data!G52)</f>
        <v>227.2</v>
      </c>
      <c r="H52" s="15">
        <f>Raw_Data!H52</f>
        <v>29.5</v>
      </c>
      <c r="I52" s="15">
        <f>Raw_Data!I52</f>
        <v>63.5</v>
      </c>
      <c r="J52" s="15">
        <f>Raw_Data!J52</f>
        <v>7.6</v>
      </c>
      <c r="K52" s="15">
        <f>Raw_Data!K52</f>
        <v>6.81</v>
      </c>
      <c r="L52" s="18">
        <f>IF(Raw_Data!L52="",ROUND(AVERAGEIFS(Raw_Data!$L$2:$L$4001,Raw_Data!$E$2:$E$4001,E52),1),Raw_Data!L52)</f>
        <v>17.8</v>
      </c>
      <c r="M52" s="15">
        <f>Raw_Data!M52</f>
        <v>122.5</v>
      </c>
      <c r="N52" s="15">
        <f>Raw_Data!N52</f>
        <v>54.9</v>
      </c>
      <c r="O52" s="15">
        <f>Raw_Data!O52</f>
        <v>97</v>
      </c>
      <c r="P52" s="15" t="str">
        <f>Raw_Data!P52</f>
        <v>Flood</v>
      </c>
      <c r="Q52" s="15">
        <f>Raw_Data!Q52</f>
        <v>162.69999999999999</v>
      </c>
      <c r="R52" s="15">
        <f>Raw_Data!R52</f>
        <v>0.62</v>
      </c>
      <c r="S52" s="15">
        <f>Raw_Data!S52</f>
        <v>0.78</v>
      </c>
      <c r="T52" s="18">
        <f>IF(Raw_Data!T52="",ROUND(AVERAGEIFS(Raw_Data!$T$2:$T$4001,Raw_Data!$E$2:$E$4001,E52,Raw_Data!$D$2:$D$4001,D52),2),IF(Raw_Data!T52&gt;INDEX(Cleaning_Reference!$F$6:$F$13,MATCH(D52,Cleaning_Reference!$A$6:$A$13,0)),INDEX(Cleaning_Reference!$F$6:$F$13,MATCH(D52,Cleaning_Reference!$A$6:$A$13,0)),Raw_Data!T52))</f>
        <v>2.87</v>
      </c>
      <c r="U52" s="15">
        <f>Raw_Data!U52</f>
        <v>28.18</v>
      </c>
      <c r="V52" s="15">
        <f>Raw_Data!V52</f>
        <v>21316</v>
      </c>
      <c r="W52" s="15">
        <f>Raw_Data!W52</f>
        <v>534995</v>
      </c>
      <c r="X52" s="15">
        <f>Raw_Data!X52</f>
        <v>600685</v>
      </c>
      <c r="Y52" s="15">
        <f>Raw_Data!Y52</f>
        <v>65690</v>
      </c>
      <c r="Z52" s="15">
        <f>Raw_Data!Z52</f>
        <v>16682</v>
      </c>
      <c r="AA52" s="15">
        <f>Raw_Data!AA52</f>
        <v>1.6890000000000001</v>
      </c>
      <c r="AB52" s="15">
        <f>Raw_Data!AB52</f>
        <v>49.4</v>
      </c>
      <c r="AC52" s="19" t="str">
        <f>IF(Raw_Data!G52="","Yes","No")</f>
        <v>No</v>
      </c>
      <c r="AD52" s="19" t="str">
        <f>IF(Raw_Data!L52="","Yes","No")</f>
        <v>No</v>
      </c>
      <c r="AE52" s="19" t="str">
        <f>IF(Raw_Data!T52="","Imputed",IF(Raw_Data!T52&gt;INDEX(Cleaning_Reference!$F$6:$F$13,MATCH(D52,Cleaning_Reference!$A$6:$A$13,0)),"Capped","Original"))</f>
        <v>Original</v>
      </c>
      <c r="AF52" s="21">
        <f t="shared" si="0"/>
        <v>28.18</v>
      </c>
    </row>
    <row r="53" spans="1:32" ht="15" customHeight="1" x14ac:dyDescent="0.3">
      <c r="A53" s="20" t="str">
        <f>Raw_Data!A53</f>
        <v>SF10052</v>
      </c>
      <c r="B53" s="15" t="str">
        <f>Raw_Data!B53</f>
        <v>Andhra Pradesh</v>
      </c>
      <c r="C53" s="15" t="str">
        <f>Raw_Data!C53</f>
        <v>Rajkot</v>
      </c>
      <c r="D53" s="15" t="str">
        <f>Raw_Data!D53</f>
        <v>Pulses</v>
      </c>
      <c r="E53" s="15" t="str">
        <f>Raw_Data!E53</f>
        <v>Rabi</v>
      </c>
      <c r="F53" s="15">
        <f>Raw_Data!F53</f>
        <v>8.61</v>
      </c>
      <c r="G53" s="18">
        <f>IF(Raw_Data!G53="",ROUND(AVERAGEIFS(Raw_Data!$G$2:$G$4001,Raw_Data!$E$2:$E$4001,E53),1),Raw_Data!G53)</f>
        <v>80</v>
      </c>
      <c r="H53" s="15">
        <f>Raw_Data!H53</f>
        <v>24.8</v>
      </c>
      <c r="I53" s="15">
        <f>Raw_Data!I53</f>
        <v>60.9</v>
      </c>
      <c r="J53" s="15">
        <f>Raw_Data!J53</f>
        <v>7.5</v>
      </c>
      <c r="K53" s="15">
        <f>Raw_Data!K53</f>
        <v>5.43</v>
      </c>
      <c r="L53" s="18">
        <f>IF(Raw_Data!L53="",ROUND(AVERAGEIFS(Raw_Data!$L$2:$L$4001,Raw_Data!$E$2:$E$4001,E53),1),Raw_Data!L53)</f>
        <v>28</v>
      </c>
      <c r="M53" s="15">
        <f>Raw_Data!M53</f>
        <v>107.1</v>
      </c>
      <c r="N53" s="15">
        <f>Raw_Data!N53</f>
        <v>46.4</v>
      </c>
      <c r="O53" s="15">
        <f>Raw_Data!O53</f>
        <v>137.6</v>
      </c>
      <c r="P53" s="15" t="str">
        <f>Raw_Data!P53</f>
        <v>Sprinkler</v>
      </c>
      <c r="Q53" s="15">
        <f>Raw_Data!Q53</f>
        <v>178.1</v>
      </c>
      <c r="R53" s="15">
        <f>Raw_Data!R53</f>
        <v>4.92</v>
      </c>
      <c r="S53" s="15">
        <f>Raw_Data!S53</f>
        <v>1</v>
      </c>
      <c r="T53" s="18">
        <f>IF(Raw_Data!T53="",ROUND(AVERAGEIFS(Raw_Data!$T$2:$T$4001,Raw_Data!$E$2:$E$4001,E53,Raw_Data!$D$2:$D$4001,D53),2),IF(Raw_Data!T53&gt;INDEX(Cleaning_Reference!$F$6:$F$13,MATCH(D53,Cleaning_Reference!$A$6:$A$13,0)),INDEX(Cleaning_Reference!$F$6:$F$13,MATCH(D53,Cleaning_Reference!$A$6:$A$13,0)),Raw_Data!T53))</f>
        <v>0.3</v>
      </c>
      <c r="U53" s="15">
        <f>Raw_Data!U53</f>
        <v>2.58</v>
      </c>
      <c r="V53" s="15">
        <f>Raw_Data!V53</f>
        <v>71065</v>
      </c>
      <c r="W53" s="15">
        <f>Raw_Data!W53</f>
        <v>492155</v>
      </c>
      <c r="X53" s="15">
        <f>Raw_Data!X53</f>
        <v>183348</v>
      </c>
      <c r="Y53" s="15">
        <f>Raw_Data!Y53</f>
        <v>-308807</v>
      </c>
      <c r="Z53" s="15">
        <f>Raw_Data!Z53</f>
        <v>3106</v>
      </c>
      <c r="AA53" s="15">
        <f>Raw_Data!AA53</f>
        <v>0.83099999999999996</v>
      </c>
      <c r="AB53" s="15">
        <f>Raw_Data!AB53</f>
        <v>40.200000000000003</v>
      </c>
      <c r="AC53" s="19" t="str">
        <f>IF(Raw_Data!G53="","Yes","No")</f>
        <v>No</v>
      </c>
      <c r="AD53" s="19" t="str">
        <f>IF(Raw_Data!L53="","Yes","No")</f>
        <v>No</v>
      </c>
      <c r="AE53" s="19" t="str">
        <f>IF(Raw_Data!T53="","Imputed",IF(Raw_Data!T53&gt;INDEX(Cleaning_Reference!$F$6:$F$13,MATCH(D53,Cleaning_Reference!$A$6:$A$13,0)),"Capped","Original"))</f>
        <v>Original</v>
      </c>
      <c r="AF53" s="21">
        <f t="shared" si="0"/>
        <v>2.58</v>
      </c>
    </row>
    <row r="54" spans="1:32" ht="15" customHeight="1" x14ac:dyDescent="0.3">
      <c r="A54" s="20" t="str">
        <f>Raw_Data!A54</f>
        <v>SF10053</v>
      </c>
      <c r="B54" s="15" t="str">
        <f>Raw_Data!B54</f>
        <v>Gujarat</v>
      </c>
      <c r="C54" s="15" t="str">
        <f>Raw_Data!C54</f>
        <v>Indore</v>
      </c>
      <c r="D54" s="15" t="str">
        <f>Raw_Data!D54</f>
        <v>Rice</v>
      </c>
      <c r="E54" s="15" t="str">
        <f>Raw_Data!E54</f>
        <v>Zaid</v>
      </c>
      <c r="F54" s="15">
        <f>Raw_Data!F54</f>
        <v>11.52</v>
      </c>
      <c r="G54" s="18">
        <f>IF(Raw_Data!G54="",ROUND(AVERAGEIFS(Raw_Data!$G$2:$G$4001,Raw_Data!$E$2:$E$4001,E54),1),Raw_Data!G54)</f>
        <v>206.2</v>
      </c>
      <c r="H54" s="15">
        <f>Raw_Data!H54</f>
        <v>34.299999999999997</v>
      </c>
      <c r="I54" s="15">
        <f>Raw_Data!I54</f>
        <v>50.3</v>
      </c>
      <c r="J54" s="15">
        <f>Raw_Data!J54</f>
        <v>10</v>
      </c>
      <c r="K54" s="15">
        <f>Raw_Data!K54</f>
        <v>7.01</v>
      </c>
      <c r="L54" s="18">
        <f>IF(Raw_Data!L54="",ROUND(AVERAGEIFS(Raw_Data!$L$2:$L$4001,Raw_Data!$E$2:$E$4001,E54),1),Raw_Data!L54)</f>
        <v>32.700000000000003</v>
      </c>
      <c r="M54" s="15">
        <f>Raw_Data!M54</f>
        <v>106.7</v>
      </c>
      <c r="N54" s="15">
        <f>Raw_Data!N54</f>
        <v>50.4</v>
      </c>
      <c r="O54" s="15">
        <f>Raw_Data!O54</f>
        <v>98.1</v>
      </c>
      <c r="P54" s="15" t="str">
        <f>Raw_Data!P54</f>
        <v>Flood</v>
      </c>
      <c r="Q54" s="15">
        <f>Raw_Data!Q54</f>
        <v>112.7</v>
      </c>
      <c r="R54" s="15">
        <f>Raw_Data!R54</f>
        <v>6.15</v>
      </c>
      <c r="S54" s="15">
        <f>Raw_Data!S54</f>
        <v>0.87</v>
      </c>
      <c r="T54" s="18">
        <f>IF(Raw_Data!T54="",ROUND(AVERAGEIFS(Raw_Data!$T$2:$T$4001,Raw_Data!$E$2:$E$4001,E54,Raw_Data!$D$2:$D$4001,D54),2),IF(Raw_Data!T54&gt;INDEX(Cleaning_Reference!$F$6:$F$13,MATCH(D54,Cleaning_Reference!$A$6:$A$13,0)),INDEX(Cleaning_Reference!$F$6:$F$13,MATCH(D54,Cleaning_Reference!$A$6:$A$13,0)),Raw_Data!T54))</f>
        <v>1.69</v>
      </c>
      <c r="U54" s="15">
        <f>Raw_Data!U54</f>
        <v>19.47</v>
      </c>
      <c r="V54" s="15">
        <f>Raw_Data!V54</f>
        <v>19275</v>
      </c>
      <c r="W54" s="15">
        <f>Raw_Data!W54</f>
        <v>674473</v>
      </c>
      <c r="X54" s="15">
        <f>Raw_Data!X54</f>
        <v>375284</v>
      </c>
      <c r="Y54" s="15">
        <f>Raw_Data!Y54</f>
        <v>-299189</v>
      </c>
      <c r="Z54" s="15">
        <f>Raw_Data!Z54</f>
        <v>20211</v>
      </c>
      <c r="AA54" s="15">
        <f>Raw_Data!AA54</f>
        <v>0.96299999999999997</v>
      </c>
      <c r="AB54" s="15">
        <f>Raw_Data!AB54</f>
        <v>18.899999999999999</v>
      </c>
      <c r="AC54" s="19" t="str">
        <f>IF(Raw_Data!G54="","Yes","No")</f>
        <v>No</v>
      </c>
      <c r="AD54" s="19" t="str">
        <f>IF(Raw_Data!L54="","Yes","No")</f>
        <v>No</v>
      </c>
      <c r="AE54" s="19" t="str">
        <f>IF(Raw_Data!T54="","Imputed",IF(Raw_Data!T54&gt;INDEX(Cleaning_Reference!$F$6:$F$13,MATCH(D54,Cleaning_Reference!$A$6:$A$13,0)),"Capped","Original"))</f>
        <v>Original</v>
      </c>
      <c r="AF54" s="21">
        <f t="shared" si="0"/>
        <v>19.47</v>
      </c>
    </row>
    <row r="55" spans="1:32" ht="15" customHeight="1" x14ac:dyDescent="0.3">
      <c r="A55" s="20" t="str">
        <f>Raw_Data!A55</f>
        <v>SF10054</v>
      </c>
      <c r="B55" s="15" t="str">
        <f>Raw_Data!B55</f>
        <v>Telangana</v>
      </c>
      <c r="C55" s="15" t="str">
        <f>Raw_Data!C55</f>
        <v>Nalgonda</v>
      </c>
      <c r="D55" s="15" t="str">
        <f>Raw_Data!D55</f>
        <v>Maize</v>
      </c>
      <c r="E55" s="15" t="str">
        <f>Raw_Data!E55</f>
        <v>Kharif</v>
      </c>
      <c r="F55" s="15">
        <f>Raw_Data!F55</f>
        <v>3.18</v>
      </c>
      <c r="G55" s="18">
        <f>IF(Raw_Data!G55="",ROUND(AVERAGEIFS(Raw_Data!$G$2:$G$4001,Raw_Data!$E$2:$E$4001,E55),1),Raw_Data!G55)</f>
        <v>591.20000000000005</v>
      </c>
      <c r="H55" s="15">
        <f>Raw_Data!H55</f>
        <v>28.1</v>
      </c>
      <c r="I55" s="15">
        <f>Raw_Data!I55</f>
        <v>63.9</v>
      </c>
      <c r="J55" s="15">
        <f>Raw_Data!J55</f>
        <v>6.8</v>
      </c>
      <c r="K55" s="15">
        <f>Raw_Data!K55</f>
        <v>5.66</v>
      </c>
      <c r="L55" s="18">
        <f>IF(Raw_Data!L55="",ROUND(AVERAGEIFS(Raw_Data!$L$2:$L$4001,Raw_Data!$E$2:$E$4001,E55),1),Raw_Data!L55)</f>
        <v>30.8</v>
      </c>
      <c r="M55" s="15">
        <f>Raw_Data!M55</f>
        <v>126.9</v>
      </c>
      <c r="N55" s="15">
        <f>Raw_Data!N55</f>
        <v>27.6</v>
      </c>
      <c r="O55" s="15">
        <f>Raw_Data!O55</f>
        <v>137.69999999999999</v>
      </c>
      <c r="P55" s="15" t="str">
        <f>Raw_Data!P55</f>
        <v>Flood</v>
      </c>
      <c r="Q55" s="15">
        <f>Raw_Data!Q55</f>
        <v>289.5</v>
      </c>
      <c r="R55" s="15">
        <f>Raw_Data!R55</f>
        <v>5.4</v>
      </c>
      <c r="S55" s="15">
        <f>Raw_Data!S55</f>
        <v>0.77</v>
      </c>
      <c r="T55" s="18">
        <f>IF(Raw_Data!T55="",ROUND(AVERAGEIFS(Raw_Data!$T$2:$T$4001,Raw_Data!$E$2:$E$4001,E55,Raw_Data!$D$2:$D$4001,D55),2),IF(Raw_Data!T55&gt;INDEX(Cleaning_Reference!$F$6:$F$13,MATCH(D55,Cleaning_Reference!$A$6:$A$13,0)),INDEX(Cleaning_Reference!$F$6:$F$13,MATCH(D55,Cleaning_Reference!$A$6:$A$13,0)),Raw_Data!T55))</f>
        <v>1.1100000000000001</v>
      </c>
      <c r="U55" s="15">
        <f>Raw_Data!U55</f>
        <v>3.53</v>
      </c>
      <c r="V55" s="15">
        <f>Raw_Data!V55</f>
        <v>17359</v>
      </c>
      <c r="W55" s="15">
        <f>Raw_Data!W55</f>
        <v>254223</v>
      </c>
      <c r="X55" s="15">
        <f>Raw_Data!X55</f>
        <v>61277</v>
      </c>
      <c r="Y55" s="15">
        <f>Raw_Data!Y55</f>
        <v>-192946</v>
      </c>
      <c r="Z55" s="15">
        <f>Raw_Data!Z55</f>
        <v>2327</v>
      </c>
      <c r="AA55" s="15">
        <f>Raw_Data!AA55</f>
        <v>1.5169999999999999</v>
      </c>
      <c r="AB55" s="15">
        <f>Raw_Data!AB55</f>
        <v>39.799999999999997</v>
      </c>
      <c r="AC55" s="19" t="str">
        <f>IF(Raw_Data!G55="","Yes","No")</f>
        <v>No</v>
      </c>
      <c r="AD55" s="19" t="str">
        <f>IF(Raw_Data!L55="","Yes","No")</f>
        <v>No</v>
      </c>
      <c r="AE55" s="19" t="str">
        <f>IF(Raw_Data!T55="","Imputed",IF(Raw_Data!T55&gt;INDEX(Cleaning_Reference!$F$6:$F$13,MATCH(D55,Cleaning_Reference!$A$6:$A$13,0)),"Capped","Original"))</f>
        <v>Original</v>
      </c>
      <c r="AF55" s="21">
        <f t="shared" si="0"/>
        <v>3.53</v>
      </c>
    </row>
    <row r="56" spans="1:32" ht="15" customHeight="1" x14ac:dyDescent="0.3">
      <c r="A56" s="20" t="str">
        <f>Raw_Data!A56</f>
        <v>SF10055</v>
      </c>
      <c r="B56" s="15" t="str">
        <f>Raw_Data!B56</f>
        <v>Andhra Pradesh</v>
      </c>
      <c r="C56" s="15" t="str">
        <f>Raw_Data!C56</f>
        <v>Raichur</v>
      </c>
      <c r="D56" s="15" t="str">
        <f>Raw_Data!D56</f>
        <v>Rice</v>
      </c>
      <c r="E56" s="15" t="str">
        <f>Raw_Data!E56</f>
        <v>Rabi</v>
      </c>
      <c r="F56" s="15">
        <f>Raw_Data!F56</f>
        <v>7.08</v>
      </c>
      <c r="G56" s="18">
        <f>IF(Raw_Data!G56="",ROUND(AVERAGEIFS(Raw_Data!$G$2:$G$4001,Raw_Data!$E$2:$E$4001,E56),1),Raw_Data!G56)</f>
        <v>460</v>
      </c>
      <c r="H56" s="15">
        <f>Raw_Data!H56</f>
        <v>22.8</v>
      </c>
      <c r="I56" s="15">
        <f>Raw_Data!I56</f>
        <v>57.4</v>
      </c>
      <c r="J56" s="15">
        <f>Raw_Data!J56</f>
        <v>8.5</v>
      </c>
      <c r="K56" s="15">
        <f>Raw_Data!K56</f>
        <v>7.14</v>
      </c>
      <c r="L56" s="18">
        <f>IF(Raw_Data!L56="",ROUND(AVERAGEIFS(Raw_Data!$L$2:$L$4001,Raw_Data!$E$2:$E$4001,E56),1),Raw_Data!L56)</f>
        <v>19.2</v>
      </c>
      <c r="M56" s="15">
        <f>Raw_Data!M56</f>
        <v>125.2</v>
      </c>
      <c r="N56" s="15">
        <f>Raw_Data!N56</f>
        <v>30.8</v>
      </c>
      <c r="O56" s="15">
        <f>Raw_Data!O56</f>
        <v>126.7</v>
      </c>
      <c r="P56" s="15" t="str">
        <f>Raw_Data!P56</f>
        <v>Flood</v>
      </c>
      <c r="Q56" s="15">
        <f>Raw_Data!Q56</f>
        <v>115.3</v>
      </c>
      <c r="R56" s="15">
        <f>Raw_Data!R56</f>
        <v>6.38</v>
      </c>
      <c r="S56" s="15">
        <f>Raw_Data!S56</f>
        <v>0.94</v>
      </c>
      <c r="T56" s="18">
        <f>IF(Raw_Data!T56="",ROUND(AVERAGEIFS(Raw_Data!$T$2:$T$4001,Raw_Data!$E$2:$E$4001,E56,Raw_Data!$D$2:$D$4001,D56),2),IF(Raw_Data!T56&gt;INDEX(Cleaning_Reference!$F$6:$F$13,MATCH(D56,Cleaning_Reference!$A$6:$A$13,0)),INDEX(Cleaning_Reference!$F$6:$F$13,MATCH(D56,Cleaning_Reference!$A$6:$A$13,0)),Raw_Data!T56))</f>
        <v>2.92</v>
      </c>
      <c r="U56" s="15">
        <f>Raw_Data!U56</f>
        <v>20.67</v>
      </c>
      <c r="V56" s="15">
        <f>Raw_Data!V56</f>
        <v>24229</v>
      </c>
      <c r="W56" s="15">
        <f>Raw_Data!W56</f>
        <v>591425</v>
      </c>
      <c r="X56" s="15">
        <f>Raw_Data!X56</f>
        <v>500813</v>
      </c>
      <c r="Y56" s="15">
        <f>Raw_Data!Y56</f>
        <v>-90612</v>
      </c>
      <c r="Z56" s="15">
        <f>Raw_Data!Z56</f>
        <v>16012</v>
      </c>
      <c r="AA56" s="15">
        <f>Raw_Data!AA56</f>
        <v>1.2909999999999999</v>
      </c>
      <c r="AB56" s="15">
        <f>Raw_Data!AB56</f>
        <v>29.2</v>
      </c>
      <c r="AC56" s="19" t="str">
        <f>IF(Raw_Data!G56="","Yes","No")</f>
        <v>No</v>
      </c>
      <c r="AD56" s="19" t="str">
        <f>IF(Raw_Data!L56="","Yes","No")</f>
        <v>No</v>
      </c>
      <c r="AE56" s="19" t="str">
        <f>IF(Raw_Data!T56="","Imputed",IF(Raw_Data!T56&gt;INDEX(Cleaning_Reference!$F$6:$F$13,MATCH(D56,Cleaning_Reference!$A$6:$A$13,0)),"Capped","Original"))</f>
        <v>Original</v>
      </c>
      <c r="AF56" s="21">
        <f t="shared" si="0"/>
        <v>20.67</v>
      </c>
    </row>
    <row r="57" spans="1:32" ht="15" customHeight="1" x14ac:dyDescent="0.3">
      <c r="A57" s="20" t="str">
        <f>Raw_Data!A57</f>
        <v>SF10056</v>
      </c>
      <c r="B57" s="15" t="str">
        <f>Raw_Data!B57</f>
        <v>Karnataka</v>
      </c>
      <c r="C57" s="15" t="str">
        <f>Raw_Data!C57</f>
        <v>Warangal</v>
      </c>
      <c r="D57" s="15" t="str">
        <f>Raw_Data!D57</f>
        <v>Groundnut</v>
      </c>
      <c r="E57" s="15" t="str">
        <f>Raw_Data!E57</f>
        <v>Rabi</v>
      </c>
      <c r="F57" s="15">
        <f>Raw_Data!F57</f>
        <v>11.7</v>
      </c>
      <c r="G57" s="18">
        <f>IF(Raw_Data!G57="",ROUND(AVERAGEIFS(Raw_Data!$G$2:$G$4001,Raw_Data!$E$2:$E$4001,E57),1),Raw_Data!G57)</f>
        <v>167.3</v>
      </c>
      <c r="H57" s="15">
        <f>Raw_Data!H57</f>
        <v>26.2</v>
      </c>
      <c r="I57" s="15">
        <f>Raw_Data!I57</f>
        <v>62.4</v>
      </c>
      <c r="J57" s="15">
        <f>Raw_Data!J57</f>
        <v>6.8</v>
      </c>
      <c r="K57" s="15">
        <f>Raw_Data!K57</f>
        <v>6.3</v>
      </c>
      <c r="L57" s="18">
        <f>IF(Raw_Data!L57="",ROUND(AVERAGEIFS(Raw_Data!$L$2:$L$4001,Raw_Data!$E$2:$E$4001,E57),1),Raw_Data!L57)</f>
        <v>21.8</v>
      </c>
      <c r="M57" s="15">
        <f>Raw_Data!M57</f>
        <v>122.8</v>
      </c>
      <c r="N57" s="15">
        <f>Raw_Data!N57</f>
        <v>27.7</v>
      </c>
      <c r="O57" s="15">
        <f>Raw_Data!O57</f>
        <v>135</v>
      </c>
      <c r="P57" s="15" t="str">
        <f>Raw_Data!P57</f>
        <v>Drip</v>
      </c>
      <c r="Q57" s="15">
        <f>Raw_Data!Q57</f>
        <v>240.5</v>
      </c>
      <c r="R57" s="15">
        <f>Raw_Data!R57</f>
        <v>5.39</v>
      </c>
      <c r="S57" s="15">
        <f>Raw_Data!S57</f>
        <v>0.94</v>
      </c>
      <c r="T57" s="18">
        <f>IF(Raw_Data!T57="",ROUND(AVERAGEIFS(Raw_Data!$T$2:$T$4001,Raw_Data!$E$2:$E$4001,E57,Raw_Data!$D$2:$D$4001,D57),2),IF(Raw_Data!T57&gt;INDEX(Cleaning_Reference!$F$6:$F$13,MATCH(D57,Cleaning_Reference!$A$6:$A$13,0)),INDEX(Cleaning_Reference!$F$6:$F$13,MATCH(D57,Cleaning_Reference!$A$6:$A$13,0)),Raw_Data!T57))</f>
        <v>1.22</v>
      </c>
      <c r="U57" s="15">
        <f>Raw_Data!U57</f>
        <v>19.420000000000002</v>
      </c>
      <c r="V57" s="15">
        <f>Raw_Data!V57</f>
        <v>50837</v>
      </c>
      <c r="W57" s="15">
        <f>Raw_Data!W57</f>
        <v>780159</v>
      </c>
      <c r="X57" s="15">
        <f>Raw_Data!X57</f>
        <v>987255</v>
      </c>
      <c r="Y57" s="15">
        <f>Raw_Data!Y57</f>
        <v>207096</v>
      </c>
      <c r="Z57" s="15">
        <f>Raw_Data!Z57</f>
        <v>4665</v>
      </c>
      <c r="AA57" s="15">
        <f>Raw_Data!AA57</f>
        <v>4.1630000000000003</v>
      </c>
      <c r="AB57" s="15">
        <f>Raw_Data!AB57</f>
        <v>39.4</v>
      </c>
      <c r="AC57" s="19" t="str">
        <f>IF(Raw_Data!G57="","Yes","No")</f>
        <v>No</v>
      </c>
      <c r="AD57" s="19" t="str">
        <f>IF(Raw_Data!L57="","Yes","No")</f>
        <v>No</v>
      </c>
      <c r="AE57" s="19" t="str">
        <f>IF(Raw_Data!T57="","Imputed",IF(Raw_Data!T57&gt;INDEX(Cleaning_Reference!$F$6:$F$13,MATCH(D57,Cleaning_Reference!$A$6:$A$13,0)),"Capped","Original"))</f>
        <v>Imputed</v>
      </c>
      <c r="AF57" s="21">
        <f t="shared" si="0"/>
        <v>14.27</v>
      </c>
    </row>
    <row r="58" spans="1:32" ht="15" customHeight="1" x14ac:dyDescent="0.3">
      <c r="A58" s="20" t="str">
        <f>Raw_Data!A58</f>
        <v>SF10057</v>
      </c>
      <c r="B58" s="15" t="str">
        <f>Raw_Data!B58</f>
        <v>Telangana</v>
      </c>
      <c r="C58" s="15" t="str">
        <f>Raw_Data!C58</f>
        <v>Nashik</v>
      </c>
      <c r="D58" s="15" t="str">
        <f>Raw_Data!D58</f>
        <v>Pulses</v>
      </c>
      <c r="E58" s="15" t="str">
        <f>Raw_Data!E58</f>
        <v>Rabi</v>
      </c>
      <c r="F58" s="15">
        <f>Raw_Data!F58</f>
        <v>6.91</v>
      </c>
      <c r="G58" s="18">
        <f>IF(Raw_Data!G58="",ROUND(AVERAGEIFS(Raw_Data!$G$2:$G$4001,Raw_Data!$E$2:$E$4001,E58),1),Raw_Data!G58)</f>
        <v>489.4</v>
      </c>
      <c r="H58" s="15">
        <f>Raw_Data!H58</f>
        <v>24</v>
      </c>
      <c r="I58" s="15">
        <f>Raw_Data!I58</f>
        <v>67.2</v>
      </c>
      <c r="J58" s="15">
        <f>Raw_Data!J58</f>
        <v>9.1</v>
      </c>
      <c r="K58" s="15">
        <f>Raw_Data!K58</f>
        <v>6.46</v>
      </c>
      <c r="L58" s="18">
        <f>IF(Raw_Data!L58="",ROUND(AVERAGEIFS(Raw_Data!$L$2:$L$4001,Raw_Data!$E$2:$E$4001,E58),1),Raw_Data!L58)</f>
        <v>31</v>
      </c>
      <c r="M58" s="15">
        <f>Raw_Data!M58</f>
        <v>121.2</v>
      </c>
      <c r="N58" s="15">
        <f>Raw_Data!N58</f>
        <v>55.7</v>
      </c>
      <c r="O58" s="15">
        <f>Raw_Data!O58</f>
        <v>107.5</v>
      </c>
      <c r="P58" s="15" t="str">
        <f>Raw_Data!P58</f>
        <v>Drip</v>
      </c>
      <c r="Q58" s="15">
        <f>Raw_Data!Q58</f>
        <v>212</v>
      </c>
      <c r="R58" s="15">
        <f>Raw_Data!R58</f>
        <v>6.15</v>
      </c>
      <c r="S58" s="15">
        <f>Raw_Data!S58</f>
        <v>0.87</v>
      </c>
      <c r="T58" s="18">
        <f>IF(Raw_Data!T58="",ROUND(AVERAGEIFS(Raw_Data!$T$2:$T$4001,Raw_Data!$E$2:$E$4001,E58,Raw_Data!$D$2:$D$4001,D58),2),IF(Raw_Data!T58&gt;INDEX(Cleaning_Reference!$F$6:$F$13,MATCH(D58,Cleaning_Reference!$A$6:$A$13,0)),INDEX(Cleaning_Reference!$F$6:$F$13,MATCH(D58,Cleaning_Reference!$A$6:$A$13,0)),Raw_Data!T58))</f>
        <v>1.49</v>
      </c>
      <c r="U58" s="15">
        <f>Raw_Data!U58</f>
        <v>10.3</v>
      </c>
      <c r="V58" s="15">
        <f>Raw_Data!V58</f>
        <v>70845</v>
      </c>
      <c r="W58" s="15">
        <f>Raw_Data!W58</f>
        <v>462116</v>
      </c>
      <c r="X58" s="15">
        <f>Raw_Data!X58</f>
        <v>729704</v>
      </c>
      <c r="Y58" s="15">
        <f>Raw_Data!Y58</f>
        <v>267588</v>
      </c>
      <c r="Z58" s="15">
        <f>Raw_Data!Z58</f>
        <v>2165</v>
      </c>
      <c r="AA58" s="15">
        <f>Raw_Data!AA58</f>
        <v>4.758</v>
      </c>
      <c r="AB58" s="15">
        <f>Raw_Data!AB58</f>
        <v>34.5</v>
      </c>
      <c r="AC58" s="19" t="str">
        <f>IF(Raw_Data!G58="","Yes","No")</f>
        <v>No</v>
      </c>
      <c r="AD58" s="19" t="str">
        <f>IF(Raw_Data!L58="","Yes","No")</f>
        <v>No</v>
      </c>
      <c r="AE58" s="19" t="str">
        <f>IF(Raw_Data!T58="","Imputed",IF(Raw_Data!T58&gt;INDEX(Cleaning_Reference!$F$6:$F$13,MATCH(D58,Cleaning_Reference!$A$6:$A$13,0)),"Capped","Original"))</f>
        <v>Original</v>
      </c>
      <c r="AF58" s="21">
        <f t="shared" si="0"/>
        <v>10.3</v>
      </c>
    </row>
    <row r="59" spans="1:32" ht="15" customHeight="1" x14ac:dyDescent="0.3">
      <c r="A59" s="20" t="str">
        <f>Raw_Data!A59</f>
        <v>SF10058</v>
      </c>
      <c r="B59" s="15" t="str">
        <f>Raw_Data!B59</f>
        <v>Telangana</v>
      </c>
      <c r="C59" s="15" t="str">
        <f>Raw_Data!C59</f>
        <v>Nashik</v>
      </c>
      <c r="D59" s="15" t="str">
        <f>Raw_Data!D59</f>
        <v>Maize</v>
      </c>
      <c r="E59" s="15" t="str">
        <f>Raw_Data!E59</f>
        <v>Zaid</v>
      </c>
      <c r="F59" s="15">
        <f>Raw_Data!F59</f>
        <v>7.06</v>
      </c>
      <c r="G59" s="18">
        <f>IF(Raw_Data!G59="",ROUND(AVERAGEIFS(Raw_Data!$G$2:$G$4001,Raw_Data!$E$2:$E$4001,E59),1),Raw_Data!G59)</f>
        <v>336.9</v>
      </c>
      <c r="H59" s="15">
        <f>Raw_Data!H59</f>
        <v>29.4</v>
      </c>
      <c r="I59" s="15">
        <f>Raw_Data!I59</f>
        <v>62</v>
      </c>
      <c r="J59" s="15">
        <f>Raw_Data!J59</f>
        <v>9</v>
      </c>
      <c r="K59" s="15">
        <f>Raw_Data!K59</f>
        <v>7.53</v>
      </c>
      <c r="L59" s="18">
        <f>IF(Raw_Data!L59="",ROUND(AVERAGEIFS(Raw_Data!$L$2:$L$4001,Raw_Data!$E$2:$E$4001,E59),1),Raw_Data!L59)</f>
        <v>11.3</v>
      </c>
      <c r="M59" s="15">
        <f>Raw_Data!M59</f>
        <v>152.4</v>
      </c>
      <c r="N59" s="15">
        <f>Raw_Data!N59</f>
        <v>63.1</v>
      </c>
      <c r="O59" s="15">
        <f>Raw_Data!O59</f>
        <v>106.1</v>
      </c>
      <c r="P59" s="15" t="str">
        <f>Raw_Data!P59</f>
        <v>Rainfed</v>
      </c>
      <c r="Q59" s="15">
        <f>Raw_Data!Q59</f>
        <v>116.8</v>
      </c>
      <c r="R59" s="15">
        <f>Raw_Data!R59</f>
        <v>4.01</v>
      </c>
      <c r="S59" s="15">
        <f>Raw_Data!S59</f>
        <v>0.86</v>
      </c>
      <c r="T59" s="18">
        <f>IF(Raw_Data!T59="",ROUND(AVERAGEIFS(Raw_Data!$T$2:$T$4001,Raw_Data!$E$2:$E$4001,E59,Raw_Data!$D$2:$D$4001,D59),2),IF(Raw_Data!T59&gt;INDEX(Cleaning_Reference!$F$6:$F$13,MATCH(D59,Cleaning_Reference!$A$6:$A$13,0)),INDEX(Cleaning_Reference!$F$6:$F$13,MATCH(D59,Cleaning_Reference!$A$6:$A$13,0)),Raw_Data!T59))</f>
        <v>1.1599999999999999</v>
      </c>
      <c r="U59" s="15">
        <f>Raw_Data!U59</f>
        <v>8.19</v>
      </c>
      <c r="V59" s="15">
        <f>Raw_Data!V59</f>
        <v>22633</v>
      </c>
      <c r="W59" s="15">
        <f>Raw_Data!W59</f>
        <v>430059</v>
      </c>
      <c r="X59" s="15">
        <f>Raw_Data!X59</f>
        <v>185364</v>
      </c>
      <c r="Y59" s="15">
        <f>Raw_Data!Y59</f>
        <v>-244695</v>
      </c>
      <c r="Z59" s="15">
        <f>Raw_Data!Z59</f>
        <v>2031</v>
      </c>
      <c r="AA59" s="15">
        <f>Raw_Data!AA59</f>
        <v>4.032</v>
      </c>
      <c r="AB59" s="15">
        <f>Raw_Data!AB59</f>
        <v>33.299999999999997</v>
      </c>
      <c r="AC59" s="19" t="str">
        <f>IF(Raw_Data!G59="","Yes","No")</f>
        <v>No</v>
      </c>
      <c r="AD59" s="19" t="str">
        <f>IF(Raw_Data!L59="","Yes","No")</f>
        <v>No</v>
      </c>
      <c r="AE59" s="19" t="str">
        <f>IF(Raw_Data!T59="","Imputed",IF(Raw_Data!T59&gt;INDEX(Cleaning_Reference!$F$6:$F$13,MATCH(D59,Cleaning_Reference!$A$6:$A$13,0)),"Capped","Original"))</f>
        <v>Original</v>
      </c>
      <c r="AF59" s="21">
        <f t="shared" si="0"/>
        <v>8.19</v>
      </c>
    </row>
    <row r="60" spans="1:32" ht="15" customHeight="1" x14ac:dyDescent="0.3">
      <c r="A60" s="20" t="str">
        <f>Raw_Data!A60</f>
        <v>SF10059</v>
      </c>
      <c r="B60" s="15" t="str">
        <f>Raw_Data!B60</f>
        <v>Madhya Pradesh</v>
      </c>
      <c r="C60" s="15" t="str">
        <f>Raw_Data!C60</f>
        <v>Raichur</v>
      </c>
      <c r="D60" s="15" t="str">
        <f>Raw_Data!D60</f>
        <v>Maize</v>
      </c>
      <c r="E60" s="15" t="str">
        <f>Raw_Data!E60</f>
        <v>Zaid</v>
      </c>
      <c r="F60" s="15">
        <f>Raw_Data!F60</f>
        <v>6.62</v>
      </c>
      <c r="G60" s="18">
        <f>IF(Raw_Data!G60="",ROUND(AVERAGEIFS(Raw_Data!$G$2:$G$4001,Raw_Data!$E$2:$E$4001,E60),1),Raw_Data!G60)</f>
        <v>278.10000000000002</v>
      </c>
      <c r="H60" s="15">
        <f>Raw_Data!H60</f>
        <v>31.1</v>
      </c>
      <c r="I60" s="15">
        <f>Raw_Data!I60</f>
        <v>59.3</v>
      </c>
      <c r="J60" s="15">
        <f>Raw_Data!J60</f>
        <v>8.3000000000000007</v>
      </c>
      <c r="K60" s="15">
        <f>Raw_Data!K60</f>
        <v>7.55</v>
      </c>
      <c r="L60" s="18">
        <f>IF(Raw_Data!L60="",ROUND(AVERAGEIFS(Raw_Data!$L$2:$L$4001,Raw_Data!$E$2:$E$4001,E60),1),Raw_Data!L60)</f>
        <v>19.100000000000001</v>
      </c>
      <c r="M60" s="15">
        <f>Raw_Data!M60</f>
        <v>129.30000000000001</v>
      </c>
      <c r="N60" s="15">
        <f>Raw_Data!N60</f>
        <v>82</v>
      </c>
      <c r="O60" s="15">
        <f>Raw_Data!O60</f>
        <v>47</v>
      </c>
      <c r="P60" s="15" t="str">
        <f>Raw_Data!P60</f>
        <v>Flood</v>
      </c>
      <c r="Q60" s="15">
        <f>Raw_Data!Q60</f>
        <v>168</v>
      </c>
      <c r="R60" s="15">
        <f>Raw_Data!R60</f>
        <v>2.1</v>
      </c>
      <c r="S60" s="15">
        <f>Raw_Data!S60</f>
        <v>0.89</v>
      </c>
      <c r="T60" s="18">
        <f>IF(Raw_Data!T60="",ROUND(AVERAGEIFS(Raw_Data!$T$2:$T$4001,Raw_Data!$E$2:$E$4001,E60,Raw_Data!$D$2:$D$4001,D60),2),IF(Raw_Data!T60&gt;INDEX(Cleaning_Reference!$F$6:$F$13,MATCH(D60,Cleaning_Reference!$A$6:$A$13,0)),INDEX(Cleaning_Reference!$F$6:$F$13,MATCH(D60,Cleaning_Reference!$A$6:$A$13,0)),Raw_Data!T60))</f>
        <v>1.34</v>
      </c>
      <c r="U60" s="15">
        <f>Raw_Data!U60</f>
        <v>8.8699999999999992</v>
      </c>
      <c r="V60" s="15">
        <f>Raw_Data!V60</f>
        <v>18651</v>
      </c>
      <c r="W60" s="15">
        <f>Raw_Data!W60</f>
        <v>455124</v>
      </c>
      <c r="X60" s="15">
        <f>Raw_Data!X60</f>
        <v>165434</v>
      </c>
      <c r="Y60" s="15">
        <f>Raw_Data!Y60</f>
        <v>-289690</v>
      </c>
      <c r="Z60" s="15">
        <f>Raw_Data!Z60</f>
        <v>5550</v>
      </c>
      <c r="AA60" s="15">
        <f>Raw_Data!AA60</f>
        <v>1.5980000000000001</v>
      </c>
      <c r="AB60" s="15">
        <f>Raw_Data!AB60</f>
        <v>47.6</v>
      </c>
      <c r="AC60" s="19" t="str">
        <f>IF(Raw_Data!G60="","Yes","No")</f>
        <v>No</v>
      </c>
      <c r="AD60" s="19" t="str">
        <f>IF(Raw_Data!L60="","Yes","No")</f>
        <v>No</v>
      </c>
      <c r="AE60" s="19" t="str">
        <f>IF(Raw_Data!T60="","Imputed",IF(Raw_Data!T60&gt;INDEX(Cleaning_Reference!$F$6:$F$13,MATCH(D60,Cleaning_Reference!$A$6:$A$13,0)),"Capped","Original"))</f>
        <v>Original</v>
      </c>
      <c r="AF60" s="21">
        <f t="shared" si="0"/>
        <v>8.8699999999999992</v>
      </c>
    </row>
    <row r="61" spans="1:32" ht="15" customHeight="1" x14ac:dyDescent="0.3">
      <c r="A61" s="20" t="str">
        <f>Raw_Data!A61</f>
        <v>SF10060</v>
      </c>
      <c r="B61" s="15" t="str">
        <f>Raw_Data!B61</f>
        <v>Gujarat</v>
      </c>
      <c r="C61" s="15" t="str">
        <f>Raw_Data!C61</f>
        <v>Erode</v>
      </c>
      <c r="D61" s="15" t="str">
        <f>Raw_Data!D61</f>
        <v>Groundnut</v>
      </c>
      <c r="E61" s="15" t="str">
        <f>Raw_Data!E61</f>
        <v>Kharif</v>
      </c>
      <c r="F61" s="15">
        <f>Raw_Data!F61</f>
        <v>10</v>
      </c>
      <c r="G61" s="18">
        <f>IF(Raw_Data!G61="",ROUND(AVERAGEIFS(Raw_Data!$G$2:$G$4001,Raw_Data!$E$2:$E$4001,E61),1),Raw_Data!G61)</f>
        <v>664.7</v>
      </c>
      <c r="H61" s="15">
        <f>Raw_Data!H61</f>
        <v>25.1</v>
      </c>
      <c r="I61" s="15">
        <f>Raw_Data!I61</f>
        <v>72.3</v>
      </c>
      <c r="J61" s="15">
        <f>Raw_Data!J61</f>
        <v>6.8</v>
      </c>
      <c r="K61" s="15">
        <f>Raw_Data!K61</f>
        <v>6.49</v>
      </c>
      <c r="L61" s="18">
        <f>IF(Raw_Data!L61="",ROUND(AVERAGEIFS(Raw_Data!$L$2:$L$4001,Raw_Data!$E$2:$E$4001,E61),1),Raw_Data!L61)</f>
        <v>32.799999999999997</v>
      </c>
      <c r="M61" s="15">
        <f>Raw_Data!M61</f>
        <v>118.6</v>
      </c>
      <c r="N61" s="15">
        <f>Raw_Data!N61</f>
        <v>31.3</v>
      </c>
      <c r="O61" s="15">
        <f>Raw_Data!O61</f>
        <v>69.5</v>
      </c>
      <c r="P61" s="15" t="str">
        <f>Raw_Data!P61</f>
        <v>Flood</v>
      </c>
      <c r="Q61" s="15">
        <f>Raw_Data!Q61</f>
        <v>139.1</v>
      </c>
      <c r="R61" s="15">
        <f>Raw_Data!R61</f>
        <v>5.53</v>
      </c>
      <c r="S61" s="15">
        <f>Raw_Data!S61</f>
        <v>0.76</v>
      </c>
      <c r="T61" s="18">
        <f>IF(Raw_Data!T61="",ROUND(AVERAGEIFS(Raw_Data!$T$2:$T$4001,Raw_Data!$E$2:$E$4001,E61,Raw_Data!$D$2:$D$4001,D61),2),IF(Raw_Data!T61&gt;INDEX(Cleaning_Reference!$F$6:$F$13,MATCH(D61,Cleaning_Reference!$A$6:$A$13,0)),INDEX(Cleaning_Reference!$F$6:$F$13,MATCH(D61,Cleaning_Reference!$A$6:$A$13,0)),Raw_Data!T61))</f>
        <v>2.0699999999999998</v>
      </c>
      <c r="U61" s="15">
        <f>Raw_Data!U61</f>
        <v>20.7</v>
      </c>
      <c r="V61" s="15">
        <f>Raw_Data!V61</f>
        <v>59223</v>
      </c>
      <c r="W61" s="15">
        <f>Raw_Data!W61</f>
        <v>619756</v>
      </c>
      <c r="X61" s="15">
        <f>Raw_Data!X61</f>
        <v>1225916</v>
      </c>
      <c r="Y61" s="15">
        <f>Raw_Data!Y61</f>
        <v>606160</v>
      </c>
      <c r="Z61" s="15">
        <f>Raw_Data!Z61</f>
        <v>7146</v>
      </c>
      <c r="AA61" s="15">
        <f>Raw_Data!AA61</f>
        <v>2.8969999999999998</v>
      </c>
      <c r="AB61" s="15">
        <f>Raw_Data!AB61</f>
        <v>42.2</v>
      </c>
      <c r="AC61" s="19" t="str">
        <f>IF(Raw_Data!G61="","Yes","No")</f>
        <v>No</v>
      </c>
      <c r="AD61" s="19" t="str">
        <f>IF(Raw_Data!L61="","Yes","No")</f>
        <v>No</v>
      </c>
      <c r="AE61" s="19" t="str">
        <f>IF(Raw_Data!T61="","Imputed",IF(Raw_Data!T61&gt;INDEX(Cleaning_Reference!$F$6:$F$13,MATCH(D61,Cleaning_Reference!$A$6:$A$13,0)),"Capped","Original"))</f>
        <v>Original</v>
      </c>
      <c r="AF61" s="21">
        <f t="shared" si="0"/>
        <v>20.7</v>
      </c>
    </row>
    <row r="62" spans="1:32" ht="15" customHeight="1" x14ac:dyDescent="0.3">
      <c r="A62" s="20" t="str">
        <f>Raw_Data!A62</f>
        <v>SF10061</v>
      </c>
      <c r="B62" s="15" t="str">
        <f>Raw_Data!B62</f>
        <v>Karnataka</v>
      </c>
      <c r="C62" s="15" t="str">
        <f>Raw_Data!C62</f>
        <v>Guntur</v>
      </c>
      <c r="D62" s="15" t="str">
        <f>Raw_Data!D62</f>
        <v>Groundnut</v>
      </c>
      <c r="E62" s="15" t="str">
        <f>Raw_Data!E62</f>
        <v>Kharif</v>
      </c>
      <c r="F62" s="15">
        <f>Raw_Data!F62</f>
        <v>14.38</v>
      </c>
      <c r="G62" s="18">
        <f>IF(Raw_Data!G62="",ROUND(AVERAGEIFS(Raw_Data!$G$2:$G$4001,Raw_Data!$E$2:$E$4001,E62),1),Raw_Data!G62)</f>
        <v>1002</v>
      </c>
      <c r="H62" s="15">
        <f>Raw_Data!H62</f>
        <v>27.9</v>
      </c>
      <c r="I62" s="15">
        <f>Raw_Data!I62</f>
        <v>63</v>
      </c>
      <c r="J62" s="15">
        <f>Raw_Data!J62</f>
        <v>5.5</v>
      </c>
      <c r="K62" s="15">
        <f>Raw_Data!K62</f>
        <v>6.62</v>
      </c>
      <c r="L62" s="18">
        <f>IF(Raw_Data!L62="",ROUND(AVERAGEIFS(Raw_Data!$L$2:$L$4001,Raw_Data!$E$2:$E$4001,E62),1),Raw_Data!L62)</f>
        <v>30.2</v>
      </c>
      <c r="M62" s="15">
        <f>Raw_Data!M62</f>
        <v>127.4</v>
      </c>
      <c r="N62" s="15">
        <f>Raw_Data!N62</f>
        <v>61.8</v>
      </c>
      <c r="O62" s="15">
        <f>Raw_Data!O62</f>
        <v>86.2</v>
      </c>
      <c r="P62" s="15" t="str">
        <f>Raw_Data!P62</f>
        <v>Rainfed</v>
      </c>
      <c r="Q62" s="15">
        <f>Raw_Data!Q62</f>
        <v>194.4</v>
      </c>
      <c r="R62" s="15">
        <f>Raw_Data!R62</f>
        <v>5.01</v>
      </c>
      <c r="S62" s="15">
        <f>Raw_Data!S62</f>
        <v>0.97</v>
      </c>
      <c r="T62" s="18">
        <f>IF(Raw_Data!T62="",ROUND(AVERAGEIFS(Raw_Data!$T$2:$T$4001,Raw_Data!$E$2:$E$4001,E62,Raw_Data!$D$2:$D$4001,D62),2),IF(Raw_Data!T62&gt;INDEX(Cleaning_Reference!$F$6:$F$13,MATCH(D62,Cleaning_Reference!$A$6:$A$13,0)),INDEX(Cleaning_Reference!$F$6:$F$13,MATCH(D62,Cleaning_Reference!$A$6:$A$13,0)),Raw_Data!T62))</f>
        <v>1.73</v>
      </c>
      <c r="U62" s="15">
        <f>Raw_Data!U62</f>
        <v>24.88</v>
      </c>
      <c r="V62" s="15">
        <f>Raw_Data!V62</f>
        <v>53834</v>
      </c>
      <c r="W62" s="15">
        <f>Raw_Data!W62</f>
        <v>972766</v>
      </c>
      <c r="X62" s="15">
        <f>Raw_Data!X62</f>
        <v>1339390</v>
      </c>
      <c r="Y62" s="15">
        <f>Raw_Data!Y62</f>
        <v>366624</v>
      </c>
      <c r="Z62" s="15">
        <f>Raw_Data!Z62</f>
        <v>4408</v>
      </c>
      <c r="AA62" s="15">
        <f>Raw_Data!AA62</f>
        <v>5.6440000000000001</v>
      </c>
      <c r="AB62" s="15">
        <f>Raw_Data!AB62</f>
        <v>66.599999999999994</v>
      </c>
      <c r="AC62" s="19" t="str">
        <f>IF(Raw_Data!G62="","Yes","No")</f>
        <v>No</v>
      </c>
      <c r="AD62" s="19" t="str">
        <f>IF(Raw_Data!L62="","Yes","No")</f>
        <v>No</v>
      </c>
      <c r="AE62" s="19" t="str">
        <f>IF(Raw_Data!T62="","Imputed",IF(Raw_Data!T62&gt;INDEX(Cleaning_Reference!$F$6:$F$13,MATCH(D62,Cleaning_Reference!$A$6:$A$13,0)),"Capped","Original"))</f>
        <v>Original</v>
      </c>
      <c r="AF62" s="21">
        <f t="shared" si="0"/>
        <v>24.88</v>
      </c>
    </row>
    <row r="63" spans="1:32" ht="15" customHeight="1" x14ac:dyDescent="0.3">
      <c r="A63" s="20" t="str">
        <f>Raw_Data!A63</f>
        <v>SF10062</v>
      </c>
      <c r="B63" s="15" t="str">
        <f>Raw_Data!B63</f>
        <v>Karnataka</v>
      </c>
      <c r="C63" s="15" t="str">
        <f>Raw_Data!C63</f>
        <v>Ludhiana</v>
      </c>
      <c r="D63" s="15" t="str">
        <f>Raw_Data!D63</f>
        <v>Cotton</v>
      </c>
      <c r="E63" s="15" t="str">
        <f>Raw_Data!E63</f>
        <v>Rabi</v>
      </c>
      <c r="F63" s="15">
        <f>Raw_Data!F63</f>
        <v>14.23</v>
      </c>
      <c r="G63" s="18">
        <f>IF(Raw_Data!G63="",ROUND(AVERAGEIFS(Raw_Data!$G$2:$G$4001,Raw_Data!$E$2:$E$4001,E63),1),Raw_Data!G63)</f>
        <v>404.4</v>
      </c>
      <c r="H63" s="15">
        <f>Raw_Data!H63</f>
        <v>19.399999999999999</v>
      </c>
      <c r="I63" s="15">
        <f>Raw_Data!I63</f>
        <v>55.8</v>
      </c>
      <c r="J63" s="15">
        <f>Raw_Data!J63</f>
        <v>7.9</v>
      </c>
      <c r="K63" s="15">
        <f>Raw_Data!K63</f>
        <v>6.99</v>
      </c>
      <c r="L63" s="18">
        <f>IF(Raw_Data!L63="",ROUND(AVERAGEIFS(Raw_Data!$L$2:$L$4001,Raw_Data!$E$2:$E$4001,E63),1),Raw_Data!L63)</f>
        <v>22.6</v>
      </c>
      <c r="M63" s="15">
        <f>Raw_Data!M63</f>
        <v>182</v>
      </c>
      <c r="N63" s="15">
        <f>Raw_Data!N63</f>
        <v>52.9</v>
      </c>
      <c r="O63" s="15">
        <f>Raw_Data!O63</f>
        <v>80.5</v>
      </c>
      <c r="P63" s="15" t="str">
        <f>Raw_Data!P63</f>
        <v>Drip</v>
      </c>
      <c r="Q63" s="15">
        <f>Raw_Data!Q63</f>
        <v>127.2</v>
      </c>
      <c r="R63" s="15">
        <f>Raw_Data!R63</f>
        <v>1.21</v>
      </c>
      <c r="S63" s="15">
        <f>Raw_Data!S63</f>
        <v>0.9</v>
      </c>
      <c r="T63" s="18">
        <f>IF(Raw_Data!T63="",ROUND(AVERAGEIFS(Raw_Data!$T$2:$T$4001,Raw_Data!$E$2:$E$4001,E63,Raw_Data!$D$2:$D$4001,D63),2),IF(Raw_Data!T63&gt;INDEX(Cleaning_Reference!$F$6:$F$13,MATCH(D63,Cleaning_Reference!$A$6:$A$13,0)),INDEX(Cleaning_Reference!$F$6:$F$13,MATCH(D63,Cleaning_Reference!$A$6:$A$13,0)),Raw_Data!T63))</f>
        <v>1.8</v>
      </c>
      <c r="U63" s="15">
        <f>Raw_Data!U63</f>
        <v>25.61</v>
      </c>
      <c r="V63" s="15">
        <f>Raw_Data!V63</f>
        <v>70385</v>
      </c>
      <c r="W63" s="15">
        <f>Raw_Data!W63</f>
        <v>815920</v>
      </c>
      <c r="X63" s="15">
        <f>Raw_Data!X63</f>
        <v>1802560</v>
      </c>
      <c r="Y63" s="15">
        <f>Raw_Data!Y63</f>
        <v>986640</v>
      </c>
      <c r="Z63" s="15">
        <f>Raw_Data!Z63</f>
        <v>9798</v>
      </c>
      <c r="AA63" s="15">
        <f>Raw_Data!AA63</f>
        <v>2.6139999999999999</v>
      </c>
      <c r="AB63" s="15">
        <f>Raw_Data!AB63</f>
        <v>50.7</v>
      </c>
      <c r="AC63" s="19" t="str">
        <f>IF(Raw_Data!G63="","Yes","No")</f>
        <v>No</v>
      </c>
      <c r="AD63" s="19" t="str">
        <f>IF(Raw_Data!L63="","Yes","No")</f>
        <v>No</v>
      </c>
      <c r="AE63" s="19" t="str">
        <f>IF(Raw_Data!T63="","Imputed",IF(Raw_Data!T63&gt;INDEX(Cleaning_Reference!$F$6:$F$13,MATCH(D63,Cleaning_Reference!$A$6:$A$13,0)),"Capped","Original"))</f>
        <v>Original</v>
      </c>
      <c r="AF63" s="21">
        <f t="shared" si="0"/>
        <v>25.61</v>
      </c>
    </row>
    <row r="64" spans="1:32" ht="15" customHeight="1" x14ac:dyDescent="0.3">
      <c r="A64" s="20" t="str">
        <f>Raw_Data!A64</f>
        <v>SF10063</v>
      </c>
      <c r="B64" s="15" t="str">
        <f>Raw_Data!B64</f>
        <v>Andhra Pradesh</v>
      </c>
      <c r="C64" s="15" t="str">
        <f>Raw_Data!C64</f>
        <v>Warangal</v>
      </c>
      <c r="D64" s="15" t="str">
        <f>Raw_Data!D64</f>
        <v>Cotton</v>
      </c>
      <c r="E64" s="15" t="str">
        <f>Raw_Data!E64</f>
        <v>Zaid</v>
      </c>
      <c r="F64" s="15">
        <f>Raw_Data!F64</f>
        <v>5.46</v>
      </c>
      <c r="G64" s="18">
        <f>IF(Raw_Data!G64="",ROUND(AVERAGEIFS(Raw_Data!$G$2:$G$4001,Raw_Data!$E$2:$E$4001,E64),1),Raw_Data!G64)</f>
        <v>148.5</v>
      </c>
      <c r="H64" s="15">
        <f>Raw_Data!H64</f>
        <v>31.2</v>
      </c>
      <c r="I64" s="15">
        <f>Raw_Data!I64</f>
        <v>59.9</v>
      </c>
      <c r="J64" s="15">
        <f>Raw_Data!J64</f>
        <v>7.7</v>
      </c>
      <c r="K64" s="15">
        <f>Raw_Data!K64</f>
        <v>6.31</v>
      </c>
      <c r="L64" s="18">
        <f>IF(Raw_Data!L64="",ROUND(AVERAGEIFS(Raw_Data!$L$2:$L$4001,Raw_Data!$E$2:$E$4001,E64),1),Raw_Data!L64)</f>
        <v>21.5</v>
      </c>
      <c r="M64" s="15">
        <f>Raw_Data!M64</f>
        <v>81.900000000000006</v>
      </c>
      <c r="N64" s="15">
        <f>Raw_Data!N64</f>
        <v>56</v>
      </c>
      <c r="O64" s="15">
        <f>Raw_Data!O64</f>
        <v>124.3</v>
      </c>
      <c r="P64" s="15" t="str">
        <f>Raw_Data!P64</f>
        <v>Flood</v>
      </c>
      <c r="Q64" s="15">
        <f>Raw_Data!Q64</f>
        <v>157.69999999999999</v>
      </c>
      <c r="R64" s="15">
        <f>Raw_Data!R64</f>
        <v>3.34</v>
      </c>
      <c r="S64" s="15">
        <f>Raw_Data!S64</f>
        <v>0.7</v>
      </c>
      <c r="T64" s="18">
        <f>IF(Raw_Data!T64="",ROUND(AVERAGEIFS(Raw_Data!$T$2:$T$4001,Raw_Data!$E$2:$E$4001,E64,Raw_Data!$D$2:$D$4001,D64),2),IF(Raw_Data!T64&gt;INDEX(Cleaning_Reference!$F$6:$F$13,MATCH(D64,Cleaning_Reference!$A$6:$A$13,0)),INDEX(Cleaning_Reference!$F$6:$F$13,MATCH(D64,Cleaning_Reference!$A$6:$A$13,0)),Raw_Data!T64))</f>
        <v>0.91</v>
      </c>
      <c r="U64" s="15">
        <f>Raw_Data!U64</f>
        <v>4.97</v>
      </c>
      <c r="V64" s="15">
        <f>Raw_Data!V64</f>
        <v>66056</v>
      </c>
      <c r="W64" s="15">
        <f>Raw_Data!W64</f>
        <v>309945</v>
      </c>
      <c r="X64" s="15">
        <f>Raw_Data!X64</f>
        <v>328298</v>
      </c>
      <c r="Y64" s="15">
        <f>Raw_Data!Y64</f>
        <v>18353</v>
      </c>
      <c r="Z64" s="15">
        <f>Raw_Data!Z64</f>
        <v>4831</v>
      </c>
      <c r="AA64" s="15">
        <f>Raw_Data!AA64</f>
        <v>1.0289999999999999</v>
      </c>
      <c r="AB64" s="15">
        <f>Raw_Data!AB64</f>
        <v>31.8</v>
      </c>
      <c r="AC64" s="19" t="str">
        <f>IF(Raw_Data!G64="","Yes","No")</f>
        <v>No</v>
      </c>
      <c r="AD64" s="19" t="str">
        <f>IF(Raw_Data!L64="","Yes","No")</f>
        <v>No</v>
      </c>
      <c r="AE64" s="19" t="str">
        <f>IF(Raw_Data!T64="","Imputed",IF(Raw_Data!T64&gt;INDEX(Cleaning_Reference!$F$6:$F$13,MATCH(D64,Cleaning_Reference!$A$6:$A$13,0)),"Capped","Original"))</f>
        <v>Original</v>
      </c>
      <c r="AF64" s="21">
        <f t="shared" si="0"/>
        <v>4.97</v>
      </c>
    </row>
    <row r="65" spans="1:32" ht="15" customHeight="1" x14ac:dyDescent="0.3">
      <c r="A65" s="20" t="str">
        <f>Raw_Data!A65</f>
        <v>SF10064</v>
      </c>
      <c r="B65" s="15" t="str">
        <f>Raw_Data!B65</f>
        <v>Tamil Nadu</v>
      </c>
      <c r="C65" s="15" t="str">
        <f>Raw_Data!C65</f>
        <v>Warangal</v>
      </c>
      <c r="D65" s="15" t="str">
        <f>Raw_Data!D65</f>
        <v>Rice</v>
      </c>
      <c r="E65" s="15" t="str">
        <f>Raw_Data!E65</f>
        <v>Kharif</v>
      </c>
      <c r="F65" s="15">
        <f>Raw_Data!F65</f>
        <v>3.95</v>
      </c>
      <c r="G65" s="18">
        <f>IF(Raw_Data!G65="",ROUND(AVERAGEIFS(Raw_Data!$G$2:$G$4001,Raw_Data!$E$2:$E$4001,E65),1),Raw_Data!G65)</f>
        <v>1028.8</v>
      </c>
      <c r="H65" s="15">
        <f>Raw_Data!H65</f>
        <v>24.2</v>
      </c>
      <c r="I65" s="15">
        <f>Raw_Data!I65</f>
        <v>69.2</v>
      </c>
      <c r="J65" s="15">
        <f>Raw_Data!J65</f>
        <v>6.2</v>
      </c>
      <c r="K65" s="15">
        <f>Raw_Data!K65</f>
        <v>5.95</v>
      </c>
      <c r="L65" s="18">
        <f>IF(Raw_Data!L65="",ROUND(AVERAGEIFS(Raw_Data!$L$2:$L$4001,Raw_Data!$E$2:$E$4001,E65),1),Raw_Data!L65)</f>
        <v>29.4</v>
      </c>
      <c r="M65" s="15">
        <f>Raw_Data!M65</f>
        <v>105.4</v>
      </c>
      <c r="N65" s="15">
        <f>Raw_Data!N65</f>
        <v>48.3</v>
      </c>
      <c r="O65" s="15">
        <f>Raw_Data!O65</f>
        <v>123.3</v>
      </c>
      <c r="P65" s="15" t="str">
        <f>Raw_Data!P65</f>
        <v>Flood</v>
      </c>
      <c r="Q65" s="15">
        <f>Raw_Data!Q65</f>
        <v>136.30000000000001</v>
      </c>
      <c r="R65" s="15">
        <f>Raw_Data!R65</f>
        <v>4.4000000000000004</v>
      </c>
      <c r="S65" s="15">
        <f>Raw_Data!S65</f>
        <v>0.92</v>
      </c>
      <c r="T65" s="18">
        <f>IF(Raw_Data!T65="",ROUND(AVERAGEIFS(Raw_Data!$T$2:$T$4001,Raw_Data!$E$2:$E$4001,E65,Raw_Data!$D$2:$D$4001,D65),2),IF(Raw_Data!T65&gt;INDEX(Cleaning_Reference!$F$6:$F$13,MATCH(D65,Cleaning_Reference!$A$6:$A$13,0)),INDEX(Cleaning_Reference!$F$6:$F$13,MATCH(D65,Cleaning_Reference!$A$6:$A$13,0)),Raw_Data!T65))</f>
        <v>1.62</v>
      </c>
      <c r="U65" s="15">
        <f>Raw_Data!U65</f>
        <v>6.4</v>
      </c>
      <c r="V65" s="15">
        <f>Raw_Data!V65</f>
        <v>23591</v>
      </c>
      <c r="W65" s="15">
        <f>Raw_Data!W65</f>
        <v>258728</v>
      </c>
      <c r="X65" s="15">
        <f>Raw_Data!X65</f>
        <v>150982</v>
      </c>
      <c r="Y65" s="15">
        <f>Raw_Data!Y65</f>
        <v>-107746</v>
      </c>
      <c r="Z65" s="15">
        <f>Raw_Data!Z65</f>
        <v>8230</v>
      </c>
      <c r="AA65" s="15">
        <f>Raw_Data!AA65</f>
        <v>0.77800000000000002</v>
      </c>
      <c r="AB65" s="15">
        <f>Raw_Data!AB65</f>
        <v>46.8</v>
      </c>
      <c r="AC65" s="19" t="str">
        <f>IF(Raw_Data!G65="","Yes","No")</f>
        <v>No</v>
      </c>
      <c r="AD65" s="19" t="str">
        <f>IF(Raw_Data!L65="","Yes","No")</f>
        <v>No</v>
      </c>
      <c r="AE65" s="19" t="str">
        <f>IF(Raw_Data!T65="","Imputed",IF(Raw_Data!T65&gt;INDEX(Cleaning_Reference!$F$6:$F$13,MATCH(D65,Cleaning_Reference!$A$6:$A$13,0)),"Capped","Original"))</f>
        <v>Original</v>
      </c>
      <c r="AF65" s="21">
        <f t="shared" si="0"/>
        <v>6.4</v>
      </c>
    </row>
    <row r="66" spans="1:32" ht="15" customHeight="1" x14ac:dyDescent="0.3">
      <c r="A66" s="20" t="str">
        <f>Raw_Data!A66</f>
        <v>SF10065</v>
      </c>
      <c r="B66" s="15" t="str">
        <f>Raw_Data!B66</f>
        <v>Telangana</v>
      </c>
      <c r="C66" s="15" t="str">
        <f>Raw_Data!C66</f>
        <v>Indore</v>
      </c>
      <c r="D66" s="15" t="str">
        <f>Raw_Data!D66</f>
        <v>Pulses</v>
      </c>
      <c r="E66" s="15" t="str">
        <f>Raw_Data!E66</f>
        <v>Kharif</v>
      </c>
      <c r="F66" s="15">
        <f>Raw_Data!F66</f>
        <v>14.43</v>
      </c>
      <c r="G66" s="18">
        <f>IF(Raw_Data!G66="",ROUND(AVERAGEIFS(Raw_Data!$G$2:$G$4001,Raw_Data!$E$2:$E$4001,E66),1),Raw_Data!G66)</f>
        <v>1012.7</v>
      </c>
      <c r="H66" s="15">
        <f>Raw_Data!H66</f>
        <v>30.2</v>
      </c>
      <c r="I66" s="15">
        <f>Raw_Data!I66</f>
        <v>65.2</v>
      </c>
      <c r="J66" s="15">
        <f>Raw_Data!J66</f>
        <v>7.9</v>
      </c>
      <c r="K66" s="15">
        <f>Raw_Data!K66</f>
        <v>6.71</v>
      </c>
      <c r="L66" s="18">
        <f>IF(Raw_Data!L66="",ROUND(AVERAGEIFS(Raw_Data!$L$2:$L$4001,Raw_Data!$E$2:$E$4001,E66),1),Raw_Data!L66)</f>
        <v>23.2</v>
      </c>
      <c r="M66" s="15">
        <f>Raw_Data!M66</f>
        <v>102.9</v>
      </c>
      <c r="N66" s="15">
        <f>Raw_Data!N66</f>
        <v>66.599999999999994</v>
      </c>
      <c r="O66" s="15">
        <f>Raw_Data!O66</f>
        <v>93.5</v>
      </c>
      <c r="P66" s="15" t="str">
        <f>Raw_Data!P66</f>
        <v>Rainfed</v>
      </c>
      <c r="Q66" s="15">
        <f>Raw_Data!Q66</f>
        <v>276.7</v>
      </c>
      <c r="R66" s="15">
        <f>Raw_Data!R66</f>
        <v>5.63</v>
      </c>
      <c r="S66" s="15">
        <f>Raw_Data!S66</f>
        <v>0.97</v>
      </c>
      <c r="T66" s="18">
        <f>IF(Raw_Data!T66="",ROUND(AVERAGEIFS(Raw_Data!$T$2:$T$4001,Raw_Data!$E$2:$E$4001,E66,Raw_Data!$D$2:$D$4001,D66),2),IF(Raw_Data!T66&gt;INDEX(Cleaning_Reference!$F$6:$F$13,MATCH(D66,Cleaning_Reference!$A$6:$A$13,0)),INDEX(Cleaning_Reference!$F$6:$F$13,MATCH(D66,Cleaning_Reference!$A$6:$A$13,0)),Raw_Data!T66))</f>
        <v>0.99</v>
      </c>
      <c r="U66" s="15">
        <f>Raw_Data!U66</f>
        <v>14.29</v>
      </c>
      <c r="V66" s="15">
        <f>Raw_Data!V66</f>
        <v>86381</v>
      </c>
      <c r="W66" s="15">
        <f>Raw_Data!W66</f>
        <v>980375</v>
      </c>
      <c r="X66" s="15">
        <f>Raw_Data!X66</f>
        <v>1234384</v>
      </c>
      <c r="Y66" s="15">
        <f>Raw_Data!Y66</f>
        <v>254009</v>
      </c>
      <c r="Z66" s="15">
        <f>Raw_Data!Z66</f>
        <v>2290</v>
      </c>
      <c r="AA66" s="15">
        <f>Raw_Data!AA66</f>
        <v>6.24</v>
      </c>
      <c r="AB66" s="15">
        <f>Raw_Data!AB66</f>
        <v>53.6</v>
      </c>
      <c r="AC66" s="19" t="str">
        <f>IF(Raw_Data!G66="","Yes","No")</f>
        <v>No</v>
      </c>
      <c r="AD66" s="19" t="str">
        <f>IF(Raw_Data!L66="","Yes","No")</f>
        <v>No</v>
      </c>
      <c r="AE66" s="19" t="str">
        <f>IF(Raw_Data!T66="","Imputed",IF(Raw_Data!T66&gt;INDEX(Cleaning_Reference!$F$6:$F$13,MATCH(D66,Cleaning_Reference!$A$6:$A$13,0)),"Capped","Original"))</f>
        <v>Original</v>
      </c>
      <c r="AF66" s="21">
        <f t="shared" ref="AF66:AF129" si="1">ROUND(T66*F66,2)</f>
        <v>14.29</v>
      </c>
    </row>
    <row r="67" spans="1:32" ht="15" customHeight="1" x14ac:dyDescent="0.3">
      <c r="A67" s="20" t="str">
        <f>Raw_Data!A67</f>
        <v>SF10066</v>
      </c>
      <c r="B67" s="15" t="str">
        <f>Raw_Data!B67</f>
        <v>Maharashtra</v>
      </c>
      <c r="C67" s="15" t="str">
        <f>Raw_Data!C67</f>
        <v>Rajkot</v>
      </c>
      <c r="D67" s="15" t="str">
        <f>Raw_Data!D67</f>
        <v>Groundnut</v>
      </c>
      <c r="E67" s="15" t="str">
        <f>Raw_Data!E67</f>
        <v>Rabi</v>
      </c>
      <c r="F67" s="15">
        <f>Raw_Data!F67</f>
        <v>7.49</v>
      </c>
      <c r="G67" s="18">
        <f>IF(Raw_Data!G67="",ROUND(AVERAGEIFS(Raw_Data!$G$2:$G$4001,Raw_Data!$E$2:$E$4001,E67),1),Raw_Data!G67)</f>
        <v>234.8</v>
      </c>
      <c r="H67" s="15">
        <f>Raw_Data!H67</f>
        <v>20.5</v>
      </c>
      <c r="I67" s="15">
        <f>Raw_Data!I67</f>
        <v>49.1</v>
      </c>
      <c r="J67" s="15">
        <f>Raw_Data!J67</f>
        <v>8.4</v>
      </c>
      <c r="K67" s="15">
        <f>Raw_Data!K67</f>
        <v>6.55</v>
      </c>
      <c r="L67" s="18">
        <f>IF(Raw_Data!L67="",ROUND(AVERAGEIFS(Raw_Data!$L$2:$L$4001,Raw_Data!$E$2:$E$4001,E67),1),Raw_Data!L67)</f>
        <v>30.3</v>
      </c>
      <c r="M67" s="15">
        <f>Raw_Data!M67</f>
        <v>84.7</v>
      </c>
      <c r="N67" s="15">
        <f>Raw_Data!N67</f>
        <v>72.900000000000006</v>
      </c>
      <c r="O67" s="15">
        <f>Raw_Data!O67</f>
        <v>72.2</v>
      </c>
      <c r="P67" s="15" t="str">
        <f>Raw_Data!P67</f>
        <v>Sprinkler</v>
      </c>
      <c r="Q67" s="15">
        <f>Raw_Data!Q67</f>
        <v>107.5</v>
      </c>
      <c r="R67" s="15">
        <f>Raw_Data!R67</f>
        <v>3.99</v>
      </c>
      <c r="S67" s="15">
        <f>Raw_Data!S67</f>
        <v>0.82</v>
      </c>
      <c r="T67" s="18">
        <f>IF(Raw_Data!T67="",ROUND(AVERAGEIFS(Raw_Data!$T$2:$T$4001,Raw_Data!$E$2:$E$4001,E67,Raw_Data!$D$2:$D$4001,D67),2),IF(Raw_Data!T67&gt;INDEX(Cleaning_Reference!$F$6:$F$13,MATCH(D67,Cleaning_Reference!$A$6:$A$13,0)),INDEX(Cleaning_Reference!$F$6:$F$13,MATCH(D67,Cleaning_Reference!$A$6:$A$13,0)),Raw_Data!T67))</f>
        <v>1.42</v>
      </c>
      <c r="U67" s="15">
        <f>Raw_Data!U67</f>
        <v>10.64</v>
      </c>
      <c r="V67" s="15">
        <f>Raw_Data!V67</f>
        <v>60410</v>
      </c>
      <c r="W67" s="15">
        <f>Raw_Data!W67</f>
        <v>506733</v>
      </c>
      <c r="X67" s="15">
        <f>Raw_Data!X67</f>
        <v>642762</v>
      </c>
      <c r="Y67" s="15">
        <f>Raw_Data!Y67</f>
        <v>136029</v>
      </c>
      <c r="Z67" s="15">
        <f>Raw_Data!Z67</f>
        <v>3460</v>
      </c>
      <c r="AA67" s="15">
        <f>Raw_Data!AA67</f>
        <v>3.0750000000000002</v>
      </c>
      <c r="AB67" s="15">
        <f>Raw_Data!AB67</f>
        <v>59.9</v>
      </c>
      <c r="AC67" s="19" t="str">
        <f>IF(Raw_Data!G67="","Yes","No")</f>
        <v>No</v>
      </c>
      <c r="AD67" s="19" t="str">
        <f>IF(Raw_Data!L67="","Yes","No")</f>
        <v>No</v>
      </c>
      <c r="AE67" s="19" t="str">
        <f>IF(Raw_Data!T67="","Imputed",IF(Raw_Data!T67&gt;INDEX(Cleaning_Reference!$F$6:$F$13,MATCH(D67,Cleaning_Reference!$A$6:$A$13,0)),"Capped","Original"))</f>
        <v>Original</v>
      </c>
      <c r="AF67" s="21">
        <f t="shared" si="1"/>
        <v>10.64</v>
      </c>
    </row>
    <row r="68" spans="1:32" ht="15" customHeight="1" x14ac:dyDescent="0.3">
      <c r="A68" s="20" t="str">
        <f>Raw_Data!A68</f>
        <v>SF10067</v>
      </c>
      <c r="B68" s="15" t="str">
        <f>Raw_Data!B68</f>
        <v>Tamil Nadu</v>
      </c>
      <c r="C68" s="15" t="str">
        <f>Raw_Data!C68</f>
        <v>Rajkot</v>
      </c>
      <c r="D68" s="15" t="str">
        <f>Raw_Data!D68</f>
        <v>Wheat</v>
      </c>
      <c r="E68" s="15" t="str">
        <f>Raw_Data!E68</f>
        <v>Rabi</v>
      </c>
      <c r="F68" s="15">
        <f>Raw_Data!F68</f>
        <v>7.25</v>
      </c>
      <c r="G68" s="18">
        <f>IF(Raw_Data!G68="",ROUND(AVERAGEIFS(Raw_Data!$G$2:$G$4001,Raw_Data!$E$2:$E$4001,E68),1),Raw_Data!G68)</f>
        <v>410</v>
      </c>
      <c r="H68" s="15">
        <f>Raw_Data!H68</f>
        <v>23.4</v>
      </c>
      <c r="I68" s="15">
        <f>Raw_Data!I68</f>
        <v>61.1</v>
      </c>
      <c r="J68" s="15">
        <f>Raw_Data!J68</f>
        <v>9.4</v>
      </c>
      <c r="K68" s="15">
        <f>Raw_Data!K68</f>
        <v>7.08</v>
      </c>
      <c r="L68" s="18">
        <f>IF(Raw_Data!L68="",ROUND(AVERAGEIFS(Raw_Data!$L$2:$L$4001,Raw_Data!$E$2:$E$4001,E68),1),Raw_Data!L68)</f>
        <v>28.3</v>
      </c>
      <c r="M68" s="15">
        <f>Raw_Data!M68</f>
        <v>199.3</v>
      </c>
      <c r="N68" s="15">
        <f>Raw_Data!N68</f>
        <v>60.4</v>
      </c>
      <c r="O68" s="15">
        <f>Raw_Data!O68</f>
        <v>66.8</v>
      </c>
      <c r="P68" s="15" t="str">
        <f>Raw_Data!P68</f>
        <v>Flood</v>
      </c>
      <c r="Q68" s="15">
        <f>Raw_Data!Q68</f>
        <v>198.1</v>
      </c>
      <c r="R68" s="15">
        <f>Raw_Data!R68</f>
        <v>7.33</v>
      </c>
      <c r="S68" s="15">
        <f>Raw_Data!S68</f>
        <v>0.8</v>
      </c>
      <c r="T68" s="18">
        <f>IF(Raw_Data!T68="",ROUND(AVERAGEIFS(Raw_Data!$T$2:$T$4001,Raw_Data!$E$2:$E$4001,E68,Raw_Data!$D$2:$D$4001,D68),2),IF(Raw_Data!T68&gt;INDEX(Cleaning_Reference!$F$6:$F$13,MATCH(D68,Cleaning_Reference!$A$6:$A$13,0)),INDEX(Cleaning_Reference!$F$6:$F$13,MATCH(D68,Cleaning_Reference!$A$6:$A$13,0)),Raw_Data!T68))</f>
        <v>2.66</v>
      </c>
      <c r="U68" s="15">
        <f>Raw_Data!U68</f>
        <v>19.28</v>
      </c>
      <c r="V68" s="15">
        <f>Raw_Data!V68</f>
        <v>20402</v>
      </c>
      <c r="W68" s="15">
        <f>Raw_Data!W68</f>
        <v>542011</v>
      </c>
      <c r="X68" s="15">
        <f>Raw_Data!X68</f>
        <v>393351</v>
      </c>
      <c r="Y68" s="15">
        <f>Raw_Data!Y68</f>
        <v>-148660</v>
      </c>
      <c r="Z68" s="15">
        <f>Raw_Data!Z68</f>
        <v>4731</v>
      </c>
      <c r="AA68" s="15">
        <f>Raw_Data!AA68</f>
        <v>4.0750000000000002</v>
      </c>
      <c r="AB68" s="15">
        <f>Raw_Data!AB68</f>
        <v>41.4</v>
      </c>
      <c r="AC68" s="19" t="str">
        <f>IF(Raw_Data!G68="","Yes","No")</f>
        <v>No</v>
      </c>
      <c r="AD68" s="19" t="str">
        <f>IF(Raw_Data!L68="","Yes","No")</f>
        <v>No</v>
      </c>
      <c r="AE68" s="19" t="str">
        <f>IF(Raw_Data!T68="","Imputed",IF(Raw_Data!T68&gt;INDEX(Cleaning_Reference!$F$6:$F$13,MATCH(D68,Cleaning_Reference!$A$6:$A$13,0)),"Capped","Original"))</f>
        <v>Original</v>
      </c>
      <c r="AF68" s="21">
        <f t="shared" si="1"/>
        <v>19.29</v>
      </c>
    </row>
    <row r="69" spans="1:32" ht="15" customHeight="1" x14ac:dyDescent="0.3">
      <c r="A69" s="20" t="str">
        <f>Raw_Data!A69</f>
        <v>SF10068</v>
      </c>
      <c r="B69" s="15" t="str">
        <f>Raw_Data!B69</f>
        <v>Maharashtra</v>
      </c>
      <c r="C69" s="15" t="str">
        <f>Raw_Data!C69</f>
        <v>Ludhiana</v>
      </c>
      <c r="D69" s="15" t="str">
        <f>Raw_Data!D69</f>
        <v>Pulses</v>
      </c>
      <c r="E69" s="15" t="str">
        <f>Raw_Data!E69</f>
        <v>Rabi</v>
      </c>
      <c r="F69" s="15">
        <f>Raw_Data!F69</f>
        <v>5.28</v>
      </c>
      <c r="G69" s="18">
        <f>IF(Raw_Data!G69="",ROUND(AVERAGEIFS(Raw_Data!$G$2:$G$4001,Raw_Data!$E$2:$E$4001,E69),1),Raw_Data!G69)</f>
        <v>498.8</v>
      </c>
      <c r="H69" s="15">
        <f>Raw_Data!H69</f>
        <v>26.9</v>
      </c>
      <c r="I69" s="15">
        <f>Raw_Data!I69</f>
        <v>51.3</v>
      </c>
      <c r="J69" s="15">
        <f>Raw_Data!J69</f>
        <v>7.5</v>
      </c>
      <c r="K69" s="15">
        <f>Raw_Data!K69</f>
        <v>6.21</v>
      </c>
      <c r="L69" s="18">
        <f>IF(Raw_Data!L69="",ROUND(AVERAGEIFS(Raw_Data!$L$2:$L$4001,Raw_Data!$E$2:$E$4001,E69),1),Raw_Data!L69)</f>
        <v>29</v>
      </c>
      <c r="M69" s="15">
        <f>Raw_Data!M69</f>
        <v>152.6</v>
      </c>
      <c r="N69" s="15">
        <f>Raw_Data!N69</f>
        <v>48.9</v>
      </c>
      <c r="O69" s="15">
        <f>Raw_Data!O69</f>
        <v>95.2</v>
      </c>
      <c r="P69" s="15" t="str">
        <f>Raw_Data!P69</f>
        <v>Drip</v>
      </c>
      <c r="Q69" s="15">
        <f>Raw_Data!Q69</f>
        <v>114.7</v>
      </c>
      <c r="R69" s="15">
        <f>Raw_Data!R69</f>
        <v>5.33</v>
      </c>
      <c r="S69" s="15">
        <f>Raw_Data!S69</f>
        <v>0.69</v>
      </c>
      <c r="T69" s="18">
        <f>IF(Raw_Data!T69="",ROUND(AVERAGEIFS(Raw_Data!$T$2:$T$4001,Raw_Data!$E$2:$E$4001,E69,Raw_Data!$D$2:$D$4001,D69),2),IF(Raw_Data!T69&gt;INDEX(Cleaning_Reference!$F$6:$F$13,MATCH(D69,Cleaning_Reference!$A$6:$A$13,0)),INDEX(Cleaning_Reference!$F$6:$F$13,MATCH(D69,Cleaning_Reference!$A$6:$A$13,0)),Raw_Data!T69))</f>
        <v>1.37</v>
      </c>
      <c r="U69" s="15">
        <f>Raw_Data!U69</f>
        <v>7.23</v>
      </c>
      <c r="V69" s="15">
        <f>Raw_Data!V69</f>
        <v>71305</v>
      </c>
      <c r="W69" s="15">
        <f>Raw_Data!W69</f>
        <v>292198</v>
      </c>
      <c r="X69" s="15">
        <f>Raw_Data!X69</f>
        <v>515535</v>
      </c>
      <c r="Y69" s="15">
        <f>Raw_Data!Y69</f>
        <v>223337</v>
      </c>
      <c r="Z69" s="15">
        <f>Raw_Data!Z69</f>
        <v>1540</v>
      </c>
      <c r="AA69" s="15">
        <f>Raw_Data!AA69</f>
        <v>4.6950000000000003</v>
      </c>
      <c r="AB69" s="15">
        <f>Raw_Data!AB69</f>
        <v>44.1</v>
      </c>
      <c r="AC69" s="19" t="str">
        <f>IF(Raw_Data!G69="","Yes","No")</f>
        <v>No</v>
      </c>
      <c r="AD69" s="19" t="str">
        <f>IF(Raw_Data!L69="","Yes","No")</f>
        <v>No</v>
      </c>
      <c r="AE69" s="19" t="str">
        <f>IF(Raw_Data!T69="","Imputed",IF(Raw_Data!T69&gt;INDEX(Cleaning_Reference!$F$6:$F$13,MATCH(D69,Cleaning_Reference!$A$6:$A$13,0)),"Capped","Original"))</f>
        <v>Original</v>
      </c>
      <c r="AF69" s="21">
        <f t="shared" si="1"/>
        <v>7.23</v>
      </c>
    </row>
    <row r="70" spans="1:32" ht="15" customHeight="1" x14ac:dyDescent="0.3">
      <c r="A70" s="20" t="str">
        <f>Raw_Data!A70</f>
        <v>SF10069</v>
      </c>
      <c r="B70" s="15" t="str">
        <f>Raw_Data!B70</f>
        <v>Andhra Pradesh</v>
      </c>
      <c r="C70" s="15" t="str">
        <f>Raw_Data!C70</f>
        <v>Raichur</v>
      </c>
      <c r="D70" s="15" t="str">
        <f>Raw_Data!D70</f>
        <v>Rice</v>
      </c>
      <c r="E70" s="15" t="str">
        <f>Raw_Data!E70</f>
        <v>Kharif</v>
      </c>
      <c r="F70" s="15">
        <f>Raw_Data!F70</f>
        <v>12.69</v>
      </c>
      <c r="G70" s="18">
        <f>IF(Raw_Data!G70="",ROUND(AVERAGEIFS(Raw_Data!$G$2:$G$4001,Raw_Data!$E$2:$E$4001,E70),1),Raw_Data!G70)</f>
        <v>851.6</v>
      </c>
      <c r="H70" s="15">
        <f>Raw_Data!H70</f>
        <v>27.7</v>
      </c>
      <c r="I70" s="15">
        <f>Raw_Data!I70</f>
        <v>81.099999999999994</v>
      </c>
      <c r="J70" s="15">
        <f>Raw_Data!J70</f>
        <v>6</v>
      </c>
      <c r="K70" s="15">
        <f>Raw_Data!K70</f>
        <v>7.6</v>
      </c>
      <c r="L70" s="18">
        <f>IF(Raw_Data!L70="",ROUND(AVERAGEIFS(Raw_Data!$L$2:$L$4001,Raw_Data!$E$2:$E$4001,E70),1),Raw_Data!L70)</f>
        <v>31.2</v>
      </c>
      <c r="M70" s="15">
        <f>Raw_Data!M70</f>
        <v>124.5</v>
      </c>
      <c r="N70" s="15">
        <f>Raw_Data!N70</f>
        <v>74.599999999999994</v>
      </c>
      <c r="O70" s="15">
        <f>Raw_Data!O70</f>
        <v>136.5</v>
      </c>
      <c r="P70" s="15" t="str">
        <f>Raw_Data!P70</f>
        <v>Flood</v>
      </c>
      <c r="Q70" s="15">
        <f>Raw_Data!Q70</f>
        <v>165.3</v>
      </c>
      <c r="R70" s="15">
        <f>Raw_Data!R70</f>
        <v>7.52</v>
      </c>
      <c r="S70" s="15">
        <f>Raw_Data!S70</f>
        <v>0.8</v>
      </c>
      <c r="T70" s="18">
        <f>IF(Raw_Data!T70="",ROUND(AVERAGEIFS(Raw_Data!$T$2:$T$4001,Raw_Data!$E$2:$E$4001,E70,Raw_Data!$D$2:$D$4001,D70),2),IF(Raw_Data!T70&gt;INDEX(Cleaning_Reference!$F$6:$F$13,MATCH(D70,Cleaning_Reference!$A$6:$A$13,0)),INDEX(Cleaning_Reference!$F$6:$F$13,MATCH(D70,Cleaning_Reference!$A$6:$A$13,0)),Raw_Data!T70))</f>
        <v>1.59</v>
      </c>
      <c r="U70" s="15">
        <f>Raw_Data!U70</f>
        <v>20.18</v>
      </c>
      <c r="V70" s="15">
        <f>Raw_Data!V70</f>
        <v>20502</v>
      </c>
      <c r="W70" s="15">
        <f>Raw_Data!W70</f>
        <v>865223</v>
      </c>
      <c r="X70" s="15">
        <f>Raw_Data!X70</f>
        <v>413730</v>
      </c>
      <c r="Y70" s="15">
        <f>Raw_Data!Y70</f>
        <v>-451493</v>
      </c>
      <c r="Z70" s="15">
        <f>Raw_Data!Z70</f>
        <v>22011</v>
      </c>
      <c r="AA70" s="15">
        <f>Raw_Data!AA70</f>
        <v>0.91700000000000004</v>
      </c>
      <c r="AB70" s="15">
        <f>Raw_Data!AB70</f>
        <v>48.8</v>
      </c>
      <c r="AC70" s="19" t="str">
        <f>IF(Raw_Data!G70="","Yes","No")</f>
        <v>No</v>
      </c>
      <c r="AD70" s="19" t="str">
        <f>IF(Raw_Data!L70="","Yes","No")</f>
        <v>No</v>
      </c>
      <c r="AE70" s="19" t="str">
        <f>IF(Raw_Data!T70="","Imputed",IF(Raw_Data!T70&gt;INDEX(Cleaning_Reference!$F$6:$F$13,MATCH(D70,Cleaning_Reference!$A$6:$A$13,0)),"Capped","Original"))</f>
        <v>Original</v>
      </c>
      <c r="AF70" s="21">
        <f t="shared" si="1"/>
        <v>20.18</v>
      </c>
    </row>
    <row r="71" spans="1:32" ht="15" customHeight="1" x14ac:dyDescent="0.3">
      <c r="A71" s="20" t="str">
        <f>Raw_Data!A71</f>
        <v>SF10070</v>
      </c>
      <c r="B71" s="15" t="str">
        <f>Raw_Data!B71</f>
        <v>Karnataka</v>
      </c>
      <c r="C71" s="15" t="str">
        <f>Raw_Data!C71</f>
        <v>Warangal</v>
      </c>
      <c r="D71" s="15" t="str">
        <f>Raw_Data!D71</f>
        <v>Maize</v>
      </c>
      <c r="E71" s="15" t="str">
        <f>Raw_Data!E71</f>
        <v>Kharif</v>
      </c>
      <c r="F71" s="15">
        <f>Raw_Data!F71</f>
        <v>2.82</v>
      </c>
      <c r="G71" s="18">
        <f>IF(Raw_Data!G71="",ROUND(AVERAGEIFS(Raw_Data!$G$2:$G$4001,Raw_Data!$E$2:$E$4001,E71),1),Raw_Data!G71)</f>
        <v>960.7</v>
      </c>
      <c r="H71" s="15">
        <f>Raw_Data!H71</f>
        <v>27.6</v>
      </c>
      <c r="I71" s="15">
        <f>Raw_Data!I71</f>
        <v>68.2</v>
      </c>
      <c r="J71" s="15">
        <f>Raw_Data!J71</f>
        <v>8.9</v>
      </c>
      <c r="K71" s="15">
        <f>Raw_Data!K71</f>
        <v>7.29</v>
      </c>
      <c r="L71" s="18">
        <f>IF(Raw_Data!L71="",ROUND(AVERAGEIFS(Raw_Data!$L$2:$L$4001,Raw_Data!$E$2:$E$4001,E71),1),Raw_Data!L71)</f>
        <v>35.700000000000003</v>
      </c>
      <c r="M71" s="15">
        <f>Raw_Data!M71</f>
        <v>111.9</v>
      </c>
      <c r="N71" s="15">
        <f>Raw_Data!N71</f>
        <v>65.900000000000006</v>
      </c>
      <c r="O71" s="15">
        <f>Raw_Data!O71</f>
        <v>104.9</v>
      </c>
      <c r="P71" s="15" t="str">
        <f>Raw_Data!P71</f>
        <v>Flood</v>
      </c>
      <c r="Q71" s="15">
        <f>Raw_Data!Q71</f>
        <v>139.80000000000001</v>
      </c>
      <c r="R71" s="15">
        <f>Raw_Data!R71</f>
        <v>2.74</v>
      </c>
      <c r="S71" s="15">
        <f>Raw_Data!S71</f>
        <v>0.66</v>
      </c>
      <c r="T71" s="18">
        <f>IF(Raw_Data!T71="",ROUND(AVERAGEIFS(Raw_Data!$T$2:$T$4001,Raw_Data!$E$2:$E$4001,E71,Raw_Data!$D$2:$D$4001,D71),2),IF(Raw_Data!T71&gt;INDEX(Cleaning_Reference!$F$6:$F$13,MATCH(D71,Cleaning_Reference!$A$6:$A$13,0)),INDEX(Cleaning_Reference!$F$6:$F$13,MATCH(D71,Cleaning_Reference!$A$6:$A$13,0)),Raw_Data!T71))</f>
        <v>2.73</v>
      </c>
      <c r="U71" s="15">
        <f>Raw_Data!U71</f>
        <v>7.7</v>
      </c>
      <c r="V71" s="15">
        <f>Raw_Data!V71</f>
        <v>23906</v>
      </c>
      <c r="W71" s="15">
        <f>Raw_Data!W71</f>
        <v>171757</v>
      </c>
      <c r="X71" s="15">
        <f>Raw_Data!X71</f>
        <v>184076</v>
      </c>
      <c r="Y71" s="15">
        <f>Raw_Data!Y71</f>
        <v>12319</v>
      </c>
      <c r="Z71" s="15">
        <f>Raw_Data!Z71</f>
        <v>2056</v>
      </c>
      <c r="AA71" s="15">
        <f>Raw_Data!AA71</f>
        <v>3.7450000000000001</v>
      </c>
      <c r="AB71" s="15">
        <f>Raw_Data!AB71</f>
        <v>59.3</v>
      </c>
      <c r="AC71" s="19" t="str">
        <f>IF(Raw_Data!G71="","Yes","No")</f>
        <v>No</v>
      </c>
      <c r="AD71" s="19" t="str">
        <f>IF(Raw_Data!L71="","Yes","No")</f>
        <v>No</v>
      </c>
      <c r="AE71" s="19" t="str">
        <f>IF(Raw_Data!T71="","Imputed",IF(Raw_Data!T71&gt;INDEX(Cleaning_Reference!$F$6:$F$13,MATCH(D71,Cleaning_Reference!$A$6:$A$13,0)),"Capped","Original"))</f>
        <v>Original</v>
      </c>
      <c r="AF71" s="21">
        <f t="shared" si="1"/>
        <v>7.7</v>
      </c>
    </row>
    <row r="72" spans="1:32" ht="15" customHeight="1" x14ac:dyDescent="0.3">
      <c r="A72" s="20" t="str">
        <f>Raw_Data!A72</f>
        <v>SF10071</v>
      </c>
      <c r="B72" s="15" t="str">
        <f>Raw_Data!B72</f>
        <v>Maharashtra</v>
      </c>
      <c r="C72" s="15" t="str">
        <f>Raw_Data!C72</f>
        <v>Krishna</v>
      </c>
      <c r="D72" s="15" t="str">
        <f>Raw_Data!D72</f>
        <v>Cotton</v>
      </c>
      <c r="E72" s="15" t="str">
        <f>Raw_Data!E72</f>
        <v>Rabi</v>
      </c>
      <c r="F72" s="15">
        <f>Raw_Data!F72</f>
        <v>14.72</v>
      </c>
      <c r="G72" s="18">
        <f>IF(Raw_Data!G72="",ROUND(AVERAGEIFS(Raw_Data!$G$2:$G$4001,Raw_Data!$E$2:$E$4001,E72),1),Raw_Data!G72)</f>
        <v>338.5</v>
      </c>
      <c r="H72" s="15">
        <f>Raw_Data!H72</f>
        <v>21.2</v>
      </c>
      <c r="I72" s="15">
        <f>Raw_Data!I72</f>
        <v>68.5</v>
      </c>
      <c r="J72" s="15">
        <f>Raw_Data!J72</f>
        <v>7.7</v>
      </c>
      <c r="K72" s="15">
        <f>Raw_Data!K72</f>
        <v>6.06</v>
      </c>
      <c r="L72" s="18">
        <f>IF(Raw_Data!L72="",ROUND(AVERAGEIFS(Raw_Data!$L$2:$L$4001,Raw_Data!$E$2:$E$4001,E72),1),Raw_Data!L72)</f>
        <v>25.7</v>
      </c>
      <c r="M72" s="15">
        <f>Raw_Data!M72</f>
        <v>132.5</v>
      </c>
      <c r="N72" s="15">
        <f>Raw_Data!N72</f>
        <v>15</v>
      </c>
      <c r="O72" s="15">
        <f>Raw_Data!O72</f>
        <v>148.5</v>
      </c>
      <c r="P72" s="15" t="str">
        <f>Raw_Data!P72</f>
        <v>Drip</v>
      </c>
      <c r="Q72" s="15">
        <f>Raw_Data!Q72</f>
        <v>145.69999999999999</v>
      </c>
      <c r="R72" s="15">
        <f>Raw_Data!R72</f>
        <v>6.76</v>
      </c>
      <c r="S72" s="15">
        <f>Raw_Data!S72</f>
        <v>0.84</v>
      </c>
      <c r="T72" s="18">
        <f>IF(Raw_Data!T72="",ROUND(AVERAGEIFS(Raw_Data!$T$2:$T$4001,Raw_Data!$E$2:$E$4001,E72,Raw_Data!$D$2:$D$4001,D72),2),IF(Raw_Data!T72&gt;INDEX(Cleaning_Reference!$F$6:$F$13,MATCH(D72,Cleaning_Reference!$A$6:$A$13,0)),INDEX(Cleaning_Reference!$F$6:$F$13,MATCH(D72,Cleaning_Reference!$A$6:$A$13,0)),Raw_Data!T72))</f>
        <v>1</v>
      </c>
      <c r="U72" s="15">
        <f>Raw_Data!U72</f>
        <v>14.72</v>
      </c>
      <c r="V72" s="15">
        <f>Raw_Data!V72</f>
        <v>61717</v>
      </c>
      <c r="W72" s="15">
        <f>Raw_Data!W72</f>
        <v>960387</v>
      </c>
      <c r="X72" s="15">
        <f>Raw_Data!X72</f>
        <v>908474</v>
      </c>
      <c r="Y72" s="15">
        <f>Raw_Data!Y72</f>
        <v>-51913</v>
      </c>
      <c r="Z72" s="15">
        <f>Raw_Data!Z72</f>
        <v>9888</v>
      </c>
      <c r="AA72" s="15">
        <f>Raw_Data!AA72</f>
        <v>1.4890000000000001</v>
      </c>
      <c r="AB72" s="15">
        <f>Raw_Data!AB72</f>
        <v>35.799999999999997</v>
      </c>
      <c r="AC72" s="19" t="str">
        <f>IF(Raw_Data!G72="","Yes","No")</f>
        <v>No</v>
      </c>
      <c r="AD72" s="19" t="str">
        <f>IF(Raw_Data!L72="","Yes","No")</f>
        <v>No</v>
      </c>
      <c r="AE72" s="19" t="str">
        <f>IF(Raw_Data!T72="","Imputed",IF(Raw_Data!T72&gt;INDEX(Cleaning_Reference!$F$6:$F$13,MATCH(D72,Cleaning_Reference!$A$6:$A$13,0)),"Capped","Original"))</f>
        <v>Original</v>
      </c>
      <c r="AF72" s="21">
        <f t="shared" si="1"/>
        <v>14.72</v>
      </c>
    </row>
    <row r="73" spans="1:32" ht="15" customHeight="1" x14ac:dyDescent="0.3">
      <c r="A73" s="20" t="str">
        <f>Raw_Data!A73</f>
        <v>SF10072</v>
      </c>
      <c r="B73" s="15" t="str">
        <f>Raw_Data!B73</f>
        <v>Madhya Pradesh</v>
      </c>
      <c r="C73" s="15" t="str">
        <f>Raw_Data!C73</f>
        <v>Krishna</v>
      </c>
      <c r="D73" s="15" t="str">
        <f>Raw_Data!D73</f>
        <v>Maize</v>
      </c>
      <c r="E73" s="15" t="str">
        <f>Raw_Data!E73</f>
        <v>Rabi</v>
      </c>
      <c r="F73" s="15">
        <f>Raw_Data!F73</f>
        <v>1.48</v>
      </c>
      <c r="G73" s="18">
        <f>IF(Raw_Data!G73="",ROUND(AVERAGEIFS(Raw_Data!$G$2:$G$4001,Raw_Data!$E$2:$E$4001,E73),1),Raw_Data!G73)</f>
        <v>342</v>
      </c>
      <c r="H73" s="15">
        <f>Raw_Data!H73</f>
        <v>19.3</v>
      </c>
      <c r="I73" s="15">
        <f>Raw_Data!I73</f>
        <v>62.5</v>
      </c>
      <c r="J73" s="15">
        <f>Raw_Data!J73</f>
        <v>8.1999999999999993</v>
      </c>
      <c r="K73" s="15">
        <f>Raw_Data!K73</f>
        <v>6.73</v>
      </c>
      <c r="L73" s="18">
        <f>IF(Raw_Data!L73="",ROUND(AVERAGEIFS(Raw_Data!$L$2:$L$4001,Raw_Data!$E$2:$E$4001,E73),1),Raw_Data!L73)</f>
        <v>31.4</v>
      </c>
      <c r="M73" s="15">
        <f>Raw_Data!M73</f>
        <v>112.7</v>
      </c>
      <c r="N73" s="15">
        <f>Raw_Data!N73</f>
        <v>75.099999999999994</v>
      </c>
      <c r="O73" s="15">
        <f>Raw_Data!O73</f>
        <v>112.8</v>
      </c>
      <c r="P73" s="15" t="str">
        <f>Raw_Data!P73</f>
        <v>Sprinkler</v>
      </c>
      <c r="Q73" s="15">
        <f>Raw_Data!Q73</f>
        <v>149.1</v>
      </c>
      <c r="R73" s="15">
        <f>Raw_Data!R73</f>
        <v>6.66</v>
      </c>
      <c r="S73" s="15">
        <f>Raw_Data!S73</f>
        <v>0.7</v>
      </c>
      <c r="T73" s="18">
        <f>IF(Raw_Data!T73="",ROUND(AVERAGEIFS(Raw_Data!$T$2:$T$4001,Raw_Data!$E$2:$E$4001,E73,Raw_Data!$D$2:$D$4001,D73),2),IF(Raw_Data!T73&gt;INDEX(Cleaning_Reference!$F$6:$F$13,MATCH(D73,Cleaning_Reference!$A$6:$A$13,0)),INDEX(Cleaning_Reference!$F$6:$F$13,MATCH(D73,Cleaning_Reference!$A$6:$A$13,0)),Raw_Data!T73))</f>
        <v>3.61</v>
      </c>
      <c r="U73" s="15">
        <f>Raw_Data!U73</f>
        <v>5.34</v>
      </c>
      <c r="V73" s="15">
        <f>Raw_Data!V73</f>
        <v>19548</v>
      </c>
      <c r="W73" s="15">
        <f>Raw_Data!W73</f>
        <v>105743</v>
      </c>
      <c r="X73" s="15">
        <f>Raw_Data!X73</f>
        <v>104386</v>
      </c>
      <c r="Y73" s="15">
        <f>Raw_Data!Y73</f>
        <v>-1357</v>
      </c>
      <c r="Z73" s="15">
        <f>Raw_Data!Z73</f>
        <v>916</v>
      </c>
      <c r="AA73" s="15">
        <f>Raw_Data!AA73</f>
        <v>5.83</v>
      </c>
      <c r="AB73" s="15">
        <f>Raw_Data!AB73</f>
        <v>29.3</v>
      </c>
      <c r="AC73" s="19" t="str">
        <f>IF(Raw_Data!G73="","Yes","No")</f>
        <v>No</v>
      </c>
      <c r="AD73" s="19" t="str">
        <f>IF(Raw_Data!L73="","Yes","No")</f>
        <v>No</v>
      </c>
      <c r="AE73" s="19" t="str">
        <f>IF(Raw_Data!T73="","Imputed",IF(Raw_Data!T73&gt;INDEX(Cleaning_Reference!$F$6:$F$13,MATCH(D73,Cleaning_Reference!$A$6:$A$13,0)),"Capped","Original"))</f>
        <v>Original</v>
      </c>
      <c r="AF73" s="21">
        <f t="shared" si="1"/>
        <v>5.34</v>
      </c>
    </row>
    <row r="74" spans="1:32" ht="15" customHeight="1" x14ac:dyDescent="0.3">
      <c r="A74" s="20" t="str">
        <f>Raw_Data!A74</f>
        <v>SF10073</v>
      </c>
      <c r="B74" s="15" t="str">
        <f>Raw_Data!B74</f>
        <v>Tamil Nadu</v>
      </c>
      <c r="C74" s="15" t="str">
        <f>Raw_Data!C74</f>
        <v>Krishna</v>
      </c>
      <c r="D74" s="15" t="str">
        <f>Raw_Data!D74</f>
        <v>Cotton</v>
      </c>
      <c r="E74" s="15" t="str">
        <f>Raw_Data!E74</f>
        <v>Kharif</v>
      </c>
      <c r="F74" s="15">
        <f>Raw_Data!F74</f>
        <v>7.37</v>
      </c>
      <c r="G74" s="18">
        <f>IF(Raw_Data!G74="",ROUND(AVERAGEIFS(Raw_Data!$G$2:$G$4001,Raw_Data!$E$2:$E$4001,E74),1),Raw_Data!G74)</f>
        <v>765.5</v>
      </c>
      <c r="H74" s="15">
        <f>Raw_Data!H74</f>
        <v>26.4</v>
      </c>
      <c r="I74" s="15">
        <f>Raw_Data!I74</f>
        <v>89</v>
      </c>
      <c r="J74" s="15">
        <f>Raw_Data!J74</f>
        <v>6.4</v>
      </c>
      <c r="K74" s="15">
        <f>Raw_Data!K74</f>
        <v>7.28</v>
      </c>
      <c r="L74" s="18">
        <f>IF(Raw_Data!L74="",ROUND(AVERAGEIFS(Raw_Data!$L$2:$L$4001,Raw_Data!$E$2:$E$4001,E74),1),Raw_Data!L74)</f>
        <v>30.3</v>
      </c>
      <c r="M74" s="15">
        <f>Raw_Data!M74</f>
        <v>119.2</v>
      </c>
      <c r="N74" s="15">
        <f>Raw_Data!N74</f>
        <v>63.4</v>
      </c>
      <c r="O74" s="15">
        <f>Raw_Data!O74</f>
        <v>140.69999999999999</v>
      </c>
      <c r="P74" s="15" t="str">
        <f>Raw_Data!P74</f>
        <v>Sprinkler</v>
      </c>
      <c r="Q74" s="15">
        <f>Raw_Data!Q74</f>
        <v>110.1</v>
      </c>
      <c r="R74" s="15">
        <f>Raw_Data!R74</f>
        <v>7.05</v>
      </c>
      <c r="S74" s="15">
        <f>Raw_Data!S74</f>
        <v>0.73</v>
      </c>
      <c r="T74" s="18">
        <f>IF(Raw_Data!T74="",ROUND(AVERAGEIFS(Raw_Data!$T$2:$T$4001,Raw_Data!$E$2:$E$4001,E74,Raw_Data!$D$2:$D$4001,D74),2),IF(Raw_Data!T74&gt;INDEX(Cleaning_Reference!$F$6:$F$13,MATCH(D74,Cleaning_Reference!$A$6:$A$13,0)),INDEX(Cleaning_Reference!$F$6:$F$13,MATCH(D74,Cleaning_Reference!$A$6:$A$13,0)),Raw_Data!T74))</f>
        <v>1.38</v>
      </c>
      <c r="U74" s="15">
        <f>Raw_Data!U74</f>
        <v>10.17</v>
      </c>
      <c r="V74" s="15">
        <f>Raw_Data!V74</f>
        <v>71337</v>
      </c>
      <c r="W74" s="15">
        <f>Raw_Data!W74</f>
        <v>478922</v>
      </c>
      <c r="X74" s="15">
        <f>Raw_Data!X74</f>
        <v>725497</v>
      </c>
      <c r="Y74" s="15">
        <f>Raw_Data!Y74</f>
        <v>246575</v>
      </c>
      <c r="Z74" s="15">
        <f>Raw_Data!Z74</f>
        <v>6169</v>
      </c>
      <c r="AA74" s="15">
        <f>Raw_Data!AA74</f>
        <v>1.649</v>
      </c>
      <c r="AB74" s="15">
        <f>Raw_Data!AB74</f>
        <v>55.2</v>
      </c>
      <c r="AC74" s="19" t="str">
        <f>IF(Raw_Data!G74="","Yes","No")</f>
        <v>No</v>
      </c>
      <c r="AD74" s="19" t="str">
        <f>IF(Raw_Data!L74="","Yes","No")</f>
        <v>No</v>
      </c>
      <c r="AE74" s="19" t="str">
        <f>IF(Raw_Data!T74="","Imputed",IF(Raw_Data!T74&gt;INDEX(Cleaning_Reference!$F$6:$F$13,MATCH(D74,Cleaning_Reference!$A$6:$A$13,0)),"Capped","Original"))</f>
        <v>Original</v>
      </c>
      <c r="AF74" s="21">
        <f t="shared" si="1"/>
        <v>10.17</v>
      </c>
    </row>
    <row r="75" spans="1:32" ht="15" customHeight="1" x14ac:dyDescent="0.3">
      <c r="A75" s="20" t="str">
        <f>Raw_Data!A75</f>
        <v>SF10074</v>
      </c>
      <c r="B75" s="15" t="str">
        <f>Raw_Data!B75</f>
        <v>Gujarat</v>
      </c>
      <c r="C75" s="15" t="str">
        <f>Raw_Data!C75</f>
        <v>Raichur</v>
      </c>
      <c r="D75" s="15" t="str">
        <f>Raw_Data!D75</f>
        <v>Maize</v>
      </c>
      <c r="E75" s="15" t="str">
        <f>Raw_Data!E75</f>
        <v>Rabi</v>
      </c>
      <c r="F75" s="15">
        <f>Raw_Data!F75</f>
        <v>1.41</v>
      </c>
      <c r="G75" s="18">
        <f>IF(Raw_Data!G75="",ROUND(AVERAGEIFS(Raw_Data!$G$2:$G$4001,Raw_Data!$E$2:$E$4001,E75),1),Raw_Data!G75)</f>
        <v>80</v>
      </c>
      <c r="H75" s="15">
        <f>Raw_Data!H75</f>
        <v>26.2</v>
      </c>
      <c r="I75" s="15">
        <f>Raw_Data!I75</f>
        <v>64.599999999999994</v>
      </c>
      <c r="J75" s="15">
        <f>Raw_Data!J75</f>
        <v>7.6</v>
      </c>
      <c r="K75" s="15">
        <f>Raw_Data!K75</f>
        <v>6.76</v>
      </c>
      <c r="L75" s="18">
        <f>IF(Raw_Data!L75="",ROUND(AVERAGEIFS(Raw_Data!$L$2:$L$4001,Raw_Data!$E$2:$E$4001,E75),1),Raw_Data!L75)</f>
        <v>30.1</v>
      </c>
      <c r="M75" s="15">
        <f>Raw_Data!M75</f>
        <v>85.8</v>
      </c>
      <c r="N75" s="15">
        <f>Raw_Data!N75</f>
        <v>38.5</v>
      </c>
      <c r="O75" s="15">
        <f>Raw_Data!O75</f>
        <v>128.9</v>
      </c>
      <c r="P75" s="15" t="str">
        <f>Raw_Data!P75</f>
        <v>Drip</v>
      </c>
      <c r="Q75" s="15">
        <f>Raw_Data!Q75</f>
        <v>121.9</v>
      </c>
      <c r="R75" s="15">
        <f>Raw_Data!R75</f>
        <v>6.85</v>
      </c>
      <c r="S75" s="15">
        <f>Raw_Data!S75</f>
        <v>0.95</v>
      </c>
      <c r="T75" s="18">
        <f>IF(Raw_Data!T75="",ROUND(AVERAGEIFS(Raw_Data!$T$2:$T$4001,Raw_Data!$E$2:$E$4001,E75,Raw_Data!$D$2:$D$4001,D75),2),IF(Raw_Data!T75&gt;INDEX(Cleaning_Reference!$F$6:$F$13,MATCH(D75,Cleaning_Reference!$A$6:$A$13,0)),INDEX(Cleaning_Reference!$F$6:$F$13,MATCH(D75,Cleaning_Reference!$A$6:$A$13,0)),Raw_Data!T75))</f>
        <v>3.26</v>
      </c>
      <c r="U75" s="15">
        <f>Raw_Data!U75</f>
        <v>4.5999999999999996</v>
      </c>
      <c r="V75" s="15">
        <f>Raw_Data!V75</f>
        <v>19255</v>
      </c>
      <c r="W75" s="15">
        <f>Raw_Data!W75</f>
        <v>84476</v>
      </c>
      <c r="X75" s="15">
        <f>Raw_Data!X75</f>
        <v>88573</v>
      </c>
      <c r="Y75" s="15">
        <f>Raw_Data!Y75</f>
        <v>4097</v>
      </c>
      <c r="Z75" s="15">
        <f>Raw_Data!Z75</f>
        <v>777</v>
      </c>
      <c r="AA75" s="15">
        <f>Raw_Data!AA75</f>
        <v>5.92</v>
      </c>
      <c r="AB75" s="15">
        <f>Raw_Data!AB75</f>
        <v>26.7</v>
      </c>
      <c r="AC75" s="19" t="str">
        <f>IF(Raw_Data!G75="","Yes","No")</f>
        <v>No</v>
      </c>
      <c r="AD75" s="19" t="str">
        <f>IF(Raw_Data!L75="","Yes","No")</f>
        <v>No</v>
      </c>
      <c r="AE75" s="19" t="str">
        <f>IF(Raw_Data!T75="","Imputed",IF(Raw_Data!T75&gt;INDEX(Cleaning_Reference!$F$6:$F$13,MATCH(D75,Cleaning_Reference!$A$6:$A$13,0)),"Capped","Original"))</f>
        <v>Original</v>
      </c>
      <c r="AF75" s="21">
        <f t="shared" si="1"/>
        <v>4.5999999999999996</v>
      </c>
    </row>
    <row r="76" spans="1:32" ht="15" customHeight="1" x14ac:dyDescent="0.3">
      <c r="A76" s="20" t="str">
        <f>Raw_Data!A76</f>
        <v>SF10075</v>
      </c>
      <c r="B76" s="15" t="str">
        <f>Raw_Data!B76</f>
        <v>Madhya Pradesh</v>
      </c>
      <c r="C76" s="15" t="str">
        <f>Raw_Data!C76</f>
        <v>Nalgonda</v>
      </c>
      <c r="D76" s="15" t="str">
        <f>Raw_Data!D76</f>
        <v>Wheat</v>
      </c>
      <c r="E76" s="15" t="str">
        <f>Raw_Data!E76</f>
        <v>Kharif</v>
      </c>
      <c r="F76" s="15">
        <f>Raw_Data!F76</f>
        <v>13.3</v>
      </c>
      <c r="G76" s="18">
        <f>IF(Raw_Data!G76="",ROUND(AVERAGEIFS(Raw_Data!$G$2:$G$4001,Raw_Data!$E$2:$E$4001,E76),1),Raw_Data!G76)</f>
        <v>935.5</v>
      </c>
      <c r="H76" s="15">
        <f>Raw_Data!H76</f>
        <v>28</v>
      </c>
      <c r="I76" s="15">
        <f>Raw_Data!I76</f>
        <v>55.6</v>
      </c>
      <c r="J76" s="15">
        <f>Raw_Data!J76</f>
        <v>6.8</v>
      </c>
      <c r="K76" s="15">
        <f>Raw_Data!K76</f>
        <v>7.21</v>
      </c>
      <c r="L76" s="18">
        <f>IF(Raw_Data!L76="",ROUND(AVERAGEIFS(Raw_Data!$L$2:$L$4001,Raw_Data!$E$2:$E$4001,E76),1),Raw_Data!L76)</f>
        <v>27.3</v>
      </c>
      <c r="M76" s="15">
        <f>Raw_Data!M76</f>
        <v>131.9</v>
      </c>
      <c r="N76" s="15">
        <f>Raw_Data!N76</f>
        <v>48.9</v>
      </c>
      <c r="O76" s="15">
        <f>Raw_Data!O76</f>
        <v>93.9</v>
      </c>
      <c r="P76" s="15" t="str">
        <f>Raw_Data!P76</f>
        <v>Drip</v>
      </c>
      <c r="Q76" s="15">
        <f>Raw_Data!Q76</f>
        <v>149.69999999999999</v>
      </c>
      <c r="R76" s="15">
        <f>Raw_Data!R76</f>
        <v>0.64</v>
      </c>
      <c r="S76" s="15">
        <f>Raw_Data!S76</f>
        <v>0.72</v>
      </c>
      <c r="T76" s="18">
        <f>IF(Raw_Data!T76="",ROUND(AVERAGEIFS(Raw_Data!$T$2:$T$4001,Raw_Data!$E$2:$E$4001,E76,Raw_Data!$D$2:$D$4001,D76),2),IF(Raw_Data!T76&gt;INDEX(Cleaning_Reference!$F$6:$F$13,MATCH(D76,Cleaning_Reference!$A$6:$A$13,0)),INDEX(Cleaning_Reference!$F$6:$F$13,MATCH(D76,Cleaning_Reference!$A$6:$A$13,0)),Raw_Data!T76))</f>
        <v>2.77</v>
      </c>
      <c r="U76" s="15">
        <f>Raw_Data!U76</f>
        <v>36.840000000000003</v>
      </c>
      <c r="V76" s="15">
        <f>Raw_Data!V76</f>
        <v>22812</v>
      </c>
      <c r="W76" s="15">
        <f>Raw_Data!W76</f>
        <v>657906</v>
      </c>
      <c r="X76" s="15">
        <f>Raw_Data!X76</f>
        <v>840394</v>
      </c>
      <c r="Y76" s="15">
        <f>Raw_Data!Y76</f>
        <v>182488</v>
      </c>
      <c r="Z76" s="15">
        <f>Raw_Data!Z76</f>
        <v>5715</v>
      </c>
      <c r="AA76" s="15">
        <f>Raw_Data!AA76</f>
        <v>6.4459999999999997</v>
      </c>
      <c r="AB76" s="15">
        <f>Raw_Data!AB76</f>
        <v>59</v>
      </c>
      <c r="AC76" s="19" t="str">
        <f>IF(Raw_Data!G76="","Yes","No")</f>
        <v>No</v>
      </c>
      <c r="AD76" s="19" t="str">
        <f>IF(Raw_Data!L76="","Yes","No")</f>
        <v>No</v>
      </c>
      <c r="AE76" s="19" t="str">
        <f>IF(Raw_Data!T76="","Imputed",IF(Raw_Data!T76&gt;INDEX(Cleaning_Reference!$F$6:$F$13,MATCH(D76,Cleaning_Reference!$A$6:$A$13,0)),"Capped","Original"))</f>
        <v>Original</v>
      </c>
      <c r="AF76" s="21">
        <f t="shared" si="1"/>
        <v>36.840000000000003</v>
      </c>
    </row>
    <row r="77" spans="1:32" ht="15" customHeight="1" x14ac:dyDescent="0.3">
      <c r="A77" s="20" t="str">
        <f>Raw_Data!A77</f>
        <v>SF10076</v>
      </c>
      <c r="B77" s="15" t="str">
        <f>Raw_Data!B77</f>
        <v>Maharashtra</v>
      </c>
      <c r="C77" s="15" t="str">
        <f>Raw_Data!C77</f>
        <v>Guntur</v>
      </c>
      <c r="D77" s="15" t="str">
        <f>Raw_Data!D77</f>
        <v>Sugarcane</v>
      </c>
      <c r="E77" s="15" t="str">
        <f>Raw_Data!E77</f>
        <v>Kharif</v>
      </c>
      <c r="F77" s="15">
        <f>Raw_Data!F77</f>
        <v>10.64</v>
      </c>
      <c r="G77" s="18">
        <f>IF(Raw_Data!G77="",ROUND(AVERAGEIFS(Raw_Data!$G$2:$G$4001,Raw_Data!$E$2:$E$4001,E77),1),Raw_Data!G77)</f>
        <v>869</v>
      </c>
      <c r="H77" s="15">
        <f>Raw_Data!H77</f>
        <v>33.200000000000003</v>
      </c>
      <c r="I77" s="15">
        <f>Raw_Data!I77</f>
        <v>82.3</v>
      </c>
      <c r="J77" s="15">
        <f>Raw_Data!J77</f>
        <v>5.6</v>
      </c>
      <c r="K77" s="15">
        <f>Raw_Data!K77</f>
        <v>6.42</v>
      </c>
      <c r="L77" s="18">
        <f>IF(Raw_Data!L77="",ROUND(AVERAGEIFS(Raw_Data!$L$2:$L$4001,Raw_Data!$E$2:$E$4001,E77),1),Raw_Data!L77)</f>
        <v>37.4</v>
      </c>
      <c r="M77" s="15">
        <f>Raw_Data!M77</f>
        <v>148</v>
      </c>
      <c r="N77" s="15">
        <f>Raw_Data!N77</f>
        <v>104.4</v>
      </c>
      <c r="O77" s="15">
        <f>Raw_Data!O77</f>
        <v>90.2</v>
      </c>
      <c r="P77" s="15" t="str">
        <f>Raw_Data!P77</f>
        <v>Flood</v>
      </c>
      <c r="Q77" s="15">
        <f>Raw_Data!Q77</f>
        <v>212.2</v>
      </c>
      <c r="R77" s="15">
        <f>Raw_Data!R77</f>
        <v>5.8</v>
      </c>
      <c r="S77" s="15">
        <f>Raw_Data!S77</f>
        <v>0.79</v>
      </c>
      <c r="T77" s="18">
        <f>IF(Raw_Data!T77="",ROUND(AVERAGEIFS(Raw_Data!$T$2:$T$4001,Raw_Data!$E$2:$E$4001,E77,Raw_Data!$D$2:$D$4001,D77),2),IF(Raw_Data!T77&gt;INDEX(Cleaning_Reference!$F$6:$F$13,MATCH(D77,Cleaning_Reference!$A$6:$A$13,0)),INDEX(Cleaning_Reference!$F$6:$F$13,MATCH(D77,Cleaning_Reference!$A$6:$A$13,0)),Raw_Data!T77))</f>
        <v>62.58</v>
      </c>
      <c r="U77" s="15">
        <f>Raw_Data!U77</f>
        <v>665.85</v>
      </c>
      <c r="V77" s="15">
        <f>Raw_Data!V77</f>
        <v>3651</v>
      </c>
      <c r="W77" s="15">
        <f>Raw_Data!W77</f>
        <v>755288</v>
      </c>
      <c r="X77" s="15">
        <f>Raw_Data!X77</f>
        <v>2431018</v>
      </c>
      <c r="Y77" s="15">
        <f>Raw_Data!Y77</f>
        <v>1675730</v>
      </c>
      <c r="Z77" s="15">
        <f>Raw_Data!Z77</f>
        <v>23608</v>
      </c>
      <c r="AA77" s="15">
        <f>Raw_Data!AA77</f>
        <v>28.204000000000001</v>
      </c>
      <c r="AB77" s="15">
        <f>Raw_Data!AB77</f>
        <v>58.8</v>
      </c>
      <c r="AC77" s="19" t="str">
        <f>IF(Raw_Data!G77="","Yes","No")</f>
        <v>No</v>
      </c>
      <c r="AD77" s="19" t="str">
        <f>IF(Raw_Data!L77="","Yes","No")</f>
        <v>No</v>
      </c>
      <c r="AE77" s="19" t="str">
        <f>IF(Raw_Data!T77="","Imputed",IF(Raw_Data!T77&gt;INDEX(Cleaning_Reference!$F$6:$F$13,MATCH(D77,Cleaning_Reference!$A$6:$A$13,0)),"Capped","Original"))</f>
        <v>Original</v>
      </c>
      <c r="AF77" s="21">
        <f t="shared" si="1"/>
        <v>665.85</v>
      </c>
    </row>
    <row r="78" spans="1:32" ht="15" customHeight="1" x14ac:dyDescent="0.3">
      <c r="A78" s="20" t="str">
        <f>Raw_Data!A78</f>
        <v>SF10077</v>
      </c>
      <c r="B78" s="15" t="str">
        <f>Raw_Data!B78</f>
        <v>Gujarat</v>
      </c>
      <c r="C78" s="15" t="str">
        <f>Raw_Data!C78</f>
        <v>Erode</v>
      </c>
      <c r="D78" s="15" t="str">
        <f>Raw_Data!D78</f>
        <v>Rice</v>
      </c>
      <c r="E78" s="15" t="str">
        <f>Raw_Data!E78</f>
        <v>Kharif</v>
      </c>
      <c r="F78" s="15">
        <f>Raw_Data!F78</f>
        <v>9.5299999999999994</v>
      </c>
      <c r="G78" s="18">
        <f>IF(Raw_Data!G78="",ROUND(AVERAGEIFS(Raw_Data!$G$2:$G$4001,Raw_Data!$E$2:$E$4001,E78),1),Raw_Data!G78)</f>
        <v>895.9</v>
      </c>
      <c r="H78" s="15">
        <f>Raw_Data!H78</f>
        <v>29.3</v>
      </c>
      <c r="I78" s="15">
        <f>Raw_Data!I78</f>
        <v>69.400000000000006</v>
      </c>
      <c r="J78" s="15">
        <f>Raw_Data!J78</f>
        <v>6.7</v>
      </c>
      <c r="K78" s="15">
        <f>Raw_Data!K78</f>
        <v>6.55</v>
      </c>
      <c r="L78" s="18">
        <f>IF(Raw_Data!L78="",ROUND(AVERAGEIFS(Raw_Data!$L$2:$L$4001,Raw_Data!$E$2:$E$4001,E78),1),Raw_Data!L78)</f>
        <v>33.200000000000003</v>
      </c>
      <c r="M78" s="15">
        <f>Raw_Data!M78</f>
        <v>97.8</v>
      </c>
      <c r="N78" s="15">
        <f>Raw_Data!N78</f>
        <v>56.4</v>
      </c>
      <c r="O78" s="15">
        <f>Raw_Data!O78</f>
        <v>132.19999999999999</v>
      </c>
      <c r="P78" s="15" t="str">
        <f>Raw_Data!P78</f>
        <v>Flood</v>
      </c>
      <c r="Q78" s="15">
        <f>Raw_Data!Q78</f>
        <v>194.7</v>
      </c>
      <c r="R78" s="15">
        <f>Raw_Data!R78</f>
        <v>4.54</v>
      </c>
      <c r="S78" s="15">
        <f>Raw_Data!S78</f>
        <v>0.82</v>
      </c>
      <c r="T78" s="18">
        <f>IF(Raw_Data!T78="",ROUND(AVERAGEIFS(Raw_Data!$T$2:$T$4001,Raw_Data!$E$2:$E$4001,E78,Raw_Data!$D$2:$D$4001,D78),2),IF(Raw_Data!T78&gt;INDEX(Cleaning_Reference!$F$6:$F$13,MATCH(D78,Cleaning_Reference!$A$6:$A$13,0)),INDEX(Cleaning_Reference!$F$6:$F$13,MATCH(D78,Cleaning_Reference!$A$6:$A$13,0)),Raw_Data!T78))</f>
        <v>3.51</v>
      </c>
      <c r="U78" s="15">
        <f>Raw_Data!U78</f>
        <v>33.450000000000003</v>
      </c>
      <c r="V78" s="15">
        <f>Raw_Data!V78</f>
        <v>24003</v>
      </c>
      <c r="W78" s="15">
        <f>Raw_Data!W78</f>
        <v>693617</v>
      </c>
      <c r="X78" s="15">
        <f>Raw_Data!X78</f>
        <v>802900</v>
      </c>
      <c r="Y78" s="15">
        <f>Raw_Data!Y78</f>
        <v>109283</v>
      </c>
      <c r="Z78" s="15">
        <f>Raw_Data!Z78</f>
        <v>15015</v>
      </c>
      <c r="AA78" s="15">
        <f>Raw_Data!AA78</f>
        <v>2.2280000000000002</v>
      </c>
      <c r="AB78" s="15">
        <f>Raw_Data!AB78</f>
        <v>46.1</v>
      </c>
      <c r="AC78" s="19" t="str">
        <f>IF(Raw_Data!G78="","Yes","No")</f>
        <v>No</v>
      </c>
      <c r="AD78" s="19" t="str">
        <f>IF(Raw_Data!L78="","Yes","No")</f>
        <v>No</v>
      </c>
      <c r="AE78" s="19" t="str">
        <f>IF(Raw_Data!T78="","Imputed",IF(Raw_Data!T78&gt;INDEX(Cleaning_Reference!$F$6:$F$13,MATCH(D78,Cleaning_Reference!$A$6:$A$13,0)),"Capped","Original"))</f>
        <v>Original</v>
      </c>
      <c r="AF78" s="21">
        <f t="shared" si="1"/>
        <v>33.450000000000003</v>
      </c>
    </row>
    <row r="79" spans="1:32" ht="15" customHeight="1" x14ac:dyDescent="0.3">
      <c r="A79" s="20" t="str">
        <f>Raw_Data!A79</f>
        <v>SF10078</v>
      </c>
      <c r="B79" s="15" t="str">
        <f>Raw_Data!B79</f>
        <v>Punjab</v>
      </c>
      <c r="C79" s="15" t="str">
        <f>Raw_Data!C79</f>
        <v>Nashik</v>
      </c>
      <c r="D79" s="15" t="str">
        <f>Raw_Data!D79</f>
        <v>Rice</v>
      </c>
      <c r="E79" s="15" t="str">
        <f>Raw_Data!E79</f>
        <v>Kharif</v>
      </c>
      <c r="F79" s="15">
        <f>Raw_Data!F79</f>
        <v>12.47</v>
      </c>
      <c r="G79" s="18">
        <f>IF(Raw_Data!G79="",ROUND(AVERAGEIFS(Raw_Data!$G$2:$G$4001,Raw_Data!$E$2:$E$4001,E79),1),Raw_Data!G79)</f>
        <v>752.1</v>
      </c>
      <c r="H79" s="15">
        <f>Raw_Data!H79</f>
        <v>30</v>
      </c>
      <c r="I79" s="15">
        <f>Raw_Data!I79</f>
        <v>79.900000000000006</v>
      </c>
      <c r="J79" s="15">
        <f>Raw_Data!J79</f>
        <v>7.6</v>
      </c>
      <c r="K79" s="15">
        <f>Raw_Data!K79</f>
        <v>5.69</v>
      </c>
      <c r="L79" s="18">
        <f>IF(Raw_Data!L79="",ROUND(AVERAGEIFS(Raw_Data!$L$2:$L$4001,Raw_Data!$E$2:$E$4001,E79),1),Raw_Data!L79)</f>
        <v>35.200000000000003</v>
      </c>
      <c r="M79" s="15">
        <f>Raw_Data!M79</f>
        <v>107.1</v>
      </c>
      <c r="N79" s="15">
        <f>Raw_Data!N79</f>
        <v>72</v>
      </c>
      <c r="O79" s="15">
        <f>Raw_Data!O79</f>
        <v>59.2</v>
      </c>
      <c r="P79" s="15" t="str">
        <f>Raw_Data!P79</f>
        <v>Drip</v>
      </c>
      <c r="Q79" s="15">
        <f>Raw_Data!Q79</f>
        <v>302.2</v>
      </c>
      <c r="R79" s="15">
        <f>Raw_Data!R79</f>
        <v>3.21</v>
      </c>
      <c r="S79" s="15">
        <f>Raw_Data!S79</f>
        <v>0.83</v>
      </c>
      <c r="T79" s="18">
        <f>IF(Raw_Data!T79="",ROUND(AVERAGEIFS(Raw_Data!$T$2:$T$4001,Raw_Data!$E$2:$E$4001,E79,Raw_Data!$D$2:$D$4001,D79),2),IF(Raw_Data!T79&gt;INDEX(Cleaning_Reference!$F$6:$F$13,MATCH(D79,Cleaning_Reference!$A$6:$A$13,0)),INDEX(Cleaning_Reference!$F$6:$F$13,MATCH(D79,Cleaning_Reference!$A$6:$A$13,0)),Raw_Data!T79))</f>
        <v>1.21</v>
      </c>
      <c r="U79" s="15">
        <f>Raw_Data!U79</f>
        <v>15.09</v>
      </c>
      <c r="V79" s="15">
        <f>Raw_Data!V79</f>
        <v>20835</v>
      </c>
      <c r="W79" s="15">
        <f>Raw_Data!W79</f>
        <v>870507</v>
      </c>
      <c r="X79" s="15">
        <f>Raw_Data!X79</f>
        <v>314400</v>
      </c>
      <c r="Y79" s="15">
        <f>Raw_Data!Y79</f>
        <v>-556107</v>
      </c>
      <c r="Z79" s="15">
        <f>Raw_Data!Z79</f>
        <v>17522</v>
      </c>
      <c r="AA79" s="15">
        <f>Raw_Data!AA79</f>
        <v>0.86099999999999999</v>
      </c>
      <c r="AB79" s="15">
        <f>Raw_Data!AB79</f>
        <v>52</v>
      </c>
      <c r="AC79" s="19" t="str">
        <f>IF(Raw_Data!G79="","Yes","No")</f>
        <v>No</v>
      </c>
      <c r="AD79" s="19" t="str">
        <f>IF(Raw_Data!L79="","Yes","No")</f>
        <v>No</v>
      </c>
      <c r="AE79" s="19" t="str">
        <f>IF(Raw_Data!T79="","Imputed",IF(Raw_Data!T79&gt;INDEX(Cleaning_Reference!$F$6:$F$13,MATCH(D79,Cleaning_Reference!$A$6:$A$13,0)),"Capped","Original"))</f>
        <v>Original</v>
      </c>
      <c r="AF79" s="21">
        <f t="shared" si="1"/>
        <v>15.09</v>
      </c>
    </row>
    <row r="80" spans="1:32" ht="15" customHeight="1" x14ac:dyDescent="0.3">
      <c r="A80" s="20" t="str">
        <f>Raw_Data!A80</f>
        <v>SF10079</v>
      </c>
      <c r="B80" s="15" t="str">
        <f>Raw_Data!B80</f>
        <v>Madhya Pradesh</v>
      </c>
      <c r="C80" s="15" t="str">
        <f>Raw_Data!C80</f>
        <v>Nalgonda</v>
      </c>
      <c r="D80" s="15" t="str">
        <f>Raw_Data!D80</f>
        <v>Chilli</v>
      </c>
      <c r="E80" s="15" t="str">
        <f>Raw_Data!E80</f>
        <v>Rabi</v>
      </c>
      <c r="F80" s="15">
        <f>Raw_Data!F80</f>
        <v>10</v>
      </c>
      <c r="G80" s="18">
        <f>IF(Raw_Data!G80="",ROUND(AVERAGEIFS(Raw_Data!$G$2:$G$4001,Raw_Data!$E$2:$E$4001,E80),1),Raw_Data!G80)</f>
        <v>288.60000000000002</v>
      </c>
      <c r="H80" s="15">
        <f>Raw_Data!H80</f>
        <v>23.8</v>
      </c>
      <c r="I80" s="15">
        <f>Raw_Data!I80</f>
        <v>61.1</v>
      </c>
      <c r="J80" s="15">
        <f>Raw_Data!J80</f>
        <v>6.9</v>
      </c>
      <c r="K80" s="15">
        <f>Raw_Data!K80</f>
        <v>6.65</v>
      </c>
      <c r="L80" s="18">
        <f>IF(Raw_Data!L80="",ROUND(AVERAGEIFS(Raw_Data!$L$2:$L$4001,Raw_Data!$E$2:$E$4001,E80),1),Raw_Data!L80)</f>
        <v>26.4</v>
      </c>
      <c r="M80" s="15">
        <f>Raw_Data!M80</f>
        <v>151.5</v>
      </c>
      <c r="N80" s="15">
        <f>Raw_Data!N80</f>
        <v>67.7</v>
      </c>
      <c r="O80" s="15">
        <f>Raw_Data!O80</f>
        <v>182.6</v>
      </c>
      <c r="P80" s="15" t="str">
        <f>Raw_Data!P80</f>
        <v>Flood</v>
      </c>
      <c r="Q80" s="15">
        <f>Raw_Data!Q80</f>
        <v>154.30000000000001</v>
      </c>
      <c r="R80" s="15">
        <f>Raw_Data!R80</f>
        <v>1.94</v>
      </c>
      <c r="S80" s="15">
        <f>Raw_Data!S80</f>
        <v>0.9</v>
      </c>
      <c r="T80" s="18">
        <f>IF(Raw_Data!T80="",ROUND(AVERAGEIFS(Raw_Data!$T$2:$T$4001,Raw_Data!$E$2:$E$4001,E80,Raw_Data!$D$2:$D$4001,D80),2),IF(Raw_Data!T80&gt;INDEX(Cleaning_Reference!$F$6:$F$13,MATCH(D80,Cleaning_Reference!$A$6:$A$13,0)),INDEX(Cleaning_Reference!$F$6:$F$13,MATCH(D80,Cleaning_Reference!$A$6:$A$13,0)),Raw_Data!T80))</f>
        <v>2.1800000000000002</v>
      </c>
      <c r="U80" s="15">
        <f>Raw_Data!U80</f>
        <v>21.8</v>
      </c>
      <c r="V80" s="15">
        <f>Raw_Data!V80</f>
        <v>106176</v>
      </c>
      <c r="W80" s="15">
        <f>Raw_Data!W80</f>
        <v>681239</v>
      </c>
      <c r="X80" s="15">
        <f>Raw_Data!X80</f>
        <v>2314637</v>
      </c>
      <c r="Y80" s="15">
        <f>Raw_Data!Y80</f>
        <v>1633398</v>
      </c>
      <c r="Z80" s="15">
        <f>Raw_Data!Z80</f>
        <v>6656</v>
      </c>
      <c r="AA80" s="15">
        <f>Raw_Data!AA80</f>
        <v>3.2749999999999999</v>
      </c>
      <c r="AB80" s="15">
        <f>Raw_Data!AB80</f>
        <v>48.4</v>
      </c>
      <c r="AC80" s="19" t="str">
        <f>IF(Raw_Data!G80="","Yes","No")</f>
        <v>No</v>
      </c>
      <c r="AD80" s="19" t="str">
        <f>IF(Raw_Data!L80="","Yes","No")</f>
        <v>No</v>
      </c>
      <c r="AE80" s="19" t="str">
        <f>IF(Raw_Data!T80="","Imputed",IF(Raw_Data!T80&gt;INDEX(Cleaning_Reference!$F$6:$F$13,MATCH(D80,Cleaning_Reference!$A$6:$A$13,0)),"Capped","Original"))</f>
        <v>Original</v>
      </c>
      <c r="AF80" s="21">
        <f t="shared" si="1"/>
        <v>21.8</v>
      </c>
    </row>
    <row r="81" spans="1:32" ht="15" customHeight="1" x14ac:dyDescent="0.3">
      <c r="A81" s="20" t="str">
        <f>Raw_Data!A81</f>
        <v>SF10080</v>
      </c>
      <c r="B81" s="15" t="str">
        <f>Raw_Data!B81</f>
        <v>Karnataka</v>
      </c>
      <c r="C81" s="15" t="str">
        <f>Raw_Data!C81</f>
        <v>Nashik</v>
      </c>
      <c r="D81" s="15" t="str">
        <f>Raw_Data!D81</f>
        <v>Sugarcane</v>
      </c>
      <c r="E81" s="15" t="str">
        <f>Raw_Data!E81</f>
        <v>Zaid</v>
      </c>
      <c r="F81" s="15">
        <f>Raw_Data!F81</f>
        <v>9.2899999999999991</v>
      </c>
      <c r="G81" s="18">
        <f>IF(Raw_Data!G81="",ROUND(AVERAGEIFS(Raw_Data!$G$2:$G$4001,Raw_Data!$E$2:$E$4001,E81),1),Raw_Data!G81)</f>
        <v>353.9</v>
      </c>
      <c r="H81" s="15">
        <f>Raw_Data!H81</f>
        <v>30.6</v>
      </c>
      <c r="I81" s="15">
        <f>Raw_Data!I81</f>
        <v>46.8</v>
      </c>
      <c r="J81" s="15">
        <f>Raw_Data!J81</f>
        <v>9.1</v>
      </c>
      <c r="K81" s="15">
        <f>Raw_Data!K81</f>
        <v>7.31</v>
      </c>
      <c r="L81" s="18">
        <f>IF(Raw_Data!L81="",ROUND(AVERAGEIFS(Raw_Data!$L$2:$L$4001,Raw_Data!$E$2:$E$4001,E81),1),Raw_Data!L81)</f>
        <v>8.4</v>
      </c>
      <c r="M81" s="15">
        <f>Raw_Data!M81</f>
        <v>126.5</v>
      </c>
      <c r="N81" s="15">
        <f>Raw_Data!N81</f>
        <v>100.8</v>
      </c>
      <c r="O81" s="15">
        <f>Raw_Data!O81</f>
        <v>101.3</v>
      </c>
      <c r="P81" s="15" t="str">
        <f>Raw_Data!P81</f>
        <v>Rainfed</v>
      </c>
      <c r="Q81" s="15">
        <f>Raw_Data!Q81</f>
        <v>167.2</v>
      </c>
      <c r="R81" s="15">
        <f>Raw_Data!R81</f>
        <v>3.45</v>
      </c>
      <c r="S81" s="15">
        <f>Raw_Data!S81</f>
        <v>0.9</v>
      </c>
      <c r="T81" s="18">
        <f>IF(Raw_Data!T81="",ROUND(AVERAGEIFS(Raw_Data!$T$2:$T$4001,Raw_Data!$E$2:$E$4001,E81,Raw_Data!$D$2:$D$4001,D81),2),IF(Raw_Data!T81&gt;INDEX(Cleaning_Reference!$F$6:$F$13,MATCH(D81,Cleaning_Reference!$A$6:$A$13,0)),INDEX(Cleaning_Reference!$F$6:$F$13,MATCH(D81,Cleaning_Reference!$A$6:$A$13,0)),Raw_Data!T81))</f>
        <v>33.549999999999997</v>
      </c>
      <c r="U81" s="15">
        <f>Raw_Data!U81</f>
        <v>311.68</v>
      </c>
      <c r="V81" s="15">
        <f>Raw_Data!V81</f>
        <v>3955</v>
      </c>
      <c r="W81" s="15">
        <f>Raw_Data!W81</f>
        <v>541528</v>
      </c>
      <c r="X81" s="15">
        <f>Raw_Data!X81</f>
        <v>1232694</v>
      </c>
      <c r="Y81" s="15">
        <f>Raw_Data!Y81</f>
        <v>691166</v>
      </c>
      <c r="Z81" s="15">
        <f>Raw_Data!Z81</f>
        <v>8213</v>
      </c>
      <c r="AA81" s="15">
        <f>Raw_Data!AA81</f>
        <v>37.950000000000003</v>
      </c>
      <c r="AB81" s="15">
        <f>Raw_Data!AB81</f>
        <v>31.2</v>
      </c>
      <c r="AC81" s="19" t="str">
        <f>IF(Raw_Data!G81="","Yes","No")</f>
        <v>No</v>
      </c>
      <c r="AD81" s="19" t="str">
        <f>IF(Raw_Data!L81="","Yes","No")</f>
        <v>No</v>
      </c>
      <c r="AE81" s="19" t="str">
        <f>IF(Raw_Data!T81="","Imputed",IF(Raw_Data!T81&gt;INDEX(Cleaning_Reference!$F$6:$F$13,MATCH(D81,Cleaning_Reference!$A$6:$A$13,0)),"Capped","Original"))</f>
        <v>Original</v>
      </c>
      <c r="AF81" s="21">
        <f t="shared" si="1"/>
        <v>311.68</v>
      </c>
    </row>
    <row r="82" spans="1:32" ht="15" customHeight="1" x14ac:dyDescent="0.3">
      <c r="A82" s="20" t="str">
        <f>Raw_Data!A82</f>
        <v>SF10081</v>
      </c>
      <c r="B82" s="15" t="str">
        <f>Raw_Data!B82</f>
        <v>Gujarat</v>
      </c>
      <c r="C82" s="15" t="str">
        <f>Raw_Data!C82</f>
        <v>Ludhiana</v>
      </c>
      <c r="D82" s="15" t="str">
        <f>Raw_Data!D82</f>
        <v>Wheat</v>
      </c>
      <c r="E82" s="15" t="str">
        <f>Raw_Data!E82</f>
        <v>Rabi</v>
      </c>
      <c r="F82" s="15">
        <f>Raw_Data!F82</f>
        <v>9.89</v>
      </c>
      <c r="G82" s="18">
        <f>IF(Raw_Data!G82="",ROUND(AVERAGEIFS(Raw_Data!$G$2:$G$4001,Raw_Data!$E$2:$E$4001,E82),1),Raw_Data!G82)</f>
        <v>336.6</v>
      </c>
      <c r="H82" s="15">
        <f>Raw_Data!H82</f>
        <v>21.1</v>
      </c>
      <c r="I82" s="15">
        <f>Raw_Data!I82</f>
        <v>47.1</v>
      </c>
      <c r="J82" s="15">
        <f>Raw_Data!J82</f>
        <v>7.6</v>
      </c>
      <c r="K82" s="15">
        <f>Raw_Data!K82</f>
        <v>6.98</v>
      </c>
      <c r="L82" s="18">
        <f>IF(Raw_Data!L82="",ROUND(AVERAGEIFS(Raw_Data!$L$2:$L$4001,Raw_Data!$E$2:$E$4001,E82),1),Raw_Data!L82)</f>
        <v>21.9</v>
      </c>
      <c r="M82" s="15">
        <f>Raw_Data!M82</f>
        <v>131.30000000000001</v>
      </c>
      <c r="N82" s="15">
        <f>Raw_Data!N82</f>
        <v>60.5</v>
      </c>
      <c r="O82" s="15">
        <f>Raw_Data!O82</f>
        <v>132.19999999999999</v>
      </c>
      <c r="P82" s="15" t="str">
        <f>Raw_Data!P82</f>
        <v>Drip</v>
      </c>
      <c r="Q82" s="15">
        <f>Raw_Data!Q82</f>
        <v>137</v>
      </c>
      <c r="R82" s="15">
        <f>Raw_Data!R82</f>
        <v>6.19</v>
      </c>
      <c r="S82" s="15">
        <f>Raw_Data!S82</f>
        <v>0.7</v>
      </c>
      <c r="T82" s="18">
        <f>IF(Raw_Data!T82="",ROUND(AVERAGEIFS(Raw_Data!$T$2:$T$4001,Raw_Data!$E$2:$E$4001,E82,Raw_Data!$D$2:$D$4001,D82),2),IF(Raw_Data!T82&gt;INDEX(Cleaning_Reference!$F$6:$F$13,MATCH(D82,Cleaning_Reference!$A$6:$A$13,0)),INDEX(Cleaning_Reference!$F$6:$F$13,MATCH(D82,Cleaning_Reference!$A$6:$A$13,0)),Raw_Data!T82))</f>
        <v>2.4500000000000002</v>
      </c>
      <c r="U82" s="15">
        <f>Raw_Data!U82</f>
        <v>24.23</v>
      </c>
      <c r="V82" s="15">
        <f>Raw_Data!V82</f>
        <v>24188</v>
      </c>
      <c r="W82" s="15">
        <f>Raw_Data!W82</f>
        <v>543083</v>
      </c>
      <c r="X82" s="15">
        <f>Raw_Data!X82</f>
        <v>586075</v>
      </c>
      <c r="Y82" s="15">
        <f>Raw_Data!Y82</f>
        <v>42992</v>
      </c>
      <c r="Z82" s="15">
        <f>Raw_Data!Z82</f>
        <v>4311</v>
      </c>
      <c r="AA82" s="15">
        <f>Raw_Data!AA82</f>
        <v>5.6210000000000004</v>
      </c>
      <c r="AB82" s="15">
        <f>Raw_Data!AB82</f>
        <v>31.4</v>
      </c>
      <c r="AC82" s="19" t="str">
        <f>IF(Raw_Data!G82="","Yes","No")</f>
        <v>No</v>
      </c>
      <c r="AD82" s="19" t="str">
        <f>IF(Raw_Data!L82="","Yes","No")</f>
        <v>No</v>
      </c>
      <c r="AE82" s="19" t="str">
        <f>IF(Raw_Data!T82="","Imputed",IF(Raw_Data!T82&gt;INDEX(Cleaning_Reference!$F$6:$F$13,MATCH(D82,Cleaning_Reference!$A$6:$A$13,0)),"Capped","Original"))</f>
        <v>Original</v>
      </c>
      <c r="AF82" s="21">
        <f t="shared" si="1"/>
        <v>24.23</v>
      </c>
    </row>
    <row r="83" spans="1:32" ht="15" customHeight="1" x14ac:dyDescent="0.3">
      <c r="A83" s="20" t="str">
        <f>Raw_Data!A83</f>
        <v>SF10082</v>
      </c>
      <c r="B83" s="15" t="str">
        <f>Raw_Data!B83</f>
        <v>Madhya Pradesh</v>
      </c>
      <c r="C83" s="15" t="str">
        <f>Raw_Data!C83</f>
        <v>Nalgonda</v>
      </c>
      <c r="D83" s="15" t="str">
        <f>Raw_Data!D83</f>
        <v>Chilli</v>
      </c>
      <c r="E83" s="15" t="str">
        <f>Raw_Data!E83</f>
        <v>Kharif</v>
      </c>
      <c r="F83" s="15">
        <f>Raw_Data!F83</f>
        <v>4.9800000000000004</v>
      </c>
      <c r="G83" s="18">
        <f>IF(Raw_Data!G83="",ROUND(AVERAGEIFS(Raw_Data!$G$2:$G$4001,Raw_Data!$E$2:$E$4001,E83),1),Raw_Data!G83)</f>
        <v>840.8</v>
      </c>
      <c r="H83" s="15">
        <f>Raw_Data!H83</f>
        <v>28</v>
      </c>
      <c r="I83" s="15">
        <f>Raw_Data!I83</f>
        <v>70.900000000000006</v>
      </c>
      <c r="J83" s="15">
        <f>Raw_Data!J83</f>
        <v>7.9</v>
      </c>
      <c r="K83" s="15">
        <f>Raw_Data!K83</f>
        <v>5.66</v>
      </c>
      <c r="L83" s="18">
        <f>IF(Raw_Data!L83="",ROUND(AVERAGEIFS(Raw_Data!$L$2:$L$4001,Raw_Data!$E$2:$E$4001,E83),1),Raw_Data!L83)</f>
        <v>28.3</v>
      </c>
      <c r="M83" s="15">
        <f>Raw_Data!M83</f>
        <v>134.4</v>
      </c>
      <c r="N83" s="15">
        <f>Raw_Data!N83</f>
        <v>46.7</v>
      </c>
      <c r="O83" s="15">
        <f>Raw_Data!O83</f>
        <v>94.8</v>
      </c>
      <c r="P83" s="15" t="str">
        <f>Raw_Data!P83</f>
        <v>Flood</v>
      </c>
      <c r="Q83" s="15">
        <f>Raw_Data!Q83</f>
        <v>151.4</v>
      </c>
      <c r="R83" s="15">
        <f>Raw_Data!R83</f>
        <v>7.02</v>
      </c>
      <c r="S83" s="15">
        <f>Raw_Data!S83</f>
        <v>0.77</v>
      </c>
      <c r="T83" s="18">
        <f>IF(Raw_Data!T83="",ROUND(AVERAGEIFS(Raw_Data!$T$2:$T$4001,Raw_Data!$E$2:$E$4001,E83,Raw_Data!$D$2:$D$4001,D83),2),IF(Raw_Data!T83&gt;INDEX(Cleaning_Reference!$F$6:$F$13,MATCH(D83,Cleaning_Reference!$A$6:$A$13,0)),INDEX(Cleaning_Reference!$F$6:$F$13,MATCH(D83,Cleaning_Reference!$A$6:$A$13,0)),Raw_Data!T83))</f>
        <v>0.6</v>
      </c>
      <c r="U83" s="15">
        <f>Raw_Data!U83</f>
        <v>2.99</v>
      </c>
      <c r="V83" s="15">
        <f>Raw_Data!V83</f>
        <v>101883</v>
      </c>
      <c r="W83" s="15">
        <f>Raw_Data!W83</f>
        <v>291542</v>
      </c>
      <c r="X83" s="15">
        <f>Raw_Data!X83</f>
        <v>304630</v>
      </c>
      <c r="Y83" s="15">
        <f>Raw_Data!Y83</f>
        <v>13088</v>
      </c>
      <c r="Z83" s="15">
        <f>Raw_Data!Z83</f>
        <v>4366</v>
      </c>
      <c r="AA83" s="15">
        <f>Raw_Data!AA83</f>
        <v>0.68500000000000005</v>
      </c>
      <c r="AB83" s="15">
        <f>Raw_Data!AB83</f>
        <v>53.4</v>
      </c>
      <c r="AC83" s="19" t="str">
        <f>IF(Raw_Data!G83="","Yes","No")</f>
        <v>No</v>
      </c>
      <c r="AD83" s="19" t="str">
        <f>IF(Raw_Data!L83="","Yes","No")</f>
        <v>No</v>
      </c>
      <c r="AE83" s="19" t="str">
        <f>IF(Raw_Data!T83="","Imputed",IF(Raw_Data!T83&gt;INDEX(Cleaning_Reference!$F$6:$F$13,MATCH(D83,Cleaning_Reference!$A$6:$A$13,0)),"Capped","Original"))</f>
        <v>Original</v>
      </c>
      <c r="AF83" s="21">
        <f t="shared" si="1"/>
        <v>2.99</v>
      </c>
    </row>
    <row r="84" spans="1:32" ht="15" customHeight="1" x14ac:dyDescent="0.3">
      <c r="A84" s="20" t="str">
        <f>Raw_Data!A84</f>
        <v>SF10083</v>
      </c>
      <c r="B84" s="15" t="str">
        <f>Raw_Data!B84</f>
        <v>Andhra Pradesh</v>
      </c>
      <c r="C84" s="15" t="str">
        <f>Raw_Data!C84</f>
        <v>Raichur</v>
      </c>
      <c r="D84" s="15" t="str">
        <f>Raw_Data!D84</f>
        <v>Sugarcane</v>
      </c>
      <c r="E84" s="15" t="str">
        <f>Raw_Data!E84</f>
        <v>Rabi</v>
      </c>
      <c r="F84" s="15">
        <f>Raw_Data!F84</f>
        <v>2.46</v>
      </c>
      <c r="G84" s="18">
        <f>IF(Raw_Data!G84="",ROUND(AVERAGEIFS(Raw_Data!$G$2:$G$4001,Raw_Data!$E$2:$E$4001,E84),1),Raw_Data!G84)</f>
        <v>629.29999999999995</v>
      </c>
      <c r="H84" s="15">
        <f>Raw_Data!H84</f>
        <v>23.5</v>
      </c>
      <c r="I84" s="15">
        <f>Raw_Data!I84</f>
        <v>47.5</v>
      </c>
      <c r="J84" s="15">
        <f>Raw_Data!J84</f>
        <v>8.9</v>
      </c>
      <c r="K84" s="15">
        <f>Raw_Data!K84</f>
        <v>6.32</v>
      </c>
      <c r="L84" s="18">
        <f>IF(Raw_Data!L84="",ROUND(AVERAGEIFS(Raw_Data!$L$2:$L$4001,Raw_Data!$E$2:$E$4001,E84),1),Raw_Data!L84)</f>
        <v>27.2</v>
      </c>
      <c r="M84" s="15">
        <f>Raw_Data!M84</f>
        <v>158.9</v>
      </c>
      <c r="N84" s="15">
        <f>Raw_Data!N84</f>
        <v>44.2</v>
      </c>
      <c r="O84" s="15">
        <f>Raw_Data!O84</f>
        <v>116.8</v>
      </c>
      <c r="P84" s="15" t="str">
        <f>Raw_Data!P84</f>
        <v>Rainfed</v>
      </c>
      <c r="Q84" s="15">
        <f>Raw_Data!Q84</f>
        <v>139.4</v>
      </c>
      <c r="R84" s="15">
        <f>Raw_Data!R84</f>
        <v>6.41</v>
      </c>
      <c r="S84" s="15">
        <f>Raw_Data!S84</f>
        <v>0.83</v>
      </c>
      <c r="T84" s="18">
        <f>IF(Raw_Data!T84="",ROUND(AVERAGEIFS(Raw_Data!$T$2:$T$4001,Raw_Data!$E$2:$E$4001,E84,Raw_Data!$D$2:$D$4001,D84),2),IF(Raw_Data!T84&gt;INDEX(Cleaning_Reference!$F$6:$F$13,MATCH(D84,Cleaning_Reference!$A$6:$A$13,0)),INDEX(Cleaning_Reference!$F$6:$F$13,MATCH(D84,Cleaning_Reference!$A$6:$A$13,0)),Raw_Data!T84))</f>
        <v>49.52</v>
      </c>
      <c r="U84" s="15">
        <f>Raw_Data!U84</f>
        <v>121.82</v>
      </c>
      <c r="V84" s="15">
        <f>Raw_Data!V84</f>
        <v>3654</v>
      </c>
      <c r="W84" s="15">
        <f>Raw_Data!W84</f>
        <v>165909</v>
      </c>
      <c r="X84" s="15">
        <f>Raw_Data!X84</f>
        <v>445130</v>
      </c>
      <c r="Y84" s="15">
        <f>Raw_Data!Y84</f>
        <v>279221</v>
      </c>
      <c r="Z84" s="15">
        <f>Raw_Data!Z84</f>
        <v>2611</v>
      </c>
      <c r="AA84" s="15">
        <f>Raw_Data!AA84</f>
        <v>46.655999999999999</v>
      </c>
      <c r="AB84" s="15">
        <f>Raw_Data!AB84</f>
        <v>35.200000000000003</v>
      </c>
      <c r="AC84" s="19" t="str">
        <f>IF(Raw_Data!G84="","Yes","No")</f>
        <v>No</v>
      </c>
      <c r="AD84" s="19" t="str">
        <f>IF(Raw_Data!L84="","Yes","No")</f>
        <v>No</v>
      </c>
      <c r="AE84" s="19" t="str">
        <f>IF(Raw_Data!T84="","Imputed",IF(Raw_Data!T84&gt;INDEX(Cleaning_Reference!$F$6:$F$13,MATCH(D84,Cleaning_Reference!$A$6:$A$13,0)),"Capped","Original"))</f>
        <v>Original</v>
      </c>
      <c r="AF84" s="21">
        <f t="shared" si="1"/>
        <v>121.82</v>
      </c>
    </row>
    <row r="85" spans="1:32" ht="15" customHeight="1" x14ac:dyDescent="0.3">
      <c r="A85" s="20" t="str">
        <f>Raw_Data!A85</f>
        <v>SF10084</v>
      </c>
      <c r="B85" s="15" t="str">
        <f>Raw_Data!B85</f>
        <v>Karnataka</v>
      </c>
      <c r="C85" s="15" t="str">
        <f>Raw_Data!C85</f>
        <v>Warangal</v>
      </c>
      <c r="D85" s="15" t="str">
        <f>Raw_Data!D85</f>
        <v>Pulses</v>
      </c>
      <c r="E85" s="15" t="str">
        <f>Raw_Data!E85</f>
        <v>Rabi</v>
      </c>
      <c r="F85" s="15">
        <f>Raw_Data!F85</f>
        <v>7.06</v>
      </c>
      <c r="G85" s="18">
        <f>IF(Raw_Data!G85="",ROUND(AVERAGEIFS(Raw_Data!$G$2:$G$4001,Raw_Data!$E$2:$E$4001,E85),1),Raw_Data!G85)</f>
        <v>347.6</v>
      </c>
      <c r="H85" s="15">
        <f>Raw_Data!H85</f>
        <v>24.4</v>
      </c>
      <c r="I85" s="15">
        <f>Raw_Data!I85</f>
        <v>51.4</v>
      </c>
      <c r="J85" s="15">
        <f>Raw_Data!J85</f>
        <v>6.9</v>
      </c>
      <c r="K85" s="15">
        <f>Raw_Data!K85</f>
        <v>6.69</v>
      </c>
      <c r="L85" s="18">
        <f>IF(Raw_Data!L85="",ROUND(AVERAGEIFS(Raw_Data!$L$2:$L$4001,Raw_Data!$E$2:$E$4001,E85),1),Raw_Data!L85)</f>
        <v>19.7</v>
      </c>
      <c r="M85" s="15">
        <f>Raw_Data!M85</f>
        <v>121.2</v>
      </c>
      <c r="N85" s="15">
        <f>Raw_Data!N85</f>
        <v>40</v>
      </c>
      <c r="O85" s="15">
        <f>Raw_Data!O85</f>
        <v>78.099999999999994</v>
      </c>
      <c r="P85" s="15" t="str">
        <f>Raw_Data!P85</f>
        <v>Sprinkler</v>
      </c>
      <c r="Q85" s="15">
        <f>Raw_Data!Q85</f>
        <v>128.30000000000001</v>
      </c>
      <c r="R85" s="15">
        <f>Raw_Data!R85</f>
        <v>4.8099999999999996</v>
      </c>
      <c r="S85" s="15">
        <f>Raw_Data!S85</f>
        <v>0.76</v>
      </c>
      <c r="T85" s="18">
        <f>IF(Raw_Data!T85="",ROUND(AVERAGEIFS(Raw_Data!$T$2:$T$4001,Raw_Data!$E$2:$E$4001,E85,Raw_Data!$D$2:$D$4001,D85),2),IF(Raw_Data!T85&gt;INDEX(Cleaning_Reference!$F$6:$F$13,MATCH(D85,Cleaning_Reference!$A$6:$A$13,0)),INDEX(Cleaning_Reference!$F$6:$F$13,MATCH(D85,Cleaning_Reference!$A$6:$A$13,0)),Raw_Data!T85))</f>
        <v>1.01</v>
      </c>
      <c r="U85" s="15">
        <f>Raw_Data!U85</f>
        <v>7.13</v>
      </c>
      <c r="V85" s="15">
        <f>Raw_Data!V85</f>
        <v>74942</v>
      </c>
      <c r="W85" s="15">
        <f>Raw_Data!W85</f>
        <v>364864</v>
      </c>
      <c r="X85" s="15">
        <f>Raw_Data!X85</f>
        <v>534336</v>
      </c>
      <c r="Y85" s="15">
        <f>Raw_Data!Y85</f>
        <v>169472</v>
      </c>
      <c r="Z85" s="15">
        <f>Raw_Data!Z85</f>
        <v>2392</v>
      </c>
      <c r="AA85" s="15">
        <f>Raw_Data!AA85</f>
        <v>2.9809999999999999</v>
      </c>
      <c r="AB85" s="15">
        <f>Raw_Data!AB85</f>
        <v>44.1</v>
      </c>
      <c r="AC85" s="19" t="str">
        <f>IF(Raw_Data!G85="","Yes","No")</f>
        <v>No</v>
      </c>
      <c r="AD85" s="19" t="str">
        <f>IF(Raw_Data!L85="","Yes","No")</f>
        <v>No</v>
      </c>
      <c r="AE85" s="19" t="str">
        <f>IF(Raw_Data!T85="","Imputed",IF(Raw_Data!T85&gt;INDEX(Cleaning_Reference!$F$6:$F$13,MATCH(D85,Cleaning_Reference!$A$6:$A$13,0)),"Capped","Original"))</f>
        <v>Original</v>
      </c>
      <c r="AF85" s="21">
        <f t="shared" si="1"/>
        <v>7.13</v>
      </c>
    </row>
    <row r="86" spans="1:32" ht="15" customHeight="1" x14ac:dyDescent="0.3">
      <c r="A86" s="20" t="str">
        <f>Raw_Data!A86</f>
        <v>SF10085</v>
      </c>
      <c r="B86" s="15" t="str">
        <f>Raw_Data!B86</f>
        <v>Telangana</v>
      </c>
      <c r="C86" s="15" t="str">
        <f>Raw_Data!C86</f>
        <v>Guntur</v>
      </c>
      <c r="D86" s="15" t="str">
        <f>Raw_Data!D86</f>
        <v>Wheat</v>
      </c>
      <c r="E86" s="15" t="str">
        <f>Raw_Data!E86</f>
        <v>Rabi</v>
      </c>
      <c r="F86" s="15">
        <f>Raw_Data!F86</f>
        <v>14.18</v>
      </c>
      <c r="G86" s="18">
        <f>IF(Raw_Data!G86="",ROUND(AVERAGEIFS(Raw_Data!$G$2:$G$4001,Raw_Data!$E$2:$E$4001,E86),1),Raw_Data!G86)</f>
        <v>306.60000000000002</v>
      </c>
      <c r="H86" s="15">
        <f>Raw_Data!H86</f>
        <v>24.3</v>
      </c>
      <c r="I86" s="15">
        <f>Raw_Data!I86</f>
        <v>49.5</v>
      </c>
      <c r="J86" s="15">
        <f>Raw_Data!J86</f>
        <v>7.9</v>
      </c>
      <c r="K86" s="15">
        <f>Raw_Data!K86</f>
        <v>6.68</v>
      </c>
      <c r="L86" s="18">
        <f>IF(Raw_Data!L86="",ROUND(AVERAGEIFS(Raw_Data!$L$2:$L$4001,Raw_Data!$E$2:$E$4001,E86),1),Raw_Data!L86)</f>
        <v>24</v>
      </c>
      <c r="M86" s="15">
        <f>Raw_Data!M86</f>
        <v>161</v>
      </c>
      <c r="N86" s="15">
        <f>Raw_Data!N86</f>
        <v>49.7</v>
      </c>
      <c r="O86" s="15">
        <f>Raw_Data!O86</f>
        <v>135.6</v>
      </c>
      <c r="P86" s="15" t="str">
        <f>Raw_Data!P86</f>
        <v>Rainfed</v>
      </c>
      <c r="Q86" s="15">
        <f>Raw_Data!Q86</f>
        <v>173.4</v>
      </c>
      <c r="R86" s="15">
        <f>Raw_Data!R86</f>
        <v>9.1300000000000008</v>
      </c>
      <c r="S86" s="15">
        <f>Raw_Data!S86</f>
        <v>0.9</v>
      </c>
      <c r="T86" s="18">
        <f>IF(Raw_Data!T86="",ROUND(AVERAGEIFS(Raw_Data!$T$2:$T$4001,Raw_Data!$E$2:$E$4001,E86,Raw_Data!$D$2:$D$4001,D86),2),IF(Raw_Data!T86&gt;INDEX(Cleaning_Reference!$F$6:$F$13,MATCH(D86,Cleaning_Reference!$A$6:$A$13,0)),INDEX(Cleaning_Reference!$F$6:$F$13,MATCH(D86,Cleaning_Reference!$A$6:$A$13,0)),Raw_Data!T86))</f>
        <v>2.54</v>
      </c>
      <c r="U86" s="15">
        <f>Raw_Data!U86</f>
        <v>36.020000000000003</v>
      </c>
      <c r="V86" s="15">
        <f>Raw_Data!V86</f>
        <v>22904</v>
      </c>
      <c r="W86" s="15">
        <f>Raw_Data!W86</f>
        <v>958688</v>
      </c>
      <c r="X86" s="15">
        <f>Raw_Data!X86</f>
        <v>825002</v>
      </c>
      <c r="Y86" s="15">
        <f>Raw_Data!Y86</f>
        <v>-133686</v>
      </c>
      <c r="Z86" s="15">
        <f>Raw_Data!Z86</f>
        <v>4746</v>
      </c>
      <c r="AA86" s="15">
        <f>Raw_Data!AA86</f>
        <v>7.59</v>
      </c>
      <c r="AB86" s="15">
        <f>Raw_Data!AB86</f>
        <v>33.9</v>
      </c>
      <c r="AC86" s="19" t="str">
        <f>IF(Raw_Data!G86="","Yes","No")</f>
        <v>No</v>
      </c>
      <c r="AD86" s="19" t="str">
        <f>IF(Raw_Data!L86="","Yes","No")</f>
        <v>No</v>
      </c>
      <c r="AE86" s="19" t="str">
        <f>IF(Raw_Data!T86="","Imputed",IF(Raw_Data!T86&gt;INDEX(Cleaning_Reference!$F$6:$F$13,MATCH(D86,Cleaning_Reference!$A$6:$A$13,0)),"Capped","Original"))</f>
        <v>Original</v>
      </c>
      <c r="AF86" s="21">
        <f t="shared" si="1"/>
        <v>36.020000000000003</v>
      </c>
    </row>
    <row r="87" spans="1:32" ht="15" customHeight="1" x14ac:dyDescent="0.3">
      <c r="A87" s="20" t="str">
        <f>Raw_Data!A87</f>
        <v>SF10086</v>
      </c>
      <c r="B87" s="15" t="str">
        <f>Raw_Data!B87</f>
        <v>Telangana</v>
      </c>
      <c r="C87" s="15" t="str">
        <f>Raw_Data!C87</f>
        <v>Krishna</v>
      </c>
      <c r="D87" s="15" t="str">
        <f>Raw_Data!D87</f>
        <v>Rice</v>
      </c>
      <c r="E87" s="15" t="str">
        <f>Raw_Data!E87</f>
        <v>Kharif</v>
      </c>
      <c r="F87" s="15">
        <f>Raw_Data!F87</f>
        <v>11.43</v>
      </c>
      <c r="G87" s="18">
        <f>IF(Raw_Data!G87="",ROUND(AVERAGEIFS(Raw_Data!$G$2:$G$4001,Raw_Data!$E$2:$E$4001,E87),1),Raw_Data!G87)</f>
        <v>1007.5</v>
      </c>
      <c r="H87" s="15">
        <f>Raw_Data!H87</f>
        <v>27.9</v>
      </c>
      <c r="I87" s="15">
        <f>Raw_Data!I87</f>
        <v>63.6</v>
      </c>
      <c r="J87" s="15">
        <f>Raw_Data!J87</f>
        <v>6.3</v>
      </c>
      <c r="K87" s="15">
        <f>Raw_Data!K87</f>
        <v>6.4</v>
      </c>
      <c r="L87" s="18">
        <f>IF(Raw_Data!L87="",ROUND(AVERAGEIFS(Raw_Data!$L$2:$L$4001,Raw_Data!$E$2:$E$4001,E87),1),Raw_Data!L87)</f>
        <v>26.3</v>
      </c>
      <c r="M87" s="15">
        <f>Raw_Data!M87</f>
        <v>83.8</v>
      </c>
      <c r="N87" s="15">
        <f>Raw_Data!N87</f>
        <v>47.9</v>
      </c>
      <c r="O87" s="15">
        <f>Raw_Data!O87</f>
        <v>124.7</v>
      </c>
      <c r="P87" s="15" t="str">
        <f>Raw_Data!P87</f>
        <v>Flood</v>
      </c>
      <c r="Q87" s="15">
        <f>Raw_Data!Q87</f>
        <v>249.6</v>
      </c>
      <c r="R87" s="15">
        <f>Raw_Data!R87</f>
        <v>2.5499999999999998</v>
      </c>
      <c r="S87" s="15">
        <f>Raw_Data!S87</f>
        <v>0.98</v>
      </c>
      <c r="T87" s="18">
        <f>IF(Raw_Data!T87="",ROUND(AVERAGEIFS(Raw_Data!$T$2:$T$4001,Raw_Data!$E$2:$E$4001,E87,Raw_Data!$D$2:$D$4001,D87),2),IF(Raw_Data!T87&gt;INDEX(Cleaning_Reference!$F$6:$F$13,MATCH(D87,Cleaning_Reference!$A$6:$A$13,0)),INDEX(Cleaning_Reference!$F$6:$F$13,MATCH(D87,Cleaning_Reference!$A$6:$A$13,0)),Raw_Data!T87))</f>
        <v>3.33</v>
      </c>
      <c r="U87" s="15">
        <f>Raw_Data!U87</f>
        <v>38.06</v>
      </c>
      <c r="V87" s="15">
        <f>Raw_Data!V87</f>
        <v>17866</v>
      </c>
      <c r="W87" s="15">
        <f>Raw_Data!W87</f>
        <v>836159</v>
      </c>
      <c r="X87" s="15">
        <f>Raw_Data!X87</f>
        <v>679980</v>
      </c>
      <c r="Y87" s="15">
        <f>Raw_Data!Y87</f>
        <v>-156179</v>
      </c>
      <c r="Z87" s="15">
        <f>Raw_Data!Z87</f>
        <v>17890</v>
      </c>
      <c r="AA87" s="15">
        <f>Raw_Data!AA87</f>
        <v>2.1269999999999998</v>
      </c>
      <c r="AB87" s="15">
        <f>Raw_Data!AB87</f>
        <v>54.5</v>
      </c>
      <c r="AC87" s="19" t="str">
        <f>IF(Raw_Data!G87="","Yes","No")</f>
        <v>No</v>
      </c>
      <c r="AD87" s="19" t="str">
        <f>IF(Raw_Data!L87="","Yes","No")</f>
        <v>No</v>
      </c>
      <c r="AE87" s="19" t="str">
        <f>IF(Raw_Data!T87="","Imputed",IF(Raw_Data!T87&gt;INDEX(Cleaning_Reference!$F$6:$F$13,MATCH(D87,Cleaning_Reference!$A$6:$A$13,0)),"Capped","Original"))</f>
        <v>Original</v>
      </c>
      <c r="AF87" s="21">
        <f t="shared" si="1"/>
        <v>38.06</v>
      </c>
    </row>
    <row r="88" spans="1:32" ht="15" customHeight="1" x14ac:dyDescent="0.3">
      <c r="A88" s="20" t="str">
        <f>Raw_Data!A88</f>
        <v>SF10087</v>
      </c>
      <c r="B88" s="15" t="str">
        <f>Raw_Data!B88</f>
        <v>Gujarat</v>
      </c>
      <c r="C88" s="15" t="str">
        <f>Raw_Data!C88</f>
        <v>Guntur</v>
      </c>
      <c r="D88" s="15" t="str">
        <f>Raw_Data!D88</f>
        <v>Wheat</v>
      </c>
      <c r="E88" s="15" t="str">
        <f>Raw_Data!E88</f>
        <v>Kharif</v>
      </c>
      <c r="F88" s="15">
        <f>Raw_Data!F88</f>
        <v>2.94</v>
      </c>
      <c r="G88" s="18">
        <f>IF(Raw_Data!G88="",ROUND(AVERAGEIFS(Raw_Data!$G$2:$G$4001,Raw_Data!$E$2:$E$4001,E88),1),Raw_Data!G88)</f>
        <v>999.5</v>
      </c>
      <c r="H88" s="15">
        <f>Raw_Data!H88</f>
        <v>31.1</v>
      </c>
      <c r="I88" s="15">
        <f>Raw_Data!I88</f>
        <v>77.8</v>
      </c>
      <c r="J88" s="15">
        <f>Raw_Data!J88</f>
        <v>8</v>
      </c>
      <c r="K88" s="15">
        <f>Raw_Data!K88</f>
        <v>6.92</v>
      </c>
      <c r="L88" s="18">
        <f>IF(Raw_Data!L88="",ROUND(AVERAGEIFS(Raw_Data!$L$2:$L$4001,Raw_Data!$E$2:$E$4001,E88),1),Raw_Data!L88)</f>
        <v>39.9</v>
      </c>
      <c r="M88" s="15">
        <f>Raw_Data!M88</f>
        <v>143</v>
      </c>
      <c r="N88" s="15">
        <f>Raw_Data!N88</f>
        <v>51.8</v>
      </c>
      <c r="O88" s="15">
        <f>Raw_Data!O88</f>
        <v>94.6</v>
      </c>
      <c r="P88" s="15" t="str">
        <f>Raw_Data!P88</f>
        <v>Sprinkler</v>
      </c>
      <c r="Q88" s="15">
        <f>Raw_Data!Q88</f>
        <v>132.4</v>
      </c>
      <c r="R88" s="15">
        <f>Raw_Data!R88</f>
        <v>4.74</v>
      </c>
      <c r="S88" s="15">
        <f>Raw_Data!S88</f>
        <v>0.9</v>
      </c>
      <c r="T88" s="18">
        <f>IF(Raw_Data!T88="",ROUND(AVERAGEIFS(Raw_Data!$T$2:$T$4001,Raw_Data!$E$2:$E$4001,E88,Raw_Data!$D$2:$D$4001,D88),2),IF(Raw_Data!T88&gt;INDEX(Cleaning_Reference!$F$6:$F$13,MATCH(D88,Cleaning_Reference!$A$6:$A$13,0)),INDEX(Cleaning_Reference!$F$6:$F$13,MATCH(D88,Cleaning_Reference!$A$6:$A$13,0)),Raw_Data!T88))</f>
        <v>2.65</v>
      </c>
      <c r="U88" s="15">
        <f>Raw_Data!U88</f>
        <v>7.79</v>
      </c>
      <c r="V88" s="15">
        <f>Raw_Data!V88</f>
        <v>24206</v>
      </c>
      <c r="W88" s="15">
        <f>Raw_Data!W88</f>
        <v>176531</v>
      </c>
      <c r="X88" s="15">
        <f>Raw_Data!X88</f>
        <v>188565</v>
      </c>
      <c r="Y88" s="15">
        <f>Raw_Data!Y88</f>
        <v>12034</v>
      </c>
      <c r="Z88" s="15">
        <f>Raw_Data!Z88</f>
        <v>1608</v>
      </c>
      <c r="AA88" s="15">
        <f>Raw_Data!AA88</f>
        <v>4.8449999999999998</v>
      </c>
      <c r="AB88" s="15">
        <f>Raw_Data!AB88</f>
        <v>48.3</v>
      </c>
      <c r="AC88" s="19" t="str">
        <f>IF(Raw_Data!G88="","Yes","No")</f>
        <v>No</v>
      </c>
      <c r="AD88" s="19" t="str">
        <f>IF(Raw_Data!L88="","Yes","No")</f>
        <v>No</v>
      </c>
      <c r="AE88" s="19" t="str">
        <f>IF(Raw_Data!T88="","Imputed",IF(Raw_Data!T88&gt;INDEX(Cleaning_Reference!$F$6:$F$13,MATCH(D88,Cleaning_Reference!$A$6:$A$13,0)),"Capped","Original"))</f>
        <v>Original</v>
      </c>
      <c r="AF88" s="21">
        <f t="shared" si="1"/>
        <v>7.79</v>
      </c>
    </row>
    <row r="89" spans="1:32" ht="15" customHeight="1" x14ac:dyDescent="0.3">
      <c r="A89" s="20" t="str">
        <f>Raw_Data!A89</f>
        <v>SF10088</v>
      </c>
      <c r="B89" s="15" t="str">
        <f>Raw_Data!B89</f>
        <v>Madhya Pradesh</v>
      </c>
      <c r="C89" s="15" t="str">
        <f>Raw_Data!C89</f>
        <v>Warangal</v>
      </c>
      <c r="D89" s="15" t="str">
        <f>Raw_Data!D89</f>
        <v>Chilli</v>
      </c>
      <c r="E89" s="15" t="str">
        <f>Raw_Data!E89</f>
        <v>Kharif</v>
      </c>
      <c r="F89" s="15">
        <f>Raw_Data!F89</f>
        <v>5.72</v>
      </c>
      <c r="G89" s="18">
        <f>IF(Raw_Data!G89="",ROUND(AVERAGEIFS(Raw_Data!$G$2:$G$4001,Raw_Data!$E$2:$E$4001,E89),1),Raw_Data!G89)</f>
        <v>931</v>
      </c>
      <c r="H89" s="15">
        <f>Raw_Data!H89</f>
        <v>28.2</v>
      </c>
      <c r="I89" s="15">
        <f>Raw_Data!I89</f>
        <v>70.2</v>
      </c>
      <c r="J89" s="15">
        <f>Raw_Data!J89</f>
        <v>8.9</v>
      </c>
      <c r="K89" s="15">
        <f>Raw_Data!K89</f>
        <v>6.93</v>
      </c>
      <c r="L89" s="18">
        <f>IF(Raw_Data!L89="",ROUND(AVERAGEIFS(Raw_Data!$L$2:$L$4001,Raw_Data!$E$2:$E$4001,E89),1),Raw_Data!L89)</f>
        <v>27.8</v>
      </c>
      <c r="M89" s="15">
        <f>Raw_Data!M89</f>
        <v>77.7</v>
      </c>
      <c r="N89" s="15">
        <f>Raw_Data!N89</f>
        <v>68.900000000000006</v>
      </c>
      <c r="O89" s="15">
        <f>Raw_Data!O89</f>
        <v>107.2</v>
      </c>
      <c r="P89" s="15" t="str">
        <f>Raw_Data!P89</f>
        <v>Rainfed</v>
      </c>
      <c r="Q89" s="15">
        <f>Raw_Data!Q89</f>
        <v>236.9</v>
      </c>
      <c r="R89" s="15">
        <f>Raw_Data!R89</f>
        <v>5.57</v>
      </c>
      <c r="S89" s="15">
        <f>Raw_Data!S89</f>
        <v>0.8</v>
      </c>
      <c r="T89" s="18">
        <f>IF(Raw_Data!T89="",ROUND(AVERAGEIFS(Raw_Data!$T$2:$T$4001,Raw_Data!$E$2:$E$4001,E89,Raw_Data!$D$2:$D$4001,D89),2),IF(Raw_Data!T89&gt;INDEX(Cleaning_Reference!$F$6:$F$13,MATCH(D89,Cleaning_Reference!$A$6:$A$13,0)),INDEX(Cleaning_Reference!$F$6:$F$13,MATCH(D89,Cleaning_Reference!$A$6:$A$13,0)),Raw_Data!T89))</f>
        <v>1.98</v>
      </c>
      <c r="U89" s="15">
        <f>Raw_Data!U89</f>
        <v>11.33</v>
      </c>
      <c r="V89" s="15">
        <f>Raw_Data!V89</f>
        <v>109884</v>
      </c>
      <c r="W89" s="15">
        <f>Raw_Data!W89</f>
        <v>453409</v>
      </c>
      <c r="X89" s="15">
        <f>Raw_Data!X89</f>
        <v>1244986</v>
      </c>
      <c r="Y89" s="15">
        <f>Raw_Data!Y89</f>
        <v>791577</v>
      </c>
      <c r="Z89" s="15">
        <f>Raw_Data!Z89</f>
        <v>1628</v>
      </c>
      <c r="AA89" s="15">
        <f>Raw_Data!AA89</f>
        <v>6.9589999999999996</v>
      </c>
      <c r="AB89" s="15">
        <f>Raw_Data!AB89</f>
        <v>55.9</v>
      </c>
      <c r="AC89" s="19" t="str">
        <f>IF(Raw_Data!G89="","Yes","No")</f>
        <v>No</v>
      </c>
      <c r="AD89" s="19" t="str">
        <f>IF(Raw_Data!L89="","Yes","No")</f>
        <v>No</v>
      </c>
      <c r="AE89" s="19" t="str">
        <f>IF(Raw_Data!T89="","Imputed",IF(Raw_Data!T89&gt;INDEX(Cleaning_Reference!$F$6:$F$13,MATCH(D89,Cleaning_Reference!$A$6:$A$13,0)),"Capped","Original"))</f>
        <v>Original</v>
      </c>
      <c r="AF89" s="21">
        <f t="shared" si="1"/>
        <v>11.33</v>
      </c>
    </row>
    <row r="90" spans="1:32" ht="15" customHeight="1" x14ac:dyDescent="0.3">
      <c r="A90" s="20" t="str">
        <f>Raw_Data!A90</f>
        <v>SF10089</v>
      </c>
      <c r="B90" s="15" t="str">
        <f>Raw_Data!B90</f>
        <v>Andhra Pradesh</v>
      </c>
      <c r="C90" s="15" t="str">
        <f>Raw_Data!C90</f>
        <v>Raichur</v>
      </c>
      <c r="D90" s="15" t="str">
        <f>Raw_Data!D90</f>
        <v>Chilli</v>
      </c>
      <c r="E90" s="15" t="str">
        <f>Raw_Data!E90</f>
        <v>Kharif</v>
      </c>
      <c r="F90" s="15">
        <f>Raw_Data!F90</f>
        <v>13.29</v>
      </c>
      <c r="G90" s="18">
        <f>IF(Raw_Data!G90="",ROUND(AVERAGEIFS(Raw_Data!$G$2:$G$4001,Raw_Data!$E$2:$E$4001,E90),1),Raw_Data!G90)</f>
        <v>782.6</v>
      </c>
      <c r="H90" s="15">
        <f>Raw_Data!H90</f>
        <v>22.9</v>
      </c>
      <c r="I90" s="15">
        <f>Raw_Data!I90</f>
        <v>55.5</v>
      </c>
      <c r="J90" s="15">
        <f>Raw_Data!J90</f>
        <v>5.9</v>
      </c>
      <c r="K90" s="15">
        <f>Raw_Data!K90</f>
        <v>6.55</v>
      </c>
      <c r="L90" s="18">
        <f>IF(Raw_Data!L90="",ROUND(AVERAGEIFS(Raw_Data!$L$2:$L$4001,Raw_Data!$E$2:$E$4001,E90),1),Raw_Data!L90)</f>
        <v>37.299999999999997</v>
      </c>
      <c r="M90" s="15">
        <f>Raw_Data!M90</f>
        <v>80.3</v>
      </c>
      <c r="N90" s="15">
        <f>Raw_Data!N90</f>
        <v>58.6</v>
      </c>
      <c r="O90" s="15">
        <f>Raw_Data!O90</f>
        <v>92</v>
      </c>
      <c r="P90" s="15" t="str">
        <f>Raw_Data!P90</f>
        <v>Rainfed</v>
      </c>
      <c r="Q90" s="15">
        <f>Raw_Data!Q90</f>
        <v>106.8</v>
      </c>
      <c r="R90" s="15">
        <f>Raw_Data!R90</f>
        <v>8.08</v>
      </c>
      <c r="S90" s="15">
        <f>Raw_Data!S90</f>
        <v>0.82</v>
      </c>
      <c r="T90" s="18">
        <f>IF(Raw_Data!T90="",ROUND(AVERAGEIFS(Raw_Data!$T$2:$T$4001,Raw_Data!$E$2:$E$4001,E90,Raw_Data!$D$2:$D$4001,D90),2),IF(Raw_Data!T90&gt;INDEX(Cleaning_Reference!$F$6:$F$13,MATCH(D90,Cleaning_Reference!$A$6:$A$13,0)),INDEX(Cleaning_Reference!$F$6:$F$13,MATCH(D90,Cleaning_Reference!$A$6:$A$13,0)),Raw_Data!T90))</f>
        <v>2.19</v>
      </c>
      <c r="U90" s="15">
        <f>Raw_Data!U90</f>
        <v>29.11</v>
      </c>
      <c r="V90" s="15">
        <f>Raw_Data!V90</f>
        <v>92503</v>
      </c>
      <c r="W90" s="15">
        <f>Raw_Data!W90</f>
        <v>635701</v>
      </c>
      <c r="X90" s="15">
        <f>Raw_Data!X90</f>
        <v>2692762</v>
      </c>
      <c r="Y90" s="15">
        <f>Raw_Data!Y90</f>
        <v>2057061</v>
      </c>
      <c r="Z90" s="15">
        <f>Raw_Data!Z90</f>
        <v>4522</v>
      </c>
      <c r="AA90" s="15">
        <f>Raw_Data!AA90</f>
        <v>6.4370000000000003</v>
      </c>
      <c r="AB90" s="15">
        <f>Raw_Data!AB90</f>
        <v>34.299999999999997</v>
      </c>
      <c r="AC90" s="19" t="str">
        <f>IF(Raw_Data!G90="","Yes","No")</f>
        <v>No</v>
      </c>
      <c r="AD90" s="19" t="str">
        <f>IF(Raw_Data!L90="","Yes","No")</f>
        <v>No</v>
      </c>
      <c r="AE90" s="19" t="str">
        <f>IF(Raw_Data!T90="","Imputed",IF(Raw_Data!T90&gt;INDEX(Cleaning_Reference!$F$6:$F$13,MATCH(D90,Cleaning_Reference!$A$6:$A$13,0)),"Capped","Original"))</f>
        <v>Original</v>
      </c>
      <c r="AF90" s="21">
        <f t="shared" si="1"/>
        <v>29.11</v>
      </c>
    </row>
    <row r="91" spans="1:32" ht="15" customHeight="1" x14ac:dyDescent="0.3">
      <c r="A91" s="20" t="str">
        <f>Raw_Data!A91</f>
        <v>SF10090</v>
      </c>
      <c r="B91" s="15" t="str">
        <f>Raw_Data!B91</f>
        <v>Madhya Pradesh</v>
      </c>
      <c r="C91" s="15" t="str">
        <f>Raw_Data!C91</f>
        <v>Indore</v>
      </c>
      <c r="D91" s="15" t="str">
        <f>Raw_Data!D91</f>
        <v>Rice</v>
      </c>
      <c r="E91" s="15" t="str">
        <f>Raw_Data!E91</f>
        <v>Rabi</v>
      </c>
      <c r="F91" s="15">
        <f>Raw_Data!F91</f>
        <v>13.57</v>
      </c>
      <c r="G91" s="18">
        <f>IF(Raw_Data!G91="",ROUND(AVERAGEIFS(Raw_Data!$G$2:$G$4001,Raw_Data!$E$2:$E$4001,E91),1),Raw_Data!G91)</f>
        <v>281.2</v>
      </c>
      <c r="H91" s="15">
        <f>Raw_Data!H91</f>
        <v>24.2</v>
      </c>
      <c r="I91" s="15">
        <f>Raw_Data!I91</f>
        <v>49.5</v>
      </c>
      <c r="J91" s="15">
        <f>Raw_Data!J91</f>
        <v>7.6</v>
      </c>
      <c r="K91" s="15">
        <f>Raw_Data!K91</f>
        <v>6.53</v>
      </c>
      <c r="L91" s="18">
        <f>IF(Raw_Data!L91="",ROUND(AVERAGEIFS(Raw_Data!$L$2:$L$4001,Raw_Data!$E$2:$E$4001,E91),1),Raw_Data!L91)</f>
        <v>20.7</v>
      </c>
      <c r="M91" s="15">
        <f>Raw_Data!M91</f>
        <v>121.1</v>
      </c>
      <c r="N91" s="15">
        <f>Raw_Data!N91</f>
        <v>51.8</v>
      </c>
      <c r="O91" s="15">
        <f>Raw_Data!O91</f>
        <v>83.1</v>
      </c>
      <c r="P91" s="15" t="str">
        <f>Raw_Data!P91</f>
        <v>Drip</v>
      </c>
      <c r="Q91" s="15">
        <f>Raw_Data!Q91</f>
        <v>207.9</v>
      </c>
      <c r="R91" s="15">
        <f>Raw_Data!R91</f>
        <v>4.54</v>
      </c>
      <c r="S91" s="15">
        <f>Raw_Data!S91</f>
        <v>0.99</v>
      </c>
      <c r="T91" s="18">
        <f>IF(Raw_Data!T91="",ROUND(AVERAGEIFS(Raw_Data!$T$2:$T$4001,Raw_Data!$E$2:$E$4001,E91,Raw_Data!$D$2:$D$4001,D91),2),IF(Raw_Data!T91&gt;INDEX(Cleaning_Reference!$F$6:$F$13,MATCH(D91,Cleaning_Reference!$A$6:$A$13,0)),INDEX(Cleaning_Reference!$F$6:$F$13,MATCH(D91,Cleaning_Reference!$A$6:$A$13,0)),Raw_Data!T91))</f>
        <v>3.39</v>
      </c>
      <c r="U91" s="15">
        <f>Raw_Data!U91</f>
        <v>46</v>
      </c>
      <c r="V91" s="15">
        <f>Raw_Data!V91</f>
        <v>19221</v>
      </c>
      <c r="W91" s="15">
        <f>Raw_Data!W91</f>
        <v>896302</v>
      </c>
      <c r="X91" s="15">
        <f>Raw_Data!X91</f>
        <v>884166</v>
      </c>
      <c r="Y91" s="15">
        <f>Raw_Data!Y91</f>
        <v>-12136</v>
      </c>
      <c r="Z91" s="15">
        <f>Raw_Data!Z91</f>
        <v>20830</v>
      </c>
      <c r="AA91" s="15">
        <f>Raw_Data!AA91</f>
        <v>2.2080000000000002</v>
      </c>
      <c r="AB91" s="15">
        <f>Raw_Data!AB91</f>
        <v>37.6</v>
      </c>
      <c r="AC91" s="19" t="str">
        <f>IF(Raw_Data!G91="","Yes","No")</f>
        <v>No</v>
      </c>
      <c r="AD91" s="19" t="str">
        <f>IF(Raw_Data!L91="","Yes","No")</f>
        <v>No</v>
      </c>
      <c r="AE91" s="19" t="str">
        <f>IF(Raw_Data!T91="","Imputed",IF(Raw_Data!T91&gt;INDEX(Cleaning_Reference!$F$6:$F$13,MATCH(D91,Cleaning_Reference!$A$6:$A$13,0)),"Capped","Original"))</f>
        <v>Original</v>
      </c>
      <c r="AF91" s="21">
        <f t="shared" si="1"/>
        <v>46</v>
      </c>
    </row>
    <row r="92" spans="1:32" ht="15" customHeight="1" x14ac:dyDescent="0.3">
      <c r="A92" s="20" t="str">
        <f>Raw_Data!A92</f>
        <v>SF10091</v>
      </c>
      <c r="B92" s="15" t="str">
        <f>Raw_Data!B92</f>
        <v>Telangana</v>
      </c>
      <c r="C92" s="15" t="str">
        <f>Raw_Data!C92</f>
        <v>Guntur</v>
      </c>
      <c r="D92" s="15" t="str">
        <f>Raw_Data!D92</f>
        <v>Cotton</v>
      </c>
      <c r="E92" s="15" t="str">
        <f>Raw_Data!E92</f>
        <v>Rabi</v>
      </c>
      <c r="F92" s="15">
        <f>Raw_Data!F92</f>
        <v>10.09</v>
      </c>
      <c r="G92" s="18">
        <f>IF(Raw_Data!G92="",ROUND(AVERAGEIFS(Raw_Data!$G$2:$G$4001,Raw_Data!$E$2:$E$4001,E92),1),Raw_Data!G92)</f>
        <v>599.6</v>
      </c>
      <c r="H92" s="15">
        <f>Raw_Data!H92</f>
        <v>23.8</v>
      </c>
      <c r="I92" s="15">
        <f>Raw_Data!I92</f>
        <v>66.7</v>
      </c>
      <c r="J92" s="15">
        <f>Raw_Data!J92</f>
        <v>8</v>
      </c>
      <c r="K92" s="15">
        <f>Raw_Data!K92</f>
        <v>6.04</v>
      </c>
      <c r="L92" s="18">
        <f>IF(Raw_Data!L92="",ROUND(AVERAGEIFS(Raw_Data!$L$2:$L$4001,Raw_Data!$E$2:$E$4001,E92),1),Raw_Data!L92)</f>
        <v>28.3</v>
      </c>
      <c r="M92" s="15">
        <f>Raw_Data!M92</f>
        <v>122.9</v>
      </c>
      <c r="N92" s="15">
        <f>Raw_Data!N92</f>
        <v>81.900000000000006</v>
      </c>
      <c r="O92" s="15">
        <f>Raw_Data!O92</f>
        <v>73.5</v>
      </c>
      <c r="P92" s="15" t="str">
        <f>Raw_Data!P92</f>
        <v>Drip</v>
      </c>
      <c r="Q92" s="15">
        <f>Raw_Data!Q92</f>
        <v>173.1</v>
      </c>
      <c r="R92" s="15">
        <f>Raw_Data!R92</f>
        <v>7.97</v>
      </c>
      <c r="S92" s="15">
        <f>Raw_Data!S92</f>
        <v>0.8</v>
      </c>
      <c r="T92" s="18">
        <f>IF(Raw_Data!T92="",ROUND(AVERAGEIFS(Raw_Data!$T$2:$T$4001,Raw_Data!$E$2:$E$4001,E92,Raw_Data!$D$2:$D$4001,D92),2),IF(Raw_Data!T92&gt;INDEX(Cleaning_Reference!$F$6:$F$13,MATCH(D92,Cleaning_Reference!$A$6:$A$13,0)),INDEX(Cleaning_Reference!$F$6:$F$13,MATCH(D92,Cleaning_Reference!$A$6:$A$13,0)),Raw_Data!T92))</f>
        <v>1.39</v>
      </c>
      <c r="U92" s="15">
        <f>Raw_Data!U92</f>
        <v>14.03</v>
      </c>
      <c r="V92" s="15">
        <f>Raw_Data!V92</f>
        <v>60616</v>
      </c>
      <c r="W92" s="15">
        <f>Raw_Data!W92</f>
        <v>643648</v>
      </c>
      <c r="X92" s="15">
        <f>Raw_Data!X92</f>
        <v>850442</v>
      </c>
      <c r="Y92" s="15">
        <f>Raw_Data!Y92</f>
        <v>206794</v>
      </c>
      <c r="Z92" s="15">
        <f>Raw_Data!Z92</f>
        <v>5719</v>
      </c>
      <c r="AA92" s="15">
        <f>Raw_Data!AA92</f>
        <v>2.4529999999999998</v>
      </c>
      <c r="AB92" s="15">
        <f>Raw_Data!AB92</f>
        <v>46.4</v>
      </c>
      <c r="AC92" s="19" t="str">
        <f>IF(Raw_Data!G92="","Yes","No")</f>
        <v>No</v>
      </c>
      <c r="AD92" s="19" t="str">
        <f>IF(Raw_Data!L92="","Yes","No")</f>
        <v>No</v>
      </c>
      <c r="AE92" s="19" t="str">
        <f>IF(Raw_Data!T92="","Imputed",IF(Raw_Data!T92&gt;INDEX(Cleaning_Reference!$F$6:$F$13,MATCH(D92,Cleaning_Reference!$A$6:$A$13,0)),"Capped","Original"))</f>
        <v>Original</v>
      </c>
      <c r="AF92" s="21">
        <f t="shared" si="1"/>
        <v>14.03</v>
      </c>
    </row>
    <row r="93" spans="1:32" ht="15" customHeight="1" x14ac:dyDescent="0.3">
      <c r="A93" s="20" t="str">
        <f>Raw_Data!A93</f>
        <v>SF10092</v>
      </c>
      <c r="B93" s="15" t="str">
        <f>Raw_Data!B93</f>
        <v>Gujarat</v>
      </c>
      <c r="C93" s="15" t="str">
        <f>Raw_Data!C93</f>
        <v>Erode</v>
      </c>
      <c r="D93" s="15" t="str">
        <f>Raw_Data!D93</f>
        <v>Pulses</v>
      </c>
      <c r="E93" s="15" t="str">
        <f>Raw_Data!E93</f>
        <v>Rabi</v>
      </c>
      <c r="F93" s="15">
        <f>Raw_Data!F93</f>
        <v>12.32</v>
      </c>
      <c r="G93" s="18">
        <f>IF(Raw_Data!G93="",ROUND(AVERAGEIFS(Raw_Data!$G$2:$G$4001,Raw_Data!$E$2:$E$4001,E93),1),Raw_Data!G93)</f>
        <v>683.4</v>
      </c>
      <c r="H93" s="15">
        <f>Raw_Data!H93</f>
        <v>29.7</v>
      </c>
      <c r="I93" s="15">
        <f>Raw_Data!I93</f>
        <v>37.799999999999997</v>
      </c>
      <c r="J93" s="15">
        <f>Raw_Data!J93</f>
        <v>7.5</v>
      </c>
      <c r="K93" s="15">
        <f>Raw_Data!K93</f>
        <v>6.7</v>
      </c>
      <c r="L93" s="18">
        <f>IF(Raw_Data!L93="",ROUND(AVERAGEIFS(Raw_Data!$L$2:$L$4001,Raw_Data!$E$2:$E$4001,E93),1),Raw_Data!L93)</f>
        <v>21.8</v>
      </c>
      <c r="M93" s="15">
        <f>Raw_Data!M93</f>
        <v>111.9</v>
      </c>
      <c r="N93" s="15">
        <f>Raw_Data!N93</f>
        <v>54</v>
      </c>
      <c r="O93" s="15">
        <f>Raw_Data!O93</f>
        <v>65.2</v>
      </c>
      <c r="P93" s="15" t="str">
        <f>Raw_Data!P93</f>
        <v>Flood</v>
      </c>
      <c r="Q93" s="15">
        <f>Raw_Data!Q93</f>
        <v>117.7</v>
      </c>
      <c r="R93" s="15">
        <f>Raw_Data!R93</f>
        <v>5.41</v>
      </c>
      <c r="S93" s="15">
        <f>Raw_Data!S93</f>
        <v>0.91</v>
      </c>
      <c r="T93" s="18">
        <f>IF(Raw_Data!T93="",ROUND(AVERAGEIFS(Raw_Data!$T$2:$T$4001,Raw_Data!$E$2:$E$4001,E93,Raw_Data!$D$2:$D$4001,D93),2),IF(Raw_Data!T93&gt;INDEX(Cleaning_Reference!$F$6:$F$13,MATCH(D93,Cleaning_Reference!$A$6:$A$13,0)),INDEX(Cleaning_Reference!$F$6:$F$13,MATCH(D93,Cleaning_Reference!$A$6:$A$13,0)),Raw_Data!T93))</f>
        <v>1.58</v>
      </c>
      <c r="U93" s="15">
        <f>Raw_Data!U93</f>
        <v>19.47</v>
      </c>
      <c r="V93" s="15">
        <f>Raw_Data!V93</f>
        <v>58916</v>
      </c>
      <c r="W93" s="15">
        <f>Raw_Data!W93</f>
        <v>727065</v>
      </c>
      <c r="X93" s="15">
        <f>Raw_Data!X93</f>
        <v>1147095</v>
      </c>
      <c r="Y93" s="15">
        <f>Raw_Data!Y93</f>
        <v>420030</v>
      </c>
      <c r="Z93" s="15">
        <f>Raw_Data!Z93</f>
        <v>5323</v>
      </c>
      <c r="AA93" s="15">
        <f>Raw_Data!AA93</f>
        <v>3.6579999999999999</v>
      </c>
      <c r="AB93" s="15">
        <f>Raw_Data!AB93</f>
        <v>35.700000000000003</v>
      </c>
      <c r="AC93" s="19" t="str">
        <f>IF(Raw_Data!G93="","Yes","No")</f>
        <v>No</v>
      </c>
      <c r="AD93" s="19" t="str">
        <f>IF(Raw_Data!L93="","Yes","No")</f>
        <v>No</v>
      </c>
      <c r="AE93" s="19" t="str">
        <f>IF(Raw_Data!T93="","Imputed",IF(Raw_Data!T93&gt;INDEX(Cleaning_Reference!$F$6:$F$13,MATCH(D93,Cleaning_Reference!$A$6:$A$13,0)),"Capped","Original"))</f>
        <v>Original</v>
      </c>
      <c r="AF93" s="21">
        <f t="shared" si="1"/>
        <v>19.47</v>
      </c>
    </row>
    <row r="94" spans="1:32" ht="15" customHeight="1" x14ac:dyDescent="0.3">
      <c r="A94" s="20" t="str">
        <f>Raw_Data!A94</f>
        <v>SF10093</v>
      </c>
      <c r="B94" s="15" t="str">
        <f>Raw_Data!B94</f>
        <v>Gujarat</v>
      </c>
      <c r="C94" s="15" t="str">
        <f>Raw_Data!C94</f>
        <v>Guntur</v>
      </c>
      <c r="D94" s="15" t="str">
        <f>Raw_Data!D94</f>
        <v>Sugarcane</v>
      </c>
      <c r="E94" s="15" t="str">
        <f>Raw_Data!E94</f>
        <v>Kharif</v>
      </c>
      <c r="F94" s="15">
        <f>Raw_Data!F94</f>
        <v>12.74</v>
      </c>
      <c r="G94" s="18">
        <f>IF(Raw_Data!G94="",ROUND(AVERAGEIFS(Raw_Data!$G$2:$G$4001,Raw_Data!$E$2:$E$4001,E94),1),Raw_Data!G94)</f>
        <v>973.7</v>
      </c>
      <c r="H94" s="15">
        <f>Raw_Data!H94</f>
        <v>29.9</v>
      </c>
      <c r="I94" s="15">
        <f>Raw_Data!I94</f>
        <v>57.5</v>
      </c>
      <c r="J94" s="15">
        <f>Raw_Data!J94</f>
        <v>7.4</v>
      </c>
      <c r="K94" s="15">
        <f>Raw_Data!K94</f>
        <v>6.65</v>
      </c>
      <c r="L94" s="18">
        <f>IF(Raw_Data!L94="",ROUND(AVERAGEIFS(Raw_Data!$L$2:$L$4001,Raw_Data!$E$2:$E$4001,E94),1),Raw_Data!L94)</f>
        <v>25.8</v>
      </c>
      <c r="M94" s="15">
        <f>Raw_Data!M94</f>
        <v>110.1</v>
      </c>
      <c r="N94" s="15">
        <f>Raw_Data!N94</f>
        <v>57.6</v>
      </c>
      <c r="O94" s="15">
        <f>Raw_Data!O94</f>
        <v>89.8</v>
      </c>
      <c r="P94" s="15" t="str">
        <f>Raw_Data!P94</f>
        <v>Drip</v>
      </c>
      <c r="Q94" s="15">
        <f>Raw_Data!Q94</f>
        <v>134</v>
      </c>
      <c r="R94" s="15">
        <f>Raw_Data!R94</f>
        <v>4.3899999999999997</v>
      </c>
      <c r="S94" s="15">
        <f>Raw_Data!S94</f>
        <v>0.72</v>
      </c>
      <c r="T94" s="18">
        <f>IF(Raw_Data!T94="",ROUND(AVERAGEIFS(Raw_Data!$T$2:$T$4001,Raw_Data!$E$2:$E$4001,E94,Raw_Data!$D$2:$D$4001,D94),2),IF(Raw_Data!T94&gt;INDEX(Cleaning_Reference!$F$6:$F$13,MATCH(D94,Cleaning_Reference!$A$6:$A$13,0)),INDEX(Cleaning_Reference!$F$6:$F$13,MATCH(D94,Cleaning_Reference!$A$6:$A$13,0)),Raw_Data!T94))</f>
        <v>70.23</v>
      </c>
      <c r="U94" s="15">
        <f>Raw_Data!U94</f>
        <v>894.73</v>
      </c>
      <c r="V94" s="15">
        <f>Raw_Data!V94</f>
        <v>3671</v>
      </c>
      <c r="W94" s="15">
        <f>Raw_Data!W94</f>
        <v>856862</v>
      </c>
      <c r="X94" s="15">
        <f>Raw_Data!X94</f>
        <v>3284554</v>
      </c>
      <c r="Y94" s="15">
        <f>Raw_Data!Y94</f>
        <v>2427692</v>
      </c>
      <c r="Z94" s="15">
        <f>Raw_Data!Z94</f>
        <v>18596</v>
      </c>
      <c r="AA94" s="15">
        <f>Raw_Data!AA94</f>
        <v>48.113999999999997</v>
      </c>
      <c r="AB94" s="15">
        <f>Raw_Data!AB94</f>
        <v>51.9</v>
      </c>
      <c r="AC94" s="19" t="str">
        <f>IF(Raw_Data!G94="","Yes","No")</f>
        <v>No</v>
      </c>
      <c r="AD94" s="19" t="str">
        <f>IF(Raw_Data!L94="","Yes","No")</f>
        <v>No</v>
      </c>
      <c r="AE94" s="19" t="str">
        <f>IF(Raw_Data!T94="","Imputed",IF(Raw_Data!T94&gt;INDEX(Cleaning_Reference!$F$6:$F$13,MATCH(D94,Cleaning_Reference!$A$6:$A$13,0)),"Capped","Original"))</f>
        <v>Original</v>
      </c>
      <c r="AF94" s="21">
        <f t="shared" si="1"/>
        <v>894.73</v>
      </c>
    </row>
    <row r="95" spans="1:32" ht="15" customHeight="1" x14ac:dyDescent="0.3">
      <c r="A95" s="20" t="str">
        <f>Raw_Data!A95</f>
        <v>SF10094</v>
      </c>
      <c r="B95" s="15" t="str">
        <f>Raw_Data!B95</f>
        <v>Punjab</v>
      </c>
      <c r="C95" s="15" t="str">
        <f>Raw_Data!C95</f>
        <v>Nalgonda</v>
      </c>
      <c r="D95" s="15" t="str">
        <f>Raw_Data!D95</f>
        <v>Rice</v>
      </c>
      <c r="E95" s="15" t="str">
        <f>Raw_Data!E95</f>
        <v>Zaid</v>
      </c>
      <c r="F95" s="15">
        <f>Raw_Data!F95</f>
        <v>10.27</v>
      </c>
      <c r="G95" s="18">
        <f>IF(Raw_Data!G95="",ROUND(AVERAGEIFS(Raw_Data!$G$2:$G$4001,Raw_Data!$E$2:$E$4001,E95),1),Raw_Data!G95)</f>
        <v>460.2</v>
      </c>
      <c r="H95" s="15">
        <f>Raw_Data!H95</f>
        <v>31.7</v>
      </c>
      <c r="I95" s="15">
        <f>Raw_Data!I95</f>
        <v>44.2</v>
      </c>
      <c r="J95" s="15">
        <f>Raw_Data!J95</f>
        <v>9</v>
      </c>
      <c r="K95" s="15">
        <f>Raw_Data!K95</f>
        <v>6.64</v>
      </c>
      <c r="L95" s="18">
        <f>IF(Raw_Data!L95="",ROUND(AVERAGEIFS(Raw_Data!$L$2:$L$4001,Raw_Data!$E$2:$E$4001,E95),1),Raw_Data!L95)</f>
        <v>17.3</v>
      </c>
      <c r="M95" s="15">
        <f>Raw_Data!M95</f>
        <v>118</v>
      </c>
      <c r="N95" s="15">
        <f>Raw_Data!N95</f>
        <v>55.5</v>
      </c>
      <c r="O95" s="15">
        <f>Raw_Data!O95</f>
        <v>112.6</v>
      </c>
      <c r="P95" s="15" t="str">
        <f>Raw_Data!P95</f>
        <v>Flood</v>
      </c>
      <c r="Q95" s="15">
        <f>Raw_Data!Q95</f>
        <v>247.2</v>
      </c>
      <c r="R95" s="15">
        <f>Raw_Data!R95</f>
        <v>5.92</v>
      </c>
      <c r="S95" s="15">
        <f>Raw_Data!S95</f>
        <v>0.79</v>
      </c>
      <c r="T95" s="18">
        <f>IF(Raw_Data!T95="",ROUND(AVERAGEIFS(Raw_Data!$T$2:$T$4001,Raw_Data!$E$2:$E$4001,E95,Raw_Data!$D$2:$D$4001,D95),2),IF(Raw_Data!T95&gt;INDEX(Cleaning_Reference!$F$6:$F$13,MATCH(D95,Cleaning_Reference!$A$6:$A$13,0)),INDEX(Cleaning_Reference!$F$6:$F$13,MATCH(D95,Cleaning_Reference!$A$6:$A$13,0)),Raw_Data!T95))</f>
        <v>3.27</v>
      </c>
      <c r="U95" s="15">
        <f>Raw_Data!U95</f>
        <v>33.58</v>
      </c>
      <c r="V95" s="15">
        <f>Raw_Data!V95</f>
        <v>24002</v>
      </c>
      <c r="W95" s="15">
        <f>Raw_Data!W95</f>
        <v>766612</v>
      </c>
      <c r="X95" s="15">
        <f>Raw_Data!X95</f>
        <v>805987</v>
      </c>
      <c r="Y95" s="15">
        <f>Raw_Data!Y95</f>
        <v>39375</v>
      </c>
      <c r="Z95" s="15">
        <f>Raw_Data!Z95</f>
        <v>18301</v>
      </c>
      <c r="AA95" s="15">
        <f>Raw_Data!AA95</f>
        <v>1.835</v>
      </c>
      <c r="AB95" s="15">
        <f>Raw_Data!AB95</f>
        <v>17.100000000000001</v>
      </c>
      <c r="AC95" s="19" t="str">
        <f>IF(Raw_Data!G95="","Yes","No")</f>
        <v>No</v>
      </c>
      <c r="AD95" s="19" t="str">
        <f>IF(Raw_Data!L95="","Yes","No")</f>
        <v>No</v>
      </c>
      <c r="AE95" s="19" t="str">
        <f>IF(Raw_Data!T95="","Imputed",IF(Raw_Data!T95&gt;INDEX(Cleaning_Reference!$F$6:$F$13,MATCH(D95,Cleaning_Reference!$A$6:$A$13,0)),"Capped","Original"))</f>
        <v>Original</v>
      </c>
      <c r="AF95" s="21">
        <f t="shared" si="1"/>
        <v>33.58</v>
      </c>
    </row>
    <row r="96" spans="1:32" ht="15" customHeight="1" x14ac:dyDescent="0.3">
      <c r="A96" s="20" t="str">
        <f>Raw_Data!A96</f>
        <v>SF10095</v>
      </c>
      <c r="B96" s="15" t="str">
        <f>Raw_Data!B96</f>
        <v>Maharashtra</v>
      </c>
      <c r="C96" s="15" t="str">
        <f>Raw_Data!C96</f>
        <v>Indore</v>
      </c>
      <c r="D96" s="15" t="str">
        <f>Raw_Data!D96</f>
        <v>Groundnut</v>
      </c>
      <c r="E96" s="15" t="str">
        <f>Raw_Data!E96</f>
        <v>Kharif</v>
      </c>
      <c r="F96" s="15">
        <f>Raw_Data!F96</f>
        <v>4.03</v>
      </c>
      <c r="G96" s="18">
        <f>IF(Raw_Data!G96="",ROUND(AVERAGEIFS(Raw_Data!$G$2:$G$4001,Raw_Data!$E$2:$E$4001,E96),1),Raw_Data!G96)</f>
        <v>1096.7</v>
      </c>
      <c r="H96" s="15">
        <f>Raw_Data!H96</f>
        <v>27.3</v>
      </c>
      <c r="I96" s="15">
        <f>Raw_Data!I96</f>
        <v>82.9</v>
      </c>
      <c r="J96" s="15">
        <f>Raw_Data!J96</f>
        <v>7.6</v>
      </c>
      <c r="K96" s="15">
        <f>Raw_Data!K96</f>
        <v>6.48</v>
      </c>
      <c r="L96" s="18">
        <f>IF(Raw_Data!L96="",ROUND(AVERAGEIFS(Raw_Data!$L$2:$L$4001,Raw_Data!$E$2:$E$4001,E96),1),Raw_Data!L96)</f>
        <v>32.799999999999997</v>
      </c>
      <c r="M96" s="15">
        <f>Raw_Data!M96</f>
        <v>146.1</v>
      </c>
      <c r="N96" s="15">
        <f>Raw_Data!N96</f>
        <v>40.299999999999997</v>
      </c>
      <c r="O96" s="15">
        <f>Raw_Data!O96</f>
        <v>82.4</v>
      </c>
      <c r="P96" s="15" t="str">
        <f>Raw_Data!P96</f>
        <v>Rainfed</v>
      </c>
      <c r="Q96" s="15">
        <f>Raw_Data!Q96</f>
        <v>232.1</v>
      </c>
      <c r="R96" s="15">
        <f>Raw_Data!R96</f>
        <v>6.66</v>
      </c>
      <c r="S96" s="15">
        <f>Raw_Data!S96</f>
        <v>0.77</v>
      </c>
      <c r="T96" s="18">
        <f>IF(Raw_Data!T96="",ROUND(AVERAGEIFS(Raw_Data!$T$2:$T$4001,Raw_Data!$E$2:$E$4001,E96,Raw_Data!$D$2:$D$4001,D96),2),IF(Raw_Data!T96&gt;INDEX(Cleaning_Reference!$F$6:$F$13,MATCH(D96,Cleaning_Reference!$A$6:$A$13,0)),INDEX(Cleaning_Reference!$F$6:$F$13,MATCH(D96,Cleaning_Reference!$A$6:$A$13,0)),Raw_Data!T96))</f>
        <v>1.5</v>
      </c>
      <c r="U96" s="15">
        <f>Raw_Data!U96</f>
        <v>6.04</v>
      </c>
      <c r="V96" s="15">
        <f>Raw_Data!V96</f>
        <v>64834</v>
      </c>
      <c r="W96" s="15">
        <f>Raw_Data!W96</f>
        <v>258458</v>
      </c>
      <c r="X96" s="15">
        <f>Raw_Data!X96</f>
        <v>391597</v>
      </c>
      <c r="Y96" s="15">
        <f>Raw_Data!Y96</f>
        <v>133139</v>
      </c>
      <c r="Z96" s="15">
        <f>Raw_Data!Z96</f>
        <v>731</v>
      </c>
      <c r="AA96" s="15">
        <f>Raw_Data!AA96</f>
        <v>8.2629999999999999</v>
      </c>
      <c r="AB96" s="15">
        <f>Raw_Data!AB96</f>
        <v>59.4</v>
      </c>
      <c r="AC96" s="19" t="str">
        <f>IF(Raw_Data!G96="","Yes","No")</f>
        <v>No</v>
      </c>
      <c r="AD96" s="19" t="str">
        <f>IF(Raw_Data!L96="","Yes","No")</f>
        <v>No</v>
      </c>
      <c r="AE96" s="19" t="str">
        <f>IF(Raw_Data!T96="","Imputed",IF(Raw_Data!T96&gt;INDEX(Cleaning_Reference!$F$6:$F$13,MATCH(D96,Cleaning_Reference!$A$6:$A$13,0)),"Capped","Original"))</f>
        <v>Original</v>
      </c>
      <c r="AF96" s="21">
        <f t="shared" si="1"/>
        <v>6.05</v>
      </c>
    </row>
    <row r="97" spans="1:32" ht="15" customHeight="1" x14ac:dyDescent="0.3">
      <c r="A97" s="20" t="str">
        <f>Raw_Data!A97</f>
        <v>SF10096</v>
      </c>
      <c r="B97" s="15" t="str">
        <f>Raw_Data!B97</f>
        <v>Gujarat</v>
      </c>
      <c r="C97" s="15" t="str">
        <f>Raw_Data!C97</f>
        <v>Warangal</v>
      </c>
      <c r="D97" s="15" t="str">
        <f>Raw_Data!D97</f>
        <v>Pulses</v>
      </c>
      <c r="E97" s="15" t="str">
        <f>Raw_Data!E97</f>
        <v>Kharif</v>
      </c>
      <c r="F97" s="15">
        <f>Raw_Data!F97</f>
        <v>3.76</v>
      </c>
      <c r="G97" s="18">
        <f>IF(Raw_Data!G97="",ROUND(AVERAGEIFS(Raw_Data!$G$2:$G$4001,Raw_Data!$E$2:$E$4001,E97),1),Raw_Data!G97)</f>
        <v>950</v>
      </c>
      <c r="H97" s="15">
        <f>Raw_Data!H97</f>
        <v>25.5</v>
      </c>
      <c r="I97" s="15">
        <f>Raw_Data!I97</f>
        <v>84</v>
      </c>
      <c r="J97" s="15">
        <f>Raw_Data!J97</f>
        <v>5.8</v>
      </c>
      <c r="K97" s="15">
        <f>Raw_Data!K97</f>
        <v>6.33</v>
      </c>
      <c r="L97" s="18">
        <f>IF(Raw_Data!L97="",ROUND(AVERAGEIFS(Raw_Data!$L$2:$L$4001,Raw_Data!$E$2:$E$4001,E97),1),Raw_Data!L97)</f>
        <v>33.700000000000003</v>
      </c>
      <c r="M97" s="15">
        <f>Raw_Data!M97</f>
        <v>140.9</v>
      </c>
      <c r="N97" s="15">
        <f>Raw_Data!N97</f>
        <v>62.8</v>
      </c>
      <c r="O97" s="15">
        <f>Raw_Data!O97</f>
        <v>130.30000000000001</v>
      </c>
      <c r="P97" s="15" t="str">
        <f>Raw_Data!P97</f>
        <v>Flood</v>
      </c>
      <c r="Q97" s="15">
        <f>Raw_Data!Q97</f>
        <v>150</v>
      </c>
      <c r="R97" s="15">
        <f>Raw_Data!R97</f>
        <v>3.28</v>
      </c>
      <c r="S97" s="15">
        <f>Raw_Data!S97</f>
        <v>0.95</v>
      </c>
      <c r="T97" s="18">
        <f>IF(Raw_Data!T97="",ROUND(AVERAGEIFS(Raw_Data!$T$2:$T$4001,Raw_Data!$E$2:$E$4001,E97,Raw_Data!$D$2:$D$4001,D97),2),IF(Raw_Data!T97&gt;INDEX(Cleaning_Reference!$F$6:$F$13,MATCH(D97,Cleaning_Reference!$A$6:$A$13,0)),INDEX(Cleaning_Reference!$F$6:$F$13,MATCH(D97,Cleaning_Reference!$A$6:$A$13,0)),Raw_Data!T97))</f>
        <v>1.21</v>
      </c>
      <c r="U97" s="15">
        <f>Raw_Data!U97</f>
        <v>4.55</v>
      </c>
      <c r="V97" s="15">
        <f>Raw_Data!V97</f>
        <v>70036</v>
      </c>
      <c r="W97" s="15">
        <f>Raw_Data!W97</f>
        <v>223965</v>
      </c>
      <c r="X97" s="15">
        <f>Raw_Data!X97</f>
        <v>318664</v>
      </c>
      <c r="Y97" s="15">
        <f>Raw_Data!Y97</f>
        <v>94699</v>
      </c>
      <c r="Z97" s="15">
        <f>Raw_Data!Z97</f>
        <v>1828</v>
      </c>
      <c r="AA97" s="15">
        <f>Raw_Data!AA97</f>
        <v>2.4889999999999999</v>
      </c>
      <c r="AB97" s="15">
        <f>Raw_Data!AB97</f>
        <v>56.8</v>
      </c>
      <c r="AC97" s="19" t="str">
        <f>IF(Raw_Data!G97="","Yes","No")</f>
        <v>No</v>
      </c>
      <c r="AD97" s="19" t="str">
        <f>IF(Raw_Data!L97="","Yes","No")</f>
        <v>No</v>
      </c>
      <c r="AE97" s="19" t="str">
        <f>IF(Raw_Data!T97="","Imputed",IF(Raw_Data!T97&gt;INDEX(Cleaning_Reference!$F$6:$F$13,MATCH(D97,Cleaning_Reference!$A$6:$A$13,0)),"Capped","Original"))</f>
        <v>Original</v>
      </c>
      <c r="AF97" s="21">
        <f t="shared" si="1"/>
        <v>4.55</v>
      </c>
    </row>
    <row r="98" spans="1:32" ht="15" customHeight="1" x14ac:dyDescent="0.3">
      <c r="A98" s="20" t="str">
        <f>Raw_Data!A98</f>
        <v>SF10097</v>
      </c>
      <c r="B98" s="15" t="str">
        <f>Raw_Data!B98</f>
        <v>Tamil Nadu</v>
      </c>
      <c r="C98" s="15" t="str">
        <f>Raw_Data!C98</f>
        <v>Guntur</v>
      </c>
      <c r="D98" s="15" t="str">
        <f>Raw_Data!D98</f>
        <v>Pulses</v>
      </c>
      <c r="E98" s="15" t="str">
        <f>Raw_Data!E98</f>
        <v>Kharif</v>
      </c>
      <c r="F98" s="15">
        <f>Raw_Data!F98</f>
        <v>10.41</v>
      </c>
      <c r="G98" s="18">
        <f>IF(Raw_Data!G98="",ROUND(AVERAGEIFS(Raw_Data!$G$2:$G$4001,Raw_Data!$E$2:$E$4001,E98),1),Raw_Data!G98)</f>
        <v>585.6</v>
      </c>
      <c r="H98" s="15">
        <f>Raw_Data!H98</f>
        <v>29.2</v>
      </c>
      <c r="I98" s="15">
        <f>Raw_Data!I98</f>
        <v>70.099999999999994</v>
      </c>
      <c r="J98" s="15">
        <f>Raw_Data!J98</f>
        <v>7.1</v>
      </c>
      <c r="K98" s="15">
        <f>Raw_Data!K98</f>
        <v>7.64</v>
      </c>
      <c r="L98" s="18">
        <f>IF(Raw_Data!L98="",ROUND(AVERAGEIFS(Raw_Data!$L$2:$L$4001,Raw_Data!$E$2:$E$4001,E98),1),Raw_Data!L98)</f>
        <v>34.6</v>
      </c>
      <c r="M98" s="15">
        <f>Raw_Data!M98</f>
        <v>98.5</v>
      </c>
      <c r="N98" s="15">
        <f>Raw_Data!N98</f>
        <v>72.5</v>
      </c>
      <c r="O98" s="15">
        <f>Raw_Data!O98</f>
        <v>135</v>
      </c>
      <c r="P98" s="15" t="str">
        <f>Raw_Data!P98</f>
        <v>Drip</v>
      </c>
      <c r="Q98" s="15">
        <f>Raw_Data!Q98</f>
        <v>164.5</v>
      </c>
      <c r="R98" s="15">
        <f>Raw_Data!R98</f>
        <v>4.97</v>
      </c>
      <c r="S98" s="15">
        <f>Raw_Data!S98</f>
        <v>0.96</v>
      </c>
      <c r="T98" s="18">
        <f>IF(Raw_Data!T98="",ROUND(AVERAGEIFS(Raw_Data!$T$2:$T$4001,Raw_Data!$E$2:$E$4001,E98,Raw_Data!$D$2:$D$4001,D98),2),IF(Raw_Data!T98&gt;INDEX(Cleaning_Reference!$F$6:$F$13,MATCH(D98,Cleaning_Reference!$A$6:$A$13,0)),INDEX(Cleaning_Reference!$F$6:$F$13,MATCH(D98,Cleaning_Reference!$A$6:$A$13,0)),Raw_Data!T98))</f>
        <v>0.55000000000000004</v>
      </c>
      <c r="U98" s="15">
        <f>Raw_Data!U98</f>
        <v>5.73</v>
      </c>
      <c r="V98" s="15">
        <f>Raw_Data!V98</f>
        <v>82936</v>
      </c>
      <c r="W98" s="15">
        <f>Raw_Data!W98</f>
        <v>684024</v>
      </c>
      <c r="X98" s="15">
        <f>Raw_Data!X98</f>
        <v>475223</v>
      </c>
      <c r="Y98" s="15">
        <f>Raw_Data!Y98</f>
        <v>-208801</v>
      </c>
      <c r="Z98" s="15">
        <f>Raw_Data!Z98</f>
        <v>3010</v>
      </c>
      <c r="AA98" s="15">
        <f>Raw_Data!AA98</f>
        <v>1.9039999999999999</v>
      </c>
      <c r="AB98" s="15">
        <f>Raw_Data!AB98</f>
        <v>45.5</v>
      </c>
      <c r="AC98" s="19" t="str">
        <f>IF(Raw_Data!G98="","Yes","No")</f>
        <v>No</v>
      </c>
      <c r="AD98" s="19" t="str">
        <f>IF(Raw_Data!L98="","Yes","No")</f>
        <v>No</v>
      </c>
      <c r="AE98" s="19" t="str">
        <f>IF(Raw_Data!T98="","Imputed",IF(Raw_Data!T98&gt;INDEX(Cleaning_Reference!$F$6:$F$13,MATCH(D98,Cleaning_Reference!$A$6:$A$13,0)),"Capped","Original"))</f>
        <v>Original</v>
      </c>
      <c r="AF98" s="21">
        <f t="shared" si="1"/>
        <v>5.73</v>
      </c>
    </row>
    <row r="99" spans="1:32" ht="15" customHeight="1" x14ac:dyDescent="0.3">
      <c r="A99" s="20" t="str">
        <f>Raw_Data!A99</f>
        <v>SF10098</v>
      </c>
      <c r="B99" s="15" t="str">
        <f>Raw_Data!B99</f>
        <v>Maharashtra</v>
      </c>
      <c r="C99" s="15" t="str">
        <f>Raw_Data!C99</f>
        <v>Ludhiana</v>
      </c>
      <c r="D99" s="15" t="str">
        <f>Raw_Data!D99</f>
        <v>Groundnut</v>
      </c>
      <c r="E99" s="15" t="str">
        <f>Raw_Data!E99</f>
        <v>Kharif</v>
      </c>
      <c r="F99" s="15">
        <f>Raw_Data!F99</f>
        <v>9.1</v>
      </c>
      <c r="G99" s="18">
        <f>IF(Raw_Data!G99="",ROUND(AVERAGEIFS(Raw_Data!$G$2:$G$4001,Raw_Data!$E$2:$E$4001,E99),1),Raw_Data!G99)</f>
        <v>652.79999999999995</v>
      </c>
      <c r="H99" s="15">
        <f>Raw_Data!H99</f>
        <v>25</v>
      </c>
      <c r="I99" s="15">
        <f>Raw_Data!I99</f>
        <v>77.5</v>
      </c>
      <c r="J99" s="15">
        <f>Raw_Data!J99</f>
        <v>7.6</v>
      </c>
      <c r="K99" s="15">
        <f>Raw_Data!K99</f>
        <v>7.23</v>
      </c>
      <c r="L99" s="18">
        <f>IF(Raw_Data!L99="",ROUND(AVERAGEIFS(Raw_Data!$L$2:$L$4001,Raw_Data!$E$2:$E$4001,E99),1),Raw_Data!L99)</f>
        <v>29.9</v>
      </c>
      <c r="M99" s="15">
        <f>Raw_Data!M99</f>
        <v>98.3</v>
      </c>
      <c r="N99" s="15">
        <f>Raw_Data!N99</f>
        <v>42.8</v>
      </c>
      <c r="O99" s="15">
        <f>Raw_Data!O99</f>
        <v>126.9</v>
      </c>
      <c r="P99" s="15" t="str">
        <f>Raw_Data!P99</f>
        <v>Rainfed</v>
      </c>
      <c r="Q99" s="15">
        <f>Raw_Data!Q99</f>
        <v>253.1</v>
      </c>
      <c r="R99" s="15">
        <f>Raw_Data!R99</f>
        <v>3.82</v>
      </c>
      <c r="S99" s="15">
        <f>Raw_Data!S99</f>
        <v>0.79</v>
      </c>
      <c r="T99" s="18">
        <f>IF(Raw_Data!T99="",ROUND(AVERAGEIFS(Raw_Data!$T$2:$T$4001,Raw_Data!$E$2:$E$4001,E99,Raw_Data!$D$2:$D$4001,D99),2),IF(Raw_Data!T99&gt;INDEX(Cleaning_Reference!$F$6:$F$13,MATCH(D99,Cleaning_Reference!$A$6:$A$13,0)),INDEX(Cleaning_Reference!$F$6:$F$13,MATCH(D99,Cleaning_Reference!$A$6:$A$13,0)),Raw_Data!T99))</f>
        <v>1.42</v>
      </c>
      <c r="U99" s="15">
        <f>Raw_Data!U99</f>
        <v>12.92</v>
      </c>
      <c r="V99" s="15">
        <f>Raw_Data!V99</f>
        <v>53588</v>
      </c>
      <c r="W99" s="15">
        <f>Raw_Data!W99</f>
        <v>545378</v>
      </c>
      <c r="X99" s="15">
        <f>Raw_Data!X99</f>
        <v>692357</v>
      </c>
      <c r="Y99" s="15">
        <f>Raw_Data!Y99</f>
        <v>146979</v>
      </c>
      <c r="Z99" s="15">
        <f>Raw_Data!Z99</f>
        <v>2681</v>
      </c>
      <c r="AA99" s="15">
        <f>Raw_Data!AA99</f>
        <v>4.819</v>
      </c>
      <c r="AB99" s="15">
        <f>Raw_Data!AB99</f>
        <v>61.5</v>
      </c>
      <c r="AC99" s="19" t="str">
        <f>IF(Raw_Data!G99="","Yes","No")</f>
        <v>No</v>
      </c>
      <c r="AD99" s="19" t="str">
        <f>IF(Raw_Data!L99="","Yes","No")</f>
        <v>No</v>
      </c>
      <c r="AE99" s="19" t="str">
        <f>IF(Raw_Data!T99="","Imputed",IF(Raw_Data!T99&gt;INDEX(Cleaning_Reference!$F$6:$F$13,MATCH(D99,Cleaning_Reference!$A$6:$A$13,0)),"Capped","Original"))</f>
        <v>Original</v>
      </c>
      <c r="AF99" s="21">
        <f t="shared" si="1"/>
        <v>12.92</v>
      </c>
    </row>
    <row r="100" spans="1:32" ht="15" customHeight="1" x14ac:dyDescent="0.3">
      <c r="A100" s="20" t="str">
        <f>Raw_Data!A100</f>
        <v>SF10099</v>
      </c>
      <c r="B100" s="15" t="str">
        <f>Raw_Data!B100</f>
        <v>Madhya Pradesh</v>
      </c>
      <c r="C100" s="15" t="str">
        <f>Raw_Data!C100</f>
        <v>Raichur</v>
      </c>
      <c r="D100" s="15" t="str">
        <f>Raw_Data!D100</f>
        <v>Pulses</v>
      </c>
      <c r="E100" s="15" t="str">
        <f>Raw_Data!E100</f>
        <v>Kharif</v>
      </c>
      <c r="F100" s="15">
        <f>Raw_Data!F100</f>
        <v>9.9</v>
      </c>
      <c r="G100" s="18">
        <f>IF(Raw_Data!G100="",ROUND(AVERAGEIFS(Raw_Data!$G$2:$G$4001,Raw_Data!$E$2:$E$4001,E100),1),Raw_Data!G100)</f>
        <v>1121.7</v>
      </c>
      <c r="H100" s="15">
        <f>Raw_Data!H100</f>
        <v>27.6</v>
      </c>
      <c r="I100" s="15">
        <f>Raw_Data!I100</f>
        <v>75.5</v>
      </c>
      <c r="J100" s="15">
        <f>Raw_Data!J100</f>
        <v>6.1</v>
      </c>
      <c r="K100" s="15">
        <f>Raw_Data!K100</f>
        <v>6.85</v>
      </c>
      <c r="L100" s="18">
        <f>IF(Raw_Data!L100="",ROUND(AVERAGEIFS(Raw_Data!$L$2:$L$4001,Raw_Data!$E$2:$E$4001,E100),1),Raw_Data!L100)</f>
        <v>39.5</v>
      </c>
      <c r="M100" s="15">
        <f>Raw_Data!M100</f>
        <v>107.2</v>
      </c>
      <c r="N100" s="15">
        <f>Raw_Data!N100</f>
        <v>89.9</v>
      </c>
      <c r="O100" s="15">
        <f>Raw_Data!O100</f>
        <v>103.5</v>
      </c>
      <c r="P100" s="15" t="str">
        <f>Raw_Data!P100</f>
        <v>Flood</v>
      </c>
      <c r="Q100" s="15">
        <f>Raw_Data!Q100</f>
        <v>167.8</v>
      </c>
      <c r="R100" s="15">
        <f>Raw_Data!R100</f>
        <v>4.7</v>
      </c>
      <c r="S100" s="15">
        <f>Raw_Data!S100</f>
        <v>0.87</v>
      </c>
      <c r="T100" s="18">
        <f>IF(Raw_Data!T100="",ROUND(AVERAGEIFS(Raw_Data!$T$2:$T$4001,Raw_Data!$E$2:$E$4001,E100,Raw_Data!$D$2:$D$4001,D100),2),IF(Raw_Data!T100&gt;INDEX(Cleaning_Reference!$F$6:$F$13,MATCH(D100,Cleaning_Reference!$A$6:$A$13,0)),INDEX(Cleaning_Reference!$F$6:$F$13,MATCH(D100,Cleaning_Reference!$A$6:$A$13,0)),Raw_Data!T100))</f>
        <v>1.06</v>
      </c>
      <c r="U100" s="15">
        <f>Raw_Data!U100</f>
        <v>10.49</v>
      </c>
      <c r="V100" s="15">
        <f>Raw_Data!V100</f>
        <v>88373</v>
      </c>
      <c r="W100" s="15">
        <f>Raw_Data!W100</f>
        <v>588226</v>
      </c>
      <c r="X100" s="15">
        <f>Raw_Data!X100</f>
        <v>927033</v>
      </c>
      <c r="Y100" s="15">
        <f>Raw_Data!Y100</f>
        <v>338807</v>
      </c>
      <c r="Z100" s="15">
        <f>Raw_Data!Z100</f>
        <v>4884</v>
      </c>
      <c r="AA100" s="15">
        <f>Raw_Data!AA100</f>
        <v>2.1480000000000001</v>
      </c>
      <c r="AB100" s="15">
        <f>Raw_Data!AB100</f>
        <v>64.099999999999994</v>
      </c>
      <c r="AC100" s="19" t="str">
        <f>IF(Raw_Data!G100="","Yes","No")</f>
        <v>No</v>
      </c>
      <c r="AD100" s="19" t="str">
        <f>IF(Raw_Data!L100="","Yes","No")</f>
        <v>No</v>
      </c>
      <c r="AE100" s="19" t="str">
        <f>IF(Raw_Data!T100="","Imputed",IF(Raw_Data!T100&gt;INDEX(Cleaning_Reference!$F$6:$F$13,MATCH(D100,Cleaning_Reference!$A$6:$A$13,0)),"Capped","Original"))</f>
        <v>Original</v>
      </c>
      <c r="AF100" s="21">
        <f t="shared" si="1"/>
        <v>10.49</v>
      </c>
    </row>
    <row r="101" spans="1:32" ht="15" customHeight="1" x14ac:dyDescent="0.3">
      <c r="A101" s="20" t="str">
        <f>Raw_Data!A101</f>
        <v>SF10100</v>
      </c>
      <c r="B101" s="15" t="str">
        <f>Raw_Data!B101</f>
        <v>Madhya Pradesh</v>
      </c>
      <c r="C101" s="15" t="str">
        <f>Raw_Data!C101</f>
        <v>Krishna</v>
      </c>
      <c r="D101" s="15" t="str">
        <f>Raw_Data!D101</f>
        <v>Wheat</v>
      </c>
      <c r="E101" s="15" t="str">
        <f>Raw_Data!E101</f>
        <v>Rabi</v>
      </c>
      <c r="F101" s="15">
        <f>Raw_Data!F101</f>
        <v>13.36</v>
      </c>
      <c r="G101" s="18">
        <f>IF(Raw_Data!G101="",ROUND(AVERAGEIFS(Raw_Data!$G$2:$G$4001,Raw_Data!$E$2:$E$4001,E101),1),Raw_Data!G101)</f>
        <v>297.60000000000002</v>
      </c>
      <c r="H101" s="15">
        <f>Raw_Data!H101</f>
        <v>24.5</v>
      </c>
      <c r="I101" s="15">
        <f>Raw_Data!I101</f>
        <v>63.9</v>
      </c>
      <c r="J101" s="15">
        <f>Raw_Data!J101</f>
        <v>6.4</v>
      </c>
      <c r="K101" s="15">
        <f>Raw_Data!K101</f>
        <v>6.15</v>
      </c>
      <c r="L101" s="18">
        <f>IF(Raw_Data!L101="",ROUND(AVERAGEIFS(Raw_Data!$L$2:$L$4001,Raw_Data!$E$2:$E$4001,E101),1),Raw_Data!L101)</f>
        <v>22.1</v>
      </c>
      <c r="M101" s="15">
        <f>Raw_Data!M101</f>
        <v>95.1</v>
      </c>
      <c r="N101" s="15">
        <f>Raw_Data!N101</f>
        <v>28.5</v>
      </c>
      <c r="O101" s="15">
        <f>Raw_Data!O101</f>
        <v>132.6</v>
      </c>
      <c r="P101" s="15" t="str">
        <f>Raw_Data!P101</f>
        <v>Flood</v>
      </c>
      <c r="Q101" s="15">
        <f>Raw_Data!Q101</f>
        <v>283</v>
      </c>
      <c r="R101" s="15">
        <f>Raw_Data!R101</f>
        <v>4.95</v>
      </c>
      <c r="S101" s="15">
        <f>Raw_Data!S101</f>
        <v>0.74</v>
      </c>
      <c r="T101" s="18">
        <f>IF(Raw_Data!T101="",ROUND(AVERAGEIFS(Raw_Data!$T$2:$T$4001,Raw_Data!$E$2:$E$4001,E101,Raw_Data!$D$2:$D$4001,D101),2),IF(Raw_Data!T101&gt;INDEX(Cleaning_Reference!$F$6:$F$13,MATCH(D101,Cleaning_Reference!$A$6:$A$13,0)),INDEX(Cleaning_Reference!$F$6:$F$13,MATCH(D101,Cleaning_Reference!$A$6:$A$13,0)),Raw_Data!T101))</f>
        <v>1.66</v>
      </c>
      <c r="U101" s="15">
        <f>Raw_Data!U101</f>
        <v>22.18</v>
      </c>
      <c r="V101" s="15">
        <f>Raw_Data!V101</f>
        <v>24589</v>
      </c>
      <c r="W101" s="15">
        <f>Raw_Data!W101</f>
        <v>908232</v>
      </c>
      <c r="X101" s="15">
        <f>Raw_Data!X101</f>
        <v>545384</v>
      </c>
      <c r="Y101" s="15">
        <f>Raw_Data!Y101</f>
        <v>-362848</v>
      </c>
      <c r="Z101" s="15">
        <f>Raw_Data!Z101</f>
        <v>9398</v>
      </c>
      <c r="AA101" s="15">
        <f>Raw_Data!AA101</f>
        <v>2.36</v>
      </c>
      <c r="AB101" s="15">
        <f>Raw_Data!AB101</f>
        <v>45.9</v>
      </c>
      <c r="AC101" s="19" t="str">
        <f>IF(Raw_Data!G101="","Yes","No")</f>
        <v>No</v>
      </c>
      <c r="AD101" s="19" t="str">
        <f>IF(Raw_Data!L101="","Yes","No")</f>
        <v>No</v>
      </c>
      <c r="AE101" s="19" t="str">
        <f>IF(Raw_Data!T101="","Imputed",IF(Raw_Data!T101&gt;INDEX(Cleaning_Reference!$F$6:$F$13,MATCH(D101,Cleaning_Reference!$A$6:$A$13,0)),"Capped","Original"))</f>
        <v>Original</v>
      </c>
      <c r="AF101" s="21">
        <f t="shared" si="1"/>
        <v>22.18</v>
      </c>
    </row>
    <row r="102" spans="1:32" ht="15" customHeight="1" x14ac:dyDescent="0.3">
      <c r="A102" s="20" t="str">
        <f>Raw_Data!A102</f>
        <v>SF10101</v>
      </c>
      <c r="B102" s="15" t="str">
        <f>Raw_Data!B102</f>
        <v>Andhra Pradesh</v>
      </c>
      <c r="C102" s="15" t="str">
        <f>Raw_Data!C102</f>
        <v>Erode</v>
      </c>
      <c r="D102" s="15" t="str">
        <f>Raw_Data!D102</f>
        <v>Pulses</v>
      </c>
      <c r="E102" s="15" t="str">
        <f>Raw_Data!E102</f>
        <v>Rabi</v>
      </c>
      <c r="F102" s="15">
        <f>Raw_Data!F102</f>
        <v>3.05</v>
      </c>
      <c r="G102" s="18">
        <f>IF(Raw_Data!G102="",ROUND(AVERAGEIFS(Raw_Data!$G$2:$G$4001,Raw_Data!$E$2:$E$4001,E102),1),Raw_Data!G102)</f>
        <v>585.1</v>
      </c>
      <c r="H102" s="15">
        <f>Raw_Data!H102</f>
        <v>23</v>
      </c>
      <c r="I102" s="15">
        <f>Raw_Data!I102</f>
        <v>51.5</v>
      </c>
      <c r="J102" s="15">
        <f>Raw_Data!J102</f>
        <v>7.4</v>
      </c>
      <c r="K102" s="15">
        <f>Raw_Data!K102</f>
        <v>6.26</v>
      </c>
      <c r="L102" s="18">
        <f>IF(Raw_Data!L102="",ROUND(AVERAGEIFS(Raw_Data!$L$2:$L$4001,Raw_Data!$E$2:$E$4001,E102),1),Raw_Data!L102)</f>
        <v>31.6</v>
      </c>
      <c r="M102" s="15">
        <f>Raw_Data!M102</f>
        <v>142</v>
      </c>
      <c r="N102" s="15">
        <f>Raw_Data!N102</f>
        <v>76.599999999999994</v>
      </c>
      <c r="O102" s="15">
        <f>Raw_Data!O102</f>
        <v>138.30000000000001</v>
      </c>
      <c r="P102" s="15" t="str">
        <f>Raw_Data!P102</f>
        <v>Flood</v>
      </c>
      <c r="Q102" s="15">
        <f>Raw_Data!Q102</f>
        <v>147.9</v>
      </c>
      <c r="R102" s="15">
        <f>Raw_Data!R102</f>
        <v>7.39</v>
      </c>
      <c r="S102" s="15">
        <f>Raw_Data!S102</f>
        <v>0.68</v>
      </c>
      <c r="T102" s="18">
        <f>IF(Raw_Data!T102="",ROUND(AVERAGEIFS(Raw_Data!$T$2:$T$4001,Raw_Data!$E$2:$E$4001,E102,Raw_Data!$D$2:$D$4001,D102),2),IF(Raw_Data!T102&gt;INDEX(Cleaning_Reference!$F$6:$F$13,MATCH(D102,Cleaning_Reference!$A$6:$A$13,0)),INDEX(Cleaning_Reference!$F$6:$F$13,MATCH(D102,Cleaning_Reference!$A$6:$A$13,0)),Raw_Data!T102))</f>
        <v>1.0900000000000001</v>
      </c>
      <c r="U102" s="15">
        <f>Raw_Data!U102</f>
        <v>3.32</v>
      </c>
      <c r="V102" s="15">
        <f>Raw_Data!V102</f>
        <v>67572</v>
      </c>
      <c r="W102" s="15">
        <f>Raw_Data!W102</f>
        <v>207017</v>
      </c>
      <c r="X102" s="15">
        <f>Raw_Data!X102</f>
        <v>224339</v>
      </c>
      <c r="Y102" s="15">
        <f>Raw_Data!Y102</f>
        <v>17322</v>
      </c>
      <c r="Z102" s="15">
        <f>Raw_Data!Z102</f>
        <v>1492</v>
      </c>
      <c r="AA102" s="15">
        <f>Raw_Data!AA102</f>
        <v>2.2250000000000001</v>
      </c>
      <c r="AB102" s="15">
        <f>Raw_Data!AB102</f>
        <v>31.3</v>
      </c>
      <c r="AC102" s="19" t="str">
        <f>IF(Raw_Data!G102="","Yes","No")</f>
        <v>No</v>
      </c>
      <c r="AD102" s="19" t="str">
        <f>IF(Raw_Data!L102="","Yes","No")</f>
        <v>No</v>
      </c>
      <c r="AE102" s="19" t="str">
        <f>IF(Raw_Data!T102="","Imputed",IF(Raw_Data!T102&gt;INDEX(Cleaning_Reference!$F$6:$F$13,MATCH(D102,Cleaning_Reference!$A$6:$A$13,0)),"Capped","Original"))</f>
        <v>Original</v>
      </c>
      <c r="AF102" s="21">
        <f t="shared" si="1"/>
        <v>3.32</v>
      </c>
    </row>
    <row r="103" spans="1:32" ht="15" customHeight="1" x14ac:dyDescent="0.3">
      <c r="A103" s="20" t="str">
        <f>Raw_Data!A103</f>
        <v>SF10102</v>
      </c>
      <c r="B103" s="15" t="str">
        <f>Raw_Data!B103</f>
        <v>Karnataka</v>
      </c>
      <c r="C103" s="15" t="str">
        <f>Raw_Data!C103</f>
        <v>Guntur</v>
      </c>
      <c r="D103" s="15" t="str">
        <f>Raw_Data!D103</f>
        <v>Wheat</v>
      </c>
      <c r="E103" s="15" t="str">
        <f>Raw_Data!E103</f>
        <v>Rabi</v>
      </c>
      <c r="F103" s="15">
        <f>Raw_Data!F103</f>
        <v>9.06</v>
      </c>
      <c r="G103" s="18">
        <f>IF(Raw_Data!G103="",ROUND(AVERAGEIFS(Raw_Data!$G$2:$G$4001,Raw_Data!$E$2:$E$4001,E103),1),Raw_Data!G103)</f>
        <v>482.6</v>
      </c>
      <c r="H103" s="15">
        <f>Raw_Data!H103</f>
        <v>22.6</v>
      </c>
      <c r="I103" s="15">
        <f>Raw_Data!I103</f>
        <v>51.9</v>
      </c>
      <c r="J103" s="15">
        <f>Raw_Data!J103</f>
        <v>7.9</v>
      </c>
      <c r="K103" s="15">
        <f>Raw_Data!K103</f>
        <v>6.41</v>
      </c>
      <c r="L103" s="18">
        <f>IF(Raw_Data!L103="",ROUND(AVERAGEIFS(Raw_Data!$L$2:$L$4001,Raw_Data!$E$2:$E$4001,E103),1),Raw_Data!L103)</f>
        <v>18.2</v>
      </c>
      <c r="M103" s="15">
        <f>Raw_Data!M103</f>
        <v>93.4</v>
      </c>
      <c r="N103" s="15">
        <f>Raw_Data!N103</f>
        <v>105.9</v>
      </c>
      <c r="O103" s="15">
        <f>Raw_Data!O103</f>
        <v>132.80000000000001</v>
      </c>
      <c r="P103" s="15" t="str">
        <f>Raw_Data!P103</f>
        <v>Flood</v>
      </c>
      <c r="Q103" s="15">
        <f>Raw_Data!Q103</f>
        <v>227.7</v>
      </c>
      <c r="R103" s="15">
        <f>Raw_Data!R103</f>
        <v>4.34</v>
      </c>
      <c r="S103" s="15">
        <f>Raw_Data!S103</f>
        <v>0.95</v>
      </c>
      <c r="T103" s="18">
        <f>IF(Raw_Data!T103="",ROUND(AVERAGEIFS(Raw_Data!$T$2:$T$4001,Raw_Data!$E$2:$E$4001,E103,Raw_Data!$D$2:$D$4001,D103),2),IF(Raw_Data!T103&gt;INDEX(Cleaning_Reference!$F$6:$F$13,MATCH(D103,Cleaning_Reference!$A$6:$A$13,0)),INDEX(Cleaning_Reference!$F$6:$F$13,MATCH(D103,Cleaning_Reference!$A$6:$A$13,0)),Raw_Data!T103))</f>
        <v>2.21</v>
      </c>
      <c r="U103" s="15">
        <f>Raw_Data!U103</f>
        <v>20.02</v>
      </c>
      <c r="V103" s="15">
        <f>Raw_Data!V103</f>
        <v>26429</v>
      </c>
      <c r="W103" s="15">
        <f>Raw_Data!W103</f>
        <v>549864</v>
      </c>
      <c r="X103" s="15">
        <f>Raw_Data!X103</f>
        <v>529109</v>
      </c>
      <c r="Y103" s="15">
        <f>Raw_Data!Y103</f>
        <v>-20755</v>
      </c>
      <c r="Z103" s="15">
        <f>Raw_Data!Z103</f>
        <v>5961</v>
      </c>
      <c r="AA103" s="15">
        <f>Raw_Data!AA103</f>
        <v>3.3580000000000001</v>
      </c>
      <c r="AB103" s="15">
        <f>Raw_Data!AB103</f>
        <v>30.4</v>
      </c>
      <c r="AC103" s="19" t="str">
        <f>IF(Raw_Data!G103="","Yes","No")</f>
        <v>No</v>
      </c>
      <c r="AD103" s="19" t="str">
        <f>IF(Raw_Data!L103="","Yes","No")</f>
        <v>No</v>
      </c>
      <c r="AE103" s="19" t="str">
        <f>IF(Raw_Data!T103="","Imputed",IF(Raw_Data!T103&gt;INDEX(Cleaning_Reference!$F$6:$F$13,MATCH(D103,Cleaning_Reference!$A$6:$A$13,0)),"Capped","Original"))</f>
        <v>Original</v>
      </c>
      <c r="AF103" s="21">
        <f t="shared" si="1"/>
        <v>20.02</v>
      </c>
    </row>
    <row r="104" spans="1:32" ht="15" customHeight="1" x14ac:dyDescent="0.3">
      <c r="A104" s="20" t="str">
        <f>Raw_Data!A104</f>
        <v>SF10103</v>
      </c>
      <c r="B104" s="15" t="str">
        <f>Raw_Data!B104</f>
        <v>Punjab</v>
      </c>
      <c r="C104" s="15" t="str">
        <f>Raw_Data!C104</f>
        <v>Ludhiana</v>
      </c>
      <c r="D104" s="15" t="str">
        <f>Raw_Data!D104</f>
        <v>Pulses</v>
      </c>
      <c r="E104" s="15" t="str">
        <f>Raw_Data!E104</f>
        <v>Rabi</v>
      </c>
      <c r="F104" s="15">
        <f>Raw_Data!F104</f>
        <v>4.45</v>
      </c>
      <c r="G104" s="18">
        <f>IF(Raw_Data!G104="",ROUND(AVERAGEIFS(Raw_Data!$G$2:$G$4001,Raw_Data!$E$2:$E$4001,E104),1),Raw_Data!G104)</f>
        <v>703.6</v>
      </c>
      <c r="H104" s="15">
        <f>Raw_Data!H104</f>
        <v>21.8</v>
      </c>
      <c r="I104" s="15">
        <f>Raw_Data!I104</f>
        <v>52.5</v>
      </c>
      <c r="J104" s="15">
        <f>Raw_Data!J104</f>
        <v>5.7</v>
      </c>
      <c r="K104" s="15">
        <f>Raw_Data!K104</f>
        <v>6.48</v>
      </c>
      <c r="L104" s="18">
        <f>IF(Raw_Data!L104="",ROUND(AVERAGEIFS(Raw_Data!$L$2:$L$4001,Raw_Data!$E$2:$E$4001,E104),1),Raw_Data!L104)</f>
        <v>28.3</v>
      </c>
      <c r="M104" s="15">
        <f>Raw_Data!M104</f>
        <v>121.8</v>
      </c>
      <c r="N104" s="15">
        <f>Raw_Data!N104</f>
        <v>57.4</v>
      </c>
      <c r="O104" s="15">
        <f>Raw_Data!O104</f>
        <v>115.6</v>
      </c>
      <c r="P104" s="15" t="str">
        <f>Raw_Data!P104</f>
        <v>Drip</v>
      </c>
      <c r="Q104" s="15">
        <f>Raw_Data!Q104</f>
        <v>193.1</v>
      </c>
      <c r="R104" s="15">
        <f>Raw_Data!R104</f>
        <v>2.63</v>
      </c>
      <c r="S104" s="15">
        <f>Raw_Data!S104</f>
        <v>0.69</v>
      </c>
      <c r="T104" s="18">
        <f>IF(Raw_Data!T104="",ROUND(AVERAGEIFS(Raw_Data!$T$2:$T$4001,Raw_Data!$E$2:$E$4001,E104,Raw_Data!$D$2:$D$4001,D104),2),IF(Raw_Data!T104&gt;INDEX(Cleaning_Reference!$F$6:$F$13,MATCH(D104,Cleaning_Reference!$A$6:$A$13,0)),INDEX(Cleaning_Reference!$F$6:$F$13,MATCH(D104,Cleaning_Reference!$A$6:$A$13,0)),Raw_Data!T104))</f>
        <v>1.35</v>
      </c>
      <c r="U104" s="15">
        <f>Raw_Data!U104</f>
        <v>6.01</v>
      </c>
      <c r="V104" s="15">
        <f>Raw_Data!V104</f>
        <v>86409</v>
      </c>
      <c r="W104" s="15">
        <f>Raw_Data!W104</f>
        <v>250066</v>
      </c>
      <c r="X104" s="15">
        <f>Raw_Data!X104</f>
        <v>519318</v>
      </c>
      <c r="Y104" s="15">
        <f>Raw_Data!Y104</f>
        <v>269252</v>
      </c>
      <c r="Z104" s="15">
        <f>Raw_Data!Z104</f>
        <v>1388</v>
      </c>
      <c r="AA104" s="15">
        <f>Raw_Data!AA104</f>
        <v>4.33</v>
      </c>
      <c r="AB104" s="15">
        <f>Raw_Data!AB104</f>
        <v>53</v>
      </c>
      <c r="AC104" s="19" t="str">
        <f>IF(Raw_Data!G104="","Yes","No")</f>
        <v>No</v>
      </c>
      <c r="AD104" s="19" t="str">
        <f>IF(Raw_Data!L104="","Yes","No")</f>
        <v>No</v>
      </c>
      <c r="AE104" s="19" t="str">
        <f>IF(Raw_Data!T104="","Imputed",IF(Raw_Data!T104&gt;INDEX(Cleaning_Reference!$F$6:$F$13,MATCH(D104,Cleaning_Reference!$A$6:$A$13,0)),"Capped","Original"))</f>
        <v>Original</v>
      </c>
      <c r="AF104" s="21">
        <f t="shared" si="1"/>
        <v>6.01</v>
      </c>
    </row>
    <row r="105" spans="1:32" ht="15" customHeight="1" x14ac:dyDescent="0.3">
      <c r="A105" s="20" t="str">
        <f>Raw_Data!A105</f>
        <v>SF10104</v>
      </c>
      <c r="B105" s="15" t="str">
        <f>Raw_Data!B105</f>
        <v>Tamil Nadu</v>
      </c>
      <c r="C105" s="15" t="str">
        <f>Raw_Data!C105</f>
        <v>Nashik</v>
      </c>
      <c r="D105" s="15" t="str">
        <f>Raw_Data!D105</f>
        <v>Maize</v>
      </c>
      <c r="E105" s="15" t="str">
        <f>Raw_Data!E105</f>
        <v>Kharif</v>
      </c>
      <c r="F105" s="15">
        <f>Raw_Data!F105</f>
        <v>2.35</v>
      </c>
      <c r="G105" s="18">
        <f>IF(Raw_Data!G105="",ROUND(AVERAGEIFS(Raw_Data!$G$2:$G$4001,Raw_Data!$E$2:$E$4001,E105),1),Raw_Data!G105)</f>
        <v>679.8</v>
      </c>
      <c r="H105" s="15">
        <f>Raw_Data!H105</f>
        <v>30.6</v>
      </c>
      <c r="I105" s="15">
        <f>Raw_Data!I105</f>
        <v>66</v>
      </c>
      <c r="J105" s="15">
        <f>Raw_Data!J105</f>
        <v>5.8</v>
      </c>
      <c r="K105" s="15">
        <f>Raw_Data!K105</f>
        <v>7.17</v>
      </c>
      <c r="L105" s="18">
        <f>IF(Raw_Data!L105="",ROUND(AVERAGEIFS(Raw_Data!$L$2:$L$4001,Raw_Data!$E$2:$E$4001,E105),1),Raw_Data!L105)</f>
        <v>31.4</v>
      </c>
      <c r="M105" s="15">
        <f>Raw_Data!M105</f>
        <v>88.1</v>
      </c>
      <c r="N105" s="15">
        <f>Raw_Data!N105</f>
        <v>67.2</v>
      </c>
      <c r="O105" s="15">
        <f>Raw_Data!O105</f>
        <v>89.4</v>
      </c>
      <c r="P105" s="15" t="str">
        <f>Raw_Data!P105</f>
        <v>Sprinkler</v>
      </c>
      <c r="Q105" s="15">
        <f>Raw_Data!Q105</f>
        <v>193.7</v>
      </c>
      <c r="R105" s="15">
        <f>Raw_Data!R105</f>
        <v>3.09</v>
      </c>
      <c r="S105" s="15">
        <f>Raw_Data!S105</f>
        <v>0.85</v>
      </c>
      <c r="T105" s="18">
        <f>IF(Raw_Data!T105="",ROUND(AVERAGEIFS(Raw_Data!$T$2:$T$4001,Raw_Data!$E$2:$E$4001,E105,Raw_Data!$D$2:$D$4001,D105),2),IF(Raw_Data!T105&gt;INDEX(Cleaning_Reference!$F$6:$F$13,MATCH(D105,Cleaning_Reference!$A$6:$A$13,0)),INDEX(Cleaning_Reference!$F$6:$F$13,MATCH(D105,Cleaning_Reference!$A$6:$A$13,0)),Raw_Data!T105))</f>
        <v>3.51</v>
      </c>
      <c r="U105" s="15">
        <f>Raw_Data!U105</f>
        <v>8.25</v>
      </c>
      <c r="V105" s="15">
        <f>Raw_Data!V105</f>
        <v>16408</v>
      </c>
      <c r="W105" s="15">
        <f>Raw_Data!W105</f>
        <v>157988</v>
      </c>
      <c r="X105" s="15">
        <f>Raw_Data!X105</f>
        <v>135366</v>
      </c>
      <c r="Y105" s="15">
        <f>Raw_Data!Y105</f>
        <v>-22622</v>
      </c>
      <c r="Z105" s="15">
        <f>Raw_Data!Z105</f>
        <v>1402</v>
      </c>
      <c r="AA105" s="15">
        <f>Raw_Data!AA105</f>
        <v>5.8840000000000003</v>
      </c>
      <c r="AB105" s="15">
        <f>Raw_Data!AB105</f>
        <v>42.8</v>
      </c>
      <c r="AC105" s="19" t="str">
        <f>IF(Raw_Data!G105="","Yes","No")</f>
        <v>No</v>
      </c>
      <c r="AD105" s="19" t="str">
        <f>IF(Raw_Data!L105="","Yes","No")</f>
        <v>No</v>
      </c>
      <c r="AE105" s="19" t="str">
        <f>IF(Raw_Data!T105="","Imputed",IF(Raw_Data!T105&gt;INDEX(Cleaning_Reference!$F$6:$F$13,MATCH(D105,Cleaning_Reference!$A$6:$A$13,0)),"Capped","Original"))</f>
        <v>Original</v>
      </c>
      <c r="AF105" s="21">
        <f t="shared" si="1"/>
        <v>8.25</v>
      </c>
    </row>
    <row r="106" spans="1:32" ht="15" customHeight="1" x14ac:dyDescent="0.3">
      <c r="A106" s="20" t="str">
        <f>Raw_Data!A106</f>
        <v>SF10105</v>
      </c>
      <c r="B106" s="15" t="str">
        <f>Raw_Data!B106</f>
        <v>Gujarat</v>
      </c>
      <c r="C106" s="15" t="str">
        <f>Raw_Data!C106</f>
        <v>Krishna</v>
      </c>
      <c r="D106" s="15" t="str">
        <f>Raw_Data!D106</f>
        <v>Wheat</v>
      </c>
      <c r="E106" s="15" t="str">
        <f>Raw_Data!E106</f>
        <v>Zaid</v>
      </c>
      <c r="F106" s="15">
        <f>Raw_Data!F106</f>
        <v>12.3</v>
      </c>
      <c r="G106" s="18">
        <f>IF(Raw_Data!G106="",ROUND(AVERAGEIFS(Raw_Data!$G$2:$G$4001,Raw_Data!$E$2:$E$4001,E106),1),Raw_Data!G106)</f>
        <v>80</v>
      </c>
      <c r="H106" s="15">
        <f>Raw_Data!H106</f>
        <v>30.5</v>
      </c>
      <c r="I106" s="15">
        <f>Raw_Data!I106</f>
        <v>61.2</v>
      </c>
      <c r="J106" s="15">
        <f>Raw_Data!J106</f>
        <v>10.199999999999999</v>
      </c>
      <c r="K106" s="15">
        <f>Raw_Data!K106</f>
        <v>5.44</v>
      </c>
      <c r="L106" s="18">
        <f>IF(Raw_Data!L106="",ROUND(AVERAGEIFS(Raw_Data!$L$2:$L$4001,Raw_Data!$E$2:$E$4001,E106),1),Raw_Data!L106)</f>
        <v>16.8</v>
      </c>
      <c r="M106" s="15">
        <f>Raw_Data!M106</f>
        <v>100.3</v>
      </c>
      <c r="N106" s="15">
        <f>Raw_Data!N106</f>
        <v>53</v>
      </c>
      <c r="O106" s="15">
        <f>Raw_Data!O106</f>
        <v>125.6</v>
      </c>
      <c r="P106" s="15" t="str">
        <f>Raw_Data!P106</f>
        <v>Flood</v>
      </c>
      <c r="Q106" s="15">
        <f>Raw_Data!Q106</f>
        <v>302.3</v>
      </c>
      <c r="R106" s="15">
        <f>Raw_Data!R106</f>
        <v>5.9</v>
      </c>
      <c r="S106" s="15">
        <f>Raw_Data!S106</f>
        <v>0.87</v>
      </c>
      <c r="T106" s="18">
        <f>IF(Raw_Data!T106="",ROUND(AVERAGEIFS(Raw_Data!$T$2:$T$4001,Raw_Data!$E$2:$E$4001,E106,Raw_Data!$D$2:$D$4001,D106),2),IF(Raw_Data!T106&gt;INDEX(Cleaning_Reference!$F$6:$F$13,MATCH(D106,Cleaning_Reference!$A$6:$A$13,0)),INDEX(Cleaning_Reference!$F$6:$F$13,MATCH(D106,Cleaning_Reference!$A$6:$A$13,0)),Raw_Data!T106))</f>
        <v>0.3</v>
      </c>
      <c r="U106" s="15">
        <f>Raw_Data!U106</f>
        <v>3.69</v>
      </c>
      <c r="V106" s="15">
        <f>Raw_Data!V106</f>
        <v>26773</v>
      </c>
      <c r="W106" s="15">
        <f>Raw_Data!W106</f>
        <v>1063989</v>
      </c>
      <c r="X106" s="15">
        <f>Raw_Data!X106</f>
        <v>98792</v>
      </c>
      <c r="Y106" s="15">
        <f>Raw_Data!Y106</f>
        <v>-965197</v>
      </c>
      <c r="Z106" s="15">
        <f>Raw_Data!Z106</f>
        <v>9826</v>
      </c>
      <c r="AA106" s="15">
        <f>Raw_Data!AA106</f>
        <v>0.376</v>
      </c>
      <c r="AB106" s="15">
        <f>Raw_Data!AB106</f>
        <v>31.3</v>
      </c>
      <c r="AC106" s="19" t="str">
        <f>IF(Raw_Data!G106="","Yes","No")</f>
        <v>No</v>
      </c>
      <c r="AD106" s="19" t="str">
        <f>IF(Raw_Data!L106="","Yes","No")</f>
        <v>No</v>
      </c>
      <c r="AE106" s="19" t="str">
        <f>IF(Raw_Data!T106="","Imputed",IF(Raw_Data!T106&gt;INDEX(Cleaning_Reference!$F$6:$F$13,MATCH(D106,Cleaning_Reference!$A$6:$A$13,0)),"Capped","Original"))</f>
        <v>Original</v>
      </c>
      <c r="AF106" s="21">
        <f t="shared" si="1"/>
        <v>3.69</v>
      </c>
    </row>
    <row r="107" spans="1:32" ht="15" customHeight="1" x14ac:dyDescent="0.3">
      <c r="A107" s="20" t="str">
        <f>Raw_Data!A107</f>
        <v>SF10106</v>
      </c>
      <c r="B107" s="15" t="str">
        <f>Raw_Data!B107</f>
        <v>Telangana</v>
      </c>
      <c r="C107" s="15" t="str">
        <f>Raw_Data!C107</f>
        <v>Warangal</v>
      </c>
      <c r="D107" s="15" t="str">
        <f>Raw_Data!D107</f>
        <v>Groundnut</v>
      </c>
      <c r="E107" s="15" t="str">
        <f>Raw_Data!E107</f>
        <v>Kharif</v>
      </c>
      <c r="F107" s="15">
        <f>Raw_Data!F107</f>
        <v>13.44</v>
      </c>
      <c r="G107" s="18">
        <f>IF(Raw_Data!G107="",ROUND(AVERAGEIFS(Raw_Data!$G$2:$G$4001,Raw_Data!$E$2:$E$4001,E107),1),Raw_Data!G107)</f>
        <v>981.1</v>
      </c>
      <c r="H107" s="15">
        <f>Raw_Data!H107</f>
        <v>27.2</v>
      </c>
      <c r="I107" s="15">
        <f>Raw_Data!I107</f>
        <v>78.8</v>
      </c>
      <c r="J107" s="15">
        <f>Raw_Data!J107</f>
        <v>8.1999999999999993</v>
      </c>
      <c r="K107" s="15">
        <f>Raw_Data!K107</f>
        <v>6.5</v>
      </c>
      <c r="L107" s="18">
        <f>IF(Raw_Data!L107="",ROUND(AVERAGEIFS(Raw_Data!$L$2:$L$4001,Raw_Data!$E$2:$E$4001,E107),1),Raw_Data!L107)</f>
        <v>25</v>
      </c>
      <c r="M107" s="15">
        <f>Raw_Data!M107</f>
        <v>114.7</v>
      </c>
      <c r="N107" s="15">
        <f>Raw_Data!N107</f>
        <v>39.9</v>
      </c>
      <c r="O107" s="15">
        <f>Raw_Data!O107</f>
        <v>76.099999999999994</v>
      </c>
      <c r="P107" s="15" t="str">
        <f>Raw_Data!P107</f>
        <v>Rainfed</v>
      </c>
      <c r="Q107" s="15">
        <f>Raw_Data!Q107</f>
        <v>194.3</v>
      </c>
      <c r="R107" s="15">
        <f>Raw_Data!R107</f>
        <v>6.1</v>
      </c>
      <c r="S107" s="15">
        <f>Raw_Data!S107</f>
        <v>0.9</v>
      </c>
      <c r="T107" s="18">
        <f>IF(Raw_Data!T107="",ROUND(AVERAGEIFS(Raw_Data!$T$2:$T$4001,Raw_Data!$E$2:$E$4001,E107,Raw_Data!$D$2:$D$4001,D107),2),IF(Raw_Data!T107&gt;INDEX(Cleaning_Reference!$F$6:$F$13,MATCH(D107,Cleaning_Reference!$A$6:$A$13,0)),INDEX(Cleaning_Reference!$F$6:$F$13,MATCH(D107,Cleaning_Reference!$A$6:$A$13,0)),Raw_Data!T107))</f>
        <v>1.79</v>
      </c>
      <c r="U107" s="15">
        <f>Raw_Data!U107</f>
        <v>24.06</v>
      </c>
      <c r="V107" s="15">
        <f>Raw_Data!V107</f>
        <v>52927</v>
      </c>
      <c r="W107" s="15">
        <f>Raw_Data!W107</f>
        <v>857391</v>
      </c>
      <c r="X107" s="15">
        <f>Raw_Data!X107</f>
        <v>1273424</v>
      </c>
      <c r="Y107" s="15">
        <f>Raw_Data!Y107</f>
        <v>416033</v>
      </c>
      <c r="Z107" s="15">
        <f>Raw_Data!Z107</f>
        <v>3856</v>
      </c>
      <c r="AA107" s="15">
        <f>Raw_Data!AA107</f>
        <v>6.24</v>
      </c>
      <c r="AB107" s="15">
        <f>Raw_Data!AB107</f>
        <v>55.7</v>
      </c>
      <c r="AC107" s="19" t="str">
        <f>IF(Raw_Data!G107="","Yes","No")</f>
        <v>No</v>
      </c>
      <c r="AD107" s="19" t="str">
        <f>IF(Raw_Data!L107="","Yes","No")</f>
        <v>No</v>
      </c>
      <c r="AE107" s="19" t="str">
        <f>IF(Raw_Data!T107="","Imputed",IF(Raw_Data!T107&gt;INDEX(Cleaning_Reference!$F$6:$F$13,MATCH(D107,Cleaning_Reference!$A$6:$A$13,0)),"Capped","Original"))</f>
        <v>Original</v>
      </c>
      <c r="AF107" s="21">
        <f t="shared" si="1"/>
        <v>24.06</v>
      </c>
    </row>
    <row r="108" spans="1:32" ht="15" customHeight="1" x14ac:dyDescent="0.3">
      <c r="A108" s="20" t="str">
        <f>Raw_Data!A108</f>
        <v>SF10107</v>
      </c>
      <c r="B108" s="15" t="str">
        <f>Raw_Data!B108</f>
        <v>Madhya Pradesh</v>
      </c>
      <c r="C108" s="15" t="str">
        <f>Raw_Data!C108</f>
        <v>Guntur</v>
      </c>
      <c r="D108" s="15" t="str">
        <f>Raw_Data!D108</f>
        <v>Groundnut</v>
      </c>
      <c r="E108" s="15" t="str">
        <f>Raw_Data!E108</f>
        <v>Zaid</v>
      </c>
      <c r="F108" s="15">
        <f>Raw_Data!F108</f>
        <v>11.21</v>
      </c>
      <c r="G108" s="18">
        <f>IF(Raw_Data!G108="",ROUND(AVERAGEIFS(Raw_Data!$G$2:$G$4001,Raw_Data!$E$2:$E$4001,E108),1),Raw_Data!G108)</f>
        <v>241.9</v>
      </c>
      <c r="H108" s="15">
        <f>Raw_Data!H108</f>
        <v>32</v>
      </c>
      <c r="I108" s="15">
        <f>Raw_Data!I108</f>
        <v>37</v>
      </c>
      <c r="J108" s="15">
        <f>Raw_Data!J108</f>
        <v>9.3000000000000007</v>
      </c>
      <c r="K108" s="15">
        <f>Raw_Data!K108</f>
        <v>7.28</v>
      </c>
      <c r="L108" s="18">
        <f>IF(Raw_Data!L108="",ROUND(AVERAGEIFS(Raw_Data!$L$2:$L$4001,Raw_Data!$E$2:$E$4001,E108),1),Raw_Data!L108)</f>
        <v>21.3</v>
      </c>
      <c r="M108" s="15">
        <f>Raw_Data!M108</f>
        <v>119.5</v>
      </c>
      <c r="N108" s="15">
        <f>Raw_Data!N108</f>
        <v>42.9</v>
      </c>
      <c r="O108" s="15">
        <f>Raw_Data!O108</f>
        <v>98.4</v>
      </c>
      <c r="P108" s="15" t="str">
        <f>Raw_Data!P108</f>
        <v>Drip</v>
      </c>
      <c r="Q108" s="15">
        <f>Raw_Data!Q108</f>
        <v>347.9</v>
      </c>
      <c r="R108" s="15">
        <f>Raw_Data!R108</f>
        <v>10.76</v>
      </c>
      <c r="S108" s="15">
        <f>Raw_Data!S108</f>
        <v>0.89</v>
      </c>
      <c r="T108" s="18">
        <f>IF(Raw_Data!T108="",ROUND(AVERAGEIFS(Raw_Data!$T$2:$T$4001,Raw_Data!$E$2:$E$4001,E108,Raw_Data!$D$2:$D$4001,D108),2),IF(Raw_Data!T108&gt;INDEX(Cleaning_Reference!$F$6:$F$13,MATCH(D108,Cleaning_Reference!$A$6:$A$13,0)),INDEX(Cleaning_Reference!$F$6:$F$13,MATCH(D108,Cleaning_Reference!$A$6:$A$13,0)),Raw_Data!T108))</f>
        <v>1</v>
      </c>
      <c r="U108" s="15">
        <f>Raw_Data!U108</f>
        <v>11.21</v>
      </c>
      <c r="V108" s="15">
        <f>Raw_Data!V108</f>
        <v>58908</v>
      </c>
      <c r="W108" s="15">
        <f>Raw_Data!W108</f>
        <v>979301</v>
      </c>
      <c r="X108" s="15">
        <f>Raw_Data!X108</f>
        <v>660359</v>
      </c>
      <c r="Y108" s="15">
        <f>Raw_Data!Y108</f>
        <v>-318942</v>
      </c>
      <c r="Z108" s="15">
        <f>Raw_Data!Z108</f>
        <v>4291</v>
      </c>
      <c r="AA108" s="15">
        <f>Raw_Data!AA108</f>
        <v>2.6120000000000001</v>
      </c>
      <c r="AB108" s="15">
        <f>Raw_Data!AB108</f>
        <v>5</v>
      </c>
      <c r="AC108" s="19" t="str">
        <f>IF(Raw_Data!G108="","Yes","No")</f>
        <v>No</v>
      </c>
      <c r="AD108" s="19" t="str">
        <f>IF(Raw_Data!L108="","Yes","No")</f>
        <v>No</v>
      </c>
      <c r="AE108" s="19" t="str">
        <f>IF(Raw_Data!T108="","Imputed",IF(Raw_Data!T108&gt;INDEX(Cleaning_Reference!$F$6:$F$13,MATCH(D108,Cleaning_Reference!$A$6:$A$13,0)),"Capped","Original"))</f>
        <v>Original</v>
      </c>
      <c r="AF108" s="21">
        <f t="shared" si="1"/>
        <v>11.21</v>
      </c>
    </row>
    <row r="109" spans="1:32" ht="15" customHeight="1" x14ac:dyDescent="0.3">
      <c r="A109" s="20" t="str">
        <f>Raw_Data!A109</f>
        <v>SF10108</v>
      </c>
      <c r="B109" s="15" t="str">
        <f>Raw_Data!B109</f>
        <v>Maharashtra</v>
      </c>
      <c r="C109" s="15" t="str">
        <f>Raw_Data!C109</f>
        <v>Krishna</v>
      </c>
      <c r="D109" s="15" t="str">
        <f>Raw_Data!D109</f>
        <v>Groundnut</v>
      </c>
      <c r="E109" s="15" t="str">
        <f>Raw_Data!E109</f>
        <v>Kharif</v>
      </c>
      <c r="F109" s="15">
        <f>Raw_Data!F109</f>
        <v>0.73</v>
      </c>
      <c r="G109" s="18">
        <f>IF(Raw_Data!G109="",ROUND(AVERAGEIFS(Raw_Data!$G$2:$G$4001,Raw_Data!$E$2:$E$4001,E109),1),Raw_Data!G109)</f>
        <v>758.7</v>
      </c>
      <c r="H109" s="15">
        <f>Raw_Data!H109</f>
        <v>29.5</v>
      </c>
      <c r="I109" s="15">
        <f>Raw_Data!I109</f>
        <v>95</v>
      </c>
      <c r="J109" s="15">
        <f>Raw_Data!J109</f>
        <v>5</v>
      </c>
      <c r="K109" s="15">
        <f>Raw_Data!K109</f>
        <v>5.2</v>
      </c>
      <c r="L109" s="18">
        <f>IF(Raw_Data!L109="",ROUND(AVERAGEIFS(Raw_Data!$L$2:$L$4001,Raw_Data!$E$2:$E$4001,E109),1),Raw_Data!L109)</f>
        <v>25.6</v>
      </c>
      <c r="M109" s="15">
        <f>Raw_Data!M109</f>
        <v>75.5</v>
      </c>
      <c r="N109" s="15">
        <f>Raw_Data!N109</f>
        <v>44.9</v>
      </c>
      <c r="O109" s="15">
        <f>Raw_Data!O109</f>
        <v>89.9</v>
      </c>
      <c r="P109" s="15" t="str">
        <f>Raw_Data!P109</f>
        <v>Drip</v>
      </c>
      <c r="Q109" s="15">
        <f>Raw_Data!Q109</f>
        <v>172.9</v>
      </c>
      <c r="R109" s="15">
        <f>Raw_Data!R109</f>
        <v>3.64</v>
      </c>
      <c r="S109" s="15">
        <f>Raw_Data!S109</f>
        <v>0.9</v>
      </c>
      <c r="T109" s="18">
        <f>IF(Raw_Data!T109="",ROUND(AVERAGEIFS(Raw_Data!$T$2:$T$4001,Raw_Data!$E$2:$E$4001,E109,Raw_Data!$D$2:$D$4001,D109),2),IF(Raw_Data!T109&gt;INDEX(Cleaning_Reference!$F$6:$F$13,MATCH(D109,Cleaning_Reference!$A$6:$A$13,0)),INDEX(Cleaning_Reference!$F$6:$F$13,MATCH(D109,Cleaning_Reference!$A$6:$A$13,0)),Raw_Data!T109))</f>
        <v>0.3</v>
      </c>
      <c r="U109" s="15">
        <f>Raw_Data!U109</f>
        <v>0.22</v>
      </c>
      <c r="V109" s="15">
        <f>Raw_Data!V109</f>
        <v>52598</v>
      </c>
      <c r="W109" s="15">
        <f>Raw_Data!W109</f>
        <v>44813</v>
      </c>
      <c r="X109" s="15">
        <f>Raw_Data!X109</f>
        <v>11572</v>
      </c>
      <c r="Y109" s="15">
        <f>Raw_Data!Y109</f>
        <v>-33241</v>
      </c>
      <c r="Z109" s="15">
        <f>Raw_Data!Z109</f>
        <v>301</v>
      </c>
      <c r="AA109" s="15">
        <f>Raw_Data!AA109</f>
        <v>0.73099999999999998</v>
      </c>
      <c r="AB109" s="15">
        <f>Raw_Data!AB109</f>
        <v>59.5</v>
      </c>
      <c r="AC109" s="19" t="str">
        <f>IF(Raw_Data!G109="","Yes","No")</f>
        <v>No</v>
      </c>
      <c r="AD109" s="19" t="str">
        <f>IF(Raw_Data!L109="","Yes","No")</f>
        <v>No</v>
      </c>
      <c r="AE109" s="19" t="str">
        <f>IF(Raw_Data!T109="","Imputed",IF(Raw_Data!T109&gt;INDEX(Cleaning_Reference!$F$6:$F$13,MATCH(D109,Cleaning_Reference!$A$6:$A$13,0)),"Capped","Original"))</f>
        <v>Original</v>
      </c>
      <c r="AF109" s="21">
        <f t="shared" si="1"/>
        <v>0.22</v>
      </c>
    </row>
    <row r="110" spans="1:32" ht="15" customHeight="1" x14ac:dyDescent="0.3">
      <c r="A110" s="20" t="str">
        <f>Raw_Data!A110</f>
        <v>SF10109</v>
      </c>
      <c r="B110" s="15" t="str">
        <f>Raw_Data!B110</f>
        <v>Maharashtra</v>
      </c>
      <c r="C110" s="15" t="str">
        <f>Raw_Data!C110</f>
        <v>Rajkot</v>
      </c>
      <c r="D110" s="15" t="str">
        <f>Raw_Data!D110</f>
        <v>Cotton</v>
      </c>
      <c r="E110" s="15" t="str">
        <f>Raw_Data!E110</f>
        <v>Rabi</v>
      </c>
      <c r="F110" s="15">
        <f>Raw_Data!F110</f>
        <v>11.07</v>
      </c>
      <c r="G110" s="18">
        <f>IF(Raw_Data!G110="",ROUND(AVERAGEIFS(Raw_Data!$G$2:$G$4001,Raw_Data!$E$2:$E$4001,E110),1),Raw_Data!G110)</f>
        <v>248.7</v>
      </c>
      <c r="H110" s="15">
        <f>Raw_Data!H110</f>
        <v>26.3</v>
      </c>
      <c r="I110" s="15">
        <f>Raw_Data!I110</f>
        <v>49.9</v>
      </c>
      <c r="J110" s="15">
        <f>Raw_Data!J110</f>
        <v>8.4</v>
      </c>
      <c r="K110" s="15">
        <f>Raw_Data!K110</f>
        <v>6.13</v>
      </c>
      <c r="L110" s="18">
        <f>IF(Raw_Data!L110="",ROUND(AVERAGEIFS(Raw_Data!$L$2:$L$4001,Raw_Data!$E$2:$E$4001,E110),1),Raw_Data!L110)</f>
        <v>38.1</v>
      </c>
      <c r="M110" s="15">
        <f>Raw_Data!M110</f>
        <v>164.6</v>
      </c>
      <c r="N110" s="15">
        <f>Raw_Data!N110</f>
        <v>41.2</v>
      </c>
      <c r="O110" s="15">
        <f>Raw_Data!O110</f>
        <v>153.19999999999999</v>
      </c>
      <c r="P110" s="15" t="str">
        <f>Raw_Data!P110</f>
        <v>Drip</v>
      </c>
      <c r="Q110" s="15">
        <f>Raw_Data!Q110</f>
        <v>205.6</v>
      </c>
      <c r="R110" s="15">
        <f>Raw_Data!R110</f>
        <v>3.36</v>
      </c>
      <c r="S110" s="15">
        <f>Raw_Data!S110</f>
        <v>0.86</v>
      </c>
      <c r="T110" s="18">
        <f>IF(Raw_Data!T110="",ROUND(AVERAGEIFS(Raw_Data!$T$2:$T$4001,Raw_Data!$E$2:$E$4001,E110,Raw_Data!$D$2:$D$4001,D110),2),IF(Raw_Data!T110&gt;INDEX(Cleaning_Reference!$F$6:$F$13,MATCH(D110,Cleaning_Reference!$A$6:$A$13,0)),INDEX(Cleaning_Reference!$F$6:$F$13,MATCH(D110,Cleaning_Reference!$A$6:$A$13,0)),Raw_Data!T110))</f>
        <v>1.19</v>
      </c>
      <c r="U110" s="15">
        <f>Raw_Data!U110</f>
        <v>13.17</v>
      </c>
      <c r="V110" s="15">
        <f>Raw_Data!V110</f>
        <v>70978</v>
      </c>
      <c r="W110" s="15">
        <f>Raw_Data!W110</f>
        <v>655991</v>
      </c>
      <c r="X110" s="15">
        <f>Raw_Data!X110</f>
        <v>934780</v>
      </c>
      <c r="Y110" s="15">
        <f>Raw_Data!Y110</f>
        <v>278789</v>
      </c>
      <c r="Z110" s="15">
        <f>Raw_Data!Z110</f>
        <v>6911</v>
      </c>
      <c r="AA110" s="15">
        <f>Raw_Data!AA110</f>
        <v>1.9059999999999999</v>
      </c>
      <c r="AB110" s="15">
        <f>Raw_Data!AB110</f>
        <v>44.5</v>
      </c>
      <c r="AC110" s="19" t="str">
        <f>IF(Raw_Data!G110="","Yes","No")</f>
        <v>No</v>
      </c>
      <c r="AD110" s="19" t="str">
        <f>IF(Raw_Data!L110="","Yes","No")</f>
        <v>No</v>
      </c>
      <c r="AE110" s="19" t="str">
        <f>IF(Raw_Data!T110="","Imputed",IF(Raw_Data!T110&gt;INDEX(Cleaning_Reference!$F$6:$F$13,MATCH(D110,Cleaning_Reference!$A$6:$A$13,0)),"Capped","Original"))</f>
        <v>Original</v>
      </c>
      <c r="AF110" s="21">
        <f t="shared" si="1"/>
        <v>13.17</v>
      </c>
    </row>
    <row r="111" spans="1:32" ht="15" customHeight="1" x14ac:dyDescent="0.3">
      <c r="A111" s="20" t="str">
        <f>Raw_Data!A111</f>
        <v>SF10110</v>
      </c>
      <c r="B111" s="15" t="str">
        <f>Raw_Data!B111</f>
        <v>Telangana</v>
      </c>
      <c r="C111" s="15" t="str">
        <f>Raw_Data!C111</f>
        <v>Indore</v>
      </c>
      <c r="D111" s="15" t="str">
        <f>Raw_Data!D111</f>
        <v>Maize</v>
      </c>
      <c r="E111" s="15" t="str">
        <f>Raw_Data!E111</f>
        <v>Rabi</v>
      </c>
      <c r="F111" s="15">
        <f>Raw_Data!F111</f>
        <v>4.05</v>
      </c>
      <c r="G111" s="18">
        <f>IF(Raw_Data!G111="",ROUND(AVERAGEIFS(Raw_Data!$G$2:$G$4001,Raw_Data!$E$2:$E$4001,E111),1),Raw_Data!G111)</f>
        <v>478.5</v>
      </c>
      <c r="H111" s="15">
        <f>Raw_Data!H111</f>
        <v>23.1</v>
      </c>
      <c r="I111" s="15">
        <f>Raw_Data!I111</f>
        <v>73.2</v>
      </c>
      <c r="J111" s="15">
        <f>Raw_Data!J111</f>
        <v>8.5</v>
      </c>
      <c r="K111" s="15">
        <f>Raw_Data!K111</f>
        <v>7.09</v>
      </c>
      <c r="L111" s="18">
        <f>IF(Raw_Data!L111="",ROUND(AVERAGEIFS(Raw_Data!$L$2:$L$4001,Raw_Data!$E$2:$E$4001,E111),1),Raw_Data!L111)</f>
        <v>23.2</v>
      </c>
      <c r="M111" s="15">
        <f>Raw_Data!M111</f>
        <v>130</v>
      </c>
      <c r="N111" s="15">
        <f>Raw_Data!N111</f>
        <v>50.9</v>
      </c>
      <c r="O111" s="15">
        <f>Raw_Data!O111</f>
        <v>120</v>
      </c>
      <c r="P111" s="15" t="str">
        <f>Raw_Data!P111</f>
        <v>Drip</v>
      </c>
      <c r="Q111" s="15">
        <f>Raw_Data!Q111</f>
        <v>341.6</v>
      </c>
      <c r="R111" s="15">
        <f>Raw_Data!R111</f>
        <v>6.2</v>
      </c>
      <c r="S111" s="15">
        <f>Raw_Data!S111</f>
        <v>0.85</v>
      </c>
      <c r="T111" s="18">
        <f>IF(Raw_Data!T111="",ROUND(AVERAGEIFS(Raw_Data!$T$2:$T$4001,Raw_Data!$E$2:$E$4001,E111,Raw_Data!$D$2:$D$4001,D111),2),IF(Raw_Data!T111&gt;INDEX(Cleaning_Reference!$F$6:$F$13,MATCH(D111,Cleaning_Reference!$A$6:$A$13,0)),INDEX(Cleaning_Reference!$F$6:$F$13,MATCH(D111,Cleaning_Reference!$A$6:$A$13,0)),Raw_Data!T111))</f>
        <v>3.95</v>
      </c>
      <c r="U111" s="15">
        <f>Raw_Data!U111</f>
        <v>16</v>
      </c>
      <c r="V111" s="15">
        <f>Raw_Data!V111</f>
        <v>19804</v>
      </c>
      <c r="W111" s="15">
        <f>Raw_Data!W111</f>
        <v>279751</v>
      </c>
      <c r="X111" s="15">
        <f>Raw_Data!X111</f>
        <v>316864</v>
      </c>
      <c r="Y111" s="15">
        <f>Raw_Data!Y111</f>
        <v>37113</v>
      </c>
      <c r="Z111" s="15">
        <f>Raw_Data!Z111</f>
        <v>2055</v>
      </c>
      <c r="AA111" s="15">
        <f>Raw_Data!AA111</f>
        <v>7.7859999999999996</v>
      </c>
      <c r="AB111" s="15">
        <f>Raw_Data!AB111</f>
        <v>44.9</v>
      </c>
      <c r="AC111" s="19" t="str">
        <f>IF(Raw_Data!G111="","Yes","No")</f>
        <v>No</v>
      </c>
      <c r="AD111" s="19" t="str">
        <f>IF(Raw_Data!L111="","Yes","No")</f>
        <v>No</v>
      </c>
      <c r="AE111" s="19" t="str">
        <f>IF(Raw_Data!T111="","Imputed",IF(Raw_Data!T111&gt;INDEX(Cleaning_Reference!$F$6:$F$13,MATCH(D111,Cleaning_Reference!$A$6:$A$13,0)),"Capped","Original"))</f>
        <v>Original</v>
      </c>
      <c r="AF111" s="21">
        <f t="shared" si="1"/>
        <v>16</v>
      </c>
    </row>
    <row r="112" spans="1:32" ht="15" customHeight="1" x14ac:dyDescent="0.3">
      <c r="A112" s="20" t="str">
        <f>Raw_Data!A112</f>
        <v>SF10111</v>
      </c>
      <c r="B112" s="15" t="str">
        <f>Raw_Data!B112</f>
        <v>Maharashtra</v>
      </c>
      <c r="C112" s="15" t="str">
        <f>Raw_Data!C112</f>
        <v>Ludhiana</v>
      </c>
      <c r="D112" s="15" t="str">
        <f>Raw_Data!D112</f>
        <v>Pulses</v>
      </c>
      <c r="E112" s="15" t="str">
        <f>Raw_Data!E112</f>
        <v>Kharif</v>
      </c>
      <c r="F112" s="15">
        <f>Raw_Data!F112</f>
        <v>13.42</v>
      </c>
      <c r="G112" s="18">
        <f>IF(Raw_Data!G112="",ROUND(AVERAGEIFS(Raw_Data!$G$2:$G$4001,Raw_Data!$E$2:$E$4001,E112),1),Raw_Data!G112)</f>
        <v>926.2</v>
      </c>
      <c r="H112" s="15">
        <f>Raw_Data!H112</f>
        <v>26.6</v>
      </c>
      <c r="I112" s="15">
        <f>Raw_Data!I112</f>
        <v>80.5</v>
      </c>
      <c r="J112" s="15">
        <f>Raw_Data!J112</f>
        <v>6.5</v>
      </c>
      <c r="K112" s="15">
        <f>Raw_Data!K112</f>
        <v>6.69</v>
      </c>
      <c r="L112" s="18">
        <f>IF(Raw_Data!L112="",ROUND(AVERAGEIFS(Raw_Data!$L$2:$L$4001,Raw_Data!$E$2:$E$4001,E112),1),Raw_Data!L112)</f>
        <v>30.1</v>
      </c>
      <c r="M112" s="15">
        <f>Raw_Data!M112</f>
        <v>156</v>
      </c>
      <c r="N112" s="15">
        <f>Raw_Data!N112</f>
        <v>88.3</v>
      </c>
      <c r="O112" s="15">
        <f>Raw_Data!O112</f>
        <v>98.3</v>
      </c>
      <c r="P112" s="15" t="str">
        <f>Raw_Data!P112</f>
        <v>Drip</v>
      </c>
      <c r="Q112" s="15">
        <f>Raw_Data!Q112</f>
        <v>96.2</v>
      </c>
      <c r="R112" s="15">
        <f>Raw_Data!R112</f>
        <v>4.16</v>
      </c>
      <c r="S112" s="15">
        <f>Raw_Data!S112</f>
        <v>0.89</v>
      </c>
      <c r="T112" s="18">
        <f>IF(Raw_Data!T112="",ROUND(AVERAGEIFS(Raw_Data!$T$2:$T$4001,Raw_Data!$E$2:$E$4001,E112,Raw_Data!$D$2:$D$4001,D112),2),IF(Raw_Data!T112&gt;INDEX(Cleaning_Reference!$F$6:$F$13,MATCH(D112,Cleaning_Reference!$A$6:$A$13,0)),INDEX(Cleaning_Reference!$F$6:$F$13,MATCH(D112,Cleaning_Reference!$A$6:$A$13,0)),Raw_Data!T112))</f>
        <v>1.73</v>
      </c>
      <c r="U112" s="15">
        <f>Raw_Data!U112</f>
        <v>23.22</v>
      </c>
      <c r="V112" s="15">
        <f>Raw_Data!V112</f>
        <v>73297</v>
      </c>
      <c r="W112" s="15">
        <f>Raw_Data!W112</f>
        <v>584910</v>
      </c>
      <c r="X112" s="15">
        <f>Raw_Data!X112</f>
        <v>1701956</v>
      </c>
      <c r="Y112" s="15">
        <f>Raw_Data!Y112</f>
        <v>1117046</v>
      </c>
      <c r="Z112" s="15">
        <f>Raw_Data!Z112</f>
        <v>3763</v>
      </c>
      <c r="AA112" s="15">
        <f>Raw_Data!AA112</f>
        <v>6.1710000000000003</v>
      </c>
      <c r="AB112" s="15">
        <f>Raw_Data!AB112</f>
        <v>58.5</v>
      </c>
      <c r="AC112" s="19" t="str">
        <f>IF(Raw_Data!G112="","Yes","No")</f>
        <v>No</v>
      </c>
      <c r="AD112" s="19" t="str">
        <f>IF(Raw_Data!L112="","Yes","No")</f>
        <v>No</v>
      </c>
      <c r="AE112" s="19" t="str">
        <f>IF(Raw_Data!T112="","Imputed",IF(Raw_Data!T112&gt;INDEX(Cleaning_Reference!$F$6:$F$13,MATCH(D112,Cleaning_Reference!$A$6:$A$13,0)),"Capped","Original"))</f>
        <v>Original</v>
      </c>
      <c r="AF112" s="21">
        <f t="shared" si="1"/>
        <v>23.22</v>
      </c>
    </row>
    <row r="113" spans="1:32" ht="15" customHeight="1" x14ac:dyDescent="0.3">
      <c r="A113" s="20" t="str">
        <f>Raw_Data!A113</f>
        <v>SF10112</v>
      </c>
      <c r="B113" s="15" t="str">
        <f>Raw_Data!B113</f>
        <v>Andhra Pradesh</v>
      </c>
      <c r="C113" s="15" t="str">
        <f>Raw_Data!C113</f>
        <v>Rajkot</v>
      </c>
      <c r="D113" s="15" t="str">
        <f>Raw_Data!D113</f>
        <v>Groundnut</v>
      </c>
      <c r="E113" s="15" t="str">
        <f>Raw_Data!E113</f>
        <v>Rabi</v>
      </c>
      <c r="F113" s="15">
        <f>Raw_Data!F113</f>
        <v>5.8</v>
      </c>
      <c r="G113" s="18">
        <f>IF(Raw_Data!G113="",ROUND(AVERAGEIFS(Raw_Data!$G$2:$G$4001,Raw_Data!$E$2:$E$4001,E113),1),Raw_Data!G113)</f>
        <v>410.9</v>
      </c>
      <c r="H113" s="15">
        <f>Raw_Data!H113</f>
        <v>23.5</v>
      </c>
      <c r="I113" s="15">
        <f>Raw_Data!I113</f>
        <v>51.4</v>
      </c>
      <c r="J113" s="15">
        <f>Raw_Data!J113</f>
        <v>6.3</v>
      </c>
      <c r="K113" s="15">
        <f>Raw_Data!K113</f>
        <v>7.08</v>
      </c>
      <c r="L113" s="18">
        <f>IF(Raw_Data!L113="",ROUND(AVERAGEIFS(Raw_Data!$L$2:$L$4001,Raw_Data!$E$2:$E$4001,E113),1),Raw_Data!L113)</f>
        <v>27.4</v>
      </c>
      <c r="M113" s="15">
        <f>Raw_Data!M113</f>
        <v>141.69999999999999</v>
      </c>
      <c r="N113" s="15">
        <f>Raw_Data!N113</f>
        <v>76.5</v>
      </c>
      <c r="O113" s="15">
        <f>Raw_Data!O113</f>
        <v>73.7</v>
      </c>
      <c r="P113" s="15" t="str">
        <f>Raw_Data!P113</f>
        <v>Drip</v>
      </c>
      <c r="Q113" s="15">
        <f>Raw_Data!Q113</f>
        <v>181.6</v>
      </c>
      <c r="R113" s="15">
        <f>Raw_Data!R113</f>
        <v>5.67</v>
      </c>
      <c r="S113" s="15">
        <f>Raw_Data!S113</f>
        <v>0.7</v>
      </c>
      <c r="T113" s="18">
        <f>IF(Raw_Data!T113="",ROUND(AVERAGEIFS(Raw_Data!$T$2:$T$4001,Raw_Data!$E$2:$E$4001,E113,Raw_Data!$D$2:$D$4001,D113),2),IF(Raw_Data!T113&gt;INDEX(Cleaning_Reference!$F$6:$F$13,MATCH(D113,Cleaning_Reference!$A$6:$A$13,0)),INDEX(Cleaning_Reference!$F$6:$F$13,MATCH(D113,Cleaning_Reference!$A$6:$A$13,0)),Raw_Data!T113))</f>
        <v>1.89</v>
      </c>
      <c r="U113" s="15">
        <f>Raw_Data!U113</f>
        <v>10.96</v>
      </c>
      <c r="V113" s="15">
        <f>Raw_Data!V113</f>
        <v>66100</v>
      </c>
      <c r="W113" s="15">
        <f>Raw_Data!W113</f>
        <v>384950</v>
      </c>
      <c r="X113" s="15">
        <f>Raw_Data!X113</f>
        <v>724456</v>
      </c>
      <c r="Y113" s="15">
        <f>Raw_Data!Y113</f>
        <v>339506</v>
      </c>
      <c r="Z113" s="15">
        <f>Raw_Data!Z113</f>
        <v>2058</v>
      </c>
      <c r="AA113" s="15">
        <f>Raw_Data!AA113</f>
        <v>5.3259999999999996</v>
      </c>
      <c r="AB113" s="15">
        <f>Raw_Data!AB113</f>
        <v>42.7</v>
      </c>
      <c r="AC113" s="19" t="str">
        <f>IF(Raw_Data!G113="","Yes","No")</f>
        <v>No</v>
      </c>
      <c r="AD113" s="19" t="str">
        <f>IF(Raw_Data!L113="","Yes","No")</f>
        <v>No</v>
      </c>
      <c r="AE113" s="19" t="str">
        <f>IF(Raw_Data!T113="","Imputed",IF(Raw_Data!T113&gt;INDEX(Cleaning_Reference!$F$6:$F$13,MATCH(D113,Cleaning_Reference!$A$6:$A$13,0)),"Capped","Original"))</f>
        <v>Original</v>
      </c>
      <c r="AF113" s="21">
        <f t="shared" si="1"/>
        <v>10.96</v>
      </c>
    </row>
    <row r="114" spans="1:32" ht="15" customHeight="1" x14ac:dyDescent="0.3">
      <c r="A114" s="20" t="str">
        <f>Raw_Data!A114</f>
        <v>SF10113</v>
      </c>
      <c r="B114" s="15" t="str">
        <f>Raw_Data!B114</f>
        <v>Andhra Pradesh</v>
      </c>
      <c r="C114" s="15" t="str">
        <f>Raw_Data!C114</f>
        <v>Rajkot</v>
      </c>
      <c r="D114" s="15" t="str">
        <f>Raw_Data!D114</f>
        <v>Maize</v>
      </c>
      <c r="E114" s="15" t="str">
        <f>Raw_Data!E114</f>
        <v>Rabi</v>
      </c>
      <c r="F114" s="15">
        <f>Raw_Data!F114</f>
        <v>1.03</v>
      </c>
      <c r="G114" s="18">
        <f>IF(Raw_Data!G114="",ROUND(AVERAGEIFS(Raw_Data!$G$2:$G$4001,Raw_Data!$E$2:$E$4001,E114),1),Raw_Data!G114)</f>
        <v>489.2</v>
      </c>
      <c r="H114" s="15">
        <f>Raw_Data!H114</f>
        <v>18.399999999999999</v>
      </c>
      <c r="I114" s="15">
        <f>Raw_Data!I114</f>
        <v>58</v>
      </c>
      <c r="J114" s="15">
        <f>Raw_Data!J114</f>
        <v>9.3000000000000007</v>
      </c>
      <c r="K114" s="15">
        <f>Raw_Data!K114</f>
        <v>6.25</v>
      </c>
      <c r="L114" s="18">
        <f>IF(Raw_Data!L114="",ROUND(AVERAGEIFS(Raw_Data!$L$2:$L$4001,Raw_Data!$E$2:$E$4001,E114),1),Raw_Data!L114)</f>
        <v>21.8</v>
      </c>
      <c r="M114" s="15">
        <f>Raw_Data!M114</f>
        <v>128.1</v>
      </c>
      <c r="N114" s="15">
        <f>Raw_Data!N114</f>
        <v>48.7</v>
      </c>
      <c r="O114" s="15">
        <f>Raw_Data!O114</f>
        <v>103.4</v>
      </c>
      <c r="P114" s="15" t="str">
        <f>Raw_Data!P114</f>
        <v>Rainfed</v>
      </c>
      <c r="Q114" s="15">
        <f>Raw_Data!Q114</f>
        <v>98.1</v>
      </c>
      <c r="R114" s="15">
        <f>Raw_Data!R114</f>
        <v>7.9</v>
      </c>
      <c r="S114" s="15">
        <f>Raw_Data!S114</f>
        <v>0.66</v>
      </c>
      <c r="T114" s="18">
        <f>IF(Raw_Data!T114="",ROUND(AVERAGEIFS(Raw_Data!$T$2:$T$4001,Raw_Data!$E$2:$E$4001,E114,Raw_Data!$D$2:$D$4001,D114),2),IF(Raw_Data!T114&gt;INDEX(Cleaning_Reference!$F$6:$F$13,MATCH(D114,Cleaning_Reference!$A$6:$A$13,0)),INDEX(Cleaning_Reference!$F$6:$F$13,MATCH(D114,Cleaning_Reference!$A$6:$A$13,0)),Raw_Data!T114))</f>
        <v>2.44</v>
      </c>
      <c r="U114" s="15">
        <f>Raw_Data!U114</f>
        <v>2.5099999999999998</v>
      </c>
      <c r="V114" s="15">
        <f>Raw_Data!V114</f>
        <v>21424</v>
      </c>
      <c r="W114" s="15">
        <f>Raw_Data!W114</f>
        <v>60695</v>
      </c>
      <c r="X114" s="15">
        <f>Raw_Data!X114</f>
        <v>53774</v>
      </c>
      <c r="Y114" s="15">
        <f>Raw_Data!Y114</f>
        <v>-6921</v>
      </c>
      <c r="Z114" s="15">
        <f>Raw_Data!Z114</f>
        <v>291</v>
      </c>
      <c r="AA114" s="15">
        <f>Raw_Data!AA114</f>
        <v>8.625</v>
      </c>
      <c r="AB114" s="15">
        <f>Raw_Data!AB114</f>
        <v>20.3</v>
      </c>
      <c r="AC114" s="19" t="str">
        <f>IF(Raw_Data!G114="","Yes","No")</f>
        <v>No</v>
      </c>
      <c r="AD114" s="19" t="str">
        <f>IF(Raw_Data!L114="","Yes","No")</f>
        <v>No</v>
      </c>
      <c r="AE114" s="19" t="str">
        <f>IF(Raw_Data!T114="","Imputed",IF(Raw_Data!T114&gt;INDEX(Cleaning_Reference!$F$6:$F$13,MATCH(D114,Cleaning_Reference!$A$6:$A$13,0)),"Capped","Original"))</f>
        <v>Original</v>
      </c>
      <c r="AF114" s="21">
        <f t="shared" si="1"/>
        <v>2.5099999999999998</v>
      </c>
    </row>
    <row r="115" spans="1:32" ht="15" customHeight="1" x14ac:dyDescent="0.3">
      <c r="A115" s="20" t="str">
        <f>Raw_Data!A115</f>
        <v>SF10114</v>
      </c>
      <c r="B115" s="15" t="str">
        <f>Raw_Data!B115</f>
        <v>Tamil Nadu</v>
      </c>
      <c r="C115" s="15" t="str">
        <f>Raw_Data!C115</f>
        <v>Rajkot</v>
      </c>
      <c r="D115" s="15" t="str">
        <f>Raw_Data!D115</f>
        <v>Sugarcane</v>
      </c>
      <c r="E115" s="15" t="str">
        <f>Raw_Data!E115</f>
        <v>Rabi</v>
      </c>
      <c r="F115" s="15">
        <f>Raw_Data!F115</f>
        <v>14.35</v>
      </c>
      <c r="G115" s="18">
        <f>IF(Raw_Data!G115="",ROUND(AVERAGEIFS(Raw_Data!$G$2:$G$4001,Raw_Data!$E$2:$E$4001,E115),1),Raw_Data!G115)</f>
        <v>740.8</v>
      </c>
      <c r="H115" s="15">
        <f>Raw_Data!H115</f>
        <v>24.8</v>
      </c>
      <c r="I115" s="15">
        <f>Raw_Data!I115</f>
        <v>72.5</v>
      </c>
      <c r="J115" s="15">
        <f>Raw_Data!J115</f>
        <v>7.9</v>
      </c>
      <c r="K115" s="15">
        <f>Raw_Data!K115</f>
        <v>7</v>
      </c>
      <c r="L115" s="18">
        <f>IF(Raw_Data!L115="",ROUND(AVERAGEIFS(Raw_Data!$L$2:$L$4001,Raw_Data!$E$2:$E$4001,E115),1),Raw_Data!L115)</f>
        <v>26.3</v>
      </c>
      <c r="M115" s="15">
        <f>Raw_Data!M115</f>
        <v>87.3</v>
      </c>
      <c r="N115" s="15">
        <f>Raw_Data!N115</f>
        <v>30.2</v>
      </c>
      <c r="O115" s="15">
        <f>Raw_Data!O115</f>
        <v>107.6</v>
      </c>
      <c r="P115" s="15" t="str">
        <f>Raw_Data!P115</f>
        <v>Sprinkler</v>
      </c>
      <c r="Q115" s="15">
        <f>Raw_Data!Q115</f>
        <v>147.1</v>
      </c>
      <c r="R115" s="15">
        <f>Raw_Data!R115</f>
        <v>2.23</v>
      </c>
      <c r="S115" s="15">
        <f>Raw_Data!S115</f>
        <v>0.92</v>
      </c>
      <c r="T115" s="18">
        <f>IF(Raw_Data!T115="",ROUND(AVERAGEIFS(Raw_Data!$T$2:$T$4001,Raw_Data!$E$2:$E$4001,E115,Raw_Data!$D$2:$D$4001,D115),2),IF(Raw_Data!T115&gt;INDEX(Cleaning_Reference!$F$6:$F$13,MATCH(D115,Cleaning_Reference!$A$6:$A$13,0)),INDEX(Cleaning_Reference!$F$6:$F$13,MATCH(D115,Cleaning_Reference!$A$6:$A$13,0)),Raw_Data!T115))</f>
        <v>58.06</v>
      </c>
      <c r="U115" s="15">
        <f>Raw_Data!U115</f>
        <v>833.16</v>
      </c>
      <c r="V115" s="15">
        <f>Raw_Data!V115</f>
        <v>3807</v>
      </c>
      <c r="W115" s="15">
        <f>Raw_Data!W115</f>
        <v>847509</v>
      </c>
      <c r="X115" s="15">
        <f>Raw_Data!X115</f>
        <v>3171840</v>
      </c>
      <c r="Y115" s="15">
        <f>Raw_Data!Y115</f>
        <v>2324331</v>
      </c>
      <c r="Z115" s="15">
        <f>Raw_Data!Z115</f>
        <v>27123</v>
      </c>
      <c r="AA115" s="15">
        <f>Raw_Data!AA115</f>
        <v>30.718</v>
      </c>
      <c r="AB115" s="15">
        <f>Raw_Data!AB115</f>
        <v>64.2</v>
      </c>
      <c r="AC115" s="19" t="str">
        <f>IF(Raw_Data!G115="","Yes","No")</f>
        <v>No</v>
      </c>
      <c r="AD115" s="19" t="str">
        <f>IF(Raw_Data!L115="","Yes","No")</f>
        <v>No</v>
      </c>
      <c r="AE115" s="19" t="str">
        <f>IF(Raw_Data!T115="","Imputed",IF(Raw_Data!T115&gt;INDEX(Cleaning_Reference!$F$6:$F$13,MATCH(D115,Cleaning_Reference!$A$6:$A$13,0)),"Capped","Original"))</f>
        <v>Original</v>
      </c>
      <c r="AF115" s="21">
        <f t="shared" si="1"/>
        <v>833.16</v>
      </c>
    </row>
    <row r="116" spans="1:32" ht="15" customHeight="1" x14ac:dyDescent="0.3">
      <c r="A116" s="20" t="str">
        <f>Raw_Data!A116</f>
        <v>SF10115</v>
      </c>
      <c r="B116" s="15" t="str">
        <f>Raw_Data!B116</f>
        <v>Andhra Pradesh</v>
      </c>
      <c r="C116" s="15" t="str">
        <f>Raw_Data!C116</f>
        <v>Ludhiana</v>
      </c>
      <c r="D116" s="15" t="str">
        <f>Raw_Data!D116</f>
        <v>Pulses</v>
      </c>
      <c r="E116" s="15" t="str">
        <f>Raw_Data!E116</f>
        <v>Kharif</v>
      </c>
      <c r="F116" s="15">
        <f>Raw_Data!F116</f>
        <v>11.89</v>
      </c>
      <c r="G116" s="18">
        <f>IF(Raw_Data!G116="",ROUND(AVERAGEIFS(Raw_Data!$G$2:$G$4001,Raw_Data!$E$2:$E$4001,E116),1),Raw_Data!G116)</f>
        <v>937.3</v>
      </c>
      <c r="H116" s="15">
        <f>Raw_Data!H116</f>
        <v>22.8</v>
      </c>
      <c r="I116" s="15">
        <f>Raw_Data!I116</f>
        <v>72.900000000000006</v>
      </c>
      <c r="J116" s="15">
        <f>Raw_Data!J116</f>
        <v>6.8</v>
      </c>
      <c r="K116" s="15">
        <f>Raw_Data!K116</f>
        <v>6.89</v>
      </c>
      <c r="L116" s="18">
        <f>IF(Raw_Data!L116="",ROUND(AVERAGEIFS(Raw_Data!$L$2:$L$4001,Raw_Data!$E$2:$E$4001,E116),1),Raw_Data!L116)</f>
        <v>23.1</v>
      </c>
      <c r="M116" s="15">
        <f>Raw_Data!M116</f>
        <v>61.3</v>
      </c>
      <c r="N116" s="15">
        <f>Raw_Data!N116</f>
        <v>62.8</v>
      </c>
      <c r="O116" s="15">
        <f>Raw_Data!O116</f>
        <v>140.9</v>
      </c>
      <c r="P116" s="15" t="str">
        <f>Raw_Data!P116</f>
        <v>Rainfed</v>
      </c>
      <c r="Q116" s="15">
        <f>Raw_Data!Q116</f>
        <v>174.4</v>
      </c>
      <c r="R116" s="15">
        <f>Raw_Data!R116</f>
        <v>1.89</v>
      </c>
      <c r="S116" s="15">
        <f>Raw_Data!S116</f>
        <v>0.69</v>
      </c>
      <c r="T116" s="18">
        <f>IF(Raw_Data!T116="",ROUND(AVERAGEIFS(Raw_Data!$T$2:$T$4001,Raw_Data!$E$2:$E$4001,E116,Raw_Data!$D$2:$D$4001,D116),2),IF(Raw_Data!T116&gt;INDEX(Cleaning_Reference!$F$6:$F$13,MATCH(D116,Cleaning_Reference!$A$6:$A$13,0)),INDEX(Cleaning_Reference!$F$6:$F$13,MATCH(D116,Cleaning_Reference!$A$6:$A$13,0)),Raw_Data!T116))</f>
        <v>0.99</v>
      </c>
      <c r="U116" s="15">
        <f>Raw_Data!U116</f>
        <v>11.77</v>
      </c>
      <c r="V116" s="15">
        <f>Raw_Data!V116</f>
        <v>74584</v>
      </c>
      <c r="W116" s="15">
        <f>Raw_Data!W116</f>
        <v>840145</v>
      </c>
      <c r="X116" s="15">
        <f>Raw_Data!X116</f>
        <v>877854</v>
      </c>
      <c r="Y116" s="15">
        <f>Raw_Data!Y116</f>
        <v>37709</v>
      </c>
      <c r="Z116" s="15">
        <f>Raw_Data!Z116</f>
        <v>2683</v>
      </c>
      <c r="AA116" s="15">
        <f>Raw_Data!AA116</f>
        <v>4.3869999999999996</v>
      </c>
      <c r="AB116" s="15">
        <f>Raw_Data!AB116</f>
        <v>64.900000000000006</v>
      </c>
      <c r="AC116" s="19" t="str">
        <f>IF(Raw_Data!G116="","Yes","No")</f>
        <v>No</v>
      </c>
      <c r="AD116" s="19" t="str">
        <f>IF(Raw_Data!L116="","Yes","No")</f>
        <v>No</v>
      </c>
      <c r="AE116" s="19" t="str">
        <f>IF(Raw_Data!T116="","Imputed",IF(Raw_Data!T116&gt;INDEX(Cleaning_Reference!$F$6:$F$13,MATCH(D116,Cleaning_Reference!$A$6:$A$13,0)),"Capped","Original"))</f>
        <v>Original</v>
      </c>
      <c r="AF116" s="21">
        <f t="shared" si="1"/>
        <v>11.77</v>
      </c>
    </row>
    <row r="117" spans="1:32" ht="15" customHeight="1" x14ac:dyDescent="0.3">
      <c r="A117" s="20" t="str">
        <f>Raw_Data!A117</f>
        <v>SF10116</v>
      </c>
      <c r="B117" s="15" t="str">
        <f>Raw_Data!B117</f>
        <v>Tamil Nadu</v>
      </c>
      <c r="C117" s="15" t="str">
        <f>Raw_Data!C117</f>
        <v>Raichur</v>
      </c>
      <c r="D117" s="15" t="str">
        <f>Raw_Data!D117</f>
        <v>Rice</v>
      </c>
      <c r="E117" s="15" t="str">
        <f>Raw_Data!E117</f>
        <v>Rabi</v>
      </c>
      <c r="F117" s="15">
        <f>Raw_Data!F117</f>
        <v>0.57999999999999996</v>
      </c>
      <c r="G117" s="18">
        <f>IF(Raw_Data!G117="",ROUND(AVERAGEIFS(Raw_Data!$G$2:$G$4001,Raw_Data!$E$2:$E$4001,E117),1),Raw_Data!G117)</f>
        <v>566.9</v>
      </c>
      <c r="H117" s="15">
        <f>Raw_Data!H117</f>
        <v>21.6</v>
      </c>
      <c r="I117" s="15">
        <f>Raw_Data!I117</f>
        <v>51.7</v>
      </c>
      <c r="J117" s="15">
        <f>Raw_Data!J117</f>
        <v>8.1999999999999993</v>
      </c>
      <c r="K117" s="15">
        <f>Raw_Data!K117</f>
        <v>5.41</v>
      </c>
      <c r="L117" s="18">
        <f>IF(Raw_Data!L117="",ROUND(AVERAGEIFS(Raw_Data!$L$2:$L$4001,Raw_Data!$E$2:$E$4001,E117),1),Raw_Data!L117)</f>
        <v>17.8</v>
      </c>
      <c r="M117" s="15">
        <f>Raw_Data!M117</f>
        <v>141.30000000000001</v>
      </c>
      <c r="N117" s="15">
        <f>Raw_Data!N117</f>
        <v>71.400000000000006</v>
      </c>
      <c r="O117" s="15">
        <f>Raw_Data!O117</f>
        <v>133.80000000000001</v>
      </c>
      <c r="P117" s="15" t="str">
        <f>Raw_Data!P117</f>
        <v>Drip</v>
      </c>
      <c r="Q117" s="15">
        <f>Raw_Data!Q117</f>
        <v>221.4</v>
      </c>
      <c r="R117" s="15">
        <f>Raw_Data!R117</f>
        <v>7.55</v>
      </c>
      <c r="S117" s="15">
        <f>Raw_Data!S117</f>
        <v>0.94</v>
      </c>
      <c r="T117" s="18">
        <f>IF(Raw_Data!T117="",ROUND(AVERAGEIFS(Raw_Data!$T$2:$T$4001,Raw_Data!$E$2:$E$4001,E117,Raw_Data!$D$2:$D$4001,D117),2),IF(Raw_Data!T117&gt;INDEX(Cleaning_Reference!$F$6:$F$13,MATCH(D117,Cleaning_Reference!$A$6:$A$13,0)),INDEX(Cleaning_Reference!$F$6:$F$13,MATCH(D117,Cleaning_Reference!$A$6:$A$13,0)),Raw_Data!T117))</f>
        <v>0.5</v>
      </c>
      <c r="U117" s="15">
        <f>Raw_Data!U117</f>
        <v>0.28999999999999998</v>
      </c>
      <c r="V117" s="15">
        <f>Raw_Data!V117</f>
        <v>22660</v>
      </c>
      <c r="W117" s="15">
        <f>Raw_Data!W117</f>
        <v>40401</v>
      </c>
      <c r="X117" s="15">
        <f>Raw_Data!X117</f>
        <v>6571</v>
      </c>
      <c r="Y117" s="15">
        <f>Raw_Data!Y117</f>
        <v>-33830</v>
      </c>
      <c r="Z117" s="15">
        <f>Raw_Data!Z117</f>
        <v>849</v>
      </c>
      <c r="AA117" s="15">
        <f>Raw_Data!AA117</f>
        <v>0.34200000000000003</v>
      </c>
      <c r="AB117" s="15">
        <f>Raw_Data!AB117</f>
        <v>37.1</v>
      </c>
      <c r="AC117" s="19" t="str">
        <f>IF(Raw_Data!G117="","Yes","No")</f>
        <v>No</v>
      </c>
      <c r="AD117" s="19" t="str">
        <f>IF(Raw_Data!L117="","Yes","No")</f>
        <v>No</v>
      </c>
      <c r="AE117" s="19" t="str">
        <f>IF(Raw_Data!T117="","Imputed",IF(Raw_Data!T117&gt;INDEX(Cleaning_Reference!$F$6:$F$13,MATCH(D117,Cleaning_Reference!$A$6:$A$13,0)),"Capped","Original"))</f>
        <v>Original</v>
      </c>
      <c r="AF117" s="21">
        <f t="shared" si="1"/>
        <v>0.28999999999999998</v>
      </c>
    </row>
    <row r="118" spans="1:32" ht="15" customHeight="1" x14ac:dyDescent="0.3">
      <c r="A118" s="20" t="str">
        <f>Raw_Data!A118</f>
        <v>SF10117</v>
      </c>
      <c r="B118" s="15" t="str">
        <f>Raw_Data!B118</f>
        <v>Andhra Pradesh</v>
      </c>
      <c r="C118" s="15" t="str">
        <f>Raw_Data!C118</f>
        <v>Warangal</v>
      </c>
      <c r="D118" s="15" t="str">
        <f>Raw_Data!D118</f>
        <v>Maize</v>
      </c>
      <c r="E118" s="15" t="str">
        <f>Raw_Data!E118</f>
        <v>Kharif</v>
      </c>
      <c r="F118" s="15">
        <f>Raw_Data!F118</f>
        <v>13.77</v>
      </c>
      <c r="G118" s="18">
        <f>IF(Raw_Data!G118="",ROUND(AVERAGEIFS(Raw_Data!$G$2:$G$4001,Raw_Data!$E$2:$E$4001,E118),1),Raw_Data!G118)</f>
        <v>850.2</v>
      </c>
      <c r="H118" s="15">
        <f>Raw_Data!H118</f>
        <v>31.2</v>
      </c>
      <c r="I118" s="15">
        <f>Raw_Data!I118</f>
        <v>57.4</v>
      </c>
      <c r="J118" s="15">
        <f>Raw_Data!J118</f>
        <v>8.3000000000000007</v>
      </c>
      <c r="K118" s="15">
        <f>Raw_Data!K118</f>
        <v>5.8</v>
      </c>
      <c r="L118" s="18">
        <f>IF(Raw_Data!L118="",ROUND(AVERAGEIFS(Raw_Data!$L$2:$L$4001,Raw_Data!$E$2:$E$4001,E118),1),Raw_Data!L118)</f>
        <v>29.8</v>
      </c>
      <c r="M118" s="15">
        <f>Raw_Data!M118</f>
        <v>109.1</v>
      </c>
      <c r="N118" s="15">
        <f>Raw_Data!N118</f>
        <v>57.8</v>
      </c>
      <c r="O118" s="15">
        <f>Raw_Data!O118</f>
        <v>140.6</v>
      </c>
      <c r="P118" s="15" t="str">
        <f>Raw_Data!P118</f>
        <v>Flood</v>
      </c>
      <c r="Q118" s="15">
        <f>Raw_Data!Q118</f>
        <v>129.9</v>
      </c>
      <c r="R118" s="15">
        <f>Raw_Data!R118</f>
        <v>2.9</v>
      </c>
      <c r="S118" s="15">
        <f>Raw_Data!S118</f>
        <v>0.92</v>
      </c>
      <c r="T118" s="18">
        <f>IF(Raw_Data!T118="",ROUND(AVERAGEIFS(Raw_Data!$T$2:$T$4001,Raw_Data!$E$2:$E$4001,E118,Raw_Data!$D$2:$D$4001,D118),2),IF(Raw_Data!T118&gt;INDEX(Cleaning_Reference!$F$6:$F$13,MATCH(D118,Cleaning_Reference!$A$6:$A$13,0)),INDEX(Cleaning_Reference!$F$6:$F$13,MATCH(D118,Cleaning_Reference!$A$6:$A$13,0)),Raw_Data!T118))</f>
        <v>1.43</v>
      </c>
      <c r="U118" s="15">
        <f>Raw_Data!U118</f>
        <v>19.690000000000001</v>
      </c>
      <c r="V118" s="15">
        <f>Raw_Data!V118</f>
        <v>21209</v>
      </c>
      <c r="W118" s="15">
        <f>Raw_Data!W118</f>
        <v>705327</v>
      </c>
      <c r="X118" s="15">
        <f>Raw_Data!X118</f>
        <v>417605</v>
      </c>
      <c r="Y118" s="15">
        <f>Raw_Data!Y118</f>
        <v>-287722</v>
      </c>
      <c r="Z118" s="15">
        <f>Raw_Data!Z118</f>
        <v>8861</v>
      </c>
      <c r="AA118" s="15">
        <f>Raw_Data!AA118</f>
        <v>2.222</v>
      </c>
      <c r="AB118" s="15">
        <f>Raw_Data!AB118</f>
        <v>55.4</v>
      </c>
      <c r="AC118" s="19" t="str">
        <f>IF(Raw_Data!G118="","Yes","No")</f>
        <v>No</v>
      </c>
      <c r="AD118" s="19" t="str">
        <f>IF(Raw_Data!L118="","Yes","No")</f>
        <v>No</v>
      </c>
      <c r="AE118" s="19" t="str">
        <f>IF(Raw_Data!T118="","Imputed",IF(Raw_Data!T118&gt;INDEX(Cleaning_Reference!$F$6:$F$13,MATCH(D118,Cleaning_Reference!$A$6:$A$13,0)),"Capped","Original"))</f>
        <v>Original</v>
      </c>
      <c r="AF118" s="21">
        <f t="shared" si="1"/>
        <v>19.690000000000001</v>
      </c>
    </row>
    <row r="119" spans="1:32" ht="15" customHeight="1" x14ac:dyDescent="0.3">
      <c r="A119" s="20" t="str">
        <f>Raw_Data!A119</f>
        <v>SF10118</v>
      </c>
      <c r="B119" s="15" t="str">
        <f>Raw_Data!B119</f>
        <v>Andhra Pradesh</v>
      </c>
      <c r="C119" s="15" t="str">
        <f>Raw_Data!C119</f>
        <v>Nalgonda</v>
      </c>
      <c r="D119" s="15" t="str">
        <f>Raw_Data!D119</f>
        <v>Rice</v>
      </c>
      <c r="E119" s="15" t="str">
        <f>Raw_Data!E119</f>
        <v>Zaid</v>
      </c>
      <c r="F119" s="15">
        <f>Raw_Data!F119</f>
        <v>13.6</v>
      </c>
      <c r="G119" s="18">
        <f>IF(Raw_Data!G119="",ROUND(AVERAGEIFS(Raw_Data!$G$2:$G$4001,Raw_Data!$E$2:$E$4001,E119),1),Raw_Data!G119)</f>
        <v>327.7</v>
      </c>
      <c r="H119" s="15">
        <f>Raw_Data!H119</f>
        <v>26.9</v>
      </c>
      <c r="I119" s="15">
        <f>Raw_Data!I119</f>
        <v>42.8</v>
      </c>
      <c r="J119" s="15">
        <f>Raw_Data!J119</f>
        <v>10</v>
      </c>
      <c r="K119" s="15">
        <f>Raw_Data!K119</f>
        <v>7.34</v>
      </c>
      <c r="L119" s="18">
        <f>IF(Raw_Data!L119="",ROUND(AVERAGEIFS(Raw_Data!$L$2:$L$4001,Raw_Data!$E$2:$E$4001,E119),1),Raw_Data!L119)</f>
        <v>15.7</v>
      </c>
      <c r="M119" s="15">
        <f>Raw_Data!M119</f>
        <v>118</v>
      </c>
      <c r="N119" s="15">
        <f>Raw_Data!N119</f>
        <v>32.6</v>
      </c>
      <c r="O119" s="15">
        <f>Raw_Data!O119</f>
        <v>59.6</v>
      </c>
      <c r="P119" s="15" t="str">
        <f>Raw_Data!P119</f>
        <v>Sprinkler</v>
      </c>
      <c r="Q119" s="15">
        <f>Raw_Data!Q119</f>
        <v>235.3</v>
      </c>
      <c r="R119" s="15">
        <f>Raw_Data!R119</f>
        <v>6.63</v>
      </c>
      <c r="S119" s="15">
        <f>Raw_Data!S119</f>
        <v>0.67</v>
      </c>
      <c r="T119" s="18">
        <f>IF(Raw_Data!T119="",ROUND(AVERAGEIFS(Raw_Data!$T$2:$T$4001,Raw_Data!$E$2:$E$4001,E119,Raw_Data!$D$2:$D$4001,D119),2),IF(Raw_Data!T119&gt;INDEX(Cleaning_Reference!$F$6:$F$13,MATCH(D119,Cleaning_Reference!$A$6:$A$13,0)),INDEX(Cleaning_Reference!$F$6:$F$13,MATCH(D119,Cleaning_Reference!$A$6:$A$13,0)),Raw_Data!T119))</f>
        <v>1.54</v>
      </c>
      <c r="U119" s="15">
        <f>Raw_Data!U119</f>
        <v>20.94</v>
      </c>
      <c r="V119" s="15">
        <f>Raw_Data!V119</f>
        <v>20763</v>
      </c>
      <c r="W119" s="15">
        <f>Raw_Data!W119</f>
        <v>955996</v>
      </c>
      <c r="X119" s="15">
        <f>Raw_Data!X119</f>
        <v>434777</v>
      </c>
      <c r="Y119" s="15">
        <f>Raw_Data!Y119</f>
        <v>-521219</v>
      </c>
      <c r="Z119" s="15">
        <f>Raw_Data!Z119</f>
        <v>20384</v>
      </c>
      <c r="AA119" s="15">
        <f>Raw_Data!AA119</f>
        <v>1.0269999999999999</v>
      </c>
      <c r="AB119" s="15">
        <f>Raw_Data!AB119</f>
        <v>31.4</v>
      </c>
      <c r="AC119" s="19" t="str">
        <f>IF(Raw_Data!G119="","Yes","No")</f>
        <v>No</v>
      </c>
      <c r="AD119" s="19" t="str">
        <f>IF(Raw_Data!L119="","Yes","No")</f>
        <v>No</v>
      </c>
      <c r="AE119" s="19" t="str">
        <f>IF(Raw_Data!T119="","Imputed",IF(Raw_Data!T119&gt;INDEX(Cleaning_Reference!$F$6:$F$13,MATCH(D119,Cleaning_Reference!$A$6:$A$13,0)),"Capped","Original"))</f>
        <v>Original</v>
      </c>
      <c r="AF119" s="21">
        <f t="shared" si="1"/>
        <v>20.94</v>
      </c>
    </row>
    <row r="120" spans="1:32" ht="15" customHeight="1" x14ac:dyDescent="0.3">
      <c r="A120" s="20" t="str">
        <f>Raw_Data!A120</f>
        <v>SF10119</v>
      </c>
      <c r="B120" s="15" t="str">
        <f>Raw_Data!B120</f>
        <v>Karnataka</v>
      </c>
      <c r="C120" s="15" t="str">
        <f>Raw_Data!C120</f>
        <v>Nashik</v>
      </c>
      <c r="D120" s="15" t="str">
        <f>Raw_Data!D120</f>
        <v>Pulses</v>
      </c>
      <c r="E120" s="15" t="str">
        <f>Raw_Data!E120</f>
        <v>Rabi</v>
      </c>
      <c r="F120" s="15">
        <f>Raw_Data!F120</f>
        <v>11.2</v>
      </c>
      <c r="G120" s="18">
        <f>IF(Raw_Data!G120="",ROUND(AVERAGEIFS(Raw_Data!$G$2:$G$4001,Raw_Data!$E$2:$E$4001,E120),1),Raw_Data!G120)</f>
        <v>346.3</v>
      </c>
      <c r="H120" s="15">
        <f>Raw_Data!H120</f>
        <v>23.4</v>
      </c>
      <c r="I120" s="15">
        <f>Raw_Data!I120</f>
        <v>32.4</v>
      </c>
      <c r="J120" s="15">
        <f>Raw_Data!J120</f>
        <v>7.2</v>
      </c>
      <c r="K120" s="15">
        <f>Raw_Data!K120</f>
        <v>6.91</v>
      </c>
      <c r="L120" s="18">
        <f>IF(Raw_Data!L120="",ROUND(AVERAGEIFS(Raw_Data!$L$2:$L$4001,Raw_Data!$E$2:$E$4001,E120),1),Raw_Data!L120)</f>
        <v>25</v>
      </c>
      <c r="M120" s="15">
        <f>Raw_Data!M120</f>
        <v>129.4</v>
      </c>
      <c r="N120" s="15">
        <f>Raw_Data!N120</f>
        <v>34.700000000000003</v>
      </c>
      <c r="O120" s="15">
        <f>Raw_Data!O120</f>
        <v>104.6</v>
      </c>
      <c r="P120" s="15" t="str">
        <f>Raw_Data!P120</f>
        <v>Sprinkler</v>
      </c>
      <c r="Q120" s="15">
        <f>Raw_Data!Q120</f>
        <v>129</v>
      </c>
      <c r="R120" s="15">
        <f>Raw_Data!R120</f>
        <v>6.4</v>
      </c>
      <c r="S120" s="15">
        <f>Raw_Data!S120</f>
        <v>0.81</v>
      </c>
      <c r="T120" s="18">
        <f>IF(Raw_Data!T120="",ROUND(AVERAGEIFS(Raw_Data!$T$2:$T$4001,Raw_Data!$E$2:$E$4001,E120,Raw_Data!$D$2:$D$4001,D120),2),IF(Raw_Data!T120&gt;INDEX(Cleaning_Reference!$F$6:$F$13,MATCH(D120,Cleaning_Reference!$A$6:$A$13,0)),INDEX(Cleaning_Reference!$F$6:$F$13,MATCH(D120,Cleaning_Reference!$A$6:$A$13,0)),Raw_Data!T120))</f>
        <v>1.1200000000000001</v>
      </c>
      <c r="U120" s="15">
        <f>Raw_Data!U120</f>
        <v>12.54</v>
      </c>
      <c r="V120" s="15">
        <f>Raw_Data!V120</f>
        <v>69488</v>
      </c>
      <c r="W120" s="15">
        <f>Raw_Data!W120</f>
        <v>668822</v>
      </c>
      <c r="X120" s="15">
        <f>Raw_Data!X120</f>
        <v>871380</v>
      </c>
      <c r="Y120" s="15">
        <f>Raw_Data!Y120</f>
        <v>202558</v>
      </c>
      <c r="Z120" s="15">
        <f>Raw_Data!Z120</f>
        <v>3842</v>
      </c>
      <c r="AA120" s="15">
        <f>Raw_Data!AA120</f>
        <v>3.2639999999999998</v>
      </c>
      <c r="AB120" s="15">
        <f>Raw_Data!AB120</f>
        <v>32.6</v>
      </c>
      <c r="AC120" s="19" t="str">
        <f>IF(Raw_Data!G120="","Yes","No")</f>
        <v>No</v>
      </c>
      <c r="AD120" s="19" t="str">
        <f>IF(Raw_Data!L120="","Yes","No")</f>
        <v>No</v>
      </c>
      <c r="AE120" s="19" t="str">
        <f>IF(Raw_Data!T120="","Imputed",IF(Raw_Data!T120&gt;INDEX(Cleaning_Reference!$F$6:$F$13,MATCH(D120,Cleaning_Reference!$A$6:$A$13,0)),"Capped","Original"))</f>
        <v>Original</v>
      </c>
      <c r="AF120" s="21">
        <f t="shared" si="1"/>
        <v>12.54</v>
      </c>
    </row>
    <row r="121" spans="1:32" ht="15" customHeight="1" x14ac:dyDescent="0.3">
      <c r="A121" s="20" t="str">
        <f>Raw_Data!A121</f>
        <v>SF10120</v>
      </c>
      <c r="B121" s="15" t="str">
        <f>Raw_Data!B121</f>
        <v>Karnataka</v>
      </c>
      <c r="C121" s="15" t="str">
        <f>Raw_Data!C121</f>
        <v>Erode</v>
      </c>
      <c r="D121" s="15" t="str">
        <f>Raw_Data!D121</f>
        <v>Groundnut</v>
      </c>
      <c r="E121" s="15" t="str">
        <f>Raw_Data!E121</f>
        <v>Kharif</v>
      </c>
      <c r="F121" s="15">
        <f>Raw_Data!F121</f>
        <v>13.76</v>
      </c>
      <c r="G121" s="18">
        <f>IF(Raw_Data!G121="",ROUND(AVERAGEIFS(Raw_Data!$G$2:$G$4001,Raw_Data!$E$2:$E$4001,E121),1),Raw_Data!G121)</f>
        <v>968.7</v>
      </c>
      <c r="H121" s="15">
        <f>Raw_Data!H121</f>
        <v>27.3</v>
      </c>
      <c r="I121" s="15">
        <f>Raw_Data!I121</f>
        <v>71.099999999999994</v>
      </c>
      <c r="J121" s="15">
        <f>Raw_Data!J121</f>
        <v>5.7</v>
      </c>
      <c r="K121" s="15">
        <f>Raw_Data!K121</f>
        <v>6.88</v>
      </c>
      <c r="L121" s="18">
        <f>IF(Raw_Data!L121="",ROUND(AVERAGEIFS(Raw_Data!$L$2:$L$4001,Raw_Data!$E$2:$E$4001,E121),1),Raw_Data!L121)</f>
        <v>27</v>
      </c>
      <c r="M121" s="15">
        <f>Raw_Data!M121</f>
        <v>96.8</v>
      </c>
      <c r="N121" s="15">
        <f>Raw_Data!N121</f>
        <v>62.5</v>
      </c>
      <c r="O121" s="15">
        <f>Raw_Data!O121</f>
        <v>128.4</v>
      </c>
      <c r="P121" s="15" t="str">
        <f>Raw_Data!P121</f>
        <v>Sprinkler</v>
      </c>
      <c r="Q121" s="15">
        <f>Raw_Data!Q121</f>
        <v>232.2</v>
      </c>
      <c r="R121" s="15">
        <f>Raw_Data!R121</f>
        <v>1.55</v>
      </c>
      <c r="S121" s="15">
        <f>Raw_Data!S121</f>
        <v>0.88</v>
      </c>
      <c r="T121" s="18">
        <f>IF(Raw_Data!T121="",ROUND(AVERAGEIFS(Raw_Data!$T$2:$T$4001,Raw_Data!$E$2:$E$4001,E121,Raw_Data!$D$2:$D$4001,D121),2),IF(Raw_Data!T121&gt;INDEX(Cleaning_Reference!$F$6:$F$13,MATCH(D121,Cleaning_Reference!$A$6:$A$13,0)),INDEX(Cleaning_Reference!$F$6:$F$13,MATCH(D121,Cleaning_Reference!$A$6:$A$13,0)),Raw_Data!T121))</f>
        <v>1.91</v>
      </c>
      <c r="U121" s="15">
        <f>Raw_Data!U121</f>
        <v>26.28</v>
      </c>
      <c r="V121" s="15">
        <f>Raw_Data!V121</f>
        <v>40712</v>
      </c>
      <c r="W121" s="15">
        <f>Raw_Data!W121</f>
        <v>964006</v>
      </c>
      <c r="X121" s="15">
        <f>Raw_Data!X121</f>
        <v>1069911</v>
      </c>
      <c r="Y121" s="15">
        <f>Raw_Data!Y121</f>
        <v>105905</v>
      </c>
      <c r="Z121" s="15">
        <f>Raw_Data!Z121</f>
        <v>7261</v>
      </c>
      <c r="AA121" s="15">
        <f>Raw_Data!AA121</f>
        <v>3.6190000000000002</v>
      </c>
      <c r="AB121" s="15">
        <f>Raw_Data!AB121</f>
        <v>74.900000000000006</v>
      </c>
      <c r="AC121" s="19" t="str">
        <f>IF(Raw_Data!G121="","Yes","No")</f>
        <v>No</v>
      </c>
      <c r="AD121" s="19" t="str">
        <f>IF(Raw_Data!L121="","Yes","No")</f>
        <v>No</v>
      </c>
      <c r="AE121" s="19" t="str">
        <f>IF(Raw_Data!T121="","Imputed",IF(Raw_Data!T121&gt;INDEX(Cleaning_Reference!$F$6:$F$13,MATCH(D121,Cleaning_Reference!$A$6:$A$13,0)),"Capped","Original"))</f>
        <v>Original</v>
      </c>
      <c r="AF121" s="21">
        <f t="shared" si="1"/>
        <v>26.28</v>
      </c>
    </row>
    <row r="122" spans="1:32" ht="15" customHeight="1" x14ac:dyDescent="0.3">
      <c r="A122" s="20" t="str">
        <f>Raw_Data!A122</f>
        <v>SF10121</v>
      </c>
      <c r="B122" s="15" t="str">
        <f>Raw_Data!B122</f>
        <v>Gujarat</v>
      </c>
      <c r="C122" s="15" t="str">
        <f>Raw_Data!C122</f>
        <v>Rajkot</v>
      </c>
      <c r="D122" s="15" t="str">
        <f>Raw_Data!D122</f>
        <v>Groundnut</v>
      </c>
      <c r="E122" s="15" t="str">
        <f>Raw_Data!E122</f>
        <v>Kharif</v>
      </c>
      <c r="F122" s="15">
        <f>Raw_Data!F122</f>
        <v>11.46</v>
      </c>
      <c r="G122" s="18">
        <f>IF(Raw_Data!G122="",ROUND(AVERAGEIFS(Raw_Data!$G$2:$G$4001,Raw_Data!$E$2:$E$4001,E122),1),Raw_Data!G122)</f>
        <v>619.1</v>
      </c>
      <c r="H122" s="15">
        <f>Raw_Data!H122</f>
        <v>24.5</v>
      </c>
      <c r="I122" s="15">
        <f>Raw_Data!I122</f>
        <v>83.3</v>
      </c>
      <c r="J122" s="15">
        <f>Raw_Data!J122</f>
        <v>6.6</v>
      </c>
      <c r="K122" s="15">
        <f>Raw_Data!K122</f>
        <v>6.71</v>
      </c>
      <c r="L122" s="18">
        <f>IF(Raw_Data!L122="",ROUND(AVERAGEIFS(Raw_Data!$L$2:$L$4001,Raw_Data!$E$2:$E$4001,E122),1),Raw_Data!L122)</f>
        <v>30.4</v>
      </c>
      <c r="M122" s="15">
        <f>Raw_Data!M122</f>
        <v>84.1</v>
      </c>
      <c r="N122" s="15">
        <f>Raw_Data!N122</f>
        <v>46.5</v>
      </c>
      <c r="O122" s="15">
        <f>Raw_Data!O122</f>
        <v>113.3</v>
      </c>
      <c r="P122" s="15" t="str">
        <f>Raw_Data!P122</f>
        <v>Rainfed</v>
      </c>
      <c r="Q122" s="15">
        <f>Raw_Data!Q122</f>
        <v>184.4</v>
      </c>
      <c r="R122" s="15">
        <f>Raw_Data!R122</f>
        <v>4.84</v>
      </c>
      <c r="S122" s="15">
        <f>Raw_Data!S122</f>
        <v>0.84</v>
      </c>
      <c r="T122" s="18">
        <f>IF(Raw_Data!T122="",ROUND(AVERAGEIFS(Raw_Data!$T$2:$T$4001,Raw_Data!$E$2:$E$4001,E122,Raw_Data!$D$2:$D$4001,D122),2),IF(Raw_Data!T122&gt;INDEX(Cleaning_Reference!$F$6:$F$13,MATCH(D122,Cleaning_Reference!$A$6:$A$13,0)),INDEX(Cleaning_Reference!$F$6:$F$13,MATCH(D122,Cleaning_Reference!$A$6:$A$13,0)),Raw_Data!T122))</f>
        <v>2.0699999999999998</v>
      </c>
      <c r="U122" s="15">
        <f>Raw_Data!U122</f>
        <v>23.72</v>
      </c>
      <c r="V122" s="15">
        <f>Raw_Data!V122</f>
        <v>65653</v>
      </c>
      <c r="W122" s="15">
        <f>Raw_Data!W122</f>
        <v>811732</v>
      </c>
      <c r="X122" s="15">
        <f>Raw_Data!X122</f>
        <v>1557289</v>
      </c>
      <c r="Y122" s="15">
        <f>Raw_Data!Y122</f>
        <v>745557</v>
      </c>
      <c r="Z122" s="15">
        <f>Raw_Data!Z122</f>
        <v>2898</v>
      </c>
      <c r="AA122" s="15">
        <f>Raw_Data!AA122</f>
        <v>8.1850000000000005</v>
      </c>
      <c r="AB122" s="15">
        <f>Raw_Data!AB122</f>
        <v>60.2</v>
      </c>
      <c r="AC122" s="19" t="str">
        <f>IF(Raw_Data!G122="","Yes","No")</f>
        <v>No</v>
      </c>
      <c r="AD122" s="19" t="str">
        <f>IF(Raw_Data!L122="","Yes","No")</f>
        <v>No</v>
      </c>
      <c r="AE122" s="19" t="str">
        <f>IF(Raw_Data!T122="","Imputed",IF(Raw_Data!T122&gt;INDEX(Cleaning_Reference!$F$6:$F$13,MATCH(D122,Cleaning_Reference!$A$6:$A$13,0)),"Capped","Original"))</f>
        <v>Original</v>
      </c>
      <c r="AF122" s="21">
        <f t="shared" si="1"/>
        <v>23.72</v>
      </c>
    </row>
    <row r="123" spans="1:32" ht="15" customHeight="1" x14ac:dyDescent="0.3">
      <c r="A123" s="20" t="str">
        <f>Raw_Data!A123</f>
        <v>SF10122</v>
      </c>
      <c r="B123" s="15" t="str">
        <f>Raw_Data!B123</f>
        <v>Maharashtra</v>
      </c>
      <c r="C123" s="15" t="str">
        <f>Raw_Data!C123</f>
        <v>Erode</v>
      </c>
      <c r="D123" s="15" t="str">
        <f>Raw_Data!D123</f>
        <v>Cotton</v>
      </c>
      <c r="E123" s="15" t="str">
        <f>Raw_Data!E123</f>
        <v>Kharif</v>
      </c>
      <c r="F123" s="15">
        <f>Raw_Data!F123</f>
        <v>3.26</v>
      </c>
      <c r="G123" s="18">
        <f>IF(Raw_Data!G123="",ROUND(AVERAGEIFS(Raw_Data!$G$2:$G$4001,Raw_Data!$E$2:$E$4001,E123),1),Raw_Data!G123)</f>
        <v>896.1</v>
      </c>
      <c r="H123" s="15">
        <f>Raw_Data!H123</f>
        <v>34.799999999999997</v>
      </c>
      <c r="I123" s="15">
        <f>Raw_Data!I123</f>
        <v>69.5</v>
      </c>
      <c r="J123" s="15">
        <f>Raw_Data!J123</f>
        <v>7.2</v>
      </c>
      <c r="K123" s="15">
        <f>Raw_Data!K123</f>
        <v>5.55</v>
      </c>
      <c r="L123" s="18">
        <f>IF(Raw_Data!L123="",ROUND(AVERAGEIFS(Raw_Data!$L$2:$L$4001,Raw_Data!$E$2:$E$4001,E123),1),Raw_Data!L123)</f>
        <v>31.2</v>
      </c>
      <c r="M123" s="15">
        <f>Raw_Data!M123</f>
        <v>63.3</v>
      </c>
      <c r="N123" s="15">
        <f>Raw_Data!N123</f>
        <v>59.8</v>
      </c>
      <c r="O123" s="15">
        <f>Raw_Data!O123</f>
        <v>144.80000000000001</v>
      </c>
      <c r="P123" s="15" t="str">
        <f>Raw_Data!P123</f>
        <v>Sprinkler</v>
      </c>
      <c r="Q123" s="15">
        <f>Raw_Data!Q123</f>
        <v>164.3</v>
      </c>
      <c r="R123" s="15">
        <f>Raw_Data!R123</f>
        <v>4.67</v>
      </c>
      <c r="S123" s="15">
        <f>Raw_Data!S123</f>
        <v>0.98</v>
      </c>
      <c r="T123" s="18">
        <f>IF(Raw_Data!T123="",ROUND(AVERAGEIFS(Raw_Data!$T$2:$T$4001,Raw_Data!$E$2:$E$4001,E123,Raw_Data!$D$2:$D$4001,D123),2),IF(Raw_Data!T123&gt;INDEX(Cleaning_Reference!$F$6:$F$13,MATCH(D123,Cleaning_Reference!$A$6:$A$13,0)),INDEX(Cleaning_Reference!$F$6:$F$13,MATCH(D123,Cleaning_Reference!$A$6:$A$13,0)),Raw_Data!T123))</f>
        <v>0.3</v>
      </c>
      <c r="U123" s="15">
        <f>Raw_Data!U123</f>
        <v>0.98</v>
      </c>
      <c r="V123" s="15">
        <f>Raw_Data!V123</f>
        <v>57631</v>
      </c>
      <c r="W123" s="15">
        <f>Raw_Data!W123</f>
        <v>193353</v>
      </c>
      <c r="X123" s="15">
        <f>Raw_Data!X123</f>
        <v>56478</v>
      </c>
      <c r="Y123" s="15">
        <f>Raw_Data!Y123</f>
        <v>-136875</v>
      </c>
      <c r="Z123" s="15">
        <f>Raw_Data!Z123</f>
        <v>2439</v>
      </c>
      <c r="AA123" s="15">
        <f>Raw_Data!AA123</f>
        <v>0.40200000000000002</v>
      </c>
      <c r="AB123" s="15">
        <f>Raw_Data!AB123</f>
        <v>51.3</v>
      </c>
      <c r="AC123" s="19" t="str">
        <f>IF(Raw_Data!G123="","Yes","No")</f>
        <v>No</v>
      </c>
      <c r="AD123" s="19" t="str">
        <f>IF(Raw_Data!L123="","Yes","No")</f>
        <v>Yes</v>
      </c>
      <c r="AE123" s="19" t="str">
        <f>IF(Raw_Data!T123="","Imputed",IF(Raw_Data!T123&gt;INDEX(Cleaning_Reference!$F$6:$F$13,MATCH(D123,Cleaning_Reference!$A$6:$A$13,0)),"Capped","Original"))</f>
        <v>Original</v>
      </c>
      <c r="AF123" s="21">
        <f t="shared" si="1"/>
        <v>0.98</v>
      </c>
    </row>
    <row r="124" spans="1:32" ht="15" customHeight="1" x14ac:dyDescent="0.3">
      <c r="A124" s="20" t="str">
        <f>Raw_Data!A124</f>
        <v>SF10123</v>
      </c>
      <c r="B124" s="15" t="str">
        <f>Raw_Data!B124</f>
        <v>Madhya Pradesh</v>
      </c>
      <c r="C124" s="15" t="str">
        <f>Raw_Data!C124</f>
        <v>Warangal</v>
      </c>
      <c r="D124" s="15" t="str">
        <f>Raw_Data!D124</f>
        <v>Rice</v>
      </c>
      <c r="E124" s="15" t="str">
        <f>Raw_Data!E124</f>
        <v>Rabi</v>
      </c>
      <c r="F124" s="15">
        <f>Raw_Data!F124</f>
        <v>4.6500000000000004</v>
      </c>
      <c r="G124" s="18">
        <f>IF(Raw_Data!G124="",ROUND(AVERAGEIFS(Raw_Data!$G$2:$G$4001,Raw_Data!$E$2:$E$4001,E124),1),Raw_Data!G124)</f>
        <v>227.6</v>
      </c>
      <c r="H124" s="15">
        <f>Raw_Data!H124</f>
        <v>24.9</v>
      </c>
      <c r="I124" s="15">
        <f>Raw_Data!I124</f>
        <v>55.9</v>
      </c>
      <c r="J124" s="15">
        <f>Raw_Data!J124</f>
        <v>6.8</v>
      </c>
      <c r="K124" s="15">
        <f>Raw_Data!K124</f>
        <v>7.8</v>
      </c>
      <c r="L124" s="18">
        <f>IF(Raw_Data!L124="",ROUND(AVERAGEIFS(Raw_Data!$L$2:$L$4001,Raw_Data!$E$2:$E$4001,E124),1),Raw_Data!L124)</f>
        <v>26.3</v>
      </c>
      <c r="M124" s="15">
        <f>Raw_Data!M124</f>
        <v>97.5</v>
      </c>
      <c r="N124" s="15">
        <f>Raw_Data!N124</f>
        <v>96.6</v>
      </c>
      <c r="O124" s="15">
        <f>Raw_Data!O124</f>
        <v>97</v>
      </c>
      <c r="P124" s="15" t="str">
        <f>Raw_Data!P124</f>
        <v>Flood</v>
      </c>
      <c r="Q124" s="15">
        <f>Raw_Data!Q124</f>
        <v>162.30000000000001</v>
      </c>
      <c r="R124" s="15">
        <f>Raw_Data!R124</f>
        <v>3.82</v>
      </c>
      <c r="S124" s="15">
        <f>Raw_Data!S124</f>
        <v>0.95</v>
      </c>
      <c r="T124" s="18">
        <f>IF(Raw_Data!T124="",ROUND(AVERAGEIFS(Raw_Data!$T$2:$T$4001,Raw_Data!$E$2:$E$4001,E124,Raw_Data!$D$2:$D$4001,D124),2),IF(Raw_Data!T124&gt;INDEX(Cleaning_Reference!$F$6:$F$13,MATCH(D124,Cleaning_Reference!$A$6:$A$13,0)),INDEX(Cleaning_Reference!$F$6:$F$13,MATCH(D124,Cleaning_Reference!$A$6:$A$13,0)),Raw_Data!T124))</f>
        <v>0.66</v>
      </c>
      <c r="U124" s="15">
        <f>Raw_Data!U124</f>
        <v>3.07</v>
      </c>
      <c r="V124" s="15">
        <f>Raw_Data!V124</f>
        <v>26404</v>
      </c>
      <c r="W124" s="15">
        <f>Raw_Data!W124</f>
        <v>294129</v>
      </c>
      <c r="X124" s="15">
        <f>Raw_Data!X124</f>
        <v>81060</v>
      </c>
      <c r="Y124" s="15">
        <f>Raw_Data!Y124</f>
        <v>-213069</v>
      </c>
      <c r="Z124" s="15">
        <f>Raw_Data!Z124</f>
        <v>8874</v>
      </c>
      <c r="AA124" s="15">
        <f>Raw_Data!AA124</f>
        <v>0.34599999999999997</v>
      </c>
      <c r="AB124" s="15">
        <f>Raw_Data!AB124</f>
        <v>36.6</v>
      </c>
      <c r="AC124" s="19" t="str">
        <f>IF(Raw_Data!G124="","Yes","No")</f>
        <v>No</v>
      </c>
      <c r="AD124" s="19" t="str">
        <f>IF(Raw_Data!L124="","Yes","No")</f>
        <v>No</v>
      </c>
      <c r="AE124" s="19" t="str">
        <f>IF(Raw_Data!T124="","Imputed",IF(Raw_Data!T124&gt;INDEX(Cleaning_Reference!$F$6:$F$13,MATCH(D124,Cleaning_Reference!$A$6:$A$13,0)),"Capped","Original"))</f>
        <v>Original</v>
      </c>
      <c r="AF124" s="21">
        <f t="shared" si="1"/>
        <v>3.07</v>
      </c>
    </row>
    <row r="125" spans="1:32" ht="15" customHeight="1" x14ac:dyDescent="0.3">
      <c r="A125" s="20" t="str">
        <f>Raw_Data!A125</f>
        <v>SF10124</v>
      </c>
      <c r="B125" s="15" t="str">
        <f>Raw_Data!B125</f>
        <v>Punjab</v>
      </c>
      <c r="C125" s="15" t="str">
        <f>Raw_Data!C125</f>
        <v>Indore</v>
      </c>
      <c r="D125" s="15" t="str">
        <f>Raw_Data!D125</f>
        <v>Pulses</v>
      </c>
      <c r="E125" s="15" t="str">
        <f>Raw_Data!E125</f>
        <v>Kharif</v>
      </c>
      <c r="F125" s="15">
        <f>Raw_Data!F125</f>
        <v>2.54</v>
      </c>
      <c r="G125" s="18">
        <f>IF(Raw_Data!G125="",ROUND(AVERAGEIFS(Raw_Data!$G$2:$G$4001,Raw_Data!$E$2:$E$4001,E125),1),Raw_Data!G125)</f>
        <v>499.7</v>
      </c>
      <c r="H125" s="15">
        <f>Raw_Data!H125</f>
        <v>29.6</v>
      </c>
      <c r="I125" s="15">
        <f>Raw_Data!I125</f>
        <v>76.400000000000006</v>
      </c>
      <c r="J125" s="15">
        <f>Raw_Data!J125</f>
        <v>7.2</v>
      </c>
      <c r="K125" s="15">
        <f>Raw_Data!K125</f>
        <v>7.74</v>
      </c>
      <c r="L125" s="18">
        <f>IF(Raw_Data!L125="",ROUND(AVERAGEIFS(Raw_Data!$L$2:$L$4001,Raw_Data!$E$2:$E$4001,E125),1),Raw_Data!L125)</f>
        <v>30.7</v>
      </c>
      <c r="M125" s="15">
        <f>Raw_Data!M125</f>
        <v>112.7</v>
      </c>
      <c r="N125" s="15">
        <f>Raw_Data!N125</f>
        <v>42.4</v>
      </c>
      <c r="O125" s="15">
        <f>Raw_Data!O125</f>
        <v>125</v>
      </c>
      <c r="P125" s="15" t="str">
        <f>Raw_Data!P125</f>
        <v>Drip</v>
      </c>
      <c r="Q125" s="15">
        <f>Raw_Data!Q125</f>
        <v>201.3</v>
      </c>
      <c r="R125" s="15">
        <f>Raw_Data!R125</f>
        <v>4.0199999999999996</v>
      </c>
      <c r="S125" s="15">
        <f>Raw_Data!S125</f>
        <v>0.97</v>
      </c>
      <c r="T125" s="18">
        <f>IF(Raw_Data!T125="",ROUND(AVERAGEIFS(Raw_Data!$T$2:$T$4001,Raw_Data!$E$2:$E$4001,E125,Raw_Data!$D$2:$D$4001,D125),2),IF(Raw_Data!T125&gt;INDEX(Cleaning_Reference!$F$6:$F$13,MATCH(D125,Cleaning_Reference!$A$6:$A$13,0)),INDEX(Cleaning_Reference!$F$6:$F$13,MATCH(D125,Cleaning_Reference!$A$6:$A$13,0)),Raw_Data!T125))</f>
        <v>0.4</v>
      </c>
      <c r="U125" s="15">
        <f>Raw_Data!U125</f>
        <v>1.02</v>
      </c>
      <c r="V125" s="15">
        <f>Raw_Data!V125</f>
        <v>73000</v>
      </c>
      <c r="W125" s="15">
        <f>Raw_Data!W125</f>
        <v>182833</v>
      </c>
      <c r="X125" s="15">
        <f>Raw_Data!X125</f>
        <v>74460</v>
      </c>
      <c r="Y125" s="15">
        <f>Raw_Data!Y125</f>
        <v>-108373</v>
      </c>
      <c r="Z125" s="15">
        <f>Raw_Data!Z125</f>
        <v>895</v>
      </c>
      <c r="AA125" s="15">
        <f>Raw_Data!AA125</f>
        <v>1.1399999999999999</v>
      </c>
      <c r="AB125" s="15">
        <f>Raw_Data!AB125</f>
        <v>51.3</v>
      </c>
      <c r="AC125" s="19" t="str">
        <f>IF(Raw_Data!G125="","Yes","No")</f>
        <v>No</v>
      </c>
      <c r="AD125" s="19" t="str">
        <f>IF(Raw_Data!L125="","Yes","No")</f>
        <v>No</v>
      </c>
      <c r="AE125" s="19" t="str">
        <f>IF(Raw_Data!T125="","Imputed",IF(Raw_Data!T125&gt;INDEX(Cleaning_Reference!$F$6:$F$13,MATCH(D125,Cleaning_Reference!$A$6:$A$13,0)),"Capped","Original"))</f>
        <v>Original</v>
      </c>
      <c r="AF125" s="21">
        <f t="shared" si="1"/>
        <v>1.02</v>
      </c>
    </row>
    <row r="126" spans="1:32" ht="15" customHeight="1" x14ac:dyDescent="0.3">
      <c r="A126" s="20" t="str">
        <f>Raw_Data!A126</f>
        <v>SF10125</v>
      </c>
      <c r="B126" s="15" t="str">
        <f>Raw_Data!B126</f>
        <v>Madhya Pradesh</v>
      </c>
      <c r="C126" s="15" t="str">
        <f>Raw_Data!C126</f>
        <v>Rajkot</v>
      </c>
      <c r="D126" s="15" t="str">
        <f>Raw_Data!D126</f>
        <v>Pulses</v>
      </c>
      <c r="E126" s="15" t="str">
        <f>Raw_Data!E126</f>
        <v>Kharif</v>
      </c>
      <c r="F126" s="15">
        <f>Raw_Data!F126</f>
        <v>14.46</v>
      </c>
      <c r="G126" s="18">
        <f>IF(Raw_Data!G126="",ROUND(AVERAGEIFS(Raw_Data!$G$2:$G$4001,Raw_Data!$E$2:$E$4001,E126),1),Raw_Data!G126)</f>
        <v>763.3</v>
      </c>
      <c r="H126" s="15">
        <f>Raw_Data!H126</f>
        <v>32.5</v>
      </c>
      <c r="I126" s="15">
        <f>Raw_Data!I126</f>
        <v>77</v>
      </c>
      <c r="J126" s="15">
        <f>Raw_Data!J126</f>
        <v>6.3</v>
      </c>
      <c r="K126" s="15">
        <f>Raw_Data!K126</f>
        <v>7.23</v>
      </c>
      <c r="L126" s="18">
        <f>IF(Raw_Data!L126="",ROUND(AVERAGEIFS(Raw_Data!$L$2:$L$4001,Raw_Data!$E$2:$E$4001,E126),1),Raw_Data!L126)</f>
        <v>27.2</v>
      </c>
      <c r="M126" s="15">
        <f>Raw_Data!M126</f>
        <v>158.4</v>
      </c>
      <c r="N126" s="15">
        <f>Raw_Data!N126</f>
        <v>51.1</v>
      </c>
      <c r="O126" s="15">
        <f>Raw_Data!O126</f>
        <v>56.6</v>
      </c>
      <c r="P126" s="15" t="str">
        <f>Raw_Data!P126</f>
        <v>Rainfed</v>
      </c>
      <c r="Q126" s="15">
        <f>Raw_Data!Q126</f>
        <v>206.5</v>
      </c>
      <c r="R126" s="15">
        <f>Raw_Data!R126</f>
        <v>4.1399999999999997</v>
      </c>
      <c r="S126" s="15">
        <f>Raw_Data!S126</f>
        <v>0.97</v>
      </c>
      <c r="T126" s="18">
        <f>IF(Raw_Data!T126="",ROUND(AVERAGEIFS(Raw_Data!$T$2:$T$4001,Raw_Data!$E$2:$E$4001,E126,Raw_Data!$D$2:$D$4001,D126),2),IF(Raw_Data!T126&gt;INDEX(Cleaning_Reference!$F$6:$F$13,MATCH(D126,Cleaning_Reference!$A$6:$A$13,0)),INDEX(Cleaning_Reference!$F$6:$F$13,MATCH(D126,Cleaning_Reference!$A$6:$A$13,0)),Raw_Data!T126))</f>
        <v>0.78</v>
      </c>
      <c r="U126" s="15">
        <f>Raw_Data!U126</f>
        <v>11.28</v>
      </c>
      <c r="V126" s="15">
        <f>Raw_Data!V126</f>
        <v>79479</v>
      </c>
      <c r="W126" s="15">
        <f>Raw_Data!W126</f>
        <v>1012756</v>
      </c>
      <c r="X126" s="15">
        <f>Raw_Data!X126</f>
        <v>896523</v>
      </c>
      <c r="Y126" s="15">
        <f>Raw_Data!Y126</f>
        <v>-116233</v>
      </c>
      <c r="Z126" s="15">
        <f>Raw_Data!Z126</f>
        <v>2927</v>
      </c>
      <c r="AA126" s="15">
        <f>Raw_Data!AA126</f>
        <v>3.8540000000000001</v>
      </c>
      <c r="AB126" s="15">
        <f>Raw_Data!AB126</f>
        <v>65.400000000000006</v>
      </c>
      <c r="AC126" s="19" t="str">
        <f>IF(Raw_Data!G126="","Yes","No")</f>
        <v>No</v>
      </c>
      <c r="AD126" s="19" t="str">
        <f>IF(Raw_Data!L126="","Yes","No")</f>
        <v>No</v>
      </c>
      <c r="AE126" s="19" t="str">
        <f>IF(Raw_Data!T126="","Imputed",IF(Raw_Data!T126&gt;INDEX(Cleaning_Reference!$F$6:$F$13,MATCH(D126,Cleaning_Reference!$A$6:$A$13,0)),"Capped","Original"))</f>
        <v>Original</v>
      </c>
      <c r="AF126" s="21">
        <f t="shared" si="1"/>
        <v>11.28</v>
      </c>
    </row>
    <row r="127" spans="1:32" ht="15" customHeight="1" x14ac:dyDescent="0.3">
      <c r="A127" s="20" t="str">
        <f>Raw_Data!A127</f>
        <v>SF10126</v>
      </c>
      <c r="B127" s="15" t="str">
        <f>Raw_Data!B127</f>
        <v>Maharashtra</v>
      </c>
      <c r="C127" s="15" t="str">
        <f>Raw_Data!C127</f>
        <v>Nalgonda</v>
      </c>
      <c r="D127" s="15" t="str">
        <f>Raw_Data!D127</f>
        <v>Chilli</v>
      </c>
      <c r="E127" s="15" t="str">
        <f>Raw_Data!E127</f>
        <v>Rabi</v>
      </c>
      <c r="F127" s="15">
        <f>Raw_Data!F127</f>
        <v>8.4499999999999993</v>
      </c>
      <c r="G127" s="18">
        <f>IF(Raw_Data!G127="",ROUND(AVERAGEIFS(Raw_Data!$G$2:$G$4001,Raw_Data!$E$2:$E$4001,E127),1),Raw_Data!G127)</f>
        <v>575.79999999999995</v>
      </c>
      <c r="H127" s="15">
        <f>Raw_Data!H127</f>
        <v>24.3</v>
      </c>
      <c r="I127" s="15">
        <f>Raw_Data!I127</f>
        <v>57.8</v>
      </c>
      <c r="J127" s="15">
        <f>Raw_Data!J127</f>
        <v>7.5</v>
      </c>
      <c r="K127" s="15">
        <f>Raw_Data!K127</f>
        <v>7.02</v>
      </c>
      <c r="L127" s="18">
        <f>IF(Raw_Data!L127="",ROUND(AVERAGEIFS(Raw_Data!$L$2:$L$4001,Raw_Data!$E$2:$E$4001,E127),1),Raw_Data!L127)</f>
        <v>18.5</v>
      </c>
      <c r="M127" s="15">
        <f>Raw_Data!M127</f>
        <v>115.2</v>
      </c>
      <c r="N127" s="15">
        <f>Raw_Data!N127</f>
        <v>67.5</v>
      </c>
      <c r="O127" s="15">
        <f>Raw_Data!O127</f>
        <v>125</v>
      </c>
      <c r="P127" s="15" t="str">
        <f>Raw_Data!P127</f>
        <v>Sprinkler</v>
      </c>
      <c r="Q127" s="15">
        <f>Raw_Data!Q127</f>
        <v>197.3</v>
      </c>
      <c r="R127" s="15">
        <f>Raw_Data!R127</f>
        <v>4.51</v>
      </c>
      <c r="S127" s="15">
        <f>Raw_Data!S127</f>
        <v>0.93</v>
      </c>
      <c r="T127" s="18">
        <f>IF(Raw_Data!T127="",ROUND(AVERAGEIFS(Raw_Data!$T$2:$T$4001,Raw_Data!$E$2:$E$4001,E127,Raw_Data!$D$2:$D$4001,D127),2),IF(Raw_Data!T127&gt;INDEX(Cleaning_Reference!$F$6:$F$13,MATCH(D127,Cleaning_Reference!$A$6:$A$13,0)),INDEX(Cleaning_Reference!$F$6:$F$13,MATCH(D127,Cleaning_Reference!$A$6:$A$13,0)),Raw_Data!T127))</f>
        <v>2.34</v>
      </c>
      <c r="U127" s="15">
        <f>Raw_Data!U127</f>
        <v>19.77</v>
      </c>
      <c r="V127" s="15">
        <f>Raw_Data!V127</f>
        <v>90018</v>
      </c>
      <c r="W127" s="15">
        <f>Raw_Data!W127</f>
        <v>532885</v>
      </c>
      <c r="X127" s="15">
        <f>Raw_Data!X127</f>
        <v>1779656</v>
      </c>
      <c r="Y127" s="15">
        <f>Raw_Data!Y127</f>
        <v>1246771</v>
      </c>
      <c r="Z127" s="15">
        <f>Raw_Data!Z127</f>
        <v>5842</v>
      </c>
      <c r="AA127" s="15">
        <f>Raw_Data!AA127</f>
        <v>3.3839999999999999</v>
      </c>
      <c r="AB127" s="15">
        <f>Raw_Data!AB127</f>
        <v>57.1</v>
      </c>
      <c r="AC127" s="19" t="str">
        <f>IF(Raw_Data!G127="","Yes","No")</f>
        <v>No</v>
      </c>
      <c r="AD127" s="19" t="str">
        <f>IF(Raw_Data!L127="","Yes","No")</f>
        <v>No</v>
      </c>
      <c r="AE127" s="19" t="str">
        <f>IF(Raw_Data!T127="","Imputed",IF(Raw_Data!T127&gt;INDEX(Cleaning_Reference!$F$6:$F$13,MATCH(D127,Cleaning_Reference!$A$6:$A$13,0)),"Capped","Original"))</f>
        <v>Original</v>
      </c>
      <c r="AF127" s="21">
        <f t="shared" si="1"/>
        <v>19.77</v>
      </c>
    </row>
    <row r="128" spans="1:32" ht="15" customHeight="1" x14ac:dyDescent="0.3">
      <c r="A128" s="20" t="str">
        <f>Raw_Data!A128</f>
        <v>SF10127</v>
      </c>
      <c r="B128" s="15" t="str">
        <f>Raw_Data!B128</f>
        <v>Telangana</v>
      </c>
      <c r="C128" s="15" t="str">
        <f>Raw_Data!C128</f>
        <v>Guntur</v>
      </c>
      <c r="D128" s="15" t="str">
        <f>Raw_Data!D128</f>
        <v>Wheat</v>
      </c>
      <c r="E128" s="15" t="str">
        <f>Raw_Data!E128</f>
        <v>Rabi</v>
      </c>
      <c r="F128" s="15">
        <f>Raw_Data!F128</f>
        <v>3.75</v>
      </c>
      <c r="G128" s="18">
        <f>IF(Raw_Data!G128="",ROUND(AVERAGEIFS(Raw_Data!$G$2:$G$4001,Raw_Data!$E$2:$E$4001,E128),1),Raw_Data!G128)</f>
        <v>99.6</v>
      </c>
      <c r="H128" s="15">
        <f>Raw_Data!H128</f>
        <v>27.2</v>
      </c>
      <c r="I128" s="15">
        <f>Raw_Data!I128</f>
        <v>56.7</v>
      </c>
      <c r="J128" s="15">
        <f>Raw_Data!J128</f>
        <v>6.8</v>
      </c>
      <c r="K128" s="15">
        <f>Raw_Data!K128</f>
        <v>6.08</v>
      </c>
      <c r="L128" s="18">
        <f>IF(Raw_Data!L128="",ROUND(AVERAGEIFS(Raw_Data!$L$2:$L$4001,Raw_Data!$E$2:$E$4001,E128),1),Raw_Data!L128)</f>
        <v>26.1</v>
      </c>
      <c r="M128" s="15">
        <f>Raw_Data!M128</f>
        <v>160.80000000000001</v>
      </c>
      <c r="N128" s="15">
        <f>Raw_Data!N128</f>
        <v>66.3</v>
      </c>
      <c r="O128" s="15">
        <f>Raw_Data!O128</f>
        <v>46.8</v>
      </c>
      <c r="P128" s="15" t="str">
        <f>Raw_Data!P128</f>
        <v>Rainfed</v>
      </c>
      <c r="Q128" s="15">
        <f>Raw_Data!Q128</f>
        <v>101.6</v>
      </c>
      <c r="R128" s="15">
        <f>Raw_Data!R128</f>
        <v>4.45</v>
      </c>
      <c r="S128" s="15">
        <f>Raw_Data!S128</f>
        <v>0.97</v>
      </c>
      <c r="T128" s="18">
        <f>IF(Raw_Data!T128="",ROUND(AVERAGEIFS(Raw_Data!$T$2:$T$4001,Raw_Data!$E$2:$E$4001,E128,Raw_Data!$D$2:$D$4001,D128),2),IF(Raw_Data!T128&gt;INDEX(Cleaning_Reference!$F$6:$F$13,MATCH(D128,Cleaning_Reference!$A$6:$A$13,0)),INDEX(Cleaning_Reference!$F$6:$F$13,MATCH(D128,Cleaning_Reference!$A$6:$A$13,0)),Raw_Data!T128))</f>
        <v>1.6</v>
      </c>
      <c r="U128" s="15">
        <f>Raw_Data!U128</f>
        <v>6</v>
      </c>
      <c r="V128" s="15">
        <f>Raw_Data!V128</f>
        <v>23135</v>
      </c>
      <c r="W128" s="15">
        <f>Raw_Data!W128</f>
        <v>192862</v>
      </c>
      <c r="X128" s="15">
        <f>Raw_Data!X128</f>
        <v>138810</v>
      </c>
      <c r="Y128" s="15">
        <f>Raw_Data!Y128</f>
        <v>-54052</v>
      </c>
      <c r="Z128" s="15">
        <f>Raw_Data!Z128</f>
        <v>1165</v>
      </c>
      <c r="AA128" s="15">
        <f>Raw_Data!AA128</f>
        <v>5.15</v>
      </c>
      <c r="AB128" s="15">
        <f>Raw_Data!AB128</f>
        <v>41.7</v>
      </c>
      <c r="AC128" s="19" t="str">
        <f>IF(Raw_Data!G128="","Yes","No")</f>
        <v>No</v>
      </c>
      <c r="AD128" s="19" t="str">
        <f>IF(Raw_Data!L128="","Yes","No")</f>
        <v>No</v>
      </c>
      <c r="AE128" s="19" t="str">
        <f>IF(Raw_Data!T128="","Imputed",IF(Raw_Data!T128&gt;INDEX(Cleaning_Reference!$F$6:$F$13,MATCH(D128,Cleaning_Reference!$A$6:$A$13,0)),"Capped","Original"))</f>
        <v>Original</v>
      </c>
      <c r="AF128" s="21">
        <f t="shared" si="1"/>
        <v>6</v>
      </c>
    </row>
    <row r="129" spans="1:32" ht="15" customHeight="1" x14ac:dyDescent="0.3">
      <c r="A129" s="20" t="str">
        <f>Raw_Data!A129</f>
        <v>SF10128</v>
      </c>
      <c r="B129" s="15" t="str">
        <f>Raw_Data!B129</f>
        <v>Tamil Nadu</v>
      </c>
      <c r="C129" s="15" t="str">
        <f>Raw_Data!C129</f>
        <v>Erode</v>
      </c>
      <c r="D129" s="15" t="str">
        <f>Raw_Data!D129</f>
        <v>Wheat</v>
      </c>
      <c r="E129" s="15" t="str">
        <f>Raw_Data!E129</f>
        <v>Rabi</v>
      </c>
      <c r="F129" s="15">
        <f>Raw_Data!F129</f>
        <v>11.28</v>
      </c>
      <c r="G129" s="18">
        <f>IF(Raw_Data!G129="",ROUND(AVERAGEIFS(Raw_Data!$G$2:$G$4001,Raw_Data!$E$2:$E$4001,E129),1),Raw_Data!G129)</f>
        <v>281.89999999999998</v>
      </c>
      <c r="H129" s="15">
        <f>Raw_Data!H129</f>
        <v>23.4</v>
      </c>
      <c r="I129" s="15">
        <f>Raw_Data!I129</f>
        <v>69.3</v>
      </c>
      <c r="J129" s="15">
        <f>Raw_Data!J129</f>
        <v>7.4</v>
      </c>
      <c r="K129" s="15">
        <f>Raw_Data!K129</f>
        <v>6.62</v>
      </c>
      <c r="L129" s="18">
        <f>IF(Raw_Data!L129="",ROUND(AVERAGEIFS(Raw_Data!$L$2:$L$4001,Raw_Data!$E$2:$E$4001,E129),1),Raw_Data!L129)</f>
        <v>27.2</v>
      </c>
      <c r="M129" s="15">
        <f>Raw_Data!M129</f>
        <v>154.30000000000001</v>
      </c>
      <c r="N129" s="15">
        <f>Raw_Data!N129</f>
        <v>28.4</v>
      </c>
      <c r="O129" s="15">
        <f>Raw_Data!O129</f>
        <v>95.3</v>
      </c>
      <c r="P129" s="15" t="str">
        <f>Raw_Data!P129</f>
        <v>Rainfed</v>
      </c>
      <c r="Q129" s="15">
        <f>Raw_Data!Q129</f>
        <v>154.9</v>
      </c>
      <c r="R129" s="15">
        <f>Raw_Data!R129</f>
        <v>5.89</v>
      </c>
      <c r="S129" s="15">
        <f>Raw_Data!S129</f>
        <v>0.68</v>
      </c>
      <c r="T129" s="18">
        <f>IF(Raw_Data!T129="",ROUND(AVERAGEIFS(Raw_Data!$T$2:$T$4001,Raw_Data!$E$2:$E$4001,E129,Raw_Data!$D$2:$D$4001,D129),2),IF(Raw_Data!T129&gt;INDEX(Cleaning_Reference!$F$6:$F$13,MATCH(D129,Cleaning_Reference!$A$6:$A$13,0)),INDEX(Cleaning_Reference!$F$6:$F$13,MATCH(D129,Cleaning_Reference!$A$6:$A$13,0)),Raw_Data!T129))</f>
        <v>2.2400000000000002</v>
      </c>
      <c r="U129" s="15">
        <f>Raw_Data!U129</f>
        <v>25.27</v>
      </c>
      <c r="V129" s="15">
        <f>Raw_Data!V129</f>
        <v>27337</v>
      </c>
      <c r="W129" s="15">
        <f>Raw_Data!W129</f>
        <v>702245</v>
      </c>
      <c r="X129" s="15">
        <f>Raw_Data!X129</f>
        <v>690806</v>
      </c>
      <c r="Y129" s="15">
        <f>Raw_Data!Y129</f>
        <v>-11439</v>
      </c>
      <c r="Z129" s="15">
        <f>Raw_Data!Z129</f>
        <v>3065</v>
      </c>
      <c r="AA129" s="15">
        <f>Raw_Data!AA129</f>
        <v>8.2449999999999992</v>
      </c>
      <c r="AB129" s="15">
        <f>Raw_Data!AB129</f>
        <v>31</v>
      </c>
      <c r="AC129" s="19" t="str">
        <f>IF(Raw_Data!G129="","Yes","No")</f>
        <v>No</v>
      </c>
      <c r="AD129" s="19" t="str">
        <f>IF(Raw_Data!L129="","Yes","No")</f>
        <v>No</v>
      </c>
      <c r="AE129" s="19" t="str">
        <f>IF(Raw_Data!T129="","Imputed",IF(Raw_Data!T129&gt;INDEX(Cleaning_Reference!$F$6:$F$13,MATCH(D129,Cleaning_Reference!$A$6:$A$13,0)),"Capped","Original"))</f>
        <v>Original</v>
      </c>
      <c r="AF129" s="21">
        <f t="shared" si="1"/>
        <v>25.27</v>
      </c>
    </row>
    <row r="130" spans="1:32" ht="15" customHeight="1" x14ac:dyDescent="0.3">
      <c r="A130" s="20" t="str">
        <f>Raw_Data!A130</f>
        <v>SF10129</v>
      </c>
      <c r="B130" s="15" t="str">
        <f>Raw_Data!B130</f>
        <v>Maharashtra</v>
      </c>
      <c r="C130" s="15" t="str">
        <f>Raw_Data!C130</f>
        <v>Raichur</v>
      </c>
      <c r="D130" s="15" t="str">
        <f>Raw_Data!D130</f>
        <v>Maize</v>
      </c>
      <c r="E130" s="15" t="str">
        <f>Raw_Data!E130</f>
        <v>Rabi</v>
      </c>
      <c r="F130" s="15">
        <f>Raw_Data!F130</f>
        <v>10.33</v>
      </c>
      <c r="G130" s="18">
        <f>IF(Raw_Data!G130="",ROUND(AVERAGEIFS(Raw_Data!$G$2:$G$4001,Raw_Data!$E$2:$E$4001,E130),1),Raw_Data!G130)</f>
        <v>606.20000000000005</v>
      </c>
      <c r="H130" s="15">
        <f>Raw_Data!H130</f>
        <v>21.7</v>
      </c>
      <c r="I130" s="15">
        <f>Raw_Data!I130</f>
        <v>46.6</v>
      </c>
      <c r="J130" s="15">
        <f>Raw_Data!J130</f>
        <v>9.5</v>
      </c>
      <c r="K130" s="15">
        <f>Raw_Data!K130</f>
        <v>6.73</v>
      </c>
      <c r="L130" s="18">
        <f>IF(Raw_Data!L130="",ROUND(AVERAGEIFS(Raw_Data!$L$2:$L$4001,Raw_Data!$E$2:$E$4001,E130),1),Raw_Data!L130)</f>
        <v>33.200000000000003</v>
      </c>
      <c r="M130" s="15">
        <f>Raw_Data!M130</f>
        <v>121.8</v>
      </c>
      <c r="N130" s="15">
        <f>Raw_Data!N130</f>
        <v>60.8</v>
      </c>
      <c r="O130" s="15">
        <f>Raw_Data!O130</f>
        <v>92.8</v>
      </c>
      <c r="P130" s="15" t="str">
        <f>Raw_Data!P130</f>
        <v>Drip</v>
      </c>
      <c r="Q130" s="15">
        <f>Raw_Data!Q130</f>
        <v>166.9</v>
      </c>
      <c r="R130" s="15">
        <f>Raw_Data!R130</f>
        <v>3.5</v>
      </c>
      <c r="S130" s="15">
        <f>Raw_Data!S130</f>
        <v>0.84</v>
      </c>
      <c r="T130" s="18">
        <f>IF(Raw_Data!T130="",ROUND(AVERAGEIFS(Raw_Data!$T$2:$T$4001,Raw_Data!$E$2:$E$4001,E130,Raw_Data!$D$2:$D$4001,D130),2),IF(Raw_Data!T130&gt;INDEX(Cleaning_Reference!$F$6:$F$13,MATCH(D130,Cleaning_Reference!$A$6:$A$13,0)),INDEX(Cleaning_Reference!$F$6:$F$13,MATCH(D130,Cleaning_Reference!$A$6:$A$13,0)),Raw_Data!T130))</f>
        <v>4.8899999999999997</v>
      </c>
      <c r="U130" s="15">
        <f>Raw_Data!U130</f>
        <v>50.51</v>
      </c>
      <c r="V130" s="15">
        <f>Raw_Data!V130</f>
        <v>19769</v>
      </c>
      <c r="W130" s="15">
        <f>Raw_Data!W130</f>
        <v>685674</v>
      </c>
      <c r="X130" s="15">
        <f>Raw_Data!X130</f>
        <v>998532</v>
      </c>
      <c r="Y130" s="15">
        <f>Raw_Data!Y130</f>
        <v>312858</v>
      </c>
      <c r="Z130" s="15">
        <f>Raw_Data!Z130</f>
        <v>5130</v>
      </c>
      <c r="AA130" s="15">
        <f>Raw_Data!AA130</f>
        <v>9.8460000000000001</v>
      </c>
      <c r="AB130" s="15">
        <f>Raw_Data!AB130</f>
        <v>48.8</v>
      </c>
      <c r="AC130" s="19" t="str">
        <f>IF(Raw_Data!G130="","Yes","No")</f>
        <v>No</v>
      </c>
      <c r="AD130" s="19" t="str">
        <f>IF(Raw_Data!L130="","Yes","No")</f>
        <v>No</v>
      </c>
      <c r="AE130" s="19" t="str">
        <f>IF(Raw_Data!T130="","Imputed",IF(Raw_Data!T130&gt;INDEX(Cleaning_Reference!$F$6:$F$13,MATCH(D130,Cleaning_Reference!$A$6:$A$13,0)),"Capped","Original"))</f>
        <v>Original</v>
      </c>
      <c r="AF130" s="21">
        <f t="shared" ref="AF130:AF193" si="2">ROUND(T130*F130,2)</f>
        <v>50.51</v>
      </c>
    </row>
    <row r="131" spans="1:32" ht="15" customHeight="1" x14ac:dyDescent="0.3">
      <c r="A131" s="20" t="str">
        <f>Raw_Data!A131</f>
        <v>SF10130</v>
      </c>
      <c r="B131" s="15" t="str">
        <f>Raw_Data!B131</f>
        <v>Maharashtra</v>
      </c>
      <c r="C131" s="15" t="str">
        <f>Raw_Data!C131</f>
        <v>Nalgonda</v>
      </c>
      <c r="D131" s="15" t="str">
        <f>Raw_Data!D131</f>
        <v>Pulses</v>
      </c>
      <c r="E131" s="15" t="str">
        <f>Raw_Data!E131</f>
        <v>Rabi</v>
      </c>
      <c r="F131" s="15">
        <f>Raw_Data!F131</f>
        <v>3.95</v>
      </c>
      <c r="G131" s="18">
        <f>IF(Raw_Data!G131="",ROUND(AVERAGEIFS(Raw_Data!$G$2:$G$4001,Raw_Data!$E$2:$E$4001,E131),1),Raw_Data!G131)</f>
        <v>296</v>
      </c>
      <c r="H131" s="15">
        <f>Raw_Data!H131</f>
        <v>23.2</v>
      </c>
      <c r="I131" s="15">
        <f>Raw_Data!I131</f>
        <v>68.3</v>
      </c>
      <c r="J131" s="15">
        <f>Raw_Data!J131</f>
        <v>8.3000000000000007</v>
      </c>
      <c r="K131" s="15">
        <f>Raw_Data!K131</f>
        <v>6.93</v>
      </c>
      <c r="L131" s="18">
        <f>IF(Raw_Data!L131="",ROUND(AVERAGEIFS(Raw_Data!$L$2:$L$4001,Raw_Data!$E$2:$E$4001,E131),1),Raw_Data!L131)</f>
        <v>17</v>
      </c>
      <c r="M131" s="15">
        <f>Raw_Data!M131</f>
        <v>77</v>
      </c>
      <c r="N131" s="15">
        <f>Raw_Data!N131</f>
        <v>76.7</v>
      </c>
      <c r="O131" s="15">
        <f>Raw_Data!O131</f>
        <v>68.900000000000006</v>
      </c>
      <c r="P131" s="15" t="str">
        <f>Raw_Data!P131</f>
        <v>Sprinkler</v>
      </c>
      <c r="Q131" s="15">
        <f>Raw_Data!Q131</f>
        <v>114.9</v>
      </c>
      <c r="R131" s="15">
        <f>Raw_Data!R131</f>
        <v>9.35</v>
      </c>
      <c r="S131" s="15">
        <f>Raw_Data!S131</f>
        <v>0.74</v>
      </c>
      <c r="T131" s="18">
        <f>IF(Raw_Data!T131="",ROUND(AVERAGEIFS(Raw_Data!$T$2:$T$4001,Raw_Data!$E$2:$E$4001,E131,Raw_Data!$D$2:$D$4001,D131),2),IF(Raw_Data!T131&gt;INDEX(Cleaning_Reference!$F$6:$F$13,MATCH(D131,Cleaning_Reference!$A$6:$A$13,0)),INDEX(Cleaning_Reference!$F$6:$F$13,MATCH(D131,Cleaning_Reference!$A$6:$A$13,0)),Raw_Data!T131))</f>
        <v>1.01</v>
      </c>
      <c r="U131" s="15">
        <f>Raw_Data!U131</f>
        <v>3.99</v>
      </c>
      <c r="V131" s="15">
        <f>Raw_Data!V131</f>
        <v>86219</v>
      </c>
      <c r="W131" s="15">
        <f>Raw_Data!W131</f>
        <v>272305</v>
      </c>
      <c r="X131" s="15">
        <f>Raw_Data!X131</f>
        <v>344014</v>
      </c>
      <c r="Y131" s="15">
        <f>Raw_Data!Y131</f>
        <v>71709</v>
      </c>
      <c r="Z131" s="15">
        <f>Raw_Data!Z131</f>
        <v>1545</v>
      </c>
      <c r="AA131" s="15">
        <f>Raw_Data!AA131</f>
        <v>2.5830000000000002</v>
      </c>
      <c r="AB131" s="15">
        <f>Raw_Data!AB131</f>
        <v>22.2</v>
      </c>
      <c r="AC131" s="19" t="str">
        <f>IF(Raw_Data!G131="","Yes","No")</f>
        <v>No</v>
      </c>
      <c r="AD131" s="19" t="str">
        <f>IF(Raw_Data!L131="","Yes","No")</f>
        <v>No</v>
      </c>
      <c r="AE131" s="19" t="str">
        <f>IF(Raw_Data!T131="","Imputed",IF(Raw_Data!T131&gt;INDEX(Cleaning_Reference!$F$6:$F$13,MATCH(D131,Cleaning_Reference!$A$6:$A$13,0)),"Capped","Original"))</f>
        <v>Original</v>
      </c>
      <c r="AF131" s="21">
        <f t="shared" si="2"/>
        <v>3.99</v>
      </c>
    </row>
    <row r="132" spans="1:32" ht="15" customHeight="1" x14ac:dyDescent="0.3">
      <c r="A132" s="20" t="str">
        <f>Raw_Data!A132</f>
        <v>SF10131</v>
      </c>
      <c r="B132" s="15" t="str">
        <f>Raw_Data!B132</f>
        <v>Tamil Nadu</v>
      </c>
      <c r="C132" s="15" t="str">
        <f>Raw_Data!C132</f>
        <v>Nalgonda</v>
      </c>
      <c r="D132" s="15" t="str">
        <f>Raw_Data!D132</f>
        <v>Wheat</v>
      </c>
      <c r="E132" s="15" t="str">
        <f>Raw_Data!E132</f>
        <v>Kharif</v>
      </c>
      <c r="F132" s="15">
        <f>Raw_Data!F132</f>
        <v>4.55</v>
      </c>
      <c r="G132" s="18">
        <f>IF(Raw_Data!G132="",ROUND(AVERAGEIFS(Raw_Data!$G$2:$G$4001,Raw_Data!$E$2:$E$4001,E132),1),Raw_Data!G132)</f>
        <v>759.9</v>
      </c>
      <c r="H132" s="15">
        <f>Raw_Data!H132</f>
        <v>26.9</v>
      </c>
      <c r="I132" s="15">
        <f>Raw_Data!I132</f>
        <v>78</v>
      </c>
      <c r="J132" s="15">
        <f>Raw_Data!J132</f>
        <v>8.1</v>
      </c>
      <c r="K132" s="15">
        <f>Raw_Data!K132</f>
        <v>6.17</v>
      </c>
      <c r="L132" s="18">
        <f>IF(Raw_Data!L132="",ROUND(AVERAGEIFS(Raw_Data!$L$2:$L$4001,Raw_Data!$E$2:$E$4001,E132),1),Raw_Data!L132)</f>
        <v>32.200000000000003</v>
      </c>
      <c r="M132" s="15">
        <f>Raw_Data!M132</f>
        <v>115.5</v>
      </c>
      <c r="N132" s="15">
        <f>Raw_Data!N132</f>
        <v>63.7</v>
      </c>
      <c r="O132" s="15">
        <f>Raw_Data!O132</f>
        <v>55.6</v>
      </c>
      <c r="P132" s="15" t="str">
        <f>Raw_Data!P132</f>
        <v>Flood</v>
      </c>
      <c r="Q132" s="15">
        <f>Raw_Data!Q132</f>
        <v>127</v>
      </c>
      <c r="R132" s="15">
        <f>Raw_Data!R132</f>
        <v>5.57</v>
      </c>
      <c r="S132" s="15">
        <f>Raw_Data!S132</f>
        <v>0.91</v>
      </c>
      <c r="T132" s="18">
        <f>IF(Raw_Data!T132="",ROUND(AVERAGEIFS(Raw_Data!$T$2:$T$4001,Raw_Data!$E$2:$E$4001,E132,Raw_Data!$D$2:$D$4001,D132),2),IF(Raw_Data!T132&gt;INDEX(Cleaning_Reference!$F$6:$F$13,MATCH(D132,Cleaning_Reference!$A$6:$A$13,0)),INDEX(Cleaning_Reference!$F$6:$F$13,MATCH(D132,Cleaning_Reference!$A$6:$A$13,0)),Raw_Data!T132))</f>
        <v>2.73</v>
      </c>
      <c r="U132" s="15">
        <f>Raw_Data!U132</f>
        <v>12.42</v>
      </c>
      <c r="V132" s="15">
        <f>Raw_Data!V132</f>
        <v>23075</v>
      </c>
      <c r="W132" s="15">
        <f>Raw_Data!W132</f>
        <v>292455</v>
      </c>
      <c r="X132" s="15">
        <f>Raw_Data!X132</f>
        <v>286592</v>
      </c>
      <c r="Y132" s="15">
        <f>Raw_Data!Y132</f>
        <v>-5863</v>
      </c>
      <c r="Z132" s="15">
        <f>Raw_Data!Z132</f>
        <v>3187</v>
      </c>
      <c r="AA132" s="15">
        <f>Raw_Data!AA132</f>
        <v>3.8969999999999998</v>
      </c>
      <c r="AB132" s="15">
        <f>Raw_Data!AB132</f>
        <v>47</v>
      </c>
      <c r="AC132" s="19" t="str">
        <f>IF(Raw_Data!G132="","Yes","No")</f>
        <v>No</v>
      </c>
      <c r="AD132" s="19" t="str">
        <f>IF(Raw_Data!L132="","Yes","No")</f>
        <v>No</v>
      </c>
      <c r="AE132" s="19" t="str">
        <f>IF(Raw_Data!T132="","Imputed",IF(Raw_Data!T132&gt;INDEX(Cleaning_Reference!$F$6:$F$13,MATCH(D132,Cleaning_Reference!$A$6:$A$13,0)),"Capped","Original"))</f>
        <v>Original</v>
      </c>
      <c r="AF132" s="21">
        <f t="shared" si="2"/>
        <v>12.42</v>
      </c>
    </row>
    <row r="133" spans="1:32" ht="15" customHeight="1" x14ac:dyDescent="0.3">
      <c r="A133" s="20" t="str">
        <f>Raw_Data!A133</f>
        <v>SF10132</v>
      </c>
      <c r="B133" s="15" t="str">
        <f>Raw_Data!B133</f>
        <v>Karnataka</v>
      </c>
      <c r="C133" s="15" t="str">
        <f>Raw_Data!C133</f>
        <v>Guntur</v>
      </c>
      <c r="D133" s="15" t="str">
        <f>Raw_Data!D133</f>
        <v>Cotton</v>
      </c>
      <c r="E133" s="15" t="str">
        <f>Raw_Data!E133</f>
        <v>Kharif</v>
      </c>
      <c r="F133" s="15">
        <f>Raw_Data!F133</f>
        <v>6.85</v>
      </c>
      <c r="G133" s="18">
        <f>IF(Raw_Data!G133="",ROUND(AVERAGEIFS(Raw_Data!$G$2:$G$4001,Raw_Data!$E$2:$E$4001,E133),1),Raw_Data!G133)</f>
        <v>1044.5</v>
      </c>
      <c r="H133" s="15">
        <f>Raw_Data!H133</f>
        <v>26.3</v>
      </c>
      <c r="I133" s="15">
        <f>Raw_Data!I133</f>
        <v>73.7</v>
      </c>
      <c r="J133" s="15">
        <f>Raw_Data!J133</f>
        <v>7.1</v>
      </c>
      <c r="K133" s="15">
        <f>Raw_Data!K133</f>
        <v>7.12</v>
      </c>
      <c r="L133" s="18">
        <f>IF(Raw_Data!L133="",ROUND(AVERAGEIFS(Raw_Data!$L$2:$L$4001,Raw_Data!$E$2:$E$4001,E133),1),Raw_Data!L133)</f>
        <v>31.5</v>
      </c>
      <c r="M133" s="15">
        <f>Raw_Data!M133</f>
        <v>153.5</v>
      </c>
      <c r="N133" s="15">
        <f>Raw_Data!N133</f>
        <v>70</v>
      </c>
      <c r="O133" s="15">
        <f>Raw_Data!O133</f>
        <v>88.9</v>
      </c>
      <c r="P133" s="15" t="str">
        <f>Raw_Data!P133</f>
        <v>Sprinkler</v>
      </c>
      <c r="Q133" s="15">
        <f>Raw_Data!Q133</f>
        <v>178.3</v>
      </c>
      <c r="R133" s="15">
        <f>Raw_Data!R133</f>
        <v>4.87</v>
      </c>
      <c r="S133" s="15">
        <f>Raw_Data!S133</f>
        <v>0.96</v>
      </c>
      <c r="T133" s="18">
        <f>IF(Raw_Data!T133="",ROUND(AVERAGEIFS(Raw_Data!$T$2:$T$4001,Raw_Data!$E$2:$E$4001,E133,Raw_Data!$D$2:$D$4001,D133),2),IF(Raw_Data!T133&gt;INDEX(Cleaning_Reference!$F$6:$F$13,MATCH(D133,Cleaning_Reference!$A$6:$A$13,0)),INDEX(Cleaning_Reference!$F$6:$F$13,MATCH(D133,Cleaning_Reference!$A$6:$A$13,0)),Raw_Data!T133))</f>
        <v>1.86</v>
      </c>
      <c r="U133" s="15">
        <f>Raw_Data!U133</f>
        <v>12.74</v>
      </c>
      <c r="V133" s="15">
        <f>Raw_Data!V133</f>
        <v>67026</v>
      </c>
      <c r="W133" s="15">
        <f>Raw_Data!W133</f>
        <v>398694</v>
      </c>
      <c r="X133" s="15">
        <f>Raw_Data!X133</f>
        <v>853911</v>
      </c>
      <c r="Y133" s="15">
        <f>Raw_Data!Y133</f>
        <v>455217</v>
      </c>
      <c r="Z133" s="15">
        <f>Raw_Data!Z133</f>
        <v>5482</v>
      </c>
      <c r="AA133" s="15">
        <f>Raw_Data!AA133</f>
        <v>2.3239999999999998</v>
      </c>
      <c r="AB133" s="15">
        <f>Raw_Data!AB133</f>
        <v>46.2</v>
      </c>
      <c r="AC133" s="19" t="str">
        <f>IF(Raw_Data!G133="","Yes","No")</f>
        <v>No</v>
      </c>
      <c r="AD133" s="19" t="str">
        <f>IF(Raw_Data!L133="","Yes","No")</f>
        <v>No</v>
      </c>
      <c r="AE133" s="19" t="str">
        <f>IF(Raw_Data!T133="","Imputed",IF(Raw_Data!T133&gt;INDEX(Cleaning_Reference!$F$6:$F$13,MATCH(D133,Cleaning_Reference!$A$6:$A$13,0)),"Capped","Original"))</f>
        <v>Original</v>
      </c>
      <c r="AF133" s="21">
        <f t="shared" si="2"/>
        <v>12.74</v>
      </c>
    </row>
    <row r="134" spans="1:32" ht="15" customHeight="1" x14ac:dyDescent="0.3">
      <c r="A134" s="20" t="str">
        <f>Raw_Data!A134</f>
        <v>SF10133</v>
      </c>
      <c r="B134" s="15" t="str">
        <f>Raw_Data!B134</f>
        <v>Telangana</v>
      </c>
      <c r="C134" s="15" t="str">
        <f>Raw_Data!C134</f>
        <v>Warangal</v>
      </c>
      <c r="D134" s="15" t="str">
        <f>Raw_Data!D134</f>
        <v>Sugarcane</v>
      </c>
      <c r="E134" s="15" t="str">
        <f>Raw_Data!E134</f>
        <v>Kharif</v>
      </c>
      <c r="F134" s="15">
        <f>Raw_Data!F134</f>
        <v>3.83</v>
      </c>
      <c r="G134" s="18">
        <f>IF(Raw_Data!G134="",ROUND(AVERAGEIFS(Raw_Data!$G$2:$G$4001,Raw_Data!$E$2:$E$4001,E134),1),Raw_Data!G134)</f>
        <v>1158.2</v>
      </c>
      <c r="H134" s="15">
        <f>Raw_Data!H134</f>
        <v>27.2</v>
      </c>
      <c r="I134" s="15">
        <f>Raw_Data!I134</f>
        <v>68.400000000000006</v>
      </c>
      <c r="J134" s="15">
        <f>Raw_Data!J134</f>
        <v>7</v>
      </c>
      <c r="K134" s="15">
        <f>Raw_Data!K134</f>
        <v>7.4</v>
      </c>
      <c r="L134" s="18">
        <f>IF(Raw_Data!L134="",ROUND(AVERAGEIFS(Raw_Data!$L$2:$L$4001,Raw_Data!$E$2:$E$4001,E134),1),Raw_Data!L134)</f>
        <v>32.200000000000003</v>
      </c>
      <c r="M134" s="15">
        <f>Raw_Data!M134</f>
        <v>84.3</v>
      </c>
      <c r="N134" s="15">
        <f>Raw_Data!N134</f>
        <v>51.2</v>
      </c>
      <c r="O134" s="15">
        <f>Raw_Data!O134</f>
        <v>95.2</v>
      </c>
      <c r="P134" s="15" t="str">
        <f>Raw_Data!P134</f>
        <v>Sprinkler</v>
      </c>
      <c r="Q134" s="15">
        <f>Raw_Data!Q134</f>
        <v>252.4</v>
      </c>
      <c r="R134" s="15">
        <f>Raw_Data!R134</f>
        <v>5.08</v>
      </c>
      <c r="S134" s="15">
        <f>Raw_Data!S134</f>
        <v>0.82</v>
      </c>
      <c r="T134" s="18">
        <f>IF(Raw_Data!T134="",ROUND(AVERAGEIFS(Raw_Data!$T$2:$T$4001,Raw_Data!$E$2:$E$4001,E134,Raw_Data!$D$2:$D$4001,D134),2),IF(Raw_Data!T134&gt;INDEX(Cleaning_Reference!$F$6:$F$13,MATCH(D134,Cleaning_Reference!$A$6:$A$13,0)),INDEX(Cleaning_Reference!$F$6:$F$13,MATCH(D134,Cleaning_Reference!$A$6:$A$13,0)),Raw_Data!T134))</f>
        <v>29.47</v>
      </c>
      <c r="U134" s="15">
        <f>Raw_Data!U134</f>
        <v>112.87</v>
      </c>
      <c r="V134" s="15">
        <f>Raw_Data!V134</f>
        <v>3123</v>
      </c>
      <c r="W134" s="15">
        <f>Raw_Data!W134</f>
        <v>263380</v>
      </c>
      <c r="X134" s="15">
        <f>Raw_Data!X134</f>
        <v>352493</v>
      </c>
      <c r="Y134" s="15">
        <f>Raw_Data!Y134</f>
        <v>89113</v>
      </c>
      <c r="Z134" s="15">
        <f>Raw_Data!Z134</f>
        <v>6337</v>
      </c>
      <c r="AA134" s="15">
        <f>Raw_Data!AA134</f>
        <v>17.811</v>
      </c>
      <c r="AB134" s="15">
        <f>Raw_Data!AB134</f>
        <v>53.9</v>
      </c>
      <c r="AC134" s="19" t="str">
        <f>IF(Raw_Data!G134="","Yes","No")</f>
        <v>No</v>
      </c>
      <c r="AD134" s="19" t="str">
        <f>IF(Raw_Data!L134="","Yes","No")</f>
        <v>No</v>
      </c>
      <c r="AE134" s="19" t="str">
        <f>IF(Raw_Data!T134="","Imputed",IF(Raw_Data!T134&gt;INDEX(Cleaning_Reference!$F$6:$F$13,MATCH(D134,Cleaning_Reference!$A$6:$A$13,0)),"Capped","Original"))</f>
        <v>Original</v>
      </c>
      <c r="AF134" s="21">
        <f t="shared" si="2"/>
        <v>112.87</v>
      </c>
    </row>
    <row r="135" spans="1:32" ht="15" customHeight="1" x14ac:dyDescent="0.3">
      <c r="A135" s="20" t="str">
        <f>Raw_Data!A135</f>
        <v>SF10134</v>
      </c>
      <c r="B135" s="15" t="str">
        <f>Raw_Data!B135</f>
        <v>Telangana</v>
      </c>
      <c r="C135" s="15" t="str">
        <f>Raw_Data!C135</f>
        <v>Indore</v>
      </c>
      <c r="D135" s="15" t="str">
        <f>Raw_Data!D135</f>
        <v>Chilli</v>
      </c>
      <c r="E135" s="15" t="str">
        <f>Raw_Data!E135</f>
        <v>Rabi</v>
      </c>
      <c r="F135" s="15">
        <f>Raw_Data!F135</f>
        <v>5.69</v>
      </c>
      <c r="G135" s="18">
        <f>IF(Raw_Data!G135="",ROUND(AVERAGEIFS(Raw_Data!$G$2:$G$4001,Raw_Data!$E$2:$E$4001,E135),1),Raw_Data!G135)</f>
        <v>765.3</v>
      </c>
      <c r="H135" s="15">
        <f>Raw_Data!H135</f>
        <v>22.2</v>
      </c>
      <c r="I135" s="15">
        <f>Raw_Data!I135</f>
        <v>56.6</v>
      </c>
      <c r="J135" s="15">
        <f>Raw_Data!J135</f>
        <v>7.4</v>
      </c>
      <c r="K135" s="15">
        <f>Raw_Data!K135</f>
        <v>6.42</v>
      </c>
      <c r="L135" s="18">
        <f>IF(Raw_Data!L135="",ROUND(AVERAGEIFS(Raw_Data!$L$2:$L$4001,Raw_Data!$E$2:$E$4001,E135),1),Raw_Data!L135)</f>
        <v>21.5</v>
      </c>
      <c r="M135" s="15">
        <f>Raw_Data!M135</f>
        <v>139.4</v>
      </c>
      <c r="N135" s="15">
        <f>Raw_Data!N135</f>
        <v>72.599999999999994</v>
      </c>
      <c r="O135" s="15">
        <f>Raw_Data!O135</f>
        <v>128.80000000000001</v>
      </c>
      <c r="P135" s="15" t="str">
        <f>Raw_Data!P135</f>
        <v>Flood</v>
      </c>
      <c r="Q135" s="15">
        <f>Raw_Data!Q135</f>
        <v>227.4</v>
      </c>
      <c r="R135" s="15">
        <f>Raw_Data!R135</f>
        <v>5.88</v>
      </c>
      <c r="S135" s="15">
        <f>Raw_Data!S135</f>
        <v>0.87</v>
      </c>
      <c r="T135" s="18">
        <f>IF(Raw_Data!T135="",ROUND(AVERAGEIFS(Raw_Data!$T$2:$T$4001,Raw_Data!$E$2:$E$4001,E135,Raw_Data!$D$2:$D$4001,D135),2),IF(Raw_Data!T135&gt;INDEX(Cleaning_Reference!$F$6:$F$13,MATCH(D135,Cleaning_Reference!$A$6:$A$13,0)),INDEX(Cleaning_Reference!$F$6:$F$13,MATCH(D135,Cleaning_Reference!$A$6:$A$13,0)),Raw_Data!T135))</f>
        <v>1.88</v>
      </c>
      <c r="U135" s="15">
        <f>Raw_Data!U135</f>
        <v>10.7</v>
      </c>
      <c r="V135" s="15">
        <f>Raw_Data!V135</f>
        <v>117774</v>
      </c>
      <c r="W135" s="15">
        <f>Raw_Data!W135</f>
        <v>375375</v>
      </c>
      <c r="X135" s="15">
        <f>Raw_Data!X135</f>
        <v>1260182</v>
      </c>
      <c r="Y135" s="15">
        <f>Raw_Data!Y135</f>
        <v>884807</v>
      </c>
      <c r="Z135" s="15">
        <f>Raw_Data!Z135</f>
        <v>5136</v>
      </c>
      <c r="AA135" s="15">
        <f>Raw_Data!AA135</f>
        <v>2.0830000000000002</v>
      </c>
      <c r="AB135" s="15">
        <f>Raw_Data!AB135</f>
        <v>37.9</v>
      </c>
      <c r="AC135" s="19" t="str">
        <f>IF(Raw_Data!G135="","Yes","No")</f>
        <v>No</v>
      </c>
      <c r="AD135" s="19" t="str">
        <f>IF(Raw_Data!L135="","Yes","No")</f>
        <v>No</v>
      </c>
      <c r="AE135" s="19" t="str">
        <f>IF(Raw_Data!T135="","Imputed",IF(Raw_Data!T135&gt;INDEX(Cleaning_Reference!$F$6:$F$13,MATCH(D135,Cleaning_Reference!$A$6:$A$13,0)),"Capped","Original"))</f>
        <v>Original</v>
      </c>
      <c r="AF135" s="21">
        <f t="shared" si="2"/>
        <v>10.7</v>
      </c>
    </row>
    <row r="136" spans="1:32" ht="15" customHeight="1" x14ac:dyDescent="0.3">
      <c r="A136" s="20" t="str">
        <f>Raw_Data!A136</f>
        <v>SF10135</v>
      </c>
      <c r="B136" s="15" t="str">
        <f>Raw_Data!B136</f>
        <v>Tamil Nadu</v>
      </c>
      <c r="C136" s="15" t="str">
        <f>Raw_Data!C136</f>
        <v>Ludhiana</v>
      </c>
      <c r="D136" s="15" t="str">
        <f>Raw_Data!D136</f>
        <v>Cotton</v>
      </c>
      <c r="E136" s="15" t="str">
        <f>Raw_Data!E136</f>
        <v>Rabi</v>
      </c>
      <c r="F136" s="15">
        <f>Raw_Data!F136</f>
        <v>8.33</v>
      </c>
      <c r="G136" s="18">
        <f>IF(Raw_Data!G136="",ROUND(AVERAGEIFS(Raw_Data!$G$2:$G$4001,Raw_Data!$E$2:$E$4001,E136),1),Raw_Data!G136)</f>
        <v>537.6</v>
      </c>
      <c r="H136" s="15">
        <f>Raw_Data!H136</f>
        <v>20.5</v>
      </c>
      <c r="I136" s="15">
        <f>Raw_Data!I136</f>
        <v>63.2</v>
      </c>
      <c r="J136" s="15">
        <f>Raw_Data!J136</f>
        <v>7.2</v>
      </c>
      <c r="K136" s="15">
        <f>Raw_Data!K136</f>
        <v>7.31</v>
      </c>
      <c r="L136" s="18">
        <f>IF(Raw_Data!L136="",ROUND(AVERAGEIFS(Raw_Data!$L$2:$L$4001,Raw_Data!$E$2:$E$4001,E136),1),Raw_Data!L136)</f>
        <v>30</v>
      </c>
      <c r="M136" s="15">
        <f>Raw_Data!M136</f>
        <v>126.6</v>
      </c>
      <c r="N136" s="15">
        <f>Raw_Data!N136</f>
        <v>82.2</v>
      </c>
      <c r="O136" s="15">
        <f>Raw_Data!O136</f>
        <v>98.2</v>
      </c>
      <c r="P136" s="15" t="str">
        <f>Raw_Data!P136</f>
        <v>Drip</v>
      </c>
      <c r="Q136" s="15">
        <f>Raw_Data!Q136</f>
        <v>201.8</v>
      </c>
      <c r="R136" s="15">
        <f>Raw_Data!R136</f>
        <v>3.16</v>
      </c>
      <c r="S136" s="15">
        <f>Raw_Data!S136</f>
        <v>0.7</v>
      </c>
      <c r="T136" s="18">
        <f>IF(Raw_Data!T136="",ROUND(AVERAGEIFS(Raw_Data!$T$2:$T$4001,Raw_Data!$E$2:$E$4001,E136,Raw_Data!$D$2:$D$4001,D136),2),IF(Raw_Data!T136&gt;INDEX(Cleaning_Reference!$F$6:$F$13,MATCH(D136,Cleaning_Reference!$A$6:$A$13,0)),INDEX(Cleaning_Reference!$F$6:$F$13,MATCH(D136,Cleaning_Reference!$A$6:$A$13,0)),Raw_Data!T136))</f>
        <v>1.1100000000000001</v>
      </c>
      <c r="U136" s="15">
        <f>Raw_Data!U136</f>
        <v>9.25</v>
      </c>
      <c r="V136" s="15">
        <f>Raw_Data!V136</f>
        <v>62535</v>
      </c>
      <c r="W136" s="15">
        <f>Raw_Data!W136</f>
        <v>460863</v>
      </c>
      <c r="X136" s="15">
        <f>Raw_Data!X136</f>
        <v>578449</v>
      </c>
      <c r="Y136" s="15">
        <f>Raw_Data!Y136</f>
        <v>117586</v>
      </c>
      <c r="Z136" s="15">
        <f>Raw_Data!Z136</f>
        <v>5878</v>
      </c>
      <c r="AA136" s="15">
        <f>Raw_Data!AA136</f>
        <v>1.5740000000000001</v>
      </c>
      <c r="AB136" s="15">
        <f>Raw_Data!AB136</f>
        <v>41</v>
      </c>
      <c r="AC136" s="19" t="str">
        <f>IF(Raw_Data!G136="","Yes","No")</f>
        <v>No</v>
      </c>
      <c r="AD136" s="19" t="str">
        <f>IF(Raw_Data!L136="","Yes","No")</f>
        <v>No</v>
      </c>
      <c r="AE136" s="19" t="str">
        <f>IF(Raw_Data!T136="","Imputed",IF(Raw_Data!T136&gt;INDEX(Cleaning_Reference!$F$6:$F$13,MATCH(D136,Cleaning_Reference!$A$6:$A$13,0)),"Capped","Original"))</f>
        <v>Original</v>
      </c>
      <c r="AF136" s="21">
        <f t="shared" si="2"/>
        <v>9.25</v>
      </c>
    </row>
    <row r="137" spans="1:32" ht="15" customHeight="1" x14ac:dyDescent="0.3">
      <c r="A137" s="20" t="str">
        <f>Raw_Data!A137</f>
        <v>SF10136</v>
      </c>
      <c r="B137" s="15" t="str">
        <f>Raw_Data!B137</f>
        <v>Telangana</v>
      </c>
      <c r="C137" s="15" t="str">
        <f>Raw_Data!C137</f>
        <v>Erode</v>
      </c>
      <c r="D137" s="15" t="str">
        <f>Raw_Data!D137</f>
        <v>Cotton</v>
      </c>
      <c r="E137" s="15" t="str">
        <f>Raw_Data!E137</f>
        <v>Rabi</v>
      </c>
      <c r="F137" s="15">
        <f>Raw_Data!F137</f>
        <v>4.29</v>
      </c>
      <c r="G137" s="18">
        <f>IF(Raw_Data!G137="",ROUND(AVERAGEIFS(Raw_Data!$G$2:$G$4001,Raw_Data!$E$2:$E$4001,E137),1),Raw_Data!G137)</f>
        <v>812.8</v>
      </c>
      <c r="H137" s="15">
        <f>Raw_Data!H137</f>
        <v>28</v>
      </c>
      <c r="I137" s="15">
        <f>Raw_Data!I137</f>
        <v>56.6</v>
      </c>
      <c r="J137" s="15">
        <f>Raw_Data!J137</f>
        <v>8.6999999999999993</v>
      </c>
      <c r="K137" s="15">
        <f>Raw_Data!K137</f>
        <v>7.65</v>
      </c>
      <c r="L137" s="18">
        <f>IF(Raw_Data!L137="",ROUND(AVERAGEIFS(Raw_Data!$L$2:$L$4001,Raw_Data!$E$2:$E$4001,E137),1),Raw_Data!L137)</f>
        <v>27.6</v>
      </c>
      <c r="M137" s="15">
        <f>Raw_Data!M137</f>
        <v>126</v>
      </c>
      <c r="N137" s="15">
        <f>Raw_Data!N137</f>
        <v>43.4</v>
      </c>
      <c r="O137" s="15">
        <f>Raw_Data!O137</f>
        <v>158.30000000000001</v>
      </c>
      <c r="P137" s="15" t="str">
        <f>Raw_Data!P137</f>
        <v>Rainfed</v>
      </c>
      <c r="Q137" s="15">
        <f>Raw_Data!Q137</f>
        <v>272.7</v>
      </c>
      <c r="R137" s="15">
        <f>Raw_Data!R137</f>
        <v>5.64</v>
      </c>
      <c r="S137" s="15">
        <f>Raw_Data!S137</f>
        <v>0.97</v>
      </c>
      <c r="T137" s="18">
        <f>IF(Raw_Data!T137="",ROUND(AVERAGEIFS(Raw_Data!$T$2:$T$4001,Raw_Data!$E$2:$E$4001,E137,Raw_Data!$D$2:$D$4001,D137),2),IF(Raw_Data!T137&gt;INDEX(Cleaning_Reference!$F$6:$F$13,MATCH(D137,Cleaning_Reference!$A$6:$A$13,0)),INDEX(Cleaning_Reference!$F$6:$F$13,MATCH(D137,Cleaning_Reference!$A$6:$A$13,0)),Raw_Data!T137))</f>
        <v>0.51</v>
      </c>
      <c r="U137" s="15">
        <f>Raw_Data!U137</f>
        <v>2.19</v>
      </c>
      <c r="V137" s="15">
        <f>Raw_Data!V137</f>
        <v>71950</v>
      </c>
      <c r="W137" s="15">
        <f>Raw_Data!W137</f>
        <v>281826</v>
      </c>
      <c r="X137" s="15">
        <f>Raw_Data!X137</f>
        <v>157570</v>
      </c>
      <c r="Y137" s="15">
        <f>Raw_Data!Y137</f>
        <v>-124256</v>
      </c>
      <c r="Z137" s="15">
        <f>Raw_Data!Z137</f>
        <v>1849</v>
      </c>
      <c r="AA137" s="15">
        <f>Raw_Data!AA137</f>
        <v>1.1839999999999999</v>
      </c>
      <c r="AB137" s="15">
        <f>Raw_Data!AB137</f>
        <v>57.3</v>
      </c>
      <c r="AC137" s="19" t="str">
        <f>IF(Raw_Data!G137="","Yes","No")</f>
        <v>No</v>
      </c>
      <c r="AD137" s="19" t="str">
        <f>IF(Raw_Data!L137="","Yes","No")</f>
        <v>No</v>
      </c>
      <c r="AE137" s="19" t="str">
        <f>IF(Raw_Data!T137="","Imputed",IF(Raw_Data!T137&gt;INDEX(Cleaning_Reference!$F$6:$F$13,MATCH(D137,Cleaning_Reference!$A$6:$A$13,0)),"Capped","Original"))</f>
        <v>Original</v>
      </c>
      <c r="AF137" s="21">
        <f t="shared" si="2"/>
        <v>2.19</v>
      </c>
    </row>
    <row r="138" spans="1:32" ht="15" customHeight="1" x14ac:dyDescent="0.3">
      <c r="A138" s="20" t="str">
        <f>Raw_Data!A138</f>
        <v>SF10137</v>
      </c>
      <c r="B138" s="15" t="str">
        <f>Raw_Data!B138</f>
        <v>Madhya Pradesh</v>
      </c>
      <c r="C138" s="15" t="str">
        <f>Raw_Data!C138</f>
        <v>Nashik</v>
      </c>
      <c r="D138" s="15" t="str">
        <f>Raw_Data!D138</f>
        <v>Groundnut</v>
      </c>
      <c r="E138" s="15" t="str">
        <f>Raw_Data!E138</f>
        <v>Rabi</v>
      </c>
      <c r="F138" s="15">
        <f>Raw_Data!F138</f>
        <v>5.33</v>
      </c>
      <c r="G138" s="18">
        <f>IF(Raw_Data!G138="",ROUND(AVERAGEIFS(Raw_Data!$G$2:$G$4001,Raw_Data!$E$2:$E$4001,E138),1),Raw_Data!G138)</f>
        <v>582.1</v>
      </c>
      <c r="H138" s="15">
        <f>Raw_Data!H138</f>
        <v>22.4</v>
      </c>
      <c r="I138" s="15">
        <f>Raw_Data!I138</f>
        <v>44.7</v>
      </c>
      <c r="J138" s="15">
        <f>Raw_Data!J138</f>
        <v>8</v>
      </c>
      <c r="K138" s="15">
        <f>Raw_Data!K138</f>
        <v>5.2</v>
      </c>
      <c r="L138" s="18">
        <f>IF(Raw_Data!L138="",ROUND(AVERAGEIFS(Raw_Data!$L$2:$L$4001,Raw_Data!$E$2:$E$4001,E138),1),Raw_Data!L138)</f>
        <v>19.5</v>
      </c>
      <c r="M138" s="15">
        <f>Raw_Data!M138</f>
        <v>133.4</v>
      </c>
      <c r="N138" s="15">
        <f>Raw_Data!N138</f>
        <v>63</v>
      </c>
      <c r="O138" s="15">
        <f>Raw_Data!O138</f>
        <v>125.4</v>
      </c>
      <c r="P138" s="15" t="str">
        <f>Raw_Data!P138</f>
        <v>Flood</v>
      </c>
      <c r="Q138" s="15">
        <f>Raw_Data!Q138</f>
        <v>139.1</v>
      </c>
      <c r="R138" s="15">
        <f>Raw_Data!R138</f>
        <v>4.68</v>
      </c>
      <c r="S138" s="15">
        <f>Raw_Data!S138</f>
        <v>0.94</v>
      </c>
      <c r="T138" s="18">
        <f>IF(Raw_Data!T138="",ROUND(AVERAGEIFS(Raw_Data!$T$2:$T$4001,Raw_Data!$E$2:$E$4001,E138,Raw_Data!$D$2:$D$4001,D138),2),IF(Raw_Data!T138&gt;INDEX(Cleaning_Reference!$F$6:$F$13,MATCH(D138,Cleaning_Reference!$A$6:$A$13,0)),INDEX(Cleaning_Reference!$F$6:$F$13,MATCH(D138,Cleaning_Reference!$A$6:$A$13,0)),Raw_Data!T138))</f>
        <v>0.3</v>
      </c>
      <c r="U138" s="15">
        <f>Raw_Data!U138</f>
        <v>1.6</v>
      </c>
      <c r="V138" s="15">
        <f>Raw_Data!V138</f>
        <v>52984</v>
      </c>
      <c r="W138" s="15">
        <f>Raw_Data!W138</f>
        <v>278482</v>
      </c>
      <c r="X138" s="15">
        <f>Raw_Data!X138</f>
        <v>84774</v>
      </c>
      <c r="Y138" s="15">
        <f>Raw_Data!Y138</f>
        <v>-193708</v>
      </c>
      <c r="Z138" s="15">
        <f>Raw_Data!Z138</f>
        <v>3109</v>
      </c>
      <c r="AA138" s="15">
        <f>Raw_Data!AA138</f>
        <v>0.51500000000000001</v>
      </c>
      <c r="AB138" s="15">
        <f>Raw_Data!AB138</f>
        <v>36.6</v>
      </c>
      <c r="AC138" s="19" t="str">
        <f>IF(Raw_Data!G138="","Yes","No")</f>
        <v>No</v>
      </c>
      <c r="AD138" s="19" t="str">
        <f>IF(Raw_Data!L138="","Yes","No")</f>
        <v>No</v>
      </c>
      <c r="AE138" s="19" t="str">
        <f>IF(Raw_Data!T138="","Imputed",IF(Raw_Data!T138&gt;INDEX(Cleaning_Reference!$F$6:$F$13,MATCH(D138,Cleaning_Reference!$A$6:$A$13,0)),"Capped","Original"))</f>
        <v>Original</v>
      </c>
      <c r="AF138" s="21">
        <f t="shared" si="2"/>
        <v>1.6</v>
      </c>
    </row>
    <row r="139" spans="1:32" ht="15" customHeight="1" x14ac:dyDescent="0.3">
      <c r="A139" s="20" t="str">
        <f>Raw_Data!A139</f>
        <v>SF10138</v>
      </c>
      <c r="B139" s="15" t="str">
        <f>Raw_Data!B139</f>
        <v>Maharashtra</v>
      </c>
      <c r="C139" s="15" t="str">
        <f>Raw_Data!C139</f>
        <v>Krishna</v>
      </c>
      <c r="D139" s="15" t="str">
        <f>Raw_Data!D139</f>
        <v>Wheat</v>
      </c>
      <c r="E139" s="15" t="str">
        <f>Raw_Data!E139</f>
        <v>Kharif</v>
      </c>
      <c r="F139" s="15">
        <f>Raw_Data!F139</f>
        <v>6.37</v>
      </c>
      <c r="G139" s="18">
        <f>IF(Raw_Data!G139="",ROUND(AVERAGEIFS(Raw_Data!$G$2:$G$4001,Raw_Data!$E$2:$E$4001,E139),1),Raw_Data!G139)</f>
        <v>672.2</v>
      </c>
      <c r="H139" s="15">
        <f>Raw_Data!H139</f>
        <v>25.3</v>
      </c>
      <c r="I139" s="15">
        <f>Raw_Data!I139</f>
        <v>66.5</v>
      </c>
      <c r="J139" s="15">
        <f>Raw_Data!J139</f>
        <v>8.6</v>
      </c>
      <c r="K139" s="15">
        <f>Raw_Data!K139</f>
        <v>6.73</v>
      </c>
      <c r="L139" s="18">
        <f>IF(Raw_Data!L139="",ROUND(AVERAGEIFS(Raw_Data!$L$2:$L$4001,Raw_Data!$E$2:$E$4001,E139),1),Raw_Data!L139)</f>
        <v>37.6</v>
      </c>
      <c r="M139" s="15">
        <f>Raw_Data!M139</f>
        <v>115.8</v>
      </c>
      <c r="N139" s="15">
        <f>Raw_Data!N139</f>
        <v>60.6</v>
      </c>
      <c r="O139" s="15">
        <f>Raw_Data!O139</f>
        <v>108.7</v>
      </c>
      <c r="P139" s="15" t="str">
        <f>Raw_Data!P139</f>
        <v>Drip</v>
      </c>
      <c r="Q139" s="15">
        <f>Raw_Data!Q139</f>
        <v>137.30000000000001</v>
      </c>
      <c r="R139" s="15">
        <f>Raw_Data!R139</f>
        <v>6.29</v>
      </c>
      <c r="S139" s="15">
        <f>Raw_Data!S139</f>
        <v>0.91</v>
      </c>
      <c r="T139" s="18">
        <f>IF(Raw_Data!T139="",ROUND(AVERAGEIFS(Raw_Data!$T$2:$T$4001,Raw_Data!$E$2:$E$4001,E139,Raw_Data!$D$2:$D$4001,D139),2),IF(Raw_Data!T139&gt;INDEX(Cleaning_Reference!$F$6:$F$13,MATCH(D139,Cleaning_Reference!$A$6:$A$13,0)),INDEX(Cleaning_Reference!$F$6:$F$13,MATCH(D139,Cleaning_Reference!$A$6:$A$13,0)),Raw_Data!T139))</f>
        <v>4.38</v>
      </c>
      <c r="U139" s="15">
        <f>Raw_Data!U139</f>
        <v>27.9</v>
      </c>
      <c r="V139" s="15">
        <f>Raw_Data!V139</f>
        <v>23998</v>
      </c>
      <c r="W139" s="15">
        <f>Raw_Data!W139</f>
        <v>417483</v>
      </c>
      <c r="X139" s="15">
        <f>Raw_Data!X139</f>
        <v>669544</v>
      </c>
      <c r="Y139" s="15">
        <f>Raw_Data!Y139</f>
        <v>252061</v>
      </c>
      <c r="Z139" s="15">
        <f>Raw_Data!Z139</f>
        <v>3243</v>
      </c>
      <c r="AA139" s="15">
        <f>Raw_Data!AA139</f>
        <v>8.6029999999999998</v>
      </c>
      <c r="AB139" s="15">
        <f>Raw_Data!AB139</f>
        <v>46.9</v>
      </c>
      <c r="AC139" s="19" t="str">
        <f>IF(Raw_Data!G139="","Yes","No")</f>
        <v>No</v>
      </c>
      <c r="AD139" s="19" t="str">
        <f>IF(Raw_Data!L139="","Yes","No")</f>
        <v>No</v>
      </c>
      <c r="AE139" s="19" t="str">
        <f>IF(Raw_Data!T139="","Imputed",IF(Raw_Data!T139&gt;INDEX(Cleaning_Reference!$F$6:$F$13,MATCH(D139,Cleaning_Reference!$A$6:$A$13,0)),"Capped","Original"))</f>
        <v>Original</v>
      </c>
      <c r="AF139" s="21">
        <f t="shared" si="2"/>
        <v>27.9</v>
      </c>
    </row>
    <row r="140" spans="1:32" ht="15" customHeight="1" x14ac:dyDescent="0.3">
      <c r="A140" s="20" t="str">
        <f>Raw_Data!A140</f>
        <v>SF10139</v>
      </c>
      <c r="B140" s="15" t="str">
        <f>Raw_Data!B140</f>
        <v>Telangana</v>
      </c>
      <c r="C140" s="15" t="str">
        <f>Raw_Data!C140</f>
        <v>Ludhiana</v>
      </c>
      <c r="D140" s="15" t="str">
        <f>Raw_Data!D140</f>
        <v>Wheat</v>
      </c>
      <c r="E140" s="15" t="str">
        <f>Raw_Data!E140</f>
        <v>Rabi</v>
      </c>
      <c r="F140" s="15">
        <f>Raw_Data!F140</f>
        <v>13.3</v>
      </c>
      <c r="G140" s="18">
        <f>IF(Raw_Data!G140="",ROUND(AVERAGEIFS(Raw_Data!$G$2:$G$4001,Raw_Data!$E$2:$E$4001,E140),1),Raw_Data!G140)</f>
        <v>752.6</v>
      </c>
      <c r="H140" s="15">
        <f>Raw_Data!H140</f>
        <v>26.9</v>
      </c>
      <c r="I140" s="15">
        <f>Raw_Data!I140</f>
        <v>45.1</v>
      </c>
      <c r="J140" s="15">
        <f>Raw_Data!J140</f>
        <v>8.4</v>
      </c>
      <c r="K140" s="15">
        <f>Raw_Data!K140</f>
        <v>5.74</v>
      </c>
      <c r="L140" s="18">
        <f>IF(Raw_Data!L140="",ROUND(AVERAGEIFS(Raw_Data!$L$2:$L$4001,Raw_Data!$E$2:$E$4001,E140),1),Raw_Data!L140)</f>
        <v>24.4</v>
      </c>
      <c r="M140" s="15">
        <f>Raw_Data!M140</f>
        <v>154.80000000000001</v>
      </c>
      <c r="N140" s="15">
        <f>Raw_Data!N140</f>
        <v>81.900000000000006</v>
      </c>
      <c r="O140" s="15">
        <f>Raw_Data!O140</f>
        <v>91.4</v>
      </c>
      <c r="P140" s="15" t="str">
        <f>Raw_Data!P140</f>
        <v>Drip</v>
      </c>
      <c r="Q140" s="15">
        <f>Raw_Data!Q140</f>
        <v>124.1</v>
      </c>
      <c r="R140" s="15">
        <f>Raw_Data!R140</f>
        <v>4.74</v>
      </c>
      <c r="S140" s="15">
        <f>Raw_Data!S140</f>
        <v>0.76</v>
      </c>
      <c r="T140" s="18">
        <f>IF(Raw_Data!T140="",ROUND(AVERAGEIFS(Raw_Data!$T$2:$T$4001,Raw_Data!$E$2:$E$4001,E140,Raw_Data!$D$2:$D$4001,D140),2),IF(Raw_Data!T140&gt;INDEX(Cleaning_Reference!$F$6:$F$13,MATCH(D140,Cleaning_Reference!$A$6:$A$13,0)),INDEX(Cleaning_Reference!$F$6:$F$13,MATCH(D140,Cleaning_Reference!$A$6:$A$13,0)),Raw_Data!T140))</f>
        <v>1.49</v>
      </c>
      <c r="U140" s="15">
        <f>Raw_Data!U140</f>
        <v>19.82</v>
      </c>
      <c r="V140" s="15">
        <f>Raw_Data!V140</f>
        <v>22320</v>
      </c>
      <c r="W140" s="15">
        <f>Raw_Data!W140</f>
        <v>912967</v>
      </c>
      <c r="X140" s="15">
        <f>Raw_Data!X140</f>
        <v>442382</v>
      </c>
      <c r="Y140" s="15">
        <f>Raw_Data!Y140</f>
        <v>-470585</v>
      </c>
      <c r="Z140" s="15">
        <f>Raw_Data!Z140</f>
        <v>6473</v>
      </c>
      <c r="AA140" s="15">
        <f>Raw_Data!AA140</f>
        <v>3.0619999999999998</v>
      </c>
      <c r="AB140" s="15">
        <f>Raw_Data!AB140</f>
        <v>30.3</v>
      </c>
      <c r="AC140" s="19" t="str">
        <f>IF(Raw_Data!G140="","Yes","No")</f>
        <v>No</v>
      </c>
      <c r="AD140" s="19" t="str">
        <f>IF(Raw_Data!L140="","Yes","No")</f>
        <v>No</v>
      </c>
      <c r="AE140" s="19" t="str">
        <f>IF(Raw_Data!T140="","Imputed",IF(Raw_Data!T140&gt;INDEX(Cleaning_Reference!$F$6:$F$13,MATCH(D140,Cleaning_Reference!$A$6:$A$13,0)),"Capped","Original"))</f>
        <v>Original</v>
      </c>
      <c r="AF140" s="21">
        <f t="shared" si="2"/>
        <v>19.82</v>
      </c>
    </row>
    <row r="141" spans="1:32" ht="15" customHeight="1" x14ac:dyDescent="0.3">
      <c r="A141" s="20" t="str">
        <f>Raw_Data!A141</f>
        <v>SF10140</v>
      </c>
      <c r="B141" s="15" t="str">
        <f>Raw_Data!B141</f>
        <v>Punjab</v>
      </c>
      <c r="C141" s="15" t="str">
        <f>Raw_Data!C141</f>
        <v>Erode</v>
      </c>
      <c r="D141" s="15" t="str">
        <f>Raw_Data!D141</f>
        <v>Wheat</v>
      </c>
      <c r="E141" s="15" t="str">
        <f>Raw_Data!E141</f>
        <v>Rabi</v>
      </c>
      <c r="F141" s="15">
        <f>Raw_Data!F141</f>
        <v>9.85</v>
      </c>
      <c r="G141" s="18">
        <f>IF(Raw_Data!G141="",ROUND(AVERAGEIFS(Raw_Data!$G$2:$G$4001,Raw_Data!$E$2:$E$4001,E141),1),Raw_Data!G141)</f>
        <v>586.70000000000005</v>
      </c>
      <c r="H141" s="15">
        <f>Raw_Data!H141</f>
        <v>28.3</v>
      </c>
      <c r="I141" s="15">
        <f>Raw_Data!I141</f>
        <v>56.9</v>
      </c>
      <c r="J141" s="15">
        <f>Raw_Data!J141</f>
        <v>7.8</v>
      </c>
      <c r="K141" s="15">
        <f>Raw_Data!K141</f>
        <v>6.96</v>
      </c>
      <c r="L141" s="18">
        <f>IF(Raw_Data!L141="",ROUND(AVERAGEIFS(Raw_Data!$L$2:$L$4001,Raw_Data!$E$2:$E$4001,E141),1),Raw_Data!L141)</f>
        <v>21.9</v>
      </c>
      <c r="M141" s="15">
        <f>Raw_Data!M141</f>
        <v>140.5</v>
      </c>
      <c r="N141" s="15">
        <f>Raw_Data!N141</f>
        <v>70.900000000000006</v>
      </c>
      <c r="O141" s="15">
        <f>Raw_Data!O141</f>
        <v>147.9</v>
      </c>
      <c r="P141" s="15" t="str">
        <f>Raw_Data!P141</f>
        <v>Flood</v>
      </c>
      <c r="Q141" s="15">
        <f>Raw_Data!Q141</f>
        <v>147.6</v>
      </c>
      <c r="R141" s="15">
        <f>Raw_Data!R141</f>
        <v>3.67</v>
      </c>
      <c r="S141" s="15">
        <f>Raw_Data!S141</f>
        <v>0.78</v>
      </c>
      <c r="T141" s="18">
        <f>IF(Raw_Data!T141="",ROUND(AVERAGEIFS(Raw_Data!$T$2:$T$4001,Raw_Data!$E$2:$E$4001,E141,Raw_Data!$D$2:$D$4001,D141),2),IF(Raw_Data!T141&gt;INDEX(Cleaning_Reference!$F$6:$F$13,MATCH(D141,Cleaning_Reference!$A$6:$A$13,0)),INDEX(Cleaning_Reference!$F$6:$F$13,MATCH(D141,Cleaning_Reference!$A$6:$A$13,0)),Raw_Data!T141))</f>
        <v>3.16</v>
      </c>
      <c r="U141" s="15">
        <f>Raw_Data!U141</f>
        <v>31.13</v>
      </c>
      <c r="V141" s="15">
        <f>Raw_Data!V141</f>
        <v>21067</v>
      </c>
      <c r="W141" s="15">
        <f>Raw_Data!W141</f>
        <v>752982</v>
      </c>
      <c r="X141" s="15">
        <f>Raw_Data!X141</f>
        <v>655816</v>
      </c>
      <c r="Y141" s="15">
        <f>Raw_Data!Y141</f>
        <v>-97166</v>
      </c>
      <c r="Z141" s="15">
        <f>Raw_Data!Z141</f>
        <v>7671</v>
      </c>
      <c r="AA141" s="15">
        <f>Raw_Data!AA141</f>
        <v>4.0579999999999998</v>
      </c>
      <c r="AB141" s="15">
        <f>Raw_Data!AB141</f>
        <v>44.3</v>
      </c>
      <c r="AC141" s="19" t="str">
        <f>IF(Raw_Data!G141="","Yes","No")</f>
        <v>No</v>
      </c>
      <c r="AD141" s="19" t="str">
        <f>IF(Raw_Data!L141="","Yes","No")</f>
        <v>No</v>
      </c>
      <c r="AE141" s="19" t="str">
        <f>IF(Raw_Data!T141="","Imputed",IF(Raw_Data!T141&gt;INDEX(Cleaning_Reference!$F$6:$F$13,MATCH(D141,Cleaning_Reference!$A$6:$A$13,0)),"Capped","Original"))</f>
        <v>Original</v>
      </c>
      <c r="AF141" s="21">
        <f t="shared" si="2"/>
        <v>31.13</v>
      </c>
    </row>
    <row r="142" spans="1:32" ht="15" customHeight="1" x14ac:dyDescent="0.3">
      <c r="A142" s="20" t="str">
        <f>Raw_Data!A142</f>
        <v>SF10141</v>
      </c>
      <c r="B142" s="15" t="str">
        <f>Raw_Data!B142</f>
        <v>Tamil Nadu</v>
      </c>
      <c r="C142" s="15" t="str">
        <f>Raw_Data!C142</f>
        <v>Warangal</v>
      </c>
      <c r="D142" s="15" t="str">
        <f>Raw_Data!D142</f>
        <v>Groundnut</v>
      </c>
      <c r="E142" s="15" t="str">
        <f>Raw_Data!E142</f>
        <v>Kharif</v>
      </c>
      <c r="F142" s="15">
        <f>Raw_Data!F142</f>
        <v>8.76</v>
      </c>
      <c r="G142" s="18">
        <f>IF(Raw_Data!G142="",ROUND(AVERAGEIFS(Raw_Data!$G$2:$G$4001,Raw_Data!$E$2:$E$4001,E142),1),Raw_Data!G142)</f>
        <v>443.7</v>
      </c>
      <c r="H142" s="15">
        <f>Raw_Data!H142</f>
        <v>28.8</v>
      </c>
      <c r="I142" s="15">
        <f>Raw_Data!I142</f>
        <v>77.7</v>
      </c>
      <c r="J142" s="15">
        <f>Raw_Data!J142</f>
        <v>8.4</v>
      </c>
      <c r="K142" s="15">
        <f>Raw_Data!K142</f>
        <v>8.4</v>
      </c>
      <c r="L142" s="18">
        <f>IF(Raw_Data!L142="",ROUND(AVERAGEIFS(Raw_Data!$L$2:$L$4001,Raw_Data!$E$2:$E$4001,E142),1),Raw_Data!L142)</f>
        <v>32.299999999999997</v>
      </c>
      <c r="M142" s="15">
        <f>Raw_Data!M142</f>
        <v>139.5</v>
      </c>
      <c r="N142" s="15">
        <f>Raw_Data!N142</f>
        <v>47.3</v>
      </c>
      <c r="O142" s="15">
        <f>Raw_Data!O142</f>
        <v>96.8</v>
      </c>
      <c r="P142" s="15" t="str">
        <f>Raw_Data!P142</f>
        <v>Drip</v>
      </c>
      <c r="Q142" s="15">
        <f>Raw_Data!Q142</f>
        <v>281.3</v>
      </c>
      <c r="R142" s="15">
        <f>Raw_Data!R142</f>
        <v>2.15</v>
      </c>
      <c r="S142" s="15">
        <f>Raw_Data!S142</f>
        <v>0.99</v>
      </c>
      <c r="T142" s="18">
        <f>IF(Raw_Data!T142="",ROUND(AVERAGEIFS(Raw_Data!$T$2:$T$4001,Raw_Data!$E$2:$E$4001,E142,Raw_Data!$D$2:$D$4001,D142),2),IF(Raw_Data!T142&gt;INDEX(Cleaning_Reference!$F$6:$F$13,MATCH(D142,Cleaning_Reference!$A$6:$A$13,0)),INDEX(Cleaning_Reference!$F$6:$F$13,MATCH(D142,Cleaning_Reference!$A$6:$A$13,0)),Raw_Data!T142))</f>
        <v>0.3</v>
      </c>
      <c r="U142" s="15">
        <f>Raw_Data!U142</f>
        <v>2.63</v>
      </c>
      <c r="V142" s="15">
        <f>Raw_Data!V142</f>
        <v>59496</v>
      </c>
      <c r="W142" s="15">
        <f>Raw_Data!W142</f>
        <v>557065</v>
      </c>
      <c r="X142" s="15">
        <f>Raw_Data!X142</f>
        <v>156474</v>
      </c>
      <c r="Y142" s="15">
        <f>Raw_Data!Y142</f>
        <v>-400591</v>
      </c>
      <c r="Z142" s="15">
        <f>Raw_Data!Z142</f>
        <v>4202</v>
      </c>
      <c r="AA142" s="15">
        <f>Raw_Data!AA142</f>
        <v>0.626</v>
      </c>
      <c r="AB142" s="15">
        <f>Raw_Data!AB142</f>
        <v>66</v>
      </c>
      <c r="AC142" s="19" t="str">
        <f>IF(Raw_Data!G142="","Yes","No")</f>
        <v>No</v>
      </c>
      <c r="AD142" s="19" t="str">
        <f>IF(Raw_Data!L142="","Yes","No")</f>
        <v>No</v>
      </c>
      <c r="AE142" s="19" t="str">
        <f>IF(Raw_Data!T142="","Imputed",IF(Raw_Data!T142&gt;INDEX(Cleaning_Reference!$F$6:$F$13,MATCH(D142,Cleaning_Reference!$A$6:$A$13,0)),"Capped","Original"))</f>
        <v>Original</v>
      </c>
      <c r="AF142" s="21">
        <f t="shared" si="2"/>
        <v>2.63</v>
      </c>
    </row>
    <row r="143" spans="1:32" ht="15" customHeight="1" x14ac:dyDescent="0.3">
      <c r="A143" s="20" t="str">
        <f>Raw_Data!A143</f>
        <v>SF10142</v>
      </c>
      <c r="B143" s="15" t="str">
        <f>Raw_Data!B143</f>
        <v>Madhya Pradesh</v>
      </c>
      <c r="C143" s="15" t="str">
        <f>Raw_Data!C143</f>
        <v>Nashik</v>
      </c>
      <c r="D143" s="15" t="str">
        <f>Raw_Data!D143</f>
        <v>Wheat</v>
      </c>
      <c r="E143" s="15" t="str">
        <f>Raw_Data!E143</f>
        <v>Kharif</v>
      </c>
      <c r="F143" s="15">
        <f>Raw_Data!F143</f>
        <v>11.36</v>
      </c>
      <c r="G143" s="18">
        <f>IF(Raw_Data!G143="",ROUND(AVERAGEIFS(Raw_Data!$G$2:$G$4001,Raw_Data!$E$2:$E$4001,E143),1),Raw_Data!G143)</f>
        <v>695</v>
      </c>
      <c r="H143" s="15">
        <f>Raw_Data!H143</f>
        <v>25.8</v>
      </c>
      <c r="I143" s="15">
        <f>Raw_Data!I143</f>
        <v>67</v>
      </c>
      <c r="J143" s="15">
        <f>Raw_Data!J143</f>
        <v>5.6</v>
      </c>
      <c r="K143" s="15">
        <f>Raw_Data!K143</f>
        <v>7.19</v>
      </c>
      <c r="L143" s="18">
        <f>IF(Raw_Data!L143="",ROUND(AVERAGEIFS(Raw_Data!$L$2:$L$4001,Raw_Data!$E$2:$E$4001,E143),1),Raw_Data!L143)</f>
        <v>31.1</v>
      </c>
      <c r="M143" s="15">
        <f>Raw_Data!M143</f>
        <v>134.4</v>
      </c>
      <c r="N143" s="15">
        <f>Raw_Data!N143</f>
        <v>69.3</v>
      </c>
      <c r="O143" s="15">
        <f>Raw_Data!O143</f>
        <v>108.5</v>
      </c>
      <c r="P143" s="15" t="str">
        <f>Raw_Data!P143</f>
        <v>Rainfed</v>
      </c>
      <c r="Q143" s="15">
        <f>Raw_Data!Q143</f>
        <v>245.2</v>
      </c>
      <c r="R143" s="15">
        <f>Raw_Data!R143</f>
        <v>6.07</v>
      </c>
      <c r="S143" s="15">
        <f>Raw_Data!S143</f>
        <v>0.89</v>
      </c>
      <c r="T143" s="18">
        <f>IF(Raw_Data!T143="",ROUND(AVERAGEIFS(Raw_Data!$T$2:$T$4001,Raw_Data!$E$2:$E$4001,E143,Raw_Data!$D$2:$D$4001,D143),2),IF(Raw_Data!T143&gt;INDEX(Cleaning_Reference!$F$6:$F$13,MATCH(D143,Cleaning_Reference!$A$6:$A$13,0)),INDEX(Cleaning_Reference!$F$6:$F$13,MATCH(D143,Cleaning_Reference!$A$6:$A$13,0)),Raw_Data!T143))</f>
        <v>2.17</v>
      </c>
      <c r="U143" s="15">
        <f>Raw_Data!U143</f>
        <v>24.65</v>
      </c>
      <c r="V143" s="15">
        <f>Raw_Data!V143</f>
        <v>19736</v>
      </c>
      <c r="W143" s="15">
        <f>Raw_Data!W143</f>
        <v>649416</v>
      </c>
      <c r="X143" s="15">
        <f>Raw_Data!X143</f>
        <v>486492</v>
      </c>
      <c r="Y143" s="15">
        <f>Raw_Data!Y143</f>
        <v>-162924</v>
      </c>
      <c r="Z143" s="15">
        <f>Raw_Data!Z143</f>
        <v>3334</v>
      </c>
      <c r="AA143" s="15">
        <f>Raw_Data!AA143</f>
        <v>7.3940000000000001</v>
      </c>
      <c r="AB143" s="15">
        <f>Raw_Data!AB143</f>
        <v>38.799999999999997</v>
      </c>
      <c r="AC143" s="19" t="str">
        <f>IF(Raw_Data!G143="","Yes","No")</f>
        <v>No</v>
      </c>
      <c r="AD143" s="19" t="str">
        <f>IF(Raw_Data!L143="","Yes","No")</f>
        <v>No</v>
      </c>
      <c r="AE143" s="19" t="str">
        <f>IF(Raw_Data!T143="","Imputed",IF(Raw_Data!T143&gt;INDEX(Cleaning_Reference!$F$6:$F$13,MATCH(D143,Cleaning_Reference!$A$6:$A$13,0)),"Capped","Original"))</f>
        <v>Original</v>
      </c>
      <c r="AF143" s="21">
        <f t="shared" si="2"/>
        <v>24.65</v>
      </c>
    </row>
    <row r="144" spans="1:32" ht="15" customHeight="1" x14ac:dyDescent="0.3">
      <c r="A144" s="20" t="str">
        <f>Raw_Data!A144</f>
        <v>SF10143</v>
      </c>
      <c r="B144" s="15" t="str">
        <f>Raw_Data!B144</f>
        <v>Andhra Pradesh</v>
      </c>
      <c r="C144" s="15" t="str">
        <f>Raw_Data!C144</f>
        <v>Rajkot</v>
      </c>
      <c r="D144" s="15" t="str">
        <f>Raw_Data!D144</f>
        <v>Wheat</v>
      </c>
      <c r="E144" s="15" t="str">
        <f>Raw_Data!E144</f>
        <v>Kharif</v>
      </c>
      <c r="F144" s="15">
        <f>Raw_Data!F144</f>
        <v>5.98</v>
      </c>
      <c r="G144" s="18">
        <f>IF(Raw_Data!G144="",ROUND(AVERAGEIFS(Raw_Data!$G$2:$G$4001,Raw_Data!$E$2:$E$4001,E144),1),Raw_Data!G144)</f>
        <v>873.4</v>
      </c>
      <c r="H144" s="15">
        <f>Raw_Data!H144</f>
        <v>28</v>
      </c>
      <c r="I144" s="15">
        <f>Raw_Data!I144</f>
        <v>75.400000000000006</v>
      </c>
      <c r="J144" s="15">
        <f>Raw_Data!J144</f>
        <v>6.5</v>
      </c>
      <c r="K144" s="15">
        <f>Raw_Data!K144</f>
        <v>6.82</v>
      </c>
      <c r="L144" s="18">
        <f>IF(Raw_Data!L144="",ROUND(AVERAGEIFS(Raw_Data!$L$2:$L$4001,Raw_Data!$E$2:$E$4001,E144),1),Raw_Data!L144)</f>
        <v>21.3</v>
      </c>
      <c r="M144" s="15">
        <f>Raw_Data!M144</f>
        <v>122.8</v>
      </c>
      <c r="N144" s="15">
        <f>Raw_Data!N144</f>
        <v>55.8</v>
      </c>
      <c r="O144" s="15">
        <f>Raw_Data!O144</f>
        <v>55.4</v>
      </c>
      <c r="P144" s="15" t="str">
        <f>Raw_Data!P144</f>
        <v>Rainfed</v>
      </c>
      <c r="Q144" s="15">
        <f>Raw_Data!Q144</f>
        <v>161.4</v>
      </c>
      <c r="R144" s="15">
        <f>Raw_Data!R144</f>
        <v>4.38</v>
      </c>
      <c r="S144" s="15">
        <f>Raw_Data!S144</f>
        <v>0.71</v>
      </c>
      <c r="T144" s="18">
        <f>IF(Raw_Data!T144="",ROUND(AVERAGEIFS(Raw_Data!$T$2:$T$4001,Raw_Data!$E$2:$E$4001,E144,Raw_Data!$D$2:$D$4001,D144),2),IF(Raw_Data!T144&gt;INDEX(Cleaning_Reference!$F$6:$F$13,MATCH(D144,Cleaning_Reference!$A$6:$A$13,0)),INDEX(Cleaning_Reference!$F$6:$F$13,MATCH(D144,Cleaning_Reference!$A$6:$A$13,0)),Raw_Data!T144))</f>
        <v>2.54</v>
      </c>
      <c r="U144" s="15">
        <f>Raw_Data!U144</f>
        <v>15.19</v>
      </c>
      <c r="V144" s="15">
        <f>Raw_Data!V144</f>
        <v>27576</v>
      </c>
      <c r="W144" s="15">
        <f>Raw_Data!W144</f>
        <v>333731</v>
      </c>
      <c r="X144" s="15">
        <f>Raw_Data!X144</f>
        <v>418879</v>
      </c>
      <c r="Y144" s="15">
        <f>Raw_Data!Y144</f>
        <v>85148</v>
      </c>
      <c r="Z144" s="15">
        <f>Raw_Data!Z144</f>
        <v>1807</v>
      </c>
      <c r="AA144" s="15">
        <f>Raw_Data!AA144</f>
        <v>8.4060000000000006</v>
      </c>
      <c r="AB144" s="15">
        <f>Raw_Data!AB144</f>
        <v>49.4</v>
      </c>
      <c r="AC144" s="19" t="str">
        <f>IF(Raw_Data!G144="","Yes","No")</f>
        <v>No</v>
      </c>
      <c r="AD144" s="19" t="str">
        <f>IF(Raw_Data!L144="","Yes","No")</f>
        <v>No</v>
      </c>
      <c r="AE144" s="19" t="str">
        <f>IF(Raw_Data!T144="","Imputed",IF(Raw_Data!T144&gt;INDEX(Cleaning_Reference!$F$6:$F$13,MATCH(D144,Cleaning_Reference!$A$6:$A$13,0)),"Capped","Original"))</f>
        <v>Original</v>
      </c>
      <c r="AF144" s="21">
        <f t="shared" si="2"/>
        <v>15.19</v>
      </c>
    </row>
    <row r="145" spans="1:32" ht="15" customHeight="1" x14ac:dyDescent="0.3">
      <c r="A145" s="20" t="str">
        <f>Raw_Data!A145</f>
        <v>SF10144</v>
      </c>
      <c r="B145" s="15" t="str">
        <f>Raw_Data!B145</f>
        <v>Tamil Nadu</v>
      </c>
      <c r="C145" s="15" t="str">
        <f>Raw_Data!C145</f>
        <v>Nalgonda</v>
      </c>
      <c r="D145" s="15" t="str">
        <f>Raw_Data!D145</f>
        <v>Rice</v>
      </c>
      <c r="E145" s="15" t="str">
        <f>Raw_Data!E145</f>
        <v>Rabi</v>
      </c>
      <c r="F145" s="15">
        <f>Raw_Data!F145</f>
        <v>2.0699999999999998</v>
      </c>
      <c r="G145" s="18">
        <f>IF(Raw_Data!G145="",ROUND(AVERAGEIFS(Raw_Data!$G$2:$G$4001,Raw_Data!$E$2:$E$4001,E145),1),Raw_Data!G145)</f>
        <v>336.3</v>
      </c>
      <c r="H145" s="15">
        <f>Raw_Data!H145</f>
        <v>24</v>
      </c>
      <c r="I145" s="15">
        <f>Raw_Data!I145</f>
        <v>48.2</v>
      </c>
      <c r="J145" s="15">
        <f>Raw_Data!J145</f>
        <v>10.1</v>
      </c>
      <c r="K145" s="15">
        <f>Raw_Data!K145</f>
        <v>6.71</v>
      </c>
      <c r="L145" s="18">
        <f>IF(Raw_Data!L145="",ROUND(AVERAGEIFS(Raw_Data!$L$2:$L$4001,Raw_Data!$E$2:$E$4001,E145),1),Raw_Data!L145)</f>
        <v>17.899999999999999</v>
      </c>
      <c r="M145" s="15">
        <f>Raw_Data!M145</f>
        <v>124.5</v>
      </c>
      <c r="N145" s="15">
        <f>Raw_Data!N145</f>
        <v>59.7</v>
      </c>
      <c r="O145" s="15">
        <f>Raw_Data!O145</f>
        <v>166.8</v>
      </c>
      <c r="P145" s="15" t="str">
        <f>Raw_Data!P145</f>
        <v>Sprinkler</v>
      </c>
      <c r="Q145" s="15">
        <f>Raw_Data!Q145</f>
        <v>147.6</v>
      </c>
      <c r="R145" s="15">
        <f>Raw_Data!R145</f>
        <v>2.5299999999999998</v>
      </c>
      <c r="S145" s="15">
        <f>Raw_Data!S145</f>
        <v>0.74</v>
      </c>
      <c r="T145" s="18">
        <f>IF(Raw_Data!T145="",ROUND(AVERAGEIFS(Raw_Data!$T$2:$T$4001,Raw_Data!$E$2:$E$4001,E145,Raw_Data!$D$2:$D$4001,D145),2),IF(Raw_Data!T145&gt;INDEX(Cleaning_Reference!$F$6:$F$13,MATCH(D145,Cleaning_Reference!$A$6:$A$13,0)),INDEX(Cleaning_Reference!$F$6:$F$13,MATCH(D145,Cleaning_Reference!$A$6:$A$13,0)),Raw_Data!T145))</f>
        <v>3.98</v>
      </c>
      <c r="U145" s="15">
        <f>Raw_Data!U145</f>
        <v>8.24</v>
      </c>
      <c r="V145" s="15">
        <f>Raw_Data!V145</f>
        <v>20254</v>
      </c>
      <c r="W145" s="15">
        <f>Raw_Data!W145</f>
        <v>146114</v>
      </c>
      <c r="X145" s="15">
        <f>Raw_Data!X145</f>
        <v>166893</v>
      </c>
      <c r="Y145" s="15">
        <f>Raw_Data!Y145</f>
        <v>20779</v>
      </c>
      <c r="Z145" s="15">
        <f>Raw_Data!Z145</f>
        <v>2491</v>
      </c>
      <c r="AA145" s="15">
        <f>Raw_Data!AA145</f>
        <v>3.3079999999999998</v>
      </c>
      <c r="AB145" s="15">
        <f>Raw_Data!AB145</f>
        <v>36.9</v>
      </c>
      <c r="AC145" s="19" t="str">
        <f>IF(Raw_Data!G145="","Yes","No")</f>
        <v>No</v>
      </c>
      <c r="AD145" s="19" t="str">
        <f>IF(Raw_Data!L145="","Yes","No")</f>
        <v>No</v>
      </c>
      <c r="AE145" s="19" t="str">
        <f>IF(Raw_Data!T145="","Imputed",IF(Raw_Data!T145&gt;INDEX(Cleaning_Reference!$F$6:$F$13,MATCH(D145,Cleaning_Reference!$A$6:$A$13,0)),"Capped","Original"))</f>
        <v>Original</v>
      </c>
      <c r="AF145" s="21">
        <f t="shared" si="2"/>
        <v>8.24</v>
      </c>
    </row>
    <row r="146" spans="1:32" ht="15" customHeight="1" x14ac:dyDescent="0.3">
      <c r="A146" s="20" t="str">
        <f>Raw_Data!A146</f>
        <v>SF10145</v>
      </c>
      <c r="B146" s="15" t="str">
        <f>Raw_Data!B146</f>
        <v>Gujarat</v>
      </c>
      <c r="C146" s="15" t="str">
        <f>Raw_Data!C146</f>
        <v>Ludhiana</v>
      </c>
      <c r="D146" s="15" t="str">
        <f>Raw_Data!D146</f>
        <v>Chilli</v>
      </c>
      <c r="E146" s="15" t="str">
        <f>Raw_Data!E146</f>
        <v>Rabi</v>
      </c>
      <c r="F146" s="15">
        <f>Raw_Data!F146</f>
        <v>14.69</v>
      </c>
      <c r="G146" s="18">
        <f>IF(Raw_Data!G146="",ROUND(AVERAGEIFS(Raw_Data!$G$2:$G$4001,Raw_Data!$E$2:$E$4001,E146),1),Raw_Data!G146)</f>
        <v>159.9</v>
      </c>
      <c r="H146" s="15">
        <f>Raw_Data!H146</f>
        <v>22.3</v>
      </c>
      <c r="I146" s="15">
        <f>Raw_Data!I146</f>
        <v>47.4</v>
      </c>
      <c r="J146" s="15">
        <f>Raw_Data!J146</f>
        <v>9.1999999999999993</v>
      </c>
      <c r="K146" s="15">
        <f>Raw_Data!K146</f>
        <v>6.06</v>
      </c>
      <c r="L146" s="18">
        <f>IF(Raw_Data!L146="",ROUND(AVERAGEIFS(Raw_Data!$L$2:$L$4001,Raw_Data!$E$2:$E$4001,E146),1),Raw_Data!L146)</f>
        <v>18.8</v>
      </c>
      <c r="M146" s="15">
        <f>Raw_Data!M146</f>
        <v>192.2</v>
      </c>
      <c r="N146" s="15">
        <f>Raw_Data!N146</f>
        <v>58.9</v>
      </c>
      <c r="O146" s="15">
        <f>Raw_Data!O146</f>
        <v>131.19999999999999</v>
      </c>
      <c r="P146" s="15" t="str">
        <f>Raw_Data!P146</f>
        <v>Flood</v>
      </c>
      <c r="Q146" s="15">
        <f>Raw_Data!Q146</f>
        <v>178.5</v>
      </c>
      <c r="R146" s="15">
        <f>Raw_Data!R146</f>
        <v>6</v>
      </c>
      <c r="S146" s="15">
        <f>Raw_Data!S146</f>
        <v>0.91</v>
      </c>
      <c r="T146" s="18">
        <f>IF(Raw_Data!T146="",ROUND(AVERAGEIFS(Raw_Data!$T$2:$T$4001,Raw_Data!$E$2:$E$4001,E146,Raw_Data!$D$2:$D$4001,D146),2),IF(Raw_Data!T146&gt;INDEX(Cleaning_Reference!$F$6:$F$13,MATCH(D146,Cleaning_Reference!$A$6:$A$13,0)),INDEX(Cleaning_Reference!$F$6:$F$13,MATCH(D146,Cleaning_Reference!$A$6:$A$13,0)),Raw_Data!T146))</f>
        <v>1.39</v>
      </c>
      <c r="U146" s="15">
        <f>Raw_Data!U146</f>
        <v>20.420000000000002</v>
      </c>
      <c r="V146" s="15">
        <f>Raw_Data!V146</f>
        <v>107756</v>
      </c>
      <c r="W146" s="15">
        <f>Raw_Data!W146</f>
        <v>1018941</v>
      </c>
      <c r="X146" s="15">
        <f>Raw_Data!X146</f>
        <v>2200378</v>
      </c>
      <c r="Y146" s="15">
        <f>Raw_Data!Y146</f>
        <v>1181437</v>
      </c>
      <c r="Z146" s="15">
        <f>Raw_Data!Z146</f>
        <v>12655</v>
      </c>
      <c r="AA146" s="15">
        <f>Raw_Data!AA146</f>
        <v>1.6140000000000001</v>
      </c>
      <c r="AB146" s="15">
        <f>Raw_Data!AB146</f>
        <v>34.200000000000003</v>
      </c>
      <c r="AC146" s="19" t="str">
        <f>IF(Raw_Data!G146="","Yes","No")</f>
        <v>No</v>
      </c>
      <c r="AD146" s="19" t="str">
        <f>IF(Raw_Data!L146="","Yes","No")</f>
        <v>No</v>
      </c>
      <c r="AE146" s="19" t="str">
        <f>IF(Raw_Data!T146="","Imputed",IF(Raw_Data!T146&gt;INDEX(Cleaning_Reference!$F$6:$F$13,MATCH(D146,Cleaning_Reference!$A$6:$A$13,0)),"Capped","Original"))</f>
        <v>Original</v>
      </c>
      <c r="AF146" s="21">
        <f t="shared" si="2"/>
        <v>20.420000000000002</v>
      </c>
    </row>
    <row r="147" spans="1:32" ht="15" customHeight="1" x14ac:dyDescent="0.3">
      <c r="A147" s="20" t="str">
        <f>Raw_Data!A147</f>
        <v>SF10146</v>
      </c>
      <c r="B147" s="15" t="str">
        <f>Raw_Data!B147</f>
        <v>Karnataka</v>
      </c>
      <c r="C147" s="15" t="str">
        <f>Raw_Data!C147</f>
        <v>Krishna</v>
      </c>
      <c r="D147" s="15" t="str">
        <f>Raw_Data!D147</f>
        <v>Wheat</v>
      </c>
      <c r="E147" s="15" t="str">
        <f>Raw_Data!E147</f>
        <v>Kharif</v>
      </c>
      <c r="F147" s="15">
        <f>Raw_Data!F147</f>
        <v>13.57</v>
      </c>
      <c r="G147" s="18">
        <f>IF(Raw_Data!G147="",ROUND(AVERAGEIFS(Raw_Data!$G$2:$G$4001,Raw_Data!$E$2:$E$4001,E147),1),Raw_Data!G147)</f>
        <v>922.3</v>
      </c>
      <c r="H147" s="15">
        <f>Raw_Data!H147</f>
        <v>28</v>
      </c>
      <c r="I147" s="15">
        <f>Raw_Data!I147</f>
        <v>87.4</v>
      </c>
      <c r="J147" s="15">
        <f>Raw_Data!J147</f>
        <v>6</v>
      </c>
      <c r="K147" s="15">
        <f>Raw_Data!K147</f>
        <v>6.07</v>
      </c>
      <c r="L147" s="18">
        <f>IF(Raw_Data!L147="",ROUND(AVERAGEIFS(Raw_Data!$L$2:$L$4001,Raw_Data!$E$2:$E$4001,E147),1),Raw_Data!L147)</f>
        <v>27.3</v>
      </c>
      <c r="M147" s="15">
        <f>Raw_Data!M147</f>
        <v>111.3</v>
      </c>
      <c r="N147" s="15">
        <f>Raw_Data!N147</f>
        <v>54.5</v>
      </c>
      <c r="O147" s="15">
        <f>Raw_Data!O147</f>
        <v>104.8</v>
      </c>
      <c r="P147" s="15" t="str">
        <f>Raw_Data!P147</f>
        <v>Flood</v>
      </c>
      <c r="Q147" s="15">
        <f>Raw_Data!Q147</f>
        <v>184.9</v>
      </c>
      <c r="R147" s="15">
        <f>Raw_Data!R147</f>
        <v>6.25</v>
      </c>
      <c r="S147" s="15">
        <f>Raw_Data!S147</f>
        <v>0.74</v>
      </c>
      <c r="T147" s="18">
        <f>IF(Raw_Data!T147="",ROUND(AVERAGEIFS(Raw_Data!$T$2:$T$4001,Raw_Data!$E$2:$E$4001,E147,Raw_Data!$D$2:$D$4001,D147),2),IF(Raw_Data!T147&gt;INDEX(Cleaning_Reference!$F$6:$F$13,MATCH(D147,Cleaning_Reference!$A$6:$A$13,0)),INDEX(Cleaning_Reference!$F$6:$F$13,MATCH(D147,Cleaning_Reference!$A$6:$A$13,0)),Raw_Data!T147))</f>
        <v>1.98</v>
      </c>
      <c r="U147" s="15">
        <f>Raw_Data!U147</f>
        <v>26.87</v>
      </c>
      <c r="V147" s="15">
        <f>Raw_Data!V147</f>
        <v>20998</v>
      </c>
      <c r="W147" s="15">
        <f>Raw_Data!W147</f>
        <v>864572</v>
      </c>
      <c r="X147" s="15">
        <f>Raw_Data!X147</f>
        <v>564216</v>
      </c>
      <c r="Y147" s="15">
        <f>Raw_Data!Y147</f>
        <v>-300356</v>
      </c>
      <c r="Z147" s="15">
        <f>Raw_Data!Z147</f>
        <v>9147</v>
      </c>
      <c r="AA147" s="15">
        <f>Raw_Data!AA147</f>
        <v>2.9380000000000002</v>
      </c>
      <c r="AB147" s="15">
        <f>Raw_Data!AB147</f>
        <v>48.1</v>
      </c>
      <c r="AC147" s="19" t="str">
        <f>IF(Raw_Data!G147="","Yes","No")</f>
        <v>No</v>
      </c>
      <c r="AD147" s="19" t="str">
        <f>IF(Raw_Data!L147="","Yes","No")</f>
        <v>No</v>
      </c>
      <c r="AE147" s="19" t="str">
        <f>IF(Raw_Data!T147="","Imputed",IF(Raw_Data!T147&gt;INDEX(Cleaning_Reference!$F$6:$F$13,MATCH(D147,Cleaning_Reference!$A$6:$A$13,0)),"Capped","Original"))</f>
        <v>Original</v>
      </c>
      <c r="AF147" s="21">
        <f t="shared" si="2"/>
        <v>26.87</v>
      </c>
    </row>
    <row r="148" spans="1:32" ht="15" customHeight="1" x14ac:dyDescent="0.3">
      <c r="A148" s="20" t="str">
        <f>Raw_Data!A148</f>
        <v>SF10147</v>
      </c>
      <c r="B148" s="15" t="str">
        <f>Raw_Data!B148</f>
        <v>Telangana</v>
      </c>
      <c r="C148" s="15" t="str">
        <f>Raw_Data!C148</f>
        <v>Erode</v>
      </c>
      <c r="D148" s="15" t="str">
        <f>Raw_Data!D148</f>
        <v>Cotton</v>
      </c>
      <c r="E148" s="15" t="str">
        <f>Raw_Data!E148</f>
        <v>Rabi</v>
      </c>
      <c r="F148" s="15">
        <f>Raw_Data!F148</f>
        <v>11.52</v>
      </c>
      <c r="G148" s="18">
        <f>IF(Raw_Data!G148="",ROUND(AVERAGEIFS(Raw_Data!$G$2:$G$4001,Raw_Data!$E$2:$E$4001,E148),1),Raw_Data!G148)</f>
        <v>537.20000000000005</v>
      </c>
      <c r="H148" s="15">
        <f>Raw_Data!H148</f>
        <v>26.2</v>
      </c>
      <c r="I148" s="15">
        <f>Raw_Data!I148</f>
        <v>63.9</v>
      </c>
      <c r="J148" s="15">
        <f>Raw_Data!J148</f>
        <v>7</v>
      </c>
      <c r="K148" s="15">
        <f>Raw_Data!K148</f>
        <v>7.63</v>
      </c>
      <c r="L148" s="18">
        <f>IF(Raw_Data!L148="",ROUND(AVERAGEIFS(Raw_Data!$L$2:$L$4001,Raw_Data!$E$2:$E$4001,E148),1),Raw_Data!L148)</f>
        <v>22.4</v>
      </c>
      <c r="M148" s="15">
        <f>Raw_Data!M148</f>
        <v>121.3</v>
      </c>
      <c r="N148" s="15">
        <f>Raw_Data!N148</f>
        <v>44.7</v>
      </c>
      <c r="O148" s="15">
        <f>Raw_Data!O148</f>
        <v>124.1</v>
      </c>
      <c r="P148" s="15" t="str">
        <f>Raw_Data!P148</f>
        <v>Flood</v>
      </c>
      <c r="Q148" s="15">
        <f>Raw_Data!Q148</f>
        <v>159.69999999999999</v>
      </c>
      <c r="R148" s="15">
        <f>Raw_Data!R148</f>
        <v>9.77</v>
      </c>
      <c r="S148" s="15">
        <f>Raw_Data!S148</f>
        <v>0.72</v>
      </c>
      <c r="T148" s="18">
        <f>IF(Raw_Data!T148="",ROUND(AVERAGEIFS(Raw_Data!$T$2:$T$4001,Raw_Data!$E$2:$E$4001,E148,Raw_Data!$D$2:$D$4001,D148),2),IF(Raw_Data!T148&gt;INDEX(Cleaning_Reference!$F$6:$F$13,MATCH(D148,Cleaning_Reference!$A$6:$A$13,0)),INDEX(Cleaning_Reference!$F$6:$F$13,MATCH(D148,Cleaning_Reference!$A$6:$A$13,0)),Raw_Data!T148))</f>
        <v>0.66</v>
      </c>
      <c r="U148" s="15">
        <f>Raw_Data!U148</f>
        <v>7.6</v>
      </c>
      <c r="V148" s="15">
        <f>Raw_Data!V148</f>
        <v>65554</v>
      </c>
      <c r="W148" s="15">
        <f>Raw_Data!W148</f>
        <v>894553</v>
      </c>
      <c r="X148" s="15">
        <f>Raw_Data!X148</f>
        <v>498210</v>
      </c>
      <c r="Y148" s="15">
        <f>Raw_Data!Y148</f>
        <v>-396343</v>
      </c>
      <c r="Z148" s="15">
        <f>Raw_Data!Z148</f>
        <v>10714</v>
      </c>
      <c r="AA148" s="15">
        <f>Raw_Data!AA148</f>
        <v>0.70899999999999996</v>
      </c>
      <c r="AB148" s="15">
        <f>Raw_Data!AB148</f>
        <v>35.4</v>
      </c>
      <c r="AC148" s="19" t="str">
        <f>IF(Raw_Data!G148="","Yes","No")</f>
        <v>No</v>
      </c>
      <c r="AD148" s="19" t="str">
        <f>IF(Raw_Data!L148="","Yes","No")</f>
        <v>No</v>
      </c>
      <c r="AE148" s="19" t="str">
        <f>IF(Raw_Data!T148="","Imputed",IF(Raw_Data!T148&gt;INDEX(Cleaning_Reference!$F$6:$F$13,MATCH(D148,Cleaning_Reference!$A$6:$A$13,0)),"Capped","Original"))</f>
        <v>Original</v>
      </c>
      <c r="AF148" s="21">
        <f t="shared" si="2"/>
        <v>7.6</v>
      </c>
    </row>
    <row r="149" spans="1:32" ht="15" customHeight="1" x14ac:dyDescent="0.3">
      <c r="A149" s="20" t="str">
        <f>Raw_Data!A149</f>
        <v>SF10148</v>
      </c>
      <c r="B149" s="15" t="str">
        <f>Raw_Data!B149</f>
        <v>Madhya Pradesh</v>
      </c>
      <c r="C149" s="15" t="str">
        <f>Raw_Data!C149</f>
        <v>Krishna</v>
      </c>
      <c r="D149" s="15" t="str">
        <f>Raw_Data!D149</f>
        <v>Chilli</v>
      </c>
      <c r="E149" s="15" t="str">
        <f>Raw_Data!E149</f>
        <v>Kharif</v>
      </c>
      <c r="F149" s="15">
        <f>Raw_Data!F149</f>
        <v>1.07</v>
      </c>
      <c r="G149" s="18">
        <f>IF(Raw_Data!G149="",ROUND(AVERAGEIFS(Raw_Data!$G$2:$G$4001,Raw_Data!$E$2:$E$4001,E149),1),Raw_Data!G149)</f>
        <v>880.4</v>
      </c>
      <c r="H149" s="15">
        <f>Raw_Data!H149</f>
        <v>33.299999999999997</v>
      </c>
      <c r="I149" s="15">
        <f>Raw_Data!I149</f>
        <v>71.7</v>
      </c>
      <c r="J149" s="15">
        <f>Raw_Data!J149</f>
        <v>8.1999999999999993</v>
      </c>
      <c r="K149" s="15">
        <f>Raw_Data!K149</f>
        <v>7.84</v>
      </c>
      <c r="L149" s="18">
        <f>IF(Raw_Data!L149="",ROUND(AVERAGEIFS(Raw_Data!$L$2:$L$4001,Raw_Data!$E$2:$E$4001,E149),1),Raw_Data!L149)</f>
        <v>40.9</v>
      </c>
      <c r="M149" s="15">
        <f>Raw_Data!M149</f>
        <v>146</v>
      </c>
      <c r="N149" s="15">
        <f>Raw_Data!N149</f>
        <v>71.8</v>
      </c>
      <c r="O149" s="15">
        <f>Raw_Data!O149</f>
        <v>109.1</v>
      </c>
      <c r="P149" s="15" t="str">
        <f>Raw_Data!P149</f>
        <v>Flood</v>
      </c>
      <c r="Q149" s="15">
        <f>Raw_Data!Q149</f>
        <v>118.5</v>
      </c>
      <c r="R149" s="15">
        <f>Raw_Data!R149</f>
        <v>5.35</v>
      </c>
      <c r="S149" s="15">
        <f>Raw_Data!S149</f>
        <v>0.87</v>
      </c>
      <c r="T149" s="18">
        <f>IF(Raw_Data!T149="",ROUND(AVERAGEIFS(Raw_Data!$T$2:$T$4001,Raw_Data!$E$2:$E$4001,E149,Raw_Data!$D$2:$D$4001,D149),2),IF(Raw_Data!T149&gt;INDEX(Cleaning_Reference!$F$6:$F$13,MATCH(D149,Cleaning_Reference!$A$6:$A$13,0)),INDEX(Cleaning_Reference!$F$6:$F$13,MATCH(D149,Cleaning_Reference!$A$6:$A$13,0)),Raw_Data!T149))</f>
        <v>0.47</v>
      </c>
      <c r="U149" s="15">
        <f>Raw_Data!U149</f>
        <v>0.5</v>
      </c>
      <c r="V149" s="15">
        <f>Raw_Data!V149</f>
        <v>89501</v>
      </c>
      <c r="W149" s="15">
        <f>Raw_Data!W149</f>
        <v>71809</v>
      </c>
      <c r="X149" s="15">
        <f>Raw_Data!X149</f>
        <v>44750</v>
      </c>
      <c r="Y149" s="15">
        <f>Raw_Data!Y149</f>
        <v>-27059</v>
      </c>
      <c r="Z149" s="15">
        <f>Raw_Data!Z149</f>
        <v>742</v>
      </c>
      <c r="AA149" s="15">
        <f>Raw_Data!AA149</f>
        <v>0.67400000000000004</v>
      </c>
      <c r="AB149" s="15">
        <f>Raw_Data!AB149</f>
        <v>47.4</v>
      </c>
      <c r="AC149" s="19" t="str">
        <f>IF(Raw_Data!G149="","Yes","No")</f>
        <v>No</v>
      </c>
      <c r="AD149" s="19" t="str">
        <f>IF(Raw_Data!L149="","Yes","No")</f>
        <v>No</v>
      </c>
      <c r="AE149" s="19" t="str">
        <f>IF(Raw_Data!T149="","Imputed",IF(Raw_Data!T149&gt;INDEX(Cleaning_Reference!$F$6:$F$13,MATCH(D149,Cleaning_Reference!$A$6:$A$13,0)),"Capped","Original"))</f>
        <v>Original</v>
      </c>
      <c r="AF149" s="21">
        <f t="shared" si="2"/>
        <v>0.5</v>
      </c>
    </row>
    <row r="150" spans="1:32" ht="15" customHeight="1" x14ac:dyDescent="0.3">
      <c r="A150" s="20" t="str">
        <f>Raw_Data!A150</f>
        <v>SF10149</v>
      </c>
      <c r="B150" s="15" t="str">
        <f>Raw_Data!B150</f>
        <v>Maharashtra</v>
      </c>
      <c r="C150" s="15" t="str">
        <f>Raw_Data!C150</f>
        <v>Krishna</v>
      </c>
      <c r="D150" s="15" t="str">
        <f>Raw_Data!D150</f>
        <v>Groundnut</v>
      </c>
      <c r="E150" s="15" t="str">
        <f>Raw_Data!E150</f>
        <v>Rabi</v>
      </c>
      <c r="F150" s="15">
        <f>Raw_Data!F150</f>
        <v>2.86</v>
      </c>
      <c r="G150" s="18">
        <f>IF(Raw_Data!G150="",ROUND(AVERAGEIFS(Raw_Data!$G$2:$G$4001,Raw_Data!$E$2:$E$4001,E150),1),Raw_Data!G150)</f>
        <v>108</v>
      </c>
      <c r="H150" s="15">
        <f>Raw_Data!H150</f>
        <v>27.9</v>
      </c>
      <c r="I150" s="15">
        <f>Raw_Data!I150</f>
        <v>78.3</v>
      </c>
      <c r="J150" s="15">
        <f>Raw_Data!J150</f>
        <v>9.4</v>
      </c>
      <c r="K150" s="15">
        <f>Raw_Data!K150</f>
        <v>6.97</v>
      </c>
      <c r="L150" s="18">
        <f>IF(Raw_Data!L150="",ROUND(AVERAGEIFS(Raw_Data!$L$2:$L$4001,Raw_Data!$E$2:$E$4001,E150),1),Raw_Data!L150)</f>
        <v>23.2</v>
      </c>
      <c r="M150" s="15">
        <f>Raw_Data!M150</f>
        <v>153.19999999999999</v>
      </c>
      <c r="N150" s="15">
        <f>Raw_Data!N150</f>
        <v>85.1</v>
      </c>
      <c r="O150" s="15">
        <f>Raw_Data!O150</f>
        <v>100.1</v>
      </c>
      <c r="P150" s="15" t="str">
        <f>Raw_Data!P150</f>
        <v>Flood</v>
      </c>
      <c r="Q150" s="15">
        <f>Raw_Data!Q150</f>
        <v>166.9</v>
      </c>
      <c r="R150" s="15">
        <f>Raw_Data!R150</f>
        <v>4.18</v>
      </c>
      <c r="S150" s="15">
        <f>Raw_Data!S150</f>
        <v>0.78</v>
      </c>
      <c r="T150" s="18">
        <f>IF(Raw_Data!T150="",ROUND(AVERAGEIFS(Raw_Data!$T$2:$T$4001,Raw_Data!$E$2:$E$4001,E150,Raw_Data!$D$2:$D$4001,D150),2),IF(Raw_Data!T150&gt;INDEX(Cleaning_Reference!$F$6:$F$13,MATCH(D150,Cleaning_Reference!$A$6:$A$13,0)),INDEX(Cleaning_Reference!$F$6:$F$13,MATCH(D150,Cleaning_Reference!$A$6:$A$13,0)),Raw_Data!T150))</f>
        <v>1.49</v>
      </c>
      <c r="U150" s="15">
        <f>Raw_Data!U150</f>
        <v>4.26</v>
      </c>
      <c r="V150" s="15">
        <f>Raw_Data!V150</f>
        <v>59116</v>
      </c>
      <c r="W150" s="15">
        <f>Raw_Data!W150</f>
        <v>188358</v>
      </c>
      <c r="X150" s="15">
        <f>Raw_Data!X150</f>
        <v>251834</v>
      </c>
      <c r="Y150" s="15">
        <f>Raw_Data!Y150</f>
        <v>63476</v>
      </c>
      <c r="Z150" s="15">
        <f>Raw_Data!Z150</f>
        <v>1704</v>
      </c>
      <c r="AA150" s="15">
        <f>Raw_Data!AA150</f>
        <v>2.5</v>
      </c>
      <c r="AB150" s="15">
        <f>Raw_Data!AB150</f>
        <v>42</v>
      </c>
      <c r="AC150" s="19" t="str">
        <f>IF(Raw_Data!G150="","Yes","No")</f>
        <v>No</v>
      </c>
      <c r="AD150" s="19" t="str">
        <f>IF(Raw_Data!L150="","Yes","No")</f>
        <v>No</v>
      </c>
      <c r="AE150" s="19" t="str">
        <f>IF(Raw_Data!T150="","Imputed",IF(Raw_Data!T150&gt;INDEX(Cleaning_Reference!$F$6:$F$13,MATCH(D150,Cleaning_Reference!$A$6:$A$13,0)),"Capped","Original"))</f>
        <v>Original</v>
      </c>
      <c r="AF150" s="21">
        <f t="shared" si="2"/>
        <v>4.26</v>
      </c>
    </row>
    <row r="151" spans="1:32" ht="15" customHeight="1" x14ac:dyDescent="0.3">
      <c r="A151" s="20" t="str">
        <f>Raw_Data!A151</f>
        <v>SF10150</v>
      </c>
      <c r="B151" s="15" t="str">
        <f>Raw_Data!B151</f>
        <v>Telangana</v>
      </c>
      <c r="C151" s="15" t="str">
        <f>Raw_Data!C151</f>
        <v>Erode</v>
      </c>
      <c r="D151" s="15" t="str">
        <f>Raw_Data!D151</f>
        <v>Groundnut</v>
      </c>
      <c r="E151" s="15" t="str">
        <f>Raw_Data!E151</f>
        <v>Kharif</v>
      </c>
      <c r="F151" s="15">
        <f>Raw_Data!F151</f>
        <v>13.86</v>
      </c>
      <c r="G151" s="18">
        <f>IF(Raw_Data!G151="",ROUND(AVERAGEIFS(Raw_Data!$G$2:$G$4001,Raw_Data!$E$2:$E$4001,E151),1),Raw_Data!G151)</f>
        <v>878.5</v>
      </c>
      <c r="H151" s="15">
        <f>Raw_Data!H151</f>
        <v>29.8</v>
      </c>
      <c r="I151" s="15">
        <f>Raw_Data!I151</f>
        <v>81.400000000000006</v>
      </c>
      <c r="J151" s="15">
        <f>Raw_Data!J151</f>
        <v>6.3</v>
      </c>
      <c r="K151" s="15">
        <f>Raw_Data!K151</f>
        <v>7.65</v>
      </c>
      <c r="L151" s="18">
        <f>IF(Raw_Data!L151="",ROUND(AVERAGEIFS(Raw_Data!$L$2:$L$4001,Raw_Data!$E$2:$E$4001,E151),1),Raw_Data!L151)</f>
        <v>30.1</v>
      </c>
      <c r="M151" s="15">
        <f>Raw_Data!M151</f>
        <v>83.4</v>
      </c>
      <c r="N151" s="15">
        <f>Raw_Data!N151</f>
        <v>84.4</v>
      </c>
      <c r="O151" s="15">
        <f>Raw_Data!O151</f>
        <v>152.69999999999999</v>
      </c>
      <c r="P151" s="15" t="str">
        <f>Raw_Data!P151</f>
        <v>Flood</v>
      </c>
      <c r="Q151" s="15">
        <f>Raw_Data!Q151</f>
        <v>204.1</v>
      </c>
      <c r="R151" s="15">
        <f>Raw_Data!R151</f>
        <v>3.38</v>
      </c>
      <c r="S151" s="15">
        <f>Raw_Data!S151</f>
        <v>0.94</v>
      </c>
      <c r="T151" s="18">
        <f>IF(Raw_Data!T151="",ROUND(AVERAGEIFS(Raw_Data!$T$2:$T$4001,Raw_Data!$E$2:$E$4001,E151,Raw_Data!$D$2:$D$4001,D151),2),IF(Raw_Data!T151&gt;INDEX(Cleaning_Reference!$F$6:$F$13,MATCH(D151,Cleaning_Reference!$A$6:$A$13,0)),INDEX(Cleaning_Reference!$F$6:$F$13,MATCH(D151,Cleaning_Reference!$A$6:$A$13,0)),Raw_Data!T151))</f>
        <v>0.72</v>
      </c>
      <c r="U151" s="15">
        <f>Raw_Data!U151</f>
        <v>9.98</v>
      </c>
      <c r="V151" s="15">
        <f>Raw_Data!V151</f>
        <v>60346</v>
      </c>
      <c r="W151" s="15">
        <f>Raw_Data!W151</f>
        <v>1025521</v>
      </c>
      <c r="X151" s="15">
        <f>Raw_Data!X151</f>
        <v>602253</v>
      </c>
      <c r="Y151" s="15">
        <f>Raw_Data!Y151</f>
        <v>-423268</v>
      </c>
      <c r="Z151" s="15">
        <f>Raw_Data!Z151</f>
        <v>9248</v>
      </c>
      <c r="AA151" s="15">
        <f>Raw_Data!AA151</f>
        <v>1.079</v>
      </c>
      <c r="AB151" s="15">
        <f>Raw_Data!AB151</f>
        <v>70.8</v>
      </c>
      <c r="AC151" s="19" t="str">
        <f>IF(Raw_Data!G151="","Yes","No")</f>
        <v>No</v>
      </c>
      <c r="AD151" s="19" t="str">
        <f>IF(Raw_Data!L151="","Yes","No")</f>
        <v>No</v>
      </c>
      <c r="AE151" s="19" t="str">
        <f>IF(Raw_Data!T151="","Imputed",IF(Raw_Data!T151&gt;INDEX(Cleaning_Reference!$F$6:$F$13,MATCH(D151,Cleaning_Reference!$A$6:$A$13,0)),"Capped","Original"))</f>
        <v>Original</v>
      </c>
      <c r="AF151" s="21">
        <f t="shared" si="2"/>
        <v>9.98</v>
      </c>
    </row>
    <row r="152" spans="1:32" ht="15" customHeight="1" x14ac:dyDescent="0.3">
      <c r="A152" s="20" t="str">
        <f>Raw_Data!A152</f>
        <v>SF10151</v>
      </c>
      <c r="B152" s="15" t="str">
        <f>Raw_Data!B152</f>
        <v>Punjab</v>
      </c>
      <c r="C152" s="15" t="str">
        <f>Raw_Data!C152</f>
        <v>Nalgonda</v>
      </c>
      <c r="D152" s="15" t="str">
        <f>Raw_Data!D152</f>
        <v>Chilli</v>
      </c>
      <c r="E152" s="15" t="str">
        <f>Raw_Data!E152</f>
        <v>Rabi</v>
      </c>
      <c r="F152" s="15">
        <f>Raw_Data!F152</f>
        <v>2.99</v>
      </c>
      <c r="G152" s="18">
        <f>IF(Raw_Data!G152="",ROUND(AVERAGEIFS(Raw_Data!$G$2:$G$4001,Raw_Data!$E$2:$E$4001,E152),1),Raw_Data!G152)</f>
        <v>587</v>
      </c>
      <c r="H152" s="15">
        <f>Raw_Data!H152</f>
        <v>27.9</v>
      </c>
      <c r="I152" s="15">
        <f>Raw_Data!I152</f>
        <v>46.2</v>
      </c>
      <c r="J152" s="15">
        <f>Raw_Data!J152</f>
        <v>8.1999999999999993</v>
      </c>
      <c r="K152" s="15">
        <f>Raw_Data!K152</f>
        <v>6.5</v>
      </c>
      <c r="L152" s="18">
        <f>IF(Raw_Data!L152="",ROUND(AVERAGEIFS(Raw_Data!$L$2:$L$4001,Raw_Data!$E$2:$E$4001,E152),1),Raw_Data!L152)</f>
        <v>20.2</v>
      </c>
      <c r="M152" s="15">
        <f>Raw_Data!M152</f>
        <v>141.69999999999999</v>
      </c>
      <c r="N152" s="15">
        <f>Raw_Data!N152</f>
        <v>74.900000000000006</v>
      </c>
      <c r="O152" s="15">
        <f>Raw_Data!O152</f>
        <v>51.5</v>
      </c>
      <c r="P152" s="15" t="str">
        <f>Raw_Data!P152</f>
        <v>Drip</v>
      </c>
      <c r="Q152" s="15">
        <f>Raw_Data!Q152</f>
        <v>320.8</v>
      </c>
      <c r="R152" s="15">
        <f>Raw_Data!R152</f>
        <v>5.61</v>
      </c>
      <c r="S152" s="15">
        <f>Raw_Data!S152</f>
        <v>0.99</v>
      </c>
      <c r="T152" s="18">
        <f>IF(Raw_Data!T152="",ROUND(AVERAGEIFS(Raw_Data!$T$2:$T$4001,Raw_Data!$E$2:$E$4001,E152,Raw_Data!$D$2:$D$4001,D152),2),IF(Raw_Data!T152&gt;INDEX(Cleaning_Reference!$F$6:$F$13,MATCH(D152,Cleaning_Reference!$A$6:$A$13,0)),INDEX(Cleaning_Reference!$F$6:$F$13,MATCH(D152,Cleaning_Reference!$A$6:$A$13,0)),Raw_Data!T152))</f>
        <v>3.02</v>
      </c>
      <c r="U152" s="15">
        <f>Raw_Data!U152</f>
        <v>9.0299999999999994</v>
      </c>
      <c r="V152" s="15">
        <f>Raw_Data!V152</f>
        <v>80884</v>
      </c>
      <c r="W152" s="15">
        <f>Raw_Data!W152</f>
        <v>250199</v>
      </c>
      <c r="X152" s="15">
        <f>Raw_Data!X152</f>
        <v>730383</v>
      </c>
      <c r="Y152" s="15">
        <f>Raw_Data!Y152</f>
        <v>480184</v>
      </c>
      <c r="Z152" s="15">
        <f>Raw_Data!Z152</f>
        <v>1595</v>
      </c>
      <c r="AA152" s="15">
        <f>Raw_Data!AA152</f>
        <v>5.6609999999999996</v>
      </c>
      <c r="AB152" s="15">
        <f>Raw_Data!AB152</f>
        <v>32.299999999999997</v>
      </c>
      <c r="AC152" s="19" t="str">
        <f>IF(Raw_Data!G152="","Yes","No")</f>
        <v>No</v>
      </c>
      <c r="AD152" s="19" t="str">
        <f>IF(Raw_Data!L152="","Yes","No")</f>
        <v>No</v>
      </c>
      <c r="AE152" s="19" t="str">
        <f>IF(Raw_Data!T152="","Imputed",IF(Raw_Data!T152&gt;INDEX(Cleaning_Reference!$F$6:$F$13,MATCH(D152,Cleaning_Reference!$A$6:$A$13,0)),"Capped","Original"))</f>
        <v>Original</v>
      </c>
      <c r="AF152" s="21">
        <f t="shared" si="2"/>
        <v>9.0299999999999994</v>
      </c>
    </row>
    <row r="153" spans="1:32" ht="15" customHeight="1" x14ac:dyDescent="0.3">
      <c r="A153" s="20" t="str">
        <f>Raw_Data!A153</f>
        <v>SF10152</v>
      </c>
      <c r="B153" s="15" t="str">
        <f>Raw_Data!B153</f>
        <v>Maharashtra</v>
      </c>
      <c r="C153" s="15" t="str">
        <f>Raw_Data!C153</f>
        <v>Nalgonda</v>
      </c>
      <c r="D153" s="15" t="str">
        <f>Raw_Data!D153</f>
        <v>Rice</v>
      </c>
      <c r="E153" s="15" t="str">
        <f>Raw_Data!E153</f>
        <v>Rabi</v>
      </c>
      <c r="F153" s="15">
        <f>Raw_Data!F153</f>
        <v>10.27</v>
      </c>
      <c r="G153" s="18">
        <f>IF(Raw_Data!G153="",ROUND(AVERAGEIFS(Raw_Data!$G$2:$G$4001,Raw_Data!$E$2:$E$4001,E153),1),Raw_Data!G153)</f>
        <v>240.1</v>
      </c>
      <c r="H153" s="15">
        <f>Raw_Data!H153</f>
        <v>22.1</v>
      </c>
      <c r="I153" s="15">
        <f>Raw_Data!I153</f>
        <v>76.7</v>
      </c>
      <c r="J153" s="15">
        <f>Raw_Data!J153</f>
        <v>6.4</v>
      </c>
      <c r="K153" s="15">
        <f>Raw_Data!K153</f>
        <v>6.62</v>
      </c>
      <c r="L153" s="18">
        <f>IF(Raw_Data!L153="",ROUND(AVERAGEIFS(Raw_Data!$L$2:$L$4001,Raw_Data!$E$2:$E$4001,E153),1),Raw_Data!L153)</f>
        <v>22.8</v>
      </c>
      <c r="M153" s="15">
        <f>Raw_Data!M153</f>
        <v>150</v>
      </c>
      <c r="N153" s="15">
        <f>Raw_Data!N153</f>
        <v>69.900000000000006</v>
      </c>
      <c r="O153" s="15">
        <f>Raw_Data!O153</f>
        <v>134.6</v>
      </c>
      <c r="P153" s="15" t="str">
        <f>Raw_Data!P153</f>
        <v>Sprinkler</v>
      </c>
      <c r="Q153" s="15">
        <f>Raw_Data!Q153</f>
        <v>164.7</v>
      </c>
      <c r="R153" s="15">
        <f>Raw_Data!R153</f>
        <v>4.5199999999999996</v>
      </c>
      <c r="S153" s="15">
        <f>Raw_Data!S153</f>
        <v>0.96</v>
      </c>
      <c r="T153" s="18">
        <f>IF(Raw_Data!T153="",ROUND(AVERAGEIFS(Raw_Data!$T$2:$T$4001,Raw_Data!$E$2:$E$4001,E153,Raw_Data!$D$2:$D$4001,D153),2),IF(Raw_Data!T153&gt;INDEX(Cleaning_Reference!$F$6:$F$13,MATCH(D153,Cleaning_Reference!$A$6:$A$13,0)),INDEX(Cleaning_Reference!$F$6:$F$13,MATCH(D153,Cleaning_Reference!$A$6:$A$13,0)),Raw_Data!T153))</f>
        <v>3.2</v>
      </c>
      <c r="U153" s="15">
        <f>Raw_Data!U153</f>
        <v>32.86</v>
      </c>
      <c r="V153" s="15">
        <f>Raw_Data!V153</f>
        <v>17570</v>
      </c>
      <c r="W153" s="15">
        <f>Raw_Data!W153</f>
        <v>598738</v>
      </c>
      <c r="X153" s="15">
        <f>Raw_Data!X153</f>
        <v>577350</v>
      </c>
      <c r="Y153" s="15">
        <f>Raw_Data!Y153</f>
        <v>-21388</v>
      </c>
      <c r="Z153" s="15">
        <f>Raw_Data!Z153</f>
        <v>13621</v>
      </c>
      <c r="AA153" s="15">
        <f>Raw_Data!AA153</f>
        <v>2.4119999999999999</v>
      </c>
      <c r="AB153" s="15">
        <f>Raw_Data!AB153</f>
        <v>30.7</v>
      </c>
      <c r="AC153" s="19" t="str">
        <f>IF(Raw_Data!G153="","Yes","No")</f>
        <v>No</v>
      </c>
      <c r="AD153" s="19" t="str">
        <f>IF(Raw_Data!L153="","Yes","No")</f>
        <v>No</v>
      </c>
      <c r="AE153" s="19" t="str">
        <f>IF(Raw_Data!T153="","Imputed",IF(Raw_Data!T153&gt;INDEX(Cleaning_Reference!$F$6:$F$13,MATCH(D153,Cleaning_Reference!$A$6:$A$13,0)),"Capped","Original"))</f>
        <v>Original</v>
      </c>
      <c r="AF153" s="21">
        <f t="shared" si="2"/>
        <v>32.86</v>
      </c>
    </row>
    <row r="154" spans="1:32" ht="15" customHeight="1" x14ac:dyDescent="0.3">
      <c r="A154" s="20" t="str">
        <f>Raw_Data!A154</f>
        <v>SF10153</v>
      </c>
      <c r="B154" s="15" t="str">
        <f>Raw_Data!B154</f>
        <v>Karnataka</v>
      </c>
      <c r="C154" s="15" t="str">
        <f>Raw_Data!C154</f>
        <v>Krishna</v>
      </c>
      <c r="D154" s="15" t="str">
        <f>Raw_Data!D154</f>
        <v>Pulses</v>
      </c>
      <c r="E154" s="15" t="str">
        <f>Raw_Data!E154</f>
        <v>Kharif</v>
      </c>
      <c r="F154" s="15">
        <f>Raw_Data!F154</f>
        <v>8.5</v>
      </c>
      <c r="G154" s="18">
        <f>IF(Raw_Data!G154="",ROUND(AVERAGEIFS(Raw_Data!$G$2:$G$4001,Raw_Data!$E$2:$E$4001,E154),1),Raw_Data!G154)</f>
        <v>634.4</v>
      </c>
      <c r="H154" s="15">
        <f>Raw_Data!H154</f>
        <v>23.6</v>
      </c>
      <c r="I154" s="15">
        <f>Raw_Data!I154</f>
        <v>52.2</v>
      </c>
      <c r="J154" s="15">
        <f>Raw_Data!J154</f>
        <v>6.1</v>
      </c>
      <c r="K154" s="15">
        <f>Raw_Data!K154</f>
        <v>7.95</v>
      </c>
      <c r="L154" s="18">
        <f>IF(Raw_Data!L154="",ROUND(AVERAGEIFS(Raw_Data!$L$2:$L$4001,Raw_Data!$E$2:$E$4001,E154),1),Raw_Data!L154)</f>
        <v>28.8</v>
      </c>
      <c r="M154" s="15">
        <f>Raw_Data!M154</f>
        <v>159.30000000000001</v>
      </c>
      <c r="N154" s="15">
        <f>Raw_Data!N154</f>
        <v>50.2</v>
      </c>
      <c r="O154" s="15">
        <f>Raw_Data!O154</f>
        <v>143.5</v>
      </c>
      <c r="P154" s="15" t="str">
        <f>Raw_Data!P154</f>
        <v>Drip</v>
      </c>
      <c r="Q154" s="15">
        <f>Raw_Data!Q154</f>
        <v>151.5</v>
      </c>
      <c r="R154" s="15">
        <f>Raw_Data!R154</f>
        <v>4.78</v>
      </c>
      <c r="S154" s="15">
        <f>Raw_Data!S154</f>
        <v>0.72</v>
      </c>
      <c r="T154" s="18">
        <f>IF(Raw_Data!T154="",ROUND(AVERAGEIFS(Raw_Data!$T$2:$T$4001,Raw_Data!$E$2:$E$4001,E154,Raw_Data!$D$2:$D$4001,D154),2),IF(Raw_Data!T154&gt;INDEX(Cleaning_Reference!$F$6:$F$13,MATCH(D154,Cleaning_Reference!$A$6:$A$13,0)),INDEX(Cleaning_Reference!$F$6:$F$13,MATCH(D154,Cleaning_Reference!$A$6:$A$13,0)),Raw_Data!T154))</f>
        <v>0.31</v>
      </c>
      <c r="U154" s="15">
        <f>Raw_Data!U154</f>
        <v>2.64</v>
      </c>
      <c r="V154" s="15">
        <f>Raw_Data!V154</f>
        <v>67989</v>
      </c>
      <c r="W154" s="15">
        <f>Raw_Data!W154</f>
        <v>464484</v>
      </c>
      <c r="X154" s="15">
        <f>Raw_Data!X154</f>
        <v>179491</v>
      </c>
      <c r="Y154" s="15">
        <f>Raw_Data!Y154</f>
        <v>-284993</v>
      </c>
      <c r="Z154" s="15">
        <f>Raw_Data!Z154</f>
        <v>2785</v>
      </c>
      <c r="AA154" s="15">
        <f>Raw_Data!AA154</f>
        <v>0.94799999999999995</v>
      </c>
      <c r="AB154" s="15">
        <f>Raw_Data!AB154</f>
        <v>35</v>
      </c>
      <c r="AC154" s="19" t="str">
        <f>IF(Raw_Data!G154="","Yes","No")</f>
        <v>No</v>
      </c>
      <c r="AD154" s="19" t="str">
        <f>IF(Raw_Data!L154="","Yes","No")</f>
        <v>No</v>
      </c>
      <c r="AE154" s="19" t="str">
        <f>IF(Raw_Data!T154="","Imputed",IF(Raw_Data!T154&gt;INDEX(Cleaning_Reference!$F$6:$F$13,MATCH(D154,Cleaning_Reference!$A$6:$A$13,0)),"Capped","Original"))</f>
        <v>Original</v>
      </c>
      <c r="AF154" s="21">
        <f t="shared" si="2"/>
        <v>2.64</v>
      </c>
    </row>
    <row r="155" spans="1:32" ht="15" customHeight="1" x14ac:dyDescent="0.3">
      <c r="A155" s="20" t="str">
        <f>Raw_Data!A155</f>
        <v>SF10154</v>
      </c>
      <c r="B155" s="15" t="str">
        <f>Raw_Data!B155</f>
        <v>Punjab</v>
      </c>
      <c r="C155" s="15" t="str">
        <f>Raw_Data!C155</f>
        <v>Guntur</v>
      </c>
      <c r="D155" s="15" t="str">
        <f>Raw_Data!D155</f>
        <v>Rice</v>
      </c>
      <c r="E155" s="15" t="str">
        <f>Raw_Data!E155</f>
        <v>Kharif</v>
      </c>
      <c r="F155" s="15">
        <f>Raw_Data!F155</f>
        <v>6.24</v>
      </c>
      <c r="G155" s="18">
        <f>IF(Raw_Data!G155="",ROUND(AVERAGEIFS(Raw_Data!$G$2:$G$4001,Raw_Data!$E$2:$E$4001,E155),1),Raw_Data!G155)</f>
        <v>896</v>
      </c>
      <c r="H155" s="15">
        <f>Raw_Data!H155</f>
        <v>28.4</v>
      </c>
      <c r="I155" s="15">
        <f>Raw_Data!I155</f>
        <v>65.900000000000006</v>
      </c>
      <c r="J155" s="15">
        <f>Raw_Data!J155</f>
        <v>5.8</v>
      </c>
      <c r="K155" s="15">
        <f>Raw_Data!K155</f>
        <v>7.92</v>
      </c>
      <c r="L155" s="18">
        <f>IF(Raw_Data!L155="",ROUND(AVERAGEIFS(Raw_Data!$L$2:$L$4001,Raw_Data!$E$2:$E$4001,E155),1),Raw_Data!L155)</f>
        <v>25.6</v>
      </c>
      <c r="M155" s="15">
        <f>Raw_Data!M155</f>
        <v>162.5</v>
      </c>
      <c r="N155" s="15">
        <f>Raw_Data!N155</f>
        <v>70.099999999999994</v>
      </c>
      <c r="O155" s="15">
        <f>Raw_Data!O155</f>
        <v>79.7</v>
      </c>
      <c r="P155" s="15" t="str">
        <f>Raw_Data!P155</f>
        <v>Drip</v>
      </c>
      <c r="Q155" s="15">
        <f>Raw_Data!Q155</f>
        <v>133.69999999999999</v>
      </c>
      <c r="R155" s="15">
        <f>Raw_Data!R155</f>
        <v>4.96</v>
      </c>
      <c r="S155" s="15">
        <f>Raw_Data!S155</f>
        <v>0.79</v>
      </c>
      <c r="T155" s="18">
        <f>IF(Raw_Data!T155="",ROUND(AVERAGEIFS(Raw_Data!$T$2:$T$4001,Raw_Data!$E$2:$E$4001,E155,Raw_Data!$D$2:$D$4001,D155),2),IF(Raw_Data!T155&gt;INDEX(Cleaning_Reference!$F$6:$F$13,MATCH(D155,Cleaning_Reference!$A$6:$A$13,0)),INDEX(Cleaning_Reference!$F$6:$F$13,MATCH(D155,Cleaning_Reference!$A$6:$A$13,0)),Raw_Data!T155))</f>
        <v>0.73</v>
      </c>
      <c r="U155" s="15">
        <f>Raw_Data!U155</f>
        <v>4.5599999999999996</v>
      </c>
      <c r="V155" s="15">
        <f>Raw_Data!V155</f>
        <v>21168</v>
      </c>
      <c r="W155" s="15">
        <f>Raw_Data!W155</f>
        <v>314286</v>
      </c>
      <c r="X155" s="15">
        <f>Raw_Data!X155</f>
        <v>96526</v>
      </c>
      <c r="Y155" s="15">
        <f>Raw_Data!Y155</f>
        <v>-217760</v>
      </c>
      <c r="Z155" s="15">
        <f>Raw_Data!Z155</f>
        <v>8937</v>
      </c>
      <c r="AA155" s="15">
        <f>Raw_Data!AA155</f>
        <v>0.51</v>
      </c>
      <c r="AB155" s="15">
        <f>Raw_Data!AB155</f>
        <v>55.4</v>
      </c>
      <c r="AC155" s="19" t="str">
        <f>IF(Raw_Data!G155="","Yes","No")</f>
        <v>No</v>
      </c>
      <c r="AD155" s="19" t="str">
        <f>IF(Raw_Data!L155="","Yes","No")</f>
        <v>No</v>
      </c>
      <c r="AE155" s="19" t="str">
        <f>IF(Raw_Data!T155="","Imputed",IF(Raw_Data!T155&gt;INDEX(Cleaning_Reference!$F$6:$F$13,MATCH(D155,Cleaning_Reference!$A$6:$A$13,0)),"Capped","Original"))</f>
        <v>Original</v>
      </c>
      <c r="AF155" s="21">
        <f t="shared" si="2"/>
        <v>4.5599999999999996</v>
      </c>
    </row>
    <row r="156" spans="1:32" ht="15" customHeight="1" x14ac:dyDescent="0.3">
      <c r="A156" s="20" t="str">
        <f>Raw_Data!A156</f>
        <v>SF10155</v>
      </c>
      <c r="B156" s="15" t="str">
        <f>Raw_Data!B156</f>
        <v>Telangana</v>
      </c>
      <c r="C156" s="15" t="str">
        <f>Raw_Data!C156</f>
        <v>Ludhiana</v>
      </c>
      <c r="D156" s="15" t="str">
        <f>Raw_Data!D156</f>
        <v>Sugarcane</v>
      </c>
      <c r="E156" s="15" t="str">
        <f>Raw_Data!E156</f>
        <v>Kharif</v>
      </c>
      <c r="F156" s="15">
        <f>Raw_Data!F156</f>
        <v>9.1199999999999992</v>
      </c>
      <c r="G156" s="18">
        <f>IF(Raw_Data!G156="",ROUND(AVERAGEIFS(Raw_Data!$G$2:$G$4001,Raw_Data!$E$2:$E$4001,E156),1),Raw_Data!G156)</f>
        <v>932.6</v>
      </c>
      <c r="H156" s="15">
        <f>Raw_Data!H156</f>
        <v>29.3</v>
      </c>
      <c r="I156" s="15">
        <f>Raw_Data!I156</f>
        <v>65.5</v>
      </c>
      <c r="J156" s="15">
        <f>Raw_Data!J156</f>
        <v>8.6999999999999993</v>
      </c>
      <c r="K156" s="15">
        <f>Raw_Data!K156</f>
        <v>6.38</v>
      </c>
      <c r="L156" s="18">
        <f>IF(Raw_Data!L156="",ROUND(AVERAGEIFS(Raw_Data!$L$2:$L$4001,Raw_Data!$E$2:$E$4001,E156),1),Raw_Data!L156)</f>
        <v>34</v>
      </c>
      <c r="M156" s="15">
        <f>Raw_Data!M156</f>
        <v>40</v>
      </c>
      <c r="N156" s="15">
        <f>Raw_Data!N156</f>
        <v>69.099999999999994</v>
      </c>
      <c r="O156" s="15">
        <f>Raw_Data!O156</f>
        <v>113.1</v>
      </c>
      <c r="P156" s="15" t="str">
        <f>Raw_Data!P156</f>
        <v>Flood</v>
      </c>
      <c r="Q156" s="15">
        <f>Raw_Data!Q156</f>
        <v>229.1</v>
      </c>
      <c r="R156" s="15">
        <f>Raw_Data!R156</f>
        <v>4.1900000000000004</v>
      </c>
      <c r="S156" s="15">
        <f>Raw_Data!S156</f>
        <v>0.82</v>
      </c>
      <c r="T156" s="18">
        <f>IF(Raw_Data!T156="",ROUND(AVERAGEIFS(Raw_Data!$T$2:$T$4001,Raw_Data!$E$2:$E$4001,E156,Raw_Data!$D$2:$D$4001,D156),2),IF(Raw_Data!T156&gt;INDEX(Cleaning_Reference!$F$6:$F$13,MATCH(D156,Cleaning_Reference!$A$6:$A$13,0)),INDEX(Cleaning_Reference!$F$6:$F$13,MATCH(D156,Cleaning_Reference!$A$6:$A$13,0)),Raw_Data!T156))</f>
        <v>47.88</v>
      </c>
      <c r="U156" s="15">
        <f>Raw_Data!U156</f>
        <v>436.67</v>
      </c>
      <c r="V156" s="15">
        <f>Raw_Data!V156</f>
        <v>3550</v>
      </c>
      <c r="W156" s="15">
        <f>Raw_Data!W156</f>
        <v>751898</v>
      </c>
      <c r="X156" s="15">
        <f>Raw_Data!X156</f>
        <v>1550178</v>
      </c>
      <c r="Y156" s="15">
        <f>Raw_Data!Y156</f>
        <v>798280</v>
      </c>
      <c r="Z156" s="15">
        <f>Raw_Data!Z156</f>
        <v>21550</v>
      </c>
      <c r="AA156" s="15">
        <f>Raw_Data!AA156</f>
        <v>20.263000000000002</v>
      </c>
      <c r="AB156" s="15">
        <f>Raw_Data!AB156</f>
        <v>54.4</v>
      </c>
      <c r="AC156" s="19" t="str">
        <f>IF(Raw_Data!G156="","Yes","No")</f>
        <v>No</v>
      </c>
      <c r="AD156" s="19" t="str">
        <f>IF(Raw_Data!L156="","Yes","No")</f>
        <v>No</v>
      </c>
      <c r="AE156" s="19" t="str">
        <f>IF(Raw_Data!T156="","Imputed",IF(Raw_Data!T156&gt;INDEX(Cleaning_Reference!$F$6:$F$13,MATCH(D156,Cleaning_Reference!$A$6:$A$13,0)),"Capped","Original"))</f>
        <v>Original</v>
      </c>
      <c r="AF156" s="21">
        <f t="shared" si="2"/>
        <v>436.67</v>
      </c>
    </row>
    <row r="157" spans="1:32" ht="15" customHeight="1" x14ac:dyDescent="0.3">
      <c r="A157" s="20" t="str">
        <f>Raw_Data!A157</f>
        <v>SF10156</v>
      </c>
      <c r="B157" s="15" t="str">
        <f>Raw_Data!B157</f>
        <v>Madhya Pradesh</v>
      </c>
      <c r="C157" s="15" t="str">
        <f>Raw_Data!C157</f>
        <v>Guntur</v>
      </c>
      <c r="D157" s="15" t="str">
        <f>Raw_Data!D157</f>
        <v>Sugarcane</v>
      </c>
      <c r="E157" s="15" t="str">
        <f>Raw_Data!E157</f>
        <v>Kharif</v>
      </c>
      <c r="F157" s="15">
        <f>Raw_Data!F157</f>
        <v>4.5</v>
      </c>
      <c r="G157" s="18">
        <f>IF(Raw_Data!G157="",ROUND(AVERAGEIFS(Raw_Data!$G$2:$G$4001,Raw_Data!$E$2:$E$4001,E157),1),Raw_Data!G157)</f>
        <v>867.9</v>
      </c>
      <c r="H157" s="15">
        <f>Raw_Data!H157</f>
        <v>27.3</v>
      </c>
      <c r="I157" s="15">
        <f>Raw_Data!I157</f>
        <v>66.599999999999994</v>
      </c>
      <c r="J157" s="15">
        <f>Raw_Data!J157</f>
        <v>7.2</v>
      </c>
      <c r="K157" s="15">
        <f>Raw_Data!K157</f>
        <v>6.17</v>
      </c>
      <c r="L157" s="18">
        <f>IF(Raw_Data!L157="",ROUND(AVERAGEIFS(Raw_Data!$L$2:$L$4001,Raw_Data!$E$2:$E$4001,E157),1),Raw_Data!L157)</f>
        <v>38.200000000000003</v>
      </c>
      <c r="M157" s="15">
        <f>Raw_Data!M157</f>
        <v>115.9</v>
      </c>
      <c r="N157" s="15">
        <f>Raw_Data!N157</f>
        <v>48.2</v>
      </c>
      <c r="O157" s="15">
        <f>Raw_Data!O157</f>
        <v>91.2</v>
      </c>
      <c r="P157" s="15" t="str">
        <f>Raw_Data!P157</f>
        <v>Drip</v>
      </c>
      <c r="Q157" s="15">
        <f>Raw_Data!Q157</f>
        <v>225.6</v>
      </c>
      <c r="R157" s="15">
        <f>Raw_Data!R157</f>
        <v>4.01</v>
      </c>
      <c r="S157" s="15">
        <f>Raw_Data!S157</f>
        <v>0.82</v>
      </c>
      <c r="T157" s="18">
        <f>IF(Raw_Data!T157="",ROUND(AVERAGEIFS(Raw_Data!$T$2:$T$4001,Raw_Data!$E$2:$E$4001,E157,Raw_Data!$D$2:$D$4001,D157),2),IF(Raw_Data!T157&gt;INDEX(Cleaning_Reference!$F$6:$F$13,MATCH(D157,Cleaning_Reference!$A$6:$A$13,0)),INDEX(Cleaning_Reference!$F$6:$F$13,MATCH(D157,Cleaning_Reference!$A$6:$A$13,0)),Raw_Data!T157))</f>
        <v>62.09</v>
      </c>
      <c r="U157" s="15">
        <f>Raw_Data!U157</f>
        <v>279.41000000000003</v>
      </c>
      <c r="V157" s="15">
        <f>Raw_Data!V157</f>
        <v>3089</v>
      </c>
      <c r="W157" s="15">
        <f>Raw_Data!W157</f>
        <v>290078</v>
      </c>
      <c r="X157" s="15">
        <f>Raw_Data!X157</f>
        <v>863097</v>
      </c>
      <c r="Y157" s="15">
        <f>Raw_Data!Y157</f>
        <v>573019</v>
      </c>
      <c r="Z157" s="15">
        <f>Raw_Data!Z157</f>
        <v>8473</v>
      </c>
      <c r="AA157" s="15">
        <f>Raw_Data!AA157</f>
        <v>32.976999999999997</v>
      </c>
      <c r="AB157" s="15">
        <f>Raw_Data!AB157</f>
        <v>48.7</v>
      </c>
      <c r="AC157" s="19" t="str">
        <f>IF(Raw_Data!G157="","Yes","No")</f>
        <v>No</v>
      </c>
      <c r="AD157" s="19" t="str">
        <f>IF(Raw_Data!L157="","Yes","No")</f>
        <v>No</v>
      </c>
      <c r="AE157" s="19" t="str">
        <f>IF(Raw_Data!T157="","Imputed",IF(Raw_Data!T157&gt;INDEX(Cleaning_Reference!$F$6:$F$13,MATCH(D157,Cleaning_Reference!$A$6:$A$13,0)),"Capped","Original"))</f>
        <v>Original</v>
      </c>
      <c r="AF157" s="21">
        <f t="shared" si="2"/>
        <v>279.41000000000003</v>
      </c>
    </row>
    <row r="158" spans="1:32" ht="15" customHeight="1" x14ac:dyDescent="0.3">
      <c r="A158" s="20" t="str">
        <f>Raw_Data!A158</f>
        <v>SF10157</v>
      </c>
      <c r="B158" s="15" t="str">
        <f>Raw_Data!B158</f>
        <v>Punjab</v>
      </c>
      <c r="C158" s="15" t="str">
        <f>Raw_Data!C158</f>
        <v>Ludhiana</v>
      </c>
      <c r="D158" s="15" t="str">
        <f>Raw_Data!D158</f>
        <v>Sugarcane</v>
      </c>
      <c r="E158" s="15" t="str">
        <f>Raw_Data!E158</f>
        <v>Kharif</v>
      </c>
      <c r="F158" s="15">
        <f>Raw_Data!F158</f>
        <v>14.42</v>
      </c>
      <c r="G158" s="18">
        <f>IF(Raw_Data!G158="",ROUND(AVERAGEIFS(Raw_Data!$G$2:$G$4001,Raw_Data!$E$2:$E$4001,E158),1),Raw_Data!G158)</f>
        <v>457</v>
      </c>
      <c r="H158" s="15">
        <f>Raw_Data!H158</f>
        <v>27.8</v>
      </c>
      <c r="I158" s="15">
        <f>Raw_Data!I158</f>
        <v>54.9</v>
      </c>
      <c r="J158" s="15">
        <f>Raw_Data!J158</f>
        <v>7</v>
      </c>
      <c r="K158" s="15">
        <f>Raw_Data!K158</f>
        <v>5.2</v>
      </c>
      <c r="L158" s="18">
        <f>IF(Raw_Data!L158="",ROUND(AVERAGEIFS(Raw_Data!$L$2:$L$4001,Raw_Data!$E$2:$E$4001,E158),1),Raw_Data!L158)</f>
        <v>25.9</v>
      </c>
      <c r="M158" s="15">
        <f>Raw_Data!M158</f>
        <v>107.6</v>
      </c>
      <c r="N158" s="15">
        <f>Raw_Data!N158</f>
        <v>42.6</v>
      </c>
      <c r="O158" s="15">
        <f>Raw_Data!O158</f>
        <v>118.4</v>
      </c>
      <c r="P158" s="15" t="str">
        <f>Raw_Data!P158</f>
        <v>Rainfed</v>
      </c>
      <c r="Q158" s="15">
        <f>Raw_Data!Q158</f>
        <v>167.8</v>
      </c>
      <c r="R158" s="15">
        <f>Raw_Data!R158</f>
        <v>4.0599999999999996</v>
      </c>
      <c r="S158" s="15">
        <f>Raw_Data!S158</f>
        <v>0.72</v>
      </c>
      <c r="T158" s="18">
        <f>IF(Raw_Data!T158="",ROUND(AVERAGEIFS(Raw_Data!$T$2:$T$4001,Raw_Data!$E$2:$E$4001,E158,Raw_Data!$D$2:$D$4001,D158),2),IF(Raw_Data!T158&gt;INDEX(Cleaning_Reference!$F$6:$F$13,MATCH(D158,Cleaning_Reference!$A$6:$A$13,0)),INDEX(Cleaning_Reference!$F$6:$F$13,MATCH(D158,Cleaning_Reference!$A$6:$A$13,0)),Raw_Data!T158))</f>
        <v>4.1900000000000004</v>
      </c>
      <c r="U158" s="15">
        <f>Raw_Data!U158</f>
        <v>60.42</v>
      </c>
      <c r="V158" s="15">
        <f>Raw_Data!V158</f>
        <v>3027</v>
      </c>
      <c r="W158" s="15">
        <f>Raw_Data!W158</f>
        <v>907734</v>
      </c>
      <c r="X158" s="15">
        <f>Raw_Data!X158</f>
        <v>182891</v>
      </c>
      <c r="Y158" s="15">
        <f>Raw_Data!Y158</f>
        <v>-724843</v>
      </c>
      <c r="Z158" s="15">
        <f>Raw_Data!Z158</f>
        <v>13244</v>
      </c>
      <c r="AA158" s="15">
        <f>Raw_Data!AA158</f>
        <v>4.5620000000000003</v>
      </c>
      <c r="AB158" s="15">
        <f>Raw_Data!AB158</f>
        <v>52.8</v>
      </c>
      <c r="AC158" s="19" t="str">
        <f>IF(Raw_Data!G158="","Yes","No")</f>
        <v>No</v>
      </c>
      <c r="AD158" s="19" t="str">
        <f>IF(Raw_Data!L158="","Yes","No")</f>
        <v>No</v>
      </c>
      <c r="AE158" s="19" t="str">
        <f>IF(Raw_Data!T158="","Imputed",IF(Raw_Data!T158&gt;INDEX(Cleaning_Reference!$F$6:$F$13,MATCH(D158,Cleaning_Reference!$A$6:$A$13,0)),"Capped","Original"))</f>
        <v>Original</v>
      </c>
      <c r="AF158" s="21">
        <f t="shared" si="2"/>
        <v>60.42</v>
      </c>
    </row>
    <row r="159" spans="1:32" ht="15" customHeight="1" x14ac:dyDescent="0.3">
      <c r="A159" s="20" t="str">
        <f>Raw_Data!A159</f>
        <v>SF10158</v>
      </c>
      <c r="B159" s="15" t="str">
        <f>Raw_Data!B159</f>
        <v>Andhra Pradesh</v>
      </c>
      <c r="C159" s="15" t="str">
        <f>Raw_Data!C159</f>
        <v>Nashik</v>
      </c>
      <c r="D159" s="15" t="str">
        <f>Raw_Data!D159</f>
        <v>Cotton</v>
      </c>
      <c r="E159" s="15" t="str">
        <f>Raw_Data!E159</f>
        <v>Zaid</v>
      </c>
      <c r="F159" s="15">
        <f>Raw_Data!F159</f>
        <v>5.4</v>
      </c>
      <c r="G159" s="18">
        <f>IF(Raw_Data!G159="",ROUND(AVERAGEIFS(Raw_Data!$G$2:$G$4001,Raw_Data!$E$2:$E$4001,E159),1),Raw_Data!G159)</f>
        <v>80</v>
      </c>
      <c r="H159" s="15">
        <f>Raw_Data!H159</f>
        <v>30.2</v>
      </c>
      <c r="I159" s="15">
        <f>Raw_Data!I159</f>
        <v>64.5</v>
      </c>
      <c r="J159" s="15">
        <f>Raw_Data!J159</f>
        <v>7.8</v>
      </c>
      <c r="K159" s="15">
        <f>Raw_Data!K159</f>
        <v>7.14</v>
      </c>
      <c r="L159" s="18">
        <f>IF(Raw_Data!L159="",ROUND(AVERAGEIFS(Raw_Data!$L$2:$L$4001,Raw_Data!$E$2:$E$4001,E159),1),Raw_Data!L159)</f>
        <v>28.8</v>
      </c>
      <c r="M159" s="15">
        <f>Raw_Data!M159</f>
        <v>48.2</v>
      </c>
      <c r="N159" s="15">
        <f>Raw_Data!N159</f>
        <v>93.3</v>
      </c>
      <c r="O159" s="15">
        <f>Raw_Data!O159</f>
        <v>114.5</v>
      </c>
      <c r="P159" s="15" t="str">
        <f>Raw_Data!P159</f>
        <v>Flood</v>
      </c>
      <c r="Q159" s="15">
        <f>Raw_Data!Q159</f>
        <v>219.6</v>
      </c>
      <c r="R159" s="15">
        <f>Raw_Data!R159</f>
        <v>3.56</v>
      </c>
      <c r="S159" s="15">
        <f>Raw_Data!S159</f>
        <v>0.8</v>
      </c>
      <c r="T159" s="18">
        <f>IF(Raw_Data!T159="",ROUND(AVERAGEIFS(Raw_Data!$T$2:$T$4001,Raw_Data!$E$2:$E$4001,E159,Raw_Data!$D$2:$D$4001,D159),2),IF(Raw_Data!T159&gt;INDEX(Cleaning_Reference!$F$6:$F$13,MATCH(D159,Cleaning_Reference!$A$6:$A$13,0)),INDEX(Cleaning_Reference!$F$6:$F$13,MATCH(D159,Cleaning_Reference!$A$6:$A$13,0)),Raw_Data!T159))</f>
        <v>0.8</v>
      </c>
      <c r="U159" s="15">
        <f>Raw_Data!U159</f>
        <v>4.32</v>
      </c>
      <c r="V159" s="15">
        <f>Raw_Data!V159</f>
        <v>67951</v>
      </c>
      <c r="W159" s="15">
        <f>Raw_Data!W159</f>
        <v>342108</v>
      </c>
      <c r="X159" s="15">
        <f>Raw_Data!X159</f>
        <v>293548</v>
      </c>
      <c r="Y159" s="15">
        <f>Raw_Data!Y159</f>
        <v>-48560</v>
      </c>
      <c r="Z159" s="15">
        <f>Raw_Data!Z159</f>
        <v>5863</v>
      </c>
      <c r="AA159" s="15">
        <f>Raw_Data!AA159</f>
        <v>0.73699999999999999</v>
      </c>
      <c r="AB159" s="15">
        <f>Raw_Data!AB159</f>
        <v>34.799999999999997</v>
      </c>
      <c r="AC159" s="19" t="str">
        <f>IF(Raw_Data!G159="","Yes","No")</f>
        <v>No</v>
      </c>
      <c r="AD159" s="19" t="str">
        <f>IF(Raw_Data!L159="","Yes","No")</f>
        <v>No</v>
      </c>
      <c r="AE159" s="19" t="str">
        <f>IF(Raw_Data!T159="","Imputed",IF(Raw_Data!T159&gt;INDEX(Cleaning_Reference!$F$6:$F$13,MATCH(D159,Cleaning_Reference!$A$6:$A$13,0)),"Capped","Original"))</f>
        <v>Original</v>
      </c>
      <c r="AF159" s="21">
        <f t="shared" si="2"/>
        <v>4.32</v>
      </c>
    </row>
    <row r="160" spans="1:32" ht="15" customHeight="1" x14ac:dyDescent="0.3">
      <c r="A160" s="20" t="str">
        <f>Raw_Data!A160</f>
        <v>SF10159</v>
      </c>
      <c r="B160" s="15" t="str">
        <f>Raw_Data!B160</f>
        <v>Tamil Nadu</v>
      </c>
      <c r="C160" s="15" t="str">
        <f>Raw_Data!C160</f>
        <v>Warangal</v>
      </c>
      <c r="D160" s="15" t="str">
        <f>Raw_Data!D160</f>
        <v>Pulses</v>
      </c>
      <c r="E160" s="15" t="str">
        <f>Raw_Data!E160</f>
        <v>Kharif</v>
      </c>
      <c r="F160" s="15">
        <f>Raw_Data!F160</f>
        <v>13.92</v>
      </c>
      <c r="G160" s="18">
        <f>IF(Raw_Data!G160="",ROUND(AVERAGEIFS(Raw_Data!$G$2:$G$4001,Raw_Data!$E$2:$E$4001,E160),1),Raw_Data!G160)</f>
        <v>1197.9000000000001</v>
      </c>
      <c r="H160" s="15">
        <f>Raw_Data!H160</f>
        <v>22.3</v>
      </c>
      <c r="I160" s="15">
        <f>Raw_Data!I160</f>
        <v>74.599999999999994</v>
      </c>
      <c r="J160" s="15">
        <f>Raw_Data!J160</f>
        <v>7.2</v>
      </c>
      <c r="K160" s="15">
        <f>Raw_Data!K160</f>
        <v>7.84</v>
      </c>
      <c r="L160" s="18">
        <f>IF(Raw_Data!L160="",ROUND(AVERAGEIFS(Raw_Data!$L$2:$L$4001,Raw_Data!$E$2:$E$4001,E160),1),Raw_Data!L160)</f>
        <v>24</v>
      </c>
      <c r="M160" s="15">
        <f>Raw_Data!M160</f>
        <v>108.1</v>
      </c>
      <c r="N160" s="15">
        <f>Raw_Data!N160</f>
        <v>92.6</v>
      </c>
      <c r="O160" s="15">
        <f>Raw_Data!O160</f>
        <v>132.5</v>
      </c>
      <c r="P160" s="15" t="str">
        <f>Raw_Data!P160</f>
        <v>Flood</v>
      </c>
      <c r="Q160" s="15">
        <f>Raw_Data!Q160</f>
        <v>64.099999999999994</v>
      </c>
      <c r="R160" s="15">
        <f>Raw_Data!R160</f>
        <v>8.65</v>
      </c>
      <c r="S160" s="15">
        <f>Raw_Data!S160</f>
        <v>0.67</v>
      </c>
      <c r="T160" s="18">
        <f>IF(Raw_Data!T160="",ROUND(AVERAGEIFS(Raw_Data!$T$2:$T$4001,Raw_Data!$E$2:$E$4001,E160,Raw_Data!$D$2:$D$4001,D160),2),IF(Raw_Data!T160&gt;INDEX(Cleaning_Reference!$F$6:$F$13,MATCH(D160,Cleaning_Reference!$A$6:$A$13,0)),INDEX(Cleaning_Reference!$F$6:$F$13,MATCH(D160,Cleaning_Reference!$A$6:$A$13,0)),Raw_Data!T160))</f>
        <v>0.3</v>
      </c>
      <c r="U160" s="15">
        <f>Raw_Data!U160</f>
        <v>4.18</v>
      </c>
      <c r="V160" s="15">
        <f>Raw_Data!V160</f>
        <v>84840</v>
      </c>
      <c r="W160" s="15">
        <f>Raw_Data!W160</f>
        <v>1020899</v>
      </c>
      <c r="X160" s="15">
        <f>Raw_Data!X160</f>
        <v>354631</v>
      </c>
      <c r="Y160" s="15">
        <f>Raw_Data!Y160</f>
        <v>-666268</v>
      </c>
      <c r="Z160" s="15">
        <f>Raw_Data!Z160</f>
        <v>5884</v>
      </c>
      <c r="AA160" s="15">
        <f>Raw_Data!AA160</f>
        <v>0.71</v>
      </c>
      <c r="AB160" s="15">
        <f>Raw_Data!AB160</f>
        <v>49.9</v>
      </c>
      <c r="AC160" s="19" t="str">
        <f>IF(Raw_Data!G160="","Yes","No")</f>
        <v>No</v>
      </c>
      <c r="AD160" s="19" t="str">
        <f>IF(Raw_Data!L160="","Yes","No")</f>
        <v>No</v>
      </c>
      <c r="AE160" s="19" t="str">
        <f>IF(Raw_Data!T160="","Imputed",IF(Raw_Data!T160&gt;INDEX(Cleaning_Reference!$F$6:$F$13,MATCH(D160,Cleaning_Reference!$A$6:$A$13,0)),"Capped","Original"))</f>
        <v>Original</v>
      </c>
      <c r="AF160" s="21">
        <f t="shared" si="2"/>
        <v>4.18</v>
      </c>
    </row>
    <row r="161" spans="1:32" ht="15" customHeight="1" x14ac:dyDescent="0.3">
      <c r="A161" s="20" t="str">
        <f>Raw_Data!A161</f>
        <v>SF10160</v>
      </c>
      <c r="B161" s="15" t="str">
        <f>Raw_Data!B161</f>
        <v>Karnataka</v>
      </c>
      <c r="C161" s="15" t="str">
        <f>Raw_Data!C161</f>
        <v>Guntur</v>
      </c>
      <c r="D161" s="15" t="str">
        <f>Raw_Data!D161</f>
        <v>Rice</v>
      </c>
      <c r="E161" s="15" t="str">
        <f>Raw_Data!E161</f>
        <v>Rabi</v>
      </c>
      <c r="F161" s="15">
        <f>Raw_Data!F161</f>
        <v>1.46</v>
      </c>
      <c r="G161" s="18">
        <f>IF(Raw_Data!G161="",ROUND(AVERAGEIFS(Raw_Data!$G$2:$G$4001,Raw_Data!$E$2:$E$4001,E161),1),Raw_Data!G161)</f>
        <v>80</v>
      </c>
      <c r="H161" s="15">
        <f>Raw_Data!H161</f>
        <v>22.5</v>
      </c>
      <c r="I161" s="15">
        <f>Raw_Data!I161</f>
        <v>67.8</v>
      </c>
      <c r="J161" s="15">
        <f>Raw_Data!J161</f>
        <v>6.9</v>
      </c>
      <c r="K161" s="15">
        <f>Raw_Data!K161</f>
        <v>6.47</v>
      </c>
      <c r="L161" s="18">
        <f>IF(Raw_Data!L161="",ROUND(AVERAGEIFS(Raw_Data!$L$2:$L$4001,Raw_Data!$E$2:$E$4001,E161),1),Raw_Data!L161)</f>
        <v>26.5</v>
      </c>
      <c r="M161" s="15">
        <f>Raw_Data!M161</f>
        <v>90.2</v>
      </c>
      <c r="N161" s="15">
        <f>Raw_Data!N161</f>
        <v>75.400000000000006</v>
      </c>
      <c r="O161" s="15">
        <f>Raw_Data!O161</f>
        <v>114.8</v>
      </c>
      <c r="P161" s="15" t="str">
        <f>Raw_Data!P161</f>
        <v>Rainfed</v>
      </c>
      <c r="Q161" s="15">
        <f>Raw_Data!Q161</f>
        <v>134.30000000000001</v>
      </c>
      <c r="R161" s="15">
        <f>Raw_Data!R161</f>
        <v>0.75</v>
      </c>
      <c r="S161" s="15">
        <f>Raw_Data!S161</f>
        <v>0.88</v>
      </c>
      <c r="T161" s="18">
        <f>IF(Raw_Data!T161="",ROUND(AVERAGEIFS(Raw_Data!$T$2:$T$4001,Raw_Data!$E$2:$E$4001,E161,Raw_Data!$D$2:$D$4001,D161),2),IF(Raw_Data!T161&gt;INDEX(Cleaning_Reference!$F$6:$F$13,MATCH(D161,Cleaning_Reference!$A$6:$A$13,0)),INDEX(Cleaning_Reference!$F$6:$F$13,MATCH(D161,Cleaning_Reference!$A$6:$A$13,0)),Raw_Data!T161))</f>
        <v>2.37</v>
      </c>
      <c r="U161" s="15">
        <f>Raw_Data!U161</f>
        <v>3.46</v>
      </c>
      <c r="V161" s="15">
        <f>Raw_Data!V161</f>
        <v>22447</v>
      </c>
      <c r="W161" s="15">
        <f>Raw_Data!W161</f>
        <v>88554</v>
      </c>
      <c r="X161" s="15">
        <f>Raw_Data!X161</f>
        <v>77667</v>
      </c>
      <c r="Y161" s="15">
        <f>Raw_Data!Y161</f>
        <v>-10887</v>
      </c>
      <c r="Z161" s="15">
        <f>Raw_Data!Z161</f>
        <v>1462</v>
      </c>
      <c r="AA161" s="15">
        <f>Raw_Data!AA161</f>
        <v>2.367</v>
      </c>
      <c r="AB161" s="15">
        <f>Raw_Data!AB161</f>
        <v>50.4</v>
      </c>
      <c r="AC161" s="19" t="str">
        <f>IF(Raw_Data!G161="","Yes","No")</f>
        <v>No</v>
      </c>
      <c r="AD161" s="19" t="str">
        <f>IF(Raw_Data!L161="","Yes","No")</f>
        <v>No</v>
      </c>
      <c r="AE161" s="19" t="str">
        <f>IF(Raw_Data!T161="","Imputed",IF(Raw_Data!T161&gt;INDEX(Cleaning_Reference!$F$6:$F$13,MATCH(D161,Cleaning_Reference!$A$6:$A$13,0)),"Capped","Original"))</f>
        <v>Original</v>
      </c>
      <c r="AF161" s="21">
        <f t="shared" si="2"/>
        <v>3.46</v>
      </c>
    </row>
    <row r="162" spans="1:32" ht="15" customHeight="1" x14ac:dyDescent="0.3">
      <c r="A162" s="20" t="str">
        <f>Raw_Data!A162</f>
        <v>SF10161</v>
      </c>
      <c r="B162" s="15" t="str">
        <f>Raw_Data!B162</f>
        <v>Maharashtra</v>
      </c>
      <c r="C162" s="15" t="str">
        <f>Raw_Data!C162</f>
        <v>Nalgonda</v>
      </c>
      <c r="D162" s="15" t="str">
        <f>Raw_Data!D162</f>
        <v>Rice</v>
      </c>
      <c r="E162" s="15" t="str">
        <f>Raw_Data!E162</f>
        <v>Kharif</v>
      </c>
      <c r="F162" s="15">
        <f>Raw_Data!F162</f>
        <v>2.76</v>
      </c>
      <c r="G162" s="18">
        <f>IF(Raw_Data!G162="",ROUND(AVERAGEIFS(Raw_Data!$G$2:$G$4001,Raw_Data!$E$2:$E$4001,E162),1),Raw_Data!G162)</f>
        <v>820.3</v>
      </c>
      <c r="H162" s="15">
        <f>Raw_Data!H162</f>
        <v>27.4</v>
      </c>
      <c r="I162" s="15">
        <f>Raw_Data!I162</f>
        <v>80.599999999999994</v>
      </c>
      <c r="J162" s="15">
        <f>Raw_Data!J162</f>
        <v>6.8</v>
      </c>
      <c r="K162" s="15">
        <f>Raw_Data!K162</f>
        <v>5.25</v>
      </c>
      <c r="L162" s="18">
        <f>IF(Raw_Data!L162="",ROUND(AVERAGEIFS(Raw_Data!$L$2:$L$4001,Raw_Data!$E$2:$E$4001,E162),1),Raw_Data!L162)</f>
        <v>22.7</v>
      </c>
      <c r="M162" s="15">
        <f>Raw_Data!M162</f>
        <v>87.5</v>
      </c>
      <c r="N162" s="15">
        <f>Raw_Data!N162</f>
        <v>61.7</v>
      </c>
      <c r="O162" s="15">
        <f>Raw_Data!O162</f>
        <v>51.9</v>
      </c>
      <c r="P162" s="15" t="str">
        <f>Raw_Data!P162</f>
        <v>Flood</v>
      </c>
      <c r="Q162" s="15">
        <f>Raw_Data!Q162</f>
        <v>140.1</v>
      </c>
      <c r="R162" s="15">
        <f>Raw_Data!R162</f>
        <v>6.72</v>
      </c>
      <c r="S162" s="15">
        <f>Raw_Data!S162</f>
        <v>0.93</v>
      </c>
      <c r="T162" s="18">
        <f>IF(Raw_Data!T162="",ROUND(AVERAGEIFS(Raw_Data!$T$2:$T$4001,Raw_Data!$E$2:$E$4001,E162,Raw_Data!$D$2:$D$4001,D162),2),IF(Raw_Data!T162&gt;INDEX(Cleaning_Reference!$F$6:$F$13,MATCH(D162,Cleaning_Reference!$A$6:$A$13,0)),INDEX(Cleaning_Reference!$F$6:$F$13,MATCH(D162,Cleaning_Reference!$A$6:$A$13,0)),Raw_Data!T162))</f>
        <v>0.3</v>
      </c>
      <c r="U162" s="15">
        <f>Raw_Data!U162</f>
        <v>0.83</v>
      </c>
      <c r="V162" s="15">
        <f>Raw_Data!V162</f>
        <v>22344</v>
      </c>
      <c r="W162" s="15">
        <f>Raw_Data!W162</f>
        <v>185413</v>
      </c>
      <c r="X162" s="15">
        <f>Raw_Data!X162</f>
        <v>18546</v>
      </c>
      <c r="Y162" s="15">
        <f>Raw_Data!Y162</f>
        <v>-166867</v>
      </c>
      <c r="Z162" s="15">
        <f>Raw_Data!Z162</f>
        <v>5573</v>
      </c>
      <c r="AA162" s="15">
        <f>Raw_Data!AA162</f>
        <v>0.14899999999999999</v>
      </c>
      <c r="AB162" s="15">
        <f>Raw_Data!AB162</f>
        <v>63.4</v>
      </c>
      <c r="AC162" s="19" t="str">
        <f>IF(Raw_Data!G162="","Yes","No")</f>
        <v>No</v>
      </c>
      <c r="AD162" s="19" t="str">
        <f>IF(Raw_Data!L162="","Yes","No")</f>
        <v>No</v>
      </c>
      <c r="AE162" s="19" t="str">
        <f>IF(Raw_Data!T162="","Imputed",IF(Raw_Data!T162&gt;INDEX(Cleaning_Reference!$F$6:$F$13,MATCH(D162,Cleaning_Reference!$A$6:$A$13,0)),"Capped","Original"))</f>
        <v>Original</v>
      </c>
      <c r="AF162" s="21">
        <f t="shared" si="2"/>
        <v>0.83</v>
      </c>
    </row>
    <row r="163" spans="1:32" ht="15" customHeight="1" x14ac:dyDescent="0.3">
      <c r="A163" s="20" t="str">
        <f>Raw_Data!A163</f>
        <v>SF10162</v>
      </c>
      <c r="B163" s="15" t="str">
        <f>Raw_Data!B163</f>
        <v>Maharashtra</v>
      </c>
      <c r="C163" s="15" t="str">
        <f>Raw_Data!C163</f>
        <v>Nashik</v>
      </c>
      <c r="D163" s="15" t="str">
        <f>Raw_Data!D163</f>
        <v>Rice</v>
      </c>
      <c r="E163" s="15" t="str">
        <f>Raw_Data!E163</f>
        <v>Rabi</v>
      </c>
      <c r="F163" s="15">
        <f>Raw_Data!F163</f>
        <v>12.53</v>
      </c>
      <c r="G163" s="18">
        <f>IF(Raw_Data!G163="",ROUND(AVERAGEIFS(Raw_Data!$G$2:$G$4001,Raw_Data!$E$2:$E$4001,E163),1),Raw_Data!G163)</f>
        <v>442.9</v>
      </c>
      <c r="H163" s="15">
        <f>Raw_Data!H163</f>
        <v>20.5</v>
      </c>
      <c r="I163" s="15">
        <f>Raw_Data!I163</f>
        <v>53</v>
      </c>
      <c r="J163" s="15">
        <f>Raw_Data!J163</f>
        <v>7.6</v>
      </c>
      <c r="K163" s="15">
        <f>Raw_Data!K163</f>
        <v>6.06</v>
      </c>
      <c r="L163" s="18">
        <f>IF(Raw_Data!L163="",ROUND(AVERAGEIFS(Raw_Data!$L$2:$L$4001,Raw_Data!$E$2:$E$4001,E163),1),Raw_Data!L163)</f>
        <v>25.2</v>
      </c>
      <c r="M163" s="15">
        <f>Raw_Data!M163</f>
        <v>128.5</v>
      </c>
      <c r="N163" s="15">
        <f>Raw_Data!N163</f>
        <v>63.6</v>
      </c>
      <c r="O163" s="15">
        <f>Raw_Data!O163</f>
        <v>100.6</v>
      </c>
      <c r="P163" s="15" t="str">
        <f>Raw_Data!P163</f>
        <v>Sprinkler</v>
      </c>
      <c r="Q163" s="15">
        <f>Raw_Data!Q163</f>
        <v>76.8</v>
      </c>
      <c r="R163" s="15">
        <f>Raw_Data!R163</f>
        <v>6.87</v>
      </c>
      <c r="S163" s="15">
        <f>Raw_Data!S163</f>
        <v>0.87</v>
      </c>
      <c r="T163" s="18">
        <f>IF(Raw_Data!T163="",ROUND(AVERAGEIFS(Raw_Data!$T$2:$T$4001,Raw_Data!$E$2:$E$4001,E163,Raw_Data!$D$2:$D$4001,D163),2),IF(Raw_Data!T163&gt;INDEX(Cleaning_Reference!$F$6:$F$13,MATCH(D163,Cleaning_Reference!$A$6:$A$13,0)),INDEX(Cleaning_Reference!$F$6:$F$13,MATCH(D163,Cleaning_Reference!$A$6:$A$13,0)),Raw_Data!T163))</f>
        <v>2.33</v>
      </c>
      <c r="U163" s="15">
        <f>Raw_Data!U163</f>
        <v>29.19</v>
      </c>
      <c r="V163" s="15">
        <f>Raw_Data!V163</f>
        <v>24451</v>
      </c>
      <c r="W163" s="15">
        <f>Raw_Data!W163</f>
        <v>855715</v>
      </c>
      <c r="X163" s="15">
        <f>Raw_Data!X163</f>
        <v>713725</v>
      </c>
      <c r="Y163" s="15">
        <f>Raw_Data!Y163</f>
        <v>-141990</v>
      </c>
      <c r="Z163" s="15">
        <f>Raw_Data!Z163</f>
        <v>18604</v>
      </c>
      <c r="AA163" s="15">
        <f>Raw_Data!AA163</f>
        <v>1.569</v>
      </c>
      <c r="AB163" s="15">
        <f>Raw_Data!AB163</f>
        <v>29.7</v>
      </c>
      <c r="AC163" s="19" t="str">
        <f>IF(Raw_Data!G163="","Yes","No")</f>
        <v>No</v>
      </c>
      <c r="AD163" s="19" t="str">
        <f>IF(Raw_Data!L163="","Yes","No")</f>
        <v>No</v>
      </c>
      <c r="AE163" s="19" t="str">
        <f>IF(Raw_Data!T163="","Imputed",IF(Raw_Data!T163&gt;INDEX(Cleaning_Reference!$F$6:$F$13,MATCH(D163,Cleaning_Reference!$A$6:$A$13,0)),"Capped","Original"))</f>
        <v>Original</v>
      </c>
      <c r="AF163" s="21">
        <f t="shared" si="2"/>
        <v>29.19</v>
      </c>
    </row>
    <row r="164" spans="1:32" ht="15" customHeight="1" x14ac:dyDescent="0.3">
      <c r="A164" s="20" t="str">
        <f>Raw_Data!A164</f>
        <v>SF10163</v>
      </c>
      <c r="B164" s="15" t="str">
        <f>Raw_Data!B164</f>
        <v>Telangana</v>
      </c>
      <c r="C164" s="15" t="str">
        <f>Raw_Data!C164</f>
        <v>Krishna</v>
      </c>
      <c r="D164" s="15" t="str">
        <f>Raw_Data!D164</f>
        <v>Maize</v>
      </c>
      <c r="E164" s="15" t="str">
        <f>Raw_Data!E164</f>
        <v>Zaid</v>
      </c>
      <c r="F164" s="15">
        <f>Raw_Data!F164</f>
        <v>1.58</v>
      </c>
      <c r="G164" s="18">
        <f>IF(Raw_Data!G164="",ROUND(AVERAGEIFS(Raw_Data!$G$2:$G$4001,Raw_Data!$E$2:$E$4001,E164),1),Raw_Data!G164)</f>
        <v>313.89999999999998</v>
      </c>
      <c r="H164" s="15">
        <f>Raw_Data!H164</f>
        <v>27.7</v>
      </c>
      <c r="I164" s="15">
        <f>Raw_Data!I164</f>
        <v>41.8</v>
      </c>
      <c r="J164" s="15">
        <f>Raw_Data!J164</f>
        <v>9</v>
      </c>
      <c r="K164" s="15">
        <f>Raw_Data!K164</f>
        <v>6.87</v>
      </c>
      <c r="L164" s="18">
        <f>IF(Raw_Data!L164="",ROUND(AVERAGEIFS(Raw_Data!$L$2:$L$4001,Raw_Data!$E$2:$E$4001,E164),1),Raw_Data!L164)</f>
        <v>16.5</v>
      </c>
      <c r="M164" s="15">
        <f>Raw_Data!M164</f>
        <v>142.9</v>
      </c>
      <c r="N164" s="15">
        <f>Raw_Data!N164</f>
        <v>59.9</v>
      </c>
      <c r="O164" s="15">
        <f>Raw_Data!O164</f>
        <v>99.3</v>
      </c>
      <c r="P164" s="15" t="str">
        <f>Raw_Data!P164</f>
        <v>Sprinkler</v>
      </c>
      <c r="Q164" s="15">
        <f>Raw_Data!Q164</f>
        <v>143.5</v>
      </c>
      <c r="R164" s="15">
        <f>Raw_Data!R164</f>
        <v>8.86</v>
      </c>
      <c r="S164" s="15">
        <f>Raw_Data!S164</f>
        <v>0.81</v>
      </c>
      <c r="T164" s="18">
        <f>IF(Raw_Data!T164="",ROUND(AVERAGEIFS(Raw_Data!$T$2:$T$4001,Raw_Data!$E$2:$E$4001,E164,Raw_Data!$D$2:$D$4001,D164),2),IF(Raw_Data!T164&gt;INDEX(Cleaning_Reference!$F$6:$F$13,MATCH(D164,Cleaning_Reference!$A$6:$A$13,0)),INDEX(Cleaning_Reference!$F$6:$F$13,MATCH(D164,Cleaning_Reference!$A$6:$A$13,0)),Raw_Data!T164))</f>
        <v>3.69</v>
      </c>
      <c r="U164" s="15">
        <f>Raw_Data!U164</f>
        <v>5.83</v>
      </c>
      <c r="V164" s="15">
        <f>Raw_Data!V164</f>
        <v>20761</v>
      </c>
      <c r="W164" s="15">
        <f>Raw_Data!W164</f>
        <v>121054</v>
      </c>
      <c r="X164" s="15">
        <f>Raw_Data!X164</f>
        <v>121037</v>
      </c>
      <c r="Y164" s="15">
        <f>Raw_Data!Y164</f>
        <v>-17</v>
      </c>
      <c r="Z164" s="15">
        <f>Raw_Data!Z164</f>
        <v>662</v>
      </c>
      <c r="AA164" s="15">
        <f>Raw_Data!AA164</f>
        <v>8.8070000000000004</v>
      </c>
      <c r="AB164" s="15">
        <f>Raw_Data!AB164</f>
        <v>25.6</v>
      </c>
      <c r="AC164" s="19" t="str">
        <f>IF(Raw_Data!G164="","Yes","No")</f>
        <v>No</v>
      </c>
      <c r="AD164" s="19" t="str">
        <f>IF(Raw_Data!L164="","Yes","No")</f>
        <v>No</v>
      </c>
      <c r="AE164" s="19" t="str">
        <f>IF(Raw_Data!T164="","Imputed",IF(Raw_Data!T164&gt;INDEX(Cleaning_Reference!$F$6:$F$13,MATCH(D164,Cleaning_Reference!$A$6:$A$13,0)),"Capped","Original"))</f>
        <v>Original</v>
      </c>
      <c r="AF164" s="21">
        <f t="shared" si="2"/>
        <v>5.83</v>
      </c>
    </row>
    <row r="165" spans="1:32" ht="15" customHeight="1" x14ac:dyDescent="0.3">
      <c r="A165" s="20" t="str">
        <f>Raw_Data!A165</f>
        <v>SF10164</v>
      </c>
      <c r="B165" s="15" t="str">
        <f>Raw_Data!B165</f>
        <v>Madhya Pradesh</v>
      </c>
      <c r="C165" s="15" t="str">
        <f>Raw_Data!C165</f>
        <v>Erode</v>
      </c>
      <c r="D165" s="15" t="str">
        <f>Raw_Data!D165</f>
        <v>Pulses</v>
      </c>
      <c r="E165" s="15" t="str">
        <f>Raw_Data!E165</f>
        <v>Zaid</v>
      </c>
      <c r="F165" s="15">
        <f>Raw_Data!F165</f>
        <v>3.55</v>
      </c>
      <c r="G165" s="18">
        <f>IF(Raw_Data!G165="",ROUND(AVERAGEIFS(Raw_Data!$G$2:$G$4001,Raw_Data!$E$2:$E$4001,E165),1),Raw_Data!G165)</f>
        <v>445.9</v>
      </c>
      <c r="H165" s="15">
        <f>Raw_Data!H165</f>
        <v>29.7</v>
      </c>
      <c r="I165" s="15">
        <f>Raw_Data!I165</f>
        <v>61.1</v>
      </c>
      <c r="J165" s="15">
        <f>Raw_Data!J165</f>
        <v>8.1999999999999993</v>
      </c>
      <c r="K165" s="15">
        <f>Raw_Data!K165</f>
        <v>5.58</v>
      </c>
      <c r="L165" s="18">
        <f>IF(Raw_Data!L165="",ROUND(AVERAGEIFS(Raw_Data!$L$2:$L$4001,Raw_Data!$E$2:$E$4001,E165),1),Raw_Data!L165)</f>
        <v>20</v>
      </c>
      <c r="M165" s="15">
        <f>Raw_Data!M165</f>
        <v>98.2</v>
      </c>
      <c r="N165" s="15">
        <f>Raw_Data!N165</f>
        <v>25.5</v>
      </c>
      <c r="O165" s="15">
        <f>Raw_Data!O165</f>
        <v>139.1</v>
      </c>
      <c r="P165" s="15" t="str">
        <f>Raw_Data!P165</f>
        <v>Flood</v>
      </c>
      <c r="Q165" s="15">
        <f>Raw_Data!Q165</f>
        <v>194.7</v>
      </c>
      <c r="R165" s="15">
        <f>Raw_Data!R165</f>
        <v>2.7</v>
      </c>
      <c r="S165" s="15">
        <f>Raw_Data!S165</f>
        <v>0.89</v>
      </c>
      <c r="T165" s="18">
        <f>IF(Raw_Data!T165="",ROUND(AVERAGEIFS(Raw_Data!$T$2:$T$4001,Raw_Data!$E$2:$E$4001,E165,Raw_Data!$D$2:$D$4001,D165),2),IF(Raw_Data!T165&gt;INDEX(Cleaning_Reference!$F$6:$F$13,MATCH(D165,Cleaning_Reference!$A$6:$A$13,0)),INDEX(Cleaning_Reference!$F$6:$F$13,MATCH(D165,Cleaning_Reference!$A$6:$A$13,0)),Raw_Data!T165))</f>
        <v>0.65</v>
      </c>
      <c r="U165" s="15">
        <f>Raw_Data!U165</f>
        <v>1.06</v>
      </c>
      <c r="V165" s="15">
        <f>Raw_Data!V165</f>
        <v>58920</v>
      </c>
      <c r="W165" s="15">
        <f>Raw_Data!W165</f>
        <v>206701</v>
      </c>
      <c r="X165" s="15">
        <f>Raw_Data!X165</f>
        <v>62455</v>
      </c>
      <c r="Y165" s="15">
        <f>Raw_Data!Y165</f>
        <v>-144246</v>
      </c>
      <c r="Z165" s="15">
        <f>Raw_Data!Z165</f>
        <v>1837</v>
      </c>
      <c r="AA165" s="15">
        <f>Raw_Data!AA165</f>
        <v>0.57699999999999996</v>
      </c>
      <c r="AB165" s="15">
        <f>Raw_Data!AB165</f>
        <v>44.3</v>
      </c>
      <c r="AC165" s="19" t="str">
        <f>IF(Raw_Data!G165="","Yes","No")</f>
        <v>No</v>
      </c>
      <c r="AD165" s="19" t="str">
        <f>IF(Raw_Data!L165="","Yes","No")</f>
        <v>No</v>
      </c>
      <c r="AE165" s="19" t="str">
        <f>IF(Raw_Data!T165="","Imputed",IF(Raw_Data!T165&gt;INDEX(Cleaning_Reference!$F$6:$F$13,MATCH(D165,Cleaning_Reference!$A$6:$A$13,0)),"Capped","Original"))</f>
        <v>Imputed</v>
      </c>
      <c r="AF165" s="21">
        <f t="shared" si="2"/>
        <v>2.31</v>
      </c>
    </row>
    <row r="166" spans="1:32" ht="15" customHeight="1" x14ac:dyDescent="0.3">
      <c r="A166" s="20" t="str">
        <f>Raw_Data!A166</f>
        <v>SF10165</v>
      </c>
      <c r="B166" s="15" t="str">
        <f>Raw_Data!B166</f>
        <v>Telangana</v>
      </c>
      <c r="C166" s="15" t="str">
        <f>Raw_Data!C166</f>
        <v>Guntur</v>
      </c>
      <c r="D166" s="15" t="str">
        <f>Raw_Data!D166</f>
        <v>Sugarcane</v>
      </c>
      <c r="E166" s="15" t="str">
        <f>Raw_Data!E166</f>
        <v>Rabi</v>
      </c>
      <c r="F166" s="15">
        <f>Raw_Data!F166</f>
        <v>4</v>
      </c>
      <c r="G166" s="18">
        <f>IF(Raw_Data!G166="",ROUND(AVERAGEIFS(Raw_Data!$G$2:$G$4001,Raw_Data!$E$2:$E$4001,E166),1),Raw_Data!G166)</f>
        <v>391.2</v>
      </c>
      <c r="H166" s="15">
        <f>Raw_Data!H166</f>
        <v>25.6</v>
      </c>
      <c r="I166" s="15">
        <f>Raw_Data!I166</f>
        <v>59.8</v>
      </c>
      <c r="J166" s="15">
        <f>Raw_Data!J166</f>
        <v>8.6999999999999993</v>
      </c>
      <c r="K166" s="15">
        <f>Raw_Data!K166</f>
        <v>7.19</v>
      </c>
      <c r="L166" s="18">
        <f>IF(Raw_Data!L166="",ROUND(AVERAGEIFS(Raw_Data!$L$2:$L$4001,Raw_Data!$E$2:$E$4001,E166),1),Raw_Data!L166)</f>
        <v>21.8</v>
      </c>
      <c r="M166" s="15">
        <f>Raw_Data!M166</f>
        <v>76.7</v>
      </c>
      <c r="N166" s="15">
        <f>Raw_Data!N166</f>
        <v>74.599999999999994</v>
      </c>
      <c r="O166" s="15">
        <f>Raw_Data!O166</f>
        <v>111.1</v>
      </c>
      <c r="P166" s="15" t="str">
        <f>Raw_Data!P166</f>
        <v>Rainfed</v>
      </c>
      <c r="Q166" s="15">
        <f>Raw_Data!Q166</f>
        <v>189.6</v>
      </c>
      <c r="R166" s="15">
        <f>Raw_Data!R166</f>
        <v>7.85</v>
      </c>
      <c r="S166" s="15">
        <f>Raw_Data!S166</f>
        <v>0.67</v>
      </c>
      <c r="T166" s="18">
        <f>IF(Raw_Data!T166="",ROUND(AVERAGEIFS(Raw_Data!$T$2:$T$4001,Raw_Data!$E$2:$E$4001,E166,Raw_Data!$D$2:$D$4001,D166),2),IF(Raw_Data!T166&gt;INDEX(Cleaning_Reference!$F$6:$F$13,MATCH(D166,Cleaning_Reference!$A$6:$A$13,0)),INDEX(Cleaning_Reference!$F$6:$F$13,MATCH(D166,Cleaning_Reference!$A$6:$A$13,0)),Raw_Data!T166))</f>
        <v>36.909999999999997</v>
      </c>
      <c r="U166" s="15">
        <f>Raw_Data!U166</f>
        <v>147.63999999999999</v>
      </c>
      <c r="V166" s="15">
        <f>Raw_Data!V166</f>
        <v>3771</v>
      </c>
      <c r="W166" s="15">
        <f>Raw_Data!W166</f>
        <v>259517</v>
      </c>
      <c r="X166" s="15">
        <f>Raw_Data!X166</f>
        <v>556750</v>
      </c>
      <c r="Y166" s="15">
        <f>Raw_Data!Y166</f>
        <v>297233</v>
      </c>
      <c r="Z166" s="15">
        <f>Raw_Data!Z166</f>
        <v>3618</v>
      </c>
      <c r="AA166" s="15">
        <f>Raw_Data!AA166</f>
        <v>40.807000000000002</v>
      </c>
      <c r="AB166" s="15">
        <f>Raw_Data!AB166</f>
        <v>24</v>
      </c>
      <c r="AC166" s="19" t="str">
        <f>IF(Raw_Data!G166="","Yes","No")</f>
        <v>No</v>
      </c>
      <c r="AD166" s="19" t="str">
        <f>IF(Raw_Data!L166="","Yes","No")</f>
        <v>No</v>
      </c>
      <c r="AE166" s="19" t="str">
        <f>IF(Raw_Data!T166="","Imputed",IF(Raw_Data!T166&gt;INDEX(Cleaning_Reference!$F$6:$F$13,MATCH(D166,Cleaning_Reference!$A$6:$A$13,0)),"Capped","Original"))</f>
        <v>Original</v>
      </c>
      <c r="AF166" s="21">
        <f t="shared" si="2"/>
        <v>147.63999999999999</v>
      </c>
    </row>
    <row r="167" spans="1:32" ht="15" customHeight="1" x14ac:dyDescent="0.3">
      <c r="A167" s="20" t="str">
        <f>Raw_Data!A167</f>
        <v>SF10166</v>
      </c>
      <c r="B167" s="15" t="str">
        <f>Raw_Data!B167</f>
        <v>Andhra Pradesh</v>
      </c>
      <c r="C167" s="15" t="str">
        <f>Raw_Data!C167</f>
        <v>Erode</v>
      </c>
      <c r="D167" s="15" t="str">
        <f>Raw_Data!D167</f>
        <v>Wheat</v>
      </c>
      <c r="E167" s="15" t="str">
        <f>Raw_Data!E167</f>
        <v>Kharif</v>
      </c>
      <c r="F167" s="15">
        <f>Raw_Data!F167</f>
        <v>13.1</v>
      </c>
      <c r="G167" s="18">
        <f>IF(Raw_Data!G167="",ROUND(AVERAGEIFS(Raw_Data!$G$2:$G$4001,Raw_Data!$E$2:$E$4001,E167),1),Raw_Data!G167)</f>
        <v>795.3</v>
      </c>
      <c r="H167" s="15">
        <f>Raw_Data!H167</f>
        <v>24.5</v>
      </c>
      <c r="I167" s="15">
        <f>Raw_Data!I167</f>
        <v>55.5</v>
      </c>
      <c r="J167" s="15">
        <f>Raw_Data!J167</f>
        <v>6.3</v>
      </c>
      <c r="K167" s="15">
        <f>Raw_Data!K167</f>
        <v>8.34</v>
      </c>
      <c r="L167" s="18">
        <f>IF(Raw_Data!L167="",ROUND(AVERAGEIFS(Raw_Data!$L$2:$L$4001,Raw_Data!$E$2:$E$4001,E167),1),Raw_Data!L167)</f>
        <v>30.9</v>
      </c>
      <c r="M167" s="15">
        <f>Raw_Data!M167</f>
        <v>124.8</v>
      </c>
      <c r="N167" s="15">
        <f>Raw_Data!N167</f>
        <v>46.3</v>
      </c>
      <c r="O167" s="15">
        <f>Raw_Data!O167</f>
        <v>149.80000000000001</v>
      </c>
      <c r="P167" s="15" t="str">
        <f>Raw_Data!P167</f>
        <v>Flood</v>
      </c>
      <c r="Q167" s="15">
        <f>Raw_Data!Q167</f>
        <v>161.69999999999999</v>
      </c>
      <c r="R167" s="15">
        <f>Raw_Data!R167</f>
        <v>7.08</v>
      </c>
      <c r="S167" s="15">
        <f>Raw_Data!S167</f>
        <v>0.97</v>
      </c>
      <c r="T167" s="18">
        <f>IF(Raw_Data!T167="",ROUND(AVERAGEIFS(Raw_Data!$T$2:$T$4001,Raw_Data!$E$2:$E$4001,E167,Raw_Data!$D$2:$D$4001,D167),2),IF(Raw_Data!T167&gt;INDEX(Cleaning_Reference!$F$6:$F$13,MATCH(D167,Cleaning_Reference!$A$6:$A$13,0)),INDEX(Cleaning_Reference!$F$6:$F$13,MATCH(D167,Cleaning_Reference!$A$6:$A$13,0)),Raw_Data!T167))</f>
        <v>0.3</v>
      </c>
      <c r="U167" s="15">
        <f>Raw_Data!U167</f>
        <v>3.93</v>
      </c>
      <c r="V167" s="15">
        <f>Raw_Data!V167</f>
        <v>21813</v>
      </c>
      <c r="W167" s="15">
        <f>Raw_Data!W167</f>
        <v>871765</v>
      </c>
      <c r="X167" s="15">
        <f>Raw_Data!X167</f>
        <v>85725</v>
      </c>
      <c r="Y167" s="15">
        <f>Raw_Data!Y167</f>
        <v>-786040</v>
      </c>
      <c r="Z167" s="15">
        <f>Raw_Data!Z167</f>
        <v>10261</v>
      </c>
      <c r="AA167" s="15">
        <f>Raw_Data!AA167</f>
        <v>0.38300000000000001</v>
      </c>
      <c r="AB167" s="15">
        <f>Raw_Data!AB167</f>
        <v>44.8</v>
      </c>
      <c r="AC167" s="19" t="str">
        <f>IF(Raw_Data!G167="","Yes","No")</f>
        <v>No</v>
      </c>
      <c r="AD167" s="19" t="str">
        <f>IF(Raw_Data!L167="","Yes","No")</f>
        <v>No</v>
      </c>
      <c r="AE167" s="19" t="str">
        <f>IF(Raw_Data!T167="","Imputed",IF(Raw_Data!T167&gt;INDEX(Cleaning_Reference!$F$6:$F$13,MATCH(D167,Cleaning_Reference!$A$6:$A$13,0)),"Capped","Original"))</f>
        <v>Original</v>
      </c>
      <c r="AF167" s="21">
        <f t="shared" si="2"/>
        <v>3.93</v>
      </c>
    </row>
    <row r="168" spans="1:32" ht="15" customHeight="1" x14ac:dyDescent="0.3">
      <c r="A168" s="20" t="str">
        <f>Raw_Data!A168</f>
        <v>SF10167</v>
      </c>
      <c r="B168" s="15" t="str">
        <f>Raw_Data!B168</f>
        <v>Maharashtra</v>
      </c>
      <c r="C168" s="15" t="str">
        <f>Raw_Data!C168</f>
        <v>Warangal</v>
      </c>
      <c r="D168" s="15" t="str">
        <f>Raw_Data!D168</f>
        <v>Chilli</v>
      </c>
      <c r="E168" s="15" t="str">
        <f>Raw_Data!E168</f>
        <v>Kharif</v>
      </c>
      <c r="F168" s="15">
        <f>Raw_Data!F168</f>
        <v>14.99</v>
      </c>
      <c r="G168" s="18">
        <f>IF(Raw_Data!G168="",ROUND(AVERAGEIFS(Raw_Data!$G$2:$G$4001,Raw_Data!$E$2:$E$4001,E168),1),Raw_Data!G168)</f>
        <v>697.7</v>
      </c>
      <c r="H168" s="15">
        <f>Raw_Data!H168</f>
        <v>27.4</v>
      </c>
      <c r="I168" s="15">
        <f>Raw_Data!I168</f>
        <v>61.3</v>
      </c>
      <c r="J168" s="15">
        <f>Raw_Data!J168</f>
        <v>6.5</v>
      </c>
      <c r="K168" s="15">
        <f>Raw_Data!K168</f>
        <v>5.53</v>
      </c>
      <c r="L168" s="18">
        <f>IF(Raw_Data!L168="",ROUND(AVERAGEIFS(Raw_Data!$L$2:$L$4001,Raw_Data!$E$2:$E$4001,E168),1),Raw_Data!L168)</f>
        <v>26.2</v>
      </c>
      <c r="M168" s="15">
        <f>Raw_Data!M168</f>
        <v>172.2</v>
      </c>
      <c r="N168" s="15">
        <f>Raw_Data!N168</f>
        <v>76.599999999999994</v>
      </c>
      <c r="O168" s="15">
        <f>Raw_Data!O168</f>
        <v>104.8</v>
      </c>
      <c r="P168" s="15" t="str">
        <f>Raw_Data!P168</f>
        <v>Sprinkler</v>
      </c>
      <c r="Q168" s="15">
        <f>Raw_Data!Q168</f>
        <v>172.4</v>
      </c>
      <c r="R168" s="15">
        <f>Raw_Data!R168</f>
        <v>5.59</v>
      </c>
      <c r="S168" s="15">
        <f>Raw_Data!S168</f>
        <v>0.99</v>
      </c>
      <c r="T168" s="18">
        <f>IF(Raw_Data!T168="",ROUND(AVERAGEIFS(Raw_Data!$T$2:$T$4001,Raw_Data!$E$2:$E$4001,E168,Raw_Data!$D$2:$D$4001,D168),2),IF(Raw_Data!T168&gt;INDEX(Cleaning_Reference!$F$6:$F$13,MATCH(D168,Cleaning_Reference!$A$6:$A$13,0)),INDEX(Cleaning_Reference!$F$6:$F$13,MATCH(D168,Cleaning_Reference!$A$6:$A$13,0)),Raw_Data!T168))</f>
        <v>0.7</v>
      </c>
      <c r="U168" s="15">
        <f>Raw_Data!U168</f>
        <v>10.49</v>
      </c>
      <c r="V168" s="15">
        <f>Raw_Data!V168</f>
        <v>102884</v>
      </c>
      <c r="W168" s="15">
        <f>Raw_Data!W168</f>
        <v>940792</v>
      </c>
      <c r="X168" s="15">
        <f>Raw_Data!X168</f>
        <v>1079253</v>
      </c>
      <c r="Y168" s="15">
        <f>Raw_Data!Y168</f>
        <v>138461</v>
      </c>
      <c r="Z168" s="15">
        <f>Raw_Data!Z168</f>
        <v>8999</v>
      </c>
      <c r="AA168" s="15">
        <f>Raw_Data!AA168</f>
        <v>1.1659999999999999</v>
      </c>
      <c r="AB168" s="15">
        <f>Raw_Data!AB168</f>
        <v>48.6</v>
      </c>
      <c r="AC168" s="19" t="str">
        <f>IF(Raw_Data!G168="","Yes","No")</f>
        <v>No</v>
      </c>
      <c r="AD168" s="19" t="str">
        <f>IF(Raw_Data!L168="","Yes","No")</f>
        <v>No</v>
      </c>
      <c r="AE168" s="19" t="str">
        <f>IF(Raw_Data!T168="","Imputed",IF(Raw_Data!T168&gt;INDEX(Cleaning_Reference!$F$6:$F$13,MATCH(D168,Cleaning_Reference!$A$6:$A$13,0)),"Capped","Original"))</f>
        <v>Original</v>
      </c>
      <c r="AF168" s="21">
        <f t="shared" si="2"/>
        <v>10.49</v>
      </c>
    </row>
    <row r="169" spans="1:32" ht="15" customHeight="1" x14ac:dyDescent="0.3">
      <c r="A169" s="20" t="str">
        <f>Raw_Data!A169</f>
        <v>SF10168</v>
      </c>
      <c r="B169" s="15" t="str">
        <f>Raw_Data!B169</f>
        <v>Tamil Nadu</v>
      </c>
      <c r="C169" s="15" t="str">
        <f>Raw_Data!C169</f>
        <v>Nashik</v>
      </c>
      <c r="D169" s="15" t="str">
        <f>Raw_Data!D169</f>
        <v>Rice</v>
      </c>
      <c r="E169" s="15" t="str">
        <f>Raw_Data!E169</f>
        <v>Rabi</v>
      </c>
      <c r="F169" s="15">
        <f>Raw_Data!F169</f>
        <v>8.43</v>
      </c>
      <c r="G169" s="18">
        <f>IF(Raw_Data!G169="",ROUND(AVERAGEIFS(Raw_Data!$G$2:$G$4001,Raw_Data!$E$2:$E$4001,E169),1),Raw_Data!G169)</f>
        <v>407.1</v>
      </c>
      <c r="H169" s="15">
        <f>Raw_Data!H169</f>
        <v>21.3</v>
      </c>
      <c r="I169" s="15">
        <f>Raw_Data!I169</f>
        <v>60.1</v>
      </c>
      <c r="J169" s="15">
        <f>Raw_Data!J169</f>
        <v>8</v>
      </c>
      <c r="K169" s="15">
        <f>Raw_Data!K169</f>
        <v>6.59</v>
      </c>
      <c r="L169" s="18">
        <f>IF(Raw_Data!L169="",ROUND(AVERAGEIFS(Raw_Data!$L$2:$L$4001,Raw_Data!$E$2:$E$4001,E169),1),Raw_Data!L169)</f>
        <v>24.4</v>
      </c>
      <c r="M169" s="15">
        <f>Raw_Data!M169</f>
        <v>116.4</v>
      </c>
      <c r="N169" s="15">
        <f>Raw_Data!N169</f>
        <v>70.599999999999994</v>
      </c>
      <c r="O169" s="15">
        <f>Raw_Data!O169</f>
        <v>128.5</v>
      </c>
      <c r="P169" s="15" t="str">
        <f>Raw_Data!P169</f>
        <v>Flood</v>
      </c>
      <c r="Q169" s="15">
        <f>Raw_Data!Q169</f>
        <v>301.10000000000002</v>
      </c>
      <c r="R169" s="15">
        <f>Raw_Data!R169</f>
        <v>2.9</v>
      </c>
      <c r="S169" s="15">
        <f>Raw_Data!S169</f>
        <v>0.98</v>
      </c>
      <c r="T169" s="18">
        <f>IF(Raw_Data!T169="",ROUND(AVERAGEIFS(Raw_Data!$T$2:$T$4001,Raw_Data!$E$2:$E$4001,E169,Raw_Data!$D$2:$D$4001,D169),2),IF(Raw_Data!T169&gt;INDEX(Cleaning_Reference!$F$6:$F$13,MATCH(D169,Cleaning_Reference!$A$6:$A$13,0)),INDEX(Cleaning_Reference!$F$6:$F$13,MATCH(D169,Cleaning_Reference!$A$6:$A$13,0)),Raw_Data!T169))</f>
        <v>3.22</v>
      </c>
      <c r="U169" s="15">
        <f>Raw_Data!U169</f>
        <v>27.14</v>
      </c>
      <c r="V169" s="15">
        <f>Raw_Data!V169</f>
        <v>18202</v>
      </c>
      <c r="W169" s="15">
        <f>Raw_Data!W169</f>
        <v>706137</v>
      </c>
      <c r="X169" s="15">
        <f>Raw_Data!X169</f>
        <v>494002</v>
      </c>
      <c r="Y169" s="15">
        <f>Raw_Data!Y169</f>
        <v>-212135</v>
      </c>
      <c r="Z169" s="15">
        <f>Raw_Data!Z169</f>
        <v>13146</v>
      </c>
      <c r="AA169" s="15">
        <f>Raw_Data!AA169</f>
        <v>2.0649999999999999</v>
      </c>
      <c r="AB169" s="15">
        <f>Raw_Data!AB169</f>
        <v>33.700000000000003</v>
      </c>
      <c r="AC169" s="19" t="str">
        <f>IF(Raw_Data!G169="","Yes","No")</f>
        <v>No</v>
      </c>
      <c r="AD169" s="19" t="str">
        <f>IF(Raw_Data!L169="","Yes","No")</f>
        <v>No</v>
      </c>
      <c r="AE169" s="19" t="str">
        <f>IF(Raw_Data!T169="","Imputed",IF(Raw_Data!T169&gt;INDEX(Cleaning_Reference!$F$6:$F$13,MATCH(D169,Cleaning_Reference!$A$6:$A$13,0)),"Capped","Original"))</f>
        <v>Original</v>
      </c>
      <c r="AF169" s="21">
        <f t="shared" si="2"/>
        <v>27.14</v>
      </c>
    </row>
    <row r="170" spans="1:32" ht="15" customHeight="1" x14ac:dyDescent="0.3">
      <c r="A170" s="20" t="str">
        <f>Raw_Data!A170</f>
        <v>SF10169</v>
      </c>
      <c r="B170" s="15" t="str">
        <f>Raw_Data!B170</f>
        <v>Karnataka</v>
      </c>
      <c r="C170" s="15" t="str">
        <f>Raw_Data!C170</f>
        <v>Erode</v>
      </c>
      <c r="D170" s="15" t="str">
        <f>Raw_Data!D170</f>
        <v>Chilli</v>
      </c>
      <c r="E170" s="15" t="str">
        <f>Raw_Data!E170</f>
        <v>Zaid</v>
      </c>
      <c r="F170" s="15">
        <f>Raw_Data!F170</f>
        <v>8.99</v>
      </c>
      <c r="G170" s="18">
        <f>IF(Raw_Data!G170="",ROUND(AVERAGEIFS(Raw_Data!$G$2:$G$4001,Raw_Data!$E$2:$E$4001,E170),1),Raw_Data!G170)</f>
        <v>142.5</v>
      </c>
      <c r="H170" s="15">
        <f>Raw_Data!H170</f>
        <v>37.1</v>
      </c>
      <c r="I170" s="15">
        <f>Raw_Data!I170</f>
        <v>65.7</v>
      </c>
      <c r="J170" s="15">
        <f>Raw_Data!J170</f>
        <v>7.6</v>
      </c>
      <c r="K170" s="15">
        <f>Raw_Data!K170</f>
        <v>6.47</v>
      </c>
      <c r="L170" s="18">
        <f>IF(Raw_Data!L170="",ROUND(AVERAGEIFS(Raw_Data!$L$2:$L$4001,Raw_Data!$E$2:$E$4001,E170),1),Raw_Data!L170)</f>
        <v>20</v>
      </c>
      <c r="M170" s="15">
        <f>Raw_Data!M170</f>
        <v>104.1</v>
      </c>
      <c r="N170" s="15">
        <f>Raw_Data!N170</f>
        <v>52.9</v>
      </c>
      <c r="O170" s="15">
        <f>Raw_Data!O170</f>
        <v>124.6</v>
      </c>
      <c r="P170" s="15" t="str">
        <f>Raw_Data!P170</f>
        <v>Drip</v>
      </c>
      <c r="Q170" s="15">
        <f>Raw_Data!Q170</f>
        <v>199.5</v>
      </c>
      <c r="R170" s="15">
        <f>Raw_Data!R170</f>
        <v>7.2</v>
      </c>
      <c r="S170" s="15">
        <f>Raw_Data!S170</f>
        <v>0.76</v>
      </c>
      <c r="T170" s="18">
        <f>IF(Raw_Data!T170="",ROUND(AVERAGEIFS(Raw_Data!$T$2:$T$4001,Raw_Data!$E$2:$E$4001,E170,Raw_Data!$D$2:$D$4001,D170),2),IF(Raw_Data!T170&gt;INDEX(Cleaning_Reference!$F$6:$F$13,MATCH(D170,Cleaning_Reference!$A$6:$A$13,0)),INDEX(Cleaning_Reference!$F$6:$F$13,MATCH(D170,Cleaning_Reference!$A$6:$A$13,0)),Raw_Data!T170))</f>
        <v>1.19</v>
      </c>
      <c r="U170" s="15">
        <f>Raw_Data!U170</f>
        <v>10.7</v>
      </c>
      <c r="V170" s="15">
        <f>Raw_Data!V170</f>
        <v>116560</v>
      </c>
      <c r="W170" s="15">
        <f>Raw_Data!W170</f>
        <v>644651</v>
      </c>
      <c r="X170" s="15">
        <f>Raw_Data!X170</f>
        <v>1247192</v>
      </c>
      <c r="Y170" s="15">
        <f>Raw_Data!Y170</f>
        <v>602541</v>
      </c>
      <c r="Z170" s="15">
        <f>Raw_Data!Z170</f>
        <v>4758</v>
      </c>
      <c r="AA170" s="15">
        <f>Raw_Data!AA170</f>
        <v>2.2490000000000001</v>
      </c>
      <c r="AB170" s="15">
        <f>Raw_Data!AB170</f>
        <v>33.9</v>
      </c>
      <c r="AC170" s="19" t="str">
        <f>IF(Raw_Data!G170="","Yes","No")</f>
        <v>No</v>
      </c>
      <c r="AD170" s="19" t="str">
        <f>IF(Raw_Data!L170="","Yes","No")</f>
        <v>No</v>
      </c>
      <c r="AE170" s="19" t="str">
        <f>IF(Raw_Data!T170="","Imputed",IF(Raw_Data!T170&gt;INDEX(Cleaning_Reference!$F$6:$F$13,MATCH(D170,Cleaning_Reference!$A$6:$A$13,0)),"Capped","Original"))</f>
        <v>Original</v>
      </c>
      <c r="AF170" s="21">
        <f t="shared" si="2"/>
        <v>10.7</v>
      </c>
    </row>
    <row r="171" spans="1:32" ht="15" customHeight="1" x14ac:dyDescent="0.3">
      <c r="A171" s="20" t="str">
        <f>Raw_Data!A171</f>
        <v>SF10170</v>
      </c>
      <c r="B171" s="15" t="str">
        <f>Raw_Data!B171</f>
        <v>Maharashtra</v>
      </c>
      <c r="C171" s="15" t="str">
        <f>Raw_Data!C171</f>
        <v>Erode</v>
      </c>
      <c r="D171" s="15" t="str">
        <f>Raw_Data!D171</f>
        <v>Cotton</v>
      </c>
      <c r="E171" s="15" t="str">
        <f>Raw_Data!E171</f>
        <v>Rabi</v>
      </c>
      <c r="F171" s="15">
        <f>Raw_Data!F171</f>
        <v>4.6500000000000004</v>
      </c>
      <c r="G171" s="18">
        <f>IF(Raw_Data!G171="",ROUND(AVERAGEIFS(Raw_Data!$G$2:$G$4001,Raw_Data!$E$2:$E$4001,E171),1),Raw_Data!G171)</f>
        <v>520</v>
      </c>
      <c r="H171" s="15">
        <f>Raw_Data!H171</f>
        <v>20.100000000000001</v>
      </c>
      <c r="I171" s="15">
        <f>Raw_Data!I171</f>
        <v>58.6</v>
      </c>
      <c r="J171" s="15">
        <f>Raw_Data!J171</f>
        <v>8</v>
      </c>
      <c r="K171" s="15">
        <f>Raw_Data!K171</f>
        <v>6.32</v>
      </c>
      <c r="L171" s="18">
        <f>IF(Raw_Data!L171="",ROUND(AVERAGEIFS(Raw_Data!$L$2:$L$4001,Raw_Data!$E$2:$E$4001,E171),1),Raw_Data!L171)</f>
        <v>31.3</v>
      </c>
      <c r="M171" s="15">
        <f>Raw_Data!M171</f>
        <v>85.4</v>
      </c>
      <c r="N171" s="15">
        <f>Raw_Data!N171</f>
        <v>85.2</v>
      </c>
      <c r="O171" s="15">
        <f>Raw_Data!O171</f>
        <v>69.099999999999994</v>
      </c>
      <c r="P171" s="15" t="str">
        <f>Raw_Data!P171</f>
        <v>Drip</v>
      </c>
      <c r="Q171" s="15">
        <f>Raw_Data!Q171</f>
        <v>69.099999999999994</v>
      </c>
      <c r="R171" s="15">
        <f>Raw_Data!R171</f>
        <v>4.84</v>
      </c>
      <c r="S171" s="15">
        <f>Raw_Data!S171</f>
        <v>0.89</v>
      </c>
      <c r="T171" s="18">
        <f>IF(Raw_Data!T171="",ROUND(AVERAGEIFS(Raw_Data!$T$2:$T$4001,Raw_Data!$E$2:$E$4001,E171,Raw_Data!$D$2:$D$4001,D171),2),IF(Raw_Data!T171&gt;INDEX(Cleaning_Reference!$F$6:$F$13,MATCH(D171,Cleaning_Reference!$A$6:$A$13,0)),INDEX(Cleaning_Reference!$F$6:$F$13,MATCH(D171,Cleaning_Reference!$A$6:$A$13,0)),Raw_Data!T171))</f>
        <v>1.43</v>
      </c>
      <c r="U171" s="15">
        <f>Raw_Data!U171</f>
        <v>6.65</v>
      </c>
      <c r="V171" s="15">
        <f>Raw_Data!V171</f>
        <v>70386</v>
      </c>
      <c r="W171" s="15">
        <f>Raw_Data!W171</f>
        <v>222809</v>
      </c>
      <c r="X171" s="15">
        <f>Raw_Data!X171</f>
        <v>468067</v>
      </c>
      <c r="Y171" s="15">
        <f>Raw_Data!Y171</f>
        <v>245258</v>
      </c>
      <c r="Z171" s="15">
        <f>Raw_Data!Z171</f>
        <v>2992</v>
      </c>
      <c r="AA171" s="15">
        <f>Raw_Data!AA171</f>
        <v>2.2229999999999999</v>
      </c>
      <c r="AB171" s="15">
        <f>Raw_Data!AB171</f>
        <v>42.7</v>
      </c>
      <c r="AC171" s="19" t="str">
        <f>IF(Raw_Data!G171="","Yes","No")</f>
        <v>No</v>
      </c>
      <c r="AD171" s="19" t="str">
        <f>IF(Raw_Data!L171="","Yes","No")</f>
        <v>No</v>
      </c>
      <c r="AE171" s="19" t="str">
        <f>IF(Raw_Data!T171="","Imputed",IF(Raw_Data!T171&gt;INDEX(Cleaning_Reference!$F$6:$F$13,MATCH(D171,Cleaning_Reference!$A$6:$A$13,0)),"Capped","Original"))</f>
        <v>Original</v>
      </c>
      <c r="AF171" s="21">
        <f t="shared" si="2"/>
        <v>6.65</v>
      </c>
    </row>
    <row r="172" spans="1:32" ht="15" customHeight="1" x14ac:dyDescent="0.3">
      <c r="A172" s="20" t="str">
        <f>Raw_Data!A172</f>
        <v>SF10171</v>
      </c>
      <c r="B172" s="15" t="str">
        <f>Raw_Data!B172</f>
        <v>Maharashtra</v>
      </c>
      <c r="C172" s="15" t="str">
        <f>Raw_Data!C172</f>
        <v>Rajkot</v>
      </c>
      <c r="D172" s="15" t="str">
        <f>Raw_Data!D172</f>
        <v>Maize</v>
      </c>
      <c r="E172" s="15" t="str">
        <f>Raw_Data!E172</f>
        <v>Kharif</v>
      </c>
      <c r="F172" s="15">
        <f>Raw_Data!F172</f>
        <v>7.86</v>
      </c>
      <c r="G172" s="18">
        <f>IF(Raw_Data!G172="",ROUND(AVERAGEIFS(Raw_Data!$G$2:$G$4001,Raw_Data!$E$2:$E$4001,E172),1),Raw_Data!G172)</f>
        <v>699.2</v>
      </c>
      <c r="H172" s="15">
        <f>Raw_Data!H172</f>
        <v>31.4</v>
      </c>
      <c r="I172" s="15">
        <f>Raw_Data!I172</f>
        <v>73.3</v>
      </c>
      <c r="J172" s="15">
        <f>Raw_Data!J172</f>
        <v>8.6999999999999993</v>
      </c>
      <c r="K172" s="15">
        <f>Raw_Data!K172</f>
        <v>6.71</v>
      </c>
      <c r="L172" s="18">
        <f>IF(Raw_Data!L172="",ROUND(AVERAGEIFS(Raw_Data!$L$2:$L$4001,Raw_Data!$E$2:$E$4001,E172),1),Raw_Data!L172)</f>
        <v>31.3</v>
      </c>
      <c r="M172" s="15">
        <f>Raw_Data!M172</f>
        <v>113.7</v>
      </c>
      <c r="N172" s="15">
        <f>Raw_Data!N172</f>
        <v>59.6</v>
      </c>
      <c r="O172" s="15">
        <f>Raw_Data!O172</f>
        <v>117.1</v>
      </c>
      <c r="P172" s="15" t="str">
        <f>Raw_Data!P172</f>
        <v>Flood</v>
      </c>
      <c r="Q172" s="15">
        <f>Raw_Data!Q172</f>
        <v>231.6</v>
      </c>
      <c r="R172" s="15">
        <f>Raw_Data!R172</f>
        <v>3.08</v>
      </c>
      <c r="S172" s="15">
        <f>Raw_Data!S172</f>
        <v>0.73</v>
      </c>
      <c r="T172" s="18">
        <f>IF(Raw_Data!T172="",ROUND(AVERAGEIFS(Raw_Data!$T$2:$T$4001,Raw_Data!$E$2:$E$4001,E172,Raw_Data!$D$2:$D$4001,D172),2),IF(Raw_Data!T172&gt;INDEX(Cleaning_Reference!$F$6:$F$13,MATCH(D172,Cleaning_Reference!$A$6:$A$13,0)),INDEX(Cleaning_Reference!$F$6:$F$13,MATCH(D172,Cleaning_Reference!$A$6:$A$13,0)),Raw_Data!T172))</f>
        <v>4.2</v>
      </c>
      <c r="U172" s="15">
        <f>Raw_Data!U172</f>
        <v>33.01</v>
      </c>
      <c r="V172" s="15">
        <f>Raw_Data!V172</f>
        <v>20755</v>
      </c>
      <c r="W172" s="15">
        <f>Raw_Data!W172</f>
        <v>430506</v>
      </c>
      <c r="X172" s="15">
        <f>Raw_Data!X172</f>
        <v>685123</v>
      </c>
      <c r="Y172" s="15">
        <f>Raw_Data!Y172</f>
        <v>254617</v>
      </c>
      <c r="Z172" s="15">
        <f>Raw_Data!Z172</f>
        <v>6532</v>
      </c>
      <c r="AA172" s="15">
        <f>Raw_Data!AA172</f>
        <v>5.0540000000000003</v>
      </c>
      <c r="AB172" s="15">
        <f>Raw_Data!AB172</f>
        <v>47.7</v>
      </c>
      <c r="AC172" s="19" t="str">
        <f>IF(Raw_Data!G172="","Yes","No")</f>
        <v>No</v>
      </c>
      <c r="AD172" s="19" t="str">
        <f>IF(Raw_Data!L172="","Yes","No")</f>
        <v>No</v>
      </c>
      <c r="AE172" s="19" t="str">
        <f>IF(Raw_Data!T172="","Imputed",IF(Raw_Data!T172&gt;INDEX(Cleaning_Reference!$F$6:$F$13,MATCH(D172,Cleaning_Reference!$A$6:$A$13,0)),"Capped","Original"))</f>
        <v>Original</v>
      </c>
      <c r="AF172" s="21">
        <f t="shared" si="2"/>
        <v>33.01</v>
      </c>
    </row>
    <row r="173" spans="1:32" ht="15" customHeight="1" x14ac:dyDescent="0.3">
      <c r="A173" s="20" t="str">
        <f>Raw_Data!A173</f>
        <v>SF10172</v>
      </c>
      <c r="B173" s="15" t="str">
        <f>Raw_Data!B173</f>
        <v>Punjab</v>
      </c>
      <c r="C173" s="15" t="str">
        <f>Raw_Data!C173</f>
        <v>Warangal</v>
      </c>
      <c r="D173" s="15" t="str">
        <f>Raw_Data!D173</f>
        <v>Groundnut</v>
      </c>
      <c r="E173" s="15" t="str">
        <f>Raw_Data!E173</f>
        <v>Rabi</v>
      </c>
      <c r="F173" s="15">
        <f>Raw_Data!F173</f>
        <v>12.38</v>
      </c>
      <c r="G173" s="18">
        <f>IF(Raw_Data!G173="",ROUND(AVERAGEIFS(Raw_Data!$G$2:$G$4001,Raw_Data!$E$2:$E$4001,E173),1),Raw_Data!G173)</f>
        <v>542.70000000000005</v>
      </c>
      <c r="H173" s="15">
        <f>Raw_Data!H173</f>
        <v>19.899999999999999</v>
      </c>
      <c r="I173" s="15">
        <f>Raw_Data!I173</f>
        <v>61.5</v>
      </c>
      <c r="J173" s="15">
        <f>Raw_Data!J173</f>
        <v>7</v>
      </c>
      <c r="K173" s="15">
        <f>Raw_Data!K173</f>
        <v>6.5</v>
      </c>
      <c r="L173" s="18">
        <f>IF(Raw_Data!L173="",ROUND(AVERAGEIFS(Raw_Data!$L$2:$L$4001,Raw_Data!$E$2:$E$4001,E173),1),Raw_Data!L173)</f>
        <v>31.8</v>
      </c>
      <c r="M173" s="15">
        <f>Raw_Data!M173</f>
        <v>87.3</v>
      </c>
      <c r="N173" s="15">
        <f>Raw_Data!N173</f>
        <v>47.8</v>
      </c>
      <c r="O173" s="15">
        <f>Raw_Data!O173</f>
        <v>144.1</v>
      </c>
      <c r="P173" s="15" t="str">
        <f>Raw_Data!P173</f>
        <v>Flood</v>
      </c>
      <c r="Q173" s="15">
        <f>Raw_Data!Q173</f>
        <v>258</v>
      </c>
      <c r="R173" s="15">
        <f>Raw_Data!R173</f>
        <v>3.65</v>
      </c>
      <c r="S173" s="15">
        <f>Raw_Data!S173</f>
        <v>0.87</v>
      </c>
      <c r="T173" s="18">
        <f>IF(Raw_Data!T173="",ROUND(AVERAGEIFS(Raw_Data!$T$2:$T$4001,Raw_Data!$E$2:$E$4001,E173,Raw_Data!$D$2:$D$4001,D173),2),IF(Raw_Data!T173&gt;INDEX(Cleaning_Reference!$F$6:$F$13,MATCH(D173,Cleaning_Reference!$A$6:$A$13,0)),INDEX(Cleaning_Reference!$F$6:$F$13,MATCH(D173,Cleaning_Reference!$A$6:$A$13,0)),Raw_Data!T173))</f>
        <v>1.54</v>
      </c>
      <c r="U173" s="15">
        <f>Raw_Data!U173</f>
        <v>19.07</v>
      </c>
      <c r="V173" s="15">
        <f>Raw_Data!V173</f>
        <v>53882</v>
      </c>
      <c r="W173" s="15">
        <f>Raw_Data!W173</f>
        <v>963373</v>
      </c>
      <c r="X173" s="15">
        <f>Raw_Data!X173</f>
        <v>1027530</v>
      </c>
      <c r="Y173" s="15">
        <f>Raw_Data!Y173</f>
        <v>64157</v>
      </c>
      <c r="Z173" s="15">
        <f>Raw_Data!Z173</f>
        <v>8914</v>
      </c>
      <c r="AA173" s="15">
        <f>Raw_Data!AA173</f>
        <v>2.1389999999999998</v>
      </c>
      <c r="AB173" s="15">
        <f>Raw_Data!AB173</f>
        <v>39.5</v>
      </c>
      <c r="AC173" s="19" t="str">
        <f>IF(Raw_Data!G173="","Yes","No")</f>
        <v>No</v>
      </c>
      <c r="AD173" s="19" t="str">
        <f>IF(Raw_Data!L173="","Yes","No")</f>
        <v>No</v>
      </c>
      <c r="AE173" s="19" t="str">
        <f>IF(Raw_Data!T173="","Imputed",IF(Raw_Data!T173&gt;INDEX(Cleaning_Reference!$F$6:$F$13,MATCH(D173,Cleaning_Reference!$A$6:$A$13,0)),"Capped","Original"))</f>
        <v>Original</v>
      </c>
      <c r="AF173" s="21">
        <f t="shared" si="2"/>
        <v>19.07</v>
      </c>
    </row>
    <row r="174" spans="1:32" ht="15" customHeight="1" x14ac:dyDescent="0.3">
      <c r="A174" s="20" t="str">
        <f>Raw_Data!A174</f>
        <v>SF10173</v>
      </c>
      <c r="B174" s="15" t="str">
        <f>Raw_Data!B174</f>
        <v>Maharashtra</v>
      </c>
      <c r="C174" s="15" t="str">
        <f>Raw_Data!C174</f>
        <v>Nashik</v>
      </c>
      <c r="D174" s="15" t="str">
        <f>Raw_Data!D174</f>
        <v>Pulses</v>
      </c>
      <c r="E174" s="15" t="str">
        <f>Raw_Data!E174</f>
        <v>Kharif</v>
      </c>
      <c r="F174" s="15">
        <f>Raw_Data!F174</f>
        <v>5.96</v>
      </c>
      <c r="G174" s="18">
        <f>IF(Raw_Data!G174="",ROUND(AVERAGEIFS(Raw_Data!$G$2:$G$4001,Raw_Data!$E$2:$E$4001,E174),1),Raw_Data!G174)</f>
        <v>621.6</v>
      </c>
      <c r="H174" s="15">
        <f>Raw_Data!H174</f>
        <v>27.7</v>
      </c>
      <c r="I174" s="15">
        <f>Raw_Data!I174</f>
        <v>76</v>
      </c>
      <c r="J174" s="15">
        <f>Raw_Data!J174</f>
        <v>8.1999999999999993</v>
      </c>
      <c r="K174" s="15">
        <f>Raw_Data!K174</f>
        <v>6.8</v>
      </c>
      <c r="L174" s="18">
        <f>IF(Raw_Data!L174="",ROUND(AVERAGEIFS(Raw_Data!$L$2:$L$4001,Raw_Data!$E$2:$E$4001,E174),1),Raw_Data!L174)</f>
        <v>24.6</v>
      </c>
      <c r="M174" s="15">
        <f>Raw_Data!M174</f>
        <v>111.3</v>
      </c>
      <c r="N174" s="15">
        <f>Raw_Data!N174</f>
        <v>51.8</v>
      </c>
      <c r="O174" s="15">
        <f>Raw_Data!O174</f>
        <v>111.1</v>
      </c>
      <c r="P174" s="15" t="str">
        <f>Raw_Data!P174</f>
        <v>Rainfed</v>
      </c>
      <c r="Q174" s="15">
        <f>Raw_Data!Q174</f>
        <v>44.8</v>
      </c>
      <c r="R174" s="15">
        <f>Raw_Data!R174</f>
        <v>0.65</v>
      </c>
      <c r="S174" s="15">
        <f>Raw_Data!S174</f>
        <v>0.8</v>
      </c>
      <c r="T174" s="18">
        <f>IF(Raw_Data!T174="",ROUND(AVERAGEIFS(Raw_Data!$T$2:$T$4001,Raw_Data!$E$2:$E$4001,E174,Raw_Data!$D$2:$D$4001,D174),2),IF(Raw_Data!T174&gt;INDEX(Cleaning_Reference!$F$6:$F$13,MATCH(D174,Cleaning_Reference!$A$6:$A$13,0)),INDEX(Cleaning_Reference!$F$6:$F$13,MATCH(D174,Cleaning_Reference!$A$6:$A$13,0)),Raw_Data!T174))</f>
        <v>1.47</v>
      </c>
      <c r="U174" s="15">
        <f>Raw_Data!U174</f>
        <v>8.76</v>
      </c>
      <c r="V174" s="15">
        <f>Raw_Data!V174</f>
        <v>67101</v>
      </c>
      <c r="W174" s="15">
        <f>Raw_Data!W174</f>
        <v>213412</v>
      </c>
      <c r="X174" s="15">
        <f>Raw_Data!X174</f>
        <v>587805</v>
      </c>
      <c r="Y174" s="15">
        <f>Raw_Data!Y174</f>
        <v>374393</v>
      </c>
      <c r="Z174" s="15">
        <f>Raw_Data!Z174</f>
        <v>1242</v>
      </c>
      <c r="AA174" s="15">
        <f>Raw_Data!AA174</f>
        <v>7.0529999999999999</v>
      </c>
      <c r="AB174" s="15">
        <f>Raw_Data!AB174</f>
        <v>59.3</v>
      </c>
      <c r="AC174" s="19" t="str">
        <f>IF(Raw_Data!G174="","Yes","No")</f>
        <v>No</v>
      </c>
      <c r="AD174" s="19" t="str">
        <f>IF(Raw_Data!L174="","Yes","No")</f>
        <v>No</v>
      </c>
      <c r="AE174" s="19" t="str">
        <f>IF(Raw_Data!T174="","Imputed",IF(Raw_Data!T174&gt;INDEX(Cleaning_Reference!$F$6:$F$13,MATCH(D174,Cleaning_Reference!$A$6:$A$13,0)),"Capped","Original"))</f>
        <v>Original</v>
      </c>
      <c r="AF174" s="21">
        <f t="shared" si="2"/>
        <v>8.76</v>
      </c>
    </row>
    <row r="175" spans="1:32" ht="15" customHeight="1" x14ac:dyDescent="0.3">
      <c r="A175" s="20" t="str">
        <f>Raw_Data!A175</f>
        <v>SF10174</v>
      </c>
      <c r="B175" s="15" t="str">
        <f>Raw_Data!B175</f>
        <v>Gujarat</v>
      </c>
      <c r="C175" s="15" t="str">
        <f>Raw_Data!C175</f>
        <v>Warangal</v>
      </c>
      <c r="D175" s="15" t="str">
        <f>Raw_Data!D175</f>
        <v>Rice</v>
      </c>
      <c r="E175" s="15" t="str">
        <f>Raw_Data!E175</f>
        <v>Rabi</v>
      </c>
      <c r="F175" s="15">
        <f>Raw_Data!F175</f>
        <v>4.76</v>
      </c>
      <c r="G175" s="18">
        <f>IF(Raw_Data!G175="",ROUND(AVERAGEIFS(Raw_Data!$G$2:$G$4001,Raw_Data!$E$2:$E$4001,E175),1),Raw_Data!G175)</f>
        <v>464.9</v>
      </c>
      <c r="H175" s="15">
        <f>Raw_Data!H175</f>
        <v>21.6</v>
      </c>
      <c r="I175" s="15">
        <f>Raw_Data!I175</f>
        <v>62.5</v>
      </c>
      <c r="J175" s="15">
        <f>Raw_Data!J175</f>
        <v>8.1</v>
      </c>
      <c r="K175" s="15">
        <f>Raw_Data!K175</f>
        <v>5.86</v>
      </c>
      <c r="L175" s="18">
        <f>IF(Raw_Data!L175="",ROUND(AVERAGEIFS(Raw_Data!$L$2:$L$4001,Raw_Data!$E$2:$E$4001,E175),1),Raw_Data!L175)</f>
        <v>20</v>
      </c>
      <c r="M175" s="15">
        <f>Raw_Data!M175</f>
        <v>40</v>
      </c>
      <c r="N175" s="15">
        <f>Raw_Data!N175</f>
        <v>58</v>
      </c>
      <c r="O175" s="15">
        <f>Raw_Data!O175</f>
        <v>52.8</v>
      </c>
      <c r="P175" s="15" t="str">
        <f>Raw_Data!P175</f>
        <v>Flood</v>
      </c>
      <c r="Q175" s="15">
        <f>Raw_Data!Q175</f>
        <v>191.3</v>
      </c>
      <c r="R175" s="15">
        <f>Raw_Data!R175</f>
        <v>2.86</v>
      </c>
      <c r="S175" s="15">
        <f>Raw_Data!S175</f>
        <v>0.96</v>
      </c>
      <c r="T175" s="18">
        <f>IF(Raw_Data!T175="",ROUND(AVERAGEIFS(Raw_Data!$T$2:$T$4001,Raw_Data!$E$2:$E$4001,E175,Raw_Data!$D$2:$D$4001,D175),2),IF(Raw_Data!T175&gt;INDEX(Cleaning_Reference!$F$6:$F$13,MATCH(D175,Cleaning_Reference!$A$6:$A$13,0)),INDEX(Cleaning_Reference!$F$6:$F$13,MATCH(D175,Cleaning_Reference!$A$6:$A$13,0)),Raw_Data!T175))</f>
        <v>1.1100000000000001</v>
      </c>
      <c r="U175" s="15">
        <f>Raw_Data!U175</f>
        <v>5.28</v>
      </c>
      <c r="V175" s="15">
        <f>Raw_Data!V175</f>
        <v>21916</v>
      </c>
      <c r="W175" s="15">
        <f>Raw_Data!W175</f>
        <v>312302</v>
      </c>
      <c r="X175" s="15">
        <f>Raw_Data!X175</f>
        <v>115716</v>
      </c>
      <c r="Y175" s="15">
        <f>Raw_Data!Y175</f>
        <v>-196586</v>
      </c>
      <c r="Z175" s="15">
        <f>Raw_Data!Z175</f>
        <v>7861</v>
      </c>
      <c r="AA175" s="15">
        <f>Raw_Data!AA175</f>
        <v>0.67200000000000004</v>
      </c>
      <c r="AB175" s="15">
        <f>Raw_Data!AB175</f>
        <v>46</v>
      </c>
      <c r="AC175" s="19" t="str">
        <f>IF(Raw_Data!G175="","Yes","No")</f>
        <v>No</v>
      </c>
      <c r="AD175" s="19" t="str">
        <f>IF(Raw_Data!L175="","Yes","No")</f>
        <v>No</v>
      </c>
      <c r="AE175" s="19" t="str">
        <f>IF(Raw_Data!T175="","Imputed",IF(Raw_Data!T175&gt;INDEX(Cleaning_Reference!$F$6:$F$13,MATCH(D175,Cleaning_Reference!$A$6:$A$13,0)),"Capped","Original"))</f>
        <v>Original</v>
      </c>
      <c r="AF175" s="21">
        <f t="shared" si="2"/>
        <v>5.28</v>
      </c>
    </row>
    <row r="176" spans="1:32" ht="15" customHeight="1" x14ac:dyDescent="0.3">
      <c r="A176" s="20" t="str">
        <f>Raw_Data!A176</f>
        <v>SF10175</v>
      </c>
      <c r="B176" s="15" t="str">
        <f>Raw_Data!B176</f>
        <v>Telangana</v>
      </c>
      <c r="C176" s="15" t="str">
        <f>Raw_Data!C176</f>
        <v>Indore</v>
      </c>
      <c r="D176" s="15" t="str">
        <f>Raw_Data!D176</f>
        <v>Wheat</v>
      </c>
      <c r="E176" s="15" t="str">
        <f>Raw_Data!E176</f>
        <v>Kharif</v>
      </c>
      <c r="F176" s="15">
        <f>Raw_Data!F176</f>
        <v>2.0299999999999998</v>
      </c>
      <c r="G176" s="18">
        <f>IF(Raw_Data!G176="",ROUND(AVERAGEIFS(Raw_Data!$G$2:$G$4001,Raw_Data!$E$2:$E$4001,E176),1),Raw_Data!G176)</f>
        <v>1085.5</v>
      </c>
      <c r="H176" s="15">
        <f>Raw_Data!H176</f>
        <v>28.9</v>
      </c>
      <c r="I176" s="15">
        <f>Raw_Data!I176</f>
        <v>77.900000000000006</v>
      </c>
      <c r="J176" s="15">
        <f>Raw_Data!J176</f>
        <v>6.4</v>
      </c>
      <c r="K176" s="15">
        <f>Raw_Data!K176</f>
        <v>6.69</v>
      </c>
      <c r="L176" s="18">
        <f>IF(Raw_Data!L176="",ROUND(AVERAGEIFS(Raw_Data!$L$2:$L$4001,Raw_Data!$E$2:$E$4001,E176),1),Raw_Data!L176)</f>
        <v>31.9</v>
      </c>
      <c r="M176" s="15">
        <f>Raw_Data!M176</f>
        <v>156.5</v>
      </c>
      <c r="N176" s="15">
        <f>Raw_Data!N176</f>
        <v>35.200000000000003</v>
      </c>
      <c r="O176" s="15">
        <f>Raw_Data!O176</f>
        <v>111.4</v>
      </c>
      <c r="P176" s="15" t="str">
        <f>Raw_Data!P176</f>
        <v>Rainfed</v>
      </c>
      <c r="Q176" s="15">
        <f>Raw_Data!Q176</f>
        <v>100.5</v>
      </c>
      <c r="R176" s="15">
        <f>Raw_Data!R176</f>
        <v>5.38</v>
      </c>
      <c r="S176" s="15">
        <f>Raw_Data!S176</f>
        <v>0.98</v>
      </c>
      <c r="T176" s="18">
        <f>IF(Raw_Data!T176="",ROUND(AVERAGEIFS(Raw_Data!$T$2:$T$4001,Raw_Data!$E$2:$E$4001,E176,Raw_Data!$D$2:$D$4001,D176),2),IF(Raw_Data!T176&gt;INDEX(Cleaning_Reference!$F$6:$F$13,MATCH(D176,Cleaning_Reference!$A$6:$A$13,0)),INDEX(Cleaning_Reference!$F$6:$F$13,MATCH(D176,Cleaning_Reference!$A$6:$A$13,0)),Raw_Data!T176))</f>
        <v>3.21</v>
      </c>
      <c r="U176" s="15">
        <f>Raw_Data!U176</f>
        <v>6.52</v>
      </c>
      <c r="V176" s="15">
        <f>Raw_Data!V176</f>
        <v>23900</v>
      </c>
      <c r="W176" s="15">
        <f>Raw_Data!W176</f>
        <v>127691</v>
      </c>
      <c r="X176" s="15">
        <f>Raw_Data!X176</f>
        <v>155828</v>
      </c>
      <c r="Y176" s="15">
        <f>Raw_Data!Y176</f>
        <v>28137</v>
      </c>
      <c r="Z176" s="15">
        <f>Raw_Data!Z176</f>
        <v>577</v>
      </c>
      <c r="AA176" s="15">
        <f>Raw_Data!AA176</f>
        <v>11.3</v>
      </c>
      <c r="AB176" s="15">
        <f>Raw_Data!AB176</f>
        <v>63.9</v>
      </c>
      <c r="AC176" s="19" t="str">
        <f>IF(Raw_Data!G176="","Yes","No")</f>
        <v>No</v>
      </c>
      <c r="AD176" s="19" t="str">
        <f>IF(Raw_Data!L176="","Yes","No")</f>
        <v>No</v>
      </c>
      <c r="AE176" s="19" t="str">
        <f>IF(Raw_Data!T176="","Imputed",IF(Raw_Data!T176&gt;INDEX(Cleaning_Reference!$F$6:$F$13,MATCH(D176,Cleaning_Reference!$A$6:$A$13,0)),"Capped","Original"))</f>
        <v>Original</v>
      </c>
      <c r="AF176" s="21">
        <f t="shared" si="2"/>
        <v>6.52</v>
      </c>
    </row>
    <row r="177" spans="1:32" ht="15" customHeight="1" x14ac:dyDescent="0.3">
      <c r="A177" s="20" t="str">
        <f>Raw_Data!A177</f>
        <v>SF10176</v>
      </c>
      <c r="B177" s="15" t="str">
        <f>Raw_Data!B177</f>
        <v>Karnataka</v>
      </c>
      <c r="C177" s="15" t="str">
        <f>Raw_Data!C177</f>
        <v>Guntur</v>
      </c>
      <c r="D177" s="15" t="str">
        <f>Raw_Data!D177</f>
        <v>Pulses</v>
      </c>
      <c r="E177" s="15" t="str">
        <f>Raw_Data!E177</f>
        <v>Zaid</v>
      </c>
      <c r="F177" s="15">
        <f>Raw_Data!F177</f>
        <v>2.5299999999999998</v>
      </c>
      <c r="G177" s="18">
        <f>IF(Raw_Data!G177="",ROUND(AVERAGEIFS(Raw_Data!$G$2:$G$4001,Raw_Data!$E$2:$E$4001,E177),1),Raw_Data!G177)</f>
        <v>80</v>
      </c>
      <c r="H177" s="15">
        <f>Raw_Data!H177</f>
        <v>34</v>
      </c>
      <c r="I177" s="15">
        <f>Raw_Data!I177</f>
        <v>56.9</v>
      </c>
      <c r="J177" s="15">
        <f>Raw_Data!J177</f>
        <v>8.8000000000000007</v>
      </c>
      <c r="K177" s="15">
        <f>Raw_Data!K177</f>
        <v>7.99</v>
      </c>
      <c r="L177" s="18">
        <f>IF(Raw_Data!L177="",ROUND(AVERAGEIFS(Raw_Data!$L$2:$L$4001,Raw_Data!$E$2:$E$4001,E177),1),Raw_Data!L177)</f>
        <v>22.8</v>
      </c>
      <c r="M177" s="15">
        <f>Raw_Data!M177</f>
        <v>131</v>
      </c>
      <c r="N177" s="15">
        <f>Raw_Data!N177</f>
        <v>39.9</v>
      </c>
      <c r="O177" s="15">
        <f>Raw_Data!O177</f>
        <v>129.80000000000001</v>
      </c>
      <c r="P177" s="15" t="str">
        <f>Raw_Data!P177</f>
        <v>Flood</v>
      </c>
      <c r="Q177" s="15">
        <f>Raw_Data!Q177</f>
        <v>262.89999999999998</v>
      </c>
      <c r="R177" s="15">
        <f>Raw_Data!R177</f>
        <v>6.8</v>
      </c>
      <c r="S177" s="15">
        <f>Raw_Data!S177</f>
        <v>0.99</v>
      </c>
      <c r="T177" s="18">
        <f>IF(Raw_Data!T177="",ROUND(AVERAGEIFS(Raw_Data!$T$2:$T$4001,Raw_Data!$E$2:$E$4001,E177,Raw_Data!$D$2:$D$4001,D177),2),IF(Raw_Data!T177&gt;INDEX(Cleaning_Reference!$F$6:$F$13,MATCH(D177,Cleaning_Reference!$A$6:$A$13,0)),INDEX(Cleaning_Reference!$F$6:$F$13,MATCH(D177,Cleaning_Reference!$A$6:$A$13,0)),Raw_Data!T177))</f>
        <v>0.3</v>
      </c>
      <c r="U177" s="15">
        <f>Raw_Data!U177</f>
        <v>0.76</v>
      </c>
      <c r="V177" s="15">
        <f>Raw_Data!V177</f>
        <v>67343</v>
      </c>
      <c r="W177" s="15">
        <f>Raw_Data!W177</f>
        <v>179667</v>
      </c>
      <c r="X177" s="15">
        <f>Raw_Data!X177</f>
        <v>51181</v>
      </c>
      <c r="Y177" s="15">
        <f>Raw_Data!Y177</f>
        <v>-128486</v>
      </c>
      <c r="Z177" s="15">
        <f>Raw_Data!Z177</f>
        <v>1363</v>
      </c>
      <c r="AA177" s="15">
        <f>Raw_Data!AA177</f>
        <v>0.55800000000000005</v>
      </c>
      <c r="AB177" s="15">
        <f>Raw_Data!AB177</f>
        <v>35.4</v>
      </c>
      <c r="AC177" s="19" t="str">
        <f>IF(Raw_Data!G177="","Yes","No")</f>
        <v>No</v>
      </c>
      <c r="AD177" s="19" t="str">
        <f>IF(Raw_Data!L177="","Yes","No")</f>
        <v>No</v>
      </c>
      <c r="AE177" s="19" t="str">
        <f>IF(Raw_Data!T177="","Imputed",IF(Raw_Data!T177&gt;INDEX(Cleaning_Reference!$F$6:$F$13,MATCH(D177,Cleaning_Reference!$A$6:$A$13,0)),"Capped","Original"))</f>
        <v>Original</v>
      </c>
      <c r="AF177" s="21">
        <f t="shared" si="2"/>
        <v>0.76</v>
      </c>
    </row>
    <row r="178" spans="1:32" ht="15" customHeight="1" x14ac:dyDescent="0.3">
      <c r="A178" s="20" t="str">
        <f>Raw_Data!A178</f>
        <v>SF10177</v>
      </c>
      <c r="B178" s="15" t="str">
        <f>Raw_Data!B178</f>
        <v>Karnataka</v>
      </c>
      <c r="C178" s="15" t="str">
        <f>Raw_Data!C178</f>
        <v>Warangal</v>
      </c>
      <c r="D178" s="15" t="str">
        <f>Raw_Data!D178</f>
        <v>Chilli</v>
      </c>
      <c r="E178" s="15" t="str">
        <f>Raw_Data!E178</f>
        <v>Zaid</v>
      </c>
      <c r="F178" s="15">
        <f>Raw_Data!F178</f>
        <v>13.38</v>
      </c>
      <c r="G178" s="18">
        <f>IF(Raw_Data!G178="",ROUND(AVERAGEIFS(Raw_Data!$G$2:$G$4001,Raw_Data!$E$2:$E$4001,E178),1),Raw_Data!G178)</f>
        <v>117.8</v>
      </c>
      <c r="H178" s="15">
        <f>Raw_Data!H178</f>
        <v>31.6</v>
      </c>
      <c r="I178" s="15">
        <f>Raw_Data!I178</f>
        <v>43.9</v>
      </c>
      <c r="J178" s="15">
        <f>Raw_Data!J178</f>
        <v>6.4</v>
      </c>
      <c r="K178" s="15">
        <f>Raw_Data!K178</f>
        <v>7.07</v>
      </c>
      <c r="L178" s="18">
        <f>IF(Raw_Data!L178="",ROUND(AVERAGEIFS(Raw_Data!$L$2:$L$4001,Raw_Data!$E$2:$E$4001,E178),1),Raw_Data!L178)</f>
        <v>19.399999999999999</v>
      </c>
      <c r="M178" s="15">
        <f>Raw_Data!M178</f>
        <v>182.1</v>
      </c>
      <c r="N178" s="15">
        <f>Raw_Data!N178</f>
        <v>34.4</v>
      </c>
      <c r="O178" s="15">
        <f>Raw_Data!O178</f>
        <v>122</v>
      </c>
      <c r="P178" s="15" t="str">
        <f>Raw_Data!P178</f>
        <v>Rainfed</v>
      </c>
      <c r="Q178" s="15">
        <f>Raw_Data!Q178</f>
        <v>158.9</v>
      </c>
      <c r="R178" s="15">
        <f>Raw_Data!R178</f>
        <v>4.95</v>
      </c>
      <c r="S178" s="15">
        <f>Raw_Data!S178</f>
        <v>0.78</v>
      </c>
      <c r="T178" s="18">
        <f>IF(Raw_Data!T178="",ROUND(AVERAGEIFS(Raw_Data!$T$2:$T$4001,Raw_Data!$E$2:$E$4001,E178,Raw_Data!$D$2:$D$4001,D178),2),IF(Raw_Data!T178&gt;INDEX(Cleaning_Reference!$F$6:$F$13,MATCH(D178,Cleaning_Reference!$A$6:$A$13,0)),INDEX(Cleaning_Reference!$F$6:$F$13,MATCH(D178,Cleaning_Reference!$A$6:$A$13,0)),Raw_Data!T178))</f>
        <v>1.5</v>
      </c>
      <c r="U178" s="15">
        <f>Raw_Data!U178</f>
        <v>20.07</v>
      </c>
      <c r="V178" s="15">
        <f>Raw_Data!V178</f>
        <v>92244</v>
      </c>
      <c r="W178" s="15">
        <f>Raw_Data!W178</f>
        <v>788466</v>
      </c>
      <c r="X178" s="15">
        <f>Raw_Data!X178</f>
        <v>1851337</v>
      </c>
      <c r="Y178" s="15">
        <f>Raw_Data!Y178</f>
        <v>1062871</v>
      </c>
      <c r="Z178" s="15">
        <f>Raw_Data!Z178</f>
        <v>4313</v>
      </c>
      <c r="AA178" s="15">
        <f>Raw_Data!AA178</f>
        <v>4.6529999999999996</v>
      </c>
      <c r="AB178" s="15">
        <f>Raw_Data!AB178</f>
        <v>43.7</v>
      </c>
      <c r="AC178" s="19" t="str">
        <f>IF(Raw_Data!G178="","Yes","No")</f>
        <v>No</v>
      </c>
      <c r="AD178" s="19" t="str">
        <f>IF(Raw_Data!L178="","Yes","No")</f>
        <v>No</v>
      </c>
      <c r="AE178" s="19" t="str">
        <f>IF(Raw_Data!T178="","Imputed",IF(Raw_Data!T178&gt;INDEX(Cleaning_Reference!$F$6:$F$13,MATCH(D178,Cleaning_Reference!$A$6:$A$13,0)),"Capped","Original"))</f>
        <v>Original</v>
      </c>
      <c r="AF178" s="21">
        <f t="shared" si="2"/>
        <v>20.07</v>
      </c>
    </row>
    <row r="179" spans="1:32" ht="15" customHeight="1" x14ac:dyDescent="0.3">
      <c r="A179" s="20" t="str">
        <f>Raw_Data!A179</f>
        <v>SF10178</v>
      </c>
      <c r="B179" s="15" t="str">
        <f>Raw_Data!B179</f>
        <v>Gujarat</v>
      </c>
      <c r="C179" s="15" t="str">
        <f>Raw_Data!C179</f>
        <v>Nashik</v>
      </c>
      <c r="D179" s="15" t="str">
        <f>Raw_Data!D179</f>
        <v>Groundnut</v>
      </c>
      <c r="E179" s="15" t="str">
        <f>Raw_Data!E179</f>
        <v>Rabi</v>
      </c>
      <c r="F179" s="15">
        <f>Raw_Data!F179</f>
        <v>12.77</v>
      </c>
      <c r="G179" s="18">
        <f>IF(Raw_Data!G179="",ROUND(AVERAGEIFS(Raw_Data!$G$2:$G$4001,Raw_Data!$E$2:$E$4001,E179),1),Raw_Data!G179)</f>
        <v>520.5</v>
      </c>
      <c r="H179" s="15">
        <f>Raw_Data!H179</f>
        <v>27.1</v>
      </c>
      <c r="I179" s="15">
        <f>Raw_Data!I179</f>
        <v>55.7</v>
      </c>
      <c r="J179" s="15">
        <f>Raw_Data!J179</f>
        <v>7.4</v>
      </c>
      <c r="K179" s="15">
        <f>Raw_Data!K179</f>
        <v>6.18</v>
      </c>
      <c r="L179" s="18">
        <f>IF(Raw_Data!L179="",ROUND(AVERAGEIFS(Raw_Data!$L$2:$L$4001,Raw_Data!$E$2:$E$4001,E179),1),Raw_Data!L179)</f>
        <v>31.3</v>
      </c>
      <c r="M179" s="15">
        <f>Raw_Data!M179</f>
        <v>89.9</v>
      </c>
      <c r="N179" s="15">
        <f>Raw_Data!N179</f>
        <v>72.2</v>
      </c>
      <c r="O179" s="15">
        <f>Raw_Data!O179</f>
        <v>109.1</v>
      </c>
      <c r="P179" s="15" t="str">
        <f>Raw_Data!P179</f>
        <v>Rainfed</v>
      </c>
      <c r="Q179" s="15">
        <f>Raw_Data!Q179</f>
        <v>269.89999999999998</v>
      </c>
      <c r="R179" s="15">
        <f>Raw_Data!R179</f>
        <v>1.63</v>
      </c>
      <c r="S179" s="15">
        <f>Raw_Data!S179</f>
        <v>0.72</v>
      </c>
      <c r="T179" s="18">
        <f>IF(Raw_Data!T179="",ROUND(AVERAGEIFS(Raw_Data!$T$2:$T$4001,Raw_Data!$E$2:$E$4001,E179,Raw_Data!$D$2:$D$4001,D179),2),IF(Raw_Data!T179&gt;INDEX(Cleaning_Reference!$F$6:$F$13,MATCH(D179,Cleaning_Reference!$A$6:$A$13,0)),INDEX(Cleaning_Reference!$F$6:$F$13,MATCH(D179,Cleaning_Reference!$A$6:$A$13,0)),Raw_Data!T179))</f>
        <v>1.19</v>
      </c>
      <c r="U179" s="15">
        <f>Raw_Data!U179</f>
        <v>15.2</v>
      </c>
      <c r="V179" s="15">
        <f>Raw_Data!V179</f>
        <v>55049</v>
      </c>
      <c r="W179" s="15">
        <f>Raw_Data!W179</f>
        <v>974498</v>
      </c>
      <c r="X179" s="15">
        <f>Raw_Data!X179</f>
        <v>836745</v>
      </c>
      <c r="Y179" s="15">
        <f>Raw_Data!Y179</f>
        <v>-137753</v>
      </c>
      <c r="Z179" s="15">
        <f>Raw_Data!Z179</f>
        <v>4087</v>
      </c>
      <c r="AA179" s="15">
        <f>Raw_Data!AA179</f>
        <v>3.7189999999999999</v>
      </c>
      <c r="AB179" s="15">
        <f>Raw_Data!AB179</f>
        <v>53.7</v>
      </c>
      <c r="AC179" s="19" t="str">
        <f>IF(Raw_Data!G179="","Yes","No")</f>
        <v>No</v>
      </c>
      <c r="AD179" s="19" t="str">
        <f>IF(Raw_Data!L179="","Yes","No")</f>
        <v>No</v>
      </c>
      <c r="AE179" s="19" t="str">
        <f>IF(Raw_Data!T179="","Imputed",IF(Raw_Data!T179&gt;INDEX(Cleaning_Reference!$F$6:$F$13,MATCH(D179,Cleaning_Reference!$A$6:$A$13,0)),"Capped","Original"))</f>
        <v>Original</v>
      </c>
      <c r="AF179" s="21">
        <f t="shared" si="2"/>
        <v>15.2</v>
      </c>
    </row>
    <row r="180" spans="1:32" ht="15" customHeight="1" x14ac:dyDescent="0.3">
      <c r="A180" s="20" t="str">
        <f>Raw_Data!A180</f>
        <v>SF10179</v>
      </c>
      <c r="B180" s="15" t="str">
        <f>Raw_Data!B180</f>
        <v>Madhya Pradesh</v>
      </c>
      <c r="C180" s="15" t="str">
        <f>Raw_Data!C180</f>
        <v>Erode</v>
      </c>
      <c r="D180" s="15" t="str">
        <f>Raw_Data!D180</f>
        <v>Pulses</v>
      </c>
      <c r="E180" s="15" t="str">
        <f>Raw_Data!E180</f>
        <v>Rabi</v>
      </c>
      <c r="F180" s="15">
        <f>Raw_Data!F180</f>
        <v>7.05</v>
      </c>
      <c r="G180" s="18">
        <f>IF(Raw_Data!G180="",ROUND(AVERAGEIFS(Raw_Data!$G$2:$G$4001,Raw_Data!$E$2:$E$4001,E180),1),Raw_Data!G180)</f>
        <v>356.7</v>
      </c>
      <c r="H180" s="15">
        <f>Raw_Data!H180</f>
        <v>27</v>
      </c>
      <c r="I180" s="15">
        <f>Raw_Data!I180</f>
        <v>49.5</v>
      </c>
      <c r="J180" s="15">
        <f>Raw_Data!J180</f>
        <v>6.2</v>
      </c>
      <c r="K180" s="15">
        <f>Raw_Data!K180</f>
        <v>5.2</v>
      </c>
      <c r="L180" s="18">
        <f>IF(Raw_Data!L180="",ROUND(AVERAGEIFS(Raw_Data!$L$2:$L$4001,Raw_Data!$E$2:$E$4001,E180),1),Raw_Data!L180)</f>
        <v>14.4</v>
      </c>
      <c r="M180" s="15">
        <f>Raw_Data!M180</f>
        <v>156.69999999999999</v>
      </c>
      <c r="N180" s="15">
        <f>Raw_Data!N180</f>
        <v>45.1</v>
      </c>
      <c r="O180" s="15">
        <f>Raw_Data!O180</f>
        <v>164.2</v>
      </c>
      <c r="P180" s="15" t="str">
        <f>Raw_Data!P180</f>
        <v>Rainfed</v>
      </c>
      <c r="Q180" s="15">
        <f>Raw_Data!Q180</f>
        <v>116.3</v>
      </c>
      <c r="R180" s="15">
        <f>Raw_Data!R180</f>
        <v>8.18</v>
      </c>
      <c r="S180" s="15">
        <f>Raw_Data!S180</f>
        <v>0.99</v>
      </c>
      <c r="T180" s="18">
        <f>IF(Raw_Data!T180="",ROUND(AVERAGEIFS(Raw_Data!$T$2:$T$4001,Raw_Data!$E$2:$E$4001,E180,Raw_Data!$D$2:$D$4001,D180),2),IF(Raw_Data!T180&gt;INDEX(Cleaning_Reference!$F$6:$F$13,MATCH(D180,Cleaning_Reference!$A$6:$A$13,0)),INDEX(Cleaning_Reference!$F$6:$F$13,MATCH(D180,Cleaning_Reference!$A$6:$A$13,0)),Raw_Data!T180))</f>
        <v>0.3</v>
      </c>
      <c r="U180" s="15">
        <f>Raw_Data!U180</f>
        <v>2.11</v>
      </c>
      <c r="V180" s="15">
        <f>Raw_Data!V180</f>
        <v>76299</v>
      </c>
      <c r="W180" s="15">
        <f>Raw_Data!W180</f>
        <v>557552</v>
      </c>
      <c r="X180" s="15">
        <f>Raw_Data!X180</f>
        <v>160991</v>
      </c>
      <c r="Y180" s="15">
        <f>Raw_Data!Y180</f>
        <v>-396561</v>
      </c>
      <c r="Z180" s="15">
        <f>Raw_Data!Z180</f>
        <v>1334</v>
      </c>
      <c r="AA180" s="15">
        <f>Raw_Data!AA180</f>
        <v>1.5820000000000001</v>
      </c>
      <c r="AB180" s="15">
        <f>Raw_Data!AB180</f>
        <v>21.6</v>
      </c>
      <c r="AC180" s="19" t="str">
        <f>IF(Raw_Data!G180="","Yes","No")</f>
        <v>No</v>
      </c>
      <c r="AD180" s="19" t="str">
        <f>IF(Raw_Data!L180="","Yes","No")</f>
        <v>No</v>
      </c>
      <c r="AE180" s="19" t="str">
        <f>IF(Raw_Data!T180="","Imputed",IF(Raw_Data!T180&gt;INDEX(Cleaning_Reference!$F$6:$F$13,MATCH(D180,Cleaning_Reference!$A$6:$A$13,0)),"Capped","Original"))</f>
        <v>Original</v>
      </c>
      <c r="AF180" s="21">
        <f t="shared" si="2"/>
        <v>2.12</v>
      </c>
    </row>
    <row r="181" spans="1:32" ht="15" customHeight="1" x14ac:dyDescent="0.3">
      <c r="A181" s="20" t="str">
        <f>Raw_Data!A181</f>
        <v>SF10180</v>
      </c>
      <c r="B181" s="15" t="str">
        <f>Raw_Data!B181</f>
        <v>Maharashtra</v>
      </c>
      <c r="C181" s="15" t="str">
        <f>Raw_Data!C181</f>
        <v>Raichur</v>
      </c>
      <c r="D181" s="15" t="str">
        <f>Raw_Data!D181</f>
        <v>Rice</v>
      </c>
      <c r="E181" s="15" t="str">
        <f>Raw_Data!E181</f>
        <v>Zaid</v>
      </c>
      <c r="F181" s="15">
        <f>Raw_Data!F181</f>
        <v>10.65</v>
      </c>
      <c r="G181" s="18">
        <f>IF(Raw_Data!G181="",ROUND(AVERAGEIFS(Raw_Data!$G$2:$G$4001,Raw_Data!$E$2:$E$4001,E181),1),Raw_Data!G181)</f>
        <v>177.6</v>
      </c>
      <c r="H181" s="15">
        <f>Raw_Data!H181</f>
        <v>31.5</v>
      </c>
      <c r="I181" s="15">
        <f>Raw_Data!I181</f>
        <v>43.6</v>
      </c>
      <c r="J181" s="15">
        <f>Raw_Data!J181</f>
        <v>8</v>
      </c>
      <c r="K181" s="15">
        <f>Raw_Data!K181</f>
        <v>7.55</v>
      </c>
      <c r="L181" s="18">
        <f>IF(Raw_Data!L181="",ROUND(AVERAGEIFS(Raw_Data!$L$2:$L$4001,Raw_Data!$E$2:$E$4001,E181),1),Raw_Data!L181)</f>
        <v>18.2</v>
      </c>
      <c r="M181" s="15">
        <f>Raw_Data!M181</f>
        <v>144.80000000000001</v>
      </c>
      <c r="N181" s="15">
        <f>Raw_Data!N181</f>
        <v>31.1</v>
      </c>
      <c r="O181" s="15">
        <f>Raw_Data!O181</f>
        <v>122.8</v>
      </c>
      <c r="P181" s="15" t="str">
        <f>Raw_Data!P181</f>
        <v>Flood</v>
      </c>
      <c r="Q181" s="15">
        <f>Raw_Data!Q181</f>
        <v>184.8</v>
      </c>
      <c r="R181" s="15">
        <f>Raw_Data!R181</f>
        <v>5.33</v>
      </c>
      <c r="S181" s="15">
        <f>Raw_Data!S181</f>
        <v>0.9</v>
      </c>
      <c r="T181" s="18">
        <f>IF(Raw_Data!T181="",ROUND(AVERAGEIFS(Raw_Data!$T$2:$T$4001,Raw_Data!$E$2:$E$4001,E181,Raw_Data!$D$2:$D$4001,D181),2),IF(Raw_Data!T181&gt;INDEX(Cleaning_Reference!$F$6:$F$13,MATCH(D181,Cleaning_Reference!$A$6:$A$13,0)),INDEX(Cleaning_Reference!$F$6:$F$13,MATCH(D181,Cleaning_Reference!$A$6:$A$13,0)),Raw_Data!T181))</f>
        <v>1</v>
      </c>
      <c r="U181" s="15">
        <f>Raw_Data!U181</f>
        <v>10.65</v>
      </c>
      <c r="V181" s="15">
        <f>Raw_Data!V181</f>
        <v>17097</v>
      </c>
      <c r="W181" s="15">
        <f>Raw_Data!W181</f>
        <v>808697</v>
      </c>
      <c r="X181" s="15">
        <f>Raw_Data!X181</f>
        <v>182083</v>
      </c>
      <c r="Y181" s="15">
        <f>Raw_Data!Y181</f>
        <v>-626614</v>
      </c>
      <c r="Z181" s="15">
        <f>Raw_Data!Z181</f>
        <v>21888</v>
      </c>
      <c r="AA181" s="15">
        <f>Raw_Data!AA181</f>
        <v>0.48699999999999999</v>
      </c>
      <c r="AB181" s="15">
        <f>Raw_Data!AB181</f>
        <v>28</v>
      </c>
      <c r="AC181" s="19" t="str">
        <f>IF(Raw_Data!G181="","Yes","No")</f>
        <v>No</v>
      </c>
      <c r="AD181" s="19" t="str">
        <f>IF(Raw_Data!L181="","Yes","No")</f>
        <v>No</v>
      </c>
      <c r="AE181" s="19" t="str">
        <f>IF(Raw_Data!T181="","Imputed",IF(Raw_Data!T181&gt;INDEX(Cleaning_Reference!$F$6:$F$13,MATCH(D181,Cleaning_Reference!$A$6:$A$13,0)),"Capped","Original"))</f>
        <v>Original</v>
      </c>
      <c r="AF181" s="21">
        <f t="shared" si="2"/>
        <v>10.65</v>
      </c>
    </row>
    <row r="182" spans="1:32" ht="15" customHeight="1" x14ac:dyDescent="0.3">
      <c r="A182" s="20" t="str">
        <f>Raw_Data!A182</f>
        <v>SF10181</v>
      </c>
      <c r="B182" s="15" t="str">
        <f>Raw_Data!B182</f>
        <v>Tamil Nadu</v>
      </c>
      <c r="C182" s="15" t="str">
        <f>Raw_Data!C182</f>
        <v>Raichur</v>
      </c>
      <c r="D182" s="15" t="str">
        <f>Raw_Data!D182</f>
        <v>Wheat</v>
      </c>
      <c r="E182" s="15" t="str">
        <f>Raw_Data!E182</f>
        <v>Zaid</v>
      </c>
      <c r="F182" s="15">
        <f>Raw_Data!F182</f>
        <v>3.71</v>
      </c>
      <c r="G182" s="18">
        <f>IF(Raw_Data!G182="",ROUND(AVERAGEIFS(Raw_Data!$G$2:$G$4001,Raw_Data!$E$2:$E$4001,E182),1),Raw_Data!G182)</f>
        <v>576.20000000000005</v>
      </c>
      <c r="H182" s="15">
        <f>Raw_Data!H182</f>
        <v>29.3</v>
      </c>
      <c r="I182" s="15">
        <f>Raw_Data!I182</f>
        <v>48.9</v>
      </c>
      <c r="J182" s="15">
        <f>Raw_Data!J182</f>
        <v>8</v>
      </c>
      <c r="K182" s="15">
        <f>Raw_Data!K182</f>
        <v>6.67</v>
      </c>
      <c r="L182" s="18">
        <f>IF(Raw_Data!L182="",ROUND(AVERAGEIFS(Raw_Data!$L$2:$L$4001,Raw_Data!$E$2:$E$4001,E182),1),Raw_Data!L182)</f>
        <v>20.9</v>
      </c>
      <c r="M182" s="15">
        <f>Raw_Data!M182</f>
        <v>152.4</v>
      </c>
      <c r="N182" s="15">
        <f>Raw_Data!N182</f>
        <v>69.7</v>
      </c>
      <c r="O182" s="15">
        <f>Raw_Data!O182</f>
        <v>78.900000000000006</v>
      </c>
      <c r="P182" s="15" t="str">
        <f>Raw_Data!P182</f>
        <v>Rainfed</v>
      </c>
      <c r="Q182" s="15">
        <f>Raw_Data!Q182</f>
        <v>40</v>
      </c>
      <c r="R182" s="15">
        <f>Raw_Data!R182</f>
        <v>3.98</v>
      </c>
      <c r="S182" s="15">
        <f>Raw_Data!S182</f>
        <v>0.97</v>
      </c>
      <c r="T182" s="18">
        <f>IF(Raw_Data!T182="",ROUND(AVERAGEIFS(Raw_Data!$T$2:$T$4001,Raw_Data!$E$2:$E$4001,E182,Raw_Data!$D$2:$D$4001,D182),2),IF(Raw_Data!T182&gt;INDEX(Cleaning_Reference!$F$6:$F$13,MATCH(D182,Cleaning_Reference!$A$6:$A$13,0)),INDEX(Cleaning_Reference!$F$6:$F$13,MATCH(D182,Cleaning_Reference!$A$6:$A$13,0)),Raw_Data!T182))</f>
        <v>2.2999999999999998</v>
      </c>
      <c r="U182" s="15">
        <f>Raw_Data!U182</f>
        <v>8.5299999999999994</v>
      </c>
      <c r="V182" s="15">
        <f>Raw_Data!V182</f>
        <v>22539</v>
      </c>
      <c r="W182" s="15">
        <f>Raw_Data!W182</f>
        <v>163945</v>
      </c>
      <c r="X182" s="15">
        <f>Raw_Data!X182</f>
        <v>192258</v>
      </c>
      <c r="Y182" s="15">
        <f>Raw_Data!Y182</f>
        <v>28313</v>
      </c>
      <c r="Z182" s="15">
        <f>Raw_Data!Z182</f>
        <v>992</v>
      </c>
      <c r="AA182" s="15">
        <f>Raw_Data!AA182</f>
        <v>8.5990000000000002</v>
      </c>
      <c r="AB182" s="15">
        <f>Raw_Data!AB182</f>
        <v>44</v>
      </c>
      <c r="AC182" s="19" t="str">
        <f>IF(Raw_Data!G182="","Yes","No")</f>
        <v>No</v>
      </c>
      <c r="AD182" s="19" t="str">
        <f>IF(Raw_Data!L182="","Yes","No")</f>
        <v>No</v>
      </c>
      <c r="AE182" s="19" t="str">
        <f>IF(Raw_Data!T182="","Imputed",IF(Raw_Data!T182&gt;INDEX(Cleaning_Reference!$F$6:$F$13,MATCH(D182,Cleaning_Reference!$A$6:$A$13,0)),"Capped","Original"))</f>
        <v>Original</v>
      </c>
      <c r="AF182" s="21">
        <f t="shared" si="2"/>
        <v>8.5299999999999994</v>
      </c>
    </row>
    <row r="183" spans="1:32" ht="15" customHeight="1" x14ac:dyDescent="0.3">
      <c r="A183" s="20" t="str">
        <f>Raw_Data!A183</f>
        <v>SF10182</v>
      </c>
      <c r="B183" s="15" t="str">
        <f>Raw_Data!B183</f>
        <v>Madhya Pradesh</v>
      </c>
      <c r="C183" s="15" t="str">
        <f>Raw_Data!C183</f>
        <v>Nashik</v>
      </c>
      <c r="D183" s="15" t="str">
        <f>Raw_Data!D183</f>
        <v>Wheat</v>
      </c>
      <c r="E183" s="15" t="str">
        <f>Raw_Data!E183</f>
        <v>Rabi</v>
      </c>
      <c r="F183" s="15">
        <f>Raw_Data!F183</f>
        <v>7.42</v>
      </c>
      <c r="G183" s="18">
        <f>IF(Raw_Data!G183="",ROUND(AVERAGEIFS(Raw_Data!$G$2:$G$4001,Raw_Data!$E$2:$E$4001,E183),1),Raw_Data!G183)</f>
        <v>532.6</v>
      </c>
      <c r="H183" s="15">
        <f>Raw_Data!H183</f>
        <v>24.4</v>
      </c>
      <c r="I183" s="15">
        <f>Raw_Data!I183</f>
        <v>65</v>
      </c>
      <c r="J183" s="15">
        <f>Raw_Data!J183</f>
        <v>6.8</v>
      </c>
      <c r="K183" s="15">
        <f>Raw_Data!K183</f>
        <v>6.94</v>
      </c>
      <c r="L183" s="18">
        <f>IF(Raw_Data!L183="",ROUND(AVERAGEIFS(Raw_Data!$L$2:$L$4001,Raw_Data!$E$2:$E$4001,E183),1),Raw_Data!L183)</f>
        <v>25.9</v>
      </c>
      <c r="M183" s="15">
        <f>Raw_Data!M183</f>
        <v>83</v>
      </c>
      <c r="N183" s="15">
        <f>Raw_Data!N183</f>
        <v>50.6</v>
      </c>
      <c r="O183" s="15">
        <f>Raw_Data!O183</f>
        <v>92.5</v>
      </c>
      <c r="P183" s="15" t="str">
        <f>Raw_Data!P183</f>
        <v>Sprinkler</v>
      </c>
      <c r="Q183" s="15">
        <f>Raw_Data!Q183</f>
        <v>144.30000000000001</v>
      </c>
      <c r="R183" s="15">
        <f>Raw_Data!R183</f>
        <v>5.24</v>
      </c>
      <c r="S183" s="15">
        <f>Raw_Data!S183</f>
        <v>0.85</v>
      </c>
      <c r="T183" s="18">
        <f>IF(Raw_Data!T183="",ROUND(AVERAGEIFS(Raw_Data!$T$2:$T$4001,Raw_Data!$E$2:$E$4001,E183,Raw_Data!$D$2:$D$4001,D183),2),IF(Raw_Data!T183&gt;INDEX(Cleaning_Reference!$F$6:$F$13,MATCH(D183,Cleaning_Reference!$A$6:$A$13,0)),INDEX(Cleaning_Reference!$F$6:$F$13,MATCH(D183,Cleaning_Reference!$A$6:$A$13,0)),Raw_Data!T183))</f>
        <v>2.89</v>
      </c>
      <c r="U183" s="15">
        <f>Raw_Data!U183</f>
        <v>21.44</v>
      </c>
      <c r="V183" s="15">
        <f>Raw_Data!V183</f>
        <v>25961</v>
      </c>
      <c r="W183" s="15">
        <f>Raw_Data!W183</f>
        <v>476065</v>
      </c>
      <c r="X183" s="15">
        <f>Raw_Data!X183</f>
        <v>556604</v>
      </c>
      <c r="Y183" s="15">
        <f>Raw_Data!Y183</f>
        <v>80539</v>
      </c>
      <c r="Z183" s="15">
        <f>Raw_Data!Z183</f>
        <v>3382</v>
      </c>
      <c r="AA183" s="15">
        <f>Raw_Data!AA183</f>
        <v>6.3390000000000004</v>
      </c>
      <c r="AB183" s="15">
        <f>Raw_Data!AB183</f>
        <v>45.8</v>
      </c>
      <c r="AC183" s="19" t="str">
        <f>IF(Raw_Data!G183="","Yes","No")</f>
        <v>No</v>
      </c>
      <c r="AD183" s="19" t="str">
        <f>IF(Raw_Data!L183="","Yes","No")</f>
        <v>No</v>
      </c>
      <c r="AE183" s="19" t="str">
        <f>IF(Raw_Data!T183="","Imputed",IF(Raw_Data!T183&gt;INDEX(Cleaning_Reference!$F$6:$F$13,MATCH(D183,Cleaning_Reference!$A$6:$A$13,0)),"Capped","Original"))</f>
        <v>Original</v>
      </c>
      <c r="AF183" s="21">
        <f t="shared" si="2"/>
        <v>21.44</v>
      </c>
    </row>
    <row r="184" spans="1:32" ht="15" customHeight="1" x14ac:dyDescent="0.3">
      <c r="A184" s="20" t="str">
        <f>Raw_Data!A184</f>
        <v>SF10183</v>
      </c>
      <c r="B184" s="15" t="str">
        <f>Raw_Data!B184</f>
        <v>Telangana</v>
      </c>
      <c r="C184" s="15" t="str">
        <f>Raw_Data!C184</f>
        <v>Nalgonda</v>
      </c>
      <c r="D184" s="15" t="str">
        <f>Raw_Data!D184</f>
        <v>Rice</v>
      </c>
      <c r="E184" s="15" t="str">
        <f>Raw_Data!E184</f>
        <v>Rabi</v>
      </c>
      <c r="F184" s="15">
        <f>Raw_Data!F184</f>
        <v>14.58</v>
      </c>
      <c r="G184" s="18">
        <f>IF(Raw_Data!G184="",ROUND(AVERAGEIFS(Raw_Data!$G$2:$G$4001,Raw_Data!$E$2:$E$4001,E184),1),Raw_Data!G184)</f>
        <v>641.70000000000005</v>
      </c>
      <c r="H184" s="15">
        <f>Raw_Data!H184</f>
        <v>21.3</v>
      </c>
      <c r="I184" s="15">
        <f>Raw_Data!I184</f>
        <v>61.8</v>
      </c>
      <c r="J184" s="15">
        <f>Raw_Data!J184</f>
        <v>7.5</v>
      </c>
      <c r="K184" s="15">
        <f>Raw_Data!K184</f>
        <v>6.65</v>
      </c>
      <c r="L184" s="18">
        <f>IF(Raw_Data!L184="",ROUND(AVERAGEIFS(Raw_Data!$L$2:$L$4001,Raw_Data!$E$2:$E$4001,E184),1),Raw_Data!L184)</f>
        <v>22.6</v>
      </c>
      <c r="M184" s="15">
        <f>Raw_Data!M184</f>
        <v>99.8</v>
      </c>
      <c r="N184" s="15">
        <f>Raw_Data!N184</f>
        <v>40.700000000000003</v>
      </c>
      <c r="O184" s="15">
        <f>Raw_Data!O184</f>
        <v>134.69999999999999</v>
      </c>
      <c r="P184" s="15" t="str">
        <f>Raw_Data!P184</f>
        <v>Flood</v>
      </c>
      <c r="Q184" s="15">
        <f>Raw_Data!Q184</f>
        <v>289.39999999999998</v>
      </c>
      <c r="R184" s="15">
        <f>Raw_Data!R184</f>
        <v>3.74</v>
      </c>
      <c r="S184" s="15">
        <f>Raw_Data!S184</f>
        <v>0.96</v>
      </c>
      <c r="T184" s="18">
        <f>IF(Raw_Data!T184="",ROUND(AVERAGEIFS(Raw_Data!$T$2:$T$4001,Raw_Data!$E$2:$E$4001,E184,Raw_Data!$D$2:$D$4001,D184),2),IF(Raw_Data!T184&gt;INDEX(Cleaning_Reference!$F$6:$F$13,MATCH(D184,Cleaning_Reference!$A$6:$A$13,0)),INDEX(Cleaning_Reference!$F$6:$F$13,MATCH(D184,Cleaning_Reference!$A$6:$A$13,0)),Raw_Data!T184))</f>
        <v>3.1</v>
      </c>
      <c r="U184" s="15">
        <f>Raw_Data!U184</f>
        <v>45.2</v>
      </c>
      <c r="V184" s="15">
        <f>Raw_Data!V184</f>
        <v>25564</v>
      </c>
      <c r="W184" s="15">
        <f>Raw_Data!W184</f>
        <v>1035362</v>
      </c>
      <c r="X184" s="15">
        <f>Raw_Data!X184</f>
        <v>1155493</v>
      </c>
      <c r="Y184" s="15">
        <f>Raw_Data!Y184</f>
        <v>120131</v>
      </c>
      <c r="Z184" s="15">
        <f>Raw_Data!Z184</f>
        <v>23605</v>
      </c>
      <c r="AA184" s="15">
        <f>Raw_Data!AA184</f>
        <v>1.915</v>
      </c>
      <c r="AB184" s="15">
        <f>Raw_Data!AB184</f>
        <v>43.4</v>
      </c>
      <c r="AC184" s="19" t="str">
        <f>IF(Raw_Data!G184="","Yes","No")</f>
        <v>No</v>
      </c>
      <c r="AD184" s="19" t="str">
        <f>IF(Raw_Data!L184="","Yes","No")</f>
        <v>No</v>
      </c>
      <c r="AE184" s="19" t="str">
        <f>IF(Raw_Data!T184="","Imputed",IF(Raw_Data!T184&gt;INDEX(Cleaning_Reference!$F$6:$F$13,MATCH(D184,Cleaning_Reference!$A$6:$A$13,0)),"Capped","Original"))</f>
        <v>Original</v>
      </c>
      <c r="AF184" s="21">
        <f t="shared" si="2"/>
        <v>45.2</v>
      </c>
    </row>
    <row r="185" spans="1:32" ht="15" customHeight="1" x14ac:dyDescent="0.3">
      <c r="A185" s="20" t="str">
        <f>Raw_Data!A185</f>
        <v>SF10184</v>
      </c>
      <c r="B185" s="15" t="str">
        <f>Raw_Data!B185</f>
        <v>Maharashtra</v>
      </c>
      <c r="C185" s="15" t="str">
        <f>Raw_Data!C185</f>
        <v>Krishna</v>
      </c>
      <c r="D185" s="15" t="str">
        <f>Raw_Data!D185</f>
        <v>Chilli</v>
      </c>
      <c r="E185" s="15" t="str">
        <f>Raw_Data!E185</f>
        <v>Kharif</v>
      </c>
      <c r="F185" s="15">
        <f>Raw_Data!F185</f>
        <v>11.4</v>
      </c>
      <c r="G185" s="18">
        <f>IF(Raw_Data!G185="",ROUND(AVERAGEIFS(Raw_Data!$G$2:$G$4001,Raw_Data!$E$2:$E$4001,E185),1),Raw_Data!G185)</f>
        <v>815.8</v>
      </c>
      <c r="H185" s="15">
        <f>Raw_Data!H185</f>
        <v>28.6</v>
      </c>
      <c r="I185" s="15">
        <f>Raw_Data!I185</f>
        <v>80.2</v>
      </c>
      <c r="J185" s="15">
        <f>Raw_Data!J185</f>
        <v>8.8000000000000007</v>
      </c>
      <c r="K185" s="15">
        <f>Raw_Data!K185</f>
        <v>6.61</v>
      </c>
      <c r="L185" s="18">
        <f>IF(Raw_Data!L185="",ROUND(AVERAGEIFS(Raw_Data!$L$2:$L$4001,Raw_Data!$E$2:$E$4001,E185),1),Raw_Data!L185)</f>
        <v>37</v>
      </c>
      <c r="M185" s="15">
        <f>Raw_Data!M185</f>
        <v>133.19999999999999</v>
      </c>
      <c r="N185" s="15">
        <f>Raw_Data!N185</f>
        <v>69.599999999999994</v>
      </c>
      <c r="O185" s="15">
        <f>Raw_Data!O185</f>
        <v>100.5</v>
      </c>
      <c r="P185" s="15" t="str">
        <f>Raw_Data!P185</f>
        <v>Rainfed</v>
      </c>
      <c r="Q185" s="15">
        <f>Raw_Data!Q185</f>
        <v>145.69999999999999</v>
      </c>
      <c r="R185" s="15">
        <f>Raw_Data!R185</f>
        <v>9.41</v>
      </c>
      <c r="S185" s="15">
        <f>Raw_Data!S185</f>
        <v>0.76</v>
      </c>
      <c r="T185" s="18">
        <f>IF(Raw_Data!T185="",ROUND(AVERAGEIFS(Raw_Data!$T$2:$T$4001,Raw_Data!$E$2:$E$4001,E185,Raw_Data!$D$2:$D$4001,D185),2),IF(Raw_Data!T185&gt;INDEX(Cleaning_Reference!$F$6:$F$13,MATCH(D185,Cleaning_Reference!$A$6:$A$13,0)),INDEX(Cleaning_Reference!$F$6:$F$13,MATCH(D185,Cleaning_Reference!$A$6:$A$13,0)),Raw_Data!T185))</f>
        <v>2.38</v>
      </c>
      <c r="U185" s="15">
        <f>Raw_Data!U185</f>
        <v>27.13</v>
      </c>
      <c r="V185" s="15">
        <f>Raw_Data!V185</f>
        <v>102137</v>
      </c>
      <c r="W185" s="15">
        <f>Raw_Data!W185</f>
        <v>710093</v>
      </c>
      <c r="X185" s="15">
        <f>Raw_Data!X185</f>
        <v>2770977</v>
      </c>
      <c r="Y185" s="15">
        <f>Raw_Data!Y185</f>
        <v>2060884</v>
      </c>
      <c r="Z185" s="15">
        <f>Raw_Data!Z185</f>
        <v>3802</v>
      </c>
      <c r="AA185" s="15">
        <f>Raw_Data!AA185</f>
        <v>7.1360000000000001</v>
      </c>
      <c r="AB185" s="15">
        <f>Raw_Data!AB185</f>
        <v>37.799999999999997</v>
      </c>
      <c r="AC185" s="19" t="str">
        <f>IF(Raw_Data!G185="","Yes","No")</f>
        <v>No</v>
      </c>
      <c r="AD185" s="19" t="str">
        <f>IF(Raw_Data!L185="","Yes","No")</f>
        <v>No</v>
      </c>
      <c r="AE185" s="19" t="str">
        <f>IF(Raw_Data!T185="","Imputed",IF(Raw_Data!T185&gt;INDEX(Cleaning_Reference!$F$6:$F$13,MATCH(D185,Cleaning_Reference!$A$6:$A$13,0)),"Capped","Original"))</f>
        <v>Original</v>
      </c>
      <c r="AF185" s="21">
        <f t="shared" si="2"/>
        <v>27.13</v>
      </c>
    </row>
    <row r="186" spans="1:32" ht="15" customHeight="1" x14ac:dyDescent="0.3">
      <c r="A186" s="20" t="str">
        <f>Raw_Data!A186</f>
        <v>SF10185</v>
      </c>
      <c r="B186" s="15" t="str">
        <f>Raw_Data!B186</f>
        <v>Telangana</v>
      </c>
      <c r="C186" s="15" t="str">
        <f>Raw_Data!C186</f>
        <v>Erode</v>
      </c>
      <c r="D186" s="15" t="str">
        <f>Raw_Data!D186</f>
        <v>Pulses</v>
      </c>
      <c r="E186" s="15" t="str">
        <f>Raw_Data!E186</f>
        <v>Kharif</v>
      </c>
      <c r="F186" s="15">
        <f>Raw_Data!F186</f>
        <v>1.95</v>
      </c>
      <c r="G186" s="18">
        <f>IF(Raw_Data!G186="",ROUND(AVERAGEIFS(Raw_Data!$G$2:$G$4001,Raw_Data!$E$2:$E$4001,E186),1),Raw_Data!G186)</f>
        <v>1072.4000000000001</v>
      </c>
      <c r="H186" s="15">
        <f>Raw_Data!H186</f>
        <v>25.9</v>
      </c>
      <c r="I186" s="15">
        <f>Raw_Data!I186</f>
        <v>71.099999999999994</v>
      </c>
      <c r="J186" s="15">
        <f>Raw_Data!J186</f>
        <v>5.7</v>
      </c>
      <c r="K186" s="15">
        <f>Raw_Data!K186</f>
        <v>5.95</v>
      </c>
      <c r="L186" s="18">
        <f>IF(Raw_Data!L186="",ROUND(AVERAGEIFS(Raw_Data!$L$2:$L$4001,Raw_Data!$E$2:$E$4001,E186),1),Raw_Data!L186)</f>
        <v>34.200000000000003</v>
      </c>
      <c r="M186" s="15">
        <f>Raw_Data!M186</f>
        <v>48.2</v>
      </c>
      <c r="N186" s="15">
        <f>Raw_Data!N186</f>
        <v>98.5</v>
      </c>
      <c r="O186" s="15">
        <f>Raw_Data!O186</f>
        <v>146.80000000000001</v>
      </c>
      <c r="P186" s="15" t="str">
        <f>Raw_Data!P186</f>
        <v>Drip</v>
      </c>
      <c r="Q186" s="15">
        <f>Raw_Data!Q186</f>
        <v>241.7</v>
      </c>
      <c r="R186" s="15">
        <f>Raw_Data!R186</f>
        <v>9.25</v>
      </c>
      <c r="S186" s="15">
        <f>Raw_Data!S186</f>
        <v>0.88</v>
      </c>
      <c r="T186" s="18">
        <f>IF(Raw_Data!T186="",ROUND(AVERAGEIFS(Raw_Data!$T$2:$T$4001,Raw_Data!$E$2:$E$4001,E186,Raw_Data!$D$2:$D$4001,D186),2),IF(Raw_Data!T186&gt;INDEX(Cleaning_Reference!$F$6:$F$13,MATCH(D186,Cleaning_Reference!$A$6:$A$13,0)),INDEX(Cleaning_Reference!$F$6:$F$13,MATCH(D186,Cleaning_Reference!$A$6:$A$13,0)),Raw_Data!T186))</f>
        <v>0.64</v>
      </c>
      <c r="U186" s="15">
        <f>Raw_Data!U186</f>
        <v>1.25</v>
      </c>
      <c r="V186" s="15">
        <f>Raw_Data!V186</f>
        <v>77841</v>
      </c>
      <c r="W186" s="15">
        <f>Raw_Data!W186</f>
        <v>134547</v>
      </c>
      <c r="X186" s="15">
        <f>Raw_Data!X186</f>
        <v>97301</v>
      </c>
      <c r="Y186" s="15">
        <f>Raw_Data!Y186</f>
        <v>-37246</v>
      </c>
      <c r="Z186" s="15">
        <f>Raw_Data!Z186</f>
        <v>628</v>
      </c>
      <c r="AA186" s="15">
        <f>Raw_Data!AA186</f>
        <v>1.99</v>
      </c>
      <c r="AB186" s="15">
        <f>Raw_Data!AB186</f>
        <v>46.9</v>
      </c>
      <c r="AC186" s="19" t="str">
        <f>IF(Raw_Data!G186="","Yes","No")</f>
        <v>No</v>
      </c>
      <c r="AD186" s="19" t="str">
        <f>IF(Raw_Data!L186="","Yes","No")</f>
        <v>No</v>
      </c>
      <c r="AE186" s="19" t="str">
        <f>IF(Raw_Data!T186="","Imputed",IF(Raw_Data!T186&gt;INDEX(Cleaning_Reference!$F$6:$F$13,MATCH(D186,Cleaning_Reference!$A$6:$A$13,0)),"Capped","Original"))</f>
        <v>Original</v>
      </c>
      <c r="AF186" s="21">
        <f t="shared" si="2"/>
        <v>1.25</v>
      </c>
    </row>
    <row r="187" spans="1:32" ht="15" customHeight="1" x14ac:dyDescent="0.3">
      <c r="A187" s="20" t="str">
        <f>Raw_Data!A187</f>
        <v>SF10186</v>
      </c>
      <c r="B187" s="15" t="str">
        <f>Raw_Data!B187</f>
        <v>Maharashtra</v>
      </c>
      <c r="C187" s="15" t="str">
        <f>Raw_Data!C187</f>
        <v>Guntur</v>
      </c>
      <c r="D187" s="15" t="str">
        <f>Raw_Data!D187</f>
        <v>Rice</v>
      </c>
      <c r="E187" s="15" t="str">
        <f>Raw_Data!E187</f>
        <v>Zaid</v>
      </c>
      <c r="F187" s="15">
        <f>Raw_Data!F187</f>
        <v>7.74</v>
      </c>
      <c r="G187" s="18">
        <f>IF(Raw_Data!G187="",ROUND(AVERAGEIFS(Raw_Data!$G$2:$G$4001,Raw_Data!$E$2:$E$4001,E187),1),Raw_Data!G187)</f>
        <v>271.10000000000002</v>
      </c>
      <c r="H187" s="15">
        <f>Raw_Data!H187</f>
        <v>36</v>
      </c>
      <c r="I187" s="15">
        <f>Raw_Data!I187</f>
        <v>49.9</v>
      </c>
      <c r="J187" s="15">
        <f>Raw_Data!J187</f>
        <v>6.5</v>
      </c>
      <c r="K187" s="15">
        <f>Raw_Data!K187</f>
        <v>7.22</v>
      </c>
      <c r="L187" s="18">
        <f>IF(Raw_Data!L187="",ROUND(AVERAGEIFS(Raw_Data!$L$2:$L$4001,Raw_Data!$E$2:$E$4001,E187),1),Raw_Data!L187)</f>
        <v>16.899999999999999</v>
      </c>
      <c r="M187" s="15">
        <f>Raw_Data!M187</f>
        <v>112.5</v>
      </c>
      <c r="N187" s="15">
        <f>Raw_Data!N187</f>
        <v>39</v>
      </c>
      <c r="O187" s="15">
        <f>Raw_Data!O187</f>
        <v>152</v>
      </c>
      <c r="P187" s="15" t="str">
        <f>Raw_Data!P187</f>
        <v>Sprinkler</v>
      </c>
      <c r="Q187" s="15">
        <f>Raw_Data!Q187</f>
        <v>137</v>
      </c>
      <c r="R187" s="15">
        <f>Raw_Data!R187</f>
        <v>3.85</v>
      </c>
      <c r="S187" s="15">
        <f>Raw_Data!S187</f>
        <v>0.95</v>
      </c>
      <c r="T187" s="18">
        <f>IF(Raw_Data!T187="",ROUND(AVERAGEIFS(Raw_Data!$T$2:$T$4001,Raw_Data!$E$2:$E$4001,E187,Raw_Data!$D$2:$D$4001,D187),2),IF(Raw_Data!T187&gt;INDEX(Cleaning_Reference!$F$6:$F$13,MATCH(D187,Cleaning_Reference!$A$6:$A$13,0)),INDEX(Cleaning_Reference!$F$6:$F$13,MATCH(D187,Cleaning_Reference!$A$6:$A$13,0)),Raw_Data!T187))</f>
        <v>1.84</v>
      </c>
      <c r="U187" s="15">
        <f>Raw_Data!U187</f>
        <v>14.24</v>
      </c>
      <c r="V187" s="15">
        <f>Raw_Data!V187</f>
        <v>23621</v>
      </c>
      <c r="W187" s="15">
        <f>Raw_Data!W187</f>
        <v>593150</v>
      </c>
      <c r="X187" s="15">
        <f>Raw_Data!X187</f>
        <v>336363</v>
      </c>
      <c r="Y187" s="15">
        <f>Raw_Data!Y187</f>
        <v>-256787</v>
      </c>
      <c r="Z187" s="15">
        <f>Raw_Data!Z187</f>
        <v>11788</v>
      </c>
      <c r="AA187" s="15">
        <f>Raw_Data!AA187</f>
        <v>1.208</v>
      </c>
      <c r="AB187" s="15">
        <f>Raw_Data!AB187</f>
        <v>42.9</v>
      </c>
      <c r="AC187" s="19" t="str">
        <f>IF(Raw_Data!G187="","Yes","No")</f>
        <v>No</v>
      </c>
      <c r="AD187" s="19" t="str">
        <f>IF(Raw_Data!L187="","Yes","No")</f>
        <v>No</v>
      </c>
      <c r="AE187" s="19" t="str">
        <f>IF(Raw_Data!T187="","Imputed",IF(Raw_Data!T187&gt;INDEX(Cleaning_Reference!$F$6:$F$13,MATCH(D187,Cleaning_Reference!$A$6:$A$13,0)),"Capped","Original"))</f>
        <v>Original</v>
      </c>
      <c r="AF187" s="21">
        <f t="shared" si="2"/>
        <v>14.24</v>
      </c>
    </row>
    <row r="188" spans="1:32" ht="15" customHeight="1" x14ac:dyDescent="0.3">
      <c r="A188" s="20" t="str">
        <f>Raw_Data!A188</f>
        <v>SF10187</v>
      </c>
      <c r="B188" s="15" t="str">
        <f>Raw_Data!B188</f>
        <v>Tamil Nadu</v>
      </c>
      <c r="C188" s="15" t="str">
        <f>Raw_Data!C188</f>
        <v>Indore</v>
      </c>
      <c r="D188" s="15" t="str">
        <f>Raw_Data!D188</f>
        <v>Rice</v>
      </c>
      <c r="E188" s="15" t="str">
        <f>Raw_Data!E188</f>
        <v>Rabi</v>
      </c>
      <c r="F188" s="15">
        <f>Raw_Data!F188</f>
        <v>2.39</v>
      </c>
      <c r="G188" s="18">
        <f>IF(Raw_Data!G188="",ROUND(AVERAGEIFS(Raw_Data!$G$2:$G$4001,Raw_Data!$E$2:$E$4001,E188),1),Raw_Data!G188)</f>
        <v>436</v>
      </c>
      <c r="H188" s="15">
        <f>Raw_Data!H188</f>
        <v>21.3</v>
      </c>
      <c r="I188" s="15">
        <f>Raw_Data!I188</f>
        <v>55.5</v>
      </c>
      <c r="J188" s="15">
        <f>Raw_Data!J188</f>
        <v>8.4</v>
      </c>
      <c r="K188" s="15">
        <f>Raw_Data!K188</f>
        <v>7.08</v>
      </c>
      <c r="L188" s="18">
        <f>IF(Raw_Data!L188="",ROUND(AVERAGEIFS(Raw_Data!$L$2:$L$4001,Raw_Data!$E$2:$E$4001,E188),1),Raw_Data!L188)</f>
        <v>30</v>
      </c>
      <c r="M188" s="15">
        <f>Raw_Data!M188</f>
        <v>103.3</v>
      </c>
      <c r="N188" s="15">
        <f>Raw_Data!N188</f>
        <v>53.4</v>
      </c>
      <c r="O188" s="15">
        <f>Raw_Data!O188</f>
        <v>102.7</v>
      </c>
      <c r="P188" s="15" t="str">
        <f>Raw_Data!P188</f>
        <v>Flood</v>
      </c>
      <c r="Q188" s="15">
        <f>Raw_Data!Q188</f>
        <v>177.5</v>
      </c>
      <c r="R188" s="15">
        <f>Raw_Data!R188</f>
        <v>6.51</v>
      </c>
      <c r="S188" s="15">
        <f>Raw_Data!S188</f>
        <v>0.77</v>
      </c>
      <c r="T188" s="18">
        <f>IF(Raw_Data!T188="",ROUND(AVERAGEIFS(Raw_Data!$T$2:$T$4001,Raw_Data!$E$2:$E$4001,E188,Raw_Data!$D$2:$D$4001,D188),2),IF(Raw_Data!T188&gt;INDEX(Cleaning_Reference!$F$6:$F$13,MATCH(D188,Cleaning_Reference!$A$6:$A$13,0)),INDEX(Cleaning_Reference!$F$6:$F$13,MATCH(D188,Cleaning_Reference!$A$6:$A$13,0)),Raw_Data!T188))</f>
        <v>2.41</v>
      </c>
      <c r="U188" s="15">
        <f>Raw_Data!U188</f>
        <v>5.76</v>
      </c>
      <c r="V188" s="15">
        <f>Raw_Data!V188</f>
        <v>22588</v>
      </c>
      <c r="W188" s="15">
        <f>Raw_Data!W188</f>
        <v>171055</v>
      </c>
      <c r="X188" s="15">
        <f>Raw_Data!X188</f>
        <v>130107</v>
      </c>
      <c r="Y188" s="15">
        <f>Raw_Data!Y188</f>
        <v>-40948</v>
      </c>
      <c r="Z188" s="15">
        <f>Raw_Data!Z188</f>
        <v>3882</v>
      </c>
      <c r="AA188" s="15">
        <f>Raw_Data!AA188</f>
        <v>1.484</v>
      </c>
      <c r="AB188" s="15">
        <f>Raw_Data!AB188</f>
        <v>43.3</v>
      </c>
      <c r="AC188" s="19" t="str">
        <f>IF(Raw_Data!G188="","Yes","No")</f>
        <v>Yes</v>
      </c>
      <c r="AD188" s="19" t="str">
        <f>IF(Raw_Data!L188="","Yes","No")</f>
        <v>No</v>
      </c>
      <c r="AE188" s="19" t="str">
        <f>IF(Raw_Data!T188="","Imputed",IF(Raw_Data!T188&gt;INDEX(Cleaning_Reference!$F$6:$F$13,MATCH(D188,Cleaning_Reference!$A$6:$A$13,0)),"Capped","Original"))</f>
        <v>Original</v>
      </c>
      <c r="AF188" s="21">
        <f t="shared" si="2"/>
        <v>5.76</v>
      </c>
    </row>
    <row r="189" spans="1:32" ht="15" customHeight="1" x14ac:dyDescent="0.3">
      <c r="A189" s="20" t="str">
        <f>Raw_Data!A189</f>
        <v>SF10188</v>
      </c>
      <c r="B189" s="15" t="str">
        <f>Raw_Data!B189</f>
        <v>Telangana</v>
      </c>
      <c r="C189" s="15" t="str">
        <f>Raw_Data!C189</f>
        <v>Indore</v>
      </c>
      <c r="D189" s="15" t="str">
        <f>Raw_Data!D189</f>
        <v>Wheat</v>
      </c>
      <c r="E189" s="15" t="str">
        <f>Raw_Data!E189</f>
        <v>Kharif</v>
      </c>
      <c r="F189" s="15">
        <f>Raw_Data!F189</f>
        <v>1.44</v>
      </c>
      <c r="G189" s="18">
        <f>IF(Raw_Data!G189="",ROUND(AVERAGEIFS(Raw_Data!$G$2:$G$4001,Raw_Data!$E$2:$E$4001,E189),1),Raw_Data!G189)</f>
        <v>927.2</v>
      </c>
      <c r="H189" s="15">
        <f>Raw_Data!H189</f>
        <v>27.3</v>
      </c>
      <c r="I189" s="15">
        <f>Raw_Data!I189</f>
        <v>75.8</v>
      </c>
      <c r="J189" s="15">
        <f>Raw_Data!J189</f>
        <v>7.2</v>
      </c>
      <c r="K189" s="15">
        <f>Raw_Data!K189</f>
        <v>6.61</v>
      </c>
      <c r="L189" s="18">
        <f>IF(Raw_Data!L189="",ROUND(AVERAGEIFS(Raw_Data!$L$2:$L$4001,Raw_Data!$E$2:$E$4001,E189),1),Raw_Data!L189)</f>
        <v>36.9</v>
      </c>
      <c r="M189" s="15">
        <f>Raw_Data!M189</f>
        <v>188.9</v>
      </c>
      <c r="N189" s="15">
        <f>Raw_Data!N189</f>
        <v>61.6</v>
      </c>
      <c r="O189" s="15">
        <f>Raw_Data!O189</f>
        <v>121.1</v>
      </c>
      <c r="P189" s="15" t="str">
        <f>Raw_Data!P189</f>
        <v>Drip</v>
      </c>
      <c r="Q189" s="15">
        <f>Raw_Data!Q189</f>
        <v>215.6</v>
      </c>
      <c r="R189" s="15">
        <f>Raw_Data!R189</f>
        <v>4.2699999999999996</v>
      </c>
      <c r="S189" s="15">
        <f>Raw_Data!S189</f>
        <v>0.74</v>
      </c>
      <c r="T189" s="18">
        <f>IF(Raw_Data!T189="",ROUND(AVERAGEIFS(Raw_Data!$T$2:$T$4001,Raw_Data!$E$2:$E$4001,E189,Raw_Data!$D$2:$D$4001,D189),2),IF(Raw_Data!T189&gt;INDEX(Cleaning_Reference!$F$6:$F$13,MATCH(D189,Cleaning_Reference!$A$6:$A$13,0)),INDEX(Cleaning_Reference!$F$6:$F$13,MATCH(D189,Cleaning_Reference!$A$6:$A$13,0)),Raw_Data!T189))</f>
        <v>3.53</v>
      </c>
      <c r="U189" s="15">
        <f>Raw_Data!U189</f>
        <v>5.08</v>
      </c>
      <c r="V189" s="15">
        <f>Raw_Data!V189</f>
        <v>24563</v>
      </c>
      <c r="W189" s="15">
        <f>Raw_Data!W189</f>
        <v>117305</v>
      </c>
      <c r="X189" s="15">
        <f>Raw_Data!X189</f>
        <v>124780</v>
      </c>
      <c r="Y189" s="15">
        <f>Raw_Data!Y189</f>
        <v>7475</v>
      </c>
      <c r="Z189" s="15">
        <f>Raw_Data!Z189</f>
        <v>666</v>
      </c>
      <c r="AA189" s="15">
        <f>Raw_Data!AA189</f>
        <v>7.6280000000000001</v>
      </c>
      <c r="AB189" s="15">
        <f>Raw_Data!AB189</f>
        <v>72.599999999999994</v>
      </c>
      <c r="AC189" s="19" t="str">
        <f>IF(Raw_Data!G189="","Yes","No")</f>
        <v>No</v>
      </c>
      <c r="AD189" s="19" t="str">
        <f>IF(Raw_Data!L189="","Yes","No")</f>
        <v>No</v>
      </c>
      <c r="AE189" s="19" t="str">
        <f>IF(Raw_Data!T189="","Imputed",IF(Raw_Data!T189&gt;INDEX(Cleaning_Reference!$F$6:$F$13,MATCH(D189,Cleaning_Reference!$A$6:$A$13,0)),"Capped","Original"))</f>
        <v>Original</v>
      </c>
      <c r="AF189" s="21">
        <f t="shared" si="2"/>
        <v>5.08</v>
      </c>
    </row>
    <row r="190" spans="1:32" ht="15" customHeight="1" x14ac:dyDescent="0.3">
      <c r="A190" s="20" t="str">
        <f>Raw_Data!A190</f>
        <v>SF10189</v>
      </c>
      <c r="B190" s="15" t="str">
        <f>Raw_Data!B190</f>
        <v>Madhya Pradesh</v>
      </c>
      <c r="C190" s="15" t="str">
        <f>Raw_Data!C190</f>
        <v>Indore</v>
      </c>
      <c r="D190" s="15" t="str">
        <f>Raw_Data!D190</f>
        <v>Pulses</v>
      </c>
      <c r="E190" s="15" t="str">
        <f>Raw_Data!E190</f>
        <v>Rabi</v>
      </c>
      <c r="F190" s="15">
        <f>Raw_Data!F190</f>
        <v>5.67</v>
      </c>
      <c r="G190" s="18">
        <f>IF(Raw_Data!G190="",ROUND(AVERAGEIFS(Raw_Data!$G$2:$G$4001,Raw_Data!$E$2:$E$4001,E190),1),Raw_Data!G190)</f>
        <v>358.4</v>
      </c>
      <c r="H190" s="15">
        <f>Raw_Data!H190</f>
        <v>25.1</v>
      </c>
      <c r="I190" s="15">
        <f>Raw_Data!I190</f>
        <v>59.5</v>
      </c>
      <c r="J190" s="15">
        <f>Raw_Data!J190</f>
        <v>7.5</v>
      </c>
      <c r="K190" s="15">
        <f>Raw_Data!K190</f>
        <v>6.62</v>
      </c>
      <c r="L190" s="18">
        <f>IF(Raw_Data!L190="",ROUND(AVERAGEIFS(Raw_Data!$L$2:$L$4001,Raw_Data!$E$2:$E$4001,E190),1),Raw_Data!L190)</f>
        <v>30.1</v>
      </c>
      <c r="M190" s="15">
        <f>Raw_Data!M190</f>
        <v>151.4</v>
      </c>
      <c r="N190" s="15">
        <f>Raw_Data!N190</f>
        <v>39.799999999999997</v>
      </c>
      <c r="O190" s="15">
        <f>Raw_Data!O190</f>
        <v>124.4</v>
      </c>
      <c r="P190" s="15" t="str">
        <f>Raw_Data!P190</f>
        <v>Drip</v>
      </c>
      <c r="Q190" s="15">
        <f>Raw_Data!Q190</f>
        <v>184.6</v>
      </c>
      <c r="R190" s="15">
        <f>Raw_Data!R190</f>
        <v>4.55</v>
      </c>
      <c r="S190" s="15">
        <f>Raw_Data!S190</f>
        <v>0.81</v>
      </c>
      <c r="T190" s="18">
        <f>IF(Raw_Data!T190="",ROUND(AVERAGEIFS(Raw_Data!$T$2:$T$4001,Raw_Data!$E$2:$E$4001,E190,Raw_Data!$D$2:$D$4001,D190),2),IF(Raw_Data!T190&gt;INDEX(Cleaning_Reference!$F$6:$F$13,MATCH(D190,Cleaning_Reference!$A$6:$A$13,0)),INDEX(Cleaning_Reference!$F$6:$F$13,MATCH(D190,Cleaning_Reference!$A$6:$A$13,0)),Raw_Data!T190))</f>
        <v>1.27</v>
      </c>
      <c r="U190" s="15">
        <f>Raw_Data!U190</f>
        <v>7.2</v>
      </c>
      <c r="V190" s="15">
        <f>Raw_Data!V190</f>
        <v>73052</v>
      </c>
      <c r="W190" s="15">
        <f>Raw_Data!W190</f>
        <v>389581</v>
      </c>
      <c r="X190" s="15">
        <f>Raw_Data!X190</f>
        <v>525974</v>
      </c>
      <c r="Y190" s="15">
        <f>Raw_Data!Y190</f>
        <v>136393</v>
      </c>
      <c r="Z190" s="15">
        <f>Raw_Data!Z190</f>
        <v>1597</v>
      </c>
      <c r="AA190" s="15">
        <f>Raw_Data!AA190</f>
        <v>4.508</v>
      </c>
      <c r="AB190" s="15">
        <f>Raw_Data!AB190</f>
        <v>40.6</v>
      </c>
      <c r="AC190" s="19" t="str">
        <f>IF(Raw_Data!G190="","Yes","No")</f>
        <v>No</v>
      </c>
      <c r="AD190" s="19" t="str">
        <f>IF(Raw_Data!L190="","Yes","No")</f>
        <v>No</v>
      </c>
      <c r="AE190" s="19" t="str">
        <f>IF(Raw_Data!T190="","Imputed",IF(Raw_Data!T190&gt;INDEX(Cleaning_Reference!$F$6:$F$13,MATCH(D190,Cleaning_Reference!$A$6:$A$13,0)),"Capped","Original"))</f>
        <v>Original</v>
      </c>
      <c r="AF190" s="21">
        <f t="shared" si="2"/>
        <v>7.2</v>
      </c>
    </row>
    <row r="191" spans="1:32" ht="15" customHeight="1" x14ac:dyDescent="0.3">
      <c r="A191" s="20" t="str">
        <f>Raw_Data!A191</f>
        <v>SF10190</v>
      </c>
      <c r="B191" s="15" t="str">
        <f>Raw_Data!B191</f>
        <v>Tamil Nadu</v>
      </c>
      <c r="C191" s="15" t="str">
        <f>Raw_Data!C191</f>
        <v>Krishna</v>
      </c>
      <c r="D191" s="15" t="str">
        <f>Raw_Data!D191</f>
        <v>Groundnut</v>
      </c>
      <c r="E191" s="15" t="str">
        <f>Raw_Data!E191</f>
        <v>Kharif</v>
      </c>
      <c r="F191" s="15">
        <f>Raw_Data!F191</f>
        <v>2.04</v>
      </c>
      <c r="G191" s="18">
        <f>IF(Raw_Data!G191="",ROUND(AVERAGEIFS(Raw_Data!$G$2:$G$4001,Raw_Data!$E$2:$E$4001,E191),1),Raw_Data!G191)</f>
        <v>927</v>
      </c>
      <c r="H191" s="15">
        <f>Raw_Data!H191</f>
        <v>27.7</v>
      </c>
      <c r="I191" s="15">
        <f>Raw_Data!I191</f>
        <v>70.900000000000006</v>
      </c>
      <c r="J191" s="15">
        <f>Raw_Data!J191</f>
        <v>5</v>
      </c>
      <c r="K191" s="15">
        <f>Raw_Data!K191</f>
        <v>6.97</v>
      </c>
      <c r="L191" s="18">
        <f>IF(Raw_Data!L191="",ROUND(AVERAGEIFS(Raw_Data!$L$2:$L$4001,Raw_Data!$E$2:$E$4001,E191),1),Raw_Data!L191)</f>
        <v>31.8</v>
      </c>
      <c r="M191" s="15">
        <f>Raw_Data!M191</f>
        <v>154.19999999999999</v>
      </c>
      <c r="N191" s="15">
        <f>Raw_Data!N191</f>
        <v>68.900000000000006</v>
      </c>
      <c r="O191" s="15">
        <f>Raw_Data!O191</f>
        <v>113.4</v>
      </c>
      <c r="P191" s="15" t="str">
        <f>Raw_Data!P191</f>
        <v>Flood</v>
      </c>
      <c r="Q191" s="15">
        <f>Raw_Data!Q191</f>
        <v>257.7</v>
      </c>
      <c r="R191" s="15">
        <f>Raw_Data!R191</f>
        <v>8.39</v>
      </c>
      <c r="S191" s="15">
        <f>Raw_Data!S191</f>
        <v>0.67</v>
      </c>
      <c r="T191" s="18">
        <f>IF(Raw_Data!T191="",ROUND(AVERAGEIFS(Raw_Data!$T$2:$T$4001,Raw_Data!$E$2:$E$4001,E191,Raw_Data!$D$2:$D$4001,D191),2),IF(Raw_Data!T191&gt;INDEX(Cleaning_Reference!$F$6:$F$13,MATCH(D191,Cleaning_Reference!$A$6:$A$13,0)),INDEX(Cleaning_Reference!$F$6:$F$13,MATCH(D191,Cleaning_Reference!$A$6:$A$13,0)),Raw_Data!T191))</f>
        <v>2.06</v>
      </c>
      <c r="U191" s="15">
        <f>Raw_Data!U191</f>
        <v>4.2</v>
      </c>
      <c r="V191" s="15">
        <f>Raw_Data!V191</f>
        <v>52915</v>
      </c>
      <c r="W191" s="15">
        <f>Raw_Data!W191</f>
        <v>140715</v>
      </c>
      <c r="X191" s="15">
        <f>Raw_Data!X191</f>
        <v>222243</v>
      </c>
      <c r="Y191" s="15">
        <f>Raw_Data!Y191</f>
        <v>81528</v>
      </c>
      <c r="Z191" s="15">
        <f>Raw_Data!Z191</f>
        <v>1093</v>
      </c>
      <c r="AA191" s="15">
        <f>Raw_Data!AA191</f>
        <v>3.843</v>
      </c>
      <c r="AB191" s="15">
        <f>Raw_Data!AB191</f>
        <v>43.9</v>
      </c>
      <c r="AC191" s="19" t="str">
        <f>IF(Raw_Data!G191="","Yes","No")</f>
        <v>No</v>
      </c>
      <c r="AD191" s="19" t="str">
        <f>IF(Raw_Data!L191="","Yes","No")</f>
        <v>No</v>
      </c>
      <c r="AE191" s="19" t="str">
        <f>IF(Raw_Data!T191="","Imputed",IF(Raw_Data!T191&gt;INDEX(Cleaning_Reference!$F$6:$F$13,MATCH(D191,Cleaning_Reference!$A$6:$A$13,0)),"Capped","Original"))</f>
        <v>Original</v>
      </c>
      <c r="AF191" s="21">
        <f t="shared" si="2"/>
        <v>4.2</v>
      </c>
    </row>
    <row r="192" spans="1:32" ht="15" customHeight="1" x14ac:dyDescent="0.3">
      <c r="A192" s="20" t="str">
        <f>Raw_Data!A192</f>
        <v>SF10191</v>
      </c>
      <c r="B192" s="15" t="str">
        <f>Raw_Data!B192</f>
        <v>Tamil Nadu</v>
      </c>
      <c r="C192" s="15" t="str">
        <f>Raw_Data!C192</f>
        <v>Indore</v>
      </c>
      <c r="D192" s="15" t="str">
        <f>Raw_Data!D192</f>
        <v>Chilli</v>
      </c>
      <c r="E192" s="15" t="str">
        <f>Raw_Data!E192</f>
        <v>Kharif</v>
      </c>
      <c r="F192" s="15">
        <f>Raw_Data!F192</f>
        <v>2.16</v>
      </c>
      <c r="G192" s="18">
        <f>IF(Raw_Data!G192="",ROUND(AVERAGEIFS(Raw_Data!$G$2:$G$4001,Raw_Data!$E$2:$E$4001,E192),1),Raw_Data!G192)</f>
        <v>1068.9000000000001</v>
      </c>
      <c r="H192" s="15">
        <f>Raw_Data!H192</f>
        <v>29.7</v>
      </c>
      <c r="I192" s="15">
        <f>Raw_Data!I192</f>
        <v>73</v>
      </c>
      <c r="J192" s="15">
        <f>Raw_Data!J192</f>
        <v>7.1</v>
      </c>
      <c r="K192" s="15">
        <f>Raw_Data!K192</f>
        <v>6.97</v>
      </c>
      <c r="L192" s="18">
        <f>IF(Raw_Data!L192="",ROUND(AVERAGEIFS(Raw_Data!$L$2:$L$4001,Raw_Data!$E$2:$E$4001,E192),1),Raw_Data!L192)</f>
        <v>30.6</v>
      </c>
      <c r="M192" s="15">
        <f>Raw_Data!M192</f>
        <v>148.9</v>
      </c>
      <c r="N192" s="15">
        <f>Raw_Data!N192</f>
        <v>50.1</v>
      </c>
      <c r="O192" s="15">
        <f>Raw_Data!O192</f>
        <v>126.2</v>
      </c>
      <c r="P192" s="15" t="str">
        <f>Raw_Data!P192</f>
        <v>Sprinkler</v>
      </c>
      <c r="Q192" s="15">
        <f>Raw_Data!Q192</f>
        <v>308.3</v>
      </c>
      <c r="R192" s="15">
        <f>Raw_Data!R192</f>
        <v>6.18</v>
      </c>
      <c r="S192" s="15">
        <f>Raw_Data!S192</f>
        <v>0.83</v>
      </c>
      <c r="T192" s="18">
        <f>IF(Raw_Data!T192="",ROUND(AVERAGEIFS(Raw_Data!$T$2:$T$4001,Raw_Data!$E$2:$E$4001,E192,Raw_Data!$D$2:$D$4001,D192),2),IF(Raw_Data!T192&gt;INDEX(Cleaning_Reference!$F$6:$F$13,MATCH(D192,Cleaning_Reference!$A$6:$A$13,0)),INDEX(Cleaning_Reference!$F$6:$F$13,MATCH(D192,Cleaning_Reference!$A$6:$A$13,0)),Raw_Data!T192))</f>
        <v>1.7</v>
      </c>
      <c r="U192" s="15">
        <f>Raw_Data!U192</f>
        <v>3.67</v>
      </c>
      <c r="V192" s="15">
        <f>Raw_Data!V192</f>
        <v>102163</v>
      </c>
      <c r="W192" s="15">
        <f>Raw_Data!W192</f>
        <v>183052</v>
      </c>
      <c r="X192" s="15">
        <f>Raw_Data!X192</f>
        <v>374938</v>
      </c>
      <c r="Y192" s="15">
        <f>Raw_Data!Y192</f>
        <v>191886</v>
      </c>
      <c r="Z192" s="15">
        <f>Raw_Data!Z192</f>
        <v>1427</v>
      </c>
      <c r="AA192" s="15">
        <f>Raw_Data!AA192</f>
        <v>2.5720000000000001</v>
      </c>
      <c r="AB192" s="15">
        <f>Raw_Data!AB192</f>
        <v>60.7</v>
      </c>
      <c r="AC192" s="19" t="str">
        <f>IF(Raw_Data!G192="","Yes","No")</f>
        <v>No</v>
      </c>
      <c r="AD192" s="19" t="str">
        <f>IF(Raw_Data!L192="","Yes","No")</f>
        <v>No</v>
      </c>
      <c r="AE192" s="19" t="str">
        <f>IF(Raw_Data!T192="","Imputed",IF(Raw_Data!T192&gt;INDEX(Cleaning_Reference!$F$6:$F$13,MATCH(D192,Cleaning_Reference!$A$6:$A$13,0)),"Capped","Original"))</f>
        <v>Original</v>
      </c>
      <c r="AF192" s="21">
        <f t="shared" si="2"/>
        <v>3.67</v>
      </c>
    </row>
    <row r="193" spans="1:32" ht="15" customHeight="1" x14ac:dyDescent="0.3">
      <c r="A193" s="20" t="str">
        <f>Raw_Data!A193</f>
        <v>SF10192</v>
      </c>
      <c r="B193" s="15" t="str">
        <f>Raw_Data!B193</f>
        <v>Madhya Pradesh</v>
      </c>
      <c r="C193" s="15" t="str">
        <f>Raw_Data!C193</f>
        <v>Rajkot</v>
      </c>
      <c r="D193" s="15" t="str">
        <f>Raw_Data!D193</f>
        <v>Wheat</v>
      </c>
      <c r="E193" s="15" t="str">
        <f>Raw_Data!E193</f>
        <v>Rabi</v>
      </c>
      <c r="F193" s="15">
        <f>Raw_Data!F193</f>
        <v>12.63</v>
      </c>
      <c r="G193" s="18">
        <f>IF(Raw_Data!G193="",ROUND(AVERAGEIFS(Raw_Data!$G$2:$G$4001,Raw_Data!$E$2:$E$4001,E193),1),Raw_Data!G193)</f>
        <v>275.60000000000002</v>
      </c>
      <c r="H193" s="15">
        <f>Raw_Data!H193</f>
        <v>25.3</v>
      </c>
      <c r="I193" s="15">
        <f>Raw_Data!I193</f>
        <v>59.8</v>
      </c>
      <c r="J193" s="15">
        <f>Raw_Data!J193</f>
        <v>8.1</v>
      </c>
      <c r="K193" s="15">
        <f>Raw_Data!K193</f>
        <v>6.75</v>
      </c>
      <c r="L193" s="18">
        <f>IF(Raw_Data!L193="",ROUND(AVERAGEIFS(Raw_Data!$L$2:$L$4001,Raw_Data!$E$2:$E$4001,E193),1),Raw_Data!L193)</f>
        <v>29.7</v>
      </c>
      <c r="M193" s="15">
        <f>Raw_Data!M193</f>
        <v>93.9</v>
      </c>
      <c r="N193" s="15">
        <f>Raw_Data!N193</f>
        <v>58.2</v>
      </c>
      <c r="O193" s="15">
        <f>Raw_Data!O193</f>
        <v>76.2</v>
      </c>
      <c r="P193" s="15" t="str">
        <f>Raw_Data!P193</f>
        <v>Rainfed</v>
      </c>
      <c r="Q193" s="15">
        <f>Raw_Data!Q193</f>
        <v>260.60000000000002</v>
      </c>
      <c r="R193" s="15">
        <f>Raw_Data!R193</f>
        <v>6.26</v>
      </c>
      <c r="S193" s="15">
        <f>Raw_Data!S193</f>
        <v>0.77</v>
      </c>
      <c r="T193" s="18">
        <f>IF(Raw_Data!T193="",ROUND(AVERAGEIFS(Raw_Data!$T$2:$T$4001,Raw_Data!$E$2:$E$4001,E193,Raw_Data!$D$2:$D$4001,D193),2),IF(Raw_Data!T193&gt;INDEX(Cleaning_Reference!$F$6:$F$13,MATCH(D193,Cleaning_Reference!$A$6:$A$13,0)),INDEX(Cleaning_Reference!$F$6:$F$13,MATCH(D193,Cleaning_Reference!$A$6:$A$13,0)),Raw_Data!T193))</f>
        <v>2.09</v>
      </c>
      <c r="U193" s="15">
        <f>Raw_Data!U193</f>
        <v>26.4</v>
      </c>
      <c r="V193" s="15">
        <f>Raw_Data!V193</f>
        <v>27106</v>
      </c>
      <c r="W193" s="15">
        <f>Raw_Data!W193</f>
        <v>850962</v>
      </c>
      <c r="X193" s="15">
        <f>Raw_Data!X193</f>
        <v>715598</v>
      </c>
      <c r="Y193" s="15">
        <f>Raw_Data!Y193</f>
        <v>-135364</v>
      </c>
      <c r="Z193" s="15">
        <f>Raw_Data!Z193</f>
        <v>3909</v>
      </c>
      <c r="AA193" s="15">
        <f>Raw_Data!AA193</f>
        <v>6.7539999999999996</v>
      </c>
      <c r="AB193" s="15">
        <f>Raw_Data!AB193</f>
        <v>32.200000000000003</v>
      </c>
      <c r="AC193" s="19" t="str">
        <f>IF(Raw_Data!G193="","Yes","No")</f>
        <v>No</v>
      </c>
      <c r="AD193" s="19" t="str">
        <f>IF(Raw_Data!L193="","Yes","No")</f>
        <v>No</v>
      </c>
      <c r="AE193" s="19" t="str">
        <f>IF(Raw_Data!T193="","Imputed",IF(Raw_Data!T193&gt;INDEX(Cleaning_Reference!$F$6:$F$13,MATCH(D193,Cleaning_Reference!$A$6:$A$13,0)),"Capped","Original"))</f>
        <v>Original</v>
      </c>
      <c r="AF193" s="21">
        <f t="shared" si="2"/>
        <v>26.4</v>
      </c>
    </row>
    <row r="194" spans="1:32" ht="15" customHeight="1" x14ac:dyDescent="0.3">
      <c r="A194" s="20" t="str">
        <f>Raw_Data!A194</f>
        <v>SF10193</v>
      </c>
      <c r="B194" s="15" t="str">
        <f>Raw_Data!B194</f>
        <v>Maharashtra</v>
      </c>
      <c r="C194" s="15" t="str">
        <f>Raw_Data!C194</f>
        <v>Ludhiana</v>
      </c>
      <c r="D194" s="15" t="str">
        <f>Raw_Data!D194</f>
        <v>Rice</v>
      </c>
      <c r="E194" s="15" t="str">
        <f>Raw_Data!E194</f>
        <v>Rabi</v>
      </c>
      <c r="F194" s="15">
        <f>Raw_Data!F194</f>
        <v>7.76</v>
      </c>
      <c r="G194" s="18">
        <f>IF(Raw_Data!G194="",ROUND(AVERAGEIFS(Raw_Data!$G$2:$G$4001,Raw_Data!$E$2:$E$4001,E194),1),Raw_Data!G194)</f>
        <v>432</v>
      </c>
      <c r="H194" s="15">
        <f>Raw_Data!H194</f>
        <v>19.899999999999999</v>
      </c>
      <c r="I194" s="15">
        <f>Raw_Data!I194</f>
        <v>72.8</v>
      </c>
      <c r="J194" s="15">
        <f>Raw_Data!J194</f>
        <v>6.9</v>
      </c>
      <c r="K194" s="15">
        <f>Raw_Data!K194</f>
        <v>6.37</v>
      </c>
      <c r="L194" s="18">
        <f>IF(Raw_Data!L194="",ROUND(AVERAGEIFS(Raw_Data!$L$2:$L$4001,Raw_Data!$E$2:$E$4001,E194),1),Raw_Data!L194)</f>
        <v>24.5</v>
      </c>
      <c r="M194" s="15">
        <f>Raw_Data!M194</f>
        <v>136.6</v>
      </c>
      <c r="N194" s="15">
        <f>Raw_Data!N194</f>
        <v>43.7</v>
      </c>
      <c r="O194" s="15">
        <f>Raw_Data!O194</f>
        <v>161.80000000000001</v>
      </c>
      <c r="P194" s="15" t="str">
        <f>Raw_Data!P194</f>
        <v>Drip</v>
      </c>
      <c r="Q194" s="15">
        <f>Raw_Data!Q194</f>
        <v>180</v>
      </c>
      <c r="R194" s="15">
        <f>Raw_Data!R194</f>
        <v>3.09</v>
      </c>
      <c r="S194" s="15">
        <f>Raw_Data!S194</f>
        <v>0.93</v>
      </c>
      <c r="T194" s="18">
        <f>IF(Raw_Data!T194="",ROUND(AVERAGEIFS(Raw_Data!$T$2:$T$4001,Raw_Data!$E$2:$E$4001,E194,Raw_Data!$D$2:$D$4001,D194),2),IF(Raw_Data!T194&gt;INDEX(Cleaning_Reference!$F$6:$F$13,MATCH(D194,Cleaning_Reference!$A$6:$A$13,0)),INDEX(Cleaning_Reference!$F$6:$F$13,MATCH(D194,Cleaning_Reference!$A$6:$A$13,0)),Raw_Data!T194))</f>
        <v>3.1</v>
      </c>
      <c r="U194" s="15">
        <f>Raw_Data!U194</f>
        <v>24.06</v>
      </c>
      <c r="V194" s="15">
        <f>Raw_Data!V194</f>
        <v>26456</v>
      </c>
      <c r="W194" s="15">
        <f>Raw_Data!W194</f>
        <v>533300</v>
      </c>
      <c r="X194" s="15">
        <f>Raw_Data!X194</f>
        <v>636531</v>
      </c>
      <c r="Y194" s="15">
        <f>Raw_Data!Y194</f>
        <v>103231</v>
      </c>
      <c r="Z194" s="15">
        <f>Raw_Data!Z194</f>
        <v>9887</v>
      </c>
      <c r="AA194" s="15">
        <f>Raw_Data!AA194</f>
        <v>2.4329999999999998</v>
      </c>
      <c r="AB194" s="15">
        <f>Raw_Data!AB194</f>
        <v>43.4</v>
      </c>
      <c r="AC194" s="19" t="str">
        <f>IF(Raw_Data!G194="","Yes","No")</f>
        <v>No</v>
      </c>
      <c r="AD194" s="19" t="str">
        <f>IF(Raw_Data!L194="","Yes","No")</f>
        <v>No</v>
      </c>
      <c r="AE194" s="19" t="str">
        <f>IF(Raw_Data!T194="","Imputed",IF(Raw_Data!T194&gt;INDEX(Cleaning_Reference!$F$6:$F$13,MATCH(D194,Cleaning_Reference!$A$6:$A$13,0)),"Capped","Original"))</f>
        <v>Original</v>
      </c>
      <c r="AF194" s="21">
        <f t="shared" ref="AF194:AF257" si="3">ROUND(T194*F194,2)</f>
        <v>24.06</v>
      </c>
    </row>
    <row r="195" spans="1:32" ht="15" customHeight="1" x14ac:dyDescent="0.3">
      <c r="A195" s="20" t="str">
        <f>Raw_Data!A195</f>
        <v>SF10194</v>
      </c>
      <c r="B195" s="15" t="str">
        <f>Raw_Data!B195</f>
        <v>Tamil Nadu</v>
      </c>
      <c r="C195" s="15" t="str">
        <f>Raw_Data!C195</f>
        <v>Nashik</v>
      </c>
      <c r="D195" s="15" t="str">
        <f>Raw_Data!D195</f>
        <v>Rice</v>
      </c>
      <c r="E195" s="15" t="str">
        <f>Raw_Data!E195</f>
        <v>Kharif</v>
      </c>
      <c r="F195" s="15">
        <f>Raw_Data!F195</f>
        <v>9.19</v>
      </c>
      <c r="G195" s="18">
        <f>IF(Raw_Data!G195="",ROUND(AVERAGEIFS(Raw_Data!$G$2:$G$4001,Raw_Data!$E$2:$E$4001,E195),1),Raw_Data!G195)</f>
        <v>756.7</v>
      </c>
      <c r="H195" s="15">
        <f>Raw_Data!H195</f>
        <v>30.1</v>
      </c>
      <c r="I195" s="15">
        <f>Raw_Data!I195</f>
        <v>82.9</v>
      </c>
      <c r="J195" s="15">
        <f>Raw_Data!J195</f>
        <v>6.8</v>
      </c>
      <c r="K195" s="15">
        <f>Raw_Data!K195</f>
        <v>7.24</v>
      </c>
      <c r="L195" s="18">
        <f>IF(Raw_Data!L195="",ROUND(AVERAGEIFS(Raw_Data!$L$2:$L$4001,Raw_Data!$E$2:$E$4001,E195),1),Raw_Data!L195)</f>
        <v>29.1</v>
      </c>
      <c r="M195" s="15">
        <f>Raw_Data!M195</f>
        <v>172.5</v>
      </c>
      <c r="N195" s="15">
        <f>Raw_Data!N195</f>
        <v>71.900000000000006</v>
      </c>
      <c r="O195" s="15">
        <f>Raw_Data!O195</f>
        <v>155.19999999999999</v>
      </c>
      <c r="P195" s="15" t="str">
        <f>Raw_Data!P195</f>
        <v>Flood</v>
      </c>
      <c r="Q195" s="15">
        <f>Raw_Data!Q195</f>
        <v>140.19999999999999</v>
      </c>
      <c r="R195" s="15">
        <f>Raw_Data!R195</f>
        <v>4.7300000000000004</v>
      </c>
      <c r="S195" s="15">
        <f>Raw_Data!S195</f>
        <v>0.92</v>
      </c>
      <c r="T195" s="18">
        <f>IF(Raw_Data!T195="",ROUND(AVERAGEIFS(Raw_Data!$T$2:$T$4001,Raw_Data!$E$2:$E$4001,E195,Raw_Data!$D$2:$D$4001,D195),2),IF(Raw_Data!T195&gt;INDEX(Cleaning_Reference!$F$6:$F$13,MATCH(D195,Cleaning_Reference!$A$6:$A$13,0)),INDEX(Cleaning_Reference!$F$6:$F$13,MATCH(D195,Cleaning_Reference!$A$6:$A$13,0)),Raw_Data!T195))</f>
        <v>3.24</v>
      </c>
      <c r="U195" s="15">
        <f>Raw_Data!U195</f>
        <v>29.78</v>
      </c>
      <c r="V195" s="15">
        <f>Raw_Data!V195</f>
        <v>24484</v>
      </c>
      <c r="W195" s="15">
        <f>Raw_Data!W195</f>
        <v>589790</v>
      </c>
      <c r="X195" s="15">
        <f>Raw_Data!X195</f>
        <v>729134</v>
      </c>
      <c r="Y195" s="15">
        <f>Raw_Data!Y195</f>
        <v>139344</v>
      </c>
      <c r="Z195" s="15">
        <f>Raw_Data!Z195</f>
        <v>21159</v>
      </c>
      <c r="AA195" s="15">
        <f>Raw_Data!AA195</f>
        <v>1.407</v>
      </c>
      <c r="AB195" s="15">
        <f>Raw_Data!AB195</f>
        <v>72.7</v>
      </c>
      <c r="AC195" s="19" t="str">
        <f>IF(Raw_Data!G195="","Yes","No")</f>
        <v>No</v>
      </c>
      <c r="AD195" s="19" t="str">
        <f>IF(Raw_Data!L195="","Yes","No")</f>
        <v>No</v>
      </c>
      <c r="AE195" s="19" t="str">
        <f>IF(Raw_Data!T195="","Imputed",IF(Raw_Data!T195&gt;INDEX(Cleaning_Reference!$F$6:$F$13,MATCH(D195,Cleaning_Reference!$A$6:$A$13,0)),"Capped","Original"))</f>
        <v>Original</v>
      </c>
      <c r="AF195" s="21">
        <f t="shared" si="3"/>
        <v>29.78</v>
      </c>
    </row>
    <row r="196" spans="1:32" ht="15" customHeight="1" x14ac:dyDescent="0.3">
      <c r="A196" s="20" t="str">
        <f>Raw_Data!A196</f>
        <v>SF10195</v>
      </c>
      <c r="B196" s="15" t="str">
        <f>Raw_Data!B196</f>
        <v>Maharashtra</v>
      </c>
      <c r="C196" s="15" t="str">
        <f>Raw_Data!C196</f>
        <v>Raichur</v>
      </c>
      <c r="D196" s="15" t="str">
        <f>Raw_Data!D196</f>
        <v>Pulses</v>
      </c>
      <c r="E196" s="15" t="str">
        <f>Raw_Data!E196</f>
        <v>Rabi</v>
      </c>
      <c r="F196" s="15">
        <f>Raw_Data!F196</f>
        <v>12.32</v>
      </c>
      <c r="G196" s="18">
        <f>IF(Raw_Data!G196="",ROUND(AVERAGEIFS(Raw_Data!$G$2:$G$4001,Raw_Data!$E$2:$E$4001,E196),1),Raw_Data!G196)</f>
        <v>371</v>
      </c>
      <c r="H196" s="15">
        <f>Raw_Data!H196</f>
        <v>24.4</v>
      </c>
      <c r="I196" s="15">
        <f>Raw_Data!I196</f>
        <v>50.4</v>
      </c>
      <c r="J196" s="15">
        <f>Raw_Data!J196</f>
        <v>8.3000000000000007</v>
      </c>
      <c r="K196" s="15">
        <f>Raw_Data!K196</f>
        <v>7.25</v>
      </c>
      <c r="L196" s="18">
        <f>IF(Raw_Data!L196="",ROUND(AVERAGEIFS(Raw_Data!$L$2:$L$4001,Raw_Data!$E$2:$E$4001,E196),1),Raw_Data!L196)</f>
        <v>25.7</v>
      </c>
      <c r="M196" s="15">
        <f>Raw_Data!M196</f>
        <v>80</v>
      </c>
      <c r="N196" s="15">
        <f>Raw_Data!N196</f>
        <v>28.9</v>
      </c>
      <c r="O196" s="15">
        <f>Raw_Data!O196</f>
        <v>96.8</v>
      </c>
      <c r="P196" s="15" t="str">
        <f>Raw_Data!P196</f>
        <v>Rainfed</v>
      </c>
      <c r="Q196" s="15">
        <f>Raw_Data!Q196</f>
        <v>224.9</v>
      </c>
      <c r="R196" s="15">
        <f>Raw_Data!R196</f>
        <v>2.66</v>
      </c>
      <c r="S196" s="15">
        <f>Raw_Data!S196</f>
        <v>0.94</v>
      </c>
      <c r="T196" s="18">
        <f>IF(Raw_Data!T196="",ROUND(AVERAGEIFS(Raw_Data!$T$2:$T$4001,Raw_Data!$E$2:$E$4001,E196,Raw_Data!$D$2:$D$4001,D196),2),IF(Raw_Data!T196&gt;INDEX(Cleaning_Reference!$F$6:$F$13,MATCH(D196,Cleaning_Reference!$A$6:$A$13,0)),INDEX(Cleaning_Reference!$F$6:$F$13,MATCH(D196,Cleaning_Reference!$A$6:$A$13,0)),Raw_Data!T196))</f>
        <v>0.67</v>
      </c>
      <c r="U196" s="15">
        <f>Raw_Data!U196</f>
        <v>8.25</v>
      </c>
      <c r="V196" s="15">
        <f>Raw_Data!V196</f>
        <v>79182</v>
      </c>
      <c r="W196" s="15">
        <f>Raw_Data!W196</f>
        <v>799704</v>
      </c>
      <c r="X196" s="15">
        <f>Raw_Data!X196</f>
        <v>653252</v>
      </c>
      <c r="Y196" s="15">
        <f>Raw_Data!Y196</f>
        <v>-146452</v>
      </c>
      <c r="Z196" s="15">
        <f>Raw_Data!Z196</f>
        <v>2643</v>
      </c>
      <c r="AA196" s="15">
        <f>Raw_Data!AA196</f>
        <v>3.121</v>
      </c>
      <c r="AB196" s="15">
        <f>Raw_Data!AB196</f>
        <v>39.6</v>
      </c>
      <c r="AC196" s="19" t="str">
        <f>IF(Raw_Data!G196="","Yes","No")</f>
        <v>No</v>
      </c>
      <c r="AD196" s="19" t="str">
        <f>IF(Raw_Data!L196="","Yes","No")</f>
        <v>No</v>
      </c>
      <c r="AE196" s="19" t="str">
        <f>IF(Raw_Data!T196="","Imputed",IF(Raw_Data!T196&gt;INDEX(Cleaning_Reference!$F$6:$F$13,MATCH(D196,Cleaning_Reference!$A$6:$A$13,0)),"Capped","Original"))</f>
        <v>Original</v>
      </c>
      <c r="AF196" s="21">
        <f t="shared" si="3"/>
        <v>8.25</v>
      </c>
    </row>
    <row r="197" spans="1:32" ht="15" customHeight="1" x14ac:dyDescent="0.3">
      <c r="A197" s="20" t="str">
        <f>Raw_Data!A197</f>
        <v>SF10196</v>
      </c>
      <c r="B197" s="15" t="str">
        <f>Raw_Data!B197</f>
        <v>Andhra Pradesh</v>
      </c>
      <c r="C197" s="15" t="str">
        <f>Raw_Data!C197</f>
        <v>Erode</v>
      </c>
      <c r="D197" s="15" t="str">
        <f>Raw_Data!D197</f>
        <v>Cotton</v>
      </c>
      <c r="E197" s="15" t="str">
        <f>Raw_Data!E197</f>
        <v>Kharif</v>
      </c>
      <c r="F197" s="15">
        <f>Raw_Data!F197</f>
        <v>1.06</v>
      </c>
      <c r="G197" s="18">
        <f>IF(Raw_Data!G197="",ROUND(AVERAGEIFS(Raw_Data!$G$2:$G$4001,Raw_Data!$E$2:$E$4001,E197),1),Raw_Data!G197)</f>
        <v>702</v>
      </c>
      <c r="H197" s="15">
        <f>Raw_Data!H197</f>
        <v>22.4</v>
      </c>
      <c r="I197" s="15">
        <f>Raw_Data!I197</f>
        <v>57.3</v>
      </c>
      <c r="J197" s="15">
        <f>Raw_Data!J197</f>
        <v>6.7</v>
      </c>
      <c r="K197" s="15">
        <f>Raw_Data!K197</f>
        <v>6.93</v>
      </c>
      <c r="L197" s="18">
        <f>IF(Raw_Data!L197="",ROUND(AVERAGEIFS(Raw_Data!$L$2:$L$4001,Raw_Data!$E$2:$E$4001,E197),1),Raw_Data!L197)</f>
        <v>34.9</v>
      </c>
      <c r="M197" s="15">
        <f>Raw_Data!M197</f>
        <v>91.7</v>
      </c>
      <c r="N197" s="15">
        <f>Raw_Data!N197</f>
        <v>63.1</v>
      </c>
      <c r="O197" s="15">
        <f>Raw_Data!O197</f>
        <v>105.8</v>
      </c>
      <c r="P197" s="15" t="str">
        <f>Raw_Data!P197</f>
        <v>Flood</v>
      </c>
      <c r="Q197" s="15">
        <f>Raw_Data!Q197</f>
        <v>227.4</v>
      </c>
      <c r="R197" s="15">
        <f>Raw_Data!R197</f>
        <v>5.51</v>
      </c>
      <c r="S197" s="15">
        <f>Raw_Data!S197</f>
        <v>0.75</v>
      </c>
      <c r="T197" s="18">
        <f>IF(Raw_Data!T197="",ROUND(AVERAGEIFS(Raw_Data!$T$2:$T$4001,Raw_Data!$E$2:$E$4001,E197,Raw_Data!$D$2:$D$4001,D197),2),IF(Raw_Data!T197&gt;INDEX(Cleaning_Reference!$F$6:$F$13,MATCH(D197,Cleaning_Reference!$A$6:$A$13,0)),INDEX(Cleaning_Reference!$F$6:$F$13,MATCH(D197,Cleaning_Reference!$A$6:$A$13,0)),Raw_Data!T197))</f>
        <v>1.72</v>
      </c>
      <c r="U197" s="15">
        <f>Raw_Data!U197</f>
        <v>1.82</v>
      </c>
      <c r="V197" s="15">
        <f>Raw_Data!V197</f>
        <v>76512</v>
      </c>
      <c r="W197" s="15">
        <f>Raw_Data!W197</f>
        <v>76346</v>
      </c>
      <c r="X197" s="15">
        <f>Raw_Data!X197</f>
        <v>139252</v>
      </c>
      <c r="Y197" s="15">
        <f>Raw_Data!Y197</f>
        <v>62906</v>
      </c>
      <c r="Z197" s="15">
        <f>Raw_Data!Z197</f>
        <v>1005</v>
      </c>
      <c r="AA197" s="15">
        <f>Raw_Data!AA197</f>
        <v>1.8109999999999999</v>
      </c>
      <c r="AB197" s="15">
        <f>Raw_Data!AB197</f>
        <v>42.2</v>
      </c>
      <c r="AC197" s="19" t="str">
        <f>IF(Raw_Data!G197="","Yes","No")</f>
        <v>No</v>
      </c>
      <c r="AD197" s="19" t="str">
        <f>IF(Raw_Data!L197="","Yes","No")</f>
        <v>No</v>
      </c>
      <c r="AE197" s="19" t="str">
        <f>IF(Raw_Data!T197="","Imputed",IF(Raw_Data!T197&gt;INDEX(Cleaning_Reference!$F$6:$F$13,MATCH(D197,Cleaning_Reference!$A$6:$A$13,0)),"Capped","Original"))</f>
        <v>Original</v>
      </c>
      <c r="AF197" s="21">
        <f t="shared" si="3"/>
        <v>1.82</v>
      </c>
    </row>
    <row r="198" spans="1:32" ht="15" customHeight="1" x14ac:dyDescent="0.3">
      <c r="A198" s="20" t="str">
        <f>Raw_Data!A198</f>
        <v>SF10197</v>
      </c>
      <c r="B198" s="15" t="str">
        <f>Raw_Data!B198</f>
        <v>Andhra Pradesh</v>
      </c>
      <c r="C198" s="15" t="str">
        <f>Raw_Data!C198</f>
        <v>Raichur</v>
      </c>
      <c r="D198" s="15" t="str">
        <f>Raw_Data!D198</f>
        <v>Rice</v>
      </c>
      <c r="E198" s="15" t="str">
        <f>Raw_Data!E198</f>
        <v>Kharif</v>
      </c>
      <c r="F198" s="15">
        <f>Raw_Data!F198</f>
        <v>4.53</v>
      </c>
      <c r="G198" s="18">
        <f>IF(Raw_Data!G198="",ROUND(AVERAGEIFS(Raw_Data!$G$2:$G$4001,Raw_Data!$E$2:$E$4001,E198),1),Raw_Data!G198)</f>
        <v>1118.5999999999999</v>
      </c>
      <c r="H198" s="15">
        <f>Raw_Data!H198</f>
        <v>25.9</v>
      </c>
      <c r="I198" s="15">
        <f>Raw_Data!I198</f>
        <v>69.2</v>
      </c>
      <c r="J198" s="15">
        <f>Raw_Data!J198</f>
        <v>7</v>
      </c>
      <c r="K198" s="15">
        <f>Raw_Data!K198</f>
        <v>6.35</v>
      </c>
      <c r="L198" s="18">
        <f>IF(Raw_Data!L198="",ROUND(AVERAGEIFS(Raw_Data!$L$2:$L$4001,Raw_Data!$E$2:$E$4001,E198),1),Raw_Data!L198)</f>
        <v>31.2</v>
      </c>
      <c r="M198" s="15">
        <f>Raw_Data!M198</f>
        <v>150.19999999999999</v>
      </c>
      <c r="N198" s="15">
        <f>Raw_Data!N198</f>
        <v>79.099999999999994</v>
      </c>
      <c r="O198" s="15">
        <f>Raw_Data!O198</f>
        <v>95.8</v>
      </c>
      <c r="P198" s="15" t="str">
        <f>Raw_Data!P198</f>
        <v>Sprinkler</v>
      </c>
      <c r="Q198" s="15">
        <f>Raw_Data!Q198</f>
        <v>202</v>
      </c>
      <c r="R198" s="15">
        <f>Raw_Data!R198</f>
        <v>7.96</v>
      </c>
      <c r="S198" s="15">
        <f>Raw_Data!S198</f>
        <v>0.97</v>
      </c>
      <c r="T198" s="18">
        <f>IF(Raw_Data!T198="",ROUND(AVERAGEIFS(Raw_Data!$T$2:$T$4001,Raw_Data!$E$2:$E$4001,E198,Raw_Data!$D$2:$D$4001,D198),2),IF(Raw_Data!T198&gt;INDEX(Cleaning_Reference!$F$6:$F$13,MATCH(D198,Cleaning_Reference!$A$6:$A$13,0)),INDEX(Cleaning_Reference!$F$6:$F$13,MATCH(D198,Cleaning_Reference!$A$6:$A$13,0)),Raw_Data!T198))</f>
        <v>3.08</v>
      </c>
      <c r="U198" s="15">
        <f>Raw_Data!U198</f>
        <v>13.95</v>
      </c>
      <c r="V198" s="15">
        <f>Raw_Data!V198</f>
        <v>26403</v>
      </c>
      <c r="W198" s="15">
        <f>Raw_Data!W198</f>
        <v>301726</v>
      </c>
      <c r="X198" s="15">
        <f>Raw_Data!X198</f>
        <v>368322</v>
      </c>
      <c r="Y198" s="15">
        <f>Raw_Data!Y198</f>
        <v>66596</v>
      </c>
      <c r="Z198" s="15">
        <f>Raw_Data!Z198</f>
        <v>6984</v>
      </c>
      <c r="AA198" s="15">
        <f>Raw_Data!AA198</f>
        <v>1.9970000000000001</v>
      </c>
      <c r="AB198" s="15">
        <f>Raw_Data!AB198</f>
        <v>42.7</v>
      </c>
      <c r="AC198" s="19" t="str">
        <f>IF(Raw_Data!G198="","Yes","No")</f>
        <v>No</v>
      </c>
      <c r="AD198" s="19" t="str">
        <f>IF(Raw_Data!L198="","Yes","No")</f>
        <v>Yes</v>
      </c>
      <c r="AE198" s="19" t="str">
        <f>IF(Raw_Data!T198="","Imputed",IF(Raw_Data!T198&gt;INDEX(Cleaning_Reference!$F$6:$F$13,MATCH(D198,Cleaning_Reference!$A$6:$A$13,0)),"Capped","Original"))</f>
        <v>Original</v>
      </c>
      <c r="AF198" s="21">
        <f t="shared" si="3"/>
        <v>13.95</v>
      </c>
    </row>
    <row r="199" spans="1:32" ht="15" customHeight="1" x14ac:dyDescent="0.3">
      <c r="A199" s="20" t="str">
        <f>Raw_Data!A199</f>
        <v>SF10198</v>
      </c>
      <c r="B199" s="15" t="str">
        <f>Raw_Data!B199</f>
        <v>Madhya Pradesh</v>
      </c>
      <c r="C199" s="15" t="str">
        <f>Raw_Data!C199</f>
        <v>Erode</v>
      </c>
      <c r="D199" s="15" t="str">
        <f>Raw_Data!D199</f>
        <v>Wheat</v>
      </c>
      <c r="E199" s="15" t="str">
        <f>Raw_Data!E199</f>
        <v>Kharif</v>
      </c>
      <c r="F199" s="15">
        <f>Raw_Data!F199</f>
        <v>7.71</v>
      </c>
      <c r="G199" s="18">
        <f>IF(Raw_Data!G199="",ROUND(AVERAGEIFS(Raw_Data!$G$2:$G$4001,Raw_Data!$E$2:$E$4001,E199),1),Raw_Data!G199)</f>
        <v>636.29999999999995</v>
      </c>
      <c r="H199" s="15">
        <f>Raw_Data!H199</f>
        <v>25.7</v>
      </c>
      <c r="I199" s="15">
        <f>Raw_Data!I199</f>
        <v>76.2</v>
      </c>
      <c r="J199" s="15">
        <f>Raw_Data!J199</f>
        <v>7.4</v>
      </c>
      <c r="K199" s="15">
        <f>Raw_Data!K199</f>
        <v>5.79</v>
      </c>
      <c r="L199" s="18">
        <f>IF(Raw_Data!L199="",ROUND(AVERAGEIFS(Raw_Data!$L$2:$L$4001,Raw_Data!$E$2:$E$4001,E199),1),Raw_Data!L199)</f>
        <v>40.799999999999997</v>
      </c>
      <c r="M199" s="15">
        <f>Raw_Data!M199</f>
        <v>90.9</v>
      </c>
      <c r="N199" s="15">
        <f>Raw_Data!N199</f>
        <v>61.2</v>
      </c>
      <c r="O199" s="15">
        <f>Raw_Data!O199</f>
        <v>144.1</v>
      </c>
      <c r="P199" s="15" t="str">
        <f>Raw_Data!P199</f>
        <v>Drip</v>
      </c>
      <c r="Q199" s="15">
        <f>Raw_Data!Q199</f>
        <v>212.6</v>
      </c>
      <c r="R199" s="15">
        <f>Raw_Data!R199</f>
        <v>2.5099999999999998</v>
      </c>
      <c r="S199" s="15">
        <f>Raw_Data!S199</f>
        <v>0.74</v>
      </c>
      <c r="T199" s="18">
        <f>IF(Raw_Data!T199="",ROUND(AVERAGEIFS(Raw_Data!$T$2:$T$4001,Raw_Data!$E$2:$E$4001,E199,Raw_Data!$D$2:$D$4001,D199),2),IF(Raw_Data!T199&gt;INDEX(Cleaning_Reference!$F$6:$F$13,MATCH(D199,Cleaning_Reference!$A$6:$A$13,0)),INDEX(Cleaning_Reference!$F$6:$F$13,MATCH(D199,Cleaning_Reference!$A$6:$A$13,0)),Raw_Data!T199))</f>
        <v>1.44</v>
      </c>
      <c r="U199" s="15">
        <f>Raw_Data!U199</f>
        <v>11.1</v>
      </c>
      <c r="V199" s="15">
        <f>Raw_Data!V199</f>
        <v>27940</v>
      </c>
      <c r="W199" s="15">
        <f>Raw_Data!W199</f>
        <v>498280</v>
      </c>
      <c r="X199" s="15">
        <f>Raw_Data!X199</f>
        <v>310134</v>
      </c>
      <c r="Y199" s="15">
        <f>Raw_Data!Y199</f>
        <v>-188146</v>
      </c>
      <c r="Z199" s="15">
        <f>Raw_Data!Z199</f>
        <v>3735</v>
      </c>
      <c r="AA199" s="15">
        <f>Raw_Data!AA199</f>
        <v>2.972</v>
      </c>
      <c r="AB199" s="15">
        <f>Raw_Data!AB199</f>
        <v>66.5</v>
      </c>
      <c r="AC199" s="19" t="str">
        <f>IF(Raw_Data!G199="","Yes","No")</f>
        <v>No</v>
      </c>
      <c r="AD199" s="19" t="str">
        <f>IF(Raw_Data!L199="","Yes","No")</f>
        <v>No</v>
      </c>
      <c r="AE199" s="19" t="str">
        <f>IF(Raw_Data!T199="","Imputed",IF(Raw_Data!T199&gt;INDEX(Cleaning_Reference!$F$6:$F$13,MATCH(D199,Cleaning_Reference!$A$6:$A$13,0)),"Capped","Original"))</f>
        <v>Original</v>
      </c>
      <c r="AF199" s="21">
        <f t="shared" si="3"/>
        <v>11.1</v>
      </c>
    </row>
    <row r="200" spans="1:32" ht="15" customHeight="1" x14ac:dyDescent="0.3">
      <c r="A200" s="20" t="str">
        <f>Raw_Data!A200</f>
        <v>SF10199</v>
      </c>
      <c r="B200" s="15" t="str">
        <f>Raw_Data!B200</f>
        <v>Madhya Pradesh</v>
      </c>
      <c r="C200" s="15" t="str">
        <f>Raw_Data!C200</f>
        <v>Guntur</v>
      </c>
      <c r="D200" s="15" t="str">
        <f>Raw_Data!D200</f>
        <v>Wheat</v>
      </c>
      <c r="E200" s="15" t="str">
        <f>Raw_Data!E200</f>
        <v>Kharif</v>
      </c>
      <c r="F200" s="15">
        <f>Raw_Data!F200</f>
        <v>5.9</v>
      </c>
      <c r="G200" s="18">
        <f>IF(Raw_Data!G200="",ROUND(AVERAGEIFS(Raw_Data!$G$2:$G$4001,Raw_Data!$E$2:$E$4001,E200),1),Raw_Data!G200)</f>
        <v>516.29999999999995</v>
      </c>
      <c r="H200" s="15">
        <f>Raw_Data!H200</f>
        <v>26.7</v>
      </c>
      <c r="I200" s="15">
        <f>Raw_Data!I200</f>
        <v>70.400000000000006</v>
      </c>
      <c r="J200" s="15">
        <f>Raw_Data!J200</f>
        <v>4.9000000000000004</v>
      </c>
      <c r="K200" s="15">
        <f>Raw_Data!K200</f>
        <v>7.41</v>
      </c>
      <c r="L200" s="18">
        <f>IF(Raw_Data!L200="",ROUND(AVERAGEIFS(Raw_Data!$L$2:$L$4001,Raw_Data!$E$2:$E$4001,E200),1),Raw_Data!L200)</f>
        <v>34.4</v>
      </c>
      <c r="M200" s="15">
        <f>Raw_Data!M200</f>
        <v>110.5</v>
      </c>
      <c r="N200" s="15">
        <f>Raw_Data!N200</f>
        <v>78.099999999999994</v>
      </c>
      <c r="O200" s="15">
        <f>Raw_Data!O200</f>
        <v>148.19999999999999</v>
      </c>
      <c r="P200" s="15" t="str">
        <f>Raw_Data!P200</f>
        <v>Flood</v>
      </c>
      <c r="Q200" s="15">
        <f>Raw_Data!Q200</f>
        <v>138.80000000000001</v>
      </c>
      <c r="R200" s="15">
        <f>Raw_Data!R200</f>
        <v>6.57</v>
      </c>
      <c r="S200" s="15">
        <f>Raw_Data!S200</f>
        <v>0.71</v>
      </c>
      <c r="T200" s="18">
        <f>IF(Raw_Data!T200="",ROUND(AVERAGEIFS(Raw_Data!$T$2:$T$4001,Raw_Data!$E$2:$E$4001,E200,Raw_Data!$D$2:$D$4001,D200),2),IF(Raw_Data!T200&gt;INDEX(Cleaning_Reference!$F$6:$F$13,MATCH(D200,Cleaning_Reference!$A$6:$A$13,0)),INDEX(Cleaning_Reference!$F$6:$F$13,MATCH(D200,Cleaning_Reference!$A$6:$A$13,0)),Raw_Data!T200))</f>
        <v>2.02</v>
      </c>
      <c r="U200" s="15">
        <f>Raw_Data!U200</f>
        <v>11.92</v>
      </c>
      <c r="V200" s="15">
        <f>Raw_Data!V200</f>
        <v>22196</v>
      </c>
      <c r="W200" s="15">
        <f>Raw_Data!W200</f>
        <v>430850</v>
      </c>
      <c r="X200" s="15">
        <f>Raw_Data!X200</f>
        <v>264576</v>
      </c>
      <c r="Y200" s="15">
        <f>Raw_Data!Y200</f>
        <v>-166274</v>
      </c>
      <c r="Z200" s="15">
        <f>Raw_Data!Z200</f>
        <v>3837</v>
      </c>
      <c r="AA200" s="15">
        <f>Raw_Data!AA200</f>
        <v>3.1070000000000002</v>
      </c>
      <c r="AB200" s="15">
        <f>Raw_Data!AB200</f>
        <v>44.9</v>
      </c>
      <c r="AC200" s="19" t="str">
        <f>IF(Raw_Data!G200="","Yes","No")</f>
        <v>No</v>
      </c>
      <c r="AD200" s="19" t="str">
        <f>IF(Raw_Data!L200="","Yes","No")</f>
        <v>No</v>
      </c>
      <c r="AE200" s="19" t="str">
        <f>IF(Raw_Data!T200="","Imputed",IF(Raw_Data!T200&gt;INDEX(Cleaning_Reference!$F$6:$F$13,MATCH(D200,Cleaning_Reference!$A$6:$A$13,0)),"Capped","Original"))</f>
        <v>Original</v>
      </c>
      <c r="AF200" s="21">
        <f t="shared" si="3"/>
        <v>11.92</v>
      </c>
    </row>
    <row r="201" spans="1:32" ht="15" customHeight="1" x14ac:dyDescent="0.3">
      <c r="A201" s="20" t="str">
        <f>Raw_Data!A201</f>
        <v>SF10200</v>
      </c>
      <c r="B201" s="15" t="str">
        <f>Raw_Data!B201</f>
        <v>Telangana</v>
      </c>
      <c r="C201" s="15" t="str">
        <f>Raw_Data!C201</f>
        <v>Indore</v>
      </c>
      <c r="D201" s="15" t="str">
        <f>Raw_Data!D201</f>
        <v>Rice</v>
      </c>
      <c r="E201" s="15" t="str">
        <f>Raw_Data!E201</f>
        <v>Kharif</v>
      </c>
      <c r="F201" s="15">
        <f>Raw_Data!F201</f>
        <v>9.01</v>
      </c>
      <c r="G201" s="18">
        <f>IF(Raw_Data!G201="",ROUND(AVERAGEIFS(Raw_Data!$G$2:$G$4001,Raw_Data!$E$2:$E$4001,E201),1),Raw_Data!G201)</f>
        <v>1096.9000000000001</v>
      </c>
      <c r="H201" s="15">
        <f>Raw_Data!H201</f>
        <v>28.7</v>
      </c>
      <c r="I201" s="15">
        <f>Raw_Data!I201</f>
        <v>67.7</v>
      </c>
      <c r="J201" s="15">
        <f>Raw_Data!J201</f>
        <v>7.8</v>
      </c>
      <c r="K201" s="15">
        <f>Raw_Data!K201</f>
        <v>6.99</v>
      </c>
      <c r="L201" s="18">
        <f>IF(Raw_Data!L201="",ROUND(AVERAGEIFS(Raw_Data!$L$2:$L$4001,Raw_Data!$E$2:$E$4001,E201),1),Raw_Data!L201)</f>
        <v>29.6</v>
      </c>
      <c r="M201" s="15">
        <f>Raw_Data!M201</f>
        <v>87.6</v>
      </c>
      <c r="N201" s="15">
        <f>Raw_Data!N201</f>
        <v>42</v>
      </c>
      <c r="O201" s="15">
        <f>Raw_Data!O201</f>
        <v>109.5</v>
      </c>
      <c r="P201" s="15" t="str">
        <f>Raw_Data!P201</f>
        <v>Rainfed</v>
      </c>
      <c r="Q201" s="15">
        <f>Raw_Data!Q201</f>
        <v>198.9</v>
      </c>
      <c r="R201" s="15">
        <f>Raw_Data!R201</f>
        <v>2.56</v>
      </c>
      <c r="S201" s="15">
        <f>Raw_Data!S201</f>
        <v>0.75</v>
      </c>
      <c r="T201" s="18">
        <f>IF(Raw_Data!T201="",ROUND(AVERAGEIFS(Raw_Data!$T$2:$T$4001,Raw_Data!$E$2:$E$4001,E201,Raw_Data!$D$2:$D$4001,D201),2),IF(Raw_Data!T201&gt;INDEX(Cleaning_Reference!$F$6:$F$13,MATCH(D201,Cleaning_Reference!$A$6:$A$13,0)),INDEX(Cleaning_Reference!$F$6:$F$13,MATCH(D201,Cleaning_Reference!$A$6:$A$13,0)),Raw_Data!T201))</f>
        <v>3.1</v>
      </c>
      <c r="U201" s="15">
        <f>Raw_Data!U201</f>
        <v>27.93</v>
      </c>
      <c r="V201" s="15">
        <f>Raw_Data!V201</f>
        <v>18625</v>
      </c>
      <c r="W201" s="15">
        <f>Raw_Data!W201</f>
        <v>573606</v>
      </c>
      <c r="X201" s="15">
        <f>Raw_Data!X201</f>
        <v>520196</v>
      </c>
      <c r="Y201" s="15">
        <f>Raw_Data!Y201</f>
        <v>-53410</v>
      </c>
      <c r="Z201" s="15">
        <f>Raw_Data!Z201</f>
        <v>5948</v>
      </c>
      <c r="AA201" s="15">
        <f>Raw_Data!AA201</f>
        <v>4.6959999999999997</v>
      </c>
      <c r="AB201" s="15">
        <f>Raw_Data!AB201</f>
        <v>57.5</v>
      </c>
      <c r="AC201" s="19" t="str">
        <f>IF(Raw_Data!G201="","Yes","No")</f>
        <v>No</v>
      </c>
      <c r="AD201" s="19" t="str">
        <f>IF(Raw_Data!L201="","Yes","No")</f>
        <v>No</v>
      </c>
      <c r="AE201" s="19" t="str">
        <f>IF(Raw_Data!T201="","Imputed",IF(Raw_Data!T201&gt;INDEX(Cleaning_Reference!$F$6:$F$13,MATCH(D201,Cleaning_Reference!$A$6:$A$13,0)),"Capped","Original"))</f>
        <v>Original</v>
      </c>
      <c r="AF201" s="21">
        <f t="shared" si="3"/>
        <v>27.93</v>
      </c>
    </row>
    <row r="202" spans="1:32" ht="15" customHeight="1" x14ac:dyDescent="0.3">
      <c r="A202" s="20" t="str">
        <f>Raw_Data!A202</f>
        <v>SF10201</v>
      </c>
      <c r="B202" s="15" t="str">
        <f>Raw_Data!B202</f>
        <v>Punjab</v>
      </c>
      <c r="C202" s="15" t="str">
        <f>Raw_Data!C202</f>
        <v>Ludhiana</v>
      </c>
      <c r="D202" s="15" t="str">
        <f>Raw_Data!D202</f>
        <v>Wheat</v>
      </c>
      <c r="E202" s="15" t="str">
        <f>Raw_Data!E202</f>
        <v>Rabi</v>
      </c>
      <c r="F202" s="15">
        <f>Raw_Data!F202</f>
        <v>5.61</v>
      </c>
      <c r="G202" s="18">
        <f>IF(Raw_Data!G202="",ROUND(AVERAGEIFS(Raw_Data!$G$2:$G$4001,Raw_Data!$E$2:$E$4001,E202),1),Raw_Data!G202)</f>
        <v>227.1</v>
      </c>
      <c r="H202" s="15">
        <f>Raw_Data!H202</f>
        <v>22.6</v>
      </c>
      <c r="I202" s="15">
        <f>Raw_Data!I202</f>
        <v>77</v>
      </c>
      <c r="J202" s="15">
        <f>Raw_Data!J202</f>
        <v>8.4</v>
      </c>
      <c r="K202" s="15">
        <f>Raw_Data!K202</f>
        <v>6.19</v>
      </c>
      <c r="L202" s="18">
        <f>IF(Raw_Data!L202="",ROUND(AVERAGEIFS(Raw_Data!$L$2:$L$4001,Raw_Data!$E$2:$E$4001,E202),1),Raw_Data!L202)</f>
        <v>30.3</v>
      </c>
      <c r="M202" s="15">
        <f>Raw_Data!M202</f>
        <v>148.9</v>
      </c>
      <c r="N202" s="15">
        <f>Raw_Data!N202</f>
        <v>56.1</v>
      </c>
      <c r="O202" s="15">
        <f>Raw_Data!O202</f>
        <v>91.2</v>
      </c>
      <c r="P202" s="15" t="str">
        <f>Raw_Data!P202</f>
        <v>Rainfed</v>
      </c>
      <c r="Q202" s="15">
        <f>Raw_Data!Q202</f>
        <v>213.6</v>
      </c>
      <c r="R202" s="15">
        <f>Raw_Data!R202</f>
        <v>7.57</v>
      </c>
      <c r="S202" s="15">
        <f>Raw_Data!S202</f>
        <v>0.98</v>
      </c>
      <c r="T202" s="18">
        <f>IF(Raw_Data!T202="",ROUND(AVERAGEIFS(Raw_Data!$T$2:$T$4001,Raw_Data!$E$2:$E$4001,E202,Raw_Data!$D$2:$D$4001,D202),2),IF(Raw_Data!T202&gt;INDEX(Cleaning_Reference!$F$6:$F$13,MATCH(D202,Cleaning_Reference!$A$6:$A$13,0)),INDEX(Cleaning_Reference!$F$6:$F$13,MATCH(D202,Cleaning_Reference!$A$6:$A$13,0)),Raw_Data!T202))</f>
        <v>1.44</v>
      </c>
      <c r="U202" s="15">
        <f>Raw_Data!U202</f>
        <v>8.08</v>
      </c>
      <c r="V202" s="15">
        <f>Raw_Data!V202</f>
        <v>20443</v>
      </c>
      <c r="W202" s="15">
        <f>Raw_Data!W202</f>
        <v>386380</v>
      </c>
      <c r="X202" s="15">
        <f>Raw_Data!X202</f>
        <v>165179</v>
      </c>
      <c r="Y202" s="15">
        <f>Raw_Data!Y202</f>
        <v>-221201</v>
      </c>
      <c r="Z202" s="15">
        <f>Raw_Data!Z202</f>
        <v>1481</v>
      </c>
      <c r="AA202" s="15">
        <f>Raw_Data!AA202</f>
        <v>5.4560000000000004</v>
      </c>
      <c r="AB202" s="15">
        <f>Raw_Data!AB202</f>
        <v>19.7</v>
      </c>
      <c r="AC202" s="19" t="str">
        <f>IF(Raw_Data!G202="","Yes","No")</f>
        <v>No</v>
      </c>
      <c r="AD202" s="19" t="str">
        <f>IF(Raw_Data!L202="","Yes","No")</f>
        <v>No</v>
      </c>
      <c r="AE202" s="19" t="str">
        <f>IF(Raw_Data!T202="","Imputed",IF(Raw_Data!T202&gt;INDEX(Cleaning_Reference!$F$6:$F$13,MATCH(D202,Cleaning_Reference!$A$6:$A$13,0)),"Capped","Original"))</f>
        <v>Original</v>
      </c>
      <c r="AF202" s="21">
        <f t="shared" si="3"/>
        <v>8.08</v>
      </c>
    </row>
    <row r="203" spans="1:32" ht="15" customHeight="1" x14ac:dyDescent="0.3">
      <c r="A203" s="20" t="str">
        <f>Raw_Data!A203</f>
        <v>SF10202</v>
      </c>
      <c r="B203" s="15" t="str">
        <f>Raw_Data!B203</f>
        <v>Telangana</v>
      </c>
      <c r="C203" s="15" t="str">
        <f>Raw_Data!C203</f>
        <v>Rajkot</v>
      </c>
      <c r="D203" s="15" t="str">
        <f>Raw_Data!D203</f>
        <v>Chilli</v>
      </c>
      <c r="E203" s="15" t="str">
        <f>Raw_Data!E203</f>
        <v>Kharif</v>
      </c>
      <c r="F203" s="15">
        <f>Raw_Data!F203</f>
        <v>4.29</v>
      </c>
      <c r="G203" s="18">
        <f>IF(Raw_Data!G203="",ROUND(AVERAGEIFS(Raw_Data!$G$2:$G$4001,Raw_Data!$E$2:$E$4001,E203),1),Raw_Data!G203)</f>
        <v>720</v>
      </c>
      <c r="H203" s="15">
        <f>Raw_Data!H203</f>
        <v>27.5</v>
      </c>
      <c r="I203" s="15">
        <f>Raw_Data!I203</f>
        <v>71.599999999999994</v>
      </c>
      <c r="J203" s="15">
        <f>Raw_Data!J203</f>
        <v>6.9</v>
      </c>
      <c r="K203" s="15">
        <f>Raw_Data!K203</f>
        <v>8.1300000000000008</v>
      </c>
      <c r="L203" s="18">
        <f>IF(Raw_Data!L203="",ROUND(AVERAGEIFS(Raw_Data!$L$2:$L$4001,Raw_Data!$E$2:$E$4001,E203),1),Raw_Data!L203)</f>
        <v>26</v>
      </c>
      <c r="M203" s="15">
        <f>Raw_Data!M203</f>
        <v>160.9</v>
      </c>
      <c r="N203" s="15">
        <f>Raw_Data!N203</f>
        <v>62.8</v>
      </c>
      <c r="O203" s="15">
        <f>Raw_Data!O203</f>
        <v>100.2</v>
      </c>
      <c r="P203" s="15" t="str">
        <f>Raw_Data!P203</f>
        <v>Sprinkler</v>
      </c>
      <c r="Q203" s="15">
        <f>Raw_Data!Q203</f>
        <v>171.6</v>
      </c>
      <c r="R203" s="15">
        <f>Raw_Data!R203</f>
        <v>6.88</v>
      </c>
      <c r="S203" s="15">
        <f>Raw_Data!S203</f>
        <v>0.79</v>
      </c>
      <c r="T203" s="18">
        <f>IF(Raw_Data!T203="",ROUND(AVERAGEIFS(Raw_Data!$T$2:$T$4001,Raw_Data!$E$2:$E$4001,E203,Raw_Data!$D$2:$D$4001,D203),2),IF(Raw_Data!T203&gt;INDEX(Cleaning_Reference!$F$6:$F$13,MATCH(D203,Cleaning_Reference!$A$6:$A$13,0)),INDEX(Cleaning_Reference!$F$6:$F$13,MATCH(D203,Cleaning_Reference!$A$6:$A$13,0)),Raw_Data!T203))</f>
        <v>0.3</v>
      </c>
      <c r="U203" s="15">
        <f>Raw_Data!U203</f>
        <v>1.29</v>
      </c>
      <c r="V203" s="15">
        <f>Raw_Data!V203</f>
        <v>94967</v>
      </c>
      <c r="W203" s="15">
        <f>Raw_Data!W203</f>
        <v>274657</v>
      </c>
      <c r="X203" s="15">
        <f>Raw_Data!X203</f>
        <v>122507</v>
      </c>
      <c r="Y203" s="15">
        <f>Raw_Data!Y203</f>
        <v>-152150</v>
      </c>
      <c r="Z203" s="15">
        <f>Raw_Data!Z203</f>
        <v>2873</v>
      </c>
      <c r="AA203" s="15">
        <f>Raw_Data!AA203</f>
        <v>0.44900000000000001</v>
      </c>
      <c r="AB203" s="15">
        <f>Raw_Data!AB203</f>
        <v>43.2</v>
      </c>
      <c r="AC203" s="19" t="str">
        <f>IF(Raw_Data!G203="","Yes","No")</f>
        <v>No</v>
      </c>
      <c r="AD203" s="19" t="str">
        <f>IF(Raw_Data!L203="","Yes","No")</f>
        <v>No</v>
      </c>
      <c r="AE203" s="19" t="str">
        <f>IF(Raw_Data!T203="","Imputed",IF(Raw_Data!T203&gt;INDEX(Cleaning_Reference!$F$6:$F$13,MATCH(D203,Cleaning_Reference!$A$6:$A$13,0)),"Capped","Original"))</f>
        <v>Original</v>
      </c>
      <c r="AF203" s="21">
        <f t="shared" si="3"/>
        <v>1.29</v>
      </c>
    </row>
    <row r="204" spans="1:32" ht="15" customHeight="1" x14ac:dyDescent="0.3">
      <c r="A204" s="20" t="str">
        <f>Raw_Data!A204</f>
        <v>SF10203</v>
      </c>
      <c r="B204" s="15" t="str">
        <f>Raw_Data!B204</f>
        <v>Telangana</v>
      </c>
      <c r="C204" s="15" t="str">
        <f>Raw_Data!C204</f>
        <v>Nalgonda</v>
      </c>
      <c r="D204" s="15" t="str">
        <f>Raw_Data!D204</f>
        <v>Rice</v>
      </c>
      <c r="E204" s="15" t="str">
        <f>Raw_Data!E204</f>
        <v>Kharif</v>
      </c>
      <c r="F204" s="15">
        <f>Raw_Data!F204</f>
        <v>6.06</v>
      </c>
      <c r="G204" s="18">
        <f>IF(Raw_Data!G204="",ROUND(AVERAGEIFS(Raw_Data!$G$2:$G$4001,Raw_Data!$E$2:$E$4001,E204),1),Raw_Data!G204)</f>
        <v>1331.9</v>
      </c>
      <c r="H204" s="15">
        <f>Raw_Data!H204</f>
        <v>29</v>
      </c>
      <c r="I204" s="15">
        <f>Raw_Data!I204</f>
        <v>64.2</v>
      </c>
      <c r="J204" s="15">
        <f>Raw_Data!J204</f>
        <v>7.1</v>
      </c>
      <c r="K204" s="15">
        <f>Raw_Data!K204</f>
        <v>5.67</v>
      </c>
      <c r="L204" s="18">
        <f>IF(Raw_Data!L204="",ROUND(AVERAGEIFS(Raw_Data!$L$2:$L$4001,Raw_Data!$E$2:$E$4001,E204),1),Raw_Data!L204)</f>
        <v>33.9</v>
      </c>
      <c r="M204" s="15">
        <f>Raw_Data!M204</f>
        <v>106.4</v>
      </c>
      <c r="N204" s="15">
        <f>Raw_Data!N204</f>
        <v>55.6</v>
      </c>
      <c r="O204" s="15">
        <f>Raw_Data!O204</f>
        <v>76.400000000000006</v>
      </c>
      <c r="P204" s="15" t="str">
        <f>Raw_Data!P204</f>
        <v>Flood</v>
      </c>
      <c r="Q204" s="15">
        <f>Raw_Data!Q204</f>
        <v>205.5</v>
      </c>
      <c r="R204" s="15">
        <f>Raw_Data!R204</f>
        <v>7.46</v>
      </c>
      <c r="S204" s="15">
        <f>Raw_Data!S204</f>
        <v>0.77</v>
      </c>
      <c r="T204" s="18">
        <f>IF(Raw_Data!T204="",ROUND(AVERAGEIFS(Raw_Data!$T$2:$T$4001,Raw_Data!$E$2:$E$4001,E204,Raw_Data!$D$2:$D$4001,D204),2),IF(Raw_Data!T204&gt;INDEX(Cleaning_Reference!$F$6:$F$13,MATCH(D204,Cleaning_Reference!$A$6:$A$13,0)),INDEX(Cleaning_Reference!$F$6:$F$13,MATCH(D204,Cleaning_Reference!$A$6:$A$13,0)),Raw_Data!T204))</f>
        <v>0.68</v>
      </c>
      <c r="U204" s="15">
        <f>Raw_Data!U204</f>
        <v>4.12</v>
      </c>
      <c r="V204" s="15">
        <f>Raw_Data!V204</f>
        <v>20981</v>
      </c>
      <c r="W204" s="15">
        <f>Raw_Data!W204</f>
        <v>435383</v>
      </c>
      <c r="X204" s="15">
        <f>Raw_Data!X204</f>
        <v>86442</v>
      </c>
      <c r="Y204" s="15">
        <f>Raw_Data!Y204</f>
        <v>-348941</v>
      </c>
      <c r="Z204" s="15">
        <f>Raw_Data!Z204</f>
        <v>11662</v>
      </c>
      <c r="AA204" s="15">
        <f>Raw_Data!AA204</f>
        <v>0.35299999999999998</v>
      </c>
      <c r="AB204" s="15">
        <f>Raw_Data!AB204</f>
        <v>57.5</v>
      </c>
      <c r="AC204" s="19" t="str">
        <f>IF(Raw_Data!G204="","Yes","No")</f>
        <v>No</v>
      </c>
      <c r="AD204" s="19" t="str">
        <f>IF(Raw_Data!L204="","Yes","No")</f>
        <v>No</v>
      </c>
      <c r="AE204" s="19" t="str">
        <f>IF(Raw_Data!T204="","Imputed",IF(Raw_Data!T204&gt;INDEX(Cleaning_Reference!$F$6:$F$13,MATCH(D204,Cleaning_Reference!$A$6:$A$13,0)),"Capped","Original"))</f>
        <v>Original</v>
      </c>
      <c r="AF204" s="21">
        <f t="shared" si="3"/>
        <v>4.12</v>
      </c>
    </row>
    <row r="205" spans="1:32" ht="15" customHeight="1" x14ac:dyDescent="0.3">
      <c r="A205" s="20" t="str">
        <f>Raw_Data!A205</f>
        <v>SF10204</v>
      </c>
      <c r="B205" s="15" t="str">
        <f>Raw_Data!B205</f>
        <v>Telangana</v>
      </c>
      <c r="C205" s="15" t="str">
        <f>Raw_Data!C205</f>
        <v>Nalgonda</v>
      </c>
      <c r="D205" s="15" t="str">
        <f>Raw_Data!D205</f>
        <v>Wheat</v>
      </c>
      <c r="E205" s="15" t="str">
        <f>Raw_Data!E205</f>
        <v>Rabi</v>
      </c>
      <c r="F205" s="15">
        <f>Raw_Data!F205</f>
        <v>1.01</v>
      </c>
      <c r="G205" s="18">
        <f>IF(Raw_Data!G205="",ROUND(AVERAGEIFS(Raw_Data!$G$2:$G$4001,Raw_Data!$E$2:$E$4001,E205),1),Raw_Data!G205)</f>
        <v>598.1</v>
      </c>
      <c r="H205" s="15">
        <f>Raw_Data!H205</f>
        <v>25.9</v>
      </c>
      <c r="I205" s="15">
        <f>Raw_Data!I205</f>
        <v>78.900000000000006</v>
      </c>
      <c r="J205" s="15">
        <f>Raw_Data!J205</f>
        <v>7.8</v>
      </c>
      <c r="K205" s="15">
        <f>Raw_Data!K205</f>
        <v>6.21</v>
      </c>
      <c r="L205" s="18">
        <f>IF(Raw_Data!L205="",ROUND(AVERAGEIFS(Raw_Data!$L$2:$L$4001,Raw_Data!$E$2:$E$4001,E205),1),Raw_Data!L205)</f>
        <v>23.1</v>
      </c>
      <c r="M205" s="15">
        <f>Raw_Data!M205</f>
        <v>150.6</v>
      </c>
      <c r="N205" s="15">
        <f>Raw_Data!N205</f>
        <v>41</v>
      </c>
      <c r="O205" s="15">
        <f>Raw_Data!O205</f>
        <v>80.400000000000006</v>
      </c>
      <c r="P205" s="15" t="str">
        <f>Raw_Data!P205</f>
        <v>Flood</v>
      </c>
      <c r="Q205" s="15">
        <f>Raw_Data!Q205</f>
        <v>82</v>
      </c>
      <c r="R205" s="15">
        <f>Raw_Data!R205</f>
        <v>6.12</v>
      </c>
      <c r="S205" s="15">
        <f>Raw_Data!S205</f>
        <v>0.71</v>
      </c>
      <c r="T205" s="18">
        <f>IF(Raw_Data!T205="",ROUND(AVERAGEIFS(Raw_Data!$T$2:$T$4001,Raw_Data!$E$2:$E$4001,E205,Raw_Data!$D$2:$D$4001,D205),2),IF(Raw_Data!T205&gt;INDEX(Cleaning_Reference!$F$6:$F$13,MATCH(D205,Cleaning_Reference!$A$6:$A$13,0)),INDEX(Cleaning_Reference!$F$6:$F$13,MATCH(D205,Cleaning_Reference!$A$6:$A$13,0)),Raw_Data!T205))</f>
        <v>2.23</v>
      </c>
      <c r="U205" s="15">
        <f>Raw_Data!U205</f>
        <v>2.25</v>
      </c>
      <c r="V205" s="15">
        <f>Raw_Data!V205</f>
        <v>22156</v>
      </c>
      <c r="W205" s="15">
        <f>Raw_Data!W205</f>
        <v>60567</v>
      </c>
      <c r="X205" s="15">
        <f>Raw_Data!X205</f>
        <v>49851</v>
      </c>
      <c r="Y205" s="15">
        <f>Raw_Data!Y205</f>
        <v>-10716</v>
      </c>
      <c r="Z205" s="15">
        <f>Raw_Data!Z205</f>
        <v>694</v>
      </c>
      <c r="AA205" s="15">
        <f>Raw_Data!AA205</f>
        <v>3.242</v>
      </c>
      <c r="AB205" s="15">
        <f>Raw_Data!AB205</f>
        <v>49.5</v>
      </c>
      <c r="AC205" s="19" t="str">
        <f>IF(Raw_Data!G205="","Yes","No")</f>
        <v>No</v>
      </c>
      <c r="AD205" s="19" t="str">
        <f>IF(Raw_Data!L205="","Yes","No")</f>
        <v>No</v>
      </c>
      <c r="AE205" s="19" t="str">
        <f>IF(Raw_Data!T205="","Imputed",IF(Raw_Data!T205&gt;INDEX(Cleaning_Reference!$F$6:$F$13,MATCH(D205,Cleaning_Reference!$A$6:$A$13,0)),"Capped","Original"))</f>
        <v>Original</v>
      </c>
      <c r="AF205" s="21">
        <f t="shared" si="3"/>
        <v>2.25</v>
      </c>
    </row>
    <row r="206" spans="1:32" ht="15" customHeight="1" x14ac:dyDescent="0.3">
      <c r="A206" s="20" t="str">
        <f>Raw_Data!A206</f>
        <v>SF10205</v>
      </c>
      <c r="B206" s="15" t="str">
        <f>Raw_Data!B206</f>
        <v>Andhra Pradesh</v>
      </c>
      <c r="C206" s="15" t="str">
        <f>Raw_Data!C206</f>
        <v>Guntur</v>
      </c>
      <c r="D206" s="15" t="str">
        <f>Raw_Data!D206</f>
        <v>Rice</v>
      </c>
      <c r="E206" s="15" t="str">
        <f>Raw_Data!E206</f>
        <v>Kharif</v>
      </c>
      <c r="F206" s="15">
        <f>Raw_Data!F206</f>
        <v>11.88</v>
      </c>
      <c r="G206" s="18">
        <f>IF(Raw_Data!G206="",ROUND(AVERAGEIFS(Raw_Data!$G$2:$G$4001,Raw_Data!$E$2:$E$4001,E206),1),Raw_Data!G206)</f>
        <v>1083.4000000000001</v>
      </c>
      <c r="H206" s="15">
        <f>Raw_Data!H206</f>
        <v>24.2</v>
      </c>
      <c r="I206" s="15">
        <f>Raw_Data!I206</f>
        <v>62.5</v>
      </c>
      <c r="J206" s="15">
        <f>Raw_Data!J206</f>
        <v>6.2</v>
      </c>
      <c r="K206" s="15">
        <f>Raw_Data!K206</f>
        <v>8.1300000000000008</v>
      </c>
      <c r="L206" s="18">
        <f>IF(Raw_Data!L206="",ROUND(AVERAGEIFS(Raw_Data!$L$2:$L$4001,Raw_Data!$E$2:$E$4001,E206),1),Raw_Data!L206)</f>
        <v>38.700000000000003</v>
      </c>
      <c r="M206" s="15">
        <f>Raw_Data!M206</f>
        <v>110.9</v>
      </c>
      <c r="N206" s="15">
        <f>Raw_Data!N206</f>
        <v>52.6</v>
      </c>
      <c r="O206" s="15">
        <f>Raw_Data!O206</f>
        <v>56.4</v>
      </c>
      <c r="P206" s="15" t="str">
        <f>Raw_Data!P206</f>
        <v>Sprinkler</v>
      </c>
      <c r="Q206" s="15">
        <f>Raw_Data!Q206</f>
        <v>223.9</v>
      </c>
      <c r="R206" s="15">
        <f>Raw_Data!R206</f>
        <v>6.87</v>
      </c>
      <c r="S206" s="15">
        <f>Raw_Data!S206</f>
        <v>0.74</v>
      </c>
      <c r="T206" s="18">
        <f>IF(Raw_Data!T206="",ROUND(AVERAGEIFS(Raw_Data!$T$2:$T$4001,Raw_Data!$E$2:$E$4001,E206,Raw_Data!$D$2:$D$4001,D206),2),IF(Raw_Data!T206&gt;INDEX(Cleaning_Reference!$F$6:$F$13,MATCH(D206,Cleaning_Reference!$A$6:$A$13,0)),INDEX(Cleaning_Reference!$F$6:$F$13,MATCH(D206,Cleaning_Reference!$A$6:$A$13,0)),Raw_Data!T206))</f>
        <v>0.3</v>
      </c>
      <c r="U206" s="15">
        <f>Raw_Data!U206</f>
        <v>3.56</v>
      </c>
      <c r="V206" s="15">
        <f>Raw_Data!V206</f>
        <v>21194</v>
      </c>
      <c r="W206" s="15">
        <f>Raw_Data!W206</f>
        <v>733733</v>
      </c>
      <c r="X206" s="15">
        <f>Raw_Data!X206</f>
        <v>75451</v>
      </c>
      <c r="Y206" s="15">
        <f>Raw_Data!Y206</f>
        <v>-658282</v>
      </c>
      <c r="Z206" s="15">
        <f>Raw_Data!Z206</f>
        <v>18603</v>
      </c>
      <c r="AA206" s="15">
        <f>Raw_Data!AA206</f>
        <v>0.191</v>
      </c>
      <c r="AB206" s="15">
        <f>Raw_Data!AB206</f>
        <v>48.3</v>
      </c>
      <c r="AC206" s="19" t="str">
        <f>IF(Raw_Data!G206="","Yes","No")</f>
        <v>No</v>
      </c>
      <c r="AD206" s="19" t="str">
        <f>IF(Raw_Data!L206="","Yes","No")</f>
        <v>No</v>
      </c>
      <c r="AE206" s="19" t="str">
        <f>IF(Raw_Data!T206="","Imputed",IF(Raw_Data!T206&gt;INDEX(Cleaning_Reference!$F$6:$F$13,MATCH(D206,Cleaning_Reference!$A$6:$A$13,0)),"Capped","Original"))</f>
        <v>Original</v>
      </c>
      <c r="AF206" s="21">
        <f t="shared" si="3"/>
        <v>3.56</v>
      </c>
    </row>
    <row r="207" spans="1:32" ht="15" customHeight="1" x14ac:dyDescent="0.3">
      <c r="A207" s="20" t="str">
        <f>Raw_Data!A207</f>
        <v>SF10206</v>
      </c>
      <c r="B207" s="15" t="str">
        <f>Raw_Data!B207</f>
        <v>Maharashtra</v>
      </c>
      <c r="C207" s="15" t="str">
        <f>Raw_Data!C207</f>
        <v>Raichur</v>
      </c>
      <c r="D207" s="15" t="str">
        <f>Raw_Data!D207</f>
        <v>Pulses</v>
      </c>
      <c r="E207" s="15" t="str">
        <f>Raw_Data!E207</f>
        <v>Rabi</v>
      </c>
      <c r="F207" s="15">
        <f>Raw_Data!F207</f>
        <v>2.9</v>
      </c>
      <c r="G207" s="18">
        <f>IF(Raw_Data!G207="",ROUND(AVERAGEIFS(Raw_Data!$G$2:$G$4001,Raw_Data!$E$2:$E$4001,E207),1),Raw_Data!G207)</f>
        <v>387.8</v>
      </c>
      <c r="H207" s="15">
        <f>Raw_Data!H207</f>
        <v>19.8</v>
      </c>
      <c r="I207" s="15">
        <f>Raw_Data!I207</f>
        <v>63</v>
      </c>
      <c r="J207" s="15">
        <f>Raw_Data!J207</f>
        <v>7.5</v>
      </c>
      <c r="K207" s="15">
        <f>Raw_Data!K207</f>
        <v>7.1</v>
      </c>
      <c r="L207" s="18">
        <f>IF(Raw_Data!L207="",ROUND(AVERAGEIFS(Raw_Data!$L$2:$L$4001,Raw_Data!$E$2:$E$4001,E207),1),Raw_Data!L207)</f>
        <v>20.5</v>
      </c>
      <c r="M207" s="15">
        <f>Raw_Data!M207</f>
        <v>95.2</v>
      </c>
      <c r="N207" s="15">
        <f>Raw_Data!N207</f>
        <v>66.5</v>
      </c>
      <c r="O207" s="15">
        <f>Raw_Data!O207</f>
        <v>171.8</v>
      </c>
      <c r="P207" s="15" t="str">
        <f>Raw_Data!P207</f>
        <v>Sprinkler</v>
      </c>
      <c r="Q207" s="15">
        <f>Raw_Data!Q207</f>
        <v>266.39999999999998</v>
      </c>
      <c r="R207" s="15">
        <f>Raw_Data!R207</f>
        <v>7.25</v>
      </c>
      <c r="S207" s="15">
        <f>Raw_Data!S207</f>
        <v>0.91</v>
      </c>
      <c r="T207" s="18">
        <f>IF(Raw_Data!T207="",ROUND(AVERAGEIFS(Raw_Data!$T$2:$T$4001,Raw_Data!$E$2:$E$4001,E207,Raw_Data!$D$2:$D$4001,D207),2),IF(Raw_Data!T207&gt;INDEX(Cleaning_Reference!$F$6:$F$13,MATCH(D207,Cleaning_Reference!$A$6:$A$13,0)),INDEX(Cleaning_Reference!$F$6:$F$13,MATCH(D207,Cleaning_Reference!$A$6:$A$13,0)),Raw_Data!T207))</f>
        <v>0.89</v>
      </c>
      <c r="U207" s="15">
        <f>Raw_Data!U207</f>
        <v>2.58</v>
      </c>
      <c r="V207" s="15">
        <f>Raw_Data!V207</f>
        <v>79398</v>
      </c>
      <c r="W207" s="15">
        <f>Raw_Data!W207</f>
        <v>255473</v>
      </c>
      <c r="X207" s="15">
        <f>Raw_Data!X207</f>
        <v>204847</v>
      </c>
      <c r="Y207" s="15">
        <f>Raw_Data!Y207</f>
        <v>-50626</v>
      </c>
      <c r="Z207" s="15">
        <f>Raw_Data!Z207</f>
        <v>984</v>
      </c>
      <c r="AA207" s="15">
        <f>Raw_Data!AA207</f>
        <v>2.6219999999999999</v>
      </c>
      <c r="AB207" s="15">
        <f>Raw_Data!AB207</f>
        <v>32.4</v>
      </c>
      <c r="AC207" s="19" t="str">
        <f>IF(Raw_Data!G207="","Yes","No")</f>
        <v>No</v>
      </c>
      <c r="AD207" s="19" t="str">
        <f>IF(Raw_Data!L207="","Yes","No")</f>
        <v>No</v>
      </c>
      <c r="AE207" s="19" t="str">
        <f>IF(Raw_Data!T207="","Imputed",IF(Raw_Data!T207&gt;INDEX(Cleaning_Reference!$F$6:$F$13,MATCH(D207,Cleaning_Reference!$A$6:$A$13,0)),"Capped","Original"))</f>
        <v>Original</v>
      </c>
      <c r="AF207" s="21">
        <f t="shared" si="3"/>
        <v>2.58</v>
      </c>
    </row>
    <row r="208" spans="1:32" ht="15" customHeight="1" x14ac:dyDescent="0.3">
      <c r="A208" s="20" t="str">
        <f>Raw_Data!A208</f>
        <v>SF10207</v>
      </c>
      <c r="B208" s="15" t="str">
        <f>Raw_Data!B208</f>
        <v>Telangana</v>
      </c>
      <c r="C208" s="15" t="str">
        <f>Raw_Data!C208</f>
        <v>Erode</v>
      </c>
      <c r="D208" s="15" t="str">
        <f>Raw_Data!D208</f>
        <v>Chilli</v>
      </c>
      <c r="E208" s="15" t="str">
        <f>Raw_Data!E208</f>
        <v>Kharif</v>
      </c>
      <c r="F208" s="15">
        <f>Raw_Data!F208</f>
        <v>13.11</v>
      </c>
      <c r="G208" s="18">
        <f>IF(Raw_Data!G208="",ROUND(AVERAGEIFS(Raw_Data!$G$2:$G$4001,Raw_Data!$E$2:$E$4001,E208),1),Raw_Data!G208)</f>
        <v>888.3</v>
      </c>
      <c r="H208" s="15">
        <f>Raw_Data!H208</f>
        <v>29.6</v>
      </c>
      <c r="I208" s="15">
        <f>Raw_Data!I208</f>
        <v>52.4</v>
      </c>
      <c r="J208" s="15">
        <f>Raw_Data!J208</f>
        <v>5.2</v>
      </c>
      <c r="K208" s="15">
        <f>Raw_Data!K208</f>
        <v>6.23</v>
      </c>
      <c r="L208" s="18">
        <f>IF(Raw_Data!L208="",ROUND(AVERAGEIFS(Raw_Data!$L$2:$L$4001,Raw_Data!$E$2:$E$4001,E208),1),Raw_Data!L208)</f>
        <v>34</v>
      </c>
      <c r="M208" s="15">
        <f>Raw_Data!M208</f>
        <v>125.8</v>
      </c>
      <c r="N208" s="15">
        <f>Raw_Data!N208</f>
        <v>52.3</v>
      </c>
      <c r="O208" s="15">
        <f>Raw_Data!O208</f>
        <v>80.099999999999994</v>
      </c>
      <c r="P208" s="15" t="str">
        <f>Raw_Data!P208</f>
        <v>Rainfed</v>
      </c>
      <c r="Q208" s="15">
        <f>Raw_Data!Q208</f>
        <v>129.19999999999999</v>
      </c>
      <c r="R208" s="15">
        <f>Raw_Data!R208</f>
        <v>3.3</v>
      </c>
      <c r="S208" s="15">
        <f>Raw_Data!S208</f>
        <v>0.71</v>
      </c>
      <c r="T208" s="18">
        <f>IF(Raw_Data!T208="",ROUND(AVERAGEIFS(Raw_Data!$T$2:$T$4001,Raw_Data!$E$2:$E$4001,E208,Raw_Data!$D$2:$D$4001,D208),2),IF(Raw_Data!T208&gt;INDEX(Cleaning_Reference!$F$6:$F$13,MATCH(D208,Cleaning_Reference!$A$6:$A$13,0)),INDEX(Cleaning_Reference!$F$6:$F$13,MATCH(D208,Cleaning_Reference!$A$6:$A$13,0)),Raw_Data!T208))</f>
        <v>1.77</v>
      </c>
      <c r="U208" s="15">
        <f>Raw_Data!U208</f>
        <v>23.2</v>
      </c>
      <c r="V208" s="15">
        <f>Raw_Data!V208</f>
        <v>105502</v>
      </c>
      <c r="W208" s="15">
        <f>Raw_Data!W208</f>
        <v>842025</v>
      </c>
      <c r="X208" s="15">
        <f>Raw_Data!X208</f>
        <v>2447646</v>
      </c>
      <c r="Y208" s="15">
        <f>Raw_Data!Y208</f>
        <v>1605621</v>
      </c>
      <c r="Z208" s="15">
        <f>Raw_Data!Z208</f>
        <v>4471</v>
      </c>
      <c r="AA208" s="15">
        <f>Raw_Data!AA208</f>
        <v>5.1890000000000001</v>
      </c>
      <c r="AB208" s="15">
        <f>Raw_Data!AB208</f>
        <v>51.1</v>
      </c>
      <c r="AC208" s="19" t="str">
        <f>IF(Raw_Data!G208="","Yes","No")</f>
        <v>No</v>
      </c>
      <c r="AD208" s="19" t="str">
        <f>IF(Raw_Data!L208="","Yes","No")</f>
        <v>No</v>
      </c>
      <c r="AE208" s="19" t="str">
        <f>IF(Raw_Data!T208="","Imputed",IF(Raw_Data!T208&gt;INDEX(Cleaning_Reference!$F$6:$F$13,MATCH(D208,Cleaning_Reference!$A$6:$A$13,0)),"Capped","Original"))</f>
        <v>Original</v>
      </c>
      <c r="AF208" s="21">
        <f t="shared" si="3"/>
        <v>23.2</v>
      </c>
    </row>
    <row r="209" spans="1:32" ht="15" customHeight="1" x14ac:dyDescent="0.3">
      <c r="A209" s="20" t="str">
        <f>Raw_Data!A209</f>
        <v>SF10208</v>
      </c>
      <c r="B209" s="15" t="str">
        <f>Raw_Data!B209</f>
        <v>Gujarat</v>
      </c>
      <c r="C209" s="15" t="str">
        <f>Raw_Data!C209</f>
        <v>Indore</v>
      </c>
      <c r="D209" s="15" t="str">
        <f>Raw_Data!D209</f>
        <v>Wheat</v>
      </c>
      <c r="E209" s="15" t="str">
        <f>Raw_Data!E209</f>
        <v>Kharif</v>
      </c>
      <c r="F209" s="15">
        <f>Raw_Data!F209</f>
        <v>12.21</v>
      </c>
      <c r="G209" s="18">
        <f>IF(Raw_Data!G209="",ROUND(AVERAGEIFS(Raw_Data!$G$2:$G$4001,Raw_Data!$E$2:$E$4001,E209),1),Raw_Data!G209)</f>
        <v>1074.0999999999999</v>
      </c>
      <c r="H209" s="15">
        <f>Raw_Data!H209</f>
        <v>27.2</v>
      </c>
      <c r="I209" s="15">
        <f>Raw_Data!I209</f>
        <v>66.7</v>
      </c>
      <c r="J209" s="15">
        <f>Raw_Data!J209</f>
        <v>6.6</v>
      </c>
      <c r="K209" s="15">
        <f>Raw_Data!K209</f>
        <v>6.64</v>
      </c>
      <c r="L209" s="18">
        <f>IF(Raw_Data!L209="",ROUND(AVERAGEIFS(Raw_Data!$L$2:$L$4001,Raw_Data!$E$2:$E$4001,E209),1),Raw_Data!L209)</f>
        <v>36</v>
      </c>
      <c r="M209" s="15">
        <f>Raw_Data!M209</f>
        <v>130.69999999999999</v>
      </c>
      <c r="N209" s="15">
        <f>Raw_Data!N209</f>
        <v>76.2</v>
      </c>
      <c r="O209" s="15">
        <f>Raw_Data!O209</f>
        <v>96.2</v>
      </c>
      <c r="P209" s="15" t="str">
        <f>Raw_Data!P209</f>
        <v>Sprinkler</v>
      </c>
      <c r="Q209" s="15">
        <f>Raw_Data!Q209</f>
        <v>129.80000000000001</v>
      </c>
      <c r="R209" s="15">
        <f>Raw_Data!R209</f>
        <v>4.76</v>
      </c>
      <c r="S209" s="15">
        <f>Raw_Data!S209</f>
        <v>0.82</v>
      </c>
      <c r="T209" s="18">
        <f>IF(Raw_Data!T209="",ROUND(AVERAGEIFS(Raw_Data!$T$2:$T$4001,Raw_Data!$E$2:$E$4001,E209,Raw_Data!$D$2:$D$4001,D209),2),IF(Raw_Data!T209&gt;INDEX(Cleaning_Reference!$F$6:$F$13,MATCH(D209,Cleaning_Reference!$A$6:$A$13,0)),INDEX(Cleaning_Reference!$F$6:$F$13,MATCH(D209,Cleaning_Reference!$A$6:$A$13,0)),Raw_Data!T209))</f>
        <v>3.55</v>
      </c>
      <c r="U209" s="15">
        <f>Raw_Data!U209</f>
        <v>43.35</v>
      </c>
      <c r="V209" s="15">
        <f>Raw_Data!V209</f>
        <v>24703</v>
      </c>
      <c r="W209" s="15">
        <f>Raw_Data!W209</f>
        <v>914406</v>
      </c>
      <c r="X209" s="15">
        <f>Raw_Data!X209</f>
        <v>1070875</v>
      </c>
      <c r="Y209" s="15">
        <f>Raw_Data!Y209</f>
        <v>156469</v>
      </c>
      <c r="Z209" s="15">
        <f>Raw_Data!Z209</f>
        <v>7034</v>
      </c>
      <c r="AA209" s="15">
        <f>Raw_Data!AA209</f>
        <v>6.1630000000000003</v>
      </c>
      <c r="AB209" s="15">
        <f>Raw_Data!AB209</f>
        <v>70.599999999999994</v>
      </c>
      <c r="AC209" s="19" t="str">
        <f>IF(Raw_Data!G209="","Yes","No")</f>
        <v>No</v>
      </c>
      <c r="AD209" s="19" t="str">
        <f>IF(Raw_Data!L209="","Yes","No")</f>
        <v>No</v>
      </c>
      <c r="AE209" s="19" t="str">
        <f>IF(Raw_Data!T209="","Imputed",IF(Raw_Data!T209&gt;INDEX(Cleaning_Reference!$F$6:$F$13,MATCH(D209,Cleaning_Reference!$A$6:$A$13,0)),"Capped","Original"))</f>
        <v>Original</v>
      </c>
      <c r="AF209" s="21">
        <f t="shared" si="3"/>
        <v>43.35</v>
      </c>
    </row>
    <row r="210" spans="1:32" ht="15" customHeight="1" x14ac:dyDescent="0.3">
      <c r="A210" s="20" t="str">
        <f>Raw_Data!A210</f>
        <v>SF10209</v>
      </c>
      <c r="B210" s="15" t="str">
        <f>Raw_Data!B210</f>
        <v>Andhra Pradesh</v>
      </c>
      <c r="C210" s="15" t="str">
        <f>Raw_Data!C210</f>
        <v>Indore</v>
      </c>
      <c r="D210" s="15" t="str">
        <f>Raw_Data!D210</f>
        <v>Chilli</v>
      </c>
      <c r="E210" s="15" t="str">
        <f>Raw_Data!E210</f>
        <v>Kharif</v>
      </c>
      <c r="F210" s="15">
        <f>Raw_Data!F210</f>
        <v>7.95</v>
      </c>
      <c r="G210" s="18">
        <f>IF(Raw_Data!G210="",ROUND(AVERAGEIFS(Raw_Data!$G$2:$G$4001,Raw_Data!$E$2:$E$4001,E210),1),Raw_Data!G210)</f>
        <v>938.3</v>
      </c>
      <c r="H210" s="15">
        <f>Raw_Data!H210</f>
        <v>27.7</v>
      </c>
      <c r="I210" s="15">
        <f>Raw_Data!I210</f>
        <v>77</v>
      </c>
      <c r="J210" s="15">
        <f>Raw_Data!J210</f>
        <v>6.3</v>
      </c>
      <c r="K210" s="15">
        <f>Raw_Data!K210</f>
        <v>5.98</v>
      </c>
      <c r="L210" s="18">
        <f>IF(Raw_Data!L210="",ROUND(AVERAGEIFS(Raw_Data!$L$2:$L$4001,Raw_Data!$E$2:$E$4001,E210),1),Raw_Data!L210)</f>
        <v>26.1</v>
      </c>
      <c r="M210" s="15">
        <f>Raw_Data!M210</f>
        <v>203.7</v>
      </c>
      <c r="N210" s="15">
        <f>Raw_Data!N210</f>
        <v>42.8</v>
      </c>
      <c r="O210" s="15">
        <f>Raw_Data!O210</f>
        <v>118.3</v>
      </c>
      <c r="P210" s="15" t="str">
        <f>Raw_Data!P210</f>
        <v>Rainfed</v>
      </c>
      <c r="Q210" s="15">
        <f>Raw_Data!Q210</f>
        <v>255.3</v>
      </c>
      <c r="R210" s="15">
        <f>Raw_Data!R210</f>
        <v>5.86</v>
      </c>
      <c r="S210" s="15">
        <f>Raw_Data!S210</f>
        <v>0.94</v>
      </c>
      <c r="T210" s="18">
        <f>IF(Raw_Data!T210="",ROUND(AVERAGEIFS(Raw_Data!$T$2:$T$4001,Raw_Data!$E$2:$E$4001,E210,Raw_Data!$D$2:$D$4001,D210),2),IF(Raw_Data!T210&gt;INDEX(Cleaning_Reference!$F$6:$F$13,MATCH(D210,Cleaning_Reference!$A$6:$A$13,0)),INDEX(Cleaning_Reference!$F$6:$F$13,MATCH(D210,Cleaning_Reference!$A$6:$A$13,0)),Raw_Data!T210))</f>
        <v>1.39</v>
      </c>
      <c r="U210" s="15">
        <f>Raw_Data!U210</f>
        <v>11.05</v>
      </c>
      <c r="V210" s="15">
        <f>Raw_Data!V210</f>
        <v>96896</v>
      </c>
      <c r="W210" s="15">
        <f>Raw_Data!W210</f>
        <v>521704</v>
      </c>
      <c r="X210" s="15">
        <f>Raw_Data!X210</f>
        <v>1070701</v>
      </c>
      <c r="Y210" s="15">
        <f>Raw_Data!Y210</f>
        <v>548997</v>
      </c>
      <c r="Z210" s="15">
        <f>Raw_Data!Z210</f>
        <v>2770</v>
      </c>
      <c r="AA210" s="15">
        <f>Raw_Data!AA210</f>
        <v>3.9889999999999999</v>
      </c>
      <c r="AB210" s="15">
        <f>Raw_Data!AB210</f>
        <v>50</v>
      </c>
      <c r="AC210" s="19" t="str">
        <f>IF(Raw_Data!G210="","Yes","No")</f>
        <v>No</v>
      </c>
      <c r="AD210" s="19" t="str">
        <f>IF(Raw_Data!L210="","Yes","No")</f>
        <v>No</v>
      </c>
      <c r="AE210" s="19" t="str">
        <f>IF(Raw_Data!T210="","Imputed",IF(Raw_Data!T210&gt;INDEX(Cleaning_Reference!$F$6:$F$13,MATCH(D210,Cleaning_Reference!$A$6:$A$13,0)),"Capped","Original"))</f>
        <v>Original</v>
      </c>
      <c r="AF210" s="21">
        <f t="shared" si="3"/>
        <v>11.05</v>
      </c>
    </row>
    <row r="211" spans="1:32" ht="15" customHeight="1" x14ac:dyDescent="0.3">
      <c r="A211" s="20" t="str">
        <f>Raw_Data!A211</f>
        <v>SF10210</v>
      </c>
      <c r="B211" s="15" t="str">
        <f>Raw_Data!B211</f>
        <v>Maharashtra</v>
      </c>
      <c r="C211" s="15" t="str">
        <f>Raw_Data!C211</f>
        <v>Rajkot</v>
      </c>
      <c r="D211" s="15" t="str">
        <f>Raw_Data!D211</f>
        <v>Chilli</v>
      </c>
      <c r="E211" s="15" t="str">
        <f>Raw_Data!E211</f>
        <v>Rabi</v>
      </c>
      <c r="F211" s="15">
        <f>Raw_Data!F211</f>
        <v>14.57</v>
      </c>
      <c r="G211" s="18">
        <f>IF(Raw_Data!G211="",ROUND(AVERAGEIFS(Raw_Data!$G$2:$G$4001,Raw_Data!$E$2:$E$4001,E211),1),Raw_Data!G211)</f>
        <v>521.6</v>
      </c>
      <c r="H211" s="15">
        <f>Raw_Data!H211</f>
        <v>24.7</v>
      </c>
      <c r="I211" s="15">
        <f>Raw_Data!I211</f>
        <v>60.1</v>
      </c>
      <c r="J211" s="15">
        <f>Raw_Data!J211</f>
        <v>7.5</v>
      </c>
      <c r="K211" s="15">
        <f>Raw_Data!K211</f>
        <v>7.46</v>
      </c>
      <c r="L211" s="18">
        <f>IF(Raw_Data!L211="",ROUND(AVERAGEIFS(Raw_Data!$L$2:$L$4001,Raw_Data!$E$2:$E$4001,E211),1),Raw_Data!L211)</f>
        <v>29.4</v>
      </c>
      <c r="M211" s="15">
        <f>Raw_Data!M211</f>
        <v>168.3</v>
      </c>
      <c r="N211" s="15">
        <f>Raw_Data!N211</f>
        <v>51.8</v>
      </c>
      <c r="O211" s="15">
        <f>Raw_Data!O211</f>
        <v>93.8</v>
      </c>
      <c r="P211" s="15" t="str">
        <f>Raw_Data!P211</f>
        <v>Drip</v>
      </c>
      <c r="Q211" s="15">
        <f>Raw_Data!Q211</f>
        <v>155.4</v>
      </c>
      <c r="R211" s="15">
        <f>Raw_Data!R211</f>
        <v>5.78</v>
      </c>
      <c r="S211" s="15">
        <f>Raw_Data!S211</f>
        <v>0.89</v>
      </c>
      <c r="T211" s="18">
        <f>IF(Raw_Data!T211="",ROUND(AVERAGEIFS(Raw_Data!$T$2:$T$4001,Raw_Data!$E$2:$E$4001,E211,Raw_Data!$D$2:$D$4001,D211),2),IF(Raw_Data!T211&gt;INDEX(Cleaning_Reference!$F$6:$F$13,MATCH(D211,Cleaning_Reference!$A$6:$A$13,0)),INDEX(Cleaning_Reference!$F$6:$F$13,MATCH(D211,Cleaning_Reference!$A$6:$A$13,0)),Raw_Data!T211))</f>
        <v>1.42</v>
      </c>
      <c r="U211" s="15">
        <f>Raw_Data!U211</f>
        <v>20.69</v>
      </c>
      <c r="V211" s="15">
        <f>Raw_Data!V211</f>
        <v>111232</v>
      </c>
      <c r="W211" s="15">
        <f>Raw_Data!W211</f>
        <v>981067</v>
      </c>
      <c r="X211" s="15">
        <f>Raw_Data!X211</f>
        <v>2301390</v>
      </c>
      <c r="Y211" s="15">
        <f>Raw_Data!Y211</f>
        <v>1320323</v>
      </c>
      <c r="Z211" s="15">
        <f>Raw_Data!Z211</f>
        <v>8577</v>
      </c>
      <c r="AA211" s="15">
        <f>Raw_Data!AA211</f>
        <v>2.4119999999999999</v>
      </c>
      <c r="AB211" s="15">
        <f>Raw_Data!AB211</f>
        <v>44.3</v>
      </c>
      <c r="AC211" s="19" t="str">
        <f>IF(Raw_Data!G211="","Yes","No")</f>
        <v>No</v>
      </c>
      <c r="AD211" s="19" t="str">
        <f>IF(Raw_Data!L211="","Yes","No")</f>
        <v>No</v>
      </c>
      <c r="AE211" s="19" t="str">
        <f>IF(Raw_Data!T211="","Imputed",IF(Raw_Data!T211&gt;INDEX(Cleaning_Reference!$F$6:$F$13,MATCH(D211,Cleaning_Reference!$A$6:$A$13,0)),"Capped","Original"))</f>
        <v>Original</v>
      </c>
      <c r="AF211" s="21">
        <f t="shared" si="3"/>
        <v>20.69</v>
      </c>
    </row>
    <row r="212" spans="1:32" ht="15" customHeight="1" x14ac:dyDescent="0.3">
      <c r="A212" s="20" t="str">
        <f>Raw_Data!A212</f>
        <v>SF10211</v>
      </c>
      <c r="B212" s="15" t="str">
        <f>Raw_Data!B212</f>
        <v>Tamil Nadu</v>
      </c>
      <c r="C212" s="15" t="str">
        <f>Raw_Data!C212</f>
        <v>Indore</v>
      </c>
      <c r="D212" s="15" t="str">
        <f>Raw_Data!D212</f>
        <v>Groundnut</v>
      </c>
      <c r="E212" s="15" t="str">
        <f>Raw_Data!E212</f>
        <v>Kharif</v>
      </c>
      <c r="F212" s="15">
        <f>Raw_Data!F212</f>
        <v>2.2999999999999998</v>
      </c>
      <c r="G212" s="18">
        <f>IF(Raw_Data!G212="",ROUND(AVERAGEIFS(Raw_Data!$G$2:$G$4001,Raw_Data!$E$2:$E$4001,E212),1),Raw_Data!G212)</f>
        <v>1057.3</v>
      </c>
      <c r="H212" s="15">
        <f>Raw_Data!H212</f>
        <v>27.6</v>
      </c>
      <c r="I212" s="15">
        <f>Raw_Data!I212</f>
        <v>64.900000000000006</v>
      </c>
      <c r="J212" s="15">
        <f>Raw_Data!J212</f>
        <v>6.3</v>
      </c>
      <c r="K212" s="15">
        <f>Raw_Data!K212</f>
        <v>6.85</v>
      </c>
      <c r="L212" s="18">
        <f>IF(Raw_Data!L212="",ROUND(AVERAGEIFS(Raw_Data!$L$2:$L$4001,Raw_Data!$E$2:$E$4001,E212),1),Raw_Data!L212)</f>
        <v>31.8</v>
      </c>
      <c r="M212" s="15">
        <f>Raw_Data!M212</f>
        <v>138.30000000000001</v>
      </c>
      <c r="N212" s="15">
        <f>Raw_Data!N212</f>
        <v>60.2</v>
      </c>
      <c r="O212" s="15">
        <f>Raw_Data!O212</f>
        <v>111.1</v>
      </c>
      <c r="P212" s="15" t="str">
        <f>Raw_Data!P212</f>
        <v>Flood</v>
      </c>
      <c r="Q212" s="15">
        <f>Raw_Data!Q212</f>
        <v>213.4</v>
      </c>
      <c r="R212" s="15">
        <f>Raw_Data!R212</f>
        <v>7.08</v>
      </c>
      <c r="S212" s="15">
        <f>Raw_Data!S212</f>
        <v>0.68</v>
      </c>
      <c r="T212" s="18">
        <f>IF(Raw_Data!T212="",ROUND(AVERAGEIFS(Raw_Data!$T$2:$T$4001,Raw_Data!$E$2:$E$4001,E212,Raw_Data!$D$2:$D$4001,D212),2),IF(Raw_Data!T212&gt;INDEX(Cleaning_Reference!$F$6:$F$13,MATCH(D212,Cleaning_Reference!$A$6:$A$13,0)),INDEX(Cleaning_Reference!$F$6:$F$13,MATCH(D212,Cleaning_Reference!$A$6:$A$13,0)),Raw_Data!T212))</f>
        <v>1.89</v>
      </c>
      <c r="U212" s="15">
        <f>Raw_Data!U212</f>
        <v>4.3499999999999996</v>
      </c>
      <c r="V212" s="15">
        <f>Raw_Data!V212</f>
        <v>56093</v>
      </c>
      <c r="W212" s="15">
        <f>Raw_Data!W212</f>
        <v>174691</v>
      </c>
      <c r="X212" s="15">
        <f>Raw_Data!X212</f>
        <v>244005</v>
      </c>
      <c r="Y212" s="15">
        <f>Raw_Data!Y212</f>
        <v>69314</v>
      </c>
      <c r="Z212" s="15">
        <f>Raw_Data!Z212</f>
        <v>1524</v>
      </c>
      <c r="AA212" s="15">
        <f>Raw_Data!AA212</f>
        <v>2.8540000000000001</v>
      </c>
      <c r="AB212" s="15">
        <f>Raw_Data!AB212</f>
        <v>54.7</v>
      </c>
      <c r="AC212" s="19" t="str">
        <f>IF(Raw_Data!G212="","Yes","No")</f>
        <v>No</v>
      </c>
      <c r="AD212" s="19" t="str">
        <f>IF(Raw_Data!L212="","Yes","No")</f>
        <v>No</v>
      </c>
      <c r="AE212" s="19" t="str">
        <f>IF(Raw_Data!T212="","Imputed",IF(Raw_Data!T212&gt;INDEX(Cleaning_Reference!$F$6:$F$13,MATCH(D212,Cleaning_Reference!$A$6:$A$13,0)),"Capped","Original"))</f>
        <v>Original</v>
      </c>
      <c r="AF212" s="21">
        <f t="shared" si="3"/>
        <v>4.3499999999999996</v>
      </c>
    </row>
    <row r="213" spans="1:32" ht="15" customHeight="1" x14ac:dyDescent="0.3">
      <c r="A213" s="20" t="str">
        <f>Raw_Data!A213</f>
        <v>SF10212</v>
      </c>
      <c r="B213" s="15" t="str">
        <f>Raw_Data!B213</f>
        <v>Tamil Nadu</v>
      </c>
      <c r="C213" s="15" t="str">
        <f>Raw_Data!C213</f>
        <v>Erode</v>
      </c>
      <c r="D213" s="15" t="str">
        <f>Raw_Data!D213</f>
        <v>Cotton</v>
      </c>
      <c r="E213" s="15" t="str">
        <f>Raw_Data!E213</f>
        <v>Zaid</v>
      </c>
      <c r="F213" s="15">
        <f>Raw_Data!F213</f>
        <v>10.3</v>
      </c>
      <c r="G213" s="18">
        <f>IF(Raw_Data!G213="",ROUND(AVERAGEIFS(Raw_Data!$G$2:$G$4001,Raw_Data!$E$2:$E$4001,E213),1),Raw_Data!G213)</f>
        <v>318.60000000000002</v>
      </c>
      <c r="H213" s="15">
        <f>Raw_Data!H213</f>
        <v>33.700000000000003</v>
      </c>
      <c r="I213" s="15">
        <f>Raw_Data!I213</f>
        <v>47.5</v>
      </c>
      <c r="J213" s="15">
        <f>Raw_Data!J213</f>
        <v>8.1999999999999993</v>
      </c>
      <c r="K213" s="15">
        <f>Raw_Data!K213</f>
        <v>7.62</v>
      </c>
      <c r="L213" s="18">
        <f>IF(Raw_Data!L213="",ROUND(AVERAGEIFS(Raw_Data!$L$2:$L$4001,Raw_Data!$E$2:$E$4001,E213),1),Raw_Data!L213)</f>
        <v>15</v>
      </c>
      <c r="M213" s="15">
        <f>Raw_Data!M213</f>
        <v>111.4</v>
      </c>
      <c r="N213" s="15">
        <f>Raw_Data!N213</f>
        <v>51.8</v>
      </c>
      <c r="O213" s="15">
        <f>Raw_Data!O213</f>
        <v>120.7</v>
      </c>
      <c r="P213" s="15" t="str">
        <f>Raw_Data!P213</f>
        <v>Sprinkler</v>
      </c>
      <c r="Q213" s="15">
        <f>Raw_Data!Q213</f>
        <v>199.4</v>
      </c>
      <c r="R213" s="15">
        <f>Raw_Data!R213</f>
        <v>4.91</v>
      </c>
      <c r="S213" s="15">
        <f>Raw_Data!S213</f>
        <v>0.75</v>
      </c>
      <c r="T213" s="18">
        <f>IF(Raw_Data!T213="",ROUND(AVERAGEIFS(Raw_Data!$T$2:$T$4001,Raw_Data!$E$2:$E$4001,E213,Raw_Data!$D$2:$D$4001,D213),2),IF(Raw_Data!T213&gt;INDEX(Cleaning_Reference!$F$6:$F$13,MATCH(D213,Cleaning_Reference!$A$6:$A$13,0)),INDEX(Cleaning_Reference!$F$6:$F$13,MATCH(D213,Cleaning_Reference!$A$6:$A$13,0)),Raw_Data!T213))</f>
        <v>0.52</v>
      </c>
      <c r="U213" s="15">
        <f>Raw_Data!U213</f>
        <v>5.36</v>
      </c>
      <c r="V213" s="15">
        <f>Raw_Data!V213</f>
        <v>47673</v>
      </c>
      <c r="W213" s="15">
        <f>Raw_Data!W213</f>
        <v>679477</v>
      </c>
      <c r="X213" s="15">
        <f>Raw_Data!X213</f>
        <v>255527</v>
      </c>
      <c r="Y213" s="15">
        <f>Raw_Data!Y213</f>
        <v>-423950</v>
      </c>
      <c r="Z213" s="15">
        <f>Raw_Data!Z213</f>
        <v>7236</v>
      </c>
      <c r="AA213" s="15">
        <f>Raw_Data!AA213</f>
        <v>0.74099999999999999</v>
      </c>
      <c r="AB213" s="15">
        <f>Raw_Data!AB213</f>
        <v>34.299999999999997</v>
      </c>
      <c r="AC213" s="19" t="str">
        <f>IF(Raw_Data!G213="","Yes","No")</f>
        <v>No</v>
      </c>
      <c r="AD213" s="19" t="str">
        <f>IF(Raw_Data!L213="","Yes","No")</f>
        <v>No</v>
      </c>
      <c r="AE213" s="19" t="str">
        <f>IF(Raw_Data!T213="","Imputed",IF(Raw_Data!T213&gt;INDEX(Cleaning_Reference!$F$6:$F$13,MATCH(D213,Cleaning_Reference!$A$6:$A$13,0)),"Capped","Original"))</f>
        <v>Original</v>
      </c>
      <c r="AF213" s="21">
        <f t="shared" si="3"/>
        <v>5.36</v>
      </c>
    </row>
    <row r="214" spans="1:32" ht="15" customHeight="1" x14ac:dyDescent="0.3">
      <c r="A214" s="20" t="str">
        <f>Raw_Data!A214</f>
        <v>SF10213</v>
      </c>
      <c r="B214" s="15" t="str">
        <f>Raw_Data!B214</f>
        <v>Maharashtra</v>
      </c>
      <c r="C214" s="15" t="str">
        <f>Raw_Data!C214</f>
        <v>Krishna</v>
      </c>
      <c r="D214" s="15" t="str">
        <f>Raw_Data!D214</f>
        <v>Cotton</v>
      </c>
      <c r="E214" s="15" t="str">
        <f>Raw_Data!E214</f>
        <v>Zaid</v>
      </c>
      <c r="F214" s="15">
        <f>Raw_Data!F214</f>
        <v>0.66</v>
      </c>
      <c r="G214" s="18">
        <f>IF(Raw_Data!G214="",ROUND(AVERAGEIFS(Raw_Data!$G$2:$G$4001,Raw_Data!$E$2:$E$4001,E214),1),Raw_Data!G214)</f>
        <v>667.2</v>
      </c>
      <c r="H214" s="15">
        <f>Raw_Data!H214</f>
        <v>32.200000000000003</v>
      </c>
      <c r="I214" s="15">
        <f>Raw_Data!I214</f>
        <v>57.5</v>
      </c>
      <c r="J214" s="15">
        <f>Raw_Data!J214</f>
        <v>9.3000000000000007</v>
      </c>
      <c r="K214" s="15">
        <f>Raw_Data!K214</f>
        <v>6.69</v>
      </c>
      <c r="L214" s="18">
        <f>IF(Raw_Data!L214="",ROUND(AVERAGEIFS(Raw_Data!$L$2:$L$4001,Raw_Data!$E$2:$E$4001,E214),1),Raw_Data!L214)</f>
        <v>17</v>
      </c>
      <c r="M214" s="15">
        <f>Raw_Data!M214</f>
        <v>112.1</v>
      </c>
      <c r="N214" s="15">
        <f>Raw_Data!N214</f>
        <v>57</v>
      </c>
      <c r="O214" s="15">
        <f>Raw_Data!O214</f>
        <v>96.1</v>
      </c>
      <c r="P214" s="15" t="str">
        <f>Raw_Data!P214</f>
        <v>Drip</v>
      </c>
      <c r="Q214" s="15">
        <f>Raw_Data!Q214</f>
        <v>161.4</v>
      </c>
      <c r="R214" s="15">
        <f>Raw_Data!R214</f>
        <v>7.77</v>
      </c>
      <c r="S214" s="15">
        <f>Raw_Data!S214</f>
        <v>0.76</v>
      </c>
      <c r="T214" s="18">
        <f>IF(Raw_Data!T214="",ROUND(AVERAGEIFS(Raw_Data!$T$2:$T$4001,Raw_Data!$E$2:$E$4001,E214,Raw_Data!$D$2:$D$4001,D214),2),IF(Raw_Data!T214&gt;INDEX(Cleaning_Reference!$F$6:$F$13,MATCH(D214,Cleaning_Reference!$A$6:$A$13,0)),INDEX(Cleaning_Reference!$F$6:$F$13,MATCH(D214,Cleaning_Reference!$A$6:$A$13,0)),Raw_Data!T214))</f>
        <v>1.93</v>
      </c>
      <c r="U214" s="15">
        <f>Raw_Data!U214</f>
        <v>1.27</v>
      </c>
      <c r="V214" s="15">
        <f>Raw_Data!V214</f>
        <v>64259</v>
      </c>
      <c r="W214" s="15">
        <f>Raw_Data!W214</f>
        <v>51256</v>
      </c>
      <c r="X214" s="15">
        <f>Raw_Data!X214</f>
        <v>81609</v>
      </c>
      <c r="Y214" s="15">
        <f>Raw_Data!Y214</f>
        <v>30353</v>
      </c>
      <c r="Z214" s="15">
        <f>Raw_Data!Z214</f>
        <v>414</v>
      </c>
      <c r="AA214" s="15">
        <f>Raw_Data!AA214</f>
        <v>3.0680000000000001</v>
      </c>
      <c r="AB214" s="15">
        <f>Raw_Data!AB214</f>
        <v>35.299999999999997</v>
      </c>
      <c r="AC214" s="19" t="str">
        <f>IF(Raw_Data!G214="","Yes","No")</f>
        <v>No</v>
      </c>
      <c r="AD214" s="19" t="str">
        <f>IF(Raw_Data!L214="","Yes","No")</f>
        <v>No</v>
      </c>
      <c r="AE214" s="19" t="str">
        <f>IF(Raw_Data!T214="","Imputed",IF(Raw_Data!T214&gt;INDEX(Cleaning_Reference!$F$6:$F$13,MATCH(D214,Cleaning_Reference!$A$6:$A$13,0)),"Capped","Original"))</f>
        <v>Original</v>
      </c>
      <c r="AF214" s="21">
        <f t="shared" si="3"/>
        <v>1.27</v>
      </c>
    </row>
    <row r="215" spans="1:32" ht="15" customHeight="1" x14ac:dyDescent="0.3">
      <c r="A215" s="20" t="str">
        <f>Raw_Data!A215</f>
        <v>SF10214</v>
      </c>
      <c r="B215" s="15" t="str">
        <f>Raw_Data!B215</f>
        <v>Punjab</v>
      </c>
      <c r="C215" s="15" t="str">
        <f>Raw_Data!C215</f>
        <v>Krishna</v>
      </c>
      <c r="D215" s="15" t="str">
        <f>Raw_Data!D215</f>
        <v>Wheat</v>
      </c>
      <c r="E215" s="15" t="str">
        <f>Raw_Data!E215</f>
        <v>Kharif</v>
      </c>
      <c r="F215" s="15">
        <f>Raw_Data!F215</f>
        <v>11.89</v>
      </c>
      <c r="G215" s="18">
        <f>IF(Raw_Data!G215="",ROUND(AVERAGEIFS(Raw_Data!$G$2:$G$4001,Raw_Data!$E$2:$E$4001,E215),1),Raw_Data!G215)</f>
        <v>657.1</v>
      </c>
      <c r="H215" s="15">
        <f>Raw_Data!H215</f>
        <v>27.7</v>
      </c>
      <c r="I215" s="15">
        <f>Raw_Data!I215</f>
        <v>64.3</v>
      </c>
      <c r="J215" s="15">
        <f>Raw_Data!J215</f>
        <v>6.6</v>
      </c>
      <c r="K215" s="15">
        <f>Raw_Data!K215</f>
        <v>7.16</v>
      </c>
      <c r="L215" s="18">
        <f>IF(Raw_Data!L215="",ROUND(AVERAGEIFS(Raw_Data!$L$2:$L$4001,Raw_Data!$E$2:$E$4001,E215),1),Raw_Data!L215)</f>
        <v>37</v>
      </c>
      <c r="M215" s="15">
        <f>Raw_Data!M215</f>
        <v>129.9</v>
      </c>
      <c r="N215" s="15">
        <f>Raw_Data!N215</f>
        <v>39.4</v>
      </c>
      <c r="O215" s="15">
        <f>Raw_Data!O215</f>
        <v>130.1</v>
      </c>
      <c r="P215" s="15" t="str">
        <f>Raw_Data!P215</f>
        <v>Flood</v>
      </c>
      <c r="Q215" s="15">
        <f>Raw_Data!Q215</f>
        <v>174.7</v>
      </c>
      <c r="R215" s="15">
        <f>Raw_Data!R215</f>
        <v>7.55</v>
      </c>
      <c r="S215" s="15">
        <f>Raw_Data!S215</f>
        <v>0.77</v>
      </c>
      <c r="T215" s="18">
        <f>IF(Raw_Data!T215="",ROUND(AVERAGEIFS(Raw_Data!$T$2:$T$4001,Raw_Data!$E$2:$E$4001,E215,Raw_Data!$D$2:$D$4001,D215),2),IF(Raw_Data!T215&gt;INDEX(Cleaning_Reference!$F$6:$F$13,MATCH(D215,Cleaning_Reference!$A$6:$A$13,0)),INDEX(Cleaning_Reference!$F$6:$F$13,MATCH(D215,Cleaning_Reference!$A$6:$A$13,0)),Raw_Data!T215))</f>
        <v>2.84</v>
      </c>
      <c r="U215" s="15">
        <f>Raw_Data!U215</f>
        <v>33.770000000000003</v>
      </c>
      <c r="V215" s="15">
        <f>Raw_Data!V215</f>
        <v>23847</v>
      </c>
      <c r="W215" s="15">
        <f>Raw_Data!W215</f>
        <v>744612</v>
      </c>
      <c r="X215" s="15">
        <f>Raw_Data!X215</f>
        <v>805313</v>
      </c>
      <c r="Y215" s="15">
        <f>Raw_Data!Y215</f>
        <v>60701</v>
      </c>
      <c r="Z215" s="15">
        <f>Raw_Data!Z215</f>
        <v>7869</v>
      </c>
      <c r="AA215" s="15">
        <f>Raw_Data!AA215</f>
        <v>4.2919999999999998</v>
      </c>
      <c r="AB215" s="15">
        <f>Raw_Data!AB215</f>
        <v>46.2</v>
      </c>
      <c r="AC215" s="19" t="str">
        <f>IF(Raw_Data!G215="","Yes","No")</f>
        <v>No</v>
      </c>
      <c r="AD215" s="19" t="str">
        <f>IF(Raw_Data!L215="","Yes","No")</f>
        <v>No</v>
      </c>
      <c r="AE215" s="19" t="str">
        <f>IF(Raw_Data!T215="","Imputed",IF(Raw_Data!T215&gt;INDEX(Cleaning_Reference!$F$6:$F$13,MATCH(D215,Cleaning_Reference!$A$6:$A$13,0)),"Capped","Original"))</f>
        <v>Original</v>
      </c>
      <c r="AF215" s="21">
        <f t="shared" si="3"/>
        <v>33.770000000000003</v>
      </c>
    </row>
    <row r="216" spans="1:32" ht="15" customHeight="1" x14ac:dyDescent="0.3">
      <c r="A216" s="20" t="str">
        <f>Raw_Data!A216</f>
        <v>SF10215</v>
      </c>
      <c r="B216" s="15" t="str">
        <f>Raw_Data!B216</f>
        <v>Punjab</v>
      </c>
      <c r="C216" s="15" t="str">
        <f>Raw_Data!C216</f>
        <v>Krishna</v>
      </c>
      <c r="D216" s="15" t="str">
        <f>Raw_Data!D216</f>
        <v>Rice</v>
      </c>
      <c r="E216" s="15" t="str">
        <f>Raw_Data!E216</f>
        <v>Kharif</v>
      </c>
      <c r="F216" s="15">
        <f>Raw_Data!F216</f>
        <v>13.64</v>
      </c>
      <c r="G216" s="18">
        <f>IF(Raw_Data!G216="",ROUND(AVERAGEIFS(Raw_Data!$G$2:$G$4001,Raw_Data!$E$2:$E$4001,E216),1),Raw_Data!G216)</f>
        <v>634.6</v>
      </c>
      <c r="H216" s="15">
        <f>Raw_Data!H216</f>
        <v>28.6</v>
      </c>
      <c r="I216" s="15">
        <f>Raw_Data!I216</f>
        <v>78.5</v>
      </c>
      <c r="J216" s="15">
        <f>Raw_Data!J216</f>
        <v>7.1</v>
      </c>
      <c r="K216" s="15">
        <f>Raw_Data!K216</f>
        <v>6.29</v>
      </c>
      <c r="L216" s="18">
        <f>IF(Raw_Data!L216="",ROUND(AVERAGEIFS(Raw_Data!$L$2:$L$4001,Raw_Data!$E$2:$E$4001,E216),1),Raw_Data!L216)</f>
        <v>22.7</v>
      </c>
      <c r="M216" s="15">
        <f>Raw_Data!M216</f>
        <v>119.6</v>
      </c>
      <c r="N216" s="15">
        <f>Raw_Data!N216</f>
        <v>45.3</v>
      </c>
      <c r="O216" s="15">
        <f>Raw_Data!O216</f>
        <v>97.4</v>
      </c>
      <c r="P216" s="15" t="str">
        <f>Raw_Data!P216</f>
        <v>Flood</v>
      </c>
      <c r="Q216" s="15">
        <f>Raw_Data!Q216</f>
        <v>307</v>
      </c>
      <c r="R216" s="15">
        <f>Raw_Data!R216</f>
        <v>8.86</v>
      </c>
      <c r="S216" s="15">
        <f>Raw_Data!S216</f>
        <v>0.99</v>
      </c>
      <c r="T216" s="18">
        <f>IF(Raw_Data!T216="",ROUND(AVERAGEIFS(Raw_Data!$T$2:$T$4001,Raw_Data!$E$2:$E$4001,E216,Raw_Data!$D$2:$D$4001,D216),2),IF(Raw_Data!T216&gt;INDEX(Cleaning_Reference!$F$6:$F$13,MATCH(D216,Cleaning_Reference!$A$6:$A$13,0)),INDEX(Cleaning_Reference!$F$6:$F$13,MATCH(D216,Cleaning_Reference!$A$6:$A$13,0)),Raw_Data!T216))</f>
        <v>3.59</v>
      </c>
      <c r="U216" s="15">
        <f>Raw_Data!U216</f>
        <v>48.97</v>
      </c>
      <c r="V216" s="15">
        <f>Raw_Data!V216</f>
        <v>20045</v>
      </c>
      <c r="W216" s="15">
        <f>Raw_Data!W216</f>
        <v>1201172</v>
      </c>
      <c r="X216" s="15">
        <f>Raw_Data!X216</f>
        <v>981604</v>
      </c>
      <c r="Y216" s="15">
        <f>Raw_Data!Y216</f>
        <v>-219568</v>
      </c>
      <c r="Z216" s="15">
        <f>Raw_Data!Z216</f>
        <v>31242</v>
      </c>
      <c r="AA216" s="15">
        <f>Raw_Data!AA216</f>
        <v>1.5669999999999999</v>
      </c>
      <c r="AB216" s="15">
        <f>Raw_Data!AB216</f>
        <v>40.5</v>
      </c>
      <c r="AC216" s="19" t="str">
        <f>IF(Raw_Data!G216="","Yes","No")</f>
        <v>No</v>
      </c>
      <c r="AD216" s="19" t="str">
        <f>IF(Raw_Data!L216="","Yes","No")</f>
        <v>No</v>
      </c>
      <c r="AE216" s="19" t="str">
        <f>IF(Raw_Data!T216="","Imputed",IF(Raw_Data!T216&gt;INDEX(Cleaning_Reference!$F$6:$F$13,MATCH(D216,Cleaning_Reference!$A$6:$A$13,0)),"Capped","Original"))</f>
        <v>Original</v>
      </c>
      <c r="AF216" s="21">
        <f t="shared" si="3"/>
        <v>48.97</v>
      </c>
    </row>
    <row r="217" spans="1:32" ht="15" customHeight="1" x14ac:dyDescent="0.3">
      <c r="A217" s="20" t="str">
        <f>Raw_Data!A217</f>
        <v>SF10216</v>
      </c>
      <c r="B217" s="15" t="str">
        <f>Raw_Data!B217</f>
        <v>Karnataka</v>
      </c>
      <c r="C217" s="15" t="str">
        <f>Raw_Data!C217</f>
        <v>Ludhiana</v>
      </c>
      <c r="D217" s="15" t="str">
        <f>Raw_Data!D217</f>
        <v>Maize</v>
      </c>
      <c r="E217" s="15" t="str">
        <f>Raw_Data!E217</f>
        <v>Zaid</v>
      </c>
      <c r="F217" s="15">
        <f>Raw_Data!F217</f>
        <v>8.2799999999999994</v>
      </c>
      <c r="G217" s="18">
        <f>IF(Raw_Data!G217="",ROUND(AVERAGEIFS(Raw_Data!$G$2:$G$4001,Raw_Data!$E$2:$E$4001,E217),1),Raw_Data!G217)</f>
        <v>402.2</v>
      </c>
      <c r="H217" s="15">
        <f>Raw_Data!H217</f>
        <v>32.200000000000003</v>
      </c>
      <c r="I217" s="15">
        <f>Raw_Data!I217</f>
        <v>39.1</v>
      </c>
      <c r="J217" s="15">
        <f>Raw_Data!J217</f>
        <v>8.6</v>
      </c>
      <c r="K217" s="15">
        <f>Raw_Data!K217</f>
        <v>5.54</v>
      </c>
      <c r="L217" s="18">
        <f>IF(Raw_Data!L217="",ROUND(AVERAGEIFS(Raw_Data!$L$2:$L$4001,Raw_Data!$E$2:$E$4001,E217),1),Raw_Data!L217)</f>
        <v>16.399999999999999</v>
      </c>
      <c r="M217" s="15">
        <f>Raw_Data!M217</f>
        <v>91.9</v>
      </c>
      <c r="N217" s="15">
        <f>Raw_Data!N217</f>
        <v>60.5</v>
      </c>
      <c r="O217" s="15">
        <f>Raw_Data!O217</f>
        <v>83.7</v>
      </c>
      <c r="P217" s="15" t="str">
        <f>Raw_Data!P217</f>
        <v>Flood</v>
      </c>
      <c r="Q217" s="15">
        <f>Raw_Data!Q217</f>
        <v>200</v>
      </c>
      <c r="R217" s="15">
        <f>Raw_Data!R217</f>
        <v>2.95</v>
      </c>
      <c r="S217" s="15">
        <f>Raw_Data!S217</f>
        <v>0.94</v>
      </c>
      <c r="T217" s="18">
        <f>IF(Raw_Data!T217="",ROUND(AVERAGEIFS(Raw_Data!$T$2:$T$4001,Raw_Data!$E$2:$E$4001,E217,Raw_Data!$D$2:$D$4001,D217),2),IF(Raw_Data!T217&gt;INDEX(Cleaning_Reference!$F$6:$F$13,MATCH(D217,Cleaning_Reference!$A$6:$A$13,0)),INDEX(Cleaning_Reference!$F$6:$F$13,MATCH(D217,Cleaning_Reference!$A$6:$A$13,0)),Raw_Data!T217))</f>
        <v>0.53</v>
      </c>
      <c r="U217" s="15">
        <f>Raw_Data!U217</f>
        <v>4.3899999999999997</v>
      </c>
      <c r="V217" s="15">
        <f>Raw_Data!V217</f>
        <v>17593</v>
      </c>
      <c r="W217" s="15">
        <f>Raw_Data!W217</f>
        <v>581982</v>
      </c>
      <c r="X217" s="15">
        <f>Raw_Data!X217</f>
        <v>77233</v>
      </c>
      <c r="Y217" s="15">
        <f>Raw_Data!Y217</f>
        <v>-504749</v>
      </c>
      <c r="Z217" s="15">
        <f>Raw_Data!Z217</f>
        <v>5444</v>
      </c>
      <c r="AA217" s="15">
        <f>Raw_Data!AA217</f>
        <v>0.80600000000000005</v>
      </c>
      <c r="AB217" s="15">
        <f>Raw_Data!AB217</f>
        <v>43.4</v>
      </c>
      <c r="AC217" s="19" t="str">
        <f>IF(Raw_Data!G217="","Yes","No")</f>
        <v>No</v>
      </c>
      <c r="AD217" s="19" t="str">
        <f>IF(Raw_Data!L217="","Yes","No")</f>
        <v>No</v>
      </c>
      <c r="AE217" s="19" t="str">
        <f>IF(Raw_Data!T217="","Imputed",IF(Raw_Data!T217&gt;INDEX(Cleaning_Reference!$F$6:$F$13,MATCH(D217,Cleaning_Reference!$A$6:$A$13,0)),"Capped","Original"))</f>
        <v>Original</v>
      </c>
      <c r="AF217" s="21">
        <f t="shared" si="3"/>
        <v>4.3899999999999997</v>
      </c>
    </row>
    <row r="218" spans="1:32" ht="15" customHeight="1" x14ac:dyDescent="0.3">
      <c r="A218" s="20" t="str">
        <f>Raw_Data!A218</f>
        <v>SF10217</v>
      </c>
      <c r="B218" s="15" t="str">
        <f>Raw_Data!B218</f>
        <v>Punjab</v>
      </c>
      <c r="C218" s="15" t="str">
        <f>Raw_Data!C218</f>
        <v>Warangal</v>
      </c>
      <c r="D218" s="15" t="str">
        <f>Raw_Data!D218</f>
        <v>Maize</v>
      </c>
      <c r="E218" s="15" t="str">
        <f>Raw_Data!E218</f>
        <v>Rabi</v>
      </c>
      <c r="F218" s="15">
        <f>Raw_Data!F218</f>
        <v>7.77</v>
      </c>
      <c r="G218" s="18">
        <f>IF(Raw_Data!G218="",ROUND(AVERAGEIFS(Raw_Data!$G$2:$G$4001,Raw_Data!$E$2:$E$4001,E218),1),Raw_Data!G218)</f>
        <v>477.4</v>
      </c>
      <c r="H218" s="15">
        <f>Raw_Data!H218</f>
        <v>22.7</v>
      </c>
      <c r="I218" s="15">
        <f>Raw_Data!I218</f>
        <v>58.5</v>
      </c>
      <c r="J218" s="15">
        <f>Raw_Data!J218</f>
        <v>7.5</v>
      </c>
      <c r="K218" s="15">
        <f>Raw_Data!K218</f>
        <v>7.77</v>
      </c>
      <c r="L218" s="18">
        <f>IF(Raw_Data!L218="",ROUND(AVERAGEIFS(Raw_Data!$L$2:$L$4001,Raw_Data!$E$2:$E$4001,E218),1),Raw_Data!L218)</f>
        <v>24.8</v>
      </c>
      <c r="M218" s="15">
        <f>Raw_Data!M218</f>
        <v>103.6</v>
      </c>
      <c r="N218" s="15">
        <f>Raw_Data!N218</f>
        <v>41.1</v>
      </c>
      <c r="O218" s="15">
        <f>Raw_Data!O218</f>
        <v>138.80000000000001</v>
      </c>
      <c r="P218" s="15" t="str">
        <f>Raw_Data!P218</f>
        <v>Flood</v>
      </c>
      <c r="Q218" s="15">
        <f>Raw_Data!Q218</f>
        <v>269.7</v>
      </c>
      <c r="R218" s="15">
        <f>Raw_Data!R218</f>
        <v>7.32</v>
      </c>
      <c r="S218" s="15">
        <f>Raw_Data!S218</f>
        <v>0.96</v>
      </c>
      <c r="T218" s="18">
        <f>IF(Raw_Data!T218="",ROUND(AVERAGEIFS(Raw_Data!$T$2:$T$4001,Raw_Data!$E$2:$E$4001,E218,Raw_Data!$D$2:$D$4001,D218),2),IF(Raw_Data!T218&gt;INDEX(Cleaning_Reference!$F$6:$F$13,MATCH(D218,Cleaning_Reference!$A$6:$A$13,0)),INDEX(Cleaning_Reference!$F$6:$F$13,MATCH(D218,Cleaning_Reference!$A$6:$A$13,0)),Raw_Data!T218))</f>
        <v>0.9</v>
      </c>
      <c r="U218" s="15">
        <f>Raw_Data!U218</f>
        <v>6.99</v>
      </c>
      <c r="V218" s="15">
        <f>Raw_Data!V218</f>
        <v>19175</v>
      </c>
      <c r="W218" s="15">
        <f>Raw_Data!W218</f>
        <v>580465</v>
      </c>
      <c r="X218" s="15">
        <f>Raw_Data!X218</f>
        <v>134033</v>
      </c>
      <c r="Y218" s="15">
        <f>Raw_Data!Y218</f>
        <v>-446432</v>
      </c>
      <c r="Z218" s="15">
        <f>Raw_Data!Z218</f>
        <v>5864</v>
      </c>
      <c r="AA218" s="15">
        <f>Raw_Data!AA218</f>
        <v>1.1919999999999999</v>
      </c>
      <c r="AB218" s="15">
        <f>Raw_Data!AB218</f>
        <v>30.8</v>
      </c>
      <c r="AC218" s="19" t="str">
        <f>IF(Raw_Data!G218="","Yes","No")</f>
        <v>No</v>
      </c>
      <c r="AD218" s="19" t="str">
        <f>IF(Raw_Data!L218="","Yes","No")</f>
        <v>No</v>
      </c>
      <c r="AE218" s="19" t="str">
        <f>IF(Raw_Data!T218="","Imputed",IF(Raw_Data!T218&gt;INDEX(Cleaning_Reference!$F$6:$F$13,MATCH(D218,Cleaning_Reference!$A$6:$A$13,0)),"Capped","Original"))</f>
        <v>Original</v>
      </c>
      <c r="AF218" s="21">
        <f t="shared" si="3"/>
        <v>6.99</v>
      </c>
    </row>
    <row r="219" spans="1:32" ht="15" customHeight="1" x14ac:dyDescent="0.3">
      <c r="A219" s="20" t="str">
        <f>Raw_Data!A219</f>
        <v>SF10218</v>
      </c>
      <c r="B219" s="15" t="str">
        <f>Raw_Data!B219</f>
        <v>Gujarat</v>
      </c>
      <c r="C219" s="15" t="str">
        <f>Raw_Data!C219</f>
        <v>Warangal</v>
      </c>
      <c r="D219" s="15" t="str">
        <f>Raw_Data!D219</f>
        <v>Maize</v>
      </c>
      <c r="E219" s="15" t="str">
        <f>Raw_Data!E219</f>
        <v>Rabi</v>
      </c>
      <c r="F219" s="15">
        <f>Raw_Data!F219</f>
        <v>10.74</v>
      </c>
      <c r="G219" s="18">
        <f>IF(Raw_Data!G219="",ROUND(AVERAGEIFS(Raw_Data!$G$2:$G$4001,Raw_Data!$E$2:$E$4001,E219),1),Raw_Data!G219)</f>
        <v>354.1</v>
      </c>
      <c r="H219" s="15">
        <f>Raw_Data!H219</f>
        <v>30.7</v>
      </c>
      <c r="I219" s="15">
        <f>Raw_Data!I219</f>
        <v>53.1</v>
      </c>
      <c r="J219" s="15">
        <f>Raw_Data!J219</f>
        <v>8.4</v>
      </c>
      <c r="K219" s="15">
        <f>Raw_Data!K219</f>
        <v>6.94</v>
      </c>
      <c r="L219" s="18">
        <f>IF(Raw_Data!L219="",ROUND(AVERAGEIFS(Raw_Data!$L$2:$L$4001,Raw_Data!$E$2:$E$4001,E219),1),Raw_Data!L219)</f>
        <v>20.8</v>
      </c>
      <c r="M219" s="15">
        <f>Raw_Data!M219</f>
        <v>135.19999999999999</v>
      </c>
      <c r="N219" s="15">
        <f>Raw_Data!N219</f>
        <v>60.2</v>
      </c>
      <c r="O219" s="15">
        <f>Raw_Data!O219</f>
        <v>93.5</v>
      </c>
      <c r="P219" s="15" t="str">
        <f>Raw_Data!P219</f>
        <v>Rainfed</v>
      </c>
      <c r="Q219" s="15">
        <f>Raw_Data!Q219</f>
        <v>378.9</v>
      </c>
      <c r="R219" s="15">
        <f>Raw_Data!R219</f>
        <v>5.07</v>
      </c>
      <c r="S219" s="15">
        <f>Raw_Data!S219</f>
        <v>0.72</v>
      </c>
      <c r="T219" s="18">
        <f>IF(Raw_Data!T219="",ROUND(AVERAGEIFS(Raw_Data!$T$2:$T$4001,Raw_Data!$E$2:$E$4001,E219,Raw_Data!$D$2:$D$4001,D219),2),IF(Raw_Data!T219&gt;INDEX(Cleaning_Reference!$F$6:$F$13,MATCH(D219,Cleaning_Reference!$A$6:$A$13,0)),INDEX(Cleaning_Reference!$F$6:$F$13,MATCH(D219,Cleaning_Reference!$A$6:$A$13,0)),Raw_Data!T219))</f>
        <v>2.9</v>
      </c>
      <c r="U219" s="15">
        <f>Raw_Data!U219</f>
        <v>31.15</v>
      </c>
      <c r="V219" s="15">
        <f>Raw_Data!V219</f>
        <v>22268</v>
      </c>
      <c r="W219" s="15">
        <f>Raw_Data!W219</f>
        <v>854715</v>
      </c>
      <c r="X219" s="15">
        <f>Raw_Data!X219</f>
        <v>693648</v>
      </c>
      <c r="Y219" s="15">
        <f>Raw_Data!Y219</f>
        <v>-161067</v>
      </c>
      <c r="Z219" s="15">
        <f>Raw_Data!Z219</f>
        <v>3457</v>
      </c>
      <c r="AA219" s="15">
        <f>Raw_Data!AA219</f>
        <v>9.0109999999999992</v>
      </c>
      <c r="AB219" s="15">
        <f>Raw_Data!AB219</f>
        <v>37.5</v>
      </c>
      <c r="AC219" s="19" t="str">
        <f>IF(Raw_Data!G219="","Yes","No")</f>
        <v>No</v>
      </c>
      <c r="AD219" s="19" t="str">
        <f>IF(Raw_Data!L219="","Yes","No")</f>
        <v>No</v>
      </c>
      <c r="AE219" s="19" t="str">
        <f>IF(Raw_Data!T219="","Imputed",IF(Raw_Data!T219&gt;INDEX(Cleaning_Reference!$F$6:$F$13,MATCH(D219,Cleaning_Reference!$A$6:$A$13,0)),"Capped","Original"))</f>
        <v>Original</v>
      </c>
      <c r="AF219" s="21">
        <f t="shared" si="3"/>
        <v>31.15</v>
      </c>
    </row>
    <row r="220" spans="1:32" ht="15" customHeight="1" x14ac:dyDescent="0.3">
      <c r="A220" s="20" t="str">
        <f>Raw_Data!A220</f>
        <v>SF10219</v>
      </c>
      <c r="B220" s="15" t="str">
        <f>Raw_Data!B220</f>
        <v>Telangana</v>
      </c>
      <c r="C220" s="15" t="str">
        <f>Raw_Data!C220</f>
        <v>Nashik</v>
      </c>
      <c r="D220" s="15" t="str">
        <f>Raw_Data!D220</f>
        <v>Rice</v>
      </c>
      <c r="E220" s="15" t="str">
        <f>Raw_Data!E220</f>
        <v>Rabi</v>
      </c>
      <c r="F220" s="15">
        <f>Raw_Data!F220</f>
        <v>13.51</v>
      </c>
      <c r="G220" s="18">
        <f>IF(Raw_Data!G220="",ROUND(AVERAGEIFS(Raw_Data!$G$2:$G$4001,Raw_Data!$E$2:$E$4001,E220),1),Raw_Data!G220)</f>
        <v>429.3</v>
      </c>
      <c r="H220" s="15">
        <f>Raw_Data!H220</f>
        <v>21.5</v>
      </c>
      <c r="I220" s="15">
        <f>Raw_Data!I220</f>
        <v>53</v>
      </c>
      <c r="J220" s="15">
        <f>Raw_Data!J220</f>
        <v>8.6999999999999993</v>
      </c>
      <c r="K220" s="15">
        <f>Raw_Data!K220</f>
        <v>6.72</v>
      </c>
      <c r="L220" s="18">
        <f>IF(Raw_Data!L220="",ROUND(AVERAGEIFS(Raw_Data!$L$2:$L$4001,Raw_Data!$E$2:$E$4001,E220),1),Raw_Data!L220)</f>
        <v>24.9</v>
      </c>
      <c r="M220" s="15">
        <f>Raw_Data!M220</f>
        <v>139.1</v>
      </c>
      <c r="N220" s="15">
        <f>Raw_Data!N220</f>
        <v>50.1</v>
      </c>
      <c r="O220" s="15">
        <f>Raw_Data!O220</f>
        <v>65.099999999999994</v>
      </c>
      <c r="P220" s="15" t="str">
        <f>Raw_Data!P220</f>
        <v>Drip</v>
      </c>
      <c r="Q220" s="15">
        <f>Raw_Data!Q220</f>
        <v>220.9</v>
      </c>
      <c r="R220" s="15">
        <f>Raw_Data!R220</f>
        <v>4.7699999999999996</v>
      </c>
      <c r="S220" s="15">
        <f>Raw_Data!S220</f>
        <v>0.88</v>
      </c>
      <c r="T220" s="18">
        <f>IF(Raw_Data!T220="",ROUND(AVERAGEIFS(Raw_Data!$T$2:$T$4001,Raw_Data!$E$2:$E$4001,E220,Raw_Data!$D$2:$D$4001,D220),2),IF(Raw_Data!T220&gt;INDEX(Cleaning_Reference!$F$6:$F$13,MATCH(D220,Cleaning_Reference!$A$6:$A$13,0)),INDEX(Cleaning_Reference!$F$6:$F$13,MATCH(D220,Cleaning_Reference!$A$6:$A$13,0)),Raw_Data!T220))</f>
        <v>3.62</v>
      </c>
      <c r="U220" s="15">
        <f>Raw_Data!U220</f>
        <v>48.91</v>
      </c>
      <c r="V220" s="15">
        <f>Raw_Data!V220</f>
        <v>18502</v>
      </c>
      <c r="W220" s="15">
        <f>Raw_Data!W220</f>
        <v>1021676</v>
      </c>
      <c r="X220" s="15">
        <f>Raw_Data!X220</f>
        <v>904933</v>
      </c>
      <c r="Y220" s="15">
        <f>Raw_Data!Y220</f>
        <v>-116743</v>
      </c>
      <c r="Z220" s="15">
        <f>Raw_Data!Z220</f>
        <v>19127</v>
      </c>
      <c r="AA220" s="15">
        <f>Raw_Data!AA220</f>
        <v>2.5569999999999999</v>
      </c>
      <c r="AB220" s="15">
        <f>Raw_Data!AB220</f>
        <v>39.5</v>
      </c>
      <c r="AC220" s="19" t="str">
        <f>IF(Raw_Data!G220="","Yes","No")</f>
        <v>No</v>
      </c>
      <c r="AD220" s="19" t="str">
        <f>IF(Raw_Data!L220="","Yes","No")</f>
        <v>No</v>
      </c>
      <c r="AE220" s="19" t="str">
        <f>IF(Raw_Data!T220="","Imputed",IF(Raw_Data!T220&gt;INDEX(Cleaning_Reference!$F$6:$F$13,MATCH(D220,Cleaning_Reference!$A$6:$A$13,0)),"Capped","Original"))</f>
        <v>Original</v>
      </c>
      <c r="AF220" s="21">
        <f t="shared" si="3"/>
        <v>48.91</v>
      </c>
    </row>
    <row r="221" spans="1:32" ht="15" customHeight="1" x14ac:dyDescent="0.3">
      <c r="A221" s="20" t="str">
        <f>Raw_Data!A221</f>
        <v>SF10220</v>
      </c>
      <c r="B221" s="15" t="str">
        <f>Raw_Data!B221</f>
        <v>Punjab</v>
      </c>
      <c r="C221" s="15" t="str">
        <f>Raw_Data!C221</f>
        <v>Raichur</v>
      </c>
      <c r="D221" s="15" t="str">
        <f>Raw_Data!D221</f>
        <v>Wheat</v>
      </c>
      <c r="E221" s="15" t="str">
        <f>Raw_Data!E221</f>
        <v>Kharif</v>
      </c>
      <c r="F221" s="15">
        <f>Raw_Data!F221</f>
        <v>11.24</v>
      </c>
      <c r="G221" s="18">
        <f>IF(Raw_Data!G221="",ROUND(AVERAGEIFS(Raw_Data!$G$2:$G$4001,Raw_Data!$E$2:$E$4001,E221),1),Raw_Data!G221)</f>
        <v>917.5</v>
      </c>
      <c r="H221" s="15">
        <f>Raw_Data!H221</f>
        <v>27.2</v>
      </c>
      <c r="I221" s="15">
        <f>Raw_Data!I221</f>
        <v>87.7</v>
      </c>
      <c r="J221" s="15">
        <f>Raw_Data!J221</f>
        <v>7.6</v>
      </c>
      <c r="K221" s="15">
        <f>Raw_Data!K221</f>
        <v>6.29</v>
      </c>
      <c r="L221" s="18">
        <f>IF(Raw_Data!L221="",ROUND(AVERAGEIFS(Raw_Data!$L$2:$L$4001,Raw_Data!$E$2:$E$4001,E221),1),Raw_Data!L221)</f>
        <v>32.799999999999997</v>
      </c>
      <c r="M221" s="15">
        <f>Raw_Data!M221</f>
        <v>161.6</v>
      </c>
      <c r="N221" s="15">
        <f>Raw_Data!N221</f>
        <v>47.9</v>
      </c>
      <c r="O221" s="15">
        <f>Raw_Data!O221</f>
        <v>100.1</v>
      </c>
      <c r="P221" s="15" t="str">
        <f>Raw_Data!P221</f>
        <v>Flood</v>
      </c>
      <c r="Q221" s="15">
        <f>Raw_Data!Q221</f>
        <v>132.5</v>
      </c>
      <c r="R221" s="15">
        <f>Raw_Data!R221</f>
        <v>4.03</v>
      </c>
      <c r="S221" s="15">
        <f>Raw_Data!S221</f>
        <v>0.74</v>
      </c>
      <c r="T221" s="18">
        <f>IF(Raw_Data!T221="",ROUND(AVERAGEIFS(Raw_Data!$T$2:$T$4001,Raw_Data!$E$2:$E$4001,E221,Raw_Data!$D$2:$D$4001,D221),2),IF(Raw_Data!T221&gt;INDEX(Cleaning_Reference!$F$6:$F$13,MATCH(D221,Cleaning_Reference!$A$6:$A$13,0)),INDEX(Cleaning_Reference!$F$6:$F$13,MATCH(D221,Cleaning_Reference!$A$6:$A$13,0)),Raw_Data!T221))</f>
        <v>3.06</v>
      </c>
      <c r="U221" s="15">
        <f>Raw_Data!U221</f>
        <v>34.39</v>
      </c>
      <c r="V221" s="15">
        <f>Raw_Data!V221</f>
        <v>19691</v>
      </c>
      <c r="W221" s="15">
        <f>Raw_Data!W221</f>
        <v>684228</v>
      </c>
      <c r="X221" s="15">
        <f>Raw_Data!X221</f>
        <v>677173</v>
      </c>
      <c r="Y221" s="15">
        <f>Raw_Data!Y221</f>
        <v>-7055</v>
      </c>
      <c r="Z221" s="15">
        <f>Raw_Data!Z221</f>
        <v>7308</v>
      </c>
      <c r="AA221" s="15">
        <f>Raw_Data!AA221</f>
        <v>4.7060000000000004</v>
      </c>
      <c r="AB221" s="15">
        <f>Raw_Data!AB221</f>
        <v>58.8</v>
      </c>
      <c r="AC221" s="19" t="str">
        <f>IF(Raw_Data!G221="","Yes","No")</f>
        <v>No</v>
      </c>
      <c r="AD221" s="19" t="str">
        <f>IF(Raw_Data!L221="","Yes","No")</f>
        <v>No</v>
      </c>
      <c r="AE221" s="19" t="str">
        <f>IF(Raw_Data!T221="","Imputed",IF(Raw_Data!T221&gt;INDEX(Cleaning_Reference!$F$6:$F$13,MATCH(D221,Cleaning_Reference!$A$6:$A$13,0)),"Capped","Original"))</f>
        <v>Original</v>
      </c>
      <c r="AF221" s="21">
        <f t="shared" si="3"/>
        <v>34.39</v>
      </c>
    </row>
    <row r="222" spans="1:32" ht="15" customHeight="1" x14ac:dyDescent="0.3">
      <c r="A222" s="20" t="str">
        <f>Raw_Data!A222</f>
        <v>SF10221</v>
      </c>
      <c r="B222" s="15" t="str">
        <f>Raw_Data!B222</f>
        <v>Punjab</v>
      </c>
      <c r="C222" s="15" t="str">
        <f>Raw_Data!C222</f>
        <v>Nalgonda</v>
      </c>
      <c r="D222" s="15" t="str">
        <f>Raw_Data!D222</f>
        <v>Wheat</v>
      </c>
      <c r="E222" s="15" t="str">
        <f>Raw_Data!E222</f>
        <v>Kharif</v>
      </c>
      <c r="F222" s="15">
        <f>Raw_Data!F222</f>
        <v>14.91</v>
      </c>
      <c r="G222" s="18">
        <f>IF(Raw_Data!G222="",ROUND(AVERAGEIFS(Raw_Data!$G$2:$G$4001,Raw_Data!$E$2:$E$4001,E222),1),Raw_Data!G222)</f>
        <v>582.5</v>
      </c>
      <c r="H222" s="15">
        <f>Raw_Data!H222</f>
        <v>25.1</v>
      </c>
      <c r="I222" s="15">
        <f>Raw_Data!I222</f>
        <v>80.599999999999994</v>
      </c>
      <c r="J222" s="15">
        <f>Raw_Data!J222</f>
        <v>6.4</v>
      </c>
      <c r="K222" s="15">
        <f>Raw_Data!K222</f>
        <v>7.92</v>
      </c>
      <c r="L222" s="18">
        <f>IF(Raw_Data!L222="",ROUND(AVERAGEIFS(Raw_Data!$L$2:$L$4001,Raw_Data!$E$2:$E$4001,E222),1),Raw_Data!L222)</f>
        <v>29.4</v>
      </c>
      <c r="M222" s="15">
        <f>Raw_Data!M222</f>
        <v>121.4</v>
      </c>
      <c r="N222" s="15">
        <f>Raw_Data!N222</f>
        <v>35.700000000000003</v>
      </c>
      <c r="O222" s="15">
        <f>Raw_Data!O222</f>
        <v>76.599999999999994</v>
      </c>
      <c r="P222" s="15" t="str">
        <f>Raw_Data!P222</f>
        <v>Rainfed</v>
      </c>
      <c r="Q222" s="15">
        <f>Raw_Data!Q222</f>
        <v>137</v>
      </c>
      <c r="R222" s="15">
        <f>Raw_Data!R222</f>
        <v>3.71</v>
      </c>
      <c r="S222" s="15">
        <f>Raw_Data!S222</f>
        <v>0.74</v>
      </c>
      <c r="T222" s="18">
        <f>IF(Raw_Data!T222="",ROUND(AVERAGEIFS(Raw_Data!$T$2:$T$4001,Raw_Data!$E$2:$E$4001,E222,Raw_Data!$D$2:$D$4001,D222),2),IF(Raw_Data!T222&gt;INDEX(Cleaning_Reference!$F$6:$F$13,MATCH(D222,Cleaning_Reference!$A$6:$A$13,0)),INDEX(Cleaning_Reference!$F$6:$F$13,MATCH(D222,Cleaning_Reference!$A$6:$A$13,0)),Raw_Data!T222))</f>
        <v>0.5</v>
      </c>
      <c r="U222" s="15">
        <f>Raw_Data!U222</f>
        <v>7.46</v>
      </c>
      <c r="V222" s="15">
        <f>Raw_Data!V222</f>
        <v>21510</v>
      </c>
      <c r="W222" s="15">
        <f>Raw_Data!W222</f>
        <v>843471</v>
      </c>
      <c r="X222" s="15">
        <f>Raw_Data!X222</f>
        <v>160465</v>
      </c>
      <c r="Y222" s="15">
        <f>Raw_Data!Y222</f>
        <v>-683006</v>
      </c>
      <c r="Z222" s="15">
        <f>Raw_Data!Z222</f>
        <v>3891</v>
      </c>
      <c r="AA222" s="15">
        <f>Raw_Data!AA222</f>
        <v>1.917</v>
      </c>
      <c r="AB222" s="15">
        <f>Raw_Data!AB222</f>
        <v>53.4</v>
      </c>
      <c r="AC222" s="19" t="str">
        <f>IF(Raw_Data!G222="","Yes","No")</f>
        <v>No</v>
      </c>
      <c r="AD222" s="19" t="str">
        <f>IF(Raw_Data!L222="","Yes","No")</f>
        <v>No</v>
      </c>
      <c r="AE222" s="19" t="str">
        <f>IF(Raw_Data!T222="","Imputed",IF(Raw_Data!T222&gt;INDEX(Cleaning_Reference!$F$6:$F$13,MATCH(D222,Cleaning_Reference!$A$6:$A$13,0)),"Capped","Original"))</f>
        <v>Original</v>
      </c>
      <c r="AF222" s="21">
        <f t="shared" si="3"/>
        <v>7.46</v>
      </c>
    </row>
    <row r="223" spans="1:32" ht="15" customHeight="1" x14ac:dyDescent="0.3">
      <c r="A223" s="20" t="str">
        <f>Raw_Data!A223</f>
        <v>SF10222</v>
      </c>
      <c r="B223" s="15" t="str">
        <f>Raw_Data!B223</f>
        <v>Punjab</v>
      </c>
      <c r="C223" s="15" t="str">
        <f>Raw_Data!C223</f>
        <v>Rajkot</v>
      </c>
      <c r="D223" s="15" t="str">
        <f>Raw_Data!D223</f>
        <v>Pulses</v>
      </c>
      <c r="E223" s="15" t="str">
        <f>Raw_Data!E223</f>
        <v>Rabi</v>
      </c>
      <c r="F223" s="15">
        <f>Raw_Data!F223</f>
        <v>12.64</v>
      </c>
      <c r="G223" s="18">
        <f>IF(Raw_Data!G223="",ROUND(AVERAGEIFS(Raw_Data!$G$2:$G$4001,Raw_Data!$E$2:$E$4001,E223),1),Raw_Data!G223)</f>
        <v>397.3</v>
      </c>
      <c r="H223" s="15">
        <f>Raw_Data!H223</f>
        <v>22.2</v>
      </c>
      <c r="I223" s="15">
        <f>Raw_Data!I223</f>
        <v>39.700000000000003</v>
      </c>
      <c r="J223" s="15">
        <f>Raw_Data!J223</f>
        <v>6.1</v>
      </c>
      <c r="K223" s="15">
        <f>Raw_Data!K223</f>
        <v>5.95</v>
      </c>
      <c r="L223" s="18">
        <f>IF(Raw_Data!L223="",ROUND(AVERAGEIFS(Raw_Data!$L$2:$L$4001,Raw_Data!$E$2:$E$4001,E223),1),Raw_Data!L223)</f>
        <v>22.7</v>
      </c>
      <c r="M223" s="15">
        <f>Raw_Data!M223</f>
        <v>109.6</v>
      </c>
      <c r="N223" s="15">
        <f>Raw_Data!N223</f>
        <v>58.5</v>
      </c>
      <c r="O223" s="15">
        <f>Raw_Data!O223</f>
        <v>139</v>
      </c>
      <c r="P223" s="15" t="str">
        <f>Raw_Data!P223</f>
        <v>Sprinkler</v>
      </c>
      <c r="Q223" s="15">
        <f>Raw_Data!Q223</f>
        <v>182.9</v>
      </c>
      <c r="R223" s="15">
        <f>Raw_Data!R223</f>
        <v>6.11</v>
      </c>
      <c r="S223" s="15">
        <f>Raw_Data!S223</f>
        <v>0.81</v>
      </c>
      <c r="T223" s="18">
        <f>IF(Raw_Data!T223="",ROUND(AVERAGEIFS(Raw_Data!$T$2:$T$4001,Raw_Data!$E$2:$E$4001,E223,Raw_Data!$D$2:$D$4001,D223),2),IF(Raw_Data!T223&gt;INDEX(Cleaning_Reference!$F$6:$F$13,MATCH(D223,Cleaning_Reference!$A$6:$A$13,0)),INDEX(Cleaning_Reference!$F$6:$F$13,MATCH(D223,Cleaning_Reference!$A$6:$A$13,0)),Raw_Data!T223))</f>
        <v>0.56999999999999995</v>
      </c>
      <c r="U223" s="15">
        <f>Raw_Data!U223</f>
        <v>7.2</v>
      </c>
      <c r="V223" s="15">
        <f>Raw_Data!V223</f>
        <v>68344</v>
      </c>
      <c r="W223" s="15">
        <f>Raw_Data!W223</f>
        <v>807725</v>
      </c>
      <c r="X223" s="15">
        <f>Raw_Data!X223</f>
        <v>492077</v>
      </c>
      <c r="Y223" s="15">
        <f>Raw_Data!Y223</f>
        <v>-315648</v>
      </c>
      <c r="Z223" s="15">
        <f>Raw_Data!Z223</f>
        <v>4935</v>
      </c>
      <c r="AA223" s="15">
        <f>Raw_Data!AA223</f>
        <v>1.4590000000000001</v>
      </c>
      <c r="AB223" s="15">
        <f>Raw_Data!AB223</f>
        <v>25.9</v>
      </c>
      <c r="AC223" s="19" t="str">
        <f>IF(Raw_Data!G223="","Yes","No")</f>
        <v>No</v>
      </c>
      <c r="AD223" s="19" t="str">
        <f>IF(Raw_Data!L223="","Yes","No")</f>
        <v>No</v>
      </c>
      <c r="AE223" s="19" t="str">
        <f>IF(Raw_Data!T223="","Imputed",IF(Raw_Data!T223&gt;INDEX(Cleaning_Reference!$F$6:$F$13,MATCH(D223,Cleaning_Reference!$A$6:$A$13,0)),"Capped","Original"))</f>
        <v>Original</v>
      </c>
      <c r="AF223" s="21">
        <f t="shared" si="3"/>
        <v>7.2</v>
      </c>
    </row>
    <row r="224" spans="1:32" ht="15" customHeight="1" x14ac:dyDescent="0.3">
      <c r="A224" s="20" t="str">
        <f>Raw_Data!A224</f>
        <v>SF10223</v>
      </c>
      <c r="B224" s="15" t="str">
        <f>Raw_Data!B224</f>
        <v>Maharashtra</v>
      </c>
      <c r="C224" s="15" t="str">
        <f>Raw_Data!C224</f>
        <v>Nashik</v>
      </c>
      <c r="D224" s="15" t="str">
        <f>Raw_Data!D224</f>
        <v>Sugarcane</v>
      </c>
      <c r="E224" s="15" t="str">
        <f>Raw_Data!E224</f>
        <v>Rabi</v>
      </c>
      <c r="F224" s="15">
        <f>Raw_Data!F224</f>
        <v>11.44</v>
      </c>
      <c r="G224" s="18">
        <f>IF(Raw_Data!G224="",ROUND(AVERAGEIFS(Raw_Data!$G$2:$G$4001,Raw_Data!$E$2:$E$4001,E224),1),Raw_Data!G224)</f>
        <v>699.6</v>
      </c>
      <c r="H224" s="15">
        <f>Raw_Data!H224</f>
        <v>24.7</v>
      </c>
      <c r="I224" s="15">
        <f>Raw_Data!I224</f>
        <v>50.6</v>
      </c>
      <c r="J224" s="15">
        <f>Raw_Data!J224</f>
        <v>7.4</v>
      </c>
      <c r="K224" s="15">
        <f>Raw_Data!K224</f>
        <v>6.82</v>
      </c>
      <c r="L224" s="18">
        <f>IF(Raw_Data!L224="",ROUND(AVERAGEIFS(Raw_Data!$L$2:$L$4001,Raw_Data!$E$2:$E$4001,E224),1),Raw_Data!L224)</f>
        <v>23</v>
      </c>
      <c r="M224" s="15">
        <f>Raw_Data!M224</f>
        <v>146.19999999999999</v>
      </c>
      <c r="N224" s="15">
        <f>Raw_Data!N224</f>
        <v>69.900000000000006</v>
      </c>
      <c r="O224" s="15">
        <f>Raw_Data!O224</f>
        <v>61.9</v>
      </c>
      <c r="P224" s="15" t="str">
        <f>Raw_Data!P224</f>
        <v>Rainfed</v>
      </c>
      <c r="Q224" s="15">
        <f>Raw_Data!Q224</f>
        <v>177.6</v>
      </c>
      <c r="R224" s="15">
        <f>Raw_Data!R224</f>
        <v>0.73</v>
      </c>
      <c r="S224" s="15">
        <f>Raw_Data!S224</f>
        <v>0.72</v>
      </c>
      <c r="T224" s="18">
        <f>IF(Raw_Data!T224="",ROUND(AVERAGEIFS(Raw_Data!$T$2:$T$4001,Raw_Data!$E$2:$E$4001,E224,Raw_Data!$D$2:$D$4001,D224),2),IF(Raw_Data!T224&gt;INDEX(Cleaning_Reference!$F$6:$F$13,MATCH(D224,Cleaning_Reference!$A$6:$A$13,0)),INDEX(Cleaning_Reference!$F$6:$F$13,MATCH(D224,Cleaning_Reference!$A$6:$A$13,0)),Raw_Data!T224))</f>
        <v>72.540000000000006</v>
      </c>
      <c r="U224" s="15">
        <f>Raw_Data!U224</f>
        <v>829.86</v>
      </c>
      <c r="V224" s="15">
        <f>Raw_Data!V224</f>
        <v>3876</v>
      </c>
      <c r="W224" s="15">
        <f>Raw_Data!W224</f>
        <v>638104</v>
      </c>
      <c r="X224" s="15">
        <f>Raw_Data!X224</f>
        <v>3216537</v>
      </c>
      <c r="Y224" s="15">
        <f>Raw_Data!Y224</f>
        <v>2578433</v>
      </c>
      <c r="Z224" s="15">
        <f>Raw_Data!Z224</f>
        <v>12436</v>
      </c>
      <c r="AA224" s="15">
        <f>Raw_Data!AA224</f>
        <v>66.73</v>
      </c>
      <c r="AB224" s="15">
        <f>Raw_Data!AB224</f>
        <v>58</v>
      </c>
      <c r="AC224" s="19" t="str">
        <f>IF(Raw_Data!G224="","Yes","No")</f>
        <v>No</v>
      </c>
      <c r="AD224" s="19" t="str">
        <f>IF(Raw_Data!L224="","Yes","No")</f>
        <v>No</v>
      </c>
      <c r="AE224" s="19" t="str">
        <f>IF(Raw_Data!T224="","Imputed",IF(Raw_Data!T224&gt;INDEX(Cleaning_Reference!$F$6:$F$13,MATCH(D224,Cleaning_Reference!$A$6:$A$13,0)),"Capped","Original"))</f>
        <v>Original</v>
      </c>
      <c r="AF224" s="21">
        <f t="shared" si="3"/>
        <v>829.86</v>
      </c>
    </row>
    <row r="225" spans="1:32" ht="15" customHeight="1" x14ac:dyDescent="0.3">
      <c r="A225" s="20" t="str">
        <f>Raw_Data!A225</f>
        <v>SF10224</v>
      </c>
      <c r="B225" s="15" t="str">
        <f>Raw_Data!B225</f>
        <v>Maharashtra</v>
      </c>
      <c r="C225" s="15" t="str">
        <f>Raw_Data!C225</f>
        <v>Erode</v>
      </c>
      <c r="D225" s="15" t="str">
        <f>Raw_Data!D225</f>
        <v>Groundnut</v>
      </c>
      <c r="E225" s="15" t="str">
        <f>Raw_Data!E225</f>
        <v>Rabi</v>
      </c>
      <c r="F225" s="15">
        <f>Raw_Data!F225</f>
        <v>11.68</v>
      </c>
      <c r="G225" s="18">
        <f>IF(Raw_Data!G225="",ROUND(AVERAGEIFS(Raw_Data!$G$2:$G$4001,Raw_Data!$E$2:$E$4001,E225),1),Raw_Data!G225)</f>
        <v>662</v>
      </c>
      <c r="H225" s="15">
        <f>Raw_Data!H225</f>
        <v>26.9</v>
      </c>
      <c r="I225" s="15">
        <f>Raw_Data!I225</f>
        <v>55.4</v>
      </c>
      <c r="J225" s="15">
        <f>Raw_Data!J225</f>
        <v>8.6</v>
      </c>
      <c r="K225" s="15">
        <f>Raw_Data!K225</f>
        <v>6.76</v>
      </c>
      <c r="L225" s="18">
        <f>IF(Raw_Data!L225="",ROUND(AVERAGEIFS(Raw_Data!$L$2:$L$4001,Raw_Data!$E$2:$E$4001,E225),1),Raw_Data!L225)</f>
        <v>20.5</v>
      </c>
      <c r="M225" s="15">
        <f>Raw_Data!M225</f>
        <v>129.6</v>
      </c>
      <c r="N225" s="15">
        <f>Raw_Data!N225</f>
        <v>42.3</v>
      </c>
      <c r="O225" s="15">
        <f>Raw_Data!O225</f>
        <v>81.8</v>
      </c>
      <c r="P225" s="15" t="str">
        <f>Raw_Data!P225</f>
        <v>Drip</v>
      </c>
      <c r="Q225" s="15">
        <f>Raw_Data!Q225</f>
        <v>284.10000000000002</v>
      </c>
      <c r="R225" s="15">
        <f>Raw_Data!R225</f>
        <v>3.59</v>
      </c>
      <c r="S225" s="15">
        <f>Raw_Data!S225</f>
        <v>0.81</v>
      </c>
      <c r="T225" s="18">
        <f>IF(Raw_Data!T225="",ROUND(AVERAGEIFS(Raw_Data!$T$2:$T$4001,Raw_Data!$E$2:$E$4001,E225,Raw_Data!$D$2:$D$4001,D225),2),IF(Raw_Data!T225&gt;INDEX(Cleaning_Reference!$F$6:$F$13,MATCH(D225,Cleaning_Reference!$A$6:$A$13,0)),INDEX(Cleaning_Reference!$F$6:$F$13,MATCH(D225,Cleaning_Reference!$A$6:$A$13,0)),Raw_Data!T225))</f>
        <v>2.31</v>
      </c>
      <c r="U225" s="15">
        <f>Raw_Data!U225</f>
        <v>26.98</v>
      </c>
      <c r="V225" s="15">
        <f>Raw_Data!V225</f>
        <v>48397</v>
      </c>
      <c r="W225" s="15">
        <f>Raw_Data!W225</f>
        <v>752579</v>
      </c>
      <c r="X225" s="15">
        <f>Raw_Data!X225</f>
        <v>1305751</v>
      </c>
      <c r="Y225" s="15">
        <f>Raw_Data!Y225</f>
        <v>553172</v>
      </c>
      <c r="Z225" s="15">
        <f>Raw_Data!Z225</f>
        <v>5070</v>
      </c>
      <c r="AA225" s="15">
        <f>Raw_Data!AA225</f>
        <v>5.3209999999999997</v>
      </c>
      <c r="AB225" s="15">
        <f>Raw_Data!AB225</f>
        <v>60.1</v>
      </c>
      <c r="AC225" s="19" t="str">
        <f>IF(Raw_Data!G225="","Yes","No")</f>
        <v>No</v>
      </c>
      <c r="AD225" s="19" t="str">
        <f>IF(Raw_Data!L225="","Yes","No")</f>
        <v>No</v>
      </c>
      <c r="AE225" s="19" t="str">
        <f>IF(Raw_Data!T225="","Imputed",IF(Raw_Data!T225&gt;INDEX(Cleaning_Reference!$F$6:$F$13,MATCH(D225,Cleaning_Reference!$A$6:$A$13,0)),"Capped","Original"))</f>
        <v>Original</v>
      </c>
      <c r="AF225" s="21">
        <f t="shared" si="3"/>
        <v>26.98</v>
      </c>
    </row>
    <row r="226" spans="1:32" ht="15" customHeight="1" x14ac:dyDescent="0.3">
      <c r="A226" s="20" t="str">
        <f>Raw_Data!A226</f>
        <v>SF10225</v>
      </c>
      <c r="B226" s="15" t="str">
        <f>Raw_Data!B226</f>
        <v>Maharashtra</v>
      </c>
      <c r="C226" s="15" t="str">
        <f>Raw_Data!C226</f>
        <v>Nashik</v>
      </c>
      <c r="D226" s="15" t="str">
        <f>Raw_Data!D226</f>
        <v>Wheat</v>
      </c>
      <c r="E226" s="15" t="str">
        <f>Raw_Data!E226</f>
        <v>Rabi</v>
      </c>
      <c r="F226" s="15">
        <f>Raw_Data!F226</f>
        <v>11.73</v>
      </c>
      <c r="G226" s="18">
        <f>IF(Raw_Data!G226="",ROUND(AVERAGEIFS(Raw_Data!$G$2:$G$4001,Raw_Data!$E$2:$E$4001,E226),1),Raw_Data!G226)</f>
        <v>631.79999999999995</v>
      </c>
      <c r="H226" s="15">
        <f>Raw_Data!H226</f>
        <v>24.3</v>
      </c>
      <c r="I226" s="15">
        <f>Raw_Data!I226</f>
        <v>59.5</v>
      </c>
      <c r="J226" s="15">
        <f>Raw_Data!J226</f>
        <v>6.4</v>
      </c>
      <c r="K226" s="15">
        <f>Raw_Data!K226</f>
        <v>5.8</v>
      </c>
      <c r="L226" s="18">
        <f>IF(Raw_Data!L226="",ROUND(AVERAGEIFS(Raw_Data!$L$2:$L$4001,Raw_Data!$E$2:$E$4001,E226),1),Raw_Data!L226)</f>
        <v>25.5</v>
      </c>
      <c r="M226" s="15">
        <f>Raw_Data!M226</f>
        <v>146</v>
      </c>
      <c r="N226" s="15">
        <f>Raw_Data!N226</f>
        <v>31.5</v>
      </c>
      <c r="O226" s="15">
        <f>Raw_Data!O226</f>
        <v>128.9</v>
      </c>
      <c r="P226" s="15" t="str">
        <f>Raw_Data!P226</f>
        <v>Sprinkler</v>
      </c>
      <c r="Q226" s="15">
        <f>Raw_Data!Q226</f>
        <v>236.4</v>
      </c>
      <c r="R226" s="15">
        <f>Raw_Data!R226</f>
        <v>1.65</v>
      </c>
      <c r="S226" s="15">
        <f>Raw_Data!S226</f>
        <v>1</v>
      </c>
      <c r="T226" s="18">
        <f>IF(Raw_Data!T226="",ROUND(AVERAGEIFS(Raw_Data!$T$2:$T$4001,Raw_Data!$E$2:$E$4001,E226,Raw_Data!$D$2:$D$4001,D226),2),IF(Raw_Data!T226&gt;INDEX(Cleaning_Reference!$F$6:$F$13,MATCH(D226,Cleaning_Reference!$A$6:$A$13,0)),INDEX(Cleaning_Reference!$F$6:$F$13,MATCH(D226,Cleaning_Reference!$A$6:$A$13,0)),Raw_Data!T226))</f>
        <v>1.1499999999999999</v>
      </c>
      <c r="U226" s="15">
        <f>Raw_Data!U226</f>
        <v>13.49</v>
      </c>
      <c r="V226" s="15">
        <f>Raw_Data!V226</f>
        <v>26910</v>
      </c>
      <c r="W226" s="15">
        <f>Raw_Data!W226</f>
        <v>688355</v>
      </c>
      <c r="X226" s="15">
        <f>Raw_Data!X226</f>
        <v>363016</v>
      </c>
      <c r="Y226" s="15">
        <f>Raw_Data!Y226</f>
        <v>-325339</v>
      </c>
      <c r="Z226" s="15">
        <f>Raw_Data!Z226</f>
        <v>6446</v>
      </c>
      <c r="AA226" s="15">
        <f>Raw_Data!AA226</f>
        <v>2.093</v>
      </c>
      <c r="AB226" s="15">
        <f>Raw_Data!AB226</f>
        <v>57.7</v>
      </c>
      <c r="AC226" s="19" t="str">
        <f>IF(Raw_Data!G226="","Yes","No")</f>
        <v>No</v>
      </c>
      <c r="AD226" s="19" t="str">
        <f>IF(Raw_Data!L226="","Yes","No")</f>
        <v>No</v>
      </c>
      <c r="AE226" s="19" t="str">
        <f>IF(Raw_Data!T226="","Imputed",IF(Raw_Data!T226&gt;INDEX(Cleaning_Reference!$F$6:$F$13,MATCH(D226,Cleaning_Reference!$A$6:$A$13,0)),"Capped","Original"))</f>
        <v>Original</v>
      </c>
      <c r="AF226" s="21">
        <f t="shared" si="3"/>
        <v>13.49</v>
      </c>
    </row>
    <row r="227" spans="1:32" ht="15" customHeight="1" x14ac:dyDescent="0.3">
      <c r="A227" s="20" t="str">
        <f>Raw_Data!A227</f>
        <v>SF10226</v>
      </c>
      <c r="B227" s="15" t="str">
        <f>Raw_Data!B227</f>
        <v>Punjab</v>
      </c>
      <c r="C227" s="15" t="str">
        <f>Raw_Data!C227</f>
        <v>Indore</v>
      </c>
      <c r="D227" s="15" t="str">
        <f>Raw_Data!D227</f>
        <v>Rice</v>
      </c>
      <c r="E227" s="15" t="str">
        <f>Raw_Data!E227</f>
        <v>Rabi</v>
      </c>
      <c r="F227" s="15">
        <f>Raw_Data!F227</f>
        <v>14.85</v>
      </c>
      <c r="G227" s="18">
        <f>IF(Raw_Data!G227="",ROUND(AVERAGEIFS(Raw_Data!$G$2:$G$4001,Raw_Data!$E$2:$E$4001,E227),1),Raw_Data!G227)</f>
        <v>93.2</v>
      </c>
      <c r="H227" s="15">
        <f>Raw_Data!H227</f>
        <v>23.1</v>
      </c>
      <c r="I227" s="15">
        <f>Raw_Data!I227</f>
        <v>57.7</v>
      </c>
      <c r="J227" s="15">
        <f>Raw_Data!J227</f>
        <v>7</v>
      </c>
      <c r="K227" s="15">
        <f>Raw_Data!K227</f>
        <v>6.52</v>
      </c>
      <c r="L227" s="18">
        <f>IF(Raw_Data!L227="",ROUND(AVERAGEIFS(Raw_Data!$L$2:$L$4001,Raw_Data!$E$2:$E$4001,E227),1),Raw_Data!L227)</f>
        <v>24.7</v>
      </c>
      <c r="M227" s="15">
        <f>Raw_Data!M227</f>
        <v>169.6</v>
      </c>
      <c r="N227" s="15">
        <f>Raw_Data!N227</f>
        <v>36.799999999999997</v>
      </c>
      <c r="O227" s="15">
        <f>Raw_Data!O227</f>
        <v>77</v>
      </c>
      <c r="P227" s="15" t="str">
        <f>Raw_Data!P227</f>
        <v>Sprinkler</v>
      </c>
      <c r="Q227" s="15">
        <f>Raw_Data!Q227</f>
        <v>109.7</v>
      </c>
      <c r="R227" s="15">
        <f>Raw_Data!R227</f>
        <v>0.5</v>
      </c>
      <c r="S227" s="15">
        <f>Raw_Data!S227</f>
        <v>0.76</v>
      </c>
      <c r="T227" s="18">
        <f>IF(Raw_Data!T227="",ROUND(AVERAGEIFS(Raw_Data!$T$2:$T$4001,Raw_Data!$E$2:$E$4001,E227,Raw_Data!$D$2:$D$4001,D227),2),IF(Raw_Data!T227&gt;INDEX(Cleaning_Reference!$F$6:$F$13,MATCH(D227,Cleaning_Reference!$A$6:$A$13,0)),INDEX(Cleaning_Reference!$F$6:$F$13,MATCH(D227,Cleaning_Reference!$A$6:$A$13,0)),Raw_Data!T227))</f>
        <v>2.3199999999999998</v>
      </c>
      <c r="U227" s="15">
        <f>Raw_Data!U227</f>
        <v>34.450000000000003</v>
      </c>
      <c r="V227" s="15">
        <f>Raw_Data!V227</f>
        <v>20864</v>
      </c>
      <c r="W227" s="15">
        <f>Raw_Data!W227</f>
        <v>754599</v>
      </c>
      <c r="X227" s="15">
        <f>Raw_Data!X227</f>
        <v>718765</v>
      </c>
      <c r="Y227" s="15">
        <f>Raw_Data!Y227</f>
        <v>-35834</v>
      </c>
      <c r="Z227" s="15">
        <f>Raw_Data!Z227</f>
        <v>21415</v>
      </c>
      <c r="AA227" s="15">
        <f>Raw_Data!AA227</f>
        <v>1.609</v>
      </c>
      <c r="AB227" s="15">
        <f>Raw_Data!AB227</f>
        <v>45.6</v>
      </c>
      <c r="AC227" s="19" t="str">
        <f>IF(Raw_Data!G227="","Yes","No")</f>
        <v>No</v>
      </c>
      <c r="AD227" s="19" t="str">
        <f>IF(Raw_Data!L227="","Yes","No")</f>
        <v>No</v>
      </c>
      <c r="AE227" s="19" t="str">
        <f>IF(Raw_Data!T227="","Imputed",IF(Raw_Data!T227&gt;INDEX(Cleaning_Reference!$F$6:$F$13,MATCH(D227,Cleaning_Reference!$A$6:$A$13,0)),"Capped","Original"))</f>
        <v>Original</v>
      </c>
      <c r="AF227" s="21">
        <f t="shared" si="3"/>
        <v>34.450000000000003</v>
      </c>
    </row>
    <row r="228" spans="1:32" ht="15" customHeight="1" x14ac:dyDescent="0.3">
      <c r="A228" s="20" t="str">
        <f>Raw_Data!A228</f>
        <v>SF10227</v>
      </c>
      <c r="B228" s="15" t="str">
        <f>Raw_Data!B228</f>
        <v>Karnataka</v>
      </c>
      <c r="C228" s="15" t="str">
        <f>Raw_Data!C228</f>
        <v>Raichur</v>
      </c>
      <c r="D228" s="15" t="str">
        <f>Raw_Data!D228</f>
        <v>Maize</v>
      </c>
      <c r="E228" s="15" t="str">
        <f>Raw_Data!E228</f>
        <v>Rabi</v>
      </c>
      <c r="F228" s="15">
        <f>Raw_Data!F228</f>
        <v>1.07</v>
      </c>
      <c r="G228" s="18">
        <f>IF(Raw_Data!G228="",ROUND(AVERAGEIFS(Raw_Data!$G$2:$G$4001,Raw_Data!$E$2:$E$4001,E228),1),Raw_Data!G228)</f>
        <v>569.70000000000005</v>
      </c>
      <c r="H228" s="15">
        <f>Raw_Data!H228</f>
        <v>22.8</v>
      </c>
      <c r="I228" s="15">
        <f>Raw_Data!I228</f>
        <v>61.5</v>
      </c>
      <c r="J228" s="15">
        <f>Raw_Data!J228</f>
        <v>7.7</v>
      </c>
      <c r="K228" s="15">
        <f>Raw_Data!K228</f>
        <v>7.05</v>
      </c>
      <c r="L228" s="18">
        <f>IF(Raw_Data!L228="",ROUND(AVERAGEIFS(Raw_Data!$L$2:$L$4001,Raw_Data!$E$2:$E$4001,E228),1),Raw_Data!L228)</f>
        <v>27.1</v>
      </c>
      <c r="M228" s="15">
        <f>Raw_Data!M228</f>
        <v>161.9</v>
      </c>
      <c r="N228" s="15">
        <f>Raw_Data!N228</f>
        <v>69.400000000000006</v>
      </c>
      <c r="O228" s="15">
        <f>Raw_Data!O228</f>
        <v>72.599999999999994</v>
      </c>
      <c r="P228" s="15" t="str">
        <f>Raw_Data!P228</f>
        <v>Drip</v>
      </c>
      <c r="Q228" s="15">
        <f>Raw_Data!Q228</f>
        <v>278.3</v>
      </c>
      <c r="R228" s="15">
        <f>Raw_Data!R228</f>
        <v>1.92</v>
      </c>
      <c r="S228" s="15">
        <f>Raw_Data!S228</f>
        <v>0.97</v>
      </c>
      <c r="T228" s="18">
        <f>IF(Raw_Data!T228="",ROUND(AVERAGEIFS(Raw_Data!$T$2:$T$4001,Raw_Data!$E$2:$E$4001,E228,Raw_Data!$D$2:$D$4001,D228),2),IF(Raw_Data!T228&gt;INDEX(Cleaning_Reference!$F$6:$F$13,MATCH(D228,Cleaning_Reference!$A$6:$A$13,0)),INDEX(Cleaning_Reference!$F$6:$F$13,MATCH(D228,Cleaning_Reference!$A$6:$A$13,0)),Raw_Data!T228))</f>
        <v>4.38</v>
      </c>
      <c r="U228" s="15">
        <f>Raw_Data!U228</f>
        <v>4.6900000000000004</v>
      </c>
      <c r="V228" s="15">
        <f>Raw_Data!V228</f>
        <v>24139</v>
      </c>
      <c r="W228" s="15">
        <f>Raw_Data!W228</f>
        <v>74863</v>
      </c>
      <c r="X228" s="15">
        <f>Raw_Data!X228</f>
        <v>113212</v>
      </c>
      <c r="Y228" s="15">
        <f>Raw_Data!Y228</f>
        <v>38349</v>
      </c>
      <c r="Z228" s="15">
        <f>Raw_Data!Z228</f>
        <v>607</v>
      </c>
      <c r="AA228" s="15">
        <f>Raw_Data!AA228</f>
        <v>7.7270000000000003</v>
      </c>
      <c r="AB228" s="15">
        <f>Raw_Data!AB228</f>
        <v>53.5</v>
      </c>
      <c r="AC228" s="19" t="str">
        <f>IF(Raw_Data!G228="","Yes","No")</f>
        <v>No</v>
      </c>
      <c r="AD228" s="19" t="str">
        <f>IF(Raw_Data!L228="","Yes","No")</f>
        <v>No</v>
      </c>
      <c r="AE228" s="19" t="str">
        <f>IF(Raw_Data!T228="","Imputed",IF(Raw_Data!T228&gt;INDEX(Cleaning_Reference!$F$6:$F$13,MATCH(D228,Cleaning_Reference!$A$6:$A$13,0)),"Capped","Original"))</f>
        <v>Original</v>
      </c>
      <c r="AF228" s="21">
        <f t="shared" si="3"/>
        <v>4.6900000000000004</v>
      </c>
    </row>
    <row r="229" spans="1:32" ht="15" customHeight="1" x14ac:dyDescent="0.3">
      <c r="A229" s="20" t="str">
        <f>Raw_Data!A229</f>
        <v>SF10228</v>
      </c>
      <c r="B229" s="15" t="str">
        <f>Raw_Data!B229</f>
        <v>Gujarat</v>
      </c>
      <c r="C229" s="15" t="str">
        <f>Raw_Data!C229</f>
        <v>Warangal</v>
      </c>
      <c r="D229" s="15" t="str">
        <f>Raw_Data!D229</f>
        <v>Sugarcane</v>
      </c>
      <c r="E229" s="15" t="str">
        <f>Raw_Data!E229</f>
        <v>Kharif</v>
      </c>
      <c r="F229" s="15">
        <f>Raw_Data!F229</f>
        <v>6.03</v>
      </c>
      <c r="G229" s="18">
        <f>IF(Raw_Data!G229="",ROUND(AVERAGEIFS(Raw_Data!$G$2:$G$4001,Raw_Data!$E$2:$E$4001,E229),1),Raw_Data!G229)</f>
        <v>859.1</v>
      </c>
      <c r="H229" s="15">
        <f>Raw_Data!H229</f>
        <v>31.4</v>
      </c>
      <c r="I229" s="15">
        <f>Raw_Data!I229</f>
        <v>63.4</v>
      </c>
      <c r="J229" s="15">
        <f>Raw_Data!J229</f>
        <v>7.2</v>
      </c>
      <c r="K229" s="15">
        <f>Raw_Data!K229</f>
        <v>5.86</v>
      </c>
      <c r="L229" s="18">
        <f>IF(Raw_Data!L229="",ROUND(AVERAGEIFS(Raw_Data!$L$2:$L$4001,Raw_Data!$E$2:$E$4001,E229),1),Raw_Data!L229)</f>
        <v>27.7</v>
      </c>
      <c r="M229" s="15">
        <f>Raw_Data!M229</f>
        <v>158.80000000000001</v>
      </c>
      <c r="N229" s="15">
        <f>Raw_Data!N229</f>
        <v>47.2</v>
      </c>
      <c r="O229" s="15">
        <f>Raw_Data!O229</f>
        <v>133.9</v>
      </c>
      <c r="P229" s="15" t="str">
        <f>Raw_Data!P229</f>
        <v>Rainfed</v>
      </c>
      <c r="Q229" s="15">
        <f>Raw_Data!Q229</f>
        <v>84.2</v>
      </c>
      <c r="R229" s="15">
        <f>Raw_Data!R229</f>
        <v>3.19</v>
      </c>
      <c r="S229" s="15">
        <f>Raw_Data!S229</f>
        <v>0.7</v>
      </c>
      <c r="T229" s="18">
        <f>IF(Raw_Data!T229="",ROUND(AVERAGEIFS(Raw_Data!$T$2:$T$4001,Raw_Data!$E$2:$E$4001,E229,Raw_Data!$D$2:$D$4001,D229),2),IF(Raw_Data!T229&gt;INDEX(Cleaning_Reference!$F$6:$F$13,MATCH(D229,Cleaning_Reference!$A$6:$A$13,0)),INDEX(Cleaning_Reference!$F$6:$F$13,MATCH(D229,Cleaning_Reference!$A$6:$A$13,0)),Raw_Data!T229))</f>
        <v>26.01</v>
      </c>
      <c r="U229" s="15">
        <f>Raw_Data!U229</f>
        <v>156.84</v>
      </c>
      <c r="V229" s="15">
        <f>Raw_Data!V229</f>
        <v>4457</v>
      </c>
      <c r="W229" s="15">
        <f>Raw_Data!W229</f>
        <v>302565</v>
      </c>
      <c r="X229" s="15">
        <f>Raw_Data!X229</f>
        <v>699036</v>
      </c>
      <c r="Y229" s="15">
        <f>Raw_Data!Y229</f>
        <v>396471</v>
      </c>
      <c r="Z229" s="15">
        <f>Raw_Data!Z229</f>
        <v>6273</v>
      </c>
      <c r="AA229" s="15">
        <f>Raw_Data!AA229</f>
        <v>25.001999999999999</v>
      </c>
      <c r="AB229" s="15">
        <f>Raw_Data!AB229</f>
        <v>53.8</v>
      </c>
      <c r="AC229" s="19" t="str">
        <f>IF(Raw_Data!G229="","Yes","No")</f>
        <v>No</v>
      </c>
      <c r="AD229" s="19" t="str">
        <f>IF(Raw_Data!L229="","Yes","No")</f>
        <v>No</v>
      </c>
      <c r="AE229" s="19" t="str">
        <f>IF(Raw_Data!T229="","Imputed",IF(Raw_Data!T229&gt;INDEX(Cleaning_Reference!$F$6:$F$13,MATCH(D229,Cleaning_Reference!$A$6:$A$13,0)),"Capped","Original"))</f>
        <v>Original</v>
      </c>
      <c r="AF229" s="21">
        <f t="shared" si="3"/>
        <v>156.84</v>
      </c>
    </row>
    <row r="230" spans="1:32" ht="15" customHeight="1" x14ac:dyDescent="0.3">
      <c r="A230" s="20" t="str">
        <f>Raw_Data!A230</f>
        <v>SF10229</v>
      </c>
      <c r="B230" s="15" t="str">
        <f>Raw_Data!B230</f>
        <v>Andhra Pradesh</v>
      </c>
      <c r="C230" s="15" t="str">
        <f>Raw_Data!C230</f>
        <v>Nalgonda</v>
      </c>
      <c r="D230" s="15" t="str">
        <f>Raw_Data!D230</f>
        <v>Cotton</v>
      </c>
      <c r="E230" s="15" t="str">
        <f>Raw_Data!E230</f>
        <v>Rabi</v>
      </c>
      <c r="F230" s="15">
        <f>Raw_Data!F230</f>
        <v>4.99</v>
      </c>
      <c r="G230" s="18">
        <f>IF(Raw_Data!G230="",ROUND(AVERAGEIFS(Raw_Data!$G$2:$G$4001,Raw_Data!$E$2:$E$4001,E230),1),Raw_Data!G230)</f>
        <v>427.5</v>
      </c>
      <c r="H230" s="15">
        <f>Raw_Data!H230</f>
        <v>25.5</v>
      </c>
      <c r="I230" s="15">
        <f>Raw_Data!I230</f>
        <v>66</v>
      </c>
      <c r="J230" s="15">
        <f>Raw_Data!J230</f>
        <v>7.7</v>
      </c>
      <c r="K230" s="15">
        <f>Raw_Data!K230</f>
        <v>6.67</v>
      </c>
      <c r="L230" s="18">
        <f>IF(Raw_Data!L230="",ROUND(AVERAGEIFS(Raw_Data!$L$2:$L$4001,Raw_Data!$E$2:$E$4001,E230),1),Raw_Data!L230)</f>
        <v>16.7</v>
      </c>
      <c r="M230" s="15">
        <f>Raw_Data!M230</f>
        <v>130.9</v>
      </c>
      <c r="N230" s="15">
        <f>Raw_Data!N230</f>
        <v>70.3</v>
      </c>
      <c r="O230" s="15">
        <f>Raw_Data!O230</f>
        <v>65</v>
      </c>
      <c r="P230" s="15" t="str">
        <f>Raw_Data!P230</f>
        <v>Drip</v>
      </c>
      <c r="Q230" s="15">
        <f>Raw_Data!Q230</f>
        <v>183</v>
      </c>
      <c r="R230" s="15">
        <f>Raw_Data!R230</f>
        <v>6.98</v>
      </c>
      <c r="S230" s="15">
        <f>Raw_Data!S230</f>
        <v>0.67</v>
      </c>
      <c r="T230" s="18">
        <f>IF(Raw_Data!T230="",ROUND(AVERAGEIFS(Raw_Data!$T$2:$T$4001,Raw_Data!$E$2:$E$4001,E230,Raw_Data!$D$2:$D$4001,D230),2),IF(Raw_Data!T230&gt;INDEX(Cleaning_Reference!$F$6:$F$13,MATCH(D230,Cleaning_Reference!$A$6:$A$13,0)),INDEX(Cleaning_Reference!$F$6:$F$13,MATCH(D230,Cleaning_Reference!$A$6:$A$13,0)),Raw_Data!T230))</f>
        <v>1.81</v>
      </c>
      <c r="U230" s="15">
        <f>Raw_Data!U230</f>
        <v>9.0299999999999994</v>
      </c>
      <c r="V230" s="15">
        <f>Raw_Data!V230</f>
        <v>64283</v>
      </c>
      <c r="W230" s="15">
        <f>Raw_Data!W230</f>
        <v>363381</v>
      </c>
      <c r="X230" s="15">
        <f>Raw_Data!X230</f>
        <v>580475</v>
      </c>
      <c r="Y230" s="15">
        <f>Raw_Data!Y230</f>
        <v>217094</v>
      </c>
      <c r="Z230" s="15">
        <f>Raw_Data!Z230</f>
        <v>3228</v>
      </c>
      <c r="AA230" s="15">
        <f>Raw_Data!AA230</f>
        <v>2.7970000000000002</v>
      </c>
      <c r="AB230" s="15">
        <f>Raw_Data!AB230</f>
        <v>43</v>
      </c>
      <c r="AC230" s="19" t="str">
        <f>IF(Raw_Data!G230="","Yes","No")</f>
        <v>No</v>
      </c>
      <c r="AD230" s="19" t="str">
        <f>IF(Raw_Data!L230="","Yes","No")</f>
        <v>No</v>
      </c>
      <c r="AE230" s="19" t="str">
        <f>IF(Raw_Data!T230="","Imputed",IF(Raw_Data!T230&gt;INDEX(Cleaning_Reference!$F$6:$F$13,MATCH(D230,Cleaning_Reference!$A$6:$A$13,0)),"Capped","Original"))</f>
        <v>Original</v>
      </c>
      <c r="AF230" s="21">
        <f t="shared" si="3"/>
        <v>9.0299999999999994</v>
      </c>
    </row>
    <row r="231" spans="1:32" ht="15" customHeight="1" x14ac:dyDescent="0.3">
      <c r="A231" s="20" t="str">
        <f>Raw_Data!A231</f>
        <v>SF10230</v>
      </c>
      <c r="B231" s="15" t="str">
        <f>Raw_Data!B231</f>
        <v>Andhra Pradesh</v>
      </c>
      <c r="C231" s="15" t="str">
        <f>Raw_Data!C231</f>
        <v>Rajkot</v>
      </c>
      <c r="D231" s="15" t="str">
        <f>Raw_Data!D231</f>
        <v>Cotton</v>
      </c>
      <c r="E231" s="15" t="str">
        <f>Raw_Data!E231</f>
        <v>Rabi</v>
      </c>
      <c r="F231" s="15">
        <f>Raw_Data!F231</f>
        <v>8.1199999999999992</v>
      </c>
      <c r="G231" s="18">
        <f>IF(Raw_Data!G231="",ROUND(AVERAGEIFS(Raw_Data!$G$2:$G$4001,Raw_Data!$E$2:$E$4001,E231),1),Raw_Data!G231)</f>
        <v>525.4</v>
      </c>
      <c r="H231" s="15">
        <f>Raw_Data!H231</f>
        <v>23.1</v>
      </c>
      <c r="I231" s="15">
        <f>Raw_Data!I231</f>
        <v>48.3</v>
      </c>
      <c r="J231" s="15">
        <f>Raw_Data!J231</f>
        <v>8.4</v>
      </c>
      <c r="K231" s="15">
        <f>Raw_Data!K231</f>
        <v>7.6</v>
      </c>
      <c r="L231" s="18">
        <f>IF(Raw_Data!L231="",ROUND(AVERAGEIFS(Raw_Data!$L$2:$L$4001,Raw_Data!$E$2:$E$4001,E231),1),Raw_Data!L231)</f>
        <v>24.9</v>
      </c>
      <c r="M231" s="15">
        <f>Raw_Data!M231</f>
        <v>139.19999999999999</v>
      </c>
      <c r="N231" s="15">
        <f>Raw_Data!N231</f>
        <v>42.9</v>
      </c>
      <c r="O231" s="15">
        <f>Raw_Data!O231</f>
        <v>106.7</v>
      </c>
      <c r="P231" s="15" t="str">
        <f>Raw_Data!P231</f>
        <v>Drip</v>
      </c>
      <c r="Q231" s="15">
        <f>Raw_Data!Q231</f>
        <v>269.7</v>
      </c>
      <c r="R231" s="15">
        <f>Raw_Data!R231</f>
        <v>8.1</v>
      </c>
      <c r="S231" s="15">
        <f>Raw_Data!S231</f>
        <v>0.99</v>
      </c>
      <c r="T231" s="18">
        <f>IF(Raw_Data!T231="",ROUND(AVERAGEIFS(Raw_Data!$T$2:$T$4001,Raw_Data!$E$2:$E$4001,E231,Raw_Data!$D$2:$D$4001,D231),2),IF(Raw_Data!T231&gt;INDEX(Cleaning_Reference!$F$6:$F$13,MATCH(D231,Cleaning_Reference!$A$6:$A$13,0)),INDEX(Cleaning_Reference!$F$6:$F$13,MATCH(D231,Cleaning_Reference!$A$6:$A$13,0)),Raw_Data!T231))</f>
        <v>0.75</v>
      </c>
      <c r="U231" s="15">
        <f>Raw_Data!U231</f>
        <v>6.09</v>
      </c>
      <c r="V231" s="15">
        <f>Raw_Data!V231</f>
        <v>69342</v>
      </c>
      <c r="W231" s="15">
        <f>Raw_Data!W231</f>
        <v>533293</v>
      </c>
      <c r="X231" s="15">
        <f>Raw_Data!X231</f>
        <v>422293</v>
      </c>
      <c r="Y231" s="15">
        <f>Raw_Data!Y231</f>
        <v>-111000</v>
      </c>
      <c r="Z231" s="15">
        <f>Raw_Data!Z231</f>
        <v>4611</v>
      </c>
      <c r="AA231" s="15">
        <f>Raw_Data!AA231</f>
        <v>1.321</v>
      </c>
      <c r="AB231" s="15">
        <f>Raw_Data!AB231</f>
        <v>12.6</v>
      </c>
      <c r="AC231" s="19" t="str">
        <f>IF(Raw_Data!G231="","Yes","No")</f>
        <v>No</v>
      </c>
      <c r="AD231" s="19" t="str">
        <f>IF(Raw_Data!L231="","Yes","No")</f>
        <v>No</v>
      </c>
      <c r="AE231" s="19" t="str">
        <f>IF(Raw_Data!T231="","Imputed",IF(Raw_Data!T231&gt;INDEX(Cleaning_Reference!$F$6:$F$13,MATCH(D231,Cleaning_Reference!$A$6:$A$13,0)),"Capped","Original"))</f>
        <v>Original</v>
      </c>
      <c r="AF231" s="21">
        <f t="shared" si="3"/>
        <v>6.09</v>
      </c>
    </row>
    <row r="232" spans="1:32" ht="15" customHeight="1" x14ac:dyDescent="0.3">
      <c r="A232" s="20" t="str">
        <f>Raw_Data!A232</f>
        <v>SF10231</v>
      </c>
      <c r="B232" s="15" t="str">
        <f>Raw_Data!B232</f>
        <v>Maharashtra</v>
      </c>
      <c r="C232" s="15" t="str">
        <f>Raw_Data!C232</f>
        <v>Indore</v>
      </c>
      <c r="D232" s="15" t="str">
        <f>Raw_Data!D232</f>
        <v>Sugarcane</v>
      </c>
      <c r="E232" s="15" t="str">
        <f>Raw_Data!E232</f>
        <v>Rabi</v>
      </c>
      <c r="F232" s="15">
        <f>Raw_Data!F232</f>
        <v>4.03</v>
      </c>
      <c r="G232" s="18">
        <f>IF(Raw_Data!G232="",ROUND(AVERAGEIFS(Raw_Data!$G$2:$G$4001,Raw_Data!$E$2:$E$4001,E232),1),Raw_Data!G232)</f>
        <v>443.6</v>
      </c>
      <c r="H232" s="15">
        <f>Raw_Data!H232</f>
        <v>25</v>
      </c>
      <c r="I232" s="15">
        <f>Raw_Data!I232</f>
        <v>80</v>
      </c>
      <c r="J232" s="15">
        <f>Raw_Data!J232</f>
        <v>8.6999999999999993</v>
      </c>
      <c r="K232" s="15">
        <f>Raw_Data!K232</f>
        <v>8.02</v>
      </c>
      <c r="L232" s="18">
        <f>IF(Raw_Data!L232="",ROUND(AVERAGEIFS(Raw_Data!$L$2:$L$4001,Raw_Data!$E$2:$E$4001,E232),1),Raw_Data!L232)</f>
        <v>29.3</v>
      </c>
      <c r="M232" s="15">
        <f>Raw_Data!M232</f>
        <v>66.099999999999994</v>
      </c>
      <c r="N232" s="15">
        <f>Raw_Data!N232</f>
        <v>48.4</v>
      </c>
      <c r="O232" s="15">
        <f>Raw_Data!O232</f>
        <v>168.5</v>
      </c>
      <c r="P232" s="15" t="str">
        <f>Raw_Data!P232</f>
        <v>Flood</v>
      </c>
      <c r="Q232" s="15">
        <f>Raw_Data!Q232</f>
        <v>151.4</v>
      </c>
      <c r="R232" s="15">
        <f>Raw_Data!R232</f>
        <v>5.38</v>
      </c>
      <c r="S232" s="15">
        <f>Raw_Data!S232</f>
        <v>0.67</v>
      </c>
      <c r="T232" s="18">
        <f>IF(Raw_Data!T232="",ROUND(AVERAGEIFS(Raw_Data!$T$2:$T$4001,Raw_Data!$E$2:$E$4001,E232,Raw_Data!$D$2:$D$4001,D232),2),IF(Raw_Data!T232&gt;INDEX(Cleaning_Reference!$F$6:$F$13,MATCH(D232,Cleaning_Reference!$A$6:$A$13,0)),INDEX(Cleaning_Reference!$F$6:$F$13,MATCH(D232,Cleaning_Reference!$A$6:$A$13,0)),Raw_Data!T232))</f>
        <v>6.4</v>
      </c>
      <c r="U232" s="15">
        <f>Raw_Data!U232</f>
        <v>25.79</v>
      </c>
      <c r="V232" s="15">
        <f>Raw_Data!V232</f>
        <v>2814</v>
      </c>
      <c r="W232" s="15">
        <f>Raw_Data!W232</f>
        <v>272172</v>
      </c>
      <c r="X232" s="15">
        <f>Raw_Data!X232</f>
        <v>72573</v>
      </c>
      <c r="Y232" s="15">
        <f>Raw_Data!Y232</f>
        <v>-199599</v>
      </c>
      <c r="Z232" s="15">
        <f>Raw_Data!Z232</f>
        <v>9527</v>
      </c>
      <c r="AA232" s="15">
        <f>Raw_Data!AA232</f>
        <v>2.7069999999999999</v>
      </c>
      <c r="AB232" s="15">
        <f>Raw_Data!AB232</f>
        <v>51.1</v>
      </c>
      <c r="AC232" s="19" t="str">
        <f>IF(Raw_Data!G232="","Yes","No")</f>
        <v>No</v>
      </c>
      <c r="AD232" s="19" t="str">
        <f>IF(Raw_Data!L232="","Yes","No")</f>
        <v>No</v>
      </c>
      <c r="AE232" s="19" t="str">
        <f>IF(Raw_Data!T232="","Imputed",IF(Raw_Data!T232&gt;INDEX(Cleaning_Reference!$F$6:$F$13,MATCH(D232,Cleaning_Reference!$A$6:$A$13,0)),"Capped","Original"))</f>
        <v>Original</v>
      </c>
      <c r="AF232" s="21">
        <f t="shared" si="3"/>
        <v>25.79</v>
      </c>
    </row>
    <row r="233" spans="1:32" ht="15" customHeight="1" x14ac:dyDescent="0.3">
      <c r="A233" s="20" t="str">
        <f>Raw_Data!A233</f>
        <v>SF10232</v>
      </c>
      <c r="B233" s="15" t="str">
        <f>Raw_Data!B233</f>
        <v>Punjab</v>
      </c>
      <c r="C233" s="15" t="str">
        <f>Raw_Data!C233</f>
        <v>Warangal</v>
      </c>
      <c r="D233" s="15" t="str">
        <f>Raw_Data!D233</f>
        <v>Rice</v>
      </c>
      <c r="E233" s="15" t="str">
        <f>Raw_Data!E233</f>
        <v>Rabi</v>
      </c>
      <c r="F233" s="15">
        <f>Raw_Data!F233</f>
        <v>3.04</v>
      </c>
      <c r="G233" s="18">
        <f>IF(Raw_Data!G233="",ROUND(AVERAGEIFS(Raw_Data!$G$2:$G$4001,Raw_Data!$E$2:$E$4001,E233),1),Raw_Data!G233)</f>
        <v>762.2</v>
      </c>
      <c r="H233" s="15">
        <f>Raw_Data!H233</f>
        <v>24.1</v>
      </c>
      <c r="I233" s="15">
        <f>Raw_Data!I233</f>
        <v>74.099999999999994</v>
      </c>
      <c r="J233" s="15">
        <f>Raw_Data!J233</f>
        <v>8</v>
      </c>
      <c r="K233" s="15">
        <f>Raw_Data!K233</f>
        <v>5.9</v>
      </c>
      <c r="L233" s="18">
        <f>IF(Raw_Data!L233="",ROUND(AVERAGEIFS(Raw_Data!$L$2:$L$4001,Raw_Data!$E$2:$E$4001,E233),1),Raw_Data!L233)</f>
        <v>28.4</v>
      </c>
      <c r="M233" s="15">
        <f>Raw_Data!M233</f>
        <v>169</v>
      </c>
      <c r="N233" s="15">
        <f>Raw_Data!N233</f>
        <v>19.899999999999999</v>
      </c>
      <c r="O233" s="15">
        <f>Raw_Data!O233</f>
        <v>66.099999999999994</v>
      </c>
      <c r="P233" s="15" t="str">
        <f>Raw_Data!P233</f>
        <v>Flood</v>
      </c>
      <c r="Q233" s="15">
        <f>Raw_Data!Q233</f>
        <v>124.6</v>
      </c>
      <c r="R233" s="15">
        <f>Raw_Data!R233</f>
        <v>2.59</v>
      </c>
      <c r="S233" s="15">
        <f>Raw_Data!S233</f>
        <v>0.84</v>
      </c>
      <c r="T233" s="18">
        <f>IF(Raw_Data!T233="",ROUND(AVERAGEIFS(Raw_Data!$T$2:$T$4001,Raw_Data!$E$2:$E$4001,E233,Raw_Data!$D$2:$D$4001,D233),2),IF(Raw_Data!T233&gt;INDEX(Cleaning_Reference!$F$6:$F$13,MATCH(D233,Cleaning_Reference!$A$6:$A$13,0)),INDEX(Cleaning_Reference!$F$6:$F$13,MATCH(D233,Cleaning_Reference!$A$6:$A$13,0)),Raw_Data!T233))</f>
        <v>1.88</v>
      </c>
      <c r="U233" s="15">
        <f>Raw_Data!U233</f>
        <v>5.72</v>
      </c>
      <c r="V233" s="15">
        <f>Raw_Data!V233</f>
        <v>19143</v>
      </c>
      <c r="W233" s="15">
        <f>Raw_Data!W233</f>
        <v>206700</v>
      </c>
      <c r="X233" s="15">
        <f>Raw_Data!X233</f>
        <v>109498</v>
      </c>
      <c r="Y233" s="15">
        <f>Raw_Data!Y233</f>
        <v>-97202</v>
      </c>
      <c r="Z233" s="15">
        <f>Raw_Data!Z233</f>
        <v>6612</v>
      </c>
      <c r="AA233" s="15">
        <f>Raw_Data!AA233</f>
        <v>0.86499999999999999</v>
      </c>
      <c r="AB233" s="15">
        <f>Raw_Data!AB233</f>
        <v>61.6</v>
      </c>
      <c r="AC233" s="19" t="str">
        <f>IF(Raw_Data!G233="","Yes","No")</f>
        <v>No</v>
      </c>
      <c r="AD233" s="19" t="str">
        <f>IF(Raw_Data!L233="","Yes","No")</f>
        <v>No</v>
      </c>
      <c r="AE233" s="19" t="str">
        <f>IF(Raw_Data!T233="","Imputed",IF(Raw_Data!T233&gt;INDEX(Cleaning_Reference!$F$6:$F$13,MATCH(D233,Cleaning_Reference!$A$6:$A$13,0)),"Capped","Original"))</f>
        <v>Original</v>
      </c>
      <c r="AF233" s="21">
        <f t="shared" si="3"/>
        <v>5.72</v>
      </c>
    </row>
    <row r="234" spans="1:32" ht="15" customHeight="1" x14ac:dyDescent="0.3">
      <c r="A234" s="20" t="str">
        <f>Raw_Data!A234</f>
        <v>SF10233</v>
      </c>
      <c r="B234" s="15" t="str">
        <f>Raw_Data!B234</f>
        <v>Tamil Nadu</v>
      </c>
      <c r="C234" s="15" t="str">
        <f>Raw_Data!C234</f>
        <v>Ludhiana</v>
      </c>
      <c r="D234" s="15" t="str">
        <f>Raw_Data!D234</f>
        <v>Wheat</v>
      </c>
      <c r="E234" s="15" t="str">
        <f>Raw_Data!E234</f>
        <v>Rabi</v>
      </c>
      <c r="F234" s="15">
        <f>Raw_Data!F234</f>
        <v>7.06</v>
      </c>
      <c r="G234" s="18">
        <f>IF(Raw_Data!G234="",ROUND(AVERAGEIFS(Raw_Data!$G$2:$G$4001,Raw_Data!$E$2:$E$4001,E234),1),Raw_Data!G234)</f>
        <v>413.9</v>
      </c>
      <c r="H234" s="15">
        <f>Raw_Data!H234</f>
        <v>20.6</v>
      </c>
      <c r="I234" s="15">
        <f>Raw_Data!I234</f>
        <v>59.6</v>
      </c>
      <c r="J234" s="15">
        <f>Raw_Data!J234</f>
        <v>9.3000000000000007</v>
      </c>
      <c r="K234" s="15">
        <f>Raw_Data!K234</f>
        <v>6.57</v>
      </c>
      <c r="L234" s="18">
        <f>IF(Raw_Data!L234="",ROUND(AVERAGEIFS(Raw_Data!$L$2:$L$4001,Raw_Data!$E$2:$E$4001,E234),1),Raw_Data!L234)</f>
        <v>17.3</v>
      </c>
      <c r="M234" s="15">
        <f>Raw_Data!M234</f>
        <v>40</v>
      </c>
      <c r="N234" s="15">
        <f>Raw_Data!N234</f>
        <v>52.3</v>
      </c>
      <c r="O234" s="15">
        <f>Raw_Data!O234</f>
        <v>67.599999999999994</v>
      </c>
      <c r="P234" s="15" t="str">
        <f>Raw_Data!P234</f>
        <v>Rainfed</v>
      </c>
      <c r="Q234" s="15">
        <f>Raw_Data!Q234</f>
        <v>128.4</v>
      </c>
      <c r="R234" s="15">
        <f>Raw_Data!R234</f>
        <v>5.16</v>
      </c>
      <c r="S234" s="15">
        <f>Raw_Data!S234</f>
        <v>0.73</v>
      </c>
      <c r="T234" s="18">
        <f>IF(Raw_Data!T234="",ROUND(AVERAGEIFS(Raw_Data!$T$2:$T$4001,Raw_Data!$E$2:$E$4001,E234,Raw_Data!$D$2:$D$4001,D234),2),IF(Raw_Data!T234&gt;INDEX(Cleaning_Reference!$F$6:$F$13,MATCH(D234,Cleaning_Reference!$A$6:$A$13,0)),INDEX(Cleaning_Reference!$F$6:$F$13,MATCH(D234,Cleaning_Reference!$A$6:$A$13,0)),Raw_Data!T234))</f>
        <v>1.86</v>
      </c>
      <c r="U234" s="15">
        <f>Raw_Data!U234</f>
        <v>13.13</v>
      </c>
      <c r="V234" s="15">
        <f>Raw_Data!V234</f>
        <v>22016</v>
      </c>
      <c r="W234" s="15">
        <f>Raw_Data!W234</f>
        <v>356320</v>
      </c>
      <c r="X234" s="15">
        <f>Raw_Data!X234</f>
        <v>289070</v>
      </c>
      <c r="Y234" s="15">
        <f>Raw_Data!Y234</f>
        <v>-67250</v>
      </c>
      <c r="Z234" s="15">
        <f>Raw_Data!Z234</f>
        <v>1948</v>
      </c>
      <c r="AA234" s="15">
        <f>Raw_Data!AA234</f>
        <v>6.74</v>
      </c>
      <c r="AB234" s="15">
        <f>Raw_Data!AB234</f>
        <v>38.200000000000003</v>
      </c>
      <c r="AC234" s="19" t="str">
        <f>IF(Raw_Data!G234="","Yes","No")</f>
        <v>No</v>
      </c>
      <c r="AD234" s="19" t="str">
        <f>IF(Raw_Data!L234="","Yes","No")</f>
        <v>No</v>
      </c>
      <c r="AE234" s="19" t="str">
        <f>IF(Raw_Data!T234="","Imputed",IF(Raw_Data!T234&gt;INDEX(Cleaning_Reference!$F$6:$F$13,MATCH(D234,Cleaning_Reference!$A$6:$A$13,0)),"Capped","Original"))</f>
        <v>Original</v>
      </c>
      <c r="AF234" s="21">
        <f t="shared" si="3"/>
        <v>13.13</v>
      </c>
    </row>
    <row r="235" spans="1:32" ht="15" customHeight="1" x14ac:dyDescent="0.3">
      <c r="A235" s="20" t="str">
        <f>Raw_Data!A235</f>
        <v>SF10234</v>
      </c>
      <c r="B235" s="15" t="str">
        <f>Raw_Data!B235</f>
        <v>Andhra Pradesh</v>
      </c>
      <c r="C235" s="15" t="str">
        <f>Raw_Data!C235</f>
        <v>Raichur</v>
      </c>
      <c r="D235" s="15" t="str">
        <f>Raw_Data!D235</f>
        <v>Groundnut</v>
      </c>
      <c r="E235" s="15" t="str">
        <f>Raw_Data!E235</f>
        <v>Zaid</v>
      </c>
      <c r="F235" s="15">
        <f>Raw_Data!F235</f>
        <v>9.3699999999999992</v>
      </c>
      <c r="G235" s="18">
        <f>IF(Raw_Data!G235="",ROUND(AVERAGEIFS(Raw_Data!$G$2:$G$4001,Raw_Data!$E$2:$E$4001,E235),1),Raw_Data!G235)</f>
        <v>593</v>
      </c>
      <c r="H235" s="15">
        <f>Raw_Data!H235</f>
        <v>28.3</v>
      </c>
      <c r="I235" s="15">
        <f>Raw_Data!I235</f>
        <v>45.1</v>
      </c>
      <c r="J235" s="15">
        <f>Raw_Data!J235</f>
        <v>9.3000000000000007</v>
      </c>
      <c r="K235" s="15">
        <f>Raw_Data!K235</f>
        <v>6.03</v>
      </c>
      <c r="L235" s="18">
        <f>IF(Raw_Data!L235="",ROUND(AVERAGEIFS(Raw_Data!$L$2:$L$4001,Raw_Data!$E$2:$E$4001,E235),1),Raw_Data!L235)</f>
        <v>16.399999999999999</v>
      </c>
      <c r="M235" s="15">
        <f>Raw_Data!M235</f>
        <v>147.19999999999999</v>
      </c>
      <c r="N235" s="15">
        <f>Raw_Data!N235</f>
        <v>50.1</v>
      </c>
      <c r="O235" s="15">
        <f>Raw_Data!O235</f>
        <v>115.4</v>
      </c>
      <c r="P235" s="15" t="str">
        <f>Raw_Data!P235</f>
        <v>Flood</v>
      </c>
      <c r="Q235" s="15">
        <f>Raw_Data!Q235</f>
        <v>112.6</v>
      </c>
      <c r="R235" s="15">
        <f>Raw_Data!R235</f>
        <v>6.51</v>
      </c>
      <c r="S235" s="15">
        <f>Raw_Data!S235</f>
        <v>0.78</v>
      </c>
      <c r="T235" s="18">
        <f>IF(Raw_Data!T235="",ROUND(AVERAGEIFS(Raw_Data!$T$2:$T$4001,Raw_Data!$E$2:$E$4001,E235,Raw_Data!$D$2:$D$4001,D235),2),IF(Raw_Data!T235&gt;INDEX(Cleaning_Reference!$F$6:$F$13,MATCH(D235,Cleaning_Reference!$A$6:$A$13,0)),INDEX(Cleaning_Reference!$F$6:$F$13,MATCH(D235,Cleaning_Reference!$A$6:$A$13,0)),Raw_Data!T235))</f>
        <v>1.1100000000000001</v>
      </c>
      <c r="U235" s="15">
        <f>Raw_Data!U235</f>
        <v>10.4</v>
      </c>
      <c r="V235" s="15">
        <f>Raw_Data!V235</f>
        <v>49981</v>
      </c>
      <c r="W235" s="15">
        <f>Raw_Data!W235</f>
        <v>568865</v>
      </c>
      <c r="X235" s="15">
        <f>Raw_Data!X235</f>
        <v>519802</v>
      </c>
      <c r="Y235" s="15">
        <f>Raw_Data!Y235</f>
        <v>-49063</v>
      </c>
      <c r="Z235" s="15">
        <f>Raw_Data!Z235</f>
        <v>6123</v>
      </c>
      <c r="AA235" s="15">
        <f>Raw_Data!AA235</f>
        <v>1.6990000000000001</v>
      </c>
      <c r="AB235" s="15">
        <f>Raw_Data!AB235</f>
        <v>38.700000000000003</v>
      </c>
      <c r="AC235" s="19" t="str">
        <f>IF(Raw_Data!G235="","Yes","No")</f>
        <v>No</v>
      </c>
      <c r="AD235" s="19" t="str">
        <f>IF(Raw_Data!L235="","Yes","No")</f>
        <v>No</v>
      </c>
      <c r="AE235" s="19" t="str">
        <f>IF(Raw_Data!T235="","Imputed",IF(Raw_Data!T235&gt;INDEX(Cleaning_Reference!$F$6:$F$13,MATCH(D235,Cleaning_Reference!$A$6:$A$13,0)),"Capped","Original"))</f>
        <v>Original</v>
      </c>
      <c r="AF235" s="21">
        <f t="shared" si="3"/>
        <v>10.4</v>
      </c>
    </row>
    <row r="236" spans="1:32" ht="15" customHeight="1" x14ac:dyDescent="0.3">
      <c r="A236" s="20" t="str">
        <f>Raw_Data!A236</f>
        <v>SF10235</v>
      </c>
      <c r="B236" s="15" t="str">
        <f>Raw_Data!B236</f>
        <v>Punjab</v>
      </c>
      <c r="C236" s="15" t="str">
        <f>Raw_Data!C236</f>
        <v>Krishna</v>
      </c>
      <c r="D236" s="15" t="str">
        <f>Raw_Data!D236</f>
        <v>Maize</v>
      </c>
      <c r="E236" s="15" t="str">
        <f>Raw_Data!E236</f>
        <v>Rabi</v>
      </c>
      <c r="F236" s="15">
        <f>Raw_Data!F236</f>
        <v>13.85</v>
      </c>
      <c r="G236" s="18">
        <f>IF(Raw_Data!G236="",ROUND(AVERAGEIFS(Raw_Data!$G$2:$G$4001,Raw_Data!$E$2:$E$4001,E236),1),Raw_Data!G236)</f>
        <v>322.39999999999998</v>
      </c>
      <c r="H236" s="15">
        <f>Raw_Data!H236</f>
        <v>24.3</v>
      </c>
      <c r="I236" s="15">
        <f>Raw_Data!I236</f>
        <v>49.9</v>
      </c>
      <c r="J236" s="15">
        <f>Raw_Data!J236</f>
        <v>7.4</v>
      </c>
      <c r="K236" s="15">
        <f>Raw_Data!K236</f>
        <v>6.79</v>
      </c>
      <c r="L236" s="18">
        <f>IF(Raw_Data!L236="",ROUND(AVERAGEIFS(Raw_Data!$L$2:$L$4001,Raw_Data!$E$2:$E$4001,E236),1),Raw_Data!L236)</f>
        <v>21.4</v>
      </c>
      <c r="M236" s="15">
        <f>Raw_Data!M236</f>
        <v>101.7</v>
      </c>
      <c r="N236" s="15">
        <f>Raw_Data!N236</f>
        <v>55</v>
      </c>
      <c r="O236" s="15">
        <f>Raw_Data!O236</f>
        <v>125.8</v>
      </c>
      <c r="P236" s="15" t="str">
        <f>Raw_Data!P236</f>
        <v>Flood</v>
      </c>
      <c r="Q236" s="15">
        <f>Raw_Data!Q236</f>
        <v>177.6</v>
      </c>
      <c r="R236" s="15">
        <f>Raw_Data!R236</f>
        <v>6.81</v>
      </c>
      <c r="S236" s="15">
        <f>Raw_Data!S236</f>
        <v>0.88</v>
      </c>
      <c r="T236" s="18">
        <f>IF(Raw_Data!T236="",ROUND(AVERAGEIFS(Raw_Data!$T$2:$T$4001,Raw_Data!$E$2:$E$4001,E236,Raw_Data!$D$2:$D$4001,D236),2),IF(Raw_Data!T236&gt;INDEX(Cleaning_Reference!$F$6:$F$13,MATCH(D236,Cleaning_Reference!$A$6:$A$13,0)),INDEX(Cleaning_Reference!$F$6:$F$13,MATCH(D236,Cleaning_Reference!$A$6:$A$13,0)),Raw_Data!T236))</f>
        <v>3.57</v>
      </c>
      <c r="U236" s="15">
        <f>Raw_Data!U236</f>
        <v>49.44</v>
      </c>
      <c r="V236" s="15">
        <f>Raw_Data!V236</f>
        <v>21954</v>
      </c>
      <c r="W236" s="15">
        <f>Raw_Data!W236</f>
        <v>927022</v>
      </c>
      <c r="X236" s="15">
        <f>Raw_Data!X236</f>
        <v>1085406</v>
      </c>
      <c r="Y236" s="15">
        <f>Raw_Data!Y236</f>
        <v>158384</v>
      </c>
      <c r="Z236" s="15">
        <f>Raw_Data!Z236</f>
        <v>9586</v>
      </c>
      <c r="AA236" s="15">
        <f>Raw_Data!AA236</f>
        <v>5.1580000000000004</v>
      </c>
      <c r="AB236" s="15">
        <f>Raw_Data!AB236</f>
        <v>17.2</v>
      </c>
      <c r="AC236" s="19" t="str">
        <f>IF(Raw_Data!G236="","Yes","No")</f>
        <v>No</v>
      </c>
      <c r="AD236" s="19" t="str">
        <f>IF(Raw_Data!L236="","Yes","No")</f>
        <v>No</v>
      </c>
      <c r="AE236" s="19" t="str">
        <f>IF(Raw_Data!T236="","Imputed",IF(Raw_Data!T236&gt;INDEX(Cleaning_Reference!$F$6:$F$13,MATCH(D236,Cleaning_Reference!$A$6:$A$13,0)),"Capped","Original"))</f>
        <v>Original</v>
      </c>
      <c r="AF236" s="21">
        <f t="shared" si="3"/>
        <v>49.44</v>
      </c>
    </row>
    <row r="237" spans="1:32" ht="15" customHeight="1" x14ac:dyDescent="0.3">
      <c r="A237" s="20" t="str">
        <f>Raw_Data!A237</f>
        <v>SF10236</v>
      </c>
      <c r="B237" s="15" t="str">
        <f>Raw_Data!B237</f>
        <v>Punjab</v>
      </c>
      <c r="C237" s="15" t="str">
        <f>Raw_Data!C237</f>
        <v>Erode</v>
      </c>
      <c r="D237" s="15" t="str">
        <f>Raw_Data!D237</f>
        <v>Cotton</v>
      </c>
      <c r="E237" s="15" t="str">
        <f>Raw_Data!E237</f>
        <v>Kharif</v>
      </c>
      <c r="F237" s="15">
        <f>Raw_Data!F237</f>
        <v>9.4700000000000006</v>
      </c>
      <c r="G237" s="18">
        <f>IF(Raw_Data!G237="",ROUND(AVERAGEIFS(Raw_Data!$G$2:$G$4001,Raw_Data!$E$2:$E$4001,E237),1),Raw_Data!G237)</f>
        <v>842.2</v>
      </c>
      <c r="H237" s="15">
        <f>Raw_Data!H237</f>
        <v>27.5</v>
      </c>
      <c r="I237" s="15">
        <f>Raw_Data!I237</f>
        <v>65.3</v>
      </c>
      <c r="J237" s="15">
        <f>Raw_Data!J237</f>
        <v>5.8</v>
      </c>
      <c r="K237" s="15">
        <f>Raw_Data!K237</f>
        <v>6.12</v>
      </c>
      <c r="L237" s="18">
        <f>IF(Raw_Data!L237="",ROUND(AVERAGEIFS(Raw_Data!$L$2:$L$4001,Raw_Data!$E$2:$E$4001,E237),1),Raw_Data!L237)</f>
        <v>32.9</v>
      </c>
      <c r="M237" s="15">
        <f>Raw_Data!M237</f>
        <v>125.6</v>
      </c>
      <c r="N237" s="15">
        <f>Raw_Data!N237</f>
        <v>53.7</v>
      </c>
      <c r="O237" s="15">
        <f>Raw_Data!O237</f>
        <v>95.8</v>
      </c>
      <c r="P237" s="15" t="str">
        <f>Raw_Data!P237</f>
        <v>Sprinkler</v>
      </c>
      <c r="Q237" s="15">
        <f>Raw_Data!Q237</f>
        <v>192.6</v>
      </c>
      <c r="R237" s="15">
        <f>Raw_Data!R237</f>
        <v>4.22</v>
      </c>
      <c r="S237" s="15">
        <f>Raw_Data!S237</f>
        <v>0.66</v>
      </c>
      <c r="T237" s="18">
        <f>IF(Raw_Data!T237="",ROUND(AVERAGEIFS(Raw_Data!$T$2:$T$4001,Raw_Data!$E$2:$E$4001,E237,Raw_Data!$D$2:$D$4001,D237),2),IF(Raw_Data!T237&gt;INDEX(Cleaning_Reference!$F$6:$F$13,MATCH(D237,Cleaning_Reference!$A$6:$A$13,0)),INDEX(Cleaning_Reference!$F$6:$F$13,MATCH(D237,Cleaning_Reference!$A$6:$A$13,0)),Raw_Data!T237))</f>
        <v>1.48</v>
      </c>
      <c r="U237" s="15">
        <f>Raw_Data!U237</f>
        <v>14.02</v>
      </c>
      <c r="V237" s="15">
        <f>Raw_Data!V237</f>
        <v>66486</v>
      </c>
      <c r="W237" s="15">
        <f>Raw_Data!W237</f>
        <v>543335</v>
      </c>
      <c r="X237" s="15">
        <f>Raw_Data!X237</f>
        <v>932134</v>
      </c>
      <c r="Y237" s="15">
        <f>Raw_Data!Y237</f>
        <v>388799</v>
      </c>
      <c r="Z237" s="15">
        <f>Raw_Data!Z237</f>
        <v>7638</v>
      </c>
      <c r="AA237" s="15">
        <f>Raw_Data!AA237</f>
        <v>1.8360000000000001</v>
      </c>
      <c r="AB237" s="15">
        <f>Raw_Data!AB237</f>
        <v>55.9</v>
      </c>
      <c r="AC237" s="19" t="str">
        <f>IF(Raw_Data!G237="","Yes","No")</f>
        <v>No</v>
      </c>
      <c r="AD237" s="19" t="str">
        <f>IF(Raw_Data!L237="","Yes","No")</f>
        <v>No</v>
      </c>
      <c r="AE237" s="19" t="str">
        <f>IF(Raw_Data!T237="","Imputed",IF(Raw_Data!T237&gt;INDEX(Cleaning_Reference!$F$6:$F$13,MATCH(D237,Cleaning_Reference!$A$6:$A$13,0)),"Capped","Original"))</f>
        <v>Original</v>
      </c>
      <c r="AF237" s="21">
        <f t="shared" si="3"/>
        <v>14.02</v>
      </c>
    </row>
    <row r="238" spans="1:32" ht="15" customHeight="1" x14ac:dyDescent="0.3">
      <c r="A238" s="20" t="str">
        <f>Raw_Data!A238</f>
        <v>SF10237</v>
      </c>
      <c r="B238" s="15" t="str">
        <f>Raw_Data!B238</f>
        <v>Madhya Pradesh</v>
      </c>
      <c r="C238" s="15" t="str">
        <f>Raw_Data!C238</f>
        <v>Nashik</v>
      </c>
      <c r="D238" s="15" t="str">
        <f>Raw_Data!D238</f>
        <v>Rice</v>
      </c>
      <c r="E238" s="15" t="str">
        <f>Raw_Data!E238</f>
        <v>Kharif</v>
      </c>
      <c r="F238" s="15">
        <f>Raw_Data!F238</f>
        <v>1.06</v>
      </c>
      <c r="G238" s="18">
        <f>IF(Raw_Data!G238="",ROUND(AVERAGEIFS(Raw_Data!$G$2:$G$4001,Raw_Data!$E$2:$E$4001,E238),1),Raw_Data!G238)</f>
        <v>666.6</v>
      </c>
      <c r="H238" s="15">
        <f>Raw_Data!H238</f>
        <v>27.6</v>
      </c>
      <c r="I238" s="15">
        <f>Raw_Data!I238</f>
        <v>66.099999999999994</v>
      </c>
      <c r="J238" s="15">
        <f>Raw_Data!J238</f>
        <v>7</v>
      </c>
      <c r="K238" s="15">
        <f>Raw_Data!K238</f>
        <v>7.01</v>
      </c>
      <c r="L238" s="18">
        <f>IF(Raw_Data!L238="",ROUND(AVERAGEIFS(Raw_Data!$L$2:$L$4001,Raw_Data!$E$2:$E$4001,E238),1),Raw_Data!L238)</f>
        <v>25.2</v>
      </c>
      <c r="M238" s="15">
        <f>Raw_Data!M238</f>
        <v>134.4</v>
      </c>
      <c r="N238" s="15">
        <f>Raw_Data!N238</f>
        <v>48.4</v>
      </c>
      <c r="O238" s="15">
        <f>Raw_Data!O238</f>
        <v>111.2</v>
      </c>
      <c r="P238" s="15" t="str">
        <f>Raw_Data!P238</f>
        <v>Flood</v>
      </c>
      <c r="Q238" s="15">
        <f>Raw_Data!Q238</f>
        <v>245.2</v>
      </c>
      <c r="R238" s="15">
        <f>Raw_Data!R238</f>
        <v>1.8</v>
      </c>
      <c r="S238" s="15">
        <f>Raw_Data!S238</f>
        <v>0.92</v>
      </c>
      <c r="T238" s="18">
        <f>IF(Raw_Data!T238="",ROUND(AVERAGEIFS(Raw_Data!$T$2:$T$4001,Raw_Data!$E$2:$E$4001,E238,Raw_Data!$D$2:$D$4001,D238),2),IF(Raw_Data!T238&gt;INDEX(Cleaning_Reference!$F$6:$F$13,MATCH(D238,Cleaning_Reference!$A$6:$A$13,0)),INDEX(Cleaning_Reference!$F$6:$F$13,MATCH(D238,Cleaning_Reference!$A$6:$A$13,0)),Raw_Data!T238))</f>
        <v>4.2</v>
      </c>
      <c r="U238" s="15">
        <f>Raw_Data!U238</f>
        <v>4.45</v>
      </c>
      <c r="V238" s="15">
        <f>Raw_Data!V238</f>
        <v>19831</v>
      </c>
      <c r="W238" s="15">
        <f>Raw_Data!W238</f>
        <v>71828</v>
      </c>
      <c r="X238" s="15">
        <f>Raw_Data!X238</f>
        <v>88248</v>
      </c>
      <c r="Y238" s="15">
        <f>Raw_Data!Y238</f>
        <v>16420</v>
      </c>
      <c r="Z238" s="15">
        <f>Raw_Data!Z238</f>
        <v>1875</v>
      </c>
      <c r="AA238" s="15">
        <f>Raw_Data!AA238</f>
        <v>2.3730000000000002</v>
      </c>
      <c r="AB238" s="15">
        <f>Raw_Data!AB238</f>
        <v>68.8</v>
      </c>
      <c r="AC238" s="19" t="str">
        <f>IF(Raw_Data!G238="","Yes","No")</f>
        <v>No</v>
      </c>
      <c r="AD238" s="19" t="str">
        <f>IF(Raw_Data!L238="","Yes","No")</f>
        <v>No</v>
      </c>
      <c r="AE238" s="19" t="str">
        <f>IF(Raw_Data!T238="","Imputed",IF(Raw_Data!T238&gt;INDEX(Cleaning_Reference!$F$6:$F$13,MATCH(D238,Cleaning_Reference!$A$6:$A$13,0)),"Capped","Original"))</f>
        <v>Original</v>
      </c>
      <c r="AF238" s="21">
        <f t="shared" si="3"/>
        <v>4.45</v>
      </c>
    </row>
    <row r="239" spans="1:32" ht="15" customHeight="1" x14ac:dyDescent="0.3">
      <c r="A239" s="20" t="str">
        <f>Raw_Data!A239</f>
        <v>SF10238</v>
      </c>
      <c r="B239" s="15" t="str">
        <f>Raw_Data!B239</f>
        <v>Andhra Pradesh</v>
      </c>
      <c r="C239" s="15" t="str">
        <f>Raw_Data!C239</f>
        <v>Warangal</v>
      </c>
      <c r="D239" s="15" t="str">
        <f>Raw_Data!D239</f>
        <v>Cotton</v>
      </c>
      <c r="E239" s="15" t="str">
        <f>Raw_Data!E239</f>
        <v>Kharif</v>
      </c>
      <c r="F239" s="15">
        <f>Raw_Data!F239</f>
        <v>9.61</v>
      </c>
      <c r="G239" s="18">
        <f>IF(Raw_Data!G239="",ROUND(AVERAGEIFS(Raw_Data!$G$2:$G$4001,Raw_Data!$E$2:$E$4001,E239),1),Raw_Data!G239)</f>
        <v>868.3</v>
      </c>
      <c r="H239" s="15">
        <f>Raw_Data!H239</f>
        <v>27</v>
      </c>
      <c r="I239" s="15">
        <f>Raw_Data!I239</f>
        <v>55.1</v>
      </c>
      <c r="J239" s="15">
        <f>Raw_Data!J239</f>
        <v>5.3</v>
      </c>
      <c r="K239" s="15">
        <f>Raw_Data!K239</f>
        <v>6.52</v>
      </c>
      <c r="L239" s="18">
        <f>IF(Raw_Data!L239="",ROUND(AVERAGEIFS(Raw_Data!$L$2:$L$4001,Raw_Data!$E$2:$E$4001,E239),1),Raw_Data!L239)</f>
        <v>32.5</v>
      </c>
      <c r="M239" s="15">
        <f>Raw_Data!M239</f>
        <v>114.8</v>
      </c>
      <c r="N239" s="15">
        <f>Raw_Data!N239</f>
        <v>45.5</v>
      </c>
      <c r="O239" s="15">
        <f>Raw_Data!O239</f>
        <v>108.9</v>
      </c>
      <c r="P239" s="15" t="str">
        <f>Raw_Data!P239</f>
        <v>Rainfed</v>
      </c>
      <c r="Q239" s="15">
        <f>Raw_Data!Q239</f>
        <v>305</v>
      </c>
      <c r="R239" s="15">
        <f>Raw_Data!R239</f>
        <v>10.039999999999999</v>
      </c>
      <c r="S239" s="15">
        <f>Raw_Data!S239</f>
        <v>0.94</v>
      </c>
      <c r="T239" s="18">
        <f>IF(Raw_Data!T239="",ROUND(AVERAGEIFS(Raw_Data!$T$2:$T$4001,Raw_Data!$E$2:$E$4001,E239,Raw_Data!$D$2:$D$4001,D239),2),IF(Raw_Data!T239&gt;INDEX(Cleaning_Reference!$F$6:$F$13,MATCH(D239,Cleaning_Reference!$A$6:$A$13,0)),INDEX(Cleaning_Reference!$F$6:$F$13,MATCH(D239,Cleaning_Reference!$A$6:$A$13,0)),Raw_Data!T239))</f>
        <v>1.78</v>
      </c>
      <c r="U239" s="15">
        <f>Raw_Data!U239</f>
        <v>17.11</v>
      </c>
      <c r="V239" s="15">
        <f>Raw_Data!V239</f>
        <v>76635</v>
      </c>
      <c r="W239" s="15">
        <f>Raw_Data!W239</f>
        <v>744664</v>
      </c>
      <c r="X239" s="15">
        <f>Raw_Data!X239</f>
        <v>1311225</v>
      </c>
      <c r="Y239" s="15">
        <f>Raw_Data!Y239</f>
        <v>566561</v>
      </c>
      <c r="Z239" s="15">
        <f>Raw_Data!Z239</f>
        <v>4191</v>
      </c>
      <c r="AA239" s="15">
        <f>Raw_Data!AA239</f>
        <v>4.0830000000000002</v>
      </c>
      <c r="AB239" s="15">
        <f>Raw_Data!AB239</f>
        <v>41.7</v>
      </c>
      <c r="AC239" s="19" t="str">
        <f>IF(Raw_Data!G239="","Yes","No")</f>
        <v>No</v>
      </c>
      <c r="AD239" s="19" t="str">
        <f>IF(Raw_Data!L239="","Yes","No")</f>
        <v>No</v>
      </c>
      <c r="AE239" s="19" t="str">
        <f>IF(Raw_Data!T239="","Imputed",IF(Raw_Data!T239&gt;INDEX(Cleaning_Reference!$F$6:$F$13,MATCH(D239,Cleaning_Reference!$A$6:$A$13,0)),"Capped","Original"))</f>
        <v>Original</v>
      </c>
      <c r="AF239" s="21">
        <f t="shared" si="3"/>
        <v>17.11</v>
      </c>
    </row>
    <row r="240" spans="1:32" ht="15" customHeight="1" x14ac:dyDescent="0.3">
      <c r="A240" s="20" t="str">
        <f>Raw_Data!A240</f>
        <v>SF10239</v>
      </c>
      <c r="B240" s="15" t="str">
        <f>Raw_Data!B240</f>
        <v>Tamil Nadu</v>
      </c>
      <c r="C240" s="15" t="str">
        <f>Raw_Data!C240</f>
        <v>Indore</v>
      </c>
      <c r="D240" s="15" t="str">
        <f>Raw_Data!D240</f>
        <v>Cotton</v>
      </c>
      <c r="E240" s="15" t="str">
        <f>Raw_Data!E240</f>
        <v>Kharif</v>
      </c>
      <c r="F240" s="15">
        <f>Raw_Data!F240</f>
        <v>14.86</v>
      </c>
      <c r="G240" s="18">
        <f>IF(Raw_Data!G240="",ROUND(AVERAGEIFS(Raw_Data!$G$2:$G$4001,Raw_Data!$E$2:$E$4001,E240),1),Raw_Data!G240)</f>
        <v>831.2</v>
      </c>
      <c r="H240" s="15">
        <f>Raw_Data!H240</f>
        <v>26.2</v>
      </c>
      <c r="I240" s="15">
        <f>Raw_Data!I240</f>
        <v>83.4</v>
      </c>
      <c r="J240" s="15">
        <f>Raw_Data!J240</f>
        <v>5.0999999999999996</v>
      </c>
      <c r="K240" s="15">
        <f>Raw_Data!K240</f>
        <v>6.48</v>
      </c>
      <c r="L240" s="18">
        <f>IF(Raw_Data!L240="",ROUND(AVERAGEIFS(Raw_Data!$L$2:$L$4001,Raw_Data!$E$2:$E$4001,E240),1),Raw_Data!L240)</f>
        <v>26.8</v>
      </c>
      <c r="M240" s="15">
        <f>Raw_Data!M240</f>
        <v>98.7</v>
      </c>
      <c r="N240" s="15">
        <f>Raw_Data!N240</f>
        <v>63.4</v>
      </c>
      <c r="O240" s="15">
        <f>Raw_Data!O240</f>
        <v>81.3</v>
      </c>
      <c r="P240" s="15" t="str">
        <f>Raw_Data!P240</f>
        <v>Sprinkler</v>
      </c>
      <c r="Q240" s="15">
        <f>Raw_Data!Q240</f>
        <v>98</v>
      </c>
      <c r="R240" s="15">
        <f>Raw_Data!R240</f>
        <v>3.55</v>
      </c>
      <c r="S240" s="15">
        <f>Raw_Data!S240</f>
        <v>0.78</v>
      </c>
      <c r="T240" s="18">
        <f>IF(Raw_Data!T240="",ROUND(AVERAGEIFS(Raw_Data!$T$2:$T$4001,Raw_Data!$E$2:$E$4001,E240,Raw_Data!$D$2:$D$4001,D240),2),IF(Raw_Data!T240&gt;INDEX(Cleaning_Reference!$F$6:$F$13,MATCH(D240,Cleaning_Reference!$A$6:$A$13,0)),INDEX(Cleaning_Reference!$F$6:$F$13,MATCH(D240,Cleaning_Reference!$A$6:$A$13,0)),Raw_Data!T240))</f>
        <v>1.75</v>
      </c>
      <c r="U240" s="15">
        <f>Raw_Data!U240</f>
        <v>26</v>
      </c>
      <c r="V240" s="15">
        <f>Raw_Data!V240</f>
        <v>68849</v>
      </c>
      <c r="W240" s="15">
        <f>Raw_Data!W240</f>
        <v>724874</v>
      </c>
      <c r="X240" s="15">
        <f>Raw_Data!X240</f>
        <v>1790074</v>
      </c>
      <c r="Y240" s="15">
        <f>Raw_Data!Y240</f>
        <v>1065200</v>
      </c>
      <c r="Z240" s="15">
        <f>Raw_Data!Z240</f>
        <v>11571</v>
      </c>
      <c r="AA240" s="15">
        <f>Raw_Data!AA240</f>
        <v>2.2469999999999999</v>
      </c>
      <c r="AB240" s="15">
        <f>Raw_Data!AB240</f>
        <v>57.4</v>
      </c>
      <c r="AC240" s="19" t="str">
        <f>IF(Raw_Data!G240="","Yes","No")</f>
        <v>No</v>
      </c>
      <c r="AD240" s="19" t="str">
        <f>IF(Raw_Data!L240="","Yes","No")</f>
        <v>No</v>
      </c>
      <c r="AE240" s="19" t="str">
        <f>IF(Raw_Data!T240="","Imputed",IF(Raw_Data!T240&gt;INDEX(Cleaning_Reference!$F$6:$F$13,MATCH(D240,Cleaning_Reference!$A$6:$A$13,0)),"Capped","Original"))</f>
        <v>Original</v>
      </c>
      <c r="AF240" s="21">
        <f t="shared" si="3"/>
        <v>26.01</v>
      </c>
    </row>
    <row r="241" spans="1:32" ht="15" customHeight="1" x14ac:dyDescent="0.3">
      <c r="A241" s="20" t="str">
        <f>Raw_Data!A241</f>
        <v>SF10240</v>
      </c>
      <c r="B241" s="15" t="str">
        <f>Raw_Data!B241</f>
        <v>Telangana</v>
      </c>
      <c r="C241" s="15" t="str">
        <f>Raw_Data!C241</f>
        <v>Raichur</v>
      </c>
      <c r="D241" s="15" t="str">
        <f>Raw_Data!D241</f>
        <v>Groundnut</v>
      </c>
      <c r="E241" s="15" t="str">
        <f>Raw_Data!E241</f>
        <v>Kharif</v>
      </c>
      <c r="F241" s="15">
        <f>Raw_Data!F241</f>
        <v>11.06</v>
      </c>
      <c r="G241" s="18">
        <f>IF(Raw_Data!G241="",ROUND(AVERAGEIFS(Raw_Data!$G$2:$G$4001,Raw_Data!$E$2:$E$4001,E241),1),Raw_Data!G241)</f>
        <v>987.5</v>
      </c>
      <c r="H241" s="15">
        <f>Raw_Data!H241</f>
        <v>28.8</v>
      </c>
      <c r="I241" s="15">
        <f>Raw_Data!I241</f>
        <v>86.8</v>
      </c>
      <c r="J241" s="15">
        <f>Raw_Data!J241</f>
        <v>7.4</v>
      </c>
      <c r="K241" s="15">
        <f>Raw_Data!K241</f>
        <v>5.98</v>
      </c>
      <c r="L241" s="18">
        <f>IF(Raw_Data!L241="",ROUND(AVERAGEIFS(Raw_Data!$L$2:$L$4001,Raw_Data!$E$2:$E$4001,E241),1),Raw_Data!L241)</f>
        <v>40.4</v>
      </c>
      <c r="M241" s="15">
        <f>Raw_Data!M241</f>
        <v>147.4</v>
      </c>
      <c r="N241" s="15">
        <f>Raw_Data!N241</f>
        <v>75.400000000000006</v>
      </c>
      <c r="O241" s="15">
        <f>Raw_Data!O241</f>
        <v>112.5</v>
      </c>
      <c r="P241" s="15" t="str">
        <f>Raw_Data!P241</f>
        <v>Drip</v>
      </c>
      <c r="Q241" s="15">
        <f>Raw_Data!Q241</f>
        <v>93.7</v>
      </c>
      <c r="R241" s="15">
        <f>Raw_Data!R241</f>
        <v>0.5</v>
      </c>
      <c r="S241" s="15">
        <f>Raw_Data!S241</f>
        <v>0.75</v>
      </c>
      <c r="T241" s="18">
        <f>IF(Raw_Data!T241="",ROUND(AVERAGEIFS(Raw_Data!$T$2:$T$4001,Raw_Data!$E$2:$E$4001,E241,Raw_Data!$D$2:$D$4001,D241),2),IF(Raw_Data!T241&gt;INDEX(Cleaning_Reference!$F$6:$F$13,MATCH(D241,Cleaning_Reference!$A$6:$A$13,0)),INDEX(Cleaning_Reference!$F$6:$F$13,MATCH(D241,Cleaning_Reference!$A$6:$A$13,0)),Raw_Data!T241))</f>
        <v>1.45</v>
      </c>
      <c r="U241" s="15">
        <f>Raw_Data!U241</f>
        <v>16.04</v>
      </c>
      <c r="V241" s="15">
        <f>Raw_Data!V241</f>
        <v>54909</v>
      </c>
      <c r="W241" s="15">
        <f>Raw_Data!W241</f>
        <v>560869</v>
      </c>
      <c r="X241" s="15">
        <f>Raw_Data!X241</f>
        <v>880740</v>
      </c>
      <c r="Y241" s="15">
        <f>Raw_Data!Y241</f>
        <v>319871</v>
      </c>
      <c r="Z241" s="15">
        <f>Raw_Data!Z241</f>
        <v>4046</v>
      </c>
      <c r="AA241" s="15">
        <f>Raw_Data!AA241</f>
        <v>3.964</v>
      </c>
      <c r="AB241" s="15">
        <f>Raw_Data!AB241</f>
        <v>73.5</v>
      </c>
      <c r="AC241" s="19" t="str">
        <f>IF(Raw_Data!G241="","Yes","No")</f>
        <v>No</v>
      </c>
      <c r="AD241" s="19" t="str">
        <f>IF(Raw_Data!L241="","Yes","No")</f>
        <v>No</v>
      </c>
      <c r="AE241" s="19" t="str">
        <f>IF(Raw_Data!T241="","Imputed",IF(Raw_Data!T241&gt;INDEX(Cleaning_Reference!$F$6:$F$13,MATCH(D241,Cleaning_Reference!$A$6:$A$13,0)),"Capped","Original"))</f>
        <v>Original</v>
      </c>
      <c r="AF241" s="21">
        <f t="shared" si="3"/>
        <v>16.04</v>
      </c>
    </row>
    <row r="242" spans="1:32" ht="15" customHeight="1" x14ac:dyDescent="0.3">
      <c r="A242" s="20" t="str">
        <f>Raw_Data!A242</f>
        <v>SF10241</v>
      </c>
      <c r="B242" s="15" t="str">
        <f>Raw_Data!B242</f>
        <v>Gujarat</v>
      </c>
      <c r="C242" s="15" t="str">
        <f>Raw_Data!C242</f>
        <v>Ludhiana</v>
      </c>
      <c r="D242" s="15" t="str">
        <f>Raw_Data!D242</f>
        <v>Groundnut</v>
      </c>
      <c r="E242" s="15" t="str">
        <f>Raw_Data!E242</f>
        <v>Kharif</v>
      </c>
      <c r="F242" s="15">
        <f>Raw_Data!F242</f>
        <v>11.73</v>
      </c>
      <c r="G242" s="18">
        <f>IF(Raw_Data!G242="",ROUND(AVERAGEIFS(Raw_Data!$G$2:$G$4001,Raw_Data!$E$2:$E$4001,E242),1),Raw_Data!G242)</f>
        <v>864.6</v>
      </c>
      <c r="H242" s="15">
        <f>Raw_Data!H242</f>
        <v>29.4</v>
      </c>
      <c r="I242" s="15">
        <f>Raw_Data!I242</f>
        <v>64.3</v>
      </c>
      <c r="J242" s="15">
        <f>Raw_Data!J242</f>
        <v>6</v>
      </c>
      <c r="K242" s="15">
        <f>Raw_Data!K242</f>
        <v>7.03</v>
      </c>
      <c r="L242" s="18">
        <f>IF(Raw_Data!L242="",ROUND(AVERAGEIFS(Raw_Data!$L$2:$L$4001,Raw_Data!$E$2:$E$4001,E242),1),Raw_Data!L242)</f>
        <v>37.200000000000003</v>
      </c>
      <c r="M242" s="15">
        <f>Raw_Data!M242</f>
        <v>143.30000000000001</v>
      </c>
      <c r="N242" s="15">
        <f>Raw_Data!N242</f>
        <v>55.8</v>
      </c>
      <c r="O242" s="15">
        <f>Raw_Data!O242</f>
        <v>103.4</v>
      </c>
      <c r="P242" s="15" t="str">
        <f>Raw_Data!P242</f>
        <v>Drip</v>
      </c>
      <c r="Q242" s="15">
        <f>Raw_Data!Q242</f>
        <v>216.4</v>
      </c>
      <c r="R242" s="15">
        <f>Raw_Data!R242</f>
        <v>6.38</v>
      </c>
      <c r="S242" s="15">
        <f>Raw_Data!S242</f>
        <v>0.94</v>
      </c>
      <c r="T242" s="18">
        <f>IF(Raw_Data!T242="",ROUND(AVERAGEIFS(Raw_Data!$T$2:$T$4001,Raw_Data!$E$2:$E$4001,E242,Raw_Data!$D$2:$D$4001,D242),2),IF(Raw_Data!T242&gt;INDEX(Cleaning_Reference!$F$6:$F$13,MATCH(D242,Cleaning_Reference!$A$6:$A$13,0)),INDEX(Cleaning_Reference!$F$6:$F$13,MATCH(D242,Cleaning_Reference!$A$6:$A$13,0)),Raw_Data!T242))</f>
        <v>2.15</v>
      </c>
      <c r="U242" s="15">
        <f>Raw_Data!U242</f>
        <v>25.22</v>
      </c>
      <c r="V242" s="15">
        <f>Raw_Data!V242</f>
        <v>55478</v>
      </c>
      <c r="W242" s="15">
        <f>Raw_Data!W242</f>
        <v>825852</v>
      </c>
      <c r="X242" s="15">
        <f>Raw_Data!X242</f>
        <v>1399155</v>
      </c>
      <c r="Y242" s="15">
        <f>Raw_Data!Y242</f>
        <v>573303</v>
      </c>
      <c r="Z242" s="15">
        <f>Raw_Data!Z242</f>
        <v>6297</v>
      </c>
      <c r="AA242" s="15">
        <f>Raw_Data!AA242</f>
        <v>4.0049999999999999</v>
      </c>
      <c r="AB242" s="15">
        <f>Raw_Data!AB242</f>
        <v>45.4</v>
      </c>
      <c r="AC242" s="19" t="str">
        <f>IF(Raw_Data!G242="","Yes","No")</f>
        <v>No</v>
      </c>
      <c r="AD242" s="19" t="str">
        <f>IF(Raw_Data!L242="","Yes","No")</f>
        <v>No</v>
      </c>
      <c r="AE242" s="19" t="str">
        <f>IF(Raw_Data!T242="","Imputed",IF(Raw_Data!T242&gt;INDEX(Cleaning_Reference!$F$6:$F$13,MATCH(D242,Cleaning_Reference!$A$6:$A$13,0)),"Capped","Original"))</f>
        <v>Original</v>
      </c>
      <c r="AF242" s="21">
        <f t="shared" si="3"/>
        <v>25.22</v>
      </c>
    </row>
    <row r="243" spans="1:32" ht="15" customHeight="1" x14ac:dyDescent="0.3">
      <c r="A243" s="20" t="str">
        <f>Raw_Data!A243</f>
        <v>SF10242</v>
      </c>
      <c r="B243" s="15" t="str">
        <f>Raw_Data!B243</f>
        <v>Madhya Pradesh</v>
      </c>
      <c r="C243" s="15" t="str">
        <f>Raw_Data!C243</f>
        <v>Krishna</v>
      </c>
      <c r="D243" s="15" t="str">
        <f>Raw_Data!D243</f>
        <v>Wheat</v>
      </c>
      <c r="E243" s="15" t="str">
        <f>Raw_Data!E243</f>
        <v>Kharif</v>
      </c>
      <c r="F243" s="15">
        <f>Raw_Data!F243</f>
        <v>10.28</v>
      </c>
      <c r="G243" s="18">
        <f>IF(Raw_Data!G243="",ROUND(AVERAGEIFS(Raw_Data!$G$2:$G$4001,Raw_Data!$E$2:$E$4001,E243),1),Raw_Data!G243)</f>
        <v>882</v>
      </c>
      <c r="H243" s="15">
        <f>Raw_Data!H243</f>
        <v>27</v>
      </c>
      <c r="I243" s="15">
        <f>Raw_Data!I243</f>
        <v>74.5</v>
      </c>
      <c r="J243" s="15">
        <f>Raw_Data!J243</f>
        <v>6.2</v>
      </c>
      <c r="K243" s="15">
        <f>Raw_Data!K243</f>
        <v>6.52</v>
      </c>
      <c r="L243" s="18">
        <f>IF(Raw_Data!L243="",ROUND(AVERAGEIFS(Raw_Data!$L$2:$L$4001,Raw_Data!$E$2:$E$4001,E243),1),Raw_Data!L243)</f>
        <v>27.6</v>
      </c>
      <c r="M243" s="15">
        <f>Raw_Data!M243</f>
        <v>197.1</v>
      </c>
      <c r="N243" s="15">
        <f>Raw_Data!N243</f>
        <v>92.2</v>
      </c>
      <c r="O243" s="15">
        <f>Raw_Data!O243</f>
        <v>113.2</v>
      </c>
      <c r="P243" s="15" t="str">
        <f>Raw_Data!P243</f>
        <v>Sprinkler</v>
      </c>
      <c r="Q243" s="15">
        <f>Raw_Data!Q243</f>
        <v>177.5</v>
      </c>
      <c r="R243" s="15">
        <f>Raw_Data!R243</f>
        <v>2.4</v>
      </c>
      <c r="S243" s="15">
        <f>Raw_Data!S243</f>
        <v>0.7</v>
      </c>
      <c r="T243" s="18">
        <f>IF(Raw_Data!T243="",ROUND(AVERAGEIFS(Raw_Data!$T$2:$T$4001,Raw_Data!$E$2:$E$4001,E243,Raw_Data!$D$2:$D$4001,D243),2),IF(Raw_Data!T243&gt;INDEX(Cleaning_Reference!$F$6:$F$13,MATCH(D243,Cleaning_Reference!$A$6:$A$13,0)),INDEX(Cleaning_Reference!$F$6:$F$13,MATCH(D243,Cleaning_Reference!$A$6:$A$13,0)),Raw_Data!T243))</f>
        <v>3.7</v>
      </c>
      <c r="U243" s="15">
        <f>Raw_Data!U243</f>
        <v>38.04</v>
      </c>
      <c r="V243" s="15">
        <f>Raw_Data!V243</f>
        <v>23909</v>
      </c>
      <c r="W243" s="15">
        <f>Raw_Data!W243</f>
        <v>692487</v>
      </c>
      <c r="X243" s="15">
        <f>Raw_Data!X243</f>
        <v>909498</v>
      </c>
      <c r="Y243" s="15">
        <f>Raw_Data!Y243</f>
        <v>217011</v>
      </c>
      <c r="Z243" s="15">
        <f>Raw_Data!Z243</f>
        <v>6501</v>
      </c>
      <c r="AA243" s="15">
        <f>Raw_Data!AA243</f>
        <v>5.851</v>
      </c>
      <c r="AB243" s="15">
        <f>Raw_Data!AB243</f>
        <v>66.400000000000006</v>
      </c>
      <c r="AC243" s="19" t="str">
        <f>IF(Raw_Data!G243="","Yes","No")</f>
        <v>No</v>
      </c>
      <c r="AD243" s="19" t="str">
        <f>IF(Raw_Data!L243="","Yes","No")</f>
        <v>No</v>
      </c>
      <c r="AE243" s="19" t="str">
        <f>IF(Raw_Data!T243="","Imputed",IF(Raw_Data!T243&gt;INDEX(Cleaning_Reference!$F$6:$F$13,MATCH(D243,Cleaning_Reference!$A$6:$A$13,0)),"Capped","Original"))</f>
        <v>Original</v>
      </c>
      <c r="AF243" s="21">
        <f t="shared" si="3"/>
        <v>38.04</v>
      </c>
    </row>
    <row r="244" spans="1:32" ht="15" customHeight="1" x14ac:dyDescent="0.3">
      <c r="A244" s="20" t="str">
        <f>Raw_Data!A244</f>
        <v>SF10243</v>
      </c>
      <c r="B244" s="15" t="str">
        <f>Raw_Data!B244</f>
        <v>Maharashtra</v>
      </c>
      <c r="C244" s="15" t="str">
        <f>Raw_Data!C244</f>
        <v>Guntur</v>
      </c>
      <c r="D244" s="15" t="str">
        <f>Raw_Data!D244</f>
        <v>Chilli</v>
      </c>
      <c r="E244" s="15" t="str">
        <f>Raw_Data!E244</f>
        <v>Rabi</v>
      </c>
      <c r="F244" s="15">
        <f>Raw_Data!F244</f>
        <v>0.97</v>
      </c>
      <c r="G244" s="18">
        <f>IF(Raw_Data!G244="",ROUND(AVERAGEIFS(Raw_Data!$G$2:$G$4001,Raw_Data!$E$2:$E$4001,E244),1),Raw_Data!G244)</f>
        <v>365.1</v>
      </c>
      <c r="H244" s="15">
        <f>Raw_Data!H244</f>
        <v>22</v>
      </c>
      <c r="I244" s="15">
        <f>Raw_Data!I244</f>
        <v>59.2</v>
      </c>
      <c r="J244" s="15">
        <f>Raw_Data!J244</f>
        <v>7.1</v>
      </c>
      <c r="K244" s="15">
        <f>Raw_Data!K244</f>
        <v>6.93</v>
      </c>
      <c r="L244" s="18">
        <f>IF(Raw_Data!L244="",ROUND(AVERAGEIFS(Raw_Data!$L$2:$L$4001,Raw_Data!$E$2:$E$4001,E244),1),Raw_Data!L244)</f>
        <v>22.6</v>
      </c>
      <c r="M244" s="15">
        <f>Raw_Data!M244</f>
        <v>147.69999999999999</v>
      </c>
      <c r="N244" s="15">
        <f>Raw_Data!N244</f>
        <v>59.8</v>
      </c>
      <c r="O244" s="15">
        <f>Raw_Data!O244</f>
        <v>156.6</v>
      </c>
      <c r="P244" s="15" t="str">
        <f>Raw_Data!P244</f>
        <v>Drip</v>
      </c>
      <c r="Q244" s="15">
        <f>Raw_Data!Q244</f>
        <v>110.6</v>
      </c>
      <c r="R244" s="15">
        <f>Raw_Data!R244</f>
        <v>3.41</v>
      </c>
      <c r="S244" s="15">
        <f>Raw_Data!S244</f>
        <v>0.73</v>
      </c>
      <c r="T244" s="18">
        <f>IF(Raw_Data!T244="",ROUND(AVERAGEIFS(Raw_Data!$T$2:$T$4001,Raw_Data!$E$2:$E$4001,E244,Raw_Data!$D$2:$D$4001,D244),2),IF(Raw_Data!T244&gt;INDEX(Cleaning_Reference!$F$6:$F$13,MATCH(D244,Cleaning_Reference!$A$6:$A$13,0)),INDEX(Cleaning_Reference!$F$6:$F$13,MATCH(D244,Cleaning_Reference!$A$6:$A$13,0)),Raw_Data!T244))</f>
        <v>2.74</v>
      </c>
      <c r="U244" s="15">
        <f>Raw_Data!U244</f>
        <v>2.66</v>
      </c>
      <c r="V244" s="15">
        <f>Raw_Data!V244</f>
        <v>129624</v>
      </c>
      <c r="W244" s="15">
        <f>Raw_Data!W244</f>
        <v>63010</v>
      </c>
      <c r="X244" s="15">
        <f>Raw_Data!X244</f>
        <v>344800</v>
      </c>
      <c r="Y244" s="15">
        <f>Raw_Data!Y244</f>
        <v>281790</v>
      </c>
      <c r="Z244" s="15">
        <f>Raw_Data!Z244</f>
        <v>565</v>
      </c>
      <c r="AA244" s="15">
        <f>Raw_Data!AA244</f>
        <v>4.7080000000000002</v>
      </c>
      <c r="AB244" s="15">
        <f>Raw_Data!AB244</f>
        <v>46</v>
      </c>
      <c r="AC244" s="19" t="str">
        <f>IF(Raw_Data!G244="","Yes","No")</f>
        <v>No</v>
      </c>
      <c r="AD244" s="19" t="str">
        <f>IF(Raw_Data!L244="","Yes","No")</f>
        <v>No</v>
      </c>
      <c r="AE244" s="19" t="str">
        <f>IF(Raw_Data!T244="","Imputed",IF(Raw_Data!T244&gt;INDEX(Cleaning_Reference!$F$6:$F$13,MATCH(D244,Cleaning_Reference!$A$6:$A$13,0)),"Capped","Original"))</f>
        <v>Original</v>
      </c>
      <c r="AF244" s="21">
        <f t="shared" si="3"/>
        <v>2.66</v>
      </c>
    </row>
    <row r="245" spans="1:32" ht="15" customHeight="1" x14ac:dyDescent="0.3">
      <c r="A245" s="20" t="str">
        <f>Raw_Data!A245</f>
        <v>SF10244</v>
      </c>
      <c r="B245" s="15" t="str">
        <f>Raw_Data!B245</f>
        <v>Telangana</v>
      </c>
      <c r="C245" s="15" t="str">
        <f>Raw_Data!C245</f>
        <v>Indore</v>
      </c>
      <c r="D245" s="15" t="str">
        <f>Raw_Data!D245</f>
        <v>Cotton</v>
      </c>
      <c r="E245" s="15" t="str">
        <f>Raw_Data!E245</f>
        <v>Kharif</v>
      </c>
      <c r="F245" s="15">
        <f>Raw_Data!F245</f>
        <v>5.8</v>
      </c>
      <c r="G245" s="18">
        <f>IF(Raw_Data!G245="",ROUND(AVERAGEIFS(Raw_Data!$G$2:$G$4001,Raw_Data!$E$2:$E$4001,E245),1),Raw_Data!G245)</f>
        <v>1042.7</v>
      </c>
      <c r="H245" s="15">
        <f>Raw_Data!H245</f>
        <v>30.8</v>
      </c>
      <c r="I245" s="15">
        <f>Raw_Data!I245</f>
        <v>69.5</v>
      </c>
      <c r="J245" s="15">
        <f>Raw_Data!J245</f>
        <v>6.6</v>
      </c>
      <c r="K245" s="15">
        <f>Raw_Data!K245</f>
        <v>6.98</v>
      </c>
      <c r="L245" s="18">
        <f>IF(Raw_Data!L245="",ROUND(AVERAGEIFS(Raw_Data!$L$2:$L$4001,Raw_Data!$E$2:$E$4001,E245),1),Raw_Data!L245)</f>
        <v>25.7</v>
      </c>
      <c r="M245" s="15">
        <f>Raw_Data!M245</f>
        <v>89.4</v>
      </c>
      <c r="N245" s="15">
        <f>Raw_Data!N245</f>
        <v>74.900000000000006</v>
      </c>
      <c r="O245" s="15">
        <f>Raw_Data!O245</f>
        <v>162.69999999999999</v>
      </c>
      <c r="P245" s="15" t="str">
        <f>Raw_Data!P245</f>
        <v>Flood</v>
      </c>
      <c r="Q245" s="15">
        <f>Raw_Data!Q245</f>
        <v>218.1</v>
      </c>
      <c r="R245" s="15">
        <f>Raw_Data!R245</f>
        <v>4.96</v>
      </c>
      <c r="S245" s="15">
        <f>Raw_Data!S245</f>
        <v>0.95</v>
      </c>
      <c r="T245" s="18">
        <f>IF(Raw_Data!T245="",ROUND(AVERAGEIFS(Raw_Data!$T$2:$T$4001,Raw_Data!$E$2:$E$4001,E245,Raw_Data!$D$2:$D$4001,D245),2),IF(Raw_Data!T245&gt;INDEX(Cleaning_Reference!$F$6:$F$13,MATCH(D245,Cleaning_Reference!$A$6:$A$13,0)),INDEX(Cleaning_Reference!$F$6:$F$13,MATCH(D245,Cleaning_Reference!$A$6:$A$13,0)),Raw_Data!T245))</f>
        <v>1.56</v>
      </c>
      <c r="U245" s="15">
        <f>Raw_Data!U245</f>
        <v>9.0500000000000007</v>
      </c>
      <c r="V245" s="15">
        <f>Raw_Data!V245</f>
        <v>81028</v>
      </c>
      <c r="W245" s="15">
        <f>Raw_Data!W245</f>
        <v>435462</v>
      </c>
      <c r="X245" s="15">
        <f>Raw_Data!X245</f>
        <v>733303</v>
      </c>
      <c r="Y245" s="15">
        <f>Raw_Data!Y245</f>
        <v>297841</v>
      </c>
      <c r="Z245" s="15">
        <f>Raw_Data!Z245</f>
        <v>5518</v>
      </c>
      <c r="AA245" s="15">
        <f>Raw_Data!AA245</f>
        <v>1.64</v>
      </c>
      <c r="AB245" s="15">
        <f>Raw_Data!AB245</f>
        <v>63.7</v>
      </c>
      <c r="AC245" s="19" t="str">
        <f>IF(Raw_Data!G245="","Yes","No")</f>
        <v>No</v>
      </c>
      <c r="AD245" s="19" t="str">
        <f>IF(Raw_Data!L245="","Yes","No")</f>
        <v>No</v>
      </c>
      <c r="AE245" s="19" t="str">
        <f>IF(Raw_Data!T245="","Imputed",IF(Raw_Data!T245&gt;INDEX(Cleaning_Reference!$F$6:$F$13,MATCH(D245,Cleaning_Reference!$A$6:$A$13,0)),"Capped","Original"))</f>
        <v>Original</v>
      </c>
      <c r="AF245" s="21">
        <f t="shared" si="3"/>
        <v>9.0500000000000007</v>
      </c>
    </row>
    <row r="246" spans="1:32" ht="15" customHeight="1" x14ac:dyDescent="0.3">
      <c r="A246" s="20" t="str">
        <f>Raw_Data!A246</f>
        <v>SF10245</v>
      </c>
      <c r="B246" s="15" t="str">
        <f>Raw_Data!B246</f>
        <v>Gujarat</v>
      </c>
      <c r="C246" s="15" t="str">
        <f>Raw_Data!C246</f>
        <v>Nashik</v>
      </c>
      <c r="D246" s="15" t="str">
        <f>Raw_Data!D246</f>
        <v>Cotton</v>
      </c>
      <c r="E246" s="15" t="str">
        <f>Raw_Data!E246</f>
        <v>Kharif</v>
      </c>
      <c r="F246" s="15">
        <f>Raw_Data!F246</f>
        <v>8.6999999999999993</v>
      </c>
      <c r="G246" s="18">
        <f>IF(Raw_Data!G246="",ROUND(AVERAGEIFS(Raw_Data!$G$2:$G$4001,Raw_Data!$E$2:$E$4001,E246),1),Raw_Data!G246)</f>
        <v>301.8</v>
      </c>
      <c r="H246" s="15">
        <f>Raw_Data!H246</f>
        <v>25.1</v>
      </c>
      <c r="I246" s="15">
        <f>Raw_Data!I246</f>
        <v>62.3</v>
      </c>
      <c r="J246" s="15">
        <f>Raw_Data!J246</f>
        <v>7.1</v>
      </c>
      <c r="K246" s="15">
        <f>Raw_Data!K246</f>
        <v>7.01</v>
      </c>
      <c r="L246" s="18">
        <f>IF(Raw_Data!L246="",ROUND(AVERAGEIFS(Raw_Data!$L$2:$L$4001,Raw_Data!$E$2:$E$4001,E246),1),Raw_Data!L246)</f>
        <v>31.5</v>
      </c>
      <c r="M246" s="15">
        <f>Raw_Data!M246</f>
        <v>171.9</v>
      </c>
      <c r="N246" s="15">
        <f>Raw_Data!N246</f>
        <v>55.7</v>
      </c>
      <c r="O246" s="15">
        <f>Raw_Data!O246</f>
        <v>122.5</v>
      </c>
      <c r="P246" s="15" t="str">
        <f>Raw_Data!P246</f>
        <v>Flood</v>
      </c>
      <c r="Q246" s="15">
        <f>Raw_Data!Q246</f>
        <v>81.900000000000006</v>
      </c>
      <c r="R246" s="15">
        <f>Raw_Data!R246</f>
        <v>6.25</v>
      </c>
      <c r="S246" s="15">
        <f>Raw_Data!S246</f>
        <v>0.81</v>
      </c>
      <c r="T246" s="18">
        <f>IF(Raw_Data!T246="",ROUND(AVERAGEIFS(Raw_Data!$T$2:$T$4001,Raw_Data!$E$2:$E$4001,E246,Raw_Data!$D$2:$D$4001,D246),2),IF(Raw_Data!T246&gt;INDEX(Cleaning_Reference!$F$6:$F$13,MATCH(D246,Cleaning_Reference!$A$6:$A$13,0)),INDEX(Cleaning_Reference!$F$6:$F$13,MATCH(D246,Cleaning_Reference!$A$6:$A$13,0)),Raw_Data!T246))</f>
        <v>1.64</v>
      </c>
      <c r="U246" s="15">
        <f>Raw_Data!U246</f>
        <v>14.27</v>
      </c>
      <c r="V246" s="15">
        <f>Raw_Data!V246</f>
        <v>78943</v>
      </c>
      <c r="W246" s="15">
        <f>Raw_Data!W246</f>
        <v>542130</v>
      </c>
      <c r="X246" s="15">
        <f>Raw_Data!X246</f>
        <v>1126517</v>
      </c>
      <c r="Y246" s="15">
        <f>Raw_Data!Y246</f>
        <v>584387</v>
      </c>
      <c r="Z246" s="15">
        <f>Raw_Data!Z246</f>
        <v>7544</v>
      </c>
      <c r="AA246" s="15">
        <f>Raw_Data!AA246</f>
        <v>1.8919999999999999</v>
      </c>
      <c r="AB246" s="15">
        <f>Raw_Data!AB246</f>
        <v>42.9</v>
      </c>
      <c r="AC246" s="19" t="str">
        <f>IF(Raw_Data!G246="","Yes","No")</f>
        <v>No</v>
      </c>
      <c r="AD246" s="19" t="str">
        <f>IF(Raw_Data!L246="","Yes","No")</f>
        <v>No</v>
      </c>
      <c r="AE246" s="19" t="str">
        <f>IF(Raw_Data!T246="","Imputed",IF(Raw_Data!T246&gt;INDEX(Cleaning_Reference!$F$6:$F$13,MATCH(D246,Cleaning_Reference!$A$6:$A$13,0)),"Capped","Original"))</f>
        <v>Original</v>
      </c>
      <c r="AF246" s="21">
        <f t="shared" si="3"/>
        <v>14.27</v>
      </c>
    </row>
    <row r="247" spans="1:32" ht="15" customHeight="1" x14ac:dyDescent="0.3">
      <c r="A247" s="20" t="str">
        <f>Raw_Data!A247</f>
        <v>SF10246</v>
      </c>
      <c r="B247" s="15" t="str">
        <f>Raw_Data!B247</f>
        <v>Tamil Nadu</v>
      </c>
      <c r="C247" s="15" t="str">
        <f>Raw_Data!C247</f>
        <v>Nashik</v>
      </c>
      <c r="D247" s="15" t="str">
        <f>Raw_Data!D247</f>
        <v>Maize</v>
      </c>
      <c r="E247" s="15" t="str">
        <f>Raw_Data!E247</f>
        <v>Zaid</v>
      </c>
      <c r="F247" s="15">
        <f>Raw_Data!F247</f>
        <v>7.23</v>
      </c>
      <c r="G247" s="18">
        <f>IF(Raw_Data!G247="",ROUND(AVERAGEIFS(Raw_Data!$G$2:$G$4001,Raw_Data!$E$2:$E$4001,E247),1),Raw_Data!G247)</f>
        <v>589.9</v>
      </c>
      <c r="H247" s="15">
        <f>Raw_Data!H247</f>
        <v>30.3</v>
      </c>
      <c r="I247" s="15">
        <f>Raw_Data!I247</f>
        <v>46.3</v>
      </c>
      <c r="J247" s="15">
        <f>Raw_Data!J247</f>
        <v>9.1999999999999993</v>
      </c>
      <c r="K247" s="15">
        <f>Raw_Data!K247</f>
        <v>6.72</v>
      </c>
      <c r="L247" s="18">
        <f>IF(Raw_Data!L247="",ROUND(AVERAGEIFS(Raw_Data!$L$2:$L$4001,Raw_Data!$E$2:$E$4001,E247),1),Raw_Data!L247)</f>
        <v>18.7</v>
      </c>
      <c r="M247" s="15">
        <f>Raw_Data!M247</f>
        <v>145.30000000000001</v>
      </c>
      <c r="N247" s="15">
        <f>Raw_Data!N247</f>
        <v>71</v>
      </c>
      <c r="O247" s="15">
        <f>Raw_Data!O247</f>
        <v>114.7</v>
      </c>
      <c r="P247" s="15" t="str">
        <f>Raw_Data!P247</f>
        <v>Sprinkler</v>
      </c>
      <c r="Q247" s="15">
        <f>Raw_Data!Q247</f>
        <v>143</v>
      </c>
      <c r="R247" s="15">
        <f>Raw_Data!R247</f>
        <v>6.7</v>
      </c>
      <c r="S247" s="15">
        <f>Raw_Data!S247</f>
        <v>0.91</v>
      </c>
      <c r="T247" s="18">
        <f>IF(Raw_Data!T247="",ROUND(AVERAGEIFS(Raw_Data!$T$2:$T$4001,Raw_Data!$E$2:$E$4001,E247,Raw_Data!$D$2:$D$4001,D247),2),IF(Raw_Data!T247&gt;INDEX(Cleaning_Reference!$F$6:$F$13,MATCH(D247,Cleaning_Reference!$A$6:$A$13,0)),INDEX(Cleaning_Reference!$F$6:$F$13,MATCH(D247,Cleaning_Reference!$A$6:$A$13,0)),Raw_Data!T247))</f>
        <v>4</v>
      </c>
      <c r="U247" s="15">
        <f>Raw_Data!U247</f>
        <v>28.92</v>
      </c>
      <c r="V247" s="15">
        <f>Raw_Data!V247</f>
        <v>23402</v>
      </c>
      <c r="W247" s="15">
        <f>Raw_Data!W247</f>
        <v>463524</v>
      </c>
      <c r="X247" s="15">
        <f>Raw_Data!X247</f>
        <v>676786</v>
      </c>
      <c r="Y247" s="15">
        <f>Raw_Data!Y247</f>
        <v>213262</v>
      </c>
      <c r="Z247" s="15">
        <f>Raw_Data!Z247</f>
        <v>4998</v>
      </c>
      <c r="AA247" s="15">
        <f>Raw_Data!AA247</f>
        <v>5.7859999999999996</v>
      </c>
      <c r="AB247" s="15">
        <f>Raw_Data!AB247</f>
        <v>34.299999999999997</v>
      </c>
      <c r="AC247" s="19" t="str">
        <f>IF(Raw_Data!G247="","Yes","No")</f>
        <v>No</v>
      </c>
      <c r="AD247" s="19" t="str">
        <f>IF(Raw_Data!L247="","Yes","No")</f>
        <v>No</v>
      </c>
      <c r="AE247" s="19" t="str">
        <f>IF(Raw_Data!T247="","Imputed",IF(Raw_Data!T247&gt;INDEX(Cleaning_Reference!$F$6:$F$13,MATCH(D247,Cleaning_Reference!$A$6:$A$13,0)),"Capped","Original"))</f>
        <v>Original</v>
      </c>
      <c r="AF247" s="21">
        <f t="shared" si="3"/>
        <v>28.92</v>
      </c>
    </row>
    <row r="248" spans="1:32" ht="15" customHeight="1" x14ac:dyDescent="0.3">
      <c r="A248" s="20" t="str">
        <f>Raw_Data!A248</f>
        <v>SF10247</v>
      </c>
      <c r="B248" s="15" t="str">
        <f>Raw_Data!B248</f>
        <v>Telangana</v>
      </c>
      <c r="C248" s="15" t="str">
        <f>Raw_Data!C248</f>
        <v>Nashik</v>
      </c>
      <c r="D248" s="15" t="str">
        <f>Raw_Data!D248</f>
        <v>Wheat</v>
      </c>
      <c r="E248" s="15" t="str">
        <f>Raw_Data!E248</f>
        <v>Kharif</v>
      </c>
      <c r="F248" s="15">
        <f>Raw_Data!F248</f>
        <v>10.39</v>
      </c>
      <c r="G248" s="18">
        <f>IF(Raw_Data!G248="",ROUND(AVERAGEIFS(Raw_Data!$G$2:$G$4001,Raw_Data!$E$2:$E$4001,E248),1),Raw_Data!G248)</f>
        <v>853.1</v>
      </c>
      <c r="H248" s="15">
        <f>Raw_Data!H248</f>
        <v>28.7</v>
      </c>
      <c r="I248" s="15">
        <f>Raw_Data!I248</f>
        <v>69.400000000000006</v>
      </c>
      <c r="J248" s="15">
        <f>Raw_Data!J248</f>
        <v>6.1</v>
      </c>
      <c r="K248" s="15">
        <f>Raw_Data!K248</f>
        <v>7.01</v>
      </c>
      <c r="L248" s="18">
        <f>IF(Raw_Data!L248="",ROUND(AVERAGEIFS(Raw_Data!$L$2:$L$4001,Raw_Data!$E$2:$E$4001,E248),1),Raw_Data!L248)</f>
        <v>39.200000000000003</v>
      </c>
      <c r="M248" s="15">
        <f>Raw_Data!M248</f>
        <v>109.7</v>
      </c>
      <c r="N248" s="15">
        <f>Raw_Data!N248</f>
        <v>62.3</v>
      </c>
      <c r="O248" s="15">
        <f>Raw_Data!O248</f>
        <v>118.3</v>
      </c>
      <c r="P248" s="15" t="str">
        <f>Raw_Data!P248</f>
        <v>Rainfed</v>
      </c>
      <c r="Q248" s="15">
        <f>Raw_Data!Q248</f>
        <v>178.9</v>
      </c>
      <c r="R248" s="15">
        <f>Raw_Data!R248</f>
        <v>3.73</v>
      </c>
      <c r="S248" s="15">
        <f>Raw_Data!S248</f>
        <v>0.93</v>
      </c>
      <c r="T248" s="18">
        <f>IF(Raw_Data!T248="",ROUND(AVERAGEIFS(Raw_Data!$T$2:$T$4001,Raw_Data!$E$2:$E$4001,E248,Raw_Data!$D$2:$D$4001,D248),2),IF(Raw_Data!T248&gt;INDEX(Cleaning_Reference!$F$6:$F$13,MATCH(D248,Cleaning_Reference!$A$6:$A$13,0)),INDEX(Cleaning_Reference!$F$6:$F$13,MATCH(D248,Cleaning_Reference!$A$6:$A$13,0)),Raw_Data!T248))</f>
        <v>2.4300000000000002</v>
      </c>
      <c r="U248" s="15">
        <f>Raw_Data!U248</f>
        <v>25.25</v>
      </c>
      <c r="V248" s="15">
        <f>Raw_Data!V248</f>
        <v>26639</v>
      </c>
      <c r="W248" s="15">
        <f>Raw_Data!W248</f>
        <v>641176</v>
      </c>
      <c r="X248" s="15">
        <f>Raw_Data!X248</f>
        <v>672635</v>
      </c>
      <c r="Y248" s="15">
        <f>Raw_Data!Y248</f>
        <v>31459</v>
      </c>
      <c r="Z248" s="15">
        <f>Raw_Data!Z248</f>
        <v>2782</v>
      </c>
      <c r="AA248" s="15">
        <f>Raw_Data!AA248</f>
        <v>9.0760000000000005</v>
      </c>
      <c r="AB248" s="15">
        <f>Raw_Data!AB248</f>
        <v>67.3</v>
      </c>
      <c r="AC248" s="19" t="str">
        <f>IF(Raw_Data!G248="","Yes","No")</f>
        <v>No</v>
      </c>
      <c r="AD248" s="19" t="str">
        <f>IF(Raw_Data!L248="","Yes","No")</f>
        <v>No</v>
      </c>
      <c r="AE248" s="19" t="str">
        <f>IF(Raw_Data!T248="","Imputed",IF(Raw_Data!T248&gt;INDEX(Cleaning_Reference!$F$6:$F$13,MATCH(D248,Cleaning_Reference!$A$6:$A$13,0)),"Capped","Original"))</f>
        <v>Original</v>
      </c>
      <c r="AF248" s="21">
        <f t="shared" si="3"/>
        <v>25.25</v>
      </c>
    </row>
    <row r="249" spans="1:32" ht="15" customHeight="1" x14ac:dyDescent="0.3">
      <c r="A249" s="20" t="str">
        <f>Raw_Data!A249</f>
        <v>SF10248</v>
      </c>
      <c r="B249" s="15" t="str">
        <f>Raw_Data!B249</f>
        <v>Maharashtra</v>
      </c>
      <c r="C249" s="15" t="str">
        <f>Raw_Data!C249</f>
        <v>Krishna</v>
      </c>
      <c r="D249" s="15" t="str">
        <f>Raw_Data!D249</f>
        <v>Chilli</v>
      </c>
      <c r="E249" s="15" t="str">
        <f>Raw_Data!E249</f>
        <v>Kharif</v>
      </c>
      <c r="F249" s="15">
        <f>Raw_Data!F249</f>
        <v>14.86</v>
      </c>
      <c r="G249" s="18">
        <f>IF(Raw_Data!G249="",ROUND(AVERAGEIFS(Raw_Data!$G$2:$G$4001,Raw_Data!$E$2:$E$4001,E249),1),Raw_Data!G249)</f>
        <v>566.29999999999995</v>
      </c>
      <c r="H249" s="15">
        <f>Raw_Data!H249</f>
        <v>27.6</v>
      </c>
      <c r="I249" s="15">
        <f>Raw_Data!I249</f>
        <v>69.400000000000006</v>
      </c>
      <c r="J249" s="15">
        <f>Raw_Data!J249</f>
        <v>6.4</v>
      </c>
      <c r="K249" s="15">
        <f>Raw_Data!K249</f>
        <v>6.41</v>
      </c>
      <c r="L249" s="18">
        <f>IF(Raw_Data!L249="",ROUND(AVERAGEIFS(Raw_Data!$L$2:$L$4001,Raw_Data!$E$2:$E$4001,E249),1),Raw_Data!L249)</f>
        <v>30.1</v>
      </c>
      <c r="M249" s="15">
        <f>Raw_Data!M249</f>
        <v>166</v>
      </c>
      <c r="N249" s="15">
        <f>Raw_Data!N249</f>
        <v>28.7</v>
      </c>
      <c r="O249" s="15">
        <f>Raw_Data!O249</f>
        <v>104.4</v>
      </c>
      <c r="P249" s="15" t="str">
        <f>Raw_Data!P249</f>
        <v>Flood</v>
      </c>
      <c r="Q249" s="15">
        <f>Raw_Data!Q249</f>
        <v>199.3</v>
      </c>
      <c r="R249" s="15">
        <f>Raw_Data!R249</f>
        <v>7.14</v>
      </c>
      <c r="S249" s="15">
        <f>Raw_Data!S249</f>
        <v>0.69</v>
      </c>
      <c r="T249" s="18">
        <f>IF(Raw_Data!T249="",ROUND(AVERAGEIFS(Raw_Data!$T$2:$T$4001,Raw_Data!$E$2:$E$4001,E249,Raw_Data!$D$2:$D$4001,D249),2),IF(Raw_Data!T249&gt;INDEX(Cleaning_Reference!$F$6:$F$13,MATCH(D249,Cleaning_Reference!$A$6:$A$13,0)),INDEX(Cleaning_Reference!$F$6:$F$13,MATCH(D249,Cleaning_Reference!$A$6:$A$13,0)),Raw_Data!T249))</f>
        <v>3.09</v>
      </c>
      <c r="U249" s="15">
        <f>Raw_Data!U249</f>
        <v>45.92</v>
      </c>
      <c r="V249" s="15">
        <f>Raw_Data!V249</f>
        <v>105082</v>
      </c>
      <c r="W249" s="15">
        <f>Raw_Data!W249</f>
        <v>1283161</v>
      </c>
      <c r="X249" s="15">
        <f>Raw_Data!X249</f>
        <v>4825365</v>
      </c>
      <c r="Y249" s="15">
        <f>Raw_Data!Y249</f>
        <v>3542204</v>
      </c>
      <c r="Z249" s="15">
        <f>Raw_Data!Z249</f>
        <v>12869</v>
      </c>
      <c r="AA249" s="15">
        <f>Raw_Data!AA249</f>
        <v>3.5680000000000001</v>
      </c>
      <c r="AB249" s="15">
        <f>Raw_Data!AB249</f>
        <v>40.200000000000003</v>
      </c>
      <c r="AC249" s="19" t="str">
        <f>IF(Raw_Data!G249="","Yes","No")</f>
        <v>No</v>
      </c>
      <c r="AD249" s="19" t="str">
        <f>IF(Raw_Data!L249="","Yes","No")</f>
        <v>No</v>
      </c>
      <c r="AE249" s="19" t="str">
        <f>IF(Raw_Data!T249="","Imputed",IF(Raw_Data!T249&gt;INDEX(Cleaning_Reference!$F$6:$F$13,MATCH(D249,Cleaning_Reference!$A$6:$A$13,0)),"Capped","Original"))</f>
        <v>Original</v>
      </c>
      <c r="AF249" s="21">
        <f t="shared" si="3"/>
        <v>45.92</v>
      </c>
    </row>
    <row r="250" spans="1:32" ht="15" customHeight="1" x14ac:dyDescent="0.3">
      <c r="A250" s="20" t="str">
        <f>Raw_Data!A250</f>
        <v>SF10249</v>
      </c>
      <c r="B250" s="15" t="str">
        <f>Raw_Data!B250</f>
        <v>Andhra Pradesh</v>
      </c>
      <c r="C250" s="15" t="str">
        <f>Raw_Data!C250</f>
        <v>Raichur</v>
      </c>
      <c r="D250" s="15" t="str">
        <f>Raw_Data!D250</f>
        <v>Rice</v>
      </c>
      <c r="E250" s="15" t="str">
        <f>Raw_Data!E250</f>
        <v>Kharif</v>
      </c>
      <c r="F250" s="15">
        <f>Raw_Data!F250</f>
        <v>10.08</v>
      </c>
      <c r="G250" s="18">
        <f>IF(Raw_Data!G250="",ROUND(AVERAGEIFS(Raw_Data!$G$2:$G$4001,Raw_Data!$E$2:$E$4001,E250),1),Raw_Data!G250)</f>
        <v>815.3</v>
      </c>
      <c r="H250" s="15">
        <f>Raw_Data!H250</f>
        <v>25.2</v>
      </c>
      <c r="I250" s="15">
        <f>Raw_Data!I250</f>
        <v>70.3</v>
      </c>
      <c r="J250" s="15">
        <f>Raw_Data!J250</f>
        <v>7</v>
      </c>
      <c r="K250" s="15">
        <f>Raw_Data!K250</f>
        <v>6.83</v>
      </c>
      <c r="L250" s="18">
        <f>IF(Raw_Data!L250="",ROUND(AVERAGEIFS(Raw_Data!$L$2:$L$4001,Raw_Data!$E$2:$E$4001,E250),1),Raw_Data!L250)</f>
        <v>36.9</v>
      </c>
      <c r="M250" s="15">
        <f>Raw_Data!M250</f>
        <v>84.9</v>
      </c>
      <c r="N250" s="15">
        <f>Raw_Data!N250</f>
        <v>42.8</v>
      </c>
      <c r="O250" s="15">
        <f>Raw_Data!O250</f>
        <v>99.3</v>
      </c>
      <c r="P250" s="15" t="str">
        <f>Raw_Data!P250</f>
        <v>Flood</v>
      </c>
      <c r="Q250" s="15">
        <f>Raw_Data!Q250</f>
        <v>167.7</v>
      </c>
      <c r="R250" s="15">
        <f>Raw_Data!R250</f>
        <v>5.96</v>
      </c>
      <c r="S250" s="15">
        <f>Raw_Data!S250</f>
        <v>0.79</v>
      </c>
      <c r="T250" s="18">
        <f>IF(Raw_Data!T250="",ROUND(AVERAGEIFS(Raw_Data!$T$2:$T$4001,Raw_Data!$E$2:$E$4001,E250,Raw_Data!$D$2:$D$4001,D250),2),IF(Raw_Data!T250&gt;INDEX(Cleaning_Reference!$F$6:$F$13,MATCH(D250,Cleaning_Reference!$A$6:$A$13,0)),INDEX(Cleaning_Reference!$F$6:$F$13,MATCH(D250,Cleaning_Reference!$A$6:$A$13,0)),Raw_Data!T250))</f>
        <v>2.88</v>
      </c>
      <c r="U250" s="15">
        <f>Raw_Data!U250</f>
        <v>29.03</v>
      </c>
      <c r="V250" s="15">
        <f>Raw_Data!V250</f>
        <v>24070</v>
      </c>
      <c r="W250" s="15">
        <f>Raw_Data!W250</f>
        <v>884269</v>
      </c>
      <c r="X250" s="15">
        <f>Raw_Data!X250</f>
        <v>698752</v>
      </c>
      <c r="Y250" s="15">
        <f>Raw_Data!Y250</f>
        <v>-185517</v>
      </c>
      <c r="Z250" s="15">
        <f>Raw_Data!Z250</f>
        <v>17417</v>
      </c>
      <c r="AA250" s="15">
        <f>Raw_Data!AA250</f>
        <v>1.667</v>
      </c>
      <c r="AB250" s="15">
        <f>Raw_Data!AB250</f>
        <v>45.6</v>
      </c>
      <c r="AC250" s="19" t="str">
        <f>IF(Raw_Data!G250="","Yes","No")</f>
        <v>No</v>
      </c>
      <c r="AD250" s="19" t="str">
        <f>IF(Raw_Data!L250="","Yes","No")</f>
        <v>No</v>
      </c>
      <c r="AE250" s="19" t="str">
        <f>IF(Raw_Data!T250="","Imputed",IF(Raw_Data!T250&gt;INDEX(Cleaning_Reference!$F$6:$F$13,MATCH(D250,Cleaning_Reference!$A$6:$A$13,0)),"Capped","Original"))</f>
        <v>Original</v>
      </c>
      <c r="AF250" s="21">
        <f t="shared" si="3"/>
        <v>29.03</v>
      </c>
    </row>
    <row r="251" spans="1:32" ht="15" customHeight="1" x14ac:dyDescent="0.3">
      <c r="A251" s="20" t="str">
        <f>Raw_Data!A251</f>
        <v>SF10250</v>
      </c>
      <c r="B251" s="15" t="str">
        <f>Raw_Data!B251</f>
        <v>Gujarat</v>
      </c>
      <c r="C251" s="15" t="str">
        <f>Raw_Data!C251</f>
        <v>Ludhiana</v>
      </c>
      <c r="D251" s="15" t="str">
        <f>Raw_Data!D251</f>
        <v>Pulses</v>
      </c>
      <c r="E251" s="15" t="str">
        <f>Raw_Data!E251</f>
        <v>Rabi</v>
      </c>
      <c r="F251" s="15">
        <f>Raw_Data!F251</f>
        <v>9.1300000000000008</v>
      </c>
      <c r="G251" s="18">
        <f>IF(Raw_Data!G251="",ROUND(AVERAGEIFS(Raw_Data!$G$2:$G$4001,Raw_Data!$E$2:$E$4001,E251),1),Raw_Data!G251)</f>
        <v>523.9</v>
      </c>
      <c r="H251" s="15">
        <f>Raw_Data!H251</f>
        <v>23.7</v>
      </c>
      <c r="I251" s="15">
        <f>Raw_Data!I251</f>
        <v>72</v>
      </c>
      <c r="J251" s="15">
        <f>Raw_Data!J251</f>
        <v>10</v>
      </c>
      <c r="K251" s="15">
        <f>Raw_Data!K251</f>
        <v>6.61</v>
      </c>
      <c r="L251" s="18">
        <f>IF(Raw_Data!L251="",ROUND(AVERAGEIFS(Raw_Data!$L$2:$L$4001,Raw_Data!$E$2:$E$4001,E251),1),Raw_Data!L251)</f>
        <v>19.5</v>
      </c>
      <c r="M251" s="15">
        <f>Raw_Data!M251</f>
        <v>144</v>
      </c>
      <c r="N251" s="15">
        <f>Raw_Data!N251</f>
        <v>95.1</v>
      </c>
      <c r="O251" s="15">
        <f>Raw_Data!O251</f>
        <v>106.5</v>
      </c>
      <c r="P251" s="15" t="str">
        <f>Raw_Data!P251</f>
        <v>Drip</v>
      </c>
      <c r="Q251" s="15">
        <f>Raw_Data!Q251</f>
        <v>263.8</v>
      </c>
      <c r="R251" s="15">
        <f>Raw_Data!R251</f>
        <v>3.09</v>
      </c>
      <c r="S251" s="15">
        <f>Raw_Data!S251</f>
        <v>0.9</v>
      </c>
      <c r="T251" s="18">
        <f>IF(Raw_Data!T251="",ROUND(AVERAGEIFS(Raw_Data!$T$2:$T$4001,Raw_Data!$E$2:$E$4001,E251,Raw_Data!$D$2:$D$4001,D251),2),IF(Raw_Data!T251&gt;INDEX(Cleaning_Reference!$F$6:$F$13,MATCH(D251,Cleaning_Reference!$A$6:$A$13,0)),INDEX(Cleaning_Reference!$F$6:$F$13,MATCH(D251,Cleaning_Reference!$A$6:$A$13,0)),Raw_Data!T251))</f>
        <v>1.51</v>
      </c>
      <c r="U251" s="15">
        <f>Raw_Data!U251</f>
        <v>13.79</v>
      </c>
      <c r="V251" s="15">
        <f>Raw_Data!V251</f>
        <v>69559</v>
      </c>
      <c r="W251" s="15">
        <f>Raw_Data!W251</f>
        <v>695453</v>
      </c>
      <c r="X251" s="15">
        <f>Raw_Data!X251</f>
        <v>959219</v>
      </c>
      <c r="Y251" s="15">
        <f>Raw_Data!Y251</f>
        <v>263766</v>
      </c>
      <c r="Z251" s="15">
        <f>Raw_Data!Z251</f>
        <v>3257</v>
      </c>
      <c r="AA251" s="15">
        <f>Raw_Data!AA251</f>
        <v>4.234</v>
      </c>
      <c r="AB251" s="15">
        <f>Raw_Data!AB251</f>
        <v>50.7</v>
      </c>
      <c r="AC251" s="19" t="str">
        <f>IF(Raw_Data!G251="","Yes","No")</f>
        <v>No</v>
      </c>
      <c r="AD251" s="19" t="str">
        <f>IF(Raw_Data!L251="","Yes","No")</f>
        <v>No</v>
      </c>
      <c r="AE251" s="19" t="str">
        <f>IF(Raw_Data!T251="","Imputed",IF(Raw_Data!T251&gt;INDEX(Cleaning_Reference!$F$6:$F$13,MATCH(D251,Cleaning_Reference!$A$6:$A$13,0)),"Capped","Original"))</f>
        <v>Original</v>
      </c>
      <c r="AF251" s="21">
        <f t="shared" si="3"/>
        <v>13.79</v>
      </c>
    </row>
    <row r="252" spans="1:32" ht="15" customHeight="1" x14ac:dyDescent="0.3">
      <c r="A252" s="20" t="str">
        <f>Raw_Data!A252</f>
        <v>SF10251</v>
      </c>
      <c r="B252" s="15" t="str">
        <f>Raw_Data!B252</f>
        <v>Telangana</v>
      </c>
      <c r="C252" s="15" t="str">
        <f>Raw_Data!C252</f>
        <v>Raichur</v>
      </c>
      <c r="D252" s="15" t="str">
        <f>Raw_Data!D252</f>
        <v>Wheat</v>
      </c>
      <c r="E252" s="15" t="str">
        <f>Raw_Data!E252</f>
        <v>Kharif</v>
      </c>
      <c r="F252" s="15">
        <f>Raw_Data!F252</f>
        <v>6.11</v>
      </c>
      <c r="G252" s="18">
        <f>IF(Raw_Data!G252="",ROUND(AVERAGEIFS(Raw_Data!$G$2:$G$4001,Raw_Data!$E$2:$E$4001,E252),1),Raw_Data!G252)</f>
        <v>1073.4000000000001</v>
      </c>
      <c r="H252" s="15">
        <f>Raw_Data!H252</f>
        <v>29.7</v>
      </c>
      <c r="I252" s="15">
        <f>Raw_Data!I252</f>
        <v>91.5</v>
      </c>
      <c r="J252" s="15">
        <f>Raw_Data!J252</f>
        <v>6.1</v>
      </c>
      <c r="K252" s="15">
        <f>Raw_Data!K252</f>
        <v>7.3</v>
      </c>
      <c r="L252" s="18">
        <f>IF(Raw_Data!L252="",ROUND(AVERAGEIFS(Raw_Data!$L$2:$L$4001,Raw_Data!$E$2:$E$4001,E252),1),Raw_Data!L252)</f>
        <v>27.5</v>
      </c>
      <c r="M252" s="15">
        <f>Raw_Data!M252</f>
        <v>174.3</v>
      </c>
      <c r="N252" s="15">
        <f>Raw_Data!N252</f>
        <v>69.2</v>
      </c>
      <c r="O252" s="15">
        <f>Raw_Data!O252</f>
        <v>145</v>
      </c>
      <c r="P252" s="15" t="str">
        <f>Raw_Data!P252</f>
        <v>Flood</v>
      </c>
      <c r="Q252" s="15">
        <f>Raw_Data!Q252</f>
        <v>101.7</v>
      </c>
      <c r="R252" s="15">
        <f>Raw_Data!R252</f>
        <v>9.5500000000000007</v>
      </c>
      <c r="S252" s="15">
        <f>Raw_Data!S252</f>
        <v>0.7</v>
      </c>
      <c r="T252" s="18">
        <f>IF(Raw_Data!T252="",ROUND(AVERAGEIFS(Raw_Data!$T$2:$T$4001,Raw_Data!$E$2:$E$4001,E252,Raw_Data!$D$2:$D$4001,D252),2),IF(Raw_Data!T252&gt;INDEX(Cleaning_Reference!$F$6:$F$13,MATCH(D252,Cleaning_Reference!$A$6:$A$13,0)),INDEX(Cleaning_Reference!$F$6:$F$13,MATCH(D252,Cleaning_Reference!$A$6:$A$13,0)),Raw_Data!T252))</f>
        <v>2.0499999999999998</v>
      </c>
      <c r="U252" s="15">
        <f>Raw_Data!U252</f>
        <v>12.53</v>
      </c>
      <c r="V252" s="15">
        <f>Raw_Data!V252</f>
        <v>23410</v>
      </c>
      <c r="W252" s="15">
        <f>Raw_Data!W252</f>
        <v>390120</v>
      </c>
      <c r="X252" s="15">
        <f>Raw_Data!X252</f>
        <v>293327</v>
      </c>
      <c r="Y252" s="15">
        <f>Raw_Data!Y252</f>
        <v>-96793</v>
      </c>
      <c r="Z252" s="15">
        <f>Raw_Data!Z252</f>
        <v>3748</v>
      </c>
      <c r="AA252" s="15">
        <f>Raw_Data!AA252</f>
        <v>3.343</v>
      </c>
      <c r="AB252" s="15">
        <f>Raw_Data!AB252</f>
        <v>55.3</v>
      </c>
      <c r="AC252" s="19" t="str">
        <f>IF(Raw_Data!G252="","Yes","No")</f>
        <v>No</v>
      </c>
      <c r="AD252" s="19" t="str">
        <f>IF(Raw_Data!L252="","Yes","No")</f>
        <v>No</v>
      </c>
      <c r="AE252" s="19" t="str">
        <f>IF(Raw_Data!T252="","Imputed",IF(Raw_Data!T252&gt;INDEX(Cleaning_Reference!$F$6:$F$13,MATCH(D252,Cleaning_Reference!$A$6:$A$13,0)),"Capped","Original"))</f>
        <v>Original</v>
      </c>
      <c r="AF252" s="21">
        <f t="shared" si="3"/>
        <v>12.53</v>
      </c>
    </row>
    <row r="253" spans="1:32" ht="15" customHeight="1" x14ac:dyDescent="0.3">
      <c r="A253" s="20" t="str">
        <f>Raw_Data!A253</f>
        <v>SF10252</v>
      </c>
      <c r="B253" s="15" t="str">
        <f>Raw_Data!B253</f>
        <v>Karnataka</v>
      </c>
      <c r="C253" s="15" t="str">
        <f>Raw_Data!C253</f>
        <v>Nashik</v>
      </c>
      <c r="D253" s="15" t="str">
        <f>Raw_Data!D253</f>
        <v>Wheat</v>
      </c>
      <c r="E253" s="15" t="str">
        <f>Raw_Data!E253</f>
        <v>Rabi</v>
      </c>
      <c r="F253" s="15">
        <f>Raw_Data!F253</f>
        <v>7.27</v>
      </c>
      <c r="G253" s="18">
        <f>IF(Raw_Data!G253="",ROUND(AVERAGEIFS(Raw_Data!$G$2:$G$4001,Raw_Data!$E$2:$E$4001,E253),1),Raw_Data!G253)</f>
        <v>358</v>
      </c>
      <c r="H253" s="15">
        <f>Raw_Data!H253</f>
        <v>21.1</v>
      </c>
      <c r="I253" s="15">
        <f>Raw_Data!I253</f>
        <v>72.400000000000006</v>
      </c>
      <c r="J253" s="15">
        <f>Raw_Data!J253</f>
        <v>7.9</v>
      </c>
      <c r="K253" s="15">
        <f>Raw_Data!K253</f>
        <v>6.53</v>
      </c>
      <c r="L253" s="18">
        <f>IF(Raw_Data!L253="",ROUND(AVERAGEIFS(Raw_Data!$L$2:$L$4001,Raw_Data!$E$2:$E$4001,E253),1),Raw_Data!L253)</f>
        <v>19.399999999999999</v>
      </c>
      <c r="M253" s="15">
        <f>Raw_Data!M253</f>
        <v>130.19999999999999</v>
      </c>
      <c r="N253" s="15">
        <f>Raw_Data!N253</f>
        <v>52</v>
      </c>
      <c r="O253" s="15">
        <f>Raw_Data!O253</f>
        <v>110.4</v>
      </c>
      <c r="P253" s="15" t="str">
        <f>Raw_Data!P253</f>
        <v>Rainfed</v>
      </c>
      <c r="Q253" s="15">
        <f>Raw_Data!Q253</f>
        <v>186.5</v>
      </c>
      <c r="R253" s="15">
        <f>Raw_Data!R253</f>
        <v>0.63</v>
      </c>
      <c r="S253" s="15">
        <f>Raw_Data!S253</f>
        <v>0.69</v>
      </c>
      <c r="T253" s="18">
        <f>IF(Raw_Data!T253="",ROUND(AVERAGEIFS(Raw_Data!$T$2:$T$4001,Raw_Data!$E$2:$E$4001,E253,Raw_Data!$D$2:$D$4001,D253),2),IF(Raw_Data!T253&gt;INDEX(Cleaning_Reference!$F$6:$F$13,MATCH(D253,Cleaning_Reference!$A$6:$A$13,0)),INDEX(Cleaning_Reference!$F$6:$F$13,MATCH(D253,Cleaning_Reference!$A$6:$A$13,0)),Raw_Data!T253))</f>
        <v>2.0699999999999998</v>
      </c>
      <c r="U253" s="15">
        <f>Raw_Data!U253</f>
        <v>15.05</v>
      </c>
      <c r="V253" s="15">
        <f>Raw_Data!V253</f>
        <v>23711</v>
      </c>
      <c r="W253" s="15">
        <f>Raw_Data!W253</f>
        <v>434624</v>
      </c>
      <c r="X253" s="15">
        <f>Raw_Data!X253</f>
        <v>356851</v>
      </c>
      <c r="Y253" s="15">
        <f>Raw_Data!Y253</f>
        <v>-77773</v>
      </c>
      <c r="Z253" s="15">
        <f>Raw_Data!Z253</f>
        <v>1897</v>
      </c>
      <c r="AA253" s="15">
        <f>Raw_Data!AA253</f>
        <v>7.9340000000000002</v>
      </c>
      <c r="AB253" s="15">
        <f>Raw_Data!AB253</f>
        <v>55.3</v>
      </c>
      <c r="AC253" s="19" t="str">
        <f>IF(Raw_Data!G253="","Yes","No")</f>
        <v>No</v>
      </c>
      <c r="AD253" s="19" t="str">
        <f>IF(Raw_Data!L253="","Yes","No")</f>
        <v>No</v>
      </c>
      <c r="AE253" s="19" t="str">
        <f>IF(Raw_Data!T253="","Imputed",IF(Raw_Data!T253&gt;INDEX(Cleaning_Reference!$F$6:$F$13,MATCH(D253,Cleaning_Reference!$A$6:$A$13,0)),"Capped","Original"))</f>
        <v>Original</v>
      </c>
      <c r="AF253" s="21">
        <f t="shared" si="3"/>
        <v>15.05</v>
      </c>
    </row>
    <row r="254" spans="1:32" ht="15" customHeight="1" x14ac:dyDescent="0.3">
      <c r="A254" s="20" t="str">
        <f>Raw_Data!A254</f>
        <v>SF10253</v>
      </c>
      <c r="B254" s="15" t="str">
        <f>Raw_Data!B254</f>
        <v>Tamil Nadu</v>
      </c>
      <c r="C254" s="15" t="str">
        <f>Raw_Data!C254</f>
        <v>Ludhiana</v>
      </c>
      <c r="D254" s="15" t="str">
        <f>Raw_Data!D254</f>
        <v>Groundnut</v>
      </c>
      <c r="E254" s="15" t="str">
        <f>Raw_Data!E254</f>
        <v>Kharif</v>
      </c>
      <c r="F254" s="15">
        <f>Raw_Data!F254</f>
        <v>5.18</v>
      </c>
      <c r="G254" s="18">
        <f>IF(Raw_Data!G254="",ROUND(AVERAGEIFS(Raw_Data!$G$2:$G$4001,Raw_Data!$E$2:$E$4001,E254),1),Raw_Data!G254)</f>
        <v>761.4</v>
      </c>
      <c r="H254" s="15">
        <f>Raw_Data!H254</f>
        <v>28.7</v>
      </c>
      <c r="I254" s="15">
        <f>Raw_Data!I254</f>
        <v>75.3</v>
      </c>
      <c r="J254" s="15">
        <f>Raw_Data!J254</f>
        <v>7.3</v>
      </c>
      <c r="K254" s="15">
        <f>Raw_Data!K254</f>
        <v>6.13</v>
      </c>
      <c r="L254" s="18">
        <f>IF(Raw_Data!L254="",ROUND(AVERAGEIFS(Raw_Data!$L$2:$L$4001,Raw_Data!$E$2:$E$4001,E254),1),Raw_Data!L254)</f>
        <v>29.1</v>
      </c>
      <c r="M254" s="15">
        <f>Raw_Data!M254</f>
        <v>125.5</v>
      </c>
      <c r="N254" s="15">
        <f>Raw_Data!N254</f>
        <v>78.599999999999994</v>
      </c>
      <c r="O254" s="15">
        <f>Raw_Data!O254</f>
        <v>142.1</v>
      </c>
      <c r="P254" s="15" t="str">
        <f>Raw_Data!P254</f>
        <v>Rainfed</v>
      </c>
      <c r="Q254" s="15">
        <f>Raw_Data!Q254</f>
        <v>177.7</v>
      </c>
      <c r="R254" s="15">
        <f>Raw_Data!R254</f>
        <v>5.62</v>
      </c>
      <c r="S254" s="15">
        <f>Raw_Data!S254</f>
        <v>0.84</v>
      </c>
      <c r="T254" s="18">
        <f>IF(Raw_Data!T254="",ROUND(AVERAGEIFS(Raw_Data!$T$2:$T$4001,Raw_Data!$E$2:$E$4001,E254,Raw_Data!$D$2:$D$4001,D254),2),IF(Raw_Data!T254&gt;INDEX(Cleaning_Reference!$F$6:$F$13,MATCH(D254,Cleaning_Reference!$A$6:$A$13,0)),INDEX(Cleaning_Reference!$F$6:$F$13,MATCH(D254,Cleaning_Reference!$A$6:$A$13,0)),Raw_Data!T254))</f>
        <v>1.42</v>
      </c>
      <c r="U254" s="15">
        <f>Raw_Data!U254</f>
        <v>7.36</v>
      </c>
      <c r="V254" s="15">
        <f>Raw_Data!V254</f>
        <v>52109</v>
      </c>
      <c r="W254" s="15">
        <f>Raw_Data!W254</f>
        <v>340725</v>
      </c>
      <c r="X254" s="15">
        <f>Raw_Data!X254</f>
        <v>383522</v>
      </c>
      <c r="Y254" s="15">
        <f>Raw_Data!Y254</f>
        <v>42797</v>
      </c>
      <c r="Z254" s="15">
        <f>Raw_Data!Z254</f>
        <v>1083</v>
      </c>
      <c r="AA254" s="15">
        <f>Raw_Data!AA254</f>
        <v>6.7960000000000003</v>
      </c>
      <c r="AB254" s="15">
        <f>Raw_Data!AB254</f>
        <v>49.7</v>
      </c>
      <c r="AC254" s="19" t="str">
        <f>IF(Raw_Data!G254="","Yes","No")</f>
        <v>No</v>
      </c>
      <c r="AD254" s="19" t="str">
        <f>IF(Raw_Data!L254="","Yes","No")</f>
        <v>No</v>
      </c>
      <c r="AE254" s="19" t="str">
        <f>IF(Raw_Data!T254="","Imputed",IF(Raw_Data!T254&gt;INDEX(Cleaning_Reference!$F$6:$F$13,MATCH(D254,Cleaning_Reference!$A$6:$A$13,0)),"Capped","Original"))</f>
        <v>Original</v>
      </c>
      <c r="AF254" s="21">
        <f t="shared" si="3"/>
        <v>7.36</v>
      </c>
    </row>
    <row r="255" spans="1:32" ht="15" customHeight="1" x14ac:dyDescent="0.3">
      <c r="A255" s="20" t="str">
        <f>Raw_Data!A255</f>
        <v>SF10254</v>
      </c>
      <c r="B255" s="15" t="str">
        <f>Raw_Data!B255</f>
        <v>Tamil Nadu</v>
      </c>
      <c r="C255" s="15" t="str">
        <f>Raw_Data!C255</f>
        <v>Ludhiana</v>
      </c>
      <c r="D255" s="15" t="str">
        <f>Raw_Data!D255</f>
        <v>Sugarcane</v>
      </c>
      <c r="E255" s="15" t="str">
        <f>Raw_Data!E255</f>
        <v>Zaid</v>
      </c>
      <c r="F255" s="15">
        <f>Raw_Data!F255</f>
        <v>5.93</v>
      </c>
      <c r="G255" s="18">
        <f>IF(Raw_Data!G255="",ROUND(AVERAGEIFS(Raw_Data!$G$2:$G$4001,Raw_Data!$E$2:$E$4001,E255),1),Raw_Data!G255)</f>
        <v>299.39999999999998</v>
      </c>
      <c r="H255" s="15">
        <f>Raw_Data!H255</f>
        <v>33.299999999999997</v>
      </c>
      <c r="I255" s="15">
        <f>Raw_Data!I255</f>
        <v>61</v>
      </c>
      <c r="J255" s="15">
        <f>Raw_Data!J255</f>
        <v>9.4</v>
      </c>
      <c r="K255" s="15">
        <f>Raw_Data!K255</f>
        <v>6.61</v>
      </c>
      <c r="L255" s="18">
        <f>IF(Raw_Data!L255="",ROUND(AVERAGEIFS(Raw_Data!$L$2:$L$4001,Raw_Data!$E$2:$E$4001,E255),1),Raw_Data!L255)</f>
        <v>17.8</v>
      </c>
      <c r="M255" s="15">
        <f>Raw_Data!M255</f>
        <v>173.1</v>
      </c>
      <c r="N255" s="15">
        <f>Raw_Data!N255</f>
        <v>40.700000000000003</v>
      </c>
      <c r="O255" s="15">
        <f>Raw_Data!O255</f>
        <v>95.7</v>
      </c>
      <c r="P255" s="15" t="str">
        <f>Raw_Data!P255</f>
        <v>Drip</v>
      </c>
      <c r="Q255" s="15">
        <f>Raw_Data!Q255</f>
        <v>210.9</v>
      </c>
      <c r="R255" s="15">
        <f>Raw_Data!R255</f>
        <v>5.35</v>
      </c>
      <c r="S255" s="15">
        <f>Raw_Data!S255</f>
        <v>0.83</v>
      </c>
      <c r="T255" s="18">
        <f>IF(Raw_Data!T255="",ROUND(AVERAGEIFS(Raw_Data!$T$2:$T$4001,Raw_Data!$E$2:$E$4001,E255,Raw_Data!$D$2:$D$4001,D255),2),IF(Raw_Data!T255&gt;INDEX(Cleaning_Reference!$F$6:$F$13,MATCH(D255,Cleaning_Reference!$A$6:$A$13,0)),INDEX(Cleaning_Reference!$F$6:$F$13,MATCH(D255,Cleaning_Reference!$A$6:$A$13,0)),Raw_Data!T255))</f>
        <v>62.76</v>
      </c>
      <c r="U255" s="15">
        <f>Raw_Data!U255</f>
        <v>372.17</v>
      </c>
      <c r="V255" s="15">
        <f>Raw_Data!V255</f>
        <v>3595</v>
      </c>
      <c r="W255" s="15">
        <f>Raw_Data!W255</f>
        <v>385870</v>
      </c>
      <c r="X255" s="15">
        <f>Raw_Data!X255</f>
        <v>1337951</v>
      </c>
      <c r="Y255" s="15">
        <f>Raw_Data!Y255</f>
        <v>952081</v>
      </c>
      <c r="Z255" s="15">
        <f>Raw_Data!Z255</f>
        <v>10283</v>
      </c>
      <c r="AA255" s="15">
        <f>Raw_Data!AA255</f>
        <v>36.192999999999998</v>
      </c>
      <c r="AB255" s="15">
        <f>Raw_Data!AB255</f>
        <v>58.7</v>
      </c>
      <c r="AC255" s="19" t="str">
        <f>IF(Raw_Data!G255="","Yes","No")</f>
        <v>Yes</v>
      </c>
      <c r="AD255" s="19" t="str">
        <f>IF(Raw_Data!L255="","Yes","No")</f>
        <v>No</v>
      </c>
      <c r="AE255" s="19" t="str">
        <f>IF(Raw_Data!T255="","Imputed",IF(Raw_Data!T255&gt;INDEX(Cleaning_Reference!$F$6:$F$13,MATCH(D255,Cleaning_Reference!$A$6:$A$13,0)),"Capped","Original"))</f>
        <v>Original</v>
      </c>
      <c r="AF255" s="21">
        <f t="shared" si="3"/>
        <v>372.17</v>
      </c>
    </row>
    <row r="256" spans="1:32" ht="15" customHeight="1" x14ac:dyDescent="0.3">
      <c r="A256" s="20" t="str">
        <f>Raw_Data!A256</f>
        <v>SF10255</v>
      </c>
      <c r="B256" s="15" t="str">
        <f>Raw_Data!B256</f>
        <v>Tamil Nadu</v>
      </c>
      <c r="C256" s="15" t="str">
        <f>Raw_Data!C256</f>
        <v>Guntur</v>
      </c>
      <c r="D256" s="15" t="str">
        <f>Raw_Data!D256</f>
        <v>Chilli</v>
      </c>
      <c r="E256" s="15" t="str">
        <f>Raw_Data!E256</f>
        <v>Kharif</v>
      </c>
      <c r="F256" s="15">
        <f>Raw_Data!F256</f>
        <v>3.02</v>
      </c>
      <c r="G256" s="18">
        <f>IF(Raw_Data!G256="",ROUND(AVERAGEIFS(Raw_Data!$G$2:$G$4001,Raw_Data!$E$2:$E$4001,E256),1),Raw_Data!G256)</f>
        <v>851.4</v>
      </c>
      <c r="H256" s="15">
        <f>Raw_Data!H256</f>
        <v>28.5</v>
      </c>
      <c r="I256" s="15">
        <f>Raw_Data!I256</f>
        <v>74.7</v>
      </c>
      <c r="J256" s="15">
        <f>Raw_Data!J256</f>
        <v>7.1</v>
      </c>
      <c r="K256" s="15">
        <f>Raw_Data!K256</f>
        <v>5.92</v>
      </c>
      <c r="L256" s="18">
        <f>IF(Raw_Data!L256="",ROUND(AVERAGEIFS(Raw_Data!$L$2:$L$4001,Raw_Data!$E$2:$E$4001,E256),1),Raw_Data!L256)</f>
        <v>33.799999999999997</v>
      </c>
      <c r="M256" s="15">
        <f>Raw_Data!M256</f>
        <v>167.4</v>
      </c>
      <c r="N256" s="15">
        <f>Raw_Data!N256</f>
        <v>92</v>
      </c>
      <c r="O256" s="15">
        <f>Raw_Data!O256</f>
        <v>96.9</v>
      </c>
      <c r="P256" s="15" t="str">
        <f>Raw_Data!P256</f>
        <v>Drip</v>
      </c>
      <c r="Q256" s="15">
        <f>Raw_Data!Q256</f>
        <v>224.2</v>
      </c>
      <c r="R256" s="15">
        <f>Raw_Data!R256</f>
        <v>3.85</v>
      </c>
      <c r="S256" s="15">
        <f>Raw_Data!S256</f>
        <v>0.76</v>
      </c>
      <c r="T256" s="18">
        <f>IF(Raw_Data!T256="",ROUND(AVERAGEIFS(Raw_Data!$T$2:$T$4001,Raw_Data!$E$2:$E$4001,E256,Raw_Data!$D$2:$D$4001,D256),2),IF(Raw_Data!T256&gt;INDEX(Cleaning_Reference!$F$6:$F$13,MATCH(D256,Cleaning_Reference!$A$6:$A$13,0)),INDEX(Cleaning_Reference!$F$6:$F$13,MATCH(D256,Cleaning_Reference!$A$6:$A$13,0)),Raw_Data!T256))</f>
        <v>1.0900000000000001</v>
      </c>
      <c r="U256" s="15">
        <f>Raw_Data!U256</f>
        <v>3.29</v>
      </c>
      <c r="V256" s="15">
        <f>Raw_Data!V256</f>
        <v>108364</v>
      </c>
      <c r="W256" s="15">
        <f>Raw_Data!W256</f>
        <v>216704</v>
      </c>
      <c r="X256" s="15">
        <f>Raw_Data!X256</f>
        <v>356518</v>
      </c>
      <c r="Y256" s="15">
        <f>Raw_Data!Y256</f>
        <v>139814</v>
      </c>
      <c r="Z256" s="15">
        <f>Raw_Data!Z256</f>
        <v>1863</v>
      </c>
      <c r="AA256" s="15">
        <f>Raw_Data!AA256</f>
        <v>1.766</v>
      </c>
      <c r="AB256" s="15">
        <f>Raw_Data!AB256</f>
        <v>60.5</v>
      </c>
      <c r="AC256" s="19" t="str">
        <f>IF(Raw_Data!G256="","Yes","No")</f>
        <v>No</v>
      </c>
      <c r="AD256" s="19" t="str">
        <f>IF(Raw_Data!L256="","Yes","No")</f>
        <v>No</v>
      </c>
      <c r="AE256" s="19" t="str">
        <f>IF(Raw_Data!T256="","Imputed",IF(Raw_Data!T256&gt;INDEX(Cleaning_Reference!$F$6:$F$13,MATCH(D256,Cleaning_Reference!$A$6:$A$13,0)),"Capped","Original"))</f>
        <v>Original</v>
      </c>
      <c r="AF256" s="21">
        <f t="shared" si="3"/>
        <v>3.29</v>
      </c>
    </row>
    <row r="257" spans="1:32" ht="15" customHeight="1" x14ac:dyDescent="0.3">
      <c r="A257" s="20" t="str">
        <f>Raw_Data!A257</f>
        <v>SF10256</v>
      </c>
      <c r="B257" s="15" t="str">
        <f>Raw_Data!B257</f>
        <v>Andhra Pradesh</v>
      </c>
      <c r="C257" s="15" t="str">
        <f>Raw_Data!C257</f>
        <v>Guntur</v>
      </c>
      <c r="D257" s="15" t="str">
        <f>Raw_Data!D257</f>
        <v>Wheat</v>
      </c>
      <c r="E257" s="15" t="str">
        <f>Raw_Data!E257</f>
        <v>Kharif</v>
      </c>
      <c r="F257" s="15">
        <f>Raw_Data!F257</f>
        <v>5.86</v>
      </c>
      <c r="G257" s="18">
        <f>IF(Raw_Data!G257="",ROUND(AVERAGEIFS(Raw_Data!$G$2:$G$4001,Raw_Data!$E$2:$E$4001,E257),1),Raw_Data!G257)</f>
        <v>1003.4</v>
      </c>
      <c r="H257" s="15">
        <f>Raw_Data!H257</f>
        <v>28.5</v>
      </c>
      <c r="I257" s="15">
        <f>Raw_Data!I257</f>
        <v>72.099999999999994</v>
      </c>
      <c r="J257" s="15">
        <f>Raw_Data!J257</f>
        <v>6</v>
      </c>
      <c r="K257" s="15">
        <f>Raw_Data!K257</f>
        <v>6.12</v>
      </c>
      <c r="L257" s="18">
        <f>IF(Raw_Data!L257="",ROUND(AVERAGEIFS(Raw_Data!$L$2:$L$4001,Raw_Data!$E$2:$E$4001,E257),1),Raw_Data!L257)</f>
        <v>26.7</v>
      </c>
      <c r="M257" s="15">
        <f>Raw_Data!M257</f>
        <v>121</v>
      </c>
      <c r="N257" s="15">
        <f>Raw_Data!N257</f>
        <v>84.8</v>
      </c>
      <c r="O257" s="15">
        <f>Raw_Data!O257</f>
        <v>75.8</v>
      </c>
      <c r="P257" s="15" t="str">
        <f>Raw_Data!P257</f>
        <v>Rainfed</v>
      </c>
      <c r="Q257" s="15">
        <f>Raw_Data!Q257</f>
        <v>220.9</v>
      </c>
      <c r="R257" s="15">
        <f>Raw_Data!R257</f>
        <v>6.73</v>
      </c>
      <c r="S257" s="15">
        <f>Raw_Data!S257</f>
        <v>0.73</v>
      </c>
      <c r="T257" s="18">
        <f>IF(Raw_Data!T257="",ROUND(AVERAGEIFS(Raw_Data!$T$2:$T$4001,Raw_Data!$E$2:$E$4001,E257,Raw_Data!$D$2:$D$4001,D257),2),IF(Raw_Data!T257&gt;INDEX(Cleaning_Reference!$F$6:$F$13,MATCH(D257,Cleaning_Reference!$A$6:$A$13,0)),INDEX(Cleaning_Reference!$F$6:$F$13,MATCH(D257,Cleaning_Reference!$A$6:$A$13,0)),Raw_Data!T257))</f>
        <v>1.5</v>
      </c>
      <c r="U257" s="15">
        <f>Raw_Data!U257</f>
        <v>8.7899999999999991</v>
      </c>
      <c r="V257" s="15">
        <f>Raw_Data!V257</f>
        <v>24053</v>
      </c>
      <c r="W257" s="15">
        <f>Raw_Data!W257</f>
        <v>415353</v>
      </c>
      <c r="X257" s="15">
        <f>Raw_Data!X257</f>
        <v>211426</v>
      </c>
      <c r="Y257" s="15">
        <f>Raw_Data!Y257</f>
        <v>-203927</v>
      </c>
      <c r="Z257" s="15">
        <f>Raw_Data!Z257</f>
        <v>1629</v>
      </c>
      <c r="AA257" s="15">
        <f>Raw_Data!AA257</f>
        <v>5.3959999999999999</v>
      </c>
      <c r="AB257" s="15">
        <f>Raw_Data!AB257</f>
        <v>53.4</v>
      </c>
      <c r="AC257" s="19" t="str">
        <f>IF(Raw_Data!G257="","Yes","No")</f>
        <v>No</v>
      </c>
      <c r="AD257" s="19" t="str">
        <f>IF(Raw_Data!L257="","Yes","No")</f>
        <v>No</v>
      </c>
      <c r="AE257" s="19" t="str">
        <f>IF(Raw_Data!T257="","Imputed",IF(Raw_Data!T257&gt;INDEX(Cleaning_Reference!$F$6:$F$13,MATCH(D257,Cleaning_Reference!$A$6:$A$13,0)),"Capped","Original"))</f>
        <v>Original</v>
      </c>
      <c r="AF257" s="21">
        <f t="shared" si="3"/>
        <v>8.7899999999999991</v>
      </c>
    </row>
    <row r="258" spans="1:32" ht="15" customHeight="1" x14ac:dyDescent="0.3">
      <c r="A258" s="20" t="str">
        <f>Raw_Data!A258</f>
        <v>SF10257</v>
      </c>
      <c r="B258" s="15" t="str">
        <f>Raw_Data!B258</f>
        <v>Maharashtra</v>
      </c>
      <c r="C258" s="15" t="str">
        <f>Raw_Data!C258</f>
        <v>Rajkot</v>
      </c>
      <c r="D258" s="15" t="str">
        <f>Raw_Data!D258</f>
        <v>Maize</v>
      </c>
      <c r="E258" s="15" t="str">
        <f>Raw_Data!E258</f>
        <v>Kharif</v>
      </c>
      <c r="F258" s="15">
        <f>Raw_Data!F258</f>
        <v>2.35</v>
      </c>
      <c r="G258" s="18">
        <f>IF(Raw_Data!G258="",ROUND(AVERAGEIFS(Raw_Data!$G$2:$G$4001,Raw_Data!$E$2:$E$4001,E258),1),Raw_Data!G258)</f>
        <v>881.7</v>
      </c>
      <c r="H258" s="15">
        <f>Raw_Data!H258</f>
        <v>30.5</v>
      </c>
      <c r="I258" s="15">
        <f>Raw_Data!I258</f>
        <v>74</v>
      </c>
      <c r="J258" s="15">
        <f>Raw_Data!J258</f>
        <v>7</v>
      </c>
      <c r="K258" s="15">
        <f>Raw_Data!K258</f>
        <v>6.36</v>
      </c>
      <c r="L258" s="18">
        <f>IF(Raw_Data!L258="",ROUND(AVERAGEIFS(Raw_Data!$L$2:$L$4001,Raw_Data!$E$2:$E$4001,E258),1),Raw_Data!L258)</f>
        <v>19.100000000000001</v>
      </c>
      <c r="M258" s="15">
        <f>Raw_Data!M258</f>
        <v>121.9</v>
      </c>
      <c r="N258" s="15">
        <f>Raw_Data!N258</f>
        <v>80.599999999999994</v>
      </c>
      <c r="O258" s="15">
        <f>Raw_Data!O258</f>
        <v>102.6</v>
      </c>
      <c r="P258" s="15" t="str">
        <f>Raw_Data!P258</f>
        <v>Flood</v>
      </c>
      <c r="Q258" s="15">
        <f>Raw_Data!Q258</f>
        <v>96.8</v>
      </c>
      <c r="R258" s="15">
        <f>Raw_Data!R258</f>
        <v>6.78</v>
      </c>
      <c r="S258" s="15">
        <f>Raw_Data!S258</f>
        <v>0.7</v>
      </c>
      <c r="T258" s="18">
        <f>IF(Raw_Data!T258="",ROUND(AVERAGEIFS(Raw_Data!$T$2:$T$4001,Raw_Data!$E$2:$E$4001,E258,Raw_Data!$D$2:$D$4001,D258),2),IF(Raw_Data!T258&gt;INDEX(Cleaning_Reference!$F$6:$F$13,MATCH(D258,Cleaning_Reference!$A$6:$A$13,0)),INDEX(Cleaning_Reference!$F$6:$F$13,MATCH(D258,Cleaning_Reference!$A$6:$A$13,0)),Raw_Data!T258))</f>
        <v>3.64</v>
      </c>
      <c r="U258" s="15">
        <f>Raw_Data!U258</f>
        <v>8.5500000000000007</v>
      </c>
      <c r="V258" s="15">
        <f>Raw_Data!V258</f>
        <v>22106</v>
      </c>
      <c r="W258" s="15">
        <f>Raw_Data!W258</f>
        <v>173694</v>
      </c>
      <c r="X258" s="15">
        <f>Raw_Data!X258</f>
        <v>189006</v>
      </c>
      <c r="Y258" s="15">
        <f>Raw_Data!Y258</f>
        <v>15312</v>
      </c>
      <c r="Z258" s="15">
        <f>Raw_Data!Z258</f>
        <v>1596</v>
      </c>
      <c r="AA258" s="15">
        <f>Raw_Data!AA258</f>
        <v>5.3570000000000002</v>
      </c>
      <c r="AB258" s="15">
        <f>Raw_Data!AB258</f>
        <v>50.8</v>
      </c>
      <c r="AC258" s="19" t="str">
        <f>IF(Raw_Data!G258="","Yes","No")</f>
        <v>No</v>
      </c>
      <c r="AD258" s="19" t="str">
        <f>IF(Raw_Data!L258="","Yes","No")</f>
        <v>No</v>
      </c>
      <c r="AE258" s="19" t="str">
        <f>IF(Raw_Data!T258="","Imputed",IF(Raw_Data!T258&gt;INDEX(Cleaning_Reference!$F$6:$F$13,MATCH(D258,Cleaning_Reference!$A$6:$A$13,0)),"Capped","Original"))</f>
        <v>Original</v>
      </c>
      <c r="AF258" s="21">
        <f t="shared" ref="AF258:AF321" si="4">ROUND(T258*F258,2)</f>
        <v>8.5500000000000007</v>
      </c>
    </row>
    <row r="259" spans="1:32" ht="15" customHeight="1" x14ac:dyDescent="0.3">
      <c r="A259" s="20" t="str">
        <f>Raw_Data!A259</f>
        <v>SF10258</v>
      </c>
      <c r="B259" s="15" t="str">
        <f>Raw_Data!B259</f>
        <v>Punjab</v>
      </c>
      <c r="C259" s="15" t="str">
        <f>Raw_Data!C259</f>
        <v>Krishna</v>
      </c>
      <c r="D259" s="15" t="str">
        <f>Raw_Data!D259</f>
        <v>Chilli</v>
      </c>
      <c r="E259" s="15" t="str">
        <f>Raw_Data!E259</f>
        <v>Zaid</v>
      </c>
      <c r="F259" s="15">
        <f>Raw_Data!F259</f>
        <v>10.77</v>
      </c>
      <c r="G259" s="18">
        <f>IF(Raw_Data!G259="",ROUND(AVERAGEIFS(Raw_Data!$G$2:$G$4001,Raw_Data!$E$2:$E$4001,E259),1),Raw_Data!G259)</f>
        <v>227.5</v>
      </c>
      <c r="H259" s="15">
        <f>Raw_Data!H259</f>
        <v>34.799999999999997</v>
      </c>
      <c r="I259" s="15">
        <f>Raw_Data!I259</f>
        <v>37.299999999999997</v>
      </c>
      <c r="J259" s="15">
        <f>Raw_Data!J259</f>
        <v>9.6999999999999993</v>
      </c>
      <c r="K259" s="15">
        <f>Raw_Data!K259</f>
        <v>7.4</v>
      </c>
      <c r="L259" s="18">
        <f>IF(Raw_Data!L259="",ROUND(AVERAGEIFS(Raw_Data!$L$2:$L$4001,Raw_Data!$E$2:$E$4001,E259),1),Raw_Data!L259)</f>
        <v>18.7</v>
      </c>
      <c r="M259" s="15">
        <f>Raw_Data!M259</f>
        <v>93.8</v>
      </c>
      <c r="N259" s="15">
        <f>Raw_Data!N259</f>
        <v>51</v>
      </c>
      <c r="O259" s="15">
        <f>Raw_Data!O259</f>
        <v>93</v>
      </c>
      <c r="P259" s="15" t="str">
        <f>Raw_Data!P259</f>
        <v>Sprinkler</v>
      </c>
      <c r="Q259" s="15">
        <f>Raw_Data!Q259</f>
        <v>246</v>
      </c>
      <c r="R259" s="15">
        <f>Raw_Data!R259</f>
        <v>3.31</v>
      </c>
      <c r="S259" s="15">
        <f>Raw_Data!S259</f>
        <v>0.89</v>
      </c>
      <c r="T259" s="18">
        <f>IF(Raw_Data!T259="",ROUND(AVERAGEIFS(Raw_Data!$T$2:$T$4001,Raw_Data!$E$2:$E$4001,E259,Raw_Data!$D$2:$D$4001,D259),2),IF(Raw_Data!T259&gt;INDEX(Cleaning_Reference!$F$6:$F$13,MATCH(D259,Cleaning_Reference!$A$6:$A$13,0)),INDEX(Cleaning_Reference!$F$6:$F$13,MATCH(D259,Cleaning_Reference!$A$6:$A$13,0)),Raw_Data!T259))</f>
        <v>0.79</v>
      </c>
      <c r="U259" s="15">
        <f>Raw_Data!U259</f>
        <v>8.51</v>
      </c>
      <c r="V259" s="15">
        <f>Raw_Data!V259</f>
        <v>105325</v>
      </c>
      <c r="W259" s="15">
        <f>Raw_Data!W259</f>
        <v>835467</v>
      </c>
      <c r="X259" s="15">
        <f>Raw_Data!X259</f>
        <v>896316</v>
      </c>
      <c r="Y259" s="15">
        <f>Raw_Data!Y259</f>
        <v>60849</v>
      </c>
      <c r="Z259" s="15">
        <f>Raw_Data!Z259</f>
        <v>7801</v>
      </c>
      <c r="AA259" s="15">
        <f>Raw_Data!AA259</f>
        <v>1.091</v>
      </c>
      <c r="AB259" s="15">
        <f>Raw_Data!AB259</f>
        <v>52.9</v>
      </c>
      <c r="AC259" s="19" t="str">
        <f>IF(Raw_Data!G259="","Yes","No")</f>
        <v>No</v>
      </c>
      <c r="AD259" s="19" t="str">
        <f>IF(Raw_Data!L259="","Yes","No")</f>
        <v>No</v>
      </c>
      <c r="AE259" s="19" t="str">
        <f>IF(Raw_Data!T259="","Imputed",IF(Raw_Data!T259&gt;INDEX(Cleaning_Reference!$F$6:$F$13,MATCH(D259,Cleaning_Reference!$A$6:$A$13,0)),"Capped","Original"))</f>
        <v>Original</v>
      </c>
      <c r="AF259" s="21">
        <f t="shared" si="4"/>
        <v>8.51</v>
      </c>
    </row>
    <row r="260" spans="1:32" ht="15" customHeight="1" x14ac:dyDescent="0.3">
      <c r="A260" s="20" t="str">
        <f>Raw_Data!A260</f>
        <v>SF10259</v>
      </c>
      <c r="B260" s="15" t="str">
        <f>Raw_Data!B260</f>
        <v>Gujarat</v>
      </c>
      <c r="C260" s="15" t="str">
        <f>Raw_Data!C260</f>
        <v>Raichur</v>
      </c>
      <c r="D260" s="15" t="str">
        <f>Raw_Data!D260</f>
        <v>Maize</v>
      </c>
      <c r="E260" s="15" t="str">
        <f>Raw_Data!E260</f>
        <v>Kharif</v>
      </c>
      <c r="F260" s="15">
        <f>Raw_Data!F260</f>
        <v>10.77</v>
      </c>
      <c r="G260" s="18">
        <f>IF(Raw_Data!G260="",ROUND(AVERAGEIFS(Raw_Data!$G$2:$G$4001,Raw_Data!$E$2:$E$4001,E260),1),Raw_Data!G260)</f>
        <v>673.7</v>
      </c>
      <c r="H260" s="15">
        <f>Raw_Data!H260</f>
        <v>30.2</v>
      </c>
      <c r="I260" s="15">
        <f>Raw_Data!I260</f>
        <v>70.599999999999994</v>
      </c>
      <c r="J260" s="15">
        <f>Raw_Data!J260</f>
        <v>5.3</v>
      </c>
      <c r="K260" s="15">
        <f>Raw_Data!K260</f>
        <v>5.9</v>
      </c>
      <c r="L260" s="18">
        <f>IF(Raw_Data!L260="",ROUND(AVERAGEIFS(Raw_Data!$L$2:$L$4001,Raw_Data!$E$2:$E$4001,E260),1),Raw_Data!L260)</f>
        <v>26.8</v>
      </c>
      <c r="M260" s="15">
        <f>Raw_Data!M260</f>
        <v>112.3</v>
      </c>
      <c r="N260" s="15">
        <f>Raw_Data!N260</f>
        <v>53.3</v>
      </c>
      <c r="O260" s="15">
        <f>Raw_Data!O260</f>
        <v>142.69999999999999</v>
      </c>
      <c r="P260" s="15" t="str">
        <f>Raw_Data!P260</f>
        <v>Drip</v>
      </c>
      <c r="Q260" s="15">
        <f>Raw_Data!Q260</f>
        <v>130.9</v>
      </c>
      <c r="R260" s="15">
        <f>Raw_Data!R260</f>
        <v>8.2799999999999994</v>
      </c>
      <c r="S260" s="15">
        <f>Raw_Data!S260</f>
        <v>0.66</v>
      </c>
      <c r="T260" s="18">
        <f>IF(Raw_Data!T260="",ROUND(AVERAGEIFS(Raw_Data!$T$2:$T$4001,Raw_Data!$E$2:$E$4001,E260,Raw_Data!$D$2:$D$4001,D260),2),IF(Raw_Data!T260&gt;INDEX(Cleaning_Reference!$F$6:$F$13,MATCH(D260,Cleaning_Reference!$A$6:$A$13,0)),INDEX(Cleaning_Reference!$F$6:$F$13,MATCH(D260,Cleaning_Reference!$A$6:$A$13,0)),Raw_Data!T260))</f>
        <v>2.42</v>
      </c>
      <c r="U260" s="15">
        <f>Raw_Data!U260</f>
        <v>26.06</v>
      </c>
      <c r="V260" s="15">
        <f>Raw_Data!V260</f>
        <v>18503</v>
      </c>
      <c r="W260" s="15">
        <f>Raw_Data!W260</f>
        <v>687574</v>
      </c>
      <c r="X260" s="15">
        <f>Raw_Data!X260</f>
        <v>482188</v>
      </c>
      <c r="Y260" s="15">
        <f>Raw_Data!Y260</f>
        <v>-205386</v>
      </c>
      <c r="Z260" s="15">
        <f>Raw_Data!Z260</f>
        <v>5059</v>
      </c>
      <c r="AA260" s="15">
        <f>Raw_Data!AA260</f>
        <v>5.1509999999999998</v>
      </c>
      <c r="AB260" s="15">
        <f>Raw_Data!AB260</f>
        <v>43.9</v>
      </c>
      <c r="AC260" s="19" t="str">
        <f>IF(Raw_Data!G260="","Yes","No")</f>
        <v>No</v>
      </c>
      <c r="AD260" s="19" t="str">
        <f>IF(Raw_Data!L260="","Yes","No")</f>
        <v>No</v>
      </c>
      <c r="AE260" s="19" t="str">
        <f>IF(Raw_Data!T260="","Imputed",IF(Raw_Data!T260&gt;INDEX(Cleaning_Reference!$F$6:$F$13,MATCH(D260,Cleaning_Reference!$A$6:$A$13,0)),"Capped","Original"))</f>
        <v>Original</v>
      </c>
      <c r="AF260" s="21">
        <f t="shared" si="4"/>
        <v>26.06</v>
      </c>
    </row>
    <row r="261" spans="1:32" ht="15" customHeight="1" x14ac:dyDescent="0.3">
      <c r="A261" s="20" t="str">
        <f>Raw_Data!A261</f>
        <v>SF10260</v>
      </c>
      <c r="B261" s="15" t="str">
        <f>Raw_Data!B261</f>
        <v>Maharashtra</v>
      </c>
      <c r="C261" s="15" t="str">
        <f>Raw_Data!C261</f>
        <v>Nashik</v>
      </c>
      <c r="D261" s="15" t="str">
        <f>Raw_Data!D261</f>
        <v>Chilli</v>
      </c>
      <c r="E261" s="15" t="str">
        <f>Raw_Data!E261</f>
        <v>Rabi</v>
      </c>
      <c r="F261" s="15">
        <f>Raw_Data!F261</f>
        <v>8.75</v>
      </c>
      <c r="G261" s="18">
        <f>IF(Raw_Data!G261="",ROUND(AVERAGEIFS(Raw_Data!$G$2:$G$4001,Raw_Data!$E$2:$E$4001,E261),1),Raw_Data!G261)</f>
        <v>648.9</v>
      </c>
      <c r="H261" s="15">
        <f>Raw_Data!H261</f>
        <v>21.3</v>
      </c>
      <c r="I261" s="15">
        <f>Raw_Data!I261</f>
        <v>67.099999999999994</v>
      </c>
      <c r="J261" s="15">
        <f>Raw_Data!J261</f>
        <v>9</v>
      </c>
      <c r="K261" s="15">
        <f>Raw_Data!K261</f>
        <v>6.07</v>
      </c>
      <c r="L261" s="18">
        <f>IF(Raw_Data!L261="",ROUND(AVERAGEIFS(Raw_Data!$L$2:$L$4001,Raw_Data!$E$2:$E$4001,E261),1),Raw_Data!L261)</f>
        <v>25.2</v>
      </c>
      <c r="M261" s="15">
        <f>Raw_Data!M261</f>
        <v>70.8</v>
      </c>
      <c r="N261" s="15">
        <f>Raw_Data!N261</f>
        <v>59.2</v>
      </c>
      <c r="O261" s="15">
        <f>Raw_Data!O261</f>
        <v>114.8</v>
      </c>
      <c r="P261" s="15" t="str">
        <f>Raw_Data!P261</f>
        <v>Drip</v>
      </c>
      <c r="Q261" s="15">
        <f>Raw_Data!Q261</f>
        <v>245.5</v>
      </c>
      <c r="R261" s="15">
        <f>Raw_Data!R261</f>
        <v>6.75</v>
      </c>
      <c r="S261" s="15">
        <f>Raw_Data!S261</f>
        <v>1</v>
      </c>
      <c r="T261" s="18">
        <f>IF(Raw_Data!T261="",ROUND(AVERAGEIFS(Raw_Data!$T$2:$T$4001,Raw_Data!$E$2:$E$4001,E261,Raw_Data!$D$2:$D$4001,D261),2),IF(Raw_Data!T261&gt;INDEX(Cleaning_Reference!$F$6:$F$13,MATCH(D261,Cleaning_Reference!$A$6:$A$13,0)),INDEX(Cleaning_Reference!$F$6:$F$13,MATCH(D261,Cleaning_Reference!$A$6:$A$13,0)),Raw_Data!T261))</f>
        <v>1.38</v>
      </c>
      <c r="U261" s="15">
        <f>Raw_Data!U261</f>
        <v>12.08</v>
      </c>
      <c r="V261" s="15">
        <f>Raw_Data!V261</f>
        <v>115078</v>
      </c>
      <c r="W261" s="15">
        <f>Raw_Data!W261</f>
        <v>614924</v>
      </c>
      <c r="X261" s="15">
        <f>Raw_Data!X261</f>
        <v>1390142</v>
      </c>
      <c r="Y261" s="15">
        <f>Raw_Data!Y261</f>
        <v>775218</v>
      </c>
      <c r="Z261" s="15">
        <f>Raw_Data!Z261</f>
        <v>4203</v>
      </c>
      <c r="AA261" s="15">
        <f>Raw_Data!AA261</f>
        <v>2.8740000000000001</v>
      </c>
      <c r="AB261" s="15">
        <f>Raw_Data!AB261</f>
        <v>48</v>
      </c>
      <c r="AC261" s="19" t="str">
        <f>IF(Raw_Data!G261="","Yes","No")</f>
        <v>No</v>
      </c>
      <c r="AD261" s="19" t="str">
        <f>IF(Raw_Data!L261="","Yes","No")</f>
        <v>No</v>
      </c>
      <c r="AE261" s="19" t="str">
        <f>IF(Raw_Data!T261="","Imputed",IF(Raw_Data!T261&gt;INDEX(Cleaning_Reference!$F$6:$F$13,MATCH(D261,Cleaning_Reference!$A$6:$A$13,0)),"Capped","Original"))</f>
        <v>Original</v>
      </c>
      <c r="AF261" s="21">
        <f t="shared" si="4"/>
        <v>12.08</v>
      </c>
    </row>
    <row r="262" spans="1:32" ht="15" customHeight="1" x14ac:dyDescent="0.3">
      <c r="A262" s="20" t="str">
        <f>Raw_Data!A262</f>
        <v>SF10261</v>
      </c>
      <c r="B262" s="15" t="str">
        <f>Raw_Data!B262</f>
        <v>Andhra Pradesh</v>
      </c>
      <c r="C262" s="15" t="str">
        <f>Raw_Data!C262</f>
        <v>Indore</v>
      </c>
      <c r="D262" s="15" t="str">
        <f>Raw_Data!D262</f>
        <v>Cotton</v>
      </c>
      <c r="E262" s="15" t="str">
        <f>Raw_Data!E262</f>
        <v>Kharif</v>
      </c>
      <c r="F262" s="15">
        <f>Raw_Data!F262</f>
        <v>1.94</v>
      </c>
      <c r="G262" s="18">
        <f>IF(Raw_Data!G262="",ROUND(AVERAGEIFS(Raw_Data!$G$2:$G$4001,Raw_Data!$E$2:$E$4001,E262),1),Raw_Data!G262)</f>
        <v>956</v>
      </c>
      <c r="H262" s="15">
        <f>Raw_Data!H262</f>
        <v>26.8</v>
      </c>
      <c r="I262" s="15">
        <f>Raw_Data!I262</f>
        <v>71.7</v>
      </c>
      <c r="J262" s="15">
        <f>Raw_Data!J262</f>
        <v>6.7</v>
      </c>
      <c r="K262" s="15">
        <f>Raw_Data!K262</f>
        <v>5.89</v>
      </c>
      <c r="L262" s="18">
        <f>IF(Raw_Data!L262="",ROUND(AVERAGEIFS(Raw_Data!$L$2:$L$4001,Raw_Data!$E$2:$E$4001,E262),1),Raw_Data!L262)</f>
        <v>27.7</v>
      </c>
      <c r="M262" s="15">
        <f>Raw_Data!M262</f>
        <v>94.4</v>
      </c>
      <c r="N262" s="15">
        <f>Raw_Data!N262</f>
        <v>54</v>
      </c>
      <c r="O262" s="15">
        <f>Raw_Data!O262</f>
        <v>75.400000000000006</v>
      </c>
      <c r="P262" s="15" t="str">
        <f>Raw_Data!P262</f>
        <v>Flood</v>
      </c>
      <c r="Q262" s="15">
        <f>Raw_Data!Q262</f>
        <v>96.5</v>
      </c>
      <c r="R262" s="15">
        <f>Raw_Data!R262</f>
        <v>7.43</v>
      </c>
      <c r="S262" s="15">
        <f>Raw_Data!S262</f>
        <v>0.81</v>
      </c>
      <c r="T262" s="18">
        <f>IF(Raw_Data!T262="",ROUND(AVERAGEIFS(Raw_Data!$T$2:$T$4001,Raw_Data!$E$2:$E$4001,E262,Raw_Data!$D$2:$D$4001,D262),2),IF(Raw_Data!T262&gt;INDEX(Cleaning_Reference!$F$6:$F$13,MATCH(D262,Cleaning_Reference!$A$6:$A$13,0)),INDEX(Cleaning_Reference!$F$6:$F$13,MATCH(D262,Cleaning_Reference!$A$6:$A$13,0)),Raw_Data!T262))</f>
        <v>0.84</v>
      </c>
      <c r="U262" s="15">
        <f>Raw_Data!U262</f>
        <v>1.63</v>
      </c>
      <c r="V262" s="15">
        <f>Raw_Data!V262</f>
        <v>60257</v>
      </c>
      <c r="W262" s="15">
        <f>Raw_Data!W262</f>
        <v>147405</v>
      </c>
      <c r="X262" s="15">
        <f>Raw_Data!X262</f>
        <v>98219</v>
      </c>
      <c r="Y262" s="15">
        <f>Raw_Data!Y262</f>
        <v>-49186</v>
      </c>
      <c r="Z262" s="15">
        <f>Raw_Data!Z262</f>
        <v>1563</v>
      </c>
      <c r="AA262" s="15">
        <f>Raw_Data!AA262</f>
        <v>1.0429999999999999</v>
      </c>
      <c r="AB262" s="15">
        <f>Raw_Data!AB262</f>
        <v>55.3</v>
      </c>
      <c r="AC262" s="19" t="str">
        <f>IF(Raw_Data!G262="","Yes","No")</f>
        <v>No</v>
      </c>
      <c r="AD262" s="19" t="str">
        <f>IF(Raw_Data!L262="","Yes","No")</f>
        <v>No</v>
      </c>
      <c r="AE262" s="19" t="str">
        <f>IF(Raw_Data!T262="","Imputed",IF(Raw_Data!T262&gt;INDEX(Cleaning_Reference!$F$6:$F$13,MATCH(D262,Cleaning_Reference!$A$6:$A$13,0)),"Capped","Original"))</f>
        <v>Original</v>
      </c>
      <c r="AF262" s="21">
        <f t="shared" si="4"/>
        <v>1.63</v>
      </c>
    </row>
    <row r="263" spans="1:32" ht="15" customHeight="1" x14ac:dyDescent="0.3">
      <c r="A263" s="20" t="str">
        <f>Raw_Data!A263</f>
        <v>SF10262</v>
      </c>
      <c r="B263" s="15" t="str">
        <f>Raw_Data!B263</f>
        <v>Punjab</v>
      </c>
      <c r="C263" s="15" t="str">
        <f>Raw_Data!C263</f>
        <v>Warangal</v>
      </c>
      <c r="D263" s="15" t="str">
        <f>Raw_Data!D263</f>
        <v>Pulses</v>
      </c>
      <c r="E263" s="15" t="str">
        <f>Raw_Data!E263</f>
        <v>Zaid</v>
      </c>
      <c r="F263" s="15">
        <f>Raw_Data!F263</f>
        <v>7.15</v>
      </c>
      <c r="G263" s="18">
        <f>IF(Raw_Data!G263="",ROUND(AVERAGEIFS(Raw_Data!$G$2:$G$4001,Raw_Data!$E$2:$E$4001,E263),1),Raw_Data!G263)</f>
        <v>366.1</v>
      </c>
      <c r="H263" s="15">
        <f>Raw_Data!H263</f>
        <v>25.6</v>
      </c>
      <c r="I263" s="15">
        <f>Raw_Data!I263</f>
        <v>50.9</v>
      </c>
      <c r="J263" s="15">
        <f>Raw_Data!J263</f>
        <v>7.5</v>
      </c>
      <c r="K263" s="15">
        <f>Raw_Data!K263</f>
        <v>5.92</v>
      </c>
      <c r="L263" s="18">
        <f>IF(Raw_Data!L263="",ROUND(AVERAGEIFS(Raw_Data!$L$2:$L$4001,Raw_Data!$E$2:$E$4001,E263),1),Raw_Data!L263)</f>
        <v>14.4</v>
      </c>
      <c r="M263" s="15">
        <f>Raw_Data!M263</f>
        <v>116</v>
      </c>
      <c r="N263" s="15">
        <f>Raw_Data!N263</f>
        <v>62.9</v>
      </c>
      <c r="O263" s="15">
        <f>Raw_Data!O263</f>
        <v>84.6</v>
      </c>
      <c r="P263" s="15" t="str">
        <f>Raw_Data!P263</f>
        <v>Drip</v>
      </c>
      <c r="Q263" s="15">
        <f>Raw_Data!Q263</f>
        <v>160.6</v>
      </c>
      <c r="R263" s="15">
        <f>Raw_Data!R263</f>
        <v>3.62</v>
      </c>
      <c r="S263" s="15">
        <f>Raw_Data!S263</f>
        <v>0.81</v>
      </c>
      <c r="T263" s="18">
        <f>IF(Raw_Data!T263="",ROUND(AVERAGEIFS(Raw_Data!$T$2:$T$4001,Raw_Data!$E$2:$E$4001,E263,Raw_Data!$D$2:$D$4001,D263),2),IF(Raw_Data!T263&gt;INDEX(Cleaning_Reference!$F$6:$F$13,MATCH(D263,Cleaning_Reference!$A$6:$A$13,0)),INDEX(Cleaning_Reference!$F$6:$F$13,MATCH(D263,Cleaning_Reference!$A$6:$A$13,0)),Raw_Data!T263))</f>
        <v>0.45</v>
      </c>
      <c r="U263" s="15">
        <f>Raw_Data!U263</f>
        <v>3.22</v>
      </c>
      <c r="V263" s="15">
        <f>Raw_Data!V263</f>
        <v>79258</v>
      </c>
      <c r="W263" s="15">
        <f>Raw_Data!W263</f>
        <v>389681</v>
      </c>
      <c r="X263" s="15">
        <f>Raw_Data!X263</f>
        <v>255211</v>
      </c>
      <c r="Y263" s="15">
        <f>Raw_Data!Y263</f>
        <v>-134470</v>
      </c>
      <c r="Z263" s="15">
        <f>Raw_Data!Z263</f>
        <v>2476</v>
      </c>
      <c r="AA263" s="15">
        <f>Raw_Data!AA263</f>
        <v>1.3</v>
      </c>
      <c r="AB263" s="15">
        <f>Raw_Data!AB263</f>
        <v>33.9</v>
      </c>
      <c r="AC263" s="19" t="str">
        <f>IF(Raw_Data!G263="","Yes","No")</f>
        <v>No</v>
      </c>
      <c r="AD263" s="19" t="str">
        <f>IF(Raw_Data!L263="","Yes","No")</f>
        <v>No</v>
      </c>
      <c r="AE263" s="19" t="str">
        <f>IF(Raw_Data!T263="","Imputed",IF(Raw_Data!T263&gt;INDEX(Cleaning_Reference!$F$6:$F$13,MATCH(D263,Cleaning_Reference!$A$6:$A$13,0)),"Capped","Original"))</f>
        <v>Original</v>
      </c>
      <c r="AF263" s="21">
        <f t="shared" si="4"/>
        <v>3.22</v>
      </c>
    </row>
    <row r="264" spans="1:32" ht="15" customHeight="1" x14ac:dyDescent="0.3">
      <c r="A264" s="20" t="str">
        <f>Raw_Data!A264</f>
        <v>SF10263</v>
      </c>
      <c r="B264" s="15" t="str">
        <f>Raw_Data!B264</f>
        <v>Karnataka</v>
      </c>
      <c r="C264" s="15" t="str">
        <f>Raw_Data!C264</f>
        <v>Warangal</v>
      </c>
      <c r="D264" s="15" t="str">
        <f>Raw_Data!D264</f>
        <v>Rice</v>
      </c>
      <c r="E264" s="15" t="str">
        <f>Raw_Data!E264</f>
        <v>Kharif</v>
      </c>
      <c r="F264" s="15">
        <f>Raw_Data!F264</f>
        <v>7.67</v>
      </c>
      <c r="G264" s="18">
        <f>IF(Raw_Data!G264="",ROUND(AVERAGEIFS(Raw_Data!$G$2:$G$4001,Raw_Data!$E$2:$E$4001,E264),1),Raw_Data!G264)</f>
        <v>427.9</v>
      </c>
      <c r="H264" s="15">
        <f>Raw_Data!H264</f>
        <v>29.1</v>
      </c>
      <c r="I264" s="15">
        <f>Raw_Data!I264</f>
        <v>78.099999999999994</v>
      </c>
      <c r="J264" s="15">
        <f>Raw_Data!J264</f>
        <v>7.6</v>
      </c>
      <c r="K264" s="15">
        <f>Raw_Data!K264</f>
        <v>5.37</v>
      </c>
      <c r="L264" s="18">
        <f>IF(Raw_Data!L264="",ROUND(AVERAGEIFS(Raw_Data!$L$2:$L$4001,Raw_Data!$E$2:$E$4001,E264),1),Raw_Data!L264)</f>
        <v>31.6</v>
      </c>
      <c r="M264" s="15">
        <f>Raw_Data!M264</f>
        <v>117.2</v>
      </c>
      <c r="N264" s="15">
        <f>Raw_Data!N264</f>
        <v>52.4</v>
      </c>
      <c r="O264" s="15">
        <f>Raw_Data!O264</f>
        <v>73.2</v>
      </c>
      <c r="P264" s="15" t="str">
        <f>Raw_Data!P264</f>
        <v>Drip</v>
      </c>
      <c r="Q264" s="15">
        <f>Raw_Data!Q264</f>
        <v>252.2</v>
      </c>
      <c r="R264" s="15">
        <f>Raw_Data!R264</f>
        <v>5.61</v>
      </c>
      <c r="S264" s="15">
        <f>Raw_Data!S264</f>
        <v>0.78</v>
      </c>
      <c r="T264" s="18">
        <f>IF(Raw_Data!T264="",ROUND(AVERAGEIFS(Raw_Data!$T$2:$T$4001,Raw_Data!$E$2:$E$4001,E264,Raw_Data!$D$2:$D$4001,D264),2),IF(Raw_Data!T264&gt;INDEX(Cleaning_Reference!$F$6:$F$13,MATCH(D264,Cleaning_Reference!$A$6:$A$13,0)),INDEX(Cleaning_Reference!$F$6:$F$13,MATCH(D264,Cleaning_Reference!$A$6:$A$13,0)),Raw_Data!T264))</f>
        <v>0.45</v>
      </c>
      <c r="U264" s="15">
        <f>Raw_Data!U264</f>
        <v>3.45</v>
      </c>
      <c r="V264" s="15">
        <f>Raw_Data!V264</f>
        <v>17959</v>
      </c>
      <c r="W264" s="15">
        <f>Raw_Data!W264</f>
        <v>498588</v>
      </c>
      <c r="X264" s="15">
        <f>Raw_Data!X264</f>
        <v>61959</v>
      </c>
      <c r="Y264" s="15">
        <f>Raw_Data!Y264</f>
        <v>-436629</v>
      </c>
      <c r="Z264" s="15">
        <f>Raw_Data!Z264</f>
        <v>9465</v>
      </c>
      <c r="AA264" s="15">
        <f>Raw_Data!AA264</f>
        <v>0.36499999999999999</v>
      </c>
      <c r="AB264" s="15">
        <f>Raw_Data!AB264</f>
        <v>40.799999999999997</v>
      </c>
      <c r="AC264" s="19" t="str">
        <f>IF(Raw_Data!G264="","Yes","No")</f>
        <v>No</v>
      </c>
      <c r="AD264" s="19" t="str">
        <f>IF(Raw_Data!L264="","Yes","No")</f>
        <v>No</v>
      </c>
      <c r="AE264" s="19" t="str">
        <f>IF(Raw_Data!T264="","Imputed",IF(Raw_Data!T264&gt;INDEX(Cleaning_Reference!$F$6:$F$13,MATCH(D264,Cleaning_Reference!$A$6:$A$13,0)),"Capped","Original"))</f>
        <v>Original</v>
      </c>
      <c r="AF264" s="21">
        <f t="shared" si="4"/>
        <v>3.45</v>
      </c>
    </row>
    <row r="265" spans="1:32" ht="15" customHeight="1" x14ac:dyDescent="0.3">
      <c r="A265" s="20" t="str">
        <f>Raw_Data!A265</f>
        <v>SF10264</v>
      </c>
      <c r="B265" s="15" t="str">
        <f>Raw_Data!B265</f>
        <v>Maharashtra</v>
      </c>
      <c r="C265" s="15" t="str">
        <f>Raw_Data!C265</f>
        <v>Ludhiana</v>
      </c>
      <c r="D265" s="15" t="str">
        <f>Raw_Data!D265</f>
        <v>Chilli</v>
      </c>
      <c r="E265" s="15" t="str">
        <f>Raw_Data!E265</f>
        <v>Rabi</v>
      </c>
      <c r="F265" s="15">
        <f>Raw_Data!F265</f>
        <v>13.95</v>
      </c>
      <c r="G265" s="18">
        <f>IF(Raw_Data!G265="",ROUND(AVERAGEIFS(Raw_Data!$G$2:$G$4001,Raw_Data!$E$2:$E$4001,E265),1),Raw_Data!G265)</f>
        <v>866.6</v>
      </c>
      <c r="H265" s="15">
        <f>Raw_Data!H265</f>
        <v>27.4</v>
      </c>
      <c r="I265" s="15">
        <f>Raw_Data!I265</f>
        <v>49.1</v>
      </c>
      <c r="J265" s="15">
        <f>Raw_Data!J265</f>
        <v>8.5</v>
      </c>
      <c r="K265" s="15">
        <f>Raw_Data!K265</f>
        <v>7.13</v>
      </c>
      <c r="L265" s="18">
        <f>IF(Raw_Data!L265="",ROUND(AVERAGEIFS(Raw_Data!$L$2:$L$4001,Raw_Data!$E$2:$E$4001,E265),1),Raw_Data!L265)</f>
        <v>29.5</v>
      </c>
      <c r="M265" s="15">
        <f>Raw_Data!M265</f>
        <v>183.9</v>
      </c>
      <c r="N265" s="15">
        <f>Raw_Data!N265</f>
        <v>48.2</v>
      </c>
      <c r="O265" s="15">
        <f>Raw_Data!O265</f>
        <v>78</v>
      </c>
      <c r="P265" s="15" t="str">
        <f>Raw_Data!P265</f>
        <v>Sprinkler</v>
      </c>
      <c r="Q265" s="15">
        <f>Raw_Data!Q265</f>
        <v>182.4</v>
      </c>
      <c r="R265" s="15">
        <f>Raw_Data!R265</f>
        <v>3.33</v>
      </c>
      <c r="S265" s="15">
        <f>Raw_Data!S265</f>
        <v>0.85</v>
      </c>
      <c r="T265" s="18">
        <f>IF(Raw_Data!T265="",ROUND(AVERAGEIFS(Raw_Data!$T$2:$T$4001,Raw_Data!$E$2:$E$4001,E265,Raw_Data!$D$2:$D$4001,D265),2),IF(Raw_Data!T265&gt;INDEX(Cleaning_Reference!$F$6:$F$13,MATCH(D265,Cleaning_Reference!$A$6:$A$13,0)),INDEX(Cleaning_Reference!$F$6:$F$13,MATCH(D265,Cleaning_Reference!$A$6:$A$13,0)),Raw_Data!T265))</f>
        <v>2.5299999999999998</v>
      </c>
      <c r="U265" s="15">
        <f>Raw_Data!U265</f>
        <v>35.29</v>
      </c>
      <c r="V265" s="15">
        <f>Raw_Data!V265</f>
        <v>112997</v>
      </c>
      <c r="W265" s="15">
        <f>Raw_Data!W265</f>
        <v>828217</v>
      </c>
      <c r="X265" s="15">
        <f>Raw_Data!X265</f>
        <v>3987664</v>
      </c>
      <c r="Y265" s="15">
        <f>Raw_Data!Y265</f>
        <v>3159447</v>
      </c>
      <c r="Z265" s="15">
        <f>Raw_Data!Z265</f>
        <v>8108</v>
      </c>
      <c r="AA265" s="15">
        <f>Raw_Data!AA265</f>
        <v>4.3520000000000003</v>
      </c>
      <c r="AB265" s="15">
        <f>Raw_Data!AB265</f>
        <v>56.3</v>
      </c>
      <c r="AC265" s="19" t="str">
        <f>IF(Raw_Data!G265="","Yes","No")</f>
        <v>No</v>
      </c>
      <c r="AD265" s="19" t="str">
        <f>IF(Raw_Data!L265="","Yes","No")</f>
        <v>No</v>
      </c>
      <c r="AE265" s="19" t="str">
        <f>IF(Raw_Data!T265="","Imputed",IF(Raw_Data!T265&gt;INDEX(Cleaning_Reference!$F$6:$F$13,MATCH(D265,Cleaning_Reference!$A$6:$A$13,0)),"Capped","Original"))</f>
        <v>Original</v>
      </c>
      <c r="AF265" s="21">
        <f t="shared" si="4"/>
        <v>35.29</v>
      </c>
    </row>
    <row r="266" spans="1:32" ht="15" customHeight="1" x14ac:dyDescent="0.3">
      <c r="A266" s="20" t="str">
        <f>Raw_Data!A266</f>
        <v>SF10265</v>
      </c>
      <c r="B266" s="15" t="str">
        <f>Raw_Data!B266</f>
        <v>Maharashtra</v>
      </c>
      <c r="C266" s="15" t="str">
        <f>Raw_Data!C266</f>
        <v>Rajkot</v>
      </c>
      <c r="D266" s="15" t="str">
        <f>Raw_Data!D266</f>
        <v>Wheat</v>
      </c>
      <c r="E266" s="15" t="str">
        <f>Raw_Data!E266</f>
        <v>Rabi</v>
      </c>
      <c r="F266" s="15">
        <f>Raw_Data!F266</f>
        <v>13.89</v>
      </c>
      <c r="G266" s="18">
        <f>IF(Raw_Data!G266="",ROUND(AVERAGEIFS(Raw_Data!$G$2:$G$4001,Raw_Data!$E$2:$E$4001,E266),1),Raw_Data!G266)</f>
        <v>545.1</v>
      </c>
      <c r="H266" s="15">
        <f>Raw_Data!H266</f>
        <v>24.4</v>
      </c>
      <c r="I266" s="15">
        <f>Raw_Data!I266</f>
        <v>59.6</v>
      </c>
      <c r="J266" s="15">
        <f>Raw_Data!J266</f>
        <v>8.5</v>
      </c>
      <c r="K266" s="15">
        <f>Raw_Data!K266</f>
        <v>6.59</v>
      </c>
      <c r="L266" s="18">
        <f>IF(Raw_Data!L266="",ROUND(AVERAGEIFS(Raw_Data!$L$2:$L$4001,Raw_Data!$E$2:$E$4001,E266),1),Raw_Data!L266)</f>
        <v>17.3</v>
      </c>
      <c r="M266" s="15">
        <f>Raw_Data!M266</f>
        <v>77.599999999999994</v>
      </c>
      <c r="N266" s="15">
        <f>Raw_Data!N266</f>
        <v>88.6</v>
      </c>
      <c r="O266" s="15">
        <f>Raw_Data!O266</f>
        <v>135.9</v>
      </c>
      <c r="P266" s="15" t="str">
        <f>Raw_Data!P266</f>
        <v>Flood</v>
      </c>
      <c r="Q266" s="15">
        <f>Raw_Data!Q266</f>
        <v>233.3</v>
      </c>
      <c r="R266" s="15">
        <f>Raw_Data!R266</f>
        <v>4.4400000000000004</v>
      </c>
      <c r="S266" s="15">
        <f>Raw_Data!S266</f>
        <v>0.83</v>
      </c>
      <c r="T266" s="18">
        <f>IF(Raw_Data!T266="",ROUND(AVERAGEIFS(Raw_Data!$T$2:$T$4001,Raw_Data!$E$2:$E$4001,E266,Raw_Data!$D$2:$D$4001,D266),2),IF(Raw_Data!T266&gt;INDEX(Cleaning_Reference!$F$6:$F$13,MATCH(D266,Cleaning_Reference!$A$6:$A$13,0)),INDEX(Cleaning_Reference!$F$6:$F$13,MATCH(D266,Cleaning_Reference!$A$6:$A$13,0)),Raw_Data!T266))</f>
        <v>3.06</v>
      </c>
      <c r="U266" s="15">
        <f>Raw_Data!U266</f>
        <v>42.5</v>
      </c>
      <c r="V266" s="15">
        <f>Raw_Data!V266</f>
        <v>24636</v>
      </c>
      <c r="W266" s="15">
        <f>Raw_Data!W266</f>
        <v>878128</v>
      </c>
      <c r="X266" s="15">
        <f>Raw_Data!X266</f>
        <v>1047030</v>
      </c>
      <c r="Y266" s="15">
        <f>Raw_Data!Y266</f>
        <v>168902</v>
      </c>
      <c r="Z266" s="15">
        <f>Raw_Data!Z266</f>
        <v>9998</v>
      </c>
      <c r="AA266" s="15">
        <f>Raw_Data!AA266</f>
        <v>4.2510000000000003</v>
      </c>
      <c r="AB266" s="15">
        <f>Raw_Data!AB266</f>
        <v>51</v>
      </c>
      <c r="AC266" s="19" t="str">
        <f>IF(Raw_Data!G266="","Yes","No")</f>
        <v>No</v>
      </c>
      <c r="AD266" s="19" t="str">
        <f>IF(Raw_Data!L266="","Yes","No")</f>
        <v>No</v>
      </c>
      <c r="AE266" s="19" t="str">
        <f>IF(Raw_Data!T266="","Imputed",IF(Raw_Data!T266&gt;INDEX(Cleaning_Reference!$F$6:$F$13,MATCH(D266,Cleaning_Reference!$A$6:$A$13,0)),"Capped","Original"))</f>
        <v>Original</v>
      </c>
      <c r="AF266" s="21">
        <f t="shared" si="4"/>
        <v>42.5</v>
      </c>
    </row>
    <row r="267" spans="1:32" ht="15" customHeight="1" x14ac:dyDescent="0.3">
      <c r="A267" s="20" t="str">
        <f>Raw_Data!A267</f>
        <v>SF10266</v>
      </c>
      <c r="B267" s="15" t="str">
        <f>Raw_Data!B267</f>
        <v>Gujarat</v>
      </c>
      <c r="C267" s="15" t="str">
        <f>Raw_Data!C267</f>
        <v>Indore</v>
      </c>
      <c r="D267" s="15" t="str">
        <f>Raw_Data!D267</f>
        <v>Rice</v>
      </c>
      <c r="E267" s="15" t="str">
        <f>Raw_Data!E267</f>
        <v>Rabi</v>
      </c>
      <c r="F267" s="15">
        <f>Raw_Data!F267</f>
        <v>0.56999999999999995</v>
      </c>
      <c r="G267" s="18">
        <f>IF(Raw_Data!G267="",ROUND(AVERAGEIFS(Raw_Data!$G$2:$G$4001,Raw_Data!$E$2:$E$4001,E267),1),Raw_Data!G267)</f>
        <v>536.70000000000005</v>
      </c>
      <c r="H267" s="15">
        <f>Raw_Data!H267</f>
        <v>24.5</v>
      </c>
      <c r="I267" s="15">
        <f>Raw_Data!I267</f>
        <v>66</v>
      </c>
      <c r="J267" s="15">
        <f>Raw_Data!J267</f>
        <v>5.0999999999999996</v>
      </c>
      <c r="K267" s="15">
        <f>Raw_Data!K267</f>
        <v>6.04</v>
      </c>
      <c r="L267" s="18">
        <f>IF(Raw_Data!L267="",ROUND(AVERAGEIFS(Raw_Data!$L$2:$L$4001,Raw_Data!$E$2:$E$4001,E267),1),Raw_Data!L267)</f>
        <v>29.5</v>
      </c>
      <c r="M267" s="15">
        <f>Raw_Data!M267</f>
        <v>138.80000000000001</v>
      </c>
      <c r="N267" s="15">
        <f>Raw_Data!N267</f>
        <v>52.1</v>
      </c>
      <c r="O267" s="15">
        <f>Raw_Data!O267</f>
        <v>159.30000000000001</v>
      </c>
      <c r="P267" s="15" t="str">
        <f>Raw_Data!P267</f>
        <v>Rainfed</v>
      </c>
      <c r="Q267" s="15">
        <f>Raw_Data!Q267</f>
        <v>211.9</v>
      </c>
      <c r="R267" s="15">
        <f>Raw_Data!R267</f>
        <v>3.66</v>
      </c>
      <c r="S267" s="15">
        <f>Raw_Data!S267</f>
        <v>0.92</v>
      </c>
      <c r="T267" s="18">
        <f>IF(Raw_Data!T267="",ROUND(AVERAGEIFS(Raw_Data!$T$2:$T$4001,Raw_Data!$E$2:$E$4001,E267,Raw_Data!$D$2:$D$4001,D267),2),IF(Raw_Data!T267&gt;INDEX(Cleaning_Reference!$F$6:$F$13,MATCH(D267,Cleaning_Reference!$A$6:$A$13,0)),INDEX(Cleaning_Reference!$F$6:$F$13,MATCH(D267,Cleaning_Reference!$A$6:$A$13,0)),Raw_Data!T267))</f>
        <v>2.14</v>
      </c>
      <c r="U267" s="15">
        <f>Raw_Data!U267</f>
        <v>1.22</v>
      </c>
      <c r="V267" s="15">
        <f>Raw_Data!V267</f>
        <v>19550</v>
      </c>
      <c r="W267" s="15">
        <f>Raw_Data!W267</f>
        <v>35833</v>
      </c>
      <c r="X267" s="15">
        <f>Raw_Data!X267</f>
        <v>23851</v>
      </c>
      <c r="Y267" s="15">
        <f>Raw_Data!Y267</f>
        <v>-11982</v>
      </c>
      <c r="Z267" s="15">
        <f>Raw_Data!Z267</f>
        <v>494</v>
      </c>
      <c r="AA267" s="15">
        <f>Raw_Data!AA267</f>
        <v>2.4700000000000002</v>
      </c>
      <c r="AB267" s="15">
        <f>Raw_Data!AB267</f>
        <v>49.4</v>
      </c>
      <c r="AC267" s="19" t="str">
        <f>IF(Raw_Data!G267="","Yes","No")</f>
        <v>No</v>
      </c>
      <c r="AD267" s="19" t="str">
        <f>IF(Raw_Data!L267="","Yes","No")</f>
        <v>No</v>
      </c>
      <c r="AE267" s="19" t="str">
        <f>IF(Raw_Data!T267="","Imputed",IF(Raw_Data!T267&gt;INDEX(Cleaning_Reference!$F$6:$F$13,MATCH(D267,Cleaning_Reference!$A$6:$A$13,0)),"Capped","Original"))</f>
        <v>Original</v>
      </c>
      <c r="AF267" s="21">
        <f t="shared" si="4"/>
        <v>1.22</v>
      </c>
    </row>
    <row r="268" spans="1:32" ht="15" customHeight="1" x14ac:dyDescent="0.3">
      <c r="A268" s="20" t="str">
        <f>Raw_Data!A268</f>
        <v>SF10267</v>
      </c>
      <c r="B268" s="15" t="str">
        <f>Raw_Data!B268</f>
        <v>Punjab</v>
      </c>
      <c r="C268" s="15" t="str">
        <f>Raw_Data!C268</f>
        <v>Krishna</v>
      </c>
      <c r="D268" s="15" t="str">
        <f>Raw_Data!D268</f>
        <v>Wheat</v>
      </c>
      <c r="E268" s="15" t="str">
        <f>Raw_Data!E268</f>
        <v>Rabi</v>
      </c>
      <c r="F268" s="15">
        <f>Raw_Data!F268</f>
        <v>2.96</v>
      </c>
      <c r="G268" s="18">
        <f>IF(Raw_Data!G268="",ROUND(AVERAGEIFS(Raw_Data!$G$2:$G$4001,Raw_Data!$E$2:$E$4001,E268),1),Raw_Data!G268)</f>
        <v>275.39999999999998</v>
      </c>
      <c r="H268" s="15">
        <f>Raw_Data!H268</f>
        <v>21.6</v>
      </c>
      <c r="I268" s="15">
        <f>Raw_Data!I268</f>
        <v>77.5</v>
      </c>
      <c r="J268" s="15">
        <f>Raw_Data!J268</f>
        <v>7.9</v>
      </c>
      <c r="K268" s="15">
        <f>Raw_Data!K268</f>
        <v>6.19</v>
      </c>
      <c r="L268" s="18">
        <f>IF(Raw_Data!L268="",ROUND(AVERAGEIFS(Raw_Data!$L$2:$L$4001,Raw_Data!$E$2:$E$4001,E268),1),Raw_Data!L268)</f>
        <v>23.5</v>
      </c>
      <c r="M268" s="15">
        <f>Raw_Data!M268</f>
        <v>188.5</v>
      </c>
      <c r="N268" s="15">
        <f>Raw_Data!N268</f>
        <v>48.6</v>
      </c>
      <c r="O268" s="15">
        <f>Raw_Data!O268</f>
        <v>80.400000000000006</v>
      </c>
      <c r="P268" s="15" t="str">
        <f>Raw_Data!P268</f>
        <v>Flood</v>
      </c>
      <c r="Q268" s="15">
        <f>Raw_Data!Q268</f>
        <v>239</v>
      </c>
      <c r="R268" s="15">
        <f>Raw_Data!R268</f>
        <v>2.4500000000000002</v>
      </c>
      <c r="S268" s="15">
        <f>Raw_Data!S268</f>
        <v>0.94</v>
      </c>
      <c r="T268" s="18">
        <f>IF(Raw_Data!T268="",ROUND(AVERAGEIFS(Raw_Data!$T$2:$T$4001,Raw_Data!$E$2:$E$4001,E268,Raw_Data!$D$2:$D$4001,D268),2),IF(Raw_Data!T268&gt;INDEX(Cleaning_Reference!$F$6:$F$13,MATCH(D268,Cleaning_Reference!$A$6:$A$13,0)),INDEX(Cleaning_Reference!$F$6:$F$13,MATCH(D268,Cleaning_Reference!$A$6:$A$13,0)),Raw_Data!T268))</f>
        <v>1.52</v>
      </c>
      <c r="U268" s="15">
        <f>Raw_Data!U268</f>
        <v>4.5</v>
      </c>
      <c r="V268" s="15">
        <f>Raw_Data!V268</f>
        <v>25497</v>
      </c>
      <c r="W268" s="15">
        <f>Raw_Data!W268</f>
        <v>179355</v>
      </c>
      <c r="X268" s="15">
        <f>Raw_Data!X268</f>
        <v>114736</v>
      </c>
      <c r="Y268" s="15">
        <f>Raw_Data!Y268</f>
        <v>-64619</v>
      </c>
      <c r="Z268" s="15">
        <f>Raw_Data!Z268</f>
        <v>2064</v>
      </c>
      <c r="AA268" s="15">
        <f>Raw_Data!AA268</f>
        <v>2.1800000000000002</v>
      </c>
      <c r="AB268" s="15">
        <f>Raw_Data!AB268</f>
        <v>52.9</v>
      </c>
      <c r="AC268" s="19" t="str">
        <f>IF(Raw_Data!G268="","Yes","No")</f>
        <v>No</v>
      </c>
      <c r="AD268" s="19" t="str">
        <f>IF(Raw_Data!L268="","Yes","No")</f>
        <v>No</v>
      </c>
      <c r="AE268" s="19" t="str">
        <f>IF(Raw_Data!T268="","Imputed",IF(Raw_Data!T268&gt;INDEX(Cleaning_Reference!$F$6:$F$13,MATCH(D268,Cleaning_Reference!$A$6:$A$13,0)),"Capped","Original"))</f>
        <v>Original</v>
      </c>
      <c r="AF268" s="21">
        <f t="shared" si="4"/>
        <v>4.5</v>
      </c>
    </row>
    <row r="269" spans="1:32" ht="15" customHeight="1" x14ac:dyDescent="0.3">
      <c r="A269" s="20" t="str">
        <f>Raw_Data!A269</f>
        <v>SF10268</v>
      </c>
      <c r="B269" s="15" t="str">
        <f>Raw_Data!B269</f>
        <v>Punjab</v>
      </c>
      <c r="C269" s="15" t="str">
        <f>Raw_Data!C269</f>
        <v>Raichur</v>
      </c>
      <c r="D269" s="15" t="str">
        <f>Raw_Data!D269</f>
        <v>Cotton</v>
      </c>
      <c r="E269" s="15" t="str">
        <f>Raw_Data!E269</f>
        <v>Zaid</v>
      </c>
      <c r="F269" s="15">
        <f>Raw_Data!F269</f>
        <v>11.51</v>
      </c>
      <c r="G269" s="18">
        <f>IF(Raw_Data!G269="",ROUND(AVERAGEIFS(Raw_Data!$G$2:$G$4001,Raw_Data!$E$2:$E$4001,E269),1),Raw_Data!G269)</f>
        <v>80</v>
      </c>
      <c r="H269" s="15">
        <f>Raw_Data!H269</f>
        <v>32.4</v>
      </c>
      <c r="I269" s="15">
        <f>Raw_Data!I269</f>
        <v>60.4</v>
      </c>
      <c r="J269" s="15">
        <f>Raw_Data!J269</f>
        <v>9.6999999999999993</v>
      </c>
      <c r="K269" s="15">
        <f>Raw_Data!K269</f>
        <v>7.1</v>
      </c>
      <c r="L269" s="18">
        <f>IF(Raw_Data!L269="",ROUND(AVERAGEIFS(Raw_Data!$L$2:$L$4001,Raw_Data!$E$2:$E$4001,E269),1),Raw_Data!L269)</f>
        <v>17.7</v>
      </c>
      <c r="M269" s="15">
        <f>Raw_Data!M269</f>
        <v>128.6</v>
      </c>
      <c r="N269" s="15">
        <f>Raw_Data!N269</f>
        <v>37.9</v>
      </c>
      <c r="O269" s="15">
        <f>Raw_Data!O269</f>
        <v>116.7</v>
      </c>
      <c r="P269" s="15" t="str">
        <f>Raw_Data!P269</f>
        <v>Sprinkler</v>
      </c>
      <c r="Q269" s="15">
        <f>Raw_Data!Q269</f>
        <v>199.6</v>
      </c>
      <c r="R269" s="15">
        <f>Raw_Data!R269</f>
        <v>7.84</v>
      </c>
      <c r="S269" s="15">
        <f>Raw_Data!S269</f>
        <v>0.7</v>
      </c>
      <c r="T269" s="18">
        <f>IF(Raw_Data!T269="",ROUND(AVERAGEIFS(Raw_Data!$T$2:$T$4001,Raw_Data!$E$2:$E$4001,E269,Raw_Data!$D$2:$D$4001,D269),2),IF(Raw_Data!T269&gt;INDEX(Cleaning_Reference!$F$6:$F$13,MATCH(D269,Cleaning_Reference!$A$6:$A$13,0)),INDEX(Cleaning_Reference!$F$6:$F$13,MATCH(D269,Cleaning_Reference!$A$6:$A$13,0)),Raw_Data!T269))</f>
        <v>0.89</v>
      </c>
      <c r="U269" s="15">
        <f>Raw_Data!U269</f>
        <v>10.24</v>
      </c>
      <c r="V269" s="15">
        <f>Raw_Data!V269</f>
        <v>70893</v>
      </c>
      <c r="W269" s="15">
        <f>Raw_Data!W269</f>
        <v>718052</v>
      </c>
      <c r="X269" s="15">
        <f>Raw_Data!X269</f>
        <v>725944</v>
      </c>
      <c r="Y269" s="15">
        <f>Raw_Data!Y269</f>
        <v>7892</v>
      </c>
      <c r="Z269" s="15">
        <f>Raw_Data!Z269</f>
        <v>7255</v>
      </c>
      <c r="AA269" s="15">
        <f>Raw_Data!AA269</f>
        <v>1.411</v>
      </c>
      <c r="AB269" s="15">
        <f>Raw_Data!AB269</f>
        <v>34.6</v>
      </c>
      <c r="AC269" s="19" t="str">
        <f>IF(Raw_Data!G269="","Yes","No")</f>
        <v>No</v>
      </c>
      <c r="AD269" s="19" t="str">
        <f>IF(Raw_Data!L269="","Yes","No")</f>
        <v>No</v>
      </c>
      <c r="AE269" s="19" t="str">
        <f>IF(Raw_Data!T269="","Imputed",IF(Raw_Data!T269&gt;INDEX(Cleaning_Reference!$F$6:$F$13,MATCH(D269,Cleaning_Reference!$A$6:$A$13,0)),"Capped","Original"))</f>
        <v>Original</v>
      </c>
      <c r="AF269" s="21">
        <f t="shared" si="4"/>
        <v>10.24</v>
      </c>
    </row>
    <row r="270" spans="1:32" ht="15" customHeight="1" x14ac:dyDescent="0.3">
      <c r="A270" s="20" t="str">
        <f>Raw_Data!A270</f>
        <v>SF10269</v>
      </c>
      <c r="B270" s="15" t="str">
        <f>Raw_Data!B270</f>
        <v>Andhra Pradesh</v>
      </c>
      <c r="C270" s="15" t="str">
        <f>Raw_Data!C270</f>
        <v>Raichur</v>
      </c>
      <c r="D270" s="15" t="str">
        <f>Raw_Data!D270</f>
        <v>Maize</v>
      </c>
      <c r="E270" s="15" t="str">
        <f>Raw_Data!E270</f>
        <v>Rabi</v>
      </c>
      <c r="F270" s="15">
        <f>Raw_Data!F270</f>
        <v>11.49</v>
      </c>
      <c r="G270" s="18">
        <f>IF(Raw_Data!G270="",ROUND(AVERAGEIFS(Raw_Data!$G$2:$G$4001,Raw_Data!$E$2:$E$4001,E270),1),Raw_Data!G270)</f>
        <v>318.89999999999998</v>
      </c>
      <c r="H270" s="15">
        <f>Raw_Data!H270</f>
        <v>25.7</v>
      </c>
      <c r="I270" s="15">
        <f>Raw_Data!I270</f>
        <v>55.8</v>
      </c>
      <c r="J270" s="15">
        <f>Raw_Data!J270</f>
        <v>8.8000000000000007</v>
      </c>
      <c r="K270" s="15">
        <f>Raw_Data!K270</f>
        <v>7.67</v>
      </c>
      <c r="L270" s="18">
        <f>IF(Raw_Data!L270="",ROUND(AVERAGEIFS(Raw_Data!$L$2:$L$4001,Raw_Data!$E$2:$E$4001,E270),1),Raw_Data!L270)</f>
        <v>26.7</v>
      </c>
      <c r="M270" s="15">
        <f>Raw_Data!M270</f>
        <v>104.4</v>
      </c>
      <c r="N270" s="15">
        <f>Raw_Data!N270</f>
        <v>69</v>
      </c>
      <c r="O270" s="15">
        <f>Raw_Data!O270</f>
        <v>90.3</v>
      </c>
      <c r="P270" s="15" t="str">
        <f>Raw_Data!P270</f>
        <v>Flood</v>
      </c>
      <c r="Q270" s="15">
        <f>Raw_Data!Q270</f>
        <v>257.10000000000002</v>
      </c>
      <c r="R270" s="15">
        <f>Raw_Data!R270</f>
        <v>6.58</v>
      </c>
      <c r="S270" s="15">
        <f>Raw_Data!S270</f>
        <v>0.77</v>
      </c>
      <c r="T270" s="18">
        <f>IF(Raw_Data!T270="",ROUND(AVERAGEIFS(Raw_Data!$T$2:$T$4001,Raw_Data!$E$2:$E$4001,E270,Raw_Data!$D$2:$D$4001,D270),2),IF(Raw_Data!T270&gt;INDEX(Cleaning_Reference!$F$6:$F$13,MATCH(D270,Cleaning_Reference!$A$6:$A$13,0)),INDEX(Cleaning_Reference!$F$6:$F$13,MATCH(D270,Cleaning_Reference!$A$6:$A$13,0)),Raw_Data!T270))</f>
        <v>1.1399999999999999</v>
      </c>
      <c r="U270" s="15">
        <f>Raw_Data!U270</f>
        <v>13.1</v>
      </c>
      <c r="V270" s="15">
        <f>Raw_Data!V270</f>
        <v>22919</v>
      </c>
      <c r="W270" s="15">
        <f>Raw_Data!W270</f>
        <v>994488</v>
      </c>
      <c r="X270" s="15">
        <f>Raw_Data!X270</f>
        <v>300239</v>
      </c>
      <c r="Y270" s="15">
        <f>Raw_Data!Y270</f>
        <v>-694249</v>
      </c>
      <c r="Z270" s="15">
        <f>Raw_Data!Z270</f>
        <v>8047</v>
      </c>
      <c r="AA270" s="15">
        <f>Raw_Data!AA270</f>
        <v>1.6279999999999999</v>
      </c>
      <c r="AB270" s="15">
        <f>Raw_Data!AB270</f>
        <v>49.9</v>
      </c>
      <c r="AC270" s="19" t="str">
        <f>IF(Raw_Data!G270="","Yes","No")</f>
        <v>No</v>
      </c>
      <c r="AD270" s="19" t="str">
        <f>IF(Raw_Data!L270="","Yes","No")</f>
        <v>No</v>
      </c>
      <c r="AE270" s="19" t="str">
        <f>IF(Raw_Data!T270="","Imputed",IF(Raw_Data!T270&gt;INDEX(Cleaning_Reference!$F$6:$F$13,MATCH(D270,Cleaning_Reference!$A$6:$A$13,0)),"Capped","Original"))</f>
        <v>Original</v>
      </c>
      <c r="AF270" s="21">
        <f t="shared" si="4"/>
        <v>13.1</v>
      </c>
    </row>
    <row r="271" spans="1:32" ht="15" customHeight="1" x14ac:dyDescent="0.3">
      <c r="A271" s="20" t="str">
        <f>Raw_Data!A271</f>
        <v>SF10270</v>
      </c>
      <c r="B271" s="15" t="str">
        <f>Raw_Data!B271</f>
        <v>Maharashtra</v>
      </c>
      <c r="C271" s="15" t="str">
        <f>Raw_Data!C271</f>
        <v>Rajkot</v>
      </c>
      <c r="D271" s="15" t="str">
        <f>Raw_Data!D271</f>
        <v>Maize</v>
      </c>
      <c r="E271" s="15" t="str">
        <f>Raw_Data!E271</f>
        <v>Kharif</v>
      </c>
      <c r="F271" s="15">
        <f>Raw_Data!F271</f>
        <v>10.27</v>
      </c>
      <c r="G271" s="18">
        <f>IF(Raw_Data!G271="",ROUND(AVERAGEIFS(Raw_Data!$G$2:$G$4001,Raw_Data!$E$2:$E$4001,E271),1),Raw_Data!G271)</f>
        <v>923</v>
      </c>
      <c r="H271" s="15">
        <f>Raw_Data!H271</f>
        <v>27.6</v>
      </c>
      <c r="I271" s="15">
        <f>Raw_Data!I271</f>
        <v>76.099999999999994</v>
      </c>
      <c r="J271" s="15">
        <f>Raw_Data!J271</f>
        <v>9</v>
      </c>
      <c r="K271" s="15">
        <f>Raw_Data!K271</f>
        <v>7.28</v>
      </c>
      <c r="L271" s="18">
        <f>IF(Raw_Data!L271="",ROUND(AVERAGEIFS(Raw_Data!$L$2:$L$4001,Raw_Data!$E$2:$E$4001,E271),1),Raw_Data!L271)</f>
        <v>24.2</v>
      </c>
      <c r="M271" s="15">
        <f>Raw_Data!M271</f>
        <v>69.599999999999994</v>
      </c>
      <c r="N271" s="15">
        <f>Raw_Data!N271</f>
        <v>31.5</v>
      </c>
      <c r="O271" s="15">
        <f>Raw_Data!O271</f>
        <v>108.9</v>
      </c>
      <c r="P271" s="15" t="str">
        <f>Raw_Data!P271</f>
        <v>Rainfed</v>
      </c>
      <c r="Q271" s="15">
        <f>Raw_Data!Q271</f>
        <v>250.5</v>
      </c>
      <c r="R271" s="15">
        <f>Raw_Data!R271</f>
        <v>4.46</v>
      </c>
      <c r="S271" s="15">
        <f>Raw_Data!S271</f>
        <v>0.8</v>
      </c>
      <c r="T271" s="18">
        <f>IF(Raw_Data!T271="",ROUND(AVERAGEIFS(Raw_Data!$T$2:$T$4001,Raw_Data!$E$2:$E$4001,E271,Raw_Data!$D$2:$D$4001,D271),2),IF(Raw_Data!T271&gt;INDEX(Cleaning_Reference!$F$6:$F$13,MATCH(D271,Cleaning_Reference!$A$6:$A$13,0)),INDEX(Cleaning_Reference!$F$6:$F$13,MATCH(D271,Cleaning_Reference!$A$6:$A$13,0)),Raw_Data!T271))</f>
        <v>1.93</v>
      </c>
      <c r="U271" s="15">
        <f>Raw_Data!U271</f>
        <v>19.82</v>
      </c>
      <c r="V271" s="15">
        <f>Raw_Data!V271</f>
        <v>19022</v>
      </c>
      <c r="W271" s="15">
        <f>Raw_Data!W271</f>
        <v>803191</v>
      </c>
      <c r="X271" s="15">
        <f>Raw_Data!X271</f>
        <v>377016</v>
      </c>
      <c r="Y271" s="15">
        <f>Raw_Data!Y271</f>
        <v>-426175</v>
      </c>
      <c r="Z271" s="15">
        <f>Raw_Data!Z271</f>
        <v>2747</v>
      </c>
      <c r="AA271" s="15">
        <f>Raw_Data!AA271</f>
        <v>7.2149999999999999</v>
      </c>
      <c r="AB271" s="15">
        <f>Raw_Data!AB271</f>
        <v>50.2</v>
      </c>
      <c r="AC271" s="19" t="str">
        <f>IF(Raw_Data!G271="","Yes","No")</f>
        <v>No</v>
      </c>
      <c r="AD271" s="19" t="str">
        <f>IF(Raw_Data!L271="","Yes","No")</f>
        <v>No</v>
      </c>
      <c r="AE271" s="19" t="str">
        <f>IF(Raw_Data!T271="","Imputed",IF(Raw_Data!T271&gt;INDEX(Cleaning_Reference!$F$6:$F$13,MATCH(D271,Cleaning_Reference!$A$6:$A$13,0)),"Capped","Original"))</f>
        <v>Original</v>
      </c>
      <c r="AF271" s="21">
        <f t="shared" si="4"/>
        <v>19.82</v>
      </c>
    </row>
    <row r="272" spans="1:32" ht="15" customHeight="1" x14ac:dyDescent="0.3">
      <c r="A272" s="20" t="str">
        <f>Raw_Data!A272</f>
        <v>SF10271</v>
      </c>
      <c r="B272" s="15" t="str">
        <f>Raw_Data!B272</f>
        <v>Punjab</v>
      </c>
      <c r="C272" s="15" t="str">
        <f>Raw_Data!C272</f>
        <v>Warangal</v>
      </c>
      <c r="D272" s="15" t="str">
        <f>Raw_Data!D272</f>
        <v>Sugarcane</v>
      </c>
      <c r="E272" s="15" t="str">
        <f>Raw_Data!E272</f>
        <v>Rabi</v>
      </c>
      <c r="F272" s="15">
        <f>Raw_Data!F272</f>
        <v>8.99</v>
      </c>
      <c r="G272" s="18">
        <f>IF(Raw_Data!G272="",ROUND(AVERAGEIFS(Raw_Data!$G$2:$G$4001,Raw_Data!$E$2:$E$4001,E272),1),Raw_Data!G272)</f>
        <v>472.7</v>
      </c>
      <c r="H272" s="15">
        <f>Raw_Data!H272</f>
        <v>23</v>
      </c>
      <c r="I272" s="15">
        <f>Raw_Data!I272</f>
        <v>49.1</v>
      </c>
      <c r="J272" s="15">
        <f>Raw_Data!J272</f>
        <v>7.3</v>
      </c>
      <c r="K272" s="15">
        <f>Raw_Data!K272</f>
        <v>6.45</v>
      </c>
      <c r="L272" s="18">
        <f>IF(Raw_Data!L272="",ROUND(AVERAGEIFS(Raw_Data!$L$2:$L$4001,Raw_Data!$E$2:$E$4001,E272),1),Raw_Data!L272)</f>
        <v>21.6</v>
      </c>
      <c r="M272" s="15">
        <f>Raw_Data!M272</f>
        <v>97.3</v>
      </c>
      <c r="N272" s="15">
        <f>Raw_Data!N272</f>
        <v>42.7</v>
      </c>
      <c r="O272" s="15">
        <f>Raw_Data!O272</f>
        <v>104.4</v>
      </c>
      <c r="P272" s="15" t="str">
        <f>Raw_Data!P272</f>
        <v>Drip</v>
      </c>
      <c r="Q272" s="15">
        <f>Raw_Data!Q272</f>
        <v>310.39999999999998</v>
      </c>
      <c r="R272" s="15">
        <f>Raw_Data!R272</f>
        <v>1.44</v>
      </c>
      <c r="S272" s="15">
        <f>Raw_Data!S272</f>
        <v>0.99</v>
      </c>
      <c r="T272" s="18">
        <f>IF(Raw_Data!T272="",ROUND(AVERAGEIFS(Raw_Data!$T$2:$T$4001,Raw_Data!$E$2:$E$4001,E272,Raw_Data!$D$2:$D$4001,D272),2),IF(Raw_Data!T272&gt;INDEX(Cleaning_Reference!$F$6:$F$13,MATCH(D272,Cleaning_Reference!$A$6:$A$13,0)),INDEX(Cleaning_Reference!$F$6:$F$13,MATCH(D272,Cleaning_Reference!$A$6:$A$13,0)),Raw_Data!T272))</f>
        <v>69.709999999999994</v>
      </c>
      <c r="U272" s="15">
        <f>Raw_Data!U272</f>
        <v>626.69000000000005</v>
      </c>
      <c r="V272" s="15">
        <f>Raw_Data!V272</f>
        <v>3101</v>
      </c>
      <c r="W272" s="15">
        <f>Raw_Data!W272</f>
        <v>680014</v>
      </c>
      <c r="X272" s="15">
        <f>Raw_Data!X272</f>
        <v>1943366</v>
      </c>
      <c r="Y272" s="15">
        <f>Raw_Data!Y272</f>
        <v>1263352</v>
      </c>
      <c r="Z272" s="15">
        <f>Raw_Data!Z272</f>
        <v>13059</v>
      </c>
      <c r="AA272" s="15">
        <f>Raw_Data!AA272</f>
        <v>47.988999999999997</v>
      </c>
      <c r="AB272" s="15">
        <f>Raw_Data!AB272</f>
        <v>52.8</v>
      </c>
      <c r="AC272" s="19" t="str">
        <f>IF(Raw_Data!G272="","Yes","No")</f>
        <v>No</v>
      </c>
      <c r="AD272" s="19" t="str">
        <f>IF(Raw_Data!L272="","Yes","No")</f>
        <v>No</v>
      </c>
      <c r="AE272" s="19" t="str">
        <f>IF(Raw_Data!T272="","Imputed",IF(Raw_Data!T272&gt;INDEX(Cleaning_Reference!$F$6:$F$13,MATCH(D272,Cleaning_Reference!$A$6:$A$13,0)),"Capped","Original"))</f>
        <v>Original</v>
      </c>
      <c r="AF272" s="21">
        <f t="shared" si="4"/>
        <v>626.69000000000005</v>
      </c>
    </row>
    <row r="273" spans="1:32" ht="15" customHeight="1" x14ac:dyDescent="0.3">
      <c r="A273" s="20" t="str">
        <f>Raw_Data!A273</f>
        <v>SF10272</v>
      </c>
      <c r="B273" s="15" t="str">
        <f>Raw_Data!B273</f>
        <v>Karnataka</v>
      </c>
      <c r="C273" s="15" t="str">
        <f>Raw_Data!C273</f>
        <v>Erode</v>
      </c>
      <c r="D273" s="15" t="str">
        <f>Raw_Data!D273</f>
        <v>Groundnut</v>
      </c>
      <c r="E273" s="15" t="str">
        <f>Raw_Data!E273</f>
        <v>Kharif</v>
      </c>
      <c r="F273" s="15">
        <f>Raw_Data!F273</f>
        <v>6.25</v>
      </c>
      <c r="G273" s="18">
        <f>IF(Raw_Data!G273="",ROUND(AVERAGEIFS(Raw_Data!$G$2:$G$4001,Raw_Data!$E$2:$E$4001,E273),1),Raw_Data!G273)</f>
        <v>852.1</v>
      </c>
      <c r="H273" s="15">
        <f>Raw_Data!H273</f>
        <v>33</v>
      </c>
      <c r="I273" s="15">
        <f>Raw_Data!I273</f>
        <v>76.599999999999994</v>
      </c>
      <c r="J273" s="15">
        <f>Raw_Data!J273</f>
        <v>7.6</v>
      </c>
      <c r="K273" s="15">
        <f>Raw_Data!K273</f>
        <v>5.73</v>
      </c>
      <c r="L273" s="18">
        <f>IF(Raw_Data!L273="",ROUND(AVERAGEIFS(Raw_Data!$L$2:$L$4001,Raw_Data!$E$2:$E$4001,E273),1),Raw_Data!L273)</f>
        <v>27.3</v>
      </c>
      <c r="M273" s="15">
        <f>Raw_Data!M273</f>
        <v>105.7</v>
      </c>
      <c r="N273" s="15">
        <f>Raw_Data!N273</f>
        <v>31.5</v>
      </c>
      <c r="O273" s="15">
        <f>Raw_Data!O273</f>
        <v>80.599999999999994</v>
      </c>
      <c r="P273" s="15" t="str">
        <f>Raw_Data!P273</f>
        <v>Sprinkler</v>
      </c>
      <c r="Q273" s="15">
        <f>Raw_Data!Q273</f>
        <v>161.9</v>
      </c>
      <c r="R273" s="15">
        <f>Raw_Data!R273</f>
        <v>6.4</v>
      </c>
      <c r="S273" s="15">
        <f>Raw_Data!S273</f>
        <v>0.74</v>
      </c>
      <c r="T273" s="18">
        <f>IF(Raw_Data!T273="",ROUND(AVERAGEIFS(Raw_Data!$T$2:$T$4001,Raw_Data!$E$2:$E$4001,E273,Raw_Data!$D$2:$D$4001,D273),2),IF(Raw_Data!T273&gt;INDEX(Cleaning_Reference!$F$6:$F$13,MATCH(D273,Cleaning_Reference!$A$6:$A$13,0)),INDEX(Cleaning_Reference!$F$6:$F$13,MATCH(D273,Cleaning_Reference!$A$6:$A$13,0)),Raw_Data!T273))</f>
        <v>0.45</v>
      </c>
      <c r="U273" s="15">
        <f>Raw_Data!U273</f>
        <v>2.81</v>
      </c>
      <c r="V273" s="15">
        <f>Raw_Data!V273</f>
        <v>57815</v>
      </c>
      <c r="W273" s="15">
        <f>Raw_Data!W273</f>
        <v>445735</v>
      </c>
      <c r="X273" s="15">
        <f>Raw_Data!X273</f>
        <v>162460</v>
      </c>
      <c r="Y273" s="15">
        <f>Raw_Data!Y273</f>
        <v>-283275</v>
      </c>
      <c r="Z273" s="15">
        <f>Raw_Data!Z273</f>
        <v>2848</v>
      </c>
      <c r="AA273" s="15">
        <f>Raw_Data!AA273</f>
        <v>0.98699999999999999</v>
      </c>
      <c r="AB273" s="15">
        <f>Raw_Data!AB273</f>
        <v>44.8</v>
      </c>
      <c r="AC273" s="19" t="str">
        <f>IF(Raw_Data!G273="","Yes","No")</f>
        <v>Yes</v>
      </c>
      <c r="AD273" s="19" t="str">
        <f>IF(Raw_Data!L273="","Yes","No")</f>
        <v>No</v>
      </c>
      <c r="AE273" s="19" t="str">
        <f>IF(Raw_Data!T273="","Imputed",IF(Raw_Data!T273&gt;INDEX(Cleaning_Reference!$F$6:$F$13,MATCH(D273,Cleaning_Reference!$A$6:$A$13,0)),"Capped","Original"))</f>
        <v>Original</v>
      </c>
      <c r="AF273" s="21">
        <f t="shared" si="4"/>
        <v>2.81</v>
      </c>
    </row>
    <row r="274" spans="1:32" ht="15" customHeight="1" x14ac:dyDescent="0.3">
      <c r="A274" s="20" t="str">
        <f>Raw_Data!A274</f>
        <v>SF10273</v>
      </c>
      <c r="B274" s="15" t="str">
        <f>Raw_Data!B274</f>
        <v>Punjab</v>
      </c>
      <c r="C274" s="15" t="str">
        <f>Raw_Data!C274</f>
        <v>Rajkot</v>
      </c>
      <c r="D274" s="15" t="str">
        <f>Raw_Data!D274</f>
        <v>Maize</v>
      </c>
      <c r="E274" s="15" t="str">
        <f>Raw_Data!E274</f>
        <v>Rabi</v>
      </c>
      <c r="F274" s="15">
        <f>Raw_Data!F274</f>
        <v>9.9600000000000009</v>
      </c>
      <c r="G274" s="18">
        <f>IF(Raw_Data!G274="",ROUND(AVERAGEIFS(Raw_Data!$G$2:$G$4001,Raw_Data!$E$2:$E$4001,E274),1),Raw_Data!G274)</f>
        <v>436</v>
      </c>
      <c r="H274" s="15">
        <f>Raw_Data!H274</f>
        <v>23.4</v>
      </c>
      <c r="I274" s="15">
        <f>Raw_Data!I274</f>
        <v>58.7</v>
      </c>
      <c r="J274" s="15">
        <f>Raw_Data!J274</f>
        <v>8.1999999999999993</v>
      </c>
      <c r="K274" s="15">
        <f>Raw_Data!K274</f>
        <v>6</v>
      </c>
      <c r="L274" s="18">
        <f>IF(Raw_Data!L274="",ROUND(AVERAGEIFS(Raw_Data!$L$2:$L$4001,Raw_Data!$E$2:$E$4001,E274),1),Raw_Data!L274)</f>
        <v>18.5</v>
      </c>
      <c r="M274" s="15">
        <f>Raw_Data!M274</f>
        <v>101.2</v>
      </c>
      <c r="N274" s="15">
        <f>Raw_Data!N274</f>
        <v>72.2</v>
      </c>
      <c r="O274" s="15">
        <f>Raw_Data!O274</f>
        <v>55.1</v>
      </c>
      <c r="P274" s="15" t="str">
        <f>Raw_Data!P274</f>
        <v>Flood</v>
      </c>
      <c r="Q274" s="15">
        <f>Raw_Data!Q274</f>
        <v>154.19999999999999</v>
      </c>
      <c r="R274" s="15">
        <f>Raw_Data!R274</f>
        <v>3.01</v>
      </c>
      <c r="S274" s="15">
        <f>Raw_Data!S274</f>
        <v>0.76</v>
      </c>
      <c r="T274" s="18">
        <f>IF(Raw_Data!T274="",ROUND(AVERAGEIFS(Raw_Data!$T$2:$T$4001,Raw_Data!$E$2:$E$4001,E274,Raw_Data!$D$2:$D$4001,D274),2),IF(Raw_Data!T274&gt;INDEX(Cleaning_Reference!$F$6:$F$13,MATCH(D274,Cleaning_Reference!$A$6:$A$13,0)),INDEX(Cleaning_Reference!$F$6:$F$13,MATCH(D274,Cleaning_Reference!$A$6:$A$13,0)),Raw_Data!T274))</f>
        <v>2.25</v>
      </c>
      <c r="U274" s="15">
        <f>Raw_Data!U274</f>
        <v>22.41</v>
      </c>
      <c r="V274" s="15">
        <f>Raw_Data!V274</f>
        <v>23140</v>
      </c>
      <c r="W274" s="15">
        <f>Raw_Data!W274</f>
        <v>591624</v>
      </c>
      <c r="X274" s="15">
        <f>Raw_Data!X274</f>
        <v>518567</v>
      </c>
      <c r="Y274" s="15">
        <f>Raw_Data!Y274</f>
        <v>-73057</v>
      </c>
      <c r="Z274" s="15">
        <f>Raw_Data!Z274</f>
        <v>7916</v>
      </c>
      <c r="AA274" s="15">
        <f>Raw_Data!AA274</f>
        <v>2.831</v>
      </c>
      <c r="AB274" s="15">
        <f>Raw_Data!AB274</f>
        <v>44.2</v>
      </c>
      <c r="AC274" s="19" t="str">
        <f>IF(Raw_Data!G274="","Yes","No")</f>
        <v>Yes</v>
      </c>
      <c r="AD274" s="19" t="str">
        <f>IF(Raw_Data!L274="","Yes","No")</f>
        <v>No</v>
      </c>
      <c r="AE274" s="19" t="str">
        <f>IF(Raw_Data!T274="","Imputed",IF(Raw_Data!T274&gt;INDEX(Cleaning_Reference!$F$6:$F$13,MATCH(D274,Cleaning_Reference!$A$6:$A$13,0)),"Capped","Original"))</f>
        <v>Original</v>
      </c>
      <c r="AF274" s="21">
        <f t="shared" si="4"/>
        <v>22.41</v>
      </c>
    </row>
    <row r="275" spans="1:32" ht="15" customHeight="1" x14ac:dyDescent="0.3">
      <c r="A275" s="20" t="str">
        <f>Raw_Data!A275</f>
        <v>SF10274</v>
      </c>
      <c r="B275" s="15" t="str">
        <f>Raw_Data!B275</f>
        <v>Maharashtra</v>
      </c>
      <c r="C275" s="15" t="str">
        <f>Raw_Data!C275</f>
        <v>Nashik</v>
      </c>
      <c r="D275" s="15" t="str">
        <f>Raw_Data!D275</f>
        <v>Cotton</v>
      </c>
      <c r="E275" s="15" t="str">
        <f>Raw_Data!E275</f>
        <v>Kharif</v>
      </c>
      <c r="F275" s="15">
        <f>Raw_Data!F275</f>
        <v>10.1</v>
      </c>
      <c r="G275" s="18">
        <f>IF(Raw_Data!G275="",ROUND(AVERAGEIFS(Raw_Data!$G$2:$G$4001,Raw_Data!$E$2:$E$4001,E275),1),Raw_Data!G275)</f>
        <v>1047.0999999999999</v>
      </c>
      <c r="H275" s="15">
        <f>Raw_Data!H275</f>
        <v>27</v>
      </c>
      <c r="I275" s="15">
        <f>Raw_Data!I275</f>
        <v>73.400000000000006</v>
      </c>
      <c r="J275" s="15">
        <f>Raw_Data!J275</f>
        <v>6.4</v>
      </c>
      <c r="K275" s="15">
        <f>Raw_Data!K275</f>
        <v>6.56</v>
      </c>
      <c r="L275" s="18">
        <f>IF(Raw_Data!L275="",ROUND(AVERAGEIFS(Raw_Data!$L$2:$L$4001,Raw_Data!$E$2:$E$4001,E275),1),Raw_Data!L275)</f>
        <v>31.9</v>
      </c>
      <c r="M275" s="15">
        <f>Raw_Data!M275</f>
        <v>108.5</v>
      </c>
      <c r="N275" s="15">
        <f>Raw_Data!N275</f>
        <v>40.799999999999997</v>
      </c>
      <c r="O275" s="15">
        <f>Raw_Data!O275</f>
        <v>85.8</v>
      </c>
      <c r="P275" s="15" t="str">
        <f>Raw_Data!P275</f>
        <v>Rainfed</v>
      </c>
      <c r="Q275" s="15">
        <f>Raw_Data!Q275</f>
        <v>263.8</v>
      </c>
      <c r="R275" s="15">
        <f>Raw_Data!R275</f>
        <v>2.8</v>
      </c>
      <c r="S275" s="15">
        <f>Raw_Data!S275</f>
        <v>0.83</v>
      </c>
      <c r="T275" s="18">
        <f>IF(Raw_Data!T275="",ROUND(AVERAGEIFS(Raw_Data!$T$2:$T$4001,Raw_Data!$E$2:$E$4001,E275,Raw_Data!$D$2:$D$4001,D275),2),IF(Raw_Data!T275&gt;INDEX(Cleaning_Reference!$F$6:$F$13,MATCH(D275,Cleaning_Reference!$A$6:$A$13,0)),INDEX(Cleaning_Reference!$F$6:$F$13,MATCH(D275,Cleaning_Reference!$A$6:$A$13,0)),Raw_Data!T275))</f>
        <v>1.44</v>
      </c>
      <c r="U275" s="15">
        <f>Raw_Data!U275</f>
        <v>14.54</v>
      </c>
      <c r="V275" s="15">
        <f>Raw_Data!V275</f>
        <v>67923</v>
      </c>
      <c r="W275" s="15">
        <f>Raw_Data!W275</f>
        <v>579815</v>
      </c>
      <c r="X275" s="15">
        <f>Raw_Data!X275</f>
        <v>987600</v>
      </c>
      <c r="Y275" s="15">
        <f>Raw_Data!Y275</f>
        <v>407785</v>
      </c>
      <c r="Z275" s="15">
        <f>Raw_Data!Z275</f>
        <v>4445</v>
      </c>
      <c r="AA275" s="15">
        <f>Raw_Data!AA275</f>
        <v>3.2709999999999999</v>
      </c>
      <c r="AB275" s="15">
        <f>Raw_Data!AB275</f>
        <v>66</v>
      </c>
      <c r="AC275" s="19" t="str">
        <f>IF(Raw_Data!G275="","Yes","No")</f>
        <v>No</v>
      </c>
      <c r="AD275" s="19" t="str">
        <f>IF(Raw_Data!L275="","Yes","No")</f>
        <v>No</v>
      </c>
      <c r="AE275" s="19" t="str">
        <f>IF(Raw_Data!T275="","Imputed",IF(Raw_Data!T275&gt;INDEX(Cleaning_Reference!$F$6:$F$13,MATCH(D275,Cleaning_Reference!$A$6:$A$13,0)),"Capped","Original"))</f>
        <v>Original</v>
      </c>
      <c r="AF275" s="21">
        <f t="shared" si="4"/>
        <v>14.54</v>
      </c>
    </row>
    <row r="276" spans="1:32" ht="15" customHeight="1" x14ac:dyDescent="0.3">
      <c r="A276" s="20" t="str">
        <f>Raw_Data!A276</f>
        <v>SF10275</v>
      </c>
      <c r="B276" s="15" t="str">
        <f>Raw_Data!B276</f>
        <v>Tamil Nadu</v>
      </c>
      <c r="C276" s="15" t="str">
        <f>Raw_Data!C276</f>
        <v>Ludhiana</v>
      </c>
      <c r="D276" s="15" t="str">
        <f>Raw_Data!D276</f>
        <v>Rice</v>
      </c>
      <c r="E276" s="15" t="str">
        <f>Raw_Data!E276</f>
        <v>Kharif</v>
      </c>
      <c r="F276" s="15">
        <f>Raw_Data!F276</f>
        <v>8.66</v>
      </c>
      <c r="G276" s="18">
        <f>IF(Raw_Data!G276="",ROUND(AVERAGEIFS(Raw_Data!$G$2:$G$4001,Raw_Data!$E$2:$E$4001,E276),1),Raw_Data!G276)</f>
        <v>786.7</v>
      </c>
      <c r="H276" s="15">
        <f>Raw_Data!H276</f>
        <v>26.5</v>
      </c>
      <c r="I276" s="15">
        <f>Raw_Data!I276</f>
        <v>62.7</v>
      </c>
      <c r="J276" s="15">
        <f>Raw_Data!J276</f>
        <v>5</v>
      </c>
      <c r="K276" s="15">
        <f>Raw_Data!K276</f>
        <v>5.48</v>
      </c>
      <c r="L276" s="18">
        <f>IF(Raw_Data!L276="",ROUND(AVERAGEIFS(Raw_Data!$L$2:$L$4001,Raw_Data!$E$2:$E$4001,E276),1),Raw_Data!L276)</f>
        <v>39</v>
      </c>
      <c r="M276" s="15">
        <f>Raw_Data!M276</f>
        <v>151.6</v>
      </c>
      <c r="N276" s="15">
        <f>Raw_Data!N276</f>
        <v>37.299999999999997</v>
      </c>
      <c r="O276" s="15">
        <f>Raw_Data!O276</f>
        <v>92.4</v>
      </c>
      <c r="P276" s="15" t="str">
        <f>Raw_Data!P276</f>
        <v>Flood</v>
      </c>
      <c r="Q276" s="15">
        <f>Raw_Data!Q276</f>
        <v>166.1</v>
      </c>
      <c r="R276" s="15">
        <f>Raw_Data!R276</f>
        <v>7.64</v>
      </c>
      <c r="S276" s="15">
        <f>Raw_Data!S276</f>
        <v>0.94</v>
      </c>
      <c r="T276" s="18">
        <f>IF(Raw_Data!T276="",ROUND(AVERAGEIFS(Raw_Data!$T$2:$T$4001,Raw_Data!$E$2:$E$4001,E276,Raw_Data!$D$2:$D$4001,D276),2),IF(Raw_Data!T276&gt;INDEX(Cleaning_Reference!$F$6:$F$13,MATCH(D276,Cleaning_Reference!$A$6:$A$13,0)),INDEX(Cleaning_Reference!$F$6:$F$13,MATCH(D276,Cleaning_Reference!$A$6:$A$13,0)),Raw_Data!T276))</f>
        <v>0.69</v>
      </c>
      <c r="U276" s="15">
        <f>Raw_Data!U276</f>
        <v>5.98</v>
      </c>
      <c r="V276" s="15">
        <f>Raw_Data!V276</f>
        <v>21738</v>
      </c>
      <c r="W276" s="15">
        <f>Raw_Data!W276</f>
        <v>686032</v>
      </c>
      <c r="X276" s="15">
        <f>Raw_Data!X276</f>
        <v>129993</v>
      </c>
      <c r="Y276" s="15">
        <f>Raw_Data!Y276</f>
        <v>-556039</v>
      </c>
      <c r="Z276" s="15">
        <f>Raw_Data!Z276</f>
        <v>17097</v>
      </c>
      <c r="AA276" s="15">
        <f>Raw_Data!AA276</f>
        <v>0.35</v>
      </c>
      <c r="AB276" s="15">
        <f>Raw_Data!AB276</f>
        <v>39.1</v>
      </c>
      <c r="AC276" s="19" t="str">
        <f>IF(Raw_Data!G276="","Yes","No")</f>
        <v>No</v>
      </c>
      <c r="AD276" s="19" t="str">
        <f>IF(Raw_Data!L276="","Yes","No")</f>
        <v>No</v>
      </c>
      <c r="AE276" s="19" t="str">
        <f>IF(Raw_Data!T276="","Imputed",IF(Raw_Data!T276&gt;INDEX(Cleaning_Reference!$F$6:$F$13,MATCH(D276,Cleaning_Reference!$A$6:$A$13,0)),"Capped","Original"))</f>
        <v>Original</v>
      </c>
      <c r="AF276" s="21">
        <f t="shared" si="4"/>
        <v>5.98</v>
      </c>
    </row>
    <row r="277" spans="1:32" ht="15" customHeight="1" x14ac:dyDescent="0.3">
      <c r="A277" s="20" t="str">
        <f>Raw_Data!A277</f>
        <v>SF10276</v>
      </c>
      <c r="B277" s="15" t="str">
        <f>Raw_Data!B277</f>
        <v>Karnataka</v>
      </c>
      <c r="C277" s="15" t="str">
        <f>Raw_Data!C277</f>
        <v>Nalgonda</v>
      </c>
      <c r="D277" s="15" t="str">
        <f>Raw_Data!D277</f>
        <v>Cotton</v>
      </c>
      <c r="E277" s="15" t="str">
        <f>Raw_Data!E277</f>
        <v>Rabi</v>
      </c>
      <c r="F277" s="15">
        <f>Raw_Data!F277</f>
        <v>5.97</v>
      </c>
      <c r="G277" s="18">
        <f>IF(Raw_Data!G277="",ROUND(AVERAGEIFS(Raw_Data!$G$2:$G$4001,Raw_Data!$E$2:$E$4001,E277),1),Raw_Data!G277)</f>
        <v>384.7</v>
      </c>
      <c r="H277" s="15">
        <f>Raw_Data!H277</f>
        <v>19.5</v>
      </c>
      <c r="I277" s="15">
        <f>Raw_Data!I277</f>
        <v>73.400000000000006</v>
      </c>
      <c r="J277" s="15">
        <f>Raw_Data!J277</f>
        <v>7.1</v>
      </c>
      <c r="K277" s="15">
        <f>Raw_Data!K277</f>
        <v>6.96</v>
      </c>
      <c r="L277" s="18">
        <f>IF(Raw_Data!L277="",ROUND(AVERAGEIFS(Raw_Data!$L$2:$L$4001,Raw_Data!$E$2:$E$4001,E277),1),Raw_Data!L277)</f>
        <v>28.6</v>
      </c>
      <c r="M277" s="15">
        <f>Raw_Data!M277</f>
        <v>111.1</v>
      </c>
      <c r="N277" s="15">
        <f>Raw_Data!N277</f>
        <v>64.2</v>
      </c>
      <c r="O277" s="15">
        <f>Raw_Data!O277</f>
        <v>110.7</v>
      </c>
      <c r="P277" s="15" t="str">
        <f>Raw_Data!P277</f>
        <v>Flood</v>
      </c>
      <c r="Q277" s="15">
        <f>Raw_Data!Q277</f>
        <v>162.4</v>
      </c>
      <c r="R277" s="15">
        <f>Raw_Data!R277</f>
        <v>4.84</v>
      </c>
      <c r="S277" s="15">
        <f>Raw_Data!S277</f>
        <v>0.76</v>
      </c>
      <c r="T277" s="18">
        <f>IF(Raw_Data!T277="",ROUND(AVERAGEIFS(Raw_Data!$T$2:$T$4001,Raw_Data!$E$2:$E$4001,E277,Raw_Data!$D$2:$D$4001,D277),2),IF(Raw_Data!T277&gt;INDEX(Cleaning_Reference!$F$6:$F$13,MATCH(D277,Cleaning_Reference!$A$6:$A$13,0)),INDEX(Cleaning_Reference!$F$6:$F$13,MATCH(D277,Cleaning_Reference!$A$6:$A$13,0)),Raw_Data!T277))</f>
        <v>1.26</v>
      </c>
      <c r="U277" s="15">
        <f>Raw_Data!U277</f>
        <v>7.52</v>
      </c>
      <c r="V277" s="15">
        <f>Raw_Data!V277</f>
        <v>67143</v>
      </c>
      <c r="W277" s="15">
        <f>Raw_Data!W277</f>
        <v>336560</v>
      </c>
      <c r="X277" s="15">
        <f>Raw_Data!X277</f>
        <v>504915</v>
      </c>
      <c r="Y277" s="15">
        <f>Raw_Data!Y277</f>
        <v>168355</v>
      </c>
      <c r="Z277" s="15">
        <f>Raw_Data!Z277</f>
        <v>6239</v>
      </c>
      <c r="AA277" s="15">
        <f>Raw_Data!AA277</f>
        <v>1.2050000000000001</v>
      </c>
      <c r="AB277" s="15">
        <f>Raw_Data!AB277</f>
        <v>52.9</v>
      </c>
      <c r="AC277" s="19" t="str">
        <f>IF(Raw_Data!G277="","Yes","No")</f>
        <v>No</v>
      </c>
      <c r="AD277" s="19" t="str">
        <f>IF(Raw_Data!L277="","Yes","No")</f>
        <v>No</v>
      </c>
      <c r="AE277" s="19" t="str">
        <f>IF(Raw_Data!T277="","Imputed",IF(Raw_Data!T277&gt;INDEX(Cleaning_Reference!$F$6:$F$13,MATCH(D277,Cleaning_Reference!$A$6:$A$13,0)),"Capped","Original"))</f>
        <v>Original</v>
      </c>
      <c r="AF277" s="21">
        <f t="shared" si="4"/>
        <v>7.52</v>
      </c>
    </row>
    <row r="278" spans="1:32" ht="15" customHeight="1" x14ac:dyDescent="0.3">
      <c r="A278" s="20" t="str">
        <f>Raw_Data!A278</f>
        <v>SF10277</v>
      </c>
      <c r="B278" s="15" t="str">
        <f>Raw_Data!B278</f>
        <v>Punjab</v>
      </c>
      <c r="C278" s="15" t="str">
        <f>Raw_Data!C278</f>
        <v>Rajkot</v>
      </c>
      <c r="D278" s="15" t="str">
        <f>Raw_Data!D278</f>
        <v>Wheat</v>
      </c>
      <c r="E278" s="15" t="str">
        <f>Raw_Data!E278</f>
        <v>Zaid</v>
      </c>
      <c r="F278" s="15">
        <f>Raw_Data!F278</f>
        <v>5.89</v>
      </c>
      <c r="G278" s="18">
        <f>IF(Raw_Data!G278="",ROUND(AVERAGEIFS(Raw_Data!$G$2:$G$4001,Raw_Data!$E$2:$E$4001,E278),1),Raw_Data!G278)</f>
        <v>496.4</v>
      </c>
      <c r="H278" s="15">
        <f>Raw_Data!H278</f>
        <v>35</v>
      </c>
      <c r="I278" s="15">
        <f>Raw_Data!I278</f>
        <v>60.6</v>
      </c>
      <c r="J278" s="15">
        <f>Raw_Data!J278</f>
        <v>10.6</v>
      </c>
      <c r="K278" s="15">
        <f>Raw_Data!K278</f>
        <v>7.37</v>
      </c>
      <c r="L278" s="18">
        <f>IF(Raw_Data!L278="",ROUND(AVERAGEIFS(Raw_Data!$L$2:$L$4001,Raw_Data!$E$2:$E$4001,E278),1),Raw_Data!L278)</f>
        <v>9.3000000000000007</v>
      </c>
      <c r="M278" s="15">
        <f>Raw_Data!M278</f>
        <v>173.3</v>
      </c>
      <c r="N278" s="15">
        <f>Raw_Data!N278</f>
        <v>57.2</v>
      </c>
      <c r="O278" s="15">
        <f>Raw_Data!O278</f>
        <v>112.3</v>
      </c>
      <c r="P278" s="15" t="str">
        <f>Raw_Data!P278</f>
        <v>Flood</v>
      </c>
      <c r="Q278" s="15">
        <f>Raw_Data!Q278</f>
        <v>209.8</v>
      </c>
      <c r="R278" s="15">
        <f>Raw_Data!R278</f>
        <v>4.68</v>
      </c>
      <c r="S278" s="15">
        <f>Raw_Data!S278</f>
        <v>0.97</v>
      </c>
      <c r="T278" s="18">
        <f>IF(Raw_Data!T278="",ROUND(AVERAGEIFS(Raw_Data!$T$2:$T$4001,Raw_Data!$E$2:$E$4001,E278,Raw_Data!$D$2:$D$4001,D278),2),IF(Raw_Data!T278&gt;INDEX(Cleaning_Reference!$F$6:$F$13,MATCH(D278,Cleaning_Reference!$A$6:$A$13,0)),INDEX(Cleaning_Reference!$F$6:$F$13,MATCH(D278,Cleaning_Reference!$A$6:$A$13,0)),Raw_Data!T278))</f>
        <v>1.61</v>
      </c>
      <c r="U278" s="15">
        <f>Raw_Data!U278</f>
        <v>9.48</v>
      </c>
      <c r="V278" s="15">
        <f>Raw_Data!V278</f>
        <v>25369</v>
      </c>
      <c r="W278" s="15">
        <f>Raw_Data!W278</f>
        <v>485236</v>
      </c>
      <c r="X278" s="15">
        <f>Raw_Data!X278</f>
        <v>240498</v>
      </c>
      <c r="Y278" s="15">
        <f>Raw_Data!Y278</f>
        <v>-244738</v>
      </c>
      <c r="Z278" s="15">
        <f>Raw_Data!Z278</f>
        <v>4280</v>
      </c>
      <c r="AA278" s="15">
        <f>Raw_Data!AA278</f>
        <v>2.2149999999999999</v>
      </c>
      <c r="AB278" s="15">
        <f>Raw_Data!AB278</f>
        <v>53.8</v>
      </c>
      <c r="AC278" s="19" t="str">
        <f>IF(Raw_Data!G278="","Yes","No")</f>
        <v>No</v>
      </c>
      <c r="AD278" s="19" t="str">
        <f>IF(Raw_Data!L278="","Yes","No")</f>
        <v>No</v>
      </c>
      <c r="AE278" s="19" t="str">
        <f>IF(Raw_Data!T278="","Imputed",IF(Raw_Data!T278&gt;INDEX(Cleaning_Reference!$F$6:$F$13,MATCH(D278,Cleaning_Reference!$A$6:$A$13,0)),"Capped","Original"))</f>
        <v>Original</v>
      </c>
      <c r="AF278" s="21">
        <f t="shared" si="4"/>
        <v>9.48</v>
      </c>
    </row>
    <row r="279" spans="1:32" ht="15" customHeight="1" x14ac:dyDescent="0.3">
      <c r="A279" s="20" t="str">
        <f>Raw_Data!A279</f>
        <v>SF10278</v>
      </c>
      <c r="B279" s="15" t="str">
        <f>Raw_Data!B279</f>
        <v>Madhya Pradesh</v>
      </c>
      <c r="C279" s="15" t="str">
        <f>Raw_Data!C279</f>
        <v>Warangal</v>
      </c>
      <c r="D279" s="15" t="str">
        <f>Raw_Data!D279</f>
        <v>Pulses</v>
      </c>
      <c r="E279" s="15" t="str">
        <f>Raw_Data!E279</f>
        <v>Kharif</v>
      </c>
      <c r="F279" s="15">
        <f>Raw_Data!F279</f>
        <v>12.34</v>
      </c>
      <c r="G279" s="18">
        <f>IF(Raw_Data!G279="",ROUND(AVERAGEIFS(Raw_Data!$G$2:$G$4001,Raw_Data!$E$2:$E$4001,E279),1),Raw_Data!G279)</f>
        <v>761.1</v>
      </c>
      <c r="H279" s="15">
        <f>Raw_Data!H279</f>
        <v>30.5</v>
      </c>
      <c r="I279" s="15">
        <f>Raw_Data!I279</f>
        <v>84.5</v>
      </c>
      <c r="J279" s="15">
        <f>Raw_Data!J279</f>
        <v>6.7</v>
      </c>
      <c r="K279" s="15">
        <f>Raw_Data!K279</f>
        <v>6.99</v>
      </c>
      <c r="L279" s="18">
        <f>IF(Raw_Data!L279="",ROUND(AVERAGEIFS(Raw_Data!$L$2:$L$4001,Raw_Data!$E$2:$E$4001,E279),1),Raw_Data!L279)</f>
        <v>35.700000000000003</v>
      </c>
      <c r="M279" s="15">
        <f>Raw_Data!M279</f>
        <v>73.3</v>
      </c>
      <c r="N279" s="15">
        <f>Raw_Data!N279</f>
        <v>104.2</v>
      </c>
      <c r="O279" s="15">
        <f>Raw_Data!O279</f>
        <v>106.1</v>
      </c>
      <c r="P279" s="15" t="str">
        <f>Raw_Data!P279</f>
        <v>Sprinkler</v>
      </c>
      <c r="Q279" s="15">
        <f>Raw_Data!Q279</f>
        <v>234.8</v>
      </c>
      <c r="R279" s="15">
        <f>Raw_Data!R279</f>
        <v>6.1</v>
      </c>
      <c r="S279" s="15">
        <f>Raw_Data!S279</f>
        <v>0.97</v>
      </c>
      <c r="T279" s="18">
        <f>IF(Raw_Data!T279="",ROUND(AVERAGEIFS(Raw_Data!$T$2:$T$4001,Raw_Data!$E$2:$E$4001,E279,Raw_Data!$D$2:$D$4001,D279),2),IF(Raw_Data!T279&gt;INDEX(Cleaning_Reference!$F$6:$F$13,MATCH(D279,Cleaning_Reference!$A$6:$A$13,0)),INDEX(Cleaning_Reference!$F$6:$F$13,MATCH(D279,Cleaning_Reference!$A$6:$A$13,0)),Raw_Data!T279))</f>
        <v>1.52</v>
      </c>
      <c r="U279" s="15">
        <f>Raw_Data!U279</f>
        <v>18.760000000000002</v>
      </c>
      <c r="V279" s="15">
        <f>Raw_Data!V279</f>
        <v>66645</v>
      </c>
      <c r="W279" s="15">
        <f>Raw_Data!W279</f>
        <v>771910</v>
      </c>
      <c r="X279" s="15">
        <f>Raw_Data!X279</f>
        <v>1250260</v>
      </c>
      <c r="Y279" s="15">
        <f>Raw_Data!Y279</f>
        <v>478350</v>
      </c>
      <c r="Z279" s="15">
        <f>Raw_Data!Z279</f>
        <v>3148</v>
      </c>
      <c r="AA279" s="15">
        <f>Raw_Data!AA279</f>
        <v>5.9589999999999996</v>
      </c>
      <c r="AB279" s="15">
        <f>Raw_Data!AB279</f>
        <v>64.099999999999994</v>
      </c>
      <c r="AC279" s="19" t="str">
        <f>IF(Raw_Data!G279="","Yes","No")</f>
        <v>No</v>
      </c>
      <c r="AD279" s="19" t="str">
        <f>IF(Raw_Data!L279="","Yes","No")</f>
        <v>No</v>
      </c>
      <c r="AE279" s="19" t="str">
        <f>IF(Raw_Data!T279="","Imputed",IF(Raw_Data!T279&gt;INDEX(Cleaning_Reference!$F$6:$F$13,MATCH(D279,Cleaning_Reference!$A$6:$A$13,0)),"Capped","Original"))</f>
        <v>Original</v>
      </c>
      <c r="AF279" s="21">
        <f t="shared" si="4"/>
        <v>18.760000000000002</v>
      </c>
    </row>
    <row r="280" spans="1:32" ht="15" customHeight="1" x14ac:dyDescent="0.3">
      <c r="A280" s="20" t="str">
        <f>Raw_Data!A280</f>
        <v>SF10279</v>
      </c>
      <c r="B280" s="15" t="str">
        <f>Raw_Data!B280</f>
        <v>Punjab</v>
      </c>
      <c r="C280" s="15" t="str">
        <f>Raw_Data!C280</f>
        <v>Guntur</v>
      </c>
      <c r="D280" s="15" t="str">
        <f>Raw_Data!D280</f>
        <v>Rice</v>
      </c>
      <c r="E280" s="15" t="str">
        <f>Raw_Data!E280</f>
        <v>Rabi</v>
      </c>
      <c r="F280" s="15">
        <f>Raw_Data!F280</f>
        <v>5.01</v>
      </c>
      <c r="G280" s="18">
        <f>IF(Raw_Data!G280="",ROUND(AVERAGEIFS(Raw_Data!$G$2:$G$4001,Raw_Data!$E$2:$E$4001,E280),1),Raw_Data!G280)</f>
        <v>554</v>
      </c>
      <c r="H280" s="15">
        <f>Raw_Data!H280</f>
        <v>21.8</v>
      </c>
      <c r="I280" s="15">
        <f>Raw_Data!I280</f>
        <v>59.2</v>
      </c>
      <c r="J280" s="15">
        <f>Raw_Data!J280</f>
        <v>7.6</v>
      </c>
      <c r="K280" s="15">
        <f>Raw_Data!K280</f>
        <v>5.68</v>
      </c>
      <c r="L280" s="18">
        <f>IF(Raw_Data!L280="",ROUND(AVERAGEIFS(Raw_Data!$L$2:$L$4001,Raw_Data!$E$2:$E$4001,E280),1),Raw_Data!L280)</f>
        <v>28.9</v>
      </c>
      <c r="M280" s="15">
        <f>Raw_Data!M280</f>
        <v>99.2</v>
      </c>
      <c r="N280" s="15">
        <f>Raw_Data!N280</f>
        <v>48.1</v>
      </c>
      <c r="O280" s="15">
        <f>Raw_Data!O280</f>
        <v>91.8</v>
      </c>
      <c r="P280" s="15" t="str">
        <f>Raw_Data!P280</f>
        <v>Sprinkler</v>
      </c>
      <c r="Q280" s="15">
        <f>Raw_Data!Q280</f>
        <v>250.9</v>
      </c>
      <c r="R280" s="15">
        <f>Raw_Data!R280</f>
        <v>8.15</v>
      </c>
      <c r="S280" s="15">
        <f>Raw_Data!S280</f>
        <v>0.98</v>
      </c>
      <c r="T280" s="18">
        <f>IF(Raw_Data!T280="",ROUND(AVERAGEIFS(Raw_Data!$T$2:$T$4001,Raw_Data!$E$2:$E$4001,E280,Raw_Data!$D$2:$D$4001,D280),2),IF(Raw_Data!T280&gt;INDEX(Cleaning_Reference!$F$6:$F$13,MATCH(D280,Cleaning_Reference!$A$6:$A$13,0)),INDEX(Cleaning_Reference!$F$6:$F$13,MATCH(D280,Cleaning_Reference!$A$6:$A$13,0)),Raw_Data!T280))</f>
        <v>0.97</v>
      </c>
      <c r="U280" s="15">
        <f>Raw_Data!U280</f>
        <v>4.8600000000000003</v>
      </c>
      <c r="V280" s="15">
        <f>Raw_Data!V280</f>
        <v>22112</v>
      </c>
      <c r="W280" s="15">
        <f>Raw_Data!W280</f>
        <v>318690</v>
      </c>
      <c r="X280" s="15">
        <f>Raw_Data!X280</f>
        <v>107464</v>
      </c>
      <c r="Y280" s="15">
        <f>Raw_Data!Y280</f>
        <v>-211226</v>
      </c>
      <c r="Z280" s="15">
        <f>Raw_Data!Z280</f>
        <v>6835</v>
      </c>
      <c r="AA280" s="15">
        <f>Raw_Data!AA280</f>
        <v>0.71099999999999997</v>
      </c>
      <c r="AB280" s="15">
        <f>Raw_Data!AB280</f>
        <v>20.5</v>
      </c>
      <c r="AC280" s="19" t="str">
        <f>IF(Raw_Data!G280="","Yes","No")</f>
        <v>No</v>
      </c>
      <c r="AD280" s="19" t="str">
        <f>IF(Raw_Data!L280="","Yes","No")</f>
        <v>No</v>
      </c>
      <c r="AE280" s="19" t="str">
        <f>IF(Raw_Data!T280="","Imputed",IF(Raw_Data!T280&gt;INDEX(Cleaning_Reference!$F$6:$F$13,MATCH(D280,Cleaning_Reference!$A$6:$A$13,0)),"Capped","Original"))</f>
        <v>Original</v>
      </c>
      <c r="AF280" s="21">
        <f t="shared" si="4"/>
        <v>4.8600000000000003</v>
      </c>
    </row>
    <row r="281" spans="1:32" ht="15" customHeight="1" x14ac:dyDescent="0.3">
      <c r="A281" s="20" t="str">
        <f>Raw_Data!A281</f>
        <v>SF10280</v>
      </c>
      <c r="B281" s="15" t="str">
        <f>Raw_Data!B281</f>
        <v>Tamil Nadu</v>
      </c>
      <c r="C281" s="15" t="str">
        <f>Raw_Data!C281</f>
        <v>Rajkot</v>
      </c>
      <c r="D281" s="15" t="str">
        <f>Raw_Data!D281</f>
        <v>Pulses</v>
      </c>
      <c r="E281" s="15" t="str">
        <f>Raw_Data!E281</f>
        <v>Kharif</v>
      </c>
      <c r="F281" s="15">
        <f>Raw_Data!F281</f>
        <v>5.83</v>
      </c>
      <c r="G281" s="18">
        <f>IF(Raw_Data!G281="",ROUND(AVERAGEIFS(Raw_Data!$G$2:$G$4001,Raw_Data!$E$2:$E$4001,E281),1),Raw_Data!G281)</f>
        <v>682.7</v>
      </c>
      <c r="H281" s="15">
        <f>Raw_Data!H281</f>
        <v>25.4</v>
      </c>
      <c r="I281" s="15">
        <f>Raw_Data!I281</f>
        <v>78.099999999999994</v>
      </c>
      <c r="J281" s="15">
        <f>Raw_Data!J281</f>
        <v>5.8</v>
      </c>
      <c r="K281" s="15">
        <f>Raw_Data!K281</f>
        <v>6.21</v>
      </c>
      <c r="L281" s="18">
        <f>IF(Raw_Data!L281="",ROUND(AVERAGEIFS(Raw_Data!$L$2:$L$4001,Raw_Data!$E$2:$E$4001,E281),1),Raw_Data!L281)</f>
        <v>32.799999999999997</v>
      </c>
      <c r="M281" s="15">
        <f>Raw_Data!M281</f>
        <v>159.19999999999999</v>
      </c>
      <c r="N281" s="15">
        <f>Raw_Data!N281</f>
        <v>51.9</v>
      </c>
      <c r="O281" s="15">
        <f>Raw_Data!O281</f>
        <v>124.5</v>
      </c>
      <c r="P281" s="15" t="str">
        <f>Raw_Data!P281</f>
        <v>Flood</v>
      </c>
      <c r="Q281" s="15">
        <f>Raw_Data!Q281</f>
        <v>138.69999999999999</v>
      </c>
      <c r="R281" s="15">
        <f>Raw_Data!R281</f>
        <v>4.13</v>
      </c>
      <c r="S281" s="15">
        <f>Raw_Data!S281</f>
        <v>0.88</v>
      </c>
      <c r="T281" s="18">
        <f>IF(Raw_Data!T281="",ROUND(AVERAGEIFS(Raw_Data!$T$2:$T$4001,Raw_Data!$E$2:$E$4001,E281,Raw_Data!$D$2:$D$4001,D281),2),IF(Raw_Data!T281&gt;INDEX(Cleaning_Reference!$F$6:$F$13,MATCH(D281,Cleaning_Reference!$A$6:$A$13,0)),INDEX(Cleaning_Reference!$F$6:$F$13,MATCH(D281,Cleaning_Reference!$A$6:$A$13,0)),Raw_Data!T281))</f>
        <v>1.3</v>
      </c>
      <c r="U281" s="15">
        <f>Raw_Data!U281</f>
        <v>7.58</v>
      </c>
      <c r="V281" s="15">
        <f>Raw_Data!V281</f>
        <v>67952</v>
      </c>
      <c r="W281" s="15">
        <f>Raw_Data!W281</f>
        <v>409290</v>
      </c>
      <c r="X281" s="15">
        <f>Raw_Data!X281</f>
        <v>515076</v>
      </c>
      <c r="Y281" s="15">
        <f>Raw_Data!Y281</f>
        <v>105786</v>
      </c>
      <c r="Z281" s="15">
        <f>Raw_Data!Z281</f>
        <v>2628</v>
      </c>
      <c r="AA281" s="15">
        <f>Raw_Data!AA281</f>
        <v>2.8839999999999999</v>
      </c>
      <c r="AB281" s="15">
        <f>Raw_Data!AB281</f>
        <v>61</v>
      </c>
      <c r="AC281" s="19" t="str">
        <f>IF(Raw_Data!G281="","Yes","No")</f>
        <v>No</v>
      </c>
      <c r="AD281" s="19" t="str">
        <f>IF(Raw_Data!L281="","Yes","No")</f>
        <v>No</v>
      </c>
      <c r="AE281" s="19" t="str">
        <f>IF(Raw_Data!T281="","Imputed",IF(Raw_Data!T281&gt;INDEX(Cleaning_Reference!$F$6:$F$13,MATCH(D281,Cleaning_Reference!$A$6:$A$13,0)),"Capped","Original"))</f>
        <v>Original</v>
      </c>
      <c r="AF281" s="21">
        <f t="shared" si="4"/>
        <v>7.58</v>
      </c>
    </row>
    <row r="282" spans="1:32" ht="15" customHeight="1" x14ac:dyDescent="0.3">
      <c r="A282" s="20" t="str">
        <f>Raw_Data!A282</f>
        <v>SF10281</v>
      </c>
      <c r="B282" s="15" t="str">
        <f>Raw_Data!B282</f>
        <v>Gujarat</v>
      </c>
      <c r="C282" s="15" t="str">
        <f>Raw_Data!C282</f>
        <v>Indore</v>
      </c>
      <c r="D282" s="15" t="str">
        <f>Raw_Data!D282</f>
        <v>Maize</v>
      </c>
      <c r="E282" s="15" t="str">
        <f>Raw_Data!E282</f>
        <v>Rabi</v>
      </c>
      <c r="F282" s="15">
        <f>Raw_Data!F282</f>
        <v>11.24</v>
      </c>
      <c r="G282" s="18">
        <f>IF(Raw_Data!G282="",ROUND(AVERAGEIFS(Raw_Data!$G$2:$G$4001,Raw_Data!$E$2:$E$4001,E282),1),Raw_Data!G282)</f>
        <v>341.7</v>
      </c>
      <c r="H282" s="15">
        <f>Raw_Data!H282</f>
        <v>17.3</v>
      </c>
      <c r="I282" s="15">
        <f>Raw_Data!I282</f>
        <v>58.6</v>
      </c>
      <c r="J282" s="15">
        <f>Raw_Data!J282</f>
        <v>7.6</v>
      </c>
      <c r="K282" s="15">
        <f>Raw_Data!K282</f>
        <v>7.14</v>
      </c>
      <c r="L282" s="18">
        <f>IF(Raw_Data!L282="",ROUND(AVERAGEIFS(Raw_Data!$L$2:$L$4001,Raw_Data!$E$2:$E$4001,E282),1),Raw_Data!L282)</f>
        <v>27.6</v>
      </c>
      <c r="M282" s="15">
        <f>Raw_Data!M282</f>
        <v>162.9</v>
      </c>
      <c r="N282" s="15">
        <f>Raw_Data!N282</f>
        <v>63.7</v>
      </c>
      <c r="O282" s="15">
        <f>Raw_Data!O282</f>
        <v>145</v>
      </c>
      <c r="P282" s="15" t="str">
        <f>Raw_Data!P282</f>
        <v>Flood</v>
      </c>
      <c r="Q282" s="15">
        <f>Raw_Data!Q282</f>
        <v>247.3</v>
      </c>
      <c r="R282" s="15">
        <f>Raw_Data!R282</f>
        <v>6.37</v>
      </c>
      <c r="S282" s="15">
        <f>Raw_Data!S282</f>
        <v>0.77</v>
      </c>
      <c r="T282" s="18">
        <f>IF(Raw_Data!T282="",ROUND(AVERAGEIFS(Raw_Data!$T$2:$T$4001,Raw_Data!$E$2:$E$4001,E282,Raw_Data!$D$2:$D$4001,D282),2),IF(Raw_Data!T282&gt;INDEX(Cleaning_Reference!$F$6:$F$13,MATCH(D282,Cleaning_Reference!$A$6:$A$13,0)),INDEX(Cleaning_Reference!$F$6:$F$13,MATCH(D282,Cleaning_Reference!$A$6:$A$13,0)),Raw_Data!T282))</f>
        <v>2.54</v>
      </c>
      <c r="U282" s="15">
        <f>Raw_Data!U282</f>
        <v>28.55</v>
      </c>
      <c r="V282" s="15">
        <f>Raw_Data!V282</f>
        <v>20979</v>
      </c>
      <c r="W282" s="15">
        <f>Raw_Data!W282</f>
        <v>959734</v>
      </c>
      <c r="X282" s="15">
        <f>Raw_Data!X282</f>
        <v>598950</v>
      </c>
      <c r="Y282" s="15">
        <f>Raw_Data!Y282</f>
        <v>-360784</v>
      </c>
      <c r="Z282" s="15">
        <f>Raw_Data!Z282</f>
        <v>7130</v>
      </c>
      <c r="AA282" s="15">
        <f>Raw_Data!AA282</f>
        <v>4.0039999999999996</v>
      </c>
      <c r="AB282" s="15">
        <f>Raw_Data!AB282</f>
        <v>39.1</v>
      </c>
      <c r="AC282" s="19" t="str">
        <f>IF(Raw_Data!G282="","Yes","No")</f>
        <v>No</v>
      </c>
      <c r="AD282" s="19" t="str">
        <f>IF(Raw_Data!L282="","Yes","No")</f>
        <v>No</v>
      </c>
      <c r="AE282" s="19" t="str">
        <f>IF(Raw_Data!T282="","Imputed",IF(Raw_Data!T282&gt;INDEX(Cleaning_Reference!$F$6:$F$13,MATCH(D282,Cleaning_Reference!$A$6:$A$13,0)),"Capped","Original"))</f>
        <v>Original</v>
      </c>
      <c r="AF282" s="21">
        <f t="shared" si="4"/>
        <v>28.55</v>
      </c>
    </row>
    <row r="283" spans="1:32" ht="15" customHeight="1" x14ac:dyDescent="0.3">
      <c r="A283" s="20" t="str">
        <f>Raw_Data!A283</f>
        <v>SF10282</v>
      </c>
      <c r="B283" s="15" t="str">
        <f>Raw_Data!B283</f>
        <v>Telangana</v>
      </c>
      <c r="C283" s="15" t="str">
        <f>Raw_Data!C283</f>
        <v>Warangal</v>
      </c>
      <c r="D283" s="15" t="str">
        <f>Raw_Data!D283</f>
        <v>Wheat</v>
      </c>
      <c r="E283" s="15" t="str">
        <f>Raw_Data!E283</f>
        <v>Zaid</v>
      </c>
      <c r="F283" s="15">
        <f>Raw_Data!F283</f>
        <v>14.96</v>
      </c>
      <c r="G283" s="18">
        <f>IF(Raw_Data!G283="",ROUND(AVERAGEIFS(Raw_Data!$G$2:$G$4001,Raw_Data!$E$2:$E$4001,E283),1),Raw_Data!G283)</f>
        <v>126.9</v>
      </c>
      <c r="H283" s="15">
        <f>Raw_Data!H283</f>
        <v>31.3</v>
      </c>
      <c r="I283" s="15">
        <f>Raw_Data!I283</f>
        <v>58.9</v>
      </c>
      <c r="J283" s="15">
        <f>Raw_Data!J283</f>
        <v>9.8000000000000007</v>
      </c>
      <c r="K283" s="15">
        <f>Raw_Data!K283</f>
        <v>6.88</v>
      </c>
      <c r="L283" s="18">
        <f>IF(Raw_Data!L283="",ROUND(AVERAGEIFS(Raw_Data!$L$2:$L$4001,Raw_Data!$E$2:$E$4001,E283),1),Raw_Data!L283)</f>
        <v>17.399999999999999</v>
      </c>
      <c r="M283" s="15">
        <f>Raw_Data!M283</f>
        <v>80.099999999999994</v>
      </c>
      <c r="N283" s="15">
        <f>Raw_Data!N283</f>
        <v>51.6</v>
      </c>
      <c r="O283" s="15">
        <f>Raw_Data!O283</f>
        <v>77</v>
      </c>
      <c r="P283" s="15" t="str">
        <f>Raw_Data!P283</f>
        <v>Sprinkler</v>
      </c>
      <c r="Q283" s="15">
        <f>Raw_Data!Q283</f>
        <v>249.5</v>
      </c>
      <c r="R283" s="15">
        <f>Raw_Data!R283</f>
        <v>3.67</v>
      </c>
      <c r="S283" s="15">
        <f>Raw_Data!S283</f>
        <v>0.83</v>
      </c>
      <c r="T283" s="18">
        <f>IF(Raw_Data!T283="",ROUND(AVERAGEIFS(Raw_Data!$T$2:$T$4001,Raw_Data!$E$2:$E$4001,E283,Raw_Data!$D$2:$D$4001,D283),2),IF(Raw_Data!T283&gt;INDEX(Cleaning_Reference!$F$6:$F$13,MATCH(D283,Cleaning_Reference!$A$6:$A$13,0)),INDEX(Cleaning_Reference!$F$6:$F$13,MATCH(D283,Cleaning_Reference!$A$6:$A$13,0)),Raw_Data!T283))</f>
        <v>1.84</v>
      </c>
      <c r="U283" s="15">
        <f>Raw_Data!U283</f>
        <v>27.53</v>
      </c>
      <c r="V283" s="15">
        <f>Raw_Data!V283</f>
        <v>22234</v>
      </c>
      <c r="W283" s="15">
        <f>Raw_Data!W283</f>
        <v>1014951</v>
      </c>
      <c r="X283" s="15">
        <f>Raw_Data!X283</f>
        <v>612102</v>
      </c>
      <c r="Y283" s="15">
        <f>Raw_Data!Y283</f>
        <v>-402849</v>
      </c>
      <c r="Z283" s="15">
        <f>Raw_Data!Z283</f>
        <v>8645</v>
      </c>
      <c r="AA283" s="15">
        <f>Raw_Data!AA283</f>
        <v>3.1840000000000002</v>
      </c>
      <c r="AB283" s="15">
        <f>Raw_Data!AB283</f>
        <v>47.4</v>
      </c>
      <c r="AC283" s="19" t="str">
        <f>IF(Raw_Data!G283="","Yes","No")</f>
        <v>No</v>
      </c>
      <c r="AD283" s="19" t="str">
        <f>IF(Raw_Data!L283="","Yes","No")</f>
        <v>No</v>
      </c>
      <c r="AE283" s="19" t="str">
        <f>IF(Raw_Data!T283="","Imputed",IF(Raw_Data!T283&gt;INDEX(Cleaning_Reference!$F$6:$F$13,MATCH(D283,Cleaning_Reference!$A$6:$A$13,0)),"Capped","Original"))</f>
        <v>Original</v>
      </c>
      <c r="AF283" s="21">
        <f t="shared" si="4"/>
        <v>27.53</v>
      </c>
    </row>
    <row r="284" spans="1:32" ht="15" customHeight="1" x14ac:dyDescent="0.3">
      <c r="A284" s="20" t="str">
        <f>Raw_Data!A284</f>
        <v>SF10283</v>
      </c>
      <c r="B284" s="15" t="str">
        <f>Raw_Data!B284</f>
        <v>Andhra Pradesh</v>
      </c>
      <c r="C284" s="15" t="str">
        <f>Raw_Data!C284</f>
        <v>Nalgonda</v>
      </c>
      <c r="D284" s="15" t="str">
        <f>Raw_Data!D284</f>
        <v>Cotton</v>
      </c>
      <c r="E284" s="15" t="str">
        <f>Raw_Data!E284</f>
        <v>Kharif</v>
      </c>
      <c r="F284" s="15">
        <f>Raw_Data!F284</f>
        <v>4.67</v>
      </c>
      <c r="G284" s="18">
        <f>IF(Raw_Data!G284="",ROUND(AVERAGEIFS(Raw_Data!$G$2:$G$4001,Raw_Data!$E$2:$E$4001,E284),1),Raw_Data!G284)</f>
        <v>1182.2</v>
      </c>
      <c r="H284" s="15">
        <f>Raw_Data!H284</f>
        <v>30.4</v>
      </c>
      <c r="I284" s="15">
        <f>Raw_Data!I284</f>
        <v>82.4</v>
      </c>
      <c r="J284" s="15">
        <f>Raw_Data!J284</f>
        <v>8.3000000000000007</v>
      </c>
      <c r="K284" s="15">
        <f>Raw_Data!K284</f>
        <v>7.57</v>
      </c>
      <c r="L284" s="18">
        <f>IF(Raw_Data!L284="",ROUND(AVERAGEIFS(Raw_Data!$L$2:$L$4001,Raw_Data!$E$2:$E$4001,E284),1),Raw_Data!L284)</f>
        <v>35.799999999999997</v>
      </c>
      <c r="M284" s="15">
        <f>Raw_Data!M284</f>
        <v>175</v>
      </c>
      <c r="N284" s="15">
        <f>Raw_Data!N284</f>
        <v>80.7</v>
      </c>
      <c r="O284" s="15">
        <f>Raw_Data!O284</f>
        <v>162</v>
      </c>
      <c r="P284" s="15" t="str">
        <f>Raw_Data!P284</f>
        <v>Flood</v>
      </c>
      <c r="Q284" s="15">
        <f>Raw_Data!Q284</f>
        <v>200.9</v>
      </c>
      <c r="R284" s="15">
        <f>Raw_Data!R284</f>
        <v>5.73</v>
      </c>
      <c r="S284" s="15">
        <f>Raw_Data!S284</f>
        <v>0.71</v>
      </c>
      <c r="T284" s="18">
        <f>IF(Raw_Data!T284="",ROUND(AVERAGEIFS(Raw_Data!$T$2:$T$4001,Raw_Data!$E$2:$E$4001,E284,Raw_Data!$D$2:$D$4001,D284),2),IF(Raw_Data!T284&gt;INDEX(Cleaning_Reference!$F$6:$F$13,MATCH(D284,Cleaning_Reference!$A$6:$A$13,0)),INDEX(Cleaning_Reference!$F$6:$F$13,MATCH(D284,Cleaning_Reference!$A$6:$A$13,0)),Raw_Data!T284))</f>
        <v>0.63</v>
      </c>
      <c r="U284" s="15">
        <f>Raw_Data!U284</f>
        <v>2.94</v>
      </c>
      <c r="V284" s="15">
        <f>Raw_Data!V284</f>
        <v>76487</v>
      </c>
      <c r="W284" s="15">
        <f>Raw_Data!W284</f>
        <v>376848</v>
      </c>
      <c r="X284" s="15">
        <f>Raw_Data!X284</f>
        <v>224872</v>
      </c>
      <c r="Y284" s="15">
        <f>Raw_Data!Y284</f>
        <v>-151976</v>
      </c>
      <c r="Z284" s="15">
        <f>Raw_Data!Z284</f>
        <v>3547</v>
      </c>
      <c r="AA284" s="15">
        <f>Raw_Data!AA284</f>
        <v>0.82899999999999996</v>
      </c>
      <c r="AB284" s="15">
        <f>Raw_Data!AB284</f>
        <v>61.5</v>
      </c>
      <c r="AC284" s="19" t="str">
        <f>IF(Raw_Data!G284="","Yes","No")</f>
        <v>No</v>
      </c>
      <c r="AD284" s="19" t="str">
        <f>IF(Raw_Data!L284="","Yes","No")</f>
        <v>No</v>
      </c>
      <c r="AE284" s="19" t="str">
        <f>IF(Raw_Data!T284="","Imputed",IF(Raw_Data!T284&gt;INDEX(Cleaning_Reference!$F$6:$F$13,MATCH(D284,Cleaning_Reference!$A$6:$A$13,0)),"Capped","Original"))</f>
        <v>Original</v>
      </c>
      <c r="AF284" s="21">
        <f t="shared" si="4"/>
        <v>2.94</v>
      </c>
    </row>
    <row r="285" spans="1:32" ht="15" customHeight="1" x14ac:dyDescent="0.3">
      <c r="A285" s="20" t="str">
        <f>Raw_Data!A285</f>
        <v>SF10284</v>
      </c>
      <c r="B285" s="15" t="str">
        <f>Raw_Data!B285</f>
        <v>Gujarat</v>
      </c>
      <c r="C285" s="15" t="str">
        <f>Raw_Data!C285</f>
        <v>Rajkot</v>
      </c>
      <c r="D285" s="15" t="str">
        <f>Raw_Data!D285</f>
        <v>Maize</v>
      </c>
      <c r="E285" s="15" t="str">
        <f>Raw_Data!E285</f>
        <v>Kharif</v>
      </c>
      <c r="F285" s="15">
        <f>Raw_Data!F285</f>
        <v>12.39</v>
      </c>
      <c r="G285" s="18">
        <f>IF(Raw_Data!G285="",ROUND(AVERAGEIFS(Raw_Data!$G$2:$G$4001,Raw_Data!$E$2:$E$4001,E285),1),Raw_Data!G285)</f>
        <v>578.9</v>
      </c>
      <c r="H285" s="15">
        <f>Raw_Data!H285</f>
        <v>27.8</v>
      </c>
      <c r="I285" s="15">
        <f>Raw_Data!I285</f>
        <v>71.2</v>
      </c>
      <c r="J285" s="15">
        <f>Raw_Data!J285</f>
        <v>6.2</v>
      </c>
      <c r="K285" s="15">
        <f>Raw_Data!K285</f>
        <v>6.48</v>
      </c>
      <c r="L285" s="18">
        <f>IF(Raw_Data!L285="",ROUND(AVERAGEIFS(Raw_Data!$L$2:$L$4001,Raw_Data!$E$2:$E$4001,E285),1),Raw_Data!L285)</f>
        <v>39.1</v>
      </c>
      <c r="M285" s="15">
        <f>Raw_Data!M285</f>
        <v>84.7</v>
      </c>
      <c r="N285" s="15">
        <f>Raw_Data!N285</f>
        <v>65.7</v>
      </c>
      <c r="O285" s="15">
        <f>Raw_Data!O285</f>
        <v>119.9</v>
      </c>
      <c r="P285" s="15" t="str">
        <f>Raw_Data!P285</f>
        <v>Flood</v>
      </c>
      <c r="Q285" s="15">
        <f>Raw_Data!Q285</f>
        <v>127.8</v>
      </c>
      <c r="R285" s="15">
        <f>Raw_Data!R285</f>
        <v>2.52</v>
      </c>
      <c r="S285" s="15">
        <f>Raw_Data!S285</f>
        <v>0.88</v>
      </c>
      <c r="T285" s="18">
        <f>IF(Raw_Data!T285="",ROUND(AVERAGEIFS(Raw_Data!$T$2:$T$4001,Raw_Data!$E$2:$E$4001,E285,Raw_Data!$D$2:$D$4001,D285),2),IF(Raw_Data!T285&gt;INDEX(Cleaning_Reference!$F$6:$F$13,MATCH(D285,Cleaning_Reference!$A$6:$A$13,0)),INDEX(Cleaning_Reference!$F$6:$F$13,MATCH(D285,Cleaning_Reference!$A$6:$A$13,0)),Raw_Data!T285))</f>
        <v>3.39</v>
      </c>
      <c r="U285" s="15">
        <f>Raw_Data!U285</f>
        <v>42</v>
      </c>
      <c r="V285" s="15">
        <f>Raw_Data!V285</f>
        <v>26140</v>
      </c>
      <c r="W285" s="15">
        <f>Raw_Data!W285</f>
        <v>866233</v>
      </c>
      <c r="X285" s="15">
        <f>Raw_Data!X285</f>
        <v>1097880</v>
      </c>
      <c r="Y285" s="15">
        <f>Raw_Data!Y285</f>
        <v>231647</v>
      </c>
      <c r="Z285" s="15">
        <f>Raw_Data!Z285</f>
        <v>10156</v>
      </c>
      <c r="AA285" s="15">
        <f>Raw_Data!AA285</f>
        <v>4.1349999999999998</v>
      </c>
      <c r="AB285" s="15">
        <f>Raw_Data!AB285</f>
        <v>41</v>
      </c>
      <c r="AC285" s="19" t="str">
        <f>IF(Raw_Data!G285="","Yes","No")</f>
        <v>No</v>
      </c>
      <c r="AD285" s="19" t="str">
        <f>IF(Raw_Data!L285="","Yes","No")</f>
        <v>No</v>
      </c>
      <c r="AE285" s="19" t="str">
        <f>IF(Raw_Data!T285="","Imputed",IF(Raw_Data!T285&gt;INDEX(Cleaning_Reference!$F$6:$F$13,MATCH(D285,Cleaning_Reference!$A$6:$A$13,0)),"Capped","Original"))</f>
        <v>Original</v>
      </c>
      <c r="AF285" s="21">
        <f t="shared" si="4"/>
        <v>42</v>
      </c>
    </row>
    <row r="286" spans="1:32" ht="15" customHeight="1" x14ac:dyDescent="0.3">
      <c r="A286" s="20" t="str">
        <f>Raw_Data!A286</f>
        <v>SF10285</v>
      </c>
      <c r="B286" s="15" t="str">
        <f>Raw_Data!B286</f>
        <v>Punjab</v>
      </c>
      <c r="C286" s="15" t="str">
        <f>Raw_Data!C286</f>
        <v>Warangal</v>
      </c>
      <c r="D286" s="15" t="str">
        <f>Raw_Data!D286</f>
        <v>Pulses</v>
      </c>
      <c r="E286" s="15" t="str">
        <f>Raw_Data!E286</f>
        <v>Rabi</v>
      </c>
      <c r="F286" s="15">
        <f>Raw_Data!F286</f>
        <v>4.58</v>
      </c>
      <c r="G286" s="18">
        <f>IF(Raw_Data!G286="",ROUND(AVERAGEIFS(Raw_Data!$G$2:$G$4001,Raw_Data!$E$2:$E$4001,E286),1),Raw_Data!G286)</f>
        <v>320.10000000000002</v>
      </c>
      <c r="H286" s="15">
        <f>Raw_Data!H286</f>
        <v>25.2</v>
      </c>
      <c r="I286" s="15">
        <f>Raw_Data!I286</f>
        <v>47.4</v>
      </c>
      <c r="J286" s="15">
        <f>Raw_Data!J286</f>
        <v>9.4</v>
      </c>
      <c r="K286" s="15">
        <f>Raw_Data!K286</f>
        <v>5.55</v>
      </c>
      <c r="L286" s="18">
        <f>IF(Raw_Data!L286="",ROUND(AVERAGEIFS(Raw_Data!$L$2:$L$4001,Raw_Data!$E$2:$E$4001,E286),1),Raw_Data!L286)</f>
        <v>25.4</v>
      </c>
      <c r="M286" s="15">
        <f>Raw_Data!M286</f>
        <v>151.6</v>
      </c>
      <c r="N286" s="15">
        <f>Raw_Data!N286</f>
        <v>66.099999999999994</v>
      </c>
      <c r="O286" s="15">
        <f>Raw_Data!O286</f>
        <v>89.2</v>
      </c>
      <c r="P286" s="15" t="str">
        <f>Raw_Data!P286</f>
        <v>Rainfed</v>
      </c>
      <c r="Q286" s="15">
        <f>Raw_Data!Q286</f>
        <v>80.900000000000006</v>
      </c>
      <c r="R286" s="15">
        <f>Raw_Data!R286</f>
        <v>0.5</v>
      </c>
      <c r="S286" s="15">
        <f>Raw_Data!S286</f>
        <v>0.97</v>
      </c>
      <c r="T286" s="18">
        <f>IF(Raw_Data!T286="",ROUND(AVERAGEIFS(Raw_Data!$T$2:$T$4001,Raw_Data!$E$2:$E$4001,E286,Raw_Data!$D$2:$D$4001,D286),2),IF(Raw_Data!T286&gt;INDEX(Cleaning_Reference!$F$6:$F$13,MATCH(D286,Cleaning_Reference!$A$6:$A$13,0)),INDEX(Cleaning_Reference!$F$6:$F$13,MATCH(D286,Cleaning_Reference!$A$6:$A$13,0)),Raw_Data!T286))</f>
        <v>0.3</v>
      </c>
      <c r="U286" s="15">
        <f>Raw_Data!U286</f>
        <v>1.37</v>
      </c>
      <c r="V286" s="15">
        <f>Raw_Data!V286</f>
        <v>71750</v>
      </c>
      <c r="W286" s="15">
        <f>Raw_Data!W286</f>
        <v>211886</v>
      </c>
      <c r="X286" s="15">
        <f>Raw_Data!X286</f>
        <v>98298</v>
      </c>
      <c r="Y286" s="15">
        <f>Raw_Data!Y286</f>
        <v>-113588</v>
      </c>
      <c r="Z286" s="15">
        <f>Raw_Data!Z286</f>
        <v>875</v>
      </c>
      <c r="AA286" s="15">
        <f>Raw_Data!AA286</f>
        <v>1.5660000000000001</v>
      </c>
      <c r="AB286" s="15">
        <f>Raw_Data!AB286</f>
        <v>64.3</v>
      </c>
      <c r="AC286" s="19" t="str">
        <f>IF(Raw_Data!G286="","Yes","No")</f>
        <v>No</v>
      </c>
      <c r="AD286" s="19" t="str">
        <f>IF(Raw_Data!L286="","Yes","No")</f>
        <v>No</v>
      </c>
      <c r="AE286" s="19" t="str">
        <f>IF(Raw_Data!T286="","Imputed",IF(Raw_Data!T286&gt;INDEX(Cleaning_Reference!$F$6:$F$13,MATCH(D286,Cleaning_Reference!$A$6:$A$13,0)),"Capped","Original"))</f>
        <v>Original</v>
      </c>
      <c r="AF286" s="21">
        <f t="shared" si="4"/>
        <v>1.37</v>
      </c>
    </row>
    <row r="287" spans="1:32" ht="15" customHeight="1" x14ac:dyDescent="0.3">
      <c r="A287" s="20" t="str">
        <f>Raw_Data!A287</f>
        <v>SF10286</v>
      </c>
      <c r="B287" s="15" t="str">
        <f>Raw_Data!B287</f>
        <v>Maharashtra</v>
      </c>
      <c r="C287" s="15" t="str">
        <f>Raw_Data!C287</f>
        <v>Warangal</v>
      </c>
      <c r="D287" s="15" t="str">
        <f>Raw_Data!D287</f>
        <v>Rice</v>
      </c>
      <c r="E287" s="15" t="str">
        <f>Raw_Data!E287</f>
        <v>Rabi</v>
      </c>
      <c r="F287" s="15">
        <f>Raw_Data!F287</f>
        <v>2.9</v>
      </c>
      <c r="G287" s="18">
        <f>IF(Raw_Data!G287="",ROUND(AVERAGEIFS(Raw_Data!$G$2:$G$4001,Raw_Data!$E$2:$E$4001,E287),1),Raw_Data!G287)</f>
        <v>405.4</v>
      </c>
      <c r="H287" s="15">
        <f>Raw_Data!H287</f>
        <v>19.899999999999999</v>
      </c>
      <c r="I287" s="15">
        <f>Raw_Data!I287</f>
        <v>46</v>
      </c>
      <c r="J287" s="15">
        <f>Raw_Data!J287</f>
        <v>6.8</v>
      </c>
      <c r="K287" s="15">
        <f>Raw_Data!K287</f>
        <v>6.19</v>
      </c>
      <c r="L287" s="18">
        <f>IF(Raw_Data!L287="",ROUND(AVERAGEIFS(Raw_Data!$L$2:$L$4001,Raw_Data!$E$2:$E$4001,E287),1),Raw_Data!L287)</f>
        <v>27.5</v>
      </c>
      <c r="M287" s="15">
        <f>Raw_Data!M287</f>
        <v>98.1</v>
      </c>
      <c r="N287" s="15">
        <f>Raw_Data!N287</f>
        <v>76.3</v>
      </c>
      <c r="O287" s="15">
        <f>Raw_Data!O287</f>
        <v>65.5</v>
      </c>
      <c r="P287" s="15" t="str">
        <f>Raw_Data!P287</f>
        <v>Rainfed</v>
      </c>
      <c r="Q287" s="15">
        <f>Raw_Data!Q287</f>
        <v>124.5</v>
      </c>
      <c r="R287" s="15">
        <f>Raw_Data!R287</f>
        <v>5.98</v>
      </c>
      <c r="S287" s="15">
        <f>Raw_Data!S287</f>
        <v>0.97</v>
      </c>
      <c r="T287" s="18">
        <f>IF(Raw_Data!T287="",ROUND(AVERAGEIFS(Raw_Data!$T$2:$T$4001,Raw_Data!$E$2:$E$4001,E287,Raw_Data!$D$2:$D$4001,D287),2),IF(Raw_Data!T287&gt;INDEX(Cleaning_Reference!$F$6:$F$13,MATCH(D287,Cleaning_Reference!$A$6:$A$13,0)),INDEX(Cleaning_Reference!$F$6:$F$13,MATCH(D287,Cleaning_Reference!$A$6:$A$13,0)),Raw_Data!T287))</f>
        <v>1.91</v>
      </c>
      <c r="U287" s="15">
        <f>Raw_Data!U287</f>
        <v>5.54</v>
      </c>
      <c r="V287" s="15">
        <f>Raw_Data!V287</f>
        <v>22564</v>
      </c>
      <c r="W287" s="15">
        <f>Raw_Data!W287</f>
        <v>176959</v>
      </c>
      <c r="X287" s="15">
        <f>Raw_Data!X287</f>
        <v>125005</v>
      </c>
      <c r="Y287" s="15">
        <f>Raw_Data!Y287</f>
        <v>-51954</v>
      </c>
      <c r="Z287" s="15">
        <f>Raw_Data!Z287</f>
        <v>2271</v>
      </c>
      <c r="AA287" s="15">
        <f>Raw_Data!AA287</f>
        <v>2.4390000000000001</v>
      </c>
      <c r="AB287" s="15">
        <f>Raw_Data!AB287</f>
        <v>23.9</v>
      </c>
      <c r="AC287" s="19" t="str">
        <f>IF(Raw_Data!G287="","Yes","No")</f>
        <v>No</v>
      </c>
      <c r="AD287" s="19" t="str">
        <f>IF(Raw_Data!L287="","Yes","No")</f>
        <v>No</v>
      </c>
      <c r="AE287" s="19" t="str">
        <f>IF(Raw_Data!T287="","Imputed",IF(Raw_Data!T287&gt;INDEX(Cleaning_Reference!$F$6:$F$13,MATCH(D287,Cleaning_Reference!$A$6:$A$13,0)),"Capped","Original"))</f>
        <v>Original</v>
      </c>
      <c r="AF287" s="21">
        <f t="shared" si="4"/>
        <v>5.54</v>
      </c>
    </row>
    <row r="288" spans="1:32" ht="15" customHeight="1" x14ac:dyDescent="0.3">
      <c r="A288" s="20" t="str">
        <f>Raw_Data!A288</f>
        <v>SF10287</v>
      </c>
      <c r="B288" s="15" t="str">
        <f>Raw_Data!B288</f>
        <v>Tamil Nadu</v>
      </c>
      <c r="C288" s="15" t="str">
        <f>Raw_Data!C288</f>
        <v>Indore</v>
      </c>
      <c r="D288" s="15" t="str">
        <f>Raw_Data!D288</f>
        <v>Maize</v>
      </c>
      <c r="E288" s="15" t="str">
        <f>Raw_Data!E288</f>
        <v>Kharif</v>
      </c>
      <c r="F288" s="15">
        <f>Raw_Data!F288</f>
        <v>12.36</v>
      </c>
      <c r="G288" s="18">
        <f>IF(Raw_Data!G288="",ROUND(AVERAGEIFS(Raw_Data!$G$2:$G$4001,Raw_Data!$E$2:$E$4001,E288),1),Raw_Data!G288)</f>
        <v>1034.9000000000001</v>
      </c>
      <c r="H288" s="15">
        <f>Raw_Data!H288</f>
        <v>36.5</v>
      </c>
      <c r="I288" s="15">
        <f>Raw_Data!I288</f>
        <v>82.8</v>
      </c>
      <c r="J288" s="15">
        <f>Raw_Data!J288</f>
        <v>8.9</v>
      </c>
      <c r="K288" s="15">
        <f>Raw_Data!K288</f>
        <v>7.49</v>
      </c>
      <c r="L288" s="18">
        <f>IF(Raw_Data!L288="",ROUND(AVERAGEIFS(Raw_Data!$L$2:$L$4001,Raw_Data!$E$2:$E$4001,E288),1),Raw_Data!L288)</f>
        <v>36.6</v>
      </c>
      <c r="M288" s="15">
        <f>Raw_Data!M288</f>
        <v>64.900000000000006</v>
      </c>
      <c r="N288" s="15">
        <f>Raw_Data!N288</f>
        <v>75.3</v>
      </c>
      <c r="O288" s="15">
        <f>Raw_Data!O288</f>
        <v>67.7</v>
      </c>
      <c r="P288" s="15" t="str">
        <f>Raw_Data!P288</f>
        <v>Flood</v>
      </c>
      <c r="Q288" s="15">
        <f>Raw_Data!Q288</f>
        <v>137.30000000000001</v>
      </c>
      <c r="R288" s="15">
        <f>Raw_Data!R288</f>
        <v>3.32</v>
      </c>
      <c r="S288" s="15">
        <f>Raw_Data!S288</f>
        <v>0.76</v>
      </c>
      <c r="T288" s="18">
        <f>IF(Raw_Data!T288="",ROUND(AVERAGEIFS(Raw_Data!$T$2:$T$4001,Raw_Data!$E$2:$E$4001,E288,Raw_Data!$D$2:$D$4001,D288),2),IF(Raw_Data!T288&gt;INDEX(Cleaning_Reference!$F$6:$F$13,MATCH(D288,Cleaning_Reference!$A$6:$A$13,0)),INDEX(Cleaning_Reference!$F$6:$F$13,MATCH(D288,Cleaning_Reference!$A$6:$A$13,0)),Raw_Data!T288))</f>
        <v>1.23</v>
      </c>
      <c r="U288" s="15">
        <f>Raw_Data!U288</f>
        <v>15.2</v>
      </c>
      <c r="V288" s="15">
        <f>Raw_Data!V288</f>
        <v>21733</v>
      </c>
      <c r="W288" s="15">
        <f>Raw_Data!W288</f>
        <v>716009</v>
      </c>
      <c r="X288" s="15">
        <f>Raw_Data!X288</f>
        <v>330342</v>
      </c>
      <c r="Y288" s="15">
        <f>Raw_Data!Y288</f>
        <v>-385667</v>
      </c>
      <c r="Z288" s="15">
        <f>Raw_Data!Z288</f>
        <v>8787</v>
      </c>
      <c r="AA288" s="15">
        <f>Raw_Data!AA288</f>
        <v>1.73</v>
      </c>
      <c r="AB288" s="15">
        <f>Raw_Data!AB288</f>
        <v>73.5</v>
      </c>
      <c r="AC288" s="19" t="str">
        <f>IF(Raw_Data!G288="","Yes","No")</f>
        <v>No</v>
      </c>
      <c r="AD288" s="19" t="str">
        <f>IF(Raw_Data!L288="","Yes","No")</f>
        <v>No</v>
      </c>
      <c r="AE288" s="19" t="str">
        <f>IF(Raw_Data!T288="","Imputed",IF(Raw_Data!T288&gt;INDEX(Cleaning_Reference!$F$6:$F$13,MATCH(D288,Cleaning_Reference!$A$6:$A$13,0)),"Capped","Original"))</f>
        <v>Original</v>
      </c>
      <c r="AF288" s="21">
        <f t="shared" si="4"/>
        <v>15.2</v>
      </c>
    </row>
    <row r="289" spans="1:32" ht="15" customHeight="1" x14ac:dyDescent="0.3">
      <c r="A289" s="20" t="str">
        <f>Raw_Data!A289</f>
        <v>SF10288</v>
      </c>
      <c r="B289" s="15" t="str">
        <f>Raw_Data!B289</f>
        <v>Gujarat</v>
      </c>
      <c r="C289" s="15" t="str">
        <f>Raw_Data!C289</f>
        <v>Guntur</v>
      </c>
      <c r="D289" s="15" t="str">
        <f>Raw_Data!D289</f>
        <v>Wheat</v>
      </c>
      <c r="E289" s="15" t="str">
        <f>Raw_Data!E289</f>
        <v>Rabi</v>
      </c>
      <c r="F289" s="15">
        <f>Raw_Data!F289</f>
        <v>12.6</v>
      </c>
      <c r="G289" s="18">
        <f>IF(Raw_Data!G289="",ROUND(AVERAGEIFS(Raw_Data!$G$2:$G$4001,Raw_Data!$E$2:$E$4001,E289),1),Raw_Data!G289)</f>
        <v>436</v>
      </c>
      <c r="H289" s="15">
        <f>Raw_Data!H289</f>
        <v>22.9</v>
      </c>
      <c r="I289" s="15">
        <f>Raw_Data!I289</f>
        <v>56</v>
      </c>
      <c r="J289" s="15">
        <f>Raw_Data!J289</f>
        <v>7</v>
      </c>
      <c r="K289" s="15">
        <f>Raw_Data!K289</f>
        <v>6.51</v>
      </c>
      <c r="L289" s="18">
        <f>IF(Raw_Data!L289="",ROUND(AVERAGEIFS(Raw_Data!$L$2:$L$4001,Raw_Data!$E$2:$E$4001,E289),1),Raw_Data!L289)</f>
        <v>26.1</v>
      </c>
      <c r="M289" s="15">
        <f>Raw_Data!M289</f>
        <v>150.6</v>
      </c>
      <c r="N289" s="15">
        <f>Raw_Data!N289</f>
        <v>52.2</v>
      </c>
      <c r="O289" s="15">
        <f>Raw_Data!O289</f>
        <v>86.2</v>
      </c>
      <c r="P289" s="15" t="str">
        <f>Raw_Data!P289</f>
        <v>Drip</v>
      </c>
      <c r="Q289" s="15">
        <f>Raw_Data!Q289</f>
        <v>186.9</v>
      </c>
      <c r="R289" s="15">
        <f>Raw_Data!R289</f>
        <v>3.64</v>
      </c>
      <c r="S289" s="15">
        <f>Raw_Data!S289</f>
        <v>0.77</v>
      </c>
      <c r="T289" s="18">
        <f>IF(Raw_Data!T289="",ROUND(AVERAGEIFS(Raw_Data!$T$2:$T$4001,Raw_Data!$E$2:$E$4001,E289,Raw_Data!$D$2:$D$4001,D289),2),IF(Raw_Data!T289&gt;INDEX(Cleaning_Reference!$F$6:$F$13,MATCH(D289,Cleaning_Reference!$A$6:$A$13,0)),INDEX(Cleaning_Reference!$F$6:$F$13,MATCH(D289,Cleaning_Reference!$A$6:$A$13,0)),Raw_Data!T289))</f>
        <v>3.46</v>
      </c>
      <c r="U289" s="15">
        <f>Raw_Data!U289</f>
        <v>43.6</v>
      </c>
      <c r="V289" s="15">
        <f>Raw_Data!V289</f>
        <v>23714</v>
      </c>
      <c r="W289" s="15">
        <f>Raw_Data!W289</f>
        <v>689733</v>
      </c>
      <c r="X289" s="15">
        <f>Raw_Data!X289</f>
        <v>1033930</v>
      </c>
      <c r="Y289" s="15">
        <f>Raw_Data!Y289</f>
        <v>344197</v>
      </c>
      <c r="Z289" s="15">
        <f>Raw_Data!Z289</f>
        <v>5158</v>
      </c>
      <c r="AA289" s="15">
        <f>Raw_Data!AA289</f>
        <v>8.4529999999999994</v>
      </c>
      <c r="AB289" s="15">
        <f>Raw_Data!AB289</f>
        <v>50</v>
      </c>
      <c r="AC289" s="19" t="str">
        <f>IF(Raw_Data!G289="","Yes","No")</f>
        <v>Yes</v>
      </c>
      <c r="AD289" s="19" t="str">
        <f>IF(Raw_Data!L289="","Yes","No")</f>
        <v>No</v>
      </c>
      <c r="AE289" s="19" t="str">
        <f>IF(Raw_Data!T289="","Imputed",IF(Raw_Data!T289&gt;INDEX(Cleaning_Reference!$F$6:$F$13,MATCH(D289,Cleaning_Reference!$A$6:$A$13,0)),"Capped","Original"))</f>
        <v>Original</v>
      </c>
      <c r="AF289" s="21">
        <f t="shared" si="4"/>
        <v>43.6</v>
      </c>
    </row>
    <row r="290" spans="1:32" ht="15" customHeight="1" x14ac:dyDescent="0.3">
      <c r="A290" s="20" t="str">
        <f>Raw_Data!A290</f>
        <v>SF10289</v>
      </c>
      <c r="B290" s="15" t="str">
        <f>Raw_Data!B290</f>
        <v>Maharashtra</v>
      </c>
      <c r="C290" s="15" t="str">
        <f>Raw_Data!C290</f>
        <v>Indore</v>
      </c>
      <c r="D290" s="15" t="str">
        <f>Raw_Data!D290</f>
        <v>Groundnut</v>
      </c>
      <c r="E290" s="15" t="str">
        <f>Raw_Data!E290</f>
        <v>Kharif</v>
      </c>
      <c r="F290" s="15">
        <f>Raw_Data!F290</f>
        <v>11.71</v>
      </c>
      <c r="G290" s="18">
        <f>IF(Raw_Data!G290="",ROUND(AVERAGEIFS(Raw_Data!$G$2:$G$4001,Raw_Data!$E$2:$E$4001,E290),1),Raw_Data!G290)</f>
        <v>1004</v>
      </c>
      <c r="H290" s="15">
        <f>Raw_Data!H290</f>
        <v>28.9</v>
      </c>
      <c r="I290" s="15">
        <f>Raw_Data!I290</f>
        <v>55.2</v>
      </c>
      <c r="J290" s="15">
        <f>Raw_Data!J290</f>
        <v>5.6</v>
      </c>
      <c r="K290" s="15">
        <f>Raw_Data!K290</f>
        <v>7.44</v>
      </c>
      <c r="L290" s="18">
        <f>IF(Raw_Data!L290="",ROUND(AVERAGEIFS(Raw_Data!$L$2:$L$4001,Raw_Data!$E$2:$E$4001,E290),1),Raw_Data!L290)</f>
        <v>31.5</v>
      </c>
      <c r="M290" s="15">
        <f>Raw_Data!M290</f>
        <v>161.4</v>
      </c>
      <c r="N290" s="15">
        <f>Raw_Data!N290</f>
        <v>59.1</v>
      </c>
      <c r="O290" s="15">
        <f>Raw_Data!O290</f>
        <v>73.7</v>
      </c>
      <c r="P290" s="15" t="str">
        <f>Raw_Data!P290</f>
        <v>Sprinkler</v>
      </c>
      <c r="Q290" s="15">
        <f>Raw_Data!Q290</f>
        <v>199.7</v>
      </c>
      <c r="R290" s="15">
        <f>Raw_Data!R290</f>
        <v>7.69</v>
      </c>
      <c r="S290" s="15">
        <f>Raw_Data!S290</f>
        <v>0.87</v>
      </c>
      <c r="T290" s="18">
        <f>IF(Raw_Data!T290="",ROUND(AVERAGEIFS(Raw_Data!$T$2:$T$4001,Raw_Data!$E$2:$E$4001,E290,Raw_Data!$D$2:$D$4001,D290),2),IF(Raw_Data!T290&gt;INDEX(Cleaning_Reference!$F$6:$F$13,MATCH(D290,Cleaning_Reference!$A$6:$A$13,0)),INDEX(Cleaning_Reference!$F$6:$F$13,MATCH(D290,Cleaning_Reference!$A$6:$A$13,0)),Raw_Data!T290))</f>
        <v>1.43</v>
      </c>
      <c r="U290" s="15">
        <f>Raw_Data!U290</f>
        <v>16.75</v>
      </c>
      <c r="V290" s="15">
        <f>Raw_Data!V290</f>
        <v>63360</v>
      </c>
      <c r="W290" s="15">
        <f>Raw_Data!W290</f>
        <v>713481</v>
      </c>
      <c r="X290" s="15">
        <f>Raw_Data!X290</f>
        <v>1061280</v>
      </c>
      <c r="Y290" s="15">
        <f>Raw_Data!Y290</f>
        <v>347799</v>
      </c>
      <c r="Z290" s="15">
        <f>Raw_Data!Z290</f>
        <v>7231</v>
      </c>
      <c r="AA290" s="15">
        <f>Raw_Data!AA290</f>
        <v>2.3159999999999998</v>
      </c>
      <c r="AB290" s="15">
        <f>Raw_Data!AB290</f>
        <v>47.1</v>
      </c>
      <c r="AC290" s="19" t="str">
        <f>IF(Raw_Data!G290="","Yes","No")</f>
        <v>No</v>
      </c>
      <c r="AD290" s="19" t="str">
        <f>IF(Raw_Data!L290="","Yes","No")</f>
        <v>No</v>
      </c>
      <c r="AE290" s="19" t="str">
        <f>IF(Raw_Data!T290="","Imputed",IF(Raw_Data!T290&gt;INDEX(Cleaning_Reference!$F$6:$F$13,MATCH(D290,Cleaning_Reference!$A$6:$A$13,0)),"Capped","Original"))</f>
        <v>Original</v>
      </c>
      <c r="AF290" s="21">
        <f t="shared" si="4"/>
        <v>16.75</v>
      </c>
    </row>
    <row r="291" spans="1:32" ht="15" customHeight="1" x14ac:dyDescent="0.3">
      <c r="A291" s="20" t="str">
        <f>Raw_Data!A291</f>
        <v>SF10290</v>
      </c>
      <c r="B291" s="15" t="str">
        <f>Raw_Data!B291</f>
        <v>Madhya Pradesh</v>
      </c>
      <c r="C291" s="15" t="str">
        <f>Raw_Data!C291</f>
        <v>Raichur</v>
      </c>
      <c r="D291" s="15" t="str">
        <f>Raw_Data!D291</f>
        <v>Rice</v>
      </c>
      <c r="E291" s="15" t="str">
        <f>Raw_Data!E291</f>
        <v>Kharif</v>
      </c>
      <c r="F291" s="15">
        <f>Raw_Data!F291</f>
        <v>2.86</v>
      </c>
      <c r="G291" s="18">
        <f>IF(Raw_Data!G291="",ROUND(AVERAGEIFS(Raw_Data!$G$2:$G$4001,Raw_Data!$E$2:$E$4001,E291),1),Raw_Data!G291)</f>
        <v>1011.4</v>
      </c>
      <c r="H291" s="15">
        <f>Raw_Data!H291</f>
        <v>28.9</v>
      </c>
      <c r="I291" s="15">
        <f>Raw_Data!I291</f>
        <v>95</v>
      </c>
      <c r="J291" s="15">
        <f>Raw_Data!J291</f>
        <v>6.6</v>
      </c>
      <c r="K291" s="15">
        <f>Raw_Data!K291</f>
        <v>6.91</v>
      </c>
      <c r="L291" s="18">
        <f>IF(Raw_Data!L291="",ROUND(AVERAGEIFS(Raw_Data!$L$2:$L$4001,Raw_Data!$E$2:$E$4001,E291),1),Raw_Data!L291)</f>
        <v>29.6</v>
      </c>
      <c r="M291" s="15">
        <f>Raw_Data!M291</f>
        <v>119.9</v>
      </c>
      <c r="N291" s="15">
        <f>Raw_Data!N291</f>
        <v>88.4</v>
      </c>
      <c r="O291" s="15">
        <f>Raw_Data!O291</f>
        <v>50</v>
      </c>
      <c r="P291" s="15" t="str">
        <f>Raw_Data!P291</f>
        <v>Rainfed</v>
      </c>
      <c r="Q291" s="15">
        <f>Raw_Data!Q291</f>
        <v>170.3</v>
      </c>
      <c r="R291" s="15">
        <f>Raw_Data!R291</f>
        <v>6.68</v>
      </c>
      <c r="S291" s="15">
        <f>Raw_Data!S291</f>
        <v>0.84</v>
      </c>
      <c r="T291" s="18">
        <f>IF(Raw_Data!T291="",ROUND(AVERAGEIFS(Raw_Data!$T$2:$T$4001,Raw_Data!$E$2:$E$4001,E291,Raw_Data!$D$2:$D$4001,D291),2),IF(Raw_Data!T291&gt;INDEX(Cleaning_Reference!$F$6:$F$13,MATCH(D291,Cleaning_Reference!$A$6:$A$13,0)),INDEX(Cleaning_Reference!$F$6:$F$13,MATCH(D291,Cleaning_Reference!$A$6:$A$13,0)),Raw_Data!T291))</f>
        <v>3.03</v>
      </c>
      <c r="U291" s="15">
        <f>Raw_Data!U291</f>
        <v>8.67</v>
      </c>
      <c r="V291" s="15">
        <f>Raw_Data!V291</f>
        <v>24972</v>
      </c>
      <c r="W291" s="15">
        <f>Raw_Data!W291</f>
        <v>188064</v>
      </c>
      <c r="X291" s="15">
        <f>Raw_Data!X291</f>
        <v>216507</v>
      </c>
      <c r="Y291" s="15">
        <f>Raw_Data!Y291</f>
        <v>28443</v>
      </c>
      <c r="Z291" s="15">
        <f>Raw_Data!Z291</f>
        <v>2364</v>
      </c>
      <c r="AA291" s="15">
        <f>Raw_Data!AA291</f>
        <v>3.6680000000000001</v>
      </c>
      <c r="AB291" s="15">
        <f>Raw_Data!AB291</f>
        <v>48.8</v>
      </c>
      <c r="AC291" s="19" t="str">
        <f>IF(Raw_Data!G291="","Yes","No")</f>
        <v>No</v>
      </c>
      <c r="AD291" s="19" t="str">
        <f>IF(Raw_Data!L291="","Yes","No")</f>
        <v>No</v>
      </c>
      <c r="AE291" s="19" t="str">
        <f>IF(Raw_Data!T291="","Imputed",IF(Raw_Data!T291&gt;INDEX(Cleaning_Reference!$F$6:$F$13,MATCH(D291,Cleaning_Reference!$A$6:$A$13,0)),"Capped","Original"))</f>
        <v>Original</v>
      </c>
      <c r="AF291" s="21">
        <f t="shared" si="4"/>
        <v>8.67</v>
      </c>
    </row>
    <row r="292" spans="1:32" ht="15" customHeight="1" x14ac:dyDescent="0.3">
      <c r="A292" s="20" t="str">
        <f>Raw_Data!A292</f>
        <v>SF10291</v>
      </c>
      <c r="B292" s="15" t="str">
        <f>Raw_Data!B292</f>
        <v>Maharashtra</v>
      </c>
      <c r="C292" s="15" t="str">
        <f>Raw_Data!C292</f>
        <v>Erode</v>
      </c>
      <c r="D292" s="15" t="str">
        <f>Raw_Data!D292</f>
        <v>Rice</v>
      </c>
      <c r="E292" s="15" t="str">
        <f>Raw_Data!E292</f>
        <v>Kharif</v>
      </c>
      <c r="F292" s="15">
        <f>Raw_Data!F292</f>
        <v>11.5</v>
      </c>
      <c r="G292" s="18">
        <f>IF(Raw_Data!G292="",ROUND(AVERAGEIFS(Raw_Data!$G$2:$G$4001,Raw_Data!$E$2:$E$4001,E292),1),Raw_Data!G292)</f>
        <v>663.3</v>
      </c>
      <c r="H292" s="15">
        <f>Raw_Data!H292</f>
        <v>34.299999999999997</v>
      </c>
      <c r="I292" s="15">
        <f>Raw_Data!I292</f>
        <v>67.3</v>
      </c>
      <c r="J292" s="15">
        <f>Raw_Data!J292</f>
        <v>6</v>
      </c>
      <c r="K292" s="15">
        <f>Raw_Data!K292</f>
        <v>7.01</v>
      </c>
      <c r="L292" s="18">
        <f>IF(Raw_Data!L292="",ROUND(AVERAGEIFS(Raw_Data!$L$2:$L$4001,Raw_Data!$E$2:$E$4001,E292),1),Raw_Data!L292)</f>
        <v>37.200000000000003</v>
      </c>
      <c r="M292" s="15">
        <f>Raw_Data!M292</f>
        <v>106.8</v>
      </c>
      <c r="N292" s="15">
        <f>Raw_Data!N292</f>
        <v>95.3</v>
      </c>
      <c r="O292" s="15">
        <f>Raw_Data!O292</f>
        <v>93.7</v>
      </c>
      <c r="P292" s="15" t="str">
        <f>Raw_Data!P292</f>
        <v>Rainfed</v>
      </c>
      <c r="Q292" s="15">
        <f>Raw_Data!Q292</f>
        <v>157.30000000000001</v>
      </c>
      <c r="R292" s="15">
        <f>Raw_Data!R292</f>
        <v>5.03</v>
      </c>
      <c r="S292" s="15">
        <f>Raw_Data!S292</f>
        <v>0.87</v>
      </c>
      <c r="T292" s="18">
        <f>IF(Raw_Data!T292="",ROUND(AVERAGEIFS(Raw_Data!$T$2:$T$4001,Raw_Data!$E$2:$E$4001,E292,Raw_Data!$D$2:$D$4001,D292),2),IF(Raw_Data!T292&gt;INDEX(Cleaning_Reference!$F$6:$F$13,MATCH(D292,Cleaning_Reference!$A$6:$A$13,0)),INDEX(Cleaning_Reference!$F$6:$F$13,MATCH(D292,Cleaning_Reference!$A$6:$A$13,0)),Raw_Data!T292))</f>
        <v>3.38</v>
      </c>
      <c r="U292" s="15">
        <f>Raw_Data!U292</f>
        <v>38.869999999999997</v>
      </c>
      <c r="V292" s="15">
        <f>Raw_Data!V292</f>
        <v>27717</v>
      </c>
      <c r="W292" s="15">
        <f>Raw_Data!W292</f>
        <v>793916</v>
      </c>
      <c r="X292" s="15">
        <f>Raw_Data!X292</f>
        <v>1077360</v>
      </c>
      <c r="Y292" s="15">
        <f>Raw_Data!Y292</f>
        <v>283444</v>
      </c>
      <c r="Z292" s="15">
        <f>Raw_Data!Z292</f>
        <v>9497</v>
      </c>
      <c r="AA292" s="15">
        <f>Raw_Data!AA292</f>
        <v>4.093</v>
      </c>
      <c r="AB292" s="15">
        <f>Raw_Data!AB292</f>
        <v>47.5</v>
      </c>
      <c r="AC292" s="19" t="str">
        <f>IF(Raw_Data!G292="","Yes","No")</f>
        <v>No</v>
      </c>
      <c r="AD292" s="19" t="str">
        <f>IF(Raw_Data!L292="","Yes","No")</f>
        <v>No</v>
      </c>
      <c r="AE292" s="19" t="str">
        <f>IF(Raw_Data!T292="","Imputed",IF(Raw_Data!T292&gt;INDEX(Cleaning_Reference!$F$6:$F$13,MATCH(D292,Cleaning_Reference!$A$6:$A$13,0)),"Capped","Original"))</f>
        <v>Original</v>
      </c>
      <c r="AF292" s="21">
        <f t="shared" si="4"/>
        <v>38.869999999999997</v>
      </c>
    </row>
    <row r="293" spans="1:32" ht="15" customHeight="1" x14ac:dyDescent="0.3">
      <c r="A293" s="20" t="str">
        <f>Raw_Data!A293</f>
        <v>SF10292</v>
      </c>
      <c r="B293" s="15" t="str">
        <f>Raw_Data!B293</f>
        <v>Maharashtra</v>
      </c>
      <c r="C293" s="15" t="str">
        <f>Raw_Data!C293</f>
        <v>Erode</v>
      </c>
      <c r="D293" s="15" t="str">
        <f>Raw_Data!D293</f>
        <v>Cotton</v>
      </c>
      <c r="E293" s="15" t="str">
        <f>Raw_Data!E293</f>
        <v>Rabi</v>
      </c>
      <c r="F293" s="15">
        <f>Raw_Data!F293</f>
        <v>0.63</v>
      </c>
      <c r="G293" s="18">
        <f>IF(Raw_Data!G293="",ROUND(AVERAGEIFS(Raw_Data!$G$2:$G$4001,Raw_Data!$E$2:$E$4001,E293),1),Raw_Data!G293)</f>
        <v>248.7</v>
      </c>
      <c r="H293" s="15">
        <f>Raw_Data!H293</f>
        <v>22.6</v>
      </c>
      <c r="I293" s="15">
        <f>Raw_Data!I293</f>
        <v>65.5</v>
      </c>
      <c r="J293" s="15">
        <f>Raw_Data!J293</f>
        <v>7.3</v>
      </c>
      <c r="K293" s="15">
        <f>Raw_Data!K293</f>
        <v>6.74</v>
      </c>
      <c r="L293" s="18">
        <f>IF(Raw_Data!L293="",ROUND(AVERAGEIFS(Raw_Data!$L$2:$L$4001,Raw_Data!$E$2:$E$4001,E293),1),Raw_Data!L293)</f>
        <v>19.600000000000001</v>
      </c>
      <c r="M293" s="15">
        <f>Raw_Data!M293</f>
        <v>136.9</v>
      </c>
      <c r="N293" s="15">
        <f>Raw_Data!N293</f>
        <v>43.9</v>
      </c>
      <c r="O293" s="15">
        <f>Raw_Data!O293</f>
        <v>90.9</v>
      </c>
      <c r="P293" s="15" t="str">
        <f>Raw_Data!P293</f>
        <v>Sprinkler</v>
      </c>
      <c r="Q293" s="15">
        <f>Raw_Data!Q293</f>
        <v>89.7</v>
      </c>
      <c r="R293" s="15">
        <f>Raw_Data!R293</f>
        <v>5.07</v>
      </c>
      <c r="S293" s="15">
        <f>Raw_Data!S293</f>
        <v>0.82</v>
      </c>
      <c r="T293" s="18">
        <f>IF(Raw_Data!T293="",ROUND(AVERAGEIFS(Raw_Data!$T$2:$T$4001,Raw_Data!$E$2:$E$4001,E293,Raw_Data!$D$2:$D$4001,D293),2),IF(Raw_Data!T293&gt;INDEX(Cleaning_Reference!$F$6:$F$13,MATCH(D293,Cleaning_Reference!$A$6:$A$13,0)),INDEX(Cleaning_Reference!$F$6:$F$13,MATCH(D293,Cleaning_Reference!$A$6:$A$13,0)),Raw_Data!T293))</f>
        <v>1.48</v>
      </c>
      <c r="U293" s="15">
        <f>Raw_Data!U293</f>
        <v>0.93</v>
      </c>
      <c r="V293" s="15">
        <f>Raw_Data!V293</f>
        <v>62638</v>
      </c>
      <c r="W293" s="15">
        <f>Raw_Data!W293</f>
        <v>33774</v>
      </c>
      <c r="X293" s="15">
        <f>Raw_Data!X293</f>
        <v>58253</v>
      </c>
      <c r="Y293" s="15">
        <f>Raw_Data!Y293</f>
        <v>24479</v>
      </c>
      <c r="Z293" s="15">
        <f>Raw_Data!Z293</f>
        <v>423</v>
      </c>
      <c r="AA293" s="15">
        <f>Raw_Data!AA293</f>
        <v>2.1989999999999998</v>
      </c>
      <c r="AB293" s="15">
        <f>Raw_Data!AB293</f>
        <v>45.9</v>
      </c>
      <c r="AC293" s="19" t="str">
        <f>IF(Raw_Data!G293="","Yes","No")</f>
        <v>No</v>
      </c>
      <c r="AD293" s="19" t="str">
        <f>IF(Raw_Data!L293="","Yes","No")</f>
        <v>No</v>
      </c>
      <c r="AE293" s="19" t="str">
        <f>IF(Raw_Data!T293="","Imputed",IF(Raw_Data!T293&gt;INDEX(Cleaning_Reference!$F$6:$F$13,MATCH(D293,Cleaning_Reference!$A$6:$A$13,0)),"Capped","Original"))</f>
        <v>Original</v>
      </c>
      <c r="AF293" s="21">
        <f t="shared" si="4"/>
        <v>0.93</v>
      </c>
    </row>
    <row r="294" spans="1:32" ht="15" customHeight="1" x14ac:dyDescent="0.3">
      <c r="A294" s="20" t="str">
        <f>Raw_Data!A294</f>
        <v>SF10293</v>
      </c>
      <c r="B294" s="15" t="str">
        <f>Raw_Data!B294</f>
        <v>Tamil Nadu</v>
      </c>
      <c r="C294" s="15" t="str">
        <f>Raw_Data!C294</f>
        <v>Guntur</v>
      </c>
      <c r="D294" s="15" t="str">
        <f>Raw_Data!D294</f>
        <v>Chilli</v>
      </c>
      <c r="E294" s="15" t="str">
        <f>Raw_Data!E294</f>
        <v>Rabi</v>
      </c>
      <c r="F294" s="15">
        <f>Raw_Data!F294</f>
        <v>6.11</v>
      </c>
      <c r="G294" s="18">
        <f>IF(Raw_Data!G294="",ROUND(AVERAGEIFS(Raw_Data!$G$2:$G$4001,Raw_Data!$E$2:$E$4001,E294),1),Raw_Data!G294)</f>
        <v>508.4</v>
      </c>
      <c r="H294" s="15">
        <f>Raw_Data!H294</f>
        <v>24.2</v>
      </c>
      <c r="I294" s="15">
        <f>Raw_Data!I294</f>
        <v>55.8</v>
      </c>
      <c r="J294" s="15">
        <f>Raw_Data!J294</f>
        <v>7.8</v>
      </c>
      <c r="K294" s="15">
        <f>Raw_Data!K294</f>
        <v>5.51</v>
      </c>
      <c r="L294" s="18">
        <f>IF(Raw_Data!L294="",ROUND(AVERAGEIFS(Raw_Data!$L$2:$L$4001,Raw_Data!$E$2:$E$4001,E294),1),Raw_Data!L294)</f>
        <v>33</v>
      </c>
      <c r="M294" s="15">
        <f>Raw_Data!M294</f>
        <v>88.2</v>
      </c>
      <c r="N294" s="15">
        <f>Raw_Data!N294</f>
        <v>49.6</v>
      </c>
      <c r="O294" s="15">
        <f>Raw_Data!O294</f>
        <v>105.1</v>
      </c>
      <c r="P294" s="15" t="str">
        <f>Raw_Data!P294</f>
        <v>Rainfed</v>
      </c>
      <c r="Q294" s="15">
        <f>Raw_Data!Q294</f>
        <v>266.10000000000002</v>
      </c>
      <c r="R294" s="15">
        <f>Raw_Data!R294</f>
        <v>6.99</v>
      </c>
      <c r="S294" s="15">
        <f>Raw_Data!S294</f>
        <v>0.99</v>
      </c>
      <c r="T294" s="18">
        <f>IF(Raw_Data!T294="",ROUND(AVERAGEIFS(Raw_Data!$T$2:$T$4001,Raw_Data!$E$2:$E$4001,E294,Raw_Data!$D$2:$D$4001,D294),2),IF(Raw_Data!T294&gt;INDEX(Cleaning_Reference!$F$6:$F$13,MATCH(D294,Cleaning_Reference!$A$6:$A$13,0)),INDEX(Cleaning_Reference!$F$6:$F$13,MATCH(D294,Cleaning_Reference!$A$6:$A$13,0)),Raw_Data!T294))</f>
        <v>0.35</v>
      </c>
      <c r="U294" s="15">
        <f>Raw_Data!U294</f>
        <v>2.14</v>
      </c>
      <c r="V294" s="15">
        <f>Raw_Data!V294</f>
        <v>107507</v>
      </c>
      <c r="W294" s="15">
        <f>Raw_Data!W294</f>
        <v>452267</v>
      </c>
      <c r="X294" s="15">
        <f>Raw_Data!X294</f>
        <v>230065</v>
      </c>
      <c r="Y294" s="15">
        <f>Raw_Data!Y294</f>
        <v>-222202</v>
      </c>
      <c r="Z294" s="15">
        <f>Raw_Data!Z294</f>
        <v>2232</v>
      </c>
      <c r="AA294" s="15">
        <f>Raw_Data!AA294</f>
        <v>0.95899999999999996</v>
      </c>
      <c r="AB294" s="15">
        <f>Raw_Data!AB294</f>
        <v>33</v>
      </c>
      <c r="AC294" s="19" t="str">
        <f>IF(Raw_Data!G294="","Yes","No")</f>
        <v>No</v>
      </c>
      <c r="AD294" s="19" t="str">
        <f>IF(Raw_Data!L294="","Yes","No")</f>
        <v>No</v>
      </c>
      <c r="AE294" s="19" t="str">
        <f>IF(Raw_Data!T294="","Imputed",IF(Raw_Data!T294&gt;INDEX(Cleaning_Reference!$F$6:$F$13,MATCH(D294,Cleaning_Reference!$A$6:$A$13,0)),"Capped","Original"))</f>
        <v>Original</v>
      </c>
      <c r="AF294" s="21">
        <f t="shared" si="4"/>
        <v>2.14</v>
      </c>
    </row>
    <row r="295" spans="1:32" ht="15" customHeight="1" x14ac:dyDescent="0.3">
      <c r="A295" s="20" t="str">
        <f>Raw_Data!A295</f>
        <v>SF10294</v>
      </c>
      <c r="B295" s="15" t="str">
        <f>Raw_Data!B295</f>
        <v>Andhra Pradesh</v>
      </c>
      <c r="C295" s="15" t="str">
        <f>Raw_Data!C295</f>
        <v>Nashik</v>
      </c>
      <c r="D295" s="15" t="str">
        <f>Raw_Data!D295</f>
        <v>Chilli</v>
      </c>
      <c r="E295" s="15" t="str">
        <f>Raw_Data!E295</f>
        <v>Rabi</v>
      </c>
      <c r="F295" s="15">
        <f>Raw_Data!F295</f>
        <v>12.94</v>
      </c>
      <c r="G295" s="18">
        <f>IF(Raw_Data!G295="",ROUND(AVERAGEIFS(Raw_Data!$G$2:$G$4001,Raw_Data!$E$2:$E$4001,E295),1),Raw_Data!G295)</f>
        <v>508.4</v>
      </c>
      <c r="H295" s="15">
        <f>Raw_Data!H295</f>
        <v>22.9</v>
      </c>
      <c r="I295" s="15">
        <f>Raw_Data!I295</f>
        <v>53.1</v>
      </c>
      <c r="J295" s="15">
        <f>Raw_Data!J295</f>
        <v>7.6</v>
      </c>
      <c r="K295" s="15">
        <f>Raw_Data!K295</f>
        <v>6.54</v>
      </c>
      <c r="L295" s="18">
        <f>IF(Raw_Data!L295="",ROUND(AVERAGEIFS(Raw_Data!$L$2:$L$4001,Raw_Data!$E$2:$E$4001,E295),1),Raw_Data!L295)</f>
        <v>26.4</v>
      </c>
      <c r="M295" s="15">
        <f>Raw_Data!M295</f>
        <v>134.30000000000001</v>
      </c>
      <c r="N295" s="15">
        <f>Raw_Data!N295</f>
        <v>53.9</v>
      </c>
      <c r="O295" s="15">
        <f>Raw_Data!O295</f>
        <v>121.3</v>
      </c>
      <c r="P295" s="15" t="str">
        <f>Raw_Data!P295</f>
        <v>Drip</v>
      </c>
      <c r="Q295" s="15">
        <f>Raw_Data!Q295</f>
        <v>91.5</v>
      </c>
      <c r="R295" s="15">
        <f>Raw_Data!R295</f>
        <v>4.16</v>
      </c>
      <c r="S295" s="15">
        <f>Raw_Data!S295</f>
        <v>0.71</v>
      </c>
      <c r="T295" s="18">
        <f>IF(Raw_Data!T295="",ROUND(AVERAGEIFS(Raw_Data!$T$2:$T$4001,Raw_Data!$E$2:$E$4001,E295,Raw_Data!$D$2:$D$4001,D295),2),IF(Raw_Data!T295&gt;INDEX(Cleaning_Reference!$F$6:$F$13,MATCH(D295,Cleaning_Reference!$A$6:$A$13,0)),INDEX(Cleaning_Reference!$F$6:$F$13,MATCH(D295,Cleaning_Reference!$A$6:$A$13,0)),Raw_Data!T295))</f>
        <v>2.19</v>
      </c>
      <c r="U295" s="15">
        <f>Raw_Data!U295</f>
        <v>28.34</v>
      </c>
      <c r="V295" s="15">
        <f>Raw_Data!V295</f>
        <v>97175</v>
      </c>
      <c r="W295" s="15">
        <f>Raw_Data!W295</f>
        <v>735429</v>
      </c>
      <c r="X295" s="15">
        <f>Raw_Data!X295</f>
        <v>2753940</v>
      </c>
      <c r="Y295" s="15">
        <f>Raw_Data!Y295</f>
        <v>2018511</v>
      </c>
      <c r="Z295" s="15">
        <f>Raw_Data!Z295</f>
        <v>6402</v>
      </c>
      <c r="AA295" s="15">
        <f>Raw_Data!AA295</f>
        <v>4.4269999999999996</v>
      </c>
      <c r="AB295" s="15">
        <f>Raw_Data!AB295</f>
        <v>48.3</v>
      </c>
      <c r="AC295" s="19" t="str">
        <f>IF(Raw_Data!G295="","Yes","No")</f>
        <v>No</v>
      </c>
      <c r="AD295" s="19" t="str">
        <f>IF(Raw_Data!L295="","Yes","No")</f>
        <v>No</v>
      </c>
      <c r="AE295" s="19" t="str">
        <f>IF(Raw_Data!T295="","Imputed",IF(Raw_Data!T295&gt;INDEX(Cleaning_Reference!$F$6:$F$13,MATCH(D295,Cleaning_Reference!$A$6:$A$13,0)),"Capped","Original"))</f>
        <v>Original</v>
      </c>
      <c r="AF295" s="21">
        <f t="shared" si="4"/>
        <v>28.34</v>
      </c>
    </row>
    <row r="296" spans="1:32" ht="15" customHeight="1" x14ac:dyDescent="0.3">
      <c r="A296" s="20" t="str">
        <f>Raw_Data!A296</f>
        <v>SF10295</v>
      </c>
      <c r="B296" s="15" t="str">
        <f>Raw_Data!B296</f>
        <v>Gujarat</v>
      </c>
      <c r="C296" s="15" t="str">
        <f>Raw_Data!C296</f>
        <v>Guntur</v>
      </c>
      <c r="D296" s="15" t="str">
        <f>Raw_Data!D296</f>
        <v>Maize</v>
      </c>
      <c r="E296" s="15" t="str">
        <f>Raw_Data!E296</f>
        <v>Rabi</v>
      </c>
      <c r="F296" s="15">
        <f>Raw_Data!F296</f>
        <v>10.44</v>
      </c>
      <c r="G296" s="18">
        <f>IF(Raw_Data!G296="",ROUND(AVERAGEIFS(Raw_Data!$G$2:$G$4001,Raw_Data!$E$2:$E$4001,E296),1),Raw_Data!G296)</f>
        <v>535.9</v>
      </c>
      <c r="H296" s="15">
        <f>Raw_Data!H296</f>
        <v>22</v>
      </c>
      <c r="I296" s="15">
        <f>Raw_Data!I296</f>
        <v>47</v>
      </c>
      <c r="J296" s="15">
        <f>Raw_Data!J296</f>
        <v>6.3</v>
      </c>
      <c r="K296" s="15">
        <f>Raw_Data!K296</f>
        <v>6.43</v>
      </c>
      <c r="L296" s="18">
        <f>IF(Raw_Data!L296="",ROUND(AVERAGEIFS(Raw_Data!$L$2:$L$4001,Raw_Data!$E$2:$E$4001,E296),1),Raw_Data!L296)</f>
        <v>29</v>
      </c>
      <c r="M296" s="15">
        <f>Raw_Data!M296</f>
        <v>116.6</v>
      </c>
      <c r="N296" s="15">
        <f>Raw_Data!N296</f>
        <v>43.8</v>
      </c>
      <c r="O296" s="15">
        <f>Raw_Data!O296</f>
        <v>96.4</v>
      </c>
      <c r="P296" s="15" t="str">
        <f>Raw_Data!P296</f>
        <v>Flood</v>
      </c>
      <c r="Q296" s="15">
        <f>Raw_Data!Q296</f>
        <v>214.4</v>
      </c>
      <c r="R296" s="15">
        <f>Raw_Data!R296</f>
        <v>5.14</v>
      </c>
      <c r="S296" s="15">
        <f>Raw_Data!S296</f>
        <v>0.75</v>
      </c>
      <c r="T296" s="18">
        <f>IF(Raw_Data!T296="",ROUND(AVERAGEIFS(Raw_Data!$T$2:$T$4001,Raw_Data!$E$2:$E$4001,E296,Raw_Data!$D$2:$D$4001,D296),2),IF(Raw_Data!T296&gt;INDEX(Cleaning_Reference!$F$6:$F$13,MATCH(D296,Cleaning_Reference!$A$6:$A$13,0)),INDEX(Cleaning_Reference!$F$6:$F$13,MATCH(D296,Cleaning_Reference!$A$6:$A$13,0)),Raw_Data!T296))</f>
        <v>3.38</v>
      </c>
      <c r="U296" s="15">
        <f>Raw_Data!U296</f>
        <v>35.29</v>
      </c>
      <c r="V296" s="15">
        <f>Raw_Data!V296</f>
        <v>21170</v>
      </c>
      <c r="W296" s="15">
        <f>Raw_Data!W296</f>
        <v>701150</v>
      </c>
      <c r="X296" s="15">
        <f>Raw_Data!X296</f>
        <v>747089</v>
      </c>
      <c r="Y296" s="15">
        <f>Raw_Data!Y296</f>
        <v>45939</v>
      </c>
      <c r="Z296" s="15">
        <f>Raw_Data!Z296</f>
        <v>6222</v>
      </c>
      <c r="AA296" s="15">
        <f>Raw_Data!AA296</f>
        <v>5.6719999999999997</v>
      </c>
      <c r="AB296" s="15">
        <f>Raw_Data!AB296</f>
        <v>32.6</v>
      </c>
      <c r="AC296" s="19" t="str">
        <f>IF(Raw_Data!G296="","Yes","No")</f>
        <v>No</v>
      </c>
      <c r="AD296" s="19" t="str">
        <f>IF(Raw_Data!L296="","Yes","No")</f>
        <v>No</v>
      </c>
      <c r="AE296" s="19" t="str">
        <f>IF(Raw_Data!T296="","Imputed",IF(Raw_Data!T296&gt;INDEX(Cleaning_Reference!$F$6:$F$13,MATCH(D296,Cleaning_Reference!$A$6:$A$13,0)),"Capped","Original"))</f>
        <v>Original</v>
      </c>
      <c r="AF296" s="21">
        <f t="shared" si="4"/>
        <v>35.29</v>
      </c>
    </row>
    <row r="297" spans="1:32" ht="15" customHeight="1" x14ac:dyDescent="0.3">
      <c r="A297" s="20" t="str">
        <f>Raw_Data!A297</f>
        <v>SF10296</v>
      </c>
      <c r="B297" s="15" t="str">
        <f>Raw_Data!B297</f>
        <v>Andhra Pradesh</v>
      </c>
      <c r="C297" s="15" t="str">
        <f>Raw_Data!C297</f>
        <v>Warangal</v>
      </c>
      <c r="D297" s="15" t="str">
        <f>Raw_Data!D297</f>
        <v>Pulses</v>
      </c>
      <c r="E297" s="15" t="str">
        <f>Raw_Data!E297</f>
        <v>Kharif</v>
      </c>
      <c r="F297" s="15">
        <f>Raw_Data!F297</f>
        <v>1.1299999999999999</v>
      </c>
      <c r="G297" s="18">
        <f>IF(Raw_Data!G297="",ROUND(AVERAGEIFS(Raw_Data!$G$2:$G$4001,Raw_Data!$E$2:$E$4001,E297),1),Raw_Data!G297)</f>
        <v>614.70000000000005</v>
      </c>
      <c r="H297" s="15">
        <f>Raw_Data!H297</f>
        <v>31.2</v>
      </c>
      <c r="I297" s="15">
        <f>Raw_Data!I297</f>
        <v>90.6</v>
      </c>
      <c r="J297" s="15">
        <f>Raw_Data!J297</f>
        <v>5.2</v>
      </c>
      <c r="K297" s="15">
        <f>Raw_Data!K297</f>
        <v>6.61</v>
      </c>
      <c r="L297" s="18">
        <f>IF(Raw_Data!L297="",ROUND(AVERAGEIFS(Raw_Data!$L$2:$L$4001,Raw_Data!$E$2:$E$4001,E297),1),Raw_Data!L297)</f>
        <v>29.1</v>
      </c>
      <c r="M297" s="15">
        <f>Raw_Data!M297</f>
        <v>127.7</v>
      </c>
      <c r="N297" s="15">
        <f>Raw_Data!N297</f>
        <v>53.4</v>
      </c>
      <c r="O297" s="15">
        <f>Raw_Data!O297</f>
        <v>76.900000000000006</v>
      </c>
      <c r="P297" s="15" t="str">
        <f>Raw_Data!P297</f>
        <v>Sprinkler</v>
      </c>
      <c r="Q297" s="15">
        <f>Raw_Data!Q297</f>
        <v>40</v>
      </c>
      <c r="R297" s="15">
        <f>Raw_Data!R297</f>
        <v>6.76</v>
      </c>
      <c r="S297" s="15">
        <f>Raw_Data!S297</f>
        <v>0.81</v>
      </c>
      <c r="T297" s="18">
        <f>IF(Raw_Data!T297="",ROUND(AVERAGEIFS(Raw_Data!$T$2:$T$4001,Raw_Data!$E$2:$E$4001,E297,Raw_Data!$D$2:$D$4001,D297),2),IF(Raw_Data!T297&gt;INDEX(Cleaning_Reference!$F$6:$F$13,MATCH(D297,Cleaning_Reference!$A$6:$A$13,0)),INDEX(Cleaning_Reference!$F$6:$F$13,MATCH(D297,Cleaning_Reference!$A$6:$A$13,0)),Raw_Data!T297))</f>
        <v>1.51</v>
      </c>
      <c r="U297" s="15">
        <f>Raw_Data!U297</f>
        <v>1.71</v>
      </c>
      <c r="V297" s="15">
        <f>Raw_Data!V297</f>
        <v>90561</v>
      </c>
      <c r="W297" s="15">
        <f>Raw_Data!W297</f>
        <v>82180</v>
      </c>
      <c r="X297" s="15">
        <f>Raw_Data!X297</f>
        <v>154859</v>
      </c>
      <c r="Y297" s="15">
        <f>Raw_Data!Y297</f>
        <v>72679</v>
      </c>
      <c r="Z297" s="15">
        <f>Raw_Data!Z297</f>
        <v>416</v>
      </c>
      <c r="AA297" s="15">
        <f>Raw_Data!AA297</f>
        <v>4.1109999999999998</v>
      </c>
      <c r="AB297" s="15">
        <f>Raw_Data!AB297</f>
        <v>51.1</v>
      </c>
      <c r="AC297" s="19" t="str">
        <f>IF(Raw_Data!G297="","Yes","No")</f>
        <v>No</v>
      </c>
      <c r="AD297" s="19" t="str">
        <f>IF(Raw_Data!L297="","Yes","No")</f>
        <v>No</v>
      </c>
      <c r="AE297" s="19" t="str">
        <f>IF(Raw_Data!T297="","Imputed",IF(Raw_Data!T297&gt;INDEX(Cleaning_Reference!$F$6:$F$13,MATCH(D297,Cleaning_Reference!$A$6:$A$13,0)),"Capped","Original"))</f>
        <v>Original</v>
      </c>
      <c r="AF297" s="21">
        <f t="shared" si="4"/>
        <v>1.71</v>
      </c>
    </row>
    <row r="298" spans="1:32" ht="15" customHeight="1" x14ac:dyDescent="0.3">
      <c r="A298" s="20" t="str">
        <f>Raw_Data!A298</f>
        <v>SF10297</v>
      </c>
      <c r="B298" s="15" t="str">
        <f>Raw_Data!B298</f>
        <v>Karnataka</v>
      </c>
      <c r="C298" s="15" t="str">
        <f>Raw_Data!C298</f>
        <v>Warangal</v>
      </c>
      <c r="D298" s="15" t="str">
        <f>Raw_Data!D298</f>
        <v>Wheat</v>
      </c>
      <c r="E298" s="15" t="str">
        <f>Raw_Data!E298</f>
        <v>Rabi</v>
      </c>
      <c r="F298" s="15">
        <f>Raw_Data!F298</f>
        <v>2.4300000000000002</v>
      </c>
      <c r="G298" s="18">
        <f>IF(Raw_Data!G298="",ROUND(AVERAGEIFS(Raw_Data!$G$2:$G$4001,Raw_Data!$E$2:$E$4001,E298),1),Raw_Data!G298)</f>
        <v>461.8</v>
      </c>
      <c r="H298" s="15">
        <f>Raw_Data!H298</f>
        <v>21.1</v>
      </c>
      <c r="I298" s="15">
        <f>Raw_Data!I298</f>
        <v>55.5</v>
      </c>
      <c r="J298" s="15">
        <f>Raw_Data!J298</f>
        <v>7.7</v>
      </c>
      <c r="K298" s="15">
        <f>Raw_Data!K298</f>
        <v>6.24</v>
      </c>
      <c r="L298" s="18">
        <f>IF(Raw_Data!L298="",ROUND(AVERAGEIFS(Raw_Data!$L$2:$L$4001,Raw_Data!$E$2:$E$4001,E298),1),Raw_Data!L298)</f>
        <v>28.4</v>
      </c>
      <c r="M298" s="15">
        <f>Raw_Data!M298</f>
        <v>115.1</v>
      </c>
      <c r="N298" s="15">
        <f>Raw_Data!N298</f>
        <v>83.9</v>
      </c>
      <c r="O298" s="15">
        <f>Raw_Data!O298</f>
        <v>55.6</v>
      </c>
      <c r="P298" s="15" t="str">
        <f>Raw_Data!P298</f>
        <v>Flood</v>
      </c>
      <c r="Q298" s="15">
        <f>Raw_Data!Q298</f>
        <v>196.3</v>
      </c>
      <c r="R298" s="15">
        <f>Raw_Data!R298</f>
        <v>7.23</v>
      </c>
      <c r="S298" s="15">
        <f>Raw_Data!S298</f>
        <v>0.7</v>
      </c>
      <c r="T298" s="18">
        <f>IF(Raw_Data!T298="",ROUND(AVERAGEIFS(Raw_Data!$T$2:$T$4001,Raw_Data!$E$2:$E$4001,E298,Raw_Data!$D$2:$D$4001,D298),2),IF(Raw_Data!T298&gt;INDEX(Cleaning_Reference!$F$6:$F$13,MATCH(D298,Cleaning_Reference!$A$6:$A$13,0)),INDEX(Cleaning_Reference!$F$6:$F$13,MATCH(D298,Cleaning_Reference!$A$6:$A$13,0)),Raw_Data!T298))</f>
        <v>1.96</v>
      </c>
      <c r="U298" s="15">
        <f>Raw_Data!U298</f>
        <v>4.76</v>
      </c>
      <c r="V298" s="15">
        <f>Raw_Data!V298</f>
        <v>22971</v>
      </c>
      <c r="W298" s="15">
        <f>Raw_Data!W298</f>
        <v>155312</v>
      </c>
      <c r="X298" s="15">
        <f>Raw_Data!X298</f>
        <v>109342</v>
      </c>
      <c r="Y298" s="15">
        <f>Raw_Data!Y298</f>
        <v>-45970</v>
      </c>
      <c r="Z298" s="15">
        <f>Raw_Data!Z298</f>
        <v>1710</v>
      </c>
      <c r="AA298" s="15">
        <f>Raw_Data!AA298</f>
        <v>2.7839999999999998</v>
      </c>
      <c r="AB298" s="15">
        <f>Raw_Data!AB298</f>
        <v>33</v>
      </c>
      <c r="AC298" s="19" t="str">
        <f>IF(Raw_Data!G298="","Yes","No")</f>
        <v>No</v>
      </c>
      <c r="AD298" s="19" t="str">
        <f>IF(Raw_Data!L298="","Yes","No")</f>
        <v>No</v>
      </c>
      <c r="AE298" s="19" t="str">
        <f>IF(Raw_Data!T298="","Imputed",IF(Raw_Data!T298&gt;INDEX(Cleaning_Reference!$F$6:$F$13,MATCH(D298,Cleaning_Reference!$A$6:$A$13,0)),"Capped","Original"))</f>
        <v>Original</v>
      </c>
      <c r="AF298" s="21">
        <f t="shared" si="4"/>
        <v>4.76</v>
      </c>
    </row>
    <row r="299" spans="1:32" ht="15" customHeight="1" x14ac:dyDescent="0.3">
      <c r="A299" s="20" t="str">
        <f>Raw_Data!A299</f>
        <v>SF10298</v>
      </c>
      <c r="B299" s="15" t="str">
        <f>Raw_Data!B299</f>
        <v>Andhra Pradesh</v>
      </c>
      <c r="C299" s="15" t="str">
        <f>Raw_Data!C299</f>
        <v>Ludhiana</v>
      </c>
      <c r="D299" s="15" t="str">
        <f>Raw_Data!D299</f>
        <v>Groundnut</v>
      </c>
      <c r="E299" s="15" t="str">
        <f>Raw_Data!E299</f>
        <v>Rabi</v>
      </c>
      <c r="F299" s="15">
        <f>Raw_Data!F299</f>
        <v>14.61</v>
      </c>
      <c r="G299" s="18">
        <f>IF(Raw_Data!G299="",ROUND(AVERAGEIFS(Raw_Data!$G$2:$G$4001,Raw_Data!$E$2:$E$4001,E299),1),Raw_Data!G299)</f>
        <v>756.7</v>
      </c>
      <c r="H299" s="15">
        <f>Raw_Data!H299</f>
        <v>21</v>
      </c>
      <c r="I299" s="15">
        <f>Raw_Data!I299</f>
        <v>52.8</v>
      </c>
      <c r="J299" s="15">
        <f>Raw_Data!J299</f>
        <v>8</v>
      </c>
      <c r="K299" s="15">
        <f>Raw_Data!K299</f>
        <v>6.5</v>
      </c>
      <c r="L299" s="18">
        <f>IF(Raw_Data!L299="",ROUND(AVERAGEIFS(Raw_Data!$L$2:$L$4001,Raw_Data!$E$2:$E$4001,E299),1),Raw_Data!L299)</f>
        <v>24.9</v>
      </c>
      <c r="M299" s="15">
        <f>Raw_Data!M299</f>
        <v>130.5</v>
      </c>
      <c r="N299" s="15">
        <f>Raw_Data!N299</f>
        <v>62.5</v>
      </c>
      <c r="O299" s="15">
        <f>Raw_Data!O299</f>
        <v>91</v>
      </c>
      <c r="P299" s="15" t="str">
        <f>Raw_Data!P299</f>
        <v>Sprinkler</v>
      </c>
      <c r="Q299" s="15">
        <f>Raw_Data!Q299</f>
        <v>235.4</v>
      </c>
      <c r="R299" s="15">
        <f>Raw_Data!R299</f>
        <v>6.4</v>
      </c>
      <c r="S299" s="15">
        <f>Raw_Data!S299</f>
        <v>0.87</v>
      </c>
      <c r="T299" s="18">
        <f>IF(Raw_Data!T299="",ROUND(AVERAGEIFS(Raw_Data!$T$2:$T$4001,Raw_Data!$E$2:$E$4001,E299,Raw_Data!$D$2:$D$4001,D299),2),IF(Raw_Data!T299&gt;INDEX(Cleaning_Reference!$F$6:$F$13,MATCH(D299,Cleaning_Reference!$A$6:$A$13,0)),INDEX(Cleaning_Reference!$F$6:$F$13,MATCH(D299,Cleaning_Reference!$A$6:$A$13,0)),Raw_Data!T299))</f>
        <v>1.9</v>
      </c>
      <c r="U299" s="15">
        <f>Raw_Data!U299</f>
        <v>27.76</v>
      </c>
      <c r="V299" s="15">
        <f>Raw_Data!V299</f>
        <v>59091</v>
      </c>
      <c r="W299" s="15">
        <f>Raw_Data!W299</f>
        <v>982758</v>
      </c>
      <c r="X299" s="15">
        <f>Raw_Data!X299</f>
        <v>1640366</v>
      </c>
      <c r="Y299" s="15">
        <f>Raw_Data!Y299</f>
        <v>657608</v>
      </c>
      <c r="Z299" s="15">
        <f>Raw_Data!Z299</f>
        <v>7408</v>
      </c>
      <c r="AA299" s="15">
        <f>Raw_Data!AA299</f>
        <v>3.7469999999999999</v>
      </c>
      <c r="AB299" s="15">
        <f>Raw_Data!AB299</f>
        <v>43.5</v>
      </c>
      <c r="AC299" s="19" t="str">
        <f>IF(Raw_Data!G299="","Yes","No")</f>
        <v>No</v>
      </c>
      <c r="AD299" s="19" t="str">
        <f>IF(Raw_Data!L299="","Yes","No")</f>
        <v>No</v>
      </c>
      <c r="AE299" s="19" t="str">
        <f>IF(Raw_Data!T299="","Imputed",IF(Raw_Data!T299&gt;INDEX(Cleaning_Reference!$F$6:$F$13,MATCH(D299,Cleaning_Reference!$A$6:$A$13,0)),"Capped","Original"))</f>
        <v>Original</v>
      </c>
      <c r="AF299" s="21">
        <f t="shared" si="4"/>
        <v>27.76</v>
      </c>
    </row>
    <row r="300" spans="1:32" ht="15" customHeight="1" x14ac:dyDescent="0.3">
      <c r="A300" s="20" t="str">
        <f>Raw_Data!A300</f>
        <v>SF10299</v>
      </c>
      <c r="B300" s="15" t="str">
        <f>Raw_Data!B300</f>
        <v>Punjab</v>
      </c>
      <c r="C300" s="15" t="str">
        <f>Raw_Data!C300</f>
        <v>Erode</v>
      </c>
      <c r="D300" s="15" t="str">
        <f>Raw_Data!D300</f>
        <v>Sugarcane</v>
      </c>
      <c r="E300" s="15" t="str">
        <f>Raw_Data!E300</f>
        <v>Kharif</v>
      </c>
      <c r="F300" s="15">
        <f>Raw_Data!F300</f>
        <v>8.8699999999999992</v>
      </c>
      <c r="G300" s="18">
        <f>IF(Raw_Data!G300="",ROUND(AVERAGEIFS(Raw_Data!$G$2:$G$4001,Raw_Data!$E$2:$E$4001,E300),1),Raw_Data!G300)</f>
        <v>878.7</v>
      </c>
      <c r="H300" s="15">
        <f>Raw_Data!H300</f>
        <v>28.5</v>
      </c>
      <c r="I300" s="15">
        <f>Raw_Data!I300</f>
        <v>76</v>
      </c>
      <c r="J300" s="15">
        <f>Raw_Data!J300</f>
        <v>6.8</v>
      </c>
      <c r="K300" s="15">
        <f>Raw_Data!K300</f>
        <v>7.02</v>
      </c>
      <c r="L300" s="18">
        <f>IF(Raw_Data!L300="",ROUND(AVERAGEIFS(Raw_Data!$L$2:$L$4001,Raw_Data!$E$2:$E$4001,E300),1),Raw_Data!L300)</f>
        <v>34.9</v>
      </c>
      <c r="M300" s="15">
        <f>Raw_Data!M300</f>
        <v>122.4</v>
      </c>
      <c r="N300" s="15">
        <f>Raw_Data!N300</f>
        <v>57.8</v>
      </c>
      <c r="O300" s="15">
        <f>Raw_Data!O300</f>
        <v>68.2</v>
      </c>
      <c r="P300" s="15" t="str">
        <f>Raw_Data!P300</f>
        <v>Sprinkler</v>
      </c>
      <c r="Q300" s="15">
        <f>Raw_Data!Q300</f>
        <v>220.9</v>
      </c>
      <c r="R300" s="15">
        <f>Raw_Data!R300</f>
        <v>4.83</v>
      </c>
      <c r="S300" s="15">
        <f>Raw_Data!S300</f>
        <v>0.9</v>
      </c>
      <c r="T300" s="18">
        <f>IF(Raw_Data!T300="",ROUND(AVERAGEIFS(Raw_Data!$T$2:$T$4001,Raw_Data!$E$2:$E$4001,E300,Raw_Data!$D$2:$D$4001,D300),2),IF(Raw_Data!T300&gt;INDEX(Cleaning_Reference!$F$6:$F$13,MATCH(D300,Cleaning_Reference!$A$6:$A$13,0)),INDEX(Cleaning_Reference!$F$6:$F$13,MATCH(D300,Cleaning_Reference!$A$6:$A$13,0)),Raw_Data!T300))</f>
        <v>71.83</v>
      </c>
      <c r="U300" s="15">
        <f>Raw_Data!U300</f>
        <v>637.13</v>
      </c>
      <c r="V300" s="15">
        <f>Raw_Data!V300</f>
        <v>3461</v>
      </c>
      <c r="W300" s="15">
        <f>Raw_Data!W300</f>
        <v>676634</v>
      </c>
      <c r="X300" s="15">
        <f>Raw_Data!X300</f>
        <v>2205107</v>
      </c>
      <c r="Y300" s="15">
        <f>Raw_Data!Y300</f>
        <v>1528473</v>
      </c>
      <c r="Z300" s="15">
        <f>Raw_Data!Z300</f>
        <v>14945</v>
      </c>
      <c r="AA300" s="15">
        <f>Raw_Data!AA300</f>
        <v>42.631999999999998</v>
      </c>
      <c r="AB300" s="15">
        <f>Raw_Data!AB300</f>
        <v>52.6</v>
      </c>
      <c r="AC300" s="19" t="str">
        <f>IF(Raw_Data!G300="","Yes","No")</f>
        <v>No</v>
      </c>
      <c r="AD300" s="19" t="str">
        <f>IF(Raw_Data!L300="","Yes","No")</f>
        <v>No</v>
      </c>
      <c r="AE300" s="19" t="str">
        <f>IF(Raw_Data!T300="","Imputed",IF(Raw_Data!T300&gt;INDEX(Cleaning_Reference!$F$6:$F$13,MATCH(D300,Cleaning_Reference!$A$6:$A$13,0)),"Capped","Original"))</f>
        <v>Original</v>
      </c>
      <c r="AF300" s="21">
        <f t="shared" si="4"/>
        <v>637.13</v>
      </c>
    </row>
    <row r="301" spans="1:32" ht="15" customHeight="1" x14ac:dyDescent="0.3">
      <c r="A301" s="20" t="str">
        <f>Raw_Data!A301</f>
        <v>SF10300</v>
      </c>
      <c r="B301" s="15" t="str">
        <f>Raw_Data!B301</f>
        <v>Karnataka</v>
      </c>
      <c r="C301" s="15" t="str">
        <f>Raw_Data!C301</f>
        <v>Krishna</v>
      </c>
      <c r="D301" s="15" t="str">
        <f>Raw_Data!D301</f>
        <v>Rice</v>
      </c>
      <c r="E301" s="15" t="str">
        <f>Raw_Data!E301</f>
        <v>Kharif</v>
      </c>
      <c r="F301" s="15">
        <f>Raw_Data!F301</f>
        <v>13.44</v>
      </c>
      <c r="G301" s="18">
        <f>IF(Raw_Data!G301="",ROUND(AVERAGEIFS(Raw_Data!$G$2:$G$4001,Raw_Data!$E$2:$E$4001,E301),1),Raw_Data!G301)</f>
        <v>772</v>
      </c>
      <c r="H301" s="15">
        <f>Raw_Data!H301</f>
        <v>25.3</v>
      </c>
      <c r="I301" s="15">
        <f>Raw_Data!I301</f>
        <v>78.7</v>
      </c>
      <c r="J301" s="15">
        <f>Raw_Data!J301</f>
        <v>7.3</v>
      </c>
      <c r="K301" s="15">
        <f>Raw_Data!K301</f>
        <v>6.52</v>
      </c>
      <c r="L301" s="18">
        <f>IF(Raw_Data!L301="",ROUND(AVERAGEIFS(Raw_Data!$L$2:$L$4001,Raw_Data!$E$2:$E$4001,E301),1),Raw_Data!L301)</f>
        <v>38.5</v>
      </c>
      <c r="M301" s="15">
        <f>Raw_Data!M301</f>
        <v>142.30000000000001</v>
      </c>
      <c r="N301" s="15">
        <f>Raw_Data!N301</f>
        <v>52.1</v>
      </c>
      <c r="O301" s="15">
        <f>Raw_Data!O301</f>
        <v>114.9</v>
      </c>
      <c r="P301" s="15" t="str">
        <f>Raw_Data!P301</f>
        <v>Sprinkler</v>
      </c>
      <c r="Q301" s="15">
        <f>Raw_Data!Q301</f>
        <v>266.39999999999998</v>
      </c>
      <c r="R301" s="15">
        <f>Raw_Data!R301</f>
        <v>6.65</v>
      </c>
      <c r="S301" s="15">
        <f>Raw_Data!S301</f>
        <v>0.82</v>
      </c>
      <c r="T301" s="18">
        <f>IF(Raw_Data!T301="",ROUND(AVERAGEIFS(Raw_Data!$T$2:$T$4001,Raw_Data!$E$2:$E$4001,E301,Raw_Data!$D$2:$D$4001,D301),2),IF(Raw_Data!T301&gt;INDEX(Cleaning_Reference!$F$6:$F$13,MATCH(D301,Cleaning_Reference!$A$6:$A$13,0)),INDEX(Cleaning_Reference!$F$6:$F$13,MATCH(D301,Cleaning_Reference!$A$6:$A$13,0)),Raw_Data!T301))</f>
        <v>4.3</v>
      </c>
      <c r="U301" s="15">
        <f>Raw_Data!U301</f>
        <v>57.79</v>
      </c>
      <c r="V301" s="15">
        <f>Raw_Data!V301</f>
        <v>24485</v>
      </c>
      <c r="W301" s="15">
        <f>Raw_Data!W301</f>
        <v>1121156</v>
      </c>
      <c r="X301" s="15">
        <f>Raw_Data!X301</f>
        <v>1414988</v>
      </c>
      <c r="Y301" s="15">
        <f>Raw_Data!Y301</f>
        <v>293832</v>
      </c>
      <c r="Z301" s="15">
        <f>Raw_Data!Z301</f>
        <v>19584</v>
      </c>
      <c r="AA301" s="15">
        <f>Raw_Data!AA301</f>
        <v>2.9510000000000001</v>
      </c>
      <c r="AB301" s="15">
        <f>Raw_Data!AB301</f>
        <v>43.8</v>
      </c>
      <c r="AC301" s="19" t="str">
        <f>IF(Raw_Data!G301="","Yes","No")</f>
        <v>No</v>
      </c>
      <c r="AD301" s="19" t="str">
        <f>IF(Raw_Data!L301="","Yes","No")</f>
        <v>No</v>
      </c>
      <c r="AE301" s="19" t="str">
        <f>IF(Raw_Data!T301="","Imputed",IF(Raw_Data!T301&gt;INDEX(Cleaning_Reference!$F$6:$F$13,MATCH(D301,Cleaning_Reference!$A$6:$A$13,0)),"Capped","Original"))</f>
        <v>Original</v>
      </c>
      <c r="AF301" s="21">
        <f t="shared" si="4"/>
        <v>57.79</v>
      </c>
    </row>
    <row r="302" spans="1:32" ht="15" customHeight="1" x14ac:dyDescent="0.3">
      <c r="A302" s="20" t="str">
        <f>Raw_Data!A302</f>
        <v>SF10301</v>
      </c>
      <c r="B302" s="15" t="str">
        <f>Raw_Data!B302</f>
        <v>Gujarat</v>
      </c>
      <c r="C302" s="15" t="str">
        <f>Raw_Data!C302</f>
        <v>Krishna</v>
      </c>
      <c r="D302" s="15" t="str">
        <f>Raw_Data!D302</f>
        <v>Groundnut</v>
      </c>
      <c r="E302" s="15" t="str">
        <f>Raw_Data!E302</f>
        <v>Kharif</v>
      </c>
      <c r="F302" s="15">
        <f>Raw_Data!F302</f>
        <v>4.28</v>
      </c>
      <c r="G302" s="18">
        <f>IF(Raw_Data!G302="",ROUND(AVERAGEIFS(Raw_Data!$G$2:$G$4001,Raw_Data!$E$2:$E$4001,E302),1),Raw_Data!G302)</f>
        <v>782.7</v>
      </c>
      <c r="H302" s="15">
        <f>Raw_Data!H302</f>
        <v>28.7</v>
      </c>
      <c r="I302" s="15">
        <f>Raw_Data!I302</f>
        <v>70.400000000000006</v>
      </c>
      <c r="J302" s="15">
        <f>Raw_Data!J302</f>
        <v>5.9</v>
      </c>
      <c r="K302" s="15">
        <f>Raw_Data!K302</f>
        <v>7.25</v>
      </c>
      <c r="L302" s="18">
        <f>IF(Raw_Data!L302="",ROUND(AVERAGEIFS(Raw_Data!$L$2:$L$4001,Raw_Data!$E$2:$E$4001,E302),1),Raw_Data!L302)</f>
        <v>30.2</v>
      </c>
      <c r="M302" s="15">
        <f>Raw_Data!M302</f>
        <v>135.1</v>
      </c>
      <c r="N302" s="15">
        <f>Raw_Data!N302</f>
        <v>96</v>
      </c>
      <c r="O302" s="15">
        <f>Raw_Data!O302</f>
        <v>112.8</v>
      </c>
      <c r="P302" s="15" t="str">
        <f>Raw_Data!P302</f>
        <v>Rainfed</v>
      </c>
      <c r="Q302" s="15">
        <f>Raw_Data!Q302</f>
        <v>237.5</v>
      </c>
      <c r="R302" s="15">
        <f>Raw_Data!R302</f>
        <v>5.0199999999999996</v>
      </c>
      <c r="S302" s="15">
        <f>Raw_Data!S302</f>
        <v>0.85</v>
      </c>
      <c r="T302" s="18">
        <f>IF(Raw_Data!T302="",ROUND(AVERAGEIFS(Raw_Data!$T$2:$T$4001,Raw_Data!$E$2:$E$4001,E302,Raw_Data!$D$2:$D$4001,D302),2),IF(Raw_Data!T302&gt;INDEX(Cleaning_Reference!$F$6:$F$13,MATCH(D302,Cleaning_Reference!$A$6:$A$13,0)),INDEX(Cleaning_Reference!$F$6:$F$13,MATCH(D302,Cleaning_Reference!$A$6:$A$13,0)),Raw_Data!T302))</f>
        <v>1.6</v>
      </c>
      <c r="U302" s="15">
        <f>Raw_Data!U302</f>
        <v>6.85</v>
      </c>
      <c r="V302" s="15">
        <f>Raw_Data!V302</f>
        <v>52680</v>
      </c>
      <c r="W302" s="15">
        <f>Raw_Data!W302</f>
        <v>244113</v>
      </c>
      <c r="X302" s="15">
        <f>Raw_Data!X302</f>
        <v>360858</v>
      </c>
      <c r="Y302" s="15">
        <f>Raw_Data!Y302</f>
        <v>116745</v>
      </c>
      <c r="Z302" s="15">
        <f>Raw_Data!Z302</f>
        <v>1165</v>
      </c>
      <c r="AA302" s="15">
        <f>Raw_Data!AA302</f>
        <v>5.88</v>
      </c>
      <c r="AB302" s="15">
        <f>Raw_Data!AB302</f>
        <v>47.1</v>
      </c>
      <c r="AC302" s="19" t="str">
        <f>IF(Raw_Data!G302="","Yes","No")</f>
        <v>No</v>
      </c>
      <c r="AD302" s="19" t="str">
        <f>IF(Raw_Data!L302="","Yes","No")</f>
        <v>No</v>
      </c>
      <c r="AE302" s="19" t="str">
        <f>IF(Raw_Data!T302="","Imputed",IF(Raw_Data!T302&gt;INDEX(Cleaning_Reference!$F$6:$F$13,MATCH(D302,Cleaning_Reference!$A$6:$A$13,0)),"Capped","Original"))</f>
        <v>Original</v>
      </c>
      <c r="AF302" s="21">
        <f t="shared" si="4"/>
        <v>6.85</v>
      </c>
    </row>
    <row r="303" spans="1:32" ht="15" customHeight="1" x14ac:dyDescent="0.3">
      <c r="A303" s="20" t="str">
        <f>Raw_Data!A303</f>
        <v>SF10302</v>
      </c>
      <c r="B303" s="15" t="str">
        <f>Raw_Data!B303</f>
        <v>Punjab</v>
      </c>
      <c r="C303" s="15" t="str">
        <f>Raw_Data!C303</f>
        <v>Krishna</v>
      </c>
      <c r="D303" s="15" t="str">
        <f>Raw_Data!D303</f>
        <v>Sugarcane</v>
      </c>
      <c r="E303" s="15" t="str">
        <f>Raw_Data!E303</f>
        <v>Kharif</v>
      </c>
      <c r="F303" s="15">
        <f>Raw_Data!F303</f>
        <v>14.92</v>
      </c>
      <c r="G303" s="18">
        <f>IF(Raw_Data!G303="",ROUND(AVERAGEIFS(Raw_Data!$G$2:$G$4001,Raw_Data!$E$2:$E$4001,E303),1),Raw_Data!G303)</f>
        <v>684.9</v>
      </c>
      <c r="H303" s="15">
        <f>Raw_Data!H303</f>
        <v>30.6</v>
      </c>
      <c r="I303" s="15">
        <f>Raw_Data!I303</f>
        <v>60.8</v>
      </c>
      <c r="J303" s="15">
        <f>Raw_Data!J303</f>
        <v>6.2</v>
      </c>
      <c r="K303" s="15">
        <f>Raw_Data!K303</f>
        <v>6.08</v>
      </c>
      <c r="L303" s="18">
        <f>IF(Raw_Data!L303="",ROUND(AVERAGEIFS(Raw_Data!$L$2:$L$4001,Raw_Data!$E$2:$E$4001,E303),1),Raw_Data!L303)</f>
        <v>31.7</v>
      </c>
      <c r="M303" s="15">
        <f>Raw_Data!M303</f>
        <v>91.1</v>
      </c>
      <c r="N303" s="15">
        <f>Raw_Data!N303</f>
        <v>56.1</v>
      </c>
      <c r="O303" s="15">
        <f>Raw_Data!O303</f>
        <v>87.4</v>
      </c>
      <c r="P303" s="15" t="str">
        <f>Raw_Data!P303</f>
        <v>Flood</v>
      </c>
      <c r="Q303" s="15">
        <f>Raw_Data!Q303</f>
        <v>163.6</v>
      </c>
      <c r="R303" s="15">
        <f>Raw_Data!R303</f>
        <v>6.19</v>
      </c>
      <c r="S303" s="15">
        <f>Raw_Data!S303</f>
        <v>0.82</v>
      </c>
      <c r="T303" s="18">
        <f>IF(Raw_Data!T303="",ROUND(AVERAGEIFS(Raw_Data!$T$2:$T$4001,Raw_Data!$E$2:$E$4001,E303,Raw_Data!$D$2:$D$4001,D303),2),IF(Raw_Data!T303&gt;INDEX(Cleaning_Reference!$F$6:$F$13,MATCH(D303,Cleaning_Reference!$A$6:$A$13,0)),INDEX(Cleaning_Reference!$F$6:$F$13,MATCH(D303,Cleaning_Reference!$A$6:$A$13,0)),Raw_Data!T303))</f>
        <v>45.71</v>
      </c>
      <c r="U303" s="15">
        <f>Raw_Data!U303</f>
        <v>681.99</v>
      </c>
      <c r="V303" s="15">
        <f>Raw_Data!V303</f>
        <v>3500</v>
      </c>
      <c r="W303" s="15">
        <f>Raw_Data!W303</f>
        <v>1103823</v>
      </c>
      <c r="X303" s="15">
        <f>Raw_Data!X303</f>
        <v>2386965</v>
      </c>
      <c r="Y303" s="15">
        <f>Raw_Data!Y303</f>
        <v>1283142</v>
      </c>
      <c r="Z303" s="15">
        <f>Raw_Data!Z303</f>
        <v>25870</v>
      </c>
      <c r="AA303" s="15">
        <f>Raw_Data!AA303</f>
        <v>26.361999999999998</v>
      </c>
      <c r="AB303" s="15">
        <f>Raw_Data!AB303</f>
        <v>51.8</v>
      </c>
      <c r="AC303" s="19" t="str">
        <f>IF(Raw_Data!G303="","Yes","No")</f>
        <v>No</v>
      </c>
      <c r="AD303" s="19" t="str">
        <f>IF(Raw_Data!L303="","Yes","No")</f>
        <v>No</v>
      </c>
      <c r="AE303" s="19" t="str">
        <f>IF(Raw_Data!T303="","Imputed",IF(Raw_Data!T303&gt;INDEX(Cleaning_Reference!$F$6:$F$13,MATCH(D303,Cleaning_Reference!$A$6:$A$13,0)),"Capped","Original"))</f>
        <v>Original</v>
      </c>
      <c r="AF303" s="21">
        <f t="shared" si="4"/>
        <v>681.99</v>
      </c>
    </row>
    <row r="304" spans="1:32" ht="15" customHeight="1" x14ac:dyDescent="0.3">
      <c r="A304" s="20" t="str">
        <f>Raw_Data!A304</f>
        <v>SF10303</v>
      </c>
      <c r="B304" s="15" t="str">
        <f>Raw_Data!B304</f>
        <v>Telangana</v>
      </c>
      <c r="C304" s="15" t="str">
        <f>Raw_Data!C304</f>
        <v>Warangal</v>
      </c>
      <c r="D304" s="15" t="str">
        <f>Raw_Data!D304</f>
        <v>Pulses</v>
      </c>
      <c r="E304" s="15" t="str">
        <f>Raw_Data!E304</f>
        <v>Kharif</v>
      </c>
      <c r="F304" s="15">
        <f>Raw_Data!F304</f>
        <v>2.98</v>
      </c>
      <c r="G304" s="18">
        <f>IF(Raw_Data!G304="",ROUND(AVERAGEIFS(Raw_Data!$G$2:$G$4001,Raw_Data!$E$2:$E$4001,E304),1),Raw_Data!G304)</f>
        <v>914.9</v>
      </c>
      <c r="H304" s="15">
        <f>Raw_Data!H304</f>
        <v>33.200000000000003</v>
      </c>
      <c r="I304" s="15">
        <f>Raw_Data!I304</f>
        <v>81.3</v>
      </c>
      <c r="J304" s="15">
        <f>Raw_Data!J304</f>
        <v>6</v>
      </c>
      <c r="K304" s="15">
        <f>Raw_Data!K304</f>
        <v>8.23</v>
      </c>
      <c r="L304" s="18">
        <f>IF(Raw_Data!L304="",ROUND(AVERAGEIFS(Raw_Data!$L$2:$L$4001,Raw_Data!$E$2:$E$4001,E304),1),Raw_Data!L304)</f>
        <v>26.7</v>
      </c>
      <c r="M304" s="15">
        <f>Raw_Data!M304</f>
        <v>130.1</v>
      </c>
      <c r="N304" s="15">
        <f>Raw_Data!N304</f>
        <v>28.1</v>
      </c>
      <c r="O304" s="15">
        <f>Raw_Data!O304</f>
        <v>94.8</v>
      </c>
      <c r="P304" s="15" t="str">
        <f>Raw_Data!P304</f>
        <v>Flood</v>
      </c>
      <c r="Q304" s="15">
        <f>Raw_Data!Q304</f>
        <v>144.6</v>
      </c>
      <c r="R304" s="15">
        <f>Raw_Data!R304</f>
        <v>7.6</v>
      </c>
      <c r="S304" s="15">
        <f>Raw_Data!S304</f>
        <v>0.73</v>
      </c>
      <c r="T304" s="18">
        <f>IF(Raw_Data!T304="",ROUND(AVERAGEIFS(Raw_Data!$T$2:$T$4001,Raw_Data!$E$2:$E$4001,E304,Raw_Data!$D$2:$D$4001,D304),2),IF(Raw_Data!T304&gt;INDEX(Cleaning_Reference!$F$6:$F$13,MATCH(D304,Cleaning_Reference!$A$6:$A$13,0)),INDEX(Cleaning_Reference!$F$6:$F$13,MATCH(D304,Cleaning_Reference!$A$6:$A$13,0)),Raw_Data!T304))</f>
        <v>0.3</v>
      </c>
      <c r="U304" s="15">
        <f>Raw_Data!U304</f>
        <v>0.89</v>
      </c>
      <c r="V304" s="15">
        <f>Raw_Data!V304</f>
        <v>83926</v>
      </c>
      <c r="W304" s="15">
        <f>Raw_Data!W304</f>
        <v>182599</v>
      </c>
      <c r="X304" s="15">
        <f>Raw_Data!X304</f>
        <v>74694</v>
      </c>
      <c r="Y304" s="15">
        <f>Raw_Data!Y304</f>
        <v>-107905</v>
      </c>
      <c r="Z304" s="15">
        <f>Raw_Data!Z304</f>
        <v>1396</v>
      </c>
      <c r="AA304" s="15">
        <f>Raw_Data!AA304</f>
        <v>0.63800000000000001</v>
      </c>
      <c r="AB304" s="15">
        <f>Raw_Data!AB304</f>
        <v>38.4</v>
      </c>
      <c r="AC304" s="19" t="str">
        <f>IF(Raw_Data!G304="","Yes","No")</f>
        <v>No</v>
      </c>
      <c r="AD304" s="19" t="str">
        <f>IF(Raw_Data!L304="","Yes","No")</f>
        <v>No</v>
      </c>
      <c r="AE304" s="19" t="str">
        <f>IF(Raw_Data!T304="","Imputed",IF(Raw_Data!T304&gt;INDEX(Cleaning_Reference!$F$6:$F$13,MATCH(D304,Cleaning_Reference!$A$6:$A$13,0)),"Capped","Original"))</f>
        <v>Original</v>
      </c>
      <c r="AF304" s="21">
        <f t="shared" si="4"/>
        <v>0.89</v>
      </c>
    </row>
    <row r="305" spans="1:32" ht="15" customHeight="1" x14ac:dyDescent="0.3">
      <c r="A305" s="20" t="str">
        <f>Raw_Data!A305</f>
        <v>SF10304</v>
      </c>
      <c r="B305" s="15" t="str">
        <f>Raw_Data!B305</f>
        <v>Tamil Nadu</v>
      </c>
      <c r="C305" s="15" t="str">
        <f>Raw_Data!C305</f>
        <v>Raichur</v>
      </c>
      <c r="D305" s="15" t="str">
        <f>Raw_Data!D305</f>
        <v>Sugarcane</v>
      </c>
      <c r="E305" s="15" t="str">
        <f>Raw_Data!E305</f>
        <v>Zaid</v>
      </c>
      <c r="F305" s="15">
        <f>Raw_Data!F305</f>
        <v>14.36</v>
      </c>
      <c r="G305" s="18">
        <f>IF(Raw_Data!G305="",ROUND(AVERAGEIFS(Raw_Data!$G$2:$G$4001,Raw_Data!$E$2:$E$4001,E305),1),Raw_Data!G305)</f>
        <v>475.9</v>
      </c>
      <c r="H305" s="15">
        <f>Raw_Data!H305</f>
        <v>33.5</v>
      </c>
      <c r="I305" s="15">
        <f>Raw_Data!I305</f>
        <v>54.4</v>
      </c>
      <c r="J305" s="15">
        <f>Raw_Data!J305</f>
        <v>8</v>
      </c>
      <c r="K305" s="15">
        <f>Raw_Data!K305</f>
        <v>7.09</v>
      </c>
      <c r="L305" s="18">
        <f>IF(Raw_Data!L305="",ROUND(AVERAGEIFS(Raw_Data!$L$2:$L$4001,Raw_Data!$E$2:$E$4001,E305),1),Raw_Data!L305)</f>
        <v>14.7</v>
      </c>
      <c r="M305" s="15">
        <f>Raw_Data!M305</f>
        <v>117</v>
      </c>
      <c r="N305" s="15">
        <f>Raw_Data!N305</f>
        <v>32.5</v>
      </c>
      <c r="O305" s="15">
        <f>Raw_Data!O305</f>
        <v>113.8</v>
      </c>
      <c r="P305" s="15" t="str">
        <f>Raw_Data!P305</f>
        <v>Drip</v>
      </c>
      <c r="Q305" s="15">
        <f>Raw_Data!Q305</f>
        <v>254.1</v>
      </c>
      <c r="R305" s="15">
        <f>Raw_Data!R305</f>
        <v>4.82</v>
      </c>
      <c r="S305" s="15">
        <f>Raw_Data!S305</f>
        <v>0.82</v>
      </c>
      <c r="T305" s="18">
        <f>IF(Raw_Data!T305="",ROUND(AVERAGEIFS(Raw_Data!$T$2:$T$4001,Raw_Data!$E$2:$E$4001,E305,Raw_Data!$D$2:$D$4001,D305),2),IF(Raw_Data!T305&gt;INDEX(Cleaning_Reference!$F$6:$F$13,MATCH(D305,Cleaning_Reference!$A$6:$A$13,0)),INDEX(Cleaning_Reference!$F$6:$F$13,MATCH(D305,Cleaning_Reference!$A$6:$A$13,0)),Raw_Data!T305))</f>
        <v>38.78</v>
      </c>
      <c r="U305" s="15">
        <f>Raw_Data!U305</f>
        <v>556.88</v>
      </c>
      <c r="V305" s="15">
        <f>Raw_Data!V305</f>
        <v>3749</v>
      </c>
      <c r="W305" s="15">
        <f>Raw_Data!W305</f>
        <v>1153131</v>
      </c>
      <c r="X305" s="15">
        <f>Raw_Data!X305</f>
        <v>2087743</v>
      </c>
      <c r="Y305" s="15">
        <f>Raw_Data!Y305</f>
        <v>934612</v>
      </c>
      <c r="Z305" s="15">
        <f>Raw_Data!Z305</f>
        <v>22104</v>
      </c>
      <c r="AA305" s="15">
        <f>Raw_Data!AA305</f>
        <v>25.193999999999999</v>
      </c>
      <c r="AB305" s="15">
        <f>Raw_Data!AB305</f>
        <v>46</v>
      </c>
      <c r="AC305" s="19" t="str">
        <f>IF(Raw_Data!G305="","Yes","No")</f>
        <v>No</v>
      </c>
      <c r="AD305" s="19" t="str">
        <f>IF(Raw_Data!L305="","Yes","No")</f>
        <v>No</v>
      </c>
      <c r="AE305" s="19" t="str">
        <f>IF(Raw_Data!T305="","Imputed",IF(Raw_Data!T305&gt;INDEX(Cleaning_Reference!$F$6:$F$13,MATCH(D305,Cleaning_Reference!$A$6:$A$13,0)),"Capped","Original"))</f>
        <v>Original</v>
      </c>
      <c r="AF305" s="21">
        <f t="shared" si="4"/>
        <v>556.88</v>
      </c>
    </row>
    <row r="306" spans="1:32" ht="15" customHeight="1" x14ac:dyDescent="0.3">
      <c r="A306" s="20" t="str">
        <f>Raw_Data!A306</f>
        <v>SF10305</v>
      </c>
      <c r="B306" s="15" t="str">
        <f>Raw_Data!B306</f>
        <v>Andhra Pradesh</v>
      </c>
      <c r="C306" s="15" t="str">
        <f>Raw_Data!C306</f>
        <v>Warangal</v>
      </c>
      <c r="D306" s="15" t="str">
        <f>Raw_Data!D306</f>
        <v>Rice</v>
      </c>
      <c r="E306" s="15" t="str">
        <f>Raw_Data!E306</f>
        <v>Kharif</v>
      </c>
      <c r="F306" s="15">
        <f>Raw_Data!F306</f>
        <v>2.12</v>
      </c>
      <c r="G306" s="18">
        <f>IF(Raw_Data!G306="",ROUND(AVERAGEIFS(Raw_Data!$G$2:$G$4001,Raw_Data!$E$2:$E$4001,E306),1),Raw_Data!G306)</f>
        <v>1040.0999999999999</v>
      </c>
      <c r="H306" s="15">
        <f>Raw_Data!H306</f>
        <v>25.4</v>
      </c>
      <c r="I306" s="15">
        <f>Raw_Data!I306</f>
        <v>76.8</v>
      </c>
      <c r="J306" s="15">
        <f>Raw_Data!J306</f>
        <v>7.9</v>
      </c>
      <c r="K306" s="15">
        <f>Raw_Data!K306</f>
        <v>6.7</v>
      </c>
      <c r="L306" s="18">
        <f>IF(Raw_Data!L306="",ROUND(AVERAGEIFS(Raw_Data!$L$2:$L$4001,Raw_Data!$E$2:$E$4001,E306),1),Raw_Data!L306)</f>
        <v>29.5</v>
      </c>
      <c r="M306" s="15">
        <f>Raw_Data!M306</f>
        <v>135.5</v>
      </c>
      <c r="N306" s="15">
        <f>Raw_Data!N306</f>
        <v>40.9</v>
      </c>
      <c r="O306" s="15">
        <f>Raw_Data!O306</f>
        <v>104.7</v>
      </c>
      <c r="P306" s="15" t="str">
        <f>Raw_Data!P306</f>
        <v>Rainfed</v>
      </c>
      <c r="Q306" s="15">
        <f>Raw_Data!Q306</f>
        <v>257.5</v>
      </c>
      <c r="R306" s="15">
        <f>Raw_Data!R306</f>
        <v>4.24</v>
      </c>
      <c r="S306" s="15">
        <f>Raw_Data!S306</f>
        <v>0.67</v>
      </c>
      <c r="T306" s="18">
        <f>IF(Raw_Data!T306="",ROUND(AVERAGEIFS(Raw_Data!$T$2:$T$4001,Raw_Data!$E$2:$E$4001,E306,Raw_Data!$D$2:$D$4001,D306),2),IF(Raw_Data!T306&gt;INDEX(Cleaning_Reference!$F$6:$F$13,MATCH(D306,Cleaning_Reference!$A$6:$A$13,0)),INDEX(Cleaning_Reference!$F$6:$F$13,MATCH(D306,Cleaning_Reference!$A$6:$A$13,0)),Raw_Data!T306))</f>
        <v>2.96</v>
      </c>
      <c r="U306" s="15">
        <f>Raw_Data!U306</f>
        <v>6.28</v>
      </c>
      <c r="V306" s="15">
        <f>Raw_Data!V306</f>
        <v>19355</v>
      </c>
      <c r="W306" s="15">
        <f>Raw_Data!W306</f>
        <v>118052</v>
      </c>
      <c r="X306" s="15">
        <f>Raw_Data!X306</f>
        <v>121549</v>
      </c>
      <c r="Y306" s="15">
        <f>Raw_Data!Y306</f>
        <v>3497</v>
      </c>
      <c r="Z306" s="15">
        <f>Raw_Data!Z306</f>
        <v>1741</v>
      </c>
      <c r="AA306" s="15">
        <f>Raw_Data!AA306</f>
        <v>3.6070000000000002</v>
      </c>
      <c r="AB306" s="15">
        <f>Raw_Data!AB306</f>
        <v>50.7</v>
      </c>
      <c r="AC306" s="19" t="str">
        <f>IF(Raw_Data!G306="","Yes","No")</f>
        <v>No</v>
      </c>
      <c r="AD306" s="19" t="str">
        <f>IF(Raw_Data!L306="","Yes","No")</f>
        <v>No</v>
      </c>
      <c r="AE306" s="19" t="str">
        <f>IF(Raw_Data!T306="","Imputed",IF(Raw_Data!T306&gt;INDEX(Cleaning_Reference!$F$6:$F$13,MATCH(D306,Cleaning_Reference!$A$6:$A$13,0)),"Capped","Original"))</f>
        <v>Original</v>
      </c>
      <c r="AF306" s="21">
        <f t="shared" si="4"/>
        <v>6.28</v>
      </c>
    </row>
    <row r="307" spans="1:32" ht="15" customHeight="1" x14ac:dyDescent="0.3">
      <c r="A307" s="20" t="str">
        <f>Raw_Data!A307</f>
        <v>SF10306</v>
      </c>
      <c r="B307" s="15" t="str">
        <f>Raw_Data!B307</f>
        <v>Karnataka</v>
      </c>
      <c r="C307" s="15" t="str">
        <f>Raw_Data!C307</f>
        <v>Nalgonda</v>
      </c>
      <c r="D307" s="15" t="str">
        <f>Raw_Data!D307</f>
        <v>Chilli</v>
      </c>
      <c r="E307" s="15" t="str">
        <f>Raw_Data!E307</f>
        <v>Zaid</v>
      </c>
      <c r="F307" s="15">
        <f>Raw_Data!F307</f>
        <v>9.82</v>
      </c>
      <c r="G307" s="18">
        <f>IF(Raw_Data!G307="",ROUND(AVERAGEIFS(Raw_Data!$G$2:$G$4001,Raw_Data!$E$2:$E$4001,E307),1),Raw_Data!G307)</f>
        <v>505.7</v>
      </c>
      <c r="H307" s="15">
        <f>Raw_Data!H307</f>
        <v>29</v>
      </c>
      <c r="I307" s="15">
        <f>Raw_Data!I307</f>
        <v>51.2</v>
      </c>
      <c r="J307" s="15">
        <f>Raw_Data!J307</f>
        <v>8.9</v>
      </c>
      <c r="K307" s="15">
        <f>Raw_Data!K307</f>
        <v>7.16</v>
      </c>
      <c r="L307" s="18">
        <f>IF(Raw_Data!L307="",ROUND(AVERAGEIFS(Raw_Data!$L$2:$L$4001,Raw_Data!$E$2:$E$4001,E307),1),Raw_Data!L307)</f>
        <v>16.899999999999999</v>
      </c>
      <c r="M307" s="15">
        <f>Raw_Data!M307</f>
        <v>91.9</v>
      </c>
      <c r="N307" s="15">
        <f>Raw_Data!N307</f>
        <v>25.2</v>
      </c>
      <c r="O307" s="15">
        <f>Raw_Data!O307</f>
        <v>116.5</v>
      </c>
      <c r="P307" s="15" t="str">
        <f>Raw_Data!P307</f>
        <v>Drip</v>
      </c>
      <c r="Q307" s="15">
        <f>Raw_Data!Q307</f>
        <v>225</v>
      </c>
      <c r="R307" s="15">
        <f>Raw_Data!R307</f>
        <v>4.53</v>
      </c>
      <c r="S307" s="15">
        <f>Raw_Data!S307</f>
        <v>0.71</v>
      </c>
      <c r="T307" s="18">
        <f>IF(Raw_Data!T307="",ROUND(AVERAGEIFS(Raw_Data!$T$2:$T$4001,Raw_Data!$E$2:$E$4001,E307,Raw_Data!$D$2:$D$4001,D307),2),IF(Raw_Data!T307&gt;INDEX(Cleaning_Reference!$F$6:$F$13,MATCH(D307,Cleaning_Reference!$A$6:$A$13,0)),INDEX(Cleaning_Reference!$F$6:$F$13,MATCH(D307,Cleaning_Reference!$A$6:$A$13,0)),Raw_Data!T307))</f>
        <v>1.56</v>
      </c>
      <c r="U307" s="15">
        <f>Raw_Data!U307</f>
        <v>15.32</v>
      </c>
      <c r="V307" s="15">
        <f>Raw_Data!V307</f>
        <v>97132</v>
      </c>
      <c r="W307" s="15">
        <f>Raw_Data!W307</f>
        <v>748307</v>
      </c>
      <c r="X307" s="15">
        <f>Raw_Data!X307</f>
        <v>1488062</v>
      </c>
      <c r="Y307" s="15">
        <f>Raw_Data!Y307</f>
        <v>739755</v>
      </c>
      <c r="Z307" s="15">
        <f>Raw_Data!Z307</f>
        <v>4997</v>
      </c>
      <c r="AA307" s="15">
        <f>Raw_Data!AA307</f>
        <v>3.0659999999999998</v>
      </c>
      <c r="AB307" s="15">
        <f>Raw_Data!AB307</f>
        <v>47.4</v>
      </c>
      <c r="AC307" s="19" t="str">
        <f>IF(Raw_Data!G307="","Yes","No")</f>
        <v>No</v>
      </c>
      <c r="AD307" s="19" t="str">
        <f>IF(Raw_Data!L307="","Yes","No")</f>
        <v>No</v>
      </c>
      <c r="AE307" s="19" t="str">
        <f>IF(Raw_Data!T307="","Imputed",IF(Raw_Data!T307&gt;INDEX(Cleaning_Reference!$F$6:$F$13,MATCH(D307,Cleaning_Reference!$A$6:$A$13,0)),"Capped","Original"))</f>
        <v>Original</v>
      </c>
      <c r="AF307" s="21">
        <f t="shared" si="4"/>
        <v>15.32</v>
      </c>
    </row>
    <row r="308" spans="1:32" ht="15" customHeight="1" x14ac:dyDescent="0.3">
      <c r="A308" s="20" t="str">
        <f>Raw_Data!A308</f>
        <v>SF10307</v>
      </c>
      <c r="B308" s="15" t="str">
        <f>Raw_Data!B308</f>
        <v>Tamil Nadu</v>
      </c>
      <c r="C308" s="15" t="str">
        <f>Raw_Data!C308</f>
        <v>Nalgonda</v>
      </c>
      <c r="D308" s="15" t="str">
        <f>Raw_Data!D308</f>
        <v>Sugarcane</v>
      </c>
      <c r="E308" s="15" t="str">
        <f>Raw_Data!E308</f>
        <v>Zaid</v>
      </c>
      <c r="F308" s="15">
        <f>Raw_Data!F308</f>
        <v>0.91</v>
      </c>
      <c r="G308" s="18">
        <f>IF(Raw_Data!G308="",ROUND(AVERAGEIFS(Raw_Data!$G$2:$G$4001,Raw_Data!$E$2:$E$4001,E308),1),Raw_Data!G308)</f>
        <v>158.69999999999999</v>
      </c>
      <c r="H308" s="15">
        <f>Raw_Data!H308</f>
        <v>28</v>
      </c>
      <c r="I308" s="15">
        <f>Raw_Data!I308</f>
        <v>49.6</v>
      </c>
      <c r="J308" s="15">
        <f>Raw_Data!J308</f>
        <v>9.1999999999999993</v>
      </c>
      <c r="K308" s="15">
        <f>Raw_Data!K308</f>
        <v>6.4</v>
      </c>
      <c r="L308" s="18">
        <f>IF(Raw_Data!L308="",ROUND(AVERAGEIFS(Raw_Data!$L$2:$L$4001,Raw_Data!$E$2:$E$4001,E308),1),Raw_Data!L308)</f>
        <v>13.8</v>
      </c>
      <c r="M308" s="15">
        <f>Raw_Data!M308</f>
        <v>147.80000000000001</v>
      </c>
      <c r="N308" s="15">
        <f>Raw_Data!N308</f>
        <v>65.099999999999994</v>
      </c>
      <c r="O308" s="15">
        <f>Raw_Data!O308</f>
        <v>145.5</v>
      </c>
      <c r="P308" s="15" t="str">
        <f>Raw_Data!P308</f>
        <v>Sprinkler</v>
      </c>
      <c r="Q308" s="15">
        <f>Raw_Data!Q308</f>
        <v>143.9</v>
      </c>
      <c r="R308" s="15">
        <f>Raw_Data!R308</f>
        <v>5.38</v>
      </c>
      <c r="S308" s="15">
        <f>Raw_Data!S308</f>
        <v>0.76</v>
      </c>
      <c r="T308" s="18">
        <f>IF(Raw_Data!T308="",ROUND(AVERAGEIFS(Raw_Data!$T$2:$T$4001,Raw_Data!$E$2:$E$4001,E308,Raw_Data!$D$2:$D$4001,D308),2),IF(Raw_Data!T308&gt;INDEX(Cleaning_Reference!$F$6:$F$13,MATCH(D308,Cleaning_Reference!$A$6:$A$13,0)),INDEX(Cleaning_Reference!$F$6:$F$13,MATCH(D308,Cleaning_Reference!$A$6:$A$13,0)),Raw_Data!T308))</f>
        <v>49.31</v>
      </c>
      <c r="U308" s="15">
        <f>Raw_Data!U308</f>
        <v>44.87</v>
      </c>
      <c r="V308" s="15">
        <f>Raw_Data!V308</f>
        <v>3751</v>
      </c>
      <c r="W308" s="15">
        <f>Raw_Data!W308</f>
        <v>61468</v>
      </c>
      <c r="X308" s="15">
        <f>Raw_Data!X308</f>
        <v>168307</v>
      </c>
      <c r="Y308" s="15">
        <f>Raw_Data!Y308</f>
        <v>106839</v>
      </c>
      <c r="Z308" s="15">
        <f>Raw_Data!Z308</f>
        <v>1780</v>
      </c>
      <c r="AA308" s="15">
        <f>Raw_Data!AA308</f>
        <v>25.207999999999998</v>
      </c>
      <c r="AB308" s="15">
        <f>Raw_Data!AB308</f>
        <v>38.1</v>
      </c>
      <c r="AC308" s="19" t="str">
        <f>IF(Raw_Data!G308="","Yes","No")</f>
        <v>No</v>
      </c>
      <c r="AD308" s="19" t="str">
        <f>IF(Raw_Data!L308="","Yes","No")</f>
        <v>No</v>
      </c>
      <c r="AE308" s="19" t="str">
        <f>IF(Raw_Data!T308="","Imputed",IF(Raw_Data!T308&gt;INDEX(Cleaning_Reference!$F$6:$F$13,MATCH(D308,Cleaning_Reference!$A$6:$A$13,0)),"Capped","Original"))</f>
        <v>Original</v>
      </c>
      <c r="AF308" s="21">
        <f t="shared" si="4"/>
        <v>44.87</v>
      </c>
    </row>
    <row r="309" spans="1:32" ht="15" customHeight="1" x14ac:dyDescent="0.3">
      <c r="A309" s="20" t="str">
        <f>Raw_Data!A309</f>
        <v>SF10308</v>
      </c>
      <c r="B309" s="15" t="str">
        <f>Raw_Data!B309</f>
        <v>Gujarat</v>
      </c>
      <c r="C309" s="15" t="str">
        <f>Raw_Data!C309</f>
        <v>Indore</v>
      </c>
      <c r="D309" s="15" t="str">
        <f>Raw_Data!D309</f>
        <v>Sugarcane</v>
      </c>
      <c r="E309" s="15" t="str">
        <f>Raw_Data!E309</f>
        <v>Rabi</v>
      </c>
      <c r="F309" s="15">
        <f>Raw_Data!F309</f>
        <v>8.1199999999999992</v>
      </c>
      <c r="G309" s="18">
        <f>IF(Raw_Data!G309="",ROUND(AVERAGEIFS(Raw_Data!$G$2:$G$4001,Raw_Data!$E$2:$E$4001,E309),1),Raw_Data!G309)</f>
        <v>342</v>
      </c>
      <c r="H309" s="15">
        <f>Raw_Data!H309</f>
        <v>21.9</v>
      </c>
      <c r="I309" s="15">
        <f>Raw_Data!I309</f>
        <v>62.9</v>
      </c>
      <c r="J309" s="15">
        <f>Raw_Data!J309</f>
        <v>6.1</v>
      </c>
      <c r="K309" s="15">
        <f>Raw_Data!K309</f>
        <v>6.92</v>
      </c>
      <c r="L309" s="18">
        <f>IF(Raw_Data!L309="",ROUND(AVERAGEIFS(Raw_Data!$L$2:$L$4001,Raw_Data!$E$2:$E$4001,E309),1),Raw_Data!L309)</f>
        <v>27.1</v>
      </c>
      <c r="M309" s="15">
        <f>Raw_Data!M309</f>
        <v>174</v>
      </c>
      <c r="N309" s="15">
        <f>Raw_Data!N309</f>
        <v>81.2</v>
      </c>
      <c r="O309" s="15">
        <f>Raw_Data!O309</f>
        <v>105.7</v>
      </c>
      <c r="P309" s="15" t="str">
        <f>Raw_Data!P309</f>
        <v>Flood</v>
      </c>
      <c r="Q309" s="15">
        <f>Raw_Data!Q309</f>
        <v>272.8</v>
      </c>
      <c r="R309" s="15">
        <f>Raw_Data!R309</f>
        <v>1.76</v>
      </c>
      <c r="S309" s="15">
        <f>Raw_Data!S309</f>
        <v>0.65</v>
      </c>
      <c r="T309" s="18">
        <f>IF(Raw_Data!T309="",ROUND(AVERAGEIFS(Raw_Data!$T$2:$T$4001,Raw_Data!$E$2:$E$4001,E309,Raw_Data!$D$2:$D$4001,D309),2),IF(Raw_Data!T309&gt;INDEX(Cleaning_Reference!$F$6:$F$13,MATCH(D309,Cleaning_Reference!$A$6:$A$13,0)),INDEX(Cleaning_Reference!$F$6:$F$13,MATCH(D309,Cleaning_Reference!$A$6:$A$13,0)),Raw_Data!T309))</f>
        <v>52.5</v>
      </c>
      <c r="U309" s="15">
        <f>Raw_Data!U309</f>
        <v>426.3</v>
      </c>
      <c r="V309" s="15">
        <f>Raw_Data!V309</f>
        <v>3061</v>
      </c>
      <c r="W309" s="15">
        <f>Raw_Data!W309</f>
        <v>542008</v>
      </c>
      <c r="X309" s="15">
        <f>Raw_Data!X309</f>
        <v>1304904</v>
      </c>
      <c r="Y309" s="15">
        <f>Raw_Data!Y309</f>
        <v>762896</v>
      </c>
      <c r="Z309" s="15">
        <f>Raw_Data!Z309</f>
        <v>19933</v>
      </c>
      <c r="AA309" s="15">
        <f>Raw_Data!AA309</f>
        <v>21.387</v>
      </c>
      <c r="AB309" s="15">
        <f>Raw_Data!AB309</f>
        <v>41.7</v>
      </c>
      <c r="AC309" s="19" t="str">
        <f>IF(Raw_Data!G309="","Yes","No")</f>
        <v>No</v>
      </c>
      <c r="AD309" s="19" t="str">
        <f>IF(Raw_Data!L309="","Yes","No")</f>
        <v>No</v>
      </c>
      <c r="AE309" s="19" t="str">
        <f>IF(Raw_Data!T309="","Imputed",IF(Raw_Data!T309&gt;INDEX(Cleaning_Reference!$F$6:$F$13,MATCH(D309,Cleaning_Reference!$A$6:$A$13,0)),"Capped","Original"))</f>
        <v>Original</v>
      </c>
      <c r="AF309" s="21">
        <f t="shared" si="4"/>
        <v>426.3</v>
      </c>
    </row>
    <row r="310" spans="1:32" ht="15" customHeight="1" x14ac:dyDescent="0.3">
      <c r="A310" s="20" t="str">
        <f>Raw_Data!A310</f>
        <v>SF10309</v>
      </c>
      <c r="B310" s="15" t="str">
        <f>Raw_Data!B310</f>
        <v>Maharashtra</v>
      </c>
      <c r="C310" s="15" t="str">
        <f>Raw_Data!C310</f>
        <v>Warangal</v>
      </c>
      <c r="D310" s="15" t="str">
        <f>Raw_Data!D310</f>
        <v>Sugarcane</v>
      </c>
      <c r="E310" s="15" t="str">
        <f>Raw_Data!E310</f>
        <v>Rabi</v>
      </c>
      <c r="F310" s="15">
        <f>Raw_Data!F310</f>
        <v>7.83</v>
      </c>
      <c r="G310" s="18">
        <f>IF(Raw_Data!G310="",ROUND(AVERAGEIFS(Raw_Data!$G$2:$G$4001,Raw_Data!$E$2:$E$4001,E310),1),Raw_Data!G310)</f>
        <v>340.8</v>
      </c>
      <c r="H310" s="15">
        <f>Raw_Data!H310</f>
        <v>21.1</v>
      </c>
      <c r="I310" s="15">
        <f>Raw_Data!I310</f>
        <v>58.9</v>
      </c>
      <c r="J310" s="15">
        <f>Raw_Data!J310</f>
        <v>6.8</v>
      </c>
      <c r="K310" s="15">
        <f>Raw_Data!K310</f>
        <v>6.28</v>
      </c>
      <c r="L310" s="18">
        <f>IF(Raw_Data!L310="",ROUND(AVERAGEIFS(Raw_Data!$L$2:$L$4001,Raw_Data!$E$2:$E$4001,E310),1),Raw_Data!L310)</f>
        <v>24.2</v>
      </c>
      <c r="M310" s="15">
        <f>Raw_Data!M310</f>
        <v>120.5</v>
      </c>
      <c r="N310" s="15">
        <f>Raw_Data!N310</f>
        <v>39.299999999999997</v>
      </c>
      <c r="O310" s="15">
        <f>Raw_Data!O310</f>
        <v>113.7</v>
      </c>
      <c r="P310" s="15" t="str">
        <f>Raw_Data!P310</f>
        <v>Drip</v>
      </c>
      <c r="Q310" s="15">
        <f>Raw_Data!Q310</f>
        <v>186.2</v>
      </c>
      <c r="R310" s="15">
        <f>Raw_Data!R310</f>
        <v>3.78</v>
      </c>
      <c r="S310" s="15">
        <f>Raw_Data!S310</f>
        <v>0.99</v>
      </c>
      <c r="T310" s="18">
        <f>IF(Raw_Data!T310="",ROUND(AVERAGEIFS(Raw_Data!$T$2:$T$4001,Raw_Data!$E$2:$E$4001,E310,Raw_Data!$D$2:$D$4001,D310),2),IF(Raw_Data!T310&gt;INDEX(Cleaning_Reference!$F$6:$F$13,MATCH(D310,Cleaning_Reference!$A$6:$A$13,0)),INDEX(Cleaning_Reference!$F$6:$F$13,MATCH(D310,Cleaning_Reference!$A$6:$A$13,0)),Raw_Data!T310))</f>
        <v>41.38</v>
      </c>
      <c r="U310" s="15">
        <f>Raw_Data!U310</f>
        <v>324.01</v>
      </c>
      <c r="V310" s="15">
        <f>Raw_Data!V310</f>
        <v>3157</v>
      </c>
      <c r="W310" s="15">
        <f>Raw_Data!W310</f>
        <v>495786</v>
      </c>
      <c r="X310" s="15">
        <f>Raw_Data!X310</f>
        <v>1022900</v>
      </c>
      <c r="Y310" s="15">
        <f>Raw_Data!Y310</f>
        <v>527114</v>
      </c>
      <c r="Z310" s="15">
        <f>Raw_Data!Z310</f>
        <v>12275</v>
      </c>
      <c r="AA310" s="15">
        <f>Raw_Data!AA310</f>
        <v>26.396000000000001</v>
      </c>
      <c r="AB310" s="15">
        <f>Raw_Data!AB310</f>
        <v>33.799999999999997</v>
      </c>
      <c r="AC310" s="19" t="str">
        <f>IF(Raw_Data!G310="","Yes","No")</f>
        <v>No</v>
      </c>
      <c r="AD310" s="19" t="str">
        <f>IF(Raw_Data!L310="","Yes","No")</f>
        <v>No</v>
      </c>
      <c r="AE310" s="19" t="str">
        <f>IF(Raw_Data!T310="","Imputed",IF(Raw_Data!T310&gt;INDEX(Cleaning_Reference!$F$6:$F$13,MATCH(D310,Cleaning_Reference!$A$6:$A$13,0)),"Capped","Original"))</f>
        <v>Original</v>
      </c>
      <c r="AF310" s="21">
        <f t="shared" si="4"/>
        <v>324.01</v>
      </c>
    </row>
    <row r="311" spans="1:32" ht="15" customHeight="1" x14ac:dyDescent="0.3">
      <c r="A311" s="20" t="str">
        <f>Raw_Data!A311</f>
        <v>SF10310</v>
      </c>
      <c r="B311" s="15" t="str">
        <f>Raw_Data!B311</f>
        <v>Telangana</v>
      </c>
      <c r="C311" s="15" t="str">
        <f>Raw_Data!C311</f>
        <v>Ludhiana</v>
      </c>
      <c r="D311" s="15" t="str">
        <f>Raw_Data!D311</f>
        <v>Wheat</v>
      </c>
      <c r="E311" s="15" t="str">
        <f>Raw_Data!E311</f>
        <v>Zaid</v>
      </c>
      <c r="F311" s="15">
        <f>Raw_Data!F311</f>
        <v>4.2300000000000004</v>
      </c>
      <c r="G311" s="18">
        <f>IF(Raw_Data!G311="",ROUND(AVERAGEIFS(Raw_Data!$G$2:$G$4001,Raw_Data!$E$2:$E$4001,E311),1),Raw_Data!G311)</f>
        <v>226.7</v>
      </c>
      <c r="H311" s="15">
        <f>Raw_Data!H311</f>
        <v>30.8</v>
      </c>
      <c r="I311" s="15">
        <f>Raw_Data!I311</f>
        <v>45.5</v>
      </c>
      <c r="J311" s="15">
        <f>Raw_Data!J311</f>
        <v>10.6</v>
      </c>
      <c r="K311" s="15">
        <f>Raw_Data!K311</f>
        <v>6.11</v>
      </c>
      <c r="L311" s="18">
        <f>IF(Raw_Data!L311="",ROUND(AVERAGEIFS(Raw_Data!$L$2:$L$4001,Raw_Data!$E$2:$E$4001,E311),1),Raw_Data!L311)</f>
        <v>25.3</v>
      </c>
      <c r="M311" s="15">
        <f>Raw_Data!M311</f>
        <v>48.1</v>
      </c>
      <c r="N311" s="15">
        <f>Raw_Data!N311</f>
        <v>34.700000000000003</v>
      </c>
      <c r="O311" s="15">
        <f>Raw_Data!O311</f>
        <v>96.6</v>
      </c>
      <c r="P311" s="15" t="str">
        <f>Raw_Data!P311</f>
        <v>Flood</v>
      </c>
      <c r="Q311" s="15">
        <f>Raw_Data!Q311</f>
        <v>207.7</v>
      </c>
      <c r="R311" s="15">
        <f>Raw_Data!R311</f>
        <v>8.18</v>
      </c>
      <c r="S311" s="15">
        <f>Raw_Data!S311</f>
        <v>0.89</v>
      </c>
      <c r="T311" s="18">
        <f>IF(Raw_Data!T311="",ROUND(AVERAGEIFS(Raw_Data!$T$2:$T$4001,Raw_Data!$E$2:$E$4001,E311,Raw_Data!$D$2:$D$4001,D311),2),IF(Raw_Data!T311&gt;INDEX(Cleaning_Reference!$F$6:$F$13,MATCH(D311,Cleaning_Reference!$A$6:$A$13,0)),INDEX(Cleaning_Reference!$F$6:$F$13,MATCH(D311,Cleaning_Reference!$A$6:$A$13,0)),Raw_Data!T311))</f>
        <v>1.1200000000000001</v>
      </c>
      <c r="U311" s="15">
        <f>Raw_Data!U311</f>
        <v>4.74</v>
      </c>
      <c r="V311" s="15">
        <f>Raw_Data!V311</f>
        <v>19674</v>
      </c>
      <c r="W311" s="15">
        <f>Raw_Data!W311</f>
        <v>331941</v>
      </c>
      <c r="X311" s="15">
        <f>Raw_Data!X311</f>
        <v>93255</v>
      </c>
      <c r="Y311" s="15">
        <f>Raw_Data!Y311</f>
        <v>-238686</v>
      </c>
      <c r="Z311" s="15">
        <f>Raw_Data!Z311</f>
        <v>2632</v>
      </c>
      <c r="AA311" s="15">
        <f>Raw_Data!AA311</f>
        <v>1.8009999999999999</v>
      </c>
      <c r="AB311" s="15">
        <f>Raw_Data!AB311</f>
        <v>18.399999999999999</v>
      </c>
      <c r="AC311" s="19" t="str">
        <f>IF(Raw_Data!G311="","Yes","No")</f>
        <v>No</v>
      </c>
      <c r="AD311" s="19" t="str">
        <f>IF(Raw_Data!L311="","Yes","No")</f>
        <v>No</v>
      </c>
      <c r="AE311" s="19" t="str">
        <f>IF(Raw_Data!T311="","Imputed",IF(Raw_Data!T311&gt;INDEX(Cleaning_Reference!$F$6:$F$13,MATCH(D311,Cleaning_Reference!$A$6:$A$13,0)),"Capped","Original"))</f>
        <v>Original</v>
      </c>
      <c r="AF311" s="21">
        <f t="shared" si="4"/>
        <v>4.74</v>
      </c>
    </row>
    <row r="312" spans="1:32" ht="15" customHeight="1" x14ac:dyDescent="0.3">
      <c r="A312" s="20" t="str">
        <f>Raw_Data!A312</f>
        <v>SF10311</v>
      </c>
      <c r="B312" s="15" t="str">
        <f>Raw_Data!B312</f>
        <v>Karnataka</v>
      </c>
      <c r="C312" s="15" t="str">
        <f>Raw_Data!C312</f>
        <v>Raichur</v>
      </c>
      <c r="D312" s="15" t="str">
        <f>Raw_Data!D312</f>
        <v>Chilli</v>
      </c>
      <c r="E312" s="15" t="str">
        <f>Raw_Data!E312</f>
        <v>Rabi</v>
      </c>
      <c r="F312" s="15">
        <f>Raw_Data!F312</f>
        <v>8.8800000000000008</v>
      </c>
      <c r="G312" s="18">
        <f>IF(Raw_Data!G312="",ROUND(AVERAGEIFS(Raw_Data!$G$2:$G$4001,Raw_Data!$E$2:$E$4001,E312),1),Raw_Data!G312)</f>
        <v>924.5</v>
      </c>
      <c r="H312" s="15">
        <f>Raw_Data!H312</f>
        <v>23.4</v>
      </c>
      <c r="I312" s="15">
        <f>Raw_Data!I312</f>
        <v>61.1</v>
      </c>
      <c r="J312" s="15">
        <f>Raw_Data!J312</f>
        <v>7.1</v>
      </c>
      <c r="K312" s="15">
        <f>Raw_Data!K312</f>
        <v>5.56</v>
      </c>
      <c r="L312" s="18">
        <f>IF(Raw_Data!L312="",ROUND(AVERAGEIFS(Raw_Data!$L$2:$L$4001,Raw_Data!$E$2:$E$4001,E312),1),Raw_Data!L312)</f>
        <v>22.7</v>
      </c>
      <c r="M312" s="15">
        <f>Raw_Data!M312</f>
        <v>104.9</v>
      </c>
      <c r="N312" s="15">
        <f>Raw_Data!N312</f>
        <v>69.099999999999994</v>
      </c>
      <c r="O312" s="15">
        <f>Raw_Data!O312</f>
        <v>121.2</v>
      </c>
      <c r="P312" s="15" t="str">
        <f>Raw_Data!P312</f>
        <v>Drip</v>
      </c>
      <c r="Q312" s="15">
        <f>Raw_Data!Q312</f>
        <v>164.9</v>
      </c>
      <c r="R312" s="15">
        <f>Raw_Data!R312</f>
        <v>5.64</v>
      </c>
      <c r="S312" s="15">
        <f>Raw_Data!S312</f>
        <v>0.69</v>
      </c>
      <c r="T312" s="18">
        <f>IF(Raw_Data!T312="",ROUND(AVERAGEIFS(Raw_Data!$T$2:$T$4001,Raw_Data!$E$2:$E$4001,E312,Raw_Data!$D$2:$D$4001,D312),2),IF(Raw_Data!T312&gt;INDEX(Cleaning_Reference!$F$6:$F$13,MATCH(D312,Cleaning_Reference!$A$6:$A$13,0)),INDEX(Cleaning_Reference!$F$6:$F$13,MATCH(D312,Cleaning_Reference!$A$6:$A$13,0)),Raw_Data!T312))</f>
        <v>0.46</v>
      </c>
      <c r="U312" s="15">
        <f>Raw_Data!U312</f>
        <v>4.08</v>
      </c>
      <c r="V312" s="15">
        <f>Raw_Data!V312</f>
        <v>111544</v>
      </c>
      <c r="W312" s="15">
        <f>Raw_Data!W312</f>
        <v>614083</v>
      </c>
      <c r="X312" s="15">
        <f>Raw_Data!X312</f>
        <v>455100</v>
      </c>
      <c r="Y312" s="15">
        <f>Raw_Data!Y312</f>
        <v>-158983</v>
      </c>
      <c r="Z312" s="15">
        <f>Raw_Data!Z312</f>
        <v>5986</v>
      </c>
      <c r="AA312" s="15">
        <f>Raw_Data!AA312</f>
        <v>0.68200000000000005</v>
      </c>
      <c r="AB312" s="15">
        <f>Raw_Data!AB312</f>
        <v>47.3</v>
      </c>
      <c r="AC312" s="19" t="str">
        <f>IF(Raw_Data!G312="","Yes","No")</f>
        <v>No</v>
      </c>
      <c r="AD312" s="19" t="str">
        <f>IF(Raw_Data!L312="","Yes","No")</f>
        <v>No</v>
      </c>
      <c r="AE312" s="19" t="str">
        <f>IF(Raw_Data!T312="","Imputed",IF(Raw_Data!T312&gt;INDEX(Cleaning_Reference!$F$6:$F$13,MATCH(D312,Cleaning_Reference!$A$6:$A$13,0)),"Capped","Original"))</f>
        <v>Original</v>
      </c>
      <c r="AF312" s="21">
        <f t="shared" si="4"/>
        <v>4.08</v>
      </c>
    </row>
    <row r="313" spans="1:32" ht="15" customHeight="1" x14ac:dyDescent="0.3">
      <c r="A313" s="20" t="str">
        <f>Raw_Data!A313</f>
        <v>SF10312</v>
      </c>
      <c r="B313" s="15" t="str">
        <f>Raw_Data!B313</f>
        <v>Tamil Nadu</v>
      </c>
      <c r="C313" s="15" t="str">
        <f>Raw_Data!C313</f>
        <v>Indore</v>
      </c>
      <c r="D313" s="15" t="str">
        <f>Raw_Data!D313</f>
        <v>Cotton</v>
      </c>
      <c r="E313" s="15" t="str">
        <f>Raw_Data!E313</f>
        <v>Kharif</v>
      </c>
      <c r="F313" s="15">
        <f>Raw_Data!F313</f>
        <v>6.99</v>
      </c>
      <c r="G313" s="18">
        <f>IF(Raw_Data!G313="",ROUND(AVERAGEIFS(Raw_Data!$G$2:$G$4001,Raw_Data!$E$2:$E$4001,E313),1),Raw_Data!G313)</f>
        <v>1001</v>
      </c>
      <c r="H313" s="15">
        <f>Raw_Data!H313</f>
        <v>25.5</v>
      </c>
      <c r="I313" s="15">
        <f>Raw_Data!I313</f>
        <v>67.5</v>
      </c>
      <c r="J313" s="15">
        <f>Raw_Data!J313</f>
        <v>8.6</v>
      </c>
      <c r="K313" s="15">
        <f>Raw_Data!K313</f>
        <v>7.01</v>
      </c>
      <c r="L313" s="18">
        <f>IF(Raw_Data!L313="",ROUND(AVERAGEIFS(Raw_Data!$L$2:$L$4001,Raw_Data!$E$2:$E$4001,E313),1),Raw_Data!L313)</f>
        <v>33.799999999999997</v>
      </c>
      <c r="M313" s="15">
        <f>Raw_Data!M313</f>
        <v>75</v>
      </c>
      <c r="N313" s="15">
        <f>Raw_Data!N313</f>
        <v>100.1</v>
      </c>
      <c r="O313" s="15">
        <f>Raw_Data!O313</f>
        <v>90</v>
      </c>
      <c r="P313" s="15" t="str">
        <f>Raw_Data!P313</f>
        <v>Drip</v>
      </c>
      <c r="Q313" s="15">
        <f>Raw_Data!Q313</f>
        <v>277.39999999999998</v>
      </c>
      <c r="R313" s="15">
        <f>Raw_Data!R313</f>
        <v>5.04</v>
      </c>
      <c r="S313" s="15">
        <f>Raw_Data!S313</f>
        <v>0.75</v>
      </c>
      <c r="T313" s="18">
        <f>IF(Raw_Data!T313="",ROUND(AVERAGEIFS(Raw_Data!$T$2:$T$4001,Raw_Data!$E$2:$E$4001,E313,Raw_Data!$D$2:$D$4001,D313),2),IF(Raw_Data!T313&gt;INDEX(Cleaning_Reference!$F$6:$F$13,MATCH(D313,Cleaning_Reference!$A$6:$A$13,0)),INDEX(Cleaning_Reference!$F$6:$F$13,MATCH(D313,Cleaning_Reference!$A$6:$A$13,0)),Raw_Data!T313))</f>
        <v>1.79</v>
      </c>
      <c r="U313" s="15">
        <f>Raw_Data!U313</f>
        <v>12.51</v>
      </c>
      <c r="V313" s="15">
        <f>Raw_Data!V313</f>
        <v>65072</v>
      </c>
      <c r="W313" s="15">
        <f>Raw_Data!W313</f>
        <v>448934</v>
      </c>
      <c r="X313" s="15">
        <f>Raw_Data!X313</f>
        <v>814051</v>
      </c>
      <c r="Y313" s="15">
        <f>Raw_Data!Y313</f>
        <v>365117</v>
      </c>
      <c r="Z313" s="15">
        <f>Raw_Data!Z313</f>
        <v>5005</v>
      </c>
      <c r="AA313" s="15">
        <f>Raw_Data!AA313</f>
        <v>2.5</v>
      </c>
      <c r="AB313" s="15">
        <f>Raw_Data!AB313</f>
        <v>56.4</v>
      </c>
      <c r="AC313" s="19" t="str">
        <f>IF(Raw_Data!G313="","Yes","No")</f>
        <v>No</v>
      </c>
      <c r="AD313" s="19" t="str">
        <f>IF(Raw_Data!L313="","Yes","No")</f>
        <v>No</v>
      </c>
      <c r="AE313" s="19" t="str">
        <f>IF(Raw_Data!T313="","Imputed",IF(Raw_Data!T313&gt;INDEX(Cleaning_Reference!$F$6:$F$13,MATCH(D313,Cleaning_Reference!$A$6:$A$13,0)),"Capped","Original"))</f>
        <v>Original</v>
      </c>
      <c r="AF313" s="21">
        <f t="shared" si="4"/>
        <v>12.51</v>
      </c>
    </row>
    <row r="314" spans="1:32" ht="15" customHeight="1" x14ac:dyDescent="0.3">
      <c r="A314" s="20" t="str">
        <f>Raw_Data!A314</f>
        <v>SF10313</v>
      </c>
      <c r="B314" s="15" t="str">
        <f>Raw_Data!B314</f>
        <v>Punjab</v>
      </c>
      <c r="C314" s="15" t="str">
        <f>Raw_Data!C314</f>
        <v>Indore</v>
      </c>
      <c r="D314" s="15" t="str">
        <f>Raw_Data!D314</f>
        <v>Rice</v>
      </c>
      <c r="E314" s="15" t="str">
        <f>Raw_Data!E314</f>
        <v>Kharif</v>
      </c>
      <c r="F314" s="15">
        <f>Raw_Data!F314</f>
        <v>9.74</v>
      </c>
      <c r="G314" s="18">
        <f>IF(Raw_Data!G314="",ROUND(AVERAGEIFS(Raw_Data!$G$2:$G$4001,Raw_Data!$E$2:$E$4001,E314),1),Raw_Data!G314)</f>
        <v>1029.2</v>
      </c>
      <c r="H314" s="15">
        <f>Raw_Data!H314</f>
        <v>29.3</v>
      </c>
      <c r="I314" s="15">
        <f>Raw_Data!I314</f>
        <v>90.2</v>
      </c>
      <c r="J314" s="15">
        <f>Raw_Data!J314</f>
        <v>5.3</v>
      </c>
      <c r="K314" s="15">
        <f>Raw_Data!K314</f>
        <v>6.2</v>
      </c>
      <c r="L314" s="18">
        <f>IF(Raw_Data!L314="",ROUND(AVERAGEIFS(Raw_Data!$L$2:$L$4001,Raw_Data!$E$2:$E$4001,E314),1),Raw_Data!L314)</f>
        <v>33.799999999999997</v>
      </c>
      <c r="M314" s="15">
        <f>Raw_Data!M314</f>
        <v>98.7</v>
      </c>
      <c r="N314" s="15">
        <f>Raw_Data!N314</f>
        <v>59.8</v>
      </c>
      <c r="O314" s="15">
        <f>Raw_Data!O314</f>
        <v>142.9</v>
      </c>
      <c r="P314" s="15" t="str">
        <f>Raw_Data!P314</f>
        <v>Sprinkler</v>
      </c>
      <c r="Q314" s="15">
        <f>Raw_Data!Q314</f>
        <v>199</v>
      </c>
      <c r="R314" s="15">
        <f>Raw_Data!R314</f>
        <v>2.84</v>
      </c>
      <c r="S314" s="15">
        <f>Raw_Data!S314</f>
        <v>0.99</v>
      </c>
      <c r="T314" s="18">
        <f>IF(Raw_Data!T314="",ROUND(AVERAGEIFS(Raw_Data!$T$2:$T$4001,Raw_Data!$E$2:$E$4001,E314,Raw_Data!$D$2:$D$4001,D314),2),IF(Raw_Data!T314&gt;INDEX(Cleaning_Reference!$F$6:$F$13,MATCH(D314,Cleaning_Reference!$A$6:$A$13,0)),INDEX(Cleaning_Reference!$F$6:$F$13,MATCH(D314,Cleaning_Reference!$A$6:$A$13,0)),Raw_Data!T314))</f>
        <v>2.8</v>
      </c>
      <c r="U314" s="15">
        <f>Raw_Data!U314</f>
        <v>27.27</v>
      </c>
      <c r="V314" s="15">
        <f>Raw_Data!V314</f>
        <v>23869</v>
      </c>
      <c r="W314" s="15">
        <f>Raw_Data!W314</f>
        <v>699879</v>
      </c>
      <c r="X314" s="15">
        <f>Raw_Data!X314</f>
        <v>650908</v>
      </c>
      <c r="Y314" s="15">
        <f>Raw_Data!Y314</f>
        <v>-48971</v>
      </c>
      <c r="Z314" s="15">
        <f>Raw_Data!Z314</f>
        <v>17594</v>
      </c>
      <c r="AA314" s="15">
        <f>Raw_Data!AA314</f>
        <v>1.55</v>
      </c>
      <c r="AB314" s="15">
        <f>Raw_Data!AB314</f>
        <v>80.3</v>
      </c>
      <c r="AC314" s="19" t="str">
        <f>IF(Raw_Data!G314="","Yes","No")</f>
        <v>No</v>
      </c>
      <c r="AD314" s="19" t="str">
        <f>IF(Raw_Data!L314="","Yes","No")</f>
        <v>No</v>
      </c>
      <c r="AE314" s="19" t="str">
        <f>IF(Raw_Data!T314="","Imputed",IF(Raw_Data!T314&gt;INDEX(Cleaning_Reference!$F$6:$F$13,MATCH(D314,Cleaning_Reference!$A$6:$A$13,0)),"Capped","Original"))</f>
        <v>Original</v>
      </c>
      <c r="AF314" s="21">
        <f t="shared" si="4"/>
        <v>27.27</v>
      </c>
    </row>
    <row r="315" spans="1:32" ht="15" customHeight="1" x14ac:dyDescent="0.3">
      <c r="A315" s="20" t="str">
        <f>Raw_Data!A315</f>
        <v>SF10314</v>
      </c>
      <c r="B315" s="15" t="str">
        <f>Raw_Data!B315</f>
        <v>Telangana</v>
      </c>
      <c r="C315" s="15" t="str">
        <f>Raw_Data!C315</f>
        <v>Raichur</v>
      </c>
      <c r="D315" s="15" t="str">
        <f>Raw_Data!D315</f>
        <v>Groundnut</v>
      </c>
      <c r="E315" s="15" t="str">
        <f>Raw_Data!E315</f>
        <v>Rabi</v>
      </c>
      <c r="F315" s="15">
        <f>Raw_Data!F315</f>
        <v>2.8</v>
      </c>
      <c r="G315" s="18">
        <f>IF(Raw_Data!G315="",ROUND(AVERAGEIFS(Raw_Data!$G$2:$G$4001,Raw_Data!$E$2:$E$4001,E315),1),Raw_Data!G315)</f>
        <v>592.29999999999995</v>
      </c>
      <c r="H315" s="15">
        <f>Raw_Data!H315</f>
        <v>28.3</v>
      </c>
      <c r="I315" s="15">
        <f>Raw_Data!I315</f>
        <v>59.5</v>
      </c>
      <c r="J315" s="15">
        <f>Raw_Data!J315</f>
        <v>9.1</v>
      </c>
      <c r="K315" s="15">
        <f>Raw_Data!K315</f>
        <v>7.18</v>
      </c>
      <c r="L315" s="18">
        <f>IF(Raw_Data!L315="",ROUND(AVERAGEIFS(Raw_Data!$L$2:$L$4001,Raw_Data!$E$2:$E$4001,E315),1),Raw_Data!L315)</f>
        <v>26.6</v>
      </c>
      <c r="M315" s="15">
        <f>Raw_Data!M315</f>
        <v>131.1</v>
      </c>
      <c r="N315" s="15">
        <f>Raw_Data!N315</f>
        <v>38.4</v>
      </c>
      <c r="O315" s="15">
        <f>Raw_Data!O315</f>
        <v>117.3</v>
      </c>
      <c r="P315" s="15" t="str">
        <f>Raw_Data!P315</f>
        <v>Sprinkler</v>
      </c>
      <c r="Q315" s="15">
        <f>Raw_Data!Q315</f>
        <v>157.4</v>
      </c>
      <c r="R315" s="15">
        <f>Raw_Data!R315</f>
        <v>5.49</v>
      </c>
      <c r="S315" s="15">
        <f>Raw_Data!S315</f>
        <v>0.83</v>
      </c>
      <c r="T315" s="18">
        <f>IF(Raw_Data!T315="",ROUND(AVERAGEIFS(Raw_Data!$T$2:$T$4001,Raw_Data!$E$2:$E$4001,E315,Raw_Data!$D$2:$D$4001,D315),2),IF(Raw_Data!T315&gt;INDEX(Cleaning_Reference!$F$6:$F$13,MATCH(D315,Cleaning_Reference!$A$6:$A$13,0)),INDEX(Cleaning_Reference!$F$6:$F$13,MATCH(D315,Cleaning_Reference!$A$6:$A$13,0)),Raw_Data!T315))</f>
        <v>1.75</v>
      </c>
      <c r="U315" s="15">
        <f>Raw_Data!U315</f>
        <v>4.9000000000000004</v>
      </c>
      <c r="V315" s="15">
        <f>Raw_Data!V315</f>
        <v>59662</v>
      </c>
      <c r="W315" s="15">
        <f>Raw_Data!W315</f>
        <v>176849</v>
      </c>
      <c r="X315" s="15">
        <f>Raw_Data!X315</f>
        <v>292344</v>
      </c>
      <c r="Y315" s="15">
        <f>Raw_Data!Y315</f>
        <v>115495</v>
      </c>
      <c r="Z315" s="15">
        <f>Raw_Data!Z315</f>
        <v>1278</v>
      </c>
      <c r="AA315" s="15">
        <f>Raw_Data!AA315</f>
        <v>3.8340000000000001</v>
      </c>
      <c r="AB315" s="15">
        <f>Raw_Data!AB315</f>
        <v>40.299999999999997</v>
      </c>
      <c r="AC315" s="19" t="str">
        <f>IF(Raw_Data!G315="","Yes","No")</f>
        <v>No</v>
      </c>
      <c r="AD315" s="19" t="str">
        <f>IF(Raw_Data!L315="","Yes","No")</f>
        <v>No</v>
      </c>
      <c r="AE315" s="19" t="str">
        <f>IF(Raw_Data!T315="","Imputed",IF(Raw_Data!T315&gt;INDEX(Cleaning_Reference!$F$6:$F$13,MATCH(D315,Cleaning_Reference!$A$6:$A$13,0)),"Capped","Original"))</f>
        <v>Original</v>
      </c>
      <c r="AF315" s="21">
        <f t="shared" si="4"/>
        <v>4.9000000000000004</v>
      </c>
    </row>
    <row r="316" spans="1:32" ht="15" customHeight="1" x14ac:dyDescent="0.3">
      <c r="A316" s="20" t="str">
        <f>Raw_Data!A316</f>
        <v>SF10315</v>
      </c>
      <c r="B316" s="15" t="str">
        <f>Raw_Data!B316</f>
        <v>Gujarat</v>
      </c>
      <c r="C316" s="15" t="str">
        <f>Raw_Data!C316</f>
        <v>Indore</v>
      </c>
      <c r="D316" s="15" t="str">
        <f>Raw_Data!D316</f>
        <v>Rice</v>
      </c>
      <c r="E316" s="15" t="str">
        <f>Raw_Data!E316</f>
        <v>Zaid</v>
      </c>
      <c r="F316" s="15">
        <f>Raw_Data!F316</f>
        <v>6.31</v>
      </c>
      <c r="G316" s="18">
        <f>IF(Raw_Data!G316="",ROUND(AVERAGEIFS(Raw_Data!$G$2:$G$4001,Raw_Data!$E$2:$E$4001,E316),1),Raw_Data!G316)</f>
        <v>337.1</v>
      </c>
      <c r="H316" s="15">
        <f>Raw_Data!H316</f>
        <v>30.6</v>
      </c>
      <c r="I316" s="15">
        <f>Raw_Data!I316</f>
        <v>51.2</v>
      </c>
      <c r="J316" s="15">
        <f>Raw_Data!J316</f>
        <v>7.8</v>
      </c>
      <c r="K316" s="15">
        <f>Raw_Data!K316</f>
        <v>6.07</v>
      </c>
      <c r="L316" s="18">
        <f>IF(Raw_Data!L316="",ROUND(AVERAGEIFS(Raw_Data!$L$2:$L$4001,Raw_Data!$E$2:$E$4001,E316),1),Raw_Data!L316)</f>
        <v>19.8</v>
      </c>
      <c r="M316" s="15">
        <f>Raw_Data!M316</f>
        <v>107.4</v>
      </c>
      <c r="N316" s="15">
        <f>Raw_Data!N316</f>
        <v>42.7</v>
      </c>
      <c r="O316" s="15">
        <f>Raw_Data!O316</f>
        <v>72.8</v>
      </c>
      <c r="P316" s="15" t="str">
        <f>Raw_Data!P316</f>
        <v>Rainfed</v>
      </c>
      <c r="Q316" s="15">
        <f>Raw_Data!Q316</f>
        <v>174.6</v>
      </c>
      <c r="R316" s="15">
        <f>Raw_Data!R316</f>
        <v>6.91</v>
      </c>
      <c r="S316" s="15">
        <f>Raw_Data!S316</f>
        <v>0.82</v>
      </c>
      <c r="T316" s="18">
        <f>IF(Raw_Data!T316="",ROUND(AVERAGEIFS(Raw_Data!$T$2:$T$4001,Raw_Data!$E$2:$E$4001,E316,Raw_Data!$D$2:$D$4001,D316),2),IF(Raw_Data!T316&gt;INDEX(Cleaning_Reference!$F$6:$F$13,MATCH(D316,Cleaning_Reference!$A$6:$A$13,0)),INDEX(Cleaning_Reference!$F$6:$F$13,MATCH(D316,Cleaning_Reference!$A$6:$A$13,0)),Raw_Data!T316))</f>
        <v>1.38</v>
      </c>
      <c r="U316" s="15">
        <f>Raw_Data!U316</f>
        <v>8.7100000000000009</v>
      </c>
      <c r="V316" s="15">
        <f>Raw_Data!V316</f>
        <v>23478</v>
      </c>
      <c r="W316" s="15">
        <f>Raw_Data!W316</f>
        <v>346570</v>
      </c>
      <c r="X316" s="15">
        <f>Raw_Data!X316</f>
        <v>204493</v>
      </c>
      <c r="Y316" s="15">
        <f>Raw_Data!Y316</f>
        <v>-142077</v>
      </c>
      <c r="Z316" s="15">
        <f>Raw_Data!Z316</f>
        <v>4924</v>
      </c>
      <c r="AA316" s="15">
        <f>Raw_Data!AA316</f>
        <v>1.7689999999999999</v>
      </c>
      <c r="AB316" s="15">
        <f>Raw_Data!AB316</f>
        <v>32.200000000000003</v>
      </c>
      <c r="AC316" s="19" t="str">
        <f>IF(Raw_Data!G316="","Yes","No")</f>
        <v>No</v>
      </c>
      <c r="AD316" s="19" t="str">
        <f>IF(Raw_Data!L316="","Yes","No")</f>
        <v>No</v>
      </c>
      <c r="AE316" s="19" t="str">
        <f>IF(Raw_Data!T316="","Imputed",IF(Raw_Data!T316&gt;INDEX(Cleaning_Reference!$F$6:$F$13,MATCH(D316,Cleaning_Reference!$A$6:$A$13,0)),"Capped","Original"))</f>
        <v>Original</v>
      </c>
      <c r="AF316" s="21">
        <f t="shared" si="4"/>
        <v>8.7100000000000009</v>
      </c>
    </row>
    <row r="317" spans="1:32" ht="15" customHeight="1" x14ac:dyDescent="0.3">
      <c r="A317" s="20" t="str">
        <f>Raw_Data!A317</f>
        <v>SF10316</v>
      </c>
      <c r="B317" s="15" t="str">
        <f>Raw_Data!B317</f>
        <v>Karnataka</v>
      </c>
      <c r="C317" s="15" t="str">
        <f>Raw_Data!C317</f>
        <v>Raichur</v>
      </c>
      <c r="D317" s="15" t="str">
        <f>Raw_Data!D317</f>
        <v>Rice</v>
      </c>
      <c r="E317" s="15" t="str">
        <f>Raw_Data!E317</f>
        <v>Zaid</v>
      </c>
      <c r="F317" s="15">
        <f>Raw_Data!F317</f>
        <v>7.48</v>
      </c>
      <c r="G317" s="18">
        <f>IF(Raw_Data!G317="",ROUND(AVERAGEIFS(Raw_Data!$G$2:$G$4001,Raw_Data!$E$2:$E$4001,E317),1),Raw_Data!G317)</f>
        <v>229.5</v>
      </c>
      <c r="H317" s="15">
        <f>Raw_Data!H317</f>
        <v>33.299999999999997</v>
      </c>
      <c r="I317" s="15">
        <f>Raw_Data!I317</f>
        <v>53</v>
      </c>
      <c r="J317" s="15">
        <f>Raw_Data!J317</f>
        <v>7.4</v>
      </c>
      <c r="K317" s="15">
        <f>Raw_Data!K317</f>
        <v>6.48</v>
      </c>
      <c r="L317" s="18">
        <f>IF(Raw_Data!L317="",ROUND(AVERAGEIFS(Raw_Data!$L$2:$L$4001,Raw_Data!$E$2:$E$4001,E317),1),Raw_Data!L317)</f>
        <v>15.2</v>
      </c>
      <c r="M317" s="15">
        <f>Raw_Data!M317</f>
        <v>134.30000000000001</v>
      </c>
      <c r="N317" s="15">
        <f>Raw_Data!N317</f>
        <v>56.8</v>
      </c>
      <c r="O317" s="15">
        <f>Raw_Data!O317</f>
        <v>103.6</v>
      </c>
      <c r="P317" s="15" t="str">
        <f>Raw_Data!P317</f>
        <v>Drip</v>
      </c>
      <c r="Q317" s="15">
        <f>Raw_Data!Q317</f>
        <v>62.1</v>
      </c>
      <c r="R317" s="15">
        <f>Raw_Data!R317</f>
        <v>6.7</v>
      </c>
      <c r="S317" s="15">
        <f>Raw_Data!S317</f>
        <v>0.85</v>
      </c>
      <c r="T317" s="18">
        <f>IF(Raw_Data!T317="",ROUND(AVERAGEIFS(Raw_Data!$T$2:$T$4001,Raw_Data!$E$2:$E$4001,E317,Raw_Data!$D$2:$D$4001,D317),2),IF(Raw_Data!T317&gt;INDEX(Cleaning_Reference!$F$6:$F$13,MATCH(D317,Cleaning_Reference!$A$6:$A$13,0)),INDEX(Cleaning_Reference!$F$6:$F$13,MATCH(D317,Cleaning_Reference!$A$6:$A$13,0)),Raw_Data!T317))</f>
        <v>2.2999999999999998</v>
      </c>
      <c r="U317" s="15">
        <f>Raw_Data!U317</f>
        <v>17.2</v>
      </c>
      <c r="V317" s="15">
        <f>Raw_Data!V317</f>
        <v>21871</v>
      </c>
      <c r="W317" s="15">
        <f>Raw_Data!W317</f>
        <v>375759</v>
      </c>
      <c r="X317" s="15">
        <f>Raw_Data!X317</f>
        <v>376181</v>
      </c>
      <c r="Y317" s="15">
        <f>Raw_Data!Y317</f>
        <v>422</v>
      </c>
      <c r="Z317" s="15">
        <f>Raw_Data!Z317</f>
        <v>8601</v>
      </c>
      <c r="AA317" s="15">
        <f>Raw_Data!AA317</f>
        <v>2</v>
      </c>
      <c r="AB317" s="15">
        <f>Raw_Data!AB317</f>
        <v>39.700000000000003</v>
      </c>
      <c r="AC317" s="19" t="str">
        <f>IF(Raw_Data!G317="","Yes","No")</f>
        <v>No</v>
      </c>
      <c r="AD317" s="19" t="str">
        <f>IF(Raw_Data!L317="","Yes","No")</f>
        <v>No</v>
      </c>
      <c r="AE317" s="19" t="str">
        <f>IF(Raw_Data!T317="","Imputed",IF(Raw_Data!T317&gt;INDEX(Cleaning_Reference!$F$6:$F$13,MATCH(D317,Cleaning_Reference!$A$6:$A$13,0)),"Capped","Original"))</f>
        <v>Original</v>
      </c>
      <c r="AF317" s="21">
        <f t="shared" si="4"/>
        <v>17.2</v>
      </c>
    </row>
    <row r="318" spans="1:32" ht="15" customHeight="1" x14ac:dyDescent="0.3">
      <c r="A318" s="20" t="str">
        <f>Raw_Data!A318</f>
        <v>SF10317</v>
      </c>
      <c r="B318" s="15" t="str">
        <f>Raw_Data!B318</f>
        <v>Punjab</v>
      </c>
      <c r="C318" s="15" t="str">
        <f>Raw_Data!C318</f>
        <v>Raichur</v>
      </c>
      <c r="D318" s="15" t="str">
        <f>Raw_Data!D318</f>
        <v>Groundnut</v>
      </c>
      <c r="E318" s="15" t="str">
        <f>Raw_Data!E318</f>
        <v>Rabi</v>
      </c>
      <c r="F318" s="15">
        <f>Raw_Data!F318</f>
        <v>8.91</v>
      </c>
      <c r="G318" s="18">
        <f>IF(Raw_Data!G318="",ROUND(AVERAGEIFS(Raw_Data!$G$2:$G$4001,Raw_Data!$E$2:$E$4001,E318),1),Raw_Data!G318)</f>
        <v>582.70000000000005</v>
      </c>
      <c r="H318" s="15">
        <f>Raw_Data!H318</f>
        <v>28.5</v>
      </c>
      <c r="I318" s="15">
        <f>Raw_Data!I318</f>
        <v>54.3</v>
      </c>
      <c r="J318" s="15">
        <f>Raw_Data!J318</f>
        <v>8.6999999999999993</v>
      </c>
      <c r="K318" s="15">
        <f>Raw_Data!K318</f>
        <v>6.31</v>
      </c>
      <c r="L318" s="18">
        <f>IF(Raw_Data!L318="",ROUND(AVERAGEIFS(Raw_Data!$L$2:$L$4001,Raw_Data!$E$2:$E$4001,E318),1),Raw_Data!L318)</f>
        <v>23.6</v>
      </c>
      <c r="M318" s="15">
        <f>Raw_Data!M318</f>
        <v>143.6</v>
      </c>
      <c r="N318" s="15">
        <f>Raw_Data!N318</f>
        <v>44.4</v>
      </c>
      <c r="O318" s="15">
        <f>Raw_Data!O318</f>
        <v>98.3</v>
      </c>
      <c r="P318" s="15" t="str">
        <f>Raw_Data!P318</f>
        <v>Rainfed</v>
      </c>
      <c r="Q318" s="15">
        <f>Raw_Data!Q318</f>
        <v>228.7</v>
      </c>
      <c r="R318" s="15">
        <f>Raw_Data!R318</f>
        <v>5.69</v>
      </c>
      <c r="S318" s="15">
        <f>Raw_Data!S318</f>
        <v>0.96</v>
      </c>
      <c r="T318" s="18">
        <f>IF(Raw_Data!T318="",ROUND(AVERAGEIFS(Raw_Data!$T$2:$T$4001,Raw_Data!$E$2:$E$4001,E318,Raw_Data!$D$2:$D$4001,D318),2),IF(Raw_Data!T318&gt;INDEX(Cleaning_Reference!$F$6:$F$13,MATCH(D318,Cleaning_Reference!$A$6:$A$13,0)),INDEX(Cleaning_Reference!$F$6:$F$13,MATCH(D318,Cleaning_Reference!$A$6:$A$13,0)),Raw_Data!T318))</f>
        <v>1.54</v>
      </c>
      <c r="U318" s="15">
        <f>Raw_Data!U318</f>
        <v>13.72</v>
      </c>
      <c r="V318" s="15">
        <f>Raw_Data!V318</f>
        <v>53288</v>
      </c>
      <c r="W318" s="15">
        <f>Raw_Data!W318</f>
        <v>588508</v>
      </c>
      <c r="X318" s="15">
        <f>Raw_Data!X318</f>
        <v>731111</v>
      </c>
      <c r="Y318" s="15">
        <f>Raw_Data!Y318</f>
        <v>142603</v>
      </c>
      <c r="Z318" s="15">
        <f>Raw_Data!Z318</f>
        <v>2776</v>
      </c>
      <c r="AA318" s="15">
        <f>Raw_Data!AA318</f>
        <v>4.9420000000000002</v>
      </c>
      <c r="AB318" s="15">
        <f>Raw_Data!AB318</f>
        <v>51.2</v>
      </c>
      <c r="AC318" s="19" t="str">
        <f>IF(Raw_Data!G318="","Yes","No")</f>
        <v>No</v>
      </c>
      <c r="AD318" s="19" t="str">
        <f>IF(Raw_Data!L318="","Yes","No")</f>
        <v>No</v>
      </c>
      <c r="AE318" s="19" t="str">
        <f>IF(Raw_Data!T318="","Imputed",IF(Raw_Data!T318&gt;INDEX(Cleaning_Reference!$F$6:$F$13,MATCH(D318,Cleaning_Reference!$A$6:$A$13,0)),"Capped","Original"))</f>
        <v>Original</v>
      </c>
      <c r="AF318" s="21">
        <f t="shared" si="4"/>
        <v>13.72</v>
      </c>
    </row>
    <row r="319" spans="1:32" ht="15" customHeight="1" x14ac:dyDescent="0.3">
      <c r="A319" s="20" t="str">
        <f>Raw_Data!A319</f>
        <v>SF10318</v>
      </c>
      <c r="B319" s="15" t="str">
        <f>Raw_Data!B319</f>
        <v>Maharashtra</v>
      </c>
      <c r="C319" s="15" t="str">
        <f>Raw_Data!C319</f>
        <v>Indore</v>
      </c>
      <c r="D319" s="15" t="str">
        <f>Raw_Data!D319</f>
        <v>Rice</v>
      </c>
      <c r="E319" s="15" t="str">
        <f>Raw_Data!E319</f>
        <v>Kharif</v>
      </c>
      <c r="F319" s="15">
        <f>Raw_Data!F319</f>
        <v>1.19</v>
      </c>
      <c r="G319" s="18">
        <f>IF(Raw_Data!G319="",ROUND(AVERAGEIFS(Raw_Data!$G$2:$G$4001,Raw_Data!$E$2:$E$4001,E319),1),Raw_Data!G319)</f>
        <v>873.2</v>
      </c>
      <c r="H319" s="15">
        <f>Raw_Data!H319</f>
        <v>30</v>
      </c>
      <c r="I319" s="15">
        <f>Raw_Data!I319</f>
        <v>69.3</v>
      </c>
      <c r="J319" s="15">
        <f>Raw_Data!J319</f>
        <v>7.9</v>
      </c>
      <c r="K319" s="15">
        <f>Raw_Data!K319</f>
        <v>7.73</v>
      </c>
      <c r="L319" s="18">
        <f>IF(Raw_Data!L319="",ROUND(AVERAGEIFS(Raw_Data!$L$2:$L$4001,Raw_Data!$E$2:$E$4001,E319),1),Raw_Data!L319)</f>
        <v>32.6</v>
      </c>
      <c r="M319" s="15">
        <f>Raw_Data!M319</f>
        <v>130.80000000000001</v>
      </c>
      <c r="N319" s="15">
        <f>Raw_Data!N319</f>
        <v>41</v>
      </c>
      <c r="O319" s="15">
        <f>Raw_Data!O319</f>
        <v>82.6</v>
      </c>
      <c r="P319" s="15" t="str">
        <f>Raw_Data!P319</f>
        <v>Rainfed</v>
      </c>
      <c r="Q319" s="15">
        <f>Raw_Data!Q319</f>
        <v>236.3</v>
      </c>
      <c r="R319" s="15">
        <f>Raw_Data!R319</f>
        <v>6.67</v>
      </c>
      <c r="S319" s="15">
        <f>Raw_Data!S319</f>
        <v>0.72</v>
      </c>
      <c r="T319" s="18">
        <f>IF(Raw_Data!T319="",ROUND(AVERAGEIFS(Raw_Data!$T$2:$T$4001,Raw_Data!$E$2:$E$4001,E319,Raw_Data!$D$2:$D$4001,D319),2),IF(Raw_Data!T319&gt;INDEX(Cleaning_Reference!$F$6:$F$13,MATCH(D319,Cleaning_Reference!$A$6:$A$13,0)),INDEX(Cleaning_Reference!$F$6:$F$13,MATCH(D319,Cleaning_Reference!$A$6:$A$13,0)),Raw_Data!T319))</f>
        <v>0.93</v>
      </c>
      <c r="U319" s="15">
        <f>Raw_Data!U319</f>
        <v>1.1100000000000001</v>
      </c>
      <c r="V319" s="15">
        <f>Raw_Data!V319</f>
        <v>22725</v>
      </c>
      <c r="W319" s="15">
        <f>Raw_Data!W319</f>
        <v>76362</v>
      </c>
      <c r="X319" s="15">
        <f>Raw_Data!X319</f>
        <v>25225</v>
      </c>
      <c r="Y319" s="15">
        <f>Raw_Data!Y319</f>
        <v>-51137</v>
      </c>
      <c r="Z319" s="15">
        <f>Raw_Data!Z319</f>
        <v>891</v>
      </c>
      <c r="AA319" s="15">
        <f>Raw_Data!AA319</f>
        <v>1.246</v>
      </c>
      <c r="AB319" s="15">
        <f>Raw_Data!AB319</f>
        <v>55.8</v>
      </c>
      <c r="AC319" s="19" t="str">
        <f>IF(Raw_Data!G319="","Yes","No")</f>
        <v>No</v>
      </c>
      <c r="AD319" s="19" t="str">
        <f>IF(Raw_Data!L319="","Yes","No")</f>
        <v>No</v>
      </c>
      <c r="AE319" s="19" t="str">
        <f>IF(Raw_Data!T319="","Imputed",IF(Raw_Data!T319&gt;INDEX(Cleaning_Reference!$F$6:$F$13,MATCH(D319,Cleaning_Reference!$A$6:$A$13,0)),"Capped","Original"))</f>
        <v>Original</v>
      </c>
      <c r="AF319" s="21">
        <f t="shared" si="4"/>
        <v>1.1100000000000001</v>
      </c>
    </row>
    <row r="320" spans="1:32" ht="15" customHeight="1" x14ac:dyDescent="0.3">
      <c r="A320" s="20" t="str">
        <f>Raw_Data!A320</f>
        <v>SF10319</v>
      </c>
      <c r="B320" s="15" t="str">
        <f>Raw_Data!B320</f>
        <v>Gujarat</v>
      </c>
      <c r="C320" s="15" t="str">
        <f>Raw_Data!C320</f>
        <v>Erode</v>
      </c>
      <c r="D320" s="15" t="str">
        <f>Raw_Data!D320</f>
        <v>Wheat</v>
      </c>
      <c r="E320" s="15" t="str">
        <f>Raw_Data!E320</f>
        <v>Zaid</v>
      </c>
      <c r="F320" s="15">
        <f>Raw_Data!F320</f>
        <v>2.2999999999999998</v>
      </c>
      <c r="G320" s="18">
        <f>IF(Raw_Data!G320="",ROUND(AVERAGEIFS(Raw_Data!$G$2:$G$4001,Raw_Data!$E$2:$E$4001,E320),1),Raw_Data!G320)</f>
        <v>246.5</v>
      </c>
      <c r="H320" s="15">
        <f>Raw_Data!H320</f>
        <v>32.4</v>
      </c>
      <c r="I320" s="15">
        <f>Raw_Data!I320</f>
        <v>61.3</v>
      </c>
      <c r="J320" s="15">
        <f>Raw_Data!J320</f>
        <v>8.3000000000000007</v>
      </c>
      <c r="K320" s="15">
        <f>Raw_Data!K320</f>
        <v>6.47</v>
      </c>
      <c r="L320" s="18">
        <f>IF(Raw_Data!L320="",ROUND(AVERAGEIFS(Raw_Data!$L$2:$L$4001,Raw_Data!$E$2:$E$4001,E320),1),Raw_Data!L320)</f>
        <v>19.399999999999999</v>
      </c>
      <c r="M320" s="15">
        <f>Raw_Data!M320</f>
        <v>102.3</v>
      </c>
      <c r="N320" s="15">
        <f>Raw_Data!N320</f>
        <v>68.599999999999994</v>
      </c>
      <c r="O320" s="15">
        <f>Raw_Data!O320</f>
        <v>119.1</v>
      </c>
      <c r="P320" s="15" t="str">
        <f>Raw_Data!P320</f>
        <v>Flood</v>
      </c>
      <c r="Q320" s="15">
        <f>Raw_Data!Q320</f>
        <v>157</v>
      </c>
      <c r="R320" s="15">
        <f>Raw_Data!R320</f>
        <v>4.5999999999999996</v>
      </c>
      <c r="S320" s="15">
        <f>Raw_Data!S320</f>
        <v>0.78</v>
      </c>
      <c r="T320" s="18">
        <f>IF(Raw_Data!T320="",ROUND(AVERAGEIFS(Raw_Data!$T$2:$T$4001,Raw_Data!$E$2:$E$4001,E320,Raw_Data!$D$2:$D$4001,D320),2),IF(Raw_Data!T320&gt;INDEX(Cleaning_Reference!$F$6:$F$13,MATCH(D320,Cleaning_Reference!$A$6:$A$13,0)),INDEX(Cleaning_Reference!$F$6:$F$13,MATCH(D320,Cleaning_Reference!$A$6:$A$13,0)),Raw_Data!T320))</f>
        <v>1.88</v>
      </c>
      <c r="U320" s="15">
        <f>Raw_Data!U320</f>
        <v>4.32</v>
      </c>
      <c r="V320" s="15">
        <f>Raw_Data!V320</f>
        <v>22122</v>
      </c>
      <c r="W320" s="15">
        <f>Raw_Data!W320</f>
        <v>129621</v>
      </c>
      <c r="X320" s="15">
        <f>Raw_Data!X320</f>
        <v>95567</v>
      </c>
      <c r="Y320" s="15">
        <f>Raw_Data!Y320</f>
        <v>-34054</v>
      </c>
      <c r="Z320" s="15">
        <f>Raw_Data!Z320</f>
        <v>1644</v>
      </c>
      <c r="AA320" s="15">
        <f>Raw_Data!AA320</f>
        <v>2.6280000000000001</v>
      </c>
      <c r="AB320" s="15">
        <f>Raw_Data!AB320</f>
        <v>31.4</v>
      </c>
      <c r="AC320" s="19" t="str">
        <f>IF(Raw_Data!G320="","Yes","No")</f>
        <v>No</v>
      </c>
      <c r="AD320" s="19" t="str">
        <f>IF(Raw_Data!L320="","Yes","No")</f>
        <v>No</v>
      </c>
      <c r="AE320" s="19" t="str">
        <f>IF(Raw_Data!T320="","Imputed",IF(Raw_Data!T320&gt;INDEX(Cleaning_Reference!$F$6:$F$13,MATCH(D320,Cleaning_Reference!$A$6:$A$13,0)),"Capped","Original"))</f>
        <v>Original</v>
      </c>
      <c r="AF320" s="21">
        <f t="shared" si="4"/>
        <v>4.32</v>
      </c>
    </row>
    <row r="321" spans="1:32" ht="15" customHeight="1" x14ac:dyDescent="0.3">
      <c r="A321" s="20" t="str">
        <f>Raw_Data!A321</f>
        <v>SF10320</v>
      </c>
      <c r="B321" s="15" t="str">
        <f>Raw_Data!B321</f>
        <v>Punjab</v>
      </c>
      <c r="C321" s="15" t="str">
        <f>Raw_Data!C321</f>
        <v>Raichur</v>
      </c>
      <c r="D321" s="15" t="str">
        <f>Raw_Data!D321</f>
        <v>Groundnut</v>
      </c>
      <c r="E321" s="15" t="str">
        <f>Raw_Data!E321</f>
        <v>Kharif</v>
      </c>
      <c r="F321" s="15">
        <f>Raw_Data!F321</f>
        <v>9.15</v>
      </c>
      <c r="G321" s="18">
        <f>IF(Raw_Data!G321="",ROUND(AVERAGEIFS(Raw_Data!$G$2:$G$4001,Raw_Data!$E$2:$E$4001,E321),1),Raw_Data!G321)</f>
        <v>767.5</v>
      </c>
      <c r="H321" s="15">
        <f>Raw_Data!H321</f>
        <v>26.5</v>
      </c>
      <c r="I321" s="15">
        <f>Raw_Data!I321</f>
        <v>75.400000000000006</v>
      </c>
      <c r="J321" s="15">
        <f>Raw_Data!J321</f>
        <v>6.7</v>
      </c>
      <c r="K321" s="15">
        <f>Raw_Data!K321</f>
        <v>6.1</v>
      </c>
      <c r="L321" s="18">
        <f>IF(Raw_Data!L321="",ROUND(AVERAGEIFS(Raw_Data!$L$2:$L$4001,Raw_Data!$E$2:$E$4001,E321),1),Raw_Data!L321)</f>
        <v>30.4</v>
      </c>
      <c r="M321" s="15">
        <f>Raw_Data!M321</f>
        <v>87.3</v>
      </c>
      <c r="N321" s="15">
        <f>Raw_Data!N321</f>
        <v>81.8</v>
      </c>
      <c r="O321" s="15">
        <f>Raw_Data!O321</f>
        <v>130.5</v>
      </c>
      <c r="P321" s="15" t="str">
        <f>Raw_Data!P321</f>
        <v>Drip</v>
      </c>
      <c r="Q321" s="15">
        <f>Raw_Data!Q321</f>
        <v>309.3</v>
      </c>
      <c r="R321" s="15">
        <f>Raw_Data!R321</f>
        <v>4.28</v>
      </c>
      <c r="S321" s="15">
        <f>Raw_Data!S321</f>
        <v>0.89</v>
      </c>
      <c r="T321" s="18">
        <f>IF(Raw_Data!T321="",ROUND(AVERAGEIFS(Raw_Data!$T$2:$T$4001,Raw_Data!$E$2:$E$4001,E321,Raw_Data!$D$2:$D$4001,D321),2),IF(Raw_Data!T321&gt;INDEX(Cleaning_Reference!$F$6:$F$13,MATCH(D321,Cleaning_Reference!$A$6:$A$13,0)),INDEX(Cleaning_Reference!$F$6:$F$13,MATCH(D321,Cleaning_Reference!$A$6:$A$13,0)),Raw_Data!T321))</f>
        <v>1.62</v>
      </c>
      <c r="U321" s="15">
        <f>Raw_Data!U321</f>
        <v>14.82</v>
      </c>
      <c r="V321" s="15">
        <f>Raw_Data!V321</f>
        <v>58340</v>
      </c>
      <c r="W321" s="15">
        <f>Raw_Data!W321</f>
        <v>669624</v>
      </c>
      <c r="X321" s="15">
        <f>Raw_Data!X321</f>
        <v>864599</v>
      </c>
      <c r="Y321" s="15">
        <f>Raw_Data!Y321</f>
        <v>194975</v>
      </c>
      <c r="Z321" s="15">
        <f>Raw_Data!Z321</f>
        <v>4270</v>
      </c>
      <c r="AA321" s="15">
        <f>Raw_Data!AA321</f>
        <v>3.4710000000000001</v>
      </c>
      <c r="AB321" s="15">
        <f>Raw_Data!AB321</f>
        <v>60.9</v>
      </c>
      <c r="AC321" s="19" t="str">
        <f>IF(Raw_Data!G321="","Yes","No")</f>
        <v>No</v>
      </c>
      <c r="AD321" s="19" t="str">
        <f>IF(Raw_Data!L321="","Yes","No")</f>
        <v>No</v>
      </c>
      <c r="AE321" s="19" t="str">
        <f>IF(Raw_Data!T321="","Imputed",IF(Raw_Data!T321&gt;INDEX(Cleaning_Reference!$F$6:$F$13,MATCH(D321,Cleaning_Reference!$A$6:$A$13,0)),"Capped","Original"))</f>
        <v>Original</v>
      </c>
      <c r="AF321" s="21">
        <f t="shared" si="4"/>
        <v>14.82</v>
      </c>
    </row>
    <row r="322" spans="1:32" ht="15" customHeight="1" x14ac:dyDescent="0.3">
      <c r="A322" s="20" t="str">
        <f>Raw_Data!A322</f>
        <v>SF10321</v>
      </c>
      <c r="B322" s="15" t="str">
        <f>Raw_Data!B322</f>
        <v>Maharashtra</v>
      </c>
      <c r="C322" s="15" t="str">
        <f>Raw_Data!C322</f>
        <v>Raichur</v>
      </c>
      <c r="D322" s="15" t="str">
        <f>Raw_Data!D322</f>
        <v>Chilli</v>
      </c>
      <c r="E322" s="15" t="str">
        <f>Raw_Data!E322</f>
        <v>Kharif</v>
      </c>
      <c r="F322" s="15">
        <f>Raw_Data!F322</f>
        <v>3.41</v>
      </c>
      <c r="G322" s="18">
        <f>IF(Raw_Data!G322="",ROUND(AVERAGEIFS(Raw_Data!$G$2:$G$4001,Raw_Data!$E$2:$E$4001,E322),1),Raw_Data!G322)</f>
        <v>748</v>
      </c>
      <c r="H322" s="15">
        <f>Raw_Data!H322</f>
        <v>29.3</v>
      </c>
      <c r="I322" s="15">
        <f>Raw_Data!I322</f>
        <v>70.7</v>
      </c>
      <c r="J322" s="15">
        <f>Raw_Data!J322</f>
        <v>7.2</v>
      </c>
      <c r="K322" s="15">
        <f>Raw_Data!K322</f>
        <v>7</v>
      </c>
      <c r="L322" s="18">
        <f>IF(Raw_Data!L322="",ROUND(AVERAGEIFS(Raw_Data!$L$2:$L$4001,Raw_Data!$E$2:$E$4001,E322),1),Raw_Data!L322)</f>
        <v>30.7</v>
      </c>
      <c r="M322" s="15">
        <f>Raw_Data!M322</f>
        <v>104.3</v>
      </c>
      <c r="N322" s="15">
        <f>Raw_Data!N322</f>
        <v>75.3</v>
      </c>
      <c r="O322" s="15">
        <f>Raw_Data!O322</f>
        <v>72.099999999999994</v>
      </c>
      <c r="P322" s="15" t="str">
        <f>Raw_Data!P322</f>
        <v>Flood</v>
      </c>
      <c r="Q322" s="15">
        <f>Raw_Data!Q322</f>
        <v>152.9</v>
      </c>
      <c r="R322" s="15">
        <f>Raw_Data!R322</f>
        <v>3.49</v>
      </c>
      <c r="S322" s="15">
        <f>Raw_Data!S322</f>
        <v>0.68</v>
      </c>
      <c r="T322" s="18">
        <f>IF(Raw_Data!T322="",ROUND(AVERAGEIFS(Raw_Data!$T$2:$T$4001,Raw_Data!$E$2:$E$4001,E322,Raw_Data!$D$2:$D$4001,D322),2),IF(Raw_Data!T322&gt;INDEX(Cleaning_Reference!$F$6:$F$13,MATCH(D322,Cleaning_Reference!$A$6:$A$13,0)),INDEX(Cleaning_Reference!$F$6:$F$13,MATCH(D322,Cleaning_Reference!$A$6:$A$13,0)),Raw_Data!T322))</f>
        <v>2.87</v>
      </c>
      <c r="U322" s="15">
        <f>Raw_Data!U322</f>
        <v>9.7899999999999991</v>
      </c>
      <c r="V322" s="15">
        <f>Raw_Data!V322</f>
        <v>113770</v>
      </c>
      <c r="W322" s="15">
        <f>Raw_Data!W322</f>
        <v>241239</v>
      </c>
      <c r="X322" s="15">
        <f>Raw_Data!X322</f>
        <v>1113808</v>
      </c>
      <c r="Y322" s="15">
        <f>Raw_Data!Y322</f>
        <v>872569</v>
      </c>
      <c r="Z322" s="15">
        <f>Raw_Data!Z322</f>
        <v>2898</v>
      </c>
      <c r="AA322" s="15">
        <f>Raw_Data!AA322</f>
        <v>3.3780000000000001</v>
      </c>
      <c r="AB322" s="15">
        <f>Raw_Data!AB322</f>
        <v>68.599999999999994</v>
      </c>
      <c r="AC322" s="19" t="str">
        <f>IF(Raw_Data!G322="","Yes","No")</f>
        <v>No</v>
      </c>
      <c r="AD322" s="19" t="str">
        <f>IF(Raw_Data!L322="","Yes","No")</f>
        <v>No</v>
      </c>
      <c r="AE322" s="19" t="str">
        <f>IF(Raw_Data!T322="","Imputed",IF(Raw_Data!T322&gt;INDEX(Cleaning_Reference!$F$6:$F$13,MATCH(D322,Cleaning_Reference!$A$6:$A$13,0)),"Capped","Original"))</f>
        <v>Original</v>
      </c>
      <c r="AF322" s="21">
        <f t="shared" ref="AF322:AF385" si="5">ROUND(T322*F322,2)</f>
        <v>9.7899999999999991</v>
      </c>
    </row>
    <row r="323" spans="1:32" ht="15" customHeight="1" x14ac:dyDescent="0.3">
      <c r="A323" s="20" t="str">
        <f>Raw_Data!A323</f>
        <v>SF10322</v>
      </c>
      <c r="B323" s="15" t="str">
        <f>Raw_Data!B323</f>
        <v>Andhra Pradesh</v>
      </c>
      <c r="C323" s="15" t="str">
        <f>Raw_Data!C323</f>
        <v>Warangal</v>
      </c>
      <c r="D323" s="15" t="str">
        <f>Raw_Data!D323</f>
        <v>Maize</v>
      </c>
      <c r="E323" s="15" t="str">
        <f>Raw_Data!E323</f>
        <v>Kharif</v>
      </c>
      <c r="F323" s="15">
        <f>Raw_Data!F323</f>
        <v>14.87</v>
      </c>
      <c r="G323" s="18">
        <f>IF(Raw_Data!G323="",ROUND(AVERAGEIFS(Raw_Data!$G$2:$G$4001,Raw_Data!$E$2:$E$4001,E323),1),Raw_Data!G323)</f>
        <v>1125.5999999999999</v>
      </c>
      <c r="H323" s="15">
        <f>Raw_Data!H323</f>
        <v>27.3</v>
      </c>
      <c r="I323" s="15">
        <f>Raw_Data!I323</f>
        <v>82.1</v>
      </c>
      <c r="J323" s="15">
        <f>Raw_Data!J323</f>
        <v>6.1</v>
      </c>
      <c r="K323" s="15">
        <f>Raw_Data!K323</f>
        <v>5.52</v>
      </c>
      <c r="L323" s="18">
        <f>IF(Raw_Data!L323="",ROUND(AVERAGEIFS(Raw_Data!$L$2:$L$4001,Raw_Data!$E$2:$E$4001,E323),1),Raw_Data!L323)</f>
        <v>30.2</v>
      </c>
      <c r="M323" s="15">
        <f>Raw_Data!M323</f>
        <v>83.6</v>
      </c>
      <c r="N323" s="15">
        <f>Raw_Data!N323</f>
        <v>59.2</v>
      </c>
      <c r="O323" s="15">
        <f>Raw_Data!O323</f>
        <v>84.1</v>
      </c>
      <c r="P323" s="15" t="str">
        <f>Raw_Data!P323</f>
        <v>Sprinkler</v>
      </c>
      <c r="Q323" s="15">
        <f>Raw_Data!Q323</f>
        <v>78.7</v>
      </c>
      <c r="R323" s="15">
        <f>Raw_Data!R323</f>
        <v>6.75</v>
      </c>
      <c r="S323" s="15">
        <f>Raw_Data!S323</f>
        <v>0.88</v>
      </c>
      <c r="T323" s="18">
        <f>IF(Raw_Data!T323="",ROUND(AVERAGEIFS(Raw_Data!$T$2:$T$4001,Raw_Data!$E$2:$E$4001,E323,Raw_Data!$D$2:$D$4001,D323),2),IF(Raw_Data!T323&gt;INDEX(Cleaning_Reference!$F$6:$F$13,MATCH(D323,Cleaning_Reference!$A$6:$A$13,0)),INDEX(Cleaning_Reference!$F$6:$F$13,MATCH(D323,Cleaning_Reference!$A$6:$A$13,0)),Raw_Data!T323))</f>
        <v>0.61</v>
      </c>
      <c r="U323" s="15">
        <f>Raw_Data!U323</f>
        <v>9.07</v>
      </c>
      <c r="V323" s="15">
        <f>Raw_Data!V323</f>
        <v>19625</v>
      </c>
      <c r="W323" s="15">
        <f>Raw_Data!W323</f>
        <v>770947</v>
      </c>
      <c r="X323" s="15">
        <f>Raw_Data!X323</f>
        <v>177999</v>
      </c>
      <c r="Y323" s="15">
        <f>Raw_Data!Y323</f>
        <v>-592948</v>
      </c>
      <c r="Z323" s="15">
        <f>Raw_Data!Z323</f>
        <v>10761</v>
      </c>
      <c r="AA323" s="15">
        <f>Raw_Data!AA323</f>
        <v>0.84299999999999997</v>
      </c>
      <c r="AB323" s="15">
        <f>Raw_Data!AB323</f>
        <v>55.9</v>
      </c>
      <c r="AC323" s="19" t="str">
        <f>IF(Raw_Data!G323="","Yes","No")</f>
        <v>No</v>
      </c>
      <c r="AD323" s="19" t="str">
        <f>IF(Raw_Data!L323="","Yes","No")</f>
        <v>No</v>
      </c>
      <c r="AE323" s="19" t="str">
        <f>IF(Raw_Data!T323="","Imputed",IF(Raw_Data!T323&gt;INDEX(Cleaning_Reference!$F$6:$F$13,MATCH(D323,Cleaning_Reference!$A$6:$A$13,0)),"Capped","Original"))</f>
        <v>Original</v>
      </c>
      <c r="AF323" s="21">
        <f t="shared" si="5"/>
        <v>9.07</v>
      </c>
    </row>
    <row r="324" spans="1:32" ht="15" customHeight="1" x14ac:dyDescent="0.3">
      <c r="A324" s="20" t="str">
        <f>Raw_Data!A324</f>
        <v>SF10323</v>
      </c>
      <c r="B324" s="15" t="str">
        <f>Raw_Data!B324</f>
        <v>Madhya Pradesh</v>
      </c>
      <c r="C324" s="15" t="str">
        <f>Raw_Data!C324</f>
        <v>Krishna</v>
      </c>
      <c r="D324" s="15" t="str">
        <f>Raw_Data!D324</f>
        <v>Rice</v>
      </c>
      <c r="E324" s="15" t="str">
        <f>Raw_Data!E324</f>
        <v>Zaid</v>
      </c>
      <c r="F324" s="15">
        <f>Raw_Data!F324</f>
        <v>4.49</v>
      </c>
      <c r="G324" s="18">
        <f>IF(Raw_Data!G324="",ROUND(AVERAGEIFS(Raw_Data!$G$2:$G$4001,Raw_Data!$E$2:$E$4001,E324),1),Raw_Data!G324)</f>
        <v>383.1</v>
      </c>
      <c r="H324" s="15">
        <f>Raw_Data!H324</f>
        <v>33.799999999999997</v>
      </c>
      <c r="I324" s="15">
        <f>Raw_Data!I324</f>
        <v>50.1</v>
      </c>
      <c r="J324" s="15">
        <f>Raw_Data!J324</f>
        <v>8.5</v>
      </c>
      <c r="K324" s="15">
        <f>Raw_Data!K324</f>
        <v>7.97</v>
      </c>
      <c r="L324" s="18">
        <f>IF(Raw_Data!L324="",ROUND(AVERAGEIFS(Raw_Data!$L$2:$L$4001,Raw_Data!$E$2:$E$4001,E324),1),Raw_Data!L324)</f>
        <v>16</v>
      </c>
      <c r="M324" s="15">
        <f>Raw_Data!M324</f>
        <v>136.6</v>
      </c>
      <c r="N324" s="15">
        <f>Raw_Data!N324</f>
        <v>89.8</v>
      </c>
      <c r="O324" s="15">
        <f>Raw_Data!O324</f>
        <v>144.19999999999999</v>
      </c>
      <c r="P324" s="15" t="str">
        <f>Raw_Data!P324</f>
        <v>Flood</v>
      </c>
      <c r="Q324" s="15">
        <f>Raw_Data!Q324</f>
        <v>151</v>
      </c>
      <c r="R324" s="15">
        <f>Raw_Data!R324</f>
        <v>5.31</v>
      </c>
      <c r="S324" s="15">
        <f>Raw_Data!S324</f>
        <v>0.67</v>
      </c>
      <c r="T324" s="18">
        <f>IF(Raw_Data!T324="",ROUND(AVERAGEIFS(Raw_Data!$T$2:$T$4001,Raw_Data!$E$2:$E$4001,E324,Raw_Data!$D$2:$D$4001,D324),2),IF(Raw_Data!T324&gt;INDEX(Cleaning_Reference!$F$6:$F$13,MATCH(D324,Cleaning_Reference!$A$6:$A$13,0)),INDEX(Cleaning_Reference!$F$6:$F$13,MATCH(D324,Cleaning_Reference!$A$6:$A$13,0)),Raw_Data!T324))</f>
        <v>0.42</v>
      </c>
      <c r="U324" s="15">
        <f>Raw_Data!U324</f>
        <v>1.89</v>
      </c>
      <c r="V324" s="15">
        <f>Raw_Data!V324</f>
        <v>23385</v>
      </c>
      <c r="W324" s="15">
        <f>Raw_Data!W324</f>
        <v>243970</v>
      </c>
      <c r="X324" s="15">
        <f>Raw_Data!X324</f>
        <v>44198</v>
      </c>
      <c r="Y324" s="15">
        <f>Raw_Data!Y324</f>
        <v>-199772</v>
      </c>
      <c r="Z324" s="15">
        <f>Raw_Data!Z324</f>
        <v>9468</v>
      </c>
      <c r="AA324" s="15">
        <f>Raw_Data!AA324</f>
        <v>0.2</v>
      </c>
      <c r="AB324" s="15">
        <f>Raw_Data!AB324</f>
        <v>44.3</v>
      </c>
      <c r="AC324" s="19" t="str">
        <f>IF(Raw_Data!G324="","Yes","No")</f>
        <v>No</v>
      </c>
      <c r="AD324" s="19" t="str">
        <f>IF(Raw_Data!L324="","Yes","No")</f>
        <v>No</v>
      </c>
      <c r="AE324" s="19" t="str">
        <f>IF(Raw_Data!T324="","Imputed",IF(Raw_Data!T324&gt;INDEX(Cleaning_Reference!$F$6:$F$13,MATCH(D324,Cleaning_Reference!$A$6:$A$13,0)),"Capped","Original"))</f>
        <v>Original</v>
      </c>
      <c r="AF324" s="21">
        <f t="shared" si="5"/>
        <v>1.89</v>
      </c>
    </row>
    <row r="325" spans="1:32" ht="15" customHeight="1" x14ac:dyDescent="0.3">
      <c r="A325" s="20" t="str">
        <f>Raw_Data!A325</f>
        <v>SF10324</v>
      </c>
      <c r="B325" s="15" t="str">
        <f>Raw_Data!B325</f>
        <v>Karnataka</v>
      </c>
      <c r="C325" s="15" t="str">
        <f>Raw_Data!C325</f>
        <v>Erode</v>
      </c>
      <c r="D325" s="15" t="str">
        <f>Raw_Data!D325</f>
        <v>Rice</v>
      </c>
      <c r="E325" s="15" t="str">
        <f>Raw_Data!E325</f>
        <v>Kharif</v>
      </c>
      <c r="F325" s="15">
        <f>Raw_Data!F325</f>
        <v>7.02</v>
      </c>
      <c r="G325" s="18">
        <f>IF(Raw_Data!G325="",ROUND(AVERAGEIFS(Raw_Data!$G$2:$G$4001,Raw_Data!$E$2:$E$4001,E325),1),Raw_Data!G325)</f>
        <v>978.4</v>
      </c>
      <c r="H325" s="15">
        <f>Raw_Data!H325</f>
        <v>30.9</v>
      </c>
      <c r="I325" s="15">
        <f>Raw_Data!I325</f>
        <v>66.099999999999994</v>
      </c>
      <c r="J325" s="15">
        <f>Raw_Data!J325</f>
        <v>6.5</v>
      </c>
      <c r="K325" s="15">
        <f>Raw_Data!K325</f>
        <v>6.77</v>
      </c>
      <c r="L325" s="18">
        <f>IF(Raw_Data!L325="",ROUND(AVERAGEIFS(Raw_Data!$L$2:$L$4001,Raw_Data!$E$2:$E$4001,E325),1),Raw_Data!L325)</f>
        <v>33.5</v>
      </c>
      <c r="M325" s="15">
        <f>Raw_Data!M325</f>
        <v>164</v>
      </c>
      <c r="N325" s="15">
        <f>Raw_Data!N325</f>
        <v>59</v>
      </c>
      <c r="O325" s="15">
        <f>Raw_Data!O325</f>
        <v>38.6</v>
      </c>
      <c r="P325" s="15" t="str">
        <f>Raw_Data!P325</f>
        <v>Rainfed</v>
      </c>
      <c r="Q325" s="15">
        <f>Raw_Data!Q325</f>
        <v>307.89999999999998</v>
      </c>
      <c r="R325" s="15">
        <f>Raw_Data!R325</f>
        <v>7.16</v>
      </c>
      <c r="S325" s="15">
        <f>Raw_Data!S325</f>
        <v>0.8</v>
      </c>
      <c r="T325" s="18">
        <f>IF(Raw_Data!T325="",ROUND(AVERAGEIFS(Raw_Data!$T$2:$T$4001,Raw_Data!$E$2:$E$4001,E325,Raw_Data!$D$2:$D$4001,D325),2),IF(Raw_Data!T325&gt;INDEX(Cleaning_Reference!$F$6:$F$13,MATCH(D325,Cleaning_Reference!$A$6:$A$13,0)),INDEX(Cleaning_Reference!$F$6:$F$13,MATCH(D325,Cleaning_Reference!$A$6:$A$13,0)),Raw_Data!T325))</f>
        <v>3.01</v>
      </c>
      <c r="U325" s="15">
        <f>Raw_Data!U325</f>
        <v>21.13</v>
      </c>
      <c r="V325" s="15">
        <f>Raw_Data!V325</f>
        <v>22344</v>
      </c>
      <c r="W325" s="15">
        <f>Raw_Data!W325</f>
        <v>610824</v>
      </c>
      <c r="X325" s="15">
        <f>Raw_Data!X325</f>
        <v>472129</v>
      </c>
      <c r="Y325" s="15">
        <f>Raw_Data!Y325</f>
        <v>-138695</v>
      </c>
      <c r="Z325" s="15">
        <f>Raw_Data!Z325</f>
        <v>5559</v>
      </c>
      <c r="AA325" s="15">
        <f>Raw_Data!AA325</f>
        <v>3.8010000000000002</v>
      </c>
      <c r="AB325" s="15">
        <f>Raw_Data!AB325</f>
        <v>45.7</v>
      </c>
      <c r="AC325" s="19" t="str">
        <f>IF(Raw_Data!G325="","Yes","No")</f>
        <v>No</v>
      </c>
      <c r="AD325" s="19" t="str">
        <f>IF(Raw_Data!L325="","Yes","No")</f>
        <v>No</v>
      </c>
      <c r="AE325" s="19" t="str">
        <f>IF(Raw_Data!T325="","Imputed",IF(Raw_Data!T325&gt;INDEX(Cleaning_Reference!$F$6:$F$13,MATCH(D325,Cleaning_Reference!$A$6:$A$13,0)),"Capped","Original"))</f>
        <v>Original</v>
      </c>
      <c r="AF325" s="21">
        <f t="shared" si="5"/>
        <v>21.13</v>
      </c>
    </row>
    <row r="326" spans="1:32" ht="15" customHeight="1" x14ac:dyDescent="0.3">
      <c r="A326" s="20" t="str">
        <f>Raw_Data!A326</f>
        <v>SF10325</v>
      </c>
      <c r="B326" s="15" t="str">
        <f>Raw_Data!B326</f>
        <v>Karnataka</v>
      </c>
      <c r="C326" s="15" t="str">
        <f>Raw_Data!C326</f>
        <v>Ludhiana</v>
      </c>
      <c r="D326" s="15" t="str">
        <f>Raw_Data!D326</f>
        <v>Sugarcane</v>
      </c>
      <c r="E326" s="15" t="str">
        <f>Raw_Data!E326</f>
        <v>Zaid</v>
      </c>
      <c r="F326" s="15">
        <f>Raw_Data!F326</f>
        <v>14.07</v>
      </c>
      <c r="G326" s="18">
        <f>IF(Raw_Data!G326="",ROUND(AVERAGEIFS(Raw_Data!$G$2:$G$4001,Raw_Data!$E$2:$E$4001,E326),1),Raw_Data!G326)</f>
        <v>80</v>
      </c>
      <c r="H326" s="15">
        <f>Raw_Data!H326</f>
        <v>32.700000000000003</v>
      </c>
      <c r="I326" s="15">
        <f>Raw_Data!I326</f>
        <v>49.7</v>
      </c>
      <c r="J326" s="15">
        <f>Raw_Data!J326</f>
        <v>6.4</v>
      </c>
      <c r="K326" s="15">
        <f>Raw_Data!K326</f>
        <v>6.88</v>
      </c>
      <c r="L326" s="18">
        <f>IF(Raw_Data!L326="",ROUND(AVERAGEIFS(Raw_Data!$L$2:$L$4001,Raw_Data!$E$2:$E$4001,E326),1),Raw_Data!L326)</f>
        <v>18.399999999999999</v>
      </c>
      <c r="M326" s="15">
        <f>Raw_Data!M326</f>
        <v>152.69999999999999</v>
      </c>
      <c r="N326" s="15">
        <f>Raw_Data!N326</f>
        <v>44.6</v>
      </c>
      <c r="O326" s="15">
        <f>Raw_Data!O326</f>
        <v>82.6</v>
      </c>
      <c r="P326" s="15" t="str">
        <f>Raw_Data!P326</f>
        <v>Drip</v>
      </c>
      <c r="Q326" s="15">
        <f>Raw_Data!Q326</f>
        <v>253.2</v>
      </c>
      <c r="R326" s="15">
        <f>Raw_Data!R326</f>
        <v>4.7300000000000004</v>
      </c>
      <c r="S326" s="15">
        <f>Raw_Data!S326</f>
        <v>0.92</v>
      </c>
      <c r="T326" s="18">
        <f>IF(Raw_Data!T326="",ROUND(AVERAGEIFS(Raw_Data!$T$2:$T$4001,Raw_Data!$E$2:$E$4001,E326,Raw_Data!$D$2:$D$4001,D326),2),IF(Raw_Data!T326&gt;INDEX(Cleaning_Reference!$F$6:$F$13,MATCH(D326,Cleaning_Reference!$A$6:$A$13,0)),INDEX(Cleaning_Reference!$F$6:$F$13,MATCH(D326,Cleaning_Reference!$A$6:$A$13,0)),Raw_Data!T326))</f>
        <v>41.51</v>
      </c>
      <c r="U326" s="15">
        <f>Raw_Data!U326</f>
        <v>584.04999999999995</v>
      </c>
      <c r="V326" s="15">
        <f>Raw_Data!V326</f>
        <v>3670</v>
      </c>
      <c r="W326" s="15">
        <f>Raw_Data!W326</f>
        <v>942002</v>
      </c>
      <c r="X326" s="15">
        <f>Raw_Data!X326</f>
        <v>2143464</v>
      </c>
      <c r="Y326" s="15">
        <f>Raw_Data!Y326</f>
        <v>1201462</v>
      </c>
      <c r="Z326" s="15">
        <f>Raw_Data!Z326</f>
        <v>22813</v>
      </c>
      <c r="AA326" s="15">
        <f>Raw_Data!AA326</f>
        <v>25.602</v>
      </c>
      <c r="AB326" s="15">
        <f>Raw_Data!AB326</f>
        <v>30.1</v>
      </c>
      <c r="AC326" s="19" t="str">
        <f>IF(Raw_Data!G326="","Yes","No")</f>
        <v>No</v>
      </c>
      <c r="AD326" s="19" t="str">
        <f>IF(Raw_Data!L326="","Yes","No")</f>
        <v>No</v>
      </c>
      <c r="AE326" s="19" t="str">
        <f>IF(Raw_Data!T326="","Imputed",IF(Raw_Data!T326&gt;INDEX(Cleaning_Reference!$F$6:$F$13,MATCH(D326,Cleaning_Reference!$A$6:$A$13,0)),"Capped","Original"))</f>
        <v>Original</v>
      </c>
      <c r="AF326" s="21">
        <f t="shared" si="5"/>
        <v>584.04999999999995</v>
      </c>
    </row>
    <row r="327" spans="1:32" ht="15" customHeight="1" x14ac:dyDescent="0.3">
      <c r="A327" s="20" t="str">
        <f>Raw_Data!A327</f>
        <v>SF10326</v>
      </c>
      <c r="B327" s="15" t="str">
        <f>Raw_Data!B327</f>
        <v>Maharashtra</v>
      </c>
      <c r="C327" s="15" t="str">
        <f>Raw_Data!C327</f>
        <v>Nashik</v>
      </c>
      <c r="D327" s="15" t="str">
        <f>Raw_Data!D327</f>
        <v>Maize</v>
      </c>
      <c r="E327" s="15" t="str">
        <f>Raw_Data!E327</f>
        <v>Rabi</v>
      </c>
      <c r="F327" s="15">
        <f>Raw_Data!F327</f>
        <v>7.96</v>
      </c>
      <c r="G327" s="18">
        <f>IF(Raw_Data!G327="",ROUND(AVERAGEIFS(Raw_Data!$G$2:$G$4001,Raw_Data!$E$2:$E$4001,E327),1),Raw_Data!G327)</f>
        <v>477.9</v>
      </c>
      <c r="H327" s="15">
        <f>Raw_Data!H327</f>
        <v>22.1</v>
      </c>
      <c r="I327" s="15">
        <f>Raw_Data!I327</f>
        <v>64.3</v>
      </c>
      <c r="J327" s="15">
        <f>Raw_Data!J327</f>
        <v>9</v>
      </c>
      <c r="K327" s="15">
        <f>Raw_Data!K327</f>
        <v>7.17</v>
      </c>
      <c r="L327" s="18">
        <f>IF(Raw_Data!L327="",ROUND(AVERAGEIFS(Raw_Data!$L$2:$L$4001,Raw_Data!$E$2:$E$4001,E327),1),Raw_Data!L327)</f>
        <v>30.5</v>
      </c>
      <c r="M327" s="15">
        <f>Raw_Data!M327</f>
        <v>118.3</v>
      </c>
      <c r="N327" s="15">
        <f>Raw_Data!N327</f>
        <v>52.7</v>
      </c>
      <c r="O327" s="15">
        <f>Raw_Data!O327</f>
        <v>112.3</v>
      </c>
      <c r="P327" s="15" t="str">
        <f>Raw_Data!P327</f>
        <v>Flood</v>
      </c>
      <c r="Q327" s="15">
        <f>Raw_Data!Q327</f>
        <v>223.6</v>
      </c>
      <c r="R327" s="15">
        <f>Raw_Data!R327</f>
        <v>4.7300000000000004</v>
      </c>
      <c r="S327" s="15">
        <f>Raw_Data!S327</f>
        <v>0.88</v>
      </c>
      <c r="T327" s="18">
        <f>IF(Raw_Data!T327="",ROUND(AVERAGEIFS(Raw_Data!$T$2:$T$4001,Raw_Data!$E$2:$E$4001,E327,Raw_Data!$D$2:$D$4001,D327),2),IF(Raw_Data!T327&gt;INDEX(Cleaning_Reference!$F$6:$F$13,MATCH(D327,Cleaning_Reference!$A$6:$A$13,0)),INDEX(Cleaning_Reference!$F$6:$F$13,MATCH(D327,Cleaning_Reference!$A$6:$A$13,0)),Raw_Data!T327))</f>
        <v>2.39</v>
      </c>
      <c r="U327" s="15">
        <f>Raw_Data!U327</f>
        <v>19.02</v>
      </c>
      <c r="V327" s="15">
        <f>Raw_Data!V327</f>
        <v>20060</v>
      </c>
      <c r="W327" s="15">
        <f>Raw_Data!W327</f>
        <v>596875</v>
      </c>
      <c r="X327" s="15">
        <f>Raw_Data!X327</f>
        <v>381541</v>
      </c>
      <c r="Y327" s="15">
        <f>Raw_Data!Y327</f>
        <v>-215334</v>
      </c>
      <c r="Z327" s="15">
        <f>Raw_Data!Z327</f>
        <v>4794</v>
      </c>
      <c r="AA327" s="15">
        <f>Raw_Data!AA327</f>
        <v>3.9670000000000001</v>
      </c>
      <c r="AB327" s="15">
        <f>Raw_Data!AB327</f>
        <v>40.5</v>
      </c>
      <c r="AC327" s="19" t="str">
        <f>IF(Raw_Data!G327="","Yes","No")</f>
        <v>No</v>
      </c>
      <c r="AD327" s="19" t="str">
        <f>IF(Raw_Data!L327="","Yes","No")</f>
        <v>No</v>
      </c>
      <c r="AE327" s="19" t="str">
        <f>IF(Raw_Data!T327="","Imputed",IF(Raw_Data!T327&gt;INDEX(Cleaning_Reference!$F$6:$F$13,MATCH(D327,Cleaning_Reference!$A$6:$A$13,0)),"Capped","Original"))</f>
        <v>Original</v>
      </c>
      <c r="AF327" s="21">
        <f t="shared" si="5"/>
        <v>19.02</v>
      </c>
    </row>
    <row r="328" spans="1:32" ht="15" customHeight="1" x14ac:dyDescent="0.3">
      <c r="A328" s="20" t="str">
        <f>Raw_Data!A328</f>
        <v>SF10327</v>
      </c>
      <c r="B328" s="15" t="str">
        <f>Raw_Data!B328</f>
        <v>Tamil Nadu</v>
      </c>
      <c r="C328" s="15" t="str">
        <f>Raw_Data!C328</f>
        <v>Krishna</v>
      </c>
      <c r="D328" s="15" t="str">
        <f>Raw_Data!D328</f>
        <v>Sugarcane</v>
      </c>
      <c r="E328" s="15" t="str">
        <f>Raw_Data!E328</f>
        <v>Rabi</v>
      </c>
      <c r="F328" s="15">
        <f>Raw_Data!F328</f>
        <v>2.35</v>
      </c>
      <c r="G328" s="18">
        <f>IF(Raw_Data!G328="",ROUND(AVERAGEIFS(Raw_Data!$G$2:$G$4001,Raw_Data!$E$2:$E$4001,E328),1),Raw_Data!G328)</f>
        <v>533.6</v>
      </c>
      <c r="H328" s="15">
        <f>Raw_Data!H328</f>
        <v>20.6</v>
      </c>
      <c r="I328" s="15">
        <f>Raw_Data!I328</f>
        <v>57.1</v>
      </c>
      <c r="J328" s="15">
        <f>Raw_Data!J328</f>
        <v>6.2</v>
      </c>
      <c r="K328" s="15">
        <f>Raw_Data!K328</f>
        <v>6.23</v>
      </c>
      <c r="L328" s="18">
        <f>IF(Raw_Data!L328="",ROUND(AVERAGEIFS(Raw_Data!$L$2:$L$4001,Raw_Data!$E$2:$E$4001,E328),1),Raw_Data!L328)</f>
        <v>22</v>
      </c>
      <c r="M328" s="15">
        <f>Raw_Data!M328</f>
        <v>114.4</v>
      </c>
      <c r="N328" s="15">
        <f>Raw_Data!N328</f>
        <v>76.900000000000006</v>
      </c>
      <c r="O328" s="15">
        <f>Raw_Data!O328</f>
        <v>109.1</v>
      </c>
      <c r="P328" s="15" t="str">
        <f>Raw_Data!P328</f>
        <v>Sprinkler</v>
      </c>
      <c r="Q328" s="15">
        <f>Raw_Data!Q328</f>
        <v>189.4</v>
      </c>
      <c r="R328" s="15">
        <f>Raw_Data!R328</f>
        <v>2.98</v>
      </c>
      <c r="S328" s="15">
        <f>Raw_Data!S328</f>
        <v>0.95</v>
      </c>
      <c r="T328" s="18">
        <f>IF(Raw_Data!T328="",ROUND(AVERAGEIFS(Raw_Data!$T$2:$T$4001,Raw_Data!$E$2:$E$4001,E328,Raw_Data!$D$2:$D$4001,D328),2),IF(Raw_Data!T328&gt;INDEX(Cleaning_Reference!$F$6:$F$13,MATCH(D328,Cleaning_Reference!$A$6:$A$13,0)),INDEX(Cleaning_Reference!$F$6:$F$13,MATCH(D328,Cleaning_Reference!$A$6:$A$13,0)),Raw_Data!T328))</f>
        <v>49.62</v>
      </c>
      <c r="U328" s="15">
        <f>Raw_Data!U328</f>
        <v>116.61</v>
      </c>
      <c r="V328" s="15">
        <f>Raw_Data!V328</f>
        <v>3585</v>
      </c>
      <c r="W328" s="15">
        <f>Raw_Data!W328</f>
        <v>171900</v>
      </c>
      <c r="X328" s="15">
        <f>Raw_Data!X328</f>
        <v>418047</v>
      </c>
      <c r="Y328" s="15">
        <f>Raw_Data!Y328</f>
        <v>246147</v>
      </c>
      <c r="Z328" s="15">
        <f>Raw_Data!Z328</f>
        <v>4305</v>
      </c>
      <c r="AA328" s="15">
        <f>Raw_Data!AA328</f>
        <v>27.087</v>
      </c>
      <c r="AB328" s="15">
        <f>Raw_Data!AB328</f>
        <v>51.1</v>
      </c>
      <c r="AC328" s="19" t="str">
        <f>IF(Raw_Data!G328="","Yes","No")</f>
        <v>No</v>
      </c>
      <c r="AD328" s="19" t="str">
        <f>IF(Raw_Data!L328="","Yes","No")</f>
        <v>No</v>
      </c>
      <c r="AE328" s="19" t="str">
        <f>IF(Raw_Data!T328="","Imputed",IF(Raw_Data!T328&gt;INDEX(Cleaning_Reference!$F$6:$F$13,MATCH(D328,Cleaning_Reference!$A$6:$A$13,0)),"Capped","Original"))</f>
        <v>Original</v>
      </c>
      <c r="AF328" s="21">
        <f t="shared" si="5"/>
        <v>116.61</v>
      </c>
    </row>
    <row r="329" spans="1:32" ht="15" customHeight="1" x14ac:dyDescent="0.3">
      <c r="A329" s="20" t="str">
        <f>Raw_Data!A329</f>
        <v>SF10328</v>
      </c>
      <c r="B329" s="15" t="str">
        <f>Raw_Data!B329</f>
        <v>Telangana</v>
      </c>
      <c r="C329" s="15" t="str">
        <f>Raw_Data!C329</f>
        <v>Indore</v>
      </c>
      <c r="D329" s="15" t="str">
        <f>Raw_Data!D329</f>
        <v>Groundnut</v>
      </c>
      <c r="E329" s="15" t="str">
        <f>Raw_Data!E329</f>
        <v>Rabi</v>
      </c>
      <c r="F329" s="15">
        <f>Raw_Data!F329</f>
        <v>6.23</v>
      </c>
      <c r="G329" s="18">
        <f>IF(Raw_Data!G329="",ROUND(AVERAGEIFS(Raw_Data!$G$2:$G$4001,Raw_Data!$E$2:$E$4001,E329),1),Raw_Data!G329)</f>
        <v>87.1</v>
      </c>
      <c r="H329" s="15">
        <f>Raw_Data!H329</f>
        <v>27.3</v>
      </c>
      <c r="I329" s="15">
        <f>Raw_Data!I329</f>
        <v>45.3</v>
      </c>
      <c r="J329" s="15">
        <f>Raw_Data!J329</f>
        <v>7.8</v>
      </c>
      <c r="K329" s="15">
        <f>Raw_Data!K329</f>
        <v>6.05</v>
      </c>
      <c r="L329" s="18">
        <f>IF(Raw_Data!L329="",ROUND(AVERAGEIFS(Raw_Data!$L$2:$L$4001,Raw_Data!$E$2:$E$4001,E329),1),Raw_Data!L329)</f>
        <v>24.3</v>
      </c>
      <c r="M329" s="15">
        <f>Raw_Data!M329</f>
        <v>93.7</v>
      </c>
      <c r="N329" s="15">
        <f>Raw_Data!N329</f>
        <v>47.6</v>
      </c>
      <c r="O329" s="15">
        <f>Raw_Data!O329</f>
        <v>98.3</v>
      </c>
      <c r="P329" s="15" t="str">
        <f>Raw_Data!P329</f>
        <v>Flood</v>
      </c>
      <c r="Q329" s="15">
        <f>Raw_Data!Q329</f>
        <v>108.3</v>
      </c>
      <c r="R329" s="15">
        <f>Raw_Data!R329</f>
        <v>5.88</v>
      </c>
      <c r="S329" s="15">
        <f>Raw_Data!S329</f>
        <v>0.95</v>
      </c>
      <c r="T329" s="18">
        <f>IF(Raw_Data!T329="",ROUND(AVERAGEIFS(Raw_Data!$T$2:$T$4001,Raw_Data!$E$2:$E$4001,E329,Raw_Data!$D$2:$D$4001,D329),2),IF(Raw_Data!T329&gt;INDEX(Cleaning_Reference!$F$6:$F$13,MATCH(D329,Cleaning_Reference!$A$6:$A$13,0)),INDEX(Cleaning_Reference!$F$6:$F$13,MATCH(D329,Cleaning_Reference!$A$6:$A$13,0)),Raw_Data!T329))</f>
        <v>1.1000000000000001</v>
      </c>
      <c r="U329" s="15">
        <f>Raw_Data!U329</f>
        <v>6.85</v>
      </c>
      <c r="V329" s="15">
        <f>Raw_Data!V329</f>
        <v>46950</v>
      </c>
      <c r="W329" s="15">
        <f>Raw_Data!W329</f>
        <v>454076</v>
      </c>
      <c r="X329" s="15">
        <f>Raw_Data!X329</f>
        <v>321608</v>
      </c>
      <c r="Y329" s="15">
        <f>Raw_Data!Y329</f>
        <v>-132468</v>
      </c>
      <c r="Z329" s="15">
        <f>Raw_Data!Z329</f>
        <v>4504</v>
      </c>
      <c r="AA329" s="15">
        <f>Raw_Data!AA329</f>
        <v>1.5209999999999999</v>
      </c>
      <c r="AB329" s="15">
        <f>Raw_Data!AB329</f>
        <v>33.700000000000003</v>
      </c>
      <c r="AC329" s="19" t="str">
        <f>IF(Raw_Data!G329="","Yes","No")</f>
        <v>No</v>
      </c>
      <c r="AD329" s="19" t="str">
        <f>IF(Raw_Data!L329="","Yes","No")</f>
        <v>No</v>
      </c>
      <c r="AE329" s="19" t="str">
        <f>IF(Raw_Data!T329="","Imputed",IF(Raw_Data!T329&gt;INDEX(Cleaning_Reference!$F$6:$F$13,MATCH(D329,Cleaning_Reference!$A$6:$A$13,0)),"Capped","Original"))</f>
        <v>Original</v>
      </c>
      <c r="AF329" s="21">
        <f t="shared" si="5"/>
        <v>6.85</v>
      </c>
    </row>
    <row r="330" spans="1:32" ht="15" customHeight="1" x14ac:dyDescent="0.3">
      <c r="A330" s="20" t="str">
        <f>Raw_Data!A330</f>
        <v>SF10329</v>
      </c>
      <c r="B330" s="15" t="str">
        <f>Raw_Data!B330</f>
        <v>Gujarat</v>
      </c>
      <c r="C330" s="15" t="str">
        <f>Raw_Data!C330</f>
        <v>Guntur</v>
      </c>
      <c r="D330" s="15" t="str">
        <f>Raw_Data!D330</f>
        <v>Groundnut</v>
      </c>
      <c r="E330" s="15" t="str">
        <f>Raw_Data!E330</f>
        <v>Kharif</v>
      </c>
      <c r="F330" s="15">
        <f>Raw_Data!F330</f>
        <v>2.76</v>
      </c>
      <c r="G330" s="18">
        <f>IF(Raw_Data!G330="",ROUND(AVERAGEIFS(Raw_Data!$G$2:$G$4001,Raw_Data!$E$2:$E$4001,E330),1),Raw_Data!G330)</f>
        <v>1059.5999999999999</v>
      </c>
      <c r="H330" s="15">
        <f>Raw_Data!H330</f>
        <v>29.3</v>
      </c>
      <c r="I330" s="15">
        <f>Raw_Data!I330</f>
        <v>64</v>
      </c>
      <c r="J330" s="15">
        <f>Raw_Data!J330</f>
        <v>7.1</v>
      </c>
      <c r="K330" s="15">
        <f>Raw_Data!K330</f>
        <v>7.11</v>
      </c>
      <c r="L330" s="18">
        <f>IF(Raw_Data!L330="",ROUND(AVERAGEIFS(Raw_Data!$L$2:$L$4001,Raw_Data!$E$2:$E$4001,E330),1),Raw_Data!L330)</f>
        <v>36.1</v>
      </c>
      <c r="M330" s="15">
        <f>Raw_Data!M330</f>
        <v>151.19999999999999</v>
      </c>
      <c r="N330" s="15">
        <f>Raw_Data!N330</f>
        <v>52.3</v>
      </c>
      <c r="O330" s="15">
        <f>Raw_Data!O330</f>
        <v>99.4</v>
      </c>
      <c r="P330" s="15" t="str">
        <f>Raw_Data!P330</f>
        <v>Flood</v>
      </c>
      <c r="Q330" s="15">
        <f>Raw_Data!Q330</f>
        <v>223.1</v>
      </c>
      <c r="R330" s="15">
        <f>Raw_Data!R330</f>
        <v>5.61</v>
      </c>
      <c r="S330" s="15">
        <f>Raw_Data!S330</f>
        <v>0.83</v>
      </c>
      <c r="T330" s="18">
        <f>IF(Raw_Data!T330="",ROUND(AVERAGEIFS(Raw_Data!$T$2:$T$4001,Raw_Data!$E$2:$E$4001,E330,Raw_Data!$D$2:$D$4001,D330),2),IF(Raw_Data!T330&gt;INDEX(Cleaning_Reference!$F$6:$F$13,MATCH(D330,Cleaning_Reference!$A$6:$A$13,0)),INDEX(Cleaning_Reference!$F$6:$F$13,MATCH(D330,Cleaning_Reference!$A$6:$A$13,0)),Raw_Data!T330))</f>
        <v>1.6</v>
      </c>
      <c r="U330" s="15">
        <f>Raw_Data!U330</f>
        <v>4.42</v>
      </c>
      <c r="V330" s="15">
        <f>Raw_Data!V330</f>
        <v>65416</v>
      </c>
      <c r="W330" s="15">
        <f>Raw_Data!W330</f>
        <v>201733</v>
      </c>
      <c r="X330" s="15">
        <f>Raw_Data!X330</f>
        <v>289139</v>
      </c>
      <c r="Y330" s="15">
        <f>Raw_Data!Y330</f>
        <v>87406</v>
      </c>
      <c r="Z330" s="15">
        <f>Raw_Data!Z330</f>
        <v>1748</v>
      </c>
      <c r="AA330" s="15">
        <f>Raw_Data!AA330</f>
        <v>2.5289999999999999</v>
      </c>
      <c r="AB330" s="15">
        <f>Raw_Data!AB330</f>
        <v>55.6</v>
      </c>
      <c r="AC330" s="19" t="str">
        <f>IF(Raw_Data!G330="","Yes","No")</f>
        <v>No</v>
      </c>
      <c r="AD330" s="19" t="str">
        <f>IF(Raw_Data!L330="","Yes","No")</f>
        <v>No</v>
      </c>
      <c r="AE330" s="19" t="str">
        <f>IF(Raw_Data!T330="","Imputed",IF(Raw_Data!T330&gt;INDEX(Cleaning_Reference!$F$6:$F$13,MATCH(D330,Cleaning_Reference!$A$6:$A$13,0)),"Capped","Original"))</f>
        <v>Original</v>
      </c>
      <c r="AF330" s="21">
        <f t="shared" si="5"/>
        <v>4.42</v>
      </c>
    </row>
    <row r="331" spans="1:32" ht="15" customHeight="1" x14ac:dyDescent="0.3">
      <c r="A331" s="20" t="str">
        <f>Raw_Data!A331</f>
        <v>SF10330</v>
      </c>
      <c r="B331" s="15" t="str">
        <f>Raw_Data!B331</f>
        <v>Karnataka</v>
      </c>
      <c r="C331" s="15" t="str">
        <f>Raw_Data!C331</f>
        <v>Krishna</v>
      </c>
      <c r="D331" s="15" t="str">
        <f>Raw_Data!D331</f>
        <v>Maize</v>
      </c>
      <c r="E331" s="15" t="str">
        <f>Raw_Data!E331</f>
        <v>Kharif</v>
      </c>
      <c r="F331" s="15">
        <f>Raw_Data!F331</f>
        <v>0.77</v>
      </c>
      <c r="G331" s="18">
        <f>IF(Raw_Data!G331="",ROUND(AVERAGEIFS(Raw_Data!$G$2:$G$4001,Raw_Data!$E$2:$E$4001,E331),1),Raw_Data!G331)</f>
        <v>1112</v>
      </c>
      <c r="H331" s="15">
        <f>Raw_Data!H331</f>
        <v>28.1</v>
      </c>
      <c r="I331" s="15">
        <f>Raw_Data!I331</f>
        <v>91</v>
      </c>
      <c r="J331" s="15">
        <f>Raw_Data!J331</f>
        <v>6.1</v>
      </c>
      <c r="K331" s="15">
        <f>Raw_Data!K331</f>
        <v>7.4</v>
      </c>
      <c r="L331" s="18">
        <f>IF(Raw_Data!L331="",ROUND(AVERAGEIFS(Raw_Data!$L$2:$L$4001,Raw_Data!$E$2:$E$4001,E331),1),Raw_Data!L331)</f>
        <v>33.299999999999997</v>
      </c>
      <c r="M331" s="15">
        <f>Raw_Data!M331</f>
        <v>89.7</v>
      </c>
      <c r="N331" s="15">
        <f>Raw_Data!N331</f>
        <v>35.299999999999997</v>
      </c>
      <c r="O331" s="15">
        <f>Raw_Data!O331</f>
        <v>76.099999999999994</v>
      </c>
      <c r="P331" s="15" t="str">
        <f>Raw_Data!P331</f>
        <v>Drip</v>
      </c>
      <c r="Q331" s="15">
        <f>Raw_Data!Q331</f>
        <v>115.1</v>
      </c>
      <c r="R331" s="15">
        <f>Raw_Data!R331</f>
        <v>8.59</v>
      </c>
      <c r="S331" s="15">
        <f>Raw_Data!S331</f>
        <v>0.85</v>
      </c>
      <c r="T331" s="18">
        <f>IF(Raw_Data!T331="",ROUND(AVERAGEIFS(Raw_Data!$T$2:$T$4001,Raw_Data!$E$2:$E$4001,E331,Raw_Data!$D$2:$D$4001,D331),2),IF(Raw_Data!T331&gt;INDEX(Cleaning_Reference!$F$6:$F$13,MATCH(D331,Cleaning_Reference!$A$6:$A$13,0)),INDEX(Cleaning_Reference!$F$6:$F$13,MATCH(D331,Cleaning_Reference!$A$6:$A$13,0)),Raw_Data!T331))</f>
        <v>1.79</v>
      </c>
      <c r="U331" s="15">
        <f>Raw_Data!U331</f>
        <v>1.38</v>
      </c>
      <c r="V331" s="15">
        <f>Raw_Data!V331</f>
        <v>24141</v>
      </c>
      <c r="W331" s="15">
        <f>Raw_Data!W331</f>
        <v>45482</v>
      </c>
      <c r="X331" s="15">
        <f>Raw_Data!X331</f>
        <v>33315</v>
      </c>
      <c r="Y331" s="15">
        <f>Raw_Data!Y331</f>
        <v>-12167</v>
      </c>
      <c r="Z331" s="15">
        <f>Raw_Data!Z331</f>
        <v>356</v>
      </c>
      <c r="AA331" s="15">
        <f>Raw_Data!AA331</f>
        <v>3.8759999999999999</v>
      </c>
      <c r="AB331" s="15">
        <f>Raw_Data!AB331</f>
        <v>54.7</v>
      </c>
      <c r="AC331" s="19" t="str">
        <f>IF(Raw_Data!G331="","Yes","No")</f>
        <v>No</v>
      </c>
      <c r="AD331" s="19" t="str">
        <f>IF(Raw_Data!L331="","Yes","No")</f>
        <v>No</v>
      </c>
      <c r="AE331" s="19" t="str">
        <f>IF(Raw_Data!T331="","Imputed",IF(Raw_Data!T331&gt;INDEX(Cleaning_Reference!$F$6:$F$13,MATCH(D331,Cleaning_Reference!$A$6:$A$13,0)),"Capped","Original"))</f>
        <v>Original</v>
      </c>
      <c r="AF331" s="21">
        <f t="shared" si="5"/>
        <v>1.38</v>
      </c>
    </row>
    <row r="332" spans="1:32" ht="15" customHeight="1" x14ac:dyDescent="0.3">
      <c r="A332" s="20" t="str">
        <f>Raw_Data!A332</f>
        <v>SF10331</v>
      </c>
      <c r="B332" s="15" t="str">
        <f>Raw_Data!B332</f>
        <v>Madhya Pradesh</v>
      </c>
      <c r="C332" s="15" t="str">
        <f>Raw_Data!C332</f>
        <v>Erode</v>
      </c>
      <c r="D332" s="15" t="str">
        <f>Raw_Data!D332</f>
        <v>Groundnut</v>
      </c>
      <c r="E332" s="15" t="str">
        <f>Raw_Data!E332</f>
        <v>Rabi</v>
      </c>
      <c r="F332" s="15">
        <f>Raw_Data!F332</f>
        <v>11.17</v>
      </c>
      <c r="G332" s="18">
        <f>IF(Raw_Data!G332="",ROUND(AVERAGEIFS(Raw_Data!$G$2:$G$4001,Raw_Data!$E$2:$E$4001,E332),1),Raw_Data!G332)</f>
        <v>159.6</v>
      </c>
      <c r="H332" s="15">
        <f>Raw_Data!H332</f>
        <v>25.7</v>
      </c>
      <c r="I332" s="15">
        <f>Raw_Data!I332</f>
        <v>71.8</v>
      </c>
      <c r="J332" s="15">
        <f>Raw_Data!J332</f>
        <v>8</v>
      </c>
      <c r="K332" s="15">
        <f>Raw_Data!K332</f>
        <v>6.3</v>
      </c>
      <c r="L332" s="18">
        <f>IF(Raw_Data!L332="",ROUND(AVERAGEIFS(Raw_Data!$L$2:$L$4001,Raw_Data!$E$2:$E$4001,E332),1),Raw_Data!L332)</f>
        <v>19.899999999999999</v>
      </c>
      <c r="M332" s="15">
        <f>Raw_Data!M332</f>
        <v>132.30000000000001</v>
      </c>
      <c r="N332" s="15">
        <f>Raw_Data!N332</f>
        <v>71</v>
      </c>
      <c r="O332" s="15">
        <f>Raw_Data!O332</f>
        <v>94.7</v>
      </c>
      <c r="P332" s="15" t="str">
        <f>Raw_Data!P332</f>
        <v>Rainfed</v>
      </c>
      <c r="Q332" s="15">
        <f>Raw_Data!Q332</f>
        <v>199.4</v>
      </c>
      <c r="R332" s="15">
        <f>Raw_Data!R332</f>
        <v>8.73</v>
      </c>
      <c r="S332" s="15">
        <f>Raw_Data!S332</f>
        <v>0.77</v>
      </c>
      <c r="T332" s="18">
        <f>IF(Raw_Data!T332="",ROUND(AVERAGEIFS(Raw_Data!$T$2:$T$4001,Raw_Data!$E$2:$E$4001,E332,Raw_Data!$D$2:$D$4001,D332),2),IF(Raw_Data!T332&gt;INDEX(Cleaning_Reference!$F$6:$F$13,MATCH(D332,Cleaning_Reference!$A$6:$A$13,0)),INDEX(Cleaning_Reference!$F$6:$F$13,MATCH(D332,Cleaning_Reference!$A$6:$A$13,0)),Raw_Data!T332))</f>
        <v>1.1599999999999999</v>
      </c>
      <c r="U332" s="15">
        <f>Raw_Data!U332</f>
        <v>12.96</v>
      </c>
      <c r="V332" s="15">
        <f>Raw_Data!V332</f>
        <v>57693</v>
      </c>
      <c r="W332" s="15">
        <f>Raw_Data!W332</f>
        <v>716530</v>
      </c>
      <c r="X332" s="15">
        <f>Raw_Data!X332</f>
        <v>747701</v>
      </c>
      <c r="Y332" s="15">
        <f>Raw_Data!Y332</f>
        <v>31171</v>
      </c>
      <c r="Z332" s="15">
        <f>Raw_Data!Z332</f>
        <v>2785</v>
      </c>
      <c r="AA332" s="15">
        <f>Raw_Data!AA332</f>
        <v>4.6539999999999999</v>
      </c>
      <c r="AB332" s="15">
        <f>Raw_Data!AB332</f>
        <v>23.4</v>
      </c>
      <c r="AC332" s="19" t="str">
        <f>IF(Raw_Data!G332="","Yes","No")</f>
        <v>No</v>
      </c>
      <c r="AD332" s="19" t="str">
        <f>IF(Raw_Data!L332="","Yes","No")</f>
        <v>No</v>
      </c>
      <c r="AE332" s="19" t="str">
        <f>IF(Raw_Data!T332="","Imputed",IF(Raw_Data!T332&gt;INDEX(Cleaning_Reference!$F$6:$F$13,MATCH(D332,Cleaning_Reference!$A$6:$A$13,0)),"Capped","Original"))</f>
        <v>Original</v>
      </c>
      <c r="AF332" s="21">
        <f t="shared" si="5"/>
        <v>12.96</v>
      </c>
    </row>
    <row r="333" spans="1:32" ht="15" customHeight="1" x14ac:dyDescent="0.3">
      <c r="A333" s="20" t="str">
        <f>Raw_Data!A333</f>
        <v>SF10332</v>
      </c>
      <c r="B333" s="15" t="str">
        <f>Raw_Data!B333</f>
        <v>Andhra Pradesh</v>
      </c>
      <c r="C333" s="15" t="str">
        <f>Raw_Data!C333</f>
        <v>Nalgonda</v>
      </c>
      <c r="D333" s="15" t="str">
        <f>Raw_Data!D333</f>
        <v>Chilli</v>
      </c>
      <c r="E333" s="15" t="str">
        <f>Raw_Data!E333</f>
        <v>Kharif</v>
      </c>
      <c r="F333" s="15">
        <f>Raw_Data!F333</f>
        <v>13.02</v>
      </c>
      <c r="G333" s="18">
        <f>IF(Raw_Data!G333="",ROUND(AVERAGEIFS(Raw_Data!$G$2:$G$4001,Raw_Data!$E$2:$E$4001,E333),1),Raw_Data!G333)</f>
        <v>976.8</v>
      </c>
      <c r="H333" s="15">
        <f>Raw_Data!H333</f>
        <v>31.6</v>
      </c>
      <c r="I333" s="15">
        <f>Raw_Data!I333</f>
        <v>85.8</v>
      </c>
      <c r="J333" s="15">
        <f>Raw_Data!J333</f>
        <v>6.3</v>
      </c>
      <c r="K333" s="15">
        <f>Raw_Data!K333</f>
        <v>6.47</v>
      </c>
      <c r="L333" s="18">
        <f>IF(Raw_Data!L333="",ROUND(AVERAGEIFS(Raw_Data!$L$2:$L$4001,Raw_Data!$E$2:$E$4001,E333),1),Raw_Data!L333)</f>
        <v>32.9</v>
      </c>
      <c r="M333" s="15">
        <f>Raw_Data!M333</f>
        <v>125.6</v>
      </c>
      <c r="N333" s="15">
        <f>Raw_Data!N333</f>
        <v>75.2</v>
      </c>
      <c r="O333" s="15">
        <f>Raw_Data!O333</f>
        <v>116.2</v>
      </c>
      <c r="P333" s="15" t="str">
        <f>Raw_Data!P333</f>
        <v>Rainfed</v>
      </c>
      <c r="Q333" s="15">
        <f>Raw_Data!Q333</f>
        <v>331.4</v>
      </c>
      <c r="R333" s="15">
        <f>Raw_Data!R333</f>
        <v>4.5599999999999996</v>
      </c>
      <c r="S333" s="15">
        <f>Raw_Data!S333</f>
        <v>0.73</v>
      </c>
      <c r="T333" s="18">
        <f>IF(Raw_Data!T333="",ROUND(AVERAGEIFS(Raw_Data!$T$2:$T$4001,Raw_Data!$E$2:$E$4001,E333,Raw_Data!$D$2:$D$4001,D333),2),IF(Raw_Data!T333&gt;INDEX(Cleaning_Reference!$F$6:$F$13,MATCH(D333,Cleaning_Reference!$A$6:$A$13,0)),INDEX(Cleaning_Reference!$F$6:$F$13,MATCH(D333,Cleaning_Reference!$A$6:$A$13,0)),Raw_Data!T333))</f>
        <v>1.71</v>
      </c>
      <c r="U333" s="15">
        <f>Raw_Data!U333</f>
        <v>22.26</v>
      </c>
      <c r="V333" s="15">
        <f>Raw_Data!V333</f>
        <v>81627</v>
      </c>
      <c r="W333" s="15">
        <f>Raw_Data!W333</f>
        <v>1038653</v>
      </c>
      <c r="X333" s="15">
        <f>Raw_Data!X333</f>
        <v>1817017</v>
      </c>
      <c r="Y333" s="15">
        <f>Raw_Data!Y333</f>
        <v>778364</v>
      </c>
      <c r="Z333" s="15">
        <f>Raw_Data!Z333</f>
        <v>4197</v>
      </c>
      <c r="AA333" s="15">
        <f>Raw_Data!AA333</f>
        <v>5.3040000000000003</v>
      </c>
      <c r="AB333" s="15">
        <f>Raw_Data!AB333</f>
        <v>76.099999999999994</v>
      </c>
      <c r="AC333" s="19" t="str">
        <f>IF(Raw_Data!G333="","Yes","No")</f>
        <v>No</v>
      </c>
      <c r="AD333" s="19" t="str">
        <f>IF(Raw_Data!L333="","Yes","No")</f>
        <v>No</v>
      </c>
      <c r="AE333" s="19" t="str">
        <f>IF(Raw_Data!T333="","Imputed",IF(Raw_Data!T333&gt;INDEX(Cleaning_Reference!$F$6:$F$13,MATCH(D333,Cleaning_Reference!$A$6:$A$13,0)),"Capped","Original"))</f>
        <v>Original</v>
      </c>
      <c r="AF333" s="21">
        <f t="shared" si="5"/>
        <v>22.26</v>
      </c>
    </row>
    <row r="334" spans="1:32" ht="15" customHeight="1" x14ac:dyDescent="0.3">
      <c r="A334" s="20" t="str">
        <f>Raw_Data!A334</f>
        <v>SF10333</v>
      </c>
      <c r="B334" s="15" t="str">
        <f>Raw_Data!B334</f>
        <v>Punjab</v>
      </c>
      <c r="C334" s="15" t="str">
        <f>Raw_Data!C334</f>
        <v>Raichur</v>
      </c>
      <c r="D334" s="15" t="str">
        <f>Raw_Data!D334</f>
        <v>Groundnut</v>
      </c>
      <c r="E334" s="15" t="str">
        <f>Raw_Data!E334</f>
        <v>Kharif</v>
      </c>
      <c r="F334" s="15">
        <f>Raw_Data!F334</f>
        <v>3.54</v>
      </c>
      <c r="G334" s="18">
        <f>IF(Raw_Data!G334="",ROUND(AVERAGEIFS(Raw_Data!$G$2:$G$4001,Raw_Data!$E$2:$E$4001,E334),1),Raw_Data!G334)</f>
        <v>707.6</v>
      </c>
      <c r="H334" s="15">
        <f>Raw_Data!H334</f>
        <v>27.9</v>
      </c>
      <c r="I334" s="15">
        <f>Raw_Data!I334</f>
        <v>89.2</v>
      </c>
      <c r="J334" s="15">
        <f>Raw_Data!J334</f>
        <v>7.8</v>
      </c>
      <c r="K334" s="15">
        <f>Raw_Data!K334</f>
        <v>6.75</v>
      </c>
      <c r="L334" s="18">
        <f>IF(Raw_Data!L334="",ROUND(AVERAGEIFS(Raw_Data!$L$2:$L$4001,Raw_Data!$E$2:$E$4001,E334),1),Raw_Data!L334)</f>
        <v>34.299999999999997</v>
      </c>
      <c r="M334" s="15">
        <f>Raw_Data!M334</f>
        <v>132.5</v>
      </c>
      <c r="N334" s="15">
        <f>Raw_Data!N334</f>
        <v>88.2</v>
      </c>
      <c r="O334" s="15">
        <f>Raw_Data!O334</f>
        <v>159.6</v>
      </c>
      <c r="P334" s="15" t="str">
        <f>Raw_Data!P334</f>
        <v>Rainfed</v>
      </c>
      <c r="Q334" s="15">
        <f>Raw_Data!Q334</f>
        <v>199.2</v>
      </c>
      <c r="R334" s="15">
        <f>Raw_Data!R334</f>
        <v>4.97</v>
      </c>
      <c r="S334" s="15">
        <f>Raw_Data!S334</f>
        <v>0.85</v>
      </c>
      <c r="T334" s="18">
        <f>IF(Raw_Data!T334="",ROUND(AVERAGEIFS(Raw_Data!$T$2:$T$4001,Raw_Data!$E$2:$E$4001,E334,Raw_Data!$D$2:$D$4001,D334),2),IF(Raw_Data!T334&gt;INDEX(Cleaning_Reference!$F$6:$F$13,MATCH(D334,Cleaning_Reference!$A$6:$A$13,0)),INDEX(Cleaning_Reference!$F$6:$F$13,MATCH(D334,Cleaning_Reference!$A$6:$A$13,0)),Raw_Data!T334))</f>
        <v>2.4500000000000002</v>
      </c>
      <c r="U334" s="15">
        <f>Raw_Data!U334</f>
        <v>8.67</v>
      </c>
      <c r="V334" s="15">
        <f>Raw_Data!V334</f>
        <v>57291</v>
      </c>
      <c r="W334" s="15">
        <f>Raw_Data!W334</f>
        <v>250741</v>
      </c>
      <c r="X334" s="15">
        <f>Raw_Data!X334</f>
        <v>496713</v>
      </c>
      <c r="Y334" s="15">
        <f>Raw_Data!Y334</f>
        <v>245972</v>
      </c>
      <c r="Z334" s="15">
        <f>Raw_Data!Z334</f>
        <v>980</v>
      </c>
      <c r="AA334" s="15">
        <f>Raw_Data!AA334</f>
        <v>8.8469999999999995</v>
      </c>
      <c r="AB334" s="15">
        <f>Raw_Data!AB334</f>
        <v>64.400000000000006</v>
      </c>
      <c r="AC334" s="19" t="str">
        <f>IF(Raw_Data!G334="","Yes","No")</f>
        <v>No</v>
      </c>
      <c r="AD334" s="19" t="str">
        <f>IF(Raw_Data!L334="","Yes","No")</f>
        <v>No</v>
      </c>
      <c r="AE334" s="19" t="str">
        <f>IF(Raw_Data!T334="","Imputed",IF(Raw_Data!T334&gt;INDEX(Cleaning_Reference!$F$6:$F$13,MATCH(D334,Cleaning_Reference!$A$6:$A$13,0)),"Capped","Original"))</f>
        <v>Original</v>
      </c>
      <c r="AF334" s="21">
        <f t="shared" si="5"/>
        <v>8.67</v>
      </c>
    </row>
    <row r="335" spans="1:32" ht="15" customHeight="1" x14ac:dyDescent="0.3">
      <c r="A335" s="20" t="str">
        <f>Raw_Data!A335</f>
        <v>SF10334</v>
      </c>
      <c r="B335" s="15" t="str">
        <f>Raw_Data!B335</f>
        <v>Maharashtra</v>
      </c>
      <c r="C335" s="15" t="str">
        <f>Raw_Data!C335</f>
        <v>Erode</v>
      </c>
      <c r="D335" s="15" t="str">
        <f>Raw_Data!D335</f>
        <v>Pulses</v>
      </c>
      <c r="E335" s="15" t="str">
        <f>Raw_Data!E335</f>
        <v>Kharif</v>
      </c>
      <c r="F335" s="15">
        <f>Raw_Data!F335</f>
        <v>9.67</v>
      </c>
      <c r="G335" s="18">
        <f>IF(Raw_Data!G335="",ROUND(AVERAGEIFS(Raw_Data!$G$2:$G$4001,Raw_Data!$E$2:$E$4001,E335),1),Raw_Data!G335)</f>
        <v>947.9</v>
      </c>
      <c r="H335" s="15">
        <f>Raw_Data!H335</f>
        <v>26.8</v>
      </c>
      <c r="I335" s="15">
        <f>Raw_Data!I335</f>
        <v>64.400000000000006</v>
      </c>
      <c r="J335" s="15">
        <f>Raw_Data!J335</f>
        <v>5.8</v>
      </c>
      <c r="K335" s="15">
        <f>Raw_Data!K335</f>
        <v>5.59</v>
      </c>
      <c r="L335" s="18">
        <f>IF(Raw_Data!L335="",ROUND(AVERAGEIFS(Raw_Data!$L$2:$L$4001,Raw_Data!$E$2:$E$4001,E335),1),Raw_Data!L335)</f>
        <v>29.8</v>
      </c>
      <c r="M335" s="15">
        <f>Raw_Data!M335</f>
        <v>115.6</v>
      </c>
      <c r="N335" s="15">
        <f>Raw_Data!N335</f>
        <v>51.1</v>
      </c>
      <c r="O335" s="15">
        <f>Raw_Data!O335</f>
        <v>46.2</v>
      </c>
      <c r="P335" s="15" t="str">
        <f>Raw_Data!P335</f>
        <v>Flood</v>
      </c>
      <c r="Q335" s="15">
        <f>Raw_Data!Q335</f>
        <v>153.69999999999999</v>
      </c>
      <c r="R335" s="15">
        <f>Raw_Data!R335</f>
        <v>6.41</v>
      </c>
      <c r="S335" s="15">
        <f>Raw_Data!S335</f>
        <v>0.67</v>
      </c>
      <c r="T335" s="18">
        <f>IF(Raw_Data!T335="",ROUND(AVERAGEIFS(Raw_Data!$T$2:$T$4001,Raw_Data!$E$2:$E$4001,E335,Raw_Data!$D$2:$D$4001,D335),2),IF(Raw_Data!T335&gt;INDEX(Cleaning_Reference!$F$6:$F$13,MATCH(D335,Cleaning_Reference!$A$6:$A$13,0)),INDEX(Cleaning_Reference!$F$6:$F$13,MATCH(D335,Cleaning_Reference!$A$6:$A$13,0)),Raw_Data!T335))</f>
        <v>0.3</v>
      </c>
      <c r="U335" s="15">
        <f>Raw_Data!U335</f>
        <v>2.9</v>
      </c>
      <c r="V335" s="15">
        <f>Raw_Data!V335</f>
        <v>61274</v>
      </c>
      <c r="W335" s="15">
        <f>Raw_Data!W335</f>
        <v>653536</v>
      </c>
      <c r="X335" s="15">
        <f>Raw_Data!X335</f>
        <v>177695</v>
      </c>
      <c r="Y335" s="15">
        <f>Raw_Data!Y335</f>
        <v>-475841</v>
      </c>
      <c r="Z335" s="15">
        <f>Raw_Data!Z335</f>
        <v>4255</v>
      </c>
      <c r="AA335" s="15">
        <f>Raw_Data!AA335</f>
        <v>0.68200000000000005</v>
      </c>
      <c r="AB335" s="15">
        <f>Raw_Data!AB335</f>
        <v>63.5</v>
      </c>
      <c r="AC335" s="19" t="str">
        <f>IF(Raw_Data!G335="","Yes","No")</f>
        <v>No</v>
      </c>
      <c r="AD335" s="19" t="str">
        <f>IF(Raw_Data!L335="","Yes","No")</f>
        <v>No</v>
      </c>
      <c r="AE335" s="19" t="str">
        <f>IF(Raw_Data!T335="","Imputed",IF(Raw_Data!T335&gt;INDEX(Cleaning_Reference!$F$6:$F$13,MATCH(D335,Cleaning_Reference!$A$6:$A$13,0)),"Capped","Original"))</f>
        <v>Original</v>
      </c>
      <c r="AF335" s="21">
        <f t="shared" si="5"/>
        <v>2.9</v>
      </c>
    </row>
    <row r="336" spans="1:32" ht="15" customHeight="1" x14ac:dyDescent="0.3">
      <c r="A336" s="20" t="str">
        <f>Raw_Data!A336</f>
        <v>SF10335</v>
      </c>
      <c r="B336" s="15" t="str">
        <f>Raw_Data!B336</f>
        <v>Maharashtra</v>
      </c>
      <c r="C336" s="15" t="str">
        <f>Raw_Data!C336</f>
        <v>Warangal</v>
      </c>
      <c r="D336" s="15" t="str">
        <f>Raw_Data!D336</f>
        <v>Cotton</v>
      </c>
      <c r="E336" s="15" t="str">
        <f>Raw_Data!E336</f>
        <v>Rabi</v>
      </c>
      <c r="F336" s="15">
        <f>Raw_Data!F336</f>
        <v>8.26</v>
      </c>
      <c r="G336" s="18">
        <f>IF(Raw_Data!G336="",ROUND(AVERAGEIFS(Raw_Data!$G$2:$G$4001,Raw_Data!$E$2:$E$4001,E336),1),Raw_Data!G336)</f>
        <v>359</v>
      </c>
      <c r="H336" s="15">
        <f>Raw_Data!H336</f>
        <v>19</v>
      </c>
      <c r="I336" s="15">
        <f>Raw_Data!I336</f>
        <v>51.5</v>
      </c>
      <c r="J336" s="15">
        <f>Raw_Data!J336</f>
        <v>9.4</v>
      </c>
      <c r="K336" s="15">
        <f>Raw_Data!K336</f>
        <v>7.7</v>
      </c>
      <c r="L336" s="18">
        <f>IF(Raw_Data!L336="",ROUND(AVERAGEIFS(Raw_Data!$L$2:$L$4001,Raw_Data!$E$2:$E$4001,E336),1),Raw_Data!L336)</f>
        <v>26.3</v>
      </c>
      <c r="M336" s="15">
        <f>Raw_Data!M336</f>
        <v>40</v>
      </c>
      <c r="N336" s="15">
        <f>Raw_Data!N336</f>
        <v>20.2</v>
      </c>
      <c r="O336" s="15">
        <f>Raw_Data!O336</f>
        <v>95.3</v>
      </c>
      <c r="P336" s="15" t="str">
        <f>Raw_Data!P336</f>
        <v>Flood</v>
      </c>
      <c r="Q336" s="15">
        <f>Raw_Data!Q336</f>
        <v>237.5</v>
      </c>
      <c r="R336" s="15">
        <f>Raw_Data!R336</f>
        <v>3.9</v>
      </c>
      <c r="S336" s="15">
        <f>Raw_Data!S336</f>
        <v>0.74</v>
      </c>
      <c r="T336" s="18">
        <f>IF(Raw_Data!T336="",ROUND(AVERAGEIFS(Raw_Data!$T$2:$T$4001,Raw_Data!$E$2:$E$4001,E336,Raw_Data!$D$2:$D$4001,D336),2),IF(Raw_Data!T336&gt;INDEX(Cleaning_Reference!$F$6:$F$13,MATCH(D336,Cleaning_Reference!$A$6:$A$13,0)),INDEX(Cleaning_Reference!$F$6:$F$13,MATCH(D336,Cleaning_Reference!$A$6:$A$13,0)),Raw_Data!T336))</f>
        <v>0.31</v>
      </c>
      <c r="U336" s="15">
        <f>Raw_Data!U336</f>
        <v>2.56</v>
      </c>
      <c r="V336" s="15">
        <f>Raw_Data!V336</f>
        <v>66614</v>
      </c>
      <c r="W336" s="15">
        <f>Raw_Data!W336</f>
        <v>601583</v>
      </c>
      <c r="X336" s="15">
        <f>Raw_Data!X336</f>
        <v>170532</v>
      </c>
      <c r="Y336" s="15">
        <f>Raw_Data!Y336</f>
        <v>-431051</v>
      </c>
      <c r="Z336" s="15">
        <f>Raw_Data!Z336</f>
        <v>7092</v>
      </c>
      <c r="AA336" s="15">
        <f>Raw_Data!AA336</f>
        <v>0.36099999999999999</v>
      </c>
      <c r="AB336" s="15">
        <f>Raw_Data!AB336</f>
        <v>30.4</v>
      </c>
      <c r="AC336" s="19" t="str">
        <f>IF(Raw_Data!G336="","Yes","No")</f>
        <v>No</v>
      </c>
      <c r="AD336" s="19" t="str">
        <f>IF(Raw_Data!L336="","Yes","No")</f>
        <v>No</v>
      </c>
      <c r="AE336" s="19" t="str">
        <f>IF(Raw_Data!T336="","Imputed",IF(Raw_Data!T336&gt;INDEX(Cleaning_Reference!$F$6:$F$13,MATCH(D336,Cleaning_Reference!$A$6:$A$13,0)),"Capped","Original"))</f>
        <v>Original</v>
      </c>
      <c r="AF336" s="21">
        <f t="shared" si="5"/>
        <v>2.56</v>
      </c>
    </row>
    <row r="337" spans="1:32" ht="15" customHeight="1" x14ac:dyDescent="0.3">
      <c r="A337" s="20" t="str">
        <f>Raw_Data!A337</f>
        <v>SF10336</v>
      </c>
      <c r="B337" s="15" t="str">
        <f>Raw_Data!B337</f>
        <v>Andhra Pradesh</v>
      </c>
      <c r="C337" s="15" t="str">
        <f>Raw_Data!C337</f>
        <v>Nalgonda</v>
      </c>
      <c r="D337" s="15" t="str">
        <f>Raw_Data!D337</f>
        <v>Chilli</v>
      </c>
      <c r="E337" s="15" t="str">
        <f>Raw_Data!E337</f>
        <v>Kharif</v>
      </c>
      <c r="F337" s="15">
        <f>Raw_Data!F337</f>
        <v>2.64</v>
      </c>
      <c r="G337" s="18">
        <f>IF(Raw_Data!G337="",ROUND(AVERAGEIFS(Raw_Data!$G$2:$G$4001,Raw_Data!$E$2:$E$4001,E337),1),Raw_Data!G337)</f>
        <v>956.5</v>
      </c>
      <c r="H337" s="15">
        <f>Raw_Data!H337</f>
        <v>27.9</v>
      </c>
      <c r="I337" s="15">
        <f>Raw_Data!I337</f>
        <v>57.9</v>
      </c>
      <c r="J337" s="15">
        <f>Raw_Data!J337</f>
        <v>7.4</v>
      </c>
      <c r="K337" s="15">
        <f>Raw_Data!K337</f>
        <v>7.74</v>
      </c>
      <c r="L337" s="18">
        <f>IF(Raw_Data!L337="",ROUND(AVERAGEIFS(Raw_Data!$L$2:$L$4001,Raw_Data!$E$2:$E$4001,E337),1),Raw_Data!L337)</f>
        <v>38.6</v>
      </c>
      <c r="M337" s="15">
        <f>Raw_Data!M337</f>
        <v>40</v>
      </c>
      <c r="N337" s="15">
        <f>Raw_Data!N337</f>
        <v>54.1</v>
      </c>
      <c r="O337" s="15">
        <f>Raw_Data!O337</f>
        <v>81.5</v>
      </c>
      <c r="P337" s="15" t="str">
        <f>Raw_Data!P337</f>
        <v>Drip</v>
      </c>
      <c r="Q337" s="15">
        <f>Raw_Data!Q337</f>
        <v>124.5</v>
      </c>
      <c r="R337" s="15">
        <f>Raw_Data!R337</f>
        <v>4.84</v>
      </c>
      <c r="S337" s="15">
        <f>Raw_Data!S337</f>
        <v>0.88</v>
      </c>
      <c r="T337" s="18">
        <f>IF(Raw_Data!T337="",ROUND(AVERAGEIFS(Raw_Data!$T$2:$T$4001,Raw_Data!$E$2:$E$4001,E337,Raw_Data!$D$2:$D$4001,D337),2),IF(Raw_Data!T337&gt;INDEX(Cleaning_Reference!$F$6:$F$13,MATCH(D337,Cleaning_Reference!$A$6:$A$13,0)),INDEX(Cleaning_Reference!$F$6:$F$13,MATCH(D337,Cleaning_Reference!$A$6:$A$13,0)),Raw_Data!T337))</f>
        <v>0.6</v>
      </c>
      <c r="U337" s="15">
        <f>Raw_Data!U337</f>
        <v>1.58</v>
      </c>
      <c r="V337" s="15">
        <f>Raw_Data!V337</f>
        <v>96947</v>
      </c>
      <c r="W337" s="15">
        <f>Raw_Data!W337</f>
        <v>190964</v>
      </c>
      <c r="X337" s="15">
        <f>Raw_Data!X337</f>
        <v>153176</v>
      </c>
      <c r="Y337" s="15">
        <f>Raw_Data!Y337</f>
        <v>-37788</v>
      </c>
      <c r="Z337" s="15">
        <f>Raw_Data!Z337</f>
        <v>1562</v>
      </c>
      <c r="AA337" s="15">
        <f>Raw_Data!AA337</f>
        <v>1.012</v>
      </c>
      <c r="AB337" s="15">
        <f>Raw_Data!AB337</f>
        <v>55.8</v>
      </c>
      <c r="AC337" s="19" t="str">
        <f>IF(Raw_Data!G337="","Yes","No")</f>
        <v>No</v>
      </c>
      <c r="AD337" s="19" t="str">
        <f>IF(Raw_Data!L337="","Yes","No")</f>
        <v>No</v>
      </c>
      <c r="AE337" s="19" t="str">
        <f>IF(Raw_Data!T337="","Imputed",IF(Raw_Data!T337&gt;INDEX(Cleaning_Reference!$F$6:$F$13,MATCH(D337,Cleaning_Reference!$A$6:$A$13,0)),"Capped","Original"))</f>
        <v>Original</v>
      </c>
      <c r="AF337" s="21">
        <f t="shared" si="5"/>
        <v>1.58</v>
      </c>
    </row>
    <row r="338" spans="1:32" ht="15" customHeight="1" x14ac:dyDescent="0.3">
      <c r="A338" s="20" t="str">
        <f>Raw_Data!A338</f>
        <v>SF10337</v>
      </c>
      <c r="B338" s="15" t="str">
        <f>Raw_Data!B338</f>
        <v>Punjab</v>
      </c>
      <c r="C338" s="15" t="str">
        <f>Raw_Data!C338</f>
        <v>Warangal</v>
      </c>
      <c r="D338" s="15" t="str">
        <f>Raw_Data!D338</f>
        <v>Rice</v>
      </c>
      <c r="E338" s="15" t="str">
        <f>Raw_Data!E338</f>
        <v>Rabi</v>
      </c>
      <c r="F338" s="15">
        <f>Raw_Data!F338</f>
        <v>9.57</v>
      </c>
      <c r="G338" s="18">
        <f>IF(Raw_Data!G338="",ROUND(AVERAGEIFS(Raw_Data!$G$2:$G$4001,Raw_Data!$E$2:$E$4001,E338),1),Raw_Data!G338)</f>
        <v>686.3</v>
      </c>
      <c r="H338" s="15">
        <f>Raw_Data!H338</f>
        <v>26.1</v>
      </c>
      <c r="I338" s="15">
        <f>Raw_Data!I338</f>
        <v>70.3</v>
      </c>
      <c r="J338" s="15">
        <f>Raw_Data!J338</f>
        <v>8.6</v>
      </c>
      <c r="K338" s="15">
        <f>Raw_Data!K338</f>
        <v>6.41</v>
      </c>
      <c r="L338" s="18">
        <f>IF(Raw_Data!L338="",ROUND(AVERAGEIFS(Raw_Data!$L$2:$L$4001,Raw_Data!$E$2:$E$4001,E338),1),Raw_Data!L338)</f>
        <v>22.8</v>
      </c>
      <c r="M338" s="15">
        <f>Raw_Data!M338</f>
        <v>132.19999999999999</v>
      </c>
      <c r="N338" s="15">
        <f>Raw_Data!N338</f>
        <v>63.9</v>
      </c>
      <c r="O338" s="15">
        <f>Raw_Data!O338</f>
        <v>79</v>
      </c>
      <c r="P338" s="15" t="str">
        <f>Raw_Data!P338</f>
        <v>Rainfed</v>
      </c>
      <c r="Q338" s="15">
        <f>Raw_Data!Q338</f>
        <v>212.7</v>
      </c>
      <c r="R338" s="15">
        <f>Raw_Data!R338</f>
        <v>5.19</v>
      </c>
      <c r="S338" s="15">
        <f>Raw_Data!S338</f>
        <v>0.71</v>
      </c>
      <c r="T338" s="18">
        <f>IF(Raw_Data!T338="",ROUND(AVERAGEIFS(Raw_Data!$T$2:$T$4001,Raw_Data!$E$2:$E$4001,E338,Raw_Data!$D$2:$D$4001,D338),2),IF(Raw_Data!T338&gt;INDEX(Cleaning_Reference!$F$6:$F$13,MATCH(D338,Cleaning_Reference!$A$6:$A$13,0)),INDEX(Cleaning_Reference!$F$6:$F$13,MATCH(D338,Cleaning_Reference!$A$6:$A$13,0)),Raw_Data!T338))</f>
        <v>3.75</v>
      </c>
      <c r="U338" s="15">
        <f>Raw_Data!U338</f>
        <v>35.89</v>
      </c>
      <c r="V338" s="15">
        <f>Raw_Data!V338</f>
        <v>24394</v>
      </c>
      <c r="W338" s="15">
        <f>Raw_Data!W338</f>
        <v>712789</v>
      </c>
      <c r="X338" s="15">
        <f>Raw_Data!X338</f>
        <v>875501</v>
      </c>
      <c r="Y338" s="15">
        <f>Raw_Data!Y338</f>
        <v>162712</v>
      </c>
      <c r="Z338" s="15">
        <f>Raw_Data!Z338</f>
        <v>8495</v>
      </c>
      <c r="AA338" s="15">
        <f>Raw_Data!AA338</f>
        <v>4.2249999999999996</v>
      </c>
      <c r="AB338" s="15">
        <f>Raw_Data!AB338</f>
        <v>55.6</v>
      </c>
      <c r="AC338" s="19" t="str">
        <f>IF(Raw_Data!G338="","Yes","No")</f>
        <v>No</v>
      </c>
      <c r="AD338" s="19" t="str">
        <f>IF(Raw_Data!L338="","Yes","No")</f>
        <v>No</v>
      </c>
      <c r="AE338" s="19" t="str">
        <f>IF(Raw_Data!T338="","Imputed",IF(Raw_Data!T338&gt;INDEX(Cleaning_Reference!$F$6:$F$13,MATCH(D338,Cleaning_Reference!$A$6:$A$13,0)),"Capped","Original"))</f>
        <v>Original</v>
      </c>
      <c r="AF338" s="21">
        <f t="shared" si="5"/>
        <v>35.89</v>
      </c>
    </row>
    <row r="339" spans="1:32" ht="15" customHeight="1" x14ac:dyDescent="0.3">
      <c r="A339" s="20" t="str">
        <f>Raw_Data!A339</f>
        <v>SF10338</v>
      </c>
      <c r="B339" s="15" t="str">
        <f>Raw_Data!B339</f>
        <v>Madhya Pradesh</v>
      </c>
      <c r="C339" s="15" t="str">
        <f>Raw_Data!C339</f>
        <v>Raichur</v>
      </c>
      <c r="D339" s="15" t="str">
        <f>Raw_Data!D339</f>
        <v>Pulses</v>
      </c>
      <c r="E339" s="15" t="str">
        <f>Raw_Data!E339</f>
        <v>Kharif</v>
      </c>
      <c r="F339" s="15">
        <f>Raw_Data!F339</f>
        <v>4.49</v>
      </c>
      <c r="G339" s="18">
        <f>IF(Raw_Data!G339="",ROUND(AVERAGEIFS(Raw_Data!$G$2:$G$4001,Raw_Data!$E$2:$E$4001,E339),1),Raw_Data!G339)</f>
        <v>1050.8</v>
      </c>
      <c r="H339" s="15">
        <f>Raw_Data!H339</f>
        <v>30.7</v>
      </c>
      <c r="I339" s="15">
        <f>Raw_Data!I339</f>
        <v>77.2</v>
      </c>
      <c r="J339" s="15">
        <f>Raw_Data!J339</f>
        <v>7.8</v>
      </c>
      <c r="K339" s="15">
        <f>Raw_Data!K339</f>
        <v>6.2</v>
      </c>
      <c r="L339" s="18">
        <f>IF(Raw_Data!L339="",ROUND(AVERAGEIFS(Raw_Data!$L$2:$L$4001,Raw_Data!$E$2:$E$4001,E339),1),Raw_Data!L339)</f>
        <v>32.4</v>
      </c>
      <c r="M339" s="15">
        <f>Raw_Data!M339</f>
        <v>179.1</v>
      </c>
      <c r="N339" s="15">
        <f>Raw_Data!N339</f>
        <v>75.8</v>
      </c>
      <c r="O339" s="15">
        <f>Raw_Data!O339</f>
        <v>82.2</v>
      </c>
      <c r="P339" s="15" t="str">
        <f>Raw_Data!P339</f>
        <v>Drip</v>
      </c>
      <c r="Q339" s="15">
        <f>Raw_Data!Q339</f>
        <v>210.9</v>
      </c>
      <c r="R339" s="15">
        <f>Raw_Data!R339</f>
        <v>4.21</v>
      </c>
      <c r="S339" s="15">
        <f>Raw_Data!S339</f>
        <v>0.8</v>
      </c>
      <c r="T339" s="18">
        <f>IF(Raw_Data!T339="",ROUND(AVERAGEIFS(Raw_Data!$T$2:$T$4001,Raw_Data!$E$2:$E$4001,E339,Raw_Data!$D$2:$D$4001,D339),2),IF(Raw_Data!T339&gt;INDEX(Cleaning_Reference!$F$6:$F$13,MATCH(D339,Cleaning_Reference!$A$6:$A$13,0)),INDEX(Cleaning_Reference!$F$6:$F$13,MATCH(D339,Cleaning_Reference!$A$6:$A$13,0)),Raw_Data!T339))</f>
        <v>1.1599999999999999</v>
      </c>
      <c r="U339" s="15">
        <f>Raw_Data!U339</f>
        <v>5.21</v>
      </c>
      <c r="V339" s="15">
        <f>Raw_Data!V339</f>
        <v>66648</v>
      </c>
      <c r="W339" s="15">
        <f>Raw_Data!W339</f>
        <v>285507</v>
      </c>
      <c r="X339" s="15">
        <f>Raw_Data!X339</f>
        <v>347236</v>
      </c>
      <c r="Y339" s="15">
        <f>Raw_Data!Y339</f>
        <v>61729</v>
      </c>
      <c r="Z339" s="15">
        <f>Raw_Data!Z339</f>
        <v>1369</v>
      </c>
      <c r="AA339" s="15">
        <f>Raw_Data!AA339</f>
        <v>3.806</v>
      </c>
      <c r="AB339" s="15">
        <f>Raw_Data!AB339</f>
        <v>64.599999999999994</v>
      </c>
      <c r="AC339" s="19" t="str">
        <f>IF(Raw_Data!G339="","Yes","No")</f>
        <v>No</v>
      </c>
      <c r="AD339" s="19" t="str">
        <f>IF(Raw_Data!L339="","Yes","No")</f>
        <v>No</v>
      </c>
      <c r="AE339" s="19" t="str">
        <f>IF(Raw_Data!T339="","Imputed",IF(Raw_Data!T339&gt;INDEX(Cleaning_Reference!$F$6:$F$13,MATCH(D339,Cleaning_Reference!$A$6:$A$13,0)),"Capped","Original"))</f>
        <v>Original</v>
      </c>
      <c r="AF339" s="21">
        <f t="shared" si="5"/>
        <v>5.21</v>
      </c>
    </row>
    <row r="340" spans="1:32" ht="15" customHeight="1" x14ac:dyDescent="0.3">
      <c r="A340" s="20" t="str">
        <f>Raw_Data!A340</f>
        <v>SF10339</v>
      </c>
      <c r="B340" s="15" t="str">
        <f>Raw_Data!B340</f>
        <v>Punjab</v>
      </c>
      <c r="C340" s="15" t="str">
        <f>Raw_Data!C340</f>
        <v>Indore</v>
      </c>
      <c r="D340" s="15" t="str">
        <f>Raw_Data!D340</f>
        <v>Wheat</v>
      </c>
      <c r="E340" s="15" t="str">
        <f>Raw_Data!E340</f>
        <v>Kharif</v>
      </c>
      <c r="F340" s="15">
        <f>Raw_Data!F340</f>
        <v>13.89</v>
      </c>
      <c r="G340" s="18">
        <f>IF(Raw_Data!G340="",ROUND(AVERAGEIFS(Raw_Data!$G$2:$G$4001,Raw_Data!$E$2:$E$4001,E340),1),Raw_Data!G340)</f>
        <v>860.8</v>
      </c>
      <c r="H340" s="15">
        <f>Raw_Data!H340</f>
        <v>28.2</v>
      </c>
      <c r="I340" s="15">
        <f>Raw_Data!I340</f>
        <v>95</v>
      </c>
      <c r="J340" s="15">
        <f>Raw_Data!J340</f>
        <v>7.2</v>
      </c>
      <c r="K340" s="15">
        <f>Raw_Data!K340</f>
        <v>6</v>
      </c>
      <c r="L340" s="18">
        <f>IF(Raw_Data!L340="",ROUND(AVERAGEIFS(Raw_Data!$L$2:$L$4001,Raw_Data!$E$2:$E$4001,E340),1),Raw_Data!L340)</f>
        <v>31.9</v>
      </c>
      <c r="M340" s="15">
        <f>Raw_Data!M340</f>
        <v>149.1</v>
      </c>
      <c r="N340" s="15">
        <f>Raw_Data!N340</f>
        <v>34.1</v>
      </c>
      <c r="O340" s="15">
        <f>Raw_Data!O340</f>
        <v>103.7</v>
      </c>
      <c r="P340" s="15" t="str">
        <f>Raw_Data!P340</f>
        <v>Flood</v>
      </c>
      <c r="Q340" s="15">
        <f>Raw_Data!Q340</f>
        <v>148.69999999999999</v>
      </c>
      <c r="R340" s="15">
        <f>Raw_Data!R340</f>
        <v>5.98</v>
      </c>
      <c r="S340" s="15">
        <f>Raw_Data!S340</f>
        <v>0.82</v>
      </c>
      <c r="T340" s="18">
        <f>IF(Raw_Data!T340="",ROUND(AVERAGEIFS(Raw_Data!$T$2:$T$4001,Raw_Data!$E$2:$E$4001,E340,Raw_Data!$D$2:$D$4001,D340),2),IF(Raw_Data!T340&gt;INDEX(Cleaning_Reference!$F$6:$F$13,MATCH(D340,Cleaning_Reference!$A$6:$A$13,0)),INDEX(Cleaning_Reference!$F$6:$F$13,MATCH(D340,Cleaning_Reference!$A$6:$A$13,0)),Raw_Data!T340))</f>
        <v>1.95</v>
      </c>
      <c r="U340" s="15">
        <f>Raw_Data!U340</f>
        <v>27.09</v>
      </c>
      <c r="V340" s="15">
        <f>Raw_Data!V340</f>
        <v>19374</v>
      </c>
      <c r="W340" s="15">
        <f>Raw_Data!W340</f>
        <v>1105642</v>
      </c>
      <c r="X340" s="15">
        <f>Raw_Data!X340</f>
        <v>524842</v>
      </c>
      <c r="Y340" s="15">
        <f>Raw_Data!Y340</f>
        <v>-580800</v>
      </c>
      <c r="Z340" s="15">
        <f>Raw_Data!Z340</f>
        <v>10158</v>
      </c>
      <c r="AA340" s="15">
        <f>Raw_Data!AA340</f>
        <v>2.6669999999999998</v>
      </c>
      <c r="AB340" s="15">
        <f>Raw_Data!AB340</f>
        <v>61</v>
      </c>
      <c r="AC340" s="19" t="str">
        <f>IF(Raw_Data!G340="","Yes","No")</f>
        <v>No</v>
      </c>
      <c r="AD340" s="19" t="str">
        <f>IF(Raw_Data!L340="","Yes","No")</f>
        <v>No</v>
      </c>
      <c r="AE340" s="19" t="str">
        <f>IF(Raw_Data!T340="","Imputed",IF(Raw_Data!T340&gt;INDEX(Cleaning_Reference!$F$6:$F$13,MATCH(D340,Cleaning_Reference!$A$6:$A$13,0)),"Capped","Original"))</f>
        <v>Original</v>
      </c>
      <c r="AF340" s="21">
        <f t="shared" si="5"/>
        <v>27.09</v>
      </c>
    </row>
    <row r="341" spans="1:32" ht="15" customHeight="1" x14ac:dyDescent="0.3">
      <c r="A341" s="20" t="str">
        <f>Raw_Data!A341</f>
        <v>SF10340</v>
      </c>
      <c r="B341" s="15" t="str">
        <f>Raw_Data!B341</f>
        <v>Andhra Pradesh</v>
      </c>
      <c r="C341" s="15" t="str">
        <f>Raw_Data!C341</f>
        <v>Guntur</v>
      </c>
      <c r="D341" s="15" t="str">
        <f>Raw_Data!D341</f>
        <v>Rice</v>
      </c>
      <c r="E341" s="15" t="str">
        <f>Raw_Data!E341</f>
        <v>Kharif</v>
      </c>
      <c r="F341" s="15">
        <f>Raw_Data!F341</f>
        <v>3.65</v>
      </c>
      <c r="G341" s="18">
        <f>IF(Raw_Data!G341="",ROUND(AVERAGEIFS(Raw_Data!$G$2:$G$4001,Raw_Data!$E$2:$E$4001,E341),1),Raw_Data!G341)</f>
        <v>970.5</v>
      </c>
      <c r="H341" s="15">
        <f>Raw_Data!H341</f>
        <v>25.5</v>
      </c>
      <c r="I341" s="15">
        <f>Raw_Data!I341</f>
        <v>65.099999999999994</v>
      </c>
      <c r="J341" s="15">
        <f>Raw_Data!J341</f>
        <v>7.1</v>
      </c>
      <c r="K341" s="15">
        <f>Raw_Data!K341</f>
        <v>7.68</v>
      </c>
      <c r="L341" s="18">
        <f>IF(Raw_Data!L341="",ROUND(AVERAGEIFS(Raw_Data!$L$2:$L$4001,Raw_Data!$E$2:$E$4001,E341),1),Raw_Data!L341)</f>
        <v>29.8</v>
      </c>
      <c r="M341" s="15">
        <f>Raw_Data!M341</f>
        <v>122.6</v>
      </c>
      <c r="N341" s="15">
        <f>Raw_Data!N341</f>
        <v>56.2</v>
      </c>
      <c r="O341" s="15">
        <f>Raw_Data!O341</f>
        <v>74.400000000000006</v>
      </c>
      <c r="P341" s="15" t="str">
        <f>Raw_Data!P341</f>
        <v>Sprinkler</v>
      </c>
      <c r="Q341" s="15">
        <f>Raw_Data!Q341</f>
        <v>209.6</v>
      </c>
      <c r="R341" s="15">
        <f>Raw_Data!R341</f>
        <v>4.03</v>
      </c>
      <c r="S341" s="15">
        <f>Raw_Data!S341</f>
        <v>0.77</v>
      </c>
      <c r="T341" s="18">
        <f>IF(Raw_Data!T341="",ROUND(AVERAGEIFS(Raw_Data!$T$2:$T$4001,Raw_Data!$E$2:$E$4001,E341,Raw_Data!$D$2:$D$4001,D341),2),IF(Raw_Data!T341&gt;INDEX(Cleaning_Reference!$F$6:$F$13,MATCH(D341,Cleaning_Reference!$A$6:$A$13,0)),INDEX(Cleaning_Reference!$F$6:$F$13,MATCH(D341,Cleaning_Reference!$A$6:$A$13,0)),Raw_Data!T341))</f>
        <v>1.01</v>
      </c>
      <c r="U341" s="15">
        <f>Raw_Data!U341</f>
        <v>3.69</v>
      </c>
      <c r="V341" s="15">
        <f>Raw_Data!V341</f>
        <v>22047</v>
      </c>
      <c r="W341" s="15">
        <f>Raw_Data!W341</f>
        <v>238220</v>
      </c>
      <c r="X341" s="15">
        <f>Raw_Data!X341</f>
        <v>81353</v>
      </c>
      <c r="Y341" s="15">
        <f>Raw_Data!Y341</f>
        <v>-156867</v>
      </c>
      <c r="Z341" s="15">
        <f>Raw_Data!Z341</f>
        <v>5926</v>
      </c>
      <c r="AA341" s="15">
        <f>Raw_Data!AA341</f>
        <v>0.623</v>
      </c>
      <c r="AB341" s="15">
        <f>Raw_Data!AB341</f>
        <v>55.1</v>
      </c>
      <c r="AC341" s="19" t="str">
        <f>IF(Raw_Data!G341="","Yes","No")</f>
        <v>No</v>
      </c>
      <c r="AD341" s="19" t="str">
        <f>IF(Raw_Data!L341="","Yes","No")</f>
        <v>No</v>
      </c>
      <c r="AE341" s="19" t="str">
        <f>IF(Raw_Data!T341="","Imputed",IF(Raw_Data!T341&gt;INDEX(Cleaning_Reference!$F$6:$F$13,MATCH(D341,Cleaning_Reference!$A$6:$A$13,0)),"Capped","Original"))</f>
        <v>Original</v>
      </c>
      <c r="AF341" s="21">
        <f t="shared" si="5"/>
        <v>3.69</v>
      </c>
    </row>
    <row r="342" spans="1:32" ht="15" customHeight="1" x14ac:dyDescent="0.3">
      <c r="A342" s="20" t="str">
        <f>Raw_Data!A342</f>
        <v>SF10341</v>
      </c>
      <c r="B342" s="15" t="str">
        <f>Raw_Data!B342</f>
        <v>Madhya Pradesh</v>
      </c>
      <c r="C342" s="15" t="str">
        <f>Raw_Data!C342</f>
        <v>Guntur</v>
      </c>
      <c r="D342" s="15" t="str">
        <f>Raw_Data!D342</f>
        <v>Rice</v>
      </c>
      <c r="E342" s="15" t="str">
        <f>Raw_Data!E342</f>
        <v>Rabi</v>
      </c>
      <c r="F342" s="15">
        <f>Raw_Data!F342</f>
        <v>1.28</v>
      </c>
      <c r="G342" s="18">
        <f>IF(Raw_Data!G342="",ROUND(AVERAGEIFS(Raw_Data!$G$2:$G$4001,Raw_Data!$E$2:$E$4001,E342),1),Raw_Data!G342)</f>
        <v>185.1</v>
      </c>
      <c r="H342" s="15">
        <f>Raw_Data!H342</f>
        <v>23.4</v>
      </c>
      <c r="I342" s="15">
        <f>Raw_Data!I342</f>
        <v>57.1</v>
      </c>
      <c r="J342" s="15">
        <f>Raw_Data!J342</f>
        <v>6.7</v>
      </c>
      <c r="K342" s="15">
        <f>Raw_Data!K342</f>
        <v>7.14</v>
      </c>
      <c r="L342" s="18">
        <f>IF(Raw_Data!L342="",ROUND(AVERAGEIFS(Raw_Data!$L$2:$L$4001,Raw_Data!$E$2:$E$4001,E342),1),Raw_Data!L342)</f>
        <v>22.8</v>
      </c>
      <c r="M342" s="15">
        <f>Raw_Data!M342</f>
        <v>149.80000000000001</v>
      </c>
      <c r="N342" s="15">
        <f>Raw_Data!N342</f>
        <v>70.7</v>
      </c>
      <c r="O342" s="15">
        <f>Raw_Data!O342</f>
        <v>111.1</v>
      </c>
      <c r="P342" s="15" t="str">
        <f>Raw_Data!P342</f>
        <v>Sprinkler</v>
      </c>
      <c r="Q342" s="15">
        <f>Raw_Data!Q342</f>
        <v>162.80000000000001</v>
      </c>
      <c r="R342" s="15">
        <f>Raw_Data!R342</f>
        <v>3.66</v>
      </c>
      <c r="S342" s="15">
        <f>Raw_Data!S342</f>
        <v>1</v>
      </c>
      <c r="T342" s="18">
        <f>IF(Raw_Data!T342="",ROUND(AVERAGEIFS(Raw_Data!$T$2:$T$4001,Raw_Data!$E$2:$E$4001,E342,Raw_Data!$D$2:$D$4001,D342),2),IF(Raw_Data!T342&gt;INDEX(Cleaning_Reference!$F$6:$F$13,MATCH(D342,Cleaning_Reference!$A$6:$A$13,0)),INDEX(Cleaning_Reference!$F$6:$F$13,MATCH(D342,Cleaning_Reference!$A$6:$A$13,0)),Raw_Data!T342))</f>
        <v>2.37</v>
      </c>
      <c r="U342" s="15">
        <f>Raw_Data!U342</f>
        <v>3.03</v>
      </c>
      <c r="V342" s="15">
        <f>Raw_Data!V342</f>
        <v>24733</v>
      </c>
      <c r="W342" s="15">
        <f>Raw_Data!W342</f>
        <v>88834</v>
      </c>
      <c r="X342" s="15">
        <f>Raw_Data!X342</f>
        <v>74941</v>
      </c>
      <c r="Y342" s="15">
        <f>Raw_Data!Y342</f>
        <v>-13893</v>
      </c>
      <c r="Z342" s="15">
        <f>Raw_Data!Z342</f>
        <v>1802</v>
      </c>
      <c r="AA342" s="15">
        <f>Raw_Data!AA342</f>
        <v>1.681</v>
      </c>
      <c r="AB342" s="15">
        <f>Raw_Data!AB342</f>
        <v>44.1</v>
      </c>
      <c r="AC342" s="19" t="str">
        <f>IF(Raw_Data!G342="","Yes","No")</f>
        <v>No</v>
      </c>
      <c r="AD342" s="19" t="str">
        <f>IF(Raw_Data!L342="","Yes","No")</f>
        <v>No</v>
      </c>
      <c r="AE342" s="19" t="str">
        <f>IF(Raw_Data!T342="","Imputed",IF(Raw_Data!T342&gt;INDEX(Cleaning_Reference!$F$6:$F$13,MATCH(D342,Cleaning_Reference!$A$6:$A$13,0)),"Capped","Original"))</f>
        <v>Original</v>
      </c>
      <c r="AF342" s="21">
        <f t="shared" si="5"/>
        <v>3.03</v>
      </c>
    </row>
    <row r="343" spans="1:32" ht="15" customHeight="1" x14ac:dyDescent="0.3">
      <c r="A343" s="20" t="str">
        <f>Raw_Data!A343</f>
        <v>SF10342</v>
      </c>
      <c r="B343" s="15" t="str">
        <f>Raw_Data!B343</f>
        <v>Maharashtra</v>
      </c>
      <c r="C343" s="15" t="str">
        <f>Raw_Data!C343</f>
        <v>Krishna</v>
      </c>
      <c r="D343" s="15" t="str">
        <f>Raw_Data!D343</f>
        <v>Groundnut</v>
      </c>
      <c r="E343" s="15" t="str">
        <f>Raw_Data!E343</f>
        <v>Rabi</v>
      </c>
      <c r="F343" s="15">
        <f>Raw_Data!F343</f>
        <v>3.06</v>
      </c>
      <c r="G343" s="18">
        <f>IF(Raw_Data!G343="",ROUND(AVERAGEIFS(Raw_Data!$G$2:$G$4001,Raw_Data!$E$2:$E$4001,E343),1),Raw_Data!G343)</f>
        <v>637</v>
      </c>
      <c r="H343" s="15">
        <f>Raw_Data!H343</f>
        <v>22.9</v>
      </c>
      <c r="I343" s="15">
        <f>Raw_Data!I343</f>
        <v>59.3</v>
      </c>
      <c r="J343" s="15">
        <f>Raw_Data!J343</f>
        <v>8.6999999999999993</v>
      </c>
      <c r="K343" s="15">
        <f>Raw_Data!K343</f>
        <v>6.58</v>
      </c>
      <c r="L343" s="18">
        <f>IF(Raw_Data!L343="",ROUND(AVERAGEIFS(Raw_Data!$L$2:$L$4001,Raw_Data!$E$2:$E$4001,E343),1),Raw_Data!L343)</f>
        <v>20.100000000000001</v>
      </c>
      <c r="M343" s="15">
        <f>Raw_Data!M343</f>
        <v>105.2</v>
      </c>
      <c r="N343" s="15">
        <f>Raw_Data!N343</f>
        <v>50.3</v>
      </c>
      <c r="O343" s="15">
        <f>Raw_Data!O343</f>
        <v>96.8</v>
      </c>
      <c r="P343" s="15" t="str">
        <f>Raw_Data!P343</f>
        <v>Rainfed</v>
      </c>
      <c r="Q343" s="15">
        <f>Raw_Data!Q343</f>
        <v>217.6</v>
      </c>
      <c r="R343" s="15">
        <f>Raw_Data!R343</f>
        <v>7.05</v>
      </c>
      <c r="S343" s="15">
        <f>Raw_Data!S343</f>
        <v>0.93</v>
      </c>
      <c r="T343" s="18">
        <f>IF(Raw_Data!T343="",ROUND(AVERAGEIFS(Raw_Data!$T$2:$T$4001,Raw_Data!$E$2:$E$4001,E343,Raw_Data!$D$2:$D$4001,D343),2),IF(Raw_Data!T343&gt;INDEX(Cleaning_Reference!$F$6:$F$13,MATCH(D343,Cleaning_Reference!$A$6:$A$13,0)),INDEX(Cleaning_Reference!$F$6:$F$13,MATCH(D343,Cleaning_Reference!$A$6:$A$13,0)),Raw_Data!T343))</f>
        <v>1.66</v>
      </c>
      <c r="U343" s="15">
        <f>Raw_Data!U343</f>
        <v>5.08</v>
      </c>
      <c r="V343" s="15">
        <f>Raw_Data!V343</f>
        <v>56471</v>
      </c>
      <c r="W343" s="15">
        <f>Raw_Data!W343</f>
        <v>195594</v>
      </c>
      <c r="X343" s="15">
        <f>Raw_Data!X343</f>
        <v>286873</v>
      </c>
      <c r="Y343" s="15">
        <f>Raw_Data!Y343</f>
        <v>91279</v>
      </c>
      <c r="Z343" s="15">
        <f>Raw_Data!Z343</f>
        <v>732</v>
      </c>
      <c r="AA343" s="15">
        <f>Raw_Data!AA343</f>
        <v>6.94</v>
      </c>
      <c r="AB343" s="15">
        <f>Raw_Data!AB343</f>
        <v>47.8</v>
      </c>
      <c r="AC343" s="19" t="str">
        <f>IF(Raw_Data!G343="","Yes","No")</f>
        <v>No</v>
      </c>
      <c r="AD343" s="19" t="str">
        <f>IF(Raw_Data!L343="","Yes","No")</f>
        <v>No</v>
      </c>
      <c r="AE343" s="19" t="str">
        <f>IF(Raw_Data!T343="","Imputed",IF(Raw_Data!T343&gt;INDEX(Cleaning_Reference!$F$6:$F$13,MATCH(D343,Cleaning_Reference!$A$6:$A$13,0)),"Capped","Original"))</f>
        <v>Original</v>
      </c>
      <c r="AF343" s="21">
        <f t="shared" si="5"/>
        <v>5.08</v>
      </c>
    </row>
    <row r="344" spans="1:32" ht="15" customHeight="1" x14ac:dyDescent="0.3">
      <c r="A344" s="20" t="str">
        <f>Raw_Data!A344</f>
        <v>SF10343</v>
      </c>
      <c r="B344" s="15" t="str">
        <f>Raw_Data!B344</f>
        <v>Karnataka</v>
      </c>
      <c r="C344" s="15" t="str">
        <f>Raw_Data!C344</f>
        <v>Rajkot</v>
      </c>
      <c r="D344" s="15" t="str">
        <f>Raw_Data!D344</f>
        <v>Sugarcane</v>
      </c>
      <c r="E344" s="15" t="str">
        <f>Raw_Data!E344</f>
        <v>Rabi</v>
      </c>
      <c r="F344" s="15">
        <f>Raw_Data!F344</f>
        <v>8.49</v>
      </c>
      <c r="G344" s="18">
        <f>IF(Raw_Data!G344="",ROUND(AVERAGEIFS(Raw_Data!$G$2:$G$4001,Raw_Data!$E$2:$E$4001,E344),1),Raw_Data!G344)</f>
        <v>80</v>
      </c>
      <c r="H344" s="15">
        <f>Raw_Data!H344</f>
        <v>24.4</v>
      </c>
      <c r="I344" s="15">
        <f>Raw_Data!I344</f>
        <v>60.5</v>
      </c>
      <c r="J344" s="15">
        <f>Raw_Data!J344</f>
        <v>7.4</v>
      </c>
      <c r="K344" s="15">
        <f>Raw_Data!K344</f>
        <v>7.25</v>
      </c>
      <c r="L344" s="18">
        <f>IF(Raw_Data!L344="",ROUND(AVERAGEIFS(Raw_Data!$L$2:$L$4001,Raw_Data!$E$2:$E$4001,E344),1),Raw_Data!L344)</f>
        <v>25.1</v>
      </c>
      <c r="M344" s="15">
        <f>Raw_Data!M344</f>
        <v>79.5</v>
      </c>
      <c r="N344" s="15">
        <f>Raw_Data!N344</f>
        <v>42.5</v>
      </c>
      <c r="O344" s="15">
        <f>Raw_Data!O344</f>
        <v>89.1</v>
      </c>
      <c r="P344" s="15" t="str">
        <f>Raw_Data!P344</f>
        <v>Sprinkler</v>
      </c>
      <c r="Q344" s="15">
        <f>Raw_Data!Q344</f>
        <v>171.5</v>
      </c>
      <c r="R344" s="15">
        <f>Raw_Data!R344</f>
        <v>3.43</v>
      </c>
      <c r="S344" s="15">
        <f>Raw_Data!S344</f>
        <v>0.68</v>
      </c>
      <c r="T344" s="18">
        <f>IF(Raw_Data!T344="",ROUND(AVERAGEIFS(Raw_Data!$T$2:$T$4001,Raw_Data!$E$2:$E$4001,E344,Raw_Data!$D$2:$D$4001,D344),2),IF(Raw_Data!T344&gt;INDEX(Cleaning_Reference!$F$6:$F$13,MATCH(D344,Cleaning_Reference!$A$6:$A$13,0)),INDEX(Cleaning_Reference!$F$6:$F$13,MATCH(D344,Cleaning_Reference!$A$6:$A$13,0)),Raw_Data!T344))</f>
        <v>32.799999999999997</v>
      </c>
      <c r="U344" s="15">
        <f>Raw_Data!U344</f>
        <v>278.47000000000003</v>
      </c>
      <c r="V344" s="15">
        <f>Raw_Data!V344</f>
        <v>3349</v>
      </c>
      <c r="W344" s="15">
        <f>Raw_Data!W344</f>
        <v>465569</v>
      </c>
      <c r="X344" s="15">
        <f>Raw_Data!X344</f>
        <v>932596</v>
      </c>
      <c r="Y344" s="15">
        <f>Raw_Data!Y344</f>
        <v>467027</v>
      </c>
      <c r="Z344" s="15">
        <f>Raw_Data!Z344</f>
        <v>16970</v>
      </c>
      <c r="AA344" s="15">
        <f>Raw_Data!AA344</f>
        <v>16.41</v>
      </c>
      <c r="AB344" s="15">
        <f>Raw_Data!AB344</f>
        <v>33.700000000000003</v>
      </c>
      <c r="AC344" s="19" t="str">
        <f>IF(Raw_Data!G344="","Yes","No")</f>
        <v>No</v>
      </c>
      <c r="AD344" s="19" t="str">
        <f>IF(Raw_Data!L344="","Yes","No")</f>
        <v>No</v>
      </c>
      <c r="AE344" s="19" t="str">
        <f>IF(Raw_Data!T344="","Imputed",IF(Raw_Data!T344&gt;INDEX(Cleaning_Reference!$F$6:$F$13,MATCH(D344,Cleaning_Reference!$A$6:$A$13,0)),"Capped","Original"))</f>
        <v>Original</v>
      </c>
      <c r="AF344" s="21">
        <f t="shared" si="5"/>
        <v>278.47000000000003</v>
      </c>
    </row>
    <row r="345" spans="1:32" ht="15" customHeight="1" x14ac:dyDescent="0.3">
      <c r="A345" s="20" t="str">
        <f>Raw_Data!A345</f>
        <v>SF10344</v>
      </c>
      <c r="B345" s="15" t="str">
        <f>Raw_Data!B345</f>
        <v>Telangana</v>
      </c>
      <c r="C345" s="15" t="str">
        <f>Raw_Data!C345</f>
        <v>Krishna</v>
      </c>
      <c r="D345" s="15" t="str">
        <f>Raw_Data!D345</f>
        <v>Pulses</v>
      </c>
      <c r="E345" s="15" t="str">
        <f>Raw_Data!E345</f>
        <v>Kharif</v>
      </c>
      <c r="F345" s="15">
        <f>Raw_Data!F345</f>
        <v>12.85</v>
      </c>
      <c r="G345" s="18">
        <f>IF(Raw_Data!G345="",ROUND(AVERAGEIFS(Raw_Data!$G$2:$G$4001,Raw_Data!$E$2:$E$4001,E345),1),Raw_Data!G345)</f>
        <v>851.7</v>
      </c>
      <c r="H345" s="15">
        <f>Raw_Data!H345</f>
        <v>27.3</v>
      </c>
      <c r="I345" s="15">
        <f>Raw_Data!I345</f>
        <v>71.8</v>
      </c>
      <c r="J345" s="15">
        <f>Raw_Data!J345</f>
        <v>7.4</v>
      </c>
      <c r="K345" s="15">
        <f>Raw_Data!K345</f>
        <v>6.23</v>
      </c>
      <c r="L345" s="18">
        <f>IF(Raw_Data!L345="",ROUND(AVERAGEIFS(Raw_Data!$L$2:$L$4001,Raw_Data!$E$2:$E$4001,E345),1),Raw_Data!L345)</f>
        <v>34.700000000000003</v>
      </c>
      <c r="M345" s="15">
        <f>Raw_Data!M345</f>
        <v>88.5</v>
      </c>
      <c r="N345" s="15">
        <f>Raw_Data!N345</f>
        <v>75.099999999999994</v>
      </c>
      <c r="O345" s="15">
        <f>Raw_Data!O345</f>
        <v>114</v>
      </c>
      <c r="P345" s="15" t="str">
        <f>Raw_Data!P345</f>
        <v>Drip</v>
      </c>
      <c r="Q345" s="15">
        <f>Raw_Data!Q345</f>
        <v>138.1</v>
      </c>
      <c r="R345" s="15">
        <f>Raw_Data!R345</f>
        <v>3.01</v>
      </c>
      <c r="S345" s="15">
        <f>Raw_Data!S345</f>
        <v>0.78</v>
      </c>
      <c r="T345" s="18">
        <f>IF(Raw_Data!T345="",ROUND(AVERAGEIFS(Raw_Data!$T$2:$T$4001,Raw_Data!$E$2:$E$4001,E345,Raw_Data!$D$2:$D$4001,D345),2),IF(Raw_Data!T345&gt;INDEX(Cleaning_Reference!$F$6:$F$13,MATCH(D345,Cleaning_Reference!$A$6:$A$13,0)),INDEX(Cleaning_Reference!$F$6:$F$13,MATCH(D345,Cleaning_Reference!$A$6:$A$13,0)),Raw_Data!T345))</f>
        <v>1.38</v>
      </c>
      <c r="U345" s="15">
        <f>Raw_Data!U345</f>
        <v>17.73</v>
      </c>
      <c r="V345" s="15">
        <f>Raw_Data!V345</f>
        <v>66617</v>
      </c>
      <c r="W345" s="15">
        <f>Raw_Data!W345</f>
        <v>695842</v>
      </c>
      <c r="X345" s="15">
        <f>Raw_Data!X345</f>
        <v>1181119</v>
      </c>
      <c r="Y345" s="15">
        <f>Raw_Data!Y345</f>
        <v>485277</v>
      </c>
      <c r="Z345" s="15">
        <f>Raw_Data!Z345</f>
        <v>3412</v>
      </c>
      <c r="AA345" s="15">
        <f>Raw_Data!AA345</f>
        <v>5.1959999999999997</v>
      </c>
      <c r="AB345" s="15">
        <f>Raw_Data!AB345</f>
        <v>57.6</v>
      </c>
      <c r="AC345" s="19" t="str">
        <f>IF(Raw_Data!G345="","Yes","No")</f>
        <v>No</v>
      </c>
      <c r="AD345" s="19" t="str">
        <f>IF(Raw_Data!L345="","Yes","No")</f>
        <v>No</v>
      </c>
      <c r="AE345" s="19" t="str">
        <f>IF(Raw_Data!T345="","Imputed",IF(Raw_Data!T345&gt;INDEX(Cleaning_Reference!$F$6:$F$13,MATCH(D345,Cleaning_Reference!$A$6:$A$13,0)),"Capped","Original"))</f>
        <v>Original</v>
      </c>
      <c r="AF345" s="21">
        <f t="shared" si="5"/>
        <v>17.73</v>
      </c>
    </row>
    <row r="346" spans="1:32" ht="15" customHeight="1" x14ac:dyDescent="0.3">
      <c r="A346" s="20" t="str">
        <f>Raw_Data!A346</f>
        <v>SF10345</v>
      </c>
      <c r="B346" s="15" t="str">
        <f>Raw_Data!B346</f>
        <v>Telangana</v>
      </c>
      <c r="C346" s="15" t="str">
        <f>Raw_Data!C346</f>
        <v>Ludhiana</v>
      </c>
      <c r="D346" s="15" t="str">
        <f>Raw_Data!D346</f>
        <v>Cotton</v>
      </c>
      <c r="E346" s="15" t="str">
        <f>Raw_Data!E346</f>
        <v>Kharif</v>
      </c>
      <c r="F346" s="15">
        <f>Raw_Data!F346</f>
        <v>1.87</v>
      </c>
      <c r="G346" s="18">
        <f>IF(Raw_Data!G346="",ROUND(AVERAGEIFS(Raw_Data!$G$2:$G$4001,Raw_Data!$E$2:$E$4001,E346),1),Raw_Data!G346)</f>
        <v>562</v>
      </c>
      <c r="H346" s="15">
        <f>Raw_Data!H346</f>
        <v>29.5</v>
      </c>
      <c r="I346" s="15">
        <f>Raw_Data!I346</f>
        <v>59.7</v>
      </c>
      <c r="J346" s="15">
        <f>Raw_Data!J346</f>
        <v>6</v>
      </c>
      <c r="K346" s="15">
        <f>Raw_Data!K346</f>
        <v>6.69</v>
      </c>
      <c r="L346" s="18">
        <f>IF(Raw_Data!L346="",ROUND(AVERAGEIFS(Raw_Data!$L$2:$L$4001,Raw_Data!$E$2:$E$4001,E346),1),Raw_Data!L346)</f>
        <v>31.1</v>
      </c>
      <c r="M346" s="15">
        <f>Raw_Data!M346</f>
        <v>121.5</v>
      </c>
      <c r="N346" s="15">
        <f>Raw_Data!N346</f>
        <v>56.9</v>
      </c>
      <c r="O346" s="15">
        <f>Raw_Data!O346</f>
        <v>81.7</v>
      </c>
      <c r="P346" s="15" t="str">
        <f>Raw_Data!P346</f>
        <v>Drip</v>
      </c>
      <c r="Q346" s="15">
        <f>Raw_Data!Q346</f>
        <v>159.19999999999999</v>
      </c>
      <c r="R346" s="15">
        <f>Raw_Data!R346</f>
        <v>6.21</v>
      </c>
      <c r="S346" s="15">
        <f>Raw_Data!S346</f>
        <v>0.82</v>
      </c>
      <c r="T346" s="18">
        <f>IF(Raw_Data!T346="",ROUND(AVERAGEIFS(Raw_Data!$T$2:$T$4001,Raw_Data!$E$2:$E$4001,E346,Raw_Data!$D$2:$D$4001,D346),2),IF(Raw_Data!T346&gt;INDEX(Cleaning_Reference!$F$6:$F$13,MATCH(D346,Cleaning_Reference!$A$6:$A$13,0)),INDEX(Cleaning_Reference!$F$6:$F$13,MATCH(D346,Cleaning_Reference!$A$6:$A$13,0)),Raw_Data!T346))</f>
        <v>2.2799999999999998</v>
      </c>
      <c r="U346" s="15">
        <f>Raw_Data!U346</f>
        <v>4.26</v>
      </c>
      <c r="V346" s="15">
        <f>Raw_Data!V346</f>
        <v>68312</v>
      </c>
      <c r="W346" s="15">
        <f>Raw_Data!W346</f>
        <v>131840</v>
      </c>
      <c r="X346" s="15">
        <f>Raw_Data!X346</f>
        <v>291009</v>
      </c>
      <c r="Y346" s="15">
        <f>Raw_Data!Y346</f>
        <v>159169</v>
      </c>
      <c r="Z346" s="15">
        <f>Raw_Data!Z346</f>
        <v>1077</v>
      </c>
      <c r="AA346" s="15">
        <f>Raw_Data!AA346</f>
        <v>3.9550000000000001</v>
      </c>
      <c r="AB346" s="15">
        <f>Raw_Data!AB346</f>
        <v>37.6</v>
      </c>
      <c r="AC346" s="19" t="str">
        <f>IF(Raw_Data!G346="","Yes","No")</f>
        <v>No</v>
      </c>
      <c r="AD346" s="19" t="str">
        <f>IF(Raw_Data!L346="","Yes","No")</f>
        <v>No</v>
      </c>
      <c r="AE346" s="19" t="str">
        <f>IF(Raw_Data!T346="","Imputed",IF(Raw_Data!T346&gt;INDEX(Cleaning_Reference!$F$6:$F$13,MATCH(D346,Cleaning_Reference!$A$6:$A$13,0)),"Capped","Original"))</f>
        <v>Original</v>
      </c>
      <c r="AF346" s="21">
        <f t="shared" si="5"/>
        <v>4.26</v>
      </c>
    </row>
    <row r="347" spans="1:32" ht="15" customHeight="1" x14ac:dyDescent="0.3">
      <c r="A347" s="20" t="str">
        <f>Raw_Data!A347</f>
        <v>SF10346</v>
      </c>
      <c r="B347" s="15" t="str">
        <f>Raw_Data!B347</f>
        <v>Madhya Pradesh</v>
      </c>
      <c r="C347" s="15" t="str">
        <f>Raw_Data!C347</f>
        <v>Krishna</v>
      </c>
      <c r="D347" s="15" t="str">
        <f>Raw_Data!D347</f>
        <v>Maize</v>
      </c>
      <c r="E347" s="15" t="str">
        <f>Raw_Data!E347</f>
        <v>Kharif</v>
      </c>
      <c r="F347" s="15">
        <f>Raw_Data!F347</f>
        <v>11.53</v>
      </c>
      <c r="G347" s="18">
        <f>IF(Raw_Data!G347="",ROUND(AVERAGEIFS(Raw_Data!$G$2:$G$4001,Raw_Data!$E$2:$E$4001,E347),1),Raw_Data!G347)</f>
        <v>768.8</v>
      </c>
      <c r="H347" s="15">
        <f>Raw_Data!H347</f>
        <v>25.6</v>
      </c>
      <c r="I347" s="15">
        <f>Raw_Data!I347</f>
        <v>71.5</v>
      </c>
      <c r="J347" s="15">
        <f>Raw_Data!J347</f>
        <v>7.9</v>
      </c>
      <c r="K347" s="15">
        <f>Raw_Data!K347</f>
        <v>6.71</v>
      </c>
      <c r="L347" s="18">
        <f>IF(Raw_Data!L347="",ROUND(AVERAGEIFS(Raw_Data!$L$2:$L$4001,Raw_Data!$E$2:$E$4001,E347),1),Raw_Data!L347)</f>
        <v>32.700000000000003</v>
      </c>
      <c r="M347" s="15">
        <f>Raw_Data!M347</f>
        <v>120.2</v>
      </c>
      <c r="N347" s="15">
        <f>Raw_Data!N347</f>
        <v>73</v>
      </c>
      <c r="O347" s="15">
        <f>Raw_Data!O347</f>
        <v>97.8</v>
      </c>
      <c r="P347" s="15" t="str">
        <f>Raw_Data!P347</f>
        <v>Rainfed</v>
      </c>
      <c r="Q347" s="15">
        <f>Raw_Data!Q347</f>
        <v>180.9</v>
      </c>
      <c r="R347" s="15">
        <f>Raw_Data!R347</f>
        <v>1.59</v>
      </c>
      <c r="S347" s="15">
        <f>Raw_Data!S347</f>
        <v>0.93</v>
      </c>
      <c r="T347" s="18">
        <f>IF(Raw_Data!T347="",ROUND(AVERAGEIFS(Raw_Data!$T$2:$T$4001,Raw_Data!$E$2:$E$4001,E347,Raw_Data!$D$2:$D$4001,D347),2),IF(Raw_Data!T347&gt;INDEX(Cleaning_Reference!$F$6:$F$13,MATCH(D347,Cleaning_Reference!$A$6:$A$13,0)),INDEX(Cleaning_Reference!$F$6:$F$13,MATCH(D347,Cleaning_Reference!$A$6:$A$13,0)),Raw_Data!T347))</f>
        <v>4.72</v>
      </c>
      <c r="U347" s="15">
        <f>Raw_Data!U347</f>
        <v>54.42</v>
      </c>
      <c r="V347" s="15">
        <f>Raw_Data!V347</f>
        <v>20185</v>
      </c>
      <c r="W347" s="15">
        <f>Raw_Data!W347</f>
        <v>722506</v>
      </c>
      <c r="X347" s="15">
        <f>Raw_Data!X347</f>
        <v>1098468</v>
      </c>
      <c r="Y347" s="15">
        <f>Raw_Data!Y347</f>
        <v>375962</v>
      </c>
      <c r="Z347" s="15">
        <f>Raw_Data!Z347</f>
        <v>3831</v>
      </c>
      <c r="AA347" s="15">
        <f>Raw_Data!AA347</f>
        <v>14.205</v>
      </c>
      <c r="AB347" s="15">
        <f>Raw_Data!AB347</f>
        <v>65.099999999999994</v>
      </c>
      <c r="AC347" s="19" t="str">
        <f>IF(Raw_Data!G347="","Yes","No")</f>
        <v>No</v>
      </c>
      <c r="AD347" s="19" t="str">
        <f>IF(Raw_Data!L347="","Yes","No")</f>
        <v>No</v>
      </c>
      <c r="AE347" s="19" t="str">
        <f>IF(Raw_Data!T347="","Imputed",IF(Raw_Data!T347&gt;INDEX(Cleaning_Reference!$F$6:$F$13,MATCH(D347,Cleaning_Reference!$A$6:$A$13,0)),"Capped","Original"))</f>
        <v>Original</v>
      </c>
      <c r="AF347" s="21">
        <f t="shared" si="5"/>
        <v>54.42</v>
      </c>
    </row>
    <row r="348" spans="1:32" ht="15" customHeight="1" x14ac:dyDescent="0.3">
      <c r="A348" s="20" t="str">
        <f>Raw_Data!A348</f>
        <v>SF10347</v>
      </c>
      <c r="B348" s="15" t="str">
        <f>Raw_Data!B348</f>
        <v>Punjab</v>
      </c>
      <c r="C348" s="15" t="str">
        <f>Raw_Data!C348</f>
        <v>Raichur</v>
      </c>
      <c r="D348" s="15" t="str">
        <f>Raw_Data!D348</f>
        <v>Wheat</v>
      </c>
      <c r="E348" s="15" t="str">
        <f>Raw_Data!E348</f>
        <v>Kharif</v>
      </c>
      <c r="F348" s="15">
        <f>Raw_Data!F348</f>
        <v>4.67</v>
      </c>
      <c r="G348" s="18">
        <f>IF(Raw_Data!G348="",ROUND(AVERAGEIFS(Raw_Data!$G$2:$G$4001,Raw_Data!$E$2:$E$4001,E348),1),Raw_Data!G348)</f>
        <v>557.9</v>
      </c>
      <c r="H348" s="15">
        <f>Raw_Data!H348</f>
        <v>30.4</v>
      </c>
      <c r="I348" s="15">
        <f>Raw_Data!I348</f>
        <v>79.599999999999994</v>
      </c>
      <c r="J348" s="15">
        <f>Raw_Data!J348</f>
        <v>7.3</v>
      </c>
      <c r="K348" s="15">
        <f>Raw_Data!K348</f>
        <v>6.58</v>
      </c>
      <c r="L348" s="18">
        <f>IF(Raw_Data!L348="",ROUND(AVERAGEIFS(Raw_Data!$L$2:$L$4001,Raw_Data!$E$2:$E$4001,E348),1),Raw_Data!L348)</f>
        <v>23.7</v>
      </c>
      <c r="M348" s="15">
        <f>Raw_Data!M348</f>
        <v>116.5</v>
      </c>
      <c r="N348" s="15">
        <f>Raw_Data!N348</f>
        <v>43.2</v>
      </c>
      <c r="O348" s="15">
        <f>Raw_Data!O348</f>
        <v>163.80000000000001</v>
      </c>
      <c r="P348" s="15" t="str">
        <f>Raw_Data!P348</f>
        <v>Rainfed</v>
      </c>
      <c r="Q348" s="15">
        <f>Raw_Data!Q348</f>
        <v>84.3</v>
      </c>
      <c r="R348" s="15">
        <f>Raw_Data!R348</f>
        <v>3.58</v>
      </c>
      <c r="S348" s="15">
        <f>Raw_Data!S348</f>
        <v>0.83</v>
      </c>
      <c r="T348" s="18">
        <f>IF(Raw_Data!T348="",ROUND(AVERAGEIFS(Raw_Data!$T$2:$T$4001,Raw_Data!$E$2:$E$4001,E348,Raw_Data!$D$2:$D$4001,D348),2),IF(Raw_Data!T348&gt;INDEX(Cleaning_Reference!$F$6:$F$13,MATCH(D348,Cleaning_Reference!$A$6:$A$13,0)),INDEX(Cleaning_Reference!$F$6:$F$13,MATCH(D348,Cleaning_Reference!$A$6:$A$13,0)),Raw_Data!T348))</f>
        <v>2.33</v>
      </c>
      <c r="U348" s="15">
        <f>Raw_Data!U348</f>
        <v>10.88</v>
      </c>
      <c r="V348" s="15">
        <f>Raw_Data!V348</f>
        <v>23233</v>
      </c>
      <c r="W348" s="15">
        <f>Raw_Data!W348</f>
        <v>237291</v>
      </c>
      <c r="X348" s="15">
        <f>Raw_Data!X348</f>
        <v>252775</v>
      </c>
      <c r="Y348" s="15">
        <f>Raw_Data!Y348</f>
        <v>15484</v>
      </c>
      <c r="Z348" s="15">
        <f>Raw_Data!Z348</f>
        <v>1361</v>
      </c>
      <c r="AA348" s="15">
        <f>Raw_Data!AA348</f>
        <v>7.9939999999999998</v>
      </c>
      <c r="AB348" s="15">
        <f>Raw_Data!AB348</f>
        <v>68.099999999999994</v>
      </c>
      <c r="AC348" s="19" t="str">
        <f>IF(Raw_Data!G348="","Yes","No")</f>
        <v>No</v>
      </c>
      <c r="AD348" s="19" t="str">
        <f>IF(Raw_Data!L348="","Yes","No")</f>
        <v>No</v>
      </c>
      <c r="AE348" s="19" t="str">
        <f>IF(Raw_Data!T348="","Imputed",IF(Raw_Data!T348&gt;INDEX(Cleaning_Reference!$F$6:$F$13,MATCH(D348,Cleaning_Reference!$A$6:$A$13,0)),"Capped","Original"))</f>
        <v>Original</v>
      </c>
      <c r="AF348" s="21">
        <f t="shared" si="5"/>
        <v>10.88</v>
      </c>
    </row>
    <row r="349" spans="1:32" ht="15" customHeight="1" x14ac:dyDescent="0.3">
      <c r="A349" s="20" t="str">
        <f>Raw_Data!A349</f>
        <v>SF10348</v>
      </c>
      <c r="B349" s="15" t="str">
        <f>Raw_Data!B349</f>
        <v>Tamil Nadu</v>
      </c>
      <c r="C349" s="15" t="str">
        <f>Raw_Data!C349</f>
        <v>Nashik</v>
      </c>
      <c r="D349" s="15" t="str">
        <f>Raw_Data!D349</f>
        <v>Rice</v>
      </c>
      <c r="E349" s="15" t="str">
        <f>Raw_Data!E349</f>
        <v>Kharif</v>
      </c>
      <c r="F349" s="15">
        <f>Raw_Data!F349</f>
        <v>4.2300000000000004</v>
      </c>
      <c r="G349" s="18">
        <f>IF(Raw_Data!G349="",ROUND(AVERAGEIFS(Raw_Data!$G$2:$G$4001,Raw_Data!$E$2:$E$4001,E349),1),Raw_Data!G349)</f>
        <v>907</v>
      </c>
      <c r="H349" s="15">
        <f>Raw_Data!H349</f>
        <v>31.2</v>
      </c>
      <c r="I349" s="15">
        <f>Raw_Data!I349</f>
        <v>66.900000000000006</v>
      </c>
      <c r="J349" s="15">
        <f>Raw_Data!J349</f>
        <v>6.8</v>
      </c>
      <c r="K349" s="15">
        <f>Raw_Data!K349</f>
        <v>6.09</v>
      </c>
      <c r="L349" s="18">
        <f>IF(Raw_Data!L349="",ROUND(AVERAGEIFS(Raw_Data!$L$2:$L$4001,Raw_Data!$E$2:$E$4001,E349),1),Raw_Data!L349)</f>
        <v>34.799999999999997</v>
      </c>
      <c r="M349" s="15">
        <f>Raw_Data!M349</f>
        <v>145.6</v>
      </c>
      <c r="N349" s="15">
        <f>Raw_Data!N349</f>
        <v>57</v>
      </c>
      <c r="O349" s="15">
        <f>Raw_Data!O349</f>
        <v>94.3</v>
      </c>
      <c r="P349" s="15" t="str">
        <f>Raw_Data!P349</f>
        <v>Drip</v>
      </c>
      <c r="Q349" s="15">
        <f>Raw_Data!Q349</f>
        <v>172.4</v>
      </c>
      <c r="R349" s="15">
        <f>Raw_Data!R349</f>
        <v>3.36</v>
      </c>
      <c r="S349" s="15">
        <f>Raw_Data!S349</f>
        <v>0.72</v>
      </c>
      <c r="T349" s="18">
        <f>IF(Raw_Data!T349="",ROUND(AVERAGEIFS(Raw_Data!$T$2:$T$4001,Raw_Data!$E$2:$E$4001,E349,Raw_Data!$D$2:$D$4001,D349),2),IF(Raw_Data!T349&gt;INDEX(Cleaning_Reference!$F$6:$F$13,MATCH(D349,Cleaning_Reference!$A$6:$A$13,0)),INDEX(Cleaning_Reference!$F$6:$F$13,MATCH(D349,Cleaning_Reference!$A$6:$A$13,0)),Raw_Data!T349))</f>
        <v>2.5299999999999998</v>
      </c>
      <c r="U349" s="15">
        <f>Raw_Data!U349</f>
        <v>10.7</v>
      </c>
      <c r="V349" s="15">
        <f>Raw_Data!V349</f>
        <v>22463</v>
      </c>
      <c r="W349" s="15">
        <f>Raw_Data!W349</f>
        <v>276134</v>
      </c>
      <c r="X349" s="15">
        <f>Raw_Data!X349</f>
        <v>240354</v>
      </c>
      <c r="Y349" s="15">
        <f>Raw_Data!Y349</f>
        <v>-35780</v>
      </c>
      <c r="Z349" s="15">
        <f>Raw_Data!Z349</f>
        <v>5365</v>
      </c>
      <c r="AA349" s="15">
        <f>Raw_Data!AA349</f>
        <v>1.994</v>
      </c>
      <c r="AB349" s="15">
        <f>Raw_Data!AB349</f>
        <v>67.3</v>
      </c>
      <c r="AC349" s="19" t="str">
        <f>IF(Raw_Data!G349="","Yes","No")</f>
        <v>No</v>
      </c>
      <c r="AD349" s="19" t="str">
        <f>IF(Raw_Data!L349="","Yes","No")</f>
        <v>No</v>
      </c>
      <c r="AE349" s="19" t="str">
        <f>IF(Raw_Data!T349="","Imputed",IF(Raw_Data!T349&gt;INDEX(Cleaning_Reference!$F$6:$F$13,MATCH(D349,Cleaning_Reference!$A$6:$A$13,0)),"Capped","Original"))</f>
        <v>Original</v>
      </c>
      <c r="AF349" s="21">
        <f t="shared" si="5"/>
        <v>10.7</v>
      </c>
    </row>
    <row r="350" spans="1:32" ht="15" customHeight="1" x14ac:dyDescent="0.3">
      <c r="A350" s="20" t="str">
        <f>Raw_Data!A350</f>
        <v>SF10349</v>
      </c>
      <c r="B350" s="15" t="str">
        <f>Raw_Data!B350</f>
        <v>Karnataka</v>
      </c>
      <c r="C350" s="15" t="str">
        <f>Raw_Data!C350</f>
        <v>Indore</v>
      </c>
      <c r="D350" s="15" t="str">
        <f>Raw_Data!D350</f>
        <v>Pulses</v>
      </c>
      <c r="E350" s="15" t="str">
        <f>Raw_Data!E350</f>
        <v>Rabi</v>
      </c>
      <c r="F350" s="15">
        <f>Raw_Data!F350</f>
        <v>13.23</v>
      </c>
      <c r="G350" s="18">
        <f>IF(Raw_Data!G350="",ROUND(AVERAGEIFS(Raw_Data!$G$2:$G$4001,Raw_Data!$E$2:$E$4001,E350),1),Raw_Data!G350)</f>
        <v>312.8</v>
      </c>
      <c r="H350" s="15">
        <f>Raw_Data!H350</f>
        <v>23.2</v>
      </c>
      <c r="I350" s="15">
        <f>Raw_Data!I350</f>
        <v>73</v>
      </c>
      <c r="J350" s="15">
        <f>Raw_Data!J350</f>
        <v>7.3</v>
      </c>
      <c r="K350" s="15">
        <f>Raw_Data!K350</f>
        <v>6.44</v>
      </c>
      <c r="L350" s="18">
        <f>IF(Raw_Data!L350="",ROUND(AVERAGEIFS(Raw_Data!$L$2:$L$4001,Raw_Data!$E$2:$E$4001,E350),1),Raw_Data!L350)</f>
        <v>13.5</v>
      </c>
      <c r="M350" s="15">
        <f>Raw_Data!M350</f>
        <v>130.69999999999999</v>
      </c>
      <c r="N350" s="15">
        <f>Raw_Data!N350</f>
        <v>57</v>
      </c>
      <c r="O350" s="15">
        <f>Raw_Data!O350</f>
        <v>122.2</v>
      </c>
      <c r="P350" s="15" t="str">
        <f>Raw_Data!P350</f>
        <v>Flood</v>
      </c>
      <c r="Q350" s="15">
        <f>Raw_Data!Q350</f>
        <v>209.5</v>
      </c>
      <c r="R350" s="15">
        <f>Raw_Data!R350</f>
        <v>2.15</v>
      </c>
      <c r="S350" s="15">
        <f>Raw_Data!S350</f>
        <v>0.83</v>
      </c>
      <c r="T350" s="18">
        <f>IF(Raw_Data!T350="",ROUND(AVERAGEIFS(Raw_Data!$T$2:$T$4001,Raw_Data!$E$2:$E$4001,E350,Raw_Data!$D$2:$D$4001,D350),2),IF(Raw_Data!T350&gt;INDEX(Cleaning_Reference!$F$6:$F$13,MATCH(D350,Cleaning_Reference!$A$6:$A$13,0)),INDEX(Cleaning_Reference!$F$6:$F$13,MATCH(D350,Cleaning_Reference!$A$6:$A$13,0)),Raw_Data!T350))</f>
        <v>1.08</v>
      </c>
      <c r="U350" s="15">
        <f>Raw_Data!U350</f>
        <v>14.29</v>
      </c>
      <c r="V350" s="15">
        <f>Raw_Data!V350</f>
        <v>72779</v>
      </c>
      <c r="W350" s="15">
        <f>Raw_Data!W350</f>
        <v>801427</v>
      </c>
      <c r="X350" s="15">
        <f>Raw_Data!X350</f>
        <v>1040012</v>
      </c>
      <c r="Y350" s="15">
        <f>Raw_Data!Y350</f>
        <v>238585</v>
      </c>
      <c r="Z350" s="15">
        <f>Raw_Data!Z350</f>
        <v>6611</v>
      </c>
      <c r="AA350" s="15">
        <f>Raw_Data!AA350</f>
        <v>2.1619999999999999</v>
      </c>
      <c r="AB350" s="15">
        <f>Raw_Data!AB350</f>
        <v>49.4</v>
      </c>
      <c r="AC350" s="19" t="str">
        <f>IF(Raw_Data!G350="","Yes","No")</f>
        <v>No</v>
      </c>
      <c r="AD350" s="19" t="str">
        <f>IF(Raw_Data!L350="","Yes","No")</f>
        <v>No</v>
      </c>
      <c r="AE350" s="19" t="str">
        <f>IF(Raw_Data!T350="","Imputed",IF(Raw_Data!T350&gt;INDEX(Cleaning_Reference!$F$6:$F$13,MATCH(D350,Cleaning_Reference!$A$6:$A$13,0)),"Capped","Original"))</f>
        <v>Original</v>
      </c>
      <c r="AF350" s="21">
        <f t="shared" si="5"/>
        <v>14.29</v>
      </c>
    </row>
    <row r="351" spans="1:32" ht="15" customHeight="1" x14ac:dyDescent="0.3">
      <c r="A351" s="20" t="str">
        <f>Raw_Data!A351</f>
        <v>SF10350</v>
      </c>
      <c r="B351" s="15" t="str">
        <f>Raw_Data!B351</f>
        <v>Gujarat</v>
      </c>
      <c r="C351" s="15" t="str">
        <f>Raw_Data!C351</f>
        <v>Nalgonda</v>
      </c>
      <c r="D351" s="15" t="str">
        <f>Raw_Data!D351</f>
        <v>Maize</v>
      </c>
      <c r="E351" s="15" t="str">
        <f>Raw_Data!E351</f>
        <v>Zaid</v>
      </c>
      <c r="F351" s="15">
        <f>Raw_Data!F351</f>
        <v>2.77</v>
      </c>
      <c r="G351" s="18">
        <f>IF(Raw_Data!G351="",ROUND(AVERAGEIFS(Raw_Data!$G$2:$G$4001,Raw_Data!$E$2:$E$4001,E351),1),Raw_Data!G351)</f>
        <v>146.69999999999999</v>
      </c>
      <c r="H351" s="15">
        <f>Raw_Data!H351</f>
        <v>32.6</v>
      </c>
      <c r="I351" s="15">
        <f>Raw_Data!I351</f>
        <v>61.9</v>
      </c>
      <c r="J351" s="15">
        <f>Raw_Data!J351</f>
        <v>8.8000000000000007</v>
      </c>
      <c r="K351" s="15">
        <f>Raw_Data!K351</f>
        <v>6.83</v>
      </c>
      <c r="L351" s="18">
        <f>IF(Raw_Data!L351="",ROUND(AVERAGEIFS(Raw_Data!$L$2:$L$4001,Raw_Data!$E$2:$E$4001,E351),1),Raw_Data!L351)</f>
        <v>20.2</v>
      </c>
      <c r="M351" s="15">
        <f>Raw_Data!M351</f>
        <v>135.5</v>
      </c>
      <c r="N351" s="15">
        <f>Raw_Data!N351</f>
        <v>46.6</v>
      </c>
      <c r="O351" s="15">
        <f>Raw_Data!O351</f>
        <v>95.5</v>
      </c>
      <c r="P351" s="15" t="str">
        <f>Raw_Data!P351</f>
        <v>Drip</v>
      </c>
      <c r="Q351" s="15">
        <f>Raw_Data!Q351</f>
        <v>204.5</v>
      </c>
      <c r="R351" s="15">
        <f>Raw_Data!R351</f>
        <v>1.79</v>
      </c>
      <c r="S351" s="15">
        <f>Raw_Data!S351</f>
        <v>0.76</v>
      </c>
      <c r="T351" s="18">
        <f>IF(Raw_Data!T351="",ROUND(AVERAGEIFS(Raw_Data!$T$2:$T$4001,Raw_Data!$E$2:$E$4001,E351,Raw_Data!$D$2:$D$4001,D351),2),IF(Raw_Data!T351&gt;INDEX(Cleaning_Reference!$F$6:$F$13,MATCH(D351,Cleaning_Reference!$A$6:$A$13,0)),INDEX(Cleaning_Reference!$F$6:$F$13,MATCH(D351,Cleaning_Reference!$A$6:$A$13,0)),Raw_Data!T351))</f>
        <v>2.74</v>
      </c>
      <c r="U351" s="15">
        <f>Raw_Data!U351</f>
        <v>7.59</v>
      </c>
      <c r="V351" s="15">
        <f>Raw_Data!V351</f>
        <v>21348</v>
      </c>
      <c r="W351" s="15">
        <f>Raw_Data!W351</f>
        <v>185091</v>
      </c>
      <c r="X351" s="15">
        <f>Raw_Data!X351</f>
        <v>162031</v>
      </c>
      <c r="Y351" s="15">
        <f>Raw_Data!Y351</f>
        <v>-23060</v>
      </c>
      <c r="Z351" s="15">
        <f>Raw_Data!Z351</f>
        <v>1494</v>
      </c>
      <c r="AA351" s="15">
        <f>Raw_Data!AA351</f>
        <v>5.08</v>
      </c>
      <c r="AB351" s="15">
        <f>Raw_Data!AB351</f>
        <v>38.200000000000003</v>
      </c>
      <c r="AC351" s="19" t="str">
        <f>IF(Raw_Data!G351="","Yes","No")</f>
        <v>No</v>
      </c>
      <c r="AD351" s="19" t="str">
        <f>IF(Raw_Data!L351="","Yes","No")</f>
        <v>No</v>
      </c>
      <c r="AE351" s="19" t="str">
        <f>IF(Raw_Data!T351="","Imputed",IF(Raw_Data!T351&gt;INDEX(Cleaning_Reference!$F$6:$F$13,MATCH(D351,Cleaning_Reference!$A$6:$A$13,0)),"Capped","Original"))</f>
        <v>Original</v>
      </c>
      <c r="AF351" s="21">
        <f t="shared" si="5"/>
        <v>7.59</v>
      </c>
    </row>
    <row r="352" spans="1:32" ht="15" customHeight="1" x14ac:dyDescent="0.3">
      <c r="A352" s="20" t="str">
        <f>Raw_Data!A352</f>
        <v>SF10351</v>
      </c>
      <c r="B352" s="15" t="str">
        <f>Raw_Data!B352</f>
        <v>Madhya Pradesh</v>
      </c>
      <c r="C352" s="15" t="str">
        <f>Raw_Data!C352</f>
        <v>Nashik</v>
      </c>
      <c r="D352" s="15" t="str">
        <f>Raw_Data!D352</f>
        <v>Rice</v>
      </c>
      <c r="E352" s="15" t="str">
        <f>Raw_Data!E352</f>
        <v>Kharif</v>
      </c>
      <c r="F352" s="15">
        <f>Raw_Data!F352</f>
        <v>2.1800000000000002</v>
      </c>
      <c r="G352" s="18">
        <f>IF(Raw_Data!G352="",ROUND(AVERAGEIFS(Raw_Data!$G$2:$G$4001,Raw_Data!$E$2:$E$4001,E352),1),Raw_Data!G352)</f>
        <v>822.5</v>
      </c>
      <c r="H352" s="15">
        <f>Raw_Data!H352</f>
        <v>28.9</v>
      </c>
      <c r="I352" s="15">
        <f>Raw_Data!I352</f>
        <v>85</v>
      </c>
      <c r="J352" s="15">
        <f>Raw_Data!J352</f>
        <v>7</v>
      </c>
      <c r="K352" s="15">
        <f>Raw_Data!K352</f>
        <v>7.47</v>
      </c>
      <c r="L352" s="18">
        <f>IF(Raw_Data!L352="",ROUND(AVERAGEIFS(Raw_Data!$L$2:$L$4001,Raw_Data!$E$2:$E$4001,E352),1),Raw_Data!L352)</f>
        <v>38.4</v>
      </c>
      <c r="M352" s="15">
        <f>Raw_Data!M352</f>
        <v>134.4</v>
      </c>
      <c r="N352" s="15">
        <f>Raw_Data!N352</f>
        <v>57.2</v>
      </c>
      <c r="O352" s="15">
        <f>Raw_Data!O352</f>
        <v>113.1</v>
      </c>
      <c r="P352" s="15" t="str">
        <f>Raw_Data!P352</f>
        <v>Rainfed</v>
      </c>
      <c r="Q352" s="15">
        <f>Raw_Data!Q352</f>
        <v>104.4</v>
      </c>
      <c r="R352" s="15">
        <f>Raw_Data!R352</f>
        <v>5.35</v>
      </c>
      <c r="S352" s="15">
        <f>Raw_Data!S352</f>
        <v>0.94</v>
      </c>
      <c r="T352" s="18">
        <f>IF(Raw_Data!T352="",ROUND(AVERAGEIFS(Raw_Data!$T$2:$T$4001,Raw_Data!$E$2:$E$4001,E352,Raw_Data!$D$2:$D$4001,D352),2),IF(Raw_Data!T352&gt;INDEX(Cleaning_Reference!$F$6:$F$13,MATCH(D352,Cleaning_Reference!$A$6:$A$13,0)),INDEX(Cleaning_Reference!$F$6:$F$13,MATCH(D352,Cleaning_Reference!$A$6:$A$13,0)),Raw_Data!T352))</f>
        <v>1.76</v>
      </c>
      <c r="U352" s="15">
        <f>Raw_Data!U352</f>
        <v>3.84</v>
      </c>
      <c r="V352" s="15">
        <f>Raw_Data!V352</f>
        <v>23459</v>
      </c>
      <c r="W352" s="15">
        <f>Raw_Data!W352</f>
        <v>125890</v>
      </c>
      <c r="X352" s="15">
        <f>Raw_Data!X352</f>
        <v>90083</v>
      </c>
      <c r="Y352" s="15">
        <f>Raw_Data!Y352</f>
        <v>-35807</v>
      </c>
      <c r="Z352" s="15">
        <f>Raw_Data!Z352</f>
        <v>1787</v>
      </c>
      <c r="AA352" s="15">
        <f>Raw_Data!AA352</f>
        <v>2.149</v>
      </c>
      <c r="AB352" s="15">
        <f>Raw_Data!AB352</f>
        <v>55.6</v>
      </c>
      <c r="AC352" s="19" t="str">
        <f>IF(Raw_Data!G352="","Yes","No")</f>
        <v>No</v>
      </c>
      <c r="AD352" s="19" t="str">
        <f>IF(Raw_Data!L352="","Yes","No")</f>
        <v>No</v>
      </c>
      <c r="AE352" s="19" t="str">
        <f>IF(Raw_Data!T352="","Imputed",IF(Raw_Data!T352&gt;INDEX(Cleaning_Reference!$F$6:$F$13,MATCH(D352,Cleaning_Reference!$A$6:$A$13,0)),"Capped","Original"))</f>
        <v>Original</v>
      </c>
      <c r="AF352" s="21">
        <f t="shared" si="5"/>
        <v>3.84</v>
      </c>
    </row>
    <row r="353" spans="1:32" ht="15" customHeight="1" x14ac:dyDescent="0.3">
      <c r="A353" s="20" t="str">
        <f>Raw_Data!A353</f>
        <v>SF10352</v>
      </c>
      <c r="B353" s="15" t="str">
        <f>Raw_Data!B353</f>
        <v>Punjab</v>
      </c>
      <c r="C353" s="15" t="str">
        <f>Raw_Data!C353</f>
        <v>Indore</v>
      </c>
      <c r="D353" s="15" t="str">
        <f>Raw_Data!D353</f>
        <v>Rice</v>
      </c>
      <c r="E353" s="15" t="str">
        <f>Raw_Data!E353</f>
        <v>Kharif</v>
      </c>
      <c r="F353" s="15">
        <f>Raw_Data!F353</f>
        <v>12.73</v>
      </c>
      <c r="G353" s="18">
        <f>IF(Raw_Data!G353="",ROUND(AVERAGEIFS(Raw_Data!$G$2:$G$4001,Raw_Data!$E$2:$E$4001,E353),1),Raw_Data!G353)</f>
        <v>909.6</v>
      </c>
      <c r="H353" s="15">
        <f>Raw_Data!H353</f>
        <v>29.3</v>
      </c>
      <c r="I353" s="15">
        <f>Raw_Data!I353</f>
        <v>79.5</v>
      </c>
      <c r="J353" s="15">
        <f>Raw_Data!J353</f>
        <v>7.6</v>
      </c>
      <c r="K353" s="15">
        <f>Raw_Data!K353</f>
        <v>8.31</v>
      </c>
      <c r="L353" s="18">
        <f>IF(Raw_Data!L353="",ROUND(AVERAGEIFS(Raw_Data!$L$2:$L$4001,Raw_Data!$E$2:$E$4001,E353),1),Raw_Data!L353)</f>
        <v>29.8</v>
      </c>
      <c r="M353" s="15">
        <f>Raw_Data!M353</f>
        <v>40</v>
      </c>
      <c r="N353" s="15">
        <f>Raw_Data!N353</f>
        <v>96.5</v>
      </c>
      <c r="O353" s="15">
        <f>Raw_Data!O353</f>
        <v>72.599999999999994</v>
      </c>
      <c r="P353" s="15" t="str">
        <f>Raw_Data!P353</f>
        <v>Flood</v>
      </c>
      <c r="Q353" s="15">
        <f>Raw_Data!Q353</f>
        <v>219.3</v>
      </c>
      <c r="R353" s="15">
        <f>Raw_Data!R353</f>
        <v>4.5999999999999996</v>
      </c>
      <c r="S353" s="15">
        <f>Raw_Data!S353</f>
        <v>0.97</v>
      </c>
      <c r="T353" s="18">
        <f>IF(Raw_Data!T353="",ROUND(AVERAGEIFS(Raw_Data!$T$2:$T$4001,Raw_Data!$E$2:$E$4001,E353,Raw_Data!$D$2:$D$4001,D353),2),IF(Raw_Data!T353&gt;INDEX(Cleaning_Reference!$F$6:$F$13,MATCH(D353,Cleaning_Reference!$A$6:$A$13,0)),INDEX(Cleaning_Reference!$F$6:$F$13,MATCH(D353,Cleaning_Reference!$A$6:$A$13,0)),Raw_Data!T353))</f>
        <v>0.3</v>
      </c>
      <c r="U353" s="15">
        <f>Raw_Data!U353</f>
        <v>3.82</v>
      </c>
      <c r="V353" s="15">
        <f>Raw_Data!V353</f>
        <v>18814</v>
      </c>
      <c r="W353" s="15">
        <f>Raw_Data!W353</f>
        <v>929221</v>
      </c>
      <c r="X353" s="15">
        <f>Raw_Data!X353</f>
        <v>71869</v>
      </c>
      <c r="Y353" s="15">
        <f>Raw_Data!Y353</f>
        <v>-857352</v>
      </c>
      <c r="Z353" s="15">
        <f>Raw_Data!Z353</f>
        <v>22531</v>
      </c>
      <c r="AA353" s="15">
        <f>Raw_Data!AA353</f>
        <v>0.17</v>
      </c>
      <c r="AB353" s="15">
        <f>Raw_Data!AB353</f>
        <v>68.8</v>
      </c>
      <c r="AC353" s="19" t="str">
        <f>IF(Raw_Data!G353="","Yes","No")</f>
        <v>No</v>
      </c>
      <c r="AD353" s="19" t="str">
        <f>IF(Raw_Data!L353="","Yes","No")</f>
        <v>No</v>
      </c>
      <c r="AE353" s="19" t="str">
        <f>IF(Raw_Data!T353="","Imputed",IF(Raw_Data!T353&gt;INDEX(Cleaning_Reference!$F$6:$F$13,MATCH(D353,Cleaning_Reference!$A$6:$A$13,0)),"Capped","Original"))</f>
        <v>Original</v>
      </c>
      <c r="AF353" s="21">
        <f t="shared" si="5"/>
        <v>3.82</v>
      </c>
    </row>
    <row r="354" spans="1:32" ht="15" customHeight="1" x14ac:dyDescent="0.3">
      <c r="A354" s="20" t="str">
        <f>Raw_Data!A354</f>
        <v>SF10353</v>
      </c>
      <c r="B354" s="15" t="str">
        <f>Raw_Data!B354</f>
        <v>Tamil Nadu</v>
      </c>
      <c r="C354" s="15" t="str">
        <f>Raw_Data!C354</f>
        <v>Rajkot</v>
      </c>
      <c r="D354" s="15" t="str">
        <f>Raw_Data!D354</f>
        <v>Maize</v>
      </c>
      <c r="E354" s="15" t="str">
        <f>Raw_Data!E354</f>
        <v>Zaid</v>
      </c>
      <c r="F354" s="15">
        <f>Raw_Data!F354</f>
        <v>5.58</v>
      </c>
      <c r="G354" s="18">
        <f>IF(Raw_Data!G354="",ROUND(AVERAGEIFS(Raw_Data!$G$2:$G$4001,Raw_Data!$E$2:$E$4001,E354),1),Raw_Data!G354)</f>
        <v>352</v>
      </c>
      <c r="H354" s="15">
        <f>Raw_Data!H354</f>
        <v>27.9</v>
      </c>
      <c r="I354" s="15">
        <f>Raw_Data!I354</f>
        <v>62.3</v>
      </c>
      <c r="J354" s="15">
        <f>Raw_Data!J354</f>
        <v>9.5</v>
      </c>
      <c r="K354" s="15">
        <f>Raw_Data!K354</f>
        <v>7.46</v>
      </c>
      <c r="L354" s="18">
        <f>IF(Raw_Data!L354="",ROUND(AVERAGEIFS(Raw_Data!$L$2:$L$4001,Raw_Data!$E$2:$E$4001,E354),1),Raw_Data!L354)</f>
        <v>17.8</v>
      </c>
      <c r="M354" s="15">
        <f>Raw_Data!M354</f>
        <v>136.30000000000001</v>
      </c>
      <c r="N354" s="15">
        <f>Raw_Data!N354</f>
        <v>49.8</v>
      </c>
      <c r="O354" s="15">
        <f>Raw_Data!O354</f>
        <v>74</v>
      </c>
      <c r="P354" s="15" t="str">
        <f>Raw_Data!P354</f>
        <v>Rainfed</v>
      </c>
      <c r="Q354" s="15">
        <f>Raw_Data!Q354</f>
        <v>125.8</v>
      </c>
      <c r="R354" s="15">
        <f>Raw_Data!R354</f>
        <v>1.74</v>
      </c>
      <c r="S354" s="15">
        <f>Raw_Data!S354</f>
        <v>0.95</v>
      </c>
      <c r="T354" s="18">
        <f>IF(Raw_Data!T354="",ROUND(AVERAGEIFS(Raw_Data!$T$2:$T$4001,Raw_Data!$E$2:$E$4001,E354,Raw_Data!$D$2:$D$4001,D354),2),IF(Raw_Data!T354&gt;INDEX(Cleaning_Reference!$F$6:$F$13,MATCH(D354,Cleaning_Reference!$A$6:$A$13,0)),INDEX(Cleaning_Reference!$F$6:$F$13,MATCH(D354,Cleaning_Reference!$A$6:$A$13,0)),Raw_Data!T354))</f>
        <v>1.42</v>
      </c>
      <c r="U354" s="15">
        <f>Raw_Data!U354</f>
        <v>7.92</v>
      </c>
      <c r="V354" s="15">
        <f>Raw_Data!V354</f>
        <v>25935</v>
      </c>
      <c r="W354" s="15">
        <f>Raw_Data!W354</f>
        <v>296682</v>
      </c>
      <c r="X354" s="15">
        <f>Raw_Data!X354</f>
        <v>205405</v>
      </c>
      <c r="Y354" s="15">
        <f>Raw_Data!Y354</f>
        <v>-91277</v>
      </c>
      <c r="Z354" s="15">
        <f>Raw_Data!Z354</f>
        <v>1923</v>
      </c>
      <c r="AA354" s="15">
        <f>Raw_Data!AA354</f>
        <v>4.1189999999999998</v>
      </c>
      <c r="AB354" s="15">
        <f>Raw_Data!AB354</f>
        <v>52.3</v>
      </c>
      <c r="AC354" s="19" t="str">
        <f>IF(Raw_Data!G354="","Yes","No")</f>
        <v>No</v>
      </c>
      <c r="AD354" s="19" t="str">
        <f>IF(Raw_Data!L354="","Yes","No")</f>
        <v>No</v>
      </c>
      <c r="AE354" s="19" t="str">
        <f>IF(Raw_Data!T354="","Imputed",IF(Raw_Data!T354&gt;INDEX(Cleaning_Reference!$F$6:$F$13,MATCH(D354,Cleaning_Reference!$A$6:$A$13,0)),"Capped","Original"))</f>
        <v>Original</v>
      </c>
      <c r="AF354" s="21">
        <f t="shared" si="5"/>
        <v>7.92</v>
      </c>
    </row>
    <row r="355" spans="1:32" ht="15" customHeight="1" x14ac:dyDescent="0.3">
      <c r="A355" s="20" t="str">
        <f>Raw_Data!A355</f>
        <v>SF10354</v>
      </c>
      <c r="B355" s="15" t="str">
        <f>Raw_Data!B355</f>
        <v>Madhya Pradesh</v>
      </c>
      <c r="C355" s="15" t="str">
        <f>Raw_Data!C355</f>
        <v>Nashik</v>
      </c>
      <c r="D355" s="15" t="str">
        <f>Raw_Data!D355</f>
        <v>Maize</v>
      </c>
      <c r="E355" s="15" t="str">
        <f>Raw_Data!E355</f>
        <v>Kharif</v>
      </c>
      <c r="F355" s="15">
        <f>Raw_Data!F355</f>
        <v>12.95</v>
      </c>
      <c r="G355" s="18">
        <f>IF(Raw_Data!G355="",ROUND(AVERAGEIFS(Raw_Data!$G$2:$G$4001,Raw_Data!$E$2:$E$4001,E355),1),Raw_Data!G355)</f>
        <v>268.10000000000002</v>
      </c>
      <c r="H355" s="15">
        <f>Raw_Data!H355</f>
        <v>25.6</v>
      </c>
      <c r="I355" s="15">
        <f>Raw_Data!I355</f>
        <v>67.900000000000006</v>
      </c>
      <c r="J355" s="15">
        <f>Raw_Data!J355</f>
        <v>6.2</v>
      </c>
      <c r="K355" s="15">
        <f>Raw_Data!K355</f>
        <v>7.04</v>
      </c>
      <c r="L355" s="18">
        <f>IF(Raw_Data!L355="",ROUND(AVERAGEIFS(Raw_Data!$L$2:$L$4001,Raw_Data!$E$2:$E$4001,E355),1),Raw_Data!L355)</f>
        <v>29.7</v>
      </c>
      <c r="M355" s="15">
        <f>Raw_Data!M355</f>
        <v>80.5</v>
      </c>
      <c r="N355" s="15">
        <f>Raw_Data!N355</f>
        <v>16.5</v>
      </c>
      <c r="O355" s="15">
        <f>Raw_Data!O355</f>
        <v>116.6</v>
      </c>
      <c r="P355" s="15" t="str">
        <f>Raw_Data!P355</f>
        <v>Rainfed</v>
      </c>
      <c r="Q355" s="15">
        <f>Raw_Data!Q355</f>
        <v>162.30000000000001</v>
      </c>
      <c r="R355" s="15">
        <f>Raw_Data!R355</f>
        <v>4.53</v>
      </c>
      <c r="S355" s="15">
        <f>Raw_Data!S355</f>
        <v>0.99</v>
      </c>
      <c r="T355" s="18">
        <f>IF(Raw_Data!T355="",ROUND(AVERAGEIFS(Raw_Data!$T$2:$T$4001,Raw_Data!$E$2:$E$4001,E355,Raw_Data!$D$2:$D$4001,D355),2),IF(Raw_Data!T355&gt;INDEX(Cleaning_Reference!$F$6:$F$13,MATCH(D355,Cleaning_Reference!$A$6:$A$13,0)),INDEX(Cleaning_Reference!$F$6:$F$13,MATCH(D355,Cleaning_Reference!$A$6:$A$13,0)),Raw_Data!T355))</f>
        <v>2.67</v>
      </c>
      <c r="U355" s="15">
        <f>Raw_Data!U355</f>
        <v>34.58</v>
      </c>
      <c r="V355" s="15">
        <f>Raw_Data!V355</f>
        <v>24570</v>
      </c>
      <c r="W355" s="15">
        <f>Raw_Data!W355</f>
        <v>844970</v>
      </c>
      <c r="X355" s="15">
        <f>Raw_Data!X355</f>
        <v>849631</v>
      </c>
      <c r="Y355" s="15">
        <f>Raw_Data!Y355</f>
        <v>4661</v>
      </c>
      <c r="Z355" s="15">
        <f>Raw_Data!Z355</f>
        <v>4344</v>
      </c>
      <c r="AA355" s="15">
        <f>Raw_Data!AA355</f>
        <v>7.96</v>
      </c>
      <c r="AB355" s="15">
        <f>Raw_Data!AB355</f>
        <v>42.9</v>
      </c>
      <c r="AC355" s="19" t="str">
        <f>IF(Raw_Data!G355="","Yes","No")</f>
        <v>No</v>
      </c>
      <c r="AD355" s="19" t="str">
        <f>IF(Raw_Data!L355="","Yes","No")</f>
        <v>No</v>
      </c>
      <c r="AE355" s="19" t="str">
        <f>IF(Raw_Data!T355="","Imputed",IF(Raw_Data!T355&gt;INDEX(Cleaning_Reference!$F$6:$F$13,MATCH(D355,Cleaning_Reference!$A$6:$A$13,0)),"Capped","Original"))</f>
        <v>Original</v>
      </c>
      <c r="AF355" s="21">
        <f t="shared" si="5"/>
        <v>34.58</v>
      </c>
    </row>
    <row r="356" spans="1:32" ht="15" customHeight="1" x14ac:dyDescent="0.3">
      <c r="A356" s="20" t="str">
        <f>Raw_Data!A356</f>
        <v>SF10355</v>
      </c>
      <c r="B356" s="15" t="str">
        <f>Raw_Data!B356</f>
        <v>Maharashtra</v>
      </c>
      <c r="C356" s="15" t="str">
        <f>Raw_Data!C356</f>
        <v>Guntur</v>
      </c>
      <c r="D356" s="15" t="str">
        <f>Raw_Data!D356</f>
        <v>Cotton</v>
      </c>
      <c r="E356" s="15" t="str">
        <f>Raw_Data!E356</f>
        <v>Rabi</v>
      </c>
      <c r="F356" s="15">
        <f>Raw_Data!F356</f>
        <v>4.6100000000000003</v>
      </c>
      <c r="G356" s="18">
        <f>IF(Raw_Data!G356="",ROUND(AVERAGEIFS(Raw_Data!$G$2:$G$4001,Raw_Data!$E$2:$E$4001,E356),1),Raw_Data!G356)</f>
        <v>345</v>
      </c>
      <c r="H356" s="15">
        <f>Raw_Data!H356</f>
        <v>25.7</v>
      </c>
      <c r="I356" s="15">
        <f>Raw_Data!I356</f>
        <v>50.1</v>
      </c>
      <c r="J356" s="15">
        <f>Raw_Data!J356</f>
        <v>8.6</v>
      </c>
      <c r="K356" s="15">
        <f>Raw_Data!K356</f>
        <v>7.07</v>
      </c>
      <c r="L356" s="18">
        <f>IF(Raw_Data!L356="",ROUND(AVERAGEIFS(Raw_Data!$L$2:$L$4001,Raw_Data!$E$2:$E$4001,E356),1),Raw_Data!L356)</f>
        <v>35.799999999999997</v>
      </c>
      <c r="M356" s="15">
        <f>Raw_Data!M356</f>
        <v>161.80000000000001</v>
      </c>
      <c r="N356" s="15">
        <f>Raw_Data!N356</f>
        <v>15</v>
      </c>
      <c r="O356" s="15">
        <f>Raw_Data!O356</f>
        <v>109.6</v>
      </c>
      <c r="P356" s="15" t="str">
        <f>Raw_Data!P356</f>
        <v>Drip</v>
      </c>
      <c r="Q356" s="15">
        <f>Raw_Data!Q356</f>
        <v>228.8</v>
      </c>
      <c r="R356" s="15">
        <f>Raw_Data!R356</f>
        <v>5.55</v>
      </c>
      <c r="S356" s="15">
        <f>Raw_Data!S356</f>
        <v>0.67</v>
      </c>
      <c r="T356" s="18">
        <f>IF(Raw_Data!T356="",ROUND(AVERAGEIFS(Raw_Data!$T$2:$T$4001,Raw_Data!$E$2:$E$4001,E356,Raw_Data!$D$2:$D$4001,D356),2),IF(Raw_Data!T356&gt;INDEX(Cleaning_Reference!$F$6:$F$13,MATCH(D356,Cleaning_Reference!$A$6:$A$13,0)),INDEX(Cleaning_Reference!$F$6:$F$13,MATCH(D356,Cleaning_Reference!$A$6:$A$13,0)),Raw_Data!T356))</f>
        <v>1.51</v>
      </c>
      <c r="U356" s="15">
        <f>Raw_Data!U356</f>
        <v>6.96</v>
      </c>
      <c r="V356" s="15">
        <f>Raw_Data!V356</f>
        <v>74230</v>
      </c>
      <c r="W356" s="15">
        <f>Raw_Data!W356</f>
        <v>353949</v>
      </c>
      <c r="X356" s="15">
        <f>Raw_Data!X356</f>
        <v>516641</v>
      </c>
      <c r="Y356" s="15">
        <f>Raw_Data!Y356</f>
        <v>162692</v>
      </c>
      <c r="Z356" s="15">
        <f>Raw_Data!Z356</f>
        <v>2933</v>
      </c>
      <c r="AA356" s="15">
        <f>Raw_Data!AA356</f>
        <v>2.3730000000000002</v>
      </c>
      <c r="AB356" s="15">
        <f>Raw_Data!AB356</f>
        <v>24.8</v>
      </c>
      <c r="AC356" s="19" t="str">
        <f>IF(Raw_Data!G356="","Yes","No")</f>
        <v>No</v>
      </c>
      <c r="AD356" s="19" t="str">
        <f>IF(Raw_Data!L356="","Yes","No")</f>
        <v>No</v>
      </c>
      <c r="AE356" s="19" t="str">
        <f>IF(Raw_Data!T356="","Imputed",IF(Raw_Data!T356&gt;INDEX(Cleaning_Reference!$F$6:$F$13,MATCH(D356,Cleaning_Reference!$A$6:$A$13,0)),"Capped","Original"))</f>
        <v>Original</v>
      </c>
      <c r="AF356" s="21">
        <f t="shared" si="5"/>
        <v>6.96</v>
      </c>
    </row>
    <row r="357" spans="1:32" ht="15" customHeight="1" x14ac:dyDescent="0.3">
      <c r="A357" s="20" t="str">
        <f>Raw_Data!A357</f>
        <v>SF10356</v>
      </c>
      <c r="B357" s="15" t="str">
        <f>Raw_Data!B357</f>
        <v>Gujarat</v>
      </c>
      <c r="C357" s="15" t="str">
        <f>Raw_Data!C357</f>
        <v>Nashik</v>
      </c>
      <c r="D357" s="15" t="str">
        <f>Raw_Data!D357</f>
        <v>Cotton</v>
      </c>
      <c r="E357" s="15" t="str">
        <f>Raw_Data!E357</f>
        <v>Kharif</v>
      </c>
      <c r="F357" s="15">
        <f>Raw_Data!F357</f>
        <v>5.0999999999999996</v>
      </c>
      <c r="G357" s="18">
        <f>IF(Raw_Data!G357="",ROUND(AVERAGEIFS(Raw_Data!$G$2:$G$4001,Raw_Data!$E$2:$E$4001,E357),1),Raw_Data!G357)</f>
        <v>1011.5</v>
      </c>
      <c r="H357" s="15">
        <f>Raw_Data!H357</f>
        <v>26.1</v>
      </c>
      <c r="I357" s="15">
        <f>Raw_Data!I357</f>
        <v>67.8</v>
      </c>
      <c r="J357" s="15">
        <f>Raw_Data!J357</f>
        <v>5.4</v>
      </c>
      <c r="K357" s="15">
        <f>Raw_Data!K357</f>
        <v>6.14</v>
      </c>
      <c r="L357" s="18">
        <f>IF(Raw_Data!L357="",ROUND(AVERAGEIFS(Raw_Data!$L$2:$L$4001,Raw_Data!$E$2:$E$4001,E357),1),Raw_Data!L357)</f>
        <v>23.1</v>
      </c>
      <c r="M357" s="15">
        <f>Raw_Data!M357</f>
        <v>104.7</v>
      </c>
      <c r="N357" s="15">
        <f>Raw_Data!N357</f>
        <v>40.299999999999997</v>
      </c>
      <c r="O357" s="15">
        <f>Raw_Data!O357</f>
        <v>98.1</v>
      </c>
      <c r="P357" s="15" t="str">
        <f>Raw_Data!P357</f>
        <v>Sprinkler</v>
      </c>
      <c r="Q357" s="15">
        <f>Raw_Data!Q357</f>
        <v>127.8</v>
      </c>
      <c r="R357" s="15">
        <f>Raw_Data!R357</f>
        <v>1.9</v>
      </c>
      <c r="S357" s="15">
        <f>Raw_Data!S357</f>
        <v>0.8</v>
      </c>
      <c r="T357" s="18">
        <f>IF(Raw_Data!T357="",ROUND(AVERAGEIFS(Raw_Data!$T$2:$T$4001,Raw_Data!$E$2:$E$4001,E357,Raw_Data!$D$2:$D$4001,D357),2),IF(Raw_Data!T357&gt;INDEX(Cleaning_Reference!$F$6:$F$13,MATCH(D357,Cleaning_Reference!$A$6:$A$13,0)),INDEX(Cleaning_Reference!$F$6:$F$13,MATCH(D357,Cleaning_Reference!$A$6:$A$13,0)),Raw_Data!T357))</f>
        <v>1.29</v>
      </c>
      <c r="U357" s="15">
        <f>Raw_Data!U357</f>
        <v>6.58</v>
      </c>
      <c r="V357" s="15">
        <f>Raw_Data!V357</f>
        <v>63004</v>
      </c>
      <c r="W357" s="15">
        <f>Raw_Data!W357</f>
        <v>315919</v>
      </c>
      <c r="X357" s="15">
        <f>Raw_Data!X357</f>
        <v>414566</v>
      </c>
      <c r="Y357" s="15">
        <f>Raw_Data!Y357</f>
        <v>98647</v>
      </c>
      <c r="Z357" s="15">
        <f>Raw_Data!Z357</f>
        <v>4344</v>
      </c>
      <c r="AA357" s="15">
        <f>Raw_Data!AA357</f>
        <v>1.5149999999999999</v>
      </c>
      <c r="AB357" s="15">
        <f>Raw_Data!AB357</f>
        <v>64.099999999999994</v>
      </c>
      <c r="AC357" s="19" t="str">
        <f>IF(Raw_Data!G357="","Yes","No")</f>
        <v>No</v>
      </c>
      <c r="AD357" s="19" t="str">
        <f>IF(Raw_Data!L357="","Yes","No")</f>
        <v>No</v>
      </c>
      <c r="AE357" s="19" t="str">
        <f>IF(Raw_Data!T357="","Imputed",IF(Raw_Data!T357&gt;INDEX(Cleaning_Reference!$F$6:$F$13,MATCH(D357,Cleaning_Reference!$A$6:$A$13,0)),"Capped","Original"))</f>
        <v>Original</v>
      </c>
      <c r="AF357" s="21">
        <f t="shared" si="5"/>
        <v>6.58</v>
      </c>
    </row>
    <row r="358" spans="1:32" ht="15" customHeight="1" x14ac:dyDescent="0.3">
      <c r="A358" s="20" t="str">
        <f>Raw_Data!A358</f>
        <v>SF10357</v>
      </c>
      <c r="B358" s="15" t="str">
        <f>Raw_Data!B358</f>
        <v>Madhya Pradesh</v>
      </c>
      <c r="C358" s="15" t="str">
        <f>Raw_Data!C358</f>
        <v>Nalgonda</v>
      </c>
      <c r="D358" s="15" t="str">
        <f>Raw_Data!D358</f>
        <v>Maize</v>
      </c>
      <c r="E358" s="15" t="str">
        <f>Raw_Data!E358</f>
        <v>Kharif</v>
      </c>
      <c r="F358" s="15">
        <f>Raw_Data!F358</f>
        <v>2.6</v>
      </c>
      <c r="G358" s="18">
        <f>IF(Raw_Data!G358="",ROUND(AVERAGEIFS(Raw_Data!$G$2:$G$4001,Raw_Data!$E$2:$E$4001,E358),1),Raw_Data!G358)</f>
        <v>897.6</v>
      </c>
      <c r="H358" s="15">
        <f>Raw_Data!H358</f>
        <v>32.5</v>
      </c>
      <c r="I358" s="15">
        <f>Raw_Data!I358</f>
        <v>50.2</v>
      </c>
      <c r="J358" s="15">
        <f>Raw_Data!J358</f>
        <v>8</v>
      </c>
      <c r="K358" s="15">
        <f>Raw_Data!K358</f>
        <v>6.88</v>
      </c>
      <c r="L358" s="18">
        <f>IF(Raw_Data!L358="",ROUND(AVERAGEIFS(Raw_Data!$L$2:$L$4001,Raw_Data!$E$2:$E$4001,E358),1),Raw_Data!L358)</f>
        <v>33</v>
      </c>
      <c r="M358" s="15">
        <f>Raw_Data!M358</f>
        <v>103.5</v>
      </c>
      <c r="N358" s="15">
        <f>Raw_Data!N358</f>
        <v>70.099999999999994</v>
      </c>
      <c r="O358" s="15">
        <f>Raw_Data!O358</f>
        <v>130.30000000000001</v>
      </c>
      <c r="P358" s="15" t="str">
        <f>Raw_Data!P358</f>
        <v>Sprinkler</v>
      </c>
      <c r="Q358" s="15">
        <f>Raw_Data!Q358</f>
        <v>175.9</v>
      </c>
      <c r="R358" s="15">
        <f>Raw_Data!R358</f>
        <v>4.42</v>
      </c>
      <c r="S358" s="15">
        <f>Raw_Data!S358</f>
        <v>0.67</v>
      </c>
      <c r="T358" s="18">
        <f>IF(Raw_Data!T358="",ROUND(AVERAGEIFS(Raw_Data!$T$2:$T$4001,Raw_Data!$E$2:$E$4001,E358,Raw_Data!$D$2:$D$4001,D358),2),IF(Raw_Data!T358&gt;INDEX(Cleaning_Reference!$F$6:$F$13,MATCH(D358,Cleaning_Reference!$A$6:$A$13,0)),INDEX(Cleaning_Reference!$F$6:$F$13,MATCH(D358,Cleaning_Reference!$A$6:$A$13,0)),Raw_Data!T358))</f>
        <v>4.1399999999999997</v>
      </c>
      <c r="U358" s="15">
        <f>Raw_Data!U358</f>
        <v>10.76</v>
      </c>
      <c r="V358" s="15">
        <f>Raw_Data!V358</f>
        <v>18324</v>
      </c>
      <c r="W358" s="15">
        <f>Raw_Data!W358</f>
        <v>161663</v>
      </c>
      <c r="X358" s="15">
        <f>Raw_Data!X358</f>
        <v>197166</v>
      </c>
      <c r="Y358" s="15">
        <f>Raw_Data!Y358</f>
        <v>35503</v>
      </c>
      <c r="Z358" s="15">
        <f>Raw_Data!Z358</f>
        <v>1707</v>
      </c>
      <c r="AA358" s="15">
        <f>Raw_Data!AA358</f>
        <v>6.3029999999999999</v>
      </c>
      <c r="AB358" s="15">
        <f>Raw_Data!AB358</f>
        <v>48.5</v>
      </c>
      <c r="AC358" s="19" t="str">
        <f>IF(Raw_Data!G358="","Yes","No")</f>
        <v>No</v>
      </c>
      <c r="AD358" s="19" t="str">
        <f>IF(Raw_Data!L358="","Yes","No")</f>
        <v>No</v>
      </c>
      <c r="AE358" s="19" t="str">
        <f>IF(Raw_Data!T358="","Imputed",IF(Raw_Data!T358&gt;INDEX(Cleaning_Reference!$F$6:$F$13,MATCH(D358,Cleaning_Reference!$A$6:$A$13,0)),"Capped","Original"))</f>
        <v>Original</v>
      </c>
      <c r="AF358" s="21">
        <f t="shared" si="5"/>
        <v>10.76</v>
      </c>
    </row>
    <row r="359" spans="1:32" ht="15" customHeight="1" x14ac:dyDescent="0.3">
      <c r="A359" s="20" t="str">
        <f>Raw_Data!A359</f>
        <v>SF10358</v>
      </c>
      <c r="B359" s="15" t="str">
        <f>Raw_Data!B359</f>
        <v>Punjab</v>
      </c>
      <c r="C359" s="15" t="str">
        <f>Raw_Data!C359</f>
        <v>Warangal</v>
      </c>
      <c r="D359" s="15" t="str">
        <f>Raw_Data!D359</f>
        <v>Sugarcane</v>
      </c>
      <c r="E359" s="15" t="str">
        <f>Raw_Data!E359</f>
        <v>Rabi</v>
      </c>
      <c r="F359" s="15">
        <f>Raw_Data!F359</f>
        <v>14.74</v>
      </c>
      <c r="G359" s="18">
        <f>IF(Raw_Data!G359="",ROUND(AVERAGEIFS(Raw_Data!$G$2:$G$4001,Raw_Data!$E$2:$E$4001,E359),1),Raw_Data!G359)</f>
        <v>589.1</v>
      </c>
      <c r="H359" s="15">
        <f>Raw_Data!H359</f>
        <v>24.2</v>
      </c>
      <c r="I359" s="15">
        <f>Raw_Data!I359</f>
        <v>54.5</v>
      </c>
      <c r="J359" s="15">
        <f>Raw_Data!J359</f>
        <v>8</v>
      </c>
      <c r="K359" s="15">
        <f>Raw_Data!K359</f>
        <v>6.81</v>
      </c>
      <c r="L359" s="18">
        <f>IF(Raw_Data!L359="",ROUND(AVERAGEIFS(Raw_Data!$L$2:$L$4001,Raw_Data!$E$2:$E$4001,E359),1),Raw_Data!L359)</f>
        <v>19.100000000000001</v>
      </c>
      <c r="M359" s="15">
        <f>Raw_Data!M359</f>
        <v>151.30000000000001</v>
      </c>
      <c r="N359" s="15">
        <f>Raw_Data!N359</f>
        <v>80.3</v>
      </c>
      <c r="O359" s="15">
        <f>Raw_Data!O359</f>
        <v>127.8</v>
      </c>
      <c r="P359" s="15" t="str">
        <f>Raw_Data!P359</f>
        <v>Sprinkler</v>
      </c>
      <c r="Q359" s="15">
        <f>Raw_Data!Q359</f>
        <v>187.3</v>
      </c>
      <c r="R359" s="15">
        <f>Raw_Data!R359</f>
        <v>4.43</v>
      </c>
      <c r="S359" s="15">
        <f>Raw_Data!S359</f>
        <v>0.98</v>
      </c>
      <c r="T359" s="18">
        <f>IF(Raw_Data!T359="",ROUND(AVERAGEIFS(Raw_Data!$T$2:$T$4001,Raw_Data!$E$2:$E$4001,E359,Raw_Data!$D$2:$D$4001,D359),2),IF(Raw_Data!T359&gt;INDEX(Cleaning_Reference!$F$6:$F$13,MATCH(D359,Cleaning_Reference!$A$6:$A$13,0)),INDEX(Cleaning_Reference!$F$6:$F$13,MATCH(D359,Cleaning_Reference!$A$6:$A$13,0)),Raw_Data!T359))</f>
        <v>84.75</v>
      </c>
      <c r="U359" s="15">
        <f>Raw_Data!U359</f>
        <v>1249.21</v>
      </c>
      <c r="V359" s="15">
        <f>Raw_Data!V359</f>
        <v>3483</v>
      </c>
      <c r="W359" s="15">
        <f>Raw_Data!W359</f>
        <v>972119</v>
      </c>
      <c r="X359" s="15">
        <f>Raw_Data!X359</f>
        <v>4350998</v>
      </c>
      <c r="Y359" s="15">
        <f>Raw_Data!Y359</f>
        <v>3378879</v>
      </c>
      <c r="Z359" s="15">
        <f>Raw_Data!Z359</f>
        <v>23936</v>
      </c>
      <c r="AA359" s="15">
        <f>Raw_Data!AA359</f>
        <v>52.19</v>
      </c>
      <c r="AB359" s="15">
        <f>Raw_Data!AB359</f>
        <v>43.8</v>
      </c>
      <c r="AC359" s="19" t="str">
        <f>IF(Raw_Data!G359="","Yes","No")</f>
        <v>No</v>
      </c>
      <c r="AD359" s="19" t="str">
        <f>IF(Raw_Data!L359="","Yes","No")</f>
        <v>No</v>
      </c>
      <c r="AE359" s="19" t="str">
        <f>IF(Raw_Data!T359="","Imputed",IF(Raw_Data!T359&gt;INDEX(Cleaning_Reference!$F$6:$F$13,MATCH(D359,Cleaning_Reference!$A$6:$A$13,0)),"Capped","Original"))</f>
        <v>Original</v>
      </c>
      <c r="AF359" s="21">
        <f t="shared" si="5"/>
        <v>1249.22</v>
      </c>
    </row>
    <row r="360" spans="1:32" ht="15" customHeight="1" x14ac:dyDescent="0.3">
      <c r="A360" s="20" t="str">
        <f>Raw_Data!A360</f>
        <v>SF10359</v>
      </c>
      <c r="B360" s="15" t="str">
        <f>Raw_Data!B360</f>
        <v>Andhra Pradesh</v>
      </c>
      <c r="C360" s="15" t="str">
        <f>Raw_Data!C360</f>
        <v>Krishna</v>
      </c>
      <c r="D360" s="15" t="str">
        <f>Raw_Data!D360</f>
        <v>Maize</v>
      </c>
      <c r="E360" s="15" t="str">
        <f>Raw_Data!E360</f>
        <v>Kharif</v>
      </c>
      <c r="F360" s="15">
        <f>Raw_Data!F360</f>
        <v>9.24</v>
      </c>
      <c r="G360" s="18">
        <f>IF(Raw_Data!G360="",ROUND(AVERAGEIFS(Raw_Data!$G$2:$G$4001,Raw_Data!$E$2:$E$4001,E360),1),Raw_Data!G360)</f>
        <v>958.2</v>
      </c>
      <c r="H360" s="15">
        <f>Raw_Data!H360</f>
        <v>29</v>
      </c>
      <c r="I360" s="15">
        <f>Raw_Data!I360</f>
        <v>54.6</v>
      </c>
      <c r="J360" s="15">
        <f>Raw_Data!J360</f>
        <v>7.6</v>
      </c>
      <c r="K360" s="15">
        <f>Raw_Data!K360</f>
        <v>6.94</v>
      </c>
      <c r="L360" s="18">
        <f>IF(Raw_Data!L360="",ROUND(AVERAGEIFS(Raw_Data!$L$2:$L$4001,Raw_Data!$E$2:$E$4001,E360),1),Raw_Data!L360)</f>
        <v>32</v>
      </c>
      <c r="M360" s="15">
        <f>Raw_Data!M360</f>
        <v>150.30000000000001</v>
      </c>
      <c r="N360" s="15">
        <f>Raw_Data!N360</f>
        <v>66.7</v>
      </c>
      <c r="O360" s="15">
        <f>Raw_Data!O360</f>
        <v>124.4</v>
      </c>
      <c r="P360" s="15" t="str">
        <f>Raw_Data!P360</f>
        <v>Drip</v>
      </c>
      <c r="Q360" s="15">
        <f>Raw_Data!Q360</f>
        <v>156.4</v>
      </c>
      <c r="R360" s="15">
        <f>Raw_Data!R360</f>
        <v>5.87</v>
      </c>
      <c r="S360" s="15">
        <f>Raw_Data!S360</f>
        <v>0.87</v>
      </c>
      <c r="T360" s="18">
        <f>IF(Raw_Data!T360="",ROUND(AVERAGEIFS(Raw_Data!$T$2:$T$4001,Raw_Data!$E$2:$E$4001,E360,Raw_Data!$D$2:$D$4001,D360),2),IF(Raw_Data!T360&gt;INDEX(Cleaning_Reference!$F$6:$F$13,MATCH(D360,Cleaning_Reference!$A$6:$A$13,0)),INDEX(Cleaning_Reference!$F$6:$F$13,MATCH(D360,Cleaning_Reference!$A$6:$A$13,0)),Raw_Data!T360))</f>
        <v>4.5599999999999996</v>
      </c>
      <c r="U360" s="15">
        <f>Raw_Data!U360</f>
        <v>42.13</v>
      </c>
      <c r="V360" s="15">
        <f>Raw_Data!V360</f>
        <v>18442</v>
      </c>
      <c r="W360" s="15">
        <f>Raw_Data!W360</f>
        <v>562151</v>
      </c>
      <c r="X360" s="15">
        <f>Raw_Data!X360</f>
        <v>776961</v>
      </c>
      <c r="Y360" s="15">
        <f>Raw_Data!Y360</f>
        <v>214810</v>
      </c>
      <c r="Z360" s="15">
        <f>Raw_Data!Z360</f>
        <v>4826</v>
      </c>
      <c r="AA360" s="15">
        <f>Raw_Data!AA360</f>
        <v>8.73</v>
      </c>
      <c r="AB360" s="15">
        <f>Raw_Data!AB360</f>
        <v>53.4</v>
      </c>
      <c r="AC360" s="19" t="str">
        <f>IF(Raw_Data!G360="","Yes","No")</f>
        <v>No</v>
      </c>
      <c r="AD360" s="19" t="str">
        <f>IF(Raw_Data!L360="","Yes","No")</f>
        <v>No</v>
      </c>
      <c r="AE360" s="19" t="str">
        <f>IF(Raw_Data!T360="","Imputed",IF(Raw_Data!T360&gt;INDEX(Cleaning_Reference!$F$6:$F$13,MATCH(D360,Cleaning_Reference!$A$6:$A$13,0)),"Capped","Original"))</f>
        <v>Original</v>
      </c>
      <c r="AF360" s="21">
        <f t="shared" si="5"/>
        <v>42.13</v>
      </c>
    </row>
    <row r="361" spans="1:32" ht="15" customHeight="1" x14ac:dyDescent="0.3">
      <c r="A361" s="20" t="str">
        <f>Raw_Data!A361</f>
        <v>SF10360</v>
      </c>
      <c r="B361" s="15" t="str">
        <f>Raw_Data!B361</f>
        <v>Gujarat</v>
      </c>
      <c r="C361" s="15" t="str">
        <f>Raw_Data!C361</f>
        <v>Raichur</v>
      </c>
      <c r="D361" s="15" t="str">
        <f>Raw_Data!D361</f>
        <v>Chilli</v>
      </c>
      <c r="E361" s="15" t="str">
        <f>Raw_Data!E361</f>
        <v>Rabi</v>
      </c>
      <c r="F361" s="15">
        <f>Raw_Data!F361</f>
        <v>13.19</v>
      </c>
      <c r="G361" s="18">
        <f>IF(Raw_Data!G361="",ROUND(AVERAGEIFS(Raw_Data!$G$2:$G$4001,Raw_Data!$E$2:$E$4001,E361),1),Raw_Data!G361)</f>
        <v>221.2</v>
      </c>
      <c r="H361" s="15">
        <f>Raw_Data!H361</f>
        <v>24.3</v>
      </c>
      <c r="I361" s="15">
        <f>Raw_Data!I361</f>
        <v>53.7</v>
      </c>
      <c r="J361" s="15">
        <f>Raw_Data!J361</f>
        <v>7.5</v>
      </c>
      <c r="K361" s="15">
        <f>Raw_Data!K361</f>
        <v>7.3</v>
      </c>
      <c r="L361" s="18">
        <f>IF(Raw_Data!L361="",ROUND(AVERAGEIFS(Raw_Data!$L$2:$L$4001,Raw_Data!$E$2:$E$4001,E361),1),Raw_Data!L361)</f>
        <v>17.3</v>
      </c>
      <c r="M361" s="15">
        <f>Raw_Data!M361</f>
        <v>89.5</v>
      </c>
      <c r="N361" s="15">
        <f>Raw_Data!N361</f>
        <v>48.1</v>
      </c>
      <c r="O361" s="15">
        <f>Raw_Data!O361</f>
        <v>147.19999999999999</v>
      </c>
      <c r="P361" s="15" t="str">
        <f>Raw_Data!P361</f>
        <v>Drip</v>
      </c>
      <c r="Q361" s="15">
        <f>Raw_Data!Q361</f>
        <v>149.4</v>
      </c>
      <c r="R361" s="15">
        <f>Raw_Data!R361</f>
        <v>4.32</v>
      </c>
      <c r="S361" s="15">
        <f>Raw_Data!S361</f>
        <v>0.94</v>
      </c>
      <c r="T361" s="18">
        <f>IF(Raw_Data!T361="",ROUND(AVERAGEIFS(Raw_Data!$T$2:$T$4001,Raw_Data!$E$2:$E$4001,E361,Raw_Data!$D$2:$D$4001,D361),2),IF(Raw_Data!T361&gt;INDEX(Cleaning_Reference!$F$6:$F$13,MATCH(D361,Cleaning_Reference!$A$6:$A$13,0)),INDEX(Cleaning_Reference!$F$6:$F$13,MATCH(D361,Cleaning_Reference!$A$6:$A$13,0)),Raw_Data!T361))</f>
        <v>1.24</v>
      </c>
      <c r="U361" s="15">
        <f>Raw_Data!U361</f>
        <v>16.36</v>
      </c>
      <c r="V361" s="15">
        <f>Raw_Data!V361</f>
        <v>96870</v>
      </c>
      <c r="W361" s="15">
        <f>Raw_Data!W361</f>
        <v>739537</v>
      </c>
      <c r="X361" s="15">
        <f>Raw_Data!X361</f>
        <v>1584793</v>
      </c>
      <c r="Y361" s="15">
        <f>Raw_Data!Y361</f>
        <v>845256</v>
      </c>
      <c r="Z361" s="15">
        <f>Raw_Data!Z361</f>
        <v>7742</v>
      </c>
      <c r="AA361" s="15">
        <f>Raw_Data!AA361</f>
        <v>2.113</v>
      </c>
      <c r="AB361" s="15">
        <f>Raw_Data!AB361</f>
        <v>30.8</v>
      </c>
      <c r="AC361" s="19" t="str">
        <f>IF(Raw_Data!G361="","Yes","No")</f>
        <v>No</v>
      </c>
      <c r="AD361" s="19" t="str">
        <f>IF(Raw_Data!L361="","Yes","No")</f>
        <v>No</v>
      </c>
      <c r="AE361" s="19" t="str">
        <f>IF(Raw_Data!T361="","Imputed",IF(Raw_Data!T361&gt;INDEX(Cleaning_Reference!$F$6:$F$13,MATCH(D361,Cleaning_Reference!$A$6:$A$13,0)),"Capped","Original"))</f>
        <v>Original</v>
      </c>
      <c r="AF361" s="21">
        <f t="shared" si="5"/>
        <v>16.36</v>
      </c>
    </row>
    <row r="362" spans="1:32" ht="15" customHeight="1" x14ac:dyDescent="0.3">
      <c r="A362" s="20" t="str">
        <f>Raw_Data!A362</f>
        <v>SF10361</v>
      </c>
      <c r="B362" s="15" t="str">
        <f>Raw_Data!B362</f>
        <v>Telangana</v>
      </c>
      <c r="C362" s="15" t="str">
        <f>Raw_Data!C362</f>
        <v>Nalgonda</v>
      </c>
      <c r="D362" s="15" t="str">
        <f>Raw_Data!D362</f>
        <v>Wheat</v>
      </c>
      <c r="E362" s="15" t="str">
        <f>Raw_Data!E362</f>
        <v>Kharif</v>
      </c>
      <c r="F362" s="15">
        <f>Raw_Data!F362</f>
        <v>0.53</v>
      </c>
      <c r="G362" s="18">
        <f>IF(Raw_Data!G362="",ROUND(AVERAGEIFS(Raw_Data!$G$2:$G$4001,Raw_Data!$E$2:$E$4001,E362),1),Raw_Data!G362)</f>
        <v>717.9</v>
      </c>
      <c r="H362" s="15">
        <f>Raw_Data!H362</f>
        <v>32.9</v>
      </c>
      <c r="I362" s="15">
        <f>Raw_Data!I362</f>
        <v>94.3</v>
      </c>
      <c r="J362" s="15">
        <f>Raw_Data!J362</f>
        <v>6.7</v>
      </c>
      <c r="K362" s="15">
        <f>Raw_Data!K362</f>
        <v>7.49</v>
      </c>
      <c r="L362" s="18">
        <f>IF(Raw_Data!L362="",ROUND(AVERAGEIFS(Raw_Data!$L$2:$L$4001,Raw_Data!$E$2:$E$4001,E362),1),Raw_Data!L362)</f>
        <v>33.700000000000003</v>
      </c>
      <c r="M362" s="15">
        <f>Raw_Data!M362</f>
        <v>122.6</v>
      </c>
      <c r="N362" s="15">
        <f>Raw_Data!N362</f>
        <v>46.1</v>
      </c>
      <c r="O362" s="15">
        <f>Raw_Data!O362</f>
        <v>87.7</v>
      </c>
      <c r="P362" s="15" t="str">
        <f>Raw_Data!P362</f>
        <v>Rainfed</v>
      </c>
      <c r="Q362" s="15">
        <f>Raw_Data!Q362</f>
        <v>160.9</v>
      </c>
      <c r="R362" s="15">
        <f>Raw_Data!R362</f>
        <v>5.75</v>
      </c>
      <c r="S362" s="15">
        <f>Raw_Data!S362</f>
        <v>0.65</v>
      </c>
      <c r="T362" s="18">
        <f>IF(Raw_Data!T362="",ROUND(AVERAGEIFS(Raw_Data!$T$2:$T$4001,Raw_Data!$E$2:$E$4001,E362,Raw_Data!$D$2:$D$4001,D362),2),IF(Raw_Data!T362&gt;INDEX(Cleaning_Reference!$F$6:$F$13,MATCH(D362,Cleaning_Reference!$A$6:$A$13,0)),INDEX(Cleaning_Reference!$F$6:$F$13,MATCH(D362,Cleaning_Reference!$A$6:$A$13,0)),Raw_Data!T362))</f>
        <v>1.21</v>
      </c>
      <c r="U362" s="15">
        <f>Raw_Data!U362</f>
        <v>0.64</v>
      </c>
      <c r="V362" s="15">
        <f>Raw_Data!V362</f>
        <v>23493</v>
      </c>
      <c r="W362" s="15">
        <f>Raw_Data!W362</f>
        <v>40202</v>
      </c>
      <c r="X362" s="15">
        <f>Raw_Data!X362</f>
        <v>15036</v>
      </c>
      <c r="Y362" s="15">
        <f>Raw_Data!Y362</f>
        <v>-25166</v>
      </c>
      <c r="Z362" s="15">
        <f>Raw_Data!Z362</f>
        <v>177</v>
      </c>
      <c r="AA362" s="15">
        <f>Raw_Data!AA362</f>
        <v>3.6160000000000001</v>
      </c>
      <c r="AB362" s="15">
        <f>Raw_Data!AB362</f>
        <v>37.5</v>
      </c>
      <c r="AC362" s="19" t="str">
        <f>IF(Raw_Data!G362="","Yes","No")</f>
        <v>No</v>
      </c>
      <c r="AD362" s="19" t="str">
        <f>IF(Raw_Data!L362="","Yes","No")</f>
        <v>No</v>
      </c>
      <c r="AE362" s="19" t="str">
        <f>IF(Raw_Data!T362="","Imputed",IF(Raw_Data!T362&gt;INDEX(Cleaning_Reference!$F$6:$F$13,MATCH(D362,Cleaning_Reference!$A$6:$A$13,0)),"Capped","Original"))</f>
        <v>Original</v>
      </c>
      <c r="AF362" s="21">
        <f t="shared" si="5"/>
        <v>0.64</v>
      </c>
    </row>
    <row r="363" spans="1:32" ht="15" customHeight="1" x14ac:dyDescent="0.3">
      <c r="A363" s="20" t="str">
        <f>Raw_Data!A363</f>
        <v>SF10362</v>
      </c>
      <c r="B363" s="15" t="str">
        <f>Raw_Data!B363</f>
        <v>Tamil Nadu</v>
      </c>
      <c r="C363" s="15" t="str">
        <f>Raw_Data!C363</f>
        <v>Warangal</v>
      </c>
      <c r="D363" s="15" t="str">
        <f>Raw_Data!D363</f>
        <v>Maize</v>
      </c>
      <c r="E363" s="15" t="str">
        <f>Raw_Data!E363</f>
        <v>Rabi</v>
      </c>
      <c r="F363" s="15">
        <f>Raw_Data!F363</f>
        <v>12.28</v>
      </c>
      <c r="G363" s="18">
        <f>IF(Raw_Data!G363="",ROUND(AVERAGEIFS(Raw_Data!$G$2:$G$4001,Raw_Data!$E$2:$E$4001,E363),1),Raw_Data!G363)</f>
        <v>890.2</v>
      </c>
      <c r="H363" s="15">
        <f>Raw_Data!H363</f>
        <v>23.3</v>
      </c>
      <c r="I363" s="15">
        <f>Raw_Data!I363</f>
        <v>54.3</v>
      </c>
      <c r="J363" s="15">
        <f>Raw_Data!J363</f>
        <v>7.6</v>
      </c>
      <c r="K363" s="15">
        <f>Raw_Data!K363</f>
        <v>6.41</v>
      </c>
      <c r="L363" s="18">
        <f>IF(Raw_Data!L363="",ROUND(AVERAGEIFS(Raw_Data!$L$2:$L$4001,Raw_Data!$E$2:$E$4001,E363),1),Raw_Data!L363)</f>
        <v>20.7</v>
      </c>
      <c r="M363" s="15">
        <f>Raw_Data!M363</f>
        <v>132.80000000000001</v>
      </c>
      <c r="N363" s="15">
        <f>Raw_Data!N363</f>
        <v>55.2</v>
      </c>
      <c r="O363" s="15">
        <f>Raw_Data!O363</f>
        <v>97.9</v>
      </c>
      <c r="P363" s="15" t="str">
        <f>Raw_Data!P363</f>
        <v>Rainfed</v>
      </c>
      <c r="Q363" s="15">
        <f>Raw_Data!Q363</f>
        <v>156.19999999999999</v>
      </c>
      <c r="R363" s="15">
        <f>Raw_Data!R363</f>
        <v>8.52</v>
      </c>
      <c r="S363" s="15">
        <f>Raw_Data!S363</f>
        <v>0.83</v>
      </c>
      <c r="T363" s="18">
        <f>IF(Raw_Data!T363="",ROUND(AVERAGEIFS(Raw_Data!$T$2:$T$4001,Raw_Data!$E$2:$E$4001,E363,Raw_Data!$D$2:$D$4001,D363),2),IF(Raw_Data!T363&gt;INDEX(Cleaning_Reference!$F$6:$F$13,MATCH(D363,Cleaning_Reference!$A$6:$A$13,0)),INDEX(Cleaning_Reference!$F$6:$F$13,MATCH(D363,Cleaning_Reference!$A$6:$A$13,0)),Raw_Data!T363))</f>
        <v>3.77</v>
      </c>
      <c r="U363" s="15">
        <f>Raw_Data!U363</f>
        <v>46.3</v>
      </c>
      <c r="V363" s="15">
        <f>Raw_Data!V363</f>
        <v>22637</v>
      </c>
      <c r="W363" s="15">
        <f>Raw_Data!W363</f>
        <v>753494</v>
      </c>
      <c r="X363" s="15">
        <f>Raw_Data!X363</f>
        <v>1048093</v>
      </c>
      <c r="Y363" s="15">
        <f>Raw_Data!Y363</f>
        <v>294599</v>
      </c>
      <c r="Z363" s="15">
        <f>Raw_Data!Z363</f>
        <v>3016</v>
      </c>
      <c r="AA363" s="15">
        <f>Raw_Data!AA363</f>
        <v>15.351000000000001</v>
      </c>
      <c r="AB363" s="15">
        <f>Raw_Data!AB363</f>
        <v>34.4</v>
      </c>
      <c r="AC363" s="19" t="str">
        <f>IF(Raw_Data!G363="","Yes","No")</f>
        <v>No</v>
      </c>
      <c r="AD363" s="19" t="str">
        <f>IF(Raw_Data!L363="","Yes","No")</f>
        <v>No</v>
      </c>
      <c r="AE363" s="19" t="str">
        <f>IF(Raw_Data!T363="","Imputed",IF(Raw_Data!T363&gt;INDEX(Cleaning_Reference!$F$6:$F$13,MATCH(D363,Cleaning_Reference!$A$6:$A$13,0)),"Capped","Original"))</f>
        <v>Original</v>
      </c>
      <c r="AF363" s="21">
        <f t="shared" si="5"/>
        <v>46.3</v>
      </c>
    </row>
    <row r="364" spans="1:32" ht="15" customHeight="1" x14ac:dyDescent="0.3">
      <c r="A364" s="20" t="str">
        <f>Raw_Data!A364</f>
        <v>SF10363</v>
      </c>
      <c r="B364" s="15" t="str">
        <f>Raw_Data!B364</f>
        <v>Punjab</v>
      </c>
      <c r="C364" s="15" t="str">
        <f>Raw_Data!C364</f>
        <v>Rajkot</v>
      </c>
      <c r="D364" s="15" t="str">
        <f>Raw_Data!D364</f>
        <v>Rice</v>
      </c>
      <c r="E364" s="15" t="str">
        <f>Raw_Data!E364</f>
        <v>Kharif</v>
      </c>
      <c r="F364" s="15">
        <f>Raw_Data!F364</f>
        <v>7.76</v>
      </c>
      <c r="G364" s="18">
        <f>IF(Raw_Data!G364="",ROUND(AVERAGEIFS(Raw_Data!$G$2:$G$4001,Raw_Data!$E$2:$E$4001,E364),1),Raw_Data!G364)</f>
        <v>621.70000000000005</v>
      </c>
      <c r="H364" s="15">
        <f>Raw_Data!H364</f>
        <v>31.3</v>
      </c>
      <c r="I364" s="15">
        <f>Raw_Data!I364</f>
        <v>78.7</v>
      </c>
      <c r="J364" s="15">
        <f>Raw_Data!J364</f>
        <v>6.6</v>
      </c>
      <c r="K364" s="15">
        <f>Raw_Data!K364</f>
        <v>8.31</v>
      </c>
      <c r="L364" s="18">
        <f>IF(Raw_Data!L364="",ROUND(AVERAGEIFS(Raw_Data!$L$2:$L$4001,Raw_Data!$E$2:$E$4001,E364),1),Raw_Data!L364)</f>
        <v>35.200000000000003</v>
      </c>
      <c r="M364" s="15">
        <f>Raw_Data!M364</f>
        <v>139.80000000000001</v>
      </c>
      <c r="N364" s="15">
        <f>Raw_Data!N364</f>
        <v>29.1</v>
      </c>
      <c r="O364" s="15">
        <f>Raw_Data!O364</f>
        <v>122.7</v>
      </c>
      <c r="P364" s="15" t="str">
        <f>Raw_Data!P364</f>
        <v>Flood</v>
      </c>
      <c r="Q364" s="15">
        <f>Raw_Data!Q364</f>
        <v>290.60000000000002</v>
      </c>
      <c r="R364" s="15">
        <f>Raw_Data!R364</f>
        <v>2.17</v>
      </c>
      <c r="S364" s="15">
        <f>Raw_Data!S364</f>
        <v>0.76</v>
      </c>
      <c r="T364" s="18">
        <f>IF(Raw_Data!T364="",ROUND(AVERAGEIFS(Raw_Data!$T$2:$T$4001,Raw_Data!$E$2:$E$4001,E364,Raw_Data!$D$2:$D$4001,D364),2),IF(Raw_Data!T364&gt;INDEX(Cleaning_Reference!$F$6:$F$13,MATCH(D364,Cleaning_Reference!$A$6:$A$13,0)),INDEX(Cleaning_Reference!$F$6:$F$13,MATCH(D364,Cleaning_Reference!$A$6:$A$13,0)),Raw_Data!T364))</f>
        <v>0.3</v>
      </c>
      <c r="U364" s="15">
        <f>Raw_Data!U364</f>
        <v>2.33</v>
      </c>
      <c r="V364" s="15">
        <f>Raw_Data!V364</f>
        <v>25024</v>
      </c>
      <c r="W364" s="15">
        <f>Raw_Data!W364</f>
        <v>579940</v>
      </c>
      <c r="X364" s="15">
        <f>Raw_Data!X364</f>
        <v>58306</v>
      </c>
      <c r="Y364" s="15">
        <f>Raw_Data!Y364</f>
        <v>-521634</v>
      </c>
      <c r="Z364" s="15">
        <f>Raw_Data!Z364</f>
        <v>14045</v>
      </c>
      <c r="AA364" s="15">
        <f>Raw_Data!AA364</f>
        <v>0.16600000000000001</v>
      </c>
      <c r="AB364" s="15">
        <f>Raw_Data!AB364</f>
        <v>61.6</v>
      </c>
      <c r="AC364" s="19" t="str">
        <f>IF(Raw_Data!G364="","Yes","No")</f>
        <v>No</v>
      </c>
      <c r="AD364" s="19" t="str">
        <f>IF(Raw_Data!L364="","Yes","No")</f>
        <v>No</v>
      </c>
      <c r="AE364" s="19" t="str">
        <f>IF(Raw_Data!T364="","Imputed",IF(Raw_Data!T364&gt;INDEX(Cleaning_Reference!$F$6:$F$13,MATCH(D364,Cleaning_Reference!$A$6:$A$13,0)),"Capped","Original"))</f>
        <v>Original</v>
      </c>
      <c r="AF364" s="21">
        <f t="shared" si="5"/>
        <v>2.33</v>
      </c>
    </row>
    <row r="365" spans="1:32" ht="15" customHeight="1" x14ac:dyDescent="0.3">
      <c r="A365" s="20" t="str">
        <f>Raw_Data!A365</f>
        <v>SF10364</v>
      </c>
      <c r="B365" s="15" t="str">
        <f>Raw_Data!B365</f>
        <v>Karnataka</v>
      </c>
      <c r="C365" s="15" t="str">
        <f>Raw_Data!C365</f>
        <v>Rajkot</v>
      </c>
      <c r="D365" s="15" t="str">
        <f>Raw_Data!D365</f>
        <v>Maize</v>
      </c>
      <c r="E365" s="15" t="str">
        <f>Raw_Data!E365</f>
        <v>Kharif</v>
      </c>
      <c r="F365" s="15">
        <f>Raw_Data!F365</f>
        <v>8.9499999999999993</v>
      </c>
      <c r="G365" s="18">
        <f>IF(Raw_Data!G365="",ROUND(AVERAGEIFS(Raw_Data!$G$2:$G$4001,Raw_Data!$E$2:$E$4001,E365),1),Raw_Data!G365)</f>
        <v>1180.0999999999999</v>
      </c>
      <c r="H365" s="15">
        <f>Raw_Data!H365</f>
        <v>25.4</v>
      </c>
      <c r="I365" s="15">
        <f>Raw_Data!I365</f>
        <v>65.3</v>
      </c>
      <c r="J365" s="15">
        <f>Raw_Data!J365</f>
        <v>6.8</v>
      </c>
      <c r="K365" s="15">
        <f>Raw_Data!K365</f>
        <v>6.49</v>
      </c>
      <c r="L365" s="18">
        <f>IF(Raw_Data!L365="",ROUND(AVERAGEIFS(Raw_Data!$L$2:$L$4001,Raw_Data!$E$2:$E$4001,E365),1),Raw_Data!L365)</f>
        <v>40.5</v>
      </c>
      <c r="M365" s="15">
        <f>Raw_Data!M365</f>
        <v>87.5</v>
      </c>
      <c r="N365" s="15">
        <f>Raw_Data!N365</f>
        <v>51.9</v>
      </c>
      <c r="O365" s="15">
        <f>Raw_Data!O365</f>
        <v>90.6</v>
      </c>
      <c r="P365" s="15" t="str">
        <f>Raw_Data!P365</f>
        <v>Flood</v>
      </c>
      <c r="Q365" s="15">
        <f>Raw_Data!Q365</f>
        <v>76.2</v>
      </c>
      <c r="R365" s="15">
        <f>Raw_Data!R365</f>
        <v>4.25</v>
      </c>
      <c r="S365" s="15">
        <f>Raw_Data!S365</f>
        <v>1</v>
      </c>
      <c r="T365" s="18">
        <f>IF(Raw_Data!T365="",ROUND(AVERAGEIFS(Raw_Data!$T$2:$T$4001,Raw_Data!$E$2:$E$4001,E365,Raw_Data!$D$2:$D$4001,D365),2),IF(Raw_Data!T365&gt;INDEX(Cleaning_Reference!$F$6:$F$13,MATCH(D365,Cleaning_Reference!$A$6:$A$13,0)),INDEX(Cleaning_Reference!$F$6:$F$13,MATCH(D365,Cleaning_Reference!$A$6:$A$13,0)),Raw_Data!T365))</f>
        <v>3.27</v>
      </c>
      <c r="U365" s="15">
        <f>Raw_Data!U365</f>
        <v>29.27</v>
      </c>
      <c r="V365" s="15">
        <f>Raw_Data!V365</f>
        <v>20802</v>
      </c>
      <c r="W365" s="15">
        <f>Raw_Data!W365</f>
        <v>385486</v>
      </c>
      <c r="X365" s="15">
        <f>Raw_Data!X365</f>
        <v>608875</v>
      </c>
      <c r="Y365" s="15">
        <f>Raw_Data!Y365</f>
        <v>223389</v>
      </c>
      <c r="Z365" s="15">
        <f>Raw_Data!Z365</f>
        <v>6307</v>
      </c>
      <c r="AA365" s="15">
        <f>Raw_Data!AA365</f>
        <v>4.641</v>
      </c>
      <c r="AB365" s="15">
        <f>Raw_Data!AB365</f>
        <v>57.8</v>
      </c>
      <c r="AC365" s="19" t="str">
        <f>IF(Raw_Data!G365="","Yes","No")</f>
        <v>No</v>
      </c>
      <c r="AD365" s="19" t="str">
        <f>IF(Raw_Data!L365="","Yes","No")</f>
        <v>No</v>
      </c>
      <c r="AE365" s="19" t="str">
        <f>IF(Raw_Data!T365="","Imputed",IF(Raw_Data!T365&gt;INDEX(Cleaning_Reference!$F$6:$F$13,MATCH(D365,Cleaning_Reference!$A$6:$A$13,0)),"Capped","Original"))</f>
        <v>Original</v>
      </c>
      <c r="AF365" s="21">
        <f t="shared" si="5"/>
        <v>29.27</v>
      </c>
    </row>
    <row r="366" spans="1:32" ht="15" customHeight="1" x14ac:dyDescent="0.3">
      <c r="A366" s="20" t="str">
        <f>Raw_Data!A366</f>
        <v>SF10365</v>
      </c>
      <c r="B366" s="15" t="str">
        <f>Raw_Data!B366</f>
        <v>Maharashtra</v>
      </c>
      <c r="C366" s="15" t="str">
        <f>Raw_Data!C366</f>
        <v>Krishna</v>
      </c>
      <c r="D366" s="15" t="str">
        <f>Raw_Data!D366</f>
        <v>Maize</v>
      </c>
      <c r="E366" s="15" t="str">
        <f>Raw_Data!E366</f>
        <v>Kharif</v>
      </c>
      <c r="F366" s="15">
        <f>Raw_Data!F366</f>
        <v>3.51</v>
      </c>
      <c r="G366" s="18">
        <f>IF(Raw_Data!G366="",ROUND(AVERAGEIFS(Raw_Data!$G$2:$G$4001,Raw_Data!$E$2:$E$4001,E366),1),Raw_Data!G366)</f>
        <v>638.5</v>
      </c>
      <c r="H366" s="15">
        <f>Raw_Data!H366</f>
        <v>25.7</v>
      </c>
      <c r="I366" s="15">
        <f>Raw_Data!I366</f>
        <v>73</v>
      </c>
      <c r="J366" s="15">
        <f>Raw_Data!J366</f>
        <v>7.8</v>
      </c>
      <c r="K366" s="15">
        <f>Raw_Data!K366</f>
        <v>7.84</v>
      </c>
      <c r="L366" s="18">
        <f>IF(Raw_Data!L366="",ROUND(AVERAGEIFS(Raw_Data!$L$2:$L$4001,Raw_Data!$E$2:$E$4001,E366),1),Raw_Data!L366)</f>
        <v>37.1</v>
      </c>
      <c r="M366" s="15">
        <f>Raw_Data!M366</f>
        <v>76.099999999999994</v>
      </c>
      <c r="N366" s="15">
        <f>Raw_Data!N366</f>
        <v>77.8</v>
      </c>
      <c r="O366" s="15">
        <f>Raw_Data!O366</f>
        <v>129.4</v>
      </c>
      <c r="P366" s="15" t="str">
        <f>Raw_Data!P366</f>
        <v>Rainfed</v>
      </c>
      <c r="Q366" s="15">
        <f>Raw_Data!Q366</f>
        <v>133.69999999999999</v>
      </c>
      <c r="R366" s="15">
        <f>Raw_Data!R366</f>
        <v>3.2</v>
      </c>
      <c r="S366" s="15">
        <f>Raw_Data!S366</f>
        <v>0.78</v>
      </c>
      <c r="T366" s="18">
        <f>IF(Raw_Data!T366="",ROUND(AVERAGEIFS(Raw_Data!$T$2:$T$4001,Raw_Data!$E$2:$E$4001,E366,Raw_Data!$D$2:$D$4001,D366),2),IF(Raw_Data!T366&gt;INDEX(Cleaning_Reference!$F$6:$F$13,MATCH(D366,Cleaning_Reference!$A$6:$A$13,0)),INDEX(Cleaning_Reference!$F$6:$F$13,MATCH(D366,Cleaning_Reference!$A$6:$A$13,0)),Raw_Data!T366))</f>
        <v>0.88</v>
      </c>
      <c r="U366" s="15">
        <f>Raw_Data!U366</f>
        <v>3.09</v>
      </c>
      <c r="V366" s="15">
        <f>Raw_Data!V366</f>
        <v>23146</v>
      </c>
      <c r="W366" s="15">
        <f>Raw_Data!W366</f>
        <v>193464</v>
      </c>
      <c r="X366" s="15">
        <f>Raw_Data!X366</f>
        <v>71521</v>
      </c>
      <c r="Y366" s="15">
        <f>Raw_Data!Y366</f>
        <v>-121943</v>
      </c>
      <c r="Z366" s="15">
        <f>Raw_Data!Z366</f>
        <v>925</v>
      </c>
      <c r="AA366" s="15">
        <f>Raw_Data!AA366</f>
        <v>3.3410000000000002</v>
      </c>
      <c r="AB366" s="15">
        <f>Raw_Data!AB366</f>
        <v>53.5</v>
      </c>
      <c r="AC366" s="19" t="str">
        <f>IF(Raw_Data!G366="","Yes","No")</f>
        <v>No</v>
      </c>
      <c r="AD366" s="19" t="str">
        <f>IF(Raw_Data!L366="","Yes","No")</f>
        <v>No</v>
      </c>
      <c r="AE366" s="19" t="str">
        <f>IF(Raw_Data!T366="","Imputed",IF(Raw_Data!T366&gt;INDEX(Cleaning_Reference!$F$6:$F$13,MATCH(D366,Cleaning_Reference!$A$6:$A$13,0)),"Capped","Original"))</f>
        <v>Original</v>
      </c>
      <c r="AF366" s="21">
        <f t="shared" si="5"/>
        <v>3.09</v>
      </c>
    </row>
    <row r="367" spans="1:32" ht="15" customHeight="1" x14ac:dyDescent="0.3">
      <c r="A367" s="20" t="str">
        <f>Raw_Data!A367</f>
        <v>SF10366</v>
      </c>
      <c r="B367" s="15" t="str">
        <f>Raw_Data!B367</f>
        <v>Gujarat</v>
      </c>
      <c r="C367" s="15" t="str">
        <f>Raw_Data!C367</f>
        <v>Rajkot</v>
      </c>
      <c r="D367" s="15" t="str">
        <f>Raw_Data!D367</f>
        <v>Maize</v>
      </c>
      <c r="E367" s="15" t="str">
        <f>Raw_Data!E367</f>
        <v>Kharif</v>
      </c>
      <c r="F367" s="15">
        <f>Raw_Data!F367</f>
        <v>10.31</v>
      </c>
      <c r="G367" s="18">
        <f>IF(Raw_Data!G367="",ROUND(AVERAGEIFS(Raw_Data!$G$2:$G$4001,Raw_Data!$E$2:$E$4001,E367),1),Raw_Data!G367)</f>
        <v>1149.3</v>
      </c>
      <c r="H367" s="15">
        <f>Raw_Data!H367</f>
        <v>27.9</v>
      </c>
      <c r="I367" s="15">
        <f>Raw_Data!I367</f>
        <v>66.900000000000006</v>
      </c>
      <c r="J367" s="15">
        <f>Raw_Data!J367</f>
        <v>7.1</v>
      </c>
      <c r="K367" s="15">
        <f>Raw_Data!K367</f>
        <v>6.96</v>
      </c>
      <c r="L367" s="18">
        <f>IF(Raw_Data!L367="",ROUND(AVERAGEIFS(Raw_Data!$L$2:$L$4001,Raw_Data!$E$2:$E$4001,E367),1),Raw_Data!L367)</f>
        <v>33.4</v>
      </c>
      <c r="M367" s="15">
        <f>Raw_Data!M367</f>
        <v>97.1</v>
      </c>
      <c r="N367" s="15">
        <f>Raw_Data!N367</f>
        <v>48.5</v>
      </c>
      <c r="O367" s="15">
        <f>Raw_Data!O367</f>
        <v>110.7</v>
      </c>
      <c r="P367" s="15" t="str">
        <f>Raw_Data!P367</f>
        <v>Sprinkler</v>
      </c>
      <c r="Q367" s="15">
        <f>Raw_Data!Q367</f>
        <v>242.3</v>
      </c>
      <c r="R367" s="15">
        <f>Raw_Data!R367</f>
        <v>7.64</v>
      </c>
      <c r="S367" s="15">
        <f>Raw_Data!S367</f>
        <v>0.67</v>
      </c>
      <c r="T367" s="18">
        <f>IF(Raw_Data!T367="",ROUND(AVERAGEIFS(Raw_Data!$T$2:$T$4001,Raw_Data!$E$2:$E$4001,E367,Raw_Data!$D$2:$D$4001,D367),2),IF(Raw_Data!T367&gt;INDEX(Cleaning_Reference!$F$6:$F$13,MATCH(D367,Cleaning_Reference!$A$6:$A$13,0)),INDEX(Cleaning_Reference!$F$6:$F$13,MATCH(D367,Cleaning_Reference!$A$6:$A$13,0)),Raw_Data!T367))</f>
        <v>3.62</v>
      </c>
      <c r="U367" s="15">
        <f>Raw_Data!U367</f>
        <v>37.32</v>
      </c>
      <c r="V367" s="15">
        <f>Raw_Data!V367</f>
        <v>17220</v>
      </c>
      <c r="W367" s="15">
        <f>Raw_Data!W367</f>
        <v>785711</v>
      </c>
      <c r="X367" s="15">
        <f>Raw_Data!X367</f>
        <v>642650</v>
      </c>
      <c r="Y367" s="15">
        <f>Raw_Data!Y367</f>
        <v>-143061</v>
      </c>
      <c r="Z367" s="15">
        <f>Raw_Data!Z367</f>
        <v>5679</v>
      </c>
      <c r="AA367" s="15">
        <f>Raw_Data!AA367</f>
        <v>6.5720000000000001</v>
      </c>
      <c r="AB367" s="15">
        <f>Raw_Data!AB367</f>
        <v>40.700000000000003</v>
      </c>
      <c r="AC367" s="19" t="str">
        <f>IF(Raw_Data!G367="","Yes","No")</f>
        <v>No</v>
      </c>
      <c r="AD367" s="19" t="str">
        <f>IF(Raw_Data!L367="","Yes","No")</f>
        <v>No</v>
      </c>
      <c r="AE367" s="19" t="str">
        <f>IF(Raw_Data!T367="","Imputed",IF(Raw_Data!T367&gt;INDEX(Cleaning_Reference!$F$6:$F$13,MATCH(D367,Cleaning_Reference!$A$6:$A$13,0)),"Capped","Original"))</f>
        <v>Original</v>
      </c>
      <c r="AF367" s="21">
        <f t="shared" si="5"/>
        <v>37.32</v>
      </c>
    </row>
    <row r="368" spans="1:32" ht="15" customHeight="1" x14ac:dyDescent="0.3">
      <c r="A368" s="20" t="str">
        <f>Raw_Data!A368</f>
        <v>SF10367</v>
      </c>
      <c r="B368" s="15" t="str">
        <f>Raw_Data!B368</f>
        <v>Tamil Nadu</v>
      </c>
      <c r="C368" s="15" t="str">
        <f>Raw_Data!C368</f>
        <v>Nalgonda</v>
      </c>
      <c r="D368" s="15" t="str">
        <f>Raw_Data!D368</f>
        <v>Rice</v>
      </c>
      <c r="E368" s="15" t="str">
        <f>Raw_Data!E368</f>
        <v>Rabi</v>
      </c>
      <c r="F368" s="15">
        <f>Raw_Data!F368</f>
        <v>1.52</v>
      </c>
      <c r="G368" s="18">
        <f>IF(Raw_Data!G368="",ROUND(AVERAGEIFS(Raw_Data!$G$2:$G$4001,Raw_Data!$E$2:$E$4001,E368),1),Raw_Data!G368)</f>
        <v>361.3</v>
      </c>
      <c r="H368" s="15">
        <f>Raw_Data!H368</f>
        <v>28.8</v>
      </c>
      <c r="I368" s="15">
        <f>Raw_Data!I368</f>
        <v>41.3</v>
      </c>
      <c r="J368" s="15">
        <f>Raw_Data!J368</f>
        <v>8.1999999999999993</v>
      </c>
      <c r="K368" s="15">
        <f>Raw_Data!K368</f>
        <v>7.07</v>
      </c>
      <c r="L368" s="18">
        <f>IF(Raw_Data!L368="",ROUND(AVERAGEIFS(Raw_Data!$L$2:$L$4001,Raw_Data!$E$2:$E$4001,E368),1),Raw_Data!L368)</f>
        <v>22.8</v>
      </c>
      <c r="M368" s="15">
        <f>Raw_Data!M368</f>
        <v>113.5</v>
      </c>
      <c r="N368" s="15">
        <f>Raw_Data!N368</f>
        <v>26.2</v>
      </c>
      <c r="O368" s="15">
        <f>Raw_Data!O368</f>
        <v>75</v>
      </c>
      <c r="P368" s="15" t="str">
        <f>Raw_Data!P368</f>
        <v>Flood</v>
      </c>
      <c r="Q368" s="15">
        <f>Raw_Data!Q368</f>
        <v>40</v>
      </c>
      <c r="R368" s="15">
        <f>Raw_Data!R368</f>
        <v>4.3</v>
      </c>
      <c r="S368" s="15">
        <f>Raw_Data!S368</f>
        <v>0.99</v>
      </c>
      <c r="T368" s="18">
        <f>IF(Raw_Data!T368="",ROUND(AVERAGEIFS(Raw_Data!$T$2:$T$4001,Raw_Data!$E$2:$E$4001,E368,Raw_Data!$D$2:$D$4001,D368),2),IF(Raw_Data!T368&gt;INDEX(Cleaning_Reference!$F$6:$F$13,MATCH(D368,Cleaning_Reference!$A$6:$A$13,0)),INDEX(Cleaning_Reference!$F$6:$F$13,MATCH(D368,Cleaning_Reference!$A$6:$A$13,0)),Raw_Data!T368))</f>
        <v>3</v>
      </c>
      <c r="U368" s="15">
        <f>Raw_Data!U368</f>
        <v>4.5599999999999996</v>
      </c>
      <c r="V368" s="15">
        <f>Raw_Data!V368</f>
        <v>20594</v>
      </c>
      <c r="W368" s="15">
        <f>Raw_Data!W368</f>
        <v>71752</v>
      </c>
      <c r="X368" s="15">
        <f>Raw_Data!X368</f>
        <v>93909</v>
      </c>
      <c r="Y368" s="15">
        <f>Raw_Data!Y368</f>
        <v>22157</v>
      </c>
      <c r="Z368" s="15">
        <f>Raw_Data!Z368</f>
        <v>2889</v>
      </c>
      <c r="AA368" s="15">
        <f>Raw_Data!AA368</f>
        <v>1.5780000000000001</v>
      </c>
      <c r="AB368" s="15">
        <f>Raw_Data!AB368</f>
        <v>37.299999999999997</v>
      </c>
      <c r="AC368" s="19" t="str">
        <f>IF(Raw_Data!G368="","Yes","No")</f>
        <v>No</v>
      </c>
      <c r="AD368" s="19" t="str">
        <f>IF(Raw_Data!L368="","Yes","No")</f>
        <v>No</v>
      </c>
      <c r="AE368" s="19" t="str">
        <f>IF(Raw_Data!T368="","Imputed",IF(Raw_Data!T368&gt;INDEX(Cleaning_Reference!$F$6:$F$13,MATCH(D368,Cleaning_Reference!$A$6:$A$13,0)),"Capped","Original"))</f>
        <v>Original</v>
      </c>
      <c r="AF368" s="21">
        <f t="shared" si="5"/>
        <v>4.5599999999999996</v>
      </c>
    </row>
    <row r="369" spans="1:32" ht="15" customHeight="1" x14ac:dyDescent="0.3">
      <c r="A369" s="20" t="str">
        <f>Raw_Data!A369</f>
        <v>SF10368</v>
      </c>
      <c r="B369" s="15" t="str">
        <f>Raw_Data!B369</f>
        <v>Maharashtra</v>
      </c>
      <c r="C369" s="15" t="str">
        <f>Raw_Data!C369</f>
        <v>Warangal</v>
      </c>
      <c r="D369" s="15" t="str">
        <f>Raw_Data!D369</f>
        <v>Maize</v>
      </c>
      <c r="E369" s="15" t="str">
        <f>Raw_Data!E369</f>
        <v>Rabi</v>
      </c>
      <c r="F369" s="15">
        <f>Raw_Data!F369</f>
        <v>7.38</v>
      </c>
      <c r="G369" s="18">
        <f>IF(Raw_Data!G369="",ROUND(AVERAGEIFS(Raw_Data!$G$2:$G$4001,Raw_Data!$E$2:$E$4001,E369),1),Raw_Data!G369)</f>
        <v>758.1</v>
      </c>
      <c r="H369" s="15">
        <f>Raw_Data!H369</f>
        <v>25.8</v>
      </c>
      <c r="I369" s="15">
        <f>Raw_Data!I369</f>
        <v>66.5</v>
      </c>
      <c r="J369" s="15">
        <f>Raw_Data!J369</f>
        <v>7.1</v>
      </c>
      <c r="K369" s="15">
        <f>Raw_Data!K369</f>
        <v>6.03</v>
      </c>
      <c r="L369" s="18">
        <f>IF(Raw_Data!L369="",ROUND(AVERAGEIFS(Raw_Data!$L$2:$L$4001,Raw_Data!$E$2:$E$4001,E369),1),Raw_Data!L369)</f>
        <v>11.7</v>
      </c>
      <c r="M369" s="15">
        <f>Raw_Data!M369</f>
        <v>111.2</v>
      </c>
      <c r="N369" s="15">
        <f>Raw_Data!N369</f>
        <v>67.400000000000006</v>
      </c>
      <c r="O369" s="15">
        <f>Raw_Data!O369</f>
        <v>71.2</v>
      </c>
      <c r="P369" s="15" t="str">
        <f>Raw_Data!P369</f>
        <v>Rainfed</v>
      </c>
      <c r="Q369" s="15">
        <f>Raw_Data!Q369</f>
        <v>177</v>
      </c>
      <c r="R369" s="15">
        <f>Raw_Data!R369</f>
        <v>5.14</v>
      </c>
      <c r="S369" s="15">
        <f>Raw_Data!S369</f>
        <v>0.91</v>
      </c>
      <c r="T369" s="18">
        <f>IF(Raw_Data!T369="",ROUND(AVERAGEIFS(Raw_Data!$T$2:$T$4001,Raw_Data!$E$2:$E$4001,E369,Raw_Data!$D$2:$D$4001,D369),2),IF(Raw_Data!T369&gt;INDEX(Cleaning_Reference!$F$6:$F$13,MATCH(D369,Cleaning_Reference!$A$6:$A$13,0)),INDEX(Cleaning_Reference!$F$6:$F$13,MATCH(D369,Cleaning_Reference!$A$6:$A$13,0)),Raw_Data!T369))</f>
        <v>2.69</v>
      </c>
      <c r="U369" s="15">
        <f>Raw_Data!U369</f>
        <v>19.850000000000001</v>
      </c>
      <c r="V369" s="15">
        <f>Raw_Data!V369</f>
        <v>24734</v>
      </c>
      <c r="W369" s="15">
        <f>Raw_Data!W369</f>
        <v>538921</v>
      </c>
      <c r="X369" s="15">
        <f>Raw_Data!X369</f>
        <v>490970</v>
      </c>
      <c r="Y369" s="15">
        <f>Raw_Data!Y369</f>
        <v>-47951</v>
      </c>
      <c r="Z369" s="15">
        <f>Raw_Data!Z369</f>
        <v>2365</v>
      </c>
      <c r="AA369" s="15">
        <f>Raw_Data!AA369</f>
        <v>8.3930000000000007</v>
      </c>
      <c r="AB369" s="15">
        <f>Raw_Data!AB369</f>
        <v>54.6</v>
      </c>
      <c r="AC369" s="19" t="str">
        <f>IF(Raw_Data!G369="","Yes","No")</f>
        <v>No</v>
      </c>
      <c r="AD369" s="19" t="str">
        <f>IF(Raw_Data!L369="","Yes","No")</f>
        <v>No</v>
      </c>
      <c r="AE369" s="19" t="str">
        <f>IF(Raw_Data!T369="","Imputed",IF(Raw_Data!T369&gt;INDEX(Cleaning_Reference!$F$6:$F$13,MATCH(D369,Cleaning_Reference!$A$6:$A$13,0)),"Capped","Original"))</f>
        <v>Original</v>
      </c>
      <c r="AF369" s="21">
        <f t="shared" si="5"/>
        <v>19.850000000000001</v>
      </c>
    </row>
    <row r="370" spans="1:32" ht="15" customHeight="1" x14ac:dyDescent="0.3">
      <c r="A370" s="20" t="str">
        <f>Raw_Data!A370</f>
        <v>SF10369</v>
      </c>
      <c r="B370" s="15" t="str">
        <f>Raw_Data!B370</f>
        <v>Telangana</v>
      </c>
      <c r="C370" s="15" t="str">
        <f>Raw_Data!C370</f>
        <v>Ludhiana</v>
      </c>
      <c r="D370" s="15" t="str">
        <f>Raw_Data!D370</f>
        <v>Maize</v>
      </c>
      <c r="E370" s="15" t="str">
        <f>Raw_Data!E370</f>
        <v>Rabi</v>
      </c>
      <c r="F370" s="15">
        <f>Raw_Data!F370</f>
        <v>6.97</v>
      </c>
      <c r="G370" s="18">
        <f>IF(Raw_Data!G370="",ROUND(AVERAGEIFS(Raw_Data!$G$2:$G$4001,Raw_Data!$E$2:$E$4001,E370),1),Raw_Data!G370)</f>
        <v>494.6</v>
      </c>
      <c r="H370" s="15">
        <f>Raw_Data!H370</f>
        <v>24.4</v>
      </c>
      <c r="I370" s="15">
        <f>Raw_Data!I370</f>
        <v>49.8</v>
      </c>
      <c r="J370" s="15">
        <f>Raw_Data!J370</f>
        <v>6.9</v>
      </c>
      <c r="K370" s="15">
        <f>Raw_Data!K370</f>
        <v>7.48</v>
      </c>
      <c r="L370" s="18">
        <f>IF(Raw_Data!L370="",ROUND(AVERAGEIFS(Raw_Data!$L$2:$L$4001,Raw_Data!$E$2:$E$4001,E370),1),Raw_Data!L370)</f>
        <v>22.8</v>
      </c>
      <c r="M370" s="15">
        <f>Raw_Data!M370</f>
        <v>159.1</v>
      </c>
      <c r="N370" s="15">
        <f>Raw_Data!N370</f>
        <v>96.1</v>
      </c>
      <c r="O370" s="15">
        <f>Raw_Data!O370</f>
        <v>125.8</v>
      </c>
      <c r="P370" s="15" t="str">
        <f>Raw_Data!P370</f>
        <v>Flood</v>
      </c>
      <c r="Q370" s="15">
        <f>Raw_Data!Q370</f>
        <v>158.80000000000001</v>
      </c>
      <c r="R370" s="15">
        <f>Raw_Data!R370</f>
        <v>4.3</v>
      </c>
      <c r="S370" s="15">
        <f>Raw_Data!S370</f>
        <v>0.98</v>
      </c>
      <c r="T370" s="18">
        <f>IF(Raw_Data!T370="",ROUND(AVERAGEIFS(Raw_Data!$T$2:$T$4001,Raw_Data!$E$2:$E$4001,E370,Raw_Data!$D$2:$D$4001,D370),2),IF(Raw_Data!T370&gt;INDEX(Cleaning_Reference!$F$6:$F$13,MATCH(D370,Cleaning_Reference!$A$6:$A$13,0)),INDEX(Cleaning_Reference!$F$6:$F$13,MATCH(D370,Cleaning_Reference!$A$6:$A$13,0)),Raw_Data!T370))</f>
        <v>1.68</v>
      </c>
      <c r="U370" s="15">
        <f>Raw_Data!U370</f>
        <v>11.71</v>
      </c>
      <c r="V370" s="15">
        <f>Raw_Data!V370</f>
        <v>20650</v>
      </c>
      <c r="W370" s="15">
        <f>Raw_Data!W370</f>
        <v>408886</v>
      </c>
      <c r="X370" s="15">
        <f>Raw_Data!X370</f>
        <v>241812</v>
      </c>
      <c r="Y370" s="15">
        <f>Raw_Data!Y370</f>
        <v>-167074</v>
      </c>
      <c r="Z370" s="15">
        <f>Raw_Data!Z370</f>
        <v>5493</v>
      </c>
      <c r="AA370" s="15">
        <f>Raw_Data!AA370</f>
        <v>2.1320000000000001</v>
      </c>
      <c r="AB370" s="15">
        <f>Raw_Data!AB370</f>
        <v>45.8</v>
      </c>
      <c r="AC370" s="19" t="str">
        <f>IF(Raw_Data!G370="","Yes","No")</f>
        <v>No</v>
      </c>
      <c r="AD370" s="19" t="str">
        <f>IF(Raw_Data!L370="","Yes","No")</f>
        <v>No</v>
      </c>
      <c r="AE370" s="19" t="str">
        <f>IF(Raw_Data!T370="","Imputed",IF(Raw_Data!T370&gt;INDEX(Cleaning_Reference!$F$6:$F$13,MATCH(D370,Cleaning_Reference!$A$6:$A$13,0)),"Capped","Original"))</f>
        <v>Original</v>
      </c>
      <c r="AF370" s="21">
        <f t="shared" si="5"/>
        <v>11.71</v>
      </c>
    </row>
    <row r="371" spans="1:32" ht="15" customHeight="1" x14ac:dyDescent="0.3">
      <c r="A371" s="20" t="str">
        <f>Raw_Data!A371</f>
        <v>SF10370</v>
      </c>
      <c r="B371" s="15" t="str">
        <f>Raw_Data!B371</f>
        <v>Maharashtra</v>
      </c>
      <c r="C371" s="15" t="str">
        <f>Raw_Data!C371</f>
        <v>Rajkot</v>
      </c>
      <c r="D371" s="15" t="str">
        <f>Raw_Data!D371</f>
        <v>Pulses</v>
      </c>
      <c r="E371" s="15" t="str">
        <f>Raw_Data!E371</f>
        <v>Zaid</v>
      </c>
      <c r="F371" s="15">
        <f>Raw_Data!F371</f>
        <v>3.64</v>
      </c>
      <c r="G371" s="18">
        <f>IF(Raw_Data!G371="",ROUND(AVERAGEIFS(Raw_Data!$G$2:$G$4001,Raw_Data!$E$2:$E$4001,E371),1),Raw_Data!G371)</f>
        <v>511.4</v>
      </c>
      <c r="H371" s="15">
        <f>Raw_Data!H371</f>
        <v>29.9</v>
      </c>
      <c r="I371" s="15">
        <f>Raw_Data!I371</f>
        <v>44.5</v>
      </c>
      <c r="J371" s="15">
        <f>Raw_Data!J371</f>
        <v>7.5</v>
      </c>
      <c r="K371" s="15">
        <f>Raw_Data!K371</f>
        <v>7.59</v>
      </c>
      <c r="L371" s="18">
        <f>IF(Raw_Data!L371="",ROUND(AVERAGEIFS(Raw_Data!$L$2:$L$4001,Raw_Data!$E$2:$E$4001,E371),1),Raw_Data!L371)</f>
        <v>27</v>
      </c>
      <c r="M371" s="15">
        <f>Raw_Data!M371</f>
        <v>128.30000000000001</v>
      </c>
      <c r="N371" s="15">
        <f>Raw_Data!N371</f>
        <v>70.099999999999994</v>
      </c>
      <c r="O371" s="15">
        <f>Raw_Data!O371</f>
        <v>105</v>
      </c>
      <c r="P371" s="15" t="str">
        <f>Raw_Data!P371</f>
        <v>Drip</v>
      </c>
      <c r="Q371" s="15">
        <f>Raw_Data!Q371</f>
        <v>154</v>
      </c>
      <c r="R371" s="15">
        <f>Raw_Data!R371</f>
        <v>6.07</v>
      </c>
      <c r="S371" s="15">
        <f>Raw_Data!S371</f>
        <v>0.67</v>
      </c>
      <c r="T371" s="18">
        <f>IF(Raw_Data!T371="",ROUND(AVERAGEIFS(Raw_Data!$T$2:$T$4001,Raw_Data!$E$2:$E$4001,E371,Raw_Data!$D$2:$D$4001,D371),2),IF(Raw_Data!T371&gt;INDEX(Cleaning_Reference!$F$6:$F$13,MATCH(D371,Cleaning_Reference!$A$6:$A$13,0)),INDEX(Cleaning_Reference!$F$6:$F$13,MATCH(D371,Cleaning_Reference!$A$6:$A$13,0)),Raw_Data!T371))</f>
        <v>0.57999999999999996</v>
      </c>
      <c r="U371" s="15">
        <f>Raw_Data!U371</f>
        <v>2.11</v>
      </c>
      <c r="V371" s="15">
        <f>Raw_Data!V371</f>
        <v>65636</v>
      </c>
      <c r="W371" s="15">
        <f>Raw_Data!W371</f>
        <v>220371</v>
      </c>
      <c r="X371" s="15">
        <f>Raw_Data!X371</f>
        <v>138492</v>
      </c>
      <c r="Y371" s="15">
        <f>Raw_Data!Y371</f>
        <v>-81879</v>
      </c>
      <c r="Z371" s="15">
        <f>Raw_Data!Z371</f>
        <v>1047</v>
      </c>
      <c r="AA371" s="15">
        <f>Raw_Data!AA371</f>
        <v>2.0150000000000001</v>
      </c>
      <c r="AB371" s="15">
        <f>Raw_Data!AB371</f>
        <v>34.5</v>
      </c>
      <c r="AC371" s="19" t="str">
        <f>IF(Raw_Data!G371="","Yes","No")</f>
        <v>No</v>
      </c>
      <c r="AD371" s="19" t="str">
        <f>IF(Raw_Data!L371="","Yes","No")</f>
        <v>No</v>
      </c>
      <c r="AE371" s="19" t="str">
        <f>IF(Raw_Data!T371="","Imputed",IF(Raw_Data!T371&gt;INDEX(Cleaning_Reference!$F$6:$F$13,MATCH(D371,Cleaning_Reference!$A$6:$A$13,0)),"Capped","Original"))</f>
        <v>Original</v>
      </c>
      <c r="AF371" s="21">
        <f t="shared" si="5"/>
        <v>2.11</v>
      </c>
    </row>
    <row r="372" spans="1:32" ht="15" customHeight="1" x14ac:dyDescent="0.3">
      <c r="A372" s="20" t="str">
        <f>Raw_Data!A372</f>
        <v>SF10371</v>
      </c>
      <c r="B372" s="15" t="str">
        <f>Raw_Data!B372</f>
        <v>Tamil Nadu</v>
      </c>
      <c r="C372" s="15" t="str">
        <f>Raw_Data!C372</f>
        <v>Nalgonda</v>
      </c>
      <c r="D372" s="15" t="str">
        <f>Raw_Data!D372</f>
        <v>Chilli</v>
      </c>
      <c r="E372" s="15" t="str">
        <f>Raw_Data!E372</f>
        <v>Rabi</v>
      </c>
      <c r="F372" s="15">
        <f>Raw_Data!F372</f>
        <v>4.2300000000000004</v>
      </c>
      <c r="G372" s="18">
        <f>IF(Raw_Data!G372="",ROUND(AVERAGEIFS(Raw_Data!$G$2:$G$4001,Raw_Data!$E$2:$E$4001,E372),1),Raw_Data!G372)</f>
        <v>454.8</v>
      </c>
      <c r="H372" s="15">
        <f>Raw_Data!H372</f>
        <v>24.8</v>
      </c>
      <c r="I372" s="15">
        <f>Raw_Data!I372</f>
        <v>64.8</v>
      </c>
      <c r="J372" s="15">
        <f>Raw_Data!J372</f>
        <v>9.3000000000000007</v>
      </c>
      <c r="K372" s="15">
        <f>Raw_Data!K372</f>
        <v>6.68</v>
      </c>
      <c r="L372" s="18">
        <f>IF(Raw_Data!L372="",ROUND(AVERAGEIFS(Raw_Data!$L$2:$L$4001,Raw_Data!$E$2:$E$4001,E372),1),Raw_Data!L372)</f>
        <v>25.5</v>
      </c>
      <c r="M372" s="15">
        <f>Raw_Data!M372</f>
        <v>91.5</v>
      </c>
      <c r="N372" s="15">
        <f>Raw_Data!N372</f>
        <v>66.900000000000006</v>
      </c>
      <c r="O372" s="15">
        <f>Raw_Data!O372</f>
        <v>139.5</v>
      </c>
      <c r="P372" s="15" t="str">
        <f>Raw_Data!P372</f>
        <v>Drip</v>
      </c>
      <c r="Q372" s="15">
        <f>Raw_Data!Q372</f>
        <v>189.7</v>
      </c>
      <c r="R372" s="15">
        <f>Raw_Data!R372</f>
        <v>5.17</v>
      </c>
      <c r="S372" s="15">
        <f>Raw_Data!S372</f>
        <v>0.72</v>
      </c>
      <c r="T372" s="18">
        <f>IF(Raw_Data!T372="",ROUND(AVERAGEIFS(Raw_Data!$T$2:$T$4001,Raw_Data!$E$2:$E$4001,E372,Raw_Data!$D$2:$D$4001,D372),2),IF(Raw_Data!T372&gt;INDEX(Cleaning_Reference!$F$6:$F$13,MATCH(D372,Cleaning_Reference!$A$6:$A$13,0)),INDEX(Cleaning_Reference!$F$6:$F$13,MATCH(D372,Cleaning_Reference!$A$6:$A$13,0)),Raw_Data!T372))</f>
        <v>2.4300000000000002</v>
      </c>
      <c r="U372" s="15">
        <f>Raw_Data!U372</f>
        <v>10.28</v>
      </c>
      <c r="V372" s="15">
        <f>Raw_Data!V372</f>
        <v>97381</v>
      </c>
      <c r="W372" s="15">
        <f>Raw_Data!W372</f>
        <v>256357</v>
      </c>
      <c r="X372" s="15">
        <f>Raw_Data!X372</f>
        <v>1001077</v>
      </c>
      <c r="Y372" s="15">
        <f>Raw_Data!Y372</f>
        <v>744720</v>
      </c>
      <c r="Z372" s="15">
        <f>Raw_Data!Z372</f>
        <v>2225</v>
      </c>
      <c r="AA372" s="15">
        <f>Raw_Data!AA372</f>
        <v>4.62</v>
      </c>
      <c r="AB372" s="15">
        <f>Raw_Data!AB372</f>
        <v>38.200000000000003</v>
      </c>
      <c r="AC372" s="19" t="str">
        <f>IF(Raw_Data!G372="","Yes","No")</f>
        <v>No</v>
      </c>
      <c r="AD372" s="19" t="str">
        <f>IF(Raw_Data!L372="","Yes","No")</f>
        <v>No</v>
      </c>
      <c r="AE372" s="19" t="str">
        <f>IF(Raw_Data!T372="","Imputed",IF(Raw_Data!T372&gt;INDEX(Cleaning_Reference!$F$6:$F$13,MATCH(D372,Cleaning_Reference!$A$6:$A$13,0)),"Capped","Original"))</f>
        <v>Original</v>
      </c>
      <c r="AF372" s="21">
        <f t="shared" si="5"/>
        <v>10.28</v>
      </c>
    </row>
    <row r="373" spans="1:32" ht="15" customHeight="1" x14ac:dyDescent="0.3">
      <c r="A373" s="20" t="str">
        <f>Raw_Data!A373</f>
        <v>SF10372</v>
      </c>
      <c r="B373" s="15" t="str">
        <f>Raw_Data!B373</f>
        <v>Maharashtra</v>
      </c>
      <c r="C373" s="15" t="str">
        <f>Raw_Data!C373</f>
        <v>Raichur</v>
      </c>
      <c r="D373" s="15" t="str">
        <f>Raw_Data!D373</f>
        <v>Cotton</v>
      </c>
      <c r="E373" s="15" t="str">
        <f>Raw_Data!E373</f>
        <v>Kharif</v>
      </c>
      <c r="F373" s="15">
        <f>Raw_Data!F373</f>
        <v>5.54</v>
      </c>
      <c r="G373" s="18">
        <f>IF(Raw_Data!G373="",ROUND(AVERAGEIFS(Raw_Data!$G$2:$G$4001,Raw_Data!$E$2:$E$4001,E373),1),Raw_Data!G373)</f>
        <v>961.9</v>
      </c>
      <c r="H373" s="15">
        <f>Raw_Data!H373</f>
        <v>30.1</v>
      </c>
      <c r="I373" s="15">
        <f>Raw_Data!I373</f>
        <v>53.9</v>
      </c>
      <c r="J373" s="15">
        <f>Raw_Data!J373</f>
        <v>5.5</v>
      </c>
      <c r="K373" s="15">
        <f>Raw_Data!K373</f>
        <v>6.06</v>
      </c>
      <c r="L373" s="18">
        <f>IF(Raw_Data!L373="",ROUND(AVERAGEIFS(Raw_Data!$L$2:$L$4001,Raw_Data!$E$2:$E$4001,E373),1),Raw_Data!L373)</f>
        <v>31.3</v>
      </c>
      <c r="M373" s="15">
        <f>Raw_Data!M373</f>
        <v>106.9</v>
      </c>
      <c r="N373" s="15">
        <f>Raw_Data!N373</f>
        <v>34.799999999999997</v>
      </c>
      <c r="O373" s="15">
        <f>Raw_Data!O373</f>
        <v>89.8</v>
      </c>
      <c r="P373" s="15" t="str">
        <f>Raw_Data!P373</f>
        <v>Drip</v>
      </c>
      <c r="Q373" s="15">
        <f>Raw_Data!Q373</f>
        <v>305.39999999999998</v>
      </c>
      <c r="R373" s="15">
        <f>Raw_Data!R373</f>
        <v>5.17</v>
      </c>
      <c r="S373" s="15">
        <f>Raw_Data!S373</f>
        <v>0.72</v>
      </c>
      <c r="T373" s="18">
        <f>IF(Raw_Data!T373="",ROUND(AVERAGEIFS(Raw_Data!$T$2:$T$4001,Raw_Data!$E$2:$E$4001,E373,Raw_Data!$D$2:$D$4001,D373),2),IF(Raw_Data!T373&gt;INDEX(Cleaning_Reference!$F$6:$F$13,MATCH(D373,Cleaning_Reference!$A$6:$A$13,0)),INDEX(Cleaning_Reference!$F$6:$F$13,MATCH(D373,Cleaning_Reference!$A$6:$A$13,0)),Raw_Data!T373))</f>
        <v>1.01</v>
      </c>
      <c r="U373" s="15">
        <f>Raw_Data!U373</f>
        <v>5.6</v>
      </c>
      <c r="V373" s="15">
        <f>Raw_Data!V373</f>
        <v>73541</v>
      </c>
      <c r="W373" s="15">
        <f>Raw_Data!W373</f>
        <v>429603</v>
      </c>
      <c r="X373" s="15">
        <f>Raw_Data!X373</f>
        <v>411830</v>
      </c>
      <c r="Y373" s="15">
        <f>Raw_Data!Y373</f>
        <v>-17773</v>
      </c>
      <c r="Z373" s="15">
        <f>Raw_Data!Z373</f>
        <v>3122</v>
      </c>
      <c r="AA373" s="15">
        <f>Raw_Data!AA373</f>
        <v>1.794</v>
      </c>
      <c r="AB373" s="15">
        <f>Raw_Data!AB373</f>
        <v>49.9</v>
      </c>
      <c r="AC373" s="19" t="str">
        <f>IF(Raw_Data!G373="","Yes","No")</f>
        <v>No</v>
      </c>
      <c r="AD373" s="19" t="str">
        <f>IF(Raw_Data!L373="","Yes","No")</f>
        <v>No</v>
      </c>
      <c r="AE373" s="19" t="str">
        <f>IF(Raw_Data!T373="","Imputed",IF(Raw_Data!T373&gt;INDEX(Cleaning_Reference!$F$6:$F$13,MATCH(D373,Cleaning_Reference!$A$6:$A$13,0)),"Capped","Original"))</f>
        <v>Original</v>
      </c>
      <c r="AF373" s="21">
        <f t="shared" si="5"/>
        <v>5.6</v>
      </c>
    </row>
    <row r="374" spans="1:32" ht="15" customHeight="1" x14ac:dyDescent="0.3">
      <c r="A374" s="20" t="str">
        <f>Raw_Data!A374</f>
        <v>SF10373</v>
      </c>
      <c r="B374" s="15" t="str">
        <f>Raw_Data!B374</f>
        <v>Gujarat</v>
      </c>
      <c r="C374" s="15" t="str">
        <f>Raw_Data!C374</f>
        <v>Ludhiana</v>
      </c>
      <c r="D374" s="15" t="str">
        <f>Raw_Data!D374</f>
        <v>Wheat</v>
      </c>
      <c r="E374" s="15" t="str">
        <f>Raw_Data!E374</f>
        <v>Kharif</v>
      </c>
      <c r="F374" s="15">
        <f>Raw_Data!F374</f>
        <v>8.91</v>
      </c>
      <c r="G374" s="18">
        <f>IF(Raw_Data!G374="",ROUND(AVERAGEIFS(Raw_Data!$G$2:$G$4001,Raw_Data!$E$2:$E$4001,E374),1),Raw_Data!G374)</f>
        <v>830.6</v>
      </c>
      <c r="H374" s="15">
        <f>Raw_Data!H374</f>
        <v>29.6</v>
      </c>
      <c r="I374" s="15">
        <f>Raw_Data!I374</f>
        <v>75.8</v>
      </c>
      <c r="J374" s="15">
        <f>Raw_Data!J374</f>
        <v>6.1</v>
      </c>
      <c r="K374" s="15">
        <f>Raw_Data!K374</f>
        <v>6.44</v>
      </c>
      <c r="L374" s="18">
        <f>IF(Raw_Data!L374="",ROUND(AVERAGEIFS(Raw_Data!$L$2:$L$4001,Raw_Data!$E$2:$E$4001,E374),1),Raw_Data!L374)</f>
        <v>33.5</v>
      </c>
      <c r="M374" s="15">
        <f>Raw_Data!M374</f>
        <v>124</v>
      </c>
      <c r="N374" s="15">
        <f>Raw_Data!N374</f>
        <v>67.7</v>
      </c>
      <c r="O374" s="15">
        <f>Raw_Data!O374</f>
        <v>149.6</v>
      </c>
      <c r="P374" s="15" t="str">
        <f>Raw_Data!P374</f>
        <v>Flood</v>
      </c>
      <c r="Q374" s="15">
        <f>Raw_Data!Q374</f>
        <v>269.8</v>
      </c>
      <c r="R374" s="15">
        <f>Raw_Data!R374</f>
        <v>1.1299999999999999</v>
      </c>
      <c r="S374" s="15">
        <f>Raw_Data!S374</f>
        <v>0.81</v>
      </c>
      <c r="T374" s="18">
        <f>IF(Raw_Data!T374="",ROUND(AVERAGEIFS(Raw_Data!$T$2:$T$4001,Raw_Data!$E$2:$E$4001,E374,Raw_Data!$D$2:$D$4001,D374),2),IF(Raw_Data!T374&gt;INDEX(Cleaning_Reference!$F$6:$F$13,MATCH(D374,Cleaning_Reference!$A$6:$A$13,0)),INDEX(Cleaning_Reference!$F$6:$F$13,MATCH(D374,Cleaning_Reference!$A$6:$A$13,0)),Raw_Data!T374))</f>
        <v>3.02</v>
      </c>
      <c r="U374" s="15">
        <f>Raw_Data!U374</f>
        <v>26.91</v>
      </c>
      <c r="V374" s="15">
        <f>Raw_Data!V374</f>
        <v>28373</v>
      </c>
      <c r="W374" s="15">
        <f>Raw_Data!W374</f>
        <v>562055</v>
      </c>
      <c r="X374" s="15">
        <f>Raw_Data!X374</f>
        <v>763517</v>
      </c>
      <c r="Y374" s="15">
        <f>Raw_Data!Y374</f>
        <v>201462</v>
      </c>
      <c r="Z374" s="15">
        <f>Raw_Data!Z374</f>
        <v>5995</v>
      </c>
      <c r="AA374" s="15">
        <f>Raw_Data!AA374</f>
        <v>4.4889999999999999</v>
      </c>
      <c r="AB374" s="15">
        <f>Raw_Data!AB374</f>
        <v>61.3</v>
      </c>
      <c r="AC374" s="19" t="str">
        <f>IF(Raw_Data!G374="","Yes","No")</f>
        <v>No</v>
      </c>
      <c r="AD374" s="19" t="str">
        <f>IF(Raw_Data!L374="","Yes","No")</f>
        <v>No</v>
      </c>
      <c r="AE374" s="19" t="str">
        <f>IF(Raw_Data!T374="","Imputed",IF(Raw_Data!T374&gt;INDEX(Cleaning_Reference!$F$6:$F$13,MATCH(D374,Cleaning_Reference!$A$6:$A$13,0)),"Capped","Original"))</f>
        <v>Original</v>
      </c>
      <c r="AF374" s="21">
        <f t="shared" si="5"/>
        <v>26.91</v>
      </c>
    </row>
    <row r="375" spans="1:32" ht="15" customHeight="1" x14ac:dyDescent="0.3">
      <c r="A375" s="20" t="str">
        <f>Raw_Data!A375</f>
        <v>SF10374</v>
      </c>
      <c r="B375" s="15" t="str">
        <f>Raw_Data!B375</f>
        <v>Andhra Pradesh</v>
      </c>
      <c r="C375" s="15" t="str">
        <f>Raw_Data!C375</f>
        <v>Erode</v>
      </c>
      <c r="D375" s="15" t="str">
        <f>Raw_Data!D375</f>
        <v>Cotton</v>
      </c>
      <c r="E375" s="15" t="str">
        <f>Raw_Data!E375</f>
        <v>Rabi</v>
      </c>
      <c r="F375" s="15">
        <f>Raw_Data!F375</f>
        <v>7.73</v>
      </c>
      <c r="G375" s="18">
        <f>IF(Raw_Data!G375="",ROUND(AVERAGEIFS(Raw_Data!$G$2:$G$4001,Raw_Data!$E$2:$E$4001,E375),1),Raw_Data!G375)</f>
        <v>470.5</v>
      </c>
      <c r="H375" s="15">
        <f>Raw_Data!H375</f>
        <v>24.6</v>
      </c>
      <c r="I375" s="15">
        <f>Raw_Data!I375</f>
        <v>63.9</v>
      </c>
      <c r="J375" s="15">
        <f>Raw_Data!J375</f>
        <v>8.1</v>
      </c>
      <c r="K375" s="15">
        <f>Raw_Data!K375</f>
        <v>6.77</v>
      </c>
      <c r="L375" s="18">
        <f>IF(Raw_Data!L375="",ROUND(AVERAGEIFS(Raw_Data!$L$2:$L$4001,Raw_Data!$E$2:$E$4001,E375),1),Raw_Data!L375)</f>
        <v>15.8</v>
      </c>
      <c r="M375" s="15">
        <f>Raw_Data!M375</f>
        <v>133</v>
      </c>
      <c r="N375" s="15">
        <f>Raw_Data!N375</f>
        <v>43.8</v>
      </c>
      <c r="O375" s="15">
        <f>Raw_Data!O375</f>
        <v>84.1</v>
      </c>
      <c r="P375" s="15" t="str">
        <f>Raw_Data!P375</f>
        <v>Drip</v>
      </c>
      <c r="Q375" s="15">
        <f>Raw_Data!Q375</f>
        <v>148.5</v>
      </c>
      <c r="R375" s="15">
        <f>Raw_Data!R375</f>
        <v>4.46</v>
      </c>
      <c r="S375" s="15">
        <f>Raw_Data!S375</f>
        <v>0.88</v>
      </c>
      <c r="T375" s="18">
        <f>IF(Raw_Data!T375="",ROUND(AVERAGEIFS(Raw_Data!$T$2:$T$4001,Raw_Data!$E$2:$E$4001,E375,Raw_Data!$D$2:$D$4001,D375),2),IF(Raw_Data!T375&gt;INDEX(Cleaning_Reference!$F$6:$F$13,MATCH(D375,Cleaning_Reference!$A$6:$A$13,0)),INDEX(Cleaning_Reference!$F$6:$F$13,MATCH(D375,Cleaning_Reference!$A$6:$A$13,0)),Raw_Data!T375))</f>
        <v>2.16</v>
      </c>
      <c r="U375" s="15">
        <f>Raw_Data!U375</f>
        <v>16.7</v>
      </c>
      <c r="V375" s="15">
        <f>Raw_Data!V375</f>
        <v>68296</v>
      </c>
      <c r="W375" s="15">
        <f>Raw_Data!W375</f>
        <v>466151</v>
      </c>
      <c r="X375" s="15">
        <f>Raw_Data!X375</f>
        <v>1140543</v>
      </c>
      <c r="Y375" s="15">
        <f>Raw_Data!Y375</f>
        <v>674392</v>
      </c>
      <c r="Z375" s="15">
        <f>Raw_Data!Z375</f>
        <v>4662</v>
      </c>
      <c r="AA375" s="15">
        <f>Raw_Data!AA375</f>
        <v>3.5819999999999999</v>
      </c>
      <c r="AB375" s="15">
        <f>Raw_Data!AB375</f>
        <v>50.7</v>
      </c>
      <c r="AC375" s="19" t="str">
        <f>IF(Raw_Data!G375="","Yes","No")</f>
        <v>No</v>
      </c>
      <c r="AD375" s="19" t="str">
        <f>IF(Raw_Data!L375="","Yes","No")</f>
        <v>No</v>
      </c>
      <c r="AE375" s="19" t="str">
        <f>IF(Raw_Data!T375="","Imputed",IF(Raw_Data!T375&gt;INDEX(Cleaning_Reference!$F$6:$F$13,MATCH(D375,Cleaning_Reference!$A$6:$A$13,0)),"Capped","Original"))</f>
        <v>Original</v>
      </c>
      <c r="AF375" s="21">
        <f t="shared" si="5"/>
        <v>16.7</v>
      </c>
    </row>
    <row r="376" spans="1:32" ht="15" customHeight="1" x14ac:dyDescent="0.3">
      <c r="A376" s="20" t="str">
        <f>Raw_Data!A376</f>
        <v>SF10375</v>
      </c>
      <c r="B376" s="15" t="str">
        <f>Raw_Data!B376</f>
        <v>Karnataka</v>
      </c>
      <c r="C376" s="15" t="str">
        <f>Raw_Data!C376</f>
        <v>Krishna</v>
      </c>
      <c r="D376" s="15" t="str">
        <f>Raw_Data!D376</f>
        <v>Rice</v>
      </c>
      <c r="E376" s="15" t="str">
        <f>Raw_Data!E376</f>
        <v>Rabi</v>
      </c>
      <c r="F376" s="15">
        <f>Raw_Data!F376</f>
        <v>10.35</v>
      </c>
      <c r="G376" s="18">
        <f>IF(Raw_Data!G376="",ROUND(AVERAGEIFS(Raw_Data!$G$2:$G$4001,Raw_Data!$E$2:$E$4001,E376),1),Raw_Data!G376)</f>
        <v>500.9</v>
      </c>
      <c r="H376" s="15">
        <f>Raw_Data!H376</f>
        <v>27.1</v>
      </c>
      <c r="I376" s="15">
        <f>Raw_Data!I376</f>
        <v>41.6</v>
      </c>
      <c r="J376" s="15">
        <f>Raw_Data!J376</f>
        <v>8.5</v>
      </c>
      <c r="K376" s="15">
        <f>Raw_Data!K376</f>
        <v>6.94</v>
      </c>
      <c r="L376" s="18">
        <f>IF(Raw_Data!L376="",ROUND(AVERAGEIFS(Raw_Data!$L$2:$L$4001,Raw_Data!$E$2:$E$4001,E376),1),Raw_Data!L376)</f>
        <v>26</v>
      </c>
      <c r="M376" s="15">
        <f>Raw_Data!M376</f>
        <v>70.2</v>
      </c>
      <c r="N376" s="15">
        <f>Raw_Data!N376</f>
        <v>84.1</v>
      </c>
      <c r="O376" s="15">
        <f>Raw_Data!O376</f>
        <v>46.3</v>
      </c>
      <c r="P376" s="15" t="str">
        <f>Raw_Data!P376</f>
        <v>Rainfed</v>
      </c>
      <c r="Q376" s="15">
        <f>Raw_Data!Q376</f>
        <v>225.3</v>
      </c>
      <c r="R376" s="15">
        <f>Raw_Data!R376</f>
        <v>2.95</v>
      </c>
      <c r="S376" s="15">
        <f>Raw_Data!S376</f>
        <v>0.88</v>
      </c>
      <c r="T376" s="18">
        <f>IF(Raw_Data!T376="",ROUND(AVERAGEIFS(Raw_Data!$T$2:$T$4001,Raw_Data!$E$2:$E$4001,E376,Raw_Data!$D$2:$D$4001,D376),2),IF(Raw_Data!T376&gt;INDEX(Cleaning_Reference!$F$6:$F$13,MATCH(D376,Cleaning_Reference!$A$6:$A$13,0)),INDEX(Cleaning_Reference!$F$6:$F$13,MATCH(D376,Cleaning_Reference!$A$6:$A$13,0)),Raw_Data!T376))</f>
        <v>3</v>
      </c>
      <c r="U376" s="15">
        <f>Raw_Data!U376</f>
        <v>31.05</v>
      </c>
      <c r="V376" s="15">
        <f>Raw_Data!V376</f>
        <v>19328</v>
      </c>
      <c r="W376" s="15">
        <f>Raw_Data!W376</f>
        <v>643304</v>
      </c>
      <c r="X376" s="15">
        <f>Raw_Data!X376</f>
        <v>600134</v>
      </c>
      <c r="Y376" s="15">
        <f>Raw_Data!Y376</f>
        <v>-43170</v>
      </c>
      <c r="Z376" s="15">
        <f>Raw_Data!Z376</f>
        <v>8897</v>
      </c>
      <c r="AA376" s="15">
        <f>Raw_Data!AA376</f>
        <v>3.49</v>
      </c>
      <c r="AB376" s="15">
        <f>Raw_Data!AB376</f>
        <v>33.299999999999997</v>
      </c>
      <c r="AC376" s="19" t="str">
        <f>IF(Raw_Data!G376="","Yes","No")</f>
        <v>No</v>
      </c>
      <c r="AD376" s="19" t="str">
        <f>IF(Raw_Data!L376="","Yes","No")</f>
        <v>No</v>
      </c>
      <c r="AE376" s="19" t="str">
        <f>IF(Raw_Data!T376="","Imputed",IF(Raw_Data!T376&gt;INDEX(Cleaning_Reference!$F$6:$F$13,MATCH(D376,Cleaning_Reference!$A$6:$A$13,0)),"Capped","Original"))</f>
        <v>Original</v>
      </c>
      <c r="AF376" s="21">
        <f t="shared" si="5"/>
        <v>31.05</v>
      </c>
    </row>
    <row r="377" spans="1:32" ht="15" customHeight="1" x14ac:dyDescent="0.3">
      <c r="A377" s="20" t="str">
        <f>Raw_Data!A377</f>
        <v>SF10376</v>
      </c>
      <c r="B377" s="15" t="str">
        <f>Raw_Data!B377</f>
        <v>Andhra Pradesh</v>
      </c>
      <c r="C377" s="15" t="str">
        <f>Raw_Data!C377</f>
        <v>Erode</v>
      </c>
      <c r="D377" s="15" t="str">
        <f>Raw_Data!D377</f>
        <v>Pulses</v>
      </c>
      <c r="E377" s="15" t="str">
        <f>Raw_Data!E377</f>
        <v>Zaid</v>
      </c>
      <c r="F377" s="15">
        <f>Raw_Data!F377</f>
        <v>10.74</v>
      </c>
      <c r="G377" s="18">
        <f>IF(Raw_Data!G377="",ROUND(AVERAGEIFS(Raw_Data!$G$2:$G$4001,Raw_Data!$E$2:$E$4001,E377),1),Raw_Data!G377)</f>
        <v>80</v>
      </c>
      <c r="H377" s="15">
        <f>Raw_Data!H377</f>
        <v>31.4</v>
      </c>
      <c r="I377" s="15">
        <f>Raw_Data!I377</f>
        <v>55</v>
      </c>
      <c r="J377" s="15">
        <f>Raw_Data!J377</f>
        <v>5.7</v>
      </c>
      <c r="K377" s="15">
        <f>Raw_Data!K377</f>
        <v>6.79</v>
      </c>
      <c r="L377" s="18">
        <f>IF(Raw_Data!L377="",ROUND(AVERAGEIFS(Raw_Data!$L$2:$L$4001,Raw_Data!$E$2:$E$4001,E377),1),Raw_Data!L377)</f>
        <v>20.5</v>
      </c>
      <c r="M377" s="15">
        <f>Raw_Data!M377</f>
        <v>69.8</v>
      </c>
      <c r="N377" s="15">
        <f>Raw_Data!N377</f>
        <v>50.8</v>
      </c>
      <c r="O377" s="15">
        <f>Raw_Data!O377</f>
        <v>121.1</v>
      </c>
      <c r="P377" s="15" t="str">
        <f>Raw_Data!P377</f>
        <v>Rainfed</v>
      </c>
      <c r="Q377" s="15">
        <f>Raw_Data!Q377</f>
        <v>70.7</v>
      </c>
      <c r="R377" s="15">
        <f>Raw_Data!R377</f>
        <v>3.45</v>
      </c>
      <c r="S377" s="15">
        <f>Raw_Data!S377</f>
        <v>0.85</v>
      </c>
      <c r="T377" s="18">
        <f>IF(Raw_Data!T377="",ROUND(AVERAGEIFS(Raw_Data!$T$2:$T$4001,Raw_Data!$E$2:$E$4001,E377,Raw_Data!$D$2:$D$4001,D377),2),IF(Raw_Data!T377&gt;INDEX(Cleaning_Reference!$F$6:$F$13,MATCH(D377,Cleaning_Reference!$A$6:$A$13,0)),INDEX(Cleaning_Reference!$F$6:$F$13,MATCH(D377,Cleaning_Reference!$A$6:$A$13,0)),Raw_Data!T377))</f>
        <v>0.72</v>
      </c>
      <c r="U377" s="15">
        <f>Raw_Data!U377</f>
        <v>7.73</v>
      </c>
      <c r="V377" s="15">
        <f>Raw_Data!V377</f>
        <v>80356</v>
      </c>
      <c r="W377" s="15">
        <f>Raw_Data!W377</f>
        <v>580909</v>
      </c>
      <c r="X377" s="15">
        <f>Raw_Data!X377</f>
        <v>621152</v>
      </c>
      <c r="Y377" s="15">
        <f>Raw_Data!Y377</f>
        <v>40243</v>
      </c>
      <c r="Z377" s="15">
        <f>Raw_Data!Z377</f>
        <v>2015</v>
      </c>
      <c r="AA377" s="15">
        <f>Raw_Data!AA377</f>
        <v>3.8359999999999999</v>
      </c>
      <c r="AB377" s="15">
        <f>Raw_Data!AB377</f>
        <v>42.8</v>
      </c>
      <c r="AC377" s="19" t="str">
        <f>IF(Raw_Data!G377="","Yes","No")</f>
        <v>No</v>
      </c>
      <c r="AD377" s="19" t="str">
        <f>IF(Raw_Data!L377="","Yes","No")</f>
        <v>No</v>
      </c>
      <c r="AE377" s="19" t="str">
        <f>IF(Raw_Data!T377="","Imputed",IF(Raw_Data!T377&gt;INDEX(Cleaning_Reference!$F$6:$F$13,MATCH(D377,Cleaning_Reference!$A$6:$A$13,0)),"Capped","Original"))</f>
        <v>Original</v>
      </c>
      <c r="AF377" s="21">
        <f t="shared" si="5"/>
        <v>7.73</v>
      </c>
    </row>
    <row r="378" spans="1:32" ht="15" customHeight="1" x14ac:dyDescent="0.3">
      <c r="A378" s="20" t="str">
        <f>Raw_Data!A378</f>
        <v>SF10377</v>
      </c>
      <c r="B378" s="15" t="str">
        <f>Raw_Data!B378</f>
        <v>Maharashtra</v>
      </c>
      <c r="C378" s="15" t="str">
        <f>Raw_Data!C378</f>
        <v>Ludhiana</v>
      </c>
      <c r="D378" s="15" t="str">
        <f>Raw_Data!D378</f>
        <v>Wheat</v>
      </c>
      <c r="E378" s="15" t="str">
        <f>Raw_Data!E378</f>
        <v>Kharif</v>
      </c>
      <c r="F378" s="15">
        <f>Raw_Data!F378</f>
        <v>14.29</v>
      </c>
      <c r="G378" s="18">
        <f>IF(Raw_Data!G378="",ROUND(AVERAGEIFS(Raw_Data!$G$2:$G$4001,Raw_Data!$E$2:$E$4001,E378),1),Raw_Data!G378)</f>
        <v>872.2</v>
      </c>
      <c r="H378" s="15">
        <f>Raw_Data!H378</f>
        <v>27.3</v>
      </c>
      <c r="I378" s="15">
        <f>Raw_Data!I378</f>
        <v>70.900000000000006</v>
      </c>
      <c r="J378" s="15">
        <f>Raw_Data!J378</f>
        <v>5.5</v>
      </c>
      <c r="K378" s="15">
        <f>Raw_Data!K378</f>
        <v>6.65</v>
      </c>
      <c r="L378" s="18">
        <f>IF(Raw_Data!L378="",ROUND(AVERAGEIFS(Raw_Data!$L$2:$L$4001,Raw_Data!$E$2:$E$4001,E378),1),Raw_Data!L378)</f>
        <v>28.6</v>
      </c>
      <c r="M378" s="15">
        <f>Raw_Data!M378</f>
        <v>193.7</v>
      </c>
      <c r="N378" s="15">
        <f>Raw_Data!N378</f>
        <v>45.4</v>
      </c>
      <c r="O378" s="15">
        <f>Raw_Data!O378</f>
        <v>136.4</v>
      </c>
      <c r="P378" s="15" t="str">
        <f>Raw_Data!P378</f>
        <v>Flood</v>
      </c>
      <c r="Q378" s="15">
        <f>Raw_Data!Q378</f>
        <v>229.2</v>
      </c>
      <c r="R378" s="15">
        <f>Raw_Data!R378</f>
        <v>6.28</v>
      </c>
      <c r="S378" s="15">
        <f>Raw_Data!S378</f>
        <v>0.79</v>
      </c>
      <c r="T378" s="18">
        <f>IF(Raw_Data!T378="",ROUND(AVERAGEIFS(Raw_Data!$T$2:$T$4001,Raw_Data!$E$2:$E$4001,E378,Raw_Data!$D$2:$D$4001,D378),2),IF(Raw_Data!T378&gt;INDEX(Cleaning_Reference!$F$6:$F$13,MATCH(D378,Cleaning_Reference!$A$6:$A$13,0)),INDEX(Cleaning_Reference!$F$6:$F$13,MATCH(D378,Cleaning_Reference!$A$6:$A$13,0)),Raw_Data!T378))</f>
        <v>3.74</v>
      </c>
      <c r="U378" s="15">
        <f>Raw_Data!U378</f>
        <v>53.44</v>
      </c>
      <c r="V378" s="15">
        <f>Raw_Data!V378</f>
        <v>26616</v>
      </c>
      <c r="W378" s="15">
        <f>Raw_Data!W378</f>
        <v>1033483</v>
      </c>
      <c r="X378" s="15">
        <f>Raw_Data!X378</f>
        <v>1422359</v>
      </c>
      <c r="Y378" s="15">
        <f>Raw_Data!Y378</f>
        <v>388876</v>
      </c>
      <c r="Z378" s="15">
        <f>Raw_Data!Z378</f>
        <v>9456</v>
      </c>
      <c r="AA378" s="15">
        <f>Raw_Data!AA378</f>
        <v>5.6509999999999998</v>
      </c>
      <c r="AB378" s="15">
        <f>Raw_Data!AB378</f>
        <v>46.5</v>
      </c>
      <c r="AC378" s="19" t="str">
        <f>IF(Raw_Data!G378="","Yes","No")</f>
        <v>No</v>
      </c>
      <c r="AD378" s="19" t="str">
        <f>IF(Raw_Data!L378="","Yes","No")</f>
        <v>No</v>
      </c>
      <c r="AE378" s="19" t="str">
        <f>IF(Raw_Data!T378="","Imputed",IF(Raw_Data!T378&gt;INDEX(Cleaning_Reference!$F$6:$F$13,MATCH(D378,Cleaning_Reference!$A$6:$A$13,0)),"Capped","Original"))</f>
        <v>Original</v>
      </c>
      <c r="AF378" s="21">
        <f t="shared" si="5"/>
        <v>53.44</v>
      </c>
    </row>
    <row r="379" spans="1:32" ht="15" customHeight="1" x14ac:dyDescent="0.3">
      <c r="A379" s="20" t="str">
        <f>Raw_Data!A379</f>
        <v>SF10378</v>
      </c>
      <c r="B379" s="15" t="str">
        <f>Raw_Data!B379</f>
        <v>Tamil Nadu</v>
      </c>
      <c r="C379" s="15" t="str">
        <f>Raw_Data!C379</f>
        <v>Guntur</v>
      </c>
      <c r="D379" s="15" t="str">
        <f>Raw_Data!D379</f>
        <v>Chilli</v>
      </c>
      <c r="E379" s="15" t="str">
        <f>Raw_Data!E379</f>
        <v>Kharif</v>
      </c>
      <c r="F379" s="15">
        <f>Raw_Data!F379</f>
        <v>1.1499999999999999</v>
      </c>
      <c r="G379" s="18">
        <f>IF(Raw_Data!G379="",ROUND(AVERAGEIFS(Raw_Data!$G$2:$G$4001,Raw_Data!$E$2:$E$4001,E379),1),Raw_Data!G379)</f>
        <v>780.6</v>
      </c>
      <c r="H379" s="15">
        <f>Raw_Data!H379</f>
        <v>30.9</v>
      </c>
      <c r="I379" s="15">
        <f>Raw_Data!I379</f>
        <v>73.599999999999994</v>
      </c>
      <c r="J379" s="15">
        <f>Raw_Data!J379</f>
        <v>6.1</v>
      </c>
      <c r="K379" s="15">
        <f>Raw_Data!K379</f>
        <v>5.84</v>
      </c>
      <c r="L379" s="18">
        <f>IF(Raw_Data!L379="",ROUND(AVERAGEIFS(Raw_Data!$L$2:$L$4001,Raw_Data!$E$2:$E$4001,E379),1),Raw_Data!L379)</f>
        <v>28.7</v>
      </c>
      <c r="M379" s="15">
        <f>Raw_Data!M379</f>
        <v>40</v>
      </c>
      <c r="N379" s="15">
        <f>Raw_Data!N379</f>
        <v>60.9</v>
      </c>
      <c r="O379" s="15">
        <f>Raw_Data!O379</f>
        <v>129.9</v>
      </c>
      <c r="P379" s="15" t="str">
        <f>Raw_Data!P379</f>
        <v>Rainfed</v>
      </c>
      <c r="Q379" s="15">
        <f>Raw_Data!Q379</f>
        <v>283.60000000000002</v>
      </c>
      <c r="R379" s="15">
        <f>Raw_Data!R379</f>
        <v>2.13</v>
      </c>
      <c r="S379" s="15">
        <f>Raw_Data!S379</f>
        <v>0.97</v>
      </c>
      <c r="T379" s="18">
        <f>IF(Raw_Data!T379="",ROUND(AVERAGEIFS(Raw_Data!$T$2:$T$4001,Raw_Data!$E$2:$E$4001,E379,Raw_Data!$D$2:$D$4001,D379),2),IF(Raw_Data!T379&gt;INDEX(Cleaning_Reference!$F$6:$F$13,MATCH(D379,Cleaning_Reference!$A$6:$A$13,0)),INDEX(Cleaning_Reference!$F$6:$F$13,MATCH(D379,Cleaning_Reference!$A$6:$A$13,0)),Raw_Data!T379))</f>
        <v>0.79</v>
      </c>
      <c r="U379" s="15">
        <f>Raw_Data!U379</f>
        <v>0.91</v>
      </c>
      <c r="V379" s="15">
        <f>Raw_Data!V379</f>
        <v>114111</v>
      </c>
      <c r="W379" s="15">
        <f>Raw_Data!W379</f>
        <v>70973</v>
      </c>
      <c r="X379" s="15">
        <f>Raw_Data!X379</f>
        <v>103841</v>
      </c>
      <c r="Y379" s="15">
        <f>Raw_Data!Y379</f>
        <v>32868</v>
      </c>
      <c r="Z379" s="15">
        <f>Raw_Data!Z379</f>
        <v>409</v>
      </c>
      <c r="AA379" s="15">
        <f>Raw_Data!AA379</f>
        <v>2.2250000000000001</v>
      </c>
      <c r="AB379" s="15">
        <f>Raw_Data!AB379</f>
        <v>70.400000000000006</v>
      </c>
      <c r="AC379" s="19" t="str">
        <f>IF(Raw_Data!G379="","Yes","No")</f>
        <v>No</v>
      </c>
      <c r="AD379" s="19" t="str">
        <f>IF(Raw_Data!L379="","Yes","No")</f>
        <v>No</v>
      </c>
      <c r="AE379" s="19" t="str">
        <f>IF(Raw_Data!T379="","Imputed",IF(Raw_Data!T379&gt;INDEX(Cleaning_Reference!$F$6:$F$13,MATCH(D379,Cleaning_Reference!$A$6:$A$13,0)),"Capped","Original"))</f>
        <v>Original</v>
      </c>
      <c r="AF379" s="21">
        <f t="shared" si="5"/>
        <v>0.91</v>
      </c>
    </row>
    <row r="380" spans="1:32" ht="15" customHeight="1" x14ac:dyDescent="0.3">
      <c r="A380" s="20" t="str">
        <f>Raw_Data!A380</f>
        <v>SF10379</v>
      </c>
      <c r="B380" s="15" t="str">
        <f>Raw_Data!B380</f>
        <v>Karnataka</v>
      </c>
      <c r="C380" s="15" t="str">
        <f>Raw_Data!C380</f>
        <v>Warangal</v>
      </c>
      <c r="D380" s="15" t="str">
        <f>Raw_Data!D380</f>
        <v>Maize</v>
      </c>
      <c r="E380" s="15" t="str">
        <f>Raw_Data!E380</f>
        <v>Kharif</v>
      </c>
      <c r="F380" s="15">
        <f>Raw_Data!F380</f>
        <v>10.199999999999999</v>
      </c>
      <c r="G380" s="18">
        <f>IF(Raw_Data!G380="",ROUND(AVERAGEIFS(Raw_Data!$G$2:$G$4001,Raw_Data!$E$2:$E$4001,E380),1),Raw_Data!G380)</f>
        <v>1003</v>
      </c>
      <c r="H380" s="15">
        <f>Raw_Data!H380</f>
        <v>29.8</v>
      </c>
      <c r="I380" s="15">
        <f>Raw_Data!I380</f>
        <v>85</v>
      </c>
      <c r="J380" s="15">
        <f>Raw_Data!J380</f>
        <v>6.2</v>
      </c>
      <c r="K380" s="15">
        <f>Raw_Data!K380</f>
        <v>6.52</v>
      </c>
      <c r="L380" s="18">
        <f>IF(Raw_Data!L380="",ROUND(AVERAGEIFS(Raw_Data!$L$2:$L$4001,Raw_Data!$E$2:$E$4001,E380),1),Raw_Data!L380)</f>
        <v>36.700000000000003</v>
      </c>
      <c r="M380" s="15">
        <f>Raw_Data!M380</f>
        <v>119</v>
      </c>
      <c r="N380" s="15">
        <f>Raw_Data!N380</f>
        <v>58.3</v>
      </c>
      <c r="O380" s="15">
        <f>Raw_Data!O380</f>
        <v>69.099999999999994</v>
      </c>
      <c r="P380" s="15" t="str">
        <f>Raw_Data!P380</f>
        <v>Flood</v>
      </c>
      <c r="Q380" s="15">
        <f>Raw_Data!Q380</f>
        <v>343.2</v>
      </c>
      <c r="R380" s="15">
        <f>Raw_Data!R380</f>
        <v>4.1500000000000004</v>
      </c>
      <c r="S380" s="15">
        <f>Raw_Data!S380</f>
        <v>0.78</v>
      </c>
      <c r="T380" s="18">
        <f>IF(Raw_Data!T380="",ROUND(AVERAGEIFS(Raw_Data!$T$2:$T$4001,Raw_Data!$E$2:$E$4001,E380,Raw_Data!$D$2:$D$4001,D380),2),IF(Raw_Data!T380&gt;INDEX(Cleaning_Reference!$F$6:$F$13,MATCH(D380,Cleaning_Reference!$A$6:$A$13,0)),INDEX(Cleaning_Reference!$F$6:$F$13,MATCH(D380,Cleaning_Reference!$A$6:$A$13,0)),Raw_Data!T380))</f>
        <v>4.0999999999999996</v>
      </c>
      <c r="U380" s="15">
        <f>Raw_Data!U380</f>
        <v>41.82</v>
      </c>
      <c r="V380" s="15">
        <f>Raw_Data!V380</f>
        <v>22998</v>
      </c>
      <c r="W380" s="15">
        <f>Raw_Data!W380</f>
        <v>779375</v>
      </c>
      <c r="X380" s="15">
        <f>Raw_Data!X380</f>
        <v>961776</v>
      </c>
      <c r="Y380" s="15">
        <f>Raw_Data!Y380</f>
        <v>182401</v>
      </c>
      <c r="Z380" s="15">
        <f>Raw_Data!Z380</f>
        <v>8738</v>
      </c>
      <c r="AA380" s="15">
        <f>Raw_Data!AA380</f>
        <v>4.7859999999999996</v>
      </c>
      <c r="AB380" s="15">
        <f>Raw_Data!AB380</f>
        <v>61.4</v>
      </c>
      <c r="AC380" s="19" t="str">
        <f>IF(Raw_Data!G380="","Yes","No")</f>
        <v>No</v>
      </c>
      <c r="AD380" s="19" t="str">
        <f>IF(Raw_Data!L380="","Yes","No")</f>
        <v>No</v>
      </c>
      <c r="AE380" s="19" t="str">
        <f>IF(Raw_Data!T380="","Imputed",IF(Raw_Data!T380&gt;INDEX(Cleaning_Reference!$F$6:$F$13,MATCH(D380,Cleaning_Reference!$A$6:$A$13,0)),"Capped","Original"))</f>
        <v>Original</v>
      </c>
      <c r="AF380" s="21">
        <f t="shared" si="5"/>
        <v>41.82</v>
      </c>
    </row>
    <row r="381" spans="1:32" ht="15" customHeight="1" x14ac:dyDescent="0.3">
      <c r="A381" s="20" t="str">
        <f>Raw_Data!A381</f>
        <v>SF10380</v>
      </c>
      <c r="B381" s="15" t="str">
        <f>Raw_Data!B381</f>
        <v>Punjab</v>
      </c>
      <c r="C381" s="15" t="str">
        <f>Raw_Data!C381</f>
        <v>Guntur</v>
      </c>
      <c r="D381" s="15" t="str">
        <f>Raw_Data!D381</f>
        <v>Wheat</v>
      </c>
      <c r="E381" s="15" t="str">
        <f>Raw_Data!E381</f>
        <v>Kharif</v>
      </c>
      <c r="F381" s="15">
        <f>Raw_Data!F381</f>
        <v>11.77</v>
      </c>
      <c r="G381" s="18">
        <f>IF(Raw_Data!G381="",ROUND(AVERAGEIFS(Raw_Data!$G$2:$G$4001,Raw_Data!$E$2:$E$4001,E381),1),Raw_Data!G381)</f>
        <v>1071.4000000000001</v>
      </c>
      <c r="H381" s="15">
        <f>Raw_Data!H381</f>
        <v>29.4</v>
      </c>
      <c r="I381" s="15">
        <f>Raw_Data!I381</f>
        <v>70.599999999999994</v>
      </c>
      <c r="J381" s="15">
        <f>Raw_Data!J381</f>
        <v>6.4</v>
      </c>
      <c r="K381" s="15">
        <f>Raw_Data!K381</f>
        <v>6.21</v>
      </c>
      <c r="L381" s="18">
        <f>IF(Raw_Data!L381="",ROUND(AVERAGEIFS(Raw_Data!$L$2:$L$4001,Raw_Data!$E$2:$E$4001,E381),1),Raw_Data!L381)</f>
        <v>31</v>
      </c>
      <c r="M381" s="15">
        <f>Raw_Data!M381</f>
        <v>126.9</v>
      </c>
      <c r="N381" s="15">
        <f>Raw_Data!N381</f>
        <v>86.7</v>
      </c>
      <c r="O381" s="15">
        <f>Raw_Data!O381</f>
        <v>112.5</v>
      </c>
      <c r="P381" s="15" t="str">
        <f>Raw_Data!P381</f>
        <v>Sprinkler</v>
      </c>
      <c r="Q381" s="15">
        <f>Raw_Data!Q381</f>
        <v>197.5</v>
      </c>
      <c r="R381" s="15">
        <f>Raw_Data!R381</f>
        <v>0.5</v>
      </c>
      <c r="S381" s="15">
        <f>Raw_Data!S381</f>
        <v>0.71</v>
      </c>
      <c r="T381" s="18">
        <f>IF(Raw_Data!T381="",ROUND(AVERAGEIFS(Raw_Data!$T$2:$T$4001,Raw_Data!$E$2:$E$4001,E381,Raw_Data!$D$2:$D$4001,D381),2),IF(Raw_Data!T381&gt;INDEX(Cleaning_Reference!$F$6:$F$13,MATCH(D381,Cleaning_Reference!$A$6:$A$13,0)),INDEX(Cleaning_Reference!$F$6:$F$13,MATCH(D381,Cleaning_Reference!$A$6:$A$13,0)),Raw_Data!T381))</f>
        <v>2.52</v>
      </c>
      <c r="U381" s="15">
        <f>Raw_Data!U381</f>
        <v>29.66</v>
      </c>
      <c r="V381" s="15">
        <f>Raw_Data!V381</f>
        <v>20764</v>
      </c>
      <c r="W381" s="15">
        <f>Raw_Data!W381</f>
        <v>708666</v>
      </c>
      <c r="X381" s="15">
        <f>Raw_Data!X381</f>
        <v>615860</v>
      </c>
      <c r="Y381" s="15">
        <f>Raw_Data!Y381</f>
        <v>-92806</v>
      </c>
      <c r="Z381" s="15">
        <f>Raw_Data!Z381</f>
        <v>6853</v>
      </c>
      <c r="AA381" s="15">
        <f>Raw_Data!AA381</f>
        <v>4.3280000000000003</v>
      </c>
      <c r="AB381" s="15">
        <f>Raw_Data!AB381</f>
        <v>67.2</v>
      </c>
      <c r="AC381" s="19" t="str">
        <f>IF(Raw_Data!G381="","Yes","No")</f>
        <v>No</v>
      </c>
      <c r="AD381" s="19" t="str">
        <f>IF(Raw_Data!L381="","Yes","No")</f>
        <v>No</v>
      </c>
      <c r="AE381" s="19" t="str">
        <f>IF(Raw_Data!T381="","Imputed",IF(Raw_Data!T381&gt;INDEX(Cleaning_Reference!$F$6:$F$13,MATCH(D381,Cleaning_Reference!$A$6:$A$13,0)),"Capped","Original"))</f>
        <v>Original</v>
      </c>
      <c r="AF381" s="21">
        <f t="shared" si="5"/>
        <v>29.66</v>
      </c>
    </row>
    <row r="382" spans="1:32" ht="15" customHeight="1" x14ac:dyDescent="0.3">
      <c r="A382" s="20" t="str">
        <f>Raw_Data!A382</f>
        <v>SF10381</v>
      </c>
      <c r="B382" s="15" t="str">
        <f>Raw_Data!B382</f>
        <v>Karnataka</v>
      </c>
      <c r="C382" s="15" t="str">
        <f>Raw_Data!C382</f>
        <v>Indore</v>
      </c>
      <c r="D382" s="15" t="str">
        <f>Raw_Data!D382</f>
        <v>Maize</v>
      </c>
      <c r="E382" s="15" t="str">
        <f>Raw_Data!E382</f>
        <v>Rabi</v>
      </c>
      <c r="F382" s="15">
        <f>Raw_Data!F382</f>
        <v>9.56</v>
      </c>
      <c r="G382" s="18">
        <f>IF(Raw_Data!G382="",ROUND(AVERAGEIFS(Raw_Data!$G$2:$G$4001,Raw_Data!$E$2:$E$4001,E382),1),Raw_Data!G382)</f>
        <v>126.2</v>
      </c>
      <c r="H382" s="15">
        <f>Raw_Data!H382</f>
        <v>27.6</v>
      </c>
      <c r="I382" s="15">
        <f>Raw_Data!I382</f>
        <v>73.5</v>
      </c>
      <c r="J382" s="15">
        <f>Raw_Data!J382</f>
        <v>8</v>
      </c>
      <c r="K382" s="15">
        <f>Raw_Data!K382</f>
        <v>6.72</v>
      </c>
      <c r="L382" s="18">
        <f>IF(Raw_Data!L382="",ROUND(AVERAGEIFS(Raw_Data!$L$2:$L$4001,Raw_Data!$E$2:$E$4001,E382),1),Raw_Data!L382)</f>
        <v>29.8</v>
      </c>
      <c r="M382" s="15">
        <f>Raw_Data!M382</f>
        <v>167.9</v>
      </c>
      <c r="N382" s="15">
        <f>Raw_Data!N382</f>
        <v>52.4</v>
      </c>
      <c r="O382" s="15">
        <f>Raw_Data!O382</f>
        <v>63</v>
      </c>
      <c r="P382" s="15" t="str">
        <f>Raw_Data!P382</f>
        <v>Sprinkler</v>
      </c>
      <c r="Q382" s="15">
        <f>Raw_Data!Q382</f>
        <v>183.9</v>
      </c>
      <c r="R382" s="15">
        <f>Raw_Data!R382</f>
        <v>8.14</v>
      </c>
      <c r="S382" s="15">
        <f>Raw_Data!S382</f>
        <v>0.93</v>
      </c>
      <c r="T382" s="18">
        <f>IF(Raw_Data!T382="",ROUND(AVERAGEIFS(Raw_Data!$T$2:$T$4001,Raw_Data!$E$2:$E$4001,E382,Raw_Data!$D$2:$D$4001,D382),2),IF(Raw_Data!T382&gt;INDEX(Cleaning_Reference!$F$6:$F$13,MATCH(D382,Cleaning_Reference!$A$6:$A$13,0)),INDEX(Cleaning_Reference!$F$6:$F$13,MATCH(D382,Cleaning_Reference!$A$6:$A$13,0)),Raw_Data!T382))</f>
        <v>3.39</v>
      </c>
      <c r="U382" s="15">
        <f>Raw_Data!U382</f>
        <v>32.409999999999997</v>
      </c>
      <c r="V382" s="15">
        <f>Raw_Data!V382</f>
        <v>18968</v>
      </c>
      <c r="W382" s="15">
        <f>Raw_Data!W382</f>
        <v>602709</v>
      </c>
      <c r="X382" s="15">
        <f>Raw_Data!X382</f>
        <v>614753</v>
      </c>
      <c r="Y382" s="15">
        <f>Raw_Data!Y382</f>
        <v>12044</v>
      </c>
      <c r="Z382" s="15">
        <f>Raw_Data!Z382</f>
        <v>5404</v>
      </c>
      <c r="AA382" s="15">
        <f>Raw_Data!AA382</f>
        <v>5.9969999999999999</v>
      </c>
      <c r="AB382" s="15">
        <f>Raw_Data!AB382</f>
        <v>36.4</v>
      </c>
      <c r="AC382" s="19" t="str">
        <f>IF(Raw_Data!G382="","Yes","No")</f>
        <v>No</v>
      </c>
      <c r="AD382" s="19" t="str">
        <f>IF(Raw_Data!L382="","Yes","No")</f>
        <v>No</v>
      </c>
      <c r="AE382" s="19" t="str">
        <f>IF(Raw_Data!T382="","Imputed",IF(Raw_Data!T382&gt;INDEX(Cleaning_Reference!$F$6:$F$13,MATCH(D382,Cleaning_Reference!$A$6:$A$13,0)),"Capped","Original"))</f>
        <v>Original</v>
      </c>
      <c r="AF382" s="21">
        <f t="shared" si="5"/>
        <v>32.409999999999997</v>
      </c>
    </row>
    <row r="383" spans="1:32" ht="15" customHeight="1" x14ac:dyDescent="0.3">
      <c r="A383" s="20" t="str">
        <f>Raw_Data!A383</f>
        <v>SF10382</v>
      </c>
      <c r="B383" s="15" t="str">
        <f>Raw_Data!B383</f>
        <v>Tamil Nadu</v>
      </c>
      <c r="C383" s="15" t="str">
        <f>Raw_Data!C383</f>
        <v>Erode</v>
      </c>
      <c r="D383" s="15" t="str">
        <f>Raw_Data!D383</f>
        <v>Pulses</v>
      </c>
      <c r="E383" s="15" t="str">
        <f>Raw_Data!E383</f>
        <v>Rabi</v>
      </c>
      <c r="F383" s="15">
        <f>Raw_Data!F383</f>
        <v>6.17</v>
      </c>
      <c r="G383" s="18">
        <f>IF(Raw_Data!G383="",ROUND(AVERAGEIFS(Raw_Data!$G$2:$G$4001,Raw_Data!$E$2:$E$4001,E383),1),Raw_Data!G383)</f>
        <v>537.29999999999995</v>
      </c>
      <c r="H383" s="15">
        <f>Raw_Data!H383</f>
        <v>19.5</v>
      </c>
      <c r="I383" s="15">
        <f>Raw_Data!I383</f>
        <v>69.2</v>
      </c>
      <c r="J383" s="15">
        <f>Raw_Data!J383</f>
        <v>6.5</v>
      </c>
      <c r="K383" s="15">
        <f>Raw_Data!K383</f>
        <v>8.26</v>
      </c>
      <c r="L383" s="18">
        <f>IF(Raw_Data!L383="",ROUND(AVERAGEIFS(Raw_Data!$L$2:$L$4001,Raw_Data!$E$2:$E$4001,E383),1),Raw_Data!L383)</f>
        <v>23.9</v>
      </c>
      <c r="M383" s="15">
        <f>Raw_Data!M383</f>
        <v>161.80000000000001</v>
      </c>
      <c r="N383" s="15">
        <f>Raw_Data!N383</f>
        <v>66.7</v>
      </c>
      <c r="O383" s="15">
        <f>Raw_Data!O383</f>
        <v>168.6</v>
      </c>
      <c r="P383" s="15" t="str">
        <f>Raw_Data!P383</f>
        <v>Drip</v>
      </c>
      <c r="Q383" s="15">
        <f>Raw_Data!Q383</f>
        <v>280.7</v>
      </c>
      <c r="R383" s="15">
        <f>Raw_Data!R383</f>
        <v>3.65</v>
      </c>
      <c r="S383" s="15">
        <f>Raw_Data!S383</f>
        <v>0.87</v>
      </c>
      <c r="T383" s="18">
        <f>IF(Raw_Data!T383="",ROUND(AVERAGEIFS(Raw_Data!$T$2:$T$4001,Raw_Data!$E$2:$E$4001,E383,Raw_Data!$D$2:$D$4001,D383),2),IF(Raw_Data!T383&gt;INDEX(Cleaning_Reference!$F$6:$F$13,MATCH(D383,Cleaning_Reference!$A$6:$A$13,0)),INDEX(Cleaning_Reference!$F$6:$F$13,MATCH(D383,Cleaning_Reference!$A$6:$A$13,0)),Raw_Data!T383))</f>
        <v>0.3</v>
      </c>
      <c r="U383" s="15">
        <f>Raw_Data!U383</f>
        <v>1.85</v>
      </c>
      <c r="V383" s="15">
        <f>Raw_Data!V383</f>
        <v>83112</v>
      </c>
      <c r="W383" s="15">
        <f>Raw_Data!W383</f>
        <v>483204</v>
      </c>
      <c r="X383" s="15">
        <f>Raw_Data!X383</f>
        <v>153757</v>
      </c>
      <c r="Y383" s="15">
        <f>Raw_Data!Y383</f>
        <v>-329447</v>
      </c>
      <c r="Z383" s="15">
        <f>Raw_Data!Z383</f>
        <v>1840</v>
      </c>
      <c r="AA383" s="15">
        <f>Raw_Data!AA383</f>
        <v>1.0049999999999999</v>
      </c>
      <c r="AB383" s="15">
        <f>Raw_Data!AB383</f>
        <v>40</v>
      </c>
      <c r="AC383" s="19" t="str">
        <f>IF(Raw_Data!G383="","Yes","No")</f>
        <v>No</v>
      </c>
      <c r="AD383" s="19" t="str">
        <f>IF(Raw_Data!L383="","Yes","No")</f>
        <v>No</v>
      </c>
      <c r="AE383" s="19" t="str">
        <f>IF(Raw_Data!T383="","Imputed",IF(Raw_Data!T383&gt;INDEX(Cleaning_Reference!$F$6:$F$13,MATCH(D383,Cleaning_Reference!$A$6:$A$13,0)),"Capped","Original"))</f>
        <v>Original</v>
      </c>
      <c r="AF383" s="21">
        <f t="shared" si="5"/>
        <v>1.85</v>
      </c>
    </row>
    <row r="384" spans="1:32" ht="15" customHeight="1" x14ac:dyDescent="0.3">
      <c r="A384" s="20" t="str">
        <f>Raw_Data!A384</f>
        <v>SF10383</v>
      </c>
      <c r="B384" s="15" t="str">
        <f>Raw_Data!B384</f>
        <v>Punjab</v>
      </c>
      <c r="C384" s="15" t="str">
        <f>Raw_Data!C384</f>
        <v>Erode</v>
      </c>
      <c r="D384" s="15" t="str">
        <f>Raw_Data!D384</f>
        <v>Chilli</v>
      </c>
      <c r="E384" s="15" t="str">
        <f>Raw_Data!E384</f>
        <v>Rabi</v>
      </c>
      <c r="F384" s="15">
        <f>Raw_Data!F384</f>
        <v>14.63</v>
      </c>
      <c r="G384" s="18">
        <f>IF(Raw_Data!G384="",ROUND(AVERAGEIFS(Raw_Data!$G$2:$G$4001,Raw_Data!$E$2:$E$4001,E384),1),Raw_Data!G384)</f>
        <v>332</v>
      </c>
      <c r="H384" s="15">
        <f>Raw_Data!H384</f>
        <v>22.1</v>
      </c>
      <c r="I384" s="15">
        <f>Raw_Data!I384</f>
        <v>69.099999999999994</v>
      </c>
      <c r="J384" s="15">
        <f>Raw_Data!J384</f>
        <v>8.1</v>
      </c>
      <c r="K384" s="15">
        <f>Raw_Data!K384</f>
        <v>6.83</v>
      </c>
      <c r="L384" s="18">
        <f>IF(Raw_Data!L384="",ROUND(AVERAGEIFS(Raw_Data!$L$2:$L$4001,Raw_Data!$E$2:$E$4001,E384),1),Raw_Data!L384)</f>
        <v>18.899999999999999</v>
      </c>
      <c r="M384" s="15">
        <f>Raw_Data!M384</f>
        <v>96</v>
      </c>
      <c r="N384" s="15">
        <f>Raw_Data!N384</f>
        <v>43.5</v>
      </c>
      <c r="O384" s="15">
        <f>Raw_Data!O384</f>
        <v>134.5</v>
      </c>
      <c r="P384" s="15" t="str">
        <f>Raw_Data!P384</f>
        <v>Flood</v>
      </c>
      <c r="Q384" s="15">
        <f>Raw_Data!Q384</f>
        <v>179.1</v>
      </c>
      <c r="R384" s="15">
        <f>Raw_Data!R384</f>
        <v>4.43</v>
      </c>
      <c r="S384" s="15">
        <f>Raw_Data!S384</f>
        <v>0.85</v>
      </c>
      <c r="T384" s="18">
        <f>IF(Raw_Data!T384="",ROUND(AVERAGEIFS(Raw_Data!$T$2:$T$4001,Raw_Data!$E$2:$E$4001,E384,Raw_Data!$D$2:$D$4001,D384),2),IF(Raw_Data!T384&gt;INDEX(Cleaning_Reference!$F$6:$F$13,MATCH(D384,Cleaning_Reference!$A$6:$A$13,0)),INDEX(Cleaning_Reference!$F$6:$F$13,MATCH(D384,Cleaning_Reference!$A$6:$A$13,0)),Raw_Data!T384))</f>
        <v>2.1</v>
      </c>
      <c r="U384" s="15">
        <f>Raw_Data!U384</f>
        <v>30.72</v>
      </c>
      <c r="V384" s="15">
        <f>Raw_Data!V384</f>
        <v>88550</v>
      </c>
      <c r="W384" s="15">
        <f>Raw_Data!W384</f>
        <v>888938</v>
      </c>
      <c r="X384" s="15">
        <f>Raw_Data!X384</f>
        <v>2720256</v>
      </c>
      <c r="Y384" s="15">
        <f>Raw_Data!Y384</f>
        <v>1831318</v>
      </c>
      <c r="Z384" s="15">
        <f>Raw_Data!Z384</f>
        <v>12485</v>
      </c>
      <c r="AA384" s="15">
        <f>Raw_Data!AA384</f>
        <v>2.4609999999999999</v>
      </c>
      <c r="AB384" s="15">
        <f>Raw_Data!AB384</f>
        <v>43.8</v>
      </c>
      <c r="AC384" s="19" t="str">
        <f>IF(Raw_Data!G384="","Yes","No")</f>
        <v>No</v>
      </c>
      <c r="AD384" s="19" t="str">
        <f>IF(Raw_Data!L384="","Yes","No")</f>
        <v>No</v>
      </c>
      <c r="AE384" s="19" t="str">
        <f>IF(Raw_Data!T384="","Imputed",IF(Raw_Data!T384&gt;INDEX(Cleaning_Reference!$F$6:$F$13,MATCH(D384,Cleaning_Reference!$A$6:$A$13,0)),"Capped","Original"))</f>
        <v>Original</v>
      </c>
      <c r="AF384" s="21">
        <f t="shared" si="5"/>
        <v>30.72</v>
      </c>
    </row>
    <row r="385" spans="1:32" ht="15" customHeight="1" x14ac:dyDescent="0.3">
      <c r="A385" s="20" t="str">
        <f>Raw_Data!A385</f>
        <v>SF10384</v>
      </c>
      <c r="B385" s="15" t="str">
        <f>Raw_Data!B385</f>
        <v>Gujarat</v>
      </c>
      <c r="C385" s="15" t="str">
        <f>Raw_Data!C385</f>
        <v>Erode</v>
      </c>
      <c r="D385" s="15" t="str">
        <f>Raw_Data!D385</f>
        <v>Chilli</v>
      </c>
      <c r="E385" s="15" t="str">
        <f>Raw_Data!E385</f>
        <v>Kharif</v>
      </c>
      <c r="F385" s="15">
        <f>Raw_Data!F385</f>
        <v>7.75</v>
      </c>
      <c r="G385" s="18">
        <f>IF(Raw_Data!G385="",ROUND(AVERAGEIFS(Raw_Data!$G$2:$G$4001,Raw_Data!$E$2:$E$4001,E385),1),Raw_Data!G385)</f>
        <v>450.4</v>
      </c>
      <c r="H385" s="15">
        <f>Raw_Data!H385</f>
        <v>32.9</v>
      </c>
      <c r="I385" s="15">
        <f>Raw_Data!I385</f>
        <v>58.7</v>
      </c>
      <c r="J385" s="15">
        <f>Raw_Data!J385</f>
        <v>9.1</v>
      </c>
      <c r="K385" s="15">
        <f>Raw_Data!K385</f>
        <v>7.33</v>
      </c>
      <c r="L385" s="18">
        <f>IF(Raw_Data!L385="",ROUND(AVERAGEIFS(Raw_Data!$L$2:$L$4001,Raw_Data!$E$2:$E$4001,E385),1),Raw_Data!L385)</f>
        <v>31.7</v>
      </c>
      <c r="M385" s="15">
        <f>Raw_Data!M385</f>
        <v>201.9</v>
      </c>
      <c r="N385" s="15">
        <f>Raw_Data!N385</f>
        <v>62.3</v>
      </c>
      <c r="O385" s="15">
        <f>Raw_Data!O385</f>
        <v>142.69999999999999</v>
      </c>
      <c r="P385" s="15" t="str">
        <f>Raw_Data!P385</f>
        <v>Flood</v>
      </c>
      <c r="Q385" s="15">
        <f>Raw_Data!Q385</f>
        <v>246.6</v>
      </c>
      <c r="R385" s="15">
        <f>Raw_Data!R385</f>
        <v>3.83</v>
      </c>
      <c r="S385" s="15">
        <f>Raw_Data!S385</f>
        <v>0.95</v>
      </c>
      <c r="T385" s="18">
        <f>IF(Raw_Data!T385="",ROUND(AVERAGEIFS(Raw_Data!$T$2:$T$4001,Raw_Data!$E$2:$E$4001,E385,Raw_Data!$D$2:$D$4001,D385),2),IF(Raw_Data!T385&gt;INDEX(Cleaning_Reference!$F$6:$F$13,MATCH(D385,Cleaning_Reference!$A$6:$A$13,0)),INDEX(Cleaning_Reference!$F$6:$F$13,MATCH(D385,Cleaning_Reference!$A$6:$A$13,0)),Raw_Data!T385))</f>
        <v>1.53</v>
      </c>
      <c r="U385" s="15">
        <f>Raw_Data!U385</f>
        <v>11.86</v>
      </c>
      <c r="V385" s="15">
        <f>Raw_Data!V385</f>
        <v>107332</v>
      </c>
      <c r="W385" s="15">
        <f>Raw_Data!W385</f>
        <v>566160</v>
      </c>
      <c r="X385" s="15">
        <f>Raw_Data!X385</f>
        <v>1272958</v>
      </c>
      <c r="Y385" s="15">
        <f>Raw_Data!Y385</f>
        <v>706798</v>
      </c>
      <c r="Z385" s="15">
        <f>Raw_Data!Z385</f>
        <v>6393</v>
      </c>
      <c r="AA385" s="15">
        <f>Raw_Data!AA385</f>
        <v>1.855</v>
      </c>
      <c r="AB385" s="15">
        <f>Raw_Data!AB385</f>
        <v>39.200000000000003</v>
      </c>
      <c r="AC385" s="19" t="str">
        <f>IF(Raw_Data!G385="","Yes","No")</f>
        <v>No</v>
      </c>
      <c r="AD385" s="19" t="str">
        <f>IF(Raw_Data!L385="","Yes","No")</f>
        <v>No</v>
      </c>
      <c r="AE385" s="19" t="str">
        <f>IF(Raw_Data!T385="","Imputed",IF(Raw_Data!T385&gt;INDEX(Cleaning_Reference!$F$6:$F$13,MATCH(D385,Cleaning_Reference!$A$6:$A$13,0)),"Capped","Original"))</f>
        <v>Original</v>
      </c>
      <c r="AF385" s="21">
        <f t="shared" si="5"/>
        <v>11.86</v>
      </c>
    </row>
    <row r="386" spans="1:32" ht="15" customHeight="1" x14ac:dyDescent="0.3">
      <c r="A386" s="20" t="str">
        <f>Raw_Data!A386</f>
        <v>SF10385</v>
      </c>
      <c r="B386" s="15" t="str">
        <f>Raw_Data!B386</f>
        <v>Madhya Pradesh</v>
      </c>
      <c r="C386" s="15" t="str">
        <f>Raw_Data!C386</f>
        <v>Nashik</v>
      </c>
      <c r="D386" s="15" t="str">
        <f>Raw_Data!D386</f>
        <v>Cotton</v>
      </c>
      <c r="E386" s="15" t="str">
        <f>Raw_Data!E386</f>
        <v>Kharif</v>
      </c>
      <c r="F386" s="15">
        <f>Raw_Data!F386</f>
        <v>9.06</v>
      </c>
      <c r="G386" s="18">
        <f>IF(Raw_Data!G386="",ROUND(AVERAGEIFS(Raw_Data!$G$2:$G$4001,Raw_Data!$E$2:$E$4001,E386),1),Raw_Data!G386)</f>
        <v>856.6</v>
      </c>
      <c r="H386" s="15">
        <f>Raw_Data!H386</f>
        <v>26.2</v>
      </c>
      <c r="I386" s="15">
        <f>Raw_Data!I386</f>
        <v>64.3</v>
      </c>
      <c r="J386" s="15">
        <f>Raw_Data!J386</f>
        <v>8.1</v>
      </c>
      <c r="K386" s="15">
        <f>Raw_Data!K386</f>
        <v>7.07</v>
      </c>
      <c r="L386" s="18">
        <f>IF(Raw_Data!L386="",ROUND(AVERAGEIFS(Raw_Data!$L$2:$L$4001,Raw_Data!$E$2:$E$4001,E386),1),Raw_Data!L386)</f>
        <v>39.9</v>
      </c>
      <c r="M386" s="15">
        <f>Raw_Data!M386</f>
        <v>111.7</v>
      </c>
      <c r="N386" s="15">
        <f>Raw_Data!N386</f>
        <v>73.900000000000006</v>
      </c>
      <c r="O386" s="15">
        <f>Raw_Data!O386</f>
        <v>44.4</v>
      </c>
      <c r="P386" s="15" t="str">
        <f>Raw_Data!P386</f>
        <v>Rainfed</v>
      </c>
      <c r="Q386" s="15">
        <f>Raw_Data!Q386</f>
        <v>132.19999999999999</v>
      </c>
      <c r="R386" s="15">
        <f>Raw_Data!R386</f>
        <v>6.74</v>
      </c>
      <c r="S386" s="15">
        <f>Raw_Data!S386</f>
        <v>0.7</v>
      </c>
      <c r="T386" s="18">
        <f>IF(Raw_Data!T386="",ROUND(AVERAGEIFS(Raw_Data!$T$2:$T$4001,Raw_Data!$E$2:$E$4001,E386,Raw_Data!$D$2:$D$4001,D386),2),IF(Raw_Data!T386&gt;INDEX(Cleaning_Reference!$F$6:$F$13,MATCH(D386,Cleaning_Reference!$A$6:$A$13,0)),INDEX(Cleaning_Reference!$F$6:$F$13,MATCH(D386,Cleaning_Reference!$A$6:$A$13,0)),Raw_Data!T386))</f>
        <v>1.5</v>
      </c>
      <c r="U386" s="15">
        <f>Raw_Data!U386</f>
        <v>13.59</v>
      </c>
      <c r="V386" s="15">
        <f>Raw_Data!V386</f>
        <v>70487</v>
      </c>
      <c r="W386" s="15">
        <f>Raw_Data!W386</f>
        <v>543229</v>
      </c>
      <c r="X386" s="15">
        <f>Raw_Data!X386</f>
        <v>957918</v>
      </c>
      <c r="Y386" s="15">
        <f>Raw_Data!Y386</f>
        <v>414689</v>
      </c>
      <c r="Z386" s="15">
        <f>Raw_Data!Z386</f>
        <v>3627</v>
      </c>
      <c r="AA386" s="15">
        <f>Raw_Data!AA386</f>
        <v>3.7469999999999999</v>
      </c>
      <c r="AB386" s="15">
        <f>Raw_Data!AB386</f>
        <v>35.5</v>
      </c>
      <c r="AC386" s="19" t="str">
        <f>IF(Raw_Data!G386="","Yes","No")</f>
        <v>No</v>
      </c>
      <c r="AD386" s="19" t="str">
        <f>IF(Raw_Data!L386="","Yes","No")</f>
        <v>No</v>
      </c>
      <c r="AE386" s="19" t="str">
        <f>IF(Raw_Data!T386="","Imputed",IF(Raw_Data!T386&gt;INDEX(Cleaning_Reference!$F$6:$F$13,MATCH(D386,Cleaning_Reference!$A$6:$A$13,0)),"Capped","Original"))</f>
        <v>Original</v>
      </c>
      <c r="AF386" s="21">
        <f t="shared" ref="AF386:AF449" si="6">ROUND(T386*F386,2)</f>
        <v>13.59</v>
      </c>
    </row>
    <row r="387" spans="1:32" ht="15" customHeight="1" x14ac:dyDescent="0.3">
      <c r="A387" s="20" t="str">
        <f>Raw_Data!A387</f>
        <v>SF10386</v>
      </c>
      <c r="B387" s="15" t="str">
        <f>Raw_Data!B387</f>
        <v>Telangana</v>
      </c>
      <c r="C387" s="15" t="str">
        <f>Raw_Data!C387</f>
        <v>Nalgonda</v>
      </c>
      <c r="D387" s="15" t="str">
        <f>Raw_Data!D387</f>
        <v>Wheat</v>
      </c>
      <c r="E387" s="15" t="str">
        <f>Raw_Data!E387</f>
        <v>Zaid</v>
      </c>
      <c r="F387" s="15">
        <f>Raw_Data!F387</f>
        <v>3.45</v>
      </c>
      <c r="G387" s="18">
        <f>IF(Raw_Data!G387="",ROUND(AVERAGEIFS(Raw_Data!$G$2:$G$4001,Raw_Data!$E$2:$E$4001,E387),1),Raw_Data!G387)</f>
        <v>537.20000000000005</v>
      </c>
      <c r="H387" s="15">
        <f>Raw_Data!H387</f>
        <v>33</v>
      </c>
      <c r="I387" s="15">
        <f>Raw_Data!I387</f>
        <v>55.7</v>
      </c>
      <c r="J387" s="15">
        <f>Raw_Data!J387</f>
        <v>8.4</v>
      </c>
      <c r="K387" s="15">
        <f>Raw_Data!K387</f>
        <v>6.75</v>
      </c>
      <c r="L387" s="18">
        <f>IF(Raw_Data!L387="",ROUND(AVERAGEIFS(Raw_Data!$L$2:$L$4001,Raw_Data!$E$2:$E$4001,E387),1),Raw_Data!L387)</f>
        <v>15.8</v>
      </c>
      <c r="M387" s="15">
        <f>Raw_Data!M387</f>
        <v>159.30000000000001</v>
      </c>
      <c r="N387" s="15">
        <f>Raw_Data!N387</f>
        <v>63</v>
      </c>
      <c r="O387" s="15">
        <f>Raw_Data!O387</f>
        <v>71.900000000000006</v>
      </c>
      <c r="P387" s="15" t="str">
        <f>Raw_Data!P387</f>
        <v>Sprinkler</v>
      </c>
      <c r="Q387" s="15">
        <f>Raw_Data!Q387</f>
        <v>269.10000000000002</v>
      </c>
      <c r="R387" s="15">
        <f>Raw_Data!R387</f>
        <v>5.0199999999999996</v>
      </c>
      <c r="S387" s="15">
        <f>Raw_Data!S387</f>
        <v>0.87</v>
      </c>
      <c r="T387" s="18">
        <f>IF(Raw_Data!T387="",ROUND(AVERAGEIFS(Raw_Data!$T$2:$T$4001,Raw_Data!$E$2:$E$4001,E387,Raw_Data!$D$2:$D$4001,D387),2),IF(Raw_Data!T387&gt;INDEX(Cleaning_Reference!$F$6:$F$13,MATCH(D387,Cleaning_Reference!$A$6:$A$13,0)),INDEX(Cleaning_Reference!$F$6:$F$13,MATCH(D387,Cleaning_Reference!$A$6:$A$13,0)),Raw_Data!T387))</f>
        <v>2.96</v>
      </c>
      <c r="U387" s="15">
        <f>Raw_Data!U387</f>
        <v>10.210000000000001</v>
      </c>
      <c r="V387" s="15">
        <f>Raw_Data!V387</f>
        <v>21001</v>
      </c>
      <c r="W387" s="15">
        <f>Raw_Data!W387</f>
        <v>308439</v>
      </c>
      <c r="X387" s="15">
        <f>Raw_Data!X387</f>
        <v>214420</v>
      </c>
      <c r="Y387" s="15">
        <f>Raw_Data!Y387</f>
        <v>-94019</v>
      </c>
      <c r="Z387" s="15">
        <f>Raw_Data!Z387</f>
        <v>1657</v>
      </c>
      <c r="AA387" s="15">
        <f>Raw_Data!AA387</f>
        <v>6.1619999999999999</v>
      </c>
      <c r="AB387" s="15">
        <f>Raw_Data!AB387</f>
        <v>50.5</v>
      </c>
      <c r="AC387" s="19" t="str">
        <f>IF(Raw_Data!G387="","Yes","No")</f>
        <v>No</v>
      </c>
      <c r="AD387" s="19" t="str">
        <f>IF(Raw_Data!L387="","Yes","No")</f>
        <v>No</v>
      </c>
      <c r="AE387" s="19" t="str">
        <f>IF(Raw_Data!T387="","Imputed",IF(Raw_Data!T387&gt;INDEX(Cleaning_Reference!$F$6:$F$13,MATCH(D387,Cleaning_Reference!$A$6:$A$13,0)),"Capped","Original"))</f>
        <v>Original</v>
      </c>
      <c r="AF387" s="21">
        <f t="shared" si="6"/>
        <v>10.210000000000001</v>
      </c>
    </row>
    <row r="388" spans="1:32" ht="15" customHeight="1" x14ac:dyDescent="0.3">
      <c r="A388" s="20" t="str">
        <f>Raw_Data!A388</f>
        <v>SF10387</v>
      </c>
      <c r="B388" s="15" t="str">
        <f>Raw_Data!B388</f>
        <v>Karnataka</v>
      </c>
      <c r="C388" s="15" t="str">
        <f>Raw_Data!C388</f>
        <v>Indore</v>
      </c>
      <c r="D388" s="15" t="str">
        <f>Raw_Data!D388</f>
        <v>Wheat</v>
      </c>
      <c r="E388" s="15" t="str">
        <f>Raw_Data!E388</f>
        <v>Kharif</v>
      </c>
      <c r="F388" s="15">
        <f>Raw_Data!F388</f>
        <v>1.24</v>
      </c>
      <c r="G388" s="18">
        <f>IF(Raw_Data!G388="",ROUND(AVERAGEIFS(Raw_Data!$G$2:$G$4001,Raw_Data!$E$2:$E$4001,E388),1),Raw_Data!G388)</f>
        <v>995.3</v>
      </c>
      <c r="H388" s="15">
        <f>Raw_Data!H388</f>
        <v>28.5</v>
      </c>
      <c r="I388" s="15">
        <f>Raw_Data!I388</f>
        <v>69.5</v>
      </c>
      <c r="J388" s="15">
        <f>Raw_Data!J388</f>
        <v>6.3</v>
      </c>
      <c r="K388" s="15">
        <f>Raw_Data!K388</f>
        <v>5.83</v>
      </c>
      <c r="L388" s="18">
        <f>IF(Raw_Data!L388="",ROUND(AVERAGEIFS(Raw_Data!$L$2:$L$4001,Raw_Data!$E$2:$E$4001,E388),1),Raw_Data!L388)</f>
        <v>32.200000000000003</v>
      </c>
      <c r="M388" s="15">
        <f>Raw_Data!M388</f>
        <v>148.6</v>
      </c>
      <c r="N388" s="15">
        <f>Raw_Data!N388</f>
        <v>78.3</v>
      </c>
      <c r="O388" s="15">
        <f>Raw_Data!O388</f>
        <v>102.6</v>
      </c>
      <c r="P388" s="15" t="str">
        <f>Raw_Data!P388</f>
        <v>Flood</v>
      </c>
      <c r="Q388" s="15">
        <f>Raw_Data!Q388</f>
        <v>156.6</v>
      </c>
      <c r="R388" s="15">
        <f>Raw_Data!R388</f>
        <v>4.3</v>
      </c>
      <c r="S388" s="15">
        <f>Raw_Data!S388</f>
        <v>0.75</v>
      </c>
      <c r="T388" s="18">
        <f>IF(Raw_Data!T388="",ROUND(AVERAGEIFS(Raw_Data!$T$2:$T$4001,Raw_Data!$E$2:$E$4001,E388,Raw_Data!$D$2:$D$4001,D388),2),IF(Raw_Data!T388&gt;INDEX(Cleaning_Reference!$F$6:$F$13,MATCH(D388,Cleaning_Reference!$A$6:$A$13,0)),INDEX(Cleaning_Reference!$F$6:$F$13,MATCH(D388,Cleaning_Reference!$A$6:$A$13,0)),Raw_Data!T388))</f>
        <v>1.05</v>
      </c>
      <c r="U388" s="15">
        <f>Raw_Data!U388</f>
        <v>1.3</v>
      </c>
      <c r="V388" s="15">
        <f>Raw_Data!V388</f>
        <v>21490</v>
      </c>
      <c r="W388" s="15">
        <f>Raw_Data!W388</f>
        <v>74716</v>
      </c>
      <c r="X388" s="15">
        <f>Raw_Data!X388</f>
        <v>27937</v>
      </c>
      <c r="Y388" s="15">
        <f>Raw_Data!Y388</f>
        <v>-46779</v>
      </c>
      <c r="Z388" s="15">
        <f>Raw_Data!Z388</f>
        <v>903</v>
      </c>
      <c r="AA388" s="15">
        <f>Raw_Data!AA388</f>
        <v>1.44</v>
      </c>
      <c r="AB388" s="15">
        <f>Raw_Data!AB388</f>
        <v>70.8</v>
      </c>
      <c r="AC388" s="19" t="str">
        <f>IF(Raw_Data!G388="","Yes","No")</f>
        <v>No</v>
      </c>
      <c r="AD388" s="19" t="str">
        <f>IF(Raw_Data!L388="","Yes","No")</f>
        <v>No</v>
      </c>
      <c r="AE388" s="19" t="str">
        <f>IF(Raw_Data!T388="","Imputed",IF(Raw_Data!T388&gt;INDEX(Cleaning_Reference!$F$6:$F$13,MATCH(D388,Cleaning_Reference!$A$6:$A$13,0)),"Capped","Original"))</f>
        <v>Original</v>
      </c>
      <c r="AF388" s="21">
        <f t="shared" si="6"/>
        <v>1.3</v>
      </c>
    </row>
    <row r="389" spans="1:32" ht="15" customHeight="1" x14ac:dyDescent="0.3">
      <c r="A389" s="20" t="str">
        <f>Raw_Data!A389</f>
        <v>SF10388</v>
      </c>
      <c r="B389" s="15" t="str">
        <f>Raw_Data!B389</f>
        <v>Maharashtra</v>
      </c>
      <c r="C389" s="15" t="str">
        <f>Raw_Data!C389</f>
        <v>Guntur</v>
      </c>
      <c r="D389" s="15" t="str">
        <f>Raw_Data!D389</f>
        <v>Chilli</v>
      </c>
      <c r="E389" s="15" t="str">
        <f>Raw_Data!E389</f>
        <v>Zaid</v>
      </c>
      <c r="F389" s="15">
        <f>Raw_Data!F389</f>
        <v>7.95</v>
      </c>
      <c r="G389" s="18">
        <f>IF(Raw_Data!G389="",ROUND(AVERAGEIFS(Raw_Data!$G$2:$G$4001,Raw_Data!$E$2:$E$4001,E389),1),Raw_Data!G389)</f>
        <v>263.2</v>
      </c>
      <c r="H389" s="15">
        <f>Raw_Data!H389</f>
        <v>27</v>
      </c>
      <c r="I389" s="15">
        <f>Raw_Data!I389</f>
        <v>48.1</v>
      </c>
      <c r="J389" s="15">
        <f>Raw_Data!J389</f>
        <v>8</v>
      </c>
      <c r="K389" s="15">
        <f>Raw_Data!K389</f>
        <v>6.92</v>
      </c>
      <c r="L389" s="18">
        <f>IF(Raw_Data!L389="",ROUND(AVERAGEIFS(Raw_Data!$L$2:$L$4001,Raw_Data!$E$2:$E$4001,E389),1),Raw_Data!L389)</f>
        <v>21</v>
      </c>
      <c r="M389" s="15">
        <f>Raw_Data!M389</f>
        <v>131.5</v>
      </c>
      <c r="N389" s="15">
        <f>Raw_Data!N389</f>
        <v>53.1</v>
      </c>
      <c r="O389" s="15">
        <f>Raw_Data!O389</f>
        <v>118.8</v>
      </c>
      <c r="P389" s="15" t="str">
        <f>Raw_Data!P389</f>
        <v>Drip</v>
      </c>
      <c r="Q389" s="15">
        <f>Raw_Data!Q389</f>
        <v>149.6</v>
      </c>
      <c r="R389" s="15">
        <f>Raw_Data!R389</f>
        <v>7.79</v>
      </c>
      <c r="S389" s="15">
        <f>Raw_Data!S389</f>
        <v>1</v>
      </c>
      <c r="T389" s="18">
        <f>IF(Raw_Data!T389="",ROUND(AVERAGEIFS(Raw_Data!$T$2:$T$4001,Raw_Data!$E$2:$E$4001,E389,Raw_Data!$D$2:$D$4001,D389),2),IF(Raw_Data!T389&gt;INDEX(Cleaning_Reference!$F$6:$F$13,MATCH(D389,Cleaning_Reference!$A$6:$A$13,0)),INDEX(Cleaning_Reference!$F$6:$F$13,MATCH(D389,Cleaning_Reference!$A$6:$A$13,0)),Raw_Data!T389))</f>
        <v>1.95</v>
      </c>
      <c r="U389" s="15">
        <f>Raw_Data!U389</f>
        <v>15.5</v>
      </c>
      <c r="V389" s="15">
        <f>Raw_Data!V389</f>
        <v>92669</v>
      </c>
      <c r="W389" s="15">
        <f>Raw_Data!W389</f>
        <v>496596</v>
      </c>
      <c r="X389" s="15">
        <f>Raw_Data!X389</f>
        <v>1436370</v>
      </c>
      <c r="Y389" s="15">
        <f>Raw_Data!Y389</f>
        <v>939774</v>
      </c>
      <c r="Z389" s="15">
        <f>Raw_Data!Z389</f>
        <v>4385</v>
      </c>
      <c r="AA389" s="15">
        <f>Raw_Data!AA389</f>
        <v>3.5350000000000001</v>
      </c>
      <c r="AB389" s="15">
        <f>Raw_Data!AB389</f>
        <v>28.9</v>
      </c>
      <c r="AC389" s="19" t="str">
        <f>IF(Raw_Data!G389="","Yes","No")</f>
        <v>No</v>
      </c>
      <c r="AD389" s="19" t="str">
        <f>IF(Raw_Data!L389="","Yes","No")</f>
        <v>No</v>
      </c>
      <c r="AE389" s="19" t="str">
        <f>IF(Raw_Data!T389="","Imputed",IF(Raw_Data!T389&gt;INDEX(Cleaning_Reference!$F$6:$F$13,MATCH(D389,Cleaning_Reference!$A$6:$A$13,0)),"Capped","Original"))</f>
        <v>Original</v>
      </c>
      <c r="AF389" s="21">
        <f t="shared" si="6"/>
        <v>15.5</v>
      </c>
    </row>
    <row r="390" spans="1:32" ht="15" customHeight="1" x14ac:dyDescent="0.3">
      <c r="A390" s="20" t="str">
        <f>Raw_Data!A390</f>
        <v>SF10389</v>
      </c>
      <c r="B390" s="15" t="str">
        <f>Raw_Data!B390</f>
        <v>Maharashtra</v>
      </c>
      <c r="C390" s="15" t="str">
        <f>Raw_Data!C390</f>
        <v>Guntur</v>
      </c>
      <c r="D390" s="15" t="str">
        <f>Raw_Data!D390</f>
        <v>Pulses</v>
      </c>
      <c r="E390" s="15" t="str">
        <f>Raw_Data!E390</f>
        <v>Kharif</v>
      </c>
      <c r="F390" s="15">
        <f>Raw_Data!F390</f>
        <v>13.68</v>
      </c>
      <c r="G390" s="18">
        <f>IF(Raw_Data!G390="",ROUND(AVERAGEIFS(Raw_Data!$G$2:$G$4001,Raw_Data!$E$2:$E$4001,E390),1),Raw_Data!G390)</f>
        <v>797.9</v>
      </c>
      <c r="H390" s="15">
        <f>Raw_Data!H390</f>
        <v>28.1</v>
      </c>
      <c r="I390" s="15">
        <f>Raw_Data!I390</f>
        <v>73.5</v>
      </c>
      <c r="J390" s="15">
        <f>Raw_Data!J390</f>
        <v>8.1999999999999993</v>
      </c>
      <c r="K390" s="15">
        <f>Raw_Data!K390</f>
        <v>7.82</v>
      </c>
      <c r="L390" s="18">
        <f>IF(Raw_Data!L390="",ROUND(AVERAGEIFS(Raw_Data!$L$2:$L$4001,Raw_Data!$E$2:$E$4001,E390),1),Raw_Data!L390)</f>
        <v>30.9</v>
      </c>
      <c r="M390" s="15">
        <f>Raw_Data!M390</f>
        <v>131.9</v>
      </c>
      <c r="N390" s="15">
        <f>Raw_Data!N390</f>
        <v>34.299999999999997</v>
      </c>
      <c r="O390" s="15">
        <f>Raw_Data!O390</f>
        <v>120</v>
      </c>
      <c r="P390" s="15" t="str">
        <f>Raw_Data!P390</f>
        <v>Sprinkler</v>
      </c>
      <c r="Q390" s="15">
        <f>Raw_Data!Q390</f>
        <v>235.7</v>
      </c>
      <c r="R390" s="15">
        <f>Raw_Data!R390</f>
        <v>8.0299999999999994</v>
      </c>
      <c r="S390" s="15">
        <f>Raw_Data!S390</f>
        <v>0.78</v>
      </c>
      <c r="T390" s="18">
        <f>IF(Raw_Data!T390="",ROUND(AVERAGEIFS(Raw_Data!$T$2:$T$4001,Raw_Data!$E$2:$E$4001,E390,Raw_Data!$D$2:$D$4001,D390),2),IF(Raw_Data!T390&gt;INDEX(Cleaning_Reference!$F$6:$F$13,MATCH(D390,Cleaning_Reference!$A$6:$A$13,0)),INDEX(Cleaning_Reference!$F$6:$F$13,MATCH(D390,Cleaning_Reference!$A$6:$A$13,0)),Raw_Data!T390))</f>
        <v>0.33</v>
      </c>
      <c r="U390" s="15">
        <f>Raw_Data!U390</f>
        <v>4.51</v>
      </c>
      <c r="V390" s="15">
        <f>Raw_Data!V390</f>
        <v>72226</v>
      </c>
      <c r="W390" s="15">
        <f>Raw_Data!W390</f>
        <v>923634</v>
      </c>
      <c r="X390" s="15">
        <f>Raw_Data!X390</f>
        <v>325739</v>
      </c>
      <c r="Y390" s="15">
        <f>Raw_Data!Y390</f>
        <v>-597895</v>
      </c>
      <c r="Z390" s="15">
        <f>Raw_Data!Z390</f>
        <v>5379</v>
      </c>
      <c r="AA390" s="15">
        <f>Raw_Data!AA390</f>
        <v>0.83799999999999997</v>
      </c>
      <c r="AB390" s="15">
        <f>Raw_Data!AB390</f>
        <v>42.9</v>
      </c>
      <c r="AC390" s="19" t="str">
        <f>IF(Raw_Data!G390="","Yes","No")</f>
        <v>No</v>
      </c>
      <c r="AD390" s="19" t="str">
        <f>IF(Raw_Data!L390="","Yes","No")</f>
        <v>No</v>
      </c>
      <c r="AE390" s="19" t="str">
        <f>IF(Raw_Data!T390="","Imputed",IF(Raw_Data!T390&gt;INDEX(Cleaning_Reference!$F$6:$F$13,MATCH(D390,Cleaning_Reference!$A$6:$A$13,0)),"Capped","Original"))</f>
        <v>Original</v>
      </c>
      <c r="AF390" s="21">
        <f t="shared" si="6"/>
        <v>4.51</v>
      </c>
    </row>
    <row r="391" spans="1:32" ht="15" customHeight="1" x14ac:dyDescent="0.3">
      <c r="A391" s="20" t="str">
        <f>Raw_Data!A391</f>
        <v>SF10390</v>
      </c>
      <c r="B391" s="15" t="str">
        <f>Raw_Data!B391</f>
        <v>Karnataka</v>
      </c>
      <c r="C391" s="15" t="str">
        <f>Raw_Data!C391</f>
        <v>Warangal</v>
      </c>
      <c r="D391" s="15" t="str">
        <f>Raw_Data!D391</f>
        <v>Groundnut</v>
      </c>
      <c r="E391" s="15" t="str">
        <f>Raw_Data!E391</f>
        <v>Rabi</v>
      </c>
      <c r="F391" s="15">
        <f>Raw_Data!F391</f>
        <v>2.2200000000000002</v>
      </c>
      <c r="G391" s="18">
        <f>IF(Raw_Data!G391="",ROUND(AVERAGEIFS(Raw_Data!$G$2:$G$4001,Raw_Data!$E$2:$E$4001,E391),1),Raw_Data!G391)</f>
        <v>668</v>
      </c>
      <c r="H391" s="15">
        <f>Raw_Data!H391</f>
        <v>23</v>
      </c>
      <c r="I391" s="15">
        <f>Raw_Data!I391</f>
        <v>44.4</v>
      </c>
      <c r="J391" s="15">
        <f>Raw_Data!J391</f>
        <v>6</v>
      </c>
      <c r="K391" s="15">
        <f>Raw_Data!K391</f>
        <v>6.58</v>
      </c>
      <c r="L391" s="18">
        <f>IF(Raw_Data!L391="",ROUND(AVERAGEIFS(Raw_Data!$L$2:$L$4001,Raw_Data!$E$2:$E$4001,E391),1),Raw_Data!L391)</f>
        <v>20.9</v>
      </c>
      <c r="M391" s="15">
        <f>Raw_Data!M391</f>
        <v>153.9</v>
      </c>
      <c r="N391" s="15">
        <f>Raw_Data!N391</f>
        <v>78.7</v>
      </c>
      <c r="O391" s="15">
        <f>Raw_Data!O391</f>
        <v>61.3</v>
      </c>
      <c r="P391" s="15" t="str">
        <f>Raw_Data!P391</f>
        <v>Flood</v>
      </c>
      <c r="Q391" s="15">
        <f>Raw_Data!Q391</f>
        <v>95.9</v>
      </c>
      <c r="R391" s="15">
        <f>Raw_Data!R391</f>
        <v>6.41</v>
      </c>
      <c r="S391" s="15">
        <f>Raw_Data!S391</f>
        <v>0.67</v>
      </c>
      <c r="T391" s="18">
        <f>IF(Raw_Data!T391="",ROUND(AVERAGEIFS(Raw_Data!$T$2:$T$4001,Raw_Data!$E$2:$E$4001,E391,Raw_Data!$D$2:$D$4001,D391),2),IF(Raw_Data!T391&gt;INDEX(Cleaning_Reference!$F$6:$F$13,MATCH(D391,Cleaning_Reference!$A$6:$A$13,0)),INDEX(Cleaning_Reference!$F$6:$F$13,MATCH(D391,Cleaning_Reference!$A$6:$A$13,0)),Raw_Data!T391))</f>
        <v>2.36</v>
      </c>
      <c r="U391" s="15">
        <f>Raw_Data!U391</f>
        <v>5.24</v>
      </c>
      <c r="V391" s="15">
        <f>Raw_Data!V391</f>
        <v>59022</v>
      </c>
      <c r="W391" s="15">
        <f>Raw_Data!W391</f>
        <v>132630</v>
      </c>
      <c r="X391" s="15">
        <f>Raw_Data!X391</f>
        <v>309275</v>
      </c>
      <c r="Y391" s="15">
        <f>Raw_Data!Y391</f>
        <v>176645</v>
      </c>
      <c r="Z391" s="15">
        <f>Raw_Data!Z391</f>
        <v>1343</v>
      </c>
      <c r="AA391" s="15">
        <f>Raw_Data!AA391</f>
        <v>3.9020000000000001</v>
      </c>
      <c r="AB391" s="15">
        <f>Raw_Data!AB391</f>
        <v>36.6</v>
      </c>
      <c r="AC391" s="19" t="str">
        <f>IF(Raw_Data!G391="","Yes","No")</f>
        <v>No</v>
      </c>
      <c r="AD391" s="19" t="str">
        <f>IF(Raw_Data!L391="","Yes","No")</f>
        <v>No</v>
      </c>
      <c r="AE391" s="19" t="str">
        <f>IF(Raw_Data!T391="","Imputed",IF(Raw_Data!T391&gt;INDEX(Cleaning_Reference!$F$6:$F$13,MATCH(D391,Cleaning_Reference!$A$6:$A$13,0)),"Capped","Original"))</f>
        <v>Original</v>
      </c>
      <c r="AF391" s="21">
        <f t="shared" si="6"/>
        <v>5.24</v>
      </c>
    </row>
    <row r="392" spans="1:32" ht="15" customHeight="1" x14ac:dyDescent="0.3">
      <c r="A392" s="20" t="str">
        <f>Raw_Data!A392</f>
        <v>SF10391</v>
      </c>
      <c r="B392" s="15" t="str">
        <f>Raw_Data!B392</f>
        <v>Madhya Pradesh</v>
      </c>
      <c r="C392" s="15" t="str">
        <f>Raw_Data!C392</f>
        <v>Warangal</v>
      </c>
      <c r="D392" s="15" t="str">
        <f>Raw_Data!D392</f>
        <v>Chilli</v>
      </c>
      <c r="E392" s="15" t="str">
        <f>Raw_Data!E392</f>
        <v>Rabi</v>
      </c>
      <c r="F392" s="15">
        <f>Raw_Data!F392</f>
        <v>11.2</v>
      </c>
      <c r="G392" s="18">
        <f>IF(Raw_Data!G392="",ROUND(AVERAGEIFS(Raw_Data!$G$2:$G$4001,Raw_Data!$E$2:$E$4001,E392),1),Raw_Data!G392)</f>
        <v>506</v>
      </c>
      <c r="H392" s="15">
        <f>Raw_Data!H392</f>
        <v>22.8</v>
      </c>
      <c r="I392" s="15">
        <f>Raw_Data!I392</f>
        <v>58.3</v>
      </c>
      <c r="J392" s="15">
        <f>Raw_Data!J392</f>
        <v>8.1999999999999993</v>
      </c>
      <c r="K392" s="15">
        <f>Raw_Data!K392</f>
        <v>6.12</v>
      </c>
      <c r="L392" s="18">
        <f>IF(Raw_Data!L392="",ROUND(AVERAGEIFS(Raw_Data!$L$2:$L$4001,Raw_Data!$E$2:$E$4001,E392),1),Raw_Data!L392)</f>
        <v>25</v>
      </c>
      <c r="M392" s="15">
        <f>Raw_Data!M392</f>
        <v>151.9</v>
      </c>
      <c r="N392" s="15">
        <f>Raw_Data!N392</f>
        <v>79.099999999999994</v>
      </c>
      <c r="O392" s="15">
        <f>Raw_Data!O392</f>
        <v>97.5</v>
      </c>
      <c r="P392" s="15" t="str">
        <f>Raw_Data!P392</f>
        <v>Drip</v>
      </c>
      <c r="Q392" s="15">
        <f>Raw_Data!Q392</f>
        <v>169.2</v>
      </c>
      <c r="R392" s="15">
        <f>Raw_Data!R392</f>
        <v>4.88</v>
      </c>
      <c r="S392" s="15">
        <f>Raw_Data!S392</f>
        <v>0.69</v>
      </c>
      <c r="T392" s="18">
        <f>IF(Raw_Data!T392="",ROUND(AVERAGEIFS(Raw_Data!$T$2:$T$4001,Raw_Data!$E$2:$E$4001,E392,Raw_Data!$D$2:$D$4001,D392),2),IF(Raw_Data!T392&gt;INDEX(Cleaning_Reference!$F$6:$F$13,MATCH(D392,Cleaning_Reference!$A$6:$A$13,0)),INDEX(Cleaning_Reference!$F$6:$F$13,MATCH(D392,Cleaning_Reference!$A$6:$A$13,0)),Raw_Data!T392))</f>
        <v>1.71</v>
      </c>
      <c r="U392" s="15">
        <f>Raw_Data!U392</f>
        <v>19.149999999999999</v>
      </c>
      <c r="V392" s="15">
        <f>Raw_Data!V392</f>
        <v>89959</v>
      </c>
      <c r="W392" s="15">
        <f>Raw_Data!W392</f>
        <v>812218</v>
      </c>
      <c r="X392" s="15">
        <f>Raw_Data!X392</f>
        <v>1722715</v>
      </c>
      <c r="Y392" s="15">
        <f>Raw_Data!Y392</f>
        <v>910497</v>
      </c>
      <c r="Z392" s="15">
        <f>Raw_Data!Z392</f>
        <v>6816</v>
      </c>
      <c r="AA392" s="15">
        <f>Raw_Data!AA392</f>
        <v>2.81</v>
      </c>
      <c r="AB392" s="15">
        <f>Raw_Data!AB392</f>
        <v>32.200000000000003</v>
      </c>
      <c r="AC392" s="19" t="str">
        <f>IF(Raw_Data!G392="","Yes","No")</f>
        <v>No</v>
      </c>
      <c r="AD392" s="19" t="str">
        <f>IF(Raw_Data!L392="","Yes","No")</f>
        <v>No</v>
      </c>
      <c r="AE392" s="19" t="str">
        <f>IF(Raw_Data!T392="","Imputed",IF(Raw_Data!T392&gt;INDEX(Cleaning_Reference!$F$6:$F$13,MATCH(D392,Cleaning_Reference!$A$6:$A$13,0)),"Capped","Original"))</f>
        <v>Original</v>
      </c>
      <c r="AF392" s="21">
        <f t="shared" si="6"/>
        <v>19.149999999999999</v>
      </c>
    </row>
    <row r="393" spans="1:32" ht="15" customHeight="1" x14ac:dyDescent="0.3">
      <c r="A393" s="20" t="str">
        <f>Raw_Data!A393</f>
        <v>SF10392</v>
      </c>
      <c r="B393" s="15" t="str">
        <f>Raw_Data!B393</f>
        <v>Maharashtra</v>
      </c>
      <c r="C393" s="15" t="str">
        <f>Raw_Data!C393</f>
        <v>Warangal</v>
      </c>
      <c r="D393" s="15" t="str">
        <f>Raw_Data!D393</f>
        <v>Cotton</v>
      </c>
      <c r="E393" s="15" t="str">
        <f>Raw_Data!E393</f>
        <v>Rabi</v>
      </c>
      <c r="F393" s="15">
        <f>Raw_Data!F393</f>
        <v>11.29</v>
      </c>
      <c r="G393" s="18">
        <f>IF(Raw_Data!G393="",ROUND(AVERAGEIFS(Raw_Data!$G$2:$G$4001,Raw_Data!$E$2:$E$4001,E393),1),Raw_Data!G393)</f>
        <v>419.2</v>
      </c>
      <c r="H393" s="15">
        <f>Raw_Data!H393</f>
        <v>20.9</v>
      </c>
      <c r="I393" s="15">
        <f>Raw_Data!I393</f>
        <v>32.1</v>
      </c>
      <c r="J393" s="15">
        <f>Raw_Data!J393</f>
        <v>6.6</v>
      </c>
      <c r="K393" s="15">
        <f>Raw_Data!K393</f>
        <v>6.92</v>
      </c>
      <c r="L393" s="18">
        <f>IF(Raw_Data!L393="",ROUND(AVERAGEIFS(Raw_Data!$L$2:$L$4001,Raw_Data!$E$2:$E$4001,E393),1),Raw_Data!L393)</f>
        <v>16.399999999999999</v>
      </c>
      <c r="M393" s="15">
        <f>Raw_Data!M393</f>
        <v>157.5</v>
      </c>
      <c r="N393" s="15">
        <f>Raw_Data!N393</f>
        <v>41.6</v>
      </c>
      <c r="O393" s="15">
        <f>Raw_Data!O393</f>
        <v>106.2</v>
      </c>
      <c r="P393" s="15" t="str">
        <f>Raw_Data!P393</f>
        <v>Drip</v>
      </c>
      <c r="Q393" s="15">
        <f>Raw_Data!Q393</f>
        <v>188</v>
      </c>
      <c r="R393" s="15">
        <f>Raw_Data!R393</f>
        <v>6.03</v>
      </c>
      <c r="S393" s="15">
        <f>Raw_Data!S393</f>
        <v>0.71</v>
      </c>
      <c r="T393" s="18">
        <f>IF(Raw_Data!T393="",ROUND(AVERAGEIFS(Raw_Data!$T$2:$T$4001,Raw_Data!$E$2:$E$4001,E393,Raw_Data!$D$2:$D$4001,D393),2),IF(Raw_Data!T393&gt;INDEX(Cleaning_Reference!$F$6:$F$13,MATCH(D393,Cleaning_Reference!$A$6:$A$13,0)),INDEX(Cleaning_Reference!$F$6:$F$13,MATCH(D393,Cleaning_Reference!$A$6:$A$13,0)),Raw_Data!T393))</f>
        <v>1.44</v>
      </c>
      <c r="U393" s="15">
        <f>Raw_Data!U393</f>
        <v>16.260000000000002</v>
      </c>
      <c r="V393" s="15">
        <f>Raw_Data!V393</f>
        <v>71823</v>
      </c>
      <c r="W393" s="15">
        <f>Raw_Data!W393</f>
        <v>861316</v>
      </c>
      <c r="X393" s="15">
        <f>Raw_Data!X393</f>
        <v>1167842</v>
      </c>
      <c r="Y393" s="15">
        <f>Raw_Data!Y393</f>
        <v>306526</v>
      </c>
      <c r="Z393" s="15">
        <f>Raw_Data!Z393</f>
        <v>7174</v>
      </c>
      <c r="AA393" s="15">
        <f>Raw_Data!AA393</f>
        <v>2.2669999999999999</v>
      </c>
      <c r="AB393" s="15">
        <f>Raw_Data!AB393</f>
        <v>19.8</v>
      </c>
      <c r="AC393" s="19" t="str">
        <f>IF(Raw_Data!G393="","Yes","No")</f>
        <v>No</v>
      </c>
      <c r="AD393" s="19" t="str">
        <f>IF(Raw_Data!L393="","Yes","No")</f>
        <v>No</v>
      </c>
      <c r="AE393" s="19" t="str">
        <f>IF(Raw_Data!T393="","Imputed",IF(Raw_Data!T393&gt;INDEX(Cleaning_Reference!$F$6:$F$13,MATCH(D393,Cleaning_Reference!$A$6:$A$13,0)),"Capped","Original"))</f>
        <v>Original</v>
      </c>
      <c r="AF393" s="21">
        <f t="shared" si="6"/>
        <v>16.260000000000002</v>
      </c>
    </row>
    <row r="394" spans="1:32" ht="15" customHeight="1" x14ac:dyDescent="0.3">
      <c r="A394" s="20" t="str">
        <f>Raw_Data!A394</f>
        <v>SF10393</v>
      </c>
      <c r="B394" s="15" t="str">
        <f>Raw_Data!B394</f>
        <v>Telangana</v>
      </c>
      <c r="C394" s="15" t="str">
        <f>Raw_Data!C394</f>
        <v>Krishna</v>
      </c>
      <c r="D394" s="15" t="str">
        <f>Raw_Data!D394</f>
        <v>Rice</v>
      </c>
      <c r="E394" s="15" t="str">
        <f>Raw_Data!E394</f>
        <v>Rabi</v>
      </c>
      <c r="F394" s="15">
        <f>Raw_Data!F394</f>
        <v>4.5599999999999996</v>
      </c>
      <c r="G394" s="18">
        <f>IF(Raw_Data!G394="",ROUND(AVERAGEIFS(Raw_Data!$G$2:$G$4001,Raw_Data!$E$2:$E$4001,E394),1),Raw_Data!G394)</f>
        <v>143.6</v>
      </c>
      <c r="H394" s="15">
        <f>Raw_Data!H394</f>
        <v>22.9</v>
      </c>
      <c r="I394" s="15">
        <f>Raw_Data!I394</f>
        <v>59.9</v>
      </c>
      <c r="J394" s="15">
        <f>Raw_Data!J394</f>
        <v>7.9</v>
      </c>
      <c r="K394" s="15">
        <f>Raw_Data!K394</f>
        <v>5.92</v>
      </c>
      <c r="L394" s="18">
        <f>IF(Raw_Data!L394="",ROUND(AVERAGEIFS(Raw_Data!$L$2:$L$4001,Raw_Data!$E$2:$E$4001,E394),1),Raw_Data!L394)</f>
        <v>20.8</v>
      </c>
      <c r="M394" s="15">
        <f>Raw_Data!M394</f>
        <v>138.30000000000001</v>
      </c>
      <c r="N394" s="15">
        <f>Raw_Data!N394</f>
        <v>41.7</v>
      </c>
      <c r="O394" s="15">
        <f>Raw_Data!O394</f>
        <v>100.8</v>
      </c>
      <c r="P394" s="15" t="str">
        <f>Raw_Data!P394</f>
        <v>Flood</v>
      </c>
      <c r="Q394" s="15">
        <f>Raw_Data!Q394</f>
        <v>247.7</v>
      </c>
      <c r="R394" s="15">
        <f>Raw_Data!R394</f>
        <v>6.31</v>
      </c>
      <c r="S394" s="15">
        <f>Raw_Data!S394</f>
        <v>0.69</v>
      </c>
      <c r="T394" s="18">
        <f>IF(Raw_Data!T394="",ROUND(AVERAGEIFS(Raw_Data!$T$2:$T$4001,Raw_Data!$E$2:$E$4001,E394,Raw_Data!$D$2:$D$4001,D394),2),IF(Raw_Data!T394&gt;INDEX(Cleaning_Reference!$F$6:$F$13,MATCH(D394,Cleaning_Reference!$A$6:$A$13,0)),INDEX(Cleaning_Reference!$F$6:$F$13,MATCH(D394,Cleaning_Reference!$A$6:$A$13,0)),Raw_Data!T394))</f>
        <v>1.35</v>
      </c>
      <c r="U394" s="15">
        <f>Raw_Data!U394</f>
        <v>6.16</v>
      </c>
      <c r="V394" s="15">
        <f>Raw_Data!V394</f>
        <v>21354</v>
      </c>
      <c r="W394" s="15">
        <f>Raw_Data!W394</f>
        <v>351602</v>
      </c>
      <c r="X394" s="15">
        <f>Raw_Data!X394</f>
        <v>131541</v>
      </c>
      <c r="Y394" s="15">
        <f>Raw_Data!Y394</f>
        <v>-220061</v>
      </c>
      <c r="Z394" s="15">
        <f>Raw_Data!Z394</f>
        <v>8987</v>
      </c>
      <c r="AA394" s="15">
        <f>Raw_Data!AA394</f>
        <v>0.68500000000000005</v>
      </c>
      <c r="AB394" s="15">
        <f>Raw_Data!AB394</f>
        <v>24</v>
      </c>
      <c r="AC394" s="19" t="str">
        <f>IF(Raw_Data!G394="","Yes","No")</f>
        <v>No</v>
      </c>
      <c r="AD394" s="19" t="str">
        <f>IF(Raw_Data!L394="","Yes","No")</f>
        <v>No</v>
      </c>
      <c r="AE394" s="19" t="str">
        <f>IF(Raw_Data!T394="","Imputed",IF(Raw_Data!T394&gt;INDEX(Cleaning_Reference!$F$6:$F$13,MATCH(D394,Cleaning_Reference!$A$6:$A$13,0)),"Capped","Original"))</f>
        <v>Original</v>
      </c>
      <c r="AF394" s="21">
        <f t="shared" si="6"/>
        <v>6.16</v>
      </c>
    </row>
    <row r="395" spans="1:32" ht="15" customHeight="1" x14ac:dyDescent="0.3">
      <c r="A395" s="20" t="str">
        <f>Raw_Data!A395</f>
        <v>SF10394</v>
      </c>
      <c r="B395" s="15" t="str">
        <f>Raw_Data!B395</f>
        <v>Andhra Pradesh</v>
      </c>
      <c r="C395" s="15" t="str">
        <f>Raw_Data!C395</f>
        <v>Nashik</v>
      </c>
      <c r="D395" s="15" t="str">
        <f>Raw_Data!D395</f>
        <v>Cotton</v>
      </c>
      <c r="E395" s="15" t="str">
        <f>Raw_Data!E395</f>
        <v>Zaid</v>
      </c>
      <c r="F395" s="15">
        <f>Raw_Data!F395</f>
        <v>3.63</v>
      </c>
      <c r="G395" s="18">
        <f>IF(Raw_Data!G395="",ROUND(AVERAGEIFS(Raw_Data!$G$2:$G$4001,Raw_Data!$E$2:$E$4001,E395),1),Raw_Data!G395)</f>
        <v>505.2</v>
      </c>
      <c r="H395" s="15">
        <f>Raw_Data!H395</f>
        <v>28.6</v>
      </c>
      <c r="I395" s="15">
        <f>Raw_Data!I395</f>
        <v>52.6</v>
      </c>
      <c r="J395" s="15">
        <f>Raw_Data!J395</f>
        <v>4.9000000000000004</v>
      </c>
      <c r="K395" s="15">
        <f>Raw_Data!K395</f>
        <v>8.0299999999999994</v>
      </c>
      <c r="L395" s="18">
        <f>IF(Raw_Data!L395="",ROUND(AVERAGEIFS(Raw_Data!$L$2:$L$4001,Raw_Data!$E$2:$E$4001,E395),1),Raw_Data!L395)</f>
        <v>21.1</v>
      </c>
      <c r="M395" s="15">
        <f>Raw_Data!M395</f>
        <v>82.3</v>
      </c>
      <c r="N395" s="15">
        <f>Raw_Data!N395</f>
        <v>57</v>
      </c>
      <c r="O395" s="15">
        <f>Raw_Data!O395</f>
        <v>62.7</v>
      </c>
      <c r="P395" s="15" t="str">
        <f>Raw_Data!P395</f>
        <v>Sprinkler</v>
      </c>
      <c r="Q395" s="15">
        <f>Raw_Data!Q395</f>
        <v>174.3</v>
      </c>
      <c r="R395" s="15">
        <f>Raw_Data!R395</f>
        <v>7.2</v>
      </c>
      <c r="S395" s="15">
        <f>Raw_Data!S395</f>
        <v>0.8</v>
      </c>
      <c r="T395" s="18">
        <f>IF(Raw_Data!T395="",ROUND(AVERAGEIFS(Raw_Data!$T$2:$T$4001,Raw_Data!$E$2:$E$4001,E395,Raw_Data!$D$2:$D$4001,D395),2),IF(Raw_Data!T395&gt;INDEX(Cleaning_Reference!$F$6:$F$13,MATCH(D395,Cleaning_Reference!$A$6:$A$13,0)),INDEX(Cleaning_Reference!$F$6:$F$13,MATCH(D395,Cleaning_Reference!$A$6:$A$13,0)),Raw_Data!T395))</f>
        <v>0.3</v>
      </c>
      <c r="U395" s="15">
        <f>Raw_Data!U395</f>
        <v>1.0900000000000001</v>
      </c>
      <c r="V395" s="15">
        <f>Raw_Data!V395</f>
        <v>79549</v>
      </c>
      <c r="W395" s="15">
        <f>Raw_Data!W395</f>
        <v>267215</v>
      </c>
      <c r="X395" s="15">
        <f>Raw_Data!X395</f>
        <v>86708</v>
      </c>
      <c r="Y395" s="15">
        <f>Raw_Data!Y395</f>
        <v>-180507</v>
      </c>
      <c r="Z395" s="15">
        <f>Raw_Data!Z395</f>
        <v>2833</v>
      </c>
      <c r="AA395" s="15">
        <f>Raw_Data!AA395</f>
        <v>0.38500000000000001</v>
      </c>
      <c r="AB395" s="15">
        <f>Raw_Data!AB395</f>
        <v>17.8</v>
      </c>
      <c r="AC395" s="19" t="str">
        <f>IF(Raw_Data!G395="","Yes","No")</f>
        <v>No</v>
      </c>
      <c r="AD395" s="19" t="str">
        <f>IF(Raw_Data!L395="","Yes","No")</f>
        <v>No</v>
      </c>
      <c r="AE395" s="19" t="str">
        <f>IF(Raw_Data!T395="","Imputed",IF(Raw_Data!T395&gt;INDEX(Cleaning_Reference!$F$6:$F$13,MATCH(D395,Cleaning_Reference!$A$6:$A$13,0)),"Capped","Original"))</f>
        <v>Original</v>
      </c>
      <c r="AF395" s="21">
        <f t="shared" si="6"/>
        <v>1.0900000000000001</v>
      </c>
    </row>
    <row r="396" spans="1:32" ht="15" customHeight="1" x14ac:dyDescent="0.3">
      <c r="A396" s="20" t="str">
        <f>Raw_Data!A396</f>
        <v>SF10395</v>
      </c>
      <c r="B396" s="15" t="str">
        <f>Raw_Data!B396</f>
        <v>Madhya Pradesh</v>
      </c>
      <c r="C396" s="15" t="str">
        <f>Raw_Data!C396</f>
        <v>Nalgonda</v>
      </c>
      <c r="D396" s="15" t="str">
        <f>Raw_Data!D396</f>
        <v>Cotton</v>
      </c>
      <c r="E396" s="15" t="str">
        <f>Raw_Data!E396</f>
        <v>Kharif</v>
      </c>
      <c r="F396" s="15">
        <f>Raw_Data!F396</f>
        <v>8.39</v>
      </c>
      <c r="G396" s="18">
        <f>IF(Raw_Data!G396="",ROUND(AVERAGEIFS(Raw_Data!$G$2:$G$4001,Raw_Data!$E$2:$E$4001,E396),1),Raw_Data!G396)</f>
        <v>620.20000000000005</v>
      </c>
      <c r="H396" s="15">
        <f>Raw_Data!H396</f>
        <v>26.7</v>
      </c>
      <c r="I396" s="15">
        <f>Raw_Data!I396</f>
        <v>70.7</v>
      </c>
      <c r="J396" s="15">
        <f>Raw_Data!J396</f>
        <v>6.9</v>
      </c>
      <c r="K396" s="15">
        <f>Raw_Data!K396</f>
        <v>5.92</v>
      </c>
      <c r="L396" s="18">
        <f>IF(Raw_Data!L396="",ROUND(AVERAGEIFS(Raw_Data!$L$2:$L$4001,Raw_Data!$E$2:$E$4001,E396),1),Raw_Data!L396)</f>
        <v>30.2</v>
      </c>
      <c r="M396" s="15">
        <f>Raw_Data!M396</f>
        <v>66.400000000000006</v>
      </c>
      <c r="N396" s="15">
        <f>Raw_Data!N396</f>
        <v>68</v>
      </c>
      <c r="O396" s="15">
        <f>Raw_Data!O396</f>
        <v>125.3</v>
      </c>
      <c r="P396" s="15" t="str">
        <f>Raw_Data!P396</f>
        <v>Drip</v>
      </c>
      <c r="Q396" s="15">
        <f>Raw_Data!Q396</f>
        <v>226.5</v>
      </c>
      <c r="R396" s="15">
        <f>Raw_Data!R396</f>
        <v>5.32</v>
      </c>
      <c r="S396" s="15">
        <f>Raw_Data!S396</f>
        <v>0.95</v>
      </c>
      <c r="T396" s="18">
        <f>IF(Raw_Data!T396="",ROUND(AVERAGEIFS(Raw_Data!$T$2:$T$4001,Raw_Data!$E$2:$E$4001,E396,Raw_Data!$D$2:$D$4001,D396),2),IF(Raw_Data!T396&gt;INDEX(Cleaning_Reference!$F$6:$F$13,MATCH(D396,Cleaning_Reference!$A$6:$A$13,0)),INDEX(Cleaning_Reference!$F$6:$F$13,MATCH(D396,Cleaning_Reference!$A$6:$A$13,0)),Raw_Data!T396))</f>
        <v>0.96</v>
      </c>
      <c r="U396" s="15">
        <f>Raw_Data!U396</f>
        <v>8.0500000000000007</v>
      </c>
      <c r="V396" s="15">
        <f>Raw_Data!V396</f>
        <v>67373</v>
      </c>
      <c r="W396" s="15">
        <f>Raw_Data!W396</f>
        <v>552210</v>
      </c>
      <c r="X396" s="15">
        <f>Raw_Data!X396</f>
        <v>542353</v>
      </c>
      <c r="Y396" s="15">
        <f>Raw_Data!Y396</f>
        <v>-9857</v>
      </c>
      <c r="Z396" s="15">
        <f>Raw_Data!Z396</f>
        <v>6223</v>
      </c>
      <c r="AA396" s="15">
        <f>Raw_Data!AA396</f>
        <v>1.294</v>
      </c>
      <c r="AB396" s="15">
        <f>Raw_Data!AB396</f>
        <v>52.4</v>
      </c>
      <c r="AC396" s="19" t="str">
        <f>IF(Raw_Data!G396="","Yes","No")</f>
        <v>No</v>
      </c>
      <c r="AD396" s="19" t="str">
        <f>IF(Raw_Data!L396="","Yes","No")</f>
        <v>No</v>
      </c>
      <c r="AE396" s="19" t="str">
        <f>IF(Raw_Data!T396="","Imputed",IF(Raw_Data!T396&gt;INDEX(Cleaning_Reference!$F$6:$F$13,MATCH(D396,Cleaning_Reference!$A$6:$A$13,0)),"Capped","Original"))</f>
        <v>Original</v>
      </c>
      <c r="AF396" s="21">
        <f t="shared" si="6"/>
        <v>8.0500000000000007</v>
      </c>
    </row>
    <row r="397" spans="1:32" ht="15" customHeight="1" x14ac:dyDescent="0.3">
      <c r="A397" s="20" t="str">
        <f>Raw_Data!A397</f>
        <v>SF10396</v>
      </c>
      <c r="B397" s="15" t="str">
        <f>Raw_Data!B397</f>
        <v>Maharashtra</v>
      </c>
      <c r="C397" s="15" t="str">
        <f>Raw_Data!C397</f>
        <v>Nashik</v>
      </c>
      <c r="D397" s="15" t="str">
        <f>Raw_Data!D397</f>
        <v>Rice</v>
      </c>
      <c r="E397" s="15" t="str">
        <f>Raw_Data!E397</f>
        <v>Zaid</v>
      </c>
      <c r="F397" s="15">
        <f>Raw_Data!F397</f>
        <v>2.2000000000000002</v>
      </c>
      <c r="G397" s="18">
        <f>IF(Raw_Data!G397="",ROUND(AVERAGEIFS(Raw_Data!$G$2:$G$4001,Raw_Data!$E$2:$E$4001,E397),1),Raw_Data!G397)</f>
        <v>80</v>
      </c>
      <c r="H397" s="15">
        <f>Raw_Data!H397</f>
        <v>33.9</v>
      </c>
      <c r="I397" s="15">
        <f>Raw_Data!I397</f>
        <v>52.3</v>
      </c>
      <c r="J397" s="15">
        <f>Raw_Data!J397</f>
        <v>7.5</v>
      </c>
      <c r="K397" s="15">
        <f>Raw_Data!K397</f>
        <v>6.49</v>
      </c>
      <c r="L397" s="18">
        <f>IF(Raw_Data!L397="",ROUND(AVERAGEIFS(Raw_Data!$L$2:$L$4001,Raw_Data!$E$2:$E$4001,E397),1),Raw_Data!L397)</f>
        <v>16</v>
      </c>
      <c r="M397" s="15">
        <f>Raw_Data!M397</f>
        <v>119.6</v>
      </c>
      <c r="N397" s="15">
        <f>Raw_Data!N397</f>
        <v>96.6</v>
      </c>
      <c r="O397" s="15">
        <f>Raw_Data!O397</f>
        <v>115.8</v>
      </c>
      <c r="P397" s="15" t="str">
        <f>Raw_Data!P397</f>
        <v>Flood</v>
      </c>
      <c r="Q397" s="15">
        <f>Raw_Data!Q397</f>
        <v>243.6</v>
      </c>
      <c r="R397" s="15">
        <f>Raw_Data!R397</f>
        <v>4.71</v>
      </c>
      <c r="S397" s="15">
        <f>Raw_Data!S397</f>
        <v>0.7</v>
      </c>
      <c r="T397" s="18">
        <f>IF(Raw_Data!T397="",ROUND(AVERAGEIFS(Raw_Data!$T$2:$T$4001,Raw_Data!$E$2:$E$4001,E397,Raw_Data!$D$2:$D$4001,D397),2),IF(Raw_Data!T397&gt;INDEX(Cleaning_Reference!$F$6:$F$13,MATCH(D397,Cleaning_Reference!$A$6:$A$13,0)),INDEX(Cleaning_Reference!$F$6:$F$13,MATCH(D397,Cleaning_Reference!$A$6:$A$13,0)),Raw_Data!T397))</f>
        <v>2.0699999999999998</v>
      </c>
      <c r="U397" s="15">
        <f>Raw_Data!U397</f>
        <v>4.55</v>
      </c>
      <c r="V397" s="15">
        <f>Raw_Data!V397</f>
        <v>21174</v>
      </c>
      <c r="W397" s="15">
        <f>Raw_Data!W397</f>
        <v>154319</v>
      </c>
      <c r="X397" s="15">
        <f>Raw_Data!X397</f>
        <v>96342</v>
      </c>
      <c r="Y397" s="15">
        <f>Raw_Data!Y397</f>
        <v>-57977</v>
      </c>
      <c r="Z397" s="15">
        <f>Raw_Data!Z397</f>
        <v>4502</v>
      </c>
      <c r="AA397" s="15">
        <f>Raw_Data!AA397</f>
        <v>1.0109999999999999</v>
      </c>
      <c r="AB397" s="15">
        <f>Raw_Data!AB397</f>
        <v>43.1</v>
      </c>
      <c r="AC397" s="19" t="str">
        <f>IF(Raw_Data!G397="","Yes","No")</f>
        <v>No</v>
      </c>
      <c r="AD397" s="19" t="str">
        <f>IF(Raw_Data!L397="","Yes","No")</f>
        <v>No</v>
      </c>
      <c r="AE397" s="19" t="str">
        <f>IF(Raw_Data!T397="","Imputed",IF(Raw_Data!T397&gt;INDEX(Cleaning_Reference!$F$6:$F$13,MATCH(D397,Cleaning_Reference!$A$6:$A$13,0)),"Capped","Original"))</f>
        <v>Original</v>
      </c>
      <c r="AF397" s="21">
        <f t="shared" si="6"/>
        <v>4.55</v>
      </c>
    </row>
    <row r="398" spans="1:32" ht="15" customHeight="1" x14ac:dyDescent="0.3">
      <c r="A398" s="20" t="str">
        <f>Raw_Data!A398</f>
        <v>SF10397</v>
      </c>
      <c r="B398" s="15" t="str">
        <f>Raw_Data!B398</f>
        <v>Punjab</v>
      </c>
      <c r="C398" s="15" t="str">
        <f>Raw_Data!C398</f>
        <v>Erode</v>
      </c>
      <c r="D398" s="15" t="str">
        <f>Raw_Data!D398</f>
        <v>Cotton</v>
      </c>
      <c r="E398" s="15" t="str">
        <f>Raw_Data!E398</f>
        <v>Zaid</v>
      </c>
      <c r="F398" s="15">
        <f>Raw_Data!F398</f>
        <v>3.48</v>
      </c>
      <c r="G398" s="18">
        <f>IF(Raw_Data!G398="",ROUND(AVERAGEIFS(Raw_Data!$G$2:$G$4001,Raw_Data!$E$2:$E$4001,E398),1),Raw_Data!G398)</f>
        <v>256.7</v>
      </c>
      <c r="H398" s="15">
        <f>Raw_Data!H398</f>
        <v>31</v>
      </c>
      <c r="I398" s="15">
        <f>Raw_Data!I398</f>
        <v>58.6</v>
      </c>
      <c r="J398" s="15">
        <f>Raw_Data!J398</f>
        <v>8.4</v>
      </c>
      <c r="K398" s="15">
        <f>Raw_Data!K398</f>
        <v>5.75</v>
      </c>
      <c r="L398" s="18">
        <f>IF(Raw_Data!L398="",ROUND(AVERAGEIFS(Raw_Data!$L$2:$L$4001,Raw_Data!$E$2:$E$4001,E398),1),Raw_Data!L398)</f>
        <v>25.2</v>
      </c>
      <c r="M398" s="15">
        <f>Raw_Data!M398</f>
        <v>118.9</v>
      </c>
      <c r="N398" s="15">
        <f>Raw_Data!N398</f>
        <v>35.9</v>
      </c>
      <c r="O398" s="15">
        <f>Raw_Data!O398</f>
        <v>142</v>
      </c>
      <c r="P398" s="15" t="str">
        <f>Raw_Data!P398</f>
        <v>Drip</v>
      </c>
      <c r="Q398" s="15">
        <f>Raw_Data!Q398</f>
        <v>104.8</v>
      </c>
      <c r="R398" s="15">
        <f>Raw_Data!R398</f>
        <v>4.78</v>
      </c>
      <c r="S398" s="15">
        <f>Raw_Data!S398</f>
        <v>0.9</v>
      </c>
      <c r="T398" s="18">
        <f>IF(Raw_Data!T398="",ROUND(AVERAGEIFS(Raw_Data!$T$2:$T$4001,Raw_Data!$E$2:$E$4001,E398,Raw_Data!$D$2:$D$4001,D398),2),IF(Raw_Data!T398&gt;INDEX(Cleaning_Reference!$F$6:$F$13,MATCH(D398,Cleaning_Reference!$A$6:$A$13,0)),INDEX(Cleaning_Reference!$F$6:$F$13,MATCH(D398,Cleaning_Reference!$A$6:$A$13,0)),Raw_Data!T398))</f>
        <v>0.43</v>
      </c>
      <c r="U398" s="15">
        <f>Raw_Data!U398</f>
        <v>1.5</v>
      </c>
      <c r="V398" s="15">
        <f>Raw_Data!V398</f>
        <v>68030</v>
      </c>
      <c r="W398" s="15">
        <f>Raw_Data!W398</f>
        <v>236379</v>
      </c>
      <c r="X398" s="15">
        <f>Raw_Data!X398</f>
        <v>102045</v>
      </c>
      <c r="Y398" s="15">
        <f>Raw_Data!Y398</f>
        <v>-134334</v>
      </c>
      <c r="Z398" s="15">
        <f>Raw_Data!Z398</f>
        <v>2326</v>
      </c>
      <c r="AA398" s="15">
        <f>Raw_Data!AA398</f>
        <v>0.64500000000000002</v>
      </c>
      <c r="AB398" s="15">
        <f>Raw_Data!AB398</f>
        <v>30.4</v>
      </c>
      <c r="AC398" s="19" t="str">
        <f>IF(Raw_Data!G398="","Yes","No")</f>
        <v>No</v>
      </c>
      <c r="AD398" s="19" t="str">
        <f>IF(Raw_Data!L398="","Yes","No")</f>
        <v>No</v>
      </c>
      <c r="AE398" s="19" t="str">
        <f>IF(Raw_Data!T398="","Imputed",IF(Raw_Data!T398&gt;INDEX(Cleaning_Reference!$F$6:$F$13,MATCH(D398,Cleaning_Reference!$A$6:$A$13,0)),"Capped","Original"))</f>
        <v>Original</v>
      </c>
      <c r="AF398" s="21">
        <f t="shared" si="6"/>
        <v>1.5</v>
      </c>
    </row>
    <row r="399" spans="1:32" ht="15" customHeight="1" x14ac:dyDescent="0.3">
      <c r="A399" s="20" t="str">
        <f>Raw_Data!A399</f>
        <v>SF10398</v>
      </c>
      <c r="B399" s="15" t="str">
        <f>Raw_Data!B399</f>
        <v>Andhra Pradesh</v>
      </c>
      <c r="C399" s="15" t="str">
        <f>Raw_Data!C399</f>
        <v>Guntur</v>
      </c>
      <c r="D399" s="15" t="str">
        <f>Raw_Data!D399</f>
        <v>Wheat</v>
      </c>
      <c r="E399" s="15" t="str">
        <f>Raw_Data!E399</f>
        <v>Kharif</v>
      </c>
      <c r="F399" s="15">
        <f>Raw_Data!F399</f>
        <v>5.56</v>
      </c>
      <c r="G399" s="18">
        <f>IF(Raw_Data!G399="",ROUND(AVERAGEIFS(Raw_Data!$G$2:$G$4001,Raw_Data!$E$2:$E$4001,E399),1),Raw_Data!G399)</f>
        <v>855.5</v>
      </c>
      <c r="H399" s="15">
        <f>Raw_Data!H399</f>
        <v>24.4</v>
      </c>
      <c r="I399" s="15">
        <f>Raw_Data!I399</f>
        <v>84.3</v>
      </c>
      <c r="J399" s="15">
        <f>Raw_Data!J399</f>
        <v>6.5</v>
      </c>
      <c r="K399" s="15">
        <f>Raw_Data!K399</f>
        <v>7.36</v>
      </c>
      <c r="L399" s="18">
        <f>IF(Raw_Data!L399="",ROUND(AVERAGEIFS(Raw_Data!$L$2:$L$4001,Raw_Data!$E$2:$E$4001,E399),1),Raw_Data!L399)</f>
        <v>35.1</v>
      </c>
      <c r="M399" s="15">
        <f>Raw_Data!M399</f>
        <v>163.19999999999999</v>
      </c>
      <c r="N399" s="15">
        <f>Raw_Data!N399</f>
        <v>67</v>
      </c>
      <c r="O399" s="15">
        <f>Raw_Data!O399</f>
        <v>147.4</v>
      </c>
      <c r="P399" s="15" t="str">
        <f>Raw_Data!P399</f>
        <v>Drip</v>
      </c>
      <c r="Q399" s="15">
        <f>Raw_Data!Q399</f>
        <v>298.8</v>
      </c>
      <c r="R399" s="15">
        <f>Raw_Data!R399</f>
        <v>6.1</v>
      </c>
      <c r="S399" s="15">
        <f>Raw_Data!S399</f>
        <v>0.89</v>
      </c>
      <c r="T399" s="18">
        <f>IF(Raw_Data!T399="",ROUND(AVERAGEIFS(Raw_Data!$T$2:$T$4001,Raw_Data!$E$2:$E$4001,E399,Raw_Data!$D$2:$D$4001,D399),2),IF(Raw_Data!T399&gt;INDEX(Cleaning_Reference!$F$6:$F$13,MATCH(D399,Cleaning_Reference!$A$6:$A$13,0)),INDEX(Cleaning_Reference!$F$6:$F$13,MATCH(D399,Cleaning_Reference!$A$6:$A$13,0)),Raw_Data!T399))</f>
        <v>2.1800000000000002</v>
      </c>
      <c r="U399" s="15">
        <f>Raw_Data!U399</f>
        <v>12.12</v>
      </c>
      <c r="V399" s="15">
        <f>Raw_Data!V399</f>
        <v>21494</v>
      </c>
      <c r="W399" s="15">
        <f>Raw_Data!W399</f>
        <v>469824</v>
      </c>
      <c r="X399" s="15">
        <f>Raw_Data!X399</f>
        <v>260507</v>
      </c>
      <c r="Y399" s="15">
        <f>Raw_Data!Y399</f>
        <v>-209317</v>
      </c>
      <c r="Z399" s="15">
        <f>Raw_Data!Z399</f>
        <v>2695</v>
      </c>
      <c r="AA399" s="15">
        <f>Raw_Data!AA399</f>
        <v>4.4969999999999999</v>
      </c>
      <c r="AB399" s="15">
        <f>Raw_Data!AB399</f>
        <v>63.2</v>
      </c>
      <c r="AC399" s="19" t="str">
        <f>IF(Raw_Data!G399="","Yes","No")</f>
        <v>No</v>
      </c>
      <c r="AD399" s="19" t="str">
        <f>IF(Raw_Data!L399="","Yes","No")</f>
        <v>No</v>
      </c>
      <c r="AE399" s="19" t="str">
        <f>IF(Raw_Data!T399="","Imputed",IF(Raw_Data!T399&gt;INDEX(Cleaning_Reference!$F$6:$F$13,MATCH(D399,Cleaning_Reference!$A$6:$A$13,0)),"Capped","Original"))</f>
        <v>Original</v>
      </c>
      <c r="AF399" s="21">
        <f t="shared" si="6"/>
        <v>12.12</v>
      </c>
    </row>
    <row r="400" spans="1:32" ht="15" customHeight="1" x14ac:dyDescent="0.3">
      <c r="A400" s="20" t="str">
        <f>Raw_Data!A400</f>
        <v>SF10399</v>
      </c>
      <c r="B400" s="15" t="str">
        <f>Raw_Data!B400</f>
        <v>Telangana</v>
      </c>
      <c r="C400" s="15" t="str">
        <f>Raw_Data!C400</f>
        <v>Raichur</v>
      </c>
      <c r="D400" s="15" t="str">
        <f>Raw_Data!D400</f>
        <v>Pulses</v>
      </c>
      <c r="E400" s="15" t="str">
        <f>Raw_Data!E400</f>
        <v>Kharif</v>
      </c>
      <c r="F400" s="15">
        <f>Raw_Data!F400</f>
        <v>14.75</v>
      </c>
      <c r="G400" s="18">
        <f>IF(Raw_Data!G400="",ROUND(AVERAGEIFS(Raw_Data!$G$2:$G$4001,Raw_Data!$E$2:$E$4001,E400),1),Raw_Data!G400)</f>
        <v>888.7</v>
      </c>
      <c r="H400" s="15">
        <f>Raw_Data!H400</f>
        <v>27.1</v>
      </c>
      <c r="I400" s="15">
        <f>Raw_Data!I400</f>
        <v>69.7</v>
      </c>
      <c r="J400" s="15">
        <f>Raw_Data!J400</f>
        <v>5.4</v>
      </c>
      <c r="K400" s="15">
        <f>Raw_Data!K400</f>
        <v>7.14</v>
      </c>
      <c r="L400" s="18">
        <f>IF(Raw_Data!L400="",ROUND(AVERAGEIFS(Raw_Data!$L$2:$L$4001,Raw_Data!$E$2:$E$4001,E400),1),Raw_Data!L400)</f>
        <v>24.9</v>
      </c>
      <c r="M400" s="15">
        <f>Raw_Data!M400</f>
        <v>118.3</v>
      </c>
      <c r="N400" s="15">
        <f>Raw_Data!N400</f>
        <v>57.3</v>
      </c>
      <c r="O400" s="15">
        <f>Raw_Data!O400</f>
        <v>110.4</v>
      </c>
      <c r="P400" s="15" t="str">
        <f>Raw_Data!P400</f>
        <v>Sprinkler</v>
      </c>
      <c r="Q400" s="15">
        <f>Raw_Data!Q400</f>
        <v>204.5</v>
      </c>
      <c r="R400" s="15">
        <f>Raw_Data!R400</f>
        <v>6.85</v>
      </c>
      <c r="S400" s="15">
        <f>Raw_Data!S400</f>
        <v>0.85</v>
      </c>
      <c r="T400" s="18">
        <f>IF(Raw_Data!T400="",ROUND(AVERAGEIFS(Raw_Data!$T$2:$T$4001,Raw_Data!$E$2:$E$4001,E400,Raw_Data!$D$2:$D$4001,D400),2),IF(Raw_Data!T400&gt;INDEX(Cleaning_Reference!$F$6:$F$13,MATCH(D400,Cleaning_Reference!$A$6:$A$13,0)),INDEX(Cleaning_Reference!$F$6:$F$13,MATCH(D400,Cleaning_Reference!$A$6:$A$13,0)),Raw_Data!T400))</f>
        <v>1.32</v>
      </c>
      <c r="U400" s="15">
        <f>Raw_Data!U400</f>
        <v>19.47</v>
      </c>
      <c r="V400" s="15">
        <f>Raw_Data!V400</f>
        <v>68200</v>
      </c>
      <c r="W400" s="15">
        <f>Raw_Data!W400</f>
        <v>1133339</v>
      </c>
      <c r="X400" s="15">
        <f>Raw_Data!X400</f>
        <v>1327854</v>
      </c>
      <c r="Y400" s="15">
        <f>Raw_Data!Y400</f>
        <v>194515</v>
      </c>
      <c r="Z400" s="15">
        <f>Raw_Data!Z400</f>
        <v>4617</v>
      </c>
      <c r="AA400" s="15">
        <f>Raw_Data!AA400</f>
        <v>4.2169999999999996</v>
      </c>
      <c r="AB400" s="15">
        <f>Raw_Data!AB400</f>
        <v>41.2</v>
      </c>
      <c r="AC400" s="19" t="str">
        <f>IF(Raw_Data!G400="","Yes","No")</f>
        <v>No</v>
      </c>
      <c r="AD400" s="19" t="str">
        <f>IF(Raw_Data!L400="","Yes","No")</f>
        <v>No</v>
      </c>
      <c r="AE400" s="19" t="str">
        <f>IF(Raw_Data!T400="","Imputed",IF(Raw_Data!T400&gt;INDEX(Cleaning_Reference!$F$6:$F$13,MATCH(D400,Cleaning_Reference!$A$6:$A$13,0)),"Capped","Original"))</f>
        <v>Original</v>
      </c>
      <c r="AF400" s="21">
        <f t="shared" si="6"/>
        <v>19.47</v>
      </c>
    </row>
    <row r="401" spans="1:32" ht="15" customHeight="1" x14ac:dyDescent="0.3">
      <c r="A401" s="20" t="str">
        <f>Raw_Data!A401</f>
        <v>SF10400</v>
      </c>
      <c r="B401" s="15" t="str">
        <f>Raw_Data!B401</f>
        <v>Andhra Pradesh</v>
      </c>
      <c r="C401" s="15" t="str">
        <f>Raw_Data!C401</f>
        <v>Erode</v>
      </c>
      <c r="D401" s="15" t="str">
        <f>Raw_Data!D401</f>
        <v>Pulses</v>
      </c>
      <c r="E401" s="15" t="str">
        <f>Raw_Data!E401</f>
        <v>Kharif</v>
      </c>
      <c r="F401" s="15">
        <f>Raw_Data!F401</f>
        <v>8.67</v>
      </c>
      <c r="G401" s="18">
        <f>IF(Raw_Data!G401="",ROUND(AVERAGEIFS(Raw_Data!$G$2:$G$4001,Raw_Data!$E$2:$E$4001,E401),1),Raw_Data!G401)</f>
        <v>879.2</v>
      </c>
      <c r="H401" s="15">
        <f>Raw_Data!H401</f>
        <v>26.5</v>
      </c>
      <c r="I401" s="15">
        <f>Raw_Data!I401</f>
        <v>69.900000000000006</v>
      </c>
      <c r="J401" s="15">
        <f>Raw_Data!J401</f>
        <v>7.3</v>
      </c>
      <c r="K401" s="15">
        <f>Raw_Data!K401</f>
        <v>6.52</v>
      </c>
      <c r="L401" s="18">
        <f>IF(Raw_Data!L401="",ROUND(AVERAGEIFS(Raw_Data!$L$2:$L$4001,Raw_Data!$E$2:$E$4001,E401),1),Raw_Data!L401)</f>
        <v>35.799999999999997</v>
      </c>
      <c r="M401" s="15">
        <f>Raw_Data!M401</f>
        <v>165.1</v>
      </c>
      <c r="N401" s="15">
        <f>Raw_Data!N401</f>
        <v>41.8</v>
      </c>
      <c r="O401" s="15">
        <f>Raw_Data!O401</f>
        <v>73</v>
      </c>
      <c r="P401" s="15" t="str">
        <f>Raw_Data!P401</f>
        <v>Flood</v>
      </c>
      <c r="Q401" s="15">
        <f>Raw_Data!Q401</f>
        <v>136.6</v>
      </c>
      <c r="R401" s="15">
        <f>Raw_Data!R401</f>
        <v>2.36</v>
      </c>
      <c r="S401" s="15">
        <f>Raw_Data!S401</f>
        <v>0.81</v>
      </c>
      <c r="T401" s="18">
        <f>IF(Raw_Data!T401="",ROUND(AVERAGEIFS(Raw_Data!$T$2:$T$4001,Raw_Data!$E$2:$E$4001,E401,Raw_Data!$D$2:$D$4001,D401),2),IF(Raw_Data!T401&gt;INDEX(Cleaning_Reference!$F$6:$F$13,MATCH(D401,Cleaning_Reference!$A$6:$A$13,0)),INDEX(Cleaning_Reference!$F$6:$F$13,MATCH(D401,Cleaning_Reference!$A$6:$A$13,0)),Raw_Data!T401))</f>
        <v>1.47</v>
      </c>
      <c r="U401" s="15">
        <f>Raw_Data!U401</f>
        <v>12.74</v>
      </c>
      <c r="V401" s="15">
        <f>Raw_Data!V401</f>
        <v>70352</v>
      </c>
      <c r="W401" s="15">
        <f>Raw_Data!W401</f>
        <v>620548</v>
      </c>
      <c r="X401" s="15">
        <f>Raw_Data!X401</f>
        <v>896284</v>
      </c>
      <c r="Y401" s="15">
        <f>Raw_Data!Y401</f>
        <v>275736</v>
      </c>
      <c r="Z401" s="15">
        <f>Raw_Data!Z401</f>
        <v>4195</v>
      </c>
      <c r="AA401" s="15">
        <f>Raw_Data!AA401</f>
        <v>3.0369999999999999</v>
      </c>
      <c r="AB401" s="15">
        <f>Raw_Data!AB401</f>
        <v>59.5</v>
      </c>
      <c r="AC401" s="19" t="str">
        <f>IF(Raw_Data!G401="","Yes","No")</f>
        <v>No</v>
      </c>
      <c r="AD401" s="19" t="str">
        <f>IF(Raw_Data!L401="","Yes","No")</f>
        <v>No</v>
      </c>
      <c r="AE401" s="19" t="str">
        <f>IF(Raw_Data!T401="","Imputed",IF(Raw_Data!T401&gt;INDEX(Cleaning_Reference!$F$6:$F$13,MATCH(D401,Cleaning_Reference!$A$6:$A$13,0)),"Capped","Original"))</f>
        <v>Original</v>
      </c>
      <c r="AF401" s="21">
        <f t="shared" si="6"/>
        <v>12.74</v>
      </c>
    </row>
    <row r="402" spans="1:32" ht="15" customHeight="1" x14ac:dyDescent="0.3">
      <c r="A402" s="20" t="str">
        <f>Raw_Data!A402</f>
        <v>SF10401</v>
      </c>
      <c r="B402" s="15" t="str">
        <f>Raw_Data!B402</f>
        <v>Punjab</v>
      </c>
      <c r="C402" s="15" t="str">
        <f>Raw_Data!C402</f>
        <v>Erode</v>
      </c>
      <c r="D402" s="15" t="str">
        <f>Raw_Data!D402</f>
        <v>Pulses</v>
      </c>
      <c r="E402" s="15" t="str">
        <f>Raw_Data!E402</f>
        <v>Zaid</v>
      </c>
      <c r="F402" s="15">
        <f>Raw_Data!F402</f>
        <v>8.91</v>
      </c>
      <c r="G402" s="18">
        <f>IF(Raw_Data!G402="",ROUND(AVERAGEIFS(Raw_Data!$G$2:$G$4001,Raw_Data!$E$2:$E$4001,E402),1),Raw_Data!G402)</f>
        <v>521.4</v>
      </c>
      <c r="H402" s="15">
        <f>Raw_Data!H402</f>
        <v>32</v>
      </c>
      <c r="I402" s="15">
        <f>Raw_Data!I402</f>
        <v>43.7</v>
      </c>
      <c r="J402" s="15">
        <f>Raw_Data!J402</f>
        <v>8.6</v>
      </c>
      <c r="K402" s="15">
        <f>Raw_Data!K402</f>
        <v>6.03</v>
      </c>
      <c r="L402" s="18">
        <f>IF(Raw_Data!L402="",ROUND(AVERAGEIFS(Raw_Data!$L$2:$L$4001,Raw_Data!$E$2:$E$4001,E402),1),Raw_Data!L402)</f>
        <v>21.1</v>
      </c>
      <c r="M402" s="15">
        <f>Raw_Data!M402</f>
        <v>93.1</v>
      </c>
      <c r="N402" s="15">
        <f>Raw_Data!N402</f>
        <v>58</v>
      </c>
      <c r="O402" s="15">
        <f>Raw_Data!O402</f>
        <v>73.400000000000006</v>
      </c>
      <c r="P402" s="15" t="str">
        <f>Raw_Data!P402</f>
        <v>Rainfed</v>
      </c>
      <c r="Q402" s="15">
        <f>Raw_Data!Q402</f>
        <v>176.3</v>
      </c>
      <c r="R402" s="15">
        <f>Raw_Data!R402</f>
        <v>2.79</v>
      </c>
      <c r="S402" s="15">
        <f>Raw_Data!S402</f>
        <v>0.87</v>
      </c>
      <c r="T402" s="18">
        <f>IF(Raw_Data!T402="",ROUND(AVERAGEIFS(Raw_Data!$T$2:$T$4001,Raw_Data!$E$2:$E$4001,E402,Raw_Data!$D$2:$D$4001,D402),2),IF(Raw_Data!T402&gt;INDEX(Cleaning_Reference!$F$6:$F$13,MATCH(D402,Cleaning_Reference!$A$6:$A$13,0)),INDEX(Cleaning_Reference!$F$6:$F$13,MATCH(D402,Cleaning_Reference!$A$6:$A$13,0)),Raw_Data!T402))</f>
        <v>0.66</v>
      </c>
      <c r="U402" s="15">
        <f>Raw_Data!U402</f>
        <v>5.88</v>
      </c>
      <c r="V402" s="15">
        <f>Raw_Data!V402</f>
        <v>68052</v>
      </c>
      <c r="W402" s="15">
        <f>Raw_Data!W402</f>
        <v>420584</v>
      </c>
      <c r="X402" s="15">
        <f>Raw_Data!X402</f>
        <v>400146</v>
      </c>
      <c r="Y402" s="15">
        <f>Raw_Data!Y402</f>
        <v>-20438</v>
      </c>
      <c r="Z402" s="15">
        <f>Raw_Data!Z402</f>
        <v>2007</v>
      </c>
      <c r="AA402" s="15">
        <f>Raw_Data!AA402</f>
        <v>2.93</v>
      </c>
      <c r="AB402" s="15">
        <f>Raw_Data!AB402</f>
        <v>39.299999999999997</v>
      </c>
      <c r="AC402" s="19" t="str">
        <f>IF(Raw_Data!G402="","Yes","No")</f>
        <v>No</v>
      </c>
      <c r="AD402" s="19" t="str">
        <f>IF(Raw_Data!L402="","Yes","No")</f>
        <v>No</v>
      </c>
      <c r="AE402" s="19" t="str">
        <f>IF(Raw_Data!T402="","Imputed",IF(Raw_Data!T402&gt;INDEX(Cleaning_Reference!$F$6:$F$13,MATCH(D402,Cleaning_Reference!$A$6:$A$13,0)),"Capped","Original"))</f>
        <v>Original</v>
      </c>
      <c r="AF402" s="21">
        <f t="shared" si="6"/>
        <v>5.88</v>
      </c>
    </row>
    <row r="403" spans="1:32" ht="15" customHeight="1" x14ac:dyDescent="0.3">
      <c r="A403" s="20" t="str">
        <f>Raw_Data!A403</f>
        <v>SF10402</v>
      </c>
      <c r="B403" s="15" t="str">
        <f>Raw_Data!B403</f>
        <v>Gujarat</v>
      </c>
      <c r="C403" s="15" t="str">
        <f>Raw_Data!C403</f>
        <v>Warangal</v>
      </c>
      <c r="D403" s="15" t="str">
        <f>Raw_Data!D403</f>
        <v>Groundnut</v>
      </c>
      <c r="E403" s="15" t="str">
        <f>Raw_Data!E403</f>
        <v>Rabi</v>
      </c>
      <c r="F403" s="15">
        <f>Raw_Data!F403</f>
        <v>1.07</v>
      </c>
      <c r="G403" s="18">
        <f>IF(Raw_Data!G403="",ROUND(AVERAGEIFS(Raw_Data!$G$2:$G$4001,Raw_Data!$E$2:$E$4001,E403),1),Raw_Data!G403)</f>
        <v>378.6</v>
      </c>
      <c r="H403" s="15">
        <f>Raw_Data!H403</f>
        <v>18.3</v>
      </c>
      <c r="I403" s="15">
        <f>Raw_Data!I403</f>
        <v>57.4</v>
      </c>
      <c r="J403" s="15">
        <f>Raw_Data!J403</f>
        <v>7.6</v>
      </c>
      <c r="K403" s="15">
        <f>Raw_Data!K403</f>
        <v>6.57</v>
      </c>
      <c r="L403" s="18">
        <f>IF(Raw_Data!L403="",ROUND(AVERAGEIFS(Raw_Data!$L$2:$L$4001,Raw_Data!$E$2:$E$4001,E403),1),Raw_Data!L403)</f>
        <v>30.6</v>
      </c>
      <c r="M403" s="15">
        <f>Raw_Data!M403</f>
        <v>98.2</v>
      </c>
      <c r="N403" s="15">
        <f>Raw_Data!N403</f>
        <v>69.900000000000006</v>
      </c>
      <c r="O403" s="15">
        <f>Raw_Data!O403</f>
        <v>100.5</v>
      </c>
      <c r="P403" s="15" t="str">
        <f>Raw_Data!P403</f>
        <v>Drip</v>
      </c>
      <c r="Q403" s="15">
        <f>Raw_Data!Q403</f>
        <v>240.6</v>
      </c>
      <c r="R403" s="15">
        <f>Raw_Data!R403</f>
        <v>5.22</v>
      </c>
      <c r="S403" s="15">
        <f>Raw_Data!S403</f>
        <v>0.66</v>
      </c>
      <c r="T403" s="18">
        <f>IF(Raw_Data!T403="",ROUND(AVERAGEIFS(Raw_Data!$T$2:$T$4001,Raw_Data!$E$2:$E$4001,E403,Raw_Data!$D$2:$D$4001,D403),2),IF(Raw_Data!T403&gt;INDEX(Cleaning_Reference!$F$6:$F$13,MATCH(D403,Cleaning_Reference!$A$6:$A$13,0)),INDEX(Cleaning_Reference!$F$6:$F$13,MATCH(D403,Cleaning_Reference!$A$6:$A$13,0)),Raw_Data!T403))</f>
        <v>1.9</v>
      </c>
      <c r="U403" s="15">
        <f>Raw_Data!U403</f>
        <v>2.0299999999999998</v>
      </c>
      <c r="V403" s="15">
        <f>Raw_Data!V403</f>
        <v>55920</v>
      </c>
      <c r="W403" s="15">
        <f>Raw_Data!W403</f>
        <v>82155</v>
      </c>
      <c r="X403" s="15">
        <f>Raw_Data!X403</f>
        <v>113518</v>
      </c>
      <c r="Y403" s="15">
        <f>Raw_Data!Y403</f>
        <v>31363</v>
      </c>
      <c r="Z403" s="15">
        <f>Raw_Data!Z403</f>
        <v>500</v>
      </c>
      <c r="AA403" s="15">
        <f>Raw_Data!AA403</f>
        <v>4.0599999999999996</v>
      </c>
      <c r="AB403" s="15">
        <f>Raw_Data!AB403</f>
        <v>31.9</v>
      </c>
      <c r="AC403" s="19" t="str">
        <f>IF(Raw_Data!G403="","Yes","No")</f>
        <v>No</v>
      </c>
      <c r="AD403" s="19" t="str">
        <f>IF(Raw_Data!L403="","Yes","No")</f>
        <v>No</v>
      </c>
      <c r="AE403" s="19" t="str">
        <f>IF(Raw_Data!T403="","Imputed",IF(Raw_Data!T403&gt;INDEX(Cleaning_Reference!$F$6:$F$13,MATCH(D403,Cleaning_Reference!$A$6:$A$13,0)),"Capped","Original"))</f>
        <v>Original</v>
      </c>
      <c r="AF403" s="21">
        <f t="shared" si="6"/>
        <v>2.0299999999999998</v>
      </c>
    </row>
    <row r="404" spans="1:32" ht="15" customHeight="1" x14ac:dyDescent="0.3">
      <c r="A404" s="20" t="str">
        <f>Raw_Data!A404</f>
        <v>SF10403</v>
      </c>
      <c r="B404" s="15" t="str">
        <f>Raw_Data!B404</f>
        <v>Andhra Pradesh</v>
      </c>
      <c r="C404" s="15" t="str">
        <f>Raw_Data!C404</f>
        <v>Warangal</v>
      </c>
      <c r="D404" s="15" t="str">
        <f>Raw_Data!D404</f>
        <v>Chilli</v>
      </c>
      <c r="E404" s="15" t="str">
        <f>Raw_Data!E404</f>
        <v>Kharif</v>
      </c>
      <c r="F404" s="15">
        <f>Raw_Data!F404</f>
        <v>7.78</v>
      </c>
      <c r="G404" s="18">
        <f>IF(Raw_Data!G404="",ROUND(AVERAGEIFS(Raw_Data!$G$2:$G$4001,Raw_Data!$E$2:$E$4001,E404),1),Raw_Data!G404)</f>
        <v>719</v>
      </c>
      <c r="H404" s="15">
        <f>Raw_Data!H404</f>
        <v>27.3</v>
      </c>
      <c r="I404" s="15">
        <f>Raw_Data!I404</f>
        <v>86.9</v>
      </c>
      <c r="J404" s="15">
        <f>Raw_Data!J404</f>
        <v>7.8</v>
      </c>
      <c r="K404" s="15">
        <f>Raw_Data!K404</f>
        <v>7.58</v>
      </c>
      <c r="L404" s="18">
        <f>IF(Raw_Data!L404="",ROUND(AVERAGEIFS(Raw_Data!$L$2:$L$4001,Raw_Data!$E$2:$E$4001,E404),1),Raw_Data!L404)</f>
        <v>36.299999999999997</v>
      </c>
      <c r="M404" s="15">
        <f>Raw_Data!M404</f>
        <v>128.1</v>
      </c>
      <c r="N404" s="15">
        <f>Raw_Data!N404</f>
        <v>75.2</v>
      </c>
      <c r="O404" s="15">
        <f>Raw_Data!O404</f>
        <v>109.4</v>
      </c>
      <c r="P404" s="15" t="str">
        <f>Raw_Data!P404</f>
        <v>Drip</v>
      </c>
      <c r="Q404" s="15">
        <f>Raw_Data!Q404</f>
        <v>163.69999999999999</v>
      </c>
      <c r="R404" s="15">
        <f>Raw_Data!R404</f>
        <v>2.44</v>
      </c>
      <c r="S404" s="15">
        <f>Raw_Data!S404</f>
        <v>0.83</v>
      </c>
      <c r="T404" s="18">
        <f>IF(Raw_Data!T404="",ROUND(AVERAGEIFS(Raw_Data!$T$2:$T$4001,Raw_Data!$E$2:$E$4001,E404,Raw_Data!$D$2:$D$4001,D404),2),IF(Raw_Data!T404&gt;INDEX(Cleaning_Reference!$F$6:$F$13,MATCH(D404,Cleaning_Reference!$A$6:$A$13,0)),INDEX(Cleaning_Reference!$F$6:$F$13,MATCH(D404,Cleaning_Reference!$A$6:$A$13,0)),Raw_Data!T404))</f>
        <v>1.43</v>
      </c>
      <c r="U404" s="15">
        <f>Raw_Data!U404</f>
        <v>11.13</v>
      </c>
      <c r="V404" s="15">
        <f>Raw_Data!V404</f>
        <v>106697</v>
      </c>
      <c r="W404" s="15">
        <f>Raw_Data!W404</f>
        <v>466547</v>
      </c>
      <c r="X404" s="15">
        <f>Raw_Data!X404</f>
        <v>1187538</v>
      </c>
      <c r="Y404" s="15">
        <f>Raw_Data!Y404</f>
        <v>720991</v>
      </c>
      <c r="Z404" s="15">
        <f>Raw_Data!Z404</f>
        <v>4446</v>
      </c>
      <c r="AA404" s="15">
        <f>Raw_Data!AA404</f>
        <v>2.5030000000000001</v>
      </c>
      <c r="AB404" s="15">
        <f>Raw_Data!AB404</f>
        <v>79.099999999999994</v>
      </c>
      <c r="AC404" s="19" t="str">
        <f>IF(Raw_Data!G404="","Yes","No")</f>
        <v>No</v>
      </c>
      <c r="AD404" s="19" t="str">
        <f>IF(Raw_Data!L404="","Yes","No")</f>
        <v>No</v>
      </c>
      <c r="AE404" s="19" t="str">
        <f>IF(Raw_Data!T404="","Imputed",IF(Raw_Data!T404&gt;INDEX(Cleaning_Reference!$F$6:$F$13,MATCH(D404,Cleaning_Reference!$A$6:$A$13,0)),"Capped","Original"))</f>
        <v>Original</v>
      </c>
      <c r="AF404" s="21">
        <f t="shared" si="6"/>
        <v>11.13</v>
      </c>
    </row>
    <row r="405" spans="1:32" ht="15" customHeight="1" x14ac:dyDescent="0.3">
      <c r="A405" s="20" t="str">
        <f>Raw_Data!A405</f>
        <v>SF10404</v>
      </c>
      <c r="B405" s="15" t="str">
        <f>Raw_Data!B405</f>
        <v>Maharashtra</v>
      </c>
      <c r="C405" s="15" t="str">
        <f>Raw_Data!C405</f>
        <v>Erode</v>
      </c>
      <c r="D405" s="15" t="str">
        <f>Raw_Data!D405</f>
        <v>Pulses</v>
      </c>
      <c r="E405" s="15" t="str">
        <f>Raw_Data!E405</f>
        <v>Kharif</v>
      </c>
      <c r="F405" s="15">
        <f>Raw_Data!F405</f>
        <v>3.24</v>
      </c>
      <c r="G405" s="18">
        <f>IF(Raw_Data!G405="",ROUND(AVERAGEIFS(Raw_Data!$G$2:$G$4001,Raw_Data!$E$2:$E$4001,E405),1),Raw_Data!G405)</f>
        <v>997.5</v>
      </c>
      <c r="H405" s="15">
        <f>Raw_Data!H405</f>
        <v>27.2</v>
      </c>
      <c r="I405" s="15">
        <f>Raw_Data!I405</f>
        <v>75</v>
      </c>
      <c r="J405" s="15">
        <f>Raw_Data!J405</f>
        <v>6</v>
      </c>
      <c r="K405" s="15">
        <f>Raw_Data!K405</f>
        <v>7.45</v>
      </c>
      <c r="L405" s="18">
        <f>IF(Raw_Data!L405="",ROUND(AVERAGEIFS(Raw_Data!$L$2:$L$4001,Raw_Data!$E$2:$E$4001,E405),1),Raw_Data!L405)</f>
        <v>33.200000000000003</v>
      </c>
      <c r="M405" s="15">
        <f>Raw_Data!M405</f>
        <v>123.9</v>
      </c>
      <c r="N405" s="15">
        <f>Raw_Data!N405</f>
        <v>43.4</v>
      </c>
      <c r="O405" s="15">
        <f>Raw_Data!O405</f>
        <v>84.9</v>
      </c>
      <c r="P405" s="15" t="str">
        <f>Raw_Data!P405</f>
        <v>Flood</v>
      </c>
      <c r="Q405" s="15">
        <f>Raw_Data!Q405</f>
        <v>219</v>
      </c>
      <c r="R405" s="15">
        <f>Raw_Data!R405</f>
        <v>5.99</v>
      </c>
      <c r="S405" s="15">
        <f>Raw_Data!S405</f>
        <v>0.77</v>
      </c>
      <c r="T405" s="18">
        <f>IF(Raw_Data!T405="",ROUND(AVERAGEIFS(Raw_Data!$T$2:$T$4001,Raw_Data!$E$2:$E$4001,E405,Raw_Data!$D$2:$D$4001,D405),2),IF(Raw_Data!T405&gt;INDEX(Cleaning_Reference!$F$6:$F$13,MATCH(D405,Cleaning_Reference!$A$6:$A$13,0)),INDEX(Cleaning_Reference!$F$6:$F$13,MATCH(D405,Cleaning_Reference!$A$6:$A$13,0)),Raw_Data!T405))</f>
        <v>0.64</v>
      </c>
      <c r="U405" s="15">
        <f>Raw_Data!U405</f>
        <v>2.0699999999999998</v>
      </c>
      <c r="V405" s="15">
        <f>Raw_Data!V405</f>
        <v>62947</v>
      </c>
      <c r="W405" s="15">
        <f>Raw_Data!W405</f>
        <v>179285</v>
      </c>
      <c r="X405" s="15">
        <f>Raw_Data!X405</f>
        <v>130300</v>
      </c>
      <c r="Y405" s="15">
        <f>Raw_Data!Y405</f>
        <v>-48985</v>
      </c>
      <c r="Z405" s="15">
        <f>Raw_Data!Z405</f>
        <v>1540</v>
      </c>
      <c r="AA405" s="15">
        <f>Raw_Data!AA405</f>
        <v>1.3440000000000001</v>
      </c>
      <c r="AB405" s="15">
        <f>Raw_Data!AB405</f>
        <v>56.7</v>
      </c>
      <c r="AC405" s="19" t="str">
        <f>IF(Raw_Data!G405="","Yes","No")</f>
        <v>No</v>
      </c>
      <c r="AD405" s="19" t="str">
        <f>IF(Raw_Data!L405="","Yes","No")</f>
        <v>No</v>
      </c>
      <c r="AE405" s="19" t="str">
        <f>IF(Raw_Data!T405="","Imputed",IF(Raw_Data!T405&gt;INDEX(Cleaning_Reference!$F$6:$F$13,MATCH(D405,Cleaning_Reference!$A$6:$A$13,0)),"Capped","Original"))</f>
        <v>Original</v>
      </c>
      <c r="AF405" s="21">
        <f t="shared" si="6"/>
        <v>2.0699999999999998</v>
      </c>
    </row>
    <row r="406" spans="1:32" ht="15" customHeight="1" x14ac:dyDescent="0.3">
      <c r="A406" s="20" t="str">
        <f>Raw_Data!A406</f>
        <v>SF10405</v>
      </c>
      <c r="B406" s="15" t="str">
        <f>Raw_Data!B406</f>
        <v>Madhya Pradesh</v>
      </c>
      <c r="C406" s="15" t="str">
        <f>Raw_Data!C406</f>
        <v>Indore</v>
      </c>
      <c r="D406" s="15" t="str">
        <f>Raw_Data!D406</f>
        <v>Groundnut</v>
      </c>
      <c r="E406" s="15" t="str">
        <f>Raw_Data!E406</f>
        <v>Kharif</v>
      </c>
      <c r="F406" s="15">
        <f>Raw_Data!F406</f>
        <v>1.25</v>
      </c>
      <c r="G406" s="18">
        <f>IF(Raw_Data!G406="",ROUND(AVERAGEIFS(Raw_Data!$G$2:$G$4001,Raw_Data!$E$2:$E$4001,E406),1),Raw_Data!G406)</f>
        <v>982.9</v>
      </c>
      <c r="H406" s="15">
        <f>Raw_Data!H406</f>
        <v>28.7</v>
      </c>
      <c r="I406" s="15">
        <f>Raw_Data!I406</f>
        <v>69</v>
      </c>
      <c r="J406" s="15">
        <f>Raw_Data!J406</f>
        <v>7.4</v>
      </c>
      <c r="K406" s="15">
        <f>Raw_Data!K406</f>
        <v>7.58</v>
      </c>
      <c r="L406" s="18">
        <f>IF(Raw_Data!L406="",ROUND(AVERAGEIFS(Raw_Data!$L$2:$L$4001,Raw_Data!$E$2:$E$4001,E406),1),Raw_Data!L406)</f>
        <v>36.5</v>
      </c>
      <c r="M406" s="15">
        <f>Raw_Data!M406</f>
        <v>63.5</v>
      </c>
      <c r="N406" s="15">
        <f>Raw_Data!N406</f>
        <v>49.1</v>
      </c>
      <c r="O406" s="15">
        <f>Raw_Data!O406</f>
        <v>85.9</v>
      </c>
      <c r="P406" s="15" t="str">
        <f>Raw_Data!P406</f>
        <v>Drip</v>
      </c>
      <c r="Q406" s="15">
        <f>Raw_Data!Q406</f>
        <v>282.5</v>
      </c>
      <c r="R406" s="15">
        <f>Raw_Data!R406</f>
        <v>8.0399999999999991</v>
      </c>
      <c r="S406" s="15">
        <f>Raw_Data!S406</f>
        <v>0.81</v>
      </c>
      <c r="T406" s="18">
        <f>IF(Raw_Data!T406="",ROUND(AVERAGEIFS(Raw_Data!$T$2:$T$4001,Raw_Data!$E$2:$E$4001,E406,Raw_Data!$D$2:$D$4001,D406),2),IF(Raw_Data!T406&gt;INDEX(Cleaning_Reference!$F$6:$F$13,MATCH(D406,Cleaning_Reference!$A$6:$A$13,0)),INDEX(Cleaning_Reference!$F$6:$F$13,MATCH(D406,Cleaning_Reference!$A$6:$A$13,0)),Raw_Data!T406))</f>
        <v>0.71</v>
      </c>
      <c r="U406" s="15">
        <f>Raw_Data!U406</f>
        <v>0.89</v>
      </c>
      <c r="V406" s="15">
        <f>Raw_Data!V406</f>
        <v>56780</v>
      </c>
      <c r="W406" s="15">
        <f>Raw_Data!W406</f>
        <v>88048</v>
      </c>
      <c r="X406" s="15">
        <f>Raw_Data!X406</f>
        <v>50534</v>
      </c>
      <c r="Y406" s="15">
        <f>Raw_Data!Y406</f>
        <v>-37514</v>
      </c>
      <c r="Z406" s="15">
        <f>Raw_Data!Z406</f>
        <v>539</v>
      </c>
      <c r="AA406" s="15">
        <f>Raw_Data!AA406</f>
        <v>1.651</v>
      </c>
      <c r="AB406" s="15">
        <f>Raw_Data!AB406</f>
        <v>43.3</v>
      </c>
      <c r="AC406" s="19" t="str">
        <f>IF(Raw_Data!G406="","Yes","No")</f>
        <v>No</v>
      </c>
      <c r="AD406" s="19" t="str">
        <f>IF(Raw_Data!L406="","Yes","No")</f>
        <v>No</v>
      </c>
      <c r="AE406" s="19" t="str">
        <f>IF(Raw_Data!T406="","Imputed",IF(Raw_Data!T406&gt;INDEX(Cleaning_Reference!$F$6:$F$13,MATCH(D406,Cleaning_Reference!$A$6:$A$13,0)),"Capped","Original"))</f>
        <v>Original</v>
      </c>
      <c r="AF406" s="21">
        <f t="shared" si="6"/>
        <v>0.89</v>
      </c>
    </row>
    <row r="407" spans="1:32" ht="15" customHeight="1" x14ac:dyDescent="0.3">
      <c r="A407" s="20" t="str">
        <f>Raw_Data!A407</f>
        <v>SF10406</v>
      </c>
      <c r="B407" s="15" t="str">
        <f>Raw_Data!B407</f>
        <v>Punjab</v>
      </c>
      <c r="C407" s="15" t="str">
        <f>Raw_Data!C407</f>
        <v>Warangal</v>
      </c>
      <c r="D407" s="15" t="str">
        <f>Raw_Data!D407</f>
        <v>Rice</v>
      </c>
      <c r="E407" s="15" t="str">
        <f>Raw_Data!E407</f>
        <v>Rabi</v>
      </c>
      <c r="F407" s="15">
        <f>Raw_Data!F407</f>
        <v>11.27</v>
      </c>
      <c r="G407" s="18">
        <f>IF(Raw_Data!G407="",ROUND(AVERAGEIFS(Raw_Data!$G$2:$G$4001,Raw_Data!$E$2:$E$4001,E407),1),Raw_Data!G407)</f>
        <v>357.4</v>
      </c>
      <c r="H407" s="15">
        <f>Raw_Data!H407</f>
        <v>25.8</v>
      </c>
      <c r="I407" s="15">
        <f>Raw_Data!I407</f>
        <v>58.7</v>
      </c>
      <c r="J407" s="15">
        <f>Raw_Data!J407</f>
        <v>8.1</v>
      </c>
      <c r="K407" s="15">
        <f>Raw_Data!K407</f>
        <v>6.22</v>
      </c>
      <c r="L407" s="18">
        <f>IF(Raw_Data!L407="",ROUND(AVERAGEIFS(Raw_Data!$L$2:$L$4001,Raw_Data!$E$2:$E$4001,E407),1),Raw_Data!L407)</f>
        <v>20.3</v>
      </c>
      <c r="M407" s="15">
        <f>Raw_Data!M407</f>
        <v>98.6</v>
      </c>
      <c r="N407" s="15">
        <f>Raw_Data!N407</f>
        <v>50</v>
      </c>
      <c r="O407" s="15">
        <f>Raw_Data!O407</f>
        <v>111.7</v>
      </c>
      <c r="P407" s="15" t="str">
        <f>Raw_Data!P407</f>
        <v>Rainfed</v>
      </c>
      <c r="Q407" s="15">
        <f>Raw_Data!Q407</f>
        <v>143.80000000000001</v>
      </c>
      <c r="R407" s="15">
        <f>Raw_Data!R407</f>
        <v>7.18</v>
      </c>
      <c r="S407" s="15">
        <f>Raw_Data!S407</f>
        <v>0.71</v>
      </c>
      <c r="T407" s="18">
        <f>IF(Raw_Data!T407="",ROUND(AVERAGEIFS(Raw_Data!$T$2:$T$4001,Raw_Data!$E$2:$E$4001,E407,Raw_Data!$D$2:$D$4001,D407),2),IF(Raw_Data!T407&gt;INDEX(Cleaning_Reference!$F$6:$F$13,MATCH(D407,Cleaning_Reference!$A$6:$A$13,0)),INDEX(Cleaning_Reference!$F$6:$F$13,MATCH(D407,Cleaning_Reference!$A$6:$A$13,0)),Raw_Data!T407))</f>
        <v>2.46</v>
      </c>
      <c r="U407" s="15">
        <f>Raw_Data!U407</f>
        <v>27.72</v>
      </c>
      <c r="V407" s="15">
        <f>Raw_Data!V407</f>
        <v>17765</v>
      </c>
      <c r="W407" s="15">
        <f>Raw_Data!W407</f>
        <v>730400</v>
      </c>
      <c r="X407" s="15">
        <f>Raw_Data!X407</f>
        <v>492446</v>
      </c>
      <c r="Y407" s="15">
        <f>Raw_Data!Y407</f>
        <v>-237954</v>
      </c>
      <c r="Z407" s="15">
        <f>Raw_Data!Z407</f>
        <v>7899</v>
      </c>
      <c r="AA407" s="15">
        <f>Raw_Data!AA407</f>
        <v>3.5089999999999999</v>
      </c>
      <c r="AB407" s="15">
        <f>Raw_Data!AB407</f>
        <v>25.6</v>
      </c>
      <c r="AC407" s="19" t="str">
        <f>IF(Raw_Data!G407="","Yes","No")</f>
        <v>No</v>
      </c>
      <c r="AD407" s="19" t="str">
        <f>IF(Raw_Data!L407="","Yes","No")</f>
        <v>No</v>
      </c>
      <c r="AE407" s="19" t="str">
        <f>IF(Raw_Data!T407="","Imputed",IF(Raw_Data!T407&gt;INDEX(Cleaning_Reference!$F$6:$F$13,MATCH(D407,Cleaning_Reference!$A$6:$A$13,0)),"Capped","Original"))</f>
        <v>Original</v>
      </c>
      <c r="AF407" s="21">
        <f t="shared" si="6"/>
        <v>27.72</v>
      </c>
    </row>
    <row r="408" spans="1:32" ht="15" customHeight="1" x14ac:dyDescent="0.3">
      <c r="A408" s="20" t="str">
        <f>Raw_Data!A408</f>
        <v>SF10407</v>
      </c>
      <c r="B408" s="15" t="str">
        <f>Raw_Data!B408</f>
        <v>Maharashtra</v>
      </c>
      <c r="C408" s="15" t="str">
        <f>Raw_Data!C408</f>
        <v>Guntur</v>
      </c>
      <c r="D408" s="15" t="str">
        <f>Raw_Data!D408</f>
        <v>Wheat</v>
      </c>
      <c r="E408" s="15" t="str">
        <f>Raw_Data!E408</f>
        <v>Rabi</v>
      </c>
      <c r="F408" s="15">
        <f>Raw_Data!F408</f>
        <v>6.03</v>
      </c>
      <c r="G408" s="18">
        <f>IF(Raw_Data!G408="",ROUND(AVERAGEIFS(Raw_Data!$G$2:$G$4001,Raw_Data!$E$2:$E$4001,E408),1),Raw_Data!G408)</f>
        <v>524.29999999999995</v>
      </c>
      <c r="H408" s="15">
        <f>Raw_Data!H408</f>
        <v>28.5</v>
      </c>
      <c r="I408" s="15">
        <f>Raw_Data!I408</f>
        <v>39.299999999999997</v>
      </c>
      <c r="J408" s="15">
        <f>Raw_Data!J408</f>
        <v>7.1</v>
      </c>
      <c r="K408" s="15">
        <f>Raw_Data!K408</f>
        <v>6.3</v>
      </c>
      <c r="L408" s="18">
        <f>IF(Raw_Data!L408="",ROUND(AVERAGEIFS(Raw_Data!$L$2:$L$4001,Raw_Data!$E$2:$E$4001,E408),1),Raw_Data!L408)</f>
        <v>25.8</v>
      </c>
      <c r="M408" s="15">
        <f>Raw_Data!M408</f>
        <v>54.5</v>
      </c>
      <c r="N408" s="15">
        <f>Raw_Data!N408</f>
        <v>62.9</v>
      </c>
      <c r="O408" s="15">
        <f>Raw_Data!O408</f>
        <v>130.69999999999999</v>
      </c>
      <c r="P408" s="15" t="str">
        <f>Raw_Data!P408</f>
        <v>Rainfed</v>
      </c>
      <c r="Q408" s="15">
        <f>Raw_Data!Q408</f>
        <v>250</v>
      </c>
      <c r="R408" s="15">
        <f>Raw_Data!R408</f>
        <v>1.08</v>
      </c>
      <c r="S408" s="15">
        <f>Raw_Data!S408</f>
        <v>0.69</v>
      </c>
      <c r="T408" s="18">
        <f>IF(Raw_Data!T408="",ROUND(AVERAGEIFS(Raw_Data!$T$2:$T$4001,Raw_Data!$E$2:$E$4001,E408,Raw_Data!$D$2:$D$4001,D408),2),IF(Raw_Data!T408&gt;INDEX(Cleaning_Reference!$F$6:$F$13,MATCH(D408,Cleaning_Reference!$A$6:$A$13,0)),INDEX(Cleaning_Reference!$F$6:$F$13,MATCH(D408,Cleaning_Reference!$A$6:$A$13,0)),Raw_Data!T408))</f>
        <v>2.2599999999999998</v>
      </c>
      <c r="U408" s="15">
        <f>Raw_Data!U408</f>
        <v>13.63</v>
      </c>
      <c r="V408" s="15">
        <f>Raw_Data!V408</f>
        <v>26194</v>
      </c>
      <c r="W408" s="15">
        <f>Raw_Data!W408</f>
        <v>381283</v>
      </c>
      <c r="X408" s="15">
        <f>Raw_Data!X408</f>
        <v>357024</v>
      </c>
      <c r="Y408" s="15">
        <f>Raw_Data!Y408</f>
        <v>-24259</v>
      </c>
      <c r="Z408" s="15">
        <f>Raw_Data!Z408</f>
        <v>1820</v>
      </c>
      <c r="AA408" s="15">
        <f>Raw_Data!AA408</f>
        <v>7.4889999999999999</v>
      </c>
      <c r="AB408" s="15">
        <f>Raw_Data!AB408</f>
        <v>45.4</v>
      </c>
      <c r="AC408" s="19" t="str">
        <f>IF(Raw_Data!G408="","Yes","No")</f>
        <v>No</v>
      </c>
      <c r="AD408" s="19" t="str">
        <f>IF(Raw_Data!L408="","Yes","No")</f>
        <v>No</v>
      </c>
      <c r="AE408" s="19" t="str">
        <f>IF(Raw_Data!T408="","Imputed",IF(Raw_Data!T408&gt;INDEX(Cleaning_Reference!$F$6:$F$13,MATCH(D408,Cleaning_Reference!$A$6:$A$13,0)),"Capped","Original"))</f>
        <v>Original</v>
      </c>
      <c r="AF408" s="21">
        <f t="shared" si="6"/>
        <v>13.63</v>
      </c>
    </row>
    <row r="409" spans="1:32" ht="15" customHeight="1" x14ac:dyDescent="0.3">
      <c r="A409" s="20" t="str">
        <f>Raw_Data!A409</f>
        <v>SF10408</v>
      </c>
      <c r="B409" s="15" t="str">
        <f>Raw_Data!B409</f>
        <v>Tamil Nadu</v>
      </c>
      <c r="C409" s="15" t="str">
        <f>Raw_Data!C409</f>
        <v>Raichur</v>
      </c>
      <c r="D409" s="15" t="str">
        <f>Raw_Data!D409</f>
        <v>Wheat</v>
      </c>
      <c r="E409" s="15" t="str">
        <f>Raw_Data!E409</f>
        <v>Kharif</v>
      </c>
      <c r="F409" s="15">
        <f>Raw_Data!F409</f>
        <v>14.01</v>
      </c>
      <c r="G409" s="18">
        <f>IF(Raw_Data!G409="",ROUND(AVERAGEIFS(Raw_Data!$G$2:$G$4001,Raw_Data!$E$2:$E$4001,E409),1),Raw_Data!G409)</f>
        <v>1153.3</v>
      </c>
      <c r="H409" s="15">
        <f>Raw_Data!H409</f>
        <v>29.9</v>
      </c>
      <c r="I409" s="15">
        <f>Raw_Data!I409</f>
        <v>83.9</v>
      </c>
      <c r="J409" s="15">
        <f>Raw_Data!J409</f>
        <v>6.4</v>
      </c>
      <c r="K409" s="15">
        <f>Raw_Data!K409</f>
        <v>7.18</v>
      </c>
      <c r="L409" s="18">
        <f>IF(Raw_Data!L409="",ROUND(AVERAGEIFS(Raw_Data!$L$2:$L$4001,Raw_Data!$E$2:$E$4001,E409),1),Raw_Data!L409)</f>
        <v>30.5</v>
      </c>
      <c r="M409" s="15">
        <f>Raw_Data!M409</f>
        <v>102.8</v>
      </c>
      <c r="N409" s="15">
        <f>Raw_Data!N409</f>
        <v>42.8</v>
      </c>
      <c r="O409" s="15">
        <f>Raw_Data!O409</f>
        <v>129.69999999999999</v>
      </c>
      <c r="P409" s="15" t="str">
        <f>Raw_Data!P409</f>
        <v>Drip</v>
      </c>
      <c r="Q409" s="15">
        <f>Raw_Data!Q409</f>
        <v>179.1</v>
      </c>
      <c r="R409" s="15">
        <f>Raw_Data!R409</f>
        <v>2.85</v>
      </c>
      <c r="S409" s="15">
        <f>Raw_Data!S409</f>
        <v>0.99</v>
      </c>
      <c r="T409" s="18">
        <f>IF(Raw_Data!T409="",ROUND(AVERAGEIFS(Raw_Data!$T$2:$T$4001,Raw_Data!$E$2:$E$4001,E409,Raw_Data!$D$2:$D$4001,D409),2),IF(Raw_Data!T409&gt;INDEX(Cleaning_Reference!$F$6:$F$13,MATCH(D409,Cleaning_Reference!$A$6:$A$13,0)),INDEX(Cleaning_Reference!$F$6:$F$13,MATCH(D409,Cleaning_Reference!$A$6:$A$13,0)),Raw_Data!T409))</f>
        <v>1.96</v>
      </c>
      <c r="U409" s="15">
        <f>Raw_Data!U409</f>
        <v>27.46</v>
      </c>
      <c r="V409" s="15">
        <f>Raw_Data!V409</f>
        <v>23786</v>
      </c>
      <c r="W409" s="15">
        <f>Raw_Data!W409</f>
        <v>996586</v>
      </c>
      <c r="X409" s="15">
        <f>Raw_Data!X409</f>
        <v>653164</v>
      </c>
      <c r="Y409" s="15">
        <f>Raw_Data!Y409</f>
        <v>-343422</v>
      </c>
      <c r="Z409" s="15">
        <f>Raw_Data!Z409</f>
        <v>6822</v>
      </c>
      <c r="AA409" s="15">
        <f>Raw_Data!AA409</f>
        <v>4.0250000000000004</v>
      </c>
      <c r="AB409" s="15">
        <f>Raw_Data!AB409</f>
        <v>81.099999999999994</v>
      </c>
      <c r="AC409" s="19" t="str">
        <f>IF(Raw_Data!G409="","Yes","No")</f>
        <v>No</v>
      </c>
      <c r="AD409" s="19" t="str">
        <f>IF(Raw_Data!L409="","Yes","No")</f>
        <v>No</v>
      </c>
      <c r="AE409" s="19" t="str">
        <f>IF(Raw_Data!T409="","Imputed",IF(Raw_Data!T409&gt;INDEX(Cleaning_Reference!$F$6:$F$13,MATCH(D409,Cleaning_Reference!$A$6:$A$13,0)),"Capped","Original"))</f>
        <v>Original</v>
      </c>
      <c r="AF409" s="21">
        <f t="shared" si="6"/>
        <v>27.46</v>
      </c>
    </row>
    <row r="410" spans="1:32" ht="15" customHeight="1" x14ac:dyDescent="0.3">
      <c r="A410" s="20" t="str">
        <f>Raw_Data!A410</f>
        <v>SF10409</v>
      </c>
      <c r="B410" s="15" t="str">
        <f>Raw_Data!B410</f>
        <v>Telangana</v>
      </c>
      <c r="C410" s="15" t="str">
        <f>Raw_Data!C410</f>
        <v>Raichur</v>
      </c>
      <c r="D410" s="15" t="str">
        <f>Raw_Data!D410</f>
        <v>Wheat</v>
      </c>
      <c r="E410" s="15" t="str">
        <f>Raw_Data!E410</f>
        <v>Kharif</v>
      </c>
      <c r="F410" s="15">
        <f>Raw_Data!F410</f>
        <v>7.12</v>
      </c>
      <c r="G410" s="18">
        <f>IF(Raw_Data!G410="",ROUND(AVERAGEIFS(Raw_Data!$G$2:$G$4001,Raw_Data!$E$2:$E$4001,E410),1),Raw_Data!G410)</f>
        <v>852.1</v>
      </c>
      <c r="H410" s="15">
        <f>Raw_Data!H410</f>
        <v>28.7</v>
      </c>
      <c r="I410" s="15">
        <f>Raw_Data!I410</f>
        <v>67.900000000000006</v>
      </c>
      <c r="J410" s="15">
        <f>Raw_Data!J410</f>
        <v>8.1</v>
      </c>
      <c r="K410" s="15">
        <f>Raw_Data!K410</f>
        <v>6.67</v>
      </c>
      <c r="L410" s="18">
        <f>IF(Raw_Data!L410="",ROUND(AVERAGEIFS(Raw_Data!$L$2:$L$4001,Raw_Data!$E$2:$E$4001,E410),1),Raw_Data!L410)</f>
        <v>23.8</v>
      </c>
      <c r="M410" s="15">
        <f>Raw_Data!M410</f>
        <v>134.80000000000001</v>
      </c>
      <c r="N410" s="15">
        <f>Raw_Data!N410</f>
        <v>31.8</v>
      </c>
      <c r="O410" s="15">
        <f>Raw_Data!O410</f>
        <v>110</v>
      </c>
      <c r="P410" s="15" t="str">
        <f>Raw_Data!P410</f>
        <v>Drip</v>
      </c>
      <c r="Q410" s="15">
        <f>Raw_Data!Q410</f>
        <v>246.6</v>
      </c>
      <c r="R410" s="15">
        <f>Raw_Data!R410</f>
        <v>5.94</v>
      </c>
      <c r="S410" s="15">
        <f>Raw_Data!S410</f>
        <v>0.68</v>
      </c>
      <c r="T410" s="18">
        <f>IF(Raw_Data!T410="",ROUND(AVERAGEIFS(Raw_Data!$T$2:$T$4001,Raw_Data!$E$2:$E$4001,E410,Raw_Data!$D$2:$D$4001,D410),2),IF(Raw_Data!T410&gt;INDEX(Cleaning_Reference!$F$6:$F$13,MATCH(D410,Cleaning_Reference!$A$6:$A$13,0)),INDEX(Cleaning_Reference!$F$6:$F$13,MATCH(D410,Cleaning_Reference!$A$6:$A$13,0)),Raw_Data!T410))</f>
        <v>3.55</v>
      </c>
      <c r="U410" s="15">
        <f>Raw_Data!U410</f>
        <v>25.28</v>
      </c>
      <c r="V410" s="15">
        <f>Raw_Data!V410</f>
        <v>22480</v>
      </c>
      <c r="W410" s="15">
        <f>Raw_Data!W410</f>
        <v>479043</v>
      </c>
      <c r="X410" s="15">
        <f>Raw_Data!X410</f>
        <v>568294</v>
      </c>
      <c r="Y410" s="15">
        <f>Raw_Data!Y410</f>
        <v>89251</v>
      </c>
      <c r="Z410" s="15">
        <f>Raw_Data!Z410</f>
        <v>2902</v>
      </c>
      <c r="AA410" s="15">
        <f>Raw_Data!AA410</f>
        <v>8.7110000000000003</v>
      </c>
      <c r="AB410" s="15">
        <f>Raw_Data!AB410</f>
        <v>42.8</v>
      </c>
      <c r="AC410" s="19" t="str">
        <f>IF(Raw_Data!G410="","Yes","No")</f>
        <v>Yes</v>
      </c>
      <c r="AD410" s="19" t="str">
        <f>IF(Raw_Data!L410="","Yes","No")</f>
        <v>No</v>
      </c>
      <c r="AE410" s="19" t="str">
        <f>IF(Raw_Data!T410="","Imputed",IF(Raw_Data!T410&gt;INDEX(Cleaning_Reference!$F$6:$F$13,MATCH(D410,Cleaning_Reference!$A$6:$A$13,0)),"Capped","Original"))</f>
        <v>Original</v>
      </c>
      <c r="AF410" s="21">
        <f t="shared" si="6"/>
        <v>25.28</v>
      </c>
    </row>
    <row r="411" spans="1:32" ht="15" customHeight="1" x14ac:dyDescent="0.3">
      <c r="A411" s="20" t="str">
        <f>Raw_Data!A411</f>
        <v>SF10410</v>
      </c>
      <c r="B411" s="15" t="str">
        <f>Raw_Data!B411</f>
        <v>Karnataka</v>
      </c>
      <c r="C411" s="15" t="str">
        <f>Raw_Data!C411</f>
        <v>Raichur</v>
      </c>
      <c r="D411" s="15" t="str">
        <f>Raw_Data!D411</f>
        <v>Chilli</v>
      </c>
      <c r="E411" s="15" t="str">
        <f>Raw_Data!E411</f>
        <v>Rabi</v>
      </c>
      <c r="F411" s="15">
        <f>Raw_Data!F411</f>
        <v>5.83</v>
      </c>
      <c r="G411" s="18">
        <f>IF(Raw_Data!G411="",ROUND(AVERAGEIFS(Raw_Data!$G$2:$G$4001,Raw_Data!$E$2:$E$4001,E411),1),Raw_Data!G411)</f>
        <v>408.5</v>
      </c>
      <c r="H411" s="15">
        <f>Raw_Data!H411</f>
        <v>24.5</v>
      </c>
      <c r="I411" s="15">
        <f>Raw_Data!I411</f>
        <v>56.1</v>
      </c>
      <c r="J411" s="15">
        <f>Raw_Data!J411</f>
        <v>8.6999999999999993</v>
      </c>
      <c r="K411" s="15">
        <f>Raw_Data!K411</f>
        <v>7.19</v>
      </c>
      <c r="L411" s="18">
        <f>IF(Raw_Data!L411="",ROUND(AVERAGEIFS(Raw_Data!$L$2:$L$4001,Raw_Data!$E$2:$E$4001,E411),1),Raw_Data!L411)</f>
        <v>24.8</v>
      </c>
      <c r="M411" s="15">
        <f>Raw_Data!M411</f>
        <v>107.9</v>
      </c>
      <c r="N411" s="15">
        <f>Raw_Data!N411</f>
        <v>59.1</v>
      </c>
      <c r="O411" s="15">
        <f>Raw_Data!O411</f>
        <v>143.5</v>
      </c>
      <c r="P411" s="15" t="str">
        <f>Raw_Data!P411</f>
        <v>Rainfed</v>
      </c>
      <c r="Q411" s="15">
        <f>Raw_Data!Q411</f>
        <v>102.6</v>
      </c>
      <c r="R411" s="15">
        <f>Raw_Data!R411</f>
        <v>8.25</v>
      </c>
      <c r="S411" s="15">
        <f>Raw_Data!S411</f>
        <v>0.66</v>
      </c>
      <c r="T411" s="18">
        <f>IF(Raw_Data!T411="",ROUND(AVERAGEIFS(Raw_Data!$T$2:$T$4001,Raw_Data!$E$2:$E$4001,E411,Raw_Data!$D$2:$D$4001,D411),2),IF(Raw_Data!T411&gt;INDEX(Cleaning_Reference!$F$6:$F$13,MATCH(D411,Cleaning_Reference!$A$6:$A$13,0)),INDEX(Cleaning_Reference!$F$6:$F$13,MATCH(D411,Cleaning_Reference!$A$6:$A$13,0)),Raw_Data!T411))</f>
        <v>1.82</v>
      </c>
      <c r="U411" s="15">
        <f>Raw_Data!U411</f>
        <v>10.61</v>
      </c>
      <c r="V411" s="15">
        <f>Raw_Data!V411</f>
        <v>88133</v>
      </c>
      <c r="W411" s="15">
        <f>Raw_Data!W411</f>
        <v>306404</v>
      </c>
      <c r="X411" s="15">
        <f>Raw_Data!X411</f>
        <v>935091</v>
      </c>
      <c r="Y411" s="15">
        <f>Raw_Data!Y411</f>
        <v>628687</v>
      </c>
      <c r="Z411" s="15">
        <f>Raw_Data!Z411</f>
        <v>2117</v>
      </c>
      <c r="AA411" s="15">
        <f>Raw_Data!AA411</f>
        <v>5.0119999999999996</v>
      </c>
      <c r="AB411" s="15">
        <f>Raw_Data!AB411</f>
        <v>38.799999999999997</v>
      </c>
      <c r="AC411" s="19" t="str">
        <f>IF(Raw_Data!G411="","Yes","No")</f>
        <v>No</v>
      </c>
      <c r="AD411" s="19" t="str">
        <f>IF(Raw_Data!L411="","Yes","No")</f>
        <v>No</v>
      </c>
      <c r="AE411" s="19" t="str">
        <f>IF(Raw_Data!T411="","Imputed",IF(Raw_Data!T411&gt;INDEX(Cleaning_Reference!$F$6:$F$13,MATCH(D411,Cleaning_Reference!$A$6:$A$13,0)),"Capped","Original"))</f>
        <v>Original</v>
      </c>
      <c r="AF411" s="21">
        <f t="shared" si="6"/>
        <v>10.61</v>
      </c>
    </row>
    <row r="412" spans="1:32" ht="15" customHeight="1" x14ac:dyDescent="0.3">
      <c r="A412" s="20" t="str">
        <f>Raw_Data!A412</f>
        <v>SF10411</v>
      </c>
      <c r="B412" s="15" t="str">
        <f>Raw_Data!B412</f>
        <v>Punjab</v>
      </c>
      <c r="C412" s="15" t="str">
        <f>Raw_Data!C412</f>
        <v>Raichur</v>
      </c>
      <c r="D412" s="15" t="str">
        <f>Raw_Data!D412</f>
        <v>Chilli</v>
      </c>
      <c r="E412" s="15" t="str">
        <f>Raw_Data!E412</f>
        <v>Zaid</v>
      </c>
      <c r="F412" s="15">
        <f>Raw_Data!F412</f>
        <v>0.83</v>
      </c>
      <c r="G412" s="18">
        <f>IF(Raw_Data!G412="",ROUND(AVERAGEIFS(Raw_Data!$G$2:$G$4001,Raw_Data!$E$2:$E$4001,E412),1),Raw_Data!G412)</f>
        <v>494.4</v>
      </c>
      <c r="H412" s="15">
        <f>Raw_Data!H412</f>
        <v>31.3</v>
      </c>
      <c r="I412" s="15">
        <f>Raw_Data!I412</f>
        <v>55.6</v>
      </c>
      <c r="J412" s="15">
        <f>Raw_Data!J412</f>
        <v>6.7</v>
      </c>
      <c r="K412" s="15">
        <f>Raw_Data!K412</f>
        <v>6.89</v>
      </c>
      <c r="L412" s="18">
        <f>IF(Raw_Data!L412="",ROUND(AVERAGEIFS(Raw_Data!$L$2:$L$4001,Raw_Data!$E$2:$E$4001,E412),1),Raw_Data!L412)</f>
        <v>27.3</v>
      </c>
      <c r="M412" s="15">
        <f>Raw_Data!M412</f>
        <v>160.80000000000001</v>
      </c>
      <c r="N412" s="15">
        <f>Raw_Data!N412</f>
        <v>68.900000000000006</v>
      </c>
      <c r="O412" s="15">
        <f>Raw_Data!O412</f>
        <v>93.9</v>
      </c>
      <c r="P412" s="15" t="str">
        <f>Raw_Data!P412</f>
        <v>Rainfed</v>
      </c>
      <c r="Q412" s="15">
        <f>Raw_Data!Q412</f>
        <v>124.5</v>
      </c>
      <c r="R412" s="15">
        <f>Raw_Data!R412</f>
        <v>4.92</v>
      </c>
      <c r="S412" s="15">
        <f>Raw_Data!S412</f>
        <v>0.74</v>
      </c>
      <c r="T412" s="18">
        <f>IF(Raw_Data!T412="",ROUND(AVERAGEIFS(Raw_Data!$T$2:$T$4001,Raw_Data!$E$2:$E$4001,E412,Raw_Data!$D$2:$D$4001,D412),2),IF(Raw_Data!T412&gt;INDEX(Cleaning_Reference!$F$6:$F$13,MATCH(D412,Cleaning_Reference!$A$6:$A$13,0)),INDEX(Cleaning_Reference!$F$6:$F$13,MATCH(D412,Cleaning_Reference!$A$6:$A$13,0)),Raw_Data!T412))</f>
        <v>1.74</v>
      </c>
      <c r="U412" s="15">
        <f>Raw_Data!U412</f>
        <v>1.44</v>
      </c>
      <c r="V412" s="15">
        <f>Raw_Data!V412</f>
        <v>98537</v>
      </c>
      <c r="W412" s="15">
        <f>Raw_Data!W412</f>
        <v>51450</v>
      </c>
      <c r="X412" s="15">
        <f>Raw_Data!X412</f>
        <v>141893</v>
      </c>
      <c r="Y412" s="15">
        <f>Raw_Data!Y412</f>
        <v>90443</v>
      </c>
      <c r="Z412" s="15">
        <f>Raw_Data!Z412</f>
        <v>280</v>
      </c>
      <c r="AA412" s="15">
        <f>Raw_Data!AA412</f>
        <v>5.1429999999999998</v>
      </c>
      <c r="AB412" s="15">
        <f>Raw_Data!AB412</f>
        <v>34.6</v>
      </c>
      <c r="AC412" s="19" t="str">
        <f>IF(Raw_Data!G412="","Yes","No")</f>
        <v>No</v>
      </c>
      <c r="AD412" s="19" t="str">
        <f>IF(Raw_Data!L412="","Yes","No")</f>
        <v>No</v>
      </c>
      <c r="AE412" s="19" t="str">
        <f>IF(Raw_Data!T412="","Imputed",IF(Raw_Data!T412&gt;INDEX(Cleaning_Reference!$F$6:$F$13,MATCH(D412,Cleaning_Reference!$A$6:$A$13,0)),"Capped","Original"))</f>
        <v>Original</v>
      </c>
      <c r="AF412" s="21">
        <f t="shared" si="6"/>
        <v>1.44</v>
      </c>
    </row>
    <row r="413" spans="1:32" ht="15" customHeight="1" x14ac:dyDescent="0.3">
      <c r="A413" s="20" t="str">
        <f>Raw_Data!A413</f>
        <v>SF10412</v>
      </c>
      <c r="B413" s="15" t="str">
        <f>Raw_Data!B413</f>
        <v>Tamil Nadu</v>
      </c>
      <c r="C413" s="15" t="str">
        <f>Raw_Data!C413</f>
        <v>Indore</v>
      </c>
      <c r="D413" s="15" t="str">
        <f>Raw_Data!D413</f>
        <v>Groundnut</v>
      </c>
      <c r="E413" s="15" t="str">
        <f>Raw_Data!E413</f>
        <v>Kharif</v>
      </c>
      <c r="F413" s="15">
        <f>Raw_Data!F413</f>
        <v>8.23</v>
      </c>
      <c r="G413" s="18">
        <f>IF(Raw_Data!G413="",ROUND(AVERAGEIFS(Raw_Data!$G$2:$G$4001,Raw_Data!$E$2:$E$4001,E413),1),Raw_Data!G413)</f>
        <v>690.9</v>
      </c>
      <c r="H413" s="15">
        <f>Raw_Data!H413</f>
        <v>28.8</v>
      </c>
      <c r="I413" s="15">
        <f>Raw_Data!I413</f>
        <v>55.1</v>
      </c>
      <c r="J413" s="15">
        <f>Raw_Data!J413</f>
        <v>7.4</v>
      </c>
      <c r="K413" s="15">
        <f>Raw_Data!K413</f>
        <v>5.98</v>
      </c>
      <c r="L413" s="18">
        <f>IF(Raw_Data!L413="",ROUND(AVERAGEIFS(Raw_Data!$L$2:$L$4001,Raw_Data!$E$2:$E$4001,E413),1),Raw_Data!L413)</f>
        <v>37.299999999999997</v>
      </c>
      <c r="M413" s="15">
        <f>Raw_Data!M413</f>
        <v>124.9</v>
      </c>
      <c r="N413" s="15">
        <f>Raw_Data!N413</f>
        <v>48</v>
      </c>
      <c r="O413" s="15">
        <f>Raw_Data!O413</f>
        <v>114.9</v>
      </c>
      <c r="P413" s="15" t="str">
        <f>Raw_Data!P413</f>
        <v>Drip</v>
      </c>
      <c r="Q413" s="15">
        <f>Raw_Data!Q413</f>
        <v>242.8</v>
      </c>
      <c r="R413" s="15">
        <f>Raw_Data!R413</f>
        <v>0.5</v>
      </c>
      <c r="S413" s="15">
        <f>Raw_Data!S413</f>
        <v>0.73</v>
      </c>
      <c r="T413" s="18">
        <f>IF(Raw_Data!T413="",ROUND(AVERAGEIFS(Raw_Data!$T$2:$T$4001,Raw_Data!$E$2:$E$4001,E413,Raw_Data!$D$2:$D$4001,D413),2),IF(Raw_Data!T413&gt;INDEX(Cleaning_Reference!$F$6:$F$13,MATCH(D413,Cleaning_Reference!$A$6:$A$13,0)),INDEX(Cleaning_Reference!$F$6:$F$13,MATCH(D413,Cleaning_Reference!$A$6:$A$13,0)),Raw_Data!T413))</f>
        <v>1.56</v>
      </c>
      <c r="U413" s="15">
        <f>Raw_Data!U413</f>
        <v>12.84</v>
      </c>
      <c r="V413" s="15">
        <f>Raw_Data!V413</f>
        <v>46461</v>
      </c>
      <c r="W413" s="15">
        <f>Raw_Data!W413</f>
        <v>504340</v>
      </c>
      <c r="X413" s="15">
        <f>Raw_Data!X413</f>
        <v>596559</v>
      </c>
      <c r="Y413" s="15">
        <f>Raw_Data!Y413</f>
        <v>92219</v>
      </c>
      <c r="Z413" s="15">
        <f>Raw_Data!Z413</f>
        <v>4188</v>
      </c>
      <c r="AA413" s="15">
        <f>Raw_Data!AA413</f>
        <v>3.0659999999999998</v>
      </c>
      <c r="AB413" s="15">
        <f>Raw_Data!AB413</f>
        <v>48</v>
      </c>
      <c r="AC413" s="19" t="str">
        <f>IF(Raw_Data!G413="","Yes","No")</f>
        <v>No</v>
      </c>
      <c r="AD413" s="19" t="str">
        <f>IF(Raw_Data!L413="","Yes","No")</f>
        <v>No</v>
      </c>
      <c r="AE413" s="19" t="str">
        <f>IF(Raw_Data!T413="","Imputed",IF(Raw_Data!T413&gt;INDEX(Cleaning_Reference!$F$6:$F$13,MATCH(D413,Cleaning_Reference!$A$6:$A$13,0)),"Capped","Original"))</f>
        <v>Original</v>
      </c>
      <c r="AF413" s="21">
        <f t="shared" si="6"/>
        <v>12.84</v>
      </c>
    </row>
    <row r="414" spans="1:32" ht="15" customHeight="1" x14ac:dyDescent="0.3">
      <c r="A414" s="20" t="str">
        <f>Raw_Data!A414</f>
        <v>SF10413</v>
      </c>
      <c r="B414" s="15" t="str">
        <f>Raw_Data!B414</f>
        <v>Telangana</v>
      </c>
      <c r="C414" s="15" t="str">
        <f>Raw_Data!C414</f>
        <v>Ludhiana</v>
      </c>
      <c r="D414" s="15" t="str">
        <f>Raw_Data!D414</f>
        <v>Rice</v>
      </c>
      <c r="E414" s="15" t="str">
        <f>Raw_Data!E414</f>
        <v>Rabi</v>
      </c>
      <c r="F414" s="15">
        <f>Raw_Data!F414</f>
        <v>3.87</v>
      </c>
      <c r="G414" s="18">
        <f>IF(Raw_Data!G414="",ROUND(AVERAGEIFS(Raw_Data!$G$2:$G$4001,Raw_Data!$E$2:$E$4001,E414),1),Raw_Data!G414)</f>
        <v>291</v>
      </c>
      <c r="H414" s="15">
        <f>Raw_Data!H414</f>
        <v>25.5</v>
      </c>
      <c r="I414" s="15">
        <f>Raw_Data!I414</f>
        <v>67.900000000000006</v>
      </c>
      <c r="J414" s="15">
        <f>Raw_Data!J414</f>
        <v>7.2</v>
      </c>
      <c r="K414" s="15">
        <f>Raw_Data!K414</f>
        <v>6.54</v>
      </c>
      <c r="L414" s="18">
        <f>IF(Raw_Data!L414="",ROUND(AVERAGEIFS(Raw_Data!$L$2:$L$4001,Raw_Data!$E$2:$E$4001,E414),1),Raw_Data!L414)</f>
        <v>31.8</v>
      </c>
      <c r="M414" s="15">
        <f>Raw_Data!M414</f>
        <v>125.2</v>
      </c>
      <c r="N414" s="15">
        <f>Raw_Data!N414</f>
        <v>68.099999999999994</v>
      </c>
      <c r="O414" s="15">
        <f>Raw_Data!O414</f>
        <v>141</v>
      </c>
      <c r="P414" s="15" t="str">
        <f>Raw_Data!P414</f>
        <v>Rainfed</v>
      </c>
      <c r="Q414" s="15">
        <f>Raw_Data!Q414</f>
        <v>219.4</v>
      </c>
      <c r="R414" s="15">
        <f>Raw_Data!R414</f>
        <v>1.36</v>
      </c>
      <c r="S414" s="15">
        <f>Raw_Data!S414</f>
        <v>0.96</v>
      </c>
      <c r="T414" s="18">
        <f>IF(Raw_Data!T414="",ROUND(AVERAGEIFS(Raw_Data!$T$2:$T$4001,Raw_Data!$E$2:$E$4001,E414,Raw_Data!$D$2:$D$4001,D414),2),IF(Raw_Data!T414&gt;INDEX(Cleaning_Reference!$F$6:$F$13,MATCH(D414,Cleaning_Reference!$A$6:$A$13,0)),INDEX(Cleaning_Reference!$F$6:$F$13,MATCH(D414,Cleaning_Reference!$A$6:$A$13,0)),Raw_Data!T414))</f>
        <v>2.76</v>
      </c>
      <c r="U414" s="15">
        <f>Raw_Data!U414</f>
        <v>10.68</v>
      </c>
      <c r="V414" s="15">
        <f>Raw_Data!V414</f>
        <v>19271</v>
      </c>
      <c r="W414" s="15">
        <f>Raw_Data!W414</f>
        <v>208303</v>
      </c>
      <c r="X414" s="15">
        <f>Raw_Data!X414</f>
        <v>205814</v>
      </c>
      <c r="Y414" s="15">
        <f>Raw_Data!Y414</f>
        <v>-2489</v>
      </c>
      <c r="Z414" s="15">
        <f>Raw_Data!Z414</f>
        <v>3402</v>
      </c>
      <c r="AA414" s="15">
        <f>Raw_Data!AA414</f>
        <v>3.1389999999999998</v>
      </c>
      <c r="AB414" s="15">
        <f>Raw_Data!AB414</f>
        <v>44.4</v>
      </c>
      <c r="AC414" s="19" t="str">
        <f>IF(Raw_Data!G414="","Yes","No")</f>
        <v>No</v>
      </c>
      <c r="AD414" s="19" t="str">
        <f>IF(Raw_Data!L414="","Yes","No")</f>
        <v>No</v>
      </c>
      <c r="AE414" s="19" t="str">
        <f>IF(Raw_Data!T414="","Imputed",IF(Raw_Data!T414&gt;INDEX(Cleaning_Reference!$F$6:$F$13,MATCH(D414,Cleaning_Reference!$A$6:$A$13,0)),"Capped","Original"))</f>
        <v>Original</v>
      </c>
      <c r="AF414" s="21">
        <f t="shared" si="6"/>
        <v>10.68</v>
      </c>
    </row>
    <row r="415" spans="1:32" ht="15" customHeight="1" x14ac:dyDescent="0.3">
      <c r="A415" s="20" t="str">
        <f>Raw_Data!A415</f>
        <v>SF10414</v>
      </c>
      <c r="B415" s="15" t="str">
        <f>Raw_Data!B415</f>
        <v>Tamil Nadu</v>
      </c>
      <c r="C415" s="15" t="str">
        <f>Raw_Data!C415</f>
        <v>Erode</v>
      </c>
      <c r="D415" s="15" t="str">
        <f>Raw_Data!D415</f>
        <v>Chilli</v>
      </c>
      <c r="E415" s="15" t="str">
        <f>Raw_Data!E415</f>
        <v>Kharif</v>
      </c>
      <c r="F415" s="15">
        <f>Raw_Data!F415</f>
        <v>12.2</v>
      </c>
      <c r="G415" s="18">
        <f>IF(Raw_Data!G415="",ROUND(AVERAGEIFS(Raw_Data!$G$2:$G$4001,Raw_Data!$E$2:$E$4001,E415),1),Raw_Data!G415)</f>
        <v>1117.2</v>
      </c>
      <c r="H415" s="15">
        <f>Raw_Data!H415</f>
        <v>25.2</v>
      </c>
      <c r="I415" s="15">
        <f>Raw_Data!I415</f>
        <v>62.9</v>
      </c>
      <c r="J415" s="15">
        <f>Raw_Data!J415</f>
        <v>7.5</v>
      </c>
      <c r="K415" s="15">
        <f>Raw_Data!K415</f>
        <v>6.68</v>
      </c>
      <c r="L415" s="18">
        <f>IF(Raw_Data!L415="",ROUND(AVERAGEIFS(Raw_Data!$L$2:$L$4001,Raw_Data!$E$2:$E$4001,E415),1),Raw_Data!L415)</f>
        <v>30.5</v>
      </c>
      <c r="M415" s="15">
        <f>Raw_Data!M415</f>
        <v>137.6</v>
      </c>
      <c r="N415" s="15">
        <f>Raw_Data!N415</f>
        <v>57.7</v>
      </c>
      <c r="O415" s="15">
        <f>Raw_Data!O415</f>
        <v>133</v>
      </c>
      <c r="P415" s="15" t="str">
        <f>Raw_Data!P415</f>
        <v>Drip</v>
      </c>
      <c r="Q415" s="15">
        <f>Raw_Data!Q415</f>
        <v>214.4</v>
      </c>
      <c r="R415" s="15">
        <f>Raw_Data!R415</f>
        <v>5.63</v>
      </c>
      <c r="S415" s="15">
        <f>Raw_Data!S415</f>
        <v>0.7</v>
      </c>
      <c r="T415" s="18">
        <f>IF(Raw_Data!T415="",ROUND(AVERAGEIFS(Raw_Data!$T$2:$T$4001,Raw_Data!$E$2:$E$4001,E415,Raw_Data!$D$2:$D$4001,D415),2),IF(Raw_Data!T415&gt;INDEX(Cleaning_Reference!$F$6:$F$13,MATCH(D415,Cleaning_Reference!$A$6:$A$13,0)),INDEX(Cleaning_Reference!$F$6:$F$13,MATCH(D415,Cleaning_Reference!$A$6:$A$13,0)),Raw_Data!T415))</f>
        <v>2.5299999999999998</v>
      </c>
      <c r="U415" s="15">
        <f>Raw_Data!U415</f>
        <v>30.87</v>
      </c>
      <c r="V415" s="15">
        <f>Raw_Data!V415</f>
        <v>114738</v>
      </c>
      <c r="W415" s="15">
        <f>Raw_Data!W415</f>
        <v>852962</v>
      </c>
      <c r="X415" s="15">
        <f>Raw_Data!X415</f>
        <v>3541962</v>
      </c>
      <c r="Y415" s="15">
        <f>Raw_Data!Y415</f>
        <v>2689000</v>
      </c>
      <c r="Z415" s="15">
        <f>Raw_Data!Z415</f>
        <v>5906</v>
      </c>
      <c r="AA415" s="15">
        <f>Raw_Data!AA415</f>
        <v>5.2270000000000003</v>
      </c>
      <c r="AB415" s="15">
        <f>Raw_Data!AB415</f>
        <v>56.2</v>
      </c>
      <c r="AC415" s="19" t="str">
        <f>IF(Raw_Data!G415="","Yes","No")</f>
        <v>No</v>
      </c>
      <c r="AD415" s="19" t="str">
        <f>IF(Raw_Data!L415="","Yes","No")</f>
        <v>No</v>
      </c>
      <c r="AE415" s="19" t="str">
        <f>IF(Raw_Data!T415="","Imputed",IF(Raw_Data!T415&gt;INDEX(Cleaning_Reference!$F$6:$F$13,MATCH(D415,Cleaning_Reference!$A$6:$A$13,0)),"Capped","Original"))</f>
        <v>Original</v>
      </c>
      <c r="AF415" s="21">
        <f t="shared" si="6"/>
        <v>30.87</v>
      </c>
    </row>
    <row r="416" spans="1:32" ht="15" customHeight="1" x14ac:dyDescent="0.3">
      <c r="A416" s="20" t="str">
        <f>Raw_Data!A416</f>
        <v>SF10415</v>
      </c>
      <c r="B416" s="15" t="str">
        <f>Raw_Data!B416</f>
        <v>Andhra Pradesh</v>
      </c>
      <c r="C416" s="15" t="str">
        <f>Raw_Data!C416</f>
        <v>Nalgonda</v>
      </c>
      <c r="D416" s="15" t="str">
        <f>Raw_Data!D416</f>
        <v>Cotton</v>
      </c>
      <c r="E416" s="15" t="str">
        <f>Raw_Data!E416</f>
        <v>Rabi</v>
      </c>
      <c r="F416" s="15">
        <f>Raw_Data!F416</f>
        <v>13.67</v>
      </c>
      <c r="G416" s="18">
        <f>IF(Raw_Data!G416="",ROUND(AVERAGEIFS(Raw_Data!$G$2:$G$4001,Raw_Data!$E$2:$E$4001,E416),1),Raw_Data!G416)</f>
        <v>370.2</v>
      </c>
      <c r="H416" s="15">
        <f>Raw_Data!H416</f>
        <v>23.4</v>
      </c>
      <c r="I416" s="15">
        <f>Raw_Data!I416</f>
        <v>50.5</v>
      </c>
      <c r="J416" s="15">
        <f>Raw_Data!J416</f>
        <v>6.6</v>
      </c>
      <c r="K416" s="15">
        <f>Raw_Data!K416</f>
        <v>7.18</v>
      </c>
      <c r="L416" s="18">
        <f>IF(Raw_Data!L416="",ROUND(AVERAGEIFS(Raw_Data!$L$2:$L$4001,Raw_Data!$E$2:$E$4001,E416),1),Raw_Data!L416)</f>
        <v>26.5</v>
      </c>
      <c r="M416" s="15">
        <f>Raw_Data!M416</f>
        <v>137.9</v>
      </c>
      <c r="N416" s="15">
        <f>Raw_Data!N416</f>
        <v>56.5</v>
      </c>
      <c r="O416" s="15">
        <f>Raw_Data!O416</f>
        <v>130.19999999999999</v>
      </c>
      <c r="P416" s="15" t="str">
        <f>Raw_Data!P416</f>
        <v>Rainfed</v>
      </c>
      <c r="Q416" s="15">
        <f>Raw_Data!Q416</f>
        <v>225.5</v>
      </c>
      <c r="R416" s="15">
        <f>Raw_Data!R416</f>
        <v>5.35</v>
      </c>
      <c r="S416" s="15">
        <f>Raw_Data!S416</f>
        <v>0.7</v>
      </c>
      <c r="T416" s="18">
        <f>IF(Raw_Data!T416="",ROUND(AVERAGEIFS(Raw_Data!$T$2:$T$4001,Raw_Data!$E$2:$E$4001,E416,Raw_Data!$D$2:$D$4001,D416),2),IF(Raw_Data!T416&gt;INDEX(Cleaning_Reference!$F$6:$F$13,MATCH(D416,Cleaning_Reference!$A$6:$A$13,0)),INDEX(Cleaning_Reference!$F$6:$F$13,MATCH(D416,Cleaning_Reference!$A$6:$A$13,0)),Raw_Data!T416))</f>
        <v>1.04</v>
      </c>
      <c r="U416" s="15">
        <f>Raw_Data!U416</f>
        <v>14.22</v>
      </c>
      <c r="V416" s="15">
        <f>Raw_Data!V416</f>
        <v>74137</v>
      </c>
      <c r="W416" s="15">
        <f>Raw_Data!W416</f>
        <v>784240</v>
      </c>
      <c r="X416" s="15">
        <f>Raw_Data!X416</f>
        <v>1054228</v>
      </c>
      <c r="Y416" s="15">
        <f>Raw_Data!Y416</f>
        <v>269988</v>
      </c>
      <c r="Z416" s="15">
        <f>Raw_Data!Z416</f>
        <v>5057</v>
      </c>
      <c r="AA416" s="15">
        <f>Raw_Data!AA416</f>
        <v>2.8119999999999998</v>
      </c>
      <c r="AB416" s="15">
        <f>Raw_Data!AB416</f>
        <v>26.4</v>
      </c>
      <c r="AC416" s="19" t="str">
        <f>IF(Raw_Data!G416="","Yes","No")</f>
        <v>No</v>
      </c>
      <c r="AD416" s="19" t="str">
        <f>IF(Raw_Data!L416="","Yes","No")</f>
        <v>No</v>
      </c>
      <c r="AE416" s="19" t="str">
        <f>IF(Raw_Data!T416="","Imputed",IF(Raw_Data!T416&gt;INDEX(Cleaning_Reference!$F$6:$F$13,MATCH(D416,Cleaning_Reference!$A$6:$A$13,0)),"Capped","Original"))</f>
        <v>Original</v>
      </c>
      <c r="AF416" s="21">
        <f t="shared" si="6"/>
        <v>14.22</v>
      </c>
    </row>
    <row r="417" spans="1:32" ht="15" customHeight="1" x14ac:dyDescent="0.3">
      <c r="A417" s="20" t="str">
        <f>Raw_Data!A417</f>
        <v>SF10416</v>
      </c>
      <c r="B417" s="15" t="str">
        <f>Raw_Data!B417</f>
        <v>Madhya Pradesh</v>
      </c>
      <c r="C417" s="15" t="str">
        <f>Raw_Data!C417</f>
        <v>Indore</v>
      </c>
      <c r="D417" s="15" t="str">
        <f>Raw_Data!D417</f>
        <v>Groundnut</v>
      </c>
      <c r="E417" s="15" t="str">
        <f>Raw_Data!E417</f>
        <v>Kharif</v>
      </c>
      <c r="F417" s="15">
        <f>Raw_Data!F417</f>
        <v>14.89</v>
      </c>
      <c r="G417" s="18">
        <f>IF(Raw_Data!G417="",ROUND(AVERAGEIFS(Raw_Data!$G$2:$G$4001,Raw_Data!$E$2:$E$4001,E417),1),Raw_Data!G417)</f>
        <v>986.9</v>
      </c>
      <c r="H417" s="15">
        <f>Raw_Data!H417</f>
        <v>30.9</v>
      </c>
      <c r="I417" s="15">
        <f>Raw_Data!I417</f>
        <v>66.400000000000006</v>
      </c>
      <c r="J417" s="15">
        <f>Raw_Data!J417</f>
        <v>5.4</v>
      </c>
      <c r="K417" s="15">
        <f>Raw_Data!K417</f>
        <v>8.1</v>
      </c>
      <c r="L417" s="18">
        <f>IF(Raw_Data!L417="",ROUND(AVERAGEIFS(Raw_Data!$L$2:$L$4001,Raw_Data!$E$2:$E$4001,E417),1),Raw_Data!L417)</f>
        <v>34.5</v>
      </c>
      <c r="M417" s="15">
        <f>Raw_Data!M417</f>
        <v>120</v>
      </c>
      <c r="N417" s="15">
        <f>Raw_Data!N417</f>
        <v>83.3</v>
      </c>
      <c r="O417" s="15">
        <f>Raw_Data!O417</f>
        <v>136</v>
      </c>
      <c r="P417" s="15" t="str">
        <f>Raw_Data!P417</f>
        <v>Rainfed</v>
      </c>
      <c r="Q417" s="15">
        <f>Raw_Data!Q417</f>
        <v>229.2</v>
      </c>
      <c r="R417" s="15">
        <f>Raw_Data!R417</f>
        <v>1.18</v>
      </c>
      <c r="S417" s="15">
        <f>Raw_Data!S417</f>
        <v>0.91</v>
      </c>
      <c r="T417" s="18">
        <f>IF(Raw_Data!T417="",ROUND(AVERAGEIFS(Raw_Data!$T$2:$T$4001,Raw_Data!$E$2:$E$4001,E417,Raw_Data!$D$2:$D$4001,D417),2),IF(Raw_Data!T417&gt;INDEX(Cleaning_Reference!$F$6:$F$13,MATCH(D417,Cleaning_Reference!$A$6:$A$13,0)),INDEX(Cleaning_Reference!$F$6:$F$13,MATCH(D417,Cleaning_Reference!$A$6:$A$13,0)),Raw_Data!T417))</f>
        <v>0.3</v>
      </c>
      <c r="U417" s="15">
        <f>Raw_Data!U417</f>
        <v>4.47</v>
      </c>
      <c r="V417" s="15">
        <f>Raw_Data!V417</f>
        <v>55565</v>
      </c>
      <c r="W417" s="15">
        <f>Raw_Data!W417</f>
        <v>934981</v>
      </c>
      <c r="X417" s="15">
        <f>Raw_Data!X417</f>
        <v>248376</v>
      </c>
      <c r="Y417" s="15">
        <f>Raw_Data!Y417</f>
        <v>-686605</v>
      </c>
      <c r="Z417" s="15">
        <f>Raw_Data!Z417</f>
        <v>4230</v>
      </c>
      <c r="AA417" s="15">
        <f>Raw_Data!AA417</f>
        <v>1.0569999999999999</v>
      </c>
      <c r="AB417" s="15">
        <f>Raw_Data!AB417</f>
        <v>60.7</v>
      </c>
      <c r="AC417" s="19" t="str">
        <f>IF(Raw_Data!G417="","Yes","No")</f>
        <v>No</v>
      </c>
      <c r="AD417" s="19" t="str">
        <f>IF(Raw_Data!L417="","Yes","No")</f>
        <v>No</v>
      </c>
      <c r="AE417" s="19" t="str">
        <f>IF(Raw_Data!T417="","Imputed",IF(Raw_Data!T417&gt;INDEX(Cleaning_Reference!$F$6:$F$13,MATCH(D417,Cleaning_Reference!$A$6:$A$13,0)),"Capped","Original"))</f>
        <v>Original</v>
      </c>
      <c r="AF417" s="21">
        <f t="shared" si="6"/>
        <v>4.47</v>
      </c>
    </row>
    <row r="418" spans="1:32" ht="15" customHeight="1" x14ac:dyDescent="0.3">
      <c r="A418" s="20" t="str">
        <f>Raw_Data!A418</f>
        <v>SF10417</v>
      </c>
      <c r="B418" s="15" t="str">
        <f>Raw_Data!B418</f>
        <v>Gujarat</v>
      </c>
      <c r="C418" s="15" t="str">
        <f>Raw_Data!C418</f>
        <v>Erode</v>
      </c>
      <c r="D418" s="15" t="str">
        <f>Raw_Data!D418</f>
        <v>Rice</v>
      </c>
      <c r="E418" s="15" t="str">
        <f>Raw_Data!E418</f>
        <v>Kharif</v>
      </c>
      <c r="F418" s="15">
        <f>Raw_Data!F418</f>
        <v>12.33</v>
      </c>
      <c r="G418" s="18">
        <f>IF(Raw_Data!G418="",ROUND(AVERAGEIFS(Raw_Data!$G$2:$G$4001,Raw_Data!$E$2:$E$4001,E418),1),Raw_Data!G418)</f>
        <v>814.2</v>
      </c>
      <c r="H418" s="15">
        <f>Raw_Data!H418</f>
        <v>26.7</v>
      </c>
      <c r="I418" s="15">
        <f>Raw_Data!I418</f>
        <v>58.6</v>
      </c>
      <c r="J418" s="15">
        <f>Raw_Data!J418</f>
        <v>6.8</v>
      </c>
      <c r="K418" s="15">
        <f>Raw_Data!K418</f>
        <v>6.14</v>
      </c>
      <c r="L418" s="18">
        <f>IF(Raw_Data!L418="",ROUND(AVERAGEIFS(Raw_Data!$L$2:$L$4001,Raw_Data!$E$2:$E$4001,E418),1),Raw_Data!L418)</f>
        <v>24.7</v>
      </c>
      <c r="M418" s="15">
        <f>Raw_Data!M418</f>
        <v>92.4</v>
      </c>
      <c r="N418" s="15">
        <f>Raw_Data!N418</f>
        <v>40.6</v>
      </c>
      <c r="O418" s="15">
        <f>Raw_Data!O418</f>
        <v>129.80000000000001</v>
      </c>
      <c r="P418" s="15" t="str">
        <f>Raw_Data!P418</f>
        <v>Flood</v>
      </c>
      <c r="Q418" s="15">
        <f>Raw_Data!Q418</f>
        <v>155.5</v>
      </c>
      <c r="R418" s="15">
        <f>Raw_Data!R418</f>
        <v>7.8</v>
      </c>
      <c r="S418" s="15">
        <f>Raw_Data!S418</f>
        <v>0.8</v>
      </c>
      <c r="T418" s="18">
        <f>IF(Raw_Data!T418="",ROUND(AVERAGEIFS(Raw_Data!$T$2:$T$4001,Raw_Data!$E$2:$E$4001,E418,Raw_Data!$D$2:$D$4001,D418),2),IF(Raw_Data!T418&gt;INDEX(Cleaning_Reference!$F$6:$F$13,MATCH(D418,Cleaning_Reference!$A$6:$A$13,0)),INDEX(Cleaning_Reference!$F$6:$F$13,MATCH(D418,Cleaning_Reference!$A$6:$A$13,0)),Raw_Data!T418))</f>
        <v>2.25</v>
      </c>
      <c r="U418" s="15">
        <f>Raw_Data!U418</f>
        <v>27.74</v>
      </c>
      <c r="V418" s="15">
        <f>Raw_Data!V418</f>
        <v>22047</v>
      </c>
      <c r="W418" s="15">
        <f>Raw_Data!W418</f>
        <v>890657</v>
      </c>
      <c r="X418" s="15">
        <f>Raw_Data!X418</f>
        <v>611584</v>
      </c>
      <c r="Y418" s="15">
        <f>Raw_Data!Y418</f>
        <v>-279073</v>
      </c>
      <c r="Z418" s="15">
        <f>Raw_Data!Z418</f>
        <v>24144</v>
      </c>
      <c r="AA418" s="15">
        <f>Raw_Data!AA418</f>
        <v>1.149</v>
      </c>
      <c r="AB418" s="15">
        <f>Raw_Data!AB418</f>
        <v>35.799999999999997</v>
      </c>
      <c r="AC418" s="19" t="str">
        <f>IF(Raw_Data!G418="","Yes","No")</f>
        <v>No</v>
      </c>
      <c r="AD418" s="19" t="str">
        <f>IF(Raw_Data!L418="","Yes","No")</f>
        <v>No</v>
      </c>
      <c r="AE418" s="19" t="str">
        <f>IF(Raw_Data!T418="","Imputed",IF(Raw_Data!T418&gt;INDEX(Cleaning_Reference!$F$6:$F$13,MATCH(D418,Cleaning_Reference!$A$6:$A$13,0)),"Capped","Original"))</f>
        <v>Original</v>
      </c>
      <c r="AF418" s="21">
        <f t="shared" si="6"/>
        <v>27.74</v>
      </c>
    </row>
    <row r="419" spans="1:32" ht="15" customHeight="1" x14ac:dyDescent="0.3">
      <c r="A419" s="20" t="str">
        <f>Raw_Data!A419</f>
        <v>SF10418</v>
      </c>
      <c r="B419" s="15" t="str">
        <f>Raw_Data!B419</f>
        <v>Maharashtra</v>
      </c>
      <c r="C419" s="15" t="str">
        <f>Raw_Data!C419</f>
        <v>Erode</v>
      </c>
      <c r="D419" s="15" t="str">
        <f>Raw_Data!D419</f>
        <v>Pulses</v>
      </c>
      <c r="E419" s="15" t="str">
        <f>Raw_Data!E419</f>
        <v>Kharif</v>
      </c>
      <c r="F419" s="15">
        <f>Raw_Data!F419</f>
        <v>2.9</v>
      </c>
      <c r="G419" s="18">
        <f>IF(Raw_Data!G419="",ROUND(AVERAGEIFS(Raw_Data!$G$2:$G$4001,Raw_Data!$E$2:$E$4001,E419),1),Raw_Data!G419)</f>
        <v>801</v>
      </c>
      <c r="H419" s="15">
        <f>Raw_Data!H419</f>
        <v>28.6</v>
      </c>
      <c r="I419" s="15">
        <f>Raw_Data!I419</f>
        <v>63.1</v>
      </c>
      <c r="J419" s="15">
        <f>Raw_Data!J419</f>
        <v>6.3</v>
      </c>
      <c r="K419" s="15">
        <f>Raw_Data!K419</f>
        <v>7.06</v>
      </c>
      <c r="L419" s="18">
        <f>IF(Raw_Data!L419="",ROUND(AVERAGEIFS(Raw_Data!$L$2:$L$4001,Raw_Data!$E$2:$E$4001,E419),1),Raw_Data!L419)</f>
        <v>32.1</v>
      </c>
      <c r="M419" s="15">
        <f>Raw_Data!M419</f>
        <v>118.6</v>
      </c>
      <c r="N419" s="15">
        <f>Raw_Data!N419</f>
        <v>57.8</v>
      </c>
      <c r="O419" s="15">
        <f>Raw_Data!O419</f>
        <v>92.4</v>
      </c>
      <c r="P419" s="15" t="str">
        <f>Raw_Data!P419</f>
        <v>Drip</v>
      </c>
      <c r="Q419" s="15">
        <f>Raw_Data!Q419</f>
        <v>127.9</v>
      </c>
      <c r="R419" s="15">
        <f>Raw_Data!R419</f>
        <v>6.92</v>
      </c>
      <c r="S419" s="15">
        <f>Raw_Data!S419</f>
        <v>0.7</v>
      </c>
      <c r="T419" s="18">
        <f>IF(Raw_Data!T419="",ROUND(AVERAGEIFS(Raw_Data!$T$2:$T$4001,Raw_Data!$E$2:$E$4001,E419,Raw_Data!$D$2:$D$4001,D419),2),IF(Raw_Data!T419&gt;INDEX(Cleaning_Reference!$F$6:$F$13,MATCH(D419,Cleaning_Reference!$A$6:$A$13,0)),INDEX(Cleaning_Reference!$F$6:$F$13,MATCH(D419,Cleaning_Reference!$A$6:$A$13,0)),Raw_Data!T419))</f>
        <v>1.35</v>
      </c>
      <c r="U419" s="15">
        <f>Raw_Data!U419</f>
        <v>3.92</v>
      </c>
      <c r="V419" s="15">
        <f>Raw_Data!V419</f>
        <v>64237</v>
      </c>
      <c r="W419" s="15">
        <f>Raw_Data!W419</f>
        <v>161769</v>
      </c>
      <c r="X419" s="15">
        <f>Raw_Data!X419</f>
        <v>251809</v>
      </c>
      <c r="Y419" s="15">
        <f>Raw_Data!Y419</f>
        <v>90040</v>
      </c>
      <c r="Z419" s="15">
        <f>Raw_Data!Z419</f>
        <v>888</v>
      </c>
      <c r="AA419" s="15">
        <f>Raw_Data!AA419</f>
        <v>4.4139999999999997</v>
      </c>
      <c r="AB419" s="15">
        <f>Raw_Data!AB419</f>
        <v>40.4</v>
      </c>
      <c r="AC419" s="19" t="str">
        <f>IF(Raw_Data!G419="","Yes","No")</f>
        <v>No</v>
      </c>
      <c r="AD419" s="19" t="str">
        <f>IF(Raw_Data!L419="","Yes","No")</f>
        <v>No</v>
      </c>
      <c r="AE419" s="19" t="str">
        <f>IF(Raw_Data!T419="","Imputed",IF(Raw_Data!T419&gt;INDEX(Cleaning_Reference!$F$6:$F$13,MATCH(D419,Cleaning_Reference!$A$6:$A$13,0)),"Capped","Original"))</f>
        <v>Original</v>
      </c>
      <c r="AF419" s="21">
        <f t="shared" si="6"/>
        <v>3.92</v>
      </c>
    </row>
    <row r="420" spans="1:32" ht="15" customHeight="1" x14ac:dyDescent="0.3">
      <c r="A420" s="20" t="str">
        <f>Raw_Data!A420</f>
        <v>SF10419</v>
      </c>
      <c r="B420" s="15" t="str">
        <f>Raw_Data!B420</f>
        <v>Andhra Pradesh</v>
      </c>
      <c r="C420" s="15" t="str">
        <f>Raw_Data!C420</f>
        <v>Indore</v>
      </c>
      <c r="D420" s="15" t="str">
        <f>Raw_Data!D420</f>
        <v>Pulses</v>
      </c>
      <c r="E420" s="15" t="str">
        <f>Raw_Data!E420</f>
        <v>Rabi</v>
      </c>
      <c r="F420" s="15">
        <f>Raw_Data!F420</f>
        <v>11.5</v>
      </c>
      <c r="G420" s="18">
        <f>IF(Raw_Data!G420="",ROUND(AVERAGEIFS(Raw_Data!$G$2:$G$4001,Raw_Data!$E$2:$E$4001,E420),1),Raw_Data!G420)</f>
        <v>415.8</v>
      </c>
      <c r="H420" s="15">
        <f>Raw_Data!H420</f>
        <v>18.8</v>
      </c>
      <c r="I420" s="15">
        <f>Raw_Data!I420</f>
        <v>48.9</v>
      </c>
      <c r="J420" s="15">
        <f>Raw_Data!J420</f>
        <v>7.9</v>
      </c>
      <c r="K420" s="15">
        <f>Raw_Data!K420</f>
        <v>6.15</v>
      </c>
      <c r="L420" s="18">
        <f>IF(Raw_Data!L420="",ROUND(AVERAGEIFS(Raw_Data!$L$2:$L$4001,Raw_Data!$E$2:$E$4001,E420),1),Raw_Data!L420)</f>
        <v>23.5</v>
      </c>
      <c r="M420" s="15">
        <f>Raw_Data!M420</f>
        <v>138.4</v>
      </c>
      <c r="N420" s="15">
        <f>Raw_Data!N420</f>
        <v>62.1</v>
      </c>
      <c r="O420" s="15">
        <f>Raw_Data!O420</f>
        <v>106.6</v>
      </c>
      <c r="P420" s="15" t="str">
        <f>Raw_Data!P420</f>
        <v>Rainfed</v>
      </c>
      <c r="Q420" s="15">
        <f>Raw_Data!Q420</f>
        <v>211.4</v>
      </c>
      <c r="R420" s="15">
        <f>Raw_Data!R420</f>
        <v>8.26</v>
      </c>
      <c r="S420" s="15">
        <f>Raw_Data!S420</f>
        <v>0.8</v>
      </c>
      <c r="T420" s="18">
        <f>IF(Raw_Data!T420="",ROUND(AVERAGEIFS(Raw_Data!$T$2:$T$4001,Raw_Data!$E$2:$E$4001,E420,Raw_Data!$D$2:$D$4001,D420),2),IF(Raw_Data!T420&gt;INDEX(Cleaning_Reference!$F$6:$F$13,MATCH(D420,Cleaning_Reference!$A$6:$A$13,0)),INDEX(Cleaning_Reference!$F$6:$F$13,MATCH(D420,Cleaning_Reference!$A$6:$A$13,0)),Raw_Data!T420))</f>
        <v>0.69</v>
      </c>
      <c r="U420" s="15">
        <f>Raw_Data!U420</f>
        <v>7.94</v>
      </c>
      <c r="V420" s="15">
        <f>Raw_Data!V420</f>
        <v>80196</v>
      </c>
      <c r="W420" s="15">
        <f>Raw_Data!W420</f>
        <v>634370</v>
      </c>
      <c r="X420" s="15">
        <f>Raw_Data!X420</f>
        <v>636756</v>
      </c>
      <c r="Y420" s="15">
        <f>Raw_Data!Y420</f>
        <v>2386</v>
      </c>
      <c r="Z420" s="15">
        <f>Raw_Data!Z420</f>
        <v>2211</v>
      </c>
      <c r="AA420" s="15">
        <f>Raw_Data!AA420</f>
        <v>3.5910000000000002</v>
      </c>
      <c r="AB420" s="15">
        <f>Raw_Data!AB420</f>
        <v>30</v>
      </c>
      <c r="AC420" s="19" t="str">
        <f>IF(Raw_Data!G420="","Yes","No")</f>
        <v>No</v>
      </c>
      <c r="AD420" s="19" t="str">
        <f>IF(Raw_Data!L420="","Yes","No")</f>
        <v>No</v>
      </c>
      <c r="AE420" s="19" t="str">
        <f>IF(Raw_Data!T420="","Imputed",IF(Raw_Data!T420&gt;INDEX(Cleaning_Reference!$F$6:$F$13,MATCH(D420,Cleaning_Reference!$A$6:$A$13,0)),"Capped","Original"))</f>
        <v>Original</v>
      </c>
      <c r="AF420" s="21">
        <f t="shared" si="6"/>
        <v>7.94</v>
      </c>
    </row>
    <row r="421" spans="1:32" ht="15" customHeight="1" x14ac:dyDescent="0.3">
      <c r="A421" s="20" t="str">
        <f>Raw_Data!A421</f>
        <v>SF10420</v>
      </c>
      <c r="B421" s="15" t="str">
        <f>Raw_Data!B421</f>
        <v>Tamil Nadu</v>
      </c>
      <c r="C421" s="15" t="str">
        <f>Raw_Data!C421</f>
        <v>Ludhiana</v>
      </c>
      <c r="D421" s="15" t="str">
        <f>Raw_Data!D421</f>
        <v>Rice</v>
      </c>
      <c r="E421" s="15" t="str">
        <f>Raw_Data!E421</f>
        <v>Kharif</v>
      </c>
      <c r="F421" s="15">
        <f>Raw_Data!F421</f>
        <v>13.99</v>
      </c>
      <c r="G421" s="18">
        <f>IF(Raw_Data!G421="",ROUND(AVERAGEIFS(Raw_Data!$G$2:$G$4001,Raw_Data!$E$2:$E$4001,E421),1),Raw_Data!G421)</f>
        <v>888.2</v>
      </c>
      <c r="H421" s="15">
        <f>Raw_Data!H421</f>
        <v>31.4</v>
      </c>
      <c r="I421" s="15">
        <f>Raw_Data!I421</f>
        <v>76.900000000000006</v>
      </c>
      <c r="J421" s="15">
        <f>Raw_Data!J421</f>
        <v>4.0999999999999996</v>
      </c>
      <c r="K421" s="15">
        <f>Raw_Data!K421</f>
        <v>6.33</v>
      </c>
      <c r="L421" s="18">
        <f>IF(Raw_Data!L421="",ROUND(AVERAGEIFS(Raw_Data!$L$2:$L$4001,Raw_Data!$E$2:$E$4001,E421),1),Raw_Data!L421)</f>
        <v>31.3</v>
      </c>
      <c r="M421" s="15">
        <f>Raw_Data!M421</f>
        <v>126.6</v>
      </c>
      <c r="N421" s="15">
        <f>Raw_Data!N421</f>
        <v>41.8</v>
      </c>
      <c r="O421" s="15">
        <f>Raw_Data!O421</f>
        <v>97.4</v>
      </c>
      <c r="P421" s="15" t="str">
        <f>Raw_Data!P421</f>
        <v>Sprinkler</v>
      </c>
      <c r="Q421" s="15">
        <f>Raw_Data!Q421</f>
        <v>231.7</v>
      </c>
      <c r="R421" s="15">
        <f>Raw_Data!R421</f>
        <v>6.81</v>
      </c>
      <c r="S421" s="15">
        <f>Raw_Data!S421</f>
        <v>0.68</v>
      </c>
      <c r="T421" s="18">
        <f>IF(Raw_Data!T421="",ROUND(AVERAGEIFS(Raw_Data!$T$2:$T$4001,Raw_Data!$E$2:$E$4001,E421,Raw_Data!$D$2:$D$4001,D421),2),IF(Raw_Data!T421&gt;INDEX(Cleaning_Reference!$F$6:$F$13,MATCH(D421,Cleaning_Reference!$A$6:$A$13,0)),INDEX(Cleaning_Reference!$F$6:$F$13,MATCH(D421,Cleaning_Reference!$A$6:$A$13,0)),Raw_Data!T421))</f>
        <v>2.61</v>
      </c>
      <c r="U421" s="15">
        <f>Raw_Data!U421</f>
        <v>36.51</v>
      </c>
      <c r="V421" s="15">
        <f>Raw_Data!V421</f>
        <v>23950</v>
      </c>
      <c r="W421" s="15">
        <f>Raw_Data!W421</f>
        <v>1141031</v>
      </c>
      <c r="X421" s="15">
        <f>Raw_Data!X421</f>
        <v>874414</v>
      </c>
      <c r="Y421" s="15">
        <f>Raw_Data!Y421</f>
        <v>-266617</v>
      </c>
      <c r="Z421" s="15">
        <f>Raw_Data!Z421</f>
        <v>18813</v>
      </c>
      <c r="AA421" s="15">
        <f>Raw_Data!AA421</f>
        <v>1.9410000000000001</v>
      </c>
      <c r="AB421" s="15">
        <f>Raw_Data!AB421</f>
        <v>62.8</v>
      </c>
      <c r="AC421" s="19" t="str">
        <f>IF(Raw_Data!G421="","Yes","No")</f>
        <v>No</v>
      </c>
      <c r="AD421" s="19" t="str">
        <f>IF(Raw_Data!L421="","Yes","No")</f>
        <v>No</v>
      </c>
      <c r="AE421" s="19" t="str">
        <f>IF(Raw_Data!T421="","Imputed",IF(Raw_Data!T421&gt;INDEX(Cleaning_Reference!$F$6:$F$13,MATCH(D421,Cleaning_Reference!$A$6:$A$13,0)),"Capped","Original"))</f>
        <v>Original</v>
      </c>
      <c r="AF421" s="21">
        <f t="shared" si="6"/>
        <v>36.51</v>
      </c>
    </row>
    <row r="422" spans="1:32" ht="15" customHeight="1" x14ac:dyDescent="0.3">
      <c r="A422" s="20" t="str">
        <f>Raw_Data!A422</f>
        <v>SF10421</v>
      </c>
      <c r="B422" s="15" t="str">
        <f>Raw_Data!B422</f>
        <v>Madhya Pradesh</v>
      </c>
      <c r="C422" s="15" t="str">
        <f>Raw_Data!C422</f>
        <v>Krishna</v>
      </c>
      <c r="D422" s="15" t="str">
        <f>Raw_Data!D422</f>
        <v>Wheat</v>
      </c>
      <c r="E422" s="15" t="str">
        <f>Raw_Data!E422</f>
        <v>Rabi</v>
      </c>
      <c r="F422" s="15">
        <f>Raw_Data!F422</f>
        <v>5.15</v>
      </c>
      <c r="G422" s="18">
        <f>IF(Raw_Data!G422="",ROUND(AVERAGEIFS(Raw_Data!$G$2:$G$4001,Raw_Data!$E$2:$E$4001,E422),1),Raw_Data!G422)</f>
        <v>682.2</v>
      </c>
      <c r="H422" s="15">
        <f>Raw_Data!H422</f>
        <v>21.9</v>
      </c>
      <c r="I422" s="15">
        <f>Raw_Data!I422</f>
        <v>55.5</v>
      </c>
      <c r="J422" s="15">
        <f>Raw_Data!J422</f>
        <v>7.8</v>
      </c>
      <c r="K422" s="15">
        <f>Raw_Data!K422</f>
        <v>6.26</v>
      </c>
      <c r="L422" s="18">
        <f>IF(Raw_Data!L422="",ROUND(AVERAGEIFS(Raw_Data!$L$2:$L$4001,Raw_Data!$E$2:$E$4001,E422),1),Raw_Data!L422)</f>
        <v>25</v>
      </c>
      <c r="M422" s="15">
        <f>Raw_Data!M422</f>
        <v>127.1</v>
      </c>
      <c r="N422" s="15">
        <f>Raw_Data!N422</f>
        <v>46.8</v>
      </c>
      <c r="O422" s="15">
        <f>Raw_Data!O422</f>
        <v>75.5</v>
      </c>
      <c r="P422" s="15" t="str">
        <f>Raw_Data!P422</f>
        <v>Drip</v>
      </c>
      <c r="Q422" s="15">
        <f>Raw_Data!Q422</f>
        <v>168.4</v>
      </c>
      <c r="R422" s="15">
        <f>Raw_Data!R422</f>
        <v>4.08</v>
      </c>
      <c r="S422" s="15">
        <f>Raw_Data!S422</f>
        <v>0.86</v>
      </c>
      <c r="T422" s="18">
        <f>IF(Raw_Data!T422="",ROUND(AVERAGEIFS(Raw_Data!$T$2:$T$4001,Raw_Data!$E$2:$E$4001,E422,Raw_Data!$D$2:$D$4001,D422),2),IF(Raw_Data!T422&gt;INDEX(Cleaning_Reference!$F$6:$F$13,MATCH(D422,Cleaning_Reference!$A$6:$A$13,0)),INDEX(Cleaning_Reference!$F$6:$F$13,MATCH(D422,Cleaning_Reference!$A$6:$A$13,0)),Raw_Data!T422))</f>
        <v>2.52</v>
      </c>
      <c r="U422" s="15">
        <f>Raw_Data!U422</f>
        <v>12.98</v>
      </c>
      <c r="V422" s="15">
        <f>Raw_Data!V422</f>
        <v>28283</v>
      </c>
      <c r="W422" s="15">
        <f>Raw_Data!W422</f>
        <v>337325</v>
      </c>
      <c r="X422" s="15">
        <f>Raw_Data!X422</f>
        <v>367113</v>
      </c>
      <c r="Y422" s="15">
        <f>Raw_Data!Y422</f>
        <v>29788</v>
      </c>
      <c r="Z422" s="15">
        <f>Raw_Data!Z422</f>
        <v>2689</v>
      </c>
      <c r="AA422" s="15">
        <f>Raw_Data!AA422</f>
        <v>4.827</v>
      </c>
      <c r="AB422" s="15">
        <f>Raw_Data!AB422</f>
        <v>46.4</v>
      </c>
      <c r="AC422" s="19" t="str">
        <f>IF(Raw_Data!G422="","Yes","No")</f>
        <v>No</v>
      </c>
      <c r="AD422" s="19" t="str">
        <f>IF(Raw_Data!L422="","Yes","No")</f>
        <v>No</v>
      </c>
      <c r="AE422" s="19" t="str">
        <f>IF(Raw_Data!T422="","Imputed",IF(Raw_Data!T422&gt;INDEX(Cleaning_Reference!$F$6:$F$13,MATCH(D422,Cleaning_Reference!$A$6:$A$13,0)),"Capped","Original"))</f>
        <v>Original</v>
      </c>
      <c r="AF422" s="21">
        <f t="shared" si="6"/>
        <v>12.98</v>
      </c>
    </row>
    <row r="423" spans="1:32" ht="15" customHeight="1" x14ac:dyDescent="0.3">
      <c r="A423" s="20" t="str">
        <f>Raw_Data!A423</f>
        <v>SF10422</v>
      </c>
      <c r="B423" s="15" t="str">
        <f>Raw_Data!B423</f>
        <v>Madhya Pradesh</v>
      </c>
      <c r="C423" s="15" t="str">
        <f>Raw_Data!C423</f>
        <v>Ludhiana</v>
      </c>
      <c r="D423" s="15" t="str">
        <f>Raw_Data!D423</f>
        <v>Maize</v>
      </c>
      <c r="E423" s="15" t="str">
        <f>Raw_Data!E423</f>
        <v>Rabi</v>
      </c>
      <c r="F423" s="15">
        <f>Raw_Data!F423</f>
        <v>8.2799999999999994</v>
      </c>
      <c r="G423" s="18">
        <f>IF(Raw_Data!G423="",ROUND(AVERAGEIFS(Raw_Data!$G$2:$G$4001,Raw_Data!$E$2:$E$4001,E423),1),Raw_Data!G423)</f>
        <v>80</v>
      </c>
      <c r="H423" s="15">
        <f>Raw_Data!H423</f>
        <v>21.6</v>
      </c>
      <c r="I423" s="15">
        <f>Raw_Data!I423</f>
        <v>53.8</v>
      </c>
      <c r="J423" s="15">
        <f>Raw_Data!J423</f>
        <v>5.6</v>
      </c>
      <c r="K423" s="15">
        <f>Raw_Data!K423</f>
        <v>6.35</v>
      </c>
      <c r="L423" s="18">
        <f>IF(Raw_Data!L423="",ROUND(AVERAGEIFS(Raw_Data!$L$2:$L$4001,Raw_Data!$E$2:$E$4001,E423),1),Raw_Data!L423)</f>
        <v>20.5</v>
      </c>
      <c r="M423" s="15">
        <f>Raw_Data!M423</f>
        <v>96.1</v>
      </c>
      <c r="N423" s="15">
        <f>Raw_Data!N423</f>
        <v>47.9</v>
      </c>
      <c r="O423" s="15">
        <f>Raw_Data!O423</f>
        <v>159.6</v>
      </c>
      <c r="P423" s="15" t="str">
        <f>Raw_Data!P423</f>
        <v>Drip</v>
      </c>
      <c r="Q423" s="15">
        <f>Raw_Data!Q423</f>
        <v>148.4</v>
      </c>
      <c r="R423" s="15">
        <f>Raw_Data!R423</f>
        <v>3.61</v>
      </c>
      <c r="S423" s="15">
        <f>Raw_Data!S423</f>
        <v>0.73</v>
      </c>
      <c r="T423" s="18">
        <f>IF(Raw_Data!T423="",ROUND(AVERAGEIFS(Raw_Data!$T$2:$T$4001,Raw_Data!$E$2:$E$4001,E423,Raw_Data!$D$2:$D$4001,D423),2),IF(Raw_Data!T423&gt;INDEX(Cleaning_Reference!$F$6:$F$13,MATCH(D423,Cleaning_Reference!$A$6:$A$13,0)),INDEX(Cleaning_Reference!$F$6:$F$13,MATCH(D423,Cleaning_Reference!$A$6:$A$13,0)),Raw_Data!T423))</f>
        <v>2.61</v>
      </c>
      <c r="U423" s="15">
        <f>Raw_Data!U423</f>
        <v>21.61</v>
      </c>
      <c r="V423" s="15">
        <f>Raw_Data!V423</f>
        <v>22977</v>
      </c>
      <c r="W423" s="15">
        <f>Raw_Data!W423</f>
        <v>536063</v>
      </c>
      <c r="X423" s="15">
        <f>Raw_Data!X423</f>
        <v>496533</v>
      </c>
      <c r="Y423" s="15">
        <f>Raw_Data!Y423</f>
        <v>-39530</v>
      </c>
      <c r="Z423" s="15">
        <f>Raw_Data!Z423</f>
        <v>4442</v>
      </c>
      <c r="AA423" s="15">
        <f>Raw_Data!AA423</f>
        <v>4.8650000000000002</v>
      </c>
      <c r="AB423" s="15">
        <f>Raw_Data!AB423</f>
        <v>33.4</v>
      </c>
      <c r="AC423" s="19" t="str">
        <f>IF(Raw_Data!G423="","Yes","No")</f>
        <v>No</v>
      </c>
      <c r="AD423" s="19" t="str">
        <f>IF(Raw_Data!L423="","Yes","No")</f>
        <v>No</v>
      </c>
      <c r="AE423" s="19" t="str">
        <f>IF(Raw_Data!T423="","Imputed",IF(Raw_Data!T423&gt;INDEX(Cleaning_Reference!$F$6:$F$13,MATCH(D423,Cleaning_Reference!$A$6:$A$13,0)),"Capped","Original"))</f>
        <v>Original</v>
      </c>
      <c r="AF423" s="21">
        <f t="shared" si="6"/>
        <v>21.61</v>
      </c>
    </row>
    <row r="424" spans="1:32" ht="15" customHeight="1" x14ac:dyDescent="0.3">
      <c r="A424" s="20" t="str">
        <f>Raw_Data!A424</f>
        <v>SF10423</v>
      </c>
      <c r="B424" s="15" t="str">
        <f>Raw_Data!B424</f>
        <v>Andhra Pradesh</v>
      </c>
      <c r="C424" s="15" t="str">
        <f>Raw_Data!C424</f>
        <v>Raichur</v>
      </c>
      <c r="D424" s="15" t="str">
        <f>Raw_Data!D424</f>
        <v>Chilli</v>
      </c>
      <c r="E424" s="15" t="str">
        <f>Raw_Data!E424</f>
        <v>Rabi</v>
      </c>
      <c r="F424" s="15">
        <f>Raw_Data!F424</f>
        <v>0.95</v>
      </c>
      <c r="G424" s="18">
        <f>IF(Raw_Data!G424="",ROUND(AVERAGEIFS(Raw_Data!$G$2:$G$4001,Raw_Data!$E$2:$E$4001,E424),1),Raw_Data!G424)</f>
        <v>514.70000000000005</v>
      </c>
      <c r="H424" s="15">
        <f>Raw_Data!H424</f>
        <v>21.2</v>
      </c>
      <c r="I424" s="15">
        <f>Raw_Data!I424</f>
        <v>51.1</v>
      </c>
      <c r="J424" s="15">
        <f>Raw_Data!J424</f>
        <v>6.4</v>
      </c>
      <c r="K424" s="15">
        <f>Raw_Data!K424</f>
        <v>7.1</v>
      </c>
      <c r="L424" s="18">
        <f>IF(Raw_Data!L424="",ROUND(AVERAGEIFS(Raw_Data!$L$2:$L$4001,Raw_Data!$E$2:$E$4001,E424),1),Raw_Data!L424)</f>
        <v>22.9</v>
      </c>
      <c r="M424" s="15">
        <f>Raw_Data!M424</f>
        <v>109.4</v>
      </c>
      <c r="N424" s="15">
        <f>Raw_Data!N424</f>
        <v>72.599999999999994</v>
      </c>
      <c r="O424" s="15">
        <f>Raw_Data!O424</f>
        <v>116.4</v>
      </c>
      <c r="P424" s="15" t="str">
        <f>Raw_Data!P424</f>
        <v>Rainfed</v>
      </c>
      <c r="Q424" s="15">
        <f>Raw_Data!Q424</f>
        <v>271</v>
      </c>
      <c r="R424" s="15">
        <f>Raw_Data!R424</f>
        <v>3.7</v>
      </c>
      <c r="S424" s="15">
        <f>Raw_Data!S424</f>
        <v>0.98</v>
      </c>
      <c r="T424" s="18">
        <f>IF(Raw_Data!T424="",ROUND(AVERAGEIFS(Raw_Data!$T$2:$T$4001,Raw_Data!$E$2:$E$4001,E424,Raw_Data!$D$2:$D$4001,D424),2),IF(Raw_Data!T424&gt;INDEX(Cleaning_Reference!$F$6:$F$13,MATCH(D424,Cleaning_Reference!$A$6:$A$13,0)),INDEX(Cleaning_Reference!$F$6:$F$13,MATCH(D424,Cleaning_Reference!$A$6:$A$13,0)),Raw_Data!T424))</f>
        <v>1.8</v>
      </c>
      <c r="U424" s="15">
        <f>Raw_Data!U424</f>
        <v>1.71</v>
      </c>
      <c r="V424" s="15">
        <f>Raw_Data!V424</f>
        <v>112567</v>
      </c>
      <c r="W424" s="15">
        <f>Raw_Data!W424</f>
        <v>58865</v>
      </c>
      <c r="X424" s="15">
        <f>Raw_Data!X424</f>
        <v>192490</v>
      </c>
      <c r="Y424" s="15">
        <f>Raw_Data!Y424</f>
        <v>133625</v>
      </c>
      <c r="Z424" s="15">
        <f>Raw_Data!Z424</f>
        <v>341</v>
      </c>
      <c r="AA424" s="15">
        <f>Raw_Data!AA424</f>
        <v>5.0149999999999997</v>
      </c>
      <c r="AB424" s="15">
        <f>Raw_Data!AB424</f>
        <v>48.9</v>
      </c>
      <c r="AC424" s="19" t="str">
        <f>IF(Raw_Data!G424="","Yes","No")</f>
        <v>No</v>
      </c>
      <c r="AD424" s="19" t="str">
        <f>IF(Raw_Data!L424="","Yes","No")</f>
        <v>No</v>
      </c>
      <c r="AE424" s="19" t="str">
        <f>IF(Raw_Data!T424="","Imputed",IF(Raw_Data!T424&gt;INDEX(Cleaning_Reference!$F$6:$F$13,MATCH(D424,Cleaning_Reference!$A$6:$A$13,0)),"Capped","Original"))</f>
        <v>Original</v>
      </c>
      <c r="AF424" s="21">
        <f t="shared" si="6"/>
        <v>1.71</v>
      </c>
    </row>
    <row r="425" spans="1:32" ht="15" customHeight="1" x14ac:dyDescent="0.3">
      <c r="A425" s="20" t="str">
        <f>Raw_Data!A425</f>
        <v>SF10424</v>
      </c>
      <c r="B425" s="15" t="str">
        <f>Raw_Data!B425</f>
        <v>Gujarat</v>
      </c>
      <c r="C425" s="15" t="str">
        <f>Raw_Data!C425</f>
        <v>Nalgonda</v>
      </c>
      <c r="D425" s="15" t="str">
        <f>Raw_Data!D425</f>
        <v>Pulses</v>
      </c>
      <c r="E425" s="15" t="str">
        <f>Raw_Data!E425</f>
        <v>Rabi</v>
      </c>
      <c r="F425" s="15">
        <f>Raw_Data!F425</f>
        <v>3.35</v>
      </c>
      <c r="G425" s="18">
        <f>IF(Raw_Data!G425="",ROUND(AVERAGEIFS(Raw_Data!$G$2:$G$4001,Raw_Data!$E$2:$E$4001,E425),1),Raw_Data!G425)</f>
        <v>425.6</v>
      </c>
      <c r="H425" s="15">
        <f>Raw_Data!H425</f>
        <v>29</v>
      </c>
      <c r="I425" s="15">
        <f>Raw_Data!I425</f>
        <v>75.7</v>
      </c>
      <c r="J425" s="15">
        <f>Raw_Data!J425</f>
        <v>7.4</v>
      </c>
      <c r="K425" s="15">
        <f>Raw_Data!K425</f>
        <v>6.77</v>
      </c>
      <c r="L425" s="18">
        <f>IF(Raw_Data!L425="",ROUND(AVERAGEIFS(Raw_Data!$L$2:$L$4001,Raw_Data!$E$2:$E$4001,E425),1),Raw_Data!L425)</f>
        <v>28.5</v>
      </c>
      <c r="M425" s="15">
        <f>Raw_Data!M425</f>
        <v>108</v>
      </c>
      <c r="N425" s="15">
        <f>Raw_Data!N425</f>
        <v>40.4</v>
      </c>
      <c r="O425" s="15">
        <f>Raw_Data!O425</f>
        <v>106.3</v>
      </c>
      <c r="P425" s="15" t="str">
        <f>Raw_Data!P425</f>
        <v>Sprinkler</v>
      </c>
      <c r="Q425" s="15">
        <f>Raw_Data!Q425</f>
        <v>247.8</v>
      </c>
      <c r="R425" s="15">
        <f>Raw_Data!R425</f>
        <v>6.15</v>
      </c>
      <c r="S425" s="15">
        <f>Raw_Data!S425</f>
        <v>0.9</v>
      </c>
      <c r="T425" s="18">
        <f>IF(Raw_Data!T425="",ROUND(AVERAGEIFS(Raw_Data!$T$2:$T$4001,Raw_Data!$E$2:$E$4001,E425,Raw_Data!$D$2:$D$4001,D425),2),IF(Raw_Data!T425&gt;INDEX(Cleaning_Reference!$F$6:$F$13,MATCH(D425,Cleaning_Reference!$A$6:$A$13,0)),INDEX(Cleaning_Reference!$F$6:$F$13,MATCH(D425,Cleaning_Reference!$A$6:$A$13,0)),Raw_Data!T425))</f>
        <v>1.31</v>
      </c>
      <c r="U425" s="15">
        <f>Raw_Data!U425</f>
        <v>4.3899999999999997</v>
      </c>
      <c r="V425" s="15">
        <f>Raw_Data!V425</f>
        <v>72404</v>
      </c>
      <c r="W425" s="15">
        <f>Raw_Data!W425</f>
        <v>273969</v>
      </c>
      <c r="X425" s="15">
        <f>Raw_Data!X425</f>
        <v>317854</v>
      </c>
      <c r="Y425" s="15">
        <f>Raw_Data!Y425</f>
        <v>43885</v>
      </c>
      <c r="Z425" s="15">
        <f>Raw_Data!Z425</f>
        <v>1228</v>
      </c>
      <c r="AA425" s="15">
        <f>Raw_Data!AA425</f>
        <v>3.5750000000000002</v>
      </c>
      <c r="AB425" s="15">
        <f>Raw_Data!AB425</f>
        <v>27.6</v>
      </c>
      <c r="AC425" s="19" t="str">
        <f>IF(Raw_Data!G425="","Yes","No")</f>
        <v>No</v>
      </c>
      <c r="AD425" s="19" t="str">
        <f>IF(Raw_Data!L425="","Yes","No")</f>
        <v>No</v>
      </c>
      <c r="AE425" s="19" t="str">
        <f>IF(Raw_Data!T425="","Imputed",IF(Raw_Data!T425&gt;INDEX(Cleaning_Reference!$F$6:$F$13,MATCH(D425,Cleaning_Reference!$A$6:$A$13,0)),"Capped","Original"))</f>
        <v>Original</v>
      </c>
      <c r="AF425" s="21">
        <f t="shared" si="6"/>
        <v>4.3899999999999997</v>
      </c>
    </row>
    <row r="426" spans="1:32" ht="15" customHeight="1" x14ac:dyDescent="0.3">
      <c r="A426" s="20" t="str">
        <f>Raw_Data!A426</f>
        <v>SF10425</v>
      </c>
      <c r="B426" s="15" t="str">
        <f>Raw_Data!B426</f>
        <v>Madhya Pradesh</v>
      </c>
      <c r="C426" s="15" t="str">
        <f>Raw_Data!C426</f>
        <v>Guntur</v>
      </c>
      <c r="D426" s="15" t="str">
        <f>Raw_Data!D426</f>
        <v>Rice</v>
      </c>
      <c r="E426" s="15" t="str">
        <f>Raw_Data!E426</f>
        <v>Zaid</v>
      </c>
      <c r="F426" s="15">
        <f>Raw_Data!F426</f>
        <v>11.56</v>
      </c>
      <c r="G426" s="18">
        <f>IF(Raw_Data!G426="",ROUND(AVERAGEIFS(Raw_Data!$G$2:$G$4001,Raw_Data!$E$2:$E$4001,E426),1),Raw_Data!G426)</f>
        <v>326.39999999999998</v>
      </c>
      <c r="H426" s="15">
        <f>Raw_Data!H426</f>
        <v>26.5</v>
      </c>
      <c r="I426" s="15">
        <f>Raw_Data!I426</f>
        <v>47.9</v>
      </c>
      <c r="J426" s="15">
        <f>Raw_Data!J426</f>
        <v>7.4</v>
      </c>
      <c r="K426" s="15">
        <f>Raw_Data!K426</f>
        <v>6.44</v>
      </c>
      <c r="L426" s="18">
        <f>IF(Raw_Data!L426="",ROUND(AVERAGEIFS(Raw_Data!$L$2:$L$4001,Raw_Data!$E$2:$E$4001,E426),1),Raw_Data!L426)</f>
        <v>21.5</v>
      </c>
      <c r="M426" s="15">
        <f>Raw_Data!M426</f>
        <v>120.8</v>
      </c>
      <c r="N426" s="15">
        <f>Raw_Data!N426</f>
        <v>43.6</v>
      </c>
      <c r="O426" s="15">
        <f>Raw_Data!O426</f>
        <v>97.8</v>
      </c>
      <c r="P426" s="15" t="str">
        <f>Raw_Data!P426</f>
        <v>Flood</v>
      </c>
      <c r="Q426" s="15">
        <f>Raw_Data!Q426</f>
        <v>216.8</v>
      </c>
      <c r="R426" s="15">
        <f>Raw_Data!R426</f>
        <v>7.32</v>
      </c>
      <c r="S426" s="15">
        <f>Raw_Data!S426</f>
        <v>0.72</v>
      </c>
      <c r="T426" s="18">
        <f>IF(Raw_Data!T426="",ROUND(AVERAGEIFS(Raw_Data!$T$2:$T$4001,Raw_Data!$E$2:$E$4001,E426,Raw_Data!$D$2:$D$4001,D426),2),IF(Raw_Data!T426&gt;INDEX(Cleaning_Reference!$F$6:$F$13,MATCH(D426,Cleaning_Reference!$A$6:$A$13,0)),INDEX(Cleaning_Reference!$F$6:$F$13,MATCH(D426,Cleaning_Reference!$A$6:$A$13,0)),Raw_Data!T426))</f>
        <v>2.46</v>
      </c>
      <c r="U426" s="15">
        <f>Raw_Data!U426</f>
        <v>28.44</v>
      </c>
      <c r="V426" s="15">
        <f>Raw_Data!V426</f>
        <v>23155</v>
      </c>
      <c r="W426" s="15">
        <f>Raw_Data!W426</f>
        <v>815618</v>
      </c>
      <c r="X426" s="15">
        <f>Raw_Data!X426</f>
        <v>658528</v>
      </c>
      <c r="Y426" s="15">
        <f>Raw_Data!Y426</f>
        <v>-157090</v>
      </c>
      <c r="Z426" s="15">
        <f>Raw_Data!Z426</f>
        <v>24934</v>
      </c>
      <c r="AA426" s="15">
        <f>Raw_Data!AA426</f>
        <v>1.141</v>
      </c>
      <c r="AB426" s="15">
        <f>Raw_Data!AB426</f>
        <v>31.4</v>
      </c>
      <c r="AC426" s="19" t="str">
        <f>IF(Raw_Data!G426="","Yes","No")</f>
        <v>No</v>
      </c>
      <c r="AD426" s="19" t="str">
        <f>IF(Raw_Data!L426="","Yes","No")</f>
        <v>No</v>
      </c>
      <c r="AE426" s="19" t="str">
        <f>IF(Raw_Data!T426="","Imputed",IF(Raw_Data!T426&gt;INDEX(Cleaning_Reference!$F$6:$F$13,MATCH(D426,Cleaning_Reference!$A$6:$A$13,0)),"Capped","Original"))</f>
        <v>Original</v>
      </c>
      <c r="AF426" s="21">
        <f t="shared" si="6"/>
        <v>28.44</v>
      </c>
    </row>
    <row r="427" spans="1:32" ht="15" customHeight="1" x14ac:dyDescent="0.3">
      <c r="A427" s="20" t="str">
        <f>Raw_Data!A427</f>
        <v>SF10426</v>
      </c>
      <c r="B427" s="15" t="str">
        <f>Raw_Data!B427</f>
        <v>Gujarat</v>
      </c>
      <c r="C427" s="15" t="str">
        <f>Raw_Data!C427</f>
        <v>Erode</v>
      </c>
      <c r="D427" s="15" t="str">
        <f>Raw_Data!D427</f>
        <v>Wheat</v>
      </c>
      <c r="E427" s="15" t="str">
        <f>Raw_Data!E427</f>
        <v>Kharif</v>
      </c>
      <c r="F427" s="15">
        <f>Raw_Data!F427</f>
        <v>12.17</v>
      </c>
      <c r="G427" s="18">
        <f>IF(Raw_Data!G427="",ROUND(AVERAGEIFS(Raw_Data!$G$2:$G$4001,Raw_Data!$E$2:$E$4001,E427),1),Raw_Data!G427)</f>
        <v>770.4</v>
      </c>
      <c r="H427" s="15">
        <f>Raw_Data!H427</f>
        <v>24.9</v>
      </c>
      <c r="I427" s="15">
        <f>Raw_Data!I427</f>
        <v>71.900000000000006</v>
      </c>
      <c r="J427" s="15">
        <f>Raw_Data!J427</f>
        <v>6.6</v>
      </c>
      <c r="K427" s="15">
        <f>Raw_Data!K427</f>
        <v>7.07</v>
      </c>
      <c r="L427" s="18">
        <f>IF(Raw_Data!L427="",ROUND(AVERAGEIFS(Raw_Data!$L$2:$L$4001,Raw_Data!$E$2:$E$4001,E427),1),Raw_Data!L427)</f>
        <v>24.1</v>
      </c>
      <c r="M427" s="15">
        <f>Raw_Data!M427</f>
        <v>94.3</v>
      </c>
      <c r="N427" s="15">
        <f>Raw_Data!N427</f>
        <v>60.1</v>
      </c>
      <c r="O427" s="15">
        <f>Raw_Data!O427</f>
        <v>123.2</v>
      </c>
      <c r="P427" s="15" t="str">
        <f>Raw_Data!P427</f>
        <v>Flood</v>
      </c>
      <c r="Q427" s="15">
        <f>Raw_Data!Q427</f>
        <v>207.2</v>
      </c>
      <c r="R427" s="15">
        <f>Raw_Data!R427</f>
        <v>6.93</v>
      </c>
      <c r="S427" s="15">
        <f>Raw_Data!S427</f>
        <v>0.89</v>
      </c>
      <c r="T427" s="18">
        <f>IF(Raw_Data!T427="",ROUND(AVERAGEIFS(Raw_Data!$T$2:$T$4001,Raw_Data!$E$2:$E$4001,E427,Raw_Data!$D$2:$D$4001,D427),2),IF(Raw_Data!T427&gt;INDEX(Cleaning_Reference!$F$6:$F$13,MATCH(D427,Cleaning_Reference!$A$6:$A$13,0)),INDEX(Cleaning_Reference!$F$6:$F$13,MATCH(D427,Cleaning_Reference!$A$6:$A$13,0)),Raw_Data!T427))</f>
        <v>2.71</v>
      </c>
      <c r="U427" s="15">
        <f>Raw_Data!U427</f>
        <v>32.979999999999997</v>
      </c>
      <c r="V427" s="15">
        <f>Raw_Data!V427</f>
        <v>24613</v>
      </c>
      <c r="W427" s="15">
        <f>Raw_Data!W427</f>
        <v>983846</v>
      </c>
      <c r="X427" s="15">
        <f>Raw_Data!X427</f>
        <v>811737</v>
      </c>
      <c r="Y427" s="15">
        <f>Raw_Data!Y427</f>
        <v>-172109</v>
      </c>
      <c r="Z427" s="15">
        <f>Raw_Data!Z427</f>
        <v>8688</v>
      </c>
      <c r="AA427" s="15">
        <f>Raw_Data!AA427</f>
        <v>3.7959999999999998</v>
      </c>
      <c r="AB427" s="15">
        <f>Raw_Data!AB427</f>
        <v>41.9</v>
      </c>
      <c r="AC427" s="19" t="str">
        <f>IF(Raw_Data!G427="","Yes","No")</f>
        <v>No</v>
      </c>
      <c r="AD427" s="19" t="str">
        <f>IF(Raw_Data!L427="","Yes","No")</f>
        <v>No</v>
      </c>
      <c r="AE427" s="19" t="str">
        <f>IF(Raw_Data!T427="","Imputed",IF(Raw_Data!T427&gt;INDEX(Cleaning_Reference!$F$6:$F$13,MATCH(D427,Cleaning_Reference!$A$6:$A$13,0)),"Capped","Original"))</f>
        <v>Original</v>
      </c>
      <c r="AF427" s="21">
        <f t="shared" si="6"/>
        <v>32.979999999999997</v>
      </c>
    </row>
    <row r="428" spans="1:32" ht="15" customHeight="1" x14ac:dyDescent="0.3">
      <c r="A428" s="20" t="str">
        <f>Raw_Data!A428</f>
        <v>SF10427</v>
      </c>
      <c r="B428" s="15" t="str">
        <f>Raw_Data!B428</f>
        <v>Punjab</v>
      </c>
      <c r="C428" s="15" t="str">
        <f>Raw_Data!C428</f>
        <v>Raichur</v>
      </c>
      <c r="D428" s="15" t="str">
        <f>Raw_Data!D428</f>
        <v>Rice</v>
      </c>
      <c r="E428" s="15" t="str">
        <f>Raw_Data!E428</f>
        <v>Kharif</v>
      </c>
      <c r="F428" s="15">
        <f>Raw_Data!F428</f>
        <v>12.91</v>
      </c>
      <c r="G428" s="18">
        <f>IF(Raw_Data!G428="",ROUND(AVERAGEIFS(Raw_Data!$G$2:$G$4001,Raw_Data!$E$2:$E$4001,E428),1),Raw_Data!G428)</f>
        <v>750.6</v>
      </c>
      <c r="H428" s="15">
        <f>Raw_Data!H428</f>
        <v>27.8</v>
      </c>
      <c r="I428" s="15">
        <f>Raw_Data!I428</f>
        <v>70.7</v>
      </c>
      <c r="J428" s="15">
        <f>Raw_Data!J428</f>
        <v>5</v>
      </c>
      <c r="K428" s="15">
        <f>Raw_Data!K428</f>
        <v>5.97</v>
      </c>
      <c r="L428" s="18">
        <f>IF(Raw_Data!L428="",ROUND(AVERAGEIFS(Raw_Data!$L$2:$L$4001,Raw_Data!$E$2:$E$4001,E428),1),Raw_Data!L428)</f>
        <v>37.799999999999997</v>
      </c>
      <c r="M428" s="15">
        <f>Raw_Data!M428</f>
        <v>98.5</v>
      </c>
      <c r="N428" s="15">
        <f>Raw_Data!N428</f>
        <v>49.6</v>
      </c>
      <c r="O428" s="15">
        <f>Raw_Data!O428</f>
        <v>60.8</v>
      </c>
      <c r="P428" s="15" t="str">
        <f>Raw_Data!P428</f>
        <v>Rainfed</v>
      </c>
      <c r="Q428" s="15">
        <f>Raw_Data!Q428</f>
        <v>231.7</v>
      </c>
      <c r="R428" s="15">
        <f>Raw_Data!R428</f>
        <v>5.44</v>
      </c>
      <c r="S428" s="15">
        <f>Raw_Data!S428</f>
        <v>0.95</v>
      </c>
      <c r="T428" s="18">
        <f>IF(Raw_Data!T428="",ROUND(AVERAGEIFS(Raw_Data!$T$2:$T$4001,Raw_Data!$E$2:$E$4001,E428,Raw_Data!$D$2:$D$4001,D428),2),IF(Raw_Data!T428&gt;INDEX(Cleaning_Reference!$F$6:$F$13,MATCH(D428,Cleaning_Reference!$A$6:$A$13,0)),INDEX(Cleaning_Reference!$F$6:$F$13,MATCH(D428,Cleaning_Reference!$A$6:$A$13,0)),Raw_Data!T428))</f>
        <v>1.85</v>
      </c>
      <c r="U428" s="15">
        <f>Raw_Data!U428</f>
        <v>23.88</v>
      </c>
      <c r="V428" s="15">
        <f>Raw_Data!V428</f>
        <v>23268</v>
      </c>
      <c r="W428" s="15">
        <f>Raw_Data!W428</f>
        <v>897964</v>
      </c>
      <c r="X428" s="15">
        <f>Raw_Data!X428</f>
        <v>555640</v>
      </c>
      <c r="Y428" s="15">
        <f>Raw_Data!Y428</f>
        <v>-342324</v>
      </c>
      <c r="Z428" s="15">
        <f>Raw_Data!Z428</f>
        <v>12178</v>
      </c>
      <c r="AA428" s="15">
        <f>Raw_Data!AA428</f>
        <v>1.9610000000000001</v>
      </c>
      <c r="AB428" s="15">
        <f>Raw_Data!AB428</f>
        <v>54.2</v>
      </c>
      <c r="AC428" s="19" t="str">
        <f>IF(Raw_Data!G428="","Yes","No")</f>
        <v>No</v>
      </c>
      <c r="AD428" s="19" t="str">
        <f>IF(Raw_Data!L428="","Yes","No")</f>
        <v>No</v>
      </c>
      <c r="AE428" s="19" t="str">
        <f>IF(Raw_Data!T428="","Imputed",IF(Raw_Data!T428&gt;INDEX(Cleaning_Reference!$F$6:$F$13,MATCH(D428,Cleaning_Reference!$A$6:$A$13,0)),"Capped","Original"))</f>
        <v>Original</v>
      </c>
      <c r="AF428" s="21">
        <f t="shared" si="6"/>
        <v>23.88</v>
      </c>
    </row>
    <row r="429" spans="1:32" ht="15" customHeight="1" x14ac:dyDescent="0.3">
      <c r="A429" s="20" t="str">
        <f>Raw_Data!A429</f>
        <v>SF10428</v>
      </c>
      <c r="B429" s="15" t="str">
        <f>Raw_Data!B429</f>
        <v>Andhra Pradesh</v>
      </c>
      <c r="C429" s="15" t="str">
        <f>Raw_Data!C429</f>
        <v>Warangal</v>
      </c>
      <c r="D429" s="15" t="str">
        <f>Raw_Data!D429</f>
        <v>Maize</v>
      </c>
      <c r="E429" s="15" t="str">
        <f>Raw_Data!E429</f>
        <v>Kharif</v>
      </c>
      <c r="F429" s="15">
        <f>Raw_Data!F429</f>
        <v>3.2</v>
      </c>
      <c r="G429" s="18">
        <f>IF(Raw_Data!G429="",ROUND(AVERAGEIFS(Raw_Data!$G$2:$G$4001,Raw_Data!$E$2:$E$4001,E429),1),Raw_Data!G429)</f>
        <v>877.4</v>
      </c>
      <c r="H429" s="15">
        <f>Raw_Data!H429</f>
        <v>26.6</v>
      </c>
      <c r="I429" s="15">
        <f>Raw_Data!I429</f>
        <v>70.099999999999994</v>
      </c>
      <c r="J429" s="15">
        <f>Raw_Data!J429</f>
        <v>6.2</v>
      </c>
      <c r="K429" s="15">
        <f>Raw_Data!K429</f>
        <v>7.01</v>
      </c>
      <c r="L429" s="18">
        <f>IF(Raw_Data!L429="",ROUND(AVERAGEIFS(Raw_Data!$L$2:$L$4001,Raw_Data!$E$2:$E$4001,E429),1),Raw_Data!L429)</f>
        <v>33.700000000000003</v>
      </c>
      <c r="M429" s="15">
        <f>Raw_Data!M429</f>
        <v>107.4</v>
      </c>
      <c r="N429" s="15">
        <f>Raw_Data!N429</f>
        <v>48.3</v>
      </c>
      <c r="O429" s="15">
        <f>Raw_Data!O429</f>
        <v>95.3</v>
      </c>
      <c r="P429" s="15" t="str">
        <f>Raw_Data!P429</f>
        <v>Flood</v>
      </c>
      <c r="Q429" s="15">
        <f>Raw_Data!Q429</f>
        <v>170.5</v>
      </c>
      <c r="R429" s="15">
        <f>Raw_Data!R429</f>
        <v>7.36</v>
      </c>
      <c r="S429" s="15">
        <f>Raw_Data!S429</f>
        <v>0.7</v>
      </c>
      <c r="T429" s="18">
        <f>IF(Raw_Data!T429="",ROUND(AVERAGEIFS(Raw_Data!$T$2:$T$4001,Raw_Data!$E$2:$E$4001,E429,Raw_Data!$D$2:$D$4001,D429),2),IF(Raw_Data!T429&gt;INDEX(Cleaning_Reference!$F$6:$F$13,MATCH(D429,Cleaning_Reference!$A$6:$A$13,0)),INDEX(Cleaning_Reference!$F$6:$F$13,MATCH(D429,Cleaning_Reference!$A$6:$A$13,0)),Raw_Data!T429))</f>
        <v>4.08</v>
      </c>
      <c r="U429" s="15">
        <f>Raw_Data!U429</f>
        <v>13.06</v>
      </c>
      <c r="V429" s="15">
        <f>Raw_Data!V429</f>
        <v>19036</v>
      </c>
      <c r="W429" s="15">
        <f>Raw_Data!W429</f>
        <v>252472</v>
      </c>
      <c r="X429" s="15">
        <f>Raw_Data!X429</f>
        <v>248610</v>
      </c>
      <c r="Y429" s="15">
        <f>Raw_Data!Y429</f>
        <v>-3862</v>
      </c>
      <c r="Z429" s="15">
        <f>Raw_Data!Z429</f>
        <v>2145</v>
      </c>
      <c r="AA429" s="15">
        <f>Raw_Data!AA429</f>
        <v>6.0890000000000004</v>
      </c>
      <c r="AB429" s="15">
        <f>Raw_Data!AB429</f>
        <v>43.3</v>
      </c>
      <c r="AC429" s="19" t="str">
        <f>IF(Raw_Data!G429="","Yes","No")</f>
        <v>No</v>
      </c>
      <c r="AD429" s="19" t="str">
        <f>IF(Raw_Data!L429="","Yes","No")</f>
        <v>No</v>
      </c>
      <c r="AE429" s="19" t="str">
        <f>IF(Raw_Data!T429="","Imputed",IF(Raw_Data!T429&gt;INDEX(Cleaning_Reference!$F$6:$F$13,MATCH(D429,Cleaning_Reference!$A$6:$A$13,0)),"Capped","Original"))</f>
        <v>Original</v>
      </c>
      <c r="AF429" s="21">
        <f t="shared" si="6"/>
        <v>13.06</v>
      </c>
    </row>
    <row r="430" spans="1:32" ht="15" customHeight="1" x14ac:dyDescent="0.3">
      <c r="A430" s="20" t="str">
        <f>Raw_Data!A430</f>
        <v>SF10429</v>
      </c>
      <c r="B430" s="15" t="str">
        <f>Raw_Data!B430</f>
        <v>Tamil Nadu</v>
      </c>
      <c r="C430" s="15" t="str">
        <f>Raw_Data!C430</f>
        <v>Indore</v>
      </c>
      <c r="D430" s="15" t="str">
        <f>Raw_Data!D430</f>
        <v>Wheat</v>
      </c>
      <c r="E430" s="15" t="str">
        <f>Raw_Data!E430</f>
        <v>Rabi</v>
      </c>
      <c r="F430" s="15">
        <f>Raw_Data!F430</f>
        <v>13.42</v>
      </c>
      <c r="G430" s="18">
        <f>IF(Raw_Data!G430="",ROUND(AVERAGEIFS(Raw_Data!$G$2:$G$4001,Raw_Data!$E$2:$E$4001,E430),1),Raw_Data!G430)</f>
        <v>548.79999999999995</v>
      </c>
      <c r="H430" s="15">
        <f>Raw_Data!H430</f>
        <v>28.3</v>
      </c>
      <c r="I430" s="15">
        <f>Raw_Data!I430</f>
        <v>42.5</v>
      </c>
      <c r="J430" s="15">
        <f>Raw_Data!J430</f>
        <v>5.9</v>
      </c>
      <c r="K430" s="15">
        <f>Raw_Data!K430</f>
        <v>7.11</v>
      </c>
      <c r="L430" s="18">
        <f>IF(Raw_Data!L430="",ROUND(AVERAGEIFS(Raw_Data!$L$2:$L$4001,Raw_Data!$E$2:$E$4001,E430),1),Raw_Data!L430)</f>
        <v>25.6</v>
      </c>
      <c r="M430" s="15">
        <f>Raw_Data!M430</f>
        <v>106.4</v>
      </c>
      <c r="N430" s="15">
        <f>Raw_Data!N430</f>
        <v>88.9</v>
      </c>
      <c r="O430" s="15">
        <f>Raw_Data!O430</f>
        <v>114.3</v>
      </c>
      <c r="P430" s="15" t="str">
        <f>Raw_Data!P430</f>
        <v>Flood</v>
      </c>
      <c r="Q430" s="15">
        <f>Raw_Data!Q430</f>
        <v>151.80000000000001</v>
      </c>
      <c r="R430" s="15">
        <f>Raw_Data!R430</f>
        <v>6.31</v>
      </c>
      <c r="S430" s="15">
        <f>Raw_Data!S430</f>
        <v>0.81</v>
      </c>
      <c r="T430" s="18">
        <f>IF(Raw_Data!T430="",ROUND(AVERAGEIFS(Raw_Data!$T$2:$T$4001,Raw_Data!$E$2:$E$4001,E430,Raw_Data!$D$2:$D$4001,D430),2),IF(Raw_Data!T430&gt;INDEX(Cleaning_Reference!$F$6:$F$13,MATCH(D430,Cleaning_Reference!$A$6:$A$13,0)),INDEX(Cleaning_Reference!$F$6:$F$13,MATCH(D430,Cleaning_Reference!$A$6:$A$13,0)),Raw_Data!T430))</f>
        <v>2.46</v>
      </c>
      <c r="U430" s="15">
        <f>Raw_Data!U430</f>
        <v>33.01</v>
      </c>
      <c r="V430" s="15">
        <f>Raw_Data!V430</f>
        <v>26029</v>
      </c>
      <c r="W430" s="15">
        <f>Raw_Data!W430</f>
        <v>750453</v>
      </c>
      <c r="X430" s="15">
        <f>Raw_Data!X430</f>
        <v>859217</v>
      </c>
      <c r="Y430" s="15">
        <f>Raw_Data!Y430</f>
        <v>108764</v>
      </c>
      <c r="Z430" s="15">
        <f>Raw_Data!Z430</f>
        <v>8950</v>
      </c>
      <c r="AA430" s="15">
        <f>Raw_Data!AA430</f>
        <v>3.6880000000000002</v>
      </c>
      <c r="AB430" s="15">
        <f>Raw_Data!AB430</f>
        <v>39.200000000000003</v>
      </c>
      <c r="AC430" s="19" t="str">
        <f>IF(Raw_Data!G430="","Yes","No")</f>
        <v>No</v>
      </c>
      <c r="AD430" s="19" t="str">
        <f>IF(Raw_Data!L430="","Yes","No")</f>
        <v>No</v>
      </c>
      <c r="AE430" s="19" t="str">
        <f>IF(Raw_Data!T430="","Imputed",IF(Raw_Data!T430&gt;INDEX(Cleaning_Reference!$F$6:$F$13,MATCH(D430,Cleaning_Reference!$A$6:$A$13,0)),"Capped","Original"))</f>
        <v>Original</v>
      </c>
      <c r="AF430" s="21">
        <f t="shared" si="6"/>
        <v>33.01</v>
      </c>
    </row>
    <row r="431" spans="1:32" ht="15" customHeight="1" x14ac:dyDescent="0.3">
      <c r="A431" s="20" t="str">
        <f>Raw_Data!A431</f>
        <v>SF10430</v>
      </c>
      <c r="B431" s="15" t="str">
        <f>Raw_Data!B431</f>
        <v>Punjab</v>
      </c>
      <c r="C431" s="15" t="str">
        <f>Raw_Data!C431</f>
        <v>Krishna</v>
      </c>
      <c r="D431" s="15" t="str">
        <f>Raw_Data!D431</f>
        <v>Cotton</v>
      </c>
      <c r="E431" s="15" t="str">
        <f>Raw_Data!E431</f>
        <v>Kharif</v>
      </c>
      <c r="F431" s="15">
        <f>Raw_Data!F431</f>
        <v>8.2899999999999991</v>
      </c>
      <c r="G431" s="18">
        <f>IF(Raw_Data!G431="",ROUND(AVERAGEIFS(Raw_Data!$G$2:$G$4001,Raw_Data!$E$2:$E$4001,E431),1),Raw_Data!G431)</f>
        <v>601.9</v>
      </c>
      <c r="H431" s="15">
        <f>Raw_Data!H431</f>
        <v>25.4</v>
      </c>
      <c r="I431" s="15">
        <f>Raw_Data!I431</f>
        <v>82.9</v>
      </c>
      <c r="J431" s="15">
        <f>Raw_Data!J431</f>
        <v>7.4</v>
      </c>
      <c r="K431" s="15">
        <f>Raw_Data!K431</f>
        <v>7.65</v>
      </c>
      <c r="L431" s="18">
        <f>IF(Raw_Data!L431="",ROUND(AVERAGEIFS(Raw_Data!$L$2:$L$4001,Raw_Data!$E$2:$E$4001,E431),1),Raw_Data!L431)</f>
        <v>39.299999999999997</v>
      </c>
      <c r="M431" s="15">
        <f>Raw_Data!M431</f>
        <v>156.69999999999999</v>
      </c>
      <c r="N431" s="15">
        <f>Raw_Data!N431</f>
        <v>32.1</v>
      </c>
      <c r="O431" s="15">
        <f>Raw_Data!O431</f>
        <v>105.4</v>
      </c>
      <c r="P431" s="15" t="str">
        <f>Raw_Data!P431</f>
        <v>Sprinkler</v>
      </c>
      <c r="Q431" s="15">
        <f>Raw_Data!Q431</f>
        <v>205.9</v>
      </c>
      <c r="R431" s="15">
        <f>Raw_Data!R431</f>
        <v>1.84</v>
      </c>
      <c r="S431" s="15">
        <f>Raw_Data!S431</f>
        <v>0.75</v>
      </c>
      <c r="T431" s="18">
        <f>IF(Raw_Data!T431="",ROUND(AVERAGEIFS(Raw_Data!$T$2:$T$4001,Raw_Data!$E$2:$E$4001,E431,Raw_Data!$D$2:$D$4001,D431),2),IF(Raw_Data!T431&gt;INDEX(Cleaning_Reference!$F$6:$F$13,MATCH(D431,Cleaning_Reference!$A$6:$A$13,0)),INDEX(Cleaning_Reference!$F$6:$F$13,MATCH(D431,Cleaning_Reference!$A$6:$A$13,0)),Raw_Data!T431))</f>
        <v>0.79</v>
      </c>
      <c r="U431" s="15">
        <f>Raw_Data!U431</f>
        <v>6.55</v>
      </c>
      <c r="V431" s="15">
        <f>Raw_Data!V431</f>
        <v>71940</v>
      </c>
      <c r="W431" s="15">
        <f>Raw_Data!W431</f>
        <v>571954</v>
      </c>
      <c r="X431" s="15">
        <f>Raw_Data!X431</f>
        <v>471207</v>
      </c>
      <c r="Y431" s="15">
        <f>Raw_Data!Y431</f>
        <v>-100747</v>
      </c>
      <c r="Z431" s="15">
        <f>Raw_Data!Z431</f>
        <v>6770</v>
      </c>
      <c r="AA431" s="15">
        <f>Raw_Data!AA431</f>
        <v>0.96799999999999997</v>
      </c>
      <c r="AB431" s="15">
        <f>Raw_Data!AB431</f>
        <v>59.3</v>
      </c>
      <c r="AC431" s="19" t="str">
        <f>IF(Raw_Data!G431="","Yes","No")</f>
        <v>No</v>
      </c>
      <c r="AD431" s="19" t="str">
        <f>IF(Raw_Data!L431="","Yes","No")</f>
        <v>No</v>
      </c>
      <c r="AE431" s="19" t="str">
        <f>IF(Raw_Data!T431="","Imputed",IF(Raw_Data!T431&gt;INDEX(Cleaning_Reference!$F$6:$F$13,MATCH(D431,Cleaning_Reference!$A$6:$A$13,0)),"Capped","Original"))</f>
        <v>Original</v>
      </c>
      <c r="AF431" s="21">
        <f t="shared" si="6"/>
        <v>6.55</v>
      </c>
    </row>
    <row r="432" spans="1:32" ht="15" customHeight="1" x14ac:dyDescent="0.3">
      <c r="A432" s="20" t="str">
        <f>Raw_Data!A432</f>
        <v>SF10431</v>
      </c>
      <c r="B432" s="15" t="str">
        <f>Raw_Data!B432</f>
        <v>Telangana</v>
      </c>
      <c r="C432" s="15" t="str">
        <f>Raw_Data!C432</f>
        <v>Guntur</v>
      </c>
      <c r="D432" s="15" t="str">
        <f>Raw_Data!D432</f>
        <v>Groundnut</v>
      </c>
      <c r="E432" s="15" t="str">
        <f>Raw_Data!E432</f>
        <v>Zaid</v>
      </c>
      <c r="F432" s="15">
        <f>Raw_Data!F432</f>
        <v>14.9</v>
      </c>
      <c r="G432" s="18">
        <f>IF(Raw_Data!G432="",ROUND(AVERAGEIFS(Raw_Data!$G$2:$G$4001,Raw_Data!$E$2:$E$4001,E432),1),Raw_Data!G432)</f>
        <v>388.2</v>
      </c>
      <c r="H432" s="15">
        <f>Raw_Data!H432</f>
        <v>33.700000000000003</v>
      </c>
      <c r="I432" s="15">
        <f>Raw_Data!I432</f>
        <v>60.7</v>
      </c>
      <c r="J432" s="15">
        <f>Raw_Data!J432</f>
        <v>8.1</v>
      </c>
      <c r="K432" s="15">
        <f>Raw_Data!K432</f>
        <v>6.49</v>
      </c>
      <c r="L432" s="18">
        <f>IF(Raw_Data!L432="",ROUND(AVERAGEIFS(Raw_Data!$L$2:$L$4001,Raw_Data!$E$2:$E$4001,E432),1),Raw_Data!L432)</f>
        <v>16.3</v>
      </c>
      <c r="M432" s="15">
        <f>Raw_Data!M432</f>
        <v>155.6</v>
      </c>
      <c r="N432" s="15">
        <f>Raw_Data!N432</f>
        <v>44.8</v>
      </c>
      <c r="O432" s="15">
        <f>Raw_Data!O432</f>
        <v>113.8</v>
      </c>
      <c r="P432" s="15" t="str">
        <f>Raw_Data!P432</f>
        <v>Rainfed</v>
      </c>
      <c r="Q432" s="15">
        <f>Raw_Data!Q432</f>
        <v>178.7</v>
      </c>
      <c r="R432" s="15">
        <f>Raw_Data!R432</f>
        <v>5.65</v>
      </c>
      <c r="S432" s="15">
        <f>Raw_Data!S432</f>
        <v>0.69</v>
      </c>
      <c r="T432" s="18">
        <f>IF(Raw_Data!T432="",ROUND(AVERAGEIFS(Raw_Data!$T$2:$T$4001,Raw_Data!$E$2:$E$4001,E432,Raw_Data!$D$2:$D$4001,D432),2),IF(Raw_Data!T432&gt;INDEX(Cleaning_Reference!$F$6:$F$13,MATCH(D432,Cleaning_Reference!$A$6:$A$13,0)),INDEX(Cleaning_Reference!$F$6:$F$13,MATCH(D432,Cleaning_Reference!$A$6:$A$13,0)),Raw_Data!T432))</f>
        <v>1.26</v>
      </c>
      <c r="U432" s="15">
        <f>Raw_Data!U432</f>
        <v>18.77</v>
      </c>
      <c r="V432" s="15">
        <f>Raw_Data!V432</f>
        <v>53111</v>
      </c>
      <c r="W432" s="15">
        <f>Raw_Data!W432</f>
        <v>1019506</v>
      </c>
      <c r="X432" s="15">
        <f>Raw_Data!X432</f>
        <v>996893</v>
      </c>
      <c r="Y432" s="15">
        <f>Raw_Data!Y432</f>
        <v>-22613</v>
      </c>
      <c r="Z432" s="15">
        <f>Raw_Data!Z432</f>
        <v>4302</v>
      </c>
      <c r="AA432" s="15">
        <f>Raw_Data!AA432</f>
        <v>4.3630000000000004</v>
      </c>
      <c r="AB432" s="15">
        <f>Raw_Data!AB432</f>
        <v>33.200000000000003</v>
      </c>
      <c r="AC432" s="19" t="str">
        <f>IF(Raw_Data!G432="","Yes","No")</f>
        <v>No</v>
      </c>
      <c r="AD432" s="19" t="str">
        <f>IF(Raw_Data!L432="","Yes","No")</f>
        <v>No</v>
      </c>
      <c r="AE432" s="19" t="str">
        <f>IF(Raw_Data!T432="","Imputed",IF(Raw_Data!T432&gt;INDEX(Cleaning_Reference!$F$6:$F$13,MATCH(D432,Cleaning_Reference!$A$6:$A$13,0)),"Capped","Original"))</f>
        <v>Original</v>
      </c>
      <c r="AF432" s="21">
        <f t="shared" si="6"/>
        <v>18.77</v>
      </c>
    </row>
    <row r="433" spans="1:32" ht="15" customHeight="1" x14ac:dyDescent="0.3">
      <c r="A433" s="20" t="str">
        <f>Raw_Data!A433</f>
        <v>SF10432</v>
      </c>
      <c r="B433" s="15" t="str">
        <f>Raw_Data!B433</f>
        <v>Tamil Nadu</v>
      </c>
      <c r="C433" s="15" t="str">
        <f>Raw_Data!C433</f>
        <v>Guntur</v>
      </c>
      <c r="D433" s="15" t="str">
        <f>Raw_Data!D433</f>
        <v>Cotton</v>
      </c>
      <c r="E433" s="15" t="str">
        <f>Raw_Data!E433</f>
        <v>Kharif</v>
      </c>
      <c r="F433" s="15">
        <f>Raw_Data!F433</f>
        <v>11.03</v>
      </c>
      <c r="G433" s="18">
        <f>IF(Raw_Data!G433="",ROUND(AVERAGEIFS(Raw_Data!$G$2:$G$4001,Raw_Data!$E$2:$E$4001,E433),1),Raw_Data!G433)</f>
        <v>750.2</v>
      </c>
      <c r="H433" s="15">
        <f>Raw_Data!H433</f>
        <v>25.4</v>
      </c>
      <c r="I433" s="15">
        <f>Raw_Data!I433</f>
        <v>71.400000000000006</v>
      </c>
      <c r="J433" s="15">
        <f>Raw_Data!J433</f>
        <v>5.8</v>
      </c>
      <c r="K433" s="15">
        <f>Raw_Data!K433</f>
        <v>6.95</v>
      </c>
      <c r="L433" s="18">
        <f>IF(Raw_Data!L433="",ROUND(AVERAGEIFS(Raw_Data!$L$2:$L$4001,Raw_Data!$E$2:$E$4001,E433),1),Raw_Data!L433)</f>
        <v>30</v>
      </c>
      <c r="M433" s="15">
        <f>Raw_Data!M433</f>
        <v>113.1</v>
      </c>
      <c r="N433" s="15">
        <f>Raw_Data!N433</f>
        <v>68.7</v>
      </c>
      <c r="O433" s="15">
        <f>Raw_Data!O433</f>
        <v>73.2</v>
      </c>
      <c r="P433" s="15" t="str">
        <f>Raw_Data!P433</f>
        <v>Flood</v>
      </c>
      <c r="Q433" s="15">
        <f>Raw_Data!Q433</f>
        <v>200.3</v>
      </c>
      <c r="R433" s="15">
        <f>Raw_Data!R433</f>
        <v>3.65</v>
      </c>
      <c r="S433" s="15">
        <f>Raw_Data!S433</f>
        <v>0.8</v>
      </c>
      <c r="T433" s="18">
        <f>IF(Raw_Data!T433="",ROUND(AVERAGEIFS(Raw_Data!$T$2:$T$4001,Raw_Data!$E$2:$E$4001,E433,Raw_Data!$D$2:$D$4001,D433),2),IF(Raw_Data!T433&gt;INDEX(Cleaning_Reference!$F$6:$F$13,MATCH(D433,Cleaning_Reference!$A$6:$A$13,0)),INDEX(Cleaning_Reference!$F$6:$F$13,MATCH(D433,Cleaning_Reference!$A$6:$A$13,0)),Raw_Data!T433))</f>
        <v>1.74</v>
      </c>
      <c r="U433" s="15">
        <f>Raw_Data!U433</f>
        <v>19.190000000000001</v>
      </c>
      <c r="V433" s="15">
        <f>Raw_Data!V433</f>
        <v>79898</v>
      </c>
      <c r="W433" s="15">
        <f>Raw_Data!W433</f>
        <v>593487</v>
      </c>
      <c r="X433" s="15">
        <f>Raw_Data!X433</f>
        <v>1533243</v>
      </c>
      <c r="Y433" s="15">
        <f>Raw_Data!Y433</f>
        <v>939756</v>
      </c>
      <c r="Z433" s="15">
        <f>Raw_Data!Z433</f>
        <v>9921</v>
      </c>
      <c r="AA433" s="15">
        <f>Raw_Data!AA433</f>
        <v>1.9339999999999999</v>
      </c>
      <c r="AB433" s="15">
        <f>Raw_Data!AB433</f>
        <v>60.3</v>
      </c>
      <c r="AC433" s="19" t="str">
        <f>IF(Raw_Data!G433="","Yes","No")</f>
        <v>No</v>
      </c>
      <c r="AD433" s="19" t="str">
        <f>IF(Raw_Data!L433="","Yes","No")</f>
        <v>No</v>
      </c>
      <c r="AE433" s="19" t="str">
        <f>IF(Raw_Data!T433="","Imputed",IF(Raw_Data!T433&gt;INDEX(Cleaning_Reference!$F$6:$F$13,MATCH(D433,Cleaning_Reference!$A$6:$A$13,0)),"Capped","Original"))</f>
        <v>Original</v>
      </c>
      <c r="AF433" s="21">
        <f t="shared" si="6"/>
        <v>19.190000000000001</v>
      </c>
    </row>
    <row r="434" spans="1:32" ht="15" customHeight="1" x14ac:dyDescent="0.3">
      <c r="A434" s="20" t="str">
        <f>Raw_Data!A434</f>
        <v>SF10433</v>
      </c>
      <c r="B434" s="15" t="str">
        <f>Raw_Data!B434</f>
        <v>Tamil Nadu</v>
      </c>
      <c r="C434" s="15" t="str">
        <f>Raw_Data!C434</f>
        <v>Indore</v>
      </c>
      <c r="D434" s="15" t="str">
        <f>Raw_Data!D434</f>
        <v>Rice</v>
      </c>
      <c r="E434" s="15" t="str">
        <f>Raw_Data!E434</f>
        <v>Zaid</v>
      </c>
      <c r="F434" s="15">
        <f>Raw_Data!F434</f>
        <v>7.7</v>
      </c>
      <c r="G434" s="18">
        <f>IF(Raw_Data!G434="",ROUND(AVERAGEIFS(Raw_Data!$G$2:$G$4001,Raw_Data!$E$2:$E$4001,E434),1),Raw_Data!G434)</f>
        <v>692.6</v>
      </c>
      <c r="H434" s="15">
        <f>Raw_Data!H434</f>
        <v>27.4</v>
      </c>
      <c r="I434" s="15">
        <f>Raw_Data!I434</f>
        <v>42.6</v>
      </c>
      <c r="J434" s="15">
        <f>Raw_Data!J434</f>
        <v>9.1</v>
      </c>
      <c r="K434" s="15">
        <f>Raw_Data!K434</f>
        <v>5.46</v>
      </c>
      <c r="L434" s="18">
        <f>IF(Raw_Data!L434="",ROUND(AVERAGEIFS(Raw_Data!$L$2:$L$4001,Raw_Data!$E$2:$E$4001,E434),1),Raw_Data!L434)</f>
        <v>9.5</v>
      </c>
      <c r="M434" s="15">
        <f>Raw_Data!M434</f>
        <v>166.4</v>
      </c>
      <c r="N434" s="15">
        <f>Raw_Data!N434</f>
        <v>55.5</v>
      </c>
      <c r="O434" s="15">
        <f>Raw_Data!O434</f>
        <v>122.3</v>
      </c>
      <c r="P434" s="15" t="str">
        <f>Raw_Data!P434</f>
        <v>Drip</v>
      </c>
      <c r="Q434" s="15">
        <f>Raw_Data!Q434</f>
        <v>195.4</v>
      </c>
      <c r="R434" s="15">
        <f>Raw_Data!R434</f>
        <v>5.93</v>
      </c>
      <c r="S434" s="15">
        <f>Raw_Data!S434</f>
        <v>0.78</v>
      </c>
      <c r="T434" s="18">
        <f>IF(Raw_Data!T434="",ROUND(AVERAGEIFS(Raw_Data!$T$2:$T$4001,Raw_Data!$E$2:$E$4001,E434,Raw_Data!$D$2:$D$4001,D434),2),IF(Raw_Data!T434&gt;INDEX(Cleaning_Reference!$F$6:$F$13,MATCH(D434,Cleaning_Reference!$A$6:$A$13,0)),INDEX(Cleaning_Reference!$F$6:$F$13,MATCH(D434,Cleaning_Reference!$A$6:$A$13,0)),Raw_Data!T434))</f>
        <v>0.73</v>
      </c>
      <c r="U434" s="15">
        <f>Raw_Data!U434</f>
        <v>5.62</v>
      </c>
      <c r="V434" s="15">
        <f>Raw_Data!V434</f>
        <v>22388</v>
      </c>
      <c r="W434" s="15">
        <f>Raw_Data!W434</f>
        <v>566270</v>
      </c>
      <c r="X434" s="15">
        <f>Raw_Data!X434</f>
        <v>125821</v>
      </c>
      <c r="Y434" s="15">
        <f>Raw_Data!Y434</f>
        <v>-440449</v>
      </c>
      <c r="Z434" s="15">
        <f>Raw_Data!Z434</f>
        <v>10787</v>
      </c>
      <c r="AA434" s="15">
        <f>Raw_Data!AA434</f>
        <v>0.52100000000000002</v>
      </c>
      <c r="AB434" s="15">
        <f>Raw_Data!AB434</f>
        <v>28.4</v>
      </c>
      <c r="AC434" s="19" t="str">
        <f>IF(Raw_Data!G434="","Yes","No")</f>
        <v>No</v>
      </c>
      <c r="AD434" s="19" t="str">
        <f>IF(Raw_Data!L434="","Yes","No")</f>
        <v>No</v>
      </c>
      <c r="AE434" s="19" t="str">
        <f>IF(Raw_Data!T434="","Imputed",IF(Raw_Data!T434&gt;INDEX(Cleaning_Reference!$F$6:$F$13,MATCH(D434,Cleaning_Reference!$A$6:$A$13,0)),"Capped","Original"))</f>
        <v>Original</v>
      </c>
      <c r="AF434" s="21">
        <f t="shared" si="6"/>
        <v>5.62</v>
      </c>
    </row>
    <row r="435" spans="1:32" ht="15" customHeight="1" x14ac:dyDescent="0.3">
      <c r="A435" s="20" t="str">
        <f>Raw_Data!A435</f>
        <v>SF10434</v>
      </c>
      <c r="B435" s="15" t="str">
        <f>Raw_Data!B435</f>
        <v>Madhya Pradesh</v>
      </c>
      <c r="C435" s="15" t="str">
        <f>Raw_Data!C435</f>
        <v>Nashik</v>
      </c>
      <c r="D435" s="15" t="str">
        <f>Raw_Data!D435</f>
        <v>Rice</v>
      </c>
      <c r="E435" s="15" t="str">
        <f>Raw_Data!E435</f>
        <v>Zaid</v>
      </c>
      <c r="F435" s="15">
        <f>Raw_Data!F435</f>
        <v>14.79</v>
      </c>
      <c r="G435" s="18">
        <f>IF(Raw_Data!G435="",ROUND(AVERAGEIFS(Raw_Data!$G$2:$G$4001,Raw_Data!$E$2:$E$4001,E435),1),Raw_Data!G435)</f>
        <v>453.3</v>
      </c>
      <c r="H435" s="15">
        <f>Raw_Data!H435</f>
        <v>31.7</v>
      </c>
      <c r="I435" s="15">
        <f>Raw_Data!I435</f>
        <v>55.1</v>
      </c>
      <c r="J435" s="15">
        <f>Raw_Data!J435</f>
        <v>9.5</v>
      </c>
      <c r="K435" s="15">
        <f>Raw_Data!K435</f>
        <v>6.42</v>
      </c>
      <c r="L435" s="18">
        <f>IF(Raw_Data!L435="",ROUND(AVERAGEIFS(Raw_Data!$L$2:$L$4001,Raw_Data!$E$2:$E$4001,E435),1),Raw_Data!L435)</f>
        <v>21.6</v>
      </c>
      <c r="M435" s="15">
        <f>Raw_Data!M435</f>
        <v>94.9</v>
      </c>
      <c r="N435" s="15">
        <f>Raw_Data!N435</f>
        <v>76.2</v>
      </c>
      <c r="O435" s="15">
        <f>Raw_Data!O435</f>
        <v>155.19999999999999</v>
      </c>
      <c r="P435" s="15" t="str">
        <f>Raw_Data!P435</f>
        <v>Rainfed</v>
      </c>
      <c r="Q435" s="15">
        <f>Raw_Data!Q435</f>
        <v>148.1</v>
      </c>
      <c r="R435" s="15">
        <f>Raw_Data!R435</f>
        <v>8.67</v>
      </c>
      <c r="S435" s="15">
        <f>Raw_Data!S435</f>
        <v>0.88</v>
      </c>
      <c r="T435" s="18">
        <f>IF(Raw_Data!T435="",ROUND(AVERAGEIFS(Raw_Data!$T$2:$T$4001,Raw_Data!$E$2:$E$4001,E435,Raw_Data!$D$2:$D$4001,D435),2),IF(Raw_Data!T435&gt;INDEX(Cleaning_Reference!$F$6:$F$13,MATCH(D435,Cleaning_Reference!$A$6:$A$13,0)),INDEX(Cleaning_Reference!$F$6:$F$13,MATCH(D435,Cleaning_Reference!$A$6:$A$13,0)),Raw_Data!T435))</f>
        <v>2.59</v>
      </c>
      <c r="U435" s="15">
        <f>Raw_Data!U435</f>
        <v>38.31</v>
      </c>
      <c r="V435" s="15">
        <f>Raw_Data!V435</f>
        <v>19164</v>
      </c>
      <c r="W435" s="15">
        <f>Raw_Data!W435</f>
        <v>1005973</v>
      </c>
      <c r="X435" s="15">
        <f>Raw_Data!X435</f>
        <v>734173</v>
      </c>
      <c r="Y435" s="15">
        <f>Raw_Data!Y435</f>
        <v>-271800</v>
      </c>
      <c r="Z435" s="15">
        <f>Raw_Data!Z435</f>
        <v>13024</v>
      </c>
      <c r="AA435" s="15">
        <f>Raw_Data!AA435</f>
        <v>2.9409999999999998</v>
      </c>
      <c r="AB435" s="15">
        <f>Raw_Data!AB435</f>
        <v>48.6</v>
      </c>
      <c r="AC435" s="19" t="str">
        <f>IF(Raw_Data!G435="","Yes","No")</f>
        <v>No</v>
      </c>
      <c r="AD435" s="19" t="str">
        <f>IF(Raw_Data!L435="","Yes","No")</f>
        <v>No</v>
      </c>
      <c r="AE435" s="19" t="str">
        <f>IF(Raw_Data!T435="","Imputed",IF(Raw_Data!T435&gt;INDEX(Cleaning_Reference!$F$6:$F$13,MATCH(D435,Cleaning_Reference!$A$6:$A$13,0)),"Capped","Original"))</f>
        <v>Original</v>
      </c>
      <c r="AF435" s="21">
        <f t="shared" si="6"/>
        <v>38.31</v>
      </c>
    </row>
    <row r="436" spans="1:32" ht="15" customHeight="1" x14ac:dyDescent="0.3">
      <c r="A436" s="20" t="str">
        <f>Raw_Data!A436</f>
        <v>SF10435</v>
      </c>
      <c r="B436" s="15" t="str">
        <f>Raw_Data!B436</f>
        <v>Tamil Nadu</v>
      </c>
      <c r="C436" s="15" t="str">
        <f>Raw_Data!C436</f>
        <v>Rajkot</v>
      </c>
      <c r="D436" s="15" t="str">
        <f>Raw_Data!D436</f>
        <v>Cotton</v>
      </c>
      <c r="E436" s="15" t="str">
        <f>Raw_Data!E436</f>
        <v>Rabi</v>
      </c>
      <c r="F436" s="15">
        <f>Raw_Data!F436</f>
        <v>1.79</v>
      </c>
      <c r="G436" s="18">
        <f>IF(Raw_Data!G436="",ROUND(AVERAGEIFS(Raw_Data!$G$2:$G$4001,Raw_Data!$E$2:$E$4001,E436),1),Raw_Data!G436)</f>
        <v>80</v>
      </c>
      <c r="H436" s="15">
        <f>Raw_Data!H436</f>
        <v>22.5</v>
      </c>
      <c r="I436" s="15">
        <f>Raw_Data!I436</f>
        <v>75</v>
      </c>
      <c r="J436" s="15">
        <f>Raw_Data!J436</f>
        <v>7</v>
      </c>
      <c r="K436" s="15">
        <f>Raw_Data!K436</f>
        <v>6.31</v>
      </c>
      <c r="L436" s="18">
        <f>IF(Raw_Data!L436="",ROUND(AVERAGEIFS(Raw_Data!$L$2:$L$4001,Raw_Data!$E$2:$E$4001,E436),1),Raw_Data!L436)</f>
        <v>27.9</v>
      </c>
      <c r="M436" s="15">
        <f>Raw_Data!M436</f>
        <v>89.7</v>
      </c>
      <c r="N436" s="15">
        <f>Raw_Data!N436</f>
        <v>68.2</v>
      </c>
      <c r="O436" s="15">
        <f>Raw_Data!O436</f>
        <v>92.7</v>
      </c>
      <c r="P436" s="15" t="str">
        <f>Raw_Data!P436</f>
        <v>Sprinkler</v>
      </c>
      <c r="Q436" s="15">
        <f>Raw_Data!Q436</f>
        <v>224.3</v>
      </c>
      <c r="R436" s="15">
        <f>Raw_Data!R436</f>
        <v>6.24</v>
      </c>
      <c r="S436" s="15">
        <f>Raw_Data!S436</f>
        <v>0.8</v>
      </c>
      <c r="T436" s="18">
        <f>IF(Raw_Data!T436="",ROUND(AVERAGEIFS(Raw_Data!$T$2:$T$4001,Raw_Data!$E$2:$E$4001,E436,Raw_Data!$D$2:$D$4001,D436),2),IF(Raw_Data!T436&gt;INDEX(Cleaning_Reference!$F$6:$F$13,MATCH(D436,Cleaning_Reference!$A$6:$A$13,0)),INDEX(Cleaning_Reference!$F$6:$F$13,MATCH(D436,Cleaning_Reference!$A$6:$A$13,0)),Raw_Data!T436))</f>
        <v>0.99</v>
      </c>
      <c r="U436" s="15">
        <f>Raw_Data!U436</f>
        <v>1.77</v>
      </c>
      <c r="V436" s="15">
        <f>Raw_Data!V436</f>
        <v>78391</v>
      </c>
      <c r="W436" s="15">
        <f>Raw_Data!W436</f>
        <v>118657</v>
      </c>
      <c r="X436" s="15">
        <f>Raw_Data!X436</f>
        <v>138752</v>
      </c>
      <c r="Y436" s="15">
        <f>Raw_Data!Y436</f>
        <v>20095</v>
      </c>
      <c r="Z436" s="15">
        <f>Raw_Data!Z436</f>
        <v>1485</v>
      </c>
      <c r="AA436" s="15">
        <f>Raw_Data!AA436</f>
        <v>1.1919999999999999</v>
      </c>
      <c r="AB436" s="15">
        <f>Raw_Data!AB436</f>
        <v>38.6</v>
      </c>
      <c r="AC436" s="19" t="str">
        <f>IF(Raw_Data!G436="","Yes","No")</f>
        <v>No</v>
      </c>
      <c r="AD436" s="19" t="str">
        <f>IF(Raw_Data!L436="","Yes","No")</f>
        <v>No</v>
      </c>
      <c r="AE436" s="19" t="str">
        <f>IF(Raw_Data!T436="","Imputed",IF(Raw_Data!T436&gt;INDEX(Cleaning_Reference!$F$6:$F$13,MATCH(D436,Cleaning_Reference!$A$6:$A$13,0)),"Capped","Original"))</f>
        <v>Original</v>
      </c>
      <c r="AF436" s="21">
        <f t="shared" si="6"/>
        <v>1.77</v>
      </c>
    </row>
    <row r="437" spans="1:32" ht="15" customHeight="1" x14ac:dyDescent="0.3">
      <c r="A437" s="20" t="str">
        <f>Raw_Data!A437</f>
        <v>SF10436</v>
      </c>
      <c r="B437" s="15" t="str">
        <f>Raw_Data!B437</f>
        <v>Madhya Pradesh</v>
      </c>
      <c r="C437" s="15" t="str">
        <f>Raw_Data!C437</f>
        <v>Warangal</v>
      </c>
      <c r="D437" s="15" t="str">
        <f>Raw_Data!D437</f>
        <v>Groundnut</v>
      </c>
      <c r="E437" s="15" t="str">
        <f>Raw_Data!E437</f>
        <v>Kharif</v>
      </c>
      <c r="F437" s="15">
        <f>Raw_Data!F437</f>
        <v>1.66</v>
      </c>
      <c r="G437" s="18">
        <f>IF(Raw_Data!G437="",ROUND(AVERAGEIFS(Raw_Data!$G$2:$G$4001,Raw_Data!$E$2:$E$4001,E437),1),Raw_Data!G437)</f>
        <v>842</v>
      </c>
      <c r="H437" s="15">
        <f>Raw_Data!H437</f>
        <v>28</v>
      </c>
      <c r="I437" s="15">
        <f>Raw_Data!I437</f>
        <v>77.5</v>
      </c>
      <c r="J437" s="15">
        <f>Raw_Data!J437</f>
        <v>6.4</v>
      </c>
      <c r="K437" s="15">
        <f>Raw_Data!K437</f>
        <v>7.7</v>
      </c>
      <c r="L437" s="18">
        <f>IF(Raw_Data!L437="",ROUND(AVERAGEIFS(Raw_Data!$L$2:$L$4001,Raw_Data!$E$2:$E$4001,E437),1),Raw_Data!L437)</f>
        <v>26.7</v>
      </c>
      <c r="M437" s="15">
        <f>Raw_Data!M437</f>
        <v>74.2</v>
      </c>
      <c r="N437" s="15">
        <f>Raw_Data!N437</f>
        <v>56.6</v>
      </c>
      <c r="O437" s="15">
        <f>Raw_Data!O437</f>
        <v>39.4</v>
      </c>
      <c r="P437" s="15" t="str">
        <f>Raw_Data!P437</f>
        <v>Sprinkler</v>
      </c>
      <c r="Q437" s="15">
        <f>Raw_Data!Q437</f>
        <v>72.7</v>
      </c>
      <c r="R437" s="15">
        <f>Raw_Data!R437</f>
        <v>6.77</v>
      </c>
      <c r="S437" s="15">
        <f>Raw_Data!S437</f>
        <v>0.87</v>
      </c>
      <c r="T437" s="18">
        <f>IF(Raw_Data!T437="",ROUND(AVERAGEIFS(Raw_Data!$T$2:$T$4001,Raw_Data!$E$2:$E$4001,E437,Raw_Data!$D$2:$D$4001,D437),2),IF(Raw_Data!T437&gt;INDEX(Cleaning_Reference!$F$6:$F$13,MATCH(D437,Cleaning_Reference!$A$6:$A$13,0)),INDEX(Cleaning_Reference!$F$6:$F$13,MATCH(D437,Cleaning_Reference!$A$6:$A$13,0)),Raw_Data!T437))</f>
        <v>0.6</v>
      </c>
      <c r="U437" s="15">
        <f>Raw_Data!U437</f>
        <v>1</v>
      </c>
      <c r="V437" s="15">
        <f>Raw_Data!V437</f>
        <v>56045</v>
      </c>
      <c r="W437" s="15">
        <f>Raw_Data!W437</f>
        <v>94790</v>
      </c>
      <c r="X437" s="15">
        <f>Raw_Data!X437</f>
        <v>56045</v>
      </c>
      <c r="Y437" s="15">
        <f>Raw_Data!Y437</f>
        <v>-38745</v>
      </c>
      <c r="Z437" s="15">
        <f>Raw_Data!Z437</f>
        <v>853</v>
      </c>
      <c r="AA437" s="15">
        <f>Raw_Data!AA437</f>
        <v>1.1719999999999999</v>
      </c>
      <c r="AB437" s="15">
        <f>Raw_Data!AB437</f>
        <v>43.6</v>
      </c>
      <c r="AC437" s="19" t="str">
        <f>IF(Raw_Data!G437="","Yes","No")</f>
        <v>No</v>
      </c>
      <c r="AD437" s="19" t="str">
        <f>IF(Raw_Data!L437="","Yes","No")</f>
        <v>No</v>
      </c>
      <c r="AE437" s="19" t="str">
        <f>IF(Raw_Data!T437="","Imputed",IF(Raw_Data!T437&gt;INDEX(Cleaning_Reference!$F$6:$F$13,MATCH(D437,Cleaning_Reference!$A$6:$A$13,0)),"Capped","Original"))</f>
        <v>Original</v>
      </c>
      <c r="AF437" s="21">
        <f t="shared" si="6"/>
        <v>1</v>
      </c>
    </row>
    <row r="438" spans="1:32" ht="15" customHeight="1" x14ac:dyDescent="0.3">
      <c r="A438" s="20" t="str">
        <f>Raw_Data!A438</f>
        <v>SF10437</v>
      </c>
      <c r="B438" s="15" t="str">
        <f>Raw_Data!B438</f>
        <v>Andhra Pradesh</v>
      </c>
      <c r="C438" s="15" t="str">
        <f>Raw_Data!C438</f>
        <v>Rajkot</v>
      </c>
      <c r="D438" s="15" t="str">
        <f>Raw_Data!D438</f>
        <v>Wheat</v>
      </c>
      <c r="E438" s="15" t="str">
        <f>Raw_Data!E438</f>
        <v>Kharif</v>
      </c>
      <c r="F438" s="15">
        <f>Raw_Data!F438</f>
        <v>2.79</v>
      </c>
      <c r="G438" s="18">
        <f>IF(Raw_Data!G438="",ROUND(AVERAGEIFS(Raw_Data!$G$2:$G$4001,Raw_Data!$E$2:$E$4001,E438),1),Raw_Data!G438)</f>
        <v>1058.5</v>
      </c>
      <c r="H438" s="15">
        <f>Raw_Data!H438</f>
        <v>29.8</v>
      </c>
      <c r="I438" s="15">
        <f>Raw_Data!I438</f>
        <v>82.7</v>
      </c>
      <c r="J438" s="15">
        <f>Raw_Data!J438</f>
        <v>7.5</v>
      </c>
      <c r="K438" s="15">
        <f>Raw_Data!K438</f>
        <v>7.11</v>
      </c>
      <c r="L438" s="18">
        <f>IF(Raw_Data!L438="",ROUND(AVERAGEIFS(Raw_Data!$L$2:$L$4001,Raw_Data!$E$2:$E$4001,E438),1),Raw_Data!L438)</f>
        <v>23.8</v>
      </c>
      <c r="M438" s="15">
        <f>Raw_Data!M438</f>
        <v>189.1</v>
      </c>
      <c r="N438" s="15">
        <f>Raw_Data!N438</f>
        <v>75</v>
      </c>
      <c r="O438" s="15">
        <f>Raw_Data!O438</f>
        <v>96.9</v>
      </c>
      <c r="P438" s="15" t="str">
        <f>Raw_Data!P438</f>
        <v>Rainfed</v>
      </c>
      <c r="Q438" s="15">
        <f>Raw_Data!Q438</f>
        <v>156.6</v>
      </c>
      <c r="R438" s="15">
        <f>Raw_Data!R438</f>
        <v>0.85</v>
      </c>
      <c r="S438" s="15">
        <f>Raw_Data!S438</f>
        <v>0.7</v>
      </c>
      <c r="T438" s="18">
        <f>IF(Raw_Data!T438="",ROUND(AVERAGEIFS(Raw_Data!$T$2:$T$4001,Raw_Data!$E$2:$E$4001,E438,Raw_Data!$D$2:$D$4001,D438),2),IF(Raw_Data!T438&gt;INDEX(Cleaning_Reference!$F$6:$F$13,MATCH(D438,Cleaning_Reference!$A$6:$A$13,0)),INDEX(Cleaning_Reference!$F$6:$F$13,MATCH(D438,Cleaning_Reference!$A$6:$A$13,0)),Raw_Data!T438))</f>
        <v>3.04</v>
      </c>
      <c r="U438" s="15">
        <f>Raw_Data!U438</f>
        <v>8.48</v>
      </c>
      <c r="V438" s="15">
        <f>Raw_Data!V438</f>
        <v>22229</v>
      </c>
      <c r="W438" s="15">
        <f>Raw_Data!W438</f>
        <v>150875</v>
      </c>
      <c r="X438" s="15">
        <f>Raw_Data!X438</f>
        <v>188502</v>
      </c>
      <c r="Y438" s="15">
        <f>Raw_Data!Y438</f>
        <v>37627</v>
      </c>
      <c r="Z438" s="15">
        <f>Raw_Data!Z438</f>
        <v>833</v>
      </c>
      <c r="AA438" s="15">
        <f>Raw_Data!AA438</f>
        <v>10.18</v>
      </c>
      <c r="AB438" s="15">
        <f>Raw_Data!AB438</f>
        <v>83.2</v>
      </c>
      <c r="AC438" s="19" t="str">
        <f>IF(Raw_Data!G438="","Yes","No")</f>
        <v>No</v>
      </c>
      <c r="AD438" s="19" t="str">
        <f>IF(Raw_Data!L438="","Yes","No")</f>
        <v>No</v>
      </c>
      <c r="AE438" s="19" t="str">
        <f>IF(Raw_Data!T438="","Imputed",IF(Raw_Data!T438&gt;INDEX(Cleaning_Reference!$F$6:$F$13,MATCH(D438,Cleaning_Reference!$A$6:$A$13,0)),"Capped","Original"))</f>
        <v>Original</v>
      </c>
      <c r="AF438" s="21">
        <f t="shared" si="6"/>
        <v>8.48</v>
      </c>
    </row>
    <row r="439" spans="1:32" ht="15" customHeight="1" x14ac:dyDescent="0.3">
      <c r="A439" s="20" t="str">
        <f>Raw_Data!A439</f>
        <v>SF10438</v>
      </c>
      <c r="B439" s="15" t="str">
        <f>Raw_Data!B439</f>
        <v>Karnataka</v>
      </c>
      <c r="C439" s="15" t="str">
        <f>Raw_Data!C439</f>
        <v>Warangal</v>
      </c>
      <c r="D439" s="15" t="str">
        <f>Raw_Data!D439</f>
        <v>Sugarcane</v>
      </c>
      <c r="E439" s="15" t="str">
        <f>Raw_Data!E439</f>
        <v>Rabi</v>
      </c>
      <c r="F439" s="15">
        <f>Raw_Data!F439</f>
        <v>13.47</v>
      </c>
      <c r="G439" s="18">
        <f>IF(Raw_Data!G439="",ROUND(AVERAGEIFS(Raw_Data!$G$2:$G$4001,Raw_Data!$E$2:$E$4001,E439),1),Raw_Data!G439)</f>
        <v>395.2</v>
      </c>
      <c r="H439" s="15">
        <f>Raw_Data!H439</f>
        <v>23</v>
      </c>
      <c r="I439" s="15">
        <f>Raw_Data!I439</f>
        <v>70.3</v>
      </c>
      <c r="J439" s="15">
        <f>Raw_Data!J439</f>
        <v>7.4</v>
      </c>
      <c r="K439" s="15">
        <f>Raw_Data!K439</f>
        <v>6.79</v>
      </c>
      <c r="L439" s="18">
        <f>IF(Raw_Data!L439="",ROUND(AVERAGEIFS(Raw_Data!$L$2:$L$4001,Raw_Data!$E$2:$E$4001,E439),1),Raw_Data!L439)</f>
        <v>18.899999999999999</v>
      </c>
      <c r="M439" s="15">
        <f>Raw_Data!M439</f>
        <v>130.80000000000001</v>
      </c>
      <c r="N439" s="15">
        <f>Raw_Data!N439</f>
        <v>42.7</v>
      </c>
      <c r="O439" s="15">
        <f>Raw_Data!O439</f>
        <v>60.7</v>
      </c>
      <c r="P439" s="15" t="str">
        <f>Raw_Data!P439</f>
        <v>Rainfed</v>
      </c>
      <c r="Q439" s="15">
        <f>Raw_Data!Q439</f>
        <v>112.8</v>
      </c>
      <c r="R439" s="15">
        <f>Raw_Data!R439</f>
        <v>4.21</v>
      </c>
      <c r="S439" s="15">
        <f>Raw_Data!S439</f>
        <v>0.79</v>
      </c>
      <c r="T439" s="18">
        <f>IF(Raw_Data!T439="",ROUND(AVERAGEIFS(Raw_Data!$T$2:$T$4001,Raw_Data!$E$2:$E$4001,E439,Raw_Data!$D$2:$D$4001,D439),2),IF(Raw_Data!T439&gt;INDEX(Cleaning_Reference!$F$6:$F$13,MATCH(D439,Cleaning_Reference!$A$6:$A$13,0)),INDEX(Cleaning_Reference!$F$6:$F$13,MATCH(D439,Cleaning_Reference!$A$6:$A$13,0)),Raw_Data!T439))</f>
        <v>46.59</v>
      </c>
      <c r="U439" s="15">
        <f>Raw_Data!U439</f>
        <v>627.57000000000005</v>
      </c>
      <c r="V439" s="15">
        <f>Raw_Data!V439</f>
        <v>3093</v>
      </c>
      <c r="W439" s="15">
        <f>Raw_Data!W439</f>
        <v>716200</v>
      </c>
      <c r="X439" s="15">
        <f>Raw_Data!X439</f>
        <v>1941074</v>
      </c>
      <c r="Y439" s="15">
        <f>Raw_Data!Y439</f>
        <v>1224874</v>
      </c>
      <c r="Z439" s="15">
        <f>Raw_Data!Z439</f>
        <v>13394</v>
      </c>
      <c r="AA439" s="15">
        <f>Raw_Data!AA439</f>
        <v>46.854999999999997</v>
      </c>
      <c r="AB439" s="15">
        <f>Raw_Data!AB439</f>
        <v>44.7</v>
      </c>
      <c r="AC439" s="19" t="str">
        <f>IF(Raw_Data!G439="","Yes","No")</f>
        <v>No</v>
      </c>
      <c r="AD439" s="19" t="str">
        <f>IF(Raw_Data!L439="","Yes","No")</f>
        <v>No</v>
      </c>
      <c r="AE439" s="19" t="str">
        <f>IF(Raw_Data!T439="","Imputed",IF(Raw_Data!T439&gt;INDEX(Cleaning_Reference!$F$6:$F$13,MATCH(D439,Cleaning_Reference!$A$6:$A$13,0)),"Capped","Original"))</f>
        <v>Original</v>
      </c>
      <c r="AF439" s="21">
        <f t="shared" si="6"/>
        <v>627.57000000000005</v>
      </c>
    </row>
    <row r="440" spans="1:32" ht="15" customHeight="1" x14ac:dyDescent="0.3">
      <c r="A440" s="20" t="str">
        <f>Raw_Data!A440</f>
        <v>SF10439</v>
      </c>
      <c r="B440" s="15" t="str">
        <f>Raw_Data!B440</f>
        <v>Maharashtra</v>
      </c>
      <c r="C440" s="15" t="str">
        <f>Raw_Data!C440</f>
        <v>Nalgonda</v>
      </c>
      <c r="D440" s="15" t="str">
        <f>Raw_Data!D440</f>
        <v>Groundnut</v>
      </c>
      <c r="E440" s="15" t="str">
        <f>Raw_Data!E440</f>
        <v>Kharif</v>
      </c>
      <c r="F440" s="15">
        <f>Raw_Data!F440</f>
        <v>6.02</v>
      </c>
      <c r="G440" s="18">
        <f>IF(Raw_Data!G440="",ROUND(AVERAGEIFS(Raw_Data!$G$2:$G$4001,Raw_Data!$E$2:$E$4001,E440),1),Raw_Data!G440)</f>
        <v>797.8</v>
      </c>
      <c r="H440" s="15">
        <f>Raw_Data!H440</f>
        <v>31.1</v>
      </c>
      <c r="I440" s="15">
        <f>Raw_Data!I440</f>
        <v>84.1</v>
      </c>
      <c r="J440" s="15">
        <f>Raw_Data!J440</f>
        <v>6.8</v>
      </c>
      <c r="K440" s="15">
        <f>Raw_Data!K440</f>
        <v>6.07</v>
      </c>
      <c r="L440" s="18">
        <f>IF(Raw_Data!L440="",ROUND(AVERAGEIFS(Raw_Data!$L$2:$L$4001,Raw_Data!$E$2:$E$4001,E440),1),Raw_Data!L440)</f>
        <v>26.8</v>
      </c>
      <c r="M440" s="15">
        <f>Raw_Data!M440</f>
        <v>96.7</v>
      </c>
      <c r="N440" s="15">
        <f>Raw_Data!N440</f>
        <v>62.3</v>
      </c>
      <c r="O440" s="15">
        <f>Raw_Data!O440</f>
        <v>95.2</v>
      </c>
      <c r="P440" s="15" t="str">
        <f>Raw_Data!P440</f>
        <v>Sprinkler</v>
      </c>
      <c r="Q440" s="15">
        <f>Raw_Data!Q440</f>
        <v>51.5</v>
      </c>
      <c r="R440" s="15">
        <f>Raw_Data!R440</f>
        <v>5.58</v>
      </c>
      <c r="S440" s="15">
        <f>Raw_Data!S440</f>
        <v>0.93</v>
      </c>
      <c r="T440" s="18">
        <f>IF(Raw_Data!T440="",ROUND(AVERAGEIFS(Raw_Data!$T$2:$T$4001,Raw_Data!$E$2:$E$4001,E440,Raw_Data!$D$2:$D$4001,D440),2),IF(Raw_Data!T440&gt;INDEX(Cleaning_Reference!$F$6:$F$13,MATCH(D440,Cleaning_Reference!$A$6:$A$13,0)),INDEX(Cleaning_Reference!$F$6:$F$13,MATCH(D440,Cleaning_Reference!$A$6:$A$13,0)),Raw_Data!T440))</f>
        <v>1.25</v>
      </c>
      <c r="U440" s="15">
        <f>Raw_Data!U440</f>
        <v>7.52</v>
      </c>
      <c r="V440" s="15">
        <f>Raw_Data!V440</f>
        <v>55790</v>
      </c>
      <c r="W440" s="15">
        <f>Raw_Data!W440</f>
        <v>252308</v>
      </c>
      <c r="X440" s="15">
        <f>Raw_Data!X440</f>
        <v>419541</v>
      </c>
      <c r="Y440" s="15">
        <f>Raw_Data!Y440</f>
        <v>167233</v>
      </c>
      <c r="Z440" s="15">
        <f>Raw_Data!Z440</f>
        <v>2580</v>
      </c>
      <c r="AA440" s="15">
        <f>Raw_Data!AA440</f>
        <v>2.915</v>
      </c>
      <c r="AB440" s="15">
        <f>Raw_Data!AB440</f>
        <v>44.1</v>
      </c>
      <c r="AC440" s="19" t="str">
        <f>IF(Raw_Data!G440="","Yes","No")</f>
        <v>No</v>
      </c>
      <c r="AD440" s="19" t="str">
        <f>IF(Raw_Data!L440="","Yes","No")</f>
        <v>No</v>
      </c>
      <c r="AE440" s="19" t="str">
        <f>IF(Raw_Data!T440="","Imputed",IF(Raw_Data!T440&gt;INDEX(Cleaning_Reference!$F$6:$F$13,MATCH(D440,Cleaning_Reference!$A$6:$A$13,0)),"Capped","Original"))</f>
        <v>Original</v>
      </c>
      <c r="AF440" s="21">
        <f t="shared" si="6"/>
        <v>7.53</v>
      </c>
    </row>
    <row r="441" spans="1:32" ht="15" customHeight="1" x14ac:dyDescent="0.3">
      <c r="A441" s="20" t="str">
        <f>Raw_Data!A441</f>
        <v>SF10440</v>
      </c>
      <c r="B441" s="15" t="str">
        <f>Raw_Data!B441</f>
        <v>Tamil Nadu</v>
      </c>
      <c r="C441" s="15" t="str">
        <f>Raw_Data!C441</f>
        <v>Ludhiana</v>
      </c>
      <c r="D441" s="15" t="str">
        <f>Raw_Data!D441</f>
        <v>Maize</v>
      </c>
      <c r="E441" s="15" t="str">
        <f>Raw_Data!E441</f>
        <v>Zaid</v>
      </c>
      <c r="F441" s="15">
        <f>Raw_Data!F441</f>
        <v>11.9</v>
      </c>
      <c r="G441" s="18">
        <f>IF(Raw_Data!G441="",ROUND(AVERAGEIFS(Raw_Data!$G$2:$G$4001,Raw_Data!$E$2:$E$4001,E441),1),Raw_Data!G441)</f>
        <v>180.6</v>
      </c>
      <c r="H441" s="15">
        <f>Raw_Data!H441</f>
        <v>33</v>
      </c>
      <c r="I441" s="15">
        <f>Raw_Data!I441</f>
        <v>55.1</v>
      </c>
      <c r="J441" s="15">
        <f>Raw_Data!J441</f>
        <v>10.1</v>
      </c>
      <c r="K441" s="15">
        <f>Raw_Data!K441</f>
        <v>6.48</v>
      </c>
      <c r="L441" s="18">
        <f>IF(Raw_Data!L441="",ROUND(AVERAGEIFS(Raw_Data!$L$2:$L$4001,Raw_Data!$E$2:$E$4001,E441),1),Raw_Data!L441)</f>
        <v>20.3</v>
      </c>
      <c r="M441" s="15">
        <f>Raw_Data!M441</f>
        <v>112.5</v>
      </c>
      <c r="N441" s="15">
        <f>Raw_Data!N441</f>
        <v>63.3</v>
      </c>
      <c r="O441" s="15">
        <f>Raw_Data!O441</f>
        <v>92.4</v>
      </c>
      <c r="P441" s="15" t="str">
        <f>Raw_Data!P441</f>
        <v>Rainfed</v>
      </c>
      <c r="Q441" s="15">
        <f>Raw_Data!Q441</f>
        <v>184.4</v>
      </c>
      <c r="R441" s="15">
        <f>Raw_Data!R441</f>
        <v>5.89</v>
      </c>
      <c r="S441" s="15">
        <f>Raw_Data!S441</f>
        <v>0.83</v>
      </c>
      <c r="T441" s="18">
        <f>IF(Raw_Data!T441="",ROUND(AVERAGEIFS(Raw_Data!$T$2:$T$4001,Raw_Data!$E$2:$E$4001,E441,Raw_Data!$D$2:$D$4001,D441),2),IF(Raw_Data!T441&gt;INDEX(Cleaning_Reference!$F$6:$F$13,MATCH(D441,Cleaning_Reference!$A$6:$A$13,0)),INDEX(Cleaning_Reference!$F$6:$F$13,MATCH(D441,Cleaning_Reference!$A$6:$A$13,0)),Raw_Data!T441))</f>
        <v>1.87</v>
      </c>
      <c r="U441" s="15">
        <f>Raw_Data!U441</f>
        <v>22.25</v>
      </c>
      <c r="V441" s="15">
        <f>Raw_Data!V441</f>
        <v>19000</v>
      </c>
      <c r="W441" s="15">
        <f>Raw_Data!W441</f>
        <v>829408</v>
      </c>
      <c r="X441" s="15">
        <f>Raw_Data!X441</f>
        <v>422750</v>
      </c>
      <c r="Y441" s="15">
        <f>Raw_Data!Y441</f>
        <v>-406658</v>
      </c>
      <c r="Z441" s="15">
        <f>Raw_Data!Z441</f>
        <v>4084</v>
      </c>
      <c r="AA441" s="15">
        <f>Raw_Data!AA441</f>
        <v>5.4480000000000004</v>
      </c>
      <c r="AB441" s="15">
        <f>Raw_Data!AB441</f>
        <v>32.6</v>
      </c>
      <c r="AC441" s="19" t="str">
        <f>IF(Raw_Data!G441="","Yes","No")</f>
        <v>No</v>
      </c>
      <c r="AD441" s="19" t="str">
        <f>IF(Raw_Data!L441="","Yes","No")</f>
        <v>No</v>
      </c>
      <c r="AE441" s="19" t="str">
        <f>IF(Raw_Data!T441="","Imputed",IF(Raw_Data!T441&gt;INDEX(Cleaning_Reference!$F$6:$F$13,MATCH(D441,Cleaning_Reference!$A$6:$A$13,0)),"Capped","Original"))</f>
        <v>Original</v>
      </c>
      <c r="AF441" s="21">
        <f t="shared" si="6"/>
        <v>22.25</v>
      </c>
    </row>
    <row r="442" spans="1:32" ht="15" customHeight="1" x14ac:dyDescent="0.3">
      <c r="A442" s="20" t="str">
        <f>Raw_Data!A442</f>
        <v>SF10441</v>
      </c>
      <c r="B442" s="15" t="str">
        <f>Raw_Data!B442</f>
        <v>Telangana</v>
      </c>
      <c r="C442" s="15" t="str">
        <f>Raw_Data!C442</f>
        <v>Indore</v>
      </c>
      <c r="D442" s="15" t="str">
        <f>Raw_Data!D442</f>
        <v>Chilli</v>
      </c>
      <c r="E442" s="15" t="str">
        <f>Raw_Data!E442</f>
        <v>Kharif</v>
      </c>
      <c r="F442" s="15">
        <f>Raw_Data!F442</f>
        <v>12.51</v>
      </c>
      <c r="G442" s="18">
        <f>IF(Raw_Data!G442="",ROUND(AVERAGEIFS(Raw_Data!$G$2:$G$4001,Raw_Data!$E$2:$E$4001,E442),1),Raw_Data!G442)</f>
        <v>899.7</v>
      </c>
      <c r="H442" s="15">
        <f>Raw_Data!H442</f>
        <v>24.1</v>
      </c>
      <c r="I442" s="15">
        <f>Raw_Data!I442</f>
        <v>68.099999999999994</v>
      </c>
      <c r="J442" s="15">
        <f>Raw_Data!J442</f>
        <v>6.6</v>
      </c>
      <c r="K442" s="15">
        <f>Raw_Data!K442</f>
        <v>7.57</v>
      </c>
      <c r="L442" s="18">
        <f>IF(Raw_Data!L442="",ROUND(AVERAGEIFS(Raw_Data!$L$2:$L$4001,Raw_Data!$E$2:$E$4001,E442),1),Raw_Data!L442)</f>
        <v>27</v>
      </c>
      <c r="M442" s="15">
        <f>Raw_Data!M442</f>
        <v>127</v>
      </c>
      <c r="N442" s="15">
        <f>Raw_Data!N442</f>
        <v>55.5</v>
      </c>
      <c r="O442" s="15">
        <f>Raw_Data!O442</f>
        <v>86.2</v>
      </c>
      <c r="P442" s="15" t="str">
        <f>Raw_Data!P442</f>
        <v>Sprinkler</v>
      </c>
      <c r="Q442" s="15">
        <f>Raw_Data!Q442</f>
        <v>234</v>
      </c>
      <c r="R442" s="15">
        <f>Raw_Data!R442</f>
        <v>4.66</v>
      </c>
      <c r="S442" s="15">
        <f>Raw_Data!S442</f>
        <v>0.87</v>
      </c>
      <c r="T442" s="18">
        <f>IF(Raw_Data!T442="",ROUND(AVERAGEIFS(Raw_Data!$T$2:$T$4001,Raw_Data!$E$2:$E$4001,E442,Raw_Data!$D$2:$D$4001,D442),2),IF(Raw_Data!T442&gt;INDEX(Cleaning_Reference!$F$6:$F$13,MATCH(D442,Cleaning_Reference!$A$6:$A$13,0)),INDEX(Cleaning_Reference!$F$6:$F$13,MATCH(D442,Cleaning_Reference!$A$6:$A$13,0)),Raw_Data!T442))</f>
        <v>0.98</v>
      </c>
      <c r="U442" s="15">
        <f>Raw_Data!U442</f>
        <v>12.26</v>
      </c>
      <c r="V442" s="15">
        <f>Raw_Data!V442</f>
        <v>99972</v>
      </c>
      <c r="W442" s="15">
        <f>Raw_Data!W442</f>
        <v>789444</v>
      </c>
      <c r="X442" s="15">
        <f>Raw_Data!X442</f>
        <v>1225657</v>
      </c>
      <c r="Y442" s="15">
        <f>Raw_Data!Y442</f>
        <v>436213</v>
      </c>
      <c r="Z442" s="15">
        <f>Raw_Data!Z442</f>
        <v>6322</v>
      </c>
      <c r="AA442" s="15">
        <f>Raw_Data!AA442</f>
        <v>1.9390000000000001</v>
      </c>
      <c r="AB442" s="15">
        <f>Raw_Data!AB442</f>
        <v>50.3</v>
      </c>
      <c r="AC442" s="19" t="str">
        <f>IF(Raw_Data!G442="","Yes","No")</f>
        <v>No</v>
      </c>
      <c r="AD442" s="19" t="str">
        <f>IF(Raw_Data!L442="","Yes","No")</f>
        <v>No</v>
      </c>
      <c r="AE442" s="19" t="str">
        <f>IF(Raw_Data!T442="","Imputed",IF(Raw_Data!T442&gt;INDEX(Cleaning_Reference!$F$6:$F$13,MATCH(D442,Cleaning_Reference!$A$6:$A$13,0)),"Capped","Original"))</f>
        <v>Original</v>
      </c>
      <c r="AF442" s="21">
        <f t="shared" si="6"/>
        <v>12.26</v>
      </c>
    </row>
    <row r="443" spans="1:32" ht="15" customHeight="1" x14ac:dyDescent="0.3">
      <c r="A443" s="20" t="str">
        <f>Raw_Data!A443</f>
        <v>SF10442</v>
      </c>
      <c r="B443" s="15" t="str">
        <f>Raw_Data!B443</f>
        <v>Maharashtra</v>
      </c>
      <c r="C443" s="15" t="str">
        <f>Raw_Data!C443</f>
        <v>Raichur</v>
      </c>
      <c r="D443" s="15" t="str">
        <f>Raw_Data!D443</f>
        <v>Cotton</v>
      </c>
      <c r="E443" s="15" t="str">
        <f>Raw_Data!E443</f>
        <v>Kharif</v>
      </c>
      <c r="F443" s="15">
        <f>Raw_Data!F443</f>
        <v>3.5</v>
      </c>
      <c r="G443" s="18">
        <f>IF(Raw_Data!G443="",ROUND(AVERAGEIFS(Raw_Data!$G$2:$G$4001,Raw_Data!$E$2:$E$4001,E443),1),Raw_Data!G443)</f>
        <v>725.8</v>
      </c>
      <c r="H443" s="15">
        <f>Raw_Data!H443</f>
        <v>28.7</v>
      </c>
      <c r="I443" s="15">
        <f>Raw_Data!I443</f>
        <v>73.8</v>
      </c>
      <c r="J443" s="15">
        <f>Raw_Data!J443</f>
        <v>6.5</v>
      </c>
      <c r="K443" s="15">
        <f>Raw_Data!K443</f>
        <v>6.31</v>
      </c>
      <c r="L443" s="18">
        <f>IF(Raw_Data!L443="",ROUND(AVERAGEIFS(Raw_Data!$L$2:$L$4001,Raw_Data!$E$2:$E$4001,E443),1),Raw_Data!L443)</f>
        <v>28</v>
      </c>
      <c r="M443" s="15">
        <f>Raw_Data!M443</f>
        <v>103.9</v>
      </c>
      <c r="N443" s="15">
        <f>Raw_Data!N443</f>
        <v>65.3</v>
      </c>
      <c r="O443" s="15">
        <f>Raw_Data!O443</f>
        <v>109.5</v>
      </c>
      <c r="P443" s="15" t="str">
        <f>Raw_Data!P443</f>
        <v>Flood</v>
      </c>
      <c r="Q443" s="15">
        <f>Raw_Data!Q443</f>
        <v>174.7</v>
      </c>
      <c r="R443" s="15">
        <f>Raw_Data!R443</f>
        <v>3.63</v>
      </c>
      <c r="S443" s="15">
        <f>Raw_Data!S443</f>
        <v>0.78</v>
      </c>
      <c r="T443" s="18">
        <f>IF(Raw_Data!T443="",ROUND(AVERAGEIFS(Raw_Data!$T$2:$T$4001,Raw_Data!$E$2:$E$4001,E443,Raw_Data!$D$2:$D$4001,D443),2),IF(Raw_Data!T443&gt;INDEX(Cleaning_Reference!$F$6:$F$13,MATCH(D443,Cleaning_Reference!$A$6:$A$13,0)),INDEX(Cleaning_Reference!$F$6:$F$13,MATCH(D443,Cleaning_Reference!$A$6:$A$13,0)),Raw_Data!T443))</f>
        <v>1.87</v>
      </c>
      <c r="U443" s="15">
        <f>Raw_Data!U443</f>
        <v>6.54</v>
      </c>
      <c r="V443" s="15">
        <f>Raw_Data!V443</f>
        <v>64270</v>
      </c>
      <c r="W443" s="15">
        <f>Raw_Data!W443</f>
        <v>196330</v>
      </c>
      <c r="X443" s="15">
        <f>Raw_Data!X443</f>
        <v>420326</v>
      </c>
      <c r="Y443" s="15">
        <f>Raw_Data!Y443</f>
        <v>223996</v>
      </c>
      <c r="Z443" s="15">
        <f>Raw_Data!Z443</f>
        <v>3638</v>
      </c>
      <c r="AA443" s="15">
        <f>Raw_Data!AA443</f>
        <v>1.798</v>
      </c>
      <c r="AB443" s="15">
        <f>Raw_Data!AB443</f>
        <v>50.5</v>
      </c>
      <c r="AC443" s="19" t="str">
        <f>IF(Raw_Data!G443="","Yes","No")</f>
        <v>No</v>
      </c>
      <c r="AD443" s="19" t="str">
        <f>IF(Raw_Data!L443="","Yes","No")</f>
        <v>No</v>
      </c>
      <c r="AE443" s="19" t="str">
        <f>IF(Raw_Data!T443="","Imputed",IF(Raw_Data!T443&gt;INDEX(Cleaning_Reference!$F$6:$F$13,MATCH(D443,Cleaning_Reference!$A$6:$A$13,0)),"Capped","Original"))</f>
        <v>Original</v>
      </c>
      <c r="AF443" s="21">
        <f t="shared" si="6"/>
        <v>6.55</v>
      </c>
    </row>
    <row r="444" spans="1:32" ht="15" customHeight="1" x14ac:dyDescent="0.3">
      <c r="A444" s="20" t="str">
        <f>Raw_Data!A444</f>
        <v>SF10443</v>
      </c>
      <c r="B444" s="15" t="str">
        <f>Raw_Data!B444</f>
        <v>Andhra Pradesh</v>
      </c>
      <c r="C444" s="15" t="str">
        <f>Raw_Data!C444</f>
        <v>Erode</v>
      </c>
      <c r="D444" s="15" t="str">
        <f>Raw_Data!D444</f>
        <v>Pulses</v>
      </c>
      <c r="E444" s="15" t="str">
        <f>Raw_Data!E444</f>
        <v>Zaid</v>
      </c>
      <c r="F444" s="15">
        <f>Raw_Data!F444</f>
        <v>13.75</v>
      </c>
      <c r="G444" s="18">
        <f>IF(Raw_Data!G444="",ROUND(AVERAGEIFS(Raw_Data!$G$2:$G$4001,Raw_Data!$E$2:$E$4001,E444),1),Raw_Data!G444)</f>
        <v>353.4</v>
      </c>
      <c r="H444" s="15">
        <f>Raw_Data!H444</f>
        <v>32</v>
      </c>
      <c r="I444" s="15">
        <f>Raw_Data!I444</f>
        <v>38.799999999999997</v>
      </c>
      <c r="J444" s="15">
        <f>Raw_Data!J444</f>
        <v>10.3</v>
      </c>
      <c r="K444" s="15">
        <f>Raw_Data!K444</f>
        <v>7.41</v>
      </c>
      <c r="L444" s="18">
        <f>IF(Raw_Data!L444="",ROUND(AVERAGEIFS(Raw_Data!$L$2:$L$4001,Raw_Data!$E$2:$E$4001,E444),1),Raw_Data!L444)</f>
        <v>12.5</v>
      </c>
      <c r="M444" s="15">
        <f>Raw_Data!M444</f>
        <v>139.4</v>
      </c>
      <c r="N444" s="15">
        <f>Raw_Data!N444</f>
        <v>82.8</v>
      </c>
      <c r="O444" s="15">
        <f>Raw_Data!O444</f>
        <v>126.1</v>
      </c>
      <c r="P444" s="15" t="str">
        <f>Raw_Data!P444</f>
        <v>Drip</v>
      </c>
      <c r="Q444" s="15">
        <f>Raw_Data!Q444</f>
        <v>238.6</v>
      </c>
      <c r="R444" s="15">
        <f>Raw_Data!R444</f>
        <v>2.5499999999999998</v>
      </c>
      <c r="S444" s="15">
        <f>Raw_Data!S444</f>
        <v>0.9</v>
      </c>
      <c r="T444" s="18">
        <f>IF(Raw_Data!T444="",ROUND(AVERAGEIFS(Raw_Data!$T$2:$T$4001,Raw_Data!$E$2:$E$4001,E444,Raw_Data!$D$2:$D$4001,D444),2),IF(Raw_Data!T444&gt;INDEX(Cleaning_Reference!$F$6:$F$13,MATCH(D444,Cleaning_Reference!$A$6:$A$13,0)),INDEX(Cleaning_Reference!$F$6:$F$13,MATCH(D444,Cleaning_Reference!$A$6:$A$13,0)),Raw_Data!T444))</f>
        <v>0.65</v>
      </c>
      <c r="U444" s="15">
        <f>Raw_Data!U444</f>
        <v>8.94</v>
      </c>
      <c r="V444" s="15">
        <f>Raw_Data!V444</f>
        <v>70790</v>
      </c>
      <c r="W444" s="15">
        <f>Raw_Data!W444</f>
        <v>826934</v>
      </c>
      <c r="X444" s="15">
        <f>Raw_Data!X444</f>
        <v>632863</v>
      </c>
      <c r="Y444" s="15">
        <f>Raw_Data!Y444</f>
        <v>-194071</v>
      </c>
      <c r="Z444" s="15">
        <f>Raw_Data!Z444</f>
        <v>4400</v>
      </c>
      <c r="AA444" s="15">
        <f>Raw_Data!AA444</f>
        <v>2.032</v>
      </c>
      <c r="AB444" s="15">
        <f>Raw_Data!AB444</f>
        <v>41.1</v>
      </c>
      <c r="AC444" s="19" t="str">
        <f>IF(Raw_Data!G444="","Yes","No")</f>
        <v>No</v>
      </c>
      <c r="AD444" s="19" t="str">
        <f>IF(Raw_Data!L444="","Yes","No")</f>
        <v>No</v>
      </c>
      <c r="AE444" s="19" t="str">
        <f>IF(Raw_Data!T444="","Imputed",IF(Raw_Data!T444&gt;INDEX(Cleaning_Reference!$F$6:$F$13,MATCH(D444,Cleaning_Reference!$A$6:$A$13,0)),"Capped","Original"))</f>
        <v>Original</v>
      </c>
      <c r="AF444" s="21">
        <f t="shared" si="6"/>
        <v>8.94</v>
      </c>
    </row>
    <row r="445" spans="1:32" ht="15" customHeight="1" x14ac:dyDescent="0.3">
      <c r="A445" s="20" t="str">
        <f>Raw_Data!A445</f>
        <v>SF10444</v>
      </c>
      <c r="B445" s="15" t="str">
        <f>Raw_Data!B445</f>
        <v>Tamil Nadu</v>
      </c>
      <c r="C445" s="15" t="str">
        <f>Raw_Data!C445</f>
        <v>Indore</v>
      </c>
      <c r="D445" s="15" t="str">
        <f>Raw_Data!D445</f>
        <v>Cotton</v>
      </c>
      <c r="E445" s="15" t="str">
        <f>Raw_Data!E445</f>
        <v>Kharif</v>
      </c>
      <c r="F445" s="15">
        <f>Raw_Data!F445</f>
        <v>5.22</v>
      </c>
      <c r="G445" s="18">
        <f>IF(Raw_Data!G445="",ROUND(AVERAGEIFS(Raw_Data!$G$2:$G$4001,Raw_Data!$E$2:$E$4001,E445),1),Raw_Data!G445)</f>
        <v>1042.2</v>
      </c>
      <c r="H445" s="15">
        <f>Raw_Data!H445</f>
        <v>32</v>
      </c>
      <c r="I445" s="15">
        <f>Raw_Data!I445</f>
        <v>82.8</v>
      </c>
      <c r="J445" s="15">
        <f>Raw_Data!J445</f>
        <v>6.1</v>
      </c>
      <c r="K445" s="15">
        <f>Raw_Data!K445</f>
        <v>6.34</v>
      </c>
      <c r="L445" s="18">
        <f>IF(Raw_Data!L445="",ROUND(AVERAGEIFS(Raw_Data!$L$2:$L$4001,Raw_Data!$E$2:$E$4001,E445),1),Raw_Data!L445)</f>
        <v>36.1</v>
      </c>
      <c r="M445" s="15">
        <f>Raw_Data!M445</f>
        <v>96.8</v>
      </c>
      <c r="N445" s="15">
        <f>Raw_Data!N445</f>
        <v>67.099999999999994</v>
      </c>
      <c r="O445" s="15">
        <f>Raw_Data!O445</f>
        <v>68.400000000000006</v>
      </c>
      <c r="P445" s="15" t="str">
        <f>Raw_Data!P445</f>
        <v>Rainfed</v>
      </c>
      <c r="Q445" s="15">
        <f>Raw_Data!Q445</f>
        <v>188.9</v>
      </c>
      <c r="R445" s="15">
        <f>Raw_Data!R445</f>
        <v>5.66</v>
      </c>
      <c r="S445" s="15">
        <f>Raw_Data!S445</f>
        <v>0.86</v>
      </c>
      <c r="T445" s="18">
        <f>IF(Raw_Data!T445="",ROUND(AVERAGEIFS(Raw_Data!$T$2:$T$4001,Raw_Data!$E$2:$E$4001,E445,Raw_Data!$D$2:$D$4001,D445),2),IF(Raw_Data!T445&gt;INDEX(Cleaning_Reference!$F$6:$F$13,MATCH(D445,Cleaning_Reference!$A$6:$A$13,0)),INDEX(Cleaning_Reference!$F$6:$F$13,MATCH(D445,Cleaning_Reference!$A$6:$A$13,0)),Raw_Data!T445))</f>
        <v>1.03</v>
      </c>
      <c r="U445" s="15">
        <f>Raw_Data!U445</f>
        <v>5.38</v>
      </c>
      <c r="V445" s="15">
        <f>Raw_Data!V445</f>
        <v>74440</v>
      </c>
      <c r="W445" s="15">
        <f>Raw_Data!W445</f>
        <v>404297</v>
      </c>
      <c r="X445" s="15">
        <f>Raw_Data!X445</f>
        <v>400487</v>
      </c>
      <c r="Y445" s="15">
        <f>Raw_Data!Y445</f>
        <v>-3810</v>
      </c>
      <c r="Z445" s="15">
        <f>Raw_Data!Z445</f>
        <v>2149</v>
      </c>
      <c r="AA445" s="15">
        <f>Raw_Data!AA445</f>
        <v>2.5030000000000001</v>
      </c>
      <c r="AB445" s="15">
        <f>Raw_Data!AB445</f>
        <v>58.2</v>
      </c>
      <c r="AC445" s="19" t="str">
        <f>IF(Raw_Data!G445="","Yes","No")</f>
        <v>No</v>
      </c>
      <c r="AD445" s="19" t="str">
        <f>IF(Raw_Data!L445="","Yes","No")</f>
        <v>No</v>
      </c>
      <c r="AE445" s="19" t="str">
        <f>IF(Raw_Data!T445="","Imputed",IF(Raw_Data!T445&gt;INDEX(Cleaning_Reference!$F$6:$F$13,MATCH(D445,Cleaning_Reference!$A$6:$A$13,0)),"Capped","Original"))</f>
        <v>Original</v>
      </c>
      <c r="AF445" s="21">
        <f t="shared" si="6"/>
        <v>5.38</v>
      </c>
    </row>
    <row r="446" spans="1:32" ht="15" customHeight="1" x14ac:dyDescent="0.3">
      <c r="A446" s="20" t="str">
        <f>Raw_Data!A446</f>
        <v>SF10445</v>
      </c>
      <c r="B446" s="15" t="str">
        <f>Raw_Data!B446</f>
        <v>Andhra Pradesh</v>
      </c>
      <c r="C446" s="15" t="str">
        <f>Raw_Data!C446</f>
        <v>Krishna</v>
      </c>
      <c r="D446" s="15" t="str">
        <f>Raw_Data!D446</f>
        <v>Wheat</v>
      </c>
      <c r="E446" s="15" t="str">
        <f>Raw_Data!E446</f>
        <v>Kharif</v>
      </c>
      <c r="F446" s="15">
        <f>Raw_Data!F446</f>
        <v>8.2100000000000009</v>
      </c>
      <c r="G446" s="18">
        <f>IF(Raw_Data!G446="",ROUND(AVERAGEIFS(Raw_Data!$G$2:$G$4001,Raw_Data!$E$2:$E$4001,E446),1),Raw_Data!G446)</f>
        <v>566.1</v>
      </c>
      <c r="H446" s="15">
        <f>Raw_Data!H446</f>
        <v>27</v>
      </c>
      <c r="I446" s="15">
        <f>Raw_Data!I446</f>
        <v>62.7</v>
      </c>
      <c r="J446" s="15">
        <f>Raw_Data!J446</f>
        <v>7</v>
      </c>
      <c r="K446" s="15">
        <f>Raw_Data!K446</f>
        <v>5.39</v>
      </c>
      <c r="L446" s="18">
        <f>IF(Raw_Data!L446="",ROUND(AVERAGEIFS(Raw_Data!$L$2:$L$4001,Raw_Data!$E$2:$E$4001,E446),1),Raw_Data!L446)</f>
        <v>29.2</v>
      </c>
      <c r="M446" s="15">
        <f>Raw_Data!M446</f>
        <v>93.6</v>
      </c>
      <c r="N446" s="15">
        <f>Raw_Data!N446</f>
        <v>75.2</v>
      </c>
      <c r="O446" s="15">
        <f>Raw_Data!O446</f>
        <v>109.2</v>
      </c>
      <c r="P446" s="15" t="str">
        <f>Raw_Data!P446</f>
        <v>Drip</v>
      </c>
      <c r="Q446" s="15">
        <f>Raw_Data!Q446</f>
        <v>114.9</v>
      </c>
      <c r="R446" s="15">
        <f>Raw_Data!R446</f>
        <v>6.23</v>
      </c>
      <c r="S446" s="15">
        <f>Raw_Data!S446</f>
        <v>0.8</v>
      </c>
      <c r="T446" s="18">
        <f>IF(Raw_Data!T446="",ROUND(AVERAGEIFS(Raw_Data!$T$2:$T$4001,Raw_Data!$E$2:$E$4001,E446,Raw_Data!$D$2:$D$4001,D446),2),IF(Raw_Data!T446&gt;INDEX(Cleaning_Reference!$F$6:$F$13,MATCH(D446,Cleaning_Reference!$A$6:$A$13,0)),INDEX(Cleaning_Reference!$F$6:$F$13,MATCH(D446,Cleaning_Reference!$A$6:$A$13,0)),Raw_Data!T446))</f>
        <v>0.49</v>
      </c>
      <c r="U446" s="15">
        <f>Raw_Data!U446</f>
        <v>4.0199999999999996</v>
      </c>
      <c r="V446" s="15">
        <f>Raw_Data!V446</f>
        <v>23285</v>
      </c>
      <c r="W446" s="15">
        <f>Raw_Data!W446</f>
        <v>521072</v>
      </c>
      <c r="X446" s="15">
        <f>Raw_Data!X446</f>
        <v>93606</v>
      </c>
      <c r="Y446" s="15">
        <f>Raw_Data!Y446</f>
        <v>-427466</v>
      </c>
      <c r="Z446" s="15">
        <f>Raw_Data!Z446</f>
        <v>3426</v>
      </c>
      <c r="AA446" s="15">
        <f>Raw_Data!AA446</f>
        <v>1.173</v>
      </c>
      <c r="AB446" s="15">
        <f>Raw_Data!AB446</f>
        <v>55</v>
      </c>
      <c r="AC446" s="19" t="str">
        <f>IF(Raw_Data!G446="","Yes","No")</f>
        <v>No</v>
      </c>
      <c r="AD446" s="19" t="str">
        <f>IF(Raw_Data!L446="","Yes","No")</f>
        <v>No</v>
      </c>
      <c r="AE446" s="19" t="str">
        <f>IF(Raw_Data!T446="","Imputed",IF(Raw_Data!T446&gt;INDEX(Cleaning_Reference!$F$6:$F$13,MATCH(D446,Cleaning_Reference!$A$6:$A$13,0)),"Capped","Original"))</f>
        <v>Original</v>
      </c>
      <c r="AF446" s="21">
        <f t="shared" si="6"/>
        <v>4.0199999999999996</v>
      </c>
    </row>
    <row r="447" spans="1:32" ht="15" customHeight="1" x14ac:dyDescent="0.3">
      <c r="A447" s="20" t="str">
        <f>Raw_Data!A447</f>
        <v>SF10446</v>
      </c>
      <c r="B447" s="15" t="str">
        <f>Raw_Data!B447</f>
        <v>Tamil Nadu</v>
      </c>
      <c r="C447" s="15" t="str">
        <f>Raw_Data!C447</f>
        <v>Nalgonda</v>
      </c>
      <c r="D447" s="15" t="str">
        <f>Raw_Data!D447</f>
        <v>Rice</v>
      </c>
      <c r="E447" s="15" t="str">
        <f>Raw_Data!E447</f>
        <v>Kharif</v>
      </c>
      <c r="F447" s="15">
        <f>Raw_Data!F447</f>
        <v>3.94</v>
      </c>
      <c r="G447" s="18">
        <f>IF(Raw_Data!G447="",ROUND(AVERAGEIFS(Raw_Data!$G$2:$G$4001,Raw_Data!$E$2:$E$4001,E447),1),Raw_Data!G447)</f>
        <v>807.7</v>
      </c>
      <c r="H447" s="15">
        <f>Raw_Data!H447</f>
        <v>24.2</v>
      </c>
      <c r="I447" s="15">
        <f>Raw_Data!I447</f>
        <v>70.3</v>
      </c>
      <c r="J447" s="15">
        <f>Raw_Data!J447</f>
        <v>7.4</v>
      </c>
      <c r="K447" s="15">
        <f>Raw_Data!K447</f>
        <v>6.81</v>
      </c>
      <c r="L447" s="18">
        <f>IF(Raw_Data!L447="",ROUND(AVERAGEIFS(Raw_Data!$L$2:$L$4001,Raw_Data!$E$2:$E$4001,E447),1),Raw_Data!L447)</f>
        <v>33.6</v>
      </c>
      <c r="M447" s="15">
        <f>Raw_Data!M447</f>
        <v>104.8</v>
      </c>
      <c r="N447" s="15">
        <f>Raw_Data!N447</f>
        <v>41.7</v>
      </c>
      <c r="O447" s="15">
        <f>Raw_Data!O447</f>
        <v>143.69999999999999</v>
      </c>
      <c r="P447" s="15" t="str">
        <f>Raw_Data!P447</f>
        <v>Sprinkler</v>
      </c>
      <c r="Q447" s="15">
        <f>Raw_Data!Q447</f>
        <v>202</v>
      </c>
      <c r="R447" s="15">
        <f>Raw_Data!R447</f>
        <v>4.42</v>
      </c>
      <c r="S447" s="15">
        <f>Raw_Data!S447</f>
        <v>0.73</v>
      </c>
      <c r="T447" s="18">
        <f>IF(Raw_Data!T447="",ROUND(AVERAGEIFS(Raw_Data!$T$2:$T$4001,Raw_Data!$E$2:$E$4001,E447,Raw_Data!$D$2:$D$4001,D447),2),IF(Raw_Data!T447&gt;INDEX(Cleaning_Reference!$F$6:$F$13,MATCH(D447,Cleaning_Reference!$A$6:$A$13,0)),INDEX(Cleaning_Reference!$F$6:$F$13,MATCH(D447,Cleaning_Reference!$A$6:$A$13,0)),Raw_Data!T447))</f>
        <v>3.7</v>
      </c>
      <c r="U447" s="15">
        <f>Raw_Data!U447</f>
        <v>14.58</v>
      </c>
      <c r="V447" s="15">
        <f>Raw_Data!V447</f>
        <v>19052</v>
      </c>
      <c r="W447" s="15">
        <f>Raw_Data!W447</f>
        <v>249210</v>
      </c>
      <c r="X447" s="15">
        <f>Raw_Data!X447</f>
        <v>277778</v>
      </c>
      <c r="Y447" s="15">
        <f>Raw_Data!Y447</f>
        <v>28568</v>
      </c>
      <c r="Z447" s="15">
        <f>Raw_Data!Z447</f>
        <v>5343</v>
      </c>
      <c r="AA447" s="15">
        <f>Raw_Data!AA447</f>
        <v>2.7290000000000001</v>
      </c>
      <c r="AB447" s="15">
        <f>Raw_Data!AB447</f>
        <v>55.6</v>
      </c>
      <c r="AC447" s="19" t="str">
        <f>IF(Raw_Data!G447="","Yes","No")</f>
        <v>No</v>
      </c>
      <c r="AD447" s="19" t="str">
        <f>IF(Raw_Data!L447="","Yes","No")</f>
        <v>No</v>
      </c>
      <c r="AE447" s="19" t="str">
        <f>IF(Raw_Data!T447="","Imputed",IF(Raw_Data!T447&gt;INDEX(Cleaning_Reference!$F$6:$F$13,MATCH(D447,Cleaning_Reference!$A$6:$A$13,0)),"Capped","Original"))</f>
        <v>Original</v>
      </c>
      <c r="AF447" s="21">
        <f t="shared" si="6"/>
        <v>14.58</v>
      </c>
    </row>
    <row r="448" spans="1:32" ht="15" customHeight="1" x14ac:dyDescent="0.3">
      <c r="A448" s="20" t="str">
        <f>Raw_Data!A448</f>
        <v>SF10447</v>
      </c>
      <c r="B448" s="15" t="str">
        <f>Raw_Data!B448</f>
        <v>Maharashtra</v>
      </c>
      <c r="C448" s="15" t="str">
        <f>Raw_Data!C448</f>
        <v>Krishna</v>
      </c>
      <c r="D448" s="15" t="str">
        <f>Raw_Data!D448</f>
        <v>Rice</v>
      </c>
      <c r="E448" s="15" t="str">
        <f>Raw_Data!E448</f>
        <v>Kharif</v>
      </c>
      <c r="F448" s="15">
        <f>Raw_Data!F448</f>
        <v>11.01</v>
      </c>
      <c r="G448" s="18">
        <f>IF(Raw_Data!G448="",ROUND(AVERAGEIFS(Raw_Data!$G$2:$G$4001,Raw_Data!$E$2:$E$4001,E448),1),Raw_Data!G448)</f>
        <v>1089.5</v>
      </c>
      <c r="H448" s="15">
        <f>Raw_Data!H448</f>
        <v>25.8</v>
      </c>
      <c r="I448" s="15">
        <f>Raw_Data!I448</f>
        <v>70</v>
      </c>
      <c r="J448" s="15">
        <f>Raw_Data!J448</f>
        <v>5.2</v>
      </c>
      <c r="K448" s="15">
        <f>Raw_Data!K448</f>
        <v>5.99</v>
      </c>
      <c r="L448" s="18">
        <f>IF(Raw_Data!L448="",ROUND(AVERAGEIFS(Raw_Data!$L$2:$L$4001,Raw_Data!$E$2:$E$4001,E448),1),Raw_Data!L448)</f>
        <v>39.4</v>
      </c>
      <c r="M448" s="15">
        <f>Raw_Data!M448</f>
        <v>147.19999999999999</v>
      </c>
      <c r="N448" s="15">
        <f>Raw_Data!N448</f>
        <v>31.7</v>
      </c>
      <c r="O448" s="15">
        <f>Raw_Data!O448</f>
        <v>114</v>
      </c>
      <c r="P448" s="15" t="str">
        <f>Raw_Data!P448</f>
        <v>Sprinkler</v>
      </c>
      <c r="Q448" s="15">
        <f>Raw_Data!Q448</f>
        <v>106</v>
      </c>
      <c r="R448" s="15">
        <f>Raw_Data!R448</f>
        <v>6.64</v>
      </c>
      <c r="S448" s="15">
        <f>Raw_Data!S448</f>
        <v>0.93</v>
      </c>
      <c r="T448" s="18">
        <f>IF(Raw_Data!T448="",ROUND(AVERAGEIFS(Raw_Data!$T$2:$T$4001,Raw_Data!$E$2:$E$4001,E448,Raw_Data!$D$2:$D$4001,D448),2),IF(Raw_Data!T448&gt;INDEX(Cleaning_Reference!$F$6:$F$13,MATCH(D448,Cleaning_Reference!$A$6:$A$13,0)),INDEX(Cleaning_Reference!$F$6:$F$13,MATCH(D448,Cleaning_Reference!$A$6:$A$13,0)),Raw_Data!T448))</f>
        <v>2.08</v>
      </c>
      <c r="U448" s="15">
        <f>Raw_Data!U448</f>
        <v>22.9</v>
      </c>
      <c r="V448" s="15">
        <f>Raw_Data!V448</f>
        <v>20782</v>
      </c>
      <c r="W448" s="15">
        <f>Raw_Data!W448</f>
        <v>658968</v>
      </c>
      <c r="X448" s="15">
        <f>Raw_Data!X448</f>
        <v>475908</v>
      </c>
      <c r="Y448" s="15">
        <f>Raw_Data!Y448</f>
        <v>-183060</v>
      </c>
      <c r="Z448" s="15">
        <f>Raw_Data!Z448</f>
        <v>16496</v>
      </c>
      <c r="AA448" s="15">
        <f>Raw_Data!AA448</f>
        <v>1.3879999999999999</v>
      </c>
      <c r="AB448" s="15">
        <f>Raw_Data!AB448</f>
        <v>47.1</v>
      </c>
      <c r="AC448" s="19" t="str">
        <f>IF(Raw_Data!G448="","Yes","No")</f>
        <v>No</v>
      </c>
      <c r="AD448" s="19" t="str">
        <f>IF(Raw_Data!L448="","Yes","No")</f>
        <v>No</v>
      </c>
      <c r="AE448" s="19" t="str">
        <f>IF(Raw_Data!T448="","Imputed",IF(Raw_Data!T448&gt;INDEX(Cleaning_Reference!$F$6:$F$13,MATCH(D448,Cleaning_Reference!$A$6:$A$13,0)),"Capped","Original"))</f>
        <v>Original</v>
      </c>
      <c r="AF448" s="21">
        <f t="shared" si="6"/>
        <v>22.9</v>
      </c>
    </row>
    <row r="449" spans="1:32" ht="15" customHeight="1" x14ac:dyDescent="0.3">
      <c r="A449" s="20" t="str">
        <f>Raw_Data!A449</f>
        <v>SF10448</v>
      </c>
      <c r="B449" s="15" t="str">
        <f>Raw_Data!B449</f>
        <v>Maharashtra</v>
      </c>
      <c r="C449" s="15" t="str">
        <f>Raw_Data!C449</f>
        <v>Krishna</v>
      </c>
      <c r="D449" s="15" t="str">
        <f>Raw_Data!D449</f>
        <v>Pulses</v>
      </c>
      <c r="E449" s="15" t="str">
        <f>Raw_Data!E449</f>
        <v>Zaid</v>
      </c>
      <c r="F449" s="15">
        <f>Raw_Data!F449</f>
        <v>7.59</v>
      </c>
      <c r="G449" s="18">
        <f>IF(Raw_Data!G449="",ROUND(AVERAGEIFS(Raw_Data!$G$2:$G$4001,Raw_Data!$E$2:$E$4001,E449),1),Raw_Data!G449)</f>
        <v>530.4</v>
      </c>
      <c r="H449" s="15">
        <f>Raw_Data!H449</f>
        <v>30.8</v>
      </c>
      <c r="I449" s="15">
        <f>Raw_Data!I449</f>
        <v>61.6</v>
      </c>
      <c r="J449" s="15">
        <f>Raw_Data!J449</f>
        <v>4.7</v>
      </c>
      <c r="K449" s="15">
        <f>Raw_Data!K449</f>
        <v>6.9</v>
      </c>
      <c r="L449" s="18">
        <f>IF(Raw_Data!L449="",ROUND(AVERAGEIFS(Raw_Data!$L$2:$L$4001,Raw_Data!$E$2:$E$4001,E449),1),Raw_Data!L449)</f>
        <v>21.6</v>
      </c>
      <c r="M449" s="15">
        <f>Raw_Data!M449</f>
        <v>120.3</v>
      </c>
      <c r="N449" s="15">
        <f>Raw_Data!N449</f>
        <v>56.6</v>
      </c>
      <c r="O449" s="15">
        <f>Raw_Data!O449</f>
        <v>97.9</v>
      </c>
      <c r="P449" s="15" t="str">
        <f>Raw_Data!P449</f>
        <v>Flood</v>
      </c>
      <c r="Q449" s="15">
        <f>Raw_Data!Q449</f>
        <v>225.1</v>
      </c>
      <c r="R449" s="15">
        <f>Raw_Data!R449</f>
        <v>3.81</v>
      </c>
      <c r="S449" s="15">
        <f>Raw_Data!S449</f>
        <v>0.76</v>
      </c>
      <c r="T449" s="18">
        <f>IF(Raw_Data!T449="",ROUND(AVERAGEIFS(Raw_Data!$T$2:$T$4001,Raw_Data!$E$2:$E$4001,E449,Raw_Data!$D$2:$D$4001,D449),2),IF(Raw_Data!T449&gt;INDEX(Cleaning_Reference!$F$6:$F$13,MATCH(D449,Cleaning_Reference!$A$6:$A$13,0)),INDEX(Cleaning_Reference!$F$6:$F$13,MATCH(D449,Cleaning_Reference!$A$6:$A$13,0)),Raw_Data!T449))</f>
        <v>1.05</v>
      </c>
      <c r="U449" s="15">
        <f>Raw_Data!U449</f>
        <v>7.97</v>
      </c>
      <c r="V449" s="15">
        <f>Raw_Data!V449</f>
        <v>72546</v>
      </c>
      <c r="W449" s="15">
        <f>Raw_Data!W449</f>
        <v>524863</v>
      </c>
      <c r="X449" s="15">
        <f>Raw_Data!X449</f>
        <v>578192</v>
      </c>
      <c r="Y449" s="15">
        <f>Raw_Data!Y449</f>
        <v>53329</v>
      </c>
      <c r="Z449" s="15">
        <f>Raw_Data!Z449</f>
        <v>3560</v>
      </c>
      <c r="AA449" s="15">
        <f>Raw_Data!AA449</f>
        <v>2.2389999999999999</v>
      </c>
      <c r="AB449" s="15">
        <f>Raw_Data!AB449</f>
        <v>49.4</v>
      </c>
      <c r="AC449" s="19" t="str">
        <f>IF(Raw_Data!G449="","Yes","No")</f>
        <v>No</v>
      </c>
      <c r="AD449" s="19" t="str">
        <f>IF(Raw_Data!L449="","Yes","No")</f>
        <v>No</v>
      </c>
      <c r="AE449" s="19" t="str">
        <f>IF(Raw_Data!T449="","Imputed",IF(Raw_Data!T449&gt;INDEX(Cleaning_Reference!$F$6:$F$13,MATCH(D449,Cleaning_Reference!$A$6:$A$13,0)),"Capped","Original"))</f>
        <v>Original</v>
      </c>
      <c r="AF449" s="21">
        <f t="shared" si="6"/>
        <v>7.97</v>
      </c>
    </row>
    <row r="450" spans="1:32" ht="15" customHeight="1" x14ac:dyDescent="0.3">
      <c r="A450" s="20" t="str">
        <f>Raw_Data!A450</f>
        <v>SF10449</v>
      </c>
      <c r="B450" s="15" t="str">
        <f>Raw_Data!B450</f>
        <v>Karnataka</v>
      </c>
      <c r="C450" s="15" t="str">
        <f>Raw_Data!C450</f>
        <v>Nalgonda</v>
      </c>
      <c r="D450" s="15" t="str">
        <f>Raw_Data!D450</f>
        <v>Chilli</v>
      </c>
      <c r="E450" s="15" t="str">
        <f>Raw_Data!E450</f>
        <v>Kharif</v>
      </c>
      <c r="F450" s="15">
        <f>Raw_Data!F450</f>
        <v>3.02</v>
      </c>
      <c r="G450" s="18">
        <f>IF(Raw_Data!G450="",ROUND(AVERAGEIFS(Raw_Data!$G$2:$G$4001,Raw_Data!$E$2:$E$4001,E450),1),Raw_Data!G450)</f>
        <v>827</v>
      </c>
      <c r="H450" s="15">
        <f>Raw_Data!H450</f>
        <v>25.3</v>
      </c>
      <c r="I450" s="15">
        <f>Raw_Data!I450</f>
        <v>66.3</v>
      </c>
      <c r="J450" s="15">
        <f>Raw_Data!J450</f>
        <v>6.9</v>
      </c>
      <c r="K450" s="15">
        <f>Raw_Data!K450</f>
        <v>7.36</v>
      </c>
      <c r="L450" s="18">
        <f>IF(Raw_Data!L450="",ROUND(AVERAGEIFS(Raw_Data!$L$2:$L$4001,Raw_Data!$E$2:$E$4001,E450),1),Raw_Data!L450)</f>
        <v>30.7</v>
      </c>
      <c r="M450" s="15">
        <f>Raw_Data!M450</f>
        <v>126.4</v>
      </c>
      <c r="N450" s="15">
        <f>Raw_Data!N450</f>
        <v>54.8</v>
      </c>
      <c r="O450" s="15">
        <f>Raw_Data!O450</f>
        <v>126.1</v>
      </c>
      <c r="P450" s="15" t="str">
        <f>Raw_Data!P450</f>
        <v>Flood</v>
      </c>
      <c r="Q450" s="15">
        <f>Raw_Data!Q450</f>
        <v>101.6</v>
      </c>
      <c r="R450" s="15">
        <f>Raw_Data!R450</f>
        <v>2.4300000000000002</v>
      </c>
      <c r="S450" s="15">
        <f>Raw_Data!S450</f>
        <v>0.68</v>
      </c>
      <c r="T450" s="18">
        <f>IF(Raw_Data!T450="",ROUND(AVERAGEIFS(Raw_Data!$T$2:$T$4001,Raw_Data!$E$2:$E$4001,E450,Raw_Data!$D$2:$D$4001,D450),2),IF(Raw_Data!T450&gt;INDEX(Cleaning_Reference!$F$6:$F$13,MATCH(D450,Cleaning_Reference!$A$6:$A$13,0)),INDEX(Cleaning_Reference!$F$6:$F$13,MATCH(D450,Cleaning_Reference!$A$6:$A$13,0)),Raw_Data!T450))</f>
        <v>1.62</v>
      </c>
      <c r="U450" s="15">
        <f>Raw_Data!U450</f>
        <v>4.8899999999999997</v>
      </c>
      <c r="V450" s="15">
        <f>Raw_Data!V450</f>
        <v>86938</v>
      </c>
      <c r="W450" s="15">
        <f>Raw_Data!W450</f>
        <v>175184</v>
      </c>
      <c r="X450" s="15">
        <f>Raw_Data!X450</f>
        <v>425127</v>
      </c>
      <c r="Y450" s="15">
        <f>Raw_Data!Y450</f>
        <v>249943</v>
      </c>
      <c r="Z450" s="15">
        <f>Raw_Data!Z450</f>
        <v>2308</v>
      </c>
      <c r="AA450" s="15">
        <f>Raw_Data!AA450</f>
        <v>2.1190000000000002</v>
      </c>
      <c r="AB450" s="15">
        <f>Raw_Data!AB450</f>
        <v>58.9</v>
      </c>
      <c r="AC450" s="19" t="str">
        <f>IF(Raw_Data!G450="","Yes","No")</f>
        <v>No</v>
      </c>
      <c r="AD450" s="19" t="str">
        <f>IF(Raw_Data!L450="","Yes","No")</f>
        <v>No</v>
      </c>
      <c r="AE450" s="19" t="str">
        <f>IF(Raw_Data!T450="","Imputed",IF(Raw_Data!T450&gt;INDEX(Cleaning_Reference!$F$6:$F$13,MATCH(D450,Cleaning_Reference!$A$6:$A$13,0)),"Capped","Original"))</f>
        <v>Original</v>
      </c>
      <c r="AF450" s="21">
        <f t="shared" ref="AF450:AF513" si="7">ROUND(T450*F450,2)</f>
        <v>4.8899999999999997</v>
      </c>
    </row>
    <row r="451" spans="1:32" ht="15" customHeight="1" x14ac:dyDescent="0.3">
      <c r="A451" s="20" t="str">
        <f>Raw_Data!A451</f>
        <v>SF10450</v>
      </c>
      <c r="B451" s="15" t="str">
        <f>Raw_Data!B451</f>
        <v>Maharashtra</v>
      </c>
      <c r="C451" s="15" t="str">
        <f>Raw_Data!C451</f>
        <v>Nalgonda</v>
      </c>
      <c r="D451" s="15" t="str">
        <f>Raw_Data!D451</f>
        <v>Pulses</v>
      </c>
      <c r="E451" s="15" t="str">
        <f>Raw_Data!E451</f>
        <v>Rabi</v>
      </c>
      <c r="F451" s="15">
        <f>Raw_Data!F451</f>
        <v>6.5</v>
      </c>
      <c r="G451" s="18">
        <f>IF(Raw_Data!G451="",ROUND(AVERAGEIFS(Raw_Data!$G$2:$G$4001,Raw_Data!$E$2:$E$4001,E451),1),Raw_Data!G451)</f>
        <v>461.4</v>
      </c>
      <c r="H451" s="15">
        <f>Raw_Data!H451</f>
        <v>18.7</v>
      </c>
      <c r="I451" s="15">
        <f>Raw_Data!I451</f>
        <v>62.4</v>
      </c>
      <c r="J451" s="15">
        <f>Raw_Data!J451</f>
        <v>6.4</v>
      </c>
      <c r="K451" s="15">
        <f>Raw_Data!K451</f>
        <v>7.05</v>
      </c>
      <c r="L451" s="18">
        <f>IF(Raw_Data!L451="",ROUND(AVERAGEIFS(Raw_Data!$L$2:$L$4001,Raw_Data!$E$2:$E$4001,E451),1),Raw_Data!L451)</f>
        <v>21.9</v>
      </c>
      <c r="M451" s="15">
        <f>Raw_Data!M451</f>
        <v>130.1</v>
      </c>
      <c r="N451" s="15">
        <f>Raw_Data!N451</f>
        <v>64.400000000000006</v>
      </c>
      <c r="O451" s="15">
        <f>Raw_Data!O451</f>
        <v>132.30000000000001</v>
      </c>
      <c r="P451" s="15" t="str">
        <f>Raw_Data!P451</f>
        <v>Rainfed</v>
      </c>
      <c r="Q451" s="15">
        <f>Raw_Data!Q451</f>
        <v>112.3</v>
      </c>
      <c r="R451" s="15">
        <f>Raw_Data!R451</f>
        <v>7.52</v>
      </c>
      <c r="S451" s="15">
        <f>Raw_Data!S451</f>
        <v>0.76</v>
      </c>
      <c r="T451" s="18">
        <f>IF(Raw_Data!T451="",ROUND(AVERAGEIFS(Raw_Data!$T$2:$T$4001,Raw_Data!$E$2:$E$4001,E451,Raw_Data!$D$2:$D$4001,D451),2),IF(Raw_Data!T451&gt;INDEX(Cleaning_Reference!$F$6:$F$13,MATCH(D451,Cleaning_Reference!$A$6:$A$13,0)),INDEX(Cleaning_Reference!$F$6:$F$13,MATCH(D451,Cleaning_Reference!$A$6:$A$13,0)),Raw_Data!T451))</f>
        <v>1.1100000000000001</v>
      </c>
      <c r="U451" s="15">
        <f>Raw_Data!U451</f>
        <v>7.22</v>
      </c>
      <c r="V451" s="15">
        <f>Raw_Data!V451</f>
        <v>64918</v>
      </c>
      <c r="W451" s="15">
        <f>Raw_Data!W451</f>
        <v>374518</v>
      </c>
      <c r="X451" s="15">
        <f>Raw_Data!X451</f>
        <v>468708</v>
      </c>
      <c r="Y451" s="15">
        <f>Raw_Data!Y451</f>
        <v>94190</v>
      </c>
      <c r="Z451" s="15">
        <f>Raw_Data!Z451</f>
        <v>1325</v>
      </c>
      <c r="AA451" s="15">
        <f>Raw_Data!AA451</f>
        <v>5.4489999999999998</v>
      </c>
      <c r="AB451" s="15">
        <f>Raw_Data!AB451</f>
        <v>32.9</v>
      </c>
      <c r="AC451" s="19" t="str">
        <f>IF(Raw_Data!G451="","Yes","No")</f>
        <v>No</v>
      </c>
      <c r="AD451" s="19" t="str">
        <f>IF(Raw_Data!L451="","Yes","No")</f>
        <v>No</v>
      </c>
      <c r="AE451" s="19" t="str">
        <f>IF(Raw_Data!T451="","Imputed",IF(Raw_Data!T451&gt;INDEX(Cleaning_Reference!$F$6:$F$13,MATCH(D451,Cleaning_Reference!$A$6:$A$13,0)),"Capped","Original"))</f>
        <v>Original</v>
      </c>
      <c r="AF451" s="21">
        <f t="shared" si="7"/>
        <v>7.22</v>
      </c>
    </row>
    <row r="452" spans="1:32" ht="15" customHeight="1" x14ac:dyDescent="0.3">
      <c r="A452" s="20" t="str">
        <f>Raw_Data!A452</f>
        <v>SF10451</v>
      </c>
      <c r="B452" s="15" t="str">
        <f>Raw_Data!B452</f>
        <v>Andhra Pradesh</v>
      </c>
      <c r="C452" s="15" t="str">
        <f>Raw_Data!C452</f>
        <v>Indore</v>
      </c>
      <c r="D452" s="15" t="str">
        <f>Raw_Data!D452</f>
        <v>Rice</v>
      </c>
      <c r="E452" s="15" t="str">
        <f>Raw_Data!E452</f>
        <v>Kharif</v>
      </c>
      <c r="F452" s="15">
        <f>Raw_Data!F452</f>
        <v>11.68</v>
      </c>
      <c r="G452" s="18">
        <f>IF(Raw_Data!G452="",ROUND(AVERAGEIFS(Raw_Data!$G$2:$G$4001,Raw_Data!$E$2:$E$4001,E452),1),Raw_Data!G452)</f>
        <v>871.6</v>
      </c>
      <c r="H452" s="15">
        <f>Raw_Data!H452</f>
        <v>28.5</v>
      </c>
      <c r="I452" s="15">
        <f>Raw_Data!I452</f>
        <v>76.2</v>
      </c>
      <c r="J452" s="15">
        <f>Raw_Data!J452</f>
        <v>5.4</v>
      </c>
      <c r="K452" s="15">
        <f>Raw_Data!K452</f>
        <v>6.54</v>
      </c>
      <c r="L452" s="18">
        <f>IF(Raw_Data!L452="",ROUND(AVERAGEIFS(Raw_Data!$L$2:$L$4001,Raw_Data!$E$2:$E$4001,E452),1),Raw_Data!L452)</f>
        <v>31.1</v>
      </c>
      <c r="M452" s="15">
        <f>Raw_Data!M452</f>
        <v>139</v>
      </c>
      <c r="N452" s="15">
        <f>Raw_Data!N452</f>
        <v>52.4</v>
      </c>
      <c r="O452" s="15">
        <f>Raw_Data!O452</f>
        <v>81.099999999999994</v>
      </c>
      <c r="P452" s="15" t="str">
        <f>Raw_Data!P452</f>
        <v>Drip</v>
      </c>
      <c r="Q452" s="15">
        <f>Raw_Data!Q452</f>
        <v>197.7</v>
      </c>
      <c r="R452" s="15">
        <f>Raw_Data!R452</f>
        <v>2.89</v>
      </c>
      <c r="S452" s="15">
        <f>Raw_Data!S452</f>
        <v>0.84</v>
      </c>
      <c r="T452" s="18">
        <f>IF(Raw_Data!T452="",ROUND(AVERAGEIFS(Raw_Data!$T$2:$T$4001,Raw_Data!$E$2:$E$4001,E452,Raw_Data!$D$2:$D$4001,D452),2),IF(Raw_Data!T452&gt;INDEX(Cleaning_Reference!$F$6:$F$13,MATCH(D452,Cleaning_Reference!$A$6:$A$13,0)),INDEX(Cleaning_Reference!$F$6:$F$13,MATCH(D452,Cleaning_Reference!$A$6:$A$13,0)),Raw_Data!T452))</f>
        <v>4.08</v>
      </c>
      <c r="U452" s="15">
        <f>Raw_Data!U452</f>
        <v>47.65</v>
      </c>
      <c r="V452" s="15">
        <f>Raw_Data!V452</f>
        <v>23823</v>
      </c>
      <c r="W452" s="15">
        <f>Raw_Data!W452</f>
        <v>682376</v>
      </c>
      <c r="X452" s="15">
        <f>Raw_Data!X452</f>
        <v>1135166</v>
      </c>
      <c r="Y452" s="15">
        <f>Raw_Data!Y452</f>
        <v>452790</v>
      </c>
      <c r="Z452" s="15">
        <f>Raw_Data!Z452</f>
        <v>16083</v>
      </c>
      <c r="AA452" s="15">
        <f>Raw_Data!AA452</f>
        <v>2.9630000000000001</v>
      </c>
      <c r="AB452" s="15">
        <f>Raw_Data!AB452</f>
        <v>51.1</v>
      </c>
      <c r="AC452" s="19" t="str">
        <f>IF(Raw_Data!G452="","Yes","No")</f>
        <v>No</v>
      </c>
      <c r="AD452" s="19" t="str">
        <f>IF(Raw_Data!L452="","Yes","No")</f>
        <v>No</v>
      </c>
      <c r="AE452" s="19" t="str">
        <f>IF(Raw_Data!T452="","Imputed",IF(Raw_Data!T452&gt;INDEX(Cleaning_Reference!$F$6:$F$13,MATCH(D452,Cleaning_Reference!$A$6:$A$13,0)),"Capped","Original"))</f>
        <v>Original</v>
      </c>
      <c r="AF452" s="21">
        <f t="shared" si="7"/>
        <v>47.65</v>
      </c>
    </row>
    <row r="453" spans="1:32" ht="15" customHeight="1" x14ac:dyDescent="0.3">
      <c r="A453" s="20" t="str">
        <f>Raw_Data!A453</f>
        <v>SF10452</v>
      </c>
      <c r="B453" s="15" t="str">
        <f>Raw_Data!B453</f>
        <v>Gujarat</v>
      </c>
      <c r="C453" s="15" t="str">
        <f>Raw_Data!C453</f>
        <v>Rajkot</v>
      </c>
      <c r="D453" s="15" t="str">
        <f>Raw_Data!D453</f>
        <v>Groundnut</v>
      </c>
      <c r="E453" s="15" t="str">
        <f>Raw_Data!E453</f>
        <v>Kharif</v>
      </c>
      <c r="F453" s="15">
        <f>Raw_Data!F453</f>
        <v>1.1399999999999999</v>
      </c>
      <c r="G453" s="18">
        <f>IF(Raw_Data!G453="",ROUND(AVERAGEIFS(Raw_Data!$G$2:$G$4001,Raw_Data!$E$2:$E$4001,E453),1),Raw_Data!G453)</f>
        <v>1123</v>
      </c>
      <c r="H453" s="15">
        <f>Raw_Data!H453</f>
        <v>23.9</v>
      </c>
      <c r="I453" s="15">
        <f>Raw_Data!I453</f>
        <v>63</v>
      </c>
      <c r="J453" s="15">
        <f>Raw_Data!J453</f>
        <v>7.4</v>
      </c>
      <c r="K453" s="15">
        <f>Raw_Data!K453</f>
        <v>6.61</v>
      </c>
      <c r="L453" s="18">
        <f>IF(Raw_Data!L453="",ROUND(AVERAGEIFS(Raw_Data!$L$2:$L$4001,Raw_Data!$E$2:$E$4001,E453),1),Raw_Data!L453)</f>
        <v>29.4</v>
      </c>
      <c r="M453" s="15">
        <f>Raw_Data!M453</f>
        <v>154.5</v>
      </c>
      <c r="N453" s="15">
        <f>Raw_Data!N453</f>
        <v>53.3</v>
      </c>
      <c r="O453" s="15">
        <f>Raw_Data!O453</f>
        <v>119.7</v>
      </c>
      <c r="P453" s="15" t="str">
        <f>Raw_Data!P453</f>
        <v>Rainfed</v>
      </c>
      <c r="Q453" s="15">
        <f>Raw_Data!Q453</f>
        <v>222.9</v>
      </c>
      <c r="R453" s="15">
        <f>Raw_Data!R453</f>
        <v>6.34</v>
      </c>
      <c r="S453" s="15">
        <f>Raw_Data!S453</f>
        <v>0.86</v>
      </c>
      <c r="T453" s="18">
        <f>IF(Raw_Data!T453="",ROUND(AVERAGEIFS(Raw_Data!$T$2:$T$4001,Raw_Data!$E$2:$E$4001,E453,Raw_Data!$D$2:$D$4001,D453),2),IF(Raw_Data!T453&gt;INDEX(Cleaning_Reference!$F$6:$F$13,MATCH(D453,Cleaning_Reference!$A$6:$A$13,0)),INDEX(Cleaning_Reference!$F$6:$F$13,MATCH(D453,Cleaning_Reference!$A$6:$A$13,0)),Raw_Data!T453))</f>
        <v>1.62</v>
      </c>
      <c r="U453" s="15">
        <f>Raw_Data!U453</f>
        <v>1.85</v>
      </c>
      <c r="V453" s="15">
        <f>Raw_Data!V453</f>
        <v>52605</v>
      </c>
      <c r="W453" s="15">
        <f>Raw_Data!W453</f>
        <v>90760</v>
      </c>
      <c r="X453" s="15">
        <f>Raw_Data!X453</f>
        <v>97319</v>
      </c>
      <c r="Y453" s="15">
        <f>Raw_Data!Y453</f>
        <v>6559</v>
      </c>
      <c r="Z453" s="15">
        <f>Raw_Data!Z453</f>
        <v>294</v>
      </c>
      <c r="AA453" s="15">
        <f>Raw_Data!AA453</f>
        <v>6.2930000000000001</v>
      </c>
      <c r="AB453" s="15">
        <f>Raw_Data!AB453</f>
        <v>38.6</v>
      </c>
      <c r="AC453" s="19" t="str">
        <f>IF(Raw_Data!G453="","Yes","No")</f>
        <v>No</v>
      </c>
      <c r="AD453" s="19" t="str">
        <f>IF(Raw_Data!L453="","Yes","No")</f>
        <v>No</v>
      </c>
      <c r="AE453" s="19" t="str">
        <f>IF(Raw_Data!T453="","Imputed",IF(Raw_Data!T453&gt;INDEX(Cleaning_Reference!$F$6:$F$13,MATCH(D453,Cleaning_Reference!$A$6:$A$13,0)),"Capped","Original"))</f>
        <v>Original</v>
      </c>
      <c r="AF453" s="21">
        <f t="shared" si="7"/>
        <v>1.85</v>
      </c>
    </row>
    <row r="454" spans="1:32" ht="15" customHeight="1" x14ac:dyDescent="0.3">
      <c r="A454" s="20" t="str">
        <f>Raw_Data!A454</f>
        <v>SF10453</v>
      </c>
      <c r="B454" s="15" t="str">
        <f>Raw_Data!B454</f>
        <v>Tamil Nadu</v>
      </c>
      <c r="C454" s="15" t="str">
        <f>Raw_Data!C454</f>
        <v>Raichur</v>
      </c>
      <c r="D454" s="15" t="str">
        <f>Raw_Data!D454</f>
        <v>Sugarcane</v>
      </c>
      <c r="E454" s="15" t="str">
        <f>Raw_Data!E454</f>
        <v>Rabi</v>
      </c>
      <c r="F454" s="15">
        <f>Raw_Data!F454</f>
        <v>3.02</v>
      </c>
      <c r="G454" s="18">
        <f>IF(Raw_Data!G454="",ROUND(AVERAGEIFS(Raw_Data!$G$2:$G$4001,Raw_Data!$E$2:$E$4001,E454),1),Raw_Data!G454)</f>
        <v>512.20000000000005</v>
      </c>
      <c r="H454" s="15">
        <f>Raw_Data!H454</f>
        <v>21.1</v>
      </c>
      <c r="I454" s="15">
        <f>Raw_Data!I454</f>
        <v>56</v>
      </c>
      <c r="J454" s="15">
        <f>Raw_Data!J454</f>
        <v>8.6</v>
      </c>
      <c r="K454" s="15">
        <f>Raw_Data!K454</f>
        <v>6.52</v>
      </c>
      <c r="L454" s="18">
        <f>IF(Raw_Data!L454="",ROUND(AVERAGEIFS(Raw_Data!$L$2:$L$4001,Raw_Data!$E$2:$E$4001,E454),1),Raw_Data!L454)</f>
        <v>26.3</v>
      </c>
      <c r="M454" s="15">
        <f>Raw_Data!M454</f>
        <v>126.9</v>
      </c>
      <c r="N454" s="15">
        <f>Raw_Data!N454</f>
        <v>64.099999999999994</v>
      </c>
      <c r="O454" s="15">
        <f>Raw_Data!O454</f>
        <v>58.3</v>
      </c>
      <c r="P454" s="15" t="str">
        <f>Raw_Data!P454</f>
        <v>Sprinkler</v>
      </c>
      <c r="Q454" s="15">
        <f>Raw_Data!Q454</f>
        <v>222.7</v>
      </c>
      <c r="R454" s="15">
        <f>Raw_Data!R454</f>
        <v>3.78</v>
      </c>
      <c r="S454" s="15">
        <f>Raw_Data!S454</f>
        <v>0.77</v>
      </c>
      <c r="T454" s="18">
        <f>IF(Raw_Data!T454="",ROUND(AVERAGEIFS(Raw_Data!$T$2:$T$4001,Raw_Data!$E$2:$E$4001,E454,Raw_Data!$D$2:$D$4001,D454),2),IF(Raw_Data!T454&gt;INDEX(Cleaning_Reference!$F$6:$F$13,MATCH(D454,Cleaning_Reference!$A$6:$A$13,0)),INDEX(Cleaning_Reference!$F$6:$F$13,MATCH(D454,Cleaning_Reference!$A$6:$A$13,0)),Raw_Data!T454))</f>
        <v>60.35</v>
      </c>
      <c r="U454" s="15">
        <f>Raw_Data!U454</f>
        <v>182.26</v>
      </c>
      <c r="V454" s="15">
        <f>Raw_Data!V454</f>
        <v>3002</v>
      </c>
      <c r="W454" s="15">
        <f>Raw_Data!W454</f>
        <v>193810</v>
      </c>
      <c r="X454" s="15">
        <f>Raw_Data!X454</f>
        <v>547145</v>
      </c>
      <c r="Y454" s="15">
        <f>Raw_Data!Y454</f>
        <v>353335</v>
      </c>
      <c r="Z454" s="15">
        <f>Raw_Data!Z454</f>
        <v>5425</v>
      </c>
      <c r="AA454" s="15">
        <f>Raw_Data!AA454</f>
        <v>33.595999999999997</v>
      </c>
      <c r="AB454" s="15">
        <f>Raw_Data!AB454</f>
        <v>49.5</v>
      </c>
      <c r="AC454" s="19" t="str">
        <f>IF(Raw_Data!G454="","Yes","No")</f>
        <v>No</v>
      </c>
      <c r="AD454" s="19" t="str">
        <f>IF(Raw_Data!L454="","Yes","No")</f>
        <v>No</v>
      </c>
      <c r="AE454" s="19" t="str">
        <f>IF(Raw_Data!T454="","Imputed",IF(Raw_Data!T454&gt;INDEX(Cleaning_Reference!$F$6:$F$13,MATCH(D454,Cleaning_Reference!$A$6:$A$13,0)),"Capped","Original"))</f>
        <v>Original</v>
      </c>
      <c r="AF454" s="21">
        <f t="shared" si="7"/>
        <v>182.26</v>
      </c>
    </row>
    <row r="455" spans="1:32" ht="15" customHeight="1" x14ac:dyDescent="0.3">
      <c r="A455" s="20" t="str">
        <f>Raw_Data!A455</f>
        <v>SF10454</v>
      </c>
      <c r="B455" s="15" t="str">
        <f>Raw_Data!B455</f>
        <v>Maharashtra</v>
      </c>
      <c r="C455" s="15" t="str">
        <f>Raw_Data!C455</f>
        <v>Nalgonda</v>
      </c>
      <c r="D455" s="15" t="str">
        <f>Raw_Data!D455</f>
        <v>Chilli</v>
      </c>
      <c r="E455" s="15" t="str">
        <f>Raw_Data!E455</f>
        <v>Kharif</v>
      </c>
      <c r="F455" s="15">
        <f>Raw_Data!F455</f>
        <v>3.55</v>
      </c>
      <c r="G455" s="18">
        <f>IF(Raw_Data!G455="",ROUND(AVERAGEIFS(Raw_Data!$G$2:$G$4001,Raw_Data!$E$2:$E$4001,E455),1),Raw_Data!G455)</f>
        <v>873.6</v>
      </c>
      <c r="H455" s="15">
        <f>Raw_Data!H455</f>
        <v>25.7</v>
      </c>
      <c r="I455" s="15">
        <f>Raw_Data!I455</f>
        <v>69.599999999999994</v>
      </c>
      <c r="J455" s="15">
        <f>Raw_Data!J455</f>
        <v>5.2</v>
      </c>
      <c r="K455" s="15">
        <f>Raw_Data!K455</f>
        <v>6.71</v>
      </c>
      <c r="L455" s="18">
        <f>IF(Raw_Data!L455="",ROUND(AVERAGEIFS(Raw_Data!$L$2:$L$4001,Raw_Data!$E$2:$E$4001,E455),1),Raw_Data!L455)</f>
        <v>35.4</v>
      </c>
      <c r="M455" s="15">
        <f>Raw_Data!M455</f>
        <v>93.9</v>
      </c>
      <c r="N455" s="15">
        <f>Raw_Data!N455</f>
        <v>82.9</v>
      </c>
      <c r="O455" s="15">
        <f>Raw_Data!O455</f>
        <v>65.5</v>
      </c>
      <c r="P455" s="15" t="str">
        <f>Raw_Data!P455</f>
        <v>Flood</v>
      </c>
      <c r="Q455" s="15">
        <f>Raw_Data!Q455</f>
        <v>172.1</v>
      </c>
      <c r="R455" s="15">
        <f>Raw_Data!R455</f>
        <v>6.24</v>
      </c>
      <c r="S455" s="15">
        <f>Raw_Data!S455</f>
        <v>0.83</v>
      </c>
      <c r="T455" s="18">
        <f>IF(Raw_Data!T455="",ROUND(AVERAGEIFS(Raw_Data!$T$2:$T$4001,Raw_Data!$E$2:$E$4001,E455,Raw_Data!$D$2:$D$4001,D455),2),IF(Raw_Data!T455&gt;INDEX(Cleaning_Reference!$F$6:$F$13,MATCH(D455,Cleaning_Reference!$A$6:$A$13,0)),INDEX(Cleaning_Reference!$F$6:$F$13,MATCH(D455,Cleaning_Reference!$A$6:$A$13,0)),Raw_Data!T455))</f>
        <v>2.54</v>
      </c>
      <c r="U455" s="15">
        <f>Raw_Data!U455</f>
        <v>9.02</v>
      </c>
      <c r="V455" s="15">
        <f>Raw_Data!V455</f>
        <v>108184</v>
      </c>
      <c r="W455" s="15">
        <f>Raw_Data!W455</f>
        <v>235637</v>
      </c>
      <c r="X455" s="15">
        <f>Raw_Data!X455</f>
        <v>975820</v>
      </c>
      <c r="Y455" s="15">
        <f>Raw_Data!Y455</f>
        <v>740183</v>
      </c>
      <c r="Z455" s="15">
        <f>Raw_Data!Z455</f>
        <v>2768</v>
      </c>
      <c r="AA455" s="15">
        <f>Raw_Data!AA455</f>
        <v>3.2589999999999999</v>
      </c>
      <c r="AB455" s="15">
        <f>Raw_Data!AB455</f>
        <v>47</v>
      </c>
      <c r="AC455" s="19" t="str">
        <f>IF(Raw_Data!G455="","Yes","No")</f>
        <v>No</v>
      </c>
      <c r="AD455" s="19" t="str">
        <f>IF(Raw_Data!L455="","Yes","No")</f>
        <v>No</v>
      </c>
      <c r="AE455" s="19" t="str">
        <f>IF(Raw_Data!T455="","Imputed",IF(Raw_Data!T455&gt;INDEX(Cleaning_Reference!$F$6:$F$13,MATCH(D455,Cleaning_Reference!$A$6:$A$13,0)),"Capped","Original"))</f>
        <v>Original</v>
      </c>
      <c r="AF455" s="21">
        <f t="shared" si="7"/>
        <v>9.02</v>
      </c>
    </row>
    <row r="456" spans="1:32" ht="15" customHeight="1" x14ac:dyDescent="0.3">
      <c r="A456" s="20" t="str">
        <f>Raw_Data!A456</f>
        <v>SF10455</v>
      </c>
      <c r="B456" s="15" t="str">
        <f>Raw_Data!B456</f>
        <v>Maharashtra</v>
      </c>
      <c r="C456" s="15" t="str">
        <f>Raw_Data!C456</f>
        <v>Guntur</v>
      </c>
      <c r="D456" s="15" t="str">
        <f>Raw_Data!D456</f>
        <v>Maize</v>
      </c>
      <c r="E456" s="15" t="str">
        <f>Raw_Data!E456</f>
        <v>Kharif</v>
      </c>
      <c r="F456" s="15">
        <f>Raw_Data!F456</f>
        <v>3.98</v>
      </c>
      <c r="G456" s="18">
        <f>IF(Raw_Data!G456="",ROUND(AVERAGEIFS(Raw_Data!$G$2:$G$4001,Raw_Data!$E$2:$E$4001,E456),1),Raw_Data!G456)</f>
        <v>616.4</v>
      </c>
      <c r="H456" s="15">
        <f>Raw_Data!H456</f>
        <v>25.6</v>
      </c>
      <c r="I456" s="15">
        <f>Raw_Data!I456</f>
        <v>72.7</v>
      </c>
      <c r="J456" s="15">
        <f>Raw_Data!J456</f>
        <v>9.5</v>
      </c>
      <c r="K456" s="15">
        <f>Raw_Data!K456</f>
        <v>5.85</v>
      </c>
      <c r="L456" s="18">
        <f>IF(Raw_Data!L456="",ROUND(AVERAGEIFS(Raw_Data!$L$2:$L$4001,Raw_Data!$E$2:$E$4001,E456),1),Raw_Data!L456)</f>
        <v>34.5</v>
      </c>
      <c r="M456" s="15">
        <f>Raw_Data!M456</f>
        <v>152</v>
      </c>
      <c r="N456" s="15">
        <f>Raw_Data!N456</f>
        <v>46.2</v>
      </c>
      <c r="O456" s="15">
        <f>Raw_Data!O456</f>
        <v>129.5</v>
      </c>
      <c r="P456" s="15" t="str">
        <f>Raw_Data!P456</f>
        <v>Drip</v>
      </c>
      <c r="Q456" s="15">
        <f>Raw_Data!Q456</f>
        <v>166.2</v>
      </c>
      <c r="R456" s="15">
        <f>Raw_Data!R456</f>
        <v>4.5</v>
      </c>
      <c r="S456" s="15">
        <f>Raw_Data!S456</f>
        <v>0.77</v>
      </c>
      <c r="T456" s="18">
        <f>IF(Raw_Data!T456="",ROUND(AVERAGEIFS(Raw_Data!$T$2:$T$4001,Raw_Data!$E$2:$E$4001,E456,Raw_Data!$D$2:$D$4001,D456),2),IF(Raw_Data!T456&gt;INDEX(Cleaning_Reference!$F$6:$F$13,MATCH(D456,Cleaning_Reference!$A$6:$A$13,0)),INDEX(Cleaning_Reference!$F$6:$F$13,MATCH(D456,Cleaning_Reference!$A$6:$A$13,0)),Raw_Data!T456))</f>
        <v>1.9</v>
      </c>
      <c r="U456" s="15">
        <f>Raw_Data!U456</f>
        <v>7.56</v>
      </c>
      <c r="V456" s="15">
        <f>Raw_Data!V456</f>
        <v>24066</v>
      </c>
      <c r="W456" s="15">
        <f>Raw_Data!W456</f>
        <v>213465</v>
      </c>
      <c r="X456" s="15">
        <f>Raw_Data!X456</f>
        <v>181939</v>
      </c>
      <c r="Y456" s="15">
        <f>Raw_Data!Y456</f>
        <v>-31526</v>
      </c>
      <c r="Z456" s="15">
        <f>Raw_Data!Z456</f>
        <v>2032</v>
      </c>
      <c r="AA456" s="15">
        <f>Raw_Data!AA456</f>
        <v>3.72</v>
      </c>
      <c r="AB456" s="15">
        <f>Raw_Data!AB456</f>
        <v>49</v>
      </c>
      <c r="AC456" s="19" t="str">
        <f>IF(Raw_Data!G456="","Yes","No")</f>
        <v>No</v>
      </c>
      <c r="AD456" s="19" t="str">
        <f>IF(Raw_Data!L456="","Yes","No")</f>
        <v>No</v>
      </c>
      <c r="AE456" s="19" t="str">
        <f>IF(Raw_Data!T456="","Imputed",IF(Raw_Data!T456&gt;INDEX(Cleaning_Reference!$F$6:$F$13,MATCH(D456,Cleaning_Reference!$A$6:$A$13,0)),"Capped","Original"))</f>
        <v>Original</v>
      </c>
      <c r="AF456" s="21">
        <f t="shared" si="7"/>
        <v>7.56</v>
      </c>
    </row>
    <row r="457" spans="1:32" ht="15" customHeight="1" x14ac:dyDescent="0.3">
      <c r="A457" s="20" t="str">
        <f>Raw_Data!A457</f>
        <v>SF10456</v>
      </c>
      <c r="B457" s="15" t="str">
        <f>Raw_Data!B457</f>
        <v>Telangana</v>
      </c>
      <c r="C457" s="15" t="str">
        <f>Raw_Data!C457</f>
        <v>Rajkot</v>
      </c>
      <c r="D457" s="15" t="str">
        <f>Raw_Data!D457</f>
        <v>Rice</v>
      </c>
      <c r="E457" s="15" t="str">
        <f>Raw_Data!E457</f>
        <v>Kharif</v>
      </c>
      <c r="F457" s="15">
        <f>Raw_Data!F457</f>
        <v>13.66</v>
      </c>
      <c r="G457" s="18">
        <f>IF(Raw_Data!G457="",ROUND(AVERAGEIFS(Raw_Data!$G$2:$G$4001,Raw_Data!$E$2:$E$4001,E457),1),Raw_Data!G457)</f>
        <v>673.9</v>
      </c>
      <c r="H457" s="15">
        <f>Raw_Data!H457</f>
        <v>30</v>
      </c>
      <c r="I457" s="15">
        <f>Raw_Data!I457</f>
        <v>58.2</v>
      </c>
      <c r="J457" s="15">
        <f>Raw_Data!J457</f>
        <v>6.8</v>
      </c>
      <c r="K457" s="15">
        <f>Raw_Data!K457</f>
        <v>6.23</v>
      </c>
      <c r="L457" s="18">
        <f>IF(Raw_Data!L457="",ROUND(AVERAGEIFS(Raw_Data!$L$2:$L$4001,Raw_Data!$E$2:$E$4001,E457),1),Raw_Data!L457)</f>
        <v>39.700000000000003</v>
      </c>
      <c r="M457" s="15">
        <f>Raw_Data!M457</f>
        <v>172.8</v>
      </c>
      <c r="N457" s="15">
        <f>Raw_Data!N457</f>
        <v>45.7</v>
      </c>
      <c r="O457" s="15">
        <f>Raw_Data!O457</f>
        <v>85.7</v>
      </c>
      <c r="P457" s="15" t="str">
        <f>Raw_Data!P457</f>
        <v>Drip</v>
      </c>
      <c r="Q457" s="15">
        <f>Raw_Data!Q457</f>
        <v>141.5</v>
      </c>
      <c r="R457" s="15">
        <f>Raw_Data!R457</f>
        <v>3.66</v>
      </c>
      <c r="S457" s="15">
        <f>Raw_Data!S457</f>
        <v>0.78</v>
      </c>
      <c r="T457" s="18">
        <f>IF(Raw_Data!T457="",ROUND(AVERAGEIFS(Raw_Data!$T$2:$T$4001,Raw_Data!$E$2:$E$4001,E457,Raw_Data!$D$2:$D$4001,D457),2),IF(Raw_Data!T457&gt;INDEX(Cleaning_Reference!$F$6:$F$13,MATCH(D457,Cleaning_Reference!$A$6:$A$13,0)),INDEX(Cleaning_Reference!$F$6:$F$13,MATCH(D457,Cleaning_Reference!$A$6:$A$13,0)),Raw_Data!T457))</f>
        <v>3.61</v>
      </c>
      <c r="U457" s="15">
        <f>Raw_Data!U457</f>
        <v>49.31</v>
      </c>
      <c r="V457" s="15">
        <f>Raw_Data!V457</f>
        <v>19455</v>
      </c>
      <c r="W457" s="15">
        <f>Raw_Data!W457</f>
        <v>680610</v>
      </c>
      <c r="X457" s="15">
        <f>Raw_Data!X457</f>
        <v>959326</v>
      </c>
      <c r="Y457" s="15">
        <f>Raw_Data!Y457</f>
        <v>278716</v>
      </c>
      <c r="Z457" s="15">
        <f>Raw_Data!Z457</f>
        <v>19776</v>
      </c>
      <c r="AA457" s="15">
        <f>Raw_Data!AA457</f>
        <v>2.4929999999999999</v>
      </c>
      <c r="AB457" s="15">
        <f>Raw_Data!AB457</f>
        <v>47</v>
      </c>
      <c r="AC457" s="19" t="str">
        <f>IF(Raw_Data!G457="","Yes","No")</f>
        <v>No</v>
      </c>
      <c r="AD457" s="19" t="str">
        <f>IF(Raw_Data!L457="","Yes","No")</f>
        <v>No</v>
      </c>
      <c r="AE457" s="19" t="str">
        <f>IF(Raw_Data!T457="","Imputed",IF(Raw_Data!T457&gt;INDEX(Cleaning_Reference!$F$6:$F$13,MATCH(D457,Cleaning_Reference!$A$6:$A$13,0)),"Capped","Original"))</f>
        <v>Original</v>
      </c>
      <c r="AF457" s="21">
        <f t="shared" si="7"/>
        <v>49.31</v>
      </c>
    </row>
    <row r="458" spans="1:32" ht="15" customHeight="1" x14ac:dyDescent="0.3">
      <c r="A458" s="20" t="str">
        <f>Raw_Data!A458</f>
        <v>SF10457</v>
      </c>
      <c r="B458" s="15" t="str">
        <f>Raw_Data!B458</f>
        <v>Punjab</v>
      </c>
      <c r="C458" s="15" t="str">
        <f>Raw_Data!C458</f>
        <v>Raichur</v>
      </c>
      <c r="D458" s="15" t="str">
        <f>Raw_Data!D458</f>
        <v>Cotton</v>
      </c>
      <c r="E458" s="15" t="str">
        <f>Raw_Data!E458</f>
        <v>Zaid</v>
      </c>
      <c r="F458" s="15">
        <f>Raw_Data!F458</f>
        <v>2.16</v>
      </c>
      <c r="G458" s="18">
        <f>IF(Raw_Data!G458="",ROUND(AVERAGEIFS(Raw_Data!$G$2:$G$4001,Raw_Data!$E$2:$E$4001,E458),1),Raw_Data!G458)</f>
        <v>174.1</v>
      </c>
      <c r="H458" s="15">
        <f>Raw_Data!H458</f>
        <v>33.4</v>
      </c>
      <c r="I458" s="15">
        <f>Raw_Data!I458</f>
        <v>59.3</v>
      </c>
      <c r="J458" s="15">
        <f>Raw_Data!J458</f>
        <v>6.7</v>
      </c>
      <c r="K458" s="15">
        <f>Raw_Data!K458</f>
        <v>6.43</v>
      </c>
      <c r="L458" s="18">
        <f>IF(Raw_Data!L458="",ROUND(AVERAGEIFS(Raw_Data!$L$2:$L$4001,Raw_Data!$E$2:$E$4001,E458),1),Raw_Data!L458)</f>
        <v>16.399999999999999</v>
      </c>
      <c r="M458" s="15">
        <f>Raw_Data!M458</f>
        <v>51.2</v>
      </c>
      <c r="N458" s="15">
        <f>Raw_Data!N458</f>
        <v>74.099999999999994</v>
      </c>
      <c r="O458" s="15">
        <f>Raw_Data!O458</f>
        <v>120.6</v>
      </c>
      <c r="P458" s="15" t="str">
        <f>Raw_Data!P458</f>
        <v>Rainfed</v>
      </c>
      <c r="Q458" s="15">
        <f>Raw_Data!Q458</f>
        <v>159.1</v>
      </c>
      <c r="R458" s="15">
        <f>Raw_Data!R458</f>
        <v>5.47</v>
      </c>
      <c r="S458" s="15">
        <f>Raw_Data!S458</f>
        <v>0.73</v>
      </c>
      <c r="T458" s="18">
        <f>IF(Raw_Data!T458="",ROUND(AVERAGEIFS(Raw_Data!$T$2:$T$4001,Raw_Data!$E$2:$E$4001,E458,Raw_Data!$D$2:$D$4001,D458),2),IF(Raw_Data!T458&gt;INDEX(Cleaning_Reference!$F$6:$F$13,MATCH(D458,Cleaning_Reference!$A$6:$A$13,0)),INDEX(Cleaning_Reference!$F$6:$F$13,MATCH(D458,Cleaning_Reference!$A$6:$A$13,0)),Raw_Data!T458))</f>
        <v>0.97</v>
      </c>
      <c r="U458" s="15">
        <f>Raw_Data!U458</f>
        <v>2.1</v>
      </c>
      <c r="V458" s="15">
        <f>Raw_Data!V458</f>
        <v>76123</v>
      </c>
      <c r="W458" s="15">
        <f>Raw_Data!W458</f>
        <v>135355</v>
      </c>
      <c r="X458" s="15">
        <f>Raw_Data!X458</f>
        <v>159858</v>
      </c>
      <c r="Y458" s="15">
        <f>Raw_Data!Y458</f>
        <v>24503</v>
      </c>
      <c r="Z458" s="15">
        <f>Raw_Data!Z458</f>
        <v>755</v>
      </c>
      <c r="AA458" s="15">
        <f>Raw_Data!AA458</f>
        <v>2.7810000000000001</v>
      </c>
      <c r="AB458" s="15">
        <f>Raw_Data!AB458</f>
        <v>30.5</v>
      </c>
      <c r="AC458" s="19" t="str">
        <f>IF(Raw_Data!G458="","Yes","No")</f>
        <v>No</v>
      </c>
      <c r="AD458" s="19" t="str">
        <f>IF(Raw_Data!L458="","Yes","No")</f>
        <v>No</v>
      </c>
      <c r="AE458" s="19" t="str">
        <f>IF(Raw_Data!T458="","Imputed",IF(Raw_Data!T458&gt;INDEX(Cleaning_Reference!$F$6:$F$13,MATCH(D458,Cleaning_Reference!$A$6:$A$13,0)),"Capped","Original"))</f>
        <v>Original</v>
      </c>
      <c r="AF458" s="21">
        <f t="shared" si="7"/>
        <v>2.1</v>
      </c>
    </row>
    <row r="459" spans="1:32" ht="15" customHeight="1" x14ac:dyDescent="0.3">
      <c r="A459" s="20" t="str">
        <f>Raw_Data!A459</f>
        <v>SF10458</v>
      </c>
      <c r="B459" s="15" t="str">
        <f>Raw_Data!B459</f>
        <v>Karnataka</v>
      </c>
      <c r="C459" s="15" t="str">
        <f>Raw_Data!C459</f>
        <v>Guntur</v>
      </c>
      <c r="D459" s="15" t="str">
        <f>Raw_Data!D459</f>
        <v>Groundnut</v>
      </c>
      <c r="E459" s="15" t="str">
        <f>Raw_Data!E459</f>
        <v>Kharif</v>
      </c>
      <c r="F459" s="15">
        <f>Raw_Data!F459</f>
        <v>1.63</v>
      </c>
      <c r="G459" s="18">
        <f>IF(Raw_Data!G459="",ROUND(AVERAGEIFS(Raw_Data!$G$2:$G$4001,Raw_Data!$E$2:$E$4001,E459),1),Raw_Data!G459)</f>
        <v>902.4</v>
      </c>
      <c r="H459" s="15">
        <f>Raw_Data!H459</f>
        <v>28.6</v>
      </c>
      <c r="I459" s="15">
        <f>Raw_Data!I459</f>
        <v>71</v>
      </c>
      <c r="J459" s="15">
        <f>Raw_Data!J459</f>
        <v>7.3</v>
      </c>
      <c r="K459" s="15">
        <f>Raw_Data!K459</f>
        <v>7.24</v>
      </c>
      <c r="L459" s="18">
        <f>IF(Raw_Data!L459="",ROUND(AVERAGEIFS(Raw_Data!$L$2:$L$4001,Raw_Data!$E$2:$E$4001,E459),1),Raw_Data!L459)</f>
        <v>27.5</v>
      </c>
      <c r="M459" s="15">
        <f>Raw_Data!M459</f>
        <v>126.2</v>
      </c>
      <c r="N459" s="15">
        <f>Raw_Data!N459</f>
        <v>65.2</v>
      </c>
      <c r="O459" s="15">
        <f>Raw_Data!O459</f>
        <v>118.9</v>
      </c>
      <c r="P459" s="15" t="str">
        <f>Raw_Data!P459</f>
        <v>Flood</v>
      </c>
      <c r="Q459" s="15">
        <f>Raw_Data!Q459</f>
        <v>99.4</v>
      </c>
      <c r="R459" s="15">
        <f>Raw_Data!R459</f>
        <v>6.14</v>
      </c>
      <c r="S459" s="15">
        <f>Raw_Data!S459</f>
        <v>0.71</v>
      </c>
      <c r="T459" s="18">
        <f>IF(Raw_Data!T459="",ROUND(AVERAGEIFS(Raw_Data!$T$2:$T$4001,Raw_Data!$E$2:$E$4001,E459,Raw_Data!$D$2:$D$4001,D459),2),IF(Raw_Data!T459&gt;INDEX(Cleaning_Reference!$F$6:$F$13,MATCH(D459,Cleaning_Reference!$A$6:$A$13,0)),INDEX(Cleaning_Reference!$F$6:$F$13,MATCH(D459,Cleaning_Reference!$A$6:$A$13,0)),Raw_Data!T459))</f>
        <v>1.34</v>
      </c>
      <c r="U459" s="15">
        <f>Raw_Data!U459</f>
        <v>2.1800000000000002</v>
      </c>
      <c r="V459" s="15">
        <f>Raw_Data!V459</f>
        <v>51010</v>
      </c>
      <c r="W459" s="15">
        <f>Raw_Data!W459</f>
        <v>100392</v>
      </c>
      <c r="X459" s="15">
        <f>Raw_Data!X459</f>
        <v>111202</v>
      </c>
      <c r="Y459" s="15">
        <f>Raw_Data!Y459</f>
        <v>10810</v>
      </c>
      <c r="Z459" s="15">
        <f>Raw_Data!Z459</f>
        <v>1066</v>
      </c>
      <c r="AA459" s="15">
        <f>Raw_Data!AA459</f>
        <v>2.0449999999999999</v>
      </c>
      <c r="AB459" s="15">
        <f>Raw_Data!AB459</f>
        <v>63.7</v>
      </c>
      <c r="AC459" s="19" t="str">
        <f>IF(Raw_Data!G459="","Yes","No")</f>
        <v>No</v>
      </c>
      <c r="AD459" s="19" t="str">
        <f>IF(Raw_Data!L459="","Yes","No")</f>
        <v>No</v>
      </c>
      <c r="AE459" s="19" t="str">
        <f>IF(Raw_Data!T459="","Imputed",IF(Raw_Data!T459&gt;INDEX(Cleaning_Reference!$F$6:$F$13,MATCH(D459,Cleaning_Reference!$A$6:$A$13,0)),"Capped","Original"))</f>
        <v>Original</v>
      </c>
      <c r="AF459" s="21">
        <f t="shared" si="7"/>
        <v>2.1800000000000002</v>
      </c>
    </row>
    <row r="460" spans="1:32" ht="15" customHeight="1" x14ac:dyDescent="0.3">
      <c r="A460" s="20" t="str">
        <f>Raw_Data!A460</f>
        <v>SF10459</v>
      </c>
      <c r="B460" s="15" t="str">
        <f>Raw_Data!B460</f>
        <v>Punjab</v>
      </c>
      <c r="C460" s="15" t="str">
        <f>Raw_Data!C460</f>
        <v>Guntur</v>
      </c>
      <c r="D460" s="15" t="str">
        <f>Raw_Data!D460</f>
        <v>Pulses</v>
      </c>
      <c r="E460" s="15" t="str">
        <f>Raw_Data!E460</f>
        <v>Kharif</v>
      </c>
      <c r="F460" s="15">
        <f>Raw_Data!F460</f>
        <v>3.88</v>
      </c>
      <c r="G460" s="18">
        <f>IF(Raw_Data!G460="",ROUND(AVERAGEIFS(Raw_Data!$G$2:$G$4001,Raw_Data!$E$2:$E$4001,E460),1),Raw_Data!G460)</f>
        <v>827.4</v>
      </c>
      <c r="H460" s="15">
        <f>Raw_Data!H460</f>
        <v>28.5</v>
      </c>
      <c r="I460" s="15">
        <f>Raw_Data!I460</f>
        <v>62.7</v>
      </c>
      <c r="J460" s="15">
        <f>Raw_Data!J460</f>
        <v>6.6</v>
      </c>
      <c r="K460" s="15">
        <f>Raw_Data!K460</f>
        <v>6.7</v>
      </c>
      <c r="L460" s="18">
        <f>IF(Raw_Data!L460="",ROUND(AVERAGEIFS(Raw_Data!$L$2:$L$4001,Raw_Data!$E$2:$E$4001,E460),1),Raw_Data!L460)</f>
        <v>28.3</v>
      </c>
      <c r="M460" s="15">
        <f>Raw_Data!M460</f>
        <v>121.5</v>
      </c>
      <c r="N460" s="15">
        <f>Raw_Data!N460</f>
        <v>42.9</v>
      </c>
      <c r="O460" s="15">
        <f>Raw_Data!O460</f>
        <v>104.5</v>
      </c>
      <c r="P460" s="15" t="str">
        <f>Raw_Data!P460</f>
        <v>Rainfed</v>
      </c>
      <c r="Q460" s="15">
        <f>Raw_Data!Q460</f>
        <v>184.9</v>
      </c>
      <c r="R460" s="15">
        <f>Raw_Data!R460</f>
        <v>5.0599999999999996</v>
      </c>
      <c r="S460" s="15">
        <f>Raw_Data!S460</f>
        <v>0.88</v>
      </c>
      <c r="T460" s="18">
        <f>IF(Raw_Data!T460="",ROUND(AVERAGEIFS(Raw_Data!$T$2:$T$4001,Raw_Data!$E$2:$E$4001,E460,Raw_Data!$D$2:$D$4001,D460),2),IF(Raw_Data!T460&gt;INDEX(Cleaning_Reference!$F$6:$F$13,MATCH(D460,Cleaning_Reference!$A$6:$A$13,0)),INDEX(Cleaning_Reference!$F$6:$F$13,MATCH(D460,Cleaning_Reference!$A$6:$A$13,0)),Raw_Data!T460))</f>
        <v>1.31</v>
      </c>
      <c r="U460" s="15">
        <f>Raw_Data!U460</f>
        <v>5.08</v>
      </c>
      <c r="V460" s="15">
        <f>Raw_Data!V460</f>
        <v>76542</v>
      </c>
      <c r="W460" s="15">
        <f>Raw_Data!W460</f>
        <v>267967</v>
      </c>
      <c r="X460" s="15">
        <f>Raw_Data!X460</f>
        <v>388833</v>
      </c>
      <c r="Y460" s="15">
        <f>Raw_Data!Y460</f>
        <v>120866</v>
      </c>
      <c r="Z460" s="15">
        <f>Raw_Data!Z460</f>
        <v>726</v>
      </c>
      <c r="AA460" s="15">
        <f>Raw_Data!AA460</f>
        <v>6.9969999999999999</v>
      </c>
      <c r="AB460" s="15">
        <f>Raw_Data!AB460</f>
        <v>46.7</v>
      </c>
      <c r="AC460" s="19" t="str">
        <f>IF(Raw_Data!G460="","Yes","No")</f>
        <v>No</v>
      </c>
      <c r="AD460" s="19" t="str">
        <f>IF(Raw_Data!L460="","Yes","No")</f>
        <v>No</v>
      </c>
      <c r="AE460" s="19" t="str">
        <f>IF(Raw_Data!T460="","Imputed",IF(Raw_Data!T460&gt;INDEX(Cleaning_Reference!$F$6:$F$13,MATCH(D460,Cleaning_Reference!$A$6:$A$13,0)),"Capped","Original"))</f>
        <v>Original</v>
      </c>
      <c r="AF460" s="21">
        <f t="shared" si="7"/>
        <v>5.08</v>
      </c>
    </row>
    <row r="461" spans="1:32" ht="15" customHeight="1" x14ac:dyDescent="0.3">
      <c r="A461" s="20" t="str">
        <f>Raw_Data!A461</f>
        <v>SF10460</v>
      </c>
      <c r="B461" s="15" t="str">
        <f>Raw_Data!B461</f>
        <v>Madhya Pradesh</v>
      </c>
      <c r="C461" s="15" t="str">
        <f>Raw_Data!C461</f>
        <v>Erode</v>
      </c>
      <c r="D461" s="15" t="str">
        <f>Raw_Data!D461</f>
        <v>Sugarcane</v>
      </c>
      <c r="E461" s="15" t="str">
        <f>Raw_Data!E461</f>
        <v>Rabi</v>
      </c>
      <c r="F461" s="15">
        <f>Raw_Data!F461</f>
        <v>7.39</v>
      </c>
      <c r="G461" s="18">
        <f>IF(Raw_Data!G461="",ROUND(AVERAGEIFS(Raw_Data!$G$2:$G$4001,Raw_Data!$E$2:$E$4001,E461),1),Raw_Data!G461)</f>
        <v>315.2</v>
      </c>
      <c r="H461" s="15">
        <f>Raw_Data!H461</f>
        <v>23.7</v>
      </c>
      <c r="I461" s="15">
        <f>Raw_Data!I461</f>
        <v>71.599999999999994</v>
      </c>
      <c r="J461" s="15">
        <f>Raw_Data!J461</f>
        <v>7.7</v>
      </c>
      <c r="K461" s="15">
        <f>Raw_Data!K461</f>
        <v>6.46</v>
      </c>
      <c r="L461" s="18">
        <f>IF(Raw_Data!L461="",ROUND(AVERAGEIFS(Raw_Data!$L$2:$L$4001,Raw_Data!$E$2:$E$4001,E461),1),Raw_Data!L461)</f>
        <v>16.2</v>
      </c>
      <c r="M461" s="15">
        <f>Raw_Data!M461</f>
        <v>100.7</v>
      </c>
      <c r="N461" s="15">
        <f>Raw_Data!N461</f>
        <v>40.799999999999997</v>
      </c>
      <c r="O461" s="15">
        <f>Raw_Data!O461</f>
        <v>90.5</v>
      </c>
      <c r="P461" s="15" t="str">
        <f>Raw_Data!P461</f>
        <v>Sprinkler</v>
      </c>
      <c r="Q461" s="15">
        <f>Raw_Data!Q461</f>
        <v>90.1</v>
      </c>
      <c r="R461" s="15">
        <f>Raw_Data!R461</f>
        <v>5.47</v>
      </c>
      <c r="S461" s="15">
        <f>Raw_Data!S461</f>
        <v>0.82</v>
      </c>
      <c r="T461" s="18">
        <f>IF(Raw_Data!T461="",ROUND(AVERAGEIFS(Raw_Data!$T$2:$T$4001,Raw_Data!$E$2:$E$4001,E461,Raw_Data!$D$2:$D$4001,D461),2),IF(Raw_Data!T461&gt;INDEX(Cleaning_Reference!$F$6:$F$13,MATCH(D461,Cleaning_Reference!$A$6:$A$13,0)),INDEX(Cleaning_Reference!$F$6:$F$13,MATCH(D461,Cleaning_Reference!$A$6:$A$13,0)),Raw_Data!T461))</f>
        <v>49.71</v>
      </c>
      <c r="U461" s="15">
        <f>Raw_Data!U461</f>
        <v>367.36</v>
      </c>
      <c r="V461" s="15">
        <f>Raw_Data!V461</f>
        <v>3628</v>
      </c>
      <c r="W461" s="15">
        <f>Raw_Data!W461</f>
        <v>367881</v>
      </c>
      <c r="X461" s="15">
        <f>Raw_Data!X461</f>
        <v>1332782</v>
      </c>
      <c r="Y461" s="15">
        <f>Raw_Data!Y461</f>
        <v>964901</v>
      </c>
      <c r="Z461" s="15">
        <f>Raw_Data!Z461</f>
        <v>15146</v>
      </c>
      <c r="AA461" s="15">
        <f>Raw_Data!AA461</f>
        <v>24.254999999999999</v>
      </c>
      <c r="AB461" s="15">
        <f>Raw_Data!AB461</f>
        <v>54.3</v>
      </c>
      <c r="AC461" s="19" t="str">
        <f>IF(Raw_Data!G461="","Yes","No")</f>
        <v>No</v>
      </c>
      <c r="AD461" s="19" t="str">
        <f>IF(Raw_Data!L461="","Yes","No")</f>
        <v>No</v>
      </c>
      <c r="AE461" s="19" t="str">
        <f>IF(Raw_Data!T461="","Imputed",IF(Raw_Data!T461&gt;INDEX(Cleaning_Reference!$F$6:$F$13,MATCH(D461,Cleaning_Reference!$A$6:$A$13,0)),"Capped","Original"))</f>
        <v>Original</v>
      </c>
      <c r="AF461" s="21">
        <f t="shared" si="7"/>
        <v>367.36</v>
      </c>
    </row>
    <row r="462" spans="1:32" ht="15" customHeight="1" x14ac:dyDescent="0.3">
      <c r="A462" s="20" t="str">
        <f>Raw_Data!A462</f>
        <v>SF10461</v>
      </c>
      <c r="B462" s="15" t="str">
        <f>Raw_Data!B462</f>
        <v>Telangana</v>
      </c>
      <c r="C462" s="15" t="str">
        <f>Raw_Data!C462</f>
        <v>Rajkot</v>
      </c>
      <c r="D462" s="15" t="str">
        <f>Raw_Data!D462</f>
        <v>Maize</v>
      </c>
      <c r="E462" s="15" t="str">
        <f>Raw_Data!E462</f>
        <v>Rabi</v>
      </c>
      <c r="F462" s="15">
        <f>Raw_Data!F462</f>
        <v>9.09</v>
      </c>
      <c r="G462" s="18">
        <f>IF(Raw_Data!G462="",ROUND(AVERAGEIFS(Raw_Data!$G$2:$G$4001,Raw_Data!$E$2:$E$4001,E462),1),Raw_Data!G462)</f>
        <v>191.9</v>
      </c>
      <c r="H462" s="15">
        <f>Raw_Data!H462</f>
        <v>20.8</v>
      </c>
      <c r="I462" s="15">
        <f>Raw_Data!I462</f>
        <v>67.099999999999994</v>
      </c>
      <c r="J462" s="15">
        <f>Raw_Data!J462</f>
        <v>7.4</v>
      </c>
      <c r="K462" s="15">
        <f>Raw_Data!K462</f>
        <v>6.52</v>
      </c>
      <c r="L462" s="18">
        <f>IF(Raw_Data!L462="",ROUND(AVERAGEIFS(Raw_Data!$L$2:$L$4001,Raw_Data!$E$2:$E$4001,E462),1),Raw_Data!L462)</f>
        <v>27.4</v>
      </c>
      <c r="M462" s="15">
        <f>Raw_Data!M462</f>
        <v>197.7</v>
      </c>
      <c r="N462" s="15">
        <f>Raw_Data!N462</f>
        <v>58.5</v>
      </c>
      <c r="O462" s="15">
        <f>Raw_Data!O462</f>
        <v>110.8</v>
      </c>
      <c r="P462" s="15" t="str">
        <f>Raw_Data!P462</f>
        <v>Flood</v>
      </c>
      <c r="Q462" s="15">
        <f>Raw_Data!Q462</f>
        <v>214.3</v>
      </c>
      <c r="R462" s="15">
        <f>Raw_Data!R462</f>
        <v>7.65</v>
      </c>
      <c r="S462" s="15">
        <f>Raw_Data!S462</f>
        <v>0.74</v>
      </c>
      <c r="T462" s="18">
        <f>IF(Raw_Data!T462="",ROUND(AVERAGEIFS(Raw_Data!$T$2:$T$4001,Raw_Data!$E$2:$E$4001,E462,Raw_Data!$D$2:$D$4001,D462),2),IF(Raw_Data!T462&gt;INDEX(Cleaning_Reference!$F$6:$F$13,MATCH(D462,Cleaning_Reference!$A$6:$A$13,0)),INDEX(Cleaning_Reference!$F$6:$F$13,MATCH(D462,Cleaning_Reference!$A$6:$A$13,0)),Raw_Data!T462))</f>
        <v>3.15</v>
      </c>
      <c r="U462" s="15">
        <f>Raw_Data!U462</f>
        <v>28.63</v>
      </c>
      <c r="V462" s="15">
        <f>Raw_Data!V462</f>
        <v>19272</v>
      </c>
      <c r="W462" s="15">
        <f>Raw_Data!W462</f>
        <v>690390</v>
      </c>
      <c r="X462" s="15">
        <f>Raw_Data!X462</f>
        <v>551757</v>
      </c>
      <c r="Y462" s="15">
        <f>Raw_Data!Y462</f>
        <v>-138633</v>
      </c>
      <c r="Z462" s="15">
        <f>Raw_Data!Z462</f>
        <v>6339</v>
      </c>
      <c r="AA462" s="15">
        <f>Raw_Data!AA462</f>
        <v>4.516</v>
      </c>
      <c r="AB462" s="15">
        <f>Raw_Data!AB462</f>
        <v>35.1</v>
      </c>
      <c r="AC462" s="19" t="str">
        <f>IF(Raw_Data!G462="","Yes","No")</f>
        <v>No</v>
      </c>
      <c r="AD462" s="19" t="str">
        <f>IF(Raw_Data!L462="","Yes","No")</f>
        <v>No</v>
      </c>
      <c r="AE462" s="19" t="str">
        <f>IF(Raw_Data!T462="","Imputed",IF(Raw_Data!T462&gt;INDEX(Cleaning_Reference!$F$6:$F$13,MATCH(D462,Cleaning_Reference!$A$6:$A$13,0)),"Capped","Original"))</f>
        <v>Original</v>
      </c>
      <c r="AF462" s="21">
        <f t="shared" si="7"/>
        <v>28.63</v>
      </c>
    </row>
    <row r="463" spans="1:32" ht="15" customHeight="1" x14ac:dyDescent="0.3">
      <c r="A463" s="20" t="str">
        <f>Raw_Data!A463</f>
        <v>SF10462</v>
      </c>
      <c r="B463" s="15" t="str">
        <f>Raw_Data!B463</f>
        <v>Karnataka</v>
      </c>
      <c r="C463" s="15" t="str">
        <f>Raw_Data!C463</f>
        <v>Nashik</v>
      </c>
      <c r="D463" s="15" t="str">
        <f>Raw_Data!D463</f>
        <v>Chilli</v>
      </c>
      <c r="E463" s="15" t="str">
        <f>Raw_Data!E463</f>
        <v>Zaid</v>
      </c>
      <c r="F463" s="15">
        <f>Raw_Data!F463</f>
        <v>10.31</v>
      </c>
      <c r="G463" s="18">
        <f>IF(Raw_Data!G463="",ROUND(AVERAGEIFS(Raw_Data!$G$2:$G$4001,Raw_Data!$E$2:$E$4001,E463),1),Raw_Data!G463)</f>
        <v>207.8</v>
      </c>
      <c r="H463" s="15">
        <f>Raw_Data!H463</f>
        <v>34.9</v>
      </c>
      <c r="I463" s="15">
        <f>Raw_Data!I463</f>
        <v>41.3</v>
      </c>
      <c r="J463" s="15">
        <f>Raw_Data!J463</f>
        <v>9</v>
      </c>
      <c r="K463" s="15">
        <f>Raw_Data!K463</f>
        <v>7.24</v>
      </c>
      <c r="L463" s="18">
        <f>IF(Raw_Data!L463="",ROUND(AVERAGEIFS(Raw_Data!$L$2:$L$4001,Raw_Data!$E$2:$E$4001,E463),1),Raw_Data!L463)</f>
        <v>17.7</v>
      </c>
      <c r="M463" s="15">
        <f>Raw_Data!M463</f>
        <v>183.3</v>
      </c>
      <c r="N463" s="15">
        <f>Raw_Data!N463</f>
        <v>58.5</v>
      </c>
      <c r="O463" s="15">
        <f>Raw_Data!O463</f>
        <v>37.700000000000003</v>
      </c>
      <c r="P463" s="15" t="str">
        <f>Raw_Data!P463</f>
        <v>Drip</v>
      </c>
      <c r="Q463" s="15">
        <f>Raw_Data!Q463</f>
        <v>102.7</v>
      </c>
      <c r="R463" s="15">
        <f>Raw_Data!R463</f>
        <v>8.1199999999999992</v>
      </c>
      <c r="S463" s="15">
        <f>Raw_Data!S463</f>
        <v>0.74</v>
      </c>
      <c r="T463" s="18">
        <f>IF(Raw_Data!T463="",ROUND(AVERAGEIFS(Raw_Data!$T$2:$T$4001,Raw_Data!$E$2:$E$4001,E463,Raw_Data!$D$2:$D$4001,D463),2),IF(Raw_Data!T463&gt;INDEX(Cleaning_Reference!$F$6:$F$13,MATCH(D463,Cleaning_Reference!$A$6:$A$13,0)),INDEX(Cleaning_Reference!$F$6:$F$13,MATCH(D463,Cleaning_Reference!$A$6:$A$13,0)),Raw_Data!T463))</f>
        <v>1.2</v>
      </c>
      <c r="U463" s="15">
        <f>Raw_Data!U463</f>
        <v>12.37</v>
      </c>
      <c r="V463" s="15">
        <f>Raw_Data!V463</f>
        <v>88865</v>
      </c>
      <c r="W463" s="15">
        <f>Raw_Data!W463</f>
        <v>506899</v>
      </c>
      <c r="X463" s="15">
        <f>Raw_Data!X463</f>
        <v>1099260</v>
      </c>
      <c r="Y463" s="15">
        <f>Raw_Data!Y463</f>
        <v>592361</v>
      </c>
      <c r="Z463" s="15">
        <f>Raw_Data!Z463</f>
        <v>5738</v>
      </c>
      <c r="AA463" s="15">
        <f>Raw_Data!AA463</f>
        <v>2.1560000000000001</v>
      </c>
      <c r="AB463" s="15">
        <f>Raw_Data!AB463</f>
        <v>38.9</v>
      </c>
      <c r="AC463" s="19" t="str">
        <f>IF(Raw_Data!G463="","Yes","No")</f>
        <v>No</v>
      </c>
      <c r="AD463" s="19" t="str">
        <f>IF(Raw_Data!L463="","Yes","No")</f>
        <v>No</v>
      </c>
      <c r="AE463" s="19" t="str">
        <f>IF(Raw_Data!T463="","Imputed",IF(Raw_Data!T463&gt;INDEX(Cleaning_Reference!$F$6:$F$13,MATCH(D463,Cleaning_Reference!$A$6:$A$13,0)),"Capped","Original"))</f>
        <v>Original</v>
      </c>
      <c r="AF463" s="21">
        <f t="shared" si="7"/>
        <v>12.37</v>
      </c>
    </row>
    <row r="464" spans="1:32" ht="15" customHeight="1" x14ac:dyDescent="0.3">
      <c r="A464" s="20" t="str">
        <f>Raw_Data!A464</f>
        <v>SF10463</v>
      </c>
      <c r="B464" s="15" t="str">
        <f>Raw_Data!B464</f>
        <v>Andhra Pradesh</v>
      </c>
      <c r="C464" s="15" t="str">
        <f>Raw_Data!C464</f>
        <v>Raichur</v>
      </c>
      <c r="D464" s="15" t="str">
        <f>Raw_Data!D464</f>
        <v>Groundnut</v>
      </c>
      <c r="E464" s="15" t="str">
        <f>Raw_Data!E464</f>
        <v>Kharif</v>
      </c>
      <c r="F464" s="15">
        <f>Raw_Data!F464</f>
        <v>5.04</v>
      </c>
      <c r="G464" s="18">
        <f>IF(Raw_Data!G464="",ROUND(AVERAGEIFS(Raw_Data!$G$2:$G$4001,Raw_Data!$E$2:$E$4001,E464),1),Raw_Data!G464)</f>
        <v>983.7</v>
      </c>
      <c r="H464" s="15">
        <f>Raw_Data!H464</f>
        <v>28.6</v>
      </c>
      <c r="I464" s="15">
        <f>Raw_Data!I464</f>
        <v>66.599999999999994</v>
      </c>
      <c r="J464" s="15">
        <f>Raw_Data!J464</f>
        <v>5.7</v>
      </c>
      <c r="K464" s="15">
        <f>Raw_Data!K464</f>
        <v>6.98</v>
      </c>
      <c r="L464" s="18">
        <f>IF(Raw_Data!L464="",ROUND(AVERAGEIFS(Raw_Data!$L$2:$L$4001,Raw_Data!$E$2:$E$4001,E464),1),Raw_Data!L464)</f>
        <v>24.6</v>
      </c>
      <c r="M464" s="15">
        <f>Raw_Data!M464</f>
        <v>141</v>
      </c>
      <c r="N464" s="15">
        <f>Raw_Data!N464</f>
        <v>60</v>
      </c>
      <c r="O464" s="15">
        <f>Raw_Data!O464</f>
        <v>53.4</v>
      </c>
      <c r="P464" s="15" t="str">
        <f>Raw_Data!P464</f>
        <v>Flood</v>
      </c>
      <c r="Q464" s="15">
        <f>Raw_Data!Q464</f>
        <v>125.7</v>
      </c>
      <c r="R464" s="15">
        <f>Raw_Data!R464</f>
        <v>5.49</v>
      </c>
      <c r="S464" s="15">
        <f>Raw_Data!S464</f>
        <v>0.96</v>
      </c>
      <c r="T464" s="18">
        <f>IF(Raw_Data!T464="",ROUND(AVERAGEIFS(Raw_Data!$T$2:$T$4001,Raw_Data!$E$2:$E$4001,E464,Raw_Data!$D$2:$D$4001,D464),2),IF(Raw_Data!T464&gt;INDEX(Cleaning_Reference!$F$6:$F$13,MATCH(D464,Cleaning_Reference!$A$6:$A$13,0)),INDEX(Cleaning_Reference!$F$6:$F$13,MATCH(D464,Cleaning_Reference!$A$6:$A$13,0)),Raw_Data!T464))</f>
        <v>1.61</v>
      </c>
      <c r="U464" s="15">
        <f>Raw_Data!U464</f>
        <v>8.11</v>
      </c>
      <c r="V464" s="15">
        <f>Raw_Data!V464</f>
        <v>59868</v>
      </c>
      <c r="W464" s="15">
        <f>Raw_Data!W464</f>
        <v>335375</v>
      </c>
      <c r="X464" s="15">
        <f>Raw_Data!X464</f>
        <v>485529</v>
      </c>
      <c r="Y464" s="15">
        <f>Raw_Data!Y464</f>
        <v>150154</v>
      </c>
      <c r="Z464" s="15">
        <f>Raw_Data!Z464</f>
        <v>3661</v>
      </c>
      <c r="AA464" s="15">
        <f>Raw_Data!AA464</f>
        <v>2.2149999999999999</v>
      </c>
      <c r="AB464" s="15">
        <f>Raw_Data!AB464</f>
        <v>56.3</v>
      </c>
      <c r="AC464" s="19" t="str">
        <f>IF(Raw_Data!G464="","Yes","No")</f>
        <v>No</v>
      </c>
      <c r="AD464" s="19" t="str">
        <f>IF(Raw_Data!L464="","Yes","No")</f>
        <v>No</v>
      </c>
      <c r="AE464" s="19" t="str">
        <f>IF(Raw_Data!T464="","Imputed",IF(Raw_Data!T464&gt;INDEX(Cleaning_Reference!$F$6:$F$13,MATCH(D464,Cleaning_Reference!$A$6:$A$13,0)),"Capped","Original"))</f>
        <v>Original</v>
      </c>
      <c r="AF464" s="21">
        <f t="shared" si="7"/>
        <v>8.11</v>
      </c>
    </row>
    <row r="465" spans="1:32" ht="15" customHeight="1" x14ac:dyDescent="0.3">
      <c r="A465" s="20" t="str">
        <f>Raw_Data!A465</f>
        <v>SF10464</v>
      </c>
      <c r="B465" s="15" t="str">
        <f>Raw_Data!B465</f>
        <v>Gujarat</v>
      </c>
      <c r="C465" s="15" t="str">
        <f>Raw_Data!C465</f>
        <v>Guntur</v>
      </c>
      <c r="D465" s="15" t="str">
        <f>Raw_Data!D465</f>
        <v>Rice</v>
      </c>
      <c r="E465" s="15" t="str">
        <f>Raw_Data!E465</f>
        <v>Kharif</v>
      </c>
      <c r="F465" s="15">
        <f>Raw_Data!F465</f>
        <v>14.67</v>
      </c>
      <c r="G465" s="18">
        <f>IF(Raw_Data!G465="",ROUND(AVERAGEIFS(Raw_Data!$G$2:$G$4001,Raw_Data!$E$2:$E$4001,E465),1),Raw_Data!G465)</f>
        <v>401.5</v>
      </c>
      <c r="H465" s="15">
        <f>Raw_Data!H465</f>
        <v>29.3</v>
      </c>
      <c r="I465" s="15">
        <f>Raw_Data!I465</f>
        <v>63</v>
      </c>
      <c r="J465" s="15">
        <f>Raw_Data!J465</f>
        <v>7.1</v>
      </c>
      <c r="K465" s="15">
        <f>Raw_Data!K465</f>
        <v>6.71</v>
      </c>
      <c r="L465" s="18">
        <f>IF(Raw_Data!L465="",ROUND(AVERAGEIFS(Raw_Data!$L$2:$L$4001,Raw_Data!$E$2:$E$4001,E465),1),Raw_Data!L465)</f>
        <v>28</v>
      </c>
      <c r="M465" s="15">
        <f>Raw_Data!M465</f>
        <v>74.2</v>
      </c>
      <c r="N465" s="15">
        <f>Raw_Data!N465</f>
        <v>81.3</v>
      </c>
      <c r="O465" s="15">
        <f>Raw_Data!O465</f>
        <v>93.7</v>
      </c>
      <c r="P465" s="15" t="str">
        <f>Raw_Data!P465</f>
        <v>Drip</v>
      </c>
      <c r="Q465" s="15">
        <f>Raw_Data!Q465</f>
        <v>187.9</v>
      </c>
      <c r="R465" s="15">
        <f>Raw_Data!R465</f>
        <v>5.69</v>
      </c>
      <c r="S465" s="15">
        <f>Raw_Data!S465</f>
        <v>0.75</v>
      </c>
      <c r="T465" s="18">
        <f>IF(Raw_Data!T465="",ROUND(AVERAGEIFS(Raw_Data!$T$2:$T$4001,Raw_Data!$E$2:$E$4001,E465,Raw_Data!$D$2:$D$4001,D465),2),IF(Raw_Data!T465&gt;INDEX(Cleaning_Reference!$F$6:$F$13,MATCH(D465,Cleaning_Reference!$A$6:$A$13,0)),INDEX(Cleaning_Reference!$F$6:$F$13,MATCH(D465,Cleaning_Reference!$A$6:$A$13,0)),Raw_Data!T465))</f>
        <v>3.52</v>
      </c>
      <c r="U465" s="15">
        <f>Raw_Data!U465</f>
        <v>51.64</v>
      </c>
      <c r="V465" s="15">
        <f>Raw_Data!V465</f>
        <v>20280</v>
      </c>
      <c r="W465" s="15">
        <f>Raw_Data!W465</f>
        <v>985460</v>
      </c>
      <c r="X465" s="15">
        <f>Raw_Data!X465</f>
        <v>1047259</v>
      </c>
      <c r="Y465" s="15">
        <f>Raw_Data!Y465</f>
        <v>61799</v>
      </c>
      <c r="Z465" s="15">
        <f>Raw_Data!Z465</f>
        <v>17502</v>
      </c>
      <c r="AA465" s="15">
        <f>Raw_Data!AA465</f>
        <v>2.9510000000000001</v>
      </c>
      <c r="AB465" s="15">
        <f>Raw_Data!AB465</f>
        <v>39.700000000000003</v>
      </c>
      <c r="AC465" s="19" t="str">
        <f>IF(Raw_Data!G465="","Yes","No")</f>
        <v>No</v>
      </c>
      <c r="AD465" s="19" t="str">
        <f>IF(Raw_Data!L465="","Yes","No")</f>
        <v>No</v>
      </c>
      <c r="AE465" s="19" t="str">
        <f>IF(Raw_Data!T465="","Imputed",IF(Raw_Data!T465&gt;INDEX(Cleaning_Reference!$F$6:$F$13,MATCH(D465,Cleaning_Reference!$A$6:$A$13,0)),"Capped","Original"))</f>
        <v>Original</v>
      </c>
      <c r="AF465" s="21">
        <f t="shared" si="7"/>
        <v>51.64</v>
      </c>
    </row>
    <row r="466" spans="1:32" ht="15" customHeight="1" x14ac:dyDescent="0.3">
      <c r="A466" s="20" t="str">
        <f>Raw_Data!A466</f>
        <v>SF10465</v>
      </c>
      <c r="B466" s="15" t="str">
        <f>Raw_Data!B466</f>
        <v>Telangana</v>
      </c>
      <c r="C466" s="15" t="str">
        <f>Raw_Data!C466</f>
        <v>Rajkot</v>
      </c>
      <c r="D466" s="15" t="str">
        <f>Raw_Data!D466</f>
        <v>Wheat</v>
      </c>
      <c r="E466" s="15" t="str">
        <f>Raw_Data!E466</f>
        <v>Rabi</v>
      </c>
      <c r="F466" s="15">
        <f>Raw_Data!F466</f>
        <v>14.12</v>
      </c>
      <c r="G466" s="18">
        <f>IF(Raw_Data!G466="",ROUND(AVERAGEIFS(Raw_Data!$G$2:$G$4001,Raw_Data!$E$2:$E$4001,E466),1),Raw_Data!G466)</f>
        <v>495.9</v>
      </c>
      <c r="H466" s="15">
        <f>Raw_Data!H466</f>
        <v>23.4</v>
      </c>
      <c r="I466" s="15">
        <f>Raw_Data!I466</f>
        <v>54</v>
      </c>
      <c r="J466" s="15">
        <f>Raw_Data!J466</f>
        <v>9.1</v>
      </c>
      <c r="K466" s="15">
        <f>Raw_Data!K466</f>
        <v>6.61</v>
      </c>
      <c r="L466" s="18">
        <f>IF(Raw_Data!L466="",ROUND(AVERAGEIFS(Raw_Data!$L$2:$L$4001,Raw_Data!$E$2:$E$4001,E466),1),Raw_Data!L466)</f>
        <v>27</v>
      </c>
      <c r="M466" s="15">
        <f>Raw_Data!M466</f>
        <v>126.9</v>
      </c>
      <c r="N466" s="15">
        <f>Raw_Data!N466</f>
        <v>67</v>
      </c>
      <c r="O466" s="15">
        <f>Raw_Data!O466</f>
        <v>67.2</v>
      </c>
      <c r="P466" s="15" t="str">
        <f>Raw_Data!P466</f>
        <v>Drip</v>
      </c>
      <c r="Q466" s="15">
        <f>Raw_Data!Q466</f>
        <v>250.7</v>
      </c>
      <c r="R466" s="15">
        <f>Raw_Data!R466</f>
        <v>3.41</v>
      </c>
      <c r="S466" s="15">
        <f>Raw_Data!S466</f>
        <v>0.91</v>
      </c>
      <c r="T466" s="18">
        <f>IF(Raw_Data!T466="",ROUND(AVERAGEIFS(Raw_Data!$T$2:$T$4001,Raw_Data!$E$2:$E$4001,E466,Raw_Data!$D$2:$D$4001,D466),2),IF(Raw_Data!T466&gt;INDEX(Cleaning_Reference!$F$6:$F$13,MATCH(D466,Cleaning_Reference!$A$6:$A$13,0)),INDEX(Cleaning_Reference!$F$6:$F$13,MATCH(D466,Cleaning_Reference!$A$6:$A$13,0)),Raw_Data!T466))</f>
        <v>3.17</v>
      </c>
      <c r="U466" s="15">
        <f>Raw_Data!U466</f>
        <v>44.76</v>
      </c>
      <c r="V466" s="15">
        <f>Raw_Data!V466</f>
        <v>24211</v>
      </c>
      <c r="W466" s="15">
        <f>Raw_Data!W466</f>
        <v>855141</v>
      </c>
      <c r="X466" s="15">
        <f>Raw_Data!X466</f>
        <v>1083684</v>
      </c>
      <c r="Y466" s="15">
        <f>Raw_Data!Y466</f>
        <v>228543</v>
      </c>
      <c r="Z466" s="15">
        <f>Raw_Data!Z466</f>
        <v>6110</v>
      </c>
      <c r="AA466" s="15">
        <f>Raw_Data!AA466</f>
        <v>7.3259999999999996</v>
      </c>
      <c r="AB466" s="15">
        <f>Raw_Data!AB466</f>
        <v>53.7</v>
      </c>
      <c r="AC466" s="19" t="str">
        <f>IF(Raw_Data!G466="","Yes","No")</f>
        <v>No</v>
      </c>
      <c r="AD466" s="19" t="str">
        <f>IF(Raw_Data!L466="","Yes","No")</f>
        <v>No</v>
      </c>
      <c r="AE466" s="19" t="str">
        <f>IF(Raw_Data!T466="","Imputed",IF(Raw_Data!T466&gt;INDEX(Cleaning_Reference!$F$6:$F$13,MATCH(D466,Cleaning_Reference!$A$6:$A$13,0)),"Capped","Original"))</f>
        <v>Original</v>
      </c>
      <c r="AF466" s="21">
        <f t="shared" si="7"/>
        <v>44.76</v>
      </c>
    </row>
    <row r="467" spans="1:32" ht="15" customHeight="1" x14ac:dyDescent="0.3">
      <c r="A467" s="20" t="str">
        <f>Raw_Data!A467</f>
        <v>SF10466</v>
      </c>
      <c r="B467" s="15" t="str">
        <f>Raw_Data!B467</f>
        <v>Tamil Nadu</v>
      </c>
      <c r="C467" s="15" t="str">
        <f>Raw_Data!C467</f>
        <v>Warangal</v>
      </c>
      <c r="D467" s="15" t="str">
        <f>Raw_Data!D467</f>
        <v>Wheat</v>
      </c>
      <c r="E467" s="15" t="str">
        <f>Raw_Data!E467</f>
        <v>Rabi</v>
      </c>
      <c r="F467" s="15">
        <f>Raw_Data!F467</f>
        <v>2.97</v>
      </c>
      <c r="G467" s="18">
        <f>IF(Raw_Data!G467="",ROUND(AVERAGEIFS(Raw_Data!$G$2:$G$4001,Raw_Data!$E$2:$E$4001,E467),1),Raw_Data!G467)</f>
        <v>457.5</v>
      </c>
      <c r="H467" s="15">
        <f>Raw_Data!H467</f>
        <v>24.7</v>
      </c>
      <c r="I467" s="15">
        <f>Raw_Data!I467</f>
        <v>69.7</v>
      </c>
      <c r="J467" s="15">
        <f>Raw_Data!J467</f>
        <v>8</v>
      </c>
      <c r="K467" s="15">
        <f>Raw_Data!K467</f>
        <v>5.86</v>
      </c>
      <c r="L467" s="18">
        <f>IF(Raw_Data!L467="",ROUND(AVERAGEIFS(Raw_Data!$L$2:$L$4001,Raw_Data!$E$2:$E$4001,E467),1),Raw_Data!L467)</f>
        <v>25.2</v>
      </c>
      <c r="M467" s="15">
        <f>Raw_Data!M467</f>
        <v>102.4</v>
      </c>
      <c r="N467" s="15">
        <f>Raw_Data!N467</f>
        <v>43</v>
      </c>
      <c r="O467" s="15">
        <f>Raw_Data!O467</f>
        <v>140.80000000000001</v>
      </c>
      <c r="P467" s="15" t="str">
        <f>Raw_Data!P467</f>
        <v>Sprinkler</v>
      </c>
      <c r="Q467" s="15">
        <f>Raw_Data!Q467</f>
        <v>157.19999999999999</v>
      </c>
      <c r="R467" s="15">
        <f>Raw_Data!R467</f>
        <v>5.6</v>
      </c>
      <c r="S467" s="15">
        <f>Raw_Data!S467</f>
        <v>0.98</v>
      </c>
      <c r="T467" s="18">
        <f>IF(Raw_Data!T467="",ROUND(AVERAGEIFS(Raw_Data!$T$2:$T$4001,Raw_Data!$E$2:$E$4001,E467,Raw_Data!$D$2:$D$4001,D467),2),IF(Raw_Data!T467&gt;INDEX(Cleaning_Reference!$F$6:$F$13,MATCH(D467,Cleaning_Reference!$A$6:$A$13,0)),INDEX(Cleaning_Reference!$F$6:$F$13,MATCH(D467,Cleaning_Reference!$A$6:$A$13,0)),Raw_Data!T467))</f>
        <v>1.48</v>
      </c>
      <c r="U467" s="15">
        <f>Raw_Data!U467</f>
        <v>4.4000000000000004</v>
      </c>
      <c r="V467" s="15">
        <f>Raw_Data!V467</f>
        <v>23413</v>
      </c>
      <c r="W467" s="15">
        <f>Raw_Data!W467</f>
        <v>180000</v>
      </c>
      <c r="X467" s="15">
        <f>Raw_Data!X467</f>
        <v>103017</v>
      </c>
      <c r="Y467" s="15">
        <f>Raw_Data!Y467</f>
        <v>-76983</v>
      </c>
      <c r="Z467" s="15">
        <f>Raw_Data!Z467</f>
        <v>1685</v>
      </c>
      <c r="AA467" s="15">
        <f>Raw_Data!AA467</f>
        <v>2.6110000000000002</v>
      </c>
      <c r="AB467" s="15">
        <f>Raw_Data!AB467</f>
        <v>47</v>
      </c>
      <c r="AC467" s="19" t="str">
        <f>IF(Raw_Data!G467="","Yes","No")</f>
        <v>No</v>
      </c>
      <c r="AD467" s="19" t="str">
        <f>IF(Raw_Data!L467="","Yes","No")</f>
        <v>No</v>
      </c>
      <c r="AE467" s="19" t="str">
        <f>IF(Raw_Data!T467="","Imputed",IF(Raw_Data!T467&gt;INDEX(Cleaning_Reference!$F$6:$F$13,MATCH(D467,Cleaning_Reference!$A$6:$A$13,0)),"Capped","Original"))</f>
        <v>Original</v>
      </c>
      <c r="AF467" s="21">
        <f t="shared" si="7"/>
        <v>4.4000000000000004</v>
      </c>
    </row>
    <row r="468" spans="1:32" ht="15" customHeight="1" x14ac:dyDescent="0.3">
      <c r="A468" s="20" t="str">
        <f>Raw_Data!A468</f>
        <v>SF10467</v>
      </c>
      <c r="B468" s="15" t="str">
        <f>Raw_Data!B468</f>
        <v>Karnataka</v>
      </c>
      <c r="C468" s="15" t="str">
        <f>Raw_Data!C468</f>
        <v>Nashik</v>
      </c>
      <c r="D468" s="15" t="str">
        <f>Raw_Data!D468</f>
        <v>Maize</v>
      </c>
      <c r="E468" s="15" t="str">
        <f>Raw_Data!E468</f>
        <v>Rabi</v>
      </c>
      <c r="F468" s="15">
        <f>Raw_Data!F468</f>
        <v>11.4</v>
      </c>
      <c r="G468" s="18">
        <f>IF(Raw_Data!G468="",ROUND(AVERAGEIFS(Raw_Data!$G$2:$G$4001,Raw_Data!$E$2:$E$4001,E468),1),Raw_Data!G468)</f>
        <v>426.1</v>
      </c>
      <c r="H468" s="15">
        <f>Raw_Data!H468</f>
        <v>23.8</v>
      </c>
      <c r="I468" s="15">
        <f>Raw_Data!I468</f>
        <v>62.3</v>
      </c>
      <c r="J468" s="15">
        <f>Raw_Data!J468</f>
        <v>6.8</v>
      </c>
      <c r="K468" s="15">
        <f>Raw_Data!K468</f>
        <v>7.2</v>
      </c>
      <c r="L468" s="18">
        <f>IF(Raw_Data!L468="",ROUND(AVERAGEIFS(Raw_Data!$L$2:$L$4001,Raw_Data!$E$2:$E$4001,E468),1),Raw_Data!L468)</f>
        <v>22.8</v>
      </c>
      <c r="M468" s="15">
        <f>Raw_Data!M468</f>
        <v>147.5</v>
      </c>
      <c r="N468" s="15">
        <f>Raw_Data!N468</f>
        <v>61.8</v>
      </c>
      <c r="O468" s="15">
        <f>Raw_Data!O468</f>
        <v>168.9</v>
      </c>
      <c r="P468" s="15" t="str">
        <f>Raw_Data!P468</f>
        <v>Flood</v>
      </c>
      <c r="Q468" s="15">
        <f>Raw_Data!Q468</f>
        <v>124.6</v>
      </c>
      <c r="R468" s="15">
        <f>Raw_Data!R468</f>
        <v>4.79</v>
      </c>
      <c r="S468" s="15">
        <f>Raw_Data!S468</f>
        <v>0.82</v>
      </c>
      <c r="T468" s="18">
        <f>IF(Raw_Data!T468="",ROUND(AVERAGEIFS(Raw_Data!$T$2:$T$4001,Raw_Data!$E$2:$E$4001,E468,Raw_Data!$D$2:$D$4001,D468),2),IF(Raw_Data!T468&gt;INDEX(Cleaning_Reference!$F$6:$F$13,MATCH(D468,Cleaning_Reference!$A$6:$A$13,0)),INDEX(Cleaning_Reference!$F$6:$F$13,MATCH(D468,Cleaning_Reference!$A$6:$A$13,0)),Raw_Data!T468))</f>
        <v>3.71</v>
      </c>
      <c r="U468" s="15">
        <f>Raw_Data!U468</f>
        <v>42.29</v>
      </c>
      <c r="V468" s="15">
        <f>Raw_Data!V468</f>
        <v>20990</v>
      </c>
      <c r="W468" s="15">
        <f>Raw_Data!W468</f>
        <v>787157</v>
      </c>
      <c r="X468" s="15">
        <f>Raw_Data!X468</f>
        <v>887667</v>
      </c>
      <c r="Y468" s="15">
        <f>Raw_Data!Y468</f>
        <v>100510</v>
      </c>
      <c r="Z468" s="15">
        <f>Raw_Data!Z468</f>
        <v>8263</v>
      </c>
      <c r="AA468" s="15">
        <f>Raw_Data!AA468</f>
        <v>5.1180000000000003</v>
      </c>
      <c r="AB468" s="15">
        <f>Raw_Data!AB468</f>
        <v>51.6</v>
      </c>
      <c r="AC468" s="19" t="str">
        <f>IF(Raw_Data!G468="","Yes","No")</f>
        <v>No</v>
      </c>
      <c r="AD468" s="19" t="str">
        <f>IF(Raw_Data!L468="","Yes","No")</f>
        <v>No</v>
      </c>
      <c r="AE468" s="19" t="str">
        <f>IF(Raw_Data!T468="","Imputed",IF(Raw_Data!T468&gt;INDEX(Cleaning_Reference!$F$6:$F$13,MATCH(D468,Cleaning_Reference!$A$6:$A$13,0)),"Capped","Original"))</f>
        <v>Original</v>
      </c>
      <c r="AF468" s="21">
        <f t="shared" si="7"/>
        <v>42.29</v>
      </c>
    </row>
    <row r="469" spans="1:32" ht="15" customHeight="1" x14ac:dyDescent="0.3">
      <c r="A469" s="20" t="str">
        <f>Raw_Data!A469</f>
        <v>SF10468</v>
      </c>
      <c r="B469" s="15" t="str">
        <f>Raw_Data!B469</f>
        <v>Tamil Nadu</v>
      </c>
      <c r="C469" s="15" t="str">
        <f>Raw_Data!C469</f>
        <v>Warangal</v>
      </c>
      <c r="D469" s="15" t="str">
        <f>Raw_Data!D469</f>
        <v>Maize</v>
      </c>
      <c r="E469" s="15" t="str">
        <f>Raw_Data!E469</f>
        <v>Kharif</v>
      </c>
      <c r="F469" s="15">
        <f>Raw_Data!F469</f>
        <v>4.08</v>
      </c>
      <c r="G469" s="18">
        <f>IF(Raw_Data!G469="",ROUND(AVERAGEIFS(Raw_Data!$G$2:$G$4001,Raw_Data!$E$2:$E$4001,E469),1),Raw_Data!G469)</f>
        <v>935.3</v>
      </c>
      <c r="H469" s="15">
        <f>Raw_Data!H469</f>
        <v>28.5</v>
      </c>
      <c r="I469" s="15">
        <f>Raw_Data!I469</f>
        <v>76.2</v>
      </c>
      <c r="J469" s="15">
        <f>Raw_Data!J469</f>
        <v>6.4</v>
      </c>
      <c r="K469" s="15">
        <f>Raw_Data!K469</f>
        <v>6.02</v>
      </c>
      <c r="L469" s="18">
        <f>IF(Raw_Data!L469="",ROUND(AVERAGEIFS(Raw_Data!$L$2:$L$4001,Raw_Data!$E$2:$E$4001,E469),1),Raw_Data!L469)</f>
        <v>31.2</v>
      </c>
      <c r="M469" s="15">
        <f>Raw_Data!M469</f>
        <v>99.9</v>
      </c>
      <c r="N469" s="15">
        <f>Raw_Data!N469</f>
        <v>82.2</v>
      </c>
      <c r="O469" s="15">
        <f>Raw_Data!O469</f>
        <v>63.5</v>
      </c>
      <c r="P469" s="15" t="str">
        <f>Raw_Data!P469</f>
        <v>Flood</v>
      </c>
      <c r="Q469" s="15">
        <f>Raw_Data!Q469</f>
        <v>154.5</v>
      </c>
      <c r="R469" s="15">
        <f>Raw_Data!R469</f>
        <v>7.7</v>
      </c>
      <c r="S469" s="15">
        <f>Raw_Data!S469</f>
        <v>0.68</v>
      </c>
      <c r="T469" s="18">
        <f>IF(Raw_Data!T469="",ROUND(AVERAGEIFS(Raw_Data!$T$2:$T$4001,Raw_Data!$E$2:$E$4001,E469,Raw_Data!$D$2:$D$4001,D469),2),IF(Raw_Data!T469&gt;INDEX(Cleaning_Reference!$F$6:$F$13,MATCH(D469,Cleaning_Reference!$A$6:$A$13,0)),INDEX(Cleaning_Reference!$F$6:$F$13,MATCH(D469,Cleaning_Reference!$A$6:$A$13,0)),Raw_Data!T469))</f>
        <v>2.37</v>
      </c>
      <c r="U469" s="15">
        <f>Raw_Data!U469</f>
        <v>9.67</v>
      </c>
      <c r="V469" s="15">
        <f>Raw_Data!V469</f>
        <v>20838</v>
      </c>
      <c r="W469" s="15">
        <f>Raw_Data!W469</f>
        <v>295548</v>
      </c>
      <c r="X469" s="15">
        <f>Raw_Data!X469</f>
        <v>201503</v>
      </c>
      <c r="Y469" s="15">
        <f>Raw_Data!Y469</f>
        <v>-94045</v>
      </c>
      <c r="Z469" s="15">
        <f>Raw_Data!Z469</f>
        <v>2990</v>
      </c>
      <c r="AA469" s="15">
        <f>Raw_Data!AA469</f>
        <v>3.234</v>
      </c>
      <c r="AB469" s="15">
        <f>Raw_Data!AB469</f>
        <v>50.3</v>
      </c>
      <c r="AC469" s="19" t="str">
        <f>IF(Raw_Data!G469="","Yes","No")</f>
        <v>No</v>
      </c>
      <c r="AD469" s="19" t="str">
        <f>IF(Raw_Data!L469="","Yes","No")</f>
        <v>Yes</v>
      </c>
      <c r="AE469" s="19" t="str">
        <f>IF(Raw_Data!T469="","Imputed",IF(Raw_Data!T469&gt;INDEX(Cleaning_Reference!$F$6:$F$13,MATCH(D469,Cleaning_Reference!$A$6:$A$13,0)),"Capped","Original"))</f>
        <v>Original</v>
      </c>
      <c r="AF469" s="21">
        <f t="shared" si="7"/>
        <v>9.67</v>
      </c>
    </row>
    <row r="470" spans="1:32" ht="15" customHeight="1" x14ac:dyDescent="0.3">
      <c r="A470" s="20" t="str">
        <f>Raw_Data!A470</f>
        <v>SF10469</v>
      </c>
      <c r="B470" s="15" t="str">
        <f>Raw_Data!B470</f>
        <v>Telangana</v>
      </c>
      <c r="C470" s="15" t="str">
        <f>Raw_Data!C470</f>
        <v>Nalgonda</v>
      </c>
      <c r="D470" s="15" t="str">
        <f>Raw_Data!D470</f>
        <v>Rice</v>
      </c>
      <c r="E470" s="15" t="str">
        <f>Raw_Data!E470</f>
        <v>Kharif</v>
      </c>
      <c r="F470" s="15">
        <f>Raw_Data!F470</f>
        <v>10.3</v>
      </c>
      <c r="G470" s="18">
        <f>IF(Raw_Data!G470="",ROUND(AVERAGEIFS(Raw_Data!$G$2:$G$4001,Raw_Data!$E$2:$E$4001,E470),1),Raw_Data!G470)</f>
        <v>979.6</v>
      </c>
      <c r="H470" s="15">
        <f>Raw_Data!H470</f>
        <v>33</v>
      </c>
      <c r="I470" s="15">
        <f>Raw_Data!I470</f>
        <v>62.1</v>
      </c>
      <c r="J470" s="15">
        <f>Raw_Data!J470</f>
        <v>5.0999999999999996</v>
      </c>
      <c r="K470" s="15">
        <f>Raw_Data!K470</f>
        <v>6.1</v>
      </c>
      <c r="L470" s="18">
        <f>IF(Raw_Data!L470="",ROUND(AVERAGEIFS(Raw_Data!$L$2:$L$4001,Raw_Data!$E$2:$E$4001,E470),1),Raw_Data!L470)</f>
        <v>33.9</v>
      </c>
      <c r="M470" s="15">
        <f>Raw_Data!M470</f>
        <v>103.6</v>
      </c>
      <c r="N470" s="15">
        <f>Raw_Data!N470</f>
        <v>68.400000000000006</v>
      </c>
      <c r="O470" s="15">
        <f>Raw_Data!O470</f>
        <v>138.9</v>
      </c>
      <c r="P470" s="15" t="str">
        <f>Raw_Data!P470</f>
        <v>Rainfed</v>
      </c>
      <c r="Q470" s="15">
        <f>Raw_Data!Q470</f>
        <v>176</v>
      </c>
      <c r="R470" s="15">
        <f>Raw_Data!R470</f>
        <v>6.12</v>
      </c>
      <c r="S470" s="15">
        <f>Raw_Data!S470</f>
        <v>0.71</v>
      </c>
      <c r="T470" s="18">
        <f>IF(Raw_Data!T470="",ROUND(AVERAGEIFS(Raw_Data!$T$2:$T$4001,Raw_Data!$E$2:$E$4001,E470,Raw_Data!$D$2:$D$4001,D470),2),IF(Raw_Data!T470&gt;INDEX(Cleaning_Reference!$F$6:$F$13,MATCH(D470,Cleaning_Reference!$A$6:$A$13,0)),INDEX(Cleaning_Reference!$F$6:$F$13,MATCH(D470,Cleaning_Reference!$A$6:$A$13,0)),Raw_Data!T470))</f>
        <v>1.59</v>
      </c>
      <c r="U470" s="15">
        <f>Raw_Data!U470</f>
        <v>16.38</v>
      </c>
      <c r="V470" s="15">
        <f>Raw_Data!V470</f>
        <v>20110</v>
      </c>
      <c r="W470" s="15">
        <f>Raw_Data!W470</f>
        <v>662505</v>
      </c>
      <c r="X470" s="15">
        <f>Raw_Data!X470</f>
        <v>329402</v>
      </c>
      <c r="Y470" s="15">
        <f>Raw_Data!Y470</f>
        <v>-333103</v>
      </c>
      <c r="Z470" s="15">
        <f>Raw_Data!Z470</f>
        <v>9131</v>
      </c>
      <c r="AA470" s="15">
        <f>Raw_Data!AA470</f>
        <v>1.794</v>
      </c>
      <c r="AB470" s="15">
        <f>Raw_Data!AB470</f>
        <v>46.5</v>
      </c>
      <c r="AC470" s="19" t="str">
        <f>IF(Raw_Data!G470="","Yes","No")</f>
        <v>No</v>
      </c>
      <c r="AD470" s="19" t="str">
        <f>IF(Raw_Data!L470="","Yes","No")</f>
        <v>No</v>
      </c>
      <c r="AE470" s="19" t="str">
        <f>IF(Raw_Data!T470="","Imputed",IF(Raw_Data!T470&gt;INDEX(Cleaning_Reference!$F$6:$F$13,MATCH(D470,Cleaning_Reference!$A$6:$A$13,0)),"Capped","Original"))</f>
        <v>Original</v>
      </c>
      <c r="AF470" s="21">
        <f t="shared" si="7"/>
        <v>16.38</v>
      </c>
    </row>
    <row r="471" spans="1:32" ht="15" customHeight="1" x14ac:dyDescent="0.3">
      <c r="A471" s="20" t="str">
        <f>Raw_Data!A471</f>
        <v>SF10470</v>
      </c>
      <c r="B471" s="15" t="str">
        <f>Raw_Data!B471</f>
        <v>Maharashtra</v>
      </c>
      <c r="C471" s="15" t="str">
        <f>Raw_Data!C471</f>
        <v>Nashik</v>
      </c>
      <c r="D471" s="15" t="str">
        <f>Raw_Data!D471</f>
        <v>Wheat</v>
      </c>
      <c r="E471" s="15" t="str">
        <f>Raw_Data!E471</f>
        <v>Rabi</v>
      </c>
      <c r="F471" s="15">
        <f>Raw_Data!F471</f>
        <v>13.57</v>
      </c>
      <c r="G471" s="18">
        <f>IF(Raw_Data!G471="",ROUND(AVERAGEIFS(Raw_Data!$G$2:$G$4001,Raw_Data!$E$2:$E$4001,E471),1),Raw_Data!G471)</f>
        <v>80</v>
      </c>
      <c r="H471" s="15">
        <f>Raw_Data!H471</f>
        <v>25.1</v>
      </c>
      <c r="I471" s="15">
        <f>Raw_Data!I471</f>
        <v>55.6</v>
      </c>
      <c r="J471" s="15">
        <f>Raw_Data!J471</f>
        <v>7</v>
      </c>
      <c r="K471" s="15">
        <f>Raw_Data!K471</f>
        <v>6.06</v>
      </c>
      <c r="L471" s="18">
        <f>IF(Raw_Data!L471="",ROUND(AVERAGEIFS(Raw_Data!$L$2:$L$4001,Raw_Data!$E$2:$E$4001,E471),1),Raw_Data!L471)</f>
        <v>23.9</v>
      </c>
      <c r="M471" s="15">
        <f>Raw_Data!M471</f>
        <v>136.6</v>
      </c>
      <c r="N471" s="15">
        <f>Raw_Data!N471</f>
        <v>60.9</v>
      </c>
      <c r="O471" s="15">
        <f>Raw_Data!O471</f>
        <v>34.6</v>
      </c>
      <c r="P471" s="15" t="str">
        <f>Raw_Data!P471</f>
        <v>Drip</v>
      </c>
      <c r="Q471" s="15">
        <f>Raw_Data!Q471</f>
        <v>178.6</v>
      </c>
      <c r="R471" s="15">
        <f>Raw_Data!R471</f>
        <v>4</v>
      </c>
      <c r="S471" s="15">
        <f>Raw_Data!S471</f>
        <v>0.7</v>
      </c>
      <c r="T471" s="18">
        <f>IF(Raw_Data!T471="",ROUND(AVERAGEIFS(Raw_Data!$T$2:$T$4001,Raw_Data!$E$2:$E$4001,E471,Raw_Data!$D$2:$D$4001,D471),2),IF(Raw_Data!T471&gt;INDEX(Cleaning_Reference!$F$6:$F$13,MATCH(D471,Cleaning_Reference!$A$6:$A$13,0)),INDEX(Cleaning_Reference!$F$6:$F$13,MATCH(D471,Cleaning_Reference!$A$6:$A$13,0)),Raw_Data!T471))</f>
        <v>1.38</v>
      </c>
      <c r="U471" s="15">
        <f>Raw_Data!U471</f>
        <v>18.73</v>
      </c>
      <c r="V471" s="15">
        <f>Raw_Data!V471</f>
        <v>24996</v>
      </c>
      <c r="W471" s="15">
        <f>Raw_Data!W471</f>
        <v>829621</v>
      </c>
      <c r="X471" s="15">
        <f>Raw_Data!X471</f>
        <v>468175</v>
      </c>
      <c r="Y471" s="15">
        <f>Raw_Data!Y471</f>
        <v>-361446</v>
      </c>
      <c r="Z471" s="15">
        <f>Raw_Data!Z471</f>
        <v>5894</v>
      </c>
      <c r="AA471" s="15">
        <f>Raw_Data!AA471</f>
        <v>3.1779999999999999</v>
      </c>
      <c r="AB471" s="15">
        <f>Raw_Data!AB471</f>
        <v>30.8</v>
      </c>
      <c r="AC471" s="19" t="str">
        <f>IF(Raw_Data!G471="","Yes","No")</f>
        <v>No</v>
      </c>
      <c r="AD471" s="19" t="str">
        <f>IF(Raw_Data!L471="","Yes","No")</f>
        <v>No</v>
      </c>
      <c r="AE471" s="19" t="str">
        <f>IF(Raw_Data!T471="","Imputed",IF(Raw_Data!T471&gt;INDEX(Cleaning_Reference!$F$6:$F$13,MATCH(D471,Cleaning_Reference!$A$6:$A$13,0)),"Capped","Original"))</f>
        <v>Original</v>
      </c>
      <c r="AF471" s="21">
        <f t="shared" si="7"/>
        <v>18.73</v>
      </c>
    </row>
    <row r="472" spans="1:32" ht="15" customHeight="1" x14ac:dyDescent="0.3">
      <c r="A472" s="20" t="str">
        <f>Raw_Data!A472</f>
        <v>SF10471</v>
      </c>
      <c r="B472" s="15" t="str">
        <f>Raw_Data!B472</f>
        <v>Madhya Pradesh</v>
      </c>
      <c r="C472" s="15" t="str">
        <f>Raw_Data!C472</f>
        <v>Warangal</v>
      </c>
      <c r="D472" s="15" t="str">
        <f>Raw_Data!D472</f>
        <v>Maize</v>
      </c>
      <c r="E472" s="15" t="str">
        <f>Raw_Data!E472</f>
        <v>Kharif</v>
      </c>
      <c r="F472" s="15">
        <f>Raw_Data!F472</f>
        <v>2.33</v>
      </c>
      <c r="G472" s="18">
        <f>IF(Raw_Data!G472="",ROUND(AVERAGEIFS(Raw_Data!$G$2:$G$4001,Raw_Data!$E$2:$E$4001,E472),1),Raw_Data!G472)</f>
        <v>1045.3</v>
      </c>
      <c r="H472" s="15">
        <f>Raw_Data!H472</f>
        <v>30.6</v>
      </c>
      <c r="I472" s="15">
        <f>Raw_Data!I472</f>
        <v>80.7</v>
      </c>
      <c r="J472" s="15">
        <f>Raw_Data!J472</f>
        <v>5</v>
      </c>
      <c r="K472" s="15">
        <f>Raw_Data!K472</f>
        <v>7.47</v>
      </c>
      <c r="L472" s="18">
        <f>IF(Raw_Data!L472="",ROUND(AVERAGEIFS(Raw_Data!$L$2:$L$4001,Raw_Data!$E$2:$E$4001,E472),1),Raw_Data!L472)</f>
        <v>29.7</v>
      </c>
      <c r="M472" s="15">
        <f>Raw_Data!M472</f>
        <v>87.8</v>
      </c>
      <c r="N472" s="15">
        <f>Raw_Data!N472</f>
        <v>58.3</v>
      </c>
      <c r="O472" s="15">
        <f>Raw_Data!O472</f>
        <v>99.9</v>
      </c>
      <c r="P472" s="15" t="str">
        <f>Raw_Data!P472</f>
        <v>Rainfed</v>
      </c>
      <c r="Q472" s="15">
        <f>Raw_Data!Q472</f>
        <v>93.1</v>
      </c>
      <c r="R472" s="15">
        <f>Raw_Data!R472</f>
        <v>7.54</v>
      </c>
      <c r="S472" s="15">
        <f>Raw_Data!S472</f>
        <v>0.85</v>
      </c>
      <c r="T472" s="18">
        <f>IF(Raw_Data!T472="",ROUND(AVERAGEIFS(Raw_Data!$T$2:$T$4001,Raw_Data!$E$2:$E$4001,E472,Raw_Data!$D$2:$D$4001,D472),2),IF(Raw_Data!T472&gt;INDEX(Cleaning_Reference!$F$6:$F$13,MATCH(D472,Cleaning_Reference!$A$6:$A$13,0)),INDEX(Cleaning_Reference!$F$6:$F$13,MATCH(D472,Cleaning_Reference!$A$6:$A$13,0)),Raw_Data!T472))</f>
        <v>1.47</v>
      </c>
      <c r="U472" s="15">
        <f>Raw_Data!U472</f>
        <v>3.43</v>
      </c>
      <c r="V472" s="15">
        <f>Raw_Data!V472</f>
        <v>24344</v>
      </c>
      <c r="W472" s="15">
        <f>Raw_Data!W472</f>
        <v>148397</v>
      </c>
      <c r="X472" s="15">
        <f>Raw_Data!X472</f>
        <v>83500</v>
      </c>
      <c r="Y472" s="15">
        <f>Raw_Data!Y472</f>
        <v>-64897</v>
      </c>
      <c r="Z472" s="15">
        <f>Raw_Data!Z472</f>
        <v>857</v>
      </c>
      <c r="AA472" s="15">
        <f>Raw_Data!AA472</f>
        <v>4.0019999999999998</v>
      </c>
      <c r="AB472" s="15">
        <f>Raw_Data!AB472</f>
        <v>66.099999999999994</v>
      </c>
      <c r="AC472" s="19" t="str">
        <f>IF(Raw_Data!G472="","Yes","No")</f>
        <v>No</v>
      </c>
      <c r="AD472" s="19" t="str">
        <f>IF(Raw_Data!L472="","Yes","No")</f>
        <v>No</v>
      </c>
      <c r="AE472" s="19" t="str">
        <f>IF(Raw_Data!T472="","Imputed",IF(Raw_Data!T472&gt;INDEX(Cleaning_Reference!$F$6:$F$13,MATCH(D472,Cleaning_Reference!$A$6:$A$13,0)),"Capped","Original"))</f>
        <v>Original</v>
      </c>
      <c r="AF472" s="21">
        <f t="shared" si="7"/>
        <v>3.43</v>
      </c>
    </row>
    <row r="473" spans="1:32" ht="15" customHeight="1" x14ac:dyDescent="0.3">
      <c r="A473" s="20" t="str">
        <f>Raw_Data!A473</f>
        <v>SF10472</v>
      </c>
      <c r="B473" s="15" t="str">
        <f>Raw_Data!B473</f>
        <v>Tamil Nadu</v>
      </c>
      <c r="C473" s="15" t="str">
        <f>Raw_Data!C473</f>
        <v>Krishna</v>
      </c>
      <c r="D473" s="15" t="str">
        <f>Raw_Data!D473</f>
        <v>Wheat</v>
      </c>
      <c r="E473" s="15" t="str">
        <f>Raw_Data!E473</f>
        <v>Kharif</v>
      </c>
      <c r="F473" s="15">
        <f>Raw_Data!F473</f>
        <v>3.13</v>
      </c>
      <c r="G473" s="18">
        <f>IF(Raw_Data!G473="",ROUND(AVERAGEIFS(Raw_Data!$G$2:$G$4001,Raw_Data!$E$2:$E$4001,E473),1),Raw_Data!G473)</f>
        <v>766.5</v>
      </c>
      <c r="H473" s="15">
        <f>Raw_Data!H473</f>
        <v>26.9</v>
      </c>
      <c r="I473" s="15">
        <f>Raw_Data!I473</f>
        <v>73.900000000000006</v>
      </c>
      <c r="J473" s="15">
        <f>Raw_Data!J473</f>
        <v>8.6</v>
      </c>
      <c r="K473" s="15">
        <f>Raw_Data!K473</f>
        <v>7.26</v>
      </c>
      <c r="L473" s="18">
        <f>IF(Raw_Data!L473="",ROUND(AVERAGEIFS(Raw_Data!$L$2:$L$4001,Raw_Data!$E$2:$E$4001,E473),1),Raw_Data!L473)</f>
        <v>31.2</v>
      </c>
      <c r="M473" s="15">
        <f>Raw_Data!M473</f>
        <v>137.4</v>
      </c>
      <c r="N473" s="15">
        <f>Raw_Data!N473</f>
        <v>52.9</v>
      </c>
      <c r="O473" s="15">
        <f>Raw_Data!O473</f>
        <v>119.2</v>
      </c>
      <c r="P473" s="15" t="str">
        <f>Raw_Data!P473</f>
        <v>Rainfed</v>
      </c>
      <c r="Q473" s="15">
        <f>Raw_Data!Q473</f>
        <v>194.9</v>
      </c>
      <c r="R473" s="15">
        <f>Raw_Data!R473</f>
        <v>2.1</v>
      </c>
      <c r="S473" s="15">
        <f>Raw_Data!S473</f>
        <v>0.73</v>
      </c>
      <c r="T473" s="18">
        <f>IF(Raw_Data!T473="",ROUND(AVERAGEIFS(Raw_Data!$T$2:$T$4001,Raw_Data!$E$2:$E$4001,E473,Raw_Data!$D$2:$D$4001,D473),2),IF(Raw_Data!T473&gt;INDEX(Cleaning_Reference!$F$6:$F$13,MATCH(D473,Cleaning_Reference!$A$6:$A$13,0)),INDEX(Cleaning_Reference!$F$6:$F$13,MATCH(D473,Cleaning_Reference!$A$6:$A$13,0)),Raw_Data!T473))</f>
        <v>2.06</v>
      </c>
      <c r="U473" s="15">
        <f>Raw_Data!U473</f>
        <v>6.45</v>
      </c>
      <c r="V473" s="15">
        <f>Raw_Data!V473</f>
        <v>28396</v>
      </c>
      <c r="W473" s="15">
        <f>Raw_Data!W473</f>
        <v>183003</v>
      </c>
      <c r="X473" s="15">
        <f>Raw_Data!X473</f>
        <v>183154</v>
      </c>
      <c r="Y473" s="15">
        <f>Raw_Data!Y473</f>
        <v>151</v>
      </c>
      <c r="Z473" s="15">
        <f>Raw_Data!Z473</f>
        <v>1070</v>
      </c>
      <c r="AA473" s="15">
        <f>Raw_Data!AA473</f>
        <v>6.0279999999999996</v>
      </c>
      <c r="AB473" s="15">
        <f>Raw_Data!AB473</f>
        <v>49.9</v>
      </c>
      <c r="AC473" s="19" t="str">
        <f>IF(Raw_Data!G473="","Yes","No")</f>
        <v>No</v>
      </c>
      <c r="AD473" s="19" t="str">
        <f>IF(Raw_Data!L473="","Yes","No")</f>
        <v>Yes</v>
      </c>
      <c r="AE473" s="19" t="str">
        <f>IF(Raw_Data!T473="","Imputed",IF(Raw_Data!T473&gt;INDEX(Cleaning_Reference!$F$6:$F$13,MATCH(D473,Cleaning_Reference!$A$6:$A$13,0)),"Capped","Original"))</f>
        <v>Original</v>
      </c>
      <c r="AF473" s="21">
        <f t="shared" si="7"/>
        <v>6.45</v>
      </c>
    </row>
    <row r="474" spans="1:32" ht="15" customHeight="1" x14ac:dyDescent="0.3">
      <c r="A474" s="20" t="str">
        <f>Raw_Data!A474</f>
        <v>SF10473</v>
      </c>
      <c r="B474" s="15" t="str">
        <f>Raw_Data!B474</f>
        <v>Gujarat</v>
      </c>
      <c r="C474" s="15" t="str">
        <f>Raw_Data!C474</f>
        <v>Nashik</v>
      </c>
      <c r="D474" s="15" t="str">
        <f>Raw_Data!D474</f>
        <v>Chilli</v>
      </c>
      <c r="E474" s="15" t="str">
        <f>Raw_Data!E474</f>
        <v>Kharif</v>
      </c>
      <c r="F474" s="15">
        <f>Raw_Data!F474</f>
        <v>11.52</v>
      </c>
      <c r="G474" s="18">
        <f>IF(Raw_Data!G474="",ROUND(AVERAGEIFS(Raw_Data!$G$2:$G$4001,Raw_Data!$E$2:$E$4001,E474),1),Raw_Data!G474)</f>
        <v>914.7</v>
      </c>
      <c r="H474" s="15">
        <f>Raw_Data!H474</f>
        <v>29.8</v>
      </c>
      <c r="I474" s="15">
        <f>Raw_Data!I474</f>
        <v>82.8</v>
      </c>
      <c r="J474" s="15">
        <f>Raw_Data!J474</f>
        <v>7.5</v>
      </c>
      <c r="K474" s="15">
        <f>Raw_Data!K474</f>
        <v>7.26</v>
      </c>
      <c r="L474" s="18">
        <f>IF(Raw_Data!L474="",ROUND(AVERAGEIFS(Raw_Data!$L$2:$L$4001,Raw_Data!$E$2:$E$4001,E474),1),Raw_Data!L474)</f>
        <v>24.6</v>
      </c>
      <c r="M474" s="15">
        <f>Raw_Data!M474</f>
        <v>113</v>
      </c>
      <c r="N474" s="15">
        <f>Raw_Data!N474</f>
        <v>62.7</v>
      </c>
      <c r="O474" s="15">
        <f>Raw_Data!O474</f>
        <v>136.9</v>
      </c>
      <c r="P474" s="15" t="str">
        <f>Raw_Data!P474</f>
        <v>Drip</v>
      </c>
      <c r="Q474" s="15">
        <f>Raw_Data!Q474</f>
        <v>250.7</v>
      </c>
      <c r="R474" s="15">
        <f>Raw_Data!R474</f>
        <v>4.54</v>
      </c>
      <c r="S474" s="15">
        <f>Raw_Data!S474</f>
        <v>0.98</v>
      </c>
      <c r="T474" s="18">
        <f>IF(Raw_Data!T474="",ROUND(AVERAGEIFS(Raw_Data!$T$2:$T$4001,Raw_Data!$E$2:$E$4001,E474,Raw_Data!$D$2:$D$4001,D474),2),IF(Raw_Data!T474&gt;INDEX(Cleaning_Reference!$F$6:$F$13,MATCH(D474,Cleaning_Reference!$A$6:$A$13,0)),INDEX(Cleaning_Reference!$F$6:$F$13,MATCH(D474,Cleaning_Reference!$A$6:$A$13,0)),Raw_Data!T474))</f>
        <v>1.7</v>
      </c>
      <c r="U474" s="15">
        <f>Raw_Data!U474</f>
        <v>19.579999999999998</v>
      </c>
      <c r="V474" s="15">
        <f>Raw_Data!V474</f>
        <v>100321</v>
      </c>
      <c r="W474" s="15">
        <f>Raw_Data!W474</f>
        <v>834625</v>
      </c>
      <c r="X474" s="15">
        <f>Raw_Data!X474</f>
        <v>1964285</v>
      </c>
      <c r="Y474" s="15">
        <f>Raw_Data!Y474</f>
        <v>1129660</v>
      </c>
      <c r="Z474" s="15">
        <f>Raw_Data!Z474</f>
        <v>6285</v>
      </c>
      <c r="AA474" s="15">
        <f>Raw_Data!AA474</f>
        <v>3.1150000000000002</v>
      </c>
      <c r="AB474" s="15">
        <f>Raw_Data!AB474</f>
        <v>78</v>
      </c>
      <c r="AC474" s="19" t="str">
        <f>IF(Raw_Data!G474="","Yes","No")</f>
        <v>No</v>
      </c>
      <c r="AD474" s="19" t="str">
        <f>IF(Raw_Data!L474="","Yes","No")</f>
        <v>No</v>
      </c>
      <c r="AE474" s="19" t="str">
        <f>IF(Raw_Data!T474="","Imputed",IF(Raw_Data!T474&gt;INDEX(Cleaning_Reference!$F$6:$F$13,MATCH(D474,Cleaning_Reference!$A$6:$A$13,0)),"Capped","Original"))</f>
        <v>Original</v>
      </c>
      <c r="AF474" s="21">
        <f t="shared" si="7"/>
        <v>19.579999999999998</v>
      </c>
    </row>
    <row r="475" spans="1:32" ht="15" customHeight="1" x14ac:dyDescent="0.3">
      <c r="A475" s="20" t="str">
        <f>Raw_Data!A475</f>
        <v>SF10474</v>
      </c>
      <c r="B475" s="15" t="str">
        <f>Raw_Data!B475</f>
        <v>Maharashtra</v>
      </c>
      <c r="C475" s="15" t="str">
        <f>Raw_Data!C475</f>
        <v>Nalgonda</v>
      </c>
      <c r="D475" s="15" t="str">
        <f>Raw_Data!D475</f>
        <v>Wheat</v>
      </c>
      <c r="E475" s="15" t="str">
        <f>Raw_Data!E475</f>
        <v>Kharif</v>
      </c>
      <c r="F475" s="15">
        <f>Raw_Data!F475</f>
        <v>11.96</v>
      </c>
      <c r="G475" s="18">
        <f>IF(Raw_Data!G475="",ROUND(AVERAGEIFS(Raw_Data!$G$2:$G$4001,Raw_Data!$E$2:$E$4001,E475),1),Raw_Data!G475)</f>
        <v>712.7</v>
      </c>
      <c r="H475" s="15">
        <f>Raw_Data!H475</f>
        <v>32.799999999999997</v>
      </c>
      <c r="I475" s="15">
        <f>Raw_Data!I475</f>
        <v>71.900000000000006</v>
      </c>
      <c r="J475" s="15">
        <f>Raw_Data!J475</f>
        <v>7.2</v>
      </c>
      <c r="K475" s="15">
        <f>Raw_Data!K475</f>
        <v>7.1</v>
      </c>
      <c r="L475" s="18">
        <f>IF(Raw_Data!L475="",ROUND(AVERAGEIFS(Raw_Data!$L$2:$L$4001,Raw_Data!$E$2:$E$4001,E475),1),Raw_Data!L475)</f>
        <v>30.6</v>
      </c>
      <c r="M475" s="15">
        <f>Raw_Data!M475</f>
        <v>111.8</v>
      </c>
      <c r="N475" s="15">
        <f>Raw_Data!N475</f>
        <v>85.5</v>
      </c>
      <c r="O475" s="15">
        <f>Raw_Data!O475</f>
        <v>118.9</v>
      </c>
      <c r="P475" s="15" t="str">
        <f>Raw_Data!P475</f>
        <v>Flood</v>
      </c>
      <c r="Q475" s="15">
        <f>Raw_Data!Q475</f>
        <v>132.69999999999999</v>
      </c>
      <c r="R475" s="15">
        <f>Raw_Data!R475</f>
        <v>2.92</v>
      </c>
      <c r="S475" s="15">
        <f>Raw_Data!S475</f>
        <v>0.8</v>
      </c>
      <c r="T475" s="18">
        <f>IF(Raw_Data!T475="",ROUND(AVERAGEIFS(Raw_Data!$T$2:$T$4001,Raw_Data!$E$2:$E$4001,E475,Raw_Data!$D$2:$D$4001,D475),2),IF(Raw_Data!T475&gt;INDEX(Cleaning_Reference!$F$6:$F$13,MATCH(D475,Cleaning_Reference!$A$6:$A$13,0)),INDEX(Cleaning_Reference!$F$6:$F$13,MATCH(D475,Cleaning_Reference!$A$6:$A$13,0)),Raw_Data!T475))</f>
        <v>3.22</v>
      </c>
      <c r="U475" s="15">
        <f>Raw_Data!U475</f>
        <v>38.51</v>
      </c>
      <c r="V475" s="15">
        <f>Raw_Data!V475</f>
        <v>18783</v>
      </c>
      <c r="W475" s="15">
        <f>Raw_Data!W475</f>
        <v>788679</v>
      </c>
      <c r="X475" s="15">
        <f>Raw_Data!X475</f>
        <v>723333</v>
      </c>
      <c r="Y475" s="15">
        <f>Raw_Data!Y475</f>
        <v>-65346</v>
      </c>
      <c r="Z475" s="15">
        <f>Raw_Data!Z475</f>
        <v>7719</v>
      </c>
      <c r="AA475" s="15">
        <f>Raw_Data!AA475</f>
        <v>4.9889999999999999</v>
      </c>
      <c r="AB475" s="15">
        <f>Raw_Data!AB475</f>
        <v>65.599999999999994</v>
      </c>
      <c r="AC475" s="19" t="str">
        <f>IF(Raw_Data!G475="","Yes","No")</f>
        <v>No</v>
      </c>
      <c r="AD475" s="19" t="str">
        <f>IF(Raw_Data!L475="","Yes","No")</f>
        <v>No</v>
      </c>
      <c r="AE475" s="19" t="str">
        <f>IF(Raw_Data!T475="","Imputed",IF(Raw_Data!T475&gt;INDEX(Cleaning_Reference!$F$6:$F$13,MATCH(D475,Cleaning_Reference!$A$6:$A$13,0)),"Capped","Original"))</f>
        <v>Original</v>
      </c>
      <c r="AF475" s="21">
        <f t="shared" si="7"/>
        <v>38.51</v>
      </c>
    </row>
    <row r="476" spans="1:32" ht="15" customHeight="1" x14ac:dyDescent="0.3">
      <c r="A476" s="20" t="str">
        <f>Raw_Data!A476</f>
        <v>SF10475</v>
      </c>
      <c r="B476" s="15" t="str">
        <f>Raw_Data!B476</f>
        <v>Karnataka</v>
      </c>
      <c r="C476" s="15" t="str">
        <f>Raw_Data!C476</f>
        <v>Nashik</v>
      </c>
      <c r="D476" s="15" t="str">
        <f>Raw_Data!D476</f>
        <v>Groundnut</v>
      </c>
      <c r="E476" s="15" t="str">
        <f>Raw_Data!E476</f>
        <v>Zaid</v>
      </c>
      <c r="F476" s="15">
        <f>Raw_Data!F476</f>
        <v>14.85</v>
      </c>
      <c r="G476" s="18">
        <f>IF(Raw_Data!G476="",ROUND(AVERAGEIFS(Raw_Data!$G$2:$G$4001,Raw_Data!$E$2:$E$4001,E476),1),Raw_Data!G476)</f>
        <v>80</v>
      </c>
      <c r="H476" s="15">
        <f>Raw_Data!H476</f>
        <v>27.9</v>
      </c>
      <c r="I476" s="15">
        <f>Raw_Data!I476</f>
        <v>57.7</v>
      </c>
      <c r="J476" s="15">
        <f>Raw_Data!J476</f>
        <v>7.1</v>
      </c>
      <c r="K476" s="15">
        <f>Raw_Data!K476</f>
        <v>7.08</v>
      </c>
      <c r="L476" s="18">
        <f>IF(Raw_Data!L476="",ROUND(AVERAGEIFS(Raw_Data!$L$2:$L$4001,Raw_Data!$E$2:$E$4001,E476),1),Raw_Data!L476)</f>
        <v>25.8</v>
      </c>
      <c r="M476" s="15">
        <f>Raw_Data!M476</f>
        <v>90.8</v>
      </c>
      <c r="N476" s="15">
        <f>Raw_Data!N476</f>
        <v>60.7</v>
      </c>
      <c r="O476" s="15">
        <f>Raw_Data!O476</f>
        <v>128.69999999999999</v>
      </c>
      <c r="P476" s="15" t="str">
        <f>Raw_Data!P476</f>
        <v>Sprinkler</v>
      </c>
      <c r="Q476" s="15">
        <f>Raw_Data!Q476</f>
        <v>155.19999999999999</v>
      </c>
      <c r="R476" s="15">
        <f>Raw_Data!R476</f>
        <v>5.4</v>
      </c>
      <c r="S476" s="15">
        <f>Raw_Data!S476</f>
        <v>0.83</v>
      </c>
      <c r="T476" s="18">
        <f>IF(Raw_Data!T476="",ROUND(AVERAGEIFS(Raw_Data!$T$2:$T$4001,Raw_Data!$E$2:$E$4001,E476,Raw_Data!$D$2:$D$4001,D476),2),IF(Raw_Data!T476&gt;INDEX(Cleaning_Reference!$F$6:$F$13,MATCH(D476,Cleaning_Reference!$A$6:$A$13,0)),INDEX(Cleaning_Reference!$F$6:$F$13,MATCH(D476,Cleaning_Reference!$A$6:$A$13,0)),Raw_Data!T476))</f>
        <v>1.01</v>
      </c>
      <c r="U476" s="15">
        <f>Raw_Data!U476</f>
        <v>15</v>
      </c>
      <c r="V476" s="15">
        <f>Raw_Data!V476</f>
        <v>50798</v>
      </c>
      <c r="W476" s="15">
        <f>Raw_Data!W476</f>
        <v>978661</v>
      </c>
      <c r="X476" s="15">
        <f>Raw_Data!X476</f>
        <v>761970</v>
      </c>
      <c r="Y476" s="15">
        <f>Raw_Data!Y476</f>
        <v>-216691</v>
      </c>
      <c r="Z476" s="15">
        <f>Raw_Data!Z476</f>
        <v>7130</v>
      </c>
      <c r="AA476" s="15">
        <f>Raw_Data!AA476</f>
        <v>2.1040000000000001</v>
      </c>
      <c r="AB476" s="15">
        <f>Raw_Data!AB476</f>
        <v>37.299999999999997</v>
      </c>
      <c r="AC476" s="19" t="str">
        <f>IF(Raw_Data!G476="","Yes","No")</f>
        <v>No</v>
      </c>
      <c r="AD476" s="19" t="str">
        <f>IF(Raw_Data!L476="","Yes","No")</f>
        <v>No</v>
      </c>
      <c r="AE476" s="19" t="str">
        <f>IF(Raw_Data!T476="","Imputed",IF(Raw_Data!T476&gt;INDEX(Cleaning_Reference!$F$6:$F$13,MATCH(D476,Cleaning_Reference!$A$6:$A$13,0)),"Capped","Original"))</f>
        <v>Original</v>
      </c>
      <c r="AF476" s="21">
        <f t="shared" si="7"/>
        <v>15</v>
      </c>
    </row>
    <row r="477" spans="1:32" ht="15" customHeight="1" x14ac:dyDescent="0.3">
      <c r="A477" s="20" t="str">
        <f>Raw_Data!A477</f>
        <v>SF10476</v>
      </c>
      <c r="B477" s="15" t="str">
        <f>Raw_Data!B477</f>
        <v>Telangana</v>
      </c>
      <c r="C477" s="15" t="str">
        <f>Raw_Data!C477</f>
        <v>Rajkot</v>
      </c>
      <c r="D477" s="15" t="str">
        <f>Raw_Data!D477</f>
        <v>Pulses</v>
      </c>
      <c r="E477" s="15" t="str">
        <f>Raw_Data!E477</f>
        <v>Zaid</v>
      </c>
      <c r="F477" s="15">
        <f>Raw_Data!F477</f>
        <v>13.77</v>
      </c>
      <c r="G477" s="18">
        <f>IF(Raw_Data!G477="",ROUND(AVERAGEIFS(Raw_Data!$G$2:$G$4001,Raw_Data!$E$2:$E$4001,E477),1),Raw_Data!G477)</f>
        <v>157.69999999999999</v>
      </c>
      <c r="H477" s="15">
        <f>Raw_Data!H477</f>
        <v>31.9</v>
      </c>
      <c r="I477" s="15">
        <f>Raw_Data!I477</f>
        <v>47.6</v>
      </c>
      <c r="J477" s="15">
        <f>Raw_Data!J477</f>
        <v>7.7</v>
      </c>
      <c r="K477" s="15">
        <f>Raw_Data!K477</f>
        <v>5.89</v>
      </c>
      <c r="L477" s="18">
        <f>IF(Raw_Data!L477="",ROUND(AVERAGEIFS(Raw_Data!$L$2:$L$4001,Raw_Data!$E$2:$E$4001,E477),1),Raw_Data!L477)</f>
        <v>18.7</v>
      </c>
      <c r="M477" s="15">
        <f>Raw_Data!M477</f>
        <v>118.1</v>
      </c>
      <c r="N477" s="15">
        <f>Raw_Data!N477</f>
        <v>65.099999999999994</v>
      </c>
      <c r="O477" s="15">
        <f>Raw_Data!O477</f>
        <v>115.4</v>
      </c>
      <c r="P477" s="15" t="str">
        <f>Raw_Data!P477</f>
        <v>Rainfed</v>
      </c>
      <c r="Q477" s="15">
        <f>Raw_Data!Q477</f>
        <v>175.9</v>
      </c>
      <c r="R477" s="15">
        <f>Raw_Data!R477</f>
        <v>3.6</v>
      </c>
      <c r="S477" s="15">
        <f>Raw_Data!S477</f>
        <v>0.98</v>
      </c>
      <c r="T477" s="18">
        <f>IF(Raw_Data!T477="",ROUND(AVERAGEIFS(Raw_Data!$T$2:$T$4001,Raw_Data!$E$2:$E$4001,E477,Raw_Data!$D$2:$D$4001,D477),2),IF(Raw_Data!T477&gt;INDEX(Cleaning_Reference!$F$6:$F$13,MATCH(D477,Cleaning_Reference!$A$6:$A$13,0)),INDEX(Cleaning_Reference!$F$6:$F$13,MATCH(D477,Cleaning_Reference!$A$6:$A$13,0)),Raw_Data!T477))</f>
        <v>0.39</v>
      </c>
      <c r="U477" s="15">
        <f>Raw_Data!U477</f>
        <v>5.37</v>
      </c>
      <c r="V477" s="15">
        <f>Raw_Data!V477</f>
        <v>69972</v>
      </c>
      <c r="W477" s="15">
        <f>Raw_Data!W477</f>
        <v>785441</v>
      </c>
      <c r="X477" s="15">
        <f>Raw_Data!X477</f>
        <v>375750</v>
      </c>
      <c r="Y477" s="15">
        <f>Raw_Data!Y477</f>
        <v>-409691</v>
      </c>
      <c r="Z477" s="15">
        <f>Raw_Data!Z477</f>
        <v>2790</v>
      </c>
      <c r="AA477" s="15">
        <f>Raw_Data!AA477</f>
        <v>1.925</v>
      </c>
      <c r="AB477" s="15">
        <f>Raw_Data!AB477</f>
        <v>43</v>
      </c>
      <c r="AC477" s="19" t="str">
        <f>IF(Raw_Data!G477="","Yes","No")</f>
        <v>No</v>
      </c>
      <c r="AD477" s="19" t="str">
        <f>IF(Raw_Data!L477="","Yes","No")</f>
        <v>No</v>
      </c>
      <c r="AE477" s="19" t="str">
        <f>IF(Raw_Data!T477="","Imputed",IF(Raw_Data!T477&gt;INDEX(Cleaning_Reference!$F$6:$F$13,MATCH(D477,Cleaning_Reference!$A$6:$A$13,0)),"Capped","Original"))</f>
        <v>Original</v>
      </c>
      <c r="AF477" s="21">
        <f t="shared" si="7"/>
        <v>5.37</v>
      </c>
    </row>
    <row r="478" spans="1:32" ht="15" customHeight="1" x14ac:dyDescent="0.3">
      <c r="A478" s="20" t="str">
        <f>Raw_Data!A478</f>
        <v>SF10477</v>
      </c>
      <c r="B478" s="15" t="str">
        <f>Raw_Data!B478</f>
        <v>Karnataka</v>
      </c>
      <c r="C478" s="15" t="str">
        <f>Raw_Data!C478</f>
        <v>Warangal</v>
      </c>
      <c r="D478" s="15" t="str">
        <f>Raw_Data!D478</f>
        <v>Cotton</v>
      </c>
      <c r="E478" s="15" t="str">
        <f>Raw_Data!E478</f>
        <v>Kharif</v>
      </c>
      <c r="F478" s="15">
        <f>Raw_Data!F478</f>
        <v>5.56</v>
      </c>
      <c r="G478" s="18">
        <f>IF(Raw_Data!G478="",ROUND(AVERAGEIFS(Raw_Data!$G$2:$G$4001,Raw_Data!$E$2:$E$4001,E478),1),Raw_Data!G478)</f>
        <v>482.8</v>
      </c>
      <c r="H478" s="15">
        <f>Raw_Data!H478</f>
        <v>26</v>
      </c>
      <c r="I478" s="15">
        <f>Raw_Data!I478</f>
        <v>59.6</v>
      </c>
      <c r="J478" s="15">
        <f>Raw_Data!J478</f>
        <v>7.1</v>
      </c>
      <c r="K478" s="15">
        <f>Raw_Data!K478</f>
        <v>6.67</v>
      </c>
      <c r="L478" s="18">
        <f>IF(Raw_Data!L478="",ROUND(AVERAGEIFS(Raw_Data!$L$2:$L$4001,Raw_Data!$E$2:$E$4001,E478),1),Raw_Data!L478)</f>
        <v>42.1</v>
      </c>
      <c r="M478" s="15">
        <f>Raw_Data!M478</f>
        <v>135.69999999999999</v>
      </c>
      <c r="N478" s="15">
        <f>Raw_Data!N478</f>
        <v>78.599999999999994</v>
      </c>
      <c r="O478" s="15">
        <f>Raw_Data!O478</f>
        <v>107.8</v>
      </c>
      <c r="P478" s="15" t="str">
        <f>Raw_Data!P478</f>
        <v>Rainfed</v>
      </c>
      <c r="Q478" s="15">
        <f>Raw_Data!Q478</f>
        <v>162.9</v>
      </c>
      <c r="R478" s="15">
        <f>Raw_Data!R478</f>
        <v>2.73</v>
      </c>
      <c r="S478" s="15">
        <f>Raw_Data!S478</f>
        <v>0.96</v>
      </c>
      <c r="T478" s="18">
        <f>IF(Raw_Data!T478="",ROUND(AVERAGEIFS(Raw_Data!$T$2:$T$4001,Raw_Data!$E$2:$E$4001,E478,Raw_Data!$D$2:$D$4001,D478),2),IF(Raw_Data!T478&gt;INDEX(Cleaning_Reference!$F$6:$F$13,MATCH(D478,Cleaning_Reference!$A$6:$A$13,0)),INDEX(Cleaning_Reference!$F$6:$F$13,MATCH(D478,Cleaning_Reference!$A$6:$A$13,0)),Raw_Data!T478))</f>
        <v>1.68</v>
      </c>
      <c r="U478" s="15">
        <f>Raw_Data!U478</f>
        <v>9.34</v>
      </c>
      <c r="V478" s="15">
        <f>Raw_Data!V478</f>
        <v>76530</v>
      </c>
      <c r="W478" s="15">
        <f>Raw_Data!W478</f>
        <v>404523</v>
      </c>
      <c r="X478" s="15">
        <f>Raw_Data!X478</f>
        <v>714790</v>
      </c>
      <c r="Y478" s="15">
        <f>Raw_Data!Y478</f>
        <v>310267</v>
      </c>
      <c r="Z478" s="15">
        <f>Raw_Data!Z478</f>
        <v>2230</v>
      </c>
      <c r="AA478" s="15">
        <f>Raw_Data!AA478</f>
        <v>4.1879999999999997</v>
      </c>
      <c r="AB478" s="15">
        <f>Raw_Data!AB478</f>
        <v>45.7</v>
      </c>
      <c r="AC478" s="19" t="str">
        <f>IF(Raw_Data!G478="","Yes","No")</f>
        <v>No</v>
      </c>
      <c r="AD478" s="19" t="str">
        <f>IF(Raw_Data!L478="","Yes","No")</f>
        <v>No</v>
      </c>
      <c r="AE478" s="19" t="str">
        <f>IF(Raw_Data!T478="","Imputed",IF(Raw_Data!T478&gt;INDEX(Cleaning_Reference!$F$6:$F$13,MATCH(D478,Cleaning_Reference!$A$6:$A$13,0)),"Capped","Original"))</f>
        <v>Original</v>
      </c>
      <c r="AF478" s="21">
        <f t="shared" si="7"/>
        <v>9.34</v>
      </c>
    </row>
    <row r="479" spans="1:32" ht="15" customHeight="1" x14ac:dyDescent="0.3">
      <c r="A479" s="20" t="str">
        <f>Raw_Data!A479</f>
        <v>SF10478</v>
      </c>
      <c r="B479" s="15" t="str">
        <f>Raw_Data!B479</f>
        <v>Punjab</v>
      </c>
      <c r="C479" s="15" t="str">
        <f>Raw_Data!C479</f>
        <v>Raichur</v>
      </c>
      <c r="D479" s="15" t="str">
        <f>Raw_Data!D479</f>
        <v>Chilli</v>
      </c>
      <c r="E479" s="15" t="str">
        <f>Raw_Data!E479</f>
        <v>Kharif</v>
      </c>
      <c r="F479" s="15">
        <f>Raw_Data!F479</f>
        <v>9.86</v>
      </c>
      <c r="G479" s="18">
        <f>IF(Raw_Data!G479="",ROUND(AVERAGEIFS(Raw_Data!$G$2:$G$4001,Raw_Data!$E$2:$E$4001,E479),1),Raw_Data!G479)</f>
        <v>872.1</v>
      </c>
      <c r="H479" s="15">
        <f>Raw_Data!H479</f>
        <v>29.2</v>
      </c>
      <c r="I479" s="15">
        <f>Raw_Data!I479</f>
        <v>65.5</v>
      </c>
      <c r="J479" s="15">
        <f>Raw_Data!J479</f>
        <v>7.6</v>
      </c>
      <c r="K479" s="15">
        <f>Raw_Data!K479</f>
        <v>6.71</v>
      </c>
      <c r="L479" s="18">
        <f>IF(Raw_Data!L479="",ROUND(AVERAGEIFS(Raw_Data!$L$2:$L$4001,Raw_Data!$E$2:$E$4001,E479),1),Raw_Data!L479)</f>
        <v>35.299999999999997</v>
      </c>
      <c r="M479" s="15">
        <f>Raw_Data!M479</f>
        <v>82.8</v>
      </c>
      <c r="N479" s="15">
        <f>Raw_Data!N479</f>
        <v>60.3</v>
      </c>
      <c r="O479" s="15">
        <f>Raw_Data!O479</f>
        <v>126.4</v>
      </c>
      <c r="P479" s="15" t="str">
        <f>Raw_Data!P479</f>
        <v>Flood</v>
      </c>
      <c r="Q479" s="15">
        <f>Raw_Data!Q479</f>
        <v>130</v>
      </c>
      <c r="R479" s="15">
        <f>Raw_Data!R479</f>
        <v>4.92</v>
      </c>
      <c r="S479" s="15">
        <f>Raw_Data!S479</f>
        <v>0.8</v>
      </c>
      <c r="T479" s="18">
        <f>IF(Raw_Data!T479="",ROUND(AVERAGEIFS(Raw_Data!$T$2:$T$4001,Raw_Data!$E$2:$E$4001,E479,Raw_Data!$D$2:$D$4001,D479),2),IF(Raw_Data!T479&gt;INDEX(Cleaning_Reference!$F$6:$F$13,MATCH(D479,Cleaning_Reference!$A$6:$A$13,0)),INDEX(Cleaning_Reference!$F$6:$F$13,MATCH(D479,Cleaning_Reference!$A$6:$A$13,0)),Raw_Data!T479))</f>
        <v>2.88</v>
      </c>
      <c r="U479" s="15">
        <f>Raw_Data!U479</f>
        <v>28.4</v>
      </c>
      <c r="V479" s="15">
        <f>Raw_Data!V479</f>
        <v>107122</v>
      </c>
      <c r="W479" s="15">
        <f>Raw_Data!W479</f>
        <v>626835</v>
      </c>
      <c r="X479" s="15">
        <f>Raw_Data!X479</f>
        <v>3042265</v>
      </c>
      <c r="Y479" s="15">
        <f>Raw_Data!Y479</f>
        <v>2415430</v>
      </c>
      <c r="Z479" s="15">
        <f>Raw_Data!Z479</f>
        <v>7076</v>
      </c>
      <c r="AA479" s="15">
        <f>Raw_Data!AA479</f>
        <v>4.0140000000000002</v>
      </c>
      <c r="AB479" s="15">
        <f>Raw_Data!AB479</f>
        <v>48.2</v>
      </c>
      <c r="AC479" s="19" t="str">
        <f>IF(Raw_Data!G479="","Yes","No")</f>
        <v>No</v>
      </c>
      <c r="AD479" s="19" t="str">
        <f>IF(Raw_Data!L479="","Yes","No")</f>
        <v>No</v>
      </c>
      <c r="AE479" s="19" t="str">
        <f>IF(Raw_Data!T479="","Imputed",IF(Raw_Data!T479&gt;INDEX(Cleaning_Reference!$F$6:$F$13,MATCH(D479,Cleaning_Reference!$A$6:$A$13,0)),"Capped","Original"))</f>
        <v>Original</v>
      </c>
      <c r="AF479" s="21">
        <f t="shared" si="7"/>
        <v>28.4</v>
      </c>
    </row>
    <row r="480" spans="1:32" ht="15" customHeight="1" x14ac:dyDescent="0.3">
      <c r="A480" s="20" t="str">
        <f>Raw_Data!A480</f>
        <v>SF10479</v>
      </c>
      <c r="B480" s="15" t="str">
        <f>Raw_Data!B480</f>
        <v>Andhra Pradesh</v>
      </c>
      <c r="C480" s="15" t="str">
        <f>Raw_Data!C480</f>
        <v>Guntur</v>
      </c>
      <c r="D480" s="15" t="str">
        <f>Raw_Data!D480</f>
        <v>Pulses</v>
      </c>
      <c r="E480" s="15" t="str">
        <f>Raw_Data!E480</f>
        <v>Rabi</v>
      </c>
      <c r="F480" s="15">
        <f>Raw_Data!F480</f>
        <v>14.63</v>
      </c>
      <c r="G480" s="18">
        <f>IF(Raw_Data!G480="",ROUND(AVERAGEIFS(Raw_Data!$G$2:$G$4001,Raw_Data!$E$2:$E$4001,E480),1),Raw_Data!G480)</f>
        <v>590</v>
      </c>
      <c r="H480" s="15">
        <f>Raw_Data!H480</f>
        <v>29</v>
      </c>
      <c r="I480" s="15">
        <f>Raw_Data!I480</f>
        <v>60.6</v>
      </c>
      <c r="J480" s="15">
        <f>Raw_Data!J480</f>
        <v>9.5</v>
      </c>
      <c r="K480" s="15">
        <f>Raw_Data!K480</f>
        <v>6.78</v>
      </c>
      <c r="L480" s="18">
        <f>IF(Raw_Data!L480="",ROUND(AVERAGEIFS(Raw_Data!$L$2:$L$4001,Raw_Data!$E$2:$E$4001,E480),1),Raw_Data!L480)</f>
        <v>21</v>
      </c>
      <c r="M480" s="15">
        <f>Raw_Data!M480</f>
        <v>150.30000000000001</v>
      </c>
      <c r="N480" s="15">
        <f>Raw_Data!N480</f>
        <v>69.900000000000006</v>
      </c>
      <c r="O480" s="15">
        <f>Raw_Data!O480</f>
        <v>91</v>
      </c>
      <c r="P480" s="15" t="str">
        <f>Raw_Data!P480</f>
        <v>Rainfed</v>
      </c>
      <c r="Q480" s="15">
        <f>Raw_Data!Q480</f>
        <v>95.2</v>
      </c>
      <c r="R480" s="15">
        <f>Raw_Data!R480</f>
        <v>4.5199999999999996</v>
      </c>
      <c r="S480" s="15">
        <f>Raw_Data!S480</f>
        <v>0.96</v>
      </c>
      <c r="T480" s="18">
        <f>IF(Raw_Data!T480="",ROUND(AVERAGEIFS(Raw_Data!$T$2:$T$4001,Raw_Data!$E$2:$E$4001,E480,Raw_Data!$D$2:$D$4001,D480),2),IF(Raw_Data!T480&gt;INDEX(Cleaning_Reference!$F$6:$F$13,MATCH(D480,Cleaning_Reference!$A$6:$A$13,0)),INDEX(Cleaning_Reference!$F$6:$F$13,MATCH(D480,Cleaning_Reference!$A$6:$A$13,0)),Raw_Data!T480))</f>
        <v>1.2</v>
      </c>
      <c r="U480" s="15">
        <f>Raw_Data!U480</f>
        <v>17.559999999999999</v>
      </c>
      <c r="V480" s="15">
        <f>Raw_Data!V480</f>
        <v>66216</v>
      </c>
      <c r="W480" s="15">
        <f>Raw_Data!W480</f>
        <v>869084</v>
      </c>
      <c r="X480" s="15">
        <f>Raw_Data!X480</f>
        <v>1162753</v>
      </c>
      <c r="Y480" s="15">
        <f>Raw_Data!Y480</f>
        <v>293669</v>
      </c>
      <c r="Z480" s="15">
        <f>Raw_Data!Z480</f>
        <v>3264</v>
      </c>
      <c r="AA480" s="15">
        <f>Raw_Data!AA480</f>
        <v>5.38</v>
      </c>
      <c r="AB480" s="15">
        <f>Raw_Data!AB480</f>
        <v>49.6</v>
      </c>
      <c r="AC480" s="19" t="str">
        <f>IF(Raw_Data!G480="","Yes","No")</f>
        <v>No</v>
      </c>
      <c r="AD480" s="19" t="str">
        <f>IF(Raw_Data!L480="","Yes","No")</f>
        <v>No</v>
      </c>
      <c r="AE480" s="19" t="str">
        <f>IF(Raw_Data!T480="","Imputed",IF(Raw_Data!T480&gt;INDEX(Cleaning_Reference!$F$6:$F$13,MATCH(D480,Cleaning_Reference!$A$6:$A$13,0)),"Capped","Original"))</f>
        <v>Original</v>
      </c>
      <c r="AF480" s="21">
        <f t="shared" si="7"/>
        <v>17.559999999999999</v>
      </c>
    </row>
    <row r="481" spans="1:32" ht="15" customHeight="1" x14ac:dyDescent="0.3">
      <c r="A481" s="20" t="str">
        <f>Raw_Data!A481</f>
        <v>SF10480</v>
      </c>
      <c r="B481" s="15" t="str">
        <f>Raw_Data!B481</f>
        <v>Andhra Pradesh</v>
      </c>
      <c r="C481" s="15" t="str">
        <f>Raw_Data!C481</f>
        <v>Krishna</v>
      </c>
      <c r="D481" s="15" t="str">
        <f>Raw_Data!D481</f>
        <v>Rice</v>
      </c>
      <c r="E481" s="15" t="str">
        <f>Raw_Data!E481</f>
        <v>Zaid</v>
      </c>
      <c r="F481" s="15">
        <f>Raw_Data!F481</f>
        <v>13.64</v>
      </c>
      <c r="G481" s="18">
        <f>IF(Raw_Data!G481="",ROUND(AVERAGEIFS(Raw_Data!$G$2:$G$4001,Raw_Data!$E$2:$E$4001,E481),1),Raw_Data!G481)</f>
        <v>100.9</v>
      </c>
      <c r="H481" s="15">
        <f>Raw_Data!H481</f>
        <v>31.1</v>
      </c>
      <c r="I481" s="15">
        <f>Raw_Data!I481</f>
        <v>47.9</v>
      </c>
      <c r="J481" s="15">
        <f>Raw_Data!J481</f>
        <v>9.1999999999999993</v>
      </c>
      <c r="K481" s="15">
        <f>Raw_Data!K481</f>
        <v>6.64</v>
      </c>
      <c r="L481" s="18">
        <f>IF(Raw_Data!L481="",ROUND(AVERAGEIFS(Raw_Data!$L$2:$L$4001,Raw_Data!$E$2:$E$4001,E481),1),Raw_Data!L481)</f>
        <v>19</v>
      </c>
      <c r="M481" s="15">
        <f>Raw_Data!M481</f>
        <v>112.2</v>
      </c>
      <c r="N481" s="15">
        <f>Raw_Data!N481</f>
        <v>33.700000000000003</v>
      </c>
      <c r="O481" s="15">
        <f>Raw_Data!O481</f>
        <v>67.400000000000006</v>
      </c>
      <c r="P481" s="15" t="str">
        <f>Raw_Data!P481</f>
        <v>Rainfed</v>
      </c>
      <c r="Q481" s="15">
        <f>Raw_Data!Q481</f>
        <v>67.8</v>
      </c>
      <c r="R481" s="15">
        <f>Raw_Data!R481</f>
        <v>5.64</v>
      </c>
      <c r="S481" s="15">
        <f>Raw_Data!S481</f>
        <v>0.67</v>
      </c>
      <c r="T481" s="18">
        <f>IF(Raw_Data!T481="",ROUND(AVERAGEIFS(Raw_Data!$T$2:$T$4001,Raw_Data!$E$2:$E$4001,E481,Raw_Data!$D$2:$D$4001,D481),2),IF(Raw_Data!T481&gt;INDEX(Cleaning_Reference!$F$6:$F$13,MATCH(D481,Cleaning_Reference!$A$6:$A$13,0)),INDEX(Cleaning_Reference!$F$6:$F$13,MATCH(D481,Cleaning_Reference!$A$6:$A$13,0)),Raw_Data!T481))</f>
        <v>2.0299999999999998</v>
      </c>
      <c r="U481" s="15">
        <f>Raw_Data!U481</f>
        <v>27.69</v>
      </c>
      <c r="V481" s="15">
        <f>Raw_Data!V481</f>
        <v>19178</v>
      </c>
      <c r="W481" s="15">
        <f>Raw_Data!W481</f>
        <v>976614</v>
      </c>
      <c r="X481" s="15">
        <f>Raw_Data!X481</f>
        <v>531039</v>
      </c>
      <c r="Y481" s="15">
        <f>Raw_Data!Y481</f>
        <v>-445575</v>
      </c>
      <c r="Z481" s="15">
        <f>Raw_Data!Z481</f>
        <v>11253</v>
      </c>
      <c r="AA481" s="15">
        <f>Raw_Data!AA481</f>
        <v>2.4609999999999999</v>
      </c>
      <c r="AB481" s="15">
        <f>Raw_Data!AB481</f>
        <v>39.299999999999997</v>
      </c>
      <c r="AC481" s="19" t="str">
        <f>IF(Raw_Data!G481="","Yes","No")</f>
        <v>No</v>
      </c>
      <c r="AD481" s="19" t="str">
        <f>IF(Raw_Data!L481="","Yes","No")</f>
        <v>No</v>
      </c>
      <c r="AE481" s="19" t="str">
        <f>IF(Raw_Data!T481="","Imputed",IF(Raw_Data!T481&gt;INDEX(Cleaning_Reference!$F$6:$F$13,MATCH(D481,Cleaning_Reference!$A$6:$A$13,0)),"Capped","Original"))</f>
        <v>Original</v>
      </c>
      <c r="AF481" s="21">
        <f t="shared" si="7"/>
        <v>27.69</v>
      </c>
    </row>
    <row r="482" spans="1:32" ht="15" customHeight="1" x14ac:dyDescent="0.3">
      <c r="A482" s="20" t="str">
        <f>Raw_Data!A482</f>
        <v>SF10481</v>
      </c>
      <c r="B482" s="15" t="str">
        <f>Raw_Data!B482</f>
        <v>Punjab</v>
      </c>
      <c r="C482" s="15" t="str">
        <f>Raw_Data!C482</f>
        <v>Ludhiana</v>
      </c>
      <c r="D482" s="15" t="str">
        <f>Raw_Data!D482</f>
        <v>Rice</v>
      </c>
      <c r="E482" s="15" t="str">
        <f>Raw_Data!E482</f>
        <v>Kharif</v>
      </c>
      <c r="F482" s="15">
        <f>Raw_Data!F482</f>
        <v>12.91</v>
      </c>
      <c r="G482" s="18">
        <f>IF(Raw_Data!G482="",ROUND(AVERAGEIFS(Raw_Data!$G$2:$G$4001,Raw_Data!$E$2:$E$4001,E482),1),Raw_Data!G482)</f>
        <v>1046.7</v>
      </c>
      <c r="H482" s="15">
        <f>Raw_Data!H482</f>
        <v>27.9</v>
      </c>
      <c r="I482" s="15">
        <f>Raw_Data!I482</f>
        <v>83.5</v>
      </c>
      <c r="J482" s="15">
        <f>Raw_Data!J482</f>
        <v>6</v>
      </c>
      <c r="K482" s="15">
        <f>Raw_Data!K482</f>
        <v>7.79</v>
      </c>
      <c r="L482" s="18">
        <f>IF(Raw_Data!L482="",ROUND(AVERAGEIFS(Raw_Data!$L$2:$L$4001,Raw_Data!$E$2:$E$4001,E482),1),Raw_Data!L482)</f>
        <v>32.200000000000003</v>
      </c>
      <c r="M482" s="15">
        <f>Raw_Data!M482</f>
        <v>152.80000000000001</v>
      </c>
      <c r="N482" s="15">
        <f>Raw_Data!N482</f>
        <v>80</v>
      </c>
      <c r="O482" s="15">
        <f>Raw_Data!O482</f>
        <v>115.3</v>
      </c>
      <c r="P482" s="15" t="str">
        <f>Raw_Data!P482</f>
        <v>Rainfed</v>
      </c>
      <c r="Q482" s="15">
        <f>Raw_Data!Q482</f>
        <v>180.5</v>
      </c>
      <c r="R482" s="15">
        <f>Raw_Data!R482</f>
        <v>6.45</v>
      </c>
      <c r="S482" s="15">
        <f>Raw_Data!S482</f>
        <v>0.9</v>
      </c>
      <c r="T482" s="18">
        <f>IF(Raw_Data!T482="",ROUND(AVERAGEIFS(Raw_Data!$T$2:$T$4001,Raw_Data!$E$2:$E$4001,E482,Raw_Data!$D$2:$D$4001,D482),2),IF(Raw_Data!T482&gt;INDEX(Cleaning_Reference!$F$6:$F$13,MATCH(D482,Cleaning_Reference!$A$6:$A$13,0)),INDEX(Cleaning_Reference!$F$6:$F$13,MATCH(D482,Cleaning_Reference!$A$6:$A$13,0)),Raw_Data!T482))</f>
        <v>0.95</v>
      </c>
      <c r="U482" s="15">
        <f>Raw_Data!U482</f>
        <v>12.26</v>
      </c>
      <c r="V482" s="15">
        <f>Raw_Data!V482</f>
        <v>19552</v>
      </c>
      <c r="W482" s="15">
        <f>Raw_Data!W482</f>
        <v>875412</v>
      </c>
      <c r="X482" s="15">
        <f>Raw_Data!X482</f>
        <v>239708</v>
      </c>
      <c r="Y482" s="15">
        <f>Raw_Data!Y482</f>
        <v>-635704</v>
      </c>
      <c r="Z482" s="15">
        <f>Raw_Data!Z482</f>
        <v>9885</v>
      </c>
      <c r="AA482" s="15">
        <f>Raw_Data!AA482</f>
        <v>1.24</v>
      </c>
      <c r="AB482" s="15">
        <f>Raw_Data!AB482</f>
        <v>45.5</v>
      </c>
      <c r="AC482" s="19" t="str">
        <f>IF(Raw_Data!G482="","Yes","No")</f>
        <v>No</v>
      </c>
      <c r="AD482" s="19" t="str">
        <f>IF(Raw_Data!L482="","Yes","No")</f>
        <v>No</v>
      </c>
      <c r="AE482" s="19" t="str">
        <f>IF(Raw_Data!T482="","Imputed",IF(Raw_Data!T482&gt;INDEX(Cleaning_Reference!$F$6:$F$13,MATCH(D482,Cleaning_Reference!$A$6:$A$13,0)),"Capped","Original"))</f>
        <v>Original</v>
      </c>
      <c r="AF482" s="21">
        <f t="shared" si="7"/>
        <v>12.26</v>
      </c>
    </row>
    <row r="483" spans="1:32" ht="15" customHeight="1" x14ac:dyDescent="0.3">
      <c r="A483" s="20" t="str">
        <f>Raw_Data!A483</f>
        <v>SF10482</v>
      </c>
      <c r="B483" s="15" t="str">
        <f>Raw_Data!B483</f>
        <v>Telangana</v>
      </c>
      <c r="C483" s="15" t="str">
        <f>Raw_Data!C483</f>
        <v>Nalgonda</v>
      </c>
      <c r="D483" s="15" t="str">
        <f>Raw_Data!D483</f>
        <v>Cotton</v>
      </c>
      <c r="E483" s="15" t="str">
        <f>Raw_Data!E483</f>
        <v>Kharif</v>
      </c>
      <c r="F483" s="15">
        <f>Raw_Data!F483</f>
        <v>10.7</v>
      </c>
      <c r="G483" s="18">
        <f>IF(Raw_Data!G483="",ROUND(AVERAGEIFS(Raw_Data!$G$2:$G$4001,Raw_Data!$E$2:$E$4001,E483),1),Raw_Data!G483)</f>
        <v>529.5</v>
      </c>
      <c r="H483" s="15">
        <f>Raw_Data!H483</f>
        <v>29.6</v>
      </c>
      <c r="I483" s="15">
        <f>Raw_Data!I483</f>
        <v>67.3</v>
      </c>
      <c r="J483" s="15">
        <f>Raw_Data!J483</f>
        <v>6.6</v>
      </c>
      <c r="K483" s="15">
        <f>Raw_Data!K483</f>
        <v>6.41</v>
      </c>
      <c r="L483" s="18">
        <f>IF(Raw_Data!L483="",ROUND(AVERAGEIFS(Raw_Data!$L$2:$L$4001,Raw_Data!$E$2:$E$4001,E483),1),Raw_Data!L483)</f>
        <v>34.200000000000003</v>
      </c>
      <c r="M483" s="15">
        <f>Raw_Data!M483</f>
        <v>158.30000000000001</v>
      </c>
      <c r="N483" s="15">
        <f>Raw_Data!N483</f>
        <v>90.8</v>
      </c>
      <c r="O483" s="15">
        <f>Raw_Data!O483</f>
        <v>122</v>
      </c>
      <c r="P483" s="15" t="str">
        <f>Raw_Data!P483</f>
        <v>Drip</v>
      </c>
      <c r="Q483" s="15">
        <f>Raw_Data!Q483</f>
        <v>164</v>
      </c>
      <c r="R483" s="15">
        <f>Raw_Data!R483</f>
        <v>8.91</v>
      </c>
      <c r="S483" s="15">
        <f>Raw_Data!S483</f>
        <v>0.9</v>
      </c>
      <c r="T483" s="18">
        <f>IF(Raw_Data!T483="",ROUND(AVERAGEIFS(Raw_Data!$T$2:$T$4001,Raw_Data!$E$2:$E$4001,E483,Raw_Data!$D$2:$D$4001,D483),2),IF(Raw_Data!T483&gt;INDEX(Cleaning_Reference!$F$6:$F$13,MATCH(D483,Cleaning_Reference!$A$6:$A$13,0)),INDEX(Cleaning_Reference!$F$6:$F$13,MATCH(D483,Cleaning_Reference!$A$6:$A$13,0)),Raw_Data!T483))</f>
        <v>2.1800000000000002</v>
      </c>
      <c r="U483" s="15">
        <f>Raw_Data!U483</f>
        <v>23.33</v>
      </c>
      <c r="V483" s="15">
        <f>Raw_Data!V483</f>
        <v>74906</v>
      </c>
      <c r="W483" s="15">
        <f>Raw_Data!W483</f>
        <v>861543</v>
      </c>
      <c r="X483" s="15">
        <f>Raw_Data!X483</f>
        <v>1747557</v>
      </c>
      <c r="Y483" s="15">
        <f>Raw_Data!Y483</f>
        <v>886014</v>
      </c>
      <c r="Z483" s="15">
        <f>Raw_Data!Z483</f>
        <v>5355</v>
      </c>
      <c r="AA483" s="15">
        <f>Raw_Data!AA483</f>
        <v>4.3570000000000002</v>
      </c>
      <c r="AB483" s="15">
        <f>Raw_Data!AB483</f>
        <v>37.4</v>
      </c>
      <c r="AC483" s="19" t="str">
        <f>IF(Raw_Data!G483="","Yes","No")</f>
        <v>No</v>
      </c>
      <c r="AD483" s="19" t="str">
        <f>IF(Raw_Data!L483="","Yes","No")</f>
        <v>No</v>
      </c>
      <c r="AE483" s="19" t="str">
        <f>IF(Raw_Data!T483="","Imputed",IF(Raw_Data!T483&gt;INDEX(Cleaning_Reference!$F$6:$F$13,MATCH(D483,Cleaning_Reference!$A$6:$A$13,0)),"Capped","Original"))</f>
        <v>Original</v>
      </c>
      <c r="AF483" s="21">
        <f t="shared" si="7"/>
        <v>23.33</v>
      </c>
    </row>
    <row r="484" spans="1:32" ht="15" customHeight="1" x14ac:dyDescent="0.3">
      <c r="A484" s="20" t="str">
        <f>Raw_Data!A484</f>
        <v>SF10483</v>
      </c>
      <c r="B484" s="15" t="str">
        <f>Raw_Data!B484</f>
        <v>Punjab</v>
      </c>
      <c r="C484" s="15" t="str">
        <f>Raw_Data!C484</f>
        <v>Rajkot</v>
      </c>
      <c r="D484" s="15" t="str">
        <f>Raw_Data!D484</f>
        <v>Maize</v>
      </c>
      <c r="E484" s="15" t="str">
        <f>Raw_Data!E484</f>
        <v>Rabi</v>
      </c>
      <c r="F484" s="15">
        <f>Raw_Data!F484</f>
        <v>11.25</v>
      </c>
      <c r="G484" s="18">
        <f>IF(Raw_Data!G484="",ROUND(AVERAGEIFS(Raw_Data!$G$2:$G$4001,Raw_Data!$E$2:$E$4001,E484),1),Raw_Data!G484)</f>
        <v>528.20000000000005</v>
      </c>
      <c r="H484" s="15">
        <f>Raw_Data!H484</f>
        <v>20.100000000000001</v>
      </c>
      <c r="I484" s="15">
        <f>Raw_Data!I484</f>
        <v>63.1</v>
      </c>
      <c r="J484" s="15">
        <f>Raw_Data!J484</f>
        <v>8.6999999999999993</v>
      </c>
      <c r="K484" s="15">
        <f>Raw_Data!K484</f>
        <v>5.2</v>
      </c>
      <c r="L484" s="18">
        <f>IF(Raw_Data!L484="",ROUND(AVERAGEIFS(Raw_Data!$L$2:$L$4001,Raw_Data!$E$2:$E$4001,E484),1),Raw_Data!L484)</f>
        <v>23</v>
      </c>
      <c r="M484" s="15">
        <f>Raw_Data!M484</f>
        <v>74.099999999999994</v>
      </c>
      <c r="N484" s="15">
        <f>Raw_Data!N484</f>
        <v>65.400000000000006</v>
      </c>
      <c r="O484" s="15">
        <f>Raw_Data!O484</f>
        <v>122.9</v>
      </c>
      <c r="P484" s="15" t="str">
        <f>Raw_Data!P484</f>
        <v>Drip</v>
      </c>
      <c r="Q484" s="15">
        <f>Raw_Data!Q484</f>
        <v>239</v>
      </c>
      <c r="R484" s="15">
        <f>Raw_Data!R484</f>
        <v>1.65</v>
      </c>
      <c r="S484" s="15">
        <f>Raw_Data!S484</f>
        <v>0.84</v>
      </c>
      <c r="T484" s="18">
        <f>IF(Raw_Data!T484="",ROUND(AVERAGEIFS(Raw_Data!$T$2:$T$4001,Raw_Data!$E$2:$E$4001,E484,Raw_Data!$D$2:$D$4001,D484),2),IF(Raw_Data!T484&gt;INDEX(Cleaning_Reference!$F$6:$F$13,MATCH(D484,Cleaning_Reference!$A$6:$A$13,0)),INDEX(Cleaning_Reference!$F$6:$F$13,MATCH(D484,Cleaning_Reference!$A$6:$A$13,0)),Raw_Data!T484))</f>
        <v>0.3</v>
      </c>
      <c r="U484" s="15">
        <f>Raw_Data!U484</f>
        <v>3.38</v>
      </c>
      <c r="V484" s="15">
        <f>Raw_Data!V484</f>
        <v>20680</v>
      </c>
      <c r="W484" s="15">
        <f>Raw_Data!W484</f>
        <v>675097</v>
      </c>
      <c r="X484" s="15">
        <f>Raw_Data!X484</f>
        <v>69898</v>
      </c>
      <c r="Y484" s="15">
        <f>Raw_Data!Y484</f>
        <v>-605199</v>
      </c>
      <c r="Z484" s="15">
        <f>Raw_Data!Z484</f>
        <v>6058</v>
      </c>
      <c r="AA484" s="15">
        <f>Raw_Data!AA484</f>
        <v>0.55800000000000005</v>
      </c>
      <c r="AB484" s="15">
        <f>Raw_Data!AB484</f>
        <v>43.4</v>
      </c>
      <c r="AC484" s="19" t="str">
        <f>IF(Raw_Data!G484="","Yes","No")</f>
        <v>No</v>
      </c>
      <c r="AD484" s="19" t="str">
        <f>IF(Raw_Data!L484="","Yes","No")</f>
        <v>No</v>
      </c>
      <c r="AE484" s="19" t="str">
        <f>IF(Raw_Data!T484="","Imputed",IF(Raw_Data!T484&gt;INDEX(Cleaning_Reference!$F$6:$F$13,MATCH(D484,Cleaning_Reference!$A$6:$A$13,0)),"Capped","Original"))</f>
        <v>Original</v>
      </c>
      <c r="AF484" s="21">
        <f t="shared" si="7"/>
        <v>3.38</v>
      </c>
    </row>
    <row r="485" spans="1:32" ht="15" customHeight="1" x14ac:dyDescent="0.3">
      <c r="A485" s="20" t="str">
        <f>Raw_Data!A485</f>
        <v>SF10484</v>
      </c>
      <c r="B485" s="15" t="str">
        <f>Raw_Data!B485</f>
        <v>Karnataka</v>
      </c>
      <c r="C485" s="15" t="str">
        <f>Raw_Data!C485</f>
        <v>Erode</v>
      </c>
      <c r="D485" s="15" t="str">
        <f>Raw_Data!D485</f>
        <v>Rice</v>
      </c>
      <c r="E485" s="15" t="str">
        <f>Raw_Data!E485</f>
        <v>Kharif</v>
      </c>
      <c r="F485" s="15">
        <f>Raw_Data!F485</f>
        <v>12.01</v>
      </c>
      <c r="G485" s="18">
        <f>IF(Raw_Data!G485="",ROUND(AVERAGEIFS(Raw_Data!$G$2:$G$4001,Raw_Data!$E$2:$E$4001,E485),1),Raw_Data!G485)</f>
        <v>1049.4000000000001</v>
      </c>
      <c r="H485" s="15">
        <f>Raw_Data!H485</f>
        <v>28.6</v>
      </c>
      <c r="I485" s="15">
        <f>Raw_Data!I485</f>
        <v>80.7</v>
      </c>
      <c r="J485" s="15">
        <f>Raw_Data!J485</f>
        <v>6</v>
      </c>
      <c r="K485" s="15">
        <f>Raw_Data!K485</f>
        <v>6.93</v>
      </c>
      <c r="L485" s="18">
        <f>IF(Raw_Data!L485="",ROUND(AVERAGEIFS(Raw_Data!$L$2:$L$4001,Raw_Data!$E$2:$E$4001,E485),1),Raw_Data!L485)</f>
        <v>33.6</v>
      </c>
      <c r="M485" s="15">
        <f>Raw_Data!M485</f>
        <v>101</v>
      </c>
      <c r="N485" s="15">
        <f>Raw_Data!N485</f>
        <v>25.2</v>
      </c>
      <c r="O485" s="15">
        <f>Raw_Data!O485</f>
        <v>108.8</v>
      </c>
      <c r="P485" s="15" t="str">
        <f>Raw_Data!P485</f>
        <v>Drip</v>
      </c>
      <c r="Q485" s="15">
        <f>Raw_Data!Q485</f>
        <v>248.7</v>
      </c>
      <c r="R485" s="15">
        <f>Raw_Data!R485</f>
        <v>6.91</v>
      </c>
      <c r="S485" s="15">
        <f>Raw_Data!S485</f>
        <v>0.71</v>
      </c>
      <c r="T485" s="18">
        <f>IF(Raw_Data!T485="",ROUND(AVERAGEIFS(Raw_Data!$T$2:$T$4001,Raw_Data!$E$2:$E$4001,E485,Raw_Data!$D$2:$D$4001,D485),2),IF(Raw_Data!T485&gt;INDEX(Cleaning_Reference!$F$6:$F$13,MATCH(D485,Cleaning_Reference!$A$6:$A$13,0)),INDEX(Cleaning_Reference!$F$6:$F$13,MATCH(D485,Cleaning_Reference!$A$6:$A$13,0)),Raw_Data!T485))</f>
        <v>3.01</v>
      </c>
      <c r="U485" s="15">
        <f>Raw_Data!U485</f>
        <v>36.15</v>
      </c>
      <c r="V485" s="15">
        <f>Raw_Data!V485</f>
        <v>21691</v>
      </c>
      <c r="W485" s="15">
        <f>Raw_Data!W485</f>
        <v>960213</v>
      </c>
      <c r="X485" s="15">
        <f>Raw_Data!X485</f>
        <v>784130</v>
      </c>
      <c r="Y485" s="15">
        <f>Raw_Data!Y485</f>
        <v>-176083</v>
      </c>
      <c r="Z485" s="15">
        <f>Raw_Data!Z485</f>
        <v>14203</v>
      </c>
      <c r="AA485" s="15">
        <f>Raw_Data!AA485</f>
        <v>2.5449999999999999</v>
      </c>
      <c r="AB485" s="15">
        <f>Raw_Data!AB485</f>
        <v>62.1</v>
      </c>
      <c r="AC485" s="19" t="str">
        <f>IF(Raw_Data!G485="","Yes","No")</f>
        <v>No</v>
      </c>
      <c r="AD485" s="19" t="str">
        <f>IF(Raw_Data!L485="","Yes","No")</f>
        <v>No</v>
      </c>
      <c r="AE485" s="19" t="str">
        <f>IF(Raw_Data!T485="","Imputed",IF(Raw_Data!T485&gt;INDEX(Cleaning_Reference!$F$6:$F$13,MATCH(D485,Cleaning_Reference!$A$6:$A$13,0)),"Capped","Original"))</f>
        <v>Original</v>
      </c>
      <c r="AF485" s="21">
        <f t="shared" si="7"/>
        <v>36.15</v>
      </c>
    </row>
    <row r="486" spans="1:32" ht="15" customHeight="1" x14ac:dyDescent="0.3">
      <c r="A486" s="20" t="str">
        <f>Raw_Data!A486</f>
        <v>SF10485</v>
      </c>
      <c r="B486" s="15" t="str">
        <f>Raw_Data!B486</f>
        <v>Maharashtra</v>
      </c>
      <c r="C486" s="15" t="str">
        <f>Raw_Data!C486</f>
        <v>Warangal</v>
      </c>
      <c r="D486" s="15" t="str">
        <f>Raw_Data!D486</f>
        <v>Rice</v>
      </c>
      <c r="E486" s="15" t="str">
        <f>Raw_Data!E486</f>
        <v>Kharif</v>
      </c>
      <c r="F486" s="15">
        <f>Raw_Data!F486</f>
        <v>2.57</v>
      </c>
      <c r="G486" s="18">
        <f>IF(Raw_Data!G486="",ROUND(AVERAGEIFS(Raw_Data!$G$2:$G$4001,Raw_Data!$E$2:$E$4001,E486),1),Raw_Data!G486)</f>
        <v>519.20000000000005</v>
      </c>
      <c r="H486" s="15">
        <f>Raw_Data!H486</f>
        <v>31</v>
      </c>
      <c r="I486" s="15">
        <f>Raw_Data!I486</f>
        <v>69.599999999999994</v>
      </c>
      <c r="J486" s="15">
        <f>Raw_Data!J486</f>
        <v>4.4000000000000004</v>
      </c>
      <c r="K486" s="15">
        <f>Raw_Data!K486</f>
        <v>7.28</v>
      </c>
      <c r="L486" s="18">
        <f>IF(Raw_Data!L486="",ROUND(AVERAGEIFS(Raw_Data!$L$2:$L$4001,Raw_Data!$E$2:$E$4001,E486),1),Raw_Data!L486)</f>
        <v>27.7</v>
      </c>
      <c r="M486" s="15">
        <f>Raw_Data!M486</f>
        <v>87.3</v>
      </c>
      <c r="N486" s="15">
        <f>Raw_Data!N486</f>
        <v>46.4</v>
      </c>
      <c r="O486" s="15">
        <f>Raw_Data!O486</f>
        <v>123.5</v>
      </c>
      <c r="P486" s="15" t="str">
        <f>Raw_Data!P486</f>
        <v>Rainfed</v>
      </c>
      <c r="Q486" s="15">
        <f>Raw_Data!Q486</f>
        <v>292.3</v>
      </c>
      <c r="R486" s="15">
        <f>Raw_Data!R486</f>
        <v>5.73</v>
      </c>
      <c r="S486" s="15">
        <f>Raw_Data!S486</f>
        <v>0.66</v>
      </c>
      <c r="T486" s="18">
        <f>IF(Raw_Data!T486="",ROUND(AVERAGEIFS(Raw_Data!$T$2:$T$4001,Raw_Data!$E$2:$E$4001,E486,Raw_Data!$D$2:$D$4001,D486),2),IF(Raw_Data!T486&gt;INDEX(Cleaning_Reference!$F$6:$F$13,MATCH(D486,Cleaning_Reference!$A$6:$A$13,0)),INDEX(Cleaning_Reference!$F$6:$F$13,MATCH(D486,Cleaning_Reference!$A$6:$A$13,0)),Raw_Data!T486))</f>
        <v>1.83</v>
      </c>
      <c r="U486" s="15">
        <f>Raw_Data!U486</f>
        <v>4.7</v>
      </c>
      <c r="V486" s="15">
        <f>Raw_Data!V486</f>
        <v>18249</v>
      </c>
      <c r="W486" s="15">
        <f>Raw_Data!W486</f>
        <v>201659</v>
      </c>
      <c r="X486" s="15">
        <f>Raw_Data!X486</f>
        <v>85770</v>
      </c>
      <c r="Y486" s="15">
        <f>Raw_Data!Y486</f>
        <v>-115889</v>
      </c>
      <c r="Z486" s="15">
        <f>Raw_Data!Z486</f>
        <v>2332</v>
      </c>
      <c r="AA486" s="15">
        <f>Raw_Data!AA486</f>
        <v>2.0150000000000001</v>
      </c>
      <c r="AB486" s="15">
        <f>Raw_Data!AB486</f>
        <v>46.2</v>
      </c>
      <c r="AC486" s="19" t="str">
        <f>IF(Raw_Data!G486="","Yes","No")</f>
        <v>No</v>
      </c>
      <c r="AD486" s="19" t="str">
        <f>IF(Raw_Data!L486="","Yes","No")</f>
        <v>No</v>
      </c>
      <c r="AE486" s="19" t="str">
        <f>IF(Raw_Data!T486="","Imputed",IF(Raw_Data!T486&gt;INDEX(Cleaning_Reference!$F$6:$F$13,MATCH(D486,Cleaning_Reference!$A$6:$A$13,0)),"Capped","Original"))</f>
        <v>Original</v>
      </c>
      <c r="AF486" s="21">
        <f t="shared" si="7"/>
        <v>4.7</v>
      </c>
    </row>
    <row r="487" spans="1:32" ht="15" customHeight="1" x14ac:dyDescent="0.3">
      <c r="A487" s="20" t="str">
        <f>Raw_Data!A487</f>
        <v>SF10486</v>
      </c>
      <c r="B487" s="15" t="str">
        <f>Raw_Data!B487</f>
        <v>Tamil Nadu</v>
      </c>
      <c r="C487" s="15" t="str">
        <f>Raw_Data!C487</f>
        <v>Guntur</v>
      </c>
      <c r="D487" s="15" t="str">
        <f>Raw_Data!D487</f>
        <v>Wheat</v>
      </c>
      <c r="E487" s="15" t="str">
        <f>Raw_Data!E487</f>
        <v>Rabi</v>
      </c>
      <c r="F487" s="15">
        <f>Raw_Data!F487</f>
        <v>12.56</v>
      </c>
      <c r="G487" s="18">
        <f>IF(Raw_Data!G487="",ROUND(AVERAGEIFS(Raw_Data!$G$2:$G$4001,Raw_Data!$E$2:$E$4001,E487),1),Raw_Data!G487)</f>
        <v>502.3</v>
      </c>
      <c r="H487" s="15">
        <f>Raw_Data!H487</f>
        <v>27.7</v>
      </c>
      <c r="I487" s="15">
        <f>Raw_Data!I487</f>
        <v>76.099999999999994</v>
      </c>
      <c r="J487" s="15">
        <f>Raw_Data!J487</f>
        <v>9.1999999999999993</v>
      </c>
      <c r="K487" s="15">
        <f>Raw_Data!K487</f>
        <v>7.66</v>
      </c>
      <c r="L487" s="18">
        <f>IF(Raw_Data!L487="",ROUND(AVERAGEIFS(Raw_Data!$L$2:$L$4001,Raw_Data!$E$2:$E$4001,E487),1),Raw_Data!L487)</f>
        <v>30.6</v>
      </c>
      <c r="M487" s="15">
        <f>Raw_Data!M487</f>
        <v>88.4</v>
      </c>
      <c r="N487" s="15">
        <f>Raw_Data!N487</f>
        <v>83.5</v>
      </c>
      <c r="O487" s="15">
        <f>Raw_Data!O487</f>
        <v>111.3</v>
      </c>
      <c r="P487" s="15" t="str">
        <f>Raw_Data!P487</f>
        <v>Rainfed</v>
      </c>
      <c r="Q487" s="15">
        <f>Raw_Data!Q487</f>
        <v>176.9</v>
      </c>
      <c r="R487" s="15">
        <f>Raw_Data!R487</f>
        <v>3.24</v>
      </c>
      <c r="S487" s="15">
        <f>Raw_Data!S487</f>
        <v>0.75</v>
      </c>
      <c r="T487" s="18">
        <f>IF(Raw_Data!T487="",ROUND(AVERAGEIFS(Raw_Data!$T$2:$T$4001,Raw_Data!$E$2:$E$4001,E487,Raw_Data!$D$2:$D$4001,D487),2),IF(Raw_Data!T487&gt;INDEX(Cleaning_Reference!$F$6:$F$13,MATCH(D487,Cleaning_Reference!$A$6:$A$13,0)),INDEX(Cleaning_Reference!$F$6:$F$13,MATCH(D487,Cleaning_Reference!$A$6:$A$13,0)),Raw_Data!T487))</f>
        <v>0.85</v>
      </c>
      <c r="U487" s="15">
        <f>Raw_Data!U487</f>
        <v>10.68</v>
      </c>
      <c r="V487" s="15">
        <f>Raw_Data!V487</f>
        <v>26319</v>
      </c>
      <c r="W487" s="15">
        <f>Raw_Data!W487</f>
        <v>807350</v>
      </c>
      <c r="X487" s="15">
        <f>Raw_Data!X487</f>
        <v>281087</v>
      </c>
      <c r="Y487" s="15">
        <f>Raw_Data!Y487</f>
        <v>-526263</v>
      </c>
      <c r="Z487" s="15">
        <f>Raw_Data!Z487</f>
        <v>3646</v>
      </c>
      <c r="AA487" s="15">
        <f>Raw_Data!AA487</f>
        <v>2.9289999999999998</v>
      </c>
      <c r="AB487" s="15">
        <f>Raw_Data!AB487</f>
        <v>55.9</v>
      </c>
      <c r="AC487" s="19" t="str">
        <f>IF(Raw_Data!G487="","Yes","No")</f>
        <v>No</v>
      </c>
      <c r="AD487" s="19" t="str">
        <f>IF(Raw_Data!L487="","Yes","No")</f>
        <v>No</v>
      </c>
      <c r="AE487" s="19" t="str">
        <f>IF(Raw_Data!T487="","Imputed",IF(Raw_Data!T487&gt;INDEX(Cleaning_Reference!$F$6:$F$13,MATCH(D487,Cleaning_Reference!$A$6:$A$13,0)),"Capped","Original"))</f>
        <v>Original</v>
      </c>
      <c r="AF487" s="21">
        <f t="shared" si="7"/>
        <v>10.68</v>
      </c>
    </row>
    <row r="488" spans="1:32" ht="15" customHeight="1" x14ac:dyDescent="0.3">
      <c r="A488" s="20" t="str">
        <f>Raw_Data!A488</f>
        <v>SF10487</v>
      </c>
      <c r="B488" s="15" t="str">
        <f>Raw_Data!B488</f>
        <v>Andhra Pradesh</v>
      </c>
      <c r="C488" s="15" t="str">
        <f>Raw_Data!C488</f>
        <v>Guntur</v>
      </c>
      <c r="D488" s="15" t="str">
        <f>Raw_Data!D488</f>
        <v>Sugarcane</v>
      </c>
      <c r="E488" s="15" t="str">
        <f>Raw_Data!E488</f>
        <v>Zaid</v>
      </c>
      <c r="F488" s="15">
        <f>Raw_Data!F488</f>
        <v>8.9499999999999993</v>
      </c>
      <c r="G488" s="18">
        <f>IF(Raw_Data!G488="",ROUND(AVERAGEIFS(Raw_Data!$G$2:$G$4001,Raw_Data!$E$2:$E$4001,E488),1),Raw_Data!G488)</f>
        <v>252.9</v>
      </c>
      <c r="H488" s="15">
        <f>Raw_Data!H488</f>
        <v>31.4</v>
      </c>
      <c r="I488" s="15">
        <f>Raw_Data!I488</f>
        <v>51.1</v>
      </c>
      <c r="J488" s="15">
        <f>Raw_Data!J488</f>
        <v>7.4</v>
      </c>
      <c r="K488" s="15">
        <f>Raw_Data!K488</f>
        <v>6.51</v>
      </c>
      <c r="L488" s="18">
        <f>IF(Raw_Data!L488="",ROUND(AVERAGEIFS(Raw_Data!$L$2:$L$4001,Raw_Data!$E$2:$E$4001,E488),1),Raw_Data!L488)</f>
        <v>21</v>
      </c>
      <c r="M488" s="15">
        <f>Raw_Data!M488</f>
        <v>93.6</v>
      </c>
      <c r="N488" s="15">
        <f>Raw_Data!N488</f>
        <v>63.4</v>
      </c>
      <c r="O488" s="15">
        <f>Raw_Data!O488</f>
        <v>84.8</v>
      </c>
      <c r="P488" s="15" t="str">
        <f>Raw_Data!P488</f>
        <v>Flood</v>
      </c>
      <c r="Q488" s="15">
        <f>Raw_Data!Q488</f>
        <v>166.8</v>
      </c>
      <c r="R488" s="15">
        <f>Raw_Data!R488</f>
        <v>2.38</v>
      </c>
      <c r="S488" s="15">
        <f>Raw_Data!S488</f>
        <v>0.93</v>
      </c>
      <c r="T488" s="18">
        <f>IF(Raw_Data!T488="",ROUND(AVERAGEIFS(Raw_Data!$T$2:$T$4001,Raw_Data!$E$2:$E$4001,E488,Raw_Data!$D$2:$D$4001,D488),2),IF(Raw_Data!T488&gt;INDEX(Cleaning_Reference!$F$6:$F$13,MATCH(D488,Cleaning_Reference!$A$6:$A$13,0)),INDEX(Cleaning_Reference!$F$6:$F$13,MATCH(D488,Cleaning_Reference!$A$6:$A$13,0)),Raw_Data!T488))</f>
        <v>49.8</v>
      </c>
      <c r="U488" s="15">
        <f>Raw_Data!U488</f>
        <v>445.71</v>
      </c>
      <c r="V488" s="15">
        <f>Raw_Data!V488</f>
        <v>2762</v>
      </c>
      <c r="W488" s="15">
        <f>Raw_Data!W488</f>
        <v>621204</v>
      </c>
      <c r="X488" s="15">
        <f>Raw_Data!X488</f>
        <v>1231051</v>
      </c>
      <c r="Y488" s="15">
        <f>Raw_Data!Y488</f>
        <v>609847</v>
      </c>
      <c r="Z488" s="15">
        <f>Raw_Data!Z488</f>
        <v>18738</v>
      </c>
      <c r="AA488" s="15">
        <f>Raw_Data!AA488</f>
        <v>23.786000000000001</v>
      </c>
      <c r="AB488" s="15">
        <f>Raw_Data!AB488</f>
        <v>52.3</v>
      </c>
      <c r="AC488" s="19" t="str">
        <f>IF(Raw_Data!G488="","Yes","No")</f>
        <v>No</v>
      </c>
      <c r="AD488" s="19" t="str">
        <f>IF(Raw_Data!L488="","Yes","No")</f>
        <v>No</v>
      </c>
      <c r="AE488" s="19" t="str">
        <f>IF(Raw_Data!T488="","Imputed",IF(Raw_Data!T488&gt;INDEX(Cleaning_Reference!$F$6:$F$13,MATCH(D488,Cleaning_Reference!$A$6:$A$13,0)),"Capped","Original"))</f>
        <v>Original</v>
      </c>
      <c r="AF488" s="21">
        <f t="shared" si="7"/>
        <v>445.71</v>
      </c>
    </row>
    <row r="489" spans="1:32" ht="15" customHeight="1" x14ac:dyDescent="0.3">
      <c r="A489" s="20" t="str">
        <f>Raw_Data!A489</f>
        <v>SF10488</v>
      </c>
      <c r="B489" s="15" t="str">
        <f>Raw_Data!B489</f>
        <v>Karnataka</v>
      </c>
      <c r="C489" s="15" t="str">
        <f>Raw_Data!C489</f>
        <v>Krishna</v>
      </c>
      <c r="D489" s="15" t="str">
        <f>Raw_Data!D489</f>
        <v>Maize</v>
      </c>
      <c r="E489" s="15" t="str">
        <f>Raw_Data!E489</f>
        <v>Rabi</v>
      </c>
      <c r="F489" s="15">
        <f>Raw_Data!F489</f>
        <v>1.94</v>
      </c>
      <c r="G489" s="18">
        <f>IF(Raw_Data!G489="",ROUND(AVERAGEIFS(Raw_Data!$G$2:$G$4001,Raw_Data!$E$2:$E$4001,E489),1),Raw_Data!G489)</f>
        <v>397.8</v>
      </c>
      <c r="H489" s="15">
        <f>Raw_Data!H489</f>
        <v>21.1</v>
      </c>
      <c r="I489" s="15">
        <f>Raw_Data!I489</f>
        <v>59.7</v>
      </c>
      <c r="J489" s="15">
        <f>Raw_Data!J489</f>
        <v>7.1</v>
      </c>
      <c r="K489" s="15">
        <f>Raw_Data!K489</f>
        <v>6.79</v>
      </c>
      <c r="L489" s="18">
        <f>IF(Raw_Data!L489="",ROUND(AVERAGEIFS(Raw_Data!$L$2:$L$4001,Raw_Data!$E$2:$E$4001,E489),1),Raw_Data!L489)</f>
        <v>18.5</v>
      </c>
      <c r="M489" s="15">
        <f>Raw_Data!M489</f>
        <v>152.19999999999999</v>
      </c>
      <c r="N489" s="15">
        <f>Raw_Data!N489</f>
        <v>56.2</v>
      </c>
      <c r="O489" s="15">
        <f>Raw_Data!O489</f>
        <v>92</v>
      </c>
      <c r="P489" s="15" t="str">
        <f>Raw_Data!P489</f>
        <v>Drip</v>
      </c>
      <c r="Q489" s="15">
        <f>Raw_Data!Q489</f>
        <v>249</v>
      </c>
      <c r="R489" s="15">
        <f>Raw_Data!R489</f>
        <v>2.8</v>
      </c>
      <c r="S489" s="15">
        <f>Raw_Data!S489</f>
        <v>0.73</v>
      </c>
      <c r="T489" s="18">
        <f>IF(Raw_Data!T489="",ROUND(AVERAGEIFS(Raw_Data!$T$2:$T$4001,Raw_Data!$E$2:$E$4001,E489,Raw_Data!$D$2:$D$4001,D489),2),IF(Raw_Data!T489&gt;INDEX(Cleaning_Reference!$F$6:$F$13,MATCH(D489,Cleaning_Reference!$A$6:$A$13,0)),INDEX(Cleaning_Reference!$F$6:$F$13,MATCH(D489,Cleaning_Reference!$A$6:$A$13,0)),Raw_Data!T489))</f>
        <v>3.72</v>
      </c>
      <c r="U489" s="15">
        <f>Raw_Data!U489</f>
        <v>7.22</v>
      </c>
      <c r="V489" s="15">
        <f>Raw_Data!V489</f>
        <v>21992</v>
      </c>
      <c r="W489" s="15">
        <f>Raw_Data!W489</f>
        <v>127790</v>
      </c>
      <c r="X489" s="15">
        <f>Raw_Data!X489</f>
        <v>158782</v>
      </c>
      <c r="Y489" s="15">
        <f>Raw_Data!Y489</f>
        <v>30992</v>
      </c>
      <c r="Z489" s="15">
        <f>Raw_Data!Z489</f>
        <v>971</v>
      </c>
      <c r="AA489" s="15">
        <f>Raw_Data!AA489</f>
        <v>7.4359999999999999</v>
      </c>
      <c r="AB489" s="15">
        <f>Raw_Data!AB489</f>
        <v>44</v>
      </c>
      <c r="AC489" s="19" t="str">
        <f>IF(Raw_Data!G489="","Yes","No")</f>
        <v>No</v>
      </c>
      <c r="AD489" s="19" t="str">
        <f>IF(Raw_Data!L489="","Yes","No")</f>
        <v>No</v>
      </c>
      <c r="AE489" s="19" t="str">
        <f>IF(Raw_Data!T489="","Imputed",IF(Raw_Data!T489&gt;INDEX(Cleaning_Reference!$F$6:$F$13,MATCH(D489,Cleaning_Reference!$A$6:$A$13,0)),"Capped","Original"))</f>
        <v>Original</v>
      </c>
      <c r="AF489" s="21">
        <f t="shared" si="7"/>
        <v>7.22</v>
      </c>
    </row>
    <row r="490" spans="1:32" ht="15" customHeight="1" x14ac:dyDescent="0.3">
      <c r="A490" s="20" t="str">
        <f>Raw_Data!A490</f>
        <v>SF10489</v>
      </c>
      <c r="B490" s="15" t="str">
        <f>Raw_Data!B490</f>
        <v>Maharashtra</v>
      </c>
      <c r="C490" s="15" t="str">
        <f>Raw_Data!C490</f>
        <v>Indore</v>
      </c>
      <c r="D490" s="15" t="str">
        <f>Raw_Data!D490</f>
        <v>Chilli</v>
      </c>
      <c r="E490" s="15" t="str">
        <f>Raw_Data!E490</f>
        <v>Kharif</v>
      </c>
      <c r="F490" s="15">
        <f>Raw_Data!F490</f>
        <v>5.19</v>
      </c>
      <c r="G490" s="18">
        <f>IF(Raw_Data!G490="",ROUND(AVERAGEIFS(Raw_Data!$G$2:$G$4001,Raw_Data!$E$2:$E$4001,E490),1),Raw_Data!G490)</f>
        <v>874</v>
      </c>
      <c r="H490" s="15">
        <f>Raw_Data!H490</f>
        <v>28.5</v>
      </c>
      <c r="I490" s="15">
        <f>Raw_Data!I490</f>
        <v>70</v>
      </c>
      <c r="J490" s="15">
        <f>Raw_Data!J490</f>
        <v>7.1</v>
      </c>
      <c r="K490" s="15">
        <f>Raw_Data!K490</f>
        <v>7.26</v>
      </c>
      <c r="L490" s="18">
        <f>IF(Raw_Data!L490="",ROUND(AVERAGEIFS(Raw_Data!$L$2:$L$4001,Raw_Data!$E$2:$E$4001,E490),1),Raw_Data!L490)</f>
        <v>31.8</v>
      </c>
      <c r="M490" s="15">
        <f>Raw_Data!M490</f>
        <v>117.6</v>
      </c>
      <c r="N490" s="15">
        <f>Raw_Data!N490</f>
        <v>89</v>
      </c>
      <c r="O490" s="15">
        <f>Raw_Data!O490</f>
        <v>90.4</v>
      </c>
      <c r="P490" s="15" t="str">
        <f>Raw_Data!P490</f>
        <v>Sprinkler</v>
      </c>
      <c r="Q490" s="15">
        <f>Raw_Data!Q490</f>
        <v>292</v>
      </c>
      <c r="R490" s="15">
        <f>Raw_Data!R490</f>
        <v>9.58</v>
      </c>
      <c r="S490" s="15">
        <f>Raw_Data!S490</f>
        <v>0.76</v>
      </c>
      <c r="T490" s="18">
        <f>IF(Raw_Data!T490="",ROUND(AVERAGEIFS(Raw_Data!$T$2:$T$4001,Raw_Data!$E$2:$E$4001,E490,Raw_Data!$D$2:$D$4001,D490),2),IF(Raw_Data!T490&gt;INDEX(Cleaning_Reference!$F$6:$F$13,MATCH(D490,Cleaning_Reference!$A$6:$A$13,0)),INDEX(Cleaning_Reference!$F$6:$F$13,MATCH(D490,Cleaning_Reference!$A$6:$A$13,0)),Raw_Data!T490))</f>
        <v>1.74</v>
      </c>
      <c r="U490" s="15">
        <f>Raw_Data!U490</f>
        <v>9.0299999999999994</v>
      </c>
      <c r="V490" s="15">
        <f>Raw_Data!V490</f>
        <v>106242</v>
      </c>
      <c r="W490" s="15">
        <f>Raw_Data!W490</f>
        <v>401120</v>
      </c>
      <c r="X490" s="15">
        <f>Raw_Data!X490</f>
        <v>959365</v>
      </c>
      <c r="Y490" s="15">
        <f>Raw_Data!Y490</f>
        <v>558245</v>
      </c>
      <c r="Z490" s="15">
        <f>Raw_Data!Z490</f>
        <v>3752</v>
      </c>
      <c r="AA490" s="15">
        <f>Raw_Data!AA490</f>
        <v>2.407</v>
      </c>
      <c r="AB490" s="15">
        <f>Raw_Data!AB490</f>
        <v>37.200000000000003</v>
      </c>
      <c r="AC490" s="19" t="str">
        <f>IF(Raw_Data!G490="","Yes","No")</f>
        <v>No</v>
      </c>
      <c r="AD490" s="19" t="str">
        <f>IF(Raw_Data!L490="","Yes","No")</f>
        <v>No</v>
      </c>
      <c r="AE490" s="19" t="str">
        <f>IF(Raw_Data!T490="","Imputed",IF(Raw_Data!T490&gt;INDEX(Cleaning_Reference!$F$6:$F$13,MATCH(D490,Cleaning_Reference!$A$6:$A$13,0)),"Capped","Original"))</f>
        <v>Original</v>
      </c>
      <c r="AF490" s="21">
        <f t="shared" si="7"/>
        <v>9.0299999999999994</v>
      </c>
    </row>
    <row r="491" spans="1:32" ht="15" customHeight="1" x14ac:dyDescent="0.3">
      <c r="A491" s="20" t="str">
        <f>Raw_Data!A491</f>
        <v>SF10490</v>
      </c>
      <c r="B491" s="15" t="str">
        <f>Raw_Data!B491</f>
        <v>Telangana</v>
      </c>
      <c r="C491" s="15" t="str">
        <f>Raw_Data!C491</f>
        <v>Rajkot</v>
      </c>
      <c r="D491" s="15" t="str">
        <f>Raw_Data!D491</f>
        <v>Sugarcane</v>
      </c>
      <c r="E491" s="15" t="str">
        <f>Raw_Data!E491</f>
        <v>Kharif</v>
      </c>
      <c r="F491" s="15">
        <f>Raw_Data!F491</f>
        <v>2.2400000000000002</v>
      </c>
      <c r="G491" s="18">
        <f>IF(Raw_Data!G491="",ROUND(AVERAGEIFS(Raw_Data!$G$2:$G$4001,Raw_Data!$E$2:$E$4001,E491),1),Raw_Data!G491)</f>
        <v>815.4</v>
      </c>
      <c r="H491" s="15">
        <f>Raw_Data!H491</f>
        <v>26.4</v>
      </c>
      <c r="I491" s="15">
        <f>Raw_Data!I491</f>
        <v>93.4</v>
      </c>
      <c r="J491" s="15">
        <f>Raw_Data!J491</f>
        <v>6.6</v>
      </c>
      <c r="K491" s="15">
        <f>Raw_Data!K491</f>
        <v>6.56</v>
      </c>
      <c r="L491" s="18">
        <f>IF(Raw_Data!L491="",ROUND(AVERAGEIFS(Raw_Data!$L$2:$L$4001,Raw_Data!$E$2:$E$4001,E491),1),Raw_Data!L491)</f>
        <v>41.5</v>
      </c>
      <c r="M491" s="15">
        <f>Raw_Data!M491</f>
        <v>55.4</v>
      </c>
      <c r="N491" s="15">
        <f>Raw_Data!N491</f>
        <v>55.3</v>
      </c>
      <c r="O491" s="15">
        <f>Raw_Data!O491</f>
        <v>132.69999999999999</v>
      </c>
      <c r="P491" s="15" t="str">
        <f>Raw_Data!P491</f>
        <v>Drip</v>
      </c>
      <c r="Q491" s="15">
        <f>Raw_Data!Q491</f>
        <v>168.5</v>
      </c>
      <c r="R491" s="15">
        <f>Raw_Data!R491</f>
        <v>7.35</v>
      </c>
      <c r="S491" s="15">
        <f>Raw_Data!S491</f>
        <v>0.67</v>
      </c>
      <c r="T491" s="18">
        <f>IF(Raw_Data!T491="",ROUND(AVERAGEIFS(Raw_Data!$T$2:$T$4001,Raw_Data!$E$2:$E$4001,E491,Raw_Data!$D$2:$D$4001,D491),2),IF(Raw_Data!T491&gt;INDEX(Cleaning_Reference!$F$6:$F$13,MATCH(D491,Cleaning_Reference!$A$6:$A$13,0)),INDEX(Cleaning_Reference!$F$6:$F$13,MATCH(D491,Cleaning_Reference!$A$6:$A$13,0)),Raw_Data!T491))</f>
        <v>66.680000000000007</v>
      </c>
      <c r="U491" s="15">
        <f>Raw_Data!U491</f>
        <v>149.36000000000001</v>
      </c>
      <c r="V491" s="15">
        <f>Raw_Data!V491</f>
        <v>2972</v>
      </c>
      <c r="W491" s="15">
        <f>Raw_Data!W491</f>
        <v>131684</v>
      </c>
      <c r="X491" s="15">
        <f>Raw_Data!X491</f>
        <v>443898</v>
      </c>
      <c r="Y491" s="15">
        <f>Raw_Data!Y491</f>
        <v>312214</v>
      </c>
      <c r="Z491" s="15">
        <f>Raw_Data!Z491</f>
        <v>3626</v>
      </c>
      <c r="AA491" s="15">
        <f>Raw_Data!AA491</f>
        <v>41.191000000000003</v>
      </c>
      <c r="AB491" s="15">
        <f>Raw_Data!AB491</f>
        <v>43.9</v>
      </c>
      <c r="AC491" s="19" t="str">
        <f>IF(Raw_Data!G491="","Yes","No")</f>
        <v>No</v>
      </c>
      <c r="AD491" s="19" t="str">
        <f>IF(Raw_Data!L491="","Yes","No")</f>
        <v>No</v>
      </c>
      <c r="AE491" s="19" t="str">
        <f>IF(Raw_Data!T491="","Imputed",IF(Raw_Data!T491&gt;INDEX(Cleaning_Reference!$F$6:$F$13,MATCH(D491,Cleaning_Reference!$A$6:$A$13,0)),"Capped","Original"))</f>
        <v>Original</v>
      </c>
      <c r="AF491" s="21">
        <f t="shared" si="7"/>
        <v>149.36000000000001</v>
      </c>
    </row>
    <row r="492" spans="1:32" ht="15" customHeight="1" x14ac:dyDescent="0.3">
      <c r="A492" s="20" t="str">
        <f>Raw_Data!A492</f>
        <v>SF10491</v>
      </c>
      <c r="B492" s="15" t="str">
        <f>Raw_Data!B492</f>
        <v>Karnataka</v>
      </c>
      <c r="C492" s="15" t="str">
        <f>Raw_Data!C492</f>
        <v>Erode</v>
      </c>
      <c r="D492" s="15" t="str">
        <f>Raw_Data!D492</f>
        <v>Pulses</v>
      </c>
      <c r="E492" s="15" t="str">
        <f>Raw_Data!E492</f>
        <v>Rabi</v>
      </c>
      <c r="F492" s="15">
        <f>Raw_Data!F492</f>
        <v>11.01</v>
      </c>
      <c r="G492" s="18">
        <f>IF(Raw_Data!G492="",ROUND(AVERAGEIFS(Raw_Data!$G$2:$G$4001,Raw_Data!$E$2:$E$4001,E492),1),Raw_Data!G492)</f>
        <v>400.9</v>
      </c>
      <c r="H492" s="15">
        <f>Raw_Data!H492</f>
        <v>21.3</v>
      </c>
      <c r="I492" s="15">
        <f>Raw_Data!I492</f>
        <v>51.4</v>
      </c>
      <c r="J492" s="15">
        <f>Raw_Data!J492</f>
        <v>7</v>
      </c>
      <c r="K492" s="15">
        <f>Raw_Data!K492</f>
        <v>6.44</v>
      </c>
      <c r="L492" s="18">
        <f>IF(Raw_Data!L492="",ROUND(AVERAGEIFS(Raw_Data!$L$2:$L$4001,Raw_Data!$E$2:$E$4001,E492),1),Raw_Data!L492)</f>
        <v>33.299999999999997</v>
      </c>
      <c r="M492" s="15">
        <f>Raw_Data!M492</f>
        <v>117.6</v>
      </c>
      <c r="N492" s="15">
        <f>Raw_Data!N492</f>
        <v>47.7</v>
      </c>
      <c r="O492" s="15">
        <f>Raw_Data!O492</f>
        <v>141.30000000000001</v>
      </c>
      <c r="P492" s="15" t="str">
        <f>Raw_Data!P492</f>
        <v>Rainfed</v>
      </c>
      <c r="Q492" s="15">
        <f>Raw_Data!Q492</f>
        <v>196.3</v>
      </c>
      <c r="R492" s="15">
        <f>Raw_Data!R492</f>
        <v>1.23</v>
      </c>
      <c r="S492" s="15">
        <f>Raw_Data!S492</f>
        <v>0.84</v>
      </c>
      <c r="T492" s="18">
        <f>IF(Raw_Data!T492="",ROUND(AVERAGEIFS(Raw_Data!$T$2:$T$4001,Raw_Data!$E$2:$E$4001,E492,Raw_Data!$D$2:$D$4001,D492),2),IF(Raw_Data!T492&gt;INDEX(Cleaning_Reference!$F$6:$F$13,MATCH(D492,Cleaning_Reference!$A$6:$A$13,0)),INDEX(Cleaning_Reference!$F$6:$F$13,MATCH(D492,Cleaning_Reference!$A$6:$A$13,0)),Raw_Data!T492))</f>
        <v>1.02</v>
      </c>
      <c r="U492" s="15">
        <f>Raw_Data!U492</f>
        <v>11.23</v>
      </c>
      <c r="V492" s="15">
        <f>Raw_Data!V492</f>
        <v>70499</v>
      </c>
      <c r="W492" s="15">
        <f>Raw_Data!W492</f>
        <v>607232</v>
      </c>
      <c r="X492" s="15">
        <f>Raw_Data!X492</f>
        <v>791704</v>
      </c>
      <c r="Y492" s="15">
        <f>Raw_Data!Y492</f>
        <v>184472</v>
      </c>
      <c r="Z492" s="15">
        <f>Raw_Data!Z492</f>
        <v>2520</v>
      </c>
      <c r="AA492" s="15">
        <f>Raw_Data!AA492</f>
        <v>4.4560000000000004</v>
      </c>
      <c r="AB492" s="15">
        <f>Raw_Data!AB492</f>
        <v>39</v>
      </c>
      <c r="AC492" s="19" t="str">
        <f>IF(Raw_Data!G492="","Yes","No")</f>
        <v>No</v>
      </c>
      <c r="AD492" s="19" t="str">
        <f>IF(Raw_Data!L492="","Yes","No")</f>
        <v>No</v>
      </c>
      <c r="AE492" s="19" t="str">
        <f>IF(Raw_Data!T492="","Imputed",IF(Raw_Data!T492&gt;INDEX(Cleaning_Reference!$F$6:$F$13,MATCH(D492,Cleaning_Reference!$A$6:$A$13,0)),"Capped","Original"))</f>
        <v>Original</v>
      </c>
      <c r="AF492" s="21">
        <f t="shared" si="7"/>
        <v>11.23</v>
      </c>
    </row>
    <row r="493" spans="1:32" ht="15" customHeight="1" x14ac:dyDescent="0.3">
      <c r="A493" s="20" t="str">
        <f>Raw_Data!A493</f>
        <v>SF10492</v>
      </c>
      <c r="B493" s="15" t="str">
        <f>Raw_Data!B493</f>
        <v>Punjab</v>
      </c>
      <c r="C493" s="15" t="str">
        <f>Raw_Data!C493</f>
        <v>Indore</v>
      </c>
      <c r="D493" s="15" t="str">
        <f>Raw_Data!D493</f>
        <v>Maize</v>
      </c>
      <c r="E493" s="15" t="str">
        <f>Raw_Data!E493</f>
        <v>Zaid</v>
      </c>
      <c r="F493" s="15">
        <f>Raw_Data!F493</f>
        <v>7.34</v>
      </c>
      <c r="G493" s="18">
        <f>IF(Raw_Data!G493="",ROUND(AVERAGEIFS(Raw_Data!$G$2:$G$4001,Raw_Data!$E$2:$E$4001,E493),1),Raw_Data!G493)</f>
        <v>80</v>
      </c>
      <c r="H493" s="15">
        <f>Raw_Data!H493</f>
        <v>32.200000000000003</v>
      </c>
      <c r="I493" s="15">
        <f>Raw_Data!I493</f>
        <v>51</v>
      </c>
      <c r="J493" s="15">
        <f>Raw_Data!J493</f>
        <v>6.5</v>
      </c>
      <c r="K493" s="15">
        <f>Raw_Data!K493</f>
        <v>6.6</v>
      </c>
      <c r="L493" s="18">
        <f>IF(Raw_Data!L493="",ROUND(AVERAGEIFS(Raw_Data!$L$2:$L$4001,Raw_Data!$E$2:$E$4001,E493),1),Raw_Data!L493)</f>
        <v>20.3</v>
      </c>
      <c r="M493" s="15">
        <f>Raw_Data!M493</f>
        <v>98.6</v>
      </c>
      <c r="N493" s="15">
        <f>Raw_Data!N493</f>
        <v>54.8</v>
      </c>
      <c r="O493" s="15">
        <f>Raw_Data!O493</f>
        <v>75.599999999999994</v>
      </c>
      <c r="P493" s="15" t="str">
        <f>Raw_Data!P493</f>
        <v>Rainfed</v>
      </c>
      <c r="Q493" s="15">
        <f>Raw_Data!Q493</f>
        <v>128</v>
      </c>
      <c r="R493" s="15">
        <f>Raw_Data!R493</f>
        <v>3.47</v>
      </c>
      <c r="S493" s="15">
        <f>Raw_Data!S493</f>
        <v>0.71</v>
      </c>
      <c r="T493" s="18">
        <f>IF(Raw_Data!T493="",ROUND(AVERAGEIFS(Raw_Data!$T$2:$T$4001,Raw_Data!$E$2:$E$4001,E493,Raw_Data!$D$2:$D$4001,D493),2),IF(Raw_Data!T493&gt;INDEX(Cleaning_Reference!$F$6:$F$13,MATCH(D493,Cleaning_Reference!$A$6:$A$13,0)),INDEX(Cleaning_Reference!$F$6:$F$13,MATCH(D493,Cleaning_Reference!$A$6:$A$13,0)),Raw_Data!T493))</f>
        <v>2.33</v>
      </c>
      <c r="U493" s="15">
        <f>Raw_Data!U493</f>
        <v>17.100000000000001</v>
      </c>
      <c r="V493" s="15">
        <f>Raw_Data!V493</f>
        <v>20212</v>
      </c>
      <c r="W493" s="15">
        <f>Raw_Data!W493</f>
        <v>481663</v>
      </c>
      <c r="X493" s="15">
        <f>Raw_Data!X493</f>
        <v>345625</v>
      </c>
      <c r="Y493" s="15">
        <f>Raw_Data!Y493</f>
        <v>-136038</v>
      </c>
      <c r="Z493" s="15">
        <f>Raw_Data!Z493</f>
        <v>2060</v>
      </c>
      <c r="AA493" s="15">
        <f>Raw_Data!AA493</f>
        <v>8.3010000000000002</v>
      </c>
      <c r="AB493" s="15">
        <f>Raw_Data!AB493</f>
        <v>34.700000000000003</v>
      </c>
      <c r="AC493" s="19" t="str">
        <f>IF(Raw_Data!G493="","Yes","No")</f>
        <v>No</v>
      </c>
      <c r="AD493" s="19" t="str">
        <f>IF(Raw_Data!L493="","Yes","No")</f>
        <v>No</v>
      </c>
      <c r="AE493" s="19" t="str">
        <f>IF(Raw_Data!T493="","Imputed",IF(Raw_Data!T493&gt;INDEX(Cleaning_Reference!$F$6:$F$13,MATCH(D493,Cleaning_Reference!$A$6:$A$13,0)),"Capped","Original"))</f>
        <v>Original</v>
      </c>
      <c r="AF493" s="21">
        <f t="shared" si="7"/>
        <v>17.100000000000001</v>
      </c>
    </row>
    <row r="494" spans="1:32" ht="15" customHeight="1" x14ac:dyDescent="0.3">
      <c r="A494" s="20" t="str">
        <f>Raw_Data!A494</f>
        <v>SF10493</v>
      </c>
      <c r="B494" s="15" t="str">
        <f>Raw_Data!B494</f>
        <v>Tamil Nadu</v>
      </c>
      <c r="C494" s="15" t="str">
        <f>Raw_Data!C494</f>
        <v>Warangal</v>
      </c>
      <c r="D494" s="15" t="str">
        <f>Raw_Data!D494</f>
        <v>Maize</v>
      </c>
      <c r="E494" s="15" t="str">
        <f>Raw_Data!E494</f>
        <v>Kharif</v>
      </c>
      <c r="F494" s="15">
        <f>Raw_Data!F494</f>
        <v>5.91</v>
      </c>
      <c r="G494" s="18">
        <f>IF(Raw_Data!G494="",ROUND(AVERAGEIFS(Raw_Data!$G$2:$G$4001,Raw_Data!$E$2:$E$4001,E494),1),Raw_Data!G494)</f>
        <v>785</v>
      </c>
      <c r="H494" s="15">
        <f>Raw_Data!H494</f>
        <v>31.9</v>
      </c>
      <c r="I494" s="15">
        <f>Raw_Data!I494</f>
        <v>79.900000000000006</v>
      </c>
      <c r="J494" s="15">
        <f>Raw_Data!J494</f>
        <v>8.4</v>
      </c>
      <c r="K494" s="15">
        <f>Raw_Data!K494</f>
        <v>6.42</v>
      </c>
      <c r="L494" s="18">
        <f>IF(Raw_Data!L494="",ROUND(AVERAGEIFS(Raw_Data!$L$2:$L$4001,Raw_Data!$E$2:$E$4001,E494),1),Raw_Data!L494)</f>
        <v>23.2</v>
      </c>
      <c r="M494" s="15">
        <f>Raw_Data!M494</f>
        <v>120.7</v>
      </c>
      <c r="N494" s="15">
        <f>Raw_Data!N494</f>
        <v>28.6</v>
      </c>
      <c r="O494" s="15">
        <f>Raw_Data!O494</f>
        <v>109.1</v>
      </c>
      <c r="P494" s="15" t="str">
        <f>Raw_Data!P494</f>
        <v>Drip</v>
      </c>
      <c r="Q494" s="15">
        <f>Raw_Data!Q494</f>
        <v>259.39999999999998</v>
      </c>
      <c r="R494" s="15">
        <f>Raw_Data!R494</f>
        <v>5.3</v>
      </c>
      <c r="S494" s="15">
        <f>Raw_Data!S494</f>
        <v>0.94</v>
      </c>
      <c r="T494" s="18">
        <f>IF(Raw_Data!T494="",ROUND(AVERAGEIFS(Raw_Data!$T$2:$T$4001,Raw_Data!$E$2:$E$4001,E494,Raw_Data!$D$2:$D$4001,D494),2),IF(Raw_Data!T494&gt;INDEX(Cleaning_Reference!$F$6:$F$13,MATCH(D494,Cleaning_Reference!$A$6:$A$13,0)),INDEX(Cleaning_Reference!$F$6:$F$13,MATCH(D494,Cleaning_Reference!$A$6:$A$13,0)),Raw_Data!T494))</f>
        <v>4.4800000000000004</v>
      </c>
      <c r="U494" s="15">
        <f>Raw_Data!U494</f>
        <v>26.48</v>
      </c>
      <c r="V494" s="15">
        <f>Raw_Data!V494</f>
        <v>23060</v>
      </c>
      <c r="W494" s="15">
        <f>Raw_Data!W494</f>
        <v>381893</v>
      </c>
      <c r="X494" s="15">
        <f>Raw_Data!X494</f>
        <v>610629</v>
      </c>
      <c r="Y494" s="15">
        <f>Raw_Data!Y494</f>
        <v>228736</v>
      </c>
      <c r="Z494" s="15">
        <f>Raw_Data!Z494</f>
        <v>3393</v>
      </c>
      <c r="AA494" s="15">
        <f>Raw_Data!AA494</f>
        <v>7.8040000000000003</v>
      </c>
      <c r="AB494" s="15">
        <f>Raw_Data!AB494</f>
        <v>56.8</v>
      </c>
      <c r="AC494" s="19" t="str">
        <f>IF(Raw_Data!G494="","Yes","No")</f>
        <v>No</v>
      </c>
      <c r="AD494" s="19" t="str">
        <f>IF(Raw_Data!L494="","Yes","No")</f>
        <v>No</v>
      </c>
      <c r="AE494" s="19" t="str">
        <f>IF(Raw_Data!T494="","Imputed",IF(Raw_Data!T494&gt;INDEX(Cleaning_Reference!$F$6:$F$13,MATCH(D494,Cleaning_Reference!$A$6:$A$13,0)),"Capped","Original"))</f>
        <v>Original</v>
      </c>
      <c r="AF494" s="21">
        <f t="shared" si="7"/>
        <v>26.48</v>
      </c>
    </row>
    <row r="495" spans="1:32" ht="15" customHeight="1" x14ac:dyDescent="0.3">
      <c r="A495" s="20" t="str">
        <f>Raw_Data!A495</f>
        <v>SF10494</v>
      </c>
      <c r="B495" s="15" t="str">
        <f>Raw_Data!B495</f>
        <v>Karnataka</v>
      </c>
      <c r="C495" s="15" t="str">
        <f>Raw_Data!C495</f>
        <v>Krishna</v>
      </c>
      <c r="D495" s="15" t="str">
        <f>Raw_Data!D495</f>
        <v>Sugarcane</v>
      </c>
      <c r="E495" s="15" t="str">
        <f>Raw_Data!E495</f>
        <v>Rabi</v>
      </c>
      <c r="F495" s="15">
        <f>Raw_Data!F495</f>
        <v>4.3</v>
      </c>
      <c r="G495" s="18">
        <f>IF(Raw_Data!G495="",ROUND(AVERAGEIFS(Raw_Data!$G$2:$G$4001,Raw_Data!$E$2:$E$4001,E495),1),Raw_Data!G495)</f>
        <v>797.1</v>
      </c>
      <c r="H495" s="15">
        <f>Raw_Data!H495</f>
        <v>26.3</v>
      </c>
      <c r="I495" s="15">
        <f>Raw_Data!I495</f>
        <v>44.6</v>
      </c>
      <c r="J495" s="15">
        <f>Raw_Data!J495</f>
        <v>9.1999999999999993</v>
      </c>
      <c r="K495" s="15">
        <f>Raw_Data!K495</f>
        <v>6.43</v>
      </c>
      <c r="L495" s="18">
        <f>IF(Raw_Data!L495="",ROUND(AVERAGEIFS(Raw_Data!$L$2:$L$4001,Raw_Data!$E$2:$E$4001,E495),1),Raw_Data!L495)</f>
        <v>24.6</v>
      </c>
      <c r="M495" s="15">
        <f>Raw_Data!M495</f>
        <v>104.7</v>
      </c>
      <c r="N495" s="15">
        <f>Raw_Data!N495</f>
        <v>84.1</v>
      </c>
      <c r="O495" s="15">
        <f>Raw_Data!O495</f>
        <v>77.3</v>
      </c>
      <c r="P495" s="15" t="str">
        <f>Raw_Data!P495</f>
        <v>Rainfed</v>
      </c>
      <c r="Q495" s="15">
        <f>Raw_Data!Q495</f>
        <v>199.3</v>
      </c>
      <c r="R495" s="15">
        <f>Raw_Data!R495</f>
        <v>7.21</v>
      </c>
      <c r="S495" s="15">
        <f>Raw_Data!S495</f>
        <v>0.72</v>
      </c>
      <c r="T495" s="18">
        <f>IF(Raw_Data!T495="",ROUND(AVERAGEIFS(Raw_Data!$T$2:$T$4001,Raw_Data!$E$2:$E$4001,E495,Raw_Data!$D$2:$D$4001,D495),2),IF(Raw_Data!T495&gt;INDEX(Cleaning_Reference!$F$6:$F$13,MATCH(D495,Cleaning_Reference!$A$6:$A$13,0)),INDEX(Cleaning_Reference!$F$6:$F$13,MATCH(D495,Cleaning_Reference!$A$6:$A$13,0)),Raw_Data!T495))</f>
        <v>46.28</v>
      </c>
      <c r="U495" s="15">
        <f>Raw_Data!U495</f>
        <v>199</v>
      </c>
      <c r="V495" s="15">
        <f>Raw_Data!V495</f>
        <v>3433</v>
      </c>
      <c r="W495" s="15">
        <f>Raw_Data!W495</f>
        <v>292191</v>
      </c>
      <c r="X495" s="15">
        <f>Raw_Data!X495</f>
        <v>683167</v>
      </c>
      <c r="Y495" s="15">
        <f>Raw_Data!Y495</f>
        <v>390976</v>
      </c>
      <c r="Z495" s="15">
        <f>Raw_Data!Z495</f>
        <v>4333</v>
      </c>
      <c r="AA495" s="15">
        <f>Raw_Data!AA495</f>
        <v>45.927</v>
      </c>
      <c r="AB495" s="15">
        <f>Raw_Data!AB495</f>
        <v>47.6</v>
      </c>
      <c r="AC495" s="19" t="str">
        <f>IF(Raw_Data!G495="","Yes","No")</f>
        <v>No</v>
      </c>
      <c r="AD495" s="19" t="str">
        <f>IF(Raw_Data!L495="","Yes","No")</f>
        <v>No</v>
      </c>
      <c r="AE495" s="19" t="str">
        <f>IF(Raw_Data!T495="","Imputed",IF(Raw_Data!T495&gt;INDEX(Cleaning_Reference!$F$6:$F$13,MATCH(D495,Cleaning_Reference!$A$6:$A$13,0)),"Capped","Original"))</f>
        <v>Original</v>
      </c>
      <c r="AF495" s="21">
        <f t="shared" si="7"/>
        <v>199</v>
      </c>
    </row>
    <row r="496" spans="1:32" ht="15" customHeight="1" x14ac:dyDescent="0.3">
      <c r="A496" s="20" t="str">
        <f>Raw_Data!A496</f>
        <v>SF10495</v>
      </c>
      <c r="B496" s="15" t="str">
        <f>Raw_Data!B496</f>
        <v>Andhra Pradesh</v>
      </c>
      <c r="C496" s="15" t="str">
        <f>Raw_Data!C496</f>
        <v>Erode</v>
      </c>
      <c r="D496" s="15" t="str">
        <f>Raw_Data!D496</f>
        <v>Maize</v>
      </c>
      <c r="E496" s="15" t="str">
        <f>Raw_Data!E496</f>
        <v>Kharif</v>
      </c>
      <c r="F496" s="15">
        <f>Raw_Data!F496</f>
        <v>9.58</v>
      </c>
      <c r="G496" s="18">
        <f>IF(Raw_Data!G496="",ROUND(AVERAGEIFS(Raw_Data!$G$2:$G$4001,Raw_Data!$E$2:$E$4001,E496),1),Raw_Data!G496)</f>
        <v>843.3</v>
      </c>
      <c r="H496" s="15">
        <f>Raw_Data!H496</f>
        <v>24.3</v>
      </c>
      <c r="I496" s="15">
        <f>Raw_Data!I496</f>
        <v>70.900000000000006</v>
      </c>
      <c r="J496" s="15">
        <f>Raw_Data!J496</f>
        <v>7.8</v>
      </c>
      <c r="K496" s="15">
        <f>Raw_Data!K496</f>
        <v>5.48</v>
      </c>
      <c r="L496" s="18">
        <f>IF(Raw_Data!L496="",ROUND(AVERAGEIFS(Raw_Data!$L$2:$L$4001,Raw_Data!$E$2:$E$4001,E496),1),Raw_Data!L496)</f>
        <v>17.600000000000001</v>
      </c>
      <c r="M496" s="15">
        <f>Raw_Data!M496</f>
        <v>137.6</v>
      </c>
      <c r="N496" s="15">
        <f>Raw_Data!N496</f>
        <v>65.400000000000006</v>
      </c>
      <c r="O496" s="15">
        <f>Raw_Data!O496</f>
        <v>113.5</v>
      </c>
      <c r="P496" s="15" t="str">
        <f>Raw_Data!P496</f>
        <v>Drip</v>
      </c>
      <c r="Q496" s="15">
        <f>Raw_Data!Q496</f>
        <v>61.8</v>
      </c>
      <c r="R496" s="15">
        <f>Raw_Data!R496</f>
        <v>7.04</v>
      </c>
      <c r="S496" s="15">
        <f>Raw_Data!S496</f>
        <v>0.92</v>
      </c>
      <c r="T496" s="18">
        <f>IF(Raw_Data!T496="",ROUND(AVERAGEIFS(Raw_Data!$T$2:$T$4001,Raw_Data!$E$2:$E$4001,E496,Raw_Data!$D$2:$D$4001,D496),2),IF(Raw_Data!T496&gt;INDEX(Cleaning_Reference!$F$6:$F$13,MATCH(D496,Cleaning_Reference!$A$6:$A$13,0)),INDEX(Cleaning_Reference!$F$6:$F$13,MATCH(D496,Cleaning_Reference!$A$6:$A$13,0)),Raw_Data!T496))</f>
        <v>0.79</v>
      </c>
      <c r="U496" s="15">
        <f>Raw_Data!U496</f>
        <v>7.57</v>
      </c>
      <c r="V496" s="15">
        <f>Raw_Data!V496</f>
        <v>20945</v>
      </c>
      <c r="W496" s="15">
        <f>Raw_Data!W496</f>
        <v>528986</v>
      </c>
      <c r="X496" s="15">
        <f>Raw_Data!X496</f>
        <v>158554</v>
      </c>
      <c r="Y496" s="15">
        <f>Raw_Data!Y496</f>
        <v>-370432</v>
      </c>
      <c r="Z496" s="15">
        <f>Raw_Data!Z496</f>
        <v>4447</v>
      </c>
      <c r="AA496" s="15">
        <f>Raw_Data!AA496</f>
        <v>1.702</v>
      </c>
      <c r="AB496" s="15">
        <f>Raw_Data!AB496</f>
        <v>49.4</v>
      </c>
      <c r="AC496" s="19" t="str">
        <f>IF(Raw_Data!G496="","Yes","No")</f>
        <v>No</v>
      </c>
      <c r="AD496" s="19" t="str">
        <f>IF(Raw_Data!L496="","Yes","No")</f>
        <v>No</v>
      </c>
      <c r="AE496" s="19" t="str">
        <f>IF(Raw_Data!T496="","Imputed",IF(Raw_Data!T496&gt;INDEX(Cleaning_Reference!$F$6:$F$13,MATCH(D496,Cleaning_Reference!$A$6:$A$13,0)),"Capped","Original"))</f>
        <v>Original</v>
      </c>
      <c r="AF496" s="21">
        <f t="shared" si="7"/>
        <v>7.57</v>
      </c>
    </row>
    <row r="497" spans="1:32" ht="15" customHeight="1" x14ac:dyDescent="0.3">
      <c r="A497" s="20" t="str">
        <f>Raw_Data!A497</f>
        <v>SF10496</v>
      </c>
      <c r="B497" s="15" t="str">
        <f>Raw_Data!B497</f>
        <v>Andhra Pradesh</v>
      </c>
      <c r="C497" s="15" t="str">
        <f>Raw_Data!C497</f>
        <v>Warangal</v>
      </c>
      <c r="D497" s="15" t="str">
        <f>Raw_Data!D497</f>
        <v>Groundnut</v>
      </c>
      <c r="E497" s="15" t="str">
        <f>Raw_Data!E497</f>
        <v>Kharif</v>
      </c>
      <c r="F497" s="15">
        <f>Raw_Data!F497</f>
        <v>2.61</v>
      </c>
      <c r="G497" s="18">
        <f>IF(Raw_Data!G497="",ROUND(AVERAGEIFS(Raw_Data!$G$2:$G$4001,Raw_Data!$E$2:$E$4001,E497),1),Raw_Data!G497)</f>
        <v>796.6</v>
      </c>
      <c r="H497" s="15">
        <f>Raw_Data!H497</f>
        <v>24.2</v>
      </c>
      <c r="I497" s="15">
        <f>Raw_Data!I497</f>
        <v>71.8</v>
      </c>
      <c r="J497" s="15">
        <f>Raw_Data!J497</f>
        <v>6.5</v>
      </c>
      <c r="K497" s="15">
        <f>Raw_Data!K497</f>
        <v>7.31</v>
      </c>
      <c r="L497" s="18">
        <f>IF(Raw_Data!L497="",ROUND(AVERAGEIFS(Raw_Data!$L$2:$L$4001,Raw_Data!$E$2:$E$4001,E497),1),Raw_Data!L497)</f>
        <v>27</v>
      </c>
      <c r="M497" s="15">
        <f>Raw_Data!M497</f>
        <v>155.6</v>
      </c>
      <c r="N497" s="15">
        <f>Raw_Data!N497</f>
        <v>76.8</v>
      </c>
      <c r="O497" s="15">
        <f>Raw_Data!O497</f>
        <v>128.19999999999999</v>
      </c>
      <c r="P497" s="15" t="str">
        <f>Raw_Data!P497</f>
        <v>Rainfed</v>
      </c>
      <c r="Q497" s="15">
        <f>Raw_Data!Q497</f>
        <v>222.7</v>
      </c>
      <c r="R497" s="15">
        <f>Raw_Data!R497</f>
        <v>5.99</v>
      </c>
      <c r="S497" s="15">
        <f>Raw_Data!S497</f>
        <v>0.9</v>
      </c>
      <c r="T497" s="18">
        <f>IF(Raw_Data!T497="",ROUND(AVERAGEIFS(Raw_Data!$T$2:$T$4001,Raw_Data!$E$2:$E$4001,E497,Raw_Data!$D$2:$D$4001,D497),2),IF(Raw_Data!T497&gt;INDEX(Cleaning_Reference!$F$6:$F$13,MATCH(D497,Cleaning_Reference!$A$6:$A$13,0)),INDEX(Cleaning_Reference!$F$6:$F$13,MATCH(D497,Cleaning_Reference!$A$6:$A$13,0)),Raw_Data!T497))</f>
        <v>1.35</v>
      </c>
      <c r="U497" s="15">
        <f>Raw_Data!U497</f>
        <v>3.52</v>
      </c>
      <c r="V497" s="15">
        <f>Raw_Data!V497</f>
        <v>54099</v>
      </c>
      <c r="W497" s="15">
        <f>Raw_Data!W497</f>
        <v>209221</v>
      </c>
      <c r="X497" s="15">
        <f>Raw_Data!X497</f>
        <v>190428</v>
      </c>
      <c r="Y497" s="15">
        <f>Raw_Data!Y497</f>
        <v>-18793</v>
      </c>
      <c r="Z497" s="15">
        <f>Raw_Data!Z497</f>
        <v>636</v>
      </c>
      <c r="AA497" s="15">
        <f>Raw_Data!AA497</f>
        <v>5.5350000000000001</v>
      </c>
      <c r="AB497" s="15">
        <f>Raw_Data!AB497</f>
        <v>49.1</v>
      </c>
      <c r="AC497" s="19" t="str">
        <f>IF(Raw_Data!G497="","Yes","No")</f>
        <v>No</v>
      </c>
      <c r="AD497" s="19" t="str">
        <f>IF(Raw_Data!L497="","Yes","No")</f>
        <v>No</v>
      </c>
      <c r="AE497" s="19" t="str">
        <f>IF(Raw_Data!T497="","Imputed",IF(Raw_Data!T497&gt;INDEX(Cleaning_Reference!$F$6:$F$13,MATCH(D497,Cleaning_Reference!$A$6:$A$13,0)),"Capped","Original"))</f>
        <v>Original</v>
      </c>
      <c r="AF497" s="21">
        <f t="shared" si="7"/>
        <v>3.52</v>
      </c>
    </row>
    <row r="498" spans="1:32" ht="15" customHeight="1" x14ac:dyDescent="0.3">
      <c r="A498" s="20" t="str">
        <f>Raw_Data!A498</f>
        <v>SF10497</v>
      </c>
      <c r="B498" s="15" t="str">
        <f>Raw_Data!B498</f>
        <v>Tamil Nadu</v>
      </c>
      <c r="C498" s="15" t="str">
        <f>Raw_Data!C498</f>
        <v>Rajkot</v>
      </c>
      <c r="D498" s="15" t="str">
        <f>Raw_Data!D498</f>
        <v>Pulses</v>
      </c>
      <c r="E498" s="15" t="str">
        <f>Raw_Data!E498</f>
        <v>Zaid</v>
      </c>
      <c r="F498" s="15">
        <f>Raw_Data!F498</f>
        <v>0.51</v>
      </c>
      <c r="G498" s="18">
        <f>IF(Raw_Data!G498="",ROUND(AVERAGEIFS(Raw_Data!$G$2:$G$4001,Raw_Data!$E$2:$E$4001,E498),1),Raw_Data!G498)</f>
        <v>299.39999999999998</v>
      </c>
      <c r="H498" s="15">
        <f>Raw_Data!H498</f>
        <v>31.2</v>
      </c>
      <c r="I498" s="15">
        <f>Raw_Data!I498</f>
        <v>68.7</v>
      </c>
      <c r="J498" s="15">
        <f>Raw_Data!J498</f>
        <v>8</v>
      </c>
      <c r="K498" s="15">
        <f>Raw_Data!K498</f>
        <v>5.39</v>
      </c>
      <c r="L498" s="18">
        <f>IF(Raw_Data!L498="",ROUND(AVERAGEIFS(Raw_Data!$L$2:$L$4001,Raw_Data!$E$2:$E$4001,E498),1),Raw_Data!L498)</f>
        <v>22.1</v>
      </c>
      <c r="M498" s="15">
        <f>Raw_Data!M498</f>
        <v>103.4</v>
      </c>
      <c r="N498" s="15">
        <f>Raw_Data!N498</f>
        <v>54.2</v>
      </c>
      <c r="O498" s="15">
        <f>Raw_Data!O498</f>
        <v>80.900000000000006</v>
      </c>
      <c r="P498" s="15" t="str">
        <f>Raw_Data!P498</f>
        <v>Flood</v>
      </c>
      <c r="Q498" s="15">
        <f>Raw_Data!Q498</f>
        <v>191.9</v>
      </c>
      <c r="R498" s="15">
        <f>Raw_Data!R498</f>
        <v>8.24</v>
      </c>
      <c r="S498" s="15">
        <f>Raw_Data!S498</f>
        <v>0.75</v>
      </c>
      <c r="T498" s="18">
        <f>IF(Raw_Data!T498="",ROUND(AVERAGEIFS(Raw_Data!$T$2:$T$4001,Raw_Data!$E$2:$E$4001,E498,Raw_Data!$D$2:$D$4001,D498),2),IF(Raw_Data!T498&gt;INDEX(Cleaning_Reference!$F$6:$F$13,MATCH(D498,Cleaning_Reference!$A$6:$A$13,0)),INDEX(Cleaning_Reference!$F$6:$F$13,MATCH(D498,Cleaning_Reference!$A$6:$A$13,0)),Raw_Data!T498))</f>
        <v>0.3</v>
      </c>
      <c r="U498" s="15">
        <f>Raw_Data!U498</f>
        <v>0.15</v>
      </c>
      <c r="V498" s="15">
        <f>Raw_Data!V498</f>
        <v>79617</v>
      </c>
      <c r="W498" s="15">
        <f>Raw_Data!W498</f>
        <v>41910</v>
      </c>
      <c r="X498" s="15">
        <f>Raw_Data!X498</f>
        <v>11943</v>
      </c>
      <c r="Y498" s="15">
        <f>Raw_Data!Y498</f>
        <v>-29967</v>
      </c>
      <c r="Z498" s="15">
        <f>Raw_Data!Z498</f>
        <v>232</v>
      </c>
      <c r="AA498" s="15">
        <f>Raw_Data!AA498</f>
        <v>0.64700000000000002</v>
      </c>
      <c r="AB498" s="15">
        <f>Raw_Data!AB498</f>
        <v>40.299999999999997</v>
      </c>
      <c r="AC498" s="19" t="str">
        <f>IF(Raw_Data!G498="","Yes","No")</f>
        <v>Yes</v>
      </c>
      <c r="AD498" s="19" t="str">
        <f>IF(Raw_Data!L498="","Yes","No")</f>
        <v>No</v>
      </c>
      <c r="AE498" s="19" t="str">
        <f>IF(Raw_Data!T498="","Imputed",IF(Raw_Data!T498&gt;INDEX(Cleaning_Reference!$F$6:$F$13,MATCH(D498,Cleaning_Reference!$A$6:$A$13,0)),"Capped","Original"))</f>
        <v>Original</v>
      </c>
      <c r="AF498" s="21">
        <f t="shared" si="7"/>
        <v>0.15</v>
      </c>
    </row>
    <row r="499" spans="1:32" ht="15" customHeight="1" x14ac:dyDescent="0.3">
      <c r="A499" s="20" t="str">
        <f>Raw_Data!A499</f>
        <v>SF10498</v>
      </c>
      <c r="B499" s="15" t="str">
        <f>Raw_Data!B499</f>
        <v>Madhya Pradesh</v>
      </c>
      <c r="C499" s="15" t="str">
        <f>Raw_Data!C499</f>
        <v>Nashik</v>
      </c>
      <c r="D499" s="15" t="str">
        <f>Raw_Data!D499</f>
        <v>Rice</v>
      </c>
      <c r="E499" s="15" t="str">
        <f>Raw_Data!E499</f>
        <v>Kharif</v>
      </c>
      <c r="F499" s="15">
        <f>Raw_Data!F499</f>
        <v>12.44</v>
      </c>
      <c r="G499" s="18">
        <f>IF(Raw_Data!G499="",ROUND(AVERAGEIFS(Raw_Data!$G$2:$G$4001,Raw_Data!$E$2:$E$4001,E499),1),Raw_Data!G499)</f>
        <v>1122.2</v>
      </c>
      <c r="H499" s="15">
        <f>Raw_Data!H499</f>
        <v>30.2</v>
      </c>
      <c r="I499" s="15">
        <f>Raw_Data!I499</f>
        <v>62.3</v>
      </c>
      <c r="J499" s="15">
        <f>Raw_Data!J499</f>
        <v>7.5</v>
      </c>
      <c r="K499" s="15">
        <f>Raw_Data!K499</f>
        <v>7.48</v>
      </c>
      <c r="L499" s="18">
        <f>IF(Raw_Data!L499="",ROUND(AVERAGEIFS(Raw_Data!$L$2:$L$4001,Raw_Data!$E$2:$E$4001,E499),1),Raw_Data!L499)</f>
        <v>30.3</v>
      </c>
      <c r="M499" s="15">
        <f>Raw_Data!M499</f>
        <v>162.4</v>
      </c>
      <c r="N499" s="15">
        <f>Raw_Data!N499</f>
        <v>53.5</v>
      </c>
      <c r="O499" s="15">
        <f>Raw_Data!O499</f>
        <v>62.4</v>
      </c>
      <c r="P499" s="15" t="str">
        <f>Raw_Data!P499</f>
        <v>Drip</v>
      </c>
      <c r="Q499" s="15">
        <f>Raw_Data!Q499</f>
        <v>154.4</v>
      </c>
      <c r="R499" s="15">
        <f>Raw_Data!R499</f>
        <v>3.1</v>
      </c>
      <c r="S499" s="15">
        <f>Raw_Data!S499</f>
        <v>0.94</v>
      </c>
      <c r="T499" s="18">
        <f>IF(Raw_Data!T499="",ROUND(AVERAGEIFS(Raw_Data!$T$2:$T$4001,Raw_Data!$E$2:$E$4001,E499,Raw_Data!$D$2:$D$4001,D499),2),IF(Raw_Data!T499&gt;INDEX(Cleaning_Reference!$F$6:$F$13,MATCH(D499,Cleaning_Reference!$A$6:$A$13,0)),INDEX(Cleaning_Reference!$F$6:$F$13,MATCH(D499,Cleaning_Reference!$A$6:$A$13,0)),Raw_Data!T499))</f>
        <v>1.46</v>
      </c>
      <c r="U499" s="15">
        <f>Raw_Data!U499</f>
        <v>18.16</v>
      </c>
      <c r="V499" s="15">
        <f>Raw_Data!V499</f>
        <v>24070</v>
      </c>
      <c r="W499" s="15">
        <f>Raw_Data!W499</f>
        <v>879647</v>
      </c>
      <c r="X499" s="15">
        <f>Raw_Data!X499</f>
        <v>437111</v>
      </c>
      <c r="Y499" s="15">
        <f>Raw_Data!Y499</f>
        <v>-442536</v>
      </c>
      <c r="Z499" s="15">
        <f>Raw_Data!Z499</f>
        <v>18560</v>
      </c>
      <c r="AA499" s="15">
        <f>Raw_Data!AA499</f>
        <v>0.97799999999999998</v>
      </c>
      <c r="AB499" s="15">
        <f>Raw_Data!AB499</f>
        <v>66.599999999999994</v>
      </c>
      <c r="AC499" s="19" t="str">
        <f>IF(Raw_Data!G499="","Yes","No")</f>
        <v>No</v>
      </c>
      <c r="AD499" s="19" t="str">
        <f>IF(Raw_Data!L499="","Yes","No")</f>
        <v>No</v>
      </c>
      <c r="AE499" s="19" t="str">
        <f>IF(Raw_Data!T499="","Imputed",IF(Raw_Data!T499&gt;INDEX(Cleaning_Reference!$F$6:$F$13,MATCH(D499,Cleaning_Reference!$A$6:$A$13,0)),"Capped","Original"))</f>
        <v>Original</v>
      </c>
      <c r="AF499" s="21">
        <f t="shared" si="7"/>
        <v>18.16</v>
      </c>
    </row>
    <row r="500" spans="1:32" ht="15" customHeight="1" x14ac:dyDescent="0.3">
      <c r="A500" s="20" t="str">
        <f>Raw_Data!A500</f>
        <v>SF10499</v>
      </c>
      <c r="B500" s="15" t="str">
        <f>Raw_Data!B500</f>
        <v>Telangana</v>
      </c>
      <c r="C500" s="15" t="str">
        <f>Raw_Data!C500</f>
        <v>Krishna</v>
      </c>
      <c r="D500" s="15" t="str">
        <f>Raw_Data!D500</f>
        <v>Maize</v>
      </c>
      <c r="E500" s="15" t="str">
        <f>Raw_Data!E500</f>
        <v>Zaid</v>
      </c>
      <c r="F500" s="15">
        <f>Raw_Data!F500</f>
        <v>8.23</v>
      </c>
      <c r="G500" s="18">
        <f>IF(Raw_Data!G500="",ROUND(AVERAGEIFS(Raw_Data!$G$2:$G$4001,Raw_Data!$E$2:$E$4001,E500),1),Raw_Data!G500)</f>
        <v>249.9</v>
      </c>
      <c r="H500" s="15">
        <f>Raw_Data!H500</f>
        <v>28.2</v>
      </c>
      <c r="I500" s="15">
        <f>Raw_Data!I500</f>
        <v>50.8</v>
      </c>
      <c r="J500" s="15">
        <f>Raw_Data!J500</f>
        <v>7.6</v>
      </c>
      <c r="K500" s="15">
        <f>Raw_Data!K500</f>
        <v>6.77</v>
      </c>
      <c r="L500" s="18">
        <f>IF(Raw_Data!L500="",ROUND(AVERAGEIFS(Raw_Data!$L$2:$L$4001,Raw_Data!$E$2:$E$4001,E500),1),Raw_Data!L500)</f>
        <v>24.5</v>
      </c>
      <c r="M500" s="15">
        <f>Raw_Data!M500</f>
        <v>160.4</v>
      </c>
      <c r="N500" s="15">
        <f>Raw_Data!N500</f>
        <v>41.1</v>
      </c>
      <c r="O500" s="15">
        <f>Raw_Data!O500</f>
        <v>143.69999999999999</v>
      </c>
      <c r="P500" s="15" t="str">
        <f>Raw_Data!P500</f>
        <v>Sprinkler</v>
      </c>
      <c r="Q500" s="15">
        <f>Raw_Data!Q500</f>
        <v>236.9</v>
      </c>
      <c r="R500" s="15">
        <f>Raw_Data!R500</f>
        <v>3.67</v>
      </c>
      <c r="S500" s="15">
        <f>Raw_Data!S500</f>
        <v>0.96</v>
      </c>
      <c r="T500" s="18">
        <f>IF(Raw_Data!T500="",ROUND(AVERAGEIFS(Raw_Data!$T$2:$T$4001,Raw_Data!$E$2:$E$4001,E500,Raw_Data!$D$2:$D$4001,D500),2),IF(Raw_Data!T500&gt;INDEX(Cleaning_Reference!$F$6:$F$13,MATCH(D500,Cleaning_Reference!$A$6:$A$13,0)),INDEX(Cleaning_Reference!$F$6:$F$13,MATCH(D500,Cleaning_Reference!$A$6:$A$13,0)),Raw_Data!T500))</f>
        <v>3.43</v>
      </c>
      <c r="U500" s="15">
        <f>Raw_Data!U500</f>
        <v>28.23</v>
      </c>
      <c r="V500" s="15">
        <f>Raw_Data!V500</f>
        <v>23175</v>
      </c>
      <c r="W500" s="15">
        <f>Raw_Data!W500</f>
        <v>714788</v>
      </c>
      <c r="X500" s="15">
        <f>Raw_Data!X500</f>
        <v>654230</v>
      </c>
      <c r="Y500" s="15">
        <f>Raw_Data!Y500</f>
        <v>-60558</v>
      </c>
      <c r="Z500" s="15">
        <f>Raw_Data!Z500</f>
        <v>3747</v>
      </c>
      <c r="AA500" s="15">
        <f>Raw_Data!AA500</f>
        <v>7.5339999999999998</v>
      </c>
      <c r="AB500" s="15">
        <f>Raw_Data!AB500</f>
        <v>45</v>
      </c>
      <c r="AC500" s="19" t="str">
        <f>IF(Raw_Data!G500="","Yes","No")</f>
        <v>No</v>
      </c>
      <c r="AD500" s="19" t="str">
        <f>IF(Raw_Data!L500="","Yes","No")</f>
        <v>No</v>
      </c>
      <c r="AE500" s="19" t="str">
        <f>IF(Raw_Data!T500="","Imputed",IF(Raw_Data!T500&gt;INDEX(Cleaning_Reference!$F$6:$F$13,MATCH(D500,Cleaning_Reference!$A$6:$A$13,0)),"Capped","Original"))</f>
        <v>Original</v>
      </c>
      <c r="AF500" s="21">
        <f t="shared" si="7"/>
        <v>28.23</v>
      </c>
    </row>
    <row r="501" spans="1:32" ht="15" customHeight="1" x14ac:dyDescent="0.3">
      <c r="A501" s="20" t="str">
        <f>Raw_Data!A501</f>
        <v>SF10500</v>
      </c>
      <c r="B501" s="15" t="str">
        <f>Raw_Data!B501</f>
        <v>Maharashtra</v>
      </c>
      <c r="C501" s="15" t="str">
        <f>Raw_Data!C501</f>
        <v>Ludhiana</v>
      </c>
      <c r="D501" s="15" t="str">
        <f>Raw_Data!D501</f>
        <v>Pulses</v>
      </c>
      <c r="E501" s="15" t="str">
        <f>Raw_Data!E501</f>
        <v>Rabi</v>
      </c>
      <c r="F501" s="15">
        <f>Raw_Data!F501</f>
        <v>14.85</v>
      </c>
      <c r="G501" s="18">
        <f>IF(Raw_Data!G501="",ROUND(AVERAGEIFS(Raw_Data!$G$2:$G$4001,Raw_Data!$E$2:$E$4001,E501),1),Raw_Data!G501)</f>
        <v>363.6</v>
      </c>
      <c r="H501" s="15">
        <f>Raw_Data!H501</f>
        <v>22</v>
      </c>
      <c r="I501" s="15">
        <f>Raw_Data!I501</f>
        <v>46.2</v>
      </c>
      <c r="J501" s="15">
        <f>Raw_Data!J501</f>
        <v>5.4</v>
      </c>
      <c r="K501" s="15">
        <f>Raw_Data!K501</f>
        <v>7.46</v>
      </c>
      <c r="L501" s="18">
        <f>IF(Raw_Data!L501="",ROUND(AVERAGEIFS(Raw_Data!$L$2:$L$4001,Raw_Data!$E$2:$E$4001,E501),1),Raw_Data!L501)</f>
        <v>15.7</v>
      </c>
      <c r="M501" s="15">
        <f>Raw_Data!M501</f>
        <v>110.6</v>
      </c>
      <c r="N501" s="15">
        <f>Raw_Data!N501</f>
        <v>75</v>
      </c>
      <c r="O501" s="15">
        <f>Raw_Data!O501</f>
        <v>172.2</v>
      </c>
      <c r="P501" s="15" t="str">
        <f>Raw_Data!P501</f>
        <v>Rainfed</v>
      </c>
      <c r="Q501" s="15">
        <f>Raw_Data!Q501</f>
        <v>113.4</v>
      </c>
      <c r="R501" s="15">
        <f>Raw_Data!R501</f>
        <v>7.64</v>
      </c>
      <c r="S501" s="15">
        <f>Raw_Data!S501</f>
        <v>0.65</v>
      </c>
      <c r="T501" s="18">
        <f>IF(Raw_Data!T501="",ROUND(AVERAGEIFS(Raw_Data!$T$2:$T$4001,Raw_Data!$E$2:$E$4001,E501,Raw_Data!$D$2:$D$4001,D501),2),IF(Raw_Data!T501&gt;INDEX(Cleaning_Reference!$F$6:$F$13,MATCH(D501,Cleaning_Reference!$A$6:$A$13,0)),INDEX(Cleaning_Reference!$F$6:$F$13,MATCH(D501,Cleaning_Reference!$A$6:$A$13,0)),Raw_Data!T501))</f>
        <v>0.51</v>
      </c>
      <c r="U501" s="15">
        <f>Raw_Data!U501</f>
        <v>7.57</v>
      </c>
      <c r="V501" s="15">
        <f>Raw_Data!V501</f>
        <v>67608</v>
      </c>
      <c r="W501" s="15">
        <f>Raw_Data!W501</f>
        <v>835560</v>
      </c>
      <c r="X501" s="15">
        <f>Raw_Data!X501</f>
        <v>511793</v>
      </c>
      <c r="Y501" s="15">
        <f>Raw_Data!Y501</f>
        <v>-323767</v>
      </c>
      <c r="Z501" s="15">
        <f>Raw_Data!Z501</f>
        <v>3442</v>
      </c>
      <c r="AA501" s="15">
        <f>Raw_Data!AA501</f>
        <v>2.1989999999999998</v>
      </c>
      <c r="AB501" s="15">
        <f>Raw_Data!AB501</f>
        <v>35.1</v>
      </c>
      <c r="AC501" s="19" t="str">
        <f>IF(Raw_Data!G501="","Yes","No")</f>
        <v>No</v>
      </c>
      <c r="AD501" s="19" t="str">
        <f>IF(Raw_Data!L501="","Yes","No")</f>
        <v>No</v>
      </c>
      <c r="AE501" s="19" t="str">
        <f>IF(Raw_Data!T501="","Imputed",IF(Raw_Data!T501&gt;INDEX(Cleaning_Reference!$F$6:$F$13,MATCH(D501,Cleaning_Reference!$A$6:$A$13,0)),"Capped","Original"))</f>
        <v>Original</v>
      </c>
      <c r="AF501" s="21">
        <f t="shared" si="7"/>
        <v>7.57</v>
      </c>
    </row>
    <row r="502" spans="1:32" ht="15" customHeight="1" x14ac:dyDescent="0.3">
      <c r="A502" s="20" t="str">
        <f>Raw_Data!A502</f>
        <v>SF10501</v>
      </c>
      <c r="B502" s="15" t="str">
        <f>Raw_Data!B502</f>
        <v>Karnataka</v>
      </c>
      <c r="C502" s="15" t="str">
        <f>Raw_Data!C502</f>
        <v>Nalgonda</v>
      </c>
      <c r="D502" s="15" t="str">
        <f>Raw_Data!D502</f>
        <v>Chilli</v>
      </c>
      <c r="E502" s="15" t="str">
        <f>Raw_Data!E502</f>
        <v>Zaid</v>
      </c>
      <c r="F502" s="15">
        <f>Raw_Data!F502</f>
        <v>4.5</v>
      </c>
      <c r="G502" s="18">
        <f>IF(Raw_Data!G502="",ROUND(AVERAGEIFS(Raw_Data!$G$2:$G$4001,Raw_Data!$E$2:$E$4001,E502),1),Raw_Data!G502)</f>
        <v>340.7</v>
      </c>
      <c r="H502" s="15">
        <f>Raw_Data!H502</f>
        <v>32.1</v>
      </c>
      <c r="I502" s="15">
        <f>Raw_Data!I502</f>
        <v>41.6</v>
      </c>
      <c r="J502" s="15">
        <f>Raw_Data!J502</f>
        <v>8.6999999999999993</v>
      </c>
      <c r="K502" s="15">
        <f>Raw_Data!K502</f>
        <v>5.29</v>
      </c>
      <c r="L502" s="18">
        <f>IF(Raw_Data!L502="",ROUND(AVERAGEIFS(Raw_Data!$L$2:$L$4001,Raw_Data!$E$2:$E$4001,E502),1),Raw_Data!L502)</f>
        <v>20.100000000000001</v>
      </c>
      <c r="M502" s="15">
        <f>Raw_Data!M502</f>
        <v>112.8</v>
      </c>
      <c r="N502" s="15">
        <f>Raw_Data!N502</f>
        <v>57.7</v>
      </c>
      <c r="O502" s="15">
        <f>Raw_Data!O502</f>
        <v>115.9</v>
      </c>
      <c r="P502" s="15" t="str">
        <f>Raw_Data!P502</f>
        <v>Flood</v>
      </c>
      <c r="Q502" s="15">
        <f>Raw_Data!Q502</f>
        <v>155.5</v>
      </c>
      <c r="R502" s="15">
        <f>Raw_Data!R502</f>
        <v>6.22</v>
      </c>
      <c r="S502" s="15">
        <f>Raw_Data!S502</f>
        <v>0.87</v>
      </c>
      <c r="T502" s="18">
        <f>IF(Raw_Data!T502="",ROUND(AVERAGEIFS(Raw_Data!$T$2:$T$4001,Raw_Data!$E$2:$E$4001,E502,Raw_Data!$D$2:$D$4001,D502),2),IF(Raw_Data!T502&gt;INDEX(Cleaning_Reference!$F$6:$F$13,MATCH(D502,Cleaning_Reference!$A$6:$A$13,0)),INDEX(Cleaning_Reference!$F$6:$F$13,MATCH(D502,Cleaning_Reference!$A$6:$A$13,0)),Raw_Data!T502))</f>
        <v>0.3</v>
      </c>
      <c r="U502" s="15">
        <f>Raw_Data!U502</f>
        <v>1.35</v>
      </c>
      <c r="V502" s="15">
        <f>Raw_Data!V502</f>
        <v>102732</v>
      </c>
      <c r="W502" s="15">
        <f>Raw_Data!W502</f>
        <v>260067</v>
      </c>
      <c r="X502" s="15">
        <f>Raw_Data!X502</f>
        <v>138688</v>
      </c>
      <c r="Y502" s="15">
        <f>Raw_Data!Y502</f>
        <v>-121379</v>
      </c>
      <c r="Z502" s="15">
        <f>Raw_Data!Z502</f>
        <v>4027</v>
      </c>
      <c r="AA502" s="15">
        <f>Raw_Data!AA502</f>
        <v>0.33500000000000002</v>
      </c>
      <c r="AB502" s="15">
        <f>Raw_Data!AB502</f>
        <v>43.2</v>
      </c>
      <c r="AC502" s="19" t="str">
        <f>IF(Raw_Data!G502="","Yes","No")</f>
        <v>No</v>
      </c>
      <c r="AD502" s="19" t="str">
        <f>IF(Raw_Data!L502="","Yes","No")</f>
        <v>No</v>
      </c>
      <c r="AE502" s="19" t="str">
        <f>IF(Raw_Data!T502="","Imputed",IF(Raw_Data!T502&gt;INDEX(Cleaning_Reference!$F$6:$F$13,MATCH(D502,Cleaning_Reference!$A$6:$A$13,0)),"Capped","Original"))</f>
        <v>Original</v>
      </c>
      <c r="AF502" s="21">
        <f t="shared" si="7"/>
        <v>1.35</v>
      </c>
    </row>
    <row r="503" spans="1:32" ht="15" customHeight="1" x14ac:dyDescent="0.3">
      <c r="A503" s="20" t="str">
        <f>Raw_Data!A503</f>
        <v>SF10502</v>
      </c>
      <c r="B503" s="15" t="str">
        <f>Raw_Data!B503</f>
        <v>Tamil Nadu</v>
      </c>
      <c r="C503" s="15" t="str">
        <f>Raw_Data!C503</f>
        <v>Guntur</v>
      </c>
      <c r="D503" s="15" t="str">
        <f>Raw_Data!D503</f>
        <v>Groundnut</v>
      </c>
      <c r="E503" s="15" t="str">
        <f>Raw_Data!E503</f>
        <v>Zaid</v>
      </c>
      <c r="F503" s="15">
        <f>Raw_Data!F503</f>
        <v>14.52</v>
      </c>
      <c r="G503" s="18">
        <f>IF(Raw_Data!G503="",ROUND(AVERAGEIFS(Raw_Data!$G$2:$G$4001,Raw_Data!$E$2:$E$4001,E503),1),Raw_Data!G503)</f>
        <v>170.1</v>
      </c>
      <c r="H503" s="15">
        <f>Raw_Data!H503</f>
        <v>29.6</v>
      </c>
      <c r="I503" s="15">
        <f>Raw_Data!I503</f>
        <v>44.3</v>
      </c>
      <c r="J503" s="15">
        <f>Raw_Data!J503</f>
        <v>8.6</v>
      </c>
      <c r="K503" s="15">
        <f>Raw_Data!K503</f>
        <v>6.55</v>
      </c>
      <c r="L503" s="18">
        <f>IF(Raw_Data!L503="",ROUND(AVERAGEIFS(Raw_Data!$L$2:$L$4001,Raw_Data!$E$2:$E$4001,E503),1),Raw_Data!L503)</f>
        <v>11.7</v>
      </c>
      <c r="M503" s="15">
        <f>Raw_Data!M503</f>
        <v>104</v>
      </c>
      <c r="N503" s="15">
        <f>Raw_Data!N503</f>
        <v>61</v>
      </c>
      <c r="O503" s="15">
        <f>Raw_Data!O503</f>
        <v>97</v>
      </c>
      <c r="P503" s="15" t="str">
        <f>Raw_Data!P503</f>
        <v>Flood</v>
      </c>
      <c r="Q503" s="15">
        <f>Raw_Data!Q503</f>
        <v>204.1</v>
      </c>
      <c r="R503" s="15">
        <f>Raw_Data!R503</f>
        <v>3.44</v>
      </c>
      <c r="S503" s="15">
        <f>Raw_Data!S503</f>
        <v>0.86</v>
      </c>
      <c r="T503" s="18">
        <f>IF(Raw_Data!T503="",ROUND(AVERAGEIFS(Raw_Data!$T$2:$T$4001,Raw_Data!$E$2:$E$4001,E503,Raw_Data!$D$2:$D$4001,D503),2),IF(Raw_Data!T503&gt;INDEX(Cleaning_Reference!$F$6:$F$13,MATCH(D503,Cleaning_Reference!$A$6:$A$13,0)),INDEX(Cleaning_Reference!$F$6:$F$13,MATCH(D503,Cleaning_Reference!$A$6:$A$13,0)),Raw_Data!T503))</f>
        <v>1.22</v>
      </c>
      <c r="U503" s="15">
        <f>Raw_Data!U503</f>
        <v>17.71</v>
      </c>
      <c r="V503" s="15">
        <f>Raw_Data!V503</f>
        <v>55722</v>
      </c>
      <c r="W503" s="15">
        <f>Raw_Data!W503</f>
        <v>800432</v>
      </c>
      <c r="X503" s="15">
        <f>Raw_Data!X503</f>
        <v>986837</v>
      </c>
      <c r="Y503" s="15">
        <f>Raw_Data!Y503</f>
        <v>186405</v>
      </c>
      <c r="Z503" s="15">
        <f>Raw_Data!Z503</f>
        <v>7715</v>
      </c>
      <c r="AA503" s="15">
        <f>Raw_Data!AA503</f>
        <v>2.2959999999999998</v>
      </c>
      <c r="AB503" s="15">
        <f>Raw_Data!AB503</f>
        <v>52.7</v>
      </c>
      <c r="AC503" s="19" t="str">
        <f>IF(Raw_Data!G503="","Yes","No")</f>
        <v>No</v>
      </c>
      <c r="AD503" s="19" t="str">
        <f>IF(Raw_Data!L503="","Yes","No")</f>
        <v>No</v>
      </c>
      <c r="AE503" s="19" t="str">
        <f>IF(Raw_Data!T503="","Imputed",IF(Raw_Data!T503&gt;INDEX(Cleaning_Reference!$F$6:$F$13,MATCH(D503,Cleaning_Reference!$A$6:$A$13,0)),"Capped","Original"))</f>
        <v>Original</v>
      </c>
      <c r="AF503" s="21">
        <f t="shared" si="7"/>
        <v>17.71</v>
      </c>
    </row>
    <row r="504" spans="1:32" ht="15" customHeight="1" x14ac:dyDescent="0.3">
      <c r="A504" s="20" t="str">
        <f>Raw_Data!A504</f>
        <v>SF10503</v>
      </c>
      <c r="B504" s="15" t="str">
        <f>Raw_Data!B504</f>
        <v>Karnataka</v>
      </c>
      <c r="C504" s="15" t="str">
        <f>Raw_Data!C504</f>
        <v>Nalgonda</v>
      </c>
      <c r="D504" s="15" t="str">
        <f>Raw_Data!D504</f>
        <v>Sugarcane</v>
      </c>
      <c r="E504" s="15" t="str">
        <f>Raw_Data!E504</f>
        <v>Rabi</v>
      </c>
      <c r="F504" s="15">
        <f>Raw_Data!F504</f>
        <v>14.39</v>
      </c>
      <c r="G504" s="18">
        <f>IF(Raw_Data!G504="",ROUND(AVERAGEIFS(Raw_Data!$G$2:$G$4001,Raw_Data!$E$2:$E$4001,E504),1),Raw_Data!G504)</f>
        <v>543.4</v>
      </c>
      <c r="H504" s="15">
        <f>Raw_Data!H504</f>
        <v>18.100000000000001</v>
      </c>
      <c r="I504" s="15">
        <f>Raw_Data!I504</f>
        <v>60.5</v>
      </c>
      <c r="J504" s="15">
        <f>Raw_Data!J504</f>
        <v>8.3000000000000007</v>
      </c>
      <c r="K504" s="15">
        <f>Raw_Data!K504</f>
        <v>7.16</v>
      </c>
      <c r="L504" s="18">
        <f>IF(Raw_Data!L504="",ROUND(AVERAGEIFS(Raw_Data!$L$2:$L$4001,Raw_Data!$E$2:$E$4001,E504),1),Raw_Data!L504)</f>
        <v>22.6</v>
      </c>
      <c r="M504" s="15">
        <f>Raw_Data!M504</f>
        <v>122.8</v>
      </c>
      <c r="N504" s="15">
        <f>Raw_Data!N504</f>
        <v>66.5</v>
      </c>
      <c r="O504" s="15">
        <f>Raw_Data!O504</f>
        <v>110.9</v>
      </c>
      <c r="P504" s="15" t="str">
        <f>Raw_Data!P504</f>
        <v>Drip</v>
      </c>
      <c r="Q504" s="15">
        <f>Raw_Data!Q504</f>
        <v>250.5</v>
      </c>
      <c r="R504" s="15">
        <f>Raw_Data!R504</f>
        <v>1.88</v>
      </c>
      <c r="S504" s="15">
        <f>Raw_Data!S504</f>
        <v>0.75</v>
      </c>
      <c r="T504" s="18">
        <f>IF(Raw_Data!T504="",ROUND(AVERAGEIFS(Raw_Data!$T$2:$T$4001,Raw_Data!$E$2:$E$4001,E504,Raw_Data!$D$2:$D$4001,D504),2),IF(Raw_Data!T504&gt;INDEX(Cleaning_Reference!$F$6:$F$13,MATCH(D504,Cleaning_Reference!$A$6:$A$13,0)),INDEX(Cleaning_Reference!$F$6:$F$13,MATCH(D504,Cleaning_Reference!$A$6:$A$13,0)),Raw_Data!T504))</f>
        <v>41.94</v>
      </c>
      <c r="U504" s="15">
        <f>Raw_Data!U504</f>
        <v>603.52</v>
      </c>
      <c r="V504" s="15">
        <f>Raw_Data!V504</f>
        <v>3085</v>
      </c>
      <c r="W504" s="15">
        <f>Raw_Data!W504</f>
        <v>1041379</v>
      </c>
      <c r="X504" s="15">
        <f>Raw_Data!X504</f>
        <v>1861859</v>
      </c>
      <c r="Y504" s="15">
        <f>Raw_Data!Y504</f>
        <v>820480</v>
      </c>
      <c r="Z504" s="15">
        <f>Raw_Data!Z504</f>
        <v>28185</v>
      </c>
      <c r="AA504" s="15">
        <f>Raw_Data!AA504</f>
        <v>21.413</v>
      </c>
      <c r="AB504" s="15">
        <f>Raw_Data!AB504</f>
        <v>37.4</v>
      </c>
      <c r="AC504" s="19" t="str">
        <f>IF(Raw_Data!G504="","Yes","No")</f>
        <v>No</v>
      </c>
      <c r="AD504" s="19" t="str">
        <f>IF(Raw_Data!L504="","Yes","No")</f>
        <v>No</v>
      </c>
      <c r="AE504" s="19" t="str">
        <f>IF(Raw_Data!T504="","Imputed",IF(Raw_Data!T504&gt;INDEX(Cleaning_Reference!$F$6:$F$13,MATCH(D504,Cleaning_Reference!$A$6:$A$13,0)),"Capped","Original"))</f>
        <v>Original</v>
      </c>
      <c r="AF504" s="21">
        <f t="shared" si="7"/>
        <v>603.52</v>
      </c>
    </row>
    <row r="505" spans="1:32" ht="15" customHeight="1" x14ac:dyDescent="0.3">
      <c r="A505" s="20" t="str">
        <f>Raw_Data!A505</f>
        <v>SF10504</v>
      </c>
      <c r="B505" s="15" t="str">
        <f>Raw_Data!B505</f>
        <v>Madhya Pradesh</v>
      </c>
      <c r="C505" s="15" t="str">
        <f>Raw_Data!C505</f>
        <v>Ludhiana</v>
      </c>
      <c r="D505" s="15" t="str">
        <f>Raw_Data!D505</f>
        <v>Sugarcane</v>
      </c>
      <c r="E505" s="15" t="str">
        <f>Raw_Data!E505</f>
        <v>Kharif</v>
      </c>
      <c r="F505" s="15">
        <f>Raw_Data!F505</f>
        <v>3.09</v>
      </c>
      <c r="G505" s="18">
        <f>IF(Raw_Data!G505="",ROUND(AVERAGEIFS(Raw_Data!$G$2:$G$4001,Raw_Data!$E$2:$E$4001,E505),1),Raw_Data!G505)</f>
        <v>769.4</v>
      </c>
      <c r="H505" s="15">
        <f>Raw_Data!H505</f>
        <v>27.3</v>
      </c>
      <c r="I505" s="15">
        <f>Raw_Data!I505</f>
        <v>72.7</v>
      </c>
      <c r="J505" s="15">
        <f>Raw_Data!J505</f>
        <v>5.8</v>
      </c>
      <c r="K505" s="15">
        <f>Raw_Data!K505</f>
        <v>6.06</v>
      </c>
      <c r="L505" s="18">
        <f>IF(Raw_Data!L505="",ROUND(AVERAGEIFS(Raw_Data!$L$2:$L$4001,Raw_Data!$E$2:$E$4001,E505),1),Raw_Data!L505)</f>
        <v>25.7</v>
      </c>
      <c r="M505" s="15">
        <f>Raw_Data!M505</f>
        <v>115.8</v>
      </c>
      <c r="N505" s="15">
        <f>Raw_Data!N505</f>
        <v>57.1</v>
      </c>
      <c r="O505" s="15">
        <f>Raw_Data!O505</f>
        <v>129.80000000000001</v>
      </c>
      <c r="P505" s="15" t="str">
        <f>Raw_Data!P505</f>
        <v>Drip</v>
      </c>
      <c r="Q505" s="15">
        <f>Raw_Data!Q505</f>
        <v>246.4</v>
      </c>
      <c r="R505" s="15">
        <f>Raw_Data!R505</f>
        <v>6.25</v>
      </c>
      <c r="S505" s="15">
        <f>Raw_Data!S505</f>
        <v>0.68</v>
      </c>
      <c r="T505" s="18">
        <f>IF(Raw_Data!T505="",ROUND(AVERAGEIFS(Raw_Data!$T$2:$T$4001,Raw_Data!$E$2:$E$4001,E505,Raw_Data!$D$2:$D$4001,D505),2),IF(Raw_Data!T505&gt;INDEX(Cleaning_Reference!$F$6:$F$13,MATCH(D505,Cleaning_Reference!$A$6:$A$13,0)),INDEX(Cleaning_Reference!$F$6:$F$13,MATCH(D505,Cleaning_Reference!$A$6:$A$13,0)),Raw_Data!T505))</f>
        <v>59.1</v>
      </c>
      <c r="U505" s="15">
        <f>Raw_Data!U505</f>
        <v>182.62</v>
      </c>
      <c r="V505" s="15">
        <f>Raw_Data!V505</f>
        <v>3664</v>
      </c>
      <c r="W505" s="15">
        <f>Raw_Data!W505</f>
        <v>222032</v>
      </c>
      <c r="X505" s="15">
        <f>Raw_Data!X505</f>
        <v>669120</v>
      </c>
      <c r="Y505" s="15">
        <f>Raw_Data!Y505</f>
        <v>447088</v>
      </c>
      <c r="Z505" s="15">
        <f>Raw_Data!Z505</f>
        <v>4647</v>
      </c>
      <c r="AA505" s="15">
        <f>Raw_Data!AA505</f>
        <v>39.298000000000002</v>
      </c>
      <c r="AB505" s="15">
        <f>Raw_Data!AB505</f>
        <v>44.7</v>
      </c>
      <c r="AC505" s="19" t="str">
        <f>IF(Raw_Data!G505="","Yes","No")</f>
        <v>No</v>
      </c>
      <c r="AD505" s="19" t="str">
        <f>IF(Raw_Data!L505="","Yes","No")</f>
        <v>No</v>
      </c>
      <c r="AE505" s="19" t="str">
        <f>IF(Raw_Data!T505="","Imputed",IF(Raw_Data!T505&gt;INDEX(Cleaning_Reference!$F$6:$F$13,MATCH(D505,Cleaning_Reference!$A$6:$A$13,0)),"Capped","Original"))</f>
        <v>Original</v>
      </c>
      <c r="AF505" s="21">
        <f t="shared" si="7"/>
        <v>182.62</v>
      </c>
    </row>
    <row r="506" spans="1:32" ht="15" customHeight="1" x14ac:dyDescent="0.3">
      <c r="A506" s="20" t="str">
        <f>Raw_Data!A506</f>
        <v>SF10505</v>
      </c>
      <c r="B506" s="15" t="str">
        <f>Raw_Data!B506</f>
        <v>Maharashtra</v>
      </c>
      <c r="C506" s="15" t="str">
        <f>Raw_Data!C506</f>
        <v>Krishna</v>
      </c>
      <c r="D506" s="15" t="str">
        <f>Raw_Data!D506</f>
        <v>Pulses</v>
      </c>
      <c r="E506" s="15" t="str">
        <f>Raw_Data!E506</f>
        <v>Rabi</v>
      </c>
      <c r="F506" s="15">
        <f>Raw_Data!F506</f>
        <v>9.2100000000000009</v>
      </c>
      <c r="G506" s="18">
        <f>IF(Raw_Data!G506="",ROUND(AVERAGEIFS(Raw_Data!$G$2:$G$4001,Raw_Data!$E$2:$E$4001,E506),1),Raw_Data!G506)</f>
        <v>406</v>
      </c>
      <c r="H506" s="15">
        <f>Raw_Data!H506</f>
        <v>25.2</v>
      </c>
      <c r="I506" s="15">
        <f>Raw_Data!I506</f>
        <v>60</v>
      </c>
      <c r="J506" s="15">
        <f>Raw_Data!J506</f>
        <v>6.9</v>
      </c>
      <c r="K506" s="15">
        <f>Raw_Data!K506</f>
        <v>6.8</v>
      </c>
      <c r="L506" s="18">
        <f>IF(Raw_Data!L506="",ROUND(AVERAGEIFS(Raw_Data!$L$2:$L$4001,Raw_Data!$E$2:$E$4001,E506),1),Raw_Data!L506)</f>
        <v>21.7</v>
      </c>
      <c r="M506" s="15">
        <f>Raw_Data!M506</f>
        <v>124</v>
      </c>
      <c r="N506" s="15">
        <f>Raw_Data!N506</f>
        <v>38.1</v>
      </c>
      <c r="O506" s="15">
        <f>Raw_Data!O506</f>
        <v>66.599999999999994</v>
      </c>
      <c r="P506" s="15" t="str">
        <f>Raw_Data!P506</f>
        <v>Flood</v>
      </c>
      <c r="Q506" s="15">
        <f>Raw_Data!Q506</f>
        <v>257.5</v>
      </c>
      <c r="R506" s="15">
        <f>Raw_Data!R506</f>
        <v>8.14</v>
      </c>
      <c r="S506" s="15">
        <f>Raw_Data!S506</f>
        <v>0.67</v>
      </c>
      <c r="T506" s="18">
        <f>IF(Raw_Data!T506="",ROUND(AVERAGEIFS(Raw_Data!$T$2:$T$4001,Raw_Data!$E$2:$E$4001,E506,Raw_Data!$D$2:$D$4001,D506),2),IF(Raw_Data!T506&gt;INDEX(Cleaning_Reference!$F$6:$F$13,MATCH(D506,Cleaning_Reference!$A$6:$A$13,0)),INDEX(Cleaning_Reference!$F$6:$F$13,MATCH(D506,Cleaning_Reference!$A$6:$A$13,0)),Raw_Data!T506))</f>
        <v>1.05</v>
      </c>
      <c r="U506" s="15">
        <f>Raw_Data!U506</f>
        <v>9.67</v>
      </c>
      <c r="V506" s="15">
        <f>Raw_Data!V506</f>
        <v>69958</v>
      </c>
      <c r="W506" s="15">
        <f>Raw_Data!W506</f>
        <v>718776</v>
      </c>
      <c r="X506" s="15">
        <f>Raw_Data!X506</f>
        <v>676494</v>
      </c>
      <c r="Y506" s="15">
        <f>Raw_Data!Y506</f>
        <v>-42282</v>
      </c>
      <c r="Z506" s="15">
        <f>Raw_Data!Z506</f>
        <v>3854</v>
      </c>
      <c r="AA506" s="15">
        <f>Raw_Data!AA506</f>
        <v>2.5089999999999999</v>
      </c>
      <c r="AB506" s="15">
        <f>Raw_Data!AB506</f>
        <v>24.6</v>
      </c>
      <c r="AC506" s="19" t="str">
        <f>IF(Raw_Data!G506="","Yes","No")</f>
        <v>No</v>
      </c>
      <c r="AD506" s="19" t="str">
        <f>IF(Raw_Data!L506="","Yes","No")</f>
        <v>No</v>
      </c>
      <c r="AE506" s="19" t="str">
        <f>IF(Raw_Data!T506="","Imputed",IF(Raw_Data!T506&gt;INDEX(Cleaning_Reference!$F$6:$F$13,MATCH(D506,Cleaning_Reference!$A$6:$A$13,0)),"Capped","Original"))</f>
        <v>Original</v>
      </c>
      <c r="AF506" s="21">
        <f t="shared" si="7"/>
        <v>9.67</v>
      </c>
    </row>
    <row r="507" spans="1:32" ht="15" customHeight="1" x14ac:dyDescent="0.3">
      <c r="A507" s="20" t="str">
        <f>Raw_Data!A507</f>
        <v>SF10506</v>
      </c>
      <c r="B507" s="15" t="str">
        <f>Raw_Data!B507</f>
        <v>Karnataka</v>
      </c>
      <c r="C507" s="15" t="str">
        <f>Raw_Data!C507</f>
        <v>Guntur</v>
      </c>
      <c r="D507" s="15" t="str">
        <f>Raw_Data!D507</f>
        <v>Rice</v>
      </c>
      <c r="E507" s="15" t="str">
        <f>Raw_Data!E507</f>
        <v>Zaid</v>
      </c>
      <c r="F507" s="15">
        <f>Raw_Data!F507</f>
        <v>0.93</v>
      </c>
      <c r="G507" s="18">
        <f>IF(Raw_Data!G507="",ROUND(AVERAGEIFS(Raw_Data!$G$2:$G$4001,Raw_Data!$E$2:$E$4001,E507),1),Raw_Data!G507)</f>
        <v>102.2</v>
      </c>
      <c r="H507" s="15">
        <f>Raw_Data!H507</f>
        <v>29.1</v>
      </c>
      <c r="I507" s="15">
        <f>Raw_Data!I507</f>
        <v>63</v>
      </c>
      <c r="J507" s="15">
        <f>Raw_Data!J507</f>
        <v>8.6</v>
      </c>
      <c r="K507" s="15">
        <f>Raw_Data!K507</f>
        <v>6.49</v>
      </c>
      <c r="L507" s="18">
        <f>IF(Raw_Data!L507="",ROUND(AVERAGEIFS(Raw_Data!$L$2:$L$4001,Raw_Data!$E$2:$E$4001,E507),1),Raw_Data!L507)</f>
        <v>19.8</v>
      </c>
      <c r="M507" s="15">
        <f>Raw_Data!M507</f>
        <v>117.5</v>
      </c>
      <c r="N507" s="15">
        <f>Raw_Data!N507</f>
        <v>49</v>
      </c>
      <c r="O507" s="15">
        <f>Raw_Data!O507</f>
        <v>32.6</v>
      </c>
      <c r="P507" s="15" t="str">
        <f>Raw_Data!P507</f>
        <v>Flood</v>
      </c>
      <c r="Q507" s="15">
        <f>Raw_Data!Q507</f>
        <v>241.5</v>
      </c>
      <c r="R507" s="15">
        <f>Raw_Data!R507</f>
        <v>4.32</v>
      </c>
      <c r="S507" s="15">
        <f>Raw_Data!S507</f>
        <v>0.81</v>
      </c>
      <c r="T507" s="18">
        <f>IF(Raw_Data!T507="",ROUND(AVERAGEIFS(Raw_Data!$T$2:$T$4001,Raw_Data!$E$2:$E$4001,E507,Raw_Data!$D$2:$D$4001,D507),2),IF(Raw_Data!T507&gt;INDEX(Cleaning_Reference!$F$6:$F$13,MATCH(D507,Cleaning_Reference!$A$6:$A$13,0)),INDEX(Cleaning_Reference!$F$6:$F$13,MATCH(D507,Cleaning_Reference!$A$6:$A$13,0)),Raw_Data!T507))</f>
        <v>2.2599999999999998</v>
      </c>
      <c r="U507" s="15">
        <f>Raw_Data!U507</f>
        <v>2.1</v>
      </c>
      <c r="V507" s="15">
        <f>Raw_Data!V507</f>
        <v>19585</v>
      </c>
      <c r="W507" s="15">
        <f>Raw_Data!W507</f>
        <v>74717</v>
      </c>
      <c r="X507" s="15">
        <f>Raw_Data!X507</f>
        <v>41128</v>
      </c>
      <c r="Y507" s="15">
        <f>Raw_Data!Y507</f>
        <v>-33589</v>
      </c>
      <c r="Z507" s="15">
        <f>Raw_Data!Z507</f>
        <v>1647</v>
      </c>
      <c r="AA507" s="15">
        <f>Raw_Data!AA507</f>
        <v>1.2749999999999999</v>
      </c>
      <c r="AB507" s="15">
        <f>Raw_Data!AB507</f>
        <v>29.7</v>
      </c>
      <c r="AC507" s="19" t="str">
        <f>IF(Raw_Data!G507="","Yes","No")</f>
        <v>No</v>
      </c>
      <c r="AD507" s="19" t="str">
        <f>IF(Raw_Data!L507="","Yes","No")</f>
        <v>No</v>
      </c>
      <c r="AE507" s="19" t="str">
        <f>IF(Raw_Data!T507="","Imputed",IF(Raw_Data!T507&gt;INDEX(Cleaning_Reference!$F$6:$F$13,MATCH(D507,Cleaning_Reference!$A$6:$A$13,0)),"Capped","Original"))</f>
        <v>Original</v>
      </c>
      <c r="AF507" s="21">
        <f t="shared" si="7"/>
        <v>2.1</v>
      </c>
    </row>
    <row r="508" spans="1:32" ht="15" customHeight="1" x14ac:dyDescent="0.3">
      <c r="A508" s="20" t="str">
        <f>Raw_Data!A508</f>
        <v>SF10507</v>
      </c>
      <c r="B508" s="15" t="str">
        <f>Raw_Data!B508</f>
        <v>Gujarat</v>
      </c>
      <c r="C508" s="15" t="str">
        <f>Raw_Data!C508</f>
        <v>Krishna</v>
      </c>
      <c r="D508" s="15" t="str">
        <f>Raw_Data!D508</f>
        <v>Maize</v>
      </c>
      <c r="E508" s="15" t="str">
        <f>Raw_Data!E508</f>
        <v>Kharif</v>
      </c>
      <c r="F508" s="15">
        <f>Raw_Data!F508</f>
        <v>14.05</v>
      </c>
      <c r="G508" s="18">
        <f>IF(Raw_Data!G508="",ROUND(AVERAGEIFS(Raw_Data!$G$2:$G$4001,Raw_Data!$E$2:$E$4001,E508),1),Raw_Data!G508)</f>
        <v>1191.4000000000001</v>
      </c>
      <c r="H508" s="15">
        <f>Raw_Data!H508</f>
        <v>28.8</v>
      </c>
      <c r="I508" s="15">
        <f>Raw_Data!I508</f>
        <v>63.6</v>
      </c>
      <c r="J508" s="15">
        <f>Raw_Data!J508</f>
        <v>6.9</v>
      </c>
      <c r="K508" s="15">
        <f>Raw_Data!K508</f>
        <v>7.13</v>
      </c>
      <c r="L508" s="18">
        <f>IF(Raw_Data!L508="",ROUND(AVERAGEIFS(Raw_Data!$L$2:$L$4001,Raw_Data!$E$2:$E$4001,E508),1),Raw_Data!L508)</f>
        <v>34.5</v>
      </c>
      <c r="M508" s="15">
        <f>Raw_Data!M508</f>
        <v>88</v>
      </c>
      <c r="N508" s="15">
        <f>Raw_Data!N508</f>
        <v>41</v>
      </c>
      <c r="O508" s="15">
        <f>Raw_Data!O508</f>
        <v>122.1</v>
      </c>
      <c r="P508" s="15" t="str">
        <f>Raw_Data!P508</f>
        <v>Flood</v>
      </c>
      <c r="Q508" s="15">
        <f>Raw_Data!Q508</f>
        <v>196.5</v>
      </c>
      <c r="R508" s="15">
        <f>Raw_Data!R508</f>
        <v>4.03</v>
      </c>
      <c r="S508" s="15">
        <f>Raw_Data!S508</f>
        <v>0.69</v>
      </c>
      <c r="T508" s="18">
        <f>IF(Raw_Data!T508="",ROUND(AVERAGEIFS(Raw_Data!$T$2:$T$4001,Raw_Data!$E$2:$E$4001,E508,Raw_Data!$D$2:$D$4001,D508),2),IF(Raw_Data!T508&gt;INDEX(Cleaning_Reference!$F$6:$F$13,MATCH(D508,Cleaning_Reference!$A$6:$A$13,0)),INDEX(Cleaning_Reference!$F$6:$F$13,MATCH(D508,Cleaning_Reference!$A$6:$A$13,0)),Raw_Data!T508))</f>
        <v>2.46</v>
      </c>
      <c r="U508" s="15">
        <f>Raw_Data!U508</f>
        <v>34.56</v>
      </c>
      <c r="V508" s="15">
        <f>Raw_Data!V508</f>
        <v>22589</v>
      </c>
      <c r="W508" s="15">
        <f>Raw_Data!W508</f>
        <v>995104</v>
      </c>
      <c r="X508" s="15">
        <f>Raw_Data!X508</f>
        <v>780676</v>
      </c>
      <c r="Y508" s="15">
        <f>Raw_Data!Y508</f>
        <v>-214428</v>
      </c>
      <c r="Z508" s="15">
        <f>Raw_Data!Z508</f>
        <v>8880</v>
      </c>
      <c r="AA508" s="15">
        <f>Raw_Data!AA508</f>
        <v>3.8919999999999999</v>
      </c>
      <c r="AB508" s="15">
        <f>Raw_Data!AB508</f>
        <v>65.599999999999994</v>
      </c>
      <c r="AC508" s="19" t="str">
        <f>IF(Raw_Data!G508="","Yes","No")</f>
        <v>No</v>
      </c>
      <c r="AD508" s="19" t="str">
        <f>IF(Raw_Data!L508="","Yes","No")</f>
        <v>No</v>
      </c>
      <c r="AE508" s="19" t="str">
        <f>IF(Raw_Data!T508="","Imputed",IF(Raw_Data!T508&gt;INDEX(Cleaning_Reference!$F$6:$F$13,MATCH(D508,Cleaning_Reference!$A$6:$A$13,0)),"Capped","Original"))</f>
        <v>Original</v>
      </c>
      <c r="AF508" s="21">
        <f t="shared" si="7"/>
        <v>34.56</v>
      </c>
    </row>
    <row r="509" spans="1:32" ht="15" customHeight="1" x14ac:dyDescent="0.3">
      <c r="A509" s="20" t="str">
        <f>Raw_Data!A509</f>
        <v>SF10508</v>
      </c>
      <c r="B509" s="15" t="str">
        <f>Raw_Data!B509</f>
        <v>Karnataka</v>
      </c>
      <c r="C509" s="15" t="str">
        <f>Raw_Data!C509</f>
        <v>Krishna</v>
      </c>
      <c r="D509" s="15" t="str">
        <f>Raw_Data!D509</f>
        <v>Wheat</v>
      </c>
      <c r="E509" s="15" t="str">
        <f>Raw_Data!E509</f>
        <v>Kharif</v>
      </c>
      <c r="F509" s="15">
        <f>Raw_Data!F509</f>
        <v>13.87</v>
      </c>
      <c r="G509" s="18">
        <f>IF(Raw_Data!G509="",ROUND(AVERAGEIFS(Raw_Data!$G$2:$G$4001,Raw_Data!$E$2:$E$4001,E509),1),Raw_Data!G509)</f>
        <v>702.2</v>
      </c>
      <c r="H509" s="15">
        <f>Raw_Data!H509</f>
        <v>25.6</v>
      </c>
      <c r="I509" s="15">
        <f>Raw_Data!I509</f>
        <v>81.2</v>
      </c>
      <c r="J509" s="15">
        <f>Raw_Data!J509</f>
        <v>6</v>
      </c>
      <c r="K509" s="15">
        <f>Raw_Data!K509</f>
        <v>6.73</v>
      </c>
      <c r="L509" s="18">
        <f>IF(Raw_Data!L509="",ROUND(AVERAGEIFS(Raw_Data!$L$2:$L$4001,Raw_Data!$E$2:$E$4001,E509),1),Raw_Data!L509)</f>
        <v>26.4</v>
      </c>
      <c r="M509" s="15">
        <f>Raw_Data!M509</f>
        <v>76.900000000000006</v>
      </c>
      <c r="N509" s="15">
        <f>Raw_Data!N509</f>
        <v>64.099999999999994</v>
      </c>
      <c r="O509" s="15">
        <f>Raw_Data!O509</f>
        <v>131.9</v>
      </c>
      <c r="P509" s="15" t="str">
        <f>Raw_Data!P509</f>
        <v>Rainfed</v>
      </c>
      <c r="Q509" s="15">
        <f>Raw_Data!Q509</f>
        <v>206.3</v>
      </c>
      <c r="R509" s="15">
        <f>Raw_Data!R509</f>
        <v>7.7</v>
      </c>
      <c r="S509" s="15">
        <f>Raw_Data!S509</f>
        <v>0.77</v>
      </c>
      <c r="T509" s="18">
        <f>IF(Raw_Data!T509="",ROUND(AVERAGEIFS(Raw_Data!$T$2:$T$4001,Raw_Data!$E$2:$E$4001,E509,Raw_Data!$D$2:$D$4001,D509),2),IF(Raw_Data!T509&gt;INDEX(Cleaning_Reference!$F$6:$F$13,MATCH(D509,Cleaning_Reference!$A$6:$A$13,0)),INDEX(Cleaning_Reference!$F$6:$F$13,MATCH(D509,Cleaning_Reference!$A$6:$A$13,0)),Raw_Data!T509))</f>
        <v>3.05</v>
      </c>
      <c r="U509" s="15">
        <f>Raw_Data!U509</f>
        <v>42.3</v>
      </c>
      <c r="V509" s="15">
        <f>Raw_Data!V509</f>
        <v>26229</v>
      </c>
      <c r="W509" s="15">
        <f>Raw_Data!W509</f>
        <v>1008988</v>
      </c>
      <c r="X509" s="15">
        <f>Raw_Data!X509</f>
        <v>1109487</v>
      </c>
      <c r="Y509" s="15">
        <f>Raw_Data!Y509</f>
        <v>100499</v>
      </c>
      <c r="Z509" s="15">
        <f>Raw_Data!Z509</f>
        <v>4413</v>
      </c>
      <c r="AA509" s="15">
        <f>Raw_Data!AA509</f>
        <v>9.5850000000000009</v>
      </c>
      <c r="AB509" s="15">
        <f>Raw_Data!AB509</f>
        <v>49</v>
      </c>
      <c r="AC509" s="19" t="str">
        <f>IF(Raw_Data!G509="","Yes","No")</f>
        <v>No</v>
      </c>
      <c r="AD509" s="19" t="str">
        <f>IF(Raw_Data!L509="","Yes","No")</f>
        <v>No</v>
      </c>
      <c r="AE509" s="19" t="str">
        <f>IF(Raw_Data!T509="","Imputed",IF(Raw_Data!T509&gt;INDEX(Cleaning_Reference!$F$6:$F$13,MATCH(D509,Cleaning_Reference!$A$6:$A$13,0)),"Capped","Original"))</f>
        <v>Original</v>
      </c>
      <c r="AF509" s="21">
        <f t="shared" si="7"/>
        <v>42.3</v>
      </c>
    </row>
    <row r="510" spans="1:32" ht="15" customHeight="1" x14ac:dyDescent="0.3">
      <c r="A510" s="20" t="str">
        <f>Raw_Data!A510</f>
        <v>SF10509</v>
      </c>
      <c r="B510" s="15" t="str">
        <f>Raw_Data!B510</f>
        <v>Punjab</v>
      </c>
      <c r="C510" s="15" t="str">
        <f>Raw_Data!C510</f>
        <v>Krishna</v>
      </c>
      <c r="D510" s="15" t="str">
        <f>Raw_Data!D510</f>
        <v>Groundnut</v>
      </c>
      <c r="E510" s="15" t="str">
        <f>Raw_Data!E510</f>
        <v>Zaid</v>
      </c>
      <c r="F510" s="15">
        <f>Raw_Data!F510</f>
        <v>2.88</v>
      </c>
      <c r="G510" s="18">
        <f>IF(Raw_Data!G510="",ROUND(AVERAGEIFS(Raw_Data!$G$2:$G$4001,Raw_Data!$E$2:$E$4001,E510),1),Raw_Data!G510)</f>
        <v>207.1</v>
      </c>
      <c r="H510" s="15">
        <f>Raw_Data!H510</f>
        <v>27.7</v>
      </c>
      <c r="I510" s="15">
        <f>Raw_Data!I510</f>
        <v>52.8</v>
      </c>
      <c r="J510" s="15">
        <f>Raw_Data!J510</f>
        <v>8.3000000000000007</v>
      </c>
      <c r="K510" s="15">
        <f>Raw_Data!K510</f>
        <v>6.3</v>
      </c>
      <c r="L510" s="18">
        <f>IF(Raw_Data!L510="",ROUND(AVERAGEIFS(Raw_Data!$L$2:$L$4001,Raw_Data!$E$2:$E$4001,E510),1),Raw_Data!L510)</f>
        <v>19.100000000000001</v>
      </c>
      <c r="M510" s="15">
        <f>Raw_Data!M510</f>
        <v>126.8</v>
      </c>
      <c r="N510" s="15">
        <f>Raw_Data!N510</f>
        <v>53.2</v>
      </c>
      <c r="O510" s="15">
        <f>Raw_Data!O510</f>
        <v>165.5</v>
      </c>
      <c r="P510" s="15" t="str">
        <f>Raw_Data!P510</f>
        <v>Drip</v>
      </c>
      <c r="Q510" s="15">
        <f>Raw_Data!Q510</f>
        <v>129.69999999999999</v>
      </c>
      <c r="R510" s="15">
        <f>Raw_Data!R510</f>
        <v>4.5999999999999996</v>
      </c>
      <c r="S510" s="15">
        <f>Raw_Data!S510</f>
        <v>0.97</v>
      </c>
      <c r="T510" s="18">
        <f>IF(Raw_Data!T510="",ROUND(AVERAGEIFS(Raw_Data!$T$2:$T$4001,Raw_Data!$E$2:$E$4001,E510,Raw_Data!$D$2:$D$4001,D510),2),IF(Raw_Data!T510&gt;INDEX(Cleaning_Reference!$F$6:$F$13,MATCH(D510,Cleaning_Reference!$A$6:$A$13,0)),INDEX(Cleaning_Reference!$F$6:$F$13,MATCH(D510,Cleaning_Reference!$A$6:$A$13,0)),Raw_Data!T510))</f>
        <v>1.51</v>
      </c>
      <c r="U510" s="15">
        <f>Raw_Data!U510</f>
        <v>4.3499999999999996</v>
      </c>
      <c r="V510" s="15">
        <f>Raw_Data!V510</f>
        <v>50155</v>
      </c>
      <c r="W510" s="15">
        <f>Raw_Data!W510</f>
        <v>187560</v>
      </c>
      <c r="X510" s="15">
        <f>Raw_Data!X510</f>
        <v>218174</v>
      </c>
      <c r="Y510" s="15">
        <f>Raw_Data!Y510</f>
        <v>30614</v>
      </c>
      <c r="Z510" s="15">
        <f>Raw_Data!Z510</f>
        <v>1295</v>
      </c>
      <c r="AA510" s="15">
        <f>Raw_Data!AA510</f>
        <v>3.359</v>
      </c>
      <c r="AB510" s="15">
        <f>Raw_Data!AB510</f>
        <v>45.9</v>
      </c>
      <c r="AC510" s="19" t="str">
        <f>IF(Raw_Data!G510="","Yes","No")</f>
        <v>No</v>
      </c>
      <c r="AD510" s="19" t="str">
        <f>IF(Raw_Data!L510="","Yes","No")</f>
        <v>No</v>
      </c>
      <c r="AE510" s="19" t="str">
        <f>IF(Raw_Data!T510="","Imputed",IF(Raw_Data!T510&gt;INDEX(Cleaning_Reference!$F$6:$F$13,MATCH(D510,Cleaning_Reference!$A$6:$A$13,0)),"Capped","Original"))</f>
        <v>Original</v>
      </c>
      <c r="AF510" s="21">
        <f t="shared" si="7"/>
        <v>4.3499999999999996</v>
      </c>
    </row>
    <row r="511" spans="1:32" ht="15" customHeight="1" x14ac:dyDescent="0.3">
      <c r="A511" s="20" t="str">
        <f>Raw_Data!A511</f>
        <v>SF10510</v>
      </c>
      <c r="B511" s="15" t="str">
        <f>Raw_Data!B511</f>
        <v>Madhya Pradesh</v>
      </c>
      <c r="C511" s="15" t="str">
        <f>Raw_Data!C511</f>
        <v>Nalgonda</v>
      </c>
      <c r="D511" s="15" t="str">
        <f>Raw_Data!D511</f>
        <v>Groundnut</v>
      </c>
      <c r="E511" s="15" t="str">
        <f>Raw_Data!E511</f>
        <v>Kharif</v>
      </c>
      <c r="F511" s="15">
        <f>Raw_Data!F511</f>
        <v>13.51</v>
      </c>
      <c r="G511" s="18">
        <f>IF(Raw_Data!G511="",ROUND(AVERAGEIFS(Raw_Data!$G$2:$G$4001,Raw_Data!$E$2:$E$4001,E511),1),Raw_Data!G511)</f>
        <v>764.1</v>
      </c>
      <c r="H511" s="15">
        <f>Raw_Data!H511</f>
        <v>30.9</v>
      </c>
      <c r="I511" s="15">
        <f>Raw_Data!I511</f>
        <v>73.599999999999994</v>
      </c>
      <c r="J511" s="15">
        <f>Raw_Data!J511</f>
        <v>7.1</v>
      </c>
      <c r="K511" s="15">
        <f>Raw_Data!K511</f>
        <v>5.8</v>
      </c>
      <c r="L511" s="18">
        <f>IF(Raw_Data!L511="",ROUND(AVERAGEIFS(Raw_Data!$L$2:$L$4001,Raw_Data!$E$2:$E$4001,E511),1),Raw_Data!L511)</f>
        <v>26</v>
      </c>
      <c r="M511" s="15">
        <f>Raw_Data!M511</f>
        <v>140.1</v>
      </c>
      <c r="N511" s="15">
        <f>Raw_Data!N511</f>
        <v>37.4</v>
      </c>
      <c r="O511" s="15">
        <f>Raw_Data!O511</f>
        <v>90.8</v>
      </c>
      <c r="P511" s="15" t="str">
        <f>Raw_Data!P511</f>
        <v>Drip</v>
      </c>
      <c r="Q511" s="15">
        <f>Raw_Data!Q511</f>
        <v>145.1</v>
      </c>
      <c r="R511" s="15">
        <f>Raw_Data!R511</f>
        <v>6.15</v>
      </c>
      <c r="S511" s="15">
        <f>Raw_Data!S511</f>
        <v>0.67</v>
      </c>
      <c r="T511" s="18">
        <f>IF(Raw_Data!T511="",ROUND(AVERAGEIFS(Raw_Data!$T$2:$T$4001,Raw_Data!$E$2:$E$4001,E511,Raw_Data!$D$2:$D$4001,D511),2),IF(Raw_Data!T511&gt;INDEX(Cleaning_Reference!$F$6:$F$13,MATCH(D511,Cleaning_Reference!$A$6:$A$13,0)),INDEX(Cleaning_Reference!$F$6:$F$13,MATCH(D511,Cleaning_Reference!$A$6:$A$13,0)),Raw_Data!T511))</f>
        <v>0.77</v>
      </c>
      <c r="U511" s="15">
        <f>Raw_Data!U511</f>
        <v>10.4</v>
      </c>
      <c r="V511" s="15">
        <f>Raw_Data!V511</f>
        <v>51213</v>
      </c>
      <c r="W511" s="15">
        <f>Raw_Data!W511</f>
        <v>871460</v>
      </c>
      <c r="X511" s="15">
        <f>Raw_Data!X511</f>
        <v>532615</v>
      </c>
      <c r="Y511" s="15">
        <f>Raw_Data!Y511</f>
        <v>-338845</v>
      </c>
      <c r="Z511" s="15">
        <f>Raw_Data!Z511</f>
        <v>6046</v>
      </c>
      <c r="AA511" s="15">
        <f>Raw_Data!AA511</f>
        <v>1.72</v>
      </c>
      <c r="AB511" s="15">
        <f>Raw_Data!AB511</f>
        <v>61.7</v>
      </c>
      <c r="AC511" s="19" t="str">
        <f>IF(Raw_Data!G511="","Yes","No")</f>
        <v>No</v>
      </c>
      <c r="AD511" s="19" t="str">
        <f>IF(Raw_Data!L511="","Yes","No")</f>
        <v>No</v>
      </c>
      <c r="AE511" s="19" t="str">
        <f>IF(Raw_Data!T511="","Imputed",IF(Raw_Data!T511&gt;INDEX(Cleaning_Reference!$F$6:$F$13,MATCH(D511,Cleaning_Reference!$A$6:$A$13,0)),"Capped","Original"))</f>
        <v>Original</v>
      </c>
      <c r="AF511" s="21">
        <f t="shared" si="7"/>
        <v>10.4</v>
      </c>
    </row>
    <row r="512" spans="1:32" ht="15" customHeight="1" x14ac:dyDescent="0.3">
      <c r="A512" s="20" t="str">
        <f>Raw_Data!A512</f>
        <v>SF10511</v>
      </c>
      <c r="B512" s="15" t="str">
        <f>Raw_Data!B512</f>
        <v>Karnataka</v>
      </c>
      <c r="C512" s="15" t="str">
        <f>Raw_Data!C512</f>
        <v>Krishna</v>
      </c>
      <c r="D512" s="15" t="str">
        <f>Raw_Data!D512</f>
        <v>Pulses</v>
      </c>
      <c r="E512" s="15" t="str">
        <f>Raw_Data!E512</f>
        <v>Kharif</v>
      </c>
      <c r="F512" s="15">
        <f>Raw_Data!F512</f>
        <v>2.3199999999999998</v>
      </c>
      <c r="G512" s="18">
        <f>IF(Raw_Data!G512="",ROUND(AVERAGEIFS(Raw_Data!$G$2:$G$4001,Raw_Data!$E$2:$E$4001,E512),1),Raw_Data!G512)</f>
        <v>766.8</v>
      </c>
      <c r="H512" s="15">
        <f>Raw_Data!H512</f>
        <v>27.2</v>
      </c>
      <c r="I512" s="15">
        <f>Raw_Data!I512</f>
        <v>70.099999999999994</v>
      </c>
      <c r="J512" s="15">
        <f>Raw_Data!J512</f>
        <v>6.8</v>
      </c>
      <c r="K512" s="15">
        <f>Raw_Data!K512</f>
        <v>6.46</v>
      </c>
      <c r="L512" s="18">
        <f>IF(Raw_Data!L512="",ROUND(AVERAGEIFS(Raw_Data!$L$2:$L$4001,Raw_Data!$E$2:$E$4001,E512),1),Raw_Data!L512)</f>
        <v>36.299999999999997</v>
      </c>
      <c r="M512" s="15">
        <f>Raw_Data!M512</f>
        <v>98.1</v>
      </c>
      <c r="N512" s="15">
        <f>Raw_Data!N512</f>
        <v>52.3</v>
      </c>
      <c r="O512" s="15">
        <f>Raw_Data!O512</f>
        <v>118.4</v>
      </c>
      <c r="P512" s="15" t="str">
        <f>Raw_Data!P512</f>
        <v>Drip</v>
      </c>
      <c r="Q512" s="15">
        <f>Raw_Data!Q512</f>
        <v>164.7</v>
      </c>
      <c r="R512" s="15">
        <f>Raw_Data!R512</f>
        <v>3.65</v>
      </c>
      <c r="S512" s="15">
        <f>Raw_Data!S512</f>
        <v>0.73</v>
      </c>
      <c r="T512" s="18">
        <f>IF(Raw_Data!T512="",ROUND(AVERAGEIFS(Raw_Data!$T$2:$T$4001,Raw_Data!$E$2:$E$4001,E512,Raw_Data!$D$2:$D$4001,D512),2),IF(Raw_Data!T512&gt;INDEX(Cleaning_Reference!$F$6:$F$13,MATCH(D512,Cleaning_Reference!$A$6:$A$13,0)),INDEX(Cleaning_Reference!$F$6:$F$13,MATCH(D512,Cleaning_Reference!$A$6:$A$13,0)),Raw_Data!T512))</f>
        <v>1.76</v>
      </c>
      <c r="U512" s="15">
        <f>Raw_Data!U512</f>
        <v>4.08</v>
      </c>
      <c r="V512" s="15">
        <f>Raw_Data!V512</f>
        <v>62800</v>
      </c>
      <c r="W512" s="15">
        <f>Raw_Data!W512</f>
        <v>163437</v>
      </c>
      <c r="X512" s="15">
        <f>Raw_Data!X512</f>
        <v>256224</v>
      </c>
      <c r="Y512" s="15">
        <f>Raw_Data!Y512</f>
        <v>92787</v>
      </c>
      <c r="Z512" s="15">
        <f>Raw_Data!Z512</f>
        <v>791</v>
      </c>
      <c r="AA512" s="15">
        <f>Raw_Data!AA512</f>
        <v>5.1580000000000004</v>
      </c>
      <c r="AB512" s="15">
        <f>Raw_Data!AB512</f>
        <v>44.8</v>
      </c>
      <c r="AC512" s="19" t="str">
        <f>IF(Raw_Data!G512="","Yes","No")</f>
        <v>No</v>
      </c>
      <c r="AD512" s="19" t="str">
        <f>IF(Raw_Data!L512="","Yes","No")</f>
        <v>No</v>
      </c>
      <c r="AE512" s="19" t="str">
        <f>IF(Raw_Data!T512="","Imputed",IF(Raw_Data!T512&gt;INDEX(Cleaning_Reference!$F$6:$F$13,MATCH(D512,Cleaning_Reference!$A$6:$A$13,0)),"Capped","Original"))</f>
        <v>Original</v>
      </c>
      <c r="AF512" s="21">
        <f t="shared" si="7"/>
        <v>4.08</v>
      </c>
    </row>
    <row r="513" spans="1:32" ht="15" customHeight="1" x14ac:dyDescent="0.3">
      <c r="A513" s="20" t="str">
        <f>Raw_Data!A513</f>
        <v>SF10512</v>
      </c>
      <c r="B513" s="15" t="str">
        <f>Raw_Data!B513</f>
        <v>Punjab</v>
      </c>
      <c r="C513" s="15" t="str">
        <f>Raw_Data!C513</f>
        <v>Krishna</v>
      </c>
      <c r="D513" s="15" t="str">
        <f>Raw_Data!D513</f>
        <v>Chilli</v>
      </c>
      <c r="E513" s="15" t="str">
        <f>Raw_Data!E513</f>
        <v>Zaid</v>
      </c>
      <c r="F513" s="15">
        <f>Raw_Data!F513</f>
        <v>3.1</v>
      </c>
      <c r="G513" s="18">
        <f>IF(Raw_Data!G513="",ROUND(AVERAGEIFS(Raw_Data!$G$2:$G$4001,Raw_Data!$E$2:$E$4001,E513),1),Raw_Data!G513)</f>
        <v>583</v>
      </c>
      <c r="H513" s="15">
        <f>Raw_Data!H513</f>
        <v>32.5</v>
      </c>
      <c r="I513" s="15">
        <f>Raw_Data!I513</f>
        <v>50.8</v>
      </c>
      <c r="J513" s="15">
        <f>Raw_Data!J513</f>
        <v>8.5</v>
      </c>
      <c r="K513" s="15">
        <f>Raw_Data!K513</f>
        <v>7.12</v>
      </c>
      <c r="L513" s="18">
        <f>IF(Raw_Data!L513="",ROUND(AVERAGEIFS(Raw_Data!$L$2:$L$4001,Raw_Data!$E$2:$E$4001,E513),1),Raw_Data!L513)</f>
        <v>14.7</v>
      </c>
      <c r="M513" s="15">
        <f>Raw_Data!M513</f>
        <v>187.9</v>
      </c>
      <c r="N513" s="15">
        <f>Raw_Data!N513</f>
        <v>19.600000000000001</v>
      </c>
      <c r="O513" s="15">
        <f>Raw_Data!O513</f>
        <v>103.5</v>
      </c>
      <c r="P513" s="15" t="str">
        <f>Raw_Data!P513</f>
        <v>Flood</v>
      </c>
      <c r="Q513" s="15">
        <f>Raw_Data!Q513</f>
        <v>162.5</v>
      </c>
      <c r="R513" s="15">
        <f>Raw_Data!R513</f>
        <v>4.6100000000000003</v>
      </c>
      <c r="S513" s="15">
        <f>Raw_Data!S513</f>
        <v>0.7</v>
      </c>
      <c r="T513" s="18">
        <f>IF(Raw_Data!T513="",ROUND(AVERAGEIFS(Raw_Data!$T$2:$T$4001,Raw_Data!$E$2:$E$4001,E513,Raw_Data!$D$2:$D$4001,D513),2),IF(Raw_Data!T513&gt;INDEX(Cleaning_Reference!$F$6:$F$13,MATCH(D513,Cleaning_Reference!$A$6:$A$13,0)),INDEX(Cleaning_Reference!$F$6:$F$13,MATCH(D513,Cleaning_Reference!$A$6:$A$13,0)),Raw_Data!T513))</f>
        <v>1.69</v>
      </c>
      <c r="U513" s="15">
        <f>Raw_Data!U513</f>
        <v>5.24</v>
      </c>
      <c r="V513" s="15">
        <f>Raw_Data!V513</f>
        <v>120614</v>
      </c>
      <c r="W513" s="15">
        <f>Raw_Data!W513</f>
        <v>227218</v>
      </c>
      <c r="X513" s="15">
        <f>Raw_Data!X513</f>
        <v>632017</v>
      </c>
      <c r="Y513" s="15">
        <f>Raw_Data!Y513</f>
        <v>404799</v>
      </c>
      <c r="Z513" s="15">
        <f>Raw_Data!Z513</f>
        <v>2695</v>
      </c>
      <c r="AA513" s="15">
        <f>Raw_Data!AA513</f>
        <v>1.944</v>
      </c>
      <c r="AB513" s="15">
        <f>Raw_Data!AB513</f>
        <v>48.7</v>
      </c>
      <c r="AC513" s="19" t="str">
        <f>IF(Raw_Data!G513="","Yes","No")</f>
        <v>No</v>
      </c>
      <c r="AD513" s="19" t="str">
        <f>IF(Raw_Data!L513="","Yes","No")</f>
        <v>No</v>
      </c>
      <c r="AE513" s="19" t="str">
        <f>IF(Raw_Data!T513="","Imputed",IF(Raw_Data!T513&gt;INDEX(Cleaning_Reference!$F$6:$F$13,MATCH(D513,Cleaning_Reference!$A$6:$A$13,0)),"Capped","Original"))</f>
        <v>Original</v>
      </c>
      <c r="AF513" s="21">
        <f t="shared" si="7"/>
        <v>5.24</v>
      </c>
    </row>
    <row r="514" spans="1:32" ht="15" customHeight="1" x14ac:dyDescent="0.3">
      <c r="A514" s="20" t="str">
        <f>Raw_Data!A514</f>
        <v>SF10513</v>
      </c>
      <c r="B514" s="15" t="str">
        <f>Raw_Data!B514</f>
        <v>Karnataka</v>
      </c>
      <c r="C514" s="15" t="str">
        <f>Raw_Data!C514</f>
        <v>Nashik</v>
      </c>
      <c r="D514" s="15" t="str">
        <f>Raw_Data!D514</f>
        <v>Wheat</v>
      </c>
      <c r="E514" s="15" t="str">
        <f>Raw_Data!E514</f>
        <v>Rabi</v>
      </c>
      <c r="F514" s="15">
        <f>Raw_Data!F514</f>
        <v>6.8</v>
      </c>
      <c r="G514" s="18">
        <f>IF(Raw_Data!G514="",ROUND(AVERAGEIFS(Raw_Data!$G$2:$G$4001,Raw_Data!$E$2:$E$4001,E514),1),Raw_Data!G514)</f>
        <v>581.1</v>
      </c>
      <c r="H514" s="15">
        <f>Raw_Data!H514</f>
        <v>26.5</v>
      </c>
      <c r="I514" s="15">
        <f>Raw_Data!I514</f>
        <v>40.299999999999997</v>
      </c>
      <c r="J514" s="15">
        <f>Raw_Data!J514</f>
        <v>5.3</v>
      </c>
      <c r="K514" s="15">
        <f>Raw_Data!K514</f>
        <v>6.7</v>
      </c>
      <c r="L514" s="18">
        <f>IF(Raw_Data!L514="",ROUND(AVERAGEIFS(Raw_Data!$L$2:$L$4001,Raw_Data!$E$2:$E$4001,E514),1),Raw_Data!L514)</f>
        <v>23.7</v>
      </c>
      <c r="M514" s="15">
        <f>Raw_Data!M514</f>
        <v>77.5</v>
      </c>
      <c r="N514" s="15">
        <f>Raw_Data!N514</f>
        <v>53.9</v>
      </c>
      <c r="O514" s="15">
        <f>Raw_Data!O514</f>
        <v>50.8</v>
      </c>
      <c r="P514" s="15" t="str">
        <f>Raw_Data!P514</f>
        <v>Flood</v>
      </c>
      <c r="Q514" s="15">
        <f>Raw_Data!Q514</f>
        <v>266.89999999999998</v>
      </c>
      <c r="R514" s="15">
        <f>Raw_Data!R514</f>
        <v>5.99</v>
      </c>
      <c r="S514" s="15">
        <f>Raw_Data!S514</f>
        <v>0.88</v>
      </c>
      <c r="T514" s="18">
        <f>IF(Raw_Data!T514="",ROUND(AVERAGEIFS(Raw_Data!$T$2:$T$4001,Raw_Data!$E$2:$E$4001,E514,Raw_Data!$D$2:$D$4001,D514),2),IF(Raw_Data!T514&gt;INDEX(Cleaning_Reference!$F$6:$F$13,MATCH(D514,Cleaning_Reference!$A$6:$A$13,0)),INDEX(Cleaning_Reference!$F$6:$F$13,MATCH(D514,Cleaning_Reference!$A$6:$A$13,0)),Raw_Data!T514))</f>
        <v>2.96</v>
      </c>
      <c r="U514" s="15">
        <f>Raw_Data!U514</f>
        <v>20.13</v>
      </c>
      <c r="V514" s="15">
        <f>Raw_Data!V514</f>
        <v>22066</v>
      </c>
      <c r="W514" s="15">
        <f>Raw_Data!W514</f>
        <v>637468</v>
      </c>
      <c r="X514" s="15">
        <f>Raw_Data!X514</f>
        <v>444189</v>
      </c>
      <c r="Y514" s="15">
        <f>Raw_Data!Y514</f>
        <v>-193279</v>
      </c>
      <c r="Z514" s="15">
        <f>Raw_Data!Z514</f>
        <v>4884</v>
      </c>
      <c r="AA514" s="15">
        <f>Raw_Data!AA514</f>
        <v>4.1219999999999999</v>
      </c>
      <c r="AB514" s="15">
        <f>Raw_Data!AB514</f>
        <v>42.5</v>
      </c>
      <c r="AC514" s="19" t="str">
        <f>IF(Raw_Data!G514="","Yes","No")</f>
        <v>No</v>
      </c>
      <c r="AD514" s="19" t="str">
        <f>IF(Raw_Data!L514="","Yes","No")</f>
        <v>No</v>
      </c>
      <c r="AE514" s="19" t="str">
        <f>IF(Raw_Data!T514="","Imputed",IF(Raw_Data!T514&gt;INDEX(Cleaning_Reference!$F$6:$F$13,MATCH(D514,Cleaning_Reference!$A$6:$A$13,0)),"Capped","Original"))</f>
        <v>Original</v>
      </c>
      <c r="AF514" s="21">
        <f t="shared" ref="AF514:AF577" si="8">ROUND(T514*F514,2)</f>
        <v>20.13</v>
      </c>
    </row>
    <row r="515" spans="1:32" ht="15" customHeight="1" x14ac:dyDescent="0.3">
      <c r="A515" s="20" t="str">
        <f>Raw_Data!A515</f>
        <v>SF10514</v>
      </c>
      <c r="B515" s="15" t="str">
        <f>Raw_Data!B515</f>
        <v>Andhra Pradesh</v>
      </c>
      <c r="C515" s="15" t="str">
        <f>Raw_Data!C515</f>
        <v>Nashik</v>
      </c>
      <c r="D515" s="15" t="str">
        <f>Raw_Data!D515</f>
        <v>Wheat</v>
      </c>
      <c r="E515" s="15" t="str">
        <f>Raw_Data!E515</f>
        <v>Kharif</v>
      </c>
      <c r="F515" s="15">
        <f>Raw_Data!F515</f>
        <v>10.33</v>
      </c>
      <c r="G515" s="18">
        <f>IF(Raw_Data!G515="",ROUND(AVERAGEIFS(Raw_Data!$G$2:$G$4001,Raw_Data!$E$2:$E$4001,E515),1),Raw_Data!G515)</f>
        <v>1029.2</v>
      </c>
      <c r="H515" s="15">
        <f>Raw_Data!H515</f>
        <v>24.7</v>
      </c>
      <c r="I515" s="15">
        <f>Raw_Data!I515</f>
        <v>83.4</v>
      </c>
      <c r="J515" s="15">
        <f>Raw_Data!J515</f>
        <v>6.5</v>
      </c>
      <c r="K515" s="15">
        <f>Raw_Data!K515</f>
        <v>6.62</v>
      </c>
      <c r="L515" s="18">
        <f>IF(Raw_Data!L515="",ROUND(AVERAGEIFS(Raw_Data!$L$2:$L$4001,Raw_Data!$E$2:$E$4001,E515),1),Raw_Data!L515)</f>
        <v>29.2</v>
      </c>
      <c r="M515" s="15">
        <f>Raw_Data!M515</f>
        <v>89.8</v>
      </c>
      <c r="N515" s="15">
        <f>Raw_Data!N515</f>
        <v>49.9</v>
      </c>
      <c r="O515" s="15">
        <f>Raw_Data!O515</f>
        <v>138.9</v>
      </c>
      <c r="P515" s="15" t="str">
        <f>Raw_Data!P515</f>
        <v>Flood</v>
      </c>
      <c r="Q515" s="15">
        <f>Raw_Data!Q515</f>
        <v>198</v>
      </c>
      <c r="R515" s="15">
        <f>Raw_Data!R515</f>
        <v>5.41</v>
      </c>
      <c r="S515" s="15">
        <f>Raw_Data!S515</f>
        <v>0.94</v>
      </c>
      <c r="T515" s="18">
        <f>IF(Raw_Data!T515="",ROUND(AVERAGEIFS(Raw_Data!$T$2:$T$4001,Raw_Data!$E$2:$E$4001,E515,Raw_Data!$D$2:$D$4001,D515),2),IF(Raw_Data!T515&gt;INDEX(Cleaning_Reference!$F$6:$F$13,MATCH(D515,Cleaning_Reference!$A$6:$A$13,0)),INDEX(Cleaning_Reference!$F$6:$F$13,MATCH(D515,Cleaning_Reference!$A$6:$A$13,0)),Raw_Data!T515))</f>
        <v>2.89</v>
      </c>
      <c r="U515" s="15">
        <f>Raw_Data!U515</f>
        <v>29.85</v>
      </c>
      <c r="V515" s="15">
        <f>Raw_Data!V515</f>
        <v>24538</v>
      </c>
      <c r="W515" s="15">
        <f>Raw_Data!W515</f>
        <v>791867</v>
      </c>
      <c r="X515" s="15">
        <f>Raw_Data!X515</f>
        <v>732459</v>
      </c>
      <c r="Y515" s="15">
        <f>Raw_Data!Y515</f>
        <v>-59408</v>
      </c>
      <c r="Z515" s="15">
        <f>Raw_Data!Z515</f>
        <v>7116</v>
      </c>
      <c r="AA515" s="15">
        <f>Raw_Data!AA515</f>
        <v>4.1950000000000003</v>
      </c>
      <c r="AB515" s="15">
        <f>Raw_Data!AB515</f>
        <v>52.6</v>
      </c>
      <c r="AC515" s="19" t="str">
        <f>IF(Raw_Data!G515="","Yes","No")</f>
        <v>No</v>
      </c>
      <c r="AD515" s="19" t="str">
        <f>IF(Raw_Data!L515="","Yes","No")</f>
        <v>No</v>
      </c>
      <c r="AE515" s="19" t="str">
        <f>IF(Raw_Data!T515="","Imputed",IF(Raw_Data!T515&gt;INDEX(Cleaning_Reference!$F$6:$F$13,MATCH(D515,Cleaning_Reference!$A$6:$A$13,0)),"Capped","Original"))</f>
        <v>Original</v>
      </c>
      <c r="AF515" s="21">
        <f t="shared" si="8"/>
        <v>29.85</v>
      </c>
    </row>
    <row r="516" spans="1:32" ht="15" customHeight="1" x14ac:dyDescent="0.3">
      <c r="A516" s="20" t="str">
        <f>Raw_Data!A516</f>
        <v>SF10515</v>
      </c>
      <c r="B516" s="15" t="str">
        <f>Raw_Data!B516</f>
        <v>Andhra Pradesh</v>
      </c>
      <c r="C516" s="15" t="str">
        <f>Raw_Data!C516</f>
        <v>Nalgonda</v>
      </c>
      <c r="D516" s="15" t="str">
        <f>Raw_Data!D516</f>
        <v>Maize</v>
      </c>
      <c r="E516" s="15" t="str">
        <f>Raw_Data!E516</f>
        <v>Kharif</v>
      </c>
      <c r="F516" s="15">
        <f>Raw_Data!F516</f>
        <v>3.5</v>
      </c>
      <c r="G516" s="18">
        <f>IF(Raw_Data!G516="",ROUND(AVERAGEIFS(Raw_Data!$G$2:$G$4001,Raw_Data!$E$2:$E$4001,E516),1),Raw_Data!G516)</f>
        <v>691.7</v>
      </c>
      <c r="H516" s="15">
        <f>Raw_Data!H516</f>
        <v>27.6</v>
      </c>
      <c r="I516" s="15">
        <f>Raw_Data!I516</f>
        <v>73.099999999999994</v>
      </c>
      <c r="J516" s="15">
        <f>Raw_Data!J516</f>
        <v>6.4</v>
      </c>
      <c r="K516" s="15">
        <f>Raw_Data!K516</f>
        <v>6.94</v>
      </c>
      <c r="L516" s="18">
        <f>IF(Raw_Data!L516="",ROUND(AVERAGEIFS(Raw_Data!$L$2:$L$4001,Raw_Data!$E$2:$E$4001,E516),1),Raw_Data!L516)</f>
        <v>28.6</v>
      </c>
      <c r="M516" s="15">
        <f>Raw_Data!M516</f>
        <v>110.3</v>
      </c>
      <c r="N516" s="15">
        <f>Raw_Data!N516</f>
        <v>66.099999999999994</v>
      </c>
      <c r="O516" s="15">
        <f>Raw_Data!O516</f>
        <v>128</v>
      </c>
      <c r="P516" s="15" t="str">
        <f>Raw_Data!P516</f>
        <v>Sprinkler</v>
      </c>
      <c r="Q516" s="15">
        <f>Raw_Data!Q516</f>
        <v>196.1</v>
      </c>
      <c r="R516" s="15">
        <f>Raw_Data!R516</f>
        <v>4.5999999999999996</v>
      </c>
      <c r="S516" s="15">
        <f>Raw_Data!S516</f>
        <v>0.97</v>
      </c>
      <c r="T516" s="18">
        <f>IF(Raw_Data!T516="",ROUND(AVERAGEIFS(Raw_Data!$T$2:$T$4001,Raw_Data!$E$2:$E$4001,E516,Raw_Data!$D$2:$D$4001,D516),2),IF(Raw_Data!T516&gt;INDEX(Cleaning_Reference!$F$6:$F$13,MATCH(D516,Cleaning_Reference!$A$6:$A$13,0)),INDEX(Cleaning_Reference!$F$6:$F$13,MATCH(D516,Cleaning_Reference!$A$6:$A$13,0)),Raw_Data!T516))</f>
        <v>4.76</v>
      </c>
      <c r="U516" s="15">
        <f>Raw_Data!U516</f>
        <v>16.66</v>
      </c>
      <c r="V516" s="15">
        <f>Raw_Data!V516</f>
        <v>21514</v>
      </c>
      <c r="W516" s="15">
        <f>Raw_Data!W516</f>
        <v>252754</v>
      </c>
      <c r="X516" s="15">
        <f>Raw_Data!X516</f>
        <v>358423</v>
      </c>
      <c r="Y516" s="15">
        <f>Raw_Data!Y516</f>
        <v>105669</v>
      </c>
      <c r="Z516" s="15">
        <f>Raw_Data!Z516</f>
        <v>2387</v>
      </c>
      <c r="AA516" s="15">
        <f>Raw_Data!AA516</f>
        <v>6.9790000000000001</v>
      </c>
      <c r="AB516" s="15">
        <f>Raw_Data!AB516</f>
        <v>53.2</v>
      </c>
      <c r="AC516" s="19" t="str">
        <f>IF(Raw_Data!G516="","Yes","No")</f>
        <v>No</v>
      </c>
      <c r="AD516" s="19" t="str">
        <f>IF(Raw_Data!L516="","Yes","No")</f>
        <v>No</v>
      </c>
      <c r="AE516" s="19" t="str">
        <f>IF(Raw_Data!T516="","Imputed",IF(Raw_Data!T516&gt;INDEX(Cleaning_Reference!$F$6:$F$13,MATCH(D516,Cleaning_Reference!$A$6:$A$13,0)),"Capped","Original"))</f>
        <v>Original</v>
      </c>
      <c r="AF516" s="21">
        <f t="shared" si="8"/>
        <v>16.66</v>
      </c>
    </row>
    <row r="517" spans="1:32" ht="15" customHeight="1" x14ac:dyDescent="0.3">
      <c r="A517" s="20" t="str">
        <f>Raw_Data!A517</f>
        <v>SF10516</v>
      </c>
      <c r="B517" s="15" t="str">
        <f>Raw_Data!B517</f>
        <v>Maharashtra</v>
      </c>
      <c r="C517" s="15" t="str">
        <f>Raw_Data!C517</f>
        <v>Nashik</v>
      </c>
      <c r="D517" s="15" t="str">
        <f>Raw_Data!D517</f>
        <v>Pulses</v>
      </c>
      <c r="E517" s="15" t="str">
        <f>Raw_Data!E517</f>
        <v>Rabi</v>
      </c>
      <c r="F517" s="15">
        <f>Raw_Data!F517</f>
        <v>12.96</v>
      </c>
      <c r="G517" s="18">
        <f>IF(Raw_Data!G517="",ROUND(AVERAGEIFS(Raw_Data!$G$2:$G$4001,Raw_Data!$E$2:$E$4001,E517),1),Raw_Data!G517)</f>
        <v>275.10000000000002</v>
      </c>
      <c r="H517" s="15">
        <f>Raw_Data!H517</f>
        <v>27.8</v>
      </c>
      <c r="I517" s="15">
        <f>Raw_Data!I517</f>
        <v>61.7</v>
      </c>
      <c r="J517" s="15">
        <f>Raw_Data!J517</f>
        <v>7.3</v>
      </c>
      <c r="K517" s="15">
        <f>Raw_Data!K517</f>
        <v>7.71</v>
      </c>
      <c r="L517" s="18">
        <f>IF(Raw_Data!L517="",ROUND(AVERAGEIFS(Raw_Data!$L$2:$L$4001,Raw_Data!$E$2:$E$4001,E517),1),Raw_Data!L517)</f>
        <v>15.2</v>
      </c>
      <c r="M517" s="15">
        <f>Raw_Data!M517</f>
        <v>116.3</v>
      </c>
      <c r="N517" s="15">
        <f>Raw_Data!N517</f>
        <v>72.2</v>
      </c>
      <c r="O517" s="15">
        <f>Raw_Data!O517</f>
        <v>110.5</v>
      </c>
      <c r="P517" s="15" t="str">
        <f>Raw_Data!P517</f>
        <v>Drip</v>
      </c>
      <c r="Q517" s="15">
        <f>Raw_Data!Q517</f>
        <v>101.2</v>
      </c>
      <c r="R517" s="15">
        <f>Raw_Data!R517</f>
        <v>8.49</v>
      </c>
      <c r="S517" s="15">
        <f>Raw_Data!S517</f>
        <v>0.65</v>
      </c>
      <c r="T517" s="18">
        <f>IF(Raw_Data!T517="",ROUND(AVERAGEIFS(Raw_Data!$T$2:$T$4001,Raw_Data!$E$2:$E$4001,E517,Raw_Data!$D$2:$D$4001,D517),2),IF(Raw_Data!T517&gt;INDEX(Cleaning_Reference!$F$6:$F$13,MATCH(D517,Cleaning_Reference!$A$6:$A$13,0)),INDEX(Cleaning_Reference!$F$6:$F$13,MATCH(D517,Cleaning_Reference!$A$6:$A$13,0)),Raw_Data!T517))</f>
        <v>0.38</v>
      </c>
      <c r="U517" s="15">
        <f>Raw_Data!U517</f>
        <v>4.92</v>
      </c>
      <c r="V517" s="15">
        <f>Raw_Data!V517</f>
        <v>65532</v>
      </c>
      <c r="W517" s="15">
        <f>Raw_Data!W517</f>
        <v>747959</v>
      </c>
      <c r="X517" s="15">
        <f>Raw_Data!X517</f>
        <v>322417</v>
      </c>
      <c r="Y517" s="15">
        <f>Raw_Data!Y517</f>
        <v>-425542</v>
      </c>
      <c r="Z517" s="15">
        <f>Raw_Data!Z517</f>
        <v>3842</v>
      </c>
      <c r="AA517" s="15">
        <f>Raw_Data!AA517</f>
        <v>1.2809999999999999</v>
      </c>
      <c r="AB517" s="15">
        <f>Raw_Data!AB517</f>
        <v>21.4</v>
      </c>
      <c r="AC517" s="19" t="str">
        <f>IF(Raw_Data!G517="","Yes","No")</f>
        <v>No</v>
      </c>
      <c r="AD517" s="19" t="str">
        <f>IF(Raw_Data!L517="","Yes","No")</f>
        <v>No</v>
      </c>
      <c r="AE517" s="19" t="str">
        <f>IF(Raw_Data!T517="","Imputed",IF(Raw_Data!T517&gt;INDEX(Cleaning_Reference!$F$6:$F$13,MATCH(D517,Cleaning_Reference!$A$6:$A$13,0)),"Capped","Original"))</f>
        <v>Original</v>
      </c>
      <c r="AF517" s="21">
        <f t="shared" si="8"/>
        <v>4.92</v>
      </c>
    </row>
    <row r="518" spans="1:32" ht="15" customHeight="1" x14ac:dyDescent="0.3">
      <c r="A518" s="20" t="str">
        <f>Raw_Data!A518</f>
        <v>SF10517</v>
      </c>
      <c r="B518" s="15" t="str">
        <f>Raw_Data!B518</f>
        <v>Madhya Pradesh</v>
      </c>
      <c r="C518" s="15" t="str">
        <f>Raw_Data!C518</f>
        <v>Nashik</v>
      </c>
      <c r="D518" s="15" t="str">
        <f>Raw_Data!D518</f>
        <v>Rice</v>
      </c>
      <c r="E518" s="15" t="str">
        <f>Raw_Data!E518</f>
        <v>Rabi</v>
      </c>
      <c r="F518" s="15">
        <f>Raw_Data!F518</f>
        <v>11.48</v>
      </c>
      <c r="G518" s="18">
        <f>IF(Raw_Data!G518="",ROUND(AVERAGEIFS(Raw_Data!$G$2:$G$4001,Raw_Data!$E$2:$E$4001,E518),1),Raw_Data!G518)</f>
        <v>105</v>
      </c>
      <c r="H518" s="15">
        <f>Raw_Data!H518</f>
        <v>24.3</v>
      </c>
      <c r="I518" s="15">
        <f>Raw_Data!I518</f>
        <v>47.8</v>
      </c>
      <c r="J518" s="15">
        <f>Raw_Data!J518</f>
        <v>8.6999999999999993</v>
      </c>
      <c r="K518" s="15">
        <f>Raw_Data!K518</f>
        <v>6.48</v>
      </c>
      <c r="L518" s="18">
        <f>IF(Raw_Data!L518="",ROUND(AVERAGEIFS(Raw_Data!$L$2:$L$4001,Raw_Data!$E$2:$E$4001,E518),1),Raw_Data!L518)</f>
        <v>14.8</v>
      </c>
      <c r="M518" s="15">
        <f>Raw_Data!M518</f>
        <v>112.8</v>
      </c>
      <c r="N518" s="15">
        <f>Raw_Data!N518</f>
        <v>43.5</v>
      </c>
      <c r="O518" s="15">
        <f>Raw_Data!O518</f>
        <v>119.9</v>
      </c>
      <c r="P518" s="15" t="str">
        <f>Raw_Data!P518</f>
        <v>Drip</v>
      </c>
      <c r="Q518" s="15">
        <f>Raw_Data!Q518</f>
        <v>222.7</v>
      </c>
      <c r="R518" s="15">
        <f>Raw_Data!R518</f>
        <v>5.98</v>
      </c>
      <c r="S518" s="15">
        <f>Raw_Data!S518</f>
        <v>0.96</v>
      </c>
      <c r="T518" s="18">
        <f>IF(Raw_Data!T518="",ROUND(AVERAGEIFS(Raw_Data!$T$2:$T$4001,Raw_Data!$E$2:$E$4001,E518,Raw_Data!$D$2:$D$4001,D518),2),IF(Raw_Data!T518&gt;INDEX(Cleaning_Reference!$F$6:$F$13,MATCH(D518,Cleaning_Reference!$A$6:$A$13,0)),INDEX(Cleaning_Reference!$F$6:$F$13,MATCH(D518,Cleaning_Reference!$A$6:$A$13,0)),Raw_Data!T518))</f>
        <v>2.65</v>
      </c>
      <c r="U518" s="15">
        <f>Raw_Data!U518</f>
        <v>30.42</v>
      </c>
      <c r="V518" s="15">
        <f>Raw_Data!V518</f>
        <v>20981</v>
      </c>
      <c r="W518" s="15">
        <f>Raw_Data!W518</f>
        <v>790176</v>
      </c>
      <c r="X518" s="15">
        <f>Raw_Data!X518</f>
        <v>638242</v>
      </c>
      <c r="Y518" s="15">
        <f>Raw_Data!Y518</f>
        <v>-151934</v>
      </c>
      <c r="Z518" s="15">
        <f>Raw_Data!Z518</f>
        <v>13769</v>
      </c>
      <c r="AA518" s="15">
        <f>Raw_Data!AA518</f>
        <v>2.2090000000000001</v>
      </c>
      <c r="AB518" s="15">
        <f>Raw_Data!AB518</f>
        <v>30.6</v>
      </c>
      <c r="AC518" s="19" t="str">
        <f>IF(Raw_Data!G518="","Yes","No")</f>
        <v>No</v>
      </c>
      <c r="AD518" s="19" t="str">
        <f>IF(Raw_Data!L518="","Yes","No")</f>
        <v>No</v>
      </c>
      <c r="AE518" s="19" t="str">
        <f>IF(Raw_Data!T518="","Imputed",IF(Raw_Data!T518&gt;INDEX(Cleaning_Reference!$F$6:$F$13,MATCH(D518,Cleaning_Reference!$A$6:$A$13,0)),"Capped","Original"))</f>
        <v>Original</v>
      </c>
      <c r="AF518" s="21">
        <f t="shared" si="8"/>
        <v>30.42</v>
      </c>
    </row>
    <row r="519" spans="1:32" ht="15" customHeight="1" x14ac:dyDescent="0.3">
      <c r="A519" s="20" t="str">
        <f>Raw_Data!A519</f>
        <v>SF10518</v>
      </c>
      <c r="B519" s="15" t="str">
        <f>Raw_Data!B519</f>
        <v>Punjab</v>
      </c>
      <c r="C519" s="15" t="str">
        <f>Raw_Data!C519</f>
        <v>Nashik</v>
      </c>
      <c r="D519" s="15" t="str">
        <f>Raw_Data!D519</f>
        <v>Maize</v>
      </c>
      <c r="E519" s="15" t="str">
        <f>Raw_Data!E519</f>
        <v>Kharif</v>
      </c>
      <c r="F519" s="15">
        <f>Raw_Data!F519</f>
        <v>6.08</v>
      </c>
      <c r="G519" s="18">
        <f>IF(Raw_Data!G519="",ROUND(AVERAGEIFS(Raw_Data!$G$2:$G$4001,Raw_Data!$E$2:$E$4001,E519),1),Raw_Data!G519)</f>
        <v>1032.8</v>
      </c>
      <c r="H519" s="15">
        <f>Raw_Data!H519</f>
        <v>28.4</v>
      </c>
      <c r="I519" s="15">
        <f>Raw_Data!I519</f>
        <v>72.3</v>
      </c>
      <c r="J519" s="15">
        <f>Raw_Data!J519</f>
        <v>7.6</v>
      </c>
      <c r="K519" s="15">
        <f>Raw_Data!K519</f>
        <v>5.94</v>
      </c>
      <c r="L519" s="18">
        <f>IF(Raw_Data!L519="",ROUND(AVERAGEIFS(Raw_Data!$L$2:$L$4001,Raw_Data!$E$2:$E$4001,E519),1),Raw_Data!L519)</f>
        <v>35.1</v>
      </c>
      <c r="M519" s="15">
        <f>Raw_Data!M519</f>
        <v>87.1</v>
      </c>
      <c r="N519" s="15">
        <f>Raw_Data!N519</f>
        <v>38.200000000000003</v>
      </c>
      <c r="O519" s="15">
        <f>Raw_Data!O519</f>
        <v>74.599999999999994</v>
      </c>
      <c r="P519" s="15" t="str">
        <f>Raw_Data!P519</f>
        <v>Drip</v>
      </c>
      <c r="Q519" s="15">
        <f>Raw_Data!Q519</f>
        <v>183.9</v>
      </c>
      <c r="R519" s="15">
        <f>Raw_Data!R519</f>
        <v>2.5299999999999998</v>
      </c>
      <c r="S519" s="15">
        <f>Raw_Data!S519</f>
        <v>0.89</v>
      </c>
      <c r="T519" s="18">
        <f>IF(Raw_Data!T519="",ROUND(AVERAGEIFS(Raw_Data!$T$2:$T$4001,Raw_Data!$E$2:$E$4001,E519,Raw_Data!$D$2:$D$4001,D519),2),IF(Raw_Data!T519&gt;INDEX(Cleaning_Reference!$F$6:$F$13,MATCH(D519,Cleaning_Reference!$A$6:$A$13,0)),INDEX(Cleaning_Reference!$F$6:$F$13,MATCH(D519,Cleaning_Reference!$A$6:$A$13,0)),Raw_Data!T519))</f>
        <v>1.82</v>
      </c>
      <c r="U519" s="15">
        <f>Raw_Data!U519</f>
        <v>11.07</v>
      </c>
      <c r="V519" s="15">
        <f>Raw_Data!V519</f>
        <v>21114</v>
      </c>
      <c r="W519" s="15">
        <f>Raw_Data!W519</f>
        <v>430477</v>
      </c>
      <c r="X519" s="15">
        <f>Raw_Data!X519</f>
        <v>233732</v>
      </c>
      <c r="Y519" s="15">
        <f>Raw_Data!Y519</f>
        <v>-196745</v>
      </c>
      <c r="Z519" s="15">
        <f>Raw_Data!Z519</f>
        <v>3623</v>
      </c>
      <c r="AA519" s="15">
        <f>Raw_Data!AA519</f>
        <v>3.0550000000000002</v>
      </c>
      <c r="AB519" s="15">
        <f>Raw_Data!AB519</f>
        <v>61.7</v>
      </c>
      <c r="AC519" s="19" t="str">
        <f>IF(Raw_Data!G519="","Yes","No")</f>
        <v>No</v>
      </c>
      <c r="AD519" s="19" t="str">
        <f>IF(Raw_Data!L519="","Yes","No")</f>
        <v>No</v>
      </c>
      <c r="AE519" s="19" t="str">
        <f>IF(Raw_Data!T519="","Imputed",IF(Raw_Data!T519&gt;INDEX(Cleaning_Reference!$F$6:$F$13,MATCH(D519,Cleaning_Reference!$A$6:$A$13,0)),"Capped","Original"))</f>
        <v>Original</v>
      </c>
      <c r="AF519" s="21">
        <f t="shared" si="8"/>
        <v>11.07</v>
      </c>
    </row>
    <row r="520" spans="1:32" ht="15" customHeight="1" x14ac:dyDescent="0.3">
      <c r="A520" s="20" t="str">
        <f>Raw_Data!A520</f>
        <v>SF10519</v>
      </c>
      <c r="B520" s="15" t="str">
        <f>Raw_Data!B520</f>
        <v>Telangana</v>
      </c>
      <c r="C520" s="15" t="str">
        <f>Raw_Data!C520</f>
        <v>Guntur</v>
      </c>
      <c r="D520" s="15" t="str">
        <f>Raw_Data!D520</f>
        <v>Pulses</v>
      </c>
      <c r="E520" s="15" t="str">
        <f>Raw_Data!E520</f>
        <v>Kharif</v>
      </c>
      <c r="F520" s="15">
        <f>Raw_Data!F520</f>
        <v>5.58</v>
      </c>
      <c r="G520" s="18">
        <f>IF(Raw_Data!G520="",ROUND(AVERAGEIFS(Raw_Data!$G$2:$G$4001,Raw_Data!$E$2:$E$4001,E520),1),Raw_Data!G520)</f>
        <v>982.5</v>
      </c>
      <c r="H520" s="15">
        <f>Raw_Data!H520</f>
        <v>24.8</v>
      </c>
      <c r="I520" s="15">
        <f>Raw_Data!I520</f>
        <v>60.8</v>
      </c>
      <c r="J520" s="15">
        <f>Raw_Data!J520</f>
        <v>6.6</v>
      </c>
      <c r="K520" s="15">
        <f>Raw_Data!K520</f>
        <v>6.97</v>
      </c>
      <c r="L520" s="18">
        <f>IF(Raw_Data!L520="",ROUND(AVERAGEIFS(Raw_Data!$L$2:$L$4001,Raw_Data!$E$2:$E$4001,E520),1),Raw_Data!L520)</f>
        <v>28.9</v>
      </c>
      <c r="M520" s="15">
        <f>Raw_Data!M520</f>
        <v>91.5</v>
      </c>
      <c r="N520" s="15">
        <f>Raw_Data!N520</f>
        <v>69.099999999999994</v>
      </c>
      <c r="O520" s="15">
        <f>Raw_Data!O520</f>
        <v>141.5</v>
      </c>
      <c r="P520" s="15" t="str">
        <f>Raw_Data!P520</f>
        <v>Flood</v>
      </c>
      <c r="Q520" s="15">
        <f>Raw_Data!Q520</f>
        <v>142.69999999999999</v>
      </c>
      <c r="R520" s="15">
        <f>Raw_Data!R520</f>
        <v>2.75</v>
      </c>
      <c r="S520" s="15">
        <f>Raw_Data!S520</f>
        <v>0.78</v>
      </c>
      <c r="T520" s="18">
        <f>IF(Raw_Data!T520="",ROUND(AVERAGEIFS(Raw_Data!$T$2:$T$4001,Raw_Data!$E$2:$E$4001,E520,Raw_Data!$D$2:$D$4001,D520),2),IF(Raw_Data!T520&gt;INDEX(Cleaning_Reference!$F$6:$F$13,MATCH(D520,Cleaning_Reference!$A$6:$A$13,0)),INDEX(Cleaning_Reference!$F$6:$F$13,MATCH(D520,Cleaning_Reference!$A$6:$A$13,0)),Raw_Data!T520))</f>
        <v>1.27</v>
      </c>
      <c r="U520" s="15">
        <f>Raw_Data!U520</f>
        <v>7.09</v>
      </c>
      <c r="V520" s="15">
        <f>Raw_Data!V520</f>
        <v>72459</v>
      </c>
      <c r="W520" s="15">
        <f>Raw_Data!W520</f>
        <v>385646</v>
      </c>
      <c r="X520" s="15">
        <f>Raw_Data!X520</f>
        <v>513734</v>
      </c>
      <c r="Y520" s="15">
        <f>Raw_Data!Y520</f>
        <v>128088</v>
      </c>
      <c r="Z520" s="15">
        <f>Raw_Data!Z520</f>
        <v>2524</v>
      </c>
      <c r="AA520" s="15">
        <f>Raw_Data!AA520</f>
        <v>2.8090000000000002</v>
      </c>
      <c r="AB520" s="15">
        <f>Raw_Data!AB520</f>
        <v>52.3</v>
      </c>
      <c r="AC520" s="19" t="str">
        <f>IF(Raw_Data!G520="","Yes","No")</f>
        <v>No</v>
      </c>
      <c r="AD520" s="19" t="str">
        <f>IF(Raw_Data!L520="","Yes","No")</f>
        <v>No</v>
      </c>
      <c r="AE520" s="19" t="str">
        <f>IF(Raw_Data!T520="","Imputed",IF(Raw_Data!T520&gt;INDEX(Cleaning_Reference!$F$6:$F$13,MATCH(D520,Cleaning_Reference!$A$6:$A$13,0)),"Capped","Original"))</f>
        <v>Original</v>
      </c>
      <c r="AF520" s="21">
        <f t="shared" si="8"/>
        <v>7.09</v>
      </c>
    </row>
    <row r="521" spans="1:32" ht="15" customHeight="1" x14ac:dyDescent="0.3">
      <c r="A521" s="20" t="str">
        <f>Raw_Data!A521</f>
        <v>SF10520</v>
      </c>
      <c r="B521" s="15" t="str">
        <f>Raw_Data!B521</f>
        <v>Andhra Pradesh</v>
      </c>
      <c r="C521" s="15" t="str">
        <f>Raw_Data!C521</f>
        <v>Guntur</v>
      </c>
      <c r="D521" s="15" t="str">
        <f>Raw_Data!D521</f>
        <v>Groundnut</v>
      </c>
      <c r="E521" s="15" t="str">
        <f>Raw_Data!E521</f>
        <v>Kharif</v>
      </c>
      <c r="F521" s="15">
        <f>Raw_Data!F521</f>
        <v>8.4499999999999993</v>
      </c>
      <c r="G521" s="18">
        <f>IF(Raw_Data!G521="",ROUND(AVERAGEIFS(Raw_Data!$G$2:$G$4001,Raw_Data!$E$2:$E$4001,E521),1),Raw_Data!G521)</f>
        <v>1098.3</v>
      </c>
      <c r="H521" s="15">
        <f>Raw_Data!H521</f>
        <v>23.8</v>
      </c>
      <c r="I521" s="15">
        <f>Raw_Data!I521</f>
        <v>70.2</v>
      </c>
      <c r="J521" s="15">
        <f>Raw_Data!J521</f>
        <v>6.5</v>
      </c>
      <c r="K521" s="15">
        <f>Raw_Data!K521</f>
        <v>6.89</v>
      </c>
      <c r="L521" s="18">
        <f>IF(Raw_Data!L521="",ROUND(AVERAGEIFS(Raw_Data!$L$2:$L$4001,Raw_Data!$E$2:$E$4001,E521),1),Raw_Data!L521)</f>
        <v>36.799999999999997</v>
      </c>
      <c r="M521" s="15">
        <f>Raw_Data!M521</f>
        <v>128.1</v>
      </c>
      <c r="N521" s="15">
        <f>Raw_Data!N521</f>
        <v>51.1</v>
      </c>
      <c r="O521" s="15">
        <f>Raw_Data!O521</f>
        <v>81.2</v>
      </c>
      <c r="P521" s="15" t="str">
        <f>Raw_Data!P521</f>
        <v>Sprinkler</v>
      </c>
      <c r="Q521" s="15">
        <f>Raw_Data!Q521</f>
        <v>270.7</v>
      </c>
      <c r="R521" s="15">
        <f>Raw_Data!R521</f>
        <v>5.21</v>
      </c>
      <c r="S521" s="15">
        <f>Raw_Data!S521</f>
        <v>0.82</v>
      </c>
      <c r="T521" s="18">
        <f>IF(Raw_Data!T521="",ROUND(AVERAGEIFS(Raw_Data!$T$2:$T$4001,Raw_Data!$E$2:$E$4001,E521,Raw_Data!$D$2:$D$4001,D521),2),IF(Raw_Data!T521&gt;INDEX(Cleaning_Reference!$F$6:$F$13,MATCH(D521,Cleaning_Reference!$A$6:$A$13,0)),INDEX(Cleaning_Reference!$F$6:$F$13,MATCH(D521,Cleaning_Reference!$A$6:$A$13,0)),Raw_Data!T521))</f>
        <v>1.37</v>
      </c>
      <c r="U521" s="15">
        <f>Raw_Data!U521</f>
        <v>11.58</v>
      </c>
      <c r="V521" s="15">
        <f>Raw_Data!V521</f>
        <v>59909</v>
      </c>
      <c r="W521" s="15">
        <f>Raw_Data!W521</f>
        <v>591631</v>
      </c>
      <c r="X521" s="15">
        <f>Raw_Data!X521</f>
        <v>693746</v>
      </c>
      <c r="Y521" s="15">
        <f>Raw_Data!Y521</f>
        <v>102115</v>
      </c>
      <c r="Z521" s="15">
        <f>Raw_Data!Z521</f>
        <v>4509</v>
      </c>
      <c r="AA521" s="15">
        <f>Raw_Data!AA521</f>
        <v>2.5680000000000001</v>
      </c>
      <c r="AB521" s="15">
        <f>Raw_Data!AB521</f>
        <v>63.3</v>
      </c>
      <c r="AC521" s="19" t="str">
        <f>IF(Raw_Data!G521="","Yes","No")</f>
        <v>No</v>
      </c>
      <c r="AD521" s="19" t="str">
        <f>IF(Raw_Data!L521="","Yes","No")</f>
        <v>No</v>
      </c>
      <c r="AE521" s="19" t="str">
        <f>IF(Raw_Data!T521="","Imputed",IF(Raw_Data!T521&gt;INDEX(Cleaning_Reference!$F$6:$F$13,MATCH(D521,Cleaning_Reference!$A$6:$A$13,0)),"Capped","Original"))</f>
        <v>Original</v>
      </c>
      <c r="AF521" s="21">
        <f t="shared" si="8"/>
        <v>11.58</v>
      </c>
    </row>
    <row r="522" spans="1:32" ht="15" customHeight="1" x14ac:dyDescent="0.3">
      <c r="A522" s="20" t="str">
        <f>Raw_Data!A522</f>
        <v>SF10521</v>
      </c>
      <c r="B522" s="15" t="str">
        <f>Raw_Data!B522</f>
        <v>Gujarat</v>
      </c>
      <c r="C522" s="15" t="str">
        <f>Raw_Data!C522</f>
        <v>Ludhiana</v>
      </c>
      <c r="D522" s="15" t="str">
        <f>Raw_Data!D522</f>
        <v>Pulses</v>
      </c>
      <c r="E522" s="15" t="str">
        <f>Raw_Data!E522</f>
        <v>Rabi</v>
      </c>
      <c r="F522" s="15">
        <f>Raw_Data!F522</f>
        <v>14.01</v>
      </c>
      <c r="G522" s="18">
        <f>IF(Raw_Data!G522="",ROUND(AVERAGEIFS(Raw_Data!$G$2:$G$4001,Raw_Data!$E$2:$E$4001,E522),1),Raw_Data!G522)</f>
        <v>436</v>
      </c>
      <c r="H522" s="15">
        <f>Raw_Data!H522</f>
        <v>25.7</v>
      </c>
      <c r="I522" s="15">
        <f>Raw_Data!I522</f>
        <v>59.2</v>
      </c>
      <c r="J522" s="15">
        <f>Raw_Data!J522</f>
        <v>8.5</v>
      </c>
      <c r="K522" s="15">
        <f>Raw_Data!K522</f>
        <v>6.81</v>
      </c>
      <c r="L522" s="18">
        <f>IF(Raw_Data!L522="",ROUND(AVERAGEIFS(Raw_Data!$L$2:$L$4001,Raw_Data!$E$2:$E$4001,E522),1),Raw_Data!L522)</f>
        <v>32.9</v>
      </c>
      <c r="M522" s="15">
        <f>Raw_Data!M522</f>
        <v>130.19999999999999</v>
      </c>
      <c r="N522" s="15">
        <f>Raw_Data!N522</f>
        <v>57.4</v>
      </c>
      <c r="O522" s="15">
        <f>Raw_Data!O522</f>
        <v>78.2</v>
      </c>
      <c r="P522" s="15" t="str">
        <f>Raw_Data!P522</f>
        <v>Flood</v>
      </c>
      <c r="Q522" s="15">
        <f>Raw_Data!Q522</f>
        <v>150.1</v>
      </c>
      <c r="R522" s="15">
        <f>Raw_Data!R522</f>
        <v>5.25</v>
      </c>
      <c r="S522" s="15">
        <f>Raw_Data!S522</f>
        <v>0.9</v>
      </c>
      <c r="T522" s="18">
        <f>IF(Raw_Data!T522="",ROUND(AVERAGEIFS(Raw_Data!$T$2:$T$4001,Raw_Data!$E$2:$E$4001,E522,Raw_Data!$D$2:$D$4001,D522),2),IF(Raw_Data!T522&gt;INDEX(Cleaning_Reference!$F$6:$F$13,MATCH(D522,Cleaning_Reference!$A$6:$A$13,0)),INDEX(Cleaning_Reference!$F$6:$F$13,MATCH(D522,Cleaning_Reference!$A$6:$A$13,0)),Raw_Data!T522))</f>
        <v>1.2</v>
      </c>
      <c r="U522" s="15">
        <f>Raw_Data!U522</f>
        <v>16.809999999999999</v>
      </c>
      <c r="V522" s="15">
        <f>Raw_Data!V522</f>
        <v>76792</v>
      </c>
      <c r="W522" s="15">
        <f>Raw_Data!W522</f>
        <v>965560</v>
      </c>
      <c r="X522" s="15">
        <f>Raw_Data!X522</f>
        <v>1290874</v>
      </c>
      <c r="Y522" s="15">
        <f>Raw_Data!Y522</f>
        <v>325314</v>
      </c>
      <c r="Z522" s="15">
        <f>Raw_Data!Z522</f>
        <v>6528</v>
      </c>
      <c r="AA522" s="15">
        <f>Raw_Data!AA522</f>
        <v>2.5750000000000002</v>
      </c>
      <c r="AB522" s="15">
        <f>Raw_Data!AB522</f>
        <v>40.1</v>
      </c>
      <c r="AC522" s="19" t="str">
        <f>IF(Raw_Data!G522="","Yes","No")</f>
        <v>Yes</v>
      </c>
      <c r="AD522" s="19" t="str">
        <f>IF(Raw_Data!L522="","Yes","No")</f>
        <v>No</v>
      </c>
      <c r="AE522" s="19" t="str">
        <f>IF(Raw_Data!T522="","Imputed",IF(Raw_Data!T522&gt;INDEX(Cleaning_Reference!$F$6:$F$13,MATCH(D522,Cleaning_Reference!$A$6:$A$13,0)),"Capped","Original"))</f>
        <v>Original</v>
      </c>
      <c r="AF522" s="21">
        <f t="shared" si="8"/>
        <v>16.809999999999999</v>
      </c>
    </row>
    <row r="523" spans="1:32" ht="15" customHeight="1" x14ac:dyDescent="0.3">
      <c r="A523" s="20" t="str">
        <f>Raw_Data!A523</f>
        <v>SF10522</v>
      </c>
      <c r="B523" s="15" t="str">
        <f>Raw_Data!B523</f>
        <v>Madhya Pradesh</v>
      </c>
      <c r="C523" s="15" t="str">
        <f>Raw_Data!C523</f>
        <v>Erode</v>
      </c>
      <c r="D523" s="15" t="str">
        <f>Raw_Data!D523</f>
        <v>Cotton</v>
      </c>
      <c r="E523" s="15" t="str">
        <f>Raw_Data!E523</f>
        <v>Rabi</v>
      </c>
      <c r="F523" s="15">
        <f>Raw_Data!F523</f>
        <v>14.03</v>
      </c>
      <c r="G523" s="18">
        <f>IF(Raw_Data!G523="",ROUND(AVERAGEIFS(Raw_Data!$G$2:$G$4001,Raw_Data!$E$2:$E$4001,E523),1),Raw_Data!G523)</f>
        <v>447.2</v>
      </c>
      <c r="H523" s="15">
        <f>Raw_Data!H523</f>
        <v>20.9</v>
      </c>
      <c r="I523" s="15">
        <f>Raw_Data!I523</f>
        <v>62.8</v>
      </c>
      <c r="J523" s="15">
        <f>Raw_Data!J523</f>
        <v>7</v>
      </c>
      <c r="K523" s="15">
        <f>Raw_Data!K523</f>
        <v>6.39</v>
      </c>
      <c r="L523" s="18">
        <f>IF(Raw_Data!L523="",ROUND(AVERAGEIFS(Raw_Data!$L$2:$L$4001,Raw_Data!$E$2:$E$4001,E523),1),Raw_Data!L523)</f>
        <v>28.1</v>
      </c>
      <c r="M523" s="15">
        <f>Raw_Data!M523</f>
        <v>118.5</v>
      </c>
      <c r="N523" s="15">
        <f>Raw_Data!N523</f>
        <v>75.099999999999994</v>
      </c>
      <c r="O523" s="15">
        <f>Raw_Data!O523</f>
        <v>93.1</v>
      </c>
      <c r="P523" s="15" t="str">
        <f>Raw_Data!P523</f>
        <v>Drip</v>
      </c>
      <c r="Q523" s="15">
        <f>Raw_Data!Q523</f>
        <v>278.2</v>
      </c>
      <c r="R523" s="15">
        <f>Raw_Data!R523</f>
        <v>5.85</v>
      </c>
      <c r="S523" s="15">
        <f>Raw_Data!S523</f>
        <v>0.98</v>
      </c>
      <c r="T523" s="18">
        <f>IF(Raw_Data!T523="",ROUND(AVERAGEIFS(Raw_Data!$T$2:$T$4001,Raw_Data!$E$2:$E$4001,E523,Raw_Data!$D$2:$D$4001,D523),2),IF(Raw_Data!T523&gt;INDEX(Cleaning_Reference!$F$6:$F$13,MATCH(D523,Cleaning_Reference!$A$6:$A$13,0)),INDEX(Cleaning_Reference!$F$6:$F$13,MATCH(D523,Cleaning_Reference!$A$6:$A$13,0)),Raw_Data!T523))</f>
        <v>1.45</v>
      </c>
      <c r="U523" s="15">
        <f>Raw_Data!U523</f>
        <v>20.34</v>
      </c>
      <c r="V523" s="15">
        <f>Raw_Data!V523</f>
        <v>69752</v>
      </c>
      <c r="W523" s="15">
        <f>Raw_Data!W523</f>
        <v>1184003</v>
      </c>
      <c r="X523" s="15">
        <f>Raw_Data!X523</f>
        <v>1418756</v>
      </c>
      <c r="Y523" s="15">
        <f>Raw_Data!Y523</f>
        <v>234753</v>
      </c>
      <c r="Z523" s="15">
        <f>Raw_Data!Z523</f>
        <v>9145</v>
      </c>
      <c r="AA523" s="15">
        <f>Raw_Data!AA523</f>
        <v>2.2240000000000002</v>
      </c>
      <c r="AB523" s="15">
        <f>Raw_Data!AB523</f>
        <v>36.1</v>
      </c>
      <c r="AC523" s="19" t="str">
        <f>IF(Raw_Data!G523="","Yes","No")</f>
        <v>No</v>
      </c>
      <c r="AD523" s="19" t="str">
        <f>IF(Raw_Data!L523="","Yes","No")</f>
        <v>No</v>
      </c>
      <c r="AE523" s="19" t="str">
        <f>IF(Raw_Data!T523="","Imputed",IF(Raw_Data!T523&gt;INDEX(Cleaning_Reference!$F$6:$F$13,MATCH(D523,Cleaning_Reference!$A$6:$A$13,0)),"Capped","Original"))</f>
        <v>Original</v>
      </c>
      <c r="AF523" s="21">
        <f t="shared" si="8"/>
        <v>20.34</v>
      </c>
    </row>
    <row r="524" spans="1:32" ht="15" customHeight="1" x14ac:dyDescent="0.3">
      <c r="A524" s="20" t="str">
        <f>Raw_Data!A524</f>
        <v>SF10523</v>
      </c>
      <c r="B524" s="15" t="str">
        <f>Raw_Data!B524</f>
        <v>Gujarat</v>
      </c>
      <c r="C524" s="15" t="str">
        <f>Raw_Data!C524</f>
        <v>Indore</v>
      </c>
      <c r="D524" s="15" t="str">
        <f>Raw_Data!D524</f>
        <v>Pulses</v>
      </c>
      <c r="E524" s="15" t="str">
        <f>Raw_Data!E524</f>
        <v>Rabi</v>
      </c>
      <c r="F524" s="15">
        <f>Raw_Data!F524</f>
        <v>11.52</v>
      </c>
      <c r="G524" s="18">
        <f>IF(Raw_Data!G524="",ROUND(AVERAGEIFS(Raw_Data!$G$2:$G$4001,Raw_Data!$E$2:$E$4001,E524),1),Raw_Data!G524)</f>
        <v>472.7</v>
      </c>
      <c r="H524" s="15">
        <f>Raw_Data!H524</f>
        <v>26.9</v>
      </c>
      <c r="I524" s="15">
        <f>Raw_Data!I524</f>
        <v>55.8</v>
      </c>
      <c r="J524" s="15">
        <f>Raw_Data!J524</f>
        <v>7.5</v>
      </c>
      <c r="K524" s="15">
        <f>Raw_Data!K524</f>
        <v>6.43</v>
      </c>
      <c r="L524" s="18">
        <f>IF(Raw_Data!L524="",ROUND(AVERAGEIFS(Raw_Data!$L$2:$L$4001,Raw_Data!$E$2:$E$4001,E524),1),Raw_Data!L524)</f>
        <v>20.6</v>
      </c>
      <c r="M524" s="15">
        <f>Raw_Data!M524</f>
        <v>120.6</v>
      </c>
      <c r="N524" s="15">
        <f>Raw_Data!N524</f>
        <v>68.599999999999994</v>
      </c>
      <c r="O524" s="15">
        <f>Raw_Data!O524</f>
        <v>98</v>
      </c>
      <c r="P524" s="15" t="str">
        <f>Raw_Data!P524</f>
        <v>Rainfed</v>
      </c>
      <c r="Q524" s="15">
        <f>Raw_Data!Q524</f>
        <v>308.8</v>
      </c>
      <c r="R524" s="15">
        <f>Raw_Data!R524</f>
        <v>3.19</v>
      </c>
      <c r="S524" s="15">
        <f>Raw_Data!S524</f>
        <v>0.98</v>
      </c>
      <c r="T524" s="18">
        <f>IF(Raw_Data!T524="",ROUND(AVERAGEIFS(Raw_Data!$T$2:$T$4001,Raw_Data!$E$2:$E$4001,E524,Raw_Data!$D$2:$D$4001,D524),2),IF(Raw_Data!T524&gt;INDEX(Cleaning_Reference!$F$6:$F$13,MATCH(D524,Cleaning_Reference!$A$6:$A$13,0)),INDEX(Cleaning_Reference!$F$6:$F$13,MATCH(D524,Cleaning_Reference!$A$6:$A$13,0)),Raw_Data!T524))</f>
        <v>1.36</v>
      </c>
      <c r="U524" s="15">
        <f>Raw_Data!U524</f>
        <v>15.67</v>
      </c>
      <c r="V524" s="15">
        <f>Raw_Data!V524</f>
        <v>62394</v>
      </c>
      <c r="W524" s="15">
        <f>Raw_Data!W524</f>
        <v>740423</v>
      </c>
      <c r="X524" s="15">
        <f>Raw_Data!X524</f>
        <v>977714</v>
      </c>
      <c r="Y524" s="15">
        <f>Raw_Data!Y524</f>
        <v>237291</v>
      </c>
      <c r="Z524" s="15">
        <f>Raw_Data!Z524</f>
        <v>2258</v>
      </c>
      <c r="AA524" s="15">
        <f>Raw_Data!AA524</f>
        <v>6.94</v>
      </c>
      <c r="AB524" s="15">
        <f>Raw_Data!AB524</f>
        <v>48.3</v>
      </c>
      <c r="AC524" s="19" t="str">
        <f>IF(Raw_Data!G524="","Yes","No")</f>
        <v>No</v>
      </c>
      <c r="AD524" s="19" t="str">
        <f>IF(Raw_Data!L524="","Yes","No")</f>
        <v>No</v>
      </c>
      <c r="AE524" s="19" t="str">
        <f>IF(Raw_Data!T524="","Imputed",IF(Raw_Data!T524&gt;INDEX(Cleaning_Reference!$F$6:$F$13,MATCH(D524,Cleaning_Reference!$A$6:$A$13,0)),"Capped","Original"))</f>
        <v>Original</v>
      </c>
      <c r="AF524" s="21">
        <f t="shared" si="8"/>
        <v>15.67</v>
      </c>
    </row>
    <row r="525" spans="1:32" ht="15" customHeight="1" x14ac:dyDescent="0.3">
      <c r="A525" s="20" t="str">
        <f>Raw_Data!A525</f>
        <v>SF10524</v>
      </c>
      <c r="B525" s="15" t="str">
        <f>Raw_Data!B525</f>
        <v>Karnataka</v>
      </c>
      <c r="C525" s="15" t="str">
        <f>Raw_Data!C525</f>
        <v>Guntur</v>
      </c>
      <c r="D525" s="15" t="str">
        <f>Raw_Data!D525</f>
        <v>Wheat</v>
      </c>
      <c r="E525" s="15" t="str">
        <f>Raw_Data!E525</f>
        <v>Kharif</v>
      </c>
      <c r="F525" s="15">
        <f>Raw_Data!F525</f>
        <v>8.74</v>
      </c>
      <c r="G525" s="18">
        <f>IF(Raw_Data!G525="",ROUND(AVERAGEIFS(Raw_Data!$G$2:$G$4001,Raw_Data!$E$2:$E$4001,E525),1),Raw_Data!G525)</f>
        <v>732.7</v>
      </c>
      <c r="H525" s="15">
        <f>Raw_Data!H525</f>
        <v>31.7</v>
      </c>
      <c r="I525" s="15">
        <f>Raw_Data!I525</f>
        <v>64.5</v>
      </c>
      <c r="J525" s="15">
        <f>Raw_Data!J525</f>
        <v>7.6</v>
      </c>
      <c r="K525" s="15">
        <f>Raw_Data!K525</f>
        <v>7.44</v>
      </c>
      <c r="L525" s="18">
        <f>IF(Raw_Data!L525="",ROUND(AVERAGEIFS(Raw_Data!$L$2:$L$4001,Raw_Data!$E$2:$E$4001,E525),1),Raw_Data!L525)</f>
        <v>33.200000000000003</v>
      </c>
      <c r="M525" s="15">
        <f>Raw_Data!M525</f>
        <v>130.5</v>
      </c>
      <c r="N525" s="15">
        <f>Raw_Data!N525</f>
        <v>40</v>
      </c>
      <c r="O525" s="15">
        <f>Raw_Data!O525</f>
        <v>110.6</v>
      </c>
      <c r="P525" s="15" t="str">
        <f>Raw_Data!P525</f>
        <v>Flood</v>
      </c>
      <c r="Q525" s="15">
        <f>Raw_Data!Q525</f>
        <v>191.6</v>
      </c>
      <c r="R525" s="15">
        <f>Raw_Data!R525</f>
        <v>5.9</v>
      </c>
      <c r="S525" s="15">
        <f>Raw_Data!S525</f>
        <v>0.67</v>
      </c>
      <c r="T525" s="18">
        <f>IF(Raw_Data!T525="",ROUND(AVERAGEIFS(Raw_Data!$T$2:$T$4001,Raw_Data!$E$2:$E$4001,E525,Raw_Data!$D$2:$D$4001,D525),2),IF(Raw_Data!T525&gt;INDEX(Cleaning_Reference!$F$6:$F$13,MATCH(D525,Cleaning_Reference!$A$6:$A$13,0)),INDEX(Cleaning_Reference!$F$6:$F$13,MATCH(D525,Cleaning_Reference!$A$6:$A$13,0)),Raw_Data!T525))</f>
        <v>1.48</v>
      </c>
      <c r="U525" s="15">
        <f>Raw_Data!U525</f>
        <v>12.94</v>
      </c>
      <c r="V525" s="15">
        <f>Raw_Data!V525</f>
        <v>25177</v>
      </c>
      <c r="W525" s="15">
        <f>Raw_Data!W525</f>
        <v>587094</v>
      </c>
      <c r="X525" s="15">
        <f>Raw_Data!X525</f>
        <v>325790</v>
      </c>
      <c r="Y525" s="15">
        <f>Raw_Data!Y525</f>
        <v>-261304</v>
      </c>
      <c r="Z525" s="15">
        <f>Raw_Data!Z525</f>
        <v>6573</v>
      </c>
      <c r="AA525" s="15">
        <f>Raw_Data!AA525</f>
        <v>1.9690000000000001</v>
      </c>
      <c r="AB525" s="15">
        <f>Raw_Data!AB525</f>
        <v>47.2</v>
      </c>
      <c r="AC525" s="19" t="str">
        <f>IF(Raw_Data!G525="","Yes","No")</f>
        <v>No</v>
      </c>
      <c r="AD525" s="19" t="str">
        <f>IF(Raw_Data!L525="","Yes","No")</f>
        <v>No</v>
      </c>
      <c r="AE525" s="19" t="str">
        <f>IF(Raw_Data!T525="","Imputed",IF(Raw_Data!T525&gt;INDEX(Cleaning_Reference!$F$6:$F$13,MATCH(D525,Cleaning_Reference!$A$6:$A$13,0)),"Capped","Original"))</f>
        <v>Original</v>
      </c>
      <c r="AF525" s="21">
        <f t="shared" si="8"/>
        <v>12.94</v>
      </c>
    </row>
    <row r="526" spans="1:32" ht="15" customHeight="1" x14ac:dyDescent="0.3">
      <c r="A526" s="20" t="str">
        <f>Raw_Data!A526</f>
        <v>SF10525</v>
      </c>
      <c r="B526" s="15" t="str">
        <f>Raw_Data!B526</f>
        <v>Andhra Pradesh</v>
      </c>
      <c r="C526" s="15" t="str">
        <f>Raw_Data!C526</f>
        <v>Ludhiana</v>
      </c>
      <c r="D526" s="15" t="str">
        <f>Raw_Data!D526</f>
        <v>Rice</v>
      </c>
      <c r="E526" s="15" t="str">
        <f>Raw_Data!E526</f>
        <v>Rabi</v>
      </c>
      <c r="F526" s="15">
        <f>Raw_Data!F526</f>
        <v>8.75</v>
      </c>
      <c r="G526" s="18">
        <f>IF(Raw_Data!G526="",ROUND(AVERAGEIFS(Raw_Data!$G$2:$G$4001,Raw_Data!$E$2:$E$4001,E526),1),Raw_Data!G526)</f>
        <v>291.39999999999998</v>
      </c>
      <c r="H526" s="15">
        <f>Raw_Data!H526</f>
        <v>21.6</v>
      </c>
      <c r="I526" s="15">
        <f>Raw_Data!I526</f>
        <v>59.2</v>
      </c>
      <c r="J526" s="15">
        <f>Raw_Data!J526</f>
        <v>6.9</v>
      </c>
      <c r="K526" s="15">
        <f>Raw_Data!K526</f>
        <v>5.39</v>
      </c>
      <c r="L526" s="18">
        <f>IF(Raw_Data!L526="",ROUND(AVERAGEIFS(Raw_Data!$L$2:$L$4001,Raw_Data!$E$2:$E$4001,E526),1),Raw_Data!L526)</f>
        <v>28.1</v>
      </c>
      <c r="M526" s="15">
        <f>Raw_Data!M526</f>
        <v>92.6</v>
      </c>
      <c r="N526" s="15">
        <f>Raw_Data!N526</f>
        <v>49.2</v>
      </c>
      <c r="O526" s="15">
        <f>Raw_Data!O526</f>
        <v>129.30000000000001</v>
      </c>
      <c r="P526" s="15" t="str">
        <f>Raw_Data!P526</f>
        <v>Flood</v>
      </c>
      <c r="Q526" s="15">
        <f>Raw_Data!Q526</f>
        <v>81.599999999999994</v>
      </c>
      <c r="R526" s="15">
        <f>Raw_Data!R526</f>
        <v>4.2</v>
      </c>
      <c r="S526" s="15">
        <f>Raw_Data!S526</f>
        <v>0.98</v>
      </c>
      <c r="T526" s="18">
        <f>IF(Raw_Data!T526="",ROUND(AVERAGEIFS(Raw_Data!$T$2:$T$4001,Raw_Data!$E$2:$E$4001,E526,Raw_Data!$D$2:$D$4001,D526),2),IF(Raw_Data!T526&gt;INDEX(Cleaning_Reference!$F$6:$F$13,MATCH(D526,Cleaning_Reference!$A$6:$A$13,0)),INDEX(Cleaning_Reference!$F$6:$F$13,MATCH(D526,Cleaning_Reference!$A$6:$A$13,0)),Raw_Data!T526))</f>
        <v>0.34</v>
      </c>
      <c r="U526" s="15">
        <f>Raw_Data!U526</f>
        <v>2.98</v>
      </c>
      <c r="V526" s="15">
        <f>Raw_Data!V526</f>
        <v>27459</v>
      </c>
      <c r="W526" s="15">
        <f>Raw_Data!W526</f>
        <v>565968</v>
      </c>
      <c r="X526" s="15">
        <f>Raw_Data!X526</f>
        <v>81828</v>
      </c>
      <c r="Y526" s="15">
        <f>Raw_Data!Y526</f>
        <v>-484140</v>
      </c>
      <c r="Z526" s="15">
        <f>Raw_Data!Z526</f>
        <v>16860</v>
      </c>
      <c r="AA526" s="15">
        <f>Raw_Data!AA526</f>
        <v>0.17699999999999999</v>
      </c>
      <c r="AB526" s="15">
        <f>Raw_Data!AB526</f>
        <v>49.4</v>
      </c>
      <c r="AC526" s="19" t="str">
        <f>IF(Raw_Data!G526="","Yes","No")</f>
        <v>No</v>
      </c>
      <c r="AD526" s="19" t="str">
        <f>IF(Raw_Data!L526="","Yes","No")</f>
        <v>No</v>
      </c>
      <c r="AE526" s="19" t="str">
        <f>IF(Raw_Data!T526="","Imputed",IF(Raw_Data!T526&gt;INDEX(Cleaning_Reference!$F$6:$F$13,MATCH(D526,Cleaning_Reference!$A$6:$A$13,0)),"Capped","Original"))</f>
        <v>Original</v>
      </c>
      <c r="AF526" s="21">
        <f t="shared" si="8"/>
        <v>2.98</v>
      </c>
    </row>
    <row r="527" spans="1:32" ht="15" customHeight="1" x14ac:dyDescent="0.3">
      <c r="A527" s="20" t="str">
        <f>Raw_Data!A527</f>
        <v>SF10526</v>
      </c>
      <c r="B527" s="15" t="str">
        <f>Raw_Data!B527</f>
        <v>Madhya Pradesh</v>
      </c>
      <c r="C527" s="15" t="str">
        <f>Raw_Data!C527</f>
        <v>Warangal</v>
      </c>
      <c r="D527" s="15" t="str">
        <f>Raw_Data!D527</f>
        <v>Sugarcane</v>
      </c>
      <c r="E527" s="15" t="str">
        <f>Raw_Data!E527</f>
        <v>Rabi</v>
      </c>
      <c r="F527" s="15">
        <f>Raw_Data!F527</f>
        <v>4.59</v>
      </c>
      <c r="G527" s="18">
        <f>IF(Raw_Data!G527="",ROUND(AVERAGEIFS(Raw_Data!$G$2:$G$4001,Raw_Data!$E$2:$E$4001,E527),1),Raw_Data!G527)</f>
        <v>580.1</v>
      </c>
      <c r="H527" s="15">
        <f>Raw_Data!H527</f>
        <v>26.7</v>
      </c>
      <c r="I527" s="15">
        <f>Raw_Data!I527</f>
        <v>53.6</v>
      </c>
      <c r="J527" s="15">
        <f>Raw_Data!J527</f>
        <v>9.4</v>
      </c>
      <c r="K527" s="15">
        <f>Raw_Data!K527</f>
        <v>6.03</v>
      </c>
      <c r="L527" s="18">
        <f>IF(Raw_Data!L527="",ROUND(AVERAGEIFS(Raw_Data!$L$2:$L$4001,Raw_Data!$E$2:$E$4001,E527),1),Raw_Data!L527)</f>
        <v>25.7</v>
      </c>
      <c r="M527" s="15">
        <f>Raw_Data!M527</f>
        <v>148.9</v>
      </c>
      <c r="N527" s="15">
        <f>Raw_Data!N527</f>
        <v>51.3</v>
      </c>
      <c r="O527" s="15">
        <f>Raw_Data!O527</f>
        <v>134.69999999999999</v>
      </c>
      <c r="P527" s="15" t="str">
        <f>Raw_Data!P527</f>
        <v>Flood</v>
      </c>
      <c r="Q527" s="15">
        <f>Raw_Data!Q527</f>
        <v>168.4</v>
      </c>
      <c r="R527" s="15">
        <f>Raw_Data!R527</f>
        <v>7.62</v>
      </c>
      <c r="S527" s="15">
        <f>Raw_Data!S527</f>
        <v>0.87</v>
      </c>
      <c r="T527" s="18">
        <f>IF(Raw_Data!T527="",ROUND(AVERAGEIFS(Raw_Data!$T$2:$T$4001,Raw_Data!$E$2:$E$4001,E527,Raw_Data!$D$2:$D$4001,D527),2),IF(Raw_Data!T527&gt;INDEX(Cleaning_Reference!$F$6:$F$13,MATCH(D527,Cleaning_Reference!$A$6:$A$13,0)),INDEX(Cleaning_Reference!$F$6:$F$13,MATCH(D527,Cleaning_Reference!$A$6:$A$13,0)),Raw_Data!T527))</f>
        <v>50.25</v>
      </c>
      <c r="U527" s="15">
        <f>Raw_Data!U527</f>
        <v>230.65</v>
      </c>
      <c r="V527" s="15">
        <f>Raw_Data!V527</f>
        <v>3564</v>
      </c>
      <c r="W527" s="15">
        <f>Raw_Data!W527</f>
        <v>301913</v>
      </c>
      <c r="X527" s="15">
        <f>Raw_Data!X527</f>
        <v>822037</v>
      </c>
      <c r="Y527" s="15">
        <f>Raw_Data!Y527</f>
        <v>520124</v>
      </c>
      <c r="Z527" s="15">
        <f>Raw_Data!Z527</f>
        <v>9814</v>
      </c>
      <c r="AA527" s="15">
        <f>Raw_Data!AA527</f>
        <v>23.501999999999999</v>
      </c>
      <c r="AB527" s="15">
        <f>Raw_Data!AB527</f>
        <v>19.7</v>
      </c>
      <c r="AC527" s="19" t="str">
        <f>IF(Raw_Data!G527="","Yes","No")</f>
        <v>No</v>
      </c>
      <c r="AD527" s="19" t="str">
        <f>IF(Raw_Data!L527="","Yes","No")</f>
        <v>No</v>
      </c>
      <c r="AE527" s="19" t="str">
        <f>IF(Raw_Data!T527="","Imputed",IF(Raw_Data!T527&gt;INDEX(Cleaning_Reference!$F$6:$F$13,MATCH(D527,Cleaning_Reference!$A$6:$A$13,0)),"Capped","Original"))</f>
        <v>Original</v>
      </c>
      <c r="AF527" s="21">
        <f t="shared" si="8"/>
        <v>230.65</v>
      </c>
    </row>
    <row r="528" spans="1:32" ht="15" customHeight="1" x14ac:dyDescent="0.3">
      <c r="A528" s="20" t="str">
        <f>Raw_Data!A528</f>
        <v>SF10527</v>
      </c>
      <c r="B528" s="15" t="str">
        <f>Raw_Data!B528</f>
        <v>Madhya Pradesh</v>
      </c>
      <c r="C528" s="15" t="str">
        <f>Raw_Data!C528</f>
        <v>Indore</v>
      </c>
      <c r="D528" s="15" t="str">
        <f>Raw_Data!D528</f>
        <v>Cotton</v>
      </c>
      <c r="E528" s="15" t="str">
        <f>Raw_Data!E528</f>
        <v>Kharif</v>
      </c>
      <c r="F528" s="15">
        <f>Raw_Data!F528</f>
        <v>6.96</v>
      </c>
      <c r="G528" s="18">
        <f>IF(Raw_Data!G528="",ROUND(AVERAGEIFS(Raw_Data!$G$2:$G$4001,Raw_Data!$E$2:$E$4001,E528),1),Raw_Data!G528)</f>
        <v>1174.5999999999999</v>
      </c>
      <c r="H528" s="15">
        <f>Raw_Data!H528</f>
        <v>26.4</v>
      </c>
      <c r="I528" s="15">
        <f>Raw_Data!I528</f>
        <v>79</v>
      </c>
      <c r="J528" s="15">
        <f>Raw_Data!J528</f>
        <v>5.7</v>
      </c>
      <c r="K528" s="15">
        <f>Raw_Data!K528</f>
        <v>6.04</v>
      </c>
      <c r="L528" s="18">
        <f>IF(Raw_Data!L528="",ROUND(AVERAGEIFS(Raw_Data!$L$2:$L$4001,Raw_Data!$E$2:$E$4001,E528),1),Raw_Data!L528)</f>
        <v>31.1</v>
      </c>
      <c r="M528" s="15">
        <f>Raw_Data!M528</f>
        <v>178.6</v>
      </c>
      <c r="N528" s="15">
        <f>Raw_Data!N528</f>
        <v>63.4</v>
      </c>
      <c r="O528" s="15">
        <f>Raw_Data!O528</f>
        <v>84.5</v>
      </c>
      <c r="P528" s="15" t="str">
        <f>Raw_Data!P528</f>
        <v>Sprinkler</v>
      </c>
      <c r="Q528" s="15">
        <f>Raw_Data!Q528</f>
        <v>191.6</v>
      </c>
      <c r="R528" s="15">
        <f>Raw_Data!R528</f>
        <v>7.75</v>
      </c>
      <c r="S528" s="15">
        <f>Raw_Data!S528</f>
        <v>0.85</v>
      </c>
      <c r="T528" s="18">
        <f>IF(Raw_Data!T528="",ROUND(AVERAGEIFS(Raw_Data!$T$2:$T$4001,Raw_Data!$E$2:$E$4001,E528,Raw_Data!$D$2:$D$4001,D528),2),IF(Raw_Data!T528&gt;INDEX(Cleaning_Reference!$F$6:$F$13,MATCH(D528,Cleaning_Reference!$A$6:$A$13,0)),INDEX(Cleaning_Reference!$F$6:$F$13,MATCH(D528,Cleaning_Reference!$A$6:$A$13,0)),Raw_Data!T528))</f>
        <v>1.18</v>
      </c>
      <c r="U528" s="15">
        <f>Raw_Data!U528</f>
        <v>8.2100000000000009</v>
      </c>
      <c r="V528" s="15">
        <f>Raw_Data!V528</f>
        <v>72186</v>
      </c>
      <c r="W528" s="15">
        <f>Raw_Data!W528</f>
        <v>474814</v>
      </c>
      <c r="X528" s="15">
        <f>Raw_Data!X528</f>
        <v>592647</v>
      </c>
      <c r="Y528" s="15">
        <f>Raw_Data!Y528</f>
        <v>117833</v>
      </c>
      <c r="Z528" s="15">
        <f>Raw_Data!Z528</f>
        <v>4810</v>
      </c>
      <c r="AA528" s="15">
        <f>Raw_Data!AA528</f>
        <v>1.7070000000000001</v>
      </c>
      <c r="AB528" s="15">
        <f>Raw_Data!AB528</f>
        <v>48.8</v>
      </c>
      <c r="AC528" s="19" t="str">
        <f>IF(Raw_Data!G528="","Yes","No")</f>
        <v>No</v>
      </c>
      <c r="AD528" s="19" t="str">
        <f>IF(Raw_Data!L528="","Yes","No")</f>
        <v>No</v>
      </c>
      <c r="AE528" s="19" t="str">
        <f>IF(Raw_Data!T528="","Imputed",IF(Raw_Data!T528&gt;INDEX(Cleaning_Reference!$F$6:$F$13,MATCH(D528,Cleaning_Reference!$A$6:$A$13,0)),"Capped","Original"))</f>
        <v>Original</v>
      </c>
      <c r="AF528" s="21">
        <f t="shared" si="8"/>
        <v>8.2100000000000009</v>
      </c>
    </row>
    <row r="529" spans="1:32" ht="15" customHeight="1" x14ac:dyDescent="0.3">
      <c r="A529" s="20" t="str">
        <f>Raw_Data!A529</f>
        <v>SF10528</v>
      </c>
      <c r="B529" s="15" t="str">
        <f>Raw_Data!B529</f>
        <v>Maharashtra</v>
      </c>
      <c r="C529" s="15" t="str">
        <f>Raw_Data!C529</f>
        <v>Indore</v>
      </c>
      <c r="D529" s="15" t="str">
        <f>Raw_Data!D529</f>
        <v>Cotton</v>
      </c>
      <c r="E529" s="15" t="str">
        <f>Raw_Data!E529</f>
        <v>Kharif</v>
      </c>
      <c r="F529" s="15">
        <f>Raw_Data!F529</f>
        <v>6.35</v>
      </c>
      <c r="G529" s="18">
        <f>IF(Raw_Data!G529="",ROUND(AVERAGEIFS(Raw_Data!$G$2:$G$4001,Raw_Data!$E$2:$E$4001,E529),1),Raw_Data!G529)</f>
        <v>1213.7</v>
      </c>
      <c r="H529" s="15">
        <f>Raw_Data!H529</f>
        <v>26.3</v>
      </c>
      <c r="I529" s="15">
        <f>Raw_Data!I529</f>
        <v>73.599999999999994</v>
      </c>
      <c r="J529" s="15">
        <f>Raw_Data!J529</f>
        <v>7.1</v>
      </c>
      <c r="K529" s="15">
        <f>Raw_Data!K529</f>
        <v>6.33</v>
      </c>
      <c r="L529" s="18">
        <f>IF(Raw_Data!L529="",ROUND(AVERAGEIFS(Raw_Data!$L$2:$L$4001,Raw_Data!$E$2:$E$4001,E529),1),Raw_Data!L529)</f>
        <v>30.4</v>
      </c>
      <c r="M529" s="15">
        <f>Raw_Data!M529</f>
        <v>149.30000000000001</v>
      </c>
      <c r="N529" s="15">
        <f>Raw_Data!N529</f>
        <v>41.8</v>
      </c>
      <c r="O529" s="15">
        <f>Raw_Data!O529</f>
        <v>98.8</v>
      </c>
      <c r="P529" s="15" t="str">
        <f>Raw_Data!P529</f>
        <v>Drip</v>
      </c>
      <c r="Q529" s="15">
        <f>Raw_Data!Q529</f>
        <v>143</v>
      </c>
      <c r="R529" s="15">
        <f>Raw_Data!R529</f>
        <v>5.63</v>
      </c>
      <c r="S529" s="15">
        <f>Raw_Data!S529</f>
        <v>0.69</v>
      </c>
      <c r="T529" s="18">
        <f>IF(Raw_Data!T529="",ROUND(AVERAGEIFS(Raw_Data!$T$2:$T$4001,Raw_Data!$E$2:$E$4001,E529,Raw_Data!$D$2:$D$4001,D529),2),IF(Raw_Data!T529&gt;INDEX(Cleaning_Reference!$F$6:$F$13,MATCH(D529,Cleaning_Reference!$A$6:$A$13,0)),INDEX(Cleaning_Reference!$F$6:$F$13,MATCH(D529,Cleaning_Reference!$A$6:$A$13,0)),Raw_Data!T529))</f>
        <v>1.17</v>
      </c>
      <c r="U529" s="15">
        <f>Raw_Data!U529</f>
        <v>7.43</v>
      </c>
      <c r="V529" s="15">
        <f>Raw_Data!V529</f>
        <v>69828</v>
      </c>
      <c r="W529" s="15">
        <f>Raw_Data!W529</f>
        <v>441813</v>
      </c>
      <c r="X529" s="15">
        <f>Raw_Data!X529</f>
        <v>518822</v>
      </c>
      <c r="Y529" s="15">
        <f>Raw_Data!Y529</f>
        <v>77009</v>
      </c>
      <c r="Z529" s="15">
        <f>Raw_Data!Z529</f>
        <v>4491</v>
      </c>
      <c r="AA529" s="15">
        <f>Raw_Data!AA529</f>
        <v>1.6539999999999999</v>
      </c>
      <c r="AB529" s="15">
        <f>Raw_Data!AB529</f>
        <v>52.7</v>
      </c>
      <c r="AC529" s="19" t="str">
        <f>IF(Raw_Data!G529="","Yes","No")</f>
        <v>No</v>
      </c>
      <c r="AD529" s="19" t="str">
        <f>IF(Raw_Data!L529="","Yes","No")</f>
        <v>No</v>
      </c>
      <c r="AE529" s="19" t="str">
        <f>IF(Raw_Data!T529="","Imputed",IF(Raw_Data!T529&gt;INDEX(Cleaning_Reference!$F$6:$F$13,MATCH(D529,Cleaning_Reference!$A$6:$A$13,0)),"Capped","Original"))</f>
        <v>Original</v>
      </c>
      <c r="AF529" s="21">
        <f t="shared" si="8"/>
        <v>7.43</v>
      </c>
    </row>
    <row r="530" spans="1:32" ht="15" customHeight="1" x14ac:dyDescent="0.3">
      <c r="A530" s="20" t="str">
        <f>Raw_Data!A530</f>
        <v>SF10529</v>
      </c>
      <c r="B530" s="15" t="str">
        <f>Raw_Data!B530</f>
        <v>Tamil Nadu</v>
      </c>
      <c r="C530" s="15" t="str">
        <f>Raw_Data!C530</f>
        <v>Raichur</v>
      </c>
      <c r="D530" s="15" t="str">
        <f>Raw_Data!D530</f>
        <v>Sugarcane</v>
      </c>
      <c r="E530" s="15" t="str">
        <f>Raw_Data!E530</f>
        <v>Rabi</v>
      </c>
      <c r="F530" s="15">
        <f>Raw_Data!F530</f>
        <v>11.32</v>
      </c>
      <c r="G530" s="18">
        <f>IF(Raw_Data!G530="",ROUND(AVERAGEIFS(Raw_Data!$G$2:$G$4001,Raw_Data!$E$2:$E$4001,E530),1),Raw_Data!G530)</f>
        <v>297.2</v>
      </c>
      <c r="H530" s="15">
        <f>Raw_Data!H530</f>
        <v>17.8</v>
      </c>
      <c r="I530" s="15">
        <f>Raw_Data!I530</f>
        <v>64.400000000000006</v>
      </c>
      <c r="J530" s="15">
        <f>Raw_Data!J530</f>
        <v>6.4</v>
      </c>
      <c r="K530" s="15">
        <f>Raw_Data!K530</f>
        <v>5.55</v>
      </c>
      <c r="L530" s="18">
        <f>IF(Raw_Data!L530="",ROUND(AVERAGEIFS(Raw_Data!$L$2:$L$4001,Raw_Data!$E$2:$E$4001,E530),1),Raw_Data!L530)</f>
        <v>22.5</v>
      </c>
      <c r="M530" s="15">
        <f>Raw_Data!M530</f>
        <v>144</v>
      </c>
      <c r="N530" s="15">
        <f>Raw_Data!N530</f>
        <v>41.6</v>
      </c>
      <c r="O530" s="15">
        <f>Raw_Data!O530</f>
        <v>130.69999999999999</v>
      </c>
      <c r="P530" s="15" t="str">
        <f>Raw_Data!P530</f>
        <v>Rainfed</v>
      </c>
      <c r="Q530" s="15">
        <f>Raw_Data!Q530</f>
        <v>195.8</v>
      </c>
      <c r="R530" s="15">
        <f>Raw_Data!R530</f>
        <v>5.92</v>
      </c>
      <c r="S530" s="15">
        <f>Raw_Data!S530</f>
        <v>0.94</v>
      </c>
      <c r="T530" s="18">
        <f>IF(Raw_Data!T530="",ROUND(AVERAGEIFS(Raw_Data!$T$2:$T$4001,Raw_Data!$E$2:$E$4001,E530,Raw_Data!$D$2:$D$4001,D530),2),IF(Raw_Data!T530&gt;INDEX(Cleaning_Reference!$F$6:$F$13,MATCH(D530,Cleaning_Reference!$A$6:$A$13,0)),INDEX(Cleaning_Reference!$F$6:$F$13,MATCH(D530,Cleaning_Reference!$A$6:$A$13,0)),Raw_Data!T530))</f>
        <v>7.89</v>
      </c>
      <c r="U530" s="15">
        <f>Raw_Data!U530</f>
        <v>89.31</v>
      </c>
      <c r="V530" s="15">
        <f>Raw_Data!V530</f>
        <v>3559</v>
      </c>
      <c r="W530" s="15">
        <f>Raw_Data!W530</f>
        <v>826201</v>
      </c>
      <c r="X530" s="15">
        <f>Raw_Data!X530</f>
        <v>317854</v>
      </c>
      <c r="Y530" s="15">
        <f>Raw_Data!Y530</f>
        <v>-508347</v>
      </c>
      <c r="Z530" s="15">
        <f>Raw_Data!Z530</f>
        <v>11664</v>
      </c>
      <c r="AA530" s="15">
        <f>Raw_Data!AA530</f>
        <v>7.657</v>
      </c>
      <c r="AB530" s="15">
        <f>Raw_Data!AB530</f>
        <v>36.9</v>
      </c>
      <c r="AC530" s="19" t="str">
        <f>IF(Raw_Data!G530="","Yes","No")</f>
        <v>No</v>
      </c>
      <c r="AD530" s="19" t="str">
        <f>IF(Raw_Data!L530="","Yes","No")</f>
        <v>No</v>
      </c>
      <c r="AE530" s="19" t="str">
        <f>IF(Raw_Data!T530="","Imputed",IF(Raw_Data!T530&gt;INDEX(Cleaning_Reference!$F$6:$F$13,MATCH(D530,Cleaning_Reference!$A$6:$A$13,0)),"Capped","Original"))</f>
        <v>Original</v>
      </c>
      <c r="AF530" s="21">
        <f t="shared" si="8"/>
        <v>89.31</v>
      </c>
    </row>
    <row r="531" spans="1:32" ht="15" customHeight="1" x14ac:dyDescent="0.3">
      <c r="A531" s="20" t="str">
        <f>Raw_Data!A531</f>
        <v>SF10530</v>
      </c>
      <c r="B531" s="15" t="str">
        <f>Raw_Data!B531</f>
        <v>Maharashtra</v>
      </c>
      <c r="C531" s="15" t="str">
        <f>Raw_Data!C531</f>
        <v>Indore</v>
      </c>
      <c r="D531" s="15" t="str">
        <f>Raw_Data!D531</f>
        <v>Groundnut</v>
      </c>
      <c r="E531" s="15" t="str">
        <f>Raw_Data!E531</f>
        <v>Rabi</v>
      </c>
      <c r="F531" s="15">
        <f>Raw_Data!F531</f>
        <v>9.57</v>
      </c>
      <c r="G531" s="18">
        <f>IF(Raw_Data!G531="",ROUND(AVERAGEIFS(Raw_Data!$G$2:$G$4001,Raw_Data!$E$2:$E$4001,E531),1),Raw_Data!G531)</f>
        <v>185.3</v>
      </c>
      <c r="H531" s="15">
        <f>Raw_Data!H531</f>
        <v>23.9</v>
      </c>
      <c r="I531" s="15">
        <f>Raw_Data!I531</f>
        <v>56.2</v>
      </c>
      <c r="J531" s="15">
        <f>Raw_Data!J531</f>
        <v>7.9</v>
      </c>
      <c r="K531" s="15">
        <f>Raw_Data!K531</f>
        <v>5.99</v>
      </c>
      <c r="L531" s="18">
        <f>IF(Raw_Data!L531="",ROUND(AVERAGEIFS(Raw_Data!$L$2:$L$4001,Raw_Data!$E$2:$E$4001,E531),1),Raw_Data!L531)</f>
        <v>25.3</v>
      </c>
      <c r="M531" s="15">
        <f>Raw_Data!M531</f>
        <v>150.30000000000001</v>
      </c>
      <c r="N531" s="15">
        <f>Raw_Data!N531</f>
        <v>60.8</v>
      </c>
      <c r="O531" s="15">
        <f>Raw_Data!O531</f>
        <v>108.5</v>
      </c>
      <c r="P531" s="15" t="str">
        <f>Raw_Data!P531</f>
        <v>Rainfed</v>
      </c>
      <c r="Q531" s="15">
        <f>Raw_Data!Q531</f>
        <v>180.6</v>
      </c>
      <c r="R531" s="15">
        <f>Raw_Data!R531</f>
        <v>6.68</v>
      </c>
      <c r="S531" s="15">
        <f>Raw_Data!S531</f>
        <v>0.72</v>
      </c>
      <c r="T531" s="18">
        <f>IF(Raw_Data!T531="",ROUND(AVERAGEIFS(Raw_Data!$T$2:$T$4001,Raw_Data!$E$2:$E$4001,E531,Raw_Data!$D$2:$D$4001,D531),2),IF(Raw_Data!T531&gt;INDEX(Cleaning_Reference!$F$6:$F$13,MATCH(D531,Cleaning_Reference!$A$6:$A$13,0)),INDEX(Cleaning_Reference!$F$6:$F$13,MATCH(D531,Cleaning_Reference!$A$6:$A$13,0)),Raw_Data!T531))</f>
        <v>0.77</v>
      </c>
      <c r="U531" s="15">
        <f>Raw_Data!U531</f>
        <v>7.37</v>
      </c>
      <c r="V531" s="15">
        <f>Raw_Data!V531</f>
        <v>55386</v>
      </c>
      <c r="W531" s="15">
        <f>Raw_Data!W531</f>
        <v>527492</v>
      </c>
      <c r="X531" s="15">
        <f>Raw_Data!X531</f>
        <v>408195</v>
      </c>
      <c r="Y531" s="15">
        <f>Raw_Data!Y531</f>
        <v>-119297</v>
      </c>
      <c r="Z531" s="15">
        <f>Raw_Data!Z531</f>
        <v>2408</v>
      </c>
      <c r="AA531" s="15">
        <f>Raw_Data!AA531</f>
        <v>3.0609999999999999</v>
      </c>
      <c r="AB531" s="15">
        <f>Raw_Data!AB531</f>
        <v>31.9</v>
      </c>
      <c r="AC531" s="19" t="str">
        <f>IF(Raw_Data!G531="","Yes","No")</f>
        <v>No</v>
      </c>
      <c r="AD531" s="19" t="str">
        <f>IF(Raw_Data!L531="","Yes","No")</f>
        <v>No</v>
      </c>
      <c r="AE531" s="19" t="str">
        <f>IF(Raw_Data!T531="","Imputed",IF(Raw_Data!T531&gt;INDEX(Cleaning_Reference!$F$6:$F$13,MATCH(D531,Cleaning_Reference!$A$6:$A$13,0)),"Capped","Original"))</f>
        <v>Original</v>
      </c>
      <c r="AF531" s="21">
        <f t="shared" si="8"/>
        <v>7.37</v>
      </c>
    </row>
    <row r="532" spans="1:32" ht="15" customHeight="1" x14ac:dyDescent="0.3">
      <c r="A532" s="20" t="str">
        <f>Raw_Data!A532</f>
        <v>SF10531</v>
      </c>
      <c r="B532" s="15" t="str">
        <f>Raw_Data!B532</f>
        <v>Madhya Pradesh</v>
      </c>
      <c r="C532" s="15" t="str">
        <f>Raw_Data!C532</f>
        <v>Nalgonda</v>
      </c>
      <c r="D532" s="15" t="str">
        <f>Raw_Data!D532</f>
        <v>Maize</v>
      </c>
      <c r="E532" s="15" t="str">
        <f>Raw_Data!E532</f>
        <v>Kharif</v>
      </c>
      <c r="F532" s="15">
        <f>Raw_Data!F532</f>
        <v>8.2899999999999991</v>
      </c>
      <c r="G532" s="18">
        <f>IF(Raw_Data!G532="",ROUND(AVERAGEIFS(Raw_Data!$G$2:$G$4001,Raw_Data!$E$2:$E$4001,E532),1),Raw_Data!G532)</f>
        <v>1012.8</v>
      </c>
      <c r="H532" s="15">
        <f>Raw_Data!H532</f>
        <v>31.4</v>
      </c>
      <c r="I532" s="15">
        <f>Raw_Data!I532</f>
        <v>85.9</v>
      </c>
      <c r="J532" s="15">
        <f>Raw_Data!J532</f>
        <v>6.6</v>
      </c>
      <c r="K532" s="15">
        <f>Raw_Data!K532</f>
        <v>6.63</v>
      </c>
      <c r="L532" s="18">
        <f>IF(Raw_Data!L532="",ROUND(AVERAGEIFS(Raw_Data!$L$2:$L$4001,Raw_Data!$E$2:$E$4001,E532),1),Raw_Data!L532)</f>
        <v>31.2</v>
      </c>
      <c r="M532" s="15">
        <f>Raw_Data!M532</f>
        <v>123.5</v>
      </c>
      <c r="N532" s="15">
        <f>Raw_Data!N532</f>
        <v>59.5</v>
      </c>
      <c r="O532" s="15">
        <f>Raw_Data!O532</f>
        <v>73.3</v>
      </c>
      <c r="P532" s="15" t="str">
        <f>Raw_Data!P532</f>
        <v>Flood</v>
      </c>
      <c r="Q532" s="15">
        <f>Raw_Data!Q532</f>
        <v>179.7</v>
      </c>
      <c r="R532" s="15">
        <f>Raw_Data!R532</f>
        <v>4.21</v>
      </c>
      <c r="S532" s="15">
        <f>Raw_Data!S532</f>
        <v>0.97</v>
      </c>
      <c r="T532" s="18">
        <f>IF(Raw_Data!T532="",ROUND(AVERAGEIFS(Raw_Data!$T$2:$T$4001,Raw_Data!$E$2:$E$4001,E532,Raw_Data!$D$2:$D$4001,D532),2),IF(Raw_Data!T532&gt;INDEX(Cleaning_Reference!$F$6:$F$13,MATCH(D532,Cleaning_Reference!$A$6:$A$13,0)),INDEX(Cleaning_Reference!$F$6:$F$13,MATCH(D532,Cleaning_Reference!$A$6:$A$13,0)),Raw_Data!T532))</f>
        <v>3.26</v>
      </c>
      <c r="U532" s="15">
        <f>Raw_Data!U532</f>
        <v>27.03</v>
      </c>
      <c r="V532" s="15">
        <f>Raw_Data!V532</f>
        <v>20140</v>
      </c>
      <c r="W532" s="15">
        <f>Raw_Data!W532</f>
        <v>501705</v>
      </c>
      <c r="X532" s="15">
        <f>Raw_Data!X532</f>
        <v>544384</v>
      </c>
      <c r="Y532" s="15">
        <f>Raw_Data!Y532</f>
        <v>42679</v>
      </c>
      <c r="Z532" s="15">
        <f>Raw_Data!Z532</f>
        <v>6365</v>
      </c>
      <c r="AA532" s="15">
        <f>Raw_Data!AA532</f>
        <v>4.2469999999999999</v>
      </c>
      <c r="AB532" s="15">
        <f>Raw_Data!AB532</f>
        <v>62.5</v>
      </c>
      <c r="AC532" s="19" t="str">
        <f>IF(Raw_Data!G532="","Yes","No")</f>
        <v>No</v>
      </c>
      <c r="AD532" s="19" t="str">
        <f>IF(Raw_Data!L532="","Yes","No")</f>
        <v>No</v>
      </c>
      <c r="AE532" s="19" t="str">
        <f>IF(Raw_Data!T532="","Imputed",IF(Raw_Data!T532&gt;INDEX(Cleaning_Reference!$F$6:$F$13,MATCH(D532,Cleaning_Reference!$A$6:$A$13,0)),"Capped","Original"))</f>
        <v>Original</v>
      </c>
      <c r="AF532" s="21">
        <f t="shared" si="8"/>
        <v>27.03</v>
      </c>
    </row>
    <row r="533" spans="1:32" ht="15" customHeight="1" x14ac:dyDescent="0.3">
      <c r="A533" s="20" t="str">
        <f>Raw_Data!A533</f>
        <v>SF10532</v>
      </c>
      <c r="B533" s="15" t="str">
        <f>Raw_Data!B533</f>
        <v>Andhra Pradesh</v>
      </c>
      <c r="C533" s="15" t="str">
        <f>Raw_Data!C533</f>
        <v>Nashik</v>
      </c>
      <c r="D533" s="15" t="str">
        <f>Raw_Data!D533</f>
        <v>Wheat</v>
      </c>
      <c r="E533" s="15" t="str">
        <f>Raw_Data!E533</f>
        <v>Rabi</v>
      </c>
      <c r="F533" s="15">
        <f>Raw_Data!F533</f>
        <v>4.25</v>
      </c>
      <c r="G533" s="18">
        <f>IF(Raw_Data!G533="",ROUND(AVERAGEIFS(Raw_Data!$G$2:$G$4001,Raw_Data!$E$2:$E$4001,E533),1),Raw_Data!G533)</f>
        <v>162.80000000000001</v>
      </c>
      <c r="H533" s="15">
        <f>Raw_Data!H533</f>
        <v>24.1</v>
      </c>
      <c r="I533" s="15">
        <f>Raw_Data!I533</f>
        <v>65.400000000000006</v>
      </c>
      <c r="J533" s="15">
        <f>Raw_Data!J533</f>
        <v>8.1</v>
      </c>
      <c r="K533" s="15">
        <f>Raw_Data!K533</f>
        <v>6.9</v>
      </c>
      <c r="L533" s="18">
        <f>IF(Raw_Data!L533="",ROUND(AVERAGEIFS(Raw_Data!$L$2:$L$4001,Raw_Data!$E$2:$E$4001,E533),1),Raw_Data!L533)</f>
        <v>26.6</v>
      </c>
      <c r="M533" s="15">
        <f>Raw_Data!M533</f>
        <v>149</v>
      </c>
      <c r="N533" s="15">
        <f>Raw_Data!N533</f>
        <v>54.2</v>
      </c>
      <c r="O533" s="15">
        <f>Raw_Data!O533</f>
        <v>115.3</v>
      </c>
      <c r="P533" s="15" t="str">
        <f>Raw_Data!P533</f>
        <v>Flood</v>
      </c>
      <c r="Q533" s="15">
        <f>Raw_Data!Q533</f>
        <v>69.8</v>
      </c>
      <c r="R533" s="15">
        <f>Raw_Data!R533</f>
        <v>4.0599999999999996</v>
      </c>
      <c r="S533" s="15">
        <f>Raw_Data!S533</f>
        <v>0.89</v>
      </c>
      <c r="T533" s="18">
        <f>IF(Raw_Data!T533="",ROUND(AVERAGEIFS(Raw_Data!$T$2:$T$4001,Raw_Data!$E$2:$E$4001,E533,Raw_Data!$D$2:$D$4001,D533),2),IF(Raw_Data!T533&gt;INDEX(Cleaning_Reference!$F$6:$F$13,MATCH(D533,Cleaning_Reference!$A$6:$A$13,0)),INDEX(Cleaning_Reference!$F$6:$F$13,MATCH(D533,Cleaning_Reference!$A$6:$A$13,0)),Raw_Data!T533))</f>
        <v>2.44</v>
      </c>
      <c r="U533" s="15">
        <f>Raw_Data!U533</f>
        <v>10.37</v>
      </c>
      <c r="V533" s="15">
        <f>Raw_Data!V533</f>
        <v>23504</v>
      </c>
      <c r="W533" s="15">
        <f>Raw_Data!W533</f>
        <v>245593</v>
      </c>
      <c r="X533" s="15">
        <f>Raw_Data!X533</f>
        <v>243736</v>
      </c>
      <c r="Y533" s="15">
        <f>Raw_Data!Y533</f>
        <v>-1857</v>
      </c>
      <c r="Z533" s="15">
        <f>Raw_Data!Z533</f>
        <v>3104</v>
      </c>
      <c r="AA533" s="15">
        <f>Raw_Data!AA533</f>
        <v>3.3410000000000002</v>
      </c>
      <c r="AB533" s="15">
        <f>Raw_Data!AB533</f>
        <v>31.7</v>
      </c>
      <c r="AC533" s="19" t="str">
        <f>IF(Raw_Data!G533="","Yes","No")</f>
        <v>No</v>
      </c>
      <c r="AD533" s="19" t="str">
        <f>IF(Raw_Data!L533="","Yes","No")</f>
        <v>No</v>
      </c>
      <c r="AE533" s="19" t="str">
        <f>IF(Raw_Data!T533="","Imputed",IF(Raw_Data!T533&gt;INDEX(Cleaning_Reference!$F$6:$F$13,MATCH(D533,Cleaning_Reference!$A$6:$A$13,0)),"Capped","Original"))</f>
        <v>Original</v>
      </c>
      <c r="AF533" s="21">
        <f t="shared" si="8"/>
        <v>10.37</v>
      </c>
    </row>
    <row r="534" spans="1:32" ht="15" customHeight="1" x14ac:dyDescent="0.3">
      <c r="A534" s="20" t="str">
        <f>Raw_Data!A534</f>
        <v>SF10533</v>
      </c>
      <c r="B534" s="15" t="str">
        <f>Raw_Data!B534</f>
        <v>Madhya Pradesh</v>
      </c>
      <c r="C534" s="15" t="str">
        <f>Raw_Data!C534</f>
        <v>Warangal</v>
      </c>
      <c r="D534" s="15" t="str">
        <f>Raw_Data!D534</f>
        <v>Rice</v>
      </c>
      <c r="E534" s="15" t="str">
        <f>Raw_Data!E534</f>
        <v>Kharif</v>
      </c>
      <c r="F534" s="15">
        <f>Raw_Data!F534</f>
        <v>8.5299999999999994</v>
      </c>
      <c r="G534" s="18">
        <f>IF(Raw_Data!G534="",ROUND(AVERAGEIFS(Raw_Data!$G$2:$G$4001,Raw_Data!$E$2:$E$4001,E534),1),Raw_Data!G534)</f>
        <v>635.6</v>
      </c>
      <c r="H534" s="15">
        <f>Raw_Data!H534</f>
        <v>29.2</v>
      </c>
      <c r="I534" s="15">
        <f>Raw_Data!I534</f>
        <v>57.5</v>
      </c>
      <c r="J534" s="15">
        <f>Raw_Data!J534</f>
        <v>5.9</v>
      </c>
      <c r="K534" s="15">
        <f>Raw_Data!K534</f>
        <v>6.18</v>
      </c>
      <c r="L534" s="18">
        <f>IF(Raw_Data!L534="",ROUND(AVERAGEIFS(Raw_Data!$L$2:$L$4001,Raw_Data!$E$2:$E$4001,E534),1),Raw_Data!L534)</f>
        <v>34.4</v>
      </c>
      <c r="M534" s="15">
        <f>Raw_Data!M534</f>
        <v>111.3</v>
      </c>
      <c r="N534" s="15">
        <f>Raw_Data!N534</f>
        <v>45.6</v>
      </c>
      <c r="O534" s="15">
        <f>Raw_Data!O534</f>
        <v>133.1</v>
      </c>
      <c r="P534" s="15" t="str">
        <f>Raw_Data!P534</f>
        <v>Rainfed</v>
      </c>
      <c r="Q534" s="15">
        <f>Raw_Data!Q534</f>
        <v>254</v>
      </c>
      <c r="R534" s="15">
        <f>Raw_Data!R534</f>
        <v>7.36</v>
      </c>
      <c r="S534" s="15">
        <f>Raw_Data!S534</f>
        <v>0.88</v>
      </c>
      <c r="T534" s="18">
        <f>IF(Raw_Data!T534="",ROUND(AVERAGEIFS(Raw_Data!$T$2:$T$4001,Raw_Data!$E$2:$E$4001,E534,Raw_Data!$D$2:$D$4001,D534),2),IF(Raw_Data!T534&gt;INDEX(Cleaning_Reference!$F$6:$F$13,MATCH(D534,Cleaning_Reference!$A$6:$A$13,0)),INDEX(Cleaning_Reference!$F$6:$F$13,MATCH(D534,Cleaning_Reference!$A$6:$A$13,0)),Raw_Data!T534))</f>
        <v>2.73</v>
      </c>
      <c r="U534" s="15">
        <f>Raw_Data!U534</f>
        <v>23.29</v>
      </c>
      <c r="V534" s="15">
        <f>Raw_Data!V534</f>
        <v>24424</v>
      </c>
      <c r="W534" s="15">
        <f>Raw_Data!W534</f>
        <v>681956</v>
      </c>
      <c r="X534" s="15">
        <f>Raw_Data!X534</f>
        <v>568835</v>
      </c>
      <c r="Y534" s="15">
        <f>Raw_Data!Y534</f>
        <v>-113121</v>
      </c>
      <c r="Z534" s="15">
        <f>Raw_Data!Z534</f>
        <v>6494</v>
      </c>
      <c r="AA534" s="15">
        <f>Raw_Data!AA534</f>
        <v>3.5859999999999999</v>
      </c>
      <c r="AB534" s="15">
        <f>Raw_Data!AB534</f>
        <v>41.5</v>
      </c>
      <c r="AC534" s="19" t="str">
        <f>IF(Raw_Data!G534="","Yes","No")</f>
        <v>No</v>
      </c>
      <c r="AD534" s="19" t="str">
        <f>IF(Raw_Data!L534="","Yes","No")</f>
        <v>No</v>
      </c>
      <c r="AE534" s="19" t="str">
        <f>IF(Raw_Data!T534="","Imputed",IF(Raw_Data!T534&gt;INDEX(Cleaning_Reference!$F$6:$F$13,MATCH(D534,Cleaning_Reference!$A$6:$A$13,0)),"Capped","Original"))</f>
        <v>Original</v>
      </c>
      <c r="AF534" s="21">
        <f t="shared" si="8"/>
        <v>23.29</v>
      </c>
    </row>
    <row r="535" spans="1:32" ht="15" customHeight="1" x14ac:dyDescent="0.3">
      <c r="A535" s="20" t="str">
        <f>Raw_Data!A535</f>
        <v>SF10534</v>
      </c>
      <c r="B535" s="15" t="str">
        <f>Raw_Data!B535</f>
        <v>Telangana</v>
      </c>
      <c r="C535" s="15" t="str">
        <f>Raw_Data!C535</f>
        <v>Indore</v>
      </c>
      <c r="D535" s="15" t="str">
        <f>Raw_Data!D535</f>
        <v>Maize</v>
      </c>
      <c r="E535" s="15" t="str">
        <f>Raw_Data!E535</f>
        <v>Zaid</v>
      </c>
      <c r="F535" s="15">
        <f>Raw_Data!F535</f>
        <v>14.64</v>
      </c>
      <c r="G535" s="18">
        <f>IF(Raw_Data!G535="",ROUND(AVERAGEIFS(Raw_Data!$G$2:$G$4001,Raw_Data!$E$2:$E$4001,E535),1),Raw_Data!G535)</f>
        <v>465.9</v>
      </c>
      <c r="H535" s="15">
        <f>Raw_Data!H535</f>
        <v>30.3</v>
      </c>
      <c r="I535" s="15">
        <f>Raw_Data!I535</f>
        <v>44</v>
      </c>
      <c r="J535" s="15">
        <f>Raw_Data!J535</f>
        <v>8.9</v>
      </c>
      <c r="K535" s="15">
        <f>Raw_Data!K535</f>
        <v>6.67</v>
      </c>
      <c r="L535" s="18">
        <f>IF(Raw_Data!L535="",ROUND(AVERAGEIFS(Raw_Data!$L$2:$L$4001,Raw_Data!$E$2:$E$4001,E535),1),Raw_Data!L535)</f>
        <v>23.1</v>
      </c>
      <c r="M535" s="15">
        <f>Raw_Data!M535</f>
        <v>114.8</v>
      </c>
      <c r="N535" s="15">
        <f>Raw_Data!N535</f>
        <v>43.6</v>
      </c>
      <c r="O535" s="15">
        <f>Raw_Data!O535</f>
        <v>114.6</v>
      </c>
      <c r="P535" s="15" t="str">
        <f>Raw_Data!P535</f>
        <v>Drip</v>
      </c>
      <c r="Q535" s="15">
        <f>Raw_Data!Q535</f>
        <v>208.7</v>
      </c>
      <c r="R535" s="15">
        <f>Raw_Data!R535</f>
        <v>4.13</v>
      </c>
      <c r="S535" s="15">
        <f>Raw_Data!S535</f>
        <v>1</v>
      </c>
      <c r="T535" s="18">
        <f>IF(Raw_Data!T535="",ROUND(AVERAGEIFS(Raw_Data!$T$2:$T$4001,Raw_Data!$E$2:$E$4001,E535,Raw_Data!$D$2:$D$4001,D535),2),IF(Raw_Data!T535&gt;INDEX(Cleaning_Reference!$F$6:$F$13,MATCH(D535,Cleaning_Reference!$A$6:$A$13,0)),INDEX(Cleaning_Reference!$F$6:$F$13,MATCH(D535,Cleaning_Reference!$A$6:$A$13,0)),Raw_Data!T535))</f>
        <v>3.73</v>
      </c>
      <c r="U535" s="15">
        <f>Raw_Data!U535</f>
        <v>54.61</v>
      </c>
      <c r="V535" s="15">
        <f>Raw_Data!V535</f>
        <v>24003</v>
      </c>
      <c r="W535" s="15">
        <f>Raw_Data!W535</f>
        <v>945613</v>
      </c>
      <c r="X535" s="15">
        <f>Raw_Data!X535</f>
        <v>1310804</v>
      </c>
      <c r="Y535" s="15">
        <f>Raw_Data!Y535</f>
        <v>365191</v>
      </c>
      <c r="Z535" s="15">
        <f>Raw_Data!Z535</f>
        <v>7816</v>
      </c>
      <c r="AA535" s="15">
        <f>Raw_Data!AA535</f>
        <v>6.9870000000000001</v>
      </c>
      <c r="AB535" s="15">
        <f>Raw_Data!AB535</f>
        <v>49.6</v>
      </c>
      <c r="AC535" s="19" t="str">
        <f>IF(Raw_Data!G535="","Yes","No")</f>
        <v>No</v>
      </c>
      <c r="AD535" s="19" t="str">
        <f>IF(Raw_Data!L535="","Yes","No")</f>
        <v>No</v>
      </c>
      <c r="AE535" s="19" t="str">
        <f>IF(Raw_Data!T535="","Imputed",IF(Raw_Data!T535&gt;INDEX(Cleaning_Reference!$F$6:$F$13,MATCH(D535,Cleaning_Reference!$A$6:$A$13,0)),"Capped","Original"))</f>
        <v>Original</v>
      </c>
      <c r="AF535" s="21">
        <f t="shared" si="8"/>
        <v>54.61</v>
      </c>
    </row>
    <row r="536" spans="1:32" ht="15" customHeight="1" x14ac:dyDescent="0.3">
      <c r="A536" s="20" t="str">
        <f>Raw_Data!A536</f>
        <v>SF10535</v>
      </c>
      <c r="B536" s="15" t="str">
        <f>Raw_Data!B536</f>
        <v>Tamil Nadu</v>
      </c>
      <c r="C536" s="15" t="str">
        <f>Raw_Data!C536</f>
        <v>Indore</v>
      </c>
      <c r="D536" s="15" t="str">
        <f>Raw_Data!D536</f>
        <v>Maize</v>
      </c>
      <c r="E536" s="15" t="str">
        <f>Raw_Data!E536</f>
        <v>Kharif</v>
      </c>
      <c r="F536" s="15">
        <f>Raw_Data!F536</f>
        <v>4.29</v>
      </c>
      <c r="G536" s="18">
        <f>IF(Raw_Data!G536="",ROUND(AVERAGEIFS(Raw_Data!$G$2:$G$4001,Raw_Data!$E$2:$E$4001,E536),1),Raw_Data!G536)</f>
        <v>860.6</v>
      </c>
      <c r="H536" s="15">
        <f>Raw_Data!H536</f>
        <v>23.4</v>
      </c>
      <c r="I536" s="15">
        <f>Raw_Data!I536</f>
        <v>81</v>
      </c>
      <c r="J536" s="15">
        <f>Raw_Data!J536</f>
        <v>6.8</v>
      </c>
      <c r="K536" s="15">
        <f>Raw_Data!K536</f>
        <v>7.29</v>
      </c>
      <c r="L536" s="18">
        <f>IF(Raw_Data!L536="",ROUND(AVERAGEIFS(Raw_Data!$L$2:$L$4001,Raw_Data!$E$2:$E$4001,E536),1),Raw_Data!L536)</f>
        <v>42</v>
      </c>
      <c r="M536" s="15">
        <f>Raw_Data!M536</f>
        <v>108.1</v>
      </c>
      <c r="N536" s="15">
        <f>Raw_Data!N536</f>
        <v>61.2</v>
      </c>
      <c r="O536" s="15">
        <f>Raw_Data!O536</f>
        <v>104.7</v>
      </c>
      <c r="P536" s="15" t="str">
        <f>Raw_Data!P536</f>
        <v>Drip</v>
      </c>
      <c r="Q536" s="15">
        <f>Raw_Data!Q536</f>
        <v>153.6</v>
      </c>
      <c r="R536" s="15">
        <f>Raw_Data!R536</f>
        <v>6.36</v>
      </c>
      <c r="S536" s="15">
        <f>Raw_Data!S536</f>
        <v>0.95</v>
      </c>
      <c r="T536" s="18">
        <f>IF(Raw_Data!T536="",ROUND(AVERAGEIFS(Raw_Data!$T$2:$T$4001,Raw_Data!$E$2:$E$4001,E536,Raw_Data!$D$2:$D$4001,D536),2),IF(Raw_Data!T536&gt;INDEX(Cleaning_Reference!$F$6:$F$13,MATCH(D536,Cleaning_Reference!$A$6:$A$13,0)),INDEX(Cleaning_Reference!$F$6:$F$13,MATCH(D536,Cleaning_Reference!$A$6:$A$13,0)),Raw_Data!T536))</f>
        <v>3.19</v>
      </c>
      <c r="U536" s="15">
        <f>Raw_Data!U536</f>
        <v>13.69</v>
      </c>
      <c r="V536" s="15">
        <f>Raw_Data!V536</f>
        <v>19543</v>
      </c>
      <c r="W536" s="15">
        <f>Raw_Data!W536</f>
        <v>273094</v>
      </c>
      <c r="X536" s="15">
        <f>Raw_Data!X536</f>
        <v>267544</v>
      </c>
      <c r="Y536" s="15">
        <f>Raw_Data!Y536</f>
        <v>-5550</v>
      </c>
      <c r="Z536" s="15">
        <f>Raw_Data!Z536</f>
        <v>2471</v>
      </c>
      <c r="AA536" s="15">
        <f>Raw_Data!AA536</f>
        <v>5.54</v>
      </c>
      <c r="AB536" s="15">
        <f>Raw_Data!AB536</f>
        <v>47.7</v>
      </c>
      <c r="AC536" s="19" t="str">
        <f>IF(Raw_Data!G536="","Yes","No")</f>
        <v>No</v>
      </c>
      <c r="AD536" s="19" t="str">
        <f>IF(Raw_Data!L536="","Yes","No")</f>
        <v>No</v>
      </c>
      <c r="AE536" s="19" t="str">
        <f>IF(Raw_Data!T536="","Imputed",IF(Raw_Data!T536&gt;INDEX(Cleaning_Reference!$F$6:$F$13,MATCH(D536,Cleaning_Reference!$A$6:$A$13,0)),"Capped","Original"))</f>
        <v>Original</v>
      </c>
      <c r="AF536" s="21">
        <f t="shared" si="8"/>
        <v>13.69</v>
      </c>
    </row>
    <row r="537" spans="1:32" ht="15" customHeight="1" x14ac:dyDescent="0.3">
      <c r="A537" s="20" t="str">
        <f>Raw_Data!A537</f>
        <v>SF10536</v>
      </c>
      <c r="B537" s="15" t="str">
        <f>Raw_Data!B537</f>
        <v>Karnataka</v>
      </c>
      <c r="C537" s="15" t="str">
        <f>Raw_Data!C537</f>
        <v>Raichur</v>
      </c>
      <c r="D537" s="15" t="str">
        <f>Raw_Data!D537</f>
        <v>Maize</v>
      </c>
      <c r="E537" s="15" t="str">
        <f>Raw_Data!E537</f>
        <v>Rabi</v>
      </c>
      <c r="F537" s="15">
        <f>Raw_Data!F537</f>
        <v>11.98</v>
      </c>
      <c r="G537" s="18">
        <f>IF(Raw_Data!G537="",ROUND(AVERAGEIFS(Raw_Data!$G$2:$G$4001,Raw_Data!$E$2:$E$4001,E537),1),Raw_Data!G537)</f>
        <v>216</v>
      </c>
      <c r="H537" s="15">
        <f>Raw_Data!H537</f>
        <v>26.4</v>
      </c>
      <c r="I537" s="15">
        <f>Raw_Data!I537</f>
        <v>53.8</v>
      </c>
      <c r="J537" s="15">
        <f>Raw_Data!J537</f>
        <v>7.1</v>
      </c>
      <c r="K537" s="15">
        <f>Raw_Data!K537</f>
        <v>6.42</v>
      </c>
      <c r="L537" s="18">
        <f>IF(Raw_Data!L537="",ROUND(AVERAGEIFS(Raw_Data!$L$2:$L$4001,Raw_Data!$E$2:$E$4001,E537),1),Raw_Data!L537)</f>
        <v>13.5</v>
      </c>
      <c r="M537" s="15">
        <f>Raw_Data!M537</f>
        <v>136.6</v>
      </c>
      <c r="N537" s="15">
        <f>Raw_Data!N537</f>
        <v>24.1</v>
      </c>
      <c r="O537" s="15">
        <f>Raw_Data!O537</f>
        <v>66.7</v>
      </c>
      <c r="P537" s="15" t="str">
        <f>Raw_Data!P537</f>
        <v>Drip</v>
      </c>
      <c r="Q537" s="15">
        <f>Raw_Data!Q537</f>
        <v>256.2</v>
      </c>
      <c r="R537" s="15">
        <f>Raw_Data!R537</f>
        <v>6.4</v>
      </c>
      <c r="S537" s="15">
        <f>Raw_Data!S537</f>
        <v>0.85</v>
      </c>
      <c r="T537" s="18">
        <f>IF(Raw_Data!T537="",ROUND(AVERAGEIFS(Raw_Data!$T$2:$T$4001,Raw_Data!$E$2:$E$4001,E537,Raw_Data!$D$2:$D$4001,D537),2),IF(Raw_Data!T537&gt;INDEX(Cleaning_Reference!$F$6:$F$13,MATCH(D537,Cleaning_Reference!$A$6:$A$13,0)),INDEX(Cleaning_Reference!$F$6:$F$13,MATCH(D537,Cleaning_Reference!$A$6:$A$13,0)),Raw_Data!T537))</f>
        <v>3.22</v>
      </c>
      <c r="U537" s="15">
        <f>Raw_Data!U537</f>
        <v>38.58</v>
      </c>
      <c r="V537" s="15">
        <f>Raw_Data!V537</f>
        <v>21902</v>
      </c>
      <c r="W537" s="15">
        <f>Raw_Data!W537</f>
        <v>824266</v>
      </c>
      <c r="X537" s="15">
        <f>Raw_Data!X537</f>
        <v>844979</v>
      </c>
      <c r="Y537" s="15">
        <f>Raw_Data!Y537</f>
        <v>20713</v>
      </c>
      <c r="Z537" s="15">
        <f>Raw_Data!Z537</f>
        <v>5469</v>
      </c>
      <c r="AA537" s="15">
        <f>Raw_Data!AA537</f>
        <v>7.0540000000000003</v>
      </c>
      <c r="AB537" s="15">
        <f>Raw_Data!AB537</f>
        <v>32.799999999999997</v>
      </c>
      <c r="AC537" s="19" t="str">
        <f>IF(Raw_Data!G537="","Yes","No")</f>
        <v>No</v>
      </c>
      <c r="AD537" s="19" t="str">
        <f>IF(Raw_Data!L537="","Yes","No")</f>
        <v>No</v>
      </c>
      <c r="AE537" s="19" t="str">
        <f>IF(Raw_Data!T537="","Imputed",IF(Raw_Data!T537&gt;INDEX(Cleaning_Reference!$F$6:$F$13,MATCH(D537,Cleaning_Reference!$A$6:$A$13,0)),"Capped","Original"))</f>
        <v>Original</v>
      </c>
      <c r="AF537" s="21">
        <f t="shared" si="8"/>
        <v>38.58</v>
      </c>
    </row>
    <row r="538" spans="1:32" ht="15" customHeight="1" x14ac:dyDescent="0.3">
      <c r="A538" s="20" t="str">
        <f>Raw_Data!A538</f>
        <v>SF10537</v>
      </c>
      <c r="B538" s="15" t="str">
        <f>Raw_Data!B538</f>
        <v>Gujarat</v>
      </c>
      <c r="C538" s="15" t="str">
        <f>Raw_Data!C538</f>
        <v>Warangal</v>
      </c>
      <c r="D538" s="15" t="str">
        <f>Raw_Data!D538</f>
        <v>Cotton</v>
      </c>
      <c r="E538" s="15" t="str">
        <f>Raw_Data!E538</f>
        <v>Kharif</v>
      </c>
      <c r="F538" s="15">
        <f>Raw_Data!F538</f>
        <v>12.66</v>
      </c>
      <c r="G538" s="18">
        <f>IF(Raw_Data!G538="",ROUND(AVERAGEIFS(Raw_Data!$G$2:$G$4001,Raw_Data!$E$2:$E$4001,E538),1),Raw_Data!G538)</f>
        <v>670</v>
      </c>
      <c r="H538" s="15">
        <f>Raw_Data!H538</f>
        <v>22.7</v>
      </c>
      <c r="I538" s="15">
        <f>Raw_Data!I538</f>
        <v>84</v>
      </c>
      <c r="J538" s="15">
        <f>Raw_Data!J538</f>
        <v>6.3</v>
      </c>
      <c r="K538" s="15">
        <f>Raw_Data!K538</f>
        <v>6.33</v>
      </c>
      <c r="L538" s="18">
        <f>IF(Raw_Data!L538="",ROUND(AVERAGEIFS(Raw_Data!$L$2:$L$4001,Raw_Data!$E$2:$E$4001,E538),1),Raw_Data!L538)</f>
        <v>31.1</v>
      </c>
      <c r="M538" s="15">
        <f>Raw_Data!M538</f>
        <v>89.9</v>
      </c>
      <c r="N538" s="15">
        <f>Raw_Data!N538</f>
        <v>67.599999999999994</v>
      </c>
      <c r="O538" s="15">
        <f>Raw_Data!O538</f>
        <v>103.6</v>
      </c>
      <c r="P538" s="15" t="str">
        <f>Raw_Data!P538</f>
        <v>Flood</v>
      </c>
      <c r="Q538" s="15">
        <f>Raw_Data!Q538</f>
        <v>138.6</v>
      </c>
      <c r="R538" s="15">
        <f>Raw_Data!R538</f>
        <v>5.4</v>
      </c>
      <c r="S538" s="15">
        <f>Raw_Data!S538</f>
        <v>0.99</v>
      </c>
      <c r="T538" s="18">
        <f>IF(Raw_Data!T538="",ROUND(AVERAGEIFS(Raw_Data!$T$2:$T$4001,Raw_Data!$E$2:$E$4001,E538,Raw_Data!$D$2:$D$4001,D538),2),IF(Raw_Data!T538&gt;INDEX(Cleaning_Reference!$F$6:$F$13,MATCH(D538,Cleaning_Reference!$A$6:$A$13,0)),INDEX(Cleaning_Reference!$F$6:$F$13,MATCH(D538,Cleaning_Reference!$A$6:$A$13,0)),Raw_Data!T538))</f>
        <v>1.59</v>
      </c>
      <c r="U538" s="15">
        <f>Raw_Data!U538</f>
        <v>20.13</v>
      </c>
      <c r="V538" s="15">
        <f>Raw_Data!V538</f>
        <v>67283</v>
      </c>
      <c r="W538" s="15">
        <f>Raw_Data!W538</f>
        <v>864030</v>
      </c>
      <c r="X538" s="15">
        <f>Raw_Data!X538</f>
        <v>1354407</v>
      </c>
      <c r="Y538" s="15">
        <f>Raw_Data!Y538</f>
        <v>490377</v>
      </c>
      <c r="Z538" s="15">
        <f>Raw_Data!Z538</f>
        <v>11316</v>
      </c>
      <c r="AA538" s="15">
        <f>Raw_Data!AA538</f>
        <v>1.7789999999999999</v>
      </c>
      <c r="AB538" s="15">
        <f>Raw_Data!AB538</f>
        <v>36.6</v>
      </c>
      <c r="AC538" s="19" t="str">
        <f>IF(Raw_Data!G538="","Yes","No")</f>
        <v>No</v>
      </c>
      <c r="AD538" s="19" t="str">
        <f>IF(Raw_Data!L538="","Yes","No")</f>
        <v>No</v>
      </c>
      <c r="AE538" s="19" t="str">
        <f>IF(Raw_Data!T538="","Imputed",IF(Raw_Data!T538&gt;INDEX(Cleaning_Reference!$F$6:$F$13,MATCH(D538,Cleaning_Reference!$A$6:$A$13,0)),"Capped","Original"))</f>
        <v>Original</v>
      </c>
      <c r="AF538" s="21">
        <f t="shared" si="8"/>
        <v>20.13</v>
      </c>
    </row>
    <row r="539" spans="1:32" ht="15" customHeight="1" x14ac:dyDescent="0.3">
      <c r="A539" s="20" t="str">
        <f>Raw_Data!A539</f>
        <v>SF10538</v>
      </c>
      <c r="B539" s="15" t="str">
        <f>Raw_Data!B539</f>
        <v>Gujarat</v>
      </c>
      <c r="C539" s="15" t="str">
        <f>Raw_Data!C539</f>
        <v>Indore</v>
      </c>
      <c r="D539" s="15" t="str">
        <f>Raw_Data!D539</f>
        <v>Sugarcane</v>
      </c>
      <c r="E539" s="15" t="str">
        <f>Raw_Data!E539</f>
        <v>Zaid</v>
      </c>
      <c r="F539" s="15">
        <f>Raw_Data!F539</f>
        <v>6.94</v>
      </c>
      <c r="G539" s="18">
        <f>IF(Raw_Data!G539="",ROUND(AVERAGEIFS(Raw_Data!$G$2:$G$4001,Raw_Data!$E$2:$E$4001,E539),1),Raw_Data!G539)</f>
        <v>322.10000000000002</v>
      </c>
      <c r="H539" s="15">
        <f>Raw_Data!H539</f>
        <v>30.4</v>
      </c>
      <c r="I539" s="15">
        <f>Raw_Data!I539</f>
        <v>57.3</v>
      </c>
      <c r="J539" s="15">
        <f>Raw_Data!J539</f>
        <v>6.5</v>
      </c>
      <c r="K539" s="15">
        <f>Raw_Data!K539</f>
        <v>6.7</v>
      </c>
      <c r="L539" s="18">
        <f>IF(Raw_Data!L539="",ROUND(AVERAGEIFS(Raw_Data!$L$2:$L$4001,Raw_Data!$E$2:$E$4001,E539),1),Raw_Data!L539)</f>
        <v>9</v>
      </c>
      <c r="M539" s="15">
        <f>Raw_Data!M539</f>
        <v>111.9</v>
      </c>
      <c r="N539" s="15">
        <f>Raw_Data!N539</f>
        <v>68.2</v>
      </c>
      <c r="O539" s="15">
        <f>Raw_Data!O539</f>
        <v>115</v>
      </c>
      <c r="P539" s="15" t="str">
        <f>Raw_Data!P539</f>
        <v>Flood</v>
      </c>
      <c r="Q539" s="15">
        <f>Raw_Data!Q539</f>
        <v>164.5</v>
      </c>
      <c r="R539" s="15">
        <f>Raw_Data!R539</f>
        <v>4.9000000000000004</v>
      </c>
      <c r="S539" s="15">
        <f>Raw_Data!S539</f>
        <v>0.88</v>
      </c>
      <c r="T539" s="18">
        <f>IF(Raw_Data!T539="",ROUND(AVERAGEIFS(Raw_Data!$T$2:$T$4001,Raw_Data!$E$2:$E$4001,E539,Raw_Data!$D$2:$D$4001,D539),2),IF(Raw_Data!T539&gt;INDEX(Cleaning_Reference!$F$6:$F$13,MATCH(D539,Cleaning_Reference!$A$6:$A$13,0)),INDEX(Cleaning_Reference!$F$6:$F$13,MATCH(D539,Cleaning_Reference!$A$6:$A$13,0)),Raw_Data!T539))</f>
        <v>51.39</v>
      </c>
      <c r="U539" s="15">
        <f>Raw_Data!U539</f>
        <v>356.65</v>
      </c>
      <c r="V539" s="15">
        <f>Raw_Data!V539</f>
        <v>3635</v>
      </c>
      <c r="W539" s="15">
        <f>Raw_Data!W539</f>
        <v>470888</v>
      </c>
      <c r="X539" s="15">
        <f>Raw_Data!X539</f>
        <v>1296423</v>
      </c>
      <c r="Y539" s="15">
        <f>Raw_Data!Y539</f>
        <v>825535</v>
      </c>
      <c r="Z539" s="15">
        <f>Raw_Data!Z539</f>
        <v>16650</v>
      </c>
      <c r="AA539" s="15">
        <f>Raw_Data!AA539</f>
        <v>21.42</v>
      </c>
      <c r="AB539" s="15">
        <f>Raw_Data!AB539</f>
        <v>51.3</v>
      </c>
      <c r="AC539" s="19" t="str">
        <f>IF(Raw_Data!G539="","Yes","No")</f>
        <v>No</v>
      </c>
      <c r="AD539" s="19" t="str">
        <f>IF(Raw_Data!L539="","Yes","No")</f>
        <v>No</v>
      </c>
      <c r="AE539" s="19" t="str">
        <f>IF(Raw_Data!T539="","Imputed",IF(Raw_Data!T539&gt;INDEX(Cleaning_Reference!$F$6:$F$13,MATCH(D539,Cleaning_Reference!$A$6:$A$13,0)),"Capped","Original"))</f>
        <v>Original</v>
      </c>
      <c r="AF539" s="21">
        <f t="shared" si="8"/>
        <v>356.65</v>
      </c>
    </row>
    <row r="540" spans="1:32" ht="15" customHeight="1" x14ac:dyDescent="0.3">
      <c r="A540" s="20" t="str">
        <f>Raw_Data!A540</f>
        <v>SF10539</v>
      </c>
      <c r="B540" s="15" t="str">
        <f>Raw_Data!B540</f>
        <v>Madhya Pradesh</v>
      </c>
      <c r="C540" s="15" t="str">
        <f>Raw_Data!C540</f>
        <v>Indore</v>
      </c>
      <c r="D540" s="15" t="str">
        <f>Raw_Data!D540</f>
        <v>Chilli</v>
      </c>
      <c r="E540" s="15" t="str">
        <f>Raw_Data!E540</f>
        <v>Rabi</v>
      </c>
      <c r="F540" s="15">
        <f>Raw_Data!F540</f>
        <v>14.65</v>
      </c>
      <c r="G540" s="18">
        <f>IF(Raw_Data!G540="",ROUND(AVERAGEIFS(Raw_Data!$G$2:$G$4001,Raw_Data!$E$2:$E$4001,E540),1),Raw_Data!G540)</f>
        <v>232.5</v>
      </c>
      <c r="H540" s="15">
        <f>Raw_Data!H540</f>
        <v>24.3</v>
      </c>
      <c r="I540" s="15">
        <f>Raw_Data!I540</f>
        <v>59.2</v>
      </c>
      <c r="J540" s="15">
        <f>Raw_Data!J540</f>
        <v>9</v>
      </c>
      <c r="K540" s="15">
        <f>Raw_Data!K540</f>
        <v>5.51</v>
      </c>
      <c r="L540" s="18">
        <f>IF(Raw_Data!L540="",ROUND(AVERAGEIFS(Raw_Data!$L$2:$L$4001,Raw_Data!$E$2:$E$4001,E540),1),Raw_Data!L540)</f>
        <v>31.9</v>
      </c>
      <c r="M540" s="15">
        <f>Raw_Data!M540</f>
        <v>114.4</v>
      </c>
      <c r="N540" s="15">
        <f>Raw_Data!N540</f>
        <v>60.1</v>
      </c>
      <c r="O540" s="15">
        <f>Raw_Data!O540</f>
        <v>93.8</v>
      </c>
      <c r="P540" s="15" t="str">
        <f>Raw_Data!P540</f>
        <v>Rainfed</v>
      </c>
      <c r="Q540" s="15">
        <f>Raw_Data!Q540</f>
        <v>267.39999999999998</v>
      </c>
      <c r="R540" s="15">
        <f>Raw_Data!R540</f>
        <v>2.83</v>
      </c>
      <c r="S540" s="15">
        <f>Raw_Data!S540</f>
        <v>0.98</v>
      </c>
      <c r="T540" s="18">
        <f>IF(Raw_Data!T540="",ROUND(AVERAGEIFS(Raw_Data!$T$2:$T$4001,Raw_Data!$E$2:$E$4001,E540,Raw_Data!$D$2:$D$4001,D540),2),IF(Raw_Data!T540&gt;INDEX(Cleaning_Reference!$F$6:$F$13,MATCH(D540,Cleaning_Reference!$A$6:$A$13,0)),INDEX(Cleaning_Reference!$F$6:$F$13,MATCH(D540,Cleaning_Reference!$A$6:$A$13,0)),Raw_Data!T540))</f>
        <v>0.3</v>
      </c>
      <c r="U540" s="15">
        <f>Raw_Data!U540</f>
        <v>4.3899999999999997</v>
      </c>
      <c r="V540" s="15">
        <f>Raw_Data!V540</f>
        <v>112312</v>
      </c>
      <c r="W540" s="15">
        <f>Raw_Data!W540</f>
        <v>1010495</v>
      </c>
      <c r="X540" s="15">
        <f>Raw_Data!X540</f>
        <v>493050</v>
      </c>
      <c r="Y540" s="15">
        <f>Raw_Data!Y540</f>
        <v>-517445</v>
      </c>
      <c r="Z540" s="15">
        <f>Raw_Data!Z540</f>
        <v>4727</v>
      </c>
      <c r="AA540" s="15">
        <f>Raw_Data!AA540</f>
        <v>0.92900000000000005</v>
      </c>
      <c r="AB540" s="15">
        <f>Raw_Data!AB540</f>
        <v>44.3</v>
      </c>
      <c r="AC540" s="19" t="str">
        <f>IF(Raw_Data!G540="","Yes","No")</f>
        <v>No</v>
      </c>
      <c r="AD540" s="19" t="str">
        <f>IF(Raw_Data!L540="","Yes","No")</f>
        <v>No</v>
      </c>
      <c r="AE540" s="19" t="str">
        <f>IF(Raw_Data!T540="","Imputed",IF(Raw_Data!T540&gt;INDEX(Cleaning_Reference!$F$6:$F$13,MATCH(D540,Cleaning_Reference!$A$6:$A$13,0)),"Capped","Original"))</f>
        <v>Original</v>
      </c>
      <c r="AF540" s="21">
        <f t="shared" si="8"/>
        <v>4.4000000000000004</v>
      </c>
    </row>
    <row r="541" spans="1:32" ht="15" customHeight="1" x14ac:dyDescent="0.3">
      <c r="A541" s="20" t="str">
        <f>Raw_Data!A541</f>
        <v>SF10540</v>
      </c>
      <c r="B541" s="15" t="str">
        <f>Raw_Data!B541</f>
        <v>Andhra Pradesh</v>
      </c>
      <c r="C541" s="15" t="str">
        <f>Raw_Data!C541</f>
        <v>Warangal</v>
      </c>
      <c r="D541" s="15" t="str">
        <f>Raw_Data!D541</f>
        <v>Groundnut</v>
      </c>
      <c r="E541" s="15" t="str">
        <f>Raw_Data!E541</f>
        <v>Kharif</v>
      </c>
      <c r="F541" s="15">
        <f>Raw_Data!F541</f>
        <v>0.89</v>
      </c>
      <c r="G541" s="18">
        <f>IF(Raw_Data!G541="",ROUND(AVERAGEIFS(Raw_Data!$G$2:$G$4001,Raw_Data!$E$2:$E$4001,E541),1),Raw_Data!G541)</f>
        <v>1093</v>
      </c>
      <c r="H541" s="15">
        <f>Raw_Data!H541</f>
        <v>33</v>
      </c>
      <c r="I541" s="15">
        <f>Raw_Data!I541</f>
        <v>69.900000000000006</v>
      </c>
      <c r="J541" s="15">
        <f>Raw_Data!J541</f>
        <v>8.8000000000000007</v>
      </c>
      <c r="K541" s="15">
        <f>Raw_Data!K541</f>
        <v>6.25</v>
      </c>
      <c r="L541" s="18">
        <f>IF(Raw_Data!L541="",ROUND(AVERAGEIFS(Raw_Data!$L$2:$L$4001,Raw_Data!$E$2:$E$4001,E541),1),Raw_Data!L541)</f>
        <v>30.7</v>
      </c>
      <c r="M541" s="15">
        <f>Raw_Data!M541</f>
        <v>70.5</v>
      </c>
      <c r="N541" s="15">
        <f>Raw_Data!N541</f>
        <v>58.5</v>
      </c>
      <c r="O541" s="15">
        <f>Raw_Data!O541</f>
        <v>136.9</v>
      </c>
      <c r="P541" s="15" t="str">
        <f>Raw_Data!P541</f>
        <v>Flood</v>
      </c>
      <c r="Q541" s="15">
        <f>Raw_Data!Q541</f>
        <v>274.7</v>
      </c>
      <c r="R541" s="15">
        <f>Raw_Data!R541</f>
        <v>5.51</v>
      </c>
      <c r="S541" s="15">
        <f>Raw_Data!S541</f>
        <v>0.72</v>
      </c>
      <c r="T541" s="18">
        <f>IF(Raw_Data!T541="",ROUND(AVERAGEIFS(Raw_Data!$T$2:$T$4001,Raw_Data!$E$2:$E$4001,E541,Raw_Data!$D$2:$D$4001,D541),2),IF(Raw_Data!T541&gt;INDEX(Cleaning_Reference!$F$6:$F$13,MATCH(D541,Cleaning_Reference!$A$6:$A$13,0)),INDEX(Cleaning_Reference!$F$6:$F$13,MATCH(D541,Cleaning_Reference!$A$6:$A$13,0)),Raw_Data!T541))</f>
        <v>1.1599999999999999</v>
      </c>
      <c r="U541" s="15">
        <f>Raw_Data!U541</f>
        <v>1.03</v>
      </c>
      <c r="V541" s="15">
        <f>Raw_Data!V541</f>
        <v>50525</v>
      </c>
      <c r="W541" s="15">
        <f>Raw_Data!W541</f>
        <v>77878</v>
      </c>
      <c r="X541" s="15">
        <f>Raw_Data!X541</f>
        <v>52041</v>
      </c>
      <c r="Y541" s="15">
        <f>Raw_Data!Y541</f>
        <v>-25837</v>
      </c>
      <c r="Z541" s="15">
        <f>Raw_Data!Z541</f>
        <v>574</v>
      </c>
      <c r="AA541" s="15">
        <f>Raw_Data!AA541</f>
        <v>1.794</v>
      </c>
      <c r="AB541" s="15">
        <f>Raw_Data!AB541</f>
        <v>59</v>
      </c>
      <c r="AC541" s="19" t="str">
        <f>IF(Raw_Data!G541="","Yes","No")</f>
        <v>No</v>
      </c>
      <c r="AD541" s="19" t="str">
        <f>IF(Raw_Data!L541="","Yes","No")</f>
        <v>No</v>
      </c>
      <c r="AE541" s="19" t="str">
        <f>IF(Raw_Data!T541="","Imputed",IF(Raw_Data!T541&gt;INDEX(Cleaning_Reference!$F$6:$F$13,MATCH(D541,Cleaning_Reference!$A$6:$A$13,0)),"Capped","Original"))</f>
        <v>Original</v>
      </c>
      <c r="AF541" s="21">
        <f t="shared" si="8"/>
        <v>1.03</v>
      </c>
    </row>
    <row r="542" spans="1:32" ht="15" customHeight="1" x14ac:dyDescent="0.3">
      <c r="A542" s="20" t="str">
        <f>Raw_Data!A542</f>
        <v>SF10541</v>
      </c>
      <c r="B542" s="15" t="str">
        <f>Raw_Data!B542</f>
        <v>Punjab</v>
      </c>
      <c r="C542" s="15" t="str">
        <f>Raw_Data!C542</f>
        <v>Rajkot</v>
      </c>
      <c r="D542" s="15" t="str">
        <f>Raw_Data!D542</f>
        <v>Chilli</v>
      </c>
      <c r="E542" s="15" t="str">
        <f>Raw_Data!E542</f>
        <v>Kharif</v>
      </c>
      <c r="F542" s="15">
        <f>Raw_Data!F542</f>
        <v>6.19</v>
      </c>
      <c r="G542" s="18">
        <f>IF(Raw_Data!G542="",ROUND(AVERAGEIFS(Raw_Data!$G$2:$G$4001,Raw_Data!$E$2:$E$4001,E542),1),Raw_Data!G542)</f>
        <v>579.5</v>
      </c>
      <c r="H542" s="15">
        <f>Raw_Data!H542</f>
        <v>31.2</v>
      </c>
      <c r="I542" s="15">
        <f>Raw_Data!I542</f>
        <v>51.1</v>
      </c>
      <c r="J542" s="15">
        <f>Raw_Data!J542</f>
        <v>5.0999999999999996</v>
      </c>
      <c r="K542" s="15">
        <f>Raw_Data!K542</f>
        <v>7.92</v>
      </c>
      <c r="L542" s="18">
        <f>IF(Raw_Data!L542="",ROUND(AVERAGEIFS(Raw_Data!$L$2:$L$4001,Raw_Data!$E$2:$E$4001,E542),1),Raw_Data!L542)</f>
        <v>30</v>
      </c>
      <c r="M542" s="15">
        <f>Raw_Data!M542</f>
        <v>116.7</v>
      </c>
      <c r="N542" s="15">
        <f>Raw_Data!N542</f>
        <v>56.1</v>
      </c>
      <c r="O542" s="15">
        <f>Raw_Data!O542</f>
        <v>124</v>
      </c>
      <c r="P542" s="15" t="str">
        <f>Raw_Data!P542</f>
        <v>Flood</v>
      </c>
      <c r="Q542" s="15">
        <f>Raw_Data!Q542</f>
        <v>178.7</v>
      </c>
      <c r="R542" s="15">
        <f>Raw_Data!R542</f>
        <v>6.3</v>
      </c>
      <c r="S542" s="15">
        <f>Raw_Data!S542</f>
        <v>0.89</v>
      </c>
      <c r="T542" s="18">
        <f>IF(Raw_Data!T542="",ROUND(AVERAGEIFS(Raw_Data!$T$2:$T$4001,Raw_Data!$E$2:$E$4001,E542,Raw_Data!$D$2:$D$4001,D542),2),IF(Raw_Data!T542&gt;INDEX(Cleaning_Reference!$F$6:$F$13,MATCH(D542,Cleaning_Reference!$A$6:$A$13,0)),INDEX(Cleaning_Reference!$F$6:$F$13,MATCH(D542,Cleaning_Reference!$A$6:$A$13,0)),Raw_Data!T542))</f>
        <v>0.45</v>
      </c>
      <c r="U542" s="15">
        <f>Raw_Data!U542</f>
        <v>2.79</v>
      </c>
      <c r="V542" s="15">
        <f>Raw_Data!V542</f>
        <v>124463</v>
      </c>
      <c r="W542" s="15">
        <f>Raw_Data!W542</f>
        <v>443163</v>
      </c>
      <c r="X542" s="15">
        <f>Raw_Data!X542</f>
        <v>347252</v>
      </c>
      <c r="Y542" s="15">
        <f>Raw_Data!Y542</f>
        <v>-95911</v>
      </c>
      <c r="Z542" s="15">
        <f>Raw_Data!Z542</f>
        <v>4666</v>
      </c>
      <c r="AA542" s="15">
        <f>Raw_Data!AA542</f>
        <v>0.59799999999999998</v>
      </c>
      <c r="AB542" s="15">
        <f>Raw_Data!AB542</f>
        <v>52.1</v>
      </c>
      <c r="AC542" s="19" t="str">
        <f>IF(Raw_Data!G542="","Yes","No")</f>
        <v>No</v>
      </c>
      <c r="AD542" s="19" t="str">
        <f>IF(Raw_Data!L542="","Yes","No")</f>
        <v>No</v>
      </c>
      <c r="AE542" s="19" t="str">
        <f>IF(Raw_Data!T542="","Imputed",IF(Raw_Data!T542&gt;INDEX(Cleaning_Reference!$F$6:$F$13,MATCH(D542,Cleaning_Reference!$A$6:$A$13,0)),"Capped","Original"))</f>
        <v>Original</v>
      </c>
      <c r="AF542" s="21">
        <f t="shared" si="8"/>
        <v>2.79</v>
      </c>
    </row>
    <row r="543" spans="1:32" ht="15" customHeight="1" x14ac:dyDescent="0.3">
      <c r="A543" s="20" t="str">
        <f>Raw_Data!A543</f>
        <v>SF10542</v>
      </c>
      <c r="B543" s="15" t="str">
        <f>Raw_Data!B543</f>
        <v>Maharashtra</v>
      </c>
      <c r="C543" s="15" t="str">
        <f>Raw_Data!C543</f>
        <v>Raichur</v>
      </c>
      <c r="D543" s="15" t="str">
        <f>Raw_Data!D543</f>
        <v>Maize</v>
      </c>
      <c r="E543" s="15" t="str">
        <f>Raw_Data!E543</f>
        <v>Kharif</v>
      </c>
      <c r="F543" s="15">
        <f>Raw_Data!F543</f>
        <v>1.31</v>
      </c>
      <c r="G543" s="18">
        <f>IF(Raw_Data!G543="",ROUND(AVERAGEIFS(Raw_Data!$G$2:$G$4001,Raw_Data!$E$2:$E$4001,E543),1),Raw_Data!G543)</f>
        <v>874.6</v>
      </c>
      <c r="H543" s="15">
        <f>Raw_Data!H543</f>
        <v>25</v>
      </c>
      <c r="I543" s="15">
        <f>Raw_Data!I543</f>
        <v>58.8</v>
      </c>
      <c r="J543" s="15">
        <f>Raw_Data!J543</f>
        <v>7.1</v>
      </c>
      <c r="K543" s="15">
        <f>Raw_Data!K543</f>
        <v>6.07</v>
      </c>
      <c r="L543" s="18">
        <f>IF(Raw_Data!L543="",ROUND(AVERAGEIFS(Raw_Data!$L$2:$L$4001,Raw_Data!$E$2:$E$4001,E543),1),Raw_Data!L543)</f>
        <v>24.6</v>
      </c>
      <c r="M543" s="15">
        <f>Raw_Data!M543</f>
        <v>136</v>
      </c>
      <c r="N543" s="15">
        <f>Raw_Data!N543</f>
        <v>70</v>
      </c>
      <c r="O543" s="15">
        <f>Raw_Data!O543</f>
        <v>129</v>
      </c>
      <c r="P543" s="15" t="str">
        <f>Raw_Data!P543</f>
        <v>Rainfed</v>
      </c>
      <c r="Q543" s="15">
        <f>Raw_Data!Q543</f>
        <v>180.3</v>
      </c>
      <c r="R543" s="15">
        <f>Raw_Data!R543</f>
        <v>2.99</v>
      </c>
      <c r="S543" s="15">
        <f>Raw_Data!S543</f>
        <v>0.69</v>
      </c>
      <c r="T543" s="18">
        <f>IF(Raw_Data!T543="",ROUND(AVERAGEIFS(Raw_Data!$T$2:$T$4001,Raw_Data!$E$2:$E$4001,E543,Raw_Data!$D$2:$D$4001,D543),2),IF(Raw_Data!T543&gt;INDEX(Cleaning_Reference!$F$6:$F$13,MATCH(D543,Cleaning_Reference!$A$6:$A$13,0)),INDEX(Cleaning_Reference!$F$6:$F$13,MATCH(D543,Cleaning_Reference!$A$6:$A$13,0)),Raw_Data!T543))</f>
        <v>2.69</v>
      </c>
      <c r="U543" s="15">
        <f>Raw_Data!U543</f>
        <v>3.52</v>
      </c>
      <c r="V543" s="15">
        <f>Raw_Data!V543</f>
        <v>19833</v>
      </c>
      <c r="W543" s="15">
        <f>Raw_Data!W543</f>
        <v>85470</v>
      </c>
      <c r="X543" s="15">
        <f>Raw_Data!X543</f>
        <v>69812</v>
      </c>
      <c r="Y543" s="15">
        <f>Raw_Data!Y543</f>
        <v>-15658</v>
      </c>
      <c r="Z543" s="15">
        <f>Raw_Data!Z543</f>
        <v>424</v>
      </c>
      <c r="AA543" s="15">
        <f>Raw_Data!AA543</f>
        <v>8.3019999999999996</v>
      </c>
      <c r="AB543" s="15">
        <f>Raw_Data!AB543</f>
        <v>69.3</v>
      </c>
      <c r="AC543" s="19" t="str">
        <f>IF(Raw_Data!G543="","Yes","No")</f>
        <v>No</v>
      </c>
      <c r="AD543" s="19" t="str">
        <f>IF(Raw_Data!L543="","Yes","No")</f>
        <v>No</v>
      </c>
      <c r="AE543" s="19" t="str">
        <f>IF(Raw_Data!T543="","Imputed",IF(Raw_Data!T543&gt;INDEX(Cleaning_Reference!$F$6:$F$13,MATCH(D543,Cleaning_Reference!$A$6:$A$13,0)),"Capped","Original"))</f>
        <v>Original</v>
      </c>
      <c r="AF543" s="21">
        <f t="shared" si="8"/>
        <v>3.52</v>
      </c>
    </row>
    <row r="544" spans="1:32" ht="15" customHeight="1" x14ac:dyDescent="0.3">
      <c r="A544" s="20" t="str">
        <f>Raw_Data!A544</f>
        <v>SF10543</v>
      </c>
      <c r="B544" s="15" t="str">
        <f>Raw_Data!B544</f>
        <v>Karnataka</v>
      </c>
      <c r="C544" s="15" t="str">
        <f>Raw_Data!C544</f>
        <v>Warangal</v>
      </c>
      <c r="D544" s="15" t="str">
        <f>Raw_Data!D544</f>
        <v>Pulses</v>
      </c>
      <c r="E544" s="15" t="str">
        <f>Raw_Data!E544</f>
        <v>Rabi</v>
      </c>
      <c r="F544" s="15">
        <f>Raw_Data!F544</f>
        <v>11.46</v>
      </c>
      <c r="G544" s="18">
        <f>IF(Raw_Data!G544="",ROUND(AVERAGEIFS(Raw_Data!$G$2:$G$4001,Raw_Data!$E$2:$E$4001,E544),1),Raw_Data!G544)</f>
        <v>277.3</v>
      </c>
      <c r="H544" s="15">
        <f>Raw_Data!H544</f>
        <v>26</v>
      </c>
      <c r="I544" s="15">
        <f>Raw_Data!I544</f>
        <v>57.7</v>
      </c>
      <c r="J544" s="15">
        <f>Raw_Data!J544</f>
        <v>7.5</v>
      </c>
      <c r="K544" s="15">
        <f>Raw_Data!K544</f>
        <v>7.18</v>
      </c>
      <c r="L544" s="18">
        <f>IF(Raw_Data!L544="",ROUND(AVERAGEIFS(Raw_Data!$L$2:$L$4001,Raw_Data!$E$2:$E$4001,E544),1),Raw_Data!L544)</f>
        <v>17.600000000000001</v>
      </c>
      <c r="M544" s="15">
        <f>Raw_Data!M544</f>
        <v>88.3</v>
      </c>
      <c r="N544" s="15">
        <f>Raw_Data!N544</f>
        <v>48.8</v>
      </c>
      <c r="O544" s="15">
        <f>Raw_Data!O544</f>
        <v>54.7</v>
      </c>
      <c r="P544" s="15" t="str">
        <f>Raw_Data!P544</f>
        <v>Flood</v>
      </c>
      <c r="Q544" s="15">
        <f>Raw_Data!Q544</f>
        <v>180.2</v>
      </c>
      <c r="R544" s="15">
        <f>Raw_Data!R544</f>
        <v>7.92</v>
      </c>
      <c r="S544" s="15">
        <f>Raw_Data!S544</f>
        <v>0.71</v>
      </c>
      <c r="T544" s="18">
        <f>IF(Raw_Data!T544="",ROUND(AVERAGEIFS(Raw_Data!$T$2:$T$4001,Raw_Data!$E$2:$E$4001,E544,Raw_Data!$D$2:$D$4001,D544),2),IF(Raw_Data!T544&gt;INDEX(Cleaning_Reference!$F$6:$F$13,MATCH(D544,Cleaning_Reference!$A$6:$A$13,0)),INDEX(Cleaning_Reference!$F$6:$F$13,MATCH(D544,Cleaning_Reference!$A$6:$A$13,0)),Raw_Data!T544))</f>
        <v>0.88</v>
      </c>
      <c r="U544" s="15">
        <f>Raw_Data!U544</f>
        <v>10.08</v>
      </c>
      <c r="V544" s="15">
        <f>Raw_Data!V544</f>
        <v>76378</v>
      </c>
      <c r="W544" s="15">
        <f>Raw_Data!W544</f>
        <v>783107</v>
      </c>
      <c r="X544" s="15">
        <f>Raw_Data!X544</f>
        <v>769890</v>
      </c>
      <c r="Y544" s="15">
        <f>Raw_Data!Y544</f>
        <v>-13217</v>
      </c>
      <c r="Z544" s="15">
        <f>Raw_Data!Z544</f>
        <v>5269</v>
      </c>
      <c r="AA544" s="15">
        <f>Raw_Data!AA544</f>
        <v>1.913</v>
      </c>
      <c r="AB544" s="15">
        <f>Raw_Data!AB544</f>
        <v>38.299999999999997</v>
      </c>
      <c r="AC544" s="19" t="str">
        <f>IF(Raw_Data!G544="","Yes","No")</f>
        <v>No</v>
      </c>
      <c r="AD544" s="19" t="str">
        <f>IF(Raw_Data!L544="","Yes","No")</f>
        <v>No</v>
      </c>
      <c r="AE544" s="19" t="str">
        <f>IF(Raw_Data!T544="","Imputed",IF(Raw_Data!T544&gt;INDEX(Cleaning_Reference!$F$6:$F$13,MATCH(D544,Cleaning_Reference!$A$6:$A$13,0)),"Capped","Original"))</f>
        <v>Original</v>
      </c>
      <c r="AF544" s="21">
        <f t="shared" si="8"/>
        <v>10.08</v>
      </c>
    </row>
    <row r="545" spans="1:32" ht="15" customHeight="1" x14ac:dyDescent="0.3">
      <c r="A545" s="20" t="str">
        <f>Raw_Data!A545</f>
        <v>SF10544</v>
      </c>
      <c r="B545" s="15" t="str">
        <f>Raw_Data!B545</f>
        <v>Gujarat</v>
      </c>
      <c r="C545" s="15" t="str">
        <f>Raw_Data!C545</f>
        <v>Erode</v>
      </c>
      <c r="D545" s="15" t="str">
        <f>Raw_Data!D545</f>
        <v>Cotton</v>
      </c>
      <c r="E545" s="15" t="str">
        <f>Raw_Data!E545</f>
        <v>Rabi</v>
      </c>
      <c r="F545" s="15">
        <f>Raw_Data!F545</f>
        <v>4.34</v>
      </c>
      <c r="G545" s="18">
        <f>IF(Raw_Data!G545="",ROUND(AVERAGEIFS(Raw_Data!$G$2:$G$4001,Raw_Data!$E$2:$E$4001,E545),1),Raw_Data!G545)</f>
        <v>312.39999999999998</v>
      </c>
      <c r="H545" s="15">
        <f>Raw_Data!H545</f>
        <v>17.899999999999999</v>
      </c>
      <c r="I545" s="15">
        <f>Raw_Data!I545</f>
        <v>51.2</v>
      </c>
      <c r="J545" s="15">
        <f>Raw_Data!J545</f>
        <v>7.3</v>
      </c>
      <c r="K545" s="15">
        <f>Raw_Data!K545</f>
        <v>6.16</v>
      </c>
      <c r="L545" s="18">
        <f>IF(Raw_Data!L545="",ROUND(AVERAGEIFS(Raw_Data!$L$2:$L$4001,Raw_Data!$E$2:$E$4001,E545),1),Raw_Data!L545)</f>
        <v>29.1</v>
      </c>
      <c r="M545" s="15">
        <f>Raw_Data!M545</f>
        <v>99.4</v>
      </c>
      <c r="N545" s="15">
        <f>Raw_Data!N545</f>
        <v>50.4</v>
      </c>
      <c r="O545" s="15">
        <f>Raw_Data!O545</f>
        <v>143.80000000000001</v>
      </c>
      <c r="P545" s="15" t="str">
        <f>Raw_Data!P545</f>
        <v>Flood</v>
      </c>
      <c r="Q545" s="15">
        <f>Raw_Data!Q545</f>
        <v>140</v>
      </c>
      <c r="R545" s="15">
        <f>Raw_Data!R545</f>
        <v>2.9</v>
      </c>
      <c r="S545" s="15">
        <f>Raw_Data!S545</f>
        <v>0.88</v>
      </c>
      <c r="T545" s="18">
        <f>IF(Raw_Data!T545="",ROUND(AVERAGEIFS(Raw_Data!$T$2:$T$4001,Raw_Data!$E$2:$E$4001,E545,Raw_Data!$D$2:$D$4001,D545),2),IF(Raw_Data!T545&gt;INDEX(Cleaning_Reference!$F$6:$F$13,MATCH(D545,Cleaning_Reference!$A$6:$A$13,0)),INDEX(Cleaning_Reference!$F$6:$F$13,MATCH(D545,Cleaning_Reference!$A$6:$A$13,0)),Raw_Data!T545))</f>
        <v>0.89</v>
      </c>
      <c r="U545" s="15">
        <f>Raw_Data!U545</f>
        <v>3.86</v>
      </c>
      <c r="V545" s="15">
        <f>Raw_Data!V545</f>
        <v>69522</v>
      </c>
      <c r="W545" s="15">
        <f>Raw_Data!W545</f>
        <v>215728</v>
      </c>
      <c r="X545" s="15">
        <f>Raw_Data!X545</f>
        <v>268355</v>
      </c>
      <c r="Y545" s="15">
        <f>Raw_Data!Y545</f>
        <v>52627</v>
      </c>
      <c r="Z545" s="15">
        <f>Raw_Data!Z545</f>
        <v>4219</v>
      </c>
      <c r="AA545" s="15">
        <f>Raw_Data!AA545</f>
        <v>0.91500000000000004</v>
      </c>
      <c r="AB545" s="15">
        <f>Raw_Data!AB545</f>
        <v>40.700000000000003</v>
      </c>
      <c r="AC545" s="19" t="str">
        <f>IF(Raw_Data!G545="","Yes","No")</f>
        <v>No</v>
      </c>
      <c r="AD545" s="19" t="str">
        <f>IF(Raw_Data!L545="","Yes","No")</f>
        <v>No</v>
      </c>
      <c r="AE545" s="19" t="str">
        <f>IF(Raw_Data!T545="","Imputed",IF(Raw_Data!T545&gt;INDEX(Cleaning_Reference!$F$6:$F$13,MATCH(D545,Cleaning_Reference!$A$6:$A$13,0)),"Capped","Original"))</f>
        <v>Original</v>
      </c>
      <c r="AF545" s="21">
        <f t="shared" si="8"/>
        <v>3.86</v>
      </c>
    </row>
    <row r="546" spans="1:32" ht="15" customHeight="1" x14ac:dyDescent="0.3">
      <c r="A546" s="20" t="str">
        <f>Raw_Data!A546</f>
        <v>SF10545</v>
      </c>
      <c r="B546" s="15" t="str">
        <f>Raw_Data!B546</f>
        <v>Madhya Pradesh</v>
      </c>
      <c r="C546" s="15" t="str">
        <f>Raw_Data!C546</f>
        <v>Rajkot</v>
      </c>
      <c r="D546" s="15" t="str">
        <f>Raw_Data!D546</f>
        <v>Wheat</v>
      </c>
      <c r="E546" s="15" t="str">
        <f>Raw_Data!E546</f>
        <v>Rabi</v>
      </c>
      <c r="F546" s="15">
        <f>Raw_Data!F546</f>
        <v>13.33</v>
      </c>
      <c r="G546" s="18">
        <f>IF(Raw_Data!G546="",ROUND(AVERAGEIFS(Raw_Data!$G$2:$G$4001,Raw_Data!$E$2:$E$4001,E546),1),Raw_Data!G546)</f>
        <v>543</v>
      </c>
      <c r="H546" s="15">
        <f>Raw_Data!H546</f>
        <v>27.9</v>
      </c>
      <c r="I546" s="15">
        <f>Raw_Data!I546</f>
        <v>71.5</v>
      </c>
      <c r="J546" s="15">
        <f>Raw_Data!J546</f>
        <v>7.4</v>
      </c>
      <c r="K546" s="15">
        <f>Raw_Data!K546</f>
        <v>6.79</v>
      </c>
      <c r="L546" s="18">
        <f>IF(Raw_Data!L546="",ROUND(AVERAGEIFS(Raw_Data!$L$2:$L$4001,Raw_Data!$E$2:$E$4001,E546),1),Raw_Data!L546)</f>
        <v>12.9</v>
      </c>
      <c r="M546" s="15">
        <f>Raw_Data!M546</f>
        <v>89.5</v>
      </c>
      <c r="N546" s="15">
        <f>Raw_Data!N546</f>
        <v>39</v>
      </c>
      <c r="O546" s="15">
        <f>Raw_Data!O546</f>
        <v>106.2</v>
      </c>
      <c r="P546" s="15" t="str">
        <f>Raw_Data!P546</f>
        <v>Rainfed</v>
      </c>
      <c r="Q546" s="15">
        <f>Raw_Data!Q546</f>
        <v>160.9</v>
      </c>
      <c r="R546" s="15">
        <f>Raw_Data!R546</f>
        <v>2.95</v>
      </c>
      <c r="S546" s="15">
        <f>Raw_Data!S546</f>
        <v>0.89</v>
      </c>
      <c r="T546" s="18">
        <f>IF(Raw_Data!T546="",ROUND(AVERAGEIFS(Raw_Data!$T$2:$T$4001,Raw_Data!$E$2:$E$4001,E546,Raw_Data!$D$2:$D$4001,D546),2),IF(Raw_Data!T546&gt;INDEX(Cleaning_Reference!$F$6:$F$13,MATCH(D546,Cleaning_Reference!$A$6:$A$13,0)),INDEX(Cleaning_Reference!$F$6:$F$13,MATCH(D546,Cleaning_Reference!$A$6:$A$13,0)),Raw_Data!T546))</f>
        <v>2.72</v>
      </c>
      <c r="U546" s="15">
        <f>Raw_Data!U546</f>
        <v>36.26</v>
      </c>
      <c r="V546" s="15">
        <f>Raw_Data!V546</f>
        <v>25952</v>
      </c>
      <c r="W546" s="15">
        <f>Raw_Data!W546</f>
        <v>856093</v>
      </c>
      <c r="X546" s="15">
        <f>Raw_Data!X546</f>
        <v>941020</v>
      </c>
      <c r="Y546" s="15">
        <f>Raw_Data!Y546</f>
        <v>84927</v>
      </c>
      <c r="Z546" s="15">
        <f>Raw_Data!Z546</f>
        <v>4432</v>
      </c>
      <c r="AA546" s="15">
        <f>Raw_Data!AA546</f>
        <v>8.1809999999999992</v>
      </c>
      <c r="AB546" s="15">
        <f>Raw_Data!AB546</f>
        <v>57.6</v>
      </c>
      <c r="AC546" s="19" t="str">
        <f>IF(Raw_Data!G546="","Yes","No")</f>
        <v>No</v>
      </c>
      <c r="AD546" s="19" t="str">
        <f>IF(Raw_Data!L546="","Yes","No")</f>
        <v>No</v>
      </c>
      <c r="AE546" s="19" t="str">
        <f>IF(Raw_Data!T546="","Imputed",IF(Raw_Data!T546&gt;INDEX(Cleaning_Reference!$F$6:$F$13,MATCH(D546,Cleaning_Reference!$A$6:$A$13,0)),"Capped","Original"))</f>
        <v>Original</v>
      </c>
      <c r="AF546" s="21">
        <f t="shared" si="8"/>
        <v>36.26</v>
      </c>
    </row>
    <row r="547" spans="1:32" ht="15" customHeight="1" x14ac:dyDescent="0.3">
      <c r="A547" s="20" t="str">
        <f>Raw_Data!A547</f>
        <v>SF10546</v>
      </c>
      <c r="B547" s="15" t="str">
        <f>Raw_Data!B547</f>
        <v>Punjab</v>
      </c>
      <c r="C547" s="15" t="str">
        <f>Raw_Data!C547</f>
        <v>Ludhiana</v>
      </c>
      <c r="D547" s="15" t="str">
        <f>Raw_Data!D547</f>
        <v>Pulses</v>
      </c>
      <c r="E547" s="15" t="str">
        <f>Raw_Data!E547</f>
        <v>Zaid</v>
      </c>
      <c r="F547" s="15">
        <f>Raw_Data!F547</f>
        <v>9.73</v>
      </c>
      <c r="G547" s="18">
        <f>IF(Raw_Data!G547="",ROUND(AVERAGEIFS(Raw_Data!$G$2:$G$4001,Raw_Data!$E$2:$E$4001,E547),1),Raw_Data!G547)</f>
        <v>462.6</v>
      </c>
      <c r="H547" s="15">
        <f>Raw_Data!H547</f>
        <v>31.8</v>
      </c>
      <c r="I547" s="15">
        <f>Raw_Data!I547</f>
        <v>64.7</v>
      </c>
      <c r="J547" s="15">
        <f>Raw_Data!J547</f>
        <v>7.5</v>
      </c>
      <c r="K547" s="15">
        <f>Raw_Data!K547</f>
        <v>7.68</v>
      </c>
      <c r="L547" s="18">
        <f>IF(Raw_Data!L547="",ROUND(AVERAGEIFS(Raw_Data!$L$2:$L$4001,Raw_Data!$E$2:$E$4001,E547),1),Raw_Data!L547)</f>
        <v>8</v>
      </c>
      <c r="M547" s="15">
        <f>Raw_Data!M547</f>
        <v>81.5</v>
      </c>
      <c r="N547" s="15">
        <f>Raw_Data!N547</f>
        <v>69</v>
      </c>
      <c r="O547" s="15">
        <f>Raw_Data!O547</f>
        <v>98.4</v>
      </c>
      <c r="P547" s="15" t="str">
        <f>Raw_Data!P547</f>
        <v>Drip</v>
      </c>
      <c r="Q547" s="15">
        <f>Raw_Data!Q547</f>
        <v>214.3</v>
      </c>
      <c r="R547" s="15">
        <f>Raw_Data!R547</f>
        <v>7.45</v>
      </c>
      <c r="S547" s="15">
        <f>Raw_Data!S547</f>
        <v>0.68</v>
      </c>
      <c r="T547" s="18">
        <f>IF(Raw_Data!T547="",ROUND(AVERAGEIFS(Raw_Data!$T$2:$T$4001,Raw_Data!$E$2:$E$4001,E547,Raw_Data!$D$2:$D$4001,D547),2),IF(Raw_Data!T547&gt;INDEX(Cleaning_Reference!$F$6:$F$13,MATCH(D547,Cleaning_Reference!$A$6:$A$13,0)),INDEX(Cleaning_Reference!$F$6:$F$13,MATCH(D547,Cleaning_Reference!$A$6:$A$13,0)),Raw_Data!T547))</f>
        <v>0.32</v>
      </c>
      <c r="U547" s="15">
        <f>Raw_Data!U547</f>
        <v>3.11</v>
      </c>
      <c r="V547" s="15">
        <f>Raw_Data!V547</f>
        <v>67344</v>
      </c>
      <c r="W547" s="15">
        <f>Raw_Data!W547</f>
        <v>721077</v>
      </c>
      <c r="X547" s="15">
        <f>Raw_Data!X547</f>
        <v>209440</v>
      </c>
      <c r="Y547" s="15">
        <f>Raw_Data!Y547</f>
        <v>-511637</v>
      </c>
      <c r="Z547" s="15">
        <f>Raw_Data!Z547</f>
        <v>2584</v>
      </c>
      <c r="AA547" s="15">
        <f>Raw_Data!AA547</f>
        <v>1.204</v>
      </c>
      <c r="AB547" s="15">
        <f>Raw_Data!AB547</f>
        <v>36.799999999999997</v>
      </c>
      <c r="AC547" s="19" t="str">
        <f>IF(Raw_Data!G547="","Yes","No")</f>
        <v>No</v>
      </c>
      <c r="AD547" s="19" t="str">
        <f>IF(Raw_Data!L547="","Yes","No")</f>
        <v>No</v>
      </c>
      <c r="AE547" s="19" t="str">
        <f>IF(Raw_Data!T547="","Imputed",IF(Raw_Data!T547&gt;INDEX(Cleaning_Reference!$F$6:$F$13,MATCH(D547,Cleaning_Reference!$A$6:$A$13,0)),"Capped","Original"))</f>
        <v>Original</v>
      </c>
      <c r="AF547" s="21">
        <f t="shared" si="8"/>
        <v>3.11</v>
      </c>
    </row>
    <row r="548" spans="1:32" ht="15" customHeight="1" x14ac:dyDescent="0.3">
      <c r="A548" s="20" t="str">
        <f>Raw_Data!A548</f>
        <v>SF10547</v>
      </c>
      <c r="B548" s="15" t="str">
        <f>Raw_Data!B548</f>
        <v>Punjab</v>
      </c>
      <c r="C548" s="15" t="str">
        <f>Raw_Data!C548</f>
        <v>Nalgonda</v>
      </c>
      <c r="D548" s="15" t="str">
        <f>Raw_Data!D548</f>
        <v>Cotton</v>
      </c>
      <c r="E548" s="15" t="str">
        <f>Raw_Data!E548</f>
        <v>Rabi</v>
      </c>
      <c r="F548" s="15">
        <f>Raw_Data!F548</f>
        <v>1.52</v>
      </c>
      <c r="G548" s="18">
        <f>IF(Raw_Data!G548="",ROUND(AVERAGEIFS(Raw_Data!$G$2:$G$4001,Raw_Data!$E$2:$E$4001,E548),1),Raw_Data!G548)</f>
        <v>417.5</v>
      </c>
      <c r="H548" s="15">
        <f>Raw_Data!H548</f>
        <v>23</v>
      </c>
      <c r="I548" s="15">
        <f>Raw_Data!I548</f>
        <v>67.5</v>
      </c>
      <c r="J548" s="15">
        <f>Raw_Data!J548</f>
        <v>8.5</v>
      </c>
      <c r="K548" s="15">
        <f>Raw_Data!K548</f>
        <v>6.54</v>
      </c>
      <c r="L548" s="18">
        <f>IF(Raw_Data!L548="",ROUND(AVERAGEIFS(Raw_Data!$L$2:$L$4001,Raw_Data!$E$2:$E$4001,E548),1),Raw_Data!L548)</f>
        <v>26</v>
      </c>
      <c r="M548" s="15">
        <f>Raw_Data!M548</f>
        <v>136.5</v>
      </c>
      <c r="N548" s="15">
        <f>Raw_Data!N548</f>
        <v>44.5</v>
      </c>
      <c r="O548" s="15">
        <f>Raw_Data!O548</f>
        <v>105.1</v>
      </c>
      <c r="P548" s="15" t="str">
        <f>Raw_Data!P548</f>
        <v>Sprinkler</v>
      </c>
      <c r="Q548" s="15">
        <f>Raw_Data!Q548</f>
        <v>176.4</v>
      </c>
      <c r="R548" s="15">
        <f>Raw_Data!R548</f>
        <v>2.6</v>
      </c>
      <c r="S548" s="15">
        <f>Raw_Data!S548</f>
        <v>0.86</v>
      </c>
      <c r="T548" s="18">
        <f>IF(Raw_Data!T548="",ROUND(AVERAGEIFS(Raw_Data!$T$2:$T$4001,Raw_Data!$E$2:$E$4001,E548,Raw_Data!$D$2:$D$4001,D548),2),IF(Raw_Data!T548&gt;INDEX(Cleaning_Reference!$F$6:$F$13,MATCH(D548,Cleaning_Reference!$A$6:$A$13,0)),INDEX(Cleaning_Reference!$F$6:$F$13,MATCH(D548,Cleaning_Reference!$A$6:$A$13,0)),Raw_Data!T548))</f>
        <v>1.71</v>
      </c>
      <c r="U548" s="15">
        <f>Raw_Data!U548</f>
        <v>2.6</v>
      </c>
      <c r="V548" s="15">
        <f>Raw_Data!V548</f>
        <v>70381</v>
      </c>
      <c r="W548" s="15">
        <f>Raw_Data!W548</f>
        <v>134546</v>
      </c>
      <c r="X548" s="15">
        <f>Raw_Data!X548</f>
        <v>182991</v>
      </c>
      <c r="Y548" s="15">
        <f>Raw_Data!Y548</f>
        <v>48445</v>
      </c>
      <c r="Z548" s="15">
        <f>Raw_Data!Z548</f>
        <v>1032</v>
      </c>
      <c r="AA548" s="15">
        <f>Raw_Data!AA548</f>
        <v>2.5190000000000001</v>
      </c>
      <c r="AB548" s="15">
        <f>Raw_Data!AB548</f>
        <v>43.6</v>
      </c>
      <c r="AC548" s="19" t="str">
        <f>IF(Raw_Data!G548="","Yes","No")</f>
        <v>No</v>
      </c>
      <c r="AD548" s="19" t="str">
        <f>IF(Raw_Data!L548="","Yes","No")</f>
        <v>No</v>
      </c>
      <c r="AE548" s="19" t="str">
        <f>IF(Raw_Data!T548="","Imputed",IF(Raw_Data!T548&gt;INDEX(Cleaning_Reference!$F$6:$F$13,MATCH(D548,Cleaning_Reference!$A$6:$A$13,0)),"Capped","Original"))</f>
        <v>Original</v>
      </c>
      <c r="AF548" s="21">
        <f t="shared" si="8"/>
        <v>2.6</v>
      </c>
    </row>
    <row r="549" spans="1:32" ht="15" customHeight="1" x14ac:dyDescent="0.3">
      <c r="A549" s="20" t="str">
        <f>Raw_Data!A549</f>
        <v>SF10548</v>
      </c>
      <c r="B549" s="15" t="str">
        <f>Raw_Data!B549</f>
        <v>Tamil Nadu</v>
      </c>
      <c r="C549" s="15" t="str">
        <f>Raw_Data!C549</f>
        <v>Raichur</v>
      </c>
      <c r="D549" s="15" t="str">
        <f>Raw_Data!D549</f>
        <v>Rice</v>
      </c>
      <c r="E549" s="15" t="str">
        <f>Raw_Data!E549</f>
        <v>Rabi</v>
      </c>
      <c r="F549" s="15">
        <f>Raw_Data!F549</f>
        <v>5.77</v>
      </c>
      <c r="G549" s="18">
        <f>IF(Raw_Data!G549="",ROUND(AVERAGEIFS(Raw_Data!$G$2:$G$4001,Raw_Data!$E$2:$E$4001,E549),1),Raw_Data!G549)</f>
        <v>693.8</v>
      </c>
      <c r="H549" s="15">
        <f>Raw_Data!H549</f>
        <v>23</v>
      </c>
      <c r="I549" s="15">
        <f>Raw_Data!I549</f>
        <v>67</v>
      </c>
      <c r="J549" s="15">
        <f>Raw_Data!J549</f>
        <v>7.8</v>
      </c>
      <c r="K549" s="15">
        <f>Raw_Data!K549</f>
        <v>6.27</v>
      </c>
      <c r="L549" s="18">
        <f>IF(Raw_Data!L549="",ROUND(AVERAGEIFS(Raw_Data!$L$2:$L$4001,Raw_Data!$E$2:$E$4001,E549),1),Raw_Data!L549)</f>
        <v>19.3</v>
      </c>
      <c r="M549" s="15">
        <f>Raw_Data!M549</f>
        <v>111.7</v>
      </c>
      <c r="N549" s="15">
        <f>Raw_Data!N549</f>
        <v>61.4</v>
      </c>
      <c r="O549" s="15">
        <f>Raw_Data!O549</f>
        <v>124.7</v>
      </c>
      <c r="P549" s="15" t="str">
        <f>Raw_Data!P549</f>
        <v>Flood</v>
      </c>
      <c r="Q549" s="15">
        <f>Raw_Data!Q549</f>
        <v>187.7</v>
      </c>
      <c r="R549" s="15">
        <f>Raw_Data!R549</f>
        <v>8.73</v>
      </c>
      <c r="S549" s="15">
        <f>Raw_Data!S549</f>
        <v>0.83</v>
      </c>
      <c r="T549" s="18">
        <f>IF(Raw_Data!T549="",ROUND(AVERAGEIFS(Raw_Data!$T$2:$T$4001,Raw_Data!$E$2:$E$4001,E549,Raw_Data!$D$2:$D$4001,D549),2),IF(Raw_Data!T549&gt;INDEX(Cleaning_Reference!$F$6:$F$13,MATCH(D549,Cleaning_Reference!$A$6:$A$13,0)),INDEX(Cleaning_Reference!$F$6:$F$13,MATCH(D549,Cleaning_Reference!$A$6:$A$13,0)),Raw_Data!T549))</f>
        <v>3.43</v>
      </c>
      <c r="U549" s="15">
        <f>Raw_Data!U549</f>
        <v>19.79</v>
      </c>
      <c r="V549" s="15">
        <f>Raw_Data!V549</f>
        <v>21813</v>
      </c>
      <c r="W549" s="15">
        <f>Raw_Data!W549</f>
        <v>452854</v>
      </c>
      <c r="X549" s="15">
        <f>Raw_Data!X549</f>
        <v>431679</v>
      </c>
      <c r="Y549" s="15">
        <f>Raw_Data!Y549</f>
        <v>-21175</v>
      </c>
      <c r="Z549" s="15">
        <f>Raw_Data!Z549</f>
        <v>10829</v>
      </c>
      <c r="AA549" s="15">
        <f>Raw_Data!AA549</f>
        <v>1.8280000000000001</v>
      </c>
      <c r="AB549" s="15">
        <f>Raw_Data!AB549</f>
        <v>39.799999999999997</v>
      </c>
      <c r="AC549" s="19" t="str">
        <f>IF(Raw_Data!G549="","Yes","No")</f>
        <v>No</v>
      </c>
      <c r="AD549" s="19" t="str">
        <f>IF(Raw_Data!L549="","Yes","No")</f>
        <v>No</v>
      </c>
      <c r="AE549" s="19" t="str">
        <f>IF(Raw_Data!T549="","Imputed",IF(Raw_Data!T549&gt;INDEX(Cleaning_Reference!$F$6:$F$13,MATCH(D549,Cleaning_Reference!$A$6:$A$13,0)),"Capped","Original"))</f>
        <v>Original</v>
      </c>
      <c r="AF549" s="21">
        <f t="shared" si="8"/>
        <v>19.79</v>
      </c>
    </row>
    <row r="550" spans="1:32" ht="15" customHeight="1" x14ac:dyDescent="0.3">
      <c r="A550" s="20" t="str">
        <f>Raw_Data!A550</f>
        <v>SF10549</v>
      </c>
      <c r="B550" s="15" t="str">
        <f>Raw_Data!B550</f>
        <v>Tamil Nadu</v>
      </c>
      <c r="C550" s="15" t="str">
        <f>Raw_Data!C550</f>
        <v>Krishna</v>
      </c>
      <c r="D550" s="15" t="str">
        <f>Raw_Data!D550</f>
        <v>Rice</v>
      </c>
      <c r="E550" s="15" t="str">
        <f>Raw_Data!E550</f>
        <v>Kharif</v>
      </c>
      <c r="F550" s="15">
        <f>Raw_Data!F550</f>
        <v>10.37</v>
      </c>
      <c r="G550" s="18">
        <f>IF(Raw_Data!G550="",ROUND(AVERAGEIFS(Raw_Data!$G$2:$G$4001,Raw_Data!$E$2:$E$4001,E550),1),Raw_Data!G550)</f>
        <v>986.3</v>
      </c>
      <c r="H550" s="15">
        <f>Raw_Data!H550</f>
        <v>23.5</v>
      </c>
      <c r="I550" s="15">
        <f>Raw_Data!I550</f>
        <v>78.8</v>
      </c>
      <c r="J550" s="15">
        <f>Raw_Data!J550</f>
        <v>5.8</v>
      </c>
      <c r="K550" s="15">
        <f>Raw_Data!K550</f>
        <v>6.78</v>
      </c>
      <c r="L550" s="18">
        <f>IF(Raw_Data!L550="",ROUND(AVERAGEIFS(Raw_Data!$L$2:$L$4001,Raw_Data!$E$2:$E$4001,E550),1),Raw_Data!L550)</f>
        <v>24.6</v>
      </c>
      <c r="M550" s="15">
        <f>Raw_Data!M550</f>
        <v>83.6</v>
      </c>
      <c r="N550" s="15">
        <f>Raw_Data!N550</f>
        <v>54.6</v>
      </c>
      <c r="O550" s="15">
        <f>Raw_Data!O550</f>
        <v>133.69999999999999</v>
      </c>
      <c r="P550" s="15" t="str">
        <f>Raw_Data!P550</f>
        <v>Rainfed</v>
      </c>
      <c r="Q550" s="15">
        <f>Raw_Data!Q550</f>
        <v>189.7</v>
      </c>
      <c r="R550" s="15">
        <f>Raw_Data!R550</f>
        <v>4.37</v>
      </c>
      <c r="S550" s="15">
        <f>Raw_Data!S550</f>
        <v>0.76</v>
      </c>
      <c r="T550" s="18">
        <f>IF(Raw_Data!T550="",ROUND(AVERAGEIFS(Raw_Data!$T$2:$T$4001,Raw_Data!$E$2:$E$4001,E550,Raw_Data!$D$2:$D$4001,D550),2),IF(Raw_Data!T550&gt;INDEX(Cleaning_Reference!$F$6:$F$13,MATCH(D550,Cleaning_Reference!$A$6:$A$13,0)),INDEX(Cleaning_Reference!$F$6:$F$13,MATCH(D550,Cleaning_Reference!$A$6:$A$13,0)),Raw_Data!T550))</f>
        <v>3.1</v>
      </c>
      <c r="U550" s="15">
        <f>Raw_Data!U550</f>
        <v>32.15</v>
      </c>
      <c r="V550" s="15">
        <f>Raw_Data!V550</f>
        <v>22197</v>
      </c>
      <c r="W550" s="15">
        <f>Raw_Data!W550</f>
        <v>715386</v>
      </c>
      <c r="X550" s="15">
        <f>Raw_Data!X550</f>
        <v>713634</v>
      </c>
      <c r="Y550" s="15">
        <f>Raw_Data!Y550</f>
        <v>-1752</v>
      </c>
      <c r="Z550" s="15">
        <f>Raw_Data!Z550</f>
        <v>7874</v>
      </c>
      <c r="AA550" s="15">
        <f>Raw_Data!AA550</f>
        <v>4.0830000000000002</v>
      </c>
      <c r="AB550" s="15">
        <f>Raw_Data!AB550</f>
        <v>56.6</v>
      </c>
      <c r="AC550" s="19" t="str">
        <f>IF(Raw_Data!G550="","Yes","No")</f>
        <v>No</v>
      </c>
      <c r="AD550" s="19" t="str">
        <f>IF(Raw_Data!L550="","Yes","No")</f>
        <v>No</v>
      </c>
      <c r="AE550" s="19" t="str">
        <f>IF(Raw_Data!T550="","Imputed",IF(Raw_Data!T550&gt;INDEX(Cleaning_Reference!$F$6:$F$13,MATCH(D550,Cleaning_Reference!$A$6:$A$13,0)),"Capped","Original"))</f>
        <v>Original</v>
      </c>
      <c r="AF550" s="21">
        <f t="shared" si="8"/>
        <v>32.15</v>
      </c>
    </row>
    <row r="551" spans="1:32" ht="15" customHeight="1" x14ac:dyDescent="0.3">
      <c r="A551" s="20" t="str">
        <f>Raw_Data!A551</f>
        <v>SF10550</v>
      </c>
      <c r="B551" s="15" t="str">
        <f>Raw_Data!B551</f>
        <v>Gujarat</v>
      </c>
      <c r="C551" s="15" t="str">
        <f>Raw_Data!C551</f>
        <v>Ludhiana</v>
      </c>
      <c r="D551" s="15" t="str">
        <f>Raw_Data!D551</f>
        <v>Sugarcane</v>
      </c>
      <c r="E551" s="15" t="str">
        <f>Raw_Data!E551</f>
        <v>Zaid</v>
      </c>
      <c r="F551" s="15">
        <f>Raw_Data!F551</f>
        <v>14.61</v>
      </c>
      <c r="G551" s="18">
        <f>IF(Raw_Data!G551="",ROUND(AVERAGEIFS(Raw_Data!$G$2:$G$4001,Raw_Data!$E$2:$E$4001,E551),1),Raw_Data!G551)</f>
        <v>283.10000000000002</v>
      </c>
      <c r="H551" s="15">
        <f>Raw_Data!H551</f>
        <v>28.1</v>
      </c>
      <c r="I551" s="15">
        <f>Raw_Data!I551</f>
        <v>38.200000000000003</v>
      </c>
      <c r="J551" s="15">
        <f>Raw_Data!J551</f>
        <v>6.5</v>
      </c>
      <c r="K551" s="15">
        <f>Raw_Data!K551</f>
        <v>7.76</v>
      </c>
      <c r="L551" s="18">
        <f>IF(Raw_Data!L551="",ROUND(AVERAGEIFS(Raw_Data!$L$2:$L$4001,Raw_Data!$E$2:$E$4001,E551),1),Raw_Data!L551)</f>
        <v>18.3</v>
      </c>
      <c r="M551" s="15">
        <f>Raw_Data!M551</f>
        <v>114.1</v>
      </c>
      <c r="N551" s="15">
        <f>Raw_Data!N551</f>
        <v>52.7</v>
      </c>
      <c r="O551" s="15">
        <f>Raw_Data!O551</f>
        <v>82.3</v>
      </c>
      <c r="P551" s="15" t="str">
        <f>Raw_Data!P551</f>
        <v>Sprinkler</v>
      </c>
      <c r="Q551" s="15">
        <f>Raw_Data!Q551</f>
        <v>124.6</v>
      </c>
      <c r="R551" s="15">
        <f>Raw_Data!R551</f>
        <v>5.97</v>
      </c>
      <c r="S551" s="15">
        <f>Raw_Data!S551</f>
        <v>0.83</v>
      </c>
      <c r="T551" s="18">
        <f>IF(Raw_Data!T551="",ROUND(AVERAGEIFS(Raw_Data!$T$2:$T$4001,Raw_Data!$E$2:$E$4001,E551,Raw_Data!$D$2:$D$4001,D551),2),IF(Raw_Data!T551&gt;INDEX(Cleaning_Reference!$F$6:$F$13,MATCH(D551,Cleaning_Reference!$A$6:$A$13,0)),INDEX(Cleaning_Reference!$F$6:$F$13,MATCH(D551,Cleaning_Reference!$A$6:$A$13,0)),Raw_Data!T551))</f>
        <v>10.97</v>
      </c>
      <c r="U551" s="15">
        <f>Raw_Data!U551</f>
        <v>160.27000000000001</v>
      </c>
      <c r="V551" s="15">
        <f>Raw_Data!V551</f>
        <v>3566</v>
      </c>
      <c r="W551" s="15">
        <f>Raw_Data!W551</f>
        <v>882469</v>
      </c>
      <c r="X551" s="15">
        <f>Raw_Data!X551</f>
        <v>571523</v>
      </c>
      <c r="Y551" s="15">
        <f>Raw_Data!Y551</f>
        <v>-310946</v>
      </c>
      <c r="Z551" s="15">
        <f>Raw_Data!Z551</f>
        <v>30041</v>
      </c>
      <c r="AA551" s="15">
        <f>Raw_Data!AA551</f>
        <v>5.335</v>
      </c>
      <c r="AB551" s="15">
        <f>Raw_Data!AB551</f>
        <v>21.1</v>
      </c>
      <c r="AC551" s="19" t="str">
        <f>IF(Raw_Data!G551="","Yes","No")</f>
        <v>No</v>
      </c>
      <c r="AD551" s="19" t="str">
        <f>IF(Raw_Data!L551="","Yes","No")</f>
        <v>No</v>
      </c>
      <c r="AE551" s="19" t="str">
        <f>IF(Raw_Data!T551="","Imputed",IF(Raw_Data!T551&gt;INDEX(Cleaning_Reference!$F$6:$F$13,MATCH(D551,Cleaning_Reference!$A$6:$A$13,0)),"Capped","Original"))</f>
        <v>Original</v>
      </c>
      <c r="AF551" s="21">
        <f t="shared" si="8"/>
        <v>160.27000000000001</v>
      </c>
    </row>
    <row r="552" spans="1:32" ht="15" customHeight="1" x14ac:dyDescent="0.3">
      <c r="A552" s="20" t="str">
        <f>Raw_Data!A552</f>
        <v>SF10551</v>
      </c>
      <c r="B552" s="15" t="str">
        <f>Raw_Data!B552</f>
        <v>Telangana</v>
      </c>
      <c r="C552" s="15" t="str">
        <f>Raw_Data!C552</f>
        <v>Nashik</v>
      </c>
      <c r="D552" s="15" t="str">
        <f>Raw_Data!D552</f>
        <v>Wheat</v>
      </c>
      <c r="E552" s="15" t="str">
        <f>Raw_Data!E552</f>
        <v>Rabi</v>
      </c>
      <c r="F552" s="15">
        <f>Raw_Data!F552</f>
        <v>13.83</v>
      </c>
      <c r="G552" s="18">
        <f>IF(Raw_Data!G552="",ROUND(AVERAGEIFS(Raw_Data!$G$2:$G$4001,Raw_Data!$E$2:$E$4001,E552),1),Raw_Data!G552)</f>
        <v>115.2</v>
      </c>
      <c r="H552" s="15">
        <f>Raw_Data!H552</f>
        <v>22.5</v>
      </c>
      <c r="I552" s="15">
        <f>Raw_Data!I552</f>
        <v>58.7</v>
      </c>
      <c r="J552" s="15">
        <f>Raw_Data!J552</f>
        <v>7.8</v>
      </c>
      <c r="K552" s="15">
        <f>Raw_Data!K552</f>
        <v>7.03</v>
      </c>
      <c r="L552" s="18">
        <f>IF(Raw_Data!L552="",ROUND(AVERAGEIFS(Raw_Data!$L$2:$L$4001,Raw_Data!$E$2:$E$4001,E552),1),Raw_Data!L552)</f>
        <v>15.8</v>
      </c>
      <c r="M552" s="15">
        <f>Raw_Data!M552</f>
        <v>119.4</v>
      </c>
      <c r="N552" s="15">
        <f>Raw_Data!N552</f>
        <v>65.400000000000006</v>
      </c>
      <c r="O552" s="15">
        <f>Raw_Data!O552</f>
        <v>125.4</v>
      </c>
      <c r="P552" s="15" t="str">
        <f>Raw_Data!P552</f>
        <v>Flood</v>
      </c>
      <c r="Q552" s="15">
        <f>Raw_Data!Q552</f>
        <v>126.9</v>
      </c>
      <c r="R552" s="15">
        <f>Raw_Data!R552</f>
        <v>6.43</v>
      </c>
      <c r="S552" s="15">
        <f>Raw_Data!S552</f>
        <v>0.72</v>
      </c>
      <c r="T552" s="18">
        <f>IF(Raw_Data!T552="",ROUND(AVERAGEIFS(Raw_Data!$T$2:$T$4001,Raw_Data!$E$2:$E$4001,E552,Raw_Data!$D$2:$D$4001,D552),2),IF(Raw_Data!T552&gt;INDEX(Cleaning_Reference!$F$6:$F$13,MATCH(D552,Cleaning_Reference!$A$6:$A$13,0)),INDEX(Cleaning_Reference!$F$6:$F$13,MATCH(D552,Cleaning_Reference!$A$6:$A$13,0)),Raw_Data!T552))</f>
        <v>1.94</v>
      </c>
      <c r="U552" s="15">
        <f>Raw_Data!U552</f>
        <v>26.83</v>
      </c>
      <c r="V552" s="15">
        <f>Raw_Data!V552</f>
        <v>26943</v>
      </c>
      <c r="W552" s="15">
        <f>Raw_Data!W552</f>
        <v>1007796</v>
      </c>
      <c r="X552" s="15">
        <f>Raw_Data!X552</f>
        <v>722881</v>
      </c>
      <c r="Y552" s="15">
        <f>Raw_Data!Y552</f>
        <v>-284915</v>
      </c>
      <c r="Z552" s="15">
        <f>Raw_Data!Z552</f>
        <v>8020</v>
      </c>
      <c r="AA552" s="15">
        <f>Raw_Data!AA552</f>
        <v>3.3450000000000002</v>
      </c>
      <c r="AB552" s="15">
        <f>Raw_Data!AB552</f>
        <v>38.4</v>
      </c>
      <c r="AC552" s="19" t="str">
        <f>IF(Raw_Data!G552="","Yes","No")</f>
        <v>No</v>
      </c>
      <c r="AD552" s="19" t="str">
        <f>IF(Raw_Data!L552="","Yes","No")</f>
        <v>No</v>
      </c>
      <c r="AE552" s="19" t="str">
        <f>IF(Raw_Data!T552="","Imputed",IF(Raw_Data!T552&gt;INDEX(Cleaning_Reference!$F$6:$F$13,MATCH(D552,Cleaning_Reference!$A$6:$A$13,0)),"Capped","Original"))</f>
        <v>Original</v>
      </c>
      <c r="AF552" s="21">
        <f t="shared" si="8"/>
        <v>26.83</v>
      </c>
    </row>
    <row r="553" spans="1:32" ht="15" customHeight="1" x14ac:dyDescent="0.3">
      <c r="A553" s="20" t="str">
        <f>Raw_Data!A553</f>
        <v>SF10552</v>
      </c>
      <c r="B553" s="15" t="str">
        <f>Raw_Data!B553</f>
        <v>Gujarat</v>
      </c>
      <c r="C553" s="15" t="str">
        <f>Raw_Data!C553</f>
        <v>Erode</v>
      </c>
      <c r="D553" s="15" t="str">
        <f>Raw_Data!D553</f>
        <v>Maize</v>
      </c>
      <c r="E553" s="15" t="str">
        <f>Raw_Data!E553</f>
        <v>Kharif</v>
      </c>
      <c r="F553" s="15">
        <f>Raw_Data!F553</f>
        <v>11.24</v>
      </c>
      <c r="G553" s="18">
        <f>IF(Raw_Data!G553="",ROUND(AVERAGEIFS(Raw_Data!$G$2:$G$4001,Raw_Data!$E$2:$E$4001,E553),1),Raw_Data!G553)</f>
        <v>1064.3</v>
      </c>
      <c r="H553" s="15">
        <f>Raw_Data!H553</f>
        <v>29.3</v>
      </c>
      <c r="I553" s="15">
        <f>Raw_Data!I553</f>
        <v>69.099999999999994</v>
      </c>
      <c r="J553" s="15">
        <f>Raw_Data!J553</f>
        <v>7.1</v>
      </c>
      <c r="K553" s="15">
        <f>Raw_Data!K553</f>
        <v>7.36</v>
      </c>
      <c r="L553" s="18">
        <f>IF(Raw_Data!L553="",ROUND(AVERAGEIFS(Raw_Data!$L$2:$L$4001,Raw_Data!$E$2:$E$4001,E553),1),Raw_Data!L553)</f>
        <v>38.700000000000003</v>
      </c>
      <c r="M553" s="15">
        <f>Raw_Data!M553</f>
        <v>133</v>
      </c>
      <c r="N553" s="15">
        <f>Raw_Data!N553</f>
        <v>76.5</v>
      </c>
      <c r="O553" s="15">
        <f>Raw_Data!O553</f>
        <v>85.5</v>
      </c>
      <c r="P553" s="15" t="str">
        <f>Raw_Data!P553</f>
        <v>Sprinkler</v>
      </c>
      <c r="Q553" s="15">
        <f>Raw_Data!Q553</f>
        <v>194.7</v>
      </c>
      <c r="R553" s="15">
        <f>Raw_Data!R553</f>
        <v>3.82</v>
      </c>
      <c r="S553" s="15">
        <f>Raw_Data!S553</f>
        <v>0.87</v>
      </c>
      <c r="T553" s="18">
        <f>IF(Raw_Data!T553="",ROUND(AVERAGEIFS(Raw_Data!$T$2:$T$4001,Raw_Data!$E$2:$E$4001,E553,Raw_Data!$D$2:$D$4001,D553),2),IF(Raw_Data!T553&gt;INDEX(Cleaning_Reference!$F$6:$F$13,MATCH(D553,Cleaning_Reference!$A$6:$A$13,0)),INDEX(Cleaning_Reference!$F$6:$F$13,MATCH(D553,Cleaning_Reference!$A$6:$A$13,0)),Raw_Data!T553))</f>
        <v>1.97</v>
      </c>
      <c r="U553" s="15">
        <f>Raw_Data!U553</f>
        <v>22.14</v>
      </c>
      <c r="V553" s="15">
        <f>Raw_Data!V553</f>
        <v>22247</v>
      </c>
      <c r="W553" s="15">
        <f>Raw_Data!W553</f>
        <v>747285</v>
      </c>
      <c r="X553" s="15">
        <f>Raw_Data!X553</f>
        <v>492549</v>
      </c>
      <c r="Y553" s="15">
        <f>Raw_Data!Y553</f>
        <v>-254736</v>
      </c>
      <c r="Z553" s="15">
        <f>Raw_Data!Z553</f>
        <v>6391</v>
      </c>
      <c r="AA553" s="15">
        <f>Raw_Data!AA553</f>
        <v>3.464</v>
      </c>
      <c r="AB553" s="15">
        <f>Raw_Data!AB553</f>
        <v>65.900000000000006</v>
      </c>
      <c r="AC553" s="19" t="str">
        <f>IF(Raw_Data!G553="","Yes","No")</f>
        <v>No</v>
      </c>
      <c r="AD553" s="19" t="str">
        <f>IF(Raw_Data!L553="","Yes","No")</f>
        <v>No</v>
      </c>
      <c r="AE553" s="19" t="str">
        <f>IF(Raw_Data!T553="","Imputed",IF(Raw_Data!T553&gt;INDEX(Cleaning_Reference!$F$6:$F$13,MATCH(D553,Cleaning_Reference!$A$6:$A$13,0)),"Capped","Original"))</f>
        <v>Original</v>
      </c>
      <c r="AF553" s="21">
        <f t="shared" si="8"/>
        <v>22.14</v>
      </c>
    </row>
    <row r="554" spans="1:32" ht="15" customHeight="1" x14ac:dyDescent="0.3">
      <c r="A554" s="20" t="str">
        <f>Raw_Data!A554</f>
        <v>SF10553</v>
      </c>
      <c r="B554" s="15" t="str">
        <f>Raw_Data!B554</f>
        <v>Maharashtra</v>
      </c>
      <c r="C554" s="15" t="str">
        <f>Raw_Data!C554</f>
        <v>Guntur</v>
      </c>
      <c r="D554" s="15" t="str">
        <f>Raw_Data!D554</f>
        <v>Sugarcane</v>
      </c>
      <c r="E554" s="15" t="str">
        <f>Raw_Data!E554</f>
        <v>Kharif</v>
      </c>
      <c r="F554" s="15">
        <f>Raw_Data!F554</f>
        <v>4.74</v>
      </c>
      <c r="G554" s="18">
        <f>IF(Raw_Data!G554="",ROUND(AVERAGEIFS(Raw_Data!$G$2:$G$4001,Raw_Data!$E$2:$E$4001,E554),1),Raw_Data!G554)</f>
        <v>1059.5</v>
      </c>
      <c r="H554" s="15">
        <f>Raw_Data!H554</f>
        <v>24.6</v>
      </c>
      <c r="I554" s="15">
        <f>Raw_Data!I554</f>
        <v>86.6</v>
      </c>
      <c r="J554" s="15">
        <f>Raw_Data!J554</f>
        <v>6.9</v>
      </c>
      <c r="K554" s="15">
        <f>Raw_Data!K554</f>
        <v>5.75</v>
      </c>
      <c r="L554" s="18">
        <f>IF(Raw_Data!L554="",ROUND(AVERAGEIFS(Raw_Data!$L$2:$L$4001,Raw_Data!$E$2:$E$4001,E554),1),Raw_Data!L554)</f>
        <v>33.299999999999997</v>
      </c>
      <c r="M554" s="15">
        <f>Raw_Data!M554</f>
        <v>127.5</v>
      </c>
      <c r="N554" s="15">
        <f>Raw_Data!N554</f>
        <v>43.9</v>
      </c>
      <c r="O554" s="15">
        <f>Raw_Data!O554</f>
        <v>113.5</v>
      </c>
      <c r="P554" s="15" t="str">
        <f>Raw_Data!P554</f>
        <v>Rainfed</v>
      </c>
      <c r="Q554" s="15">
        <f>Raw_Data!Q554</f>
        <v>101.2</v>
      </c>
      <c r="R554" s="15">
        <f>Raw_Data!R554</f>
        <v>5.05</v>
      </c>
      <c r="S554" s="15">
        <f>Raw_Data!S554</f>
        <v>0.7</v>
      </c>
      <c r="T554" s="18">
        <f>IF(Raw_Data!T554="",ROUND(AVERAGEIFS(Raw_Data!$T$2:$T$4001,Raw_Data!$E$2:$E$4001,E554,Raw_Data!$D$2:$D$4001,D554),2),IF(Raw_Data!T554&gt;INDEX(Cleaning_Reference!$F$6:$F$13,MATCH(D554,Cleaning_Reference!$A$6:$A$13,0)),INDEX(Cleaning_Reference!$F$6:$F$13,MATCH(D554,Cleaning_Reference!$A$6:$A$13,0)),Raw_Data!T554))</f>
        <v>18.14</v>
      </c>
      <c r="U554" s="15">
        <f>Raw_Data!U554</f>
        <v>85.98</v>
      </c>
      <c r="V554" s="15">
        <f>Raw_Data!V554</f>
        <v>3071</v>
      </c>
      <c r="W554" s="15">
        <f>Raw_Data!W554</f>
        <v>271647</v>
      </c>
      <c r="X554" s="15">
        <f>Raw_Data!X554</f>
        <v>264045</v>
      </c>
      <c r="Y554" s="15">
        <f>Raw_Data!Y554</f>
        <v>-7602</v>
      </c>
      <c r="Z554" s="15">
        <f>Raw_Data!Z554</f>
        <v>4089</v>
      </c>
      <c r="AA554" s="15">
        <f>Raw_Data!AA554</f>
        <v>21.027000000000001</v>
      </c>
      <c r="AB554" s="15">
        <f>Raw_Data!AB554</f>
        <v>57.1</v>
      </c>
      <c r="AC554" s="19" t="str">
        <f>IF(Raw_Data!G554="","Yes","No")</f>
        <v>No</v>
      </c>
      <c r="AD554" s="19" t="str">
        <f>IF(Raw_Data!L554="","Yes","No")</f>
        <v>No</v>
      </c>
      <c r="AE554" s="19" t="str">
        <f>IF(Raw_Data!T554="","Imputed",IF(Raw_Data!T554&gt;INDEX(Cleaning_Reference!$F$6:$F$13,MATCH(D554,Cleaning_Reference!$A$6:$A$13,0)),"Capped","Original"))</f>
        <v>Original</v>
      </c>
      <c r="AF554" s="21">
        <f t="shared" si="8"/>
        <v>85.98</v>
      </c>
    </row>
    <row r="555" spans="1:32" ht="15" customHeight="1" x14ac:dyDescent="0.3">
      <c r="A555" s="20" t="str">
        <f>Raw_Data!A555</f>
        <v>SF10554</v>
      </c>
      <c r="B555" s="15" t="str">
        <f>Raw_Data!B555</f>
        <v>Maharashtra</v>
      </c>
      <c r="C555" s="15" t="str">
        <f>Raw_Data!C555</f>
        <v>Guntur</v>
      </c>
      <c r="D555" s="15" t="str">
        <f>Raw_Data!D555</f>
        <v>Pulses</v>
      </c>
      <c r="E555" s="15" t="str">
        <f>Raw_Data!E555</f>
        <v>Kharif</v>
      </c>
      <c r="F555" s="15">
        <f>Raw_Data!F555</f>
        <v>13.52</v>
      </c>
      <c r="G555" s="18">
        <f>IF(Raw_Data!G555="",ROUND(AVERAGEIFS(Raw_Data!$G$2:$G$4001,Raw_Data!$E$2:$E$4001,E555),1),Raw_Data!G555)</f>
        <v>867.1</v>
      </c>
      <c r="H555" s="15">
        <f>Raw_Data!H555</f>
        <v>28.3</v>
      </c>
      <c r="I555" s="15">
        <f>Raw_Data!I555</f>
        <v>69.5</v>
      </c>
      <c r="J555" s="15">
        <f>Raw_Data!J555</f>
        <v>5.4</v>
      </c>
      <c r="K555" s="15">
        <f>Raw_Data!K555</f>
        <v>7.14</v>
      </c>
      <c r="L555" s="18">
        <f>IF(Raw_Data!L555="",ROUND(AVERAGEIFS(Raw_Data!$L$2:$L$4001,Raw_Data!$E$2:$E$4001,E555),1),Raw_Data!L555)</f>
        <v>24.6</v>
      </c>
      <c r="M555" s="15">
        <f>Raw_Data!M555</f>
        <v>143</v>
      </c>
      <c r="N555" s="15">
        <f>Raw_Data!N555</f>
        <v>24.7</v>
      </c>
      <c r="O555" s="15">
        <f>Raw_Data!O555</f>
        <v>107.6</v>
      </c>
      <c r="P555" s="15" t="str">
        <f>Raw_Data!P555</f>
        <v>Flood</v>
      </c>
      <c r="Q555" s="15">
        <f>Raw_Data!Q555</f>
        <v>165</v>
      </c>
      <c r="R555" s="15">
        <f>Raw_Data!R555</f>
        <v>3.54</v>
      </c>
      <c r="S555" s="15">
        <f>Raw_Data!S555</f>
        <v>0.96</v>
      </c>
      <c r="T555" s="18">
        <f>IF(Raw_Data!T555="",ROUND(AVERAGEIFS(Raw_Data!$T$2:$T$4001,Raw_Data!$E$2:$E$4001,E555,Raw_Data!$D$2:$D$4001,D555),2),IF(Raw_Data!T555&gt;INDEX(Cleaning_Reference!$F$6:$F$13,MATCH(D555,Cleaning_Reference!$A$6:$A$13,0)),INDEX(Cleaning_Reference!$F$6:$F$13,MATCH(D555,Cleaning_Reference!$A$6:$A$13,0)),Raw_Data!T555))</f>
        <v>1.24</v>
      </c>
      <c r="U555" s="15">
        <f>Raw_Data!U555</f>
        <v>16.760000000000002</v>
      </c>
      <c r="V555" s="15">
        <f>Raw_Data!V555</f>
        <v>75525</v>
      </c>
      <c r="W555" s="15">
        <f>Raw_Data!W555</f>
        <v>886313</v>
      </c>
      <c r="X555" s="15">
        <f>Raw_Data!X555</f>
        <v>1265799</v>
      </c>
      <c r="Y555" s="15">
        <f>Raw_Data!Y555</f>
        <v>379486</v>
      </c>
      <c r="Z555" s="15">
        <f>Raw_Data!Z555</f>
        <v>6602</v>
      </c>
      <c r="AA555" s="15">
        <f>Raw_Data!AA555</f>
        <v>2.5390000000000001</v>
      </c>
      <c r="AB555" s="15">
        <f>Raw_Data!AB555</f>
        <v>49</v>
      </c>
      <c r="AC555" s="19" t="str">
        <f>IF(Raw_Data!G555="","Yes","No")</f>
        <v>No</v>
      </c>
      <c r="AD555" s="19" t="str">
        <f>IF(Raw_Data!L555="","Yes","No")</f>
        <v>No</v>
      </c>
      <c r="AE555" s="19" t="str">
        <f>IF(Raw_Data!T555="","Imputed",IF(Raw_Data!T555&gt;INDEX(Cleaning_Reference!$F$6:$F$13,MATCH(D555,Cleaning_Reference!$A$6:$A$13,0)),"Capped","Original"))</f>
        <v>Original</v>
      </c>
      <c r="AF555" s="21">
        <f t="shared" si="8"/>
        <v>16.760000000000002</v>
      </c>
    </row>
    <row r="556" spans="1:32" ht="15" customHeight="1" x14ac:dyDescent="0.3">
      <c r="A556" s="20" t="str">
        <f>Raw_Data!A556</f>
        <v>SF10555</v>
      </c>
      <c r="B556" s="15" t="str">
        <f>Raw_Data!B556</f>
        <v>Karnataka</v>
      </c>
      <c r="C556" s="15" t="str">
        <f>Raw_Data!C556</f>
        <v>Warangal</v>
      </c>
      <c r="D556" s="15" t="str">
        <f>Raw_Data!D556</f>
        <v>Groundnut</v>
      </c>
      <c r="E556" s="15" t="str">
        <f>Raw_Data!E556</f>
        <v>Rabi</v>
      </c>
      <c r="F556" s="15">
        <f>Raw_Data!F556</f>
        <v>9.42</v>
      </c>
      <c r="G556" s="18">
        <f>IF(Raw_Data!G556="",ROUND(AVERAGEIFS(Raw_Data!$G$2:$G$4001,Raw_Data!$E$2:$E$4001,E556),1),Raw_Data!G556)</f>
        <v>350.9</v>
      </c>
      <c r="H556" s="15">
        <f>Raw_Data!H556</f>
        <v>21.1</v>
      </c>
      <c r="I556" s="15">
        <f>Raw_Data!I556</f>
        <v>58.3</v>
      </c>
      <c r="J556" s="15">
        <f>Raw_Data!J556</f>
        <v>6.8</v>
      </c>
      <c r="K556" s="15">
        <f>Raw_Data!K556</f>
        <v>7.05</v>
      </c>
      <c r="L556" s="18">
        <f>IF(Raw_Data!L556="",ROUND(AVERAGEIFS(Raw_Data!$L$2:$L$4001,Raw_Data!$E$2:$E$4001,E556),1),Raw_Data!L556)</f>
        <v>24.7</v>
      </c>
      <c r="M556" s="15">
        <f>Raw_Data!M556</f>
        <v>152.6</v>
      </c>
      <c r="N556" s="15">
        <f>Raw_Data!N556</f>
        <v>28.1</v>
      </c>
      <c r="O556" s="15">
        <f>Raw_Data!O556</f>
        <v>129.5</v>
      </c>
      <c r="P556" s="15" t="str">
        <f>Raw_Data!P556</f>
        <v>Flood</v>
      </c>
      <c r="Q556" s="15">
        <f>Raw_Data!Q556</f>
        <v>188.7</v>
      </c>
      <c r="R556" s="15">
        <f>Raw_Data!R556</f>
        <v>7.01</v>
      </c>
      <c r="S556" s="15">
        <f>Raw_Data!S556</f>
        <v>0.98</v>
      </c>
      <c r="T556" s="18">
        <f>IF(Raw_Data!T556="",ROUND(AVERAGEIFS(Raw_Data!$T$2:$T$4001,Raw_Data!$E$2:$E$4001,E556,Raw_Data!$D$2:$D$4001,D556),2),IF(Raw_Data!T556&gt;INDEX(Cleaning_Reference!$F$6:$F$13,MATCH(D556,Cleaning_Reference!$A$6:$A$13,0)),INDEX(Cleaning_Reference!$F$6:$F$13,MATCH(D556,Cleaning_Reference!$A$6:$A$13,0)),Raw_Data!T556))</f>
        <v>1.38</v>
      </c>
      <c r="U556" s="15">
        <f>Raw_Data!U556</f>
        <v>13</v>
      </c>
      <c r="V556" s="15">
        <f>Raw_Data!V556</f>
        <v>56790</v>
      </c>
      <c r="W556" s="15">
        <f>Raw_Data!W556</f>
        <v>718902</v>
      </c>
      <c r="X556" s="15">
        <f>Raw_Data!X556</f>
        <v>738270</v>
      </c>
      <c r="Y556" s="15">
        <f>Raw_Data!Y556</f>
        <v>19368</v>
      </c>
      <c r="Z556" s="15">
        <f>Raw_Data!Z556</f>
        <v>6888</v>
      </c>
      <c r="AA556" s="15">
        <f>Raw_Data!AA556</f>
        <v>1.887</v>
      </c>
      <c r="AB556" s="15">
        <f>Raw_Data!AB556</f>
        <v>29.7</v>
      </c>
      <c r="AC556" s="19" t="str">
        <f>IF(Raw_Data!G556="","Yes","No")</f>
        <v>No</v>
      </c>
      <c r="AD556" s="19" t="str">
        <f>IF(Raw_Data!L556="","Yes","No")</f>
        <v>No</v>
      </c>
      <c r="AE556" s="19" t="str">
        <f>IF(Raw_Data!T556="","Imputed",IF(Raw_Data!T556&gt;INDEX(Cleaning_Reference!$F$6:$F$13,MATCH(D556,Cleaning_Reference!$A$6:$A$13,0)),"Capped","Original"))</f>
        <v>Original</v>
      </c>
      <c r="AF556" s="21">
        <f t="shared" si="8"/>
        <v>13</v>
      </c>
    </row>
    <row r="557" spans="1:32" ht="15" customHeight="1" x14ac:dyDescent="0.3">
      <c r="A557" s="20" t="str">
        <f>Raw_Data!A557</f>
        <v>SF10556</v>
      </c>
      <c r="B557" s="15" t="str">
        <f>Raw_Data!B557</f>
        <v>Andhra Pradesh</v>
      </c>
      <c r="C557" s="15" t="str">
        <f>Raw_Data!C557</f>
        <v>Nashik</v>
      </c>
      <c r="D557" s="15" t="str">
        <f>Raw_Data!D557</f>
        <v>Chilli</v>
      </c>
      <c r="E557" s="15" t="str">
        <f>Raw_Data!E557</f>
        <v>Rabi</v>
      </c>
      <c r="F557" s="15">
        <f>Raw_Data!F557</f>
        <v>7.94</v>
      </c>
      <c r="G557" s="18">
        <f>IF(Raw_Data!G557="",ROUND(AVERAGEIFS(Raw_Data!$G$2:$G$4001,Raw_Data!$E$2:$E$4001,E557),1),Raw_Data!G557)</f>
        <v>456.8</v>
      </c>
      <c r="H557" s="15">
        <f>Raw_Data!H557</f>
        <v>25.3</v>
      </c>
      <c r="I557" s="15">
        <f>Raw_Data!I557</f>
        <v>47.7</v>
      </c>
      <c r="J557" s="15">
        <f>Raw_Data!J557</f>
        <v>7.6</v>
      </c>
      <c r="K557" s="15">
        <f>Raw_Data!K557</f>
        <v>7.1</v>
      </c>
      <c r="L557" s="18">
        <f>IF(Raw_Data!L557="",ROUND(AVERAGEIFS(Raw_Data!$L$2:$L$4001,Raw_Data!$E$2:$E$4001,E557),1),Raw_Data!L557)</f>
        <v>12.9</v>
      </c>
      <c r="M557" s="15">
        <f>Raw_Data!M557</f>
        <v>108</v>
      </c>
      <c r="N557" s="15">
        <f>Raw_Data!N557</f>
        <v>75.8</v>
      </c>
      <c r="O557" s="15">
        <f>Raw_Data!O557</f>
        <v>96.5</v>
      </c>
      <c r="P557" s="15" t="str">
        <f>Raw_Data!P557</f>
        <v>Flood</v>
      </c>
      <c r="Q557" s="15">
        <f>Raw_Data!Q557</f>
        <v>228.2</v>
      </c>
      <c r="R557" s="15">
        <f>Raw_Data!R557</f>
        <v>8.51</v>
      </c>
      <c r="S557" s="15">
        <f>Raw_Data!S557</f>
        <v>0.87</v>
      </c>
      <c r="T557" s="18">
        <f>IF(Raw_Data!T557="",ROUND(AVERAGEIFS(Raw_Data!$T$2:$T$4001,Raw_Data!$E$2:$E$4001,E557,Raw_Data!$D$2:$D$4001,D557),2),IF(Raw_Data!T557&gt;INDEX(Cleaning_Reference!$F$6:$F$13,MATCH(D557,Cleaning_Reference!$A$6:$A$13,0)),INDEX(Cleaning_Reference!$F$6:$F$13,MATCH(D557,Cleaning_Reference!$A$6:$A$13,0)),Raw_Data!T557))</f>
        <v>1.46</v>
      </c>
      <c r="U557" s="15">
        <f>Raw_Data!U557</f>
        <v>15.64</v>
      </c>
      <c r="V557" s="15">
        <f>Raw_Data!V557</f>
        <v>92892</v>
      </c>
      <c r="W557" s="15">
        <f>Raw_Data!W557</f>
        <v>619157</v>
      </c>
      <c r="X557" s="15">
        <f>Raw_Data!X557</f>
        <v>1452831</v>
      </c>
      <c r="Y557" s="15">
        <f>Raw_Data!Y557</f>
        <v>833674</v>
      </c>
      <c r="Z557" s="15">
        <f>Raw_Data!Z557</f>
        <v>6146</v>
      </c>
      <c r="AA557" s="15">
        <f>Raw_Data!AA557</f>
        <v>2.5449999999999999</v>
      </c>
      <c r="AB557" s="15">
        <f>Raw_Data!AB557</f>
        <v>34.4</v>
      </c>
      <c r="AC557" s="19" t="str">
        <f>IF(Raw_Data!G557="","Yes","No")</f>
        <v>No</v>
      </c>
      <c r="AD557" s="19" t="str">
        <f>IF(Raw_Data!L557="","Yes","No")</f>
        <v>No</v>
      </c>
      <c r="AE557" s="19" t="str">
        <f>IF(Raw_Data!T557="","Imputed",IF(Raw_Data!T557&gt;INDEX(Cleaning_Reference!$F$6:$F$13,MATCH(D557,Cleaning_Reference!$A$6:$A$13,0)),"Capped","Original"))</f>
        <v>Imputed</v>
      </c>
      <c r="AF557" s="21">
        <f t="shared" si="8"/>
        <v>11.59</v>
      </c>
    </row>
    <row r="558" spans="1:32" ht="15" customHeight="1" x14ac:dyDescent="0.3">
      <c r="A558" s="20" t="str">
        <f>Raw_Data!A558</f>
        <v>SF10557</v>
      </c>
      <c r="B558" s="15" t="str">
        <f>Raw_Data!B558</f>
        <v>Andhra Pradesh</v>
      </c>
      <c r="C558" s="15" t="str">
        <f>Raw_Data!C558</f>
        <v>Ludhiana</v>
      </c>
      <c r="D558" s="15" t="str">
        <f>Raw_Data!D558</f>
        <v>Pulses</v>
      </c>
      <c r="E558" s="15" t="str">
        <f>Raw_Data!E558</f>
        <v>Kharif</v>
      </c>
      <c r="F558" s="15">
        <f>Raw_Data!F558</f>
        <v>9.2100000000000009</v>
      </c>
      <c r="G558" s="18">
        <f>IF(Raw_Data!G558="",ROUND(AVERAGEIFS(Raw_Data!$G$2:$G$4001,Raw_Data!$E$2:$E$4001,E558),1),Raw_Data!G558)</f>
        <v>1123.4000000000001</v>
      </c>
      <c r="H558" s="15">
        <f>Raw_Data!H558</f>
        <v>32.5</v>
      </c>
      <c r="I558" s="15">
        <f>Raw_Data!I558</f>
        <v>70.5</v>
      </c>
      <c r="J558" s="15">
        <f>Raw_Data!J558</f>
        <v>7.5</v>
      </c>
      <c r="K558" s="15">
        <f>Raw_Data!K558</f>
        <v>5.85</v>
      </c>
      <c r="L558" s="18">
        <f>IF(Raw_Data!L558="",ROUND(AVERAGEIFS(Raw_Data!$L$2:$L$4001,Raw_Data!$E$2:$E$4001,E558),1),Raw_Data!L558)</f>
        <v>41</v>
      </c>
      <c r="M558" s="15">
        <f>Raw_Data!M558</f>
        <v>92.7</v>
      </c>
      <c r="N558" s="15">
        <f>Raw_Data!N558</f>
        <v>77.599999999999994</v>
      </c>
      <c r="O558" s="15">
        <f>Raw_Data!O558</f>
        <v>85.2</v>
      </c>
      <c r="P558" s="15" t="str">
        <f>Raw_Data!P558</f>
        <v>Flood</v>
      </c>
      <c r="Q558" s="15">
        <f>Raw_Data!Q558</f>
        <v>305.60000000000002</v>
      </c>
      <c r="R558" s="15">
        <f>Raw_Data!R558</f>
        <v>5.59</v>
      </c>
      <c r="S558" s="15">
        <f>Raw_Data!S558</f>
        <v>0.85</v>
      </c>
      <c r="T558" s="18">
        <f>IF(Raw_Data!T558="",ROUND(AVERAGEIFS(Raw_Data!$T$2:$T$4001,Raw_Data!$E$2:$E$4001,E558,Raw_Data!$D$2:$D$4001,D558),2),IF(Raw_Data!T558&gt;INDEX(Cleaning_Reference!$F$6:$F$13,MATCH(D558,Cleaning_Reference!$A$6:$A$13,0)),INDEX(Cleaning_Reference!$F$6:$F$13,MATCH(D558,Cleaning_Reference!$A$6:$A$13,0)),Raw_Data!T558))</f>
        <v>0.39</v>
      </c>
      <c r="U558" s="15">
        <f>Raw_Data!U558</f>
        <v>3.59</v>
      </c>
      <c r="V558" s="15">
        <f>Raw_Data!V558</f>
        <v>64138</v>
      </c>
      <c r="W558" s="15">
        <f>Raw_Data!W558</f>
        <v>690449</v>
      </c>
      <c r="X558" s="15">
        <f>Raw_Data!X558</f>
        <v>230255</v>
      </c>
      <c r="Y558" s="15">
        <f>Raw_Data!Y558</f>
        <v>-460194</v>
      </c>
      <c r="Z558" s="15">
        <f>Raw_Data!Z558</f>
        <v>4732</v>
      </c>
      <c r="AA558" s="15">
        <f>Raw_Data!AA558</f>
        <v>0.75900000000000001</v>
      </c>
      <c r="AB558" s="15">
        <f>Raw_Data!AB558</f>
        <v>48.3</v>
      </c>
      <c r="AC558" s="19" t="str">
        <f>IF(Raw_Data!G558="","Yes","No")</f>
        <v>No</v>
      </c>
      <c r="AD558" s="19" t="str">
        <f>IF(Raw_Data!L558="","Yes","No")</f>
        <v>No</v>
      </c>
      <c r="AE558" s="19" t="str">
        <f>IF(Raw_Data!T558="","Imputed",IF(Raw_Data!T558&gt;INDEX(Cleaning_Reference!$F$6:$F$13,MATCH(D558,Cleaning_Reference!$A$6:$A$13,0)),"Capped","Original"))</f>
        <v>Original</v>
      </c>
      <c r="AF558" s="21">
        <f t="shared" si="8"/>
        <v>3.59</v>
      </c>
    </row>
    <row r="559" spans="1:32" ht="15" customHeight="1" x14ac:dyDescent="0.3">
      <c r="A559" s="20" t="str">
        <f>Raw_Data!A559</f>
        <v>SF10558</v>
      </c>
      <c r="B559" s="15" t="str">
        <f>Raw_Data!B559</f>
        <v>Karnataka</v>
      </c>
      <c r="C559" s="15" t="str">
        <f>Raw_Data!C559</f>
        <v>Raichur</v>
      </c>
      <c r="D559" s="15" t="str">
        <f>Raw_Data!D559</f>
        <v>Wheat</v>
      </c>
      <c r="E559" s="15" t="str">
        <f>Raw_Data!E559</f>
        <v>Rabi</v>
      </c>
      <c r="F559" s="15">
        <f>Raw_Data!F559</f>
        <v>3.98</v>
      </c>
      <c r="G559" s="18">
        <f>IF(Raw_Data!G559="",ROUND(AVERAGEIFS(Raw_Data!$G$2:$G$4001,Raw_Data!$E$2:$E$4001,E559),1),Raw_Data!G559)</f>
        <v>541.4</v>
      </c>
      <c r="H559" s="15">
        <f>Raw_Data!H559</f>
        <v>22.9</v>
      </c>
      <c r="I559" s="15">
        <f>Raw_Data!I559</f>
        <v>56.5</v>
      </c>
      <c r="J559" s="15">
        <f>Raw_Data!J559</f>
        <v>8.1</v>
      </c>
      <c r="K559" s="15">
        <f>Raw_Data!K559</f>
        <v>5.99</v>
      </c>
      <c r="L559" s="18">
        <f>IF(Raw_Data!L559="",ROUND(AVERAGEIFS(Raw_Data!$L$2:$L$4001,Raw_Data!$E$2:$E$4001,E559),1),Raw_Data!L559)</f>
        <v>20.3</v>
      </c>
      <c r="M559" s="15">
        <f>Raw_Data!M559</f>
        <v>117.4</v>
      </c>
      <c r="N559" s="15">
        <f>Raw_Data!N559</f>
        <v>69.2</v>
      </c>
      <c r="O559" s="15">
        <f>Raw_Data!O559</f>
        <v>94.2</v>
      </c>
      <c r="P559" s="15" t="str">
        <f>Raw_Data!P559</f>
        <v>Rainfed</v>
      </c>
      <c r="Q559" s="15">
        <f>Raw_Data!Q559</f>
        <v>162.80000000000001</v>
      </c>
      <c r="R559" s="15">
        <f>Raw_Data!R559</f>
        <v>7.7</v>
      </c>
      <c r="S559" s="15">
        <f>Raw_Data!S559</f>
        <v>0.82</v>
      </c>
      <c r="T559" s="18">
        <f>IF(Raw_Data!T559="",ROUND(AVERAGEIFS(Raw_Data!$T$2:$T$4001,Raw_Data!$E$2:$E$4001,E559,Raw_Data!$D$2:$D$4001,D559),2),IF(Raw_Data!T559&gt;INDEX(Cleaning_Reference!$F$6:$F$13,MATCH(D559,Cleaning_Reference!$A$6:$A$13,0)),INDEX(Cleaning_Reference!$F$6:$F$13,MATCH(D559,Cleaning_Reference!$A$6:$A$13,0)),Raw_Data!T559))</f>
        <v>1.61</v>
      </c>
      <c r="U559" s="15">
        <f>Raw_Data!U559</f>
        <v>6.41</v>
      </c>
      <c r="V559" s="15">
        <f>Raw_Data!V559</f>
        <v>29308</v>
      </c>
      <c r="W559" s="15">
        <f>Raw_Data!W559</f>
        <v>221790</v>
      </c>
      <c r="X559" s="15">
        <f>Raw_Data!X559</f>
        <v>187864</v>
      </c>
      <c r="Y559" s="15">
        <f>Raw_Data!Y559</f>
        <v>-33926</v>
      </c>
      <c r="Z559" s="15">
        <f>Raw_Data!Z559</f>
        <v>1339</v>
      </c>
      <c r="AA559" s="15">
        <f>Raw_Data!AA559</f>
        <v>4.7869999999999999</v>
      </c>
      <c r="AB559" s="15">
        <f>Raw_Data!AB559</f>
        <v>36.799999999999997</v>
      </c>
      <c r="AC559" s="19" t="str">
        <f>IF(Raw_Data!G559="","Yes","No")</f>
        <v>No</v>
      </c>
      <c r="AD559" s="19" t="str">
        <f>IF(Raw_Data!L559="","Yes","No")</f>
        <v>No</v>
      </c>
      <c r="AE559" s="19" t="str">
        <f>IF(Raw_Data!T559="","Imputed",IF(Raw_Data!T559&gt;INDEX(Cleaning_Reference!$F$6:$F$13,MATCH(D559,Cleaning_Reference!$A$6:$A$13,0)),"Capped","Original"))</f>
        <v>Original</v>
      </c>
      <c r="AF559" s="21">
        <f t="shared" si="8"/>
        <v>6.41</v>
      </c>
    </row>
    <row r="560" spans="1:32" ht="15" customHeight="1" x14ac:dyDescent="0.3">
      <c r="A560" s="20" t="str">
        <f>Raw_Data!A560</f>
        <v>SF10559</v>
      </c>
      <c r="B560" s="15" t="str">
        <f>Raw_Data!B560</f>
        <v>Karnataka</v>
      </c>
      <c r="C560" s="15" t="str">
        <f>Raw_Data!C560</f>
        <v>Nalgonda</v>
      </c>
      <c r="D560" s="15" t="str">
        <f>Raw_Data!D560</f>
        <v>Cotton</v>
      </c>
      <c r="E560" s="15" t="str">
        <f>Raw_Data!E560</f>
        <v>Kharif</v>
      </c>
      <c r="F560" s="15">
        <f>Raw_Data!F560</f>
        <v>2.4900000000000002</v>
      </c>
      <c r="G560" s="18">
        <f>IF(Raw_Data!G560="",ROUND(AVERAGEIFS(Raw_Data!$G$2:$G$4001,Raw_Data!$E$2:$E$4001,E560),1),Raw_Data!G560)</f>
        <v>886.7</v>
      </c>
      <c r="H560" s="15">
        <f>Raw_Data!H560</f>
        <v>28</v>
      </c>
      <c r="I560" s="15">
        <f>Raw_Data!I560</f>
        <v>69.5</v>
      </c>
      <c r="J560" s="15">
        <f>Raw_Data!J560</f>
        <v>6</v>
      </c>
      <c r="K560" s="15">
        <f>Raw_Data!K560</f>
        <v>7</v>
      </c>
      <c r="L560" s="18">
        <f>IF(Raw_Data!L560="",ROUND(AVERAGEIFS(Raw_Data!$L$2:$L$4001,Raw_Data!$E$2:$E$4001,E560),1),Raw_Data!L560)</f>
        <v>20.9</v>
      </c>
      <c r="M560" s="15">
        <f>Raw_Data!M560</f>
        <v>91.8</v>
      </c>
      <c r="N560" s="15">
        <f>Raw_Data!N560</f>
        <v>53.7</v>
      </c>
      <c r="O560" s="15">
        <f>Raw_Data!O560</f>
        <v>128.6</v>
      </c>
      <c r="P560" s="15" t="str">
        <f>Raw_Data!P560</f>
        <v>Sprinkler</v>
      </c>
      <c r="Q560" s="15">
        <f>Raw_Data!Q560</f>
        <v>163.80000000000001</v>
      </c>
      <c r="R560" s="15">
        <f>Raw_Data!R560</f>
        <v>7.19</v>
      </c>
      <c r="S560" s="15">
        <f>Raw_Data!S560</f>
        <v>0.93</v>
      </c>
      <c r="T560" s="18">
        <f>IF(Raw_Data!T560="",ROUND(AVERAGEIFS(Raw_Data!$T$2:$T$4001,Raw_Data!$E$2:$E$4001,E560,Raw_Data!$D$2:$D$4001,D560),2),IF(Raw_Data!T560&gt;INDEX(Cleaning_Reference!$F$6:$F$13,MATCH(D560,Cleaning_Reference!$A$6:$A$13,0)),INDEX(Cleaning_Reference!$F$6:$F$13,MATCH(D560,Cleaning_Reference!$A$6:$A$13,0)),Raw_Data!T560))</f>
        <v>1.56</v>
      </c>
      <c r="U560" s="15">
        <f>Raw_Data!U560</f>
        <v>3.88</v>
      </c>
      <c r="V560" s="15">
        <f>Raw_Data!V560</f>
        <v>70476</v>
      </c>
      <c r="W560" s="15">
        <f>Raw_Data!W560</f>
        <v>185216</v>
      </c>
      <c r="X560" s="15">
        <f>Raw_Data!X560</f>
        <v>273447</v>
      </c>
      <c r="Y560" s="15">
        <f>Raw_Data!Y560</f>
        <v>88231</v>
      </c>
      <c r="Z560" s="15">
        <f>Raw_Data!Z560</f>
        <v>1862</v>
      </c>
      <c r="AA560" s="15">
        <f>Raw_Data!AA560</f>
        <v>2.0840000000000001</v>
      </c>
      <c r="AB560" s="15">
        <f>Raw_Data!AB560</f>
        <v>49.8</v>
      </c>
      <c r="AC560" s="19" t="str">
        <f>IF(Raw_Data!G560="","Yes","No")</f>
        <v>No</v>
      </c>
      <c r="AD560" s="19" t="str">
        <f>IF(Raw_Data!L560="","Yes","No")</f>
        <v>No</v>
      </c>
      <c r="AE560" s="19" t="str">
        <f>IF(Raw_Data!T560="","Imputed",IF(Raw_Data!T560&gt;INDEX(Cleaning_Reference!$F$6:$F$13,MATCH(D560,Cleaning_Reference!$A$6:$A$13,0)),"Capped","Original"))</f>
        <v>Original</v>
      </c>
      <c r="AF560" s="21">
        <f t="shared" si="8"/>
        <v>3.88</v>
      </c>
    </row>
    <row r="561" spans="1:32" ht="15" customHeight="1" x14ac:dyDescent="0.3">
      <c r="A561" s="20" t="str">
        <f>Raw_Data!A561</f>
        <v>SF10560</v>
      </c>
      <c r="B561" s="15" t="str">
        <f>Raw_Data!B561</f>
        <v>Tamil Nadu</v>
      </c>
      <c r="C561" s="15" t="str">
        <f>Raw_Data!C561</f>
        <v>Nalgonda</v>
      </c>
      <c r="D561" s="15" t="str">
        <f>Raw_Data!D561</f>
        <v>Groundnut</v>
      </c>
      <c r="E561" s="15" t="str">
        <f>Raw_Data!E561</f>
        <v>Rabi</v>
      </c>
      <c r="F561" s="15">
        <f>Raw_Data!F561</f>
        <v>6.76</v>
      </c>
      <c r="G561" s="18">
        <f>IF(Raw_Data!G561="",ROUND(AVERAGEIFS(Raw_Data!$G$2:$G$4001,Raw_Data!$E$2:$E$4001,E561),1),Raw_Data!G561)</f>
        <v>477.8</v>
      </c>
      <c r="H561" s="15">
        <f>Raw_Data!H561</f>
        <v>24.3</v>
      </c>
      <c r="I561" s="15">
        <f>Raw_Data!I561</f>
        <v>49.8</v>
      </c>
      <c r="J561" s="15">
        <f>Raw_Data!J561</f>
        <v>6.8</v>
      </c>
      <c r="K561" s="15">
        <f>Raw_Data!K561</f>
        <v>6.51</v>
      </c>
      <c r="L561" s="18">
        <f>IF(Raw_Data!L561="",ROUND(AVERAGEIFS(Raw_Data!$L$2:$L$4001,Raw_Data!$E$2:$E$4001,E561),1),Raw_Data!L561)</f>
        <v>22.9</v>
      </c>
      <c r="M561" s="15">
        <f>Raw_Data!M561</f>
        <v>131.4</v>
      </c>
      <c r="N561" s="15">
        <f>Raw_Data!N561</f>
        <v>58.2</v>
      </c>
      <c r="O561" s="15">
        <f>Raw_Data!O561</f>
        <v>66.599999999999994</v>
      </c>
      <c r="P561" s="15" t="str">
        <f>Raw_Data!P561</f>
        <v>Sprinkler</v>
      </c>
      <c r="Q561" s="15">
        <f>Raw_Data!Q561</f>
        <v>237.5</v>
      </c>
      <c r="R561" s="15">
        <f>Raw_Data!R561</f>
        <v>3.92</v>
      </c>
      <c r="S561" s="15">
        <f>Raw_Data!S561</f>
        <v>0.76</v>
      </c>
      <c r="T561" s="18">
        <f>IF(Raw_Data!T561="",ROUND(AVERAGEIFS(Raw_Data!$T$2:$T$4001,Raw_Data!$E$2:$E$4001,E561,Raw_Data!$D$2:$D$4001,D561),2),IF(Raw_Data!T561&gt;INDEX(Cleaning_Reference!$F$6:$F$13,MATCH(D561,Cleaning_Reference!$A$6:$A$13,0)),INDEX(Cleaning_Reference!$F$6:$F$13,MATCH(D561,Cleaning_Reference!$A$6:$A$13,0)),Raw_Data!T561))</f>
        <v>1.84</v>
      </c>
      <c r="U561" s="15">
        <f>Raw_Data!U561</f>
        <v>12.44</v>
      </c>
      <c r="V561" s="15">
        <f>Raw_Data!V561</f>
        <v>61389</v>
      </c>
      <c r="W561" s="15">
        <f>Raw_Data!W561</f>
        <v>514036</v>
      </c>
      <c r="X561" s="15">
        <f>Raw_Data!X561</f>
        <v>763679</v>
      </c>
      <c r="Y561" s="15">
        <f>Raw_Data!Y561</f>
        <v>249643</v>
      </c>
      <c r="Z561" s="15">
        <f>Raw_Data!Z561</f>
        <v>3322</v>
      </c>
      <c r="AA561" s="15">
        <f>Raw_Data!AA561</f>
        <v>3.7450000000000001</v>
      </c>
      <c r="AB561" s="15">
        <f>Raw_Data!AB561</f>
        <v>48.8</v>
      </c>
      <c r="AC561" s="19" t="str">
        <f>IF(Raw_Data!G561="","Yes","No")</f>
        <v>No</v>
      </c>
      <c r="AD561" s="19" t="str">
        <f>IF(Raw_Data!L561="","Yes","No")</f>
        <v>No</v>
      </c>
      <c r="AE561" s="19" t="str">
        <f>IF(Raw_Data!T561="","Imputed",IF(Raw_Data!T561&gt;INDEX(Cleaning_Reference!$F$6:$F$13,MATCH(D561,Cleaning_Reference!$A$6:$A$13,0)),"Capped","Original"))</f>
        <v>Original</v>
      </c>
      <c r="AF561" s="21">
        <f t="shared" si="8"/>
        <v>12.44</v>
      </c>
    </row>
    <row r="562" spans="1:32" ht="15" customHeight="1" x14ac:dyDescent="0.3">
      <c r="A562" s="20" t="str">
        <f>Raw_Data!A562</f>
        <v>SF10561</v>
      </c>
      <c r="B562" s="15" t="str">
        <f>Raw_Data!B562</f>
        <v>Telangana</v>
      </c>
      <c r="C562" s="15" t="str">
        <f>Raw_Data!C562</f>
        <v>Rajkot</v>
      </c>
      <c r="D562" s="15" t="str">
        <f>Raw_Data!D562</f>
        <v>Rice</v>
      </c>
      <c r="E562" s="15" t="str">
        <f>Raw_Data!E562</f>
        <v>Zaid</v>
      </c>
      <c r="F562" s="15">
        <f>Raw_Data!F562</f>
        <v>3.7</v>
      </c>
      <c r="G562" s="18">
        <f>IF(Raw_Data!G562="",ROUND(AVERAGEIFS(Raw_Data!$G$2:$G$4001,Raw_Data!$E$2:$E$4001,E562),1),Raw_Data!G562)</f>
        <v>704.8</v>
      </c>
      <c r="H562" s="15">
        <f>Raw_Data!H562</f>
        <v>27.8</v>
      </c>
      <c r="I562" s="15">
        <f>Raw_Data!I562</f>
        <v>56.8</v>
      </c>
      <c r="J562" s="15">
        <f>Raw_Data!J562</f>
        <v>6.8</v>
      </c>
      <c r="K562" s="15">
        <f>Raw_Data!K562</f>
        <v>6.78</v>
      </c>
      <c r="L562" s="18">
        <f>IF(Raw_Data!L562="",ROUND(AVERAGEIFS(Raw_Data!$L$2:$L$4001,Raw_Data!$E$2:$E$4001,E562),1),Raw_Data!L562)</f>
        <v>22.1</v>
      </c>
      <c r="M562" s="15">
        <f>Raw_Data!M562</f>
        <v>121.5</v>
      </c>
      <c r="N562" s="15">
        <f>Raw_Data!N562</f>
        <v>15</v>
      </c>
      <c r="O562" s="15">
        <f>Raw_Data!O562</f>
        <v>105.8</v>
      </c>
      <c r="P562" s="15" t="str">
        <f>Raw_Data!P562</f>
        <v>Sprinkler</v>
      </c>
      <c r="Q562" s="15">
        <f>Raw_Data!Q562</f>
        <v>193.4</v>
      </c>
      <c r="R562" s="15">
        <f>Raw_Data!R562</f>
        <v>7.78</v>
      </c>
      <c r="S562" s="15">
        <f>Raw_Data!S562</f>
        <v>0.67</v>
      </c>
      <c r="T562" s="18">
        <f>IF(Raw_Data!T562="",ROUND(AVERAGEIFS(Raw_Data!$T$2:$T$4001,Raw_Data!$E$2:$E$4001,E562,Raw_Data!$D$2:$D$4001,D562),2),IF(Raw_Data!T562&gt;INDEX(Cleaning_Reference!$F$6:$F$13,MATCH(D562,Cleaning_Reference!$A$6:$A$13,0)),INDEX(Cleaning_Reference!$F$6:$F$13,MATCH(D562,Cleaning_Reference!$A$6:$A$13,0)),Raw_Data!T562))</f>
        <v>4.08</v>
      </c>
      <c r="U562" s="15">
        <f>Raw_Data!U562</f>
        <v>15.1</v>
      </c>
      <c r="V562" s="15">
        <f>Raw_Data!V562</f>
        <v>23470</v>
      </c>
      <c r="W562" s="15">
        <f>Raw_Data!W562</f>
        <v>281585</v>
      </c>
      <c r="X562" s="15">
        <f>Raw_Data!X562</f>
        <v>354397</v>
      </c>
      <c r="Y562" s="15">
        <f>Raw_Data!Y562</f>
        <v>72812</v>
      </c>
      <c r="Z562" s="15">
        <f>Raw_Data!Z562</f>
        <v>4720</v>
      </c>
      <c r="AA562" s="15">
        <f>Raw_Data!AA562</f>
        <v>3.1989999999999998</v>
      </c>
      <c r="AB562" s="15">
        <f>Raw_Data!AB562</f>
        <v>30.6</v>
      </c>
      <c r="AC562" s="19" t="str">
        <f>IF(Raw_Data!G562="","Yes","No")</f>
        <v>No</v>
      </c>
      <c r="AD562" s="19" t="str">
        <f>IF(Raw_Data!L562="","Yes","No")</f>
        <v>No</v>
      </c>
      <c r="AE562" s="19" t="str">
        <f>IF(Raw_Data!T562="","Imputed",IF(Raw_Data!T562&gt;INDEX(Cleaning_Reference!$F$6:$F$13,MATCH(D562,Cleaning_Reference!$A$6:$A$13,0)),"Capped","Original"))</f>
        <v>Original</v>
      </c>
      <c r="AF562" s="21">
        <f t="shared" si="8"/>
        <v>15.1</v>
      </c>
    </row>
    <row r="563" spans="1:32" ht="15" customHeight="1" x14ac:dyDescent="0.3">
      <c r="A563" s="20" t="str">
        <f>Raw_Data!A563</f>
        <v>SF10562</v>
      </c>
      <c r="B563" s="15" t="str">
        <f>Raw_Data!B563</f>
        <v>Telangana</v>
      </c>
      <c r="C563" s="15" t="str">
        <f>Raw_Data!C563</f>
        <v>Nalgonda</v>
      </c>
      <c r="D563" s="15" t="str">
        <f>Raw_Data!D563</f>
        <v>Pulses</v>
      </c>
      <c r="E563" s="15" t="str">
        <f>Raw_Data!E563</f>
        <v>Kharif</v>
      </c>
      <c r="F563" s="15">
        <f>Raw_Data!F563</f>
        <v>4.97</v>
      </c>
      <c r="G563" s="18">
        <f>IF(Raw_Data!G563="",ROUND(AVERAGEIFS(Raw_Data!$G$2:$G$4001,Raw_Data!$E$2:$E$4001,E563),1),Raw_Data!G563)</f>
        <v>804.1</v>
      </c>
      <c r="H563" s="15">
        <f>Raw_Data!H563</f>
        <v>30.3</v>
      </c>
      <c r="I563" s="15">
        <f>Raw_Data!I563</f>
        <v>78.7</v>
      </c>
      <c r="J563" s="15">
        <f>Raw_Data!J563</f>
        <v>6.5</v>
      </c>
      <c r="K563" s="15">
        <f>Raw_Data!K563</f>
        <v>7.2</v>
      </c>
      <c r="L563" s="18">
        <f>IF(Raw_Data!L563="",ROUND(AVERAGEIFS(Raw_Data!$L$2:$L$4001,Raw_Data!$E$2:$E$4001,E563),1),Raw_Data!L563)</f>
        <v>28.3</v>
      </c>
      <c r="M563" s="15">
        <f>Raw_Data!M563</f>
        <v>141.6</v>
      </c>
      <c r="N563" s="15">
        <f>Raw_Data!N563</f>
        <v>70.2</v>
      </c>
      <c r="O563" s="15">
        <f>Raw_Data!O563</f>
        <v>125.7</v>
      </c>
      <c r="P563" s="15" t="str">
        <f>Raw_Data!P563</f>
        <v>Flood</v>
      </c>
      <c r="Q563" s="15">
        <f>Raw_Data!Q563</f>
        <v>241.4</v>
      </c>
      <c r="R563" s="15">
        <f>Raw_Data!R563</f>
        <v>6.62</v>
      </c>
      <c r="S563" s="15">
        <f>Raw_Data!S563</f>
        <v>0.73</v>
      </c>
      <c r="T563" s="18">
        <f>IF(Raw_Data!T563="",ROUND(AVERAGEIFS(Raw_Data!$T$2:$T$4001,Raw_Data!$E$2:$E$4001,E563,Raw_Data!$D$2:$D$4001,D563),2),IF(Raw_Data!T563&gt;INDEX(Cleaning_Reference!$F$6:$F$13,MATCH(D563,Cleaning_Reference!$A$6:$A$13,0)),INDEX(Cleaning_Reference!$F$6:$F$13,MATCH(D563,Cleaning_Reference!$A$6:$A$13,0)),Raw_Data!T563))</f>
        <v>1.03</v>
      </c>
      <c r="U563" s="15">
        <f>Raw_Data!U563</f>
        <v>5.12</v>
      </c>
      <c r="V563" s="15">
        <f>Raw_Data!V563</f>
        <v>64201</v>
      </c>
      <c r="W563" s="15">
        <f>Raw_Data!W563</f>
        <v>379662</v>
      </c>
      <c r="X563" s="15">
        <f>Raw_Data!X563</f>
        <v>328709</v>
      </c>
      <c r="Y563" s="15">
        <f>Raw_Data!Y563</f>
        <v>-50953</v>
      </c>
      <c r="Z563" s="15">
        <f>Raw_Data!Z563</f>
        <v>2350</v>
      </c>
      <c r="AA563" s="15">
        <f>Raw_Data!AA563</f>
        <v>2.1789999999999998</v>
      </c>
      <c r="AB563" s="15">
        <f>Raw_Data!AB563</f>
        <v>32.299999999999997</v>
      </c>
      <c r="AC563" s="19" t="str">
        <f>IF(Raw_Data!G563="","Yes","No")</f>
        <v>No</v>
      </c>
      <c r="AD563" s="19" t="str">
        <f>IF(Raw_Data!L563="","Yes","No")</f>
        <v>No</v>
      </c>
      <c r="AE563" s="19" t="str">
        <f>IF(Raw_Data!T563="","Imputed",IF(Raw_Data!T563&gt;INDEX(Cleaning_Reference!$F$6:$F$13,MATCH(D563,Cleaning_Reference!$A$6:$A$13,0)),"Capped","Original"))</f>
        <v>Original</v>
      </c>
      <c r="AF563" s="21">
        <f t="shared" si="8"/>
        <v>5.12</v>
      </c>
    </row>
    <row r="564" spans="1:32" ht="15" customHeight="1" x14ac:dyDescent="0.3">
      <c r="A564" s="20" t="str">
        <f>Raw_Data!A564</f>
        <v>SF10563</v>
      </c>
      <c r="B564" s="15" t="str">
        <f>Raw_Data!B564</f>
        <v>Telangana</v>
      </c>
      <c r="C564" s="15" t="str">
        <f>Raw_Data!C564</f>
        <v>Nalgonda</v>
      </c>
      <c r="D564" s="15" t="str">
        <f>Raw_Data!D564</f>
        <v>Groundnut</v>
      </c>
      <c r="E564" s="15" t="str">
        <f>Raw_Data!E564</f>
        <v>Rabi</v>
      </c>
      <c r="F564" s="15">
        <f>Raw_Data!F564</f>
        <v>10.91</v>
      </c>
      <c r="G564" s="18">
        <f>IF(Raw_Data!G564="",ROUND(AVERAGEIFS(Raw_Data!$G$2:$G$4001,Raw_Data!$E$2:$E$4001,E564),1),Raw_Data!G564)</f>
        <v>189.4</v>
      </c>
      <c r="H564" s="15">
        <f>Raw_Data!H564</f>
        <v>21.3</v>
      </c>
      <c r="I564" s="15">
        <f>Raw_Data!I564</f>
        <v>64.400000000000006</v>
      </c>
      <c r="J564" s="15">
        <f>Raw_Data!J564</f>
        <v>7</v>
      </c>
      <c r="K564" s="15">
        <f>Raw_Data!K564</f>
        <v>5.86</v>
      </c>
      <c r="L564" s="18">
        <f>IF(Raw_Data!L564="",ROUND(AVERAGEIFS(Raw_Data!$L$2:$L$4001,Raw_Data!$E$2:$E$4001,E564),1),Raw_Data!L564)</f>
        <v>21.9</v>
      </c>
      <c r="M564" s="15">
        <f>Raw_Data!M564</f>
        <v>167.2</v>
      </c>
      <c r="N564" s="15">
        <f>Raw_Data!N564</f>
        <v>80.8</v>
      </c>
      <c r="O564" s="15">
        <f>Raw_Data!O564</f>
        <v>79.5</v>
      </c>
      <c r="P564" s="15" t="str">
        <f>Raw_Data!P564</f>
        <v>Flood</v>
      </c>
      <c r="Q564" s="15">
        <f>Raw_Data!Q564</f>
        <v>111.9</v>
      </c>
      <c r="R564" s="15">
        <f>Raw_Data!R564</f>
        <v>7.39</v>
      </c>
      <c r="S564" s="15">
        <f>Raw_Data!S564</f>
        <v>0.85</v>
      </c>
      <c r="T564" s="18">
        <f>IF(Raw_Data!T564="",ROUND(AVERAGEIFS(Raw_Data!$T$2:$T$4001,Raw_Data!$E$2:$E$4001,E564,Raw_Data!$D$2:$D$4001,D564),2),IF(Raw_Data!T564&gt;INDEX(Cleaning_Reference!$F$6:$F$13,MATCH(D564,Cleaning_Reference!$A$6:$A$13,0)),INDEX(Cleaning_Reference!$F$6:$F$13,MATCH(D564,Cleaning_Reference!$A$6:$A$13,0)),Raw_Data!T564))</f>
        <v>0.64</v>
      </c>
      <c r="U564" s="15">
        <f>Raw_Data!U564</f>
        <v>6.98</v>
      </c>
      <c r="V564" s="15">
        <f>Raw_Data!V564</f>
        <v>61537</v>
      </c>
      <c r="W564" s="15">
        <f>Raw_Data!W564</f>
        <v>803096</v>
      </c>
      <c r="X564" s="15">
        <f>Raw_Data!X564</f>
        <v>429528</v>
      </c>
      <c r="Y564" s="15">
        <f>Raw_Data!Y564</f>
        <v>-373568</v>
      </c>
      <c r="Z564" s="15">
        <f>Raw_Data!Z564</f>
        <v>8260</v>
      </c>
      <c r="AA564" s="15">
        <f>Raw_Data!AA564</f>
        <v>0.84499999999999997</v>
      </c>
      <c r="AB564" s="15">
        <f>Raw_Data!AB564</f>
        <v>21.8</v>
      </c>
      <c r="AC564" s="19" t="str">
        <f>IF(Raw_Data!G564="","Yes","No")</f>
        <v>No</v>
      </c>
      <c r="AD564" s="19" t="str">
        <f>IF(Raw_Data!L564="","Yes","No")</f>
        <v>No</v>
      </c>
      <c r="AE564" s="19" t="str">
        <f>IF(Raw_Data!T564="","Imputed",IF(Raw_Data!T564&gt;INDEX(Cleaning_Reference!$F$6:$F$13,MATCH(D564,Cleaning_Reference!$A$6:$A$13,0)),"Capped","Original"))</f>
        <v>Original</v>
      </c>
      <c r="AF564" s="21">
        <f t="shared" si="8"/>
        <v>6.98</v>
      </c>
    </row>
    <row r="565" spans="1:32" ht="15" customHeight="1" x14ac:dyDescent="0.3">
      <c r="A565" s="20" t="str">
        <f>Raw_Data!A565</f>
        <v>SF10564</v>
      </c>
      <c r="B565" s="15" t="str">
        <f>Raw_Data!B565</f>
        <v>Madhya Pradesh</v>
      </c>
      <c r="C565" s="15" t="str">
        <f>Raw_Data!C565</f>
        <v>Ludhiana</v>
      </c>
      <c r="D565" s="15" t="str">
        <f>Raw_Data!D565</f>
        <v>Chilli</v>
      </c>
      <c r="E565" s="15" t="str">
        <f>Raw_Data!E565</f>
        <v>Rabi</v>
      </c>
      <c r="F565" s="15">
        <f>Raw_Data!F565</f>
        <v>11.89</v>
      </c>
      <c r="G565" s="18">
        <f>IF(Raw_Data!G565="",ROUND(AVERAGEIFS(Raw_Data!$G$2:$G$4001,Raw_Data!$E$2:$E$4001,E565),1),Raw_Data!G565)</f>
        <v>179</v>
      </c>
      <c r="H565" s="15">
        <f>Raw_Data!H565</f>
        <v>23.9</v>
      </c>
      <c r="I565" s="15">
        <f>Raw_Data!I565</f>
        <v>48.1</v>
      </c>
      <c r="J565" s="15">
        <f>Raw_Data!J565</f>
        <v>7.4</v>
      </c>
      <c r="K565" s="15">
        <f>Raw_Data!K565</f>
        <v>7.93</v>
      </c>
      <c r="L565" s="18">
        <f>IF(Raw_Data!L565="",ROUND(AVERAGEIFS(Raw_Data!$L$2:$L$4001,Raw_Data!$E$2:$E$4001,E565),1),Raw_Data!L565)</f>
        <v>37.700000000000003</v>
      </c>
      <c r="M565" s="15">
        <f>Raw_Data!M565</f>
        <v>45.2</v>
      </c>
      <c r="N565" s="15">
        <f>Raw_Data!N565</f>
        <v>39.1</v>
      </c>
      <c r="O565" s="15">
        <f>Raw_Data!O565</f>
        <v>105.3</v>
      </c>
      <c r="P565" s="15" t="str">
        <f>Raw_Data!P565</f>
        <v>Flood</v>
      </c>
      <c r="Q565" s="15">
        <f>Raw_Data!Q565</f>
        <v>230.7</v>
      </c>
      <c r="R565" s="15">
        <f>Raw_Data!R565</f>
        <v>5.0199999999999996</v>
      </c>
      <c r="S565" s="15">
        <f>Raw_Data!S565</f>
        <v>0.71</v>
      </c>
      <c r="T565" s="18">
        <f>IF(Raw_Data!T565="",ROUND(AVERAGEIFS(Raw_Data!$T$2:$T$4001,Raw_Data!$E$2:$E$4001,E565,Raw_Data!$D$2:$D$4001,D565),2),IF(Raw_Data!T565&gt;INDEX(Cleaning_Reference!$F$6:$F$13,MATCH(D565,Cleaning_Reference!$A$6:$A$13,0)),INDEX(Cleaning_Reference!$F$6:$F$13,MATCH(D565,Cleaning_Reference!$A$6:$A$13,0)),Raw_Data!T565))</f>
        <v>0.3</v>
      </c>
      <c r="U565" s="15">
        <f>Raw_Data!U565</f>
        <v>3.57</v>
      </c>
      <c r="V565" s="15">
        <f>Raw_Data!V565</f>
        <v>79262</v>
      </c>
      <c r="W565" s="15">
        <f>Raw_Data!W565</f>
        <v>838891</v>
      </c>
      <c r="X565" s="15">
        <f>Raw_Data!X565</f>
        <v>282965</v>
      </c>
      <c r="Y565" s="15">
        <f>Raw_Data!Y565</f>
        <v>-555926</v>
      </c>
      <c r="Z565" s="15">
        <f>Raw_Data!Z565</f>
        <v>9980</v>
      </c>
      <c r="AA565" s="15">
        <f>Raw_Data!AA565</f>
        <v>0.35799999999999998</v>
      </c>
      <c r="AB565" s="15">
        <f>Raw_Data!AB565</f>
        <v>49.2</v>
      </c>
      <c r="AC565" s="19" t="str">
        <f>IF(Raw_Data!G565="","Yes","No")</f>
        <v>No</v>
      </c>
      <c r="AD565" s="19" t="str">
        <f>IF(Raw_Data!L565="","Yes","No")</f>
        <v>No</v>
      </c>
      <c r="AE565" s="19" t="str">
        <f>IF(Raw_Data!T565="","Imputed",IF(Raw_Data!T565&gt;INDEX(Cleaning_Reference!$F$6:$F$13,MATCH(D565,Cleaning_Reference!$A$6:$A$13,0)),"Capped","Original"))</f>
        <v>Original</v>
      </c>
      <c r="AF565" s="21">
        <f t="shared" si="8"/>
        <v>3.57</v>
      </c>
    </row>
    <row r="566" spans="1:32" ht="15" customHeight="1" x14ac:dyDescent="0.3">
      <c r="A566" s="20" t="str">
        <f>Raw_Data!A566</f>
        <v>SF10565</v>
      </c>
      <c r="B566" s="15" t="str">
        <f>Raw_Data!B566</f>
        <v>Andhra Pradesh</v>
      </c>
      <c r="C566" s="15" t="str">
        <f>Raw_Data!C566</f>
        <v>Warangal</v>
      </c>
      <c r="D566" s="15" t="str">
        <f>Raw_Data!D566</f>
        <v>Rice</v>
      </c>
      <c r="E566" s="15" t="str">
        <f>Raw_Data!E566</f>
        <v>Kharif</v>
      </c>
      <c r="F566" s="15">
        <f>Raw_Data!F566</f>
        <v>13.93</v>
      </c>
      <c r="G566" s="18">
        <f>IF(Raw_Data!G566="",ROUND(AVERAGEIFS(Raw_Data!$G$2:$G$4001,Raw_Data!$E$2:$E$4001,E566),1),Raw_Data!G566)</f>
        <v>870</v>
      </c>
      <c r="H566" s="15">
        <f>Raw_Data!H566</f>
        <v>26.5</v>
      </c>
      <c r="I566" s="15">
        <f>Raw_Data!I566</f>
        <v>58.9</v>
      </c>
      <c r="J566" s="15">
        <f>Raw_Data!J566</f>
        <v>7.9</v>
      </c>
      <c r="K566" s="15">
        <f>Raw_Data!K566</f>
        <v>5.29</v>
      </c>
      <c r="L566" s="18">
        <f>IF(Raw_Data!L566="",ROUND(AVERAGEIFS(Raw_Data!$L$2:$L$4001,Raw_Data!$E$2:$E$4001,E566),1),Raw_Data!L566)</f>
        <v>24.3</v>
      </c>
      <c r="M566" s="15">
        <f>Raw_Data!M566</f>
        <v>130.19999999999999</v>
      </c>
      <c r="N566" s="15">
        <f>Raw_Data!N566</f>
        <v>43.5</v>
      </c>
      <c r="O566" s="15">
        <f>Raw_Data!O566</f>
        <v>112.4</v>
      </c>
      <c r="P566" s="15" t="str">
        <f>Raw_Data!P566</f>
        <v>Flood</v>
      </c>
      <c r="Q566" s="15">
        <f>Raw_Data!Q566</f>
        <v>143</v>
      </c>
      <c r="R566" s="15">
        <f>Raw_Data!R566</f>
        <v>6.1</v>
      </c>
      <c r="S566" s="15">
        <f>Raw_Data!S566</f>
        <v>0.66</v>
      </c>
      <c r="T566" s="18">
        <f>IF(Raw_Data!T566="",ROUND(AVERAGEIFS(Raw_Data!$T$2:$T$4001,Raw_Data!$E$2:$E$4001,E566,Raw_Data!$D$2:$D$4001,D566),2),IF(Raw_Data!T566&gt;INDEX(Cleaning_Reference!$F$6:$F$13,MATCH(D566,Cleaning_Reference!$A$6:$A$13,0)),INDEX(Cleaning_Reference!$F$6:$F$13,MATCH(D566,Cleaning_Reference!$A$6:$A$13,0)),Raw_Data!T566))</f>
        <v>0.36</v>
      </c>
      <c r="U566" s="15">
        <f>Raw_Data!U566</f>
        <v>5.01</v>
      </c>
      <c r="V566" s="15">
        <f>Raw_Data!V566</f>
        <v>22303</v>
      </c>
      <c r="W566" s="15">
        <f>Raw_Data!W566</f>
        <v>863751</v>
      </c>
      <c r="X566" s="15">
        <f>Raw_Data!X566</f>
        <v>111738</v>
      </c>
      <c r="Y566" s="15">
        <f>Raw_Data!Y566</f>
        <v>-752013</v>
      </c>
      <c r="Z566" s="15">
        <f>Raw_Data!Z566</f>
        <v>22816</v>
      </c>
      <c r="AA566" s="15">
        <f>Raw_Data!AA566</f>
        <v>0.22</v>
      </c>
      <c r="AB566" s="15">
        <f>Raw_Data!AB566</f>
        <v>47.1</v>
      </c>
      <c r="AC566" s="19" t="str">
        <f>IF(Raw_Data!G566="","Yes","No")</f>
        <v>No</v>
      </c>
      <c r="AD566" s="19" t="str">
        <f>IF(Raw_Data!L566="","Yes","No")</f>
        <v>No</v>
      </c>
      <c r="AE566" s="19" t="str">
        <f>IF(Raw_Data!T566="","Imputed",IF(Raw_Data!T566&gt;INDEX(Cleaning_Reference!$F$6:$F$13,MATCH(D566,Cleaning_Reference!$A$6:$A$13,0)),"Capped","Original"))</f>
        <v>Original</v>
      </c>
      <c r="AF566" s="21">
        <f t="shared" si="8"/>
        <v>5.01</v>
      </c>
    </row>
    <row r="567" spans="1:32" ht="15" customHeight="1" x14ac:dyDescent="0.3">
      <c r="A567" s="20" t="str">
        <f>Raw_Data!A567</f>
        <v>SF10566</v>
      </c>
      <c r="B567" s="15" t="str">
        <f>Raw_Data!B567</f>
        <v>Madhya Pradesh</v>
      </c>
      <c r="C567" s="15" t="str">
        <f>Raw_Data!C567</f>
        <v>Krishna</v>
      </c>
      <c r="D567" s="15" t="str">
        <f>Raw_Data!D567</f>
        <v>Groundnut</v>
      </c>
      <c r="E567" s="15" t="str">
        <f>Raw_Data!E567</f>
        <v>Kharif</v>
      </c>
      <c r="F567" s="15">
        <f>Raw_Data!F567</f>
        <v>2.08</v>
      </c>
      <c r="G567" s="18">
        <f>IF(Raw_Data!G567="",ROUND(AVERAGEIFS(Raw_Data!$G$2:$G$4001,Raw_Data!$E$2:$E$4001,E567),1),Raw_Data!G567)</f>
        <v>701.5</v>
      </c>
      <c r="H567" s="15">
        <f>Raw_Data!H567</f>
        <v>29.4</v>
      </c>
      <c r="I567" s="15">
        <f>Raw_Data!I567</f>
        <v>78.7</v>
      </c>
      <c r="J567" s="15">
        <f>Raw_Data!J567</f>
        <v>6.5</v>
      </c>
      <c r="K567" s="15">
        <f>Raw_Data!K567</f>
        <v>6.94</v>
      </c>
      <c r="L567" s="18">
        <f>IF(Raw_Data!L567="",ROUND(AVERAGEIFS(Raw_Data!$L$2:$L$4001,Raw_Data!$E$2:$E$4001,E567),1),Raw_Data!L567)</f>
        <v>29.7</v>
      </c>
      <c r="M567" s="15">
        <f>Raw_Data!M567</f>
        <v>82.7</v>
      </c>
      <c r="N567" s="15">
        <f>Raw_Data!N567</f>
        <v>59.9</v>
      </c>
      <c r="O567" s="15">
        <f>Raw_Data!O567</f>
        <v>90.2</v>
      </c>
      <c r="P567" s="15" t="str">
        <f>Raw_Data!P567</f>
        <v>Rainfed</v>
      </c>
      <c r="Q567" s="15">
        <f>Raw_Data!Q567</f>
        <v>199.2</v>
      </c>
      <c r="R567" s="15">
        <f>Raw_Data!R567</f>
        <v>5.84</v>
      </c>
      <c r="S567" s="15">
        <f>Raw_Data!S567</f>
        <v>0.99</v>
      </c>
      <c r="T567" s="18">
        <f>IF(Raw_Data!T567="",ROUND(AVERAGEIFS(Raw_Data!$T$2:$T$4001,Raw_Data!$E$2:$E$4001,E567,Raw_Data!$D$2:$D$4001,D567),2),IF(Raw_Data!T567&gt;INDEX(Cleaning_Reference!$F$6:$F$13,MATCH(D567,Cleaning_Reference!$A$6:$A$13,0)),INDEX(Cleaning_Reference!$F$6:$F$13,MATCH(D567,Cleaning_Reference!$A$6:$A$13,0)),Raw_Data!T567))</f>
        <v>1.74</v>
      </c>
      <c r="U567" s="15">
        <f>Raw_Data!U567</f>
        <v>3.62</v>
      </c>
      <c r="V567" s="15">
        <f>Raw_Data!V567</f>
        <v>55854</v>
      </c>
      <c r="W567" s="15">
        <f>Raw_Data!W567</f>
        <v>153818</v>
      </c>
      <c r="X567" s="15">
        <f>Raw_Data!X567</f>
        <v>202191</v>
      </c>
      <c r="Y567" s="15">
        <f>Raw_Data!Y567</f>
        <v>48373</v>
      </c>
      <c r="Z567" s="15">
        <f>Raw_Data!Z567</f>
        <v>687</v>
      </c>
      <c r="AA567" s="15">
        <f>Raw_Data!AA567</f>
        <v>5.2690000000000001</v>
      </c>
      <c r="AB567" s="15">
        <f>Raw_Data!AB567</f>
        <v>53.9</v>
      </c>
      <c r="AC567" s="19" t="str">
        <f>IF(Raw_Data!G567="","Yes","No")</f>
        <v>No</v>
      </c>
      <c r="AD567" s="19" t="str">
        <f>IF(Raw_Data!L567="","Yes","No")</f>
        <v>No</v>
      </c>
      <c r="AE567" s="19" t="str">
        <f>IF(Raw_Data!T567="","Imputed",IF(Raw_Data!T567&gt;INDEX(Cleaning_Reference!$F$6:$F$13,MATCH(D567,Cleaning_Reference!$A$6:$A$13,0)),"Capped","Original"))</f>
        <v>Original</v>
      </c>
      <c r="AF567" s="21">
        <f t="shared" si="8"/>
        <v>3.62</v>
      </c>
    </row>
    <row r="568" spans="1:32" ht="15" customHeight="1" x14ac:dyDescent="0.3">
      <c r="A568" s="20" t="str">
        <f>Raw_Data!A568</f>
        <v>SF10567</v>
      </c>
      <c r="B568" s="15" t="str">
        <f>Raw_Data!B568</f>
        <v>Telangana</v>
      </c>
      <c r="C568" s="15" t="str">
        <f>Raw_Data!C568</f>
        <v>Nalgonda</v>
      </c>
      <c r="D568" s="15" t="str">
        <f>Raw_Data!D568</f>
        <v>Cotton</v>
      </c>
      <c r="E568" s="15" t="str">
        <f>Raw_Data!E568</f>
        <v>Rabi</v>
      </c>
      <c r="F568" s="15">
        <f>Raw_Data!F568</f>
        <v>6.56</v>
      </c>
      <c r="G568" s="18">
        <f>IF(Raw_Data!G568="",ROUND(AVERAGEIFS(Raw_Data!$G$2:$G$4001,Raw_Data!$E$2:$E$4001,E568),1),Raw_Data!G568)</f>
        <v>642.79999999999995</v>
      </c>
      <c r="H568" s="15">
        <f>Raw_Data!H568</f>
        <v>21.1</v>
      </c>
      <c r="I568" s="15">
        <f>Raw_Data!I568</f>
        <v>59.2</v>
      </c>
      <c r="J568" s="15">
        <f>Raw_Data!J568</f>
        <v>8</v>
      </c>
      <c r="K568" s="15">
        <f>Raw_Data!K568</f>
        <v>6.32</v>
      </c>
      <c r="L568" s="18">
        <f>IF(Raw_Data!L568="",ROUND(AVERAGEIFS(Raw_Data!$L$2:$L$4001,Raw_Data!$E$2:$E$4001,E568),1),Raw_Data!L568)</f>
        <v>15.5</v>
      </c>
      <c r="M568" s="15">
        <f>Raw_Data!M568</f>
        <v>124.6</v>
      </c>
      <c r="N568" s="15">
        <f>Raw_Data!N568</f>
        <v>46.1</v>
      </c>
      <c r="O568" s="15">
        <f>Raw_Data!O568</f>
        <v>102.4</v>
      </c>
      <c r="P568" s="15" t="str">
        <f>Raw_Data!P568</f>
        <v>Flood</v>
      </c>
      <c r="Q568" s="15">
        <f>Raw_Data!Q568</f>
        <v>50.6</v>
      </c>
      <c r="R568" s="15">
        <f>Raw_Data!R568</f>
        <v>3.01</v>
      </c>
      <c r="S568" s="15">
        <f>Raw_Data!S568</f>
        <v>0.81</v>
      </c>
      <c r="T568" s="18">
        <f>IF(Raw_Data!T568="",ROUND(AVERAGEIFS(Raw_Data!$T$2:$T$4001,Raw_Data!$E$2:$E$4001,E568,Raw_Data!$D$2:$D$4001,D568),2),IF(Raw_Data!T568&gt;INDEX(Cleaning_Reference!$F$6:$F$13,MATCH(D568,Cleaning_Reference!$A$6:$A$13,0)),INDEX(Cleaning_Reference!$F$6:$F$13,MATCH(D568,Cleaning_Reference!$A$6:$A$13,0)),Raw_Data!T568))</f>
        <v>1.47</v>
      </c>
      <c r="U568" s="15">
        <f>Raw_Data!U568</f>
        <v>9.64</v>
      </c>
      <c r="V568" s="15">
        <f>Raw_Data!V568</f>
        <v>69114</v>
      </c>
      <c r="W568" s="15">
        <f>Raw_Data!W568</f>
        <v>247752</v>
      </c>
      <c r="X568" s="15">
        <f>Raw_Data!X568</f>
        <v>666259</v>
      </c>
      <c r="Y568" s="15">
        <f>Raw_Data!Y568</f>
        <v>418507</v>
      </c>
      <c r="Z568" s="15">
        <f>Raw_Data!Z568</f>
        <v>6810</v>
      </c>
      <c r="AA568" s="15">
        <f>Raw_Data!AA568</f>
        <v>1.4159999999999999</v>
      </c>
      <c r="AB568" s="15">
        <f>Raw_Data!AB568</f>
        <v>41.4</v>
      </c>
      <c r="AC568" s="19" t="str">
        <f>IF(Raw_Data!G568="","Yes","No")</f>
        <v>No</v>
      </c>
      <c r="AD568" s="19" t="str">
        <f>IF(Raw_Data!L568="","Yes","No")</f>
        <v>No</v>
      </c>
      <c r="AE568" s="19" t="str">
        <f>IF(Raw_Data!T568="","Imputed",IF(Raw_Data!T568&gt;INDEX(Cleaning_Reference!$F$6:$F$13,MATCH(D568,Cleaning_Reference!$A$6:$A$13,0)),"Capped","Original"))</f>
        <v>Original</v>
      </c>
      <c r="AF568" s="21">
        <f t="shared" si="8"/>
        <v>9.64</v>
      </c>
    </row>
    <row r="569" spans="1:32" ht="15" customHeight="1" x14ac:dyDescent="0.3">
      <c r="A569" s="20" t="str">
        <f>Raw_Data!A569</f>
        <v>SF10568</v>
      </c>
      <c r="B569" s="15" t="str">
        <f>Raw_Data!B569</f>
        <v>Punjab</v>
      </c>
      <c r="C569" s="15" t="str">
        <f>Raw_Data!C569</f>
        <v>Nalgonda</v>
      </c>
      <c r="D569" s="15" t="str">
        <f>Raw_Data!D569</f>
        <v>Pulses</v>
      </c>
      <c r="E569" s="15" t="str">
        <f>Raw_Data!E569</f>
        <v>Kharif</v>
      </c>
      <c r="F569" s="15">
        <f>Raw_Data!F569</f>
        <v>11.19</v>
      </c>
      <c r="G569" s="18">
        <f>IF(Raw_Data!G569="",ROUND(AVERAGEIFS(Raw_Data!$G$2:$G$4001,Raw_Data!$E$2:$E$4001,E569),1),Raw_Data!G569)</f>
        <v>682.6</v>
      </c>
      <c r="H569" s="15">
        <f>Raw_Data!H569</f>
        <v>28.1</v>
      </c>
      <c r="I569" s="15">
        <f>Raw_Data!I569</f>
        <v>82.7</v>
      </c>
      <c r="J569" s="15">
        <f>Raw_Data!J569</f>
        <v>8.6</v>
      </c>
      <c r="K569" s="15">
        <f>Raw_Data!K569</f>
        <v>7.91</v>
      </c>
      <c r="L569" s="18">
        <f>IF(Raw_Data!L569="",ROUND(AVERAGEIFS(Raw_Data!$L$2:$L$4001,Raw_Data!$E$2:$E$4001,E569),1),Raw_Data!L569)</f>
        <v>35.6</v>
      </c>
      <c r="M569" s="15">
        <f>Raw_Data!M569</f>
        <v>117.5</v>
      </c>
      <c r="N569" s="15">
        <f>Raw_Data!N569</f>
        <v>22.8</v>
      </c>
      <c r="O569" s="15">
        <f>Raw_Data!O569</f>
        <v>104.3</v>
      </c>
      <c r="P569" s="15" t="str">
        <f>Raw_Data!P569</f>
        <v>Sprinkler</v>
      </c>
      <c r="Q569" s="15">
        <f>Raw_Data!Q569</f>
        <v>136.1</v>
      </c>
      <c r="R569" s="15">
        <f>Raw_Data!R569</f>
        <v>4.54</v>
      </c>
      <c r="S569" s="15">
        <f>Raw_Data!S569</f>
        <v>0.86</v>
      </c>
      <c r="T569" s="18">
        <f>IF(Raw_Data!T569="",ROUND(AVERAGEIFS(Raw_Data!$T$2:$T$4001,Raw_Data!$E$2:$E$4001,E569,Raw_Data!$D$2:$D$4001,D569),2),IF(Raw_Data!T569&gt;INDEX(Cleaning_Reference!$F$6:$F$13,MATCH(D569,Cleaning_Reference!$A$6:$A$13,0)),INDEX(Cleaning_Reference!$F$6:$F$13,MATCH(D569,Cleaning_Reference!$A$6:$A$13,0)),Raw_Data!T569))</f>
        <v>0.3</v>
      </c>
      <c r="U569" s="15">
        <f>Raw_Data!U569</f>
        <v>3.36</v>
      </c>
      <c r="V569" s="15">
        <f>Raw_Data!V569</f>
        <v>66121</v>
      </c>
      <c r="W569" s="15">
        <f>Raw_Data!W569</f>
        <v>579591</v>
      </c>
      <c r="X569" s="15">
        <f>Raw_Data!X569</f>
        <v>222167</v>
      </c>
      <c r="Y569" s="15">
        <f>Raw_Data!Y569</f>
        <v>-357424</v>
      </c>
      <c r="Z569" s="15">
        <f>Raw_Data!Z569</f>
        <v>4161</v>
      </c>
      <c r="AA569" s="15">
        <f>Raw_Data!AA569</f>
        <v>0.80700000000000005</v>
      </c>
      <c r="AB569" s="15">
        <f>Raw_Data!AB569</f>
        <v>52.9</v>
      </c>
      <c r="AC569" s="19" t="str">
        <f>IF(Raw_Data!G569="","Yes","No")</f>
        <v>No</v>
      </c>
      <c r="AD569" s="19" t="str">
        <f>IF(Raw_Data!L569="","Yes","No")</f>
        <v>No</v>
      </c>
      <c r="AE569" s="19" t="str">
        <f>IF(Raw_Data!T569="","Imputed",IF(Raw_Data!T569&gt;INDEX(Cleaning_Reference!$F$6:$F$13,MATCH(D569,Cleaning_Reference!$A$6:$A$13,0)),"Capped","Original"))</f>
        <v>Original</v>
      </c>
      <c r="AF569" s="21">
        <f t="shared" si="8"/>
        <v>3.36</v>
      </c>
    </row>
    <row r="570" spans="1:32" ht="15" customHeight="1" x14ac:dyDescent="0.3">
      <c r="A570" s="20" t="str">
        <f>Raw_Data!A570</f>
        <v>SF10569</v>
      </c>
      <c r="B570" s="15" t="str">
        <f>Raw_Data!B570</f>
        <v>Punjab</v>
      </c>
      <c r="C570" s="15" t="str">
        <f>Raw_Data!C570</f>
        <v>Rajkot</v>
      </c>
      <c r="D570" s="15" t="str">
        <f>Raw_Data!D570</f>
        <v>Cotton</v>
      </c>
      <c r="E570" s="15" t="str">
        <f>Raw_Data!E570</f>
        <v>Zaid</v>
      </c>
      <c r="F570" s="15">
        <f>Raw_Data!F570</f>
        <v>11.47</v>
      </c>
      <c r="G570" s="18">
        <f>IF(Raw_Data!G570="",ROUND(AVERAGEIFS(Raw_Data!$G$2:$G$4001,Raw_Data!$E$2:$E$4001,E570),1),Raw_Data!G570)</f>
        <v>240.1</v>
      </c>
      <c r="H570" s="15">
        <f>Raw_Data!H570</f>
        <v>29.6</v>
      </c>
      <c r="I570" s="15">
        <f>Raw_Data!I570</f>
        <v>63.6</v>
      </c>
      <c r="J570" s="15">
        <f>Raw_Data!J570</f>
        <v>7.1</v>
      </c>
      <c r="K570" s="15">
        <f>Raw_Data!K570</f>
        <v>6.17</v>
      </c>
      <c r="L570" s="18">
        <f>IF(Raw_Data!L570="",ROUND(AVERAGEIFS(Raw_Data!$L$2:$L$4001,Raw_Data!$E$2:$E$4001,E570),1),Raw_Data!L570)</f>
        <v>24.1</v>
      </c>
      <c r="M570" s="15">
        <f>Raw_Data!M570</f>
        <v>183.1</v>
      </c>
      <c r="N570" s="15">
        <f>Raw_Data!N570</f>
        <v>73.400000000000006</v>
      </c>
      <c r="O570" s="15">
        <f>Raw_Data!O570</f>
        <v>66.5</v>
      </c>
      <c r="P570" s="15" t="str">
        <f>Raw_Data!P570</f>
        <v>Flood</v>
      </c>
      <c r="Q570" s="15">
        <f>Raw_Data!Q570</f>
        <v>257.7</v>
      </c>
      <c r="R570" s="15">
        <f>Raw_Data!R570</f>
        <v>7</v>
      </c>
      <c r="S570" s="15">
        <f>Raw_Data!S570</f>
        <v>0.91</v>
      </c>
      <c r="T570" s="18">
        <f>IF(Raw_Data!T570="",ROUND(AVERAGEIFS(Raw_Data!$T$2:$T$4001,Raw_Data!$E$2:$E$4001,E570,Raw_Data!$D$2:$D$4001,D570),2),IF(Raw_Data!T570&gt;INDEX(Cleaning_Reference!$F$6:$F$13,MATCH(D570,Cleaning_Reference!$A$6:$A$13,0)),INDEX(Cleaning_Reference!$F$6:$F$13,MATCH(D570,Cleaning_Reference!$A$6:$A$13,0)),Raw_Data!T570))</f>
        <v>1.03</v>
      </c>
      <c r="U570" s="15">
        <f>Raw_Data!U570</f>
        <v>11.81</v>
      </c>
      <c r="V570" s="15">
        <f>Raw_Data!V570</f>
        <v>78561</v>
      </c>
      <c r="W570" s="15">
        <f>Raw_Data!W570</f>
        <v>859819</v>
      </c>
      <c r="X570" s="15">
        <f>Raw_Data!X570</f>
        <v>927805</v>
      </c>
      <c r="Y570" s="15">
        <f>Raw_Data!Y570</f>
        <v>67986</v>
      </c>
      <c r="Z570" s="15">
        <f>Raw_Data!Z570</f>
        <v>10825</v>
      </c>
      <c r="AA570" s="15">
        <f>Raw_Data!AA570</f>
        <v>1.091</v>
      </c>
      <c r="AB570" s="15">
        <f>Raw_Data!AB570</f>
        <v>35.1</v>
      </c>
      <c r="AC570" s="19" t="str">
        <f>IF(Raw_Data!G570="","Yes","No")</f>
        <v>No</v>
      </c>
      <c r="AD570" s="19" t="str">
        <f>IF(Raw_Data!L570="","Yes","No")</f>
        <v>No</v>
      </c>
      <c r="AE570" s="19" t="str">
        <f>IF(Raw_Data!T570="","Imputed",IF(Raw_Data!T570&gt;INDEX(Cleaning_Reference!$F$6:$F$13,MATCH(D570,Cleaning_Reference!$A$6:$A$13,0)),"Capped","Original"))</f>
        <v>Original</v>
      </c>
      <c r="AF570" s="21">
        <f t="shared" si="8"/>
        <v>11.81</v>
      </c>
    </row>
    <row r="571" spans="1:32" ht="15" customHeight="1" x14ac:dyDescent="0.3">
      <c r="A571" s="20" t="str">
        <f>Raw_Data!A571</f>
        <v>SF10570</v>
      </c>
      <c r="B571" s="15" t="str">
        <f>Raw_Data!B571</f>
        <v>Punjab</v>
      </c>
      <c r="C571" s="15" t="str">
        <f>Raw_Data!C571</f>
        <v>Indore</v>
      </c>
      <c r="D571" s="15" t="str">
        <f>Raw_Data!D571</f>
        <v>Rice</v>
      </c>
      <c r="E571" s="15" t="str">
        <f>Raw_Data!E571</f>
        <v>Zaid</v>
      </c>
      <c r="F571" s="15">
        <f>Raw_Data!F571</f>
        <v>9.7200000000000006</v>
      </c>
      <c r="G571" s="18">
        <f>IF(Raw_Data!G571="",ROUND(AVERAGEIFS(Raw_Data!$G$2:$G$4001,Raw_Data!$E$2:$E$4001,E571),1),Raw_Data!G571)</f>
        <v>174.2</v>
      </c>
      <c r="H571" s="15">
        <f>Raw_Data!H571</f>
        <v>32.4</v>
      </c>
      <c r="I571" s="15">
        <f>Raw_Data!I571</f>
        <v>44.9</v>
      </c>
      <c r="J571" s="15">
        <f>Raw_Data!J571</f>
        <v>8.8000000000000007</v>
      </c>
      <c r="K571" s="15">
        <f>Raw_Data!K571</f>
        <v>7.63</v>
      </c>
      <c r="L571" s="18">
        <f>IF(Raw_Data!L571="",ROUND(AVERAGEIFS(Raw_Data!$L$2:$L$4001,Raw_Data!$E$2:$E$4001,E571),1),Raw_Data!L571)</f>
        <v>24.4</v>
      </c>
      <c r="M571" s="15">
        <f>Raw_Data!M571</f>
        <v>88.9</v>
      </c>
      <c r="N571" s="15">
        <f>Raw_Data!N571</f>
        <v>61.8</v>
      </c>
      <c r="O571" s="15">
        <f>Raw_Data!O571</f>
        <v>100.1</v>
      </c>
      <c r="P571" s="15" t="str">
        <f>Raw_Data!P571</f>
        <v>Rainfed</v>
      </c>
      <c r="Q571" s="15">
        <f>Raw_Data!Q571</f>
        <v>215.5</v>
      </c>
      <c r="R571" s="15">
        <f>Raw_Data!R571</f>
        <v>4.4400000000000004</v>
      </c>
      <c r="S571" s="15">
        <f>Raw_Data!S571</f>
        <v>0.97</v>
      </c>
      <c r="T571" s="18">
        <f>IF(Raw_Data!T571="",ROUND(AVERAGEIFS(Raw_Data!$T$2:$T$4001,Raw_Data!$E$2:$E$4001,E571,Raw_Data!$D$2:$D$4001,D571),2),IF(Raw_Data!T571&gt;INDEX(Cleaning_Reference!$F$6:$F$13,MATCH(D571,Cleaning_Reference!$A$6:$A$13,0)),INDEX(Cleaning_Reference!$F$6:$F$13,MATCH(D571,Cleaning_Reference!$A$6:$A$13,0)),Raw_Data!T571))</f>
        <v>0.74</v>
      </c>
      <c r="U571" s="15">
        <f>Raw_Data!U571</f>
        <v>7.19</v>
      </c>
      <c r="V571" s="15">
        <f>Raw_Data!V571</f>
        <v>23579</v>
      </c>
      <c r="W571" s="15">
        <f>Raw_Data!W571</f>
        <v>586001</v>
      </c>
      <c r="X571" s="15">
        <f>Raw_Data!X571</f>
        <v>169533</v>
      </c>
      <c r="Y571" s="15">
        <f>Raw_Data!Y571</f>
        <v>-416468</v>
      </c>
      <c r="Z571" s="15">
        <f>Raw_Data!Z571</f>
        <v>5825</v>
      </c>
      <c r="AA571" s="15">
        <f>Raw_Data!AA571</f>
        <v>1.234</v>
      </c>
      <c r="AB571" s="15">
        <f>Raw_Data!AB571</f>
        <v>33.700000000000003</v>
      </c>
      <c r="AC571" s="19" t="str">
        <f>IF(Raw_Data!G571="","Yes","No")</f>
        <v>No</v>
      </c>
      <c r="AD571" s="19" t="str">
        <f>IF(Raw_Data!L571="","Yes","No")</f>
        <v>No</v>
      </c>
      <c r="AE571" s="19" t="str">
        <f>IF(Raw_Data!T571="","Imputed",IF(Raw_Data!T571&gt;INDEX(Cleaning_Reference!$F$6:$F$13,MATCH(D571,Cleaning_Reference!$A$6:$A$13,0)),"Capped","Original"))</f>
        <v>Original</v>
      </c>
      <c r="AF571" s="21">
        <f t="shared" si="8"/>
        <v>7.19</v>
      </c>
    </row>
    <row r="572" spans="1:32" ht="15" customHeight="1" x14ac:dyDescent="0.3">
      <c r="A572" s="20" t="str">
        <f>Raw_Data!A572</f>
        <v>SF10571</v>
      </c>
      <c r="B572" s="15" t="str">
        <f>Raw_Data!B572</f>
        <v>Karnataka</v>
      </c>
      <c r="C572" s="15" t="str">
        <f>Raw_Data!C572</f>
        <v>Raichur</v>
      </c>
      <c r="D572" s="15" t="str">
        <f>Raw_Data!D572</f>
        <v>Cotton</v>
      </c>
      <c r="E572" s="15" t="str">
        <f>Raw_Data!E572</f>
        <v>Zaid</v>
      </c>
      <c r="F572" s="15">
        <f>Raw_Data!F572</f>
        <v>3.58</v>
      </c>
      <c r="G572" s="18">
        <f>IF(Raw_Data!G572="",ROUND(AVERAGEIFS(Raw_Data!$G$2:$G$4001,Raw_Data!$E$2:$E$4001,E572),1),Raw_Data!G572)</f>
        <v>341.2</v>
      </c>
      <c r="H572" s="15">
        <f>Raw_Data!H572</f>
        <v>28.6</v>
      </c>
      <c r="I572" s="15">
        <f>Raw_Data!I572</f>
        <v>49.2</v>
      </c>
      <c r="J572" s="15">
        <f>Raw_Data!J572</f>
        <v>9.8000000000000007</v>
      </c>
      <c r="K572" s="15">
        <f>Raw_Data!K572</f>
        <v>6.84</v>
      </c>
      <c r="L572" s="18">
        <f>IF(Raw_Data!L572="",ROUND(AVERAGEIFS(Raw_Data!$L$2:$L$4001,Raw_Data!$E$2:$E$4001,E572),1),Raw_Data!L572)</f>
        <v>18.2</v>
      </c>
      <c r="M572" s="15">
        <f>Raw_Data!M572</f>
        <v>120.7</v>
      </c>
      <c r="N572" s="15">
        <f>Raw_Data!N572</f>
        <v>81.8</v>
      </c>
      <c r="O572" s="15">
        <f>Raw_Data!O572</f>
        <v>102.2</v>
      </c>
      <c r="P572" s="15" t="str">
        <f>Raw_Data!P572</f>
        <v>Flood</v>
      </c>
      <c r="Q572" s="15">
        <f>Raw_Data!Q572</f>
        <v>85.6</v>
      </c>
      <c r="R572" s="15">
        <f>Raw_Data!R572</f>
        <v>5.15</v>
      </c>
      <c r="S572" s="15">
        <f>Raw_Data!S572</f>
        <v>0.91</v>
      </c>
      <c r="T572" s="18">
        <f>IF(Raw_Data!T572="",ROUND(AVERAGEIFS(Raw_Data!$T$2:$T$4001,Raw_Data!$E$2:$E$4001,E572,Raw_Data!$D$2:$D$4001,D572),2),IF(Raw_Data!T572&gt;INDEX(Cleaning_Reference!$F$6:$F$13,MATCH(D572,Cleaning_Reference!$A$6:$A$13,0)),INDEX(Cleaning_Reference!$F$6:$F$13,MATCH(D572,Cleaning_Reference!$A$6:$A$13,0)),Raw_Data!T572))</f>
        <v>1.28</v>
      </c>
      <c r="U572" s="15">
        <f>Raw_Data!U572</f>
        <v>4.58</v>
      </c>
      <c r="V572" s="15">
        <f>Raw_Data!V572</f>
        <v>68158</v>
      </c>
      <c r="W572" s="15">
        <f>Raw_Data!W572</f>
        <v>176258</v>
      </c>
      <c r="X572" s="15">
        <f>Raw_Data!X572</f>
        <v>312164</v>
      </c>
      <c r="Y572" s="15">
        <f>Raw_Data!Y572</f>
        <v>135906</v>
      </c>
      <c r="Z572" s="15">
        <f>Raw_Data!Z572</f>
        <v>3297</v>
      </c>
      <c r="AA572" s="15">
        <f>Raw_Data!AA572</f>
        <v>1.389</v>
      </c>
      <c r="AB572" s="15">
        <f>Raw_Data!AB572</f>
        <v>31.7</v>
      </c>
      <c r="AC572" s="19" t="str">
        <f>IF(Raw_Data!G572="","Yes","No")</f>
        <v>No</v>
      </c>
      <c r="AD572" s="19" t="str">
        <f>IF(Raw_Data!L572="","Yes","No")</f>
        <v>No</v>
      </c>
      <c r="AE572" s="19" t="str">
        <f>IF(Raw_Data!T572="","Imputed",IF(Raw_Data!T572&gt;INDEX(Cleaning_Reference!$F$6:$F$13,MATCH(D572,Cleaning_Reference!$A$6:$A$13,0)),"Capped","Original"))</f>
        <v>Original</v>
      </c>
      <c r="AF572" s="21">
        <f t="shared" si="8"/>
        <v>4.58</v>
      </c>
    </row>
    <row r="573" spans="1:32" ht="15" customHeight="1" x14ac:dyDescent="0.3">
      <c r="A573" s="20" t="str">
        <f>Raw_Data!A573</f>
        <v>SF10572</v>
      </c>
      <c r="B573" s="15" t="str">
        <f>Raw_Data!B573</f>
        <v>Gujarat</v>
      </c>
      <c r="C573" s="15" t="str">
        <f>Raw_Data!C573</f>
        <v>Indore</v>
      </c>
      <c r="D573" s="15" t="str">
        <f>Raw_Data!D573</f>
        <v>Rice</v>
      </c>
      <c r="E573" s="15" t="str">
        <f>Raw_Data!E573</f>
        <v>Kharif</v>
      </c>
      <c r="F573" s="15">
        <f>Raw_Data!F573</f>
        <v>7.06</v>
      </c>
      <c r="G573" s="18">
        <f>IF(Raw_Data!G573="",ROUND(AVERAGEIFS(Raw_Data!$G$2:$G$4001,Raw_Data!$E$2:$E$4001,E573),1),Raw_Data!G573)</f>
        <v>947.6</v>
      </c>
      <c r="H573" s="15">
        <f>Raw_Data!H573</f>
        <v>29.7</v>
      </c>
      <c r="I573" s="15">
        <f>Raw_Data!I573</f>
        <v>68</v>
      </c>
      <c r="J573" s="15">
        <f>Raw_Data!J573</f>
        <v>8.1999999999999993</v>
      </c>
      <c r="K573" s="15">
        <f>Raw_Data!K573</f>
        <v>6.9</v>
      </c>
      <c r="L573" s="18">
        <f>IF(Raw_Data!L573="",ROUND(AVERAGEIFS(Raw_Data!$L$2:$L$4001,Raw_Data!$E$2:$E$4001,E573),1),Raw_Data!L573)</f>
        <v>33.9</v>
      </c>
      <c r="M573" s="15">
        <f>Raw_Data!M573</f>
        <v>103.5</v>
      </c>
      <c r="N573" s="15">
        <f>Raw_Data!N573</f>
        <v>89.3</v>
      </c>
      <c r="O573" s="15">
        <f>Raw_Data!O573</f>
        <v>101.3</v>
      </c>
      <c r="P573" s="15" t="str">
        <f>Raw_Data!P573</f>
        <v>Rainfed</v>
      </c>
      <c r="Q573" s="15">
        <f>Raw_Data!Q573</f>
        <v>230.4</v>
      </c>
      <c r="R573" s="15">
        <f>Raw_Data!R573</f>
        <v>6.41</v>
      </c>
      <c r="S573" s="15">
        <f>Raw_Data!S573</f>
        <v>0.86</v>
      </c>
      <c r="T573" s="18">
        <f>IF(Raw_Data!T573="",ROUND(AVERAGEIFS(Raw_Data!$T$2:$T$4001,Raw_Data!$E$2:$E$4001,E573,Raw_Data!$D$2:$D$4001,D573),2),IF(Raw_Data!T573&gt;INDEX(Cleaning_Reference!$F$6:$F$13,MATCH(D573,Cleaning_Reference!$A$6:$A$13,0)),INDEX(Cleaning_Reference!$F$6:$F$13,MATCH(D573,Cleaning_Reference!$A$6:$A$13,0)),Raw_Data!T573))</f>
        <v>3.21</v>
      </c>
      <c r="U573" s="15">
        <f>Raw_Data!U573</f>
        <v>22.66</v>
      </c>
      <c r="V573" s="15">
        <f>Raw_Data!V573</f>
        <v>22116</v>
      </c>
      <c r="W573" s="15">
        <f>Raw_Data!W573</f>
        <v>458812</v>
      </c>
      <c r="X573" s="15">
        <f>Raw_Data!X573</f>
        <v>501149</v>
      </c>
      <c r="Y573" s="15">
        <f>Raw_Data!Y573</f>
        <v>42337</v>
      </c>
      <c r="Z573" s="15">
        <f>Raw_Data!Z573</f>
        <v>5240</v>
      </c>
      <c r="AA573" s="15">
        <f>Raw_Data!AA573</f>
        <v>4.3239999999999998</v>
      </c>
      <c r="AB573" s="15">
        <f>Raw_Data!AB573</f>
        <v>55.9</v>
      </c>
      <c r="AC573" s="19" t="str">
        <f>IF(Raw_Data!G573="","Yes","No")</f>
        <v>No</v>
      </c>
      <c r="AD573" s="19" t="str">
        <f>IF(Raw_Data!L573="","Yes","No")</f>
        <v>No</v>
      </c>
      <c r="AE573" s="19" t="str">
        <f>IF(Raw_Data!T573="","Imputed",IF(Raw_Data!T573&gt;INDEX(Cleaning_Reference!$F$6:$F$13,MATCH(D573,Cleaning_Reference!$A$6:$A$13,0)),"Capped","Original"))</f>
        <v>Original</v>
      </c>
      <c r="AF573" s="21">
        <f t="shared" si="8"/>
        <v>22.66</v>
      </c>
    </row>
    <row r="574" spans="1:32" ht="15" customHeight="1" x14ac:dyDescent="0.3">
      <c r="A574" s="20" t="str">
        <f>Raw_Data!A574</f>
        <v>SF10573</v>
      </c>
      <c r="B574" s="15" t="str">
        <f>Raw_Data!B574</f>
        <v>Gujarat</v>
      </c>
      <c r="C574" s="15" t="str">
        <f>Raw_Data!C574</f>
        <v>Erode</v>
      </c>
      <c r="D574" s="15" t="str">
        <f>Raw_Data!D574</f>
        <v>Groundnut</v>
      </c>
      <c r="E574" s="15" t="str">
        <f>Raw_Data!E574</f>
        <v>Kharif</v>
      </c>
      <c r="F574" s="15">
        <f>Raw_Data!F574</f>
        <v>7.72</v>
      </c>
      <c r="G574" s="18">
        <f>IF(Raw_Data!G574="",ROUND(AVERAGEIFS(Raw_Data!$G$2:$G$4001,Raw_Data!$E$2:$E$4001,E574),1),Raw_Data!G574)</f>
        <v>979.4</v>
      </c>
      <c r="H574" s="15">
        <f>Raw_Data!H574</f>
        <v>26.1</v>
      </c>
      <c r="I574" s="15">
        <f>Raw_Data!I574</f>
        <v>72.5</v>
      </c>
      <c r="J574" s="15">
        <f>Raw_Data!J574</f>
        <v>5.3</v>
      </c>
      <c r="K574" s="15">
        <f>Raw_Data!K574</f>
        <v>5.82</v>
      </c>
      <c r="L574" s="18">
        <f>IF(Raw_Data!L574="",ROUND(AVERAGEIFS(Raw_Data!$L$2:$L$4001,Raw_Data!$E$2:$E$4001,E574),1),Raw_Data!L574)</f>
        <v>37.799999999999997</v>
      </c>
      <c r="M574" s="15">
        <f>Raw_Data!M574</f>
        <v>134.5</v>
      </c>
      <c r="N574" s="15">
        <f>Raw_Data!N574</f>
        <v>57.3</v>
      </c>
      <c r="O574" s="15">
        <f>Raw_Data!O574</f>
        <v>87.4</v>
      </c>
      <c r="P574" s="15" t="str">
        <f>Raw_Data!P574</f>
        <v>Sprinkler</v>
      </c>
      <c r="Q574" s="15">
        <f>Raw_Data!Q574</f>
        <v>116.2</v>
      </c>
      <c r="R574" s="15">
        <f>Raw_Data!R574</f>
        <v>5.84</v>
      </c>
      <c r="S574" s="15">
        <f>Raw_Data!S574</f>
        <v>0.68</v>
      </c>
      <c r="T574" s="18">
        <f>IF(Raw_Data!T574="",ROUND(AVERAGEIFS(Raw_Data!$T$2:$T$4001,Raw_Data!$E$2:$E$4001,E574,Raw_Data!$D$2:$D$4001,D574),2),IF(Raw_Data!T574&gt;INDEX(Cleaning_Reference!$F$6:$F$13,MATCH(D574,Cleaning_Reference!$A$6:$A$13,0)),INDEX(Cleaning_Reference!$F$6:$F$13,MATCH(D574,Cleaning_Reference!$A$6:$A$13,0)),Raw_Data!T574))</f>
        <v>0.85</v>
      </c>
      <c r="U574" s="15">
        <f>Raw_Data!U574</f>
        <v>6.56</v>
      </c>
      <c r="V574" s="15">
        <f>Raw_Data!V574</f>
        <v>51712</v>
      </c>
      <c r="W574" s="15">
        <f>Raw_Data!W574</f>
        <v>391543</v>
      </c>
      <c r="X574" s="15">
        <f>Raw_Data!X574</f>
        <v>339231</v>
      </c>
      <c r="Y574" s="15">
        <f>Raw_Data!Y574</f>
        <v>-52312</v>
      </c>
      <c r="Z574" s="15">
        <f>Raw_Data!Z574</f>
        <v>3880</v>
      </c>
      <c r="AA574" s="15">
        <f>Raw_Data!AA574</f>
        <v>1.6910000000000001</v>
      </c>
      <c r="AB574" s="15">
        <f>Raw_Data!AB574</f>
        <v>45</v>
      </c>
      <c r="AC574" s="19" t="str">
        <f>IF(Raw_Data!G574="","Yes","No")</f>
        <v>No</v>
      </c>
      <c r="AD574" s="19" t="str">
        <f>IF(Raw_Data!L574="","Yes","No")</f>
        <v>No</v>
      </c>
      <c r="AE574" s="19" t="str">
        <f>IF(Raw_Data!T574="","Imputed",IF(Raw_Data!T574&gt;INDEX(Cleaning_Reference!$F$6:$F$13,MATCH(D574,Cleaning_Reference!$A$6:$A$13,0)),"Capped","Original"))</f>
        <v>Original</v>
      </c>
      <c r="AF574" s="21">
        <f t="shared" si="8"/>
        <v>6.56</v>
      </c>
    </row>
    <row r="575" spans="1:32" ht="15" customHeight="1" x14ac:dyDescent="0.3">
      <c r="A575" s="20" t="str">
        <f>Raw_Data!A575</f>
        <v>SF10574</v>
      </c>
      <c r="B575" s="15" t="str">
        <f>Raw_Data!B575</f>
        <v>Gujarat</v>
      </c>
      <c r="C575" s="15" t="str">
        <f>Raw_Data!C575</f>
        <v>Raichur</v>
      </c>
      <c r="D575" s="15" t="str">
        <f>Raw_Data!D575</f>
        <v>Sugarcane</v>
      </c>
      <c r="E575" s="15" t="str">
        <f>Raw_Data!E575</f>
        <v>Rabi</v>
      </c>
      <c r="F575" s="15">
        <f>Raw_Data!F575</f>
        <v>6.8</v>
      </c>
      <c r="G575" s="18">
        <f>IF(Raw_Data!G575="",ROUND(AVERAGEIFS(Raw_Data!$G$2:$G$4001,Raw_Data!$E$2:$E$4001,E575),1),Raw_Data!G575)</f>
        <v>401.8</v>
      </c>
      <c r="H575" s="15">
        <f>Raw_Data!H575</f>
        <v>26.3</v>
      </c>
      <c r="I575" s="15">
        <f>Raw_Data!I575</f>
        <v>60.9</v>
      </c>
      <c r="J575" s="15">
        <f>Raw_Data!J575</f>
        <v>8.1999999999999993</v>
      </c>
      <c r="K575" s="15">
        <f>Raw_Data!K575</f>
        <v>7.16</v>
      </c>
      <c r="L575" s="18">
        <f>IF(Raw_Data!L575="",ROUND(AVERAGEIFS(Raw_Data!$L$2:$L$4001,Raw_Data!$E$2:$E$4001,E575),1),Raw_Data!L575)</f>
        <v>24.1</v>
      </c>
      <c r="M575" s="15">
        <f>Raw_Data!M575</f>
        <v>125.5</v>
      </c>
      <c r="N575" s="15">
        <f>Raw_Data!N575</f>
        <v>80.2</v>
      </c>
      <c r="O575" s="15">
        <f>Raw_Data!O575</f>
        <v>138.9</v>
      </c>
      <c r="P575" s="15" t="str">
        <f>Raw_Data!P575</f>
        <v>Flood</v>
      </c>
      <c r="Q575" s="15">
        <f>Raw_Data!Q575</f>
        <v>188.2</v>
      </c>
      <c r="R575" s="15">
        <f>Raw_Data!R575</f>
        <v>8.75</v>
      </c>
      <c r="S575" s="15">
        <f>Raw_Data!S575</f>
        <v>0.9</v>
      </c>
      <c r="T575" s="18">
        <f>IF(Raw_Data!T575="",ROUND(AVERAGEIFS(Raw_Data!$T$2:$T$4001,Raw_Data!$E$2:$E$4001,E575,Raw_Data!$D$2:$D$4001,D575),2),IF(Raw_Data!T575&gt;INDEX(Cleaning_Reference!$F$6:$F$13,MATCH(D575,Cleaning_Reference!$A$6:$A$13,0)),INDEX(Cleaning_Reference!$F$6:$F$13,MATCH(D575,Cleaning_Reference!$A$6:$A$13,0)),Raw_Data!T575))</f>
        <v>63.19</v>
      </c>
      <c r="U575" s="15">
        <f>Raw_Data!U575</f>
        <v>429.69</v>
      </c>
      <c r="V575" s="15">
        <f>Raw_Data!V575</f>
        <v>3632</v>
      </c>
      <c r="W575" s="15">
        <f>Raw_Data!W575</f>
        <v>378817</v>
      </c>
      <c r="X575" s="15">
        <f>Raw_Data!X575</f>
        <v>1560634</v>
      </c>
      <c r="Y575" s="15">
        <f>Raw_Data!Y575</f>
        <v>1181817</v>
      </c>
      <c r="Z575" s="15">
        <f>Raw_Data!Z575</f>
        <v>14435</v>
      </c>
      <c r="AA575" s="15">
        <f>Raw_Data!AA575</f>
        <v>29.766999999999999</v>
      </c>
      <c r="AB575" s="15">
        <f>Raw_Data!AB575</f>
        <v>26.1</v>
      </c>
      <c r="AC575" s="19" t="str">
        <f>IF(Raw_Data!G575="","Yes","No")</f>
        <v>No</v>
      </c>
      <c r="AD575" s="19" t="str">
        <f>IF(Raw_Data!L575="","Yes","No")</f>
        <v>Yes</v>
      </c>
      <c r="AE575" s="19" t="str">
        <f>IF(Raw_Data!T575="","Imputed",IF(Raw_Data!T575&gt;INDEX(Cleaning_Reference!$F$6:$F$13,MATCH(D575,Cleaning_Reference!$A$6:$A$13,0)),"Capped","Original"))</f>
        <v>Original</v>
      </c>
      <c r="AF575" s="21">
        <f t="shared" si="8"/>
        <v>429.69</v>
      </c>
    </row>
    <row r="576" spans="1:32" ht="15" customHeight="1" x14ac:dyDescent="0.3">
      <c r="A576" s="20" t="str">
        <f>Raw_Data!A576</f>
        <v>SF10575</v>
      </c>
      <c r="B576" s="15" t="str">
        <f>Raw_Data!B576</f>
        <v>Andhra Pradesh</v>
      </c>
      <c r="C576" s="15" t="str">
        <f>Raw_Data!C576</f>
        <v>Krishna</v>
      </c>
      <c r="D576" s="15" t="str">
        <f>Raw_Data!D576</f>
        <v>Maize</v>
      </c>
      <c r="E576" s="15" t="str">
        <f>Raw_Data!E576</f>
        <v>Rabi</v>
      </c>
      <c r="F576" s="15">
        <f>Raw_Data!F576</f>
        <v>2.14</v>
      </c>
      <c r="G576" s="18">
        <f>IF(Raw_Data!G576="",ROUND(AVERAGEIFS(Raw_Data!$G$2:$G$4001,Raw_Data!$E$2:$E$4001,E576),1),Raw_Data!G576)</f>
        <v>558.29999999999995</v>
      </c>
      <c r="H576" s="15">
        <f>Raw_Data!H576</f>
        <v>25.4</v>
      </c>
      <c r="I576" s="15">
        <f>Raw_Data!I576</f>
        <v>74.099999999999994</v>
      </c>
      <c r="J576" s="15">
        <f>Raw_Data!J576</f>
        <v>8.1999999999999993</v>
      </c>
      <c r="K576" s="15">
        <f>Raw_Data!K576</f>
        <v>6.95</v>
      </c>
      <c r="L576" s="18">
        <f>IF(Raw_Data!L576="",ROUND(AVERAGEIFS(Raw_Data!$L$2:$L$4001,Raw_Data!$E$2:$E$4001,E576),1),Raw_Data!L576)</f>
        <v>23.5</v>
      </c>
      <c r="M576" s="15">
        <f>Raw_Data!M576</f>
        <v>142.19999999999999</v>
      </c>
      <c r="N576" s="15">
        <f>Raw_Data!N576</f>
        <v>53.2</v>
      </c>
      <c r="O576" s="15">
        <f>Raw_Data!O576</f>
        <v>148.30000000000001</v>
      </c>
      <c r="P576" s="15" t="str">
        <f>Raw_Data!P576</f>
        <v>Flood</v>
      </c>
      <c r="Q576" s="15">
        <f>Raw_Data!Q576</f>
        <v>188.3</v>
      </c>
      <c r="R576" s="15">
        <f>Raw_Data!R576</f>
        <v>2.0499999999999998</v>
      </c>
      <c r="S576" s="15">
        <f>Raw_Data!S576</f>
        <v>0.89</v>
      </c>
      <c r="T576" s="18">
        <f>IF(Raw_Data!T576="",ROUND(AVERAGEIFS(Raw_Data!$T$2:$T$4001,Raw_Data!$E$2:$E$4001,E576,Raw_Data!$D$2:$D$4001,D576),2),IF(Raw_Data!T576&gt;INDEX(Cleaning_Reference!$F$6:$F$13,MATCH(D576,Cleaning_Reference!$A$6:$A$13,0)),INDEX(Cleaning_Reference!$F$6:$F$13,MATCH(D576,Cleaning_Reference!$A$6:$A$13,0)),Raw_Data!T576))</f>
        <v>3.75</v>
      </c>
      <c r="U576" s="15">
        <f>Raw_Data!U576</f>
        <v>8.02</v>
      </c>
      <c r="V576" s="15">
        <f>Raw_Data!V576</f>
        <v>23310</v>
      </c>
      <c r="W576" s="15">
        <f>Raw_Data!W576</f>
        <v>111009</v>
      </c>
      <c r="X576" s="15">
        <f>Raw_Data!X576</f>
        <v>186946</v>
      </c>
      <c r="Y576" s="15">
        <f>Raw_Data!Y576</f>
        <v>75937</v>
      </c>
      <c r="Z576" s="15">
        <f>Raw_Data!Z576</f>
        <v>1550</v>
      </c>
      <c r="AA576" s="15">
        <f>Raw_Data!AA576</f>
        <v>5.1740000000000004</v>
      </c>
      <c r="AB576" s="15">
        <f>Raw_Data!AB576</f>
        <v>57.6</v>
      </c>
      <c r="AC576" s="19" t="str">
        <f>IF(Raw_Data!G576="","Yes","No")</f>
        <v>No</v>
      </c>
      <c r="AD576" s="19" t="str">
        <f>IF(Raw_Data!L576="","Yes","No")</f>
        <v>No</v>
      </c>
      <c r="AE576" s="19" t="str">
        <f>IF(Raw_Data!T576="","Imputed",IF(Raw_Data!T576&gt;INDEX(Cleaning_Reference!$F$6:$F$13,MATCH(D576,Cleaning_Reference!$A$6:$A$13,0)),"Capped","Original"))</f>
        <v>Original</v>
      </c>
      <c r="AF576" s="21">
        <f t="shared" si="8"/>
        <v>8.0299999999999994</v>
      </c>
    </row>
    <row r="577" spans="1:32" ht="15" customHeight="1" x14ac:dyDescent="0.3">
      <c r="A577" s="20" t="str">
        <f>Raw_Data!A577</f>
        <v>SF10576</v>
      </c>
      <c r="B577" s="15" t="str">
        <f>Raw_Data!B577</f>
        <v>Maharashtra</v>
      </c>
      <c r="C577" s="15" t="str">
        <f>Raw_Data!C577</f>
        <v>Nalgonda</v>
      </c>
      <c r="D577" s="15" t="str">
        <f>Raw_Data!D577</f>
        <v>Maize</v>
      </c>
      <c r="E577" s="15" t="str">
        <f>Raw_Data!E577</f>
        <v>Rabi</v>
      </c>
      <c r="F577" s="15">
        <f>Raw_Data!F577</f>
        <v>10.41</v>
      </c>
      <c r="G577" s="18">
        <f>IF(Raw_Data!G577="",ROUND(AVERAGEIFS(Raw_Data!$G$2:$G$4001,Raw_Data!$E$2:$E$4001,E577),1),Raw_Data!G577)</f>
        <v>518.20000000000005</v>
      </c>
      <c r="H577" s="15">
        <f>Raw_Data!H577</f>
        <v>22.7</v>
      </c>
      <c r="I577" s="15">
        <f>Raw_Data!I577</f>
        <v>65.5</v>
      </c>
      <c r="J577" s="15">
        <f>Raw_Data!J577</f>
        <v>9.3000000000000007</v>
      </c>
      <c r="K577" s="15">
        <f>Raw_Data!K577</f>
        <v>7.18</v>
      </c>
      <c r="L577" s="18">
        <f>IF(Raw_Data!L577="",ROUND(AVERAGEIFS(Raw_Data!$L$2:$L$4001,Raw_Data!$E$2:$E$4001,E577),1),Raw_Data!L577)</f>
        <v>25.4</v>
      </c>
      <c r="M577" s="15">
        <f>Raw_Data!M577</f>
        <v>147.9</v>
      </c>
      <c r="N577" s="15">
        <f>Raw_Data!N577</f>
        <v>37.9</v>
      </c>
      <c r="O577" s="15">
        <f>Raw_Data!O577</f>
        <v>70.099999999999994</v>
      </c>
      <c r="P577" s="15" t="str">
        <f>Raw_Data!P577</f>
        <v>Sprinkler</v>
      </c>
      <c r="Q577" s="15">
        <f>Raw_Data!Q577</f>
        <v>225.8</v>
      </c>
      <c r="R577" s="15">
        <f>Raw_Data!R577</f>
        <v>6.27</v>
      </c>
      <c r="S577" s="15">
        <f>Raw_Data!S577</f>
        <v>0.86</v>
      </c>
      <c r="T577" s="18">
        <f>IF(Raw_Data!T577="",ROUND(AVERAGEIFS(Raw_Data!$T$2:$T$4001,Raw_Data!$E$2:$E$4001,E577,Raw_Data!$D$2:$D$4001,D577),2),IF(Raw_Data!T577&gt;INDEX(Cleaning_Reference!$F$6:$F$13,MATCH(D577,Cleaning_Reference!$A$6:$A$13,0)),INDEX(Cleaning_Reference!$F$6:$F$13,MATCH(D577,Cleaning_Reference!$A$6:$A$13,0)),Raw_Data!T577))</f>
        <v>3.11</v>
      </c>
      <c r="U577" s="15">
        <f>Raw_Data!U577</f>
        <v>32.380000000000003</v>
      </c>
      <c r="V577" s="15">
        <f>Raw_Data!V577</f>
        <v>19997</v>
      </c>
      <c r="W577" s="15">
        <f>Raw_Data!W577</f>
        <v>696662</v>
      </c>
      <c r="X577" s="15">
        <f>Raw_Data!X577</f>
        <v>647503</v>
      </c>
      <c r="Y577" s="15">
        <f>Raw_Data!Y577</f>
        <v>-49159</v>
      </c>
      <c r="Z577" s="15">
        <f>Raw_Data!Z577</f>
        <v>5768</v>
      </c>
      <c r="AA577" s="15">
        <f>Raw_Data!AA577</f>
        <v>5.6139999999999999</v>
      </c>
      <c r="AB577" s="15">
        <f>Raw_Data!AB577</f>
        <v>51.5</v>
      </c>
      <c r="AC577" s="19" t="str">
        <f>IF(Raw_Data!G577="","Yes","No")</f>
        <v>No</v>
      </c>
      <c r="AD577" s="19" t="str">
        <f>IF(Raw_Data!L577="","Yes","No")</f>
        <v>No</v>
      </c>
      <c r="AE577" s="19" t="str">
        <f>IF(Raw_Data!T577="","Imputed",IF(Raw_Data!T577&gt;INDEX(Cleaning_Reference!$F$6:$F$13,MATCH(D577,Cleaning_Reference!$A$6:$A$13,0)),"Capped","Original"))</f>
        <v>Original</v>
      </c>
      <c r="AF577" s="21">
        <f t="shared" si="8"/>
        <v>32.380000000000003</v>
      </c>
    </row>
    <row r="578" spans="1:32" ht="15" customHeight="1" x14ac:dyDescent="0.3">
      <c r="A578" s="20" t="str">
        <f>Raw_Data!A578</f>
        <v>SF10577</v>
      </c>
      <c r="B578" s="15" t="str">
        <f>Raw_Data!B578</f>
        <v>Maharashtra</v>
      </c>
      <c r="C578" s="15" t="str">
        <f>Raw_Data!C578</f>
        <v>Nalgonda</v>
      </c>
      <c r="D578" s="15" t="str">
        <f>Raw_Data!D578</f>
        <v>Cotton</v>
      </c>
      <c r="E578" s="15" t="str">
        <f>Raw_Data!E578</f>
        <v>Rabi</v>
      </c>
      <c r="F578" s="15">
        <f>Raw_Data!F578</f>
        <v>12.93</v>
      </c>
      <c r="G578" s="18">
        <f>IF(Raw_Data!G578="",ROUND(AVERAGEIFS(Raw_Data!$G$2:$G$4001,Raw_Data!$E$2:$E$4001,E578),1),Raw_Data!G578)</f>
        <v>430.3</v>
      </c>
      <c r="H578" s="15">
        <f>Raw_Data!H578</f>
        <v>23</v>
      </c>
      <c r="I578" s="15">
        <f>Raw_Data!I578</f>
        <v>48.4</v>
      </c>
      <c r="J578" s="15">
        <f>Raw_Data!J578</f>
        <v>5</v>
      </c>
      <c r="K578" s="15">
        <f>Raw_Data!K578</f>
        <v>7.56</v>
      </c>
      <c r="L578" s="18">
        <f>IF(Raw_Data!L578="",ROUND(AVERAGEIFS(Raw_Data!$L$2:$L$4001,Raw_Data!$E$2:$E$4001,E578),1),Raw_Data!L578)</f>
        <v>22.4</v>
      </c>
      <c r="M578" s="15">
        <f>Raw_Data!M578</f>
        <v>116.6</v>
      </c>
      <c r="N578" s="15">
        <f>Raw_Data!N578</f>
        <v>80.2</v>
      </c>
      <c r="O578" s="15">
        <f>Raw_Data!O578</f>
        <v>110.8</v>
      </c>
      <c r="P578" s="15" t="str">
        <f>Raw_Data!P578</f>
        <v>Rainfed</v>
      </c>
      <c r="Q578" s="15">
        <f>Raw_Data!Q578</f>
        <v>239.3</v>
      </c>
      <c r="R578" s="15">
        <f>Raw_Data!R578</f>
        <v>5.45</v>
      </c>
      <c r="S578" s="15">
        <f>Raw_Data!S578</f>
        <v>0.68</v>
      </c>
      <c r="T578" s="18">
        <f>IF(Raw_Data!T578="",ROUND(AVERAGEIFS(Raw_Data!$T$2:$T$4001,Raw_Data!$E$2:$E$4001,E578,Raw_Data!$D$2:$D$4001,D578),2),IF(Raw_Data!T578&gt;INDEX(Cleaning_Reference!$F$6:$F$13,MATCH(D578,Cleaning_Reference!$A$6:$A$13,0)),INDEX(Cleaning_Reference!$F$6:$F$13,MATCH(D578,Cleaning_Reference!$A$6:$A$13,0)),Raw_Data!T578))</f>
        <v>0.7</v>
      </c>
      <c r="U578" s="15">
        <f>Raw_Data!U578</f>
        <v>9.0500000000000007</v>
      </c>
      <c r="V578" s="15">
        <f>Raw_Data!V578</f>
        <v>61110</v>
      </c>
      <c r="W578" s="15">
        <f>Raw_Data!W578</f>
        <v>836190</v>
      </c>
      <c r="X578" s="15">
        <f>Raw_Data!X578</f>
        <v>553046</v>
      </c>
      <c r="Y578" s="15">
        <f>Raw_Data!Y578</f>
        <v>-283144</v>
      </c>
      <c r="Z578" s="15">
        <f>Raw_Data!Z578</f>
        <v>4398</v>
      </c>
      <c r="AA578" s="15">
        <f>Raw_Data!AA578</f>
        <v>2.0579999999999998</v>
      </c>
      <c r="AB578" s="15">
        <f>Raw_Data!AB578</f>
        <v>32.200000000000003</v>
      </c>
      <c r="AC578" s="19" t="str">
        <f>IF(Raw_Data!G578="","Yes","No")</f>
        <v>No</v>
      </c>
      <c r="AD578" s="19" t="str">
        <f>IF(Raw_Data!L578="","Yes","No")</f>
        <v>No</v>
      </c>
      <c r="AE578" s="19" t="str">
        <f>IF(Raw_Data!T578="","Imputed",IF(Raw_Data!T578&gt;INDEX(Cleaning_Reference!$F$6:$F$13,MATCH(D578,Cleaning_Reference!$A$6:$A$13,0)),"Capped","Original"))</f>
        <v>Original</v>
      </c>
      <c r="AF578" s="21">
        <f t="shared" ref="AF578:AF641" si="9">ROUND(T578*F578,2)</f>
        <v>9.0500000000000007</v>
      </c>
    </row>
    <row r="579" spans="1:32" ht="15" customHeight="1" x14ac:dyDescent="0.3">
      <c r="A579" s="20" t="str">
        <f>Raw_Data!A579</f>
        <v>SF10578</v>
      </c>
      <c r="B579" s="15" t="str">
        <f>Raw_Data!B579</f>
        <v>Maharashtra</v>
      </c>
      <c r="C579" s="15" t="str">
        <f>Raw_Data!C579</f>
        <v>Warangal</v>
      </c>
      <c r="D579" s="15" t="str">
        <f>Raw_Data!D579</f>
        <v>Maize</v>
      </c>
      <c r="E579" s="15" t="str">
        <f>Raw_Data!E579</f>
        <v>Zaid</v>
      </c>
      <c r="F579" s="15">
        <f>Raw_Data!F579</f>
        <v>8.48</v>
      </c>
      <c r="G579" s="18">
        <f>IF(Raw_Data!G579="",ROUND(AVERAGEIFS(Raw_Data!$G$2:$G$4001,Raw_Data!$E$2:$E$4001,E579),1),Raw_Data!G579)</f>
        <v>389</v>
      </c>
      <c r="H579" s="15">
        <f>Raw_Data!H579</f>
        <v>30.8</v>
      </c>
      <c r="I579" s="15">
        <f>Raw_Data!I579</f>
        <v>52.4</v>
      </c>
      <c r="J579" s="15">
        <f>Raw_Data!J579</f>
        <v>9</v>
      </c>
      <c r="K579" s="15">
        <f>Raw_Data!K579</f>
        <v>7.28</v>
      </c>
      <c r="L579" s="18">
        <f>IF(Raw_Data!L579="",ROUND(AVERAGEIFS(Raw_Data!$L$2:$L$4001,Raw_Data!$E$2:$E$4001,E579),1),Raw_Data!L579)</f>
        <v>23.2</v>
      </c>
      <c r="M579" s="15">
        <f>Raw_Data!M579</f>
        <v>127.6</v>
      </c>
      <c r="N579" s="15">
        <f>Raw_Data!N579</f>
        <v>52.9</v>
      </c>
      <c r="O579" s="15">
        <f>Raw_Data!O579</f>
        <v>92.3</v>
      </c>
      <c r="P579" s="15" t="str">
        <f>Raw_Data!P579</f>
        <v>Flood</v>
      </c>
      <c r="Q579" s="15">
        <f>Raw_Data!Q579</f>
        <v>227.3</v>
      </c>
      <c r="R579" s="15">
        <f>Raw_Data!R579</f>
        <v>6.93</v>
      </c>
      <c r="S579" s="15">
        <f>Raw_Data!S579</f>
        <v>0.77</v>
      </c>
      <c r="T579" s="18">
        <f>IF(Raw_Data!T579="",ROUND(AVERAGEIFS(Raw_Data!$T$2:$T$4001,Raw_Data!$E$2:$E$4001,E579,Raw_Data!$D$2:$D$4001,D579),2),IF(Raw_Data!T579&gt;INDEX(Cleaning_Reference!$F$6:$F$13,MATCH(D579,Cleaning_Reference!$A$6:$A$13,0)),INDEX(Cleaning_Reference!$F$6:$F$13,MATCH(D579,Cleaning_Reference!$A$6:$A$13,0)),Raw_Data!T579))</f>
        <v>2.27</v>
      </c>
      <c r="U579" s="15">
        <f>Raw_Data!U579</f>
        <v>19.25</v>
      </c>
      <c r="V579" s="15">
        <f>Raw_Data!V579</f>
        <v>22606</v>
      </c>
      <c r="W579" s="15">
        <f>Raw_Data!W579</f>
        <v>684496</v>
      </c>
      <c r="X579" s="15">
        <f>Raw_Data!X579</f>
        <v>435166</v>
      </c>
      <c r="Y579" s="15">
        <f>Raw_Data!Y579</f>
        <v>-249330</v>
      </c>
      <c r="Z579" s="15">
        <f>Raw_Data!Z579</f>
        <v>6078</v>
      </c>
      <c r="AA579" s="15">
        <f>Raw_Data!AA579</f>
        <v>3.1669999999999998</v>
      </c>
      <c r="AB579" s="15">
        <f>Raw_Data!AB579</f>
        <v>23.8</v>
      </c>
      <c r="AC579" s="19" t="str">
        <f>IF(Raw_Data!G579="","Yes","No")</f>
        <v>No</v>
      </c>
      <c r="AD579" s="19" t="str">
        <f>IF(Raw_Data!L579="","Yes","No")</f>
        <v>No</v>
      </c>
      <c r="AE579" s="19" t="str">
        <f>IF(Raw_Data!T579="","Imputed",IF(Raw_Data!T579&gt;INDEX(Cleaning_Reference!$F$6:$F$13,MATCH(D579,Cleaning_Reference!$A$6:$A$13,0)),"Capped","Original"))</f>
        <v>Original</v>
      </c>
      <c r="AF579" s="21">
        <f t="shared" si="9"/>
        <v>19.25</v>
      </c>
    </row>
    <row r="580" spans="1:32" ht="15" customHeight="1" x14ac:dyDescent="0.3">
      <c r="A580" s="20" t="str">
        <f>Raw_Data!A580</f>
        <v>SF10579</v>
      </c>
      <c r="B580" s="15" t="str">
        <f>Raw_Data!B580</f>
        <v>Andhra Pradesh</v>
      </c>
      <c r="C580" s="15" t="str">
        <f>Raw_Data!C580</f>
        <v>Indore</v>
      </c>
      <c r="D580" s="15" t="str">
        <f>Raw_Data!D580</f>
        <v>Wheat</v>
      </c>
      <c r="E580" s="15" t="str">
        <f>Raw_Data!E580</f>
        <v>Kharif</v>
      </c>
      <c r="F580" s="15">
        <f>Raw_Data!F580</f>
        <v>13.96</v>
      </c>
      <c r="G580" s="18">
        <f>IF(Raw_Data!G580="",ROUND(AVERAGEIFS(Raw_Data!$G$2:$G$4001,Raw_Data!$E$2:$E$4001,E580),1),Raw_Data!G580)</f>
        <v>958</v>
      </c>
      <c r="H580" s="15">
        <f>Raw_Data!H580</f>
        <v>28.8</v>
      </c>
      <c r="I580" s="15">
        <f>Raw_Data!I580</f>
        <v>86.8</v>
      </c>
      <c r="J580" s="15">
        <f>Raw_Data!J580</f>
        <v>6.5</v>
      </c>
      <c r="K580" s="15">
        <f>Raw_Data!K580</f>
        <v>6.62</v>
      </c>
      <c r="L580" s="18">
        <f>IF(Raw_Data!L580="",ROUND(AVERAGEIFS(Raw_Data!$L$2:$L$4001,Raw_Data!$E$2:$E$4001,E580),1),Raw_Data!L580)</f>
        <v>39.200000000000003</v>
      </c>
      <c r="M580" s="15">
        <f>Raw_Data!M580</f>
        <v>176.6</v>
      </c>
      <c r="N580" s="15">
        <f>Raw_Data!N580</f>
        <v>52</v>
      </c>
      <c r="O580" s="15">
        <f>Raw_Data!O580</f>
        <v>107.6</v>
      </c>
      <c r="P580" s="15" t="str">
        <f>Raw_Data!P580</f>
        <v>Drip</v>
      </c>
      <c r="Q580" s="15">
        <f>Raw_Data!Q580</f>
        <v>213.8</v>
      </c>
      <c r="R580" s="15">
        <f>Raw_Data!R580</f>
        <v>8.7200000000000006</v>
      </c>
      <c r="S580" s="15">
        <f>Raw_Data!S580</f>
        <v>0.81</v>
      </c>
      <c r="T580" s="18">
        <f>IF(Raw_Data!T580="",ROUND(AVERAGEIFS(Raw_Data!$T$2:$T$4001,Raw_Data!$E$2:$E$4001,E580,Raw_Data!$D$2:$D$4001,D580),2),IF(Raw_Data!T580&gt;INDEX(Cleaning_Reference!$F$6:$F$13,MATCH(D580,Cleaning_Reference!$A$6:$A$13,0)),INDEX(Cleaning_Reference!$F$6:$F$13,MATCH(D580,Cleaning_Reference!$A$6:$A$13,0)),Raw_Data!T580))</f>
        <v>3.79</v>
      </c>
      <c r="U580" s="15">
        <f>Raw_Data!U580</f>
        <v>52.91</v>
      </c>
      <c r="V580" s="15">
        <f>Raw_Data!V580</f>
        <v>21764</v>
      </c>
      <c r="W580" s="15">
        <f>Raw_Data!W580</f>
        <v>941600</v>
      </c>
      <c r="X580" s="15">
        <f>Raw_Data!X580</f>
        <v>1151533</v>
      </c>
      <c r="Y580" s="15">
        <f>Raw_Data!Y580</f>
        <v>209933</v>
      </c>
      <c r="Z580" s="15">
        <f>Raw_Data!Z580</f>
        <v>7803</v>
      </c>
      <c r="AA580" s="15">
        <f>Raw_Data!AA580</f>
        <v>6.7809999999999997</v>
      </c>
      <c r="AB580" s="15">
        <f>Raw_Data!AB580</f>
        <v>50.4</v>
      </c>
      <c r="AC580" s="19" t="str">
        <f>IF(Raw_Data!G580="","Yes","No")</f>
        <v>No</v>
      </c>
      <c r="AD580" s="19" t="str">
        <f>IF(Raw_Data!L580="","Yes","No")</f>
        <v>No</v>
      </c>
      <c r="AE580" s="19" t="str">
        <f>IF(Raw_Data!T580="","Imputed",IF(Raw_Data!T580&gt;INDEX(Cleaning_Reference!$F$6:$F$13,MATCH(D580,Cleaning_Reference!$A$6:$A$13,0)),"Capped","Original"))</f>
        <v>Original</v>
      </c>
      <c r="AF580" s="21">
        <f t="shared" si="9"/>
        <v>52.91</v>
      </c>
    </row>
    <row r="581" spans="1:32" ht="15" customHeight="1" x14ac:dyDescent="0.3">
      <c r="A581" s="20" t="str">
        <f>Raw_Data!A581</f>
        <v>SF10580</v>
      </c>
      <c r="B581" s="15" t="str">
        <f>Raw_Data!B581</f>
        <v>Gujarat</v>
      </c>
      <c r="C581" s="15" t="str">
        <f>Raw_Data!C581</f>
        <v>Indore</v>
      </c>
      <c r="D581" s="15" t="str">
        <f>Raw_Data!D581</f>
        <v>Cotton</v>
      </c>
      <c r="E581" s="15" t="str">
        <f>Raw_Data!E581</f>
        <v>Kharif</v>
      </c>
      <c r="F581" s="15">
        <f>Raw_Data!F581</f>
        <v>12.42</v>
      </c>
      <c r="G581" s="18">
        <f>IF(Raw_Data!G581="",ROUND(AVERAGEIFS(Raw_Data!$G$2:$G$4001,Raw_Data!$E$2:$E$4001,E581),1),Raw_Data!G581)</f>
        <v>1020</v>
      </c>
      <c r="H581" s="15">
        <f>Raw_Data!H581</f>
        <v>23.7</v>
      </c>
      <c r="I581" s="15">
        <f>Raw_Data!I581</f>
        <v>76.900000000000006</v>
      </c>
      <c r="J581" s="15">
        <f>Raw_Data!J581</f>
        <v>6.7</v>
      </c>
      <c r="K581" s="15">
        <f>Raw_Data!K581</f>
        <v>7.37</v>
      </c>
      <c r="L581" s="18">
        <f>IF(Raw_Data!L581="",ROUND(AVERAGEIFS(Raw_Data!$L$2:$L$4001,Raw_Data!$E$2:$E$4001,E581),1),Raw_Data!L581)</f>
        <v>24</v>
      </c>
      <c r="M581" s="15">
        <f>Raw_Data!M581</f>
        <v>138.19999999999999</v>
      </c>
      <c r="N581" s="15">
        <f>Raw_Data!N581</f>
        <v>29.8</v>
      </c>
      <c r="O581" s="15">
        <f>Raw_Data!O581</f>
        <v>101.8</v>
      </c>
      <c r="P581" s="15" t="str">
        <f>Raw_Data!P581</f>
        <v>Sprinkler</v>
      </c>
      <c r="Q581" s="15">
        <f>Raw_Data!Q581</f>
        <v>89.9</v>
      </c>
      <c r="R581" s="15">
        <f>Raw_Data!R581</f>
        <v>5.37</v>
      </c>
      <c r="S581" s="15">
        <f>Raw_Data!S581</f>
        <v>0.7</v>
      </c>
      <c r="T581" s="18">
        <f>IF(Raw_Data!T581="",ROUND(AVERAGEIFS(Raw_Data!$T$2:$T$4001,Raw_Data!$E$2:$E$4001,E581,Raw_Data!$D$2:$D$4001,D581),2),IF(Raw_Data!T581&gt;INDEX(Cleaning_Reference!$F$6:$F$13,MATCH(D581,Cleaning_Reference!$A$6:$A$13,0)),INDEX(Cleaning_Reference!$F$6:$F$13,MATCH(D581,Cleaning_Reference!$A$6:$A$13,0)),Raw_Data!T581))</f>
        <v>0.92</v>
      </c>
      <c r="U581" s="15">
        <f>Raw_Data!U581</f>
        <v>11.43</v>
      </c>
      <c r="V581" s="15">
        <f>Raw_Data!V581</f>
        <v>66488</v>
      </c>
      <c r="W581" s="15">
        <f>Raw_Data!W581</f>
        <v>784988</v>
      </c>
      <c r="X581" s="15">
        <f>Raw_Data!X581</f>
        <v>759958</v>
      </c>
      <c r="Y581" s="15">
        <f>Raw_Data!Y581</f>
        <v>-25030</v>
      </c>
      <c r="Z581" s="15">
        <f>Raw_Data!Z581</f>
        <v>8701</v>
      </c>
      <c r="AA581" s="15">
        <f>Raw_Data!AA581</f>
        <v>1.3140000000000001</v>
      </c>
      <c r="AB581" s="15">
        <f>Raw_Data!AB581</f>
        <v>55.7</v>
      </c>
      <c r="AC581" s="19" t="str">
        <f>IF(Raw_Data!G581="","Yes","No")</f>
        <v>No</v>
      </c>
      <c r="AD581" s="19" t="str">
        <f>IF(Raw_Data!L581="","Yes","No")</f>
        <v>No</v>
      </c>
      <c r="AE581" s="19" t="str">
        <f>IF(Raw_Data!T581="","Imputed",IF(Raw_Data!T581&gt;INDEX(Cleaning_Reference!$F$6:$F$13,MATCH(D581,Cleaning_Reference!$A$6:$A$13,0)),"Capped","Original"))</f>
        <v>Original</v>
      </c>
      <c r="AF581" s="21">
        <f t="shared" si="9"/>
        <v>11.43</v>
      </c>
    </row>
    <row r="582" spans="1:32" ht="15" customHeight="1" x14ac:dyDescent="0.3">
      <c r="A582" s="20" t="str">
        <f>Raw_Data!A582</f>
        <v>SF10581</v>
      </c>
      <c r="B582" s="15" t="str">
        <f>Raw_Data!B582</f>
        <v>Madhya Pradesh</v>
      </c>
      <c r="C582" s="15" t="str">
        <f>Raw_Data!C582</f>
        <v>Rajkot</v>
      </c>
      <c r="D582" s="15" t="str">
        <f>Raw_Data!D582</f>
        <v>Wheat</v>
      </c>
      <c r="E582" s="15" t="str">
        <f>Raw_Data!E582</f>
        <v>Zaid</v>
      </c>
      <c r="F582" s="15">
        <f>Raw_Data!F582</f>
        <v>7.65</v>
      </c>
      <c r="G582" s="18">
        <f>IF(Raw_Data!G582="",ROUND(AVERAGEIFS(Raw_Data!$G$2:$G$4001,Raw_Data!$E$2:$E$4001,E582),1),Raw_Data!G582)</f>
        <v>208.2</v>
      </c>
      <c r="H582" s="15">
        <f>Raw_Data!H582</f>
        <v>27.1</v>
      </c>
      <c r="I582" s="15">
        <f>Raw_Data!I582</f>
        <v>50.8</v>
      </c>
      <c r="J582" s="15">
        <f>Raw_Data!J582</f>
        <v>9.1</v>
      </c>
      <c r="K582" s="15">
        <f>Raw_Data!K582</f>
        <v>6.82</v>
      </c>
      <c r="L582" s="18">
        <f>IF(Raw_Data!L582="",ROUND(AVERAGEIFS(Raw_Data!$L$2:$L$4001,Raw_Data!$E$2:$E$4001,E582),1),Raw_Data!L582)</f>
        <v>13.9</v>
      </c>
      <c r="M582" s="15">
        <f>Raw_Data!M582</f>
        <v>133.19999999999999</v>
      </c>
      <c r="N582" s="15">
        <f>Raw_Data!N582</f>
        <v>46.1</v>
      </c>
      <c r="O582" s="15">
        <f>Raw_Data!O582</f>
        <v>106.2</v>
      </c>
      <c r="P582" s="15" t="str">
        <f>Raw_Data!P582</f>
        <v>Drip</v>
      </c>
      <c r="Q582" s="15">
        <f>Raw_Data!Q582</f>
        <v>265.89999999999998</v>
      </c>
      <c r="R582" s="15">
        <f>Raw_Data!R582</f>
        <v>3.77</v>
      </c>
      <c r="S582" s="15">
        <f>Raw_Data!S582</f>
        <v>0.9</v>
      </c>
      <c r="T582" s="18">
        <f>IF(Raw_Data!T582="",ROUND(AVERAGEIFS(Raw_Data!$T$2:$T$4001,Raw_Data!$E$2:$E$4001,E582,Raw_Data!$D$2:$D$4001,D582),2),IF(Raw_Data!T582&gt;INDEX(Cleaning_Reference!$F$6:$F$13,MATCH(D582,Cleaning_Reference!$A$6:$A$13,0)),INDEX(Cleaning_Reference!$F$6:$F$13,MATCH(D582,Cleaning_Reference!$A$6:$A$13,0)),Raw_Data!T582))</f>
        <v>2.58</v>
      </c>
      <c r="U582" s="15">
        <f>Raw_Data!U582</f>
        <v>19.739999999999998</v>
      </c>
      <c r="V582" s="15">
        <f>Raw_Data!V582</f>
        <v>21025</v>
      </c>
      <c r="W582" s="15">
        <f>Raw_Data!W582</f>
        <v>569703</v>
      </c>
      <c r="X582" s="15">
        <f>Raw_Data!X582</f>
        <v>415033</v>
      </c>
      <c r="Y582" s="15">
        <f>Raw_Data!Y582</f>
        <v>-154670</v>
      </c>
      <c r="Z582" s="15">
        <f>Raw_Data!Z582</f>
        <v>3998</v>
      </c>
      <c r="AA582" s="15">
        <f>Raw_Data!AA582</f>
        <v>4.9370000000000003</v>
      </c>
      <c r="AB582" s="15">
        <f>Raw_Data!AB582</f>
        <v>53.3</v>
      </c>
      <c r="AC582" s="19" t="str">
        <f>IF(Raw_Data!G582="","Yes","No")</f>
        <v>No</v>
      </c>
      <c r="AD582" s="19" t="str">
        <f>IF(Raw_Data!L582="","Yes","No")</f>
        <v>No</v>
      </c>
      <c r="AE582" s="19" t="str">
        <f>IF(Raw_Data!T582="","Imputed",IF(Raw_Data!T582&gt;INDEX(Cleaning_Reference!$F$6:$F$13,MATCH(D582,Cleaning_Reference!$A$6:$A$13,0)),"Capped","Original"))</f>
        <v>Original</v>
      </c>
      <c r="AF582" s="21">
        <f t="shared" si="9"/>
        <v>19.739999999999998</v>
      </c>
    </row>
    <row r="583" spans="1:32" ht="15" customHeight="1" x14ac:dyDescent="0.3">
      <c r="A583" s="20" t="str">
        <f>Raw_Data!A583</f>
        <v>SF10582</v>
      </c>
      <c r="B583" s="15" t="str">
        <f>Raw_Data!B583</f>
        <v>Tamil Nadu</v>
      </c>
      <c r="C583" s="15" t="str">
        <f>Raw_Data!C583</f>
        <v>Guntur</v>
      </c>
      <c r="D583" s="15" t="str">
        <f>Raw_Data!D583</f>
        <v>Maize</v>
      </c>
      <c r="E583" s="15" t="str">
        <f>Raw_Data!E583</f>
        <v>Kharif</v>
      </c>
      <c r="F583" s="15">
        <f>Raw_Data!F583</f>
        <v>11.45</v>
      </c>
      <c r="G583" s="18">
        <f>IF(Raw_Data!G583="",ROUND(AVERAGEIFS(Raw_Data!$G$2:$G$4001,Raw_Data!$E$2:$E$4001,E583),1),Raw_Data!G583)</f>
        <v>955.9</v>
      </c>
      <c r="H583" s="15">
        <f>Raw_Data!H583</f>
        <v>29.8</v>
      </c>
      <c r="I583" s="15">
        <f>Raw_Data!I583</f>
        <v>81.599999999999994</v>
      </c>
      <c r="J583" s="15">
        <f>Raw_Data!J583</f>
        <v>6.7</v>
      </c>
      <c r="K583" s="15">
        <f>Raw_Data!K583</f>
        <v>6.47</v>
      </c>
      <c r="L583" s="18">
        <f>IF(Raw_Data!L583="",ROUND(AVERAGEIFS(Raw_Data!$L$2:$L$4001,Raw_Data!$E$2:$E$4001,E583),1),Raw_Data!L583)</f>
        <v>22.8</v>
      </c>
      <c r="M583" s="15">
        <f>Raw_Data!M583</f>
        <v>190.6</v>
      </c>
      <c r="N583" s="15">
        <f>Raw_Data!N583</f>
        <v>71.900000000000006</v>
      </c>
      <c r="O583" s="15">
        <f>Raw_Data!O583</f>
        <v>112.6</v>
      </c>
      <c r="P583" s="15" t="str">
        <f>Raw_Data!P583</f>
        <v>Flood</v>
      </c>
      <c r="Q583" s="15">
        <f>Raw_Data!Q583</f>
        <v>87.1</v>
      </c>
      <c r="R583" s="15">
        <f>Raw_Data!R583</f>
        <v>3.67</v>
      </c>
      <c r="S583" s="15">
        <f>Raw_Data!S583</f>
        <v>1</v>
      </c>
      <c r="T583" s="18">
        <f>IF(Raw_Data!T583="",ROUND(AVERAGEIFS(Raw_Data!$T$2:$T$4001,Raw_Data!$E$2:$E$4001,E583,Raw_Data!$D$2:$D$4001,D583),2),IF(Raw_Data!T583&gt;INDEX(Cleaning_Reference!$F$6:$F$13,MATCH(D583,Cleaning_Reference!$A$6:$A$13,0)),INDEX(Cleaning_Reference!$F$6:$F$13,MATCH(D583,Cleaning_Reference!$A$6:$A$13,0)),Raw_Data!T583))</f>
        <v>4.33</v>
      </c>
      <c r="U583" s="15">
        <f>Raw_Data!U583</f>
        <v>49.58</v>
      </c>
      <c r="V583" s="15">
        <f>Raw_Data!V583</f>
        <v>21569</v>
      </c>
      <c r="W583" s="15">
        <f>Raw_Data!W583</f>
        <v>631145</v>
      </c>
      <c r="X583" s="15">
        <f>Raw_Data!X583</f>
        <v>1069391</v>
      </c>
      <c r="Y583" s="15">
        <f>Raw_Data!Y583</f>
        <v>438246</v>
      </c>
      <c r="Z583" s="15">
        <f>Raw_Data!Z583</f>
        <v>8811</v>
      </c>
      <c r="AA583" s="15">
        <f>Raw_Data!AA583</f>
        <v>5.6269999999999998</v>
      </c>
      <c r="AB583" s="15">
        <f>Raw_Data!AB583</f>
        <v>57.1</v>
      </c>
      <c r="AC583" s="19" t="str">
        <f>IF(Raw_Data!G583="","Yes","No")</f>
        <v>No</v>
      </c>
      <c r="AD583" s="19" t="str">
        <f>IF(Raw_Data!L583="","Yes","No")</f>
        <v>No</v>
      </c>
      <c r="AE583" s="19" t="str">
        <f>IF(Raw_Data!T583="","Imputed",IF(Raw_Data!T583&gt;INDEX(Cleaning_Reference!$F$6:$F$13,MATCH(D583,Cleaning_Reference!$A$6:$A$13,0)),"Capped","Original"))</f>
        <v>Original</v>
      </c>
      <c r="AF583" s="21">
        <f t="shared" si="9"/>
        <v>49.58</v>
      </c>
    </row>
    <row r="584" spans="1:32" ht="15" customHeight="1" x14ac:dyDescent="0.3">
      <c r="A584" s="20" t="str">
        <f>Raw_Data!A584</f>
        <v>SF10583</v>
      </c>
      <c r="B584" s="15" t="str">
        <f>Raw_Data!B584</f>
        <v>Punjab</v>
      </c>
      <c r="C584" s="15" t="str">
        <f>Raw_Data!C584</f>
        <v>Indore</v>
      </c>
      <c r="D584" s="15" t="str">
        <f>Raw_Data!D584</f>
        <v>Chilli</v>
      </c>
      <c r="E584" s="15" t="str">
        <f>Raw_Data!E584</f>
        <v>Zaid</v>
      </c>
      <c r="F584" s="15">
        <f>Raw_Data!F584</f>
        <v>4.67</v>
      </c>
      <c r="G584" s="18">
        <f>IF(Raw_Data!G584="",ROUND(AVERAGEIFS(Raw_Data!$G$2:$G$4001,Raw_Data!$E$2:$E$4001,E584),1),Raw_Data!G584)</f>
        <v>429.7</v>
      </c>
      <c r="H584" s="15">
        <f>Raw_Data!H584</f>
        <v>35.9</v>
      </c>
      <c r="I584" s="15">
        <f>Raw_Data!I584</f>
        <v>56.7</v>
      </c>
      <c r="J584" s="15">
        <f>Raw_Data!J584</f>
        <v>9.3000000000000007</v>
      </c>
      <c r="K584" s="15">
        <f>Raw_Data!K584</f>
        <v>7.01</v>
      </c>
      <c r="L584" s="18">
        <f>IF(Raw_Data!L584="",ROUND(AVERAGEIFS(Raw_Data!$L$2:$L$4001,Raw_Data!$E$2:$E$4001,E584),1),Raw_Data!L584)</f>
        <v>26.4</v>
      </c>
      <c r="M584" s="15">
        <f>Raw_Data!M584</f>
        <v>152.19999999999999</v>
      </c>
      <c r="N584" s="15">
        <f>Raw_Data!N584</f>
        <v>56.6</v>
      </c>
      <c r="O584" s="15">
        <f>Raw_Data!O584</f>
        <v>119.7</v>
      </c>
      <c r="P584" s="15" t="str">
        <f>Raw_Data!P584</f>
        <v>Rainfed</v>
      </c>
      <c r="Q584" s="15">
        <f>Raw_Data!Q584</f>
        <v>224</v>
      </c>
      <c r="R584" s="15">
        <f>Raw_Data!R584</f>
        <v>4.05</v>
      </c>
      <c r="S584" s="15">
        <f>Raw_Data!S584</f>
        <v>0.99</v>
      </c>
      <c r="T584" s="18">
        <f>IF(Raw_Data!T584="",ROUND(AVERAGEIFS(Raw_Data!$T$2:$T$4001,Raw_Data!$E$2:$E$4001,E584,Raw_Data!$D$2:$D$4001,D584),2),IF(Raw_Data!T584&gt;INDEX(Cleaning_Reference!$F$6:$F$13,MATCH(D584,Cleaning_Reference!$A$6:$A$13,0)),INDEX(Cleaning_Reference!$F$6:$F$13,MATCH(D584,Cleaning_Reference!$A$6:$A$13,0)),Raw_Data!T584))</f>
        <v>1.29</v>
      </c>
      <c r="U584" s="15">
        <f>Raw_Data!U584</f>
        <v>6.02</v>
      </c>
      <c r="V584" s="15">
        <f>Raw_Data!V584</f>
        <v>94946</v>
      </c>
      <c r="W584" s="15">
        <f>Raw_Data!W584</f>
        <v>274253</v>
      </c>
      <c r="X584" s="15">
        <f>Raw_Data!X584</f>
        <v>571575</v>
      </c>
      <c r="Y584" s="15">
        <f>Raw_Data!Y584</f>
        <v>297322</v>
      </c>
      <c r="Z584" s="15">
        <f>Raw_Data!Z584</f>
        <v>1092</v>
      </c>
      <c r="AA584" s="15">
        <f>Raw_Data!AA584</f>
        <v>5.5129999999999999</v>
      </c>
      <c r="AB584" s="15">
        <f>Raw_Data!AB584</f>
        <v>44.7</v>
      </c>
      <c r="AC584" s="19" t="str">
        <f>IF(Raw_Data!G584="","Yes","No")</f>
        <v>No</v>
      </c>
      <c r="AD584" s="19" t="str">
        <f>IF(Raw_Data!L584="","Yes","No")</f>
        <v>No</v>
      </c>
      <c r="AE584" s="19" t="str">
        <f>IF(Raw_Data!T584="","Imputed",IF(Raw_Data!T584&gt;INDEX(Cleaning_Reference!$F$6:$F$13,MATCH(D584,Cleaning_Reference!$A$6:$A$13,0)),"Capped","Original"))</f>
        <v>Original</v>
      </c>
      <c r="AF584" s="21">
        <f t="shared" si="9"/>
        <v>6.02</v>
      </c>
    </row>
    <row r="585" spans="1:32" ht="15" customHeight="1" x14ac:dyDescent="0.3">
      <c r="A585" s="20" t="str">
        <f>Raw_Data!A585</f>
        <v>SF10584</v>
      </c>
      <c r="B585" s="15" t="str">
        <f>Raw_Data!B585</f>
        <v>Maharashtra</v>
      </c>
      <c r="C585" s="15" t="str">
        <f>Raw_Data!C585</f>
        <v>Nalgonda</v>
      </c>
      <c r="D585" s="15" t="str">
        <f>Raw_Data!D585</f>
        <v>Maize</v>
      </c>
      <c r="E585" s="15" t="str">
        <f>Raw_Data!E585</f>
        <v>Kharif</v>
      </c>
      <c r="F585" s="15">
        <f>Raw_Data!F585</f>
        <v>3.58</v>
      </c>
      <c r="G585" s="18">
        <f>IF(Raw_Data!G585="",ROUND(AVERAGEIFS(Raw_Data!$G$2:$G$4001,Raw_Data!$E$2:$E$4001,E585),1),Raw_Data!G585)</f>
        <v>1015.9</v>
      </c>
      <c r="H585" s="15">
        <f>Raw_Data!H585</f>
        <v>29</v>
      </c>
      <c r="I585" s="15">
        <f>Raw_Data!I585</f>
        <v>70.5</v>
      </c>
      <c r="J585" s="15">
        <f>Raw_Data!J585</f>
        <v>5.3</v>
      </c>
      <c r="K585" s="15">
        <f>Raw_Data!K585</f>
        <v>6.41</v>
      </c>
      <c r="L585" s="18">
        <f>IF(Raw_Data!L585="",ROUND(AVERAGEIFS(Raw_Data!$L$2:$L$4001,Raw_Data!$E$2:$E$4001,E585),1),Raw_Data!L585)</f>
        <v>46.4</v>
      </c>
      <c r="M585" s="15">
        <f>Raw_Data!M585</f>
        <v>184.7</v>
      </c>
      <c r="N585" s="15">
        <f>Raw_Data!N585</f>
        <v>63.9</v>
      </c>
      <c r="O585" s="15">
        <f>Raw_Data!O585</f>
        <v>86.4</v>
      </c>
      <c r="P585" s="15" t="str">
        <f>Raw_Data!P585</f>
        <v>Rainfed</v>
      </c>
      <c r="Q585" s="15">
        <f>Raw_Data!Q585</f>
        <v>40</v>
      </c>
      <c r="R585" s="15">
        <f>Raw_Data!R585</f>
        <v>6.93</v>
      </c>
      <c r="S585" s="15">
        <f>Raw_Data!S585</f>
        <v>0.95</v>
      </c>
      <c r="T585" s="18">
        <f>IF(Raw_Data!T585="",ROUND(AVERAGEIFS(Raw_Data!$T$2:$T$4001,Raw_Data!$E$2:$E$4001,E585,Raw_Data!$D$2:$D$4001,D585),2),IF(Raw_Data!T585&gt;INDEX(Cleaning_Reference!$F$6:$F$13,MATCH(D585,Cleaning_Reference!$A$6:$A$13,0)),INDEX(Cleaning_Reference!$F$6:$F$13,MATCH(D585,Cleaning_Reference!$A$6:$A$13,0)),Raw_Data!T585))</f>
        <v>3.19</v>
      </c>
      <c r="U585" s="15">
        <f>Raw_Data!U585</f>
        <v>11.42</v>
      </c>
      <c r="V585" s="15">
        <f>Raw_Data!V585</f>
        <v>24516</v>
      </c>
      <c r="W585" s="15">
        <f>Raw_Data!W585</f>
        <v>202153</v>
      </c>
      <c r="X585" s="15">
        <f>Raw_Data!X585</f>
        <v>279973</v>
      </c>
      <c r="Y585" s="15">
        <f>Raw_Data!Y585</f>
        <v>77820</v>
      </c>
      <c r="Z585" s="15">
        <f>Raw_Data!Z585</f>
        <v>1224</v>
      </c>
      <c r="AA585" s="15">
        <f>Raw_Data!AA585</f>
        <v>9.33</v>
      </c>
      <c r="AB585" s="15">
        <f>Raw_Data!AB585</f>
        <v>41.2</v>
      </c>
      <c r="AC585" s="19" t="str">
        <f>IF(Raw_Data!G585="","Yes","No")</f>
        <v>No</v>
      </c>
      <c r="AD585" s="19" t="str">
        <f>IF(Raw_Data!L585="","Yes","No")</f>
        <v>No</v>
      </c>
      <c r="AE585" s="19" t="str">
        <f>IF(Raw_Data!T585="","Imputed",IF(Raw_Data!T585&gt;INDEX(Cleaning_Reference!$F$6:$F$13,MATCH(D585,Cleaning_Reference!$A$6:$A$13,0)),"Capped","Original"))</f>
        <v>Original</v>
      </c>
      <c r="AF585" s="21">
        <f t="shared" si="9"/>
        <v>11.42</v>
      </c>
    </row>
    <row r="586" spans="1:32" ht="15" customHeight="1" x14ac:dyDescent="0.3">
      <c r="A586" s="20" t="str">
        <f>Raw_Data!A586</f>
        <v>SF10585</v>
      </c>
      <c r="B586" s="15" t="str">
        <f>Raw_Data!B586</f>
        <v>Karnataka</v>
      </c>
      <c r="C586" s="15" t="str">
        <f>Raw_Data!C586</f>
        <v>Ludhiana</v>
      </c>
      <c r="D586" s="15" t="str">
        <f>Raw_Data!D586</f>
        <v>Sugarcane</v>
      </c>
      <c r="E586" s="15" t="str">
        <f>Raw_Data!E586</f>
        <v>Rabi</v>
      </c>
      <c r="F586" s="15">
        <f>Raw_Data!F586</f>
        <v>14.03</v>
      </c>
      <c r="G586" s="18">
        <f>IF(Raw_Data!G586="",ROUND(AVERAGEIFS(Raw_Data!$G$2:$G$4001,Raw_Data!$E$2:$E$4001,E586),1),Raw_Data!G586)</f>
        <v>290.10000000000002</v>
      </c>
      <c r="H586" s="15">
        <f>Raw_Data!H586</f>
        <v>23.5</v>
      </c>
      <c r="I586" s="15">
        <f>Raw_Data!I586</f>
        <v>68.2</v>
      </c>
      <c r="J586" s="15">
        <f>Raw_Data!J586</f>
        <v>6.2</v>
      </c>
      <c r="K586" s="15">
        <f>Raw_Data!K586</f>
        <v>8.24</v>
      </c>
      <c r="L586" s="18">
        <f>IF(Raw_Data!L586="",ROUND(AVERAGEIFS(Raw_Data!$L$2:$L$4001,Raw_Data!$E$2:$E$4001,E586),1),Raw_Data!L586)</f>
        <v>21</v>
      </c>
      <c r="M586" s="15">
        <f>Raw_Data!M586</f>
        <v>111.3</v>
      </c>
      <c r="N586" s="15">
        <f>Raw_Data!N586</f>
        <v>62.9</v>
      </c>
      <c r="O586" s="15">
        <f>Raw_Data!O586</f>
        <v>125.1</v>
      </c>
      <c r="P586" s="15" t="str">
        <f>Raw_Data!P586</f>
        <v>Rainfed</v>
      </c>
      <c r="Q586" s="15">
        <f>Raw_Data!Q586</f>
        <v>231.1</v>
      </c>
      <c r="R586" s="15">
        <f>Raw_Data!R586</f>
        <v>5.47</v>
      </c>
      <c r="S586" s="15">
        <f>Raw_Data!S586</f>
        <v>0.69</v>
      </c>
      <c r="T586" s="18">
        <f>IF(Raw_Data!T586="",ROUND(AVERAGEIFS(Raw_Data!$T$2:$T$4001,Raw_Data!$E$2:$E$4001,E586,Raw_Data!$D$2:$D$4001,D586),2),IF(Raw_Data!T586&gt;INDEX(Cleaning_Reference!$F$6:$F$13,MATCH(D586,Cleaning_Reference!$A$6:$A$13,0)),INDEX(Cleaning_Reference!$F$6:$F$13,MATCH(D586,Cleaning_Reference!$A$6:$A$13,0)),Raw_Data!T586))</f>
        <v>2.46</v>
      </c>
      <c r="U586" s="15">
        <f>Raw_Data!U586</f>
        <v>34.51</v>
      </c>
      <c r="V586" s="15">
        <f>Raw_Data!V586</f>
        <v>3974</v>
      </c>
      <c r="W586" s="15">
        <f>Raw_Data!W586</f>
        <v>672861</v>
      </c>
      <c r="X586" s="15">
        <f>Raw_Data!X586</f>
        <v>137143</v>
      </c>
      <c r="Y586" s="15">
        <f>Raw_Data!Y586</f>
        <v>-535718</v>
      </c>
      <c r="Z586" s="15">
        <f>Raw_Data!Z586</f>
        <v>14608</v>
      </c>
      <c r="AA586" s="15">
        <f>Raw_Data!AA586</f>
        <v>2.3620000000000001</v>
      </c>
      <c r="AB586" s="15">
        <f>Raw_Data!AB586</f>
        <v>35.5</v>
      </c>
      <c r="AC586" s="19" t="str">
        <f>IF(Raw_Data!G586="","Yes","No")</f>
        <v>No</v>
      </c>
      <c r="AD586" s="19" t="str">
        <f>IF(Raw_Data!L586="","Yes","No")</f>
        <v>No</v>
      </c>
      <c r="AE586" s="19" t="str">
        <f>IF(Raw_Data!T586="","Imputed",IF(Raw_Data!T586&gt;INDEX(Cleaning_Reference!$F$6:$F$13,MATCH(D586,Cleaning_Reference!$A$6:$A$13,0)),"Capped","Original"))</f>
        <v>Original</v>
      </c>
      <c r="AF586" s="21">
        <f t="shared" si="9"/>
        <v>34.51</v>
      </c>
    </row>
    <row r="587" spans="1:32" ht="15" customHeight="1" x14ac:dyDescent="0.3">
      <c r="A587" s="20" t="str">
        <f>Raw_Data!A587</f>
        <v>SF10586</v>
      </c>
      <c r="B587" s="15" t="str">
        <f>Raw_Data!B587</f>
        <v>Telangana</v>
      </c>
      <c r="C587" s="15" t="str">
        <f>Raw_Data!C587</f>
        <v>Warangal</v>
      </c>
      <c r="D587" s="15" t="str">
        <f>Raw_Data!D587</f>
        <v>Cotton</v>
      </c>
      <c r="E587" s="15" t="str">
        <f>Raw_Data!E587</f>
        <v>Zaid</v>
      </c>
      <c r="F587" s="15">
        <f>Raw_Data!F587</f>
        <v>13.96</v>
      </c>
      <c r="G587" s="18">
        <f>IF(Raw_Data!G587="",ROUND(AVERAGEIFS(Raw_Data!$G$2:$G$4001,Raw_Data!$E$2:$E$4001,E587),1),Raw_Data!G587)</f>
        <v>496.6</v>
      </c>
      <c r="H587" s="15">
        <f>Raw_Data!H587</f>
        <v>39.700000000000003</v>
      </c>
      <c r="I587" s="15">
        <f>Raw_Data!I587</f>
        <v>54.4</v>
      </c>
      <c r="J587" s="15">
        <f>Raw_Data!J587</f>
        <v>9.4</v>
      </c>
      <c r="K587" s="15">
        <f>Raw_Data!K587</f>
        <v>8.01</v>
      </c>
      <c r="L587" s="18">
        <f>IF(Raw_Data!L587="",ROUND(AVERAGEIFS(Raw_Data!$L$2:$L$4001,Raw_Data!$E$2:$E$4001,E587),1),Raw_Data!L587)</f>
        <v>14.9</v>
      </c>
      <c r="M587" s="15">
        <f>Raw_Data!M587</f>
        <v>122.5</v>
      </c>
      <c r="N587" s="15">
        <f>Raw_Data!N587</f>
        <v>57.2</v>
      </c>
      <c r="O587" s="15">
        <f>Raw_Data!O587</f>
        <v>117.8</v>
      </c>
      <c r="P587" s="15" t="str">
        <f>Raw_Data!P587</f>
        <v>Sprinkler</v>
      </c>
      <c r="Q587" s="15">
        <f>Raw_Data!Q587</f>
        <v>226.4</v>
      </c>
      <c r="R587" s="15">
        <f>Raw_Data!R587</f>
        <v>6.04</v>
      </c>
      <c r="S587" s="15">
        <f>Raw_Data!S587</f>
        <v>0.98</v>
      </c>
      <c r="T587" s="18">
        <f>IF(Raw_Data!T587="",ROUND(AVERAGEIFS(Raw_Data!$T$2:$T$4001,Raw_Data!$E$2:$E$4001,E587,Raw_Data!$D$2:$D$4001,D587),2),IF(Raw_Data!T587&gt;INDEX(Cleaning_Reference!$F$6:$F$13,MATCH(D587,Cleaning_Reference!$A$6:$A$13,0)),INDEX(Cleaning_Reference!$F$6:$F$13,MATCH(D587,Cleaning_Reference!$A$6:$A$13,0)),Raw_Data!T587))</f>
        <v>0.3</v>
      </c>
      <c r="U587" s="15">
        <f>Raw_Data!U587</f>
        <v>4.1900000000000004</v>
      </c>
      <c r="V587" s="15">
        <f>Raw_Data!V587</f>
        <v>47327</v>
      </c>
      <c r="W587" s="15">
        <f>Raw_Data!W587</f>
        <v>1094030</v>
      </c>
      <c r="X587" s="15">
        <f>Raw_Data!X587</f>
        <v>198300</v>
      </c>
      <c r="Y587" s="15">
        <f>Raw_Data!Y587</f>
        <v>-895730</v>
      </c>
      <c r="Z587" s="15">
        <f>Raw_Data!Z587</f>
        <v>10015</v>
      </c>
      <c r="AA587" s="15">
        <f>Raw_Data!AA587</f>
        <v>0.41799999999999998</v>
      </c>
      <c r="AB587" s="15">
        <f>Raw_Data!AB587</f>
        <v>41.6</v>
      </c>
      <c r="AC587" s="19" t="str">
        <f>IF(Raw_Data!G587="","Yes","No")</f>
        <v>No</v>
      </c>
      <c r="AD587" s="19" t="str">
        <f>IF(Raw_Data!L587="","Yes","No")</f>
        <v>No</v>
      </c>
      <c r="AE587" s="19" t="str">
        <f>IF(Raw_Data!T587="","Imputed",IF(Raw_Data!T587&gt;INDEX(Cleaning_Reference!$F$6:$F$13,MATCH(D587,Cleaning_Reference!$A$6:$A$13,0)),"Capped","Original"))</f>
        <v>Original</v>
      </c>
      <c r="AF587" s="21">
        <f t="shared" si="9"/>
        <v>4.1900000000000004</v>
      </c>
    </row>
    <row r="588" spans="1:32" ht="15" customHeight="1" x14ac:dyDescent="0.3">
      <c r="A588" s="20" t="str">
        <f>Raw_Data!A588</f>
        <v>SF10587</v>
      </c>
      <c r="B588" s="15" t="str">
        <f>Raw_Data!B588</f>
        <v>Maharashtra</v>
      </c>
      <c r="C588" s="15" t="str">
        <f>Raw_Data!C588</f>
        <v>Indore</v>
      </c>
      <c r="D588" s="15" t="str">
        <f>Raw_Data!D588</f>
        <v>Wheat</v>
      </c>
      <c r="E588" s="15" t="str">
        <f>Raw_Data!E588</f>
        <v>Zaid</v>
      </c>
      <c r="F588" s="15">
        <f>Raw_Data!F588</f>
        <v>2.56</v>
      </c>
      <c r="G588" s="18">
        <f>IF(Raw_Data!G588="",ROUND(AVERAGEIFS(Raw_Data!$G$2:$G$4001,Raw_Data!$E$2:$E$4001,E588),1),Raw_Data!G588)</f>
        <v>80</v>
      </c>
      <c r="H588" s="15">
        <f>Raw_Data!H588</f>
        <v>33.700000000000003</v>
      </c>
      <c r="I588" s="15">
        <f>Raw_Data!I588</f>
        <v>48.9</v>
      </c>
      <c r="J588" s="15">
        <f>Raw_Data!J588</f>
        <v>7.3</v>
      </c>
      <c r="K588" s="15">
        <f>Raw_Data!K588</f>
        <v>6.54</v>
      </c>
      <c r="L588" s="18">
        <f>IF(Raw_Data!L588="",ROUND(AVERAGEIFS(Raw_Data!$L$2:$L$4001,Raw_Data!$E$2:$E$4001,E588),1),Raw_Data!L588)</f>
        <v>19.100000000000001</v>
      </c>
      <c r="M588" s="15">
        <f>Raw_Data!M588</f>
        <v>106.8</v>
      </c>
      <c r="N588" s="15">
        <f>Raw_Data!N588</f>
        <v>86.5</v>
      </c>
      <c r="O588" s="15">
        <f>Raw_Data!O588</f>
        <v>86.3</v>
      </c>
      <c r="P588" s="15" t="str">
        <f>Raw_Data!P588</f>
        <v>Drip</v>
      </c>
      <c r="Q588" s="15">
        <f>Raw_Data!Q588</f>
        <v>232.3</v>
      </c>
      <c r="R588" s="15">
        <f>Raw_Data!R588</f>
        <v>5.72</v>
      </c>
      <c r="S588" s="15">
        <f>Raw_Data!S588</f>
        <v>0.88</v>
      </c>
      <c r="T588" s="18">
        <f>IF(Raw_Data!T588="",ROUND(AVERAGEIFS(Raw_Data!$T$2:$T$4001,Raw_Data!$E$2:$E$4001,E588,Raw_Data!$D$2:$D$4001,D588),2),IF(Raw_Data!T588&gt;INDEX(Cleaning_Reference!$F$6:$F$13,MATCH(D588,Cleaning_Reference!$A$6:$A$13,0)),INDEX(Cleaning_Reference!$F$6:$F$13,MATCH(D588,Cleaning_Reference!$A$6:$A$13,0)),Raw_Data!T588))</f>
        <v>1.77</v>
      </c>
      <c r="U588" s="15">
        <f>Raw_Data!U588</f>
        <v>4.53</v>
      </c>
      <c r="V588" s="15">
        <f>Raw_Data!V588</f>
        <v>22841</v>
      </c>
      <c r="W588" s="15">
        <f>Raw_Data!W588</f>
        <v>148493</v>
      </c>
      <c r="X588" s="15">
        <f>Raw_Data!X588</f>
        <v>103470</v>
      </c>
      <c r="Y588" s="15">
        <f>Raw_Data!Y588</f>
        <v>-45023</v>
      </c>
      <c r="Z588" s="15">
        <f>Raw_Data!Z588</f>
        <v>1136</v>
      </c>
      <c r="AA588" s="15">
        <f>Raw_Data!AA588</f>
        <v>3.988</v>
      </c>
      <c r="AB588" s="15">
        <f>Raw_Data!AB588</f>
        <v>41.1</v>
      </c>
      <c r="AC588" s="19" t="str">
        <f>IF(Raw_Data!G588="","Yes","No")</f>
        <v>No</v>
      </c>
      <c r="AD588" s="19" t="str">
        <f>IF(Raw_Data!L588="","Yes","No")</f>
        <v>No</v>
      </c>
      <c r="AE588" s="19" t="str">
        <f>IF(Raw_Data!T588="","Imputed",IF(Raw_Data!T588&gt;INDEX(Cleaning_Reference!$F$6:$F$13,MATCH(D588,Cleaning_Reference!$A$6:$A$13,0)),"Capped","Original"))</f>
        <v>Original</v>
      </c>
      <c r="AF588" s="21">
        <f t="shared" si="9"/>
        <v>4.53</v>
      </c>
    </row>
    <row r="589" spans="1:32" ht="15" customHeight="1" x14ac:dyDescent="0.3">
      <c r="A589" s="20" t="str">
        <f>Raw_Data!A589</f>
        <v>SF10588</v>
      </c>
      <c r="B589" s="15" t="str">
        <f>Raw_Data!B589</f>
        <v>Telangana</v>
      </c>
      <c r="C589" s="15" t="str">
        <f>Raw_Data!C589</f>
        <v>Erode</v>
      </c>
      <c r="D589" s="15" t="str">
        <f>Raw_Data!D589</f>
        <v>Chilli</v>
      </c>
      <c r="E589" s="15" t="str">
        <f>Raw_Data!E589</f>
        <v>Kharif</v>
      </c>
      <c r="F589" s="15">
        <f>Raw_Data!F589</f>
        <v>11.59</v>
      </c>
      <c r="G589" s="18">
        <f>IF(Raw_Data!G589="",ROUND(AVERAGEIFS(Raw_Data!$G$2:$G$4001,Raw_Data!$E$2:$E$4001,E589),1),Raw_Data!G589)</f>
        <v>666.3</v>
      </c>
      <c r="H589" s="15">
        <f>Raw_Data!H589</f>
        <v>27.4</v>
      </c>
      <c r="I589" s="15">
        <f>Raw_Data!I589</f>
        <v>63.1</v>
      </c>
      <c r="J589" s="15">
        <f>Raw_Data!J589</f>
        <v>6.6</v>
      </c>
      <c r="K589" s="15">
        <f>Raw_Data!K589</f>
        <v>6.3</v>
      </c>
      <c r="L589" s="18">
        <f>IF(Raw_Data!L589="",ROUND(AVERAGEIFS(Raw_Data!$L$2:$L$4001,Raw_Data!$E$2:$E$4001,E589),1),Raw_Data!L589)</f>
        <v>31</v>
      </c>
      <c r="M589" s="15">
        <f>Raw_Data!M589</f>
        <v>153.30000000000001</v>
      </c>
      <c r="N589" s="15">
        <f>Raw_Data!N589</f>
        <v>57.8</v>
      </c>
      <c r="O589" s="15">
        <f>Raw_Data!O589</f>
        <v>105.2</v>
      </c>
      <c r="P589" s="15" t="str">
        <f>Raw_Data!P589</f>
        <v>Rainfed</v>
      </c>
      <c r="Q589" s="15">
        <f>Raw_Data!Q589</f>
        <v>196.6</v>
      </c>
      <c r="R589" s="15">
        <f>Raw_Data!R589</f>
        <v>5.75</v>
      </c>
      <c r="S589" s="15">
        <f>Raw_Data!S589</f>
        <v>0.71</v>
      </c>
      <c r="T589" s="18">
        <f>IF(Raw_Data!T589="",ROUND(AVERAGEIFS(Raw_Data!$T$2:$T$4001,Raw_Data!$E$2:$E$4001,E589,Raw_Data!$D$2:$D$4001,D589),2),IF(Raw_Data!T589&gt;INDEX(Cleaning_Reference!$F$6:$F$13,MATCH(D589,Cleaning_Reference!$A$6:$A$13,0)),INDEX(Cleaning_Reference!$F$6:$F$13,MATCH(D589,Cleaning_Reference!$A$6:$A$13,0)),Raw_Data!T589))</f>
        <v>2.33</v>
      </c>
      <c r="U589" s="15">
        <f>Raw_Data!U589</f>
        <v>27</v>
      </c>
      <c r="V589" s="15">
        <f>Raw_Data!V589</f>
        <v>97135</v>
      </c>
      <c r="W589" s="15">
        <f>Raw_Data!W589</f>
        <v>766263</v>
      </c>
      <c r="X589" s="15">
        <f>Raw_Data!X589</f>
        <v>2622645</v>
      </c>
      <c r="Y589" s="15">
        <f>Raw_Data!Y589</f>
        <v>1856382</v>
      </c>
      <c r="Z589" s="15">
        <f>Raw_Data!Z589</f>
        <v>3511</v>
      </c>
      <c r="AA589" s="15">
        <f>Raw_Data!AA589</f>
        <v>7.69</v>
      </c>
      <c r="AB589" s="15">
        <f>Raw_Data!AB589</f>
        <v>48.8</v>
      </c>
      <c r="AC589" s="19" t="str">
        <f>IF(Raw_Data!G589="","Yes","No")</f>
        <v>No</v>
      </c>
      <c r="AD589" s="19" t="str">
        <f>IF(Raw_Data!L589="","Yes","No")</f>
        <v>No</v>
      </c>
      <c r="AE589" s="19" t="str">
        <f>IF(Raw_Data!T589="","Imputed",IF(Raw_Data!T589&gt;INDEX(Cleaning_Reference!$F$6:$F$13,MATCH(D589,Cleaning_Reference!$A$6:$A$13,0)),"Capped","Original"))</f>
        <v>Original</v>
      </c>
      <c r="AF589" s="21">
        <f t="shared" si="9"/>
        <v>27</v>
      </c>
    </row>
    <row r="590" spans="1:32" ht="15" customHeight="1" x14ac:dyDescent="0.3">
      <c r="A590" s="20" t="str">
        <f>Raw_Data!A590</f>
        <v>SF10589</v>
      </c>
      <c r="B590" s="15" t="str">
        <f>Raw_Data!B590</f>
        <v>Telangana</v>
      </c>
      <c r="C590" s="15" t="str">
        <f>Raw_Data!C590</f>
        <v>Erode</v>
      </c>
      <c r="D590" s="15" t="str">
        <f>Raw_Data!D590</f>
        <v>Groundnut</v>
      </c>
      <c r="E590" s="15" t="str">
        <f>Raw_Data!E590</f>
        <v>Kharif</v>
      </c>
      <c r="F590" s="15">
        <f>Raw_Data!F590</f>
        <v>3.36</v>
      </c>
      <c r="G590" s="18">
        <f>IF(Raw_Data!G590="",ROUND(AVERAGEIFS(Raw_Data!$G$2:$G$4001,Raw_Data!$E$2:$E$4001,E590),1),Raw_Data!G590)</f>
        <v>1108.5999999999999</v>
      </c>
      <c r="H590" s="15">
        <f>Raw_Data!H590</f>
        <v>27.6</v>
      </c>
      <c r="I590" s="15">
        <f>Raw_Data!I590</f>
        <v>59.8</v>
      </c>
      <c r="J590" s="15">
        <f>Raw_Data!J590</f>
        <v>7.5</v>
      </c>
      <c r="K590" s="15">
        <f>Raw_Data!K590</f>
        <v>6.53</v>
      </c>
      <c r="L590" s="18">
        <f>IF(Raw_Data!L590="",ROUND(AVERAGEIFS(Raw_Data!$L$2:$L$4001,Raw_Data!$E$2:$E$4001,E590),1),Raw_Data!L590)</f>
        <v>30.7</v>
      </c>
      <c r="M590" s="15">
        <f>Raw_Data!M590</f>
        <v>72.400000000000006</v>
      </c>
      <c r="N590" s="15">
        <f>Raw_Data!N590</f>
        <v>51.9</v>
      </c>
      <c r="O590" s="15">
        <f>Raw_Data!O590</f>
        <v>129.19999999999999</v>
      </c>
      <c r="P590" s="15" t="str">
        <f>Raw_Data!P590</f>
        <v>Flood</v>
      </c>
      <c r="Q590" s="15">
        <f>Raw_Data!Q590</f>
        <v>165.2</v>
      </c>
      <c r="R590" s="15">
        <f>Raw_Data!R590</f>
        <v>7.28</v>
      </c>
      <c r="S590" s="15">
        <f>Raw_Data!S590</f>
        <v>0.75</v>
      </c>
      <c r="T590" s="18">
        <f>IF(Raw_Data!T590="",ROUND(AVERAGEIFS(Raw_Data!$T$2:$T$4001,Raw_Data!$E$2:$E$4001,E590,Raw_Data!$D$2:$D$4001,D590),2),IF(Raw_Data!T590&gt;INDEX(Cleaning_Reference!$F$6:$F$13,MATCH(D590,Cleaning_Reference!$A$6:$A$13,0)),INDEX(Cleaning_Reference!$F$6:$F$13,MATCH(D590,Cleaning_Reference!$A$6:$A$13,0)),Raw_Data!T590))</f>
        <v>1.54</v>
      </c>
      <c r="U590" s="15">
        <f>Raw_Data!U590</f>
        <v>5.17</v>
      </c>
      <c r="V590" s="15">
        <f>Raw_Data!V590</f>
        <v>63900</v>
      </c>
      <c r="W590" s="15">
        <f>Raw_Data!W590</f>
        <v>219340</v>
      </c>
      <c r="X590" s="15">
        <f>Raw_Data!X590</f>
        <v>330363</v>
      </c>
      <c r="Y590" s="15">
        <f>Raw_Data!Y590</f>
        <v>111023</v>
      </c>
      <c r="Z590" s="15">
        <f>Raw_Data!Z590</f>
        <v>2096</v>
      </c>
      <c r="AA590" s="15">
        <f>Raw_Data!AA590</f>
        <v>2.4670000000000001</v>
      </c>
      <c r="AB590" s="15">
        <f>Raw_Data!AB590</f>
        <v>40.700000000000003</v>
      </c>
      <c r="AC590" s="19" t="str">
        <f>IF(Raw_Data!G590="","Yes","No")</f>
        <v>No</v>
      </c>
      <c r="AD590" s="19" t="str">
        <f>IF(Raw_Data!L590="","Yes","No")</f>
        <v>No</v>
      </c>
      <c r="AE590" s="19" t="str">
        <f>IF(Raw_Data!T590="","Imputed",IF(Raw_Data!T590&gt;INDEX(Cleaning_Reference!$F$6:$F$13,MATCH(D590,Cleaning_Reference!$A$6:$A$13,0)),"Capped","Original"))</f>
        <v>Original</v>
      </c>
      <c r="AF590" s="21">
        <f t="shared" si="9"/>
        <v>5.17</v>
      </c>
    </row>
    <row r="591" spans="1:32" ht="15" customHeight="1" x14ac:dyDescent="0.3">
      <c r="A591" s="20" t="str">
        <f>Raw_Data!A591</f>
        <v>SF10590</v>
      </c>
      <c r="B591" s="15" t="str">
        <f>Raw_Data!B591</f>
        <v>Maharashtra</v>
      </c>
      <c r="C591" s="15" t="str">
        <f>Raw_Data!C591</f>
        <v>Nashik</v>
      </c>
      <c r="D591" s="15" t="str">
        <f>Raw_Data!D591</f>
        <v>Groundnut</v>
      </c>
      <c r="E591" s="15" t="str">
        <f>Raw_Data!E591</f>
        <v>Rabi</v>
      </c>
      <c r="F591" s="15">
        <f>Raw_Data!F591</f>
        <v>2.73</v>
      </c>
      <c r="G591" s="18">
        <f>IF(Raw_Data!G591="",ROUND(AVERAGEIFS(Raw_Data!$G$2:$G$4001,Raw_Data!$E$2:$E$4001,E591),1),Raw_Data!G591)</f>
        <v>634.5</v>
      </c>
      <c r="H591" s="15">
        <f>Raw_Data!H591</f>
        <v>25.3</v>
      </c>
      <c r="I591" s="15">
        <f>Raw_Data!I591</f>
        <v>63.6</v>
      </c>
      <c r="J591" s="15">
        <f>Raw_Data!J591</f>
        <v>6.2</v>
      </c>
      <c r="K591" s="15">
        <f>Raw_Data!K591</f>
        <v>6.13</v>
      </c>
      <c r="L591" s="18">
        <f>IF(Raw_Data!L591="",ROUND(AVERAGEIFS(Raw_Data!$L$2:$L$4001,Raw_Data!$E$2:$E$4001,E591),1),Raw_Data!L591)</f>
        <v>16.7</v>
      </c>
      <c r="M591" s="15">
        <f>Raw_Data!M591</f>
        <v>115</v>
      </c>
      <c r="N591" s="15">
        <f>Raw_Data!N591</f>
        <v>60.8</v>
      </c>
      <c r="O591" s="15">
        <f>Raw_Data!O591</f>
        <v>90.4</v>
      </c>
      <c r="P591" s="15" t="str">
        <f>Raw_Data!P591</f>
        <v>Flood</v>
      </c>
      <c r="Q591" s="15">
        <f>Raw_Data!Q591</f>
        <v>198.9</v>
      </c>
      <c r="R591" s="15">
        <f>Raw_Data!R591</f>
        <v>4.83</v>
      </c>
      <c r="S591" s="15">
        <f>Raw_Data!S591</f>
        <v>0.98</v>
      </c>
      <c r="T591" s="18">
        <f>IF(Raw_Data!T591="",ROUND(AVERAGEIFS(Raw_Data!$T$2:$T$4001,Raw_Data!$E$2:$E$4001,E591,Raw_Data!$D$2:$D$4001,D591),2),IF(Raw_Data!T591&gt;INDEX(Cleaning_Reference!$F$6:$F$13,MATCH(D591,Cleaning_Reference!$A$6:$A$13,0)),INDEX(Cleaning_Reference!$F$6:$F$13,MATCH(D591,Cleaning_Reference!$A$6:$A$13,0)),Raw_Data!T591))</f>
        <v>1.33</v>
      </c>
      <c r="U591" s="15">
        <f>Raw_Data!U591</f>
        <v>3.63</v>
      </c>
      <c r="V591" s="15">
        <f>Raw_Data!V591</f>
        <v>52527</v>
      </c>
      <c r="W591" s="15">
        <f>Raw_Data!W591</f>
        <v>182519</v>
      </c>
      <c r="X591" s="15">
        <f>Raw_Data!X591</f>
        <v>190673</v>
      </c>
      <c r="Y591" s="15">
        <f>Raw_Data!Y591</f>
        <v>8154</v>
      </c>
      <c r="Z591" s="15">
        <f>Raw_Data!Z591</f>
        <v>2053</v>
      </c>
      <c r="AA591" s="15">
        <f>Raw_Data!AA591</f>
        <v>1.768</v>
      </c>
      <c r="AB591" s="15">
        <f>Raw_Data!AB591</f>
        <v>51.5</v>
      </c>
      <c r="AC591" s="19" t="str">
        <f>IF(Raw_Data!G591="","Yes","No")</f>
        <v>No</v>
      </c>
      <c r="AD591" s="19" t="str">
        <f>IF(Raw_Data!L591="","Yes","No")</f>
        <v>No</v>
      </c>
      <c r="AE591" s="19" t="str">
        <f>IF(Raw_Data!T591="","Imputed",IF(Raw_Data!T591&gt;INDEX(Cleaning_Reference!$F$6:$F$13,MATCH(D591,Cleaning_Reference!$A$6:$A$13,0)),"Capped","Original"))</f>
        <v>Original</v>
      </c>
      <c r="AF591" s="21">
        <f t="shared" si="9"/>
        <v>3.63</v>
      </c>
    </row>
    <row r="592" spans="1:32" ht="15" customHeight="1" x14ac:dyDescent="0.3">
      <c r="A592" s="20" t="str">
        <f>Raw_Data!A592</f>
        <v>SF10591</v>
      </c>
      <c r="B592" s="15" t="str">
        <f>Raw_Data!B592</f>
        <v>Gujarat</v>
      </c>
      <c r="C592" s="15" t="str">
        <f>Raw_Data!C592</f>
        <v>Raichur</v>
      </c>
      <c r="D592" s="15" t="str">
        <f>Raw_Data!D592</f>
        <v>Maize</v>
      </c>
      <c r="E592" s="15" t="str">
        <f>Raw_Data!E592</f>
        <v>Kharif</v>
      </c>
      <c r="F592" s="15">
        <f>Raw_Data!F592</f>
        <v>4.92</v>
      </c>
      <c r="G592" s="18">
        <f>IF(Raw_Data!G592="",ROUND(AVERAGEIFS(Raw_Data!$G$2:$G$4001,Raw_Data!$E$2:$E$4001,E592),1),Raw_Data!G592)</f>
        <v>871</v>
      </c>
      <c r="H592" s="15">
        <f>Raw_Data!H592</f>
        <v>30</v>
      </c>
      <c r="I592" s="15">
        <f>Raw_Data!I592</f>
        <v>74.400000000000006</v>
      </c>
      <c r="J592" s="15">
        <f>Raw_Data!J592</f>
        <v>7</v>
      </c>
      <c r="K592" s="15">
        <f>Raw_Data!K592</f>
        <v>7.89</v>
      </c>
      <c r="L592" s="18">
        <f>IF(Raw_Data!L592="",ROUND(AVERAGEIFS(Raw_Data!$L$2:$L$4001,Raw_Data!$E$2:$E$4001,E592),1),Raw_Data!L592)</f>
        <v>28.1</v>
      </c>
      <c r="M592" s="15">
        <f>Raw_Data!M592</f>
        <v>123.6</v>
      </c>
      <c r="N592" s="15">
        <f>Raw_Data!N592</f>
        <v>31.8</v>
      </c>
      <c r="O592" s="15">
        <f>Raw_Data!O592</f>
        <v>92.6</v>
      </c>
      <c r="P592" s="15" t="str">
        <f>Raw_Data!P592</f>
        <v>Flood</v>
      </c>
      <c r="Q592" s="15">
        <f>Raw_Data!Q592</f>
        <v>199.3</v>
      </c>
      <c r="R592" s="15">
        <f>Raw_Data!R592</f>
        <v>8.51</v>
      </c>
      <c r="S592" s="15">
        <f>Raw_Data!S592</f>
        <v>0.74</v>
      </c>
      <c r="T592" s="18">
        <f>IF(Raw_Data!T592="",ROUND(AVERAGEIFS(Raw_Data!$T$2:$T$4001,Raw_Data!$E$2:$E$4001,E592,Raw_Data!$D$2:$D$4001,D592),2),IF(Raw_Data!T592&gt;INDEX(Cleaning_Reference!$F$6:$F$13,MATCH(D592,Cleaning_Reference!$A$6:$A$13,0)),INDEX(Cleaning_Reference!$F$6:$F$13,MATCH(D592,Cleaning_Reference!$A$6:$A$13,0)),Raw_Data!T592))</f>
        <v>0.67</v>
      </c>
      <c r="U592" s="15">
        <f>Raw_Data!U592</f>
        <v>3.3</v>
      </c>
      <c r="V592" s="15">
        <f>Raw_Data!V592</f>
        <v>22511</v>
      </c>
      <c r="W592" s="15">
        <f>Raw_Data!W592</f>
        <v>391183</v>
      </c>
      <c r="X592" s="15">
        <f>Raw_Data!X592</f>
        <v>74286</v>
      </c>
      <c r="Y592" s="15">
        <f>Raw_Data!Y592</f>
        <v>-316897</v>
      </c>
      <c r="Z592" s="15">
        <f>Raw_Data!Z592</f>
        <v>3979</v>
      </c>
      <c r="AA592" s="15">
        <f>Raw_Data!AA592</f>
        <v>0.82899999999999996</v>
      </c>
      <c r="AB592" s="15">
        <f>Raw_Data!AB592</f>
        <v>51.5</v>
      </c>
      <c r="AC592" s="19" t="str">
        <f>IF(Raw_Data!G592="","Yes","No")</f>
        <v>No</v>
      </c>
      <c r="AD592" s="19" t="str">
        <f>IF(Raw_Data!L592="","Yes","No")</f>
        <v>No</v>
      </c>
      <c r="AE592" s="19" t="str">
        <f>IF(Raw_Data!T592="","Imputed",IF(Raw_Data!T592&gt;INDEX(Cleaning_Reference!$F$6:$F$13,MATCH(D592,Cleaning_Reference!$A$6:$A$13,0)),"Capped","Original"))</f>
        <v>Original</v>
      </c>
      <c r="AF592" s="21">
        <f t="shared" si="9"/>
        <v>3.3</v>
      </c>
    </row>
    <row r="593" spans="1:32" ht="15" customHeight="1" x14ac:dyDescent="0.3">
      <c r="A593" s="20" t="str">
        <f>Raw_Data!A593</f>
        <v>SF10592</v>
      </c>
      <c r="B593" s="15" t="str">
        <f>Raw_Data!B593</f>
        <v>Tamil Nadu</v>
      </c>
      <c r="C593" s="15" t="str">
        <f>Raw_Data!C593</f>
        <v>Raichur</v>
      </c>
      <c r="D593" s="15" t="str">
        <f>Raw_Data!D593</f>
        <v>Wheat</v>
      </c>
      <c r="E593" s="15" t="str">
        <f>Raw_Data!E593</f>
        <v>Kharif</v>
      </c>
      <c r="F593" s="15">
        <f>Raw_Data!F593</f>
        <v>13.89</v>
      </c>
      <c r="G593" s="18">
        <f>IF(Raw_Data!G593="",ROUND(AVERAGEIFS(Raw_Data!$G$2:$G$4001,Raw_Data!$E$2:$E$4001,E593),1),Raw_Data!G593)</f>
        <v>855.1</v>
      </c>
      <c r="H593" s="15">
        <f>Raw_Data!H593</f>
        <v>30.8</v>
      </c>
      <c r="I593" s="15">
        <f>Raw_Data!I593</f>
        <v>72</v>
      </c>
      <c r="J593" s="15">
        <f>Raw_Data!J593</f>
        <v>5.5</v>
      </c>
      <c r="K593" s="15">
        <f>Raw_Data!K593</f>
        <v>5.75</v>
      </c>
      <c r="L593" s="18">
        <f>IF(Raw_Data!L593="",ROUND(AVERAGEIFS(Raw_Data!$L$2:$L$4001,Raw_Data!$E$2:$E$4001,E593),1),Raw_Data!L593)</f>
        <v>31.1</v>
      </c>
      <c r="M593" s="15">
        <f>Raw_Data!M593</f>
        <v>96.7</v>
      </c>
      <c r="N593" s="15">
        <f>Raw_Data!N593</f>
        <v>36.1</v>
      </c>
      <c r="O593" s="15">
        <f>Raw_Data!O593</f>
        <v>129.1</v>
      </c>
      <c r="P593" s="15" t="str">
        <f>Raw_Data!P593</f>
        <v>Drip</v>
      </c>
      <c r="Q593" s="15">
        <f>Raw_Data!Q593</f>
        <v>217.2</v>
      </c>
      <c r="R593" s="15">
        <f>Raw_Data!R593</f>
        <v>6</v>
      </c>
      <c r="S593" s="15">
        <f>Raw_Data!S593</f>
        <v>0.95</v>
      </c>
      <c r="T593" s="18">
        <f>IF(Raw_Data!T593="",ROUND(AVERAGEIFS(Raw_Data!$T$2:$T$4001,Raw_Data!$E$2:$E$4001,E593,Raw_Data!$D$2:$D$4001,D593),2),IF(Raw_Data!T593&gt;INDEX(Cleaning_Reference!$F$6:$F$13,MATCH(D593,Cleaning_Reference!$A$6:$A$13,0)),INDEX(Cleaning_Reference!$F$6:$F$13,MATCH(D593,Cleaning_Reference!$A$6:$A$13,0)),Raw_Data!T593))</f>
        <v>0.98</v>
      </c>
      <c r="U593" s="15">
        <f>Raw_Data!U593</f>
        <v>13.61</v>
      </c>
      <c r="V593" s="15">
        <f>Raw_Data!V593</f>
        <v>20851</v>
      </c>
      <c r="W593" s="15">
        <f>Raw_Data!W593</f>
        <v>796467</v>
      </c>
      <c r="X593" s="15">
        <f>Raw_Data!X593</f>
        <v>283782</v>
      </c>
      <c r="Y593" s="15">
        <f>Raw_Data!Y593</f>
        <v>-512685</v>
      </c>
      <c r="Z593" s="15">
        <f>Raw_Data!Z593</f>
        <v>6942</v>
      </c>
      <c r="AA593" s="15">
        <f>Raw_Data!AA593</f>
        <v>1.9610000000000001</v>
      </c>
      <c r="AB593" s="15">
        <f>Raw_Data!AB593</f>
        <v>52.7</v>
      </c>
      <c r="AC593" s="19" t="str">
        <f>IF(Raw_Data!G593="","Yes","No")</f>
        <v>No</v>
      </c>
      <c r="AD593" s="19" t="str">
        <f>IF(Raw_Data!L593="","Yes","No")</f>
        <v>No</v>
      </c>
      <c r="AE593" s="19" t="str">
        <f>IF(Raw_Data!T593="","Imputed",IF(Raw_Data!T593&gt;INDEX(Cleaning_Reference!$F$6:$F$13,MATCH(D593,Cleaning_Reference!$A$6:$A$13,0)),"Capped","Original"))</f>
        <v>Original</v>
      </c>
      <c r="AF593" s="21">
        <f t="shared" si="9"/>
        <v>13.61</v>
      </c>
    </row>
    <row r="594" spans="1:32" ht="15" customHeight="1" x14ac:dyDescent="0.3">
      <c r="A594" s="20" t="str">
        <f>Raw_Data!A594</f>
        <v>SF10593</v>
      </c>
      <c r="B594" s="15" t="str">
        <f>Raw_Data!B594</f>
        <v>Punjab</v>
      </c>
      <c r="C594" s="15" t="str">
        <f>Raw_Data!C594</f>
        <v>Rajkot</v>
      </c>
      <c r="D594" s="15" t="str">
        <f>Raw_Data!D594</f>
        <v>Maize</v>
      </c>
      <c r="E594" s="15" t="str">
        <f>Raw_Data!E594</f>
        <v>Kharif</v>
      </c>
      <c r="F594" s="15">
        <f>Raw_Data!F594</f>
        <v>7.68</v>
      </c>
      <c r="G594" s="18">
        <f>IF(Raw_Data!G594="",ROUND(AVERAGEIFS(Raw_Data!$G$2:$G$4001,Raw_Data!$E$2:$E$4001,E594),1),Raw_Data!G594)</f>
        <v>977.8</v>
      </c>
      <c r="H594" s="15">
        <f>Raw_Data!H594</f>
        <v>32.799999999999997</v>
      </c>
      <c r="I594" s="15">
        <f>Raw_Data!I594</f>
        <v>65.7</v>
      </c>
      <c r="J594" s="15">
        <f>Raw_Data!J594</f>
        <v>6.8</v>
      </c>
      <c r="K594" s="15">
        <f>Raw_Data!K594</f>
        <v>7.08</v>
      </c>
      <c r="L594" s="18">
        <f>IF(Raw_Data!L594="",ROUND(AVERAGEIFS(Raw_Data!$L$2:$L$4001,Raw_Data!$E$2:$E$4001,E594),1),Raw_Data!L594)</f>
        <v>27.2</v>
      </c>
      <c r="M594" s="15">
        <f>Raw_Data!M594</f>
        <v>152.19999999999999</v>
      </c>
      <c r="N594" s="15">
        <f>Raw_Data!N594</f>
        <v>26.1</v>
      </c>
      <c r="O594" s="15">
        <f>Raw_Data!O594</f>
        <v>119.9</v>
      </c>
      <c r="P594" s="15" t="str">
        <f>Raw_Data!P594</f>
        <v>Flood</v>
      </c>
      <c r="Q594" s="15">
        <f>Raw_Data!Q594</f>
        <v>269.10000000000002</v>
      </c>
      <c r="R594" s="15">
        <f>Raw_Data!R594</f>
        <v>4.32</v>
      </c>
      <c r="S594" s="15">
        <f>Raw_Data!S594</f>
        <v>0.87</v>
      </c>
      <c r="T594" s="18">
        <f>IF(Raw_Data!T594="",ROUND(AVERAGEIFS(Raw_Data!$T$2:$T$4001,Raw_Data!$E$2:$E$4001,E594,Raw_Data!$D$2:$D$4001,D594),2),IF(Raw_Data!T594&gt;INDEX(Cleaning_Reference!$F$6:$F$13,MATCH(D594,Cleaning_Reference!$A$6:$A$13,0)),INDEX(Cleaning_Reference!$F$6:$F$13,MATCH(D594,Cleaning_Reference!$A$6:$A$13,0)),Raw_Data!T594))</f>
        <v>3.22</v>
      </c>
      <c r="U594" s="15">
        <f>Raw_Data!U594</f>
        <v>24.73</v>
      </c>
      <c r="V594" s="15">
        <f>Raw_Data!V594</f>
        <v>21525</v>
      </c>
      <c r="W594" s="15">
        <f>Raw_Data!W594</f>
        <v>612476</v>
      </c>
      <c r="X594" s="15">
        <f>Raw_Data!X594</f>
        <v>532313</v>
      </c>
      <c r="Y594" s="15">
        <f>Raw_Data!Y594</f>
        <v>-80163</v>
      </c>
      <c r="Z594" s="15">
        <f>Raw_Data!Z594</f>
        <v>6717</v>
      </c>
      <c r="AA594" s="15">
        <f>Raw_Data!AA594</f>
        <v>3.6819999999999999</v>
      </c>
      <c r="AB594" s="15">
        <f>Raw_Data!AB594</f>
        <v>52.1</v>
      </c>
      <c r="AC594" s="19" t="str">
        <f>IF(Raw_Data!G594="","Yes","No")</f>
        <v>No</v>
      </c>
      <c r="AD594" s="19" t="str">
        <f>IF(Raw_Data!L594="","Yes","No")</f>
        <v>No</v>
      </c>
      <c r="AE594" s="19" t="str">
        <f>IF(Raw_Data!T594="","Imputed",IF(Raw_Data!T594&gt;INDEX(Cleaning_Reference!$F$6:$F$13,MATCH(D594,Cleaning_Reference!$A$6:$A$13,0)),"Capped","Original"))</f>
        <v>Original</v>
      </c>
      <c r="AF594" s="21">
        <f t="shared" si="9"/>
        <v>24.73</v>
      </c>
    </row>
    <row r="595" spans="1:32" ht="15" customHeight="1" x14ac:dyDescent="0.3">
      <c r="A595" s="20" t="str">
        <f>Raw_Data!A595</f>
        <v>SF10594</v>
      </c>
      <c r="B595" s="15" t="str">
        <f>Raw_Data!B595</f>
        <v>Maharashtra</v>
      </c>
      <c r="C595" s="15" t="str">
        <f>Raw_Data!C595</f>
        <v>Krishna</v>
      </c>
      <c r="D595" s="15" t="str">
        <f>Raw_Data!D595</f>
        <v>Rice</v>
      </c>
      <c r="E595" s="15" t="str">
        <f>Raw_Data!E595</f>
        <v>Kharif</v>
      </c>
      <c r="F595" s="15">
        <f>Raw_Data!F595</f>
        <v>1.5</v>
      </c>
      <c r="G595" s="18">
        <f>IF(Raw_Data!G595="",ROUND(AVERAGEIFS(Raw_Data!$G$2:$G$4001,Raw_Data!$E$2:$E$4001,E595),1),Raw_Data!G595)</f>
        <v>753.4</v>
      </c>
      <c r="H595" s="15">
        <f>Raw_Data!H595</f>
        <v>30</v>
      </c>
      <c r="I595" s="15">
        <f>Raw_Data!I595</f>
        <v>79.900000000000006</v>
      </c>
      <c r="J595" s="15">
        <f>Raw_Data!J595</f>
        <v>8.1</v>
      </c>
      <c r="K595" s="15">
        <f>Raw_Data!K595</f>
        <v>6.02</v>
      </c>
      <c r="L595" s="18">
        <f>IF(Raw_Data!L595="",ROUND(AVERAGEIFS(Raw_Data!$L$2:$L$4001,Raw_Data!$E$2:$E$4001,E595),1),Raw_Data!L595)</f>
        <v>34.700000000000003</v>
      </c>
      <c r="M595" s="15">
        <f>Raw_Data!M595</f>
        <v>112.6</v>
      </c>
      <c r="N595" s="15">
        <f>Raw_Data!N595</f>
        <v>67.2</v>
      </c>
      <c r="O595" s="15">
        <f>Raw_Data!O595</f>
        <v>107.4</v>
      </c>
      <c r="P595" s="15" t="str">
        <f>Raw_Data!P595</f>
        <v>Sprinkler</v>
      </c>
      <c r="Q595" s="15">
        <f>Raw_Data!Q595</f>
        <v>126.9</v>
      </c>
      <c r="R595" s="15">
        <f>Raw_Data!R595</f>
        <v>1.62</v>
      </c>
      <c r="S595" s="15">
        <f>Raw_Data!S595</f>
        <v>0.92</v>
      </c>
      <c r="T595" s="18">
        <f>IF(Raw_Data!T595="",ROUND(AVERAGEIFS(Raw_Data!$T$2:$T$4001,Raw_Data!$E$2:$E$4001,E595,Raw_Data!$D$2:$D$4001,D595),2),IF(Raw_Data!T595&gt;INDEX(Cleaning_Reference!$F$6:$F$13,MATCH(D595,Cleaning_Reference!$A$6:$A$13,0)),INDEX(Cleaning_Reference!$F$6:$F$13,MATCH(D595,Cleaning_Reference!$A$6:$A$13,0)),Raw_Data!T595))</f>
        <v>2.42</v>
      </c>
      <c r="U595" s="15">
        <f>Raw_Data!U595</f>
        <v>3.63</v>
      </c>
      <c r="V595" s="15">
        <f>Raw_Data!V595</f>
        <v>22864</v>
      </c>
      <c r="W595" s="15">
        <f>Raw_Data!W595</f>
        <v>90422</v>
      </c>
      <c r="X595" s="15">
        <f>Raw_Data!X595</f>
        <v>82996</v>
      </c>
      <c r="Y595" s="15">
        <f>Raw_Data!Y595</f>
        <v>-7426</v>
      </c>
      <c r="Z595" s="15">
        <f>Raw_Data!Z595</f>
        <v>2406</v>
      </c>
      <c r="AA595" s="15">
        <f>Raw_Data!AA595</f>
        <v>1.5089999999999999</v>
      </c>
      <c r="AB595" s="15">
        <f>Raw_Data!AB595</f>
        <v>76.8</v>
      </c>
      <c r="AC595" s="19" t="str">
        <f>IF(Raw_Data!G595="","Yes","No")</f>
        <v>No</v>
      </c>
      <c r="AD595" s="19" t="str">
        <f>IF(Raw_Data!L595="","Yes","No")</f>
        <v>No</v>
      </c>
      <c r="AE595" s="19" t="str">
        <f>IF(Raw_Data!T595="","Imputed",IF(Raw_Data!T595&gt;INDEX(Cleaning_Reference!$F$6:$F$13,MATCH(D595,Cleaning_Reference!$A$6:$A$13,0)),"Capped","Original"))</f>
        <v>Original</v>
      </c>
      <c r="AF595" s="21">
        <f t="shared" si="9"/>
        <v>3.63</v>
      </c>
    </row>
    <row r="596" spans="1:32" ht="15" customHeight="1" x14ac:dyDescent="0.3">
      <c r="A596" s="20" t="str">
        <f>Raw_Data!A596</f>
        <v>SF10595</v>
      </c>
      <c r="B596" s="15" t="str">
        <f>Raw_Data!B596</f>
        <v>Madhya Pradesh</v>
      </c>
      <c r="C596" s="15" t="str">
        <f>Raw_Data!C596</f>
        <v>Ludhiana</v>
      </c>
      <c r="D596" s="15" t="str">
        <f>Raw_Data!D596</f>
        <v>Chilli</v>
      </c>
      <c r="E596" s="15" t="str">
        <f>Raw_Data!E596</f>
        <v>Zaid</v>
      </c>
      <c r="F596" s="15">
        <f>Raw_Data!F596</f>
        <v>7.24</v>
      </c>
      <c r="G596" s="18">
        <f>IF(Raw_Data!G596="",ROUND(AVERAGEIFS(Raw_Data!$G$2:$G$4001,Raw_Data!$E$2:$E$4001,E596),1),Raw_Data!G596)</f>
        <v>299.39999999999998</v>
      </c>
      <c r="H596" s="15">
        <f>Raw_Data!H596</f>
        <v>33.4</v>
      </c>
      <c r="I596" s="15">
        <f>Raw_Data!I596</f>
        <v>45.9</v>
      </c>
      <c r="J596" s="15">
        <f>Raw_Data!J596</f>
        <v>8.1999999999999993</v>
      </c>
      <c r="K596" s="15">
        <f>Raw_Data!K596</f>
        <v>6.72</v>
      </c>
      <c r="L596" s="18">
        <f>IF(Raw_Data!L596="",ROUND(AVERAGEIFS(Raw_Data!$L$2:$L$4001,Raw_Data!$E$2:$E$4001,E596),1),Raw_Data!L596)</f>
        <v>16.399999999999999</v>
      </c>
      <c r="M596" s="15">
        <f>Raw_Data!M596</f>
        <v>158.30000000000001</v>
      </c>
      <c r="N596" s="15">
        <f>Raw_Data!N596</f>
        <v>73.5</v>
      </c>
      <c r="O596" s="15">
        <f>Raw_Data!O596</f>
        <v>80.8</v>
      </c>
      <c r="P596" s="15" t="str">
        <f>Raw_Data!P596</f>
        <v>Rainfed</v>
      </c>
      <c r="Q596" s="15">
        <f>Raw_Data!Q596</f>
        <v>317.60000000000002</v>
      </c>
      <c r="R596" s="15">
        <f>Raw_Data!R596</f>
        <v>1.59</v>
      </c>
      <c r="S596" s="15">
        <f>Raw_Data!S596</f>
        <v>0.96</v>
      </c>
      <c r="T596" s="18">
        <f>IF(Raw_Data!T596="",ROUND(AVERAGEIFS(Raw_Data!$T$2:$T$4001,Raw_Data!$E$2:$E$4001,E596,Raw_Data!$D$2:$D$4001,D596),2),IF(Raw_Data!T596&gt;INDEX(Cleaning_Reference!$F$6:$F$13,MATCH(D596,Cleaning_Reference!$A$6:$A$13,0)),INDEX(Cleaning_Reference!$F$6:$F$13,MATCH(D596,Cleaning_Reference!$A$6:$A$13,0)),Raw_Data!T596))</f>
        <v>1.38</v>
      </c>
      <c r="U596" s="15">
        <f>Raw_Data!U596</f>
        <v>9.99</v>
      </c>
      <c r="V596" s="15">
        <f>Raw_Data!V596</f>
        <v>94804</v>
      </c>
      <c r="W596" s="15">
        <f>Raw_Data!W596</f>
        <v>527158</v>
      </c>
      <c r="X596" s="15">
        <f>Raw_Data!X596</f>
        <v>947092</v>
      </c>
      <c r="Y596" s="15">
        <f>Raw_Data!Y596</f>
        <v>419934</v>
      </c>
      <c r="Z596" s="15">
        <f>Raw_Data!Z596</f>
        <v>2581</v>
      </c>
      <c r="AA596" s="15">
        <f>Raw_Data!AA596</f>
        <v>3.871</v>
      </c>
      <c r="AB596" s="15">
        <f>Raw_Data!AB596</f>
        <v>43.3</v>
      </c>
      <c r="AC596" s="19" t="str">
        <f>IF(Raw_Data!G596="","Yes","No")</f>
        <v>Yes</v>
      </c>
      <c r="AD596" s="19" t="str">
        <f>IF(Raw_Data!L596="","Yes","No")</f>
        <v>No</v>
      </c>
      <c r="AE596" s="19" t="str">
        <f>IF(Raw_Data!T596="","Imputed",IF(Raw_Data!T596&gt;INDEX(Cleaning_Reference!$F$6:$F$13,MATCH(D596,Cleaning_Reference!$A$6:$A$13,0)),"Capped","Original"))</f>
        <v>Original</v>
      </c>
      <c r="AF596" s="21">
        <f t="shared" si="9"/>
        <v>9.99</v>
      </c>
    </row>
    <row r="597" spans="1:32" ht="15" customHeight="1" x14ac:dyDescent="0.3">
      <c r="A597" s="20" t="str">
        <f>Raw_Data!A597</f>
        <v>SF10596</v>
      </c>
      <c r="B597" s="15" t="str">
        <f>Raw_Data!B597</f>
        <v>Maharashtra</v>
      </c>
      <c r="C597" s="15" t="str">
        <f>Raw_Data!C597</f>
        <v>Krishna</v>
      </c>
      <c r="D597" s="15" t="str">
        <f>Raw_Data!D597</f>
        <v>Cotton</v>
      </c>
      <c r="E597" s="15" t="str">
        <f>Raw_Data!E597</f>
        <v>Rabi</v>
      </c>
      <c r="F597" s="15">
        <f>Raw_Data!F597</f>
        <v>7.14</v>
      </c>
      <c r="G597" s="18">
        <f>IF(Raw_Data!G597="",ROUND(AVERAGEIFS(Raw_Data!$G$2:$G$4001,Raw_Data!$E$2:$E$4001,E597),1),Raw_Data!G597)</f>
        <v>444.2</v>
      </c>
      <c r="H597" s="15">
        <f>Raw_Data!H597</f>
        <v>17.600000000000001</v>
      </c>
      <c r="I597" s="15">
        <f>Raw_Data!I597</f>
        <v>56.6</v>
      </c>
      <c r="J597" s="15">
        <f>Raw_Data!J597</f>
        <v>7.2</v>
      </c>
      <c r="K597" s="15">
        <f>Raw_Data!K597</f>
        <v>8.09</v>
      </c>
      <c r="L597" s="18">
        <f>IF(Raw_Data!L597="",ROUND(AVERAGEIFS(Raw_Data!$L$2:$L$4001,Raw_Data!$E$2:$E$4001,E597),1),Raw_Data!L597)</f>
        <v>28.3</v>
      </c>
      <c r="M597" s="15">
        <f>Raw_Data!M597</f>
        <v>84.8</v>
      </c>
      <c r="N597" s="15">
        <f>Raw_Data!N597</f>
        <v>51.5</v>
      </c>
      <c r="O597" s="15">
        <f>Raw_Data!O597</f>
        <v>49</v>
      </c>
      <c r="P597" s="15" t="str">
        <f>Raw_Data!P597</f>
        <v>Sprinkler</v>
      </c>
      <c r="Q597" s="15">
        <f>Raw_Data!Q597</f>
        <v>201.3</v>
      </c>
      <c r="R597" s="15">
        <f>Raw_Data!R597</f>
        <v>5.42</v>
      </c>
      <c r="S597" s="15">
        <f>Raw_Data!S597</f>
        <v>0.74</v>
      </c>
      <c r="T597" s="18">
        <f>IF(Raw_Data!T597="",ROUND(AVERAGEIFS(Raw_Data!$T$2:$T$4001,Raw_Data!$E$2:$E$4001,E597,Raw_Data!$D$2:$D$4001,D597),2),IF(Raw_Data!T597&gt;INDEX(Cleaning_Reference!$F$6:$F$13,MATCH(D597,Cleaning_Reference!$A$6:$A$13,0)),INDEX(Cleaning_Reference!$F$6:$F$13,MATCH(D597,Cleaning_Reference!$A$6:$A$13,0)),Raw_Data!T597))</f>
        <v>0.3</v>
      </c>
      <c r="U597" s="15">
        <f>Raw_Data!U597</f>
        <v>2.14</v>
      </c>
      <c r="V597" s="15">
        <f>Raw_Data!V597</f>
        <v>59242</v>
      </c>
      <c r="W597" s="15">
        <f>Raw_Data!W597</f>
        <v>540148</v>
      </c>
      <c r="X597" s="15">
        <f>Raw_Data!X597</f>
        <v>126778</v>
      </c>
      <c r="Y597" s="15">
        <f>Raw_Data!Y597</f>
        <v>-413370</v>
      </c>
      <c r="Z597" s="15">
        <f>Raw_Data!Z597</f>
        <v>4784</v>
      </c>
      <c r="AA597" s="15">
        <f>Raw_Data!AA597</f>
        <v>0.44700000000000001</v>
      </c>
      <c r="AB597" s="15">
        <f>Raw_Data!AB597</f>
        <v>41.1</v>
      </c>
      <c r="AC597" s="19" t="str">
        <f>IF(Raw_Data!G597="","Yes","No")</f>
        <v>No</v>
      </c>
      <c r="AD597" s="19" t="str">
        <f>IF(Raw_Data!L597="","Yes","No")</f>
        <v>No</v>
      </c>
      <c r="AE597" s="19" t="str">
        <f>IF(Raw_Data!T597="","Imputed",IF(Raw_Data!T597&gt;INDEX(Cleaning_Reference!$F$6:$F$13,MATCH(D597,Cleaning_Reference!$A$6:$A$13,0)),"Capped","Original"))</f>
        <v>Original</v>
      </c>
      <c r="AF597" s="21">
        <f t="shared" si="9"/>
        <v>2.14</v>
      </c>
    </row>
    <row r="598" spans="1:32" ht="15" customHeight="1" x14ac:dyDescent="0.3">
      <c r="A598" s="20" t="str">
        <f>Raw_Data!A598</f>
        <v>SF10597</v>
      </c>
      <c r="B598" s="15" t="str">
        <f>Raw_Data!B598</f>
        <v>Andhra Pradesh</v>
      </c>
      <c r="C598" s="15" t="str">
        <f>Raw_Data!C598</f>
        <v>Krishna</v>
      </c>
      <c r="D598" s="15" t="str">
        <f>Raw_Data!D598</f>
        <v>Rice</v>
      </c>
      <c r="E598" s="15" t="str">
        <f>Raw_Data!E598</f>
        <v>Zaid</v>
      </c>
      <c r="F598" s="15">
        <f>Raw_Data!F598</f>
        <v>13.96</v>
      </c>
      <c r="G598" s="18">
        <f>IF(Raw_Data!G598="",ROUND(AVERAGEIFS(Raw_Data!$G$2:$G$4001,Raw_Data!$E$2:$E$4001,E598),1),Raw_Data!G598)</f>
        <v>89.9</v>
      </c>
      <c r="H598" s="15">
        <f>Raw_Data!H598</f>
        <v>28.5</v>
      </c>
      <c r="I598" s="15">
        <f>Raw_Data!I598</f>
        <v>43.4</v>
      </c>
      <c r="J598" s="15">
        <f>Raw_Data!J598</f>
        <v>9.5</v>
      </c>
      <c r="K598" s="15">
        <f>Raw_Data!K598</f>
        <v>6.83</v>
      </c>
      <c r="L598" s="18">
        <f>IF(Raw_Data!L598="",ROUND(AVERAGEIFS(Raw_Data!$L$2:$L$4001,Raw_Data!$E$2:$E$4001,E598),1),Raw_Data!L598)</f>
        <v>15.9</v>
      </c>
      <c r="M598" s="15">
        <f>Raw_Data!M598</f>
        <v>79.3</v>
      </c>
      <c r="N598" s="15">
        <f>Raw_Data!N598</f>
        <v>35.5</v>
      </c>
      <c r="O598" s="15">
        <f>Raw_Data!O598</f>
        <v>142.1</v>
      </c>
      <c r="P598" s="15" t="str">
        <f>Raw_Data!P598</f>
        <v>Rainfed</v>
      </c>
      <c r="Q598" s="15">
        <f>Raw_Data!Q598</f>
        <v>222.5</v>
      </c>
      <c r="R598" s="15">
        <f>Raw_Data!R598</f>
        <v>4.67</v>
      </c>
      <c r="S598" s="15">
        <f>Raw_Data!S598</f>
        <v>0.91</v>
      </c>
      <c r="T598" s="18">
        <f>IF(Raw_Data!T598="",ROUND(AVERAGEIFS(Raw_Data!$T$2:$T$4001,Raw_Data!$E$2:$E$4001,E598,Raw_Data!$D$2:$D$4001,D598),2),IF(Raw_Data!T598&gt;INDEX(Cleaning_Reference!$F$6:$F$13,MATCH(D598,Cleaning_Reference!$A$6:$A$13,0)),INDEX(Cleaning_Reference!$F$6:$F$13,MATCH(D598,Cleaning_Reference!$A$6:$A$13,0)),Raw_Data!T598))</f>
        <v>1.81</v>
      </c>
      <c r="U598" s="15">
        <f>Raw_Data!U598</f>
        <v>25.27</v>
      </c>
      <c r="V598" s="15">
        <f>Raw_Data!V598</f>
        <v>24312</v>
      </c>
      <c r="W598" s="15">
        <f>Raw_Data!W598</f>
        <v>877099</v>
      </c>
      <c r="X598" s="15">
        <f>Raw_Data!X598</f>
        <v>614364</v>
      </c>
      <c r="Y598" s="15">
        <f>Raw_Data!Y598</f>
        <v>-262735</v>
      </c>
      <c r="Z598" s="15">
        <f>Raw_Data!Z598</f>
        <v>9860</v>
      </c>
      <c r="AA598" s="15">
        <f>Raw_Data!AA598</f>
        <v>2.5630000000000002</v>
      </c>
      <c r="AB598" s="15">
        <f>Raw_Data!AB598</f>
        <v>37.9</v>
      </c>
      <c r="AC598" s="19" t="str">
        <f>IF(Raw_Data!G598="","Yes","No")</f>
        <v>No</v>
      </c>
      <c r="AD598" s="19" t="str">
        <f>IF(Raw_Data!L598="","Yes","No")</f>
        <v>No</v>
      </c>
      <c r="AE598" s="19" t="str">
        <f>IF(Raw_Data!T598="","Imputed",IF(Raw_Data!T598&gt;INDEX(Cleaning_Reference!$F$6:$F$13,MATCH(D598,Cleaning_Reference!$A$6:$A$13,0)),"Capped","Original"))</f>
        <v>Original</v>
      </c>
      <c r="AF598" s="21">
        <f t="shared" si="9"/>
        <v>25.27</v>
      </c>
    </row>
    <row r="599" spans="1:32" ht="15" customHeight="1" x14ac:dyDescent="0.3">
      <c r="A599" s="20" t="str">
        <f>Raw_Data!A599</f>
        <v>SF10598</v>
      </c>
      <c r="B599" s="15" t="str">
        <f>Raw_Data!B599</f>
        <v>Madhya Pradesh</v>
      </c>
      <c r="C599" s="15" t="str">
        <f>Raw_Data!C599</f>
        <v>Indore</v>
      </c>
      <c r="D599" s="15" t="str">
        <f>Raw_Data!D599</f>
        <v>Chilli</v>
      </c>
      <c r="E599" s="15" t="str">
        <f>Raw_Data!E599</f>
        <v>Kharif</v>
      </c>
      <c r="F599" s="15">
        <f>Raw_Data!F599</f>
        <v>3.37</v>
      </c>
      <c r="G599" s="18">
        <f>IF(Raw_Data!G599="",ROUND(AVERAGEIFS(Raw_Data!$G$2:$G$4001,Raw_Data!$E$2:$E$4001,E599),1),Raw_Data!G599)</f>
        <v>619.4</v>
      </c>
      <c r="H599" s="15">
        <f>Raw_Data!H599</f>
        <v>28.3</v>
      </c>
      <c r="I599" s="15">
        <f>Raw_Data!I599</f>
        <v>72.900000000000006</v>
      </c>
      <c r="J599" s="15">
        <f>Raw_Data!J599</f>
        <v>6.8</v>
      </c>
      <c r="K599" s="15">
        <f>Raw_Data!K599</f>
        <v>6.93</v>
      </c>
      <c r="L599" s="18">
        <f>IF(Raw_Data!L599="",ROUND(AVERAGEIFS(Raw_Data!$L$2:$L$4001,Raw_Data!$E$2:$E$4001,E599),1),Raw_Data!L599)</f>
        <v>35.1</v>
      </c>
      <c r="M599" s="15">
        <f>Raw_Data!M599</f>
        <v>124.8</v>
      </c>
      <c r="N599" s="15">
        <f>Raw_Data!N599</f>
        <v>69.599999999999994</v>
      </c>
      <c r="O599" s="15">
        <f>Raw_Data!O599</f>
        <v>64.099999999999994</v>
      </c>
      <c r="P599" s="15" t="str">
        <f>Raw_Data!P599</f>
        <v>Flood</v>
      </c>
      <c r="Q599" s="15">
        <f>Raw_Data!Q599</f>
        <v>245</v>
      </c>
      <c r="R599" s="15">
        <f>Raw_Data!R599</f>
        <v>2.46</v>
      </c>
      <c r="S599" s="15">
        <f>Raw_Data!S599</f>
        <v>0.84</v>
      </c>
      <c r="T599" s="18">
        <f>IF(Raw_Data!T599="",ROUND(AVERAGEIFS(Raw_Data!$T$2:$T$4001,Raw_Data!$E$2:$E$4001,E599,Raw_Data!$D$2:$D$4001,D599),2),IF(Raw_Data!T599&gt;INDEX(Cleaning_Reference!$F$6:$F$13,MATCH(D599,Cleaning_Reference!$A$6:$A$13,0)),INDEX(Cleaning_Reference!$F$6:$F$13,MATCH(D599,Cleaning_Reference!$A$6:$A$13,0)),Raw_Data!T599))</f>
        <v>2.54</v>
      </c>
      <c r="U599" s="15">
        <f>Raw_Data!U599</f>
        <v>8.56</v>
      </c>
      <c r="V599" s="15">
        <f>Raw_Data!V599</f>
        <v>82446</v>
      </c>
      <c r="W599" s="15">
        <f>Raw_Data!W599</f>
        <v>224847</v>
      </c>
      <c r="X599" s="15">
        <f>Raw_Data!X599</f>
        <v>705738</v>
      </c>
      <c r="Y599" s="15">
        <f>Raw_Data!Y599</f>
        <v>480891</v>
      </c>
      <c r="Z599" s="15">
        <f>Raw_Data!Z599</f>
        <v>2803</v>
      </c>
      <c r="AA599" s="15">
        <f>Raw_Data!AA599</f>
        <v>3.0539999999999998</v>
      </c>
      <c r="AB599" s="15">
        <f>Raw_Data!AB599</f>
        <v>65.8</v>
      </c>
      <c r="AC599" s="19" t="str">
        <f>IF(Raw_Data!G599="","Yes","No")</f>
        <v>No</v>
      </c>
      <c r="AD599" s="19" t="str">
        <f>IF(Raw_Data!L599="","Yes","No")</f>
        <v>No</v>
      </c>
      <c r="AE599" s="19" t="str">
        <f>IF(Raw_Data!T599="","Imputed",IF(Raw_Data!T599&gt;INDEX(Cleaning_Reference!$F$6:$F$13,MATCH(D599,Cleaning_Reference!$A$6:$A$13,0)),"Capped","Original"))</f>
        <v>Original</v>
      </c>
      <c r="AF599" s="21">
        <f t="shared" si="9"/>
        <v>8.56</v>
      </c>
    </row>
    <row r="600" spans="1:32" ht="15" customHeight="1" x14ac:dyDescent="0.3">
      <c r="A600" s="20" t="str">
        <f>Raw_Data!A600</f>
        <v>SF10599</v>
      </c>
      <c r="B600" s="15" t="str">
        <f>Raw_Data!B600</f>
        <v>Andhra Pradesh</v>
      </c>
      <c r="C600" s="15" t="str">
        <f>Raw_Data!C600</f>
        <v>Ludhiana</v>
      </c>
      <c r="D600" s="15" t="str">
        <f>Raw_Data!D600</f>
        <v>Maize</v>
      </c>
      <c r="E600" s="15" t="str">
        <f>Raw_Data!E600</f>
        <v>Kharif</v>
      </c>
      <c r="F600" s="15">
        <f>Raw_Data!F600</f>
        <v>1.45</v>
      </c>
      <c r="G600" s="18">
        <f>IF(Raw_Data!G600="",ROUND(AVERAGEIFS(Raw_Data!$G$2:$G$4001,Raw_Data!$E$2:$E$4001,E600),1),Raw_Data!G600)</f>
        <v>1296.3</v>
      </c>
      <c r="H600" s="15">
        <f>Raw_Data!H600</f>
        <v>26.4</v>
      </c>
      <c r="I600" s="15">
        <f>Raw_Data!I600</f>
        <v>83.4</v>
      </c>
      <c r="J600" s="15">
        <f>Raw_Data!J600</f>
        <v>7.5</v>
      </c>
      <c r="K600" s="15">
        <f>Raw_Data!K600</f>
        <v>5.98</v>
      </c>
      <c r="L600" s="18">
        <f>IF(Raw_Data!L600="",ROUND(AVERAGEIFS(Raw_Data!$L$2:$L$4001,Raw_Data!$E$2:$E$4001,E600),1),Raw_Data!L600)</f>
        <v>38.5</v>
      </c>
      <c r="M600" s="15">
        <f>Raw_Data!M600</f>
        <v>108.7</v>
      </c>
      <c r="N600" s="15">
        <f>Raw_Data!N600</f>
        <v>60</v>
      </c>
      <c r="O600" s="15">
        <f>Raw_Data!O600</f>
        <v>162</v>
      </c>
      <c r="P600" s="15" t="str">
        <f>Raw_Data!P600</f>
        <v>Drip</v>
      </c>
      <c r="Q600" s="15">
        <f>Raw_Data!Q600</f>
        <v>343.9</v>
      </c>
      <c r="R600" s="15">
        <f>Raw_Data!R600</f>
        <v>7.11</v>
      </c>
      <c r="S600" s="15">
        <f>Raw_Data!S600</f>
        <v>0.71</v>
      </c>
      <c r="T600" s="18">
        <f>IF(Raw_Data!T600="",ROUND(AVERAGEIFS(Raw_Data!$T$2:$T$4001,Raw_Data!$E$2:$E$4001,E600,Raw_Data!$D$2:$D$4001,D600),2),IF(Raw_Data!T600&gt;INDEX(Cleaning_Reference!$F$6:$F$13,MATCH(D600,Cleaning_Reference!$A$6:$A$13,0)),INDEX(Cleaning_Reference!$F$6:$F$13,MATCH(D600,Cleaning_Reference!$A$6:$A$13,0)),Raw_Data!T600))</f>
        <v>1.85</v>
      </c>
      <c r="U600" s="15">
        <f>Raw_Data!U600</f>
        <v>2.68</v>
      </c>
      <c r="V600" s="15">
        <f>Raw_Data!V600</f>
        <v>22721</v>
      </c>
      <c r="W600" s="15">
        <f>Raw_Data!W600</f>
        <v>93098</v>
      </c>
      <c r="X600" s="15">
        <f>Raw_Data!X600</f>
        <v>60892</v>
      </c>
      <c r="Y600" s="15">
        <f>Raw_Data!Y600</f>
        <v>-32206</v>
      </c>
      <c r="Z600" s="15">
        <f>Raw_Data!Z600</f>
        <v>663</v>
      </c>
      <c r="AA600" s="15">
        <f>Raw_Data!AA600</f>
        <v>4.0419999999999998</v>
      </c>
      <c r="AB600" s="15">
        <f>Raw_Data!AB600</f>
        <v>60.7</v>
      </c>
      <c r="AC600" s="19" t="str">
        <f>IF(Raw_Data!G600="","Yes","No")</f>
        <v>No</v>
      </c>
      <c r="AD600" s="19" t="str">
        <f>IF(Raw_Data!L600="","Yes","No")</f>
        <v>No</v>
      </c>
      <c r="AE600" s="19" t="str">
        <f>IF(Raw_Data!T600="","Imputed",IF(Raw_Data!T600&gt;INDEX(Cleaning_Reference!$F$6:$F$13,MATCH(D600,Cleaning_Reference!$A$6:$A$13,0)),"Capped","Original"))</f>
        <v>Original</v>
      </c>
      <c r="AF600" s="21">
        <f t="shared" si="9"/>
        <v>2.68</v>
      </c>
    </row>
    <row r="601" spans="1:32" ht="15" customHeight="1" x14ac:dyDescent="0.3">
      <c r="A601" s="20" t="str">
        <f>Raw_Data!A601</f>
        <v>SF10600</v>
      </c>
      <c r="B601" s="15" t="str">
        <f>Raw_Data!B601</f>
        <v>Madhya Pradesh</v>
      </c>
      <c r="C601" s="15" t="str">
        <f>Raw_Data!C601</f>
        <v>Indore</v>
      </c>
      <c r="D601" s="15" t="str">
        <f>Raw_Data!D601</f>
        <v>Pulses</v>
      </c>
      <c r="E601" s="15" t="str">
        <f>Raw_Data!E601</f>
        <v>Rabi</v>
      </c>
      <c r="F601" s="15">
        <f>Raw_Data!F601</f>
        <v>14.87</v>
      </c>
      <c r="G601" s="18">
        <f>IF(Raw_Data!G601="",ROUND(AVERAGEIFS(Raw_Data!$G$2:$G$4001,Raw_Data!$E$2:$E$4001,E601),1),Raw_Data!G601)</f>
        <v>305.8</v>
      </c>
      <c r="H601" s="15">
        <f>Raw_Data!H601</f>
        <v>24.9</v>
      </c>
      <c r="I601" s="15">
        <f>Raw_Data!I601</f>
        <v>61.1</v>
      </c>
      <c r="J601" s="15">
        <f>Raw_Data!J601</f>
        <v>5.9</v>
      </c>
      <c r="K601" s="15">
        <f>Raw_Data!K601</f>
        <v>6.25</v>
      </c>
      <c r="L601" s="18">
        <f>IF(Raw_Data!L601="",ROUND(AVERAGEIFS(Raw_Data!$L$2:$L$4001,Raw_Data!$E$2:$E$4001,E601),1),Raw_Data!L601)</f>
        <v>26.9</v>
      </c>
      <c r="M601" s="15">
        <f>Raw_Data!M601</f>
        <v>72.3</v>
      </c>
      <c r="N601" s="15">
        <f>Raw_Data!N601</f>
        <v>46.6</v>
      </c>
      <c r="O601" s="15">
        <f>Raw_Data!O601</f>
        <v>120.5</v>
      </c>
      <c r="P601" s="15" t="str">
        <f>Raw_Data!P601</f>
        <v>Sprinkler</v>
      </c>
      <c r="Q601" s="15">
        <f>Raw_Data!Q601</f>
        <v>187.2</v>
      </c>
      <c r="R601" s="15">
        <f>Raw_Data!R601</f>
        <v>6.93</v>
      </c>
      <c r="S601" s="15">
        <f>Raw_Data!S601</f>
        <v>0.78</v>
      </c>
      <c r="T601" s="18">
        <f>IF(Raw_Data!T601="",ROUND(AVERAGEIFS(Raw_Data!$T$2:$T$4001,Raw_Data!$E$2:$E$4001,E601,Raw_Data!$D$2:$D$4001,D601),2),IF(Raw_Data!T601&gt;INDEX(Cleaning_Reference!$F$6:$F$13,MATCH(D601,Cleaning_Reference!$A$6:$A$13,0)),INDEX(Cleaning_Reference!$F$6:$F$13,MATCH(D601,Cleaning_Reference!$A$6:$A$13,0)),Raw_Data!T601))</f>
        <v>0.97</v>
      </c>
      <c r="U601" s="15">
        <f>Raw_Data!U601</f>
        <v>14.42</v>
      </c>
      <c r="V601" s="15">
        <f>Raw_Data!V601</f>
        <v>71734</v>
      </c>
      <c r="W601" s="15">
        <f>Raw_Data!W601</f>
        <v>1273058</v>
      </c>
      <c r="X601" s="15">
        <f>Raw_Data!X601</f>
        <v>1034404</v>
      </c>
      <c r="Y601" s="15">
        <f>Raw_Data!Y601</f>
        <v>-238654</v>
      </c>
      <c r="Z601" s="15">
        <f>Raw_Data!Z601</f>
        <v>5263</v>
      </c>
      <c r="AA601" s="15">
        <f>Raw_Data!AA601</f>
        <v>2.74</v>
      </c>
      <c r="AB601" s="15">
        <f>Raw_Data!AB601</f>
        <v>38.6</v>
      </c>
      <c r="AC601" s="19" t="str">
        <f>IF(Raw_Data!G601="","Yes","No")</f>
        <v>No</v>
      </c>
      <c r="AD601" s="19" t="str">
        <f>IF(Raw_Data!L601="","Yes","No")</f>
        <v>No</v>
      </c>
      <c r="AE601" s="19" t="str">
        <f>IF(Raw_Data!T601="","Imputed",IF(Raw_Data!T601&gt;INDEX(Cleaning_Reference!$F$6:$F$13,MATCH(D601,Cleaning_Reference!$A$6:$A$13,0)),"Capped","Original"))</f>
        <v>Original</v>
      </c>
      <c r="AF601" s="21">
        <f t="shared" si="9"/>
        <v>14.42</v>
      </c>
    </row>
    <row r="602" spans="1:32" ht="15" customHeight="1" x14ac:dyDescent="0.3">
      <c r="A602" s="20" t="str">
        <f>Raw_Data!A602</f>
        <v>SF10601</v>
      </c>
      <c r="B602" s="15" t="str">
        <f>Raw_Data!B602</f>
        <v>Karnataka</v>
      </c>
      <c r="C602" s="15" t="str">
        <f>Raw_Data!C602</f>
        <v>Indore</v>
      </c>
      <c r="D602" s="15" t="str">
        <f>Raw_Data!D602</f>
        <v>Maize</v>
      </c>
      <c r="E602" s="15" t="str">
        <f>Raw_Data!E602</f>
        <v>Kharif</v>
      </c>
      <c r="F602" s="15">
        <f>Raw_Data!F602</f>
        <v>10.78</v>
      </c>
      <c r="G602" s="18">
        <f>IF(Raw_Data!G602="",ROUND(AVERAGEIFS(Raw_Data!$G$2:$G$4001,Raw_Data!$E$2:$E$4001,E602),1),Raw_Data!G602)</f>
        <v>791.3</v>
      </c>
      <c r="H602" s="15">
        <f>Raw_Data!H602</f>
        <v>28.9</v>
      </c>
      <c r="I602" s="15">
        <f>Raw_Data!I602</f>
        <v>71.900000000000006</v>
      </c>
      <c r="J602" s="15">
        <f>Raw_Data!J602</f>
        <v>7.1</v>
      </c>
      <c r="K602" s="15">
        <f>Raw_Data!K602</f>
        <v>7.45</v>
      </c>
      <c r="L602" s="18">
        <f>IF(Raw_Data!L602="",ROUND(AVERAGEIFS(Raw_Data!$L$2:$L$4001,Raw_Data!$E$2:$E$4001,E602),1),Raw_Data!L602)</f>
        <v>40.200000000000003</v>
      </c>
      <c r="M602" s="15">
        <f>Raw_Data!M602</f>
        <v>121.7</v>
      </c>
      <c r="N602" s="15">
        <f>Raw_Data!N602</f>
        <v>15</v>
      </c>
      <c r="O602" s="15">
        <f>Raw_Data!O602</f>
        <v>170.2</v>
      </c>
      <c r="P602" s="15" t="str">
        <f>Raw_Data!P602</f>
        <v>Drip</v>
      </c>
      <c r="Q602" s="15">
        <f>Raw_Data!Q602</f>
        <v>274.3</v>
      </c>
      <c r="R602" s="15">
        <f>Raw_Data!R602</f>
        <v>3.12</v>
      </c>
      <c r="S602" s="15">
        <f>Raw_Data!S602</f>
        <v>0.76</v>
      </c>
      <c r="T602" s="18">
        <f>IF(Raw_Data!T602="",ROUND(AVERAGEIFS(Raw_Data!$T$2:$T$4001,Raw_Data!$E$2:$E$4001,E602,Raw_Data!$D$2:$D$4001,D602),2),IF(Raw_Data!T602&gt;INDEX(Cleaning_Reference!$F$6:$F$13,MATCH(D602,Cleaning_Reference!$A$6:$A$13,0)),INDEX(Cleaning_Reference!$F$6:$F$13,MATCH(D602,Cleaning_Reference!$A$6:$A$13,0)),Raw_Data!T602))</f>
        <v>2.9</v>
      </c>
      <c r="U602" s="15">
        <f>Raw_Data!U602</f>
        <v>31.26</v>
      </c>
      <c r="V602" s="15">
        <f>Raw_Data!V602</f>
        <v>20125</v>
      </c>
      <c r="W602" s="15">
        <f>Raw_Data!W602</f>
        <v>834937</v>
      </c>
      <c r="X602" s="15">
        <f>Raw_Data!X602</f>
        <v>629108</v>
      </c>
      <c r="Y602" s="15">
        <f>Raw_Data!Y602</f>
        <v>-205829</v>
      </c>
      <c r="Z602" s="15">
        <f>Raw_Data!Z602</f>
        <v>6579</v>
      </c>
      <c r="AA602" s="15">
        <f>Raw_Data!AA602</f>
        <v>4.7510000000000003</v>
      </c>
      <c r="AB602" s="15">
        <f>Raw_Data!AB602</f>
        <v>67.8</v>
      </c>
      <c r="AC602" s="19" t="str">
        <f>IF(Raw_Data!G602="","Yes","No")</f>
        <v>No</v>
      </c>
      <c r="AD602" s="19" t="str">
        <f>IF(Raw_Data!L602="","Yes","No")</f>
        <v>No</v>
      </c>
      <c r="AE602" s="19" t="str">
        <f>IF(Raw_Data!T602="","Imputed",IF(Raw_Data!T602&gt;INDEX(Cleaning_Reference!$F$6:$F$13,MATCH(D602,Cleaning_Reference!$A$6:$A$13,0)),"Capped","Original"))</f>
        <v>Original</v>
      </c>
      <c r="AF602" s="21">
        <f t="shared" si="9"/>
        <v>31.26</v>
      </c>
    </row>
    <row r="603" spans="1:32" ht="15" customHeight="1" x14ac:dyDescent="0.3">
      <c r="A603" s="20" t="str">
        <f>Raw_Data!A603</f>
        <v>SF10602</v>
      </c>
      <c r="B603" s="15" t="str">
        <f>Raw_Data!B603</f>
        <v>Gujarat</v>
      </c>
      <c r="C603" s="15" t="str">
        <f>Raw_Data!C603</f>
        <v>Indore</v>
      </c>
      <c r="D603" s="15" t="str">
        <f>Raw_Data!D603</f>
        <v>Pulses</v>
      </c>
      <c r="E603" s="15" t="str">
        <f>Raw_Data!E603</f>
        <v>Rabi</v>
      </c>
      <c r="F603" s="15">
        <f>Raw_Data!F603</f>
        <v>13.28</v>
      </c>
      <c r="G603" s="18">
        <f>IF(Raw_Data!G603="",ROUND(AVERAGEIFS(Raw_Data!$G$2:$G$4001,Raw_Data!$E$2:$E$4001,E603),1),Raw_Data!G603)</f>
        <v>272.89999999999998</v>
      </c>
      <c r="H603" s="15">
        <f>Raw_Data!H603</f>
        <v>23.4</v>
      </c>
      <c r="I603" s="15">
        <f>Raw_Data!I603</f>
        <v>51.6</v>
      </c>
      <c r="J603" s="15">
        <f>Raw_Data!J603</f>
        <v>8.5</v>
      </c>
      <c r="K603" s="15">
        <f>Raw_Data!K603</f>
        <v>6.15</v>
      </c>
      <c r="L603" s="18">
        <f>IF(Raw_Data!L603="",ROUND(AVERAGEIFS(Raw_Data!$L$2:$L$4001,Raw_Data!$E$2:$E$4001,E603),1),Raw_Data!L603)</f>
        <v>24.7</v>
      </c>
      <c r="M603" s="15">
        <f>Raw_Data!M603</f>
        <v>111.7</v>
      </c>
      <c r="N603" s="15">
        <f>Raw_Data!N603</f>
        <v>49</v>
      </c>
      <c r="O603" s="15">
        <f>Raw_Data!O603</f>
        <v>114.8</v>
      </c>
      <c r="P603" s="15" t="str">
        <f>Raw_Data!P603</f>
        <v>Drip</v>
      </c>
      <c r="Q603" s="15">
        <f>Raw_Data!Q603</f>
        <v>307.2</v>
      </c>
      <c r="R603" s="15">
        <f>Raw_Data!R603</f>
        <v>0.97</v>
      </c>
      <c r="S603" s="15">
        <f>Raw_Data!S603</f>
        <v>0.92</v>
      </c>
      <c r="T603" s="18">
        <f>IF(Raw_Data!T603="",ROUND(AVERAGEIFS(Raw_Data!$T$2:$T$4001,Raw_Data!$E$2:$E$4001,E603,Raw_Data!$D$2:$D$4001,D603),2),IF(Raw_Data!T603&gt;INDEX(Cleaning_Reference!$F$6:$F$13,MATCH(D603,Cleaning_Reference!$A$6:$A$13,0)),INDEX(Cleaning_Reference!$F$6:$F$13,MATCH(D603,Cleaning_Reference!$A$6:$A$13,0)),Raw_Data!T603))</f>
        <v>0.92</v>
      </c>
      <c r="U603" s="15">
        <f>Raw_Data!U603</f>
        <v>12.22</v>
      </c>
      <c r="V603" s="15">
        <f>Raw_Data!V603</f>
        <v>62635</v>
      </c>
      <c r="W603" s="15">
        <f>Raw_Data!W603</f>
        <v>947941</v>
      </c>
      <c r="X603" s="15">
        <f>Raw_Data!X603</f>
        <v>765400</v>
      </c>
      <c r="Y603" s="15">
        <f>Raw_Data!Y603</f>
        <v>-182541</v>
      </c>
      <c r="Z603" s="15">
        <f>Raw_Data!Z603</f>
        <v>4048</v>
      </c>
      <c r="AA603" s="15">
        <f>Raw_Data!AA603</f>
        <v>3.0190000000000001</v>
      </c>
      <c r="AB603" s="15">
        <f>Raw_Data!AB603</f>
        <v>38.799999999999997</v>
      </c>
      <c r="AC603" s="19" t="str">
        <f>IF(Raw_Data!G603="","Yes","No")</f>
        <v>No</v>
      </c>
      <c r="AD603" s="19" t="str">
        <f>IF(Raw_Data!L603="","Yes","No")</f>
        <v>No</v>
      </c>
      <c r="AE603" s="19" t="str">
        <f>IF(Raw_Data!T603="","Imputed",IF(Raw_Data!T603&gt;INDEX(Cleaning_Reference!$F$6:$F$13,MATCH(D603,Cleaning_Reference!$A$6:$A$13,0)),"Capped","Original"))</f>
        <v>Original</v>
      </c>
      <c r="AF603" s="21">
        <f t="shared" si="9"/>
        <v>12.22</v>
      </c>
    </row>
    <row r="604" spans="1:32" ht="15" customHeight="1" x14ac:dyDescent="0.3">
      <c r="A604" s="20" t="str">
        <f>Raw_Data!A604</f>
        <v>SF10603</v>
      </c>
      <c r="B604" s="15" t="str">
        <f>Raw_Data!B604</f>
        <v>Gujarat</v>
      </c>
      <c r="C604" s="15" t="str">
        <f>Raw_Data!C604</f>
        <v>Erode</v>
      </c>
      <c r="D604" s="15" t="str">
        <f>Raw_Data!D604</f>
        <v>Wheat</v>
      </c>
      <c r="E604" s="15" t="str">
        <f>Raw_Data!E604</f>
        <v>Zaid</v>
      </c>
      <c r="F604" s="15">
        <f>Raw_Data!F604</f>
        <v>13.62</v>
      </c>
      <c r="G604" s="18">
        <f>IF(Raw_Data!G604="",ROUND(AVERAGEIFS(Raw_Data!$G$2:$G$4001,Raw_Data!$E$2:$E$4001,E604),1),Raw_Data!G604)</f>
        <v>247.3</v>
      </c>
      <c r="H604" s="15">
        <f>Raw_Data!H604</f>
        <v>28.8</v>
      </c>
      <c r="I604" s="15">
        <f>Raw_Data!I604</f>
        <v>55.6</v>
      </c>
      <c r="J604" s="15">
        <f>Raw_Data!J604</f>
        <v>8.5</v>
      </c>
      <c r="K604" s="15">
        <f>Raw_Data!K604</f>
        <v>6.29</v>
      </c>
      <c r="L604" s="18">
        <f>IF(Raw_Data!L604="",ROUND(AVERAGEIFS(Raw_Data!$L$2:$L$4001,Raw_Data!$E$2:$E$4001,E604),1),Raw_Data!L604)</f>
        <v>20.399999999999999</v>
      </c>
      <c r="M604" s="15">
        <f>Raw_Data!M604</f>
        <v>92.2</v>
      </c>
      <c r="N604" s="15">
        <f>Raw_Data!N604</f>
        <v>59</v>
      </c>
      <c r="O604" s="15">
        <f>Raw_Data!O604</f>
        <v>106.9</v>
      </c>
      <c r="P604" s="15" t="str">
        <f>Raw_Data!P604</f>
        <v>Sprinkler</v>
      </c>
      <c r="Q604" s="15">
        <f>Raw_Data!Q604</f>
        <v>275.89999999999998</v>
      </c>
      <c r="R604" s="15">
        <f>Raw_Data!R604</f>
        <v>5.5</v>
      </c>
      <c r="S604" s="15">
        <f>Raw_Data!S604</f>
        <v>0.84</v>
      </c>
      <c r="T604" s="18">
        <f>IF(Raw_Data!T604="",ROUND(AVERAGEIFS(Raw_Data!$T$2:$T$4001,Raw_Data!$E$2:$E$4001,E604,Raw_Data!$D$2:$D$4001,D604),2),IF(Raw_Data!T604&gt;INDEX(Cleaning_Reference!$F$6:$F$13,MATCH(D604,Cleaning_Reference!$A$6:$A$13,0)),INDEX(Cleaning_Reference!$F$6:$F$13,MATCH(D604,Cleaning_Reference!$A$6:$A$13,0)),Raw_Data!T604))</f>
        <v>1.94</v>
      </c>
      <c r="U604" s="15">
        <f>Raw_Data!U604</f>
        <v>26.42</v>
      </c>
      <c r="V604" s="15">
        <f>Raw_Data!V604</f>
        <v>23595</v>
      </c>
      <c r="W604" s="15">
        <f>Raw_Data!W604</f>
        <v>950360</v>
      </c>
      <c r="X604" s="15">
        <f>Raw_Data!X604</f>
        <v>623380</v>
      </c>
      <c r="Y604" s="15">
        <f>Raw_Data!Y604</f>
        <v>-326980</v>
      </c>
      <c r="Z604" s="15">
        <f>Raw_Data!Z604</f>
        <v>8074</v>
      </c>
      <c r="AA604" s="15">
        <f>Raw_Data!AA604</f>
        <v>3.2719999999999998</v>
      </c>
      <c r="AB604" s="15">
        <f>Raw_Data!AB604</f>
        <v>49</v>
      </c>
      <c r="AC604" s="19" t="str">
        <f>IF(Raw_Data!G604="","Yes","No")</f>
        <v>No</v>
      </c>
      <c r="AD604" s="19" t="str">
        <f>IF(Raw_Data!L604="","Yes","No")</f>
        <v>No</v>
      </c>
      <c r="AE604" s="19" t="str">
        <f>IF(Raw_Data!T604="","Imputed",IF(Raw_Data!T604&gt;INDEX(Cleaning_Reference!$F$6:$F$13,MATCH(D604,Cleaning_Reference!$A$6:$A$13,0)),"Capped","Original"))</f>
        <v>Original</v>
      </c>
      <c r="AF604" s="21">
        <f t="shared" si="9"/>
        <v>26.42</v>
      </c>
    </row>
    <row r="605" spans="1:32" ht="15" customHeight="1" x14ac:dyDescent="0.3">
      <c r="A605" s="20" t="str">
        <f>Raw_Data!A605</f>
        <v>SF10604</v>
      </c>
      <c r="B605" s="15" t="str">
        <f>Raw_Data!B605</f>
        <v>Andhra Pradesh</v>
      </c>
      <c r="C605" s="15" t="str">
        <f>Raw_Data!C605</f>
        <v>Indore</v>
      </c>
      <c r="D605" s="15" t="str">
        <f>Raw_Data!D605</f>
        <v>Rice</v>
      </c>
      <c r="E605" s="15" t="str">
        <f>Raw_Data!E605</f>
        <v>Kharif</v>
      </c>
      <c r="F605" s="15">
        <f>Raw_Data!F605</f>
        <v>14.88</v>
      </c>
      <c r="G605" s="18">
        <f>IF(Raw_Data!G605="",ROUND(AVERAGEIFS(Raw_Data!$G$2:$G$4001,Raw_Data!$E$2:$E$4001,E605),1),Raw_Data!G605)</f>
        <v>973.8</v>
      </c>
      <c r="H605" s="15">
        <f>Raw_Data!H605</f>
        <v>24.5</v>
      </c>
      <c r="I605" s="15">
        <f>Raw_Data!I605</f>
        <v>80.2</v>
      </c>
      <c r="J605" s="15">
        <f>Raw_Data!J605</f>
        <v>7.7</v>
      </c>
      <c r="K605" s="15">
        <f>Raw_Data!K605</f>
        <v>6.23</v>
      </c>
      <c r="L605" s="18">
        <f>IF(Raw_Data!L605="",ROUND(AVERAGEIFS(Raw_Data!$L$2:$L$4001,Raw_Data!$E$2:$E$4001,E605),1),Raw_Data!L605)</f>
        <v>38.299999999999997</v>
      </c>
      <c r="M605" s="15">
        <f>Raw_Data!M605</f>
        <v>104.2</v>
      </c>
      <c r="N605" s="15">
        <f>Raw_Data!N605</f>
        <v>66.3</v>
      </c>
      <c r="O605" s="15">
        <f>Raw_Data!O605</f>
        <v>111.6</v>
      </c>
      <c r="P605" s="15" t="str">
        <f>Raw_Data!P605</f>
        <v>Sprinkler</v>
      </c>
      <c r="Q605" s="15">
        <f>Raw_Data!Q605</f>
        <v>138.1</v>
      </c>
      <c r="R605" s="15">
        <f>Raw_Data!R605</f>
        <v>2.57</v>
      </c>
      <c r="S605" s="15">
        <f>Raw_Data!S605</f>
        <v>0.81</v>
      </c>
      <c r="T605" s="18">
        <f>IF(Raw_Data!T605="",ROUND(AVERAGEIFS(Raw_Data!$T$2:$T$4001,Raw_Data!$E$2:$E$4001,E605,Raw_Data!$D$2:$D$4001,D605),2),IF(Raw_Data!T605&gt;INDEX(Cleaning_Reference!$F$6:$F$13,MATCH(D605,Cleaning_Reference!$A$6:$A$13,0)),INDEX(Cleaning_Reference!$F$6:$F$13,MATCH(D605,Cleaning_Reference!$A$6:$A$13,0)),Raw_Data!T605))</f>
        <v>3.1</v>
      </c>
      <c r="U605" s="15">
        <f>Raw_Data!U605</f>
        <v>46.13</v>
      </c>
      <c r="V605" s="15">
        <f>Raw_Data!V605</f>
        <v>22627</v>
      </c>
      <c r="W605" s="15">
        <f>Raw_Data!W605</f>
        <v>847621</v>
      </c>
      <c r="X605" s="15">
        <f>Raw_Data!X605</f>
        <v>1043784</v>
      </c>
      <c r="Y605" s="15">
        <f>Raw_Data!Y605</f>
        <v>196163</v>
      </c>
      <c r="Z605" s="15">
        <f>Raw_Data!Z605</f>
        <v>21989</v>
      </c>
      <c r="AA605" s="15">
        <f>Raw_Data!AA605</f>
        <v>2.0979999999999999</v>
      </c>
      <c r="AB605" s="15">
        <f>Raw_Data!AB605</f>
        <v>61.7</v>
      </c>
      <c r="AC605" s="19" t="str">
        <f>IF(Raw_Data!G605="","Yes","No")</f>
        <v>No</v>
      </c>
      <c r="AD605" s="19" t="str">
        <f>IF(Raw_Data!L605="","Yes","No")</f>
        <v>No</v>
      </c>
      <c r="AE605" s="19" t="str">
        <f>IF(Raw_Data!T605="","Imputed",IF(Raw_Data!T605&gt;INDEX(Cleaning_Reference!$F$6:$F$13,MATCH(D605,Cleaning_Reference!$A$6:$A$13,0)),"Capped","Original"))</f>
        <v>Original</v>
      </c>
      <c r="AF605" s="21">
        <f t="shared" si="9"/>
        <v>46.13</v>
      </c>
    </row>
    <row r="606" spans="1:32" ht="15" customHeight="1" x14ac:dyDescent="0.3">
      <c r="A606" s="20" t="str">
        <f>Raw_Data!A606</f>
        <v>SF10605</v>
      </c>
      <c r="B606" s="15" t="str">
        <f>Raw_Data!B606</f>
        <v>Gujarat</v>
      </c>
      <c r="C606" s="15" t="str">
        <f>Raw_Data!C606</f>
        <v>Warangal</v>
      </c>
      <c r="D606" s="15" t="str">
        <f>Raw_Data!D606</f>
        <v>Cotton</v>
      </c>
      <c r="E606" s="15" t="str">
        <f>Raw_Data!E606</f>
        <v>Kharif</v>
      </c>
      <c r="F606" s="15">
        <f>Raw_Data!F606</f>
        <v>8.99</v>
      </c>
      <c r="G606" s="18">
        <f>IF(Raw_Data!G606="",ROUND(AVERAGEIFS(Raw_Data!$G$2:$G$4001,Raw_Data!$E$2:$E$4001,E606),1),Raw_Data!G606)</f>
        <v>723.7</v>
      </c>
      <c r="H606" s="15">
        <f>Raw_Data!H606</f>
        <v>28.5</v>
      </c>
      <c r="I606" s="15">
        <f>Raw_Data!I606</f>
        <v>86.6</v>
      </c>
      <c r="J606" s="15">
        <f>Raw_Data!J606</f>
        <v>5.9</v>
      </c>
      <c r="K606" s="15">
        <f>Raw_Data!K606</f>
        <v>5.99</v>
      </c>
      <c r="L606" s="18">
        <f>IF(Raw_Data!L606="",ROUND(AVERAGEIFS(Raw_Data!$L$2:$L$4001,Raw_Data!$E$2:$E$4001,E606),1),Raw_Data!L606)</f>
        <v>26.7</v>
      </c>
      <c r="M606" s="15">
        <f>Raw_Data!M606</f>
        <v>99.6</v>
      </c>
      <c r="N606" s="15">
        <f>Raw_Data!N606</f>
        <v>43.7</v>
      </c>
      <c r="O606" s="15">
        <f>Raw_Data!O606</f>
        <v>69.8</v>
      </c>
      <c r="P606" s="15" t="str">
        <f>Raw_Data!P606</f>
        <v>Drip</v>
      </c>
      <c r="Q606" s="15">
        <f>Raw_Data!Q606</f>
        <v>210.9</v>
      </c>
      <c r="R606" s="15">
        <f>Raw_Data!R606</f>
        <v>5.28</v>
      </c>
      <c r="S606" s="15">
        <f>Raw_Data!S606</f>
        <v>0.8</v>
      </c>
      <c r="T606" s="18">
        <f>IF(Raw_Data!T606="",ROUND(AVERAGEIFS(Raw_Data!$T$2:$T$4001,Raw_Data!$E$2:$E$4001,E606,Raw_Data!$D$2:$D$4001,D606),2),IF(Raw_Data!T606&gt;INDEX(Cleaning_Reference!$F$6:$F$13,MATCH(D606,Cleaning_Reference!$A$6:$A$13,0)),INDEX(Cleaning_Reference!$F$6:$F$13,MATCH(D606,Cleaning_Reference!$A$6:$A$13,0)),Raw_Data!T606))</f>
        <v>0.99</v>
      </c>
      <c r="U606" s="15">
        <f>Raw_Data!U606</f>
        <v>8.9</v>
      </c>
      <c r="V606" s="15">
        <f>Raw_Data!V606</f>
        <v>70055</v>
      </c>
      <c r="W606" s="15">
        <f>Raw_Data!W606</f>
        <v>554879</v>
      </c>
      <c r="X606" s="15">
        <f>Raw_Data!X606</f>
        <v>623490</v>
      </c>
      <c r="Y606" s="15">
        <f>Raw_Data!Y606</f>
        <v>68611</v>
      </c>
      <c r="Z606" s="15">
        <f>Raw_Data!Z606</f>
        <v>6796</v>
      </c>
      <c r="AA606" s="15">
        <f>Raw_Data!AA606</f>
        <v>1.31</v>
      </c>
      <c r="AB606" s="15">
        <f>Raw_Data!AB606</f>
        <v>57.8</v>
      </c>
      <c r="AC606" s="19" t="str">
        <f>IF(Raw_Data!G606="","Yes","No")</f>
        <v>No</v>
      </c>
      <c r="AD606" s="19" t="str">
        <f>IF(Raw_Data!L606="","Yes","No")</f>
        <v>No</v>
      </c>
      <c r="AE606" s="19" t="str">
        <f>IF(Raw_Data!T606="","Imputed",IF(Raw_Data!T606&gt;INDEX(Cleaning_Reference!$F$6:$F$13,MATCH(D606,Cleaning_Reference!$A$6:$A$13,0)),"Capped","Original"))</f>
        <v>Original</v>
      </c>
      <c r="AF606" s="21">
        <f t="shared" si="9"/>
        <v>8.9</v>
      </c>
    </row>
    <row r="607" spans="1:32" ht="15" customHeight="1" x14ac:dyDescent="0.3">
      <c r="A607" s="20" t="str">
        <f>Raw_Data!A607</f>
        <v>SF10606</v>
      </c>
      <c r="B607" s="15" t="str">
        <f>Raw_Data!B607</f>
        <v>Andhra Pradesh</v>
      </c>
      <c r="C607" s="15" t="str">
        <f>Raw_Data!C607</f>
        <v>Warangal</v>
      </c>
      <c r="D607" s="15" t="str">
        <f>Raw_Data!D607</f>
        <v>Chilli</v>
      </c>
      <c r="E607" s="15" t="str">
        <f>Raw_Data!E607</f>
        <v>Rabi</v>
      </c>
      <c r="F607" s="15">
        <f>Raw_Data!F607</f>
        <v>13.42</v>
      </c>
      <c r="G607" s="18">
        <f>IF(Raw_Data!G607="",ROUND(AVERAGEIFS(Raw_Data!$G$2:$G$4001,Raw_Data!$E$2:$E$4001,E607),1),Raw_Data!G607)</f>
        <v>372.6</v>
      </c>
      <c r="H607" s="15">
        <f>Raw_Data!H607</f>
        <v>20.3</v>
      </c>
      <c r="I607" s="15">
        <f>Raw_Data!I607</f>
        <v>63.8</v>
      </c>
      <c r="J607" s="15">
        <f>Raw_Data!J607</f>
        <v>8.1999999999999993</v>
      </c>
      <c r="K607" s="15">
        <f>Raw_Data!K607</f>
        <v>5.71</v>
      </c>
      <c r="L607" s="18">
        <f>IF(Raw_Data!L607="",ROUND(AVERAGEIFS(Raw_Data!$L$2:$L$4001,Raw_Data!$E$2:$E$4001,E607),1),Raw_Data!L607)</f>
        <v>34.799999999999997</v>
      </c>
      <c r="M607" s="15">
        <f>Raw_Data!M607</f>
        <v>128.1</v>
      </c>
      <c r="N607" s="15">
        <f>Raw_Data!N607</f>
        <v>97.7</v>
      </c>
      <c r="O607" s="15">
        <f>Raw_Data!O607</f>
        <v>81.7</v>
      </c>
      <c r="P607" s="15" t="str">
        <f>Raw_Data!P607</f>
        <v>Flood</v>
      </c>
      <c r="Q607" s="15">
        <f>Raw_Data!Q607</f>
        <v>287.8</v>
      </c>
      <c r="R607" s="15">
        <f>Raw_Data!R607</f>
        <v>4.29</v>
      </c>
      <c r="S607" s="15">
        <f>Raw_Data!S607</f>
        <v>0.67</v>
      </c>
      <c r="T607" s="18">
        <f>IF(Raw_Data!T607="",ROUND(AVERAGEIFS(Raw_Data!$T$2:$T$4001,Raw_Data!$E$2:$E$4001,E607,Raw_Data!$D$2:$D$4001,D607),2),IF(Raw_Data!T607&gt;INDEX(Cleaning_Reference!$F$6:$F$13,MATCH(D607,Cleaning_Reference!$A$6:$A$13,0)),INDEX(Cleaning_Reference!$F$6:$F$13,MATCH(D607,Cleaning_Reference!$A$6:$A$13,0)),Raw_Data!T607))</f>
        <v>0.68</v>
      </c>
      <c r="U607" s="15">
        <f>Raw_Data!U607</f>
        <v>9.1300000000000008</v>
      </c>
      <c r="V607" s="15">
        <f>Raw_Data!V607</f>
        <v>108555</v>
      </c>
      <c r="W607" s="15">
        <f>Raw_Data!W607</f>
        <v>988748</v>
      </c>
      <c r="X607" s="15">
        <f>Raw_Data!X607</f>
        <v>991107</v>
      </c>
      <c r="Y607" s="15">
        <f>Raw_Data!Y607</f>
        <v>2359</v>
      </c>
      <c r="Z607" s="15">
        <f>Raw_Data!Z607</f>
        <v>8564</v>
      </c>
      <c r="AA607" s="15">
        <f>Raw_Data!AA607</f>
        <v>1.0660000000000001</v>
      </c>
      <c r="AB607" s="15">
        <f>Raw_Data!AB607</f>
        <v>45.2</v>
      </c>
      <c r="AC607" s="19" t="str">
        <f>IF(Raw_Data!G607="","Yes","No")</f>
        <v>No</v>
      </c>
      <c r="AD607" s="19" t="str">
        <f>IF(Raw_Data!L607="","Yes","No")</f>
        <v>No</v>
      </c>
      <c r="AE607" s="19" t="str">
        <f>IF(Raw_Data!T607="","Imputed",IF(Raw_Data!T607&gt;INDEX(Cleaning_Reference!$F$6:$F$13,MATCH(D607,Cleaning_Reference!$A$6:$A$13,0)),"Capped","Original"))</f>
        <v>Original</v>
      </c>
      <c r="AF607" s="21">
        <f t="shared" si="9"/>
        <v>9.1300000000000008</v>
      </c>
    </row>
    <row r="608" spans="1:32" ht="15" customHeight="1" x14ac:dyDescent="0.3">
      <c r="A608" s="20" t="str">
        <f>Raw_Data!A608</f>
        <v>SF10607</v>
      </c>
      <c r="B608" s="15" t="str">
        <f>Raw_Data!B608</f>
        <v>Karnataka</v>
      </c>
      <c r="C608" s="15" t="str">
        <f>Raw_Data!C608</f>
        <v>Indore</v>
      </c>
      <c r="D608" s="15" t="str">
        <f>Raw_Data!D608</f>
        <v>Wheat</v>
      </c>
      <c r="E608" s="15" t="str">
        <f>Raw_Data!E608</f>
        <v>Rabi</v>
      </c>
      <c r="F608" s="15">
        <f>Raw_Data!F608</f>
        <v>6.23</v>
      </c>
      <c r="G608" s="18">
        <f>IF(Raw_Data!G608="",ROUND(AVERAGEIFS(Raw_Data!$G$2:$G$4001,Raw_Data!$E$2:$E$4001,E608),1),Raw_Data!G608)</f>
        <v>633</v>
      </c>
      <c r="H608" s="15">
        <f>Raw_Data!H608</f>
        <v>24.8</v>
      </c>
      <c r="I608" s="15">
        <f>Raw_Data!I608</f>
        <v>65.599999999999994</v>
      </c>
      <c r="J608" s="15">
        <f>Raw_Data!J608</f>
        <v>6.9</v>
      </c>
      <c r="K608" s="15">
        <f>Raw_Data!K608</f>
        <v>6.24</v>
      </c>
      <c r="L608" s="18">
        <f>IF(Raw_Data!L608="",ROUND(AVERAGEIFS(Raw_Data!$L$2:$L$4001,Raw_Data!$E$2:$E$4001,E608),1),Raw_Data!L608)</f>
        <v>23.8</v>
      </c>
      <c r="M608" s="15">
        <f>Raw_Data!M608</f>
        <v>132.1</v>
      </c>
      <c r="N608" s="15">
        <f>Raw_Data!N608</f>
        <v>74.8</v>
      </c>
      <c r="O608" s="15">
        <f>Raw_Data!O608</f>
        <v>66</v>
      </c>
      <c r="P608" s="15" t="str">
        <f>Raw_Data!P608</f>
        <v>Rainfed</v>
      </c>
      <c r="Q608" s="15">
        <f>Raw_Data!Q608</f>
        <v>186.2</v>
      </c>
      <c r="R608" s="15">
        <f>Raw_Data!R608</f>
        <v>3.88</v>
      </c>
      <c r="S608" s="15">
        <f>Raw_Data!S608</f>
        <v>0.77</v>
      </c>
      <c r="T608" s="18">
        <f>IF(Raw_Data!T608="",ROUND(AVERAGEIFS(Raw_Data!$T$2:$T$4001,Raw_Data!$E$2:$E$4001,E608,Raw_Data!$D$2:$D$4001,D608),2),IF(Raw_Data!T608&gt;INDEX(Cleaning_Reference!$F$6:$F$13,MATCH(D608,Cleaning_Reference!$A$6:$A$13,0)),INDEX(Cleaning_Reference!$F$6:$F$13,MATCH(D608,Cleaning_Reference!$A$6:$A$13,0)),Raw_Data!T608))</f>
        <v>2.35</v>
      </c>
      <c r="U608" s="15">
        <f>Raw_Data!U608</f>
        <v>14.64</v>
      </c>
      <c r="V608" s="15">
        <f>Raw_Data!V608</f>
        <v>22065</v>
      </c>
      <c r="W608" s="15">
        <f>Raw_Data!W608</f>
        <v>331759</v>
      </c>
      <c r="X608" s="15">
        <f>Raw_Data!X608</f>
        <v>323032</v>
      </c>
      <c r="Y608" s="15">
        <f>Raw_Data!Y608</f>
        <v>-8727</v>
      </c>
      <c r="Z608" s="15">
        <f>Raw_Data!Z608</f>
        <v>1433</v>
      </c>
      <c r="AA608" s="15">
        <f>Raw_Data!AA608</f>
        <v>10.215999999999999</v>
      </c>
      <c r="AB608" s="15">
        <f>Raw_Data!AB608</f>
        <v>35.6</v>
      </c>
      <c r="AC608" s="19" t="str">
        <f>IF(Raw_Data!G608="","Yes","No")</f>
        <v>No</v>
      </c>
      <c r="AD608" s="19" t="str">
        <f>IF(Raw_Data!L608="","Yes","No")</f>
        <v>No</v>
      </c>
      <c r="AE608" s="19" t="str">
        <f>IF(Raw_Data!T608="","Imputed",IF(Raw_Data!T608&gt;INDEX(Cleaning_Reference!$F$6:$F$13,MATCH(D608,Cleaning_Reference!$A$6:$A$13,0)),"Capped","Original"))</f>
        <v>Original</v>
      </c>
      <c r="AF608" s="21">
        <f t="shared" si="9"/>
        <v>14.64</v>
      </c>
    </row>
    <row r="609" spans="1:32" ht="15" customHeight="1" x14ac:dyDescent="0.3">
      <c r="A609" s="20" t="str">
        <f>Raw_Data!A609</f>
        <v>SF10608</v>
      </c>
      <c r="B609" s="15" t="str">
        <f>Raw_Data!B609</f>
        <v>Tamil Nadu</v>
      </c>
      <c r="C609" s="15" t="str">
        <f>Raw_Data!C609</f>
        <v>Guntur</v>
      </c>
      <c r="D609" s="15" t="str">
        <f>Raw_Data!D609</f>
        <v>Maize</v>
      </c>
      <c r="E609" s="15" t="str">
        <f>Raw_Data!E609</f>
        <v>Rabi</v>
      </c>
      <c r="F609" s="15">
        <f>Raw_Data!F609</f>
        <v>4.6900000000000004</v>
      </c>
      <c r="G609" s="18">
        <f>IF(Raw_Data!G609="",ROUND(AVERAGEIFS(Raw_Data!$G$2:$G$4001,Raw_Data!$E$2:$E$4001,E609),1),Raw_Data!G609)</f>
        <v>128.80000000000001</v>
      </c>
      <c r="H609" s="15">
        <f>Raw_Data!H609</f>
        <v>24.1</v>
      </c>
      <c r="I609" s="15">
        <f>Raw_Data!I609</f>
        <v>56.3</v>
      </c>
      <c r="J609" s="15">
        <f>Raw_Data!J609</f>
        <v>7.4</v>
      </c>
      <c r="K609" s="15">
        <f>Raw_Data!K609</f>
        <v>6.54</v>
      </c>
      <c r="L609" s="18">
        <f>IF(Raw_Data!L609="",ROUND(AVERAGEIFS(Raw_Data!$L$2:$L$4001,Raw_Data!$E$2:$E$4001,E609),1),Raw_Data!L609)</f>
        <v>25.9</v>
      </c>
      <c r="M609" s="15">
        <f>Raw_Data!M609</f>
        <v>97.7</v>
      </c>
      <c r="N609" s="15">
        <f>Raw_Data!N609</f>
        <v>65.3</v>
      </c>
      <c r="O609" s="15">
        <f>Raw_Data!O609</f>
        <v>51.6</v>
      </c>
      <c r="P609" s="15" t="str">
        <f>Raw_Data!P609</f>
        <v>Sprinkler</v>
      </c>
      <c r="Q609" s="15">
        <f>Raw_Data!Q609</f>
        <v>135.80000000000001</v>
      </c>
      <c r="R609" s="15">
        <f>Raw_Data!R609</f>
        <v>5.64</v>
      </c>
      <c r="S609" s="15">
        <f>Raw_Data!S609</f>
        <v>0.68</v>
      </c>
      <c r="T609" s="18">
        <f>IF(Raw_Data!T609="",ROUND(AVERAGEIFS(Raw_Data!$T$2:$T$4001,Raw_Data!$E$2:$E$4001,E609,Raw_Data!$D$2:$D$4001,D609),2),IF(Raw_Data!T609&gt;INDEX(Cleaning_Reference!$F$6:$F$13,MATCH(D609,Cleaning_Reference!$A$6:$A$13,0)),INDEX(Cleaning_Reference!$F$6:$F$13,MATCH(D609,Cleaning_Reference!$A$6:$A$13,0)),Raw_Data!T609))</f>
        <v>2.91</v>
      </c>
      <c r="U609" s="15">
        <f>Raw_Data!U609</f>
        <v>13.65</v>
      </c>
      <c r="V609" s="15">
        <f>Raw_Data!V609</f>
        <v>22430</v>
      </c>
      <c r="W609" s="15">
        <f>Raw_Data!W609</f>
        <v>269103</v>
      </c>
      <c r="X609" s="15">
        <f>Raw_Data!X609</f>
        <v>306170</v>
      </c>
      <c r="Y609" s="15">
        <f>Raw_Data!Y609</f>
        <v>37067</v>
      </c>
      <c r="Z609" s="15">
        <f>Raw_Data!Z609</f>
        <v>2428</v>
      </c>
      <c r="AA609" s="15">
        <f>Raw_Data!AA609</f>
        <v>5.6219999999999999</v>
      </c>
      <c r="AB609" s="15">
        <f>Raw_Data!AB609</f>
        <v>18.7</v>
      </c>
      <c r="AC609" s="19" t="str">
        <f>IF(Raw_Data!G609="","Yes","No")</f>
        <v>No</v>
      </c>
      <c r="AD609" s="19" t="str">
        <f>IF(Raw_Data!L609="","Yes","No")</f>
        <v>No</v>
      </c>
      <c r="AE609" s="19" t="str">
        <f>IF(Raw_Data!T609="","Imputed",IF(Raw_Data!T609&gt;INDEX(Cleaning_Reference!$F$6:$F$13,MATCH(D609,Cleaning_Reference!$A$6:$A$13,0)),"Capped","Original"))</f>
        <v>Original</v>
      </c>
      <c r="AF609" s="21">
        <f t="shared" si="9"/>
        <v>13.65</v>
      </c>
    </row>
    <row r="610" spans="1:32" ht="15" customHeight="1" x14ac:dyDescent="0.3">
      <c r="A610" s="20" t="str">
        <f>Raw_Data!A610</f>
        <v>SF10609</v>
      </c>
      <c r="B610" s="15" t="str">
        <f>Raw_Data!B610</f>
        <v>Andhra Pradesh</v>
      </c>
      <c r="C610" s="15" t="str">
        <f>Raw_Data!C610</f>
        <v>Erode</v>
      </c>
      <c r="D610" s="15" t="str">
        <f>Raw_Data!D610</f>
        <v>Rice</v>
      </c>
      <c r="E610" s="15" t="str">
        <f>Raw_Data!E610</f>
        <v>Kharif</v>
      </c>
      <c r="F610" s="15">
        <f>Raw_Data!F610</f>
        <v>14.9</v>
      </c>
      <c r="G610" s="18">
        <f>IF(Raw_Data!G610="",ROUND(AVERAGEIFS(Raw_Data!$G$2:$G$4001,Raw_Data!$E$2:$E$4001,E610),1),Raw_Data!G610)</f>
        <v>796.2</v>
      </c>
      <c r="H610" s="15">
        <f>Raw_Data!H610</f>
        <v>27.2</v>
      </c>
      <c r="I610" s="15">
        <f>Raw_Data!I610</f>
        <v>64.3</v>
      </c>
      <c r="J610" s="15">
        <f>Raw_Data!J610</f>
        <v>7.3</v>
      </c>
      <c r="K610" s="15">
        <f>Raw_Data!K610</f>
        <v>7.26</v>
      </c>
      <c r="L610" s="18">
        <f>IF(Raw_Data!L610="",ROUND(AVERAGEIFS(Raw_Data!$L$2:$L$4001,Raw_Data!$E$2:$E$4001,E610),1),Raw_Data!L610)</f>
        <v>38.799999999999997</v>
      </c>
      <c r="M610" s="15">
        <f>Raw_Data!M610</f>
        <v>114.6</v>
      </c>
      <c r="N610" s="15">
        <f>Raw_Data!N610</f>
        <v>31</v>
      </c>
      <c r="O610" s="15">
        <f>Raw_Data!O610</f>
        <v>66</v>
      </c>
      <c r="P610" s="15" t="str">
        <f>Raw_Data!P610</f>
        <v>Flood</v>
      </c>
      <c r="Q610" s="15">
        <f>Raw_Data!Q610</f>
        <v>192.2</v>
      </c>
      <c r="R610" s="15">
        <f>Raw_Data!R610</f>
        <v>2.29</v>
      </c>
      <c r="S610" s="15">
        <f>Raw_Data!S610</f>
        <v>0.93</v>
      </c>
      <c r="T610" s="18">
        <f>IF(Raw_Data!T610="",ROUND(AVERAGEIFS(Raw_Data!$T$2:$T$4001,Raw_Data!$E$2:$E$4001,E610,Raw_Data!$D$2:$D$4001,D610),2),IF(Raw_Data!T610&gt;INDEX(Cleaning_Reference!$F$6:$F$13,MATCH(D610,Cleaning_Reference!$A$6:$A$13,0)),INDEX(Cleaning_Reference!$F$6:$F$13,MATCH(D610,Cleaning_Reference!$A$6:$A$13,0)),Raw_Data!T610))</f>
        <v>2.69</v>
      </c>
      <c r="U610" s="15">
        <f>Raw_Data!U610</f>
        <v>40.08</v>
      </c>
      <c r="V610" s="15">
        <f>Raw_Data!V610</f>
        <v>21690</v>
      </c>
      <c r="W610" s="15">
        <f>Raw_Data!W610</f>
        <v>982822</v>
      </c>
      <c r="X610" s="15">
        <f>Raw_Data!X610</f>
        <v>869335</v>
      </c>
      <c r="Y610" s="15">
        <f>Raw_Data!Y610</f>
        <v>-113487</v>
      </c>
      <c r="Z610" s="15">
        <f>Raw_Data!Z610</f>
        <v>27011</v>
      </c>
      <c r="AA610" s="15">
        <f>Raw_Data!AA610</f>
        <v>1.484</v>
      </c>
      <c r="AB610" s="15">
        <f>Raw_Data!AB610</f>
        <v>60.2</v>
      </c>
      <c r="AC610" s="19" t="str">
        <f>IF(Raw_Data!G610="","Yes","No")</f>
        <v>No</v>
      </c>
      <c r="AD610" s="19" t="str">
        <f>IF(Raw_Data!L610="","Yes","No")</f>
        <v>No</v>
      </c>
      <c r="AE610" s="19" t="str">
        <f>IF(Raw_Data!T610="","Imputed",IF(Raw_Data!T610&gt;INDEX(Cleaning_Reference!$F$6:$F$13,MATCH(D610,Cleaning_Reference!$A$6:$A$13,0)),"Capped","Original"))</f>
        <v>Original</v>
      </c>
      <c r="AF610" s="21">
        <f t="shared" si="9"/>
        <v>40.08</v>
      </c>
    </row>
    <row r="611" spans="1:32" ht="15" customHeight="1" x14ac:dyDescent="0.3">
      <c r="A611" s="20" t="str">
        <f>Raw_Data!A611</f>
        <v>SF10610</v>
      </c>
      <c r="B611" s="15" t="str">
        <f>Raw_Data!B611</f>
        <v>Punjab</v>
      </c>
      <c r="C611" s="15" t="str">
        <f>Raw_Data!C611</f>
        <v>Rajkot</v>
      </c>
      <c r="D611" s="15" t="str">
        <f>Raw_Data!D611</f>
        <v>Rice</v>
      </c>
      <c r="E611" s="15" t="str">
        <f>Raw_Data!E611</f>
        <v>Kharif</v>
      </c>
      <c r="F611" s="15">
        <f>Raw_Data!F611</f>
        <v>2.08</v>
      </c>
      <c r="G611" s="18">
        <f>IF(Raw_Data!G611="",ROUND(AVERAGEIFS(Raw_Data!$G$2:$G$4001,Raw_Data!$E$2:$E$4001,E611),1),Raw_Data!G611)</f>
        <v>816.8</v>
      </c>
      <c r="H611" s="15">
        <f>Raw_Data!H611</f>
        <v>29.5</v>
      </c>
      <c r="I611" s="15">
        <f>Raw_Data!I611</f>
        <v>76.400000000000006</v>
      </c>
      <c r="J611" s="15">
        <f>Raw_Data!J611</f>
        <v>5.8</v>
      </c>
      <c r="K611" s="15">
        <f>Raw_Data!K611</f>
        <v>6.08</v>
      </c>
      <c r="L611" s="18">
        <f>IF(Raw_Data!L611="",ROUND(AVERAGEIFS(Raw_Data!$L$2:$L$4001,Raw_Data!$E$2:$E$4001,E611),1),Raw_Data!L611)</f>
        <v>40</v>
      </c>
      <c r="M611" s="15">
        <f>Raw_Data!M611</f>
        <v>88.4</v>
      </c>
      <c r="N611" s="15">
        <f>Raw_Data!N611</f>
        <v>56.1</v>
      </c>
      <c r="O611" s="15">
        <f>Raw_Data!O611</f>
        <v>138.1</v>
      </c>
      <c r="P611" s="15" t="str">
        <f>Raw_Data!P611</f>
        <v>Flood</v>
      </c>
      <c r="Q611" s="15">
        <f>Raw_Data!Q611</f>
        <v>138.1</v>
      </c>
      <c r="R611" s="15">
        <f>Raw_Data!R611</f>
        <v>4.96</v>
      </c>
      <c r="S611" s="15">
        <f>Raw_Data!S611</f>
        <v>0.88</v>
      </c>
      <c r="T611" s="18">
        <f>IF(Raw_Data!T611="",ROUND(AVERAGEIFS(Raw_Data!$T$2:$T$4001,Raw_Data!$E$2:$E$4001,E611,Raw_Data!$D$2:$D$4001,D611),2),IF(Raw_Data!T611&gt;INDEX(Cleaning_Reference!$F$6:$F$13,MATCH(D611,Cleaning_Reference!$A$6:$A$13,0)),INDEX(Cleaning_Reference!$F$6:$F$13,MATCH(D611,Cleaning_Reference!$A$6:$A$13,0)),Raw_Data!T611))</f>
        <v>2.5099999999999998</v>
      </c>
      <c r="U611" s="15">
        <f>Raw_Data!U611</f>
        <v>5.22</v>
      </c>
      <c r="V611" s="15">
        <f>Raw_Data!V611</f>
        <v>24583</v>
      </c>
      <c r="W611" s="15">
        <f>Raw_Data!W611</f>
        <v>152544</v>
      </c>
      <c r="X611" s="15">
        <f>Raw_Data!X611</f>
        <v>128323</v>
      </c>
      <c r="Y611" s="15">
        <f>Raw_Data!Y611</f>
        <v>-24221</v>
      </c>
      <c r="Z611" s="15">
        <f>Raw_Data!Z611</f>
        <v>3887</v>
      </c>
      <c r="AA611" s="15">
        <f>Raw_Data!AA611</f>
        <v>1.343</v>
      </c>
      <c r="AB611" s="15">
        <f>Raw_Data!AB611</f>
        <v>60.6</v>
      </c>
      <c r="AC611" s="19" t="str">
        <f>IF(Raw_Data!G611="","Yes","No")</f>
        <v>No</v>
      </c>
      <c r="AD611" s="19" t="str">
        <f>IF(Raw_Data!L611="","Yes","No")</f>
        <v>No</v>
      </c>
      <c r="AE611" s="19" t="str">
        <f>IF(Raw_Data!T611="","Imputed",IF(Raw_Data!T611&gt;INDEX(Cleaning_Reference!$F$6:$F$13,MATCH(D611,Cleaning_Reference!$A$6:$A$13,0)),"Capped","Original"))</f>
        <v>Original</v>
      </c>
      <c r="AF611" s="21">
        <f t="shared" si="9"/>
        <v>5.22</v>
      </c>
    </row>
    <row r="612" spans="1:32" ht="15" customHeight="1" x14ac:dyDescent="0.3">
      <c r="A612" s="20" t="str">
        <f>Raw_Data!A612</f>
        <v>SF10611</v>
      </c>
      <c r="B612" s="15" t="str">
        <f>Raw_Data!B612</f>
        <v>Karnataka</v>
      </c>
      <c r="C612" s="15" t="str">
        <f>Raw_Data!C612</f>
        <v>Erode</v>
      </c>
      <c r="D612" s="15" t="str">
        <f>Raw_Data!D612</f>
        <v>Wheat</v>
      </c>
      <c r="E612" s="15" t="str">
        <f>Raw_Data!E612</f>
        <v>Kharif</v>
      </c>
      <c r="F612" s="15">
        <f>Raw_Data!F612</f>
        <v>5.51</v>
      </c>
      <c r="G612" s="18">
        <f>IF(Raw_Data!G612="",ROUND(AVERAGEIFS(Raw_Data!$G$2:$G$4001,Raw_Data!$E$2:$E$4001,E612),1),Raw_Data!G612)</f>
        <v>972.1</v>
      </c>
      <c r="H612" s="15">
        <f>Raw_Data!H612</f>
        <v>25.4</v>
      </c>
      <c r="I612" s="15">
        <f>Raw_Data!I612</f>
        <v>82.9</v>
      </c>
      <c r="J612" s="15">
        <f>Raw_Data!J612</f>
        <v>7.1</v>
      </c>
      <c r="K612" s="15">
        <f>Raw_Data!K612</f>
        <v>6.64</v>
      </c>
      <c r="L612" s="18">
        <f>IF(Raw_Data!L612="",ROUND(AVERAGEIFS(Raw_Data!$L$2:$L$4001,Raw_Data!$E$2:$E$4001,E612),1),Raw_Data!L612)</f>
        <v>35.1</v>
      </c>
      <c r="M612" s="15">
        <f>Raw_Data!M612</f>
        <v>121</v>
      </c>
      <c r="N612" s="15">
        <f>Raw_Data!N612</f>
        <v>58.9</v>
      </c>
      <c r="O612" s="15">
        <f>Raw_Data!O612</f>
        <v>75</v>
      </c>
      <c r="P612" s="15" t="str">
        <f>Raw_Data!P612</f>
        <v>Flood</v>
      </c>
      <c r="Q612" s="15">
        <f>Raw_Data!Q612</f>
        <v>97.1</v>
      </c>
      <c r="R612" s="15">
        <f>Raw_Data!R612</f>
        <v>5.17</v>
      </c>
      <c r="S612" s="15">
        <f>Raw_Data!S612</f>
        <v>0.9</v>
      </c>
      <c r="T612" s="18">
        <f>IF(Raw_Data!T612="",ROUND(AVERAGEIFS(Raw_Data!$T$2:$T$4001,Raw_Data!$E$2:$E$4001,E612,Raw_Data!$D$2:$D$4001,D612),2),IF(Raw_Data!T612&gt;INDEX(Cleaning_Reference!$F$6:$F$13,MATCH(D612,Cleaning_Reference!$A$6:$A$13,0)),INDEX(Cleaning_Reference!$F$6:$F$13,MATCH(D612,Cleaning_Reference!$A$6:$A$13,0)),Raw_Data!T612))</f>
        <v>2.66</v>
      </c>
      <c r="U612" s="15">
        <f>Raw_Data!U612</f>
        <v>14.66</v>
      </c>
      <c r="V612" s="15">
        <f>Raw_Data!V612</f>
        <v>20341</v>
      </c>
      <c r="W612" s="15">
        <f>Raw_Data!W612</f>
        <v>331994</v>
      </c>
      <c r="X612" s="15">
        <f>Raw_Data!X612</f>
        <v>298199</v>
      </c>
      <c r="Y612" s="15">
        <f>Raw_Data!Y612</f>
        <v>-33795</v>
      </c>
      <c r="Z612" s="15">
        <f>Raw_Data!Z612</f>
        <v>3594</v>
      </c>
      <c r="AA612" s="15">
        <f>Raw_Data!AA612</f>
        <v>4.0789999999999997</v>
      </c>
      <c r="AB612" s="15">
        <f>Raw_Data!AB612</f>
        <v>47</v>
      </c>
      <c r="AC612" s="19" t="str">
        <f>IF(Raw_Data!G612="","Yes","No")</f>
        <v>No</v>
      </c>
      <c r="AD612" s="19" t="str">
        <f>IF(Raw_Data!L612="","Yes","No")</f>
        <v>No</v>
      </c>
      <c r="AE612" s="19" t="str">
        <f>IF(Raw_Data!T612="","Imputed",IF(Raw_Data!T612&gt;INDEX(Cleaning_Reference!$F$6:$F$13,MATCH(D612,Cleaning_Reference!$A$6:$A$13,0)),"Capped","Original"))</f>
        <v>Original</v>
      </c>
      <c r="AF612" s="21">
        <f t="shared" si="9"/>
        <v>14.66</v>
      </c>
    </row>
    <row r="613" spans="1:32" ht="15" customHeight="1" x14ac:dyDescent="0.3">
      <c r="A613" s="20" t="str">
        <f>Raw_Data!A613</f>
        <v>SF10612</v>
      </c>
      <c r="B613" s="15" t="str">
        <f>Raw_Data!B613</f>
        <v>Andhra Pradesh</v>
      </c>
      <c r="C613" s="15" t="str">
        <f>Raw_Data!C613</f>
        <v>Erode</v>
      </c>
      <c r="D613" s="15" t="str">
        <f>Raw_Data!D613</f>
        <v>Rice</v>
      </c>
      <c r="E613" s="15" t="str">
        <f>Raw_Data!E613</f>
        <v>Kharif</v>
      </c>
      <c r="F613" s="15">
        <f>Raw_Data!F613</f>
        <v>14.21</v>
      </c>
      <c r="G613" s="18">
        <f>IF(Raw_Data!G613="",ROUND(AVERAGEIFS(Raw_Data!$G$2:$G$4001,Raw_Data!$E$2:$E$4001,E613),1),Raw_Data!G613)</f>
        <v>920.1</v>
      </c>
      <c r="H613" s="15">
        <f>Raw_Data!H613</f>
        <v>29.7</v>
      </c>
      <c r="I613" s="15">
        <f>Raw_Data!I613</f>
        <v>79</v>
      </c>
      <c r="J613" s="15">
        <f>Raw_Data!J613</f>
        <v>6.5</v>
      </c>
      <c r="K613" s="15">
        <f>Raw_Data!K613</f>
        <v>6.86</v>
      </c>
      <c r="L613" s="18">
        <f>IF(Raw_Data!L613="",ROUND(AVERAGEIFS(Raw_Data!$L$2:$L$4001,Raw_Data!$E$2:$E$4001,E613),1),Raw_Data!L613)</f>
        <v>35.6</v>
      </c>
      <c r="M613" s="15">
        <f>Raw_Data!M613</f>
        <v>169.5</v>
      </c>
      <c r="N613" s="15">
        <f>Raw_Data!N613</f>
        <v>55</v>
      </c>
      <c r="O613" s="15">
        <f>Raw_Data!O613</f>
        <v>111</v>
      </c>
      <c r="P613" s="15" t="str">
        <f>Raw_Data!P613</f>
        <v>Flood</v>
      </c>
      <c r="Q613" s="15">
        <f>Raw_Data!Q613</f>
        <v>110.2</v>
      </c>
      <c r="R613" s="15">
        <f>Raw_Data!R613</f>
        <v>6.29</v>
      </c>
      <c r="S613" s="15">
        <f>Raw_Data!S613</f>
        <v>0.84</v>
      </c>
      <c r="T613" s="18">
        <f>IF(Raw_Data!T613="",ROUND(AVERAGEIFS(Raw_Data!$T$2:$T$4001,Raw_Data!$E$2:$E$4001,E613,Raw_Data!$D$2:$D$4001,D613),2),IF(Raw_Data!T613&gt;INDEX(Cleaning_Reference!$F$6:$F$13,MATCH(D613,Cleaning_Reference!$A$6:$A$13,0)),INDEX(Cleaning_Reference!$F$6:$F$13,MATCH(D613,Cleaning_Reference!$A$6:$A$13,0)),Raw_Data!T613))</f>
        <v>3.39</v>
      </c>
      <c r="U613" s="15">
        <f>Raw_Data!U613</f>
        <v>48.17</v>
      </c>
      <c r="V613" s="15">
        <f>Raw_Data!V613</f>
        <v>19280</v>
      </c>
      <c r="W613" s="15">
        <f>Raw_Data!W613</f>
        <v>1063716</v>
      </c>
      <c r="X613" s="15">
        <f>Raw_Data!X613</f>
        <v>928718</v>
      </c>
      <c r="Y613" s="15">
        <f>Raw_Data!Y613</f>
        <v>-134998</v>
      </c>
      <c r="Z613" s="15">
        <f>Raw_Data!Z613</f>
        <v>27819</v>
      </c>
      <c r="AA613" s="15">
        <f>Raw_Data!AA613</f>
        <v>1.732</v>
      </c>
      <c r="AB613" s="15">
        <f>Raw_Data!AB613</f>
        <v>50.8</v>
      </c>
      <c r="AC613" s="19" t="str">
        <f>IF(Raw_Data!G613="","Yes","No")</f>
        <v>No</v>
      </c>
      <c r="AD613" s="19" t="str">
        <f>IF(Raw_Data!L613="","Yes","No")</f>
        <v>No</v>
      </c>
      <c r="AE613" s="19" t="str">
        <f>IF(Raw_Data!T613="","Imputed",IF(Raw_Data!T613&gt;INDEX(Cleaning_Reference!$F$6:$F$13,MATCH(D613,Cleaning_Reference!$A$6:$A$13,0)),"Capped","Original"))</f>
        <v>Original</v>
      </c>
      <c r="AF613" s="21">
        <f t="shared" si="9"/>
        <v>48.17</v>
      </c>
    </row>
    <row r="614" spans="1:32" ht="15" customHeight="1" x14ac:dyDescent="0.3">
      <c r="A614" s="20" t="str">
        <f>Raw_Data!A614</f>
        <v>SF10613</v>
      </c>
      <c r="B614" s="15" t="str">
        <f>Raw_Data!B614</f>
        <v>Tamil Nadu</v>
      </c>
      <c r="C614" s="15" t="str">
        <f>Raw_Data!C614</f>
        <v>Krishna</v>
      </c>
      <c r="D614" s="15" t="str">
        <f>Raw_Data!D614</f>
        <v>Rice</v>
      </c>
      <c r="E614" s="15" t="str">
        <f>Raw_Data!E614</f>
        <v>Kharif</v>
      </c>
      <c r="F614" s="15">
        <f>Raw_Data!F614</f>
        <v>14.14</v>
      </c>
      <c r="G614" s="18">
        <f>IF(Raw_Data!G614="",ROUND(AVERAGEIFS(Raw_Data!$G$2:$G$4001,Raw_Data!$E$2:$E$4001,E614),1),Raw_Data!G614)</f>
        <v>701.3</v>
      </c>
      <c r="H614" s="15">
        <f>Raw_Data!H614</f>
        <v>28.7</v>
      </c>
      <c r="I614" s="15">
        <f>Raw_Data!I614</f>
        <v>83.1</v>
      </c>
      <c r="J614" s="15">
        <f>Raw_Data!J614</f>
        <v>6.8</v>
      </c>
      <c r="K614" s="15">
        <f>Raw_Data!K614</f>
        <v>6.21</v>
      </c>
      <c r="L614" s="18">
        <f>IF(Raw_Data!L614="",ROUND(AVERAGEIFS(Raw_Data!$L$2:$L$4001,Raw_Data!$E$2:$E$4001,E614),1),Raw_Data!L614)</f>
        <v>26.1</v>
      </c>
      <c r="M614" s="15">
        <f>Raw_Data!M614</f>
        <v>130.1</v>
      </c>
      <c r="N614" s="15">
        <f>Raw_Data!N614</f>
        <v>33.5</v>
      </c>
      <c r="O614" s="15">
        <f>Raw_Data!O614</f>
        <v>121.7</v>
      </c>
      <c r="P614" s="15" t="str">
        <f>Raw_Data!P614</f>
        <v>Drip</v>
      </c>
      <c r="Q614" s="15">
        <f>Raw_Data!Q614</f>
        <v>49.4</v>
      </c>
      <c r="R614" s="15">
        <f>Raw_Data!R614</f>
        <v>7.67</v>
      </c>
      <c r="S614" s="15">
        <f>Raw_Data!S614</f>
        <v>0.66</v>
      </c>
      <c r="T614" s="18">
        <f>IF(Raw_Data!T614="",ROUND(AVERAGEIFS(Raw_Data!$T$2:$T$4001,Raw_Data!$E$2:$E$4001,E614,Raw_Data!$D$2:$D$4001,D614),2),IF(Raw_Data!T614&gt;INDEX(Cleaning_Reference!$F$6:$F$13,MATCH(D614,Cleaning_Reference!$A$6:$A$13,0)),INDEX(Cleaning_Reference!$F$6:$F$13,MATCH(D614,Cleaning_Reference!$A$6:$A$13,0)),Raw_Data!T614))</f>
        <v>3.21</v>
      </c>
      <c r="U614" s="15">
        <f>Raw_Data!U614</f>
        <v>45.39</v>
      </c>
      <c r="V614" s="15">
        <f>Raw_Data!V614</f>
        <v>19173</v>
      </c>
      <c r="W614" s="15">
        <f>Raw_Data!W614</f>
        <v>679161</v>
      </c>
      <c r="X614" s="15">
        <f>Raw_Data!X614</f>
        <v>870262</v>
      </c>
      <c r="Y614" s="15">
        <f>Raw_Data!Y614</f>
        <v>191101</v>
      </c>
      <c r="Z614" s="15">
        <f>Raw_Data!Z614</f>
        <v>17865</v>
      </c>
      <c r="AA614" s="15">
        <f>Raw_Data!AA614</f>
        <v>2.5409999999999999</v>
      </c>
      <c r="AB614" s="15">
        <f>Raw_Data!AB614</f>
        <v>38.6</v>
      </c>
      <c r="AC614" s="19" t="str">
        <f>IF(Raw_Data!G614="","Yes","No")</f>
        <v>No</v>
      </c>
      <c r="AD614" s="19" t="str">
        <f>IF(Raw_Data!L614="","Yes","No")</f>
        <v>No</v>
      </c>
      <c r="AE614" s="19" t="str">
        <f>IF(Raw_Data!T614="","Imputed",IF(Raw_Data!T614&gt;INDEX(Cleaning_Reference!$F$6:$F$13,MATCH(D614,Cleaning_Reference!$A$6:$A$13,0)),"Capped","Original"))</f>
        <v>Original</v>
      </c>
      <c r="AF614" s="21">
        <f t="shared" si="9"/>
        <v>45.39</v>
      </c>
    </row>
    <row r="615" spans="1:32" ht="15" customHeight="1" x14ac:dyDescent="0.3">
      <c r="A615" s="20" t="str">
        <f>Raw_Data!A615</f>
        <v>SF10614</v>
      </c>
      <c r="B615" s="15" t="str">
        <f>Raw_Data!B615</f>
        <v>Madhya Pradesh</v>
      </c>
      <c r="C615" s="15" t="str">
        <f>Raw_Data!C615</f>
        <v>Raichur</v>
      </c>
      <c r="D615" s="15" t="str">
        <f>Raw_Data!D615</f>
        <v>Groundnut</v>
      </c>
      <c r="E615" s="15" t="str">
        <f>Raw_Data!E615</f>
        <v>Zaid</v>
      </c>
      <c r="F615" s="15">
        <f>Raw_Data!F615</f>
        <v>3.03</v>
      </c>
      <c r="G615" s="18">
        <f>IF(Raw_Data!G615="",ROUND(AVERAGEIFS(Raw_Data!$G$2:$G$4001,Raw_Data!$E$2:$E$4001,E615),1),Raw_Data!G615)</f>
        <v>549.5</v>
      </c>
      <c r="H615" s="15">
        <f>Raw_Data!H615</f>
        <v>32</v>
      </c>
      <c r="I615" s="15">
        <f>Raw_Data!I615</f>
        <v>55.5</v>
      </c>
      <c r="J615" s="15">
        <f>Raw_Data!J615</f>
        <v>9.6</v>
      </c>
      <c r="K615" s="15">
        <f>Raw_Data!K615</f>
        <v>6.25</v>
      </c>
      <c r="L615" s="18">
        <f>IF(Raw_Data!L615="",ROUND(AVERAGEIFS(Raw_Data!$L$2:$L$4001,Raw_Data!$E$2:$E$4001,E615),1),Raw_Data!L615)</f>
        <v>20.100000000000001</v>
      </c>
      <c r="M615" s="15">
        <f>Raw_Data!M615</f>
        <v>72.599999999999994</v>
      </c>
      <c r="N615" s="15">
        <f>Raw_Data!N615</f>
        <v>50</v>
      </c>
      <c r="O615" s="15">
        <f>Raw_Data!O615</f>
        <v>111.5</v>
      </c>
      <c r="P615" s="15" t="str">
        <f>Raw_Data!P615</f>
        <v>Sprinkler</v>
      </c>
      <c r="Q615" s="15">
        <f>Raw_Data!Q615</f>
        <v>193.5</v>
      </c>
      <c r="R615" s="15">
        <f>Raw_Data!R615</f>
        <v>4.76</v>
      </c>
      <c r="S615" s="15">
        <f>Raw_Data!S615</f>
        <v>0.8</v>
      </c>
      <c r="T615" s="18">
        <f>IF(Raw_Data!T615="",ROUND(AVERAGEIFS(Raw_Data!$T$2:$T$4001,Raw_Data!$E$2:$E$4001,E615,Raw_Data!$D$2:$D$4001,D615),2),IF(Raw_Data!T615&gt;INDEX(Cleaning_Reference!$F$6:$F$13,MATCH(D615,Cleaning_Reference!$A$6:$A$13,0)),INDEX(Cleaning_Reference!$F$6:$F$13,MATCH(D615,Cleaning_Reference!$A$6:$A$13,0)),Raw_Data!T615))</f>
        <v>1.45</v>
      </c>
      <c r="U615" s="15">
        <f>Raw_Data!U615</f>
        <v>4.3899999999999997</v>
      </c>
      <c r="V615" s="15">
        <f>Raw_Data!V615</f>
        <v>61015</v>
      </c>
      <c r="W615" s="15">
        <f>Raw_Data!W615</f>
        <v>174647</v>
      </c>
      <c r="X615" s="15">
        <f>Raw_Data!X615</f>
        <v>267856</v>
      </c>
      <c r="Y615" s="15">
        <f>Raw_Data!Y615</f>
        <v>93209</v>
      </c>
      <c r="Z615" s="15">
        <f>Raw_Data!Z615</f>
        <v>1635</v>
      </c>
      <c r="AA615" s="15">
        <f>Raw_Data!AA615</f>
        <v>2.6850000000000001</v>
      </c>
      <c r="AB615" s="15">
        <f>Raw_Data!AB615</f>
        <v>43.2</v>
      </c>
      <c r="AC615" s="19" t="str">
        <f>IF(Raw_Data!G615="","Yes","No")</f>
        <v>No</v>
      </c>
      <c r="AD615" s="19" t="str">
        <f>IF(Raw_Data!L615="","Yes","No")</f>
        <v>No</v>
      </c>
      <c r="AE615" s="19" t="str">
        <f>IF(Raw_Data!T615="","Imputed",IF(Raw_Data!T615&gt;INDEX(Cleaning_Reference!$F$6:$F$13,MATCH(D615,Cleaning_Reference!$A$6:$A$13,0)),"Capped","Original"))</f>
        <v>Original</v>
      </c>
      <c r="AF615" s="21">
        <f t="shared" si="9"/>
        <v>4.3899999999999997</v>
      </c>
    </row>
    <row r="616" spans="1:32" ht="15" customHeight="1" x14ac:dyDescent="0.3">
      <c r="A616" s="20" t="str">
        <f>Raw_Data!A616</f>
        <v>SF10615</v>
      </c>
      <c r="B616" s="15" t="str">
        <f>Raw_Data!B616</f>
        <v>Karnataka</v>
      </c>
      <c r="C616" s="15" t="str">
        <f>Raw_Data!C616</f>
        <v>Krishna</v>
      </c>
      <c r="D616" s="15" t="str">
        <f>Raw_Data!D616</f>
        <v>Groundnut</v>
      </c>
      <c r="E616" s="15" t="str">
        <f>Raw_Data!E616</f>
        <v>Kharif</v>
      </c>
      <c r="F616" s="15">
        <f>Raw_Data!F616</f>
        <v>13.86</v>
      </c>
      <c r="G616" s="18">
        <f>IF(Raw_Data!G616="",ROUND(AVERAGEIFS(Raw_Data!$G$2:$G$4001,Raw_Data!$E$2:$E$4001,E616),1),Raw_Data!G616)</f>
        <v>970.6</v>
      </c>
      <c r="H616" s="15">
        <f>Raw_Data!H616</f>
        <v>26.2</v>
      </c>
      <c r="I616" s="15">
        <f>Raw_Data!I616</f>
        <v>93.1</v>
      </c>
      <c r="J616" s="15">
        <f>Raw_Data!J616</f>
        <v>7.6</v>
      </c>
      <c r="K616" s="15">
        <f>Raw_Data!K616</f>
        <v>7.41</v>
      </c>
      <c r="L616" s="18">
        <f>IF(Raw_Data!L616="",ROUND(AVERAGEIFS(Raw_Data!$L$2:$L$4001,Raw_Data!$E$2:$E$4001,E616),1),Raw_Data!L616)</f>
        <v>24.1</v>
      </c>
      <c r="M616" s="15">
        <f>Raw_Data!M616</f>
        <v>161.4</v>
      </c>
      <c r="N616" s="15">
        <f>Raw_Data!N616</f>
        <v>40.4</v>
      </c>
      <c r="O616" s="15">
        <f>Raw_Data!O616</f>
        <v>152.80000000000001</v>
      </c>
      <c r="P616" s="15" t="str">
        <f>Raw_Data!P616</f>
        <v>Flood</v>
      </c>
      <c r="Q616" s="15">
        <f>Raw_Data!Q616</f>
        <v>256</v>
      </c>
      <c r="R616" s="15">
        <f>Raw_Data!R616</f>
        <v>3.39</v>
      </c>
      <c r="S616" s="15">
        <f>Raw_Data!S616</f>
        <v>0.87</v>
      </c>
      <c r="T616" s="18">
        <f>IF(Raw_Data!T616="",ROUND(AVERAGEIFS(Raw_Data!$T$2:$T$4001,Raw_Data!$E$2:$E$4001,E616,Raw_Data!$D$2:$D$4001,D616),2),IF(Raw_Data!T616&gt;INDEX(Cleaning_Reference!$F$6:$F$13,MATCH(D616,Cleaning_Reference!$A$6:$A$13,0)),INDEX(Cleaning_Reference!$F$6:$F$13,MATCH(D616,Cleaning_Reference!$A$6:$A$13,0)),Raw_Data!T616))</f>
        <v>1.1299999999999999</v>
      </c>
      <c r="U616" s="15">
        <f>Raw_Data!U616</f>
        <v>15.66</v>
      </c>
      <c r="V616" s="15">
        <f>Raw_Data!V616</f>
        <v>51995</v>
      </c>
      <c r="W616" s="15">
        <f>Raw_Data!W616</f>
        <v>1150054</v>
      </c>
      <c r="X616" s="15">
        <f>Raw_Data!X616</f>
        <v>814242</v>
      </c>
      <c r="Y616" s="15">
        <f>Raw_Data!Y616</f>
        <v>-335812</v>
      </c>
      <c r="Z616" s="15">
        <f>Raw_Data!Z616</f>
        <v>8956</v>
      </c>
      <c r="AA616" s="15">
        <f>Raw_Data!AA616</f>
        <v>1.7490000000000001</v>
      </c>
      <c r="AB616" s="15">
        <f>Raw_Data!AB616</f>
        <v>55.1</v>
      </c>
      <c r="AC616" s="19" t="str">
        <f>IF(Raw_Data!G616="","Yes","No")</f>
        <v>No</v>
      </c>
      <c r="AD616" s="19" t="str">
        <f>IF(Raw_Data!L616="","Yes","No")</f>
        <v>No</v>
      </c>
      <c r="AE616" s="19" t="str">
        <f>IF(Raw_Data!T616="","Imputed",IF(Raw_Data!T616&gt;INDEX(Cleaning_Reference!$F$6:$F$13,MATCH(D616,Cleaning_Reference!$A$6:$A$13,0)),"Capped","Original"))</f>
        <v>Original</v>
      </c>
      <c r="AF616" s="21">
        <f t="shared" si="9"/>
        <v>15.66</v>
      </c>
    </row>
    <row r="617" spans="1:32" ht="15" customHeight="1" x14ac:dyDescent="0.3">
      <c r="A617" s="20" t="str">
        <f>Raw_Data!A617</f>
        <v>SF10616</v>
      </c>
      <c r="B617" s="15" t="str">
        <f>Raw_Data!B617</f>
        <v>Karnataka</v>
      </c>
      <c r="C617" s="15" t="str">
        <f>Raw_Data!C617</f>
        <v>Rajkot</v>
      </c>
      <c r="D617" s="15" t="str">
        <f>Raw_Data!D617</f>
        <v>Sugarcane</v>
      </c>
      <c r="E617" s="15" t="str">
        <f>Raw_Data!E617</f>
        <v>Rabi</v>
      </c>
      <c r="F617" s="15">
        <f>Raw_Data!F617</f>
        <v>2.72</v>
      </c>
      <c r="G617" s="18">
        <f>IF(Raw_Data!G617="",ROUND(AVERAGEIFS(Raw_Data!$G$2:$G$4001,Raw_Data!$E$2:$E$4001,E617),1),Raw_Data!G617)</f>
        <v>484.3</v>
      </c>
      <c r="H617" s="15">
        <f>Raw_Data!H617</f>
        <v>22.3</v>
      </c>
      <c r="I617" s="15">
        <f>Raw_Data!I617</f>
        <v>74.8</v>
      </c>
      <c r="J617" s="15">
        <f>Raw_Data!J617</f>
        <v>7.8</v>
      </c>
      <c r="K617" s="15">
        <f>Raw_Data!K617</f>
        <v>6.85</v>
      </c>
      <c r="L617" s="18">
        <f>IF(Raw_Data!L617="",ROUND(AVERAGEIFS(Raw_Data!$L$2:$L$4001,Raw_Data!$E$2:$E$4001,E617),1),Raw_Data!L617)</f>
        <v>20.2</v>
      </c>
      <c r="M617" s="15">
        <f>Raw_Data!M617</f>
        <v>161.80000000000001</v>
      </c>
      <c r="N617" s="15">
        <f>Raw_Data!N617</f>
        <v>62.5</v>
      </c>
      <c r="O617" s="15">
        <f>Raw_Data!O617</f>
        <v>78.099999999999994</v>
      </c>
      <c r="P617" s="15" t="str">
        <f>Raw_Data!P617</f>
        <v>Flood</v>
      </c>
      <c r="Q617" s="15">
        <f>Raw_Data!Q617</f>
        <v>113.3</v>
      </c>
      <c r="R617" s="15">
        <f>Raw_Data!R617</f>
        <v>7.6</v>
      </c>
      <c r="S617" s="15">
        <f>Raw_Data!S617</f>
        <v>0.77</v>
      </c>
      <c r="T617" s="18">
        <f>IF(Raw_Data!T617="",ROUND(AVERAGEIFS(Raw_Data!$T$2:$T$4001,Raw_Data!$E$2:$E$4001,E617,Raw_Data!$D$2:$D$4001,D617),2),IF(Raw_Data!T617&gt;INDEX(Cleaning_Reference!$F$6:$F$13,MATCH(D617,Cleaning_Reference!$A$6:$A$13,0)),INDEX(Cleaning_Reference!$F$6:$F$13,MATCH(D617,Cleaning_Reference!$A$6:$A$13,0)),Raw_Data!T617))</f>
        <v>59.69</v>
      </c>
      <c r="U617" s="15">
        <f>Raw_Data!U617</f>
        <v>162.36000000000001</v>
      </c>
      <c r="V617" s="15">
        <f>Raw_Data!V617</f>
        <v>3523</v>
      </c>
      <c r="W617" s="15">
        <f>Raw_Data!W617</f>
        <v>165204</v>
      </c>
      <c r="X617" s="15">
        <f>Raw_Data!X617</f>
        <v>571994</v>
      </c>
      <c r="Y617" s="15">
        <f>Raw_Data!Y617</f>
        <v>406790</v>
      </c>
      <c r="Z617" s="15">
        <f>Raw_Data!Z617</f>
        <v>5424</v>
      </c>
      <c r="AA617" s="15">
        <f>Raw_Data!AA617</f>
        <v>29.934000000000001</v>
      </c>
      <c r="AB617" s="15">
        <f>Raw_Data!AB617</f>
        <v>28.8</v>
      </c>
      <c r="AC617" s="19" t="str">
        <f>IF(Raw_Data!G617="","Yes","No")</f>
        <v>No</v>
      </c>
      <c r="AD617" s="19" t="str">
        <f>IF(Raw_Data!L617="","Yes","No")</f>
        <v>No</v>
      </c>
      <c r="AE617" s="19" t="str">
        <f>IF(Raw_Data!T617="","Imputed",IF(Raw_Data!T617&gt;INDEX(Cleaning_Reference!$F$6:$F$13,MATCH(D617,Cleaning_Reference!$A$6:$A$13,0)),"Capped","Original"))</f>
        <v>Original</v>
      </c>
      <c r="AF617" s="21">
        <f t="shared" si="9"/>
        <v>162.36000000000001</v>
      </c>
    </row>
    <row r="618" spans="1:32" ht="15" customHeight="1" x14ac:dyDescent="0.3">
      <c r="A618" s="20" t="str">
        <f>Raw_Data!A618</f>
        <v>SF10617</v>
      </c>
      <c r="B618" s="15" t="str">
        <f>Raw_Data!B618</f>
        <v>Gujarat</v>
      </c>
      <c r="C618" s="15" t="str">
        <f>Raw_Data!C618</f>
        <v>Raichur</v>
      </c>
      <c r="D618" s="15" t="str">
        <f>Raw_Data!D618</f>
        <v>Rice</v>
      </c>
      <c r="E618" s="15" t="str">
        <f>Raw_Data!E618</f>
        <v>Rabi</v>
      </c>
      <c r="F618" s="15">
        <f>Raw_Data!F618</f>
        <v>11.93</v>
      </c>
      <c r="G618" s="18">
        <f>IF(Raw_Data!G618="",ROUND(AVERAGEIFS(Raw_Data!$G$2:$G$4001,Raw_Data!$E$2:$E$4001,E618),1),Raw_Data!G618)</f>
        <v>516.5</v>
      </c>
      <c r="H618" s="15">
        <f>Raw_Data!H618</f>
        <v>22.7</v>
      </c>
      <c r="I618" s="15">
        <f>Raw_Data!I618</f>
        <v>48.6</v>
      </c>
      <c r="J618" s="15">
        <f>Raw_Data!J618</f>
        <v>6.6</v>
      </c>
      <c r="K618" s="15">
        <f>Raw_Data!K618</f>
        <v>7.22</v>
      </c>
      <c r="L618" s="18">
        <f>IF(Raw_Data!L618="",ROUND(AVERAGEIFS(Raw_Data!$L$2:$L$4001,Raw_Data!$E$2:$E$4001,E618),1),Raw_Data!L618)</f>
        <v>25</v>
      </c>
      <c r="M618" s="15">
        <f>Raw_Data!M618</f>
        <v>121.3</v>
      </c>
      <c r="N618" s="15">
        <f>Raw_Data!N618</f>
        <v>52.3</v>
      </c>
      <c r="O618" s="15">
        <f>Raw_Data!O618</f>
        <v>128.69999999999999</v>
      </c>
      <c r="P618" s="15" t="str">
        <f>Raw_Data!P618</f>
        <v>Flood</v>
      </c>
      <c r="Q618" s="15">
        <f>Raw_Data!Q618</f>
        <v>167.6</v>
      </c>
      <c r="R618" s="15">
        <f>Raw_Data!R618</f>
        <v>0.5</v>
      </c>
      <c r="S618" s="15">
        <f>Raw_Data!S618</f>
        <v>0.72</v>
      </c>
      <c r="T618" s="18">
        <f>IF(Raw_Data!T618="",ROUND(AVERAGEIFS(Raw_Data!$T$2:$T$4001,Raw_Data!$E$2:$E$4001,E618,Raw_Data!$D$2:$D$4001,D618),2),IF(Raw_Data!T618&gt;INDEX(Cleaning_Reference!$F$6:$F$13,MATCH(D618,Cleaning_Reference!$A$6:$A$13,0)),INDEX(Cleaning_Reference!$F$6:$F$13,MATCH(D618,Cleaning_Reference!$A$6:$A$13,0)),Raw_Data!T618))</f>
        <v>2.59</v>
      </c>
      <c r="U618" s="15">
        <f>Raw_Data!U618</f>
        <v>30.9</v>
      </c>
      <c r="V618" s="15">
        <f>Raw_Data!V618</f>
        <v>23668</v>
      </c>
      <c r="W618" s="15">
        <f>Raw_Data!W618</f>
        <v>721164</v>
      </c>
      <c r="X618" s="15">
        <f>Raw_Data!X618</f>
        <v>731341</v>
      </c>
      <c r="Y618" s="15">
        <f>Raw_Data!Y618</f>
        <v>10177</v>
      </c>
      <c r="Z618" s="15">
        <f>Raw_Data!Z618</f>
        <v>21580</v>
      </c>
      <c r="AA618" s="15">
        <f>Raw_Data!AA618</f>
        <v>1.4319999999999999</v>
      </c>
      <c r="AB618" s="15">
        <f>Raw_Data!AB618</f>
        <v>49.7</v>
      </c>
      <c r="AC618" s="19" t="str">
        <f>IF(Raw_Data!G618="","Yes","No")</f>
        <v>No</v>
      </c>
      <c r="AD618" s="19" t="str">
        <f>IF(Raw_Data!L618="","Yes","No")</f>
        <v>No</v>
      </c>
      <c r="AE618" s="19" t="str">
        <f>IF(Raw_Data!T618="","Imputed",IF(Raw_Data!T618&gt;INDEX(Cleaning_Reference!$F$6:$F$13,MATCH(D618,Cleaning_Reference!$A$6:$A$13,0)),"Capped","Original"))</f>
        <v>Original</v>
      </c>
      <c r="AF618" s="21">
        <f t="shared" si="9"/>
        <v>30.9</v>
      </c>
    </row>
    <row r="619" spans="1:32" ht="15" customHeight="1" x14ac:dyDescent="0.3">
      <c r="A619" s="20" t="str">
        <f>Raw_Data!A619</f>
        <v>SF10618</v>
      </c>
      <c r="B619" s="15" t="str">
        <f>Raw_Data!B619</f>
        <v>Tamil Nadu</v>
      </c>
      <c r="C619" s="15" t="str">
        <f>Raw_Data!C619</f>
        <v>Erode</v>
      </c>
      <c r="D619" s="15" t="str">
        <f>Raw_Data!D619</f>
        <v>Chilli</v>
      </c>
      <c r="E619" s="15" t="str">
        <f>Raw_Data!E619</f>
        <v>Kharif</v>
      </c>
      <c r="F619" s="15">
        <f>Raw_Data!F619</f>
        <v>7.55</v>
      </c>
      <c r="G619" s="18">
        <f>IF(Raw_Data!G619="",ROUND(AVERAGEIFS(Raw_Data!$G$2:$G$4001,Raw_Data!$E$2:$E$4001,E619),1),Raw_Data!G619)</f>
        <v>995.5</v>
      </c>
      <c r="H619" s="15">
        <f>Raw_Data!H619</f>
        <v>31</v>
      </c>
      <c r="I619" s="15">
        <f>Raw_Data!I619</f>
        <v>66</v>
      </c>
      <c r="J619" s="15">
        <f>Raw_Data!J619</f>
        <v>6.4</v>
      </c>
      <c r="K619" s="15">
        <f>Raw_Data!K619</f>
        <v>6.54</v>
      </c>
      <c r="L619" s="18">
        <f>IF(Raw_Data!L619="",ROUND(AVERAGEIFS(Raw_Data!$L$2:$L$4001,Raw_Data!$E$2:$E$4001,E619),1),Raw_Data!L619)</f>
        <v>32.299999999999997</v>
      </c>
      <c r="M619" s="15">
        <f>Raw_Data!M619</f>
        <v>123.2</v>
      </c>
      <c r="N619" s="15">
        <f>Raw_Data!N619</f>
        <v>75.900000000000006</v>
      </c>
      <c r="O619" s="15">
        <f>Raw_Data!O619</f>
        <v>134.69999999999999</v>
      </c>
      <c r="P619" s="15" t="str">
        <f>Raw_Data!P619</f>
        <v>Flood</v>
      </c>
      <c r="Q619" s="15">
        <f>Raw_Data!Q619</f>
        <v>172.6</v>
      </c>
      <c r="R619" s="15">
        <f>Raw_Data!R619</f>
        <v>3.92</v>
      </c>
      <c r="S619" s="15">
        <f>Raw_Data!S619</f>
        <v>0.93</v>
      </c>
      <c r="T619" s="18">
        <f>IF(Raw_Data!T619="",ROUND(AVERAGEIFS(Raw_Data!$T$2:$T$4001,Raw_Data!$E$2:$E$4001,E619,Raw_Data!$D$2:$D$4001,D619),2),IF(Raw_Data!T619&gt;INDEX(Cleaning_Reference!$F$6:$F$13,MATCH(D619,Cleaning_Reference!$A$6:$A$13,0)),INDEX(Cleaning_Reference!$F$6:$F$13,MATCH(D619,Cleaning_Reference!$A$6:$A$13,0)),Raw_Data!T619))</f>
        <v>2.7</v>
      </c>
      <c r="U619" s="15">
        <f>Raw_Data!U619</f>
        <v>20.39</v>
      </c>
      <c r="V619" s="15">
        <f>Raw_Data!V619</f>
        <v>100474</v>
      </c>
      <c r="W619" s="15">
        <f>Raw_Data!W619</f>
        <v>487157</v>
      </c>
      <c r="X619" s="15">
        <f>Raw_Data!X619</f>
        <v>2048665</v>
      </c>
      <c r="Y619" s="15">
        <f>Raw_Data!Y619</f>
        <v>1561508</v>
      </c>
      <c r="Z619" s="15">
        <f>Raw_Data!Z619</f>
        <v>6668</v>
      </c>
      <c r="AA619" s="15">
        <f>Raw_Data!AA619</f>
        <v>3.0579999999999998</v>
      </c>
      <c r="AB619" s="15">
        <f>Raw_Data!AB619</f>
        <v>41.7</v>
      </c>
      <c r="AC619" s="19" t="str">
        <f>IF(Raw_Data!G619="","Yes","No")</f>
        <v>No</v>
      </c>
      <c r="AD619" s="19" t="str">
        <f>IF(Raw_Data!L619="","Yes","No")</f>
        <v>No</v>
      </c>
      <c r="AE619" s="19" t="str">
        <f>IF(Raw_Data!T619="","Imputed",IF(Raw_Data!T619&gt;INDEX(Cleaning_Reference!$F$6:$F$13,MATCH(D619,Cleaning_Reference!$A$6:$A$13,0)),"Capped","Original"))</f>
        <v>Original</v>
      </c>
      <c r="AF619" s="21">
        <f t="shared" si="9"/>
        <v>20.39</v>
      </c>
    </row>
    <row r="620" spans="1:32" ht="15" customHeight="1" x14ac:dyDescent="0.3">
      <c r="A620" s="20" t="str">
        <f>Raw_Data!A620</f>
        <v>SF10619</v>
      </c>
      <c r="B620" s="15" t="str">
        <f>Raw_Data!B620</f>
        <v>Gujarat</v>
      </c>
      <c r="C620" s="15" t="str">
        <f>Raw_Data!C620</f>
        <v>Krishna</v>
      </c>
      <c r="D620" s="15" t="str">
        <f>Raw_Data!D620</f>
        <v>Wheat</v>
      </c>
      <c r="E620" s="15" t="str">
        <f>Raw_Data!E620</f>
        <v>Kharif</v>
      </c>
      <c r="F620" s="15">
        <f>Raw_Data!F620</f>
        <v>7.85</v>
      </c>
      <c r="G620" s="18">
        <f>IF(Raw_Data!G620="",ROUND(AVERAGEIFS(Raw_Data!$G$2:$G$4001,Raw_Data!$E$2:$E$4001,E620),1),Raw_Data!G620)</f>
        <v>750.1</v>
      </c>
      <c r="H620" s="15">
        <f>Raw_Data!H620</f>
        <v>29</v>
      </c>
      <c r="I620" s="15">
        <f>Raw_Data!I620</f>
        <v>68.5</v>
      </c>
      <c r="J620" s="15">
        <f>Raw_Data!J620</f>
        <v>5.9</v>
      </c>
      <c r="K620" s="15">
        <f>Raw_Data!K620</f>
        <v>6.3</v>
      </c>
      <c r="L620" s="18">
        <f>IF(Raw_Data!L620="",ROUND(AVERAGEIFS(Raw_Data!$L$2:$L$4001,Raw_Data!$E$2:$E$4001,E620),1),Raw_Data!L620)</f>
        <v>29.5</v>
      </c>
      <c r="M620" s="15">
        <f>Raw_Data!M620</f>
        <v>94.8</v>
      </c>
      <c r="N620" s="15">
        <f>Raw_Data!N620</f>
        <v>26.3</v>
      </c>
      <c r="O620" s="15">
        <f>Raw_Data!O620</f>
        <v>102.1</v>
      </c>
      <c r="P620" s="15" t="str">
        <f>Raw_Data!P620</f>
        <v>Flood</v>
      </c>
      <c r="Q620" s="15">
        <f>Raw_Data!Q620</f>
        <v>293.39999999999998</v>
      </c>
      <c r="R620" s="15">
        <f>Raw_Data!R620</f>
        <v>1.1399999999999999</v>
      </c>
      <c r="S620" s="15">
        <f>Raw_Data!S620</f>
        <v>0.76</v>
      </c>
      <c r="T620" s="18">
        <f>IF(Raw_Data!T620="",ROUND(AVERAGEIFS(Raw_Data!$T$2:$T$4001,Raw_Data!$E$2:$E$4001,E620,Raw_Data!$D$2:$D$4001,D620),2),IF(Raw_Data!T620&gt;INDEX(Cleaning_Reference!$F$6:$F$13,MATCH(D620,Cleaning_Reference!$A$6:$A$13,0)),INDEX(Cleaning_Reference!$F$6:$F$13,MATCH(D620,Cleaning_Reference!$A$6:$A$13,0)),Raw_Data!T620))</f>
        <v>2.59</v>
      </c>
      <c r="U620" s="15">
        <f>Raw_Data!U620</f>
        <v>20.329999999999998</v>
      </c>
      <c r="V620" s="15">
        <f>Raw_Data!V620</f>
        <v>22475</v>
      </c>
      <c r="W620" s="15">
        <f>Raw_Data!W620</f>
        <v>580022</v>
      </c>
      <c r="X620" s="15">
        <f>Raw_Data!X620</f>
        <v>456917</v>
      </c>
      <c r="Y620" s="15">
        <f>Raw_Data!Y620</f>
        <v>-123105</v>
      </c>
      <c r="Z620" s="15">
        <f>Raw_Data!Z620</f>
        <v>4602</v>
      </c>
      <c r="AA620" s="15">
        <f>Raw_Data!AA620</f>
        <v>4.4180000000000001</v>
      </c>
      <c r="AB620" s="15">
        <f>Raw_Data!AB620</f>
        <v>60.8</v>
      </c>
      <c r="AC620" s="19" t="str">
        <f>IF(Raw_Data!G620="","Yes","No")</f>
        <v>No</v>
      </c>
      <c r="AD620" s="19" t="str">
        <f>IF(Raw_Data!L620="","Yes","No")</f>
        <v>No</v>
      </c>
      <c r="AE620" s="19" t="str">
        <f>IF(Raw_Data!T620="","Imputed",IF(Raw_Data!T620&gt;INDEX(Cleaning_Reference!$F$6:$F$13,MATCH(D620,Cleaning_Reference!$A$6:$A$13,0)),"Capped","Original"))</f>
        <v>Original</v>
      </c>
      <c r="AF620" s="21">
        <f t="shared" si="9"/>
        <v>20.329999999999998</v>
      </c>
    </row>
    <row r="621" spans="1:32" ht="15" customHeight="1" x14ac:dyDescent="0.3">
      <c r="A621" s="20" t="str">
        <f>Raw_Data!A621</f>
        <v>SF10620</v>
      </c>
      <c r="B621" s="15" t="str">
        <f>Raw_Data!B621</f>
        <v>Andhra Pradesh</v>
      </c>
      <c r="C621" s="15" t="str">
        <f>Raw_Data!C621</f>
        <v>Rajkot</v>
      </c>
      <c r="D621" s="15" t="str">
        <f>Raw_Data!D621</f>
        <v>Groundnut</v>
      </c>
      <c r="E621" s="15" t="str">
        <f>Raw_Data!E621</f>
        <v>Kharif</v>
      </c>
      <c r="F621" s="15">
        <f>Raw_Data!F621</f>
        <v>0.95</v>
      </c>
      <c r="G621" s="18">
        <f>IF(Raw_Data!G621="",ROUND(AVERAGEIFS(Raw_Data!$G$2:$G$4001,Raw_Data!$E$2:$E$4001,E621),1),Raw_Data!G621)</f>
        <v>979.1</v>
      </c>
      <c r="H621" s="15">
        <f>Raw_Data!H621</f>
        <v>34.6</v>
      </c>
      <c r="I621" s="15">
        <f>Raw_Data!I621</f>
        <v>66</v>
      </c>
      <c r="J621" s="15">
        <f>Raw_Data!J621</f>
        <v>5.8</v>
      </c>
      <c r="K621" s="15">
        <f>Raw_Data!K621</f>
        <v>6.56</v>
      </c>
      <c r="L621" s="18">
        <f>IF(Raw_Data!L621="",ROUND(AVERAGEIFS(Raw_Data!$L$2:$L$4001,Raw_Data!$E$2:$E$4001,E621),1),Raw_Data!L621)</f>
        <v>39.9</v>
      </c>
      <c r="M621" s="15">
        <f>Raw_Data!M621</f>
        <v>133.6</v>
      </c>
      <c r="N621" s="15">
        <f>Raw_Data!N621</f>
        <v>88.9</v>
      </c>
      <c r="O621" s="15">
        <f>Raw_Data!O621</f>
        <v>81.900000000000006</v>
      </c>
      <c r="P621" s="15" t="str">
        <f>Raw_Data!P621</f>
        <v>Flood</v>
      </c>
      <c r="Q621" s="15">
        <f>Raw_Data!Q621</f>
        <v>111.7</v>
      </c>
      <c r="R621" s="15">
        <f>Raw_Data!R621</f>
        <v>3.63</v>
      </c>
      <c r="S621" s="15">
        <f>Raw_Data!S621</f>
        <v>0.83</v>
      </c>
      <c r="T621" s="18">
        <f>IF(Raw_Data!T621="",ROUND(AVERAGEIFS(Raw_Data!$T$2:$T$4001,Raw_Data!$E$2:$E$4001,E621,Raw_Data!$D$2:$D$4001,D621),2),IF(Raw_Data!T621&gt;INDEX(Cleaning_Reference!$F$6:$F$13,MATCH(D621,Cleaning_Reference!$A$6:$A$13,0)),INDEX(Cleaning_Reference!$F$6:$F$13,MATCH(D621,Cleaning_Reference!$A$6:$A$13,0)),Raw_Data!T621))</f>
        <v>1.74</v>
      </c>
      <c r="U621" s="15">
        <f>Raw_Data!U621</f>
        <v>1.65</v>
      </c>
      <c r="V621" s="15">
        <f>Raw_Data!V621</f>
        <v>58167</v>
      </c>
      <c r="W621" s="15">
        <f>Raw_Data!W621</f>
        <v>62174</v>
      </c>
      <c r="X621" s="15">
        <f>Raw_Data!X621</f>
        <v>95976</v>
      </c>
      <c r="Y621" s="15">
        <f>Raw_Data!Y621</f>
        <v>33802</v>
      </c>
      <c r="Z621" s="15">
        <f>Raw_Data!Z621</f>
        <v>641</v>
      </c>
      <c r="AA621" s="15">
        <f>Raw_Data!AA621</f>
        <v>2.5739999999999998</v>
      </c>
      <c r="AB621" s="15">
        <f>Raw_Data!AB621</f>
        <v>70.8</v>
      </c>
      <c r="AC621" s="19" t="str">
        <f>IF(Raw_Data!G621="","Yes","No")</f>
        <v>No</v>
      </c>
      <c r="AD621" s="19" t="str">
        <f>IF(Raw_Data!L621="","Yes","No")</f>
        <v>No</v>
      </c>
      <c r="AE621" s="19" t="str">
        <f>IF(Raw_Data!T621="","Imputed",IF(Raw_Data!T621&gt;INDEX(Cleaning_Reference!$F$6:$F$13,MATCH(D621,Cleaning_Reference!$A$6:$A$13,0)),"Capped","Original"))</f>
        <v>Original</v>
      </c>
      <c r="AF621" s="21">
        <f t="shared" si="9"/>
        <v>1.65</v>
      </c>
    </row>
    <row r="622" spans="1:32" ht="15" customHeight="1" x14ac:dyDescent="0.3">
      <c r="A622" s="20" t="str">
        <f>Raw_Data!A622</f>
        <v>SF10621</v>
      </c>
      <c r="B622" s="15" t="str">
        <f>Raw_Data!B622</f>
        <v>Gujarat</v>
      </c>
      <c r="C622" s="15" t="str">
        <f>Raw_Data!C622</f>
        <v>Raichur</v>
      </c>
      <c r="D622" s="15" t="str">
        <f>Raw_Data!D622</f>
        <v>Pulses</v>
      </c>
      <c r="E622" s="15" t="str">
        <f>Raw_Data!E622</f>
        <v>Kharif</v>
      </c>
      <c r="F622" s="15">
        <f>Raw_Data!F622</f>
        <v>9.6300000000000008</v>
      </c>
      <c r="G622" s="18">
        <f>IF(Raw_Data!G622="",ROUND(AVERAGEIFS(Raw_Data!$G$2:$G$4001,Raw_Data!$E$2:$E$4001,E622),1),Raw_Data!G622)</f>
        <v>1126.2</v>
      </c>
      <c r="H622" s="15">
        <f>Raw_Data!H622</f>
        <v>29.5</v>
      </c>
      <c r="I622" s="15">
        <f>Raw_Data!I622</f>
        <v>73.599999999999994</v>
      </c>
      <c r="J622" s="15">
        <f>Raw_Data!J622</f>
        <v>8</v>
      </c>
      <c r="K622" s="15">
        <f>Raw_Data!K622</f>
        <v>6.34</v>
      </c>
      <c r="L622" s="18">
        <f>IF(Raw_Data!L622="",ROUND(AVERAGEIFS(Raw_Data!$L$2:$L$4001,Raw_Data!$E$2:$E$4001,E622),1),Raw_Data!L622)</f>
        <v>25.2</v>
      </c>
      <c r="M622" s="15">
        <f>Raw_Data!M622</f>
        <v>134.30000000000001</v>
      </c>
      <c r="N622" s="15">
        <f>Raw_Data!N622</f>
        <v>89.5</v>
      </c>
      <c r="O622" s="15">
        <f>Raw_Data!O622</f>
        <v>155.80000000000001</v>
      </c>
      <c r="P622" s="15" t="str">
        <f>Raw_Data!P622</f>
        <v>Flood</v>
      </c>
      <c r="Q622" s="15">
        <f>Raw_Data!Q622</f>
        <v>135</v>
      </c>
      <c r="R622" s="15">
        <f>Raw_Data!R622</f>
        <v>6.73</v>
      </c>
      <c r="S622" s="15">
        <f>Raw_Data!S622</f>
        <v>0.85</v>
      </c>
      <c r="T622" s="18">
        <f>IF(Raw_Data!T622="",ROUND(AVERAGEIFS(Raw_Data!$T$2:$T$4001,Raw_Data!$E$2:$E$4001,E622,Raw_Data!$D$2:$D$4001,D622),2),IF(Raw_Data!T622&gt;INDEX(Cleaning_Reference!$F$6:$F$13,MATCH(D622,Cleaning_Reference!$A$6:$A$13,0)),INDEX(Cleaning_Reference!$F$6:$F$13,MATCH(D622,Cleaning_Reference!$A$6:$A$13,0)),Raw_Data!T622))</f>
        <v>1.18</v>
      </c>
      <c r="U622" s="15">
        <f>Raw_Data!U622</f>
        <v>11.36</v>
      </c>
      <c r="V622" s="15">
        <f>Raw_Data!V622</f>
        <v>78337</v>
      </c>
      <c r="W622" s="15">
        <f>Raw_Data!W622</f>
        <v>578209</v>
      </c>
      <c r="X622" s="15">
        <f>Raw_Data!X622</f>
        <v>889908</v>
      </c>
      <c r="Y622" s="15">
        <f>Raw_Data!Y622</f>
        <v>311699</v>
      </c>
      <c r="Z622" s="15">
        <f>Raw_Data!Z622</f>
        <v>4218</v>
      </c>
      <c r="AA622" s="15">
        <f>Raw_Data!AA622</f>
        <v>2.6930000000000001</v>
      </c>
      <c r="AB622" s="15">
        <f>Raw_Data!AB622</f>
        <v>60.3</v>
      </c>
      <c r="AC622" s="19" t="str">
        <f>IF(Raw_Data!G622="","Yes","No")</f>
        <v>No</v>
      </c>
      <c r="AD622" s="19" t="str">
        <f>IF(Raw_Data!L622="","Yes","No")</f>
        <v>No</v>
      </c>
      <c r="AE622" s="19" t="str">
        <f>IF(Raw_Data!T622="","Imputed",IF(Raw_Data!T622&gt;INDEX(Cleaning_Reference!$F$6:$F$13,MATCH(D622,Cleaning_Reference!$A$6:$A$13,0)),"Capped","Original"))</f>
        <v>Original</v>
      </c>
      <c r="AF622" s="21">
        <f t="shared" si="9"/>
        <v>11.36</v>
      </c>
    </row>
    <row r="623" spans="1:32" ht="15" customHeight="1" x14ac:dyDescent="0.3">
      <c r="A623" s="20" t="str">
        <f>Raw_Data!A623</f>
        <v>SF10622</v>
      </c>
      <c r="B623" s="15" t="str">
        <f>Raw_Data!B623</f>
        <v>Maharashtra</v>
      </c>
      <c r="C623" s="15" t="str">
        <f>Raw_Data!C623</f>
        <v>Nashik</v>
      </c>
      <c r="D623" s="15" t="str">
        <f>Raw_Data!D623</f>
        <v>Chilli</v>
      </c>
      <c r="E623" s="15" t="str">
        <f>Raw_Data!E623</f>
        <v>Kharif</v>
      </c>
      <c r="F623" s="15">
        <f>Raw_Data!F623</f>
        <v>14.66</v>
      </c>
      <c r="G623" s="18">
        <f>IF(Raw_Data!G623="",ROUND(AVERAGEIFS(Raw_Data!$G$2:$G$4001,Raw_Data!$E$2:$E$4001,E623),1),Raw_Data!G623)</f>
        <v>764.2</v>
      </c>
      <c r="H623" s="15">
        <f>Raw_Data!H623</f>
        <v>26.4</v>
      </c>
      <c r="I623" s="15">
        <f>Raw_Data!I623</f>
        <v>66.8</v>
      </c>
      <c r="J623" s="15">
        <f>Raw_Data!J623</f>
        <v>8.3000000000000007</v>
      </c>
      <c r="K623" s="15">
        <f>Raw_Data!K623</f>
        <v>6.26</v>
      </c>
      <c r="L623" s="18">
        <f>IF(Raw_Data!L623="",ROUND(AVERAGEIFS(Raw_Data!$L$2:$L$4001,Raw_Data!$E$2:$E$4001,E623),1),Raw_Data!L623)</f>
        <v>31</v>
      </c>
      <c r="M623" s="15">
        <f>Raw_Data!M623</f>
        <v>122.9</v>
      </c>
      <c r="N623" s="15">
        <f>Raw_Data!N623</f>
        <v>77.2</v>
      </c>
      <c r="O623" s="15">
        <f>Raw_Data!O623</f>
        <v>129.80000000000001</v>
      </c>
      <c r="P623" s="15" t="str">
        <f>Raw_Data!P623</f>
        <v>Rainfed</v>
      </c>
      <c r="Q623" s="15">
        <f>Raw_Data!Q623</f>
        <v>140</v>
      </c>
      <c r="R623" s="15">
        <f>Raw_Data!R623</f>
        <v>6.9</v>
      </c>
      <c r="S623" s="15">
        <f>Raw_Data!S623</f>
        <v>0.86</v>
      </c>
      <c r="T623" s="18">
        <f>IF(Raw_Data!T623="",ROUND(AVERAGEIFS(Raw_Data!$T$2:$T$4001,Raw_Data!$E$2:$E$4001,E623,Raw_Data!$D$2:$D$4001,D623),2),IF(Raw_Data!T623&gt;INDEX(Cleaning_Reference!$F$6:$F$13,MATCH(D623,Cleaning_Reference!$A$6:$A$13,0)),INDEX(Cleaning_Reference!$F$6:$F$13,MATCH(D623,Cleaning_Reference!$A$6:$A$13,0)),Raw_Data!T623))</f>
        <v>2.0699999999999998</v>
      </c>
      <c r="U623" s="15">
        <f>Raw_Data!U623</f>
        <v>30.35</v>
      </c>
      <c r="V623" s="15">
        <f>Raw_Data!V623</f>
        <v>101694</v>
      </c>
      <c r="W623" s="15">
        <f>Raw_Data!W623</f>
        <v>745081</v>
      </c>
      <c r="X623" s="15">
        <f>Raw_Data!X623</f>
        <v>3086413</v>
      </c>
      <c r="Y623" s="15">
        <f>Raw_Data!Y623</f>
        <v>2341332</v>
      </c>
      <c r="Z623" s="15">
        <f>Raw_Data!Z623</f>
        <v>5170</v>
      </c>
      <c r="AA623" s="15">
        <f>Raw_Data!AA623</f>
        <v>5.87</v>
      </c>
      <c r="AB623" s="15">
        <f>Raw_Data!AB623</f>
        <v>43.9</v>
      </c>
      <c r="AC623" s="19" t="str">
        <f>IF(Raw_Data!G623="","Yes","No")</f>
        <v>No</v>
      </c>
      <c r="AD623" s="19" t="str">
        <f>IF(Raw_Data!L623="","Yes","No")</f>
        <v>No</v>
      </c>
      <c r="AE623" s="19" t="str">
        <f>IF(Raw_Data!T623="","Imputed",IF(Raw_Data!T623&gt;INDEX(Cleaning_Reference!$F$6:$F$13,MATCH(D623,Cleaning_Reference!$A$6:$A$13,0)),"Capped","Original"))</f>
        <v>Original</v>
      </c>
      <c r="AF623" s="21">
        <f t="shared" si="9"/>
        <v>30.35</v>
      </c>
    </row>
    <row r="624" spans="1:32" ht="15" customHeight="1" x14ac:dyDescent="0.3">
      <c r="A624" s="20" t="str">
        <f>Raw_Data!A624</f>
        <v>SF10623</v>
      </c>
      <c r="B624" s="15" t="str">
        <f>Raw_Data!B624</f>
        <v>Andhra Pradesh</v>
      </c>
      <c r="C624" s="15" t="str">
        <f>Raw_Data!C624</f>
        <v>Rajkot</v>
      </c>
      <c r="D624" s="15" t="str">
        <f>Raw_Data!D624</f>
        <v>Maize</v>
      </c>
      <c r="E624" s="15" t="str">
        <f>Raw_Data!E624</f>
        <v>Rabi</v>
      </c>
      <c r="F624" s="15">
        <f>Raw_Data!F624</f>
        <v>9.48</v>
      </c>
      <c r="G624" s="18">
        <f>IF(Raw_Data!G624="",ROUND(AVERAGEIFS(Raw_Data!$G$2:$G$4001,Raw_Data!$E$2:$E$4001,E624),1),Raw_Data!G624)</f>
        <v>649.70000000000005</v>
      </c>
      <c r="H624" s="15">
        <f>Raw_Data!H624</f>
        <v>26.7</v>
      </c>
      <c r="I624" s="15">
        <f>Raw_Data!I624</f>
        <v>69.3</v>
      </c>
      <c r="J624" s="15">
        <f>Raw_Data!J624</f>
        <v>6.7</v>
      </c>
      <c r="K624" s="15">
        <f>Raw_Data!K624</f>
        <v>6.33</v>
      </c>
      <c r="L624" s="18">
        <f>IF(Raw_Data!L624="",ROUND(AVERAGEIFS(Raw_Data!$L$2:$L$4001,Raw_Data!$E$2:$E$4001,E624),1),Raw_Data!L624)</f>
        <v>19</v>
      </c>
      <c r="M624" s="15">
        <f>Raw_Data!M624</f>
        <v>110.4</v>
      </c>
      <c r="N624" s="15">
        <f>Raw_Data!N624</f>
        <v>78.599999999999994</v>
      </c>
      <c r="O624" s="15">
        <f>Raw_Data!O624</f>
        <v>122.6</v>
      </c>
      <c r="P624" s="15" t="str">
        <f>Raw_Data!P624</f>
        <v>Drip</v>
      </c>
      <c r="Q624" s="15">
        <f>Raw_Data!Q624</f>
        <v>234.7</v>
      </c>
      <c r="R624" s="15">
        <f>Raw_Data!R624</f>
        <v>2.87</v>
      </c>
      <c r="S624" s="15">
        <f>Raw_Data!S624</f>
        <v>0.9</v>
      </c>
      <c r="T624" s="18">
        <f>IF(Raw_Data!T624="",ROUND(AVERAGEIFS(Raw_Data!$T$2:$T$4001,Raw_Data!$E$2:$E$4001,E624,Raw_Data!$D$2:$D$4001,D624),2),IF(Raw_Data!T624&gt;INDEX(Cleaning_Reference!$F$6:$F$13,MATCH(D624,Cleaning_Reference!$A$6:$A$13,0)),INDEX(Cleaning_Reference!$F$6:$F$13,MATCH(D624,Cleaning_Reference!$A$6:$A$13,0)),Raw_Data!T624))</f>
        <v>4.88</v>
      </c>
      <c r="U624" s="15">
        <f>Raw_Data!U624</f>
        <v>46.26</v>
      </c>
      <c r="V624" s="15">
        <f>Raw_Data!V624</f>
        <v>22658</v>
      </c>
      <c r="W624" s="15">
        <f>Raw_Data!W624</f>
        <v>754440</v>
      </c>
      <c r="X624" s="15">
        <f>Raw_Data!X624</f>
        <v>1048159</v>
      </c>
      <c r="Y624" s="15">
        <f>Raw_Data!Y624</f>
        <v>293719</v>
      </c>
      <c r="Z624" s="15">
        <f>Raw_Data!Z624</f>
        <v>4843</v>
      </c>
      <c r="AA624" s="15">
        <f>Raw_Data!AA624</f>
        <v>9.5519999999999996</v>
      </c>
      <c r="AB624" s="15">
        <f>Raw_Data!AB624</f>
        <v>68.099999999999994</v>
      </c>
      <c r="AC624" s="19" t="str">
        <f>IF(Raw_Data!G624="","Yes","No")</f>
        <v>No</v>
      </c>
      <c r="AD624" s="19" t="str">
        <f>IF(Raw_Data!L624="","Yes","No")</f>
        <v>No</v>
      </c>
      <c r="AE624" s="19" t="str">
        <f>IF(Raw_Data!T624="","Imputed",IF(Raw_Data!T624&gt;INDEX(Cleaning_Reference!$F$6:$F$13,MATCH(D624,Cleaning_Reference!$A$6:$A$13,0)),"Capped","Original"))</f>
        <v>Original</v>
      </c>
      <c r="AF624" s="21">
        <f t="shared" si="9"/>
        <v>46.26</v>
      </c>
    </row>
    <row r="625" spans="1:32" ht="15" customHeight="1" x14ac:dyDescent="0.3">
      <c r="A625" s="20" t="str">
        <f>Raw_Data!A625</f>
        <v>SF10624</v>
      </c>
      <c r="B625" s="15" t="str">
        <f>Raw_Data!B625</f>
        <v>Telangana</v>
      </c>
      <c r="C625" s="15" t="str">
        <f>Raw_Data!C625</f>
        <v>Erode</v>
      </c>
      <c r="D625" s="15" t="str">
        <f>Raw_Data!D625</f>
        <v>Maize</v>
      </c>
      <c r="E625" s="15" t="str">
        <f>Raw_Data!E625</f>
        <v>Kharif</v>
      </c>
      <c r="F625" s="15">
        <f>Raw_Data!F625</f>
        <v>9.64</v>
      </c>
      <c r="G625" s="18">
        <f>IF(Raw_Data!G625="",ROUND(AVERAGEIFS(Raw_Data!$G$2:$G$4001,Raw_Data!$E$2:$E$4001,E625),1),Raw_Data!G625)</f>
        <v>962.7</v>
      </c>
      <c r="H625" s="15">
        <f>Raw_Data!H625</f>
        <v>28.6</v>
      </c>
      <c r="I625" s="15">
        <f>Raw_Data!I625</f>
        <v>78.8</v>
      </c>
      <c r="J625" s="15">
        <f>Raw_Data!J625</f>
        <v>5.8</v>
      </c>
      <c r="K625" s="15">
        <f>Raw_Data!K625</f>
        <v>6.24</v>
      </c>
      <c r="L625" s="18">
        <f>IF(Raw_Data!L625="",ROUND(AVERAGEIFS(Raw_Data!$L$2:$L$4001,Raw_Data!$E$2:$E$4001,E625),1),Raw_Data!L625)</f>
        <v>22.9</v>
      </c>
      <c r="M625" s="15">
        <f>Raw_Data!M625</f>
        <v>152.69999999999999</v>
      </c>
      <c r="N625" s="15">
        <f>Raw_Data!N625</f>
        <v>77</v>
      </c>
      <c r="O625" s="15">
        <f>Raw_Data!O625</f>
        <v>107.6</v>
      </c>
      <c r="P625" s="15" t="str">
        <f>Raw_Data!P625</f>
        <v>Flood</v>
      </c>
      <c r="Q625" s="15">
        <f>Raw_Data!Q625</f>
        <v>173.5</v>
      </c>
      <c r="R625" s="15">
        <f>Raw_Data!R625</f>
        <v>4.68</v>
      </c>
      <c r="S625" s="15">
        <f>Raw_Data!S625</f>
        <v>0.96</v>
      </c>
      <c r="T625" s="18">
        <f>IF(Raw_Data!T625="",ROUND(AVERAGEIFS(Raw_Data!$T$2:$T$4001,Raw_Data!$E$2:$E$4001,E625,Raw_Data!$D$2:$D$4001,D625),2),IF(Raw_Data!T625&gt;INDEX(Cleaning_Reference!$F$6:$F$13,MATCH(D625,Cleaning_Reference!$A$6:$A$13,0)),INDEX(Cleaning_Reference!$F$6:$F$13,MATCH(D625,Cleaning_Reference!$A$6:$A$13,0)),Raw_Data!T625))</f>
        <v>3.75</v>
      </c>
      <c r="U625" s="15">
        <f>Raw_Data!U625</f>
        <v>36.15</v>
      </c>
      <c r="V625" s="15">
        <f>Raw_Data!V625</f>
        <v>21010</v>
      </c>
      <c r="W625" s="15">
        <f>Raw_Data!W625</f>
        <v>675279</v>
      </c>
      <c r="X625" s="15">
        <f>Raw_Data!X625</f>
        <v>759512</v>
      </c>
      <c r="Y625" s="15">
        <f>Raw_Data!Y625</f>
        <v>84233</v>
      </c>
      <c r="Z625" s="15">
        <f>Raw_Data!Z625</f>
        <v>6443</v>
      </c>
      <c r="AA625" s="15">
        <f>Raw_Data!AA625</f>
        <v>5.6109999999999998</v>
      </c>
      <c r="AB625" s="15">
        <f>Raw_Data!AB625</f>
        <v>55.2</v>
      </c>
      <c r="AC625" s="19" t="str">
        <f>IF(Raw_Data!G625="","Yes","No")</f>
        <v>No</v>
      </c>
      <c r="AD625" s="19" t="str">
        <f>IF(Raw_Data!L625="","Yes","No")</f>
        <v>No</v>
      </c>
      <c r="AE625" s="19" t="str">
        <f>IF(Raw_Data!T625="","Imputed",IF(Raw_Data!T625&gt;INDEX(Cleaning_Reference!$F$6:$F$13,MATCH(D625,Cleaning_Reference!$A$6:$A$13,0)),"Capped","Original"))</f>
        <v>Original</v>
      </c>
      <c r="AF625" s="21">
        <f t="shared" si="9"/>
        <v>36.15</v>
      </c>
    </row>
    <row r="626" spans="1:32" ht="15" customHeight="1" x14ac:dyDescent="0.3">
      <c r="A626" s="20" t="str">
        <f>Raw_Data!A626</f>
        <v>SF10625</v>
      </c>
      <c r="B626" s="15" t="str">
        <f>Raw_Data!B626</f>
        <v>Madhya Pradesh</v>
      </c>
      <c r="C626" s="15" t="str">
        <f>Raw_Data!C626</f>
        <v>Erode</v>
      </c>
      <c r="D626" s="15" t="str">
        <f>Raw_Data!D626</f>
        <v>Groundnut</v>
      </c>
      <c r="E626" s="15" t="str">
        <f>Raw_Data!E626</f>
        <v>Rabi</v>
      </c>
      <c r="F626" s="15">
        <f>Raw_Data!F626</f>
        <v>1.41</v>
      </c>
      <c r="G626" s="18">
        <f>IF(Raw_Data!G626="",ROUND(AVERAGEIFS(Raw_Data!$G$2:$G$4001,Raw_Data!$E$2:$E$4001,E626),1),Raw_Data!G626)</f>
        <v>300.39999999999998</v>
      </c>
      <c r="H626" s="15">
        <f>Raw_Data!H626</f>
        <v>23</v>
      </c>
      <c r="I626" s="15">
        <f>Raw_Data!I626</f>
        <v>58.5</v>
      </c>
      <c r="J626" s="15">
        <f>Raw_Data!J626</f>
        <v>7.2</v>
      </c>
      <c r="K626" s="15">
        <f>Raw_Data!K626</f>
        <v>7.99</v>
      </c>
      <c r="L626" s="18">
        <f>IF(Raw_Data!L626="",ROUND(AVERAGEIFS(Raw_Data!$L$2:$L$4001,Raw_Data!$E$2:$E$4001,E626),1),Raw_Data!L626)</f>
        <v>33.4</v>
      </c>
      <c r="M626" s="15">
        <f>Raw_Data!M626</f>
        <v>123.8</v>
      </c>
      <c r="N626" s="15">
        <f>Raw_Data!N626</f>
        <v>40.299999999999997</v>
      </c>
      <c r="O626" s="15">
        <f>Raw_Data!O626</f>
        <v>130.1</v>
      </c>
      <c r="P626" s="15" t="str">
        <f>Raw_Data!P626</f>
        <v>Rainfed</v>
      </c>
      <c r="Q626" s="15">
        <f>Raw_Data!Q626</f>
        <v>205.8</v>
      </c>
      <c r="R626" s="15">
        <f>Raw_Data!R626</f>
        <v>5.85</v>
      </c>
      <c r="S626" s="15">
        <f>Raw_Data!S626</f>
        <v>0.95</v>
      </c>
      <c r="T626" s="18">
        <f>IF(Raw_Data!T626="",ROUND(AVERAGEIFS(Raw_Data!$T$2:$T$4001,Raw_Data!$E$2:$E$4001,E626,Raw_Data!$D$2:$D$4001,D626),2),IF(Raw_Data!T626&gt;INDEX(Cleaning_Reference!$F$6:$F$13,MATCH(D626,Cleaning_Reference!$A$6:$A$13,0)),INDEX(Cleaning_Reference!$F$6:$F$13,MATCH(D626,Cleaning_Reference!$A$6:$A$13,0)),Raw_Data!T626))</f>
        <v>0.3</v>
      </c>
      <c r="U626" s="15">
        <f>Raw_Data!U626</f>
        <v>0.42</v>
      </c>
      <c r="V626" s="15">
        <f>Raw_Data!V626</f>
        <v>54393</v>
      </c>
      <c r="W626" s="15">
        <f>Raw_Data!W626</f>
        <v>95089</v>
      </c>
      <c r="X626" s="15">
        <f>Raw_Data!X626</f>
        <v>22845</v>
      </c>
      <c r="Y626" s="15">
        <f>Raw_Data!Y626</f>
        <v>-72244</v>
      </c>
      <c r="Z626" s="15">
        <f>Raw_Data!Z626</f>
        <v>385</v>
      </c>
      <c r="AA626" s="15">
        <f>Raw_Data!AA626</f>
        <v>1.091</v>
      </c>
      <c r="AB626" s="15">
        <f>Raw_Data!AB626</f>
        <v>34.4</v>
      </c>
      <c r="AC626" s="19" t="str">
        <f>IF(Raw_Data!G626="","Yes","No")</f>
        <v>No</v>
      </c>
      <c r="AD626" s="19" t="str">
        <f>IF(Raw_Data!L626="","Yes","No")</f>
        <v>No</v>
      </c>
      <c r="AE626" s="19" t="str">
        <f>IF(Raw_Data!T626="","Imputed",IF(Raw_Data!T626&gt;INDEX(Cleaning_Reference!$F$6:$F$13,MATCH(D626,Cleaning_Reference!$A$6:$A$13,0)),"Capped","Original"))</f>
        <v>Original</v>
      </c>
      <c r="AF626" s="21">
        <f t="shared" si="9"/>
        <v>0.42</v>
      </c>
    </row>
    <row r="627" spans="1:32" ht="15" customHeight="1" x14ac:dyDescent="0.3">
      <c r="A627" s="20" t="str">
        <f>Raw_Data!A627</f>
        <v>SF10626</v>
      </c>
      <c r="B627" s="15" t="str">
        <f>Raw_Data!B627</f>
        <v>Karnataka</v>
      </c>
      <c r="C627" s="15" t="str">
        <f>Raw_Data!C627</f>
        <v>Nalgonda</v>
      </c>
      <c r="D627" s="15" t="str">
        <f>Raw_Data!D627</f>
        <v>Cotton</v>
      </c>
      <c r="E627" s="15" t="str">
        <f>Raw_Data!E627</f>
        <v>Kharif</v>
      </c>
      <c r="F627" s="15">
        <f>Raw_Data!F627</f>
        <v>8.8800000000000008</v>
      </c>
      <c r="G627" s="18">
        <f>IF(Raw_Data!G627="",ROUND(AVERAGEIFS(Raw_Data!$G$2:$G$4001,Raw_Data!$E$2:$E$4001,E627),1),Raw_Data!G627)</f>
        <v>694.2</v>
      </c>
      <c r="H627" s="15">
        <f>Raw_Data!H627</f>
        <v>28.9</v>
      </c>
      <c r="I627" s="15">
        <f>Raw_Data!I627</f>
        <v>74.3</v>
      </c>
      <c r="J627" s="15">
        <f>Raw_Data!J627</f>
        <v>5.4</v>
      </c>
      <c r="K627" s="15">
        <f>Raw_Data!K627</f>
        <v>7.02</v>
      </c>
      <c r="L627" s="18">
        <f>IF(Raw_Data!L627="",ROUND(AVERAGEIFS(Raw_Data!$L$2:$L$4001,Raw_Data!$E$2:$E$4001,E627),1),Raw_Data!L627)</f>
        <v>24.1</v>
      </c>
      <c r="M627" s="15">
        <f>Raw_Data!M627</f>
        <v>126.7</v>
      </c>
      <c r="N627" s="15">
        <f>Raw_Data!N627</f>
        <v>61.8</v>
      </c>
      <c r="O627" s="15">
        <f>Raw_Data!O627</f>
        <v>88.1</v>
      </c>
      <c r="P627" s="15" t="str">
        <f>Raw_Data!P627</f>
        <v>Rainfed</v>
      </c>
      <c r="Q627" s="15">
        <f>Raw_Data!Q627</f>
        <v>202.9</v>
      </c>
      <c r="R627" s="15">
        <f>Raw_Data!R627</f>
        <v>1.87</v>
      </c>
      <c r="S627" s="15">
        <f>Raw_Data!S627</f>
        <v>0.96</v>
      </c>
      <c r="T627" s="18">
        <f>IF(Raw_Data!T627="",ROUND(AVERAGEIFS(Raw_Data!$T$2:$T$4001,Raw_Data!$E$2:$E$4001,E627,Raw_Data!$D$2:$D$4001,D627),2),IF(Raw_Data!T627&gt;INDEX(Cleaning_Reference!$F$6:$F$13,MATCH(D627,Cleaning_Reference!$A$6:$A$13,0)),INDEX(Cleaning_Reference!$F$6:$F$13,MATCH(D627,Cleaning_Reference!$A$6:$A$13,0)),Raw_Data!T627))</f>
        <v>1.82</v>
      </c>
      <c r="U627" s="15">
        <f>Raw_Data!U627</f>
        <v>16.16</v>
      </c>
      <c r="V627" s="15">
        <f>Raw_Data!V627</f>
        <v>67652</v>
      </c>
      <c r="W627" s="15">
        <f>Raw_Data!W627</f>
        <v>663853</v>
      </c>
      <c r="X627" s="15">
        <f>Raw_Data!X627</f>
        <v>1093256</v>
      </c>
      <c r="Y627" s="15">
        <f>Raw_Data!Y627</f>
        <v>429403</v>
      </c>
      <c r="Z627" s="15">
        <f>Raw_Data!Z627</f>
        <v>3382</v>
      </c>
      <c r="AA627" s="15">
        <f>Raw_Data!AA627</f>
        <v>4.7779999999999996</v>
      </c>
      <c r="AB627" s="15">
        <f>Raw_Data!AB627</f>
        <v>53.7</v>
      </c>
      <c r="AC627" s="19" t="str">
        <f>IF(Raw_Data!G627="","Yes","No")</f>
        <v>No</v>
      </c>
      <c r="AD627" s="19" t="str">
        <f>IF(Raw_Data!L627="","Yes","No")</f>
        <v>No</v>
      </c>
      <c r="AE627" s="19" t="str">
        <f>IF(Raw_Data!T627="","Imputed",IF(Raw_Data!T627&gt;INDEX(Cleaning_Reference!$F$6:$F$13,MATCH(D627,Cleaning_Reference!$A$6:$A$13,0)),"Capped","Original"))</f>
        <v>Original</v>
      </c>
      <c r="AF627" s="21">
        <f t="shared" si="9"/>
        <v>16.16</v>
      </c>
    </row>
    <row r="628" spans="1:32" ht="15" customHeight="1" x14ac:dyDescent="0.3">
      <c r="A628" s="20" t="str">
        <f>Raw_Data!A628</f>
        <v>SF10627</v>
      </c>
      <c r="B628" s="15" t="str">
        <f>Raw_Data!B628</f>
        <v>Maharashtra</v>
      </c>
      <c r="C628" s="15" t="str">
        <f>Raw_Data!C628</f>
        <v>Warangal</v>
      </c>
      <c r="D628" s="15" t="str">
        <f>Raw_Data!D628</f>
        <v>Chilli</v>
      </c>
      <c r="E628" s="15" t="str">
        <f>Raw_Data!E628</f>
        <v>Kharif</v>
      </c>
      <c r="F628" s="15">
        <f>Raw_Data!F628</f>
        <v>14.45</v>
      </c>
      <c r="G628" s="18">
        <f>IF(Raw_Data!G628="",ROUND(AVERAGEIFS(Raw_Data!$G$2:$G$4001,Raw_Data!$E$2:$E$4001,E628),1),Raw_Data!G628)</f>
        <v>806.5</v>
      </c>
      <c r="H628" s="15">
        <f>Raw_Data!H628</f>
        <v>28.9</v>
      </c>
      <c r="I628" s="15">
        <f>Raw_Data!I628</f>
        <v>68.900000000000006</v>
      </c>
      <c r="J628" s="15">
        <f>Raw_Data!J628</f>
        <v>8.6</v>
      </c>
      <c r="K628" s="15">
        <f>Raw_Data!K628</f>
        <v>6.48</v>
      </c>
      <c r="L628" s="18">
        <f>IF(Raw_Data!L628="",ROUND(AVERAGEIFS(Raw_Data!$L$2:$L$4001,Raw_Data!$E$2:$E$4001,E628),1),Raw_Data!L628)</f>
        <v>27.1</v>
      </c>
      <c r="M628" s="15">
        <f>Raw_Data!M628</f>
        <v>131.6</v>
      </c>
      <c r="N628" s="15">
        <f>Raw_Data!N628</f>
        <v>75.400000000000006</v>
      </c>
      <c r="O628" s="15">
        <f>Raw_Data!O628</f>
        <v>120.6</v>
      </c>
      <c r="P628" s="15" t="str">
        <f>Raw_Data!P628</f>
        <v>Flood</v>
      </c>
      <c r="Q628" s="15">
        <f>Raw_Data!Q628</f>
        <v>182.9</v>
      </c>
      <c r="R628" s="15">
        <f>Raw_Data!R628</f>
        <v>2.52</v>
      </c>
      <c r="S628" s="15">
        <f>Raw_Data!S628</f>
        <v>0.94</v>
      </c>
      <c r="T628" s="18">
        <f>IF(Raw_Data!T628="",ROUND(AVERAGEIFS(Raw_Data!$T$2:$T$4001,Raw_Data!$E$2:$E$4001,E628,Raw_Data!$D$2:$D$4001,D628),2),IF(Raw_Data!T628&gt;INDEX(Cleaning_Reference!$F$6:$F$13,MATCH(D628,Cleaning_Reference!$A$6:$A$13,0)),INDEX(Cleaning_Reference!$F$6:$F$13,MATCH(D628,Cleaning_Reference!$A$6:$A$13,0)),Raw_Data!T628))</f>
        <v>2.92</v>
      </c>
      <c r="U628" s="15">
        <f>Raw_Data!U628</f>
        <v>42.19</v>
      </c>
      <c r="V628" s="15">
        <f>Raw_Data!V628</f>
        <v>120429</v>
      </c>
      <c r="W628" s="15">
        <f>Raw_Data!W628</f>
        <v>1059050</v>
      </c>
      <c r="X628" s="15">
        <f>Raw_Data!X628</f>
        <v>5080900</v>
      </c>
      <c r="Y628" s="15">
        <f>Raw_Data!Y628</f>
        <v>4021850</v>
      </c>
      <c r="Z628" s="15">
        <f>Raw_Data!Z628</f>
        <v>10980</v>
      </c>
      <c r="AA628" s="15">
        <f>Raw_Data!AA628</f>
        <v>3.8420000000000001</v>
      </c>
      <c r="AB628" s="15">
        <f>Raw_Data!AB628</f>
        <v>58</v>
      </c>
      <c r="AC628" s="19" t="str">
        <f>IF(Raw_Data!G628="","Yes","No")</f>
        <v>No</v>
      </c>
      <c r="AD628" s="19" t="str">
        <f>IF(Raw_Data!L628="","Yes","No")</f>
        <v>No</v>
      </c>
      <c r="AE628" s="19" t="str">
        <f>IF(Raw_Data!T628="","Imputed",IF(Raw_Data!T628&gt;INDEX(Cleaning_Reference!$F$6:$F$13,MATCH(D628,Cleaning_Reference!$A$6:$A$13,0)),"Capped","Original"))</f>
        <v>Original</v>
      </c>
      <c r="AF628" s="21">
        <f t="shared" si="9"/>
        <v>42.19</v>
      </c>
    </row>
    <row r="629" spans="1:32" ht="15" customHeight="1" x14ac:dyDescent="0.3">
      <c r="A629" s="20" t="str">
        <f>Raw_Data!A629</f>
        <v>SF10628</v>
      </c>
      <c r="B629" s="15" t="str">
        <f>Raw_Data!B629</f>
        <v>Tamil Nadu</v>
      </c>
      <c r="C629" s="15" t="str">
        <f>Raw_Data!C629</f>
        <v>Warangal</v>
      </c>
      <c r="D629" s="15" t="str">
        <f>Raw_Data!D629</f>
        <v>Pulses</v>
      </c>
      <c r="E629" s="15" t="str">
        <f>Raw_Data!E629</f>
        <v>Kharif</v>
      </c>
      <c r="F629" s="15">
        <f>Raw_Data!F629</f>
        <v>3</v>
      </c>
      <c r="G629" s="18">
        <f>IF(Raw_Data!G629="",ROUND(AVERAGEIFS(Raw_Data!$G$2:$G$4001,Raw_Data!$E$2:$E$4001,E629),1),Raw_Data!G629)</f>
        <v>1249.9000000000001</v>
      </c>
      <c r="H629" s="15">
        <f>Raw_Data!H629</f>
        <v>26.6</v>
      </c>
      <c r="I629" s="15">
        <f>Raw_Data!I629</f>
        <v>69.099999999999994</v>
      </c>
      <c r="J629" s="15">
        <f>Raw_Data!J629</f>
        <v>5.9</v>
      </c>
      <c r="K629" s="15">
        <f>Raw_Data!K629</f>
        <v>6.92</v>
      </c>
      <c r="L629" s="18">
        <f>IF(Raw_Data!L629="",ROUND(AVERAGEIFS(Raw_Data!$L$2:$L$4001,Raw_Data!$E$2:$E$4001,E629),1),Raw_Data!L629)</f>
        <v>35</v>
      </c>
      <c r="M629" s="15">
        <f>Raw_Data!M629</f>
        <v>87.5</v>
      </c>
      <c r="N629" s="15">
        <f>Raw_Data!N629</f>
        <v>57.5</v>
      </c>
      <c r="O629" s="15">
        <f>Raw_Data!O629</f>
        <v>87.4</v>
      </c>
      <c r="P629" s="15" t="str">
        <f>Raw_Data!P629</f>
        <v>Rainfed</v>
      </c>
      <c r="Q629" s="15">
        <f>Raw_Data!Q629</f>
        <v>141.30000000000001</v>
      </c>
      <c r="R629" s="15">
        <f>Raw_Data!R629</f>
        <v>5.49</v>
      </c>
      <c r="S629" s="15">
        <f>Raw_Data!S629</f>
        <v>0.67</v>
      </c>
      <c r="T629" s="18">
        <f>IF(Raw_Data!T629="",ROUND(AVERAGEIFS(Raw_Data!$T$2:$T$4001,Raw_Data!$E$2:$E$4001,E629,Raw_Data!$D$2:$D$4001,D629),2),IF(Raw_Data!T629&gt;INDEX(Cleaning_Reference!$F$6:$F$13,MATCH(D629,Cleaning_Reference!$A$6:$A$13,0)),INDEX(Cleaning_Reference!$F$6:$F$13,MATCH(D629,Cleaning_Reference!$A$6:$A$13,0)),Raw_Data!T629))</f>
        <v>0.87</v>
      </c>
      <c r="U629" s="15">
        <f>Raw_Data!U629</f>
        <v>2.61</v>
      </c>
      <c r="V629" s="15">
        <f>Raw_Data!V629</f>
        <v>66367</v>
      </c>
      <c r="W629" s="15">
        <f>Raw_Data!W629</f>
        <v>184763</v>
      </c>
      <c r="X629" s="15">
        <f>Raw_Data!X629</f>
        <v>173218</v>
      </c>
      <c r="Y629" s="15">
        <f>Raw_Data!Y629</f>
        <v>-11545</v>
      </c>
      <c r="Z629" s="15">
        <f>Raw_Data!Z629</f>
        <v>531</v>
      </c>
      <c r="AA629" s="15">
        <f>Raw_Data!AA629</f>
        <v>4.915</v>
      </c>
      <c r="AB629" s="15">
        <f>Raw_Data!AB629</f>
        <v>60.2</v>
      </c>
      <c r="AC629" s="19" t="str">
        <f>IF(Raw_Data!G629="","Yes","No")</f>
        <v>No</v>
      </c>
      <c r="AD629" s="19" t="str">
        <f>IF(Raw_Data!L629="","Yes","No")</f>
        <v>No</v>
      </c>
      <c r="AE629" s="19" t="str">
        <f>IF(Raw_Data!T629="","Imputed",IF(Raw_Data!T629&gt;INDEX(Cleaning_Reference!$F$6:$F$13,MATCH(D629,Cleaning_Reference!$A$6:$A$13,0)),"Capped","Original"))</f>
        <v>Original</v>
      </c>
      <c r="AF629" s="21">
        <f t="shared" si="9"/>
        <v>2.61</v>
      </c>
    </row>
    <row r="630" spans="1:32" ht="15" customHeight="1" x14ac:dyDescent="0.3">
      <c r="A630" s="20" t="str">
        <f>Raw_Data!A630</f>
        <v>SF10629</v>
      </c>
      <c r="B630" s="15" t="str">
        <f>Raw_Data!B630</f>
        <v>Gujarat</v>
      </c>
      <c r="C630" s="15" t="str">
        <f>Raw_Data!C630</f>
        <v>Warangal</v>
      </c>
      <c r="D630" s="15" t="str">
        <f>Raw_Data!D630</f>
        <v>Cotton</v>
      </c>
      <c r="E630" s="15" t="str">
        <f>Raw_Data!E630</f>
        <v>Kharif</v>
      </c>
      <c r="F630" s="15">
        <f>Raw_Data!F630</f>
        <v>10.23</v>
      </c>
      <c r="G630" s="18">
        <f>IF(Raw_Data!G630="",ROUND(AVERAGEIFS(Raw_Data!$G$2:$G$4001,Raw_Data!$E$2:$E$4001,E630),1),Raw_Data!G630)</f>
        <v>1063.7</v>
      </c>
      <c r="H630" s="15">
        <f>Raw_Data!H630</f>
        <v>26.8</v>
      </c>
      <c r="I630" s="15">
        <f>Raw_Data!I630</f>
        <v>84.7</v>
      </c>
      <c r="J630" s="15">
        <f>Raw_Data!J630</f>
        <v>7.7</v>
      </c>
      <c r="K630" s="15">
        <f>Raw_Data!K630</f>
        <v>7.14</v>
      </c>
      <c r="L630" s="18">
        <f>IF(Raw_Data!L630="",ROUND(AVERAGEIFS(Raw_Data!$L$2:$L$4001,Raw_Data!$E$2:$E$4001,E630),1),Raw_Data!L630)</f>
        <v>23.6</v>
      </c>
      <c r="M630" s="15">
        <f>Raw_Data!M630</f>
        <v>126.6</v>
      </c>
      <c r="N630" s="15">
        <f>Raw_Data!N630</f>
        <v>31.8</v>
      </c>
      <c r="O630" s="15">
        <f>Raw_Data!O630</f>
        <v>67.099999999999994</v>
      </c>
      <c r="P630" s="15" t="str">
        <f>Raw_Data!P630</f>
        <v>Drip</v>
      </c>
      <c r="Q630" s="15">
        <f>Raw_Data!Q630</f>
        <v>201.9</v>
      </c>
      <c r="R630" s="15">
        <f>Raw_Data!R630</f>
        <v>2.41</v>
      </c>
      <c r="S630" s="15">
        <f>Raw_Data!S630</f>
        <v>0.8</v>
      </c>
      <c r="T630" s="18">
        <f>IF(Raw_Data!T630="",ROUND(AVERAGEIFS(Raw_Data!$T$2:$T$4001,Raw_Data!$E$2:$E$4001,E630,Raw_Data!$D$2:$D$4001,D630),2),IF(Raw_Data!T630&gt;INDEX(Cleaning_Reference!$F$6:$F$13,MATCH(D630,Cleaning_Reference!$A$6:$A$13,0)),INDEX(Cleaning_Reference!$F$6:$F$13,MATCH(D630,Cleaning_Reference!$A$6:$A$13,0)),Raw_Data!T630))</f>
        <v>1.5</v>
      </c>
      <c r="U630" s="15">
        <f>Raw_Data!U630</f>
        <v>15.34</v>
      </c>
      <c r="V630" s="15">
        <f>Raw_Data!V630</f>
        <v>87937</v>
      </c>
      <c r="W630" s="15">
        <f>Raw_Data!W630</f>
        <v>613499</v>
      </c>
      <c r="X630" s="15">
        <f>Raw_Data!X630</f>
        <v>1348954</v>
      </c>
      <c r="Y630" s="15">
        <f>Raw_Data!Y630</f>
        <v>735455</v>
      </c>
      <c r="Z630" s="15">
        <f>Raw_Data!Z630</f>
        <v>7314</v>
      </c>
      <c r="AA630" s="15">
        <f>Raw_Data!AA630</f>
        <v>2.097</v>
      </c>
      <c r="AB630" s="15">
        <f>Raw_Data!AB630</f>
        <v>69.099999999999994</v>
      </c>
      <c r="AC630" s="19" t="str">
        <f>IF(Raw_Data!G630="","Yes","No")</f>
        <v>No</v>
      </c>
      <c r="AD630" s="19" t="str">
        <f>IF(Raw_Data!L630="","Yes","No")</f>
        <v>No</v>
      </c>
      <c r="AE630" s="19" t="str">
        <f>IF(Raw_Data!T630="","Imputed",IF(Raw_Data!T630&gt;INDEX(Cleaning_Reference!$F$6:$F$13,MATCH(D630,Cleaning_Reference!$A$6:$A$13,0)),"Capped","Original"))</f>
        <v>Original</v>
      </c>
      <c r="AF630" s="21">
        <f t="shared" si="9"/>
        <v>15.35</v>
      </c>
    </row>
    <row r="631" spans="1:32" ht="15" customHeight="1" x14ac:dyDescent="0.3">
      <c r="A631" s="20" t="str">
        <f>Raw_Data!A631</f>
        <v>SF10630</v>
      </c>
      <c r="B631" s="15" t="str">
        <f>Raw_Data!B631</f>
        <v>Maharashtra</v>
      </c>
      <c r="C631" s="15" t="str">
        <f>Raw_Data!C631</f>
        <v>Warangal</v>
      </c>
      <c r="D631" s="15" t="str">
        <f>Raw_Data!D631</f>
        <v>Chilli</v>
      </c>
      <c r="E631" s="15" t="str">
        <f>Raw_Data!E631</f>
        <v>Zaid</v>
      </c>
      <c r="F631" s="15">
        <f>Raw_Data!F631</f>
        <v>10.17</v>
      </c>
      <c r="G631" s="18">
        <f>IF(Raw_Data!G631="",ROUND(AVERAGEIFS(Raw_Data!$G$2:$G$4001,Raw_Data!$E$2:$E$4001,E631),1),Raw_Data!G631)</f>
        <v>410.6</v>
      </c>
      <c r="H631" s="15">
        <f>Raw_Data!H631</f>
        <v>36.1</v>
      </c>
      <c r="I631" s="15">
        <f>Raw_Data!I631</f>
        <v>64</v>
      </c>
      <c r="J631" s="15">
        <f>Raw_Data!J631</f>
        <v>9.4</v>
      </c>
      <c r="K631" s="15">
        <f>Raw_Data!K631</f>
        <v>6.49</v>
      </c>
      <c r="L631" s="18">
        <f>IF(Raw_Data!L631="",ROUND(AVERAGEIFS(Raw_Data!$L$2:$L$4001,Raw_Data!$E$2:$E$4001,E631),1),Raw_Data!L631)</f>
        <v>22.1</v>
      </c>
      <c r="M631" s="15">
        <f>Raw_Data!M631</f>
        <v>171.8</v>
      </c>
      <c r="N631" s="15">
        <f>Raw_Data!N631</f>
        <v>72.900000000000006</v>
      </c>
      <c r="O631" s="15">
        <f>Raw_Data!O631</f>
        <v>134.4</v>
      </c>
      <c r="P631" s="15" t="str">
        <f>Raw_Data!P631</f>
        <v>Flood</v>
      </c>
      <c r="Q631" s="15">
        <f>Raw_Data!Q631</f>
        <v>217.5</v>
      </c>
      <c r="R631" s="15">
        <f>Raw_Data!R631</f>
        <v>7.9</v>
      </c>
      <c r="S631" s="15">
        <f>Raw_Data!S631</f>
        <v>0.98</v>
      </c>
      <c r="T631" s="18">
        <f>IF(Raw_Data!T631="",ROUND(AVERAGEIFS(Raw_Data!$T$2:$T$4001,Raw_Data!$E$2:$E$4001,E631,Raw_Data!$D$2:$D$4001,D631),2),IF(Raw_Data!T631&gt;INDEX(Cleaning_Reference!$F$6:$F$13,MATCH(D631,Cleaning_Reference!$A$6:$A$13,0)),INDEX(Cleaning_Reference!$F$6:$F$13,MATCH(D631,Cleaning_Reference!$A$6:$A$13,0)),Raw_Data!T631))</f>
        <v>1.41</v>
      </c>
      <c r="U631" s="15">
        <f>Raw_Data!U631</f>
        <v>14.34</v>
      </c>
      <c r="V631" s="15">
        <f>Raw_Data!V631</f>
        <v>116102</v>
      </c>
      <c r="W631" s="15">
        <f>Raw_Data!W631</f>
        <v>804964</v>
      </c>
      <c r="X631" s="15">
        <f>Raw_Data!X631</f>
        <v>1664903</v>
      </c>
      <c r="Y631" s="15">
        <f>Raw_Data!Y631</f>
        <v>859939</v>
      </c>
      <c r="Z631" s="15">
        <f>Raw_Data!Z631</f>
        <v>8999</v>
      </c>
      <c r="AA631" s="15">
        <f>Raw_Data!AA631</f>
        <v>1.5940000000000001</v>
      </c>
      <c r="AB631" s="15">
        <f>Raw_Data!AB631</f>
        <v>39.299999999999997</v>
      </c>
      <c r="AC631" s="19" t="str">
        <f>IF(Raw_Data!G631="","Yes","No")</f>
        <v>No</v>
      </c>
      <c r="AD631" s="19" t="str">
        <f>IF(Raw_Data!L631="","Yes","No")</f>
        <v>No</v>
      </c>
      <c r="AE631" s="19" t="str">
        <f>IF(Raw_Data!T631="","Imputed",IF(Raw_Data!T631&gt;INDEX(Cleaning_Reference!$F$6:$F$13,MATCH(D631,Cleaning_Reference!$A$6:$A$13,0)),"Capped","Original"))</f>
        <v>Original</v>
      </c>
      <c r="AF631" s="21">
        <f t="shared" si="9"/>
        <v>14.34</v>
      </c>
    </row>
    <row r="632" spans="1:32" ht="15" customHeight="1" x14ac:dyDescent="0.3">
      <c r="A632" s="20" t="str">
        <f>Raw_Data!A632</f>
        <v>SF10631</v>
      </c>
      <c r="B632" s="15" t="str">
        <f>Raw_Data!B632</f>
        <v>Karnataka</v>
      </c>
      <c r="C632" s="15" t="str">
        <f>Raw_Data!C632</f>
        <v>Guntur</v>
      </c>
      <c r="D632" s="15" t="str">
        <f>Raw_Data!D632</f>
        <v>Rice</v>
      </c>
      <c r="E632" s="15" t="str">
        <f>Raw_Data!E632</f>
        <v>Kharif</v>
      </c>
      <c r="F632" s="15">
        <f>Raw_Data!F632</f>
        <v>11.36</v>
      </c>
      <c r="G632" s="18">
        <f>IF(Raw_Data!G632="",ROUND(AVERAGEIFS(Raw_Data!$G$2:$G$4001,Raw_Data!$E$2:$E$4001,E632),1),Raw_Data!G632)</f>
        <v>648.20000000000005</v>
      </c>
      <c r="H632" s="15">
        <f>Raw_Data!H632</f>
        <v>30.6</v>
      </c>
      <c r="I632" s="15">
        <f>Raw_Data!I632</f>
        <v>69.2</v>
      </c>
      <c r="J632" s="15">
        <f>Raw_Data!J632</f>
        <v>7.2</v>
      </c>
      <c r="K632" s="15">
        <f>Raw_Data!K632</f>
        <v>6.12</v>
      </c>
      <c r="L632" s="18">
        <f>IF(Raw_Data!L632="",ROUND(AVERAGEIFS(Raw_Data!$L$2:$L$4001,Raw_Data!$E$2:$E$4001,E632),1),Raw_Data!L632)</f>
        <v>28.5</v>
      </c>
      <c r="M632" s="15">
        <f>Raw_Data!M632</f>
        <v>139</v>
      </c>
      <c r="N632" s="15">
        <f>Raw_Data!N632</f>
        <v>46</v>
      </c>
      <c r="O632" s="15">
        <f>Raw_Data!O632</f>
        <v>94.4</v>
      </c>
      <c r="P632" s="15" t="str">
        <f>Raw_Data!P632</f>
        <v>Flood</v>
      </c>
      <c r="Q632" s="15">
        <f>Raw_Data!Q632</f>
        <v>288</v>
      </c>
      <c r="R632" s="15">
        <f>Raw_Data!R632</f>
        <v>4.67</v>
      </c>
      <c r="S632" s="15">
        <f>Raw_Data!S632</f>
        <v>0.83</v>
      </c>
      <c r="T632" s="18">
        <f>IF(Raw_Data!T632="",ROUND(AVERAGEIFS(Raw_Data!$T$2:$T$4001,Raw_Data!$E$2:$E$4001,E632,Raw_Data!$D$2:$D$4001,D632),2),IF(Raw_Data!T632&gt;INDEX(Cleaning_Reference!$F$6:$F$13,MATCH(D632,Cleaning_Reference!$A$6:$A$13,0)),INDEX(Cleaning_Reference!$F$6:$F$13,MATCH(D632,Cleaning_Reference!$A$6:$A$13,0)),Raw_Data!T632))</f>
        <v>2.65</v>
      </c>
      <c r="U632" s="15">
        <f>Raw_Data!U632</f>
        <v>30.1</v>
      </c>
      <c r="V632" s="15">
        <f>Raw_Data!V632</f>
        <v>19924</v>
      </c>
      <c r="W632" s="15">
        <f>Raw_Data!W632</f>
        <v>907442</v>
      </c>
      <c r="X632" s="15">
        <f>Raw_Data!X632</f>
        <v>599712</v>
      </c>
      <c r="Y632" s="15">
        <f>Raw_Data!Y632</f>
        <v>-307730</v>
      </c>
      <c r="Z632" s="15">
        <f>Raw_Data!Z632</f>
        <v>21037</v>
      </c>
      <c r="AA632" s="15">
        <f>Raw_Data!AA632</f>
        <v>1.431</v>
      </c>
      <c r="AB632" s="15">
        <f>Raw_Data!AB632</f>
        <v>47.7</v>
      </c>
      <c r="AC632" s="19" t="str">
        <f>IF(Raw_Data!G632="","Yes","No")</f>
        <v>No</v>
      </c>
      <c r="AD632" s="19" t="str">
        <f>IF(Raw_Data!L632="","Yes","No")</f>
        <v>No</v>
      </c>
      <c r="AE632" s="19" t="str">
        <f>IF(Raw_Data!T632="","Imputed",IF(Raw_Data!T632&gt;INDEX(Cleaning_Reference!$F$6:$F$13,MATCH(D632,Cleaning_Reference!$A$6:$A$13,0)),"Capped","Original"))</f>
        <v>Original</v>
      </c>
      <c r="AF632" s="21">
        <f t="shared" si="9"/>
        <v>30.1</v>
      </c>
    </row>
    <row r="633" spans="1:32" ht="15" customHeight="1" x14ac:dyDescent="0.3">
      <c r="A633" s="20" t="str">
        <f>Raw_Data!A633</f>
        <v>SF10632</v>
      </c>
      <c r="B633" s="15" t="str">
        <f>Raw_Data!B633</f>
        <v>Madhya Pradesh</v>
      </c>
      <c r="C633" s="15" t="str">
        <f>Raw_Data!C633</f>
        <v>Warangal</v>
      </c>
      <c r="D633" s="15" t="str">
        <f>Raw_Data!D633</f>
        <v>Rice</v>
      </c>
      <c r="E633" s="15" t="str">
        <f>Raw_Data!E633</f>
        <v>Rabi</v>
      </c>
      <c r="F633" s="15">
        <f>Raw_Data!F633</f>
        <v>7.46</v>
      </c>
      <c r="G633" s="18">
        <f>IF(Raw_Data!G633="",ROUND(AVERAGEIFS(Raw_Data!$G$2:$G$4001,Raw_Data!$E$2:$E$4001,E633),1),Raw_Data!G633)</f>
        <v>248.6</v>
      </c>
      <c r="H633" s="15">
        <f>Raw_Data!H633</f>
        <v>23.1</v>
      </c>
      <c r="I633" s="15">
        <f>Raw_Data!I633</f>
        <v>45.4</v>
      </c>
      <c r="J633" s="15">
        <f>Raw_Data!J633</f>
        <v>8.8000000000000007</v>
      </c>
      <c r="K633" s="15">
        <f>Raw_Data!K633</f>
        <v>6.46</v>
      </c>
      <c r="L633" s="18">
        <f>IF(Raw_Data!L633="",ROUND(AVERAGEIFS(Raw_Data!$L$2:$L$4001,Raw_Data!$E$2:$E$4001,E633),1),Raw_Data!L633)</f>
        <v>27.7</v>
      </c>
      <c r="M633" s="15">
        <f>Raw_Data!M633</f>
        <v>85.3</v>
      </c>
      <c r="N633" s="15">
        <f>Raw_Data!N633</f>
        <v>30.6</v>
      </c>
      <c r="O633" s="15">
        <f>Raw_Data!O633</f>
        <v>71.900000000000006</v>
      </c>
      <c r="P633" s="15" t="str">
        <f>Raw_Data!P633</f>
        <v>Drip</v>
      </c>
      <c r="Q633" s="15">
        <f>Raw_Data!Q633</f>
        <v>177.1</v>
      </c>
      <c r="R633" s="15">
        <f>Raw_Data!R633</f>
        <v>5.07</v>
      </c>
      <c r="S633" s="15">
        <f>Raw_Data!S633</f>
        <v>0.85</v>
      </c>
      <c r="T633" s="18">
        <f>IF(Raw_Data!T633="",ROUND(AVERAGEIFS(Raw_Data!$T$2:$T$4001,Raw_Data!$E$2:$E$4001,E633,Raw_Data!$D$2:$D$4001,D633),2),IF(Raw_Data!T633&gt;INDEX(Cleaning_Reference!$F$6:$F$13,MATCH(D633,Cleaning_Reference!$A$6:$A$13,0)),INDEX(Cleaning_Reference!$F$6:$F$13,MATCH(D633,Cleaning_Reference!$A$6:$A$13,0)),Raw_Data!T633))</f>
        <v>2.95</v>
      </c>
      <c r="U633" s="15">
        <f>Raw_Data!U633</f>
        <v>22.01</v>
      </c>
      <c r="V633" s="15">
        <f>Raw_Data!V633</f>
        <v>21841</v>
      </c>
      <c r="W633" s="15">
        <f>Raw_Data!W633</f>
        <v>415287</v>
      </c>
      <c r="X633" s="15">
        <f>Raw_Data!X633</f>
        <v>480720</v>
      </c>
      <c r="Y633" s="15">
        <f>Raw_Data!Y633</f>
        <v>65433</v>
      </c>
      <c r="Z633" s="15">
        <f>Raw_Data!Z633</f>
        <v>7754</v>
      </c>
      <c r="AA633" s="15">
        <f>Raw_Data!AA633</f>
        <v>2.839</v>
      </c>
      <c r="AB633" s="15">
        <f>Raw_Data!AB633</f>
        <v>30.3</v>
      </c>
      <c r="AC633" s="19" t="str">
        <f>IF(Raw_Data!G633="","Yes","No")</f>
        <v>No</v>
      </c>
      <c r="AD633" s="19" t="str">
        <f>IF(Raw_Data!L633="","Yes","No")</f>
        <v>No</v>
      </c>
      <c r="AE633" s="19" t="str">
        <f>IF(Raw_Data!T633="","Imputed",IF(Raw_Data!T633&gt;INDEX(Cleaning_Reference!$F$6:$F$13,MATCH(D633,Cleaning_Reference!$A$6:$A$13,0)),"Capped","Original"))</f>
        <v>Original</v>
      </c>
      <c r="AF633" s="21">
        <f t="shared" si="9"/>
        <v>22.01</v>
      </c>
    </row>
    <row r="634" spans="1:32" ht="15" customHeight="1" x14ac:dyDescent="0.3">
      <c r="A634" s="20" t="str">
        <f>Raw_Data!A634</f>
        <v>SF10633</v>
      </c>
      <c r="B634" s="15" t="str">
        <f>Raw_Data!B634</f>
        <v>Maharashtra</v>
      </c>
      <c r="C634" s="15" t="str">
        <f>Raw_Data!C634</f>
        <v>Ludhiana</v>
      </c>
      <c r="D634" s="15" t="str">
        <f>Raw_Data!D634</f>
        <v>Rice</v>
      </c>
      <c r="E634" s="15" t="str">
        <f>Raw_Data!E634</f>
        <v>Rabi</v>
      </c>
      <c r="F634" s="15">
        <f>Raw_Data!F634</f>
        <v>5.65</v>
      </c>
      <c r="G634" s="18">
        <f>IF(Raw_Data!G634="",ROUND(AVERAGEIFS(Raw_Data!$G$2:$G$4001,Raw_Data!$E$2:$E$4001,E634),1),Raw_Data!G634)</f>
        <v>250.7</v>
      </c>
      <c r="H634" s="15">
        <f>Raw_Data!H634</f>
        <v>23.7</v>
      </c>
      <c r="I634" s="15">
        <f>Raw_Data!I634</f>
        <v>62</v>
      </c>
      <c r="J634" s="15">
        <f>Raw_Data!J634</f>
        <v>5.4</v>
      </c>
      <c r="K634" s="15">
        <f>Raw_Data!K634</f>
        <v>6</v>
      </c>
      <c r="L634" s="18">
        <f>IF(Raw_Data!L634="",ROUND(AVERAGEIFS(Raw_Data!$L$2:$L$4001,Raw_Data!$E$2:$E$4001,E634),1),Raw_Data!L634)</f>
        <v>25.2</v>
      </c>
      <c r="M634" s="15">
        <f>Raw_Data!M634</f>
        <v>156.1</v>
      </c>
      <c r="N634" s="15">
        <f>Raw_Data!N634</f>
        <v>73</v>
      </c>
      <c r="O634" s="15">
        <f>Raw_Data!O634</f>
        <v>140.5</v>
      </c>
      <c r="P634" s="15" t="str">
        <f>Raw_Data!P634</f>
        <v>Rainfed</v>
      </c>
      <c r="Q634" s="15">
        <f>Raw_Data!Q634</f>
        <v>85.4</v>
      </c>
      <c r="R634" s="15">
        <f>Raw_Data!R634</f>
        <v>6.66</v>
      </c>
      <c r="S634" s="15">
        <f>Raw_Data!S634</f>
        <v>0.71</v>
      </c>
      <c r="T634" s="18">
        <f>IF(Raw_Data!T634="",ROUND(AVERAGEIFS(Raw_Data!$T$2:$T$4001,Raw_Data!$E$2:$E$4001,E634,Raw_Data!$D$2:$D$4001,D634),2),IF(Raw_Data!T634&gt;INDEX(Cleaning_Reference!$F$6:$F$13,MATCH(D634,Cleaning_Reference!$A$6:$A$13,0)),INDEX(Cleaning_Reference!$F$6:$F$13,MATCH(D634,Cleaning_Reference!$A$6:$A$13,0)),Raw_Data!T634))</f>
        <v>1.54</v>
      </c>
      <c r="U634" s="15">
        <f>Raw_Data!U634</f>
        <v>8.6999999999999993</v>
      </c>
      <c r="V634" s="15">
        <f>Raw_Data!V634</f>
        <v>20779</v>
      </c>
      <c r="W634" s="15">
        <f>Raw_Data!W634</f>
        <v>339325</v>
      </c>
      <c r="X634" s="15">
        <f>Raw_Data!X634</f>
        <v>180777</v>
      </c>
      <c r="Y634" s="15">
        <f>Raw_Data!Y634</f>
        <v>-158548</v>
      </c>
      <c r="Z634" s="15">
        <f>Raw_Data!Z634</f>
        <v>5448</v>
      </c>
      <c r="AA634" s="15">
        <f>Raw_Data!AA634</f>
        <v>1.597</v>
      </c>
      <c r="AB634" s="15">
        <f>Raw_Data!AB634</f>
        <v>36.5</v>
      </c>
      <c r="AC634" s="19" t="str">
        <f>IF(Raw_Data!G634="","Yes","No")</f>
        <v>No</v>
      </c>
      <c r="AD634" s="19" t="str">
        <f>IF(Raw_Data!L634="","Yes","No")</f>
        <v>No</v>
      </c>
      <c r="AE634" s="19" t="str">
        <f>IF(Raw_Data!T634="","Imputed",IF(Raw_Data!T634&gt;INDEX(Cleaning_Reference!$F$6:$F$13,MATCH(D634,Cleaning_Reference!$A$6:$A$13,0)),"Capped","Original"))</f>
        <v>Original</v>
      </c>
      <c r="AF634" s="21">
        <f t="shared" si="9"/>
        <v>8.6999999999999993</v>
      </c>
    </row>
    <row r="635" spans="1:32" ht="15" customHeight="1" x14ac:dyDescent="0.3">
      <c r="A635" s="20" t="str">
        <f>Raw_Data!A635</f>
        <v>SF10634</v>
      </c>
      <c r="B635" s="15" t="str">
        <f>Raw_Data!B635</f>
        <v>Madhya Pradesh</v>
      </c>
      <c r="C635" s="15" t="str">
        <f>Raw_Data!C635</f>
        <v>Erode</v>
      </c>
      <c r="D635" s="15" t="str">
        <f>Raw_Data!D635</f>
        <v>Maize</v>
      </c>
      <c r="E635" s="15" t="str">
        <f>Raw_Data!E635</f>
        <v>Rabi</v>
      </c>
      <c r="F635" s="15">
        <f>Raw_Data!F635</f>
        <v>11.49</v>
      </c>
      <c r="G635" s="18">
        <f>IF(Raw_Data!G635="",ROUND(AVERAGEIFS(Raw_Data!$G$2:$G$4001,Raw_Data!$E$2:$E$4001,E635),1),Raw_Data!G635)</f>
        <v>224</v>
      </c>
      <c r="H635" s="15">
        <f>Raw_Data!H635</f>
        <v>23.3</v>
      </c>
      <c r="I635" s="15">
        <f>Raw_Data!I635</f>
        <v>50.1</v>
      </c>
      <c r="J635" s="15">
        <f>Raw_Data!J635</f>
        <v>7.6</v>
      </c>
      <c r="K635" s="15">
        <f>Raw_Data!K635</f>
        <v>6.65</v>
      </c>
      <c r="L635" s="18">
        <f>IF(Raw_Data!L635="",ROUND(AVERAGEIFS(Raw_Data!$L$2:$L$4001,Raw_Data!$E$2:$E$4001,E635),1),Raw_Data!L635)</f>
        <v>19.3</v>
      </c>
      <c r="M635" s="15">
        <f>Raw_Data!M635</f>
        <v>87.3</v>
      </c>
      <c r="N635" s="15">
        <f>Raw_Data!N635</f>
        <v>29.1</v>
      </c>
      <c r="O635" s="15">
        <f>Raw_Data!O635</f>
        <v>88</v>
      </c>
      <c r="P635" s="15" t="str">
        <f>Raw_Data!P635</f>
        <v>Rainfed</v>
      </c>
      <c r="Q635" s="15">
        <f>Raw_Data!Q635</f>
        <v>83.1</v>
      </c>
      <c r="R635" s="15">
        <f>Raw_Data!R635</f>
        <v>5.26</v>
      </c>
      <c r="S635" s="15">
        <f>Raw_Data!S635</f>
        <v>0.88</v>
      </c>
      <c r="T635" s="18">
        <f>IF(Raw_Data!T635="",ROUND(AVERAGEIFS(Raw_Data!$T$2:$T$4001,Raw_Data!$E$2:$E$4001,E635,Raw_Data!$D$2:$D$4001,D635),2),IF(Raw_Data!T635&gt;INDEX(Cleaning_Reference!$F$6:$F$13,MATCH(D635,Cleaning_Reference!$A$6:$A$13,0)),INDEX(Cleaning_Reference!$F$6:$F$13,MATCH(D635,Cleaning_Reference!$A$6:$A$13,0)),Raw_Data!T635))</f>
        <v>2.38</v>
      </c>
      <c r="U635" s="15">
        <f>Raw_Data!U635</f>
        <v>27.35</v>
      </c>
      <c r="V635" s="15">
        <f>Raw_Data!V635</f>
        <v>20817</v>
      </c>
      <c r="W635" s="15">
        <f>Raw_Data!W635</f>
        <v>711919</v>
      </c>
      <c r="X635" s="15">
        <f>Raw_Data!X635</f>
        <v>569345</v>
      </c>
      <c r="Y635" s="15">
        <f>Raw_Data!Y635</f>
        <v>-142574</v>
      </c>
      <c r="Z635" s="15">
        <f>Raw_Data!Z635</f>
        <v>3719</v>
      </c>
      <c r="AA635" s="15">
        <f>Raw_Data!AA635</f>
        <v>7.3540000000000001</v>
      </c>
      <c r="AB635" s="15">
        <f>Raw_Data!AB635</f>
        <v>21.2</v>
      </c>
      <c r="AC635" s="19" t="str">
        <f>IF(Raw_Data!G635="","Yes","No")</f>
        <v>No</v>
      </c>
      <c r="AD635" s="19" t="str">
        <f>IF(Raw_Data!L635="","Yes","No")</f>
        <v>No</v>
      </c>
      <c r="AE635" s="19" t="str">
        <f>IF(Raw_Data!T635="","Imputed",IF(Raw_Data!T635&gt;INDEX(Cleaning_Reference!$F$6:$F$13,MATCH(D635,Cleaning_Reference!$A$6:$A$13,0)),"Capped","Original"))</f>
        <v>Original</v>
      </c>
      <c r="AF635" s="21">
        <f t="shared" si="9"/>
        <v>27.35</v>
      </c>
    </row>
    <row r="636" spans="1:32" ht="15" customHeight="1" x14ac:dyDescent="0.3">
      <c r="A636" s="20" t="str">
        <f>Raw_Data!A636</f>
        <v>SF10635</v>
      </c>
      <c r="B636" s="15" t="str">
        <f>Raw_Data!B636</f>
        <v>Telangana</v>
      </c>
      <c r="C636" s="15" t="str">
        <f>Raw_Data!C636</f>
        <v>Erode</v>
      </c>
      <c r="D636" s="15" t="str">
        <f>Raw_Data!D636</f>
        <v>Maize</v>
      </c>
      <c r="E636" s="15" t="str">
        <f>Raw_Data!E636</f>
        <v>Zaid</v>
      </c>
      <c r="F636" s="15">
        <f>Raw_Data!F636</f>
        <v>11.58</v>
      </c>
      <c r="G636" s="18">
        <f>IF(Raw_Data!G636="",ROUND(AVERAGEIFS(Raw_Data!$G$2:$G$4001,Raw_Data!$E$2:$E$4001,E636),1),Raw_Data!G636)</f>
        <v>351.1</v>
      </c>
      <c r="H636" s="15">
        <f>Raw_Data!H636</f>
        <v>34.4</v>
      </c>
      <c r="I636" s="15">
        <f>Raw_Data!I636</f>
        <v>57.8</v>
      </c>
      <c r="J636" s="15">
        <f>Raw_Data!J636</f>
        <v>8.1999999999999993</v>
      </c>
      <c r="K636" s="15">
        <f>Raw_Data!K636</f>
        <v>6.92</v>
      </c>
      <c r="L636" s="18">
        <f>IF(Raw_Data!L636="",ROUND(AVERAGEIFS(Raw_Data!$L$2:$L$4001,Raw_Data!$E$2:$E$4001,E636),1),Raw_Data!L636)</f>
        <v>21.8</v>
      </c>
      <c r="M636" s="15">
        <f>Raw_Data!M636</f>
        <v>93.6</v>
      </c>
      <c r="N636" s="15">
        <f>Raw_Data!N636</f>
        <v>50.4</v>
      </c>
      <c r="O636" s="15">
        <f>Raw_Data!O636</f>
        <v>95.3</v>
      </c>
      <c r="P636" s="15" t="str">
        <f>Raw_Data!P636</f>
        <v>Drip</v>
      </c>
      <c r="Q636" s="15">
        <f>Raw_Data!Q636</f>
        <v>248.1</v>
      </c>
      <c r="R636" s="15">
        <f>Raw_Data!R636</f>
        <v>4.42</v>
      </c>
      <c r="S636" s="15">
        <f>Raw_Data!S636</f>
        <v>0.81</v>
      </c>
      <c r="T636" s="18">
        <f>IF(Raw_Data!T636="",ROUND(AVERAGEIFS(Raw_Data!$T$2:$T$4001,Raw_Data!$E$2:$E$4001,E636,Raw_Data!$D$2:$D$4001,D636),2),IF(Raw_Data!T636&gt;INDEX(Cleaning_Reference!$F$6:$F$13,MATCH(D636,Cleaning_Reference!$A$6:$A$13,0)),INDEX(Cleaning_Reference!$F$6:$F$13,MATCH(D636,Cleaning_Reference!$A$6:$A$13,0)),Raw_Data!T636))</f>
        <v>2.64</v>
      </c>
      <c r="U636" s="15">
        <f>Raw_Data!U636</f>
        <v>30.57</v>
      </c>
      <c r="V636" s="15">
        <f>Raw_Data!V636</f>
        <v>21051</v>
      </c>
      <c r="W636" s="15">
        <f>Raw_Data!W636</f>
        <v>964707</v>
      </c>
      <c r="X636" s="15">
        <f>Raw_Data!X636</f>
        <v>643529</v>
      </c>
      <c r="Y636" s="15">
        <f>Raw_Data!Y636</f>
        <v>-321178</v>
      </c>
      <c r="Z636" s="15">
        <f>Raw_Data!Z636</f>
        <v>5806</v>
      </c>
      <c r="AA636" s="15">
        <f>Raw_Data!AA636</f>
        <v>5.2649999999999997</v>
      </c>
      <c r="AB636" s="15">
        <f>Raw_Data!AB636</f>
        <v>53.2</v>
      </c>
      <c r="AC636" s="19" t="str">
        <f>IF(Raw_Data!G636="","Yes","No")</f>
        <v>No</v>
      </c>
      <c r="AD636" s="19" t="str">
        <f>IF(Raw_Data!L636="","Yes","No")</f>
        <v>No</v>
      </c>
      <c r="AE636" s="19" t="str">
        <f>IF(Raw_Data!T636="","Imputed",IF(Raw_Data!T636&gt;INDEX(Cleaning_Reference!$F$6:$F$13,MATCH(D636,Cleaning_Reference!$A$6:$A$13,0)),"Capped","Original"))</f>
        <v>Original</v>
      </c>
      <c r="AF636" s="21">
        <f t="shared" si="9"/>
        <v>30.57</v>
      </c>
    </row>
    <row r="637" spans="1:32" ht="15" customHeight="1" x14ac:dyDescent="0.3">
      <c r="A637" s="20" t="str">
        <f>Raw_Data!A637</f>
        <v>SF10636</v>
      </c>
      <c r="B637" s="15" t="str">
        <f>Raw_Data!B637</f>
        <v>Maharashtra</v>
      </c>
      <c r="C637" s="15" t="str">
        <f>Raw_Data!C637</f>
        <v>Raichur</v>
      </c>
      <c r="D637" s="15" t="str">
        <f>Raw_Data!D637</f>
        <v>Cotton</v>
      </c>
      <c r="E637" s="15" t="str">
        <f>Raw_Data!E637</f>
        <v>Kharif</v>
      </c>
      <c r="F637" s="15">
        <f>Raw_Data!F637</f>
        <v>0.86</v>
      </c>
      <c r="G637" s="18">
        <f>IF(Raw_Data!G637="",ROUND(AVERAGEIFS(Raw_Data!$G$2:$G$4001,Raw_Data!$E$2:$E$4001,E637),1),Raw_Data!G637)</f>
        <v>908.7</v>
      </c>
      <c r="H637" s="15">
        <f>Raw_Data!H637</f>
        <v>27</v>
      </c>
      <c r="I637" s="15">
        <f>Raw_Data!I637</f>
        <v>81.5</v>
      </c>
      <c r="J637" s="15">
        <f>Raw_Data!J637</f>
        <v>7</v>
      </c>
      <c r="K637" s="15">
        <f>Raw_Data!K637</f>
        <v>6.8</v>
      </c>
      <c r="L637" s="18">
        <f>IF(Raw_Data!L637="",ROUND(AVERAGEIFS(Raw_Data!$L$2:$L$4001,Raw_Data!$E$2:$E$4001,E637),1),Raw_Data!L637)</f>
        <v>39.200000000000003</v>
      </c>
      <c r="M637" s="15">
        <f>Raw_Data!M637</f>
        <v>89</v>
      </c>
      <c r="N637" s="15">
        <f>Raw_Data!N637</f>
        <v>72.900000000000006</v>
      </c>
      <c r="O637" s="15">
        <f>Raw_Data!O637</f>
        <v>77.3</v>
      </c>
      <c r="P637" s="15" t="str">
        <f>Raw_Data!P637</f>
        <v>Flood</v>
      </c>
      <c r="Q637" s="15">
        <f>Raw_Data!Q637</f>
        <v>206.5</v>
      </c>
      <c r="R637" s="15">
        <f>Raw_Data!R637</f>
        <v>6.24</v>
      </c>
      <c r="S637" s="15">
        <f>Raw_Data!S637</f>
        <v>0.85</v>
      </c>
      <c r="T637" s="18">
        <f>IF(Raw_Data!T637="",ROUND(AVERAGEIFS(Raw_Data!$T$2:$T$4001,Raw_Data!$E$2:$E$4001,E637,Raw_Data!$D$2:$D$4001,D637),2),IF(Raw_Data!T637&gt;INDEX(Cleaning_Reference!$F$6:$F$13,MATCH(D637,Cleaning_Reference!$A$6:$A$13,0)),INDEX(Cleaning_Reference!$F$6:$F$13,MATCH(D637,Cleaning_Reference!$A$6:$A$13,0)),Raw_Data!T637))</f>
        <v>1.52</v>
      </c>
      <c r="U637" s="15">
        <f>Raw_Data!U637</f>
        <v>1.31</v>
      </c>
      <c r="V637" s="15">
        <f>Raw_Data!V637</f>
        <v>59613</v>
      </c>
      <c r="W637" s="15">
        <f>Raw_Data!W637</f>
        <v>57096</v>
      </c>
      <c r="X637" s="15">
        <f>Raw_Data!X637</f>
        <v>78093</v>
      </c>
      <c r="Y637" s="15">
        <f>Raw_Data!Y637</f>
        <v>20997</v>
      </c>
      <c r="Z637" s="15">
        <f>Raw_Data!Z637</f>
        <v>705</v>
      </c>
      <c r="AA637" s="15">
        <f>Raw_Data!AA637</f>
        <v>1.8580000000000001</v>
      </c>
      <c r="AB637" s="15">
        <f>Raw_Data!AB637</f>
        <v>48.2</v>
      </c>
      <c r="AC637" s="19" t="str">
        <f>IF(Raw_Data!G637="","Yes","No")</f>
        <v>No</v>
      </c>
      <c r="AD637" s="19" t="str">
        <f>IF(Raw_Data!L637="","Yes","No")</f>
        <v>No</v>
      </c>
      <c r="AE637" s="19" t="str">
        <f>IF(Raw_Data!T637="","Imputed",IF(Raw_Data!T637&gt;INDEX(Cleaning_Reference!$F$6:$F$13,MATCH(D637,Cleaning_Reference!$A$6:$A$13,0)),"Capped","Original"))</f>
        <v>Original</v>
      </c>
      <c r="AF637" s="21">
        <f t="shared" si="9"/>
        <v>1.31</v>
      </c>
    </row>
    <row r="638" spans="1:32" ht="15" customHeight="1" x14ac:dyDescent="0.3">
      <c r="A638" s="20" t="str">
        <f>Raw_Data!A638</f>
        <v>SF10637</v>
      </c>
      <c r="B638" s="15" t="str">
        <f>Raw_Data!B638</f>
        <v>Maharashtra</v>
      </c>
      <c r="C638" s="15" t="str">
        <f>Raw_Data!C638</f>
        <v>Indore</v>
      </c>
      <c r="D638" s="15" t="str">
        <f>Raw_Data!D638</f>
        <v>Maize</v>
      </c>
      <c r="E638" s="15" t="str">
        <f>Raw_Data!E638</f>
        <v>Zaid</v>
      </c>
      <c r="F638" s="15">
        <f>Raw_Data!F638</f>
        <v>11.82</v>
      </c>
      <c r="G638" s="18">
        <f>IF(Raw_Data!G638="",ROUND(AVERAGEIFS(Raw_Data!$G$2:$G$4001,Raw_Data!$E$2:$E$4001,E638),1),Raw_Data!G638)</f>
        <v>239.5</v>
      </c>
      <c r="H638" s="15">
        <f>Raw_Data!H638</f>
        <v>29.6</v>
      </c>
      <c r="I638" s="15">
        <f>Raw_Data!I638</f>
        <v>59.9</v>
      </c>
      <c r="J638" s="15">
        <f>Raw_Data!J638</f>
        <v>7.9</v>
      </c>
      <c r="K638" s="15">
        <f>Raw_Data!K638</f>
        <v>5.85</v>
      </c>
      <c r="L638" s="18">
        <f>IF(Raw_Data!L638="",ROUND(AVERAGEIFS(Raw_Data!$L$2:$L$4001,Raw_Data!$E$2:$E$4001,E638),1),Raw_Data!L638)</f>
        <v>8</v>
      </c>
      <c r="M638" s="15">
        <f>Raw_Data!M638</f>
        <v>148.30000000000001</v>
      </c>
      <c r="N638" s="15">
        <f>Raw_Data!N638</f>
        <v>69</v>
      </c>
      <c r="O638" s="15">
        <f>Raw_Data!O638</f>
        <v>69.900000000000006</v>
      </c>
      <c r="P638" s="15" t="str">
        <f>Raw_Data!P638</f>
        <v>Rainfed</v>
      </c>
      <c r="Q638" s="15">
        <f>Raw_Data!Q638</f>
        <v>281.2</v>
      </c>
      <c r="R638" s="15">
        <f>Raw_Data!R638</f>
        <v>6.53</v>
      </c>
      <c r="S638" s="15">
        <f>Raw_Data!S638</f>
        <v>0.65</v>
      </c>
      <c r="T638" s="18">
        <f>IF(Raw_Data!T638="",ROUND(AVERAGEIFS(Raw_Data!$T$2:$T$4001,Raw_Data!$E$2:$E$4001,E638,Raw_Data!$D$2:$D$4001,D638),2),IF(Raw_Data!T638&gt;INDEX(Cleaning_Reference!$F$6:$F$13,MATCH(D638,Cleaning_Reference!$A$6:$A$13,0)),INDEX(Cleaning_Reference!$F$6:$F$13,MATCH(D638,Cleaning_Reference!$A$6:$A$13,0)),Raw_Data!T638))</f>
        <v>1.03</v>
      </c>
      <c r="U638" s="15">
        <f>Raw_Data!U638</f>
        <v>12.17</v>
      </c>
      <c r="V638" s="15">
        <f>Raw_Data!V638</f>
        <v>24456</v>
      </c>
      <c r="W638" s="15">
        <f>Raw_Data!W638</f>
        <v>848156</v>
      </c>
      <c r="X638" s="15">
        <f>Raw_Data!X638</f>
        <v>297630</v>
      </c>
      <c r="Y638" s="15">
        <f>Raw_Data!Y638</f>
        <v>-550526</v>
      </c>
      <c r="Z638" s="15">
        <f>Raw_Data!Z638</f>
        <v>3919</v>
      </c>
      <c r="AA638" s="15">
        <f>Raw_Data!AA638</f>
        <v>3.105</v>
      </c>
      <c r="AB638" s="15">
        <f>Raw_Data!AB638</f>
        <v>38.200000000000003</v>
      </c>
      <c r="AC638" s="19" t="str">
        <f>IF(Raw_Data!G638="","Yes","No")</f>
        <v>No</v>
      </c>
      <c r="AD638" s="19" t="str">
        <f>IF(Raw_Data!L638="","Yes","No")</f>
        <v>No</v>
      </c>
      <c r="AE638" s="19" t="str">
        <f>IF(Raw_Data!T638="","Imputed",IF(Raw_Data!T638&gt;INDEX(Cleaning_Reference!$F$6:$F$13,MATCH(D638,Cleaning_Reference!$A$6:$A$13,0)),"Capped","Original"))</f>
        <v>Original</v>
      </c>
      <c r="AF638" s="21">
        <f t="shared" si="9"/>
        <v>12.17</v>
      </c>
    </row>
    <row r="639" spans="1:32" ht="15" customHeight="1" x14ac:dyDescent="0.3">
      <c r="A639" s="20" t="str">
        <f>Raw_Data!A639</f>
        <v>SF10638</v>
      </c>
      <c r="B639" s="15" t="str">
        <f>Raw_Data!B639</f>
        <v>Tamil Nadu</v>
      </c>
      <c r="C639" s="15" t="str">
        <f>Raw_Data!C639</f>
        <v>Indore</v>
      </c>
      <c r="D639" s="15" t="str">
        <f>Raw_Data!D639</f>
        <v>Chilli</v>
      </c>
      <c r="E639" s="15" t="str">
        <f>Raw_Data!E639</f>
        <v>Rabi</v>
      </c>
      <c r="F639" s="15">
        <f>Raw_Data!F639</f>
        <v>12.79</v>
      </c>
      <c r="G639" s="18">
        <f>IF(Raw_Data!G639="",ROUND(AVERAGEIFS(Raw_Data!$G$2:$G$4001,Raw_Data!$E$2:$E$4001,E639),1),Raw_Data!G639)</f>
        <v>560.5</v>
      </c>
      <c r="H639" s="15">
        <f>Raw_Data!H639</f>
        <v>17.7</v>
      </c>
      <c r="I639" s="15">
        <f>Raw_Data!I639</f>
        <v>51.8</v>
      </c>
      <c r="J639" s="15">
        <f>Raw_Data!J639</f>
        <v>6.2</v>
      </c>
      <c r="K639" s="15">
        <f>Raw_Data!K639</f>
        <v>5.2</v>
      </c>
      <c r="L639" s="18">
        <f>IF(Raw_Data!L639="",ROUND(AVERAGEIFS(Raw_Data!$L$2:$L$4001,Raw_Data!$E$2:$E$4001,E639),1),Raw_Data!L639)</f>
        <v>19.5</v>
      </c>
      <c r="M639" s="15">
        <f>Raw_Data!M639</f>
        <v>130.5</v>
      </c>
      <c r="N639" s="15">
        <f>Raw_Data!N639</f>
        <v>66.5</v>
      </c>
      <c r="O639" s="15">
        <f>Raw_Data!O639</f>
        <v>89.1</v>
      </c>
      <c r="P639" s="15" t="str">
        <f>Raw_Data!P639</f>
        <v>Sprinkler</v>
      </c>
      <c r="Q639" s="15">
        <f>Raw_Data!Q639</f>
        <v>191</v>
      </c>
      <c r="R639" s="15">
        <f>Raw_Data!R639</f>
        <v>5.59</v>
      </c>
      <c r="S639" s="15">
        <f>Raw_Data!S639</f>
        <v>0.68</v>
      </c>
      <c r="T639" s="18">
        <f>IF(Raw_Data!T639="",ROUND(AVERAGEIFS(Raw_Data!$T$2:$T$4001,Raw_Data!$E$2:$E$4001,E639,Raw_Data!$D$2:$D$4001,D639),2),IF(Raw_Data!T639&gt;INDEX(Cleaning_Reference!$F$6:$F$13,MATCH(D639,Cleaning_Reference!$A$6:$A$13,0)),INDEX(Cleaning_Reference!$F$6:$F$13,MATCH(D639,Cleaning_Reference!$A$6:$A$13,0)),Raw_Data!T639))</f>
        <v>0.3</v>
      </c>
      <c r="U639" s="15">
        <f>Raw_Data!U639</f>
        <v>3.84</v>
      </c>
      <c r="V639" s="15">
        <f>Raw_Data!V639</f>
        <v>92541</v>
      </c>
      <c r="W639" s="15">
        <f>Raw_Data!W639</f>
        <v>979377</v>
      </c>
      <c r="X639" s="15">
        <f>Raw_Data!X639</f>
        <v>355357</v>
      </c>
      <c r="Y639" s="15">
        <f>Raw_Data!Y639</f>
        <v>-624020</v>
      </c>
      <c r="Z639" s="15">
        <f>Raw_Data!Z639</f>
        <v>7081</v>
      </c>
      <c r="AA639" s="15">
        <f>Raw_Data!AA639</f>
        <v>0.54200000000000004</v>
      </c>
      <c r="AB639" s="15">
        <f>Raw_Data!AB639</f>
        <v>35.9</v>
      </c>
      <c r="AC639" s="19" t="str">
        <f>IF(Raw_Data!G639="","Yes","No")</f>
        <v>No</v>
      </c>
      <c r="AD639" s="19" t="str">
        <f>IF(Raw_Data!L639="","Yes","No")</f>
        <v>No</v>
      </c>
      <c r="AE639" s="19" t="str">
        <f>IF(Raw_Data!T639="","Imputed",IF(Raw_Data!T639&gt;INDEX(Cleaning_Reference!$F$6:$F$13,MATCH(D639,Cleaning_Reference!$A$6:$A$13,0)),"Capped","Original"))</f>
        <v>Original</v>
      </c>
      <c r="AF639" s="21">
        <f t="shared" si="9"/>
        <v>3.84</v>
      </c>
    </row>
    <row r="640" spans="1:32" ht="15" customHeight="1" x14ac:dyDescent="0.3">
      <c r="A640" s="20" t="str">
        <f>Raw_Data!A640</f>
        <v>SF10639</v>
      </c>
      <c r="B640" s="15" t="str">
        <f>Raw_Data!B640</f>
        <v>Telangana</v>
      </c>
      <c r="C640" s="15" t="str">
        <f>Raw_Data!C640</f>
        <v>Guntur</v>
      </c>
      <c r="D640" s="15" t="str">
        <f>Raw_Data!D640</f>
        <v>Rice</v>
      </c>
      <c r="E640" s="15" t="str">
        <f>Raw_Data!E640</f>
        <v>Zaid</v>
      </c>
      <c r="F640" s="15">
        <f>Raw_Data!F640</f>
        <v>7.62</v>
      </c>
      <c r="G640" s="18">
        <f>IF(Raw_Data!G640="",ROUND(AVERAGEIFS(Raw_Data!$G$2:$G$4001,Raw_Data!$E$2:$E$4001,E640),1),Raw_Data!G640)</f>
        <v>80</v>
      </c>
      <c r="H640" s="15">
        <f>Raw_Data!H640</f>
        <v>32.799999999999997</v>
      </c>
      <c r="I640" s="15">
        <f>Raw_Data!I640</f>
        <v>53.4</v>
      </c>
      <c r="J640" s="15">
        <f>Raw_Data!J640</f>
        <v>7.3</v>
      </c>
      <c r="K640" s="15">
        <f>Raw_Data!K640</f>
        <v>6.55</v>
      </c>
      <c r="L640" s="18">
        <f>IF(Raw_Data!L640="",ROUND(AVERAGEIFS(Raw_Data!$L$2:$L$4001,Raw_Data!$E$2:$E$4001,E640),1),Raw_Data!L640)</f>
        <v>20.6</v>
      </c>
      <c r="M640" s="15">
        <f>Raw_Data!M640</f>
        <v>124.4</v>
      </c>
      <c r="N640" s="15">
        <f>Raw_Data!N640</f>
        <v>60</v>
      </c>
      <c r="O640" s="15">
        <f>Raw_Data!O640</f>
        <v>114.3</v>
      </c>
      <c r="P640" s="15" t="str">
        <f>Raw_Data!P640</f>
        <v>Drip</v>
      </c>
      <c r="Q640" s="15">
        <f>Raw_Data!Q640</f>
        <v>120.4</v>
      </c>
      <c r="R640" s="15">
        <f>Raw_Data!R640</f>
        <v>5.68</v>
      </c>
      <c r="S640" s="15">
        <f>Raw_Data!S640</f>
        <v>0.69</v>
      </c>
      <c r="T640" s="18">
        <f>IF(Raw_Data!T640="",ROUND(AVERAGEIFS(Raw_Data!$T$2:$T$4001,Raw_Data!$E$2:$E$4001,E640,Raw_Data!$D$2:$D$4001,D640),2),IF(Raw_Data!T640&gt;INDEX(Cleaning_Reference!$F$6:$F$13,MATCH(D640,Cleaning_Reference!$A$6:$A$13,0)),INDEX(Cleaning_Reference!$F$6:$F$13,MATCH(D640,Cleaning_Reference!$A$6:$A$13,0)),Raw_Data!T640))</f>
        <v>2.0699999999999998</v>
      </c>
      <c r="U640" s="15">
        <f>Raw_Data!U640</f>
        <v>15.77</v>
      </c>
      <c r="V640" s="15">
        <f>Raw_Data!V640</f>
        <v>21530</v>
      </c>
      <c r="W640" s="15">
        <f>Raw_Data!W640</f>
        <v>447383</v>
      </c>
      <c r="X640" s="15">
        <f>Raw_Data!X640</f>
        <v>339528</v>
      </c>
      <c r="Y640" s="15">
        <f>Raw_Data!Y640</f>
        <v>-107855</v>
      </c>
      <c r="Z640" s="15">
        <f>Raw_Data!Z640</f>
        <v>9681</v>
      </c>
      <c r="AA640" s="15">
        <f>Raw_Data!AA640</f>
        <v>1.629</v>
      </c>
      <c r="AB640" s="15">
        <f>Raw_Data!AB640</f>
        <v>36.1</v>
      </c>
      <c r="AC640" s="19" t="str">
        <f>IF(Raw_Data!G640="","Yes","No")</f>
        <v>No</v>
      </c>
      <c r="AD640" s="19" t="str">
        <f>IF(Raw_Data!L640="","Yes","No")</f>
        <v>No</v>
      </c>
      <c r="AE640" s="19" t="str">
        <f>IF(Raw_Data!T640="","Imputed",IF(Raw_Data!T640&gt;INDEX(Cleaning_Reference!$F$6:$F$13,MATCH(D640,Cleaning_Reference!$A$6:$A$13,0)),"Capped","Original"))</f>
        <v>Original</v>
      </c>
      <c r="AF640" s="21">
        <f t="shared" si="9"/>
        <v>15.77</v>
      </c>
    </row>
    <row r="641" spans="1:32" ht="15" customHeight="1" x14ac:dyDescent="0.3">
      <c r="A641" s="20" t="str">
        <f>Raw_Data!A641</f>
        <v>SF10640</v>
      </c>
      <c r="B641" s="15" t="str">
        <f>Raw_Data!B641</f>
        <v>Telangana</v>
      </c>
      <c r="C641" s="15" t="str">
        <f>Raw_Data!C641</f>
        <v>Warangal</v>
      </c>
      <c r="D641" s="15" t="str">
        <f>Raw_Data!D641</f>
        <v>Pulses</v>
      </c>
      <c r="E641" s="15" t="str">
        <f>Raw_Data!E641</f>
        <v>Kharif</v>
      </c>
      <c r="F641" s="15">
        <f>Raw_Data!F641</f>
        <v>5.15</v>
      </c>
      <c r="G641" s="18">
        <f>IF(Raw_Data!G641="",ROUND(AVERAGEIFS(Raw_Data!$G$2:$G$4001,Raw_Data!$E$2:$E$4001,E641),1),Raw_Data!G641)</f>
        <v>839.5</v>
      </c>
      <c r="H641" s="15">
        <f>Raw_Data!H641</f>
        <v>25.5</v>
      </c>
      <c r="I641" s="15">
        <f>Raw_Data!I641</f>
        <v>62.3</v>
      </c>
      <c r="J641" s="15">
        <f>Raw_Data!J641</f>
        <v>6.8</v>
      </c>
      <c r="K641" s="15">
        <f>Raw_Data!K641</f>
        <v>6.47</v>
      </c>
      <c r="L641" s="18">
        <f>IF(Raw_Data!L641="",ROUND(AVERAGEIFS(Raw_Data!$L$2:$L$4001,Raw_Data!$E$2:$E$4001,E641),1),Raw_Data!L641)</f>
        <v>33.799999999999997</v>
      </c>
      <c r="M641" s="15">
        <f>Raw_Data!M641</f>
        <v>85.3</v>
      </c>
      <c r="N641" s="15">
        <f>Raw_Data!N641</f>
        <v>56</v>
      </c>
      <c r="O641" s="15">
        <f>Raw_Data!O641</f>
        <v>100.2</v>
      </c>
      <c r="P641" s="15" t="str">
        <f>Raw_Data!P641</f>
        <v>Rainfed</v>
      </c>
      <c r="Q641" s="15">
        <f>Raw_Data!Q641</f>
        <v>191.3</v>
      </c>
      <c r="R641" s="15">
        <f>Raw_Data!R641</f>
        <v>2.12</v>
      </c>
      <c r="S641" s="15">
        <f>Raw_Data!S641</f>
        <v>0.93</v>
      </c>
      <c r="T641" s="18">
        <f>IF(Raw_Data!T641="",ROUND(AVERAGEIFS(Raw_Data!$T$2:$T$4001,Raw_Data!$E$2:$E$4001,E641,Raw_Data!$D$2:$D$4001,D641),2),IF(Raw_Data!T641&gt;INDEX(Cleaning_Reference!$F$6:$F$13,MATCH(D641,Cleaning_Reference!$A$6:$A$13,0)),INDEX(Cleaning_Reference!$F$6:$F$13,MATCH(D641,Cleaning_Reference!$A$6:$A$13,0)),Raw_Data!T641))</f>
        <v>1.24</v>
      </c>
      <c r="U641" s="15">
        <f>Raw_Data!U641</f>
        <v>6.39</v>
      </c>
      <c r="V641" s="15">
        <f>Raw_Data!V641</f>
        <v>79091</v>
      </c>
      <c r="W641" s="15">
        <f>Raw_Data!W641</f>
        <v>329504</v>
      </c>
      <c r="X641" s="15">
        <f>Raw_Data!X641</f>
        <v>505391</v>
      </c>
      <c r="Y641" s="15">
        <f>Raw_Data!Y641</f>
        <v>175887</v>
      </c>
      <c r="Z641" s="15">
        <f>Raw_Data!Z641</f>
        <v>924</v>
      </c>
      <c r="AA641" s="15">
        <f>Raw_Data!AA641</f>
        <v>6.9160000000000004</v>
      </c>
      <c r="AB641" s="15">
        <f>Raw_Data!AB641</f>
        <v>59.5</v>
      </c>
      <c r="AC641" s="19" t="str">
        <f>IF(Raw_Data!G641="","Yes","No")</f>
        <v>No</v>
      </c>
      <c r="AD641" s="19" t="str">
        <f>IF(Raw_Data!L641="","Yes","No")</f>
        <v>No</v>
      </c>
      <c r="AE641" s="19" t="str">
        <f>IF(Raw_Data!T641="","Imputed",IF(Raw_Data!T641&gt;INDEX(Cleaning_Reference!$F$6:$F$13,MATCH(D641,Cleaning_Reference!$A$6:$A$13,0)),"Capped","Original"))</f>
        <v>Original</v>
      </c>
      <c r="AF641" s="21">
        <f t="shared" si="9"/>
        <v>6.39</v>
      </c>
    </row>
    <row r="642" spans="1:32" ht="15" customHeight="1" x14ac:dyDescent="0.3">
      <c r="A642" s="20" t="str">
        <f>Raw_Data!A642</f>
        <v>SF10641</v>
      </c>
      <c r="B642" s="15" t="str">
        <f>Raw_Data!B642</f>
        <v>Karnataka</v>
      </c>
      <c r="C642" s="15" t="str">
        <f>Raw_Data!C642</f>
        <v>Ludhiana</v>
      </c>
      <c r="D642" s="15" t="str">
        <f>Raw_Data!D642</f>
        <v>Maize</v>
      </c>
      <c r="E642" s="15" t="str">
        <f>Raw_Data!E642</f>
        <v>Kharif</v>
      </c>
      <c r="F642" s="15">
        <f>Raw_Data!F642</f>
        <v>2.93</v>
      </c>
      <c r="G642" s="18">
        <f>IF(Raw_Data!G642="",ROUND(AVERAGEIFS(Raw_Data!$G$2:$G$4001,Raw_Data!$E$2:$E$4001,E642),1),Raw_Data!G642)</f>
        <v>531.29999999999995</v>
      </c>
      <c r="H642" s="15">
        <f>Raw_Data!H642</f>
        <v>30</v>
      </c>
      <c r="I642" s="15">
        <f>Raw_Data!I642</f>
        <v>74.099999999999994</v>
      </c>
      <c r="J642" s="15">
        <f>Raw_Data!J642</f>
        <v>5.5</v>
      </c>
      <c r="K642" s="15">
        <f>Raw_Data!K642</f>
        <v>6.48</v>
      </c>
      <c r="L642" s="18">
        <f>IF(Raw_Data!L642="",ROUND(AVERAGEIFS(Raw_Data!$L$2:$L$4001,Raw_Data!$E$2:$E$4001,E642),1),Raw_Data!L642)</f>
        <v>24.2</v>
      </c>
      <c r="M642" s="15">
        <f>Raw_Data!M642</f>
        <v>87.1</v>
      </c>
      <c r="N642" s="15">
        <f>Raw_Data!N642</f>
        <v>33.799999999999997</v>
      </c>
      <c r="O642" s="15">
        <f>Raw_Data!O642</f>
        <v>96.2</v>
      </c>
      <c r="P642" s="15" t="str">
        <f>Raw_Data!P642</f>
        <v>Flood</v>
      </c>
      <c r="Q642" s="15">
        <f>Raw_Data!Q642</f>
        <v>301.10000000000002</v>
      </c>
      <c r="R642" s="15">
        <f>Raw_Data!R642</f>
        <v>5.45</v>
      </c>
      <c r="S642" s="15">
        <f>Raw_Data!S642</f>
        <v>0.93</v>
      </c>
      <c r="T642" s="18">
        <f>IF(Raw_Data!T642="",ROUND(AVERAGEIFS(Raw_Data!$T$2:$T$4001,Raw_Data!$E$2:$E$4001,E642,Raw_Data!$D$2:$D$4001,D642),2),IF(Raw_Data!T642&gt;INDEX(Cleaning_Reference!$F$6:$F$13,MATCH(D642,Cleaning_Reference!$A$6:$A$13,0)),INDEX(Cleaning_Reference!$F$6:$F$13,MATCH(D642,Cleaning_Reference!$A$6:$A$13,0)),Raw_Data!T642))</f>
        <v>3.5</v>
      </c>
      <c r="U642" s="15">
        <f>Raw_Data!U642</f>
        <v>10.26</v>
      </c>
      <c r="V642" s="15">
        <f>Raw_Data!V642</f>
        <v>25433</v>
      </c>
      <c r="W642" s="15">
        <f>Raw_Data!W642</f>
        <v>216010</v>
      </c>
      <c r="X642" s="15">
        <f>Raw_Data!X642</f>
        <v>260943</v>
      </c>
      <c r="Y642" s="15">
        <f>Raw_Data!Y642</f>
        <v>44933</v>
      </c>
      <c r="Z642" s="15">
        <f>Raw_Data!Z642</f>
        <v>2562</v>
      </c>
      <c r="AA642" s="15">
        <f>Raw_Data!AA642</f>
        <v>4.0049999999999999</v>
      </c>
      <c r="AB642" s="15">
        <f>Raw_Data!AB642</f>
        <v>55.7</v>
      </c>
      <c r="AC642" s="19" t="str">
        <f>IF(Raw_Data!G642="","Yes","No")</f>
        <v>No</v>
      </c>
      <c r="AD642" s="19" t="str">
        <f>IF(Raw_Data!L642="","Yes","No")</f>
        <v>No</v>
      </c>
      <c r="AE642" s="19" t="str">
        <f>IF(Raw_Data!T642="","Imputed",IF(Raw_Data!T642&gt;INDEX(Cleaning_Reference!$F$6:$F$13,MATCH(D642,Cleaning_Reference!$A$6:$A$13,0)),"Capped","Original"))</f>
        <v>Original</v>
      </c>
      <c r="AF642" s="21">
        <f t="shared" ref="AF642:AF705" si="10">ROUND(T642*F642,2)</f>
        <v>10.26</v>
      </c>
    </row>
    <row r="643" spans="1:32" ht="15" customHeight="1" x14ac:dyDescent="0.3">
      <c r="A643" s="20" t="str">
        <f>Raw_Data!A643</f>
        <v>SF10642</v>
      </c>
      <c r="B643" s="15" t="str">
        <f>Raw_Data!B643</f>
        <v>Tamil Nadu</v>
      </c>
      <c r="C643" s="15" t="str">
        <f>Raw_Data!C643</f>
        <v>Rajkot</v>
      </c>
      <c r="D643" s="15" t="str">
        <f>Raw_Data!D643</f>
        <v>Wheat</v>
      </c>
      <c r="E643" s="15" t="str">
        <f>Raw_Data!E643</f>
        <v>Kharif</v>
      </c>
      <c r="F643" s="15">
        <f>Raw_Data!F643</f>
        <v>8.17</v>
      </c>
      <c r="G643" s="18">
        <f>IF(Raw_Data!G643="",ROUND(AVERAGEIFS(Raw_Data!$G$2:$G$4001,Raw_Data!$E$2:$E$4001,E643),1),Raw_Data!G643)</f>
        <v>649.5</v>
      </c>
      <c r="H643" s="15">
        <f>Raw_Data!H643</f>
        <v>27.1</v>
      </c>
      <c r="I643" s="15">
        <f>Raw_Data!I643</f>
        <v>67.2</v>
      </c>
      <c r="J643" s="15">
        <f>Raw_Data!J643</f>
        <v>7.1</v>
      </c>
      <c r="K643" s="15">
        <f>Raw_Data!K643</f>
        <v>6.36</v>
      </c>
      <c r="L643" s="18">
        <f>IF(Raw_Data!L643="",ROUND(AVERAGEIFS(Raw_Data!$L$2:$L$4001,Raw_Data!$E$2:$E$4001,E643),1),Raw_Data!L643)</f>
        <v>32.799999999999997</v>
      </c>
      <c r="M643" s="15">
        <f>Raw_Data!M643</f>
        <v>114.9</v>
      </c>
      <c r="N643" s="15">
        <f>Raw_Data!N643</f>
        <v>20.9</v>
      </c>
      <c r="O643" s="15">
        <f>Raw_Data!O643</f>
        <v>106.4</v>
      </c>
      <c r="P643" s="15" t="str">
        <f>Raw_Data!P643</f>
        <v>Rainfed</v>
      </c>
      <c r="Q643" s="15">
        <f>Raw_Data!Q643</f>
        <v>168.2</v>
      </c>
      <c r="R643" s="15">
        <f>Raw_Data!R643</f>
        <v>8.42</v>
      </c>
      <c r="S643" s="15">
        <f>Raw_Data!S643</f>
        <v>0.92</v>
      </c>
      <c r="T643" s="18">
        <f>IF(Raw_Data!T643="",ROUND(AVERAGEIFS(Raw_Data!$T$2:$T$4001,Raw_Data!$E$2:$E$4001,E643,Raw_Data!$D$2:$D$4001,D643),2),IF(Raw_Data!T643&gt;INDEX(Cleaning_Reference!$F$6:$F$13,MATCH(D643,Cleaning_Reference!$A$6:$A$13,0)),INDEX(Cleaning_Reference!$F$6:$F$13,MATCH(D643,Cleaning_Reference!$A$6:$A$13,0)),Raw_Data!T643))</f>
        <v>2.31</v>
      </c>
      <c r="U643" s="15">
        <f>Raw_Data!U643</f>
        <v>18.87</v>
      </c>
      <c r="V643" s="15">
        <f>Raw_Data!V643</f>
        <v>24142</v>
      </c>
      <c r="W643" s="15">
        <f>Raw_Data!W643</f>
        <v>544659</v>
      </c>
      <c r="X643" s="15">
        <f>Raw_Data!X643</f>
        <v>455560</v>
      </c>
      <c r="Y643" s="15">
        <f>Raw_Data!Y643</f>
        <v>-89099</v>
      </c>
      <c r="Z643" s="15">
        <f>Raw_Data!Z643</f>
        <v>2543</v>
      </c>
      <c r="AA643" s="15">
        <f>Raw_Data!AA643</f>
        <v>7.42</v>
      </c>
      <c r="AB643" s="15">
        <f>Raw_Data!AB643</f>
        <v>35</v>
      </c>
      <c r="AC643" s="19" t="str">
        <f>IF(Raw_Data!G643="","Yes","No")</f>
        <v>No</v>
      </c>
      <c r="AD643" s="19" t="str">
        <f>IF(Raw_Data!L643="","Yes","No")</f>
        <v>No</v>
      </c>
      <c r="AE643" s="19" t="str">
        <f>IF(Raw_Data!T643="","Imputed",IF(Raw_Data!T643&gt;INDEX(Cleaning_Reference!$F$6:$F$13,MATCH(D643,Cleaning_Reference!$A$6:$A$13,0)),"Capped","Original"))</f>
        <v>Original</v>
      </c>
      <c r="AF643" s="21">
        <f t="shared" si="10"/>
        <v>18.87</v>
      </c>
    </row>
    <row r="644" spans="1:32" ht="15" customHeight="1" x14ac:dyDescent="0.3">
      <c r="A644" s="20" t="str">
        <f>Raw_Data!A644</f>
        <v>SF10643</v>
      </c>
      <c r="B644" s="15" t="str">
        <f>Raw_Data!B644</f>
        <v>Madhya Pradesh</v>
      </c>
      <c r="C644" s="15" t="str">
        <f>Raw_Data!C644</f>
        <v>Nalgonda</v>
      </c>
      <c r="D644" s="15" t="str">
        <f>Raw_Data!D644</f>
        <v>Chilli</v>
      </c>
      <c r="E644" s="15" t="str">
        <f>Raw_Data!E644</f>
        <v>Zaid</v>
      </c>
      <c r="F644" s="15">
        <f>Raw_Data!F644</f>
        <v>14.54</v>
      </c>
      <c r="G644" s="18">
        <f>IF(Raw_Data!G644="",ROUND(AVERAGEIFS(Raw_Data!$G$2:$G$4001,Raw_Data!$E$2:$E$4001,E644),1),Raw_Data!G644)</f>
        <v>370.9</v>
      </c>
      <c r="H644" s="15">
        <f>Raw_Data!H644</f>
        <v>31.8</v>
      </c>
      <c r="I644" s="15">
        <f>Raw_Data!I644</f>
        <v>31.9</v>
      </c>
      <c r="J644" s="15">
        <f>Raw_Data!J644</f>
        <v>8.1999999999999993</v>
      </c>
      <c r="K644" s="15">
        <f>Raw_Data!K644</f>
        <v>6.94</v>
      </c>
      <c r="L644" s="18">
        <f>IF(Raw_Data!L644="",ROUND(AVERAGEIFS(Raw_Data!$L$2:$L$4001,Raw_Data!$E$2:$E$4001,E644),1),Raw_Data!L644)</f>
        <v>15.8</v>
      </c>
      <c r="M644" s="15">
        <f>Raw_Data!M644</f>
        <v>161.1</v>
      </c>
      <c r="N644" s="15">
        <f>Raw_Data!N644</f>
        <v>88</v>
      </c>
      <c r="O644" s="15">
        <f>Raw_Data!O644</f>
        <v>96.8</v>
      </c>
      <c r="P644" s="15" t="str">
        <f>Raw_Data!P644</f>
        <v>Sprinkler</v>
      </c>
      <c r="Q644" s="15">
        <f>Raw_Data!Q644</f>
        <v>193.4</v>
      </c>
      <c r="R644" s="15">
        <f>Raw_Data!R644</f>
        <v>3</v>
      </c>
      <c r="S644" s="15">
        <f>Raw_Data!S644</f>
        <v>0.78</v>
      </c>
      <c r="T644" s="18">
        <f>IF(Raw_Data!T644="",ROUND(AVERAGEIFS(Raw_Data!$T$2:$T$4001,Raw_Data!$E$2:$E$4001,E644,Raw_Data!$D$2:$D$4001,D644),2),IF(Raw_Data!T644&gt;INDEX(Cleaning_Reference!$F$6:$F$13,MATCH(D644,Cleaning_Reference!$A$6:$A$13,0)),INDEX(Cleaning_Reference!$F$6:$F$13,MATCH(D644,Cleaning_Reference!$A$6:$A$13,0)),Raw_Data!T644))</f>
        <v>2.06</v>
      </c>
      <c r="U644" s="15">
        <f>Raw_Data!U644</f>
        <v>29.95</v>
      </c>
      <c r="V644" s="15">
        <f>Raw_Data!V644</f>
        <v>87386</v>
      </c>
      <c r="W644" s="15">
        <f>Raw_Data!W644</f>
        <v>974850</v>
      </c>
      <c r="X644" s="15">
        <f>Raw_Data!X644</f>
        <v>2617211</v>
      </c>
      <c r="Y644" s="15">
        <f>Raw_Data!Y644</f>
        <v>1642361</v>
      </c>
      <c r="Z644" s="15">
        <f>Raw_Data!Z644</f>
        <v>8298</v>
      </c>
      <c r="AA644" s="15">
        <f>Raw_Data!AA644</f>
        <v>3.609</v>
      </c>
      <c r="AB644" s="15">
        <f>Raw_Data!AB644</f>
        <v>46.6</v>
      </c>
      <c r="AC644" s="19" t="str">
        <f>IF(Raw_Data!G644="","Yes","No")</f>
        <v>No</v>
      </c>
      <c r="AD644" s="19" t="str">
        <f>IF(Raw_Data!L644="","Yes","No")</f>
        <v>No</v>
      </c>
      <c r="AE644" s="19" t="str">
        <f>IF(Raw_Data!T644="","Imputed",IF(Raw_Data!T644&gt;INDEX(Cleaning_Reference!$F$6:$F$13,MATCH(D644,Cleaning_Reference!$A$6:$A$13,0)),"Capped","Original"))</f>
        <v>Original</v>
      </c>
      <c r="AF644" s="21">
        <f t="shared" si="10"/>
        <v>29.95</v>
      </c>
    </row>
    <row r="645" spans="1:32" ht="15" customHeight="1" x14ac:dyDescent="0.3">
      <c r="A645" s="20" t="str">
        <f>Raw_Data!A645</f>
        <v>SF10644</v>
      </c>
      <c r="B645" s="15" t="str">
        <f>Raw_Data!B645</f>
        <v>Gujarat</v>
      </c>
      <c r="C645" s="15" t="str">
        <f>Raw_Data!C645</f>
        <v>Krishna</v>
      </c>
      <c r="D645" s="15" t="str">
        <f>Raw_Data!D645</f>
        <v>Maize</v>
      </c>
      <c r="E645" s="15" t="str">
        <f>Raw_Data!E645</f>
        <v>Kharif</v>
      </c>
      <c r="F645" s="15">
        <f>Raw_Data!F645</f>
        <v>1.26</v>
      </c>
      <c r="G645" s="18">
        <f>IF(Raw_Data!G645="",ROUND(AVERAGEIFS(Raw_Data!$G$2:$G$4001,Raw_Data!$E$2:$E$4001,E645),1),Raw_Data!G645)</f>
        <v>674</v>
      </c>
      <c r="H645" s="15">
        <f>Raw_Data!H645</f>
        <v>29.9</v>
      </c>
      <c r="I645" s="15">
        <f>Raw_Data!I645</f>
        <v>55.4</v>
      </c>
      <c r="J645" s="15">
        <f>Raw_Data!J645</f>
        <v>6.8</v>
      </c>
      <c r="K645" s="15">
        <f>Raw_Data!K645</f>
        <v>7.73</v>
      </c>
      <c r="L645" s="18">
        <f>IF(Raw_Data!L645="",ROUND(AVERAGEIFS(Raw_Data!$L$2:$L$4001,Raw_Data!$E$2:$E$4001,E645),1),Raw_Data!L645)</f>
        <v>29.3</v>
      </c>
      <c r="M645" s="15">
        <f>Raw_Data!M645</f>
        <v>172.8</v>
      </c>
      <c r="N645" s="15">
        <f>Raw_Data!N645</f>
        <v>61.7</v>
      </c>
      <c r="O645" s="15">
        <f>Raw_Data!O645</f>
        <v>58.2</v>
      </c>
      <c r="P645" s="15" t="str">
        <f>Raw_Data!P645</f>
        <v>Drip</v>
      </c>
      <c r="Q645" s="15">
        <f>Raw_Data!Q645</f>
        <v>260.60000000000002</v>
      </c>
      <c r="R645" s="15">
        <f>Raw_Data!R645</f>
        <v>5.05</v>
      </c>
      <c r="S645" s="15">
        <f>Raw_Data!S645</f>
        <v>0.88</v>
      </c>
      <c r="T645" s="18">
        <f>IF(Raw_Data!T645="",ROUND(AVERAGEIFS(Raw_Data!$T$2:$T$4001,Raw_Data!$E$2:$E$4001,E645,Raw_Data!$D$2:$D$4001,D645),2),IF(Raw_Data!T645&gt;INDEX(Cleaning_Reference!$F$6:$F$13,MATCH(D645,Cleaning_Reference!$A$6:$A$13,0)),INDEX(Cleaning_Reference!$F$6:$F$13,MATCH(D645,Cleaning_Reference!$A$6:$A$13,0)),Raw_Data!T645))</f>
        <v>1.37</v>
      </c>
      <c r="U645" s="15">
        <f>Raw_Data!U645</f>
        <v>1.73</v>
      </c>
      <c r="V645" s="15">
        <f>Raw_Data!V645</f>
        <v>19763</v>
      </c>
      <c r="W645" s="15">
        <f>Raw_Data!W645</f>
        <v>114212</v>
      </c>
      <c r="X645" s="15">
        <f>Raw_Data!X645</f>
        <v>34190</v>
      </c>
      <c r="Y645" s="15">
        <f>Raw_Data!Y645</f>
        <v>-80022</v>
      </c>
      <c r="Z645" s="15">
        <f>Raw_Data!Z645</f>
        <v>663</v>
      </c>
      <c r="AA645" s="15">
        <f>Raw_Data!AA645</f>
        <v>2.609</v>
      </c>
      <c r="AB645" s="15">
        <f>Raw_Data!AB645</f>
        <v>50.9</v>
      </c>
      <c r="AC645" s="19" t="str">
        <f>IF(Raw_Data!G645="","Yes","No")</f>
        <v>No</v>
      </c>
      <c r="AD645" s="19" t="str">
        <f>IF(Raw_Data!L645="","Yes","No")</f>
        <v>No</v>
      </c>
      <c r="AE645" s="19" t="str">
        <f>IF(Raw_Data!T645="","Imputed",IF(Raw_Data!T645&gt;INDEX(Cleaning_Reference!$F$6:$F$13,MATCH(D645,Cleaning_Reference!$A$6:$A$13,0)),"Capped","Original"))</f>
        <v>Original</v>
      </c>
      <c r="AF645" s="21">
        <f t="shared" si="10"/>
        <v>1.73</v>
      </c>
    </row>
    <row r="646" spans="1:32" ht="15" customHeight="1" x14ac:dyDescent="0.3">
      <c r="A646" s="20" t="str">
        <f>Raw_Data!A646</f>
        <v>SF10645</v>
      </c>
      <c r="B646" s="15" t="str">
        <f>Raw_Data!B646</f>
        <v>Andhra Pradesh</v>
      </c>
      <c r="C646" s="15" t="str">
        <f>Raw_Data!C646</f>
        <v>Ludhiana</v>
      </c>
      <c r="D646" s="15" t="str">
        <f>Raw_Data!D646</f>
        <v>Sugarcane</v>
      </c>
      <c r="E646" s="15" t="str">
        <f>Raw_Data!E646</f>
        <v>Kharif</v>
      </c>
      <c r="F646" s="15">
        <f>Raw_Data!F646</f>
        <v>7.48</v>
      </c>
      <c r="G646" s="18">
        <f>IF(Raw_Data!G646="",ROUND(AVERAGEIFS(Raw_Data!$G$2:$G$4001,Raw_Data!$E$2:$E$4001,E646),1),Raw_Data!G646)</f>
        <v>797.2</v>
      </c>
      <c r="H646" s="15">
        <f>Raw_Data!H646</f>
        <v>27.7</v>
      </c>
      <c r="I646" s="15">
        <f>Raw_Data!I646</f>
        <v>73.400000000000006</v>
      </c>
      <c r="J646" s="15">
        <f>Raw_Data!J646</f>
        <v>6.9</v>
      </c>
      <c r="K646" s="15">
        <f>Raw_Data!K646</f>
        <v>6.84</v>
      </c>
      <c r="L646" s="18">
        <f>IF(Raw_Data!L646="",ROUND(AVERAGEIFS(Raw_Data!$L$2:$L$4001,Raw_Data!$E$2:$E$4001,E646),1),Raw_Data!L646)</f>
        <v>33.1</v>
      </c>
      <c r="M646" s="15">
        <f>Raw_Data!M646</f>
        <v>170.2</v>
      </c>
      <c r="N646" s="15">
        <f>Raw_Data!N646</f>
        <v>47</v>
      </c>
      <c r="O646" s="15">
        <f>Raw_Data!O646</f>
        <v>78.400000000000006</v>
      </c>
      <c r="P646" s="15" t="str">
        <f>Raw_Data!P646</f>
        <v>Drip</v>
      </c>
      <c r="Q646" s="15">
        <f>Raw_Data!Q646</f>
        <v>157.69999999999999</v>
      </c>
      <c r="R646" s="15">
        <f>Raw_Data!R646</f>
        <v>5.95</v>
      </c>
      <c r="S646" s="15">
        <f>Raw_Data!S646</f>
        <v>0.98</v>
      </c>
      <c r="T646" s="18">
        <f>IF(Raw_Data!T646="",ROUND(AVERAGEIFS(Raw_Data!$T$2:$T$4001,Raw_Data!$E$2:$E$4001,E646,Raw_Data!$D$2:$D$4001,D646),2),IF(Raw_Data!T646&gt;INDEX(Cleaning_Reference!$F$6:$F$13,MATCH(D646,Cleaning_Reference!$A$6:$A$13,0)),INDEX(Cleaning_Reference!$F$6:$F$13,MATCH(D646,Cleaning_Reference!$A$6:$A$13,0)),Raw_Data!T646))</f>
        <v>89.34</v>
      </c>
      <c r="U646" s="15">
        <f>Raw_Data!U646</f>
        <v>668.26</v>
      </c>
      <c r="V646" s="15">
        <f>Raw_Data!V646</f>
        <v>3705</v>
      </c>
      <c r="W646" s="15">
        <f>Raw_Data!W646</f>
        <v>491085</v>
      </c>
      <c r="X646" s="15">
        <f>Raw_Data!X646</f>
        <v>2475903</v>
      </c>
      <c r="Y646" s="15">
        <f>Raw_Data!Y646</f>
        <v>1984818</v>
      </c>
      <c r="Z646" s="15">
        <f>Raw_Data!Z646</f>
        <v>11547</v>
      </c>
      <c r="AA646" s="15">
        <f>Raw_Data!AA646</f>
        <v>57.872999999999998</v>
      </c>
      <c r="AB646" s="15">
        <f>Raw_Data!AB646</f>
        <v>36.9</v>
      </c>
      <c r="AC646" s="19" t="str">
        <f>IF(Raw_Data!G646="","Yes","No")</f>
        <v>No</v>
      </c>
      <c r="AD646" s="19" t="str">
        <f>IF(Raw_Data!L646="","Yes","No")</f>
        <v>No</v>
      </c>
      <c r="AE646" s="19" t="str">
        <f>IF(Raw_Data!T646="","Imputed",IF(Raw_Data!T646&gt;INDEX(Cleaning_Reference!$F$6:$F$13,MATCH(D646,Cleaning_Reference!$A$6:$A$13,0)),"Capped","Original"))</f>
        <v>Original</v>
      </c>
      <c r="AF646" s="21">
        <f t="shared" si="10"/>
        <v>668.26</v>
      </c>
    </row>
    <row r="647" spans="1:32" ht="15" customHeight="1" x14ac:dyDescent="0.3">
      <c r="A647" s="20" t="str">
        <f>Raw_Data!A647</f>
        <v>SF10646</v>
      </c>
      <c r="B647" s="15" t="str">
        <f>Raw_Data!B647</f>
        <v>Andhra Pradesh</v>
      </c>
      <c r="C647" s="15" t="str">
        <f>Raw_Data!C647</f>
        <v>Raichur</v>
      </c>
      <c r="D647" s="15" t="str">
        <f>Raw_Data!D647</f>
        <v>Maize</v>
      </c>
      <c r="E647" s="15" t="str">
        <f>Raw_Data!E647</f>
        <v>Kharif</v>
      </c>
      <c r="F647" s="15">
        <f>Raw_Data!F647</f>
        <v>12.9</v>
      </c>
      <c r="G647" s="18">
        <f>IF(Raw_Data!G647="",ROUND(AVERAGEIFS(Raw_Data!$G$2:$G$4001,Raw_Data!$E$2:$E$4001,E647),1),Raw_Data!G647)</f>
        <v>647.1</v>
      </c>
      <c r="H647" s="15">
        <f>Raw_Data!H647</f>
        <v>28.4</v>
      </c>
      <c r="I647" s="15">
        <f>Raw_Data!I647</f>
        <v>82.6</v>
      </c>
      <c r="J647" s="15">
        <f>Raw_Data!J647</f>
        <v>7.9</v>
      </c>
      <c r="K647" s="15">
        <f>Raw_Data!K647</f>
        <v>6.57</v>
      </c>
      <c r="L647" s="18">
        <f>IF(Raw_Data!L647="",ROUND(AVERAGEIFS(Raw_Data!$L$2:$L$4001,Raw_Data!$E$2:$E$4001,E647),1),Raw_Data!L647)</f>
        <v>31.4</v>
      </c>
      <c r="M647" s="15">
        <f>Raw_Data!M647</f>
        <v>106.4</v>
      </c>
      <c r="N647" s="15">
        <f>Raw_Data!N647</f>
        <v>79.8</v>
      </c>
      <c r="O647" s="15">
        <f>Raw_Data!O647</f>
        <v>103.7</v>
      </c>
      <c r="P647" s="15" t="str">
        <f>Raw_Data!P647</f>
        <v>Rainfed</v>
      </c>
      <c r="Q647" s="15">
        <f>Raw_Data!Q647</f>
        <v>139.1</v>
      </c>
      <c r="R647" s="15">
        <f>Raw_Data!R647</f>
        <v>7.5</v>
      </c>
      <c r="S647" s="15">
        <f>Raw_Data!S647</f>
        <v>0.82</v>
      </c>
      <c r="T647" s="18">
        <f>IF(Raw_Data!T647="",ROUND(AVERAGEIFS(Raw_Data!$T$2:$T$4001,Raw_Data!$E$2:$E$4001,E647,Raw_Data!$D$2:$D$4001,D647),2),IF(Raw_Data!T647&gt;INDEX(Cleaning_Reference!$F$6:$F$13,MATCH(D647,Cleaning_Reference!$A$6:$A$13,0)),INDEX(Cleaning_Reference!$F$6:$F$13,MATCH(D647,Cleaning_Reference!$A$6:$A$13,0)),Raw_Data!T647))</f>
        <v>4.5999999999999996</v>
      </c>
      <c r="U647" s="15">
        <f>Raw_Data!U647</f>
        <v>59.34</v>
      </c>
      <c r="V647" s="15">
        <f>Raw_Data!V647</f>
        <v>20987</v>
      </c>
      <c r="W647" s="15">
        <f>Raw_Data!W647</f>
        <v>730026</v>
      </c>
      <c r="X647" s="15">
        <f>Raw_Data!X647</f>
        <v>1245369</v>
      </c>
      <c r="Y647" s="15">
        <f>Raw_Data!Y647</f>
        <v>515343</v>
      </c>
      <c r="Z647" s="15">
        <f>Raw_Data!Z647</f>
        <v>4435</v>
      </c>
      <c r="AA647" s="15">
        <f>Raw_Data!AA647</f>
        <v>13.38</v>
      </c>
      <c r="AB647" s="15">
        <f>Raw_Data!AB647</f>
        <v>52.4</v>
      </c>
      <c r="AC647" s="19" t="str">
        <f>IF(Raw_Data!G647="","Yes","No")</f>
        <v>No</v>
      </c>
      <c r="AD647" s="19" t="str">
        <f>IF(Raw_Data!L647="","Yes","No")</f>
        <v>No</v>
      </c>
      <c r="AE647" s="19" t="str">
        <f>IF(Raw_Data!T647="","Imputed",IF(Raw_Data!T647&gt;INDEX(Cleaning_Reference!$F$6:$F$13,MATCH(D647,Cleaning_Reference!$A$6:$A$13,0)),"Capped","Original"))</f>
        <v>Original</v>
      </c>
      <c r="AF647" s="21">
        <f t="shared" si="10"/>
        <v>59.34</v>
      </c>
    </row>
    <row r="648" spans="1:32" ht="15" customHeight="1" x14ac:dyDescent="0.3">
      <c r="A648" s="20" t="str">
        <f>Raw_Data!A648</f>
        <v>SF10647</v>
      </c>
      <c r="B648" s="15" t="str">
        <f>Raw_Data!B648</f>
        <v>Punjab</v>
      </c>
      <c r="C648" s="15" t="str">
        <f>Raw_Data!C648</f>
        <v>Guntur</v>
      </c>
      <c r="D648" s="15" t="str">
        <f>Raw_Data!D648</f>
        <v>Sugarcane</v>
      </c>
      <c r="E648" s="15" t="str">
        <f>Raw_Data!E648</f>
        <v>Zaid</v>
      </c>
      <c r="F648" s="15">
        <f>Raw_Data!F648</f>
        <v>12.54</v>
      </c>
      <c r="G648" s="18">
        <f>IF(Raw_Data!G648="",ROUND(AVERAGEIFS(Raw_Data!$G$2:$G$4001,Raw_Data!$E$2:$E$4001,E648),1),Raw_Data!G648)</f>
        <v>324.3</v>
      </c>
      <c r="H648" s="15">
        <f>Raw_Data!H648</f>
        <v>26.5</v>
      </c>
      <c r="I648" s="15">
        <f>Raw_Data!I648</f>
        <v>44.7</v>
      </c>
      <c r="J648" s="15">
        <f>Raw_Data!J648</f>
        <v>9</v>
      </c>
      <c r="K648" s="15">
        <f>Raw_Data!K648</f>
        <v>6.76</v>
      </c>
      <c r="L648" s="18">
        <f>IF(Raw_Data!L648="",ROUND(AVERAGEIFS(Raw_Data!$L$2:$L$4001,Raw_Data!$E$2:$E$4001,E648),1),Raw_Data!L648)</f>
        <v>11.9</v>
      </c>
      <c r="M648" s="15">
        <f>Raw_Data!M648</f>
        <v>159.1</v>
      </c>
      <c r="N648" s="15">
        <f>Raw_Data!N648</f>
        <v>64.8</v>
      </c>
      <c r="O648" s="15">
        <f>Raw_Data!O648</f>
        <v>119.1</v>
      </c>
      <c r="P648" s="15" t="str">
        <f>Raw_Data!P648</f>
        <v>Sprinkler</v>
      </c>
      <c r="Q648" s="15">
        <f>Raw_Data!Q648</f>
        <v>114.9</v>
      </c>
      <c r="R648" s="15">
        <f>Raw_Data!R648</f>
        <v>4.4000000000000004</v>
      </c>
      <c r="S648" s="15">
        <f>Raw_Data!S648</f>
        <v>0.92</v>
      </c>
      <c r="T648" s="18">
        <f>IF(Raw_Data!T648="",ROUND(AVERAGEIFS(Raw_Data!$T$2:$T$4001,Raw_Data!$E$2:$E$4001,E648,Raw_Data!$D$2:$D$4001,D648),2),IF(Raw_Data!T648&gt;INDEX(Cleaning_Reference!$F$6:$F$13,MATCH(D648,Cleaning_Reference!$A$6:$A$13,0)),INDEX(Cleaning_Reference!$F$6:$F$13,MATCH(D648,Cleaning_Reference!$A$6:$A$13,0)),Raw_Data!T648))</f>
        <v>64.760000000000005</v>
      </c>
      <c r="U648" s="15">
        <f>Raw_Data!U648</f>
        <v>812.09</v>
      </c>
      <c r="V648" s="15">
        <f>Raw_Data!V648</f>
        <v>3057</v>
      </c>
      <c r="W648" s="15">
        <f>Raw_Data!W648</f>
        <v>634204</v>
      </c>
      <c r="X648" s="15">
        <f>Raw_Data!X648</f>
        <v>2482559</v>
      </c>
      <c r="Y648" s="15">
        <f>Raw_Data!Y648</f>
        <v>1848355</v>
      </c>
      <c r="Z648" s="15">
        <f>Raw_Data!Z648</f>
        <v>18635</v>
      </c>
      <c r="AA648" s="15">
        <f>Raw_Data!AA648</f>
        <v>43.579000000000001</v>
      </c>
      <c r="AB648" s="15">
        <f>Raw_Data!AB648</f>
        <v>37.9</v>
      </c>
      <c r="AC648" s="19" t="str">
        <f>IF(Raw_Data!G648="","Yes","No")</f>
        <v>No</v>
      </c>
      <c r="AD648" s="19" t="str">
        <f>IF(Raw_Data!L648="","Yes","No")</f>
        <v>No</v>
      </c>
      <c r="AE648" s="19" t="str">
        <f>IF(Raw_Data!T648="","Imputed",IF(Raw_Data!T648&gt;INDEX(Cleaning_Reference!$F$6:$F$13,MATCH(D648,Cleaning_Reference!$A$6:$A$13,0)),"Capped","Original"))</f>
        <v>Original</v>
      </c>
      <c r="AF648" s="21">
        <f t="shared" si="10"/>
        <v>812.09</v>
      </c>
    </row>
    <row r="649" spans="1:32" ht="15" customHeight="1" x14ac:dyDescent="0.3">
      <c r="A649" s="20" t="str">
        <f>Raw_Data!A649</f>
        <v>SF10648</v>
      </c>
      <c r="B649" s="15" t="str">
        <f>Raw_Data!B649</f>
        <v>Maharashtra</v>
      </c>
      <c r="C649" s="15" t="str">
        <f>Raw_Data!C649</f>
        <v>Krishna</v>
      </c>
      <c r="D649" s="15" t="str">
        <f>Raw_Data!D649</f>
        <v>Maize</v>
      </c>
      <c r="E649" s="15" t="str">
        <f>Raw_Data!E649</f>
        <v>Kharif</v>
      </c>
      <c r="F649" s="15">
        <f>Raw_Data!F649</f>
        <v>1.5</v>
      </c>
      <c r="G649" s="18">
        <f>IF(Raw_Data!G649="",ROUND(AVERAGEIFS(Raw_Data!$G$2:$G$4001,Raw_Data!$E$2:$E$4001,E649),1),Raw_Data!G649)</f>
        <v>473.7</v>
      </c>
      <c r="H649" s="15">
        <f>Raw_Data!H649</f>
        <v>30.3</v>
      </c>
      <c r="I649" s="15">
        <f>Raw_Data!I649</f>
        <v>57.8</v>
      </c>
      <c r="J649" s="15">
        <f>Raw_Data!J649</f>
        <v>5.4</v>
      </c>
      <c r="K649" s="15">
        <f>Raw_Data!K649</f>
        <v>5.99</v>
      </c>
      <c r="L649" s="18">
        <f>IF(Raw_Data!L649="",ROUND(AVERAGEIFS(Raw_Data!$L$2:$L$4001,Raw_Data!$E$2:$E$4001,E649),1),Raw_Data!L649)</f>
        <v>30.3</v>
      </c>
      <c r="M649" s="15">
        <f>Raw_Data!M649</f>
        <v>127.9</v>
      </c>
      <c r="N649" s="15">
        <f>Raw_Data!N649</f>
        <v>79.3</v>
      </c>
      <c r="O649" s="15">
        <f>Raw_Data!O649</f>
        <v>87.6</v>
      </c>
      <c r="P649" s="15" t="str">
        <f>Raw_Data!P649</f>
        <v>Rainfed</v>
      </c>
      <c r="Q649" s="15">
        <f>Raw_Data!Q649</f>
        <v>79.2</v>
      </c>
      <c r="R649" s="15">
        <f>Raw_Data!R649</f>
        <v>3.77</v>
      </c>
      <c r="S649" s="15">
        <f>Raw_Data!S649</f>
        <v>0.68</v>
      </c>
      <c r="T649" s="18">
        <f>IF(Raw_Data!T649="",ROUND(AVERAGEIFS(Raw_Data!$T$2:$T$4001,Raw_Data!$E$2:$E$4001,E649,Raw_Data!$D$2:$D$4001,D649),2),IF(Raw_Data!T649&gt;INDEX(Cleaning_Reference!$F$6:$F$13,MATCH(D649,Cleaning_Reference!$A$6:$A$13,0)),INDEX(Cleaning_Reference!$F$6:$F$13,MATCH(D649,Cleaning_Reference!$A$6:$A$13,0)),Raw_Data!T649))</f>
        <v>1.68</v>
      </c>
      <c r="U649" s="15">
        <f>Raw_Data!U649</f>
        <v>2.52</v>
      </c>
      <c r="V649" s="15">
        <f>Raw_Data!V649</f>
        <v>25188</v>
      </c>
      <c r="W649" s="15">
        <f>Raw_Data!W649</f>
        <v>68638</v>
      </c>
      <c r="X649" s="15">
        <f>Raw_Data!X649</f>
        <v>63474</v>
      </c>
      <c r="Y649" s="15">
        <f>Raw_Data!Y649</f>
        <v>-5164</v>
      </c>
      <c r="Z649" s="15">
        <f>Raw_Data!Z649</f>
        <v>320</v>
      </c>
      <c r="AA649" s="15">
        <f>Raw_Data!AA649</f>
        <v>7.875</v>
      </c>
      <c r="AB649" s="15">
        <f>Raw_Data!AB649</f>
        <v>52.8</v>
      </c>
      <c r="AC649" s="19" t="str">
        <f>IF(Raw_Data!G649="","Yes","No")</f>
        <v>No</v>
      </c>
      <c r="AD649" s="19" t="str">
        <f>IF(Raw_Data!L649="","Yes","No")</f>
        <v>No</v>
      </c>
      <c r="AE649" s="19" t="str">
        <f>IF(Raw_Data!T649="","Imputed",IF(Raw_Data!T649&gt;INDEX(Cleaning_Reference!$F$6:$F$13,MATCH(D649,Cleaning_Reference!$A$6:$A$13,0)),"Capped","Original"))</f>
        <v>Original</v>
      </c>
      <c r="AF649" s="21">
        <f t="shared" si="10"/>
        <v>2.52</v>
      </c>
    </row>
    <row r="650" spans="1:32" ht="15" customHeight="1" x14ac:dyDescent="0.3">
      <c r="A650" s="20" t="str">
        <f>Raw_Data!A650</f>
        <v>SF10649</v>
      </c>
      <c r="B650" s="15" t="str">
        <f>Raw_Data!B650</f>
        <v>Andhra Pradesh</v>
      </c>
      <c r="C650" s="15" t="str">
        <f>Raw_Data!C650</f>
        <v>Krishna</v>
      </c>
      <c r="D650" s="15" t="str">
        <f>Raw_Data!D650</f>
        <v>Groundnut</v>
      </c>
      <c r="E650" s="15" t="str">
        <f>Raw_Data!E650</f>
        <v>Rabi</v>
      </c>
      <c r="F650" s="15">
        <f>Raw_Data!F650</f>
        <v>6.14</v>
      </c>
      <c r="G650" s="18">
        <f>IF(Raw_Data!G650="",ROUND(AVERAGEIFS(Raw_Data!$G$2:$G$4001,Raw_Data!$E$2:$E$4001,E650),1),Raw_Data!G650)</f>
        <v>423.1</v>
      </c>
      <c r="H650" s="15">
        <f>Raw_Data!H650</f>
        <v>22.2</v>
      </c>
      <c r="I650" s="15">
        <f>Raw_Data!I650</f>
        <v>53.4</v>
      </c>
      <c r="J650" s="15">
        <f>Raw_Data!J650</f>
        <v>7</v>
      </c>
      <c r="K650" s="15">
        <f>Raw_Data!K650</f>
        <v>7.1</v>
      </c>
      <c r="L650" s="18">
        <f>IF(Raw_Data!L650="",ROUND(AVERAGEIFS(Raw_Data!$L$2:$L$4001,Raw_Data!$E$2:$E$4001,E650),1),Raw_Data!L650)</f>
        <v>25</v>
      </c>
      <c r="M650" s="15">
        <f>Raw_Data!M650</f>
        <v>217</v>
      </c>
      <c r="N650" s="15">
        <f>Raw_Data!N650</f>
        <v>59.3</v>
      </c>
      <c r="O650" s="15">
        <f>Raw_Data!O650</f>
        <v>85.3</v>
      </c>
      <c r="P650" s="15" t="str">
        <f>Raw_Data!P650</f>
        <v>Flood</v>
      </c>
      <c r="Q650" s="15">
        <f>Raw_Data!Q650</f>
        <v>160.9</v>
      </c>
      <c r="R650" s="15">
        <f>Raw_Data!R650</f>
        <v>6.54</v>
      </c>
      <c r="S650" s="15">
        <f>Raw_Data!S650</f>
        <v>0.86</v>
      </c>
      <c r="T650" s="18">
        <f>IF(Raw_Data!T650="",ROUND(AVERAGEIFS(Raw_Data!$T$2:$T$4001,Raw_Data!$E$2:$E$4001,E650,Raw_Data!$D$2:$D$4001,D650),2),IF(Raw_Data!T650&gt;INDEX(Cleaning_Reference!$F$6:$F$13,MATCH(D650,Cleaning_Reference!$A$6:$A$13,0)),INDEX(Cleaning_Reference!$F$6:$F$13,MATCH(D650,Cleaning_Reference!$A$6:$A$13,0)),Raw_Data!T650))</f>
        <v>1.22</v>
      </c>
      <c r="U650" s="15">
        <f>Raw_Data!U650</f>
        <v>8.66</v>
      </c>
      <c r="V650" s="15">
        <f>Raw_Data!V650</f>
        <v>61086</v>
      </c>
      <c r="W650" s="15">
        <f>Raw_Data!W650</f>
        <v>386561</v>
      </c>
      <c r="X650" s="15">
        <f>Raw_Data!X650</f>
        <v>529005</v>
      </c>
      <c r="Y650" s="15">
        <f>Raw_Data!Y650</f>
        <v>142444</v>
      </c>
      <c r="Z650" s="15">
        <f>Raw_Data!Z650</f>
        <v>3692</v>
      </c>
      <c r="AA650" s="15">
        <f>Raw_Data!AA650</f>
        <v>2.3460000000000001</v>
      </c>
      <c r="AB650" s="15">
        <f>Raw_Data!AB650</f>
        <v>31.2</v>
      </c>
      <c r="AC650" s="19" t="str">
        <f>IF(Raw_Data!G650="","Yes","No")</f>
        <v>No</v>
      </c>
      <c r="AD650" s="19" t="str">
        <f>IF(Raw_Data!L650="","Yes","No")</f>
        <v>No</v>
      </c>
      <c r="AE650" s="19" t="str">
        <f>IF(Raw_Data!T650="","Imputed",IF(Raw_Data!T650&gt;INDEX(Cleaning_Reference!$F$6:$F$13,MATCH(D650,Cleaning_Reference!$A$6:$A$13,0)),"Capped","Original"))</f>
        <v>Imputed</v>
      </c>
      <c r="AF650" s="21">
        <f t="shared" si="10"/>
        <v>7.49</v>
      </c>
    </row>
    <row r="651" spans="1:32" ht="15" customHeight="1" x14ac:dyDescent="0.3">
      <c r="A651" s="20" t="str">
        <f>Raw_Data!A651</f>
        <v>SF10650</v>
      </c>
      <c r="B651" s="15" t="str">
        <f>Raw_Data!B651</f>
        <v>Andhra Pradesh</v>
      </c>
      <c r="C651" s="15" t="str">
        <f>Raw_Data!C651</f>
        <v>Raichur</v>
      </c>
      <c r="D651" s="15" t="str">
        <f>Raw_Data!D651</f>
        <v>Cotton</v>
      </c>
      <c r="E651" s="15" t="str">
        <f>Raw_Data!E651</f>
        <v>Zaid</v>
      </c>
      <c r="F651" s="15">
        <f>Raw_Data!F651</f>
        <v>4.5599999999999996</v>
      </c>
      <c r="G651" s="18">
        <f>IF(Raw_Data!G651="",ROUND(AVERAGEIFS(Raw_Data!$G$2:$G$4001,Raw_Data!$E$2:$E$4001,E651),1),Raw_Data!G651)</f>
        <v>216.3</v>
      </c>
      <c r="H651" s="15">
        <f>Raw_Data!H651</f>
        <v>31.7</v>
      </c>
      <c r="I651" s="15">
        <f>Raw_Data!I651</f>
        <v>43.6</v>
      </c>
      <c r="J651" s="15">
        <f>Raw_Data!J651</f>
        <v>9</v>
      </c>
      <c r="K651" s="15">
        <f>Raw_Data!K651</f>
        <v>7.16</v>
      </c>
      <c r="L651" s="18">
        <f>IF(Raw_Data!L651="",ROUND(AVERAGEIFS(Raw_Data!$L$2:$L$4001,Raw_Data!$E$2:$E$4001,E651),1),Raw_Data!L651)</f>
        <v>11.9</v>
      </c>
      <c r="M651" s="15">
        <f>Raw_Data!M651</f>
        <v>124.2</v>
      </c>
      <c r="N651" s="15">
        <f>Raw_Data!N651</f>
        <v>67.2</v>
      </c>
      <c r="O651" s="15">
        <f>Raw_Data!O651</f>
        <v>146.69999999999999</v>
      </c>
      <c r="P651" s="15" t="str">
        <f>Raw_Data!P651</f>
        <v>Flood</v>
      </c>
      <c r="Q651" s="15">
        <f>Raw_Data!Q651</f>
        <v>275.7</v>
      </c>
      <c r="R651" s="15">
        <f>Raw_Data!R651</f>
        <v>6.71</v>
      </c>
      <c r="S651" s="15">
        <f>Raw_Data!S651</f>
        <v>0.89</v>
      </c>
      <c r="T651" s="18">
        <f>IF(Raw_Data!T651="",ROUND(AVERAGEIFS(Raw_Data!$T$2:$T$4001,Raw_Data!$E$2:$E$4001,E651,Raw_Data!$D$2:$D$4001,D651),2),IF(Raw_Data!T651&gt;INDEX(Cleaning_Reference!$F$6:$F$13,MATCH(D651,Cleaning_Reference!$A$6:$A$13,0)),INDEX(Cleaning_Reference!$F$6:$F$13,MATCH(D651,Cleaning_Reference!$A$6:$A$13,0)),Raw_Data!T651))</f>
        <v>0.93</v>
      </c>
      <c r="U651" s="15">
        <f>Raw_Data!U651</f>
        <v>4.24</v>
      </c>
      <c r="V651" s="15">
        <f>Raw_Data!V651</f>
        <v>63658</v>
      </c>
      <c r="W651" s="15">
        <f>Raw_Data!W651</f>
        <v>370527</v>
      </c>
      <c r="X651" s="15">
        <f>Raw_Data!X651</f>
        <v>269910</v>
      </c>
      <c r="Y651" s="15">
        <f>Raw_Data!Y651</f>
        <v>-100617</v>
      </c>
      <c r="Z651" s="15">
        <f>Raw_Data!Z651</f>
        <v>4055</v>
      </c>
      <c r="AA651" s="15">
        <f>Raw_Data!AA651</f>
        <v>1.046</v>
      </c>
      <c r="AB651" s="15">
        <f>Raw_Data!AB651</f>
        <v>32</v>
      </c>
      <c r="AC651" s="19" t="str">
        <f>IF(Raw_Data!G651="","Yes","No")</f>
        <v>No</v>
      </c>
      <c r="AD651" s="19" t="str">
        <f>IF(Raw_Data!L651="","Yes","No")</f>
        <v>No</v>
      </c>
      <c r="AE651" s="19" t="str">
        <f>IF(Raw_Data!T651="","Imputed",IF(Raw_Data!T651&gt;INDEX(Cleaning_Reference!$F$6:$F$13,MATCH(D651,Cleaning_Reference!$A$6:$A$13,0)),"Capped","Original"))</f>
        <v>Original</v>
      </c>
      <c r="AF651" s="21">
        <f t="shared" si="10"/>
        <v>4.24</v>
      </c>
    </row>
    <row r="652" spans="1:32" ht="15" customHeight="1" x14ac:dyDescent="0.3">
      <c r="A652" s="20" t="str">
        <f>Raw_Data!A652</f>
        <v>SF10651</v>
      </c>
      <c r="B652" s="15" t="str">
        <f>Raw_Data!B652</f>
        <v>Gujarat</v>
      </c>
      <c r="C652" s="15" t="str">
        <f>Raw_Data!C652</f>
        <v>Raichur</v>
      </c>
      <c r="D652" s="15" t="str">
        <f>Raw_Data!D652</f>
        <v>Maize</v>
      </c>
      <c r="E652" s="15" t="str">
        <f>Raw_Data!E652</f>
        <v>Rabi</v>
      </c>
      <c r="F652" s="15">
        <f>Raw_Data!F652</f>
        <v>13.23</v>
      </c>
      <c r="G652" s="18">
        <f>IF(Raw_Data!G652="",ROUND(AVERAGEIFS(Raw_Data!$G$2:$G$4001,Raw_Data!$E$2:$E$4001,E652),1),Raw_Data!G652)</f>
        <v>587.6</v>
      </c>
      <c r="H652" s="15">
        <f>Raw_Data!H652</f>
        <v>24.7</v>
      </c>
      <c r="I652" s="15">
        <f>Raw_Data!I652</f>
        <v>59.3</v>
      </c>
      <c r="J652" s="15">
        <f>Raw_Data!J652</f>
        <v>8.4</v>
      </c>
      <c r="K652" s="15">
        <f>Raw_Data!K652</f>
        <v>5.53</v>
      </c>
      <c r="L652" s="18">
        <f>IF(Raw_Data!L652="",ROUND(AVERAGEIFS(Raw_Data!$L$2:$L$4001,Raw_Data!$E$2:$E$4001,E652),1),Raw_Data!L652)</f>
        <v>30.4</v>
      </c>
      <c r="M652" s="15">
        <f>Raw_Data!M652</f>
        <v>131.5</v>
      </c>
      <c r="N652" s="15">
        <f>Raw_Data!N652</f>
        <v>42.2</v>
      </c>
      <c r="O652" s="15">
        <f>Raw_Data!O652</f>
        <v>142.9</v>
      </c>
      <c r="P652" s="15" t="str">
        <f>Raw_Data!P652</f>
        <v>Flood</v>
      </c>
      <c r="Q652" s="15">
        <f>Raw_Data!Q652</f>
        <v>284.89999999999998</v>
      </c>
      <c r="R652" s="15">
        <f>Raw_Data!R652</f>
        <v>5.46</v>
      </c>
      <c r="S652" s="15">
        <f>Raw_Data!S652</f>
        <v>0.76</v>
      </c>
      <c r="T652" s="18">
        <f>IF(Raw_Data!T652="",ROUND(AVERAGEIFS(Raw_Data!$T$2:$T$4001,Raw_Data!$E$2:$E$4001,E652,Raw_Data!$D$2:$D$4001,D652),2),IF(Raw_Data!T652&gt;INDEX(Cleaning_Reference!$F$6:$F$13,MATCH(D652,Cleaning_Reference!$A$6:$A$13,0)),INDEX(Cleaning_Reference!$F$6:$F$13,MATCH(D652,Cleaning_Reference!$A$6:$A$13,0)),Raw_Data!T652))</f>
        <v>2.61</v>
      </c>
      <c r="U652" s="15">
        <f>Raw_Data!U652</f>
        <v>11.77</v>
      </c>
      <c r="V652" s="15">
        <f>Raw_Data!V652</f>
        <v>21564</v>
      </c>
      <c r="W652" s="15">
        <f>Raw_Data!W652</f>
        <v>1065547</v>
      </c>
      <c r="X652" s="15">
        <f>Raw_Data!X652</f>
        <v>253808</v>
      </c>
      <c r="Y652" s="15">
        <f>Raw_Data!Y652</f>
        <v>-811739</v>
      </c>
      <c r="Z652" s="15">
        <f>Raw_Data!Z652</f>
        <v>9310</v>
      </c>
      <c r="AA652" s="15">
        <f>Raw_Data!AA652</f>
        <v>1.264</v>
      </c>
      <c r="AB652" s="15">
        <f>Raw_Data!AB652</f>
        <v>52.4</v>
      </c>
      <c r="AC652" s="19" t="str">
        <f>IF(Raw_Data!G652="","Yes","No")</f>
        <v>No</v>
      </c>
      <c r="AD652" s="19" t="str">
        <f>IF(Raw_Data!L652="","Yes","No")</f>
        <v>No</v>
      </c>
      <c r="AE652" s="19" t="str">
        <f>IF(Raw_Data!T652="","Imputed",IF(Raw_Data!T652&gt;INDEX(Cleaning_Reference!$F$6:$F$13,MATCH(D652,Cleaning_Reference!$A$6:$A$13,0)),"Capped","Original"))</f>
        <v>Imputed</v>
      </c>
      <c r="AF652" s="21">
        <f t="shared" si="10"/>
        <v>34.53</v>
      </c>
    </row>
    <row r="653" spans="1:32" ht="15" customHeight="1" x14ac:dyDescent="0.3">
      <c r="A653" s="20" t="str">
        <f>Raw_Data!A653</f>
        <v>SF10652</v>
      </c>
      <c r="B653" s="15" t="str">
        <f>Raw_Data!B653</f>
        <v>Tamil Nadu</v>
      </c>
      <c r="C653" s="15" t="str">
        <f>Raw_Data!C653</f>
        <v>Indore</v>
      </c>
      <c r="D653" s="15" t="str">
        <f>Raw_Data!D653</f>
        <v>Pulses</v>
      </c>
      <c r="E653" s="15" t="str">
        <f>Raw_Data!E653</f>
        <v>Rabi</v>
      </c>
      <c r="F653" s="15">
        <f>Raw_Data!F653</f>
        <v>8.41</v>
      </c>
      <c r="G653" s="18">
        <f>IF(Raw_Data!G653="",ROUND(AVERAGEIFS(Raw_Data!$G$2:$G$4001,Raw_Data!$E$2:$E$4001,E653),1),Raw_Data!G653)</f>
        <v>466.9</v>
      </c>
      <c r="H653" s="15">
        <f>Raw_Data!H653</f>
        <v>24.7</v>
      </c>
      <c r="I653" s="15">
        <f>Raw_Data!I653</f>
        <v>59.7</v>
      </c>
      <c r="J653" s="15">
        <f>Raw_Data!J653</f>
        <v>6.4</v>
      </c>
      <c r="K653" s="15">
        <f>Raw_Data!K653</f>
        <v>7.47</v>
      </c>
      <c r="L653" s="18">
        <f>IF(Raw_Data!L653="",ROUND(AVERAGEIFS(Raw_Data!$L$2:$L$4001,Raw_Data!$E$2:$E$4001,E653),1),Raw_Data!L653)</f>
        <v>26.2</v>
      </c>
      <c r="M653" s="15">
        <f>Raw_Data!M653</f>
        <v>116.3</v>
      </c>
      <c r="N653" s="15">
        <f>Raw_Data!N653</f>
        <v>89.6</v>
      </c>
      <c r="O653" s="15">
        <f>Raw_Data!O653</f>
        <v>83.2</v>
      </c>
      <c r="P653" s="15" t="str">
        <f>Raw_Data!P653</f>
        <v>Sprinkler</v>
      </c>
      <c r="Q653" s="15">
        <f>Raw_Data!Q653</f>
        <v>192.7</v>
      </c>
      <c r="R653" s="15">
        <f>Raw_Data!R653</f>
        <v>3.28</v>
      </c>
      <c r="S653" s="15">
        <f>Raw_Data!S653</f>
        <v>0.69</v>
      </c>
      <c r="T653" s="18">
        <f>IF(Raw_Data!T653="",ROUND(AVERAGEIFS(Raw_Data!$T$2:$T$4001,Raw_Data!$E$2:$E$4001,E653,Raw_Data!$D$2:$D$4001,D653),2),IF(Raw_Data!T653&gt;INDEX(Cleaning_Reference!$F$6:$F$13,MATCH(D653,Cleaning_Reference!$A$6:$A$13,0)),INDEX(Cleaning_Reference!$F$6:$F$13,MATCH(D653,Cleaning_Reference!$A$6:$A$13,0)),Raw_Data!T653))</f>
        <v>0.61</v>
      </c>
      <c r="U653" s="15">
        <f>Raw_Data!U653</f>
        <v>5.13</v>
      </c>
      <c r="V653" s="15">
        <f>Raw_Data!V653</f>
        <v>67365</v>
      </c>
      <c r="W653" s="15">
        <f>Raw_Data!W653</f>
        <v>507332</v>
      </c>
      <c r="X653" s="15">
        <f>Raw_Data!X653</f>
        <v>345582</v>
      </c>
      <c r="Y653" s="15">
        <f>Raw_Data!Y653</f>
        <v>-161750</v>
      </c>
      <c r="Z653" s="15">
        <f>Raw_Data!Z653</f>
        <v>3131</v>
      </c>
      <c r="AA653" s="15">
        <f>Raw_Data!AA653</f>
        <v>1.6379999999999999</v>
      </c>
      <c r="AB653" s="15">
        <f>Raw_Data!AB653</f>
        <v>37.6</v>
      </c>
      <c r="AC653" s="19" t="str">
        <f>IF(Raw_Data!G653="","Yes","No")</f>
        <v>No</v>
      </c>
      <c r="AD653" s="19" t="str">
        <f>IF(Raw_Data!L653="","Yes","No")</f>
        <v>No</v>
      </c>
      <c r="AE653" s="19" t="str">
        <f>IF(Raw_Data!T653="","Imputed",IF(Raw_Data!T653&gt;INDEX(Cleaning_Reference!$F$6:$F$13,MATCH(D653,Cleaning_Reference!$A$6:$A$13,0)),"Capped","Original"))</f>
        <v>Original</v>
      </c>
      <c r="AF653" s="21">
        <f t="shared" si="10"/>
        <v>5.13</v>
      </c>
    </row>
    <row r="654" spans="1:32" ht="15" customHeight="1" x14ac:dyDescent="0.3">
      <c r="A654" s="20" t="str">
        <f>Raw_Data!A654</f>
        <v>SF10653</v>
      </c>
      <c r="B654" s="15" t="str">
        <f>Raw_Data!B654</f>
        <v>Tamil Nadu</v>
      </c>
      <c r="C654" s="15" t="str">
        <f>Raw_Data!C654</f>
        <v>Raichur</v>
      </c>
      <c r="D654" s="15" t="str">
        <f>Raw_Data!D654</f>
        <v>Pulses</v>
      </c>
      <c r="E654" s="15" t="str">
        <f>Raw_Data!E654</f>
        <v>Kharif</v>
      </c>
      <c r="F654" s="15">
        <f>Raw_Data!F654</f>
        <v>10.85</v>
      </c>
      <c r="G654" s="18">
        <f>IF(Raw_Data!G654="",ROUND(AVERAGEIFS(Raw_Data!$G$2:$G$4001,Raw_Data!$E$2:$E$4001,E654),1),Raw_Data!G654)</f>
        <v>750.9</v>
      </c>
      <c r="H654" s="15">
        <f>Raw_Data!H654</f>
        <v>35.200000000000003</v>
      </c>
      <c r="I654" s="15">
        <f>Raw_Data!I654</f>
        <v>64.8</v>
      </c>
      <c r="J654" s="15">
        <f>Raw_Data!J654</f>
        <v>6.4</v>
      </c>
      <c r="K654" s="15">
        <f>Raw_Data!K654</f>
        <v>5.87</v>
      </c>
      <c r="L654" s="18">
        <f>IF(Raw_Data!L654="",ROUND(AVERAGEIFS(Raw_Data!$L$2:$L$4001,Raw_Data!$E$2:$E$4001,E654),1),Raw_Data!L654)</f>
        <v>25.7</v>
      </c>
      <c r="M654" s="15">
        <f>Raw_Data!M654</f>
        <v>81.3</v>
      </c>
      <c r="N654" s="15">
        <f>Raw_Data!N654</f>
        <v>55.3</v>
      </c>
      <c r="O654" s="15">
        <f>Raw_Data!O654</f>
        <v>148</v>
      </c>
      <c r="P654" s="15" t="str">
        <f>Raw_Data!P654</f>
        <v>Sprinkler</v>
      </c>
      <c r="Q654" s="15">
        <f>Raw_Data!Q654</f>
        <v>145.80000000000001</v>
      </c>
      <c r="R654" s="15">
        <f>Raw_Data!R654</f>
        <v>6.57</v>
      </c>
      <c r="S654" s="15">
        <f>Raw_Data!S654</f>
        <v>0.98</v>
      </c>
      <c r="T654" s="18">
        <f>IF(Raw_Data!T654="",ROUND(AVERAGEIFS(Raw_Data!$T$2:$T$4001,Raw_Data!$E$2:$E$4001,E654,Raw_Data!$D$2:$D$4001,D654),2),IF(Raw_Data!T654&gt;INDEX(Cleaning_Reference!$F$6:$F$13,MATCH(D654,Cleaning_Reference!$A$6:$A$13,0)),INDEX(Cleaning_Reference!$F$6:$F$13,MATCH(D654,Cleaning_Reference!$A$6:$A$13,0)),Raw_Data!T654))</f>
        <v>0.57999999999999996</v>
      </c>
      <c r="U654" s="15">
        <f>Raw_Data!U654</f>
        <v>6.29</v>
      </c>
      <c r="V654" s="15">
        <f>Raw_Data!V654</f>
        <v>56395</v>
      </c>
      <c r="W654" s="15">
        <f>Raw_Data!W654</f>
        <v>773521</v>
      </c>
      <c r="X654" s="15">
        <f>Raw_Data!X654</f>
        <v>354725</v>
      </c>
      <c r="Y654" s="15">
        <f>Raw_Data!Y654</f>
        <v>-418796</v>
      </c>
      <c r="Z654" s="15">
        <f>Raw_Data!Z654</f>
        <v>3878</v>
      </c>
      <c r="AA654" s="15">
        <f>Raw_Data!AA654</f>
        <v>1.6220000000000001</v>
      </c>
      <c r="AB654" s="15">
        <f>Raw_Data!AB654</f>
        <v>48.1</v>
      </c>
      <c r="AC654" s="19" t="str">
        <f>IF(Raw_Data!G654="","Yes","No")</f>
        <v>No</v>
      </c>
      <c r="AD654" s="19" t="str">
        <f>IF(Raw_Data!L654="","Yes","No")</f>
        <v>No</v>
      </c>
      <c r="AE654" s="19" t="str">
        <f>IF(Raw_Data!T654="","Imputed",IF(Raw_Data!T654&gt;INDEX(Cleaning_Reference!$F$6:$F$13,MATCH(D654,Cleaning_Reference!$A$6:$A$13,0)),"Capped","Original"))</f>
        <v>Original</v>
      </c>
      <c r="AF654" s="21">
        <f t="shared" si="10"/>
        <v>6.29</v>
      </c>
    </row>
    <row r="655" spans="1:32" ht="15" customHeight="1" x14ac:dyDescent="0.3">
      <c r="A655" s="20" t="str">
        <f>Raw_Data!A655</f>
        <v>SF10654</v>
      </c>
      <c r="B655" s="15" t="str">
        <f>Raw_Data!B655</f>
        <v>Madhya Pradesh</v>
      </c>
      <c r="C655" s="15" t="str">
        <f>Raw_Data!C655</f>
        <v>Guntur</v>
      </c>
      <c r="D655" s="15" t="str">
        <f>Raw_Data!D655</f>
        <v>Pulses</v>
      </c>
      <c r="E655" s="15" t="str">
        <f>Raw_Data!E655</f>
        <v>Kharif</v>
      </c>
      <c r="F655" s="15">
        <f>Raw_Data!F655</f>
        <v>6.32</v>
      </c>
      <c r="G655" s="18">
        <f>IF(Raw_Data!G655="",ROUND(AVERAGEIFS(Raw_Data!$G$2:$G$4001,Raw_Data!$E$2:$E$4001,E655),1),Raw_Data!G655)</f>
        <v>699.8</v>
      </c>
      <c r="H655" s="15">
        <f>Raw_Data!H655</f>
        <v>28.2</v>
      </c>
      <c r="I655" s="15">
        <f>Raw_Data!I655</f>
        <v>77.400000000000006</v>
      </c>
      <c r="J655" s="15">
        <f>Raw_Data!J655</f>
        <v>7.1</v>
      </c>
      <c r="K655" s="15">
        <f>Raw_Data!K655</f>
        <v>6.42</v>
      </c>
      <c r="L655" s="18">
        <f>IF(Raw_Data!L655="",ROUND(AVERAGEIFS(Raw_Data!$L$2:$L$4001,Raw_Data!$E$2:$E$4001,E655),1),Raw_Data!L655)</f>
        <v>27.6</v>
      </c>
      <c r="M655" s="15">
        <f>Raw_Data!M655</f>
        <v>66</v>
      </c>
      <c r="N655" s="15">
        <f>Raw_Data!N655</f>
        <v>72.599999999999994</v>
      </c>
      <c r="O655" s="15">
        <f>Raw_Data!O655</f>
        <v>90.9</v>
      </c>
      <c r="P655" s="15" t="str">
        <f>Raw_Data!P655</f>
        <v>Rainfed</v>
      </c>
      <c r="Q655" s="15">
        <f>Raw_Data!Q655</f>
        <v>300.5</v>
      </c>
      <c r="R655" s="15">
        <f>Raw_Data!R655</f>
        <v>6.27</v>
      </c>
      <c r="S655" s="15">
        <f>Raw_Data!S655</f>
        <v>0.66</v>
      </c>
      <c r="T655" s="18">
        <f>IF(Raw_Data!T655="",ROUND(AVERAGEIFS(Raw_Data!$T$2:$T$4001,Raw_Data!$E$2:$E$4001,E655,Raw_Data!$D$2:$D$4001,D655),2),IF(Raw_Data!T655&gt;INDEX(Cleaning_Reference!$F$6:$F$13,MATCH(D655,Cleaning_Reference!$A$6:$A$13,0)),INDEX(Cleaning_Reference!$F$6:$F$13,MATCH(D655,Cleaning_Reference!$A$6:$A$13,0)),Raw_Data!T655))</f>
        <v>1.07</v>
      </c>
      <c r="U655" s="15">
        <f>Raw_Data!U655</f>
        <v>6.76</v>
      </c>
      <c r="V655" s="15">
        <f>Raw_Data!V655</f>
        <v>63652</v>
      </c>
      <c r="W655" s="15">
        <f>Raw_Data!W655</f>
        <v>463575</v>
      </c>
      <c r="X655" s="15">
        <f>Raw_Data!X655</f>
        <v>430288</v>
      </c>
      <c r="Y655" s="15">
        <f>Raw_Data!Y655</f>
        <v>-33287</v>
      </c>
      <c r="Z655" s="15">
        <f>Raw_Data!Z655</f>
        <v>1236</v>
      </c>
      <c r="AA655" s="15">
        <f>Raw_Data!AA655</f>
        <v>5.4690000000000003</v>
      </c>
      <c r="AB655" s="15">
        <f>Raw_Data!AB655</f>
        <v>54</v>
      </c>
      <c r="AC655" s="19" t="str">
        <f>IF(Raw_Data!G655="","Yes","No")</f>
        <v>No</v>
      </c>
      <c r="AD655" s="19" t="str">
        <f>IF(Raw_Data!L655="","Yes","No")</f>
        <v>No</v>
      </c>
      <c r="AE655" s="19" t="str">
        <f>IF(Raw_Data!T655="","Imputed",IF(Raw_Data!T655&gt;INDEX(Cleaning_Reference!$F$6:$F$13,MATCH(D655,Cleaning_Reference!$A$6:$A$13,0)),"Capped","Original"))</f>
        <v>Original</v>
      </c>
      <c r="AF655" s="21">
        <f t="shared" si="10"/>
        <v>6.76</v>
      </c>
    </row>
    <row r="656" spans="1:32" ht="15" customHeight="1" x14ac:dyDescent="0.3">
      <c r="A656" s="20" t="str">
        <f>Raw_Data!A656</f>
        <v>SF10655</v>
      </c>
      <c r="B656" s="15" t="str">
        <f>Raw_Data!B656</f>
        <v>Maharashtra</v>
      </c>
      <c r="C656" s="15" t="str">
        <f>Raw_Data!C656</f>
        <v>Erode</v>
      </c>
      <c r="D656" s="15" t="str">
        <f>Raw_Data!D656</f>
        <v>Cotton</v>
      </c>
      <c r="E656" s="15" t="str">
        <f>Raw_Data!E656</f>
        <v>Kharif</v>
      </c>
      <c r="F656" s="15">
        <f>Raw_Data!F656</f>
        <v>5.3</v>
      </c>
      <c r="G656" s="18">
        <f>IF(Raw_Data!G656="",ROUND(AVERAGEIFS(Raw_Data!$G$2:$G$4001,Raw_Data!$E$2:$E$4001,E656),1),Raw_Data!G656)</f>
        <v>692.3</v>
      </c>
      <c r="H656" s="15">
        <f>Raw_Data!H656</f>
        <v>30.3</v>
      </c>
      <c r="I656" s="15">
        <f>Raw_Data!I656</f>
        <v>70.900000000000006</v>
      </c>
      <c r="J656" s="15">
        <f>Raw_Data!J656</f>
        <v>6.6</v>
      </c>
      <c r="K656" s="15">
        <f>Raw_Data!K656</f>
        <v>6.62</v>
      </c>
      <c r="L656" s="18">
        <f>IF(Raw_Data!L656="",ROUND(AVERAGEIFS(Raw_Data!$L$2:$L$4001,Raw_Data!$E$2:$E$4001,E656),1),Raw_Data!L656)</f>
        <v>17.100000000000001</v>
      </c>
      <c r="M656" s="15">
        <f>Raw_Data!M656</f>
        <v>130.1</v>
      </c>
      <c r="N656" s="15">
        <f>Raw_Data!N656</f>
        <v>49.7</v>
      </c>
      <c r="O656" s="15">
        <f>Raw_Data!O656</f>
        <v>91.9</v>
      </c>
      <c r="P656" s="15" t="str">
        <f>Raw_Data!P656</f>
        <v>Rainfed</v>
      </c>
      <c r="Q656" s="15">
        <f>Raw_Data!Q656</f>
        <v>145.69999999999999</v>
      </c>
      <c r="R656" s="15">
        <f>Raw_Data!R656</f>
        <v>2.76</v>
      </c>
      <c r="S656" s="15">
        <f>Raw_Data!S656</f>
        <v>0.94</v>
      </c>
      <c r="T656" s="18">
        <f>IF(Raw_Data!T656="",ROUND(AVERAGEIFS(Raw_Data!$T$2:$T$4001,Raw_Data!$E$2:$E$4001,E656,Raw_Data!$D$2:$D$4001,D656),2),IF(Raw_Data!T656&gt;INDEX(Cleaning_Reference!$F$6:$F$13,MATCH(D656,Cleaning_Reference!$A$6:$A$13,0)),INDEX(Cleaning_Reference!$F$6:$F$13,MATCH(D656,Cleaning_Reference!$A$6:$A$13,0)),Raw_Data!T656))</f>
        <v>1.96</v>
      </c>
      <c r="U656" s="15">
        <f>Raw_Data!U656</f>
        <v>10.39</v>
      </c>
      <c r="V656" s="15">
        <f>Raw_Data!V656</f>
        <v>78371</v>
      </c>
      <c r="W656" s="15">
        <f>Raw_Data!W656</f>
        <v>328252</v>
      </c>
      <c r="X656" s="15">
        <f>Raw_Data!X656</f>
        <v>814275</v>
      </c>
      <c r="Y656" s="15">
        <f>Raw_Data!Y656</f>
        <v>486023</v>
      </c>
      <c r="Z656" s="15">
        <f>Raw_Data!Z656</f>
        <v>2059</v>
      </c>
      <c r="AA656" s="15">
        <f>Raw_Data!AA656</f>
        <v>5.0460000000000003</v>
      </c>
      <c r="AB656" s="15">
        <f>Raw_Data!AB656</f>
        <v>38.5</v>
      </c>
      <c r="AC656" s="19" t="str">
        <f>IF(Raw_Data!G656="","Yes","No")</f>
        <v>No</v>
      </c>
      <c r="AD656" s="19" t="str">
        <f>IF(Raw_Data!L656="","Yes","No")</f>
        <v>No</v>
      </c>
      <c r="AE656" s="19" t="str">
        <f>IF(Raw_Data!T656="","Imputed",IF(Raw_Data!T656&gt;INDEX(Cleaning_Reference!$F$6:$F$13,MATCH(D656,Cleaning_Reference!$A$6:$A$13,0)),"Capped","Original"))</f>
        <v>Original</v>
      </c>
      <c r="AF656" s="21">
        <f t="shared" si="10"/>
        <v>10.39</v>
      </c>
    </row>
    <row r="657" spans="1:32" ht="15" customHeight="1" x14ac:dyDescent="0.3">
      <c r="A657" s="20" t="str">
        <f>Raw_Data!A657</f>
        <v>SF10656</v>
      </c>
      <c r="B657" s="15" t="str">
        <f>Raw_Data!B657</f>
        <v>Punjab</v>
      </c>
      <c r="C657" s="15" t="str">
        <f>Raw_Data!C657</f>
        <v>Indore</v>
      </c>
      <c r="D657" s="15" t="str">
        <f>Raw_Data!D657</f>
        <v>Sugarcane</v>
      </c>
      <c r="E657" s="15" t="str">
        <f>Raw_Data!E657</f>
        <v>Rabi</v>
      </c>
      <c r="F657" s="15">
        <f>Raw_Data!F657</f>
        <v>5.46</v>
      </c>
      <c r="G657" s="18">
        <f>IF(Raw_Data!G657="",ROUND(AVERAGEIFS(Raw_Data!$G$2:$G$4001,Raw_Data!$E$2:$E$4001,E657),1),Raw_Data!G657)</f>
        <v>274.10000000000002</v>
      </c>
      <c r="H657" s="15">
        <f>Raw_Data!H657</f>
        <v>17.600000000000001</v>
      </c>
      <c r="I657" s="15">
        <f>Raw_Data!I657</f>
        <v>41.2</v>
      </c>
      <c r="J657" s="15">
        <f>Raw_Data!J657</f>
        <v>7.5</v>
      </c>
      <c r="K657" s="15">
        <f>Raw_Data!K657</f>
        <v>7.68</v>
      </c>
      <c r="L657" s="18">
        <f>IF(Raw_Data!L657="",ROUND(AVERAGEIFS(Raw_Data!$L$2:$L$4001,Raw_Data!$E$2:$E$4001,E657),1),Raw_Data!L657)</f>
        <v>25.7</v>
      </c>
      <c r="M657" s="15">
        <f>Raw_Data!M657</f>
        <v>142.80000000000001</v>
      </c>
      <c r="N657" s="15">
        <f>Raw_Data!N657</f>
        <v>44.2</v>
      </c>
      <c r="O657" s="15">
        <f>Raw_Data!O657</f>
        <v>36.1</v>
      </c>
      <c r="P657" s="15" t="str">
        <f>Raw_Data!P657</f>
        <v>Rainfed</v>
      </c>
      <c r="Q657" s="15">
        <f>Raw_Data!Q657</f>
        <v>114.7</v>
      </c>
      <c r="R657" s="15">
        <f>Raw_Data!R657</f>
        <v>6.28</v>
      </c>
      <c r="S657" s="15">
        <f>Raw_Data!S657</f>
        <v>0.92</v>
      </c>
      <c r="T657" s="18">
        <f>IF(Raw_Data!T657="",ROUND(AVERAGEIFS(Raw_Data!$T$2:$T$4001,Raw_Data!$E$2:$E$4001,E657,Raw_Data!$D$2:$D$4001,D657),2),IF(Raw_Data!T657&gt;INDEX(Cleaning_Reference!$F$6:$F$13,MATCH(D657,Cleaning_Reference!$A$6:$A$13,0)),INDEX(Cleaning_Reference!$F$6:$F$13,MATCH(D657,Cleaning_Reference!$A$6:$A$13,0)),Raw_Data!T657))</f>
        <v>12.45</v>
      </c>
      <c r="U657" s="15">
        <f>Raw_Data!U657</f>
        <v>67.98</v>
      </c>
      <c r="V657" s="15">
        <f>Raw_Data!V657</f>
        <v>3823</v>
      </c>
      <c r="W657" s="15">
        <f>Raw_Data!W657</f>
        <v>409151</v>
      </c>
      <c r="X657" s="15">
        <f>Raw_Data!X657</f>
        <v>259888</v>
      </c>
      <c r="Y657" s="15">
        <f>Raw_Data!Y657</f>
        <v>-149263</v>
      </c>
      <c r="Z657" s="15">
        <f>Raw_Data!Z657</f>
        <v>5980</v>
      </c>
      <c r="AA657" s="15">
        <f>Raw_Data!AA657</f>
        <v>11.368</v>
      </c>
      <c r="AB657" s="15">
        <f>Raw_Data!AB657</f>
        <v>24.2</v>
      </c>
      <c r="AC657" s="19" t="str">
        <f>IF(Raw_Data!G657="","Yes","No")</f>
        <v>No</v>
      </c>
      <c r="AD657" s="19" t="str">
        <f>IF(Raw_Data!L657="","Yes","No")</f>
        <v>No</v>
      </c>
      <c r="AE657" s="19" t="str">
        <f>IF(Raw_Data!T657="","Imputed",IF(Raw_Data!T657&gt;INDEX(Cleaning_Reference!$F$6:$F$13,MATCH(D657,Cleaning_Reference!$A$6:$A$13,0)),"Capped","Original"))</f>
        <v>Original</v>
      </c>
      <c r="AF657" s="21">
        <f t="shared" si="10"/>
        <v>67.98</v>
      </c>
    </row>
    <row r="658" spans="1:32" ht="15" customHeight="1" x14ac:dyDescent="0.3">
      <c r="A658" s="20" t="str">
        <f>Raw_Data!A658</f>
        <v>SF10657</v>
      </c>
      <c r="B658" s="15" t="str">
        <f>Raw_Data!B658</f>
        <v>Andhra Pradesh</v>
      </c>
      <c r="C658" s="15" t="str">
        <f>Raw_Data!C658</f>
        <v>Nalgonda</v>
      </c>
      <c r="D658" s="15" t="str">
        <f>Raw_Data!D658</f>
        <v>Maize</v>
      </c>
      <c r="E658" s="15" t="str">
        <f>Raw_Data!E658</f>
        <v>Kharif</v>
      </c>
      <c r="F658" s="15">
        <f>Raw_Data!F658</f>
        <v>8.8000000000000007</v>
      </c>
      <c r="G658" s="18">
        <f>IF(Raw_Data!G658="",ROUND(AVERAGEIFS(Raw_Data!$G$2:$G$4001,Raw_Data!$E$2:$E$4001,E658),1),Raw_Data!G658)</f>
        <v>1213.2</v>
      </c>
      <c r="H658" s="15">
        <f>Raw_Data!H658</f>
        <v>30.2</v>
      </c>
      <c r="I658" s="15">
        <f>Raw_Data!I658</f>
        <v>59.5</v>
      </c>
      <c r="J658" s="15">
        <f>Raw_Data!J658</f>
        <v>6.5</v>
      </c>
      <c r="K658" s="15">
        <f>Raw_Data!K658</f>
        <v>7.38</v>
      </c>
      <c r="L658" s="18">
        <f>IF(Raw_Data!L658="",ROUND(AVERAGEIFS(Raw_Data!$L$2:$L$4001,Raw_Data!$E$2:$E$4001,E658),1),Raw_Data!L658)</f>
        <v>25.9</v>
      </c>
      <c r="M658" s="15">
        <f>Raw_Data!M658</f>
        <v>86.2</v>
      </c>
      <c r="N658" s="15">
        <f>Raw_Data!N658</f>
        <v>73.3</v>
      </c>
      <c r="O658" s="15">
        <f>Raw_Data!O658</f>
        <v>85.2</v>
      </c>
      <c r="P658" s="15" t="str">
        <f>Raw_Data!P658</f>
        <v>Drip</v>
      </c>
      <c r="Q658" s="15">
        <f>Raw_Data!Q658</f>
        <v>357</v>
      </c>
      <c r="R658" s="15">
        <f>Raw_Data!R658</f>
        <v>5.22</v>
      </c>
      <c r="S658" s="15">
        <f>Raw_Data!S658</f>
        <v>0.68</v>
      </c>
      <c r="T658" s="18">
        <f>IF(Raw_Data!T658="",ROUND(AVERAGEIFS(Raw_Data!$T$2:$T$4001,Raw_Data!$E$2:$E$4001,E658,Raw_Data!$D$2:$D$4001,D658),2),IF(Raw_Data!T658&gt;INDEX(Cleaning_Reference!$F$6:$F$13,MATCH(D658,Cleaning_Reference!$A$6:$A$13,0)),INDEX(Cleaning_Reference!$F$6:$F$13,MATCH(D658,Cleaning_Reference!$A$6:$A$13,0)),Raw_Data!T658))</f>
        <v>1.93</v>
      </c>
      <c r="U658" s="15">
        <f>Raw_Data!U658</f>
        <v>16.98</v>
      </c>
      <c r="V658" s="15">
        <f>Raw_Data!V658</f>
        <v>17824</v>
      </c>
      <c r="W658" s="15">
        <f>Raw_Data!W658</f>
        <v>686532</v>
      </c>
      <c r="X658" s="15">
        <f>Raw_Data!X658</f>
        <v>302652</v>
      </c>
      <c r="Y658" s="15">
        <f>Raw_Data!Y658</f>
        <v>-383880</v>
      </c>
      <c r="Z658" s="15">
        <f>Raw_Data!Z658</f>
        <v>4320</v>
      </c>
      <c r="AA658" s="15">
        <f>Raw_Data!AA658</f>
        <v>3.931</v>
      </c>
      <c r="AB658" s="15">
        <f>Raw_Data!AB658</f>
        <v>55.9</v>
      </c>
      <c r="AC658" s="19" t="str">
        <f>IF(Raw_Data!G658="","Yes","No")</f>
        <v>No</v>
      </c>
      <c r="AD658" s="19" t="str">
        <f>IF(Raw_Data!L658="","Yes","No")</f>
        <v>No</v>
      </c>
      <c r="AE658" s="19" t="str">
        <f>IF(Raw_Data!T658="","Imputed",IF(Raw_Data!T658&gt;INDEX(Cleaning_Reference!$F$6:$F$13,MATCH(D658,Cleaning_Reference!$A$6:$A$13,0)),"Capped","Original"))</f>
        <v>Original</v>
      </c>
      <c r="AF658" s="21">
        <f t="shared" si="10"/>
        <v>16.98</v>
      </c>
    </row>
    <row r="659" spans="1:32" ht="15" customHeight="1" x14ac:dyDescent="0.3">
      <c r="A659" s="20" t="str">
        <f>Raw_Data!A659</f>
        <v>SF10658</v>
      </c>
      <c r="B659" s="15" t="str">
        <f>Raw_Data!B659</f>
        <v>Madhya Pradesh</v>
      </c>
      <c r="C659" s="15" t="str">
        <f>Raw_Data!C659</f>
        <v>Ludhiana</v>
      </c>
      <c r="D659" s="15" t="str">
        <f>Raw_Data!D659</f>
        <v>Rice</v>
      </c>
      <c r="E659" s="15" t="str">
        <f>Raw_Data!E659</f>
        <v>Rabi</v>
      </c>
      <c r="F659" s="15">
        <f>Raw_Data!F659</f>
        <v>12.52</v>
      </c>
      <c r="G659" s="18">
        <f>IF(Raw_Data!G659="",ROUND(AVERAGEIFS(Raw_Data!$G$2:$G$4001,Raw_Data!$E$2:$E$4001,E659),1),Raw_Data!G659)</f>
        <v>424.4</v>
      </c>
      <c r="H659" s="15">
        <f>Raw_Data!H659</f>
        <v>26.7</v>
      </c>
      <c r="I659" s="15">
        <f>Raw_Data!I659</f>
        <v>49.9</v>
      </c>
      <c r="J659" s="15">
        <f>Raw_Data!J659</f>
        <v>9.1</v>
      </c>
      <c r="K659" s="15">
        <f>Raw_Data!K659</f>
        <v>5.77</v>
      </c>
      <c r="L659" s="18">
        <f>IF(Raw_Data!L659="",ROUND(AVERAGEIFS(Raw_Data!$L$2:$L$4001,Raw_Data!$E$2:$E$4001,E659),1),Raw_Data!L659)</f>
        <v>18.399999999999999</v>
      </c>
      <c r="M659" s="15">
        <f>Raw_Data!M659</f>
        <v>110.7</v>
      </c>
      <c r="N659" s="15">
        <f>Raw_Data!N659</f>
        <v>56.3</v>
      </c>
      <c r="O659" s="15">
        <f>Raw_Data!O659</f>
        <v>127.8</v>
      </c>
      <c r="P659" s="15" t="str">
        <f>Raw_Data!P659</f>
        <v>Flood</v>
      </c>
      <c r="Q659" s="15">
        <f>Raw_Data!Q659</f>
        <v>130</v>
      </c>
      <c r="R659" s="15">
        <f>Raw_Data!R659</f>
        <v>4.8600000000000003</v>
      </c>
      <c r="S659" s="15">
        <f>Raw_Data!S659</f>
        <v>0.8</v>
      </c>
      <c r="T659" s="18">
        <f>IF(Raw_Data!T659="",ROUND(AVERAGEIFS(Raw_Data!$T$2:$T$4001,Raw_Data!$E$2:$E$4001,E659,Raw_Data!$D$2:$D$4001,D659),2),IF(Raw_Data!T659&gt;INDEX(Cleaning_Reference!$F$6:$F$13,MATCH(D659,Cleaning_Reference!$A$6:$A$13,0)),INDEX(Cleaning_Reference!$F$6:$F$13,MATCH(D659,Cleaning_Reference!$A$6:$A$13,0)),Raw_Data!T659))</f>
        <v>1.1599999999999999</v>
      </c>
      <c r="U659" s="15">
        <f>Raw_Data!U659</f>
        <v>14.52</v>
      </c>
      <c r="V659" s="15">
        <f>Raw_Data!V659</f>
        <v>23782</v>
      </c>
      <c r="W659" s="15">
        <f>Raw_Data!W659</f>
        <v>762424</v>
      </c>
      <c r="X659" s="15">
        <f>Raw_Data!X659</f>
        <v>345315</v>
      </c>
      <c r="Y659" s="15">
        <f>Raw_Data!Y659</f>
        <v>-417109</v>
      </c>
      <c r="Z659" s="15">
        <f>Raw_Data!Z659</f>
        <v>24908</v>
      </c>
      <c r="AA659" s="15">
        <f>Raw_Data!AA659</f>
        <v>0.58299999999999996</v>
      </c>
      <c r="AB659" s="15">
        <f>Raw_Data!AB659</f>
        <v>31.4</v>
      </c>
      <c r="AC659" s="19" t="str">
        <f>IF(Raw_Data!G659="","Yes","No")</f>
        <v>No</v>
      </c>
      <c r="AD659" s="19" t="str">
        <f>IF(Raw_Data!L659="","Yes","No")</f>
        <v>No</v>
      </c>
      <c r="AE659" s="19" t="str">
        <f>IF(Raw_Data!T659="","Imputed",IF(Raw_Data!T659&gt;INDEX(Cleaning_Reference!$F$6:$F$13,MATCH(D659,Cleaning_Reference!$A$6:$A$13,0)),"Capped","Original"))</f>
        <v>Original</v>
      </c>
      <c r="AF659" s="21">
        <f t="shared" si="10"/>
        <v>14.52</v>
      </c>
    </row>
    <row r="660" spans="1:32" ht="15" customHeight="1" x14ac:dyDescent="0.3">
      <c r="A660" s="20" t="str">
        <f>Raw_Data!A660</f>
        <v>SF10659</v>
      </c>
      <c r="B660" s="15" t="str">
        <f>Raw_Data!B660</f>
        <v>Telangana</v>
      </c>
      <c r="C660" s="15" t="str">
        <f>Raw_Data!C660</f>
        <v>Erode</v>
      </c>
      <c r="D660" s="15" t="str">
        <f>Raw_Data!D660</f>
        <v>Maize</v>
      </c>
      <c r="E660" s="15" t="str">
        <f>Raw_Data!E660</f>
        <v>Rabi</v>
      </c>
      <c r="F660" s="15">
        <f>Raw_Data!F660</f>
        <v>13.06</v>
      </c>
      <c r="G660" s="18">
        <f>IF(Raw_Data!G660="",ROUND(AVERAGEIFS(Raw_Data!$G$2:$G$4001,Raw_Data!$E$2:$E$4001,E660),1),Raw_Data!G660)</f>
        <v>188.5</v>
      </c>
      <c r="H660" s="15">
        <f>Raw_Data!H660</f>
        <v>22.2</v>
      </c>
      <c r="I660" s="15">
        <f>Raw_Data!I660</f>
        <v>54.9</v>
      </c>
      <c r="J660" s="15">
        <f>Raw_Data!J660</f>
        <v>5.8</v>
      </c>
      <c r="K660" s="15">
        <f>Raw_Data!K660</f>
        <v>6.52</v>
      </c>
      <c r="L660" s="18">
        <f>IF(Raw_Data!L660="",ROUND(AVERAGEIFS(Raw_Data!$L$2:$L$4001,Raw_Data!$E$2:$E$4001,E660),1),Raw_Data!L660)</f>
        <v>26.9</v>
      </c>
      <c r="M660" s="15">
        <f>Raw_Data!M660</f>
        <v>88.6</v>
      </c>
      <c r="N660" s="15">
        <f>Raw_Data!N660</f>
        <v>32.5</v>
      </c>
      <c r="O660" s="15">
        <f>Raw_Data!O660</f>
        <v>81.8</v>
      </c>
      <c r="P660" s="15" t="str">
        <f>Raw_Data!P660</f>
        <v>Sprinkler</v>
      </c>
      <c r="Q660" s="15">
        <f>Raw_Data!Q660</f>
        <v>299.89999999999998</v>
      </c>
      <c r="R660" s="15">
        <f>Raw_Data!R660</f>
        <v>5.42</v>
      </c>
      <c r="S660" s="15">
        <f>Raw_Data!S660</f>
        <v>0.97</v>
      </c>
      <c r="T660" s="18">
        <f>IF(Raw_Data!T660="",ROUND(AVERAGEIFS(Raw_Data!$T$2:$T$4001,Raw_Data!$E$2:$E$4001,E660,Raw_Data!$D$2:$D$4001,D660),2),IF(Raw_Data!T660&gt;INDEX(Cleaning_Reference!$F$6:$F$13,MATCH(D660,Cleaning_Reference!$A$6:$A$13,0)),INDEX(Cleaning_Reference!$F$6:$F$13,MATCH(D660,Cleaning_Reference!$A$6:$A$13,0)),Raw_Data!T660))</f>
        <v>3.12</v>
      </c>
      <c r="U660" s="15">
        <f>Raw_Data!U660</f>
        <v>40.75</v>
      </c>
      <c r="V660" s="15">
        <f>Raw_Data!V660</f>
        <v>21258</v>
      </c>
      <c r="W660" s="15">
        <f>Raw_Data!W660</f>
        <v>1092961</v>
      </c>
      <c r="X660" s="15">
        <f>Raw_Data!X660</f>
        <v>866264</v>
      </c>
      <c r="Y660" s="15">
        <f>Raw_Data!Y660</f>
        <v>-226697</v>
      </c>
      <c r="Z660" s="15">
        <f>Raw_Data!Z660</f>
        <v>8768</v>
      </c>
      <c r="AA660" s="15">
        <f>Raw_Data!AA660</f>
        <v>4.6479999999999997</v>
      </c>
      <c r="AB660" s="15">
        <f>Raw_Data!AB660</f>
        <v>37.9</v>
      </c>
      <c r="AC660" s="19" t="str">
        <f>IF(Raw_Data!G660="","Yes","No")</f>
        <v>No</v>
      </c>
      <c r="AD660" s="19" t="str">
        <f>IF(Raw_Data!L660="","Yes","No")</f>
        <v>No</v>
      </c>
      <c r="AE660" s="19" t="str">
        <f>IF(Raw_Data!T660="","Imputed",IF(Raw_Data!T660&gt;INDEX(Cleaning_Reference!$F$6:$F$13,MATCH(D660,Cleaning_Reference!$A$6:$A$13,0)),"Capped","Original"))</f>
        <v>Original</v>
      </c>
      <c r="AF660" s="21">
        <f t="shared" si="10"/>
        <v>40.75</v>
      </c>
    </row>
    <row r="661" spans="1:32" ht="15" customHeight="1" x14ac:dyDescent="0.3">
      <c r="A661" s="20" t="str">
        <f>Raw_Data!A661</f>
        <v>SF10660</v>
      </c>
      <c r="B661" s="15" t="str">
        <f>Raw_Data!B661</f>
        <v>Karnataka</v>
      </c>
      <c r="C661" s="15" t="str">
        <f>Raw_Data!C661</f>
        <v>Nalgonda</v>
      </c>
      <c r="D661" s="15" t="str">
        <f>Raw_Data!D661</f>
        <v>Maize</v>
      </c>
      <c r="E661" s="15" t="str">
        <f>Raw_Data!E661</f>
        <v>Rabi</v>
      </c>
      <c r="F661" s="15">
        <f>Raw_Data!F661</f>
        <v>12.22</v>
      </c>
      <c r="G661" s="18">
        <f>IF(Raw_Data!G661="",ROUND(AVERAGEIFS(Raw_Data!$G$2:$G$4001,Raw_Data!$E$2:$E$4001,E661),1),Raw_Data!G661)</f>
        <v>572.5</v>
      </c>
      <c r="H661" s="15">
        <f>Raw_Data!H661</f>
        <v>20.399999999999999</v>
      </c>
      <c r="I661" s="15">
        <f>Raw_Data!I661</f>
        <v>50.2</v>
      </c>
      <c r="J661" s="15">
        <f>Raw_Data!J661</f>
        <v>7.4</v>
      </c>
      <c r="K661" s="15">
        <f>Raw_Data!K661</f>
        <v>7.09</v>
      </c>
      <c r="L661" s="18">
        <f>IF(Raw_Data!L661="",ROUND(AVERAGEIFS(Raw_Data!$L$2:$L$4001,Raw_Data!$E$2:$E$4001,E661),1),Raw_Data!L661)</f>
        <v>20.8</v>
      </c>
      <c r="M661" s="15">
        <f>Raw_Data!M661</f>
        <v>156.6</v>
      </c>
      <c r="N661" s="15">
        <f>Raw_Data!N661</f>
        <v>44.2</v>
      </c>
      <c r="O661" s="15">
        <f>Raw_Data!O661</f>
        <v>111.8</v>
      </c>
      <c r="P661" s="15" t="str">
        <f>Raw_Data!P661</f>
        <v>Flood</v>
      </c>
      <c r="Q661" s="15">
        <f>Raw_Data!Q661</f>
        <v>207.6</v>
      </c>
      <c r="R661" s="15">
        <f>Raw_Data!R661</f>
        <v>5.94</v>
      </c>
      <c r="S661" s="15">
        <f>Raw_Data!S661</f>
        <v>0.71</v>
      </c>
      <c r="T661" s="18">
        <f>IF(Raw_Data!T661="",ROUND(AVERAGEIFS(Raw_Data!$T$2:$T$4001,Raw_Data!$E$2:$E$4001,E661,Raw_Data!$D$2:$D$4001,D661),2),IF(Raw_Data!T661&gt;INDEX(Cleaning_Reference!$F$6:$F$13,MATCH(D661,Cleaning_Reference!$A$6:$A$13,0)),INDEX(Cleaning_Reference!$F$6:$F$13,MATCH(D661,Cleaning_Reference!$A$6:$A$13,0)),Raw_Data!T661))</f>
        <v>3.01</v>
      </c>
      <c r="U661" s="15">
        <f>Raw_Data!U661</f>
        <v>36.78</v>
      </c>
      <c r="V661" s="15">
        <f>Raw_Data!V661</f>
        <v>22159</v>
      </c>
      <c r="W661" s="15">
        <f>Raw_Data!W661</f>
        <v>850067</v>
      </c>
      <c r="X661" s="15">
        <f>Raw_Data!X661</f>
        <v>815008</v>
      </c>
      <c r="Y661" s="15">
        <f>Raw_Data!Y661</f>
        <v>-35059</v>
      </c>
      <c r="Z661" s="15">
        <f>Raw_Data!Z661</f>
        <v>9259</v>
      </c>
      <c r="AA661" s="15">
        <f>Raw_Data!AA661</f>
        <v>3.972</v>
      </c>
      <c r="AB661" s="15">
        <f>Raw_Data!AB661</f>
        <v>29.2</v>
      </c>
      <c r="AC661" s="19" t="str">
        <f>IF(Raw_Data!G661="","Yes","No")</f>
        <v>No</v>
      </c>
      <c r="AD661" s="19" t="str">
        <f>IF(Raw_Data!L661="","Yes","No")</f>
        <v>No</v>
      </c>
      <c r="AE661" s="19" t="str">
        <f>IF(Raw_Data!T661="","Imputed",IF(Raw_Data!T661&gt;INDEX(Cleaning_Reference!$F$6:$F$13,MATCH(D661,Cleaning_Reference!$A$6:$A$13,0)),"Capped","Original"))</f>
        <v>Original</v>
      </c>
      <c r="AF661" s="21">
        <f t="shared" si="10"/>
        <v>36.78</v>
      </c>
    </row>
    <row r="662" spans="1:32" ht="15" customHeight="1" x14ac:dyDescent="0.3">
      <c r="A662" s="20" t="str">
        <f>Raw_Data!A662</f>
        <v>SF10661</v>
      </c>
      <c r="B662" s="15" t="str">
        <f>Raw_Data!B662</f>
        <v>Tamil Nadu</v>
      </c>
      <c r="C662" s="15" t="str">
        <f>Raw_Data!C662</f>
        <v>Indore</v>
      </c>
      <c r="D662" s="15" t="str">
        <f>Raw_Data!D662</f>
        <v>Groundnut</v>
      </c>
      <c r="E662" s="15" t="str">
        <f>Raw_Data!E662</f>
        <v>Rabi</v>
      </c>
      <c r="F662" s="15">
        <f>Raw_Data!F662</f>
        <v>9.7100000000000009</v>
      </c>
      <c r="G662" s="18">
        <f>IF(Raw_Data!G662="",ROUND(AVERAGEIFS(Raw_Data!$G$2:$G$4001,Raw_Data!$E$2:$E$4001,E662),1),Raw_Data!G662)</f>
        <v>406.1</v>
      </c>
      <c r="H662" s="15">
        <f>Raw_Data!H662</f>
        <v>28.8</v>
      </c>
      <c r="I662" s="15">
        <f>Raw_Data!I662</f>
        <v>69.5</v>
      </c>
      <c r="J662" s="15">
        <f>Raw_Data!J662</f>
        <v>8</v>
      </c>
      <c r="K662" s="15">
        <f>Raw_Data!K662</f>
        <v>6.58</v>
      </c>
      <c r="L662" s="18">
        <f>IF(Raw_Data!L662="",ROUND(AVERAGEIFS(Raw_Data!$L$2:$L$4001,Raw_Data!$E$2:$E$4001,E662),1),Raw_Data!L662)</f>
        <v>21.5</v>
      </c>
      <c r="M662" s="15">
        <f>Raw_Data!M662</f>
        <v>106.3</v>
      </c>
      <c r="N662" s="15">
        <f>Raw_Data!N662</f>
        <v>38.1</v>
      </c>
      <c r="O662" s="15">
        <f>Raw_Data!O662</f>
        <v>63.5</v>
      </c>
      <c r="P662" s="15" t="str">
        <f>Raw_Data!P662</f>
        <v>Sprinkler</v>
      </c>
      <c r="Q662" s="15">
        <f>Raw_Data!Q662</f>
        <v>290.60000000000002</v>
      </c>
      <c r="R662" s="15">
        <f>Raw_Data!R662</f>
        <v>5.43</v>
      </c>
      <c r="S662" s="15">
        <f>Raw_Data!S662</f>
        <v>0.76</v>
      </c>
      <c r="T662" s="18">
        <f>IF(Raw_Data!T662="",ROUND(AVERAGEIFS(Raw_Data!$T$2:$T$4001,Raw_Data!$E$2:$E$4001,E662,Raw_Data!$D$2:$D$4001,D662),2),IF(Raw_Data!T662&gt;INDEX(Cleaning_Reference!$F$6:$F$13,MATCH(D662,Cleaning_Reference!$A$6:$A$13,0)),INDEX(Cleaning_Reference!$F$6:$F$13,MATCH(D662,Cleaning_Reference!$A$6:$A$13,0)),Raw_Data!T662))</f>
        <v>1.73</v>
      </c>
      <c r="U662" s="15">
        <f>Raw_Data!U662</f>
        <v>16.8</v>
      </c>
      <c r="V662" s="15">
        <f>Raw_Data!V662</f>
        <v>58056</v>
      </c>
      <c r="W662" s="15">
        <f>Raw_Data!W662</f>
        <v>750551</v>
      </c>
      <c r="X662" s="15">
        <f>Raw_Data!X662</f>
        <v>975341</v>
      </c>
      <c r="Y662" s="15">
        <f>Raw_Data!Y662</f>
        <v>224790</v>
      </c>
      <c r="Z662" s="15">
        <f>Raw_Data!Z662</f>
        <v>4099</v>
      </c>
      <c r="AA662" s="15">
        <f>Raw_Data!AA662</f>
        <v>4.0990000000000002</v>
      </c>
      <c r="AB662" s="15">
        <f>Raw_Data!AB662</f>
        <v>42.5</v>
      </c>
      <c r="AC662" s="19" t="str">
        <f>IF(Raw_Data!G662="","Yes","No")</f>
        <v>No</v>
      </c>
      <c r="AD662" s="19" t="str">
        <f>IF(Raw_Data!L662="","Yes","No")</f>
        <v>No</v>
      </c>
      <c r="AE662" s="19" t="str">
        <f>IF(Raw_Data!T662="","Imputed",IF(Raw_Data!T662&gt;INDEX(Cleaning_Reference!$F$6:$F$13,MATCH(D662,Cleaning_Reference!$A$6:$A$13,0)),"Capped","Original"))</f>
        <v>Original</v>
      </c>
      <c r="AF662" s="21">
        <f t="shared" si="10"/>
        <v>16.8</v>
      </c>
    </row>
    <row r="663" spans="1:32" ht="15" customHeight="1" x14ac:dyDescent="0.3">
      <c r="A663" s="20" t="str">
        <f>Raw_Data!A663</f>
        <v>SF10662</v>
      </c>
      <c r="B663" s="15" t="str">
        <f>Raw_Data!B663</f>
        <v>Telangana</v>
      </c>
      <c r="C663" s="15" t="str">
        <f>Raw_Data!C663</f>
        <v>Ludhiana</v>
      </c>
      <c r="D663" s="15" t="str">
        <f>Raw_Data!D663</f>
        <v>Chilli</v>
      </c>
      <c r="E663" s="15" t="str">
        <f>Raw_Data!E663</f>
        <v>Kharif</v>
      </c>
      <c r="F663" s="15">
        <f>Raw_Data!F663</f>
        <v>7.19</v>
      </c>
      <c r="G663" s="18">
        <f>IF(Raw_Data!G663="",ROUND(AVERAGEIFS(Raw_Data!$G$2:$G$4001,Raw_Data!$E$2:$E$4001,E663),1),Raw_Data!G663)</f>
        <v>767.2</v>
      </c>
      <c r="H663" s="15">
        <f>Raw_Data!H663</f>
        <v>26.9</v>
      </c>
      <c r="I663" s="15">
        <f>Raw_Data!I663</f>
        <v>68.099999999999994</v>
      </c>
      <c r="J663" s="15">
        <f>Raw_Data!J663</f>
        <v>8.5</v>
      </c>
      <c r="K663" s="15">
        <f>Raw_Data!K663</f>
        <v>6.87</v>
      </c>
      <c r="L663" s="18">
        <f>IF(Raw_Data!L663="",ROUND(AVERAGEIFS(Raw_Data!$L$2:$L$4001,Raw_Data!$E$2:$E$4001,E663),1),Raw_Data!L663)</f>
        <v>29.7</v>
      </c>
      <c r="M663" s="15">
        <f>Raw_Data!M663</f>
        <v>69.900000000000006</v>
      </c>
      <c r="N663" s="15">
        <f>Raw_Data!N663</f>
        <v>68.7</v>
      </c>
      <c r="O663" s="15">
        <f>Raw_Data!O663</f>
        <v>61.7</v>
      </c>
      <c r="P663" s="15" t="str">
        <f>Raw_Data!P663</f>
        <v>Flood</v>
      </c>
      <c r="Q663" s="15">
        <f>Raw_Data!Q663</f>
        <v>78.2</v>
      </c>
      <c r="R663" s="15">
        <f>Raw_Data!R663</f>
        <v>6.15</v>
      </c>
      <c r="S663" s="15">
        <f>Raw_Data!S663</f>
        <v>0.93</v>
      </c>
      <c r="T663" s="18">
        <f>IF(Raw_Data!T663="",ROUND(AVERAGEIFS(Raw_Data!$T$2:$T$4001,Raw_Data!$E$2:$E$4001,E663,Raw_Data!$D$2:$D$4001,D663),2),IF(Raw_Data!T663&gt;INDEX(Cleaning_Reference!$F$6:$F$13,MATCH(D663,Cleaning_Reference!$A$6:$A$13,0)),INDEX(Cleaning_Reference!$F$6:$F$13,MATCH(D663,Cleaning_Reference!$A$6:$A$13,0)),Raw_Data!T663))</f>
        <v>2.54</v>
      </c>
      <c r="U663" s="15">
        <f>Raw_Data!U663</f>
        <v>18.260000000000002</v>
      </c>
      <c r="V663" s="15">
        <f>Raw_Data!V663</f>
        <v>102055</v>
      </c>
      <c r="W663" s="15">
        <f>Raw_Data!W663</f>
        <v>407256</v>
      </c>
      <c r="X663" s="15">
        <f>Raw_Data!X663</f>
        <v>1863524</v>
      </c>
      <c r="Y663" s="15">
        <f>Raw_Data!Y663</f>
        <v>1456268</v>
      </c>
      <c r="Z663" s="15">
        <f>Raw_Data!Z663</f>
        <v>5207</v>
      </c>
      <c r="AA663" s="15">
        <f>Raw_Data!AA663</f>
        <v>3.5070000000000001</v>
      </c>
      <c r="AB663" s="15">
        <f>Raw_Data!AB663</f>
        <v>52.1</v>
      </c>
      <c r="AC663" s="19" t="str">
        <f>IF(Raw_Data!G663="","Yes","No")</f>
        <v>No</v>
      </c>
      <c r="AD663" s="19" t="str">
        <f>IF(Raw_Data!L663="","Yes","No")</f>
        <v>No</v>
      </c>
      <c r="AE663" s="19" t="str">
        <f>IF(Raw_Data!T663="","Imputed",IF(Raw_Data!T663&gt;INDEX(Cleaning_Reference!$F$6:$F$13,MATCH(D663,Cleaning_Reference!$A$6:$A$13,0)),"Capped","Original"))</f>
        <v>Original</v>
      </c>
      <c r="AF663" s="21">
        <f t="shared" si="10"/>
        <v>18.260000000000002</v>
      </c>
    </row>
    <row r="664" spans="1:32" ht="15" customHeight="1" x14ac:dyDescent="0.3">
      <c r="A664" s="20" t="str">
        <f>Raw_Data!A664</f>
        <v>SF10663</v>
      </c>
      <c r="B664" s="15" t="str">
        <f>Raw_Data!B664</f>
        <v>Telangana</v>
      </c>
      <c r="C664" s="15" t="str">
        <f>Raw_Data!C664</f>
        <v>Krishna</v>
      </c>
      <c r="D664" s="15" t="str">
        <f>Raw_Data!D664</f>
        <v>Pulses</v>
      </c>
      <c r="E664" s="15" t="str">
        <f>Raw_Data!E664</f>
        <v>Rabi</v>
      </c>
      <c r="F664" s="15">
        <f>Raw_Data!F664</f>
        <v>10.82</v>
      </c>
      <c r="G664" s="18">
        <f>IF(Raw_Data!G664="",ROUND(AVERAGEIFS(Raw_Data!$G$2:$G$4001,Raw_Data!$E$2:$E$4001,E664),1),Raw_Data!G664)</f>
        <v>419.3</v>
      </c>
      <c r="H664" s="15">
        <f>Raw_Data!H664</f>
        <v>20.6</v>
      </c>
      <c r="I664" s="15">
        <f>Raw_Data!I664</f>
        <v>60.4</v>
      </c>
      <c r="J664" s="15">
        <f>Raw_Data!J664</f>
        <v>6.2</v>
      </c>
      <c r="K664" s="15">
        <f>Raw_Data!K664</f>
        <v>7.14</v>
      </c>
      <c r="L664" s="18">
        <f>IF(Raw_Data!L664="",ROUND(AVERAGEIFS(Raw_Data!$L$2:$L$4001,Raw_Data!$E$2:$E$4001,E664),1),Raw_Data!L664)</f>
        <v>19.3</v>
      </c>
      <c r="M664" s="15">
        <f>Raw_Data!M664</f>
        <v>136.6</v>
      </c>
      <c r="N664" s="15">
        <f>Raw_Data!N664</f>
        <v>79.7</v>
      </c>
      <c r="O664" s="15">
        <f>Raw_Data!O664</f>
        <v>116.7</v>
      </c>
      <c r="P664" s="15" t="str">
        <f>Raw_Data!P664</f>
        <v>Rainfed</v>
      </c>
      <c r="Q664" s="15">
        <f>Raw_Data!Q664</f>
        <v>259</v>
      </c>
      <c r="R664" s="15">
        <f>Raw_Data!R664</f>
        <v>4.54</v>
      </c>
      <c r="S664" s="15">
        <f>Raw_Data!S664</f>
        <v>0.77</v>
      </c>
      <c r="T664" s="18">
        <f>IF(Raw_Data!T664="",ROUND(AVERAGEIFS(Raw_Data!$T$2:$T$4001,Raw_Data!$E$2:$E$4001,E664,Raw_Data!$D$2:$D$4001,D664),2),IF(Raw_Data!T664&gt;INDEX(Cleaning_Reference!$F$6:$F$13,MATCH(D664,Cleaning_Reference!$A$6:$A$13,0)),INDEX(Cleaning_Reference!$F$6:$F$13,MATCH(D664,Cleaning_Reference!$A$6:$A$13,0)),Raw_Data!T664))</f>
        <v>0.75</v>
      </c>
      <c r="U664" s="15">
        <f>Raw_Data!U664</f>
        <v>8.1199999999999992</v>
      </c>
      <c r="V664" s="15">
        <f>Raw_Data!V664</f>
        <v>72369</v>
      </c>
      <c r="W664" s="15">
        <f>Raw_Data!W664</f>
        <v>638427</v>
      </c>
      <c r="X664" s="15">
        <f>Raw_Data!X664</f>
        <v>587636</v>
      </c>
      <c r="Y664" s="15">
        <f>Raw_Data!Y664</f>
        <v>-50791</v>
      </c>
      <c r="Z664" s="15">
        <f>Raw_Data!Z664</f>
        <v>1801</v>
      </c>
      <c r="AA664" s="15">
        <f>Raw_Data!AA664</f>
        <v>4.5090000000000003</v>
      </c>
      <c r="AB664" s="15">
        <f>Raw_Data!AB664</f>
        <v>49.8</v>
      </c>
      <c r="AC664" s="19" t="str">
        <f>IF(Raw_Data!G664="","Yes","No")</f>
        <v>No</v>
      </c>
      <c r="AD664" s="19" t="str">
        <f>IF(Raw_Data!L664="","Yes","No")</f>
        <v>No</v>
      </c>
      <c r="AE664" s="19" t="str">
        <f>IF(Raw_Data!T664="","Imputed",IF(Raw_Data!T664&gt;INDEX(Cleaning_Reference!$F$6:$F$13,MATCH(D664,Cleaning_Reference!$A$6:$A$13,0)),"Capped","Original"))</f>
        <v>Original</v>
      </c>
      <c r="AF664" s="21">
        <f t="shared" si="10"/>
        <v>8.1199999999999992</v>
      </c>
    </row>
    <row r="665" spans="1:32" ht="15" customHeight="1" x14ac:dyDescent="0.3">
      <c r="A665" s="20" t="str">
        <f>Raw_Data!A665</f>
        <v>SF10664</v>
      </c>
      <c r="B665" s="15" t="str">
        <f>Raw_Data!B665</f>
        <v>Andhra Pradesh</v>
      </c>
      <c r="C665" s="15" t="str">
        <f>Raw_Data!C665</f>
        <v>Warangal</v>
      </c>
      <c r="D665" s="15" t="str">
        <f>Raw_Data!D665</f>
        <v>Wheat</v>
      </c>
      <c r="E665" s="15" t="str">
        <f>Raw_Data!E665</f>
        <v>Rabi</v>
      </c>
      <c r="F665" s="15">
        <f>Raw_Data!F665</f>
        <v>4.16</v>
      </c>
      <c r="G665" s="18">
        <f>IF(Raw_Data!G665="",ROUND(AVERAGEIFS(Raw_Data!$G$2:$G$4001,Raw_Data!$E$2:$E$4001,E665),1),Raw_Data!G665)</f>
        <v>841.5</v>
      </c>
      <c r="H665" s="15">
        <f>Raw_Data!H665</f>
        <v>20.7</v>
      </c>
      <c r="I665" s="15">
        <f>Raw_Data!I665</f>
        <v>55.9</v>
      </c>
      <c r="J665" s="15">
        <f>Raw_Data!J665</f>
        <v>6.1</v>
      </c>
      <c r="K665" s="15">
        <f>Raw_Data!K665</f>
        <v>6.94</v>
      </c>
      <c r="L665" s="18">
        <f>IF(Raw_Data!L665="",ROUND(AVERAGEIFS(Raw_Data!$L$2:$L$4001,Raw_Data!$E$2:$E$4001,E665),1),Raw_Data!L665)</f>
        <v>18</v>
      </c>
      <c r="M665" s="15">
        <f>Raw_Data!M665</f>
        <v>131.30000000000001</v>
      </c>
      <c r="N665" s="15">
        <f>Raw_Data!N665</f>
        <v>58.3</v>
      </c>
      <c r="O665" s="15">
        <f>Raw_Data!O665</f>
        <v>84.2</v>
      </c>
      <c r="P665" s="15" t="str">
        <f>Raw_Data!P665</f>
        <v>Rainfed</v>
      </c>
      <c r="Q665" s="15">
        <f>Raw_Data!Q665</f>
        <v>250.8</v>
      </c>
      <c r="R665" s="15">
        <f>Raw_Data!R665</f>
        <v>8.8699999999999992</v>
      </c>
      <c r="S665" s="15">
        <f>Raw_Data!S665</f>
        <v>0.81</v>
      </c>
      <c r="T665" s="18">
        <f>IF(Raw_Data!T665="",ROUND(AVERAGEIFS(Raw_Data!$T$2:$T$4001,Raw_Data!$E$2:$E$4001,E665,Raw_Data!$D$2:$D$4001,D665),2),IF(Raw_Data!T665&gt;INDEX(Cleaning_Reference!$F$6:$F$13,MATCH(D665,Cleaning_Reference!$A$6:$A$13,0)),INDEX(Cleaning_Reference!$F$6:$F$13,MATCH(D665,Cleaning_Reference!$A$6:$A$13,0)),Raw_Data!T665))</f>
        <v>2.5299999999999998</v>
      </c>
      <c r="U665" s="15">
        <f>Raw_Data!U665</f>
        <v>10.52</v>
      </c>
      <c r="V665" s="15">
        <f>Raw_Data!V665</f>
        <v>29848</v>
      </c>
      <c r="W665" s="15">
        <f>Raw_Data!W665</f>
        <v>305401</v>
      </c>
      <c r="X665" s="15">
        <f>Raw_Data!X665</f>
        <v>314001</v>
      </c>
      <c r="Y665" s="15">
        <f>Raw_Data!Y665</f>
        <v>8600</v>
      </c>
      <c r="Z665" s="15">
        <f>Raw_Data!Z665</f>
        <v>1158</v>
      </c>
      <c r="AA665" s="15">
        <f>Raw_Data!AA665</f>
        <v>9.0850000000000009</v>
      </c>
      <c r="AB665" s="15">
        <f>Raw_Data!AB665</f>
        <v>22.2</v>
      </c>
      <c r="AC665" s="19" t="str">
        <f>IF(Raw_Data!G665="","Yes","No")</f>
        <v>No</v>
      </c>
      <c r="AD665" s="19" t="str">
        <f>IF(Raw_Data!L665="","Yes","No")</f>
        <v>No</v>
      </c>
      <c r="AE665" s="19" t="str">
        <f>IF(Raw_Data!T665="","Imputed",IF(Raw_Data!T665&gt;INDEX(Cleaning_Reference!$F$6:$F$13,MATCH(D665,Cleaning_Reference!$A$6:$A$13,0)),"Capped","Original"))</f>
        <v>Original</v>
      </c>
      <c r="AF665" s="21">
        <f t="shared" si="10"/>
        <v>10.52</v>
      </c>
    </row>
    <row r="666" spans="1:32" ht="15" customHeight="1" x14ac:dyDescent="0.3">
      <c r="A666" s="20" t="str">
        <f>Raw_Data!A666</f>
        <v>SF10665</v>
      </c>
      <c r="B666" s="15" t="str">
        <f>Raw_Data!B666</f>
        <v>Maharashtra</v>
      </c>
      <c r="C666" s="15" t="str">
        <f>Raw_Data!C666</f>
        <v>Rajkot</v>
      </c>
      <c r="D666" s="15" t="str">
        <f>Raw_Data!D666</f>
        <v>Sugarcane</v>
      </c>
      <c r="E666" s="15" t="str">
        <f>Raw_Data!E666</f>
        <v>Zaid</v>
      </c>
      <c r="F666" s="15">
        <f>Raw_Data!F666</f>
        <v>1.34</v>
      </c>
      <c r="G666" s="18">
        <f>IF(Raw_Data!G666="",ROUND(AVERAGEIFS(Raw_Data!$G$2:$G$4001,Raw_Data!$E$2:$E$4001,E666),1),Raw_Data!G666)</f>
        <v>510.5</v>
      </c>
      <c r="H666" s="15">
        <f>Raw_Data!H666</f>
        <v>31.6</v>
      </c>
      <c r="I666" s="15">
        <f>Raw_Data!I666</f>
        <v>50.2</v>
      </c>
      <c r="J666" s="15">
        <f>Raw_Data!J666</f>
        <v>7.8</v>
      </c>
      <c r="K666" s="15">
        <f>Raw_Data!K666</f>
        <v>6.02</v>
      </c>
      <c r="L666" s="18">
        <f>IF(Raw_Data!L666="",ROUND(AVERAGEIFS(Raw_Data!$L$2:$L$4001,Raw_Data!$E$2:$E$4001,E666),1),Raw_Data!L666)</f>
        <v>22.5</v>
      </c>
      <c r="M666" s="15">
        <f>Raw_Data!M666</f>
        <v>110.6</v>
      </c>
      <c r="N666" s="15">
        <f>Raw_Data!N666</f>
        <v>73.599999999999994</v>
      </c>
      <c r="O666" s="15">
        <f>Raw_Data!O666</f>
        <v>71.8</v>
      </c>
      <c r="P666" s="15" t="str">
        <f>Raw_Data!P666</f>
        <v>Drip</v>
      </c>
      <c r="Q666" s="15">
        <f>Raw_Data!Q666</f>
        <v>95.2</v>
      </c>
      <c r="R666" s="15">
        <f>Raw_Data!R666</f>
        <v>5.51</v>
      </c>
      <c r="S666" s="15">
        <f>Raw_Data!S666</f>
        <v>0.68</v>
      </c>
      <c r="T666" s="18">
        <f>IF(Raw_Data!T666="",ROUND(AVERAGEIFS(Raw_Data!$T$2:$T$4001,Raw_Data!$E$2:$E$4001,E666,Raw_Data!$D$2:$D$4001,D666),2),IF(Raw_Data!T666&gt;INDEX(Cleaning_Reference!$F$6:$F$13,MATCH(D666,Cleaning_Reference!$A$6:$A$13,0)),INDEX(Cleaning_Reference!$F$6:$F$13,MATCH(D666,Cleaning_Reference!$A$6:$A$13,0)),Raw_Data!T666))</f>
        <v>29.61</v>
      </c>
      <c r="U666" s="15">
        <f>Raw_Data!U666</f>
        <v>39.68</v>
      </c>
      <c r="V666" s="15">
        <f>Raw_Data!V666</f>
        <v>4001</v>
      </c>
      <c r="W666" s="15">
        <f>Raw_Data!W666</f>
        <v>85078</v>
      </c>
      <c r="X666" s="15">
        <f>Raw_Data!X666</f>
        <v>158760</v>
      </c>
      <c r="Y666" s="15">
        <f>Raw_Data!Y666</f>
        <v>73682</v>
      </c>
      <c r="Z666" s="15">
        <f>Raw_Data!Z666</f>
        <v>2164</v>
      </c>
      <c r="AA666" s="15">
        <f>Raw_Data!AA666</f>
        <v>18.335999999999999</v>
      </c>
      <c r="AB666" s="15">
        <f>Raw_Data!AB666</f>
        <v>41.7</v>
      </c>
      <c r="AC666" s="19" t="str">
        <f>IF(Raw_Data!G666="","Yes","No")</f>
        <v>No</v>
      </c>
      <c r="AD666" s="19" t="str">
        <f>IF(Raw_Data!L666="","Yes","No")</f>
        <v>No</v>
      </c>
      <c r="AE666" s="19" t="str">
        <f>IF(Raw_Data!T666="","Imputed",IF(Raw_Data!T666&gt;INDEX(Cleaning_Reference!$F$6:$F$13,MATCH(D666,Cleaning_Reference!$A$6:$A$13,0)),"Capped","Original"))</f>
        <v>Original</v>
      </c>
      <c r="AF666" s="21">
        <f t="shared" si="10"/>
        <v>39.68</v>
      </c>
    </row>
    <row r="667" spans="1:32" ht="15" customHeight="1" x14ac:dyDescent="0.3">
      <c r="A667" s="20" t="str">
        <f>Raw_Data!A667</f>
        <v>SF10666</v>
      </c>
      <c r="B667" s="15" t="str">
        <f>Raw_Data!B667</f>
        <v>Madhya Pradesh</v>
      </c>
      <c r="C667" s="15" t="str">
        <f>Raw_Data!C667</f>
        <v>Ludhiana</v>
      </c>
      <c r="D667" s="15" t="str">
        <f>Raw_Data!D667</f>
        <v>Rice</v>
      </c>
      <c r="E667" s="15" t="str">
        <f>Raw_Data!E667</f>
        <v>Kharif</v>
      </c>
      <c r="F667" s="15">
        <f>Raw_Data!F667</f>
        <v>4.08</v>
      </c>
      <c r="G667" s="18">
        <f>IF(Raw_Data!G667="",ROUND(AVERAGEIFS(Raw_Data!$G$2:$G$4001,Raw_Data!$E$2:$E$4001,E667),1),Raw_Data!G667)</f>
        <v>819.1</v>
      </c>
      <c r="H667" s="15">
        <f>Raw_Data!H667</f>
        <v>27.9</v>
      </c>
      <c r="I667" s="15">
        <f>Raw_Data!I667</f>
        <v>65.900000000000006</v>
      </c>
      <c r="J667" s="15">
        <f>Raw_Data!J667</f>
        <v>5.6</v>
      </c>
      <c r="K667" s="15">
        <f>Raw_Data!K667</f>
        <v>6.85</v>
      </c>
      <c r="L667" s="18">
        <f>IF(Raw_Data!L667="",ROUND(AVERAGEIFS(Raw_Data!$L$2:$L$4001,Raw_Data!$E$2:$E$4001,E667),1),Raw_Data!L667)</f>
        <v>36.200000000000003</v>
      </c>
      <c r="M667" s="15">
        <f>Raw_Data!M667</f>
        <v>40</v>
      </c>
      <c r="N667" s="15">
        <f>Raw_Data!N667</f>
        <v>37.1</v>
      </c>
      <c r="O667" s="15">
        <f>Raw_Data!O667</f>
        <v>148.6</v>
      </c>
      <c r="P667" s="15" t="str">
        <f>Raw_Data!P667</f>
        <v>Sprinkler</v>
      </c>
      <c r="Q667" s="15">
        <f>Raw_Data!Q667</f>
        <v>137</v>
      </c>
      <c r="R667" s="15">
        <f>Raw_Data!R667</f>
        <v>5.75</v>
      </c>
      <c r="S667" s="15">
        <f>Raw_Data!S667</f>
        <v>0.93</v>
      </c>
      <c r="T667" s="18">
        <f>IF(Raw_Data!T667="",ROUND(AVERAGEIFS(Raw_Data!$T$2:$T$4001,Raw_Data!$E$2:$E$4001,E667,Raw_Data!$D$2:$D$4001,D667),2),IF(Raw_Data!T667&gt;INDEX(Cleaning_Reference!$F$6:$F$13,MATCH(D667,Cleaning_Reference!$A$6:$A$13,0)),INDEX(Cleaning_Reference!$F$6:$F$13,MATCH(D667,Cleaning_Reference!$A$6:$A$13,0)),Raw_Data!T667))</f>
        <v>3.82</v>
      </c>
      <c r="U667" s="15">
        <f>Raw_Data!U667</f>
        <v>15.59</v>
      </c>
      <c r="V667" s="15">
        <f>Raw_Data!V667</f>
        <v>21324</v>
      </c>
      <c r="W667" s="15">
        <f>Raw_Data!W667</f>
        <v>229295</v>
      </c>
      <c r="X667" s="15">
        <f>Raw_Data!X667</f>
        <v>332441</v>
      </c>
      <c r="Y667" s="15">
        <f>Raw_Data!Y667</f>
        <v>103146</v>
      </c>
      <c r="Z667" s="15">
        <f>Raw_Data!Z667</f>
        <v>6746</v>
      </c>
      <c r="AA667" s="15">
        <f>Raw_Data!AA667</f>
        <v>2.3109999999999999</v>
      </c>
      <c r="AB667" s="15">
        <f>Raw_Data!AB667</f>
        <v>60.2</v>
      </c>
      <c r="AC667" s="19" t="str">
        <f>IF(Raw_Data!G667="","Yes","No")</f>
        <v>No</v>
      </c>
      <c r="AD667" s="19" t="str">
        <f>IF(Raw_Data!L667="","Yes","No")</f>
        <v>No</v>
      </c>
      <c r="AE667" s="19" t="str">
        <f>IF(Raw_Data!T667="","Imputed",IF(Raw_Data!T667&gt;INDEX(Cleaning_Reference!$F$6:$F$13,MATCH(D667,Cleaning_Reference!$A$6:$A$13,0)),"Capped","Original"))</f>
        <v>Original</v>
      </c>
      <c r="AF667" s="21">
        <f t="shared" si="10"/>
        <v>15.59</v>
      </c>
    </row>
    <row r="668" spans="1:32" ht="15" customHeight="1" x14ac:dyDescent="0.3">
      <c r="A668" s="20" t="str">
        <f>Raw_Data!A668</f>
        <v>SF10667</v>
      </c>
      <c r="B668" s="15" t="str">
        <f>Raw_Data!B668</f>
        <v>Telangana</v>
      </c>
      <c r="C668" s="15" t="str">
        <f>Raw_Data!C668</f>
        <v>Indore</v>
      </c>
      <c r="D668" s="15" t="str">
        <f>Raw_Data!D668</f>
        <v>Wheat</v>
      </c>
      <c r="E668" s="15" t="str">
        <f>Raw_Data!E668</f>
        <v>Kharif</v>
      </c>
      <c r="F668" s="15">
        <f>Raw_Data!F668</f>
        <v>4.07</v>
      </c>
      <c r="G668" s="18">
        <f>IF(Raw_Data!G668="",ROUND(AVERAGEIFS(Raw_Data!$G$2:$G$4001,Raw_Data!$E$2:$E$4001,E668),1),Raw_Data!G668)</f>
        <v>735.6</v>
      </c>
      <c r="H668" s="15">
        <f>Raw_Data!H668</f>
        <v>27.8</v>
      </c>
      <c r="I668" s="15">
        <f>Raw_Data!I668</f>
        <v>95</v>
      </c>
      <c r="J668" s="15">
        <f>Raw_Data!J668</f>
        <v>4.9000000000000004</v>
      </c>
      <c r="K668" s="15">
        <f>Raw_Data!K668</f>
        <v>6.63</v>
      </c>
      <c r="L668" s="18">
        <f>IF(Raw_Data!L668="",ROUND(AVERAGEIFS(Raw_Data!$L$2:$L$4001,Raw_Data!$E$2:$E$4001,E668),1),Raw_Data!L668)</f>
        <v>35.4</v>
      </c>
      <c r="M668" s="15">
        <f>Raw_Data!M668</f>
        <v>63.3</v>
      </c>
      <c r="N668" s="15">
        <f>Raw_Data!N668</f>
        <v>45.8</v>
      </c>
      <c r="O668" s="15">
        <f>Raw_Data!O668</f>
        <v>172.2</v>
      </c>
      <c r="P668" s="15" t="str">
        <f>Raw_Data!P668</f>
        <v>Rainfed</v>
      </c>
      <c r="Q668" s="15">
        <f>Raw_Data!Q668</f>
        <v>243.5</v>
      </c>
      <c r="R668" s="15">
        <f>Raw_Data!R668</f>
        <v>5.2</v>
      </c>
      <c r="S668" s="15">
        <f>Raw_Data!S668</f>
        <v>0.69</v>
      </c>
      <c r="T668" s="18">
        <f>IF(Raw_Data!T668="",ROUND(AVERAGEIFS(Raw_Data!$T$2:$T$4001,Raw_Data!$E$2:$E$4001,E668,Raw_Data!$D$2:$D$4001,D668),2),IF(Raw_Data!T668&gt;INDEX(Cleaning_Reference!$F$6:$F$13,MATCH(D668,Cleaning_Reference!$A$6:$A$13,0)),INDEX(Cleaning_Reference!$F$6:$F$13,MATCH(D668,Cleaning_Reference!$A$6:$A$13,0)),Raw_Data!T668))</f>
        <v>3.27</v>
      </c>
      <c r="U668" s="15">
        <f>Raw_Data!U668</f>
        <v>13.31</v>
      </c>
      <c r="V668" s="15">
        <f>Raw_Data!V668</f>
        <v>20518</v>
      </c>
      <c r="W668" s="15">
        <f>Raw_Data!W668</f>
        <v>328184</v>
      </c>
      <c r="X668" s="15">
        <f>Raw_Data!X668</f>
        <v>273095</v>
      </c>
      <c r="Y668" s="15">
        <f>Raw_Data!Y668</f>
        <v>-55089</v>
      </c>
      <c r="Z668" s="15">
        <f>Raw_Data!Z668</f>
        <v>1226</v>
      </c>
      <c r="AA668" s="15">
        <f>Raw_Data!AA668</f>
        <v>10.856</v>
      </c>
      <c r="AB668" s="15">
        <f>Raw_Data!AB668</f>
        <v>58.7</v>
      </c>
      <c r="AC668" s="19" t="str">
        <f>IF(Raw_Data!G668="","Yes","No")</f>
        <v>No</v>
      </c>
      <c r="AD668" s="19" t="str">
        <f>IF(Raw_Data!L668="","Yes","No")</f>
        <v>No</v>
      </c>
      <c r="AE668" s="19" t="str">
        <f>IF(Raw_Data!T668="","Imputed",IF(Raw_Data!T668&gt;INDEX(Cleaning_Reference!$F$6:$F$13,MATCH(D668,Cleaning_Reference!$A$6:$A$13,0)),"Capped","Original"))</f>
        <v>Original</v>
      </c>
      <c r="AF668" s="21">
        <f t="shared" si="10"/>
        <v>13.31</v>
      </c>
    </row>
    <row r="669" spans="1:32" ht="15" customHeight="1" x14ac:dyDescent="0.3">
      <c r="A669" s="20" t="str">
        <f>Raw_Data!A669</f>
        <v>SF10668</v>
      </c>
      <c r="B669" s="15" t="str">
        <f>Raw_Data!B669</f>
        <v>Madhya Pradesh</v>
      </c>
      <c r="C669" s="15" t="str">
        <f>Raw_Data!C669</f>
        <v>Nashik</v>
      </c>
      <c r="D669" s="15" t="str">
        <f>Raw_Data!D669</f>
        <v>Pulses</v>
      </c>
      <c r="E669" s="15" t="str">
        <f>Raw_Data!E669</f>
        <v>Rabi</v>
      </c>
      <c r="F669" s="15">
        <f>Raw_Data!F669</f>
        <v>3.2</v>
      </c>
      <c r="G669" s="18">
        <f>IF(Raw_Data!G669="",ROUND(AVERAGEIFS(Raw_Data!$G$2:$G$4001,Raw_Data!$E$2:$E$4001,E669),1),Raw_Data!G669)</f>
        <v>580.6</v>
      </c>
      <c r="H669" s="15">
        <f>Raw_Data!H669</f>
        <v>24.4</v>
      </c>
      <c r="I669" s="15">
        <f>Raw_Data!I669</f>
        <v>60.3</v>
      </c>
      <c r="J669" s="15">
        <f>Raw_Data!J669</f>
        <v>9</v>
      </c>
      <c r="K669" s="15">
        <f>Raw_Data!K669</f>
        <v>5.94</v>
      </c>
      <c r="L669" s="18">
        <f>IF(Raw_Data!L669="",ROUND(AVERAGEIFS(Raw_Data!$L$2:$L$4001,Raw_Data!$E$2:$E$4001,E669),1),Raw_Data!L669)</f>
        <v>24.2</v>
      </c>
      <c r="M669" s="15">
        <f>Raw_Data!M669</f>
        <v>188.1</v>
      </c>
      <c r="N669" s="15">
        <f>Raw_Data!N669</f>
        <v>67.2</v>
      </c>
      <c r="O669" s="15">
        <f>Raw_Data!O669</f>
        <v>69.7</v>
      </c>
      <c r="P669" s="15" t="str">
        <f>Raw_Data!P669</f>
        <v>Flood</v>
      </c>
      <c r="Q669" s="15">
        <f>Raw_Data!Q669</f>
        <v>264.2</v>
      </c>
      <c r="R669" s="15">
        <f>Raw_Data!R669</f>
        <v>6.32</v>
      </c>
      <c r="S669" s="15">
        <f>Raw_Data!S669</f>
        <v>0.68</v>
      </c>
      <c r="T669" s="18">
        <f>IF(Raw_Data!T669="",ROUND(AVERAGEIFS(Raw_Data!$T$2:$T$4001,Raw_Data!$E$2:$E$4001,E669,Raw_Data!$D$2:$D$4001,D669),2),IF(Raw_Data!T669&gt;INDEX(Cleaning_Reference!$F$6:$F$13,MATCH(D669,Cleaning_Reference!$A$6:$A$13,0)),INDEX(Cleaning_Reference!$F$6:$F$13,MATCH(D669,Cleaning_Reference!$A$6:$A$13,0)),Raw_Data!T669))</f>
        <v>0.65</v>
      </c>
      <c r="U669" s="15">
        <f>Raw_Data!U669</f>
        <v>2.08</v>
      </c>
      <c r="V669" s="15">
        <f>Raw_Data!V669</f>
        <v>60200</v>
      </c>
      <c r="W669" s="15">
        <f>Raw_Data!W669</f>
        <v>233461</v>
      </c>
      <c r="X669" s="15">
        <f>Raw_Data!X669</f>
        <v>125216</v>
      </c>
      <c r="Y669" s="15">
        <f>Raw_Data!Y669</f>
        <v>-108245</v>
      </c>
      <c r="Z669" s="15">
        <f>Raw_Data!Z669</f>
        <v>1612</v>
      </c>
      <c r="AA669" s="15">
        <f>Raw_Data!AA669</f>
        <v>1.29</v>
      </c>
      <c r="AB669" s="15">
        <f>Raw_Data!AB669</f>
        <v>36.9</v>
      </c>
      <c r="AC669" s="19" t="str">
        <f>IF(Raw_Data!G669="","Yes","No")</f>
        <v>No</v>
      </c>
      <c r="AD669" s="19" t="str">
        <f>IF(Raw_Data!L669="","Yes","No")</f>
        <v>No</v>
      </c>
      <c r="AE669" s="19" t="str">
        <f>IF(Raw_Data!T669="","Imputed",IF(Raw_Data!T669&gt;INDEX(Cleaning_Reference!$F$6:$F$13,MATCH(D669,Cleaning_Reference!$A$6:$A$13,0)),"Capped","Original"))</f>
        <v>Original</v>
      </c>
      <c r="AF669" s="21">
        <f t="shared" si="10"/>
        <v>2.08</v>
      </c>
    </row>
    <row r="670" spans="1:32" ht="15" customHeight="1" x14ac:dyDescent="0.3">
      <c r="A670" s="20" t="str">
        <f>Raw_Data!A670</f>
        <v>SF10669</v>
      </c>
      <c r="B670" s="15" t="str">
        <f>Raw_Data!B670</f>
        <v>Punjab</v>
      </c>
      <c r="C670" s="15" t="str">
        <f>Raw_Data!C670</f>
        <v>Ludhiana</v>
      </c>
      <c r="D670" s="15" t="str">
        <f>Raw_Data!D670</f>
        <v>Rice</v>
      </c>
      <c r="E670" s="15" t="str">
        <f>Raw_Data!E670</f>
        <v>Rabi</v>
      </c>
      <c r="F670" s="15">
        <f>Raw_Data!F670</f>
        <v>5.7</v>
      </c>
      <c r="G670" s="18">
        <f>IF(Raw_Data!G670="",ROUND(AVERAGEIFS(Raw_Data!$G$2:$G$4001,Raw_Data!$E$2:$E$4001,E670),1),Raw_Data!G670)</f>
        <v>477.4</v>
      </c>
      <c r="H670" s="15">
        <f>Raw_Data!H670</f>
        <v>22.6</v>
      </c>
      <c r="I670" s="15">
        <f>Raw_Data!I670</f>
        <v>51.4</v>
      </c>
      <c r="J670" s="15">
        <f>Raw_Data!J670</f>
        <v>7.1</v>
      </c>
      <c r="K670" s="15">
        <f>Raw_Data!K670</f>
        <v>6.51</v>
      </c>
      <c r="L670" s="18">
        <f>IF(Raw_Data!L670="",ROUND(AVERAGEIFS(Raw_Data!$L$2:$L$4001,Raw_Data!$E$2:$E$4001,E670),1),Raw_Data!L670)</f>
        <v>26.2</v>
      </c>
      <c r="M670" s="15">
        <f>Raw_Data!M670</f>
        <v>153.5</v>
      </c>
      <c r="N670" s="15">
        <f>Raw_Data!N670</f>
        <v>54.6</v>
      </c>
      <c r="O670" s="15">
        <f>Raw_Data!O670</f>
        <v>162.1</v>
      </c>
      <c r="P670" s="15" t="str">
        <f>Raw_Data!P670</f>
        <v>Drip</v>
      </c>
      <c r="Q670" s="15">
        <f>Raw_Data!Q670</f>
        <v>171.8</v>
      </c>
      <c r="R670" s="15">
        <f>Raw_Data!R670</f>
        <v>0.5</v>
      </c>
      <c r="S670" s="15">
        <f>Raw_Data!S670</f>
        <v>0.89</v>
      </c>
      <c r="T670" s="18">
        <f>IF(Raw_Data!T670="",ROUND(AVERAGEIFS(Raw_Data!$T$2:$T$4001,Raw_Data!$E$2:$E$4001,E670,Raw_Data!$D$2:$D$4001,D670),2),IF(Raw_Data!T670&gt;INDEX(Cleaning_Reference!$F$6:$F$13,MATCH(D670,Cleaning_Reference!$A$6:$A$13,0)),INDEX(Cleaning_Reference!$F$6:$F$13,MATCH(D670,Cleaning_Reference!$A$6:$A$13,0)),Raw_Data!T670))</f>
        <v>3.98</v>
      </c>
      <c r="U670" s="15">
        <f>Raw_Data!U670</f>
        <v>22.69</v>
      </c>
      <c r="V670" s="15">
        <f>Raw_Data!V670</f>
        <v>20223</v>
      </c>
      <c r="W670" s="15">
        <f>Raw_Data!W670</f>
        <v>430554</v>
      </c>
      <c r="X670" s="15">
        <f>Raw_Data!X670</f>
        <v>458860</v>
      </c>
      <c r="Y670" s="15">
        <f>Raw_Data!Y670</f>
        <v>28306</v>
      </c>
      <c r="Z670" s="15">
        <f>Raw_Data!Z670</f>
        <v>6863</v>
      </c>
      <c r="AA670" s="15">
        <f>Raw_Data!AA670</f>
        <v>3.306</v>
      </c>
      <c r="AB670" s="15">
        <f>Raw_Data!AB670</f>
        <v>54.7</v>
      </c>
      <c r="AC670" s="19" t="str">
        <f>IF(Raw_Data!G670="","Yes","No")</f>
        <v>No</v>
      </c>
      <c r="AD670" s="19" t="str">
        <f>IF(Raw_Data!L670="","Yes","No")</f>
        <v>No</v>
      </c>
      <c r="AE670" s="19" t="str">
        <f>IF(Raw_Data!T670="","Imputed",IF(Raw_Data!T670&gt;INDEX(Cleaning_Reference!$F$6:$F$13,MATCH(D670,Cleaning_Reference!$A$6:$A$13,0)),"Capped","Original"))</f>
        <v>Original</v>
      </c>
      <c r="AF670" s="21">
        <f t="shared" si="10"/>
        <v>22.69</v>
      </c>
    </row>
    <row r="671" spans="1:32" ht="15" customHeight="1" x14ac:dyDescent="0.3">
      <c r="A671" s="20" t="str">
        <f>Raw_Data!A671</f>
        <v>SF10670</v>
      </c>
      <c r="B671" s="15" t="str">
        <f>Raw_Data!B671</f>
        <v>Madhya Pradesh</v>
      </c>
      <c r="C671" s="15" t="str">
        <f>Raw_Data!C671</f>
        <v>Indore</v>
      </c>
      <c r="D671" s="15" t="str">
        <f>Raw_Data!D671</f>
        <v>Rice</v>
      </c>
      <c r="E671" s="15" t="str">
        <f>Raw_Data!E671</f>
        <v>Kharif</v>
      </c>
      <c r="F671" s="15">
        <f>Raw_Data!F671</f>
        <v>12.93</v>
      </c>
      <c r="G671" s="18">
        <f>IF(Raw_Data!G671="",ROUND(AVERAGEIFS(Raw_Data!$G$2:$G$4001,Raw_Data!$E$2:$E$4001,E671),1),Raw_Data!G671)</f>
        <v>1167.4000000000001</v>
      </c>
      <c r="H671" s="15">
        <f>Raw_Data!H671</f>
        <v>29.8</v>
      </c>
      <c r="I671" s="15">
        <f>Raw_Data!I671</f>
        <v>80.900000000000006</v>
      </c>
      <c r="J671" s="15">
        <f>Raw_Data!J671</f>
        <v>6.9</v>
      </c>
      <c r="K671" s="15">
        <f>Raw_Data!K671</f>
        <v>6.09</v>
      </c>
      <c r="L671" s="18">
        <f>IF(Raw_Data!L671="",ROUND(AVERAGEIFS(Raw_Data!$L$2:$L$4001,Raw_Data!$E$2:$E$4001,E671),1),Raw_Data!L671)</f>
        <v>34</v>
      </c>
      <c r="M671" s="15">
        <f>Raw_Data!M671</f>
        <v>190.2</v>
      </c>
      <c r="N671" s="15">
        <f>Raw_Data!N671</f>
        <v>74.5</v>
      </c>
      <c r="O671" s="15">
        <f>Raw_Data!O671</f>
        <v>136.30000000000001</v>
      </c>
      <c r="P671" s="15" t="str">
        <f>Raw_Data!P671</f>
        <v>Flood</v>
      </c>
      <c r="Q671" s="15">
        <f>Raw_Data!Q671</f>
        <v>139.4</v>
      </c>
      <c r="R671" s="15">
        <f>Raw_Data!R671</f>
        <v>5.72</v>
      </c>
      <c r="S671" s="15">
        <f>Raw_Data!S671</f>
        <v>0.78</v>
      </c>
      <c r="T671" s="18">
        <f>IF(Raw_Data!T671="",ROUND(AVERAGEIFS(Raw_Data!$T$2:$T$4001,Raw_Data!$E$2:$E$4001,E671,Raw_Data!$D$2:$D$4001,D671),2),IF(Raw_Data!T671&gt;INDEX(Cleaning_Reference!$F$6:$F$13,MATCH(D671,Cleaning_Reference!$A$6:$A$13,0)),INDEX(Cleaning_Reference!$F$6:$F$13,MATCH(D671,Cleaning_Reference!$A$6:$A$13,0)),Raw_Data!T671))</f>
        <v>2.4</v>
      </c>
      <c r="U671" s="15">
        <f>Raw_Data!U671</f>
        <v>31.03</v>
      </c>
      <c r="V671" s="15">
        <f>Raw_Data!V671</f>
        <v>22794</v>
      </c>
      <c r="W671" s="15">
        <f>Raw_Data!W671</f>
        <v>755399</v>
      </c>
      <c r="X671" s="15">
        <f>Raw_Data!X671</f>
        <v>707298</v>
      </c>
      <c r="Y671" s="15">
        <f>Raw_Data!Y671</f>
        <v>-48101</v>
      </c>
      <c r="Z671" s="15">
        <f>Raw_Data!Z671</f>
        <v>26695</v>
      </c>
      <c r="AA671" s="15">
        <f>Raw_Data!AA671</f>
        <v>1.1619999999999999</v>
      </c>
      <c r="AB671" s="15">
        <f>Raw_Data!AB671</f>
        <v>63.9</v>
      </c>
      <c r="AC671" s="19" t="str">
        <f>IF(Raw_Data!G671="","Yes","No")</f>
        <v>No</v>
      </c>
      <c r="AD671" s="19" t="str">
        <f>IF(Raw_Data!L671="","Yes","No")</f>
        <v>No</v>
      </c>
      <c r="AE671" s="19" t="str">
        <f>IF(Raw_Data!T671="","Imputed",IF(Raw_Data!T671&gt;INDEX(Cleaning_Reference!$F$6:$F$13,MATCH(D671,Cleaning_Reference!$A$6:$A$13,0)),"Capped","Original"))</f>
        <v>Original</v>
      </c>
      <c r="AF671" s="21">
        <f t="shared" si="10"/>
        <v>31.03</v>
      </c>
    </row>
    <row r="672" spans="1:32" ht="15" customHeight="1" x14ac:dyDescent="0.3">
      <c r="A672" s="20" t="str">
        <f>Raw_Data!A672</f>
        <v>SF10671</v>
      </c>
      <c r="B672" s="15" t="str">
        <f>Raw_Data!B672</f>
        <v>Gujarat</v>
      </c>
      <c r="C672" s="15" t="str">
        <f>Raw_Data!C672</f>
        <v>Erode</v>
      </c>
      <c r="D672" s="15" t="str">
        <f>Raw_Data!D672</f>
        <v>Groundnut</v>
      </c>
      <c r="E672" s="15" t="str">
        <f>Raw_Data!E672</f>
        <v>Rabi</v>
      </c>
      <c r="F672" s="15">
        <f>Raw_Data!F672</f>
        <v>13.38</v>
      </c>
      <c r="G672" s="18">
        <f>IF(Raw_Data!G672="",ROUND(AVERAGEIFS(Raw_Data!$G$2:$G$4001,Raw_Data!$E$2:$E$4001,E672),1),Raw_Data!G672)</f>
        <v>447</v>
      </c>
      <c r="H672" s="15">
        <f>Raw_Data!H672</f>
        <v>21.5</v>
      </c>
      <c r="I672" s="15">
        <f>Raw_Data!I672</f>
        <v>67</v>
      </c>
      <c r="J672" s="15">
        <f>Raw_Data!J672</f>
        <v>8.1999999999999993</v>
      </c>
      <c r="K672" s="15">
        <f>Raw_Data!K672</f>
        <v>6.13</v>
      </c>
      <c r="L672" s="18">
        <f>IF(Raw_Data!L672="",ROUND(AVERAGEIFS(Raw_Data!$L$2:$L$4001,Raw_Data!$E$2:$E$4001,E672),1),Raw_Data!L672)</f>
        <v>32.1</v>
      </c>
      <c r="M672" s="15">
        <f>Raw_Data!M672</f>
        <v>94.5</v>
      </c>
      <c r="N672" s="15">
        <f>Raw_Data!N672</f>
        <v>64.2</v>
      </c>
      <c r="O672" s="15">
        <f>Raw_Data!O672</f>
        <v>55.9</v>
      </c>
      <c r="P672" s="15" t="str">
        <f>Raw_Data!P672</f>
        <v>Rainfed</v>
      </c>
      <c r="Q672" s="15">
        <f>Raw_Data!Q672</f>
        <v>40.9</v>
      </c>
      <c r="R672" s="15">
        <f>Raw_Data!R672</f>
        <v>6.52</v>
      </c>
      <c r="S672" s="15">
        <f>Raw_Data!S672</f>
        <v>0.96</v>
      </c>
      <c r="T672" s="18">
        <f>IF(Raw_Data!T672="",ROUND(AVERAGEIFS(Raw_Data!$T$2:$T$4001,Raw_Data!$E$2:$E$4001,E672,Raw_Data!$D$2:$D$4001,D672),2),IF(Raw_Data!T672&gt;INDEX(Cleaning_Reference!$F$6:$F$13,MATCH(D672,Cleaning_Reference!$A$6:$A$13,0)),INDEX(Cleaning_Reference!$F$6:$F$13,MATCH(D672,Cleaning_Reference!$A$6:$A$13,0)),Raw_Data!T672))</f>
        <v>0.95</v>
      </c>
      <c r="U672" s="15">
        <f>Raw_Data!U672</f>
        <v>12.71</v>
      </c>
      <c r="V672" s="15">
        <f>Raw_Data!V672</f>
        <v>53713</v>
      </c>
      <c r="W672" s="15">
        <f>Raw_Data!W672</f>
        <v>657347</v>
      </c>
      <c r="X672" s="15">
        <f>Raw_Data!X672</f>
        <v>682692</v>
      </c>
      <c r="Y672" s="15">
        <f>Raw_Data!Y672</f>
        <v>25345</v>
      </c>
      <c r="Z672" s="15">
        <f>Raw_Data!Z672</f>
        <v>3103</v>
      </c>
      <c r="AA672" s="15">
        <f>Raw_Data!AA672</f>
        <v>4.0960000000000001</v>
      </c>
      <c r="AB672" s="15">
        <f>Raw_Data!AB672</f>
        <v>38.799999999999997</v>
      </c>
      <c r="AC672" s="19" t="str">
        <f>IF(Raw_Data!G672="","Yes","No")</f>
        <v>No</v>
      </c>
      <c r="AD672" s="19" t="str">
        <f>IF(Raw_Data!L672="","Yes","No")</f>
        <v>No</v>
      </c>
      <c r="AE672" s="19" t="str">
        <f>IF(Raw_Data!T672="","Imputed",IF(Raw_Data!T672&gt;INDEX(Cleaning_Reference!$F$6:$F$13,MATCH(D672,Cleaning_Reference!$A$6:$A$13,0)),"Capped","Original"))</f>
        <v>Original</v>
      </c>
      <c r="AF672" s="21">
        <f t="shared" si="10"/>
        <v>12.71</v>
      </c>
    </row>
    <row r="673" spans="1:32" ht="15" customHeight="1" x14ac:dyDescent="0.3">
      <c r="A673" s="20" t="str">
        <f>Raw_Data!A673</f>
        <v>SF10672</v>
      </c>
      <c r="B673" s="15" t="str">
        <f>Raw_Data!B673</f>
        <v>Karnataka</v>
      </c>
      <c r="C673" s="15" t="str">
        <f>Raw_Data!C673</f>
        <v>Erode</v>
      </c>
      <c r="D673" s="15" t="str">
        <f>Raw_Data!D673</f>
        <v>Rice</v>
      </c>
      <c r="E673" s="15" t="str">
        <f>Raw_Data!E673</f>
        <v>Rabi</v>
      </c>
      <c r="F673" s="15">
        <f>Raw_Data!F673</f>
        <v>2.25</v>
      </c>
      <c r="G673" s="18">
        <f>IF(Raw_Data!G673="",ROUND(AVERAGEIFS(Raw_Data!$G$2:$G$4001,Raw_Data!$E$2:$E$4001,E673),1),Raw_Data!G673)</f>
        <v>508.8</v>
      </c>
      <c r="H673" s="15">
        <f>Raw_Data!H673</f>
        <v>26.4</v>
      </c>
      <c r="I673" s="15">
        <f>Raw_Data!I673</f>
        <v>75</v>
      </c>
      <c r="J673" s="15">
        <f>Raw_Data!J673</f>
        <v>7.1</v>
      </c>
      <c r="K673" s="15">
        <f>Raw_Data!K673</f>
        <v>7.4</v>
      </c>
      <c r="L673" s="18">
        <f>IF(Raw_Data!L673="",ROUND(AVERAGEIFS(Raw_Data!$L$2:$L$4001,Raw_Data!$E$2:$E$4001,E673),1),Raw_Data!L673)</f>
        <v>25.3</v>
      </c>
      <c r="M673" s="15">
        <f>Raw_Data!M673</f>
        <v>163.9</v>
      </c>
      <c r="N673" s="15">
        <f>Raw_Data!N673</f>
        <v>42.6</v>
      </c>
      <c r="O673" s="15">
        <f>Raw_Data!O673</f>
        <v>81.3</v>
      </c>
      <c r="P673" s="15" t="str">
        <f>Raw_Data!P673</f>
        <v>Flood</v>
      </c>
      <c r="Q673" s="15">
        <f>Raw_Data!Q673</f>
        <v>196.9</v>
      </c>
      <c r="R673" s="15">
        <f>Raw_Data!R673</f>
        <v>4.43</v>
      </c>
      <c r="S673" s="15">
        <f>Raw_Data!S673</f>
        <v>0.77</v>
      </c>
      <c r="T673" s="18">
        <f>IF(Raw_Data!T673="",ROUND(AVERAGEIFS(Raw_Data!$T$2:$T$4001,Raw_Data!$E$2:$E$4001,E673,Raw_Data!$D$2:$D$4001,D673),2),IF(Raw_Data!T673&gt;INDEX(Cleaning_Reference!$F$6:$F$13,MATCH(D673,Cleaning_Reference!$A$6:$A$13,0)),INDEX(Cleaning_Reference!$F$6:$F$13,MATCH(D673,Cleaning_Reference!$A$6:$A$13,0)),Raw_Data!T673))</f>
        <v>2.04</v>
      </c>
      <c r="U673" s="15">
        <f>Raw_Data!U673</f>
        <v>4.59</v>
      </c>
      <c r="V673" s="15">
        <f>Raw_Data!V673</f>
        <v>22014</v>
      </c>
      <c r="W673" s="15">
        <f>Raw_Data!W673</f>
        <v>169350</v>
      </c>
      <c r="X673" s="15">
        <f>Raw_Data!X673</f>
        <v>101044</v>
      </c>
      <c r="Y673" s="15">
        <f>Raw_Data!Y673</f>
        <v>-68306</v>
      </c>
      <c r="Z673" s="15">
        <f>Raw_Data!Z673</f>
        <v>3517</v>
      </c>
      <c r="AA673" s="15">
        <f>Raw_Data!AA673</f>
        <v>1.3049999999999999</v>
      </c>
      <c r="AB673" s="15">
        <f>Raw_Data!AB673</f>
        <v>45.6</v>
      </c>
      <c r="AC673" s="19" t="str">
        <f>IF(Raw_Data!G673="","Yes","No")</f>
        <v>No</v>
      </c>
      <c r="AD673" s="19" t="str">
        <f>IF(Raw_Data!L673="","Yes","No")</f>
        <v>No</v>
      </c>
      <c r="AE673" s="19" t="str">
        <f>IF(Raw_Data!T673="","Imputed",IF(Raw_Data!T673&gt;INDEX(Cleaning_Reference!$F$6:$F$13,MATCH(D673,Cleaning_Reference!$A$6:$A$13,0)),"Capped","Original"))</f>
        <v>Original</v>
      </c>
      <c r="AF673" s="21">
        <f t="shared" si="10"/>
        <v>4.59</v>
      </c>
    </row>
    <row r="674" spans="1:32" ht="15" customHeight="1" x14ac:dyDescent="0.3">
      <c r="A674" s="20" t="str">
        <f>Raw_Data!A674</f>
        <v>SF10673</v>
      </c>
      <c r="B674" s="15" t="str">
        <f>Raw_Data!B674</f>
        <v>Telangana</v>
      </c>
      <c r="C674" s="15" t="str">
        <f>Raw_Data!C674</f>
        <v>Indore</v>
      </c>
      <c r="D674" s="15" t="str">
        <f>Raw_Data!D674</f>
        <v>Chilli</v>
      </c>
      <c r="E674" s="15" t="str">
        <f>Raw_Data!E674</f>
        <v>Kharif</v>
      </c>
      <c r="F674" s="15">
        <f>Raw_Data!F674</f>
        <v>1.42</v>
      </c>
      <c r="G674" s="18">
        <f>IF(Raw_Data!G674="",ROUND(AVERAGEIFS(Raw_Data!$G$2:$G$4001,Raw_Data!$E$2:$E$4001,E674),1),Raw_Data!G674)</f>
        <v>1261.2</v>
      </c>
      <c r="H674" s="15">
        <f>Raw_Data!H674</f>
        <v>25.5</v>
      </c>
      <c r="I674" s="15">
        <f>Raw_Data!I674</f>
        <v>59.7</v>
      </c>
      <c r="J674" s="15">
        <f>Raw_Data!J674</f>
        <v>5.5</v>
      </c>
      <c r="K674" s="15">
        <f>Raw_Data!K674</f>
        <v>5.89</v>
      </c>
      <c r="L674" s="18">
        <f>IF(Raw_Data!L674="",ROUND(AVERAGEIFS(Raw_Data!$L$2:$L$4001,Raw_Data!$E$2:$E$4001,E674),1),Raw_Data!L674)</f>
        <v>27.4</v>
      </c>
      <c r="M674" s="15">
        <f>Raw_Data!M674</f>
        <v>94.6</v>
      </c>
      <c r="N674" s="15">
        <f>Raw_Data!N674</f>
        <v>58.3</v>
      </c>
      <c r="O674" s="15">
        <f>Raw_Data!O674</f>
        <v>134.80000000000001</v>
      </c>
      <c r="P674" s="15" t="str">
        <f>Raw_Data!P674</f>
        <v>Flood</v>
      </c>
      <c r="Q674" s="15">
        <f>Raw_Data!Q674</f>
        <v>239.7</v>
      </c>
      <c r="R674" s="15">
        <f>Raw_Data!R674</f>
        <v>8.24</v>
      </c>
      <c r="S674" s="15">
        <f>Raw_Data!S674</f>
        <v>0.69</v>
      </c>
      <c r="T674" s="18">
        <f>IF(Raw_Data!T674="",ROUND(AVERAGEIFS(Raw_Data!$T$2:$T$4001,Raw_Data!$E$2:$E$4001,E674,Raw_Data!$D$2:$D$4001,D674),2),IF(Raw_Data!T674&gt;INDEX(Cleaning_Reference!$F$6:$F$13,MATCH(D674,Cleaning_Reference!$A$6:$A$13,0)),INDEX(Cleaning_Reference!$F$6:$F$13,MATCH(D674,Cleaning_Reference!$A$6:$A$13,0)),Raw_Data!T674))</f>
        <v>0.86</v>
      </c>
      <c r="U674" s="15">
        <f>Raw_Data!U674</f>
        <v>1.22</v>
      </c>
      <c r="V674" s="15">
        <f>Raw_Data!V674</f>
        <v>103879</v>
      </c>
      <c r="W674" s="15">
        <f>Raw_Data!W674</f>
        <v>110695</v>
      </c>
      <c r="X674" s="15">
        <f>Raw_Data!X674</f>
        <v>126732</v>
      </c>
      <c r="Y674" s="15">
        <f>Raw_Data!Y674</f>
        <v>16037</v>
      </c>
      <c r="Z674" s="15">
        <f>Raw_Data!Z674</f>
        <v>1305</v>
      </c>
      <c r="AA674" s="15">
        <f>Raw_Data!AA674</f>
        <v>0.93500000000000005</v>
      </c>
      <c r="AB674" s="15">
        <f>Raw_Data!AB674</f>
        <v>47.5</v>
      </c>
      <c r="AC674" s="19" t="str">
        <f>IF(Raw_Data!G674="","Yes","No")</f>
        <v>No</v>
      </c>
      <c r="AD674" s="19" t="str">
        <f>IF(Raw_Data!L674="","Yes","No")</f>
        <v>No</v>
      </c>
      <c r="AE674" s="19" t="str">
        <f>IF(Raw_Data!T674="","Imputed",IF(Raw_Data!T674&gt;INDEX(Cleaning_Reference!$F$6:$F$13,MATCH(D674,Cleaning_Reference!$A$6:$A$13,0)),"Capped","Original"))</f>
        <v>Original</v>
      </c>
      <c r="AF674" s="21">
        <f t="shared" si="10"/>
        <v>1.22</v>
      </c>
    </row>
    <row r="675" spans="1:32" ht="15" customHeight="1" x14ac:dyDescent="0.3">
      <c r="A675" s="20" t="str">
        <f>Raw_Data!A675</f>
        <v>SF10674</v>
      </c>
      <c r="B675" s="15" t="str">
        <f>Raw_Data!B675</f>
        <v>Telangana</v>
      </c>
      <c r="C675" s="15" t="str">
        <f>Raw_Data!C675</f>
        <v>Ludhiana</v>
      </c>
      <c r="D675" s="15" t="str">
        <f>Raw_Data!D675</f>
        <v>Groundnut</v>
      </c>
      <c r="E675" s="15" t="str">
        <f>Raw_Data!E675</f>
        <v>Kharif</v>
      </c>
      <c r="F675" s="15">
        <f>Raw_Data!F675</f>
        <v>8.32</v>
      </c>
      <c r="G675" s="18">
        <f>IF(Raw_Data!G675="",ROUND(AVERAGEIFS(Raw_Data!$G$2:$G$4001,Raw_Data!$E$2:$E$4001,E675),1),Raw_Data!G675)</f>
        <v>1034.4000000000001</v>
      </c>
      <c r="H675" s="15">
        <f>Raw_Data!H675</f>
        <v>27.8</v>
      </c>
      <c r="I675" s="15">
        <f>Raw_Data!I675</f>
        <v>76.5</v>
      </c>
      <c r="J675" s="15">
        <f>Raw_Data!J675</f>
        <v>7.4</v>
      </c>
      <c r="K675" s="15">
        <f>Raw_Data!K675</f>
        <v>7.32</v>
      </c>
      <c r="L675" s="18">
        <f>IF(Raw_Data!L675="",ROUND(AVERAGEIFS(Raw_Data!$L$2:$L$4001,Raw_Data!$E$2:$E$4001,E675),1),Raw_Data!L675)</f>
        <v>32.200000000000003</v>
      </c>
      <c r="M675" s="15">
        <f>Raw_Data!M675</f>
        <v>101.3</v>
      </c>
      <c r="N675" s="15">
        <f>Raw_Data!N675</f>
        <v>15</v>
      </c>
      <c r="O675" s="15">
        <f>Raw_Data!O675</f>
        <v>96.8</v>
      </c>
      <c r="P675" s="15" t="str">
        <f>Raw_Data!P675</f>
        <v>Sprinkler</v>
      </c>
      <c r="Q675" s="15">
        <f>Raw_Data!Q675</f>
        <v>273.8</v>
      </c>
      <c r="R675" s="15">
        <f>Raw_Data!R675</f>
        <v>2.72</v>
      </c>
      <c r="S675" s="15">
        <f>Raw_Data!S675</f>
        <v>0.95</v>
      </c>
      <c r="T675" s="18">
        <f>IF(Raw_Data!T675="",ROUND(AVERAGEIFS(Raw_Data!$T$2:$T$4001,Raw_Data!$E$2:$E$4001,E675,Raw_Data!$D$2:$D$4001,D675),2),IF(Raw_Data!T675&gt;INDEX(Cleaning_Reference!$F$6:$F$13,MATCH(D675,Cleaning_Reference!$A$6:$A$13,0)),INDEX(Cleaning_Reference!$F$6:$F$13,MATCH(D675,Cleaning_Reference!$A$6:$A$13,0)),Raw_Data!T675))</f>
        <v>1.21</v>
      </c>
      <c r="U675" s="15">
        <f>Raw_Data!U675</f>
        <v>10.07</v>
      </c>
      <c r="V675" s="15">
        <f>Raw_Data!V675</f>
        <v>60815</v>
      </c>
      <c r="W675" s="15">
        <f>Raw_Data!W675</f>
        <v>576777</v>
      </c>
      <c r="X675" s="15">
        <f>Raw_Data!X675</f>
        <v>612407</v>
      </c>
      <c r="Y675" s="15">
        <f>Raw_Data!Y675</f>
        <v>35630</v>
      </c>
      <c r="Z675" s="15">
        <f>Raw_Data!Z675</f>
        <v>4024</v>
      </c>
      <c r="AA675" s="15">
        <f>Raw_Data!AA675</f>
        <v>2.5019999999999998</v>
      </c>
      <c r="AB675" s="15">
        <f>Raw_Data!AB675</f>
        <v>70.400000000000006</v>
      </c>
      <c r="AC675" s="19" t="str">
        <f>IF(Raw_Data!G675="","Yes","No")</f>
        <v>No</v>
      </c>
      <c r="AD675" s="19" t="str">
        <f>IF(Raw_Data!L675="","Yes","No")</f>
        <v>No</v>
      </c>
      <c r="AE675" s="19" t="str">
        <f>IF(Raw_Data!T675="","Imputed",IF(Raw_Data!T675&gt;INDEX(Cleaning_Reference!$F$6:$F$13,MATCH(D675,Cleaning_Reference!$A$6:$A$13,0)),"Capped","Original"))</f>
        <v>Original</v>
      </c>
      <c r="AF675" s="21">
        <f t="shared" si="10"/>
        <v>10.07</v>
      </c>
    </row>
    <row r="676" spans="1:32" ht="15" customHeight="1" x14ac:dyDescent="0.3">
      <c r="A676" s="20" t="str">
        <f>Raw_Data!A676</f>
        <v>SF10675</v>
      </c>
      <c r="B676" s="15" t="str">
        <f>Raw_Data!B676</f>
        <v>Telangana</v>
      </c>
      <c r="C676" s="15" t="str">
        <f>Raw_Data!C676</f>
        <v>Warangal</v>
      </c>
      <c r="D676" s="15" t="str">
        <f>Raw_Data!D676</f>
        <v>Cotton</v>
      </c>
      <c r="E676" s="15" t="str">
        <f>Raw_Data!E676</f>
        <v>Rabi</v>
      </c>
      <c r="F676" s="15">
        <f>Raw_Data!F676</f>
        <v>8.1300000000000008</v>
      </c>
      <c r="G676" s="18">
        <f>IF(Raw_Data!G676="",ROUND(AVERAGEIFS(Raw_Data!$G$2:$G$4001,Raw_Data!$E$2:$E$4001,E676),1),Raw_Data!G676)</f>
        <v>686.8</v>
      </c>
      <c r="H676" s="15">
        <f>Raw_Data!H676</f>
        <v>25</v>
      </c>
      <c r="I676" s="15">
        <f>Raw_Data!I676</f>
        <v>51.8</v>
      </c>
      <c r="J676" s="15">
        <f>Raw_Data!J676</f>
        <v>6.2</v>
      </c>
      <c r="K676" s="15">
        <f>Raw_Data!K676</f>
        <v>6.91</v>
      </c>
      <c r="L676" s="18">
        <f>IF(Raw_Data!L676="",ROUND(AVERAGEIFS(Raw_Data!$L$2:$L$4001,Raw_Data!$E$2:$E$4001,E676),1),Raw_Data!L676)</f>
        <v>25.9</v>
      </c>
      <c r="M676" s="15">
        <f>Raw_Data!M676</f>
        <v>132</v>
      </c>
      <c r="N676" s="15">
        <f>Raw_Data!N676</f>
        <v>33</v>
      </c>
      <c r="O676" s="15">
        <f>Raw_Data!O676</f>
        <v>116.9</v>
      </c>
      <c r="P676" s="15" t="str">
        <f>Raw_Data!P676</f>
        <v>Sprinkler</v>
      </c>
      <c r="Q676" s="15">
        <f>Raw_Data!Q676</f>
        <v>175.2</v>
      </c>
      <c r="R676" s="15">
        <f>Raw_Data!R676</f>
        <v>6.65</v>
      </c>
      <c r="S676" s="15">
        <f>Raw_Data!S676</f>
        <v>0.84</v>
      </c>
      <c r="T676" s="18">
        <f>IF(Raw_Data!T676="",ROUND(AVERAGEIFS(Raw_Data!$T$2:$T$4001,Raw_Data!$E$2:$E$4001,E676,Raw_Data!$D$2:$D$4001,D676),2),IF(Raw_Data!T676&gt;INDEX(Cleaning_Reference!$F$6:$F$13,MATCH(D676,Cleaning_Reference!$A$6:$A$13,0)),INDEX(Cleaning_Reference!$F$6:$F$13,MATCH(D676,Cleaning_Reference!$A$6:$A$13,0)),Raw_Data!T676))</f>
        <v>1.96</v>
      </c>
      <c r="U676" s="15">
        <f>Raw_Data!U676</f>
        <v>15.93</v>
      </c>
      <c r="V676" s="15">
        <f>Raw_Data!V676</f>
        <v>70118</v>
      </c>
      <c r="W676" s="15">
        <f>Raw_Data!W676</f>
        <v>564687</v>
      </c>
      <c r="X676" s="15">
        <f>Raw_Data!X676</f>
        <v>1116980</v>
      </c>
      <c r="Y676" s="15">
        <f>Raw_Data!Y676</f>
        <v>552293</v>
      </c>
      <c r="Z676" s="15">
        <f>Raw_Data!Z676</f>
        <v>5769</v>
      </c>
      <c r="AA676" s="15">
        <f>Raw_Data!AA676</f>
        <v>2.7610000000000001</v>
      </c>
      <c r="AB676" s="15">
        <f>Raw_Data!AB676</f>
        <v>19.100000000000001</v>
      </c>
      <c r="AC676" s="19" t="str">
        <f>IF(Raw_Data!G676="","Yes","No")</f>
        <v>No</v>
      </c>
      <c r="AD676" s="19" t="str">
        <f>IF(Raw_Data!L676="","Yes","No")</f>
        <v>No</v>
      </c>
      <c r="AE676" s="19" t="str">
        <f>IF(Raw_Data!T676="","Imputed",IF(Raw_Data!T676&gt;INDEX(Cleaning_Reference!$F$6:$F$13,MATCH(D676,Cleaning_Reference!$A$6:$A$13,0)),"Capped","Original"))</f>
        <v>Original</v>
      </c>
      <c r="AF676" s="21">
        <f t="shared" si="10"/>
        <v>15.93</v>
      </c>
    </row>
    <row r="677" spans="1:32" ht="15" customHeight="1" x14ac:dyDescent="0.3">
      <c r="A677" s="20" t="str">
        <f>Raw_Data!A677</f>
        <v>SF10676</v>
      </c>
      <c r="B677" s="15" t="str">
        <f>Raw_Data!B677</f>
        <v>Karnataka</v>
      </c>
      <c r="C677" s="15" t="str">
        <f>Raw_Data!C677</f>
        <v>Rajkot</v>
      </c>
      <c r="D677" s="15" t="str">
        <f>Raw_Data!D677</f>
        <v>Maize</v>
      </c>
      <c r="E677" s="15" t="str">
        <f>Raw_Data!E677</f>
        <v>Rabi</v>
      </c>
      <c r="F677" s="15">
        <f>Raw_Data!F677</f>
        <v>14.63</v>
      </c>
      <c r="G677" s="18">
        <f>IF(Raw_Data!G677="",ROUND(AVERAGEIFS(Raw_Data!$G$2:$G$4001,Raw_Data!$E$2:$E$4001,E677),1),Raw_Data!G677)</f>
        <v>519.1</v>
      </c>
      <c r="H677" s="15">
        <f>Raw_Data!H677</f>
        <v>19.600000000000001</v>
      </c>
      <c r="I677" s="15">
        <f>Raw_Data!I677</f>
        <v>62.9</v>
      </c>
      <c r="J677" s="15">
        <f>Raw_Data!J677</f>
        <v>6.7</v>
      </c>
      <c r="K677" s="15">
        <f>Raw_Data!K677</f>
        <v>6.38</v>
      </c>
      <c r="L677" s="18">
        <f>IF(Raw_Data!L677="",ROUND(AVERAGEIFS(Raw_Data!$L$2:$L$4001,Raw_Data!$E$2:$E$4001,E677),1),Raw_Data!L677)</f>
        <v>21.6</v>
      </c>
      <c r="M677" s="15">
        <f>Raw_Data!M677</f>
        <v>147.5</v>
      </c>
      <c r="N677" s="15">
        <f>Raw_Data!N677</f>
        <v>57.7</v>
      </c>
      <c r="O677" s="15">
        <f>Raw_Data!O677</f>
        <v>47.5</v>
      </c>
      <c r="P677" s="15" t="str">
        <f>Raw_Data!P677</f>
        <v>Drip</v>
      </c>
      <c r="Q677" s="15">
        <f>Raw_Data!Q677</f>
        <v>146.80000000000001</v>
      </c>
      <c r="R677" s="15">
        <f>Raw_Data!R677</f>
        <v>9.51</v>
      </c>
      <c r="S677" s="15">
        <f>Raw_Data!S677</f>
        <v>0.69</v>
      </c>
      <c r="T677" s="18">
        <f>IF(Raw_Data!T677="",ROUND(AVERAGEIFS(Raw_Data!$T$2:$T$4001,Raw_Data!$E$2:$E$4001,E677,Raw_Data!$D$2:$D$4001,D677),2),IF(Raw_Data!T677&gt;INDEX(Cleaning_Reference!$F$6:$F$13,MATCH(D677,Cleaning_Reference!$A$6:$A$13,0)),INDEX(Cleaning_Reference!$F$6:$F$13,MATCH(D677,Cleaning_Reference!$A$6:$A$13,0)),Raw_Data!T677))</f>
        <v>2.81</v>
      </c>
      <c r="U677" s="15">
        <f>Raw_Data!U677</f>
        <v>41.11</v>
      </c>
      <c r="V677" s="15">
        <f>Raw_Data!V677</f>
        <v>20572</v>
      </c>
      <c r="W677" s="15">
        <f>Raw_Data!W677</f>
        <v>805717</v>
      </c>
      <c r="X677" s="15">
        <f>Raw_Data!X677</f>
        <v>845715</v>
      </c>
      <c r="Y677" s="15">
        <f>Raw_Data!Y677</f>
        <v>39998</v>
      </c>
      <c r="Z677" s="15">
        <f>Raw_Data!Z677</f>
        <v>8283</v>
      </c>
      <c r="AA677" s="15">
        <f>Raw_Data!AA677</f>
        <v>4.9630000000000001</v>
      </c>
      <c r="AB677" s="15">
        <f>Raw_Data!AB677</f>
        <v>42.2</v>
      </c>
      <c r="AC677" s="19" t="str">
        <f>IF(Raw_Data!G677="","Yes","No")</f>
        <v>No</v>
      </c>
      <c r="AD677" s="19" t="str">
        <f>IF(Raw_Data!L677="","Yes","No")</f>
        <v>No</v>
      </c>
      <c r="AE677" s="19" t="str">
        <f>IF(Raw_Data!T677="","Imputed",IF(Raw_Data!T677&gt;INDEX(Cleaning_Reference!$F$6:$F$13,MATCH(D677,Cleaning_Reference!$A$6:$A$13,0)),"Capped","Original"))</f>
        <v>Original</v>
      </c>
      <c r="AF677" s="21">
        <f t="shared" si="10"/>
        <v>41.11</v>
      </c>
    </row>
    <row r="678" spans="1:32" ht="15" customHeight="1" x14ac:dyDescent="0.3">
      <c r="A678" s="20" t="str">
        <f>Raw_Data!A678</f>
        <v>SF10677</v>
      </c>
      <c r="B678" s="15" t="str">
        <f>Raw_Data!B678</f>
        <v>Gujarat</v>
      </c>
      <c r="C678" s="15" t="str">
        <f>Raw_Data!C678</f>
        <v>Warangal</v>
      </c>
      <c r="D678" s="15" t="str">
        <f>Raw_Data!D678</f>
        <v>Groundnut</v>
      </c>
      <c r="E678" s="15" t="str">
        <f>Raw_Data!E678</f>
        <v>Rabi</v>
      </c>
      <c r="F678" s="15">
        <f>Raw_Data!F678</f>
        <v>11.47</v>
      </c>
      <c r="G678" s="18">
        <f>IF(Raw_Data!G678="",ROUND(AVERAGEIFS(Raw_Data!$G$2:$G$4001,Raw_Data!$E$2:$E$4001,E678),1),Raw_Data!G678)</f>
        <v>80</v>
      </c>
      <c r="H678" s="15">
        <f>Raw_Data!H678</f>
        <v>24.7</v>
      </c>
      <c r="I678" s="15">
        <f>Raw_Data!I678</f>
        <v>59.2</v>
      </c>
      <c r="J678" s="15">
        <f>Raw_Data!J678</f>
        <v>8.1</v>
      </c>
      <c r="K678" s="15">
        <f>Raw_Data!K678</f>
        <v>6.2</v>
      </c>
      <c r="L678" s="18">
        <f>IF(Raw_Data!L678="",ROUND(AVERAGEIFS(Raw_Data!$L$2:$L$4001,Raw_Data!$E$2:$E$4001,E678),1),Raw_Data!L678)</f>
        <v>27</v>
      </c>
      <c r="M678" s="15">
        <f>Raw_Data!M678</f>
        <v>138.19999999999999</v>
      </c>
      <c r="N678" s="15">
        <f>Raw_Data!N678</f>
        <v>45.3</v>
      </c>
      <c r="O678" s="15">
        <f>Raw_Data!O678</f>
        <v>117.2</v>
      </c>
      <c r="P678" s="15" t="str">
        <f>Raw_Data!P678</f>
        <v>Flood</v>
      </c>
      <c r="Q678" s="15">
        <f>Raw_Data!Q678</f>
        <v>165</v>
      </c>
      <c r="R678" s="15">
        <f>Raw_Data!R678</f>
        <v>4.41</v>
      </c>
      <c r="S678" s="15">
        <f>Raw_Data!S678</f>
        <v>0.92</v>
      </c>
      <c r="T678" s="18">
        <f>IF(Raw_Data!T678="",ROUND(AVERAGEIFS(Raw_Data!$T$2:$T$4001,Raw_Data!$E$2:$E$4001,E678,Raw_Data!$D$2:$D$4001,D678),2),IF(Raw_Data!T678&gt;INDEX(Cleaning_Reference!$F$6:$F$13,MATCH(D678,Cleaning_Reference!$A$6:$A$13,0)),INDEX(Cleaning_Reference!$F$6:$F$13,MATCH(D678,Cleaning_Reference!$A$6:$A$13,0)),Raw_Data!T678))</f>
        <v>1.18</v>
      </c>
      <c r="U678" s="15">
        <f>Raw_Data!U678</f>
        <v>13.53</v>
      </c>
      <c r="V678" s="15">
        <f>Raw_Data!V678</f>
        <v>56652</v>
      </c>
      <c r="W678" s="15">
        <f>Raw_Data!W678</f>
        <v>771088</v>
      </c>
      <c r="X678" s="15">
        <f>Raw_Data!X678</f>
        <v>766502</v>
      </c>
      <c r="Y678" s="15">
        <f>Raw_Data!Y678</f>
        <v>-4586</v>
      </c>
      <c r="Z678" s="15">
        <f>Raw_Data!Z678</f>
        <v>7933</v>
      </c>
      <c r="AA678" s="15">
        <f>Raw_Data!AA678</f>
        <v>1.706</v>
      </c>
      <c r="AB678" s="15">
        <f>Raw_Data!AB678</f>
        <v>50</v>
      </c>
      <c r="AC678" s="19" t="str">
        <f>IF(Raw_Data!G678="","Yes","No")</f>
        <v>No</v>
      </c>
      <c r="AD678" s="19" t="str">
        <f>IF(Raw_Data!L678="","Yes","No")</f>
        <v>No</v>
      </c>
      <c r="AE678" s="19" t="str">
        <f>IF(Raw_Data!T678="","Imputed",IF(Raw_Data!T678&gt;INDEX(Cleaning_Reference!$F$6:$F$13,MATCH(D678,Cleaning_Reference!$A$6:$A$13,0)),"Capped","Original"))</f>
        <v>Original</v>
      </c>
      <c r="AF678" s="21">
        <f t="shared" si="10"/>
        <v>13.53</v>
      </c>
    </row>
    <row r="679" spans="1:32" ht="15" customHeight="1" x14ac:dyDescent="0.3">
      <c r="A679" s="20" t="str">
        <f>Raw_Data!A679</f>
        <v>SF10678</v>
      </c>
      <c r="B679" s="15" t="str">
        <f>Raw_Data!B679</f>
        <v>Madhya Pradesh</v>
      </c>
      <c r="C679" s="15" t="str">
        <f>Raw_Data!C679</f>
        <v>Erode</v>
      </c>
      <c r="D679" s="15" t="str">
        <f>Raw_Data!D679</f>
        <v>Groundnut</v>
      </c>
      <c r="E679" s="15" t="str">
        <f>Raw_Data!E679</f>
        <v>Kharif</v>
      </c>
      <c r="F679" s="15">
        <f>Raw_Data!F679</f>
        <v>6.52</v>
      </c>
      <c r="G679" s="18">
        <f>IF(Raw_Data!G679="",ROUND(AVERAGEIFS(Raw_Data!$G$2:$G$4001,Raw_Data!$E$2:$E$4001,E679),1),Raw_Data!G679)</f>
        <v>961.3</v>
      </c>
      <c r="H679" s="15">
        <f>Raw_Data!H679</f>
        <v>29.9</v>
      </c>
      <c r="I679" s="15">
        <f>Raw_Data!I679</f>
        <v>77.3</v>
      </c>
      <c r="J679" s="15">
        <f>Raw_Data!J679</f>
        <v>6.9</v>
      </c>
      <c r="K679" s="15">
        <f>Raw_Data!K679</f>
        <v>5.89</v>
      </c>
      <c r="L679" s="18">
        <f>IF(Raw_Data!L679="",ROUND(AVERAGEIFS(Raw_Data!$L$2:$L$4001,Raw_Data!$E$2:$E$4001,E679),1),Raw_Data!L679)</f>
        <v>29.2</v>
      </c>
      <c r="M679" s="15">
        <f>Raw_Data!M679</f>
        <v>106.6</v>
      </c>
      <c r="N679" s="15">
        <f>Raw_Data!N679</f>
        <v>71.3</v>
      </c>
      <c r="O679" s="15">
        <f>Raw_Data!O679</f>
        <v>130.1</v>
      </c>
      <c r="P679" s="15" t="str">
        <f>Raw_Data!P679</f>
        <v>Sprinkler</v>
      </c>
      <c r="Q679" s="15">
        <f>Raw_Data!Q679</f>
        <v>170.3</v>
      </c>
      <c r="R679" s="15">
        <f>Raw_Data!R679</f>
        <v>2.64</v>
      </c>
      <c r="S679" s="15">
        <f>Raw_Data!S679</f>
        <v>0.81</v>
      </c>
      <c r="T679" s="18">
        <f>IF(Raw_Data!T679="",ROUND(AVERAGEIFS(Raw_Data!$T$2:$T$4001,Raw_Data!$E$2:$E$4001,E679,Raw_Data!$D$2:$D$4001,D679),2),IF(Raw_Data!T679&gt;INDEX(Cleaning_Reference!$F$6:$F$13,MATCH(D679,Cleaning_Reference!$A$6:$A$13,0)),INDEX(Cleaning_Reference!$F$6:$F$13,MATCH(D679,Cleaning_Reference!$A$6:$A$13,0)),Raw_Data!T679))</f>
        <v>0.9</v>
      </c>
      <c r="U679" s="15">
        <f>Raw_Data!U679</f>
        <v>5.87</v>
      </c>
      <c r="V679" s="15">
        <f>Raw_Data!V679</f>
        <v>58986</v>
      </c>
      <c r="W679" s="15">
        <f>Raw_Data!W679</f>
        <v>469983</v>
      </c>
      <c r="X679" s="15">
        <f>Raw_Data!X679</f>
        <v>346248</v>
      </c>
      <c r="Y679" s="15">
        <f>Raw_Data!Y679</f>
        <v>-123735</v>
      </c>
      <c r="Z679" s="15">
        <f>Raw_Data!Z679</f>
        <v>2859</v>
      </c>
      <c r="AA679" s="15">
        <f>Raw_Data!AA679</f>
        <v>2.0529999999999999</v>
      </c>
      <c r="AB679" s="15">
        <f>Raw_Data!AB679</f>
        <v>66.599999999999994</v>
      </c>
      <c r="AC679" s="19" t="str">
        <f>IF(Raw_Data!G679="","Yes","No")</f>
        <v>No</v>
      </c>
      <c r="AD679" s="19" t="str">
        <f>IF(Raw_Data!L679="","Yes","No")</f>
        <v>No</v>
      </c>
      <c r="AE679" s="19" t="str">
        <f>IF(Raw_Data!T679="","Imputed",IF(Raw_Data!T679&gt;INDEX(Cleaning_Reference!$F$6:$F$13,MATCH(D679,Cleaning_Reference!$A$6:$A$13,0)),"Capped","Original"))</f>
        <v>Original</v>
      </c>
      <c r="AF679" s="21">
        <f t="shared" si="10"/>
        <v>5.87</v>
      </c>
    </row>
    <row r="680" spans="1:32" ht="15" customHeight="1" x14ac:dyDescent="0.3">
      <c r="A680" s="20" t="str">
        <f>Raw_Data!A680</f>
        <v>SF10679</v>
      </c>
      <c r="B680" s="15" t="str">
        <f>Raw_Data!B680</f>
        <v>Madhya Pradesh</v>
      </c>
      <c r="C680" s="15" t="str">
        <f>Raw_Data!C680</f>
        <v>Nashik</v>
      </c>
      <c r="D680" s="15" t="str">
        <f>Raw_Data!D680</f>
        <v>Cotton</v>
      </c>
      <c r="E680" s="15" t="str">
        <f>Raw_Data!E680</f>
        <v>Kharif</v>
      </c>
      <c r="F680" s="15">
        <f>Raw_Data!F680</f>
        <v>10.66</v>
      </c>
      <c r="G680" s="18">
        <f>IF(Raw_Data!G680="",ROUND(AVERAGEIFS(Raw_Data!$G$2:$G$4001,Raw_Data!$E$2:$E$4001,E680),1),Raw_Data!G680)</f>
        <v>943.7</v>
      </c>
      <c r="H680" s="15">
        <f>Raw_Data!H680</f>
        <v>29.2</v>
      </c>
      <c r="I680" s="15">
        <f>Raw_Data!I680</f>
        <v>69.400000000000006</v>
      </c>
      <c r="J680" s="15">
        <f>Raw_Data!J680</f>
        <v>5.3</v>
      </c>
      <c r="K680" s="15">
        <f>Raw_Data!K680</f>
        <v>6.69</v>
      </c>
      <c r="L680" s="18">
        <f>IF(Raw_Data!L680="",ROUND(AVERAGEIFS(Raw_Data!$L$2:$L$4001,Raw_Data!$E$2:$E$4001,E680),1),Raw_Data!L680)</f>
        <v>25.6</v>
      </c>
      <c r="M680" s="15">
        <f>Raw_Data!M680</f>
        <v>93.1</v>
      </c>
      <c r="N680" s="15">
        <f>Raw_Data!N680</f>
        <v>39.4</v>
      </c>
      <c r="O680" s="15">
        <f>Raw_Data!O680</f>
        <v>142.19999999999999</v>
      </c>
      <c r="P680" s="15" t="str">
        <f>Raw_Data!P680</f>
        <v>Drip</v>
      </c>
      <c r="Q680" s="15">
        <f>Raw_Data!Q680</f>
        <v>250.1</v>
      </c>
      <c r="R680" s="15">
        <f>Raw_Data!R680</f>
        <v>7.32</v>
      </c>
      <c r="S680" s="15">
        <f>Raw_Data!S680</f>
        <v>0.85</v>
      </c>
      <c r="T680" s="18">
        <f>IF(Raw_Data!T680="",ROUND(AVERAGEIFS(Raw_Data!$T$2:$T$4001,Raw_Data!$E$2:$E$4001,E680,Raw_Data!$D$2:$D$4001,D680),2),IF(Raw_Data!T680&gt;INDEX(Cleaning_Reference!$F$6:$F$13,MATCH(D680,Cleaning_Reference!$A$6:$A$13,0)),INDEX(Cleaning_Reference!$F$6:$F$13,MATCH(D680,Cleaning_Reference!$A$6:$A$13,0)),Raw_Data!T680))</f>
        <v>2.08</v>
      </c>
      <c r="U680" s="15">
        <f>Raw_Data!U680</f>
        <v>22.17</v>
      </c>
      <c r="V680" s="15">
        <f>Raw_Data!V680</f>
        <v>67191</v>
      </c>
      <c r="W680" s="15">
        <f>Raw_Data!W680</f>
        <v>776817</v>
      </c>
      <c r="X680" s="15">
        <f>Raw_Data!X680</f>
        <v>1489624</v>
      </c>
      <c r="Y680" s="15">
        <f>Raw_Data!Y680</f>
        <v>712807</v>
      </c>
      <c r="Z680" s="15">
        <f>Raw_Data!Z680</f>
        <v>6214</v>
      </c>
      <c r="AA680" s="15">
        <f>Raw_Data!AA680</f>
        <v>3.5680000000000001</v>
      </c>
      <c r="AB680" s="15">
        <f>Raw_Data!AB680</f>
        <v>56.8</v>
      </c>
      <c r="AC680" s="19" t="str">
        <f>IF(Raw_Data!G680="","Yes","No")</f>
        <v>No</v>
      </c>
      <c r="AD680" s="19" t="str">
        <f>IF(Raw_Data!L680="","Yes","No")</f>
        <v>No</v>
      </c>
      <c r="AE680" s="19" t="str">
        <f>IF(Raw_Data!T680="","Imputed",IF(Raw_Data!T680&gt;INDEX(Cleaning_Reference!$F$6:$F$13,MATCH(D680,Cleaning_Reference!$A$6:$A$13,0)),"Capped","Original"))</f>
        <v>Original</v>
      </c>
      <c r="AF680" s="21">
        <f t="shared" si="10"/>
        <v>22.17</v>
      </c>
    </row>
    <row r="681" spans="1:32" ht="15" customHeight="1" x14ac:dyDescent="0.3">
      <c r="A681" s="20" t="str">
        <f>Raw_Data!A681</f>
        <v>SF10680</v>
      </c>
      <c r="B681" s="15" t="str">
        <f>Raw_Data!B681</f>
        <v>Telangana</v>
      </c>
      <c r="C681" s="15" t="str">
        <f>Raw_Data!C681</f>
        <v>Nashik</v>
      </c>
      <c r="D681" s="15" t="str">
        <f>Raw_Data!D681</f>
        <v>Pulses</v>
      </c>
      <c r="E681" s="15" t="str">
        <f>Raw_Data!E681</f>
        <v>Rabi</v>
      </c>
      <c r="F681" s="15">
        <f>Raw_Data!F681</f>
        <v>14.89</v>
      </c>
      <c r="G681" s="18">
        <f>IF(Raw_Data!G681="",ROUND(AVERAGEIFS(Raw_Data!$G$2:$G$4001,Raw_Data!$E$2:$E$4001,E681),1),Raw_Data!G681)</f>
        <v>603.6</v>
      </c>
      <c r="H681" s="15">
        <f>Raw_Data!H681</f>
        <v>22</v>
      </c>
      <c r="I681" s="15">
        <f>Raw_Data!I681</f>
        <v>50.3</v>
      </c>
      <c r="J681" s="15">
        <f>Raw_Data!J681</f>
        <v>5.9</v>
      </c>
      <c r="K681" s="15">
        <f>Raw_Data!K681</f>
        <v>6.99</v>
      </c>
      <c r="L681" s="18">
        <f>IF(Raw_Data!L681="",ROUND(AVERAGEIFS(Raw_Data!$L$2:$L$4001,Raw_Data!$E$2:$E$4001,E681),1),Raw_Data!L681)</f>
        <v>21.5</v>
      </c>
      <c r="M681" s="15">
        <f>Raw_Data!M681</f>
        <v>109.2</v>
      </c>
      <c r="N681" s="15">
        <f>Raw_Data!N681</f>
        <v>56.3</v>
      </c>
      <c r="O681" s="15">
        <f>Raw_Data!O681</f>
        <v>123.2</v>
      </c>
      <c r="P681" s="15" t="str">
        <f>Raw_Data!P681</f>
        <v>Flood</v>
      </c>
      <c r="Q681" s="15">
        <f>Raw_Data!Q681</f>
        <v>195.3</v>
      </c>
      <c r="R681" s="15">
        <f>Raw_Data!R681</f>
        <v>4.1900000000000004</v>
      </c>
      <c r="S681" s="15">
        <f>Raw_Data!S681</f>
        <v>0.8</v>
      </c>
      <c r="T681" s="18">
        <f>IF(Raw_Data!T681="",ROUND(AVERAGEIFS(Raw_Data!$T$2:$T$4001,Raw_Data!$E$2:$E$4001,E681,Raw_Data!$D$2:$D$4001,D681),2),IF(Raw_Data!T681&gt;INDEX(Cleaning_Reference!$F$6:$F$13,MATCH(D681,Cleaning_Reference!$A$6:$A$13,0)),INDEX(Cleaning_Reference!$F$6:$F$13,MATCH(D681,Cleaning_Reference!$A$6:$A$13,0)),Raw_Data!T681))</f>
        <v>1.33</v>
      </c>
      <c r="U681" s="15">
        <f>Raw_Data!U681</f>
        <v>19.8</v>
      </c>
      <c r="V681" s="15">
        <f>Raw_Data!V681</f>
        <v>82172</v>
      </c>
      <c r="W681" s="15">
        <f>Raw_Data!W681</f>
        <v>1173927</v>
      </c>
      <c r="X681" s="15">
        <f>Raw_Data!X681</f>
        <v>1627006</v>
      </c>
      <c r="Y681" s="15">
        <f>Raw_Data!Y681</f>
        <v>453079</v>
      </c>
      <c r="Z681" s="15">
        <f>Raw_Data!Z681</f>
        <v>7588</v>
      </c>
      <c r="AA681" s="15">
        <f>Raw_Data!AA681</f>
        <v>2.609</v>
      </c>
      <c r="AB681" s="15">
        <f>Raw_Data!AB681</f>
        <v>42.1</v>
      </c>
      <c r="AC681" s="19" t="str">
        <f>IF(Raw_Data!G681="","Yes","No")</f>
        <v>No</v>
      </c>
      <c r="AD681" s="19" t="str">
        <f>IF(Raw_Data!L681="","Yes","No")</f>
        <v>No</v>
      </c>
      <c r="AE681" s="19" t="str">
        <f>IF(Raw_Data!T681="","Imputed",IF(Raw_Data!T681&gt;INDEX(Cleaning_Reference!$F$6:$F$13,MATCH(D681,Cleaning_Reference!$A$6:$A$13,0)),"Capped","Original"))</f>
        <v>Original</v>
      </c>
      <c r="AF681" s="21">
        <f t="shared" si="10"/>
        <v>19.8</v>
      </c>
    </row>
    <row r="682" spans="1:32" ht="15" customHeight="1" x14ac:dyDescent="0.3">
      <c r="A682" s="20" t="str">
        <f>Raw_Data!A682</f>
        <v>SF10681</v>
      </c>
      <c r="B682" s="15" t="str">
        <f>Raw_Data!B682</f>
        <v>Punjab</v>
      </c>
      <c r="C682" s="15" t="str">
        <f>Raw_Data!C682</f>
        <v>Raichur</v>
      </c>
      <c r="D682" s="15" t="str">
        <f>Raw_Data!D682</f>
        <v>Wheat</v>
      </c>
      <c r="E682" s="15" t="str">
        <f>Raw_Data!E682</f>
        <v>Rabi</v>
      </c>
      <c r="F682" s="15">
        <f>Raw_Data!F682</f>
        <v>12.81</v>
      </c>
      <c r="G682" s="18">
        <f>IF(Raw_Data!G682="",ROUND(AVERAGEIFS(Raw_Data!$G$2:$G$4001,Raw_Data!$E$2:$E$4001,E682),1),Raw_Data!G682)</f>
        <v>504.3</v>
      </c>
      <c r="H682" s="15">
        <f>Raw_Data!H682</f>
        <v>23.2</v>
      </c>
      <c r="I682" s="15">
        <f>Raw_Data!I682</f>
        <v>60.6</v>
      </c>
      <c r="J682" s="15">
        <f>Raw_Data!J682</f>
        <v>8.1</v>
      </c>
      <c r="K682" s="15">
        <f>Raw_Data!K682</f>
        <v>7.54</v>
      </c>
      <c r="L682" s="18">
        <f>IF(Raw_Data!L682="",ROUND(AVERAGEIFS(Raw_Data!$L$2:$L$4001,Raw_Data!$E$2:$E$4001,E682),1),Raw_Data!L682)</f>
        <v>33.799999999999997</v>
      </c>
      <c r="M682" s="15">
        <f>Raw_Data!M682</f>
        <v>125.3</v>
      </c>
      <c r="N682" s="15">
        <f>Raw_Data!N682</f>
        <v>47.2</v>
      </c>
      <c r="O682" s="15">
        <f>Raw_Data!O682</f>
        <v>98</v>
      </c>
      <c r="P682" s="15" t="str">
        <f>Raw_Data!P682</f>
        <v>Sprinkler</v>
      </c>
      <c r="Q682" s="15">
        <f>Raw_Data!Q682</f>
        <v>147.6</v>
      </c>
      <c r="R682" s="15">
        <f>Raw_Data!R682</f>
        <v>8.1300000000000008</v>
      </c>
      <c r="S682" s="15">
        <f>Raw_Data!S682</f>
        <v>0.85</v>
      </c>
      <c r="T682" s="18">
        <f>IF(Raw_Data!T682="",ROUND(AVERAGEIFS(Raw_Data!$T$2:$T$4001,Raw_Data!$E$2:$E$4001,E682,Raw_Data!$D$2:$D$4001,D682),2),IF(Raw_Data!T682&gt;INDEX(Cleaning_Reference!$F$6:$F$13,MATCH(D682,Cleaning_Reference!$A$6:$A$13,0)),INDEX(Cleaning_Reference!$F$6:$F$13,MATCH(D682,Cleaning_Reference!$A$6:$A$13,0)),Raw_Data!T682))</f>
        <v>1.47</v>
      </c>
      <c r="U682" s="15">
        <f>Raw_Data!U682</f>
        <v>18.829999999999998</v>
      </c>
      <c r="V682" s="15">
        <f>Raw_Data!V682</f>
        <v>23137</v>
      </c>
      <c r="W682" s="15">
        <f>Raw_Data!W682</f>
        <v>1062510</v>
      </c>
      <c r="X682" s="15">
        <f>Raw_Data!X682</f>
        <v>435670</v>
      </c>
      <c r="Y682" s="15">
        <f>Raw_Data!Y682</f>
        <v>-626840</v>
      </c>
      <c r="Z682" s="15">
        <f>Raw_Data!Z682</f>
        <v>5979</v>
      </c>
      <c r="AA682" s="15">
        <f>Raw_Data!AA682</f>
        <v>3.149</v>
      </c>
      <c r="AB682" s="15">
        <f>Raw_Data!AB682</f>
        <v>39.299999999999997</v>
      </c>
      <c r="AC682" s="19" t="str">
        <f>IF(Raw_Data!G682="","Yes","No")</f>
        <v>No</v>
      </c>
      <c r="AD682" s="19" t="str">
        <f>IF(Raw_Data!L682="","Yes","No")</f>
        <v>No</v>
      </c>
      <c r="AE682" s="19" t="str">
        <f>IF(Raw_Data!T682="","Imputed",IF(Raw_Data!T682&gt;INDEX(Cleaning_Reference!$F$6:$F$13,MATCH(D682,Cleaning_Reference!$A$6:$A$13,0)),"Capped","Original"))</f>
        <v>Original</v>
      </c>
      <c r="AF682" s="21">
        <f t="shared" si="10"/>
        <v>18.829999999999998</v>
      </c>
    </row>
    <row r="683" spans="1:32" ht="15" customHeight="1" x14ac:dyDescent="0.3">
      <c r="A683" s="20" t="str">
        <f>Raw_Data!A683</f>
        <v>SF10682</v>
      </c>
      <c r="B683" s="15" t="str">
        <f>Raw_Data!B683</f>
        <v>Gujarat</v>
      </c>
      <c r="C683" s="15" t="str">
        <f>Raw_Data!C683</f>
        <v>Warangal</v>
      </c>
      <c r="D683" s="15" t="str">
        <f>Raw_Data!D683</f>
        <v>Cotton</v>
      </c>
      <c r="E683" s="15" t="str">
        <f>Raw_Data!E683</f>
        <v>Kharif</v>
      </c>
      <c r="F683" s="15">
        <f>Raw_Data!F683</f>
        <v>5.0199999999999996</v>
      </c>
      <c r="G683" s="18">
        <f>IF(Raw_Data!G683="",ROUND(AVERAGEIFS(Raw_Data!$G$2:$G$4001,Raw_Data!$E$2:$E$4001,E683),1),Raw_Data!G683)</f>
        <v>1038.7</v>
      </c>
      <c r="H683" s="15">
        <f>Raw_Data!H683</f>
        <v>28.2</v>
      </c>
      <c r="I683" s="15">
        <f>Raw_Data!I683</f>
        <v>77.900000000000006</v>
      </c>
      <c r="J683" s="15">
        <f>Raw_Data!J683</f>
        <v>6.8</v>
      </c>
      <c r="K683" s="15">
        <f>Raw_Data!K683</f>
        <v>7.21</v>
      </c>
      <c r="L683" s="18">
        <f>IF(Raw_Data!L683="",ROUND(AVERAGEIFS(Raw_Data!$L$2:$L$4001,Raw_Data!$E$2:$E$4001,E683),1),Raw_Data!L683)</f>
        <v>25.6</v>
      </c>
      <c r="M683" s="15">
        <f>Raw_Data!M683</f>
        <v>110.3</v>
      </c>
      <c r="N683" s="15">
        <f>Raw_Data!N683</f>
        <v>64.5</v>
      </c>
      <c r="O683" s="15">
        <f>Raw_Data!O683</f>
        <v>85.6</v>
      </c>
      <c r="P683" s="15" t="str">
        <f>Raw_Data!P683</f>
        <v>Flood</v>
      </c>
      <c r="Q683" s="15">
        <f>Raw_Data!Q683</f>
        <v>156.5</v>
      </c>
      <c r="R683" s="15">
        <f>Raw_Data!R683</f>
        <v>8.09</v>
      </c>
      <c r="S683" s="15">
        <f>Raw_Data!S683</f>
        <v>0.66</v>
      </c>
      <c r="T683" s="18">
        <f>IF(Raw_Data!T683="",ROUND(AVERAGEIFS(Raw_Data!$T$2:$T$4001,Raw_Data!$E$2:$E$4001,E683,Raw_Data!$D$2:$D$4001,D683),2),IF(Raw_Data!T683&gt;INDEX(Cleaning_Reference!$F$6:$F$13,MATCH(D683,Cleaning_Reference!$A$6:$A$13,0)),INDEX(Cleaning_Reference!$F$6:$F$13,MATCH(D683,Cleaning_Reference!$A$6:$A$13,0)),Raw_Data!T683))</f>
        <v>1.38</v>
      </c>
      <c r="U683" s="15">
        <f>Raw_Data!U683</f>
        <v>6.93</v>
      </c>
      <c r="V683" s="15">
        <f>Raw_Data!V683</f>
        <v>57446</v>
      </c>
      <c r="W683" s="15">
        <f>Raw_Data!W683</f>
        <v>324287</v>
      </c>
      <c r="X683" s="15">
        <f>Raw_Data!X683</f>
        <v>398101</v>
      </c>
      <c r="Y683" s="15">
        <f>Raw_Data!Y683</f>
        <v>73814</v>
      </c>
      <c r="Z683" s="15">
        <f>Raw_Data!Z683</f>
        <v>4667</v>
      </c>
      <c r="AA683" s="15">
        <f>Raw_Data!AA683</f>
        <v>1.4850000000000001</v>
      </c>
      <c r="AB683" s="15">
        <f>Raw_Data!AB683</f>
        <v>45.9</v>
      </c>
      <c r="AC683" s="19" t="str">
        <f>IF(Raw_Data!G683="","Yes","No")</f>
        <v>No</v>
      </c>
      <c r="AD683" s="19" t="str">
        <f>IF(Raw_Data!L683="","Yes","No")</f>
        <v>No</v>
      </c>
      <c r="AE683" s="19" t="str">
        <f>IF(Raw_Data!T683="","Imputed",IF(Raw_Data!T683&gt;INDEX(Cleaning_Reference!$F$6:$F$13,MATCH(D683,Cleaning_Reference!$A$6:$A$13,0)),"Capped","Original"))</f>
        <v>Original</v>
      </c>
      <c r="AF683" s="21">
        <f t="shared" si="10"/>
        <v>6.93</v>
      </c>
    </row>
    <row r="684" spans="1:32" ht="15" customHeight="1" x14ac:dyDescent="0.3">
      <c r="A684" s="20" t="str">
        <f>Raw_Data!A684</f>
        <v>SF10683</v>
      </c>
      <c r="B684" s="15" t="str">
        <f>Raw_Data!B684</f>
        <v>Maharashtra</v>
      </c>
      <c r="C684" s="15" t="str">
        <f>Raw_Data!C684</f>
        <v>Guntur</v>
      </c>
      <c r="D684" s="15" t="str">
        <f>Raw_Data!D684</f>
        <v>Wheat</v>
      </c>
      <c r="E684" s="15" t="str">
        <f>Raw_Data!E684</f>
        <v>Rabi</v>
      </c>
      <c r="F684" s="15">
        <f>Raw_Data!F684</f>
        <v>11.35</v>
      </c>
      <c r="G684" s="18">
        <f>IF(Raw_Data!G684="",ROUND(AVERAGEIFS(Raw_Data!$G$2:$G$4001,Raw_Data!$E$2:$E$4001,E684),1),Raw_Data!G684)</f>
        <v>331.5</v>
      </c>
      <c r="H684" s="15">
        <f>Raw_Data!H684</f>
        <v>21.3</v>
      </c>
      <c r="I684" s="15">
        <f>Raw_Data!I684</f>
        <v>63</v>
      </c>
      <c r="J684" s="15">
        <f>Raw_Data!J684</f>
        <v>8.8000000000000007</v>
      </c>
      <c r="K684" s="15">
        <f>Raw_Data!K684</f>
        <v>6.53</v>
      </c>
      <c r="L684" s="18">
        <f>IF(Raw_Data!L684="",ROUND(AVERAGEIFS(Raw_Data!$L$2:$L$4001,Raw_Data!$E$2:$E$4001,E684),1),Raw_Data!L684)</f>
        <v>22.4</v>
      </c>
      <c r="M684" s="15">
        <f>Raw_Data!M684</f>
        <v>106.3</v>
      </c>
      <c r="N684" s="15">
        <f>Raw_Data!N684</f>
        <v>85.2</v>
      </c>
      <c r="O684" s="15">
        <f>Raw_Data!O684</f>
        <v>131.5</v>
      </c>
      <c r="P684" s="15" t="str">
        <f>Raw_Data!P684</f>
        <v>Flood</v>
      </c>
      <c r="Q684" s="15">
        <f>Raw_Data!Q684</f>
        <v>77.2</v>
      </c>
      <c r="R684" s="15">
        <f>Raw_Data!R684</f>
        <v>3.15</v>
      </c>
      <c r="S684" s="15">
        <f>Raw_Data!S684</f>
        <v>0.86</v>
      </c>
      <c r="T684" s="18">
        <f>IF(Raw_Data!T684="",ROUND(AVERAGEIFS(Raw_Data!$T$2:$T$4001,Raw_Data!$E$2:$E$4001,E684,Raw_Data!$D$2:$D$4001,D684),2),IF(Raw_Data!T684&gt;INDEX(Cleaning_Reference!$F$6:$F$13,MATCH(D684,Cleaning_Reference!$A$6:$A$13,0)),INDEX(Cleaning_Reference!$F$6:$F$13,MATCH(D684,Cleaning_Reference!$A$6:$A$13,0)),Raw_Data!T684))</f>
        <v>2.77</v>
      </c>
      <c r="U684" s="15">
        <f>Raw_Data!U684</f>
        <v>31.44</v>
      </c>
      <c r="V684" s="15">
        <f>Raw_Data!V684</f>
        <v>25603</v>
      </c>
      <c r="W684" s="15">
        <f>Raw_Data!W684</f>
        <v>572180</v>
      </c>
      <c r="X684" s="15">
        <f>Raw_Data!X684</f>
        <v>804958</v>
      </c>
      <c r="Y684" s="15">
        <f>Raw_Data!Y684</f>
        <v>232778</v>
      </c>
      <c r="Z684" s="15">
        <f>Raw_Data!Z684</f>
        <v>7552</v>
      </c>
      <c r="AA684" s="15">
        <f>Raw_Data!AA684</f>
        <v>4.1630000000000003</v>
      </c>
      <c r="AB684" s="15">
        <f>Raw_Data!AB684</f>
        <v>54.5</v>
      </c>
      <c r="AC684" s="19" t="str">
        <f>IF(Raw_Data!G684="","Yes","No")</f>
        <v>No</v>
      </c>
      <c r="AD684" s="19" t="str">
        <f>IF(Raw_Data!L684="","Yes","No")</f>
        <v>No</v>
      </c>
      <c r="AE684" s="19" t="str">
        <f>IF(Raw_Data!T684="","Imputed",IF(Raw_Data!T684&gt;INDEX(Cleaning_Reference!$F$6:$F$13,MATCH(D684,Cleaning_Reference!$A$6:$A$13,0)),"Capped","Original"))</f>
        <v>Original</v>
      </c>
      <c r="AF684" s="21">
        <f t="shared" si="10"/>
        <v>31.44</v>
      </c>
    </row>
    <row r="685" spans="1:32" ht="15" customHeight="1" x14ac:dyDescent="0.3">
      <c r="A685" s="20" t="str">
        <f>Raw_Data!A685</f>
        <v>SF10684</v>
      </c>
      <c r="B685" s="15" t="str">
        <f>Raw_Data!B685</f>
        <v>Maharashtra</v>
      </c>
      <c r="C685" s="15" t="str">
        <f>Raw_Data!C685</f>
        <v>Krishna</v>
      </c>
      <c r="D685" s="15" t="str">
        <f>Raw_Data!D685</f>
        <v>Rice</v>
      </c>
      <c r="E685" s="15" t="str">
        <f>Raw_Data!E685</f>
        <v>Rabi</v>
      </c>
      <c r="F685" s="15">
        <f>Raw_Data!F685</f>
        <v>1.86</v>
      </c>
      <c r="G685" s="18">
        <f>IF(Raw_Data!G685="",ROUND(AVERAGEIFS(Raw_Data!$G$2:$G$4001,Raw_Data!$E$2:$E$4001,E685),1),Raw_Data!G685)</f>
        <v>183.9</v>
      </c>
      <c r="H685" s="15">
        <f>Raw_Data!H685</f>
        <v>23.2</v>
      </c>
      <c r="I685" s="15">
        <f>Raw_Data!I685</f>
        <v>58.8</v>
      </c>
      <c r="J685" s="15">
        <f>Raw_Data!J685</f>
        <v>7.4</v>
      </c>
      <c r="K685" s="15">
        <f>Raw_Data!K685</f>
        <v>6.27</v>
      </c>
      <c r="L685" s="18">
        <f>IF(Raw_Data!L685="",ROUND(AVERAGEIFS(Raw_Data!$L$2:$L$4001,Raw_Data!$E$2:$E$4001,E685),1),Raw_Data!L685)</f>
        <v>13.1</v>
      </c>
      <c r="M685" s="15">
        <f>Raw_Data!M685</f>
        <v>114.2</v>
      </c>
      <c r="N685" s="15">
        <f>Raw_Data!N685</f>
        <v>56.8</v>
      </c>
      <c r="O685" s="15">
        <f>Raw_Data!O685</f>
        <v>75.900000000000006</v>
      </c>
      <c r="P685" s="15" t="str">
        <f>Raw_Data!P685</f>
        <v>Sprinkler</v>
      </c>
      <c r="Q685" s="15">
        <f>Raw_Data!Q685</f>
        <v>97.9</v>
      </c>
      <c r="R685" s="15">
        <f>Raw_Data!R685</f>
        <v>5.56</v>
      </c>
      <c r="S685" s="15">
        <f>Raw_Data!S685</f>
        <v>0.83</v>
      </c>
      <c r="T685" s="18">
        <f>IF(Raw_Data!T685="",ROUND(AVERAGEIFS(Raw_Data!$T$2:$T$4001,Raw_Data!$E$2:$E$4001,E685,Raw_Data!$D$2:$D$4001,D685),2),IF(Raw_Data!T685&gt;INDEX(Cleaning_Reference!$F$6:$F$13,MATCH(D685,Cleaning_Reference!$A$6:$A$13,0)),INDEX(Cleaning_Reference!$F$6:$F$13,MATCH(D685,Cleaning_Reference!$A$6:$A$13,0)),Raw_Data!T685))</f>
        <v>2.31</v>
      </c>
      <c r="U685" s="15">
        <f>Raw_Data!U685</f>
        <v>4.3</v>
      </c>
      <c r="V685" s="15">
        <f>Raw_Data!V685</f>
        <v>19961</v>
      </c>
      <c r="W685" s="15">
        <f>Raw_Data!W685</f>
        <v>115260</v>
      </c>
      <c r="X685" s="15">
        <f>Raw_Data!X685</f>
        <v>85832</v>
      </c>
      <c r="Y685" s="15">
        <f>Raw_Data!Y685</f>
        <v>-29428</v>
      </c>
      <c r="Z685" s="15">
        <f>Raw_Data!Z685</f>
        <v>3363</v>
      </c>
      <c r="AA685" s="15">
        <f>Raw_Data!AA685</f>
        <v>1.2789999999999999</v>
      </c>
      <c r="AB685" s="15">
        <f>Raw_Data!AB685</f>
        <v>43.5</v>
      </c>
      <c r="AC685" s="19" t="str">
        <f>IF(Raw_Data!G685="","Yes","No")</f>
        <v>No</v>
      </c>
      <c r="AD685" s="19" t="str">
        <f>IF(Raw_Data!L685="","Yes","No")</f>
        <v>No</v>
      </c>
      <c r="AE685" s="19" t="str">
        <f>IF(Raw_Data!T685="","Imputed",IF(Raw_Data!T685&gt;INDEX(Cleaning_Reference!$F$6:$F$13,MATCH(D685,Cleaning_Reference!$A$6:$A$13,0)),"Capped","Original"))</f>
        <v>Original</v>
      </c>
      <c r="AF685" s="21">
        <f t="shared" si="10"/>
        <v>4.3</v>
      </c>
    </row>
    <row r="686" spans="1:32" ht="15" customHeight="1" x14ac:dyDescent="0.3">
      <c r="A686" s="20" t="str">
        <f>Raw_Data!A686</f>
        <v>SF10685</v>
      </c>
      <c r="B686" s="15" t="str">
        <f>Raw_Data!B686</f>
        <v>Madhya Pradesh</v>
      </c>
      <c r="C686" s="15" t="str">
        <f>Raw_Data!C686</f>
        <v>Nashik</v>
      </c>
      <c r="D686" s="15" t="str">
        <f>Raw_Data!D686</f>
        <v>Maize</v>
      </c>
      <c r="E686" s="15" t="str">
        <f>Raw_Data!E686</f>
        <v>Rabi</v>
      </c>
      <c r="F686" s="15">
        <f>Raw_Data!F686</f>
        <v>0.98</v>
      </c>
      <c r="G686" s="18">
        <f>IF(Raw_Data!G686="",ROUND(AVERAGEIFS(Raw_Data!$G$2:$G$4001,Raw_Data!$E$2:$E$4001,E686),1),Raw_Data!G686)</f>
        <v>275.5</v>
      </c>
      <c r="H686" s="15">
        <f>Raw_Data!H686</f>
        <v>19</v>
      </c>
      <c r="I686" s="15">
        <f>Raw_Data!I686</f>
        <v>47.4</v>
      </c>
      <c r="J686" s="15">
        <f>Raw_Data!J686</f>
        <v>6.4</v>
      </c>
      <c r="K686" s="15">
        <f>Raw_Data!K686</f>
        <v>5.91</v>
      </c>
      <c r="L686" s="18">
        <f>IF(Raw_Data!L686="",ROUND(AVERAGEIFS(Raw_Data!$L$2:$L$4001,Raw_Data!$E$2:$E$4001,E686),1),Raw_Data!L686)</f>
        <v>12.1</v>
      </c>
      <c r="M686" s="15">
        <f>Raw_Data!M686</f>
        <v>109.8</v>
      </c>
      <c r="N686" s="15">
        <f>Raw_Data!N686</f>
        <v>57.7</v>
      </c>
      <c r="O686" s="15">
        <f>Raw_Data!O686</f>
        <v>54.5</v>
      </c>
      <c r="P686" s="15" t="str">
        <f>Raw_Data!P686</f>
        <v>Flood</v>
      </c>
      <c r="Q686" s="15">
        <f>Raw_Data!Q686</f>
        <v>126.9</v>
      </c>
      <c r="R686" s="15">
        <f>Raw_Data!R686</f>
        <v>5.61</v>
      </c>
      <c r="S686" s="15">
        <f>Raw_Data!S686</f>
        <v>0.8</v>
      </c>
      <c r="T686" s="18">
        <f>IF(Raw_Data!T686="",ROUND(AVERAGEIFS(Raw_Data!$T$2:$T$4001,Raw_Data!$E$2:$E$4001,E686,Raw_Data!$D$2:$D$4001,D686),2),IF(Raw_Data!T686&gt;INDEX(Cleaning_Reference!$F$6:$F$13,MATCH(D686,Cleaning_Reference!$A$6:$A$13,0)),INDEX(Cleaning_Reference!$F$6:$F$13,MATCH(D686,Cleaning_Reference!$A$6:$A$13,0)),Raw_Data!T686))</f>
        <v>1.25</v>
      </c>
      <c r="U686" s="15">
        <f>Raw_Data!U686</f>
        <v>1.23</v>
      </c>
      <c r="V686" s="15">
        <f>Raw_Data!V686</f>
        <v>24942</v>
      </c>
      <c r="W686" s="15">
        <f>Raw_Data!W686</f>
        <v>56499</v>
      </c>
      <c r="X686" s="15">
        <f>Raw_Data!X686</f>
        <v>30679</v>
      </c>
      <c r="Y686" s="15">
        <f>Raw_Data!Y686</f>
        <v>-25820</v>
      </c>
      <c r="Z686" s="15">
        <f>Raw_Data!Z686</f>
        <v>640</v>
      </c>
      <c r="AA686" s="15">
        <f>Raw_Data!AA686</f>
        <v>1.9219999999999999</v>
      </c>
      <c r="AB686" s="15">
        <f>Raw_Data!AB686</f>
        <v>28.6</v>
      </c>
      <c r="AC686" s="19" t="str">
        <f>IF(Raw_Data!G686="","Yes","No")</f>
        <v>No</v>
      </c>
      <c r="AD686" s="19" t="str">
        <f>IF(Raw_Data!L686="","Yes","No")</f>
        <v>No</v>
      </c>
      <c r="AE686" s="19" t="str">
        <f>IF(Raw_Data!T686="","Imputed",IF(Raw_Data!T686&gt;INDEX(Cleaning_Reference!$F$6:$F$13,MATCH(D686,Cleaning_Reference!$A$6:$A$13,0)),"Capped","Original"))</f>
        <v>Original</v>
      </c>
      <c r="AF686" s="21">
        <f t="shared" si="10"/>
        <v>1.23</v>
      </c>
    </row>
    <row r="687" spans="1:32" ht="15" customHeight="1" x14ac:dyDescent="0.3">
      <c r="A687" s="20" t="str">
        <f>Raw_Data!A687</f>
        <v>SF10686</v>
      </c>
      <c r="B687" s="15" t="str">
        <f>Raw_Data!B687</f>
        <v>Punjab</v>
      </c>
      <c r="C687" s="15" t="str">
        <f>Raw_Data!C687</f>
        <v>Warangal</v>
      </c>
      <c r="D687" s="15" t="str">
        <f>Raw_Data!D687</f>
        <v>Maize</v>
      </c>
      <c r="E687" s="15" t="str">
        <f>Raw_Data!E687</f>
        <v>Kharif</v>
      </c>
      <c r="F687" s="15">
        <f>Raw_Data!F687</f>
        <v>13.8</v>
      </c>
      <c r="G687" s="18">
        <f>IF(Raw_Data!G687="",ROUND(AVERAGEIFS(Raw_Data!$G$2:$G$4001,Raw_Data!$E$2:$E$4001,E687),1),Raw_Data!G687)</f>
        <v>806.9</v>
      </c>
      <c r="H687" s="15">
        <f>Raw_Data!H687</f>
        <v>24.1</v>
      </c>
      <c r="I687" s="15">
        <f>Raw_Data!I687</f>
        <v>72.400000000000006</v>
      </c>
      <c r="J687" s="15">
        <f>Raw_Data!J687</f>
        <v>6.3</v>
      </c>
      <c r="K687" s="15">
        <f>Raw_Data!K687</f>
        <v>6.53</v>
      </c>
      <c r="L687" s="18">
        <f>IF(Raw_Data!L687="",ROUND(AVERAGEIFS(Raw_Data!$L$2:$L$4001,Raw_Data!$E$2:$E$4001,E687),1),Raw_Data!L687)</f>
        <v>30.6</v>
      </c>
      <c r="M687" s="15">
        <f>Raw_Data!M687</f>
        <v>103.4</v>
      </c>
      <c r="N687" s="15">
        <f>Raw_Data!N687</f>
        <v>86</v>
      </c>
      <c r="O687" s="15">
        <f>Raw_Data!O687</f>
        <v>45.6</v>
      </c>
      <c r="P687" s="15" t="str">
        <f>Raw_Data!P687</f>
        <v>Drip</v>
      </c>
      <c r="Q687" s="15">
        <f>Raw_Data!Q687</f>
        <v>156.4</v>
      </c>
      <c r="R687" s="15">
        <f>Raw_Data!R687</f>
        <v>6.62</v>
      </c>
      <c r="S687" s="15">
        <f>Raw_Data!S687</f>
        <v>0.72</v>
      </c>
      <c r="T687" s="18">
        <f>IF(Raw_Data!T687="",ROUND(AVERAGEIFS(Raw_Data!$T$2:$T$4001,Raw_Data!$E$2:$E$4001,E687,Raw_Data!$D$2:$D$4001,D687),2),IF(Raw_Data!T687&gt;INDEX(Cleaning_Reference!$F$6:$F$13,MATCH(D687,Cleaning_Reference!$A$6:$A$13,0)),INDEX(Cleaning_Reference!$F$6:$F$13,MATCH(D687,Cleaning_Reference!$A$6:$A$13,0)),Raw_Data!T687))</f>
        <v>4.33</v>
      </c>
      <c r="U687" s="15">
        <f>Raw_Data!U687</f>
        <v>59.75</v>
      </c>
      <c r="V687" s="15">
        <f>Raw_Data!V687</f>
        <v>19128</v>
      </c>
      <c r="W687" s="15">
        <f>Raw_Data!W687</f>
        <v>835672</v>
      </c>
      <c r="X687" s="15">
        <f>Raw_Data!X687</f>
        <v>1142898</v>
      </c>
      <c r="Y687" s="15">
        <f>Raw_Data!Y687</f>
        <v>307226</v>
      </c>
      <c r="Z687" s="15">
        <f>Raw_Data!Z687</f>
        <v>6390</v>
      </c>
      <c r="AA687" s="15">
        <f>Raw_Data!AA687</f>
        <v>9.3510000000000009</v>
      </c>
      <c r="AB687" s="15">
        <f>Raw_Data!AB687</f>
        <v>49.7</v>
      </c>
      <c r="AC687" s="19" t="str">
        <f>IF(Raw_Data!G687="","Yes","No")</f>
        <v>No</v>
      </c>
      <c r="AD687" s="19" t="str">
        <f>IF(Raw_Data!L687="","Yes","No")</f>
        <v>No</v>
      </c>
      <c r="AE687" s="19" t="str">
        <f>IF(Raw_Data!T687="","Imputed",IF(Raw_Data!T687&gt;INDEX(Cleaning_Reference!$F$6:$F$13,MATCH(D687,Cleaning_Reference!$A$6:$A$13,0)),"Capped","Original"))</f>
        <v>Original</v>
      </c>
      <c r="AF687" s="21">
        <f t="shared" si="10"/>
        <v>59.75</v>
      </c>
    </row>
    <row r="688" spans="1:32" ht="15" customHeight="1" x14ac:dyDescent="0.3">
      <c r="A688" s="20" t="str">
        <f>Raw_Data!A688</f>
        <v>SF10687</v>
      </c>
      <c r="B688" s="15" t="str">
        <f>Raw_Data!B688</f>
        <v>Telangana</v>
      </c>
      <c r="C688" s="15" t="str">
        <f>Raw_Data!C688</f>
        <v>Guntur</v>
      </c>
      <c r="D688" s="15" t="str">
        <f>Raw_Data!D688</f>
        <v>Wheat</v>
      </c>
      <c r="E688" s="15" t="str">
        <f>Raw_Data!E688</f>
        <v>Zaid</v>
      </c>
      <c r="F688" s="15">
        <f>Raw_Data!F688</f>
        <v>13.63</v>
      </c>
      <c r="G688" s="18">
        <f>IF(Raw_Data!G688="",ROUND(AVERAGEIFS(Raw_Data!$G$2:$G$4001,Raw_Data!$E$2:$E$4001,E688),1),Raw_Data!G688)</f>
        <v>375.3</v>
      </c>
      <c r="H688" s="15">
        <f>Raw_Data!H688</f>
        <v>32.799999999999997</v>
      </c>
      <c r="I688" s="15">
        <f>Raw_Data!I688</f>
        <v>39.1</v>
      </c>
      <c r="J688" s="15">
        <f>Raw_Data!J688</f>
        <v>7.5</v>
      </c>
      <c r="K688" s="15">
        <f>Raw_Data!K688</f>
        <v>7.85</v>
      </c>
      <c r="L688" s="18">
        <f>IF(Raw_Data!L688="",ROUND(AVERAGEIFS(Raw_Data!$L$2:$L$4001,Raw_Data!$E$2:$E$4001,E688),1),Raw_Data!L688)</f>
        <v>23.2</v>
      </c>
      <c r="M688" s="15">
        <f>Raw_Data!M688</f>
        <v>78.900000000000006</v>
      </c>
      <c r="N688" s="15">
        <f>Raw_Data!N688</f>
        <v>57.3</v>
      </c>
      <c r="O688" s="15">
        <f>Raw_Data!O688</f>
        <v>143.9</v>
      </c>
      <c r="P688" s="15" t="str">
        <f>Raw_Data!P688</f>
        <v>Flood</v>
      </c>
      <c r="Q688" s="15">
        <f>Raw_Data!Q688</f>
        <v>40</v>
      </c>
      <c r="R688" s="15">
        <f>Raw_Data!R688</f>
        <v>4.58</v>
      </c>
      <c r="S688" s="15">
        <f>Raw_Data!S688</f>
        <v>0.71</v>
      </c>
      <c r="T688" s="18">
        <f>IF(Raw_Data!T688="",ROUND(AVERAGEIFS(Raw_Data!$T$2:$T$4001,Raw_Data!$E$2:$E$4001,E688,Raw_Data!$D$2:$D$4001,D688),2),IF(Raw_Data!T688&gt;INDEX(Cleaning_Reference!$F$6:$F$13,MATCH(D688,Cleaning_Reference!$A$6:$A$13,0)),INDEX(Cleaning_Reference!$F$6:$F$13,MATCH(D688,Cleaning_Reference!$A$6:$A$13,0)),Raw_Data!T688))</f>
        <v>0.45</v>
      </c>
      <c r="U688" s="15">
        <f>Raw_Data!U688</f>
        <v>6.13</v>
      </c>
      <c r="V688" s="15">
        <f>Raw_Data!V688</f>
        <v>23867</v>
      </c>
      <c r="W688" s="15">
        <f>Raw_Data!W688</f>
        <v>733065</v>
      </c>
      <c r="X688" s="15">
        <f>Raw_Data!X688</f>
        <v>146305</v>
      </c>
      <c r="Y688" s="15">
        <f>Raw_Data!Y688</f>
        <v>-586760</v>
      </c>
      <c r="Z688" s="15">
        <f>Raw_Data!Z688</f>
        <v>8688</v>
      </c>
      <c r="AA688" s="15">
        <f>Raw_Data!AA688</f>
        <v>0.70599999999999996</v>
      </c>
      <c r="AB688" s="15">
        <f>Raw_Data!AB688</f>
        <v>36.4</v>
      </c>
      <c r="AC688" s="19" t="str">
        <f>IF(Raw_Data!G688="","Yes","No")</f>
        <v>No</v>
      </c>
      <c r="AD688" s="19" t="str">
        <f>IF(Raw_Data!L688="","Yes","No")</f>
        <v>No</v>
      </c>
      <c r="AE688" s="19" t="str">
        <f>IF(Raw_Data!T688="","Imputed",IF(Raw_Data!T688&gt;INDEX(Cleaning_Reference!$F$6:$F$13,MATCH(D688,Cleaning_Reference!$A$6:$A$13,0)),"Capped","Original"))</f>
        <v>Original</v>
      </c>
      <c r="AF688" s="21">
        <f t="shared" si="10"/>
        <v>6.13</v>
      </c>
    </row>
    <row r="689" spans="1:32" ht="15" customHeight="1" x14ac:dyDescent="0.3">
      <c r="A689" s="20" t="str">
        <f>Raw_Data!A689</f>
        <v>SF10688</v>
      </c>
      <c r="B689" s="15" t="str">
        <f>Raw_Data!B689</f>
        <v>Telangana</v>
      </c>
      <c r="C689" s="15" t="str">
        <f>Raw_Data!C689</f>
        <v>Erode</v>
      </c>
      <c r="D689" s="15" t="str">
        <f>Raw_Data!D689</f>
        <v>Maize</v>
      </c>
      <c r="E689" s="15" t="str">
        <f>Raw_Data!E689</f>
        <v>Rabi</v>
      </c>
      <c r="F689" s="15">
        <f>Raw_Data!F689</f>
        <v>3.39</v>
      </c>
      <c r="G689" s="18">
        <f>IF(Raw_Data!G689="",ROUND(AVERAGEIFS(Raw_Data!$G$2:$G$4001,Raw_Data!$E$2:$E$4001,E689),1),Raw_Data!G689)</f>
        <v>631</v>
      </c>
      <c r="H689" s="15">
        <f>Raw_Data!H689</f>
        <v>23.1</v>
      </c>
      <c r="I689" s="15">
        <f>Raw_Data!I689</f>
        <v>45.2</v>
      </c>
      <c r="J689" s="15">
        <f>Raw_Data!J689</f>
        <v>7.2</v>
      </c>
      <c r="K689" s="15">
        <f>Raw_Data!K689</f>
        <v>5.74</v>
      </c>
      <c r="L689" s="18">
        <f>IF(Raw_Data!L689="",ROUND(AVERAGEIFS(Raw_Data!$L$2:$L$4001,Raw_Data!$E$2:$E$4001,E689),1),Raw_Data!L689)</f>
        <v>31.2</v>
      </c>
      <c r="M689" s="15">
        <f>Raw_Data!M689</f>
        <v>168.3</v>
      </c>
      <c r="N689" s="15">
        <f>Raw_Data!N689</f>
        <v>67.400000000000006</v>
      </c>
      <c r="O689" s="15">
        <f>Raw_Data!O689</f>
        <v>140.6</v>
      </c>
      <c r="P689" s="15" t="str">
        <f>Raw_Data!P689</f>
        <v>Rainfed</v>
      </c>
      <c r="Q689" s="15">
        <f>Raw_Data!Q689</f>
        <v>200.7</v>
      </c>
      <c r="R689" s="15">
        <f>Raw_Data!R689</f>
        <v>3.3</v>
      </c>
      <c r="S689" s="15">
        <f>Raw_Data!S689</f>
        <v>0.99</v>
      </c>
      <c r="T689" s="18">
        <f>IF(Raw_Data!T689="",ROUND(AVERAGEIFS(Raw_Data!$T$2:$T$4001,Raw_Data!$E$2:$E$4001,E689,Raw_Data!$D$2:$D$4001,D689),2),IF(Raw_Data!T689&gt;INDEX(Cleaning_Reference!$F$6:$F$13,MATCH(D689,Cleaning_Reference!$A$6:$A$13,0)),INDEX(Cleaning_Reference!$F$6:$F$13,MATCH(D689,Cleaning_Reference!$A$6:$A$13,0)),Raw_Data!T689))</f>
        <v>1.46</v>
      </c>
      <c r="U689" s="15">
        <f>Raw_Data!U689</f>
        <v>4.95</v>
      </c>
      <c r="V689" s="15">
        <f>Raw_Data!V689</f>
        <v>23568</v>
      </c>
      <c r="W689" s="15">
        <f>Raw_Data!W689</f>
        <v>190389</v>
      </c>
      <c r="X689" s="15">
        <f>Raw_Data!X689</f>
        <v>116662</v>
      </c>
      <c r="Y689" s="15">
        <f>Raw_Data!Y689</f>
        <v>-73727</v>
      </c>
      <c r="Z689" s="15">
        <f>Raw_Data!Z689</f>
        <v>1068</v>
      </c>
      <c r="AA689" s="15">
        <f>Raw_Data!AA689</f>
        <v>4.6349999999999998</v>
      </c>
      <c r="AB689" s="15">
        <f>Raw_Data!AB689</f>
        <v>44</v>
      </c>
      <c r="AC689" s="19" t="str">
        <f>IF(Raw_Data!G689="","Yes","No")</f>
        <v>No</v>
      </c>
      <c r="AD689" s="19" t="str">
        <f>IF(Raw_Data!L689="","Yes","No")</f>
        <v>No</v>
      </c>
      <c r="AE689" s="19" t="str">
        <f>IF(Raw_Data!T689="","Imputed",IF(Raw_Data!T689&gt;INDEX(Cleaning_Reference!$F$6:$F$13,MATCH(D689,Cleaning_Reference!$A$6:$A$13,0)),"Capped","Original"))</f>
        <v>Original</v>
      </c>
      <c r="AF689" s="21">
        <f t="shared" si="10"/>
        <v>4.95</v>
      </c>
    </row>
    <row r="690" spans="1:32" ht="15" customHeight="1" x14ac:dyDescent="0.3">
      <c r="A690" s="20" t="str">
        <f>Raw_Data!A690</f>
        <v>SF10689</v>
      </c>
      <c r="B690" s="15" t="str">
        <f>Raw_Data!B690</f>
        <v>Punjab</v>
      </c>
      <c r="C690" s="15" t="str">
        <f>Raw_Data!C690</f>
        <v>Nalgonda</v>
      </c>
      <c r="D690" s="15" t="str">
        <f>Raw_Data!D690</f>
        <v>Wheat</v>
      </c>
      <c r="E690" s="15" t="str">
        <f>Raw_Data!E690</f>
        <v>Rabi</v>
      </c>
      <c r="F690" s="15">
        <f>Raw_Data!F690</f>
        <v>12.78</v>
      </c>
      <c r="G690" s="18">
        <f>IF(Raw_Data!G690="",ROUND(AVERAGEIFS(Raw_Data!$G$2:$G$4001,Raw_Data!$E$2:$E$4001,E690),1),Raw_Data!G690)</f>
        <v>760</v>
      </c>
      <c r="H690" s="15">
        <f>Raw_Data!H690</f>
        <v>20.3</v>
      </c>
      <c r="I690" s="15">
        <f>Raw_Data!I690</f>
        <v>59.6</v>
      </c>
      <c r="J690" s="15">
        <f>Raw_Data!J690</f>
        <v>7.4</v>
      </c>
      <c r="K690" s="15">
        <f>Raw_Data!K690</f>
        <v>7.25</v>
      </c>
      <c r="L690" s="18">
        <f>IF(Raw_Data!L690="",ROUND(AVERAGEIFS(Raw_Data!$L$2:$L$4001,Raw_Data!$E$2:$E$4001,E690),1),Raw_Data!L690)</f>
        <v>28.3</v>
      </c>
      <c r="M690" s="15">
        <f>Raw_Data!M690</f>
        <v>109.5</v>
      </c>
      <c r="N690" s="15">
        <f>Raw_Data!N690</f>
        <v>88.5</v>
      </c>
      <c r="O690" s="15">
        <f>Raw_Data!O690</f>
        <v>131.19999999999999</v>
      </c>
      <c r="P690" s="15" t="str">
        <f>Raw_Data!P690</f>
        <v>Rainfed</v>
      </c>
      <c r="Q690" s="15">
        <f>Raw_Data!Q690</f>
        <v>145.9</v>
      </c>
      <c r="R690" s="15">
        <f>Raw_Data!R690</f>
        <v>6.7</v>
      </c>
      <c r="S690" s="15">
        <f>Raw_Data!S690</f>
        <v>0.86</v>
      </c>
      <c r="T690" s="18">
        <f>IF(Raw_Data!T690="",ROUND(AVERAGEIFS(Raw_Data!$T$2:$T$4001,Raw_Data!$E$2:$E$4001,E690,Raw_Data!$D$2:$D$4001,D690),2),IF(Raw_Data!T690&gt;INDEX(Cleaning_Reference!$F$6:$F$13,MATCH(D690,Cleaning_Reference!$A$6:$A$13,0)),INDEX(Cleaning_Reference!$F$6:$F$13,MATCH(D690,Cleaning_Reference!$A$6:$A$13,0)),Raw_Data!T690))</f>
        <v>1.84</v>
      </c>
      <c r="U690" s="15">
        <f>Raw_Data!U690</f>
        <v>23.52</v>
      </c>
      <c r="V690" s="15">
        <f>Raw_Data!V690</f>
        <v>23110</v>
      </c>
      <c r="W690" s="15">
        <f>Raw_Data!W690</f>
        <v>786938</v>
      </c>
      <c r="X690" s="15">
        <f>Raw_Data!X690</f>
        <v>543547</v>
      </c>
      <c r="Y690" s="15">
        <f>Raw_Data!Y690</f>
        <v>-243391</v>
      </c>
      <c r="Z690" s="15">
        <f>Raw_Data!Z690</f>
        <v>3430</v>
      </c>
      <c r="AA690" s="15">
        <f>Raw_Data!AA690</f>
        <v>6.8570000000000002</v>
      </c>
      <c r="AB690" s="15">
        <f>Raw_Data!AB690</f>
        <v>50.6</v>
      </c>
      <c r="AC690" s="19" t="str">
        <f>IF(Raw_Data!G690="","Yes","No")</f>
        <v>No</v>
      </c>
      <c r="AD690" s="19" t="str">
        <f>IF(Raw_Data!L690="","Yes","No")</f>
        <v>No</v>
      </c>
      <c r="AE690" s="19" t="str">
        <f>IF(Raw_Data!T690="","Imputed",IF(Raw_Data!T690&gt;INDEX(Cleaning_Reference!$F$6:$F$13,MATCH(D690,Cleaning_Reference!$A$6:$A$13,0)),"Capped","Original"))</f>
        <v>Original</v>
      </c>
      <c r="AF690" s="21">
        <f t="shared" si="10"/>
        <v>23.52</v>
      </c>
    </row>
    <row r="691" spans="1:32" ht="15" customHeight="1" x14ac:dyDescent="0.3">
      <c r="A691" s="20" t="str">
        <f>Raw_Data!A691</f>
        <v>SF10690</v>
      </c>
      <c r="B691" s="15" t="str">
        <f>Raw_Data!B691</f>
        <v>Punjab</v>
      </c>
      <c r="C691" s="15" t="str">
        <f>Raw_Data!C691</f>
        <v>Nalgonda</v>
      </c>
      <c r="D691" s="15" t="str">
        <f>Raw_Data!D691</f>
        <v>Maize</v>
      </c>
      <c r="E691" s="15" t="str">
        <f>Raw_Data!E691</f>
        <v>Kharif</v>
      </c>
      <c r="F691" s="15">
        <f>Raw_Data!F691</f>
        <v>1.1599999999999999</v>
      </c>
      <c r="G691" s="18">
        <f>IF(Raw_Data!G691="",ROUND(AVERAGEIFS(Raw_Data!$G$2:$G$4001,Raw_Data!$E$2:$E$4001,E691),1),Raw_Data!G691)</f>
        <v>751.3</v>
      </c>
      <c r="H691" s="15">
        <f>Raw_Data!H691</f>
        <v>28.8</v>
      </c>
      <c r="I691" s="15">
        <f>Raw_Data!I691</f>
        <v>75.400000000000006</v>
      </c>
      <c r="J691" s="15">
        <f>Raw_Data!J691</f>
        <v>5.5</v>
      </c>
      <c r="K691" s="15">
        <f>Raw_Data!K691</f>
        <v>6.83</v>
      </c>
      <c r="L691" s="18">
        <f>IF(Raw_Data!L691="",ROUND(AVERAGEIFS(Raw_Data!$L$2:$L$4001,Raw_Data!$E$2:$E$4001,E691),1),Raw_Data!L691)</f>
        <v>28.4</v>
      </c>
      <c r="M691" s="15">
        <f>Raw_Data!M691</f>
        <v>81.2</v>
      </c>
      <c r="N691" s="15">
        <f>Raw_Data!N691</f>
        <v>63.1</v>
      </c>
      <c r="O691" s="15">
        <f>Raw_Data!O691</f>
        <v>134.80000000000001</v>
      </c>
      <c r="P691" s="15" t="str">
        <f>Raw_Data!P691</f>
        <v>Flood</v>
      </c>
      <c r="Q691" s="15">
        <f>Raw_Data!Q691</f>
        <v>116.4</v>
      </c>
      <c r="R691" s="15">
        <f>Raw_Data!R691</f>
        <v>6.46</v>
      </c>
      <c r="S691" s="15">
        <f>Raw_Data!S691</f>
        <v>0.8</v>
      </c>
      <c r="T691" s="18">
        <f>IF(Raw_Data!T691="",ROUND(AVERAGEIFS(Raw_Data!$T$2:$T$4001,Raw_Data!$E$2:$E$4001,E691,Raw_Data!$D$2:$D$4001,D691),2),IF(Raw_Data!T691&gt;INDEX(Cleaning_Reference!$F$6:$F$13,MATCH(D691,Cleaning_Reference!$A$6:$A$13,0)),INDEX(Cleaning_Reference!$F$6:$F$13,MATCH(D691,Cleaning_Reference!$A$6:$A$13,0)),Raw_Data!T691))</f>
        <v>4.5599999999999996</v>
      </c>
      <c r="U691" s="15">
        <f>Raw_Data!U691</f>
        <v>5.29</v>
      </c>
      <c r="V691" s="15">
        <f>Raw_Data!V691</f>
        <v>23824</v>
      </c>
      <c r="W691" s="15">
        <f>Raw_Data!W691</f>
        <v>80511</v>
      </c>
      <c r="X691" s="15">
        <f>Raw_Data!X691</f>
        <v>126029</v>
      </c>
      <c r="Y691" s="15">
        <f>Raw_Data!Y691</f>
        <v>45518</v>
      </c>
      <c r="Z691" s="15">
        <f>Raw_Data!Z691</f>
        <v>954</v>
      </c>
      <c r="AA691" s="15">
        <f>Raw_Data!AA691</f>
        <v>5.5449999999999999</v>
      </c>
      <c r="AB691" s="15">
        <f>Raw_Data!AB691</f>
        <v>53.4</v>
      </c>
      <c r="AC691" s="19" t="str">
        <f>IF(Raw_Data!G691="","Yes","No")</f>
        <v>No</v>
      </c>
      <c r="AD691" s="19" t="str">
        <f>IF(Raw_Data!L691="","Yes","No")</f>
        <v>No</v>
      </c>
      <c r="AE691" s="19" t="str">
        <f>IF(Raw_Data!T691="","Imputed",IF(Raw_Data!T691&gt;INDEX(Cleaning_Reference!$F$6:$F$13,MATCH(D691,Cleaning_Reference!$A$6:$A$13,0)),"Capped","Original"))</f>
        <v>Original</v>
      </c>
      <c r="AF691" s="21">
        <f t="shared" si="10"/>
        <v>5.29</v>
      </c>
    </row>
    <row r="692" spans="1:32" ht="15" customHeight="1" x14ac:dyDescent="0.3">
      <c r="A692" s="20" t="str">
        <f>Raw_Data!A692</f>
        <v>SF10691</v>
      </c>
      <c r="B692" s="15" t="str">
        <f>Raw_Data!B692</f>
        <v>Madhya Pradesh</v>
      </c>
      <c r="C692" s="15" t="str">
        <f>Raw_Data!C692</f>
        <v>Warangal</v>
      </c>
      <c r="D692" s="15" t="str">
        <f>Raw_Data!D692</f>
        <v>Rice</v>
      </c>
      <c r="E692" s="15" t="str">
        <f>Raw_Data!E692</f>
        <v>Rabi</v>
      </c>
      <c r="F692" s="15">
        <f>Raw_Data!F692</f>
        <v>1.53</v>
      </c>
      <c r="G692" s="18">
        <f>IF(Raw_Data!G692="",ROUND(AVERAGEIFS(Raw_Data!$G$2:$G$4001,Raw_Data!$E$2:$E$4001,E692),1),Raw_Data!G692)</f>
        <v>414.8</v>
      </c>
      <c r="H692" s="15">
        <f>Raw_Data!H692</f>
        <v>29.5</v>
      </c>
      <c r="I692" s="15">
        <f>Raw_Data!I692</f>
        <v>51.9</v>
      </c>
      <c r="J692" s="15">
        <f>Raw_Data!J692</f>
        <v>7.8</v>
      </c>
      <c r="K692" s="15">
        <f>Raw_Data!K692</f>
        <v>5.68</v>
      </c>
      <c r="L692" s="18">
        <f>IF(Raw_Data!L692="",ROUND(AVERAGEIFS(Raw_Data!$L$2:$L$4001,Raw_Data!$E$2:$E$4001,E692),1),Raw_Data!L692)</f>
        <v>15.1</v>
      </c>
      <c r="M692" s="15">
        <f>Raw_Data!M692</f>
        <v>118.4</v>
      </c>
      <c r="N692" s="15">
        <f>Raw_Data!N692</f>
        <v>18.2</v>
      </c>
      <c r="O692" s="15">
        <f>Raw_Data!O692</f>
        <v>123.1</v>
      </c>
      <c r="P692" s="15" t="str">
        <f>Raw_Data!P692</f>
        <v>Rainfed</v>
      </c>
      <c r="Q692" s="15">
        <f>Raw_Data!Q692</f>
        <v>40</v>
      </c>
      <c r="R692" s="15">
        <f>Raw_Data!R692</f>
        <v>2.87</v>
      </c>
      <c r="S692" s="15">
        <f>Raw_Data!S692</f>
        <v>0.74</v>
      </c>
      <c r="T692" s="18">
        <f>IF(Raw_Data!T692="",ROUND(AVERAGEIFS(Raw_Data!$T$2:$T$4001,Raw_Data!$E$2:$E$4001,E692,Raw_Data!$D$2:$D$4001,D692),2),IF(Raw_Data!T692&gt;INDEX(Cleaning_Reference!$F$6:$F$13,MATCH(D692,Cleaning_Reference!$A$6:$A$13,0)),INDEX(Cleaning_Reference!$F$6:$F$13,MATCH(D692,Cleaning_Reference!$A$6:$A$13,0)),Raw_Data!T692))</f>
        <v>0.77</v>
      </c>
      <c r="U692" s="15">
        <f>Raw_Data!U692</f>
        <v>1.18</v>
      </c>
      <c r="V692" s="15">
        <f>Raw_Data!V692</f>
        <v>27240</v>
      </c>
      <c r="W692" s="15">
        <f>Raw_Data!W692</f>
        <v>85022</v>
      </c>
      <c r="X692" s="15">
        <f>Raw_Data!X692</f>
        <v>32143</v>
      </c>
      <c r="Y692" s="15">
        <f>Raw_Data!Y692</f>
        <v>-52879</v>
      </c>
      <c r="Z692" s="15">
        <f>Raw_Data!Z692</f>
        <v>808</v>
      </c>
      <c r="AA692" s="15">
        <f>Raw_Data!AA692</f>
        <v>1.46</v>
      </c>
      <c r="AB692" s="15">
        <f>Raw_Data!AB692</f>
        <v>43.6</v>
      </c>
      <c r="AC692" s="19" t="str">
        <f>IF(Raw_Data!G692="","Yes","No")</f>
        <v>No</v>
      </c>
      <c r="AD692" s="19" t="str">
        <f>IF(Raw_Data!L692="","Yes","No")</f>
        <v>No</v>
      </c>
      <c r="AE692" s="19" t="str">
        <f>IF(Raw_Data!T692="","Imputed",IF(Raw_Data!T692&gt;INDEX(Cleaning_Reference!$F$6:$F$13,MATCH(D692,Cleaning_Reference!$A$6:$A$13,0)),"Capped","Original"))</f>
        <v>Original</v>
      </c>
      <c r="AF692" s="21">
        <f t="shared" si="10"/>
        <v>1.18</v>
      </c>
    </row>
    <row r="693" spans="1:32" ht="15" customHeight="1" x14ac:dyDescent="0.3">
      <c r="A693" s="20" t="str">
        <f>Raw_Data!A693</f>
        <v>SF10692</v>
      </c>
      <c r="B693" s="15" t="str">
        <f>Raw_Data!B693</f>
        <v>Tamil Nadu</v>
      </c>
      <c r="C693" s="15" t="str">
        <f>Raw_Data!C693</f>
        <v>Guntur</v>
      </c>
      <c r="D693" s="15" t="str">
        <f>Raw_Data!D693</f>
        <v>Groundnut</v>
      </c>
      <c r="E693" s="15" t="str">
        <f>Raw_Data!E693</f>
        <v>Kharif</v>
      </c>
      <c r="F693" s="15">
        <f>Raw_Data!F693</f>
        <v>9.34</v>
      </c>
      <c r="G693" s="18">
        <f>IF(Raw_Data!G693="",ROUND(AVERAGEIFS(Raw_Data!$G$2:$G$4001,Raw_Data!$E$2:$E$4001,E693),1),Raw_Data!G693)</f>
        <v>1123.5999999999999</v>
      </c>
      <c r="H693" s="15">
        <f>Raw_Data!H693</f>
        <v>28.4</v>
      </c>
      <c r="I693" s="15">
        <f>Raw_Data!I693</f>
        <v>71.7</v>
      </c>
      <c r="J693" s="15">
        <f>Raw_Data!J693</f>
        <v>5.0999999999999996</v>
      </c>
      <c r="K693" s="15">
        <f>Raw_Data!K693</f>
        <v>6.32</v>
      </c>
      <c r="L693" s="18">
        <f>IF(Raw_Data!L693="",ROUND(AVERAGEIFS(Raw_Data!$L$2:$L$4001,Raw_Data!$E$2:$E$4001,E693),1),Raw_Data!L693)</f>
        <v>33.200000000000003</v>
      </c>
      <c r="M693" s="15">
        <f>Raw_Data!M693</f>
        <v>104.7</v>
      </c>
      <c r="N693" s="15">
        <f>Raw_Data!N693</f>
        <v>39.4</v>
      </c>
      <c r="O693" s="15">
        <f>Raw_Data!O693</f>
        <v>114.9</v>
      </c>
      <c r="P693" s="15" t="str">
        <f>Raw_Data!P693</f>
        <v>Flood</v>
      </c>
      <c r="Q693" s="15">
        <f>Raw_Data!Q693</f>
        <v>224.3</v>
      </c>
      <c r="R693" s="15">
        <f>Raw_Data!R693</f>
        <v>2.2599999999999998</v>
      </c>
      <c r="S693" s="15">
        <f>Raw_Data!S693</f>
        <v>0.73</v>
      </c>
      <c r="T693" s="18">
        <f>IF(Raw_Data!T693="",ROUND(AVERAGEIFS(Raw_Data!$T$2:$T$4001,Raw_Data!$E$2:$E$4001,E693,Raw_Data!$D$2:$D$4001,D693),2),IF(Raw_Data!T693&gt;INDEX(Cleaning_Reference!$F$6:$F$13,MATCH(D693,Cleaning_Reference!$A$6:$A$13,0)),INDEX(Cleaning_Reference!$F$6:$F$13,MATCH(D693,Cleaning_Reference!$A$6:$A$13,0)),Raw_Data!T693))</f>
        <v>1.42</v>
      </c>
      <c r="U693" s="15">
        <f>Raw_Data!U693</f>
        <v>13.26</v>
      </c>
      <c r="V693" s="15">
        <f>Raw_Data!V693</f>
        <v>48813</v>
      </c>
      <c r="W693" s="15">
        <f>Raw_Data!W693</f>
        <v>625353</v>
      </c>
      <c r="X693" s="15">
        <f>Raw_Data!X693</f>
        <v>647260</v>
      </c>
      <c r="Y693" s="15">
        <f>Raw_Data!Y693</f>
        <v>21907</v>
      </c>
      <c r="Z693" s="15">
        <f>Raw_Data!Z693</f>
        <v>4862</v>
      </c>
      <c r="AA693" s="15">
        <f>Raw_Data!AA693</f>
        <v>2.7269999999999999</v>
      </c>
      <c r="AB693" s="15">
        <f>Raw_Data!AB693</f>
        <v>56.4</v>
      </c>
      <c r="AC693" s="19" t="str">
        <f>IF(Raw_Data!G693="","Yes","No")</f>
        <v>No</v>
      </c>
      <c r="AD693" s="19" t="str">
        <f>IF(Raw_Data!L693="","Yes","No")</f>
        <v>No</v>
      </c>
      <c r="AE693" s="19" t="str">
        <f>IF(Raw_Data!T693="","Imputed",IF(Raw_Data!T693&gt;INDEX(Cleaning_Reference!$F$6:$F$13,MATCH(D693,Cleaning_Reference!$A$6:$A$13,0)),"Capped","Original"))</f>
        <v>Original</v>
      </c>
      <c r="AF693" s="21">
        <f t="shared" si="10"/>
        <v>13.26</v>
      </c>
    </row>
    <row r="694" spans="1:32" ht="15" customHeight="1" x14ac:dyDescent="0.3">
      <c r="A694" s="20" t="str">
        <f>Raw_Data!A694</f>
        <v>SF10693</v>
      </c>
      <c r="B694" s="15" t="str">
        <f>Raw_Data!B694</f>
        <v>Gujarat</v>
      </c>
      <c r="C694" s="15" t="str">
        <f>Raw_Data!C694</f>
        <v>Raichur</v>
      </c>
      <c r="D694" s="15" t="str">
        <f>Raw_Data!D694</f>
        <v>Maize</v>
      </c>
      <c r="E694" s="15" t="str">
        <f>Raw_Data!E694</f>
        <v>Kharif</v>
      </c>
      <c r="F694" s="15">
        <f>Raw_Data!F694</f>
        <v>1.81</v>
      </c>
      <c r="G694" s="18">
        <f>IF(Raw_Data!G694="",ROUND(AVERAGEIFS(Raw_Data!$G$2:$G$4001,Raw_Data!$E$2:$E$4001,E694),1),Raw_Data!G694)</f>
        <v>858.1</v>
      </c>
      <c r="H694" s="15">
        <f>Raw_Data!H694</f>
        <v>26</v>
      </c>
      <c r="I694" s="15">
        <f>Raw_Data!I694</f>
        <v>51.4</v>
      </c>
      <c r="J694" s="15">
        <f>Raw_Data!J694</f>
        <v>7.7</v>
      </c>
      <c r="K694" s="15">
        <f>Raw_Data!K694</f>
        <v>7.37</v>
      </c>
      <c r="L694" s="18">
        <f>IF(Raw_Data!L694="",ROUND(AVERAGEIFS(Raw_Data!$L$2:$L$4001,Raw_Data!$E$2:$E$4001,E694),1),Raw_Data!L694)</f>
        <v>29.8</v>
      </c>
      <c r="M694" s="15">
        <f>Raw_Data!M694</f>
        <v>84.6</v>
      </c>
      <c r="N694" s="15">
        <f>Raw_Data!N694</f>
        <v>59.2</v>
      </c>
      <c r="O694" s="15">
        <f>Raw_Data!O694</f>
        <v>129.6</v>
      </c>
      <c r="P694" s="15" t="str">
        <f>Raw_Data!P694</f>
        <v>Rainfed</v>
      </c>
      <c r="Q694" s="15">
        <f>Raw_Data!Q694</f>
        <v>253.1</v>
      </c>
      <c r="R694" s="15">
        <f>Raw_Data!R694</f>
        <v>4.8499999999999996</v>
      </c>
      <c r="S694" s="15">
        <f>Raw_Data!S694</f>
        <v>0.74</v>
      </c>
      <c r="T694" s="18">
        <f>IF(Raw_Data!T694="",ROUND(AVERAGEIFS(Raw_Data!$T$2:$T$4001,Raw_Data!$E$2:$E$4001,E694,Raw_Data!$D$2:$D$4001,D694),2),IF(Raw_Data!T694&gt;INDEX(Cleaning_Reference!$F$6:$F$13,MATCH(D694,Cleaning_Reference!$A$6:$A$13,0)),INDEX(Cleaning_Reference!$F$6:$F$13,MATCH(D694,Cleaning_Reference!$A$6:$A$13,0)),Raw_Data!T694))</f>
        <v>2.38</v>
      </c>
      <c r="U694" s="15">
        <f>Raw_Data!U694</f>
        <v>4.3099999999999996</v>
      </c>
      <c r="V694" s="15">
        <f>Raw_Data!V694</f>
        <v>16939</v>
      </c>
      <c r="W694" s="15">
        <f>Raw_Data!W694</f>
        <v>119377</v>
      </c>
      <c r="X694" s="15">
        <f>Raw_Data!X694</f>
        <v>73007</v>
      </c>
      <c r="Y694" s="15">
        <f>Raw_Data!Y694</f>
        <v>-46370</v>
      </c>
      <c r="Z694" s="15">
        <f>Raw_Data!Z694</f>
        <v>472</v>
      </c>
      <c r="AA694" s="15">
        <f>Raw_Data!AA694</f>
        <v>9.1310000000000002</v>
      </c>
      <c r="AB694" s="15">
        <f>Raw_Data!AB694</f>
        <v>56.6</v>
      </c>
      <c r="AC694" s="19" t="str">
        <f>IF(Raw_Data!G694="","Yes","No")</f>
        <v>No</v>
      </c>
      <c r="AD694" s="19" t="str">
        <f>IF(Raw_Data!L694="","Yes","No")</f>
        <v>No</v>
      </c>
      <c r="AE694" s="19" t="str">
        <f>IF(Raw_Data!T694="","Imputed",IF(Raw_Data!T694&gt;INDEX(Cleaning_Reference!$F$6:$F$13,MATCH(D694,Cleaning_Reference!$A$6:$A$13,0)),"Capped","Original"))</f>
        <v>Original</v>
      </c>
      <c r="AF694" s="21">
        <f t="shared" si="10"/>
        <v>4.3099999999999996</v>
      </c>
    </row>
    <row r="695" spans="1:32" ht="15" customHeight="1" x14ac:dyDescent="0.3">
      <c r="A695" s="20" t="str">
        <f>Raw_Data!A695</f>
        <v>SF10694</v>
      </c>
      <c r="B695" s="15" t="str">
        <f>Raw_Data!B695</f>
        <v>Maharashtra</v>
      </c>
      <c r="C695" s="15" t="str">
        <f>Raw_Data!C695</f>
        <v>Guntur</v>
      </c>
      <c r="D695" s="15" t="str">
        <f>Raw_Data!D695</f>
        <v>Rice</v>
      </c>
      <c r="E695" s="15" t="str">
        <f>Raw_Data!E695</f>
        <v>Kharif</v>
      </c>
      <c r="F695" s="15">
        <f>Raw_Data!F695</f>
        <v>6.63</v>
      </c>
      <c r="G695" s="18">
        <f>IF(Raw_Data!G695="",ROUND(AVERAGEIFS(Raw_Data!$G$2:$G$4001,Raw_Data!$E$2:$E$4001,E695),1),Raw_Data!G695)</f>
        <v>939.3</v>
      </c>
      <c r="H695" s="15">
        <f>Raw_Data!H695</f>
        <v>26</v>
      </c>
      <c r="I695" s="15">
        <f>Raw_Data!I695</f>
        <v>69.3</v>
      </c>
      <c r="J695" s="15">
        <f>Raw_Data!J695</f>
        <v>5.8</v>
      </c>
      <c r="K695" s="15">
        <f>Raw_Data!K695</f>
        <v>7.94</v>
      </c>
      <c r="L695" s="18">
        <f>IF(Raw_Data!L695="",ROUND(AVERAGEIFS(Raw_Data!$L$2:$L$4001,Raw_Data!$E$2:$E$4001,E695),1),Raw_Data!L695)</f>
        <v>38.6</v>
      </c>
      <c r="M695" s="15">
        <f>Raw_Data!M695</f>
        <v>112.8</v>
      </c>
      <c r="N695" s="15">
        <f>Raw_Data!N695</f>
        <v>75.5</v>
      </c>
      <c r="O695" s="15">
        <f>Raw_Data!O695</f>
        <v>76.7</v>
      </c>
      <c r="P695" s="15" t="str">
        <f>Raw_Data!P695</f>
        <v>Drip</v>
      </c>
      <c r="Q695" s="15">
        <f>Raw_Data!Q695</f>
        <v>248.7</v>
      </c>
      <c r="R695" s="15">
        <f>Raw_Data!R695</f>
        <v>7.92</v>
      </c>
      <c r="S695" s="15">
        <f>Raw_Data!S695</f>
        <v>0.77</v>
      </c>
      <c r="T695" s="18">
        <f>IF(Raw_Data!T695="",ROUND(AVERAGEIFS(Raw_Data!$T$2:$T$4001,Raw_Data!$E$2:$E$4001,E695,Raw_Data!$D$2:$D$4001,D695),2),IF(Raw_Data!T695&gt;INDEX(Cleaning_Reference!$F$6:$F$13,MATCH(D695,Cleaning_Reference!$A$6:$A$13,0)),INDEX(Cleaning_Reference!$F$6:$F$13,MATCH(D695,Cleaning_Reference!$A$6:$A$13,0)),Raw_Data!T695))</f>
        <v>0.67</v>
      </c>
      <c r="U695" s="15">
        <f>Raw_Data!U695</f>
        <v>4.4400000000000004</v>
      </c>
      <c r="V695" s="15">
        <f>Raw_Data!V695</f>
        <v>20350</v>
      </c>
      <c r="W695" s="15">
        <f>Raw_Data!W695</f>
        <v>445882</v>
      </c>
      <c r="X695" s="15">
        <f>Raw_Data!X695</f>
        <v>90354</v>
      </c>
      <c r="Y695" s="15">
        <f>Raw_Data!Y695</f>
        <v>-355528</v>
      </c>
      <c r="Z695" s="15">
        <f>Raw_Data!Z695</f>
        <v>9015</v>
      </c>
      <c r="AA695" s="15">
        <f>Raw_Data!AA695</f>
        <v>0.49299999999999999</v>
      </c>
      <c r="AB695" s="15">
        <f>Raw_Data!AB695</f>
        <v>48.6</v>
      </c>
      <c r="AC695" s="19" t="str">
        <f>IF(Raw_Data!G695="","Yes","No")</f>
        <v>No</v>
      </c>
      <c r="AD695" s="19" t="str">
        <f>IF(Raw_Data!L695="","Yes","No")</f>
        <v>No</v>
      </c>
      <c r="AE695" s="19" t="str">
        <f>IF(Raw_Data!T695="","Imputed",IF(Raw_Data!T695&gt;INDEX(Cleaning_Reference!$F$6:$F$13,MATCH(D695,Cleaning_Reference!$A$6:$A$13,0)),"Capped","Original"))</f>
        <v>Original</v>
      </c>
      <c r="AF695" s="21">
        <f t="shared" si="10"/>
        <v>4.4400000000000004</v>
      </c>
    </row>
    <row r="696" spans="1:32" ht="15" customHeight="1" x14ac:dyDescent="0.3">
      <c r="A696" s="20" t="str">
        <f>Raw_Data!A696</f>
        <v>SF10695</v>
      </c>
      <c r="B696" s="15" t="str">
        <f>Raw_Data!B696</f>
        <v>Maharashtra</v>
      </c>
      <c r="C696" s="15" t="str">
        <f>Raw_Data!C696</f>
        <v>Nashik</v>
      </c>
      <c r="D696" s="15" t="str">
        <f>Raw_Data!D696</f>
        <v>Groundnut</v>
      </c>
      <c r="E696" s="15" t="str">
        <f>Raw_Data!E696</f>
        <v>Kharif</v>
      </c>
      <c r="F696" s="15">
        <f>Raw_Data!F696</f>
        <v>7.64</v>
      </c>
      <c r="G696" s="18">
        <f>IF(Raw_Data!G696="",ROUND(AVERAGEIFS(Raw_Data!$G$2:$G$4001,Raw_Data!$E$2:$E$4001,E696),1),Raw_Data!G696)</f>
        <v>828.6</v>
      </c>
      <c r="H696" s="15">
        <f>Raw_Data!H696</f>
        <v>29.3</v>
      </c>
      <c r="I696" s="15">
        <f>Raw_Data!I696</f>
        <v>67.099999999999994</v>
      </c>
      <c r="J696" s="15">
        <f>Raw_Data!J696</f>
        <v>5.8</v>
      </c>
      <c r="K696" s="15">
        <f>Raw_Data!K696</f>
        <v>6.62</v>
      </c>
      <c r="L696" s="18">
        <f>IF(Raw_Data!L696="",ROUND(AVERAGEIFS(Raw_Data!$L$2:$L$4001,Raw_Data!$E$2:$E$4001,E696),1),Raw_Data!L696)</f>
        <v>27</v>
      </c>
      <c r="M696" s="15">
        <f>Raw_Data!M696</f>
        <v>96.9</v>
      </c>
      <c r="N696" s="15">
        <f>Raw_Data!N696</f>
        <v>32.200000000000003</v>
      </c>
      <c r="O696" s="15">
        <f>Raw_Data!O696</f>
        <v>114.8</v>
      </c>
      <c r="P696" s="15" t="str">
        <f>Raw_Data!P696</f>
        <v>Flood</v>
      </c>
      <c r="Q696" s="15">
        <f>Raw_Data!Q696</f>
        <v>257.89999999999998</v>
      </c>
      <c r="R696" s="15">
        <f>Raw_Data!R696</f>
        <v>5.86</v>
      </c>
      <c r="S696" s="15">
        <f>Raw_Data!S696</f>
        <v>0.76</v>
      </c>
      <c r="T696" s="18">
        <f>IF(Raw_Data!T696="",ROUND(AVERAGEIFS(Raw_Data!$T$2:$T$4001,Raw_Data!$E$2:$E$4001,E696,Raw_Data!$D$2:$D$4001,D696),2),IF(Raw_Data!T696&gt;INDEX(Cleaning_Reference!$F$6:$F$13,MATCH(D696,Cleaning_Reference!$A$6:$A$13,0)),INDEX(Cleaning_Reference!$F$6:$F$13,MATCH(D696,Cleaning_Reference!$A$6:$A$13,0)),Raw_Data!T696))</f>
        <v>2.2999999999999998</v>
      </c>
      <c r="U696" s="15">
        <f>Raw_Data!U696</f>
        <v>17.57</v>
      </c>
      <c r="V696" s="15">
        <f>Raw_Data!V696</f>
        <v>56166</v>
      </c>
      <c r="W696" s="15">
        <f>Raw_Data!W696</f>
        <v>564557</v>
      </c>
      <c r="X696" s="15">
        <f>Raw_Data!X696</f>
        <v>986837</v>
      </c>
      <c r="Y696" s="15">
        <f>Raw_Data!Y696</f>
        <v>422280</v>
      </c>
      <c r="Z696" s="15">
        <f>Raw_Data!Z696</f>
        <v>4597</v>
      </c>
      <c r="AA696" s="15">
        <f>Raw_Data!AA696</f>
        <v>3.8220000000000001</v>
      </c>
      <c r="AB696" s="15">
        <f>Raw_Data!AB696</f>
        <v>52.9</v>
      </c>
      <c r="AC696" s="19" t="str">
        <f>IF(Raw_Data!G696="","Yes","No")</f>
        <v>No</v>
      </c>
      <c r="AD696" s="19" t="str">
        <f>IF(Raw_Data!L696="","Yes","No")</f>
        <v>No</v>
      </c>
      <c r="AE696" s="19" t="str">
        <f>IF(Raw_Data!T696="","Imputed",IF(Raw_Data!T696&gt;INDEX(Cleaning_Reference!$F$6:$F$13,MATCH(D696,Cleaning_Reference!$A$6:$A$13,0)),"Capped","Original"))</f>
        <v>Original</v>
      </c>
      <c r="AF696" s="21">
        <f t="shared" si="10"/>
        <v>17.57</v>
      </c>
    </row>
    <row r="697" spans="1:32" ht="15" customHeight="1" x14ac:dyDescent="0.3">
      <c r="A697" s="20" t="str">
        <f>Raw_Data!A697</f>
        <v>SF10696</v>
      </c>
      <c r="B697" s="15" t="str">
        <f>Raw_Data!B697</f>
        <v>Telangana</v>
      </c>
      <c r="C697" s="15" t="str">
        <f>Raw_Data!C697</f>
        <v>Erode</v>
      </c>
      <c r="D697" s="15" t="str">
        <f>Raw_Data!D697</f>
        <v>Rice</v>
      </c>
      <c r="E697" s="15" t="str">
        <f>Raw_Data!E697</f>
        <v>Kharif</v>
      </c>
      <c r="F697" s="15">
        <f>Raw_Data!F697</f>
        <v>10.31</v>
      </c>
      <c r="G697" s="18">
        <f>IF(Raw_Data!G697="",ROUND(AVERAGEIFS(Raw_Data!$G$2:$G$4001,Raw_Data!$E$2:$E$4001,E697),1),Raw_Data!G697)</f>
        <v>839.2</v>
      </c>
      <c r="H697" s="15">
        <f>Raw_Data!H697</f>
        <v>30.5</v>
      </c>
      <c r="I697" s="15">
        <f>Raw_Data!I697</f>
        <v>78.7</v>
      </c>
      <c r="J697" s="15">
        <f>Raw_Data!J697</f>
        <v>6.7</v>
      </c>
      <c r="K697" s="15">
        <f>Raw_Data!K697</f>
        <v>6.79</v>
      </c>
      <c r="L697" s="18">
        <f>IF(Raw_Data!L697="",ROUND(AVERAGEIFS(Raw_Data!$L$2:$L$4001,Raw_Data!$E$2:$E$4001,E697),1),Raw_Data!L697)</f>
        <v>26.3</v>
      </c>
      <c r="M697" s="15">
        <f>Raw_Data!M697</f>
        <v>120.2</v>
      </c>
      <c r="N697" s="15">
        <f>Raw_Data!N697</f>
        <v>80.2</v>
      </c>
      <c r="O697" s="15">
        <f>Raw_Data!O697</f>
        <v>95.6</v>
      </c>
      <c r="P697" s="15" t="str">
        <f>Raw_Data!P697</f>
        <v>Flood</v>
      </c>
      <c r="Q697" s="15">
        <f>Raw_Data!Q697</f>
        <v>167.1</v>
      </c>
      <c r="R697" s="15">
        <f>Raw_Data!R697</f>
        <v>5.95</v>
      </c>
      <c r="S697" s="15">
        <f>Raw_Data!S697</f>
        <v>0.93</v>
      </c>
      <c r="T697" s="18">
        <f>IF(Raw_Data!T697="",ROUND(AVERAGEIFS(Raw_Data!$T$2:$T$4001,Raw_Data!$E$2:$E$4001,E697,Raw_Data!$D$2:$D$4001,D697),2),IF(Raw_Data!T697&gt;INDEX(Cleaning_Reference!$F$6:$F$13,MATCH(D697,Cleaning_Reference!$A$6:$A$13,0)),INDEX(Cleaning_Reference!$F$6:$F$13,MATCH(D697,Cleaning_Reference!$A$6:$A$13,0)),Raw_Data!T697))</f>
        <v>3.1</v>
      </c>
      <c r="U697" s="15">
        <f>Raw_Data!U697</f>
        <v>31.96</v>
      </c>
      <c r="V697" s="15">
        <f>Raw_Data!V697</f>
        <v>21758</v>
      </c>
      <c r="W697" s="15">
        <f>Raw_Data!W697</f>
        <v>707897</v>
      </c>
      <c r="X697" s="15">
        <f>Raw_Data!X697</f>
        <v>695386</v>
      </c>
      <c r="Y697" s="15">
        <f>Raw_Data!Y697</f>
        <v>-12511</v>
      </c>
      <c r="Z697" s="15">
        <f>Raw_Data!Z697</f>
        <v>21113</v>
      </c>
      <c r="AA697" s="15">
        <f>Raw_Data!AA697</f>
        <v>1.514</v>
      </c>
      <c r="AB697" s="15">
        <f>Raw_Data!AB697</f>
        <v>71.599999999999994</v>
      </c>
      <c r="AC697" s="19" t="str">
        <f>IF(Raw_Data!G697="","Yes","No")</f>
        <v>No</v>
      </c>
      <c r="AD697" s="19" t="str">
        <f>IF(Raw_Data!L697="","Yes","No")</f>
        <v>No</v>
      </c>
      <c r="AE697" s="19" t="str">
        <f>IF(Raw_Data!T697="","Imputed",IF(Raw_Data!T697&gt;INDEX(Cleaning_Reference!$F$6:$F$13,MATCH(D697,Cleaning_Reference!$A$6:$A$13,0)),"Capped","Original"))</f>
        <v>Original</v>
      </c>
      <c r="AF697" s="21">
        <f t="shared" si="10"/>
        <v>31.96</v>
      </c>
    </row>
    <row r="698" spans="1:32" ht="15" customHeight="1" x14ac:dyDescent="0.3">
      <c r="A698" s="20" t="str">
        <f>Raw_Data!A698</f>
        <v>SF10697</v>
      </c>
      <c r="B698" s="15" t="str">
        <f>Raw_Data!B698</f>
        <v>Karnataka</v>
      </c>
      <c r="C698" s="15" t="str">
        <f>Raw_Data!C698</f>
        <v>Guntur</v>
      </c>
      <c r="D698" s="15" t="str">
        <f>Raw_Data!D698</f>
        <v>Wheat</v>
      </c>
      <c r="E698" s="15" t="str">
        <f>Raw_Data!E698</f>
        <v>Rabi</v>
      </c>
      <c r="F698" s="15">
        <f>Raw_Data!F698</f>
        <v>9.9600000000000009</v>
      </c>
      <c r="G698" s="18">
        <f>IF(Raw_Data!G698="",ROUND(AVERAGEIFS(Raw_Data!$G$2:$G$4001,Raw_Data!$E$2:$E$4001,E698),1),Raw_Data!G698)</f>
        <v>166.7</v>
      </c>
      <c r="H698" s="15">
        <f>Raw_Data!H698</f>
        <v>25.2</v>
      </c>
      <c r="I698" s="15">
        <f>Raw_Data!I698</f>
        <v>43.6</v>
      </c>
      <c r="J698" s="15">
        <f>Raw_Data!J698</f>
        <v>7.3</v>
      </c>
      <c r="K698" s="15">
        <f>Raw_Data!K698</f>
        <v>6.24</v>
      </c>
      <c r="L698" s="18">
        <f>IF(Raw_Data!L698="",ROUND(AVERAGEIFS(Raw_Data!$L$2:$L$4001,Raw_Data!$E$2:$E$4001,E698),1),Raw_Data!L698)</f>
        <v>25.9</v>
      </c>
      <c r="M698" s="15">
        <f>Raw_Data!M698</f>
        <v>48.1</v>
      </c>
      <c r="N698" s="15">
        <f>Raw_Data!N698</f>
        <v>63</v>
      </c>
      <c r="O698" s="15">
        <f>Raw_Data!O698</f>
        <v>111</v>
      </c>
      <c r="P698" s="15" t="str">
        <f>Raw_Data!P698</f>
        <v>Drip</v>
      </c>
      <c r="Q698" s="15">
        <f>Raw_Data!Q698</f>
        <v>164.8</v>
      </c>
      <c r="R698" s="15">
        <f>Raw_Data!R698</f>
        <v>4.04</v>
      </c>
      <c r="S698" s="15">
        <f>Raw_Data!S698</f>
        <v>0.69</v>
      </c>
      <c r="T698" s="18">
        <f>IF(Raw_Data!T698="",ROUND(AVERAGEIFS(Raw_Data!$T$2:$T$4001,Raw_Data!$E$2:$E$4001,E698,Raw_Data!$D$2:$D$4001,D698),2),IF(Raw_Data!T698&gt;INDEX(Cleaning_Reference!$F$6:$F$13,MATCH(D698,Cleaning_Reference!$A$6:$A$13,0)),INDEX(Cleaning_Reference!$F$6:$F$13,MATCH(D698,Cleaning_Reference!$A$6:$A$13,0)),Raw_Data!T698))</f>
        <v>1.94</v>
      </c>
      <c r="U698" s="15">
        <f>Raw_Data!U698</f>
        <v>19.32</v>
      </c>
      <c r="V698" s="15">
        <f>Raw_Data!V698</f>
        <v>26041</v>
      </c>
      <c r="W698" s="15">
        <f>Raw_Data!W698</f>
        <v>609456</v>
      </c>
      <c r="X698" s="15">
        <f>Raw_Data!X698</f>
        <v>503112</v>
      </c>
      <c r="Y698" s="15">
        <f>Raw_Data!Y698</f>
        <v>-106344</v>
      </c>
      <c r="Z698" s="15">
        <f>Raw_Data!Z698</f>
        <v>4520</v>
      </c>
      <c r="AA698" s="15">
        <f>Raw_Data!AA698</f>
        <v>4.274</v>
      </c>
      <c r="AB698" s="15">
        <f>Raw_Data!AB698</f>
        <v>41.3</v>
      </c>
      <c r="AC698" s="19" t="str">
        <f>IF(Raw_Data!G698="","Yes","No")</f>
        <v>No</v>
      </c>
      <c r="AD698" s="19" t="str">
        <f>IF(Raw_Data!L698="","Yes","No")</f>
        <v>No</v>
      </c>
      <c r="AE698" s="19" t="str">
        <f>IF(Raw_Data!T698="","Imputed",IF(Raw_Data!T698&gt;INDEX(Cleaning_Reference!$F$6:$F$13,MATCH(D698,Cleaning_Reference!$A$6:$A$13,0)),"Capped","Original"))</f>
        <v>Original</v>
      </c>
      <c r="AF698" s="21">
        <f t="shared" si="10"/>
        <v>19.32</v>
      </c>
    </row>
    <row r="699" spans="1:32" ht="15" customHeight="1" x14ac:dyDescent="0.3">
      <c r="A699" s="20" t="str">
        <f>Raw_Data!A699</f>
        <v>SF10698</v>
      </c>
      <c r="B699" s="15" t="str">
        <f>Raw_Data!B699</f>
        <v>Maharashtra</v>
      </c>
      <c r="C699" s="15" t="str">
        <f>Raw_Data!C699</f>
        <v>Guntur</v>
      </c>
      <c r="D699" s="15" t="str">
        <f>Raw_Data!D699</f>
        <v>Rice</v>
      </c>
      <c r="E699" s="15" t="str">
        <f>Raw_Data!E699</f>
        <v>Rabi</v>
      </c>
      <c r="F699" s="15">
        <f>Raw_Data!F699</f>
        <v>14.11</v>
      </c>
      <c r="G699" s="18">
        <f>IF(Raw_Data!G699="",ROUND(AVERAGEIFS(Raw_Data!$G$2:$G$4001,Raw_Data!$E$2:$E$4001,E699),1),Raw_Data!G699)</f>
        <v>589.29999999999995</v>
      </c>
      <c r="H699" s="15">
        <f>Raw_Data!H699</f>
        <v>24</v>
      </c>
      <c r="I699" s="15">
        <f>Raw_Data!I699</f>
        <v>74.2</v>
      </c>
      <c r="J699" s="15">
        <f>Raw_Data!J699</f>
        <v>7.6</v>
      </c>
      <c r="K699" s="15">
        <f>Raw_Data!K699</f>
        <v>6.94</v>
      </c>
      <c r="L699" s="18">
        <f>IF(Raw_Data!L699="",ROUND(AVERAGEIFS(Raw_Data!$L$2:$L$4001,Raw_Data!$E$2:$E$4001,E699),1),Raw_Data!L699)</f>
        <v>33</v>
      </c>
      <c r="M699" s="15">
        <f>Raw_Data!M699</f>
        <v>75.3</v>
      </c>
      <c r="N699" s="15">
        <f>Raw_Data!N699</f>
        <v>73.3</v>
      </c>
      <c r="O699" s="15">
        <f>Raw_Data!O699</f>
        <v>130.1</v>
      </c>
      <c r="P699" s="15" t="str">
        <f>Raw_Data!P699</f>
        <v>Drip</v>
      </c>
      <c r="Q699" s="15">
        <f>Raw_Data!Q699</f>
        <v>168.5</v>
      </c>
      <c r="R699" s="15">
        <f>Raw_Data!R699</f>
        <v>5.78</v>
      </c>
      <c r="S699" s="15">
        <f>Raw_Data!S699</f>
        <v>0.73</v>
      </c>
      <c r="T699" s="18">
        <f>IF(Raw_Data!T699="",ROUND(AVERAGEIFS(Raw_Data!$T$2:$T$4001,Raw_Data!$E$2:$E$4001,E699,Raw_Data!$D$2:$D$4001,D699),2),IF(Raw_Data!T699&gt;INDEX(Cleaning_Reference!$F$6:$F$13,MATCH(D699,Cleaning_Reference!$A$6:$A$13,0)),INDEX(Cleaning_Reference!$F$6:$F$13,MATCH(D699,Cleaning_Reference!$A$6:$A$13,0)),Raw_Data!T699))</f>
        <v>4.41</v>
      </c>
      <c r="U699" s="15">
        <f>Raw_Data!U699</f>
        <v>62.23</v>
      </c>
      <c r="V699" s="15">
        <f>Raw_Data!V699</f>
        <v>21954</v>
      </c>
      <c r="W699" s="15">
        <f>Raw_Data!W699</f>
        <v>1123133</v>
      </c>
      <c r="X699" s="15">
        <f>Raw_Data!X699</f>
        <v>1366197</v>
      </c>
      <c r="Y699" s="15">
        <f>Raw_Data!Y699</f>
        <v>243064</v>
      </c>
      <c r="Z699" s="15">
        <f>Raw_Data!Z699</f>
        <v>18834</v>
      </c>
      <c r="AA699" s="15">
        <f>Raw_Data!AA699</f>
        <v>3.3039999999999998</v>
      </c>
      <c r="AB699" s="15">
        <f>Raw_Data!AB699</f>
        <v>41.1</v>
      </c>
      <c r="AC699" s="19" t="str">
        <f>IF(Raw_Data!G699="","Yes","No")</f>
        <v>No</v>
      </c>
      <c r="AD699" s="19" t="str">
        <f>IF(Raw_Data!L699="","Yes","No")</f>
        <v>No</v>
      </c>
      <c r="AE699" s="19" t="str">
        <f>IF(Raw_Data!T699="","Imputed",IF(Raw_Data!T699&gt;INDEX(Cleaning_Reference!$F$6:$F$13,MATCH(D699,Cleaning_Reference!$A$6:$A$13,0)),"Capped","Original"))</f>
        <v>Original</v>
      </c>
      <c r="AF699" s="21">
        <f t="shared" si="10"/>
        <v>62.23</v>
      </c>
    </row>
    <row r="700" spans="1:32" ht="15" customHeight="1" x14ac:dyDescent="0.3">
      <c r="A700" s="20" t="str">
        <f>Raw_Data!A700</f>
        <v>SF10699</v>
      </c>
      <c r="B700" s="15" t="str">
        <f>Raw_Data!B700</f>
        <v>Gujarat</v>
      </c>
      <c r="C700" s="15" t="str">
        <f>Raw_Data!C700</f>
        <v>Krishna</v>
      </c>
      <c r="D700" s="15" t="str">
        <f>Raw_Data!D700</f>
        <v>Rice</v>
      </c>
      <c r="E700" s="15" t="str">
        <f>Raw_Data!E700</f>
        <v>Kharif</v>
      </c>
      <c r="F700" s="15">
        <f>Raw_Data!F700</f>
        <v>1.1000000000000001</v>
      </c>
      <c r="G700" s="18">
        <f>IF(Raw_Data!G700="",ROUND(AVERAGEIFS(Raw_Data!$G$2:$G$4001,Raw_Data!$E$2:$E$4001,E700),1),Raw_Data!G700)</f>
        <v>789.1</v>
      </c>
      <c r="H700" s="15">
        <f>Raw_Data!H700</f>
        <v>27.4</v>
      </c>
      <c r="I700" s="15">
        <f>Raw_Data!I700</f>
        <v>55.5</v>
      </c>
      <c r="J700" s="15">
        <f>Raw_Data!J700</f>
        <v>6.4</v>
      </c>
      <c r="K700" s="15">
        <f>Raw_Data!K700</f>
        <v>6.93</v>
      </c>
      <c r="L700" s="18">
        <f>IF(Raw_Data!L700="",ROUND(AVERAGEIFS(Raw_Data!$L$2:$L$4001,Raw_Data!$E$2:$E$4001,E700),1),Raw_Data!L700)</f>
        <v>36.700000000000003</v>
      </c>
      <c r="M700" s="15">
        <f>Raw_Data!M700</f>
        <v>101</v>
      </c>
      <c r="N700" s="15">
        <f>Raw_Data!N700</f>
        <v>97.7</v>
      </c>
      <c r="O700" s="15">
        <f>Raw_Data!O700</f>
        <v>57.7</v>
      </c>
      <c r="P700" s="15" t="str">
        <f>Raw_Data!P700</f>
        <v>Flood</v>
      </c>
      <c r="Q700" s="15">
        <f>Raw_Data!Q700</f>
        <v>174.7</v>
      </c>
      <c r="R700" s="15">
        <f>Raw_Data!R700</f>
        <v>2.63</v>
      </c>
      <c r="S700" s="15">
        <f>Raw_Data!S700</f>
        <v>0.84</v>
      </c>
      <c r="T700" s="18">
        <f>IF(Raw_Data!T700="",ROUND(AVERAGEIFS(Raw_Data!$T$2:$T$4001,Raw_Data!$E$2:$E$4001,E700,Raw_Data!$D$2:$D$4001,D700),2),IF(Raw_Data!T700&gt;INDEX(Cleaning_Reference!$F$6:$F$13,MATCH(D700,Cleaning_Reference!$A$6:$A$13,0)),INDEX(Cleaning_Reference!$F$6:$F$13,MATCH(D700,Cleaning_Reference!$A$6:$A$13,0)),Raw_Data!T700))</f>
        <v>4.24</v>
      </c>
      <c r="U700" s="15">
        <f>Raw_Data!U700</f>
        <v>4.66</v>
      </c>
      <c r="V700" s="15">
        <f>Raw_Data!V700</f>
        <v>21253</v>
      </c>
      <c r="W700" s="15">
        <f>Raw_Data!W700</f>
        <v>66013</v>
      </c>
      <c r="X700" s="15">
        <f>Raw_Data!X700</f>
        <v>99039</v>
      </c>
      <c r="Y700" s="15">
        <f>Raw_Data!Y700</f>
        <v>33026</v>
      </c>
      <c r="Z700" s="15">
        <f>Raw_Data!Z700</f>
        <v>2220</v>
      </c>
      <c r="AA700" s="15">
        <f>Raw_Data!AA700</f>
        <v>2.0990000000000002</v>
      </c>
      <c r="AB700" s="15">
        <f>Raw_Data!AB700</f>
        <v>58.2</v>
      </c>
      <c r="AC700" s="19" t="str">
        <f>IF(Raw_Data!G700="","Yes","No")</f>
        <v>No</v>
      </c>
      <c r="AD700" s="19" t="str">
        <f>IF(Raw_Data!L700="","Yes","No")</f>
        <v>No</v>
      </c>
      <c r="AE700" s="19" t="str">
        <f>IF(Raw_Data!T700="","Imputed",IF(Raw_Data!T700&gt;INDEX(Cleaning_Reference!$F$6:$F$13,MATCH(D700,Cleaning_Reference!$A$6:$A$13,0)),"Capped","Original"))</f>
        <v>Original</v>
      </c>
      <c r="AF700" s="21">
        <f t="shared" si="10"/>
        <v>4.66</v>
      </c>
    </row>
    <row r="701" spans="1:32" ht="15" customHeight="1" x14ac:dyDescent="0.3">
      <c r="A701" s="20" t="str">
        <f>Raw_Data!A701</f>
        <v>SF10700</v>
      </c>
      <c r="B701" s="15" t="str">
        <f>Raw_Data!B701</f>
        <v>Andhra Pradesh</v>
      </c>
      <c r="C701" s="15" t="str">
        <f>Raw_Data!C701</f>
        <v>Rajkot</v>
      </c>
      <c r="D701" s="15" t="str">
        <f>Raw_Data!D701</f>
        <v>Wheat</v>
      </c>
      <c r="E701" s="15" t="str">
        <f>Raw_Data!E701</f>
        <v>Kharif</v>
      </c>
      <c r="F701" s="15">
        <f>Raw_Data!F701</f>
        <v>9.8800000000000008</v>
      </c>
      <c r="G701" s="18">
        <f>IF(Raw_Data!G701="",ROUND(AVERAGEIFS(Raw_Data!$G$2:$G$4001,Raw_Data!$E$2:$E$4001,E701),1),Raw_Data!G701)</f>
        <v>1028.5999999999999</v>
      </c>
      <c r="H701" s="15">
        <f>Raw_Data!H701</f>
        <v>29.5</v>
      </c>
      <c r="I701" s="15">
        <f>Raw_Data!I701</f>
        <v>83.9</v>
      </c>
      <c r="J701" s="15">
        <f>Raw_Data!J701</f>
        <v>7.6</v>
      </c>
      <c r="K701" s="15">
        <f>Raw_Data!K701</f>
        <v>5.35</v>
      </c>
      <c r="L701" s="18">
        <f>IF(Raw_Data!L701="",ROUND(AVERAGEIFS(Raw_Data!$L$2:$L$4001,Raw_Data!$E$2:$E$4001,E701),1),Raw_Data!L701)</f>
        <v>35.4</v>
      </c>
      <c r="M701" s="15">
        <f>Raw_Data!M701</f>
        <v>117.7</v>
      </c>
      <c r="N701" s="15">
        <f>Raw_Data!N701</f>
        <v>36</v>
      </c>
      <c r="O701" s="15">
        <f>Raw_Data!O701</f>
        <v>99.9</v>
      </c>
      <c r="P701" s="15" t="str">
        <f>Raw_Data!P701</f>
        <v>Flood</v>
      </c>
      <c r="Q701" s="15">
        <f>Raw_Data!Q701</f>
        <v>188.1</v>
      </c>
      <c r="R701" s="15">
        <f>Raw_Data!R701</f>
        <v>8.82</v>
      </c>
      <c r="S701" s="15">
        <f>Raw_Data!S701</f>
        <v>0.82</v>
      </c>
      <c r="T701" s="18">
        <f>IF(Raw_Data!T701="",ROUND(AVERAGEIFS(Raw_Data!$T$2:$T$4001,Raw_Data!$E$2:$E$4001,E701,Raw_Data!$D$2:$D$4001,D701),2),IF(Raw_Data!T701&gt;INDEX(Cleaning_Reference!$F$6:$F$13,MATCH(D701,Cleaning_Reference!$A$6:$A$13,0)),INDEX(Cleaning_Reference!$F$6:$F$13,MATCH(D701,Cleaning_Reference!$A$6:$A$13,0)),Raw_Data!T701))</f>
        <v>0.3</v>
      </c>
      <c r="U701" s="15">
        <f>Raw_Data!U701</f>
        <v>2.96</v>
      </c>
      <c r="V701" s="15">
        <f>Raw_Data!V701</f>
        <v>22898</v>
      </c>
      <c r="W701" s="15">
        <f>Raw_Data!W701</f>
        <v>657264</v>
      </c>
      <c r="X701" s="15">
        <f>Raw_Data!X701</f>
        <v>67778</v>
      </c>
      <c r="Y701" s="15">
        <f>Raw_Data!Y701</f>
        <v>-589486</v>
      </c>
      <c r="Z701" s="15">
        <f>Raw_Data!Z701</f>
        <v>6325</v>
      </c>
      <c r="AA701" s="15">
        <f>Raw_Data!AA701</f>
        <v>0.46800000000000003</v>
      </c>
      <c r="AB701" s="15">
        <f>Raw_Data!AB701</f>
        <v>58</v>
      </c>
      <c r="AC701" s="19" t="str">
        <f>IF(Raw_Data!G701="","Yes","No")</f>
        <v>No</v>
      </c>
      <c r="AD701" s="19" t="str">
        <f>IF(Raw_Data!L701="","Yes","No")</f>
        <v>No</v>
      </c>
      <c r="AE701" s="19" t="str">
        <f>IF(Raw_Data!T701="","Imputed",IF(Raw_Data!T701&gt;INDEX(Cleaning_Reference!$F$6:$F$13,MATCH(D701,Cleaning_Reference!$A$6:$A$13,0)),"Capped","Original"))</f>
        <v>Original</v>
      </c>
      <c r="AF701" s="21">
        <f t="shared" si="10"/>
        <v>2.96</v>
      </c>
    </row>
    <row r="702" spans="1:32" ht="15" customHeight="1" x14ac:dyDescent="0.3">
      <c r="A702" s="20" t="str">
        <f>Raw_Data!A702</f>
        <v>SF10701</v>
      </c>
      <c r="B702" s="15" t="str">
        <f>Raw_Data!B702</f>
        <v>Telangana</v>
      </c>
      <c r="C702" s="15" t="str">
        <f>Raw_Data!C702</f>
        <v>Erode</v>
      </c>
      <c r="D702" s="15" t="str">
        <f>Raw_Data!D702</f>
        <v>Rice</v>
      </c>
      <c r="E702" s="15" t="str">
        <f>Raw_Data!E702</f>
        <v>Zaid</v>
      </c>
      <c r="F702" s="15">
        <f>Raw_Data!F702</f>
        <v>5.63</v>
      </c>
      <c r="G702" s="18">
        <f>IF(Raw_Data!G702="",ROUND(AVERAGEIFS(Raw_Data!$G$2:$G$4001,Raw_Data!$E$2:$E$4001,E702),1),Raw_Data!G702)</f>
        <v>135.5</v>
      </c>
      <c r="H702" s="15">
        <f>Raw_Data!H702</f>
        <v>26.5</v>
      </c>
      <c r="I702" s="15">
        <f>Raw_Data!I702</f>
        <v>43.6</v>
      </c>
      <c r="J702" s="15">
        <f>Raw_Data!J702</f>
        <v>7.8</v>
      </c>
      <c r="K702" s="15">
        <f>Raw_Data!K702</f>
        <v>7.23</v>
      </c>
      <c r="L702" s="18">
        <f>IF(Raw_Data!L702="",ROUND(AVERAGEIFS(Raw_Data!$L$2:$L$4001,Raw_Data!$E$2:$E$4001,E702),1),Raw_Data!L702)</f>
        <v>23.7</v>
      </c>
      <c r="M702" s="15">
        <f>Raw_Data!M702</f>
        <v>90.1</v>
      </c>
      <c r="N702" s="15">
        <f>Raw_Data!N702</f>
        <v>42.3</v>
      </c>
      <c r="O702" s="15">
        <f>Raw_Data!O702</f>
        <v>46.4</v>
      </c>
      <c r="P702" s="15" t="str">
        <f>Raw_Data!P702</f>
        <v>Flood</v>
      </c>
      <c r="Q702" s="15">
        <f>Raw_Data!Q702</f>
        <v>210.3</v>
      </c>
      <c r="R702" s="15">
        <f>Raw_Data!R702</f>
        <v>5.13</v>
      </c>
      <c r="S702" s="15">
        <f>Raw_Data!S702</f>
        <v>0.85</v>
      </c>
      <c r="T702" s="18">
        <f>IF(Raw_Data!T702="",ROUND(AVERAGEIFS(Raw_Data!$T$2:$T$4001,Raw_Data!$E$2:$E$4001,E702,Raw_Data!$D$2:$D$4001,D702),2),IF(Raw_Data!T702&gt;INDEX(Cleaning_Reference!$F$6:$F$13,MATCH(D702,Cleaning_Reference!$A$6:$A$13,0)),INDEX(Cleaning_Reference!$F$6:$F$13,MATCH(D702,Cleaning_Reference!$A$6:$A$13,0)),Raw_Data!T702))</f>
        <v>1.3</v>
      </c>
      <c r="U702" s="15">
        <f>Raw_Data!U702</f>
        <v>7.32</v>
      </c>
      <c r="V702" s="15">
        <f>Raw_Data!V702</f>
        <v>17699</v>
      </c>
      <c r="W702" s="15">
        <f>Raw_Data!W702</f>
        <v>367729</v>
      </c>
      <c r="X702" s="15">
        <f>Raw_Data!X702</f>
        <v>129557</v>
      </c>
      <c r="Y702" s="15">
        <f>Raw_Data!Y702</f>
        <v>-238172</v>
      </c>
      <c r="Z702" s="15">
        <f>Raw_Data!Z702</f>
        <v>9351</v>
      </c>
      <c r="AA702" s="15">
        <f>Raw_Data!AA702</f>
        <v>0.78300000000000003</v>
      </c>
      <c r="AB702" s="15">
        <f>Raw_Data!AB702</f>
        <v>25.9</v>
      </c>
      <c r="AC702" s="19" t="str">
        <f>IF(Raw_Data!G702="","Yes","No")</f>
        <v>No</v>
      </c>
      <c r="AD702" s="19" t="str">
        <f>IF(Raw_Data!L702="","Yes","No")</f>
        <v>No</v>
      </c>
      <c r="AE702" s="19" t="str">
        <f>IF(Raw_Data!T702="","Imputed",IF(Raw_Data!T702&gt;INDEX(Cleaning_Reference!$F$6:$F$13,MATCH(D702,Cleaning_Reference!$A$6:$A$13,0)),"Capped","Original"))</f>
        <v>Original</v>
      </c>
      <c r="AF702" s="21">
        <f t="shared" si="10"/>
        <v>7.32</v>
      </c>
    </row>
    <row r="703" spans="1:32" ht="15" customHeight="1" x14ac:dyDescent="0.3">
      <c r="A703" s="20" t="str">
        <f>Raw_Data!A703</f>
        <v>SF10702</v>
      </c>
      <c r="B703" s="15" t="str">
        <f>Raw_Data!B703</f>
        <v>Gujarat</v>
      </c>
      <c r="C703" s="15" t="str">
        <f>Raw_Data!C703</f>
        <v>Ludhiana</v>
      </c>
      <c r="D703" s="15" t="str">
        <f>Raw_Data!D703</f>
        <v>Sugarcane</v>
      </c>
      <c r="E703" s="15" t="str">
        <f>Raw_Data!E703</f>
        <v>Rabi</v>
      </c>
      <c r="F703" s="15">
        <f>Raw_Data!F703</f>
        <v>10.76</v>
      </c>
      <c r="G703" s="18">
        <f>IF(Raw_Data!G703="",ROUND(AVERAGEIFS(Raw_Data!$G$2:$G$4001,Raw_Data!$E$2:$E$4001,E703),1),Raw_Data!G703)</f>
        <v>248.7</v>
      </c>
      <c r="H703" s="15">
        <f>Raw_Data!H703</f>
        <v>25.3</v>
      </c>
      <c r="I703" s="15">
        <f>Raw_Data!I703</f>
        <v>59.7</v>
      </c>
      <c r="J703" s="15">
        <f>Raw_Data!J703</f>
        <v>6.6</v>
      </c>
      <c r="K703" s="15">
        <f>Raw_Data!K703</f>
        <v>6.61</v>
      </c>
      <c r="L703" s="18">
        <f>IF(Raw_Data!L703="",ROUND(AVERAGEIFS(Raw_Data!$L$2:$L$4001,Raw_Data!$E$2:$E$4001,E703),1),Raw_Data!L703)</f>
        <v>20.9</v>
      </c>
      <c r="M703" s="15">
        <f>Raw_Data!M703</f>
        <v>99.4</v>
      </c>
      <c r="N703" s="15">
        <f>Raw_Data!N703</f>
        <v>64.099999999999994</v>
      </c>
      <c r="O703" s="15">
        <f>Raw_Data!O703</f>
        <v>113.6</v>
      </c>
      <c r="P703" s="15" t="str">
        <f>Raw_Data!P703</f>
        <v>Sprinkler</v>
      </c>
      <c r="Q703" s="15">
        <f>Raw_Data!Q703</f>
        <v>191.4</v>
      </c>
      <c r="R703" s="15">
        <f>Raw_Data!R703</f>
        <v>3.22</v>
      </c>
      <c r="S703" s="15">
        <f>Raw_Data!S703</f>
        <v>0.89</v>
      </c>
      <c r="T703" s="18">
        <f>IF(Raw_Data!T703="",ROUND(AVERAGEIFS(Raw_Data!$T$2:$T$4001,Raw_Data!$E$2:$E$4001,E703,Raw_Data!$D$2:$D$4001,D703),2),IF(Raw_Data!T703&gt;INDEX(Cleaning_Reference!$F$6:$F$13,MATCH(D703,Cleaning_Reference!$A$6:$A$13,0)),INDEX(Cleaning_Reference!$F$6:$F$13,MATCH(D703,Cleaning_Reference!$A$6:$A$13,0)),Raw_Data!T703))</f>
        <v>49.04</v>
      </c>
      <c r="U703" s="15">
        <f>Raw_Data!U703</f>
        <v>527.66999999999996</v>
      </c>
      <c r="V703" s="15">
        <f>Raw_Data!V703</f>
        <v>3130</v>
      </c>
      <c r="W703" s="15">
        <f>Raw_Data!W703</f>
        <v>695689</v>
      </c>
      <c r="X703" s="15">
        <f>Raw_Data!X703</f>
        <v>1651607</v>
      </c>
      <c r="Y703" s="15">
        <f>Raw_Data!Y703</f>
        <v>955918</v>
      </c>
      <c r="Z703" s="15">
        <f>Raw_Data!Z703</f>
        <v>20819</v>
      </c>
      <c r="AA703" s="15">
        <f>Raw_Data!AA703</f>
        <v>25.346</v>
      </c>
      <c r="AB703" s="15">
        <f>Raw_Data!AB703</f>
        <v>33.799999999999997</v>
      </c>
      <c r="AC703" s="19" t="str">
        <f>IF(Raw_Data!G703="","Yes","No")</f>
        <v>No</v>
      </c>
      <c r="AD703" s="19" t="str">
        <f>IF(Raw_Data!L703="","Yes","No")</f>
        <v>No</v>
      </c>
      <c r="AE703" s="19" t="str">
        <f>IF(Raw_Data!T703="","Imputed",IF(Raw_Data!T703&gt;INDEX(Cleaning_Reference!$F$6:$F$13,MATCH(D703,Cleaning_Reference!$A$6:$A$13,0)),"Capped","Original"))</f>
        <v>Original</v>
      </c>
      <c r="AF703" s="21">
        <f t="shared" si="10"/>
        <v>527.66999999999996</v>
      </c>
    </row>
    <row r="704" spans="1:32" ht="15" customHeight="1" x14ac:dyDescent="0.3">
      <c r="A704" s="20" t="str">
        <f>Raw_Data!A704</f>
        <v>SF10703</v>
      </c>
      <c r="B704" s="15" t="str">
        <f>Raw_Data!B704</f>
        <v>Gujarat</v>
      </c>
      <c r="C704" s="15" t="str">
        <f>Raw_Data!C704</f>
        <v>Krishna</v>
      </c>
      <c r="D704" s="15" t="str">
        <f>Raw_Data!D704</f>
        <v>Rice</v>
      </c>
      <c r="E704" s="15" t="str">
        <f>Raw_Data!E704</f>
        <v>Rabi</v>
      </c>
      <c r="F704" s="15">
        <f>Raw_Data!F704</f>
        <v>7.87</v>
      </c>
      <c r="G704" s="18">
        <f>IF(Raw_Data!G704="",ROUND(AVERAGEIFS(Raw_Data!$G$2:$G$4001,Raw_Data!$E$2:$E$4001,E704),1),Raw_Data!G704)</f>
        <v>594.4</v>
      </c>
      <c r="H704" s="15">
        <f>Raw_Data!H704</f>
        <v>22.5</v>
      </c>
      <c r="I704" s="15">
        <f>Raw_Data!I704</f>
        <v>50.1</v>
      </c>
      <c r="J704" s="15">
        <f>Raw_Data!J704</f>
        <v>7.6</v>
      </c>
      <c r="K704" s="15">
        <f>Raw_Data!K704</f>
        <v>7.44</v>
      </c>
      <c r="L704" s="18">
        <f>IF(Raw_Data!L704="",ROUND(AVERAGEIFS(Raw_Data!$L$2:$L$4001,Raw_Data!$E$2:$E$4001,E704),1),Raw_Data!L704)</f>
        <v>20.2</v>
      </c>
      <c r="M704" s="15">
        <f>Raw_Data!M704</f>
        <v>108.3</v>
      </c>
      <c r="N704" s="15">
        <f>Raw_Data!N704</f>
        <v>62.6</v>
      </c>
      <c r="O704" s="15">
        <f>Raw_Data!O704</f>
        <v>60.2</v>
      </c>
      <c r="P704" s="15" t="str">
        <f>Raw_Data!P704</f>
        <v>Sprinkler</v>
      </c>
      <c r="Q704" s="15">
        <f>Raw_Data!Q704</f>
        <v>206.3</v>
      </c>
      <c r="R704" s="15">
        <f>Raw_Data!R704</f>
        <v>4.96</v>
      </c>
      <c r="S704" s="15">
        <f>Raw_Data!S704</f>
        <v>0.83</v>
      </c>
      <c r="T704" s="18">
        <f>IF(Raw_Data!T704="",ROUND(AVERAGEIFS(Raw_Data!$T$2:$T$4001,Raw_Data!$E$2:$E$4001,E704,Raw_Data!$D$2:$D$4001,D704),2),IF(Raw_Data!T704&gt;INDEX(Cleaning_Reference!$F$6:$F$13,MATCH(D704,Cleaning_Reference!$A$6:$A$13,0)),INDEX(Cleaning_Reference!$F$6:$F$13,MATCH(D704,Cleaning_Reference!$A$6:$A$13,0)),Raw_Data!T704))</f>
        <v>1.8</v>
      </c>
      <c r="U704" s="15">
        <f>Raw_Data!U704</f>
        <v>14.17</v>
      </c>
      <c r="V704" s="15">
        <f>Raw_Data!V704</f>
        <v>22016</v>
      </c>
      <c r="W704" s="15">
        <f>Raw_Data!W704</f>
        <v>564533</v>
      </c>
      <c r="X704" s="15">
        <f>Raw_Data!X704</f>
        <v>311967</v>
      </c>
      <c r="Y704" s="15">
        <f>Raw_Data!Y704</f>
        <v>-252566</v>
      </c>
      <c r="Z704" s="15">
        <f>Raw_Data!Z704</f>
        <v>13031</v>
      </c>
      <c r="AA704" s="15">
        <f>Raw_Data!AA704</f>
        <v>1.087</v>
      </c>
      <c r="AB704" s="15">
        <f>Raw_Data!AB704</f>
        <v>41.2</v>
      </c>
      <c r="AC704" s="19" t="str">
        <f>IF(Raw_Data!G704="","Yes","No")</f>
        <v>No</v>
      </c>
      <c r="AD704" s="19" t="str">
        <f>IF(Raw_Data!L704="","Yes","No")</f>
        <v>No</v>
      </c>
      <c r="AE704" s="19" t="str">
        <f>IF(Raw_Data!T704="","Imputed",IF(Raw_Data!T704&gt;INDEX(Cleaning_Reference!$F$6:$F$13,MATCH(D704,Cleaning_Reference!$A$6:$A$13,0)),"Capped","Original"))</f>
        <v>Original</v>
      </c>
      <c r="AF704" s="21">
        <f t="shared" si="10"/>
        <v>14.17</v>
      </c>
    </row>
    <row r="705" spans="1:32" ht="15" customHeight="1" x14ac:dyDescent="0.3">
      <c r="A705" s="20" t="str">
        <f>Raw_Data!A705</f>
        <v>SF10704</v>
      </c>
      <c r="B705" s="15" t="str">
        <f>Raw_Data!B705</f>
        <v>Karnataka</v>
      </c>
      <c r="C705" s="15" t="str">
        <f>Raw_Data!C705</f>
        <v>Ludhiana</v>
      </c>
      <c r="D705" s="15" t="str">
        <f>Raw_Data!D705</f>
        <v>Pulses</v>
      </c>
      <c r="E705" s="15" t="str">
        <f>Raw_Data!E705</f>
        <v>Rabi</v>
      </c>
      <c r="F705" s="15">
        <f>Raw_Data!F705</f>
        <v>9.59</v>
      </c>
      <c r="G705" s="18">
        <f>IF(Raw_Data!G705="",ROUND(AVERAGEIFS(Raw_Data!$G$2:$G$4001,Raw_Data!$E$2:$E$4001,E705),1),Raw_Data!G705)</f>
        <v>337.3</v>
      </c>
      <c r="H705" s="15">
        <f>Raw_Data!H705</f>
        <v>26</v>
      </c>
      <c r="I705" s="15">
        <f>Raw_Data!I705</f>
        <v>64.599999999999994</v>
      </c>
      <c r="J705" s="15">
        <f>Raw_Data!J705</f>
        <v>8.4</v>
      </c>
      <c r="K705" s="15">
        <f>Raw_Data!K705</f>
        <v>6.75</v>
      </c>
      <c r="L705" s="18">
        <f>IF(Raw_Data!L705="",ROUND(AVERAGEIFS(Raw_Data!$L$2:$L$4001,Raw_Data!$E$2:$E$4001,E705),1),Raw_Data!L705)</f>
        <v>18.7</v>
      </c>
      <c r="M705" s="15">
        <f>Raw_Data!M705</f>
        <v>129.5</v>
      </c>
      <c r="N705" s="15">
        <f>Raw_Data!N705</f>
        <v>28.9</v>
      </c>
      <c r="O705" s="15">
        <f>Raw_Data!O705</f>
        <v>128.80000000000001</v>
      </c>
      <c r="P705" s="15" t="str">
        <f>Raw_Data!P705</f>
        <v>Flood</v>
      </c>
      <c r="Q705" s="15">
        <f>Raw_Data!Q705</f>
        <v>344.2</v>
      </c>
      <c r="R705" s="15">
        <f>Raw_Data!R705</f>
        <v>0.91</v>
      </c>
      <c r="S705" s="15">
        <f>Raw_Data!S705</f>
        <v>0.78</v>
      </c>
      <c r="T705" s="18">
        <f>IF(Raw_Data!T705="",ROUND(AVERAGEIFS(Raw_Data!$T$2:$T$4001,Raw_Data!$E$2:$E$4001,E705,Raw_Data!$D$2:$D$4001,D705),2),IF(Raw_Data!T705&gt;INDEX(Cleaning_Reference!$F$6:$F$13,MATCH(D705,Cleaning_Reference!$A$6:$A$13,0)),INDEX(Cleaning_Reference!$F$6:$F$13,MATCH(D705,Cleaning_Reference!$A$6:$A$13,0)),Raw_Data!T705))</f>
        <v>1.1499999999999999</v>
      </c>
      <c r="U705" s="15">
        <f>Raw_Data!U705</f>
        <v>11.03</v>
      </c>
      <c r="V705" s="15">
        <f>Raw_Data!V705</f>
        <v>75690</v>
      </c>
      <c r="W705" s="15">
        <f>Raw_Data!W705</f>
        <v>699000</v>
      </c>
      <c r="X705" s="15">
        <f>Raw_Data!X705</f>
        <v>834861</v>
      </c>
      <c r="Y705" s="15">
        <f>Raw_Data!Y705</f>
        <v>135861</v>
      </c>
      <c r="Z705" s="15">
        <f>Raw_Data!Z705</f>
        <v>3851</v>
      </c>
      <c r="AA705" s="15">
        <f>Raw_Data!AA705</f>
        <v>2.8639999999999999</v>
      </c>
      <c r="AB705" s="15">
        <f>Raw_Data!AB705</f>
        <v>64.2</v>
      </c>
      <c r="AC705" s="19" t="str">
        <f>IF(Raw_Data!G705="","Yes","No")</f>
        <v>No</v>
      </c>
      <c r="AD705" s="19" t="str">
        <f>IF(Raw_Data!L705="","Yes","No")</f>
        <v>No</v>
      </c>
      <c r="AE705" s="19" t="str">
        <f>IF(Raw_Data!T705="","Imputed",IF(Raw_Data!T705&gt;INDEX(Cleaning_Reference!$F$6:$F$13,MATCH(D705,Cleaning_Reference!$A$6:$A$13,0)),"Capped","Original"))</f>
        <v>Original</v>
      </c>
      <c r="AF705" s="21">
        <f t="shared" si="10"/>
        <v>11.03</v>
      </c>
    </row>
    <row r="706" spans="1:32" ht="15" customHeight="1" x14ac:dyDescent="0.3">
      <c r="A706" s="20" t="str">
        <f>Raw_Data!A706</f>
        <v>SF10705</v>
      </c>
      <c r="B706" s="15" t="str">
        <f>Raw_Data!B706</f>
        <v>Andhra Pradesh</v>
      </c>
      <c r="C706" s="15" t="str">
        <f>Raw_Data!C706</f>
        <v>Raichur</v>
      </c>
      <c r="D706" s="15" t="str">
        <f>Raw_Data!D706</f>
        <v>Cotton</v>
      </c>
      <c r="E706" s="15" t="str">
        <f>Raw_Data!E706</f>
        <v>Rabi</v>
      </c>
      <c r="F706" s="15">
        <f>Raw_Data!F706</f>
        <v>0.84</v>
      </c>
      <c r="G706" s="18">
        <f>IF(Raw_Data!G706="",ROUND(AVERAGEIFS(Raw_Data!$G$2:$G$4001,Raw_Data!$E$2:$E$4001,E706),1),Raw_Data!G706)</f>
        <v>370.7</v>
      </c>
      <c r="H706" s="15">
        <f>Raw_Data!H706</f>
        <v>24.2</v>
      </c>
      <c r="I706" s="15">
        <f>Raw_Data!I706</f>
        <v>53.5</v>
      </c>
      <c r="J706" s="15">
        <f>Raw_Data!J706</f>
        <v>8.1999999999999993</v>
      </c>
      <c r="K706" s="15">
        <f>Raw_Data!K706</f>
        <v>6.79</v>
      </c>
      <c r="L706" s="18">
        <f>IF(Raw_Data!L706="",ROUND(AVERAGEIFS(Raw_Data!$L$2:$L$4001,Raw_Data!$E$2:$E$4001,E706),1),Raw_Data!L706)</f>
        <v>24</v>
      </c>
      <c r="M706" s="15">
        <f>Raw_Data!M706</f>
        <v>156.5</v>
      </c>
      <c r="N706" s="15">
        <f>Raw_Data!N706</f>
        <v>75.5</v>
      </c>
      <c r="O706" s="15">
        <f>Raw_Data!O706</f>
        <v>63.7</v>
      </c>
      <c r="P706" s="15" t="str">
        <f>Raw_Data!P706</f>
        <v>Flood</v>
      </c>
      <c r="Q706" s="15">
        <f>Raw_Data!Q706</f>
        <v>142.69999999999999</v>
      </c>
      <c r="R706" s="15">
        <f>Raw_Data!R706</f>
        <v>3.97</v>
      </c>
      <c r="S706" s="15">
        <f>Raw_Data!S706</f>
        <v>0.93</v>
      </c>
      <c r="T706" s="18">
        <f>IF(Raw_Data!T706="",ROUND(AVERAGEIFS(Raw_Data!$T$2:$T$4001,Raw_Data!$E$2:$E$4001,E706,Raw_Data!$D$2:$D$4001,D706),2),IF(Raw_Data!T706&gt;INDEX(Cleaning_Reference!$F$6:$F$13,MATCH(D706,Cleaning_Reference!$A$6:$A$13,0)),INDEX(Cleaning_Reference!$F$6:$F$13,MATCH(D706,Cleaning_Reference!$A$6:$A$13,0)),Raw_Data!T706))</f>
        <v>1.45</v>
      </c>
      <c r="U706" s="15">
        <f>Raw_Data!U706</f>
        <v>1.22</v>
      </c>
      <c r="V706" s="15">
        <f>Raw_Data!V706</f>
        <v>66846</v>
      </c>
      <c r="W706" s="15">
        <f>Raw_Data!W706</f>
        <v>56720</v>
      </c>
      <c r="X706" s="15">
        <f>Raw_Data!X706</f>
        <v>81552</v>
      </c>
      <c r="Y706" s="15">
        <f>Raw_Data!Y706</f>
        <v>24832</v>
      </c>
      <c r="Z706" s="15">
        <f>Raw_Data!Z706</f>
        <v>857</v>
      </c>
      <c r="AA706" s="15">
        <f>Raw_Data!AA706</f>
        <v>1.4239999999999999</v>
      </c>
      <c r="AB706" s="15">
        <f>Raw_Data!AB706</f>
        <v>37.299999999999997</v>
      </c>
      <c r="AC706" s="19" t="str">
        <f>IF(Raw_Data!G706="","Yes","No")</f>
        <v>No</v>
      </c>
      <c r="AD706" s="19" t="str">
        <f>IF(Raw_Data!L706="","Yes","No")</f>
        <v>No</v>
      </c>
      <c r="AE706" s="19" t="str">
        <f>IF(Raw_Data!T706="","Imputed",IF(Raw_Data!T706&gt;INDEX(Cleaning_Reference!$F$6:$F$13,MATCH(D706,Cleaning_Reference!$A$6:$A$13,0)),"Capped","Original"))</f>
        <v>Original</v>
      </c>
      <c r="AF706" s="21">
        <f t="shared" ref="AF706:AF769" si="11">ROUND(T706*F706,2)</f>
        <v>1.22</v>
      </c>
    </row>
    <row r="707" spans="1:32" ht="15" customHeight="1" x14ac:dyDescent="0.3">
      <c r="A707" s="20" t="str">
        <f>Raw_Data!A707</f>
        <v>SF10706</v>
      </c>
      <c r="B707" s="15" t="str">
        <f>Raw_Data!B707</f>
        <v>Karnataka</v>
      </c>
      <c r="C707" s="15" t="str">
        <f>Raw_Data!C707</f>
        <v>Krishna</v>
      </c>
      <c r="D707" s="15" t="str">
        <f>Raw_Data!D707</f>
        <v>Maize</v>
      </c>
      <c r="E707" s="15" t="str">
        <f>Raw_Data!E707</f>
        <v>Rabi</v>
      </c>
      <c r="F707" s="15">
        <f>Raw_Data!F707</f>
        <v>14.94</v>
      </c>
      <c r="G707" s="18">
        <f>IF(Raw_Data!G707="",ROUND(AVERAGEIFS(Raw_Data!$G$2:$G$4001,Raw_Data!$E$2:$E$4001,E707),1),Raw_Data!G707)</f>
        <v>275.3</v>
      </c>
      <c r="H707" s="15">
        <f>Raw_Data!H707</f>
        <v>23.5</v>
      </c>
      <c r="I707" s="15">
        <f>Raw_Data!I707</f>
        <v>59.3</v>
      </c>
      <c r="J707" s="15">
        <f>Raw_Data!J707</f>
        <v>7.8</v>
      </c>
      <c r="K707" s="15">
        <f>Raw_Data!K707</f>
        <v>5.6</v>
      </c>
      <c r="L707" s="18">
        <f>IF(Raw_Data!L707="",ROUND(AVERAGEIFS(Raw_Data!$L$2:$L$4001,Raw_Data!$E$2:$E$4001,E707),1),Raw_Data!L707)</f>
        <v>27.2</v>
      </c>
      <c r="M707" s="15">
        <f>Raw_Data!M707</f>
        <v>84.9</v>
      </c>
      <c r="N707" s="15">
        <f>Raw_Data!N707</f>
        <v>61.9</v>
      </c>
      <c r="O707" s="15">
        <f>Raw_Data!O707</f>
        <v>54.9</v>
      </c>
      <c r="P707" s="15" t="str">
        <f>Raw_Data!P707</f>
        <v>Drip</v>
      </c>
      <c r="Q707" s="15">
        <f>Raw_Data!Q707</f>
        <v>232.5</v>
      </c>
      <c r="R707" s="15">
        <f>Raw_Data!R707</f>
        <v>6.82</v>
      </c>
      <c r="S707" s="15">
        <f>Raw_Data!S707</f>
        <v>0.99</v>
      </c>
      <c r="T707" s="18">
        <f>IF(Raw_Data!T707="",ROUND(AVERAGEIFS(Raw_Data!$T$2:$T$4001,Raw_Data!$E$2:$E$4001,E707,Raw_Data!$D$2:$D$4001,D707),2),IF(Raw_Data!T707&gt;INDEX(Cleaning_Reference!$F$6:$F$13,MATCH(D707,Cleaning_Reference!$A$6:$A$13,0)),INDEX(Cleaning_Reference!$F$6:$F$13,MATCH(D707,Cleaning_Reference!$A$6:$A$13,0)),Raw_Data!T707))</f>
        <v>0.7</v>
      </c>
      <c r="U707" s="15">
        <f>Raw_Data!U707</f>
        <v>10.46</v>
      </c>
      <c r="V707" s="15">
        <f>Raw_Data!V707</f>
        <v>22817</v>
      </c>
      <c r="W707" s="15">
        <f>Raw_Data!W707</f>
        <v>1024178</v>
      </c>
      <c r="X707" s="15">
        <f>Raw_Data!X707</f>
        <v>238666</v>
      </c>
      <c r="Y707" s="15">
        <f>Raw_Data!Y707</f>
        <v>-785512</v>
      </c>
      <c r="Z707" s="15">
        <f>Raw_Data!Z707</f>
        <v>7744</v>
      </c>
      <c r="AA707" s="15">
        <f>Raw_Data!AA707</f>
        <v>1.351</v>
      </c>
      <c r="AB707" s="15">
        <f>Raw_Data!AB707</f>
        <v>42.5</v>
      </c>
      <c r="AC707" s="19" t="str">
        <f>IF(Raw_Data!G707="","Yes","No")</f>
        <v>No</v>
      </c>
      <c r="AD707" s="19" t="str">
        <f>IF(Raw_Data!L707="","Yes","No")</f>
        <v>No</v>
      </c>
      <c r="AE707" s="19" t="str">
        <f>IF(Raw_Data!T707="","Imputed",IF(Raw_Data!T707&gt;INDEX(Cleaning_Reference!$F$6:$F$13,MATCH(D707,Cleaning_Reference!$A$6:$A$13,0)),"Capped","Original"))</f>
        <v>Original</v>
      </c>
      <c r="AF707" s="21">
        <f t="shared" si="11"/>
        <v>10.46</v>
      </c>
    </row>
    <row r="708" spans="1:32" ht="15" customHeight="1" x14ac:dyDescent="0.3">
      <c r="A708" s="20" t="str">
        <f>Raw_Data!A708</f>
        <v>SF10707</v>
      </c>
      <c r="B708" s="15" t="str">
        <f>Raw_Data!B708</f>
        <v>Madhya Pradesh</v>
      </c>
      <c r="C708" s="15" t="str">
        <f>Raw_Data!C708</f>
        <v>Nashik</v>
      </c>
      <c r="D708" s="15" t="str">
        <f>Raw_Data!D708</f>
        <v>Chilli</v>
      </c>
      <c r="E708" s="15" t="str">
        <f>Raw_Data!E708</f>
        <v>Rabi</v>
      </c>
      <c r="F708" s="15">
        <f>Raw_Data!F708</f>
        <v>6.84</v>
      </c>
      <c r="G708" s="18">
        <f>IF(Raw_Data!G708="",ROUND(AVERAGEIFS(Raw_Data!$G$2:$G$4001,Raw_Data!$E$2:$E$4001,E708),1),Raw_Data!G708)</f>
        <v>351.6</v>
      </c>
      <c r="H708" s="15">
        <f>Raw_Data!H708</f>
        <v>23.6</v>
      </c>
      <c r="I708" s="15">
        <f>Raw_Data!I708</f>
        <v>54.3</v>
      </c>
      <c r="J708" s="15">
        <f>Raw_Data!J708</f>
        <v>6.1</v>
      </c>
      <c r="K708" s="15">
        <f>Raw_Data!K708</f>
        <v>5.44</v>
      </c>
      <c r="L708" s="18">
        <f>IF(Raw_Data!L708="",ROUND(AVERAGEIFS(Raw_Data!$L$2:$L$4001,Raw_Data!$E$2:$E$4001,E708),1),Raw_Data!L708)</f>
        <v>32.299999999999997</v>
      </c>
      <c r="M708" s="15">
        <f>Raw_Data!M708</f>
        <v>101.8</v>
      </c>
      <c r="N708" s="15">
        <f>Raw_Data!N708</f>
        <v>56.4</v>
      </c>
      <c r="O708" s="15">
        <f>Raw_Data!O708</f>
        <v>113.4</v>
      </c>
      <c r="P708" s="15" t="str">
        <f>Raw_Data!P708</f>
        <v>Flood</v>
      </c>
      <c r="Q708" s="15">
        <f>Raw_Data!Q708</f>
        <v>188</v>
      </c>
      <c r="R708" s="15">
        <f>Raw_Data!R708</f>
        <v>2.99</v>
      </c>
      <c r="S708" s="15">
        <f>Raw_Data!S708</f>
        <v>0.75</v>
      </c>
      <c r="T708" s="18">
        <f>IF(Raw_Data!T708="",ROUND(AVERAGEIFS(Raw_Data!$T$2:$T$4001,Raw_Data!$E$2:$E$4001,E708,Raw_Data!$D$2:$D$4001,D708),2),IF(Raw_Data!T708&gt;INDEX(Cleaning_Reference!$F$6:$F$13,MATCH(D708,Cleaning_Reference!$A$6:$A$13,0)),INDEX(Cleaning_Reference!$F$6:$F$13,MATCH(D708,Cleaning_Reference!$A$6:$A$13,0)),Raw_Data!T708))</f>
        <v>0.3</v>
      </c>
      <c r="U708" s="15">
        <f>Raw_Data!U708</f>
        <v>2.0499999999999998</v>
      </c>
      <c r="V708" s="15">
        <f>Raw_Data!V708</f>
        <v>86825</v>
      </c>
      <c r="W708" s="15">
        <f>Raw_Data!W708</f>
        <v>416094</v>
      </c>
      <c r="X708" s="15">
        <f>Raw_Data!X708</f>
        <v>177991</v>
      </c>
      <c r="Y708" s="15">
        <f>Raw_Data!Y708</f>
        <v>-238103</v>
      </c>
      <c r="Z708" s="15">
        <f>Raw_Data!Z708</f>
        <v>4830</v>
      </c>
      <c r="AA708" s="15">
        <f>Raw_Data!AA708</f>
        <v>0.42399999999999999</v>
      </c>
      <c r="AB708" s="15">
        <f>Raw_Data!AB708</f>
        <v>57.3</v>
      </c>
      <c r="AC708" s="19" t="str">
        <f>IF(Raw_Data!G708="","Yes","No")</f>
        <v>No</v>
      </c>
      <c r="AD708" s="19" t="str">
        <f>IF(Raw_Data!L708="","Yes","No")</f>
        <v>No</v>
      </c>
      <c r="AE708" s="19" t="str">
        <f>IF(Raw_Data!T708="","Imputed",IF(Raw_Data!T708&gt;INDEX(Cleaning_Reference!$F$6:$F$13,MATCH(D708,Cleaning_Reference!$A$6:$A$13,0)),"Capped","Original"))</f>
        <v>Original</v>
      </c>
      <c r="AF708" s="21">
        <f t="shared" si="11"/>
        <v>2.0499999999999998</v>
      </c>
    </row>
    <row r="709" spans="1:32" ht="15" customHeight="1" x14ac:dyDescent="0.3">
      <c r="A709" s="20" t="str">
        <f>Raw_Data!A709</f>
        <v>SF10708</v>
      </c>
      <c r="B709" s="15" t="str">
        <f>Raw_Data!B709</f>
        <v>Gujarat</v>
      </c>
      <c r="C709" s="15" t="str">
        <f>Raw_Data!C709</f>
        <v>Warangal</v>
      </c>
      <c r="D709" s="15" t="str">
        <f>Raw_Data!D709</f>
        <v>Wheat</v>
      </c>
      <c r="E709" s="15" t="str">
        <f>Raw_Data!E709</f>
        <v>Rabi</v>
      </c>
      <c r="F709" s="15">
        <f>Raw_Data!F709</f>
        <v>12.1</v>
      </c>
      <c r="G709" s="18">
        <f>IF(Raw_Data!G709="",ROUND(AVERAGEIFS(Raw_Data!$G$2:$G$4001,Raw_Data!$E$2:$E$4001,E709),1),Raw_Data!G709)</f>
        <v>285.10000000000002</v>
      </c>
      <c r="H709" s="15">
        <f>Raw_Data!H709</f>
        <v>23.9</v>
      </c>
      <c r="I709" s="15">
        <f>Raw_Data!I709</f>
        <v>62.4</v>
      </c>
      <c r="J709" s="15">
        <f>Raw_Data!J709</f>
        <v>7.7</v>
      </c>
      <c r="K709" s="15">
        <f>Raw_Data!K709</f>
        <v>7.66</v>
      </c>
      <c r="L709" s="18">
        <f>IF(Raw_Data!L709="",ROUND(AVERAGEIFS(Raw_Data!$L$2:$L$4001,Raw_Data!$E$2:$E$4001,E709),1),Raw_Data!L709)</f>
        <v>24.1</v>
      </c>
      <c r="M709" s="15">
        <f>Raw_Data!M709</f>
        <v>94.5</v>
      </c>
      <c r="N709" s="15">
        <f>Raw_Data!N709</f>
        <v>55.7</v>
      </c>
      <c r="O709" s="15">
        <f>Raw_Data!O709</f>
        <v>94.9</v>
      </c>
      <c r="P709" s="15" t="str">
        <f>Raw_Data!P709</f>
        <v>Drip</v>
      </c>
      <c r="Q709" s="15">
        <f>Raw_Data!Q709</f>
        <v>40</v>
      </c>
      <c r="R709" s="15">
        <f>Raw_Data!R709</f>
        <v>3.52</v>
      </c>
      <c r="S709" s="15">
        <f>Raw_Data!S709</f>
        <v>0.74</v>
      </c>
      <c r="T709" s="18">
        <f>IF(Raw_Data!T709="",ROUND(AVERAGEIFS(Raw_Data!$T$2:$T$4001,Raw_Data!$E$2:$E$4001,E709,Raw_Data!$D$2:$D$4001,D709),2),IF(Raw_Data!T709&gt;INDEX(Cleaning_Reference!$F$6:$F$13,MATCH(D709,Cleaning_Reference!$A$6:$A$13,0)),INDEX(Cleaning_Reference!$F$6:$F$13,MATCH(D709,Cleaning_Reference!$A$6:$A$13,0)),Raw_Data!T709))</f>
        <v>0.9</v>
      </c>
      <c r="U709" s="15">
        <f>Raw_Data!U709</f>
        <v>10.89</v>
      </c>
      <c r="V709" s="15">
        <f>Raw_Data!V709</f>
        <v>24839</v>
      </c>
      <c r="W709" s="15">
        <f>Raw_Data!W709</f>
        <v>604037</v>
      </c>
      <c r="X709" s="15">
        <f>Raw_Data!X709</f>
        <v>270497</v>
      </c>
      <c r="Y709" s="15">
        <f>Raw_Data!Y709</f>
        <v>-333540</v>
      </c>
      <c r="Z709" s="15">
        <f>Raw_Data!Z709</f>
        <v>5701</v>
      </c>
      <c r="AA709" s="15">
        <f>Raw_Data!AA709</f>
        <v>1.91</v>
      </c>
      <c r="AB709" s="15">
        <f>Raw_Data!AB709</f>
        <v>42.5</v>
      </c>
      <c r="AC709" s="19" t="str">
        <f>IF(Raw_Data!G709="","Yes","No")</f>
        <v>No</v>
      </c>
      <c r="AD709" s="19" t="str">
        <f>IF(Raw_Data!L709="","Yes","No")</f>
        <v>Yes</v>
      </c>
      <c r="AE709" s="19" t="str">
        <f>IF(Raw_Data!T709="","Imputed",IF(Raw_Data!T709&gt;INDEX(Cleaning_Reference!$F$6:$F$13,MATCH(D709,Cleaning_Reference!$A$6:$A$13,0)),"Capped","Original"))</f>
        <v>Original</v>
      </c>
      <c r="AF709" s="21">
        <f t="shared" si="11"/>
        <v>10.89</v>
      </c>
    </row>
    <row r="710" spans="1:32" ht="15" customHeight="1" x14ac:dyDescent="0.3">
      <c r="A710" s="20" t="str">
        <f>Raw_Data!A710</f>
        <v>SF10709</v>
      </c>
      <c r="B710" s="15" t="str">
        <f>Raw_Data!B710</f>
        <v>Madhya Pradesh</v>
      </c>
      <c r="C710" s="15" t="str">
        <f>Raw_Data!C710</f>
        <v>Erode</v>
      </c>
      <c r="D710" s="15" t="str">
        <f>Raw_Data!D710</f>
        <v>Cotton</v>
      </c>
      <c r="E710" s="15" t="str">
        <f>Raw_Data!E710</f>
        <v>Rabi</v>
      </c>
      <c r="F710" s="15">
        <f>Raw_Data!F710</f>
        <v>6.05</v>
      </c>
      <c r="G710" s="18">
        <f>IF(Raw_Data!G710="",ROUND(AVERAGEIFS(Raw_Data!$G$2:$G$4001,Raw_Data!$E$2:$E$4001,E710),1),Raw_Data!G710)</f>
        <v>227.5</v>
      </c>
      <c r="H710" s="15">
        <f>Raw_Data!H710</f>
        <v>23.3</v>
      </c>
      <c r="I710" s="15">
        <f>Raw_Data!I710</f>
        <v>50.6</v>
      </c>
      <c r="J710" s="15">
        <f>Raw_Data!J710</f>
        <v>7</v>
      </c>
      <c r="K710" s="15">
        <f>Raw_Data!K710</f>
        <v>6.35</v>
      </c>
      <c r="L710" s="18">
        <f>IF(Raw_Data!L710="",ROUND(AVERAGEIFS(Raw_Data!$L$2:$L$4001,Raw_Data!$E$2:$E$4001,E710),1),Raw_Data!L710)</f>
        <v>33</v>
      </c>
      <c r="M710" s="15">
        <f>Raw_Data!M710</f>
        <v>81.5</v>
      </c>
      <c r="N710" s="15">
        <f>Raw_Data!N710</f>
        <v>73</v>
      </c>
      <c r="O710" s="15">
        <f>Raw_Data!O710</f>
        <v>128.6</v>
      </c>
      <c r="P710" s="15" t="str">
        <f>Raw_Data!P710</f>
        <v>Flood</v>
      </c>
      <c r="Q710" s="15">
        <f>Raw_Data!Q710</f>
        <v>72.400000000000006</v>
      </c>
      <c r="R710" s="15">
        <f>Raw_Data!R710</f>
        <v>2.81</v>
      </c>
      <c r="S710" s="15">
        <f>Raw_Data!S710</f>
        <v>0.69</v>
      </c>
      <c r="T710" s="18">
        <f>IF(Raw_Data!T710="",ROUND(AVERAGEIFS(Raw_Data!$T$2:$T$4001,Raw_Data!$E$2:$E$4001,E710,Raw_Data!$D$2:$D$4001,D710),2),IF(Raw_Data!T710&gt;INDEX(Cleaning_Reference!$F$6:$F$13,MATCH(D710,Cleaning_Reference!$A$6:$A$13,0)),INDEX(Cleaning_Reference!$F$6:$F$13,MATCH(D710,Cleaning_Reference!$A$6:$A$13,0)),Raw_Data!T710))</f>
        <v>1.28</v>
      </c>
      <c r="U710" s="15">
        <f>Raw_Data!U710</f>
        <v>7.74</v>
      </c>
      <c r="V710" s="15">
        <f>Raw_Data!V710</f>
        <v>69502</v>
      </c>
      <c r="W710" s="15">
        <f>Raw_Data!W710</f>
        <v>368208</v>
      </c>
      <c r="X710" s="15">
        <f>Raw_Data!X710</f>
        <v>537945</v>
      </c>
      <c r="Y710" s="15">
        <f>Raw_Data!Y710</f>
        <v>169737</v>
      </c>
      <c r="Z710" s="15">
        <f>Raw_Data!Z710</f>
        <v>5495</v>
      </c>
      <c r="AA710" s="15">
        <f>Raw_Data!AA710</f>
        <v>1.409</v>
      </c>
      <c r="AB710" s="15">
        <f>Raw_Data!AB710</f>
        <v>48.2</v>
      </c>
      <c r="AC710" s="19" t="str">
        <f>IF(Raw_Data!G710="","Yes","No")</f>
        <v>No</v>
      </c>
      <c r="AD710" s="19" t="str">
        <f>IF(Raw_Data!L710="","Yes","No")</f>
        <v>No</v>
      </c>
      <c r="AE710" s="19" t="str">
        <f>IF(Raw_Data!T710="","Imputed",IF(Raw_Data!T710&gt;INDEX(Cleaning_Reference!$F$6:$F$13,MATCH(D710,Cleaning_Reference!$A$6:$A$13,0)),"Capped","Original"))</f>
        <v>Original</v>
      </c>
      <c r="AF710" s="21">
        <f t="shared" si="11"/>
        <v>7.74</v>
      </c>
    </row>
    <row r="711" spans="1:32" ht="15" customHeight="1" x14ac:dyDescent="0.3">
      <c r="A711" s="20" t="str">
        <f>Raw_Data!A711</f>
        <v>SF10710</v>
      </c>
      <c r="B711" s="15" t="str">
        <f>Raw_Data!B711</f>
        <v>Punjab</v>
      </c>
      <c r="C711" s="15" t="str">
        <f>Raw_Data!C711</f>
        <v>Indore</v>
      </c>
      <c r="D711" s="15" t="str">
        <f>Raw_Data!D711</f>
        <v>Cotton</v>
      </c>
      <c r="E711" s="15" t="str">
        <f>Raw_Data!E711</f>
        <v>Zaid</v>
      </c>
      <c r="F711" s="15">
        <f>Raw_Data!F711</f>
        <v>2.82</v>
      </c>
      <c r="G711" s="18">
        <f>IF(Raw_Data!G711="",ROUND(AVERAGEIFS(Raw_Data!$G$2:$G$4001,Raw_Data!$E$2:$E$4001,E711),1),Raw_Data!G711)</f>
        <v>252.3</v>
      </c>
      <c r="H711" s="15">
        <f>Raw_Data!H711</f>
        <v>31.3</v>
      </c>
      <c r="I711" s="15">
        <f>Raw_Data!I711</f>
        <v>45.2</v>
      </c>
      <c r="J711" s="15">
        <f>Raw_Data!J711</f>
        <v>8.1</v>
      </c>
      <c r="K711" s="15">
        <f>Raw_Data!K711</f>
        <v>7.36</v>
      </c>
      <c r="L711" s="18">
        <f>IF(Raw_Data!L711="",ROUND(AVERAGEIFS(Raw_Data!$L$2:$L$4001,Raw_Data!$E$2:$E$4001,E711),1),Raw_Data!L711)</f>
        <v>18.600000000000001</v>
      </c>
      <c r="M711" s="15">
        <f>Raw_Data!M711</f>
        <v>97.1</v>
      </c>
      <c r="N711" s="15">
        <f>Raw_Data!N711</f>
        <v>62.7</v>
      </c>
      <c r="O711" s="15">
        <f>Raw_Data!O711</f>
        <v>36.299999999999997</v>
      </c>
      <c r="P711" s="15" t="str">
        <f>Raw_Data!P711</f>
        <v>Flood</v>
      </c>
      <c r="Q711" s="15">
        <f>Raw_Data!Q711</f>
        <v>228.2</v>
      </c>
      <c r="R711" s="15">
        <f>Raw_Data!R711</f>
        <v>4.66</v>
      </c>
      <c r="S711" s="15">
        <f>Raw_Data!S711</f>
        <v>0.7</v>
      </c>
      <c r="T711" s="18">
        <f>IF(Raw_Data!T711="",ROUND(AVERAGEIFS(Raw_Data!$T$2:$T$4001,Raw_Data!$E$2:$E$4001,E711,Raw_Data!$D$2:$D$4001,D711),2),IF(Raw_Data!T711&gt;INDEX(Cleaning_Reference!$F$6:$F$13,MATCH(D711,Cleaning_Reference!$A$6:$A$13,0)),INDEX(Cleaning_Reference!$F$6:$F$13,MATCH(D711,Cleaning_Reference!$A$6:$A$13,0)),Raw_Data!T711))</f>
        <v>0.57999999999999996</v>
      </c>
      <c r="U711" s="15">
        <f>Raw_Data!U711</f>
        <v>1.64</v>
      </c>
      <c r="V711" s="15">
        <f>Raw_Data!V711</f>
        <v>65481</v>
      </c>
      <c r="W711" s="15">
        <f>Raw_Data!W711</f>
        <v>179837</v>
      </c>
      <c r="X711" s="15">
        <f>Raw_Data!X711</f>
        <v>107389</v>
      </c>
      <c r="Y711" s="15">
        <f>Raw_Data!Y711</f>
        <v>-72448</v>
      </c>
      <c r="Z711" s="15">
        <f>Raw_Data!Z711</f>
        <v>2244</v>
      </c>
      <c r="AA711" s="15">
        <f>Raw_Data!AA711</f>
        <v>0.73099999999999998</v>
      </c>
      <c r="AB711" s="15">
        <f>Raw_Data!AB711</f>
        <v>32.299999999999997</v>
      </c>
      <c r="AC711" s="19" t="str">
        <f>IF(Raw_Data!G711="","Yes","No")</f>
        <v>No</v>
      </c>
      <c r="AD711" s="19" t="str">
        <f>IF(Raw_Data!L711="","Yes","No")</f>
        <v>No</v>
      </c>
      <c r="AE711" s="19" t="str">
        <f>IF(Raw_Data!T711="","Imputed",IF(Raw_Data!T711&gt;INDEX(Cleaning_Reference!$F$6:$F$13,MATCH(D711,Cleaning_Reference!$A$6:$A$13,0)),"Capped","Original"))</f>
        <v>Original</v>
      </c>
      <c r="AF711" s="21">
        <f t="shared" si="11"/>
        <v>1.64</v>
      </c>
    </row>
    <row r="712" spans="1:32" ht="15" customHeight="1" x14ac:dyDescent="0.3">
      <c r="A712" s="20" t="str">
        <f>Raw_Data!A712</f>
        <v>SF10711</v>
      </c>
      <c r="B712" s="15" t="str">
        <f>Raw_Data!B712</f>
        <v>Madhya Pradesh</v>
      </c>
      <c r="C712" s="15" t="str">
        <f>Raw_Data!C712</f>
        <v>Raichur</v>
      </c>
      <c r="D712" s="15" t="str">
        <f>Raw_Data!D712</f>
        <v>Chilli</v>
      </c>
      <c r="E712" s="15" t="str">
        <f>Raw_Data!E712</f>
        <v>Rabi</v>
      </c>
      <c r="F712" s="15">
        <f>Raw_Data!F712</f>
        <v>2.59</v>
      </c>
      <c r="G712" s="18">
        <f>IF(Raw_Data!G712="",ROUND(AVERAGEIFS(Raw_Data!$G$2:$G$4001,Raw_Data!$E$2:$E$4001,E712),1),Raw_Data!G712)</f>
        <v>407.3</v>
      </c>
      <c r="H712" s="15">
        <f>Raw_Data!H712</f>
        <v>19.100000000000001</v>
      </c>
      <c r="I712" s="15">
        <f>Raw_Data!I712</f>
        <v>68.400000000000006</v>
      </c>
      <c r="J712" s="15">
        <f>Raw_Data!J712</f>
        <v>8</v>
      </c>
      <c r="K712" s="15">
        <f>Raw_Data!K712</f>
        <v>6.08</v>
      </c>
      <c r="L712" s="18">
        <f>IF(Raw_Data!L712="",ROUND(AVERAGEIFS(Raw_Data!$L$2:$L$4001,Raw_Data!$E$2:$E$4001,E712),1),Raw_Data!L712)</f>
        <v>29.7</v>
      </c>
      <c r="M712" s="15">
        <f>Raw_Data!M712</f>
        <v>107.6</v>
      </c>
      <c r="N712" s="15">
        <f>Raw_Data!N712</f>
        <v>55.3</v>
      </c>
      <c r="O712" s="15">
        <f>Raw_Data!O712</f>
        <v>131.5</v>
      </c>
      <c r="P712" s="15" t="str">
        <f>Raw_Data!P712</f>
        <v>Drip</v>
      </c>
      <c r="Q712" s="15">
        <f>Raw_Data!Q712</f>
        <v>235.1</v>
      </c>
      <c r="R712" s="15">
        <f>Raw_Data!R712</f>
        <v>1.92</v>
      </c>
      <c r="S712" s="15">
        <f>Raw_Data!S712</f>
        <v>0.89</v>
      </c>
      <c r="T712" s="18">
        <f>IF(Raw_Data!T712="",ROUND(AVERAGEIFS(Raw_Data!$T$2:$T$4001,Raw_Data!$E$2:$E$4001,E712,Raw_Data!$D$2:$D$4001,D712),2),IF(Raw_Data!T712&gt;INDEX(Cleaning_Reference!$F$6:$F$13,MATCH(D712,Cleaning_Reference!$A$6:$A$13,0)),INDEX(Cleaning_Reference!$F$6:$F$13,MATCH(D712,Cleaning_Reference!$A$6:$A$13,0)),Raw_Data!T712))</f>
        <v>1.29</v>
      </c>
      <c r="U712" s="15">
        <f>Raw_Data!U712</f>
        <v>3.34</v>
      </c>
      <c r="V712" s="15">
        <f>Raw_Data!V712</f>
        <v>103109</v>
      </c>
      <c r="W712" s="15">
        <f>Raw_Data!W712</f>
        <v>176172</v>
      </c>
      <c r="X712" s="15">
        <f>Raw_Data!X712</f>
        <v>344384</v>
      </c>
      <c r="Y712" s="15">
        <f>Raw_Data!Y712</f>
        <v>168212</v>
      </c>
      <c r="Z712" s="15">
        <f>Raw_Data!Z712</f>
        <v>1260</v>
      </c>
      <c r="AA712" s="15">
        <f>Raw_Data!AA712</f>
        <v>2.6509999999999998</v>
      </c>
      <c r="AB712" s="15">
        <f>Raw_Data!AB712</f>
        <v>51.2</v>
      </c>
      <c r="AC712" s="19" t="str">
        <f>IF(Raw_Data!G712="","Yes","No")</f>
        <v>No</v>
      </c>
      <c r="AD712" s="19" t="str">
        <f>IF(Raw_Data!L712="","Yes","No")</f>
        <v>No</v>
      </c>
      <c r="AE712" s="19" t="str">
        <f>IF(Raw_Data!T712="","Imputed",IF(Raw_Data!T712&gt;INDEX(Cleaning_Reference!$F$6:$F$13,MATCH(D712,Cleaning_Reference!$A$6:$A$13,0)),"Capped","Original"))</f>
        <v>Original</v>
      </c>
      <c r="AF712" s="21">
        <f t="shared" si="11"/>
        <v>3.34</v>
      </c>
    </row>
    <row r="713" spans="1:32" ht="15" customHeight="1" x14ac:dyDescent="0.3">
      <c r="A713" s="20" t="str">
        <f>Raw_Data!A713</f>
        <v>SF10712</v>
      </c>
      <c r="B713" s="15" t="str">
        <f>Raw_Data!B713</f>
        <v>Maharashtra</v>
      </c>
      <c r="C713" s="15" t="str">
        <f>Raw_Data!C713</f>
        <v>Raichur</v>
      </c>
      <c r="D713" s="15" t="str">
        <f>Raw_Data!D713</f>
        <v>Wheat</v>
      </c>
      <c r="E713" s="15" t="str">
        <f>Raw_Data!E713</f>
        <v>Kharif</v>
      </c>
      <c r="F713" s="15">
        <f>Raw_Data!F713</f>
        <v>8.2200000000000006</v>
      </c>
      <c r="G713" s="18">
        <f>IF(Raw_Data!G713="",ROUND(AVERAGEIFS(Raw_Data!$G$2:$G$4001,Raw_Data!$E$2:$E$4001,E713),1),Raw_Data!G713)</f>
        <v>961.2</v>
      </c>
      <c r="H713" s="15">
        <f>Raw_Data!H713</f>
        <v>26.3</v>
      </c>
      <c r="I713" s="15">
        <f>Raw_Data!I713</f>
        <v>56.1</v>
      </c>
      <c r="J713" s="15">
        <f>Raw_Data!J713</f>
        <v>7.5</v>
      </c>
      <c r="K713" s="15">
        <f>Raw_Data!K713</f>
        <v>6.88</v>
      </c>
      <c r="L713" s="18">
        <f>IF(Raw_Data!L713="",ROUND(AVERAGEIFS(Raw_Data!$L$2:$L$4001,Raw_Data!$E$2:$E$4001,E713),1),Raw_Data!L713)</f>
        <v>29.1</v>
      </c>
      <c r="M713" s="15">
        <f>Raw_Data!M713</f>
        <v>146.19999999999999</v>
      </c>
      <c r="N713" s="15">
        <f>Raw_Data!N713</f>
        <v>67.8</v>
      </c>
      <c r="O713" s="15">
        <f>Raw_Data!O713</f>
        <v>102.8</v>
      </c>
      <c r="P713" s="15" t="str">
        <f>Raw_Data!P713</f>
        <v>Sprinkler</v>
      </c>
      <c r="Q713" s="15">
        <f>Raw_Data!Q713</f>
        <v>176.9</v>
      </c>
      <c r="R713" s="15">
        <f>Raw_Data!R713</f>
        <v>9.58</v>
      </c>
      <c r="S713" s="15">
        <f>Raw_Data!S713</f>
        <v>0.87</v>
      </c>
      <c r="T713" s="18">
        <f>IF(Raw_Data!T713="",ROUND(AVERAGEIFS(Raw_Data!$T$2:$T$4001,Raw_Data!$E$2:$E$4001,E713,Raw_Data!$D$2:$D$4001,D713),2),IF(Raw_Data!T713&gt;INDEX(Cleaning_Reference!$F$6:$F$13,MATCH(D713,Cleaning_Reference!$A$6:$A$13,0)),INDEX(Cleaning_Reference!$F$6:$F$13,MATCH(D713,Cleaning_Reference!$A$6:$A$13,0)),Raw_Data!T713))</f>
        <v>3.8</v>
      </c>
      <c r="U713" s="15">
        <f>Raw_Data!U713</f>
        <v>31.24</v>
      </c>
      <c r="V713" s="15">
        <f>Raw_Data!V713</f>
        <v>22921</v>
      </c>
      <c r="W713" s="15">
        <f>Raw_Data!W713</f>
        <v>626782</v>
      </c>
      <c r="X713" s="15">
        <f>Raw_Data!X713</f>
        <v>716052</v>
      </c>
      <c r="Y713" s="15">
        <f>Raw_Data!Y713</f>
        <v>89270</v>
      </c>
      <c r="Z713" s="15">
        <f>Raw_Data!Z713</f>
        <v>4484</v>
      </c>
      <c r="AA713" s="15">
        <f>Raw_Data!AA713</f>
        <v>6.9669999999999996</v>
      </c>
      <c r="AB713" s="15">
        <f>Raw_Data!AB713</f>
        <v>41.8</v>
      </c>
      <c r="AC713" s="19" t="str">
        <f>IF(Raw_Data!G713="","Yes","No")</f>
        <v>No</v>
      </c>
      <c r="AD713" s="19" t="str">
        <f>IF(Raw_Data!L713="","Yes","No")</f>
        <v>No</v>
      </c>
      <c r="AE713" s="19" t="str">
        <f>IF(Raw_Data!T713="","Imputed",IF(Raw_Data!T713&gt;INDEX(Cleaning_Reference!$F$6:$F$13,MATCH(D713,Cleaning_Reference!$A$6:$A$13,0)),"Capped","Original"))</f>
        <v>Original</v>
      </c>
      <c r="AF713" s="21">
        <f t="shared" si="11"/>
        <v>31.24</v>
      </c>
    </row>
    <row r="714" spans="1:32" ht="15" customHeight="1" x14ac:dyDescent="0.3">
      <c r="A714" s="20" t="str">
        <f>Raw_Data!A714</f>
        <v>SF10713</v>
      </c>
      <c r="B714" s="15" t="str">
        <f>Raw_Data!B714</f>
        <v>Gujarat</v>
      </c>
      <c r="C714" s="15" t="str">
        <f>Raw_Data!C714</f>
        <v>Rajkot</v>
      </c>
      <c r="D714" s="15" t="str">
        <f>Raw_Data!D714</f>
        <v>Pulses</v>
      </c>
      <c r="E714" s="15" t="str">
        <f>Raw_Data!E714</f>
        <v>Rabi</v>
      </c>
      <c r="F714" s="15">
        <f>Raw_Data!F714</f>
        <v>9</v>
      </c>
      <c r="G714" s="18">
        <f>IF(Raw_Data!G714="",ROUND(AVERAGEIFS(Raw_Data!$G$2:$G$4001,Raw_Data!$E$2:$E$4001,E714),1),Raw_Data!G714)</f>
        <v>371.4</v>
      </c>
      <c r="H714" s="15">
        <f>Raw_Data!H714</f>
        <v>18.7</v>
      </c>
      <c r="I714" s="15">
        <f>Raw_Data!I714</f>
        <v>55.4</v>
      </c>
      <c r="J714" s="15">
        <f>Raw_Data!J714</f>
        <v>5.6</v>
      </c>
      <c r="K714" s="15">
        <f>Raw_Data!K714</f>
        <v>7.07</v>
      </c>
      <c r="L714" s="18">
        <f>IF(Raw_Data!L714="",ROUND(AVERAGEIFS(Raw_Data!$L$2:$L$4001,Raw_Data!$E$2:$E$4001,E714),1),Raw_Data!L714)</f>
        <v>20.3</v>
      </c>
      <c r="M714" s="15">
        <f>Raw_Data!M714</f>
        <v>124.6</v>
      </c>
      <c r="N714" s="15">
        <f>Raw_Data!N714</f>
        <v>69.099999999999994</v>
      </c>
      <c r="O714" s="15">
        <f>Raw_Data!O714</f>
        <v>82.8</v>
      </c>
      <c r="P714" s="15" t="str">
        <f>Raw_Data!P714</f>
        <v>Flood</v>
      </c>
      <c r="Q714" s="15">
        <f>Raw_Data!Q714</f>
        <v>166.1</v>
      </c>
      <c r="R714" s="15">
        <f>Raw_Data!R714</f>
        <v>2.13</v>
      </c>
      <c r="S714" s="15">
        <f>Raw_Data!S714</f>
        <v>0.7</v>
      </c>
      <c r="T714" s="18">
        <f>IF(Raw_Data!T714="",ROUND(AVERAGEIFS(Raw_Data!$T$2:$T$4001,Raw_Data!$E$2:$E$4001,E714,Raw_Data!$D$2:$D$4001,D714),2),IF(Raw_Data!T714&gt;INDEX(Cleaning_Reference!$F$6:$F$13,MATCH(D714,Cleaning_Reference!$A$6:$A$13,0)),INDEX(Cleaning_Reference!$F$6:$F$13,MATCH(D714,Cleaning_Reference!$A$6:$A$13,0)),Raw_Data!T714))</f>
        <v>0.76</v>
      </c>
      <c r="U714" s="15">
        <f>Raw_Data!U714</f>
        <v>6.84</v>
      </c>
      <c r="V714" s="15">
        <f>Raw_Data!V714</f>
        <v>75182</v>
      </c>
      <c r="W714" s="15">
        <f>Raw_Data!W714</f>
        <v>516729</v>
      </c>
      <c r="X714" s="15">
        <f>Raw_Data!X714</f>
        <v>514245</v>
      </c>
      <c r="Y714" s="15">
        <f>Raw_Data!Y714</f>
        <v>-2484</v>
      </c>
      <c r="Z714" s="15">
        <f>Raw_Data!Z714</f>
        <v>4302</v>
      </c>
      <c r="AA714" s="15">
        <f>Raw_Data!AA714</f>
        <v>1.59</v>
      </c>
      <c r="AB714" s="15">
        <f>Raw_Data!AB714</f>
        <v>54.8</v>
      </c>
      <c r="AC714" s="19" t="str">
        <f>IF(Raw_Data!G714="","Yes","No")</f>
        <v>No</v>
      </c>
      <c r="AD714" s="19" t="str">
        <f>IF(Raw_Data!L714="","Yes","No")</f>
        <v>No</v>
      </c>
      <c r="AE714" s="19" t="str">
        <f>IF(Raw_Data!T714="","Imputed",IF(Raw_Data!T714&gt;INDEX(Cleaning_Reference!$F$6:$F$13,MATCH(D714,Cleaning_Reference!$A$6:$A$13,0)),"Capped","Original"))</f>
        <v>Original</v>
      </c>
      <c r="AF714" s="21">
        <f t="shared" si="11"/>
        <v>6.84</v>
      </c>
    </row>
    <row r="715" spans="1:32" ht="15" customHeight="1" x14ac:dyDescent="0.3">
      <c r="A715" s="20" t="str">
        <f>Raw_Data!A715</f>
        <v>SF10714</v>
      </c>
      <c r="B715" s="15" t="str">
        <f>Raw_Data!B715</f>
        <v>Gujarat</v>
      </c>
      <c r="C715" s="15" t="str">
        <f>Raw_Data!C715</f>
        <v>Nalgonda</v>
      </c>
      <c r="D715" s="15" t="str">
        <f>Raw_Data!D715</f>
        <v>Rice</v>
      </c>
      <c r="E715" s="15" t="str">
        <f>Raw_Data!E715</f>
        <v>Rabi</v>
      </c>
      <c r="F715" s="15">
        <f>Raw_Data!F715</f>
        <v>1.29</v>
      </c>
      <c r="G715" s="18">
        <f>IF(Raw_Data!G715="",ROUND(AVERAGEIFS(Raw_Data!$G$2:$G$4001,Raw_Data!$E$2:$E$4001,E715),1),Raw_Data!G715)</f>
        <v>347.9</v>
      </c>
      <c r="H715" s="15">
        <f>Raw_Data!H715</f>
        <v>23.9</v>
      </c>
      <c r="I715" s="15">
        <f>Raw_Data!I715</f>
        <v>58.4</v>
      </c>
      <c r="J715" s="15">
        <f>Raw_Data!J715</f>
        <v>7.3</v>
      </c>
      <c r="K715" s="15">
        <f>Raw_Data!K715</f>
        <v>7.85</v>
      </c>
      <c r="L715" s="18">
        <f>IF(Raw_Data!L715="",ROUND(AVERAGEIFS(Raw_Data!$L$2:$L$4001,Raw_Data!$E$2:$E$4001,E715),1),Raw_Data!L715)</f>
        <v>29.5</v>
      </c>
      <c r="M715" s="15">
        <f>Raw_Data!M715</f>
        <v>142</v>
      </c>
      <c r="N715" s="15">
        <f>Raw_Data!N715</f>
        <v>73.7</v>
      </c>
      <c r="O715" s="15">
        <f>Raw_Data!O715</f>
        <v>111.1</v>
      </c>
      <c r="P715" s="15" t="str">
        <f>Raw_Data!P715</f>
        <v>Sprinkler</v>
      </c>
      <c r="Q715" s="15">
        <f>Raw_Data!Q715</f>
        <v>226</v>
      </c>
      <c r="R715" s="15">
        <f>Raw_Data!R715</f>
        <v>3.5</v>
      </c>
      <c r="S715" s="15">
        <f>Raw_Data!S715</f>
        <v>0.9</v>
      </c>
      <c r="T715" s="18">
        <f>IF(Raw_Data!T715="",ROUND(AVERAGEIFS(Raw_Data!$T$2:$T$4001,Raw_Data!$E$2:$E$4001,E715,Raw_Data!$D$2:$D$4001,D715),2),IF(Raw_Data!T715&gt;INDEX(Cleaning_Reference!$F$6:$F$13,MATCH(D715,Cleaning_Reference!$A$6:$A$13,0)),INDEX(Cleaning_Reference!$F$6:$F$13,MATCH(D715,Cleaning_Reference!$A$6:$A$13,0)),Raw_Data!T715))</f>
        <v>0.59</v>
      </c>
      <c r="U715" s="15">
        <f>Raw_Data!U715</f>
        <v>0.76</v>
      </c>
      <c r="V715" s="15">
        <f>Raw_Data!V715</f>
        <v>22256</v>
      </c>
      <c r="W715" s="15">
        <f>Raw_Data!W715</f>
        <v>99427</v>
      </c>
      <c r="X715" s="15">
        <f>Raw_Data!X715</f>
        <v>16915</v>
      </c>
      <c r="Y715" s="15">
        <f>Raw_Data!Y715</f>
        <v>-82512</v>
      </c>
      <c r="Z715" s="15">
        <f>Raw_Data!Z715</f>
        <v>2006</v>
      </c>
      <c r="AA715" s="15">
        <f>Raw_Data!AA715</f>
        <v>0.379</v>
      </c>
      <c r="AB715" s="15">
        <f>Raw_Data!AB715</f>
        <v>55.8</v>
      </c>
      <c r="AC715" s="19" t="str">
        <f>IF(Raw_Data!G715="","Yes","No")</f>
        <v>No</v>
      </c>
      <c r="AD715" s="19" t="str">
        <f>IF(Raw_Data!L715="","Yes","No")</f>
        <v>No</v>
      </c>
      <c r="AE715" s="19" t="str">
        <f>IF(Raw_Data!T715="","Imputed",IF(Raw_Data!T715&gt;INDEX(Cleaning_Reference!$F$6:$F$13,MATCH(D715,Cleaning_Reference!$A$6:$A$13,0)),"Capped","Original"))</f>
        <v>Original</v>
      </c>
      <c r="AF715" s="21">
        <f t="shared" si="11"/>
        <v>0.76</v>
      </c>
    </row>
    <row r="716" spans="1:32" ht="15" customHeight="1" x14ac:dyDescent="0.3">
      <c r="A716" s="20" t="str">
        <f>Raw_Data!A716</f>
        <v>SF10715</v>
      </c>
      <c r="B716" s="15" t="str">
        <f>Raw_Data!B716</f>
        <v>Madhya Pradesh</v>
      </c>
      <c r="C716" s="15" t="str">
        <f>Raw_Data!C716</f>
        <v>Rajkot</v>
      </c>
      <c r="D716" s="15" t="str">
        <f>Raw_Data!D716</f>
        <v>Wheat</v>
      </c>
      <c r="E716" s="15" t="str">
        <f>Raw_Data!E716</f>
        <v>Rabi</v>
      </c>
      <c r="F716" s="15">
        <f>Raw_Data!F716</f>
        <v>7.58</v>
      </c>
      <c r="G716" s="18">
        <f>IF(Raw_Data!G716="",ROUND(AVERAGEIFS(Raw_Data!$G$2:$G$4001,Raw_Data!$E$2:$E$4001,E716),1),Raw_Data!G716)</f>
        <v>524.9</v>
      </c>
      <c r="H716" s="15">
        <f>Raw_Data!H716</f>
        <v>23.3</v>
      </c>
      <c r="I716" s="15">
        <f>Raw_Data!I716</f>
        <v>55.9</v>
      </c>
      <c r="J716" s="15">
        <f>Raw_Data!J716</f>
        <v>6.7</v>
      </c>
      <c r="K716" s="15">
        <f>Raw_Data!K716</f>
        <v>7.16</v>
      </c>
      <c r="L716" s="18">
        <f>IF(Raw_Data!L716="",ROUND(AVERAGEIFS(Raw_Data!$L$2:$L$4001,Raw_Data!$E$2:$E$4001,E716),1),Raw_Data!L716)</f>
        <v>16.7</v>
      </c>
      <c r="M716" s="15">
        <f>Raw_Data!M716</f>
        <v>102.6</v>
      </c>
      <c r="N716" s="15">
        <f>Raw_Data!N716</f>
        <v>57.9</v>
      </c>
      <c r="O716" s="15">
        <f>Raw_Data!O716</f>
        <v>112.5</v>
      </c>
      <c r="P716" s="15" t="str">
        <f>Raw_Data!P716</f>
        <v>Sprinkler</v>
      </c>
      <c r="Q716" s="15">
        <f>Raw_Data!Q716</f>
        <v>121.6</v>
      </c>
      <c r="R716" s="15">
        <f>Raw_Data!R716</f>
        <v>4.8600000000000003</v>
      </c>
      <c r="S716" s="15">
        <f>Raw_Data!S716</f>
        <v>0.93</v>
      </c>
      <c r="T716" s="18">
        <f>IF(Raw_Data!T716="",ROUND(AVERAGEIFS(Raw_Data!$T$2:$T$4001,Raw_Data!$E$2:$E$4001,E716,Raw_Data!$D$2:$D$4001,D716),2),IF(Raw_Data!T716&gt;INDEX(Cleaning_Reference!$F$6:$F$13,MATCH(D716,Cleaning_Reference!$A$6:$A$13,0)),INDEX(Cleaning_Reference!$F$6:$F$13,MATCH(D716,Cleaning_Reference!$A$6:$A$13,0)),Raw_Data!T716))</f>
        <v>2.73</v>
      </c>
      <c r="U716" s="15">
        <f>Raw_Data!U716</f>
        <v>20.69</v>
      </c>
      <c r="V716" s="15">
        <f>Raw_Data!V716</f>
        <v>24749</v>
      </c>
      <c r="W716" s="15">
        <f>Raw_Data!W716</f>
        <v>448472</v>
      </c>
      <c r="X716" s="15">
        <f>Raw_Data!X716</f>
        <v>512057</v>
      </c>
      <c r="Y716" s="15">
        <f>Raw_Data!Y716</f>
        <v>63585</v>
      </c>
      <c r="Z716" s="15">
        <f>Raw_Data!Z716</f>
        <v>4349</v>
      </c>
      <c r="AA716" s="15">
        <f>Raw_Data!AA716</f>
        <v>4.7569999999999997</v>
      </c>
      <c r="AB716" s="15">
        <f>Raw_Data!AB716</f>
        <v>45.5</v>
      </c>
      <c r="AC716" s="19" t="str">
        <f>IF(Raw_Data!G716="","Yes","No")</f>
        <v>No</v>
      </c>
      <c r="AD716" s="19" t="str">
        <f>IF(Raw_Data!L716="","Yes","No")</f>
        <v>No</v>
      </c>
      <c r="AE716" s="19" t="str">
        <f>IF(Raw_Data!T716="","Imputed",IF(Raw_Data!T716&gt;INDEX(Cleaning_Reference!$F$6:$F$13,MATCH(D716,Cleaning_Reference!$A$6:$A$13,0)),"Capped","Original"))</f>
        <v>Original</v>
      </c>
      <c r="AF716" s="21">
        <f t="shared" si="11"/>
        <v>20.69</v>
      </c>
    </row>
    <row r="717" spans="1:32" ht="15" customHeight="1" x14ac:dyDescent="0.3">
      <c r="A717" s="20" t="str">
        <f>Raw_Data!A717</f>
        <v>SF10716</v>
      </c>
      <c r="B717" s="15" t="str">
        <f>Raw_Data!B717</f>
        <v>Karnataka</v>
      </c>
      <c r="C717" s="15" t="str">
        <f>Raw_Data!C717</f>
        <v>Ludhiana</v>
      </c>
      <c r="D717" s="15" t="str">
        <f>Raw_Data!D717</f>
        <v>Cotton</v>
      </c>
      <c r="E717" s="15" t="str">
        <f>Raw_Data!E717</f>
        <v>Zaid</v>
      </c>
      <c r="F717" s="15">
        <f>Raw_Data!F717</f>
        <v>7.39</v>
      </c>
      <c r="G717" s="18">
        <f>IF(Raw_Data!G717="",ROUND(AVERAGEIFS(Raw_Data!$G$2:$G$4001,Raw_Data!$E$2:$E$4001,E717),1),Raw_Data!G717)</f>
        <v>380.6</v>
      </c>
      <c r="H717" s="15">
        <f>Raw_Data!H717</f>
        <v>27.4</v>
      </c>
      <c r="I717" s="15">
        <f>Raw_Data!I717</f>
        <v>64.599999999999994</v>
      </c>
      <c r="J717" s="15">
        <f>Raw_Data!J717</f>
        <v>6.3</v>
      </c>
      <c r="K717" s="15">
        <f>Raw_Data!K717</f>
        <v>6.8</v>
      </c>
      <c r="L717" s="18">
        <f>IF(Raw_Data!L717="",ROUND(AVERAGEIFS(Raw_Data!$L$2:$L$4001,Raw_Data!$E$2:$E$4001,E717),1),Raw_Data!L717)</f>
        <v>25.8</v>
      </c>
      <c r="M717" s="15">
        <f>Raw_Data!M717</f>
        <v>83.5</v>
      </c>
      <c r="N717" s="15">
        <f>Raw_Data!N717</f>
        <v>69.2</v>
      </c>
      <c r="O717" s="15">
        <f>Raw_Data!O717</f>
        <v>70.8</v>
      </c>
      <c r="P717" s="15" t="str">
        <f>Raw_Data!P717</f>
        <v>Sprinkler</v>
      </c>
      <c r="Q717" s="15">
        <f>Raw_Data!Q717</f>
        <v>196.7</v>
      </c>
      <c r="R717" s="15">
        <f>Raw_Data!R717</f>
        <v>8.6300000000000008</v>
      </c>
      <c r="S717" s="15">
        <f>Raw_Data!S717</f>
        <v>0.8</v>
      </c>
      <c r="T717" s="18">
        <f>IF(Raw_Data!T717="",ROUND(AVERAGEIFS(Raw_Data!$T$2:$T$4001,Raw_Data!$E$2:$E$4001,E717,Raw_Data!$D$2:$D$4001,D717),2),IF(Raw_Data!T717&gt;INDEX(Cleaning_Reference!$F$6:$F$13,MATCH(D717,Cleaning_Reference!$A$6:$A$13,0)),INDEX(Cleaning_Reference!$F$6:$F$13,MATCH(D717,Cleaning_Reference!$A$6:$A$13,0)),Raw_Data!T717))</f>
        <v>1.69</v>
      </c>
      <c r="U717" s="15">
        <f>Raw_Data!U717</f>
        <v>12.49</v>
      </c>
      <c r="V717" s="15">
        <f>Raw_Data!V717</f>
        <v>80118</v>
      </c>
      <c r="W717" s="15">
        <f>Raw_Data!W717</f>
        <v>592330</v>
      </c>
      <c r="X717" s="15">
        <f>Raw_Data!X717</f>
        <v>1000674</v>
      </c>
      <c r="Y717" s="15">
        <f>Raw_Data!Y717</f>
        <v>408344</v>
      </c>
      <c r="Z717" s="15">
        <f>Raw_Data!Z717</f>
        <v>5310</v>
      </c>
      <c r="AA717" s="15">
        <f>Raw_Data!AA717</f>
        <v>2.3519999999999999</v>
      </c>
      <c r="AB717" s="15">
        <f>Raw_Data!AB717</f>
        <v>29.3</v>
      </c>
      <c r="AC717" s="19" t="str">
        <f>IF(Raw_Data!G717="","Yes","No")</f>
        <v>No</v>
      </c>
      <c r="AD717" s="19" t="str">
        <f>IF(Raw_Data!L717="","Yes","No")</f>
        <v>No</v>
      </c>
      <c r="AE717" s="19" t="str">
        <f>IF(Raw_Data!T717="","Imputed",IF(Raw_Data!T717&gt;INDEX(Cleaning_Reference!$F$6:$F$13,MATCH(D717,Cleaning_Reference!$A$6:$A$13,0)),"Capped","Original"))</f>
        <v>Original</v>
      </c>
      <c r="AF717" s="21">
        <f t="shared" si="11"/>
        <v>12.49</v>
      </c>
    </row>
    <row r="718" spans="1:32" ht="15" customHeight="1" x14ac:dyDescent="0.3">
      <c r="A718" s="20" t="str">
        <f>Raw_Data!A718</f>
        <v>SF10717</v>
      </c>
      <c r="B718" s="15" t="str">
        <f>Raw_Data!B718</f>
        <v>Telangana</v>
      </c>
      <c r="C718" s="15" t="str">
        <f>Raw_Data!C718</f>
        <v>Ludhiana</v>
      </c>
      <c r="D718" s="15" t="str">
        <f>Raw_Data!D718</f>
        <v>Maize</v>
      </c>
      <c r="E718" s="15" t="str">
        <f>Raw_Data!E718</f>
        <v>Kharif</v>
      </c>
      <c r="F718" s="15">
        <f>Raw_Data!F718</f>
        <v>6.77</v>
      </c>
      <c r="G718" s="18">
        <f>IF(Raw_Data!G718="",ROUND(AVERAGEIFS(Raw_Data!$G$2:$G$4001,Raw_Data!$E$2:$E$4001,E718),1),Raw_Data!G718)</f>
        <v>875.2</v>
      </c>
      <c r="H718" s="15">
        <f>Raw_Data!H718</f>
        <v>32.700000000000003</v>
      </c>
      <c r="I718" s="15">
        <f>Raw_Data!I718</f>
        <v>79.099999999999994</v>
      </c>
      <c r="J718" s="15">
        <f>Raw_Data!J718</f>
        <v>7.6</v>
      </c>
      <c r="K718" s="15">
        <f>Raw_Data!K718</f>
        <v>7.4</v>
      </c>
      <c r="L718" s="18">
        <f>IF(Raw_Data!L718="",ROUND(AVERAGEIFS(Raw_Data!$L$2:$L$4001,Raw_Data!$E$2:$E$4001,E718),1),Raw_Data!L718)</f>
        <v>31</v>
      </c>
      <c r="M718" s="15">
        <f>Raw_Data!M718</f>
        <v>136.6</v>
      </c>
      <c r="N718" s="15">
        <f>Raw_Data!N718</f>
        <v>99.6</v>
      </c>
      <c r="O718" s="15">
        <f>Raw_Data!O718</f>
        <v>134.69999999999999</v>
      </c>
      <c r="P718" s="15" t="str">
        <f>Raw_Data!P718</f>
        <v>Flood</v>
      </c>
      <c r="Q718" s="15">
        <f>Raw_Data!Q718</f>
        <v>198.6</v>
      </c>
      <c r="R718" s="15">
        <f>Raw_Data!R718</f>
        <v>1.29</v>
      </c>
      <c r="S718" s="15">
        <f>Raw_Data!S718</f>
        <v>0.69</v>
      </c>
      <c r="T718" s="18">
        <f>IF(Raw_Data!T718="",ROUND(AVERAGEIFS(Raw_Data!$T$2:$T$4001,Raw_Data!$E$2:$E$4001,E718,Raw_Data!$D$2:$D$4001,D718),2),IF(Raw_Data!T718&gt;INDEX(Cleaning_Reference!$F$6:$F$13,MATCH(D718,Cleaning_Reference!$A$6:$A$13,0)),INDEX(Cleaning_Reference!$F$6:$F$13,MATCH(D718,Cleaning_Reference!$A$6:$A$13,0)),Raw_Data!T718))</f>
        <v>2.64</v>
      </c>
      <c r="U718" s="15">
        <f>Raw_Data!U718</f>
        <v>17.87</v>
      </c>
      <c r="V718" s="15">
        <f>Raw_Data!V718</f>
        <v>24183</v>
      </c>
      <c r="W718" s="15">
        <f>Raw_Data!W718</f>
        <v>447692</v>
      </c>
      <c r="X718" s="15">
        <f>Raw_Data!X718</f>
        <v>432150</v>
      </c>
      <c r="Y718" s="15">
        <f>Raw_Data!Y718</f>
        <v>-15542</v>
      </c>
      <c r="Z718" s="15">
        <f>Raw_Data!Z718</f>
        <v>4409</v>
      </c>
      <c r="AA718" s="15">
        <f>Raw_Data!AA718</f>
        <v>4.0529999999999999</v>
      </c>
      <c r="AB718" s="15">
        <f>Raw_Data!AB718</f>
        <v>69.3</v>
      </c>
      <c r="AC718" s="19" t="str">
        <f>IF(Raw_Data!G718="","Yes","No")</f>
        <v>No</v>
      </c>
      <c r="AD718" s="19" t="str">
        <f>IF(Raw_Data!L718="","Yes","No")</f>
        <v>No</v>
      </c>
      <c r="AE718" s="19" t="str">
        <f>IF(Raw_Data!T718="","Imputed",IF(Raw_Data!T718&gt;INDEX(Cleaning_Reference!$F$6:$F$13,MATCH(D718,Cleaning_Reference!$A$6:$A$13,0)),"Capped","Original"))</f>
        <v>Original</v>
      </c>
      <c r="AF718" s="21">
        <f t="shared" si="11"/>
        <v>17.87</v>
      </c>
    </row>
    <row r="719" spans="1:32" ht="15" customHeight="1" x14ac:dyDescent="0.3">
      <c r="A719" s="20" t="str">
        <f>Raw_Data!A719</f>
        <v>SF10718</v>
      </c>
      <c r="B719" s="15" t="str">
        <f>Raw_Data!B719</f>
        <v>Madhya Pradesh</v>
      </c>
      <c r="C719" s="15" t="str">
        <f>Raw_Data!C719</f>
        <v>Warangal</v>
      </c>
      <c r="D719" s="15" t="str">
        <f>Raw_Data!D719</f>
        <v>Maize</v>
      </c>
      <c r="E719" s="15" t="str">
        <f>Raw_Data!E719</f>
        <v>Rabi</v>
      </c>
      <c r="F719" s="15">
        <f>Raw_Data!F719</f>
        <v>5.7</v>
      </c>
      <c r="G719" s="18">
        <f>IF(Raw_Data!G719="",ROUND(AVERAGEIFS(Raw_Data!$G$2:$G$4001,Raw_Data!$E$2:$E$4001,E719),1),Raw_Data!G719)</f>
        <v>300.2</v>
      </c>
      <c r="H719" s="15">
        <f>Raw_Data!H719</f>
        <v>22</v>
      </c>
      <c r="I719" s="15">
        <f>Raw_Data!I719</f>
        <v>77.400000000000006</v>
      </c>
      <c r="J719" s="15">
        <f>Raw_Data!J719</f>
        <v>8.5</v>
      </c>
      <c r="K719" s="15">
        <f>Raw_Data!K719</f>
        <v>6.15</v>
      </c>
      <c r="L719" s="18">
        <f>IF(Raw_Data!L719="",ROUND(AVERAGEIFS(Raw_Data!$L$2:$L$4001,Raw_Data!$E$2:$E$4001,E719),1),Raw_Data!L719)</f>
        <v>20.5</v>
      </c>
      <c r="M719" s="15">
        <f>Raw_Data!M719</f>
        <v>93.5</v>
      </c>
      <c r="N719" s="15">
        <f>Raw_Data!N719</f>
        <v>50.4</v>
      </c>
      <c r="O719" s="15">
        <f>Raw_Data!O719</f>
        <v>112.6</v>
      </c>
      <c r="P719" s="15" t="str">
        <f>Raw_Data!P719</f>
        <v>Drip</v>
      </c>
      <c r="Q719" s="15">
        <f>Raw_Data!Q719</f>
        <v>149.80000000000001</v>
      </c>
      <c r="R719" s="15">
        <f>Raw_Data!R719</f>
        <v>3.11</v>
      </c>
      <c r="S719" s="15">
        <f>Raw_Data!S719</f>
        <v>0.95</v>
      </c>
      <c r="T719" s="18">
        <f>IF(Raw_Data!T719="",ROUND(AVERAGEIFS(Raw_Data!$T$2:$T$4001,Raw_Data!$E$2:$E$4001,E719,Raw_Data!$D$2:$D$4001,D719),2),IF(Raw_Data!T719&gt;INDEX(Cleaning_Reference!$F$6:$F$13,MATCH(D719,Cleaning_Reference!$A$6:$A$13,0)),INDEX(Cleaning_Reference!$F$6:$F$13,MATCH(D719,Cleaning_Reference!$A$6:$A$13,0)),Raw_Data!T719))</f>
        <v>2.36</v>
      </c>
      <c r="U719" s="15">
        <f>Raw_Data!U719</f>
        <v>13.45</v>
      </c>
      <c r="V719" s="15">
        <f>Raw_Data!V719</f>
        <v>19225</v>
      </c>
      <c r="W719" s="15">
        <f>Raw_Data!W719</f>
        <v>342297</v>
      </c>
      <c r="X719" s="15">
        <f>Raw_Data!X719</f>
        <v>258576</v>
      </c>
      <c r="Y719" s="15">
        <f>Raw_Data!Y719</f>
        <v>-83721</v>
      </c>
      <c r="Z719" s="15">
        <f>Raw_Data!Z719</f>
        <v>2516</v>
      </c>
      <c r="AA719" s="15">
        <f>Raw_Data!AA719</f>
        <v>5.3460000000000001</v>
      </c>
      <c r="AB719" s="15">
        <f>Raw_Data!AB719</f>
        <v>51.4</v>
      </c>
      <c r="AC719" s="19" t="str">
        <f>IF(Raw_Data!G719="","Yes","No")</f>
        <v>No</v>
      </c>
      <c r="AD719" s="19" t="str">
        <f>IF(Raw_Data!L719="","Yes","No")</f>
        <v>No</v>
      </c>
      <c r="AE719" s="19" t="str">
        <f>IF(Raw_Data!T719="","Imputed",IF(Raw_Data!T719&gt;INDEX(Cleaning_Reference!$F$6:$F$13,MATCH(D719,Cleaning_Reference!$A$6:$A$13,0)),"Capped","Original"))</f>
        <v>Original</v>
      </c>
      <c r="AF719" s="21">
        <f t="shared" si="11"/>
        <v>13.45</v>
      </c>
    </row>
    <row r="720" spans="1:32" ht="15" customHeight="1" x14ac:dyDescent="0.3">
      <c r="A720" s="20" t="str">
        <f>Raw_Data!A720</f>
        <v>SF10719</v>
      </c>
      <c r="B720" s="15" t="str">
        <f>Raw_Data!B720</f>
        <v>Andhra Pradesh</v>
      </c>
      <c r="C720" s="15" t="str">
        <f>Raw_Data!C720</f>
        <v>Nalgonda</v>
      </c>
      <c r="D720" s="15" t="str">
        <f>Raw_Data!D720</f>
        <v>Rice</v>
      </c>
      <c r="E720" s="15" t="str">
        <f>Raw_Data!E720</f>
        <v>Rabi</v>
      </c>
      <c r="F720" s="15">
        <f>Raw_Data!F720</f>
        <v>8.3699999999999992</v>
      </c>
      <c r="G720" s="18">
        <f>IF(Raw_Data!G720="",ROUND(AVERAGEIFS(Raw_Data!$G$2:$G$4001,Raw_Data!$E$2:$E$4001,E720),1),Raw_Data!G720)</f>
        <v>599.70000000000005</v>
      </c>
      <c r="H720" s="15">
        <f>Raw_Data!H720</f>
        <v>27.3</v>
      </c>
      <c r="I720" s="15">
        <f>Raw_Data!I720</f>
        <v>59.4</v>
      </c>
      <c r="J720" s="15">
        <f>Raw_Data!J720</f>
        <v>8.9</v>
      </c>
      <c r="K720" s="15">
        <f>Raw_Data!K720</f>
        <v>6.48</v>
      </c>
      <c r="L720" s="18">
        <f>IF(Raw_Data!L720="",ROUND(AVERAGEIFS(Raw_Data!$L$2:$L$4001,Raw_Data!$E$2:$E$4001,E720),1),Raw_Data!L720)</f>
        <v>15.7</v>
      </c>
      <c r="M720" s="15">
        <f>Raw_Data!M720</f>
        <v>160.4</v>
      </c>
      <c r="N720" s="15">
        <f>Raw_Data!N720</f>
        <v>51.7</v>
      </c>
      <c r="O720" s="15">
        <f>Raw_Data!O720</f>
        <v>158.19999999999999</v>
      </c>
      <c r="P720" s="15" t="str">
        <f>Raw_Data!P720</f>
        <v>Flood</v>
      </c>
      <c r="Q720" s="15">
        <f>Raw_Data!Q720</f>
        <v>234.9</v>
      </c>
      <c r="R720" s="15">
        <f>Raw_Data!R720</f>
        <v>5.45</v>
      </c>
      <c r="S720" s="15">
        <f>Raw_Data!S720</f>
        <v>0.8</v>
      </c>
      <c r="T720" s="18">
        <f>IF(Raw_Data!T720="",ROUND(AVERAGEIFS(Raw_Data!$T$2:$T$4001,Raw_Data!$E$2:$E$4001,E720,Raw_Data!$D$2:$D$4001,D720),2),IF(Raw_Data!T720&gt;INDEX(Cleaning_Reference!$F$6:$F$13,MATCH(D720,Cleaning_Reference!$A$6:$A$13,0)),INDEX(Cleaning_Reference!$F$6:$F$13,MATCH(D720,Cleaning_Reference!$A$6:$A$13,0)),Raw_Data!T720))</f>
        <v>4.29</v>
      </c>
      <c r="U720" s="15">
        <f>Raw_Data!U720</f>
        <v>35.909999999999997</v>
      </c>
      <c r="V720" s="15">
        <f>Raw_Data!V720</f>
        <v>25820</v>
      </c>
      <c r="W720" s="15">
        <f>Raw_Data!W720</f>
        <v>534924</v>
      </c>
      <c r="X720" s="15">
        <f>Raw_Data!X720</f>
        <v>927196</v>
      </c>
      <c r="Y720" s="15">
        <f>Raw_Data!Y720</f>
        <v>392272</v>
      </c>
      <c r="Z720" s="15">
        <f>Raw_Data!Z720</f>
        <v>18680</v>
      </c>
      <c r="AA720" s="15">
        <f>Raw_Data!AA720</f>
        <v>1.9219999999999999</v>
      </c>
      <c r="AB720" s="15">
        <f>Raw_Data!AB720</f>
        <v>34.200000000000003</v>
      </c>
      <c r="AC720" s="19" t="str">
        <f>IF(Raw_Data!G720="","Yes","No")</f>
        <v>No</v>
      </c>
      <c r="AD720" s="19" t="str">
        <f>IF(Raw_Data!L720="","Yes","No")</f>
        <v>No</v>
      </c>
      <c r="AE720" s="19" t="str">
        <f>IF(Raw_Data!T720="","Imputed",IF(Raw_Data!T720&gt;INDEX(Cleaning_Reference!$F$6:$F$13,MATCH(D720,Cleaning_Reference!$A$6:$A$13,0)),"Capped","Original"))</f>
        <v>Original</v>
      </c>
      <c r="AF720" s="21">
        <f t="shared" si="11"/>
        <v>35.909999999999997</v>
      </c>
    </row>
    <row r="721" spans="1:32" ht="15" customHeight="1" x14ac:dyDescent="0.3">
      <c r="A721" s="20" t="str">
        <f>Raw_Data!A721</f>
        <v>SF10720</v>
      </c>
      <c r="B721" s="15" t="str">
        <f>Raw_Data!B721</f>
        <v>Karnataka</v>
      </c>
      <c r="C721" s="15" t="str">
        <f>Raw_Data!C721</f>
        <v>Guntur</v>
      </c>
      <c r="D721" s="15" t="str">
        <f>Raw_Data!D721</f>
        <v>Cotton</v>
      </c>
      <c r="E721" s="15" t="str">
        <f>Raw_Data!E721</f>
        <v>Rabi</v>
      </c>
      <c r="F721" s="15">
        <f>Raw_Data!F721</f>
        <v>4.8099999999999996</v>
      </c>
      <c r="G721" s="18">
        <f>IF(Raw_Data!G721="",ROUND(AVERAGEIFS(Raw_Data!$G$2:$G$4001,Raw_Data!$E$2:$E$4001,E721),1),Raw_Data!G721)</f>
        <v>178.9</v>
      </c>
      <c r="H721" s="15">
        <f>Raw_Data!H721</f>
        <v>22.9</v>
      </c>
      <c r="I721" s="15">
        <f>Raw_Data!I721</f>
        <v>45.3</v>
      </c>
      <c r="J721" s="15">
        <f>Raw_Data!J721</f>
        <v>7.7</v>
      </c>
      <c r="K721" s="15">
        <f>Raw_Data!K721</f>
        <v>6.73</v>
      </c>
      <c r="L721" s="18">
        <f>IF(Raw_Data!L721="",ROUND(AVERAGEIFS(Raw_Data!$L$2:$L$4001,Raw_Data!$E$2:$E$4001,E721),1),Raw_Data!L721)</f>
        <v>24.7</v>
      </c>
      <c r="M721" s="15">
        <f>Raw_Data!M721</f>
        <v>90.4</v>
      </c>
      <c r="N721" s="15">
        <f>Raw_Data!N721</f>
        <v>51.5</v>
      </c>
      <c r="O721" s="15">
        <f>Raw_Data!O721</f>
        <v>69.400000000000006</v>
      </c>
      <c r="P721" s="15" t="str">
        <f>Raw_Data!P721</f>
        <v>Rainfed</v>
      </c>
      <c r="Q721" s="15">
        <f>Raw_Data!Q721</f>
        <v>207.7</v>
      </c>
      <c r="R721" s="15">
        <f>Raw_Data!R721</f>
        <v>5.25</v>
      </c>
      <c r="S721" s="15">
        <f>Raw_Data!S721</f>
        <v>0.65</v>
      </c>
      <c r="T721" s="18">
        <f>IF(Raw_Data!T721="",ROUND(AVERAGEIFS(Raw_Data!$T$2:$T$4001,Raw_Data!$E$2:$E$4001,E721,Raw_Data!$D$2:$D$4001,D721),2),IF(Raw_Data!T721&gt;INDEX(Cleaning_Reference!$F$6:$F$13,MATCH(D721,Cleaning_Reference!$A$6:$A$13,0)),INDEX(Cleaning_Reference!$F$6:$F$13,MATCH(D721,Cleaning_Reference!$A$6:$A$13,0)),Raw_Data!T721))</f>
        <v>1</v>
      </c>
      <c r="U721" s="15">
        <f>Raw_Data!U721</f>
        <v>4.8099999999999996</v>
      </c>
      <c r="V721" s="15">
        <f>Raw_Data!V721</f>
        <v>67689</v>
      </c>
      <c r="W721" s="15">
        <f>Raw_Data!W721</f>
        <v>305913</v>
      </c>
      <c r="X721" s="15">
        <f>Raw_Data!X721</f>
        <v>325584</v>
      </c>
      <c r="Y721" s="15">
        <f>Raw_Data!Y721</f>
        <v>19671</v>
      </c>
      <c r="Z721" s="15">
        <f>Raw_Data!Z721</f>
        <v>1584</v>
      </c>
      <c r="AA721" s="15">
        <f>Raw_Data!AA721</f>
        <v>3.0369999999999999</v>
      </c>
      <c r="AB721" s="15">
        <f>Raw_Data!AB721</f>
        <v>33.200000000000003</v>
      </c>
      <c r="AC721" s="19" t="str">
        <f>IF(Raw_Data!G721="","Yes","No")</f>
        <v>No</v>
      </c>
      <c r="AD721" s="19" t="str">
        <f>IF(Raw_Data!L721="","Yes","No")</f>
        <v>No</v>
      </c>
      <c r="AE721" s="19" t="str">
        <f>IF(Raw_Data!T721="","Imputed",IF(Raw_Data!T721&gt;INDEX(Cleaning_Reference!$F$6:$F$13,MATCH(D721,Cleaning_Reference!$A$6:$A$13,0)),"Capped","Original"))</f>
        <v>Original</v>
      </c>
      <c r="AF721" s="21">
        <f t="shared" si="11"/>
        <v>4.8099999999999996</v>
      </c>
    </row>
    <row r="722" spans="1:32" ht="15" customHeight="1" x14ac:dyDescent="0.3">
      <c r="A722" s="20" t="str">
        <f>Raw_Data!A722</f>
        <v>SF10721</v>
      </c>
      <c r="B722" s="15" t="str">
        <f>Raw_Data!B722</f>
        <v>Tamil Nadu</v>
      </c>
      <c r="C722" s="15" t="str">
        <f>Raw_Data!C722</f>
        <v>Rajkot</v>
      </c>
      <c r="D722" s="15" t="str">
        <f>Raw_Data!D722</f>
        <v>Maize</v>
      </c>
      <c r="E722" s="15" t="str">
        <f>Raw_Data!E722</f>
        <v>Kharif</v>
      </c>
      <c r="F722" s="15">
        <f>Raw_Data!F722</f>
        <v>0.83</v>
      </c>
      <c r="G722" s="18">
        <f>IF(Raw_Data!G722="",ROUND(AVERAGEIFS(Raw_Data!$G$2:$G$4001,Raw_Data!$E$2:$E$4001,E722),1),Raw_Data!G722)</f>
        <v>788.4</v>
      </c>
      <c r="H722" s="15">
        <f>Raw_Data!H722</f>
        <v>29.8</v>
      </c>
      <c r="I722" s="15">
        <f>Raw_Data!I722</f>
        <v>75.400000000000006</v>
      </c>
      <c r="J722" s="15">
        <f>Raw_Data!J722</f>
        <v>7.1</v>
      </c>
      <c r="K722" s="15">
        <f>Raw_Data!K722</f>
        <v>6.96</v>
      </c>
      <c r="L722" s="18">
        <f>IF(Raw_Data!L722="",ROUND(AVERAGEIFS(Raw_Data!$L$2:$L$4001,Raw_Data!$E$2:$E$4001,E722),1),Raw_Data!L722)</f>
        <v>32.4</v>
      </c>
      <c r="M722" s="15">
        <f>Raw_Data!M722</f>
        <v>139.19999999999999</v>
      </c>
      <c r="N722" s="15">
        <f>Raw_Data!N722</f>
        <v>54.4</v>
      </c>
      <c r="O722" s="15">
        <f>Raw_Data!O722</f>
        <v>96.1</v>
      </c>
      <c r="P722" s="15" t="str">
        <f>Raw_Data!P722</f>
        <v>Rainfed</v>
      </c>
      <c r="Q722" s="15">
        <f>Raw_Data!Q722</f>
        <v>126</v>
      </c>
      <c r="R722" s="15">
        <f>Raw_Data!R722</f>
        <v>7.91</v>
      </c>
      <c r="S722" s="15">
        <f>Raw_Data!S722</f>
        <v>0.86</v>
      </c>
      <c r="T722" s="18">
        <f>IF(Raw_Data!T722="",ROUND(AVERAGEIFS(Raw_Data!$T$2:$T$4001,Raw_Data!$E$2:$E$4001,E722,Raw_Data!$D$2:$D$4001,D722),2),IF(Raw_Data!T722&gt;INDEX(Cleaning_Reference!$F$6:$F$13,MATCH(D722,Cleaning_Reference!$A$6:$A$13,0)),INDEX(Cleaning_Reference!$F$6:$F$13,MATCH(D722,Cleaning_Reference!$A$6:$A$13,0)),Raw_Data!T722))</f>
        <v>3.88</v>
      </c>
      <c r="U722" s="15">
        <f>Raw_Data!U722</f>
        <v>3.22</v>
      </c>
      <c r="V722" s="15">
        <f>Raw_Data!V722</f>
        <v>19654</v>
      </c>
      <c r="W722" s="15">
        <f>Raw_Data!W722</f>
        <v>48693</v>
      </c>
      <c r="X722" s="15">
        <f>Raw_Data!X722</f>
        <v>63286</v>
      </c>
      <c r="Y722" s="15">
        <f>Raw_Data!Y722</f>
        <v>14593</v>
      </c>
      <c r="Z722" s="15">
        <f>Raw_Data!Z722</f>
        <v>272</v>
      </c>
      <c r="AA722" s="15">
        <f>Raw_Data!AA722</f>
        <v>11.837999999999999</v>
      </c>
      <c r="AB722" s="15">
        <f>Raw_Data!AB722</f>
        <v>46.9</v>
      </c>
      <c r="AC722" s="19" t="str">
        <f>IF(Raw_Data!G722="","Yes","No")</f>
        <v>No</v>
      </c>
      <c r="AD722" s="19" t="str">
        <f>IF(Raw_Data!L722="","Yes","No")</f>
        <v>No</v>
      </c>
      <c r="AE722" s="19" t="str">
        <f>IF(Raw_Data!T722="","Imputed",IF(Raw_Data!T722&gt;INDEX(Cleaning_Reference!$F$6:$F$13,MATCH(D722,Cleaning_Reference!$A$6:$A$13,0)),"Capped","Original"))</f>
        <v>Original</v>
      </c>
      <c r="AF722" s="21">
        <f t="shared" si="11"/>
        <v>3.22</v>
      </c>
    </row>
    <row r="723" spans="1:32" ht="15" customHeight="1" x14ac:dyDescent="0.3">
      <c r="A723" s="20" t="str">
        <f>Raw_Data!A723</f>
        <v>SF10722</v>
      </c>
      <c r="B723" s="15" t="str">
        <f>Raw_Data!B723</f>
        <v>Andhra Pradesh</v>
      </c>
      <c r="C723" s="15" t="str">
        <f>Raw_Data!C723</f>
        <v>Warangal</v>
      </c>
      <c r="D723" s="15" t="str">
        <f>Raw_Data!D723</f>
        <v>Chilli</v>
      </c>
      <c r="E723" s="15" t="str">
        <f>Raw_Data!E723</f>
        <v>Rabi</v>
      </c>
      <c r="F723" s="15">
        <f>Raw_Data!F723</f>
        <v>6.31</v>
      </c>
      <c r="G723" s="18">
        <f>IF(Raw_Data!G723="",ROUND(AVERAGEIFS(Raw_Data!$G$2:$G$4001,Raw_Data!$E$2:$E$4001,E723),1),Raw_Data!G723)</f>
        <v>484.3</v>
      </c>
      <c r="H723" s="15">
        <f>Raw_Data!H723</f>
        <v>20.9</v>
      </c>
      <c r="I723" s="15">
        <f>Raw_Data!I723</f>
        <v>50.3</v>
      </c>
      <c r="J723" s="15">
        <f>Raw_Data!J723</f>
        <v>7.8</v>
      </c>
      <c r="K723" s="15">
        <f>Raw_Data!K723</f>
        <v>7.37</v>
      </c>
      <c r="L723" s="18">
        <f>IF(Raw_Data!L723="",ROUND(AVERAGEIFS(Raw_Data!$L$2:$L$4001,Raw_Data!$E$2:$E$4001,E723),1),Raw_Data!L723)</f>
        <v>23.4</v>
      </c>
      <c r="M723" s="15">
        <f>Raw_Data!M723</f>
        <v>101.9</v>
      </c>
      <c r="N723" s="15">
        <f>Raw_Data!N723</f>
        <v>30.1</v>
      </c>
      <c r="O723" s="15">
        <f>Raw_Data!O723</f>
        <v>76.900000000000006</v>
      </c>
      <c r="P723" s="15" t="str">
        <f>Raw_Data!P723</f>
        <v>Sprinkler</v>
      </c>
      <c r="Q723" s="15">
        <f>Raw_Data!Q723</f>
        <v>169.8</v>
      </c>
      <c r="R723" s="15">
        <f>Raw_Data!R723</f>
        <v>2.35</v>
      </c>
      <c r="S723" s="15">
        <f>Raw_Data!S723</f>
        <v>0.67</v>
      </c>
      <c r="T723" s="18">
        <f>IF(Raw_Data!T723="",ROUND(AVERAGEIFS(Raw_Data!$T$2:$T$4001,Raw_Data!$E$2:$E$4001,E723,Raw_Data!$D$2:$D$4001,D723),2),IF(Raw_Data!T723&gt;INDEX(Cleaning_Reference!$F$6:$F$13,MATCH(D723,Cleaning_Reference!$A$6:$A$13,0)),INDEX(Cleaning_Reference!$F$6:$F$13,MATCH(D723,Cleaning_Reference!$A$6:$A$13,0)),Raw_Data!T723))</f>
        <v>0.97</v>
      </c>
      <c r="U723" s="15">
        <f>Raw_Data!U723</f>
        <v>6.12</v>
      </c>
      <c r="V723" s="15">
        <f>Raw_Data!V723</f>
        <v>117021</v>
      </c>
      <c r="W723" s="15">
        <f>Raw_Data!W723</f>
        <v>401995</v>
      </c>
      <c r="X723" s="15">
        <f>Raw_Data!X723</f>
        <v>716169</v>
      </c>
      <c r="Y723" s="15">
        <f>Raw_Data!Y723</f>
        <v>314174</v>
      </c>
      <c r="Z723" s="15">
        <f>Raw_Data!Z723</f>
        <v>3218</v>
      </c>
      <c r="AA723" s="15">
        <f>Raw_Data!AA723</f>
        <v>1.9019999999999999</v>
      </c>
      <c r="AB723" s="15">
        <f>Raw_Data!AB723</f>
        <v>43.1</v>
      </c>
      <c r="AC723" s="19" t="str">
        <f>IF(Raw_Data!G723="","Yes","No")</f>
        <v>No</v>
      </c>
      <c r="AD723" s="19" t="str">
        <f>IF(Raw_Data!L723="","Yes","No")</f>
        <v>No</v>
      </c>
      <c r="AE723" s="19" t="str">
        <f>IF(Raw_Data!T723="","Imputed",IF(Raw_Data!T723&gt;INDEX(Cleaning_Reference!$F$6:$F$13,MATCH(D723,Cleaning_Reference!$A$6:$A$13,0)),"Capped","Original"))</f>
        <v>Original</v>
      </c>
      <c r="AF723" s="21">
        <f t="shared" si="11"/>
        <v>6.12</v>
      </c>
    </row>
    <row r="724" spans="1:32" ht="15" customHeight="1" x14ac:dyDescent="0.3">
      <c r="A724" s="20" t="str">
        <f>Raw_Data!A724</f>
        <v>SF10723</v>
      </c>
      <c r="B724" s="15" t="str">
        <f>Raw_Data!B724</f>
        <v>Telangana</v>
      </c>
      <c r="C724" s="15" t="str">
        <f>Raw_Data!C724</f>
        <v>Erode</v>
      </c>
      <c r="D724" s="15" t="str">
        <f>Raw_Data!D724</f>
        <v>Groundnut</v>
      </c>
      <c r="E724" s="15" t="str">
        <f>Raw_Data!E724</f>
        <v>Kharif</v>
      </c>
      <c r="F724" s="15">
        <f>Raw_Data!F724</f>
        <v>1.86</v>
      </c>
      <c r="G724" s="18">
        <f>IF(Raw_Data!G724="",ROUND(AVERAGEIFS(Raw_Data!$G$2:$G$4001,Raw_Data!$E$2:$E$4001,E724),1),Raw_Data!G724)</f>
        <v>715</v>
      </c>
      <c r="H724" s="15">
        <f>Raw_Data!H724</f>
        <v>19.399999999999999</v>
      </c>
      <c r="I724" s="15">
        <f>Raw_Data!I724</f>
        <v>81.5</v>
      </c>
      <c r="J724" s="15">
        <f>Raw_Data!J724</f>
        <v>6.6</v>
      </c>
      <c r="K724" s="15">
        <f>Raw_Data!K724</f>
        <v>6.68</v>
      </c>
      <c r="L724" s="18">
        <f>IF(Raw_Data!L724="",ROUND(AVERAGEIFS(Raw_Data!$L$2:$L$4001,Raw_Data!$E$2:$E$4001,E724),1),Raw_Data!L724)</f>
        <v>33.9</v>
      </c>
      <c r="M724" s="15">
        <f>Raw_Data!M724</f>
        <v>103.9</v>
      </c>
      <c r="N724" s="15">
        <f>Raw_Data!N724</f>
        <v>79.099999999999994</v>
      </c>
      <c r="O724" s="15">
        <f>Raw_Data!O724</f>
        <v>118.1</v>
      </c>
      <c r="P724" s="15" t="str">
        <f>Raw_Data!P724</f>
        <v>Flood</v>
      </c>
      <c r="Q724" s="15">
        <f>Raw_Data!Q724</f>
        <v>171.2</v>
      </c>
      <c r="R724" s="15">
        <f>Raw_Data!R724</f>
        <v>4.42</v>
      </c>
      <c r="S724" s="15">
        <f>Raw_Data!S724</f>
        <v>0.98</v>
      </c>
      <c r="T724" s="18">
        <f>IF(Raw_Data!T724="",ROUND(AVERAGEIFS(Raw_Data!$T$2:$T$4001,Raw_Data!$E$2:$E$4001,E724,Raw_Data!$D$2:$D$4001,D724),2),IF(Raw_Data!T724&gt;INDEX(Cleaning_Reference!$F$6:$F$13,MATCH(D724,Cleaning_Reference!$A$6:$A$13,0)),INDEX(Cleaning_Reference!$F$6:$F$13,MATCH(D724,Cleaning_Reference!$A$6:$A$13,0)),Raw_Data!T724))</f>
        <v>2.08</v>
      </c>
      <c r="U724" s="15">
        <f>Raw_Data!U724</f>
        <v>3.87</v>
      </c>
      <c r="V724" s="15">
        <f>Raw_Data!V724</f>
        <v>55512</v>
      </c>
      <c r="W724" s="15">
        <f>Raw_Data!W724</f>
        <v>119928</v>
      </c>
      <c r="X724" s="15">
        <f>Raw_Data!X724</f>
        <v>214831</v>
      </c>
      <c r="Y724" s="15">
        <f>Raw_Data!Y724</f>
        <v>94903</v>
      </c>
      <c r="Z724" s="15">
        <f>Raw_Data!Z724</f>
        <v>1162</v>
      </c>
      <c r="AA724" s="15">
        <f>Raw_Data!AA724</f>
        <v>3.33</v>
      </c>
      <c r="AB724" s="15">
        <f>Raw_Data!AB724</f>
        <v>55.3</v>
      </c>
      <c r="AC724" s="19" t="str">
        <f>IF(Raw_Data!G724="","Yes","No")</f>
        <v>No</v>
      </c>
      <c r="AD724" s="19" t="str">
        <f>IF(Raw_Data!L724="","Yes","No")</f>
        <v>No</v>
      </c>
      <c r="AE724" s="19" t="str">
        <f>IF(Raw_Data!T724="","Imputed",IF(Raw_Data!T724&gt;INDEX(Cleaning_Reference!$F$6:$F$13,MATCH(D724,Cleaning_Reference!$A$6:$A$13,0)),"Capped","Original"))</f>
        <v>Original</v>
      </c>
      <c r="AF724" s="21">
        <f t="shared" si="11"/>
        <v>3.87</v>
      </c>
    </row>
    <row r="725" spans="1:32" ht="15" customHeight="1" x14ac:dyDescent="0.3">
      <c r="A725" s="20" t="str">
        <f>Raw_Data!A725</f>
        <v>SF10724</v>
      </c>
      <c r="B725" s="15" t="str">
        <f>Raw_Data!B725</f>
        <v>Telangana</v>
      </c>
      <c r="C725" s="15" t="str">
        <f>Raw_Data!C725</f>
        <v>Ludhiana</v>
      </c>
      <c r="D725" s="15" t="str">
        <f>Raw_Data!D725</f>
        <v>Sugarcane</v>
      </c>
      <c r="E725" s="15" t="str">
        <f>Raw_Data!E725</f>
        <v>Rabi</v>
      </c>
      <c r="F725" s="15">
        <f>Raw_Data!F725</f>
        <v>6.35</v>
      </c>
      <c r="G725" s="18">
        <f>IF(Raw_Data!G725="",ROUND(AVERAGEIFS(Raw_Data!$G$2:$G$4001,Raw_Data!$E$2:$E$4001,E725),1),Raw_Data!G725)</f>
        <v>637.79999999999995</v>
      </c>
      <c r="H725" s="15">
        <f>Raw_Data!H725</f>
        <v>24.1</v>
      </c>
      <c r="I725" s="15">
        <f>Raw_Data!I725</f>
        <v>59.4</v>
      </c>
      <c r="J725" s="15">
        <f>Raw_Data!J725</f>
        <v>7.5</v>
      </c>
      <c r="K725" s="15">
        <f>Raw_Data!K725</f>
        <v>7.16</v>
      </c>
      <c r="L725" s="18">
        <f>IF(Raw_Data!L725="",ROUND(AVERAGEIFS(Raw_Data!$L$2:$L$4001,Raw_Data!$E$2:$E$4001,E725),1),Raw_Data!L725)</f>
        <v>16.899999999999999</v>
      </c>
      <c r="M725" s="15">
        <f>Raw_Data!M725</f>
        <v>97.3</v>
      </c>
      <c r="N725" s="15">
        <f>Raw_Data!N725</f>
        <v>75.2</v>
      </c>
      <c r="O725" s="15">
        <f>Raw_Data!O725</f>
        <v>144.5</v>
      </c>
      <c r="P725" s="15" t="str">
        <f>Raw_Data!P725</f>
        <v>Flood</v>
      </c>
      <c r="Q725" s="15">
        <f>Raw_Data!Q725</f>
        <v>200.7</v>
      </c>
      <c r="R725" s="15">
        <f>Raw_Data!R725</f>
        <v>1.6</v>
      </c>
      <c r="S725" s="15">
        <f>Raw_Data!S725</f>
        <v>0.73</v>
      </c>
      <c r="T725" s="18">
        <f>IF(Raw_Data!T725="",ROUND(AVERAGEIFS(Raw_Data!$T$2:$T$4001,Raw_Data!$E$2:$E$4001,E725,Raw_Data!$D$2:$D$4001,D725),2),IF(Raw_Data!T725&gt;INDEX(Cleaning_Reference!$F$6:$F$13,MATCH(D725,Cleaning_Reference!$A$6:$A$13,0)),INDEX(Cleaning_Reference!$F$6:$F$13,MATCH(D725,Cleaning_Reference!$A$6:$A$13,0)),Raw_Data!T725))</f>
        <v>56.17</v>
      </c>
      <c r="U725" s="15">
        <f>Raw_Data!U725</f>
        <v>356.68</v>
      </c>
      <c r="V725" s="15">
        <f>Raw_Data!V725</f>
        <v>3776</v>
      </c>
      <c r="W725" s="15">
        <f>Raw_Data!W725</f>
        <v>469206</v>
      </c>
      <c r="X725" s="15">
        <f>Raw_Data!X725</f>
        <v>1346824</v>
      </c>
      <c r="Y725" s="15">
        <f>Raw_Data!Y725</f>
        <v>877618</v>
      </c>
      <c r="Z725" s="15">
        <f>Raw_Data!Z725</f>
        <v>12310</v>
      </c>
      <c r="AA725" s="15">
        <f>Raw_Data!AA725</f>
        <v>28.975000000000001</v>
      </c>
      <c r="AB725" s="15">
        <f>Raw_Data!AB725</f>
        <v>49.7</v>
      </c>
      <c r="AC725" s="19" t="str">
        <f>IF(Raw_Data!G725="","Yes","No")</f>
        <v>No</v>
      </c>
      <c r="AD725" s="19" t="str">
        <f>IF(Raw_Data!L725="","Yes","No")</f>
        <v>No</v>
      </c>
      <c r="AE725" s="19" t="str">
        <f>IF(Raw_Data!T725="","Imputed",IF(Raw_Data!T725&gt;INDEX(Cleaning_Reference!$F$6:$F$13,MATCH(D725,Cleaning_Reference!$A$6:$A$13,0)),"Capped","Original"))</f>
        <v>Original</v>
      </c>
      <c r="AF725" s="21">
        <f t="shared" si="11"/>
        <v>356.68</v>
      </c>
    </row>
    <row r="726" spans="1:32" ht="15" customHeight="1" x14ac:dyDescent="0.3">
      <c r="A726" s="20" t="str">
        <f>Raw_Data!A726</f>
        <v>SF10725</v>
      </c>
      <c r="B726" s="15" t="str">
        <f>Raw_Data!B726</f>
        <v>Punjab</v>
      </c>
      <c r="C726" s="15" t="str">
        <f>Raw_Data!C726</f>
        <v>Raichur</v>
      </c>
      <c r="D726" s="15" t="str">
        <f>Raw_Data!D726</f>
        <v>Maize</v>
      </c>
      <c r="E726" s="15" t="str">
        <f>Raw_Data!E726</f>
        <v>Kharif</v>
      </c>
      <c r="F726" s="15">
        <f>Raw_Data!F726</f>
        <v>11.97</v>
      </c>
      <c r="G726" s="18">
        <f>IF(Raw_Data!G726="",ROUND(AVERAGEIFS(Raw_Data!$G$2:$G$4001,Raw_Data!$E$2:$E$4001,E726),1),Raw_Data!G726)</f>
        <v>991.7</v>
      </c>
      <c r="H726" s="15">
        <f>Raw_Data!H726</f>
        <v>25.6</v>
      </c>
      <c r="I726" s="15">
        <f>Raw_Data!I726</f>
        <v>71.400000000000006</v>
      </c>
      <c r="J726" s="15">
        <f>Raw_Data!J726</f>
        <v>7.2</v>
      </c>
      <c r="K726" s="15">
        <f>Raw_Data!K726</f>
        <v>6.35</v>
      </c>
      <c r="L726" s="18">
        <f>IF(Raw_Data!L726="",ROUND(AVERAGEIFS(Raw_Data!$L$2:$L$4001,Raw_Data!$E$2:$E$4001,E726),1),Raw_Data!L726)</f>
        <v>30.7</v>
      </c>
      <c r="M726" s="15">
        <f>Raw_Data!M726</f>
        <v>54.9</v>
      </c>
      <c r="N726" s="15">
        <f>Raw_Data!N726</f>
        <v>39.700000000000003</v>
      </c>
      <c r="O726" s="15">
        <f>Raw_Data!O726</f>
        <v>139</v>
      </c>
      <c r="P726" s="15" t="str">
        <f>Raw_Data!P726</f>
        <v>Flood</v>
      </c>
      <c r="Q726" s="15">
        <f>Raw_Data!Q726</f>
        <v>210.9</v>
      </c>
      <c r="R726" s="15">
        <f>Raw_Data!R726</f>
        <v>3.86</v>
      </c>
      <c r="S726" s="15">
        <f>Raw_Data!S726</f>
        <v>0.83</v>
      </c>
      <c r="T726" s="18">
        <f>IF(Raw_Data!T726="",ROUND(AVERAGEIFS(Raw_Data!$T$2:$T$4001,Raw_Data!$E$2:$E$4001,E726,Raw_Data!$D$2:$D$4001,D726),2),IF(Raw_Data!T726&gt;INDEX(Cleaning_Reference!$F$6:$F$13,MATCH(D726,Cleaning_Reference!$A$6:$A$13,0)),INDEX(Cleaning_Reference!$F$6:$F$13,MATCH(D726,Cleaning_Reference!$A$6:$A$13,0)),Raw_Data!T726))</f>
        <v>3.19</v>
      </c>
      <c r="U726" s="15">
        <f>Raw_Data!U726</f>
        <v>38.18</v>
      </c>
      <c r="V726" s="15">
        <f>Raw_Data!V726</f>
        <v>23937</v>
      </c>
      <c r="W726" s="15">
        <f>Raw_Data!W726</f>
        <v>840092</v>
      </c>
      <c r="X726" s="15">
        <f>Raw_Data!X726</f>
        <v>913915</v>
      </c>
      <c r="Y726" s="15">
        <f>Raw_Data!Y726</f>
        <v>73823</v>
      </c>
      <c r="Z726" s="15">
        <f>Raw_Data!Z726</f>
        <v>9880</v>
      </c>
      <c r="AA726" s="15">
        <f>Raw_Data!AA726</f>
        <v>3.8639999999999999</v>
      </c>
      <c r="AB726" s="15">
        <f>Raw_Data!AB726</f>
        <v>55.7</v>
      </c>
      <c r="AC726" s="19" t="str">
        <f>IF(Raw_Data!G726="","Yes","No")</f>
        <v>No</v>
      </c>
      <c r="AD726" s="19" t="str">
        <f>IF(Raw_Data!L726="","Yes","No")</f>
        <v>No</v>
      </c>
      <c r="AE726" s="19" t="str">
        <f>IF(Raw_Data!T726="","Imputed",IF(Raw_Data!T726&gt;INDEX(Cleaning_Reference!$F$6:$F$13,MATCH(D726,Cleaning_Reference!$A$6:$A$13,0)),"Capped","Original"))</f>
        <v>Original</v>
      </c>
      <c r="AF726" s="21">
        <f t="shared" si="11"/>
        <v>38.18</v>
      </c>
    </row>
    <row r="727" spans="1:32" ht="15" customHeight="1" x14ac:dyDescent="0.3">
      <c r="A727" s="20" t="str">
        <f>Raw_Data!A727</f>
        <v>SF10726</v>
      </c>
      <c r="B727" s="15" t="str">
        <f>Raw_Data!B727</f>
        <v>Punjab</v>
      </c>
      <c r="C727" s="15" t="str">
        <f>Raw_Data!C727</f>
        <v>Rajkot</v>
      </c>
      <c r="D727" s="15" t="str">
        <f>Raw_Data!D727</f>
        <v>Cotton</v>
      </c>
      <c r="E727" s="15" t="str">
        <f>Raw_Data!E727</f>
        <v>Rabi</v>
      </c>
      <c r="F727" s="15">
        <f>Raw_Data!F727</f>
        <v>9.0399999999999991</v>
      </c>
      <c r="G727" s="18">
        <f>IF(Raw_Data!G727="",ROUND(AVERAGEIFS(Raw_Data!$G$2:$G$4001,Raw_Data!$E$2:$E$4001,E727),1),Raw_Data!G727)</f>
        <v>543.29999999999995</v>
      </c>
      <c r="H727" s="15">
        <f>Raw_Data!H727</f>
        <v>24.4</v>
      </c>
      <c r="I727" s="15">
        <f>Raw_Data!I727</f>
        <v>52.6</v>
      </c>
      <c r="J727" s="15">
        <f>Raw_Data!J727</f>
        <v>7.2</v>
      </c>
      <c r="K727" s="15">
        <f>Raw_Data!K727</f>
        <v>6.95</v>
      </c>
      <c r="L727" s="18">
        <f>IF(Raw_Data!L727="",ROUND(AVERAGEIFS(Raw_Data!$L$2:$L$4001,Raw_Data!$E$2:$E$4001,E727),1),Raw_Data!L727)</f>
        <v>21.4</v>
      </c>
      <c r="M727" s="15">
        <f>Raw_Data!M727</f>
        <v>100.6</v>
      </c>
      <c r="N727" s="15">
        <f>Raw_Data!N727</f>
        <v>50.7</v>
      </c>
      <c r="O727" s="15">
        <f>Raw_Data!O727</f>
        <v>93.7</v>
      </c>
      <c r="P727" s="15" t="str">
        <f>Raw_Data!P727</f>
        <v>Drip</v>
      </c>
      <c r="Q727" s="15">
        <f>Raw_Data!Q727</f>
        <v>239.5</v>
      </c>
      <c r="R727" s="15">
        <f>Raw_Data!R727</f>
        <v>5.34</v>
      </c>
      <c r="S727" s="15">
        <f>Raw_Data!S727</f>
        <v>0.83</v>
      </c>
      <c r="T727" s="18">
        <f>IF(Raw_Data!T727="",ROUND(AVERAGEIFS(Raw_Data!$T$2:$T$4001,Raw_Data!$E$2:$E$4001,E727,Raw_Data!$D$2:$D$4001,D727),2),IF(Raw_Data!T727&gt;INDEX(Cleaning_Reference!$F$6:$F$13,MATCH(D727,Cleaning_Reference!$A$6:$A$13,0)),INDEX(Cleaning_Reference!$F$6:$F$13,MATCH(D727,Cleaning_Reference!$A$6:$A$13,0)),Raw_Data!T727))</f>
        <v>2.13</v>
      </c>
      <c r="U727" s="15">
        <f>Raw_Data!U727</f>
        <v>19.260000000000002</v>
      </c>
      <c r="V727" s="15">
        <f>Raw_Data!V727</f>
        <v>56961</v>
      </c>
      <c r="W727" s="15">
        <f>Raw_Data!W727</f>
        <v>646364</v>
      </c>
      <c r="X727" s="15">
        <f>Raw_Data!X727</f>
        <v>1097069</v>
      </c>
      <c r="Y727" s="15">
        <f>Raw_Data!Y727</f>
        <v>450705</v>
      </c>
      <c r="Z727" s="15">
        <f>Raw_Data!Z727</f>
        <v>6811</v>
      </c>
      <c r="AA727" s="15">
        <f>Raw_Data!AA727</f>
        <v>2.8279999999999998</v>
      </c>
      <c r="AB727" s="15">
        <f>Raw_Data!AB727</f>
        <v>39.700000000000003</v>
      </c>
      <c r="AC727" s="19" t="str">
        <f>IF(Raw_Data!G727="","Yes","No")</f>
        <v>No</v>
      </c>
      <c r="AD727" s="19" t="str">
        <f>IF(Raw_Data!L727="","Yes","No")</f>
        <v>No</v>
      </c>
      <c r="AE727" s="19" t="str">
        <f>IF(Raw_Data!T727="","Imputed",IF(Raw_Data!T727&gt;INDEX(Cleaning_Reference!$F$6:$F$13,MATCH(D727,Cleaning_Reference!$A$6:$A$13,0)),"Capped","Original"))</f>
        <v>Original</v>
      </c>
      <c r="AF727" s="21">
        <f t="shared" si="11"/>
        <v>19.260000000000002</v>
      </c>
    </row>
    <row r="728" spans="1:32" ht="15" customHeight="1" x14ac:dyDescent="0.3">
      <c r="A728" s="20" t="str">
        <f>Raw_Data!A728</f>
        <v>SF10727</v>
      </c>
      <c r="B728" s="15" t="str">
        <f>Raw_Data!B728</f>
        <v>Tamil Nadu</v>
      </c>
      <c r="C728" s="15" t="str">
        <f>Raw_Data!C728</f>
        <v>Krishna</v>
      </c>
      <c r="D728" s="15" t="str">
        <f>Raw_Data!D728</f>
        <v>Maize</v>
      </c>
      <c r="E728" s="15" t="str">
        <f>Raw_Data!E728</f>
        <v>Zaid</v>
      </c>
      <c r="F728" s="15">
        <f>Raw_Data!F728</f>
        <v>1.33</v>
      </c>
      <c r="G728" s="18">
        <f>IF(Raw_Data!G728="",ROUND(AVERAGEIFS(Raw_Data!$G$2:$G$4001,Raw_Data!$E$2:$E$4001,E728),1),Raw_Data!G728)</f>
        <v>340.8</v>
      </c>
      <c r="H728" s="15">
        <f>Raw_Data!H728</f>
        <v>27.4</v>
      </c>
      <c r="I728" s="15">
        <f>Raw_Data!I728</f>
        <v>59.3</v>
      </c>
      <c r="J728" s="15">
        <f>Raw_Data!J728</f>
        <v>8.6999999999999993</v>
      </c>
      <c r="K728" s="15">
        <f>Raw_Data!K728</f>
        <v>7.11</v>
      </c>
      <c r="L728" s="18">
        <f>IF(Raw_Data!L728="",ROUND(AVERAGEIFS(Raw_Data!$L$2:$L$4001,Raw_Data!$E$2:$E$4001,E728),1),Raw_Data!L728)</f>
        <v>14.6</v>
      </c>
      <c r="M728" s="15">
        <f>Raw_Data!M728</f>
        <v>143.5</v>
      </c>
      <c r="N728" s="15">
        <f>Raw_Data!N728</f>
        <v>59.9</v>
      </c>
      <c r="O728" s="15">
        <f>Raw_Data!O728</f>
        <v>93.7</v>
      </c>
      <c r="P728" s="15" t="str">
        <f>Raw_Data!P728</f>
        <v>Drip</v>
      </c>
      <c r="Q728" s="15">
        <f>Raw_Data!Q728</f>
        <v>231.1</v>
      </c>
      <c r="R728" s="15">
        <f>Raw_Data!R728</f>
        <v>9.69</v>
      </c>
      <c r="S728" s="15">
        <f>Raw_Data!S728</f>
        <v>0.74</v>
      </c>
      <c r="T728" s="18">
        <f>IF(Raw_Data!T728="",ROUND(AVERAGEIFS(Raw_Data!$T$2:$T$4001,Raw_Data!$E$2:$E$4001,E728,Raw_Data!$D$2:$D$4001,D728),2),IF(Raw_Data!T728&gt;INDEX(Cleaning_Reference!$F$6:$F$13,MATCH(D728,Cleaning_Reference!$A$6:$A$13,0)),INDEX(Cleaning_Reference!$F$6:$F$13,MATCH(D728,Cleaning_Reference!$A$6:$A$13,0)),Raw_Data!T728))</f>
        <v>3.21</v>
      </c>
      <c r="U728" s="15">
        <f>Raw_Data!U728</f>
        <v>4.2699999999999996</v>
      </c>
      <c r="V728" s="15">
        <f>Raw_Data!V728</f>
        <v>23063</v>
      </c>
      <c r="W728" s="15">
        <f>Raw_Data!W728</f>
        <v>117381</v>
      </c>
      <c r="X728" s="15">
        <f>Raw_Data!X728</f>
        <v>98479</v>
      </c>
      <c r="Y728" s="15">
        <f>Raw_Data!Y728</f>
        <v>-18902</v>
      </c>
      <c r="Z728" s="15">
        <f>Raw_Data!Z728</f>
        <v>701</v>
      </c>
      <c r="AA728" s="15">
        <f>Raw_Data!AA728</f>
        <v>6.0910000000000002</v>
      </c>
      <c r="AB728" s="15">
        <f>Raw_Data!AB728</f>
        <v>14.4</v>
      </c>
      <c r="AC728" s="19" t="str">
        <f>IF(Raw_Data!G728="","Yes","No")</f>
        <v>No</v>
      </c>
      <c r="AD728" s="19" t="str">
        <f>IF(Raw_Data!L728="","Yes","No")</f>
        <v>No</v>
      </c>
      <c r="AE728" s="19" t="str">
        <f>IF(Raw_Data!T728="","Imputed",IF(Raw_Data!T728&gt;INDEX(Cleaning_Reference!$F$6:$F$13,MATCH(D728,Cleaning_Reference!$A$6:$A$13,0)),"Capped","Original"))</f>
        <v>Original</v>
      </c>
      <c r="AF728" s="21">
        <f t="shared" si="11"/>
        <v>4.2699999999999996</v>
      </c>
    </row>
    <row r="729" spans="1:32" ht="15" customHeight="1" x14ac:dyDescent="0.3">
      <c r="A729" s="20" t="str">
        <f>Raw_Data!A729</f>
        <v>SF10728</v>
      </c>
      <c r="B729" s="15" t="str">
        <f>Raw_Data!B729</f>
        <v>Andhra Pradesh</v>
      </c>
      <c r="C729" s="15" t="str">
        <f>Raw_Data!C729</f>
        <v>Nalgonda</v>
      </c>
      <c r="D729" s="15" t="str">
        <f>Raw_Data!D729</f>
        <v>Chilli</v>
      </c>
      <c r="E729" s="15" t="str">
        <f>Raw_Data!E729</f>
        <v>Zaid</v>
      </c>
      <c r="F729" s="15">
        <f>Raw_Data!F729</f>
        <v>13.09</v>
      </c>
      <c r="G729" s="18">
        <f>IF(Raw_Data!G729="",ROUND(AVERAGEIFS(Raw_Data!$G$2:$G$4001,Raw_Data!$E$2:$E$4001,E729),1),Raw_Data!G729)</f>
        <v>345.2</v>
      </c>
      <c r="H729" s="15">
        <f>Raw_Data!H729</f>
        <v>33.799999999999997</v>
      </c>
      <c r="I729" s="15">
        <f>Raw_Data!I729</f>
        <v>45</v>
      </c>
      <c r="J729" s="15">
        <f>Raw_Data!J729</f>
        <v>7.5</v>
      </c>
      <c r="K729" s="15">
        <f>Raw_Data!K729</f>
        <v>7.01</v>
      </c>
      <c r="L729" s="18">
        <f>IF(Raw_Data!L729="",ROUND(AVERAGEIFS(Raw_Data!$L$2:$L$4001,Raw_Data!$E$2:$E$4001,E729),1),Raw_Data!L729)</f>
        <v>14.3</v>
      </c>
      <c r="M729" s="15">
        <f>Raw_Data!M729</f>
        <v>135.4</v>
      </c>
      <c r="N729" s="15">
        <f>Raw_Data!N729</f>
        <v>71.900000000000006</v>
      </c>
      <c r="O729" s="15">
        <f>Raw_Data!O729</f>
        <v>97.9</v>
      </c>
      <c r="P729" s="15" t="str">
        <f>Raw_Data!P729</f>
        <v>Sprinkler</v>
      </c>
      <c r="Q729" s="15">
        <f>Raw_Data!Q729</f>
        <v>246.7</v>
      </c>
      <c r="R729" s="15">
        <f>Raw_Data!R729</f>
        <v>7.33</v>
      </c>
      <c r="S729" s="15">
        <f>Raw_Data!S729</f>
        <v>0.73</v>
      </c>
      <c r="T729" s="18">
        <f>IF(Raw_Data!T729="",ROUND(AVERAGEIFS(Raw_Data!$T$2:$T$4001,Raw_Data!$E$2:$E$4001,E729,Raw_Data!$D$2:$D$4001,D729),2),IF(Raw_Data!T729&gt;INDEX(Cleaning_Reference!$F$6:$F$13,MATCH(D729,Cleaning_Reference!$A$6:$A$13,0)),INDEX(Cleaning_Reference!$F$6:$F$13,MATCH(D729,Cleaning_Reference!$A$6:$A$13,0)),Raw_Data!T729))</f>
        <v>1.81</v>
      </c>
      <c r="U729" s="15">
        <f>Raw_Data!U729</f>
        <v>23.69</v>
      </c>
      <c r="V729" s="15">
        <f>Raw_Data!V729</f>
        <v>92667</v>
      </c>
      <c r="W729" s="15">
        <f>Raw_Data!W729</f>
        <v>1202058</v>
      </c>
      <c r="X729" s="15">
        <f>Raw_Data!X729</f>
        <v>2195281</v>
      </c>
      <c r="Y729" s="15">
        <f>Raw_Data!Y729</f>
        <v>993223</v>
      </c>
      <c r="Z729" s="15">
        <f>Raw_Data!Z729</f>
        <v>9124</v>
      </c>
      <c r="AA729" s="15">
        <f>Raw_Data!AA729</f>
        <v>2.5960000000000001</v>
      </c>
      <c r="AB729" s="15">
        <f>Raw_Data!AB729</f>
        <v>29.5</v>
      </c>
      <c r="AC729" s="19" t="str">
        <f>IF(Raw_Data!G729="","Yes","No")</f>
        <v>No</v>
      </c>
      <c r="AD729" s="19" t="str">
        <f>IF(Raw_Data!L729="","Yes","No")</f>
        <v>No</v>
      </c>
      <c r="AE729" s="19" t="str">
        <f>IF(Raw_Data!T729="","Imputed",IF(Raw_Data!T729&gt;INDEX(Cleaning_Reference!$F$6:$F$13,MATCH(D729,Cleaning_Reference!$A$6:$A$13,0)),"Capped","Original"))</f>
        <v>Original</v>
      </c>
      <c r="AF729" s="21">
        <f t="shared" si="11"/>
        <v>23.69</v>
      </c>
    </row>
    <row r="730" spans="1:32" ht="15" customHeight="1" x14ac:dyDescent="0.3">
      <c r="A730" s="20" t="str">
        <f>Raw_Data!A730</f>
        <v>SF10729</v>
      </c>
      <c r="B730" s="15" t="str">
        <f>Raw_Data!B730</f>
        <v>Gujarat</v>
      </c>
      <c r="C730" s="15" t="str">
        <f>Raw_Data!C730</f>
        <v>Krishna</v>
      </c>
      <c r="D730" s="15" t="str">
        <f>Raw_Data!D730</f>
        <v>Pulses</v>
      </c>
      <c r="E730" s="15" t="str">
        <f>Raw_Data!E730</f>
        <v>Rabi</v>
      </c>
      <c r="F730" s="15">
        <f>Raw_Data!F730</f>
        <v>0.71</v>
      </c>
      <c r="G730" s="18">
        <f>IF(Raw_Data!G730="",ROUND(AVERAGEIFS(Raw_Data!$G$2:$G$4001,Raw_Data!$E$2:$E$4001,E730),1),Raw_Data!G730)</f>
        <v>697.3</v>
      </c>
      <c r="H730" s="15">
        <f>Raw_Data!H730</f>
        <v>22.7</v>
      </c>
      <c r="I730" s="15">
        <f>Raw_Data!I730</f>
        <v>54.7</v>
      </c>
      <c r="J730" s="15">
        <f>Raw_Data!J730</f>
        <v>8.1</v>
      </c>
      <c r="K730" s="15">
        <f>Raw_Data!K730</f>
        <v>5.84</v>
      </c>
      <c r="L730" s="18">
        <f>IF(Raw_Data!L730="",ROUND(AVERAGEIFS(Raw_Data!$L$2:$L$4001,Raw_Data!$E$2:$E$4001,E730),1),Raw_Data!L730)</f>
        <v>19.100000000000001</v>
      </c>
      <c r="M730" s="15">
        <f>Raw_Data!M730</f>
        <v>163.9</v>
      </c>
      <c r="N730" s="15">
        <f>Raw_Data!N730</f>
        <v>120</v>
      </c>
      <c r="O730" s="15">
        <f>Raw_Data!O730</f>
        <v>154.6</v>
      </c>
      <c r="P730" s="15" t="str">
        <f>Raw_Data!P730</f>
        <v>Flood</v>
      </c>
      <c r="Q730" s="15">
        <f>Raw_Data!Q730</f>
        <v>159</v>
      </c>
      <c r="R730" s="15">
        <f>Raw_Data!R730</f>
        <v>6.51</v>
      </c>
      <c r="S730" s="15">
        <f>Raw_Data!S730</f>
        <v>0.84</v>
      </c>
      <c r="T730" s="18">
        <f>IF(Raw_Data!T730="",ROUND(AVERAGEIFS(Raw_Data!$T$2:$T$4001,Raw_Data!$E$2:$E$4001,E730,Raw_Data!$D$2:$D$4001,D730),2),IF(Raw_Data!T730&gt;INDEX(Cleaning_Reference!$F$6:$F$13,MATCH(D730,Cleaning_Reference!$A$6:$A$13,0)),INDEX(Cleaning_Reference!$F$6:$F$13,MATCH(D730,Cleaning_Reference!$A$6:$A$13,0)),Raw_Data!T730))</f>
        <v>0.78</v>
      </c>
      <c r="U730" s="15">
        <f>Raw_Data!U730</f>
        <v>0.55000000000000004</v>
      </c>
      <c r="V730" s="15">
        <f>Raw_Data!V730</f>
        <v>76946</v>
      </c>
      <c r="W730" s="15">
        <f>Raw_Data!W730</f>
        <v>48011</v>
      </c>
      <c r="X730" s="15">
        <f>Raw_Data!X730</f>
        <v>42320</v>
      </c>
      <c r="Y730" s="15">
        <f>Raw_Data!Y730</f>
        <v>-5691</v>
      </c>
      <c r="Z730" s="15">
        <f>Raw_Data!Z730</f>
        <v>320</v>
      </c>
      <c r="AA730" s="15">
        <f>Raw_Data!AA730</f>
        <v>1.7190000000000001</v>
      </c>
      <c r="AB730" s="15">
        <f>Raw_Data!AB730</f>
        <v>49.1</v>
      </c>
      <c r="AC730" s="19" t="str">
        <f>IF(Raw_Data!G730="","Yes","No")</f>
        <v>No</v>
      </c>
      <c r="AD730" s="19" t="str">
        <f>IF(Raw_Data!L730="","Yes","No")</f>
        <v>No</v>
      </c>
      <c r="AE730" s="19" t="str">
        <f>IF(Raw_Data!T730="","Imputed",IF(Raw_Data!T730&gt;INDEX(Cleaning_Reference!$F$6:$F$13,MATCH(D730,Cleaning_Reference!$A$6:$A$13,0)),"Capped","Original"))</f>
        <v>Original</v>
      </c>
      <c r="AF730" s="21">
        <f t="shared" si="11"/>
        <v>0.55000000000000004</v>
      </c>
    </row>
    <row r="731" spans="1:32" ht="15" customHeight="1" x14ac:dyDescent="0.3">
      <c r="A731" s="20" t="str">
        <f>Raw_Data!A731</f>
        <v>SF10730</v>
      </c>
      <c r="B731" s="15" t="str">
        <f>Raw_Data!B731</f>
        <v>Madhya Pradesh</v>
      </c>
      <c r="C731" s="15" t="str">
        <f>Raw_Data!C731</f>
        <v>Raichur</v>
      </c>
      <c r="D731" s="15" t="str">
        <f>Raw_Data!D731</f>
        <v>Sugarcane</v>
      </c>
      <c r="E731" s="15" t="str">
        <f>Raw_Data!E731</f>
        <v>Kharif</v>
      </c>
      <c r="F731" s="15">
        <f>Raw_Data!F731</f>
        <v>13.65</v>
      </c>
      <c r="G731" s="18">
        <f>IF(Raw_Data!G731="",ROUND(AVERAGEIFS(Raw_Data!$G$2:$G$4001,Raw_Data!$E$2:$E$4001,E731),1),Raw_Data!G731)</f>
        <v>1032.2</v>
      </c>
      <c r="H731" s="15">
        <f>Raw_Data!H731</f>
        <v>33</v>
      </c>
      <c r="I731" s="15">
        <f>Raw_Data!I731</f>
        <v>76.7</v>
      </c>
      <c r="J731" s="15">
        <f>Raw_Data!J731</f>
        <v>7.4</v>
      </c>
      <c r="K731" s="15">
        <f>Raw_Data!K731</f>
        <v>6.08</v>
      </c>
      <c r="L731" s="18">
        <f>IF(Raw_Data!L731="",ROUND(AVERAGEIFS(Raw_Data!$L$2:$L$4001,Raw_Data!$E$2:$E$4001,E731),1),Raw_Data!L731)</f>
        <v>29.7</v>
      </c>
      <c r="M731" s="15">
        <f>Raw_Data!M731</f>
        <v>167.7</v>
      </c>
      <c r="N731" s="15">
        <f>Raw_Data!N731</f>
        <v>50.4</v>
      </c>
      <c r="O731" s="15">
        <f>Raw_Data!O731</f>
        <v>126.5</v>
      </c>
      <c r="P731" s="15" t="str">
        <f>Raw_Data!P731</f>
        <v>Rainfed</v>
      </c>
      <c r="Q731" s="15">
        <f>Raw_Data!Q731</f>
        <v>292.60000000000002</v>
      </c>
      <c r="R731" s="15">
        <f>Raw_Data!R731</f>
        <v>0.5</v>
      </c>
      <c r="S731" s="15">
        <f>Raw_Data!S731</f>
        <v>0.98</v>
      </c>
      <c r="T731" s="18">
        <f>IF(Raw_Data!T731="",ROUND(AVERAGEIFS(Raw_Data!$T$2:$T$4001,Raw_Data!$E$2:$E$4001,E731,Raw_Data!$D$2:$D$4001,D731),2),IF(Raw_Data!T731&gt;INDEX(Cleaning_Reference!$F$6:$F$13,MATCH(D731,Cleaning_Reference!$A$6:$A$13,0)),INDEX(Cleaning_Reference!$F$6:$F$13,MATCH(D731,Cleaning_Reference!$A$6:$A$13,0)),Raw_Data!T731))</f>
        <v>29.44</v>
      </c>
      <c r="U731" s="15">
        <f>Raw_Data!U731</f>
        <v>401.86</v>
      </c>
      <c r="V731" s="15">
        <f>Raw_Data!V731</f>
        <v>3626</v>
      </c>
      <c r="W731" s="15">
        <f>Raw_Data!W731</f>
        <v>959826</v>
      </c>
      <c r="X731" s="15">
        <f>Raw_Data!X731</f>
        <v>1457144</v>
      </c>
      <c r="Y731" s="15">
        <f>Raw_Data!Y731</f>
        <v>497318</v>
      </c>
      <c r="Z731" s="15">
        <f>Raw_Data!Z731</f>
        <v>12411</v>
      </c>
      <c r="AA731" s="15">
        <f>Raw_Data!AA731</f>
        <v>32.378999999999998</v>
      </c>
      <c r="AB731" s="15">
        <f>Raw_Data!AB731</f>
        <v>73.599999999999994</v>
      </c>
      <c r="AC731" s="19" t="str">
        <f>IF(Raw_Data!G731="","Yes","No")</f>
        <v>No</v>
      </c>
      <c r="AD731" s="19" t="str">
        <f>IF(Raw_Data!L731="","Yes","No")</f>
        <v>No</v>
      </c>
      <c r="AE731" s="19" t="str">
        <f>IF(Raw_Data!T731="","Imputed",IF(Raw_Data!T731&gt;INDEX(Cleaning_Reference!$F$6:$F$13,MATCH(D731,Cleaning_Reference!$A$6:$A$13,0)),"Capped","Original"))</f>
        <v>Original</v>
      </c>
      <c r="AF731" s="21">
        <f t="shared" si="11"/>
        <v>401.86</v>
      </c>
    </row>
    <row r="732" spans="1:32" ht="15" customHeight="1" x14ac:dyDescent="0.3">
      <c r="A732" s="20" t="str">
        <f>Raw_Data!A732</f>
        <v>SF10731</v>
      </c>
      <c r="B732" s="15" t="str">
        <f>Raw_Data!B732</f>
        <v>Madhya Pradesh</v>
      </c>
      <c r="C732" s="15" t="str">
        <f>Raw_Data!C732</f>
        <v>Guntur</v>
      </c>
      <c r="D732" s="15" t="str">
        <f>Raw_Data!D732</f>
        <v>Wheat</v>
      </c>
      <c r="E732" s="15" t="str">
        <f>Raw_Data!E732</f>
        <v>Zaid</v>
      </c>
      <c r="F732" s="15">
        <f>Raw_Data!F732</f>
        <v>11.6</v>
      </c>
      <c r="G732" s="18">
        <f>IF(Raw_Data!G732="",ROUND(AVERAGEIFS(Raw_Data!$G$2:$G$4001,Raw_Data!$E$2:$E$4001,E732),1),Raw_Data!G732)</f>
        <v>275.5</v>
      </c>
      <c r="H732" s="15">
        <f>Raw_Data!H732</f>
        <v>30.8</v>
      </c>
      <c r="I732" s="15">
        <f>Raw_Data!I732</f>
        <v>51.2</v>
      </c>
      <c r="J732" s="15">
        <f>Raw_Data!J732</f>
        <v>9.3000000000000007</v>
      </c>
      <c r="K732" s="15">
        <f>Raw_Data!K732</f>
        <v>6.39</v>
      </c>
      <c r="L732" s="18">
        <f>IF(Raw_Data!L732="",ROUND(AVERAGEIFS(Raw_Data!$L$2:$L$4001,Raw_Data!$E$2:$E$4001,E732),1),Raw_Data!L732)</f>
        <v>17.5</v>
      </c>
      <c r="M732" s="15">
        <f>Raw_Data!M732</f>
        <v>168.4</v>
      </c>
      <c r="N732" s="15">
        <f>Raw_Data!N732</f>
        <v>65.900000000000006</v>
      </c>
      <c r="O732" s="15">
        <f>Raw_Data!O732</f>
        <v>128.1</v>
      </c>
      <c r="P732" s="15" t="str">
        <f>Raw_Data!P732</f>
        <v>Flood</v>
      </c>
      <c r="Q732" s="15">
        <f>Raw_Data!Q732</f>
        <v>273.60000000000002</v>
      </c>
      <c r="R732" s="15">
        <f>Raw_Data!R732</f>
        <v>5.47</v>
      </c>
      <c r="S732" s="15">
        <f>Raw_Data!S732</f>
        <v>0.65</v>
      </c>
      <c r="T732" s="18">
        <f>IF(Raw_Data!T732="",ROUND(AVERAGEIFS(Raw_Data!$T$2:$T$4001,Raw_Data!$E$2:$E$4001,E732,Raw_Data!$D$2:$D$4001,D732),2),IF(Raw_Data!T732&gt;INDEX(Cleaning_Reference!$F$6:$F$13,MATCH(D732,Cleaning_Reference!$A$6:$A$13,0)),INDEX(Cleaning_Reference!$F$6:$F$13,MATCH(D732,Cleaning_Reference!$A$6:$A$13,0)),Raw_Data!T732))</f>
        <v>1.99</v>
      </c>
      <c r="U732" s="15">
        <f>Raw_Data!U732</f>
        <v>23.08</v>
      </c>
      <c r="V732" s="15">
        <f>Raw_Data!V732</f>
        <v>22030</v>
      </c>
      <c r="W732" s="15">
        <f>Raw_Data!W732</f>
        <v>814045</v>
      </c>
      <c r="X732" s="15">
        <f>Raw_Data!X732</f>
        <v>508452</v>
      </c>
      <c r="Y732" s="15">
        <f>Raw_Data!Y732</f>
        <v>-305593</v>
      </c>
      <c r="Z732" s="15">
        <f>Raw_Data!Z732</f>
        <v>7859</v>
      </c>
      <c r="AA732" s="15">
        <f>Raw_Data!AA732</f>
        <v>2.9369999999999998</v>
      </c>
      <c r="AB732" s="15">
        <f>Raw_Data!AB732</f>
        <v>32.200000000000003</v>
      </c>
      <c r="AC732" s="19" t="str">
        <f>IF(Raw_Data!G732="","Yes","No")</f>
        <v>No</v>
      </c>
      <c r="AD732" s="19" t="str">
        <f>IF(Raw_Data!L732="","Yes","No")</f>
        <v>No</v>
      </c>
      <c r="AE732" s="19" t="str">
        <f>IF(Raw_Data!T732="","Imputed",IF(Raw_Data!T732&gt;INDEX(Cleaning_Reference!$F$6:$F$13,MATCH(D732,Cleaning_Reference!$A$6:$A$13,0)),"Capped","Original"))</f>
        <v>Original</v>
      </c>
      <c r="AF732" s="21">
        <f t="shared" si="11"/>
        <v>23.08</v>
      </c>
    </row>
    <row r="733" spans="1:32" ht="15" customHeight="1" x14ac:dyDescent="0.3">
      <c r="A733" s="20" t="str">
        <f>Raw_Data!A733</f>
        <v>SF10732</v>
      </c>
      <c r="B733" s="15" t="str">
        <f>Raw_Data!B733</f>
        <v>Andhra Pradesh</v>
      </c>
      <c r="C733" s="15" t="str">
        <f>Raw_Data!C733</f>
        <v>Indore</v>
      </c>
      <c r="D733" s="15" t="str">
        <f>Raw_Data!D733</f>
        <v>Wheat</v>
      </c>
      <c r="E733" s="15" t="str">
        <f>Raw_Data!E733</f>
        <v>Kharif</v>
      </c>
      <c r="F733" s="15">
        <f>Raw_Data!F733</f>
        <v>14.02</v>
      </c>
      <c r="G733" s="18">
        <f>IF(Raw_Data!G733="",ROUND(AVERAGEIFS(Raw_Data!$G$2:$G$4001,Raw_Data!$E$2:$E$4001,E733),1),Raw_Data!G733)</f>
        <v>527.1</v>
      </c>
      <c r="H733" s="15">
        <f>Raw_Data!H733</f>
        <v>34.200000000000003</v>
      </c>
      <c r="I733" s="15">
        <f>Raw_Data!I733</f>
        <v>80.3</v>
      </c>
      <c r="J733" s="15">
        <f>Raw_Data!J733</f>
        <v>6.6</v>
      </c>
      <c r="K733" s="15">
        <f>Raw_Data!K733</f>
        <v>7.43</v>
      </c>
      <c r="L733" s="18">
        <f>IF(Raw_Data!L733="",ROUND(AVERAGEIFS(Raw_Data!$L$2:$L$4001,Raw_Data!$E$2:$E$4001,E733),1),Raw_Data!L733)</f>
        <v>33.4</v>
      </c>
      <c r="M733" s="15">
        <f>Raw_Data!M733</f>
        <v>140.9</v>
      </c>
      <c r="N733" s="15">
        <f>Raw_Data!N733</f>
        <v>57.6</v>
      </c>
      <c r="O733" s="15">
        <f>Raw_Data!O733</f>
        <v>121.1</v>
      </c>
      <c r="P733" s="15" t="str">
        <f>Raw_Data!P733</f>
        <v>Flood</v>
      </c>
      <c r="Q733" s="15">
        <f>Raw_Data!Q733</f>
        <v>230.2</v>
      </c>
      <c r="R733" s="15">
        <f>Raw_Data!R733</f>
        <v>5.14</v>
      </c>
      <c r="S733" s="15">
        <f>Raw_Data!S733</f>
        <v>0.74</v>
      </c>
      <c r="T733" s="18">
        <f>IF(Raw_Data!T733="",ROUND(AVERAGEIFS(Raw_Data!$T$2:$T$4001,Raw_Data!$E$2:$E$4001,E733,Raw_Data!$D$2:$D$4001,D733),2),IF(Raw_Data!T733&gt;INDEX(Cleaning_Reference!$F$6:$F$13,MATCH(D733,Cleaning_Reference!$A$6:$A$13,0)),INDEX(Cleaning_Reference!$F$6:$F$13,MATCH(D733,Cleaning_Reference!$A$6:$A$13,0)),Raw_Data!T733))</f>
        <v>1.43</v>
      </c>
      <c r="U733" s="15">
        <f>Raw_Data!U733</f>
        <v>20.05</v>
      </c>
      <c r="V733" s="15">
        <f>Raw_Data!V733</f>
        <v>22313</v>
      </c>
      <c r="W733" s="15">
        <f>Raw_Data!W733</f>
        <v>974484</v>
      </c>
      <c r="X733" s="15">
        <f>Raw_Data!X733</f>
        <v>447376</v>
      </c>
      <c r="Y733" s="15">
        <f>Raw_Data!Y733</f>
        <v>-527108</v>
      </c>
      <c r="Z733" s="15">
        <f>Raw_Data!Z733</f>
        <v>10526</v>
      </c>
      <c r="AA733" s="15">
        <f>Raw_Data!AA733</f>
        <v>1.905</v>
      </c>
      <c r="AB733" s="15">
        <f>Raw_Data!AB733</f>
        <v>44.6</v>
      </c>
      <c r="AC733" s="19" t="str">
        <f>IF(Raw_Data!G733="","Yes","No")</f>
        <v>No</v>
      </c>
      <c r="AD733" s="19" t="str">
        <f>IF(Raw_Data!L733="","Yes","No")</f>
        <v>No</v>
      </c>
      <c r="AE733" s="19" t="str">
        <f>IF(Raw_Data!T733="","Imputed",IF(Raw_Data!T733&gt;INDEX(Cleaning_Reference!$F$6:$F$13,MATCH(D733,Cleaning_Reference!$A$6:$A$13,0)),"Capped","Original"))</f>
        <v>Original</v>
      </c>
      <c r="AF733" s="21">
        <f t="shared" si="11"/>
        <v>20.05</v>
      </c>
    </row>
    <row r="734" spans="1:32" ht="15" customHeight="1" x14ac:dyDescent="0.3">
      <c r="A734" s="20" t="str">
        <f>Raw_Data!A734</f>
        <v>SF10733</v>
      </c>
      <c r="B734" s="15" t="str">
        <f>Raw_Data!B734</f>
        <v>Telangana</v>
      </c>
      <c r="C734" s="15" t="str">
        <f>Raw_Data!C734</f>
        <v>Raichur</v>
      </c>
      <c r="D734" s="15" t="str">
        <f>Raw_Data!D734</f>
        <v>Cotton</v>
      </c>
      <c r="E734" s="15" t="str">
        <f>Raw_Data!E734</f>
        <v>Kharif</v>
      </c>
      <c r="F734" s="15">
        <f>Raw_Data!F734</f>
        <v>12.07</v>
      </c>
      <c r="G734" s="18">
        <f>IF(Raw_Data!G734="",ROUND(AVERAGEIFS(Raw_Data!$G$2:$G$4001,Raw_Data!$E$2:$E$4001,E734),1),Raw_Data!G734)</f>
        <v>669.7</v>
      </c>
      <c r="H734" s="15">
        <f>Raw_Data!H734</f>
        <v>25.9</v>
      </c>
      <c r="I734" s="15">
        <f>Raw_Data!I734</f>
        <v>93.4</v>
      </c>
      <c r="J734" s="15">
        <f>Raw_Data!J734</f>
        <v>7.1</v>
      </c>
      <c r="K734" s="15">
        <f>Raw_Data!K734</f>
        <v>8.0500000000000007</v>
      </c>
      <c r="L734" s="18">
        <f>IF(Raw_Data!L734="",ROUND(AVERAGEIFS(Raw_Data!$L$2:$L$4001,Raw_Data!$E$2:$E$4001,E734),1),Raw_Data!L734)</f>
        <v>32.6</v>
      </c>
      <c r="M734" s="15">
        <f>Raw_Data!M734</f>
        <v>81</v>
      </c>
      <c r="N734" s="15">
        <f>Raw_Data!N734</f>
        <v>52.6</v>
      </c>
      <c r="O734" s="15">
        <f>Raw_Data!O734</f>
        <v>107.2</v>
      </c>
      <c r="P734" s="15" t="str">
        <f>Raw_Data!P734</f>
        <v>Sprinkler</v>
      </c>
      <c r="Q734" s="15">
        <f>Raw_Data!Q734</f>
        <v>151.5</v>
      </c>
      <c r="R734" s="15">
        <f>Raw_Data!R734</f>
        <v>2.38</v>
      </c>
      <c r="S734" s="15">
        <f>Raw_Data!S734</f>
        <v>0.85</v>
      </c>
      <c r="T734" s="18">
        <f>IF(Raw_Data!T734="",ROUND(AVERAGEIFS(Raw_Data!$T$2:$T$4001,Raw_Data!$E$2:$E$4001,E734,Raw_Data!$D$2:$D$4001,D734),2),IF(Raw_Data!T734&gt;INDEX(Cleaning_Reference!$F$6:$F$13,MATCH(D734,Cleaning_Reference!$A$6:$A$13,0)),INDEX(Cleaning_Reference!$F$6:$F$13,MATCH(D734,Cleaning_Reference!$A$6:$A$13,0)),Raw_Data!T734))</f>
        <v>0.3</v>
      </c>
      <c r="U734" s="15">
        <f>Raw_Data!U734</f>
        <v>3.62</v>
      </c>
      <c r="V734" s="15">
        <f>Raw_Data!V734</f>
        <v>68763</v>
      </c>
      <c r="W734" s="15">
        <f>Raw_Data!W734</f>
        <v>644173</v>
      </c>
      <c r="X734" s="15">
        <f>Raw_Data!X734</f>
        <v>248922</v>
      </c>
      <c r="Y734" s="15">
        <f>Raw_Data!Y734</f>
        <v>-395251</v>
      </c>
      <c r="Z734" s="15">
        <f>Raw_Data!Z734</f>
        <v>8980</v>
      </c>
      <c r="AA734" s="15">
        <f>Raw_Data!AA734</f>
        <v>0.40300000000000002</v>
      </c>
      <c r="AB734" s="15">
        <f>Raw_Data!AB734</f>
        <v>66.099999999999994</v>
      </c>
      <c r="AC734" s="19" t="str">
        <f>IF(Raw_Data!G734="","Yes","No")</f>
        <v>No</v>
      </c>
      <c r="AD734" s="19" t="str">
        <f>IF(Raw_Data!L734="","Yes","No")</f>
        <v>No</v>
      </c>
      <c r="AE734" s="19" t="str">
        <f>IF(Raw_Data!T734="","Imputed",IF(Raw_Data!T734&gt;INDEX(Cleaning_Reference!$F$6:$F$13,MATCH(D734,Cleaning_Reference!$A$6:$A$13,0)),"Capped","Original"))</f>
        <v>Original</v>
      </c>
      <c r="AF734" s="21">
        <f t="shared" si="11"/>
        <v>3.62</v>
      </c>
    </row>
    <row r="735" spans="1:32" ht="15" customHeight="1" x14ac:dyDescent="0.3">
      <c r="A735" s="20" t="str">
        <f>Raw_Data!A735</f>
        <v>SF10734</v>
      </c>
      <c r="B735" s="15" t="str">
        <f>Raw_Data!B735</f>
        <v>Gujarat</v>
      </c>
      <c r="C735" s="15" t="str">
        <f>Raw_Data!C735</f>
        <v>Warangal</v>
      </c>
      <c r="D735" s="15" t="str">
        <f>Raw_Data!D735</f>
        <v>Sugarcane</v>
      </c>
      <c r="E735" s="15" t="str">
        <f>Raw_Data!E735</f>
        <v>Rabi</v>
      </c>
      <c r="F735" s="15">
        <f>Raw_Data!F735</f>
        <v>0.81</v>
      </c>
      <c r="G735" s="18">
        <f>IF(Raw_Data!G735="",ROUND(AVERAGEIFS(Raw_Data!$G$2:$G$4001,Raw_Data!$E$2:$E$4001,E735),1),Raw_Data!G735)</f>
        <v>362.8</v>
      </c>
      <c r="H735" s="15">
        <f>Raw_Data!H735</f>
        <v>30.1</v>
      </c>
      <c r="I735" s="15">
        <f>Raw_Data!I735</f>
        <v>58.8</v>
      </c>
      <c r="J735" s="15">
        <f>Raw_Data!J735</f>
        <v>8.3000000000000007</v>
      </c>
      <c r="K735" s="15">
        <f>Raw_Data!K735</f>
        <v>6.19</v>
      </c>
      <c r="L735" s="18">
        <f>IF(Raw_Data!L735="",ROUND(AVERAGEIFS(Raw_Data!$L$2:$L$4001,Raw_Data!$E$2:$E$4001,E735),1),Raw_Data!L735)</f>
        <v>35.200000000000003</v>
      </c>
      <c r="M735" s="15">
        <f>Raw_Data!M735</f>
        <v>136.6</v>
      </c>
      <c r="N735" s="15">
        <f>Raw_Data!N735</f>
        <v>54.1</v>
      </c>
      <c r="O735" s="15">
        <f>Raw_Data!O735</f>
        <v>140</v>
      </c>
      <c r="P735" s="15" t="str">
        <f>Raw_Data!P735</f>
        <v>Drip</v>
      </c>
      <c r="Q735" s="15">
        <f>Raw_Data!Q735</f>
        <v>236.5</v>
      </c>
      <c r="R735" s="15">
        <f>Raw_Data!R735</f>
        <v>4.17</v>
      </c>
      <c r="S735" s="15">
        <f>Raw_Data!S735</f>
        <v>0.67</v>
      </c>
      <c r="T735" s="18">
        <f>IF(Raw_Data!T735="",ROUND(AVERAGEIFS(Raw_Data!$T$2:$T$4001,Raw_Data!$E$2:$E$4001,E735,Raw_Data!$D$2:$D$4001,D735),2),IF(Raw_Data!T735&gt;INDEX(Cleaning_Reference!$F$6:$F$13,MATCH(D735,Cleaning_Reference!$A$6:$A$13,0)),INDEX(Cleaning_Reference!$F$6:$F$13,MATCH(D735,Cleaning_Reference!$A$6:$A$13,0)),Raw_Data!T735))</f>
        <v>48.48</v>
      </c>
      <c r="U735" s="15">
        <f>Raw_Data!U735</f>
        <v>39.270000000000003</v>
      </c>
      <c r="V735" s="15">
        <f>Raw_Data!V735</f>
        <v>3683</v>
      </c>
      <c r="W735" s="15">
        <f>Raw_Data!W735</f>
        <v>53776</v>
      </c>
      <c r="X735" s="15">
        <f>Raw_Data!X735</f>
        <v>144631</v>
      </c>
      <c r="Y735" s="15">
        <f>Raw_Data!Y735</f>
        <v>90855</v>
      </c>
      <c r="Z735" s="15">
        <f>Raw_Data!Z735</f>
        <v>1193</v>
      </c>
      <c r="AA735" s="15">
        <f>Raw_Data!AA735</f>
        <v>32.917000000000002</v>
      </c>
      <c r="AB735" s="15">
        <f>Raw_Data!AB735</f>
        <v>31.9</v>
      </c>
      <c r="AC735" s="19" t="str">
        <f>IF(Raw_Data!G735="","Yes","No")</f>
        <v>No</v>
      </c>
      <c r="AD735" s="19" t="str">
        <f>IF(Raw_Data!L735="","Yes","No")</f>
        <v>No</v>
      </c>
      <c r="AE735" s="19" t="str">
        <f>IF(Raw_Data!T735="","Imputed",IF(Raw_Data!T735&gt;INDEX(Cleaning_Reference!$F$6:$F$13,MATCH(D735,Cleaning_Reference!$A$6:$A$13,0)),"Capped","Original"))</f>
        <v>Original</v>
      </c>
      <c r="AF735" s="21">
        <f t="shared" si="11"/>
        <v>39.270000000000003</v>
      </c>
    </row>
    <row r="736" spans="1:32" ht="15" customHeight="1" x14ac:dyDescent="0.3">
      <c r="A736" s="20" t="str">
        <f>Raw_Data!A736</f>
        <v>SF10735</v>
      </c>
      <c r="B736" s="15" t="str">
        <f>Raw_Data!B736</f>
        <v>Andhra Pradesh</v>
      </c>
      <c r="C736" s="15" t="str">
        <f>Raw_Data!C736</f>
        <v>Guntur</v>
      </c>
      <c r="D736" s="15" t="str">
        <f>Raw_Data!D736</f>
        <v>Groundnut</v>
      </c>
      <c r="E736" s="15" t="str">
        <f>Raw_Data!E736</f>
        <v>Rabi</v>
      </c>
      <c r="F736" s="15">
        <f>Raw_Data!F736</f>
        <v>13.53</v>
      </c>
      <c r="G736" s="18">
        <f>IF(Raw_Data!G736="",ROUND(AVERAGEIFS(Raw_Data!$G$2:$G$4001,Raw_Data!$E$2:$E$4001,E736),1),Raw_Data!G736)</f>
        <v>740.4</v>
      </c>
      <c r="H736" s="15">
        <f>Raw_Data!H736</f>
        <v>26.7</v>
      </c>
      <c r="I736" s="15">
        <f>Raw_Data!I736</f>
        <v>55.2</v>
      </c>
      <c r="J736" s="15">
        <f>Raw_Data!J736</f>
        <v>7.9</v>
      </c>
      <c r="K736" s="15">
        <f>Raw_Data!K736</f>
        <v>5.67</v>
      </c>
      <c r="L736" s="18">
        <f>IF(Raw_Data!L736="",ROUND(AVERAGEIFS(Raw_Data!$L$2:$L$4001,Raw_Data!$E$2:$E$4001,E736),1),Raw_Data!L736)</f>
        <v>21</v>
      </c>
      <c r="M736" s="15">
        <f>Raw_Data!M736</f>
        <v>134.5</v>
      </c>
      <c r="N736" s="15">
        <f>Raw_Data!N736</f>
        <v>77</v>
      </c>
      <c r="O736" s="15">
        <f>Raw_Data!O736</f>
        <v>115.5</v>
      </c>
      <c r="P736" s="15" t="str">
        <f>Raw_Data!P736</f>
        <v>Rainfed</v>
      </c>
      <c r="Q736" s="15">
        <f>Raw_Data!Q736</f>
        <v>246.9</v>
      </c>
      <c r="R736" s="15">
        <f>Raw_Data!R736</f>
        <v>7.73</v>
      </c>
      <c r="S736" s="15">
        <f>Raw_Data!S736</f>
        <v>0.86</v>
      </c>
      <c r="T736" s="18">
        <f>IF(Raw_Data!T736="",ROUND(AVERAGEIFS(Raw_Data!$T$2:$T$4001,Raw_Data!$E$2:$E$4001,E736,Raw_Data!$D$2:$D$4001,D736),2),IF(Raw_Data!T736&gt;INDEX(Cleaning_Reference!$F$6:$F$13,MATCH(D736,Cleaning_Reference!$A$6:$A$13,0)),INDEX(Cleaning_Reference!$F$6:$F$13,MATCH(D736,Cleaning_Reference!$A$6:$A$13,0)),Raw_Data!T736))</f>
        <v>0.59</v>
      </c>
      <c r="U736" s="15">
        <f>Raw_Data!U736</f>
        <v>7.98</v>
      </c>
      <c r="V736" s="15">
        <f>Raw_Data!V736</f>
        <v>50099</v>
      </c>
      <c r="W736" s="15">
        <f>Raw_Data!W736</f>
        <v>1033996</v>
      </c>
      <c r="X736" s="15">
        <f>Raw_Data!X736</f>
        <v>399790</v>
      </c>
      <c r="Y736" s="15">
        <f>Raw_Data!Y736</f>
        <v>-634206</v>
      </c>
      <c r="Z736" s="15">
        <f>Raw_Data!Z736</f>
        <v>3725</v>
      </c>
      <c r="AA736" s="15">
        <f>Raw_Data!AA736</f>
        <v>2.1419999999999999</v>
      </c>
      <c r="AB736" s="15">
        <f>Raw_Data!AB736</f>
        <v>42.3</v>
      </c>
      <c r="AC736" s="19" t="str">
        <f>IF(Raw_Data!G736="","Yes","No")</f>
        <v>No</v>
      </c>
      <c r="AD736" s="19" t="str">
        <f>IF(Raw_Data!L736="","Yes","No")</f>
        <v>No</v>
      </c>
      <c r="AE736" s="19" t="str">
        <f>IF(Raw_Data!T736="","Imputed",IF(Raw_Data!T736&gt;INDEX(Cleaning_Reference!$F$6:$F$13,MATCH(D736,Cleaning_Reference!$A$6:$A$13,0)),"Capped","Original"))</f>
        <v>Original</v>
      </c>
      <c r="AF736" s="21">
        <f t="shared" si="11"/>
        <v>7.98</v>
      </c>
    </row>
    <row r="737" spans="1:32" ht="15" customHeight="1" x14ac:dyDescent="0.3">
      <c r="A737" s="20" t="str">
        <f>Raw_Data!A737</f>
        <v>SF10736</v>
      </c>
      <c r="B737" s="15" t="str">
        <f>Raw_Data!B737</f>
        <v>Tamil Nadu</v>
      </c>
      <c r="C737" s="15" t="str">
        <f>Raw_Data!C737</f>
        <v>Ludhiana</v>
      </c>
      <c r="D737" s="15" t="str">
        <f>Raw_Data!D737</f>
        <v>Groundnut</v>
      </c>
      <c r="E737" s="15" t="str">
        <f>Raw_Data!E737</f>
        <v>Rabi</v>
      </c>
      <c r="F737" s="15">
        <f>Raw_Data!F737</f>
        <v>3.25</v>
      </c>
      <c r="G737" s="18">
        <f>IF(Raw_Data!G737="",ROUND(AVERAGEIFS(Raw_Data!$G$2:$G$4001,Raw_Data!$E$2:$E$4001,E737),1),Raw_Data!G737)</f>
        <v>80</v>
      </c>
      <c r="H737" s="15">
        <f>Raw_Data!H737</f>
        <v>27.2</v>
      </c>
      <c r="I737" s="15">
        <f>Raw_Data!I737</f>
        <v>78.2</v>
      </c>
      <c r="J737" s="15">
        <f>Raw_Data!J737</f>
        <v>8</v>
      </c>
      <c r="K737" s="15">
        <f>Raw_Data!K737</f>
        <v>6.23</v>
      </c>
      <c r="L737" s="18">
        <f>IF(Raw_Data!L737="",ROUND(AVERAGEIFS(Raw_Data!$L$2:$L$4001,Raw_Data!$E$2:$E$4001,E737),1),Raw_Data!L737)</f>
        <v>23.6</v>
      </c>
      <c r="M737" s="15">
        <f>Raw_Data!M737</f>
        <v>162.69999999999999</v>
      </c>
      <c r="N737" s="15">
        <f>Raw_Data!N737</f>
        <v>75</v>
      </c>
      <c r="O737" s="15">
        <f>Raw_Data!O737</f>
        <v>88.4</v>
      </c>
      <c r="P737" s="15" t="str">
        <f>Raw_Data!P737</f>
        <v>Sprinkler</v>
      </c>
      <c r="Q737" s="15">
        <f>Raw_Data!Q737</f>
        <v>274.39999999999998</v>
      </c>
      <c r="R737" s="15">
        <f>Raw_Data!R737</f>
        <v>2.78</v>
      </c>
      <c r="S737" s="15">
        <f>Raw_Data!S737</f>
        <v>0.75</v>
      </c>
      <c r="T737" s="18">
        <f>IF(Raw_Data!T737="",ROUND(AVERAGEIFS(Raw_Data!$T$2:$T$4001,Raw_Data!$E$2:$E$4001,E737,Raw_Data!$D$2:$D$4001,D737),2),IF(Raw_Data!T737&gt;INDEX(Cleaning_Reference!$F$6:$F$13,MATCH(D737,Cleaning_Reference!$A$6:$A$13,0)),INDEX(Cleaning_Reference!$F$6:$F$13,MATCH(D737,Cleaning_Reference!$A$6:$A$13,0)),Raw_Data!T737))</f>
        <v>1.3</v>
      </c>
      <c r="U737" s="15">
        <f>Raw_Data!U737</f>
        <v>4.2300000000000004</v>
      </c>
      <c r="V737" s="15">
        <f>Raw_Data!V737</f>
        <v>60810</v>
      </c>
      <c r="W737" s="15">
        <f>Raw_Data!W737</f>
        <v>266901</v>
      </c>
      <c r="X737" s="15">
        <f>Raw_Data!X737</f>
        <v>257226</v>
      </c>
      <c r="Y737" s="15">
        <f>Raw_Data!Y737</f>
        <v>-9675</v>
      </c>
      <c r="Z737" s="15">
        <f>Raw_Data!Z737</f>
        <v>1727</v>
      </c>
      <c r="AA737" s="15">
        <f>Raw_Data!AA737</f>
        <v>2.4489999999999998</v>
      </c>
      <c r="AB737" s="15">
        <f>Raw_Data!AB737</f>
        <v>55</v>
      </c>
      <c r="AC737" s="19" t="str">
        <f>IF(Raw_Data!G737="","Yes","No")</f>
        <v>No</v>
      </c>
      <c r="AD737" s="19" t="str">
        <f>IF(Raw_Data!L737="","Yes","No")</f>
        <v>No</v>
      </c>
      <c r="AE737" s="19" t="str">
        <f>IF(Raw_Data!T737="","Imputed",IF(Raw_Data!T737&gt;INDEX(Cleaning_Reference!$F$6:$F$13,MATCH(D737,Cleaning_Reference!$A$6:$A$13,0)),"Capped","Original"))</f>
        <v>Original</v>
      </c>
      <c r="AF737" s="21">
        <f t="shared" si="11"/>
        <v>4.2300000000000004</v>
      </c>
    </row>
    <row r="738" spans="1:32" ht="15" customHeight="1" x14ac:dyDescent="0.3">
      <c r="A738" s="20" t="str">
        <f>Raw_Data!A738</f>
        <v>SF10737</v>
      </c>
      <c r="B738" s="15" t="str">
        <f>Raw_Data!B738</f>
        <v>Tamil Nadu</v>
      </c>
      <c r="C738" s="15" t="str">
        <f>Raw_Data!C738</f>
        <v>Nalgonda</v>
      </c>
      <c r="D738" s="15" t="str">
        <f>Raw_Data!D738</f>
        <v>Cotton</v>
      </c>
      <c r="E738" s="15" t="str">
        <f>Raw_Data!E738</f>
        <v>Kharif</v>
      </c>
      <c r="F738" s="15">
        <f>Raw_Data!F738</f>
        <v>0.64</v>
      </c>
      <c r="G738" s="18">
        <f>IF(Raw_Data!G738="",ROUND(AVERAGEIFS(Raw_Data!$G$2:$G$4001,Raw_Data!$E$2:$E$4001,E738),1),Raw_Data!G738)</f>
        <v>1045.0999999999999</v>
      </c>
      <c r="H738" s="15">
        <f>Raw_Data!H738</f>
        <v>26</v>
      </c>
      <c r="I738" s="15">
        <f>Raw_Data!I738</f>
        <v>65.099999999999994</v>
      </c>
      <c r="J738" s="15">
        <f>Raw_Data!J738</f>
        <v>7.4</v>
      </c>
      <c r="K738" s="15">
        <f>Raw_Data!K738</f>
        <v>7.58</v>
      </c>
      <c r="L738" s="18">
        <f>IF(Raw_Data!L738="",ROUND(AVERAGEIFS(Raw_Data!$L$2:$L$4001,Raw_Data!$E$2:$E$4001,E738),1),Raw_Data!L738)</f>
        <v>26.6</v>
      </c>
      <c r="M738" s="15">
        <f>Raw_Data!M738</f>
        <v>115.8</v>
      </c>
      <c r="N738" s="15">
        <f>Raw_Data!N738</f>
        <v>54.4</v>
      </c>
      <c r="O738" s="15">
        <f>Raw_Data!O738</f>
        <v>103.9</v>
      </c>
      <c r="P738" s="15" t="str">
        <f>Raw_Data!P738</f>
        <v>Flood</v>
      </c>
      <c r="Q738" s="15">
        <f>Raw_Data!Q738</f>
        <v>193.4</v>
      </c>
      <c r="R738" s="15">
        <f>Raw_Data!R738</f>
        <v>5.27</v>
      </c>
      <c r="S738" s="15">
        <f>Raw_Data!S738</f>
        <v>0.9</v>
      </c>
      <c r="T738" s="18">
        <f>IF(Raw_Data!T738="",ROUND(AVERAGEIFS(Raw_Data!$T$2:$T$4001,Raw_Data!$E$2:$E$4001,E738,Raw_Data!$D$2:$D$4001,D738),2),IF(Raw_Data!T738&gt;INDEX(Cleaning_Reference!$F$6:$F$13,MATCH(D738,Cleaning_Reference!$A$6:$A$13,0)),INDEX(Cleaning_Reference!$F$6:$F$13,MATCH(D738,Cleaning_Reference!$A$6:$A$13,0)),Raw_Data!T738))</f>
        <v>0.63</v>
      </c>
      <c r="U738" s="15">
        <f>Raw_Data!U738</f>
        <v>0.4</v>
      </c>
      <c r="V738" s="15">
        <f>Raw_Data!V738</f>
        <v>67168</v>
      </c>
      <c r="W738" s="15">
        <f>Raw_Data!W738</f>
        <v>53939</v>
      </c>
      <c r="X738" s="15">
        <f>Raw_Data!X738</f>
        <v>26867</v>
      </c>
      <c r="Y738" s="15">
        <f>Raw_Data!Y738</f>
        <v>-27072</v>
      </c>
      <c r="Z738" s="15">
        <f>Raw_Data!Z738</f>
        <v>733</v>
      </c>
      <c r="AA738" s="15">
        <f>Raw_Data!AA738</f>
        <v>0.54600000000000004</v>
      </c>
      <c r="AB738" s="15">
        <f>Raw_Data!AB738</f>
        <v>65.900000000000006</v>
      </c>
      <c r="AC738" s="19" t="str">
        <f>IF(Raw_Data!G738="","Yes","No")</f>
        <v>No</v>
      </c>
      <c r="AD738" s="19" t="str">
        <f>IF(Raw_Data!L738="","Yes","No")</f>
        <v>No</v>
      </c>
      <c r="AE738" s="19" t="str">
        <f>IF(Raw_Data!T738="","Imputed",IF(Raw_Data!T738&gt;INDEX(Cleaning_Reference!$F$6:$F$13,MATCH(D738,Cleaning_Reference!$A$6:$A$13,0)),"Capped","Original"))</f>
        <v>Original</v>
      </c>
      <c r="AF738" s="21">
        <f t="shared" si="11"/>
        <v>0.4</v>
      </c>
    </row>
    <row r="739" spans="1:32" ht="15" customHeight="1" x14ac:dyDescent="0.3">
      <c r="A739" s="20" t="str">
        <f>Raw_Data!A739</f>
        <v>SF10738</v>
      </c>
      <c r="B739" s="15" t="str">
        <f>Raw_Data!B739</f>
        <v>Karnataka</v>
      </c>
      <c r="C739" s="15" t="str">
        <f>Raw_Data!C739</f>
        <v>Ludhiana</v>
      </c>
      <c r="D739" s="15" t="str">
        <f>Raw_Data!D739</f>
        <v>Cotton</v>
      </c>
      <c r="E739" s="15" t="str">
        <f>Raw_Data!E739</f>
        <v>Kharif</v>
      </c>
      <c r="F739" s="15">
        <f>Raw_Data!F739</f>
        <v>12.8</v>
      </c>
      <c r="G739" s="18">
        <f>IF(Raw_Data!G739="",ROUND(AVERAGEIFS(Raw_Data!$G$2:$G$4001,Raw_Data!$E$2:$E$4001,E739),1),Raw_Data!G739)</f>
        <v>835.2</v>
      </c>
      <c r="H739" s="15">
        <f>Raw_Data!H739</f>
        <v>24.7</v>
      </c>
      <c r="I739" s="15">
        <f>Raw_Data!I739</f>
        <v>64.3</v>
      </c>
      <c r="J739" s="15">
        <f>Raw_Data!J739</f>
        <v>8</v>
      </c>
      <c r="K739" s="15">
        <f>Raw_Data!K739</f>
        <v>6.56</v>
      </c>
      <c r="L739" s="18">
        <f>IF(Raw_Data!L739="",ROUND(AVERAGEIFS(Raw_Data!$L$2:$L$4001,Raw_Data!$E$2:$E$4001,E739),1),Raw_Data!L739)</f>
        <v>34.200000000000003</v>
      </c>
      <c r="M739" s="15">
        <f>Raw_Data!M739</f>
        <v>143</v>
      </c>
      <c r="N739" s="15">
        <f>Raw_Data!N739</f>
        <v>63</v>
      </c>
      <c r="O739" s="15">
        <f>Raw_Data!O739</f>
        <v>54.1</v>
      </c>
      <c r="P739" s="15" t="str">
        <f>Raw_Data!P739</f>
        <v>Drip</v>
      </c>
      <c r="Q739" s="15">
        <f>Raw_Data!Q739</f>
        <v>109.5</v>
      </c>
      <c r="R739" s="15">
        <f>Raw_Data!R739</f>
        <v>6.84</v>
      </c>
      <c r="S739" s="15">
        <f>Raw_Data!S739</f>
        <v>0.66</v>
      </c>
      <c r="T739" s="18">
        <f>IF(Raw_Data!T739="",ROUND(AVERAGEIFS(Raw_Data!$T$2:$T$4001,Raw_Data!$E$2:$E$4001,E739,Raw_Data!$D$2:$D$4001,D739),2),IF(Raw_Data!T739&gt;INDEX(Cleaning_Reference!$F$6:$F$13,MATCH(D739,Cleaning_Reference!$A$6:$A$13,0)),INDEX(Cleaning_Reference!$F$6:$F$13,MATCH(D739,Cleaning_Reference!$A$6:$A$13,0)),Raw_Data!T739))</f>
        <v>2.04</v>
      </c>
      <c r="U739" s="15">
        <f>Raw_Data!U739</f>
        <v>26.11</v>
      </c>
      <c r="V739" s="15">
        <f>Raw_Data!V739</f>
        <v>75276</v>
      </c>
      <c r="W739" s="15">
        <f>Raw_Data!W739</f>
        <v>870979</v>
      </c>
      <c r="X739" s="15">
        <f>Raw_Data!X739</f>
        <v>1965456</v>
      </c>
      <c r="Y739" s="15">
        <f>Raw_Data!Y739</f>
        <v>1094477</v>
      </c>
      <c r="Z739" s="15">
        <f>Raw_Data!Z739</f>
        <v>8874</v>
      </c>
      <c r="AA739" s="15">
        <f>Raw_Data!AA739</f>
        <v>2.9420000000000002</v>
      </c>
      <c r="AB739" s="15">
        <f>Raw_Data!AB739</f>
        <v>55.6</v>
      </c>
      <c r="AC739" s="19" t="str">
        <f>IF(Raw_Data!G739="","Yes","No")</f>
        <v>No</v>
      </c>
      <c r="AD739" s="19" t="str">
        <f>IF(Raw_Data!L739="","Yes","No")</f>
        <v>No</v>
      </c>
      <c r="AE739" s="19" t="str">
        <f>IF(Raw_Data!T739="","Imputed",IF(Raw_Data!T739&gt;INDEX(Cleaning_Reference!$F$6:$F$13,MATCH(D739,Cleaning_Reference!$A$6:$A$13,0)),"Capped","Original"))</f>
        <v>Original</v>
      </c>
      <c r="AF739" s="21">
        <f t="shared" si="11"/>
        <v>26.11</v>
      </c>
    </row>
    <row r="740" spans="1:32" ht="15" customHeight="1" x14ac:dyDescent="0.3">
      <c r="A740" s="20" t="str">
        <f>Raw_Data!A740</f>
        <v>SF10739</v>
      </c>
      <c r="B740" s="15" t="str">
        <f>Raw_Data!B740</f>
        <v>Andhra Pradesh</v>
      </c>
      <c r="C740" s="15" t="str">
        <f>Raw_Data!C740</f>
        <v>Rajkot</v>
      </c>
      <c r="D740" s="15" t="str">
        <f>Raw_Data!D740</f>
        <v>Groundnut</v>
      </c>
      <c r="E740" s="15" t="str">
        <f>Raw_Data!E740</f>
        <v>Kharif</v>
      </c>
      <c r="F740" s="15">
        <f>Raw_Data!F740</f>
        <v>12.76</v>
      </c>
      <c r="G740" s="18">
        <f>IF(Raw_Data!G740="",ROUND(AVERAGEIFS(Raw_Data!$G$2:$G$4001,Raw_Data!$E$2:$E$4001,E740),1),Raw_Data!G740)</f>
        <v>676.1</v>
      </c>
      <c r="H740" s="15">
        <f>Raw_Data!H740</f>
        <v>28.4</v>
      </c>
      <c r="I740" s="15">
        <f>Raw_Data!I740</f>
        <v>83</v>
      </c>
      <c r="J740" s="15">
        <f>Raw_Data!J740</f>
        <v>8.6</v>
      </c>
      <c r="K740" s="15">
        <f>Raw_Data!K740</f>
        <v>6.49</v>
      </c>
      <c r="L740" s="18">
        <f>IF(Raw_Data!L740="",ROUND(AVERAGEIFS(Raw_Data!$L$2:$L$4001,Raw_Data!$E$2:$E$4001,E740),1),Raw_Data!L740)</f>
        <v>12.7</v>
      </c>
      <c r="M740" s="15">
        <f>Raw_Data!M740</f>
        <v>169.2</v>
      </c>
      <c r="N740" s="15">
        <f>Raw_Data!N740</f>
        <v>40.700000000000003</v>
      </c>
      <c r="O740" s="15">
        <f>Raw_Data!O740</f>
        <v>92.2</v>
      </c>
      <c r="P740" s="15" t="str">
        <f>Raw_Data!P740</f>
        <v>Sprinkler</v>
      </c>
      <c r="Q740" s="15">
        <f>Raw_Data!Q740</f>
        <v>177.4</v>
      </c>
      <c r="R740" s="15">
        <f>Raw_Data!R740</f>
        <v>5</v>
      </c>
      <c r="S740" s="15">
        <f>Raw_Data!S740</f>
        <v>0.69</v>
      </c>
      <c r="T740" s="18">
        <f>IF(Raw_Data!T740="",ROUND(AVERAGEIFS(Raw_Data!$T$2:$T$4001,Raw_Data!$E$2:$E$4001,E740,Raw_Data!$D$2:$D$4001,D740),2),IF(Raw_Data!T740&gt;INDEX(Cleaning_Reference!$F$6:$F$13,MATCH(D740,Cleaning_Reference!$A$6:$A$13,0)),INDEX(Cleaning_Reference!$F$6:$F$13,MATCH(D740,Cleaning_Reference!$A$6:$A$13,0)),Raw_Data!T740))</f>
        <v>2.29</v>
      </c>
      <c r="U740" s="15">
        <f>Raw_Data!U740</f>
        <v>29.22</v>
      </c>
      <c r="V740" s="15">
        <f>Raw_Data!V740</f>
        <v>58178</v>
      </c>
      <c r="W740" s="15">
        <f>Raw_Data!W740</f>
        <v>764820</v>
      </c>
      <c r="X740" s="15">
        <f>Raw_Data!X740</f>
        <v>1699961</v>
      </c>
      <c r="Y740" s="15">
        <f>Raw_Data!Y740</f>
        <v>935141</v>
      </c>
      <c r="Z740" s="15">
        <f>Raw_Data!Z740</f>
        <v>6847</v>
      </c>
      <c r="AA740" s="15">
        <f>Raw_Data!AA740</f>
        <v>4.2679999999999998</v>
      </c>
      <c r="AB740" s="15">
        <f>Raw_Data!AB740</f>
        <v>58.1</v>
      </c>
      <c r="AC740" s="19" t="str">
        <f>IF(Raw_Data!G740="","Yes","No")</f>
        <v>No</v>
      </c>
      <c r="AD740" s="19" t="str">
        <f>IF(Raw_Data!L740="","Yes","No")</f>
        <v>No</v>
      </c>
      <c r="AE740" s="19" t="str">
        <f>IF(Raw_Data!T740="","Imputed",IF(Raw_Data!T740&gt;INDEX(Cleaning_Reference!$F$6:$F$13,MATCH(D740,Cleaning_Reference!$A$6:$A$13,0)),"Capped","Original"))</f>
        <v>Original</v>
      </c>
      <c r="AF740" s="21">
        <f t="shared" si="11"/>
        <v>29.22</v>
      </c>
    </row>
    <row r="741" spans="1:32" ht="15" customHeight="1" x14ac:dyDescent="0.3">
      <c r="A741" s="20" t="str">
        <f>Raw_Data!A741</f>
        <v>SF10740</v>
      </c>
      <c r="B741" s="15" t="str">
        <f>Raw_Data!B741</f>
        <v>Tamil Nadu</v>
      </c>
      <c r="C741" s="15" t="str">
        <f>Raw_Data!C741</f>
        <v>Nashik</v>
      </c>
      <c r="D741" s="15" t="str">
        <f>Raw_Data!D741</f>
        <v>Rice</v>
      </c>
      <c r="E741" s="15" t="str">
        <f>Raw_Data!E741</f>
        <v>Zaid</v>
      </c>
      <c r="F741" s="15">
        <f>Raw_Data!F741</f>
        <v>12.56</v>
      </c>
      <c r="G741" s="18">
        <f>IF(Raw_Data!G741="",ROUND(AVERAGEIFS(Raw_Data!$G$2:$G$4001,Raw_Data!$E$2:$E$4001,E741),1),Raw_Data!G741)</f>
        <v>497.4</v>
      </c>
      <c r="H741" s="15">
        <f>Raw_Data!H741</f>
        <v>29</v>
      </c>
      <c r="I741" s="15">
        <f>Raw_Data!I741</f>
        <v>67.2</v>
      </c>
      <c r="J741" s="15">
        <f>Raw_Data!J741</f>
        <v>8.8000000000000007</v>
      </c>
      <c r="K741" s="15">
        <f>Raw_Data!K741</f>
        <v>7.26</v>
      </c>
      <c r="L741" s="18">
        <f>IF(Raw_Data!L741="",ROUND(AVERAGEIFS(Raw_Data!$L$2:$L$4001,Raw_Data!$E$2:$E$4001,E741),1),Raw_Data!L741)</f>
        <v>20.6</v>
      </c>
      <c r="M741" s="15">
        <f>Raw_Data!M741</f>
        <v>142.6</v>
      </c>
      <c r="N741" s="15">
        <f>Raw_Data!N741</f>
        <v>55.9</v>
      </c>
      <c r="O741" s="15">
        <f>Raw_Data!O741</f>
        <v>92.6</v>
      </c>
      <c r="P741" s="15" t="str">
        <f>Raw_Data!P741</f>
        <v>Drip</v>
      </c>
      <c r="Q741" s="15">
        <f>Raw_Data!Q741</f>
        <v>228.3</v>
      </c>
      <c r="R741" s="15">
        <f>Raw_Data!R741</f>
        <v>5.51</v>
      </c>
      <c r="S741" s="15">
        <f>Raw_Data!S741</f>
        <v>0.82</v>
      </c>
      <c r="T741" s="18">
        <f>IF(Raw_Data!T741="",ROUND(AVERAGEIFS(Raw_Data!$T$2:$T$4001,Raw_Data!$E$2:$E$4001,E741,Raw_Data!$D$2:$D$4001,D741),2),IF(Raw_Data!T741&gt;INDEX(Cleaning_Reference!$F$6:$F$13,MATCH(D741,Cleaning_Reference!$A$6:$A$13,0)),INDEX(Cleaning_Reference!$F$6:$F$13,MATCH(D741,Cleaning_Reference!$A$6:$A$13,0)),Raw_Data!T741))</f>
        <v>2.88</v>
      </c>
      <c r="U741" s="15">
        <f>Raw_Data!U741</f>
        <v>36.17</v>
      </c>
      <c r="V741" s="15">
        <f>Raw_Data!V741</f>
        <v>17733</v>
      </c>
      <c r="W741" s="15">
        <f>Raw_Data!W741</f>
        <v>842727</v>
      </c>
      <c r="X741" s="15">
        <f>Raw_Data!X741</f>
        <v>641403</v>
      </c>
      <c r="Y741" s="15">
        <f>Raw_Data!Y741</f>
        <v>-201324</v>
      </c>
      <c r="Z741" s="15">
        <f>Raw_Data!Z741</f>
        <v>12993</v>
      </c>
      <c r="AA741" s="15">
        <f>Raw_Data!AA741</f>
        <v>2.7839999999999998</v>
      </c>
      <c r="AB741" s="15">
        <f>Raw_Data!AB741</f>
        <v>52</v>
      </c>
      <c r="AC741" s="19" t="str">
        <f>IF(Raw_Data!G741="","Yes","No")</f>
        <v>No</v>
      </c>
      <c r="AD741" s="19" t="str">
        <f>IF(Raw_Data!L741="","Yes","No")</f>
        <v>No</v>
      </c>
      <c r="AE741" s="19" t="str">
        <f>IF(Raw_Data!T741="","Imputed",IF(Raw_Data!T741&gt;INDEX(Cleaning_Reference!$F$6:$F$13,MATCH(D741,Cleaning_Reference!$A$6:$A$13,0)),"Capped","Original"))</f>
        <v>Original</v>
      </c>
      <c r="AF741" s="21">
        <f t="shared" si="11"/>
        <v>36.17</v>
      </c>
    </row>
    <row r="742" spans="1:32" ht="15" customHeight="1" x14ac:dyDescent="0.3">
      <c r="A742" s="20" t="str">
        <f>Raw_Data!A742</f>
        <v>SF10741</v>
      </c>
      <c r="B742" s="15" t="str">
        <f>Raw_Data!B742</f>
        <v>Gujarat</v>
      </c>
      <c r="C742" s="15" t="str">
        <f>Raw_Data!C742</f>
        <v>Erode</v>
      </c>
      <c r="D742" s="15" t="str">
        <f>Raw_Data!D742</f>
        <v>Maize</v>
      </c>
      <c r="E742" s="15" t="str">
        <f>Raw_Data!E742</f>
        <v>Kharif</v>
      </c>
      <c r="F742" s="15">
        <f>Raw_Data!F742</f>
        <v>12.11</v>
      </c>
      <c r="G742" s="18">
        <f>IF(Raw_Data!G742="",ROUND(AVERAGEIFS(Raw_Data!$G$2:$G$4001,Raw_Data!$E$2:$E$4001,E742),1),Raw_Data!G742)</f>
        <v>1005.2</v>
      </c>
      <c r="H742" s="15">
        <f>Raw_Data!H742</f>
        <v>26.9</v>
      </c>
      <c r="I742" s="15">
        <f>Raw_Data!I742</f>
        <v>82.2</v>
      </c>
      <c r="J742" s="15">
        <f>Raw_Data!J742</f>
        <v>7.9</v>
      </c>
      <c r="K742" s="15">
        <f>Raw_Data!K742</f>
        <v>5.2</v>
      </c>
      <c r="L742" s="18">
        <f>IF(Raw_Data!L742="",ROUND(AVERAGEIFS(Raw_Data!$L$2:$L$4001,Raw_Data!$E$2:$E$4001,E742),1),Raw_Data!L742)</f>
        <v>29.4</v>
      </c>
      <c r="M742" s="15">
        <f>Raw_Data!M742</f>
        <v>107.7</v>
      </c>
      <c r="N742" s="15">
        <f>Raw_Data!N742</f>
        <v>56.2</v>
      </c>
      <c r="O742" s="15">
        <f>Raw_Data!O742</f>
        <v>120.3</v>
      </c>
      <c r="P742" s="15" t="str">
        <f>Raw_Data!P742</f>
        <v>Drip</v>
      </c>
      <c r="Q742" s="15">
        <f>Raw_Data!Q742</f>
        <v>93.1</v>
      </c>
      <c r="R742" s="15">
        <f>Raw_Data!R742</f>
        <v>3.71</v>
      </c>
      <c r="S742" s="15">
        <f>Raw_Data!S742</f>
        <v>0.86</v>
      </c>
      <c r="T742" s="18">
        <f>IF(Raw_Data!T742="",ROUND(AVERAGEIFS(Raw_Data!$T$2:$T$4001,Raw_Data!$E$2:$E$4001,E742,Raw_Data!$D$2:$D$4001,D742),2),IF(Raw_Data!T742&gt;INDEX(Cleaning_Reference!$F$6:$F$13,MATCH(D742,Cleaning_Reference!$A$6:$A$13,0)),INDEX(Cleaning_Reference!$F$6:$F$13,MATCH(D742,Cleaning_Reference!$A$6:$A$13,0)),Raw_Data!T742))</f>
        <v>0.3</v>
      </c>
      <c r="U742" s="15">
        <f>Raw_Data!U742</f>
        <v>3.63</v>
      </c>
      <c r="V742" s="15">
        <f>Raw_Data!V742</f>
        <v>21672</v>
      </c>
      <c r="W742" s="15">
        <f>Raw_Data!W742</f>
        <v>653622</v>
      </c>
      <c r="X742" s="15">
        <f>Raw_Data!X742</f>
        <v>78669</v>
      </c>
      <c r="Y742" s="15">
        <f>Raw_Data!Y742</f>
        <v>-574953</v>
      </c>
      <c r="Z742" s="15">
        <f>Raw_Data!Z742</f>
        <v>5496</v>
      </c>
      <c r="AA742" s="15">
        <f>Raw_Data!AA742</f>
        <v>0.66</v>
      </c>
      <c r="AB742" s="15">
        <f>Raw_Data!AB742</f>
        <v>54.7</v>
      </c>
      <c r="AC742" s="19" t="str">
        <f>IF(Raw_Data!G742="","Yes","No")</f>
        <v>No</v>
      </c>
      <c r="AD742" s="19" t="str">
        <f>IF(Raw_Data!L742="","Yes","No")</f>
        <v>No</v>
      </c>
      <c r="AE742" s="19" t="str">
        <f>IF(Raw_Data!T742="","Imputed",IF(Raw_Data!T742&gt;INDEX(Cleaning_Reference!$F$6:$F$13,MATCH(D742,Cleaning_Reference!$A$6:$A$13,0)),"Capped","Original"))</f>
        <v>Original</v>
      </c>
      <c r="AF742" s="21">
        <f t="shared" si="11"/>
        <v>3.63</v>
      </c>
    </row>
    <row r="743" spans="1:32" ht="15" customHeight="1" x14ac:dyDescent="0.3">
      <c r="A743" s="20" t="str">
        <f>Raw_Data!A743</f>
        <v>SF10742</v>
      </c>
      <c r="B743" s="15" t="str">
        <f>Raw_Data!B743</f>
        <v>Madhya Pradesh</v>
      </c>
      <c r="C743" s="15" t="str">
        <f>Raw_Data!C743</f>
        <v>Warangal</v>
      </c>
      <c r="D743" s="15" t="str">
        <f>Raw_Data!D743</f>
        <v>Chilli</v>
      </c>
      <c r="E743" s="15" t="str">
        <f>Raw_Data!E743</f>
        <v>Kharif</v>
      </c>
      <c r="F743" s="15">
        <f>Raw_Data!F743</f>
        <v>11.16</v>
      </c>
      <c r="G743" s="18">
        <f>IF(Raw_Data!G743="",ROUND(AVERAGEIFS(Raw_Data!$G$2:$G$4001,Raw_Data!$E$2:$E$4001,E743),1),Raw_Data!G743)</f>
        <v>1051.3</v>
      </c>
      <c r="H743" s="15">
        <f>Raw_Data!H743</f>
        <v>28.4</v>
      </c>
      <c r="I743" s="15">
        <f>Raw_Data!I743</f>
        <v>68.8</v>
      </c>
      <c r="J743" s="15">
        <f>Raw_Data!J743</f>
        <v>6.6</v>
      </c>
      <c r="K743" s="15">
        <f>Raw_Data!K743</f>
        <v>7.06</v>
      </c>
      <c r="L743" s="18">
        <f>IF(Raw_Data!L743="",ROUND(AVERAGEIFS(Raw_Data!$L$2:$L$4001,Raw_Data!$E$2:$E$4001,E743),1),Raw_Data!L743)</f>
        <v>29.9</v>
      </c>
      <c r="M743" s="15">
        <f>Raw_Data!M743</f>
        <v>112.4</v>
      </c>
      <c r="N743" s="15">
        <f>Raw_Data!N743</f>
        <v>33.200000000000003</v>
      </c>
      <c r="O743" s="15">
        <f>Raw_Data!O743</f>
        <v>117.8</v>
      </c>
      <c r="P743" s="15" t="str">
        <f>Raw_Data!P743</f>
        <v>Drip</v>
      </c>
      <c r="Q743" s="15">
        <f>Raw_Data!Q743</f>
        <v>45.9</v>
      </c>
      <c r="R743" s="15">
        <f>Raw_Data!R743</f>
        <v>5.57</v>
      </c>
      <c r="S743" s="15">
        <f>Raw_Data!S743</f>
        <v>0.86</v>
      </c>
      <c r="T743" s="18">
        <f>IF(Raw_Data!T743="",ROUND(AVERAGEIFS(Raw_Data!$T$2:$T$4001,Raw_Data!$E$2:$E$4001,E743,Raw_Data!$D$2:$D$4001,D743),2),IF(Raw_Data!T743&gt;INDEX(Cleaning_Reference!$F$6:$F$13,MATCH(D743,Cleaning_Reference!$A$6:$A$13,0)),INDEX(Cleaning_Reference!$F$6:$F$13,MATCH(D743,Cleaning_Reference!$A$6:$A$13,0)),Raw_Data!T743))</f>
        <v>2.4300000000000002</v>
      </c>
      <c r="U743" s="15">
        <f>Raw_Data!U743</f>
        <v>27.12</v>
      </c>
      <c r="V743" s="15">
        <f>Raw_Data!V743</f>
        <v>90928</v>
      </c>
      <c r="W743" s="15">
        <f>Raw_Data!W743</f>
        <v>631114</v>
      </c>
      <c r="X743" s="15">
        <f>Raw_Data!X743</f>
        <v>2465967</v>
      </c>
      <c r="Y743" s="15">
        <f>Raw_Data!Y743</f>
        <v>1834853</v>
      </c>
      <c r="Z743" s="15">
        <f>Raw_Data!Z743</f>
        <v>5008</v>
      </c>
      <c r="AA743" s="15">
        <f>Raw_Data!AA743</f>
        <v>5.415</v>
      </c>
      <c r="AB743" s="15">
        <f>Raw_Data!AB743</f>
        <v>65.7</v>
      </c>
      <c r="AC743" s="19" t="str">
        <f>IF(Raw_Data!G743="","Yes","No")</f>
        <v>No</v>
      </c>
      <c r="AD743" s="19" t="str">
        <f>IF(Raw_Data!L743="","Yes","No")</f>
        <v>No</v>
      </c>
      <c r="AE743" s="19" t="str">
        <f>IF(Raw_Data!T743="","Imputed",IF(Raw_Data!T743&gt;INDEX(Cleaning_Reference!$F$6:$F$13,MATCH(D743,Cleaning_Reference!$A$6:$A$13,0)),"Capped","Original"))</f>
        <v>Original</v>
      </c>
      <c r="AF743" s="21">
        <f t="shared" si="11"/>
        <v>27.12</v>
      </c>
    </row>
    <row r="744" spans="1:32" ht="15" customHeight="1" x14ac:dyDescent="0.3">
      <c r="A744" s="20" t="str">
        <f>Raw_Data!A744</f>
        <v>SF10743</v>
      </c>
      <c r="B744" s="15" t="str">
        <f>Raw_Data!B744</f>
        <v>Andhra Pradesh</v>
      </c>
      <c r="C744" s="15" t="str">
        <f>Raw_Data!C744</f>
        <v>Warangal</v>
      </c>
      <c r="D744" s="15" t="str">
        <f>Raw_Data!D744</f>
        <v>Chilli</v>
      </c>
      <c r="E744" s="15" t="str">
        <f>Raw_Data!E744</f>
        <v>Kharif</v>
      </c>
      <c r="F744" s="15">
        <f>Raw_Data!F744</f>
        <v>11.26</v>
      </c>
      <c r="G744" s="18">
        <f>IF(Raw_Data!G744="",ROUND(AVERAGEIFS(Raw_Data!$G$2:$G$4001,Raw_Data!$E$2:$E$4001,E744),1),Raw_Data!G744)</f>
        <v>772.6</v>
      </c>
      <c r="H744" s="15">
        <f>Raw_Data!H744</f>
        <v>30.6</v>
      </c>
      <c r="I744" s="15">
        <f>Raw_Data!I744</f>
        <v>78.2</v>
      </c>
      <c r="J744" s="15">
        <f>Raw_Data!J744</f>
        <v>8.1999999999999993</v>
      </c>
      <c r="K744" s="15">
        <f>Raw_Data!K744</f>
        <v>6.83</v>
      </c>
      <c r="L744" s="18">
        <f>IF(Raw_Data!L744="",ROUND(AVERAGEIFS(Raw_Data!$L$2:$L$4001,Raw_Data!$E$2:$E$4001,E744),1),Raw_Data!L744)</f>
        <v>22.7</v>
      </c>
      <c r="M744" s="15">
        <f>Raw_Data!M744</f>
        <v>112</v>
      </c>
      <c r="N744" s="15">
        <f>Raw_Data!N744</f>
        <v>45.7</v>
      </c>
      <c r="O744" s="15">
        <f>Raw_Data!O744</f>
        <v>131.80000000000001</v>
      </c>
      <c r="P744" s="15" t="str">
        <f>Raw_Data!P744</f>
        <v>Drip</v>
      </c>
      <c r="Q744" s="15">
        <f>Raw_Data!Q744</f>
        <v>215.4</v>
      </c>
      <c r="R744" s="15">
        <f>Raw_Data!R744</f>
        <v>7.59</v>
      </c>
      <c r="S744" s="15">
        <f>Raw_Data!S744</f>
        <v>0.97</v>
      </c>
      <c r="T744" s="18">
        <f>IF(Raw_Data!T744="",ROUND(AVERAGEIFS(Raw_Data!$T$2:$T$4001,Raw_Data!$E$2:$E$4001,E744,Raw_Data!$D$2:$D$4001,D744),2),IF(Raw_Data!T744&gt;INDEX(Cleaning_Reference!$F$6:$F$13,MATCH(D744,Cleaning_Reference!$A$6:$A$13,0)),INDEX(Cleaning_Reference!$F$6:$F$13,MATCH(D744,Cleaning_Reference!$A$6:$A$13,0)),Raw_Data!T744))</f>
        <v>2.83</v>
      </c>
      <c r="U744" s="15">
        <f>Raw_Data!U744</f>
        <v>31.87</v>
      </c>
      <c r="V744" s="15">
        <f>Raw_Data!V744</f>
        <v>124793</v>
      </c>
      <c r="W744" s="15">
        <f>Raw_Data!W744</f>
        <v>870896</v>
      </c>
      <c r="X744" s="15">
        <f>Raw_Data!X744</f>
        <v>3977153</v>
      </c>
      <c r="Y744" s="15">
        <f>Raw_Data!Y744</f>
        <v>3106257</v>
      </c>
      <c r="Z744" s="15">
        <f>Raw_Data!Z744</f>
        <v>5529</v>
      </c>
      <c r="AA744" s="15">
        <f>Raw_Data!AA744</f>
        <v>5.7640000000000002</v>
      </c>
      <c r="AB744" s="15">
        <f>Raw_Data!AB744</f>
        <v>52.7</v>
      </c>
      <c r="AC744" s="19" t="str">
        <f>IF(Raw_Data!G744="","Yes","No")</f>
        <v>No</v>
      </c>
      <c r="AD744" s="19" t="str">
        <f>IF(Raw_Data!L744="","Yes","No")</f>
        <v>No</v>
      </c>
      <c r="AE744" s="19" t="str">
        <f>IF(Raw_Data!T744="","Imputed",IF(Raw_Data!T744&gt;INDEX(Cleaning_Reference!$F$6:$F$13,MATCH(D744,Cleaning_Reference!$A$6:$A$13,0)),"Capped","Original"))</f>
        <v>Original</v>
      </c>
      <c r="AF744" s="21">
        <f t="shared" si="11"/>
        <v>31.87</v>
      </c>
    </row>
    <row r="745" spans="1:32" ht="15" customHeight="1" x14ac:dyDescent="0.3">
      <c r="A745" s="20" t="str">
        <f>Raw_Data!A745</f>
        <v>SF10744</v>
      </c>
      <c r="B745" s="15" t="str">
        <f>Raw_Data!B745</f>
        <v>Gujarat</v>
      </c>
      <c r="C745" s="15" t="str">
        <f>Raw_Data!C745</f>
        <v>Raichur</v>
      </c>
      <c r="D745" s="15" t="str">
        <f>Raw_Data!D745</f>
        <v>Pulses</v>
      </c>
      <c r="E745" s="15" t="str">
        <f>Raw_Data!E745</f>
        <v>Kharif</v>
      </c>
      <c r="F745" s="15">
        <f>Raw_Data!F745</f>
        <v>0.55000000000000004</v>
      </c>
      <c r="G745" s="18">
        <f>IF(Raw_Data!G745="",ROUND(AVERAGEIFS(Raw_Data!$G$2:$G$4001,Raw_Data!$E$2:$E$4001,E745),1),Raw_Data!G745)</f>
        <v>902</v>
      </c>
      <c r="H745" s="15">
        <f>Raw_Data!H745</f>
        <v>24.8</v>
      </c>
      <c r="I745" s="15">
        <f>Raw_Data!I745</f>
        <v>77.7</v>
      </c>
      <c r="J745" s="15">
        <f>Raw_Data!J745</f>
        <v>7.2</v>
      </c>
      <c r="K745" s="15">
        <f>Raw_Data!K745</f>
        <v>7.78</v>
      </c>
      <c r="L745" s="18">
        <f>IF(Raw_Data!L745="",ROUND(AVERAGEIFS(Raw_Data!$L$2:$L$4001,Raw_Data!$E$2:$E$4001,E745),1),Raw_Data!L745)</f>
        <v>29.9</v>
      </c>
      <c r="M745" s="15">
        <f>Raw_Data!M745</f>
        <v>137.5</v>
      </c>
      <c r="N745" s="15">
        <f>Raw_Data!N745</f>
        <v>64.2</v>
      </c>
      <c r="O745" s="15">
        <f>Raw_Data!O745</f>
        <v>117.9</v>
      </c>
      <c r="P745" s="15" t="str">
        <f>Raw_Data!P745</f>
        <v>Flood</v>
      </c>
      <c r="Q745" s="15">
        <f>Raw_Data!Q745</f>
        <v>278.60000000000002</v>
      </c>
      <c r="R745" s="15">
        <f>Raw_Data!R745</f>
        <v>5.61</v>
      </c>
      <c r="S745" s="15">
        <f>Raw_Data!S745</f>
        <v>0.95</v>
      </c>
      <c r="T745" s="18">
        <f>IF(Raw_Data!T745="",ROUND(AVERAGEIFS(Raw_Data!$T$2:$T$4001,Raw_Data!$E$2:$E$4001,E745,Raw_Data!$D$2:$D$4001,D745),2),IF(Raw_Data!T745&gt;INDEX(Cleaning_Reference!$F$6:$F$13,MATCH(D745,Cleaning_Reference!$A$6:$A$13,0)),INDEX(Cleaning_Reference!$F$6:$F$13,MATCH(D745,Cleaning_Reference!$A$6:$A$13,0)),Raw_Data!T745))</f>
        <v>0.36</v>
      </c>
      <c r="U745" s="15">
        <f>Raw_Data!U745</f>
        <v>0.2</v>
      </c>
      <c r="V745" s="15">
        <f>Raw_Data!V745</f>
        <v>77585</v>
      </c>
      <c r="W745" s="15">
        <f>Raw_Data!W745</f>
        <v>42979</v>
      </c>
      <c r="X745" s="15">
        <f>Raw_Data!X745</f>
        <v>15517</v>
      </c>
      <c r="Y745" s="15">
        <f>Raw_Data!Y745</f>
        <v>-27462</v>
      </c>
      <c r="Z745" s="15">
        <f>Raw_Data!Z745</f>
        <v>266</v>
      </c>
      <c r="AA745" s="15">
        <f>Raw_Data!AA745</f>
        <v>0.752</v>
      </c>
      <c r="AB745" s="15">
        <f>Raw_Data!AB745</f>
        <v>45.1</v>
      </c>
      <c r="AC745" s="19" t="str">
        <f>IF(Raw_Data!G745="","Yes","No")</f>
        <v>No</v>
      </c>
      <c r="AD745" s="19" t="str">
        <f>IF(Raw_Data!L745="","Yes","No")</f>
        <v>No</v>
      </c>
      <c r="AE745" s="19" t="str">
        <f>IF(Raw_Data!T745="","Imputed",IF(Raw_Data!T745&gt;INDEX(Cleaning_Reference!$F$6:$F$13,MATCH(D745,Cleaning_Reference!$A$6:$A$13,0)),"Capped","Original"))</f>
        <v>Original</v>
      </c>
      <c r="AF745" s="21">
        <f t="shared" si="11"/>
        <v>0.2</v>
      </c>
    </row>
    <row r="746" spans="1:32" ht="15" customHeight="1" x14ac:dyDescent="0.3">
      <c r="A746" s="20" t="str">
        <f>Raw_Data!A746</f>
        <v>SF10745</v>
      </c>
      <c r="B746" s="15" t="str">
        <f>Raw_Data!B746</f>
        <v>Gujarat</v>
      </c>
      <c r="C746" s="15" t="str">
        <f>Raw_Data!C746</f>
        <v>Nalgonda</v>
      </c>
      <c r="D746" s="15" t="str">
        <f>Raw_Data!D746</f>
        <v>Maize</v>
      </c>
      <c r="E746" s="15" t="str">
        <f>Raw_Data!E746</f>
        <v>Rabi</v>
      </c>
      <c r="F746" s="15">
        <f>Raw_Data!F746</f>
        <v>12.44</v>
      </c>
      <c r="G746" s="18">
        <f>IF(Raw_Data!G746="",ROUND(AVERAGEIFS(Raw_Data!$G$2:$G$4001,Raw_Data!$E$2:$E$4001,E746),1),Raw_Data!G746)</f>
        <v>474.4</v>
      </c>
      <c r="H746" s="15">
        <f>Raw_Data!H746</f>
        <v>21.4</v>
      </c>
      <c r="I746" s="15">
        <f>Raw_Data!I746</f>
        <v>54.1</v>
      </c>
      <c r="J746" s="15">
        <f>Raw_Data!J746</f>
        <v>7.9</v>
      </c>
      <c r="K746" s="15">
        <f>Raw_Data!K746</f>
        <v>6.76</v>
      </c>
      <c r="L746" s="18">
        <f>IF(Raw_Data!L746="",ROUND(AVERAGEIFS(Raw_Data!$L$2:$L$4001,Raw_Data!$E$2:$E$4001,E746),1),Raw_Data!L746)</f>
        <v>15.4</v>
      </c>
      <c r="M746" s="15">
        <f>Raw_Data!M746</f>
        <v>85.7</v>
      </c>
      <c r="N746" s="15">
        <f>Raw_Data!N746</f>
        <v>80.400000000000006</v>
      </c>
      <c r="O746" s="15">
        <f>Raw_Data!O746</f>
        <v>64</v>
      </c>
      <c r="P746" s="15" t="str">
        <f>Raw_Data!P746</f>
        <v>Flood</v>
      </c>
      <c r="Q746" s="15">
        <f>Raw_Data!Q746</f>
        <v>210.1</v>
      </c>
      <c r="R746" s="15">
        <f>Raw_Data!R746</f>
        <v>5.63</v>
      </c>
      <c r="S746" s="15">
        <f>Raw_Data!S746</f>
        <v>0.92</v>
      </c>
      <c r="T746" s="18">
        <f>IF(Raw_Data!T746="",ROUND(AVERAGEIFS(Raw_Data!$T$2:$T$4001,Raw_Data!$E$2:$E$4001,E746,Raw_Data!$D$2:$D$4001,D746),2),IF(Raw_Data!T746&gt;INDEX(Cleaning_Reference!$F$6:$F$13,MATCH(D746,Cleaning_Reference!$A$6:$A$13,0)),INDEX(Cleaning_Reference!$F$6:$F$13,MATCH(D746,Cleaning_Reference!$A$6:$A$13,0)),Raw_Data!T746))</f>
        <v>3.95</v>
      </c>
      <c r="U746" s="15">
        <f>Raw_Data!U746</f>
        <v>49.14</v>
      </c>
      <c r="V746" s="15">
        <f>Raw_Data!V746</f>
        <v>23644</v>
      </c>
      <c r="W746" s="15">
        <f>Raw_Data!W746</f>
        <v>772977</v>
      </c>
      <c r="X746" s="15">
        <f>Raw_Data!X746</f>
        <v>1161866</v>
      </c>
      <c r="Y746" s="15">
        <f>Raw_Data!Y746</f>
        <v>388889</v>
      </c>
      <c r="Z746" s="15">
        <f>Raw_Data!Z746</f>
        <v>8453</v>
      </c>
      <c r="AA746" s="15">
        <f>Raw_Data!AA746</f>
        <v>5.8129999999999997</v>
      </c>
      <c r="AB746" s="15">
        <f>Raw_Data!AB746</f>
        <v>29.6</v>
      </c>
      <c r="AC746" s="19" t="str">
        <f>IF(Raw_Data!G746="","Yes","No")</f>
        <v>No</v>
      </c>
      <c r="AD746" s="19" t="str">
        <f>IF(Raw_Data!L746="","Yes","No")</f>
        <v>No</v>
      </c>
      <c r="AE746" s="19" t="str">
        <f>IF(Raw_Data!T746="","Imputed",IF(Raw_Data!T746&gt;INDEX(Cleaning_Reference!$F$6:$F$13,MATCH(D746,Cleaning_Reference!$A$6:$A$13,0)),"Capped","Original"))</f>
        <v>Original</v>
      </c>
      <c r="AF746" s="21">
        <f t="shared" si="11"/>
        <v>49.14</v>
      </c>
    </row>
    <row r="747" spans="1:32" ht="15" customHeight="1" x14ac:dyDescent="0.3">
      <c r="A747" s="20" t="str">
        <f>Raw_Data!A747</f>
        <v>SF10746</v>
      </c>
      <c r="B747" s="15" t="str">
        <f>Raw_Data!B747</f>
        <v>Punjab</v>
      </c>
      <c r="C747" s="15" t="str">
        <f>Raw_Data!C747</f>
        <v>Guntur</v>
      </c>
      <c r="D747" s="15" t="str">
        <f>Raw_Data!D747</f>
        <v>Maize</v>
      </c>
      <c r="E747" s="15" t="str">
        <f>Raw_Data!E747</f>
        <v>Rabi</v>
      </c>
      <c r="F747" s="15">
        <f>Raw_Data!F747</f>
        <v>14.52</v>
      </c>
      <c r="G747" s="18">
        <f>IF(Raw_Data!G747="",ROUND(AVERAGEIFS(Raw_Data!$G$2:$G$4001,Raw_Data!$E$2:$E$4001,E747),1),Raw_Data!G747)</f>
        <v>831.3</v>
      </c>
      <c r="H747" s="15">
        <f>Raw_Data!H747</f>
        <v>27.2</v>
      </c>
      <c r="I747" s="15">
        <f>Raw_Data!I747</f>
        <v>73.900000000000006</v>
      </c>
      <c r="J747" s="15">
        <f>Raw_Data!J747</f>
        <v>7.3</v>
      </c>
      <c r="K747" s="15">
        <f>Raw_Data!K747</f>
        <v>6.41</v>
      </c>
      <c r="L747" s="18">
        <f>IF(Raw_Data!L747="",ROUND(AVERAGEIFS(Raw_Data!$L$2:$L$4001,Raw_Data!$E$2:$E$4001,E747),1),Raw_Data!L747)</f>
        <v>30.2</v>
      </c>
      <c r="M747" s="15">
        <f>Raw_Data!M747</f>
        <v>119</v>
      </c>
      <c r="N747" s="15">
        <f>Raw_Data!N747</f>
        <v>54.4</v>
      </c>
      <c r="O747" s="15">
        <f>Raw_Data!O747</f>
        <v>97.8</v>
      </c>
      <c r="P747" s="15" t="str">
        <f>Raw_Data!P747</f>
        <v>Flood</v>
      </c>
      <c r="Q747" s="15">
        <f>Raw_Data!Q747</f>
        <v>214.2</v>
      </c>
      <c r="R747" s="15">
        <f>Raw_Data!R747</f>
        <v>6.46</v>
      </c>
      <c r="S747" s="15">
        <f>Raw_Data!S747</f>
        <v>0.91</v>
      </c>
      <c r="T747" s="18">
        <f>IF(Raw_Data!T747="",ROUND(AVERAGEIFS(Raw_Data!$T$2:$T$4001,Raw_Data!$E$2:$E$4001,E747,Raw_Data!$D$2:$D$4001,D747),2),IF(Raw_Data!T747&gt;INDEX(Cleaning_Reference!$F$6:$F$13,MATCH(D747,Cleaning_Reference!$A$6:$A$13,0)),INDEX(Cleaning_Reference!$F$6:$F$13,MATCH(D747,Cleaning_Reference!$A$6:$A$13,0)),Raw_Data!T747))</f>
        <v>4.6500000000000004</v>
      </c>
      <c r="U747" s="15">
        <f>Raw_Data!U747</f>
        <v>67.52</v>
      </c>
      <c r="V747" s="15">
        <f>Raw_Data!V747</f>
        <v>20757</v>
      </c>
      <c r="W747" s="15">
        <f>Raw_Data!W747</f>
        <v>1180520</v>
      </c>
      <c r="X747" s="15">
        <f>Raw_Data!X747</f>
        <v>1401513</v>
      </c>
      <c r="Y747" s="15">
        <f>Raw_Data!Y747</f>
        <v>220993</v>
      </c>
      <c r="Z747" s="15">
        <f>Raw_Data!Z747</f>
        <v>11077</v>
      </c>
      <c r="AA747" s="15">
        <f>Raw_Data!AA747</f>
        <v>6.0960000000000001</v>
      </c>
      <c r="AB747" s="15">
        <f>Raw_Data!AB747</f>
        <v>37.799999999999997</v>
      </c>
      <c r="AC747" s="19" t="str">
        <f>IF(Raw_Data!G747="","Yes","No")</f>
        <v>No</v>
      </c>
      <c r="AD747" s="19" t="str">
        <f>IF(Raw_Data!L747="","Yes","No")</f>
        <v>No</v>
      </c>
      <c r="AE747" s="19" t="str">
        <f>IF(Raw_Data!T747="","Imputed",IF(Raw_Data!T747&gt;INDEX(Cleaning_Reference!$F$6:$F$13,MATCH(D747,Cleaning_Reference!$A$6:$A$13,0)),"Capped","Original"))</f>
        <v>Original</v>
      </c>
      <c r="AF747" s="21">
        <f t="shared" si="11"/>
        <v>67.52</v>
      </c>
    </row>
    <row r="748" spans="1:32" ht="15" customHeight="1" x14ac:dyDescent="0.3">
      <c r="A748" s="20" t="str">
        <f>Raw_Data!A748</f>
        <v>SF10747</v>
      </c>
      <c r="B748" s="15" t="str">
        <f>Raw_Data!B748</f>
        <v>Maharashtra</v>
      </c>
      <c r="C748" s="15" t="str">
        <f>Raw_Data!C748</f>
        <v>Nalgonda</v>
      </c>
      <c r="D748" s="15" t="str">
        <f>Raw_Data!D748</f>
        <v>Rice</v>
      </c>
      <c r="E748" s="15" t="str">
        <f>Raw_Data!E748</f>
        <v>Zaid</v>
      </c>
      <c r="F748" s="15">
        <f>Raw_Data!F748</f>
        <v>7.72</v>
      </c>
      <c r="G748" s="18">
        <f>IF(Raw_Data!G748="",ROUND(AVERAGEIFS(Raw_Data!$G$2:$G$4001,Raw_Data!$E$2:$E$4001,E748),1),Raw_Data!G748)</f>
        <v>522</v>
      </c>
      <c r="H748" s="15">
        <f>Raw_Data!H748</f>
        <v>34.6</v>
      </c>
      <c r="I748" s="15">
        <f>Raw_Data!I748</f>
        <v>45.2</v>
      </c>
      <c r="J748" s="15">
        <f>Raw_Data!J748</f>
        <v>8.6</v>
      </c>
      <c r="K748" s="15">
        <f>Raw_Data!K748</f>
        <v>6.61</v>
      </c>
      <c r="L748" s="18">
        <f>IF(Raw_Data!L748="",ROUND(AVERAGEIFS(Raw_Data!$L$2:$L$4001,Raw_Data!$E$2:$E$4001,E748),1),Raw_Data!L748)</f>
        <v>16.399999999999999</v>
      </c>
      <c r="M748" s="15">
        <f>Raw_Data!M748</f>
        <v>130.19999999999999</v>
      </c>
      <c r="N748" s="15">
        <f>Raw_Data!N748</f>
        <v>45.5</v>
      </c>
      <c r="O748" s="15">
        <f>Raw_Data!O748</f>
        <v>127</v>
      </c>
      <c r="P748" s="15" t="str">
        <f>Raw_Data!P748</f>
        <v>Flood</v>
      </c>
      <c r="Q748" s="15">
        <f>Raw_Data!Q748</f>
        <v>227.5</v>
      </c>
      <c r="R748" s="15">
        <f>Raw_Data!R748</f>
        <v>3.78</v>
      </c>
      <c r="S748" s="15">
        <f>Raw_Data!S748</f>
        <v>0.69</v>
      </c>
      <c r="T748" s="18">
        <f>IF(Raw_Data!T748="",ROUND(AVERAGEIFS(Raw_Data!$T$2:$T$4001,Raw_Data!$E$2:$E$4001,E748,Raw_Data!$D$2:$D$4001,D748),2),IF(Raw_Data!T748&gt;INDEX(Cleaning_Reference!$F$6:$F$13,MATCH(D748,Cleaning_Reference!$A$6:$A$13,0)),INDEX(Cleaning_Reference!$F$6:$F$13,MATCH(D748,Cleaning_Reference!$A$6:$A$13,0)),Raw_Data!T748))</f>
        <v>2.88</v>
      </c>
      <c r="U748" s="15">
        <f>Raw_Data!U748</f>
        <v>22.23</v>
      </c>
      <c r="V748" s="15">
        <f>Raw_Data!V748</f>
        <v>22974</v>
      </c>
      <c r="W748" s="15">
        <f>Raw_Data!W748</f>
        <v>566937</v>
      </c>
      <c r="X748" s="15">
        <f>Raw_Data!X748</f>
        <v>510712</v>
      </c>
      <c r="Y748" s="15">
        <f>Raw_Data!Y748</f>
        <v>-56225</v>
      </c>
      <c r="Z748" s="15">
        <f>Raw_Data!Z748</f>
        <v>16741</v>
      </c>
      <c r="AA748" s="15">
        <f>Raw_Data!AA748</f>
        <v>1.3280000000000001</v>
      </c>
      <c r="AB748" s="15">
        <f>Raw_Data!AB748</f>
        <v>53.3</v>
      </c>
      <c r="AC748" s="19" t="str">
        <f>IF(Raw_Data!G748="","Yes","No")</f>
        <v>No</v>
      </c>
      <c r="AD748" s="19" t="str">
        <f>IF(Raw_Data!L748="","Yes","No")</f>
        <v>No</v>
      </c>
      <c r="AE748" s="19" t="str">
        <f>IF(Raw_Data!T748="","Imputed",IF(Raw_Data!T748&gt;INDEX(Cleaning_Reference!$F$6:$F$13,MATCH(D748,Cleaning_Reference!$A$6:$A$13,0)),"Capped","Original"))</f>
        <v>Original</v>
      </c>
      <c r="AF748" s="21">
        <f t="shared" si="11"/>
        <v>22.23</v>
      </c>
    </row>
    <row r="749" spans="1:32" ht="15" customHeight="1" x14ac:dyDescent="0.3">
      <c r="A749" s="20" t="str">
        <f>Raw_Data!A749</f>
        <v>SF10748</v>
      </c>
      <c r="B749" s="15" t="str">
        <f>Raw_Data!B749</f>
        <v>Tamil Nadu</v>
      </c>
      <c r="C749" s="15" t="str">
        <f>Raw_Data!C749</f>
        <v>Rajkot</v>
      </c>
      <c r="D749" s="15" t="str">
        <f>Raw_Data!D749</f>
        <v>Pulses</v>
      </c>
      <c r="E749" s="15" t="str">
        <f>Raw_Data!E749</f>
        <v>Kharif</v>
      </c>
      <c r="F749" s="15">
        <f>Raw_Data!F749</f>
        <v>1.61</v>
      </c>
      <c r="G749" s="18">
        <f>IF(Raw_Data!G749="",ROUND(AVERAGEIFS(Raw_Data!$G$2:$G$4001,Raw_Data!$E$2:$E$4001,E749),1),Raw_Data!G749)</f>
        <v>497.2</v>
      </c>
      <c r="H749" s="15">
        <f>Raw_Data!H749</f>
        <v>27.2</v>
      </c>
      <c r="I749" s="15">
        <f>Raw_Data!I749</f>
        <v>74.2</v>
      </c>
      <c r="J749" s="15">
        <f>Raw_Data!J749</f>
        <v>7</v>
      </c>
      <c r="K749" s="15">
        <f>Raw_Data!K749</f>
        <v>5.49</v>
      </c>
      <c r="L749" s="18">
        <f>IF(Raw_Data!L749="",ROUND(AVERAGEIFS(Raw_Data!$L$2:$L$4001,Raw_Data!$E$2:$E$4001,E749),1),Raw_Data!L749)</f>
        <v>34.5</v>
      </c>
      <c r="M749" s="15">
        <f>Raw_Data!M749</f>
        <v>139.5</v>
      </c>
      <c r="N749" s="15">
        <f>Raw_Data!N749</f>
        <v>82.5</v>
      </c>
      <c r="O749" s="15">
        <f>Raw_Data!O749</f>
        <v>130.4</v>
      </c>
      <c r="P749" s="15" t="str">
        <f>Raw_Data!P749</f>
        <v>Flood</v>
      </c>
      <c r="Q749" s="15">
        <f>Raw_Data!Q749</f>
        <v>231.5</v>
      </c>
      <c r="R749" s="15">
        <f>Raw_Data!R749</f>
        <v>3.8</v>
      </c>
      <c r="S749" s="15">
        <f>Raw_Data!S749</f>
        <v>0.66</v>
      </c>
      <c r="T749" s="18">
        <f>IF(Raw_Data!T749="",ROUND(AVERAGEIFS(Raw_Data!$T$2:$T$4001,Raw_Data!$E$2:$E$4001,E749,Raw_Data!$D$2:$D$4001,D749),2),IF(Raw_Data!T749&gt;INDEX(Cleaning_Reference!$F$6:$F$13,MATCH(D749,Cleaning_Reference!$A$6:$A$13,0)),INDEX(Cleaning_Reference!$F$6:$F$13,MATCH(D749,Cleaning_Reference!$A$6:$A$13,0)),Raw_Data!T749))</f>
        <v>0.3</v>
      </c>
      <c r="U749" s="15">
        <f>Raw_Data!U749</f>
        <v>0.48</v>
      </c>
      <c r="V749" s="15">
        <f>Raw_Data!V749</f>
        <v>75809</v>
      </c>
      <c r="W749" s="15">
        <f>Raw_Data!W749</f>
        <v>104806</v>
      </c>
      <c r="X749" s="15">
        <f>Raw_Data!X749</f>
        <v>36388</v>
      </c>
      <c r="Y749" s="15">
        <f>Raw_Data!Y749</f>
        <v>-68418</v>
      </c>
      <c r="Z749" s="15">
        <f>Raw_Data!Z749</f>
        <v>806</v>
      </c>
      <c r="AA749" s="15">
        <f>Raw_Data!AA749</f>
        <v>0.59599999999999997</v>
      </c>
      <c r="AB749" s="15">
        <f>Raw_Data!AB749</f>
        <v>51.5</v>
      </c>
      <c r="AC749" s="19" t="str">
        <f>IF(Raw_Data!G749="","Yes","No")</f>
        <v>No</v>
      </c>
      <c r="AD749" s="19" t="str">
        <f>IF(Raw_Data!L749="","Yes","No")</f>
        <v>No</v>
      </c>
      <c r="AE749" s="19" t="str">
        <f>IF(Raw_Data!T749="","Imputed",IF(Raw_Data!T749&gt;INDEX(Cleaning_Reference!$F$6:$F$13,MATCH(D749,Cleaning_Reference!$A$6:$A$13,0)),"Capped","Original"))</f>
        <v>Original</v>
      </c>
      <c r="AF749" s="21">
        <f t="shared" si="11"/>
        <v>0.48</v>
      </c>
    </row>
    <row r="750" spans="1:32" ht="15" customHeight="1" x14ac:dyDescent="0.3">
      <c r="A750" s="20" t="str">
        <f>Raw_Data!A750</f>
        <v>SF10749</v>
      </c>
      <c r="B750" s="15" t="str">
        <f>Raw_Data!B750</f>
        <v>Tamil Nadu</v>
      </c>
      <c r="C750" s="15" t="str">
        <f>Raw_Data!C750</f>
        <v>Guntur</v>
      </c>
      <c r="D750" s="15" t="str">
        <f>Raw_Data!D750</f>
        <v>Pulses</v>
      </c>
      <c r="E750" s="15" t="str">
        <f>Raw_Data!E750</f>
        <v>Kharif</v>
      </c>
      <c r="F750" s="15">
        <f>Raw_Data!F750</f>
        <v>14.31</v>
      </c>
      <c r="G750" s="18">
        <f>IF(Raw_Data!G750="",ROUND(AVERAGEIFS(Raw_Data!$G$2:$G$4001,Raw_Data!$E$2:$E$4001,E750),1),Raw_Data!G750)</f>
        <v>493.4</v>
      </c>
      <c r="H750" s="15">
        <f>Raw_Data!H750</f>
        <v>29.9</v>
      </c>
      <c r="I750" s="15">
        <f>Raw_Data!I750</f>
        <v>68.599999999999994</v>
      </c>
      <c r="J750" s="15">
        <f>Raw_Data!J750</f>
        <v>7.7</v>
      </c>
      <c r="K750" s="15">
        <f>Raw_Data!K750</f>
        <v>7.21</v>
      </c>
      <c r="L750" s="18">
        <f>IF(Raw_Data!L750="",ROUND(AVERAGEIFS(Raw_Data!$L$2:$L$4001,Raw_Data!$E$2:$E$4001,E750),1),Raw_Data!L750)</f>
        <v>38.9</v>
      </c>
      <c r="M750" s="15">
        <f>Raw_Data!M750</f>
        <v>94.3</v>
      </c>
      <c r="N750" s="15">
        <f>Raw_Data!N750</f>
        <v>91.8</v>
      </c>
      <c r="O750" s="15">
        <f>Raw_Data!O750</f>
        <v>79</v>
      </c>
      <c r="P750" s="15" t="str">
        <f>Raw_Data!P750</f>
        <v>Rainfed</v>
      </c>
      <c r="Q750" s="15">
        <f>Raw_Data!Q750</f>
        <v>99.1</v>
      </c>
      <c r="R750" s="15">
        <f>Raw_Data!R750</f>
        <v>6.09</v>
      </c>
      <c r="S750" s="15">
        <f>Raw_Data!S750</f>
        <v>0.88</v>
      </c>
      <c r="T750" s="18">
        <f>IF(Raw_Data!T750="",ROUND(AVERAGEIFS(Raw_Data!$T$2:$T$4001,Raw_Data!$E$2:$E$4001,E750,Raw_Data!$D$2:$D$4001,D750),2),IF(Raw_Data!T750&gt;INDEX(Cleaning_Reference!$F$6:$F$13,MATCH(D750,Cleaning_Reference!$A$6:$A$13,0)),INDEX(Cleaning_Reference!$F$6:$F$13,MATCH(D750,Cleaning_Reference!$A$6:$A$13,0)),Raw_Data!T750))</f>
        <v>0.9</v>
      </c>
      <c r="U750" s="15">
        <f>Raw_Data!U750</f>
        <v>12.88</v>
      </c>
      <c r="V750" s="15">
        <f>Raw_Data!V750</f>
        <v>81393</v>
      </c>
      <c r="W750" s="15">
        <f>Raw_Data!W750</f>
        <v>1086667</v>
      </c>
      <c r="X750" s="15">
        <f>Raw_Data!X750</f>
        <v>1048342</v>
      </c>
      <c r="Y750" s="15">
        <f>Raw_Data!Y750</f>
        <v>-38325</v>
      </c>
      <c r="Z750" s="15">
        <f>Raw_Data!Z750</f>
        <v>2668</v>
      </c>
      <c r="AA750" s="15">
        <f>Raw_Data!AA750</f>
        <v>4.8280000000000003</v>
      </c>
      <c r="AB750" s="15">
        <f>Raw_Data!AB750</f>
        <v>46.2</v>
      </c>
      <c r="AC750" s="19" t="str">
        <f>IF(Raw_Data!G750="","Yes","No")</f>
        <v>No</v>
      </c>
      <c r="AD750" s="19" t="str">
        <f>IF(Raw_Data!L750="","Yes","No")</f>
        <v>No</v>
      </c>
      <c r="AE750" s="19" t="str">
        <f>IF(Raw_Data!T750="","Imputed",IF(Raw_Data!T750&gt;INDEX(Cleaning_Reference!$F$6:$F$13,MATCH(D750,Cleaning_Reference!$A$6:$A$13,0)),"Capped","Original"))</f>
        <v>Original</v>
      </c>
      <c r="AF750" s="21">
        <f t="shared" si="11"/>
        <v>12.88</v>
      </c>
    </row>
    <row r="751" spans="1:32" ht="15" customHeight="1" x14ac:dyDescent="0.3">
      <c r="A751" s="20" t="str">
        <f>Raw_Data!A751</f>
        <v>SF10750</v>
      </c>
      <c r="B751" s="15" t="str">
        <f>Raw_Data!B751</f>
        <v>Madhya Pradesh</v>
      </c>
      <c r="C751" s="15" t="str">
        <f>Raw_Data!C751</f>
        <v>Raichur</v>
      </c>
      <c r="D751" s="15" t="str">
        <f>Raw_Data!D751</f>
        <v>Rice</v>
      </c>
      <c r="E751" s="15" t="str">
        <f>Raw_Data!E751</f>
        <v>Kharif</v>
      </c>
      <c r="F751" s="15">
        <f>Raw_Data!F751</f>
        <v>13.46</v>
      </c>
      <c r="G751" s="18">
        <f>IF(Raw_Data!G751="",ROUND(AVERAGEIFS(Raw_Data!$G$2:$G$4001,Raw_Data!$E$2:$E$4001,E751),1),Raw_Data!G751)</f>
        <v>561.5</v>
      </c>
      <c r="H751" s="15">
        <f>Raw_Data!H751</f>
        <v>31.6</v>
      </c>
      <c r="I751" s="15">
        <f>Raw_Data!I751</f>
        <v>72</v>
      </c>
      <c r="J751" s="15">
        <f>Raw_Data!J751</f>
        <v>7</v>
      </c>
      <c r="K751" s="15">
        <f>Raw_Data!K751</f>
        <v>6.94</v>
      </c>
      <c r="L751" s="18">
        <f>IF(Raw_Data!L751="",ROUND(AVERAGEIFS(Raw_Data!$L$2:$L$4001,Raw_Data!$E$2:$E$4001,E751),1),Raw_Data!L751)</f>
        <v>30.1</v>
      </c>
      <c r="M751" s="15">
        <f>Raw_Data!M751</f>
        <v>91.4</v>
      </c>
      <c r="N751" s="15">
        <f>Raw_Data!N751</f>
        <v>58.5</v>
      </c>
      <c r="O751" s="15">
        <f>Raw_Data!O751</f>
        <v>91.1</v>
      </c>
      <c r="P751" s="15" t="str">
        <f>Raw_Data!P751</f>
        <v>Rainfed</v>
      </c>
      <c r="Q751" s="15">
        <f>Raw_Data!Q751</f>
        <v>180.4</v>
      </c>
      <c r="R751" s="15">
        <f>Raw_Data!R751</f>
        <v>5.38</v>
      </c>
      <c r="S751" s="15">
        <f>Raw_Data!S751</f>
        <v>0.9</v>
      </c>
      <c r="T751" s="18">
        <f>IF(Raw_Data!T751="",ROUND(AVERAGEIFS(Raw_Data!$T$2:$T$4001,Raw_Data!$E$2:$E$4001,E751,Raw_Data!$D$2:$D$4001,D751),2),IF(Raw_Data!T751&gt;INDEX(Cleaning_Reference!$F$6:$F$13,MATCH(D751,Cleaning_Reference!$A$6:$A$13,0)),INDEX(Cleaning_Reference!$F$6:$F$13,MATCH(D751,Cleaning_Reference!$A$6:$A$13,0)),Raw_Data!T751))</f>
        <v>2.5299999999999998</v>
      </c>
      <c r="U751" s="15">
        <f>Raw_Data!U751</f>
        <v>34.049999999999997</v>
      </c>
      <c r="V751" s="15">
        <f>Raw_Data!V751</f>
        <v>21548</v>
      </c>
      <c r="W751" s="15">
        <f>Raw_Data!W751</f>
        <v>909799</v>
      </c>
      <c r="X751" s="15">
        <f>Raw_Data!X751</f>
        <v>733709</v>
      </c>
      <c r="Y751" s="15">
        <f>Raw_Data!Y751</f>
        <v>-176090</v>
      </c>
      <c r="Z751" s="15">
        <f>Raw_Data!Z751</f>
        <v>10798</v>
      </c>
      <c r="AA751" s="15">
        <f>Raw_Data!AA751</f>
        <v>3.153</v>
      </c>
      <c r="AB751" s="15">
        <f>Raw_Data!AB751</f>
        <v>48.6</v>
      </c>
      <c r="AC751" s="19" t="str">
        <f>IF(Raw_Data!G751="","Yes","No")</f>
        <v>No</v>
      </c>
      <c r="AD751" s="19" t="str">
        <f>IF(Raw_Data!L751="","Yes","No")</f>
        <v>No</v>
      </c>
      <c r="AE751" s="19" t="str">
        <f>IF(Raw_Data!T751="","Imputed",IF(Raw_Data!T751&gt;INDEX(Cleaning_Reference!$F$6:$F$13,MATCH(D751,Cleaning_Reference!$A$6:$A$13,0)),"Capped","Original"))</f>
        <v>Original</v>
      </c>
      <c r="AF751" s="21">
        <f t="shared" si="11"/>
        <v>34.049999999999997</v>
      </c>
    </row>
    <row r="752" spans="1:32" ht="15" customHeight="1" x14ac:dyDescent="0.3">
      <c r="A752" s="20" t="str">
        <f>Raw_Data!A752</f>
        <v>SF10751</v>
      </c>
      <c r="B752" s="15" t="str">
        <f>Raw_Data!B752</f>
        <v>Andhra Pradesh</v>
      </c>
      <c r="C752" s="15" t="str">
        <f>Raw_Data!C752</f>
        <v>Nalgonda</v>
      </c>
      <c r="D752" s="15" t="str">
        <f>Raw_Data!D752</f>
        <v>Wheat</v>
      </c>
      <c r="E752" s="15" t="str">
        <f>Raw_Data!E752</f>
        <v>Zaid</v>
      </c>
      <c r="F752" s="15">
        <f>Raw_Data!F752</f>
        <v>14.14</v>
      </c>
      <c r="G752" s="18">
        <f>IF(Raw_Data!G752="",ROUND(AVERAGEIFS(Raw_Data!$G$2:$G$4001,Raw_Data!$E$2:$E$4001,E752),1),Raw_Data!G752)</f>
        <v>194.1</v>
      </c>
      <c r="H752" s="15">
        <f>Raw_Data!H752</f>
        <v>28.7</v>
      </c>
      <c r="I752" s="15">
        <f>Raw_Data!I752</f>
        <v>50.6</v>
      </c>
      <c r="J752" s="15">
        <f>Raw_Data!J752</f>
        <v>7.9</v>
      </c>
      <c r="K752" s="15">
        <f>Raw_Data!K752</f>
        <v>6.39</v>
      </c>
      <c r="L752" s="18">
        <f>IF(Raw_Data!L752="",ROUND(AVERAGEIFS(Raw_Data!$L$2:$L$4001,Raw_Data!$E$2:$E$4001,E752),1),Raw_Data!L752)</f>
        <v>21.7</v>
      </c>
      <c r="M752" s="15">
        <f>Raw_Data!M752</f>
        <v>92.8</v>
      </c>
      <c r="N752" s="15">
        <f>Raw_Data!N752</f>
        <v>54.3</v>
      </c>
      <c r="O752" s="15">
        <f>Raw_Data!O752</f>
        <v>132.30000000000001</v>
      </c>
      <c r="P752" s="15" t="str">
        <f>Raw_Data!P752</f>
        <v>Rainfed</v>
      </c>
      <c r="Q752" s="15">
        <f>Raw_Data!Q752</f>
        <v>121.2</v>
      </c>
      <c r="R752" s="15">
        <f>Raw_Data!R752</f>
        <v>3.12</v>
      </c>
      <c r="S752" s="15">
        <f>Raw_Data!S752</f>
        <v>0.88</v>
      </c>
      <c r="T752" s="18">
        <f>IF(Raw_Data!T752="",ROUND(AVERAGEIFS(Raw_Data!$T$2:$T$4001,Raw_Data!$E$2:$E$4001,E752,Raw_Data!$D$2:$D$4001,D752),2),IF(Raw_Data!T752&gt;INDEX(Cleaning_Reference!$F$6:$F$13,MATCH(D752,Cleaning_Reference!$A$6:$A$13,0)),INDEX(Cleaning_Reference!$F$6:$F$13,MATCH(D752,Cleaning_Reference!$A$6:$A$13,0)),Raw_Data!T752))</f>
        <v>1.76</v>
      </c>
      <c r="U752" s="15">
        <f>Raw_Data!U752</f>
        <v>24.89</v>
      </c>
      <c r="V752" s="15">
        <f>Raw_Data!V752</f>
        <v>23830</v>
      </c>
      <c r="W752" s="15">
        <f>Raw_Data!W752</f>
        <v>905195</v>
      </c>
      <c r="X752" s="15">
        <f>Raw_Data!X752</f>
        <v>593129</v>
      </c>
      <c r="Y752" s="15">
        <f>Raw_Data!Y752</f>
        <v>-312066</v>
      </c>
      <c r="Z752" s="15">
        <f>Raw_Data!Z752</f>
        <v>4100</v>
      </c>
      <c r="AA752" s="15">
        <f>Raw_Data!AA752</f>
        <v>6.0709999999999997</v>
      </c>
      <c r="AB752" s="15">
        <f>Raw_Data!AB752</f>
        <v>51.8</v>
      </c>
      <c r="AC752" s="19" t="str">
        <f>IF(Raw_Data!G752="","Yes","No")</f>
        <v>No</v>
      </c>
      <c r="AD752" s="19" t="str">
        <f>IF(Raw_Data!L752="","Yes","No")</f>
        <v>No</v>
      </c>
      <c r="AE752" s="19" t="str">
        <f>IF(Raw_Data!T752="","Imputed",IF(Raw_Data!T752&gt;INDEX(Cleaning_Reference!$F$6:$F$13,MATCH(D752,Cleaning_Reference!$A$6:$A$13,0)),"Capped","Original"))</f>
        <v>Original</v>
      </c>
      <c r="AF752" s="21">
        <f t="shared" si="11"/>
        <v>24.89</v>
      </c>
    </row>
    <row r="753" spans="1:32" ht="15" customHeight="1" x14ac:dyDescent="0.3">
      <c r="A753" s="20" t="str">
        <f>Raw_Data!A753</f>
        <v>SF10752</v>
      </c>
      <c r="B753" s="15" t="str">
        <f>Raw_Data!B753</f>
        <v>Maharashtra</v>
      </c>
      <c r="C753" s="15" t="str">
        <f>Raw_Data!C753</f>
        <v>Indore</v>
      </c>
      <c r="D753" s="15" t="str">
        <f>Raw_Data!D753</f>
        <v>Rice</v>
      </c>
      <c r="E753" s="15" t="str">
        <f>Raw_Data!E753</f>
        <v>Kharif</v>
      </c>
      <c r="F753" s="15">
        <f>Raw_Data!F753</f>
        <v>1.04</v>
      </c>
      <c r="G753" s="18">
        <f>IF(Raw_Data!G753="",ROUND(AVERAGEIFS(Raw_Data!$G$2:$G$4001,Raw_Data!$E$2:$E$4001,E753),1),Raw_Data!G753)</f>
        <v>601</v>
      </c>
      <c r="H753" s="15">
        <f>Raw_Data!H753</f>
        <v>27.9</v>
      </c>
      <c r="I753" s="15">
        <f>Raw_Data!I753</f>
        <v>69.7</v>
      </c>
      <c r="J753" s="15">
        <f>Raw_Data!J753</f>
        <v>5.5</v>
      </c>
      <c r="K753" s="15">
        <f>Raw_Data!K753</f>
        <v>6.35</v>
      </c>
      <c r="L753" s="18">
        <f>IF(Raw_Data!L753="",ROUND(AVERAGEIFS(Raw_Data!$L$2:$L$4001,Raw_Data!$E$2:$E$4001,E753),1),Raw_Data!L753)</f>
        <v>27.8</v>
      </c>
      <c r="M753" s="15">
        <f>Raw_Data!M753</f>
        <v>137.4</v>
      </c>
      <c r="N753" s="15">
        <f>Raw_Data!N753</f>
        <v>37.4</v>
      </c>
      <c r="O753" s="15">
        <f>Raw_Data!O753</f>
        <v>51.7</v>
      </c>
      <c r="P753" s="15" t="str">
        <f>Raw_Data!P753</f>
        <v>Flood</v>
      </c>
      <c r="Q753" s="15">
        <f>Raw_Data!Q753</f>
        <v>173.6</v>
      </c>
      <c r="R753" s="15">
        <f>Raw_Data!R753</f>
        <v>6.46</v>
      </c>
      <c r="S753" s="15">
        <f>Raw_Data!S753</f>
        <v>0.69</v>
      </c>
      <c r="T753" s="18">
        <f>IF(Raw_Data!T753="",ROUND(AVERAGEIFS(Raw_Data!$T$2:$T$4001,Raw_Data!$E$2:$E$4001,E753,Raw_Data!$D$2:$D$4001,D753),2),IF(Raw_Data!T753&gt;INDEX(Cleaning_Reference!$F$6:$F$13,MATCH(D753,Cleaning_Reference!$A$6:$A$13,0)),INDEX(Cleaning_Reference!$F$6:$F$13,MATCH(D753,Cleaning_Reference!$A$6:$A$13,0)),Raw_Data!T753))</f>
        <v>3.31</v>
      </c>
      <c r="U753" s="15">
        <f>Raw_Data!U753</f>
        <v>3.44</v>
      </c>
      <c r="V753" s="15">
        <f>Raw_Data!V753</f>
        <v>21791</v>
      </c>
      <c r="W753" s="15">
        <f>Raw_Data!W753</f>
        <v>66015</v>
      </c>
      <c r="X753" s="15">
        <f>Raw_Data!X753</f>
        <v>74961</v>
      </c>
      <c r="Y753" s="15">
        <f>Raw_Data!Y753</f>
        <v>8946</v>
      </c>
      <c r="Z753" s="15">
        <f>Raw_Data!Z753</f>
        <v>1747</v>
      </c>
      <c r="AA753" s="15">
        <f>Raw_Data!AA753</f>
        <v>1.9690000000000001</v>
      </c>
      <c r="AB753" s="15">
        <f>Raw_Data!AB753</f>
        <v>43.9</v>
      </c>
      <c r="AC753" s="19" t="str">
        <f>IF(Raw_Data!G753="","Yes","No")</f>
        <v>No</v>
      </c>
      <c r="AD753" s="19" t="str">
        <f>IF(Raw_Data!L753="","Yes","No")</f>
        <v>No</v>
      </c>
      <c r="AE753" s="19" t="str">
        <f>IF(Raw_Data!T753="","Imputed",IF(Raw_Data!T753&gt;INDEX(Cleaning_Reference!$F$6:$F$13,MATCH(D753,Cleaning_Reference!$A$6:$A$13,0)),"Capped","Original"))</f>
        <v>Original</v>
      </c>
      <c r="AF753" s="21">
        <f t="shared" si="11"/>
        <v>3.44</v>
      </c>
    </row>
    <row r="754" spans="1:32" ht="15" customHeight="1" x14ac:dyDescent="0.3">
      <c r="A754" s="20" t="str">
        <f>Raw_Data!A754</f>
        <v>SF10753</v>
      </c>
      <c r="B754" s="15" t="str">
        <f>Raw_Data!B754</f>
        <v>Gujarat</v>
      </c>
      <c r="C754" s="15" t="str">
        <f>Raw_Data!C754</f>
        <v>Warangal</v>
      </c>
      <c r="D754" s="15" t="str">
        <f>Raw_Data!D754</f>
        <v>Maize</v>
      </c>
      <c r="E754" s="15" t="str">
        <f>Raw_Data!E754</f>
        <v>Rabi</v>
      </c>
      <c r="F754" s="15">
        <f>Raw_Data!F754</f>
        <v>9.58</v>
      </c>
      <c r="G754" s="18">
        <f>IF(Raw_Data!G754="",ROUND(AVERAGEIFS(Raw_Data!$G$2:$G$4001,Raw_Data!$E$2:$E$4001,E754),1),Raw_Data!G754)</f>
        <v>393.5</v>
      </c>
      <c r="H754" s="15">
        <f>Raw_Data!H754</f>
        <v>25</v>
      </c>
      <c r="I754" s="15">
        <f>Raw_Data!I754</f>
        <v>59.8</v>
      </c>
      <c r="J754" s="15">
        <f>Raw_Data!J754</f>
        <v>8.1999999999999993</v>
      </c>
      <c r="K754" s="15">
        <f>Raw_Data!K754</f>
        <v>7.15</v>
      </c>
      <c r="L754" s="18">
        <f>IF(Raw_Data!L754="",ROUND(AVERAGEIFS(Raw_Data!$L$2:$L$4001,Raw_Data!$E$2:$E$4001,E754),1),Raw_Data!L754)</f>
        <v>28.9</v>
      </c>
      <c r="M754" s="15">
        <f>Raw_Data!M754</f>
        <v>40</v>
      </c>
      <c r="N754" s="15">
        <f>Raw_Data!N754</f>
        <v>69.900000000000006</v>
      </c>
      <c r="O754" s="15">
        <f>Raw_Data!O754</f>
        <v>167.2</v>
      </c>
      <c r="P754" s="15" t="str">
        <f>Raw_Data!P754</f>
        <v>Rainfed</v>
      </c>
      <c r="Q754" s="15">
        <f>Raw_Data!Q754</f>
        <v>174.2</v>
      </c>
      <c r="R754" s="15">
        <f>Raw_Data!R754</f>
        <v>2.44</v>
      </c>
      <c r="S754" s="15">
        <f>Raw_Data!S754</f>
        <v>0.95</v>
      </c>
      <c r="T754" s="18">
        <f>IF(Raw_Data!T754="",ROUND(AVERAGEIFS(Raw_Data!$T$2:$T$4001,Raw_Data!$E$2:$E$4001,E754,Raw_Data!$D$2:$D$4001,D754),2),IF(Raw_Data!T754&gt;INDEX(Cleaning_Reference!$F$6:$F$13,MATCH(D754,Cleaning_Reference!$A$6:$A$13,0)),INDEX(Cleaning_Reference!$F$6:$F$13,MATCH(D754,Cleaning_Reference!$A$6:$A$13,0)),Raw_Data!T754))</f>
        <v>2.94</v>
      </c>
      <c r="U754" s="15">
        <f>Raw_Data!U754</f>
        <v>28.17</v>
      </c>
      <c r="V754" s="15">
        <f>Raw_Data!V754</f>
        <v>23360</v>
      </c>
      <c r="W754" s="15">
        <f>Raw_Data!W754</f>
        <v>601697</v>
      </c>
      <c r="X754" s="15">
        <f>Raw_Data!X754</f>
        <v>658051</v>
      </c>
      <c r="Y754" s="15">
        <f>Raw_Data!Y754</f>
        <v>56354</v>
      </c>
      <c r="Z754" s="15">
        <f>Raw_Data!Z754</f>
        <v>3259</v>
      </c>
      <c r="AA754" s="15">
        <f>Raw_Data!AA754</f>
        <v>8.6440000000000001</v>
      </c>
      <c r="AB754" s="15">
        <f>Raw_Data!AB754</f>
        <v>43.3</v>
      </c>
      <c r="AC754" s="19" t="str">
        <f>IF(Raw_Data!G754="","Yes","No")</f>
        <v>No</v>
      </c>
      <c r="AD754" s="19" t="str">
        <f>IF(Raw_Data!L754="","Yes","No")</f>
        <v>No</v>
      </c>
      <c r="AE754" s="19" t="str">
        <f>IF(Raw_Data!T754="","Imputed",IF(Raw_Data!T754&gt;INDEX(Cleaning_Reference!$F$6:$F$13,MATCH(D754,Cleaning_Reference!$A$6:$A$13,0)),"Capped","Original"))</f>
        <v>Original</v>
      </c>
      <c r="AF754" s="21">
        <f t="shared" si="11"/>
        <v>28.17</v>
      </c>
    </row>
    <row r="755" spans="1:32" ht="15" customHeight="1" x14ac:dyDescent="0.3">
      <c r="A755" s="20" t="str">
        <f>Raw_Data!A755</f>
        <v>SF10754</v>
      </c>
      <c r="B755" s="15" t="str">
        <f>Raw_Data!B755</f>
        <v>Punjab</v>
      </c>
      <c r="C755" s="15" t="str">
        <f>Raw_Data!C755</f>
        <v>Krishna</v>
      </c>
      <c r="D755" s="15" t="str">
        <f>Raw_Data!D755</f>
        <v>Pulses</v>
      </c>
      <c r="E755" s="15" t="str">
        <f>Raw_Data!E755</f>
        <v>Rabi</v>
      </c>
      <c r="F755" s="15">
        <f>Raw_Data!F755</f>
        <v>6.45</v>
      </c>
      <c r="G755" s="18">
        <f>IF(Raw_Data!G755="",ROUND(AVERAGEIFS(Raw_Data!$G$2:$G$4001,Raw_Data!$E$2:$E$4001,E755),1),Raw_Data!G755)</f>
        <v>506.1</v>
      </c>
      <c r="H755" s="15">
        <f>Raw_Data!H755</f>
        <v>23.8</v>
      </c>
      <c r="I755" s="15">
        <f>Raw_Data!I755</f>
        <v>49.1</v>
      </c>
      <c r="J755" s="15">
        <f>Raw_Data!J755</f>
        <v>7.4</v>
      </c>
      <c r="K755" s="15">
        <f>Raw_Data!K755</f>
        <v>5.91</v>
      </c>
      <c r="L755" s="18">
        <f>IF(Raw_Data!L755="",ROUND(AVERAGEIFS(Raw_Data!$L$2:$L$4001,Raw_Data!$E$2:$E$4001,E755),1),Raw_Data!L755)</f>
        <v>14.4</v>
      </c>
      <c r="M755" s="15">
        <f>Raw_Data!M755</f>
        <v>134.69999999999999</v>
      </c>
      <c r="N755" s="15">
        <f>Raw_Data!N755</f>
        <v>61</v>
      </c>
      <c r="O755" s="15">
        <f>Raw_Data!O755</f>
        <v>42.1</v>
      </c>
      <c r="P755" s="15" t="str">
        <f>Raw_Data!P755</f>
        <v>Rainfed</v>
      </c>
      <c r="Q755" s="15">
        <f>Raw_Data!Q755</f>
        <v>183.5</v>
      </c>
      <c r="R755" s="15">
        <f>Raw_Data!R755</f>
        <v>1.89</v>
      </c>
      <c r="S755" s="15">
        <f>Raw_Data!S755</f>
        <v>0.91</v>
      </c>
      <c r="T755" s="18">
        <f>IF(Raw_Data!T755="",ROUND(AVERAGEIFS(Raw_Data!$T$2:$T$4001,Raw_Data!$E$2:$E$4001,E755,Raw_Data!$D$2:$D$4001,D755),2),IF(Raw_Data!T755&gt;INDEX(Cleaning_Reference!$F$6:$F$13,MATCH(D755,Cleaning_Reference!$A$6:$A$13,0)),INDEX(Cleaning_Reference!$F$6:$F$13,MATCH(D755,Cleaning_Reference!$A$6:$A$13,0)),Raw_Data!T755))</f>
        <v>0.55000000000000004</v>
      </c>
      <c r="U755" s="15">
        <f>Raw_Data!U755</f>
        <v>3.55</v>
      </c>
      <c r="V755" s="15">
        <f>Raw_Data!V755</f>
        <v>58180</v>
      </c>
      <c r="W755" s="15">
        <f>Raw_Data!W755</f>
        <v>428498</v>
      </c>
      <c r="X755" s="15">
        <f>Raw_Data!X755</f>
        <v>206539</v>
      </c>
      <c r="Y755" s="15">
        <f>Raw_Data!Y755</f>
        <v>-221959</v>
      </c>
      <c r="Z755" s="15">
        <f>Raw_Data!Z755</f>
        <v>1305</v>
      </c>
      <c r="AA755" s="15">
        <f>Raw_Data!AA755</f>
        <v>2.72</v>
      </c>
      <c r="AB755" s="15">
        <f>Raw_Data!AB755</f>
        <v>52.6</v>
      </c>
      <c r="AC755" s="19" t="str">
        <f>IF(Raw_Data!G755="","Yes","No")</f>
        <v>No</v>
      </c>
      <c r="AD755" s="19" t="str">
        <f>IF(Raw_Data!L755="","Yes","No")</f>
        <v>No</v>
      </c>
      <c r="AE755" s="19" t="str">
        <f>IF(Raw_Data!T755="","Imputed",IF(Raw_Data!T755&gt;INDEX(Cleaning_Reference!$F$6:$F$13,MATCH(D755,Cleaning_Reference!$A$6:$A$13,0)),"Capped","Original"))</f>
        <v>Original</v>
      </c>
      <c r="AF755" s="21">
        <f t="shared" si="11"/>
        <v>3.55</v>
      </c>
    </row>
    <row r="756" spans="1:32" ht="15" customHeight="1" x14ac:dyDescent="0.3">
      <c r="A756" s="20" t="str">
        <f>Raw_Data!A756</f>
        <v>SF10755</v>
      </c>
      <c r="B756" s="15" t="str">
        <f>Raw_Data!B756</f>
        <v>Gujarat</v>
      </c>
      <c r="C756" s="15" t="str">
        <f>Raw_Data!C756</f>
        <v>Erode</v>
      </c>
      <c r="D756" s="15" t="str">
        <f>Raw_Data!D756</f>
        <v>Rice</v>
      </c>
      <c r="E756" s="15" t="str">
        <f>Raw_Data!E756</f>
        <v>Rabi</v>
      </c>
      <c r="F756" s="15">
        <f>Raw_Data!F756</f>
        <v>1.69</v>
      </c>
      <c r="G756" s="18">
        <f>IF(Raw_Data!G756="",ROUND(AVERAGEIFS(Raw_Data!$G$2:$G$4001,Raw_Data!$E$2:$E$4001,E756),1),Raw_Data!G756)</f>
        <v>248.5</v>
      </c>
      <c r="H756" s="15">
        <f>Raw_Data!H756</f>
        <v>23.1</v>
      </c>
      <c r="I756" s="15">
        <f>Raw_Data!I756</f>
        <v>62.4</v>
      </c>
      <c r="J756" s="15">
        <f>Raw_Data!J756</f>
        <v>7.3</v>
      </c>
      <c r="K756" s="15">
        <f>Raw_Data!K756</f>
        <v>5.74</v>
      </c>
      <c r="L756" s="18">
        <f>IF(Raw_Data!L756="",ROUND(AVERAGEIFS(Raw_Data!$L$2:$L$4001,Raw_Data!$E$2:$E$4001,E756),1),Raw_Data!L756)</f>
        <v>31.1</v>
      </c>
      <c r="M756" s="15">
        <f>Raw_Data!M756</f>
        <v>68.5</v>
      </c>
      <c r="N756" s="15">
        <f>Raw_Data!N756</f>
        <v>63.1</v>
      </c>
      <c r="O756" s="15">
        <f>Raw_Data!O756</f>
        <v>119.2</v>
      </c>
      <c r="P756" s="15" t="str">
        <f>Raw_Data!P756</f>
        <v>Sprinkler</v>
      </c>
      <c r="Q756" s="15">
        <f>Raw_Data!Q756</f>
        <v>199.1</v>
      </c>
      <c r="R756" s="15">
        <f>Raw_Data!R756</f>
        <v>2.85</v>
      </c>
      <c r="S756" s="15">
        <f>Raw_Data!S756</f>
        <v>0.97</v>
      </c>
      <c r="T756" s="18">
        <f>IF(Raw_Data!T756="",ROUND(AVERAGEIFS(Raw_Data!$T$2:$T$4001,Raw_Data!$E$2:$E$4001,E756,Raw_Data!$D$2:$D$4001,D756),2),IF(Raw_Data!T756&gt;INDEX(Cleaning_Reference!$F$6:$F$13,MATCH(D756,Cleaning_Reference!$A$6:$A$13,0)),INDEX(Cleaning_Reference!$F$6:$F$13,MATCH(D756,Cleaning_Reference!$A$6:$A$13,0)),Raw_Data!T756))</f>
        <v>0.88</v>
      </c>
      <c r="U756" s="15">
        <f>Raw_Data!U756</f>
        <v>1.49</v>
      </c>
      <c r="V756" s="15">
        <f>Raw_Data!V756</f>
        <v>24847</v>
      </c>
      <c r="W756" s="15">
        <f>Raw_Data!W756</f>
        <v>96113</v>
      </c>
      <c r="X756" s="15">
        <f>Raw_Data!X756</f>
        <v>37022</v>
      </c>
      <c r="Y756" s="15">
        <f>Raw_Data!Y756</f>
        <v>-59091</v>
      </c>
      <c r="Z756" s="15">
        <f>Raw_Data!Z756</f>
        <v>2134</v>
      </c>
      <c r="AA756" s="15">
        <f>Raw_Data!AA756</f>
        <v>0.69799999999999995</v>
      </c>
      <c r="AB756" s="15">
        <f>Raw_Data!AB756</f>
        <v>42.1</v>
      </c>
      <c r="AC756" s="19" t="str">
        <f>IF(Raw_Data!G756="","Yes","No")</f>
        <v>No</v>
      </c>
      <c r="AD756" s="19" t="str">
        <f>IF(Raw_Data!L756="","Yes","No")</f>
        <v>No</v>
      </c>
      <c r="AE756" s="19" t="str">
        <f>IF(Raw_Data!T756="","Imputed",IF(Raw_Data!T756&gt;INDEX(Cleaning_Reference!$F$6:$F$13,MATCH(D756,Cleaning_Reference!$A$6:$A$13,0)),"Capped","Original"))</f>
        <v>Original</v>
      </c>
      <c r="AF756" s="21">
        <f t="shared" si="11"/>
        <v>1.49</v>
      </c>
    </row>
    <row r="757" spans="1:32" ht="15" customHeight="1" x14ac:dyDescent="0.3">
      <c r="A757" s="20" t="str">
        <f>Raw_Data!A757</f>
        <v>SF10756</v>
      </c>
      <c r="B757" s="15" t="str">
        <f>Raw_Data!B757</f>
        <v>Andhra Pradesh</v>
      </c>
      <c r="C757" s="15" t="str">
        <f>Raw_Data!C757</f>
        <v>Erode</v>
      </c>
      <c r="D757" s="15" t="str">
        <f>Raw_Data!D757</f>
        <v>Pulses</v>
      </c>
      <c r="E757" s="15" t="str">
        <f>Raw_Data!E757</f>
        <v>Rabi</v>
      </c>
      <c r="F757" s="15">
        <f>Raw_Data!F757</f>
        <v>6.82</v>
      </c>
      <c r="G757" s="18">
        <f>IF(Raw_Data!G757="",ROUND(AVERAGEIFS(Raw_Data!$G$2:$G$4001,Raw_Data!$E$2:$E$4001,E757),1),Raw_Data!G757)</f>
        <v>114.7</v>
      </c>
      <c r="H757" s="15">
        <f>Raw_Data!H757</f>
        <v>30.5</v>
      </c>
      <c r="I757" s="15">
        <f>Raw_Data!I757</f>
        <v>60</v>
      </c>
      <c r="J757" s="15">
        <f>Raw_Data!J757</f>
        <v>7.1</v>
      </c>
      <c r="K757" s="15">
        <f>Raw_Data!K757</f>
        <v>7.12</v>
      </c>
      <c r="L757" s="18">
        <f>IF(Raw_Data!L757="",ROUND(AVERAGEIFS(Raw_Data!$L$2:$L$4001,Raw_Data!$E$2:$E$4001,E757),1),Raw_Data!L757)</f>
        <v>22.9</v>
      </c>
      <c r="M757" s="15">
        <f>Raw_Data!M757</f>
        <v>110.1</v>
      </c>
      <c r="N757" s="15">
        <f>Raw_Data!N757</f>
        <v>58.1</v>
      </c>
      <c r="O757" s="15">
        <f>Raw_Data!O757</f>
        <v>68.8</v>
      </c>
      <c r="P757" s="15" t="str">
        <f>Raw_Data!P757</f>
        <v>Sprinkler</v>
      </c>
      <c r="Q757" s="15">
        <f>Raw_Data!Q757</f>
        <v>78.2</v>
      </c>
      <c r="R757" s="15">
        <f>Raw_Data!R757</f>
        <v>2.15</v>
      </c>
      <c r="S757" s="15">
        <f>Raw_Data!S757</f>
        <v>0.88</v>
      </c>
      <c r="T757" s="18">
        <f>IF(Raw_Data!T757="",ROUND(AVERAGEIFS(Raw_Data!$T$2:$T$4001,Raw_Data!$E$2:$E$4001,E757,Raw_Data!$D$2:$D$4001,D757),2),IF(Raw_Data!T757&gt;INDEX(Cleaning_Reference!$F$6:$F$13,MATCH(D757,Cleaning_Reference!$A$6:$A$13,0)),INDEX(Cleaning_Reference!$F$6:$F$13,MATCH(D757,Cleaning_Reference!$A$6:$A$13,0)),Raw_Data!T757))</f>
        <v>0.92</v>
      </c>
      <c r="U757" s="15">
        <f>Raw_Data!U757</f>
        <v>6.27</v>
      </c>
      <c r="V757" s="15">
        <f>Raw_Data!V757</f>
        <v>70617</v>
      </c>
      <c r="W757" s="15">
        <f>Raw_Data!W757</f>
        <v>352548</v>
      </c>
      <c r="X757" s="15">
        <f>Raw_Data!X757</f>
        <v>442769</v>
      </c>
      <c r="Y757" s="15">
        <f>Raw_Data!Y757</f>
        <v>90221</v>
      </c>
      <c r="Z757" s="15">
        <f>Raw_Data!Z757</f>
        <v>2770</v>
      </c>
      <c r="AA757" s="15">
        <f>Raw_Data!AA757</f>
        <v>2.2639999999999998</v>
      </c>
      <c r="AB757" s="15">
        <f>Raw_Data!AB757</f>
        <v>49.1</v>
      </c>
      <c r="AC757" s="19" t="str">
        <f>IF(Raw_Data!G757="","Yes","No")</f>
        <v>No</v>
      </c>
      <c r="AD757" s="19" t="str">
        <f>IF(Raw_Data!L757="","Yes","No")</f>
        <v>No</v>
      </c>
      <c r="AE757" s="19" t="str">
        <f>IF(Raw_Data!T757="","Imputed",IF(Raw_Data!T757&gt;INDEX(Cleaning_Reference!$F$6:$F$13,MATCH(D757,Cleaning_Reference!$A$6:$A$13,0)),"Capped","Original"))</f>
        <v>Original</v>
      </c>
      <c r="AF757" s="21">
        <f t="shared" si="11"/>
        <v>6.27</v>
      </c>
    </row>
    <row r="758" spans="1:32" ht="15" customHeight="1" x14ac:dyDescent="0.3">
      <c r="A758" s="20" t="str">
        <f>Raw_Data!A758</f>
        <v>SF10757</v>
      </c>
      <c r="B758" s="15" t="str">
        <f>Raw_Data!B758</f>
        <v>Telangana</v>
      </c>
      <c r="C758" s="15" t="str">
        <f>Raw_Data!C758</f>
        <v>Raichur</v>
      </c>
      <c r="D758" s="15" t="str">
        <f>Raw_Data!D758</f>
        <v>Chilli</v>
      </c>
      <c r="E758" s="15" t="str">
        <f>Raw_Data!E758</f>
        <v>Kharif</v>
      </c>
      <c r="F758" s="15">
        <f>Raw_Data!F758</f>
        <v>12.96</v>
      </c>
      <c r="G758" s="18">
        <f>IF(Raw_Data!G758="",ROUND(AVERAGEIFS(Raw_Data!$G$2:$G$4001,Raw_Data!$E$2:$E$4001,E758),1),Raw_Data!G758)</f>
        <v>839.3</v>
      </c>
      <c r="H758" s="15">
        <f>Raw_Data!H758</f>
        <v>28.2</v>
      </c>
      <c r="I758" s="15">
        <f>Raw_Data!I758</f>
        <v>68.3</v>
      </c>
      <c r="J758" s="15">
        <f>Raw_Data!J758</f>
        <v>5.9</v>
      </c>
      <c r="K758" s="15">
        <f>Raw_Data!K758</f>
        <v>7.18</v>
      </c>
      <c r="L758" s="18">
        <f>IF(Raw_Data!L758="",ROUND(AVERAGEIFS(Raw_Data!$L$2:$L$4001,Raw_Data!$E$2:$E$4001,E758),1),Raw_Data!L758)</f>
        <v>36.4</v>
      </c>
      <c r="M758" s="15">
        <f>Raw_Data!M758</f>
        <v>137.4</v>
      </c>
      <c r="N758" s="15">
        <f>Raw_Data!N758</f>
        <v>33.200000000000003</v>
      </c>
      <c r="O758" s="15">
        <f>Raw_Data!O758</f>
        <v>122</v>
      </c>
      <c r="P758" s="15" t="str">
        <f>Raw_Data!P758</f>
        <v>Drip</v>
      </c>
      <c r="Q758" s="15">
        <f>Raw_Data!Q758</f>
        <v>125.7</v>
      </c>
      <c r="R758" s="15">
        <f>Raw_Data!R758</f>
        <v>6.56</v>
      </c>
      <c r="S758" s="15">
        <f>Raw_Data!S758</f>
        <v>0.92</v>
      </c>
      <c r="T758" s="18">
        <f>IF(Raw_Data!T758="",ROUND(AVERAGEIFS(Raw_Data!$T$2:$T$4001,Raw_Data!$E$2:$E$4001,E758,Raw_Data!$D$2:$D$4001,D758),2),IF(Raw_Data!T758&gt;INDEX(Cleaning_Reference!$F$6:$F$13,MATCH(D758,Cleaning_Reference!$A$6:$A$13,0)),INDEX(Cleaning_Reference!$F$6:$F$13,MATCH(D758,Cleaning_Reference!$A$6:$A$13,0)),Raw_Data!T758))</f>
        <v>2.31</v>
      </c>
      <c r="U758" s="15">
        <f>Raw_Data!U758</f>
        <v>29.94</v>
      </c>
      <c r="V758" s="15">
        <f>Raw_Data!V758</f>
        <v>108381</v>
      </c>
      <c r="W758" s="15">
        <f>Raw_Data!W758</f>
        <v>811620</v>
      </c>
      <c r="X758" s="15">
        <f>Raw_Data!X758</f>
        <v>3244927</v>
      </c>
      <c r="Y758" s="15">
        <f>Raw_Data!Y758</f>
        <v>2433307</v>
      </c>
      <c r="Z758" s="15">
        <f>Raw_Data!Z758</f>
        <v>7325</v>
      </c>
      <c r="AA758" s="15">
        <f>Raw_Data!AA758</f>
        <v>4.0869999999999997</v>
      </c>
      <c r="AB758" s="15">
        <f>Raw_Data!AB758</f>
        <v>47.6</v>
      </c>
      <c r="AC758" s="19" t="str">
        <f>IF(Raw_Data!G758="","Yes","No")</f>
        <v>No</v>
      </c>
      <c r="AD758" s="19" t="str">
        <f>IF(Raw_Data!L758="","Yes","No")</f>
        <v>No</v>
      </c>
      <c r="AE758" s="19" t="str">
        <f>IF(Raw_Data!T758="","Imputed",IF(Raw_Data!T758&gt;INDEX(Cleaning_Reference!$F$6:$F$13,MATCH(D758,Cleaning_Reference!$A$6:$A$13,0)),"Capped","Original"))</f>
        <v>Original</v>
      </c>
      <c r="AF758" s="21">
        <f t="shared" si="11"/>
        <v>29.94</v>
      </c>
    </row>
    <row r="759" spans="1:32" ht="15" customHeight="1" x14ac:dyDescent="0.3">
      <c r="A759" s="20" t="str">
        <f>Raw_Data!A759</f>
        <v>SF10758</v>
      </c>
      <c r="B759" s="15" t="str">
        <f>Raw_Data!B759</f>
        <v>Maharashtra</v>
      </c>
      <c r="C759" s="15" t="str">
        <f>Raw_Data!C759</f>
        <v>Erode</v>
      </c>
      <c r="D759" s="15" t="str">
        <f>Raw_Data!D759</f>
        <v>Wheat</v>
      </c>
      <c r="E759" s="15" t="str">
        <f>Raw_Data!E759</f>
        <v>Rabi</v>
      </c>
      <c r="F759" s="15">
        <f>Raw_Data!F759</f>
        <v>5.9</v>
      </c>
      <c r="G759" s="18">
        <f>IF(Raw_Data!G759="",ROUND(AVERAGEIFS(Raw_Data!$G$2:$G$4001,Raw_Data!$E$2:$E$4001,E759),1),Raw_Data!G759)</f>
        <v>394.1</v>
      </c>
      <c r="H759" s="15">
        <f>Raw_Data!H759</f>
        <v>21.5</v>
      </c>
      <c r="I759" s="15">
        <f>Raw_Data!I759</f>
        <v>68</v>
      </c>
      <c r="J759" s="15">
        <f>Raw_Data!J759</f>
        <v>8</v>
      </c>
      <c r="K759" s="15">
        <f>Raw_Data!K759</f>
        <v>7.52</v>
      </c>
      <c r="L759" s="18">
        <f>IF(Raw_Data!L759="",ROUND(AVERAGEIFS(Raw_Data!$L$2:$L$4001,Raw_Data!$E$2:$E$4001,E759),1),Raw_Data!L759)</f>
        <v>24</v>
      </c>
      <c r="M759" s="15">
        <f>Raw_Data!M759</f>
        <v>108</v>
      </c>
      <c r="N759" s="15">
        <f>Raw_Data!N759</f>
        <v>99.7</v>
      </c>
      <c r="O759" s="15">
        <f>Raw_Data!O759</f>
        <v>30</v>
      </c>
      <c r="P759" s="15" t="str">
        <f>Raw_Data!P759</f>
        <v>Flood</v>
      </c>
      <c r="Q759" s="15">
        <f>Raw_Data!Q759</f>
        <v>212.8</v>
      </c>
      <c r="R759" s="15">
        <f>Raw_Data!R759</f>
        <v>5.28</v>
      </c>
      <c r="S759" s="15">
        <f>Raw_Data!S759</f>
        <v>0.87</v>
      </c>
      <c r="T759" s="18">
        <f>IF(Raw_Data!T759="",ROUND(AVERAGEIFS(Raw_Data!$T$2:$T$4001,Raw_Data!$E$2:$E$4001,E759,Raw_Data!$D$2:$D$4001,D759),2),IF(Raw_Data!T759&gt;INDEX(Cleaning_Reference!$F$6:$F$13,MATCH(D759,Cleaning_Reference!$A$6:$A$13,0)),INDEX(Cleaning_Reference!$F$6:$F$13,MATCH(D759,Cleaning_Reference!$A$6:$A$13,0)),Raw_Data!T759))</f>
        <v>1.1000000000000001</v>
      </c>
      <c r="U759" s="15">
        <f>Raw_Data!U759</f>
        <v>6.49</v>
      </c>
      <c r="V759" s="15">
        <f>Raw_Data!V759</f>
        <v>23596</v>
      </c>
      <c r="W759" s="15">
        <f>Raw_Data!W759</f>
        <v>346039</v>
      </c>
      <c r="X759" s="15">
        <f>Raw_Data!X759</f>
        <v>153138</v>
      </c>
      <c r="Y759" s="15">
        <f>Raw_Data!Y759</f>
        <v>-192901</v>
      </c>
      <c r="Z759" s="15">
        <f>Raw_Data!Z759</f>
        <v>3476</v>
      </c>
      <c r="AA759" s="15">
        <f>Raw_Data!AA759</f>
        <v>1.867</v>
      </c>
      <c r="AB759" s="15">
        <f>Raw_Data!AB759</f>
        <v>47.1</v>
      </c>
      <c r="AC759" s="19" t="str">
        <f>IF(Raw_Data!G759="","Yes","No")</f>
        <v>No</v>
      </c>
      <c r="AD759" s="19" t="str">
        <f>IF(Raw_Data!L759="","Yes","No")</f>
        <v>No</v>
      </c>
      <c r="AE759" s="19" t="str">
        <f>IF(Raw_Data!T759="","Imputed",IF(Raw_Data!T759&gt;INDEX(Cleaning_Reference!$F$6:$F$13,MATCH(D759,Cleaning_Reference!$A$6:$A$13,0)),"Capped","Original"))</f>
        <v>Original</v>
      </c>
      <c r="AF759" s="21">
        <f t="shared" si="11"/>
        <v>6.49</v>
      </c>
    </row>
    <row r="760" spans="1:32" ht="15" customHeight="1" x14ac:dyDescent="0.3">
      <c r="A760" s="20" t="str">
        <f>Raw_Data!A760</f>
        <v>SF10759</v>
      </c>
      <c r="B760" s="15" t="str">
        <f>Raw_Data!B760</f>
        <v>Telangana</v>
      </c>
      <c r="C760" s="15" t="str">
        <f>Raw_Data!C760</f>
        <v>Erode</v>
      </c>
      <c r="D760" s="15" t="str">
        <f>Raw_Data!D760</f>
        <v>Pulses</v>
      </c>
      <c r="E760" s="15" t="str">
        <f>Raw_Data!E760</f>
        <v>Kharif</v>
      </c>
      <c r="F760" s="15">
        <f>Raw_Data!F760</f>
        <v>3.83</v>
      </c>
      <c r="G760" s="18">
        <f>IF(Raw_Data!G760="",ROUND(AVERAGEIFS(Raw_Data!$G$2:$G$4001,Raw_Data!$E$2:$E$4001,E760),1),Raw_Data!G760)</f>
        <v>610.29999999999995</v>
      </c>
      <c r="H760" s="15">
        <f>Raw_Data!H760</f>
        <v>27.3</v>
      </c>
      <c r="I760" s="15">
        <f>Raw_Data!I760</f>
        <v>83.9</v>
      </c>
      <c r="J760" s="15">
        <f>Raw_Data!J760</f>
        <v>6.3</v>
      </c>
      <c r="K760" s="15">
        <f>Raw_Data!K760</f>
        <v>6.83</v>
      </c>
      <c r="L760" s="18">
        <f>IF(Raw_Data!L760="",ROUND(AVERAGEIFS(Raw_Data!$L$2:$L$4001,Raw_Data!$E$2:$E$4001,E760),1),Raw_Data!L760)</f>
        <v>32.6</v>
      </c>
      <c r="M760" s="15">
        <f>Raw_Data!M760</f>
        <v>150.69999999999999</v>
      </c>
      <c r="N760" s="15">
        <f>Raw_Data!N760</f>
        <v>45</v>
      </c>
      <c r="O760" s="15">
        <f>Raw_Data!O760</f>
        <v>36.200000000000003</v>
      </c>
      <c r="P760" s="15" t="str">
        <f>Raw_Data!P760</f>
        <v>Sprinkler</v>
      </c>
      <c r="Q760" s="15">
        <f>Raw_Data!Q760</f>
        <v>176.3</v>
      </c>
      <c r="R760" s="15">
        <f>Raw_Data!R760</f>
        <v>5.7</v>
      </c>
      <c r="S760" s="15">
        <f>Raw_Data!S760</f>
        <v>0.67</v>
      </c>
      <c r="T760" s="18">
        <f>IF(Raw_Data!T760="",ROUND(AVERAGEIFS(Raw_Data!$T$2:$T$4001,Raw_Data!$E$2:$E$4001,E760,Raw_Data!$D$2:$D$4001,D760),2),IF(Raw_Data!T760&gt;INDEX(Cleaning_Reference!$F$6:$F$13,MATCH(D760,Cleaning_Reference!$A$6:$A$13,0)),INDEX(Cleaning_Reference!$F$6:$F$13,MATCH(D760,Cleaning_Reference!$A$6:$A$13,0)),Raw_Data!T760))</f>
        <v>1.71</v>
      </c>
      <c r="U760" s="15">
        <f>Raw_Data!U760</f>
        <v>6.55</v>
      </c>
      <c r="V760" s="15">
        <f>Raw_Data!V760</f>
        <v>73418</v>
      </c>
      <c r="W760" s="15">
        <f>Raw_Data!W760</f>
        <v>257531</v>
      </c>
      <c r="X760" s="15">
        <f>Raw_Data!X760</f>
        <v>480888</v>
      </c>
      <c r="Y760" s="15">
        <f>Raw_Data!Y760</f>
        <v>223357</v>
      </c>
      <c r="Z760" s="15">
        <f>Raw_Data!Z760</f>
        <v>1684</v>
      </c>
      <c r="AA760" s="15">
        <f>Raw_Data!AA760</f>
        <v>3.89</v>
      </c>
      <c r="AB760" s="15">
        <f>Raw_Data!AB760</f>
        <v>47.1</v>
      </c>
      <c r="AC760" s="19" t="str">
        <f>IF(Raw_Data!G760="","Yes","No")</f>
        <v>No</v>
      </c>
      <c r="AD760" s="19" t="str">
        <f>IF(Raw_Data!L760="","Yes","No")</f>
        <v>No</v>
      </c>
      <c r="AE760" s="19" t="str">
        <f>IF(Raw_Data!T760="","Imputed",IF(Raw_Data!T760&gt;INDEX(Cleaning_Reference!$F$6:$F$13,MATCH(D760,Cleaning_Reference!$A$6:$A$13,0)),"Capped","Original"))</f>
        <v>Original</v>
      </c>
      <c r="AF760" s="21">
        <f t="shared" si="11"/>
        <v>6.55</v>
      </c>
    </row>
    <row r="761" spans="1:32" ht="15" customHeight="1" x14ac:dyDescent="0.3">
      <c r="A761" s="20" t="str">
        <f>Raw_Data!A761</f>
        <v>SF10760</v>
      </c>
      <c r="B761" s="15" t="str">
        <f>Raw_Data!B761</f>
        <v>Punjab</v>
      </c>
      <c r="C761" s="15" t="str">
        <f>Raw_Data!C761</f>
        <v>Nashik</v>
      </c>
      <c r="D761" s="15" t="str">
        <f>Raw_Data!D761</f>
        <v>Cotton</v>
      </c>
      <c r="E761" s="15" t="str">
        <f>Raw_Data!E761</f>
        <v>Kharif</v>
      </c>
      <c r="F761" s="15">
        <f>Raw_Data!F761</f>
        <v>6.59</v>
      </c>
      <c r="G761" s="18">
        <f>IF(Raw_Data!G761="",ROUND(AVERAGEIFS(Raw_Data!$G$2:$G$4001,Raw_Data!$E$2:$E$4001,E761),1),Raw_Data!G761)</f>
        <v>745.4</v>
      </c>
      <c r="H761" s="15">
        <f>Raw_Data!H761</f>
        <v>29.2</v>
      </c>
      <c r="I761" s="15">
        <f>Raw_Data!I761</f>
        <v>61.4</v>
      </c>
      <c r="J761" s="15">
        <f>Raw_Data!J761</f>
        <v>7.6</v>
      </c>
      <c r="K761" s="15">
        <f>Raw_Data!K761</f>
        <v>6.63</v>
      </c>
      <c r="L761" s="18">
        <f>IF(Raw_Data!L761="",ROUND(AVERAGEIFS(Raw_Data!$L$2:$L$4001,Raw_Data!$E$2:$E$4001,E761),1),Raw_Data!L761)</f>
        <v>30.7</v>
      </c>
      <c r="M761" s="15">
        <f>Raw_Data!M761</f>
        <v>86.2</v>
      </c>
      <c r="N761" s="15">
        <f>Raw_Data!N761</f>
        <v>72.2</v>
      </c>
      <c r="O761" s="15">
        <f>Raw_Data!O761</f>
        <v>60.2</v>
      </c>
      <c r="P761" s="15" t="str">
        <f>Raw_Data!P761</f>
        <v>Flood</v>
      </c>
      <c r="Q761" s="15">
        <f>Raw_Data!Q761</f>
        <v>163.5</v>
      </c>
      <c r="R761" s="15">
        <f>Raw_Data!R761</f>
        <v>7.13</v>
      </c>
      <c r="S761" s="15">
        <f>Raw_Data!S761</f>
        <v>0.78</v>
      </c>
      <c r="T761" s="18">
        <f>IF(Raw_Data!T761="",ROUND(AVERAGEIFS(Raw_Data!$T$2:$T$4001,Raw_Data!$E$2:$E$4001,E761,Raw_Data!$D$2:$D$4001,D761),2),IF(Raw_Data!T761&gt;INDEX(Cleaning_Reference!$F$6:$F$13,MATCH(D761,Cleaning_Reference!$A$6:$A$13,0)),INDEX(Cleaning_Reference!$F$6:$F$13,MATCH(D761,Cleaning_Reference!$A$6:$A$13,0)),Raw_Data!T761))</f>
        <v>2.1800000000000002</v>
      </c>
      <c r="U761" s="15">
        <f>Raw_Data!U761</f>
        <v>14.37</v>
      </c>
      <c r="V761" s="15">
        <f>Raw_Data!V761</f>
        <v>62479</v>
      </c>
      <c r="W761" s="15">
        <f>Raw_Data!W761</f>
        <v>471598</v>
      </c>
      <c r="X761" s="15">
        <f>Raw_Data!X761</f>
        <v>897823</v>
      </c>
      <c r="Y761" s="15">
        <f>Raw_Data!Y761</f>
        <v>426225</v>
      </c>
      <c r="Z761" s="15">
        <f>Raw_Data!Z761</f>
        <v>6835</v>
      </c>
      <c r="AA761" s="15">
        <f>Raw_Data!AA761</f>
        <v>2.1019999999999999</v>
      </c>
      <c r="AB761" s="15">
        <f>Raw_Data!AB761</f>
        <v>34.6</v>
      </c>
      <c r="AC761" s="19" t="str">
        <f>IF(Raw_Data!G761="","Yes","No")</f>
        <v>No</v>
      </c>
      <c r="AD761" s="19" t="str">
        <f>IF(Raw_Data!L761="","Yes","No")</f>
        <v>No</v>
      </c>
      <c r="AE761" s="19" t="str">
        <f>IF(Raw_Data!T761="","Imputed",IF(Raw_Data!T761&gt;INDEX(Cleaning_Reference!$F$6:$F$13,MATCH(D761,Cleaning_Reference!$A$6:$A$13,0)),"Capped","Original"))</f>
        <v>Original</v>
      </c>
      <c r="AF761" s="21">
        <f t="shared" si="11"/>
        <v>14.37</v>
      </c>
    </row>
    <row r="762" spans="1:32" ht="15" customHeight="1" x14ac:dyDescent="0.3">
      <c r="A762" s="20" t="str">
        <f>Raw_Data!A762</f>
        <v>SF10761</v>
      </c>
      <c r="B762" s="15" t="str">
        <f>Raw_Data!B762</f>
        <v>Gujarat</v>
      </c>
      <c r="C762" s="15" t="str">
        <f>Raw_Data!C762</f>
        <v>Nalgonda</v>
      </c>
      <c r="D762" s="15" t="str">
        <f>Raw_Data!D762</f>
        <v>Cotton</v>
      </c>
      <c r="E762" s="15" t="str">
        <f>Raw_Data!E762</f>
        <v>Kharif</v>
      </c>
      <c r="F762" s="15">
        <f>Raw_Data!F762</f>
        <v>1.47</v>
      </c>
      <c r="G762" s="18">
        <f>IF(Raw_Data!G762="",ROUND(AVERAGEIFS(Raw_Data!$G$2:$G$4001,Raw_Data!$E$2:$E$4001,E762),1),Raw_Data!G762)</f>
        <v>627.29999999999995</v>
      </c>
      <c r="H762" s="15">
        <f>Raw_Data!H762</f>
        <v>24.3</v>
      </c>
      <c r="I762" s="15">
        <f>Raw_Data!I762</f>
        <v>70.7</v>
      </c>
      <c r="J762" s="15">
        <f>Raw_Data!J762</f>
        <v>7.7</v>
      </c>
      <c r="K762" s="15">
        <f>Raw_Data!K762</f>
        <v>7.52</v>
      </c>
      <c r="L762" s="18">
        <f>IF(Raw_Data!L762="",ROUND(AVERAGEIFS(Raw_Data!$L$2:$L$4001,Raw_Data!$E$2:$E$4001,E762),1),Raw_Data!L762)</f>
        <v>37.299999999999997</v>
      </c>
      <c r="M762" s="15">
        <f>Raw_Data!M762</f>
        <v>112.8</v>
      </c>
      <c r="N762" s="15">
        <f>Raw_Data!N762</f>
        <v>79.2</v>
      </c>
      <c r="O762" s="15">
        <f>Raw_Data!O762</f>
        <v>115.4</v>
      </c>
      <c r="P762" s="15" t="str">
        <f>Raw_Data!P762</f>
        <v>Drip</v>
      </c>
      <c r="Q762" s="15">
        <f>Raw_Data!Q762</f>
        <v>141.69999999999999</v>
      </c>
      <c r="R762" s="15">
        <f>Raw_Data!R762</f>
        <v>1.33</v>
      </c>
      <c r="S762" s="15">
        <f>Raw_Data!S762</f>
        <v>0.71</v>
      </c>
      <c r="T762" s="18">
        <f>IF(Raw_Data!T762="",ROUND(AVERAGEIFS(Raw_Data!$T$2:$T$4001,Raw_Data!$E$2:$E$4001,E762,Raw_Data!$D$2:$D$4001,D762),2),IF(Raw_Data!T762&gt;INDEX(Cleaning_Reference!$F$6:$F$13,MATCH(D762,Cleaning_Reference!$A$6:$A$13,0)),INDEX(Cleaning_Reference!$F$6:$F$13,MATCH(D762,Cleaning_Reference!$A$6:$A$13,0)),Raw_Data!T762))</f>
        <v>0.95</v>
      </c>
      <c r="U762" s="15">
        <f>Raw_Data!U762</f>
        <v>1.4</v>
      </c>
      <c r="V762" s="15">
        <f>Raw_Data!V762</f>
        <v>68972</v>
      </c>
      <c r="W762" s="15">
        <f>Raw_Data!W762</f>
        <v>89080</v>
      </c>
      <c r="X762" s="15">
        <f>Raw_Data!X762</f>
        <v>96561</v>
      </c>
      <c r="Y762" s="15">
        <f>Raw_Data!Y762</f>
        <v>7481</v>
      </c>
      <c r="Z762" s="15">
        <f>Raw_Data!Z762</f>
        <v>788</v>
      </c>
      <c r="AA762" s="15">
        <f>Raw_Data!AA762</f>
        <v>1.7769999999999999</v>
      </c>
      <c r="AB762" s="15">
        <f>Raw_Data!AB762</f>
        <v>58.7</v>
      </c>
      <c r="AC762" s="19" t="str">
        <f>IF(Raw_Data!G762="","Yes","No")</f>
        <v>No</v>
      </c>
      <c r="AD762" s="19" t="str">
        <f>IF(Raw_Data!L762="","Yes","No")</f>
        <v>No</v>
      </c>
      <c r="AE762" s="19" t="str">
        <f>IF(Raw_Data!T762="","Imputed",IF(Raw_Data!T762&gt;INDEX(Cleaning_Reference!$F$6:$F$13,MATCH(D762,Cleaning_Reference!$A$6:$A$13,0)),"Capped","Original"))</f>
        <v>Original</v>
      </c>
      <c r="AF762" s="21">
        <f t="shared" si="11"/>
        <v>1.4</v>
      </c>
    </row>
    <row r="763" spans="1:32" ht="15" customHeight="1" x14ac:dyDescent="0.3">
      <c r="A763" s="20" t="str">
        <f>Raw_Data!A763</f>
        <v>SF10762</v>
      </c>
      <c r="B763" s="15" t="str">
        <f>Raw_Data!B763</f>
        <v>Tamil Nadu</v>
      </c>
      <c r="C763" s="15" t="str">
        <f>Raw_Data!C763</f>
        <v>Guntur</v>
      </c>
      <c r="D763" s="15" t="str">
        <f>Raw_Data!D763</f>
        <v>Cotton</v>
      </c>
      <c r="E763" s="15" t="str">
        <f>Raw_Data!E763</f>
        <v>Kharif</v>
      </c>
      <c r="F763" s="15">
        <f>Raw_Data!F763</f>
        <v>10.68</v>
      </c>
      <c r="G763" s="18">
        <f>IF(Raw_Data!G763="",ROUND(AVERAGEIFS(Raw_Data!$G$2:$G$4001,Raw_Data!$E$2:$E$4001,E763),1),Raw_Data!G763)</f>
        <v>798.9</v>
      </c>
      <c r="H763" s="15">
        <f>Raw_Data!H763</f>
        <v>27.2</v>
      </c>
      <c r="I763" s="15">
        <f>Raw_Data!I763</f>
        <v>69</v>
      </c>
      <c r="J763" s="15">
        <f>Raw_Data!J763</f>
        <v>6.5</v>
      </c>
      <c r="K763" s="15">
        <f>Raw_Data!K763</f>
        <v>7.33</v>
      </c>
      <c r="L763" s="18">
        <f>IF(Raw_Data!L763="",ROUND(AVERAGEIFS(Raw_Data!$L$2:$L$4001,Raw_Data!$E$2:$E$4001,E763),1),Raw_Data!L763)</f>
        <v>26.4</v>
      </c>
      <c r="M763" s="15">
        <f>Raw_Data!M763</f>
        <v>109.5</v>
      </c>
      <c r="N763" s="15">
        <f>Raw_Data!N763</f>
        <v>55.6</v>
      </c>
      <c r="O763" s="15">
        <f>Raw_Data!O763</f>
        <v>89.5</v>
      </c>
      <c r="P763" s="15" t="str">
        <f>Raw_Data!P763</f>
        <v>Flood</v>
      </c>
      <c r="Q763" s="15">
        <f>Raw_Data!Q763</f>
        <v>266.7</v>
      </c>
      <c r="R763" s="15">
        <f>Raw_Data!R763</f>
        <v>5.07</v>
      </c>
      <c r="S763" s="15">
        <f>Raw_Data!S763</f>
        <v>0.93</v>
      </c>
      <c r="T763" s="18">
        <f>IF(Raw_Data!T763="",ROUND(AVERAGEIFS(Raw_Data!$T$2:$T$4001,Raw_Data!$E$2:$E$4001,E763,Raw_Data!$D$2:$D$4001,D763),2),IF(Raw_Data!T763&gt;INDEX(Cleaning_Reference!$F$6:$F$13,MATCH(D763,Cleaning_Reference!$A$6:$A$13,0)),INDEX(Cleaning_Reference!$F$6:$F$13,MATCH(D763,Cleaning_Reference!$A$6:$A$13,0)),Raw_Data!T763))</f>
        <v>1.19</v>
      </c>
      <c r="U763" s="15">
        <f>Raw_Data!U763</f>
        <v>12.71</v>
      </c>
      <c r="V763" s="15">
        <f>Raw_Data!V763</f>
        <v>67612</v>
      </c>
      <c r="W763" s="15">
        <f>Raw_Data!W763</f>
        <v>783755</v>
      </c>
      <c r="X763" s="15">
        <f>Raw_Data!X763</f>
        <v>859349</v>
      </c>
      <c r="Y763" s="15">
        <f>Raw_Data!Y763</f>
        <v>75594</v>
      </c>
      <c r="Z763" s="15">
        <f>Raw_Data!Z763</f>
        <v>10034</v>
      </c>
      <c r="AA763" s="15">
        <f>Raw_Data!AA763</f>
        <v>1.2669999999999999</v>
      </c>
      <c r="AB763" s="15">
        <f>Raw_Data!AB763</f>
        <v>54.7</v>
      </c>
      <c r="AC763" s="19" t="str">
        <f>IF(Raw_Data!G763="","Yes","No")</f>
        <v>No</v>
      </c>
      <c r="AD763" s="19" t="str">
        <f>IF(Raw_Data!L763="","Yes","No")</f>
        <v>No</v>
      </c>
      <c r="AE763" s="19" t="str">
        <f>IF(Raw_Data!T763="","Imputed",IF(Raw_Data!T763&gt;INDEX(Cleaning_Reference!$F$6:$F$13,MATCH(D763,Cleaning_Reference!$A$6:$A$13,0)),"Capped","Original"))</f>
        <v>Original</v>
      </c>
      <c r="AF763" s="21">
        <f t="shared" si="11"/>
        <v>12.71</v>
      </c>
    </row>
    <row r="764" spans="1:32" ht="15" customHeight="1" x14ac:dyDescent="0.3">
      <c r="A764" s="20" t="str">
        <f>Raw_Data!A764</f>
        <v>SF10763</v>
      </c>
      <c r="B764" s="15" t="str">
        <f>Raw_Data!B764</f>
        <v>Karnataka</v>
      </c>
      <c r="C764" s="15" t="str">
        <f>Raw_Data!C764</f>
        <v>Nalgonda</v>
      </c>
      <c r="D764" s="15" t="str">
        <f>Raw_Data!D764</f>
        <v>Sugarcane</v>
      </c>
      <c r="E764" s="15" t="str">
        <f>Raw_Data!E764</f>
        <v>Kharif</v>
      </c>
      <c r="F764" s="15">
        <f>Raw_Data!F764</f>
        <v>14.47</v>
      </c>
      <c r="G764" s="18">
        <f>IF(Raw_Data!G764="",ROUND(AVERAGEIFS(Raw_Data!$G$2:$G$4001,Raw_Data!$E$2:$E$4001,E764),1),Raw_Data!G764)</f>
        <v>614.29999999999995</v>
      </c>
      <c r="H764" s="15">
        <f>Raw_Data!H764</f>
        <v>26.1</v>
      </c>
      <c r="I764" s="15">
        <f>Raw_Data!I764</f>
        <v>71</v>
      </c>
      <c r="J764" s="15">
        <f>Raw_Data!J764</f>
        <v>8</v>
      </c>
      <c r="K764" s="15">
        <f>Raw_Data!K764</f>
        <v>6.78</v>
      </c>
      <c r="L764" s="18">
        <f>IF(Raw_Data!L764="",ROUND(AVERAGEIFS(Raw_Data!$L$2:$L$4001,Raw_Data!$E$2:$E$4001,E764),1),Raw_Data!L764)</f>
        <v>38.5</v>
      </c>
      <c r="M764" s="15">
        <f>Raw_Data!M764</f>
        <v>139.30000000000001</v>
      </c>
      <c r="N764" s="15">
        <f>Raw_Data!N764</f>
        <v>69.8</v>
      </c>
      <c r="O764" s="15">
        <f>Raw_Data!O764</f>
        <v>102.9</v>
      </c>
      <c r="P764" s="15" t="str">
        <f>Raw_Data!P764</f>
        <v>Flood</v>
      </c>
      <c r="Q764" s="15">
        <f>Raw_Data!Q764</f>
        <v>156.1</v>
      </c>
      <c r="R764" s="15">
        <f>Raw_Data!R764</f>
        <v>8.66</v>
      </c>
      <c r="S764" s="15">
        <f>Raw_Data!S764</f>
        <v>0.92</v>
      </c>
      <c r="T764" s="18">
        <f>IF(Raw_Data!T764="",ROUND(AVERAGEIFS(Raw_Data!$T$2:$T$4001,Raw_Data!$E$2:$E$4001,E764,Raw_Data!$D$2:$D$4001,D764),2),IF(Raw_Data!T764&gt;INDEX(Cleaning_Reference!$F$6:$F$13,MATCH(D764,Cleaning_Reference!$A$6:$A$13,0)),INDEX(Cleaning_Reference!$F$6:$F$13,MATCH(D764,Cleaning_Reference!$A$6:$A$13,0)),Raw_Data!T764))</f>
        <v>70.62</v>
      </c>
      <c r="U764" s="15">
        <f>Raw_Data!U764</f>
        <v>1021.87</v>
      </c>
      <c r="V764" s="15">
        <f>Raw_Data!V764</f>
        <v>3322</v>
      </c>
      <c r="W764" s="15">
        <f>Raw_Data!W764</f>
        <v>1043508</v>
      </c>
      <c r="X764" s="15">
        <f>Raw_Data!X764</f>
        <v>3394652</v>
      </c>
      <c r="Y764" s="15">
        <f>Raw_Data!Y764</f>
        <v>2351144</v>
      </c>
      <c r="Z764" s="15">
        <f>Raw_Data!Z764</f>
        <v>36156</v>
      </c>
      <c r="AA764" s="15">
        <f>Raw_Data!AA764</f>
        <v>28.263000000000002</v>
      </c>
      <c r="AB764" s="15">
        <f>Raw_Data!AB764</f>
        <v>50.8</v>
      </c>
      <c r="AC764" s="19" t="str">
        <f>IF(Raw_Data!G764="","Yes","No")</f>
        <v>No</v>
      </c>
      <c r="AD764" s="19" t="str">
        <f>IF(Raw_Data!L764="","Yes","No")</f>
        <v>No</v>
      </c>
      <c r="AE764" s="19" t="str">
        <f>IF(Raw_Data!T764="","Imputed",IF(Raw_Data!T764&gt;INDEX(Cleaning_Reference!$F$6:$F$13,MATCH(D764,Cleaning_Reference!$A$6:$A$13,0)),"Capped","Original"))</f>
        <v>Original</v>
      </c>
      <c r="AF764" s="21">
        <f t="shared" si="11"/>
        <v>1021.87</v>
      </c>
    </row>
    <row r="765" spans="1:32" ht="15" customHeight="1" x14ac:dyDescent="0.3">
      <c r="A765" s="20" t="str">
        <f>Raw_Data!A765</f>
        <v>SF10764</v>
      </c>
      <c r="B765" s="15" t="str">
        <f>Raw_Data!B765</f>
        <v>Tamil Nadu</v>
      </c>
      <c r="C765" s="15" t="str">
        <f>Raw_Data!C765</f>
        <v>Indore</v>
      </c>
      <c r="D765" s="15" t="str">
        <f>Raw_Data!D765</f>
        <v>Pulses</v>
      </c>
      <c r="E765" s="15" t="str">
        <f>Raw_Data!E765</f>
        <v>Rabi</v>
      </c>
      <c r="F765" s="15">
        <f>Raw_Data!F765</f>
        <v>7.19</v>
      </c>
      <c r="G765" s="18">
        <f>IF(Raw_Data!G765="",ROUND(AVERAGEIFS(Raw_Data!$G$2:$G$4001,Raw_Data!$E$2:$E$4001,E765),1),Raw_Data!G765)</f>
        <v>268.3</v>
      </c>
      <c r="H765" s="15">
        <f>Raw_Data!H765</f>
        <v>24.1</v>
      </c>
      <c r="I765" s="15">
        <f>Raw_Data!I765</f>
        <v>66.400000000000006</v>
      </c>
      <c r="J765" s="15">
        <f>Raw_Data!J765</f>
        <v>6.8</v>
      </c>
      <c r="K765" s="15">
        <f>Raw_Data!K765</f>
        <v>6.98</v>
      </c>
      <c r="L765" s="18">
        <f>IF(Raw_Data!L765="",ROUND(AVERAGEIFS(Raw_Data!$L$2:$L$4001,Raw_Data!$E$2:$E$4001,E765),1),Raw_Data!L765)</f>
        <v>31.7</v>
      </c>
      <c r="M765" s="15">
        <f>Raw_Data!M765</f>
        <v>145.19999999999999</v>
      </c>
      <c r="N765" s="15">
        <f>Raw_Data!N765</f>
        <v>37</v>
      </c>
      <c r="O765" s="15">
        <f>Raw_Data!O765</f>
        <v>86</v>
      </c>
      <c r="P765" s="15" t="str">
        <f>Raw_Data!P765</f>
        <v>Sprinkler</v>
      </c>
      <c r="Q765" s="15">
        <f>Raw_Data!Q765</f>
        <v>196.1</v>
      </c>
      <c r="R765" s="15">
        <f>Raw_Data!R765</f>
        <v>5.33</v>
      </c>
      <c r="S765" s="15">
        <f>Raw_Data!S765</f>
        <v>0.72</v>
      </c>
      <c r="T765" s="18">
        <f>IF(Raw_Data!T765="",ROUND(AVERAGEIFS(Raw_Data!$T$2:$T$4001,Raw_Data!$E$2:$E$4001,E765,Raw_Data!$D$2:$D$4001,D765),2),IF(Raw_Data!T765&gt;INDEX(Cleaning_Reference!$F$6:$F$13,MATCH(D765,Cleaning_Reference!$A$6:$A$13,0)),INDEX(Cleaning_Reference!$F$6:$F$13,MATCH(D765,Cleaning_Reference!$A$6:$A$13,0)),Raw_Data!T765))</f>
        <v>1.1200000000000001</v>
      </c>
      <c r="U765" s="15">
        <f>Raw_Data!U765</f>
        <v>8.0500000000000007</v>
      </c>
      <c r="V765" s="15">
        <f>Raw_Data!V765</f>
        <v>63595</v>
      </c>
      <c r="W765" s="15">
        <f>Raw_Data!W765</f>
        <v>403866</v>
      </c>
      <c r="X765" s="15">
        <f>Raw_Data!X765</f>
        <v>511940</v>
      </c>
      <c r="Y765" s="15">
        <f>Raw_Data!Y765</f>
        <v>108074</v>
      </c>
      <c r="Z765" s="15">
        <f>Raw_Data!Z765</f>
        <v>2717</v>
      </c>
      <c r="AA765" s="15">
        <f>Raw_Data!AA765</f>
        <v>2.9630000000000001</v>
      </c>
      <c r="AB765" s="15">
        <f>Raw_Data!AB765</f>
        <v>36.700000000000003</v>
      </c>
      <c r="AC765" s="19" t="str">
        <f>IF(Raw_Data!G765="","Yes","No")</f>
        <v>No</v>
      </c>
      <c r="AD765" s="19" t="str">
        <f>IF(Raw_Data!L765="","Yes","No")</f>
        <v>No</v>
      </c>
      <c r="AE765" s="19" t="str">
        <f>IF(Raw_Data!T765="","Imputed",IF(Raw_Data!T765&gt;INDEX(Cleaning_Reference!$F$6:$F$13,MATCH(D765,Cleaning_Reference!$A$6:$A$13,0)),"Capped","Original"))</f>
        <v>Original</v>
      </c>
      <c r="AF765" s="21">
        <f t="shared" si="11"/>
        <v>8.0500000000000007</v>
      </c>
    </row>
    <row r="766" spans="1:32" ht="15" customHeight="1" x14ac:dyDescent="0.3">
      <c r="A766" s="20" t="str">
        <f>Raw_Data!A766</f>
        <v>SF10765</v>
      </c>
      <c r="B766" s="15" t="str">
        <f>Raw_Data!B766</f>
        <v>Gujarat</v>
      </c>
      <c r="C766" s="15" t="str">
        <f>Raw_Data!C766</f>
        <v>Guntur</v>
      </c>
      <c r="D766" s="15" t="str">
        <f>Raw_Data!D766</f>
        <v>Groundnut</v>
      </c>
      <c r="E766" s="15" t="str">
        <f>Raw_Data!E766</f>
        <v>Zaid</v>
      </c>
      <c r="F766" s="15">
        <f>Raw_Data!F766</f>
        <v>9.2200000000000006</v>
      </c>
      <c r="G766" s="18">
        <f>IF(Raw_Data!G766="",ROUND(AVERAGEIFS(Raw_Data!$G$2:$G$4001,Raw_Data!$E$2:$E$4001,E766),1),Raw_Data!G766)</f>
        <v>419.9</v>
      </c>
      <c r="H766" s="15">
        <f>Raw_Data!H766</f>
        <v>31.8</v>
      </c>
      <c r="I766" s="15">
        <f>Raw_Data!I766</f>
        <v>64.599999999999994</v>
      </c>
      <c r="J766" s="15">
        <f>Raw_Data!J766</f>
        <v>8.1</v>
      </c>
      <c r="K766" s="15">
        <f>Raw_Data!K766</f>
        <v>6.52</v>
      </c>
      <c r="L766" s="18">
        <f>IF(Raw_Data!L766="",ROUND(AVERAGEIFS(Raw_Data!$L$2:$L$4001,Raw_Data!$E$2:$E$4001,E766),1),Raw_Data!L766)</f>
        <v>16.899999999999999</v>
      </c>
      <c r="M766" s="15">
        <f>Raw_Data!M766</f>
        <v>117.2</v>
      </c>
      <c r="N766" s="15">
        <f>Raw_Data!N766</f>
        <v>38</v>
      </c>
      <c r="O766" s="15">
        <f>Raw_Data!O766</f>
        <v>55</v>
      </c>
      <c r="P766" s="15" t="str">
        <f>Raw_Data!P766</f>
        <v>Sprinkler</v>
      </c>
      <c r="Q766" s="15">
        <f>Raw_Data!Q766</f>
        <v>184.8</v>
      </c>
      <c r="R766" s="15">
        <f>Raw_Data!R766</f>
        <v>5.12</v>
      </c>
      <c r="S766" s="15">
        <f>Raw_Data!S766</f>
        <v>0.94</v>
      </c>
      <c r="T766" s="18">
        <f>IF(Raw_Data!T766="",ROUND(AVERAGEIFS(Raw_Data!$T$2:$T$4001,Raw_Data!$E$2:$E$4001,E766,Raw_Data!$D$2:$D$4001,D766),2),IF(Raw_Data!T766&gt;INDEX(Cleaning_Reference!$F$6:$F$13,MATCH(D766,Cleaning_Reference!$A$6:$A$13,0)),INDEX(Cleaning_Reference!$F$6:$F$13,MATCH(D766,Cleaning_Reference!$A$6:$A$13,0)),Raw_Data!T766))</f>
        <v>1.42</v>
      </c>
      <c r="U766" s="15">
        <f>Raw_Data!U766</f>
        <v>13.09</v>
      </c>
      <c r="V766" s="15">
        <f>Raw_Data!V766</f>
        <v>52012</v>
      </c>
      <c r="W766" s="15">
        <f>Raw_Data!W766</f>
        <v>502259</v>
      </c>
      <c r="X766" s="15">
        <f>Raw_Data!X766</f>
        <v>680837</v>
      </c>
      <c r="Y766" s="15">
        <f>Raw_Data!Y766</f>
        <v>178578</v>
      </c>
      <c r="Z766" s="15">
        <f>Raw_Data!Z766</f>
        <v>4116</v>
      </c>
      <c r="AA766" s="15">
        <f>Raw_Data!AA766</f>
        <v>3.18</v>
      </c>
      <c r="AB766" s="15">
        <f>Raw_Data!AB766</f>
        <v>52.6</v>
      </c>
      <c r="AC766" s="19" t="str">
        <f>IF(Raw_Data!G766="","Yes","No")</f>
        <v>No</v>
      </c>
      <c r="AD766" s="19" t="str">
        <f>IF(Raw_Data!L766="","Yes","No")</f>
        <v>No</v>
      </c>
      <c r="AE766" s="19" t="str">
        <f>IF(Raw_Data!T766="","Imputed",IF(Raw_Data!T766&gt;INDEX(Cleaning_Reference!$F$6:$F$13,MATCH(D766,Cleaning_Reference!$A$6:$A$13,0)),"Capped","Original"))</f>
        <v>Original</v>
      </c>
      <c r="AF766" s="21">
        <f t="shared" si="11"/>
        <v>13.09</v>
      </c>
    </row>
    <row r="767" spans="1:32" ht="15" customHeight="1" x14ac:dyDescent="0.3">
      <c r="A767" s="20" t="str">
        <f>Raw_Data!A767</f>
        <v>SF10766</v>
      </c>
      <c r="B767" s="15" t="str">
        <f>Raw_Data!B767</f>
        <v>Punjab</v>
      </c>
      <c r="C767" s="15" t="str">
        <f>Raw_Data!C767</f>
        <v>Raichur</v>
      </c>
      <c r="D767" s="15" t="str">
        <f>Raw_Data!D767</f>
        <v>Rice</v>
      </c>
      <c r="E767" s="15" t="str">
        <f>Raw_Data!E767</f>
        <v>Kharif</v>
      </c>
      <c r="F767" s="15">
        <f>Raw_Data!F767</f>
        <v>3.79</v>
      </c>
      <c r="G767" s="18">
        <f>IF(Raw_Data!G767="",ROUND(AVERAGEIFS(Raw_Data!$G$2:$G$4001,Raw_Data!$E$2:$E$4001,E767),1),Raw_Data!G767)</f>
        <v>1058.0999999999999</v>
      </c>
      <c r="H767" s="15">
        <f>Raw_Data!H767</f>
        <v>23.5</v>
      </c>
      <c r="I767" s="15">
        <f>Raw_Data!I767</f>
        <v>81.2</v>
      </c>
      <c r="J767" s="15">
        <f>Raw_Data!J767</f>
        <v>5.7</v>
      </c>
      <c r="K767" s="15">
        <f>Raw_Data!K767</f>
        <v>6.54</v>
      </c>
      <c r="L767" s="18">
        <f>IF(Raw_Data!L767="",ROUND(AVERAGEIFS(Raw_Data!$L$2:$L$4001,Raw_Data!$E$2:$E$4001,E767),1),Raw_Data!L767)</f>
        <v>34.700000000000003</v>
      </c>
      <c r="M767" s="15">
        <f>Raw_Data!M767</f>
        <v>111.2</v>
      </c>
      <c r="N767" s="15">
        <f>Raw_Data!N767</f>
        <v>34.6</v>
      </c>
      <c r="O767" s="15">
        <f>Raw_Data!O767</f>
        <v>101.9</v>
      </c>
      <c r="P767" s="15" t="str">
        <f>Raw_Data!P767</f>
        <v>Flood</v>
      </c>
      <c r="Q767" s="15">
        <f>Raw_Data!Q767</f>
        <v>219.6</v>
      </c>
      <c r="R767" s="15">
        <f>Raw_Data!R767</f>
        <v>3.49</v>
      </c>
      <c r="S767" s="15">
        <f>Raw_Data!S767</f>
        <v>0.69</v>
      </c>
      <c r="T767" s="18">
        <f>IF(Raw_Data!T767="",ROUND(AVERAGEIFS(Raw_Data!$T$2:$T$4001,Raw_Data!$E$2:$E$4001,E767,Raw_Data!$D$2:$D$4001,D767),2),IF(Raw_Data!T767&gt;INDEX(Cleaning_Reference!$F$6:$F$13,MATCH(D767,Cleaning_Reference!$A$6:$A$13,0)),INDEX(Cleaning_Reference!$F$6:$F$13,MATCH(D767,Cleaning_Reference!$A$6:$A$13,0)),Raw_Data!T767))</f>
        <v>2.85</v>
      </c>
      <c r="U767" s="15">
        <f>Raw_Data!U767</f>
        <v>10.8</v>
      </c>
      <c r="V767" s="15">
        <f>Raw_Data!V767</f>
        <v>21427</v>
      </c>
      <c r="W767" s="15">
        <f>Raw_Data!W767</f>
        <v>286990</v>
      </c>
      <c r="X767" s="15">
        <f>Raw_Data!X767</f>
        <v>231412</v>
      </c>
      <c r="Y767" s="15">
        <f>Raw_Data!Y767</f>
        <v>-55578</v>
      </c>
      <c r="Z767" s="15">
        <f>Raw_Data!Z767</f>
        <v>6964</v>
      </c>
      <c r="AA767" s="15">
        <f>Raw_Data!AA767</f>
        <v>1.5509999999999999</v>
      </c>
      <c r="AB767" s="15">
        <f>Raw_Data!AB767</f>
        <v>67.2</v>
      </c>
      <c r="AC767" s="19" t="str">
        <f>IF(Raw_Data!G767="","Yes","No")</f>
        <v>No</v>
      </c>
      <c r="AD767" s="19" t="str">
        <f>IF(Raw_Data!L767="","Yes","No")</f>
        <v>No</v>
      </c>
      <c r="AE767" s="19" t="str">
        <f>IF(Raw_Data!T767="","Imputed",IF(Raw_Data!T767&gt;INDEX(Cleaning_Reference!$F$6:$F$13,MATCH(D767,Cleaning_Reference!$A$6:$A$13,0)),"Capped","Original"))</f>
        <v>Original</v>
      </c>
      <c r="AF767" s="21">
        <f t="shared" si="11"/>
        <v>10.8</v>
      </c>
    </row>
    <row r="768" spans="1:32" ht="15" customHeight="1" x14ac:dyDescent="0.3">
      <c r="A768" s="20" t="str">
        <f>Raw_Data!A768</f>
        <v>SF10767</v>
      </c>
      <c r="B768" s="15" t="str">
        <f>Raw_Data!B768</f>
        <v>Andhra Pradesh</v>
      </c>
      <c r="C768" s="15" t="str">
        <f>Raw_Data!C768</f>
        <v>Warangal</v>
      </c>
      <c r="D768" s="15" t="str">
        <f>Raw_Data!D768</f>
        <v>Cotton</v>
      </c>
      <c r="E768" s="15" t="str">
        <f>Raw_Data!E768</f>
        <v>Rabi</v>
      </c>
      <c r="F768" s="15">
        <f>Raw_Data!F768</f>
        <v>5.53</v>
      </c>
      <c r="G768" s="18">
        <f>IF(Raw_Data!G768="",ROUND(AVERAGEIFS(Raw_Data!$G$2:$G$4001,Raw_Data!$E$2:$E$4001,E768),1),Raw_Data!G768)</f>
        <v>651.29999999999995</v>
      </c>
      <c r="H768" s="15">
        <f>Raw_Data!H768</f>
        <v>26.4</v>
      </c>
      <c r="I768" s="15">
        <f>Raw_Data!I768</f>
        <v>65.400000000000006</v>
      </c>
      <c r="J768" s="15">
        <f>Raw_Data!J768</f>
        <v>8.1</v>
      </c>
      <c r="K768" s="15">
        <f>Raw_Data!K768</f>
        <v>6.54</v>
      </c>
      <c r="L768" s="18">
        <f>IF(Raw_Data!L768="",ROUND(AVERAGEIFS(Raw_Data!$L$2:$L$4001,Raw_Data!$E$2:$E$4001,E768),1),Raw_Data!L768)</f>
        <v>19</v>
      </c>
      <c r="M768" s="15">
        <f>Raw_Data!M768</f>
        <v>70.3</v>
      </c>
      <c r="N768" s="15">
        <f>Raw_Data!N768</f>
        <v>78.7</v>
      </c>
      <c r="O768" s="15">
        <f>Raw_Data!O768</f>
        <v>98.4</v>
      </c>
      <c r="P768" s="15" t="str">
        <f>Raw_Data!P768</f>
        <v>Rainfed</v>
      </c>
      <c r="Q768" s="15">
        <f>Raw_Data!Q768</f>
        <v>362.1</v>
      </c>
      <c r="R768" s="15">
        <f>Raw_Data!R768</f>
        <v>5.83</v>
      </c>
      <c r="S768" s="15">
        <f>Raw_Data!S768</f>
        <v>0.75</v>
      </c>
      <c r="T768" s="18">
        <f>IF(Raw_Data!T768="",ROUND(AVERAGEIFS(Raw_Data!$T$2:$T$4001,Raw_Data!$E$2:$E$4001,E768,Raw_Data!$D$2:$D$4001,D768),2),IF(Raw_Data!T768&gt;INDEX(Cleaning_Reference!$F$6:$F$13,MATCH(D768,Cleaning_Reference!$A$6:$A$13,0)),INDEX(Cleaning_Reference!$F$6:$F$13,MATCH(D768,Cleaning_Reference!$A$6:$A$13,0)),Raw_Data!T768))</f>
        <v>1.67</v>
      </c>
      <c r="U768" s="15">
        <f>Raw_Data!U768</f>
        <v>9.24</v>
      </c>
      <c r="V768" s="15">
        <f>Raw_Data!V768</f>
        <v>68776</v>
      </c>
      <c r="W768" s="15">
        <f>Raw_Data!W768</f>
        <v>472292</v>
      </c>
      <c r="X768" s="15">
        <f>Raw_Data!X768</f>
        <v>635490</v>
      </c>
      <c r="Y768" s="15">
        <f>Raw_Data!Y768</f>
        <v>163198</v>
      </c>
      <c r="Z768" s="15">
        <f>Raw_Data!Z768</f>
        <v>1801</v>
      </c>
      <c r="AA768" s="15">
        <f>Raw_Data!AA768</f>
        <v>5.13</v>
      </c>
      <c r="AB768" s="15">
        <f>Raw_Data!AB768</f>
        <v>38.4</v>
      </c>
      <c r="AC768" s="19" t="str">
        <f>IF(Raw_Data!G768="","Yes","No")</f>
        <v>No</v>
      </c>
      <c r="AD768" s="19" t="str">
        <f>IF(Raw_Data!L768="","Yes","No")</f>
        <v>No</v>
      </c>
      <c r="AE768" s="19" t="str">
        <f>IF(Raw_Data!T768="","Imputed",IF(Raw_Data!T768&gt;INDEX(Cleaning_Reference!$F$6:$F$13,MATCH(D768,Cleaning_Reference!$A$6:$A$13,0)),"Capped","Original"))</f>
        <v>Original</v>
      </c>
      <c r="AF768" s="21">
        <f t="shared" si="11"/>
        <v>9.24</v>
      </c>
    </row>
    <row r="769" spans="1:32" ht="15" customHeight="1" x14ac:dyDescent="0.3">
      <c r="A769" s="20" t="str">
        <f>Raw_Data!A769</f>
        <v>SF10768</v>
      </c>
      <c r="B769" s="15" t="str">
        <f>Raw_Data!B769</f>
        <v>Maharashtra</v>
      </c>
      <c r="C769" s="15" t="str">
        <f>Raw_Data!C769</f>
        <v>Krishna</v>
      </c>
      <c r="D769" s="15" t="str">
        <f>Raw_Data!D769</f>
        <v>Rice</v>
      </c>
      <c r="E769" s="15" t="str">
        <f>Raw_Data!E769</f>
        <v>Kharif</v>
      </c>
      <c r="F769" s="15">
        <f>Raw_Data!F769</f>
        <v>14.24</v>
      </c>
      <c r="G769" s="18">
        <f>IF(Raw_Data!G769="",ROUND(AVERAGEIFS(Raw_Data!$G$2:$G$4001,Raw_Data!$E$2:$E$4001,E769),1),Raw_Data!G769)</f>
        <v>890</v>
      </c>
      <c r="H769" s="15">
        <f>Raw_Data!H769</f>
        <v>27.1</v>
      </c>
      <c r="I769" s="15">
        <f>Raw_Data!I769</f>
        <v>93.8</v>
      </c>
      <c r="J769" s="15">
        <f>Raw_Data!J769</f>
        <v>7.5</v>
      </c>
      <c r="K769" s="15">
        <f>Raw_Data!K769</f>
        <v>6.8</v>
      </c>
      <c r="L769" s="18">
        <f>IF(Raw_Data!L769="",ROUND(AVERAGEIFS(Raw_Data!$L$2:$L$4001,Raw_Data!$E$2:$E$4001,E769),1),Raw_Data!L769)</f>
        <v>29</v>
      </c>
      <c r="M769" s="15">
        <f>Raw_Data!M769</f>
        <v>119.1</v>
      </c>
      <c r="N769" s="15">
        <f>Raw_Data!N769</f>
        <v>31.5</v>
      </c>
      <c r="O769" s="15">
        <f>Raw_Data!O769</f>
        <v>128.1</v>
      </c>
      <c r="P769" s="15" t="str">
        <f>Raw_Data!P769</f>
        <v>Rainfed</v>
      </c>
      <c r="Q769" s="15">
        <f>Raw_Data!Q769</f>
        <v>211.3</v>
      </c>
      <c r="R769" s="15">
        <f>Raw_Data!R769</f>
        <v>6.77</v>
      </c>
      <c r="S769" s="15">
        <f>Raw_Data!S769</f>
        <v>0.87</v>
      </c>
      <c r="T769" s="18">
        <f>IF(Raw_Data!T769="",ROUND(AVERAGEIFS(Raw_Data!$T$2:$T$4001,Raw_Data!$E$2:$E$4001,E769,Raw_Data!$D$2:$D$4001,D769),2),IF(Raw_Data!T769&gt;INDEX(Cleaning_Reference!$F$6:$F$13,MATCH(D769,Cleaning_Reference!$A$6:$A$13,0)),INDEX(Cleaning_Reference!$F$6:$F$13,MATCH(D769,Cleaning_Reference!$A$6:$A$13,0)),Raw_Data!T769))</f>
        <v>3.99</v>
      </c>
      <c r="U769" s="15">
        <f>Raw_Data!U769</f>
        <v>56.82</v>
      </c>
      <c r="V769" s="15">
        <f>Raw_Data!V769</f>
        <v>20875</v>
      </c>
      <c r="W769" s="15">
        <f>Raw_Data!W769</f>
        <v>858188</v>
      </c>
      <c r="X769" s="15">
        <f>Raw_Data!X769</f>
        <v>1186118</v>
      </c>
      <c r="Y769" s="15">
        <f>Raw_Data!Y769</f>
        <v>327930</v>
      </c>
      <c r="Z769" s="15">
        <f>Raw_Data!Z769</f>
        <v>11275</v>
      </c>
      <c r="AA769" s="15">
        <f>Raw_Data!AA769</f>
        <v>5.0389999999999997</v>
      </c>
      <c r="AB769" s="15">
        <f>Raw_Data!AB769</f>
        <v>58.9</v>
      </c>
      <c r="AC769" s="19" t="str">
        <f>IF(Raw_Data!G769="","Yes","No")</f>
        <v>No</v>
      </c>
      <c r="AD769" s="19" t="str">
        <f>IF(Raw_Data!L769="","Yes","No")</f>
        <v>No</v>
      </c>
      <c r="AE769" s="19" t="str">
        <f>IF(Raw_Data!T769="","Imputed",IF(Raw_Data!T769&gt;INDEX(Cleaning_Reference!$F$6:$F$13,MATCH(D769,Cleaning_Reference!$A$6:$A$13,0)),"Capped","Original"))</f>
        <v>Original</v>
      </c>
      <c r="AF769" s="21">
        <f t="shared" si="11"/>
        <v>56.82</v>
      </c>
    </row>
    <row r="770" spans="1:32" ht="15" customHeight="1" x14ac:dyDescent="0.3">
      <c r="A770" s="20" t="str">
        <f>Raw_Data!A770</f>
        <v>SF10769</v>
      </c>
      <c r="B770" s="15" t="str">
        <f>Raw_Data!B770</f>
        <v>Andhra Pradesh</v>
      </c>
      <c r="C770" s="15" t="str">
        <f>Raw_Data!C770</f>
        <v>Erode</v>
      </c>
      <c r="D770" s="15" t="str">
        <f>Raw_Data!D770</f>
        <v>Cotton</v>
      </c>
      <c r="E770" s="15" t="str">
        <f>Raw_Data!E770</f>
        <v>Rabi</v>
      </c>
      <c r="F770" s="15">
        <f>Raw_Data!F770</f>
        <v>12.64</v>
      </c>
      <c r="G770" s="18">
        <f>IF(Raw_Data!G770="",ROUND(AVERAGEIFS(Raw_Data!$G$2:$G$4001,Raw_Data!$E$2:$E$4001,E770),1),Raw_Data!G770)</f>
        <v>448.2</v>
      </c>
      <c r="H770" s="15">
        <f>Raw_Data!H770</f>
        <v>20.5</v>
      </c>
      <c r="I770" s="15">
        <f>Raw_Data!I770</f>
        <v>53.8</v>
      </c>
      <c r="J770" s="15">
        <f>Raw_Data!J770</f>
        <v>6.6</v>
      </c>
      <c r="K770" s="15">
        <f>Raw_Data!K770</f>
        <v>5.99</v>
      </c>
      <c r="L770" s="18">
        <f>IF(Raw_Data!L770="",ROUND(AVERAGEIFS(Raw_Data!$L$2:$L$4001,Raw_Data!$E$2:$E$4001,E770),1),Raw_Data!L770)</f>
        <v>22.4</v>
      </c>
      <c r="M770" s="15">
        <f>Raw_Data!M770</f>
        <v>68.099999999999994</v>
      </c>
      <c r="N770" s="15">
        <f>Raw_Data!N770</f>
        <v>52</v>
      </c>
      <c r="O770" s="15">
        <f>Raw_Data!O770</f>
        <v>70.099999999999994</v>
      </c>
      <c r="P770" s="15" t="str">
        <f>Raw_Data!P770</f>
        <v>Rainfed</v>
      </c>
      <c r="Q770" s="15">
        <f>Raw_Data!Q770</f>
        <v>181.8</v>
      </c>
      <c r="R770" s="15">
        <f>Raw_Data!R770</f>
        <v>2.78</v>
      </c>
      <c r="S770" s="15">
        <f>Raw_Data!S770</f>
        <v>0.67</v>
      </c>
      <c r="T770" s="18">
        <f>IF(Raw_Data!T770="",ROUND(AVERAGEIFS(Raw_Data!$T$2:$T$4001,Raw_Data!$E$2:$E$4001,E770,Raw_Data!$D$2:$D$4001,D770),2),IF(Raw_Data!T770&gt;INDEX(Cleaning_Reference!$F$6:$F$13,MATCH(D770,Cleaning_Reference!$A$6:$A$13,0)),INDEX(Cleaning_Reference!$F$6:$F$13,MATCH(D770,Cleaning_Reference!$A$6:$A$13,0)),Raw_Data!T770))</f>
        <v>0.53</v>
      </c>
      <c r="U770" s="15">
        <f>Raw_Data!U770</f>
        <v>6.7</v>
      </c>
      <c r="V770" s="15">
        <f>Raw_Data!V770</f>
        <v>69086</v>
      </c>
      <c r="W770" s="15">
        <f>Raw_Data!W770</f>
        <v>794889</v>
      </c>
      <c r="X770" s="15">
        <f>Raw_Data!X770</f>
        <v>462876</v>
      </c>
      <c r="Y770" s="15">
        <f>Raw_Data!Y770</f>
        <v>-332013</v>
      </c>
      <c r="Z770" s="15">
        <f>Raw_Data!Z770</f>
        <v>5356</v>
      </c>
      <c r="AA770" s="15">
        <f>Raw_Data!AA770</f>
        <v>1.2509999999999999</v>
      </c>
      <c r="AB770" s="15">
        <f>Raw_Data!AB770</f>
        <v>46.2</v>
      </c>
      <c r="AC770" s="19" t="str">
        <f>IF(Raw_Data!G770="","Yes","No")</f>
        <v>No</v>
      </c>
      <c r="AD770" s="19" t="str">
        <f>IF(Raw_Data!L770="","Yes","No")</f>
        <v>No</v>
      </c>
      <c r="AE770" s="19" t="str">
        <f>IF(Raw_Data!T770="","Imputed",IF(Raw_Data!T770&gt;INDEX(Cleaning_Reference!$F$6:$F$13,MATCH(D770,Cleaning_Reference!$A$6:$A$13,0)),"Capped","Original"))</f>
        <v>Original</v>
      </c>
      <c r="AF770" s="21">
        <f t="shared" ref="AF770:AF833" si="12">ROUND(T770*F770,2)</f>
        <v>6.7</v>
      </c>
    </row>
    <row r="771" spans="1:32" ht="15" customHeight="1" x14ac:dyDescent="0.3">
      <c r="A771" s="20" t="str">
        <f>Raw_Data!A771</f>
        <v>SF10770</v>
      </c>
      <c r="B771" s="15" t="str">
        <f>Raw_Data!B771</f>
        <v>Madhya Pradesh</v>
      </c>
      <c r="C771" s="15" t="str">
        <f>Raw_Data!C771</f>
        <v>Nashik</v>
      </c>
      <c r="D771" s="15" t="str">
        <f>Raw_Data!D771</f>
        <v>Maize</v>
      </c>
      <c r="E771" s="15" t="str">
        <f>Raw_Data!E771</f>
        <v>Zaid</v>
      </c>
      <c r="F771" s="15">
        <f>Raw_Data!F771</f>
        <v>2.91</v>
      </c>
      <c r="G771" s="18">
        <f>IF(Raw_Data!G771="",ROUND(AVERAGEIFS(Raw_Data!$G$2:$G$4001,Raw_Data!$E$2:$E$4001,E771),1),Raw_Data!G771)</f>
        <v>213.8</v>
      </c>
      <c r="H771" s="15">
        <f>Raw_Data!H771</f>
        <v>28</v>
      </c>
      <c r="I771" s="15">
        <f>Raw_Data!I771</f>
        <v>57.8</v>
      </c>
      <c r="J771" s="15">
        <f>Raw_Data!J771</f>
        <v>8.3000000000000007</v>
      </c>
      <c r="K771" s="15">
        <f>Raw_Data!K771</f>
        <v>5.9</v>
      </c>
      <c r="L771" s="18">
        <f>IF(Raw_Data!L771="",ROUND(AVERAGEIFS(Raw_Data!$L$2:$L$4001,Raw_Data!$E$2:$E$4001,E771),1),Raw_Data!L771)</f>
        <v>25.4</v>
      </c>
      <c r="M771" s="15">
        <f>Raw_Data!M771</f>
        <v>106.2</v>
      </c>
      <c r="N771" s="15">
        <f>Raw_Data!N771</f>
        <v>98.9</v>
      </c>
      <c r="O771" s="15">
        <f>Raw_Data!O771</f>
        <v>72.8</v>
      </c>
      <c r="P771" s="15" t="str">
        <f>Raw_Data!P771</f>
        <v>Flood</v>
      </c>
      <c r="Q771" s="15">
        <f>Raw_Data!Q771</f>
        <v>160.19999999999999</v>
      </c>
      <c r="R771" s="15">
        <f>Raw_Data!R771</f>
        <v>3.24</v>
      </c>
      <c r="S771" s="15">
        <f>Raw_Data!S771</f>
        <v>0.78</v>
      </c>
      <c r="T771" s="18">
        <f>IF(Raw_Data!T771="",ROUND(AVERAGEIFS(Raw_Data!$T$2:$T$4001,Raw_Data!$E$2:$E$4001,E771,Raw_Data!$D$2:$D$4001,D771),2),IF(Raw_Data!T771&gt;INDEX(Cleaning_Reference!$F$6:$F$13,MATCH(D771,Cleaning_Reference!$A$6:$A$13,0)),INDEX(Cleaning_Reference!$F$6:$F$13,MATCH(D771,Cleaning_Reference!$A$6:$A$13,0)),Raw_Data!T771))</f>
        <v>1.58</v>
      </c>
      <c r="U771" s="15">
        <f>Raw_Data!U771</f>
        <v>4.5999999999999996</v>
      </c>
      <c r="V771" s="15">
        <f>Raw_Data!V771</f>
        <v>19512</v>
      </c>
      <c r="W771" s="15">
        <f>Raw_Data!W771</f>
        <v>194005</v>
      </c>
      <c r="X771" s="15">
        <f>Raw_Data!X771</f>
        <v>89755</v>
      </c>
      <c r="Y771" s="15">
        <f>Raw_Data!Y771</f>
        <v>-104250</v>
      </c>
      <c r="Z771" s="15">
        <f>Raw_Data!Z771</f>
        <v>1813</v>
      </c>
      <c r="AA771" s="15">
        <f>Raw_Data!AA771</f>
        <v>2.5369999999999999</v>
      </c>
      <c r="AB771" s="15">
        <f>Raw_Data!AB771</f>
        <v>35</v>
      </c>
      <c r="AC771" s="19" t="str">
        <f>IF(Raw_Data!G771="","Yes","No")</f>
        <v>No</v>
      </c>
      <c r="AD771" s="19" t="str">
        <f>IF(Raw_Data!L771="","Yes","No")</f>
        <v>No</v>
      </c>
      <c r="AE771" s="19" t="str">
        <f>IF(Raw_Data!T771="","Imputed",IF(Raw_Data!T771&gt;INDEX(Cleaning_Reference!$F$6:$F$13,MATCH(D771,Cleaning_Reference!$A$6:$A$13,0)),"Capped","Original"))</f>
        <v>Original</v>
      </c>
      <c r="AF771" s="21">
        <f t="shared" si="12"/>
        <v>4.5999999999999996</v>
      </c>
    </row>
    <row r="772" spans="1:32" ht="15" customHeight="1" x14ac:dyDescent="0.3">
      <c r="A772" s="20" t="str">
        <f>Raw_Data!A772</f>
        <v>SF10771</v>
      </c>
      <c r="B772" s="15" t="str">
        <f>Raw_Data!B772</f>
        <v>Madhya Pradesh</v>
      </c>
      <c r="C772" s="15" t="str">
        <f>Raw_Data!C772</f>
        <v>Guntur</v>
      </c>
      <c r="D772" s="15" t="str">
        <f>Raw_Data!D772</f>
        <v>Maize</v>
      </c>
      <c r="E772" s="15" t="str">
        <f>Raw_Data!E772</f>
        <v>Kharif</v>
      </c>
      <c r="F772" s="15">
        <f>Raw_Data!F772</f>
        <v>13.06</v>
      </c>
      <c r="G772" s="18">
        <f>IF(Raw_Data!G772="",ROUND(AVERAGEIFS(Raw_Data!$G$2:$G$4001,Raw_Data!$E$2:$E$4001,E772),1),Raw_Data!G772)</f>
        <v>818.6</v>
      </c>
      <c r="H772" s="15">
        <f>Raw_Data!H772</f>
        <v>27.2</v>
      </c>
      <c r="I772" s="15">
        <f>Raw_Data!I772</f>
        <v>65.5</v>
      </c>
      <c r="J772" s="15">
        <f>Raw_Data!J772</f>
        <v>8</v>
      </c>
      <c r="K772" s="15">
        <f>Raw_Data!K772</f>
        <v>6.47</v>
      </c>
      <c r="L772" s="18">
        <f>IF(Raw_Data!L772="",ROUND(AVERAGEIFS(Raw_Data!$L$2:$L$4001,Raw_Data!$E$2:$E$4001,E772),1),Raw_Data!L772)</f>
        <v>35.4</v>
      </c>
      <c r="M772" s="15">
        <f>Raw_Data!M772</f>
        <v>134.6</v>
      </c>
      <c r="N772" s="15">
        <f>Raw_Data!N772</f>
        <v>29.8</v>
      </c>
      <c r="O772" s="15">
        <f>Raw_Data!O772</f>
        <v>134.69999999999999</v>
      </c>
      <c r="P772" s="15" t="str">
        <f>Raw_Data!P772</f>
        <v>Drip</v>
      </c>
      <c r="Q772" s="15">
        <f>Raw_Data!Q772</f>
        <v>251.1</v>
      </c>
      <c r="R772" s="15">
        <f>Raw_Data!R772</f>
        <v>6.1</v>
      </c>
      <c r="S772" s="15">
        <f>Raw_Data!S772</f>
        <v>0.74</v>
      </c>
      <c r="T772" s="18">
        <f>IF(Raw_Data!T772="",ROUND(AVERAGEIFS(Raw_Data!$T$2:$T$4001,Raw_Data!$E$2:$E$4001,E772,Raw_Data!$D$2:$D$4001,D772),2),IF(Raw_Data!T772&gt;INDEX(Cleaning_Reference!$F$6:$F$13,MATCH(D772,Cleaning_Reference!$A$6:$A$13,0)),INDEX(Cleaning_Reference!$F$6:$F$13,MATCH(D772,Cleaning_Reference!$A$6:$A$13,0)),Raw_Data!T772))</f>
        <v>5.32</v>
      </c>
      <c r="U772" s="15">
        <f>Raw_Data!U772</f>
        <v>69.48</v>
      </c>
      <c r="V772" s="15">
        <f>Raw_Data!V772</f>
        <v>18778</v>
      </c>
      <c r="W772" s="15">
        <f>Raw_Data!W772</f>
        <v>809342</v>
      </c>
      <c r="X772" s="15">
        <f>Raw_Data!X772</f>
        <v>1304695</v>
      </c>
      <c r="Y772" s="15">
        <f>Raw_Data!Y772</f>
        <v>495353</v>
      </c>
      <c r="Z772" s="15">
        <f>Raw_Data!Z772</f>
        <v>6538</v>
      </c>
      <c r="AA772" s="15">
        <f>Raw_Data!AA772</f>
        <v>10.627000000000001</v>
      </c>
      <c r="AB772" s="15">
        <f>Raw_Data!AB772</f>
        <v>42.5</v>
      </c>
      <c r="AC772" s="19" t="str">
        <f>IF(Raw_Data!G772="","Yes","No")</f>
        <v>No</v>
      </c>
      <c r="AD772" s="19" t="str">
        <f>IF(Raw_Data!L772="","Yes","No")</f>
        <v>No</v>
      </c>
      <c r="AE772" s="19" t="str">
        <f>IF(Raw_Data!T772="","Imputed",IF(Raw_Data!T772&gt;INDEX(Cleaning_Reference!$F$6:$F$13,MATCH(D772,Cleaning_Reference!$A$6:$A$13,0)),"Capped","Original"))</f>
        <v>Original</v>
      </c>
      <c r="AF772" s="21">
        <f t="shared" si="12"/>
        <v>69.48</v>
      </c>
    </row>
    <row r="773" spans="1:32" ht="15" customHeight="1" x14ac:dyDescent="0.3">
      <c r="A773" s="20" t="str">
        <f>Raw_Data!A773</f>
        <v>SF10772</v>
      </c>
      <c r="B773" s="15" t="str">
        <f>Raw_Data!B773</f>
        <v>Madhya Pradesh</v>
      </c>
      <c r="C773" s="15" t="str">
        <f>Raw_Data!C773</f>
        <v>Ludhiana</v>
      </c>
      <c r="D773" s="15" t="str">
        <f>Raw_Data!D773</f>
        <v>Groundnut</v>
      </c>
      <c r="E773" s="15" t="str">
        <f>Raw_Data!E773</f>
        <v>Zaid</v>
      </c>
      <c r="F773" s="15">
        <f>Raw_Data!F773</f>
        <v>5.62</v>
      </c>
      <c r="G773" s="18">
        <f>IF(Raw_Data!G773="",ROUND(AVERAGEIFS(Raw_Data!$G$2:$G$4001,Raw_Data!$E$2:$E$4001,E773),1),Raw_Data!G773)</f>
        <v>160.5</v>
      </c>
      <c r="H773" s="15">
        <f>Raw_Data!H773</f>
        <v>33.299999999999997</v>
      </c>
      <c r="I773" s="15">
        <f>Raw_Data!I773</f>
        <v>62.1</v>
      </c>
      <c r="J773" s="15">
        <f>Raw_Data!J773</f>
        <v>9.1999999999999993</v>
      </c>
      <c r="K773" s="15">
        <f>Raw_Data!K773</f>
        <v>7.49</v>
      </c>
      <c r="L773" s="18">
        <f>IF(Raw_Data!L773="",ROUND(AVERAGEIFS(Raw_Data!$L$2:$L$4001,Raw_Data!$E$2:$E$4001,E773),1),Raw_Data!L773)</f>
        <v>18</v>
      </c>
      <c r="M773" s="15">
        <f>Raw_Data!M773</f>
        <v>96.9</v>
      </c>
      <c r="N773" s="15">
        <f>Raw_Data!N773</f>
        <v>21.5</v>
      </c>
      <c r="O773" s="15">
        <f>Raw_Data!O773</f>
        <v>76.400000000000006</v>
      </c>
      <c r="P773" s="15" t="str">
        <f>Raw_Data!P773</f>
        <v>Rainfed</v>
      </c>
      <c r="Q773" s="15">
        <f>Raw_Data!Q773</f>
        <v>286.10000000000002</v>
      </c>
      <c r="R773" s="15">
        <f>Raw_Data!R773</f>
        <v>6.81</v>
      </c>
      <c r="S773" s="15">
        <f>Raw_Data!S773</f>
        <v>0.83</v>
      </c>
      <c r="T773" s="18">
        <f>IF(Raw_Data!T773="",ROUND(AVERAGEIFS(Raw_Data!$T$2:$T$4001,Raw_Data!$E$2:$E$4001,E773,Raw_Data!$D$2:$D$4001,D773),2),IF(Raw_Data!T773&gt;INDEX(Cleaning_Reference!$F$6:$F$13,MATCH(D773,Cleaning_Reference!$A$6:$A$13,0)),INDEX(Cleaning_Reference!$F$6:$F$13,MATCH(D773,Cleaning_Reference!$A$6:$A$13,0)),Raw_Data!T773))</f>
        <v>0.47</v>
      </c>
      <c r="U773" s="15">
        <f>Raw_Data!U773</f>
        <v>2.64</v>
      </c>
      <c r="V773" s="15">
        <f>Raw_Data!V773</f>
        <v>53670</v>
      </c>
      <c r="W773" s="15">
        <f>Raw_Data!W773</f>
        <v>367880</v>
      </c>
      <c r="X773" s="15">
        <f>Raw_Data!X773</f>
        <v>141689</v>
      </c>
      <c r="Y773" s="15">
        <f>Raw_Data!Y773</f>
        <v>-226191</v>
      </c>
      <c r="Z773" s="15">
        <f>Raw_Data!Z773</f>
        <v>1510</v>
      </c>
      <c r="AA773" s="15">
        <f>Raw_Data!AA773</f>
        <v>1.748</v>
      </c>
      <c r="AB773" s="15">
        <f>Raw_Data!AB773</f>
        <v>20.5</v>
      </c>
      <c r="AC773" s="19" t="str">
        <f>IF(Raw_Data!G773="","Yes","No")</f>
        <v>No</v>
      </c>
      <c r="AD773" s="19" t="str">
        <f>IF(Raw_Data!L773="","Yes","No")</f>
        <v>No</v>
      </c>
      <c r="AE773" s="19" t="str">
        <f>IF(Raw_Data!T773="","Imputed",IF(Raw_Data!T773&gt;INDEX(Cleaning_Reference!$F$6:$F$13,MATCH(D773,Cleaning_Reference!$A$6:$A$13,0)),"Capped","Original"))</f>
        <v>Original</v>
      </c>
      <c r="AF773" s="21">
        <f t="shared" si="12"/>
        <v>2.64</v>
      </c>
    </row>
    <row r="774" spans="1:32" ht="15" customHeight="1" x14ac:dyDescent="0.3">
      <c r="A774" s="20" t="str">
        <f>Raw_Data!A774</f>
        <v>SF10773</v>
      </c>
      <c r="B774" s="15" t="str">
        <f>Raw_Data!B774</f>
        <v>Madhya Pradesh</v>
      </c>
      <c r="C774" s="15" t="str">
        <f>Raw_Data!C774</f>
        <v>Indore</v>
      </c>
      <c r="D774" s="15" t="str">
        <f>Raw_Data!D774</f>
        <v>Wheat</v>
      </c>
      <c r="E774" s="15" t="str">
        <f>Raw_Data!E774</f>
        <v>Kharif</v>
      </c>
      <c r="F774" s="15">
        <f>Raw_Data!F774</f>
        <v>2.95</v>
      </c>
      <c r="G774" s="18">
        <f>IF(Raw_Data!G774="",ROUND(AVERAGEIFS(Raw_Data!$G$2:$G$4001,Raw_Data!$E$2:$E$4001,E774),1),Raw_Data!G774)</f>
        <v>683.1</v>
      </c>
      <c r="H774" s="15">
        <f>Raw_Data!H774</f>
        <v>28.6</v>
      </c>
      <c r="I774" s="15">
        <f>Raw_Data!I774</f>
        <v>70.2</v>
      </c>
      <c r="J774" s="15">
        <f>Raw_Data!J774</f>
        <v>6.9</v>
      </c>
      <c r="K774" s="15">
        <f>Raw_Data!K774</f>
        <v>5.94</v>
      </c>
      <c r="L774" s="18">
        <f>IF(Raw_Data!L774="",ROUND(AVERAGEIFS(Raw_Data!$L$2:$L$4001,Raw_Data!$E$2:$E$4001,E774),1),Raw_Data!L774)</f>
        <v>31.9</v>
      </c>
      <c r="M774" s="15">
        <f>Raw_Data!M774</f>
        <v>105.4</v>
      </c>
      <c r="N774" s="15">
        <f>Raw_Data!N774</f>
        <v>68.400000000000006</v>
      </c>
      <c r="O774" s="15">
        <f>Raw_Data!O774</f>
        <v>91.2</v>
      </c>
      <c r="P774" s="15" t="str">
        <f>Raw_Data!P774</f>
        <v>Flood</v>
      </c>
      <c r="Q774" s="15">
        <f>Raw_Data!Q774</f>
        <v>229.5</v>
      </c>
      <c r="R774" s="15">
        <f>Raw_Data!R774</f>
        <v>4.88</v>
      </c>
      <c r="S774" s="15">
        <f>Raw_Data!S774</f>
        <v>0.73</v>
      </c>
      <c r="T774" s="18">
        <f>IF(Raw_Data!T774="",ROUND(AVERAGEIFS(Raw_Data!$T$2:$T$4001,Raw_Data!$E$2:$E$4001,E774,Raw_Data!$D$2:$D$4001,D774),2),IF(Raw_Data!T774&gt;INDEX(Cleaning_Reference!$F$6:$F$13,MATCH(D774,Cleaning_Reference!$A$6:$A$13,0)),INDEX(Cleaning_Reference!$F$6:$F$13,MATCH(D774,Cleaning_Reference!$A$6:$A$13,0)),Raw_Data!T774))</f>
        <v>1.98</v>
      </c>
      <c r="U774" s="15">
        <f>Raw_Data!U774</f>
        <v>5.84</v>
      </c>
      <c r="V774" s="15">
        <f>Raw_Data!V774</f>
        <v>26917</v>
      </c>
      <c r="W774" s="15">
        <f>Raw_Data!W774</f>
        <v>184303</v>
      </c>
      <c r="X774" s="15">
        <f>Raw_Data!X774</f>
        <v>157195</v>
      </c>
      <c r="Y774" s="15">
        <f>Raw_Data!Y774</f>
        <v>-27108</v>
      </c>
      <c r="Z774" s="15">
        <f>Raw_Data!Z774</f>
        <v>1960</v>
      </c>
      <c r="AA774" s="15">
        <f>Raw_Data!AA774</f>
        <v>2.98</v>
      </c>
      <c r="AB774" s="15">
        <f>Raw_Data!AB774</f>
        <v>38.700000000000003</v>
      </c>
      <c r="AC774" s="19" t="str">
        <f>IF(Raw_Data!G774="","Yes","No")</f>
        <v>No</v>
      </c>
      <c r="AD774" s="19" t="str">
        <f>IF(Raw_Data!L774="","Yes","No")</f>
        <v>No</v>
      </c>
      <c r="AE774" s="19" t="str">
        <f>IF(Raw_Data!T774="","Imputed",IF(Raw_Data!T774&gt;INDEX(Cleaning_Reference!$F$6:$F$13,MATCH(D774,Cleaning_Reference!$A$6:$A$13,0)),"Capped","Original"))</f>
        <v>Original</v>
      </c>
      <c r="AF774" s="21">
        <f t="shared" si="12"/>
        <v>5.84</v>
      </c>
    </row>
    <row r="775" spans="1:32" ht="15" customHeight="1" x14ac:dyDescent="0.3">
      <c r="A775" s="20" t="str">
        <f>Raw_Data!A775</f>
        <v>SF10774</v>
      </c>
      <c r="B775" s="15" t="str">
        <f>Raw_Data!B775</f>
        <v>Gujarat</v>
      </c>
      <c r="C775" s="15" t="str">
        <f>Raw_Data!C775</f>
        <v>Krishna</v>
      </c>
      <c r="D775" s="15" t="str">
        <f>Raw_Data!D775</f>
        <v>Wheat</v>
      </c>
      <c r="E775" s="15" t="str">
        <f>Raw_Data!E775</f>
        <v>Rabi</v>
      </c>
      <c r="F775" s="15">
        <f>Raw_Data!F775</f>
        <v>6.07</v>
      </c>
      <c r="G775" s="18">
        <f>IF(Raw_Data!G775="",ROUND(AVERAGEIFS(Raw_Data!$G$2:$G$4001,Raw_Data!$E$2:$E$4001,E775),1),Raw_Data!G775)</f>
        <v>539.4</v>
      </c>
      <c r="H775" s="15">
        <f>Raw_Data!H775</f>
        <v>16.899999999999999</v>
      </c>
      <c r="I775" s="15">
        <f>Raw_Data!I775</f>
        <v>52.6</v>
      </c>
      <c r="J775" s="15">
        <f>Raw_Data!J775</f>
        <v>8.1</v>
      </c>
      <c r="K775" s="15">
        <f>Raw_Data!K775</f>
        <v>5.68</v>
      </c>
      <c r="L775" s="18">
        <f>IF(Raw_Data!L775="",ROUND(AVERAGEIFS(Raw_Data!$L$2:$L$4001,Raw_Data!$E$2:$E$4001,E775),1),Raw_Data!L775)</f>
        <v>18.399999999999999</v>
      </c>
      <c r="M775" s="15">
        <f>Raw_Data!M775</f>
        <v>137.69999999999999</v>
      </c>
      <c r="N775" s="15">
        <f>Raw_Data!N775</f>
        <v>51.8</v>
      </c>
      <c r="O775" s="15">
        <f>Raw_Data!O775</f>
        <v>99.4</v>
      </c>
      <c r="P775" s="15" t="str">
        <f>Raw_Data!P775</f>
        <v>Rainfed</v>
      </c>
      <c r="Q775" s="15">
        <f>Raw_Data!Q775</f>
        <v>209.6</v>
      </c>
      <c r="R775" s="15">
        <f>Raw_Data!R775</f>
        <v>3.04</v>
      </c>
      <c r="S775" s="15">
        <f>Raw_Data!S775</f>
        <v>0.68</v>
      </c>
      <c r="T775" s="18">
        <f>IF(Raw_Data!T775="",ROUND(AVERAGEIFS(Raw_Data!$T$2:$T$4001,Raw_Data!$E$2:$E$4001,E775,Raw_Data!$D$2:$D$4001,D775),2),IF(Raw_Data!T775&gt;INDEX(Cleaning_Reference!$F$6:$F$13,MATCH(D775,Cleaning_Reference!$A$6:$A$13,0)),INDEX(Cleaning_Reference!$F$6:$F$13,MATCH(D775,Cleaning_Reference!$A$6:$A$13,0)),Raw_Data!T775))</f>
        <v>0.64</v>
      </c>
      <c r="U775" s="15">
        <f>Raw_Data!U775</f>
        <v>3.88</v>
      </c>
      <c r="V775" s="15">
        <f>Raw_Data!V775</f>
        <v>27644</v>
      </c>
      <c r="W775" s="15">
        <f>Raw_Data!W775</f>
        <v>312584</v>
      </c>
      <c r="X775" s="15">
        <f>Raw_Data!X775</f>
        <v>107259</v>
      </c>
      <c r="Y775" s="15">
        <f>Raw_Data!Y775</f>
        <v>-205325</v>
      </c>
      <c r="Z775" s="15">
        <f>Raw_Data!Z775</f>
        <v>2053</v>
      </c>
      <c r="AA775" s="15">
        <f>Raw_Data!AA775</f>
        <v>1.89</v>
      </c>
      <c r="AB775" s="15">
        <f>Raw_Data!AB775</f>
        <v>42.6</v>
      </c>
      <c r="AC775" s="19" t="str">
        <f>IF(Raw_Data!G775="","Yes","No")</f>
        <v>No</v>
      </c>
      <c r="AD775" s="19" t="str">
        <f>IF(Raw_Data!L775="","Yes","No")</f>
        <v>No</v>
      </c>
      <c r="AE775" s="19" t="str">
        <f>IF(Raw_Data!T775="","Imputed",IF(Raw_Data!T775&gt;INDEX(Cleaning_Reference!$F$6:$F$13,MATCH(D775,Cleaning_Reference!$A$6:$A$13,0)),"Capped","Original"))</f>
        <v>Original</v>
      </c>
      <c r="AF775" s="21">
        <f t="shared" si="12"/>
        <v>3.88</v>
      </c>
    </row>
    <row r="776" spans="1:32" ht="15" customHeight="1" x14ac:dyDescent="0.3">
      <c r="A776" s="20" t="str">
        <f>Raw_Data!A776</f>
        <v>SF10775</v>
      </c>
      <c r="B776" s="15" t="str">
        <f>Raw_Data!B776</f>
        <v>Tamil Nadu</v>
      </c>
      <c r="C776" s="15" t="str">
        <f>Raw_Data!C776</f>
        <v>Raichur</v>
      </c>
      <c r="D776" s="15" t="str">
        <f>Raw_Data!D776</f>
        <v>Chilli</v>
      </c>
      <c r="E776" s="15" t="str">
        <f>Raw_Data!E776</f>
        <v>Zaid</v>
      </c>
      <c r="F776" s="15">
        <f>Raw_Data!F776</f>
        <v>11.68</v>
      </c>
      <c r="G776" s="18">
        <f>IF(Raw_Data!G776="",ROUND(AVERAGEIFS(Raw_Data!$G$2:$G$4001,Raw_Data!$E$2:$E$4001,E776),1),Raw_Data!G776)</f>
        <v>278.10000000000002</v>
      </c>
      <c r="H776" s="15">
        <f>Raw_Data!H776</f>
        <v>30.4</v>
      </c>
      <c r="I776" s="15">
        <f>Raw_Data!I776</f>
        <v>47.9</v>
      </c>
      <c r="J776" s="15">
        <f>Raw_Data!J776</f>
        <v>7.2</v>
      </c>
      <c r="K776" s="15">
        <f>Raw_Data!K776</f>
        <v>7.18</v>
      </c>
      <c r="L776" s="18">
        <f>IF(Raw_Data!L776="",ROUND(AVERAGEIFS(Raw_Data!$L$2:$L$4001,Raw_Data!$E$2:$E$4001,E776),1),Raw_Data!L776)</f>
        <v>17.3</v>
      </c>
      <c r="M776" s="15">
        <f>Raw_Data!M776</f>
        <v>88.3</v>
      </c>
      <c r="N776" s="15">
        <f>Raw_Data!N776</f>
        <v>49.2</v>
      </c>
      <c r="O776" s="15">
        <f>Raw_Data!O776</f>
        <v>121</v>
      </c>
      <c r="P776" s="15" t="str">
        <f>Raw_Data!P776</f>
        <v>Flood</v>
      </c>
      <c r="Q776" s="15">
        <f>Raw_Data!Q776</f>
        <v>158.1</v>
      </c>
      <c r="R776" s="15">
        <f>Raw_Data!R776</f>
        <v>4.09</v>
      </c>
      <c r="S776" s="15">
        <f>Raw_Data!S776</f>
        <v>0.82</v>
      </c>
      <c r="T776" s="18">
        <f>IF(Raw_Data!T776="",ROUND(AVERAGEIFS(Raw_Data!$T$2:$T$4001,Raw_Data!$E$2:$E$4001,E776,Raw_Data!$D$2:$D$4001,D776),2),IF(Raw_Data!T776&gt;INDEX(Cleaning_Reference!$F$6:$F$13,MATCH(D776,Cleaning_Reference!$A$6:$A$13,0)),INDEX(Cleaning_Reference!$F$6:$F$13,MATCH(D776,Cleaning_Reference!$A$6:$A$13,0)),Raw_Data!T776))</f>
        <v>1.24</v>
      </c>
      <c r="U776" s="15">
        <f>Raw_Data!U776</f>
        <v>14.48</v>
      </c>
      <c r="V776" s="15">
        <f>Raw_Data!V776</f>
        <v>88890</v>
      </c>
      <c r="W776" s="15">
        <f>Raw_Data!W776</f>
        <v>776999</v>
      </c>
      <c r="X776" s="15">
        <f>Raw_Data!X776</f>
        <v>1287127</v>
      </c>
      <c r="Y776" s="15">
        <f>Raw_Data!Y776</f>
        <v>510128</v>
      </c>
      <c r="Z776" s="15">
        <f>Raw_Data!Z776</f>
        <v>9507</v>
      </c>
      <c r="AA776" s="15">
        <f>Raw_Data!AA776</f>
        <v>1.5229999999999999</v>
      </c>
      <c r="AB776" s="15">
        <f>Raw_Data!AB776</f>
        <v>40</v>
      </c>
      <c r="AC776" s="19" t="str">
        <f>IF(Raw_Data!G776="","Yes","No")</f>
        <v>No</v>
      </c>
      <c r="AD776" s="19" t="str">
        <f>IF(Raw_Data!L776="","Yes","No")</f>
        <v>No</v>
      </c>
      <c r="AE776" s="19" t="str">
        <f>IF(Raw_Data!T776="","Imputed",IF(Raw_Data!T776&gt;INDEX(Cleaning_Reference!$F$6:$F$13,MATCH(D776,Cleaning_Reference!$A$6:$A$13,0)),"Capped","Original"))</f>
        <v>Original</v>
      </c>
      <c r="AF776" s="21">
        <f t="shared" si="12"/>
        <v>14.48</v>
      </c>
    </row>
    <row r="777" spans="1:32" ht="15" customHeight="1" x14ac:dyDescent="0.3">
      <c r="A777" s="20" t="str">
        <f>Raw_Data!A777</f>
        <v>SF10776</v>
      </c>
      <c r="B777" s="15" t="str">
        <f>Raw_Data!B777</f>
        <v>Andhra Pradesh</v>
      </c>
      <c r="C777" s="15" t="str">
        <f>Raw_Data!C777</f>
        <v>Rajkot</v>
      </c>
      <c r="D777" s="15" t="str">
        <f>Raw_Data!D777</f>
        <v>Chilli</v>
      </c>
      <c r="E777" s="15" t="str">
        <f>Raw_Data!E777</f>
        <v>Kharif</v>
      </c>
      <c r="F777" s="15">
        <f>Raw_Data!F777</f>
        <v>5.18</v>
      </c>
      <c r="G777" s="18">
        <f>IF(Raw_Data!G777="",ROUND(AVERAGEIFS(Raw_Data!$G$2:$G$4001,Raw_Data!$E$2:$E$4001,E777),1),Raw_Data!G777)</f>
        <v>833.8</v>
      </c>
      <c r="H777" s="15">
        <f>Raw_Data!H777</f>
        <v>28.8</v>
      </c>
      <c r="I777" s="15">
        <f>Raw_Data!I777</f>
        <v>75.599999999999994</v>
      </c>
      <c r="J777" s="15">
        <f>Raw_Data!J777</f>
        <v>5.0999999999999996</v>
      </c>
      <c r="K777" s="15">
        <f>Raw_Data!K777</f>
        <v>5.47</v>
      </c>
      <c r="L777" s="18">
        <f>IF(Raw_Data!L777="",ROUND(AVERAGEIFS(Raw_Data!$L$2:$L$4001,Raw_Data!$E$2:$E$4001,E777),1),Raw_Data!L777)</f>
        <v>31.5</v>
      </c>
      <c r="M777" s="15">
        <f>Raw_Data!M777</f>
        <v>117.4</v>
      </c>
      <c r="N777" s="15">
        <f>Raw_Data!N777</f>
        <v>77.099999999999994</v>
      </c>
      <c r="O777" s="15">
        <f>Raw_Data!O777</f>
        <v>133.5</v>
      </c>
      <c r="P777" s="15" t="str">
        <f>Raw_Data!P777</f>
        <v>Flood</v>
      </c>
      <c r="Q777" s="15">
        <f>Raw_Data!Q777</f>
        <v>225.5</v>
      </c>
      <c r="R777" s="15">
        <f>Raw_Data!R777</f>
        <v>6.08</v>
      </c>
      <c r="S777" s="15">
        <f>Raw_Data!S777</f>
        <v>0.88</v>
      </c>
      <c r="T777" s="18">
        <f>IF(Raw_Data!T777="",ROUND(AVERAGEIFS(Raw_Data!$T$2:$T$4001,Raw_Data!$E$2:$E$4001,E777,Raw_Data!$D$2:$D$4001,D777),2),IF(Raw_Data!T777&gt;INDEX(Cleaning_Reference!$F$6:$F$13,MATCH(D777,Cleaning_Reference!$A$6:$A$13,0)),INDEX(Cleaning_Reference!$F$6:$F$13,MATCH(D777,Cleaning_Reference!$A$6:$A$13,0)),Raw_Data!T777))</f>
        <v>0.51</v>
      </c>
      <c r="U777" s="15">
        <f>Raw_Data!U777</f>
        <v>2.64</v>
      </c>
      <c r="V777" s="15">
        <f>Raw_Data!V777</f>
        <v>103540</v>
      </c>
      <c r="W777" s="15">
        <f>Raw_Data!W777</f>
        <v>368110</v>
      </c>
      <c r="X777" s="15">
        <f>Raw_Data!X777</f>
        <v>273346</v>
      </c>
      <c r="Y777" s="15">
        <f>Raw_Data!Y777</f>
        <v>-94764</v>
      </c>
      <c r="Z777" s="15">
        <f>Raw_Data!Z777</f>
        <v>3912</v>
      </c>
      <c r="AA777" s="15">
        <f>Raw_Data!AA777</f>
        <v>0.67500000000000004</v>
      </c>
      <c r="AB777" s="15">
        <f>Raw_Data!AB777</f>
        <v>47.7</v>
      </c>
      <c r="AC777" s="19" t="str">
        <f>IF(Raw_Data!G777="","Yes","No")</f>
        <v>No</v>
      </c>
      <c r="AD777" s="19" t="str">
        <f>IF(Raw_Data!L777="","Yes","No")</f>
        <v>No</v>
      </c>
      <c r="AE777" s="19" t="str">
        <f>IF(Raw_Data!T777="","Imputed",IF(Raw_Data!T777&gt;INDEX(Cleaning_Reference!$F$6:$F$13,MATCH(D777,Cleaning_Reference!$A$6:$A$13,0)),"Capped","Original"))</f>
        <v>Original</v>
      </c>
      <c r="AF777" s="21">
        <f t="shared" si="12"/>
        <v>2.64</v>
      </c>
    </row>
    <row r="778" spans="1:32" ht="15" customHeight="1" x14ac:dyDescent="0.3">
      <c r="A778" s="20" t="str">
        <f>Raw_Data!A778</f>
        <v>SF10777</v>
      </c>
      <c r="B778" s="15" t="str">
        <f>Raw_Data!B778</f>
        <v>Karnataka</v>
      </c>
      <c r="C778" s="15" t="str">
        <f>Raw_Data!C778</f>
        <v>Ludhiana</v>
      </c>
      <c r="D778" s="15" t="str">
        <f>Raw_Data!D778</f>
        <v>Maize</v>
      </c>
      <c r="E778" s="15" t="str">
        <f>Raw_Data!E778</f>
        <v>Rabi</v>
      </c>
      <c r="F778" s="15">
        <f>Raw_Data!F778</f>
        <v>1.53</v>
      </c>
      <c r="G778" s="18">
        <f>IF(Raw_Data!G778="",ROUND(AVERAGEIFS(Raw_Data!$G$2:$G$4001,Raw_Data!$E$2:$E$4001,E778),1),Raw_Data!G778)</f>
        <v>337</v>
      </c>
      <c r="H778" s="15">
        <f>Raw_Data!H778</f>
        <v>23.1</v>
      </c>
      <c r="I778" s="15">
        <f>Raw_Data!I778</f>
        <v>73.2</v>
      </c>
      <c r="J778" s="15">
        <f>Raw_Data!J778</f>
        <v>7.8</v>
      </c>
      <c r="K778" s="15">
        <f>Raw_Data!K778</f>
        <v>7.37</v>
      </c>
      <c r="L778" s="18">
        <f>IF(Raw_Data!L778="",ROUND(AVERAGEIFS(Raw_Data!$L$2:$L$4001,Raw_Data!$E$2:$E$4001,E778),1),Raw_Data!L778)</f>
        <v>20.7</v>
      </c>
      <c r="M778" s="15">
        <f>Raw_Data!M778</f>
        <v>59.1</v>
      </c>
      <c r="N778" s="15">
        <f>Raw_Data!N778</f>
        <v>56</v>
      </c>
      <c r="O778" s="15">
        <f>Raw_Data!O778</f>
        <v>71.099999999999994</v>
      </c>
      <c r="P778" s="15" t="str">
        <f>Raw_Data!P778</f>
        <v>Drip</v>
      </c>
      <c r="Q778" s="15">
        <f>Raw_Data!Q778</f>
        <v>131.9</v>
      </c>
      <c r="R778" s="15">
        <f>Raw_Data!R778</f>
        <v>2.67</v>
      </c>
      <c r="S778" s="15">
        <f>Raw_Data!S778</f>
        <v>0.96</v>
      </c>
      <c r="T778" s="18">
        <f>IF(Raw_Data!T778="",ROUND(AVERAGEIFS(Raw_Data!$T$2:$T$4001,Raw_Data!$E$2:$E$4001,E778,Raw_Data!$D$2:$D$4001,D778),2),IF(Raw_Data!T778&gt;INDEX(Cleaning_Reference!$F$6:$F$13,MATCH(D778,Cleaning_Reference!$A$6:$A$13,0)),INDEX(Cleaning_Reference!$F$6:$F$13,MATCH(D778,Cleaning_Reference!$A$6:$A$13,0)),Raw_Data!T778))</f>
        <v>1.83</v>
      </c>
      <c r="U778" s="15">
        <f>Raw_Data!U778</f>
        <v>2.8</v>
      </c>
      <c r="V778" s="15">
        <f>Raw_Data!V778</f>
        <v>22393</v>
      </c>
      <c r="W778" s="15">
        <f>Raw_Data!W778</f>
        <v>101866</v>
      </c>
      <c r="X778" s="15">
        <f>Raw_Data!X778</f>
        <v>62700</v>
      </c>
      <c r="Y778" s="15">
        <f>Raw_Data!Y778</f>
        <v>-39166</v>
      </c>
      <c r="Z778" s="15">
        <f>Raw_Data!Z778</f>
        <v>719</v>
      </c>
      <c r="AA778" s="15">
        <f>Raw_Data!AA778</f>
        <v>3.8940000000000001</v>
      </c>
      <c r="AB778" s="15">
        <f>Raw_Data!AB778</f>
        <v>48.1</v>
      </c>
      <c r="AC778" s="19" t="str">
        <f>IF(Raw_Data!G778="","Yes","No")</f>
        <v>No</v>
      </c>
      <c r="AD778" s="19" t="str">
        <f>IF(Raw_Data!L778="","Yes","No")</f>
        <v>No</v>
      </c>
      <c r="AE778" s="19" t="str">
        <f>IF(Raw_Data!T778="","Imputed",IF(Raw_Data!T778&gt;INDEX(Cleaning_Reference!$F$6:$F$13,MATCH(D778,Cleaning_Reference!$A$6:$A$13,0)),"Capped","Original"))</f>
        <v>Original</v>
      </c>
      <c r="AF778" s="21">
        <f t="shared" si="12"/>
        <v>2.8</v>
      </c>
    </row>
    <row r="779" spans="1:32" ht="15" customHeight="1" x14ac:dyDescent="0.3">
      <c r="A779" s="20" t="str">
        <f>Raw_Data!A779</f>
        <v>SF10778</v>
      </c>
      <c r="B779" s="15" t="str">
        <f>Raw_Data!B779</f>
        <v>Gujarat</v>
      </c>
      <c r="C779" s="15" t="str">
        <f>Raw_Data!C779</f>
        <v>Ludhiana</v>
      </c>
      <c r="D779" s="15" t="str">
        <f>Raw_Data!D779</f>
        <v>Cotton</v>
      </c>
      <c r="E779" s="15" t="str">
        <f>Raw_Data!E779</f>
        <v>Rabi</v>
      </c>
      <c r="F779" s="15">
        <f>Raw_Data!F779</f>
        <v>1.83</v>
      </c>
      <c r="G779" s="18">
        <f>IF(Raw_Data!G779="",ROUND(AVERAGEIFS(Raw_Data!$G$2:$G$4001,Raw_Data!$E$2:$E$4001,E779),1),Raw_Data!G779)</f>
        <v>502.1</v>
      </c>
      <c r="H779" s="15">
        <f>Raw_Data!H779</f>
        <v>19.3</v>
      </c>
      <c r="I779" s="15">
        <f>Raw_Data!I779</f>
        <v>42.3</v>
      </c>
      <c r="J779" s="15">
        <f>Raw_Data!J779</f>
        <v>7.2</v>
      </c>
      <c r="K779" s="15">
        <f>Raw_Data!K779</f>
        <v>6.49</v>
      </c>
      <c r="L779" s="18">
        <f>IF(Raw_Data!L779="",ROUND(AVERAGEIFS(Raw_Data!$L$2:$L$4001,Raw_Data!$E$2:$E$4001,E779),1),Raw_Data!L779)</f>
        <v>26.8</v>
      </c>
      <c r="M779" s="15">
        <f>Raw_Data!M779</f>
        <v>76.400000000000006</v>
      </c>
      <c r="N779" s="15">
        <f>Raw_Data!N779</f>
        <v>75.099999999999994</v>
      </c>
      <c r="O779" s="15">
        <f>Raw_Data!O779</f>
        <v>91.7</v>
      </c>
      <c r="P779" s="15" t="str">
        <f>Raw_Data!P779</f>
        <v>Drip</v>
      </c>
      <c r="Q779" s="15">
        <f>Raw_Data!Q779</f>
        <v>251.5</v>
      </c>
      <c r="R779" s="15">
        <f>Raw_Data!R779</f>
        <v>2.84</v>
      </c>
      <c r="S779" s="15">
        <f>Raw_Data!S779</f>
        <v>0.86</v>
      </c>
      <c r="T779" s="18">
        <f>IF(Raw_Data!T779="",ROUND(AVERAGEIFS(Raw_Data!$T$2:$T$4001,Raw_Data!$E$2:$E$4001,E779,Raw_Data!$D$2:$D$4001,D779),2),IF(Raw_Data!T779&gt;INDEX(Cleaning_Reference!$F$6:$F$13,MATCH(D779,Cleaning_Reference!$A$6:$A$13,0)),INDEX(Cleaning_Reference!$F$6:$F$13,MATCH(D779,Cleaning_Reference!$A$6:$A$13,0)),Raw_Data!T779))</f>
        <v>1.19</v>
      </c>
      <c r="U779" s="15">
        <f>Raw_Data!U779</f>
        <v>2.42</v>
      </c>
      <c r="V779" s="15">
        <f>Raw_Data!V779</f>
        <v>76135</v>
      </c>
      <c r="W779" s="15">
        <f>Raw_Data!W779</f>
        <v>144893</v>
      </c>
      <c r="X779" s="15">
        <f>Raw_Data!X779</f>
        <v>184247</v>
      </c>
      <c r="Y779" s="15">
        <f>Raw_Data!Y779</f>
        <v>39354</v>
      </c>
      <c r="Z779" s="15">
        <f>Raw_Data!Z779</f>
        <v>1275</v>
      </c>
      <c r="AA779" s="15">
        <f>Raw_Data!AA779</f>
        <v>1.8979999999999999</v>
      </c>
      <c r="AB779" s="15">
        <f>Raw_Data!AB779</f>
        <v>47.2</v>
      </c>
      <c r="AC779" s="19" t="str">
        <f>IF(Raw_Data!G779="","Yes","No")</f>
        <v>No</v>
      </c>
      <c r="AD779" s="19" t="str">
        <f>IF(Raw_Data!L779="","Yes","No")</f>
        <v>No</v>
      </c>
      <c r="AE779" s="19" t="str">
        <f>IF(Raw_Data!T779="","Imputed",IF(Raw_Data!T779&gt;INDEX(Cleaning_Reference!$F$6:$F$13,MATCH(D779,Cleaning_Reference!$A$6:$A$13,0)),"Capped","Original"))</f>
        <v>Imputed</v>
      </c>
      <c r="AF779" s="21">
        <f t="shared" si="12"/>
        <v>2.1800000000000002</v>
      </c>
    </row>
    <row r="780" spans="1:32" ht="15" customHeight="1" x14ac:dyDescent="0.3">
      <c r="A780" s="20" t="str">
        <f>Raw_Data!A780</f>
        <v>SF10779</v>
      </c>
      <c r="B780" s="15" t="str">
        <f>Raw_Data!B780</f>
        <v>Tamil Nadu</v>
      </c>
      <c r="C780" s="15" t="str">
        <f>Raw_Data!C780</f>
        <v>Raichur</v>
      </c>
      <c r="D780" s="15" t="str">
        <f>Raw_Data!D780</f>
        <v>Maize</v>
      </c>
      <c r="E780" s="15" t="str">
        <f>Raw_Data!E780</f>
        <v>Kharif</v>
      </c>
      <c r="F780" s="15">
        <f>Raw_Data!F780</f>
        <v>11.23</v>
      </c>
      <c r="G780" s="18">
        <f>IF(Raw_Data!G780="",ROUND(AVERAGEIFS(Raw_Data!$G$2:$G$4001,Raw_Data!$E$2:$E$4001,E780),1),Raw_Data!G780)</f>
        <v>927</v>
      </c>
      <c r="H780" s="15">
        <f>Raw_Data!H780</f>
        <v>28</v>
      </c>
      <c r="I780" s="15">
        <f>Raw_Data!I780</f>
        <v>63</v>
      </c>
      <c r="J780" s="15">
        <f>Raw_Data!J780</f>
        <v>7.6</v>
      </c>
      <c r="K780" s="15">
        <f>Raw_Data!K780</f>
        <v>6.96</v>
      </c>
      <c r="L780" s="18">
        <f>IF(Raw_Data!L780="",ROUND(AVERAGEIFS(Raw_Data!$L$2:$L$4001,Raw_Data!$E$2:$E$4001,E780),1),Raw_Data!L780)</f>
        <v>36.799999999999997</v>
      </c>
      <c r="M780" s="15">
        <f>Raw_Data!M780</f>
        <v>119.8</v>
      </c>
      <c r="N780" s="15">
        <f>Raw_Data!N780</f>
        <v>67</v>
      </c>
      <c r="O780" s="15">
        <f>Raw_Data!O780</f>
        <v>134.5</v>
      </c>
      <c r="P780" s="15" t="str">
        <f>Raw_Data!P780</f>
        <v>Rainfed</v>
      </c>
      <c r="Q780" s="15">
        <f>Raw_Data!Q780</f>
        <v>175.9</v>
      </c>
      <c r="R780" s="15">
        <f>Raw_Data!R780</f>
        <v>3.33</v>
      </c>
      <c r="S780" s="15">
        <f>Raw_Data!S780</f>
        <v>0.87</v>
      </c>
      <c r="T780" s="18">
        <f>IF(Raw_Data!T780="",ROUND(AVERAGEIFS(Raw_Data!$T$2:$T$4001,Raw_Data!$E$2:$E$4001,E780,Raw_Data!$D$2:$D$4001,D780),2),IF(Raw_Data!T780&gt;INDEX(Cleaning_Reference!$F$6:$F$13,MATCH(D780,Cleaning_Reference!$A$6:$A$13,0)),INDEX(Cleaning_Reference!$F$6:$F$13,MATCH(D780,Cleaning_Reference!$A$6:$A$13,0)),Raw_Data!T780))</f>
        <v>3.53</v>
      </c>
      <c r="U780" s="15">
        <f>Raw_Data!U780</f>
        <v>39.64</v>
      </c>
      <c r="V780" s="15">
        <f>Raw_Data!V780</f>
        <v>23506</v>
      </c>
      <c r="W780" s="15">
        <f>Raw_Data!W780</f>
        <v>695197</v>
      </c>
      <c r="X780" s="15">
        <f>Raw_Data!X780</f>
        <v>931778</v>
      </c>
      <c r="Y780" s="15">
        <f>Raw_Data!Y780</f>
        <v>236581</v>
      </c>
      <c r="Z780" s="15">
        <f>Raw_Data!Z780</f>
        <v>3740</v>
      </c>
      <c r="AA780" s="15">
        <f>Raw_Data!AA780</f>
        <v>10.599</v>
      </c>
      <c r="AB780" s="15">
        <f>Raw_Data!AB780</f>
        <v>57.9</v>
      </c>
      <c r="AC780" s="19" t="str">
        <f>IF(Raw_Data!G780="","Yes","No")</f>
        <v>No</v>
      </c>
      <c r="AD780" s="19" t="str">
        <f>IF(Raw_Data!L780="","Yes","No")</f>
        <v>No</v>
      </c>
      <c r="AE780" s="19" t="str">
        <f>IF(Raw_Data!T780="","Imputed",IF(Raw_Data!T780&gt;INDEX(Cleaning_Reference!$F$6:$F$13,MATCH(D780,Cleaning_Reference!$A$6:$A$13,0)),"Capped","Original"))</f>
        <v>Original</v>
      </c>
      <c r="AF780" s="21">
        <f t="shared" si="12"/>
        <v>39.64</v>
      </c>
    </row>
    <row r="781" spans="1:32" ht="15" customHeight="1" x14ac:dyDescent="0.3">
      <c r="A781" s="20" t="str">
        <f>Raw_Data!A781</f>
        <v>SF10780</v>
      </c>
      <c r="B781" s="15" t="str">
        <f>Raw_Data!B781</f>
        <v>Punjab</v>
      </c>
      <c r="C781" s="15" t="str">
        <f>Raw_Data!C781</f>
        <v>Indore</v>
      </c>
      <c r="D781" s="15" t="str">
        <f>Raw_Data!D781</f>
        <v>Chilli</v>
      </c>
      <c r="E781" s="15" t="str">
        <f>Raw_Data!E781</f>
        <v>Rabi</v>
      </c>
      <c r="F781" s="15">
        <f>Raw_Data!F781</f>
        <v>6.28</v>
      </c>
      <c r="G781" s="18">
        <f>IF(Raw_Data!G781="",ROUND(AVERAGEIFS(Raw_Data!$G$2:$G$4001,Raw_Data!$E$2:$E$4001,E781),1),Raw_Data!G781)</f>
        <v>426.3</v>
      </c>
      <c r="H781" s="15">
        <f>Raw_Data!H781</f>
        <v>25.5</v>
      </c>
      <c r="I781" s="15">
        <f>Raw_Data!I781</f>
        <v>69.400000000000006</v>
      </c>
      <c r="J781" s="15">
        <f>Raw_Data!J781</f>
        <v>9.9</v>
      </c>
      <c r="K781" s="15">
        <f>Raw_Data!K781</f>
        <v>7.74</v>
      </c>
      <c r="L781" s="18">
        <f>IF(Raw_Data!L781="",ROUND(AVERAGEIFS(Raw_Data!$L$2:$L$4001,Raw_Data!$E$2:$E$4001,E781),1),Raw_Data!L781)</f>
        <v>25.1</v>
      </c>
      <c r="M781" s="15">
        <f>Raw_Data!M781</f>
        <v>101.9</v>
      </c>
      <c r="N781" s="15">
        <f>Raw_Data!N781</f>
        <v>74.2</v>
      </c>
      <c r="O781" s="15">
        <f>Raw_Data!O781</f>
        <v>102.2</v>
      </c>
      <c r="P781" s="15" t="str">
        <f>Raw_Data!P781</f>
        <v>Drip</v>
      </c>
      <c r="Q781" s="15">
        <f>Raw_Data!Q781</f>
        <v>246.8</v>
      </c>
      <c r="R781" s="15">
        <f>Raw_Data!R781</f>
        <v>4.4800000000000004</v>
      </c>
      <c r="S781" s="15">
        <f>Raw_Data!S781</f>
        <v>0.94</v>
      </c>
      <c r="T781" s="18">
        <f>IF(Raw_Data!T781="",ROUND(AVERAGEIFS(Raw_Data!$T$2:$T$4001,Raw_Data!$E$2:$E$4001,E781,Raw_Data!$D$2:$D$4001,D781),2),IF(Raw_Data!T781&gt;INDEX(Cleaning_Reference!$F$6:$F$13,MATCH(D781,Cleaning_Reference!$A$6:$A$13,0)),INDEX(Cleaning_Reference!$F$6:$F$13,MATCH(D781,Cleaning_Reference!$A$6:$A$13,0)),Raw_Data!T781))</f>
        <v>0.7</v>
      </c>
      <c r="U781" s="15">
        <f>Raw_Data!U781</f>
        <v>4.4000000000000004</v>
      </c>
      <c r="V781" s="15">
        <f>Raw_Data!V781</f>
        <v>99581</v>
      </c>
      <c r="W781" s="15">
        <f>Raw_Data!W781</f>
        <v>469343</v>
      </c>
      <c r="X781" s="15">
        <f>Raw_Data!X781</f>
        <v>438156</v>
      </c>
      <c r="Y781" s="15">
        <f>Raw_Data!Y781</f>
        <v>-31187</v>
      </c>
      <c r="Z781" s="15">
        <f>Raw_Data!Z781</f>
        <v>3993</v>
      </c>
      <c r="AA781" s="15">
        <f>Raw_Data!AA781</f>
        <v>1.1020000000000001</v>
      </c>
      <c r="AB781" s="15">
        <f>Raw_Data!AB781</f>
        <v>43.9</v>
      </c>
      <c r="AC781" s="19" t="str">
        <f>IF(Raw_Data!G781="","Yes","No")</f>
        <v>No</v>
      </c>
      <c r="AD781" s="19" t="str">
        <f>IF(Raw_Data!L781="","Yes","No")</f>
        <v>No</v>
      </c>
      <c r="AE781" s="19" t="str">
        <f>IF(Raw_Data!T781="","Imputed",IF(Raw_Data!T781&gt;INDEX(Cleaning_Reference!$F$6:$F$13,MATCH(D781,Cleaning_Reference!$A$6:$A$13,0)),"Capped","Original"))</f>
        <v>Original</v>
      </c>
      <c r="AF781" s="21">
        <f t="shared" si="12"/>
        <v>4.4000000000000004</v>
      </c>
    </row>
    <row r="782" spans="1:32" ht="15" customHeight="1" x14ac:dyDescent="0.3">
      <c r="A782" s="20" t="str">
        <f>Raw_Data!A782</f>
        <v>SF10781</v>
      </c>
      <c r="B782" s="15" t="str">
        <f>Raw_Data!B782</f>
        <v>Andhra Pradesh</v>
      </c>
      <c r="C782" s="15" t="str">
        <f>Raw_Data!C782</f>
        <v>Ludhiana</v>
      </c>
      <c r="D782" s="15" t="str">
        <f>Raw_Data!D782</f>
        <v>Groundnut</v>
      </c>
      <c r="E782" s="15" t="str">
        <f>Raw_Data!E782</f>
        <v>Rabi</v>
      </c>
      <c r="F782" s="15">
        <f>Raw_Data!F782</f>
        <v>14.64</v>
      </c>
      <c r="G782" s="18">
        <f>IF(Raw_Data!G782="",ROUND(AVERAGEIFS(Raw_Data!$G$2:$G$4001,Raw_Data!$E$2:$E$4001,E782),1),Raw_Data!G782)</f>
        <v>170.8</v>
      </c>
      <c r="H782" s="15">
        <f>Raw_Data!H782</f>
        <v>22.1</v>
      </c>
      <c r="I782" s="15">
        <f>Raw_Data!I782</f>
        <v>62.7</v>
      </c>
      <c r="J782" s="15">
        <f>Raw_Data!J782</f>
        <v>7.6</v>
      </c>
      <c r="K782" s="15">
        <f>Raw_Data!K782</f>
        <v>8.4</v>
      </c>
      <c r="L782" s="18">
        <f>IF(Raw_Data!L782="",ROUND(AVERAGEIFS(Raw_Data!$L$2:$L$4001,Raw_Data!$E$2:$E$4001,E782),1),Raw_Data!L782)</f>
        <v>19.2</v>
      </c>
      <c r="M782" s="15">
        <f>Raw_Data!M782</f>
        <v>79.8</v>
      </c>
      <c r="N782" s="15">
        <f>Raw_Data!N782</f>
        <v>60.8</v>
      </c>
      <c r="O782" s="15">
        <f>Raw_Data!O782</f>
        <v>146.69999999999999</v>
      </c>
      <c r="P782" s="15" t="str">
        <f>Raw_Data!P782</f>
        <v>Sprinkler</v>
      </c>
      <c r="Q782" s="15">
        <f>Raw_Data!Q782</f>
        <v>322.3</v>
      </c>
      <c r="R782" s="15">
        <f>Raw_Data!R782</f>
        <v>5.99</v>
      </c>
      <c r="S782" s="15">
        <f>Raw_Data!S782</f>
        <v>0.68</v>
      </c>
      <c r="T782" s="18">
        <f>IF(Raw_Data!T782="",ROUND(AVERAGEIFS(Raw_Data!$T$2:$T$4001,Raw_Data!$E$2:$E$4001,E782,Raw_Data!$D$2:$D$4001,D782),2),IF(Raw_Data!T782&gt;INDEX(Cleaning_Reference!$F$6:$F$13,MATCH(D782,Cleaning_Reference!$A$6:$A$13,0)),INDEX(Cleaning_Reference!$F$6:$F$13,MATCH(D782,Cleaning_Reference!$A$6:$A$13,0)),Raw_Data!T782))</f>
        <v>0.3</v>
      </c>
      <c r="U782" s="15">
        <f>Raw_Data!U782</f>
        <v>4.3899999999999997</v>
      </c>
      <c r="V782" s="15">
        <f>Raw_Data!V782</f>
        <v>63813</v>
      </c>
      <c r="W782" s="15">
        <f>Raw_Data!W782</f>
        <v>1299362</v>
      </c>
      <c r="X782" s="15">
        <f>Raw_Data!X782</f>
        <v>280139</v>
      </c>
      <c r="Y782" s="15">
        <f>Raw_Data!Y782</f>
        <v>-1019223</v>
      </c>
      <c r="Z782" s="15">
        <f>Raw_Data!Z782</f>
        <v>7779</v>
      </c>
      <c r="AA782" s="15">
        <f>Raw_Data!AA782</f>
        <v>0.56399999999999995</v>
      </c>
      <c r="AB782" s="15">
        <f>Raw_Data!AB782</f>
        <v>29.3</v>
      </c>
      <c r="AC782" s="19" t="str">
        <f>IF(Raw_Data!G782="","Yes","No")</f>
        <v>No</v>
      </c>
      <c r="AD782" s="19" t="str">
        <f>IF(Raw_Data!L782="","Yes","No")</f>
        <v>No</v>
      </c>
      <c r="AE782" s="19" t="str">
        <f>IF(Raw_Data!T782="","Imputed",IF(Raw_Data!T782&gt;INDEX(Cleaning_Reference!$F$6:$F$13,MATCH(D782,Cleaning_Reference!$A$6:$A$13,0)),"Capped","Original"))</f>
        <v>Original</v>
      </c>
      <c r="AF782" s="21">
        <f t="shared" si="12"/>
        <v>4.3899999999999997</v>
      </c>
    </row>
    <row r="783" spans="1:32" ht="15" customHeight="1" x14ac:dyDescent="0.3">
      <c r="A783" s="20" t="str">
        <f>Raw_Data!A783</f>
        <v>SF10782</v>
      </c>
      <c r="B783" s="15" t="str">
        <f>Raw_Data!B783</f>
        <v>Madhya Pradesh</v>
      </c>
      <c r="C783" s="15" t="str">
        <f>Raw_Data!C783</f>
        <v>Raichur</v>
      </c>
      <c r="D783" s="15" t="str">
        <f>Raw_Data!D783</f>
        <v>Cotton</v>
      </c>
      <c r="E783" s="15" t="str">
        <f>Raw_Data!E783</f>
        <v>Rabi</v>
      </c>
      <c r="F783" s="15">
        <f>Raw_Data!F783</f>
        <v>7.51</v>
      </c>
      <c r="G783" s="18">
        <f>IF(Raw_Data!G783="",ROUND(AVERAGEIFS(Raw_Data!$G$2:$G$4001,Raw_Data!$E$2:$E$4001,E783),1),Raw_Data!G783)</f>
        <v>197.8</v>
      </c>
      <c r="H783" s="15">
        <f>Raw_Data!H783</f>
        <v>22.3</v>
      </c>
      <c r="I783" s="15">
        <f>Raw_Data!I783</f>
        <v>69.8</v>
      </c>
      <c r="J783" s="15">
        <f>Raw_Data!J783</f>
        <v>7.8</v>
      </c>
      <c r="K783" s="15">
        <f>Raw_Data!K783</f>
        <v>6.83</v>
      </c>
      <c r="L783" s="18">
        <f>IF(Raw_Data!L783="",ROUND(AVERAGEIFS(Raw_Data!$L$2:$L$4001,Raw_Data!$E$2:$E$4001,E783),1),Raw_Data!L783)</f>
        <v>29.3</v>
      </c>
      <c r="M783" s="15">
        <f>Raw_Data!M783</f>
        <v>144.30000000000001</v>
      </c>
      <c r="N783" s="15">
        <f>Raw_Data!N783</f>
        <v>70</v>
      </c>
      <c r="O783" s="15">
        <f>Raw_Data!O783</f>
        <v>100</v>
      </c>
      <c r="P783" s="15" t="str">
        <f>Raw_Data!P783</f>
        <v>Rainfed</v>
      </c>
      <c r="Q783" s="15">
        <f>Raw_Data!Q783</f>
        <v>283.3</v>
      </c>
      <c r="R783" s="15">
        <f>Raw_Data!R783</f>
        <v>3.85</v>
      </c>
      <c r="S783" s="15">
        <f>Raw_Data!S783</f>
        <v>0.81</v>
      </c>
      <c r="T783" s="18">
        <f>IF(Raw_Data!T783="",ROUND(AVERAGEIFS(Raw_Data!$T$2:$T$4001,Raw_Data!$E$2:$E$4001,E783,Raw_Data!$D$2:$D$4001,D783),2),IF(Raw_Data!T783&gt;INDEX(Cleaning_Reference!$F$6:$F$13,MATCH(D783,Cleaning_Reference!$A$6:$A$13,0)),INDEX(Cleaning_Reference!$F$6:$F$13,MATCH(D783,Cleaning_Reference!$A$6:$A$13,0)),Raw_Data!T783))</f>
        <v>1.34</v>
      </c>
      <c r="U783" s="15">
        <f>Raw_Data!U783</f>
        <v>10.06</v>
      </c>
      <c r="V783" s="15">
        <f>Raw_Data!V783</f>
        <v>74448</v>
      </c>
      <c r="W783" s="15">
        <f>Raw_Data!W783</f>
        <v>393404</v>
      </c>
      <c r="X783" s="15">
        <f>Raw_Data!X783</f>
        <v>748947</v>
      </c>
      <c r="Y783" s="15">
        <f>Raw_Data!Y783</f>
        <v>355543</v>
      </c>
      <c r="Z783" s="15">
        <f>Raw_Data!Z783</f>
        <v>2924</v>
      </c>
      <c r="AA783" s="15">
        <f>Raw_Data!AA783</f>
        <v>3.44</v>
      </c>
      <c r="AB783" s="15">
        <f>Raw_Data!AB783</f>
        <v>42</v>
      </c>
      <c r="AC783" s="19" t="str">
        <f>IF(Raw_Data!G783="","Yes","No")</f>
        <v>No</v>
      </c>
      <c r="AD783" s="19" t="str">
        <f>IF(Raw_Data!L783="","Yes","No")</f>
        <v>No</v>
      </c>
      <c r="AE783" s="19" t="str">
        <f>IF(Raw_Data!T783="","Imputed",IF(Raw_Data!T783&gt;INDEX(Cleaning_Reference!$F$6:$F$13,MATCH(D783,Cleaning_Reference!$A$6:$A$13,0)),"Capped","Original"))</f>
        <v>Original</v>
      </c>
      <c r="AF783" s="21">
        <f t="shared" si="12"/>
        <v>10.06</v>
      </c>
    </row>
    <row r="784" spans="1:32" ht="15" customHeight="1" x14ac:dyDescent="0.3">
      <c r="A784" s="20" t="str">
        <f>Raw_Data!A784</f>
        <v>SF10783</v>
      </c>
      <c r="B784" s="15" t="str">
        <f>Raw_Data!B784</f>
        <v>Telangana</v>
      </c>
      <c r="C784" s="15" t="str">
        <f>Raw_Data!C784</f>
        <v>Indore</v>
      </c>
      <c r="D784" s="15" t="str">
        <f>Raw_Data!D784</f>
        <v>Chilli</v>
      </c>
      <c r="E784" s="15" t="str">
        <f>Raw_Data!E784</f>
        <v>Rabi</v>
      </c>
      <c r="F784" s="15">
        <f>Raw_Data!F784</f>
        <v>13.27</v>
      </c>
      <c r="G784" s="18">
        <f>IF(Raw_Data!G784="",ROUND(AVERAGEIFS(Raw_Data!$G$2:$G$4001,Raw_Data!$E$2:$E$4001,E784),1),Raw_Data!G784)</f>
        <v>416.1</v>
      </c>
      <c r="H784" s="15">
        <f>Raw_Data!H784</f>
        <v>21.2</v>
      </c>
      <c r="I784" s="15">
        <f>Raw_Data!I784</f>
        <v>58.6</v>
      </c>
      <c r="J784" s="15">
        <f>Raw_Data!J784</f>
        <v>9.6</v>
      </c>
      <c r="K784" s="15">
        <f>Raw_Data!K784</f>
        <v>5.81</v>
      </c>
      <c r="L784" s="18">
        <f>IF(Raw_Data!L784="",ROUND(AVERAGEIFS(Raw_Data!$L$2:$L$4001,Raw_Data!$E$2:$E$4001,E784),1),Raw_Data!L784)</f>
        <v>29.1</v>
      </c>
      <c r="M784" s="15">
        <f>Raw_Data!M784</f>
        <v>146.4</v>
      </c>
      <c r="N784" s="15">
        <f>Raw_Data!N784</f>
        <v>17.100000000000001</v>
      </c>
      <c r="O784" s="15">
        <f>Raw_Data!O784</f>
        <v>106.1</v>
      </c>
      <c r="P784" s="15" t="str">
        <f>Raw_Data!P784</f>
        <v>Sprinkler</v>
      </c>
      <c r="Q784" s="15">
        <f>Raw_Data!Q784</f>
        <v>100.4</v>
      </c>
      <c r="R784" s="15">
        <f>Raw_Data!R784</f>
        <v>7.68</v>
      </c>
      <c r="S784" s="15">
        <f>Raw_Data!S784</f>
        <v>0.7</v>
      </c>
      <c r="T784" s="18">
        <f>IF(Raw_Data!T784="",ROUND(AVERAGEIFS(Raw_Data!$T$2:$T$4001,Raw_Data!$E$2:$E$4001,E784,Raw_Data!$D$2:$D$4001,D784),2),IF(Raw_Data!T784&gt;INDEX(Cleaning_Reference!$F$6:$F$13,MATCH(D784,Cleaning_Reference!$A$6:$A$13,0)),INDEX(Cleaning_Reference!$F$6:$F$13,MATCH(D784,Cleaning_Reference!$A$6:$A$13,0)),Raw_Data!T784))</f>
        <v>0.79</v>
      </c>
      <c r="U784" s="15">
        <f>Raw_Data!U784</f>
        <v>10.48</v>
      </c>
      <c r="V784" s="15">
        <f>Raw_Data!V784</f>
        <v>110639</v>
      </c>
      <c r="W784" s="15">
        <f>Raw_Data!W784</f>
        <v>979553</v>
      </c>
      <c r="X784" s="15">
        <f>Raw_Data!X784</f>
        <v>1159497</v>
      </c>
      <c r="Y784" s="15">
        <f>Raw_Data!Y784</f>
        <v>179944</v>
      </c>
      <c r="Z784" s="15">
        <f>Raw_Data!Z784</f>
        <v>7936</v>
      </c>
      <c r="AA784" s="15">
        <f>Raw_Data!AA784</f>
        <v>1.321</v>
      </c>
      <c r="AB784" s="15">
        <f>Raw_Data!AB784</f>
        <v>24.4</v>
      </c>
      <c r="AC784" s="19" t="str">
        <f>IF(Raw_Data!G784="","Yes","No")</f>
        <v>No</v>
      </c>
      <c r="AD784" s="19" t="str">
        <f>IF(Raw_Data!L784="","Yes","No")</f>
        <v>No</v>
      </c>
      <c r="AE784" s="19" t="str">
        <f>IF(Raw_Data!T784="","Imputed",IF(Raw_Data!T784&gt;INDEX(Cleaning_Reference!$F$6:$F$13,MATCH(D784,Cleaning_Reference!$A$6:$A$13,0)),"Capped","Original"))</f>
        <v>Original</v>
      </c>
      <c r="AF784" s="21">
        <f t="shared" si="12"/>
        <v>10.48</v>
      </c>
    </row>
    <row r="785" spans="1:32" ht="15" customHeight="1" x14ac:dyDescent="0.3">
      <c r="A785" s="20" t="str">
        <f>Raw_Data!A785</f>
        <v>SF10784</v>
      </c>
      <c r="B785" s="15" t="str">
        <f>Raw_Data!B785</f>
        <v>Karnataka</v>
      </c>
      <c r="C785" s="15" t="str">
        <f>Raw_Data!C785</f>
        <v>Erode</v>
      </c>
      <c r="D785" s="15" t="str">
        <f>Raw_Data!D785</f>
        <v>Wheat</v>
      </c>
      <c r="E785" s="15" t="str">
        <f>Raw_Data!E785</f>
        <v>Rabi</v>
      </c>
      <c r="F785" s="15">
        <f>Raw_Data!F785</f>
        <v>0.93</v>
      </c>
      <c r="G785" s="18">
        <f>IF(Raw_Data!G785="",ROUND(AVERAGEIFS(Raw_Data!$G$2:$G$4001,Raw_Data!$E$2:$E$4001,E785),1),Raw_Data!G785)</f>
        <v>569.29999999999995</v>
      </c>
      <c r="H785" s="15">
        <f>Raw_Data!H785</f>
        <v>21.7</v>
      </c>
      <c r="I785" s="15">
        <f>Raw_Data!I785</f>
        <v>60.1</v>
      </c>
      <c r="J785" s="15">
        <f>Raw_Data!J785</f>
        <v>7.6</v>
      </c>
      <c r="K785" s="15">
        <f>Raw_Data!K785</f>
        <v>7.11</v>
      </c>
      <c r="L785" s="18">
        <f>IF(Raw_Data!L785="",ROUND(AVERAGEIFS(Raw_Data!$L$2:$L$4001,Raw_Data!$E$2:$E$4001,E785),1),Raw_Data!L785)</f>
        <v>28.2</v>
      </c>
      <c r="M785" s="15">
        <f>Raw_Data!M785</f>
        <v>93.1</v>
      </c>
      <c r="N785" s="15">
        <f>Raw_Data!N785</f>
        <v>58.2</v>
      </c>
      <c r="O785" s="15">
        <f>Raw_Data!O785</f>
        <v>78</v>
      </c>
      <c r="P785" s="15" t="str">
        <f>Raw_Data!P785</f>
        <v>Flood</v>
      </c>
      <c r="Q785" s="15">
        <f>Raw_Data!Q785</f>
        <v>147.69999999999999</v>
      </c>
      <c r="R785" s="15">
        <f>Raw_Data!R785</f>
        <v>4.41</v>
      </c>
      <c r="S785" s="15">
        <f>Raw_Data!S785</f>
        <v>0.81</v>
      </c>
      <c r="T785" s="18">
        <f>IF(Raw_Data!T785="",ROUND(AVERAGEIFS(Raw_Data!$T$2:$T$4001,Raw_Data!$E$2:$E$4001,E785,Raw_Data!$D$2:$D$4001,D785),2),IF(Raw_Data!T785&gt;INDEX(Cleaning_Reference!$F$6:$F$13,MATCH(D785,Cleaning_Reference!$A$6:$A$13,0)),INDEX(Cleaning_Reference!$F$6:$F$13,MATCH(D785,Cleaning_Reference!$A$6:$A$13,0)),Raw_Data!T785))</f>
        <v>2.4300000000000002</v>
      </c>
      <c r="U785" s="15">
        <f>Raw_Data!U785</f>
        <v>2.2599999999999998</v>
      </c>
      <c r="V785" s="15">
        <f>Raw_Data!V785</f>
        <v>20032</v>
      </c>
      <c r="W785" s="15">
        <f>Raw_Data!W785</f>
        <v>56097</v>
      </c>
      <c r="X785" s="15">
        <f>Raw_Data!X785</f>
        <v>45272</v>
      </c>
      <c r="Y785" s="15">
        <f>Raw_Data!Y785</f>
        <v>-10825</v>
      </c>
      <c r="Z785" s="15">
        <f>Raw_Data!Z785</f>
        <v>467</v>
      </c>
      <c r="AA785" s="15">
        <f>Raw_Data!AA785</f>
        <v>4.8390000000000004</v>
      </c>
      <c r="AB785" s="15">
        <f>Raw_Data!AB785</f>
        <v>44.6</v>
      </c>
      <c r="AC785" s="19" t="str">
        <f>IF(Raw_Data!G785="","Yes","No")</f>
        <v>No</v>
      </c>
      <c r="AD785" s="19" t="str">
        <f>IF(Raw_Data!L785="","Yes","No")</f>
        <v>No</v>
      </c>
      <c r="AE785" s="19" t="str">
        <f>IF(Raw_Data!T785="","Imputed",IF(Raw_Data!T785&gt;INDEX(Cleaning_Reference!$F$6:$F$13,MATCH(D785,Cleaning_Reference!$A$6:$A$13,0)),"Capped","Original"))</f>
        <v>Original</v>
      </c>
      <c r="AF785" s="21">
        <f t="shared" si="12"/>
        <v>2.2599999999999998</v>
      </c>
    </row>
    <row r="786" spans="1:32" ht="15" customHeight="1" x14ac:dyDescent="0.3">
      <c r="A786" s="20" t="str">
        <f>Raw_Data!A786</f>
        <v>SF10785</v>
      </c>
      <c r="B786" s="15" t="str">
        <f>Raw_Data!B786</f>
        <v>Punjab</v>
      </c>
      <c r="C786" s="15" t="str">
        <f>Raw_Data!C786</f>
        <v>Warangal</v>
      </c>
      <c r="D786" s="15" t="str">
        <f>Raw_Data!D786</f>
        <v>Chilli</v>
      </c>
      <c r="E786" s="15" t="str">
        <f>Raw_Data!E786</f>
        <v>Kharif</v>
      </c>
      <c r="F786" s="15">
        <f>Raw_Data!F786</f>
        <v>13.46</v>
      </c>
      <c r="G786" s="18">
        <f>IF(Raw_Data!G786="",ROUND(AVERAGEIFS(Raw_Data!$G$2:$G$4001,Raw_Data!$E$2:$E$4001,E786),1),Raw_Data!G786)</f>
        <v>835.6</v>
      </c>
      <c r="H786" s="15">
        <f>Raw_Data!H786</f>
        <v>30.1</v>
      </c>
      <c r="I786" s="15">
        <f>Raw_Data!I786</f>
        <v>77.900000000000006</v>
      </c>
      <c r="J786" s="15">
        <f>Raw_Data!J786</f>
        <v>8.1999999999999993</v>
      </c>
      <c r="K786" s="15">
        <f>Raw_Data!K786</f>
        <v>6.09</v>
      </c>
      <c r="L786" s="18">
        <f>IF(Raw_Data!L786="",ROUND(AVERAGEIFS(Raw_Data!$L$2:$L$4001,Raw_Data!$E$2:$E$4001,E786),1),Raw_Data!L786)</f>
        <v>33.4</v>
      </c>
      <c r="M786" s="15">
        <f>Raw_Data!M786</f>
        <v>76.7</v>
      </c>
      <c r="N786" s="15">
        <f>Raw_Data!N786</f>
        <v>23.9</v>
      </c>
      <c r="O786" s="15">
        <f>Raw_Data!O786</f>
        <v>96.7</v>
      </c>
      <c r="P786" s="15" t="str">
        <f>Raw_Data!P786</f>
        <v>Rainfed</v>
      </c>
      <c r="Q786" s="15">
        <f>Raw_Data!Q786</f>
        <v>223.3</v>
      </c>
      <c r="R786" s="15">
        <f>Raw_Data!R786</f>
        <v>8.5399999999999991</v>
      </c>
      <c r="S786" s="15">
        <f>Raw_Data!S786</f>
        <v>0.93</v>
      </c>
      <c r="T786" s="18">
        <f>IF(Raw_Data!T786="",ROUND(AVERAGEIFS(Raw_Data!$T$2:$T$4001,Raw_Data!$E$2:$E$4001,E786,Raw_Data!$D$2:$D$4001,D786),2),IF(Raw_Data!T786&gt;INDEX(Cleaning_Reference!$F$6:$F$13,MATCH(D786,Cleaning_Reference!$A$6:$A$13,0)),INDEX(Cleaning_Reference!$F$6:$F$13,MATCH(D786,Cleaning_Reference!$A$6:$A$13,0)),Raw_Data!T786))</f>
        <v>1.23</v>
      </c>
      <c r="U786" s="15">
        <f>Raw_Data!U786</f>
        <v>16.559999999999999</v>
      </c>
      <c r="V786" s="15">
        <f>Raw_Data!V786</f>
        <v>89413</v>
      </c>
      <c r="W786" s="15">
        <f>Raw_Data!W786</f>
        <v>1038446</v>
      </c>
      <c r="X786" s="15">
        <f>Raw_Data!X786</f>
        <v>1480679</v>
      </c>
      <c r="Y786" s="15">
        <f>Raw_Data!Y786</f>
        <v>442233</v>
      </c>
      <c r="Z786" s="15">
        <f>Raw_Data!Z786</f>
        <v>3713</v>
      </c>
      <c r="AA786" s="15">
        <f>Raw_Data!AA786</f>
        <v>4.46</v>
      </c>
      <c r="AB786" s="15">
        <f>Raw_Data!AB786</f>
        <v>35.6</v>
      </c>
      <c r="AC786" s="19" t="str">
        <f>IF(Raw_Data!G786="","Yes","No")</f>
        <v>No</v>
      </c>
      <c r="AD786" s="19" t="str">
        <f>IF(Raw_Data!L786="","Yes","No")</f>
        <v>No</v>
      </c>
      <c r="AE786" s="19" t="str">
        <f>IF(Raw_Data!T786="","Imputed",IF(Raw_Data!T786&gt;INDEX(Cleaning_Reference!$F$6:$F$13,MATCH(D786,Cleaning_Reference!$A$6:$A$13,0)),"Capped","Original"))</f>
        <v>Original</v>
      </c>
      <c r="AF786" s="21">
        <f t="shared" si="12"/>
        <v>16.559999999999999</v>
      </c>
    </row>
    <row r="787" spans="1:32" ht="15" customHeight="1" x14ac:dyDescent="0.3">
      <c r="A787" s="20" t="str">
        <f>Raw_Data!A787</f>
        <v>SF10786</v>
      </c>
      <c r="B787" s="15" t="str">
        <f>Raw_Data!B787</f>
        <v>Madhya Pradesh</v>
      </c>
      <c r="C787" s="15" t="str">
        <f>Raw_Data!C787</f>
        <v>Indore</v>
      </c>
      <c r="D787" s="15" t="str">
        <f>Raw_Data!D787</f>
        <v>Rice</v>
      </c>
      <c r="E787" s="15" t="str">
        <f>Raw_Data!E787</f>
        <v>Rabi</v>
      </c>
      <c r="F787" s="15">
        <f>Raw_Data!F787</f>
        <v>10.33</v>
      </c>
      <c r="G787" s="18">
        <f>IF(Raw_Data!G787="",ROUND(AVERAGEIFS(Raw_Data!$G$2:$G$4001,Raw_Data!$E$2:$E$4001,E787),1),Raw_Data!G787)</f>
        <v>473.5</v>
      </c>
      <c r="H787" s="15">
        <f>Raw_Data!H787</f>
        <v>27.6</v>
      </c>
      <c r="I787" s="15">
        <f>Raw_Data!I787</f>
        <v>65.400000000000006</v>
      </c>
      <c r="J787" s="15">
        <f>Raw_Data!J787</f>
        <v>7.1</v>
      </c>
      <c r="K787" s="15">
        <f>Raw_Data!K787</f>
        <v>7.7</v>
      </c>
      <c r="L787" s="18">
        <f>IF(Raw_Data!L787="",ROUND(AVERAGEIFS(Raw_Data!$L$2:$L$4001,Raw_Data!$E$2:$E$4001,E787),1),Raw_Data!L787)</f>
        <v>21.4</v>
      </c>
      <c r="M787" s="15">
        <f>Raw_Data!M787</f>
        <v>120.2</v>
      </c>
      <c r="N787" s="15">
        <f>Raw_Data!N787</f>
        <v>84.6</v>
      </c>
      <c r="O787" s="15">
        <f>Raw_Data!O787</f>
        <v>116.5</v>
      </c>
      <c r="P787" s="15" t="str">
        <f>Raw_Data!P787</f>
        <v>Drip</v>
      </c>
      <c r="Q787" s="15">
        <f>Raw_Data!Q787</f>
        <v>235.6</v>
      </c>
      <c r="R787" s="15">
        <f>Raw_Data!R787</f>
        <v>3.51</v>
      </c>
      <c r="S787" s="15">
        <f>Raw_Data!S787</f>
        <v>0.96</v>
      </c>
      <c r="T787" s="18">
        <f>IF(Raw_Data!T787="",ROUND(AVERAGEIFS(Raw_Data!$T$2:$T$4001,Raw_Data!$E$2:$E$4001,E787,Raw_Data!$D$2:$D$4001,D787),2),IF(Raw_Data!T787&gt;INDEX(Cleaning_Reference!$F$6:$F$13,MATCH(D787,Cleaning_Reference!$A$6:$A$13,0)),INDEX(Cleaning_Reference!$F$6:$F$13,MATCH(D787,Cleaning_Reference!$A$6:$A$13,0)),Raw_Data!T787))</f>
        <v>1.4</v>
      </c>
      <c r="U787" s="15">
        <f>Raw_Data!U787</f>
        <v>14.46</v>
      </c>
      <c r="V787" s="15">
        <f>Raw_Data!V787</f>
        <v>22861</v>
      </c>
      <c r="W787" s="15">
        <f>Raw_Data!W787</f>
        <v>765938</v>
      </c>
      <c r="X787" s="15">
        <f>Raw_Data!X787</f>
        <v>330570</v>
      </c>
      <c r="Y787" s="15">
        <f>Raw_Data!Y787</f>
        <v>-435368</v>
      </c>
      <c r="Z787" s="15">
        <f>Raw_Data!Z787</f>
        <v>13100</v>
      </c>
      <c r="AA787" s="15">
        <f>Raw_Data!AA787</f>
        <v>1.1040000000000001</v>
      </c>
      <c r="AB787" s="15">
        <f>Raw_Data!AB787</f>
        <v>58.2</v>
      </c>
      <c r="AC787" s="19" t="str">
        <f>IF(Raw_Data!G787="","Yes","No")</f>
        <v>No</v>
      </c>
      <c r="AD787" s="19" t="str">
        <f>IF(Raw_Data!L787="","Yes","No")</f>
        <v>No</v>
      </c>
      <c r="AE787" s="19" t="str">
        <f>IF(Raw_Data!T787="","Imputed",IF(Raw_Data!T787&gt;INDEX(Cleaning_Reference!$F$6:$F$13,MATCH(D787,Cleaning_Reference!$A$6:$A$13,0)),"Capped","Original"))</f>
        <v>Original</v>
      </c>
      <c r="AF787" s="21">
        <f t="shared" si="12"/>
        <v>14.46</v>
      </c>
    </row>
    <row r="788" spans="1:32" ht="15" customHeight="1" x14ac:dyDescent="0.3">
      <c r="A788" s="20" t="str">
        <f>Raw_Data!A788</f>
        <v>SF10787</v>
      </c>
      <c r="B788" s="15" t="str">
        <f>Raw_Data!B788</f>
        <v>Madhya Pradesh</v>
      </c>
      <c r="C788" s="15" t="str">
        <f>Raw_Data!C788</f>
        <v>Ludhiana</v>
      </c>
      <c r="D788" s="15" t="str">
        <f>Raw_Data!D788</f>
        <v>Wheat</v>
      </c>
      <c r="E788" s="15" t="str">
        <f>Raw_Data!E788</f>
        <v>Kharif</v>
      </c>
      <c r="F788" s="15">
        <f>Raw_Data!F788</f>
        <v>7.78</v>
      </c>
      <c r="G788" s="18">
        <f>IF(Raw_Data!G788="",ROUND(AVERAGEIFS(Raw_Data!$G$2:$G$4001,Raw_Data!$E$2:$E$4001,E788),1),Raw_Data!G788)</f>
        <v>759.4</v>
      </c>
      <c r="H788" s="15">
        <f>Raw_Data!H788</f>
        <v>29.3</v>
      </c>
      <c r="I788" s="15">
        <f>Raw_Data!I788</f>
        <v>73.2</v>
      </c>
      <c r="J788" s="15">
        <f>Raw_Data!J788</f>
        <v>7.4</v>
      </c>
      <c r="K788" s="15">
        <f>Raw_Data!K788</f>
        <v>6.97</v>
      </c>
      <c r="L788" s="18">
        <f>IF(Raw_Data!L788="",ROUND(AVERAGEIFS(Raw_Data!$L$2:$L$4001,Raw_Data!$E$2:$E$4001,E788),1),Raw_Data!L788)</f>
        <v>21.3</v>
      </c>
      <c r="M788" s="15">
        <f>Raw_Data!M788</f>
        <v>123.5</v>
      </c>
      <c r="N788" s="15">
        <f>Raw_Data!N788</f>
        <v>62.3</v>
      </c>
      <c r="O788" s="15">
        <f>Raw_Data!O788</f>
        <v>54.7</v>
      </c>
      <c r="P788" s="15" t="str">
        <f>Raw_Data!P788</f>
        <v>Sprinkler</v>
      </c>
      <c r="Q788" s="15">
        <f>Raw_Data!Q788</f>
        <v>105.4</v>
      </c>
      <c r="R788" s="15">
        <f>Raw_Data!R788</f>
        <v>6.63</v>
      </c>
      <c r="S788" s="15">
        <f>Raw_Data!S788</f>
        <v>0.91</v>
      </c>
      <c r="T788" s="18">
        <f>IF(Raw_Data!T788="",ROUND(AVERAGEIFS(Raw_Data!$T$2:$T$4001,Raw_Data!$E$2:$E$4001,E788,Raw_Data!$D$2:$D$4001,D788),2),IF(Raw_Data!T788&gt;INDEX(Cleaning_Reference!$F$6:$F$13,MATCH(D788,Cleaning_Reference!$A$6:$A$13,0)),INDEX(Cleaning_Reference!$F$6:$F$13,MATCH(D788,Cleaning_Reference!$A$6:$A$13,0)),Raw_Data!T788))</f>
        <v>3.13</v>
      </c>
      <c r="U788" s="15">
        <f>Raw_Data!U788</f>
        <v>24.35</v>
      </c>
      <c r="V788" s="15">
        <f>Raw_Data!V788</f>
        <v>27468</v>
      </c>
      <c r="W788" s="15">
        <f>Raw_Data!W788</f>
        <v>492210</v>
      </c>
      <c r="X788" s="15">
        <f>Raw_Data!X788</f>
        <v>668846</v>
      </c>
      <c r="Y788" s="15">
        <f>Raw_Data!Y788</f>
        <v>176636</v>
      </c>
      <c r="Z788" s="15">
        <f>Raw_Data!Z788</f>
        <v>4433</v>
      </c>
      <c r="AA788" s="15">
        <f>Raw_Data!AA788</f>
        <v>5.4930000000000003</v>
      </c>
      <c r="AB788" s="15">
        <f>Raw_Data!AB788</f>
        <v>50.6</v>
      </c>
      <c r="AC788" s="19" t="str">
        <f>IF(Raw_Data!G788="","Yes","No")</f>
        <v>No</v>
      </c>
      <c r="AD788" s="19" t="str">
        <f>IF(Raw_Data!L788="","Yes","No")</f>
        <v>No</v>
      </c>
      <c r="AE788" s="19" t="str">
        <f>IF(Raw_Data!T788="","Imputed",IF(Raw_Data!T788&gt;INDEX(Cleaning_Reference!$F$6:$F$13,MATCH(D788,Cleaning_Reference!$A$6:$A$13,0)),"Capped","Original"))</f>
        <v>Original</v>
      </c>
      <c r="AF788" s="21">
        <f t="shared" si="12"/>
        <v>24.35</v>
      </c>
    </row>
    <row r="789" spans="1:32" ht="15" customHeight="1" x14ac:dyDescent="0.3">
      <c r="A789" s="20" t="str">
        <f>Raw_Data!A789</f>
        <v>SF10788</v>
      </c>
      <c r="B789" s="15" t="str">
        <f>Raw_Data!B789</f>
        <v>Punjab</v>
      </c>
      <c r="C789" s="15" t="str">
        <f>Raw_Data!C789</f>
        <v>Erode</v>
      </c>
      <c r="D789" s="15" t="str">
        <f>Raw_Data!D789</f>
        <v>Rice</v>
      </c>
      <c r="E789" s="15" t="str">
        <f>Raw_Data!E789</f>
        <v>Kharif</v>
      </c>
      <c r="F789" s="15">
        <f>Raw_Data!F789</f>
        <v>13.21</v>
      </c>
      <c r="G789" s="18">
        <f>IF(Raw_Data!G789="",ROUND(AVERAGEIFS(Raw_Data!$G$2:$G$4001,Raw_Data!$E$2:$E$4001,E789),1),Raw_Data!G789)</f>
        <v>1282.5</v>
      </c>
      <c r="H789" s="15">
        <f>Raw_Data!H789</f>
        <v>28.4</v>
      </c>
      <c r="I789" s="15">
        <f>Raw_Data!I789</f>
        <v>84.9</v>
      </c>
      <c r="J789" s="15">
        <f>Raw_Data!J789</f>
        <v>6.7</v>
      </c>
      <c r="K789" s="15">
        <f>Raw_Data!K789</f>
        <v>6.54</v>
      </c>
      <c r="L789" s="18">
        <f>IF(Raw_Data!L789="",ROUND(AVERAGEIFS(Raw_Data!$L$2:$L$4001,Raw_Data!$E$2:$E$4001,E789),1),Raw_Data!L789)</f>
        <v>30.4</v>
      </c>
      <c r="M789" s="15">
        <f>Raw_Data!M789</f>
        <v>107</v>
      </c>
      <c r="N789" s="15">
        <f>Raw_Data!N789</f>
        <v>56.3</v>
      </c>
      <c r="O789" s="15">
        <f>Raw_Data!O789</f>
        <v>97.2</v>
      </c>
      <c r="P789" s="15" t="str">
        <f>Raw_Data!P789</f>
        <v>Drip</v>
      </c>
      <c r="Q789" s="15">
        <f>Raw_Data!Q789</f>
        <v>172.7</v>
      </c>
      <c r="R789" s="15">
        <f>Raw_Data!R789</f>
        <v>5.0599999999999996</v>
      </c>
      <c r="S789" s="15">
        <f>Raw_Data!S789</f>
        <v>0.83</v>
      </c>
      <c r="T789" s="18">
        <f>IF(Raw_Data!T789="",ROUND(AVERAGEIFS(Raw_Data!$T$2:$T$4001,Raw_Data!$E$2:$E$4001,E789,Raw_Data!$D$2:$D$4001,D789),2),IF(Raw_Data!T789&gt;INDEX(Cleaning_Reference!$F$6:$F$13,MATCH(D789,Cleaning_Reference!$A$6:$A$13,0)),INDEX(Cleaning_Reference!$F$6:$F$13,MATCH(D789,Cleaning_Reference!$A$6:$A$13,0)),Raw_Data!T789))</f>
        <v>2.46</v>
      </c>
      <c r="U789" s="15">
        <f>Raw_Data!U789</f>
        <v>32.5</v>
      </c>
      <c r="V789" s="15">
        <f>Raw_Data!V789</f>
        <v>23294</v>
      </c>
      <c r="W789" s="15">
        <f>Raw_Data!W789</f>
        <v>865129</v>
      </c>
      <c r="X789" s="15">
        <f>Raw_Data!X789</f>
        <v>757055</v>
      </c>
      <c r="Y789" s="15">
        <f>Raw_Data!Y789</f>
        <v>-108074</v>
      </c>
      <c r="Z789" s="15">
        <f>Raw_Data!Z789</f>
        <v>18224</v>
      </c>
      <c r="AA789" s="15">
        <f>Raw_Data!AA789</f>
        <v>1.7829999999999999</v>
      </c>
      <c r="AB789" s="15">
        <f>Raw_Data!AB789</f>
        <v>78</v>
      </c>
      <c r="AC789" s="19" t="str">
        <f>IF(Raw_Data!G789="","Yes","No")</f>
        <v>No</v>
      </c>
      <c r="AD789" s="19" t="str">
        <f>IF(Raw_Data!L789="","Yes","No")</f>
        <v>No</v>
      </c>
      <c r="AE789" s="19" t="str">
        <f>IF(Raw_Data!T789="","Imputed",IF(Raw_Data!T789&gt;INDEX(Cleaning_Reference!$F$6:$F$13,MATCH(D789,Cleaning_Reference!$A$6:$A$13,0)),"Capped","Original"))</f>
        <v>Original</v>
      </c>
      <c r="AF789" s="21">
        <f t="shared" si="12"/>
        <v>32.5</v>
      </c>
    </row>
    <row r="790" spans="1:32" ht="15" customHeight="1" x14ac:dyDescent="0.3">
      <c r="A790" s="20" t="str">
        <f>Raw_Data!A790</f>
        <v>SF10789</v>
      </c>
      <c r="B790" s="15" t="str">
        <f>Raw_Data!B790</f>
        <v>Madhya Pradesh</v>
      </c>
      <c r="C790" s="15" t="str">
        <f>Raw_Data!C790</f>
        <v>Raichur</v>
      </c>
      <c r="D790" s="15" t="str">
        <f>Raw_Data!D790</f>
        <v>Rice</v>
      </c>
      <c r="E790" s="15" t="str">
        <f>Raw_Data!E790</f>
        <v>Kharif</v>
      </c>
      <c r="F790" s="15">
        <f>Raw_Data!F790</f>
        <v>12.76</v>
      </c>
      <c r="G790" s="18">
        <f>IF(Raw_Data!G790="",ROUND(AVERAGEIFS(Raw_Data!$G$2:$G$4001,Raw_Data!$E$2:$E$4001,E790),1),Raw_Data!G790)</f>
        <v>991.1</v>
      </c>
      <c r="H790" s="15">
        <f>Raw_Data!H790</f>
        <v>29.6</v>
      </c>
      <c r="I790" s="15">
        <f>Raw_Data!I790</f>
        <v>71.099999999999994</v>
      </c>
      <c r="J790" s="15">
        <f>Raw_Data!J790</f>
        <v>5.8</v>
      </c>
      <c r="K790" s="15">
        <f>Raw_Data!K790</f>
        <v>6.95</v>
      </c>
      <c r="L790" s="18">
        <f>IF(Raw_Data!L790="",ROUND(AVERAGEIFS(Raw_Data!$L$2:$L$4001,Raw_Data!$E$2:$E$4001,E790),1),Raw_Data!L790)</f>
        <v>25</v>
      </c>
      <c r="M790" s="15">
        <f>Raw_Data!M790</f>
        <v>112.5</v>
      </c>
      <c r="N790" s="15">
        <f>Raw_Data!N790</f>
        <v>72.8</v>
      </c>
      <c r="O790" s="15">
        <f>Raw_Data!O790</f>
        <v>92.4</v>
      </c>
      <c r="P790" s="15" t="str">
        <f>Raw_Data!P790</f>
        <v>Rainfed</v>
      </c>
      <c r="Q790" s="15">
        <f>Raw_Data!Q790</f>
        <v>215.7</v>
      </c>
      <c r="R790" s="15">
        <f>Raw_Data!R790</f>
        <v>5.12</v>
      </c>
      <c r="S790" s="15">
        <f>Raw_Data!S790</f>
        <v>0.87</v>
      </c>
      <c r="T790" s="18">
        <f>IF(Raw_Data!T790="",ROUND(AVERAGEIFS(Raw_Data!$T$2:$T$4001,Raw_Data!$E$2:$E$4001,E790,Raw_Data!$D$2:$D$4001,D790),2),IF(Raw_Data!T790&gt;INDEX(Cleaning_Reference!$F$6:$F$13,MATCH(D790,Cleaning_Reference!$A$6:$A$13,0)),INDEX(Cleaning_Reference!$F$6:$F$13,MATCH(D790,Cleaning_Reference!$A$6:$A$13,0)),Raw_Data!T790))</f>
        <v>2.76</v>
      </c>
      <c r="U790" s="15">
        <f>Raw_Data!U790</f>
        <v>35.22</v>
      </c>
      <c r="V790" s="15">
        <f>Raw_Data!V790</f>
        <v>20761</v>
      </c>
      <c r="W790" s="15">
        <f>Raw_Data!W790</f>
        <v>844148</v>
      </c>
      <c r="X790" s="15">
        <f>Raw_Data!X790</f>
        <v>731202</v>
      </c>
      <c r="Y790" s="15">
        <f>Raw_Data!Y790</f>
        <v>-112946</v>
      </c>
      <c r="Z790" s="15">
        <f>Raw_Data!Z790</f>
        <v>10290</v>
      </c>
      <c r="AA790" s="15">
        <f>Raw_Data!AA790</f>
        <v>3.423</v>
      </c>
      <c r="AB790" s="15">
        <f>Raw_Data!AB790</f>
        <v>49.4</v>
      </c>
      <c r="AC790" s="19" t="str">
        <f>IF(Raw_Data!G790="","Yes","No")</f>
        <v>No</v>
      </c>
      <c r="AD790" s="19" t="str">
        <f>IF(Raw_Data!L790="","Yes","No")</f>
        <v>No</v>
      </c>
      <c r="AE790" s="19" t="str">
        <f>IF(Raw_Data!T790="","Imputed",IF(Raw_Data!T790&gt;INDEX(Cleaning_Reference!$F$6:$F$13,MATCH(D790,Cleaning_Reference!$A$6:$A$13,0)),"Capped","Original"))</f>
        <v>Original</v>
      </c>
      <c r="AF790" s="21">
        <f t="shared" si="12"/>
        <v>35.22</v>
      </c>
    </row>
    <row r="791" spans="1:32" ht="15" customHeight="1" x14ac:dyDescent="0.3">
      <c r="A791" s="20" t="str">
        <f>Raw_Data!A791</f>
        <v>SF10790</v>
      </c>
      <c r="B791" s="15" t="str">
        <f>Raw_Data!B791</f>
        <v>Maharashtra</v>
      </c>
      <c r="C791" s="15" t="str">
        <f>Raw_Data!C791</f>
        <v>Warangal</v>
      </c>
      <c r="D791" s="15" t="str">
        <f>Raw_Data!D791</f>
        <v>Rice</v>
      </c>
      <c r="E791" s="15" t="str">
        <f>Raw_Data!E791</f>
        <v>Kharif</v>
      </c>
      <c r="F791" s="15">
        <f>Raw_Data!F791</f>
        <v>13.48</v>
      </c>
      <c r="G791" s="18">
        <f>IF(Raw_Data!G791="",ROUND(AVERAGEIFS(Raw_Data!$G$2:$G$4001,Raw_Data!$E$2:$E$4001,E791),1),Raw_Data!G791)</f>
        <v>470.7</v>
      </c>
      <c r="H791" s="15">
        <f>Raw_Data!H791</f>
        <v>25.1</v>
      </c>
      <c r="I791" s="15">
        <f>Raw_Data!I791</f>
        <v>81.099999999999994</v>
      </c>
      <c r="J791" s="15">
        <f>Raw_Data!J791</f>
        <v>6.2</v>
      </c>
      <c r="K791" s="15">
        <f>Raw_Data!K791</f>
        <v>7.47</v>
      </c>
      <c r="L791" s="18">
        <f>IF(Raw_Data!L791="",ROUND(AVERAGEIFS(Raw_Data!$L$2:$L$4001,Raw_Data!$E$2:$E$4001,E791),1),Raw_Data!L791)</f>
        <v>29.7</v>
      </c>
      <c r="M791" s="15">
        <f>Raw_Data!M791</f>
        <v>117.2</v>
      </c>
      <c r="N791" s="15">
        <f>Raw_Data!N791</f>
        <v>36.5</v>
      </c>
      <c r="O791" s="15">
        <f>Raw_Data!O791</f>
        <v>111.3</v>
      </c>
      <c r="P791" s="15" t="str">
        <f>Raw_Data!P791</f>
        <v>Rainfed</v>
      </c>
      <c r="Q791" s="15">
        <f>Raw_Data!Q791</f>
        <v>238</v>
      </c>
      <c r="R791" s="15">
        <f>Raw_Data!R791</f>
        <v>7.82</v>
      </c>
      <c r="S791" s="15">
        <f>Raw_Data!S791</f>
        <v>0.92</v>
      </c>
      <c r="T791" s="18">
        <f>IF(Raw_Data!T791="",ROUND(AVERAGEIFS(Raw_Data!$T$2:$T$4001,Raw_Data!$E$2:$E$4001,E791,Raw_Data!$D$2:$D$4001,D791),2),IF(Raw_Data!T791&gt;INDEX(Cleaning_Reference!$F$6:$F$13,MATCH(D791,Cleaning_Reference!$A$6:$A$13,0)),INDEX(Cleaning_Reference!$F$6:$F$13,MATCH(D791,Cleaning_Reference!$A$6:$A$13,0)),Raw_Data!T791))</f>
        <v>1.53</v>
      </c>
      <c r="U791" s="15">
        <f>Raw_Data!U791</f>
        <v>20.62</v>
      </c>
      <c r="V791" s="15">
        <f>Raw_Data!V791</f>
        <v>24200</v>
      </c>
      <c r="W791" s="15">
        <f>Raw_Data!W791</f>
        <v>1121980</v>
      </c>
      <c r="X791" s="15">
        <f>Raw_Data!X791</f>
        <v>499004</v>
      </c>
      <c r="Y791" s="15">
        <f>Raw_Data!Y791</f>
        <v>-622976</v>
      </c>
      <c r="Z791" s="15">
        <f>Raw_Data!Z791</f>
        <v>10402</v>
      </c>
      <c r="AA791" s="15">
        <f>Raw_Data!AA791</f>
        <v>1.982</v>
      </c>
      <c r="AB791" s="15">
        <f>Raw_Data!AB791</f>
        <v>45.9</v>
      </c>
      <c r="AC791" s="19" t="str">
        <f>IF(Raw_Data!G791="","Yes","No")</f>
        <v>No</v>
      </c>
      <c r="AD791" s="19" t="str">
        <f>IF(Raw_Data!L791="","Yes","No")</f>
        <v>No</v>
      </c>
      <c r="AE791" s="19" t="str">
        <f>IF(Raw_Data!T791="","Imputed",IF(Raw_Data!T791&gt;INDEX(Cleaning_Reference!$F$6:$F$13,MATCH(D791,Cleaning_Reference!$A$6:$A$13,0)),"Capped","Original"))</f>
        <v>Original</v>
      </c>
      <c r="AF791" s="21">
        <f t="shared" si="12"/>
        <v>20.62</v>
      </c>
    </row>
    <row r="792" spans="1:32" ht="15" customHeight="1" x14ac:dyDescent="0.3">
      <c r="A792" s="20" t="str">
        <f>Raw_Data!A792</f>
        <v>SF10791</v>
      </c>
      <c r="B792" s="15" t="str">
        <f>Raw_Data!B792</f>
        <v>Gujarat</v>
      </c>
      <c r="C792" s="15" t="str">
        <f>Raw_Data!C792</f>
        <v>Ludhiana</v>
      </c>
      <c r="D792" s="15" t="str">
        <f>Raw_Data!D792</f>
        <v>Maize</v>
      </c>
      <c r="E792" s="15" t="str">
        <f>Raw_Data!E792</f>
        <v>Rabi</v>
      </c>
      <c r="F792" s="15">
        <f>Raw_Data!F792</f>
        <v>12.69</v>
      </c>
      <c r="G792" s="18">
        <f>IF(Raw_Data!G792="",ROUND(AVERAGEIFS(Raw_Data!$G$2:$G$4001,Raw_Data!$E$2:$E$4001,E792),1),Raw_Data!G792)</f>
        <v>336.3</v>
      </c>
      <c r="H792" s="15">
        <f>Raw_Data!H792</f>
        <v>22.5</v>
      </c>
      <c r="I792" s="15">
        <f>Raw_Data!I792</f>
        <v>69.2</v>
      </c>
      <c r="J792" s="15">
        <f>Raw_Data!J792</f>
        <v>6.6</v>
      </c>
      <c r="K792" s="15">
        <f>Raw_Data!K792</f>
        <v>7.17</v>
      </c>
      <c r="L792" s="18">
        <f>IF(Raw_Data!L792="",ROUND(AVERAGEIFS(Raw_Data!$L$2:$L$4001,Raw_Data!$E$2:$E$4001,E792),1),Raw_Data!L792)</f>
        <v>19.899999999999999</v>
      </c>
      <c r="M792" s="15">
        <f>Raw_Data!M792</f>
        <v>118</v>
      </c>
      <c r="N792" s="15">
        <f>Raw_Data!N792</f>
        <v>25.6</v>
      </c>
      <c r="O792" s="15">
        <f>Raw_Data!O792</f>
        <v>136.4</v>
      </c>
      <c r="P792" s="15" t="str">
        <f>Raw_Data!P792</f>
        <v>Flood</v>
      </c>
      <c r="Q792" s="15">
        <f>Raw_Data!Q792</f>
        <v>206.8</v>
      </c>
      <c r="R792" s="15">
        <f>Raw_Data!R792</f>
        <v>7.31</v>
      </c>
      <c r="S792" s="15">
        <f>Raw_Data!S792</f>
        <v>0.88</v>
      </c>
      <c r="T792" s="18">
        <f>IF(Raw_Data!T792="",ROUND(AVERAGEIFS(Raw_Data!$T$2:$T$4001,Raw_Data!$E$2:$E$4001,E792,Raw_Data!$D$2:$D$4001,D792),2),IF(Raw_Data!T792&gt;INDEX(Cleaning_Reference!$F$6:$F$13,MATCH(D792,Cleaning_Reference!$A$6:$A$13,0)),INDEX(Cleaning_Reference!$F$6:$F$13,MATCH(D792,Cleaning_Reference!$A$6:$A$13,0)),Raw_Data!T792))</f>
        <v>2.2400000000000002</v>
      </c>
      <c r="U792" s="15">
        <f>Raw_Data!U792</f>
        <v>28.43</v>
      </c>
      <c r="V792" s="15">
        <f>Raw_Data!V792</f>
        <v>23120</v>
      </c>
      <c r="W792" s="15">
        <f>Raw_Data!W792</f>
        <v>946955</v>
      </c>
      <c r="X792" s="15">
        <f>Raw_Data!X792</f>
        <v>657302</v>
      </c>
      <c r="Y792" s="15">
        <f>Raw_Data!Y792</f>
        <v>-289653</v>
      </c>
      <c r="Z792" s="15">
        <f>Raw_Data!Z792</f>
        <v>9125</v>
      </c>
      <c r="AA792" s="15">
        <f>Raw_Data!AA792</f>
        <v>3.1160000000000001</v>
      </c>
      <c r="AB792" s="15">
        <f>Raw_Data!AB792</f>
        <v>34.299999999999997</v>
      </c>
      <c r="AC792" s="19" t="str">
        <f>IF(Raw_Data!G792="","Yes","No")</f>
        <v>No</v>
      </c>
      <c r="AD792" s="19" t="str">
        <f>IF(Raw_Data!L792="","Yes","No")</f>
        <v>No</v>
      </c>
      <c r="AE792" s="19" t="str">
        <f>IF(Raw_Data!T792="","Imputed",IF(Raw_Data!T792&gt;INDEX(Cleaning_Reference!$F$6:$F$13,MATCH(D792,Cleaning_Reference!$A$6:$A$13,0)),"Capped","Original"))</f>
        <v>Original</v>
      </c>
      <c r="AF792" s="21">
        <f t="shared" si="12"/>
        <v>28.43</v>
      </c>
    </row>
    <row r="793" spans="1:32" ht="15" customHeight="1" x14ac:dyDescent="0.3">
      <c r="A793" s="20" t="str">
        <f>Raw_Data!A793</f>
        <v>SF10792</v>
      </c>
      <c r="B793" s="15" t="str">
        <f>Raw_Data!B793</f>
        <v>Tamil Nadu</v>
      </c>
      <c r="C793" s="15" t="str">
        <f>Raw_Data!C793</f>
        <v>Erode</v>
      </c>
      <c r="D793" s="15" t="str">
        <f>Raw_Data!D793</f>
        <v>Sugarcane</v>
      </c>
      <c r="E793" s="15" t="str">
        <f>Raw_Data!E793</f>
        <v>Kharif</v>
      </c>
      <c r="F793" s="15">
        <f>Raw_Data!F793</f>
        <v>13.49</v>
      </c>
      <c r="G793" s="18">
        <f>IF(Raw_Data!G793="",ROUND(AVERAGEIFS(Raw_Data!$G$2:$G$4001,Raw_Data!$E$2:$E$4001,E793),1),Raw_Data!G793)</f>
        <v>1353.1</v>
      </c>
      <c r="H793" s="15">
        <f>Raw_Data!H793</f>
        <v>28.2</v>
      </c>
      <c r="I793" s="15">
        <f>Raw_Data!I793</f>
        <v>63.7</v>
      </c>
      <c r="J793" s="15">
        <f>Raw_Data!J793</f>
        <v>8.1999999999999993</v>
      </c>
      <c r="K793" s="15">
        <f>Raw_Data!K793</f>
        <v>6.63</v>
      </c>
      <c r="L793" s="18">
        <f>IF(Raw_Data!L793="",ROUND(AVERAGEIFS(Raw_Data!$L$2:$L$4001,Raw_Data!$E$2:$E$4001,E793),1),Raw_Data!L793)</f>
        <v>27.1</v>
      </c>
      <c r="M793" s="15">
        <f>Raw_Data!M793</f>
        <v>122.7</v>
      </c>
      <c r="N793" s="15">
        <f>Raw_Data!N793</f>
        <v>64.2</v>
      </c>
      <c r="O793" s="15">
        <f>Raw_Data!O793</f>
        <v>100.8</v>
      </c>
      <c r="P793" s="15" t="str">
        <f>Raw_Data!P793</f>
        <v>Rainfed</v>
      </c>
      <c r="Q793" s="15">
        <f>Raw_Data!Q793</f>
        <v>214.1</v>
      </c>
      <c r="R793" s="15">
        <f>Raw_Data!R793</f>
        <v>5.82</v>
      </c>
      <c r="S793" s="15">
        <f>Raw_Data!S793</f>
        <v>0.82</v>
      </c>
      <c r="T793" s="18">
        <f>IF(Raw_Data!T793="",ROUND(AVERAGEIFS(Raw_Data!$T$2:$T$4001,Raw_Data!$E$2:$E$4001,E793,Raw_Data!$D$2:$D$4001,D793),2),IF(Raw_Data!T793&gt;INDEX(Cleaning_Reference!$F$6:$F$13,MATCH(D793,Cleaning_Reference!$A$6:$A$13,0)),INDEX(Cleaning_Reference!$F$6:$F$13,MATCH(D793,Cleaning_Reference!$A$6:$A$13,0)),Raw_Data!T793))</f>
        <v>44.78</v>
      </c>
      <c r="U793" s="15">
        <f>Raw_Data!U793</f>
        <v>604.08000000000004</v>
      </c>
      <c r="V793" s="15">
        <f>Raw_Data!V793</f>
        <v>3909</v>
      </c>
      <c r="W793" s="15">
        <f>Raw_Data!W793</f>
        <v>1039127</v>
      </c>
      <c r="X793" s="15">
        <f>Raw_Data!X793</f>
        <v>2361349</v>
      </c>
      <c r="Y793" s="15">
        <f>Raw_Data!Y793</f>
        <v>1322222</v>
      </c>
      <c r="Z793" s="15">
        <f>Raw_Data!Z793</f>
        <v>13870</v>
      </c>
      <c r="AA793" s="15">
        <f>Raw_Data!AA793</f>
        <v>43.552999999999997</v>
      </c>
      <c r="AB793" s="15">
        <f>Raw_Data!AB793</f>
        <v>63.5</v>
      </c>
      <c r="AC793" s="19" t="str">
        <f>IF(Raw_Data!G793="","Yes","No")</f>
        <v>No</v>
      </c>
      <c r="AD793" s="19" t="str">
        <f>IF(Raw_Data!L793="","Yes","No")</f>
        <v>No</v>
      </c>
      <c r="AE793" s="19" t="str">
        <f>IF(Raw_Data!T793="","Imputed",IF(Raw_Data!T793&gt;INDEX(Cleaning_Reference!$F$6:$F$13,MATCH(D793,Cleaning_Reference!$A$6:$A$13,0)),"Capped","Original"))</f>
        <v>Original</v>
      </c>
      <c r="AF793" s="21">
        <f t="shared" si="12"/>
        <v>604.08000000000004</v>
      </c>
    </row>
    <row r="794" spans="1:32" ht="15" customHeight="1" x14ac:dyDescent="0.3">
      <c r="A794" s="20" t="str">
        <f>Raw_Data!A794</f>
        <v>SF10793</v>
      </c>
      <c r="B794" s="15" t="str">
        <f>Raw_Data!B794</f>
        <v>Tamil Nadu</v>
      </c>
      <c r="C794" s="15" t="str">
        <f>Raw_Data!C794</f>
        <v>Ludhiana</v>
      </c>
      <c r="D794" s="15" t="str">
        <f>Raw_Data!D794</f>
        <v>Sugarcane</v>
      </c>
      <c r="E794" s="15" t="str">
        <f>Raw_Data!E794</f>
        <v>Zaid</v>
      </c>
      <c r="F794" s="15">
        <f>Raw_Data!F794</f>
        <v>7.41</v>
      </c>
      <c r="G794" s="18">
        <f>IF(Raw_Data!G794="",ROUND(AVERAGEIFS(Raw_Data!$G$2:$G$4001,Raw_Data!$E$2:$E$4001,E794),1),Raw_Data!G794)</f>
        <v>172.4</v>
      </c>
      <c r="H794" s="15">
        <f>Raw_Data!H794</f>
        <v>34.299999999999997</v>
      </c>
      <c r="I794" s="15">
        <f>Raw_Data!I794</f>
        <v>45.2</v>
      </c>
      <c r="J794" s="15">
        <f>Raw_Data!J794</f>
        <v>8.4</v>
      </c>
      <c r="K794" s="15">
        <f>Raw_Data!K794</f>
        <v>7.43</v>
      </c>
      <c r="L794" s="18">
        <f>IF(Raw_Data!L794="",ROUND(AVERAGEIFS(Raw_Data!$L$2:$L$4001,Raw_Data!$E$2:$E$4001,E794),1),Raw_Data!L794)</f>
        <v>19.2</v>
      </c>
      <c r="M794" s="15">
        <f>Raw_Data!M794</f>
        <v>103.8</v>
      </c>
      <c r="N794" s="15">
        <f>Raw_Data!N794</f>
        <v>35.200000000000003</v>
      </c>
      <c r="O794" s="15">
        <f>Raw_Data!O794</f>
        <v>175.2</v>
      </c>
      <c r="P794" s="15" t="str">
        <f>Raw_Data!P794</f>
        <v>Drip</v>
      </c>
      <c r="Q794" s="15">
        <f>Raw_Data!Q794</f>
        <v>202</v>
      </c>
      <c r="R794" s="15">
        <f>Raw_Data!R794</f>
        <v>6.58</v>
      </c>
      <c r="S794" s="15">
        <f>Raw_Data!S794</f>
        <v>0.73</v>
      </c>
      <c r="T794" s="18">
        <f>IF(Raw_Data!T794="",ROUND(AVERAGEIFS(Raw_Data!$T$2:$T$4001,Raw_Data!$E$2:$E$4001,E794,Raw_Data!$D$2:$D$4001,D794),2),IF(Raw_Data!T794&gt;INDEX(Cleaning_Reference!$F$6:$F$13,MATCH(D794,Cleaning_Reference!$A$6:$A$13,0)),INDEX(Cleaning_Reference!$F$6:$F$13,MATCH(D794,Cleaning_Reference!$A$6:$A$13,0)),Raw_Data!T794))</f>
        <v>17.920000000000002</v>
      </c>
      <c r="U794" s="15">
        <f>Raw_Data!U794</f>
        <v>132.79</v>
      </c>
      <c r="V794" s="15">
        <f>Raw_Data!V794</f>
        <v>3568</v>
      </c>
      <c r="W794" s="15">
        <f>Raw_Data!W794</f>
        <v>549790</v>
      </c>
      <c r="X794" s="15">
        <f>Raw_Data!X794</f>
        <v>473795</v>
      </c>
      <c r="Y794" s="15">
        <f>Raw_Data!Y794</f>
        <v>-75995</v>
      </c>
      <c r="Z794" s="15">
        <f>Raw_Data!Z794</f>
        <v>13600</v>
      </c>
      <c r="AA794" s="15">
        <f>Raw_Data!AA794</f>
        <v>9.7639999999999993</v>
      </c>
      <c r="AB794" s="15">
        <f>Raw_Data!AB794</f>
        <v>28.2</v>
      </c>
      <c r="AC794" s="19" t="str">
        <f>IF(Raw_Data!G794="","Yes","No")</f>
        <v>No</v>
      </c>
      <c r="AD794" s="19" t="str">
        <f>IF(Raw_Data!L794="","Yes","No")</f>
        <v>Yes</v>
      </c>
      <c r="AE794" s="19" t="str">
        <f>IF(Raw_Data!T794="","Imputed",IF(Raw_Data!T794&gt;INDEX(Cleaning_Reference!$F$6:$F$13,MATCH(D794,Cleaning_Reference!$A$6:$A$13,0)),"Capped","Original"))</f>
        <v>Original</v>
      </c>
      <c r="AF794" s="21">
        <f t="shared" si="12"/>
        <v>132.79</v>
      </c>
    </row>
    <row r="795" spans="1:32" ht="15" customHeight="1" x14ac:dyDescent="0.3">
      <c r="A795" s="20" t="str">
        <f>Raw_Data!A795</f>
        <v>SF10794</v>
      </c>
      <c r="B795" s="15" t="str">
        <f>Raw_Data!B795</f>
        <v>Gujarat</v>
      </c>
      <c r="C795" s="15" t="str">
        <f>Raw_Data!C795</f>
        <v>Erode</v>
      </c>
      <c r="D795" s="15" t="str">
        <f>Raw_Data!D795</f>
        <v>Chilli</v>
      </c>
      <c r="E795" s="15" t="str">
        <f>Raw_Data!E795</f>
        <v>Zaid</v>
      </c>
      <c r="F795" s="15">
        <f>Raw_Data!F795</f>
        <v>8.6300000000000008</v>
      </c>
      <c r="G795" s="18">
        <f>IF(Raw_Data!G795="",ROUND(AVERAGEIFS(Raw_Data!$G$2:$G$4001,Raw_Data!$E$2:$E$4001,E795),1),Raw_Data!G795)</f>
        <v>172.6</v>
      </c>
      <c r="H795" s="15">
        <f>Raw_Data!H795</f>
        <v>26.9</v>
      </c>
      <c r="I795" s="15">
        <f>Raw_Data!I795</f>
        <v>47.8</v>
      </c>
      <c r="J795" s="15">
        <f>Raw_Data!J795</f>
        <v>7</v>
      </c>
      <c r="K795" s="15">
        <f>Raw_Data!K795</f>
        <v>6.03</v>
      </c>
      <c r="L795" s="18">
        <f>IF(Raw_Data!L795="",ROUND(AVERAGEIFS(Raw_Data!$L$2:$L$4001,Raw_Data!$E$2:$E$4001,E795),1),Raw_Data!L795)</f>
        <v>16.8</v>
      </c>
      <c r="M795" s="15">
        <f>Raw_Data!M795</f>
        <v>59.8</v>
      </c>
      <c r="N795" s="15">
        <f>Raw_Data!N795</f>
        <v>26.9</v>
      </c>
      <c r="O795" s="15">
        <f>Raw_Data!O795</f>
        <v>131.5</v>
      </c>
      <c r="P795" s="15" t="str">
        <f>Raw_Data!P795</f>
        <v>Sprinkler</v>
      </c>
      <c r="Q795" s="15">
        <f>Raw_Data!Q795</f>
        <v>131.9</v>
      </c>
      <c r="R795" s="15">
        <f>Raw_Data!R795</f>
        <v>5.71</v>
      </c>
      <c r="S795" s="15">
        <f>Raw_Data!S795</f>
        <v>0.8</v>
      </c>
      <c r="T795" s="18">
        <f>IF(Raw_Data!T795="",ROUND(AVERAGEIFS(Raw_Data!$T$2:$T$4001,Raw_Data!$E$2:$E$4001,E795,Raw_Data!$D$2:$D$4001,D795),2),IF(Raw_Data!T795&gt;INDEX(Cleaning_Reference!$F$6:$F$13,MATCH(D795,Cleaning_Reference!$A$6:$A$13,0)),INDEX(Cleaning_Reference!$F$6:$F$13,MATCH(D795,Cleaning_Reference!$A$6:$A$13,0)),Raw_Data!T795))</f>
        <v>0.85</v>
      </c>
      <c r="U795" s="15">
        <f>Raw_Data!U795</f>
        <v>7.34</v>
      </c>
      <c r="V795" s="15">
        <f>Raw_Data!V795</f>
        <v>119474</v>
      </c>
      <c r="W795" s="15">
        <f>Raw_Data!W795</f>
        <v>470649</v>
      </c>
      <c r="X795" s="15">
        <f>Raw_Data!X795</f>
        <v>876939</v>
      </c>
      <c r="Y795" s="15">
        <f>Raw_Data!Y795</f>
        <v>406290</v>
      </c>
      <c r="Z795" s="15">
        <f>Raw_Data!Z795</f>
        <v>4847</v>
      </c>
      <c r="AA795" s="15">
        <f>Raw_Data!AA795</f>
        <v>1.514</v>
      </c>
      <c r="AB795" s="15">
        <f>Raw_Data!AB795</f>
        <v>31.5</v>
      </c>
      <c r="AC795" s="19" t="str">
        <f>IF(Raw_Data!G795="","Yes","No")</f>
        <v>No</v>
      </c>
      <c r="AD795" s="19" t="str">
        <f>IF(Raw_Data!L795="","Yes","No")</f>
        <v>No</v>
      </c>
      <c r="AE795" s="19" t="str">
        <f>IF(Raw_Data!T795="","Imputed",IF(Raw_Data!T795&gt;INDEX(Cleaning_Reference!$F$6:$F$13,MATCH(D795,Cleaning_Reference!$A$6:$A$13,0)),"Capped","Original"))</f>
        <v>Original</v>
      </c>
      <c r="AF795" s="21">
        <f t="shared" si="12"/>
        <v>7.34</v>
      </c>
    </row>
    <row r="796" spans="1:32" ht="15" customHeight="1" x14ac:dyDescent="0.3">
      <c r="A796" s="20" t="str">
        <f>Raw_Data!A796</f>
        <v>SF10795</v>
      </c>
      <c r="B796" s="15" t="str">
        <f>Raw_Data!B796</f>
        <v>Maharashtra</v>
      </c>
      <c r="C796" s="15" t="str">
        <f>Raw_Data!C796</f>
        <v>Erode</v>
      </c>
      <c r="D796" s="15" t="str">
        <f>Raw_Data!D796</f>
        <v>Cotton</v>
      </c>
      <c r="E796" s="15" t="str">
        <f>Raw_Data!E796</f>
        <v>Rabi</v>
      </c>
      <c r="F796" s="15">
        <f>Raw_Data!F796</f>
        <v>9.7200000000000006</v>
      </c>
      <c r="G796" s="18">
        <f>IF(Raw_Data!G796="",ROUND(AVERAGEIFS(Raw_Data!$G$2:$G$4001,Raw_Data!$E$2:$E$4001,E796),1),Raw_Data!G796)</f>
        <v>403.4</v>
      </c>
      <c r="H796" s="15">
        <f>Raw_Data!H796</f>
        <v>20.6</v>
      </c>
      <c r="I796" s="15">
        <f>Raw_Data!I796</f>
        <v>61.1</v>
      </c>
      <c r="J796" s="15">
        <f>Raw_Data!J796</f>
        <v>6.4</v>
      </c>
      <c r="K796" s="15">
        <f>Raw_Data!K796</f>
        <v>6.6</v>
      </c>
      <c r="L796" s="18">
        <f>IF(Raw_Data!L796="",ROUND(AVERAGEIFS(Raw_Data!$L$2:$L$4001,Raw_Data!$E$2:$E$4001,E796),1),Raw_Data!L796)</f>
        <v>27.7</v>
      </c>
      <c r="M796" s="15">
        <f>Raw_Data!M796</f>
        <v>97.9</v>
      </c>
      <c r="N796" s="15">
        <f>Raw_Data!N796</f>
        <v>71.099999999999994</v>
      </c>
      <c r="O796" s="15">
        <f>Raw_Data!O796</f>
        <v>97.6</v>
      </c>
      <c r="P796" s="15" t="str">
        <f>Raw_Data!P796</f>
        <v>Sprinkler</v>
      </c>
      <c r="Q796" s="15">
        <f>Raw_Data!Q796</f>
        <v>106.4</v>
      </c>
      <c r="R796" s="15">
        <f>Raw_Data!R796</f>
        <v>5.9</v>
      </c>
      <c r="S796" s="15">
        <f>Raw_Data!S796</f>
        <v>0.91</v>
      </c>
      <c r="T796" s="18">
        <f>IF(Raw_Data!T796="",ROUND(AVERAGEIFS(Raw_Data!$T$2:$T$4001,Raw_Data!$E$2:$E$4001,E796,Raw_Data!$D$2:$D$4001,D796),2),IF(Raw_Data!T796&gt;INDEX(Cleaning_Reference!$F$6:$F$13,MATCH(D796,Cleaning_Reference!$A$6:$A$13,0)),INDEX(Cleaning_Reference!$F$6:$F$13,MATCH(D796,Cleaning_Reference!$A$6:$A$13,0)),Raw_Data!T796))</f>
        <v>1.66</v>
      </c>
      <c r="U796" s="15">
        <f>Raw_Data!U796</f>
        <v>16.14</v>
      </c>
      <c r="V796" s="15">
        <f>Raw_Data!V796</f>
        <v>62122</v>
      </c>
      <c r="W796" s="15">
        <f>Raw_Data!W796</f>
        <v>610675</v>
      </c>
      <c r="X796" s="15">
        <f>Raw_Data!X796</f>
        <v>1002649</v>
      </c>
      <c r="Y796" s="15">
        <f>Raw_Data!Y796</f>
        <v>391974</v>
      </c>
      <c r="Z796" s="15">
        <f>Raw_Data!Z796</f>
        <v>7296</v>
      </c>
      <c r="AA796" s="15">
        <f>Raw_Data!AA796</f>
        <v>2.2120000000000002</v>
      </c>
      <c r="AB796" s="15">
        <f>Raw_Data!AB796</f>
        <v>41</v>
      </c>
      <c r="AC796" s="19" t="str">
        <f>IF(Raw_Data!G796="","Yes","No")</f>
        <v>No</v>
      </c>
      <c r="AD796" s="19" t="str">
        <f>IF(Raw_Data!L796="","Yes","No")</f>
        <v>No</v>
      </c>
      <c r="AE796" s="19" t="str">
        <f>IF(Raw_Data!T796="","Imputed",IF(Raw_Data!T796&gt;INDEX(Cleaning_Reference!$F$6:$F$13,MATCH(D796,Cleaning_Reference!$A$6:$A$13,0)),"Capped","Original"))</f>
        <v>Original</v>
      </c>
      <c r="AF796" s="21">
        <f t="shared" si="12"/>
        <v>16.14</v>
      </c>
    </row>
    <row r="797" spans="1:32" ht="15" customHeight="1" x14ac:dyDescent="0.3">
      <c r="A797" s="20" t="str">
        <f>Raw_Data!A797</f>
        <v>SF10796</v>
      </c>
      <c r="B797" s="15" t="str">
        <f>Raw_Data!B797</f>
        <v>Madhya Pradesh</v>
      </c>
      <c r="C797" s="15" t="str">
        <f>Raw_Data!C797</f>
        <v>Warangal</v>
      </c>
      <c r="D797" s="15" t="str">
        <f>Raw_Data!D797</f>
        <v>Cotton</v>
      </c>
      <c r="E797" s="15" t="str">
        <f>Raw_Data!E797</f>
        <v>Kharif</v>
      </c>
      <c r="F797" s="15">
        <f>Raw_Data!F797</f>
        <v>11.83</v>
      </c>
      <c r="G797" s="18">
        <f>IF(Raw_Data!G797="",ROUND(AVERAGEIFS(Raw_Data!$G$2:$G$4001,Raw_Data!$E$2:$E$4001,E797),1),Raw_Data!G797)</f>
        <v>961.8</v>
      </c>
      <c r="H797" s="15">
        <f>Raw_Data!H797</f>
        <v>27.4</v>
      </c>
      <c r="I797" s="15">
        <f>Raw_Data!I797</f>
        <v>73.599999999999994</v>
      </c>
      <c r="J797" s="15">
        <f>Raw_Data!J797</f>
        <v>7.6</v>
      </c>
      <c r="K797" s="15">
        <f>Raw_Data!K797</f>
        <v>6.63</v>
      </c>
      <c r="L797" s="18">
        <f>IF(Raw_Data!L797="",ROUND(AVERAGEIFS(Raw_Data!$L$2:$L$4001,Raw_Data!$E$2:$E$4001,E797),1),Raw_Data!L797)</f>
        <v>24.8</v>
      </c>
      <c r="M797" s="15">
        <f>Raw_Data!M797</f>
        <v>142.30000000000001</v>
      </c>
      <c r="N797" s="15">
        <f>Raw_Data!N797</f>
        <v>66.8</v>
      </c>
      <c r="O797" s="15">
        <f>Raw_Data!O797</f>
        <v>119.1</v>
      </c>
      <c r="P797" s="15" t="str">
        <f>Raw_Data!P797</f>
        <v>Rainfed</v>
      </c>
      <c r="Q797" s="15">
        <f>Raw_Data!Q797</f>
        <v>147.69999999999999</v>
      </c>
      <c r="R797" s="15">
        <f>Raw_Data!R797</f>
        <v>5.41</v>
      </c>
      <c r="S797" s="15">
        <f>Raw_Data!S797</f>
        <v>0.86</v>
      </c>
      <c r="T797" s="18">
        <f>IF(Raw_Data!T797="",ROUND(AVERAGEIFS(Raw_Data!$T$2:$T$4001,Raw_Data!$E$2:$E$4001,E797,Raw_Data!$D$2:$D$4001,D797),2),IF(Raw_Data!T797&gt;INDEX(Cleaning_Reference!$F$6:$F$13,MATCH(D797,Cleaning_Reference!$A$6:$A$13,0)),INDEX(Cleaning_Reference!$F$6:$F$13,MATCH(D797,Cleaning_Reference!$A$6:$A$13,0)),Raw_Data!T797))</f>
        <v>1.71</v>
      </c>
      <c r="U797" s="15">
        <f>Raw_Data!U797</f>
        <v>20.23</v>
      </c>
      <c r="V797" s="15">
        <f>Raw_Data!V797</f>
        <v>66885</v>
      </c>
      <c r="W797" s="15">
        <f>Raw_Data!W797</f>
        <v>917414</v>
      </c>
      <c r="X797" s="15">
        <f>Raw_Data!X797</f>
        <v>1353084</v>
      </c>
      <c r="Y797" s="15">
        <f>Raw_Data!Y797</f>
        <v>435670</v>
      </c>
      <c r="Z797" s="15">
        <f>Raw_Data!Z797</f>
        <v>5280</v>
      </c>
      <c r="AA797" s="15">
        <f>Raw_Data!AA797</f>
        <v>3.831</v>
      </c>
      <c r="AB797" s="15">
        <f>Raw_Data!AB797</f>
        <v>58.7</v>
      </c>
      <c r="AC797" s="19" t="str">
        <f>IF(Raw_Data!G797="","Yes","No")</f>
        <v>No</v>
      </c>
      <c r="AD797" s="19" t="str">
        <f>IF(Raw_Data!L797="","Yes","No")</f>
        <v>No</v>
      </c>
      <c r="AE797" s="19" t="str">
        <f>IF(Raw_Data!T797="","Imputed",IF(Raw_Data!T797&gt;INDEX(Cleaning_Reference!$F$6:$F$13,MATCH(D797,Cleaning_Reference!$A$6:$A$13,0)),"Capped","Original"))</f>
        <v>Original</v>
      </c>
      <c r="AF797" s="21">
        <f t="shared" si="12"/>
        <v>20.23</v>
      </c>
    </row>
    <row r="798" spans="1:32" ht="15" customHeight="1" x14ac:dyDescent="0.3">
      <c r="A798" s="20" t="str">
        <f>Raw_Data!A798</f>
        <v>SF10797</v>
      </c>
      <c r="B798" s="15" t="str">
        <f>Raw_Data!B798</f>
        <v>Gujarat</v>
      </c>
      <c r="C798" s="15" t="str">
        <f>Raw_Data!C798</f>
        <v>Guntur</v>
      </c>
      <c r="D798" s="15" t="str">
        <f>Raw_Data!D798</f>
        <v>Sugarcane</v>
      </c>
      <c r="E798" s="15" t="str">
        <f>Raw_Data!E798</f>
        <v>Zaid</v>
      </c>
      <c r="F798" s="15">
        <f>Raw_Data!F798</f>
        <v>12.15</v>
      </c>
      <c r="G798" s="18">
        <f>IF(Raw_Data!G798="",ROUND(AVERAGEIFS(Raw_Data!$G$2:$G$4001,Raw_Data!$E$2:$E$4001,E798),1),Raw_Data!G798)</f>
        <v>207.6</v>
      </c>
      <c r="H798" s="15">
        <f>Raw_Data!H798</f>
        <v>32</v>
      </c>
      <c r="I798" s="15">
        <f>Raw_Data!I798</f>
        <v>56.3</v>
      </c>
      <c r="J798" s="15">
        <f>Raw_Data!J798</f>
        <v>10.1</v>
      </c>
      <c r="K798" s="15">
        <f>Raw_Data!K798</f>
        <v>7.69</v>
      </c>
      <c r="L798" s="18">
        <f>IF(Raw_Data!L798="",ROUND(AVERAGEIFS(Raw_Data!$L$2:$L$4001,Raw_Data!$E$2:$E$4001,E798),1),Raw_Data!L798)</f>
        <v>17.100000000000001</v>
      </c>
      <c r="M798" s="15">
        <f>Raw_Data!M798</f>
        <v>145.6</v>
      </c>
      <c r="N798" s="15">
        <f>Raw_Data!N798</f>
        <v>35.299999999999997</v>
      </c>
      <c r="O798" s="15">
        <f>Raw_Data!O798</f>
        <v>48</v>
      </c>
      <c r="P798" s="15" t="str">
        <f>Raw_Data!P798</f>
        <v>Rainfed</v>
      </c>
      <c r="Q798" s="15">
        <f>Raw_Data!Q798</f>
        <v>178</v>
      </c>
      <c r="R798" s="15">
        <f>Raw_Data!R798</f>
        <v>3.86</v>
      </c>
      <c r="S798" s="15">
        <f>Raw_Data!S798</f>
        <v>0.89</v>
      </c>
      <c r="T798" s="18">
        <f>IF(Raw_Data!T798="",ROUND(AVERAGEIFS(Raw_Data!$T$2:$T$4001,Raw_Data!$E$2:$E$4001,E798,Raw_Data!$D$2:$D$4001,D798),2),IF(Raw_Data!T798&gt;INDEX(Cleaning_Reference!$F$6:$F$13,MATCH(D798,Cleaning_Reference!$A$6:$A$13,0)),INDEX(Cleaning_Reference!$F$6:$F$13,MATCH(D798,Cleaning_Reference!$A$6:$A$13,0)),Raw_Data!T798))</f>
        <v>10.4</v>
      </c>
      <c r="U798" s="15">
        <f>Raw_Data!U798</f>
        <v>126.36</v>
      </c>
      <c r="V798" s="15">
        <f>Raw_Data!V798</f>
        <v>3469</v>
      </c>
      <c r="W798" s="15">
        <f>Raw_Data!W798</f>
        <v>989721</v>
      </c>
      <c r="X798" s="15">
        <f>Raw_Data!X798</f>
        <v>438343</v>
      </c>
      <c r="Y798" s="15">
        <f>Raw_Data!Y798</f>
        <v>-551378</v>
      </c>
      <c r="Z798" s="15">
        <f>Raw_Data!Z798</f>
        <v>13298</v>
      </c>
      <c r="AA798" s="15">
        <f>Raw_Data!AA798</f>
        <v>9.5020000000000007</v>
      </c>
      <c r="AB798" s="15">
        <f>Raw_Data!AB798</f>
        <v>36.9</v>
      </c>
      <c r="AC798" s="19" t="str">
        <f>IF(Raw_Data!G798="","Yes","No")</f>
        <v>No</v>
      </c>
      <c r="AD798" s="19" t="str">
        <f>IF(Raw_Data!L798="","Yes","No")</f>
        <v>No</v>
      </c>
      <c r="AE798" s="19" t="str">
        <f>IF(Raw_Data!T798="","Imputed",IF(Raw_Data!T798&gt;INDEX(Cleaning_Reference!$F$6:$F$13,MATCH(D798,Cleaning_Reference!$A$6:$A$13,0)),"Capped","Original"))</f>
        <v>Original</v>
      </c>
      <c r="AF798" s="21">
        <f t="shared" si="12"/>
        <v>126.36</v>
      </c>
    </row>
    <row r="799" spans="1:32" ht="15" customHeight="1" x14ac:dyDescent="0.3">
      <c r="A799" s="20" t="str">
        <f>Raw_Data!A799</f>
        <v>SF10798</v>
      </c>
      <c r="B799" s="15" t="str">
        <f>Raw_Data!B799</f>
        <v>Karnataka</v>
      </c>
      <c r="C799" s="15" t="str">
        <f>Raw_Data!C799</f>
        <v>Indore</v>
      </c>
      <c r="D799" s="15" t="str">
        <f>Raw_Data!D799</f>
        <v>Groundnut</v>
      </c>
      <c r="E799" s="15" t="str">
        <f>Raw_Data!E799</f>
        <v>Kharif</v>
      </c>
      <c r="F799" s="15">
        <f>Raw_Data!F799</f>
        <v>13.69</v>
      </c>
      <c r="G799" s="18">
        <f>IF(Raw_Data!G799="",ROUND(AVERAGEIFS(Raw_Data!$G$2:$G$4001,Raw_Data!$E$2:$E$4001,E799),1),Raw_Data!G799)</f>
        <v>920.8</v>
      </c>
      <c r="H799" s="15">
        <f>Raw_Data!H799</f>
        <v>26.4</v>
      </c>
      <c r="I799" s="15">
        <f>Raw_Data!I799</f>
        <v>74.2</v>
      </c>
      <c r="J799" s="15">
        <f>Raw_Data!J799</f>
        <v>6.3</v>
      </c>
      <c r="K799" s="15">
        <f>Raw_Data!K799</f>
        <v>7.39</v>
      </c>
      <c r="L799" s="18">
        <f>IF(Raw_Data!L799="",ROUND(AVERAGEIFS(Raw_Data!$L$2:$L$4001,Raw_Data!$E$2:$E$4001,E799),1),Raw_Data!L799)</f>
        <v>38.4</v>
      </c>
      <c r="M799" s="15">
        <f>Raw_Data!M799</f>
        <v>97.2</v>
      </c>
      <c r="N799" s="15">
        <f>Raw_Data!N799</f>
        <v>44</v>
      </c>
      <c r="O799" s="15">
        <f>Raw_Data!O799</f>
        <v>101</v>
      </c>
      <c r="P799" s="15" t="str">
        <f>Raw_Data!P799</f>
        <v>Drip</v>
      </c>
      <c r="Q799" s="15">
        <f>Raw_Data!Q799</f>
        <v>146.4</v>
      </c>
      <c r="R799" s="15">
        <f>Raw_Data!R799</f>
        <v>3.54</v>
      </c>
      <c r="S799" s="15">
        <f>Raw_Data!S799</f>
        <v>0.93</v>
      </c>
      <c r="T799" s="18">
        <f>IF(Raw_Data!T799="",ROUND(AVERAGEIFS(Raw_Data!$T$2:$T$4001,Raw_Data!$E$2:$E$4001,E799,Raw_Data!$D$2:$D$4001,D799),2),IF(Raw_Data!T799&gt;INDEX(Cleaning_Reference!$F$6:$F$13,MATCH(D799,Cleaning_Reference!$A$6:$A$13,0)),INDEX(Cleaning_Reference!$F$6:$F$13,MATCH(D799,Cleaning_Reference!$A$6:$A$13,0)),Raw_Data!T799))</f>
        <v>1.17</v>
      </c>
      <c r="U799" s="15">
        <f>Raw_Data!U799</f>
        <v>16.02</v>
      </c>
      <c r="V799" s="15">
        <f>Raw_Data!V799</f>
        <v>64273</v>
      </c>
      <c r="W799" s="15">
        <f>Raw_Data!W799</f>
        <v>905330</v>
      </c>
      <c r="X799" s="15">
        <f>Raw_Data!X799</f>
        <v>1029653</v>
      </c>
      <c r="Y799" s="15">
        <f>Raw_Data!Y799</f>
        <v>124323</v>
      </c>
      <c r="Z799" s="15">
        <f>Raw_Data!Z799</f>
        <v>5352</v>
      </c>
      <c r="AA799" s="15">
        <f>Raw_Data!AA799</f>
        <v>2.9929999999999999</v>
      </c>
      <c r="AB799" s="15">
        <f>Raw_Data!AB799</f>
        <v>41.8</v>
      </c>
      <c r="AC799" s="19" t="str">
        <f>IF(Raw_Data!G799="","Yes","No")</f>
        <v>No</v>
      </c>
      <c r="AD799" s="19" t="str">
        <f>IF(Raw_Data!L799="","Yes","No")</f>
        <v>No</v>
      </c>
      <c r="AE799" s="19" t="str">
        <f>IF(Raw_Data!T799="","Imputed",IF(Raw_Data!T799&gt;INDEX(Cleaning_Reference!$F$6:$F$13,MATCH(D799,Cleaning_Reference!$A$6:$A$13,0)),"Capped","Original"))</f>
        <v>Original</v>
      </c>
      <c r="AF799" s="21">
        <f t="shared" si="12"/>
        <v>16.02</v>
      </c>
    </row>
    <row r="800" spans="1:32" ht="15" customHeight="1" x14ac:dyDescent="0.3">
      <c r="A800" s="20" t="str">
        <f>Raw_Data!A800</f>
        <v>SF10799</v>
      </c>
      <c r="B800" s="15" t="str">
        <f>Raw_Data!B800</f>
        <v>Karnataka</v>
      </c>
      <c r="C800" s="15" t="str">
        <f>Raw_Data!C800</f>
        <v>Nashik</v>
      </c>
      <c r="D800" s="15" t="str">
        <f>Raw_Data!D800</f>
        <v>Cotton</v>
      </c>
      <c r="E800" s="15" t="str">
        <f>Raw_Data!E800</f>
        <v>Rabi</v>
      </c>
      <c r="F800" s="15">
        <f>Raw_Data!F800</f>
        <v>6.6</v>
      </c>
      <c r="G800" s="18">
        <f>IF(Raw_Data!G800="",ROUND(AVERAGEIFS(Raw_Data!$G$2:$G$4001,Raw_Data!$E$2:$E$4001,E800),1),Raw_Data!G800)</f>
        <v>94</v>
      </c>
      <c r="H800" s="15">
        <f>Raw_Data!H800</f>
        <v>22.3</v>
      </c>
      <c r="I800" s="15">
        <f>Raw_Data!I800</f>
        <v>57.3</v>
      </c>
      <c r="J800" s="15">
        <f>Raw_Data!J800</f>
        <v>7.1</v>
      </c>
      <c r="K800" s="15">
        <f>Raw_Data!K800</f>
        <v>7.14</v>
      </c>
      <c r="L800" s="18">
        <f>IF(Raw_Data!L800="",ROUND(AVERAGEIFS(Raw_Data!$L$2:$L$4001,Raw_Data!$E$2:$E$4001,E800),1),Raw_Data!L800)</f>
        <v>9.9</v>
      </c>
      <c r="M800" s="15">
        <f>Raw_Data!M800</f>
        <v>67.099999999999994</v>
      </c>
      <c r="N800" s="15">
        <f>Raw_Data!N800</f>
        <v>60.1</v>
      </c>
      <c r="O800" s="15">
        <f>Raw_Data!O800</f>
        <v>43.1</v>
      </c>
      <c r="P800" s="15" t="str">
        <f>Raw_Data!P800</f>
        <v>Rainfed</v>
      </c>
      <c r="Q800" s="15">
        <f>Raw_Data!Q800</f>
        <v>227.5</v>
      </c>
      <c r="R800" s="15">
        <f>Raw_Data!R800</f>
        <v>4.3099999999999996</v>
      </c>
      <c r="S800" s="15">
        <f>Raw_Data!S800</f>
        <v>0.94</v>
      </c>
      <c r="T800" s="18">
        <f>IF(Raw_Data!T800="",ROUND(AVERAGEIFS(Raw_Data!$T$2:$T$4001,Raw_Data!$E$2:$E$4001,E800,Raw_Data!$D$2:$D$4001,D800),2),IF(Raw_Data!T800&gt;INDEX(Cleaning_Reference!$F$6:$F$13,MATCH(D800,Cleaning_Reference!$A$6:$A$13,0)),INDEX(Cleaning_Reference!$F$6:$F$13,MATCH(D800,Cleaning_Reference!$A$6:$A$13,0)),Raw_Data!T800))</f>
        <v>0.83</v>
      </c>
      <c r="U800" s="15">
        <f>Raw_Data!U800</f>
        <v>5.48</v>
      </c>
      <c r="V800" s="15">
        <f>Raw_Data!V800</f>
        <v>54899</v>
      </c>
      <c r="W800" s="15">
        <f>Raw_Data!W800</f>
        <v>492669</v>
      </c>
      <c r="X800" s="15">
        <f>Raw_Data!X800</f>
        <v>300847</v>
      </c>
      <c r="Y800" s="15">
        <f>Raw_Data!Y800</f>
        <v>-191822</v>
      </c>
      <c r="Z800" s="15">
        <f>Raw_Data!Z800</f>
        <v>2925</v>
      </c>
      <c r="AA800" s="15">
        <f>Raw_Data!AA800</f>
        <v>1.8740000000000001</v>
      </c>
      <c r="AB800" s="15">
        <f>Raw_Data!AB800</f>
        <v>52.2</v>
      </c>
      <c r="AC800" s="19" t="str">
        <f>IF(Raw_Data!G800="","Yes","No")</f>
        <v>No</v>
      </c>
      <c r="AD800" s="19" t="str">
        <f>IF(Raw_Data!L800="","Yes","No")</f>
        <v>No</v>
      </c>
      <c r="AE800" s="19" t="str">
        <f>IF(Raw_Data!T800="","Imputed",IF(Raw_Data!T800&gt;INDEX(Cleaning_Reference!$F$6:$F$13,MATCH(D800,Cleaning_Reference!$A$6:$A$13,0)),"Capped","Original"))</f>
        <v>Original</v>
      </c>
      <c r="AF800" s="21">
        <f t="shared" si="12"/>
        <v>5.48</v>
      </c>
    </row>
    <row r="801" spans="1:32" ht="15" customHeight="1" x14ac:dyDescent="0.3">
      <c r="A801" s="20" t="str">
        <f>Raw_Data!A801</f>
        <v>SF10800</v>
      </c>
      <c r="B801" s="15" t="str">
        <f>Raw_Data!B801</f>
        <v>Maharashtra</v>
      </c>
      <c r="C801" s="15" t="str">
        <f>Raw_Data!C801</f>
        <v>Nashik</v>
      </c>
      <c r="D801" s="15" t="str">
        <f>Raw_Data!D801</f>
        <v>Groundnut</v>
      </c>
      <c r="E801" s="15" t="str">
        <f>Raw_Data!E801</f>
        <v>Zaid</v>
      </c>
      <c r="F801" s="15">
        <f>Raw_Data!F801</f>
        <v>2.84</v>
      </c>
      <c r="G801" s="18">
        <f>IF(Raw_Data!G801="",ROUND(AVERAGEIFS(Raw_Data!$G$2:$G$4001,Raw_Data!$E$2:$E$4001,E801),1),Raw_Data!G801)</f>
        <v>85.1</v>
      </c>
      <c r="H801" s="15">
        <f>Raw_Data!H801</f>
        <v>27.9</v>
      </c>
      <c r="I801" s="15">
        <f>Raw_Data!I801</f>
        <v>66.099999999999994</v>
      </c>
      <c r="J801" s="15">
        <f>Raw_Data!J801</f>
        <v>9</v>
      </c>
      <c r="K801" s="15">
        <f>Raw_Data!K801</f>
        <v>7.74</v>
      </c>
      <c r="L801" s="18">
        <f>IF(Raw_Data!L801="",ROUND(AVERAGEIFS(Raw_Data!$L$2:$L$4001,Raw_Data!$E$2:$E$4001,E801),1),Raw_Data!L801)</f>
        <v>20.9</v>
      </c>
      <c r="M801" s="15">
        <f>Raw_Data!M801</f>
        <v>150.1</v>
      </c>
      <c r="N801" s="15">
        <f>Raw_Data!N801</f>
        <v>31.8</v>
      </c>
      <c r="O801" s="15">
        <f>Raw_Data!O801</f>
        <v>97.9</v>
      </c>
      <c r="P801" s="15" t="str">
        <f>Raw_Data!P801</f>
        <v>Flood</v>
      </c>
      <c r="Q801" s="15">
        <f>Raw_Data!Q801</f>
        <v>232.8</v>
      </c>
      <c r="R801" s="15">
        <f>Raw_Data!R801</f>
        <v>3.79</v>
      </c>
      <c r="S801" s="15">
        <f>Raw_Data!S801</f>
        <v>0.96</v>
      </c>
      <c r="T801" s="18">
        <f>IF(Raw_Data!T801="",ROUND(AVERAGEIFS(Raw_Data!$T$2:$T$4001,Raw_Data!$E$2:$E$4001,E801,Raw_Data!$D$2:$D$4001,D801),2),IF(Raw_Data!T801&gt;INDEX(Cleaning_Reference!$F$6:$F$13,MATCH(D801,Cleaning_Reference!$A$6:$A$13,0)),INDEX(Cleaning_Reference!$F$6:$F$13,MATCH(D801,Cleaning_Reference!$A$6:$A$13,0)),Raw_Data!T801))</f>
        <v>0.35</v>
      </c>
      <c r="U801" s="15">
        <f>Raw_Data!U801</f>
        <v>0.99</v>
      </c>
      <c r="V801" s="15">
        <f>Raw_Data!V801</f>
        <v>53963</v>
      </c>
      <c r="W801" s="15">
        <f>Raw_Data!W801</f>
        <v>203574</v>
      </c>
      <c r="X801" s="15">
        <f>Raw_Data!X801</f>
        <v>53423</v>
      </c>
      <c r="Y801" s="15">
        <f>Raw_Data!Y801</f>
        <v>-150151</v>
      </c>
      <c r="Z801" s="15">
        <f>Raw_Data!Z801</f>
        <v>1617</v>
      </c>
      <c r="AA801" s="15">
        <f>Raw_Data!AA801</f>
        <v>0.61199999999999999</v>
      </c>
      <c r="AB801" s="15">
        <f>Raw_Data!AB801</f>
        <v>42.6</v>
      </c>
      <c r="AC801" s="19" t="str">
        <f>IF(Raw_Data!G801="","Yes","No")</f>
        <v>No</v>
      </c>
      <c r="AD801" s="19" t="str">
        <f>IF(Raw_Data!L801="","Yes","No")</f>
        <v>No</v>
      </c>
      <c r="AE801" s="19" t="str">
        <f>IF(Raw_Data!T801="","Imputed",IF(Raw_Data!T801&gt;INDEX(Cleaning_Reference!$F$6:$F$13,MATCH(D801,Cleaning_Reference!$A$6:$A$13,0)),"Capped","Original"))</f>
        <v>Original</v>
      </c>
      <c r="AF801" s="21">
        <f t="shared" si="12"/>
        <v>0.99</v>
      </c>
    </row>
    <row r="802" spans="1:32" ht="15" customHeight="1" x14ac:dyDescent="0.3">
      <c r="A802" s="20" t="str">
        <f>Raw_Data!A802</f>
        <v>SF10801</v>
      </c>
      <c r="B802" s="15" t="str">
        <f>Raw_Data!B802</f>
        <v>Maharashtra</v>
      </c>
      <c r="C802" s="15" t="str">
        <f>Raw_Data!C802</f>
        <v>Indore</v>
      </c>
      <c r="D802" s="15" t="str">
        <f>Raw_Data!D802</f>
        <v>Groundnut</v>
      </c>
      <c r="E802" s="15" t="str">
        <f>Raw_Data!E802</f>
        <v>Rabi</v>
      </c>
      <c r="F802" s="15">
        <f>Raw_Data!F802</f>
        <v>4.43</v>
      </c>
      <c r="G802" s="18">
        <f>IF(Raw_Data!G802="",ROUND(AVERAGEIFS(Raw_Data!$G$2:$G$4001,Raw_Data!$E$2:$E$4001,E802),1),Raw_Data!G802)</f>
        <v>551.20000000000005</v>
      </c>
      <c r="H802" s="15">
        <f>Raw_Data!H802</f>
        <v>23.8</v>
      </c>
      <c r="I802" s="15">
        <f>Raw_Data!I802</f>
        <v>48.4</v>
      </c>
      <c r="J802" s="15">
        <f>Raw_Data!J802</f>
        <v>8.5</v>
      </c>
      <c r="K802" s="15">
        <f>Raw_Data!K802</f>
        <v>8.26</v>
      </c>
      <c r="L802" s="18">
        <f>IF(Raw_Data!L802="",ROUND(AVERAGEIFS(Raw_Data!$L$2:$L$4001,Raw_Data!$E$2:$E$4001,E802),1),Raw_Data!L802)</f>
        <v>19.600000000000001</v>
      </c>
      <c r="M802" s="15">
        <f>Raw_Data!M802</f>
        <v>169.8</v>
      </c>
      <c r="N802" s="15">
        <f>Raw_Data!N802</f>
        <v>63.3</v>
      </c>
      <c r="O802" s="15">
        <f>Raw_Data!O802</f>
        <v>156.6</v>
      </c>
      <c r="P802" s="15" t="str">
        <f>Raw_Data!P802</f>
        <v>Flood</v>
      </c>
      <c r="Q802" s="15">
        <f>Raw_Data!Q802</f>
        <v>163.4</v>
      </c>
      <c r="R802" s="15">
        <f>Raw_Data!R802</f>
        <v>2.95</v>
      </c>
      <c r="S802" s="15">
        <f>Raw_Data!S802</f>
        <v>0.92</v>
      </c>
      <c r="T802" s="18">
        <f>IF(Raw_Data!T802="",ROUND(AVERAGEIFS(Raw_Data!$T$2:$T$4001,Raw_Data!$E$2:$E$4001,E802,Raw_Data!$D$2:$D$4001,D802),2),IF(Raw_Data!T802&gt;INDEX(Cleaning_Reference!$F$6:$F$13,MATCH(D802,Cleaning_Reference!$A$6:$A$13,0)),INDEX(Cleaning_Reference!$F$6:$F$13,MATCH(D802,Cleaning_Reference!$A$6:$A$13,0)),Raw_Data!T802))</f>
        <v>0.3</v>
      </c>
      <c r="U802" s="15">
        <f>Raw_Data!U802</f>
        <v>1.33</v>
      </c>
      <c r="V802" s="15">
        <f>Raw_Data!V802</f>
        <v>53285</v>
      </c>
      <c r="W802" s="15">
        <f>Raw_Data!W802</f>
        <v>329423</v>
      </c>
      <c r="X802" s="15">
        <f>Raw_Data!X802</f>
        <v>70869</v>
      </c>
      <c r="Y802" s="15">
        <f>Raw_Data!Y802</f>
        <v>-258554</v>
      </c>
      <c r="Z802" s="15">
        <f>Raw_Data!Z802</f>
        <v>3083</v>
      </c>
      <c r="AA802" s="15">
        <f>Raw_Data!AA802</f>
        <v>0.43099999999999999</v>
      </c>
      <c r="AB802" s="15">
        <f>Raw_Data!AB802</f>
        <v>45.4</v>
      </c>
      <c r="AC802" s="19" t="str">
        <f>IF(Raw_Data!G802="","Yes","No")</f>
        <v>No</v>
      </c>
      <c r="AD802" s="19" t="str">
        <f>IF(Raw_Data!L802="","Yes","No")</f>
        <v>No</v>
      </c>
      <c r="AE802" s="19" t="str">
        <f>IF(Raw_Data!T802="","Imputed",IF(Raw_Data!T802&gt;INDEX(Cleaning_Reference!$F$6:$F$13,MATCH(D802,Cleaning_Reference!$A$6:$A$13,0)),"Capped","Original"))</f>
        <v>Original</v>
      </c>
      <c r="AF802" s="21">
        <f t="shared" si="12"/>
        <v>1.33</v>
      </c>
    </row>
    <row r="803" spans="1:32" ht="15" customHeight="1" x14ac:dyDescent="0.3">
      <c r="A803" s="20" t="str">
        <f>Raw_Data!A803</f>
        <v>SF10802</v>
      </c>
      <c r="B803" s="15" t="str">
        <f>Raw_Data!B803</f>
        <v>Gujarat</v>
      </c>
      <c r="C803" s="15" t="str">
        <f>Raw_Data!C803</f>
        <v>Indore</v>
      </c>
      <c r="D803" s="15" t="str">
        <f>Raw_Data!D803</f>
        <v>Maize</v>
      </c>
      <c r="E803" s="15" t="str">
        <f>Raw_Data!E803</f>
        <v>Kharif</v>
      </c>
      <c r="F803" s="15">
        <f>Raw_Data!F803</f>
        <v>6.02</v>
      </c>
      <c r="G803" s="18">
        <f>IF(Raw_Data!G803="",ROUND(AVERAGEIFS(Raw_Data!$G$2:$G$4001,Raw_Data!$E$2:$E$4001,E803),1),Raw_Data!G803)</f>
        <v>1282.5</v>
      </c>
      <c r="H803" s="15">
        <f>Raw_Data!H803</f>
        <v>26.7</v>
      </c>
      <c r="I803" s="15">
        <f>Raw_Data!I803</f>
        <v>60.9</v>
      </c>
      <c r="J803" s="15">
        <f>Raw_Data!J803</f>
        <v>5.5</v>
      </c>
      <c r="K803" s="15">
        <f>Raw_Data!K803</f>
        <v>6.52</v>
      </c>
      <c r="L803" s="18">
        <f>IF(Raw_Data!L803="",ROUND(AVERAGEIFS(Raw_Data!$L$2:$L$4001,Raw_Data!$E$2:$E$4001,E803),1),Raw_Data!L803)</f>
        <v>32.700000000000003</v>
      </c>
      <c r="M803" s="15">
        <f>Raw_Data!M803</f>
        <v>53.3</v>
      </c>
      <c r="N803" s="15">
        <f>Raw_Data!N803</f>
        <v>68.2</v>
      </c>
      <c r="O803" s="15">
        <f>Raw_Data!O803</f>
        <v>94.8</v>
      </c>
      <c r="P803" s="15" t="str">
        <f>Raw_Data!P803</f>
        <v>Drip</v>
      </c>
      <c r="Q803" s="15">
        <f>Raw_Data!Q803</f>
        <v>209.6</v>
      </c>
      <c r="R803" s="15">
        <f>Raw_Data!R803</f>
        <v>6.83</v>
      </c>
      <c r="S803" s="15">
        <f>Raw_Data!S803</f>
        <v>0.87</v>
      </c>
      <c r="T803" s="18">
        <f>IF(Raw_Data!T803="",ROUND(AVERAGEIFS(Raw_Data!$T$2:$T$4001,Raw_Data!$E$2:$E$4001,E803,Raw_Data!$D$2:$D$4001,D803),2),IF(Raw_Data!T803&gt;INDEX(Cleaning_Reference!$F$6:$F$13,MATCH(D803,Cleaning_Reference!$A$6:$A$13,0)),INDEX(Cleaning_Reference!$F$6:$F$13,MATCH(D803,Cleaning_Reference!$A$6:$A$13,0)),Raw_Data!T803))</f>
        <v>3.51</v>
      </c>
      <c r="U803" s="15">
        <f>Raw_Data!U803</f>
        <v>21.13</v>
      </c>
      <c r="V803" s="15">
        <f>Raw_Data!V803</f>
        <v>20737</v>
      </c>
      <c r="W803" s="15">
        <f>Raw_Data!W803</f>
        <v>378503</v>
      </c>
      <c r="X803" s="15">
        <f>Raw_Data!X803</f>
        <v>438173</v>
      </c>
      <c r="Y803" s="15">
        <f>Raw_Data!Y803</f>
        <v>59670</v>
      </c>
      <c r="Z803" s="15">
        <f>Raw_Data!Z803</f>
        <v>2959</v>
      </c>
      <c r="AA803" s="15">
        <f>Raw_Data!AA803</f>
        <v>7.141</v>
      </c>
      <c r="AB803" s="15">
        <f>Raw_Data!AB803</f>
        <v>56.8</v>
      </c>
      <c r="AC803" s="19" t="str">
        <f>IF(Raw_Data!G803="","Yes","No")</f>
        <v>No</v>
      </c>
      <c r="AD803" s="19" t="str">
        <f>IF(Raw_Data!L803="","Yes","No")</f>
        <v>No</v>
      </c>
      <c r="AE803" s="19" t="str">
        <f>IF(Raw_Data!T803="","Imputed",IF(Raw_Data!T803&gt;INDEX(Cleaning_Reference!$F$6:$F$13,MATCH(D803,Cleaning_Reference!$A$6:$A$13,0)),"Capped","Original"))</f>
        <v>Original</v>
      </c>
      <c r="AF803" s="21">
        <f t="shared" si="12"/>
        <v>21.13</v>
      </c>
    </row>
    <row r="804" spans="1:32" ht="15" customHeight="1" x14ac:dyDescent="0.3">
      <c r="A804" s="20" t="str">
        <f>Raw_Data!A804</f>
        <v>SF10803</v>
      </c>
      <c r="B804" s="15" t="str">
        <f>Raw_Data!B804</f>
        <v>Madhya Pradesh</v>
      </c>
      <c r="C804" s="15" t="str">
        <f>Raw_Data!C804</f>
        <v>Raichur</v>
      </c>
      <c r="D804" s="15" t="str">
        <f>Raw_Data!D804</f>
        <v>Sugarcane</v>
      </c>
      <c r="E804" s="15" t="str">
        <f>Raw_Data!E804</f>
        <v>Kharif</v>
      </c>
      <c r="F804" s="15">
        <f>Raw_Data!F804</f>
        <v>7.74</v>
      </c>
      <c r="G804" s="18">
        <f>IF(Raw_Data!G804="",ROUND(AVERAGEIFS(Raw_Data!$G$2:$G$4001,Raw_Data!$E$2:$E$4001,E804),1),Raw_Data!G804)</f>
        <v>1075.0999999999999</v>
      </c>
      <c r="H804" s="15">
        <f>Raw_Data!H804</f>
        <v>27.6</v>
      </c>
      <c r="I804" s="15">
        <f>Raw_Data!I804</f>
        <v>74.599999999999994</v>
      </c>
      <c r="J804" s="15">
        <f>Raw_Data!J804</f>
        <v>6.7</v>
      </c>
      <c r="K804" s="15">
        <f>Raw_Data!K804</f>
        <v>6.49</v>
      </c>
      <c r="L804" s="18">
        <f>IF(Raw_Data!L804="",ROUND(AVERAGEIFS(Raw_Data!$L$2:$L$4001,Raw_Data!$E$2:$E$4001,E804),1),Raw_Data!L804)</f>
        <v>24.6</v>
      </c>
      <c r="M804" s="15">
        <f>Raw_Data!M804</f>
        <v>169.9</v>
      </c>
      <c r="N804" s="15">
        <f>Raw_Data!N804</f>
        <v>55.2</v>
      </c>
      <c r="O804" s="15">
        <f>Raw_Data!O804</f>
        <v>86.6</v>
      </c>
      <c r="P804" s="15" t="str">
        <f>Raw_Data!P804</f>
        <v>Drip</v>
      </c>
      <c r="Q804" s="15">
        <f>Raw_Data!Q804</f>
        <v>164.1</v>
      </c>
      <c r="R804" s="15">
        <f>Raw_Data!R804</f>
        <v>6.68</v>
      </c>
      <c r="S804" s="15">
        <f>Raw_Data!S804</f>
        <v>0.73</v>
      </c>
      <c r="T804" s="18">
        <f>IF(Raw_Data!T804="",ROUND(AVERAGEIFS(Raw_Data!$T$2:$T$4001,Raw_Data!$E$2:$E$4001,E804,Raw_Data!$D$2:$D$4001,D804),2),IF(Raw_Data!T804&gt;INDEX(Cleaning_Reference!$F$6:$F$13,MATCH(D804,Cleaning_Reference!$A$6:$A$13,0)),INDEX(Cleaning_Reference!$F$6:$F$13,MATCH(D804,Cleaning_Reference!$A$6:$A$13,0)),Raw_Data!T804))</f>
        <v>69.75</v>
      </c>
      <c r="U804" s="15">
        <f>Raw_Data!U804</f>
        <v>539.86</v>
      </c>
      <c r="V804" s="15">
        <f>Raw_Data!V804</f>
        <v>4014</v>
      </c>
      <c r="W804" s="15">
        <f>Raw_Data!W804</f>
        <v>503585</v>
      </c>
      <c r="X804" s="15">
        <f>Raw_Data!X804</f>
        <v>2166998</v>
      </c>
      <c r="Y804" s="15">
        <f>Raw_Data!Y804</f>
        <v>1663413</v>
      </c>
      <c r="Z804" s="15">
        <f>Raw_Data!Z804</f>
        <v>12514</v>
      </c>
      <c r="AA804" s="15">
        <f>Raw_Data!AA804</f>
        <v>43.14</v>
      </c>
      <c r="AB804" s="15">
        <f>Raw_Data!AB804</f>
        <v>49.9</v>
      </c>
      <c r="AC804" s="19" t="str">
        <f>IF(Raw_Data!G804="","Yes","No")</f>
        <v>No</v>
      </c>
      <c r="AD804" s="19" t="str">
        <f>IF(Raw_Data!L804="","Yes","No")</f>
        <v>No</v>
      </c>
      <c r="AE804" s="19" t="str">
        <f>IF(Raw_Data!T804="","Imputed",IF(Raw_Data!T804&gt;INDEX(Cleaning_Reference!$F$6:$F$13,MATCH(D804,Cleaning_Reference!$A$6:$A$13,0)),"Capped","Original"))</f>
        <v>Original</v>
      </c>
      <c r="AF804" s="21">
        <f t="shared" si="12"/>
        <v>539.87</v>
      </c>
    </row>
    <row r="805" spans="1:32" ht="15" customHeight="1" x14ac:dyDescent="0.3">
      <c r="A805" s="20" t="str">
        <f>Raw_Data!A805</f>
        <v>SF10804</v>
      </c>
      <c r="B805" s="15" t="str">
        <f>Raw_Data!B805</f>
        <v>Punjab</v>
      </c>
      <c r="C805" s="15" t="str">
        <f>Raw_Data!C805</f>
        <v>Nashik</v>
      </c>
      <c r="D805" s="15" t="str">
        <f>Raw_Data!D805</f>
        <v>Cotton</v>
      </c>
      <c r="E805" s="15" t="str">
        <f>Raw_Data!E805</f>
        <v>Rabi</v>
      </c>
      <c r="F805" s="15">
        <f>Raw_Data!F805</f>
        <v>8.4600000000000009</v>
      </c>
      <c r="G805" s="18">
        <f>IF(Raw_Data!G805="",ROUND(AVERAGEIFS(Raw_Data!$G$2:$G$4001,Raw_Data!$E$2:$E$4001,E805),1),Raw_Data!G805)</f>
        <v>610.29999999999995</v>
      </c>
      <c r="H805" s="15">
        <f>Raw_Data!H805</f>
        <v>23.5</v>
      </c>
      <c r="I805" s="15">
        <f>Raw_Data!I805</f>
        <v>56.2</v>
      </c>
      <c r="J805" s="15">
        <f>Raw_Data!J805</f>
        <v>8.5</v>
      </c>
      <c r="K805" s="15">
        <f>Raw_Data!K805</f>
        <v>7.64</v>
      </c>
      <c r="L805" s="18">
        <f>IF(Raw_Data!L805="",ROUND(AVERAGEIFS(Raw_Data!$L$2:$L$4001,Raw_Data!$E$2:$E$4001,E805),1),Raw_Data!L805)</f>
        <v>30</v>
      </c>
      <c r="M805" s="15">
        <f>Raw_Data!M805</f>
        <v>140.6</v>
      </c>
      <c r="N805" s="15">
        <f>Raw_Data!N805</f>
        <v>58.4</v>
      </c>
      <c r="O805" s="15">
        <f>Raw_Data!O805</f>
        <v>33.1</v>
      </c>
      <c r="P805" s="15" t="str">
        <f>Raw_Data!P805</f>
        <v>Rainfed</v>
      </c>
      <c r="Q805" s="15">
        <f>Raw_Data!Q805</f>
        <v>239.2</v>
      </c>
      <c r="R805" s="15">
        <f>Raw_Data!R805</f>
        <v>7.05</v>
      </c>
      <c r="S805" s="15">
        <f>Raw_Data!S805</f>
        <v>0.73</v>
      </c>
      <c r="T805" s="18">
        <f>IF(Raw_Data!T805="",ROUND(AVERAGEIFS(Raw_Data!$T$2:$T$4001,Raw_Data!$E$2:$E$4001,E805,Raw_Data!$D$2:$D$4001,D805),2),IF(Raw_Data!T805&gt;INDEX(Cleaning_Reference!$F$6:$F$13,MATCH(D805,Cleaning_Reference!$A$6:$A$13,0)),INDEX(Cleaning_Reference!$F$6:$F$13,MATCH(D805,Cleaning_Reference!$A$6:$A$13,0)),Raw_Data!T805))</f>
        <v>0.47</v>
      </c>
      <c r="U805" s="15">
        <f>Raw_Data!U805</f>
        <v>3.98</v>
      </c>
      <c r="V805" s="15">
        <f>Raw_Data!V805</f>
        <v>70321</v>
      </c>
      <c r="W805" s="15">
        <f>Raw_Data!W805</f>
        <v>578332</v>
      </c>
      <c r="X805" s="15">
        <f>Raw_Data!X805</f>
        <v>279878</v>
      </c>
      <c r="Y805" s="15">
        <f>Raw_Data!Y805</f>
        <v>-298454</v>
      </c>
      <c r="Z805" s="15">
        <f>Raw_Data!Z805</f>
        <v>2531</v>
      </c>
      <c r="AA805" s="15">
        <f>Raw_Data!AA805</f>
        <v>1.573</v>
      </c>
      <c r="AB805" s="15">
        <f>Raw_Data!AB805</f>
        <v>39.9</v>
      </c>
      <c r="AC805" s="19" t="str">
        <f>IF(Raw_Data!G805="","Yes","No")</f>
        <v>No</v>
      </c>
      <c r="AD805" s="19" t="str">
        <f>IF(Raw_Data!L805="","Yes","No")</f>
        <v>No</v>
      </c>
      <c r="AE805" s="19" t="str">
        <f>IF(Raw_Data!T805="","Imputed",IF(Raw_Data!T805&gt;INDEX(Cleaning_Reference!$F$6:$F$13,MATCH(D805,Cleaning_Reference!$A$6:$A$13,0)),"Capped","Original"))</f>
        <v>Original</v>
      </c>
      <c r="AF805" s="21">
        <f t="shared" si="12"/>
        <v>3.98</v>
      </c>
    </row>
    <row r="806" spans="1:32" ht="15" customHeight="1" x14ac:dyDescent="0.3">
      <c r="A806" s="20" t="str">
        <f>Raw_Data!A806</f>
        <v>SF10805</v>
      </c>
      <c r="B806" s="15" t="str">
        <f>Raw_Data!B806</f>
        <v>Karnataka</v>
      </c>
      <c r="C806" s="15" t="str">
        <f>Raw_Data!C806</f>
        <v>Raichur</v>
      </c>
      <c r="D806" s="15" t="str">
        <f>Raw_Data!D806</f>
        <v>Cotton</v>
      </c>
      <c r="E806" s="15" t="str">
        <f>Raw_Data!E806</f>
        <v>Zaid</v>
      </c>
      <c r="F806" s="15">
        <f>Raw_Data!F806</f>
        <v>8.34</v>
      </c>
      <c r="G806" s="18">
        <f>IF(Raw_Data!G806="",ROUND(AVERAGEIFS(Raw_Data!$G$2:$G$4001,Raw_Data!$E$2:$E$4001,E806),1),Raw_Data!G806)</f>
        <v>80</v>
      </c>
      <c r="H806" s="15">
        <f>Raw_Data!H806</f>
        <v>32.700000000000003</v>
      </c>
      <c r="I806" s="15">
        <f>Raw_Data!I806</f>
        <v>48</v>
      </c>
      <c r="J806" s="15">
        <f>Raw_Data!J806</f>
        <v>8.6999999999999993</v>
      </c>
      <c r="K806" s="15">
        <f>Raw_Data!K806</f>
        <v>7.8</v>
      </c>
      <c r="L806" s="18">
        <f>IF(Raw_Data!L806="",ROUND(AVERAGEIFS(Raw_Data!$L$2:$L$4001,Raw_Data!$E$2:$E$4001,E806),1),Raw_Data!L806)</f>
        <v>17.600000000000001</v>
      </c>
      <c r="M806" s="15">
        <f>Raw_Data!M806</f>
        <v>40</v>
      </c>
      <c r="N806" s="15">
        <f>Raw_Data!N806</f>
        <v>65.900000000000006</v>
      </c>
      <c r="O806" s="15">
        <f>Raw_Data!O806</f>
        <v>100.3</v>
      </c>
      <c r="P806" s="15" t="str">
        <f>Raw_Data!P806</f>
        <v>Sprinkler</v>
      </c>
      <c r="Q806" s="15">
        <f>Raw_Data!Q806</f>
        <v>260.39999999999998</v>
      </c>
      <c r="R806" s="15">
        <f>Raw_Data!R806</f>
        <v>7.97</v>
      </c>
      <c r="S806" s="15">
        <f>Raw_Data!S806</f>
        <v>0.94</v>
      </c>
      <c r="T806" s="18">
        <f>IF(Raw_Data!T806="",ROUND(AVERAGEIFS(Raw_Data!$T$2:$T$4001,Raw_Data!$E$2:$E$4001,E806,Raw_Data!$D$2:$D$4001,D806),2),IF(Raw_Data!T806&gt;INDEX(Cleaning_Reference!$F$6:$F$13,MATCH(D806,Cleaning_Reference!$A$6:$A$13,0)),INDEX(Cleaning_Reference!$F$6:$F$13,MATCH(D806,Cleaning_Reference!$A$6:$A$13,0)),Raw_Data!T806))</f>
        <v>0.3</v>
      </c>
      <c r="U806" s="15">
        <f>Raw_Data!U806</f>
        <v>2.5</v>
      </c>
      <c r="V806" s="15">
        <f>Raw_Data!V806</f>
        <v>57144</v>
      </c>
      <c r="W806" s="15">
        <f>Raw_Data!W806</f>
        <v>535678</v>
      </c>
      <c r="X806" s="15">
        <f>Raw_Data!X806</f>
        <v>142860</v>
      </c>
      <c r="Y806" s="15">
        <f>Raw_Data!Y806</f>
        <v>-392818</v>
      </c>
      <c r="Z806" s="15">
        <f>Raw_Data!Z806</f>
        <v>6308</v>
      </c>
      <c r="AA806" s="15">
        <f>Raw_Data!AA806</f>
        <v>0.39600000000000002</v>
      </c>
      <c r="AB806" s="15">
        <f>Raw_Data!AB806</f>
        <v>48.4</v>
      </c>
      <c r="AC806" s="19" t="str">
        <f>IF(Raw_Data!G806="","Yes","No")</f>
        <v>No</v>
      </c>
      <c r="AD806" s="19" t="str">
        <f>IF(Raw_Data!L806="","Yes","No")</f>
        <v>No</v>
      </c>
      <c r="AE806" s="19" t="str">
        <f>IF(Raw_Data!T806="","Imputed",IF(Raw_Data!T806&gt;INDEX(Cleaning_Reference!$F$6:$F$13,MATCH(D806,Cleaning_Reference!$A$6:$A$13,0)),"Capped","Original"))</f>
        <v>Original</v>
      </c>
      <c r="AF806" s="21">
        <f t="shared" si="12"/>
        <v>2.5</v>
      </c>
    </row>
    <row r="807" spans="1:32" ht="15" customHeight="1" x14ac:dyDescent="0.3">
      <c r="A807" s="20" t="str">
        <f>Raw_Data!A807</f>
        <v>SF10806</v>
      </c>
      <c r="B807" s="15" t="str">
        <f>Raw_Data!B807</f>
        <v>Karnataka</v>
      </c>
      <c r="C807" s="15" t="str">
        <f>Raw_Data!C807</f>
        <v>Ludhiana</v>
      </c>
      <c r="D807" s="15" t="str">
        <f>Raw_Data!D807</f>
        <v>Maize</v>
      </c>
      <c r="E807" s="15" t="str">
        <f>Raw_Data!E807</f>
        <v>Kharif</v>
      </c>
      <c r="F807" s="15">
        <f>Raw_Data!F807</f>
        <v>9.8699999999999992</v>
      </c>
      <c r="G807" s="18">
        <f>IF(Raw_Data!G807="",ROUND(AVERAGEIFS(Raw_Data!$G$2:$G$4001,Raw_Data!$E$2:$E$4001,E807),1),Raw_Data!G807)</f>
        <v>918.8</v>
      </c>
      <c r="H807" s="15">
        <f>Raw_Data!H807</f>
        <v>32.799999999999997</v>
      </c>
      <c r="I807" s="15">
        <f>Raw_Data!I807</f>
        <v>56.9</v>
      </c>
      <c r="J807" s="15">
        <f>Raw_Data!J807</f>
        <v>6.8</v>
      </c>
      <c r="K807" s="15">
        <f>Raw_Data!K807</f>
        <v>6.5</v>
      </c>
      <c r="L807" s="18">
        <f>IF(Raw_Data!L807="",ROUND(AVERAGEIFS(Raw_Data!$L$2:$L$4001,Raw_Data!$E$2:$E$4001,E807),1),Raw_Data!L807)</f>
        <v>29.9</v>
      </c>
      <c r="M807" s="15">
        <f>Raw_Data!M807</f>
        <v>151.5</v>
      </c>
      <c r="N807" s="15">
        <f>Raw_Data!N807</f>
        <v>63.9</v>
      </c>
      <c r="O807" s="15">
        <f>Raw_Data!O807</f>
        <v>152</v>
      </c>
      <c r="P807" s="15" t="str">
        <f>Raw_Data!P807</f>
        <v>Drip</v>
      </c>
      <c r="Q807" s="15">
        <f>Raw_Data!Q807</f>
        <v>211.9</v>
      </c>
      <c r="R807" s="15">
        <f>Raw_Data!R807</f>
        <v>4.74</v>
      </c>
      <c r="S807" s="15">
        <f>Raw_Data!S807</f>
        <v>0.85</v>
      </c>
      <c r="T807" s="18">
        <f>IF(Raw_Data!T807="",ROUND(AVERAGEIFS(Raw_Data!$T$2:$T$4001,Raw_Data!$E$2:$E$4001,E807,Raw_Data!$D$2:$D$4001,D807),2),IF(Raw_Data!T807&gt;INDEX(Cleaning_Reference!$F$6:$F$13,MATCH(D807,Cleaning_Reference!$A$6:$A$13,0)),INDEX(Cleaning_Reference!$F$6:$F$13,MATCH(D807,Cleaning_Reference!$A$6:$A$13,0)),Raw_Data!T807))</f>
        <v>4.8499999999999996</v>
      </c>
      <c r="U807" s="15">
        <f>Raw_Data!U807</f>
        <v>47.87</v>
      </c>
      <c r="V807" s="15">
        <f>Raw_Data!V807</f>
        <v>20810</v>
      </c>
      <c r="W807" s="15">
        <f>Raw_Data!W807</f>
        <v>711204</v>
      </c>
      <c r="X807" s="15">
        <f>Raw_Data!X807</f>
        <v>996175</v>
      </c>
      <c r="Y807" s="15">
        <f>Raw_Data!Y807</f>
        <v>284971</v>
      </c>
      <c r="Z807" s="15">
        <f>Raw_Data!Z807</f>
        <v>5333</v>
      </c>
      <c r="AA807" s="15">
        <f>Raw_Data!AA807</f>
        <v>8.9760000000000009</v>
      </c>
      <c r="AB807" s="15">
        <f>Raw_Data!AB807</f>
        <v>53.7</v>
      </c>
      <c r="AC807" s="19" t="str">
        <f>IF(Raw_Data!G807="","Yes","No")</f>
        <v>No</v>
      </c>
      <c r="AD807" s="19" t="str">
        <f>IF(Raw_Data!L807="","Yes","No")</f>
        <v>No</v>
      </c>
      <c r="AE807" s="19" t="str">
        <f>IF(Raw_Data!T807="","Imputed",IF(Raw_Data!T807&gt;INDEX(Cleaning_Reference!$F$6:$F$13,MATCH(D807,Cleaning_Reference!$A$6:$A$13,0)),"Capped","Original"))</f>
        <v>Original</v>
      </c>
      <c r="AF807" s="21">
        <f t="shared" si="12"/>
        <v>47.87</v>
      </c>
    </row>
    <row r="808" spans="1:32" ht="15" customHeight="1" x14ac:dyDescent="0.3">
      <c r="A808" s="20" t="str">
        <f>Raw_Data!A808</f>
        <v>SF10807</v>
      </c>
      <c r="B808" s="15" t="str">
        <f>Raw_Data!B808</f>
        <v>Punjab</v>
      </c>
      <c r="C808" s="15" t="str">
        <f>Raw_Data!C808</f>
        <v>Warangal</v>
      </c>
      <c r="D808" s="15" t="str">
        <f>Raw_Data!D808</f>
        <v>Cotton</v>
      </c>
      <c r="E808" s="15" t="str">
        <f>Raw_Data!E808</f>
        <v>Kharif</v>
      </c>
      <c r="F808" s="15">
        <f>Raw_Data!F808</f>
        <v>13.6</v>
      </c>
      <c r="G808" s="18">
        <f>IF(Raw_Data!G808="",ROUND(AVERAGEIFS(Raw_Data!$G$2:$G$4001,Raw_Data!$E$2:$E$4001,E808),1),Raw_Data!G808)</f>
        <v>1089.2</v>
      </c>
      <c r="H808" s="15">
        <f>Raw_Data!H808</f>
        <v>28.4</v>
      </c>
      <c r="I808" s="15">
        <f>Raw_Data!I808</f>
        <v>68.099999999999994</v>
      </c>
      <c r="J808" s="15">
        <f>Raw_Data!J808</f>
        <v>6.5</v>
      </c>
      <c r="K808" s="15">
        <f>Raw_Data!K808</f>
        <v>5.72</v>
      </c>
      <c r="L808" s="18">
        <f>IF(Raw_Data!L808="",ROUND(AVERAGEIFS(Raw_Data!$L$2:$L$4001,Raw_Data!$E$2:$E$4001,E808),1),Raw_Data!L808)</f>
        <v>27.9</v>
      </c>
      <c r="M808" s="15">
        <f>Raw_Data!M808</f>
        <v>124.9</v>
      </c>
      <c r="N808" s="15">
        <f>Raw_Data!N808</f>
        <v>56.2</v>
      </c>
      <c r="O808" s="15">
        <f>Raw_Data!O808</f>
        <v>126.1</v>
      </c>
      <c r="P808" s="15" t="str">
        <f>Raw_Data!P808</f>
        <v>Rainfed</v>
      </c>
      <c r="Q808" s="15">
        <f>Raw_Data!Q808</f>
        <v>178.7</v>
      </c>
      <c r="R808" s="15">
        <f>Raw_Data!R808</f>
        <v>4.71</v>
      </c>
      <c r="S808" s="15">
        <f>Raw_Data!S808</f>
        <v>0.98</v>
      </c>
      <c r="T808" s="18">
        <f>IF(Raw_Data!T808="",ROUND(AVERAGEIFS(Raw_Data!$T$2:$T$4001,Raw_Data!$E$2:$E$4001,E808,Raw_Data!$D$2:$D$4001,D808),2),IF(Raw_Data!T808&gt;INDEX(Cleaning_Reference!$F$6:$F$13,MATCH(D808,Cleaning_Reference!$A$6:$A$13,0)),INDEX(Cleaning_Reference!$F$6:$F$13,MATCH(D808,Cleaning_Reference!$A$6:$A$13,0)),Raw_Data!T808))</f>
        <v>0.54</v>
      </c>
      <c r="U808" s="15">
        <f>Raw_Data!U808</f>
        <v>7.34</v>
      </c>
      <c r="V808" s="15">
        <f>Raw_Data!V808</f>
        <v>66446</v>
      </c>
      <c r="W808" s="15">
        <f>Raw_Data!W808</f>
        <v>923897</v>
      </c>
      <c r="X808" s="15">
        <f>Raw_Data!X808</f>
        <v>487714</v>
      </c>
      <c r="Y808" s="15">
        <f>Raw_Data!Y808</f>
        <v>-436183</v>
      </c>
      <c r="Z808" s="15">
        <f>Raw_Data!Z808</f>
        <v>5773</v>
      </c>
      <c r="AA808" s="15">
        <f>Raw_Data!AA808</f>
        <v>1.2709999999999999</v>
      </c>
      <c r="AB808" s="15">
        <f>Raw_Data!AB808</f>
        <v>55.2</v>
      </c>
      <c r="AC808" s="19" t="str">
        <f>IF(Raw_Data!G808="","Yes","No")</f>
        <v>No</v>
      </c>
      <c r="AD808" s="19" t="str">
        <f>IF(Raw_Data!L808="","Yes","No")</f>
        <v>No</v>
      </c>
      <c r="AE808" s="19" t="str">
        <f>IF(Raw_Data!T808="","Imputed",IF(Raw_Data!T808&gt;INDEX(Cleaning_Reference!$F$6:$F$13,MATCH(D808,Cleaning_Reference!$A$6:$A$13,0)),"Capped","Original"))</f>
        <v>Original</v>
      </c>
      <c r="AF808" s="21">
        <f t="shared" si="12"/>
        <v>7.34</v>
      </c>
    </row>
    <row r="809" spans="1:32" ht="15" customHeight="1" x14ac:dyDescent="0.3">
      <c r="A809" s="20" t="str">
        <f>Raw_Data!A809</f>
        <v>SF10808</v>
      </c>
      <c r="B809" s="15" t="str">
        <f>Raw_Data!B809</f>
        <v>Maharashtra</v>
      </c>
      <c r="C809" s="15" t="str">
        <f>Raw_Data!C809</f>
        <v>Nalgonda</v>
      </c>
      <c r="D809" s="15" t="str">
        <f>Raw_Data!D809</f>
        <v>Pulses</v>
      </c>
      <c r="E809" s="15" t="str">
        <f>Raw_Data!E809</f>
        <v>Zaid</v>
      </c>
      <c r="F809" s="15">
        <f>Raw_Data!F809</f>
        <v>13.8</v>
      </c>
      <c r="G809" s="18">
        <f>IF(Raw_Data!G809="",ROUND(AVERAGEIFS(Raw_Data!$G$2:$G$4001,Raw_Data!$E$2:$E$4001,E809),1),Raw_Data!G809)</f>
        <v>299.39999999999998</v>
      </c>
      <c r="H809" s="15">
        <f>Raw_Data!H809</f>
        <v>33.6</v>
      </c>
      <c r="I809" s="15">
        <f>Raw_Data!I809</f>
        <v>55.1</v>
      </c>
      <c r="J809" s="15">
        <f>Raw_Data!J809</f>
        <v>7.4</v>
      </c>
      <c r="K809" s="15">
        <f>Raw_Data!K809</f>
        <v>6.98</v>
      </c>
      <c r="L809" s="18">
        <f>IF(Raw_Data!L809="",ROUND(AVERAGEIFS(Raw_Data!$L$2:$L$4001,Raw_Data!$E$2:$E$4001,E809),1),Raw_Data!L809)</f>
        <v>16.899999999999999</v>
      </c>
      <c r="M809" s="15">
        <f>Raw_Data!M809</f>
        <v>141.80000000000001</v>
      </c>
      <c r="N809" s="15">
        <f>Raw_Data!N809</f>
        <v>55.6</v>
      </c>
      <c r="O809" s="15">
        <f>Raw_Data!O809</f>
        <v>90</v>
      </c>
      <c r="P809" s="15" t="str">
        <f>Raw_Data!P809</f>
        <v>Flood</v>
      </c>
      <c r="Q809" s="15">
        <f>Raw_Data!Q809</f>
        <v>107.4</v>
      </c>
      <c r="R809" s="15">
        <f>Raw_Data!R809</f>
        <v>1.76</v>
      </c>
      <c r="S809" s="15">
        <f>Raw_Data!S809</f>
        <v>0.8</v>
      </c>
      <c r="T809" s="18">
        <f>IF(Raw_Data!T809="",ROUND(AVERAGEIFS(Raw_Data!$T$2:$T$4001,Raw_Data!$E$2:$E$4001,E809,Raw_Data!$D$2:$D$4001,D809),2),IF(Raw_Data!T809&gt;INDEX(Cleaning_Reference!$F$6:$F$13,MATCH(D809,Cleaning_Reference!$A$6:$A$13,0)),INDEX(Cleaning_Reference!$F$6:$F$13,MATCH(D809,Cleaning_Reference!$A$6:$A$13,0)),Raw_Data!T809))</f>
        <v>0.79</v>
      </c>
      <c r="U809" s="15">
        <f>Raw_Data!U809</f>
        <v>10.9</v>
      </c>
      <c r="V809" s="15">
        <f>Raw_Data!V809</f>
        <v>73846</v>
      </c>
      <c r="W809" s="15">
        <f>Raw_Data!W809</f>
        <v>859614</v>
      </c>
      <c r="X809" s="15">
        <f>Raw_Data!X809</f>
        <v>804921</v>
      </c>
      <c r="Y809" s="15">
        <f>Raw_Data!Y809</f>
        <v>-54693</v>
      </c>
      <c r="Z809" s="15">
        <f>Raw_Data!Z809</f>
        <v>4785</v>
      </c>
      <c r="AA809" s="15">
        <f>Raw_Data!AA809</f>
        <v>2.278</v>
      </c>
      <c r="AB809" s="15">
        <f>Raw_Data!AB809</f>
        <v>44.8</v>
      </c>
      <c r="AC809" s="19" t="str">
        <f>IF(Raw_Data!G809="","Yes","No")</f>
        <v>Yes</v>
      </c>
      <c r="AD809" s="19" t="str">
        <f>IF(Raw_Data!L809="","Yes","No")</f>
        <v>No</v>
      </c>
      <c r="AE809" s="19" t="str">
        <f>IF(Raw_Data!T809="","Imputed",IF(Raw_Data!T809&gt;INDEX(Cleaning_Reference!$F$6:$F$13,MATCH(D809,Cleaning_Reference!$A$6:$A$13,0)),"Capped","Original"))</f>
        <v>Original</v>
      </c>
      <c r="AF809" s="21">
        <f t="shared" si="12"/>
        <v>10.9</v>
      </c>
    </row>
    <row r="810" spans="1:32" ht="15" customHeight="1" x14ac:dyDescent="0.3">
      <c r="A810" s="20" t="str">
        <f>Raw_Data!A810</f>
        <v>SF10809</v>
      </c>
      <c r="B810" s="15" t="str">
        <f>Raw_Data!B810</f>
        <v>Madhya Pradesh</v>
      </c>
      <c r="C810" s="15" t="str">
        <f>Raw_Data!C810</f>
        <v>Warangal</v>
      </c>
      <c r="D810" s="15" t="str">
        <f>Raw_Data!D810</f>
        <v>Groundnut</v>
      </c>
      <c r="E810" s="15" t="str">
        <f>Raw_Data!E810</f>
        <v>Rabi</v>
      </c>
      <c r="F810" s="15">
        <f>Raw_Data!F810</f>
        <v>1.53</v>
      </c>
      <c r="G810" s="18">
        <f>IF(Raw_Data!G810="",ROUND(AVERAGEIFS(Raw_Data!$G$2:$G$4001,Raw_Data!$E$2:$E$4001,E810),1),Raw_Data!G810)</f>
        <v>165.3</v>
      </c>
      <c r="H810" s="15">
        <f>Raw_Data!H810</f>
        <v>18.399999999999999</v>
      </c>
      <c r="I810" s="15">
        <f>Raw_Data!I810</f>
        <v>62.5</v>
      </c>
      <c r="J810" s="15">
        <f>Raw_Data!J810</f>
        <v>6.6</v>
      </c>
      <c r="K810" s="15">
        <f>Raw_Data!K810</f>
        <v>8.4</v>
      </c>
      <c r="L810" s="18">
        <f>IF(Raw_Data!L810="",ROUND(AVERAGEIFS(Raw_Data!$L$2:$L$4001,Raw_Data!$E$2:$E$4001,E810),1),Raw_Data!L810)</f>
        <v>26.9</v>
      </c>
      <c r="M810" s="15">
        <f>Raw_Data!M810</f>
        <v>69.599999999999994</v>
      </c>
      <c r="N810" s="15">
        <f>Raw_Data!N810</f>
        <v>75.099999999999994</v>
      </c>
      <c r="O810" s="15">
        <f>Raw_Data!O810</f>
        <v>101.1</v>
      </c>
      <c r="P810" s="15" t="str">
        <f>Raw_Data!P810</f>
        <v>Drip</v>
      </c>
      <c r="Q810" s="15">
        <f>Raw_Data!Q810</f>
        <v>177.3</v>
      </c>
      <c r="R810" s="15">
        <f>Raw_Data!R810</f>
        <v>4.63</v>
      </c>
      <c r="S810" s="15">
        <f>Raw_Data!S810</f>
        <v>1</v>
      </c>
      <c r="T810" s="18">
        <f>IF(Raw_Data!T810="",ROUND(AVERAGEIFS(Raw_Data!$T$2:$T$4001,Raw_Data!$E$2:$E$4001,E810,Raw_Data!$D$2:$D$4001,D810),2),IF(Raw_Data!T810&gt;INDEX(Cleaning_Reference!$F$6:$F$13,MATCH(D810,Cleaning_Reference!$A$6:$A$13,0)),INDEX(Cleaning_Reference!$F$6:$F$13,MATCH(D810,Cleaning_Reference!$A$6:$A$13,0)),Raw_Data!T810))</f>
        <v>0.3</v>
      </c>
      <c r="U810" s="15">
        <f>Raw_Data!U810</f>
        <v>0.46</v>
      </c>
      <c r="V810" s="15">
        <f>Raw_Data!V810</f>
        <v>60140</v>
      </c>
      <c r="W810" s="15">
        <f>Raw_Data!W810</f>
        <v>106635</v>
      </c>
      <c r="X810" s="15">
        <f>Raw_Data!X810</f>
        <v>27664</v>
      </c>
      <c r="Y810" s="15">
        <f>Raw_Data!Y810</f>
        <v>-78971</v>
      </c>
      <c r="Z810" s="15">
        <f>Raw_Data!Z810</f>
        <v>632</v>
      </c>
      <c r="AA810" s="15">
        <f>Raw_Data!AA810</f>
        <v>0.72799999999999998</v>
      </c>
      <c r="AB810" s="15">
        <f>Raw_Data!AB810</f>
        <v>32.9</v>
      </c>
      <c r="AC810" s="19" t="str">
        <f>IF(Raw_Data!G810="","Yes","No")</f>
        <v>No</v>
      </c>
      <c r="AD810" s="19" t="str">
        <f>IF(Raw_Data!L810="","Yes","No")</f>
        <v>No</v>
      </c>
      <c r="AE810" s="19" t="str">
        <f>IF(Raw_Data!T810="","Imputed",IF(Raw_Data!T810&gt;INDEX(Cleaning_Reference!$F$6:$F$13,MATCH(D810,Cleaning_Reference!$A$6:$A$13,0)),"Capped","Original"))</f>
        <v>Original</v>
      </c>
      <c r="AF810" s="21">
        <f t="shared" si="12"/>
        <v>0.46</v>
      </c>
    </row>
    <row r="811" spans="1:32" ht="15" customHeight="1" x14ac:dyDescent="0.3">
      <c r="A811" s="20" t="str">
        <f>Raw_Data!A811</f>
        <v>SF10810</v>
      </c>
      <c r="B811" s="15" t="str">
        <f>Raw_Data!B811</f>
        <v>Maharashtra</v>
      </c>
      <c r="C811" s="15" t="str">
        <f>Raw_Data!C811</f>
        <v>Nashik</v>
      </c>
      <c r="D811" s="15" t="str">
        <f>Raw_Data!D811</f>
        <v>Groundnut</v>
      </c>
      <c r="E811" s="15" t="str">
        <f>Raw_Data!E811</f>
        <v>Kharif</v>
      </c>
      <c r="F811" s="15">
        <f>Raw_Data!F811</f>
        <v>2.85</v>
      </c>
      <c r="G811" s="18">
        <f>IF(Raw_Data!G811="",ROUND(AVERAGEIFS(Raw_Data!$G$2:$G$4001,Raw_Data!$E$2:$E$4001,E811),1),Raw_Data!G811)</f>
        <v>786</v>
      </c>
      <c r="H811" s="15">
        <f>Raw_Data!H811</f>
        <v>27.8</v>
      </c>
      <c r="I811" s="15">
        <f>Raw_Data!I811</f>
        <v>65.099999999999994</v>
      </c>
      <c r="J811" s="15">
        <f>Raw_Data!J811</f>
        <v>7.4</v>
      </c>
      <c r="K811" s="15">
        <f>Raw_Data!K811</f>
        <v>6.61</v>
      </c>
      <c r="L811" s="18">
        <f>IF(Raw_Data!L811="",ROUND(AVERAGEIFS(Raw_Data!$L$2:$L$4001,Raw_Data!$E$2:$E$4001,E811),1),Raw_Data!L811)</f>
        <v>33.4</v>
      </c>
      <c r="M811" s="15">
        <f>Raw_Data!M811</f>
        <v>144.30000000000001</v>
      </c>
      <c r="N811" s="15">
        <f>Raw_Data!N811</f>
        <v>59.4</v>
      </c>
      <c r="O811" s="15">
        <f>Raw_Data!O811</f>
        <v>51.8</v>
      </c>
      <c r="P811" s="15" t="str">
        <f>Raw_Data!P811</f>
        <v>Flood</v>
      </c>
      <c r="Q811" s="15">
        <f>Raw_Data!Q811</f>
        <v>158.80000000000001</v>
      </c>
      <c r="R811" s="15">
        <f>Raw_Data!R811</f>
        <v>3.52</v>
      </c>
      <c r="S811" s="15">
        <f>Raw_Data!S811</f>
        <v>0.8</v>
      </c>
      <c r="T811" s="18">
        <f>IF(Raw_Data!T811="",ROUND(AVERAGEIFS(Raw_Data!$T$2:$T$4001,Raw_Data!$E$2:$E$4001,E811,Raw_Data!$D$2:$D$4001,D811),2),IF(Raw_Data!T811&gt;INDEX(Cleaning_Reference!$F$6:$F$13,MATCH(D811,Cleaning_Reference!$A$6:$A$13,0)),INDEX(Cleaning_Reference!$F$6:$F$13,MATCH(D811,Cleaning_Reference!$A$6:$A$13,0)),Raw_Data!T811))</f>
        <v>2.85</v>
      </c>
      <c r="U811" s="15">
        <f>Raw_Data!U811</f>
        <v>8.1199999999999992</v>
      </c>
      <c r="V811" s="15">
        <f>Raw_Data!V811</f>
        <v>57112</v>
      </c>
      <c r="W811" s="15">
        <f>Raw_Data!W811</f>
        <v>181820</v>
      </c>
      <c r="X811" s="15">
        <f>Raw_Data!X811</f>
        <v>463749</v>
      </c>
      <c r="Y811" s="15">
        <f>Raw_Data!Y811</f>
        <v>281929</v>
      </c>
      <c r="Z811" s="15">
        <f>Raw_Data!Z811</f>
        <v>2124</v>
      </c>
      <c r="AA811" s="15">
        <f>Raw_Data!AA811</f>
        <v>3.823</v>
      </c>
      <c r="AB811" s="15">
        <f>Raw_Data!AB811</f>
        <v>41.4</v>
      </c>
      <c r="AC811" s="19" t="str">
        <f>IF(Raw_Data!G811="","Yes","No")</f>
        <v>No</v>
      </c>
      <c r="AD811" s="19" t="str">
        <f>IF(Raw_Data!L811="","Yes","No")</f>
        <v>No</v>
      </c>
      <c r="AE811" s="19" t="str">
        <f>IF(Raw_Data!T811="","Imputed",IF(Raw_Data!T811&gt;INDEX(Cleaning_Reference!$F$6:$F$13,MATCH(D811,Cleaning_Reference!$A$6:$A$13,0)),"Capped","Original"))</f>
        <v>Original</v>
      </c>
      <c r="AF811" s="21">
        <f t="shared" si="12"/>
        <v>8.1199999999999992</v>
      </c>
    </row>
    <row r="812" spans="1:32" ht="15" customHeight="1" x14ac:dyDescent="0.3">
      <c r="A812" s="20" t="str">
        <f>Raw_Data!A812</f>
        <v>SF10811</v>
      </c>
      <c r="B812" s="15" t="str">
        <f>Raw_Data!B812</f>
        <v>Gujarat</v>
      </c>
      <c r="C812" s="15" t="str">
        <f>Raw_Data!C812</f>
        <v>Rajkot</v>
      </c>
      <c r="D812" s="15" t="str">
        <f>Raw_Data!D812</f>
        <v>Sugarcane</v>
      </c>
      <c r="E812" s="15" t="str">
        <f>Raw_Data!E812</f>
        <v>Rabi</v>
      </c>
      <c r="F812" s="15">
        <f>Raw_Data!F812</f>
        <v>10.08</v>
      </c>
      <c r="G812" s="18">
        <f>IF(Raw_Data!G812="",ROUND(AVERAGEIFS(Raw_Data!$G$2:$G$4001,Raw_Data!$E$2:$E$4001,E812),1),Raw_Data!G812)</f>
        <v>519</v>
      </c>
      <c r="H812" s="15">
        <f>Raw_Data!H812</f>
        <v>21.8</v>
      </c>
      <c r="I812" s="15">
        <f>Raw_Data!I812</f>
        <v>61.7</v>
      </c>
      <c r="J812" s="15">
        <f>Raw_Data!J812</f>
        <v>7.3</v>
      </c>
      <c r="K812" s="15">
        <f>Raw_Data!K812</f>
        <v>6.59</v>
      </c>
      <c r="L812" s="18">
        <f>IF(Raw_Data!L812="",ROUND(AVERAGEIFS(Raw_Data!$L$2:$L$4001,Raw_Data!$E$2:$E$4001,E812),1),Raw_Data!L812)</f>
        <v>20</v>
      </c>
      <c r="M812" s="15">
        <f>Raw_Data!M812</f>
        <v>93.2</v>
      </c>
      <c r="N812" s="15">
        <f>Raw_Data!N812</f>
        <v>68.099999999999994</v>
      </c>
      <c r="O812" s="15">
        <f>Raw_Data!O812</f>
        <v>88.1</v>
      </c>
      <c r="P812" s="15" t="str">
        <f>Raw_Data!P812</f>
        <v>Drip</v>
      </c>
      <c r="Q812" s="15">
        <f>Raw_Data!Q812</f>
        <v>276.89999999999998</v>
      </c>
      <c r="R812" s="15">
        <f>Raw_Data!R812</f>
        <v>4.88</v>
      </c>
      <c r="S812" s="15">
        <f>Raw_Data!S812</f>
        <v>0.78</v>
      </c>
      <c r="T812" s="18">
        <f>IF(Raw_Data!T812="",ROUND(AVERAGEIFS(Raw_Data!$T$2:$T$4001,Raw_Data!$E$2:$E$4001,E812,Raw_Data!$D$2:$D$4001,D812),2),IF(Raw_Data!T812&gt;INDEX(Cleaning_Reference!$F$6:$F$13,MATCH(D812,Cleaning_Reference!$A$6:$A$13,0)),INDEX(Cleaning_Reference!$F$6:$F$13,MATCH(D812,Cleaning_Reference!$A$6:$A$13,0)),Raw_Data!T812))</f>
        <v>68.48</v>
      </c>
      <c r="U812" s="15">
        <f>Raw_Data!U812</f>
        <v>690.28</v>
      </c>
      <c r="V812" s="15">
        <f>Raw_Data!V812</f>
        <v>3987</v>
      </c>
      <c r="W812" s="15">
        <f>Raw_Data!W812</f>
        <v>773241</v>
      </c>
      <c r="X812" s="15">
        <f>Raw_Data!X812</f>
        <v>2752146</v>
      </c>
      <c r="Y812" s="15">
        <f>Raw_Data!Y812</f>
        <v>1978905</v>
      </c>
      <c r="Z812" s="15">
        <f>Raw_Data!Z812</f>
        <v>17112</v>
      </c>
      <c r="AA812" s="15">
        <f>Raw_Data!AA812</f>
        <v>40.338999999999999</v>
      </c>
      <c r="AB812" s="15">
        <f>Raw_Data!AB812</f>
        <v>49</v>
      </c>
      <c r="AC812" s="19" t="str">
        <f>IF(Raw_Data!G812="","Yes","No")</f>
        <v>No</v>
      </c>
      <c r="AD812" s="19" t="str">
        <f>IF(Raw_Data!L812="","Yes","No")</f>
        <v>No</v>
      </c>
      <c r="AE812" s="19" t="str">
        <f>IF(Raw_Data!T812="","Imputed",IF(Raw_Data!T812&gt;INDEX(Cleaning_Reference!$F$6:$F$13,MATCH(D812,Cleaning_Reference!$A$6:$A$13,0)),"Capped","Original"))</f>
        <v>Original</v>
      </c>
      <c r="AF812" s="21">
        <f t="shared" si="12"/>
        <v>690.28</v>
      </c>
    </row>
    <row r="813" spans="1:32" ht="15" customHeight="1" x14ac:dyDescent="0.3">
      <c r="A813" s="20" t="str">
        <f>Raw_Data!A813</f>
        <v>SF10812</v>
      </c>
      <c r="B813" s="15" t="str">
        <f>Raw_Data!B813</f>
        <v>Telangana</v>
      </c>
      <c r="C813" s="15" t="str">
        <f>Raw_Data!C813</f>
        <v>Nashik</v>
      </c>
      <c r="D813" s="15" t="str">
        <f>Raw_Data!D813</f>
        <v>Sugarcane</v>
      </c>
      <c r="E813" s="15" t="str">
        <f>Raw_Data!E813</f>
        <v>Kharif</v>
      </c>
      <c r="F813" s="15">
        <f>Raw_Data!F813</f>
        <v>8.4</v>
      </c>
      <c r="G813" s="18">
        <f>IF(Raw_Data!G813="",ROUND(AVERAGEIFS(Raw_Data!$G$2:$G$4001,Raw_Data!$E$2:$E$4001,E813),1),Raw_Data!G813)</f>
        <v>741.3</v>
      </c>
      <c r="H813" s="15">
        <f>Raw_Data!H813</f>
        <v>26.6</v>
      </c>
      <c r="I813" s="15">
        <f>Raw_Data!I813</f>
        <v>67.7</v>
      </c>
      <c r="J813" s="15">
        <f>Raw_Data!J813</f>
        <v>9</v>
      </c>
      <c r="K813" s="15">
        <f>Raw_Data!K813</f>
        <v>6.83</v>
      </c>
      <c r="L813" s="18">
        <f>IF(Raw_Data!L813="",ROUND(AVERAGEIFS(Raw_Data!$L$2:$L$4001,Raw_Data!$E$2:$E$4001,E813),1),Raw_Data!L813)</f>
        <v>36.9</v>
      </c>
      <c r="M813" s="15">
        <f>Raw_Data!M813</f>
        <v>155.1</v>
      </c>
      <c r="N813" s="15">
        <f>Raw_Data!N813</f>
        <v>59.4</v>
      </c>
      <c r="O813" s="15">
        <f>Raw_Data!O813</f>
        <v>90</v>
      </c>
      <c r="P813" s="15" t="str">
        <f>Raw_Data!P813</f>
        <v>Flood</v>
      </c>
      <c r="Q813" s="15">
        <f>Raw_Data!Q813</f>
        <v>189.6</v>
      </c>
      <c r="R813" s="15">
        <f>Raw_Data!R813</f>
        <v>5.36</v>
      </c>
      <c r="S813" s="15">
        <f>Raw_Data!S813</f>
        <v>0.93</v>
      </c>
      <c r="T813" s="18">
        <f>IF(Raw_Data!T813="",ROUND(AVERAGEIFS(Raw_Data!$T$2:$T$4001,Raw_Data!$E$2:$E$4001,E813,Raw_Data!$D$2:$D$4001,D813),2),IF(Raw_Data!T813&gt;INDEX(Cleaning_Reference!$F$6:$F$13,MATCH(D813,Cleaning_Reference!$A$6:$A$13,0)),INDEX(Cleaning_Reference!$F$6:$F$13,MATCH(D813,Cleaning_Reference!$A$6:$A$13,0)),Raw_Data!T813))</f>
        <v>83.78</v>
      </c>
      <c r="U813" s="15">
        <f>Raw_Data!U813</f>
        <v>703.75</v>
      </c>
      <c r="V813" s="15">
        <f>Raw_Data!V813</f>
        <v>3993</v>
      </c>
      <c r="W813" s="15">
        <f>Raw_Data!W813</f>
        <v>511331</v>
      </c>
      <c r="X813" s="15">
        <f>Raw_Data!X813</f>
        <v>2810074</v>
      </c>
      <c r="Y813" s="15">
        <f>Raw_Data!Y813</f>
        <v>2298743</v>
      </c>
      <c r="Z813" s="15">
        <f>Raw_Data!Z813</f>
        <v>21051</v>
      </c>
      <c r="AA813" s="15">
        <f>Raw_Data!AA813</f>
        <v>33.430999999999997</v>
      </c>
      <c r="AB813" s="15">
        <f>Raw_Data!AB813</f>
        <v>54.8</v>
      </c>
      <c r="AC813" s="19" t="str">
        <f>IF(Raw_Data!G813="","Yes","No")</f>
        <v>No</v>
      </c>
      <c r="AD813" s="19" t="str">
        <f>IF(Raw_Data!L813="","Yes","No")</f>
        <v>No</v>
      </c>
      <c r="AE813" s="19" t="str">
        <f>IF(Raw_Data!T813="","Imputed",IF(Raw_Data!T813&gt;INDEX(Cleaning_Reference!$F$6:$F$13,MATCH(D813,Cleaning_Reference!$A$6:$A$13,0)),"Capped","Original"))</f>
        <v>Original</v>
      </c>
      <c r="AF813" s="21">
        <f t="shared" si="12"/>
        <v>703.75</v>
      </c>
    </row>
    <row r="814" spans="1:32" ht="15" customHeight="1" x14ac:dyDescent="0.3">
      <c r="A814" s="20" t="str">
        <f>Raw_Data!A814</f>
        <v>SF10813</v>
      </c>
      <c r="B814" s="15" t="str">
        <f>Raw_Data!B814</f>
        <v>Gujarat</v>
      </c>
      <c r="C814" s="15" t="str">
        <f>Raw_Data!C814</f>
        <v>Rajkot</v>
      </c>
      <c r="D814" s="15" t="str">
        <f>Raw_Data!D814</f>
        <v>Wheat</v>
      </c>
      <c r="E814" s="15" t="str">
        <f>Raw_Data!E814</f>
        <v>Zaid</v>
      </c>
      <c r="F814" s="15">
        <f>Raw_Data!F814</f>
        <v>8.3800000000000008</v>
      </c>
      <c r="G814" s="18">
        <f>IF(Raw_Data!G814="",ROUND(AVERAGEIFS(Raw_Data!$G$2:$G$4001,Raw_Data!$E$2:$E$4001,E814),1),Raw_Data!G814)</f>
        <v>458.1</v>
      </c>
      <c r="H814" s="15">
        <f>Raw_Data!H814</f>
        <v>31.9</v>
      </c>
      <c r="I814" s="15">
        <f>Raw_Data!I814</f>
        <v>50.9</v>
      </c>
      <c r="J814" s="15">
        <f>Raw_Data!J814</f>
        <v>5.4</v>
      </c>
      <c r="K814" s="15">
        <f>Raw_Data!K814</f>
        <v>5.98</v>
      </c>
      <c r="L814" s="18">
        <f>IF(Raw_Data!L814="",ROUND(AVERAGEIFS(Raw_Data!$L$2:$L$4001,Raw_Data!$E$2:$E$4001,E814),1),Raw_Data!L814)</f>
        <v>20.7</v>
      </c>
      <c r="M814" s="15">
        <f>Raw_Data!M814</f>
        <v>80</v>
      </c>
      <c r="N814" s="15">
        <f>Raw_Data!N814</f>
        <v>94.4</v>
      </c>
      <c r="O814" s="15">
        <f>Raw_Data!O814</f>
        <v>91.6</v>
      </c>
      <c r="P814" s="15" t="str">
        <f>Raw_Data!P814</f>
        <v>Sprinkler</v>
      </c>
      <c r="Q814" s="15">
        <f>Raw_Data!Q814</f>
        <v>270.5</v>
      </c>
      <c r="R814" s="15">
        <f>Raw_Data!R814</f>
        <v>5.4</v>
      </c>
      <c r="S814" s="15">
        <f>Raw_Data!S814</f>
        <v>0.8</v>
      </c>
      <c r="T814" s="18">
        <f>IF(Raw_Data!T814="",ROUND(AVERAGEIFS(Raw_Data!$T$2:$T$4001,Raw_Data!$E$2:$E$4001,E814,Raw_Data!$D$2:$D$4001,D814),2),IF(Raw_Data!T814&gt;INDEX(Cleaning_Reference!$F$6:$F$13,MATCH(D814,Cleaning_Reference!$A$6:$A$13,0)),INDEX(Cleaning_Reference!$F$6:$F$13,MATCH(D814,Cleaning_Reference!$A$6:$A$13,0)),Raw_Data!T814))</f>
        <v>1.23</v>
      </c>
      <c r="U814" s="15">
        <f>Raw_Data!U814</f>
        <v>10.31</v>
      </c>
      <c r="V814" s="15">
        <f>Raw_Data!V814</f>
        <v>22238</v>
      </c>
      <c r="W814" s="15">
        <f>Raw_Data!W814</f>
        <v>512673</v>
      </c>
      <c r="X814" s="15">
        <f>Raw_Data!X814</f>
        <v>229274</v>
      </c>
      <c r="Y814" s="15">
        <f>Raw_Data!Y814</f>
        <v>-283399</v>
      </c>
      <c r="Z814" s="15">
        <f>Raw_Data!Z814</f>
        <v>4439</v>
      </c>
      <c r="AA814" s="15">
        <f>Raw_Data!AA814</f>
        <v>2.323</v>
      </c>
      <c r="AB814" s="15">
        <f>Raw_Data!AB814</f>
        <v>34</v>
      </c>
      <c r="AC814" s="19" t="str">
        <f>IF(Raw_Data!G814="","Yes","No")</f>
        <v>No</v>
      </c>
      <c r="AD814" s="19" t="str">
        <f>IF(Raw_Data!L814="","Yes","No")</f>
        <v>No</v>
      </c>
      <c r="AE814" s="19" t="str">
        <f>IF(Raw_Data!T814="","Imputed",IF(Raw_Data!T814&gt;INDEX(Cleaning_Reference!$F$6:$F$13,MATCH(D814,Cleaning_Reference!$A$6:$A$13,0)),"Capped","Original"))</f>
        <v>Original</v>
      </c>
      <c r="AF814" s="21">
        <f t="shared" si="12"/>
        <v>10.31</v>
      </c>
    </row>
    <row r="815" spans="1:32" ht="15" customHeight="1" x14ac:dyDescent="0.3">
      <c r="A815" s="20" t="str">
        <f>Raw_Data!A815</f>
        <v>SF10814</v>
      </c>
      <c r="B815" s="15" t="str">
        <f>Raw_Data!B815</f>
        <v>Telangana</v>
      </c>
      <c r="C815" s="15" t="str">
        <f>Raw_Data!C815</f>
        <v>Nalgonda</v>
      </c>
      <c r="D815" s="15" t="str">
        <f>Raw_Data!D815</f>
        <v>Wheat</v>
      </c>
      <c r="E815" s="15" t="str">
        <f>Raw_Data!E815</f>
        <v>Zaid</v>
      </c>
      <c r="F815" s="15">
        <f>Raw_Data!F815</f>
        <v>11.87</v>
      </c>
      <c r="G815" s="18">
        <f>IF(Raw_Data!G815="",ROUND(AVERAGEIFS(Raw_Data!$G$2:$G$4001,Raw_Data!$E$2:$E$4001,E815),1),Raw_Data!G815)</f>
        <v>161.30000000000001</v>
      </c>
      <c r="H815" s="15">
        <f>Raw_Data!H815</f>
        <v>34</v>
      </c>
      <c r="I815" s="15">
        <f>Raw_Data!I815</f>
        <v>47.8</v>
      </c>
      <c r="J815" s="15">
        <f>Raw_Data!J815</f>
        <v>8.1</v>
      </c>
      <c r="K815" s="15">
        <f>Raw_Data!K815</f>
        <v>5.88</v>
      </c>
      <c r="L815" s="18">
        <f>IF(Raw_Data!L815="",ROUND(AVERAGEIFS(Raw_Data!$L$2:$L$4001,Raw_Data!$E$2:$E$4001,E815),1),Raw_Data!L815)</f>
        <v>18.399999999999999</v>
      </c>
      <c r="M815" s="15">
        <f>Raw_Data!M815</f>
        <v>78.599999999999994</v>
      </c>
      <c r="N815" s="15">
        <f>Raw_Data!N815</f>
        <v>69.7</v>
      </c>
      <c r="O815" s="15">
        <f>Raw_Data!O815</f>
        <v>55.8</v>
      </c>
      <c r="P815" s="15" t="str">
        <f>Raw_Data!P815</f>
        <v>Flood</v>
      </c>
      <c r="Q815" s="15">
        <f>Raw_Data!Q815</f>
        <v>171.8</v>
      </c>
      <c r="R815" s="15">
        <f>Raw_Data!R815</f>
        <v>7.75</v>
      </c>
      <c r="S815" s="15">
        <f>Raw_Data!S815</f>
        <v>0.88</v>
      </c>
      <c r="T815" s="18">
        <f>IF(Raw_Data!T815="",ROUND(AVERAGEIFS(Raw_Data!$T$2:$T$4001,Raw_Data!$E$2:$E$4001,E815,Raw_Data!$D$2:$D$4001,D815),2),IF(Raw_Data!T815&gt;INDEX(Cleaning_Reference!$F$6:$F$13,MATCH(D815,Cleaning_Reference!$A$6:$A$13,0)),INDEX(Cleaning_Reference!$F$6:$F$13,MATCH(D815,Cleaning_Reference!$A$6:$A$13,0)),Raw_Data!T815))</f>
        <v>0.72</v>
      </c>
      <c r="U815" s="15">
        <f>Raw_Data!U815</f>
        <v>8.5500000000000007</v>
      </c>
      <c r="V815" s="15">
        <f>Raw_Data!V815</f>
        <v>26354</v>
      </c>
      <c r="W815" s="15">
        <f>Raw_Data!W815</f>
        <v>896401</v>
      </c>
      <c r="X815" s="15">
        <f>Raw_Data!X815</f>
        <v>225327</v>
      </c>
      <c r="Y815" s="15">
        <f>Raw_Data!Y815</f>
        <v>-671074</v>
      </c>
      <c r="Z815" s="15">
        <f>Raw_Data!Z815</f>
        <v>8185</v>
      </c>
      <c r="AA815" s="15">
        <f>Raw_Data!AA815</f>
        <v>1.0449999999999999</v>
      </c>
      <c r="AB815" s="15">
        <f>Raw_Data!AB815</f>
        <v>31.1</v>
      </c>
      <c r="AC815" s="19" t="str">
        <f>IF(Raw_Data!G815="","Yes","No")</f>
        <v>No</v>
      </c>
      <c r="AD815" s="19" t="str">
        <f>IF(Raw_Data!L815="","Yes","No")</f>
        <v>No</v>
      </c>
      <c r="AE815" s="19" t="str">
        <f>IF(Raw_Data!T815="","Imputed",IF(Raw_Data!T815&gt;INDEX(Cleaning_Reference!$F$6:$F$13,MATCH(D815,Cleaning_Reference!$A$6:$A$13,0)),"Capped","Original"))</f>
        <v>Original</v>
      </c>
      <c r="AF815" s="21">
        <f t="shared" si="12"/>
        <v>8.5500000000000007</v>
      </c>
    </row>
    <row r="816" spans="1:32" ht="15" customHeight="1" x14ac:dyDescent="0.3">
      <c r="A816" s="20" t="str">
        <f>Raw_Data!A816</f>
        <v>SF10815</v>
      </c>
      <c r="B816" s="15" t="str">
        <f>Raw_Data!B816</f>
        <v>Punjab</v>
      </c>
      <c r="C816" s="15" t="str">
        <f>Raw_Data!C816</f>
        <v>Warangal</v>
      </c>
      <c r="D816" s="15" t="str">
        <f>Raw_Data!D816</f>
        <v>Sugarcane</v>
      </c>
      <c r="E816" s="15" t="str">
        <f>Raw_Data!E816</f>
        <v>Zaid</v>
      </c>
      <c r="F816" s="15">
        <f>Raw_Data!F816</f>
        <v>1.91</v>
      </c>
      <c r="G816" s="18">
        <f>IF(Raw_Data!G816="",ROUND(AVERAGEIFS(Raw_Data!$G$2:$G$4001,Raw_Data!$E$2:$E$4001,E816),1),Raw_Data!G816)</f>
        <v>117.1</v>
      </c>
      <c r="H816" s="15">
        <f>Raw_Data!H816</f>
        <v>29.6</v>
      </c>
      <c r="I816" s="15">
        <f>Raw_Data!I816</f>
        <v>31.3</v>
      </c>
      <c r="J816" s="15">
        <f>Raw_Data!J816</f>
        <v>7.4</v>
      </c>
      <c r="K816" s="15">
        <f>Raw_Data!K816</f>
        <v>6.46</v>
      </c>
      <c r="L816" s="18">
        <f>IF(Raw_Data!L816="",ROUND(AVERAGEIFS(Raw_Data!$L$2:$L$4001,Raw_Data!$E$2:$E$4001,E816),1),Raw_Data!L816)</f>
        <v>13.3</v>
      </c>
      <c r="M816" s="15">
        <f>Raw_Data!M816</f>
        <v>89.7</v>
      </c>
      <c r="N816" s="15">
        <f>Raw_Data!N816</f>
        <v>49.1</v>
      </c>
      <c r="O816" s="15">
        <f>Raw_Data!O816</f>
        <v>141.19999999999999</v>
      </c>
      <c r="P816" s="15" t="str">
        <f>Raw_Data!P816</f>
        <v>Drip</v>
      </c>
      <c r="Q816" s="15">
        <f>Raw_Data!Q816</f>
        <v>182.9</v>
      </c>
      <c r="R816" s="15">
        <f>Raw_Data!R816</f>
        <v>4.21</v>
      </c>
      <c r="S816" s="15">
        <f>Raw_Data!S816</f>
        <v>0.81</v>
      </c>
      <c r="T816" s="18">
        <f>IF(Raw_Data!T816="",ROUND(AVERAGEIFS(Raw_Data!$T$2:$T$4001,Raw_Data!$E$2:$E$4001,E816,Raw_Data!$D$2:$D$4001,D816),2),IF(Raw_Data!T816&gt;INDEX(Cleaning_Reference!$F$6:$F$13,MATCH(D816,Cleaning_Reference!$A$6:$A$13,0)),INDEX(Cleaning_Reference!$F$6:$F$13,MATCH(D816,Cleaning_Reference!$A$6:$A$13,0)),Raw_Data!T816))</f>
        <v>45.79</v>
      </c>
      <c r="U816" s="15">
        <f>Raw_Data!U816</f>
        <v>87.46</v>
      </c>
      <c r="V816" s="15">
        <f>Raw_Data!V816</f>
        <v>3325</v>
      </c>
      <c r="W816" s="15">
        <f>Raw_Data!W816</f>
        <v>137170</v>
      </c>
      <c r="X816" s="15">
        <f>Raw_Data!X816</f>
        <v>290804</v>
      </c>
      <c r="Y816" s="15">
        <f>Raw_Data!Y816</f>
        <v>153634</v>
      </c>
      <c r="Z816" s="15">
        <f>Raw_Data!Z816</f>
        <v>3430</v>
      </c>
      <c r="AA816" s="15">
        <f>Raw_Data!AA816</f>
        <v>25.498999999999999</v>
      </c>
      <c r="AB816" s="15">
        <f>Raw_Data!AB816</f>
        <v>43.5</v>
      </c>
      <c r="AC816" s="19" t="str">
        <f>IF(Raw_Data!G816="","Yes","No")</f>
        <v>No</v>
      </c>
      <c r="AD816" s="19" t="str">
        <f>IF(Raw_Data!L816="","Yes","No")</f>
        <v>No</v>
      </c>
      <c r="AE816" s="19" t="str">
        <f>IF(Raw_Data!T816="","Imputed",IF(Raw_Data!T816&gt;INDEX(Cleaning_Reference!$F$6:$F$13,MATCH(D816,Cleaning_Reference!$A$6:$A$13,0)),"Capped","Original"))</f>
        <v>Original</v>
      </c>
      <c r="AF816" s="21">
        <f t="shared" si="12"/>
        <v>87.46</v>
      </c>
    </row>
    <row r="817" spans="1:32" ht="15" customHeight="1" x14ac:dyDescent="0.3">
      <c r="A817" s="20" t="str">
        <f>Raw_Data!A817</f>
        <v>SF10816</v>
      </c>
      <c r="B817" s="15" t="str">
        <f>Raw_Data!B817</f>
        <v>Gujarat</v>
      </c>
      <c r="C817" s="15" t="str">
        <f>Raw_Data!C817</f>
        <v>Krishna</v>
      </c>
      <c r="D817" s="15" t="str">
        <f>Raw_Data!D817</f>
        <v>Rice</v>
      </c>
      <c r="E817" s="15" t="str">
        <f>Raw_Data!E817</f>
        <v>Kharif</v>
      </c>
      <c r="F817" s="15">
        <f>Raw_Data!F817</f>
        <v>1.43</v>
      </c>
      <c r="G817" s="18">
        <f>IF(Raw_Data!G817="",ROUND(AVERAGEIFS(Raw_Data!$G$2:$G$4001,Raw_Data!$E$2:$E$4001,E817),1),Raw_Data!G817)</f>
        <v>721.1</v>
      </c>
      <c r="H817" s="15">
        <f>Raw_Data!H817</f>
        <v>29.1</v>
      </c>
      <c r="I817" s="15">
        <f>Raw_Data!I817</f>
        <v>75.400000000000006</v>
      </c>
      <c r="J817" s="15">
        <f>Raw_Data!J817</f>
        <v>7.6</v>
      </c>
      <c r="K817" s="15">
        <f>Raw_Data!K817</f>
        <v>7.9</v>
      </c>
      <c r="L817" s="18">
        <f>IF(Raw_Data!L817="",ROUND(AVERAGEIFS(Raw_Data!$L$2:$L$4001,Raw_Data!$E$2:$E$4001,E817),1),Raw_Data!L817)</f>
        <v>33.6</v>
      </c>
      <c r="M817" s="15">
        <f>Raw_Data!M817</f>
        <v>118.5</v>
      </c>
      <c r="N817" s="15">
        <f>Raw_Data!N817</f>
        <v>79.400000000000006</v>
      </c>
      <c r="O817" s="15">
        <f>Raw_Data!O817</f>
        <v>137.1</v>
      </c>
      <c r="P817" s="15" t="str">
        <f>Raw_Data!P817</f>
        <v>Rainfed</v>
      </c>
      <c r="Q817" s="15">
        <f>Raw_Data!Q817</f>
        <v>186.2</v>
      </c>
      <c r="R817" s="15">
        <f>Raw_Data!R817</f>
        <v>6.01</v>
      </c>
      <c r="S817" s="15">
        <f>Raw_Data!S817</f>
        <v>0.82</v>
      </c>
      <c r="T817" s="18">
        <f>IF(Raw_Data!T817="",ROUND(AVERAGEIFS(Raw_Data!$T$2:$T$4001,Raw_Data!$E$2:$E$4001,E817,Raw_Data!$D$2:$D$4001,D817),2),IF(Raw_Data!T817&gt;INDEX(Cleaning_Reference!$F$6:$F$13,MATCH(D817,Cleaning_Reference!$A$6:$A$13,0)),INDEX(Cleaning_Reference!$F$6:$F$13,MATCH(D817,Cleaning_Reference!$A$6:$A$13,0)),Raw_Data!T817))</f>
        <v>0.77</v>
      </c>
      <c r="U817" s="15">
        <f>Raw_Data!U817</f>
        <v>1.1000000000000001</v>
      </c>
      <c r="V817" s="15">
        <f>Raw_Data!V817</f>
        <v>18816</v>
      </c>
      <c r="W817" s="15">
        <f>Raw_Data!W817</f>
        <v>96126</v>
      </c>
      <c r="X817" s="15">
        <f>Raw_Data!X817</f>
        <v>20698</v>
      </c>
      <c r="Y817" s="15">
        <f>Raw_Data!Y817</f>
        <v>-75428</v>
      </c>
      <c r="Z817" s="15">
        <f>Raw_Data!Z817</f>
        <v>1141</v>
      </c>
      <c r="AA817" s="15">
        <f>Raw_Data!AA817</f>
        <v>0.96399999999999997</v>
      </c>
      <c r="AB817" s="15">
        <f>Raw_Data!AB817</f>
        <v>45.3</v>
      </c>
      <c r="AC817" s="19" t="str">
        <f>IF(Raw_Data!G817="","Yes","No")</f>
        <v>No</v>
      </c>
      <c r="AD817" s="19" t="str">
        <f>IF(Raw_Data!L817="","Yes","No")</f>
        <v>No</v>
      </c>
      <c r="AE817" s="19" t="str">
        <f>IF(Raw_Data!T817="","Imputed",IF(Raw_Data!T817&gt;INDEX(Cleaning_Reference!$F$6:$F$13,MATCH(D817,Cleaning_Reference!$A$6:$A$13,0)),"Capped","Original"))</f>
        <v>Original</v>
      </c>
      <c r="AF817" s="21">
        <f t="shared" si="12"/>
        <v>1.1000000000000001</v>
      </c>
    </row>
    <row r="818" spans="1:32" ht="15" customHeight="1" x14ac:dyDescent="0.3">
      <c r="A818" s="20" t="str">
        <f>Raw_Data!A818</f>
        <v>SF10817</v>
      </c>
      <c r="B818" s="15" t="str">
        <f>Raw_Data!B818</f>
        <v>Karnataka</v>
      </c>
      <c r="C818" s="15" t="str">
        <f>Raw_Data!C818</f>
        <v>Indore</v>
      </c>
      <c r="D818" s="15" t="str">
        <f>Raw_Data!D818</f>
        <v>Wheat</v>
      </c>
      <c r="E818" s="15" t="str">
        <f>Raw_Data!E818</f>
        <v>Kharif</v>
      </c>
      <c r="F818" s="15">
        <f>Raw_Data!F818</f>
        <v>3.92</v>
      </c>
      <c r="G818" s="18">
        <f>IF(Raw_Data!G818="",ROUND(AVERAGEIFS(Raw_Data!$G$2:$G$4001,Raw_Data!$E$2:$E$4001,E818),1),Raw_Data!G818)</f>
        <v>862.2</v>
      </c>
      <c r="H818" s="15">
        <f>Raw_Data!H818</f>
        <v>29.6</v>
      </c>
      <c r="I818" s="15">
        <f>Raw_Data!I818</f>
        <v>73.7</v>
      </c>
      <c r="J818" s="15">
        <f>Raw_Data!J818</f>
        <v>6.5</v>
      </c>
      <c r="K818" s="15">
        <f>Raw_Data!K818</f>
        <v>6.51</v>
      </c>
      <c r="L818" s="18">
        <f>IF(Raw_Data!L818="",ROUND(AVERAGEIFS(Raw_Data!$L$2:$L$4001,Raw_Data!$E$2:$E$4001,E818),1),Raw_Data!L818)</f>
        <v>35.299999999999997</v>
      </c>
      <c r="M818" s="15">
        <f>Raw_Data!M818</f>
        <v>144.9</v>
      </c>
      <c r="N818" s="15">
        <f>Raw_Data!N818</f>
        <v>101.7</v>
      </c>
      <c r="O818" s="15">
        <f>Raw_Data!O818</f>
        <v>105.8</v>
      </c>
      <c r="P818" s="15" t="str">
        <f>Raw_Data!P818</f>
        <v>Drip</v>
      </c>
      <c r="Q818" s="15">
        <f>Raw_Data!Q818</f>
        <v>95.1</v>
      </c>
      <c r="R818" s="15">
        <f>Raw_Data!R818</f>
        <v>6.82</v>
      </c>
      <c r="S818" s="15">
        <f>Raw_Data!S818</f>
        <v>0.65</v>
      </c>
      <c r="T818" s="18">
        <f>IF(Raw_Data!T818="",ROUND(AVERAGEIFS(Raw_Data!$T$2:$T$4001,Raw_Data!$E$2:$E$4001,E818,Raw_Data!$D$2:$D$4001,D818),2),IF(Raw_Data!T818&gt;INDEX(Cleaning_Reference!$F$6:$F$13,MATCH(D818,Cleaning_Reference!$A$6:$A$13,0)),INDEX(Cleaning_Reference!$F$6:$F$13,MATCH(D818,Cleaning_Reference!$A$6:$A$13,0)),Raw_Data!T818))</f>
        <v>3.79</v>
      </c>
      <c r="U818" s="15">
        <f>Raw_Data!U818</f>
        <v>14.86</v>
      </c>
      <c r="V818" s="15">
        <f>Raw_Data!V818</f>
        <v>24366</v>
      </c>
      <c r="W818" s="15">
        <f>Raw_Data!W818</f>
        <v>249439</v>
      </c>
      <c r="X818" s="15">
        <f>Raw_Data!X818</f>
        <v>362079</v>
      </c>
      <c r="Y818" s="15">
        <f>Raw_Data!Y818</f>
        <v>112640</v>
      </c>
      <c r="Z818" s="15">
        <f>Raw_Data!Z818</f>
        <v>2227</v>
      </c>
      <c r="AA818" s="15">
        <f>Raw_Data!AA818</f>
        <v>6.673</v>
      </c>
      <c r="AB818" s="15">
        <f>Raw_Data!AB818</f>
        <v>47.8</v>
      </c>
      <c r="AC818" s="19" t="str">
        <f>IF(Raw_Data!G818="","Yes","No")</f>
        <v>No</v>
      </c>
      <c r="AD818" s="19" t="str">
        <f>IF(Raw_Data!L818="","Yes","No")</f>
        <v>No</v>
      </c>
      <c r="AE818" s="19" t="str">
        <f>IF(Raw_Data!T818="","Imputed",IF(Raw_Data!T818&gt;INDEX(Cleaning_Reference!$F$6:$F$13,MATCH(D818,Cleaning_Reference!$A$6:$A$13,0)),"Capped","Original"))</f>
        <v>Original</v>
      </c>
      <c r="AF818" s="21">
        <f t="shared" si="12"/>
        <v>14.86</v>
      </c>
    </row>
    <row r="819" spans="1:32" ht="15" customHeight="1" x14ac:dyDescent="0.3">
      <c r="A819" s="20" t="str">
        <f>Raw_Data!A819</f>
        <v>SF10818</v>
      </c>
      <c r="B819" s="15" t="str">
        <f>Raw_Data!B819</f>
        <v>Maharashtra</v>
      </c>
      <c r="C819" s="15" t="str">
        <f>Raw_Data!C819</f>
        <v>Ludhiana</v>
      </c>
      <c r="D819" s="15" t="str">
        <f>Raw_Data!D819</f>
        <v>Pulses</v>
      </c>
      <c r="E819" s="15" t="str">
        <f>Raw_Data!E819</f>
        <v>Rabi</v>
      </c>
      <c r="F819" s="15">
        <f>Raw_Data!F819</f>
        <v>13.37</v>
      </c>
      <c r="G819" s="18">
        <f>IF(Raw_Data!G819="",ROUND(AVERAGEIFS(Raw_Data!$G$2:$G$4001,Raw_Data!$E$2:$E$4001,E819),1),Raw_Data!G819)</f>
        <v>429.8</v>
      </c>
      <c r="H819" s="15">
        <f>Raw_Data!H819</f>
        <v>22.2</v>
      </c>
      <c r="I819" s="15">
        <f>Raw_Data!I819</f>
        <v>56.3</v>
      </c>
      <c r="J819" s="15">
        <f>Raw_Data!J819</f>
        <v>7.1</v>
      </c>
      <c r="K819" s="15">
        <f>Raw_Data!K819</f>
        <v>5.75</v>
      </c>
      <c r="L819" s="18">
        <f>IF(Raw_Data!L819="",ROUND(AVERAGEIFS(Raw_Data!$L$2:$L$4001,Raw_Data!$E$2:$E$4001,E819),1),Raw_Data!L819)</f>
        <v>26.7</v>
      </c>
      <c r="M819" s="15">
        <f>Raw_Data!M819</f>
        <v>164</v>
      </c>
      <c r="N819" s="15">
        <f>Raw_Data!N819</f>
        <v>33.1</v>
      </c>
      <c r="O819" s="15">
        <f>Raw_Data!O819</f>
        <v>110.9</v>
      </c>
      <c r="P819" s="15" t="str">
        <f>Raw_Data!P819</f>
        <v>Sprinkler</v>
      </c>
      <c r="Q819" s="15">
        <f>Raw_Data!Q819</f>
        <v>127.3</v>
      </c>
      <c r="R819" s="15">
        <f>Raw_Data!R819</f>
        <v>2.48</v>
      </c>
      <c r="S819" s="15">
        <f>Raw_Data!S819</f>
        <v>0.99</v>
      </c>
      <c r="T819" s="18">
        <f>IF(Raw_Data!T819="",ROUND(AVERAGEIFS(Raw_Data!$T$2:$T$4001,Raw_Data!$E$2:$E$4001,E819,Raw_Data!$D$2:$D$4001,D819),2),IF(Raw_Data!T819&gt;INDEX(Cleaning_Reference!$F$6:$F$13,MATCH(D819,Cleaning_Reference!$A$6:$A$13,0)),INDEX(Cleaning_Reference!$F$6:$F$13,MATCH(D819,Cleaning_Reference!$A$6:$A$13,0)),Raw_Data!T819))</f>
        <v>0.41</v>
      </c>
      <c r="U819" s="15">
        <f>Raw_Data!U819</f>
        <v>5.48</v>
      </c>
      <c r="V819" s="15">
        <f>Raw_Data!V819</f>
        <v>82190</v>
      </c>
      <c r="W819" s="15">
        <f>Raw_Data!W819</f>
        <v>736484</v>
      </c>
      <c r="X819" s="15">
        <f>Raw_Data!X819</f>
        <v>450401</v>
      </c>
      <c r="Y819" s="15">
        <f>Raw_Data!Y819</f>
        <v>-286083</v>
      </c>
      <c r="Z819" s="15">
        <f>Raw_Data!Z819</f>
        <v>4134</v>
      </c>
      <c r="AA819" s="15">
        <f>Raw_Data!AA819</f>
        <v>1.3260000000000001</v>
      </c>
      <c r="AB819" s="15">
        <f>Raw_Data!AB819</f>
        <v>48.5</v>
      </c>
      <c r="AC819" s="19" t="str">
        <f>IF(Raw_Data!G819="","Yes","No")</f>
        <v>No</v>
      </c>
      <c r="AD819" s="19" t="str">
        <f>IF(Raw_Data!L819="","Yes","No")</f>
        <v>No</v>
      </c>
      <c r="AE819" s="19" t="str">
        <f>IF(Raw_Data!T819="","Imputed",IF(Raw_Data!T819&gt;INDEX(Cleaning_Reference!$F$6:$F$13,MATCH(D819,Cleaning_Reference!$A$6:$A$13,0)),"Capped","Original"))</f>
        <v>Original</v>
      </c>
      <c r="AF819" s="21">
        <f t="shared" si="12"/>
        <v>5.48</v>
      </c>
    </row>
    <row r="820" spans="1:32" ht="15" customHeight="1" x14ac:dyDescent="0.3">
      <c r="A820" s="20" t="str">
        <f>Raw_Data!A820</f>
        <v>SF10819</v>
      </c>
      <c r="B820" s="15" t="str">
        <f>Raw_Data!B820</f>
        <v>Punjab</v>
      </c>
      <c r="C820" s="15" t="str">
        <f>Raw_Data!C820</f>
        <v>Indore</v>
      </c>
      <c r="D820" s="15" t="str">
        <f>Raw_Data!D820</f>
        <v>Cotton</v>
      </c>
      <c r="E820" s="15" t="str">
        <f>Raw_Data!E820</f>
        <v>Kharif</v>
      </c>
      <c r="F820" s="15">
        <f>Raw_Data!F820</f>
        <v>9.9600000000000009</v>
      </c>
      <c r="G820" s="18">
        <f>IF(Raw_Data!G820="",ROUND(AVERAGEIFS(Raw_Data!$G$2:$G$4001,Raw_Data!$E$2:$E$4001,E820),1),Raw_Data!G820)</f>
        <v>1020.6</v>
      </c>
      <c r="H820" s="15">
        <f>Raw_Data!H820</f>
        <v>28.3</v>
      </c>
      <c r="I820" s="15">
        <f>Raw_Data!I820</f>
        <v>68.2</v>
      </c>
      <c r="J820" s="15">
        <f>Raw_Data!J820</f>
        <v>7.4</v>
      </c>
      <c r="K820" s="15">
        <f>Raw_Data!K820</f>
        <v>5.47</v>
      </c>
      <c r="L820" s="18">
        <f>IF(Raw_Data!L820="",ROUND(AVERAGEIFS(Raw_Data!$L$2:$L$4001,Raw_Data!$E$2:$E$4001,E820),1),Raw_Data!L820)</f>
        <v>32.700000000000003</v>
      </c>
      <c r="M820" s="15">
        <f>Raw_Data!M820</f>
        <v>117.2</v>
      </c>
      <c r="N820" s="15">
        <f>Raw_Data!N820</f>
        <v>59.9</v>
      </c>
      <c r="O820" s="15">
        <f>Raw_Data!O820</f>
        <v>81.099999999999994</v>
      </c>
      <c r="P820" s="15" t="str">
        <f>Raw_Data!P820</f>
        <v>Drip</v>
      </c>
      <c r="Q820" s="15">
        <f>Raw_Data!Q820</f>
        <v>154.80000000000001</v>
      </c>
      <c r="R820" s="15">
        <f>Raw_Data!R820</f>
        <v>4.82</v>
      </c>
      <c r="S820" s="15">
        <f>Raw_Data!S820</f>
        <v>0.71</v>
      </c>
      <c r="T820" s="18">
        <f>IF(Raw_Data!T820="",ROUND(AVERAGEIFS(Raw_Data!$T$2:$T$4001,Raw_Data!$E$2:$E$4001,E820,Raw_Data!$D$2:$D$4001,D820),2),IF(Raw_Data!T820&gt;INDEX(Cleaning_Reference!$F$6:$F$13,MATCH(D820,Cleaning_Reference!$A$6:$A$13,0)),INDEX(Cleaning_Reference!$F$6:$F$13,MATCH(D820,Cleaning_Reference!$A$6:$A$13,0)),Raw_Data!T820))</f>
        <v>0.3</v>
      </c>
      <c r="U820" s="15">
        <f>Raw_Data!U820</f>
        <v>2.99</v>
      </c>
      <c r="V820" s="15">
        <f>Raw_Data!V820</f>
        <v>69393</v>
      </c>
      <c r="W820" s="15">
        <f>Raw_Data!W820</f>
        <v>654408</v>
      </c>
      <c r="X820" s="15">
        <f>Raw_Data!X820</f>
        <v>207485</v>
      </c>
      <c r="Y820" s="15">
        <f>Raw_Data!Y820</f>
        <v>-446923</v>
      </c>
      <c r="Z820" s="15">
        <f>Raw_Data!Z820</f>
        <v>5864</v>
      </c>
      <c r="AA820" s="15">
        <f>Raw_Data!AA820</f>
        <v>0.51</v>
      </c>
      <c r="AB820" s="15">
        <f>Raw_Data!AB820</f>
        <v>65.599999999999994</v>
      </c>
      <c r="AC820" s="19" t="str">
        <f>IF(Raw_Data!G820="","Yes","No")</f>
        <v>No</v>
      </c>
      <c r="AD820" s="19" t="str">
        <f>IF(Raw_Data!L820="","Yes","No")</f>
        <v>No</v>
      </c>
      <c r="AE820" s="19" t="str">
        <f>IF(Raw_Data!T820="","Imputed",IF(Raw_Data!T820&gt;INDEX(Cleaning_Reference!$F$6:$F$13,MATCH(D820,Cleaning_Reference!$A$6:$A$13,0)),"Capped","Original"))</f>
        <v>Original</v>
      </c>
      <c r="AF820" s="21">
        <f t="shared" si="12"/>
        <v>2.99</v>
      </c>
    </row>
    <row r="821" spans="1:32" ht="15" customHeight="1" x14ac:dyDescent="0.3">
      <c r="A821" s="20" t="str">
        <f>Raw_Data!A821</f>
        <v>SF10820</v>
      </c>
      <c r="B821" s="15" t="str">
        <f>Raw_Data!B821</f>
        <v>Telangana</v>
      </c>
      <c r="C821" s="15" t="str">
        <f>Raw_Data!C821</f>
        <v>Raichur</v>
      </c>
      <c r="D821" s="15" t="str">
        <f>Raw_Data!D821</f>
        <v>Maize</v>
      </c>
      <c r="E821" s="15" t="str">
        <f>Raw_Data!E821</f>
        <v>Rabi</v>
      </c>
      <c r="F821" s="15">
        <f>Raw_Data!F821</f>
        <v>5.34</v>
      </c>
      <c r="G821" s="18">
        <f>IF(Raw_Data!G821="",ROUND(AVERAGEIFS(Raw_Data!$G$2:$G$4001,Raw_Data!$E$2:$E$4001,E821),1),Raw_Data!G821)</f>
        <v>385.1</v>
      </c>
      <c r="H821" s="15">
        <f>Raw_Data!H821</f>
        <v>22.8</v>
      </c>
      <c r="I821" s="15">
        <f>Raw_Data!I821</f>
        <v>52.4</v>
      </c>
      <c r="J821" s="15">
        <f>Raw_Data!J821</f>
        <v>7.5</v>
      </c>
      <c r="K821" s="15">
        <f>Raw_Data!K821</f>
        <v>6.74</v>
      </c>
      <c r="L821" s="18">
        <f>IF(Raw_Data!L821="",ROUND(AVERAGEIFS(Raw_Data!$L$2:$L$4001,Raw_Data!$E$2:$E$4001,E821),1),Raw_Data!L821)</f>
        <v>21.4</v>
      </c>
      <c r="M821" s="15">
        <f>Raw_Data!M821</f>
        <v>119.2</v>
      </c>
      <c r="N821" s="15">
        <f>Raw_Data!N821</f>
        <v>69</v>
      </c>
      <c r="O821" s="15">
        <f>Raw_Data!O821</f>
        <v>98.4</v>
      </c>
      <c r="P821" s="15" t="str">
        <f>Raw_Data!P821</f>
        <v>Drip</v>
      </c>
      <c r="Q821" s="15">
        <f>Raw_Data!Q821</f>
        <v>147.80000000000001</v>
      </c>
      <c r="R821" s="15">
        <f>Raw_Data!R821</f>
        <v>3.06</v>
      </c>
      <c r="S821" s="15">
        <f>Raw_Data!S821</f>
        <v>0.66</v>
      </c>
      <c r="T821" s="18">
        <f>IF(Raw_Data!T821="",ROUND(AVERAGEIFS(Raw_Data!$T$2:$T$4001,Raw_Data!$E$2:$E$4001,E821,Raw_Data!$D$2:$D$4001,D821),2),IF(Raw_Data!T821&gt;INDEX(Cleaning_Reference!$F$6:$F$13,MATCH(D821,Cleaning_Reference!$A$6:$A$13,0)),INDEX(Cleaning_Reference!$F$6:$F$13,MATCH(D821,Cleaning_Reference!$A$6:$A$13,0)),Raw_Data!T821))</f>
        <v>3.97</v>
      </c>
      <c r="U821" s="15">
        <f>Raw_Data!U821</f>
        <v>21.2</v>
      </c>
      <c r="V821" s="15">
        <f>Raw_Data!V821</f>
        <v>24945</v>
      </c>
      <c r="W821" s="15">
        <f>Raw_Data!W821</f>
        <v>335209</v>
      </c>
      <c r="X821" s="15">
        <f>Raw_Data!X821</f>
        <v>528834</v>
      </c>
      <c r="Y821" s="15">
        <f>Raw_Data!Y821</f>
        <v>193625</v>
      </c>
      <c r="Z821" s="15">
        <f>Raw_Data!Z821</f>
        <v>2781</v>
      </c>
      <c r="AA821" s="15">
        <f>Raw_Data!AA821</f>
        <v>7.6230000000000002</v>
      </c>
      <c r="AB821" s="15">
        <f>Raw_Data!AB821</f>
        <v>36.4</v>
      </c>
      <c r="AC821" s="19" t="str">
        <f>IF(Raw_Data!G821="","Yes","No")</f>
        <v>No</v>
      </c>
      <c r="AD821" s="19" t="str">
        <f>IF(Raw_Data!L821="","Yes","No")</f>
        <v>No</v>
      </c>
      <c r="AE821" s="19" t="str">
        <f>IF(Raw_Data!T821="","Imputed",IF(Raw_Data!T821&gt;INDEX(Cleaning_Reference!$F$6:$F$13,MATCH(D821,Cleaning_Reference!$A$6:$A$13,0)),"Capped","Original"))</f>
        <v>Original</v>
      </c>
      <c r="AF821" s="21">
        <f t="shared" si="12"/>
        <v>21.2</v>
      </c>
    </row>
    <row r="822" spans="1:32" ht="15" customHeight="1" x14ac:dyDescent="0.3">
      <c r="A822" s="20" t="str">
        <f>Raw_Data!A822</f>
        <v>SF10821</v>
      </c>
      <c r="B822" s="15" t="str">
        <f>Raw_Data!B822</f>
        <v>Andhra Pradesh</v>
      </c>
      <c r="C822" s="15" t="str">
        <f>Raw_Data!C822</f>
        <v>Rajkot</v>
      </c>
      <c r="D822" s="15" t="str">
        <f>Raw_Data!D822</f>
        <v>Rice</v>
      </c>
      <c r="E822" s="15" t="str">
        <f>Raw_Data!E822</f>
        <v>Zaid</v>
      </c>
      <c r="F822" s="15">
        <f>Raw_Data!F822</f>
        <v>13.97</v>
      </c>
      <c r="G822" s="18">
        <f>IF(Raw_Data!G822="",ROUND(AVERAGEIFS(Raw_Data!$G$2:$G$4001,Raw_Data!$E$2:$E$4001,E822),1),Raw_Data!G822)</f>
        <v>202.2</v>
      </c>
      <c r="H822" s="15">
        <f>Raw_Data!H822</f>
        <v>33.4</v>
      </c>
      <c r="I822" s="15">
        <f>Raw_Data!I822</f>
        <v>42.8</v>
      </c>
      <c r="J822" s="15">
        <f>Raw_Data!J822</f>
        <v>6.6</v>
      </c>
      <c r="K822" s="15">
        <f>Raw_Data!K822</f>
        <v>7.4</v>
      </c>
      <c r="L822" s="18">
        <f>IF(Raw_Data!L822="",ROUND(AVERAGEIFS(Raw_Data!$L$2:$L$4001,Raw_Data!$E$2:$E$4001,E822),1),Raw_Data!L822)</f>
        <v>19.600000000000001</v>
      </c>
      <c r="M822" s="15">
        <f>Raw_Data!M822</f>
        <v>64.5</v>
      </c>
      <c r="N822" s="15">
        <f>Raw_Data!N822</f>
        <v>40.200000000000003</v>
      </c>
      <c r="O822" s="15">
        <f>Raw_Data!O822</f>
        <v>68.400000000000006</v>
      </c>
      <c r="P822" s="15" t="str">
        <f>Raw_Data!P822</f>
        <v>Drip</v>
      </c>
      <c r="Q822" s="15">
        <f>Raw_Data!Q822</f>
        <v>204.1</v>
      </c>
      <c r="R822" s="15">
        <f>Raw_Data!R822</f>
        <v>4.0999999999999996</v>
      </c>
      <c r="S822" s="15">
        <f>Raw_Data!S822</f>
        <v>0.83</v>
      </c>
      <c r="T822" s="18">
        <f>IF(Raw_Data!T822="",ROUND(AVERAGEIFS(Raw_Data!$T$2:$T$4001,Raw_Data!$E$2:$E$4001,E822,Raw_Data!$D$2:$D$4001,D822),2),IF(Raw_Data!T822&gt;INDEX(Cleaning_Reference!$F$6:$F$13,MATCH(D822,Cleaning_Reference!$A$6:$A$13,0)),INDEX(Cleaning_Reference!$F$6:$F$13,MATCH(D822,Cleaning_Reference!$A$6:$A$13,0)),Raw_Data!T822))</f>
        <v>1.24</v>
      </c>
      <c r="U822" s="15">
        <f>Raw_Data!U822</f>
        <v>17.32</v>
      </c>
      <c r="V822" s="15">
        <f>Raw_Data!V822</f>
        <v>21030</v>
      </c>
      <c r="W822" s="15">
        <f>Raw_Data!W822</f>
        <v>1182942</v>
      </c>
      <c r="X822" s="15">
        <f>Raw_Data!X822</f>
        <v>364240</v>
      </c>
      <c r="Y822" s="15">
        <f>Raw_Data!Y822</f>
        <v>-818702</v>
      </c>
      <c r="Z822" s="15">
        <f>Raw_Data!Z822</f>
        <v>16376</v>
      </c>
      <c r="AA822" s="15">
        <f>Raw_Data!AA822</f>
        <v>1.0580000000000001</v>
      </c>
      <c r="AB822" s="15">
        <f>Raw_Data!AB822</f>
        <v>29</v>
      </c>
      <c r="AC822" s="19" t="str">
        <f>IF(Raw_Data!G822="","Yes","No")</f>
        <v>No</v>
      </c>
      <c r="AD822" s="19" t="str">
        <f>IF(Raw_Data!L822="","Yes","No")</f>
        <v>No</v>
      </c>
      <c r="AE822" s="19" t="str">
        <f>IF(Raw_Data!T822="","Imputed",IF(Raw_Data!T822&gt;INDEX(Cleaning_Reference!$F$6:$F$13,MATCH(D822,Cleaning_Reference!$A$6:$A$13,0)),"Capped","Original"))</f>
        <v>Original</v>
      </c>
      <c r="AF822" s="21">
        <f t="shared" si="12"/>
        <v>17.32</v>
      </c>
    </row>
    <row r="823" spans="1:32" ht="15" customHeight="1" x14ac:dyDescent="0.3">
      <c r="A823" s="20" t="str">
        <f>Raw_Data!A823</f>
        <v>SF10822</v>
      </c>
      <c r="B823" s="15" t="str">
        <f>Raw_Data!B823</f>
        <v>Madhya Pradesh</v>
      </c>
      <c r="C823" s="15" t="str">
        <f>Raw_Data!C823</f>
        <v>Erode</v>
      </c>
      <c r="D823" s="15" t="str">
        <f>Raw_Data!D823</f>
        <v>Wheat</v>
      </c>
      <c r="E823" s="15" t="str">
        <f>Raw_Data!E823</f>
        <v>Kharif</v>
      </c>
      <c r="F823" s="15">
        <f>Raw_Data!F823</f>
        <v>11.03</v>
      </c>
      <c r="G823" s="18">
        <f>IF(Raw_Data!G823="",ROUND(AVERAGEIFS(Raw_Data!$G$2:$G$4001,Raw_Data!$E$2:$E$4001,E823),1),Raw_Data!G823)</f>
        <v>1094.2</v>
      </c>
      <c r="H823" s="15">
        <f>Raw_Data!H823</f>
        <v>23.8</v>
      </c>
      <c r="I823" s="15">
        <f>Raw_Data!I823</f>
        <v>54.4</v>
      </c>
      <c r="J823" s="15">
        <f>Raw_Data!J823</f>
        <v>6.9</v>
      </c>
      <c r="K823" s="15">
        <f>Raw_Data!K823</f>
        <v>7.17</v>
      </c>
      <c r="L823" s="18">
        <f>IF(Raw_Data!L823="",ROUND(AVERAGEIFS(Raw_Data!$L$2:$L$4001,Raw_Data!$E$2:$E$4001,E823),1),Raw_Data!L823)</f>
        <v>32</v>
      </c>
      <c r="M823" s="15">
        <f>Raw_Data!M823</f>
        <v>120.1</v>
      </c>
      <c r="N823" s="15">
        <f>Raw_Data!N823</f>
        <v>81.3</v>
      </c>
      <c r="O823" s="15">
        <f>Raw_Data!O823</f>
        <v>111.7</v>
      </c>
      <c r="P823" s="15" t="str">
        <f>Raw_Data!P823</f>
        <v>Flood</v>
      </c>
      <c r="Q823" s="15">
        <f>Raw_Data!Q823</f>
        <v>146.30000000000001</v>
      </c>
      <c r="R823" s="15">
        <f>Raw_Data!R823</f>
        <v>4.2300000000000004</v>
      </c>
      <c r="S823" s="15">
        <f>Raw_Data!S823</f>
        <v>0.94</v>
      </c>
      <c r="T823" s="18">
        <f>IF(Raw_Data!T823="",ROUND(AVERAGEIFS(Raw_Data!$T$2:$T$4001,Raw_Data!$E$2:$E$4001,E823,Raw_Data!$D$2:$D$4001,D823),2),IF(Raw_Data!T823&gt;INDEX(Cleaning_Reference!$F$6:$F$13,MATCH(D823,Cleaning_Reference!$A$6:$A$13,0)),INDEX(Cleaning_Reference!$F$6:$F$13,MATCH(D823,Cleaning_Reference!$A$6:$A$13,0)),Raw_Data!T823))</f>
        <v>2.2999999999999998</v>
      </c>
      <c r="U823" s="15">
        <f>Raw_Data!U823</f>
        <v>25.37</v>
      </c>
      <c r="V823" s="15">
        <f>Raw_Data!V823</f>
        <v>26114</v>
      </c>
      <c r="W823" s="15">
        <f>Raw_Data!W823</f>
        <v>641921</v>
      </c>
      <c r="X823" s="15">
        <f>Raw_Data!X823</f>
        <v>662512</v>
      </c>
      <c r="Y823" s="15">
        <f>Raw_Data!Y823</f>
        <v>20591</v>
      </c>
      <c r="Z823" s="15">
        <f>Raw_Data!Z823</f>
        <v>8261</v>
      </c>
      <c r="AA823" s="15">
        <f>Raw_Data!AA823</f>
        <v>3.0710000000000002</v>
      </c>
      <c r="AB823" s="15">
        <f>Raw_Data!AB823</f>
        <v>60</v>
      </c>
      <c r="AC823" s="19" t="str">
        <f>IF(Raw_Data!G823="","Yes","No")</f>
        <v>No</v>
      </c>
      <c r="AD823" s="19" t="str">
        <f>IF(Raw_Data!L823="","Yes","No")</f>
        <v>No</v>
      </c>
      <c r="AE823" s="19" t="str">
        <f>IF(Raw_Data!T823="","Imputed",IF(Raw_Data!T823&gt;INDEX(Cleaning_Reference!$F$6:$F$13,MATCH(D823,Cleaning_Reference!$A$6:$A$13,0)),"Capped","Original"))</f>
        <v>Original</v>
      </c>
      <c r="AF823" s="21">
        <f t="shared" si="12"/>
        <v>25.37</v>
      </c>
    </row>
    <row r="824" spans="1:32" ht="15" customHeight="1" x14ac:dyDescent="0.3">
      <c r="A824" s="20" t="str">
        <f>Raw_Data!A824</f>
        <v>SF10823</v>
      </c>
      <c r="B824" s="15" t="str">
        <f>Raw_Data!B824</f>
        <v>Maharashtra</v>
      </c>
      <c r="C824" s="15" t="str">
        <f>Raw_Data!C824</f>
        <v>Guntur</v>
      </c>
      <c r="D824" s="15" t="str">
        <f>Raw_Data!D824</f>
        <v>Wheat</v>
      </c>
      <c r="E824" s="15" t="str">
        <f>Raw_Data!E824</f>
        <v>Kharif</v>
      </c>
      <c r="F824" s="15">
        <f>Raw_Data!F824</f>
        <v>6.7</v>
      </c>
      <c r="G824" s="18">
        <f>IF(Raw_Data!G824="",ROUND(AVERAGEIFS(Raw_Data!$G$2:$G$4001,Raw_Data!$E$2:$E$4001,E824),1),Raw_Data!G824)</f>
        <v>538.5</v>
      </c>
      <c r="H824" s="15">
        <f>Raw_Data!H824</f>
        <v>26.4</v>
      </c>
      <c r="I824" s="15">
        <f>Raw_Data!I824</f>
        <v>55</v>
      </c>
      <c r="J824" s="15">
        <f>Raw_Data!J824</f>
        <v>5.0999999999999996</v>
      </c>
      <c r="K824" s="15">
        <f>Raw_Data!K824</f>
        <v>5.76</v>
      </c>
      <c r="L824" s="18">
        <f>IF(Raw_Data!L824="",ROUND(AVERAGEIFS(Raw_Data!$L$2:$L$4001,Raw_Data!$E$2:$E$4001,E824),1),Raw_Data!L824)</f>
        <v>29.8</v>
      </c>
      <c r="M824" s="15">
        <f>Raw_Data!M824</f>
        <v>145.30000000000001</v>
      </c>
      <c r="N824" s="15">
        <f>Raw_Data!N824</f>
        <v>49.7</v>
      </c>
      <c r="O824" s="15">
        <f>Raw_Data!O824</f>
        <v>58</v>
      </c>
      <c r="P824" s="15" t="str">
        <f>Raw_Data!P824</f>
        <v>Flood</v>
      </c>
      <c r="Q824" s="15">
        <f>Raw_Data!Q824</f>
        <v>236.8</v>
      </c>
      <c r="R824" s="15">
        <f>Raw_Data!R824</f>
        <v>0.5</v>
      </c>
      <c r="S824" s="15">
        <f>Raw_Data!S824</f>
        <v>0.71</v>
      </c>
      <c r="T824" s="18">
        <f>IF(Raw_Data!T824="",ROUND(AVERAGEIFS(Raw_Data!$T$2:$T$4001,Raw_Data!$E$2:$E$4001,E824,Raw_Data!$D$2:$D$4001,D824),2),IF(Raw_Data!T824&gt;INDEX(Cleaning_Reference!$F$6:$F$13,MATCH(D824,Cleaning_Reference!$A$6:$A$13,0)),INDEX(Cleaning_Reference!$F$6:$F$13,MATCH(D824,Cleaning_Reference!$A$6:$A$13,0)),Raw_Data!T824))</f>
        <v>1.08</v>
      </c>
      <c r="U824" s="15">
        <f>Raw_Data!U824</f>
        <v>7.24</v>
      </c>
      <c r="V824" s="15">
        <f>Raw_Data!V824</f>
        <v>23889</v>
      </c>
      <c r="W824" s="15">
        <f>Raw_Data!W824</f>
        <v>489364</v>
      </c>
      <c r="X824" s="15">
        <f>Raw_Data!X824</f>
        <v>172956</v>
      </c>
      <c r="Y824" s="15">
        <f>Raw_Data!Y824</f>
        <v>-316408</v>
      </c>
      <c r="Z824" s="15">
        <f>Raw_Data!Z824</f>
        <v>5255</v>
      </c>
      <c r="AA824" s="15">
        <f>Raw_Data!AA824</f>
        <v>1.3779999999999999</v>
      </c>
      <c r="AB824" s="15">
        <f>Raw_Data!AB824</f>
        <v>63.1</v>
      </c>
      <c r="AC824" s="19" t="str">
        <f>IF(Raw_Data!G824="","Yes","No")</f>
        <v>No</v>
      </c>
      <c r="AD824" s="19" t="str">
        <f>IF(Raw_Data!L824="","Yes","No")</f>
        <v>No</v>
      </c>
      <c r="AE824" s="19" t="str">
        <f>IF(Raw_Data!T824="","Imputed",IF(Raw_Data!T824&gt;INDEX(Cleaning_Reference!$F$6:$F$13,MATCH(D824,Cleaning_Reference!$A$6:$A$13,0)),"Capped","Original"))</f>
        <v>Original</v>
      </c>
      <c r="AF824" s="21">
        <f t="shared" si="12"/>
        <v>7.24</v>
      </c>
    </row>
    <row r="825" spans="1:32" ht="15" customHeight="1" x14ac:dyDescent="0.3">
      <c r="A825" s="20" t="str">
        <f>Raw_Data!A825</f>
        <v>SF10824</v>
      </c>
      <c r="B825" s="15" t="str">
        <f>Raw_Data!B825</f>
        <v>Gujarat</v>
      </c>
      <c r="C825" s="15" t="str">
        <f>Raw_Data!C825</f>
        <v>Warangal</v>
      </c>
      <c r="D825" s="15" t="str">
        <f>Raw_Data!D825</f>
        <v>Pulses</v>
      </c>
      <c r="E825" s="15" t="str">
        <f>Raw_Data!E825</f>
        <v>Kharif</v>
      </c>
      <c r="F825" s="15">
        <f>Raw_Data!F825</f>
        <v>13.97</v>
      </c>
      <c r="G825" s="18">
        <f>IF(Raw_Data!G825="",ROUND(AVERAGEIFS(Raw_Data!$G$2:$G$4001,Raw_Data!$E$2:$E$4001,E825),1),Raw_Data!G825)</f>
        <v>741.2</v>
      </c>
      <c r="H825" s="15">
        <f>Raw_Data!H825</f>
        <v>26</v>
      </c>
      <c r="I825" s="15">
        <f>Raw_Data!I825</f>
        <v>67</v>
      </c>
      <c r="J825" s="15">
        <f>Raw_Data!J825</f>
        <v>4.5</v>
      </c>
      <c r="K825" s="15">
        <f>Raw_Data!K825</f>
        <v>6.79</v>
      </c>
      <c r="L825" s="18">
        <f>IF(Raw_Data!L825="",ROUND(AVERAGEIFS(Raw_Data!$L$2:$L$4001,Raw_Data!$E$2:$E$4001,E825),1),Raw_Data!L825)</f>
        <v>37.200000000000003</v>
      </c>
      <c r="M825" s="15">
        <f>Raw_Data!M825</f>
        <v>118.9</v>
      </c>
      <c r="N825" s="15">
        <f>Raw_Data!N825</f>
        <v>79.3</v>
      </c>
      <c r="O825" s="15">
        <f>Raw_Data!O825</f>
        <v>113</v>
      </c>
      <c r="P825" s="15" t="str">
        <f>Raw_Data!P825</f>
        <v>Flood</v>
      </c>
      <c r="Q825" s="15">
        <f>Raw_Data!Q825</f>
        <v>313.10000000000002</v>
      </c>
      <c r="R825" s="15">
        <f>Raw_Data!R825</f>
        <v>7.12</v>
      </c>
      <c r="S825" s="15">
        <f>Raw_Data!S825</f>
        <v>0.98</v>
      </c>
      <c r="T825" s="18">
        <f>IF(Raw_Data!T825="",ROUND(AVERAGEIFS(Raw_Data!$T$2:$T$4001,Raw_Data!$E$2:$E$4001,E825,Raw_Data!$D$2:$D$4001,D825),2),IF(Raw_Data!T825&gt;INDEX(Cleaning_Reference!$F$6:$F$13,MATCH(D825,Cleaning_Reference!$A$6:$A$13,0)),INDEX(Cleaning_Reference!$F$6:$F$13,MATCH(D825,Cleaning_Reference!$A$6:$A$13,0)),Raw_Data!T825))</f>
        <v>1.76</v>
      </c>
      <c r="U825" s="15">
        <f>Raw_Data!U825</f>
        <v>24.59</v>
      </c>
      <c r="V825" s="15">
        <f>Raw_Data!V825</f>
        <v>67197</v>
      </c>
      <c r="W825" s="15">
        <f>Raw_Data!W825</f>
        <v>1023933</v>
      </c>
      <c r="X825" s="15">
        <f>Raw_Data!X825</f>
        <v>1652374</v>
      </c>
      <c r="Y825" s="15">
        <f>Raw_Data!Y825</f>
        <v>628441</v>
      </c>
      <c r="Z825" s="15">
        <f>Raw_Data!Z825</f>
        <v>6530</v>
      </c>
      <c r="AA825" s="15">
        <f>Raw_Data!AA825</f>
        <v>3.766</v>
      </c>
      <c r="AB825" s="15">
        <f>Raw_Data!AB825</f>
        <v>43.5</v>
      </c>
      <c r="AC825" s="19" t="str">
        <f>IF(Raw_Data!G825="","Yes","No")</f>
        <v>No</v>
      </c>
      <c r="AD825" s="19" t="str">
        <f>IF(Raw_Data!L825="","Yes","No")</f>
        <v>No</v>
      </c>
      <c r="AE825" s="19" t="str">
        <f>IF(Raw_Data!T825="","Imputed",IF(Raw_Data!T825&gt;INDEX(Cleaning_Reference!$F$6:$F$13,MATCH(D825,Cleaning_Reference!$A$6:$A$13,0)),"Capped","Original"))</f>
        <v>Original</v>
      </c>
      <c r="AF825" s="21">
        <f t="shared" si="12"/>
        <v>24.59</v>
      </c>
    </row>
    <row r="826" spans="1:32" ht="15" customHeight="1" x14ac:dyDescent="0.3">
      <c r="A826" s="20" t="str">
        <f>Raw_Data!A826</f>
        <v>SF10825</v>
      </c>
      <c r="B826" s="15" t="str">
        <f>Raw_Data!B826</f>
        <v>Gujarat</v>
      </c>
      <c r="C826" s="15" t="str">
        <f>Raw_Data!C826</f>
        <v>Erode</v>
      </c>
      <c r="D826" s="15" t="str">
        <f>Raw_Data!D826</f>
        <v>Pulses</v>
      </c>
      <c r="E826" s="15" t="str">
        <f>Raw_Data!E826</f>
        <v>Rabi</v>
      </c>
      <c r="F826" s="15">
        <f>Raw_Data!F826</f>
        <v>7.03</v>
      </c>
      <c r="G826" s="18">
        <f>IF(Raw_Data!G826="",ROUND(AVERAGEIFS(Raw_Data!$G$2:$G$4001,Raw_Data!$E$2:$E$4001,E826),1),Raw_Data!G826)</f>
        <v>563.6</v>
      </c>
      <c r="H826" s="15">
        <f>Raw_Data!H826</f>
        <v>24.1</v>
      </c>
      <c r="I826" s="15">
        <f>Raw_Data!I826</f>
        <v>58.3</v>
      </c>
      <c r="J826" s="15">
        <f>Raw_Data!J826</f>
        <v>7</v>
      </c>
      <c r="K826" s="15">
        <f>Raw_Data!K826</f>
        <v>6.93</v>
      </c>
      <c r="L826" s="18">
        <f>IF(Raw_Data!L826="",ROUND(AVERAGEIFS(Raw_Data!$L$2:$L$4001,Raw_Data!$E$2:$E$4001,E826),1),Raw_Data!L826)</f>
        <v>15.4</v>
      </c>
      <c r="M826" s="15">
        <f>Raw_Data!M826</f>
        <v>87.9</v>
      </c>
      <c r="N826" s="15">
        <f>Raw_Data!N826</f>
        <v>52.4</v>
      </c>
      <c r="O826" s="15">
        <f>Raw_Data!O826</f>
        <v>98.1</v>
      </c>
      <c r="P826" s="15" t="str">
        <f>Raw_Data!P826</f>
        <v>Flood</v>
      </c>
      <c r="Q826" s="15">
        <f>Raw_Data!Q826</f>
        <v>40</v>
      </c>
      <c r="R826" s="15">
        <f>Raw_Data!R826</f>
        <v>7.35</v>
      </c>
      <c r="S826" s="15">
        <f>Raw_Data!S826</f>
        <v>0.86</v>
      </c>
      <c r="T826" s="18">
        <f>IF(Raw_Data!T826="",ROUND(AVERAGEIFS(Raw_Data!$T$2:$T$4001,Raw_Data!$E$2:$E$4001,E826,Raw_Data!$D$2:$D$4001,D826),2),IF(Raw_Data!T826&gt;INDEX(Cleaning_Reference!$F$6:$F$13,MATCH(D826,Cleaning_Reference!$A$6:$A$13,0)),INDEX(Cleaning_Reference!$F$6:$F$13,MATCH(D826,Cleaning_Reference!$A$6:$A$13,0)),Raw_Data!T826))</f>
        <v>1.1499999999999999</v>
      </c>
      <c r="U826" s="15">
        <f>Raw_Data!U826</f>
        <v>8.08</v>
      </c>
      <c r="V826" s="15">
        <f>Raw_Data!V826</f>
        <v>73579</v>
      </c>
      <c r="W826" s="15">
        <f>Raw_Data!W826</f>
        <v>416192</v>
      </c>
      <c r="X826" s="15">
        <f>Raw_Data!X826</f>
        <v>594518</v>
      </c>
      <c r="Y826" s="15">
        <f>Raw_Data!Y826</f>
        <v>178326</v>
      </c>
      <c r="Z826" s="15">
        <f>Raw_Data!Z826</f>
        <v>3636</v>
      </c>
      <c r="AA826" s="15">
        <f>Raw_Data!AA826</f>
        <v>2.222</v>
      </c>
      <c r="AB826" s="15">
        <f>Raw_Data!AB826</f>
        <v>36.5</v>
      </c>
      <c r="AC826" s="19" t="str">
        <f>IF(Raw_Data!G826="","Yes","No")</f>
        <v>No</v>
      </c>
      <c r="AD826" s="19" t="str">
        <f>IF(Raw_Data!L826="","Yes","No")</f>
        <v>No</v>
      </c>
      <c r="AE826" s="19" t="str">
        <f>IF(Raw_Data!T826="","Imputed",IF(Raw_Data!T826&gt;INDEX(Cleaning_Reference!$F$6:$F$13,MATCH(D826,Cleaning_Reference!$A$6:$A$13,0)),"Capped","Original"))</f>
        <v>Original</v>
      </c>
      <c r="AF826" s="21">
        <f t="shared" si="12"/>
        <v>8.08</v>
      </c>
    </row>
    <row r="827" spans="1:32" ht="15" customHeight="1" x14ac:dyDescent="0.3">
      <c r="A827" s="20" t="str">
        <f>Raw_Data!A827</f>
        <v>SF10826</v>
      </c>
      <c r="B827" s="15" t="str">
        <f>Raw_Data!B827</f>
        <v>Tamil Nadu</v>
      </c>
      <c r="C827" s="15" t="str">
        <f>Raw_Data!C827</f>
        <v>Krishna</v>
      </c>
      <c r="D827" s="15" t="str">
        <f>Raw_Data!D827</f>
        <v>Cotton</v>
      </c>
      <c r="E827" s="15" t="str">
        <f>Raw_Data!E827</f>
        <v>Rabi</v>
      </c>
      <c r="F827" s="15">
        <f>Raw_Data!F827</f>
        <v>3.08</v>
      </c>
      <c r="G827" s="18">
        <f>IF(Raw_Data!G827="",ROUND(AVERAGEIFS(Raw_Data!$G$2:$G$4001,Raw_Data!$E$2:$E$4001,E827),1),Raw_Data!G827)</f>
        <v>615.4</v>
      </c>
      <c r="H827" s="15">
        <f>Raw_Data!H827</f>
        <v>23.5</v>
      </c>
      <c r="I827" s="15">
        <f>Raw_Data!I827</f>
        <v>52.9</v>
      </c>
      <c r="J827" s="15">
        <f>Raw_Data!J827</f>
        <v>7.9</v>
      </c>
      <c r="K827" s="15">
        <f>Raw_Data!K827</f>
        <v>7.18</v>
      </c>
      <c r="L827" s="18">
        <f>IF(Raw_Data!L827="",ROUND(AVERAGEIFS(Raw_Data!$L$2:$L$4001,Raw_Data!$E$2:$E$4001,E827),1),Raw_Data!L827)</f>
        <v>24.2</v>
      </c>
      <c r="M827" s="15">
        <f>Raw_Data!M827</f>
        <v>97.2</v>
      </c>
      <c r="N827" s="15">
        <f>Raw_Data!N827</f>
        <v>48.3</v>
      </c>
      <c r="O827" s="15">
        <f>Raw_Data!O827</f>
        <v>64.900000000000006</v>
      </c>
      <c r="P827" s="15" t="str">
        <f>Raw_Data!P827</f>
        <v>Sprinkler</v>
      </c>
      <c r="Q827" s="15">
        <f>Raw_Data!Q827</f>
        <v>206.2</v>
      </c>
      <c r="R827" s="15">
        <f>Raw_Data!R827</f>
        <v>6.07</v>
      </c>
      <c r="S827" s="15">
        <f>Raw_Data!S827</f>
        <v>0.91</v>
      </c>
      <c r="T827" s="18">
        <f>IF(Raw_Data!T827="",ROUND(AVERAGEIFS(Raw_Data!$T$2:$T$4001,Raw_Data!$E$2:$E$4001,E827,Raw_Data!$D$2:$D$4001,D827),2),IF(Raw_Data!T827&gt;INDEX(Cleaning_Reference!$F$6:$F$13,MATCH(D827,Cleaning_Reference!$A$6:$A$13,0)),INDEX(Cleaning_Reference!$F$6:$F$13,MATCH(D827,Cleaning_Reference!$A$6:$A$13,0)),Raw_Data!T827))</f>
        <v>1.17</v>
      </c>
      <c r="U827" s="15">
        <f>Raw_Data!U827</f>
        <v>3.6</v>
      </c>
      <c r="V827" s="15">
        <f>Raw_Data!V827</f>
        <v>65597</v>
      </c>
      <c r="W827" s="15">
        <f>Raw_Data!W827</f>
        <v>209137</v>
      </c>
      <c r="X827" s="15">
        <f>Raw_Data!X827</f>
        <v>236149</v>
      </c>
      <c r="Y827" s="15">
        <f>Raw_Data!Y827</f>
        <v>27012</v>
      </c>
      <c r="Z827" s="15">
        <f>Raw_Data!Z827</f>
        <v>1942</v>
      </c>
      <c r="AA827" s="15">
        <f>Raw_Data!AA827</f>
        <v>1.8540000000000001</v>
      </c>
      <c r="AB827" s="15">
        <f>Raw_Data!AB827</f>
        <v>34.5</v>
      </c>
      <c r="AC827" s="19" t="str">
        <f>IF(Raw_Data!G827="","Yes","No")</f>
        <v>No</v>
      </c>
      <c r="AD827" s="19" t="str">
        <f>IF(Raw_Data!L827="","Yes","No")</f>
        <v>No</v>
      </c>
      <c r="AE827" s="19" t="str">
        <f>IF(Raw_Data!T827="","Imputed",IF(Raw_Data!T827&gt;INDEX(Cleaning_Reference!$F$6:$F$13,MATCH(D827,Cleaning_Reference!$A$6:$A$13,0)),"Capped","Original"))</f>
        <v>Original</v>
      </c>
      <c r="AF827" s="21">
        <f t="shared" si="12"/>
        <v>3.6</v>
      </c>
    </row>
    <row r="828" spans="1:32" ht="15" customHeight="1" x14ac:dyDescent="0.3">
      <c r="A828" s="20" t="str">
        <f>Raw_Data!A828</f>
        <v>SF10827</v>
      </c>
      <c r="B828" s="15" t="str">
        <f>Raw_Data!B828</f>
        <v>Tamil Nadu</v>
      </c>
      <c r="C828" s="15" t="str">
        <f>Raw_Data!C828</f>
        <v>Warangal</v>
      </c>
      <c r="D828" s="15" t="str">
        <f>Raw_Data!D828</f>
        <v>Cotton</v>
      </c>
      <c r="E828" s="15" t="str">
        <f>Raw_Data!E828</f>
        <v>Rabi</v>
      </c>
      <c r="F828" s="15">
        <f>Raw_Data!F828</f>
        <v>13.01</v>
      </c>
      <c r="G828" s="18">
        <f>IF(Raw_Data!G828="",ROUND(AVERAGEIFS(Raw_Data!$G$2:$G$4001,Raw_Data!$E$2:$E$4001,E828),1),Raw_Data!G828)</f>
        <v>520</v>
      </c>
      <c r="H828" s="15">
        <f>Raw_Data!H828</f>
        <v>18.3</v>
      </c>
      <c r="I828" s="15">
        <f>Raw_Data!I828</f>
        <v>57</v>
      </c>
      <c r="J828" s="15">
        <f>Raw_Data!J828</f>
        <v>6.3</v>
      </c>
      <c r="K828" s="15">
        <f>Raw_Data!K828</f>
        <v>6.52</v>
      </c>
      <c r="L828" s="18">
        <f>IF(Raw_Data!L828="",ROUND(AVERAGEIFS(Raw_Data!$L$2:$L$4001,Raw_Data!$E$2:$E$4001,E828),1),Raw_Data!L828)</f>
        <v>22.4</v>
      </c>
      <c r="M828" s="15">
        <f>Raw_Data!M828</f>
        <v>103.9</v>
      </c>
      <c r="N828" s="15">
        <f>Raw_Data!N828</f>
        <v>51.2</v>
      </c>
      <c r="O828" s="15">
        <f>Raw_Data!O828</f>
        <v>96.1</v>
      </c>
      <c r="P828" s="15" t="str">
        <f>Raw_Data!P828</f>
        <v>Sprinkler</v>
      </c>
      <c r="Q828" s="15">
        <f>Raw_Data!Q828</f>
        <v>235.7</v>
      </c>
      <c r="R828" s="15">
        <f>Raw_Data!R828</f>
        <v>6.47</v>
      </c>
      <c r="S828" s="15">
        <f>Raw_Data!S828</f>
        <v>0.75</v>
      </c>
      <c r="T828" s="18">
        <f>IF(Raw_Data!T828="",ROUND(AVERAGEIFS(Raw_Data!$T$2:$T$4001,Raw_Data!$E$2:$E$4001,E828,Raw_Data!$D$2:$D$4001,D828),2),IF(Raw_Data!T828&gt;INDEX(Cleaning_Reference!$F$6:$F$13,MATCH(D828,Cleaning_Reference!$A$6:$A$13,0)),INDEX(Cleaning_Reference!$F$6:$F$13,MATCH(D828,Cleaning_Reference!$A$6:$A$13,0)),Raw_Data!T828))</f>
        <v>1.57</v>
      </c>
      <c r="U828" s="15">
        <f>Raw_Data!U828</f>
        <v>20.43</v>
      </c>
      <c r="V828" s="15">
        <f>Raw_Data!V828</f>
        <v>71170</v>
      </c>
      <c r="W828" s="15">
        <f>Raw_Data!W828</f>
        <v>947744</v>
      </c>
      <c r="X828" s="15">
        <f>Raw_Data!X828</f>
        <v>1454003</v>
      </c>
      <c r="Y828" s="15">
        <f>Raw_Data!Y828</f>
        <v>506259</v>
      </c>
      <c r="Z828" s="15">
        <f>Raw_Data!Z828</f>
        <v>10810</v>
      </c>
      <c r="AA828" s="15">
        <f>Raw_Data!AA828</f>
        <v>1.89</v>
      </c>
      <c r="AB828" s="15">
        <f>Raw_Data!AB828</f>
        <v>31.3</v>
      </c>
      <c r="AC828" s="19" t="str">
        <f>IF(Raw_Data!G828="","Yes","No")</f>
        <v>No</v>
      </c>
      <c r="AD828" s="19" t="str">
        <f>IF(Raw_Data!L828="","Yes","No")</f>
        <v>No</v>
      </c>
      <c r="AE828" s="19" t="str">
        <f>IF(Raw_Data!T828="","Imputed",IF(Raw_Data!T828&gt;INDEX(Cleaning_Reference!$F$6:$F$13,MATCH(D828,Cleaning_Reference!$A$6:$A$13,0)),"Capped","Original"))</f>
        <v>Original</v>
      </c>
      <c r="AF828" s="21">
        <f t="shared" si="12"/>
        <v>20.43</v>
      </c>
    </row>
    <row r="829" spans="1:32" ht="15" customHeight="1" x14ac:dyDescent="0.3">
      <c r="A829" s="20" t="str">
        <f>Raw_Data!A829</f>
        <v>SF10828</v>
      </c>
      <c r="B829" s="15" t="str">
        <f>Raw_Data!B829</f>
        <v>Tamil Nadu</v>
      </c>
      <c r="C829" s="15" t="str">
        <f>Raw_Data!C829</f>
        <v>Erode</v>
      </c>
      <c r="D829" s="15" t="str">
        <f>Raw_Data!D829</f>
        <v>Rice</v>
      </c>
      <c r="E829" s="15" t="str">
        <f>Raw_Data!E829</f>
        <v>Kharif</v>
      </c>
      <c r="F829" s="15">
        <f>Raw_Data!F829</f>
        <v>4.1100000000000003</v>
      </c>
      <c r="G829" s="18">
        <f>IF(Raw_Data!G829="",ROUND(AVERAGEIFS(Raw_Data!$G$2:$G$4001,Raw_Data!$E$2:$E$4001,E829),1),Raw_Data!G829)</f>
        <v>831.5</v>
      </c>
      <c r="H829" s="15">
        <f>Raw_Data!H829</f>
        <v>33.700000000000003</v>
      </c>
      <c r="I829" s="15">
        <f>Raw_Data!I829</f>
        <v>72.400000000000006</v>
      </c>
      <c r="J829" s="15">
        <f>Raw_Data!J829</f>
        <v>6.6</v>
      </c>
      <c r="K829" s="15">
        <f>Raw_Data!K829</f>
        <v>5.52</v>
      </c>
      <c r="L829" s="18">
        <f>IF(Raw_Data!L829="",ROUND(AVERAGEIFS(Raw_Data!$L$2:$L$4001,Raw_Data!$E$2:$E$4001,E829),1),Raw_Data!L829)</f>
        <v>31</v>
      </c>
      <c r="M829" s="15">
        <f>Raw_Data!M829</f>
        <v>85.7</v>
      </c>
      <c r="N829" s="15">
        <f>Raw_Data!N829</f>
        <v>57.2</v>
      </c>
      <c r="O829" s="15">
        <f>Raw_Data!O829</f>
        <v>87</v>
      </c>
      <c r="P829" s="15" t="str">
        <f>Raw_Data!P829</f>
        <v>Sprinkler</v>
      </c>
      <c r="Q829" s="15">
        <f>Raw_Data!Q829</f>
        <v>131.30000000000001</v>
      </c>
      <c r="R829" s="15">
        <f>Raw_Data!R829</f>
        <v>7.11</v>
      </c>
      <c r="S829" s="15">
        <f>Raw_Data!S829</f>
        <v>0.91</v>
      </c>
      <c r="T829" s="18">
        <f>IF(Raw_Data!T829="",ROUND(AVERAGEIFS(Raw_Data!$T$2:$T$4001,Raw_Data!$E$2:$E$4001,E829,Raw_Data!$D$2:$D$4001,D829),2),IF(Raw_Data!T829&gt;INDEX(Cleaning_Reference!$F$6:$F$13,MATCH(D829,Cleaning_Reference!$A$6:$A$13,0)),INDEX(Cleaning_Reference!$F$6:$F$13,MATCH(D829,Cleaning_Reference!$A$6:$A$13,0)),Raw_Data!T829))</f>
        <v>0.64</v>
      </c>
      <c r="U829" s="15">
        <f>Raw_Data!U829</f>
        <v>2.63</v>
      </c>
      <c r="V829" s="15">
        <f>Raw_Data!V829</f>
        <v>19944</v>
      </c>
      <c r="W829" s="15">
        <f>Raw_Data!W829</f>
        <v>255678</v>
      </c>
      <c r="X829" s="15">
        <f>Raw_Data!X829</f>
        <v>52453</v>
      </c>
      <c r="Y829" s="15">
        <f>Raw_Data!Y829</f>
        <v>-203225</v>
      </c>
      <c r="Z829" s="15">
        <f>Raw_Data!Z829</f>
        <v>6711</v>
      </c>
      <c r="AA829" s="15">
        <f>Raw_Data!AA829</f>
        <v>0.39200000000000002</v>
      </c>
      <c r="AB829" s="15">
        <f>Raw_Data!AB829</f>
        <v>42.3</v>
      </c>
      <c r="AC829" s="19" t="str">
        <f>IF(Raw_Data!G829="","Yes","No")</f>
        <v>No</v>
      </c>
      <c r="AD829" s="19" t="str">
        <f>IF(Raw_Data!L829="","Yes","No")</f>
        <v>No</v>
      </c>
      <c r="AE829" s="19" t="str">
        <f>IF(Raw_Data!T829="","Imputed",IF(Raw_Data!T829&gt;INDEX(Cleaning_Reference!$F$6:$F$13,MATCH(D829,Cleaning_Reference!$A$6:$A$13,0)),"Capped","Original"))</f>
        <v>Original</v>
      </c>
      <c r="AF829" s="21">
        <f t="shared" si="12"/>
        <v>2.63</v>
      </c>
    </row>
    <row r="830" spans="1:32" ht="15" customHeight="1" x14ac:dyDescent="0.3">
      <c r="A830" s="20" t="str">
        <f>Raw_Data!A830</f>
        <v>SF10829</v>
      </c>
      <c r="B830" s="15" t="str">
        <f>Raw_Data!B830</f>
        <v>Tamil Nadu</v>
      </c>
      <c r="C830" s="15" t="str">
        <f>Raw_Data!C830</f>
        <v>Nashik</v>
      </c>
      <c r="D830" s="15" t="str">
        <f>Raw_Data!D830</f>
        <v>Maize</v>
      </c>
      <c r="E830" s="15" t="str">
        <f>Raw_Data!E830</f>
        <v>Rabi</v>
      </c>
      <c r="F830" s="15">
        <f>Raw_Data!F830</f>
        <v>12.66</v>
      </c>
      <c r="G830" s="18">
        <f>IF(Raw_Data!G830="",ROUND(AVERAGEIFS(Raw_Data!$G$2:$G$4001,Raw_Data!$E$2:$E$4001,E830),1),Raw_Data!G830)</f>
        <v>415.3</v>
      </c>
      <c r="H830" s="15">
        <f>Raw_Data!H830</f>
        <v>21.9</v>
      </c>
      <c r="I830" s="15">
        <f>Raw_Data!I830</f>
        <v>47.5</v>
      </c>
      <c r="J830" s="15">
        <f>Raw_Data!J830</f>
        <v>8.3000000000000007</v>
      </c>
      <c r="K830" s="15">
        <f>Raw_Data!K830</f>
        <v>6.66</v>
      </c>
      <c r="L830" s="18">
        <f>IF(Raw_Data!L830="",ROUND(AVERAGEIFS(Raw_Data!$L$2:$L$4001,Raw_Data!$E$2:$E$4001,E830),1),Raw_Data!L830)</f>
        <v>24.2</v>
      </c>
      <c r="M830" s="15">
        <f>Raw_Data!M830</f>
        <v>144</v>
      </c>
      <c r="N830" s="15">
        <f>Raw_Data!N830</f>
        <v>49.7</v>
      </c>
      <c r="O830" s="15">
        <f>Raw_Data!O830</f>
        <v>150.30000000000001</v>
      </c>
      <c r="P830" s="15" t="str">
        <f>Raw_Data!P830</f>
        <v>Sprinkler</v>
      </c>
      <c r="Q830" s="15">
        <f>Raw_Data!Q830</f>
        <v>239.7</v>
      </c>
      <c r="R830" s="15">
        <f>Raw_Data!R830</f>
        <v>4.38</v>
      </c>
      <c r="S830" s="15">
        <f>Raw_Data!S830</f>
        <v>0.82</v>
      </c>
      <c r="T830" s="18">
        <f>IF(Raw_Data!T830="",ROUND(AVERAGEIFS(Raw_Data!$T$2:$T$4001,Raw_Data!$E$2:$E$4001,E830,Raw_Data!$D$2:$D$4001,D830),2),IF(Raw_Data!T830&gt;INDEX(Cleaning_Reference!$F$6:$F$13,MATCH(D830,Cleaning_Reference!$A$6:$A$13,0)),INDEX(Cleaning_Reference!$F$6:$F$13,MATCH(D830,Cleaning_Reference!$A$6:$A$13,0)),Raw_Data!T830))</f>
        <v>3.12</v>
      </c>
      <c r="U830" s="15">
        <f>Raw_Data!U830</f>
        <v>39.5</v>
      </c>
      <c r="V830" s="15">
        <f>Raw_Data!V830</f>
        <v>20096</v>
      </c>
      <c r="W830" s="15">
        <f>Raw_Data!W830</f>
        <v>834712</v>
      </c>
      <c r="X830" s="15">
        <f>Raw_Data!X830</f>
        <v>793792</v>
      </c>
      <c r="Y830" s="15">
        <f>Raw_Data!Y830</f>
        <v>-40920</v>
      </c>
      <c r="Z830" s="15">
        <f>Raw_Data!Z830</f>
        <v>7981</v>
      </c>
      <c r="AA830" s="15">
        <f>Raw_Data!AA830</f>
        <v>4.9489999999999998</v>
      </c>
      <c r="AB830" s="15">
        <f>Raw_Data!AB830</f>
        <v>38.799999999999997</v>
      </c>
      <c r="AC830" s="19" t="str">
        <f>IF(Raw_Data!G830="","Yes","No")</f>
        <v>No</v>
      </c>
      <c r="AD830" s="19" t="str">
        <f>IF(Raw_Data!L830="","Yes","No")</f>
        <v>No</v>
      </c>
      <c r="AE830" s="19" t="str">
        <f>IF(Raw_Data!T830="","Imputed",IF(Raw_Data!T830&gt;INDEX(Cleaning_Reference!$F$6:$F$13,MATCH(D830,Cleaning_Reference!$A$6:$A$13,0)),"Capped","Original"))</f>
        <v>Original</v>
      </c>
      <c r="AF830" s="21">
        <f t="shared" si="12"/>
        <v>39.5</v>
      </c>
    </row>
    <row r="831" spans="1:32" ht="15" customHeight="1" x14ac:dyDescent="0.3">
      <c r="A831" s="20" t="str">
        <f>Raw_Data!A831</f>
        <v>SF10830</v>
      </c>
      <c r="B831" s="15" t="str">
        <f>Raw_Data!B831</f>
        <v>Tamil Nadu</v>
      </c>
      <c r="C831" s="15" t="str">
        <f>Raw_Data!C831</f>
        <v>Nalgonda</v>
      </c>
      <c r="D831" s="15" t="str">
        <f>Raw_Data!D831</f>
        <v>Sugarcane</v>
      </c>
      <c r="E831" s="15" t="str">
        <f>Raw_Data!E831</f>
        <v>Rabi</v>
      </c>
      <c r="F831" s="15">
        <f>Raw_Data!F831</f>
        <v>4.0199999999999996</v>
      </c>
      <c r="G831" s="18">
        <f>IF(Raw_Data!G831="",ROUND(AVERAGEIFS(Raw_Data!$G$2:$G$4001,Raw_Data!$E$2:$E$4001,E831),1),Raw_Data!G831)</f>
        <v>290.39999999999998</v>
      </c>
      <c r="H831" s="15">
        <f>Raw_Data!H831</f>
        <v>27.1</v>
      </c>
      <c r="I831" s="15">
        <f>Raw_Data!I831</f>
        <v>65.400000000000006</v>
      </c>
      <c r="J831" s="15">
        <f>Raw_Data!J831</f>
        <v>5.6</v>
      </c>
      <c r="K831" s="15">
        <f>Raw_Data!K831</f>
        <v>7.37</v>
      </c>
      <c r="L831" s="18">
        <f>IF(Raw_Data!L831="",ROUND(AVERAGEIFS(Raw_Data!$L$2:$L$4001,Raw_Data!$E$2:$E$4001,E831),1),Raw_Data!L831)</f>
        <v>25.9</v>
      </c>
      <c r="M831" s="15">
        <f>Raw_Data!M831</f>
        <v>165.5</v>
      </c>
      <c r="N831" s="15">
        <f>Raw_Data!N831</f>
        <v>79.5</v>
      </c>
      <c r="O831" s="15">
        <f>Raw_Data!O831</f>
        <v>62</v>
      </c>
      <c r="P831" s="15" t="str">
        <f>Raw_Data!P831</f>
        <v>Flood</v>
      </c>
      <c r="Q831" s="15">
        <f>Raw_Data!Q831</f>
        <v>173.7</v>
      </c>
      <c r="R831" s="15">
        <f>Raw_Data!R831</f>
        <v>6.97</v>
      </c>
      <c r="S831" s="15">
        <f>Raw_Data!S831</f>
        <v>0.92</v>
      </c>
      <c r="T831" s="18">
        <f>IF(Raw_Data!T831="",ROUND(AVERAGEIFS(Raw_Data!$T$2:$T$4001,Raw_Data!$E$2:$E$4001,E831,Raw_Data!$D$2:$D$4001,D831),2),IF(Raw_Data!T831&gt;INDEX(Cleaning_Reference!$F$6:$F$13,MATCH(D831,Cleaning_Reference!$A$6:$A$13,0)),INDEX(Cleaning_Reference!$F$6:$F$13,MATCH(D831,Cleaning_Reference!$A$6:$A$13,0)),Raw_Data!T831))</f>
        <v>42.05</v>
      </c>
      <c r="U831" s="15">
        <f>Raw_Data!U831</f>
        <v>169.04</v>
      </c>
      <c r="V831" s="15">
        <f>Raw_Data!V831</f>
        <v>3533</v>
      </c>
      <c r="W831" s="15">
        <f>Raw_Data!W831</f>
        <v>253708</v>
      </c>
      <c r="X831" s="15">
        <f>Raw_Data!X831</f>
        <v>597218</v>
      </c>
      <c r="Y831" s="15">
        <f>Raw_Data!Y831</f>
        <v>343510</v>
      </c>
      <c r="Z831" s="15">
        <f>Raw_Data!Z831</f>
        <v>7051</v>
      </c>
      <c r="AA831" s="15">
        <f>Raw_Data!AA831</f>
        <v>23.974</v>
      </c>
      <c r="AB831" s="15">
        <f>Raw_Data!AB831</f>
        <v>44.2</v>
      </c>
      <c r="AC831" s="19" t="str">
        <f>IF(Raw_Data!G831="","Yes","No")</f>
        <v>No</v>
      </c>
      <c r="AD831" s="19" t="str">
        <f>IF(Raw_Data!L831="","Yes","No")</f>
        <v>No</v>
      </c>
      <c r="AE831" s="19" t="str">
        <f>IF(Raw_Data!T831="","Imputed",IF(Raw_Data!T831&gt;INDEX(Cleaning_Reference!$F$6:$F$13,MATCH(D831,Cleaning_Reference!$A$6:$A$13,0)),"Capped","Original"))</f>
        <v>Original</v>
      </c>
      <c r="AF831" s="21">
        <f t="shared" si="12"/>
        <v>169.04</v>
      </c>
    </row>
    <row r="832" spans="1:32" ht="15" customHeight="1" x14ac:dyDescent="0.3">
      <c r="A832" s="20" t="str">
        <f>Raw_Data!A832</f>
        <v>SF10831</v>
      </c>
      <c r="B832" s="15" t="str">
        <f>Raw_Data!B832</f>
        <v>Andhra Pradesh</v>
      </c>
      <c r="C832" s="15" t="str">
        <f>Raw_Data!C832</f>
        <v>Nashik</v>
      </c>
      <c r="D832" s="15" t="str">
        <f>Raw_Data!D832</f>
        <v>Rice</v>
      </c>
      <c r="E832" s="15" t="str">
        <f>Raw_Data!E832</f>
        <v>Rabi</v>
      </c>
      <c r="F832" s="15">
        <f>Raw_Data!F832</f>
        <v>2.0099999999999998</v>
      </c>
      <c r="G832" s="18">
        <f>IF(Raw_Data!G832="",ROUND(AVERAGEIFS(Raw_Data!$G$2:$G$4001,Raw_Data!$E$2:$E$4001,E832),1),Raw_Data!G832)</f>
        <v>701.4</v>
      </c>
      <c r="H832" s="15">
        <f>Raw_Data!H832</f>
        <v>26.5</v>
      </c>
      <c r="I832" s="15">
        <f>Raw_Data!I832</f>
        <v>60</v>
      </c>
      <c r="J832" s="15">
        <f>Raw_Data!J832</f>
        <v>6.4</v>
      </c>
      <c r="K832" s="15">
        <f>Raw_Data!K832</f>
        <v>6.17</v>
      </c>
      <c r="L832" s="18">
        <f>IF(Raw_Data!L832="",ROUND(AVERAGEIFS(Raw_Data!$L$2:$L$4001,Raw_Data!$E$2:$E$4001,E832),1),Raw_Data!L832)</f>
        <v>22.5</v>
      </c>
      <c r="M832" s="15">
        <f>Raw_Data!M832</f>
        <v>157.9</v>
      </c>
      <c r="N832" s="15">
        <f>Raw_Data!N832</f>
        <v>35.1</v>
      </c>
      <c r="O832" s="15">
        <f>Raw_Data!O832</f>
        <v>85.1</v>
      </c>
      <c r="P832" s="15" t="str">
        <f>Raw_Data!P832</f>
        <v>Sprinkler</v>
      </c>
      <c r="Q832" s="15">
        <f>Raw_Data!Q832</f>
        <v>191.1</v>
      </c>
      <c r="R832" s="15">
        <f>Raw_Data!R832</f>
        <v>2.12</v>
      </c>
      <c r="S832" s="15">
        <f>Raw_Data!S832</f>
        <v>0.89</v>
      </c>
      <c r="T832" s="18">
        <f>IF(Raw_Data!T832="",ROUND(AVERAGEIFS(Raw_Data!$T$2:$T$4001,Raw_Data!$E$2:$E$4001,E832,Raw_Data!$D$2:$D$4001,D832),2),IF(Raw_Data!T832&gt;INDEX(Cleaning_Reference!$F$6:$F$13,MATCH(D832,Cleaning_Reference!$A$6:$A$13,0)),INDEX(Cleaning_Reference!$F$6:$F$13,MATCH(D832,Cleaning_Reference!$A$6:$A$13,0)),Raw_Data!T832))</f>
        <v>3.39</v>
      </c>
      <c r="U832" s="15">
        <f>Raw_Data!U832</f>
        <v>6.81</v>
      </c>
      <c r="V832" s="15">
        <f>Raw_Data!V832</f>
        <v>21958</v>
      </c>
      <c r="W832" s="15">
        <f>Raw_Data!W832</f>
        <v>111877</v>
      </c>
      <c r="X832" s="15">
        <f>Raw_Data!X832</f>
        <v>149534</v>
      </c>
      <c r="Y832" s="15">
        <f>Raw_Data!Y832</f>
        <v>37657</v>
      </c>
      <c r="Z832" s="15">
        <f>Raw_Data!Z832</f>
        <v>2995</v>
      </c>
      <c r="AA832" s="15">
        <f>Raw_Data!AA832</f>
        <v>2.274</v>
      </c>
      <c r="AB832" s="15">
        <f>Raw_Data!AB832</f>
        <v>56.6</v>
      </c>
      <c r="AC832" s="19" t="str">
        <f>IF(Raw_Data!G832="","Yes","No")</f>
        <v>No</v>
      </c>
      <c r="AD832" s="19" t="str">
        <f>IF(Raw_Data!L832="","Yes","No")</f>
        <v>No</v>
      </c>
      <c r="AE832" s="19" t="str">
        <f>IF(Raw_Data!T832="","Imputed",IF(Raw_Data!T832&gt;INDEX(Cleaning_Reference!$F$6:$F$13,MATCH(D832,Cleaning_Reference!$A$6:$A$13,0)),"Capped","Original"))</f>
        <v>Original</v>
      </c>
      <c r="AF832" s="21">
        <f t="shared" si="12"/>
        <v>6.81</v>
      </c>
    </row>
    <row r="833" spans="1:32" ht="15" customHeight="1" x14ac:dyDescent="0.3">
      <c r="A833" s="20" t="str">
        <f>Raw_Data!A833</f>
        <v>SF10832</v>
      </c>
      <c r="B833" s="15" t="str">
        <f>Raw_Data!B833</f>
        <v>Tamil Nadu</v>
      </c>
      <c r="C833" s="15" t="str">
        <f>Raw_Data!C833</f>
        <v>Nashik</v>
      </c>
      <c r="D833" s="15" t="str">
        <f>Raw_Data!D833</f>
        <v>Rice</v>
      </c>
      <c r="E833" s="15" t="str">
        <f>Raw_Data!E833</f>
        <v>Kharif</v>
      </c>
      <c r="F833" s="15">
        <f>Raw_Data!F833</f>
        <v>1.33</v>
      </c>
      <c r="G833" s="18">
        <f>IF(Raw_Data!G833="",ROUND(AVERAGEIFS(Raw_Data!$G$2:$G$4001,Raw_Data!$E$2:$E$4001,E833),1),Raw_Data!G833)</f>
        <v>470.1</v>
      </c>
      <c r="H833" s="15">
        <f>Raw_Data!H833</f>
        <v>28.7</v>
      </c>
      <c r="I833" s="15">
        <f>Raw_Data!I833</f>
        <v>81.400000000000006</v>
      </c>
      <c r="J833" s="15">
        <f>Raw_Data!J833</f>
        <v>5.2</v>
      </c>
      <c r="K833" s="15">
        <f>Raw_Data!K833</f>
        <v>6.86</v>
      </c>
      <c r="L833" s="18">
        <f>IF(Raw_Data!L833="",ROUND(AVERAGEIFS(Raw_Data!$L$2:$L$4001,Raw_Data!$E$2:$E$4001,E833),1),Raw_Data!L833)</f>
        <v>35.5</v>
      </c>
      <c r="M833" s="15">
        <f>Raw_Data!M833</f>
        <v>94.6</v>
      </c>
      <c r="N833" s="15">
        <f>Raw_Data!N833</f>
        <v>69.599999999999994</v>
      </c>
      <c r="O833" s="15">
        <f>Raw_Data!O833</f>
        <v>77.599999999999994</v>
      </c>
      <c r="P833" s="15" t="str">
        <f>Raw_Data!P833</f>
        <v>Sprinkler</v>
      </c>
      <c r="Q833" s="15">
        <f>Raw_Data!Q833</f>
        <v>205.7</v>
      </c>
      <c r="R833" s="15">
        <f>Raw_Data!R833</f>
        <v>3.06</v>
      </c>
      <c r="S833" s="15">
        <f>Raw_Data!S833</f>
        <v>0.78</v>
      </c>
      <c r="T833" s="18">
        <f>IF(Raw_Data!T833="",ROUND(AVERAGEIFS(Raw_Data!$T$2:$T$4001,Raw_Data!$E$2:$E$4001,E833,Raw_Data!$D$2:$D$4001,D833),2),IF(Raw_Data!T833&gt;INDEX(Cleaning_Reference!$F$6:$F$13,MATCH(D833,Cleaning_Reference!$A$6:$A$13,0)),INDEX(Cleaning_Reference!$F$6:$F$13,MATCH(D833,Cleaning_Reference!$A$6:$A$13,0)),Raw_Data!T833))</f>
        <v>4.16</v>
      </c>
      <c r="U833" s="15">
        <f>Raw_Data!U833</f>
        <v>5.53</v>
      </c>
      <c r="V833" s="15">
        <f>Raw_Data!V833</f>
        <v>22815</v>
      </c>
      <c r="W833" s="15">
        <f>Raw_Data!W833</f>
        <v>93904</v>
      </c>
      <c r="X833" s="15">
        <f>Raw_Data!X833</f>
        <v>126167</v>
      </c>
      <c r="Y833" s="15">
        <f>Raw_Data!Y833</f>
        <v>32263</v>
      </c>
      <c r="Z833" s="15">
        <f>Raw_Data!Z833</f>
        <v>2031</v>
      </c>
      <c r="AA833" s="15">
        <f>Raw_Data!AA833</f>
        <v>2.7229999999999999</v>
      </c>
      <c r="AB833" s="15">
        <f>Raw_Data!AB833</f>
        <v>53</v>
      </c>
      <c r="AC833" s="19" t="str">
        <f>IF(Raw_Data!G833="","Yes","No")</f>
        <v>No</v>
      </c>
      <c r="AD833" s="19" t="str">
        <f>IF(Raw_Data!L833="","Yes","No")</f>
        <v>No</v>
      </c>
      <c r="AE833" s="19" t="str">
        <f>IF(Raw_Data!T833="","Imputed",IF(Raw_Data!T833&gt;INDEX(Cleaning_Reference!$F$6:$F$13,MATCH(D833,Cleaning_Reference!$A$6:$A$13,0)),"Capped","Original"))</f>
        <v>Original</v>
      </c>
      <c r="AF833" s="21">
        <f t="shared" si="12"/>
        <v>5.53</v>
      </c>
    </row>
    <row r="834" spans="1:32" ht="15" customHeight="1" x14ac:dyDescent="0.3">
      <c r="A834" s="20" t="str">
        <f>Raw_Data!A834</f>
        <v>SF10833</v>
      </c>
      <c r="B834" s="15" t="str">
        <f>Raw_Data!B834</f>
        <v>Andhra Pradesh</v>
      </c>
      <c r="C834" s="15" t="str">
        <f>Raw_Data!C834</f>
        <v>Ludhiana</v>
      </c>
      <c r="D834" s="15" t="str">
        <f>Raw_Data!D834</f>
        <v>Cotton</v>
      </c>
      <c r="E834" s="15" t="str">
        <f>Raw_Data!E834</f>
        <v>Zaid</v>
      </c>
      <c r="F834" s="15">
        <f>Raw_Data!F834</f>
        <v>4.1500000000000004</v>
      </c>
      <c r="G834" s="18">
        <f>IF(Raw_Data!G834="",ROUND(AVERAGEIFS(Raw_Data!$G$2:$G$4001,Raw_Data!$E$2:$E$4001,E834),1),Raw_Data!G834)</f>
        <v>80</v>
      </c>
      <c r="H834" s="15">
        <f>Raw_Data!H834</f>
        <v>32.1</v>
      </c>
      <c r="I834" s="15">
        <f>Raw_Data!I834</f>
        <v>52.6</v>
      </c>
      <c r="J834" s="15">
        <f>Raw_Data!J834</f>
        <v>6.4</v>
      </c>
      <c r="K834" s="15">
        <f>Raw_Data!K834</f>
        <v>6.34</v>
      </c>
      <c r="L834" s="18">
        <f>IF(Raw_Data!L834="",ROUND(AVERAGEIFS(Raw_Data!$L$2:$L$4001,Raw_Data!$E$2:$E$4001,E834),1),Raw_Data!L834)</f>
        <v>21.2</v>
      </c>
      <c r="M834" s="15">
        <f>Raw_Data!M834</f>
        <v>111.5</v>
      </c>
      <c r="N834" s="15">
        <f>Raw_Data!N834</f>
        <v>75</v>
      </c>
      <c r="O834" s="15">
        <f>Raw_Data!O834</f>
        <v>121.2</v>
      </c>
      <c r="P834" s="15" t="str">
        <f>Raw_Data!P834</f>
        <v>Sprinkler</v>
      </c>
      <c r="Q834" s="15">
        <f>Raw_Data!Q834</f>
        <v>161.80000000000001</v>
      </c>
      <c r="R834" s="15">
        <f>Raw_Data!R834</f>
        <v>6.47</v>
      </c>
      <c r="S834" s="15">
        <f>Raw_Data!S834</f>
        <v>0.93</v>
      </c>
      <c r="T834" s="18">
        <f>IF(Raw_Data!T834="",ROUND(AVERAGEIFS(Raw_Data!$T$2:$T$4001,Raw_Data!$E$2:$E$4001,E834,Raw_Data!$D$2:$D$4001,D834),2),IF(Raw_Data!T834&gt;INDEX(Cleaning_Reference!$F$6:$F$13,MATCH(D834,Cleaning_Reference!$A$6:$A$13,0)),INDEX(Cleaning_Reference!$F$6:$F$13,MATCH(D834,Cleaning_Reference!$A$6:$A$13,0)),Raw_Data!T834))</f>
        <v>1.1200000000000001</v>
      </c>
      <c r="U834" s="15">
        <f>Raw_Data!U834</f>
        <v>4.6500000000000004</v>
      </c>
      <c r="V834" s="15">
        <f>Raw_Data!V834</f>
        <v>68505</v>
      </c>
      <c r="W834" s="15">
        <f>Raw_Data!W834</f>
        <v>272535</v>
      </c>
      <c r="X834" s="15">
        <f>Raw_Data!X834</f>
        <v>318548</v>
      </c>
      <c r="Y834" s="15">
        <f>Raw_Data!Y834</f>
        <v>46013</v>
      </c>
      <c r="Z834" s="15">
        <f>Raw_Data!Z834</f>
        <v>2973</v>
      </c>
      <c r="AA834" s="15">
        <f>Raw_Data!AA834</f>
        <v>1.5640000000000001</v>
      </c>
      <c r="AB834" s="15">
        <f>Raw_Data!AB834</f>
        <v>35.299999999999997</v>
      </c>
      <c r="AC834" s="19" t="str">
        <f>IF(Raw_Data!G834="","Yes","No")</f>
        <v>No</v>
      </c>
      <c r="AD834" s="19" t="str">
        <f>IF(Raw_Data!L834="","Yes","No")</f>
        <v>No</v>
      </c>
      <c r="AE834" s="19" t="str">
        <f>IF(Raw_Data!T834="","Imputed",IF(Raw_Data!T834&gt;INDEX(Cleaning_Reference!$F$6:$F$13,MATCH(D834,Cleaning_Reference!$A$6:$A$13,0)),"Capped","Original"))</f>
        <v>Original</v>
      </c>
      <c r="AF834" s="21">
        <f t="shared" ref="AF834:AF897" si="13">ROUND(T834*F834,2)</f>
        <v>4.6500000000000004</v>
      </c>
    </row>
    <row r="835" spans="1:32" ht="15" customHeight="1" x14ac:dyDescent="0.3">
      <c r="A835" s="20" t="str">
        <f>Raw_Data!A835</f>
        <v>SF10834</v>
      </c>
      <c r="B835" s="15" t="str">
        <f>Raw_Data!B835</f>
        <v>Punjab</v>
      </c>
      <c r="C835" s="15" t="str">
        <f>Raw_Data!C835</f>
        <v>Ludhiana</v>
      </c>
      <c r="D835" s="15" t="str">
        <f>Raw_Data!D835</f>
        <v>Cotton</v>
      </c>
      <c r="E835" s="15" t="str">
        <f>Raw_Data!E835</f>
        <v>Rabi</v>
      </c>
      <c r="F835" s="15">
        <f>Raw_Data!F835</f>
        <v>10.79</v>
      </c>
      <c r="G835" s="18">
        <f>IF(Raw_Data!G835="",ROUND(AVERAGEIFS(Raw_Data!$G$2:$G$4001,Raw_Data!$E$2:$E$4001,E835),1),Raw_Data!G835)</f>
        <v>371.3</v>
      </c>
      <c r="H835" s="15">
        <f>Raw_Data!H835</f>
        <v>25</v>
      </c>
      <c r="I835" s="15">
        <f>Raw_Data!I835</f>
        <v>73.8</v>
      </c>
      <c r="J835" s="15">
        <f>Raw_Data!J835</f>
        <v>6.2</v>
      </c>
      <c r="K835" s="15">
        <f>Raw_Data!K835</f>
        <v>7.16</v>
      </c>
      <c r="L835" s="18">
        <f>IF(Raw_Data!L835="",ROUND(AVERAGEIFS(Raw_Data!$L$2:$L$4001,Raw_Data!$E$2:$E$4001,E835),1),Raw_Data!L835)</f>
        <v>27.9</v>
      </c>
      <c r="M835" s="15">
        <f>Raw_Data!M835</f>
        <v>86.3</v>
      </c>
      <c r="N835" s="15">
        <f>Raw_Data!N835</f>
        <v>69.5</v>
      </c>
      <c r="O835" s="15">
        <f>Raw_Data!O835</f>
        <v>49.6</v>
      </c>
      <c r="P835" s="15" t="str">
        <f>Raw_Data!P835</f>
        <v>Rainfed</v>
      </c>
      <c r="Q835" s="15">
        <f>Raw_Data!Q835</f>
        <v>145</v>
      </c>
      <c r="R835" s="15">
        <f>Raw_Data!R835</f>
        <v>2.74</v>
      </c>
      <c r="S835" s="15">
        <f>Raw_Data!S835</f>
        <v>0.8</v>
      </c>
      <c r="T835" s="18">
        <f>IF(Raw_Data!T835="",ROUND(AVERAGEIFS(Raw_Data!$T$2:$T$4001,Raw_Data!$E$2:$E$4001,E835,Raw_Data!$D$2:$D$4001,D835),2),IF(Raw_Data!T835&gt;INDEX(Cleaning_Reference!$F$6:$F$13,MATCH(D835,Cleaning_Reference!$A$6:$A$13,0)),INDEX(Cleaning_Reference!$F$6:$F$13,MATCH(D835,Cleaning_Reference!$A$6:$A$13,0)),Raw_Data!T835))</f>
        <v>1.06</v>
      </c>
      <c r="U835" s="15">
        <f>Raw_Data!U835</f>
        <v>11.44</v>
      </c>
      <c r="V835" s="15">
        <f>Raw_Data!V835</f>
        <v>59901</v>
      </c>
      <c r="W835" s="15">
        <f>Raw_Data!W835</f>
        <v>671348</v>
      </c>
      <c r="X835" s="15">
        <f>Raw_Data!X835</f>
        <v>685267</v>
      </c>
      <c r="Y835" s="15">
        <f>Raw_Data!Y835</f>
        <v>13919</v>
      </c>
      <c r="Z835" s="15">
        <f>Raw_Data!Z835</f>
        <v>4504</v>
      </c>
      <c r="AA835" s="15">
        <f>Raw_Data!AA835</f>
        <v>2.54</v>
      </c>
      <c r="AB835" s="15">
        <f>Raw_Data!AB835</f>
        <v>61.1</v>
      </c>
      <c r="AC835" s="19" t="str">
        <f>IF(Raw_Data!G835="","Yes","No")</f>
        <v>No</v>
      </c>
      <c r="AD835" s="19" t="str">
        <f>IF(Raw_Data!L835="","Yes","No")</f>
        <v>No</v>
      </c>
      <c r="AE835" s="19" t="str">
        <f>IF(Raw_Data!T835="","Imputed",IF(Raw_Data!T835&gt;INDEX(Cleaning_Reference!$F$6:$F$13,MATCH(D835,Cleaning_Reference!$A$6:$A$13,0)),"Capped","Original"))</f>
        <v>Original</v>
      </c>
      <c r="AF835" s="21">
        <f t="shared" si="13"/>
        <v>11.44</v>
      </c>
    </row>
    <row r="836" spans="1:32" ht="15" customHeight="1" x14ac:dyDescent="0.3">
      <c r="A836" s="20" t="str">
        <f>Raw_Data!A836</f>
        <v>SF10835</v>
      </c>
      <c r="B836" s="15" t="str">
        <f>Raw_Data!B836</f>
        <v>Gujarat</v>
      </c>
      <c r="C836" s="15" t="str">
        <f>Raw_Data!C836</f>
        <v>Erode</v>
      </c>
      <c r="D836" s="15" t="str">
        <f>Raw_Data!D836</f>
        <v>Chilli</v>
      </c>
      <c r="E836" s="15" t="str">
        <f>Raw_Data!E836</f>
        <v>Rabi</v>
      </c>
      <c r="F836" s="15">
        <f>Raw_Data!F836</f>
        <v>13.89</v>
      </c>
      <c r="G836" s="18">
        <f>IF(Raw_Data!G836="",ROUND(AVERAGEIFS(Raw_Data!$G$2:$G$4001,Raw_Data!$E$2:$E$4001,E836),1),Raw_Data!G836)</f>
        <v>430.3</v>
      </c>
      <c r="H836" s="15">
        <f>Raw_Data!H836</f>
        <v>25.3</v>
      </c>
      <c r="I836" s="15">
        <f>Raw_Data!I836</f>
        <v>49.8</v>
      </c>
      <c r="J836" s="15">
        <f>Raw_Data!J836</f>
        <v>6.8</v>
      </c>
      <c r="K836" s="15">
        <f>Raw_Data!K836</f>
        <v>6.65</v>
      </c>
      <c r="L836" s="18">
        <f>IF(Raw_Data!L836="",ROUND(AVERAGEIFS(Raw_Data!$L$2:$L$4001,Raw_Data!$E$2:$E$4001,E836),1),Raw_Data!L836)</f>
        <v>24.6</v>
      </c>
      <c r="M836" s="15">
        <f>Raw_Data!M836</f>
        <v>128.9</v>
      </c>
      <c r="N836" s="15">
        <f>Raw_Data!N836</f>
        <v>58.9</v>
      </c>
      <c r="O836" s="15">
        <f>Raw_Data!O836</f>
        <v>101.9</v>
      </c>
      <c r="P836" s="15" t="str">
        <f>Raw_Data!P836</f>
        <v>Rainfed</v>
      </c>
      <c r="Q836" s="15">
        <f>Raw_Data!Q836</f>
        <v>67.099999999999994</v>
      </c>
      <c r="R836" s="15">
        <f>Raw_Data!R836</f>
        <v>0.87</v>
      </c>
      <c r="S836" s="15">
        <f>Raw_Data!S836</f>
        <v>0.78</v>
      </c>
      <c r="T836" s="18">
        <f>IF(Raw_Data!T836="",ROUND(AVERAGEIFS(Raw_Data!$T$2:$T$4001,Raw_Data!$E$2:$E$4001,E836,Raw_Data!$D$2:$D$4001,D836),2),IF(Raw_Data!T836&gt;INDEX(Cleaning_Reference!$F$6:$F$13,MATCH(D836,Cleaning_Reference!$A$6:$A$13,0)),INDEX(Cleaning_Reference!$F$6:$F$13,MATCH(D836,Cleaning_Reference!$A$6:$A$13,0)),Raw_Data!T836))</f>
        <v>2.29</v>
      </c>
      <c r="U836" s="15">
        <f>Raw_Data!U836</f>
        <v>31.81</v>
      </c>
      <c r="V836" s="15">
        <f>Raw_Data!V836</f>
        <v>96614</v>
      </c>
      <c r="W836" s="15">
        <f>Raw_Data!W836</f>
        <v>604996</v>
      </c>
      <c r="X836" s="15">
        <f>Raw_Data!X836</f>
        <v>3073291</v>
      </c>
      <c r="Y836" s="15">
        <f>Raw_Data!Y836</f>
        <v>2468295</v>
      </c>
      <c r="Z836" s="15">
        <f>Raw_Data!Z836</f>
        <v>4855</v>
      </c>
      <c r="AA836" s="15">
        <f>Raw_Data!AA836</f>
        <v>6.5519999999999996</v>
      </c>
      <c r="AB836" s="15">
        <f>Raw_Data!AB836</f>
        <v>52.5</v>
      </c>
      <c r="AC836" s="19" t="str">
        <f>IF(Raw_Data!G836="","Yes","No")</f>
        <v>No</v>
      </c>
      <c r="AD836" s="19" t="str">
        <f>IF(Raw_Data!L836="","Yes","No")</f>
        <v>No</v>
      </c>
      <c r="AE836" s="19" t="str">
        <f>IF(Raw_Data!T836="","Imputed",IF(Raw_Data!T836&gt;INDEX(Cleaning_Reference!$F$6:$F$13,MATCH(D836,Cleaning_Reference!$A$6:$A$13,0)),"Capped","Original"))</f>
        <v>Original</v>
      </c>
      <c r="AF836" s="21">
        <f t="shared" si="13"/>
        <v>31.81</v>
      </c>
    </row>
    <row r="837" spans="1:32" ht="15" customHeight="1" x14ac:dyDescent="0.3">
      <c r="A837" s="20" t="str">
        <f>Raw_Data!A837</f>
        <v>SF10836</v>
      </c>
      <c r="B837" s="15" t="str">
        <f>Raw_Data!B837</f>
        <v>Andhra Pradesh</v>
      </c>
      <c r="C837" s="15" t="str">
        <f>Raw_Data!C837</f>
        <v>Nalgonda</v>
      </c>
      <c r="D837" s="15" t="str">
        <f>Raw_Data!D837</f>
        <v>Wheat</v>
      </c>
      <c r="E837" s="15" t="str">
        <f>Raw_Data!E837</f>
        <v>Kharif</v>
      </c>
      <c r="F837" s="15">
        <f>Raw_Data!F837</f>
        <v>3.9</v>
      </c>
      <c r="G837" s="18">
        <f>IF(Raw_Data!G837="",ROUND(AVERAGEIFS(Raw_Data!$G$2:$G$4001,Raw_Data!$E$2:$E$4001,E837),1),Raw_Data!G837)</f>
        <v>921.8</v>
      </c>
      <c r="H837" s="15">
        <f>Raw_Data!H837</f>
        <v>30.5</v>
      </c>
      <c r="I837" s="15">
        <f>Raw_Data!I837</f>
        <v>77.2</v>
      </c>
      <c r="J837" s="15">
        <f>Raw_Data!J837</f>
        <v>6.8</v>
      </c>
      <c r="K837" s="15">
        <f>Raw_Data!K837</f>
        <v>7.5</v>
      </c>
      <c r="L837" s="18">
        <f>IF(Raw_Data!L837="",ROUND(AVERAGEIFS(Raw_Data!$L$2:$L$4001,Raw_Data!$E$2:$E$4001,E837),1),Raw_Data!L837)</f>
        <v>34.9</v>
      </c>
      <c r="M837" s="15">
        <f>Raw_Data!M837</f>
        <v>88.9</v>
      </c>
      <c r="N837" s="15">
        <f>Raw_Data!N837</f>
        <v>44.9</v>
      </c>
      <c r="O837" s="15">
        <f>Raw_Data!O837</f>
        <v>96.5</v>
      </c>
      <c r="P837" s="15" t="str">
        <f>Raw_Data!P837</f>
        <v>Sprinkler</v>
      </c>
      <c r="Q837" s="15">
        <f>Raw_Data!Q837</f>
        <v>130.5</v>
      </c>
      <c r="R837" s="15">
        <f>Raw_Data!R837</f>
        <v>3.42</v>
      </c>
      <c r="S837" s="15">
        <f>Raw_Data!S837</f>
        <v>0.7</v>
      </c>
      <c r="T837" s="18">
        <f>IF(Raw_Data!T837="",ROUND(AVERAGEIFS(Raw_Data!$T$2:$T$4001,Raw_Data!$E$2:$E$4001,E837,Raw_Data!$D$2:$D$4001,D837),2),IF(Raw_Data!T837&gt;INDEX(Cleaning_Reference!$F$6:$F$13,MATCH(D837,Cleaning_Reference!$A$6:$A$13,0)),INDEX(Cleaning_Reference!$F$6:$F$13,MATCH(D837,Cleaning_Reference!$A$6:$A$13,0)),Raw_Data!T837))</f>
        <v>1.31</v>
      </c>
      <c r="U837" s="15">
        <f>Raw_Data!U837</f>
        <v>5.1100000000000003</v>
      </c>
      <c r="V837" s="15">
        <f>Raw_Data!V837</f>
        <v>25087</v>
      </c>
      <c r="W837" s="15">
        <f>Raw_Data!W837</f>
        <v>255824</v>
      </c>
      <c r="X837" s="15">
        <f>Raw_Data!X837</f>
        <v>128195</v>
      </c>
      <c r="Y837" s="15">
        <f>Raw_Data!Y837</f>
        <v>-127629</v>
      </c>
      <c r="Z837" s="15">
        <f>Raw_Data!Z837</f>
        <v>1903</v>
      </c>
      <c r="AA837" s="15">
        <f>Raw_Data!AA837</f>
        <v>2.6850000000000001</v>
      </c>
      <c r="AB837" s="15">
        <f>Raw_Data!AB837</f>
        <v>66.5</v>
      </c>
      <c r="AC837" s="19" t="str">
        <f>IF(Raw_Data!G837="","Yes","No")</f>
        <v>No</v>
      </c>
      <c r="AD837" s="19" t="str">
        <f>IF(Raw_Data!L837="","Yes","No")</f>
        <v>No</v>
      </c>
      <c r="AE837" s="19" t="str">
        <f>IF(Raw_Data!T837="","Imputed",IF(Raw_Data!T837&gt;INDEX(Cleaning_Reference!$F$6:$F$13,MATCH(D837,Cleaning_Reference!$A$6:$A$13,0)),"Capped","Original"))</f>
        <v>Original</v>
      </c>
      <c r="AF837" s="21">
        <f t="shared" si="13"/>
        <v>5.1100000000000003</v>
      </c>
    </row>
    <row r="838" spans="1:32" ht="15" customHeight="1" x14ac:dyDescent="0.3">
      <c r="A838" s="20" t="str">
        <f>Raw_Data!A838</f>
        <v>SF10837</v>
      </c>
      <c r="B838" s="15" t="str">
        <f>Raw_Data!B838</f>
        <v>Maharashtra</v>
      </c>
      <c r="C838" s="15" t="str">
        <f>Raw_Data!C838</f>
        <v>Nashik</v>
      </c>
      <c r="D838" s="15" t="str">
        <f>Raw_Data!D838</f>
        <v>Pulses</v>
      </c>
      <c r="E838" s="15" t="str">
        <f>Raw_Data!E838</f>
        <v>Kharif</v>
      </c>
      <c r="F838" s="15">
        <f>Raw_Data!F838</f>
        <v>7.97</v>
      </c>
      <c r="G838" s="18">
        <f>IF(Raw_Data!G838="",ROUND(AVERAGEIFS(Raw_Data!$G$2:$G$4001,Raw_Data!$E$2:$E$4001,E838),1),Raw_Data!G838)</f>
        <v>655.4</v>
      </c>
      <c r="H838" s="15">
        <f>Raw_Data!H838</f>
        <v>27</v>
      </c>
      <c r="I838" s="15">
        <f>Raw_Data!I838</f>
        <v>64.400000000000006</v>
      </c>
      <c r="J838" s="15">
        <f>Raw_Data!J838</f>
        <v>6.3</v>
      </c>
      <c r="K838" s="15">
        <f>Raw_Data!K838</f>
        <v>6.35</v>
      </c>
      <c r="L838" s="18">
        <f>IF(Raw_Data!L838="",ROUND(AVERAGEIFS(Raw_Data!$L$2:$L$4001,Raw_Data!$E$2:$E$4001,E838),1),Raw_Data!L838)</f>
        <v>28.2</v>
      </c>
      <c r="M838" s="15">
        <f>Raw_Data!M838</f>
        <v>166.4</v>
      </c>
      <c r="N838" s="15">
        <f>Raw_Data!N838</f>
        <v>49.5</v>
      </c>
      <c r="O838" s="15">
        <f>Raw_Data!O838</f>
        <v>117</v>
      </c>
      <c r="P838" s="15" t="str">
        <f>Raw_Data!P838</f>
        <v>Sprinkler</v>
      </c>
      <c r="Q838" s="15">
        <f>Raw_Data!Q838</f>
        <v>147.80000000000001</v>
      </c>
      <c r="R838" s="15">
        <f>Raw_Data!R838</f>
        <v>8.76</v>
      </c>
      <c r="S838" s="15">
        <f>Raw_Data!S838</f>
        <v>0.72</v>
      </c>
      <c r="T838" s="18">
        <f>IF(Raw_Data!T838="",ROUND(AVERAGEIFS(Raw_Data!$T$2:$T$4001,Raw_Data!$E$2:$E$4001,E838,Raw_Data!$D$2:$D$4001,D838),2),IF(Raw_Data!T838&gt;INDEX(Cleaning_Reference!$F$6:$F$13,MATCH(D838,Cleaning_Reference!$A$6:$A$13,0)),INDEX(Cleaning_Reference!$F$6:$F$13,MATCH(D838,Cleaning_Reference!$A$6:$A$13,0)),Raw_Data!T838))</f>
        <v>1.57</v>
      </c>
      <c r="U838" s="15">
        <f>Raw_Data!U838</f>
        <v>12.51</v>
      </c>
      <c r="V838" s="15">
        <f>Raw_Data!V838</f>
        <v>77033</v>
      </c>
      <c r="W838" s="15">
        <f>Raw_Data!W838</f>
        <v>522380</v>
      </c>
      <c r="X838" s="15">
        <f>Raw_Data!X838</f>
        <v>963683</v>
      </c>
      <c r="Y838" s="15">
        <f>Raw_Data!Y838</f>
        <v>441303</v>
      </c>
      <c r="Z838" s="15">
        <f>Raw_Data!Z838</f>
        <v>2980</v>
      </c>
      <c r="AA838" s="15">
        <f>Raw_Data!AA838</f>
        <v>4.1980000000000004</v>
      </c>
      <c r="AB838" s="15">
        <f>Raw_Data!AB838</f>
        <v>33.799999999999997</v>
      </c>
      <c r="AC838" s="19" t="str">
        <f>IF(Raw_Data!G838="","Yes","No")</f>
        <v>No</v>
      </c>
      <c r="AD838" s="19" t="str">
        <f>IF(Raw_Data!L838="","Yes","No")</f>
        <v>No</v>
      </c>
      <c r="AE838" s="19" t="str">
        <f>IF(Raw_Data!T838="","Imputed",IF(Raw_Data!T838&gt;INDEX(Cleaning_Reference!$F$6:$F$13,MATCH(D838,Cleaning_Reference!$A$6:$A$13,0)),"Capped","Original"))</f>
        <v>Original</v>
      </c>
      <c r="AF838" s="21">
        <f t="shared" si="13"/>
        <v>12.51</v>
      </c>
    </row>
    <row r="839" spans="1:32" ht="15" customHeight="1" x14ac:dyDescent="0.3">
      <c r="A839" s="20" t="str">
        <f>Raw_Data!A839</f>
        <v>SF10838</v>
      </c>
      <c r="B839" s="15" t="str">
        <f>Raw_Data!B839</f>
        <v>Punjab</v>
      </c>
      <c r="C839" s="15" t="str">
        <f>Raw_Data!C839</f>
        <v>Warangal</v>
      </c>
      <c r="D839" s="15" t="str">
        <f>Raw_Data!D839</f>
        <v>Cotton</v>
      </c>
      <c r="E839" s="15" t="str">
        <f>Raw_Data!E839</f>
        <v>Rabi</v>
      </c>
      <c r="F839" s="15">
        <f>Raw_Data!F839</f>
        <v>12.12</v>
      </c>
      <c r="G839" s="18">
        <f>IF(Raw_Data!G839="",ROUND(AVERAGEIFS(Raw_Data!$G$2:$G$4001,Raw_Data!$E$2:$E$4001,E839),1),Raw_Data!G839)</f>
        <v>625.79999999999995</v>
      </c>
      <c r="H839" s="15">
        <f>Raw_Data!H839</f>
        <v>26.7</v>
      </c>
      <c r="I839" s="15">
        <f>Raw_Data!I839</f>
        <v>66.599999999999994</v>
      </c>
      <c r="J839" s="15">
        <f>Raw_Data!J839</f>
        <v>4.4000000000000004</v>
      </c>
      <c r="K839" s="15">
        <f>Raw_Data!K839</f>
        <v>6.54</v>
      </c>
      <c r="L839" s="18">
        <f>IF(Raw_Data!L839="",ROUND(AVERAGEIFS(Raw_Data!$L$2:$L$4001,Raw_Data!$E$2:$E$4001,E839),1),Raw_Data!L839)</f>
        <v>20.2</v>
      </c>
      <c r="M839" s="15">
        <f>Raw_Data!M839</f>
        <v>182.1</v>
      </c>
      <c r="N839" s="15">
        <f>Raw_Data!N839</f>
        <v>65.8</v>
      </c>
      <c r="O839" s="15">
        <f>Raw_Data!O839</f>
        <v>93.3</v>
      </c>
      <c r="P839" s="15" t="str">
        <f>Raw_Data!P839</f>
        <v>Flood</v>
      </c>
      <c r="Q839" s="15">
        <f>Raw_Data!Q839</f>
        <v>253.6</v>
      </c>
      <c r="R839" s="15">
        <f>Raw_Data!R839</f>
        <v>5.3</v>
      </c>
      <c r="S839" s="15">
        <f>Raw_Data!S839</f>
        <v>0.69</v>
      </c>
      <c r="T839" s="18">
        <f>IF(Raw_Data!T839="",ROUND(AVERAGEIFS(Raw_Data!$T$2:$T$4001,Raw_Data!$E$2:$E$4001,E839,Raw_Data!$D$2:$D$4001,D839),2),IF(Raw_Data!T839&gt;INDEX(Cleaning_Reference!$F$6:$F$13,MATCH(D839,Cleaning_Reference!$A$6:$A$13,0)),INDEX(Cleaning_Reference!$F$6:$F$13,MATCH(D839,Cleaning_Reference!$A$6:$A$13,0)),Raw_Data!T839))</f>
        <v>2.2200000000000002</v>
      </c>
      <c r="U839" s="15">
        <f>Raw_Data!U839</f>
        <v>26.91</v>
      </c>
      <c r="V839" s="15">
        <f>Raw_Data!V839</f>
        <v>68605</v>
      </c>
      <c r="W839" s="15">
        <f>Raw_Data!W839</f>
        <v>820543</v>
      </c>
      <c r="X839" s="15">
        <f>Raw_Data!X839</f>
        <v>1846161</v>
      </c>
      <c r="Y839" s="15">
        <f>Raw_Data!Y839</f>
        <v>1025618</v>
      </c>
      <c r="Z839" s="15">
        <f>Raw_Data!Z839</f>
        <v>14237</v>
      </c>
      <c r="AA839" s="15">
        <f>Raw_Data!AA839</f>
        <v>1.89</v>
      </c>
      <c r="AB839" s="15">
        <f>Raw_Data!AB839</f>
        <v>43.8</v>
      </c>
      <c r="AC839" s="19" t="str">
        <f>IF(Raw_Data!G839="","Yes","No")</f>
        <v>No</v>
      </c>
      <c r="AD839" s="19" t="str">
        <f>IF(Raw_Data!L839="","Yes","No")</f>
        <v>No</v>
      </c>
      <c r="AE839" s="19" t="str">
        <f>IF(Raw_Data!T839="","Imputed",IF(Raw_Data!T839&gt;INDEX(Cleaning_Reference!$F$6:$F$13,MATCH(D839,Cleaning_Reference!$A$6:$A$13,0)),"Capped","Original"))</f>
        <v>Original</v>
      </c>
      <c r="AF839" s="21">
        <f t="shared" si="13"/>
        <v>26.91</v>
      </c>
    </row>
    <row r="840" spans="1:32" ht="15" customHeight="1" x14ac:dyDescent="0.3">
      <c r="A840" s="20" t="str">
        <f>Raw_Data!A840</f>
        <v>SF10839</v>
      </c>
      <c r="B840" s="15" t="str">
        <f>Raw_Data!B840</f>
        <v>Gujarat</v>
      </c>
      <c r="C840" s="15" t="str">
        <f>Raw_Data!C840</f>
        <v>Erode</v>
      </c>
      <c r="D840" s="15" t="str">
        <f>Raw_Data!D840</f>
        <v>Maize</v>
      </c>
      <c r="E840" s="15" t="str">
        <f>Raw_Data!E840</f>
        <v>Zaid</v>
      </c>
      <c r="F840" s="15">
        <f>Raw_Data!F840</f>
        <v>10.61</v>
      </c>
      <c r="G840" s="18">
        <f>IF(Raw_Data!G840="",ROUND(AVERAGEIFS(Raw_Data!$G$2:$G$4001,Raw_Data!$E$2:$E$4001,E840),1),Raw_Data!G840)</f>
        <v>80</v>
      </c>
      <c r="H840" s="15">
        <f>Raw_Data!H840</f>
        <v>28.6</v>
      </c>
      <c r="I840" s="15">
        <f>Raw_Data!I840</f>
        <v>58.3</v>
      </c>
      <c r="J840" s="15">
        <f>Raw_Data!J840</f>
        <v>8.5</v>
      </c>
      <c r="K840" s="15">
        <f>Raw_Data!K840</f>
        <v>5.28</v>
      </c>
      <c r="L840" s="18">
        <f>IF(Raw_Data!L840="",ROUND(AVERAGEIFS(Raw_Data!$L$2:$L$4001,Raw_Data!$E$2:$E$4001,E840),1),Raw_Data!L840)</f>
        <v>16.3</v>
      </c>
      <c r="M840" s="15">
        <f>Raw_Data!M840</f>
        <v>117.7</v>
      </c>
      <c r="N840" s="15">
        <f>Raw_Data!N840</f>
        <v>32.700000000000003</v>
      </c>
      <c r="O840" s="15">
        <f>Raw_Data!O840</f>
        <v>144.4</v>
      </c>
      <c r="P840" s="15" t="str">
        <f>Raw_Data!P840</f>
        <v>Drip</v>
      </c>
      <c r="Q840" s="15">
        <f>Raw_Data!Q840</f>
        <v>138.30000000000001</v>
      </c>
      <c r="R840" s="15">
        <f>Raw_Data!R840</f>
        <v>6</v>
      </c>
      <c r="S840" s="15">
        <f>Raw_Data!S840</f>
        <v>0.92</v>
      </c>
      <c r="T840" s="18">
        <f>IF(Raw_Data!T840="",ROUND(AVERAGEIFS(Raw_Data!$T$2:$T$4001,Raw_Data!$E$2:$E$4001,E840,Raw_Data!$D$2:$D$4001,D840),2),IF(Raw_Data!T840&gt;INDEX(Cleaning_Reference!$F$6:$F$13,MATCH(D840,Cleaning_Reference!$A$6:$A$13,0)),INDEX(Cleaning_Reference!$F$6:$F$13,MATCH(D840,Cleaning_Reference!$A$6:$A$13,0)),Raw_Data!T840))</f>
        <v>0.3</v>
      </c>
      <c r="U840" s="15">
        <f>Raw_Data!U840</f>
        <v>3.18</v>
      </c>
      <c r="V840" s="15">
        <f>Raw_Data!V840</f>
        <v>24726</v>
      </c>
      <c r="W840" s="15">
        <f>Raw_Data!W840</f>
        <v>590380</v>
      </c>
      <c r="X840" s="15">
        <f>Raw_Data!X840</f>
        <v>78629</v>
      </c>
      <c r="Y840" s="15">
        <f>Raw_Data!Y840</f>
        <v>-511751</v>
      </c>
      <c r="Z840" s="15">
        <f>Raw_Data!Z840</f>
        <v>5131</v>
      </c>
      <c r="AA840" s="15">
        <f>Raw_Data!AA840</f>
        <v>0.62</v>
      </c>
      <c r="AB840" s="15">
        <f>Raw_Data!AB840</f>
        <v>37.200000000000003</v>
      </c>
      <c r="AC840" s="19" t="str">
        <f>IF(Raw_Data!G840="","Yes","No")</f>
        <v>No</v>
      </c>
      <c r="AD840" s="19" t="str">
        <f>IF(Raw_Data!L840="","Yes","No")</f>
        <v>No</v>
      </c>
      <c r="AE840" s="19" t="str">
        <f>IF(Raw_Data!T840="","Imputed",IF(Raw_Data!T840&gt;INDEX(Cleaning_Reference!$F$6:$F$13,MATCH(D840,Cleaning_Reference!$A$6:$A$13,0)),"Capped","Original"))</f>
        <v>Original</v>
      </c>
      <c r="AF840" s="21">
        <f t="shared" si="13"/>
        <v>3.18</v>
      </c>
    </row>
    <row r="841" spans="1:32" ht="15" customHeight="1" x14ac:dyDescent="0.3">
      <c r="A841" s="20" t="str">
        <f>Raw_Data!A841</f>
        <v>SF10840</v>
      </c>
      <c r="B841" s="15" t="str">
        <f>Raw_Data!B841</f>
        <v>Gujarat</v>
      </c>
      <c r="C841" s="15" t="str">
        <f>Raw_Data!C841</f>
        <v>Guntur</v>
      </c>
      <c r="D841" s="15" t="str">
        <f>Raw_Data!D841</f>
        <v>Rice</v>
      </c>
      <c r="E841" s="15" t="str">
        <f>Raw_Data!E841</f>
        <v>Kharif</v>
      </c>
      <c r="F841" s="15">
        <f>Raw_Data!F841</f>
        <v>3.24</v>
      </c>
      <c r="G841" s="18">
        <f>IF(Raw_Data!G841="",ROUND(AVERAGEIFS(Raw_Data!$G$2:$G$4001,Raw_Data!$E$2:$E$4001,E841),1),Raw_Data!G841)</f>
        <v>747.4</v>
      </c>
      <c r="H841" s="15">
        <f>Raw_Data!H841</f>
        <v>27.3</v>
      </c>
      <c r="I841" s="15">
        <f>Raw_Data!I841</f>
        <v>72.2</v>
      </c>
      <c r="J841" s="15">
        <f>Raw_Data!J841</f>
        <v>5.8</v>
      </c>
      <c r="K841" s="15">
        <f>Raw_Data!K841</f>
        <v>5.49</v>
      </c>
      <c r="L841" s="18">
        <f>IF(Raw_Data!L841="",ROUND(AVERAGEIFS(Raw_Data!$L$2:$L$4001,Raw_Data!$E$2:$E$4001,E841),1),Raw_Data!L841)</f>
        <v>32.4</v>
      </c>
      <c r="M841" s="15">
        <f>Raw_Data!M841</f>
        <v>104.3</v>
      </c>
      <c r="N841" s="15">
        <f>Raw_Data!N841</f>
        <v>70.099999999999994</v>
      </c>
      <c r="O841" s="15">
        <f>Raw_Data!O841</f>
        <v>149.9</v>
      </c>
      <c r="P841" s="15" t="str">
        <f>Raw_Data!P841</f>
        <v>Rainfed</v>
      </c>
      <c r="Q841" s="15">
        <f>Raw_Data!Q841</f>
        <v>157.30000000000001</v>
      </c>
      <c r="R841" s="15">
        <f>Raw_Data!R841</f>
        <v>5.36</v>
      </c>
      <c r="S841" s="15">
        <f>Raw_Data!S841</f>
        <v>0.84</v>
      </c>
      <c r="T841" s="18">
        <f>IF(Raw_Data!T841="",ROUND(AVERAGEIFS(Raw_Data!$T$2:$T$4001,Raw_Data!$E$2:$E$4001,E841,Raw_Data!$D$2:$D$4001,D841),2),IF(Raw_Data!T841&gt;INDEX(Cleaning_Reference!$F$6:$F$13,MATCH(D841,Cleaning_Reference!$A$6:$A$13,0)),INDEX(Cleaning_Reference!$F$6:$F$13,MATCH(D841,Cleaning_Reference!$A$6:$A$13,0)),Raw_Data!T841))</f>
        <v>0.72</v>
      </c>
      <c r="U841" s="15">
        <f>Raw_Data!U841</f>
        <v>2.33</v>
      </c>
      <c r="V841" s="15">
        <f>Raw_Data!V841</f>
        <v>23639</v>
      </c>
      <c r="W841" s="15">
        <f>Raw_Data!W841</f>
        <v>219512</v>
      </c>
      <c r="X841" s="15">
        <f>Raw_Data!X841</f>
        <v>55079</v>
      </c>
      <c r="Y841" s="15">
        <f>Raw_Data!Y841</f>
        <v>-164433</v>
      </c>
      <c r="Z841" s="15">
        <f>Raw_Data!Z841</f>
        <v>2488</v>
      </c>
      <c r="AA841" s="15">
        <f>Raw_Data!AA841</f>
        <v>0.93600000000000005</v>
      </c>
      <c r="AB841" s="15">
        <f>Raw_Data!AB841</f>
        <v>59.7</v>
      </c>
      <c r="AC841" s="19" t="str">
        <f>IF(Raw_Data!G841="","Yes","No")</f>
        <v>No</v>
      </c>
      <c r="AD841" s="19" t="str">
        <f>IF(Raw_Data!L841="","Yes","No")</f>
        <v>No</v>
      </c>
      <c r="AE841" s="19" t="str">
        <f>IF(Raw_Data!T841="","Imputed",IF(Raw_Data!T841&gt;INDEX(Cleaning_Reference!$F$6:$F$13,MATCH(D841,Cleaning_Reference!$A$6:$A$13,0)),"Capped","Original"))</f>
        <v>Original</v>
      </c>
      <c r="AF841" s="21">
        <f t="shared" si="13"/>
        <v>2.33</v>
      </c>
    </row>
    <row r="842" spans="1:32" ht="15" customHeight="1" x14ac:dyDescent="0.3">
      <c r="A842" s="20" t="str">
        <f>Raw_Data!A842</f>
        <v>SF10841</v>
      </c>
      <c r="B842" s="15" t="str">
        <f>Raw_Data!B842</f>
        <v>Madhya Pradesh</v>
      </c>
      <c r="C842" s="15" t="str">
        <f>Raw_Data!C842</f>
        <v>Raichur</v>
      </c>
      <c r="D842" s="15" t="str">
        <f>Raw_Data!D842</f>
        <v>Rice</v>
      </c>
      <c r="E842" s="15" t="str">
        <f>Raw_Data!E842</f>
        <v>Kharif</v>
      </c>
      <c r="F842" s="15">
        <f>Raw_Data!F842</f>
        <v>3.62</v>
      </c>
      <c r="G842" s="18">
        <f>IF(Raw_Data!G842="",ROUND(AVERAGEIFS(Raw_Data!$G$2:$G$4001,Raw_Data!$E$2:$E$4001,E842),1),Raw_Data!G842)</f>
        <v>868.4</v>
      </c>
      <c r="H842" s="15">
        <f>Raw_Data!H842</f>
        <v>28.4</v>
      </c>
      <c r="I842" s="15">
        <f>Raw_Data!I842</f>
        <v>69.8</v>
      </c>
      <c r="J842" s="15">
        <f>Raw_Data!J842</f>
        <v>7</v>
      </c>
      <c r="K842" s="15">
        <f>Raw_Data!K842</f>
        <v>7.82</v>
      </c>
      <c r="L842" s="18">
        <f>IF(Raw_Data!L842="",ROUND(AVERAGEIFS(Raw_Data!$L$2:$L$4001,Raw_Data!$E$2:$E$4001,E842),1),Raw_Data!L842)</f>
        <v>36.799999999999997</v>
      </c>
      <c r="M842" s="15">
        <f>Raw_Data!M842</f>
        <v>116.4</v>
      </c>
      <c r="N842" s="15">
        <f>Raw_Data!N842</f>
        <v>86.5</v>
      </c>
      <c r="O842" s="15">
        <f>Raw_Data!O842</f>
        <v>39.799999999999997</v>
      </c>
      <c r="P842" s="15" t="str">
        <f>Raw_Data!P842</f>
        <v>Rainfed</v>
      </c>
      <c r="Q842" s="15">
        <f>Raw_Data!Q842</f>
        <v>79.400000000000006</v>
      </c>
      <c r="R842" s="15">
        <f>Raw_Data!R842</f>
        <v>7.67</v>
      </c>
      <c r="S842" s="15">
        <f>Raw_Data!S842</f>
        <v>0.98</v>
      </c>
      <c r="T842" s="18">
        <f>IF(Raw_Data!T842="",ROUND(AVERAGEIFS(Raw_Data!$T$2:$T$4001,Raw_Data!$E$2:$E$4001,E842,Raw_Data!$D$2:$D$4001,D842),2),IF(Raw_Data!T842&gt;INDEX(Cleaning_Reference!$F$6:$F$13,MATCH(D842,Cleaning_Reference!$A$6:$A$13,0)),INDEX(Cleaning_Reference!$F$6:$F$13,MATCH(D842,Cleaning_Reference!$A$6:$A$13,0)),Raw_Data!T842))</f>
        <v>0.86</v>
      </c>
      <c r="U842" s="15">
        <f>Raw_Data!U842</f>
        <v>3.11</v>
      </c>
      <c r="V842" s="15">
        <f>Raw_Data!V842</f>
        <v>23527</v>
      </c>
      <c r="W842" s="15">
        <f>Raw_Data!W842</f>
        <v>181678</v>
      </c>
      <c r="X842" s="15">
        <f>Raw_Data!X842</f>
        <v>73169</v>
      </c>
      <c r="Y842" s="15">
        <f>Raw_Data!Y842</f>
        <v>-108509</v>
      </c>
      <c r="Z842" s="15">
        <f>Raw_Data!Z842</f>
        <v>2706</v>
      </c>
      <c r="AA842" s="15">
        <f>Raw_Data!AA842</f>
        <v>1.149</v>
      </c>
      <c r="AB842" s="15">
        <f>Raw_Data!AB842</f>
        <v>56.8</v>
      </c>
      <c r="AC842" s="19" t="str">
        <f>IF(Raw_Data!G842="","Yes","No")</f>
        <v>No</v>
      </c>
      <c r="AD842" s="19" t="str">
        <f>IF(Raw_Data!L842="","Yes","No")</f>
        <v>No</v>
      </c>
      <c r="AE842" s="19" t="str">
        <f>IF(Raw_Data!T842="","Imputed",IF(Raw_Data!T842&gt;INDEX(Cleaning_Reference!$F$6:$F$13,MATCH(D842,Cleaning_Reference!$A$6:$A$13,0)),"Capped","Original"))</f>
        <v>Original</v>
      </c>
      <c r="AF842" s="21">
        <f t="shared" si="13"/>
        <v>3.11</v>
      </c>
    </row>
    <row r="843" spans="1:32" ht="15" customHeight="1" x14ac:dyDescent="0.3">
      <c r="A843" s="20" t="str">
        <f>Raw_Data!A843</f>
        <v>SF10842</v>
      </c>
      <c r="B843" s="15" t="str">
        <f>Raw_Data!B843</f>
        <v>Madhya Pradesh</v>
      </c>
      <c r="C843" s="15" t="str">
        <f>Raw_Data!C843</f>
        <v>Indore</v>
      </c>
      <c r="D843" s="15" t="str">
        <f>Raw_Data!D843</f>
        <v>Groundnut</v>
      </c>
      <c r="E843" s="15" t="str">
        <f>Raw_Data!E843</f>
        <v>Rabi</v>
      </c>
      <c r="F843" s="15">
        <f>Raw_Data!F843</f>
        <v>6.5</v>
      </c>
      <c r="G843" s="18">
        <f>IF(Raw_Data!G843="",ROUND(AVERAGEIFS(Raw_Data!$G$2:$G$4001,Raw_Data!$E$2:$E$4001,E843),1),Raw_Data!G843)</f>
        <v>881.3</v>
      </c>
      <c r="H843" s="15">
        <f>Raw_Data!H843</f>
        <v>23.6</v>
      </c>
      <c r="I843" s="15">
        <f>Raw_Data!I843</f>
        <v>47.4</v>
      </c>
      <c r="J843" s="15">
        <f>Raw_Data!J843</f>
        <v>7.4</v>
      </c>
      <c r="K843" s="15">
        <f>Raw_Data!K843</f>
        <v>6.96</v>
      </c>
      <c r="L843" s="18">
        <f>IF(Raw_Data!L843="",ROUND(AVERAGEIFS(Raw_Data!$L$2:$L$4001,Raw_Data!$E$2:$E$4001,E843),1),Raw_Data!L843)</f>
        <v>32.5</v>
      </c>
      <c r="M843" s="15">
        <f>Raw_Data!M843</f>
        <v>99.8</v>
      </c>
      <c r="N843" s="15">
        <f>Raw_Data!N843</f>
        <v>60.3</v>
      </c>
      <c r="O843" s="15">
        <f>Raw_Data!O843</f>
        <v>109.6</v>
      </c>
      <c r="P843" s="15" t="str">
        <f>Raw_Data!P843</f>
        <v>Flood</v>
      </c>
      <c r="Q843" s="15">
        <f>Raw_Data!Q843</f>
        <v>231.4</v>
      </c>
      <c r="R843" s="15">
        <f>Raw_Data!R843</f>
        <v>3.88</v>
      </c>
      <c r="S843" s="15">
        <f>Raw_Data!S843</f>
        <v>0.77</v>
      </c>
      <c r="T843" s="18">
        <f>IF(Raw_Data!T843="",ROUND(AVERAGEIFS(Raw_Data!$T$2:$T$4001,Raw_Data!$E$2:$E$4001,E843,Raw_Data!$D$2:$D$4001,D843),2),IF(Raw_Data!T843&gt;INDEX(Cleaning_Reference!$F$6:$F$13,MATCH(D843,Cleaning_Reference!$A$6:$A$13,0)),INDEX(Cleaning_Reference!$F$6:$F$13,MATCH(D843,Cleaning_Reference!$A$6:$A$13,0)),Raw_Data!T843))</f>
        <v>1.78</v>
      </c>
      <c r="U843" s="15">
        <f>Raw_Data!U843</f>
        <v>11.57</v>
      </c>
      <c r="V843" s="15">
        <f>Raw_Data!V843</f>
        <v>63956</v>
      </c>
      <c r="W843" s="15">
        <f>Raw_Data!W843</f>
        <v>445428</v>
      </c>
      <c r="X843" s="15">
        <f>Raw_Data!X843</f>
        <v>739971</v>
      </c>
      <c r="Y843" s="15">
        <f>Raw_Data!Y843</f>
        <v>294543</v>
      </c>
      <c r="Z843" s="15">
        <f>Raw_Data!Z843</f>
        <v>4350</v>
      </c>
      <c r="AA843" s="15">
        <f>Raw_Data!AA843</f>
        <v>2.66</v>
      </c>
      <c r="AB843" s="15">
        <f>Raw_Data!AB843</f>
        <v>45.5</v>
      </c>
      <c r="AC843" s="19" t="str">
        <f>IF(Raw_Data!G843="","Yes","No")</f>
        <v>No</v>
      </c>
      <c r="AD843" s="19" t="str">
        <f>IF(Raw_Data!L843="","Yes","No")</f>
        <v>No</v>
      </c>
      <c r="AE843" s="19" t="str">
        <f>IF(Raw_Data!T843="","Imputed",IF(Raw_Data!T843&gt;INDEX(Cleaning_Reference!$F$6:$F$13,MATCH(D843,Cleaning_Reference!$A$6:$A$13,0)),"Capped","Original"))</f>
        <v>Original</v>
      </c>
      <c r="AF843" s="21">
        <f t="shared" si="13"/>
        <v>11.57</v>
      </c>
    </row>
    <row r="844" spans="1:32" ht="15" customHeight="1" x14ac:dyDescent="0.3">
      <c r="A844" s="20" t="str">
        <f>Raw_Data!A844</f>
        <v>SF10843</v>
      </c>
      <c r="B844" s="15" t="str">
        <f>Raw_Data!B844</f>
        <v>Gujarat</v>
      </c>
      <c r="C844" s="15" t="str">
        <f>Raw_Data!C844</f>
        <v>Ludhiana</v>
      </c>
      <c r="D844" s="15" t="str">
        <f>Raw_Data!D844</f>
        <v>Chilli</v>
      </c>
      <c r="E844" s="15" t="str">
        <f>Raw_Data!E844</f>
        <v>Kharif</v>
      </c>
      <c r="F844" s="15">
        <f>Raw_Data!F844</f>
        <v>6.41</v>
      </c>
      <c r="G844" s="18">
        <f>IF(Raw_Data!G844="",ROUND(AVERAGEIFS(Raw_Data!$G$2:$G$4001,Raw_Data!$E$2:$E$4001,E844),1),Raw_Data!G844)</f>
        <v>859.5</v>
      </c>
      <c r="H844" s="15">
        <f>Raw_Data!H844</f>
        <v>34</v>
      </c>
      <c r="I844" s="15">
        <f>Raw_Data!I844</f>
        <v>75.5</v>
      </c>
      <c r="J844" s="15">
        <f>Raw_Data!J844</f>
        <v>5.7</v>
      </c>
      <c r="K844" s="15">
        <f>Raw_Data!K844</f>
        <v>7.65</v>
      </c>
      <c r="L844" s="18">
        <f>IF(Raw_Data!L844="",ROUND(AVERAGEIFS(Raw_Data!$L$2:$L$4001,Raw_Data!$E$2:$E$4001,E844),1),Raw_Data!L844)</f>
        <v>26.6</v>
      </c>
      <c r="M844" s="15">
        <f>Raw_Data!M844</f>
        <v>88.4</v>
      </c>
      <c r="N844" s="15">
        <f>Raw_Data!N844</f>
        <v>50.6</v>
      </c>
      <c r="O844" s="15">
        <f>Raw_Data!O844</f>
        <v>103.8</v>
      </c>
      <c r="P844" s="15" t="str">
        <f>Raw_Data!P844</f>
        <v>Drip</v>
      </c>
      <c r="Q844" s="15">
        <f>Raw_Data!Q844</f>
        <v>155.5</v>
      </c>
      <c r="R844" s="15">
        <f>Raw_Data!R844</f>
        <v>3.97</v>
      </c>
      <c r="S844" s="15">
        <f>Raw_Data!S844</f>
        <v>0.93</v>
      </c>
      <c r="T844" s="18">
        <f>IF(Raw_Data!T844="",ROUND(AVERAGEIFS(Raw_Data!$T$2:$T$4001,Raw_Data!$E$2:$E$4001,E844,Raw_Data!$D$2:$D$4001,D844),2),IF(Raw_Data!T844&gt;INDEX(Cleaning_Reference!$F$6:$F$13,MATCH(D844,Cleaning_Reference!$A$6:$A$13,0)),INDEX(Cleaning_Reference!$F$6:$F$13,MATCH(D844,Cleaning_Reference!$A$6:$A$13,0)),Raw_Data!T844))</f>
        <v>0.8</v>
      </c>
      <c r="U844" s="15">
        <f>Raw_Data!U844</f>
        <v>5.13</v>
      </c>
      <c r="V844" s="15">
        <f>Raw_Data!V844</f>
        <v>119930</v>
      </c>
      <c r="W844" s="15">
        <f>Raw_Data!W844</f>
        <v>355101</v>
      </c>
      <c r="X844" s="15">
        <f>Raw_Data!X844</f>
        <v>615241</v>
      </c>
      <c r="Y844" s="15">
        <f>Raw_Data!Y844</f>
        <v>260140</v>
      </c>
      <c r="Z844" s="15">
        <f>Raw_Data!Z844</f>
        <v>3512</v>
      </c>
      <c r="AA844" s="15">
        <f>Raw_Data!AA844</f>
        <v>1.4610000000000001</v>
      </c>
      <c r="AB844" s="15">
        <f>Raw_Data!AB844</f>
        <v>56.9</v>
      </c>
      <c r="AC844" s="19" t="str">
        <f>IF(Raw_Data!G844="","Yes","No")</f>
        <v>No</v>
      </c>
      <c r="AD844" s="19" t="str">
        <f>IF(Raw_Data!L844="","Yes","No")</f>
        <v>No</v>
      </c>
      <c r="AE844" s="19" t="str">
        <f>IF(Raw_Data!T844="","Imputed",IF(Raw_Data!T844&gt;INDEX(Cleaning_Reference!$F$6:$F$13,MATCH(D844,Cleaning_Reference!$A$6:$A$13,0)),"Capped","Original"))</f>
        <v>Original</v>
      </c>
      <c r="AF844" s="21">
        <f t="shared" si="13"/>
        <v>5.13</v>
      </c>
    </row>
    <row r="845" spans="1:32" ht="15" customHeight="1" x14ac:dyDescent="0.3">
      <c r="A845" s="20" t="str">
        <f>Raw_Data!A845</f>
        <v>SF10844</v>
      </c>
      <c r="B845" s="15" t="str">
        <f>Raw_Data!B845</f>
        <v>Andhra Pradesh</v>
      </c>
      <c r="C845" s="15" t="str">
        <f>Raw_Data!C845</f>
        <v>Indore</v>
      </c>
      <c r="D845" s="15" t="str">
        <f>Raw_Data!D845</f>
        <v>Maize</v>
      </c>
      <c r="E845" s="15" t="str">
        <f>Raw_Data!E845</f>
        <v>Kharif</v>
      </c>
      <c r="F845" s="15">
        <f>Raw_Data!F845</f>
        <v>10.27</v>
      </c>
      <c r="G845" s="18">
        <f>IF(Raw_Data!G845="",ROUND(AVERAGEIFS(Raw_Data!$G$2:$G$4001,Raw_Data!$E$2:$E$4001,E845),1),Raw_Data!G845)</f>
        <v>940.4</v>
      </c>
      <c r="H845" s="15">
        <f>Raw_Data!H845</f>
        <v>31.7</v>
      </c>
      <c r="I845" s="15">
        <f>Raw_Data!I845</f>
        <v>82.5</v>
      </c>
      <c r="J845" s="15">
        <f>Raw_Data!J845</f>
        <v>7.1</v>
      </c>
      <c r="K845" s="15">
        <f>Raw_Data!K845</f>
        <v>6.21</v>
      </c>
      <c r="L845" s="18">
        <f>IF(Raw_Data!L845="",ROUND(AVERAGEIFS(Raw_Data!$L$2:$L$4001,Raw_Data!$E$2:$E$4001,E845),1),Raw_Data!L845)</f>
        <v>41.9</v>
      </c>
      <c r="M845" s="15">
        <f>Raw_Data!M845</f>
        <v>137.9</v>
      </c>
      <c r="N845" s="15">
        <f>Raw_Data!N845</f>
        <v>51.5</v>
      </c>
      <c r="O845" s="15">
        <f>Raw_Data!O845</f>
        <v>156.6</v>
      </c>
      <c r="P845" s="15" t="str">
        <f>Raw_Data!P845</f>
        <v>Drip</v>
      </c>
      <c r="Q845" s="15">
        <f>Raw_Data!Q845</f>
        <v>152.30000000000001</v>
      </c>
      <c r="R845" s="15">
        <f>Raw_Data!R845</f>
        <v>5.46</v>
      </c>
      <c r="S845" s="15">
        <f>Raw_Data!S845</f>
        <v>0.99</v>
      </c>
      <c r="T845" s="18">
        <f>IF(Raw_Data!T845="",ROUND(AVERAGEIFS(Raw_Data!$T$2:$T$4001,Raw_Data!$E$2:$E$4001,E845,Raw_Data!$D$2:$D$4001,D845),2),IF(Raw_Data!T845&gt;INDEX(Cleaning_Reference!$F$6:$F$13,MATCH(D845,Cleaning_Reference!$A$6:$A$13,0)),INDEX(Cleaning_Reference!$F$6:$F$13,MATCH(D845,Cleaning_Reference!$A$6:$A$13,0)),Raw_Data!T845))</f>
        <v>3.16</v>
      </c>
      <c r="U845" s="15">
        <f>Raw_Data!U845</f>
        <v>32.450000000000003</v>
      </c>
      <c r="V845" s="15">
        <f>Raw_Data!V845</f>
        <v>19804</v>
      </c>
      <c r="W845" s="15">
        <f>Raw_Data!W845</f>
        <v>655673</v>
      </c>
      <c r="X845" s="15">
        <f>Raw_Data!X845</f>
        <v>642640</v>
      </c>
      <c r="Y845" s="15">
        <f>Raw_Data!Y845</f>
        <v>-13033</v>
      </c>
      <c r="Z845" s="15">
        <f>Raw_Data!Z845</f>
        <v>5634</v>
      </c>
      <c r="AA845" s="15">
        <f>Raw_Data!AA845</f>
        <v>5.76</v>
      </c>
      <c r="AB845" s="15">
        <f>Raw_Data!AB845</f>
        <v>54.7</v>
      </c>
      <c r="AC845" s="19" t="str">
        <f>IF(Raw_Data!G845="","Yes","No")</f>
        <v>No</v>
      </c>
      <c r="AD845" s="19" t="str">
        <f>IF(Raw_Data!L845="","Yes","No")</f>
        <v>No</v>
      </c>
      <c r="AE845" s="19" t="str">
        <f>IF(Raw_Data!T845="","Imputed",IF(Raw_Data!T845&gt;INDEX(Cleaning_Reference!$F$6:$F$13,MATCH(D845,Cleaning_Reference!$A$6:$A$13,0)),"Capped","Original"))</f>
        <v>Original</v>
      </c>
      <c r="AF845" s="21">
        <f t="shared" si="13"/>
        <v>32.450000000000003</v>
      </c>
    </row>
    <row r="846" spans="1:32" ht="15" customHeight="1" x14ac:dyDescent="0.3">
      <c r="A846" s="20" t="str">
        <f>Raw_Data!A846</f>
        <v>SF10845</v>
      </c>
      <c r="B846" s="15" t="str">
        <f>Raw_Data!B846</f>
        <v>Gujarat</v>
      </c>
      <c r="C846" s="15" t="str">
        <f>Raw_Data!C846</f>
        <v>Ludhiana</v>
      </c>
      <c r="D846" s="15" t="str">
        <f>Raw_Data!D846</f>
        <v>Groundnut</v>
      </c>
      <c r="E846" s="15" t="str">
        <f>Raw_Data!E846</f>
        <v>Rabi</v>
      </c>
      <c r="F846" s="15">
        <f>Raw_Data!F846</f>
        <v>9.81</v>
      </c>
      <c r="G846" s="18">
        <f>IF(Raw_Data!G846="",ROUND(AVERAGEIFS(Raw_Data!$G$2:$G$4001,Raw_Data!$E$2:$E$4001,E846),1),Raw_Data!G846)</f>
        <v>428.1</v>
      </c>
      <c r="H846" s="15">
        <f>Raw_Data!H846</f>
        <v>20.7</v>
      </c>
      <c r="I846" s="15">
        <f>Raw_Data!I846</f>
        <v>63.7</v>
      </c>
      <c r="J846" s="15">
        <f>Raw_Data!J846</f>
        <v>6.9</v>
      </c>
      <c r="K846" s="15">
        <f>Raw_Data!K846</f>
        <v>6.87</v>
      </c>
      <c r="L846" s="18">
        <f>IF(Raw_Data!L846="",ROUND(AVERAGEIFS(Raw_Data!$L$2:$L$4001,Raw_Data!$E$2:$E$4001,E846),1),Raw_Data!L846)</f>
        <v>17.100000000000001</v>
      </c>
      <c r="M846" s="15">
        <f>Raw_Data!M846</f>
        <v>162.5</v>
      </c>
      <c r="N846" s="15">
        <f>Raw_Data!N846</f>
        <v>99.6</v>
      </c>
      <c r="O846" s="15">
        <f>Raw_Data!O846</f>
        <v>85.9</v>
      </c>
      <c r="P846" s="15" t="str">
        <f>Raw_Data!P846</f>
        <v>Rainfed</v>
      </c>
      <c r="Q846" s="15">
        <f>Raw_Data!Q846</f>
        <v>193.8</v>
      </c>
      <c r="R846" s="15">
        <f>Raw_Data!R846</f>
        <v>3.41</v>
      </c>
      <c r="S846" s="15">
        <f>Raw_Data!S846</f>
        <v>0.74</v>
      </c>
      <c r="T846" s="18">
        <f>IF(Raw_Data!T846="",ROUND(AVERAGEIFS(Raw_Data!$T$2:$T$4001,Raw_Data!$E$2:$E$4001,E846,Raw_Data!$D$2:$D$4001,D846),2),IF(Raw_Data!T846&gt;INDEX(Cleaning_Reference!$F$6:$F$13,MATCH(D846,Cleaning_Reference!$A$6:$A$13,0)),INDEX(Cleaning_Reference!$F$6:$F$13,MATCH(D846,Cleaning_Reference!$A$6:$A$13,0)),Raw_Data!T846))</f>
        <v>1.38</v>
      </c>
      <c r="U846" s="15">
        <f>Raw_Data!U846</f>
        <v>13.54</v>
      </c>
      <c r="V846" s="15">
        <f>Raw_Data!V846</f>
        <v>52893</v>
      </c>
      <c r="W846" s="15">
        <f>Raw_Data!W846</f>
        <v>738513</v>
      </c>
      <c r="X846" s="15">
        <f>Raw_Data!X846</f>
        <v>716171</v>
      </c>
      <c r="Y846" s="15">
        <f>Raw_Data!Y846</f>
        <v>-22342</v>
      </c>
      <c r="Z846" s="15">
        <f>Raw_Data!Z846</f>
        <v>2956</v>
      </c>
      <c r="AA846" s="15">
        <f>Raw_Data!AA846</f>
        <v>4.5810000000000004</v>
      </c>
      <c r="AB846" s="15">
        <f>Raw_Data!AB846</f>
        <v>39</v>
      </c>
      <c r="AC846" s="19" t="str">
        <f>IF(Raw_Data!G846="","Yes","No")</f>
        <v>No</v>
      </c>
      <c r="AD846" s="19" t="str">
        <f>IF(Raw_Data!L846="","Yes","No")</f>
        <v>No</v>
      </c>
      <c r="AE846" s="19" t="str">
        <f>IF(Raw_Data!T846="","Imputed",IF(Raw_Data!T846&gt;INDEX(Cleaning_Reference!$F$6:$F$13,MATCH(D846,Cleaning_Reference!$A$6:$A$13,0)),"Capped","Original"))</f>
        <v>Original</v>
      </c>
      <c r="AF846" s="21">
        <f t="shared" si="13"/>
        <v>13.54</v>
      </c>
    </row>
    <row r="847" spans="1:32" ht="15" customHeight="1" x14ac:dyDescent="0.3">
      <c r="A847" s="20" t="str">
        <f>Raw_Data!A847</f>
        <v>SF10846</v>
      </c>
      <c r="B847" s="15" t="str">
        <f>Raw_Data!B847</f>
        <v>Telangana</v>
      </c>
      <c r="C847" s="15" t="str">
        <f>Raw_Data!C847</f>
        <v>Raichur</v>
      </c>
      <c r="D847" s="15" t="str">
        <f>Raw_Data!D847</f>
        <v>Cotton</v>
      </c>
      <c r="E847" s="15" t="str">
        <f>Raw_Data!E847</f>
        <v>Kharif</v>
      </c>
      <c r="F847" s="15">
        <f>Raw_Data!F847</f>
        <v>1.58</v>
      </c>
      <c r="G847" s="18">
        <f>IF(Raw_Data!G847="",ROUND(AVERAGEIFS(Raw_Data!$G$2:$G$4001,Raw_Data!$E$2:$E$4001,E847),1),Raw_Data!G847)</f>
        <v>731</v>
      </c>
      <c r="H847" s="15">
        <f>Raw_Data!H847</f>
        <v>26.3</v>
      </c>
      <c r="I847" s="15">
        <f>Raw_Data!I847</f>
        <v>70.599999999999994</v>
      </c>
      <c r="J847" s="15">
        <f>Raw_Data!J847</f>
        <v>7.8</v>
      </c>
      <c r="K847" s="15">
        <f>Raw_Data!K847</f>
        <v>7.8</v>
      </c>
      <c r="L847" s="18">
        <f>IF(Raw_Data!L847="",ROUND(AVERAGEIFS(Raw_Data!$L$2:$L$4001,Raw_Data!$E$2:$E$4001,E847),1),Raw_Data!L847)</f>
        <v>23.3</v>
      </c>
      <c r="M847" s="15">
        <f>Raw_Data!M847</f>
        <v>165.6</v>
      </c>
      <c r="N847" s="15">
        <f>Raw_Data!N847</f>
        <v>37.6</v>
      </c>
      <c r="O847" s="15">
        <f>Raw_Data!O847</f>
        <v>106.9</v>
      </c>
      <c r="P847" s="15" t="str">
        <f>Raw_Data!P847</f>
        <v>Flood</v>
      </c>
      <c r="Q847" s="15">
        <f>Raw_Data!Q847</f>
        <v>198.5</v>
      </c>
      <c r="R847" s="15">
        <f>Raw_Data!R847</f>
        <v>2.23</v>
      </c>
      <c r="S847" s="15">
        <f>Raw_Data!S847</f>
        <v>0.67</v>
      </c>
      <c r="T847" s="18">
        <f>IF(Raw_Data!T847="",ROUND(AVERAGEIFS(Raw_Data!$T$2:$T$4001,Raw_Data!$E$2:$E$4001,E847,Raw_Data!$D$2:$D$4001,D847),2),IF(Raw_Data!T847&gt;INDEX(Cleaning_Reference!$F$6:$F$13,MATCH(D847,Cleaning_Reference!$A$6:$A$13,0)),INDEX(Cleaning_Reference!$F$6:$F$13,MATCH(D847,Cleaning_Reference!$A$6:$A$13,0)),Raw_Data!T847))</f>
        <v>0.41</v>
      </c>
      <c r="U847" s="15">
        <f>Raw_Data!U847</f>
        <v>0.65</v>
      </c>
      <c r="V847" s="15">
        <f>Raw_Data!V847</f>
        <v>69255</v>
      </c>
      <c r="W847" s="15">
        <f>Raw_Data!W847</f>
        <v>108087</v>
      </c>
      <c r="X847" s="15">
        <f>Raw_Data!X847</f>
        <v>45016</v>
      </c>
      <c r="Y847" s="15">
        <f>Raw_Data!Y847</f>
        <v>-63071</v>
      </c>
      <c r="Z847" s="15">
        <f>Raw_Data!Z847</f>
        <v>1494</v>
      </c>
      <c r="AA847" s="15">
        <f>Raw_Data!AA847</f>
        <v>0.435</v>
      </c>
      <c r="AB847" s="15">
        <f>Raw_Data!AB847</f>
        <v>64.599999999999994</v>
      </c>
      <c r="AC847" s="19" t="str">
        <f>IF(Raw_Data!G847="","Yes","No")</f>
        <v>No</v>
      </c>
      <c r="AD847" s="19" t="str">
        <f>IF(Raw_Data!L847="","Yes","No")</f>
        <v>No</v>
      </c>
      <c r="AE847" s="19" t="str">
        <f>IF(Raw_Data!T847="","Imputed",IF(Raw_Data!T847&gt;INDEX(Cleaning_Reference!$F$6:$F$13,MATCH(D847,Cleaning_Reference!$A$6:$A$13,0)),"Capped","Original"))</f>
        <v>Original</v>
      </c>
      <c r="AF847" s="21">
        <f t="shared" si="13"/>
        <v>0.65</v>
      </c>
    </row>
    <row r="848" spans="1:32" ht="15" customHeight="1" x14ac:dyDescent="0.3">
      <c r="A848" s="20" t="str">
        <f>Raw_Data!A848</f>
        <v>SF10847</v>
      </c>
      <c r="B848" s="15" t="str">
        <f>Raw_Data!B848</f>
        <v>Karnataka</v>
      </c>
      <c r="C848" s="15" t="str">
        <f>Raw_Data!C848</f>
        <v>Nashik</v>
      </c>
      <c r="D848" s="15" t="str">
        <f>Raw_Data!D848</f>
        <v>Maize</v>
      </c>
      <c r="E848" s="15" t="str">
        <f>Raw_Data!E848</f>
        <v>Kharif</v>
      </c>
      <c r="F848" s="15">
        <f>Raw_Data!F848</f>
        <v>9.52</v>
      </c>
      <c r="G848" s="18">
        <f>IF(Raw_Data!G848="",ROUND(AVERAGEIFS(Raw_Data!$G$2:$G$4001,Raw_Data!$E$2:$E$4001,E848),1),Raw_Data!G848)</f>
        <v>743.1</v>
      </c>
      <c r="H848" s="15">
        <f>Raw_Data!H848</f>
        <v>29</v>
      </c>
      <c r="I848" s="15">
        <f>Raw_Data!I848</f>
        <v>78</v>
      </c>
      <c r="J848" s="15">
        <f>Raw_Data!J848</f>
        <v>7.5</v>
      </c>
      <c r="K848" s="15">
        <f>Raw_Data!K848</f>
        <v>6.09</v>
      </c>
      <c r="L848" s="18">
        <f>IF(Raw_Data!L848="",ROUND(AVERAGEIFS(Raw_Data!$L$2:$L$4001,Raw_Data!$E$2:$E$4001,E848),1),Raw_Data!L848)</f>
        <v>39.700000000000003</v>
      </c>
      <c r="M848" s="15">
        <f>Raw_Data!M848</f>
        <v>157.30000000000001</v>
      </c>
      <c r="N848" s="15">
        <f>Raw_Data!N848</f>
        <v>67.599999999999994</v>
      </c>
      <c r="O848" s="15">
        <f>Raw_Data!O848</f>
        <v>36.5</v>
      </c>
      <c r="P848" s="15" t="str">
        <f>Raw_Data!P848</f>
        <v>Flood</v>
      </c>
      <c r="Q848" s="15">
        <f>Raw_Data!Q848</f>
        <v>164.7</v>
      </c>
      <c r="R848" s="15">
        <f>Raw_Data!R848</f>
        <v>2.2599999999999998</v>
      </c>
      <c r="S848" s="15">
        <f>Raw_Data!S848</f>
        <v>0.69</v>
      </c>
      <c r="T848" s="18">
        <f>IF(Raw_Data!T848="",ROUND(AVERAGEIFS(Raw_Data!$T$2:$T$4001,Raw_Data!$E$2:$E$4001,E848,Raw_Data!$D$2:$D$4001,D848),2),IF(Raw_Data!T848&gt;INDEX(Cleaning_Reference!$F$6:$F$13,MATCH(D848,Cleaning_Reference!$A$6:$A$13,0)),INDEX(Cleaning_Reference!$F$6:$F$13,MATCH(D848,Cleaning_Reference!$A$6:$A$13,0)),Raw_Data!T848))</f>
        <v>3.31</v>
      </c>
      <c r="U848" s="15">
        <f>Raw_Data!U848</f>
        <v>31.51</v>
      </c>
      <c r="V848" s="15">
        <f>Raw_Data!V848</f>
        <v>19565</v>
      </c>
      <c r="W848" s="15">
        <f>Raw_Data!W848</f>
        <v>752324</v>
      </c>
      <c r="X848" s="15">
        <f>Raw_Data!X848</f>
        <v>616493</v>
      </c>
      <c r="Y848" s="15">
        <f>Raw_Data!Y848</f>
        <v>-135831</v>
      </c>
      <c r="Z848" s="15">
        <f>Raw_Data!Z848</f>
        <v>7213</v>
      </c>
      <c r="AA848" s="15">
        <f>Raw_Data!AA848</f>
        <v>4.3689999999999998</v>
      </c>
      <c r="AB848" s="15">
        <f>Raw_Data!AB848</f>
        <v>69.5</v>
      </c>
      <c r="AC848" s="19" t="str">
        <f>IF(Raw_Data!G848="","Yes","No")</f>
        <v>No</v>
      </c>
      <c r="AD848" s="19" t="str">
        <f>IF(Raw_Data!L848="","Yes","No")</f>
        <v>No</v>
      </c>
      <c r="AE848" s="19" t="str">
        <f>IF(Raw_Data!T848="","Imputed",IF(Raw_Data!T848&gt;INDEX(Cleaning_Reference!$F$6:$F$13,MATCH(D848,Cleaning_Reference!$A$6:$A$13,0)),"Capped","Original"))</f>
        <v>Original</v>
      </c>
      <c r="AF848" s="21">
        <f t="shared" si="13"/>
        <v>31.51</v>
      </c>
    </row>
    <row r="849" spans="1:32" ht="15" customHeight="1" x14ac:dyDescent="0.3">
      <c r="A849" s="20" t="str">
        <f>Raw_Data!A849</f>
        <v>SF10848</v>
      </c>
      <c r="B849" s="15" t="str">
        <f>Raw_Data!B849</f>
        <v>Punjab</v>
      </c>
      <c r="C849" s="15" t="str">
        <f>Raw_Data!C849</f>
        <v>Erode</v>
      </c>
      <c r="D849" s="15" t="str">
        <f>Raw_Data!D849</f>
        <v>Pulses</v>
      </c>
      <c r="E849" s="15" t="str">
        <f>Raw_Data!E849</f>
        <v>Zaid</v>
      </c>
      <c r="F849" s="15">
        <f>Raw_Data!F849</f>
        <v>3.51</v>
      </c>
      <c r="G849" s="18">
        <f>IF(Raw_Data!G849="",ROUND(AVERAGEIFS(Raw_Data!$G$2:$G$4001,Raw_Data!$E$2:$E$4001,E849),1),Raw_Data!G849)</f>
        <v>80</v>
      </c>
      <c r="H849" s="15">
        <f>Raw_Data!H849</f>
        <v>28</v>
      </c>
      <c r="I849" s="15">
        <f>Raw_Data!I849</f>
        <v>50.6</v>
      </c>
      <c r="J849" s="15">
        <f>Raw_Data!J849</f>
        <v>9.6999999999999993</v>
      </c>
      <c r="K849" s="15">
        <f>Raw_Data!K849</f>
        <v>6.51</v>
      </c>
      <c r="L849" s="18">
        <f>IF(Raw_Data!L849="",ROUND(AVERAGEIFS(Raw_Data!$L$2:$L$4001,Raw_Data!$E$2:$E$4001,E849),1),Raw_Data!L849)</f>
        <v>29.5</v>
      </c>
      <c r="M849" s="15">
        <f>Raw_Data!M849</f>
        <v>152.6</v>
      </c>
      <c r="N849" s="15">
        <f>Raw_Data!N849</f>
        <v>69.900000000000006</v>
      </c>
      <c r="O849" s="15">
        <f>Raw_Data!O849</f>
        <v>59.7</v>
      </c>
      <c r="P849" s="15" t="str">
        <f>Raw_Data!P849</f>
        <v>Flood</v>
      </c>
      <c r="Q849" s="15">
        <f>Raw_Data!Q849</f>
        <v>163.19999999999999</v>
      </c>
      <c r="R849" s="15">
        <f>Raw_Data!R849</f>
        <v>6.56</v>
      </c>
      <c r="S849" s="15">
        <f>Raw_Data!S849</f>
        <v>0.86</v>
      </c>
      <c r="T849" s="18">
        <f>IF(Raw_Data!T849="",ROUND(AVERAGEIFS(Raw_Data!$T$2:$T$4001,Raw_Data!$E$2:$E$4001,E849,Raw_Data!$D$2:$D$4001,D849),2),IF(Raw_Data!T849&gt;INDEX(Cleaning_Reference!$F$6:$F$13,MATCH(D849,Cleaning_Reference!$A$6:$A$13,0)),INDEX(Cleaning_Reference!$F$6:$F$13,MATCH(D849,Cleaning_Reference!$A$6:$A$13,0)),Raw_Data!T849))</f>
        <v>0.99</v>
      </c>
      <c r="U849" s="15">
        <f>Raw_Data!U849</f>
        <v>3.47</v>
      </c>
      <c r="V849" s="15">
        <f>Raw_Data!V849</f>
        <v>65187</v>
      </c>
      <c r="W849" s="15">
        <f>Raw_Data!W849</f>
        <v>262644</v>
      </c>
      <c r="X849" s="15">
        <f>Raw_Data!X849</f>
        <v>226199</v>
      </c>
      <c r="Y849" s="15">
        <f>Raw_Data!Y849</f>
        <v>-36445</v>
      </c>
      <c r="Z849" s="15">
        <f>Raw_Data!Z849</f>
        <v>1524</v>
      </c>
      <c r="AA849" s="15">
        <f>Raw_Data!AA849</f>
        <v>2.2770000000000001</v>
      </c>
      <c r="AB849" s="15">
        <f>Raw_Data!AB849</f>
        <v>31.4</v>
      </c>
      <c r="AC849" s="19" t="str">
        <f>IF(Raw_Data!G849="","Yes","No")</f>
        <v>No</v>
      </c>
      <c r="AD849" s="19" t="str">
        <f>IF(Raw_Data!L849="","Yes","No")</f>
        <v>No</v>
      </c>
      <c r="AE849" s="19" t="str">
        <f>IF(Raw_Data!T849="","Imputed",IF(Raw_Data!T849&gt;INDEX(Cleaning_Reference!$F$6:$F$13,MATCH(D849,Cleaning_Reference!$A$6:$A$13,0)),"Capped","Original"))</f>
        <v>Original</v>
      </c>
      <c r="AF849" s="21">
        <f t="shared" si="13"/>
        <v>3.47</v>
      </c>
    </row>
    <row r="850" spans="1:32" ht="15" customHeight="1" x14ac:dyDescent="0.3">
      <c r="A850" s="20" t="str">
        <f>Raw_Data!A850</f>
        <v>SF10849</v>
      </c>
      <c r="B850" s="15" t="str">
        <f>Raw_Data!B850</f>
        <v>Andhra Pradesh</v>
      </c>
      <c r="C850" s="15" t="str">
        <f>Raw_Data!C850</f>
        <v>Nashik</v>
      </c>
      <c r="D850" s="15" t="str">
        <f>Raw_Data!D850</f>
        <v>Rice</v>
      </c>
      <c r="E850" s="15" t="str">
        <f>Raw_Data!E850</f>
        <v>Zaid</v>
      </c>
      <c r="F850" s="15">
        <f>Raw_Data!F850</f>
        <v>12.31</v>
      </c>
      <c r="G850" s="18">
        <f>IF(Raw_Data!G850="",ROUND(AVERAGEIFS(Raw_Data!$G$2:$G$4001,Raw_Data!$E$2:$E$4001,E850),1),Raw_Data!G850)</f>
        <v>172.6</v>
      </c>
      <c r="H850" s="15">
        <f>Raw_Data!H850</f>
        <v>30.8</v>
      </c>
      <c r="I850" s="15">
        <f>Raw_Data!I850</f>
        <v>52.8</v>
      </c>
      <c r="J850" s="15">
        <f>Raw_Data!J850</f>
        <v>8.1999999999999993</v>
      </c>
      <c r="K850" s="15">
        <f>Raw_Data!K850</f>
        <v>6.49</v>
      </c>
      <c r="L850" s="18">
        <f>IF(Raw_Data!L850="",ROUND(AVERAGEIFS(Raw_Data!$L$2:$L$4001,Raw_Data!$E$2:$E$4001,E850),1),Raw_Data!L850)</f>
        <v>16.5</v>
      </c>
      <c r="M850" s="15">
        <f>Raw_Data!M850</f>
        <v>96.5</v>
      </c>
      <c r="N850" s="15">
        <f>Raw_Data!N850</f>
        <v>69</v>
      </c>
      <c r="O850" s="15">
        <f>Raw_Data!O850</f>
        <v>148.19999999999999</v>
      </c>
      <c r="P850" s="15" t="str">
        <f>Raw_Data!P850</f>
        <v>Rainfed</v>
      </c>
      <c r="Q850" s="15">
        <f>Raw_Data!Q850</f>
        <v>151.19999999999999</v>
      </c>
      <c r="R850" s="15">
        <f>Raw_Data!R850</f>
        <v>8.52</v>
      </c>
      <c r="S850" s="15">
        <f>Raw_Data!S850</f>
        <v>0.69</v>
      </c>
      <c r="T850" s="18">
        <f>IF(Raw_Data!T850="",ROUND(AVERAGEIFS(Raw_Data!$T$2:$T$4001,Raw_Data!$E$2:$E$4001,E850,Raw_Data!$D$2:$D$4001,D850),2),IF(Raw_Data!T850&gt;INDEX(Cleaning_Reference!$F$6:$F$13,MATCH(D850,Cleaning_Reference!$A$6:$A$13,0)),INDEX(Cleaning_Reference!$F$6:$F$13,MATCH(D850,Cleaning_Reference!$A$6:$A$13,0)),Raw_Data!T850))</f>
        <v>2.1</v>
      </c>
      <c r="U850" s="15">
        <f>Raw_Data!U850</f>
        <v>25.85</v>
      </c>
      <c r="V850" s="15">
        <f>Raw_Data!V850</f>
        <v>22141</v>
      </c>
      <c r="W850" s="15">
        <f>Raw_Data!W850</f>
        <v>748138</v>
      </c>
      <c r="X850" s="15">
        <f>Raw_Data!X850</f>
        <v>572345</v>
      </c>
      <c r="Y850" s="15">
        <f>Raw_Data!Y850</f>
        <v>-175793</v>
      </c>
      <c r="Z850" s="15">
        <f>Raw_Data!Z850</f>
        <v>9952</v>
      </c>
      <c r="AA850" s="15">
        <f>Raw_Data!AA850</f>
        <v>2.597</v>
      </c>
      <c r="AB850" s="15">
        <f>Raw_Data!AB850</f>
        <v>28.2</v>
      </c>
      <c r="AC850" s="19" t="str">
        <f>IF(Raw_Data!G850="","Yes","No")</f>
        <v>No</v>
      </c>
      <c r="AD850" s="19" t="str">
        <f>IF(Raw_Data!L850="","Yes","No")</f>
        <v>No</v>
      </c>
      <c r="AE850" s="19" t="str">
        <f>IF(Raw_Data!T850="","Imputed",IF(Raw_Data!T850&gt;INDEX(Cleaning_Reference!$F$6:$F$13,MATCH(D850,Cleaning_Reference!$A$6:$A$13,0)),"Capped","Original"))</f>
        <v>Original</v>
      </c>
      <c r="AF850" s="21">
        <f t="shared" si="13"/>
        <v>25.85</v>
      </c>
    </row>
    <row r="851" spans="1:32" ht="15" customHeight="1" x14ac:dyDescent="0.3">
      <c r="A851" s="20" t="str">
        <f>Raw_Data!A851</f>
        <v>SF10850</v>
      </c>
      <c r="B851" s="15" t="str">
        <f>Raw_Data!B851</f>
        <v>Tamil Nadu</v>
      </c>
      <c r="C851" s="15" t="str">
        <f>Raw_Data!C851</f>
        <v>Indore</v>
      </c>
      <c r="D851" s="15" t="str">
        <f>Raw_Data!D851</f>
        <v>Maize</v>
      </c>
      <c r="E851" s="15" t="str">
        <f>Raw_Data!E851</f>
        <v>Rabi</v>
      </c>
      <c r="F851" s="15">
        <f>Raw_Data!F851</f>
        <v>2.67</v>
      </c>
      <c r="G851" s="18">
        <f>IF(Raw_Data!G851="",ROUND(AVERAGEIFS(Raw_Data!$G$2:$G$4001,Raw_Data!$E$2:$E$4001,E851),1),Raw_Data!G851)</f>
        <v>243.5</v>
      </c>
      <c r="H851" s="15">
        <f>Raw_Data!H851</f>
        <v>20.7</v>
      </c>
      <c r="I851" s="15">
        <f>Raw_Data!I851</f>
        <v>50.5</v>
      </c>
      <c r="J851" s="15">
        <f>Raw_Data!J851</f>
        <v>7.1</v>
      </c>
      <c r="K851" s="15">
        <f>Raw_Data!K851</f>
        <v>5.94</v>
      </c>
      <c r="L851" s="18">
        <f>IF(Raw_Data!L851="",ROUND(AVERAGEIFS(Raw_Data!$L$2:$L$4001,Raw_Data!$E$2:$E$4001,E851),1),Raw_Data!L851)</f>
        <v>20.6</v>
      </c>
      <c r="M851" s="15">
        <f>Raw_Data!M851</f>
        <v>170.5</v>
      </c>
      <c r="N851" s="15">
        <f>Raw_Data!N851</f>
        <v>37.4</v>
      </c>
      <c r="O851" s="15">
        <f>Raw_Data!O851</f>
        <v>103.5</v>
      </c>
      <c r="P851" s="15" t="str">
        <f>Raw_Data!P851</f>
        <v>Sprinkler</v>
      </c>
      <c r="Q851" s="15">
        <f>Raw_Data!Q851</f>
        <v>117.1</v>
      </c>
      <c r="R851" s="15">
        <f>Raw_Data!R851</f>
        <v>2.84</v>
      </c>
      <c r="S851" s="15">
        <f>Raw_Data!S851</f>
        <v>0.68</v>
      </c>
      <c r="T851" s="18">
        <f>IF(Raw_Data!T851="",ROUND(AVERAGEIFS(Raw_Data!$T$2:$T$4001,Raw_Data!$E$2:$E$4001,E851,Raw_Data!$D$2:$D$4001,D851),2),IF(Raw_Data!T851&gt;INDEX(Cleaning_Reference!$F$6:$F$13,MATCH(D851,Cleaning_Reference!$A$6:$A$13,0)),INDEX(Cleaning_Reference!$F$6:$F$13,MATCH(D851,Cleaning_Reference!$A$6:$A$13,0)),Raw_Data!T851))</f>
        <v>1.58</v>
      </c>
      <c r="U851" s="15">
        <f>Raw_Data!U851</f>
        <v>4.22</v>
      </c>
      <c r="V851" s="15">
        <f>Raw_Data!V851</f>
        <v>23835</v>
      </c>
      <c r="W851" s="15">
        <f>Raw_Data!W851</f>
        <v>181583</v>
      </c>
      <c r="X851" s="15">
        <f>Raw_Data!X851</f>
        <v>100584</v>
      </c>
      <c r="Y851" s="15">
        <f>Raw_Data!Y851</f>
        <v>-80999</v>
      </c>
      <c r="Z851" s="15">
        <f>Raw_Data!Z851</f>
        <v>1354</v>
      </c>
      <c r="AA851" s="15">
        <f>Raw_Data!AA851</f>
        <v>3.117</v>
      </c>
      <c r="AB851" s="15">
        <f>Raw_Data!AB851</f>
        <v>40.5</v>
      </c>
      <c r="AC851" s="19" t="str">
        <f>IF(Raw_Data!G851="","Yes","No")</f>
        <v>No</v>
      </c>
      <c r="AD851" s="19" t="str">
        <f>IF(Raw_Data!L851="","Yes","No")</f>
        <v>No</v>
      </c>
      <c r="AE851" s="19" t="str">
        <f>IF(Raw_Data!T851="","Imputed",IF(Raw_Data!T851&gt;INDEX(Cleaning_Reference!$F$6:$F$13,MATCH(D851,Cleaning_Reference!$A$6:$A$13,0)),"Capped","Original"))</f>
        <v>Original</v>
      </c>
      <c r="AF851" s="21">
        <f t="shared" si="13"/>
        <v>4.22</v>
      </c>
    </row>
    <row r="852" spans="1:32" ht="15" customHeight="1" x14ac:dyDescent="0.3">
      <c r="A852" s="20" t="str">
        <f>Raw_Data!A852</f>
        <v>SF10851</v>
      </c>
      <c r="B852" s="15" t="str">
        <f>Raw_Data!B852</f>
        <v>Telangana</v>
      </c>
      <c r="C852" s="15" t="str">
        <f>Raw_Data!C852</f>
        <v>Indore</v>
      </c>
      <c r="D852" s="15" t="str">
        <f>Raw_Data!D852</f>
        <v>Maize</v>
      </c>
      <c r="E852" s="15" t="str">
        <f>Raw_Data!E852</f>
        <v>Rabi</v>
      </c>
      <c r="F852" s="15">
        <f>Raw_Data!F852</f>
        <v>5.08</v>
      </c>
      <c r="G852" s="18">
        <f>IF(Raw_Data!G852="",ROUND(AVERAGEIFS(Raw_Data!$G$2:$G$4001,Raw_Data!$E$2:$E$4001,E852),1),Raw_Data!G852)</f>
        <v>699</v>
      </c>
      <c r="H852" s="15">
        <f>Raw_Data!H852</f>
        <v>23.4</v>
      </c>
      <c r="I852" s="15">
        <f>Raw_Data!I852</f>
        <v>45.4</v>
      </c>
      <c r="J852" s="15">
        <f>Raw_Data!J852</f>
        <v>8.3000000000000007</v>
      </c>
      <c r="K852" s="15">
        <f>Raw_Data!K852</f>
        <v>6.72</v>
      </c>
      <c r="L852" s="18">
        <f>IF(Raw_Data!L852="",ROUND(AVERAGEIFS(Raw_Data!$L$2:$L$4001,Raw_Data!$E$2:$E$4001,E852),1),Raw_Data!L852)</f>
        <v>26.1</v>
      </c>
      <c r="M852" s="15">
        <f>Raw_Data!M852</f>
        <v>140.80000000000001</v>
      </c>
      <c r="N852" s="15">
        <f>Raw_Data!N852</f>
        <v>76.900000000000006</v>
      </c>
      <c r="O852" s="15">
        <f>Raw_Data!O852</f>
        <v>80.599999999999994</v>
      </c>
      <c r="P852" s="15" t="str">
        <f>Raw_Data!P852</f>
        <v>Rainfed</v>
      </c>
      <c r="Q852" s="15">
        <f>Raw_Data!Q852</f>
        <v>150.69999999999999</v>
      </c>
      <c r="R852" s="15">
        <f>Raw_Data!R852</f>
        <v>2.78</v>
      </c>
      <c r="S852" s="15">
        <f>Raw_Data!S852</f>
        <v>0.78</v>
      </c>
      <c r="T852" s="18">
        <f>IF(Raw_Data!T852="",ROUND(AVERAGEIFS(Raw_Data!$T$2:$T$4001,Raw_Data!$E$2:$E$4001,E852,Raw_Data!$D$2:$D$4001,D852),2),IF(Raw_Data!T852&gt;INDEX(Cleaning_Reference!$F$6:$F$13,MATCH(D852,Cleaning_Reference!$A$6:$A$13,0)),INDEX(Cleaning_Reference!$F$6:$F$13,MATCH(D852,Cleaning_Reference!$A$6:$A$13,0)),Raw_Data!T852))</f>
        <v>3.85</v>
      </c>
      <c r="U852" s="15">
        <f>Raw_Data!U852</f>
        <v>19.559999999999999</v>
      </c>
      <c r="V852" s="15">
        <f>Raw_Data!V852</f>
        <v>19273</v>
      </c>
      <c r="W852" s="15">
        <f>Raw_Data!W852</f>
        <v>229698</v>
      </c>
      <c r="X852" s="15">
        <f>Raw_Data!X852</f>
        <v>376980</v>
      </c>
      <c r="Y852" s="15">
        <f>Raw_Data!Y852</f>
        <v>147282</v>
      </c>
      <c r="Z852" s="15">
        <f>Raw_Data!Z852</f>
        <v>1309</v>
      </c>
      <c r="AA852" s="15">
        <f>Raw_Data!AA852</f>
        <v>14.943</v>
      </c>
      <c r="AB852" s="15">
        <f>Raw_Data!AB852</f>
        <v>51.7</v>
      </c>
      <c r="AC852" s="19" t="str">
        <f>IF(Raw_Data!G852="","Yes","No")</f>
        <v>No</v>
      </c>
      <c r="AD852" s="19" t="str">
        <f>IF(Raw_Data!L852="","Yes","No")</f>
        <v>No</v>
      </c>
      <c r="AE852" s="19" t="str">
        <f>IF(Raw_Data!T852="","Imputed",IF(Raw_Data!T852&gt;INDEX(Cleaning_Reference!$F$6:$F$13,MATCH(D852,Cleaning_Reference!$A$6:$A$13,0)),"Capped","Original"))</f>
        <v>Original</v>
      </c>
      <c r="AF852" s="21">
        <f t="shared" si="13"/>
        <v>19.559999999999999</v>
      </c>
    </row>
    <row r="853" spans="1:32" ht="15" customHeight="1" x14ac:dyDescent="0.3">
      <c r="A853" s="20" t="str">
        <f>Raw_Data!A853</f>
        <v>SF10852</v>
      </c>
      <c r="B853" s="15" t="str">
        <f>Raw_Data!B853</f>
        <v>Andhra Pradesh</v>
      </c>
      <c r="C853" s="15" t="str">
        <f>Raw_Data!C853</f>
        <v>Rajkot</v>
      </c>
      <c r="D853" s="15" t="str">
        <f>Raw_Data!D853</f>
        <v>Pulses</v>
      </c>
      <c r="E853" s="15" t="str">
        <f>Raw_Data!E853</f>
        <v>Rabi</v>
      </c>
      <c r="F853" s="15">
        <f>Raw_Data!F853</f>
        <v>8.7899999999999991</v>
      </c>
      <c r="G853" s="18">
        <f>IF(Raw_Data!G853="",ROUND(AVERAGEIFS(Raw_Data!$G$2:$G$4001,Raw_Data!$E$2:$E$4001,E853),1),Raw_Data!G853)</f>
        <v>297.5</v>
      </c>
      <c r="H853" s="15">
        <f>Raw_Data!H853</f>
        <v>27.7</v>
      </c>
      <c r="I853" s="15">
        <f>Raw_Data!I853</f>
        <v>67.900000000000006</v>
      </c>
      <c r="J853" s="15">
        <f>Raw_Data!J853</f>
        <v>8.8000000000000007</v>
      </c>
      <c r="K853" s="15">
        <f>Raw_Data!K853</f>
        <v>6.55</v>
      </c>
      <c r="L853" s="18">
        <f>IF(Raw_Data!L853="",ROUND(AVERAGEIFS(Raw_Data!$L$2:$L$4001,Raw_Data!$E$2:$E$4001,E853),1),Raw_Data!L853)</f>
        <v>24.5</v>
      </c>
      <c r="M853" s="15">
        <f>Raw_Data!M853</f>
        <v>127.8</v>
      </c>
      <c r="N853" s="15">
        <f>Raw_Data!N853</f>
        <v>22.3</v>
      </c>
      <c r="O853" s="15">
        <f>Raw_Data!O853</f>
        <v>62.6</v>
      </c>
      <c r="P853" s="15" t="str">
        <f>Raw_Data!P853</f>
        <v>Drip</v>
      </c>
      <c r="Q853" s="15">
        <f>Raw_Data!Q853</f>
        <v>180.6</v>
      </c>
      <c r="R853" s="15">
        <f>Raw_Data!R853</f>
        <v>3.81</v>
      </c>
      <c r="S853" s="15">
        <f>Raw_Data!S853</f>
        <v>0.71</v>
      </c>
      <c r="T853" s="18">
        <f>IF(Raw_Data!T853="",ROUND(AVERAGEIFS(Raw_Data!$T$2:$T$4001,Raw_Data!$E$2:$E$4001,E853,Raw_Data!$D$2:$D$4001,D853),2),IF(Raw_Data!T853&gt;INDEX(Cleaning_Reference!$F$6:$F$13,MATCH(D853,Cleaning_Reference!$A$6:$A$13,0)),INDEX(Cleaning_Reference!$F$6:$F$13,MATCH(D853,Cleaning_Reference!$A$6:$A$13,0)),Raw_Data!T853))</f>
        <v>1.0900000000000001</v>
      </c>
      <c r="U853" s="15">
        <f>Raw_Data!U853</f>
        <v>9.58</v>
      </c>
      <c r="V853" s="15">
        <f>Raw_Data!V853</f>
        <v>74180</v>
      </c>
      <c r="W853" s="15">
        <f>Raw_Data!W853</f>
        <v>449112</v>
      </c>
      <c r="X853" s="15">
        <f>Raw_Data!X853</f>
        <v>710644</v>
      </c>
      <c r="Y853" s="15">
        <f>Raw_Data!Y853</f>
        <v>261532</v>
      </c>
      <c r="Z853" s="15">
        <f>Raw_Data!Z853</f>
        <v>3214</v>
      </c>
      <c r="AA853" s="15">
        <f>Raw_Data!AA853</f>
        <v>2.9809999999999999</v>
      </c>
      <c r="AB853" s="15">
        <f>Raw_Data!AB853</f>
        <v>49.4</v>
      </c>
      <c r="AC853" s="19" t="str">
        <f>IF(Raw_Data!G853="","Yes","No")</f>
        <v>No</v>
      </c>
      <c r="AD853" s="19" t="str">
        <f>IF(Raw_Data!L853="","Yes","No")</f>
        <v>No</v>
      </c>
      <c r="AE853" s="19" t="str">
        <f>IF(Raw_Data!T853="","Imputed",IF(Raw_Data!T853&gt;INDEX(Cleaning_Reference!$F$6:$F$13,MATCH(D853,Cleaning_Reference!$A$6:$A$13,0)),"Capped","Original"))</f>
        <v>Original</v>
      </c>
      <c r="AF853" s="21">
        <f t="shared" si="13"/>
        <v>9.58</v>
      </c>
    </row>
    <row r="854" spans="1:32" ht="15" customHeight="1" x14ac:dyDescent="0.3">
      <c r="A854" s="20" t="str">
        <f>Raw_Data!A854</f>
        <v>SF10853</v>
      </c>
      <c r="B854" s="15" t="str">
        <f>Raw_Data!B854</f>
        <v>Madhya Pradesh</v>
      </c>
      <c r="C854" s="15" t="str">
        <f>Raw_Data!C854</f>
        <v>Warangal</v>
      </c>
      <c r="D854" s="15" t="str">
        <f>Raw_Data!D854</f>
        <v>Pulses</v>
      </c>
      <c r="E854" s="15" t="str">
        <f>Raw_Data!E854</f>
        <v>Kharif</v>
      </c>
      <c r="F854" s="15">
        <f>Raw_Data!F854</f>
        <v>8.89</v>
      </c>
      <c r="G854" s="18">
        <f>IF(Raw_Data!G854="",ROUND(AVERAGEIFS(Raw_Data!$G$2:$G$4001,Raw_Data!$E$2:$E$4001,E854),1),Raw_Data!G854)</f>
        <v>841.9</v>
      </c>
      <c r="H854" s="15">
        <f>Raw_Data!H854</f>
        <v>31.6</v>
      </c>
      <c r="I854" s="15">
        <f>Raw_Data!I854</f>
        <v>65.5</v>
      </c>
      <c r="J854" s="15">
        <f>Raw_Data!J854</f>
        <v>7.1</v>
      </c>
      <c r="K854" s="15">
        <f>Raw_Data!K854</f>
        <v>7.08</v>
      </c>
      <c r="L854" s="18">
        <f>IF(Raw_Data!L854="",ROUND(AVERAGEIFS(Raw_Data!$L$2:$L$4001,Raw_Data!$E$2:$E$4001,E854),1),Raw_Data!L854)</f>
        <v>37</v>
      </c>
      <c r="M854" s="15">
        <f>Raw_Data!M854</f>
        <v>158.30000000000001</v>
      </c>
      <c r="N854" s="15">
        <f>Raw_Data!N854</f>
        <v>80.599999999999994</v>
      </c>
      <c r="O854" s="15">
        <f>Raw_Data!O854</f>
        <v>93.3</v>
      </c>
      <c r="P854" s="15" t="str">
        <f>Raw_Data!P854</f>
        <v>Flood</v>
      </c>
      <c r="Q854" s="15">
        <f>Raw_Data!Q854</f>
        <v>155.5</v>
      </c>
      <c r="R854" s="15">
        <f>Raw_Data!R854</f>
        <v>5.84</v>
      </c>
      <c r="S854" s="15">
        <f>Raw_Data!S854</f>
        <v>0.73</v>
      </c>
      <c r="T854" s="18">
        <f>IF(Raw_Data!T854="",ROUND(AVERAGEIFS(Raw_Data!$T$2:$T$4001,Raw_Data!$E$2:$E$4001,E854,Raw_Data!$D$2:$D$4001,D854),2),IF(Raw_Data!T854&gt;INDEX(Cleaning_Reference!$F$6:$F$13,MATCH(D854,Cleaning_Reference!$A$6:$A$13,0)),INDEX(Cleaning_Reference!$F$6:$F$13,MATCH(D854,Cleaning_Reference!$A$6:$A$13,0)),Raw_Data!T854))</f>
        <v>1.41</v>
      </c>
      <c r="U854" s="15">
        <f>Raw_Data!U854</f>
        <v>12.53</v>
      </c>
      <c r="V854" s="15">
        <f>Raw_Data!V854</f>
        <v>64746</v>
      </c>
      <c r="W854" s="15">
        <f>Raw_Data!W854</f>
        <v>671677</v>
      </c>
      <c r="X854" s="15">
        <f>Raw_Data!X854</f>
        <v>811267</v>
      </c>
      <c r="Y854" s="15">
        <f>Raw_Data!Y854</f>
        <v>139590</v>
      </c>
      <c r="Z854" s="15">
        <f>Raw_Data!Z854</f>
        <v>4299</v>
      </c>
      <c r="AA854" s="15">
        <f>Raw_Data!AA854</f>
        <v>2.915</v>
      </c>
      <c r="AB854" s="15">
        <f>Raw_Data!AB854</f>
        <v>40.5</v>
      </c>
      <c r="AC854" s="19" t="str">
        <f>IF(Raw_Data!G854="","Yes","No")</f>
        <v>No</v>
      </c>
      <c r="AD854" s="19" t="str">
        <f>IF(Raw_Data!L854="","Yes","No")</f>
        <v>No</v>
      </c>
      <c r="AE854" s="19" t="str">
        <f>IF(Raw_Data!T854="","Imputed",IF(Raw_Data!T854&gt;INDEX(Cleaning_Reference!$F$6:$F$13,MATCH(D854,Cleaning_Reference!$A$6:$A$13,0)),"Capped","Original"))</f>
        <v>Original</v>
      </c>
      <c r="AF854" s="21">
        <f t="shared" si="13"/>
        <v>12.53</v>
      </c>
    </row>
    <row r="855" spans="1:32" ht="15" customHeight="1" x14ac:dyDescent="0.3">
      <c r="A855" s="20" t="str">
        <f>Raw_Data!A855</f>
        <v>SF10854</v>
      </c>
      <c r="B855" s="15" t="str">
        <f>Raw_Data!B855</f>
        <v>Andhra Pradesh</v>
      </c>
      <c r="C855" s="15" t="str">
        <f>Raw_Data!C855</f>
        <v>Guntur</v>
      </c>
      <c r="D855" s="15" t="str">
        <f>Raw_Data!D855</f>
        <v>Maize</v>
      </c>
      <c r="E855" s="15" t="str">
        <f>Raw_Data!E855</f>
        <v>Rabi</v>
      </c>
      <c r="F855" s="15">
        <f>Raw_Data!F855</f>
        <v>2.8</v>
      </c>
      <c r="G855" s="18">
        <f>IF(Raw_Data!G855="",ROUND(AVERAGEIFS(Raw_Data!$G$2:$G$4001,Raw_Data!$E$2:$E$4001,E855),1),Raw_Data!G855)</f>
        <v>551</v>
      </c>
      <c r="H855" s="15">
        <f>Raw_Data!H855</f>
        <v>22.9</v>
      </c>
      <c r="I855" s="15">
        <f>Raw_Data!I855</f>
        <v>74.5</v>
      </c>
      <c r="J855" s="15">
        <f>Raw_Data!J855</f>
        <v>9</v>
      </c>
      <c r="K855" s="15">
        <f>Raw_Data!K855</f>
        <v>6.93</v>
      </c>
      <c r="L855" s="18">
        <f>IF(Raw_Data!L855="",ROUND(AVERAGEIFS(Raw_Data!$L$2:$L$4001,Raw_Data!$E$2:$E$4001,E855),1),Raw_Data!L855)</f>
        <v>25.4</v>
      </c>
      <c r="M855" s="15">
        <f>Raw_Data!M855</f>
        <v>114.6</v>
      </c>
      <c r="N855" s="15">
        <f>Raw_Data!N855</f>
        <v>70.5</v>
      </c>
      <c r="O855" s="15">
        <f>Raw_Data!O855</f>
        <v>124</v>
      </c>
      <c r="P855" s="15" t="str">
        <f>Raw_Data!P855</f>
        <v>Sprinkler</v>
      </c>
      <c r="Q855" s="15">
        <f>Raw_Data!Q855</f>
        <v>85.3</v>
      </c>
      <c r="R855" s="15">
        <f>Raw_Data!R855</f>
        <v>2.96</v>
      </c>
      <c r="S855" s="15">
        <f>Raw_Data!S855</f>
        <v>0.67</v>
      </c>
      <c r="T855" s="18">
        <f>IF(Raw_Data!T855="",ROUND(AVERAGEIFS(Raw_Data!$T$2:$T$4001,Raw_Data!$E$2:$E$4001,E855,Raw_Data!$D$2:$D$4001,D855),2),IF(Raw_Data!T855&gt;INDEX(Cleaning_Reference!$F$6:$F$13,MATCH(D855,Cleaning_Reference!$A$6:$A$13,0)),INDEX(Cleaning_Reference!$F$6:$F$13,MATCH(D855,Cleaning_Reference!$A$6:$A$13,0)),Raw_Data!T855))</f>
        <v>4.34</v>
      </c>
      <c r="U855" s="15">
        <f>Raw_Data!U855</f>
        <v>12.15</v>
      </c>
      <c r="V855" s="15">
        <f>Raw_Data!V855</f>
        <v>21571</v>
      </c>
      <c r="W855" s="15">
        <f>Raw_Data!W855</f>
        <v>201474</v>
      </c>
      <c r="X855" s="15">
        <f>Raw_Data!X855</f>
        <v>262088</v>
      </c>
      <c r="Y855" s="15">
        <f>Raw_Data!Y855</f>
        <v>60614</v>
      </c>
      <c r="Z855" s="15">
        <f>Raw_Data!Z855</f>
        <v>1358</v>
      </c>
      <c r="AA855" s="15">
        <f>Raw_Data!AA855</f>
        <v>8.9469999999999992</v>
      </c>
      <c r="AB855" s="15">
        <f>Raw_Data!AB855</f>
        <v>50.2</v>
      </c>
      <c r="AC855" s="19" t="str">
        <f>IF(Raw_Data!G855="","Yes","No")</f>
        <v>No</v>
      </c>
      <c r="AD855" s="19" t="str">
        <f>IF(Raw_Data!L855="","Yes","No")</f>
        <v>No</v>
      </c>
      <c r="AE855" s="19" t="str">
        <f>IF(Raw_Data!T855="","Imputed",IF(Raw_Data!T855&gt;INDEX(Cleaning_Reference!$F$6:$F$13,MATCH(D855,Cleaning_Reference!$A$6:$A$13,0)),"Capped","Original"))</f>
        <v>Original</v>
      </c>
      <c r="AF855" s="21">
        <f t="shared" si="13"/>
        <v>12.15</v>
      </c>
    </row>
    <row r="856" spans="1:32" ht="15" customHeight="1" x14ac:dyDescent="0.3">
      <c r="A856" s="20" t="str">
        <f>Raw_Data!A856</f>
        <v>SF10855</v>
      </c>
      <c r="B856" s="15" t="str">
        <f>Raw_Data!B856</f>
        <v>Karnataka</v>
      </c>
      <c r="C856" s="15" t="str">
        <f>Raw_Data!C856</f>
        <v>Nalgonda</v>
      </c>
      <c r="D856" s="15" t="str">
        <f>Raw_Data!D856</f>
        <v>Wheat</v>
      </c>
      <c r="E856" s="15" t="str">
        <f>Raw_Data!E856</f>
        <v>Rabi</v>
      </c>
      <c r="F856" s="15">
        <f>Raw_Data!F856</f>
        <v>5.0599999999999996</v>
      </c>
      <c r="G856" s="18">
        <f>IF(Raw_Data!G856="",ROUND(AVERAGEIFS(Raw_Data!$G$2:$G$4001,Raw_Data!$E$2:$E$4001,E856),1),Raw_Data!G856)</f>
        <v>340.3</v>
      </c>
      <c r="H856" s="15">
        <f>Raw_Data!H856</f>
        <v>22.8</v>
      </c>
      <c r="I856" s="15">
        <f>Raw_Data!I856</f>
        <v>50</v>
      </c>
      <c r="J856" s="15">
        <f>Raw_Data!J856</f>
        <v>7.1</v>
      </c>
      <c r="K856" s="15">
        <f>Raw_Data!K856</f>
        <v>5.81</v>
      </c>
      <c r="L856" s="18">
        <f>IF(Raw_Data!L856="",ROUND(AVERAGEIFS(Raw_Data!$L$2:$L$4001,Raw_Data!$E$2:$E$4001,E856),1),Raw_Data!L856)</f>
        <v>32.1</v>
      </c>
      <c r="M856" s="15">
        <f>Raw_Data!M856</f>
        <v>128.5</v>
      </c>
      <c r="N856" s="15">
        <f>Raw_Data!N856</f>
        <v>72.2</v>
      </c>
      <c r="O856" s="15">
        <f>Raw_Data!O856</f>
        <v>92.7</v>
      </c>
      <c r="P856" s="15" t="str">
        <f>Raw_Data!P856</f>
        <v>Flood</v>
      </c>
      <c r="Q856" s="15">
        <f>Raw_Data!Q856</f>
        <v>145.30000000000001</v>
      </c>
      <c r="R856" s="15">
        <f>Raw_Data!R856</f>
        <v>4.6500000000000004</v>
      </c>
      <c r="S856" s="15">
        <f>Raw_Data!S856</f>
        <v>0.76</v>
      </c>
      <c r="T856" s="18">
        <f>IF(Raw_Data!T856="",ROUND(AVERAGEIFS(Raw_Data!$T$2:$T$4001,Raw_Data!$E$2:$E$4001,E856,Raw_Data!$D$2:$D$4001,D856),2),IF(Raw_Data!T856&gt;INDEX(Cleaning_Reference!$F$6:$F$13,MATCH(D856,Cleaning_Reference!$A$6:$A$13,0)),INDEX(Cleaning_Reference!$F$6:$F$13,MATCH(D856,Cleaning_Reference!$A$6:$A$13,0)),Raw_Data!T856))</f>
        <v>1.04</v>
      </c>
      <c r="U856" s="15">
        <f>Raw_Data!U856</f>
        <v>5.26</v>
      </c>
      <c r="V856" s="15">
        <f>Raw_Data!V856</f>
        <v>23052</v>
      </c>
      <c r="W856" s="15">
        <f>Raw_Data!W856</f>
        <v>328216</v>
      </c>
      <c r="X856" s="15">
        <f>Raw_Data!X856</f>
        <v>121254</v>
      </c>
      <c r="Y856" s="15">
        <f>Raw_Data!Y856</f>
        <v>-206962</v>
      </c>
      <c r="Z856" s="15">
        <f>Raw_Data!Z856</f>
        <v>4096</v>
      </c>
      <c r="AA856" s="15">
        <f>Raw_Data!AA856</f>
        <v>1.284</v>
      </c>
      <c r="AB856" s="15">
        <f>Raw_Data!AB856</f>
        <v>38.700000000000003</v>
      </c>
      <c r="AC856" s="19" t="str">
        <f>IF(Raw_Data!G856="","Yes","No")</f>
        <v>No</v>
      </c>
      <c r="AD856" s="19" t="str">
        <f>IF(Raw_Data!L856="","Yes","No")</f>
        <v>No</v>
      </c>
      <c r="AE856" s="19" t="str">
        <f>IF(Raw_Data!T856="","Imputed",IF(Raw_Data!T856&gt;INDEX(Cleaning_Reference!$F$6:$F$13,MATCH(D856,Cleaning_Reference!$A$6:$A$13,0)),"Capped","Original"))</f>
        <v>Original</v>
      </c>
      <c r="AF856" s="21">
        <f t="shared" si="13"/>
        <v>5.26</v>
      </c>
    </row>
    <row r="857" spans="1:32" ht="15" customHeight="1" x14ac:dyDescent="0.3">
      <c r="A857" s="20" t="str">
        <f>Raw_Data!A857</f>
        <v>SF10856</v>
      </c>
      <c r="B857" s="15" t="str">
        <f>Raw_Data!B857</f>
        <v>Maharashtra</v>
      </c>
      <c r="C857" s="15" t="str">
        <f>Raw_Data!C857</f>
        <v>Raichur</v>
      </c>
      <c r="D857" s="15" t="str">
        <f>Raw_Data!D857</f>
        <v>Rice</v>
      </c>
      <c r="E857" s="15" t="str">
        <f>Raw_Data!E857</f>
        <v>Kharif</v>
      </c>
      <c r="F857" s="15">
        <f>Raw_Data!F857</f>
        <v>8</v>
      </c>
      <c r="G857" s="18">
        <f>IF(Raw_Data!G857="",ROUND(AVERAGEIFS(Raw_Data!$G$2:$G$4001,Raw_Data!$E$2:$E$4001,E857),1),Raw_Data!G857)</f>
        <v>701.6</v>
      </c>
      <c r="H857" s="15">
        <f>Raw_Data!H857</f>
        <v>29.6</v>
      </c>
      <c r="I857" s="15">
        <f>Raw_Data!I857</f>
        <v>84.9</v>
      </c>
      <c r="J857" s="15">
        <f>Raw_Data!J857</f>
        <v>6.4</v>
      </c>
      <c r="K857" s="15">
        <f>Raw_Data!K857</f>
        <v>7.61</v>
      </c>
      <c r="L857" s="18">
        <f>IF(Raw_Data!L857="",ROUND(AVERAGEIFS(Raw_Data!$L$2:$L$4001,Raw_Data!$E$2:$E$4001,E857),1),Raw_Data!L857)</f>
        <v>29.4</v>
      </c>
      <c r="M857" s="15">
        <f>Raw_Data!M857</f>
        <v>125.3</v>
      </c>
      <c r="N857" s="15">
        <f>Raw_Data!N857</f>
        <v>80.5</v>
      </c>
      <c r="O857" s="15">
        <f>Raw_Data!O857</f>
        <v>66.099999999999994</v>
      </c>
      <c r="P857" s="15" t="str">
        <f>Raw_Data!P857</f>
        <v>Drip</v>
      </c>
      <c r="Q857" s="15">
        <f>Raw_Data!Q857</f>
        <v>209.9</v>
      </c>
      <c r="R857" s="15">
        <f>Raw_Data!R857</f>
        <v>10.45</v>
      </c>
      <c r="S857" s="15">
        <f>Raw_Data!S857</f>
        <v>0.66</v>
      </c>
      <c r="T857" s="18">
        <f>IF(Raw_Data!T857="",ROUND(AVERAGEIFS(Raw_Data!$T$2:$T$4001,Raw_Data!$E$2:$E$4001,E857,Raw_Data!$D$2:$D$4001,D857),2),IF(Raw_Data!T857&gt;INDEX(Cleaning_Reference!$F$6:$F$13,MATCH(D857,Cleaning_Reference!$A$6:$A$13,0)),INDEX(Cleaning_Reference!$F$6:$F$13,MATCH(D857,Cleaning_Reference!$A$6:$A$13,0)),Raw_Data!T857))</f>
        <v>1.64</v>
      </c>
      <c r="U857" s="15">
        <f>Raw_Data!U857</f>
        <v>13.12</v>
      </c>
      <c r="V857" s="15">
        <f>Raw_Data!V857</f>
        <v>23481</v>
      </c>
      <c r="W857" s="15">
        <f>Raw_Data!W857</f>
        <v>611585</v>
      </c>
      <c r="X857" s="15">
        <f>Raw_Data!X857</f>
        <v>308071</v>
      </c>
      <c r="Y857" s="15">
        <f>Raw_Data!Y857</f>
        <v>-303514</v>
      </c>
      <c r="Z857" s="15">
        <f>Raw_Data!Z857</f>
        <v>12046</v>
      </c>
      <c r="AA857" s="15">
        <f>Raw_Data!AA857</f>
        <v>1.089</v>
      </c>
      <c r="AB857" s="15">
        <f>Raw_Data!AB857</f>
        <v>54.7</v>
      </c>
      <c r="AC857" s="19" t="str">
        <f>IF(Raw_Data!G857="","Yes","No")</f>
        <v>No</v>
      </c>
      <c r="AD857" s="19" t="str">
        <f>IF(Raw_Data!L857="","Yes","No")</f>
        <v>No</v>
      </c>
      <c r="AE857" s="19" t="str">
        <f>IF(Raw_Data!T857="","Imputed",IF(Raw_Data!T857&gt;INDEX(Cleaning_Reference!$F$6:$F$13,MATCH(D857,Cleaning_Reference!$A$6:$A$13,0)),"Capped","Original"))</f>
        <v>Original</v>
      </c>
      <c r="AF857" s="21">
        <f t="shared" si="13"/>
        <v>13.12</v>
      </c>
    </row>
    <row r="858" spans="1:32" ht="15" customHeight="1" x14ac:dyDescent="0.3">
      <c r="A858" s="20" t="str">
        <f>Raw_Data!A858</f>
        <v>SF10857</v>
      </c>
      <c r="B858" s="15" t="str">
        <f>Raw_Data!B858</f>
        <v>Andhra Pradesh</v>
      </c>
      <c r="C858" s="15" t="str">
        <f>Raw_Data!C858</f>
        <v>Ludhiana</v>
      </c>
      <c r="D858" s="15" t="str">
        <f>Raw_Data!D858</f>
        <v>Wheat</v>
      </c>
      <c r="E858" s="15" t="str">
        <f>Raw_Data!E858</f>
        <v>Rabi</v>
      </c>
      <c r="F858" s="15">
        <f>Raw_Data!F858</f>
        <v>3.36</v>
      </c>
      <c r="G858" s="18">
        <f>IF(Raw_Data!G858="",ROUND(AVERAGEIFS(Raw_Data!$G$2:$G$4001,Raw_Data!$E$2:$E$4001,E858),1),Raw_Data!G858)</f>
        <v>421.9</v>
      </c>
      <c r="H858" s="15">
        <f>Raw_Data!H858</f>
        <v>23.9</v>
      </c>
      <c r="I858" s="15">
        <f>Raw_Data!I858</f>
        <v>69.5</v>
      </c>
      <c r="J858" s="15">
        <f>Raw_Data!J858</f>
        <v>9</v>
      </c>
      <c r="K858" s="15">
        <f>Raw_Data!K858</f>
        <v>7.76</v>
      </c>
      <c r="L858" s="18">
        <f>IF(Raw_Data!L858="",ROUND(AVERAGEIFS(Raw_Data!$L$2:$L$4001,Raw_Data!$E$2:$E$4001,E858),1),Raw_Data!L858)</f>
        <v>21.9</v>
      </c>
      <c r="M858" s="15">
        <f>Raw_Data!M858</f>
        <v>82.6</v>
      </c>
      <c r="N858" s="15">
        <f>Raw_Data!N858</f>
        <v>77.8</v>
      </c>
      <c r="O858" s="15">
        <f>Raw_Data!O858</f>
        <v>122.9</v>
      </c>
      <c r="P858" s="15" t="str">
        <f>Raw_Data!P858</f>
        <v>Drip</v>
      </c>
      <c r="Q858" s="15">
        <f>Raw_Data!Q858</f>
        <v>244</v>
      </c>
      <c r="R858" s="15">
        <f>Raw_Data!R858</f>
        <v>2.56</v>
      </c>
      <c r="S858" s="15">
        <f>Raw_Data!S858</f>
        <v>0.94</v>
      </c>
      <c r="T858" s="18">
        <f>IF(Raw_Data!T858="",ROUND(AVERAGEIFS(Raw_Data!$T$2:$T$4001,Raw_Data!$E$2:$E$4001,E858,Raw_Data!$D$2:$D$4001,D858),2),IF(Raw_Data!T858&gt;INDEX(Cleaning_Reference!$F$6:$F$13,MATCH(D858,Cleaning_Reference!$A$6:$A$13,0)),INDEX(Cleaning_Reference!$F$6:$F$13,MATCH(D858,Cleaning_Reference!$A$6:$A$13,0)),Raw_Data!T858))</f>
        <v>0.77</v>
      </c>
      <c r="U858" s="15">
        <f>Raw_Data!U858</f>
        <v>2.59</v>
      </c>
      <c r="V858" s="15">
        <f>Raw_Data!V858</f>
        <v>25834</v>
      </c>
      <c r="W858" s="15">
        <f>Raw_Data!W858</f>
        <v>222224</v>
      </c>
      <c r="X858" s="15">
        <f>Raw_Data!X858</f>
        <v>66910</v>
      </c>
      <c r="Y858" s="15">
        <f>Raw_Data!Y858</f>
        <v>-155314</v>
      </c>
      <c r="Z858" s="15">
        <f>Raw_Data!Z858</f>
        <v>1521</v>
      </c>
      <c r="AA858" s="15">
        <f>Raw_Data!AA858</f>
        <v>1.7030000000000001</v>
      </c>
      <c r="AB858" s="15">
        <f>Raw_Data!AB858</f>
        <v>64.2</v>
      </c>
      <c r="AC858" s="19" t="str">
        <f>IF(Raw_Data!G858="","Yes","No")</f>
        <v>No</v>
      </c>
      <c r="AD858" s="19" t="str">
        <f>IF(Raw_Data!L858="","Yes","No")</f>
        <v>No</v>
      </c>
      <c r="AE858" s="19" t="str">
        <f>IF(Raw_Data!T858="","Imputed",IF(Raw_Data!T858&gt;INDEX(Cleaning_Reference!$F$6:$F$13,MATCH(D858,Cleaning_Reference!$A$6:$A$13,0)),"Capped","Original"))</f>
        <v>Original</v>
      </c>
      <c r="AF858" s="21">
        <f t="shared" si="13"/>
        <v>2.59</v>
      </c>
    </row>
    <row r="859" spans="1:32" ht="15" customHeight="1" x14ac:dyDescent="0.3">
      <c r="A859" s="20" t="str">
        <f>Raw_Data!A859</f>
        <v>SF10858</v>
      </c>
      <c r="B859" s="15" t="str">
        <f>Raw_Data!B859</f>
        <v>Punjab</v>
      </c>
      <c r="C859" s="15" t="str">
        <f>Raw_Data!C859</f>
        <v>Ludhiana</v>
      </c>
      <c r="D859" s="15" t="str">
        <f>Raw_Data!D859</f>
        <v>Rice</v>
      </c>
      <c r="E859" s="15" t="str">
        <f>Raw_Data!E859</f>
        <v>Rabi</v>
      </c>
      <c r="F859" s="15">
        <f>Raw_Data!F859</f>
        <v>12.15</v>
      </c>
      <c r="G859" s="18">
        <f>IF(Raw_Data!G859="",ROUND(AVERAGEIFS(Raw_Data!$G$2:$G$4001,Raw_Data!$E$2:$E$4001,E859),1),Raw_Data!G859)</f>
        <v>547.79999999999995</v>
      </c>
      <c r="H859" s="15">
        <f>Raw_Data!H859</f>
        <v>23.1</v>
      </c>
      <c r="I859" s="15">
        <f>Raw_Data!I859</f>
        <v>67.5</v>
      </c>
      <c r="J859" s="15">
        <f>Raw_Data!J859</f>
        <v>7.4</v>
      </c>
      <c r="K859" s="15">
        <f>Raw_Data!K859</f>
        <v>6.07</v>
      </c>
      <c r="L859" s="18">
        <f>IF(Raw_Data!L859="",ROUND(AVERAGEIFS(Raw_Data!$L$2:$L$4001,Raw_Data!$E$2:$E$4001,E859),1),Raw_Data!L859)</f>
        <v>23.6</v>
      </c>
      <c r="M859" s="15">
        <f>Raw_Data!M859</f>
        <v>114.3</v>
      </c>
      <c r="N859" s="15">
        <f>Raw_Data!N859</f>
        <v>74.8</v>
      </c>
      <c r="O859" s="15">
        <f>Raw_Data!O859</f>
        <v>71</v>
      </c>
      <c r="P859" s="15" t="str">
        <f>Raw_Data!P859</f>
        <v>Flood</v>
      </c>
      <c r="Q859" s="15">
        <f>Raw_Data!Q859</f>
        <v>298.39999999999998</v>
      </c>
      <c r="R859" s="15">
        <f>Raw_Data!R859</f>
        <v>4.38</v>
      </c>
      <c r="S859" s="15">
        <f>Raw_Data!S859</f>
        <v>0.88</v>
      </c>
      <c r="T859" s="18">
        <f>IF(Raw_Data!T859="",ROUND(AVERAGEIFS(Raw_Data!$T$2:$T$4001,Raw_Data!$E$2:$E$4001,E859,Raw_Data!$D$2:$D$4001,D859),2),IF(Raw_Data!T859&gt;INDEX(Cleaning_Reference!$F$6:$F$13,MATCH(D859,Cleaning_Reference!$A$6:$A$13,0)),INDEX(Cleaning_Reference!$F$6:$F$13,MATCH(D859,Cleaning_Reference!$A$6:$A$13,0)),Raw_Data!T859))</f>
        <v>2.31</v>
      </c>
      <c r="U859" s="15">
        <f>Raw_Data!U859</f>
        <v>28.07</v>
      </c>
      <c r="V859" s="15">
        <f>Raw_Data!V859</f>
        <v>18259</v>
      </c>
      <c r="W859" s="15">
        <f>Raw_Data!W859</f>
        <v>911031</v>
      </c>
      <c r="X859" s="15">
        <f>Raw_Data!X859</f>
        <v>512530</v>
      </c>
      <c r="Y859" s="15">
        <f>Raw_Data!Y859</f>
        <v>-398501</v>
      </c>
      <c r="Z859" s="15">
        <f>Raw_Data!Z859</f>
        <v>22946</v>
      </c>
      <c r="AA859" s="15">
        <f>Raw_Data!AA859</f>
        <v>1.2230000000000001</v>
      </c>
      <c r="AB859" s="15">
        <f>Raw_Data!AB859</f>
        <v>33.9</v>
      </c>
      <c r="AC859" s="19" t="str">
        <f>IF(Raw_Data!G859="","Yes","No")</f>
        <v>No</v>
      </c>
      <c r="AD859" s="19" t="str">
        <f>IF(Raw_Data!L859="","Yes","No")</f>
        <v>No</v>
      </c>
      <c r="AE859" s="19" t="str">
        <f>IF(Raw_Data!T859="","Imputed",IF(Raw_Data!T859&gt;INDEX(Cleaning_Reference!$F$6:$F$13,MATCH(D859,Cleaning_Reference!$A$6:$A$13,0)),"Capped","Original"))</f>
        <v>Original</v>
      </c>
      <c r="AF859" s="21">
        <f t="shared" si="13"/>
        <v>28.07</v>
      </c>
    </row>
    <row r="860" spans="1:32" ht="15" customHeight="1" x14ac:dyDescent="0.3">
      <c r="A860" s="20" t="str">
        <f>Raw_Data!A860</f>
        <v>SF10859</v>
      </c>
      <c r="B860" s="15" t="str">
        <f>Raw_Data!B860</f>
        <v>Madhya Pradesh</v>
      </c>
      <c r="C860" s="15" t="str">
        <f>Raw_Data!C860</f>
        <v>Rajkot</v>
      </c>
      <c r="D860" s="15" t="str">
        <f>Raw_Data!D860</f>
        <v>Maize</v>
      </c>
      <c r="E860" s="15" t="str">
        <f>Raw_Data!E860</f>
        <v>Kharif</v>
      </c>
      <c r="F860" s="15">
        <f>Raw_Data!F860</f>
        <v>3.23</v>
      </c>
      <c r="G860" s="18">
        <f>IF(Raw_Data!G860="",ROUND(AVERAGEIFS(Raw_Data!$G$2:$G$4001,Raw_Data!$E$2:$E$4001,E860),1),Raw_Data!G860)</f>
        <v>1051</v>
      </c>
      <c r="H860" s="15">
        <f>Raw_Data!H860</f>
        <v>29.9</v>
      </c>
      <c r="I860" s="15">
        <f>Raw_Data!I860</f>
        <v>69.3</v>
      </c>
      <c r="J860" s="15">
        <f>Raw_Data!J860</f>
        <v>5.7</v>
      </c>
      <c r="K860" s="15">
        <f>Raw_Data!K860</f>
        <v>6.31</v>
      </c>
      <c r="L860" s="18">
        <f>IF(Raw_Data!L860="",ROUND(AVERAGEIFS(Raw_Data!$L$2:$L$4001,Raw_Data!$E$2:$E$4001,E860),1),Raw_Data!L860)</f>
        <v>27.9</v>
      </c>
      <c r="M860" s="15">
        <f>Raw_Data!M860</f>
        <v>151.1</v>
      </c>
      <c r="N860" s="15">
        <f>Raw_Data!N860</f>
        <v>15</v>
      </c>
      <c r="O860" s="15">
        <f>Raw_Data!O860</f>
        <v>109.1</v>
      </c>
      <c r="P860" s="15" t="str">
        <f>Raw_Data!P860</f>
        <v>Rainfed</v>
      </c>
      <c r="Q860" s="15">
        <f>Raw_Data!Q860</f>
        <v>138.9</v>
      </c>
      <c r="R860" s="15">
        <f>Raw_Data!R860</f>
        <v>6.79</v>
      </c>
      <c r="S860" s="15">
        <f>Raw_Data!S860</f>
        <v>0.74</v>
      </c>
      <c r="T860" s="18">
        <f>IF(Raw_Data!T860="",ROUND(AVERAGEIFS(Raw_Data!$T$2:$T$4001,Raw_Data!$E$2:$E$4001,E860,Raw_Data!$D$2:$D$4001,D860),2),IF(Raw_Data!T860&gt;INDEX(Cleaning_Reference!$F$6:$F$13,MATCH(D860,Cleaning_Reference!$A$6:$A$13,0)),INDEX(Cleaning_Reference!$F$6:$F$13,MATCH(D860,Cleaning_Reference!$A$6:$A$13,0)),Raw_Data!T860))</f>
        <v>2.5</v>
      </c>
      <c r="U860" s="15">
        <f>Raw_Data!U860</f>
        <v>8.07</v>
      </c>
      <c r="V860" s="15">
        <f>Raw_Data!V860</f>
        <v>19443</v>
      </c>
      <c r="W860" s="15">
        <f>Raw_Data!W860</f>
        <v>218238</v>
      </c>
      <c r="X860" s="15">
        <f>Raw_Data!X860</f>
        <v>156905</v>
      </c>
      <c r="Y860" s="15">
        <f>Raw_Data!Y860</f>
        <v>-61333</v>
      </c>
      <c r="Z860" s="15">
        <f>Raw_Data!Z860</f>
        <v>945</v>
      </c>
      <c r="AA860" s="15">
        <f>Raw_Data!AA860</f>
        <v>8.5399999999999991</v>
      </c>
      <c r="AB860" s="15">
        <f>Raw_Data!AB860</f>
        <v>54.1</v>
      </c>
      <c r="AC860" s="19" t="str">
        <f>IF(Raw_Data!G860="","Yes","No")</f>
        <v>No</v>
      </c>
      <c r="AD860" s="19" t="str">
        <f>IF(Raw_Data!L860="","Yes","No")</f>
        <v>No</v>
      </c>
      <c r="AE860" s="19" t="str">
        <f>IF(Raw_Data!T860="","Imputed",IF(Raw_Data!T860&gt;INDEX(Cleaning_Reference!$F$6:$F$13,MATCH(D860,Cleaning_Reference!$A$6:$A$13,0)),"Capped","Original"))</f>
        <v>Original</v>
      </c>
      <c r="AF860" s="21">
        <f t="shared" si="13"/>
        <v>8.08</v>
      </c>
    </row>
    <row r="861" spans="1:32" ht="15" customHeight="1" x14ac:dyDescent="0.3">
      <c r="A861" s="20" t="str">
        <f>Raw_Data!A861</f>
        <v>SF10860</v>
      </c>
      <c r="B861" s="15" t="str">
        <f>Raw_Data!B861</f>
        <v>Punjab</v>
      </c>
      <c r="C861" s="15" t="str">
        <f>Raw_Data!C861</f>
        <v>Rajkot</v>
      </c>
      <c r="D861" s="15" t="str">
        <f>Raw_Data!D861</f>
        <v>Rice</v>
      </c>
      <c r="E861" s="15" t="str">
        <f>Raw_Data!E861</f>
        <v>Rabi</v>
      </c>
      <c r="F861" s="15">
        <f>Raw_Data!F861</f>
        <v>8.42</v>
      </c>
      <c r="G861" s="18">
        <f>IF(Raw_Data!G861="",ROUND(AVERAGEIFS(Raw_Data!$G$2:$G$4001,Raw_Data!$E$2:$E$4001,E861),1),Raw_Data!G861)</f>
        <v>280.8</v>
      </c>
      <c r="H861" s="15">
        <f>Raw_Data!H861</f>
        <v>24</v>
      </c>
      <c r="I861" s="15">
        <f>Raw_Data!I861</f>
        <v>57</v>
      </c>
      <c r="J861" s="15">
        <f>Raw_Data!J861</f>
        <v>6.8</v>
      </c>
      <c r="K861" s="15">
        <f>Raw_Data!K861</f>
        <v>7.65</v>
      </c>
      <c r="L861" s="18">
        <f>IF(Raw_Data!L861="",ROUND(AVERAGEIFS(Raw_Data!$L$2:$L$4001,Raw_Data!$E$2:$E$4001,E861),1),Raw_Data!L861)</f>
        <v>19</v>
      </c>
      <c r="M861" s="15">
        <f>Raw_Data!M861</f>
        <v>146.19999999999999</v>
      </c>
      <c r="N861" s="15">
        <f>Raw_Data!N861</f>
        <v>42.6</v>
      </c>
      <c r="O861" s="15">
        <f>Raw_Data!O861</f>
        <v>108.2</v>
      </c>
      <c r="P861" s="15" t="str">
        <f>Raw_Data!P861</f>
        <v>Drip</v>
      </c>
      <c r="Q861" s="15">
        <f>Raw_Data!Q861</f>
        <v>111.7</v>
      </c>
      <c r="R861" s="15">
        <f>Raw_Data!R861</f>
        <v>5.92</v>
      </c>
      <c r="S861" s="15">
        <f>Raw_Data!S861</f>
        <v>0.84</v>
      </c>
      <c r="T861" s="18">
        <f>IF(Raw_Data!T861="",ROUND(AVERAGEIFS(Raw_Data!$T$2:$T$4001,Raw_Data!$E$2:$E$4001,E861,Raw_Data!$D$2:$D$4001,D861),2),IF(Raw_Data!T861&gt;INDEX(Cleaning_Reference!$F$6:$F$13,MATCH(D861,Cleaning_Reference!$A$6:$A$13,0)),INDEX(Cleaning_Reference!$F$6:$F$13,MATCH(D861,Cleaning_Reference!$A$6:$A$13,0)),Raw_Data!T861))</f>
        <v>0.99</v>
      </c>
      <c r="U861" s="15">
        <f>Raw_Data!U861</f>
        <v>8.34</v>
      </c>
      <c r="V861" s="15">
        <f>Raw_Data!V861</f>
        <v>20053</v>
      </c>
      <c r="W861" s="15">
        <f>Raw_Data!W861</f>
        <v>534354</v>
      </c>
      <c r="X861" s="15">
        <f>Raw_Data!X861</f>
        <v>167242</v>
      </c>
      <c r="Y861" s="15">
        <f>Raw_Data!Y861</f>
        <v>-367112</v>
      </c>
      <c r="Z861" s="15">
        <f>Raw_Data!Z861</f>
        <v>10849</v>
      </c>
      <c r="AA861" s="15">
        <f>Raw_Data!AA861</f>
        <v>0.76900000000000002</v>
      </c>
      <c r="AB861" s="15">
        <f>Raw_Data!AB861</f>
        <v>31</v>
      </c>
      <c r="AC861" s="19" t="str">
        <f>IF(Raw_Data!G861="","Yes","No")</f>
        <v>No</v>
      </c>
      <c r="AD861" s="19" t="str">
        <f>IF(Raw_Data!L861="","Yes","No")</f>
        <v>No</v>
      </c>
      <c r="AE861" s="19" t="str">
        <f>IF(Raw_Data!T861="","Imputed",IF(Raw_Data!T861&gt;INDEX(Cleaning_Reference!$F$6:$F$13,MATCH(D861,Cleaning_Reference!$A$6:$A$13,0)),"Capped","Original"))</f>
        <v>Original</v>
      </c>
      <c r="AF861" s="21">
        <f t="shared" si="13"/>
        <v>8.34</v>
      </c>
    </row>
    <row r="862" spans="1:32" ht="15" customHeight="1" x14ac:dyDescent="0.3">
      <c r="A862" s="20" t="str">
        <f>Raw_Data!A862</f>
        <v>SF10861</v>
      </c>
      <c r="B862" s="15" t="str">
        <f>Raw_Data!B862</f>
        <v>Telangana</v>
      </c>
      <c r="C862" s="15" t="str">
        <f>Raw_Data!C862</f>
        <v>Raichur</v>
      </c>
      <c r="D862" s="15" t="str">
        <f>Raw_Data!D862</f>
        <v>Sugarcane</v>
      </c>
      <c r="E862" s="15" t="str">
        <f>Raw_Data!E862</f>
        <v>Rabi</v>
      </c>
      <c r="F862" s="15">
        <f>Raw_Data!F862</f>
        <v>0.88</v>
      </c>
      <c r="G862" s="18">
        <f>IF(Raw_Data!G862="",ROUND(AVERAGEIFS(Raw_Data!$G$2:$G$4001,Raw_Data!$E$2:$E$4001,E862),1),Raw_Data!G862)</f>
        <v>199</v>
      </c>
      <c r="H862" s="15">
        <f>Raw_Data!H862</f>
        <v>28.2</v>
      </c>
      <c r="I862" s="15">
        <f>Raw_Data!I862</f>
        <v>47.9</v>
      </c>
      <c r="J862" s="15">
        <f>Raw_Data!J862</f>
        <v>6.9</v>
      </c>
      <c r="K862" s="15">
        <f>Raw_Data!K862</f>
        <v>7.58</v>
      </c>
      <c r="L862" s="18">
        <f>IF(Raw_Data!L862="",ROUND(AVERAGEIFS(Raw_Data!$L$2:$L$4001,Raw_Data!$E$2:$E$4001,E862),1),Raw_Data!L862)</f>
        <v>34.1</v>
      </c>
      <c r="M862" s="15">
        <f>Raw_Data!M862</f>
        <v>117.3</v>
      </c>
      <c r="N862" s="15">
        <f>Raw_Data!N862</f>
        <v>81.5</v>
      </c>
      <c r="O862" s="15">
        <f>Raw_Data!O862</f>
        <v>178.1</v>
      </c>
      <c r="P862" s="15" t="str">
        <f>Raw_Data!P862</f>
        <v>Rainfed</v>
      </c>
      <c r="Q862" s="15">
        <f>Raw_Data!Q862</f>
        <v>237</v>
      </c>
      <c r="R862" s="15">
        <f>Raw_Data!R862</f>
        <v>5.36</v>
      </c>
      <c r="S862" s="15">
        <f>Raw_Data!S862</f>
        <v>0.98</v>
      </c>
      <c r="T862" s="18">
        <f>IF(Raw_Data!T862="",ROUND(AVERAGEIFS(Raw_Data!$T$2:$T$4001,Raw_Data!$E$2:$E$4001,E862,Raw_Data!$D$2:$D$4001,D862),2),IF(Raw_Data!T862&gt;INDEX(Cleaning_Reference!$F$6:$F$13,MATCH(D862,Cleaning_Reference!$A$6:$A$13,0)),INDEX(Cleaning_Reference!$F$6:$F$13,MATCH(D862,Cleaning_Reference!$A$6:$A$13,0)),Raw_Data!T862))</f>
        <v>22.34</v>
      </c>
      <c r="U862" s="15">
        <f>Raw_Data!U862</f>
        <v>19.66</v>
      </c>
      <c r="V862" s="15">
        <f>Raw_Data!V862</f>
        <v>3964</v>
      </c>
      <c r="W862" s="15">
        <f>Raw_Data!W862</f>
        <v>58378</v>
      </c>
      <c r="X862" s="15">
        <f>Raw_Data!X862</f>
        <v>77932</v>
      </c>
      <c r="Y862" s="15">
        <f>Raw_Data!Y862</f>
        <v>19554</v>
      </c>
      <c r="Z862" s="15">
        <f>Raw_Data!Z862</f>
        <v>752</v>
      </c>
      <c r="AA862" s="15">
        <f>Raw_Data!AA862</f>
        <v>26.143999999999998</v>
      </c>
      <c r="AB862" s="15">
        <f>Raw_Data!AB862</f>
        <v>31.7</v>
      </c>
      <c r="AC862" s="19" t="str">
        <f>IF(Raw_Data!G862="","Yes","No")</f>
        <v>No</v>
      </c>
      <c r="AD862" s="19" t="str">
        <f>IF(Raw_Data!L862="","Yes","No")</f>
        <v>No</v>
      </c>
      <c r="AE862" s="19" t="str">
        <f>IF(Raw_Data!T862="","Imputed",IF(Raw_Data!T862&gt;INDEX(Cleaning_Reference!$F$6:$F$13,MATCH(D862,Cleaning_Reference!$A$6:$A$13,0)),"Capped","Original"))</f>
        <v>Original</v>
      </c>
      <c r="AF862" s="21">
        <f t="shared" si="13"/>
        <v>19.66</v>
      </c>
    </row>
    <row r="863" spans="1:32" ht="15" customHeight="1" x14ac:dyDescent="0.3">
      <c r="A863" s="20" t="str">
        <f>Raw_Data!A863</f>
        <v>SF10862</v>
      </c>
      <c r="B863" s="15" t="str">
        <f>Raw_Data!B863</f>
        <v>Andhra Pradesh</v>
      </c>
      <c r="C863" s="15" t="str">
        <f>Raw_Data!C863</f>
        <v>Krishna</v>
      </c>
      <c r="D863" s="15" t="str">
        <f>Raw_Data!D863</f>
        <v>Rice</v>
      </c>
      <c r="E863" s="15" t="str">
        <f>Raw_Data!E863</f>
        <v>Kharif</v>
      </c>
      <c r="F863" s="15">
        <f>Raw_Data!F863</f>
        <v>5.45</v>
      </c>
      <c r="G863" s="18">
        <f>IF(Raw_Data!G863="",ROUND(AVERAGEIFS(Raw_Data!$G$2:$G$4001,Raw_Data!$E$2:$E$4001,E863),1),Raw_Data!G863)</f>
        <v>1112.7</v>
      </c>
      <c r="H863" s="15">
        <f>Raw_Data!H863</f>
        <v>29.4</v>
      </c>
      <c r="I863" s="15">
        <f>Raw_Data!I863</f>
        <v>64.599999999999994</v>
      </c>
      <c r="J863" s="15">
        <f>Raw_Data!J863</f>
        <v>8.5</v>
      </c>
      <c r="K863" s="15">
        <f>Raw_Data!K863</f>
        <v>6.96</v>
      </c>
      <c r="L863" s="18">
        <f>IF(Raw_Data!L863="",ROUND(AVERAGEIFS(Raw_Data!$L$2:$L$4001,Raw_Data!$E$2:$E$4001,E863),1),Raw_Data!L863)</f>
        <v>41.6</v>
      </c>
      <c r="M863" s="15">
        <f>Raw_Data!M863</f>
        <v>115.9</v>
      </c>
      <c r="N863" s="15">
        <f>Raw_Data!N863</f>
        <v>54.2</v>
      </c>
      <c r="O863" s="15">
        <f>Raw_Data!O863</f>
        <v>75.099999999999994</v>
      </c>
      <c r="P863" s="15" t="str">
        <f>Raw_Data!P863</f>
        <v>Flood</v>
      </c>
      <c r="Q863" s="15">
        <f>Raw_Data!Q863</f>
        <v>240</v>
      </c>
      <c r="R863" s="15">
        <f>Raw_Data!R863</f>
        <v>7.8</v>
      </c>
      <c r="S863" s="15">
        <f>Raw_Data!S863</f>
        <v>0.93</v>
      </c>
      <c r="T863" s="18">
        <f>IF(Raw_Data!T863="",ROUND(AVERAGEIFS(Raw_Data!$T$2:$T$4001,Raw_Data!$E$2:$E$4001,E863,Raw_Data!$D$2:$D$4001,D863),2),IF(Raw_Data!T863&gt;INDEX(Cleaning_Reference!$F$6:$F$13,MATCH(D863,Cleaning_Reference!$A$6:$A$13,0)),INDEX(Cleaning_Reference!$F$6:$F$13,MATCH(D863,Cleaning_Reference!$A$6:$A$13,0)),Raw_Data!T863))</f>
        <v>2.82</v>
      </c>
      <c r="U863" s="15">
        <f>Raw_Data!U863</f>
        <v>15.37</v>
      </c>
      <c r="V863" s="15">
        <f>Raw_Data!V863</f>
        <v>25048</v>
      </c>
      <c r="W863" s="15">
        <f>Raw_Data!W863</f>
        <v>416299</v>
      </c>
      <c r="X863" s="15">
        <f>Raw_Data!X863</f>
        <v>384988</v>
      </c>
      <c r="Y863" s="15">
        <f>Raw_Data!Y863</f>
        <v>-31311</v>
      </c>
      <c r="Z863" s="15">
        <f>Raw_Data!Z863</f>
        <v>11531</v>
      </c>
      <c r="AA863" s="15">
        <f>Raw_Data!AA863</f>
        <v>1.333</v>
      </c>
      <c r="AB863" s="15">
        <f>Raw_Data!AB863</f>
        <v>53.1</v>
      </c>
      <c r="AC863" s="19" t="str">
        <f>IF(Raw_Data!G863="","Yes","No")</f>
        <v>No</v>
      </c>
      <c r="AD863" s="19" t="str">
        <f>IF(Raw_Data!L863="","Yes","No")</f>
        <v>No</v>
      </c>
      <c r="AE863" s="19" t="str">
        <f>IF(Raw_Data!T863="","Imputed",IF(Raw_Data!T863&gt;INDEX(Cleaning_Reference!$F$6:$F$13,MATCH(D863,Cleaning_Reference!$A$6:$A$13,0)),"Capped","Original"))</f>
        <v>Original</v>
      </c>
      <c r="AF863" s="21">
        <f t="shared" si="13"/>
        <v>15.37</v>
      </c>
    </row>
    <row r="864" spans="1:32" ht="15" customHeight="1" x14ac:dyDescent="0.3">
      <c r="A864" s="20" t="str">
        <f>Raw_Data!A864</f>
        <v>SF10863</v>
      </c>
      <c r="B864" s="15" t="str">
        <f>Raw_Data!B864</f>
        <v>Maharashtra</v>
      </c>
      <c r="C864" s="15" t="str">
        <f>Raw_Data!C864</f>
        <v>Raichur</v>
      </c>
      <c r="D864" s="15" t="str">
        <f>Raw_Data!D864</f>
        <v>Sugarcane</v>
      </c>
      <c r="E864" s="15" t="str">
        <f>Raw_Data!E864</f>
        <v>Rabi</v>
      </c>
      <c r="F864" s="15">
        <f>Raw_Data!F864</f>
        <v>12.28</v>
      </c>
      <c r="G864" s="18">
        <f>IF(Raw_Data!G864="",ROUND(AVERAGEIFS(Raw_Data!$G$2:$G$4001,Raw_Data!$E$2:$E$4001,E864),1),Raw_Data!G864)</f>
        <v>383.8</v>
      </c>
      <c r="H864" s="15">
        <f>Raw_Data!H864</f>
        <v>26.2</v>
      </c>
      <c r="I864" s="15">
        <f>Raw_Data!I864</f>
        <v>65.2</v>
      </c>
      <c r="J864" s="15">
        <f>Raw_Data!J864</f>
        <v>5.8</v>
      </c>
      <c r="K864" s="15">
        <f>Raw_Data!K864</f>
        <v>6.48</v>
      </c>
      <c r="L864" s="18">
        <f>IF(Raw_Data!L864="",ROUND(AVERAGEIFS(Raw_Data!$L$2:$L$4001,Raw_Data!$E$2:$E$4001,E864),1),Raw_Data!L864)</f>
        <v>22.8</v>
      </c>
      <c r="M864" s="15">
        <f>Raw_Data!M864</f>
        <v>106.3</v>
      </c>
      <c r="N864" s="15">
        <f>Raw_Data!N864</f>
        <v>72.7</v>
      </c>
      <c r="O864" s="15">
        <f>Raw_Data!O864</f>
        <v>68.099999999999994</v>
      </c>
      <c r="P864" s="15" t="str">
        <f>Raw_Data!P864</f>
        <v>Drip</v>
      </c>
      <c r="Q864" s="15">
        <f>Raw_Data!Q864</f>
        <v>267.5</v>
      </c>
      <c r="R864" s="15">
        <f>Raw_Data!R864</f>
        <v>2.34</v>
      </c>
      <c r="S864" s="15">
        <f>Raw_Data!S864</f>
        <v>0.76</v>
      </c>
      <c r="T864" s="18">
        <f>IF(Raw_Data!T864="",ROUND(AVERAGEIFS(Raw_Data!$T$2:$T$4001,Raw_Data!$E$2:$E$4001,E864,Raw_Data!$D$2:$D$4001,D864),2),IF(Raw_Data!T864&gt;INDEX(Cleaning_Reference!$F$6:$F$13,MATCH(D864,Cleaning_Reference!$A$6:$A$13,0)),INDEX(Cleaning_Reference!$F$6:$F$13,MATCH(D864,Cleaning_Reference!$A$6:$A$13,0)),Raw_Data!T864))</f>
        <v>77.400000000000006</v>
      </c>
      <c r="U864" s="15">
        <f>Raw_Data!U864</f>
        <v>950.47</v>
      </c>
      <c r="V864" s="15">
        <f>Raw_Data!V864</f>
        <v>3464</v>
      </c>
      <c r="W864" s="15">
        <f>Raw_Data!W864</f>
        <v>944405</v>
      </c>
      <c r="X864" s="15">
        <f>Raw_Data!X864</f>
        <v>3292428</v>
      </c>
      <c r="Y864" s="15">
        <f>Raw_Data!Y864</f>
        <v>2348023</v>
      </c>
      <c r="Z864" s="15">
        <f>Raw_Data!Z864</f>
        <v>18766</v>
      </c>
      <c r="AA864" s="15">
        <f>Raw_Data!AA864</f>
        <v>50.649000000000001</v>
      </c>
      <c r="AB864" s="15">
        <f>Raw_Data!AB864</f>
        <v>45.6</v>
      </c>
      <c r="AC864" s="19" t="str">
        <f>IF(Raw_Data!G864="","Yes","No")</f>
        <v>No</v>
      </c>
      <c r="AD864" s="19" t="str">
        <f>IF(Raw_Data!L864="","Yes","No")</f>
        <v>No</v>
      </c>
      <c r="AE864" s="19" t="str">
        <f>IF(Raw_Data!T864="","Imputed",IF(Raw_Data!T864&gt;INDEX(Cleaning_Reference!$F$6:$F$13,MATCH(D864,Cleaning_Reference!$A$6:$A$13,0)),"Capped","Original"))</f>
        <v>Original</v>
      </c>
      <c r="AF864" s="21">
        <f t="shared" si="13"/>
        <v>950.47</v>
      </c>
    </row>
    <row r="865" spans="1:32" ht="15" customHeight="1" x14ac:dyDescent="0.3">
      <c r="A865" s="20" t="str">
        <f>Raw_Data!A865</f>
        <v>SF10864</v>
      </c>
      <c r="B865" s="15" t="str">
        <f>Raw_Data!B865</f>
        <v>Andhra Pradesh</v>
      </c>
      <c r="C865" s="15" t="str">
        <f>Raw_Data!C865</f>
        <v>Indore</v>
      </c>
      <c r="D865" s="15" t="str">
        <f>Raw_Data!D865</f>
        <v>Groundnut</v>
      </c>
      <c r="E865" s="15" t="str">
        <f>Raw_Data!E865</f>
        <v>Rabi</v>
      </c>
      <c r="F865" s="15">
        <f>Raw_Data!F865</f>
        <v>7.97</v>
      </c>
      <c r="G865" s="18">
        <f>IF(Raw_Data!G865="",ROUND(AVERAGEIFS(Raw_Data!$G$2:$G$4001,Raw_Data!$E$2:$E$4001,E865),1),Raw_Data!G865)</f>
        <v>351.5</v>
      </c>
      <c r="H865" s="15">
        <f>Raw_Data!H865</f>
        <v>23.9</v>
      </c>
      <c r="I865" s="15">
        <f>Raw_Data!I865</f>
        <v>37.4</v>
      </c>
      <c r="J865" s="15">
        <f>Raw_Data!J865</f>
        <v>6.1</v>
      </c>
      <c r="K865" s="15">
        <f>Raw_Data!K865</f>
        <v>6.48</v>
      </c>
      <c r="L865" s="18">
        <f>IF(Raw_Data!L865="",ROUND(AVERAGEIFS(Raw_Data!$L$2:$L$4001,Raw_Data!$E$2:$E$4001,E865),1),Raw_Data!L865)</f>
        <v>18.2</v>
      </c>
      <c r="M865" s="15">
        <f>Raw_Data!M865</f>
        <v>175.1</v>
      </c>
      <c r="N865" s="15">
        <f>Raw_Data!N865</f>
        <v>45.2</v>
      </c>
      <c r="O865" s="15">
        <f>Raw_Data!O865</f>
        <v>168</v>
      </c>
      <c r="P865" s="15" t="str">
        <f>Raw_Data!P865</f>
        <v>Drip</v>
      </c>
      <c r="Q865" s="15">
        <f>Raw_Data!Q865</f>
        <v>137.80000000000001</v>
      </c>
      <c r="R865" s="15">
        <f>Raw_Data!R865</f>
        <v>3.67</v>
      </c>
      <c r="S865" s="15">
        <f>Raw_Data!S865</f>
        <v>0.99</v>
      </c>
      <c r="T865" s="18">
        <f>IF(Raw_Data!T865="",ROUND(AVERAGEIFS(Raw_Data!$T$2:$T$4001,Raw_Data!$E$2:$E$4001,E865,Raw_Data!$D$2:$D$4001,D865),2),IF(Raw_Data!T865&gt;INDEX(Cleaning_Reference!$F$6:$F$13,MATCH(D865,Cleaning_Reference!$A$6:$A$13,0)),INDEX(Cleaning_Reference!$F$6:$F$13,MATCH(D865,Cleaning_Reference!$A$6:$A$13,0)),Raw_Data!T865))</f>
        <v>1.84</v>
      </c>
      <c r="U865" s="15">
        <f>Raw_Data!U865</f>
        <v>14.66</v>
      </c>
      <c r="V865" s="15">
        <f>Raw_Data!V865</f>
        <v>52436</v>
      </c>
      <c r="W865" s="15">
        <f>Raw_Data!W865</f>
        <v>452540</v>
      </c>
      <c r="X865" s="15">
        <f>Raw_Data!X865</f>
        <v>768712</v>
      </c>
      <c r="Y865" s="15">
        <f>Raw_Data!Y865</f>
        <v>316172</v>
      </c>
      <c r="Z865" s="15">
        <f>Raw_Data!Z865</f>
        <v>3259</v>
      </c>
      <c r="AA865" s="15">
        <f>Raw_Data!AA865</f>
        <v>4.4980000000000002</v>
      </c>
      <c r="AB865" s="15">
        <f>Raw_Data!AB865</f>
        <v>45.8</v>
      </c>
      <c r="AC865" s="19" t="str">
        <f>IF(Raw_Data!G865="","Yes","No")</f>
        <v>No</v>
      </c>
      <c r="AD865" s="19" t="str">
        <f>IF(Raw_Data!L865="","Yes","No")</f>
        <v>No</v>
      </c>
      <c r="AE865" s="19" t="str">
        <f>IF(Raw_Data!T865="","Imputed",IF(Raw_Data!T865&gt;INDEX(Cleaning_Reference!$F$6:$F$13,MATCH(D865,Cleaning_Reference!$A$6:$A$13,0)),"Capped","Original"))</f>
        <v>Original</v>
      </c>
      <c r="AF865" s="21">
        <f t="shared" si="13"/>
        <v>14.66</v>
      </c>
    </row>
    <row r="866" spans="1:32" ht="15" customHeight="1" x14ac:dyDescent="0.3">
      <c r="A866" s="20" t="str">
        <f>Raw_Data!A866</f>
        <v>SF10865</v>
      </c>
      <c r="B866" s="15" t="str">
        <f>Raw_Data!B866</f>
        <v>Telangana</v>
      </c>
      <c r="C866" s="15" t="str">
        <f>Raw_Data!C866</f>
        <v>Rajkot</v>
      </c>
      <c r="D866" s="15" t="str">
        <f>Raw_Data!D866</f>
        <v>Wheat</v>
      </c>
      <c r="E866" s="15" t="str">
        <f>Raw_Data!E866</f>
        <v>Rabi</v>
      </c>
      <c r="F866" s="15">
        <f>Raw_Data!F866</f>
        <v>1.72</v>
      </c>
      <c r="G866" s="18">
        <f>IF(Raw_Data!G866="",ROUND(AVERAGEIFS(Raw_Data!$G$2:$G$4001,Raw_Data!$E$2:$E$4001,E866),1),Raw_Data!G866)</f>
        <v>80</v>
      </c>
      <c r="H866" s="15">
        <f>Raw_Data!H866</f>
        <v>21.2</v>
      </c>
      <c r="I866" s="15">
        <f>Raw_Data!I866</f>
        <v>51.5</v>
      </c>
      <c r="J866" s="15">
        <f>Raw_Data!J866</f>
        <v>6.9</v>
      </c>
      <c r="K866" s="15">
        <f>Raw_Data!K866</f>
        <v>6.96</v>
      </c>
      <c r="L866" s="18">
        <f>IF(Raw_Data!L866="",ROUND(AVERAGEIFS(Raw_Data!$L$2:$L$4001,Raw_Data!$E$2:$E$4001,E866),1),Raw_Data!L866)</f>
        <v>20.399999999999999</v>
      </c>
      <c r="M866" s="15">
        <f>Raw_Data!M866</f>
        <v>151</v>
      </c>
      <c r="N866" s="15">
        <f>Raw_Data!N866</f>
        <v>60.5</v>
      </c>
      <c r="O866" s="15">
        <f>Raw_Data!O866</f>
        <v>110.2</v>
      </c>
      <c r="P866" s="15" t="str">
        <f>Raw_Data!P866</f>
        <v>Rainfed</v>
      </c>
      <c r="Q866" s="15">
        <f>Raw_Data!Q866</f>
        <v>190.3</v>
      </c>
      <c r="R866" s="15">
        <f>Raw_Data!R866</f>
        <v>3.04</v>
      </c>
      <c r="S866" s="15">
        <f>Raw_Data!S866</f>
        <v>0.66</v>
      </c>
      <c r="T866" s="18">
        <f>IF(Raw_Data!T866="",ROUND(AVERAGEIFS(Raw_Data!$T$2:$T$4001,Raw_Data!$E$2:$E$4001,E866,Raw_Data!$D$2:$D$4001,D866),2),IF(Raw_Data!T866&gt;INDEX(Cleaning_Reference!$F$6:$F$13,MATCH(D866,Cleaning_Reference!$A$6:$A$13,0)),INDEX(Cleaning_Reference!$F$6:$F$13,MATCH(D866,Cleaning_Reference!$A$6:$A$13,0)),Raw_Data!T866))</f>
        <v>1.7</v>
      </c>
      <c r="U866" s="15">
        <f>Raw_Data!U866</f>
        <v>2.92</v>
      </c>
      <c r="V866" s="15">
        <f>Raw_Data!V866</f>
        <v>23860</v>
      </c>
      <c r="W866" s="15">
        <f>Raw_Data!W866</f>
        <v>107339</v>
      </c>
      <c r="X866" s="15">
        <f>Raw_Data!X866</f>
        <v>69671</v>
      </c>
      <c r="Y866" s="15">
        <f>Raw_Data!Y866</f>
        <v>-37668</v>
      </c>
      <c r="Z866" s="15">
        <f>Raw_Data!Z866</f>
        <v>494</v>
      </c>
      <c r="AA866" s="15">
        <f>Raw_Data!AA866</f>
        <v>5.9109999999999996</v>
      </c>
      <c r="AB866" s="15">
        <f>Raw_Data!AB866</f>
        <v>46.8</v>
      </c>
      <c r="AC866" s="19" t="str">
        <f>IF(Raw_Data!G866="","Yes","No")</f>
        <v>No</v>
      </c>
      <c r="AD866" s="19" t="str">
        <f>IF(Raw_Data!L866="","Yes","No")</f>
        <v>No</v>
      </c>
      <c r="AE866" s="19" t="str">
        <f>IF(Raw_Data!T866="","Imputed",IF(Raw_Data!T866&gt;INDEX(Cleaning_Reference!$F$6:$F$13,MATCH(D866,Cleaning_Reference!$A$6:$A$13,0)),"Capped","Original"))</f>
        <v>Original</v>
      </c>
      <c r="AF866" s="21">
        <f t="shared" si="13"/>
        <v>2.92</v>
      </c>
    </row>
    <row r="867" spans="1:32" ht="15" customHeight="1" x14ac:dyDescent="0.3">
      <c r="A867" s="20" t="str">
        <f>Raw_Data!A867</f>
        <v>SF10866</v>
      </c>
      <c r="B867" s="15" t="str">
        <f>Raw_Data!B867</f>
        <v>Madhya Pradesh</v>
      </c>
      <c r="C867" s="15" t="str">
        <f>Raw_Data!C867</f>
        <v>Guntur</v>
      </c>
      <c r="D867" s="15" t="str">
        <f>Raw_Data!D867</f>
        <v>Groundnut</v>
      </c>
      <c r="E867" s="15" t="str">
        <f>Raw_Data!E867</f>
        <v>Rabi</v>
      </c>
      <c r="F867" s="15">
        <f>Raw_Data!F867</f>
        <v>4.25</v>
      </c>
      <c r="G867" s="18">
        <f>IF(Raw_Data!G867="",ROUND(AVERAGEIFS(Raw_Data!$G$2:$G$4001,Raw_Data!$E$2:$E$4001,E867),1),Raw_Data!G867)</f>
        <v>569.5</v>
      </c>
      <c r="H867" s="15">
        <f>Raw_Data!H867</f>
        <v>25.1</v>
      </c>
      <c r="I867" s="15">
        <f>Raw_Data!I867</f>
        <v>48.5</v>
      </c>
      <c r="J867" s="15">
        <f>Raw_Data!J867</f>
        <v>6.1</v>
      </c>
      <c r="K867" s="15">
        <f>Raw_Data!K867</f>
        <v>6.7</v>
      </c>
      <c r="L867" s="18">
        <f>IF(Raw_Data!L867="",ROUND(AVERAGEIFS(Raw_Data!$L$2:$L$4001,Raw_Data!$E$2:$E$4001,E867),1),Raw_Data!L867)</f>
        <v>30.3</v>
      </c>
      <c r="M867" s="15">
        <f>Raw_Data!M867</f>
        <v>124.1</v>
      </c>
      <c r="N867" s="15">
        <f>Raw_Data!N867</f>
        <v>74.599999999999994</v>
      </c>
      <c r="O867" s="15">
        <f>Raw_Data!O867</f>
        <v>107.4</v>
      </c>
      <c r="P867" s="15" t="str">
        <f>Raw_Data!P867</f>
        <v>Flood</v>
      </c>
      <c r="Q867" s="15">
        <f>Raw_Data!Q867</f>
        <v>183.4</v>
      </c>
      <c r="R867" s="15">
        <f>Raw_Data!R867</f>
        <v>2.76</v>
      </c>
      <c r="S867" s="15">
        <f>Raw_Data!S867</f>
        <v>0.69</v>
      </c>
      <c r="T867" s="18">
        <f>IF(Raw_Data!T867="",ROUND(AVERAGEIFS(Raw_Data!$T$2:$T$4001,Raw_Data!$E$2:$E$4001,E867,Raw_Data!$D$2:$D$4001,D867),2),IF(Raw_Data!T867&gt;INDEX(Cleaning_Reference!$F$6:$F$13,MATCH(D867,Cleaning_Reference!$A$6:$A$13,0)),INDEX(Cleaning_Reference!$F$6:$F$13,MATCH(D867,Cleaning_Reference!$A$6:$A$13,0)),Raw_Data!T867))</f>
        <v>2.34</v>
      </c>
      <c r="U867" s="15">
        <f>Raw_Data!U867</f>
        <v>9.94</v>
      </c>
      <c r="V867" s="15">
        <f>Raw_Data!V867</f>
        <v>53435</v>
      </c>
      <c r="W867" s="15">
        <f>Raw_Data!W867</f>
        <v>318286</v>
      </c>
      <c r="X867" s="15">
        <f>Raw_Data!X867</f>
        <v>531144</v>
      </c>
      <c r="Y867" s="15">
        <f>Raw_Data!Y867</f>
        <v>212858</v>
      </c>
      <c r="Z867" s="15">
        <f>Raw_Data!Z867</f>
        <v>2578</v>
      </c>
      <c r="AA867" s="15">
        <f>Raw_Data!AA867</f>
        <v>3.8559999999999999</v>
      </c>
      <c r="AB867" s="15">
        <f>Raw_Data!AB867</f>
        <v>48.6</v>
      </c>
      <c r="AC867" s="19" t="str">
        <f>IF(Raw_Data!G867="","Yes","No")</f>
        <v>No</v>
      </c>
      <c r="AD867" s="19" t="str">
        <f>IF(Raw_Data!L867="","Yes","No")</f>
        <v>No</v>
      </c>
      <c r="AE867" s="19" t="str">
        <f>IF(Raw_Data!T867="","Imputed",IF(Raw_Data!T867&gt;INDEX(Cleaning_Reference!$F$6:$F$13,MATCH(D867,Cleaning_Reference!$A$6:$A$13,0)),"Capped","Original"))</f>
        <v>Original</v>
      </c>
      <c r="AF867" s="21">
        <f t="shared" si="13"/>
        <v>9.9499999999999993</v>
      </c>
    </row>
    <row r="868" spans="1:32" ht="15" customHeight="1" x14ac:dyDescent="0.3">
      <c r="A868" s="20" t="str">
        <f>Raw_Data!A868</f>
        <v>SF10867</v>
      </c>
      <c r="B868" s="15" t="str">
        <f>Raw_Data!B868</f>
        <v>Andhra Pradesh</v>
      </c>
      <c r="C868" s="15" t="str">
        <f>Raw_Data!C868</f>
        <v>Indore</v>
      </c>
      <c r="D868" s="15" t="str">
        <f>Raw_Data!D868</f>
        <v>Maize</v>
      </c>
      <c r="E868" s="15" t="str">
        <f>Raw_Data!E868</f>
        <v>Rabi</v>
      </c>
      <c r="F868" s="15">
        <f>Raw_Data!F868</f>
        <v>1.1200000000000001</v>
      </c>
      <c r="G868" s="18">
        <f>IF(Raw_Data!G868="",ROUND(AVERAGEIFS(Raw_Data!$G$2:$G$4001,Raw_Data!$E$2:$E$4001,E868),1),Raw_Data!G868)</f>
        <v>436</v>
      </c>
      <c r="H868" s="15">
        <f>Raw_Data!H868</f>
        <v>22.7</v>
      </c>
      <c r="I868" s="15">
        <f>Raw_Data!I868</f>
        <v>57.3</v>
      </c>
      <c r="J868" s="15">
        <f>Raw_Data!J868</f>
        <v>7.9</v>
      </c>
      <c r="K868" s="15">
        <f>Raw_Data!K868</f>
        <v>6</v>
      </c>
      <c r="L868" s="18">
        <f>IF(Raw_Data!L868="",ROUND(AVERAGEIFS(Raw_Data!$L$2:$L$4001,Raw_Data!$E$2:$E$4001,E868),1),Raw_Data!L868)</f>
        <v>19.8</v>
      </c>
      <c r="M868" s="15">
        <f>Raw_Data!M868</f>
        <v>185.7</v>
      </c>
      <c r="N868" s="15">
        <f>Raw_Data!N868</f>
        <v>78.8</v>
      </c>
      <c r="O868" s="15">
        <f>Raw_Data!O868</f>
        <v>141.30000000000001</v>
      </c>
      <c r="P868" s="15" t="str">
        <f>Raw_Data!P868</f>
        <v>Rainfed</v>
      </c>
      <c r="Q868" s="15">
        <f>Raw_Data!Q868</f>
        <v>114</v>
      </c>
      <c r="R868" s="15">
        <f>Raw_Data!R868</f>
        <v>6.37</v>
      </c>
      <c r="S868" s="15">
        <f>Raw_Data!S868</f>
        <v>0.88</v>
      </c>
      <c r="T868" s="18">
        <f>IF(Raw_Data!T868="",ROUND(AVERAGEIFS(Raw_Data!$T$2:$T$4001,Raw_Data!$E$2:$E$4001,E868,Raw_Data!$D$2:$D$4001,D868),2),IF(Raw_Data!T868&gt;INDEX(Cleaning_Reference!$F$6:$F$13,MATCH(D868,Cleaning_Reference!$A$6:$A$13,0)),INDEX(Cleaning_Reference!$F$6:$F$13,MATCH(D868,Cleaning_Reference!$A$6:$A$13,0)),Raw_Data!T868))</f>
        <v>2.1</v>
      </c>
      <c r="U868" s="15">
        <f>Raw_Data!U868</f>
        <v>2.35</v>
      </c>
      <c r="V868" s="15">
        <f>Raw_Data!V868</f>
        <v>23281</v>
      </c>
      <c r="W868" s="15">
        <f>Raw_Data!W868</f>
        <v>55699</v>
      </c>
      <c r="X868" s="15">
        <f>Raw_Data!X868</f>
        <v>54710</v>
      </c>
      <c r="Y868" s="15">
        <f>Raw_Data!Y868</f>
        <v>-989</v>
      </c>
      <c r="Z868" s="15">
        <f>Raw_Data!Z868</f>
        <v>344</v>
      </c>
      <c r="AA868" s="15">
        <f>Raw_Data!AA868</f>
        <v>6.8310000000000004</v>
      </c>
      <c r="AB868" s="15">
        <f>Raw_Data!AB868</f>
        <v>39.6</v>
      </c>
      <c r="AC868" s="19" t="str">
        <f>IF(Raw_Data!G868="","Yes","No")</f>
        <v>Yes</v>
      </c>
      <c r="AD868" s="19" t="str">
        <f>IF(Raw_Data!L868="","Yes","No")</f>
        <v>No</v>
      </c>
      <c r="AE868" s="19" t="str">
        <f>IF(Raw_Data!T868="","Imputed",IF(Raw_Data!T868&gt;INDEX(Cleaning_Reference!$F$6:$F$13,MATCH(D868,Cleaning_Reference!$A$6:$A$13,0)),"Capped","Original"))</f>
        <v>Original</v>
      </c>
      <c r="AF868" s="21">
        <f t="shared" si="13"/>
        <v>2.35</v>
      </c>
    </row>
    <row r="869" spans="1:32" ht="15" customHeight="1" x14ac:dyDescent="0.3">
      <c r="A869" s="20" t="str">
        <f>Raw_Data!A869</f>
        <v>SF10868</v>
      </c>
      <c r="B869" s="15" t="str">
        <f>Raw_Data!B869</f>
        <v>Punjab</v>
      </c>
      <c r="C869" s="15" t="str">
        <f>Raw_Data!C869</f>
        <v>Ludhiana</v>
      </c>
      <c r="D869" s="15" t="str">
        <f>Raw_Data!D869</f>
        <v>Pulses</v>
      </c>
      <c r="E869" s="15" t="str">
        <f>Raw_Data!E869</f>
        <v>Kharif</v>
      </c>
      <c r="F869" s="15">
        <f>Raw_Data!F869</f>
        <v>8.92</v>
      </c>
      <c r="G869" s="18">
        <f>IF(Raw_Data!G869="",ROUND(AVERAGEIFS(Raw_Data!$G$2:$G$4001,Raw_Data!$E$2:$E$4001,E869),1),Raw_Data!G869)</f>
        <v>804.3</v>
      </c>
      <c r="H869" s="15">
        <f>Raw_Data!H869</f>
        <v>27.7</v>
      </c>
      <c r="I869" s="15">
        <f>Raw_Data!I869</f>
        <v>73.400000000000006</v>
      </c>
      <c r="J869" s="15">
        <f>Raw_Data!J869</f>
        <v>7.4</v>
      </c>
      <c r="K869" s="15">
        <f>Raw_Data!K869</f>
        <v>6.45</v>
      </c>
      <c r="L869" s="18">
        <f>IF(Raw_Data!L869="",ROUND(AVERAGEIFS(Raw_Data!$L$2:$L$4001,Raw_Data!$E$2:$E$4001,E869),1),Raw_Data!L869)</f>
        <v>33.1</v>
      </c>
      <c r="M869" s="15">
        <f>Raw_Data!M869</f>
        <v>194.7</v>
      </c>
      <c r="N869" s="15">
        <f>Raw_Data!N869</f>
        <v>80.5</v>
      </c>
      <c r="O869" s="15">
        <f>Raw_Data!O869</f>
        <v>98</v>
      </c>
      <c r="P869" s="15" t="str">
        <f>Raw_Data!P869</f>
        <v>Drip</v>
      </c>
      <c r="Q869" s="15">
        <f>Raw_Data!Q869</f>
        <v>82.8</v>
      </c>
      <c r="R869" s="15">
        <f>Raw_Data!R869</f>
        <v>5.18</v>
      </c>
      <c r="S869" s="15">
        <f>Raw_Data!S869</f>
        <v>0.93</v>
      </c>
      <c r="T869" s="18">
        <f>IF(Raw_Data!T869="",ROUND(AVERAGEIFS(Raw_Data!$T$2:$T$4001,Raw_Data!$E$2:$E$4001,E869,Raw_Data!$D$2:$D$4001,D869),2),IF(Raw_Data!T869&gt;INDEX(Cleaning_Reference!$F$6:$F$13,MATCH(D869,Cleaning_Reference!$A$6:$A$13,0)),INDEX(Cleaning_Reference!$F$6:$F$13,MATCH(D869,Cleaning_Reference!$A$6:$A$13,0)),Raw_Data!T869))</f>
        <v>2.09</v>
      </c>
      <c r="U869" s="15">
        <f>Raw_Data!U869</f>
        <v>18.64</v>
      </c>
      <c r="V869" s="15">
        <f>Raw_Data!V869</f>
        <v>73484</v>
      </c>
      <c r="W869" s="15">
        <f>Raw_Data!W869</f>
        <v>544830</v>
      </c>
      <c r="X869" s="15">
        <f>Raw_Data!X869</f>
        <v>1369742</v>
      </c>
      <c r="Y869" s="15">
        <f>Raw_Data!Y869</f>
        <v>824912</v>
      </c>
      <c r="Z869" s="15">
        <f>Raw_Data!Z869</f>
        <v>3303</v>
      </c>
      <c r="AA869" s="15">
        <f>Raw_Data!AA869</f>
        <v>5.6429999999999998</v>
      </c>
      <c r="AB869" s="15">
        <f>Raw_Data!AB869</f>
        <v>52</v>
      </c>
      <c r="AC869" s="19" t="str">
        <f>IF(Raw_Data!G869="","Yes","No")</f>
        <v>No</v>
      </c>
      <c r="AD869" s="19" t="str">
        <f>IF(Raw_Data!L869="","Yes","No")</f>
        <v>No</v>
      </c>
      <c r="AE869" s="19" t="str">
        <f>IF(Raw_Data!T869="","Imputed",IF(Raw_Data!T869&gt;INDEX(Cleaning_Reference!$F$6:$F$13,MATCH(D869,Cleaning_Reference!$A$6:$A$13,0)),"Capped","Original"))</f>
        <v>Original</v>
      </c>
      <c r="AF869" s="21">
        <f t="shared" si="13"/>
        <v>18.64</v>
      </c>
    </row>
    <row r="870" spans="1:32" ht="15" customHeight="1" x14ac:dyDescent="0.3">
      <c r="A870" s="20" t="str">
        <f>Raw_Data!A870</f>
        <v>SF10869</v>
      </c>
      <c r="B870" s="15" t="str">
        <f>Raw_Data!B870</f>
        <v>Andhra Pradesh</v>
      </c>
      <c r="C870" s="15" t="str">
        <f>Raw_Data!C870</f>
        <v>Rajkot</v>
      </c>
      <c r="D870" s="15" t="str">
        <f>Raw_Data!D870</f>
        <v>Rice</v>
      </c>
      <c r="E870" s="15" t="str">
        <f>Raw_Data!E870</f>
        <v>Kharif</v>
      </c>
      <c r="F870" s="15">
        <f>Raw_Data!F870</f>
        <v>9</v>
      </c>
      <c r="G870" s="18">
        <f>IF(Raw_Data!G870="",ROUND(AVERAGEIFS(Raw_Data!$G$2:$G$4001,Raw_Data!$E$2:$E$4001,E870),1),Raw_Data!G870)</f>
        <v>712.2</v>
      </c>
      <c r="H870" s="15">
        <f>Raw_Data!H870</f>
        <v>30.5</v>
      </c>
      <c r="I870" s="15">
        <f>Raw_Data!I870</f>
        <v>83.1</v>
      </c>
      <c r="J870" s="15">
        <f>Raw_Data!J870</f>
        <v>6.2</v>
      </c>
      <c r="K870" s="15">
        <f>Raw_Data!K870</f>
        <v>5.88</v>
      </c>
      <c r="L870" s="18">
        <f>IF(Raw_Data!L870="",ROUND(AVERAGEIFS(Raw_Data!$L$2:$L$4001,Raw_Data!$E$2:$E$4001,E870),1),Raw_Data!L870)</f>
        <v>35.5</v>
      </c>
      <c r="M870" s="15">
        <f>Raw_Data!M870</f>
        <v>150.9</v>
      </c>
      <c r="N870" s="15">
        <f>Raw_Data!N870</f>
        <v>52.1</v>
      </c>
      <c r="O870" s="15">
        <f>Raw_Data!O870</f>
        <v>107.2</v>
      </c>
      <c r="P870" s="15" t="str">
        <f>Raw_Data!P870</f>
        <v>Sprinkler</v>
      </c>
      <c r="Q870" s="15">
        <f>Raw_Data!Q870</f>
        <v>172</v>
      </c>
      <c r="R870" s="15">
        <f>Raw_Data!R870</f>
        <v>3.01</v>
      </c>
      <c r="S870" s="15">
        <f>Raw_Data!S870</f>
        <v>0.83</v>
      </c>
      <c r="T870" s="18">
        <f>IF(Raw_Data!T870="",ROUND(AVERAGEIFS(Raw_Data!$T$2:$T$4001,Raw_Data!$E$2:$E$4001,E870,Raw_Data!$D$2:$D$4001,D870),2),IF(Raw_Data!T870&gt;INDEX(Cleaning_Reference!$F$6:$F$13,MATCH(D870,Cleaning_Reference!$A$6:$A$13,0)),INDEX(Cleaning_Reference!$F$6:$F$13,MATCH(D870,Cleaning_Reference!$A$6:$A$13,0)),Raw_Data!T870))</f>
        <v>1.98</v>
      </c>
      <c r="U870" s="15">
        <f>Raw_Data!U870</f>
        <v>17.82</v>
      </c>
      <c r="V870" s="15">
        <f>Raw_Data!V870</f>
        <v>22236</v>
      </c>
      <c r="W870" s="15">
        <f>Raw_Data!W870</f>
        <v>610472</v>
      </c>
      <c r="X870" s="15">
        <f>Raw_Data!X870</f>
        <v>396246</v>
      </c>
      <c r="Y870" s="15">
        <f>Raw_Data!Y870</f>
        <v>-214226</v>
      </c>
      <c r="Z870" s="15">
        <f>Raw_Data!Z870</f>
        <v>15194</v>
      </c>
      <c r="AA870" s="15">
        <f>Raw_Data!AA870</f>
        <v>1.173</v>
      </c>
      <c r="AB870" s="15">
        <f>Raw_Data!AB870</f>
        <v>64.400000000000006</v>
      </c>
      <c r="AC870" s="19" t="str">
        <f>IF(Raw_Data!G870="","Yes","No")</f>
        <v>No</v>
      </c>
      <c r="AD870" s="19" t="str">
        <f>IF(Raw_Data!L870="","Yes","No")</f>
        <v>No</v>
      </c>
      <c r="AE870" s="19" t="str">
        <f>IF(Raw_Data!T870="","Imputed",IF(Raw_Data!T870&gt;INDEX(Cleaning_Reference!$F$6:$F$13,MATCH(D870,Cleaning_Reference!$A$6:$A$13,0)),"Capped","Original"))</f>
        <v>Original</v>
      </c>
      <c r="AF870" s="21">
        <f t="shared" si="13"/>
        <v>17.82</v>
      </c>
    </row>
    <row r="871" spans="1:32" ht="15" customHeight="1" x14ac:dyDescent="0.3">
      <c r="A871" s="20" t="str">
        <f>Raw_Data!A871</f>
        <v>SF10870</v>
      </c>
      <c r="B871" s="15" t="str">
        <f>Raw_Data!B871</f>
        <v>Madhya Pradesh</v>
      </c>
      <c r="C871" s="15" t="str">
        <f>Raw_Data!C871</f>
        <v>Rajkot</v>
      </c>
      <c r="D871" s="15" t="str">
        <f>Raw_Data!D871</f>
        <v>Cotton</v>
      </c>
      <c r="E871" s="15" t="str">
        <f>Raw_Data!E871</f>
        <v>Kharif</v>
      </c>
      <c r="F871" s="15">
        <f>Raw_Data!F871</f>
        <v>2.72</v>
      </c>
      <c r="G871" s="18">
        <f>IF(Raw_Data!G871="",ROUND(AVERAGEIFS(Raw_Data!$G$2:$G$4001,Raw_Data!$E$2:$E$4001,E871),1),Raw_Data!G871)</f>
        <v>998.7</v>
      </c>
      <c r="H871" s="15">
        <f>Raw_Data!H871</f>
        <v>29.4</v>
      </c>
      <c r="I871" s="15">
        <f>Raw_Data!I871</f>
        <v>55.3</v>
      </c>
      <c r="J871" s="15">
        <f>Raw_Data!J871</f>
        <v>7</v>
      </c>
      <c r="K871" s="15">
        <f>Raw_Data!K871</f>
        <v>7.4</v>
      </c>
      <c r="L871" s="18">
        <f>IF(Raw_Data!L871="",ROUND(AVERAGEIFS(Raw_Data!$L$2:$L$4001,Raw_Data!$E$2:$E$4001,E871),1),Raw_Data!L871)</f>
        <v>39.200000000000003</v>
      </c>
      <c r="M871" s="15">
        <f>Raw_Data!M871</f>
        <v>103</v>
      </c>
      <c r="N871" s="15">
        <f>Raw_Data!N871</f>
        <v>81.099999999999994</v>
      </c>
      <c r="O871" s="15">
        <f>Raw_Data!O871</f>
        <v>72.3</v>
      </c>
      <c r="P871" s="15" t="str">
        <f>Raw_Data!P871</f>
        <v>Flood</v>
      </c>
      <c r="Q871" s="15">
        <f>Raw_Data!Q871</f>
        <v>208.2</v>
      </c>
      <c r="R871" s="15">
        <f>Raw_Data!R871</f>
        <v>5.63</v>
      </c>
      <c r="S871" s="15">
        <f>Raw_Data!S871</f>
        <v>0.77</v>
      </c>
      <c r="T871" s="18">
        <f>IF(Raw_Data!T871="",ROUND(AVERAGEIFS(Raw_Data!$T$2:$T$4001,Raw_Data!$E$2:$E$4001,E871,Raw_Data!$D$2:$D$4001,D871),2),IF(Raw_Data!T871&gt;INDEX(Cleaning_Reference!$F$6:$F$13,MATCH(D871,Cleaning_Reference!$A$6:$A$13,0)),INDEX(Cleaning_Reference!$F$6:$F$13,MATCH(D871,Cleaning_Reference!$A$6:$A$13,0)),Raw_Data!T871))</f>
        <v>0.84</v>
      </c>
      <c r="U871" s="15">
        <f>Raw_Data!U871</f>
        <v>2.2799999999999998</v>
      </c>
      <c r="V871" s="15">
        <f>Raw_Data!V871</f>
        <v>73394</v>
      </c>
      <c r="W871" s="15">
        <f>Raw_Data!W871</f>
        <v>202151</v>
      </c>
      <c r="X871" s="15">
        <f>Raw_Data!X871</f>
        <v>167338</v>
      </c>
      <c r="Y871" s="15">
        <f>Raw_Data!Y871</f>
        <v>-34813</v>
      </c>
      <c r="Z871" s="15">
        <f>Raw_Data!Z871</f>
        <v>2893</v>
      </c>
      <c r="AA871" s="15">
        <f>Raw_Data!AA871</f>
        <v>0.78800000000000003</v>
      </c>
      <c r="AB871" s="15">
        <f>Raw_Data!AB871</f>
        <v>46.8</v>
      </c>
      <c r="AC871" s="19" t="str">
        <f>IF(Raw_Data!G871="","Yes","No")</f>
        <v>No</v>
      </c>
      <c r="AD871" s="19" t="str">
        <f>IF(Raw_Data!L871="","Yes","No")</f>
        <v>No</v>
      </c>
      <c r="AE871" s="19" t="str">
        <f>IF(Raw_Data!T871="","Imputed",IF(Raw_Data!T871&gt;INDEX(Cleaning_Reference!$F$6:$F$13,MATCH(D871,Cleaning_Reference!$A$6:$A$13,0)),"Capped","Original"))</f>
        <v>Original</v>
      </c>
      <c r="AF871" s="21">
        <f t="shared" si="13"/>
        <v>2.2799999999999998</v>
      </c>
    </row>
    <row r="872" spans="1:32" ht="15" customHeight="1" x14ac:dyDescent="0.3">
      <c r="A872" s="20" t="str">
        <f>Raw_Data!A872</f>
        <v>SF10871</v>
      </c>
      <c r="B872" s="15" t="str">
        <f>Raw_Data!B872</f>
        <v>Punjab</v>
      </c>
      <c r="C872" s="15" t="str">
        <f>Raw_Data!C872</f>
        <v>Nalgonda</v>
      </c>
      <c r="D872" s="15" t="str">
        <f>Raw_Data!D872</f>
        <v>Maize</v>
      </c>
      <c r="E872" s="15" t="str">
        <f>Raw_Data!E872</f>
        <v>Kharif</v>
      </c>
      <c r="F872" s="15">
        <f>Raw_Data!F872</f>
        <v>11.03</v>
      </c>
      <c r="G872" s="18">
        <f>IF(Raw_Data!G872="",ROUND(AVERAGEIFS(Raw_Data!$G$2:$G$4001,Raw_Data!$E$2:$E$4001,E872),1),Raw_Data!G872)</f>
        <v>752.3</v>
      </c>
      <c r="H872" s="15">
        <f>Raw_Data!H872</f>
        <v>25.8</v>
      </c>
      <c r="I872" s="15">
        <f>Raw_Data!I872</f>
        <v>80.7</v>
      </c>
      <c r="J872" s="15">
        <f>Raw_Data!J872</f>
        <v>7.8</v>
      </c>
      <c r="K872" s="15">
        <f>Raw_Data!K872</f>
        <v>6.24</v>
      </c>
      <c r="L872" s="18">
        <f>IF(Raw_Data!L872="",ROUND(AVERAGEIFS(Raw_Data!$L$2:$L$4001,Raw_Data!$E$2:$E$4001,E872),1),Raw_Data!L872)</f>
        <v>21.6</v>
      </c>
      <c r="M872" s="15">
        <f>Raw_Data!M872</f>
        <v>164.3</v>
      </c>
      <c r="N872" s="15">
        <f>Raw_Data!N872</f>
        <v>29.3</v>
      </c>
      <c r="O872" s="15">
        <f>Raw_Data!O872</f>
        <v>117.9</v>
      </c>
      <c r="P872" s="15" t="str">
        <f>Raw_Data!P872</f>
        <v>Rainfed</v>
      </c>
      <c r="Q872" s="15">
        <f>Raw_Data!Q872</f>
        <v>243.9</v>
      </c>
      <c r="R872" s="15">
        <f>Raw_Data!R872</f>
        <v>5.4</v>
      </c>
      <c r="S872" s="15">
        <f>Raw_Data!S872</f>
        <v>0.71</v>
      </c>
      <c r="T872" s="18">
        <f>IF(Raw_Data!T872="",ROUND(AVERAGEIFS(Raw_Data!$T$2:$T$4001,Raw_Data!$E$2:$E$4001,E872,Raw_Data!$D$2:$D$4001,D872),2),IF(Raw_Data!T872&gt;INDEX(Cleaning_Reference!$F$6:$F$13,MATCH(D872,Cleaning_Reference!$A$6:$A$13,0)),INDEX(Cleaning_Reference!$F$6:$F$13,MATCH(D872,Cleaning_Reference!$A$6:$A$13,0)),Raw_Data!T872))</f>
        <v>3.72</v>
      </c>
      <c r="U872" s="15">
        <f>Raw_Data!U872</f>
        <v>41.03</v>
      </c>
      <c r="V872" s="15">
        <f>Raw_Data!V872</f>
        <v>22154</v>
      </c>
      <c r="W872" s="15">
        <f>Raw_Data!W872</f>
        <v>768506</v>
      </c>
      <c r="X872" s="15">
        <f>Raw_Data!X872</f>
        <v>908979</v>
      </c>
      <c r="Y872" s="15">
        <f>Raw_Data!Y872</f>
        <v>140473</v>
      </c>
      <c r="Z872" s="15">
        <f>Raw_Data!Z872</f>
        <v>3729</v>
      </c>
      <c r="AA872" s="15">
        <f>Raw_Data!AA872</f>
        <v>11.003</v>
      </c>
      <c r="AB872" s="15">
        <f>Raw_Data!AB872</f>
        <v>54</v>
      </c>
      <c r="AC872" s="19" t="str">
        <f>IF(Raw_Data!G872="","Yes","No")</f>
        <v>No</v>
      </c>
      <c r="AD872" s="19" t="str">
        <f>IF(Raw_Data!L872="","Yes","No")</f>
        <v>No</v>
      </c>
      <c r="AE872" s="19" t="str">
        <f>IF(Raw_Data!T872="","Imputed",IF(Raw_Data!T872&gt;INDEX(Cleaning_Reference!$F$6:$F$13,MATCH(D872,Cleaning_Reference!$A$6:$A$13,0)),"Capped","Original"))</f>
        <v>Original</v>
      </c>
      <c r="AF872" s="21">
        <f t="shared" si="13"/>
        <v>41.03</v>
      </c>
    </row>
    <row r="873" spans="1:32" ht="15" customHeight="1" x14ac:dyDescent="0.3">
      <c r="A873" s="20" t="str">
        <f>Raw_Data!A873</f>
        <v>SF10872</v>
      </c>
      <c r="B873" s="15" t="str">
        <f>Raw_Data!B873</f>
        <v>Madhya Pradesh</v>
      </c>
      <c r="C873" s="15" t="str">
        <f>Raw_Data!C873</f>
        <v>Ludhiana</v>
      </c>
      <c r="D873" s="15" t="str">
        <f>Raw_Data!D873</f>
        <v>Groundnut</v>
      </c>
      <c r="E873" s="15" t="str">
        <f>Raw_Data!E873</f>
        <v>Kharif</v>
      </c>
      <c r="F873" s="15">
        <f>Raw_Data!F873</f>
        <v>13.02</v>
      </c>
      <c r="G873" s="18">
        <f>IF(Raw_Data!G873="",ROUND(AVERAGEIFS(Raw_Data!$G$2:$G$4001,Raw_Data!$E$2:$E$4001,E873),1),Raw_Data!G873)</f>
        <v>1021.5</v>
      </c>
      <c r="H873" s="15">
        <f>Raw_Data!H873</f>
        <v>27.5</v>
      </c>
      <c r="I873" s="15">
        <f>Raw_Data!I873</f>
        <v>62.1</v>
      </c>
      <c r="J873" s="15">
        <f>Raw_Data!J873</f>
        <v>5.8</v>
      </c>
      <c r="K873" s="15">
        <f>Raw_Data!K873</f>
        <v>6.39</v>
      </c>
      <c r="L873" s="18">
        <f>IF(Raw_Data!L873="",ROUND(AVERAGEIFS(Raw_Data!$L$2:$L$4001,Raw_Data!$E$2:$E$4001,E873),1),Raw_Data!L873)</f>
        <v>23.4</v>
      </c>
      <c r="M873" s="15">
        <f>Raw_Data!M873</f>
        <v>88.6</v>
      </c>
      <c r="N873" s="15">
        <f>Raw_Data!N873</f>
        <v>30.3</v>
      </c>
      <c r="O873" s="15">
        <f>Raw_Data!O873</f>
        <v>110.3</v>
      </c>
      <c r="P873" s="15" t="str">
        <f>Raw_Data!P873</f>
        <v>Rainfed</v>
      </c>
      <c r="Q873" s="15">
        <f>Raw_Data!Q873</f>
        <v>209.1</v>
      </c>
      <c r="R873" s="15">
        <f>Raw_Data!R873</f>
        <v>6.36</v>
      </c>
      <c r="S873" s="15">
        <f>Raw_Data!S873</f>
        <v>0.8</v>
      </c>
      <c r="T873" s="18">
        <f>IF(Raw_Data!T873="",ROUND(AVERAGEIFS(Raw_Data!$T$2:$T$4001,Raw_Data!$E$2:$E$4001,E873,Raw_Data!$D$2:$D$4001,D873),2),IF(Raw_Data!T873&gt;INDEX(Cleaning_Reference!$F$6:$F$13,MATCH(D873,Cleaning_Reference!$A$6:$A$13,0)),INDEX(Cleaning_Reference!$F$6:$F$13,MATCH(D873,Cleaning_Reference!$A$6:$A$13,0)),Raw_Data!T873))</f>
        <v>1.51</v>
      </c>
      <c r="U873" s="15">
        <f>Raw_Data!U873</f>
        <v>19.66</v>
      </c>
      <c r="V873" s="15">
        <f>Raw_Data!V873</f>
        <v>55580</v>
      </c>
      <c r="W873" s="15">
        <f>Raw_Data!W873</f>
        <v>874345</v>
      </c>
      <c r="X873" s="15">
        <f>Raw_Data!X873</f>
        <v>1092703</v>
      </c>
      <c r="Y873" s="15">
        <f>Raw_Data!Y873</f>
        <v>218358</v>
      </c>
      <c r="Z873" s="15">
        <f>Raw_Data!Z873</f>
        <v>3894</v>
      </c>
      <c r="AA873" s="15">
        <f>Raw_Data!AA873</f>
        <v>5.0490000000000004</v>
      </c>
      <c r="AB873" s="15">
        <f>Raw_Data!AB873</f>
        <v>35.200000000000003</v>
      </c>
      <c r="AC873" s="19" t="str">
        <f>IF(Raw_Data!G873="","Yes","No")</f>
        <v>No</v>
      </c>
      <c r="AD873" s="19" t="str">
        <f>IF(Raw_Data!L873="","Yes","No")</f>
        <v>No</v>
      </c>
      <c r="AE873" s="19" t="str">
        <f>IF(Raw_Data!T873="","Imputed",IF(Raw_Data!T873&gt;INDEX(Cleaning_Reference!$F$6:$F$13,MATCH(D873,Cleaning_Reference!$A$6:$A$13,0)),"Capped","Original"))</f>
        <v>Original</v>
      </c>
      <c r="AF873" s="21">
        <f t="shared" si="13"/>
        <v>19.66</v>
      </c>
    </row>
    <row r="874" spans="1:32" ht="15" customHeight="1" x14ac:dyDescent="0.3">
      <c r="A874" s="20" t="str">
        <f>Raw_Data!A874</f>
        <v>SF10873</v>
      </c>
      <c r="B874" s="15" t="str">
        <f>Raw_Data!B874</f>
        <v>Tamil Nadu</v>
      </c>
      <c r="C874" s="15" t="str">
        <f>Raw_Data!C874</f>
        <v>Ludhiana</v>
      </c>
      <c r="D874" s="15" t="str">
        <f>Raw_Data!D874</f>
        <v>Pulses</v>
      </c>
      <c r="E874" s="15" t="str">
        <f>Raw_Data!E874</f>
        <v>Kharif</v>
      </c>
      <c r="F874" s="15">
        <f>Raw_Data!F874</f>
        <v>10.43</v>
      </c>
      <c r="G874" s="18">
        <f>IF(Raw_Data!G874="",ROUND(AVERAGEIFS(Raw_Data!$G$2:$G$4001,Raw_Data!$E$2:$E$4001,E874),1),Raw_Data!G874)</f>
        <v>424.1</v>
      </c>
      <c r="H874" s="15">
        <f>Raw_Data!H874</f>
        <v>23.6</v>
      </c>
      <c r="I874" s="15">
        <f>Raw_Data!I874</f>
        <v>69.400000000000006</v>
      </c>
      <c r="J874" s="15">
        <f>Raw_Data!J874</f>
        <v>8.1</v>
      </c>
      <c r="K874" s="15">
        <f>Raw_Data!K874</f>
        <v>7.29</v>
      </c>
      <c r="L874" s="18">
        <f>IF(Raw_Data!L874="",ROUND(AVERAGEIFS(Raw_Data!$L$2:$L$4001,Raw_Data!$E$2:$E$4001,E874),1),Raw_Data!L874)</f>
        <v>28.2</v>
      </c>
      <c r="M874" s="15">
        <f>Raw_Data!M874</f>
        <v>143.1</v>
      </c>
      <c r="N874" s="15">
        <f>Raw_Data!N874</f>
        <v>67.8</v>
      </c>
      <c r="O874" s="15">
        <f>Raw_Data!O874</f>
        <v>104.1</v>
      </c>
      <c r="P874" s="15" t="str">
        <f>Raw_Data!P874</f>
        <v>Drip</v>
      </c>
      <c r="Q874" s="15">
        <f>Raw_Data!Q874</f>
        <v>182.7</v>
      </c>
      <c r="R874" s="15">
        <f>Raw_Data!R874</f>
        <v>4.97</v>
      </c>
      <c r="S874" s="15">
        <f>Raw_Data!S874</f>
        <v>0.98</v>
      </c>
      <c r="T874" s="18">
        <f>IF(Raw_Data!T874="",ROUND(AVERAGEIFS(Raw_Data!$T$2:$T$4001,Raw_Data!$E$2:$E$4001,E874,Raw_Data!$D$2:$D$4001,D874),2),IF(Raw_Data!T874&gt;INDEX(Cleaning_Reference!$F$6:$F$13,MATCH(D874,Cleaning_Reference!$A$6:$A$13,0)),INDEX(Cleaning_Reference!$F$6:$F$13,MATCH(D874,Cleaning_Reference!$A$6:$A$13,0)),Raw_Data!T874))</f>
        <v>0.92</v>
      </c>
      <c r="U874" s="15">
        <f>Raw_Data!U874</f>
        <v>9.6</v>
      </c>
      <c r="V874" s="15">
        <f>Raw_Data!V874</f>
        <v>85387</v>
      </c>
      <c r="W874" s="15">
        <f>Raw_Data!W874</f>
        <v>744500</v>
      </c>
      <c r="X874" s="15">
        <f>Raw_Data!X874</f>
        <v>819715</v>
      </c>
      <c r="Y874" s="15">
        <f>Raw_Data!Y874</f>
        <v>75215</v>
      </c>
      <c r="Z874" s="15">
        <f>Raw_Data!Z874</f>
        <v>2748</v>
      </c>
      <c r="AA874" s="15">
        <f>Raw_Data!AA874</f>
        <v>3.4929999999999999</v>
      </c>
      <c r="AB874" s="15">
        <f>Raw_Data!AB874</f>
        <v>44.4</v>
      </c>
      <c r="AC874" s="19" t="str">
        <f>IF(Raw_Data!G874="","Yes","No")</f>
        <v>No</v>
      </c>
      <c r="AD874" s="19" t="str">
        <f>IF(Raw_Data!L874="","Yes","No")</f>
        <v>No</v>
      </c>
      <c r="AE874" s="19" t="str">
        <f>IF(Raw_Data!T874="","Imputed",IF(Raw_Data!T874&gt;INDEX(Cleaning_Reference!$F$6:$F$13,MATCH(D874,Cleaning_Reference!$A$6:$A$13,0)),"Capped","Original"))</f>
        <v>Original</v>
      </c>
      <c r="AF874" s="21">
        <f t="shared" si="13"/>
        <v>9.6</v>
      </c>
    </row>
    <row r="875" spans="1:32" ht="15" customHeight="1" x14ac:dyDescent="0.3">
      <c r="A875" s="20" t="str">
        <f>Raw_Data!A875</f>
        <v>SF10874</v>
      </c>
      <c r="B875" s="15" t="str">
        <f>Raw_Data!B875</f>
        <v>Andhra Pradesh</v>
      </c>
      <c r="C875" s="15" t="str">
        <f>Raw_Data!C875</f>
        <v>Rajkot</v>
      </c>
      <c r="D875" s="15" t="str">
        <f>Raw_Data!D875</f>
        <v>Wheat</v>
      </c>
      <c r="E875" s="15" t="str">
        <f>Raw_Data!E875</f>
        <v>Kharif</v>
      </c>
      <c r="F875" s="15">
        <f>Raw_Data!F875</f>
        <v>12.51</v>
      </c>
      <c r="G875" s="18">
        <f>IF(Raw_Data!G875="",ROUND(AVERAGEIFS(Raw_Data!$G$2:$G$4001,Raw_Data!$E$2:$E$4001,E875),1),Raw_Data!G875)</f>
        <v>514.4</v>
      </c>
      <c r="H875" s="15">
        <f>Raw_Data!H875</f>
        <v>29.9</v>
      </c>
      <c r="I875" s="15">
        <f>Raw_Data!I875</f>
        <v>54.2</v>
      </c>
      <c r="J875" s="15">
        <f>Raw_Data!J875</f>
        <v>7.2</v>
      </c>
      <c r="K875" s="15">
        <f>Raw_Data!K875</f>
        <v>7.06</v>
      </c>
      <c r="L875" s="18">
        <f>IF(Raw_Data!L875="",ROUND(AVERAGEIFS(Raw_Data!$L$2:$L$4001,Raw_Data!$E$2:$E$4001,E875),1),Raw_Data!L875)</f>
        <v>28.5</v>
      </c>
      <c r="M875" s="15">
        <f>Raw_Data!M875</f>
        <v>94</v>
      </c>
      <c r="N875" s="15">
        <f>Raw_Data!N875</f>
        <v>48.3</v>
      </c>
      <c r="O875" s="15">
        <f>Raw_Data!O875</f>
        <v>120.5</v>
      </c>
      <c r="P875" s="15" t="str">
        <f>Raw_Data!P875</f>
        <v>Rainfed</v>
      </c>
      <c r="Q875" s="15">
        <f>Raw_Data!Q875</f>
        <v>239.4</v>
      </c>
      <c r="R875" s="15">
        <f>Raw_Data!R875</f>
        <v>4.78</v>
      </c>
      <c r="S875" s="15">
        <f>Raw_Data!S875</f>
        <v>0.91</v>
      </c>
      <c r="T875" s="18">
        <f>IF(Raw_Data!T875="",ROUND(AVERAGEIFS(Raw_Data!$T$2:$T$4001,Raw_Data!$E$2:$E$4001,E875,Raw_Data!$D$2:$D$4001,D875),2),IF(Raw_Data!T875&gt;INDEX(Cleaning_Reference!$F$6:$F$13,MATCH(D875,Cleaning_Reference!$A$6:$A$13,0)),INDEX(Cleaning_Reference!$F$6:$F$13,MATCH(D875,Cleaning_Reference!$A$6:$A$13,0)),Raw_Data!T875))</f>
        <v>2.35</v>
      </c>
      <c r="U875" s="15">
        <f>Raw_Data!U875</f>
        <v>29.4</v>
      </c>
      <c r="V875" s="15">
        <f>Raw_Data!V875</f>
        <v>26075</v>
      </c>
      <c r="W875" s="15">
        <f>Raw_Data!W875</f>
        <v>866219</v>
      </c>
      <c r="X875" s="15">
        <f>Raw_Data!X875</f>
        <v>766605</v>
      </c>
      <c r="Y875" s="15">
        <f>Raw_Data!Y875</f>
        <v>-99614</v>
      </c>
      <c r="Z875" s="15">
        <f>Raw_Data!Z875</f>
        <v>3453</v>
      </c>
      <c r="AA875" s="15">
        <f>Raw_Data!AA875</f>
        <v>8.5139999999999993</v>
      </c>
      <c r="AB875" s="15">
        <f>Raw_Data!AB875</f>
        <v>42.7</v>
      </c>
      <c r="AC875" s="19" t="str">
        <f>IF(Raw_Data!G875="","Yes","No")</f>
        <v>No</v>
      </c>
      <c r="AD875" s="19" t="str">
        <f>IF(Raw_Data!L875="","Yes","No")</f>
        <v>No</v>
      </c>
      <c r="AE875" s="19" t="str">
        <f>IF(Raw_Data!T875="","Imputed",IF(Raw_Data!T875&gt;INDEX(Cleaning_Reference!$F$6:$F$13,MATCH(D875,Cleaning_Reference!$A$6:$A$13,0)),"Capped","Original"))</f>
        <v>Original</v>
      </c>
      <c r="AF875" s="21">
        <f t="shared" si="13"/>
        <v>29.4</v>
      </c>
    </row>
    <row r="876" spans="1:32" ht="15" customHeight="1" x14ac:dyDescent="0.3">
      <c r="A876" s="20" t="str">
        <f>Raw_Data!A876</f>
        <v>SF10875</v>
      </c>
      <c r="B876" s="15" t="str">
        <f>Raw_Data!B876</f>
        <v>Karnataka</v>
      </c>
      <c r="C876" s="15" t="str">
        <f>Raw_Data!C876</f>
        <v>Erode</v>
      </c>
      <c r="D876" s="15" t="str">
        <f>Raw_Data!D876</f>
        <v>Rice</v>
      </c>
      <c r="E876" s="15" t="str">
        <f>Raw_Data!E876</f>
        <v>Kharif</v>
      </c>
      <c r="F876" s="15">
        <f>Raw_Data!F876</f>
        <v>3.15</v>
      </c>
      <c r="G876" s="18">
        <f>IF(Raw_Data!G876="",ROUND(AVERAGEIFS(Raw_Data!$G$2:$G$4001,Raw_Data!$E$2:$E$4001,E876),1),Raw_Data!G876)</f>
        <v>985.1</v>
      </c>
      <c r="H876" s="15">
        <f>Raw_Data!H876</f>
        <v>26.9</v>
      </c>
      <c r="I876" s="15">
        <f>Raw_Data!I876</f>
        <v>58.8</v>
      </c>
      <c r="J876" s="15">
        <f>Raw_Data!J876</f>
        <v>6.6</v>
      </c>
      <c r="K876" s="15">
        <f>Raw_Data!K876</f>
        <v>5.71</v>
      </c>
      <c r="L876" s="18">
        <f>IF(Raw_Data!L876="",ROUND(AVERAGEIFS(Raw_Data!$L$2:$L$4001,Raw_Data!$E$2:$E$4001,E876),1),Raw_Data!L876)</f>
        <v>38.1</v>
      </c>
      <c r="M876" s="15">
        <f>Raw_Data!M876</f>
        <v>124.2</v>
      </c>
      <c r="N876" s="15">
        <f>Raw_Data!N876</f>
        <v>90.8</v>
      </c>
      <c r="O876" s="15">
        <f>Raw_Data!O876</f>
        <v>89.6</v>
      </c>
      <c r="P876" s="15" t="str">
        <f>Raw_Data!P876</f>
        <v>Flood</v>
      </c>
      <c r="Q876" s="15">
        <f>Raw_Data!Q876</f>
        <v>224.8</v>
      </c>
      <c r="R876" s="15">
        <f>Raw_Data!R876</f>
        <v>5.51</v>
      </c>
      <c r="S876" s="15">
        <f>Raw_Data!S876</f>
        <v>0.85</v>
      </c>
      <c r="T876" s="18">
        <f>IF(Raw_Data!T876="",ROUND(AVERAGEIFS(Raw_Data!$T$2:$T$4001,Raw_Data!$E$2:$E$4001,E876,Raw_Data!$D$2:$D$4001,D876),2),IF(Raw_Data!T876&gt;INDEX(Cleaning_Reference!$F$6:$F$13,MATCH(D876,Cleaning_Reference!$A$6:$A$13,0)),INDEX(Cleaning_Reference!$F$6:$F$13,MATCH(D876,Cleaning_Reference!$A$6:$A$13,0)),Raw_Data!T876))</f>
        <v>2.71</v>
      </c>
      <c r="U876" s="15">
        <f>Raw_Data!U876</f>
        <v>3.87</v>
      </c>
      <c r="V876" s="15">
        <f>Raw_Data!V876</f>
        <v>16937</v>
      </c>
      <c r="W876" s="15">
        <f>Raw_Data!W876</f>
        <v>226859</v>
      </c>
      <c r="X876" s="15">
        <f>Raw_Data!X876</f>
        <v>65546</v>
      </c>
      <c r="Y876" s="15">
        <f>Raw_Data!Y876</f>
        <v>-161313</v>
      </c>
      <c r="Z876" s="15">
        <f>Raw_Data!Z876</f>
        <v>5929</v>
      </c>
      <c r="AA876" s="15">
        <f>Raw_Data!AA876</f>
        <v>0.65300000000000002</v>
      </c>
      <c r="AB876" s="15">
        <f>Raw_Data!AB876</f>
        <v>48.9</v>
      </c>
      <c r="AC876" s="19" t="str">
        <f>IF(Raw_Data!G876="","Yes","No")</f>
        <v>No</v>
      </c>
      <c r="AD876" s="19" t="str">
        <f>IF(Raw_Data!L876="","Yes","No")</f>
        <v>No</v>
      </c>
      <c r="AE876" s="19" t="str">
        <f>IF(Raw_Data!T876="","Imputed",IF(Raw_Data!T876&gt;INDEX(Cleaning_Reference!$F$6:$F$13,MATCH(D876,Cleaning_Reference!$A$6:$A$13,0)),"Capped","Original"))</f>
        <v>Imputed</v>
      </c>
      <c r="AF876" s="21">
        <f t="shared" si="13"/>
        <v>8.5399999999999991</v>
      </c>
    </row>
    <row r="877" spans="1:32" ht="15" customHeight="1" x14ac:dyDescent="0.3">
      <c r="A877" s="20" t="str">
        <f>Raw_Data!A877</f>
        <v>SF10876</v>
      </c>
      <c r="B877" s="15" t="str">
        <f>Raw_Data!B877</f>
        <v>Karnataka</v>
      </c>
      <c r="C877" s="15" t="str">
        <f>Raw_Data!C877</f>
        <v>Nalgonda</v>
      </c>
      <c r="D877" s="15" t="str">
        <f>Raw_Data!D877</f>
        <v>Cotton</v>
      </c>
      <c r="E877" s="15" t="str">
        <f>Raw_Data!E877</f>
        <v>Rabi</v>
      </c>
      <c r="F877" s="15">
        <f>Raw_Data!F877</f>
        <v>7.03</v>
      </c>
      <c r="G877" s="18">
        <f>IF(Raw_Data!G877="",ROUND(AVERAGEIFS(Raw_Data!$G$2:$G$4001,Raw_Data!$E$2:$E$4001,E877),1),Raw_Data!G877)</f>
        <v>421.6</v>
      </c>
      <c r="H877" s="15">
        <f>Raw_Data!H877</f>
        <v>18.8</v>
      </c>
      <c r="I877" s="15">
        <f>Raw_Data!I877</f>
        <v>54.1</v>
      </c>
      <c r="J877" s="15">
        <f>Raw_Data!J877</f>
        <v>9.4</v>
      </c>
      <c r="K877" s="15">
        <f>Raw_Data!K877</f>
        <v>6.51</v>
      </c>
      <c r="L877" s="18">
        <f>IF(Raw_Data!L877="",ROUND(AVERAGEIFS(Raw_Data!$L$2:$L$4001,Raw_Data!$E$2:$E$4001,E877),1),Raw_Data!L877)</f>
        <v>27.9</v>
      </c>
      <c r="M877" s="15">
        <f>Raw_Data!M877</f>
        <v>103.8</v>
      </c>
      <c r="N877" s="15">
        <f>Raw_Data!N877</f>
        <v>56.1</v>
      </c>
      <c r="O877" s="15">
        <f>Raw_Data!O877</f>
        <v>78.400000000000006</v>
      </c>
      <c r="P877" s="15" t="str">
        <f>Raw_Data!P877</f>
        <v>Rainfed</v>
      </c>
      <c r="Q877" s="15">
        <f>Raw_Data!Q877</f>
        <v>203.5</v>
      </c>
      <c r="R877" s="15">
        <f>Raw_Data!R877</f>
        <v>5.93</v>
      </c>
      <c r="S877" s="15">
        <f>Raw_Data!S877</f>
        <v>0.87</v>
      </c>
      <c r="T877" s="18">
        <f>IF(Raw_Data!T877="",ROUND(AVERAGEIFS(Raw_Data!$T$2:$T$4001,Raw_Data!$E$2:$E$4001,E877,Raw_Data!$D$2:$D$4001,D877),2),IF(Raw_Data!T877&gt;INDEX(Cleaning_Reference!$F$6:$F$13,MATCH(D877,Cleaning_Reference!$A$6:$A$13,0)),INDEX(Cleaning_Reference!$F$6:$F$13,MATCH(D877,Cleaning_Reference!$A$6:$A$13,0)),Raw_Data!T877))</f>
        <v>1.0900000000000001</v>
      </c>
      <c r="U877" s="15">
        <f>Raw_Data!U877</f>
        <v>7.66</v>
      </c>
      <c r="V877" s="15">
        <f>Raw_Data!V877</f>
        <v>62915</v>
      </c>
      <c r="W877" s="15">
        <f>Raw_Data!W877</f>
        <v>431326</v>
      </c>
      <c r="X877" s="15">
        <f>Raw_Data!X877</f>
        <v>481929</v>
      </c>
      <c r="Y877" s="15">
        <f>Raw_Data!Y877</f>
        <v>50603</v>
      </c>
      <c r="Z877" s="15">
        <f>Raw_Data!Z877</f>
        <v>2342</v>
      </c>
      <c r="AA877" s="15">
        <f>Raw_Data!AA877</f>
        <v>3.2709999999999999</v>
      </c>
      <c r="AB877" s="15">
        <f>Raw_Data!AB877</f>
        <v>32.200000000000003</v>
      </c>
      <c r="AC877" s="19" t="str">
        <f>IF(Raw_Data!G877="","Yes","No")</f>
        <v>No</v>
      </c>
      <c r="AD877" s="19" t="str">
        <f>IF(Raw_Data!L877="","Yes","No")</f>
        <v>No</v>
      </c>
      <c r="AE877" s="19" t="str">
        <f>IF(Raw_Data!T877="","Imputed",IF(Raw_Data!T877&gt;INDEX(Cleaning_Reference!$F$6:$F$13,MATCH(D877,Cleaning_Reference!$A$6:$A$13,0)),"Capped","Original"))</f>
        <v>Original</v>
      </c>
      <c r="AF877" s="21">
        <f t="shared" si="13"/>
        <v>7.66</v>
      </c>
    </row>
    <row r="878" spans="1:32" ht="15" customHeight="1" x14ac:dyDescent="0.3">
      <c r="A878" s="20" t="str">
        <f>Raw_Data!A878</f>
        <v>SF10877</v>
      </c>
      <c r="B878" s="15" t="str">
        <f>Raw_Data!B878</f>
        <v>Telangana</v>
      </c>
      <c r="C878" s="15" t="str">
        <f>Raw_Data!C878</f>
        <v>Nalgonda</v>
      </c>
      <c r="D878" s="15" t="str">
        <f>Raw_Data!D878</f>
        <v>Groundnut</v>
      </c>
      <c r="E878" s="15" t="str">
        <f>Raw_Data!E878</f>
        <v>Rabi</v>
      </c>
      <c r="F878" s="15">
        <f>Raw_Data!F878</f>
        <v>5.22</v>
      </c>
      <c r="G878" s="18">
        <f>IF(Raw_Data!G878="",ROUND(AVERAGEIFS(Raw_Data!$G$2:$G$4001,Raw_Data!$E$2:$E$4001,E878),1),Raw_Data!G878)</f>
        <v>431.8</v>
      </c>
      <c r="H878" s="15">
        <f>Raw_Data!H878</f>
        <v>24.9</v>
      </c>
      <c r="I878" s="15">
        <f>Raw_Data!I878</f>
        <v>48.6</v>
      </c>
      <c r="J878" s="15">
        <f>Raw_Data!J878</f>
        <v>8.4</v>
      </c>
      <c r="K878" s="15">
        <f>Raw_Data!K878</f>
        <v>7.09</v>
      </c>
      <c r="L878" s="18">
        <f>IF(Raw_Data!L878="",ROUND(AVERAGEIFS(Raw_Data!$L$2:$L$4001,Raw_Data!$E$2:$E$4001,E878),1),Raw_Data!L878)</f>
        <v>31.1</v>
      </c>
      <c r="M878" s="15">
        <f>Raw_Data!M878</f>
        <v>83.8</v>
      </c>
      <c r="N878" s="15">
        <f>Raw_Data!N878</f>
        <v>58.6</v>
      </c>
      <c r="O878" s="15">
        <f>Raw_Data!O878</f>
        <v>123</v>
      </c>
      <c r="P878" s="15" t="str">
        <f>Raw_Data!P878</f>
        <v>Drip</v>
      </c>
      <c r="Q878" s="15">
        <f>Raw_Data!Q878</f>
        <v>180</v>
      </c>
      <c r="R878" s="15">
        <f>Raw_Data!R878</f>
        <v>6.34</v>
      </c>
      <c r="S878" s="15">
        <f>Raw_Data!S878</f>
        <v>0.97</v>
      </c>
      <c r="T878" s="18">
        <f>IF(Raw_Data!T878="",ROUND(AVERAGEIFS(Raw_Data!$T$2:$T$4001,Raw_Data!$E$2:$E$4001,E878,Raw_Data!$D$2:$D$4001,D878),2),IF(Raw_Data!T878&gt;INDEX(Cleaning_Reference!$F$6:$F$13,MATCH(D878,Cleaning_Reference!$A$6:$A$13,0)),INDEX(Cleaning_Reference!$F$6:$F$13,MATCH(D878,Cleaning_Reference!$A$6:$A$13,0)),Raw_Data!T878))</f>
        <v>1.55</v>
      </c>
      <c r="U878" s="15">
        <f>Raw_Data!U878</f>
        <v>8.09</v>
      </c>
      <c r="V878" s="15">
        <f>Raw_Data!V878</f>
        <v>54637</v>
      </c>
      <c r="W878" s="15">
        <f>Raw_Data!W878</f>
        <v>405155</v>
      </c>
      <c r="X878" s="15">
        <f>Raw_Data!X878</f>
        <v>442013</v>
      </c>
      <c r="Y878" s="15">
        <f>Raw_Data!Y878</f>
        <v>36858</v>
      </c>
      <c r="Z878" s="15">
        <f>Raw_Data!Z878</f>
        <v>2093</v>
      </c>
      <c r="AA878" s="15">
        <f>Raw_Data!AA878</f>
        <v>3.8650000000000002</v>
      </c>
      <c r="AB878" s="15">
        <f>Raw_Data!AB878</f>
        <v>30.5</v>
      </c>
      <c r="AC878" s="19" t="str">
        <f>IF(Raw_Data!G878="","Yes","No")</f>
        <v>No</v>
      </c>
      <c r="AD878" s="19" t="str">
        <f>IF(Raw_Data!L878="","Yes","No")</f>
        <v>No</v>
      </c>
      <c r="AE878" s="19" t="str">
        <f>IF(Raw_Data!T878="","Imputed",IF(Raw_Data!T878&gt;INDEX(Cleaning_Reference!$F$6:$F$13,MATCH(D878,Cleaning_Reference!$A$6:$A$13,0)),"Capped","Original"))</f>
        <v>Original</v>
      </c>
      <c r="AF878" s="21">
        <f t="shared" si="13"/>
        <v>8.09</v>
      </c>
    </row>
    <row r="879" spans="1:32" ht="15" customHeight="1" x14ac:dyDescent="0.3">
      <c r="A879" s="20" t="str">
        <f>Raw_Data!A879</f>
        <v>SF10878</v>
      </c>
      <c r="B879" s="15" t="str">
        <f>Raw_Data!B879</f>
        <v>Madhya Pradesh</v>
      </c>
      <c r="C879" s="15" t="str">
        <f>Raw_Data!C879</f>
        <v>Nashik</v>
      </c>
      <c r="D879" s="15" t="str">
        <f>Raw_Data!D879</f>
        <v>Groundnut</v>
      </c>
      <c r="E879" s="15" t="str">
        <f>Raw_Data!E879</f>
        <v>Kharif</v>
      </c>
      <c r="F879" s="15">
        <f>Raw_Data!F879</f>
        <v>13.94</v>
      </c>
      <c r="G879" s="18">
        <f>IF(Raw_Data!G879="",ROUND(AVERAGEIFS(Raw_Data!$G$2:$G$4001,Raw_Data!$E$2:$E$4001,E879),1),Raw_Data!G879)</f>
        <v>913.5</v>
      </c>
      <c r="H879" s="15">
        <f>Raw_Data!H879</f>
        <v>30.8</v>
      </c>
      <c r="I879" s="15">
        <f>Raw_Data!I879</f>
        <v>79.400000000000006</v>
      </c>
      <c r="J879" s="15">
        <f>Raw_Data!J879</f>
        <v>5.4</v>
      </c>
      <c r="K879" s="15">
        <f>Raw_Data!K879</f>
        <v>5.98</v>
      </c>
      <c r="L879" s="18">
        <f>IF(Raw_Data!L879="",ROUND(AVERAGEIFS(Raw_Data!$L$2:$L$4001,Raw_Data!$E$2:$E$4001,E879),1),Raw_Data!L879)</f>
        <v>32.799999999999997</v>
      </c>
      <c r="M879" s="15">
        <f>Raw_Data!M879</f>
        <v>150.1</v>
      </c>
      <c r="N879" s="15">
        <f>Raw_Data!N879</f>
        <v>83.2</v>
      </c>
      <c r="O879" s="15">
        <f>Raw_Data!O879</f>
        <v>141.80000000000001</v>
      </c>
      <c r="P879" s="15" t="str">
        <f>Raw_Data!P879</f>
        <v>Rainfed</v>
      </c>
      <c r="Q879" s="15">
        <f>Raw_Data!Q879</f>
        <v>137.9</v>
      </c>
      <c r="R879" s="15">
        <f>Raw_Data!R879</f>
        <v>1.82</v>
      </c>
      <c r="S879" s="15">
        <f>Raw_Data!S879</f>
        <v>0.81</v>
      </c>
      <c r="T879" s="18">
        <f>IF(Raw_Data!T879="",ROUND(AVERAGEIFS(Raw_Data!$T$2:$T$4001,Raw_Data!$E$2:$E$4001,E879,Raw_Data!$D$2:$D$4001,D879),2),IF(Raw_Data!T879&gt;INDEX(Cleaning_Reference!$F$6:$F$13,MATCH(D879,Cleaning_Reference!$A$6:$A$13,0)),INDEX(Cleaning_Reference!$F$6:$F$13,MATCH(D879,Cleaning_Reference!$A$6:$A$13,0)),Raw_Data!T879))</f>
        <v>0.9</v>
      </c>
      <c r="U879" s="15">
        <f>Raw_Data!U879</f>
        <v>12.55</v>
      </c>
      <c r="V879" s="15">
        <f>Raw_Data!V879</f>
        <v>59330</v>
      </c>
      <c r="W879" s="15">
        <f>Raw_Data!W879</f>
        <v>586306</v>
      </c>
      <c r="X879" s="15">
        <f>Raw_Data!X879</f>
        <v>744592</v>
      </c>
      <c r="Y879" s="15">
        <f>Raw_Data!Y879</f>
        <v>158286</v>
      </c>
      <c r="Z879" s="15">
        <f>Raw_Data!Z879</f>
        <v>4479</v>
      </c>
      <c r="AA879" s="15">
        <f>Raw_Data!AA879</f>
        <v>2.802</v>
      </c>
      <c r="AB879" s="15">
        <f>Raw_Data!AB879</f>
        <v>63.7</v>
      </c>
      <c r="AC879" s="19" t="str">
        <f>IF(Raw_Data!G879="","Yes","No")</f>
        <v>No</v>
      </c>
      <c r="AD879" s="19" t="str">
        <f>IF(Raw_Data!L879="","Yes","No")</f>
        <v>No</v>
      </c>
      <c r="AE879" s="19" t="str">
        <f>IF(Raw_Data!T879="","Imputed",IF(Raw_Data!T879&gt;INDEX(Cleaning_Reference!$F$6:$F$13,MATCH(D879,Cleaning_Reference!$A$6:$A$13,0)),"Capped","Original"))</f>
        <v>Original</v>
      </c>
      <c r="AF879" s="21">
        <f t="shared" si="13"/>
        <v>12.55</v>
      </c>
    </row>
    <row r="880" spans="1:32" ht="15" customHeight="1" x14ac:dyDescent="0.3">
      <c r="A880" s="20" t="str">
        <f>Raw_Data!A880</f>
        <v>SF10879</v>
      </c>
      <c r="B880" s="15" t="str">
        <f>Raw_Data!B880</f>
        <v>Maharashtra</v>
      </c>
      <c r="C880" s="15" t="str">
        <f>Raw_Data!C880</f>
        <v>Nalgonda</v>
      </c>
      <c r="D880" s="15" t="str">
        <f>Raw_Data!D880</f>
        <v>Groundnut</v>
      </c>
      <c r="E880" s="15" t="str">
        <f>Raw_Data!E880</f>
        <v>Kharif</v>
      </c>
      <c r="F880" s="15">
        <f>Raw_Data!F880</f>
        <v>8.1999999999999993</v>
      </c>
      <c r="G880" s="18">
        <f>IF(Raw_Data!G880="",ROUND(AVERAGEIFS(Raw_Data!$G$2:$G$4001,Raw_Data!$E$2:$E$4001,E880),1),Raw_Data!G880)</f>
        <v>673.7</v>
      </c>
      <c r="H880" s="15">
        <f>Raw_Data!H880</f>
        <v>32.4</v>
      </c>
      <c r="I880" s="15">
        <f>Raw_Data!I880</f>
        <v>66.7</v>
      </c>
      <c r="J880" s="15">
        <f>Raw_Data!J880</f>
        <v>6.2</v>
      </c>
      <c r="K880" s="15">
        <f>Raw_Data!K880</f>
        <v>7.06</v>
      </c>
      <c r="L880" s="18">
        <f>IF(Raw_Data!L880="",ROUND(AVERAGEIFS(Raw_Data!$L$2:$L$4001,Raw_Data!$E$2:$E$4001,E880),1),Raw_Data!L880)</f>
        <v>34.299999999999997</v>
      </c>
      <c r="M880" s="15">
        <f>Raw_Data!M880</f>
        <v>138.6</v>
      </c>
      <c r="N880" s="15">
        <f>Raw_Data!N880</f>
        <v>15</v>
      </c>
      <c r="O880" s="15">
        <f>Raw_Data!O880</f>
        <v>95.7</v>
      </c>
      <c r="P880" s="15" t="str">
        <f>Raw_Data!P880</f>
        <v>Drip</v>
      </c>
      <c r="Q880" s="15">
        <f>Raw_Data!Q880</f>
        <v>198.1</v>
      </c>
      <c r="R880" s="15">
        <f>Raw_Data!R880</f>
        <v>7.55</v>
      </c>
      <c r="S880" s="15">
        <f>Raw_Data!S880</f>
        <v>0.68</v>
      </c>
      <c r="T880" s="18">
        <f>IF(Raw_Data!T880="",ROUND(AVERAGEIFS(Raw_Data!$T$2:$T$4001,Raw_Data!$E$2:$E$4001,E880,Raw_Data!$D$2:$D$4001,D880),2),IF(Raw_Data!T880&gt;INDEX(Cleaning_Reference!$F$6:$F$13,MATCH(D880,Cleaning_Reference!$A$6:$A$13,0)),INDEX(Cleaning_Reference!$F$6:$F$13,MATCH(D880,Cleaning_Reference!$A$6:$A$13,0)),Raw_Data!T880))</f>
        <v>2.0099999999999998</v>
      </c>
      <c r="U880" s="15">
        <f>Raw_Data!U880</f>
        <v>16.48</v>
      </c>
      <c r="V880" s="15">
        <f>Raw_Data!V880</f>
        <v>54733</v>
      </c>
      <c r="W880" s="15">
        <f>Raw_Data!W880</f>
        <v>603155</v>
      </c>
      <c r="X880" s="15">
        <f>Raw_Data!X880</f>
        <v>902000</v>
      </c>
      <c r="Y880" s="15">
        <f>Raw_Data!Y880</f>
        <v>298845</v>
      </c>
      <c r="Z880" s="15">
        <f>Raw_Data!Z880</f>
        <v>3249</v>
      </c>
      <c r="AA880" s="15">
        <f>Raw_Data!AA880</f>
        <v>5.0720000000000001</v>
      </c>
      <c r="AB880" s="15">
        <f>Raw_Data!AB880</f>
        <v>49.2</v>
      </c>
      <c r="AC880" s="19" t="str">
        <f>IF(Raw_Data!G880="","Yes","No")</f>
        <v>No</v>
      </c>
      <c r="AD880" s="19" t="str">
        <f>IF(Raw_Data!L880="","Yes","No")</f>
        <v>No</v>
      </c>
      <c r="AE880" s="19" t="str">
        <f>IF(Raw_Data!T880="","Imputed",IF(Raw_Data!T880&gt;INDEX(Cleaning_Reference!$F$6:$F$13,MATCH(D880,Cleaning_Reference!$A$6:$A$13,0)),"Capped","Original"))</f>
        <v>Original</v>
      </c>
      <c r="AF880" s="21">
        <f t="shared" si="13"/>
        <v>16.48</v>
      </c>
    </row>
    <row r="881" spans="1:32" ht="15" customHeight="1" x14ac:dyDescent="0.3">
      <c r="A881" s="20" t="str">
        <f>Raw_Data!A881</f>
        <v>SF10880</v>
      </c>
      <c r="B881" s="15" t="str">
        <f>Raw_Data!B881</f>
        <v>Tamil Nadu</v>
      </c>
      <c r="C881" s="15" t="str">
        <f>Raw_Data!C881</f>
        <v>Erode</v>
      </c>
      <c r="D881" s="15" t="str">
        <f>Raw_Data!D881</f>
        <v>Rice</v>
      </c>
      <c r="E881" s="15" t="str">
        <f>Raw_Data!E881</f>
        <v>Zaid</v>
      </c>
      <c r="F881" s="15">
        <f>Raw_Data!F881</f>
        <v>13.34</v>
      </c>
      <c r="G881" s="18">
        <f>IF(Raw_Data!G881="",ROUND(AVERAGEIFS(Raw_Data!$G$2:$G$4001,Raw_Data!$E$2:$E$4001,E881),1),Raw_Data!G881)</f>
        <v>219.3</v>
      </c>
      <c r="H881" s="15">
        <f>Raw_Data!H881</f>
        <v>34.9</v>
      </c>
      <c r="I881" s="15">
        <f>Raw_Data!I881</f>
        <v>50.4</v>
      </c>
      <c r="J881" s="15">
        <f>Raw_Data!J881</f>
        <v>7.1</v>
      </c>
      <c r="K881" s="15">
        <f>Raw_Data!K881</f>
        <v>5.94</v>
      </c>
      <c r="L881" s="18">
        <f>IF(Raw_Data!L881="",ROUND(AVERAGEIFS(Raw_Data!$L$2:$L$4001,Raw_Data!$E$2:$E$4001,E881),1),Raw_Data!L881)</f>
        <v>21.7</v>
      </c>
      <c r="M881" s="15">
        <f>Raw_Data!M881</f>
        <v>114.7</v>
      </c>
      <c r="N881" s="15">
        <f>Raw_Data!N881</f>
        <v>70.900000000000006</v>
      </c>
      <c r="O881" s="15">
        <f>Raw_Data!O881</f>
        <v>73.8</v>
      </c>
      <c r="P881" s="15" t="str">
        <f>Raw_Data!P881</f>
        <v>Flood</v>
      </c>
      <c r="Q881" s="15">
        <f>Raw_Data!Q881</f>
        <v>195.5</v>
      </c>
      <c r="R881" s="15">
        <f>Raw_Data!R881</f>
        <v>5.64</v>
      </c>
      <c r="S881" s="15">
        <f>Raw_Data!S881</f>
        <v>0.86</v>
      </c>
      <c r="T881" s="18">
        <f>IF(Raw_Data!T881="",ROUND(AVERAGEIFS(Raw_Data!$T$2:$T$4001,Raw_Data!$E$2:$E$4001,E881,Raw_Data!$D$2:$D$4001,D881),2),IF(Raw_Data!T881&gt;INDEX(Cleaning_Reference!$F$6:$F$13,MATCH(D881,Cleaning_Reference!$A$6:$A$13,0)),INDEX(Cleaning_Reference!$F$6:$F$13,MATCH(D881,Cleaning_Reference!$A$6:$A$13,0)),Raw_Data!T881))</f>
        <v>0.97</v>
      </c>
      <c r="U881" s="15">
        <f>Raw_Data!U881</f>
        <v>12.94</v>
      </c>
      <c r="V881" s="15">
        <f>Raw_Data!V881</f>
        <v>25668</v>
      </c>
      <c r="W881" s="15">
        <f>Raw_Data!W881</f>
        <v>930433</v>
      </c>
      <c r="X881" s="15">
        <f>Raw_Data!X881</f>
        <v>332144</v>
      </c>
      <c r="Y881" s="15">
        <f>Raw_Data!Y881</f>
        <v>-598289</v>
      </c>
      <c r="Z881" s="15">
        <f>Raw_Data!Z881</f>
        <v>25118</v>
      </c>
      <c r="AA881" s="15">
        <f>Raw_Data!AA881</f>
        <v>0.51500000000000001</v>
      </c>
      <c r="AB881" s="15">
        <f>Raw_Data!AB881</f>
        <v>28.1</v>
      </c>
      <c r="AC881" s="19" t="str">
        <f>IF(Raw_Data!G881="","Yes","No")</f>
        <v>No</v>
      </c>
      <c r="AD881" s="19" t="str">
        <f>IF(Raw_Data!L881="","Yes","No")</f>
        <v>No</v>
      </c>
      <c r="AE881" s="19" t="str">
        <f>IF(Raw_Data!T881="","Imputed",IF(Raw_Data!T881&gt;INDEX(Cleaning_Reference!$F$6:$F$13,MATCH(D881,Cleaning_Reference!$A$6:$A$13,0)),"Capped","Original"))</f>
        <v>Original</v>
      </c>
      <c r="AF881" s="21">
        <f t="shared" si="13"/>
        <v>12.94</v>
      </c>
    </row>
    <row r="882" spans="1:32" ht="15" customHeight="1" x14ac:dyDescent="0.3">
      <c r="A882" s="20" t="str">
        <f>Raw_Data!A882</f>
        <v>SF10881</v>
      </c>
      <c r="B882" s="15" t="str">
        <f>Raw_Data!B882</f>
        <v>Karnataka</v>
      </c>
      <c r="C882" s="15" t="str">
        <f>Raw_Data!C882</f>
        <v>Nashik</v>
      </c>
      <c r="D882" s="15" t="str">
        <f>Raw_Data!D882</f>
        <v>Cotton</v>
      </c>
      <c r="E882" s="15" t="str">
        <f>Raw_Data!E882</f>
        <v>Zaid</v>
      </c>
      <c r="F882" s="15">
        <f>Raw_Data!F882</f>
        <v>6.34</v>
      </c>
      <c r="G882" s="18">
        <f>IF(Raw_Data!G882="",ROUND(AVERAGEIFS(Raw_Data!$G$2:$G$4001,Raw_Data!$E$2:$E$4001,E882),1),Raw_Data!G882)</f>
        <v>233.1</v>
      </c>
      <c r="H882" s="15">
        <f>Raw_Data!H882</f>
        <v>33.4</v>
      </c>
      <c r="I882" s="15">
        <f>Raw_Data!I882</f>
        <v>60</v>
      </c>
      <c r="J882" s="15">
        <f>Raw_Data!J882</f>
        <v>8</v>
      </c>
      <c r="K882" s="15">
        <f>Raw_Data!K882</f>
        <v>6.11</v>
      </c>
      <c r="L882" s="18">
        <f>IF(Raw_Data!L882="",ROUND(AVERAGEIFS(Raw_Data!$L$2:$L$4001,Raw_Data!$E$2:$E$4001,E882),1),Raw_Data!L882)</f>
        <v>15.5</v>
      </c>
      <c r="M882" s="15">
        <f>Raw_Data!M882</f>
        <v>114.8</v>
      </c>
      <c r="N882" s="15">
        <f>Raw_Data!N882</f>
        <v>47</v>
      </c>
      <c r="O882" s="15">
        <f>Raw_Data!O882</f>
        <v>111.2</v>
      </c>
      <c r="P882" s="15" t="str">
        <f>Raw_Data!P882</f>
        <v>Drip</v>
      </c>
      <c r="Q882" s="15">
        <f>Raw_Data!Q882</f>
        <v>112.3</v>
      </c>
      <c r="R882" s="15">
        <f>Raw_Data!R882</f>
        <v>5.25</v>
      </c>
      <c r="S882" s="15">
        <f>Raw_Data!S882</f>
        <v>0.66</v>
      </c>
      <c r="T882" s="18">
        <f>IF(Raw_Data!T882="",ROUND(AVERAGEIFS(Raw_Data!$T$2:$T$4001,Raw_Data!$E$2:$E$4001,E882,Raw_Data!$D$2:$D$4001,D882),2),IF(Raw_Data!T882&gt;INDEX(Cleaning_Reference!$F$6:$F$13,MATCH(D882,Cleaning_Reference!$A$6:$A$13,0)),INDEX(Cleaning_Reference!$F$6:$F$13,MATCH(D882,Cleaning_Reference!$A$6:$A$13,0)),Raw_Data!T882))</f>
        <v>0.76</v>
      </c>
      <c r="U882" s="15">
        <f>Raw_Data!U882</f>
        <v>4.82</v>
      </c>
      <c r="V882" s="15">
        <f>Raw_Data!V882</f>
        <v>67572</v>
      </c>
      <c r="W882" s="15">
        <f>Raw_Data!W882</f>
        <v>395592</v>
      </c>
      <c r="X882" s="15">
        <f>Raw_Data!X882</f>
        <v>325697</v>
      </c>
      <c r="Y882" s="15">
        <f>Raw_Data!Y882</f>
        <v>-69895</v>
      </c>
      <c r="Z882" s="15">
        <f>Raw_Data!Z882</f>
        <v>4836</v>
      </c>
      <c r="AA882" s="15">
        <f>Raw_Data!AA882</f>
        <v>0.997</v>
      </c>
      <c r="AB882" s="15">
        <f>Raw_Data!AB882</f>
        <v>35.200000000000003</v>
      </c>
      <c r="AC882" s="19" t="str">
        <f>IF(Raw_Data!G882="","Yes","No")</f>
        <v>No</v>
      </c>
      <c r="AD882" s="19" t="str">
        <f>IF(Raw_Data!L882="","Yes","No")</f>
        <v>No</v>
      </c>
      <c r="AE882" s="19" t="str">
        <f>IF(Raw_Data!T882="","Imputed",IF(Raw_Data!T882&gt;INDEX(Cleaning_Reference!$F$6:$F$13,MATCH(D882,Cleaning_Reference!$A$6:$A$13,0)),"Capped","Original"))</f>
        <v>Original</v>
      </c>
      <c r="AF882" s="21">
        <f t="shared" si="13"/>
        <v>4.82</v>
      </c>
    </row>
    <row r="883" spans="1:32" ht="15" customHeight="1" x14ac:dyDescent="0.3">
      <c r="A883" s="20" t="str">
        <f>Raw_Data!A883</f>
        <v>SF10882</v>
      </c>
      <c r="B883" s="15" t="str">
        <f>Raw_Data!B883</f>
        <v>Maharashtra</v>
      </c>
      <c r="C883" s="15" t="str">
        <f>Raw_Data!C883</f>
        <v>Rajkot</v>
      </c>
      <c r="D883" s="15" t="str">
        <f>Raw_Data!D883</f>
        <v>Wheat</v>
      </c>
      <c r="E883" s="15" t="str">
        <f>Raw_Data!E883</f>
        <v>Rabi</v>
      </c>
      <c r="F883" s="15">
        <f>Raw_Data!F883</f>
        <v>5.83</v>
      </c>
      <c r="G883" s="18">
        <f>IF(Raw_Data!G883="",ROUND(AVERAGEIFS(Raw_Data!$G$2:$G$4001,Raw_Data!$E$2:$E$4001,E883),1),Raw_Data!G883)</f>
        <v>533.20000000000005</v>
      </c>
      <c r="H883" s="15">
        <f>Raw_Data!H883</f>
        <v>25.3</v>
      </c>
      <c r="I883" s="15">
        <f>Raw_Data!I883</f>
        <v>48.8</v>
      </c>
      <c r="J883" s="15">
        <f>Raw_Data!J883</f>
        <v>9.8000000000000007</v>
      </c>
      <c r="K883" s="15">
        <f>Raw_Data!K883</f>
        <v>7.04</v>
      </c>
      <c r="L883" s="18">
        <f>IF(Raw_Data!L883="",ROUND(AVERAGEIFS(Raw_Data!$L$2:$L$4001,Raw_Data!$E$2:$E$4001,E883),1),Raw_Data!L883)</f>
        <v>19.100000000000001</v>
      </c>
      <c r="M883" s="15">
        <f>Raw_Data!M883</f>
        <v>118.8</v>
      </c>
      <c r="N883" s="15">
        <f>Raw_Data!N883</f>
        <v>47.4</v>
      </c>
      <c r="O883" s="15">
        <f>Raw_Data!O883</f>
        <v>164.9</v>
      </c>
      <c r="P883" s="15" t="str">
        <f>Raw_Data!P883</f>
        <v>Sprinkler</v>
      </c>
      <c r="Q883" s="15">
        <f>Raw_Data!Q883</f>
        <v>131.1</v>
      </c>
      <c r="R883" s="15">
        <f>Raw_Data!R883</f>
        <v>3.69</v>
      </c>
      <c r="S883" s="15">
        <f>Raw_Data!S883</f>
        <v>0.85</v>
      </c>
      <c r="T883" s="18">
        <f>IF(Raw_Data!T883="",ROUND(AVERAGEIFS(Raw_Data!$T$2:$T$4001,Raw_Data!$E$2:$E$4001,E883,Raw_Data!$D$2:$D$4001,D883),2),IF(Raw_Data!T883&gt;INDEX(Cleaning_Reference!$F$6:$F$13,MATCH(D883,Cleaning_Reference!$A$6:$A$13,0)),INDEX(Cleaning_Reference!$F$6:$F$13,MATCH(D883,Cleaning_Reference!$A$6:$A$13,0)),Raw_Data!T883))</f>
        <v>2.89</v>
      </c>
      <c r="U883" s="15">
        <f>Raw_Data!U883</f>
        <v>16.850000000000001</v>
      </c>
      <c r="V883" s="15">
        <f>Raw_Data!V883</f>
        <v>20211</v>
      </c>
      <c r="W883" s="15">
        <f>Raw_Data!W883</f>
        <v>356425</v>
      </c>
      <c r="X883" s="15">
        <f>Raw_Data!X883</f>
        <v>340555</v>
      </c>
      <c r="Y883" s="15">
        <f>Raw_Data!Y883</f>
        <v>-15870</v>
      </c>
      <c r="Z883" s="15">
        <f>Raw_Data!Z883</f>
        <v>2976</v>
      </c>
      <c r="AA883" s="15">
        <f>Raw_Data!AA883</f>
        <v>5.6619999999999999</v>
      </c>
      <c r="AB883" s="15">
        <f>Raw_Data!AB883</f>
        <v>41.4</v>
      </c>
      <c r="AC883" s="19" t="str">
        <f>IF(Raw_Data!G883="","Yes","No")</f>
        <v>No</v>
      </c>
      <c r="AD883" s="19" t="str">
        <f>IF(Raw_Data!L883="","Yes","No")</f>
        <v>No</v>
      </c>
      <c r="AE883" s="19" t="str">
        <f>IF(Raw_Data!T883="","Imputed",IF(Raw_Data!T883&gt;INDEX(Cleaning_Reference!$F$6:$F$13,MATCH(D883,Cleaning_Reference!$A$6:$A$13,0)),"Capped","Original"))</f>
        <v>Original</v>
      </c>
      <c r="AF883" s="21">
        <f t="shared" si="13"/>
        <v>16.850000000000001</v>
      </c>
    </row>
    <row r="884" spans="1:32" ht="15" customHeight="1" x14ac:dyDescent="0.3">
      <c r="A884" s="20" t="str">
        <f>Raw_Data!A884</f>
        <v>SF10883</v>
      </c>
      <c r="B884" s="15" t="str">
        <f>Raw_Data!B884</f>
        <v>Andhra Pradesh</v>
      </c>
      <c r="C884" s="15" t="str">
        <f>Raw_Data!C884</f>
        <v>Erode</v>
      </c>
      <c r="D884" s="15" t="str">
        <f>Raw_Data!D884</f>
        <v>Groundnut</v>
      </c>
      <c r="E884" s="15" t="str">
        <f>Raw_Data!E884</f>
        <v>Rabi</v>
      </c>
      <c r="F884" s="15">
        <f>Raw_Data!F884</f>
        <v>7.92</v>
      </c>
      <c r="G884" s="18">
        <f>IF(Raw_Data!G884="",ROUND(AVERAGEIFS(Raw_Data!$G$2:$G$4001,Raw_Data!$E$2:$E$4001,E884),1),Raw_Data!G884)</f>
        <v>223.5</v>
      </c>
      <c r="H884" s="15">
        <f>Raw_Data!H884</f>
        <v>20.5</v>
      </c>
      <c r="I884" s="15">
        <f>Raw_Data!I884</f>
        <v>63.2</v>
      </c>
      <c r="J884" s="15">
        <f>Raw_Data!J884</f>
        <v>6.7</v>
      </c>
      <c r="K884" s="15">
        <f>Raw_Data!K884</f>
        <v>7.48</v>
      </c>
      <c r="L884" s="18">
        <f>IF(Raw_Data!L884="",ROUND(AVERAGEIFS(Raw_Data!$L$2:$L$4001,Raw_Data!$E$2:$E$4001,E884),1),Raw_Data!L884)</f>
        <v>24.3</v>
      </c>
      <c r="M884" s="15">
        <f>Raw_Data!M884</f>
        <v>115</v>
      </c>
      <c r="N884" s="15">
        <f>Raw_Data!N884</f>
        <v>56.6</v>
      </c>
      <c r="O884" s="15">
        <f>Raw_Data!O884</f>
        <v>84.8</v>
      </c>
      <c r="P884" s="15" t="str">
        <f>Raw_Data!P884</f>
        <v>Drip</v>
      </c>
      <c r="Q884" s="15">
        <f>Raw_Data!Q884</f>
        <v>219.3</v>
      </c>
      <c r="R884" s="15">
        <f>Raw_Data!R884</f>
        <v>5.8</v>
      </c>
      <c r="S884" s="15">
        <f>Raw_Data!S884</f>
        <v>0.85</v>
      </c>
      <c r="T884" s="18">
        <f>IF(Raw_Data!T884="",ROUND(AVERAGEIFS(Raw_Data!$T$2:$T$4001,Raw_Data!$E$2:$E$4001,E884,Raw_Data!$D$2:$D$4001,D884),2),IF(Raw_Data!T884&gt;INDEX(Cleaning_Reference!$F$6:$F$13,MATCH(D884,Cleaning_Reference!$A$6:$A$13,0)),INDEX(Cleaning_Reference!$F$6:$F$13,MATCH(D884,Cleaning_Reference!$A$6:$A$13,0)),Raw_Data!T884))</f>
        <v>0.66</v>
      </c>
      <c r="U884" s="15">
        <f>Raw_Data!U884</f>
        <v>5.23</v>
      </c>
      <c r="V884" s="15">
        <f>Raw_Data!V884</f>
        <v>57439</v>
      </c>
      <c r="W884" s="15">
        <f>Raw_Data!W884</f>
        <v>589978</v>
      </c>
      <c r="X884" s="15">
        <f>Raw_Data!X884</f>
        <v>300406</v>
      </c>
      <c r="Y884" s="15">
        <f>Raw_Data!Y884</f>
        <v>-289572</v>
      </c>
      <c r="Z884" s="15">
        <f>Raw_Data!Z884</f>
        <v>3858</v>
      </c>
      <c r="AA884" s="15">
        <f>Raw_Data!AA884</f>
        <v>1.3560000000000001</v>
      </c>
      <c r="AB884" s="15">
        <f>Raw_Data!AB884</f>
        <v>29.3</v>
      </c>
      <c r="AC884" s="19" t="str">
        <f>IF(Raw_Data!G884="","Yes","No")</f>
        <v>No</v>
      </c>
      <c r="AD884" s="19" t="str">
        <f>IF(Raw_Data!L884="","Yes","No")</f>
        <v>No</v>
      </c>
      <c r="AE884" s="19" t="str">
        <f>IF(Raw_Data!T884="","Imputed",IF(Raw_Data!T884&gt;INDEX(Cleaning_Reference!$F$6:$F$13,MATCH(D884,Cleaning_Reference!$A$6:$A$13,0)),"Capped","Original"))</f>
        <v>Original</v>
      </c>
      <c r="AF884" s="21">
        <f t="shared" si="13"/>
        <v>5.23</v>
      </c>
    </row>
    <row r="885" spans="1:32" ht="15" customHeight="1" x14ac:dyDescent="0.3">
      <c r="A885" s="20" t="str">
        <f>Raw_Data!A885</f>
        <v>SF10884</v>
      </c>
      <c r="B885" s="15" t="str">
        <f>Raw_Data!B885</f>
        <v>Karnataka</v>
      </c>
      <c r="C885" s="15" t="str">
        <f>Raw_Data!C885</f>
        <v>Nalgonda</v>
      </c>
      <c r="D885" s="15" t="str">
        <f>Raw_Data!D885</f>
        <v>Pulses</v>
      </c>
      <c r="E885" s="15" t="str">
        <f>Raw_Data!E885</f>
        <v>Kharif</v>
      </c>
      <c r="F885" s="15">
        <f>Raw_Data!F885</f>
        <v>3.45</v>
      </c>
      <c r="G885" s="18">
        <f>IF(Raw_Data!G885="",ROUND(AVERAGEIFS(Raw_Data!$G$2:$G$4001,Raw_Data!$E$2:$E$4001,E885),1),Raw_Data!G885)</f>
        <v>1108.5</v>
      </c>
      <c r="H885" s="15">
        <f>Raw_Data!H885</f>
        <v>31.5</v>
      </c>
      <c r="I885" s="15">
        <f>Raw_Data!I885</f>
        <v>69.599999999999994</v>
      </c>
      <c r="J885" s="15">
        <f>Raw_Data!J885</f>
        <v>8.1</v>
      </c>
      <c r="K885" s="15">
        <f>Raw_Data!K885</f>
        <v>6.97</v>
      </c>
      <c r="L885" s="18">
        <f>IF(Raw_Data!L885="",ROUND(AVERAGEIFS(Raw_Data!$L$2:$L$4001,Raw_Data!$E$2:$E$4001,E885),1),Raw_Data!L885)</f>
        <v>42.4</v>
      </c>
      <c r="M885" s="15">
        <f>Raw_Data!M885</f>
        <v>129.19999999999999</v>
      </c>
      <c r="N885" s="15">
        <f>Raw_Data!N885</f>
        <v>69.900000000000006</v>
      </c>
      <c r="O885" s="15">
        <f>Raw_Data!O885</f>
        <v>84.4</v>
      </c>
      <c r="P885" s="15" t="str">
        <f>Raw_Data!P885</f>
        <v>Sprinkler</v>
      </c>
      <c r="Q885" s="15">
        <f>Raw_Data!Q885</f>
        <v>195.3</v>
      </c>
      <c r="R885" s="15">
        <f>Raw_Data!R885</f>
        <v>4.46</v>
      </c>
      <c r="S885" s="15">
        <f>Raw_Data!S885</f>
        <v>0.82</v>
      </c>
      <c r="T885" s="18">
        <f>IF(Raw_Data!T885="",ROUND(AVERAGEIFS(Raw_Data!$T$2:$T$4001,Raw_Data!$E$2:$E$4001,E885,Raw_Data!$D$2:$D$4001,D885),2),IF(Raw_Data!T885&gt;INDEX(Cleaning_Reference!$F$6:$F$13,MATCH(D885,Cleaning_Reference!$A$6:$A$13,0)),INDEX(Cleaning_Reference!$F$6:$F$13,MATCH(D885,Cleaning_Reference!$A$6:$A$13,0)),Raw_Data!T885))</f>
        <v>1.18</v>
      </c>
      <c r="U885" s="15">
        <f>Raw_Data!U885</f>
        <v>4.07</v>
      </c>
      <c r="V885" s="15">
        <f>Raw_Data!V885</f>
        <v>80915</v>
      </c>
      <c r="W885" s="15">
        <f>Raw_Data!W885</f>
        <v>266346</v>
      </c>
      <c r="X885" s="15">
        <f>Raw_Data!X885</f>
        <v>329324</v>
      </c>
      <c r="Y885" s="15">
        <f>Raw_Data!Y885</f>
        <v>62978</v>
      </c>
      <c r="Z885" s="15">
        <f>Raw_Data!Z885</f>
        <v>1251</v>
      </c>
      <c r="AA885" s="15">
        <f>Raw_Data!AA885</f>
        <v>3.2530000000000001</v>
      </c>
      <c r="AB885" s="15">
        <f>Raw_Data!AB885</f>
        <v>58</v>
      </c>
      <c r="AC885" s="19" t="str">
        <f>IF(Raw_Data!G885="","Yes","No")</f>
        <v>No</v>
      </c>
      <c r="AD885" s="19" t="str">
        <f>IF(Raw_Data!L885="","Yes","No")</f>
        <v>No</v>
      </c>
      <c r="AE885" s="19" t="str">
        <f>IF(Raw_Data!T885="","Imputed",IF(Raw_Data!T885&gt;INDEX(Cleaning_Reference!$F$6:$F$13,MATCH(D885,Cleaning_Reference!$A$6:$A$13,0)),"Capped","Original"))</f>
        <v>Original</v>
      </c>
      <c r="AF885" s="21">
        <f t="shared" si="13"/>
        <v>4.07</v>
      </c>
    </row>
    <row r="886" spans="1:32" ht="15" customHeight="1" x14ac:dyDescent="0.3">
      <c r="A886" s="20" t="str">
        <f>Raw_Data!A886</f>
        <v>SF10885</v>
      </c>
      <c r="B886" s="15" t="str">
        <f>Raw_Data!B886</f>
        <v>Tamil Nadu</v>
      </c>
      <c r="C886" s="15" t="str">
        <f>Raw_Data!C886</f>
        <v>Warangal</v>
      </c>
      <c r="D886" s="15" t="str">
        <f>Raw_Data!D886</f>
        <v>Wheat</v>
      </c>
      <c r="E886" s="15" t="str">
        <f>Raw_Data!E886</f>
        <v>Rabi</v>
      </c>
      <c r="F886" s="15">
        <f>Raw_Data!F886</f>
        <v>5.0999999999999996</v>
      </c>
      <c r="G886" s="18">
        <f>IF(Raw_Data!G886="",ROUND(AVERAGEIFS(Raw_Data!$G$2:$G$4001,Raw_Data!$E$2:$E$4001,E886),1),Raw_Data!G886)</f>
        <v>195.8</v>
      </c>
      <c r="H886" s="15">
        <f>Raw_Data!H886</f>
        <v>27</v>
      </c>
      <c r="I886" s="15">
        <f>Raw_Data!I886</f>
        <v>64.3</v>
      </c>
      <c r="J886" s="15">
        <f>Raw_Data!J886</f>
        <v>8.3000000000000007</v>
      </c>
      <c r="K886" s="15">
        <f>Raw_Data!K886</f>
        <v>6.52</v>
      </c>
      <c r="L886" s="18">
        <f>IF(Raw_Data!L886="",ROUND(AVERAGEIFS(Raw_Data!$L$2:$L$4001,Raw_Data!$E$2:$E$4001,E886),1),Raw_Data!L886)</f>
        <v>15.4</v>
      </c>
      <c r="M886" s="15">
        <f>Raw_Data!M886</f>
        <v>108.2</v>
      </c>
      <c r="N886" s="15">
        <f>Raw_Data!N886</f>
        <v>78.400000000000006</v>
      </c>
      <c r="O886" s="15">
        <f>Raw_Data!O886</f>
        <v>74.5</v>
      </c>
      <c r="P886" s="15" t="str">
        <f>Raw_Data!P886</f>
        <v>Rainfed</v>
      </c>
      <c r="Q886" s="15">
        <f>Raw_Data!Q886</f>
        <v>203.9</v>
      </c>
      <c r="R886" s="15">
        <f>Raw_Data!R886</f>
        <v>4.67</v>
      </c>
      <c r="S886" s="15">
        <f>Raw_Data!S886</f>
        <v>0.87</v>
      </c>
      <c r="T886" s="18">
        <f>IF(Raw_Data!T886="",ROUND(AVERAGEIFS(Raw_Data!$T$2:$T$4001,Raw_Data!$E$2:$E$4001,E886,Raw_Data!$D$2:$D$4001,D886),2),IF(Raw_Data!T886&gt;INDEX(Cleaning_Reference!$F$6:$F$13,MATCH(D886,Cleaning_Reference!$A$6:$A$13,0)),INDEX(Cleaning_Reference!$F$6:$F$13,MATCH(D886,Cleaning_Reference!$A$6:$A$13,0)),Raw_Data!T886))</f>
        <v>2.0699999999999998</v>
      </c>
      <c r="U886" s="15">
        <f>Raw_Data!U886</f>
        <v>10.56</v>
      </c>
      <c r="V886" s="15">
        <f>Raw_Data!V886</f>
        <v>25654</v>
      </c>
      <c r="W886" s="15">
        <f>Raw_Data!W886</f>
        <v>290344</v>
      </c>
      <c r="X886" s="15">
        <f>Raw_Data!X886</f>
        <v>270906</v>
      </c>
      <c r="Y886" s="15">
        <f>Raw_Data!Y886</f>
        <v>-19438</v>
      </c>
      <c r="Z886" s="15">
        <f>Raw_Data!Z886</f>
        <v>1354</v>
      </c>
      <c r="AA886" s="15">
        <f>Raw_Data!AA886</f>
        <v>7.7990000000000004</v>
      </c>
      <c r="AB886" s="15">
        <f>Raw_Data!AB886</f>
        <v>38.1</v>
      </c>
      <c r="AC886" s="19" t="str">
        <f>IF(Raw_Data!G886="","Yes","No")</f>
        <v>No</v>
      </c>
      <c r="AD886" s="19" t="str">
        <f>IF(Raw_Data!L886="","Yes","No")</f>
        <v>No</v>
      </c>
      <c r="AE886" s="19" t="str">
        <f>IF(Raw_Data!T886="","Imputed",IF(Raw_Data!T886&gt;INDEX(Cleaning_Reference!$F$6:$F$13,MATCH(D886,Cleaning_Reference!$A$6:$A$13,0)),"Capped","Original"))</f>
        <v>Original</v>
      </c>
      <c r="AF886" s="21">
        <f t="shared" si="13"/>
        <v>10.56</v>
      </c>
    </row>
    <row r="887" spans="1:32" ht="15" customHeight="1" x14ac:dyDescent="0.3">
      <c r="A887" s="20" t="str">
        <f>Raw_Data!A887</f>
        <v>SF10886</v>
      </c>
      <c r="B887" s="15" t="str">
        <f>Raw_Data!B887</f>
        <v>Telangana</v>
      </c>
      <c r="C887" s="15" t="str">
        <f>Raw_Data!C887</f>
        <v>Erode</v>
      </c>
      <c r="D887" s="15" t="str">
        <f>Raw_Data!D887</f>
        <v>Wheat</v>
      </c>
      <c r="E887" s="15" t="str">
        <f>Raw_Data!E887</f>
        <v>Rabi</v>
      </c>
      <c r="F887" s="15">
        <f>Raw_Data!F887</f>
        <v>1.53</v>
      </c>
      <c r="G887" s="18">
        <f>IF(Raw_Data!G887="",ROUND(AVERAGEIFS(Raw_Data!$G$2:$G$4001,Raw_Data!$E$2:$E$4001,E887),1),Raw_Data!G887)</f>
        <v>414.9</v>
      </c>
      <c r="H887" s="15">
        <f>Raw_Data!H887</f>
        <v>23.3</v>
      </c>
      <c r="I887" s="15">
        <f>Raw_Data!I887</f>
        <v>65.099999999999994</v>
      </c>
      <c r="J887" s="15">
        <f>Raw_Data!J887</f>
        <v>7.6</v>
      </c>
      <c r="K887" s="15">
        <f>Raw_Data!K887</f>
        <v>7.59</v>
      </c>
      <c r="L887" s="18">
        <f>IF(Raw_Data!L887="",ROUND(AVERAGEIFS(Raw_Data!$L$2:$L$4001,Raw_Data!$E$2:$E$4001,E887),1),Raw_Data!L887)</f>
        <v>31.1</v>
      </c>
      <c r="M887" s="15">
        <f>Raw_Data!M887</f>
        <v>61.5</v>
      </c>
      <c r="N887" s="15">
        <f>Raw_Data!N887</f>
        <v>16.899999999999999</v>
      </c>
      <c r="O887" s="15">
        <f>Raw_Data!O887</f>
        <v>114.3</v>
      </c>
      <c r="P887" s="15" t="str">
        <f>Raw_Data!P887</f>
        <v>Rainfed</v>
      </c>
      <c r="Q887" s="15">
        <f>Raw_Data!Q887</f>
        <v>155.69999999999999</v>
      </c>
      <c r="R887" s="15">
        <f>Raw_Data!R887</f>
        <v>5.12</v>
      </c>
      <c r="S887" s="15">
        <f>Raw_Data!S887</f>
        <v>0.95</v>
      </c>
      <c r="T887" s="18">
        <f>IF(Raw_Data!T887="",ROUND(AVERAGEIFS(Raw_Data!$T$2:$T$4001,Raw_Data!$E$2:$E$4001,E887,Raw_Data!$D$2:$D$4001,D887),2),IF(Raw_Data!T887&gt;INDEX(Cleaning_Reference!$F$6:$F$13,MATCH(D887,Cleaning_Reference!$A$6:$A$13,0)),INDEX(Cleaning_Reference!$F$6:$F$13,MATCH(D887,Cleaning_Reference!$A$6:$A$13,0)),Raw_Data!T887))</f>
        <v>0.77</v>
      </c>
      <c r="U887" s="15">
        <f>Raw_Data!U887</f>
        <v>1.18</v>
      </c>
      <c r="V887" s="15">
        <f>Raw_Data!V887</f>
        <v>25458</v>
      </c>
      <c r="W887" s="15">
        <f>Raw_Data!W887</f>
        <v>96327</v>
      </c>
      <c r="X887" s="15">
        <f>Raw_Data!X887</f>
        <v>30040</v>
      </c>
      <c r="Y887" s="15">
        <f>Raw_Data!Y887</f>
        <v>-66287</v>
      </c>
      <c r="Z887" s="15">
        <f>Raw_Data!Z887</f>
        <v>476</v>
      </c>
      <c r="AA887" s="15">
        <f>Raw_Data!AA887</f>
        <v>2.4790000000000001</v>
      </c>
      <c r="AB887" s="15">
        <f>Raw_Data!AB887</f>
        <v>46.5</v>
      </c>
      <c r="AC887" s="19" t="str">
        <f>IF(Raw_Data!G887="","Yes","No")</f>
        <v>No</v>
      </c>
      <c r="AD887" s="19" t="str">
        <f>IF(Raw_Data!L887="","Yes","No")</f>
        <v>No</v>
      </c>
      <c r="AE887" s="19" t="str">
        <f>IF(Raw_Data!T887="","Imputed",IF(Raw_Data!T887&gt;INDEX(Cleaning_Reference!$F$6:$F$13,MATCH(D887,Cleaning_Reference!$A$6:$A$13,0)),"Capped","Original"))</f>
        <v>Original</v>
      </c>
      <c r="AF887" s="21">
        <f t="shared" si="13"/>
        <v>1.18</v>
      </c>
    </row>
    <row r="888" spans="1:32" ht="15" customHeight="1" x14ac:dyDescent="0.3">
      <c r="A888" s="20" t="str">
        <f>Raw_Data!A888</f>
        <v>SF10887</v>
      </c>
      <c r="B888" s="15" t="str">
        <f>Raw_Data!B888</f>
        <v>Telangana</v>
      </c>
      <c r="C888" s="15" t="str">
        <f>Raw_Data!C888</f>
        <v>Erode</v>
      </c>
      <c r="D888" s="15" t="str">
        <f>Raw_Data!D888</f>
        <v>Rice</v>
      </c>
      <c r="E888" s="15" t="str">
        <f>Raw_Data!E888</f>
        <v>Kharif</v>
      </c>
      <c r="F888" s="15">
        <f>Raw_Data!F888</f>
        <v>12.38</v>
      </c>
      <c r="G888" s="18">
        <f>IF(Raw_Data!G888="",ROUND(AVERAGEIFS(Raw_Data!$G$2:$G$4001,Raw_Data!$E$2:$E$4001,E888),1),Raw_Data!G888)</f>
        <v>714</v>
      </c>
      <c r="H888" s="15">
        <f>Raw_Data!H888</f>
        <v>26.1</v>
      </c>
      <c r="I888" s="15">
        <f>Raw_Data!I888</f>
        <v>72.900000000000006</v>
      </c>
      <c r="J888" s="15">
        <f>Raw_Data!J888</f>
        <v>7.1</v>
      </c>
      <c r="K888" s="15">
        <f>Raw_Data!K888</f>
        <v>6.28</v>
      </c>
      <c r="L888" s="18">
        <f>IF(Raw_Data!L888="",ROUND(AVERAGEIFS(Raw_Data!$L$2:$L$4001,Raw_Data!$E$2:$E$4001,E888),1),Raw_Data!L888)</f>
        <v>24.5</v>
      </c>
      <c r="M888" s="15">
        <f>Raw_Data!M888</f>
        <v>89.9</v>
      </c>
      <c r="N888" s="15">
        <f>Raw_Data!N888</f>
        <v>54.8</v>
      </c>
      <c r="O888" s="15">
        <f>Raw_Data!O888</f>
        <v>112.2</v>
      </c>
      <c r="P888" s="15" t="str">
        <f>Raw_Data!P888</f>
        <v>Flood</v>
      </c>
      <c r="Q888" s="15">
        <f>Raw_Data!Q888</f>
        <v>113.4</v>
      </c>
      <c r="R888" s="15">
        <f>Raw_Data!R888</f>
        <v>3.96</v>
      </c>
      <c r="S888" s="15">
        <f>Raw_Data!S888</f>
        <v>0.87</v>
      </c>
      <c r="T888" s="18">
        <f>IF(Raw_Data!T888="",ROUND(AVERAGEIFS(Raw_Data!$T$2:$T$4001,Raw_Data!$E$2:$E$4001,E888,Raw_Data!$D$2:$D$4001,D888),2),IF(Raw_Data!T888&gt;INDEX(Cleaning_Reference!$F$6:$F$13,MATCH(D888,Cleaning_Reference!$A$6:$A$13,0)),INDEX(Cleaning_Reference!$F$6:$F$13,MATCH(D888,Cleaning_Reference!$A$6:$A$13,0)),Raw_Data!T888))</f>
        <v>3.44</v>
      </c>
      <c r="U888" s="15">
        <f>Raw_Data!U888</f>
        <v>42.59</v>
      </c>
      <c r="V888" s="15">
        <f>Raw_Data!V888</f>
        <v>18621</v>
      </c>
      <c r="W888" s="15">
        <f>Raw_Data!W888</f>
        <v>753179</v>
      </c>
      <c r="X888" s="15">
        <f>Raw_Data!X888</f>
        <v>793068</v>
      </c>
      <c r="Y888" s="15">
        <f>Raw_Data!Y888</f>
        <v>39889</v>
      </c>
      <c r="Z888" s="15">
        <f>Raw_Data!Z888</f>
        <v>25114</v>
      </c>
      <c r="AA888" s="15">
        <f>Raw_Data!AA888</f>
        <v>1.696</v>
      </c>
      <c r="AB888" s="15">
        <f>Raw_Data!AB888</f>
        <v>60</v>
      </c>
      <c r="AC888" s="19" t="str">
        <f>IF(Raw_Data!G888="","Yes","No")</f>
        <v>No</v>
      </c>
      <c r="AD888" s="19" t="str">
        <f>IF(Raw_Data!L888="","Yes","No")</f>
        <v>No</v>
      </c>
      <c r="AE888" s="19" t="str">
        <f>IF(Raw_Data!T888="","Imputed",IF(Raw_Data!T888&gt;INDEX(Cleaning_Reference!$F$6:$F$13,MATCH(D888,Cleaning_Reference!$A$6:$A$13,0)),"Capped","Original"))</f>
        <v>Original</v>
      </c>
      <c r="AF888" s="21">
        <f t="shared" si="13"/>
        <v>42.59</v>
      </c>
    </row>
    <row r="889" spans="1:32" ht="15" customHeight="1" x14ac:dyDescent="0.3">
      <c r="A889" s="20" t="str">
        <f>Raw_Data!A889</f>
        <v>SF10888</v>
      </c>
      <c r="B889" s="15" t="str">
        <f>Raw_Data!B889</f>
        <v>Tamil Nadu</v>
      </c>
      <c r="C889" s="15" t="str">
        <f>Raw_Data!C889</f>
        <v>Nalgonda</v>
      </c>
      <c r="D889" s="15" t="str">
        <f>Raw_Data!D889</f>
        <v>Wheat</v>
      </c>
      <c r="E889" s="15" t="str">
        <f>Raw_Data!E889</f>
        <v>Rabi</v>
      </c>
      <c r="F889" s="15">
        <f>Raw_Data!F889</f>
        <v>8</v>
      </c>
      <c r="G889" s="18">
        <f>IF(Raw_Data!G889="",ROUND(AVERAGEIFS(Raw_Data!$G$2:$G$4001,Raw_Data!$E$2:$E$4001,E889),1),Raw_Data!G889)</f>
        <v>694.6</v>
      </c>
      <c r="H889" s="15">
        <f>Raw_Data!H889</f>
        <v>23.2</v>
      </c>
      <c r="I889" s="15">
        <f>Raw_Data!I889</f>
        <v>34.5</v>
      </c>
      <c r="J889" s="15">
        <f>Raw_Data!J889</f>
        <v>7.3</v>
      </c>
      <c r="K889" s="15">
        <f>Raw_Data!K889</f>
        <v>7.13</v>
      </c>
      <c r="L889" s="18">
        <f>IF(Raw_Data!L889="",ROUND(AVERAGEIFS(Raw_Data!$L$2:$L$4001,Raw_Data!$E$2:$E$4001,E889),1),Raw_Data!L889)</f>
        <v>29.5</v>
      </c>
      <c r="M889" s="15">
        <f>Raw_Data!M889</f>
        <v>161.5</v>
      </c>
      <c r="N889" s="15">
        <f>Raw_Data!N889</f>
        <v>68.5</v>
      </c>
      <c r="O889" s="15">
        <f>Raw_Data!O889</f>
        <v>94.9</v>
      </c>
      <c r="P889" s="15" t="str">
        <f>Raw_Data!P889</f>
        <v>Drip</v>
      </c>
      <c r="Q889" s="15">
        <f>Raw_Data!Q889</f>
        <v>200.6</v>
      </c>
      <c r="R889" s="15">
        <f>Raw_Data!R889</f>
        <v>8.9499999999999993</v>
      </c>
      <c r="S889" s="15">
        <f>Raw_Data!S889</f>
        <v>0.9</v>
      </c>
      <c r="T889" s="18">
        <f>IF(Raw_Data!T889="",ROUND(AVERAGEIFS(Raw_Data!$T$2:$T$4001,Raw_Data!$E$2:$E$4001,E889,Raw_Data!$D$2:$D$4001,D889),2),IF(Raw_Data!T889&gt;INDEX(Cleaning_Reference!$F$6:$F$13,MATCH(D889,Cleaning_Reference!$A$6:$A$13,0)),INDEX(Cleaning_Reference!$F$6:$F$13,MATCH(D889,Cleaning_Reference!$A$6:$A$13,0)),Raw_Data!T889))</f>
        <v>3.04</v>
      </c>
      <c r="U889" s="15">
        <f>Raw_Data!U889</f>
        <v>24.32</v>
      </c>
      <c r="V889" s="15">
        <f>Raw_Data!V889</f>
        <v>22741</v>
      </c>
      <c r="W889" s="15">
        <f>Raw_Data!W889</f>
        <v>597345</v>
      </c>
      <c r="X889" s="15">
        <f>Raw_Data!X889</f>
        <v>553061</v>
      </c>
      <c r="Y889" s="15">
        <f>Raw_Data!Y889</f>
        <v>-44284</v>
      </c>
      <c r="Z889" s="15">
        <f>Raw_Data!Z889</f>
        <v>3656</v>
      </c>
      <c r="AA889" s="15">
        <f>Raw_Data!AA889</f>
        <v>6.6520000000000001</v>
      </c>
      <c r="AB889" s="15">
        <f>Raw_Data!AB889</f>
        <v>40.5</v>
      </c>
      <c r="AC889" s="19" t="str">
        <f>IF(Raw_Data!G889="","Yes","No")</f>
        <v>No</v>
      </c>
      <c r="AD889" s="19" t="str">
        <f>IF(Raw_Data!L889="","Yes","No")</f>
        <v>No</v>
      </c>
      <c r="AE889" s="19" t="str">
        <f>IF(Raw_Data!T889="","Imputed",IF(Raw_Data!T889&gt;INDEX(Cleaning_Reference!$F$6:$F$13,MATCH(D889,Cleaning_Reference!$A$6:$A$13,0)),"Capped","Original"))</f>
        <v>Original</v>
      </c>
      <c r="AF889" s="21">
        <f t="shared" si="13"/>
        <v>24.32</v>
      </c>
    </row>
    <row r="890" spans="1:32" ht="15" customHeight="1" x14ac:dyDescent="0.3">
      <c r="A890" s="20" t="str">
        <f>Raw_Data!A890</f>
        <v>SF10889</v>
      </c>
      <c r="B890" s="15" t="str">
        <f>Raw_Data!B890</f>
        <v>Madhya Pradesh</v>
      </c>
      <c r="C890" s="15" t="str">
        <f>Raw_Data!C890</f>
        <v>Nalgonda</v>
      </c>
      <c r="D890" s="15" t="str">
        <f>Raw_Data!D890</f>
        <v>Chilli</v>
      </c>
      <c r="E890" s="15" t="str">
        <f>Raw_Data!E890</f>
        <v>Rabi</v>
      </c>
      <c r="F890" s="15">
        <f>Raw_Data!F890</f>
        <v>12.06</v>
      </c>
      <c r="G890" s="18">
        <f>IF(Raw_Data!G890="",ROUND(AVERAGEIFS(Raw_Data!$G$2:$G$4001,Raw_Data!$E$2:$E$4001,E890),1),Raw_Data!G890)</f>
        <v>428.4</v>
      </c>
      <c r="H890" s="15">
        <f>Raw_Data!H890</f>
        <v>27.4</v>
      </c>
      <c r="I890" s="15">
        <f>Raw_Data!I890</f>
        <v>70.7</v>
      </c>
      <c r="J890" s="15">
        <f>Raw_Data!J890</f>
        <v>8.8000000000000007</v>
      </c>
      <c r="K890" s="15">
        <f>Raw_Data!K890</f>
        <v>6.94</v>
      </c>
      <c r="L890" s="18">
        <f>IF(Raw_Data!L890="",ROUND(AVERAGEIFS(Raw_Data!$L$2:$L$4001,Raw_Data!$E$2:$E$4001,E890),1),Raw_Data!L890)</f>
        <v>20.5</v>
      </c>
      <c r="M890" s="15">
        <f>Raw_Data!M890</f>
        <v>102.8</v>
      </c>
      <c r="N890" s="15">
        <f>Raw_Data!N890</f>
        <v>31.3</v>
      </c>
      <c r="O890" s="15">
        <f>Raw_Data!O890</f>
        <v>141.19999999999999</v>
      </c>
      <c r="P890" s="15" t="str">
        <f>Raw_Data!P890</f>
        <v>Rainfed</v>
      </c>
      <c r="Q890" s="15">
        <f>Raw_Data!Q890</f>
        <v>189.4</v>
      </c>
      <c r="R890" s="15">
        <f>Raw_Data!R890</f>
        <v>6.48</v>
      </c>
      <c r="S890" s="15">
        <f>Raw_Data!S890</f>
        <v>0.78</v>
      </c>
      <c r="T890" s="18">
        <f>IF(Raw_Data!T890="",ROUND(AVERAGEIFS(Raw_Data!$T$2:$T$4001,Raw_Data!$E$2:$E$4001,E890,Raw_Data!$D$2:$D$4001,D890),2),IF(Raw_Data!T890&gt;INDEX(Cleaning_Reference!$F$6:$F$13,MATCH(D890,Cleaning_Reference!$A$6:$A$13,0)),INDEX(Cleaning_Reference!$F$6:$F$13,MATCH(D890,Cleaning_Reference!$A$6:$A$13,0)),Raw_Data!T890))</f>
        <v>2.0099999999999998</v>
      </c>
      <c r="U890" s="15">
        <f>Raw_Data!U890</f>
        <v>24.24</v>
      </c>
      <c r="V890" s="15">
        <f>Raw_Data!V890</f>
        <v>87689</v>
      </c>
      <c r="W890" s="15">
        <f>Raw_Data!W890</f>
        <v>889305</v>
      </c>
      <c r="X890" s="15">
        <f>Raw_Data!X890</f>
        <v>2125581</v>
      </c>
      <c r="Y890" s="15">
        <f>Raw_Data!Y890</f>
        <v>1236276</v>
      </c>
      <c r="Z890" s="15">
        <f>Raw_Data!Z890</f>
        <v>3460</v>
      </c>
      <c r="AA890" s="15">
        <f>Raw_Data!AA890</f>
        <v>7.0060000000000002</v>
      </c>
      <c r="AB890" s="15">
        <f>Raw_Data!AB890</f>
        <v>50.9</v>
      </c>
      <c r="AC890" s="19" t="str">
        <f>IF(Raw_Data!G890="","Yes","No")</f>
        <v>No</v>
      </c>
      <c r="AD890" s="19" t="str">
        <f>IF(Raw_Data!L890="","Yes","No")</f>
        <v>No</v>
      </c>
      <c r="AE890" s="19" t="str">
        <f>IF(Raw_Data!T890="","Imputed",IF(Raw_Data!T890&gt;INDEX(Cleaning_Reference!$F$6:$F$13,MATCH(D890,Cleaning_Reference!$A$6:$A$13,0)),"Capped","Original"))</f>
        <v>Original</v>
      </c>
      <c r="AF890" s="21">
        <f t="shared" si="13"/>
        <v>24.24</v>
      </c>
    </row>
    <row r="891" spans="1:32" ht="15" customHeight="1" x14ac:dyDescent="0.3">
      <c r="A891" s="20" t="str">
        <f>Raw_Data!A891</f>
        <v>SF10890</v>
      </c>
      <c r="B891" s="15" t="str">
        <f>Raw_Data!B891</f>
        <v>Punjab</v>
      </c>
      <c r="C891" s="15" t="str">
        <f>Raw_Data!C891</f>
        <v>Erode</v>
      </c>
      <c r="D891" s="15" t="str">
        <f>Raw_Data!D891</f>
        <v>Chilli</v>
      </c>
      <c r="E891" s="15" t="str">
        <f>Raw_Data!E891</f>
        <v>Kharif</v>
      </c>
      <c r="F891" s="15">
        <f>Raw_Data!F891</f>
        <v>1.94</v>
      </c>
      <c r="G891" s="18">
        <f>IF(Raw_Data!G891="",ROUND(AVERAGEIFS(Raw_Data!$G$2:$G$4001,Raw_Data!$E$2:$E$4001,E891),1),Raw_Data!G891)</f>
        <v>1287.5999999999999</v>
      </c>
      <c r="H891" s="15">
        <f>Raw_Data!H891</f>
        <v>23.5</v>
      </c>
      <c r="I891" s="15">
        <f>Raw_Data!I891</f>
        <v>73.5</v>
      </c>
      <c r="J891" s="15">
        <f>Raw_Data!J891</f>
        <v>7.5</v>
      </c>
      <c r="K891" s="15">
        <f>Raw_Data!K891</f>
        <v>6.65</v>
      </c>
      <c r="L891" s="18">
        <f>IF(Raw_Data!L891="",ROUND(AVERAGEIFS(Raw_Data!$L$2:$L$4001,Raw_Data!$E$2:$E$4001,E891),1),Raw_Data!L891)</f>
        <v>38.700000000000003</v>
      </c>
      <c r="M891" s="15">
        <f>Raw_Data!M891</f>
        <v>103.1</v>
      </c>
      <c r="N891" s="15">
        <f>Raw_Data!N891</f>
        <v>61.1</v>
      </c>
      <c r="O891" s="15">
        <f>Raw_Data!O891</f>
        <v>92.5</v>
      </c>
      <c r="P891" s="15" t="str">
        <f>Raw_Data!P891</f>
        <v>Rainfed</v>
      </c>
      <c r="Q891" s="15">
        <f>Raw_Data!Q891</f>
        <v>197</v>
      </c>
      <c r="R891" s="15">
        <f>Raw_Data!R891</f>
        <v>3.83</v>
      </c>
      <c r="S891" s="15">
        <f>Raw_Data!S891</f>
        <v>0.91</v>
      </c>
      <c r="T891" s="18">
        <f>IF(Raw_Data!T891="",ROUND(AVERAGEIFS(Raw_Data!$T$2:$T$4001,Raw_Data!$E$2:$E$4001,E891,Raw_Data!$D$2:$D$4001,D891),2),IF(Raw_Data!T891&gt;INDEX(Cleaning_Reference!$F$6:$F$13,MATCH(D891,Cleaning_Reference!$A$6:$A$13,0)),INDEX(Cleaning_Reference!$F$6:$F$13,MATCH(D891,Cleaning_Reference!$A$6:$A$13,0)),Raw_Data!T891))</f>
        <v>1.57</v>
      </c>
      <c r="U891" s="15">
        <f>Raw_Data!U891</f>
        <v>3.05</v>
      </c>
      <c r="V891" s="15">
        <f>Raw_Data!V891</f>
        <v>102739</v>
      </c>
      <c r="W891" s="15">
        <f>Raw_Data!W891</f>
        <v>125383</v>
      </c>
      <c r="X891" s="15">
        <f>Raw_Data!X891</f>
        <v>313354</v>
      </c>
      <c r="Y891" s="15">
        <f>Raw_Data!Y891</f>
        <v>187971</v>
      </c>
      <c r="Z891" s="15">
        <f>Raw_Data!Z891</f>
        <v>753</v>
      </c>
      <c r="AA891" s="15">
        <f>Raw_Data!AA891</f>
        <v>4.05</v>
      </c>
      <c r="AB891" s="15">
        <f>Raw_Data!AB891</f>
        <v>65.2</v>
      </c>
      <c r="AC891" s="19" t="str">
        <f>IF(Raw_Data!G891="","Yes","No")</f>
        <v>No</v>
      </c>
      <c r="AD891" s="19" t="str">
        <f>IF(Raw_Data!L891="","Yes","No")</f>
        <v>No</v>
      </c>
      <c r="AE891" s="19" t="str">
        <f>IF(Raw_Data!T891="","Imputed",IF(Raw_Data!T891&gt;INDEX(Cleaning_Reference!$F$6:$F$13,MATCH(D891,Cleaning_Reference!$A$6:$A$13,0)),"Capped","Original"))</f>
        <v>Original</v>
      </c>
      <c r="AF891" s="21">
        <f t="shared" si="13"/>
        <v>3.05</v>
      </c>
    </row>
    <row r="892" spans="1:32" ht="15" customHeight="1" x14ac:dyDescent="0.3">
      <c r="A892" s="20" t="str">
        <f>Raw_Data!A892</f>
        <v>SF10891</v>
      </c>
      <c r="B892" s="15" t="str">
        <f>Raw_Data!B892</f>
        <v>Tamil Nadu</v>
      </c>
      <c r="C892" s="15" t="str">
        <f>Raw_Data!C892</f>
        <v>Nalgonda</v>
      </c>
      <c r="D892" s="15" t="str">
        <f>Raw_Data!D892</f>
        <v>Rice</v>
      </c>
      <c r="E892" s="15" t="str">
        <f>Raw_Data!E892</f>
        <v>Rabi</v>
      </c>
      <c r="F892" s="15">
        <f>Raw_Data!F892</f>
        <v>5.82</v>
      </c>
      <c r="G892" s="18">
        <f>IF(Raw_Data!G892="",ROUND(AVERAGEIFS(Raw_Data!$G$2:$G$4001,Raw_Data!$E$2:$E$4001,E892),1),Raw_Data!G892)</f>
        <v>628.20000000000005</v>
      </c>
      <c r="H892" s="15">
        <f>Raw_Data!H892</f>
        <v>26.5</v>
      </c>
      <c r="I892" s="15">
        <f>Raw_Data!I892</f>
        <v>63</v>
      </c>
      <c r="J892" s="15">
        <f>Raw_Data!J892</f>
        <v>7</v>
      </c>
      <c r="K892" s="15">
        <f>Raw_Data!K892</f>
        <v>6.78</v>
      </c>
      <c r="L892" s="18">
        <f>IF(Raw_Data!L892="",ROUND(AVERAGEIFS(Raw_Data!$L$2:$L$4001,Raw_Data!$E$2:$E$4001,E892),1),Raw_Data!L892)</f>
        <v>17.7</v>
      </c>
      <c r="M892" s="15">
        <f>Raw_Data!M892</f>
        <v>118.9</v>
      </c>
      <c r="N892" s="15">
        <f>Raw_Data!N892</f>
        <v>87.5</v>
      </c>
      <c r="O892" s="15">
        <f>Raw_Data!O892</f>
        <v>131.1</v>
      </c>
      <c r="P892" s="15" t="str">
        <f>Raw_Data!P892</f>
        <v>Rainfed</v>
      </c>
      <c r="Q892" s="15">
        <f>Raw_Data!Q892</f>
        <v>118.4</v>
      </c>
      <c r="R892" s="15">
        <f>Raw_Data!R892</f>
        <v>7.16</v>
      </c>
      <c r="S892" s="15">
        <f>Raw_Data!S892</f>
        <v>0.85</v>
      </c>
      <c r="T892" s="18">
        <f>IF(Raw_Data!T892="",ROUND(AVERAGEIFS(Raw_Data!$T$2:$T$4001,Raw_Data!$E$2:$E$4001,E892,Raw_Data!$D$2:$D$4001,D892),2),IF(Raw_Data!T892&gt;INDEX(Cleaning_Reference!$F$6:$F$13,MATCH(D892,Cleaning_Reference!$A$6:$A$13,0)),INDEX(Cleaning_Reference!$F$6:$F$13,MATCH(D892,Cleaning_Reference!$A$6:$A$13,0)),Raw_Data!T892))</f>
        <v>4.1900000000000004</v>
      </c>
      <c r="U892" s="15">
        <f>Raw_Data!U892</f>
        <v>24.39</v>
      </c>
      <c r="V892" s="15">
        <f>Raw_Data!V892</f>
        <v>21583</v>
      </c>
      <c r="W892" s="15">
        <f>Raw_Data!W892</f>
        <v>320010</v>
      </c>
      <c r="X892" s="15">
        <f>Raw_Data!X892</f>
        <v>526409</v>
      </c>
      <c r="Y892" s="15">
        <f>Raw_Data!Y892</f>
        <v>206399</v>
      </c>
      <c r="Z892" s="15">
        <f>Raw_Data!Z892</f>
        <v>4505</v>
      </c>
      <c r="AA892" s="15">
        <f>Raw_Data!AA892</f>
        <v>5.4139999999999997</v>
      </c>
      <c r="AB892" s="15">
        <f>Raw_Data!AB892</f>
        <v>39.799999999999997</v>
      </c>
      <c r="AC892" s="19" t="str">
        <f>IF(Raw_Data!G892="","Yes","No")</f>
        <v>No</v>
      </c>
      <c r="AD892" s="19" t="str">
        <f>IF(Raw_Data!L892="","Yes","No")</f>
        <v>No</v>
      </c>
      <c r="AE892" s="19" t="str">
        <f>IF(Raw_Data!T892="","Imputed",IF(Raw_Data!T892&gt;INDEX(Cleaning_Reference!$F$6:$F$13,MATCH(D892,Cleaning_Reference!$A$6:$A$13,0)),"Capped","Original"))</f>
        <v>Original</v>
      </c>
      <c r="AF892" s="21">
        <f t="shared" si="13"/>
        <v>24.39</v>
      </c>
    </row>
    <row r="893" spans="1:32" ht="15" customHeight="1" x14ac:dyDescent="0.3">
      <c r="A893" s="20" t="str">
        <f>Raw_Data!A893</f>
        <v>SF10892</v>
      </c>
      <c r="B893" s="15" t="str">
        <f>Raw_Data!B893</f>
        <v>Telangana</v>
      </c>
      <c r="C893" s="15" t="str">
        <f>Raw_Data!C893</f>
        <v>Indore</v>
      </c>
      <c r="D893" s="15" t="str">
        <f>Raw_Data!D893</f>
        <v>Maize</v>
      </c>
      <c r="E893" s="15" t="str">
        <f>Raw_Data!E893</f>
        <v>Zaid</v>
      </c>
      <c r="F893" s="15">
        <f>Raw_Data!F893</f>
        <v>12.22</v>
      </c>
      <c r="G893" s="18">
        <f>IF(Raw_Data!G893="",ROUND(AVERAGEIFS(Raw_Data!$G$2:$G$4001,Raw_Data!$E$2:$E$4001,E893),1),Raw_Data!G893)</f>
        <v>321.3</v>
      </c>
      <c r="H893" s="15">
        <f>Raw_Data!H893</f>
        <v>35.9</v>
      </c>
      <c r="I893" s="15">
        <f>Raw_Data!I893</f>
        <v>49.9</v>
      </c>
      <c r="J893" s="15">
        <f>Raw_Data!J893</f>
        <v>8.3000000000000007</v>
      </c>
      <c r="K893" s="15">
        <f>Raw_Data!K893</f>
        <v>5.93</v>
      </c>
      <c r="L893" s="18">
        <f>IF(Raw_Data!L893="",ROUND(AVERAGEIFS(Raw_Data!$L$2:$L$4001,Raw_Data!$E$2:$E$4001,E893),1),Raw_Data!L893)</f>
        <v>19</v>
      </c>
      <c r="M893" s="15">
        <f>Raw_Data!M893</f>
        <v>146.4</v>
      </c>
      <c r="N893" s="15">
        <f>Raw_Data!N893</f>
        <v>74.2</v>
      </c>
      <c r="O893" s="15">
        <f>Raw_Data!O893</f>
        <v>106.3</v>
      </c>
      <c r="P893" s="15" t="str">
        <f>Raw_Data!P893</f>
        <v>Flood</v>
      </c>
      <c r="Q893" s="15">
        <f>Raw_Data!Q893</f>
        <v>164.8</v>
      </c>
      <c r="R893" s="15">
        <f>Raw_Data!R893</f>
        <v>7.37</v>
      </c>
      <c r="S893" s="15">
        <f>Raw_Data!S893</f>
        <v>0.93</v>
      </c>
      <c r="T893" s="18">
        <f>IF(Raw_Data!T893="",ROUND(AVERAGEIFS(Raw_Data!$T$2:$T$4001,Raw_Data!$E$2:$E$4001,E893,Raw_Data!$D$2:$D$4001,D893),2),IF(Raw_Data!T893&gt;INDEX(Cleaning_Reference!$F$6:$F$13,MATCH(D893,Cleaning_Reference!$A$6:$A$13,0)),INDEX(Cleaning_Reference!$F$6:$F$13,MATCH(D893,Cleaning_Reference!$A$6:$A$13,0)),Raw_Data!T893))</f>
        <v>1.57</v>
      </c>
      <c r="U893" s="15">
        <f>Raw_Data!U893</f>
        <v>19.190000000000001</v>
      </c>
      <c r="V893" s="15">
        <f>Raw_Data!V893</f>
        <v>22419</v>
      </c>
      <c r="W893" s="15">
        <f>Raw_Data!W893</f>
        <v>769431</v>
      </c>
      <c r="X893" s="15">
        <f>Raw_Data!X893</f>
        <v>430221</v>
      </c>
      <c r="Y893" s="15">
        <f>Raw_Data!Y893</f>
        <v>-339210</v>
      </c>
      <c r="Z893" s="15">
        <f>Raw_Data!Z893</f>
        <v>7786</v>
      </c>
      <c r="AA893" s="15">
        <f>Raw_Data!AA893</f>
        <v>2.4649999999999999</v>
      </c>
      <c r="AB893" s="15">
        <f>Raw_Data!AB893</f>
        <v>24.7</v>
      </c>
      <c r="AC893" s="19" t="str">
        <f>IF(Raw_Data!G893="","Yes","No")</f>
        <v>No</v>
      </c>
      <c r="AD893" s="19" t="str">
        <f>IF(Raw_Data!L893="","Yes","No")</f>
        <v>No</v>
      </c>
      <c r="AE893" s="19" t="str">
        <f>IF(Raw_Data!T893="","Imputed",IF(Raw_Data!T893&gt;INDEX(Cleaning_Reference!$F$6:$F$13,MATCH(D893,Cleaning_Reference!$A$6:$A$13,0)),"Capped","Original"))</f>
        <v>Original</v>
      </c>
      <c r="AF893" s="21">
        <f t="shared" si="13"/>
        <v>19.190000000000001</v>
      </c>
    </row>
    <row r="894" spans="1:32" ht="15" customHeight="1" x14ac:dyDescent="0.3">
      <c r="A894" s="20" t="str">
        <f>Raw_Data!A894</f>
        <v>SF10893</v>
      </c>
      <c r="B894" s="15" t="str">
        <f>Raw_Data!B894</f>
        <v>Telangana</v>
      </c>
      <c r="C894" s="15" t="str">
        <f>Raw_Data!C894</f>
        <v>Nalgonda</v>
      </c>
      <c r="D894" s="15" t="str">
        <f>Raw_Data!D894</f>
        <v>Sugarcane</v>
      </c>
      <c r="E894" s="15" t="str">
        <f>Raw_Data!E894</f>
        <v>Zaid</v>
      </c>
      <c r="F894" s="15">
        <f>Raw_Data!F894</f>
        <v>14.6</v>
      </c>
      <c r="G894" s="18">
        <f>IF(Raw_Data!G894="",ROUND(AVERAGEIFS(Raw_Data!$G$2:$G$4001,Raw_Data!$E$2:$E$4001,E894),1),Raw_Data!G894)</f>
        <v>376.9</v>
      </c>
      <c r="H894" s="15">
        <f>Raw_Data!H894</f>
        <v>31.1</v>
      </c>
      <c r="I894" s="15">
        <f>Raw_Data!I894</f>
        <v>39.5</v>
      </c>
      <c r="J894" s="15">
        <f>Raw_Data!J894</f>
        <v>9</v>
      </c>
      <c r="K894" s="15">
        <f>Raw_Data!K894</f>
        <v>6.56</v>
      </c>
      <c r="L894" s="18">
        <f>IF(Raw_Data!L894="",ROUND(AVERAGEIFS(Raw_Data!$L$2:$L$4001,Raw_Data!$E$2:$E$4001,E894),1),Raw_Data!L894)</f>
        <v>17.2</v>
      </c>
      <c r="M894" s="15">
        <f>Raw_Data!M894</f>
        <v>65.2</v>
      </c>
      <c r="N894" s="15">
        <f>Raw_Data!N894</f>
        <v>76.3</v>
      </c>
      <c r="O894" s="15">
        <f>Raw_Data!O894</f>
        <v>146.80000000000001</v>
      </c>
      <c r="P894" s="15" t="str">
        <f>Raw_Data!P894</f>
        <v>Rainfed</v>
      </c>
      <c r="Q894" s="15">
        <f>Raw_Data!Q894</f>
        <v>175</v>
      </c>
      <c r="R894" s="15">
        <f>Raw_Data!R894</f>
        <v>5.67</v>
      </c>
      <c r="S894" s="15">
        <f>Raw_Data!S894</f>
        <v>0.98</v>
      </c>
      <c r="T894" s="18">
        <f>IF(Raw_Data!T894="",ROUND(AVERAGEIFS(Raw_Data!$T$2:$T$4001,Raw_Data!$E$2:$E$4001,E894,Raw_Data!$D$2:$D$4001,D894),2),IF(Raw_Data!T894&gt;INDEX(Cleaning_Reference!$F$6:$F$13,MATCH(D894,Cleaning_Reference!$A$6:$A$13,0)),INDEX(Cleaning_Reference!$F$6:$F$13,MATCH(D894,Cleaning_Reference!$A$6:$A$13,0)),Raw_Data!T894))</f>
        <v>40.840000000000003</v>
      </c>
      <c r="U894" s="15">
        <f>Raw_Data!U894</f>
        <v>596.26</v>
      </c>
      <c r="V894" s="15">
        <f>Raw_Data!V894</f>
        <v>3235</v>
      </c>
      <c r="W894" s="15">
        <f>Raw_Data!W894</f>
        <v>1021678</v>
      </c>
      <c r="X894" s="15">
        <f>Raw_Data!X894</f>
        <v>1928901</v>
      </c>
      <c r="Y894" s="15">
        <f>Raw_Data!Y894</f>
        <v>907223</v>
      </c>
      <c r="Z894" s="15">
        <f>Raw_Data!Z894</f>
        <v>15719</v>
      </c>
      <c r="AA894" s="15">
        <f>Raw_Data!AA894</f>
        <v>37.932000000000002</v>
      </c>
      <c r="AB894" s="15">
        <f>Raw_Data!AB894</f>
        <v>35</v>
      </c>
      <c r="AC894" s="19" t="str">
        <f>IF(Raw_Data!G894="","Yes","No")</f>
        <v>No</v>
      </c>
      <c r="AD894" s="19" t="str">
        <f>IF(Raw_Data!L894="","Yes","No")</f>
        <v>No</v>
      </c>
      <c r="AE894" s="19" t="str">
        <f>IF(Raw_Data!T894="","Imputed",IF(Raw_Data!T894&gt;INDEX(Cleaning_Reference!$F$6:$F$13,MATCH(D894,Cleaning_Reference!$A$6:$A$13,0)),"Capped","Original"))</f>
        <v>Original</v>
      </c>
      <c r="AF894" s="21">
        <f t="shared" si="13"/>
        <v>596.26</v>
      </c>
    </row>
    <row r="895" spans="1:32" ht="15" customHeight="1" x14ac:dyDescent="0.3">
      <c r="A895" s="20" t="str">
        <f>Raw_Data!A895</f>
        <v>SF10894</v>
      </c>
      <c r="B895" s="15" t="str">
        <f>Raw_Data!B895</f>
        <v>Maharashtra</v>
      </c>
      <c r="C895" s="15" t="str">
        <f>Raw_Data!C895</f>
        <v>Indore</v>
      </c>
      <c r="D895" s="15" t="str">
        <f>Raw_Data!D895</f>
        <v>Sugarcane</v>
      </c>
      <c r="E895" s="15" t="str">
        <f>Raw_Data!E895</f>
        <v>Kharif</v>
      </c>
      <c r="F895" s="15">
        <f>Raw_Data!F895</f>
        <v>12.43</v>
      </c>
      <c r="G895" s="18">
        <f>IF(Raw_Data!G895="",ROUND(AVERAGEIFS(Raw_Data!$G$2:$G$4001,Raw_Data!$E$2:$E$4001,E895),1),Raw_Data!G895)</f>
        <v>704.2</v>
      </c>
      <c r="H895" s="15">
        <f>Raw_Data!H895</f>
        <v>26.2</v>
      </c>
      <c r="I895" s="15">
        <f>Raw_Data!I895</f>
        <v>64.7</v>
      </c>
      <c r="J895" s="15">
        <f>Raw_Data!J895</f>
        <v>5.2</v>
      </c>
      <c r="K895" s="15">
        <f>Raw_Data!K895</f>
        <v>6.25</v>
      </c>
      <c r="L895" s="18">
        <f>IF(Raw_Data!L895="",ROUND(AVERAGEIFS(Raw_Data!$L$2:$L$4001,Raw_Data!$E$2:$E$4001,E895),1),Raw_Data!L895)</f>
        <v>33.5</v>
      </c>
      <c r="M895" s="15">
        <f>Raw_Data!M895</f>
        <v>108.4</v>
      </c>
      <c r="N895" s="15">
        <f>Raw_Data!N895</f>
        <v>67.400000000000006</v>
      </c>
      <c r="O895" s="15">
        <f>Raw_Data!O895</f>
        <v>88.2</v>
      </c>
      <c r="P895" s="15" t="str">
        <f>Raw_Data!P895</f>
        <v>Rainfed</v>
      </c>
      <c r="Q895" s="15">
        <f>Raw_Data!Q895</f>
        <v>179.3</v>
      </c>
      <c r="R895" s="15">
        <f>Raw_Data!R895</f>
        <v>2.93</v>
      </c>
      <c r="S895" s="15">
        <f>Raw_Data!S895</f>
        <v>0.73</v>
      </c>
      <c r="T895" s="18">
        <f>IF(Raw_Data!T895="",ROUND(AVERAGEIFS(Raw_Data!$T$2:$T$4001,Raw_Data!$E$2:$E$4001,E895,Raw_Data!$D$2:$D$4001,D895),2),IF(Raw_Data!T895&gt;INDEX(Cleaning_Reference!$F$6:$F$13,MATCH(D895,Cleaning_Reference!$A$6:$A$13,0)),INDEX(Cleaning_Reference!$F$6:$F$13,MATCH(D895,Cleaning_Reference!$A$6:$A$13,0)),Raw_Data!T895))</f>
        <v>50.36</v>
      </c>
      <c r="U895" s="15">
        <f>Raw_Data!U895</f>
        <v>625.97</v>
      </c>
      <c r="V895" s="15">
        <f>Raw_Data!V895</f>
        <v>3488</v>
      </c>
      <c r="W895" s="15">
        <f>Raw_Data!W895</f>
        <v>762773</v>
      </c>
      <c r="X895" s="15">
        <f>Raw_Data!X895</f>
        <v>2183383</v>
      </c>
      <c r="Y895" s="15">
        <f>Raw_Data!Y895</f>
        <v>1420610</v>
      </c>
      <c r="Z895" s="15">
        <f>Raw_Data!Z895</f>
        <v>11961</v>
      </c>
      <c r="AA895" s="15">
        <f>Raw_Data!AA895</f>
        <v>52.334000000000003</v>
      </c>
      <c r="AB895" s="15">
        <f>Raw_Data!AB895</f>
        <v>56.3</v>
      </c>
      <c r="AC895" s="19" t="str">
        <f>IF(Raw_Data!G895="","Yes","No")</f>
        <v>No</v>
      </c>
      <c r="AD895" s="19" t="str">
        <f>IF(Raw_Data!L895="","Yes","No")</f>
        <v>No</v>
      </c>
      <c r="AE895" s="19" t="str">
        <f>IF(Raw_Data!T895="","Imputed",IF(Raw_Data!T895&gt;INDEX(Cleaning_Reference!$F$6:$F$13,MATCH(D895,Cleaning_Reference!$A$6:$A$13,0)),"Capped","Original"))</f>
        <v>Original</v>
      </c>
      <c r="AF895" s="21">
        <f t="shared" si="13"/>
        <v>625.97</v>
      </c>
    </row>
    <row r="896" spans="1:32" ht="15" customHeight="1" x14ac:dyDescent="0.3">
      <c r="A896" s="20" t="str">
        <f>Raw_Data!A896</f>
        <v>SF10895</v>
      </c>
      <c r="B896" s="15" t="str">
        <f>Raw_Data!B896</f>
        <v>Madhya Pradesh</v>
      </c>
      <c r="C896" s="15" t="str">
        <f>Raw_Data!C896</f>
        <v>Indore</v>
      </c>
      <c r="D896" s="15" t="str">
        <f>Raw_Data!D896</f>
        <v>Pulses</v>
      </c>
      <c r="E896" s="15" t="str">
        <f>Raw_Data!E896</f>
        <v>Rabi</v>
      </c>
      <c r="F896" s="15">
        <f>Raw_Data!F896</f>
        <v>11.7</v>
      </c>
      <c r="G896" s="18">
        <f>IF(Raw_Data!G896="",ROUND(AVERAGEIFS(Raw_Data!$G$2:$G$4001,Raw_Data!$E$2:$E$4001,E896),1),Raw_Data!G896)</f>
        <v>223.7</v>
      </c>
      <c r="H896" s="15">
        <f>Raw_Data!H896</f>
        <v>24.5</v>
      </c>
      <c r="I896" s="15">
        <f>Raw_Data!I896</f>
        <v>78.400000000000006</v>
      </c>
      <c r="J896" s="15">
        <f>Raw_Data!J896</f>
        <v>6.9</v>
      </c>
      <c r="K896" s="15">
        <f>Raw_Data!K896</f>
        <v>7.37</v>
      </c>
      <c r="L896" s="18">
        <f>IF(Raw_Data!L896="",ROUND(AVERAGEIFS(Raw_Data!$L$2:$L$4001,Raw_Data!$E$2:$E$4001,E896),1),Raw_Data!L896)</f>
        <v>27.3</v>
      </c>
      <c r="M896" s="15">
        <f>Raw_Data!M896</f>
        <v>106.1</v>
      </c>
      <c r="N896" s="15">
        <f>Raw_Data!N896</f>
        <v>48.1</v>
      </c>
      <c r="O896" s="15">
        <f>Raw_Data!O896</f>
        <v>121.1</v>
      </c>
      <c r="P896" s="15" t="str">
        <f>Raw_Data!P896</f>
        <v>Rainfed</v>
      </c>
      <c r="Q896" s="15">
        <f>Raw_Data!Q896</f>
        <v>60.9</v>
      </c>
      <c r="R896" s="15">
        <f>Raw_Data!R896</f>
        <v>6.93</v>
      </c>
      <c r="S896" s="15">
        <f>Raw_Data!S896</f>
        <v>0.82</v>
      </c>
      <c r="T896" s="18">
        <f>IF(Raw_Data!T896="",ROUND(AVERAGEIFS(Raw_Data!$T$2:$T$4001,Raw_Data!$E$2:$E$4001,E896,Raw_Data!$D$2:$D$4001,D896),2),IF(Raw_Data!T896&gt;INDEX(Cleaning_Reference!$F$6:$F$13,MATCH(D896,Cleaning_Reference!$A$6:$A$13,0)),INDEX(Cleaning_Reference!$F$6:$F$13,MATCH(D896,Cleaning_Reference!$A$6:$A$13,0)),Raw_Data!T896))</f>
        <v>0.54</v>
      </c>
      <c r="U896" s="15">
        <f>Raw_Data!U896</f>
        <v>6.32</v>
      </c>
      <c r="V896" s="15">
        <f>Raw_Data!V896</f>
        <v>70979</v>
      </c>
      <c r="W896" s="15">
        <f>Raw_Data!W896</f>
        <v>642134</v>
      </c>
      <c r="X896" s="15">
        <f>Raw_Data!X896</f>
        <v>448587</v>
      </c>
      <c r="Y896" s="15">
        <f>Raw_Data!Y896</f>
        <v>-193547</v>
      </c>
      <c r="Z896" s="15">
        <f>Raw_Data!Z896</f>
        <v>2705</v>
      </c>
      <c r="AA896" s="15">
        <f>Raw_Data!AA896</f>
        <v>2.3359999999999999</v>
      </c>
      <c r="AB896" s="15">
        <f>Raw_Data!AB896</f>
        <v>35.799999999999997</v>
      </c>
      <c r="AC896" s="19" t="str">
        <f>IF(Raw_Data!G896="","Yes","No")</f>
        <v>No</v>
      </c>
      <c r="AD896" s="19" t="str">
        <f>IF(Raw_Data!L896="","Yes","No")</f>
        <v>No</v>
      </c>
      <c r="AE896" s="19" t="str">
        <f>IF(Raw_Data!T896="","Imputed",IF(Raw_Data!T896&gt;INDEX(Cleaning_Reference!$F$6:$F$13,MATCH(D896,Cleaning_Reference!$A$6:$A$13,0)),"Capped","Original"))</f>
        <v>Original</v>
      </c>
      <c r="AF896" s="21">
        <f t="shared" si="13"/>
        <v>6.32</v>
      </c>
    </row>
    <row r="897" spans="1:32" ht="15" customHeight="1" x14ac:dyDescent="0.3">
      <c r="A897" s="20" t="str">
        <f>Raw_Data!A897</f>
        <v>SF10896</v>
      </c>
      <c r="B897" s="15" t="str">
        <f>Raw_Data!B897</f>
        <v>Telangana</v>
      </c>
      <c r="C897" s="15" t="str">
        <f>Raw_Data!C897</f>
        <v>Ludhiana</v>
      </c>
      <c r="D897" s="15" t="str">
        <f>Raw_Data!D897</f>
        <v>Groundnut</v>
      </c>
      <c r="E897" s="15" t="str">
        <f>Raw_Data!E897</f>
        <v>Kharif</v>
      </c>
      <c r="F897" s="15">
        <f>Raw_Data!F897</f>
        <v>4.1399999999999997</v>
      </c>
      <c r="G897" s="18">
        <f>IF(Raw_Data!G897="",ROUND(AVERAGEIFS(Raw_Data!$G$2:$G$4001,Raw_Data!$E$2:$E$4001,E897),1),Raw_Data!G897)</f>
        <v>1041.7</v>
      </c>
      <c r="H897" s="15">
        <f>Raw_Data!H897</f>
        <v>26.2</v>
      </c>
      <c r="I897" s="15">
        <f>Raw_Data!I897</f>
        <v>76.099999999999994</v>
      </c>
      <c r="J897" s="15">
        <f>Raw_Data!J897</f>
        <v>6.8</v>
      </c>
      <c r="K897" s="15">
        <f>Raw_Data!K897</f>
        <v>6.25</v>
      </c>
      <c r="L897" s="18">
        <f>IF(Raw_Data!L897="",ROUND(AVERAGEIFS(Raw_Data!$L$2:$L$4001,Raw_Data!$E$2:$E$4001,E897),1),Raw_Data!L897)</f>
        <v>25.6</v>
      </c>
      <c r="M897" s="15">
        <f>Raw_Data!M897</f>
        <v>157</v>
      </c>
      <c r="N897" s="15">
        <f>Raw_Data!N897</f>
        <v>35.6</v>
      </c>
      <c r="O897" s="15">
        <f>Raw_Data!O897</f>
        <v>107.2</v>
      </c>
      <c r="P897" s="15" t="str">
        <f>Raw_Data!P897</f>
        <v>Rainfed</v>
      </c>
      <c r="Q897" s="15">
        <f>Raw_Data!Q897</f>
        <v>59.5</v>
      </c>
      <c r="R897" s="15">
        <f>Raw_Data!R897</f>
        <v>3.76</v>
      </c>
      <c r="S897" s="15">
        <f>Raw_Data!S897</f>
        <v>0.71</v>
      </c>
      <c r="T897" s="18">
        <f>IF(Raw_Data!T897="",ROUND(AVERAGEIFS(Raw_Data!$T$2:$T$4001,Raw_Data!$E$2:$E$4001,E897,Raw_Data!$D$2:$D$4001,D897),2),IF(Raw_Data!T897&gt;INDEX(Cleaning_Reference!$F$6:$F$13,MATCH(D897,Cleaning_Reference!$A$6:$A$13,0)),INDEX(Cleaning_Reference!$F$6:$F$13,MATCH(D897,Cleaning_Reference!$A$6:$A$13,0)),Raw_Data!T897))</f>
        <v>1.36</v>
      </c>
      <c r="U897" s="15">
        <f>Raw_Data!U897</f>
        <v>5.63</v>
      </c>
      <c r="V897" s="15">
        <f>Raw_Data!V897</f>
        <v>61164</v>
      </c>
      <c r="W897" s="15">
        <f>Raw_Data!W897</f>
        <v>259189</v>
      </c>
      <c r="X897" s="15">
        <f>Raw_Data!X897</f>
        <v>344353</v>
      </c>
      <c r="Y897" s="15">
        <f>Raw_Data!Y897</f>
        <v>85164</v>
      </c>
      <c r="Z897" s="15">
        <f>Raw_Data!Z897</f>
        <v>1318</v>
      </c>
      <c r="AA897" s="15">
        <f>Raw_Data!AA897</f>
        <v>4.2720000000000002</v>
      </c>
      <c r="AB897" s="15">
        <f>Raw_Data!AB897</f>
        <v>62.9</v>
      </c>
      <c r="AC897" s="19" t="str">
        <f>IF(Raw_Data!G897="","Yes","No")</f>
        <v>No</v>
      </c>
      <c r="AD897" s="19" t="str">
        <f>IF(Raw_Data!L897="","Yes","No")</f>
        <v>No</v>
      </c>
      <c r="AE897" s="19" t="str">
        <f>IF(Raw_Data!T897="","Imputed",IF(Raw_Data!T897&gt;INDEX(Cleaning_Reference!$F$6:$F$13,MATCH(D897,Cleaning_Reference!$A$6:$A$13,0)),"Capped","Original"))</f>
        <v>Original</v>
      </c>
      <c r="AF897" s="21">
        <f t="shared" si="13"/>
        <v>5.63</v>
      </c>
    </row>
    <row r="898" spans="1:32" ht="15" customHeight="1" x14ac:dyDescent="0.3">
      <c r="A898" s="20" t="str">
        <f>Raw_Data!A898</f>
        <v>SF10897</v>
      </c>
      <c r="B898" s="15" t="str">
        <f>Raw_Data!B898</f>
        <v>Madhya Pradesh</v>
      </c>
      <c r="C898" s="15" t="str">
        <f>Raw_Data!C898</f>
        <v>Nashik</v>
      </c>
      <c r="D898" s="15" t="str">
        <f>Raw_Data!D898</f>
        <v>Cotton</v>
      </c>
      <c r="E898" s="15" t="str">
        <f>Raw_Data!E898</f>
        <v>Rabi</v>
      </c>
      <c r="F898" s="15">
        <f>Raw_Data!F898</f>
        <v>7.03</v>
      </c>
      <c r="G898" s="18">
        <f>IF(Raw_Data!G898="",ROUND(AVERAGEIFS(Raw_Data!$G$2:$G$4001,Raw_Data!$E$2:$E$4001,E898),1),Raw_Data!G898)</f>
        <v>524.5</v>
      </c>
      <c r="H898" s="15">
        <f>Raw_Data!H898</f>
        <v>25.3</v>
      </c>
      <c r="I898" s="15">
        <f>Raw_Data!I898</f>
        <v>63.2</v>
      </c>
      <c r="J898" s="15">
        <f>Raw_Data!J898</f>
        <v>8.3000000000000007</v>
      </c>
      <c r="K898" s="15">
        <f>Raw_Data!K898</f>
        <v>6.51</v>
      </c>
      <c r="L898" s="18">
        <f>IF(Raw_Data!L898="",ROUND(AVERAGEIFS(Raw_Data!$L$2:$L$4001,Raw_Data!$E$2:$E$4001,E898),1),Raw_Data!L898)</f>
        <v>26.1</v>
      </c>
      <c r="M898" s="15">
        <f>Raw_Data!M898</f>
        <v>126.6</v>
      </c>
      <c r="N898" s="15">
        <f>Raw_Data!N898</f>
        <v>67.400000000000006</v>
      </c>
      <c r="O898" s="15">
        <f>Raw_Data!O898</f>
        <v>65.8</v>
      </c>
      <c r="P898" s="15" t="str">
        <f>Raw_Data!P898</f>
        <v>Flood</v>
      </c>
      <c r="Q898" s="15">
        <f>Raw_Data!Q898</f>
        <v>187.8</v>
      </c>
      <c r="R898" s="15">
        <f>Raw_Data!R898</f>
        <v>4.8899999999999997</v>
      </c>
      <c r="S898" s="15">
        <f>Raw_Data!S898</f>
        <v>0.8</v>
      </c>
      <c r="T898" s="18">
        <f>IF(Raw_Data!T898="",ROUND(AVERAGEIFS(Raw_Data!$T$2:$T$4001,Raw_Data!$E$2:$E$4001,E898,Raw_Data!$D$2:$D$4001,D898),2),IF(Raw_Data!T898&gt;INDEX(Cleaning_Reference!$F$6:$F$13,MATCH(D898,Cleaning_Reference!$A$6:$A$13,0)),INDEX(Cleaning_Reference!$F$6:$F$13,MATCH(D898,Cleaning_Reference!$A$6:$A$13,0)),Raw_Data!T898))</f>
        <v>1.75</v>
      </c>
      <c r="U898" s="15">
        <f>Raw_Data!U898</f>
        <v>12.3</v>
      </c>
      <c r="V898" s="15">
        <f>Raw_Data!V898</f>
        <v>70065</v>
      </c>
      <c r="W898" s="15">
        <f>Raw_Data!W898</f>
        <v>423050</v>
      </c>
      <c r="X898" s="15">
        <f>Raw_Data!X898</f>
        <v>861800</v>
      </c>
      <c r="Y898" s="15">
        <f>Raw_Data!Y898</f>
        <v>438750</v>
      </c>
      <c r="Z898" s="15">
        <f>Raw_Data!Z898</f>
        <v>6827</v>
      </c>
      <c r="AA898" s="15">
        <f>Raw_Data!AA898</f>
        <v>1.802</v>
      </c>
      <c r="AB898" s="15">
        <f>Raw_Data!AB898</f>
        <v>41.1</v>
      </c>
      <c r="AC898" s="19" t="str">
        <f>IF(Raw_Data!G898="","Yes","No")</f>
        <v>No</v>
      </c>
      <c r="AD898" s="19" t="str">
        <f>IF(Raw_Data!L898="","Yes","No")</f>
        <v>No</v>
      </c>
      <c r="AE898" s="19" t="str">
        <f>IF(Raw_Data!T898="","Imputed",IF(Raw_Data!T898&gt;INDEX(Cleaning_Reference!$F$6:$F$13,MATCH(D898,Cleaning_Reference!$A$6:$A$13,0)),"Capped","Original"))</f>
        <v>Original</v>
      </c>
      <c r="AF898" s="21">
        <f t="shared" ref="AF898:AF961" si="14">ROUND(T898*F898,2)</f>
        <v>12.3</v>
      </c>
    </row>
    <row r="899" spans="1:32" ht="15" customHeight="1" x14ac:dyDescent="0.3">
      <c r="A899" s="20" t="str">
        <f>Raw_Data!A899</f>
        <v>SF10898</v>
      </c>
      <c r="B899" s="15" t="str">
        <f>Raw_Data!B899</f>
        <v>Telangana</v>
      </c>
      <c r="C899" s="15" t="str">
        <f>Raw_Data!C899</f>
        <v>Nashik</v>
      </c>
      <c r="D899" s="15" t="str">
        <f>Raw_Data!D899</f>
        <v>Cotton</v>
      </c>
      <c r="E899" s="15" t="str">
        <f>Raw_Data!E899</f>
        <v>Rabi</v>
      </c>
      <c r="F899" s="15">
        <f>Raw_Data!F899</f>
        <v>4.67</v>
      </c>
      <c r="G899" s="18">
        <f>IF(Raw_Data!G899="",ROUND(AVERAGEIFS(Raw_Data!$G$2:$G$4001,Raw_Data!$E$2:$E$4001,E899),1),Raw_Data!G899)</f>
        <v>215.6</v>
      </c>
      <c r="H899" s="15">
        <f>Raw_Data!H899</f>
        <v>26.6</v>
      </c>
      <c r="I899" s="15">
        <f>Raw_Data!I899</f>
        <v>50.6</v>
      </c>
      <c r="J899" s="15">
        <f>Raw_Data!J899</f>
        <v>8.3000000000000007</v>
      </c>
      <c r="K899" s="15">
        <f>Raw_Data!K899</f>
        <v>6.19</v>
      </c>
      <c r="L899" s="18">
        <f>IF(Raw_Data!L899="",ROUND(AVERAGEIFS(Raw_Data!$L$2:$L$4001,Raw_Data!$E$2:$E$4001,E899),1),Raw_Data!L899)</f>
        <v>28.9</v>
      </c>
      <c r="M899" s="15">
        <f>Raw_Data!M899</f>
        <v>94.4</v>
      </c>
      <c r="N899" s="15">
        <f>Raw_Data!N899</f>
        <v>61.5</v>
      </c>
      <c r="O899" s="15">
        <f>Raw_Data!O899</f>
        <v>120.3</v>
      </c>
      <c r="P899" s="15" t="str">
        <f>Raw_Data!P899</f>
        <v>Flood</v>
      </c>
      <c r="Q899" s="15">
        <f>Raw_Data!Q899</f>
        <v>251.2</v>
      </c>
      <c r="R899" s="15">
        <f>Raw_Data!R899</f>
        <v>5.2</v>
      </c>
      <c r="S899" s="15">
        <f>Raw_Data!S899</f>
        <v>0.88</v>
      </c>
      <c r="T899" s="18">
        <f>IF(Raw_Data!T899="",ROUND(AVERAGEIFS(Raw_Data!$T$2:$T$4001,Raw_Data!$E$2:$E$4001,E899,Raw_Data!$D$2:$D$4001,D899),2),IF(Raw_Data!T899&gt;INDEX(Cleaning_Reference!$F$6:$F$13,MATCH(D899,Cleaning_Reference!$A$6:$A$13,0)),INDEX(Cleaning_Reference!$F$6:$F$13,MATCH(D899,Cleaning_Reference!$A$6:$A$13,0)),Raw_Data!T899))</f>
        <v>1.05</v>
      </c>
      <c r="U899" s="15">
        <f>Raw_Data!U899</f>
        <v>4.9000000000000004</v>
      </c>
      <c r="V899" s="15">
        <f>Raw_Data!V899</f>
        <v>64130</v>
      </c>
      <c r="W899" s="15">
        <f>Raw_Data!W899</f>
        <v>397242</v>
      </c>
      <c r="X899" s="15">
        <f>Raw_Data!X899</f>
        <v>314237</v>
      </c>
      <c r="Y899" s="15">
        <f>Raw_Data!Y899</f>
        <v>-83005</v>
      </c>
      <c r="Z899" s="15">
        <f>Raw_Data!Z899</f>
        <v>4924</v>
      </c>
      <c r="AA899" s="15">
        <f>Raw_Data!AA899</f>
        <v>0.995</v>
      </c>
      <c r="AB899" s="15">
        <f>Raw_Data!AB899</f>
        <v>36.700000000000003</v>
      </c>
      <c r="AC899" s="19" t="str">
        <f>IF(Raw_Data!G899="","Yes","No")</f>
        <v>No</v>
      </c>
      <c r="AD899" s="19" t="str">
        <f>IF(Raw_Data!L899="","Yes","No")</f>
        <v>No</v>
      </c>
      <c r="AE899" s="19" t="str">
        <f>IF(Raw_Data!T899="","Imputed",IF(Raw_Data!T899&gt;INDEX(Cleaning_Reference!$F$6:$F$13,MATCH(D899,Cleaning_Reference!$A$6:$A$13,0)),"Capped","Original"))</f>
        <v>Original</v>
      </c>
      <c r="AF899" s="21">
        <f t="shared" si="14"/>
        <v>4.9000000000000004</v>
      </c>
    </row>
    <row r="900" spans="1:32" ht="15" customHeight="1" x14ac:dyDescent="0.3">
      <c r="A900" s="20" t="str">
        <f>Raw_Data!A900</f>
        <v>SF10899</v>
      </c>
      <c r="B900" s="15" t="str">
        <f>Raw_Data!B900</f>
        <v>Karnataka</v>
      </c>
      <c r="C900" s="15" t="str">
        <f>Raw_Data!C900</f>
        <v>Ludhiana</v>
      </c>
      <c r="D900" s="15" t="str">
        <f>Raw_Data!D900</f>
        <v>Cotton</v>
      </c>
      <c r="E900" s="15" t="str">
        <f>Raw_Data!E900</f>
        <v>Rabi</v>
      </c>
      <c r="F900" s="15">
        <f>Raw_Data!F900</f>
        <v>5.83</v>
      </c>
      <c r="G900" s="18">
        <f>IF(Raw_Data!G900="",ROUND(AVERAGEIFS(Raw_Data!$G$2:$G$4001,Raw_Data!$E$2:$E$4001,E900),1),Raw_Data!G900)</f>
        <v>536.4</v>
      </c>
      <c r="H900" s="15">
        <f>Raw_Data!H900</f>
        <v>22.9</v>
      </c>
      <c r="I900" s="15">
        <f>Raw_Data!I900</f>
        <v>47.8</v>
      </c>
      <c r="J900" s="15">
        <f>Raw_Data!J900</f>
        <v>8.1</v>
      </c>
      <c r="K900" s="15">
        <f>Raw_Data!K900</f>
        <v>6.89</v>
      </c>
      <c r="L900" s="18">
        <f>IF(Raw_Data!L900="",ROUND(AVERAGEIFS(Raw_Data!$L$2:$L$4001,Raw_Data!$E$2:$E$4001,E900),1),Raw_Data!L900)</f>
        <v>15</v>
      </c>
      <c r="M900" s="15">
        <f>Raw_Data!M900</f>
        <v>109.9</v>
      </c>
      <c r="N900" s="15">
        <f>Raw_Data!N900</f>
        <v>73.8</v>
      </c>
      <c r="O900" s="15">
        <f>Raw_Data!O900</f>
        <v>70.099999999999994</v>
      </c>
      <c r="P900" s="15" t="str">
        <f>Raw_Data!P900</f>
        <v>Flood</v>
      </c>
      <c r="Q900" s="15">
        <f>Raw_Data!Q900</f>
        <v>143.4</v>
      </c>
      <c r="R900" s="15">
        <f>Raw_Data!R900</f>
        <v>4.3099999999999996</v>
      </c>
      <c r="S900" s="15">
        <f>Raw_Data!S900</f>
        <v>0.82</v>
      </c>
      <c r="T900" s="18">
        <f>IF(Raw_Data!T900="",ROUND(AVERAGEIFS(Raw_Data!$T$2:$T$4001,Raw_Data!$E$2:$E$4001,E900,Raw_Data!$D$2:$D$4001,D900),2),IF(Raw_Data!T900&gt;INDEX(Cleaning_Reference!$F$6:$F$13,MATCH(D900,Cleaning_Reference!$A$6:$A$13,0)),INDEX(Cleaning_Reference!$F$6:$F$13,MATCH(D900,Cleaning_Reference!$A$6:$A$13,0)),Raw_Data!T900))</f>
        <v>1.73</v>
      </c>
      <c r="U900" s="15">
        <f>Raw_Data!U900</f>
        <v>10.09</v>
      </c>
      <c r="V900" s="15">
        <f>Raw_Data!V900</f>
        <v>78282</v>
      </c>
      <c r="W900" s="15">
        <f>Raw_Data!W900</f>
        <v>352790</v>
      </c>
      <c r="X900" s="15">
        <f>Raw_Data!X900</f>
        <v>789865</v>
      </c>
      <c r="Y900" s="15">
        <f>Raw_Data!Y900</f>
        <v>437075</v>
      </c>
      <c r="Z900" s="15">
        <f>Raw_Data!Z900</f>
        <v>6027</v>
      </c>
      <c r="AA900" s="15">
        <f>Raw_Data!AA900</f>
        <v>1.6739999999999999</v>
      </c>
      <c r="AB900" s="15">
        <f>Raw_Data!AB900</f>
        <v>47.1</v>
      </c>
      <c r="AC900" s="19" t="str">
        <f>IF(Raw_Data!G900="","Yes","No")</f>
        <v>No</v>
      </c>
      <c r="AD900" s="19" t="str">
        <f>IF(Raw_Data!L900="","Yes","No")</f>
        <v>No</v>
      </c>
      <c r="AE900" s="19" t="str">
        <f>IF(Raw_Data!T900="","Imputed",IF(Raw_Data!T900&gt;INDEX(Cleaning_Reference!$F$6:$F$13,MATCH(D900,Cleaning_Reference!$A$6:$A$13,0)),"Capped","Original"))</f>
        <v>Original</v>
      </c>
      <c r="AF900" s="21">
        <f t="shared" si="14"/>
        <v>10.09</v>
      </c>
    </row>
    <row r="901" spans="1:32" ht="15" customHeight="1" x14ac:dyDescent="0.3">
      <c r="A901" s="20" t="str">
        <f>Raw_Data!A901</f>
        <v>SF10900</v>
      </c>
      <c r="B901" s="15" t="str">
        <f>Raw_Data!B901</f>
        <v>Tamil Nadu</v>
      </c>
      <c r="C901" s="15" t="str">
        <f>Raw_Data!C901</f>
        <v>Guntur</v>
      </c>
      <c r="D901" s="15" t="str">
        <f>Raw_Data!D901</f>
        <v>Pulses</v>
      </c>
      <c r="E901" s="15" t="str">
        <f>Raw_Data!E901</f>
        <v>Rabi</v>
      </c>
      <c r="F901" s="15">
        <f>Raw_Data!F901</f>
        <v>6.65</v>
      </c>
      <c r="G901" s="18">
        <f>IF(Raw_Data!G901="",ROUND(AVERAGEIFS(Raw_Data!$G$2:$G$4001,Raw_Data!$E$2:$E$4001,E901),1),Raw_Data!G901)</f>
        <v>677.3</v>
      </c>
      <c r="H901" s="15">
        <f>Raw_Data!H901</f>
        <v>19.899999999999999</v>
      </c>
      <c r="I901" s="15">
        <f>Raw_Data!I901</f>
        <v>52.5</v>
      </c>
      <c r="J901" s="15">
        <f>Raw_Data!J901</f>
        <v>7.3</v>
      </c>
      <c r="K901" s="15">
        <f>Raw_Data!K901</f>
        <v>7.31</v>
      </c>
      <c r="L901" s="18">
        <f>IF(Raw_Data!L901="",ROUND(AVERAGEIFS(Raw_Data!$L$2:$L$4001,Raw_Data!$E$2:$E$4001,E901),1),Raw_Data!L901)</f>
        <v>13.6</v>
      </c>
      <c r="M901" s="15">
        <f>Raw_Data!M901</f>
        <v>69.900000000000006</v>
      </c>
      <c r="N901" s="15">
        <f>Raw_Data!N901</f>
        <v>71.8</v>
      </c>
      <c r="O901" s="15">
        <f>Raw_Data!O901</f>
        <v>95.3</v>
      </c>
      <c r="P901" s="15" t="str">
        <f>Raw_Data!P901</f>
        <v>Sprinkler</v>
      </c>
      <c r="Q901" s="15">
        <f>Raw_Data!Q901</f>
        <v>201.6</v>
      </c>
      <c r="R901" s="15">
        <f>Raw_Data!R901</f>
        <v>4.68</v>
      </c>
      <c r="S901" s="15">
        <f>Raw_Data!S901</f>
        <v>0.76</v>
      </c>
      <c r="T901" s="18">
        <f>IF(Raw_Data!T901="",ROUND(AVERAGEIFS(Raw_Data!$T$2:$T$4001,Raw_Data!$E$2:$E$4001,E901,Raw_Data!$D$2:$D$4001,D901),2),IF(Raw_Data!T901&gt;INDEX(Cleaning_Reference!$F$6:$F$13,MATCH(D901,Cleaning_Reference!$A$6:$A$13,0)),INDEX(Cleaning_Reference!$F$6:$F$13,MATCH(D901,Cleaning_Reference!$A$6:$A$13,0)),Raw_Data!T901))</f>
        <v>0.87</v>
      </c>
      <c r="U901" s="15">
        <f>Raw_Data!U901</f>
        <v>6.38</v>
      </c>
      <c r="V901" s="15">
        <f>Raw_Data!V901</f>
        <v>72393</v>
      </c>
      <c r="W901" s="15">
        <f>Raw_Data!W901</f>
        <v>450014</v>
      </c>
      <c r="X901" s="15">
        <f>Raw_Data!X901</f>
        <v>461867</v>
      </c>
      <c r="Y901" s="15">
        <f>Raw_Data!Y901</f>
        <v>11853</v>
      </c>
      <c r="Z901" s="15">
        <f>Raw_Data!Z901</f>
        <v>2857</v>
      </c>
      <c r="AA901" s="15">
        <f>Raw_Data!AA901</f>
        <v>2.2330000000000001</v>
      </c>
      <c r="AB901" s="15">
        <f>Raw_Data!AB901</f>
        <v>34.1</v>
      </c>
      <c r="AC901" s="19" t="str">
        <f>IF(Raw_Data!G901="","Yes","No")</f>
        <v>No</v>
      </c>
      <c r="AD901" s="19" t="str">
        <f>IF(Raw_Data!L901="","Yes","No")</f>
        <v>No</v>
      </c>
      <c r="AE901" s="19" t="str">
        <f>IF(Raw_Data!T901="","Imputed",IF(Raw_Data!T901&gt;INDEX(Cleaning_Reference!$F$6:$F$13,MATCH(D901,Cleaning_Reference!$A$6:$A$13,0)),"Capped","Original"))</f>
        <v>Imputed</v>
      </c>
      <c r="AF901" s="21">
        <f t="shared" si="14"/>
        <v>5.79</v>
      </c>
    </row>
    <row r="902" spans="1:32" ht="15" customHeight="1" x14ac:dyDescent="0.3">
      <c r="A902" s="20" t="str">
        <f>Raw_Data!A902</f>
        <v>SF10901</v>
      </c>
      <c r="B902" s="15" t="str">
        <f>Raw_Data!B902</f>
        <v>Maharashtra</v>
      </c>
      <c r="C902" s="15" t="str">
        <f>Raw_Data!C902</f>
        <v>Ludhiana</v>
      </c>
      <c r="D902" s="15" t="str">
        <f>Raw_Data!D902</f>
        <v>Maize</v>
      </c>
      <c r="E902" s="15" t="str">
        <f>Raw_Data!E902</f>
        <v>Rabi</v>
      </c>
      <c r="F902" s="15">
        <f>Raw_Data!F902</f>
        <v>10</v>
      </c>
      <c r="G902" s="18">
        <f>IF(Raw_Data!G902="",ROUND(AVERAGEIFS(Raw_Data!$G$2:$G$4001,Raw_Data!$E$2:$E$4001,E902),1),Raw_Data!G902)</f>
        <v>198.7</v>
      </c>
      <c r="H902" s="15">
        <f>Raw_Data!H902</f>
        <v>21</v>
      </c>
      <c r="I902" s="15">
        <f>Raw_Data!I902</f>
        <v>52.6</v>
      </c>
      <c r="J902" s="15">
        <f>Raw_Data!J902</f>
        <v>6.9</v>
      </c>
      <c r="K902" s="15">
        <f>Raw_Data!K902</f>
        <v>7.12</v>
      </c>
      <c r="L902" s="18">
        <f>IF(Raw_Data!L902="",ROUND(AVERAGEIFS(Raw_Data!$L$2:$L$4001,Raw_Data!$E$2:$E$4001,E902),1),Raw_Data!L902)</f>
        <v>15.2</v>
      </c>
      <c r="M902" s="15">
        <f>Raw_Data!M902</f>
        <v>117.1</v>
      </c>
      <c r="N902" s="15">
        <f>Raw_Data!N902</f>
        <v>36.700000000000003</v>
      </c>
      <c r="O902" s="15">
        <f>Raw_Data!O902</f>
        <v>50.9</v>
      </c>
      <c r="P902" s="15" t="str">
        <f>Raw_Data!P902</f>
        <v>Flood</v>
      </c>
      <c r="Q902" s="15">
        <f>Raw_Data!Q902</f>
        <v>273.89999999999998</v>
      </c>
      <c r="R902" s="15">
        <f>Raw_Data!R902</f>
        <v>4.2699999999999996</v>
      </c>
      <c r="S902" s="15">
        <f>Raw_Data!S902</f>
        <v>0.67</v>
      </c>
      <c r="T902" s="18">
        <f>IF(Raw_Data!T902="",ROUND(AVERAGEIFS(Raw_Data!$T$2:$T$4001,Raw_Data!$E$2:$E$4001,E902,Raw_Data!$D$2:$D$4001,D902),2),IF(Raw_Data!T902&gt;INDEX(Cleaning_Reference!$F$6:$F$13,MATCH(D902,Cleaning_Reference!$A$6:$A$13,0)),INDEX(Cleaning_Reference!$F$6:$F$13,MATCH(D902,Cleaning_Reference!$A$6:$A$13,0)),Raw_Data!T902))</f>
        <v>2.06</v>
      </c>
      <c r="U902" s="15">
        <f>Raw_Data!U902</f>
        <v>20.6</v>
      </c>
      <c r="V902" s="15">
        <f>Raw_Data!V902</f>
        <v>21266</v>
      </c>
      <c r="W902" s="15">
        <f>Raw_Data!W902</f>
        <v>740344</v>
      </c>
      <c r="X902" s="15">
        <f>Raw_Data!X902</f>
        <v>438080</v>
      </c>
      <c r="Y902" s="15">
        <f>Raw_Data!Y902</f>
        <v>-302264</v>
      </c>
      <c r="Z902" s="15">
        <f>Raw_Data!Z902</f>
        <v>7458</v>
      </c>
      <c r="AA902" s="15">
        <f>Raw_Data!AA902</f>
        <v>2.762</v>
      </c>
      <c r="AB902" s="15">
        <f>Raw_Data!AB902</f>
        <v>42.7</v>
      </c>
      <c r="AC902" s="19" t="str">
        <f>IF(Raw_Data!G902="","Yes","No")</f>
        <v>No</v>
      </c>
      <c r="AD902" s="19" t="str">
        <f>IF(Raw_Data!L902="","Yes","No")</f>
        <v>No</v>
      </c>
      <c r="AE902" s="19" t="str">
        <f>IF(Raw_Data!T902="","Imputed",IF(Raw_Data!T902&gt;INDEX(Cleaning_Reference!$F$6:$F$13,MATCH(D902,Cleaning_Reference!$A$6:$A$13,0)),"Capped","Original"))</f>
        <v>Original</v>
      </c>
      <c r="AF902" s="21">
        <f t="shared" si="14"/>
        <v>20.6</v>
      </c>
    </row>
    <row r="903" spans="1:32" ht="15" customHeight="1" x14ac:dyDescent="0.3">
      <c r="A903" s="20" t="str">
        <f>Raw_Data!A903</f>
        <v>SF10902</v>
      </c>
      <c r="B903" s="15" t="str">
        <f>Raw_Data!B903</f>
        <v>Maharashtra</v>
      </c>
      <c r="C903" s="15" t="str">
        <f>Raw_Data!C903</f>
        <v>Rajkot</v>
      </c>
      <c r="D903" s="15" t="str">
        <f>Raw_Data!D903</f>
        <v>Wheat</v>
      </c>
      <c r="E903" s="15" t="str">
        <f>Raw_Data!E903</f>
        <v>Kharif</v>
      </c>
      <c r="F903" s="15">
        <f>Raw_Data!F903</f>
        <v>2.57</v>
      </c>
      <c r="G903" s="18">
        <f>IF(Raw_Data!G903="",ROUND(AVERAGEIFS(Raw_Data!$G$2:$G$4001,Raw_Data!$E$2:$E$4001,E903),1),Raw_Data!G903)</f>
        <v>1005</v>
      </c>
      <c r="H903" s="15">
        <f>Raw_Data!H903</f>
        <v>26.3</v>
      </c>
      <c r="I903" s="15">
        <f>Raw_Data!I903</f>
        <v>85</v>
      </c>
      <c r="J903" s="15">
        <f>Raw_Data!J903</f>
        <v>6</v>
      </c>
      <c r="K903" s="15">
        <f>Raw_Data!K903</f>
        <v>6.03</v>
      </c>
      <c r="L903" s="18">
        <f>IF(Raw_Data!L903="",ROUND(AVERAGEIFS(Raw_Data!$L$2:$L$4001,Raw_Data!$E$2:$E$4001,E903),1),Raw_Data!L903)</f>
        <v>25.3</v>
      </c>
      <c r="M903" s="15">
        <f>Raw_Data!M903</f>
        <v>78</v>
      </c>
      <c r="N903" s="15">
        <f>Raw_Data!N903</f>
        <v>95.5</v>
      </c>
      <c r="O903" s="15">
        <f>Raw_Data!O903</f>
        <v>90.4</v>
      </c>
      <c r="P903" s="15" t="str">
        <f>Raw_Data!P903</f>
        <v>Flood</v>
      </c>
      <c r="Q903" s="15">
        <f>Raw_Data!Q903</f>
        <v>277.10000000000002</v>
      </c>
      <c r="R903" s="15">
        <f>Raw_Data!R903</f>
        <v>3.58</v>
      </c>
      <c r="S903" s="15">
        <f>Raw_Data!S903</f>
        <v>0.97</v>
      </c>
      <c r="T903" s="18">
        <f>IF(Raw_Data!T903="",ROUND(AVERAGEIFS(Raw_Data!$T$2:$T$4001,Raw_Data!$E$2:$E$4001,E903,Raw_Data!$D$2:$D$4001,D903),2),IF(Raw_Data!T903&gt;INDEX(Cleaning_Reference!$F$6:$F$13,MATCH(D903,Cleaning_Reference!$A$6:$A$13,0)),INDEX(Cleaning_Reference!$F$6:$F$13,MATCH(D903,Cleaning_Reference!$A$6:$A$13,0)),Raw_Data!T903))</f>
        <v>2.0099999999999998</v>
      </c>
      <c r="U903" s="15">
        <f>Raw_Data!U903</f>
        <v>5.17</v>
      </c>
      <c r="V903" s="15">
        <f>Raw_Data!V903</f>
        <v>27266</v>
      </c>
      <c r="W903" s="15">
        <f>Raw_Data!W903</f>
        <v>192967</v>
      </c>
      <c r="X903" s="15">
        <f>Raw_Data!X903</f>
        <v>140965</v>
      </c>
      <c r="Y903" s="15">
        <f>Raw_Data!Y903</f>
        <v>-52002</v>
      </c>
      <c r="Z903" s="15">
        <f>Raw_Data!Z903</f>
        <v>1919</v>
      </c>
      <c r="AA903" s="15">
        <f>Raw_Data!AA903</f>
        <v>2.694</v>
      </c>
      <c r="AB903" s="15">
        <f>Raw_Data!AB903</f>
        <v>68.599999999999994</v>
      </c>
      <c r="AC903" s="19" t="str">
        <f>IF(Raw_Data!G903="","Yes","No")</f>
        <v>No</v>
      </c>
      <c r="AD903" s="19" t="str">
        <f>IF(Raw_Data!L903="","Yes","No")</f>
        <v>No</v>
      </c>
      <c r="AE903" s="19" t="str">
        <f>IF(Raw_Data!T903="","Imputed",IF(Raw_Data!T903&gt;INDEX(Cleaning_Reference!$F$6:$F$13,MATCH(D903,Cleaning_Reference!$A$6:$A$13,0)),"Capped","Original"))</f>
        <v>Original</v>
      </c>
      <c r="AF903" s="21">
        <f t="shared" si="14"/>
        <v>5.17</v>
      </c>
    </row>
    <row r="904" spans="1:32" ht="15" customHeight="1" x14ac:dyDescent="0.3">
      <c r="A904" s="20" t="str">
        <f>Raw_Data!A904</f>
        <v>SF10903</v>
      </c>
      <c r="B904" s="15" t="str">
        <f>Raw_Data!B904</f>
        <v>Tamil Nadu</v>
      </c>
      <c r="C904" s="15" t="str">
        <f>Raw_Data!C904</f>
        <v>Indore</v>
      </c>
      <c r="D904" s="15" t="str">
        <f>Raw_Data!D904</f>
        <v>Rice</v>
      </c>
      <c r="E904" s="15" t="str">
        <f>Raw_Data!E904</f>
        <v>Rabi</v>
      </c>
      <c r="F904" s="15">
        <f>Raw_Data!F904</f>
        <v>3.03</v>
      </c>
      <c r="G904" s="18">
        <f>IF(Raw_Data!G904="",ROUND(AVERAGEIFS(Raw_Data!$G$2:$G$4001,Raw_Data!$E$2:$E$4001,E904),1),Raw_Data!G904)</f>
        <v>296.2</v>
      </c>
      <c r="H904" s="15">
        <f>Raw_Data!H904</f>
        <v>24.9</v>
      </c>
      <c r="I904" s="15">
        <f>Raw_Data!I904</f>
        <v>57.8</v>
      </c>
      <c r="J904" s="15">
        <f>Raw_Data!J904</f>
        <v>7.1</v>
      </c>
      <c r="K904" s="15">
        <f>Raw_Data!K904</f>
        <v>6.39</v>
      </c>
      <c r="L904" s="18">
        <f>IF(Raw_Data!L904="",ROUND(AVERAGEIFS(Raw_Data!$L$2:$L$4001,Raw_Data!$E$2:$E$4001,E904),1),Raw_Data!L904)</f>
        <v>25.4</v>
      </c>
      <c r="M904" s="15">
        <f>Raw_Data!M904</f>
        <v>89</v>
      </c>
      <c r="N904" s="15">
        <f>Raw_Data!N904</f>
        <v>70.8</v>
      </c>
      <c r="O904" s="15">
        <f>Raw_Data!O904</f>
        <v>127.9</v>
      </c>
      <c r="P904" s="15" t="str">
        <f>Raw_Data!P904</f>
        <v>Rainfed</v>
      </c>
      <c r="Q904" s="15">
        <f>Raw_Data!Q904</f>
        <v>216.8</v>
      </c>
      <c r="R904" s="15">
        <f>Raw_Data!R904</f>
        <v>5.35</v>
      </c>
      <c r="S904" s="15">
        <f>Raw_Data!S904</f>
        <v>0.86</v>
      </c>
      <c r="T904" s="18">
        <f>IF(Raw_Data!T904="",ROUND(AVERAGEIFS(Raw_Data!$T$2:$T$4001,Raw_Data!$E$2:$E$4001,E904,Raw_Data!$D$2:$D$4001,D904),2),IF(Raw_Data!T904&gt;INDEX(Cleaning_Reference!$F$6:$F$13,MATCH(D904,Cleaning_Reference!$A$6:$A$13,0)),INDEX(Cleaning_Reference!$F$6:$F$13,MATCH(D904,Cleaning_Reference!$A$6:$A$13,0)),Raw_Data!T904))</f>
        <v>2.67</v>
      </c>
      <c r="U904" s="15">
        <f>Raw_Data!U904</f>
        <v>8.09</v>
      </c>
      <c r="V904" s="15">
        <f>Raw_Data!V904</f>
        <v>23385</v>
      </c>
      <c r="W904" s="15">
        <f>Raw_Data!W904</f>
        <v>206999</v>
      </c>
      <c r="X904" s="15">
        <f>Raw_Data!X904</f>
        <v>189185</v>
      </c>
      <c r="Y904" s="15">
        <f>Raw_Data!Y904</f>
        <v>-17814</v>
      </c>
      <c r="Z904" s="15">
        <f>Raw_Data!Z904</f>
        <v>2477</v>
      </c>
      <c r="AA904" s="15">
        <f>Raw_Data!AA904</f>
        <v>3.266</v>
      </c>
      <c r="AB904" s="15">
        <f>Raw_Data!AB904</f>
        <v>28.5</v>
      </c>
      <c r="AC904" s="19" t="str">
        <f>IF(Raw_Data!G904="","Yes","No")</f>
        <v>No</v>
      </c>
      <c r="AD904" s="19" t="str">
        <f>IF(Raw_Data!L904="","Yes","No")</f>
        <v>No</v>
      </c>
      <c r="AE904" s="19" t="str">
        <f>IF(Raw_Data!T904="","Imputed",IF(Raw_Data!T904&gt;INDEX(Cleaning_Reference!$F$6:$F$13,MATCH(D904,Cleaning_Reference!$A$6:$A$13,0)),"Capped","Original"))</f>
        <v>Original</v>
      </c>
      <c r="AF904" s="21">
        <f t="shared" si="14"/>
        <v>8.09</v>
      </c>
    </row>
    <row r="905" spans="1:32" ht="15" customHeight="1" x14ac:dyDescent="0.3">
      <c r="A905" s="20" t="str">
        <f>Raw_Data!A905</f>
        <v>SF10904</v>
      </c>
      <c r="B905" s="15" t="str">
        <f>Raw_Data!B905</f>
        <v>Telangana</v>
      </c>
      <c r="C905" s="15" t="str">
        <f>Raw_Data!C905</f>
        <v>Indore</v>
      </c>
      <c r="D905" s="15" t="str">
        <f>Raw_Data!D905</f>
        <v>Wheat</v>
      </c>
      <c r="E905" s="15" t="str">
        <f>Raw_Data!E905</f>
        <v>Zaid</v>
      </c>
      <c r="F905" s="15">
        <f>Raw_Data!F905</f>
        <v>2.78</v>
      </c>
      <c r="G905" s="18">
        <f>IF(Raw_Data!G905="",ROUND(AVERAGEIFS(Raw_Data!$G$2:$G$4001,Raw_Data!$E$2:$E$4001,E905),1),Raw_Data!G905)</f>
        <v>474.7</v>
      </c>
      <c r="H905" s="15">
        <f>Raw_Data!H905</f>
        <v>32.799999999999997</v>
      </c>
      <c r="I905" s="15">
        <f>Raw_Data!I905</f>
        <v>35.5</v>
      </c>
      <c r="J905" s="15">
        <f>Raw_Data!J905</f>
        <v>7.7</v>
      </c>
      <c r="K905" s="15">
        <f>Raw_Data!K905</f>
        <v>6.25</v>
      </c>
      <c r="L905" s="18">
        <f>IF(Raw_Data!L905="",ROUND(AVERAGEIFS(Raw_Data!$L$2:$L$4001,Raw_Data!$E$2:$E$4001,E905),1),Raw_Data!L905)</f>
        <v>23.7</v>
      </c>
      <c r="M905" s="15">
        <f>Raw_Data!M905</f>
        <v>144.5</v>
      </c>
      <c r="N905" s="15">
        <f>Raw_Data!N905</f>
        <v>45.2</v>
      </c>
      <c r="O905" s="15">
        <f>Raw_Data!O905</f>
        <v>112.2</v>
      </c>
      <c r="P905" s="15" t="str">
        <f>Raw_Data!P905</f>
        <v>Rainfed</v>
      </c>
      <c r="Q905" s="15">
        <f>Raw_Data!Q905</f>
        <v>49.9</v>
      </c>
      <c r="R905" s="15">
        <f>Raw_Data!R905</f>
        <v>6.28</v>
      </c>
      <c r="S905" s="15">
        <f>Raw_Data!S905</f>
        <v>0.97</v>
      </c>
      <c r="T905" s="18">
        <f>IF(Raw_Data!T905="",ROUND(AVERAGEIFS(Raw_Data!$T$2:$T$4001,Raw_Data!$E$2:$E$4001,E905,Raw_Data!$D$2:$D$4001,D905),2),IF(Raw_Data!T905&gt;INDEX(Cleaning_Reference!$F$6:$F$13,MATCH(D905,Cleaning_Reference!$A$6:$A$13,0)),INDEX(Cleaning_Reference!$F$6:$F$13,MATCH(D905,Cleaning_Reference!$A$6:$A$13,0)),Raw_Data!T905))</f>
        <v>1.53</v>
      </c>
      <c r="U905" s="15">
        <f>Raw_Data!U905</f>
        <v>4.25</v>
      </c>
      <c r="V905" s="15">
        <f>Raw_Data!V905</f>
        <v>25691</v>
      </c>
      <c r="W905" s="15">
        <f>Raw_Data!W905</f>
        <v>218562</v>
      </c>
      <c r="X905" s="15">
        <f>Raw_Data!X905</f>
        <v>109187</v>
      </c>
      <c r="Y905" s="15">
        <f>Raw_Data!Y905</f>
        <v>-109375</v>
      </c>
      <c r="Z905" s="15">
        <f>Raw_Data!Z905</f>
        <v>841</v>
      </c>
      <c r="AA905" s="15">
        <f>Raw_Data!AA905</f>
        <v>5.0540000000000003</v>
      </c>
      <c r="AB905" s="15">
        <f>Raw_Data!AB905</f>
        <v>35.799999999999997</v>
      </c>
      <c r="AC905" s="19" t="str">
        <f>IF(Raw_Data!G905="","Yes","No")</f>
        <v>No</v>
      </c>
      <c r="AD905" s="19" t="str">
        <f>IF(Raw_Data!L905="","Yes","No")</f>
        <v>No</v>
      </c>
      <c r="AE905" s="19" t="str">
        <f>IF(Raw_Data!T905="","Imputed",IF(Raw_Data!T905&gt;INDEX(Cleaning_Reference!$F$6:$F$13,MATCH(D905,Cleaning_Reference!$A$6:$A$13,0)),"Capped","Original"))</f>
        <v>Original</v>
      </c>
      <c r="AF905" s="21">
        <f t="shared" si="14"/>
        <v>4.25</v>
      </c>
    </row>
    <row r="906" spans="1:32" ht="15" customHeight="1" x14ac:dyDescent="0.3">
      <c r="A906" s="20" t="str">
        <f>Raw_Data!A906</f>
        <v>SF10905</v>
      </c>
      <c r="B906" s="15" t="str">
        <f>Raw_Data!B906</f>
        <v>Gujarat</v>
      </c>
      <c r="C906" s="15" t="str">
        <f>Raw_Data!C906</f>
        <v>Warangal</v>
      </c>
      <c r="D906" s="15" t="str">
        <f>Raw_Data!D906</f>
        <v>Chilli</v>
      </c>
      <c r="E906" s="15" t="str">
        <f>Raw_Data!E906</f>
        <v>Kharif</v>
      </c>
      <c r="F906" s="15">
        <f>Raw_Data!F906</f>
        <v>4.7699999999999996</v>
      </c>
      <c r="G906" s="18">
        <f>IF(Raw_Data!G906="",ROUND(AVERAGEIFS(Raw_Data!$G$2:$G$4001,Raw_Data!$E$2:$E$4001,E906),1),Raw_Data!G906)</f>
        <v>1015</v>
      </c>
      <c r="H906" s="15">
        <f>Raw_Data!H906</f>
        <v>31.9</v>
      </c>
      <c r="I906" s="15">
        <f>Raw_Data!I906</f>
        <v>71.599999999999994</v>
      </c>
      <c r="J906" s="15">
        <f>Raw_Data!J906</f>
        <v>6.9</v>
      </c>
      <c r="K906" s="15">
        <f>Raw_Data!K906</f>
        <v>6.65</v>
      </c>
      <c r="L906" s="18">
        <f>IF(Raw_Data!L906="",ROUND(AVERAGEIFS(Raw_Data!$L$2:$L$4001,Raw_Data!$E$2:$E$4001,E906),1),Raw_Data!L906)</f>
        <v>31.2</v>
      </c>
      <c r="M906" s="15">
        <f>Raw_Data!M906</f>
        <v>108.1</v>
      </c>
      <c r="N906" s="15">
        <f>Raw_Data!N906</f>
        <v>38.9</v>
      </c>
      <c r="O906" s="15">
        <f>Raw_Data!O906</f>
        <v>91.1</v>
      </c>
      <c r="P906" s="15" t="str">
        <f>Raw_Data!P906</f>
        <v>Flood</v>
      </c>
      <c r="Q906" s="15">
        <f>Raw_Data!Q906</f>
        <v>203.1</v>
      </c>
      <c r="R906" s="15">
        <f>Raw_Data!R906</f>
        <v>5.61</v>
      </c>
      <c r="S906" s="15">
        <f>Raw_Data!S906</f>
        <v>0.67</v>
      </c>
      <c r="T906" s="18">
        <f>IF(Raw_Data!T906="",ROUND(AVERAGEIFS(Raw_Data!$T$2:$T$4001,Raw_Data!$E$2:$E$4001,E906,Raw_Data!$D$2:$D$4001,D906),2),IF(Raw_Data!T906&gt;INDEX(Cleaning_Reference!$F$6:$F$13,MATCH(D906,Cleaning_Reference!$A$6:$A$13,0)),INDEX(Cleaning_Reference!$F$6:$F$13,MATCH(D906,Cleaning_Reference!$A$6:$A$13,0)),Raw_Data!T906))</f>
        <v>1.92</v>
      </c>
      <c r="U906" s="15">
        <f>Raw_Data!U906</f>
        <v>9.16</v>
      </c>
      <c r="V906" s="15">
        <f>Raw_Data!V906</f>
        <v>104521</v>
      </c>
      <c r="W906" s="15">
        <f>Raw_Data!W906</f>
        <v>371336</v>
      </c>
      <c r="X906" s="15">
        <f>Raw_Data!X906</f>
        <v>957412</v>
      </c>
      <c r="Y906" s="15">
        <f>Raw_Data!Y906</f>
        <v>586076</v>
      </c>
      <c r="Z906" s="15">
        <f>Raw_Data!Z906</f>
        <v>3264</v>
      </c>
      <c r="AA906" s="15">
        <f>Raw_Data!AA906</f>
        <v>2.806</v>
      </c>
      <c r="AB906" s="15">
        <f>Raw_Data!AB906</f>
        <v>59.3</v>
      </c>
      <c r="AC906" s="19" t="str">
        <f>IF(Raw_Data!G906="","Yes","No")</f>
        <v>No</v>
      </c>
      <c r="AD906" s="19" t="str">
        <f>IF(Raw_Data!L906="","Yes","No")</f>
        <v>No</v>
      </c>
      <c r="AE906" s="19" t="str">
        <f>IF(Raw_Data!T906="","Imputed",IF(Raw_Data!T906&gt;INDEX(Cleaning_Reference!$F$6:$F$13,MATCH(D906,Cleaning_Reference!$A$6:$A$13,0)),"Capped","Original"))</f>
        <v>Original</v>
      </c>
      <c r="AF906" s="21">
        <f t="shared" si="14"/>
        <v>9.16</v>
      </c>
    </row>
    <row r="907" spans="1:32" ht="15" customHeight="1" x14ac:dyDescent="0.3">
      <c r="A907" s="20" t="str">
        <f>Raw_Data!A907</f>
        <v>SF10906</v>
      </c>
      <c r="B907" s="15" t="str">
        <f>Raw_Data!B907</f>
        <v>Gujarat</v>
      </c>
      <c r="C907" s="15" t="str">
        <f>Raw_Data!C907</f>
        <v>Indore</v>
      </c>
      <c r="D907" s="15" t="str">
        <f>Raw_Data!D907</f>
        <v>Rice</v>
      </c>
      <c r="E907" s="15" t="str">
        <f>Raw_Data!E907</f>
        <v>Kharif</v>
      </c>
      <c r="F907" s="15">
        <f>Raw_Data!F907</f>
        <v>5.86</v>
      </c>
      <c r="G907" s="18">
        <f>IF(Raw_Data!G907="",ROUND(AVERAGEIFS(Raw_Data!$G$2:$G$4001,Raw_Data!$E$2:$E$4001,E907),1),Raw_Data!G907)</f>
        <v>761.6</v>
      </c>
      <c r="H907" s="15">
        <f>Raw_Data!H907</f>
        <v>29.6</v>
      </c>
      <c r="I907" s="15">
        <f>Raw_Data!I907</f>
        <v>90.1</v>
      </c>
      <c r="J907" s="15">
        <f>Raw_Data!J907</f>
        <v>6.1</v>
      </c>
      <c r="K907" s="15">
        <f>Raw_Data!K907</f>
        <v>5.82</v>
      </c>
      <c r="L907" s="18">
        <f>IF(Raw_Data!L907="",ROUND(AVERAGEIFS(Raw_Data!$L$2:$L$4001,Raw_Data!$E$2:$E$4001,E907),1),Raw_Data!L907)</f>
        <v>27.6</v>
      </c>
      <c r="M907" s="15">
        <f>Raw_Data!M907</f>
        <v>139</v>
      </c>
      <c r="N907" s="15">
        <f>Raw_Data!N907</f>
        <v>78.8</v>
      </c>
      <c r="O907" s="15">
        <f>Raw_Data!O907</f>
        <v>87.1</v>
      </c>
      <c r="P907" s="15" t="str">
        <f>Raw_Data!P907</f>
        <v>Drip</v>
      </c>
      <c r="Q907" s="15">
        <f>Raw_Data!Q907</f>
        <v>306.8</v>
      </c>
      <c r="R907" s="15">
        <f>Raw_Data!R907</f>
        <v>5.08</v>
      </c>
      <c r="S907" s="15">
        <f>Raw_Data!S907</f>
        <v>0.97</v>
      </c>
      <c r="T907" s="18">
        <f>IF(Raw_Data!T907="",ROUND(AVERAGEIFS(Raw_Data!$T$2:$T$4001,Raw_Data!$E$2:$E$4001,E907,Raw_Data!$D$2:$D$4001,D907),2),IF(Raw_Data!T907&gt;INDEX(Cleaning_Reference!$F$6:$F$13,MATCH(D907,Cleaning_Reference!$A$6:$A$13,0)),INDEX(Cleaning_Reference!$F$6:$F$13,MATCH(D907,Cleaning_Reference!$A$6:$A$13,0)),Raw_Data!T907))</f>
        <v>1.79</v>
      </c>
      <c r="U907" s="15">
        <f>Raw_Data!U907</f>
        <v>10.49</v>
      </c>
      <c r="V907" s="15">
        <f>Raw_Data!V907</f>
        <v>26460</v>
      </c>
      <c r="W907" s="15">
        <f>Raw_Data!W907</f>
        <v>423272</v>
      </c>
      <c r="X907" s="15">
        <f>Raw_Data!X907</f>
        <v>277565</v>
      </c>
      <c r="Y907" s="15">
        <f>Raw_Data!Y907</f>
        <v>-145707</v>
      </c>
      <c r="Z907" s="15">
        <f>Raw_Data!Z907</f>
        <v>7929</v>
      </c>
      <c r="AA907" s="15">
        <f>Raw_Data!AA907</f>
        <v>1.323</v>
      </c>
      <c r="AB907" s="15">
        <f>Raw_Data!AB907</f>
        <v>62.7</v>
      </c>
      <c r="AC907" s="19" t="str">
        <f>IF(Raw_Data!G907="","Yes","No")</f>
        <v>No</v>
      </c>
      <c r="AD907" s="19" t="str">
        <f>IF(Raw_Data!L907="","Yes","No")</f>
        <v>No</v>
      </c>
      <c r="AE907" s="19" t="str">
        <f>IF(Raw_Data!T907="","Imputed",IF(Raw_Data!T907&gt;INDEX(Cleaning_Reference!$F$6:$F$13,MATCH(D907,Cleaning_Reference!$A$6:$A$13,0)),"Capped","Original"))</f>
        <v>Original</v>
      </c>
      <c r="AF907" s="21">
        <f t="shared" si="14"/>
        <v>10.49</v>
      </c>
    </row>
    <row r="908" spans="1:32" ht="15" customHeight="1" x14ac:dyDescent="0.3">
      <c r="A908" s="20" t="str">
        <f>Raw_Data!A908</f>
        <v>SF10907</v>
      </c>
      <c r="B908" s="15" t="str">
        <f>Raw_Data!B908</f>
        <v>Karnataka</v>
      </c>
      <c r="C908" s="15" t="str">
        <f>Raw_Data!C908</f>
        <v>Nashik</v>
      </c>
      <c r="D908" s="15" t="str">
        <f>Raw_Data!D908</f>
        <v>Chilli</v>
      </c>
      <c r="E908" s="15" t="str">
        <f>Raw_Data!E908</f>
        <v>Rabi</v>
      </c>
      <c r="F908" s="15">
        <f>Raw_Data!F908</f>
        <v>12.92</v>
      </c>
      <c r="G908" s="18">
        <f>IF(Raw_Data!G908="",ROUND(AVERAGEIFS(Raw_Data!$G$2:$G$4001,Raw_Data!$E$2:$E$4001,E908),1),Raw_Data!G908)</f>
        <v>436</v>
      </c>
      <c r="H908" s="15">
        <f>Raw_Data!H908</f>
        <v>22.9</v>
      </c>
      <c r="I908" s="15">
        <f>Raw_Data!I908</f>
        <v>61.9</v>
      </c>
      <c r="J908" s="15">
        <f>Raw_Data!J908</f>
        <v>9.9</v>
      </c>
      <c r="K908" s="15">
        <f>Raw_Data!K908</f>
        <v>7.35</v>
      </c>
      <c r="L908" s="18">
        <f>IF(Raw_Data!L908="",ROUND(AVERAGEIFS(Raw_Data!$L$2:$L$4001,Raw_Data!$E$2:$E$4001,E908),1),Raw_Data!L908)</f>
        <v>17.8</v>
      </c>
      <c r="M908" s="15">
        <f>Raw_Data!M908</f>
        <v>114.1</v>
      </c>
      <c r="N908" s="15">
        <f>Raw_Data!N908</f>
        <v>74.599999999999994</v>
      </c>
      <c r="O908" s="15">
        <f>Raw_Data!O908</f>
        <v>88.7</v>
      </c>
      <c r="P908" s="15" t="str">
        <f>Raw_Data!P908</f>
        <v>Flood</v>
      </c>
      <c r="Q908" s="15">
        <f>Raw_Data!Q908</f>
        <v>183.9</v>
      </c>
      <c r="R908" s="15">
        <f>Raw_Data!R908</f>
        <v>7</v>
      </c>
      <c r="S908" s="15">
        <f>Raw_Data!S908</f>
        <v>0.69</v>
      </c>
      <c r="T908" s="18">
        <f>IF(Raw_Data!T908="",ROUND(AVERAGEIFS(Raw_Data!$T$2:$T$4001,Raw_Data!$E$2:$E$4001,E908,Raw_Data!$D$2:$D$4001,D908),2),IF(Raw_Data!T908&gt;INDEX(Cleaning_Reference!$F$6:$F$13,MATCH(D908,Cleaning_Reference!$A$6:$A$13,0)),INDEX(Cleaning_Reference!$F$6:$F$13,MATCH(D908,Cleaning_Reference!$A$6:$A$13,0)),Raw_Data!T908))</f>
        <v>1.51</v>
      </c>
      <c r="U908" s="15">
        <f>Raw_Data!U908</f>
        <v>19.510000000000002</v>
      </c>
      <c r="V908" s="15">
        <f>Raw_Data!V908</f>
        <v>107249</v>
      </c>
      <c r="W908" s="15">
        <f>Raw_Data!W908</f>
        <v>991502</v>
      </c>
      <c r="X908" s="15">
        <f>Raw_Data!X908</f>
        <v>2092428</v>
      </c>
      <c r="Y908" s="15">
        <f>Raw_Data!Y908</f>
        <v>1100926</v>
      </c>
      <c r="Z908" s="15">
        <f>Raw_Data!Z908</f>
        <v>11168</v>
      </c>
      <c r="AA908" s="15">
        <f>Raw_Data!AA908</f>
        <v>1.7470000000000001</v>
      </c>
      <c r="AB908" s="15">
        <f>Raw_Data!AB908</f>
        <v>34.4</v>
      </c>
      <c r="AC908" s="19" t="str">
        <f>IF(Raw_Data!G908="","Yes","No")</f>
        <v>Yes</v>
      </c>
      <c r="AD908" s="19" t="str">
        <f>IF(Raw_Data!L908="","Yes","No")</f>
        <v>No</v>
      </c>
      <c r="AE908" s="19" t="str">
        <f>IF(Raw_Data!T908="","Imputed",IF(Raw_Data!T908&gt;INDEX(Cleaning_Reference!$F$6:$F$13,MATCH(D908,Cleaning_Reference!$A$6:$A$13,0)),"Capped","Original"))</f>
        <v>Original</v>
      </c>
      <c r="AF908" s="21">
        <f t="shared" si="14"/>
        <v>19.510000000000002</v>
      </c>
    </row>
    <row r="909" spans="1:32" ht="15" customHeight="1" x14ac:dyDescent="0.3">
      <c r="A909" s="20" t="str">
        <f>Raw_Data!A909</f>
        <v>SF10908</v>
      </c>
      <c r="B909" s="15" t="str">
        <f>Raw_Data!B909</f>
        <v>Tamil Nadu</v>
      </c>
      <c r="C909" s="15" t="str">
        <f>Raw_Data!C909</f>
        <v>Raichur</v>
      </c>
      <c r="D909" s="15" t="str">
        <f>Raw_Data!D909</f>
        <v>Maize</v>
      </c>
      <c r="E909" s="15" t="str">
        <f>Raw_Data!E909</f>
        <v>Zaid</v>
      </c>
      <c r="F909" s="15">
        <f>Raw_Data!F909</f>
        <v>14.57</v>
      </c>
      <c r="G909" s="18">
        <f>IF(Raw_Data!G909="",ROUND(AVERAGEIFS(Raw_Data!$G$2:$G$4001,Raw_Data!$E$2:$E$4001,E909),1),Raw_Data!G909)</f>
        <v>503</v>
      </c>
      <c r="H909" s="15">
        <f>Raw_Data!H909</f>
        <v>30.8</v>
      </c>
      <c r="I909" s="15">
        <f>Raw_Data!I909</f>
        <v>44.5</v>
      </c>
      <c r="J909" s="15">
        <f>Raw_Data!J909</f>
        <v>9.4</v>
      </c>
      <c r="K909" s="15">
        <f>Raw_Data!K909</f>
        <v>7</v>
      </c>
      <c r="L909" s="18">
        <f>IF(Raw_Data!L909="",ROUND(AVERAGEIFS(Raw_Data!$L$2:$L$4001,Raw_Data!$E$2:$E$4001,E909),1),Raw_Data!L909)</f>
        <v>29.1</v>
      </c>
      <c r="M909" s="15">
        <f>Raw_Data!M909</f>
        <v>74</v>
      </c>
      <c r="N909" s="15">
        <f>Raw_Data!N909</f>
        <v>49.6</v>
      </c>
      <c r="O909" s="15">
        <f>Raw_Data!O909</f>
        <v>79.099999999999994</v>
      </c>
      <c r="P909" s="15" t="str">
        <f>Raw_Data!P909</f>
        <v>Flood</v>
      </c>
      <c r="Q909" s="15">
        <f>Raw_Data!Q909</f>
        <v>320.89999999999998</v>
      </c>
      <c r="R909" s="15">
        <f>Raw_Data!R909</f>
        <v>2.2200000000000002</v>
      </c>
      <c r="S909" s="15">
        <f>Raw_Data!S909</f>
        <v>0.92</v>
      </c>
      <c r="T909" s="18">
        <f>IF(Raw_Data!T909="",ROUND(AVERAGEIFS(Raw_Data!$T$2:$T$4001,Raw_Data!$E$2:$E$4001,E909,Raw_Data!$D$2:$D$4001,D909),2),IF(Raw_Data!T909&gt;INDEX(Cleaning_Reference!$F$6:$F$13,MATCH(D909,Cleaning_Reference!$A$6:$A$13,0)),INDEX(Cleaning_Reference!$F$6:$F$13,MATCH(D909,Cleaning_Reference!$A$6:$A$13,0)),Raw_Data!T909))</f>
        <v>2.35</v>
      </c>
      <c r="U909" s="15">
        <f>Raw_Data!U909</f>
        <v>34.24</v>
      </c>
      <c r="V909" s="15">
        <f>Raw_Data!V909</f>
        <v>18717</v>
      </c>
      <c r="W909" s="15">
        <f>Raw_Data!W909</f>
        <v>1258745</v>
      </c>
      <c r="X909" s="15">
        <f>Raw_Data!X909</f>
        <v>640870</v>
      </c>
      <c r="Y909" s="15">
        <f>Raw_Data!Y909</f>
        <v>-617875</v>
      </c>
      <c r="Z909" s="15">
        <f>Raw_Data!Z909</f>
        <v>10657</v>
      </c>
      <c r="AA909" s="15">
        <f>Raw_Data!AA909</f>
        <v>3.2130000000000001</v>
      </c>
      <c r="AB909" s="15">
        <f>Raw_Data!AB909</f>
        <v>36.700000000000003</v>
      </c>
      <c r="AC909" s="19" t="str">
        <f>IF(Raw_Data!G909="","Yes","No")</f>
        <v>No</v>
      </c>
      <c r="AD909" s="19" t="str">
        <f>IF(Raw_Data!L909="","Yes","No")</f>
        <v>No</v>
      </c>
      <c r="AE909" s="19" t="str">
        <f>IF(Raw_Data!T909="","Imputed",IF(Raw_Data!T909&gt;INDEX(Cleaning_Reference!$F$6:$F$13,MATCH(D909,Cleaning_Reference!$A$6:$A$13,0)),"Capped","Original"))</f>
        <v>Original</v>
      </c>
      <c r="AF909" s="21">
        <f t="shared" si="14"/>
        <v>34.24</v>
      </c>
    </row>
    <row r="910" spans="1:32" ht="15" customHeight="1" x14ac:dyDescent="0.3">
      <c r="A910" s="20" t="str">
        <f>Raw_Data!A910</f>
        <v>SF10909</v>
      </c>
      <c r="B910" s="15" t="str">
        <f>Raw_Data!B910</f>
        <v>Madhya Pradesh</v>
      </c>
      <c r="C910" s="15" t="str">
        <f>Raw_Data!C910</f>
        <v>Indore</v>
      </c>
      <c r="D910" s="15" t="str">
        <f>Raw_Data!D910</f>
        <v>Pulses</v>
      </c>
      <c r="E910" s="15" t="str">
        <f>Raw_Data!E910</f>
        <v>Kharif</v>
      </c>
      <c r="F910" s="15">
        <f>Raw_Data!F910</f>
        <v>8.65</v>
      </c>
      <c r="G910" s="18">
        <f>IF(Raw_Data!G910="",ROUND(AVERAGEIFS(Raw_Data!$G$2:$G$4001,Raw_Data!$E$2:$E$4001,E910),1),Raw_Data!G910)</f>
        <v>998.3</v>
      </c>
      <c r="H910" s="15">
        <f>Raw_Data!H910</f>
        <v>25.9</v>
      </c>
      <c r="I910" s="15">
        <f>Raw_Data!I910</f>
        <v>65.099999999999994</v>
      </c>
      <c r="J910" s="15">
        <f>Raw_Data!J910</f>
        <v>6.7</v>
      </c>
      <c r="K910" s="15">
        <f>Raw_Data!K910</f>
        <v>6.37</v>
      </c>
      <c r="L910" s="18">
        <f>IF(Raw_Data!L910="",ROUND(AVERAGEIFS(Raw_Data!$L$2:$L$4001,Raw_Data!$E$2:$E$4001,E910),1),Raw_Data!L910)</f>
        <v>17.3</v>
      </c>
      <c r="M910" s="15">
        <f>Raw_Data!M910</f>
        <v>94.1</v>
      </c>
      <c r="N910" s="15">
        <f>Raw_Data!N910</f>
        <v>46.4</v>
      </c>
      <c r="O910" s="15">
        <f>Raw_Data!O910</f>
        <v>48.4</v>
      </c>
      <c r="P910" s="15" t="str">
        <f>Raw_Data!P910</f>
        <v>Flood</v>
      </c>
      <c r="Q910" s="15">
        <f>Raw_Data!Q910</f>
        <v>113.3</v>
      </c>
      <c r="R910" s="15">
        <f>Raw_Data!R910</f>
        <v>5.83</v>
      </c>
      <c r="S910" s="15">
        <f>Raw_Data!S910</f>
        <v>0.71</v>
      </c>
      <c r="T910" s="18">
        <f>IF(Raw_Data!T910="",ROUND(AVERAGEIFS(Raw_Data!$T$2:$T$4001,Raw_Data!$E$2:$E$4001,E910,Raw_Data!$D$2:$D$4001,D910),2),IF(Raw_Data!T910&gt;INDEX(Cleaning_Reference!$F$6:$F$13,MATCH(D910,Cleaning_Reference!$A$6:$A$13,0)),INDEX(Cleaning_Reference!$F$6:$F$13,MATCH(D910,Cleaning_Reference!$A$6:$A$13,0)),Raw_Data!T910))</f>
        <v>1.05</v>
      </c>
      <c r="U910" s="15">
        <f>Raw_Data!U910</f>
        <v>9.08</v>
      </c>
      <c r="V910" s="15">
        <f>Raw_Data!V910</f>
        <v>68506</v>
      </c>
      <c r="W910" s="15">
        <f>Raw_Data!W910</f>
        <v>595168</v>
      </c>
      <c r="X910" s="15">
        <f>Raw_Data!X910</f>
        <v>622034</v>
      </c>
      <c r="Y910" s="15">
        <f>Raw_Data!Y910</f>
        <v>26866</v>
      </c>
      <c r="Z910" s="15">
        <f>Raw_Data!Z910</f>
        <v>3753</v>
      </c>
      <c r="AA910" s="15">
        <f>Raw_Data!AA910</f>
        <v>2.419</v>
      </c>
      <c r="AB910" s="15">
        <f>Raw_Data!AB910</f>
        <v>59</v>
      </c>
      <c r="AC910" s="19" t="str">
        <f>IF(Raw_Data!G910="","Yes","No")</f>
        <v>No</v>
      </c>
      <c r="AD910" s="19" t="str">
        <f>IF(Raw_Data!L910="","Yes","No")</f>
        <v>No</v>
      </c>
      <c r="AE910" s="19" t="str">
        <f>IF(Raw_Data!T910="","Imputed",IF(Raw_Data!T910&gt;INDEX(Cleaning_Reference!$F$6:$F$13,MATCH(D910,Cleaning_Reference!$A$6:$A$13,0)),"Capped","Original"))</f>
        <v>Original</v>
      </c>
      <c r="AF910" s="21">
        <f t="shared" si="14"/>
        <v>9.08</v>
      </c>
    </row>
    <row r="911" spans="1:32" ht="15" customHeight="1" x14ac:dyDescent="0.3">
      <c r="A911" s="20" t="str">
        <f>Raw_Data!A911</f>
        <v>SF10910</v>
      </c>
      <c r="B911" s="15" t="str">
        <f>Raw_Data!B911</f>
        <v>Telangana</v>
      </c>
      <c r="C911" s="15" t="str">
        <f>Raw_Data!C911</f>
        <v>Nashik</v>
      </c>
      <c r="D911" s="15" t="str">
        <f>Raw_Data!D911</f>
        <v>Sugarcane</v>
      </c>
      <c r="E911" s="15" t="str">
        <f>Raw_Data!E911</f>
        <v>Rabi</v>
      </c>
      <c r="F911" s="15">
        <f>Raw_Data!F911</f>
        <v>5.66</v>
      </c>
      <c r="G911" s="18">
        <f>IF(Raw_Data!G911="",ROUND(AVERAGEIFS(Raw_Data!$G$2:$G$4001,Raw_Data!$E$2:$E$4001,E911),1),Raw_Data!G911)</f>
        <v>354.4</v>
      </c>
      <c r="H911" s="15">
        <f>Raw_Data!H911</f>
        <v>21.6</v>
      </c>
      <c r="I911" s="15">
        <f>Raw_Data!I911</f>
        <v>75.5</v>
      </c>
      <c r="J911" s="15">
        <f>Raw_Data!J911</f>
        <v>7.9</v>
      </c>
      <c r="K911" s="15">
        <f>Raw_Data!K911</f>
        <v>5.9</v>
      </c>
      <c r="L911" s="18">
        <f>IF(Raw_Data!L911="",ROUND(AVERAGEIFS(Raw_Data!$L$2:$L$4001,Raw_Data!$E$2:$E$4001,E911),1),Raw_Data!L911)</f>
        <v>26.9</v>
      </c>
      <c r="M911" s="15">
        <f>Raw_Data!M911</f>
        <v>72.7</v>
      </c>
      <c r="N911" s="15">
        <f>Raw_Data!N911</f>
        <v>58.9</v>
      </c>
      <c r="O911" s="15">
        <f>Raw_Data!O911</f>
        <v>128</v>
      </c>
      <c r="P911" s="15" t="str">
        <f>Raw_Data!P911</f>
        <v>Drip</v>
      </c>
      <c r="Q911" s="15">
        <f>Raw_Data!Q911</f>
        <v>92.5</v>
      </c>
      <c r="R911" s="15">
        <f>Raw_Data!R911</f>
        <v>7.99</v>
      </c>
      <c r="S911" s="15">
        <f>Raw_Data!S911</f>
        <v>0.93</v>
      </c>
      <c r="T911" s="18">
        <f>IF(Raw_Data!T911="",ROUND(AVERAGEIFS(Raw_Data!$T$2:$T$4001,Raw_Data!$E$2:$E$4001,E911,Raw_Data!$D$2:$D$4001,D911),2),IF(Raw_Data!T911&gt;INDEX(Cleaning_Reference!$F$6:$F$13,MATCH(D911,Cleaning_Reference!$A$6:$A$13,0)),INDEX(Cleaning_Reference!$F$6:$F$13,MATCH(D911,Cleaning_Reference!$A$6:$A$13,0)),Raw_Data!T911))</f>
        <v>23.68</v>
      </c>
      <c r="U911" s="15">
        <f>Raw_Data!U911</f>
        <v>134.03</v>
      </c>
      <c r="V911" s="15">
        <f>Raw_Data!V911</f>
        <v>3530</v>
      </c>
      <c r="W911" s="15">
        <f>Raw_Data!W911</f>
        <v>371329</v>
      </c>
      <c r="X911" s="15">
        <f>Raw_Data!X911</f>
        <v>473126</v>
      </c>
      <c r="Y911" s="15">
        <f>Raw_Data!Y911</f>
        <v>101797</v>
      </c>
      <c r="Z911" s="15">
        <f>Raw_Data!Z911</f>
        <v>7897</v>
      </c>
      <c r="AA911" s="15">
        <f>Raw_Data!AA911</f>
        <v>16.972000000000001</v>
      </c>
      <c r="AB911" s="15">
        <f>Raw_Data!AB911</f>
        <v>27.3</v>
      </c>
      <c r="AC911" s="19" t="str">
        <f>IF(Raw_Data!G911="","Yes","No")</f>
        <v>No</v>
      </c>
      <c r="AD911" s="19" t="str">
        <f>IF(Raw_Data!L911="","Yes","No")</f>
        <v>No</v>
      </c>
      <c r="AE911" s="19" t="str">
        <f>IF(Raw_Data!T911="","Imputed",IF(Raw_Data!T911&gt;INDEX(Cleaning_Reference!$F$6:$F$13,MATCH(D911,Cleaning_Reference!$A$6:$A$13,0)),"Capped","Original"))</f>
        <v>Original</v>
      </c>
      <c r="AF911" s="21">
        <f t="shared" si="14"/>
        <v>134.03</v>
      </c>
    </row>
    <row r="912" spans="1:32" ht="15" customHeight="1" x14ac:dyDescent="0.3">
      <c r="A912" s="20" t="str">
        <f>Raw_Data!A912</f>
        <v>SF10911</v>
      </c>
      <c r="B912" s="15" t="str">
        <f>Raw_Data!B912</f>
        <v>Andhra Pradesh</v>
      </c>
      <c r="C912" s="15" t="str">
        <f>Raw_Data!C912</f>
        <v>Krishna</v>
      </c>
      <c r="D912" s="15" t="str">
        <f>Raw_Data!D912</f>
        <v>Groundnut</v>
      </c>
      <c r="E912" s="15" t="str">
        <f>Raw_Data!E912</f>
        <v>Rabi</v>
      </c>
      <c r="F912" s="15">
        <f>Raw_Data!F912</f>
        <v>3.18</v>
      </c>
      <c r="G912" s="18">
        <f>IF(Raw_Data!G912="",ROUND(AVERAGEIFS(Raw_Data!$G$2:$G$4001,Raw_Data!$E$2:$E$4001,E912),1),Raw_Data!G912)</f>
        <v>664.8</v>
      </c>
      <c r="H912" s="15">
        <f>Raw_Data!H912</f>
        <v>24.4</v>
      </c>
      <c r="I912" s="15">
        <f>Raw_Data!I912</f>
        <v>45.7</v>
      </c>
      <c r="J912" s="15">
        <f>Raw_Data!J912</f>
        <v>7.7</v>
      </c>
      <c r="K912" s="15">
        <f>Raw_Data!K912</f>
        <v>7.12</v>
      </c>
      <c r="L912" s="18">
        <f>IF(Raw_Data!L912="",ROUND(AVERAGEIFS(Raw_Data!$L$2:$L$4001,Raw_Data!$E$2:$E$4001,E912),1),Raw_Data!L912)</f>
        <v>31.6</v>
      </c>
      <c r="M912" s="15">
        <f>Raw_Data!M912</f>
        <v>150.4</v>
      </c>
      <c r="N912" s="15">
        <f>Raw_Data!N912</f>
        <v>31.6</v>
      </c>
      <c r="O912" s="15">
        <f>Raw_Data!O912</f>
        <v>90</v>
      </c>
      <c r="P912" s="15" t="str">
        <f>Raw_Data!P912</f>
        <v>Rainfed</v>
      </c>
      <c r="Q912" s="15">
        <f>Raw_Data!Q912</f>
        <v>127.4</v>
      </c>
      <c r="R912" s="15">
        <f>Raw_Data!R912</f>
        <v>3.53</v>
      </c>
      <c r="S912" s="15">
        <f>Raw_Data!S912</f>
        <v>0.89</v>
      </c>
      <c r="T912" s="18">
        <f>IF(Raw_Data!T912="",ROUND(AVERAGEIFS(Raw_Data!$T$2:$T$4001,Raw_Data!$E$2:$E$4001,E912,Raw_Data!$D$2:$D$4001,D912),2),IF(Raw_Data!T912&gt;INDEX(Cleaning_Reference!$F$6:$F$13,MATCH(D912,Cleaning_Reference!$A$6:$A$13,0)),INDEX(Cleaning_Reference!$F$6:$F$13,MATCH(D912,Cleaning_Reference!$A$6:$A$13,0)),Raw_Data!T912))</f>
        <v>1.27</v>
      </c>
      <c r="U912" s="15">
        <f>Raw_Data!U912</f>
        <v>4.04</v>
      </c>
      <c r="V912" s="15">
        <f>Raw_Data!V912</f>
        <v>62372</v>
      </c>
      <c r="W912" s="15">
        <f>Raw_Data!W912</f>
        <v>216090</v>
      </c>
      <c r="X912" s="15">
        <f>Raw_Data!X912</f>
        <v>251983</v>
      </c>
      <c r="Y912" s="15">
        <f>Raw_Data!Y912</f>
        <v>35893</v>
      </c>
      <c r="Z912" s="15">
        <f>Raw_Data!Z912</f>
        <v>778</v>
      </c>
      <c r="AA912" s="15">
        <f>Raw_Data!AA912</f>
        <v>5.1929999999999996</v>
      </c>
      <c r="AB912" s="15">
        <f>Raw_Data!AB912</f>
        <v>37.9</v>
      </c>
      <c r="AC912" s="19" t="str">
        <f>IF(Raw_Data!G912="","Yes","No")</f>
        <v>No</v>
      </c>
      <c r="AD912" s="19" t="str">
        <f>IF(Raw_Data!L912="","Yes","No")</f>
        <v>No</v>
      </c>
      <c r="AE912" s="19" t="str">
        <f>IF(Raw_Data!T912="","Imputed",IF(Raw_Data!T912&gt;INDEX(Cleaning_Reference!$F$6:$F$13,MATCH(D912,Cleaning_Reference!$A$6:$A$13,0)),"Capped","Original"))</f>
        <v>Original</v>
      </c>
      <c r="AF912" s="21">
        <f t="shared" si="14"/>
        <v>4.04</v>
      </c>
    </row>
    <row r="913" spans="1:32" ht="15" customHeight="1" x14ac:dyDescent="0.3">
      <c r="A913" s="20" t="str">
        <f>Raw_Data!A913</f>
        <v>SF10912</v>
      </c>
      <c r="B913" s="15" t="str">
        <f>Raw_Data!B913</f>
        <v>Punjab</v>
      </c>
      <c r="C913" s="15" t="str">
        <f>Raw_Data!C913</f>
        <v>Raichur</v>
      </c>
      <c r="D913" s="15" t="str">
        <f>Raw_Data!D913</f>
        <v>Maize</v>
      </c>
      <c r="E913" s="15" t="str">
        <f>Raw_Data!E913</f>
        <v>Rabi</v>
      </c>
      <c r="F913" s="15">
        <f>Raw_Data!F913</f>
        <v>14.01</v>
      </c>
      <c r="G913" s="18">
        <f>IF(Raw_Data!G913="",ROUND(AVERAGEIFS(Raw_Data!$G$2:$G$4001,Raw_Data!$E$2:$E$4001,E913),1),Raw_Data!G913)</f>
        <v>275.2</v>
      </c>
      <c r="H913" s="15">
        <f>Raw_Data!H913</f>
        <v>25.4</v>
      </c>
      <c r="I913" s="15">
        <f>Raw_Data!I913</f>
        <v>49.8</v>
      </c>
      <c r="J913" s="15">
        <f>Raw_Data!J913</f>
        <v>8.8000000000000007</v>
      </c>
      <c r="K913" s="15">
        <f>Raw_Data!K913</f>
        <v>6.41</v>
      </c>
      <c r="L913" s="18">
        <f>IF(Raw_Data!L913="",ROUND(AVERAGEIFS(Raw_Data!$L$2:$L$4001,Raw_Data!$E$2:$E$4001,E913),1),Raw_Data!L913)</f>
        <v>14.5</v>
      </c>
      <c r="M913" s="15">
        <f>Raw_Data!M913</f>
        <v>117.2</v>
      </c>
      <c r="N913" s="15">
        <f>Raw_Data!N913</f>
        <v>49.1</v>
      </c>
      <c r="O913" s="15">
        <f>Raw_Data!O913</f>
        <v>132.6</v>
      </c>
      <c r="P913" s="15" t="str">
        <f>Raw_Data!P913</f>
        <v>Drip</v>
      </c>
      <c r="Q913" s="15">
        <f>Raw_Data!Q913</f>
        <v>233.3</v>
      </c>
      <c r="R913" s="15">
        <f>Raw_Data!R913</f>
        <v>6.99</v>
      </c>
      <c r="S913" s="15">
        <f>Raw_Data!S913</f>
        <v>0.92</v>
      </c>
      <c r="T913" s="18">
        <f>IF(Raw_Data!T913="",ROUND(AVERAGEIFS(Raw_Data!$T$2:$T$4001,Raw_Data!$E$2:$E$4001,E913,Raw_Data!$D$2:$D$4001,D913),2),IF(Raw_Data!T913&gt;INDEX(Cleaning_Reference!$F$6:$F$13,MATCH(D913,Cleaning_Reference!$A$6:$A$13,0)),INDEX(Cleaning_Reference!$F$6:$F$13,MATCH(D913,Cleaning_Reference!$A$6:$A$13,0)),Raw_Data!T913))</f>
        <v>3.83</v>
      </c>
      <c r="U913" s="15">
        <f>Raw_Data!U913</f>
        <v>53.66</v>
      </c>
      <c r="V913" s="15">
        <f>Raw_Data!V913</f>
        <v>16345</v>
      </c>
      <c r="W913" s="15">
        <f>Raw_Data!W913</f>
        <v>988346</v>
      </c>
      <c r="X913" s="15">
        <f>Raw_Data!X913</f>
        <v>877073</v>
      </c>
      <c r="Y913" s="15">
        <f>Raw_Data!Y913</f>
        <v>-111273</v>
      </c>
      <c r="Z913" s="15">
        <f>Raw_Data!Z913</f>
        <v>5885</v>
      </c>
      <c r="AA913" s="15">
        <f>Raw_Data!AA913</f>
        <v>9.1180000000000003</v>
      </c>
      <c r="AB913" s="15">
        <f>Raw_Data!AB913</f>
        <v>14.1</v>
      </c>
      <c r="AC913" s="19" t="str">
        <f>IF(Raw_Data!G913="","Yes","No")</f>
        <v>No</v>
      </c>
      <c r="AD913" s="19" t="str">
        <f>IF(Raw_Data!L913="","Yes","No")</f>
        <v>No</v>
      </c>
      <c r="AE913" s="19" t="str">
        <f>IF(Raw_Data!T913="","Imputed",IF(Raw_Data!T913&gt;INDEX(Cleaning_Reference!$F$6:$F$13,MATCH(D913,Cleaning_Reference!$A$6:$A$13,0)),"Capped","Original"))</f>
        <v>Original</v>
      </c>
      <c r="AF913" s="21">
        <f t="shared" si="14"/>
        <v>53.66</v>
      </c>
    </row>
    <row r="914" spans="1:32" ht="15" customHeight="1" x14ac:dyDescent="0.3">
      <c r="A914" s="20" t="str">
        <f>Raw_Data!A914</f>
        <v>SF10913</v>
      </c>
      <c r="B914" s="15" t="str">
        <f>Raw_Data!B914</f>
        <v>Madhya Pradesh</v>
      </c>
      <c r="C914" s="15" t="str">
        <f>Raw_Data!C914</f>
        <v>Raichur</v>
      </c>
      <c r="D914" s="15" t="str">
        <f>Raw_Data!D914</f>
        <v>Sugarcane</v>
      </c>
      <c r="E914" s="15" t="str">
        <f>Raw_Data!E914</f>
        <v>Kharif</v>
      </c>
      <c r="F914" s="15">
        <f>Raw_Data!F914</f>
        <v>3.97</v>
      </c>
      <c r="G914" s="18">
        <f>IF(Raw_Data!G914="",ROUND(AVERAGEIFS(Raw_Data!$G$2:$G$4001,Raw_Data!$E$2:$E$4001,E914),1),Raw_Data!G914)</f>
        <v>1018.3</v>
      </c>
      <c r="H914" s="15">
        <f>Raw_Data!H914</f>
        <v>23.6</v>
      </c>
      <c r="I914" s="15">
        <f>Raw_Data!I914</f>
        <v>68.400000000000006</v>
      </c>
      <c r="J914" s="15">
        <f>Raw_Data!J914</f>
        <v>7.6</v>
      </c>
      <c r="K914" s="15">
        <f>Raw_Data!K914</f>
        <v>6.5</v>
      </c>
      <c r="L914" s="18">
        <f>IF(Raw_Data!L914="",ROUND(AVERAGEIFS(Raw_Data!$L$2:$L$4001,Raw_Data!$E$2:$E$4001,E914),1),Raw_Data!L914)</f>
        <v>30.4</v>
      </c>
      <c r="M914" s="15">
        <f>Raw_Data!M914</f>
        <v>119.3</v>
      </c>
      <c r="N914" s="15">
        <f>Raw_Data!N914</f>
        <v>62.4</v>
      </c>
      <c r="O914" s="15">
        <f>Raw_Data!O914</f>
        <v>90.9</v>
      </c>
      <c r="P914" s="15" t="str">
        <f>Raw_Data!P914</f>
        <v>Rainfed</v>
      </c>
      <c r="Q914" s="15">
        <f>Raw_Data!Q914</f>
        <v>326</v>
      </c>
      <c r="R914" s="15">
        <f>Raw_Data!R914</f>
        <v>9.44</v>
      </c>
      <c r="S914" s="15">
        <f>Raw_Data!S914</f>
        <v>0.95</v>
      </c>
      <c r="T914" s="18">
        <f>IF(Raw_Data!T914="",ROUND(AVERAGEIFS(Raw_Data!$T$2:$T$4001,Raw_Data!$E$2:$E$4001,E914,Raw_Data!$D$2:$D$4001,D914),2),IF(Raw_Data!T914&gt;INDEX(Cleaning_Reference!$F$6:$F$13,MATCH(D914,Cleaning_Reference!$A$6:$A$13,0)),INDEX(Cleaning_Reference!$F$6:$F$13,MATCH(D914,Cleaning_Reference!$A$6:$A$13,0)),Raw_Data!T914))</f>
        <v>59.44</v>
      </c>
      <c r="U914" s="15">
        <f>Raw_Data!U914</f>
        <v>235.98</v>
      </c>
      <c r="V914" s="15">
        <f>Raw_Data!V914</f>
        <v>3141</v>
      </c>
      <c r="W914" s="15">
        <f>Raw_Data!W914</f>
        <v>310668</v>
      </c>
      <c r="X914" s="15">
        <f>Raw_Data!X914</f>
        <v>741213</v>
      </c>
      <c r="Y914" s="15">
        <f>Raw_Data!Y914</f>
        <v>430545</v>
      </c>
      <c r="Z914" s="15">
        <f>Raw_Data!Z914</f>
        <v>3865</v>
      </c>
      <c r="AA914" s="15">
        <f>Raw_Data!AA914</f>
        <v>61.055999999999997</v>
      </c>
      <c r="AB914" s="15">
        <f>Raw_Data!AB914</f>
        <v>37.700000000000003</v>
      </c>
      <c r="AC914" s="19" t="str">
        <f>IF(Raw_Data!G914="","Yes","No")</f>
        <v>No</v>
      </c>
      <c r="AD914" s="19" t="str">
        <f>IF(Raw_Data!L914="","Yes","No")</f>
        <v>No</v>
      </c>
      <c r="AE914" s="19" t="str">
        <f>IF(Raw_Data!T914="","Imputed",IF(Raw_Data!T914&gt;INDEX(Cleaning_Reference!$F$6:$F$13,MATCH(D914,Cleaning_Reference!$A$6:$A$13,0)),"Capped","Original"))</f>
        <v>Original</v>
      </c>
      <c r="AF914" s="21">
        <f t="shared" si="14"/>
        <v>235.98</v>
      </c>
    </row>
    <row r="915" spans="1:32" ht="15" customHeight="1" x14ac:dyDescent="0.3">
      <c r="A915" s="20" t="str">
        <f>Raw_Data!A915</f>
        <v>SF10914</v>
      </c>
      <c r="B915" s="15" t="str">
        <f>Raw_Data!B915</f>
        <v>Maharashtra</v>
      </c>
      <c r="C915" s="15" t="str">
        <f>Raw_Data!C915</f>
        <v>Erode</v>
      </c>
      <c r="D915" s="15" t="str">
        <f>Raw_Data!D915</f>
        <v>Rice</v>
      </c>
      <c r="E915" s="15" t="str">
        <f>Raw_Data!E915</f>
        <v>Kharif</v>
      </c>
      <c r="F915" s="15">
        <f>Raw_Data!F915</f>
        <v>5.14</v>
      </c>
      <c r="G915" s="18">
        <f>IF(Raw_Data!G915="",ROUND(AVERAGEIFS(Raw_Data!$G$2:$G$4001,Raw_Data!$E$2:$E$4001,E915),1),Raw_Data!G915)</f>
        <v>795.9</v>
      </c>
      <c r="H915" s="15">
        <f>Raw_Data!H915</f>
        <v>28.8</v>
      </c>
      <c r="I915" s="15">
        <f>Raw_Data!I915</f>
        <v>60.3</v>
      </c>
      <c r="J915" s="15">
        <f>Raw_Data!J915</f>
        <v>6.7</v>
      </c>
      <c r="K915" s="15">
        <f>Raw_Data!K915</f>
        <v>7.5</v>
      </c>
      <c r="L915" s="18">
        <f>IF(Raw_Data!L915="",ROUND(AVERAGEIFS(Raw_Data!$L$2:$L$4001,Raw_Data!$E$2:$E$4001,E915),1),Raw_Data!L915)</f>
        <v>34.9</v>
      </c>
      <c r="M915" s="15">
        <f>Raw_Data!M915</f>
        <v>139.1</v>
      </c>
      <c r="N915" s="15">
        <f>Raw_Data!N915</f>
        <v>59.9</v>
      </c>
      <c r="O915" s="15">
        <f>Raw_Data!O915</f>
        <v>78.599999999999994</v>
      </c>
      <c r="P915" s="15" t="str">
        <f>Raw_Data!P915</f>
        <v>Rainfed</v>
      </c>
      <c r="Q915" s="15">
        <f>Raw_Data!Q915</f>
        <v>266.5</v>
      </c>
      <c r="R915" s="15">
        <f>Raw_Data!R915</f>
        <v>4.59</v>
      </c>
      <c r="S915" s="15">
        <f>Raw_Data!S915</f>
        <v>0.91</v>
      </c>
      <c r="T915" s="18">
        <f>IF(Raw_Data!T915="",ROUND(AVERAGEIFS(Raw_Data!$T$2:$T$4001,Raw_Data!$E$2:$E$4001,E915,Raw_Data!$D$2:$D$4001,D915),2),IF(Raw_Data!T915&gt;INDEX(Cleaning_Reference!$F$6:$F$13,MATCH(D915,Cleaning_Reference!$A$6:$A$13,0)),INDEX(Cleaning_Reference!$F$6:$F$13,MATCH(D915,Cleaning_Reference!$A$6:$A$13,0)),Raw_Data!T915))</f>
        <v>1.44</v>
      </c>
      <c r="U915" s="15">
        <f>Raw_Data!U915</f>
        <v>7.4</v>
      </c>
      <c r="V915" s="15">
        <f>Raw_Data!V915</f>
        <v>20660</v>
      </c>
      <c r="W915" s="15">
        <f>Raw_Data!W915</f>
        <v>346165</v>
      </c>
      <c r="X915" s="15">
        <f>Raw_Data!X915</f>
        <v>152884</v>
      </c>
      <c r="Y915" s="15">
        <f>Raw_Data!Y915</f>
        <v>-193281</v>
      </c>
      <c r="Z915" s="15">
        <f>Raw_Data!Z915</f>
        <v>4241</v>
      </c>
      <c r="AA915" s="15">
        <f>Raw_Data!AA915</f>
        <v>1.7450000000000001</v>
      </c>
      <c r="AB915" s="15">
        <f>Raw_Data!AB915</f>
        <v>62.9</v>
      </c>
      <c r="AC915" s="19" t="str">
        <f>IF(Raw_Data!G915="","Yes","No")</f>
        <v>No</v>
      </c>
      <c r="AD915" s="19" t="str">
        <f>IF(Raw_Data!L915="","Yes","No")</f>
        <v>No</v>
      </c>
      <c r="AE915" s="19" t="str">
        <f>IF(Raw_Data!T915="","Imputed",IF(Raw_Data!T915&gt;INDEX(Cleaning_Reference!$F$6:$F$13,MATCH(D915,Cleaning_Reference!$A$6:$A$13,0)),"Capped","Original"))</f>
        <v>Original</v>
      </c>
      <c r="AF915" s="21">
        <f t="shared" si="14"/>
        <v>7.4</v>
      </c>
    </row>
    <row r="916" spans="1:32" ht="15" customHeight="1" x14ac:dyDescent="0.3">
      <c r="A916" s="20" t="str">
        <f>Raw_Data!A916</f>
        <v>SF10915</v>
      </c>
      <c r="B916" s="15" t="str">
        <f>Raw_Data!B916</f>
        <v>Andhra Pradesh</v>
      </c>
      <c r="C916" s="15" t="str">
        <f>Raw_Data!C916</f>
        <v>Erode</v>
      </c>
      <c r="D916" s="15" t="str">
        <f>Raw_Data!D916</f>
        <v>Chilli</v>
      </c>
      <c r="E916" s="15" t="str">
        <f>Raw_Data!E916</f>
        <v>Kharif</v>
      </c>
      <c r="F916" s="15">
        <f>Raw_Data!F916</f>
        <v>2.79</v>
      </c>
      <c r="G916" s="18">
        <f>IF(Raw_Data!G916="",ROUND(AVERAGEIFS(Raw_Data!$G$2:$G$4001,Raw_Data!$E$2:$E$4001,E916),1),Raw_Data!G916)</f>
        <v>1003.7</v>
      </c>
      <c r="H916" s="15">
        <f>Raw_Data!H916</f>
        <v>28.7</v>
      </c>
      <c r="I916" s="15">
        <f>Raw_Data!I916</f>
        <v>73.3</v>
      </c>
      <c r="J916" s="15">
        <f>Raw_Data!J916</f>
        <v>7.8</v>
      </c>
      <c r="K916" s="15">
        <f>Raw_Data!K916</f>
        <v>7.52</v>
      </c>
      <c r="L916" s="18">
        <f>IF(Raw_Data!L916="",ROUND(AVERAGEIFS(Raw_Data!$L$2:$L$4001,Raw_Data!$E$2:$E$4001,E916),1),Raw_Data!L916)</f>
        <v>36.700000000000003</v>
      </c>
      <c r="M916" s="15">
        <f>Raw_Data!M916</f>
        <v>112.5</v>
      </c>
      <c r="N916" s="15">
        <f>Raw_Data!N916</f>
        <v>77.900000000000006</v>
      </c>
      <c r="O916" s="15">
        <f>Raw_Data!O916</f>
        <v>104.9</v>
      </c>
      <c r="P916" s="15" t="str">
        <f>Raw_Data!P916</f>
        <v>Flood</v>
      </c>
      <c r="Q916" s="15">
        <f>Raw_Data!Q916</f>
        <v>179</v>
      </c>
      <c r="R916" s="15">
        <f>Raw_Data!R916</f>
        <v>7.62</v>
      </c>
      <c r="S916" s="15">
        <f>Raw_Data!S916</f>
        <v>0.82</v>
      </c>
      <c r="T916" s="18">
        <f>IF(Raw_Data!T916="",ROUND(AVERAGEIFS(Raw_Data!$T$2:$T$4001,Raw_Data!$E$2:$E$4001,E916,Raw_Data!$D$2:$D$4001,D916),2),IF(Raw_Data!T916&gt;INDEX(Cleaning_Reference!$F$6:$F$13,MATCH(D916,Cleaning_Reference!$A$6:$A$13,0)),INDEX(Cleaning_Reference!$F$6:$F$13,MATCH(D916,Cleaning_Reference!$A$6:$A$13,0)),Raw_Data!T916))</f>
        <v>0.91</v>
      </c>
      <c r="U916" s="15">
        <f>Raw_Data!U916</f>
        <v>2.54</v>
      </c>
      <c r="V916" s="15">
        <f>Raw_Data!V916</f>
        <v>108460</v>
      </c>
      <c r="W916" s="15">
        <f>Raw_Data!W916</f>
        <v>182075</v>
      </c>
      <c r="X916" s="15">
        <f>Raw_Data!X916</f>
        <v>275488</v>
      </c>
      <c r="Y916" s="15">
        <f>Raw_Data!Y916</f>
        <v>93413</v>
      </c>
      <c r="Z916" s="15">
        <f>Raw_Data!Z916</f>
        <v>2433</v>
      </c>
      <c r="AA916" s="15">
        <f>Raw_Data!AA916</f>
        <v>1.044</v>
      </c>
      <c r="AB916" s="15">
        <f>Raw_Data!AB916</f>
        <v>53.8</v>
      </c>
      <c r="AC916" s="19" t="str">
        <f>IF(Raw_Data!G916="","Yes","No")</f>
        <v>No</v>
      </c>
      <c r="AD916" s="19" t="str">
        <f>IF(Raw_Data!L916="","Yes","No")</f>
        <v>No</v>
      </c>
      <c r="AE916" s="19" t="str">
        <f>IF(Raw_Data!T916="","Imputed",IF(Raw_Data!T916&gt;INDEX(Cleaning_Reference!$F$6:$F$13,MATCH(D916,Cleaning_Reference!$A$6:$A$13,0)),"Capped","Original"))</f>
        <v>Original</v>
      </c>
      <c r="AF916" s="21">
        <f t="shared" si="14"/>
        <v>2.54</v>
      </c>
    </row>
    <row r="917" spans="1:32" ht="15" customHeight="1" x14ac:dyDescent="0.3">
      <c r="A917" s="20" t="str">
        <f>Raw_Data!A917</f>
        <v>SF10916</v>
      </c>
      <c r="B917" s="15" t="str">
        <f>Raw_Data!B917</f>
        <v>Karnataka</v>
      </c>
      <c r="C917" s="15" t="str">
        <f>Raw_Data!C917</f>
        <v>Ludhiana</v>
      </c>
      <c r="D917" s="15" t="str">
        <f>Raw_Data!D917</f>
        <v>Pulses</v>
      </c>
      <c r="E917" s="15" t="str">
        <f>Raw_Data!E917</f>
        <v>Rabi</v>
      </c>
      <c r="F917" s="15">
        <f>Raw_Data!F917</f>
        <v>4.24</v>
      </c>
      <c r="G917" s="18">
        <f>IF(Raw_Data!G917="",ROUND(AVERAGEIFS(Raw_Data!$G$2:$G$4001,Raw_Data!$E$2:$E$4001,E917),1),Raw_Data!G917)</f>
        <v>319.39999999999998</v>
      </c>
      <c r="H917" s="15">
        <f>Raw_Data!H917</f>
        <v>22.3</v>
      </c>
      <c r="I917" s="15">
        <f>Raw_Data!I917</f>
        <v>53.7</v>
      </c>
      <c r="J917" s="15">
        <f>Raw_Data!J917</f>
        <v>7</v>
      </c>
      <c r="K917" s="15">
        <f>Raw_Data!K917</f>
        <v>7.17</v>
      </c>
      <c r="L917" s="18">
        <f>IF(Raw_Data!L917="",ROUND(AVERAGEIFS(Raw_Data!$L$2:$L$4001,Raw_Data!$E$2:$E$4001,E917),1),Raw_Data!L917)</f>
        <v>24.1</v>
      </c>
      <c r="M917" s="15">
        <f>Raw_Data!M917</f>
        <v>107.8</v>
      </c>
      <c r="N917" s="15">
        <f>Raw_Data!N917</f>
        <v>77.400000000000006</v>
      </c>
      <c r="O917" s="15">
        <f>Raw_Data!O917</f>
        <v>50.5</v>
      </c>
      <c r="P917" s="15" t="str">
        <f>Raw_Data!P917</f>
        <v>Drip</v>
      </c>
      <c r="Q917" s="15">
        <f>Raw_Data!Q917</f>
        <v>177.4</v>
      </c>
      <c r="R917" s="15">
        <f>Raw_Data!R917</f>
        <v>6.59</v>
      </c>
      <c r="S917" s="15">
        <f>Raw_Data!S917</f>
        <v>0.83</v>
      </c>
      <c r="T917" s="18">
        <f>IF(Raw_Data!T917="",ROUND(AVERAGEIFS(Raw_Data!$T$2:$T$4001,Raw_Data!$E$2:$E$4001,E917,Raw_Data!$D$2:$D$4001,D917),2),IF(Raw_Data!T917&gt;INDEX(Cleaning_Reference!$F$6:$F$13,MATCH(D917,Cleaning_Reference!$A$6:$A$13,0)),INDEX(Cleaning_Reference!$F$6:$F$13,MATCH(D917,Cleaning_Reference!$A$6:$A$13,0)),Raw_Data!T917))</f>
        <v>0.99</v>
      </c>
      <c r="U917" s="15">
        <f>Raw_Data!U917</f>
        <v>4.2</v>
      </c>
      <c r="V917" s="15">
        <f>Raw_Data!V917</f>
        <v>75399</v>
      </c>
      <c r="W917" s="15">
        <f>Raw_Data!W917</f>
        <v>210147</v>
      </c>
      <c r="X917" s="15">
        <f>Raw_Data!X917</f>
        <v>316676</v>
      </c>
      <c r="Y917" s="15">
        <f>Raw_Data!Y917</f>
        <v>106529</v>
      </c>
      <c r="Z917" s="15">
        <f>Raw_Data!Z917</f>
        <v>1135</v>
      </c>
      <c r="AA917" s="15">
        <f>Raw_Data!AA917</f>
        <v>3.7</v>
      </c>
      <c r="AB917" s="15">
        <f>Raw_Data!AB917</f>
        <v>16.7</v>
      </c>
      <c r="AC917" s="19" t="str">
        <f>IF(Raw_Data!G917="","Yes","No")</f>
        <v>No</v>
      </c>
      <c r="AD917" s="19" t="str">
        <f>IF(Raw_Data!L917="","Yes","No")</f>
        <v>No</v>
      </c>
      <c r="AE917" s="19" t="str">
        <f>IF(Raw_Data!T917="","Imputed",IF(Raw_Data!T917&gt;INDEX(Cleaning_Reference!$F$6:$F$13,MATCH(D917,Cleaning_Reference!$A$6:$A$13,0)),"Capped","Original"))</f>
        <v>Original</v>
      </c>
      <c r="AF917" s="21">
        <f t="shared" si="14"/>
        <v>4.2</v>
      </c>
    </row>
    <row r="918" spans="1:32" ht="15" customHeight="1" x14ac:dyDescent="0.3">
      <c r="A918" s="20" t="str">
        <f>Raw_Data!A918</f>
        <v>SF10917</v>
      </c>
      <c r="B918" s="15" t="str">
        <f>Raw_Data!B918</f>
        <v>Andhra Pradesh</v>
      </c>
      <c r="C918" s="15" t="str">
        <f>Raw_Data!C918</f>
        <v>Nalgonda</v>
      </c>
      <c r="D918" s="15" t="str">
        <f>Raw_Data!D918</f>
        <v>Cotton</v>
      </c>
      <c r="E918" s="15" t="str">
        <f>Raw_Data!E918</f>
        <v>Zaid</v>
      </c>
      <c r="F918" s="15">
        <f>Raw_Data!F918</f>
        <v>9.0500000000000007</v>
      </c>
      <c r="G918" s="18">
        <f>IF(Raw_Data!G918="",ROUND(AVERAGEIFS(Raw_Data!$G$2:$G$4001,Raw_Data!$E$2:$E$4001,E918),1),Raw_Data!G918)</f>
        <v>407.6</v>
      </c>
      <c r="H918" s="15">
        <f>Raw_Data!H918</f>
        <v>33.299999999999997</v>
      </c>
      <c r="I918" s="15">
        <f>Raw_Data!I918</f>
        <v>53</v>
      </c>
      <c r="J918" s="15">
        <f>Raw_Data!J918</f>
        <v>8</v>
      </c>
      <c r="K918" s="15">
        <f>Raw_Data!K918</f>
        <v>6.52</v>
      </c>
      <c r="L918" s="18">
        <f>IF(Raw_Data!L918="",ROUND(AVERAGEIFS(Raw_Data!$L$2:$L$4001,Raw_Data!$E$2:$E$4001,E918),1),Raw_Data!L918)</f>
        <v>15.1</v>
      </c>
      <c r="M918" s="15">
        <f>Raw_Data!M918</f>
        <v>67.599999999999994</v>
      </c>
      <c r="N918" s="15">
        <f>Raw_Data!N918</f>
        <v>79.900000000000006</v>
      </c>
      <c r="O918" s="15">
        <f>Raw_Data!O918</f>
        <v>79.2</v>
      </c>
      <c r="P918" s="15" t="str">
        <f>Raw_Data!P918</f>
        <v>Flood</v>
      </c>
      <c r="Q918" s="15">
        <f>Raw_Data!Q918</f>
        <v>204.7</v>
      </c>
      <c r="R918" s="15">
        <f>Raw_Data!R918</f>
        <v>3</v>
      </c>
      <c r="S918" s="15">
        <f>Raw_Data!S918</f>
        <v>0.66</v>
      </c>
      <c r="T918" s="18">
        <f>IF(Raw_Data!T918="",ROUND(AVERAGEIFS(Raw_Data!$T$2:$T$4001,Raw_Data!$E$2:$E$4001,E918,Raw_Data!$D$2:$D$4001,D918),2),IF(Raw_Data!T918&gt;INDEX(Cleaning_Reference!$F$6:$F$13,MATCH(D918,Cleaning_Reference!$A$6:$A$13,0)),INDEX(Cleaning_Reference!$F$6:$F$13,MATCH(D918,Cleaning_Reference!$A$6:$A$13,0)),Raw_Data!T918))</f>
        <v>1.21</v>
      </c>
      <c r="U918" s="15">
        <f>Raw_Data!U918</f>
        <v>10.95</v>
      </c>
      <c r="V918" s="15">
        <f>Raw_Data!V918</f>
        <v>50901</v>
      </c>
      <c r="W918" s="15">
        <f>Raw_Data!W918</f>
        <v>564523</v>
      </c>
      <c r="X918" s="15">
        <f>Raw_Data!X918</f>
        <v>557366</v>
      </c>
      <c r="Y918" s="15">
        <f>Raw_Data!Y918</f>
        <v>-7157</v>
      </c>
      <c r="Z918" s="15">
        <f>Raw_Data!Z918</f>
        <v>6585</v>
      </c>
      <c r="AA918" s="15">
        <f>Raw_Data!AA918</f>
        <v>1.663</v>
      </c>
      <c r="AB918" s="15">
        <f>Raw_Data!AB918</f>
        <v>52.8</v>
      </c>
      <c r="AC918" s="19" t="str">
        <f>IF(Raw_Data!G918="","Yes","No")</f>
        <v>No</v>
      </c>
      <c r="AD918" s="19" t="str">
        <f>IF(Raw_Data!L918="","Yes","No")</f>
        <v>No</v>
      </c>
      <c r="AE918" s="19" t="str">
        <f>IF(Raw_Data!T918="","Imputed",IF(Raw_Data!T918&gt;INDEX(Cleaning_Reference!$F$6:$F$13,MATCH(D918,Cleaning_Reference!$A$6:$A$13,0)),"Capped","Original"))</f>
        <v>Original</v>
      </c>
      <c r="AF918" s="21">
        <f t="shared" si="14"/>
        <v>10.95</v>
      </c>
    </row>
    <row r="919" spans="1:32" ht="15" customHeight="1" x14ac:dyDescent="0.3">
      <c r="A919" s="20" t="str">
        <f>Raw_Data!A919</f>
        <v>SF10918</v>
      </c>
      <c r="B919" s="15" t="str">
        <f>Raw_Data!B919</f>
        <v>Madhya Pradesh</v>
      </c>
      <c r="C919" s="15" t="str">
        <f>Raw_Data!C919</f>
        <v>Krishna</v>
      </c>
      <c r="D919" s="15" t="str">
        <f>Raw_Data!D919</f>
        <v>Cotton</v>
      </c>
      <c r="E919" s="15" t="str">
        <f>Raw_Data!E919</f>
        <v>Kharif</v>
      </c>
      <c r="F919" s="15">
        <f>Raw_Data!F919</f>
        <v>10.31</v>
      </c>
      <c r="G919" s="18">
        <f>IF(Raw_Data!G919="",ROUND(AVERAGEIFS(Raw_Data!$G$2:$G$4001,Raw_Data!$E$2:$E$4001,E919),1),Raw_Data!G919)</f>
        <v>953.1</v>
      </c>
      <c r="H919" s="15">
        <f>Raw_Data!H919</f>
        <v>25.6</v>
      </c>
      <c r="I919" s="15">
        <f>Raw_Data!I919</f>
        <v>71</v>
      </c>
      <c r="J919" s="15">
        <f>Raw_Data!J919</f>
        <v>5.2</v>
      </c>
      <c r="K919" s="15">
        <f>Raw_Data!K919</f>
        <v>6.2</v>
      </c>
      <c r="L919" s="18">
        <f>IF(Raw_Data!L919="",ROUND(AVERAGEIFS(Raw_Data!$L$2:$L$4001,Raw_Data!$E$2:$E$4001,E919),1),Raw_Data!L919)</f>
        <v>33.5</v>
      </c>
      <c r="M919" s="15">
        <f>Raw_Data!M919</f>
        <v>98.7</v>
      </c>
      <c r="N919" s="15">
        <f>Raw_Data!N919</f>
        <v>52.5</v>
      </c>
      <c r="O919" s="15">
        <f>Raw_Data!O919</f>
        <v>96.4</v>
      </c>
      <c r="P919" s="15" t="str">
        <f>Raw_Data!P919</f>
        <v>Sprinkler</v>
      </c>
      <c r="Q919" s="15">
        <f>Raw_Data!Q919</f>
        <v>121.2</v>
      </c>
      <c r="R919" s="15">
        <f>Raw_Data!R919</f>
        <v>8.0500000000000007</v>
      </c>
      <c r="S919" s="15">
        <f>Raw_Data!S919</f>
        <v>0.75</v>
      </c>
      <c r="T919" s="18">
        <f>IF(Raw_Data!T919="",ROUND(AVERAGEIFS(Raw_Data!$T$2:$T$4001,Raw_Data!$E$2:$E$4001,E919,Raw_Data!$D$2:$D$4001,D919),2),IF(Raw_Data!T919&gt;INDEX(Cleaning_Reference!$F$6:$F$13,MATCH(D919,Cleaning_Reference!$A$6:$A$13,0)),INDEX(Cleaning_Reference!$F$6:$F$13,MATCH(D919,Cleaning_Reference!$A$6:$A$13,0)),Raw_Data!T919))</f>
        <v>1.49</v>
      </c>
      <c r="U919" s="15">
        <f>Raw_Data!U919</f>
        <v>15.36</v>
      </c>
      <c r="V919" s="15">
        <f>Raw_Data!V919</f>
        <v>70226</v>
      </c>
      <c r="W919" s="15">
        <f>Raw_Data!W919</f>
        <v>626027</v>
      </c>
      <c r="X919" s="15">
        <f>Raw_Data!X919</f>
        <v>1078671</v>
      </c>
      <c r="Y919" s="15">
        <f>Raw_Data!Y919</f>
        <v>452644</v>
      </c>
      <c r="Z919" s="15">
        <f>Raw_Data!Z919</f>
        <v>7618</v>
      </c>
      <c r="AA919" s="15">
        <f>Raw_Data!AA919</f>
        <v>2.016</v>
      </c>
      <c r="AB919" s="15">
        <f>Raw_Data!AB919</f>
        <v>37.1</v>
      </c>
      <c r="AC919" s="19" t="str">
        <f>IF(Raw_Data!G919="","Yes","No")</f>
        <v>No</v>
      </c>
      <c r="AD919" s="19" t="str">
        <f>IF(Raw_Data!L919="","Yes","No")</f>
        <v>No</v>
      </c>
      <c r="AE919" s="19" t="str">
        <f>IF(Raw_Data!T919="","Imputed",IF(Raw_Data!T919&gt;INDEX(Cleaning_Reference!$F$6:$F$13,MATCH(D919,Cleaning_Reference!$A$6:$A$13,0)),"Capped","Original"))</f>
        <v>Original</v>
      </c>
      <c r="AF919" s="21">
        <f t="shared" si="14"/>
        <v>15.36</v>
      </c>
    </row>
    <row r="920" spans="1:32" ht="15" customHeight="1" x14ac:dyDescent="0.3">
      <c r="A920" s="20" t="str">
        <f>Raw_Data!A920</f>
        <v>SF10919</v>
      </c>
      <c r="B920" s="15" t="str">
        <f>Raw_Data!B920</f>
        <v>Tamil Nadu</v>
      </c>
      <c r="C920" s="15" t="str">
        <f>Raw_Data!C920</f>
        <v>Rajkot</v>
      </c>
      <c r="D920" s="15" t="str">
        <f>Raw_Data!D920</f>
        <v>Chilli</v>
      </c>
      <c r="E920" s="15" t="str">
        <f>Raw_Data!E920</f>
        <v>Rabi</v>
      </c>
      <c r="F920" s="15">
        <f>Raw_Data!F920</f>
        <v>3.94</v>
      </c>
      <c r="G920" s="18">
        <f>IF(Raw_Data!G920="",ROUND(AVERAGEIFS(Raw_Data!$G$2:$G$4001,Raw_Data!$E$2:$E$4001,E920),1),Raw_Data!G920)</f>
        <v>395.8</v>
      </c>
      <c r="H920" s="15">
        <f>Raw_Data!H920</f>
        <v>23.1</v>
      </c>
      <c r="I920" s="15">
        <f>Raw_Data!I920</f>
        <v>59.1</v>
      </c>
      <c r="J920" s="15">
        <f>Raw_Data!J920</f>
        <v>8.1</v>
      </c>
      <c r="K920" s="15">
        <f>Raw_Data!K920</f>
        <v>6.69</v>
      </c>
      <c r="L920" s="18">
        <f>IF(Raw_Data!L920="",ROUND(AVERAGEIFS(Raw_Data!$L$2:$L$4001,Raw_Data!$E$2:$E$4001,E920),1),Raw_Data!L920)</f>
        <v>26.4</v>
      </c>
      <c r="M920" s="15">
        <f>Raw_Data!M920</f>
        <v>190.6</v>
      </c>
      <c r="N920" s="15">
        <f>Raw_Data!N920</f>
        <v>58.7</v>
      </c>
      <c r="O920" s="15">
        <f>Raw_Data!O920</f>
        <v>107.3</v>
      </c>
      <c r="P920" s="15" t="str">
        <f>Raw_Data!P920</f>
        <v>Sprinkler</v>
      </c>
      <c r="Q920" s="15">
        <f>Raw_Data!Q920</f>
        <v>254.2</v>
      </c>
      <c r="R920" s="15">
        <f>Raw_Data!R920</f>
        <v>3.41</v>
      </c>
      <c r="S920" s="15">
        <f>Raw_Data!S920</f>
        <v>0.83</v>
      </c>
      <c r="T920" s="18">
        <f>IF(Raw_Data!T920="",ROUND(AVERAGEIFS(Raw_Data!$T$2:$T$4001,Raw_Data!$E$2:$E$4001,E920,Raw_Data!$D$2:$D$4001,D920),2),IF(Raw_Data!T920&gt;INDEX(Cleaning_Reference!$F$6:$F$13,MATCH(D920,Cleaning_Reference!$A$6:$A$13,0)),INDEX(Cleaning_Reference!$F$6:$F$13,MATCH(D920,Cleaning_Reference!$A$6:$A$13,0)),Raw_Data!T920))</f>
        <v>2.2799999999999998</v>
      </c>
      <c r="U920" s="15">
        <f>Raw_Data!U920</f>
        <v>8.98</v>
      </c>
      <c r="V920" s="15">
        <f>Raw_Data!V920</f>
        <v>110770</v>
      </c>
      <c r="W920" s="15">
        <f>Raw_Data!W920</f>
        <v>302231</v>
      </c>
      <c r="X920" s="15">
        <f>Raw_Data!X920</f>
        <v>994715</v>
      </c>
      <c r="Y920" s="15">
        <f>Raw_Data!Y920</f>
        <v>692484</v>
      </c>
      <c r="Z920" s="15">
        <f>Raw_Data!Z920</f>
        <v>2621</v>
      </c>
      <c r="AA920" s="15">
        <f>Raw_Data!AA920</f>
        <v>3.4260000000000002</v>
      </c>
      <c r="AB920" s="15">
        <f>Raw_Data!AB920</f>
        <v>33.6</v>
      </c>
      <c r="AC920" s="19" t="str">
        <f>IF(Raw_Data!G920="","Yes","No")</f>
        <v>No</v>
      </c>
      <c r="AD920" s="19" t="str">
        <f>IF(Raw_Data!L920="","Yes","No")</f>
        <v>No</v>
      </c>
      <c r="AE920" s="19" t="str">
        <f>IF(Raw_Data!T920="","Imputed",IF(Raw_Data!T920&gt;INDEX(Cleaning_Reference!$F$6:$F$13,MATCH(D920,Cleaning_Reference!$A$6:$A$13,0)),"Capped","Original"))</f>
        <v>Original</v>
      </c>
      <c r="AF920" s="21">
        <f t="shared" si="14"/>
        <v>8.98</v>
      </c>
    </row>
    <row r="921" spans="1:32" ht="15" customHeight="1" x14ac:dyDescent="0.3">
      <c r="A921" s="20" t="str">
        <f>Raw_Data!A921</f>
        <v>SF10920</v>
      </c>
      <c r="B921" s="15" t="str">
        <f>Raw_Data!B921</f>
        <v>Telangana</v>
      </c>
      <c r="C921" s="15" t="str">
        <f>Raw_Data!C921</f>
        <v>Nashik</v>
      </c>
      <c r="D921" s="15" t="str">
        <f>Raw_Data!D921</f>
        <v>Wheat</v>
      </c>
      <c r="E921" s="15" t="str">
        <f>Raw_Data!E921</f>
        <v>Kharif</v>
      </c>
      <c r="F921" s="15">
        <f>Raw_Data!F921</f>
        <v>14.37</v>
      </c>
      <c r="G921" s="18">
        <f>IF(Raw_Data!G921="",ROUND(AVERAGEIFS(Raw_Data!$G$2:$G$4001,Raw_Data!$E$2:$E$4001,E921),1),Raw_Data!G921)</f>
        <v>1067.5999999999999</v>
      </c>
      <c r="H921" s="15">
        <f>Raw_Data!H921</f>
        <v>26.5</v>
      </c>
      <c r="I921" s="15">
        <f>Raw_Data!I921</f>
        <v>88.4</v>
      </c>
      <c r="J921" s="15">
        <f>Raw_Data!J921</f>
        <v>7.2</v>
      </c>
      <c r="K921" s="15">
        <f>Raw_Data!K921</f>
        <v>6.98</v>
      </c>
      <c r="L921" s="18">
        <f>IF(Raw_Data!L921="",ROUND(AVERAGEIFS(Raw_Data!$L$2:$L$4001,Raw_Data!$E$2:$E$4001,E921),1),Raw_Data!L921)</f>
        <v>27.7</v>
      </c>
      <c r="M921" s="15">
        <f>Raw_Data!M921</f>
        <v>168.6</v>
      </c>
      <c r="N921" s="15">
        <f>Raw_Data!N921</f>
        <v>64.3</v>
      </c>
      <c r="O921" s="15">
        <f>Raw_Data!O921</f>
        <v>83.3</v>
      </c>
      <c r="P921" s="15" t="str">
        <f>Raw_Data!P921</f>
        <v>Drip</v>
      </c>
      <c r="Q921" s="15">
        <f>Raw_Data!Q921</f>
        <v>290.10000000000002</v>
      </c>
      <c r="R921" s="15">
        <f>Raw_Data!R921</f>
        <v>4.4000000000000004</v>
      </c>
      <c r="S921" s="15">
        <f>Raw_Data!S921</f>
        <v>0.89</v>
      </c>
      <c r="T921" s="18">
        <f>IF(Raw_Data!T921="",ROUND(AVERAGEIFS(Raw_Data!$T$2:$T$4001,Raw_Data!$E$2:$E$4001,E921,Raw_Data!$D$2:$D$4001,D921),2),IF(Raw_Data!T921&gt;INDEX(Cleaning_Reference!$F$6:$F$13,MATCH(D921,Cleaning_Reference!$A$6:$A$13,0)),INDEX(Cleaning_Reference!$F$6:$F$13,MATCH(D921,Cleaning_Reference!$A$6:$A$13,0)),Raw_Data!T921))</f>
        <v>2.83</v>
      </c>
      <c r="U921" s="15">
        <f>Raw_Data!U921</f>
        <v>40.67</v>
      </c>
      <c r="V921" s="15">
        <f>Raw_Data!V921</f>
        <v>18429</v>
      </c>
      <c r="W921" s="15">
        <f>Raw_Data!W921</f>
        <v>1126510</v>
      </c>
      <c r="X921" s="15">
        <f>Raw_Data!X921</f>
        <v>749507</v>
      </c>
      <c r="Y921" s="15">
        <f>Raw_Data!Y921</f>
        <v>-377003</v>
      </c>
      <c r="Z921" s="15">
        <f>Raw_Data!Z921</f>
        <v>6006</v>
      </c>
      <c r="AA921" s="15">
        <f>Raw_Data!AA921</f>
        <v>6.7720000000000002</v>
      </c>
      <c r="AB921" s="15">
        <f>Raw_Data!AB921</f>
        <v>67.900000000000006</v>
      </c>
      <c r="AC921" s="19" t="str">
        <f>IF(Raw_Data!G921="","Yes","No")</f>
        <v>No</v>
      </c>
      <c r="AD921" s="19" t="str">
        <f>IF(Raw_Data!L921="","Yes","No")</f>
        <v>No</v>
      </c>
      <c r="AE921" s="19" t="str">
        <f>IF(Raw_Data!T921="","Imputed",IF(Raw_Data!T921&gt;INDEX(Cleaning_Reference!$F$6:$F$13,MATCH(D921,Cleaning_Reference!$A$6:$A$13,0)),"Capped","Original"))</f>
        <v>Original</v>
      </c>
      <c r="AF921" s="21">
        <f t="shared" si="14"/>
        <v>40.67</v>
      </c>
    </row>
    <row r="922" spans="1:32" ht="15" customHeight="1" x14ac:dyDescent="0.3">
      <c r="A922" s="20" t="str">
        <f>Raw_Data!A922</f>
        <v>SF10921</v>
      </c>
      <c r="B922" s="15" t="str">
        <f>Raw_Data!B922</f>
        <v>Karnataka</v>
      </c>
      <c r="C922" s="15" t="str">
        <f>Raw_Data!C922</f>
        <v>Nashik</v>
      </c>
      <c r="D922" s="15" t="str">
        <f>Raw_Data!D922</f>
        <v>Groundnut</v>
      </c>
      <c r="E922" s="15" t="str">
        <f>Raw_Data!E922</f>
        <v>Rabi</v>
      </c>
      <c r="F922" s="15">
        <f>Raw_Data!F922</f>
        <v>12.07</v>
      </c>
      <c r="G922" s="18">
        <f>IF(Raw_Data!G922="",ROUND(AVERAGEIFS(Raw_Data!$G$2:$G$4001,Raw_Data!$E$2:$E$4001,E922),1),Raw_Data!G922)</f>
        <v>361.5</v>
      </c>
      <c r="H922" s="15">
        <f>Raw_Data!H922</f>
        <v>26.3</v>
      </c>
      <c r="I922" s="15">
        <f>Raw_Data!I922</f>
        <v>57</v>
      </c>
      <c r="J922" s="15">
        <f>Raw_Data!J922</f>
        <v>7.9</v>
      </c>
      <c r="K922" s="15">
        <f>Raw_Data!K922</f>
        <v>6.88</v>
      </c>
      <c r="L922" s="18">
        <f>IF(Raw_Data!L922="",ROUND(AVERAGEIFS(Raw_Data!$L$2:$L$4001,Raw_Data!$E$2:$E$4001,E922),1),Raw_Data!L922)</f>
        <v>17.3</v>
      </c>
      <c r="M922" s="15">
        <f>Raw_Data!M922</f>
        <v>83.1</v>
      </c>
      <c r="N922" s="15">
        <f>Raw_Data!N922</f>
        <v>48.2</v>
      </c>
      <c r="O922" s="15">
        <f>Raw_Data!O922</f>
        <v>144.1</v>
      </c>
      <c r="P922" s="15" t="str">
        <f>Raw_Data!P922</f>
        <v>Drip</v>
      </c>
      <c r="Q922" s="15">
        <f>Raw_Data!Q922</f>
        <v>175.4</v>
      </c>
      <c r="R922" s="15">
        <f>Raw_Data!R922</f>
        <v>3.61</v>
      </c>
      <c r="S922" s="15">
        <f>Raw_Data!S922</f>
        <v>0.8</v>
      </c>
      <c r="T922" s="18">
        <f>IF(Raw_Data!T922="",ROUND(AVERAGEIFS(Raw_Data!$T$2:$T$4001,Raw_Data!$E$2:$E$4001,E922,Raw_Data!$D$2:$D$4001,D922),2),IF(Raw_Data!T922&gt;INDEX(Cleaning_Reference!$F$6:$F$13,MATCH(D922,Cleaning_Reference!$A$6:$A$13,0)),INDEX(Cleaning_Reference!$F$6:$F$13,MATCH(D922,Cleaning_Reference!$A$6:$A$13,0)),Raw_Data!T922))</f>
        <v>1.56</v>
      </c>
      <c r="U922" s="15">
        <f>Raw_Data!U922</f>
        <v>18.829999999999998</v>
      </c>
      <c r="V922" s="15">
        <f>Raw_Data!V922</f>
        <v>56713</v>
      </c>
      <c r="W922" s="15">
        <f>Raw_Data!W922</f>
        <v>902208</v>
      </c>
      <c r="X922" s="15">
        <f>Raw_Data!X922</f>
        <v>1067906</v>
      </c>
      <c r="Y922" s="15">
        <f>Raw_Data!Y922</f>
        <v>165698</v>
      </c>
      <c r="Z922" s="15">
        <f>Raw_Data!Z922</f>
        <v>4485</v>
      </c>
      <c r="AA922" s="15">
        <f>Raw_Data!AA922</f>
        <v>4.1980000000000004</v>
      </c>
      <c r="AB922" s="15">
        <f>Raw_Data!AB922</f>
        <v>52.4</v>
      </c>
      <c r="AC922" s="19" t="str">
        <f>IF(Raw_Data!G922="","Yes","No")</f>
        <v>No</v>
      </c>
      <c r="AD922" s="19" t="str">
        <f>IF(Raw_Data!L922="","Yes","No")</f>
        <v>No</v>
      </c>
      <c r="AE922" s="19" t="str">
        <f>IF(Raw_Data!T922="","Imputed",IF(Raw_Data!T922&gt;INDEX(Cleaning_Reference!$F$6:$F$13,MATCH(D922,Cleaning_Reference!$A$6:$A$13,0)),"Capped","Original"))</f>
        <v>Original</v>
      </c>
      <c r="AF922" s="21">
        <f t="shared" si="14"/>
        <v>18.829999999999998</v>
      </c>
    </row>
    <row r="923" spans="1:32" ht="15" customHeight="1" x14ac:dyDescent="0.3">
      <c r="A923" s="20" t="str">
        <f>Raw_Data!A923</f>
        <v>SF10922</v>
      </c>
      <c r="B923" s="15" t="str">
        <f>Raw_Data!B923</f>
        <v>Karnataka</v>
      </c>
      <c r="C923" s="15" t="str">
        <f>Raw_Data!C923</f>
        <v>Nashik</v>
      </c>
      <c r="D923" s="15" t="str">
        <f>Raw_Data!D923</f>
        <v>Chilli</v>
      </c>
      <c r="E923" s="15" t="str">
        <f>Raw_Data!E923</f>
        <v>Kharif</v>
      </c>
      <c r="F923" s="15">
        <f>Raw_Data!F923</f>
        <v>2.86</v>
      </c>
      <c r="G923" s="18">
        <f>IF(Raw_Data!G923="",ROUND(AVERAGEIFS(Raw_Data!$G$2:$G$4001,Raw_Data!$E$2:$E$4001,E923),1),Raw_Data!G923)</f>
        <v>845.3</v>
      </c>
      <c r="H923" s="15">
        <f>Raw_Data!H923</f>
        <v>29.9</v>
      </c>
      <c r="I923" s="15">
        <f>Raw_Data!I923</f>
        <v>91.8</v>
      </c>
      <c r="J923" s="15">
        <f>Raw_Data!J923</f>
        <v>7.6</v>
      </c>
      <c r="K923" s="15">
        <f>Raw_Data!K923</f>
        <v>7.78</v>
      </c>
      <c r="L923" s="18">
        <f>IF(Raw_Data!L923="",ROUND(AVERAGEIFS(Raw_Data!$L$2:$L$4001,Raw_Data!$E$2:$E$4001,E923),1),Raw_Data!L923)</f>
        <v>30.5</v>
      </c>
      <c r="M923" s="15">
        <f>Raw_Data!M923</f>
        <v>151.69999999999999</v>
      </c>
      <c r="N923" s="15">
        <f>Raw_Data!N923</f>
        <v>60</v>
      </c>
      <c r="O923" s="15">
        <f>Raw_Data!O923</f>
        <v>119.8</v>
      </c>
      <c r="P923" s="15" t="str">
        <f>Raw_Data!P923</f>
        <v>Rainfed</v>
      </c>
      <c r="Q923" s="15">
        <f>Raw_Data!Q923</f>
        <v>188.2</v>
      </c>
      <c r="R923" s="15">
        <f>Raw_Data!R923</f>
        <v>6.97</v>
      </c>
      <c r="S923" s="15">
        <f>Raw_Data!S923</f>
        <v>0.88</v>
      </c>
      <c r="T923" s="18">
        <f>IF(Raw_Data!T923="",ROUND(AVERAGEIFS(Raw_Data!$T$2:$T$4001,Raw_Data!$E$2:$E$4001,E923,Raw_Data!$D$2:$D$4001,D923),2),IF(Raw_Data!T923&gt;INDEX(Cleaning_Reference!$F$6:$F$13,MATCH(D923,Cleaning_Reference!$A$6:$A$13,0)),INDEX(Cleaning_Reference!$F$6:$F$13,MATCH(D923,Cleaning_Reference!$A$6:$A$13,0)),Raw_Data!T923))</f>
        <v>0.64</v>
      </c>
      <c r="U923" s="15">
        <f>Raw_Data!U923</f>
        <v>1.83</v>
      </c>
      <c r="V923" s="15">
        <f>Raw_Data!V923</f>
        <v>97462</v>
      </c>
      <c r="W923" s="15">
        <f>Raw_Data!W923</f>
        <v>211516</v>
      </c>
      <c r="X923" s="15">
        <f>Raw_Data!X923</f>
        <v>178355</v>
      </c>
      <c r="Y923" s="15">
        <f>Raw_Data!Y923</f>
        <v>-33161</v>
      </c>
      <c r="Z923" s="15">
        <f>Raw_Data!Z923</f>
        <v>841</v>
      </c>
      <c r="AA923" s="15">
        <f>Raw_Data!AA923</f>
        <v>2.1760000000000002</v>
      </c>
      <c r="AB923" s="15">
        <f>Raw_Data!AB923</f>
        <v>39.299999999999997</v>
      </c>
      <c r="AC923" s="19" t="str">
        <f>IF(Raw_Data!G923="","Yes","No")</f>
        <v>No</v>
      </c>
      <c r="AD923" s="19" t="str">
        <f>IF(Raw_Data!L923="","Yes","No")</f>
        <v>No</v>
      </c>
      <c r="AE923" s="19" t="str">
        <f>IF(Raw_Data!T923="","Imputed",IF(Raw_Data!T923&gt;INDEX(Cleaning_Reference!$F$6:$F$13,MATCH(D923,Cleaning_Reference!$A$6:$A$13,0)),"Capped","Original"))</f>
        <v>Original</v>
      </c>
      <c r="AF923" s="21">
        <f t="shared" si="14"/>
        <v>1.83</v>
      </c>
    </row>
    <row r="924" spans="1:32" ht="15" customHeight="1" x14ac:dyDescent="0.3">
      <c r="A924" s="20" t="str">
        <f>Raw_Data!A924</f>
        <v>SF10923</v>
      </c>
      <c r="B924" s="15" t="str">
        <f>Raw_Data!B924</f>
        <v>Gujarat</v>
      </c>
      <c r="C924" s="15" t="str">
        <f>Raw_Data!C924</f>
        <v>Krishna</v>
      </c>
      <c r="D924" s="15" t="str">
        <f>Raw_Data!D924</f>
        <v>Wheat</v>
      </c>
      <c r="E924" s="15" t="str">
        <f>Raw_Data!E924</f>
        <v>Zaid</v>
      </c>
      <c r="F924" s="15">
        <f>Raw_Data!F924</f>
        <v>2.4700000000000002</v>
      </c>
      <c r="G924" s="18">
        <f>IF(Raw_Data!G924="",ROUND(AVERAGEIFS(Raw_Data!$G$2:$G$4001,Raw_Data!$E$2:$E$4001,E924),1),Raw_Data!G924)</f>
        <v>128.4</v>
      </c>
      <c r="H924" s="15">
        <f>Raw_Data!H924</f>
        <v>30.1</v>
      </c>
      <c r="I924" s="15">
        <f>Raw_Data!I924</f>
        <v>36.799999999999997</v>
      </c>
      <c r="J924" s="15">
        <f>Raw_Data!J924</f>
        <v>7.3</v>
      </c>
      <c r="K924" s="15">
        <f>Raw_Data!K924</f>
        <v>7.1</v>
      </c>
      <c r="L924" s="18">
        <f>IF(Raw_Data!L924="",ROUND(AVERAGEIFS(Raw_Data!$L$2:$L$4001,Raw_Data!$E$2:$E$4001,E924),1),Raw_Data!L924)</f>
        <v>15.1</v>
      </c>
      <c r="M924" s="15">
        <f>Raw_Data!M924</f>
        <v>112.4</v>
      </c>
      <c r="N924" s="15">
        <f>Raw_Data!N924</f>
        <v>60.1</v>
      </c>
      <c r="O924" s="15">
        <f>Raw_Data!O924</f>
        <v>143</v>
      </c>
      <c r="P924" s="15" t="str">
        <f>Raw_Data!P924</f>
        <v>Rainfed</v>
      </c>
      <c r="Q924" s="15">
        <f>Raw_Data!Q924</f>
        <v>196.1</v>
      </c>
      <c r="R924" s="15">
        <f>Raw_Data!R924</f>
        <v>6.96</v>
      </c>
      <c r="S924" s="15">
        <f>Raw_Data!S924</f>
        <v>0.8</v>
      </c>
      <c r="T924" s="18">
        <f>IF(Raw_Data!T924="",ROUND(AVERAGEIFS(Raw_Data!$T$2:$T$4001,Raw_Data!$E$2:$E$4001,E924,Raw_Data!$D$2:$D$4001,D924),2),IF(Raw_Data!T924&gt;INDEX(Cleaning_Reference!$F$6:$F$13,MATCH(D924,Cleaning_Reference!$A$6:$A$13,0)),INDEX(Cleaning_Reference!$F$6:$F$13,MATCH(D924,Cleaning_Reference!$A$6:$A$13,0)),Raw_Data!T924))</f>
        <v>1.54</v>
      </c>
      <c r="U924" s="15">
        <f>Raw_Data!U924</f>
        <v>3.8</v>
      </c>
      <c r="V924" s="15">
        <f>Raw_Data!V924</f>
        <v>21004</v>
      </c>
      <c r="W924" s="15">
        <f>Raw_Data!W924</f>
        <v>159581</v>
      </c>
      <c r="X924" s="15">
        <f>Raw_Data!X924</f>
        <v>79815</v>
      </c>
      <c r="Y924" s="15">
        <f>Raw_Data!Y924</f>
        <v>-79766</v>
      </c>
      <c r="Z924" s="15">
        <f>Raw_Data!Z924</f>
        <v>694</v>
      </c>
      <c r="AA924" s="15">
        <f>Raw_Data!AA924</f>
        <v>5.476</v>
      </c>
      <c r="AB924" s="15">
        <f>Raw_Data!AB924</f>
        <v>34.4</v>
      </c>
      <c r="AC924" s="19" t="str">
        <f>IF(Raw_Data!G924="","Yes","No")</f>
        <v>No</v>
      </c>
      <c r="AD924" s="19" t="str">
        <f>IF(Raw_Data!L924="","Yes","No")</f>
        <v>No</v>
      </c>
      <c r="AE924" s="19" t="str">
        <f>IF(Raw_Data!T924="","Imputed",IF(Raw_Data!T924&gt;INDEX(Cleaning_Reference!$F$6:$F$13,MATCH(D924,Cleaning_Reference!$A$6:$A$13,0)),"Capped","Original"))</f>
        <v>Original</v>
      </c>
      <c r="AF924" s="21">
        <f t="shared" si="14"/>
        <v>3.8</v>
      </c>
    </row>
    <row r="925" spans="1:32" ht="15" customHeight="1" x14ac:dyDescent="0.3">
      <c r="A925" s="20" t="str">
        <f>Raw_Data!A925</f>
        <v>SF10924</v>
      </c>
      <c r="B925" s="15" t="str">
        <f>Raw_Data!B925</f>
        <v>Karnataka</v>
      </c>
      <c r="C925" s="15" t="str">
        <f>Raw_Data!C925</f>
        <v>Warangal</v>
      </c>
      <c r="D925" s="15" t="str">
        <f>Raw_Data!D925</f>
        <v>Groundnut</v>
      </c>
      <c r="E925" s="15" t="str">
        <f>Raw_Data!E925</f>
        <v>Zaid</v>
      </c>
      <c r="F925" s="15">
        <f>Raw_Data!F925</f>
        <v>13.66</v>
      </c>
      <c r="G925" s="18">
        <f>IF(Raw_Data!G925="",ROUND(AVERAGEIFS(Raw_Data!$G$2:$G$4001,Raw_Data!$E$2:$E$4001,E925),1),Raw_Data!G925)</f>
        <v>232.6</v>
      </c>
      <c r="H925" s="15">
        <f>Raw_Data!H925</f>
        <v>33.9</v>
      </c>
      <c r="I925" s="15">
        <f>Raw_Data!I925</f>
        <v>43.6</v>
      </c>
      <c r="J925" s="15">
        <f>Raw_Data!J925</f>
        <v>7.3</v>
      </c>
      <c r="K925" s="15">
        <f>Raw_Data!K925</f>
        <v>5.64</v>
      </c>
      <c r="L925" s="18">
        <f>IF(Raw_Data!L925="",ROUND(AVERAGEIFS(Raw_Data!$L$2:$L$4001,Raw_Data!$E$2:$E$4001,E925),1),Raw_Data!L925)</f>
        <v>23.3</v>
      </c>
      <c r="M925" s="15">
        <f>Raw_Data!M925</f>
        <v>183</v>
      </c>
      <c r="N925" s="15">
        <f>Raw_Data!N925</f>
        <v>24.3</v>
      </c>
      <c r="O925" s="15">
        <f>Raw_Data!O925</f>
        <v>136.69999999999999</v>
      </c>
      <c r="P925" s="15" t="str">
        <f>Raw_Data!P925</f>
        <v>Sprinkler</v>
      </c>
      <c r="Q925" s="15">
        <f>Raw_Data!Q925</f>
        <v>168.7</v>
      </c>
      <c r="R925" s="15">
        <f>Raw_Data!R925</f>
        <v>4.68</v>
      </c>
      <c r="S925" s="15">
        <f>Raw_Data!S925</f>
        <v>0.7</v>
      </c>
      <c r="T925" s="18">
        <f>IF(Raw_Data!T925="",ROUND(AVERAGEIFS(Raw_Data!$T$2:$T$4001,Raw_Data!$E$2:$E$4001,E925,Raw_Data!$D$2:$D$4001,D925),2),IF(Raw_Data!T925&gt;INDEX(Cleaning_Reference!$F$6:$F$13,MATCH(D925,Cleaning_Reference!$A$6:$A$13,0)),INDEX(Cleaning_Reference!$F$6:$F$13,MATCH(D925,Cleaning_Reference!$A$6:$A$13,0)),Raw_Data!T925))</f>
        <v>0.3</v>
      </c>
      <c r="U925" s="15">
        <f>Raw_Data!U925</f>
        <v>4.0999999999999996</v>
      </c>
      <c r="V925" s="15">
        <f>Raw_Data!V925</f>
        <v>58792</v>
      </c>
      <c r="W925" s="15">
        <f>Raw_Data!W925</f>
        <v>915351</v>
      </c>
      <c r="X925" s="15">
        <f>Raw_Data!X925</f>
        <v>241047</v>
      </c>
      <c r="Y925" s="15">
        <f>Raw_Data!Y925</f>
        <v>-674304</v>
      </c>
      <c r="Z925" s="15">
        <f>Raw_Data!Z925</f>
        <v>8111</v>
      </c>
      <c r="AA925" s="15">
        <f>Raw_Data!AA925</f>
        <v>0.505</v>
      </c>
      <c r="AB925" s="15">
        <f>Raw_Data!AB925</f>
        <v>38.1</v>
      </c>
      <c r="AC925" s="19" t="str">
        <f>IF(Raw_Data!G925="","Yes","No")</f>
        <v>No</v>
      </c>
      <c r="AD925" s="19" t="str">
        <f>IF(Raw_Data!L925="","Yes","No")</f>
        <v>No</v>
      </c>
      <c r="AE925" s="19" t="str">
        <f>IF(Raw_Data!T925="","Imputed",IF(Raw_Data!T925&gt;INDEX(Cleaning_Reference!$F$6:$F$13,MATCH(D925,Cleaning_Reference!$A$6:$A$13,0)),"Capped","Original"))</f>
        <v>Original</v>
      </c>
      <c r="AF925" s="21">
        <f t="shared" si="14"/>
        <v>4.0999999999999996</v>
      </c>
    </row>
    <row r="926" spans="1:32" ht="15" customHeight="1" x14ac:dyDescent="0.3">
      <c r="A926" s="20" t="str">
        <f>Raw_Data!A926</f>
        <v>SF10925</v>
      </c>
      <c r="B926" s="15" t="str">
        <f>Raw_Data!B926</f>
        <v>Punjab</v>
      </c>
      <c r="C926" s="15" t="str">
        <f>Raw_Data!C926</f>
        <v>Erode</v>
      </c>
      <c r="D926" s="15" t="str">
        <f>Raw_Data!D926</f>
        <v>Sugarcane</v>
      </c>
      <c r="E926" s="15" t="str">
        <f>Raw_Data!E926</f>
        <v>Rabi</v>
      </c>
      <c r="F926" s="15">
        <f>Raw_Data!F926</f>
        <v>11.42</v>
      </c>
      <c r="G926" s="18">
        <f>IF(Raw_Data!G926="",ROUND(AVERAGEIFS(Raw_Data!$G$2:$G$4001,Raw_Data!$E$2:$E$4001,E926),1),Raw_Data!G926)</f>
        <v>314.60000000000002</v>
      </c>
      <c r="H926" s="15">
        <f>Raw_Data!H926</f>
        <v>25.7</v>
      </c>
      <c r="I926" s="15">
        <f>Raw_Data!I926</f>
        <v>53.5</v>
      </c>
      <c r="J926" s="15">
        <f>Raw_Data!J926</f>
        <v>7</v>
      </c>
      <c r="K926" s="15">
        <f>Raw_Data!K926</f>
        <v>6.04</v>
      </c>
      <c r="L926" s="18">
        <f>IF(Raw_Data!L926="",ROUND(AVERAGEIFS(Raw_Data!$L$2:$L$4001,Raw_Data!$E$2:$E$4001,E926),1),Raw_Data!L926)</f>
        <v>16.5</v>
      </c>
      <c r="M926" s="15">
        <f>Raw_Data!M926</f>
        <v>112</v>
      </c>
      <c r="N926" s="15">
        <f>Raw_Data!N926</f>
        <v>73.8</v>
      </c>
      <c r="O926" s="15">
        <f>Raw_Data!O926</f>
        <v>118.1</v>
      </c>
      <c r="P926" s="15" t="str">
        <f>Raw_Data!P926</f>
        <v>Rainfed</v>
      </c>
      <c r="Q926" s="15">
        <f>Raw_Data!Q926</f>
        <v>147.30000000000001</v>
      </c>
      <c r="R926" s="15">
        <f>Raw_Data!R926</f>
        <v>4.9400000000000004</v>
      </c>
      <c r="S926" s="15">
        <f>Raw_Data!S926</f>
        <v>0.79</v>
      </c>
      <c r="T926" s="18">
        <f>IF(Raw_Data!T926="",ROUND(AVERAGEIFS(Raw_Data!$T$2:$T$4001,Raw_Data!$E$2:$E$4001,E926,Raw_Data!$D$2:$D$4001,D926),2),IF(Raw_Data!T926&gt;INDEX(Cleaning_Reference!$F$6:$F$13,MATCH(D926,Cleaning_Reference!$A$6:$A$13,0)),INDEX(Cleaning_Reference!$F$6:$F$13,MATCH(D926,Cleaning_Reference!$A$6:$A$13,0)),Raw_Data!T926))</f>
        <v>32.090000000000003</v>
      </c>
      <c r="U926" s="15">
        <f>Raw_Data!U926</f>
        <v>366.47</v>
      </c>
      <c r="V926" s="15">
        <f>Raw_Data!V926</f>
        <v>3743</v>
      </c>
      <c r="W926" s="15">
        <f>Raw_Data!W926</f>
        <v>519517</v>
      </c>
      <c r="X926" s="15">
        <f>Raw_Data!X926</f>
        <v>1371697</v>
      </c>
      <c r="Y926" s="15">
        <f>Raw_Data!Y926</f>
        <v>852180</v>
      </c>
      <c r="Z926" s="15">
        <f>Raw_Data!Z926</f>
        <v>11148</v>
      </c>
      <c r="AA926" s="15">
        <f>Raw_Data!AA926</f>
        <v>32.872999999999998</v>
      </c>
      <c r="AB926" s="15">
        <f>Raw_Data!AB926</f>
        <v>43.8</v>
      </c>
      <c r="AC926" s="19" t="str">
        <f>IF(Raw_Data!G926="","Yes","No")</f>
        <v>No</v>
      </c>
      <c r="AD926" s="19" t="str">
        <f>IF(Raw_Data!L926="","Yes","No")</f>
        <v>No</v>
      </c>
      <c r="AE926" s="19" t="str">
        <f>IF(Raw_Data!T926="","Imputed",IF(Raw_Data!T926&gt;INDEX(Cleaning_Reference!$F$6:$F$13,MATCH(D926,Cleaning_Reference!$A$6:$A$13,0)),"Capped","Original"))</f>
        <v>Original</v>
      </c>
      <c r="AF926" s="21">
        <f t="shared" si="14"/>
        <v>366.47</v>
      </c>
    </row>
    <row r="927" spans="1:32" ht="15" customHeight="1" x14ac:dyDescent="0.3">
      <c r="A927" s="20" t="str">
        <f>Raw_Data!A927</f>
        <v>SF10926</v>
      </c>
      <c r="B927" s="15" t="str">
        <f>Raw_Data!B927</f>
        <v>Andhra Pradesh</v>
      </c>
      <c r="C927" s="15" t="str">
        <f>Raw_Data!C927</f>
        <v>Ludhiana</v>
      </c>
      <c r="D927" s="15" t="str">
        <f>Raw_Data!D927</f>
        <v>Wheat</v>
      </c>
      <c r="E927" s="15" t="str">
        <f>Raw_Data!E927</f>
        <v>Kharif</v>
      </c>
      <c r="F927" s="15">
        <f>Raw_Data!F927</f>
        <v>5.14</v>
      </c>
      <c r="G927" s="18">
        <f>IF(Raw_Data!G927="",ROUND(AVERAGEIFS(Raw_Data!$G$2:$G$4001,Raw_Data!$E$2:$E$4001,E927),1),Raw_Data!G927)</f>
        <v>914.1</v>
      </c>
      <c r="H927" s="15">
        <f>Raw_Data!H927</f>
        <v>29.9</v>
      </c>
      <c r="I927" s="15">
        <f>Raw_Data!I927</f>
        <v>63.8</v>
      </c>
      <c r="J927" s="15">
        <f>Raw_Data!J927</f>
        <v>6.6</v>
      </c>
      <c r="K927" s="15">
        <f>Raw_Data!K927</f>
        <v>5.25</v>
      </c>
      <c r="L927" s="18">
        <f>IF(Raw_Data!L927="",ROUND(AVERAGEIFS(Raw_Data!$L$2:$L$4001,Raw_Data!$E$2:$E$4001,E927),1),Raw_Data!L927)</f>
        <v>37.6</v>
      </c>
      <c r="M927" s="15">
        <f>Raw_Data!M927</f>
        <v>118.9</v>
      </c>
      <c r="N927" s="15">
        <f>Raw_Data!N927</f>
        <v>41.3</v>
      </c>
      <c r="O927" s="15">
        <f>Raw_Data!O927</f>
        <v>107.8</v>
      </c>
      <c r="P927" s="15" t="str">
        <f>Raw_Data!P927</f>
        <v>Flood</v>
      </c>
      <c r="Q927" s="15">
        <f>Raw_Data!Q927</f>
        <v>185.1</v>
      </c>
      <c r="R927" s="15">
        <f>Raw_Data!R927</f>
        <v>4.72</v>
      </c>
      <c r="S927" s="15">
        <f>Raw_Data!S927</f>
        <v>0.73</v>
      </c>
      <c r="T927" s="18">
        <f>IF(Raw_Data!T927="",ROUND(AVERAGEIFS(Raw_Data!$T$2:$T$4001,Raw_Data!$E$2:$E$4001,E927,Raw_Data!$D$2:$D$4001,D927),2),IF(Raw_Data!T927&gt;INDEX(Cleaning_Reference!$F$6:$F$13,MATCH(D927,Cleaning_Reference!$A$6:$A$13,0)),INDEX(Cleaning_Reference!$F$6:$F$13,MATCH(D927,Cleaning_Reference!$A$6:$A$13,0)),Raw_Data!T927))</f>
        <v>0.3</v>
      </c>
      <c r="U927" s="15">
        <f>Raw_Data!U927</f>
        <v>1.54</v>
      </c>
      <c r="V927" s="15">
        <f>Raw_Data!V927</f>
        <v>18216</v>
      </c>
      <c r="W927" s="15">
        <f>Raw_Data!W927</f>
        <v>315074</v>
      </c>
      <c r="X927" s="15">
        <f>Raw_Data!X927</f>
        <v>28053</v>
      </c>
      <c r="Y927" s="15">
        <f>Raw_Data!Y927</f>
        <v>-287021</v>
      </c>
      <c r="Z927" s="15">
        <f>Raw_Data!Z927</f>
        <v>3812</v>
      </c>
      <c r="AA927" s="15">
        <f>Raw_Data!AA927</f>
        <v>0.40400000000000003</v>
      </c>
      <c r="AB927" s="15">
        <f>Raw_Data!AB927</f>
        <v>58.7</v>
      </c>
      <c r="AC927" s="19" t="str">
        <f>IF(Raw_Data!G927="","Yes","No")</f>
        <v>No</v>
      </c>
      <c r="AD927" s="19" t="str">
        <f>IF(Raw_Data!L927="","Yes","No")</f>
        <v>No</v>
      </c>
      <c r="AE927" s="19" t="str">
        <f>IF(Raw_Data!T927="","Imputed",IF(Raw_Data!T927&gt;INDEX(Cleaning_Reference!$F$6:$F$13,MATCH(D927,Cleaning_Reference!$A$6:$A$13,0)),"Capped","Original"))</f>
        <v>Original</v>
      </c>
      <c r="AF927" s="21">
        <f t="shared" si="14"/>
        <v>1.54</v>
      </c>
    </row>
    <row r="928" spans="1:32" ht="15" customHeight="1" x14ac:dyDescent="0.3">
      <c r="A928" s="20" t="str">
        <f>Raw_Data!A928</f>
        <v>SF10927</v>
      </c>
      <c r="B928" s="15" t="str">
        <f>Raw_Data!B928</f>
        <v>Tamil Nadu</v>
      </c>
      <c r="C928" s="15" t="str">
        <f>Raw_Data!C928</f>
        <v>Rajkot</v>
      </c>
      <c r="D928" s="15" t="str">
        <f>Raw_Data!D928</f>
        <v>Chilli</v>
      </c>
      <c r="E928" s="15" t="str">
        <f>Raw_Data!E928</f>
        <v>Zaid</v>
      </c>
      <c r="F928" s="15">
        <f>Raw_Data!F928</f>
        <v>7.15</v>
      </c>
      <c r="G928" s="18">
        <f>IF(Raw_Data!G928="",ROUND(AVERAGEIFS(Raw_Data!$G$2:$G$4001,Raw_Data!$E$2:$E$4001,E928),1),Raw_Data!G928)</f>
        <v>464.7</v>
      </c>
      <c r="H928" s="15">
        <f>Raw_Data!H928</f>
        <v>31.7</v>
      </c>
      <c r="I928" s="15">
        <f>Raw_Data!I928</f>
        <v>60</v>
      </c>
      <c r="J928" s="15">
        <f>Raw_Data!J928</f>
        <v>9.4</v>
      </c>
      <c r="K928" s="15">
        <f>Raw_Data!K928</f>
        <v>6.18</v>
      </c>
      <c r="L928" s="18">
        <f>IF(Raw_Data!L928="",ROUND(AVERAGEIFS(Raw_Data!$L$2:$L$4001,Raw_Data!$E$2:$E$4001,E928),1),Raw_Data!L928)</f>
        <v>13.6</v>
      </c>
      <c r="M928" s="15">
        <f>Raw_Data!M928</f>
        <v>109</v>
      </c>
      <c r="N928" s="15">
        <f>Raw_Data!N928</f>
        <v>44.7</v>
      </c>
      <c r="O928" s="15">
        <f>Raw_Data!O928</f>
        <v>116.1</v>
      </c>
      <c r="P928" s="15" t="str">
        <f>Raw_Data!P928</f>
        <v>Flood</v>
      </c>
      <c r="Q928" s="15">
        <f>Raw_Data!Q928</f>
        <v>273.10000000000002</v>
      </c>
      <c r="R928" s="15">
        <f>Raw_Data!R928</f>
        <v>6.71</v>
      </c>
      <c r="S928" s="15">
        <f>Raw_Data!S928</f>
        <v>0.79</v>
      </c>
      <c r="T928" s="18">
        <f>IF(Raw_Data!T928="",ROUND(AVERAGEIFS(Raw_Data!$T$2:$T$4001,Raw_Data!$E$2:$E$4001,E928,Raw_Data!$D$2:$D$4001,D928),2),IF(Raw_Data!T928&gt;INDEX(Cleaning_Reference!$F$6:$F$13,MATCH(D928,Cleaning_Reference!$A$6:$A$13,0)),INDEX(Cleaning_Reference!$F$6:$F$13,MATCH(D928,Cleaning_Reference!$A$6:$A$13,0)),Raw_Data!T928))</f>
        <v>1.54</v>
      </c>
      <c r="U928" s="15">
        <f>Raw_Data!U928</f>
        <v>11.01</v>
      </c>
      <c r="V928" s="15">
        <f>Raw_Data!V928</f>
        <v>94272</v>
      </c>
      <c r="W928" s="15">
        <f>Raw_Data!W928</f>
        <v>600521</v>
      </c>
      <c r="X928" s="15">
        <f>Raw_Data!X928</f>
        <v>1037935</v>
      </c>
      <c r="Y928" s="15">
        <f>Raw_Data!Y928</f>
        <v>437414</v>
      </c>
      <c r="Z928" s="15">
        <f>Raw_Data!Z928</f>
        <v>5807</v>
      </c>
      <c r="AA928" s="15">
        <f>Raw_Data!AA928</f>
        <v>1.8959999999999999</v>
      </c>
      <c r="AB928" s="15">
        <f>Raw_Data!AB928</f>
        <v>45.6</v>
      </c>
      <c r="AC928" s="19" t="str">
        <f>IF(Raw_Data!G928="","Yes","No")</f>
        <v>No</v>
      </c>
      <c r="AD928" s="19" t="str">
        <f>IF(Raw_Data!L928="","Yes","No")</f>
        <v>No</v>
      </c>
      <c r="AE928" s="19" t="str">
        <f>IF(Raw_Data!T928="","Imputed",IF(Raw_Data!T928&gt;INDEX(Cleaning_Reference!$F$6:$F$13,MATCH(D928,Cleaning_Reference!$A$6:$A$13,0)),"Capped","Original"))</f>
        <v>Original</v>
      </c>
      <c r="AF928" s="21">
        <f t="shared" si="14"/>
        <v>11.01</v>
      </c>
    </row>
    <row r="929" spans="1:32" ht="15" customHeight="1" x14ac:dyDescent="0.3">
      <c r="A929" s="20" t="str">
        <f>Raw_Data!A929</f>
        <v>SF10928</v>
      </c>
      <c r="B929" s="15" t="str">
        <f>Raw_Data!B929</f>
        <v>Gujarat</v>
      </c>
      <c r="C929" s="15" t="str">
        <f>Raw_Data!C929</f>
        <v>Warangal</v>
      </c>
      <c r="D929" s="15" t="str">
        <f>Raw_Data!D929</f>
        <v>Chilli</v>
      </c>
      <c r="E929" s="15" t="str">
        <f>Raw_Data!E929</f>
        <v>Rabi</v>
      </c>
      <c r="F929" s="15">
        <f>Raw_Data!F929</f>
        <v>1.53</v>
      </c>
      <c r="G929" s="18">
        <f>IF(Raw_Data!G929="",ROUND(AVERAGEIFS(Raw_Data!$G$2:$G$4001,Raw_Data!$E$2:$E$4001,E929),1),Raw_Data!G929)</f>
        <v>368</v>
      </c>
      <c r="H929" s="15">
        <f>Raw_Data!H929</f>
        <v>23.8</v>
      </c>
      <c r="I929" s="15">
        <f>Raw_Data!I929</f>
        <v>44.8</v>
      </c>
      <c r="J929" s="15">
        <f>Raw_Data!J929</f>
        <v>8.3000000000000007</v>
      </c>
      <c r="K929" s="15">
        <f>Raw_Data!K929</f>
        <v>6.3</v>
      </c>
      <c r="L929" s="18">
        <f>IF(Raw_Data!L929="",ROUND(AVERAGEIFS(Raw_Data!$L$2:$L$4001,Raw_Data!$E$2:$E$4001,E929),1),Raw_Data!L929)</f>
        <v>28.6</v>
      </c>
      <c r="M929" s="15">
        <f>Raw_Data!M929</f>
        <v>40</v>
      </c>
      <c r="N929" s="15">
        <f>Raw_Data!N929</f>
        <v>28.6</v>
      </c>
      <c r="O929" s="15">
        <f>Raw_Data!O929</f>
        <v>131.1</v>
      </c>
      <c r="P929" s="15" t="str">
        <f>Raw_Data!P929</f>
        <v>Drip</v>
      </c>
      <c r="Q929" s="15">
        <f>Raw_Data!Q929</f>
        <v>99.9</v>
      </c>
      <c r="R929" s="15">
        <f>Raw_Data!R929</f>
        <v>7.75</v>
      </c>
      <c r="S929" s="15">
        <f>Raw_Data!S929</f>
        <v>0.92</v>
      </c>
      <c r="T929" s="18">
        <f>IF(Raw_Data!T929="",ROUND(AVERAGEIFS(Raw_Data!$T$2:$T$4001,Raw_Data!$E$2:$E$4001,E929,Raw_Data!$D$2:$D$4001,D929),2),IF(Raw_Data!T929&gt;INDEX(Cleaning_Reference!$F$6:$F$13,MATCH(D929,Cleaning_Reference!$A$6:$A$13,0)),INDEX(Cleaning_Reference!$F$6:$F$13,MATCH(D929,Cleaning_Reference!$A$6:$A$13,0)),Raw_Data!T929))</f>
        <v>1.6</v>
      </c>
      <c r="U929" s="15">
        <f>Raw_Data!U929</f>
        <v>2.4500000000000002</v>
      </c>
      <c r="V929" s="15">
        <f>Raw_Data!V929</f>
        <v>92915</v>
      </c>
      <c r="W929" s="15">
        <f>Raw_Data!W929</f>
        <v>83699</v>
      </c>
      <c r="X929" s="15">
        <f>Raw_Data!X929</f>
        <v>227642</v>
      </c>
      <c r="Y929" s="15">
        <f>Raw_Data!Y929</f>
        <v>143943</v>
      </c>
      <c r="Z929" s="15">
        <f>Raw_Data!Z929</f>
        <v>957</v>
      </c>
      <c r="AA929" s="15">
        <f>Raw_Data!AA929</f>
        <v>2.56</v>
      </c>
      <c r="AB929" s="15">
        <f>Raw_Data!AB929</f>
        <v>34.1</v>
      </c>
      <c r="AC929" s="19" t="str">
        <f>IF(Raw_Data!G929="","Yes","No")</f>
        <v>No</v>
      </c>
      <c r="AD929" s="19" t="str">
        <f>IF(Raw_Data!L929="","Yes","No")</f>
        <v>No</v>
      </c>
      <c r="AE929" s="19" t="str">
        <f>IF(Raw_Data!T929="","Imputed",IF(Raw_Data!T929&gt;INDEX(Cleaning_Reference!$F$6:$F$13,MATCH(D929,Cleaning_Reference!$A$6:$A$13,0)),"Capped","Original"))</f>
        <v>Original</v>
      </c>
      <c r="AF929" s="21">
        <f t="shared" si="14"/>
        <v>2.4500000000000002</v>
      </c>
    </row>
    <row r="930" spans="1:32" ht="15" customHeight="1" x14ac:dyDescent="0.3">
      <c r="A930" s="20" t="str">
        <f>Raw_Data!A930</f>
        <v>SF10929</v>
      </c>
      <c r="B930" s="15" t="str">
        <f>Raw_Data!B930</f>
        <v>Punjab</v>
      </c>
      <c r="C930" s="15" t="str">
        <f>Raw_Data!C930</f>
        <v>Nalgonda</v>
      </c>
      <c r="D930" s="15" t="str">
        <f>Raw_Data!D930</f>
        <v>Wheat</v>
      </c>
      <c r="E930" s="15" t="str">
        <f>Raw_Data!E930</f>
        <v>Rabi</v>
      </c>
      <c r="F930" s="15">
        <f>Raw_Data!F930</f>
        <v>12.51</v>
      </c>
      <c r="G930" s="18">
        <f>IF(Raw_Data!G930="",ROUND(AVERAGEIFS(Raw_Data!$G$2:$G$4001,Raw_Data!$E$2:$E$4001,E930),1),Raw_Data!G930)</f>
        <v>543.9</v>
      </c>
      <c r="H930" s="15">
        <f>Raw_Data!H930</f>
        <v>21.4</v>
      </c>
      <c r="I930" s="15">
        <f>Raw_Data!I930</f>
        <v>61.7</v>
      </c>
      <c r="J930" s="15">
        <f>Raw_Data!J930</f>
        <v>7</v>
      </c>
      <c r="K930" s="15">
        <f>Raw_Data!K930</f>
        <v>6.35</v>
      </c>
      <c r="L930" s="18">
        <f>IF(Raw_Data!L930="",ROUND(AVERAGEIFS(Raw_Data!$L$2:$L$4001,Raw_Data!$E$2:$E$4001,E930),1),Raw_Data!L930)</f>
        <v>16.899999999999999</v>
      </c>
      <c r="M930" s="15">
        <f>Raw_Data!M930</f>
        <v>124.9</v>
      </c>
      <c r="N930" s="15">
        <f>Raw_Data!N930</f>
        <v>56.2</v>
      </c>
      <c r="O930" s="15">
        <f>Raw_Data!O930</f>
        <v>90</v>
      </c>
      <c r="P930" s="15" t="str">
        <f>Raw_Data!P930</f>
        <v>Sprinkler</v>
      </c>
      <c r="Q930" s="15">
        <f>Raw_Data!Q930</f>
        <v>147.80000000000001</v>
      </c>
      <c r="R930" s="15">
        <f>Raw_Data!R930</f>
        <v>3.73</v>
      </c>
      <c r="S930" s="15">
        <f>Raw_Data!S930</f>
        <v>0.99</v>
      </c>
      <c r="T930" s="18">
        <f>IF(Raw_Data!T930="",ROUND(AVERAGEIFS(Raw_Data!$T$2:$T$4001,Raw_Data!$E$2:$E$4001,E930,Raw_Data!$D$2:$D$4001,D930),2),IF(Raw_Data!T930&gt;INDEX(Cleaning_Reference!$F$6:$F$13,MATCH(D930,Cleaning_Reference!$A$6:$A$13,0)),INDEX(Cleaning_Reference!$F$6:$F$13,MATCH(D930,Cleaning_Reference!$A$6:$A$13,0)),Raw_Data!T930))</f>
        <v>2.27</v>
      </c>
      <c r="U930" s="15">
        <f>Raw_Data!U930</f>
        <v>28.4</v>
      </c>
      <c r="V930" s="15">
        <f>Raw_Data!V930</f>
        <v>21966</v>
      </c>
      <c r="W930" s="15">
        <f>Raw_Data!W930</f>
        <v>945997</v>
      </c>
      <c r="X930" s="15">
        <f>Raw_Data!X930</f>
        <v>623834</v>
      </c>
      <c r="Y930" s="15">
        <f>Raw_Data!Y930</f>
        <v>-322163</v>
      </c>
      <c r="Z930" s="15">
        <f>Raw_Data!Z930</f>
        <v>6946</v>
      </c>
      <c r="AA930" s="15">
        <f>Raw_Data!AA930</f>
        <v>4.0890000000000004</v>
      </c>
      <c r="AB930" s="15">
        <f>Raw_Data!AB930</f>
        <v>46.1</v>
      </c>
      <c r="AC930" s="19" t="str">
        <f>IF(Raw_Data!G930="","Yes","No")</f>
        <v>No</v>
      </c>
      <c r="AD930" s="19" t="str">
        <f>IF(Raw_Data!L930="","Yes","No")</f>
        <v>No</v>
      </c>
      <c r="AE930" s="19" t="str">
        <f>IF(Raw_Data!T930="","Imputed",IF(Raw_Data!T930&gt;INDEX(Cleaning_Reference!$F$6:$F$13,MATCH(D930,Cleaning_Reference!$A$6:$A$13,0)),"Capped","Original"))</f>
        <v>Original</v>
      </c>
      <c r="AF930" s="21">
        <f t="shared" si="14"/>
        <v>28.4</v>
      </c>
    </row>
    <row r="931" spans="1:32" ht="15" customHeight="1" x14ac:dyDescent="0.3">
      <c r="A931" s="20" t="str">
        <f>Raw_Data!A931</f>
        <v>SF10930</v>
      </c>
      <c r="B931" s="15" t="str">
        <f>Raw_Data!B931</f>
        <v>Karnataka</v>
      </c>
      <c r="C931" s="15" t="str">
        <f>Raw_Data!C931</f>
        <v>Ludhiana</v>
      </c>
      <c r="D931" s="15" t="str">
        <f>Raw_Data!D931</f>
        <v>Cotton</v>
      </c>
      <c r="E931" s="15" t="str">
        <f>Raw_Data!E931</f>
        <v>Zaid</v>
      </c>
      <c r="F931" s="15">
        <f>Raw_Data!F931</f>
        <v>5.56</v>
      </c>
      <c r="G931" s="18">
        <f>IF(Raw_Data!G931="",ROUND(AVERAGEIFS(Raw_Data!$G$2:$G$4001,Raw_Data!$E$2:$E$4001,E931),1),Raw_Data!G931)</f>
        <v>534.4</v>
      </c>
      <c r="H931" s="15">
        <f>Raw_Data!H931</f>
        <v>33</v>
      </c>
      <c r="I931" s="15">
        <f>Raw_Data!I931</f>
        <v>34.4</v>
      </c>
      <c r="J931" s="15">
        <f>Raw_Data!J931</f>
        <v>7.2</v>
      </c>
      <c r="K931" s="15">
        <f>Raw_Data!K931</f>
        <v>7.17</v>
      </c>
      <c r="L931" s="18">
        <f>IF(Raw_Data!L931="",ROUND(AVERAGEIFS(Raw_Data!$L$2:$L$4001,Raw_Data!$E$2:$E$4001,E931),1),Raw_Data!L931)</f>
        <v>15.6</v>
      </c>
      <c r="M931" s="15">
        <f>Raw_Data!M931</f>
        <v>75.7</v>
      </c>
      <c r="N931" s="15">
        <f>Raw_Data!N931</f>
        <v>47.3</v>
      </c>
      <c r="O931" s="15">
        <f>Raw_Data!O931</f>
        <v>74.2</v>
      </c>
      <c r="P931" s="15" t="str">
        <f>Raw_Data!P931</f>
        <v>Flood</v>
      </c>
      <c r="Q931" s="15">
        <f>Raw_Data!Q931</f>
        <v>155.9</v>
      </c>
      <c r="R931" s="15">
        <f>Raw_Data!R931</f>
        <v>3.57</v>
      </c>
      <c r="S931" s="15">
        <f>Raw_Data!S931</f>
        <v>1</v>
      </c>
      <c r="T931" s="18">
        <f>IF(Raw_Data!T931="",ROUND(AVERAGEIFS(Raw_Data!$T$2:$T$4001,Raw_Data!$E$2:$E$4001,E931,Raw_Data!$D$2:$D$4001,D931),2),IF(Raw_Data!T931&gt;INDEX(Cleaning_Reference!$F$6:$F$13,MATCH(D931,Cleaning_Reference!$A$6:$A$13,0)),INDEX(Cleaning_Reference!$F$6:$F$13,MATCH(D931,Cleaning_Reference!$A$6:$A$13,0)),Raw_Data!T931))</f>
        <v>1</v>
      </c>
      <c r="U931" s="15">
        <f>Raw_Data!U931</f>
        <v>5.56</v>
      </c>
      <c r="V931" s="15">
        <f>Raw_Data!V931</f>
        <v>56170</v>
      </c>
      <c r="W931" s="15">
        <f>Raw_Data!W931</f>
        <v>386294</v>
      </c>
      <c r="X931" s="15">
        <f>Raw_Data!X931</f>
        <v>312305</v>
      </c>
      <c r="Y931" s="15">
        <f>Raw_Data!Y931</f>
        <v>-73989</v>
      </c>
      <c r="Z931" s="15">
        <f>Raw_Data!Z931</f>
        <v>5254</v>
      </c>
      <c r="AA931" s="15">
        <f>Raw_Data!AA931</f>
        <v>1.0580000000000001</v>
      </c>
      <c r="AB931" s="15">
        <f>Raw_Data!AB931</f>
        <v>33.5</v>
      </c>
      <c r="AC931" s="19" t="str">
        <f>IF(Raw_Data!G931="","Yes","No")</f>
        <v>No</v>
      </c>
      <c r="AD931" s="19" t="str">
        <f>IF(Raw_Data!L931="","Yes","No")</f>
        <v>No</v>
      </c>
      <c r="AE931" s="19" t="str">
        <f>IF(Raw_Data!T931="","Imputed",IF(Raw_Data!T931&gt;INDEX(Cleaning_Reference!$F$6:$F$13,MATCH(D931,Cleaning_Reference!$A$6:$A$13,0)),"Capped","Original"))</f>
        <v>Original</v>
      </c>
      <c r="AF931" s="21">
        <f t="shared" si="14"/>
        <v>5.56</v>
      </c>
    </row>
    <row r="932" spans="1:32" ht="15" customHeight="1" x14ac:dyDescent="0.3">
      <c r="A932" s="20" t="str">
        <f>Raw_Data!A932</f>
        <v>SF10931</v>
      </c>
      <c r="B932" s="15" t="str">
        <f>Raw_Data!B932</f>
        <v>Madhya Pradesh</v>
      </c>
      <c r="C932" s="15" t="str">
        <f>Raw_Data!C932</f>
        <v>Ludhiana</v>
      </c>
      <c r="D932" s="15" t="str">
        <f>Raw_Data!D932</f>
        <v>Sugarcane</v>
      </c>
      <c r="E932" s="15" t="str">
        <f>Raw_Data!E932</f>
        <v>Rabi</v>
      </c>
      <c r="F932" s="15">
        <f>Raw_Data!F932</f>
        <v>8.1</v>
      </c>
      <c r="G932" s="18">
        <f>IF(Raw_Data!G932="",ROUND(AVERAGEIFS(Raw_Data!$G$2:$G$4001,Raw_Data!$E$2:$E$4001,E932),1),Raw_Data!G932)</f>
        <v>287.89999999999998</v>
      </c>
      <c r="H932" s="15">
        <f>Raw_Data!H932</f>
        <v>23</v>
      </c>
      <c r="I932" s="15">
        <f>Raw_Data!I932</f>
        <v>63.2</v>
      </c>
      <c r="J932" s="15">
        <f>Raw_Data!J932</f>
        <v>7.9</v>
      </c>
      <c r="K932" s="15">
        <f>Raw_Data!K932</f>
        <v>6.06</v>
      </c>
      <c r="L932" s="18">
        <f>IF(Raw_Data!L932="",ROUND(AVERAGEIFS(Raw_Data!$L$2:$L$4001,Raw_Data!$E$2:$E$4001,E932),1),Raw_Data!L932)</f>
        <v>21.5</v>
      </c>
      <c r="M932" s="15">
        <f>Raw_Data!M932</f>
        <v>50.7</v>
      </c>
      <c r="N932" s="15">
        <f>Raw_Data!N932</f>
        <v>52</v>
      </c>
      <c r="O932" s="15">
        <f>Raw_Data!O932</f>
        <v>124.5</v>
      </c>
      <c r="P932" s="15" t="str">
        <f>Raw_Data!P932</f>
        <v>Drip</v>
      </c>
      <c r="Q932" s="15">
        <f>Raw_Data!Q932</f>
        <v>169.8</v>
      </c>
      <c r="R932" s="15">
        <f>Raw_Data!R932</f>
        <v>3</v>
      </c>
      <c r="S932" s="15">
        <f>Raw_Data!S932</f>
        <v>0.91</v>
      </c>
      <c r="T932" s="18">
        <f>IF(Raw_Data!T932="",ROUND(AVERAGEIFS(Raw_Data!$T$2:$T$4001,Raw_Data!$E$2:$E$4001,E932,Raw_Data!$D$2:$D$4001,D932),2),IF(Raw_Data!T932&gt;INDEX(Cleaning_Reference!$F$6:$F$13,MATCH(D932,Cleaning_Reference!$A$6:$A$13,0)),INDEX(Cleaning_Reference!$F$6:$F$13,MATCH(D932,Cleaning_Reference!$A$6:$A$13,0)),Raw_Data!T932))</f>
        <v>34.270000000000003</v>
      </c>
      <c r="U932" s="15">
        <f>Raw_Data!U932</f>
        <v>277.58999999999997</v>
      </c>
      <c r="V932" s="15">
        <f>Raw_Data!V932</f>
        <v>3727</v>
      </c>
      <c r="W932" s="15">
        <f>Raw_Data!W932</f>
        <v>396396</v>
      </c>
      <c r="X932" s="15">
        <f>Raw_Data!X932</f>
        <v>1034578</v>
      </c>
      <c r="Y932" s="15">
        <f>Raw_Data!Y932</f>
        <v>638182</v>
      </c>
      <c r="Z932" s="15">
        <f>Raw_Data!Z932</f>
        <v>11910</v>
      </c>
      <c r="AA932" s="15">
        <f>Raw_Data!AA932</f>
        <v>23.306999999999999</v>
      </c>
      <c r="AB932" s="15">
        <f>Raw_Data!AB932</f>
        <v>49.7</v>
      </c>
      <c r="AC932" s="19" t="str">
        <f>IF(Raw_Data!G932="","Yes","No")</f>
        <v>No</v>
      </c>
      <c r="AD932" s="19" t="str">
        <f>IF(Raw_Data!L932="","Yes","No")</f>
        <v>No</v>
      </c>
      <c r="AE932" s="19" t="str">
        <f>IF(Raw_Data!T932="","Imputed",IF(Raw_Data!T932&gt;INDEX(Cleaning_Reference!$F$6:$F$13,MATCH(D932,Cleaning_Reference!$A$6:$A$13,0)),"Capped","Original"))</f>
        <v>Original</v>
      </c>
      <c r="AF932" s="21">
        <f t="shared" si="14"/>
        <v>277.58999999999997</v>
      </c>
    </row>
    <row r="933" spans="1:32" ht="15" customHeight="1" x14ac:dyDescent="0.3">
      <c r="A933" s="20" t="str">
        <f>Raw_Data!A933</f>
        <v>SF10932</v>
      </c>
      <c r="B933" s="15" t="str">
        <f>Raw_Data!B933</f>
        <v>Maharashtra</v>
      </c>
      <c r="C933" s="15" t="str">
        <f>Raw_Data!C933</f>
        <v>Rajkot</v>
      </c>
      <c r="D933" s="15" t="str">
        <f>Raw_Data!D933</f>
        <v>Maize</v>
      </c>
      <c r="E933" s="15" t="str">
        <f>Raw_Data!E933</f>
        <v>Zaid</v>
      </c>
      <c r="F933" s="15">
        <f>Raw_Data!F933</f>
        <v>11.2</v>
      </c>
      <c r="G933" s="18">
        <f>IF(Raw_Data!G933="",ROUND(AVERAGEIFS(Raw_Data!$G$2:$G$4001,Raw_Data!$E$2:$E$4001,E933),1),Raw_Data!G933)</f>
        <v>184</v>
      </c>
      <c r="H933" s="15">
        <f>Raw_Data!H933</f>
        <v>28.1</v>
      </c>
      <c r="I933" s="15">
        <f>Raw_Data!I933</f>
        <v>56.3</v>
      </c>
      <c r="J933" s="15">
        <f>Raw_Data!J933</f>
        <v>7.1</v>
      </c>
      <c r="K933" s="15">
        <f>Raw_Data!K933</f>
        <v>6.01</v>
      </c>
      <c r="L933" s="18">
        <f>IF(Raw_Data!L933="",ROUND(AVERAGEIFS(Raw_Data!$L$2:$L$4001,Raw_Data!$E$2:$E$4001,E933),1),Raw_Data!L933)</f>
        <v>15.5</v>
      </c>
      <c r="M933" s="15">
        <f>Raw_Data!M933</f>
        <v>117.1</v>
      </c>
      <c r="N933" s="15">
        <f>Raw_Data!N933</f>
        <v>73.599999999999994</v>
      </c>
      <c r="O933" s="15">
        <f>Raw_Data!O933</f>
        <v>140.1</v>
      </c>
      <c r="P933" s="15" t="str">
        <f>Raw_Data!P933</f>
        <v>Sprinkler</v>
      </c>
      <c r="Q933" s="15">
        <f>Raw_Data!Q933</f>
        <v>133.5</v>
      </c>
      <c r="R933" s="15">
        <f>Raw_Data!R933</f>
        <v>7.36</v>
      </c>
      <c r="S933" s="15">
        <f>Raw_Data!S933</f>
        <v>0.84</v>
      </c>
      <c r="T933" s="18">
        <f>IF(Raw_Data!T933="",ROUND(AVERAGEIFS(Raw_Data!$T$2:$T$4001,Raw_Data!$E$2:$E$4001,E933,Raw_Data!$D$2:$D$4001,D933),2),IF(Raw_Data!T933&gt;INDEX(Cleaning_Reference!$F$6:$F$13,MATCH(D933,Cleaning_Reference!$A$6:$A$13,0)),INDEX(Cleaning_Reference!$F$6:$F$13,MATCH(D933,Cleaning_Reference!$A$6:$A$13,0)),Raw_Data!T933))</f>
        <v>1.83</v>
      </c>
      <c r="U933" s="15">
        <f>Raw_Data!U933</f>
        <v>20.5</v>
      </c>
      <c r="V933" s="15">
        <f>Raw_Data!V933</f>
        <v>21150</v>
      </c>
      <c r="W933" s="15">
        <f>Raw_Data!W933</f>
        <v>696038</v>
      </c>
      <c r="X933" s="15">
        <f>Raw_Data!X933</f>
        <v>433575</v>
      </c>
      <c r="Y933" s="15">
        <f>Raw_Data!Y933</f>
        <v>-262463</v>
      </c>
      <c r="Z933" s="15">
        <f>Raw_Data!Z933</f>
        <v>7957</v>
      </c>
      <c r="AA933" s="15">
        <f>Raw_Data!AA933</f>
        <v>2.5760000000000001</v>
      </c>
      <c r="AB933" s="15">
        <f>Raw_Data!AB933</f>
        <v>22.5</v>
      </c>
      <c r="AC933" s="19" t="str">
        <f>IF(Raw_Data!G933="","Yes","No")</f>
        <v>No</v>
      </c>
      <c r="AD933" s="19" t="str">
        <f>IF(Raw_Data!L933="","Yes","No")</f>
        <v>No</v>
      </c>
      <c r="AE933" s="19" t="str">
        <f>IF(Raw_Data!T933="","Imputed",IF(Raw_Data!T933&gt;INDEX(Cleaning_Reference!$F$6:$F$13,MATCH(D933,Cleaning_Reference!$A$6:$A$13,0)),"Capped","Original"))</f>
        <v>Original</v>
      </c>
      <c r="AF933" s="21">
        <f t="shared" si="14"/>
        <v>20.5</v>
      </c>
    </row>
    <row r="934" spans="1:32" ht="15" customHeight="1" x14ac:dyDescent="0.3">
      <c r="A934" s="20" t="str">
        <f>Raw_Data!A934</f>
        <v>SF10933</v>
      </c>
      <c r="B934" s="15" t="str">
        <f>Raw_Data!B934</f>
        <v>Maharashtra</v>
      </c>
      <c r="C934" s="15" t="str">
        <f>Raw_Data!C934</f>
        <v>Warangal</v>
      </c>
      <c r="D934" s="15" t="str">
        <f>Raw_Data!D934</f>
        <v>Chilli</v>
      </c>
      <c r="E934" s="15" t="str">
        <f>Raw_Data!E934</f>
        <v>Rabi</v>
      </c>
      <c r="F934" s="15">
        <f>Raw_Data!F934</f>
        <v>10.68</v>
      </c>
      <c r="G934" s="18">
        <f>IF(Raw_Data!G934="",ROUND(AVERAGEIFS(Raw_Data!$G$2:$G$4001,Raw_Data!$E$2:$E$4001,E934),1),Raw_Data!G934)</f>
        <v>308.2</v>
      </c>
      <c r="H934" s="15">
        <f>Raw_Data!H934</f>
        <v>26.8</v>
      </c>
      <c r="I934" s="15">
        <f>Raw_Data!I934</f>
        <v>63.6</v>
      </c>
      <c r="J934" s="15">
        <f>Raw_Data!J934</f>
        <v>7.5</v>
      </c>
      <c r="K934" s="15">
        <f>Raw_Data!K934</f>
        <v>7.97</v>
      </c>
      <c r="L934" s="18">
        <f>IF(Raw_Data!L934="",ROUND(AVERAGEIFS(Raw_Data!$L$2:$L$4001,Raw_Data!$E$2:$E$4001,E934),1),Raw_Data!L934)</f>
        <v>23.9</v>
      </c>
      <c r="M934" s="15">
        <f>Raw_Data!M934</f>
        <v>149.4</v>
      </c>
      <c r="N934" s="15">
        <f>Raw_Data!N934</f>
        <v>79.7</v>
      </c>
      <c r="O934" s="15">
        <f>Raw_Data!O934</f>
        <v>136.6</v>
      </c>
      <c r="P934" s="15" t="str">
        <f>Raw_Data!P934</f>
        <v>Flood</v>
      </c>
      <c r="Q934" s="15">
        <f>Raw_Data!Q934</f>
        <v>162.5</v>
      </c>
      <c r="R934" s="15">
        <f>Raw_Data!R934</f>
        <v>1.9</v>
      </c>
      <c r="S934" s="15">
        <f>Raw_Data!S934</f>
        <v>0.85</v>
      </c>
      <c r="T934" s="18">
        <f>IF(Raw_Data!T934="",ROUND(AVERAGEIFS(Raw_Data!$T$2:$T$4001,Raw_Data!$E$2:$E$4001,E934,Raw_Data!$D$2:$D$4001,D934),2),IF(Raw_Data!T934&gt;INDEX(Cleaning_Reference!$F$6:$F$13,MATCH(D934,Cleaning_Reference!$A$6:$A$13,0)),INDEX(Cleaning_Reference!$F$6:$F$13,MATCH(D934,Cleaning_Reference!$A$6:$A$13,0)),Raw_Data!T934))</f>
        <v>0.36</v>
      </c>
      <c r="U934" s="15">
        <f>Raw_Data!U934</f>
        <v>3.84</v>
      </c>
      <c r="V934" s="15">
        <f>Raw_Data!V934</f>
        <v>112552</v>
      </c>
      <c r="W934" s="15">
        <f>Raw_Data!W934</f>
        <v>579945</v>
      </c>
      <c r="X934" s="15">
        <f>Raw_Data!X934</f>
        <v>432200</v>
      </c>
      <c r="Y934" s="15">
        <f>Raw_Data!Y934</f>
        <v>-147745</v>
      </c>
      <c r="Z934" s="15">
        <f>Raw_Data!Z934</f>
        <v>10219</v>
      </c>
      <c r="AA934" s="15">
        <f>Raw_Data!AA934</f>
        <v>0.376</v>
      </c>
      <c r="AB934" s="15">
        <f>Raw_Data!AB934</f>
        <v>52.9</v>
      </c>
      <c r="AC934" s="19" t="str">
        <f>IF(Raw_Data!G934="","Yes","No")</f>
        <v>No</v>
      </c>
      <c r="AD934" s="19" t="str">
        <f>IF(Raw_Data!L934="","Yes","No")</f>
        <v>No</v>
      </c>
      <c r="AE934" s="19" t="str">
        <f>IF(Raw_Data!T934="","Imputed",IF(Raw_Data!T934&gt;INDEX(Cleaning_Reference!$F$6:$F$13,MATCH(D934,Cleaning_Reference!$A$6:$A$13,0)),"Capped","Original"))</f>
        <v>Original</v>
      </c>
      <c r="AF934" s="21">
        <f t="shared" si="14"/>
        <v>3.84</v>
      </c>
    </row>
    <row r="935" spans="1:32" ht="15" customHeight="1" x14ac:dyDescent="0.3">
      <c r="A935" s="20" t="str">
        <f>Raw_Data!A935</f>
        <v>SF10934</v>
      </c>
      <c r="B935" s="15" t="str">
        <f>Raw_Data!B935</f>
        <v>Telangana</v>
      </c>
      <c r="C935" s="15" t="str">
        <f>Raw_Data!C935</f>
        <v>Krishna</v>
      </c>
      <c r="D935" s="15" t="str">
        <f>Raw_Data!D935</f>
        <v>Wheat</v>
      </c>
      <c r="E935" s="15" t="str">
        <f>Raw_Data!E935</f>
        <v>Kharif</v>
      </c>
      <c r="F935" s="15">
        <f>Raw_Data!F935</f>
        <v>0.72</v>
      </c>
      <c r="G935" s="18">
        <f>IF(Raw_Data!G935="",ROUND(AVERAGEIFS(Raw_Data!$G$2:$G$4001,Raw_Data!$E$2:$E$4001,E935),1),Raw_Data!G935)</f>
        <v>792.6</v>
      </c>
      <c r="H935" s="15">
        <f>Raw_Data!H935</f>
        <v>30.9</v>
      </c>
      <c r="I935" s="15">
        <f>Raw_Data!I935</f>
        <v>83.3</v>
      </c>
      <c r="J935" s="15">
        <f>Raw_Data!J935</f>
        <v>7.8</v>
      </c>
      <c r="K935" s="15">
        <f>Raw_Data!K935</f>
        <v>6.88</v>
      </c>
      <c r="L935" s="18">
        <f>IF(Raw_Data!L935="",ROUND(AVERAGEIFS(Raw_Data!$L$2:$L$4001,Raw_Data!$E$2:$E$4001,E935),1),Raw_Data!L935)</f>
        <v>31.2</v>
      </c>
      <c r="M935" s="15">
        <f>Raw_Data!M935</f>
        <v>150.19999999999999</v>
      </c>
      <c r="N935" s="15">
        <f>Raw_Data!N935</f>
        <v>39.4</v>
      </c>
      <c r="O935" s="15">
        <f>Raw_Data!O935</f>
        <v>50.1</v>
      </c>
      <c r="P935" s="15" t="str">
        <f>Raw_Data!P935</f>
        <v>Rainfed</v>
      </c>
      <c r="Q935" s="15">
        <f>Raw_Data!Q935</f>
        <v>244.3</v>
      </c>
      <c r="R935" s="15">
        <f>Raw_Data!R935</f>
        <v>2.71</v>
      </c>
      <c r="S935" s="15">
        <f>Raw_Data!S935</f>
        <v>0.71</v>
      </c>
      <c r="T935" s="18">
        <f>IF(Raw_Data!T935="",ROUND(AVERAGEIFS(Raw_Data!$T$2:$T$4001,Raw_Data!$E$2:$E$4001,E935,Raw_Data!$D$2:$D$4001,D935),2),IF(Raw_Data!T935&gt;INDEX(Cleaning_Reference!$F$6:$F$13,MATCH(D935,Cleaning_Reference!$A$6:$A$13,0)),INDEX(Cleaning_Reference!$F$6:$F$13,MATCH(D935,Cleaning_Reference!$A$6:$A$13,0)),Raw_Data!T935))</f>
        <v>2.6</v>
      </c>
      <c r="U935" s="15">
        <f>Raw_Data!U935</f>
        <v>1.87</v>
      </c>
      <c r="V935" s="15">
        <f>Raw_Data!V935</f>
        <v>26051</v>
      </c>
      <c r="W935" s="15">
        <f>Raw_Data!W935</f>
        <v>44873</v>
      </c>
      <c r="X935" s="15">
        <f>Raw_Data!X935</f>
        <v>48715</v>
      </c>
      <c r="Y935" s="15">
        <f>Raw_Data!Y935</f>
        <v>3842</v>
      </c>
      <c r="Z935" s="15">
        <f>Raw_Data!Z935</f>
        <v>225</v>
      </c>
      <c r="AA935" s="15">
        <f>Raw_Data!AA935</f>
        <v>8.3109999999999999</v>
      </c>
      <c r="AB935" s="15">
        <f>Raw_Data!AB935</f>
        <v>71.900000000000006</v>
      </c>
      <c r="AC935" s="19" t="str">
        <f>IF(Raw_Data!G935="","Yes","No")</f>
        <v>No</v>
      </c>
      <c r="AD935" s="19" t="str">
        <f>IF(Raw_Data!L935="","Yes","No")</f>
        <v>No</v>
      </c>
      <c r="AE935" s="19" t="str">
        <f>IF(Raw_Data!T935="","Imputed",IF(Raw_Data!T935&gt;INDEX(Cleaning_Reference!$F$6:$F$13,MATCH(D935,Cleaning_Reference!$A$6:$A$13,0)),"Capped","Original"))</f>
        <v>Original</v>
      </c>
      <c r="AF935" s="21">
        <f t="shared" si="14"/>
        <v>1.87</v>
      </c>
    </row>
    <row r="936" spans="1:32" ht="15" customHeight="1" x14ac:dyDescent="0.3">
      <c r="A936" s="20" t="str">
        <f>Raw_Data!A936</f>
        <v>SF10935</v>
      </c>
      <c r="B936" s="15" t="str">
        <f>Raw_Data!B936</f>
        <v>Madhya Pradesh</v>
      </c>
      <c r="C936" s="15" t="str">
        <f>Raw_Data!C936</f>
        <v>Guntur</v>
      </c>
      <c r="D936" s="15" t="str">
        <f>Raw_Data!D936</f>
        <v>Chilli</v>
      </c>
      <c r="E936" s="15" t="str">
        <f>Raw_Data!E936</f>
        <v>Kharif</v>
      </c>
      <c r="F936" s="15">
        <f>Raw_Data!F936</f>
        <v>7.85</v>
      </c>
      <c r="G936" s="18">
        <f>IF(Raw_Data!G936="",ROUND(AVERAGEIFS(Raw_Data!$G$2:$G$4001,Raw_Data!$E$2:$E$4001,E936),1),Raw_Data!G936)</f>
        <v>821.6</v>
      </c>
      <c r="H936" s="15">
        <f>Raw_Data!H936</f>
        <v>30.2</v>
      </c>
      <c r="I936" s="15">
        <f>Raw_Data!I936</f>
        <v>69.5</v>
      </c>
      <c r="J936" s="15">
        <f>Raw_Data!J936</f>
        <v>7</v>
      </c>
      <c r="K936" s="15">
        <f>Raw_Data!K936</f>
        <v>6.29</v>
      </c>
      <c r="L936" s="18">
        <f>IF(Raw_Data!L936="",ROUND(AVERAGEIFS(Raw_Data!$L$2:$L$4001,Raw_Data!$E$2:$E$4001,E936),1),Raw_Data!L936)</f>
        <v>40.700000000000003</v>
      </c>
      <c r="M936" s="15">
        <f>Raw_Data!M936</f>
        <v>111</v>
      </c>
      <c r="N936" s="15">
        <f>Raw_Data!N936</f>
        <v>90.3</v>
      </c>
      <c r="O936" s="15">
        <f>Raw_Data!O936</f>
        <v>86.5</v>
      </c>
      <c r="P936" s="15" t="str">
        <f>Raw_Data!P936</f>
        <v>Rainfed</v>
      </c>
      <c r="Q936" s="15">
        <f>Raw_Data!Q936</f>
        <v>143.69999999999999</v>
      </c>
      <c r="R936" s="15">
        <f>Raw_Data!R936</f>
        <v>2.89</v>
      </c>
      <c r="S936" s="15">
        <f>Raw_Data!S936</f>
        <v>0.73</v>
      </c>
      <c r="T936" s="18">
        <f>IF(Raw_Data!T936="",ROUND(AVERAGEIFS(Raw_Data!$T$2:$T$4001,Raw_Data!$E$2:$E$4001,E936,Raw_Data!$D$2:$D$4001,D936),2),IF(Raw_Data!T936&gt;INDEX(Cleaning_Reference!$F$6:$F$13,MATCH(D936,Cleaning_Reference!$A$6:$A$13,0)),INDEX(Cleaning_Reference!$F$6:$F$13,MATCH(D936,Cleaning_Reference!$A$6:$A$13,0)),Raw_Data!T936))</f>
        <v>1.72</v>
      </c>
      <c r="U936" s="15">
        <f>Raw_Data!U936</f>
        <v>13.5</v>
      </c>
      <c r="V936" s="15">
        <f>Raw_Data!V936</f>
        <v>105594</v>
      </c>
      <c r="W936" s="15">
        <f>Raw_Data!W936</f>
        <v>489810</v>
      </c>
      <c r="X936" s="15">
        <f>Raw_Data!X936</f>
        <v>1425519</v>
      </c>
      <c r="Y936" s="15">
        <f>Raw_Data!Y936</f>
        <v>935709</v>
      </c>
      <c r="Z936" s="15">
        <f>Raw_Data!Z936</f>
        <v>3071</v>
      </c>
      <c r="AA936" s="15">
        <f>Raw_Data!AA936</f>
        <v>4.3959999999999999</v>
      </c>
      <c r="AB936" s="15">
        <f>Raw_Data!AB936</f>
        <v>61</v>
      </c>
      <c r="AC936" s="19" t="str">
        <f>IF(Raw_Data!G936="","Yes","No")</f>
        <v>No</v>
      </c>
      <c r="AD936" s="19" t="str">
        <f>IF(Raw_Data!L936="","Yes","No")</f>
        <v>No</v>
      </c>
      <c r="AE936" s="19" t="str">
        <f>IF(Raw_Data!T936="","Imputed",IF(Raw_Data!T936&gt;INDEX(Cleaning_Reference!$F$6:$F$13,MATCH(D936,Cleaning_Reference!$A$6:$A$13,0)),"Capped","Original"))</f>
        <v>Original</v>
      </c>
      <c r="AF936" s="21">
        <f t="shared" si="14"/>
        <v>13.5</v>
      </c>
    </row>
    <row r="937" spans="1:32" ht="15" customHeight="1" x14ac:dyDescent="0.3">
      <c r="A937" s="20" t="str">
        <f>Raw_Data!A937</f>
        <v>SF10936</v>
      </c>
      <c r="B937" s="15" t="str">
        <f>Raw_Data!B937</f>
        <v>Telangana</v>
      </c>
      <c r="C937" s="15" t="str">
        <f>Raw_Data!C937</f>
        <v>Ludhiana</v>
      </c>
      <c r="D937" s="15" t="str">
        <f>Raw_Data!D937</f>
        <v>Maize</v>
      </c>
      <c r="E937" s="15" t="str">
        <f>Raw_Data!E937</f>
        <v>Kharif</v>
      </c>
      <c r="F937" s="15">
        <f>Raw_Data!F937</f>
        <v>10.3</v>
      </c>
      <c r="G937" s="18">
        <f>IF(Raw_Data!G937="",ROUND(AVERAGEIFS(Raw_Data!$G$2:$G$4001,Raw_Data!$E$2:$E$4001,E937),1),Raw_Data!G937)</f>
        <v>1109.2</v>
      </c>
      <c r="H937" s="15">
        <f>Raw_Data!H937</f>
        <v>27.8</v>
      </c>
      <c r="I937" s="15">
        <f>Raw_Data!I937</f>
        <v>85.2</v>
      </c>
      <c r="J937" s="15">
        <f>Raw_Data!J937</f>
        <v>7.4</v>
      </c>
      <c r="K937" s="15">
        <f>Raw_Data!K937</f>
        <v>6.87</v>
      </c>
      <c r="L937" s="18">
        <f>IF(Raw_Data!L937="",ROUND(AVERAGEIFS(Raw_Data!$L$2:$L$4001,Raw_Data!$E$2:$E$4001,E937),1),Raw_Data!L937)</f>
        <v>29.3</v>
      </c>
      <c r="M937" s="15">
        <f>Raw_Data!M937</f>
        <v>95.4</v>
      </c>
      <c r="N937" s="15">
        <f>Raw_Data!N937</f>
        <v>51</v>
      </c>
      <c r="O937" s="15">
        <f>Raw_Data!O937</f>
        <v>75.900000000000006</v>
      </c>
      <c r="P937" s="15" t="str">
        <f>Raw_Data!P937</f>
        <v>Flood</v>
      </c>
      <c r="Q937" s="15">
        <f>Raw_Data!Q937</f>
        <v>138.5</v>
      </c>
      <c r="R937" s="15">
        <f>Raw_Data!R937</f>
        <v>3.68</v>
      </c>
      <c r="S937" s="15">
        <f>Raw_Data!S937</f>
        <v>0.73</v>
      </c>
      <c r="T937" s="18">
        <f>IF(Raw_Data!T937="",ROUND(AVERAGEIFS(Raw_Data!$T$2:$T$4001,Raw_Data!$E$2:$E$4001,E937,Raw_Data!$D$2:$D$4001,D937),2),IF(Raw_Data!T937&gt;INDEX(Cleaning_Reference!$F$6:$F$13,MATCH(D937,Cleaning_Reference!$A$6:$A$13,0)),INDEX(Cleaning_Reference!$F$6:$F$13,MATCH(D937,Cleaning_Reference!$A$6:$A$13,0)),Raw_Data!T937))</f>
        <v>4.04</v>
      </c>
      <c r="U937" s="15">
        <f>Raw_Data!U937</f>
        <v>41.61</v>
      </c>
      <c r="V937" s="15">
        <f>Raw_Data!V937</f>
        <v>18700</v>
      </c>
      <c r="W937" s="15">
        <f>Raw_Data!W937</f>
        <v>625198</v>
      </c>
      <c r="X937" s="15">
        <f>Raw_Data!X937</f>
        <v>778107</v>
      </c>
      <c r="Y937" s="15">
        <f>Raw_Data!Y937</f>
        <v>152909</v>
      </c>
      <c r="Z937" s="15">
        <f>Raw_Data!Z937</f>
        <v>7468</v>
      </c>
      <c r="AA937" s="15">
        <f>Raw_Data!AA937</f>
        <v>5.5720000000000001</v>
      </c>
      <c r="AB937" s="15">
        <f>Raw_Data!AB937</f>
        <v>56</v>
      </c>
      <c r="AC937" s="19" t="str">
        <f>IF(Raw_Data!G937="","Yes","No")</f>
        <v>No</v>
      </c>
      <c r="AD937" s="19" t="str">
        <f>IF(Raw_Data!L937="","Yes","No")</f>
        <v>No</v>
      </c>
      <c r="AE937" s="19" t="str">
        <f>IF(Raw_Data!T937="","Imputed",IF(Raw_Data!T937&gt;INDEX(Cleaning_Reference!$F$6:$F$13,MATCH(D937,Cleaning_Reference!$A$6:$A$13,0)),"Capped","Original"))</f>
        <v>Original</v>
      </c>
      <c r="AF937" s="21">
        <f t="shared" si="14"/>
        <v>41.61</v>
      </c>
    </row>
    <row r="938" spans="1:32" ht="15" customHeight="1" x14ac:dyDescent="0.3">
      <c r="A938" s="20" t="str">
        <f>Raw_Data!A938</f>
        <v>SF10937</v>
      </c>
      <c r="B938" s="15" t="str">
        <f>Raw_Data!B938</f>
        <v>Gujarat</v>
      </c>
      <c r="C938" s="15" t="str">
        <f>Raw_Data!C938</f>
        <v>Raichur</v>
      </c>
      <c r="D938" s="15" t="str">
        <f>Raw_Data!D938</f>
        <v>Maize</v>
      </c>
      <c r="E938" s="15" t="str">
        <f>Raw_Data!E938</f>
        <v>Kharif</v>
      </c>
      <c r="F938" s="15">
        <f>Raw_Data!F938</f>
        <v>10.41</v>
      </c>
      <c r="G938" s="18">
        <f>IF(Raw_Data!G938="",ROUND(AVERAGEIFS(Raw_Data!$G$2:$G$4001,Raw_Data!$E$2:$E$4001,E938),1),Raw_Data!G938)</f>
        <v>597.4</v>
      </c>
      <c r="H938" s="15">
        <f>Raw_Data!H938</f>
        <v>26.5</v>
      </c>
      <c r="I938" s="15">
        <f>Raw_Data!I938</f>
        <v>74.900000000000006</v>
      </c>
      <c r="J938" s="15">
        <f>Raw_Data!J938</f>
        <v>6.4</v>
      </c>
      <c r="K938" s="15">
        <f>Raw_Data!K938</f>
        <v>7.26</v>
      </c>
      <c r="L938" s="18">
        <f>IF(Raw_Data!L938="",ROUND(AVERAGEIFS(Raw_Data!$L$2:$L$4001,Raw_Data!$E$2:$E$4001,E938),1),Raw_Data!L938)</f>
        <v>32.799999999999997</v>
      </c>
      <c r="M938" s="15">
        <f>Raw_Data!M938</f>
        <v>105.4</v>
      </c>
      <c r="N938" s="15">
        <f>Raw_Data!N938</f>
        <v>69.2</v>
      </c>
      <c r="O938" s="15">
        <f>Raw_Data!O938</f>
        <v>110.5</v>
      </c>
      <c r="P938" s="15" t="str">
        <f>Raw_Data!P938</f>
        <v>Flood</v>
      </c>
      <c r="Q938" s="15">
        <f>Raw_Data!Q938</f>
        <v>127.4</v>
      </c>
      <c r="R938" s="15">
        <f>Raw_Data!R938</f>
        <v>5.93</v>
      </c>
      <c r="S938" s="15">
        <f>Raw_Data!S938</f>
        <v>0.91</v>
      </c>
      <c r="T938" s="18">
        <f>IF(Raw_Data!T938="",ROUND(AVERAGEIFS(Raw_Data!$T$2:$T$4001,Raw_Data!$E$2:$E$4001,E938,Raw_Data!$D$2:$D$4001,D938),2),IF(Raw_Data!T938&gt;INDEX(Cleaning_Reference!$F$6:$F$13,MATCH(D938,Cleaning_Reference!$A$6:$A$13,0)),INDEX(Cleaning_Reference!$F$6:$F$13,MATCH(D938,Cleaning_Reference!$A$6:$A$13,0)),Raw_Data!T938))</f>
        <v>2.63</v>
      </c>
      <c r="U938" s="15">
        <f>Raw_Data!U938</f>
        <v>27.38</v>
      </c>
      <c r="V938" s="15">
        <f>Raw_Data!V938</f>
        <v>21940</v>
      </c>
      <c r="W938" s="15">
        <f>Raw_Data!W938</f>
        <v>651459</v>
      </c>
      <c r="X938" s="15">
        <f>Raw_Data!X938</f>
        <v>600717</v>
      </c>
      <c r="Y938" s="15">
        <f>Raw_Data!Y938</f>
        <v>-50742</v>
      </c>
      <c r="Z938" s="15">
        <f>Raw_Data!Z938</f>
        <v>7791</v>
      </c>
      <c r="AA938" s="15">
        <f>Raw_Data!AA938</f>
        <v>3.5139999999999998</v>
      </c>
      <c r="AB938" s="15">
        <f>Raw_Data!AB938</f>
        <v>45.9</v>
      </c>
      <c r="AC938" s="19" t="str">
        <f>IF(Raw_Data!G938="","Yes","No")</f>
        <v>No</v>
      </c>
      <c r="AD938" s="19" t="str">
        <f>IF(Raw_Data!L938="","Yes","No")</f>
        <v>No</v>
      </c>
      <c r="AE938" s="19" t="str">
        <f>IF(Raw_Data!T938="","Imputed",IF(Raw_Data!T938&gt;INDEX(Cleaning_Reference!$F$6:$F$13,MATCH(D938,Cleaning_Reference!$A$6:$A$13,0)),"Capped","Original"))</f>
        <v>Original</v>
      </c>
      <c r="AF938" s="21">
        <f t="shared" si="14"/>
        <v>27.38</v>
      </c>
    </row>
    <row r="939" spans="1:32" ht="15" customHeight="1" x14ac:dyDescent="0.3">
      <c r="A939" s="20" t="str">
        <f>Raw_Data!A939</f>
        <v>SF10938</v>
      </c>
      <c r="B939" s="15" t="str">
        <f>Raw_Data!B939</f>
        <v>Maharashtra</v>
      </c>
      <c r="C939" s="15" t="str">
        <f>Raw_Data!C939</f>
        <v>Rajkot</v>
      </c>
      <c r="D939" s="15" t="str">
        <f>Raw_Data!D939</f>
        <v>Sugarcane</v>
      </c>
      <c r="E939" s="15" t="str">
        <f>Raw_Data!E939</f>
        <v>Zaid</v>
      </c>
      <c r="F939" s="15">
        <f>Raw_Data!F939</f>
        <v>10.74</v>
      </c>
      <c r="G939" s="18">
        <f>IF(Raw_Data!G939="",ROUND(AVERAGEIFS(Raw_Data!$G$2:$G$4001,Raw_Data!$E$2:$E$4001,E939),1),Raw_Data!G939)</f>
        <v>80</v>
      </c>
      <c r="H939" s="15">
        <f>Raw_Data!H939</f>
        <v>29.5</v>
      </c>
      <c r="I939" s="15">
        <f>Raw_Data!I939</f>
        <v>54.6</v>
      </c>
      <c r="J939" s="15">
        <f>Raw_Data!J939</f>
        <v>7.9</v>
      </c>
      <c r="K939" s="15">
        <f>Raw_Data!K939</f>
        <v>6</v>
      </c>
      <c r="L939" s="18">
        <f>IF(Raw_Data!L939="",ROUND(AVERAGEIFS(Raw_Data!$L$2:$L$4001,Raw_Data!$E$2:$E$4001,E939),1),Raw_Data!L939)</f>
        <v>14.7</v>
      </c>
      <c r="M939" s="15">
        <f>Raw_Data!M939</f>
        <v>144.9</v>
      </c>
      <c r="N939" s="15">
        <f>Raw_Data!N939</f>
        <v>96</v>
      </c>
      <c r="O939" s="15">
        <f>Raw_Data!O939</f>
        <v>97.7</v>
      </c>
      <c r="P939" s="15" t="str">
        <f>Raw_Data!P939</f>
        <v>Drip</v>
      </c>
      <c r="Q939" s="15">
        <f>Raw_Data!Q939</f>
        <v>189.5</v>
      </c>
      <c r="R939" s="15">
        <f>Raw_Data!R939</f>
        <v>5.71</v>
      </c>
      <c r="S939" s="15">
        <f>Raw_Data!S939</f>
        <v>0.71</v>
      </c>
      <c r="T939" s="18">
        <f>IF(Raw_Data!T939="",ROUND(AVERAGEIFS(Raw_Data!$T$2:$T$4001,Raw_Data!$E$2:$E$4001,E939,Raw_Data!$D$2:$D$4001,D939),2),IF(Raw_Data!T939&gt;INDEX(Cleaning_Reference!$F$6:$F$13,MATCH(D939,Cleaning_Reference!$A$6:$A$13,0)),INDEX(Cleaning_Reference!$F$6:$F$13,MATCH(D939,Cleaning_Reference!$A$6:$A$13,0)),Raw_Data!T939))</f>
        <v>28.05</v>
      </c>
      <c r="U939" s="15">
        <f>Raw_Data!U939</f>
        <v>301.26</v>
      </c>
      <c r="V939" s="15">
        <f>Raw_Data!V939</f>
        <v>3362</v>
      </c>
      <c r="W939" s="15">
        <f>Raw_Data!W939</f>
        <v>703289</v>
      </c>
      <c r="X939" s="15">
        <f>Raw_Data!X939</f>
        <v>1012836</v>
      </c>
      <c r="Y939" s="15">
        <f>Raw_Data!Y939</f>
        <v>309547</v>
      </c>
      <c r="Z939" s="15">
        <f>Raw_Data!Z939</f>
        <v>17824</v>
      </c>
      <c r="AA939" s="15">
        <f>Raw_Data!AA939</f>
        <v>16.902000000000001</v>
      </c>
      <c r="AB939" s="15">
        <f>Raw_Data!AB939</f>
        <v>32.299999999999997</v>
      </c>
      <c r="AC939" s="19" t="str">
        <f>IF(Raw_Data!G939="","Yes","No")</f>
        <v>No</v>
      </c>
      <c r="AD939" s="19" t="str">
        <f>IF(Raw_Data!L939="","Yes","No")</f>
        <v>No</v>
      </c>
      <c r="AE939" s="19" t="str">
        <f>IF(Raw_Data!T939="","Imputed",IF(Raw_Data!T939&gt;INDEX(Cleaning_Reference!$F$6:$F$13,MATCH(D939,Cleaning_Reference!$A$6:$A$13,0)),"Capped","Original"))</f>
        <v>Original</v>
      </c>
      <c r="AF939" s="21">
        <f t="shared" si="14"/>
        <v>301.26</v>
      </c>
    </row>
    <row r="940" spans="1:32" ht="15" customHeight="1" x14ac:dyDescent="0.3">
      <c r="A940" s="20" t="str">
        <f>Raw_Data!A940</f>
        <v>SF10939</v>
      </c>
      <c r="B940" s="15" t="str">
        <f>Raw_Data!B940</f>
        <v>Punjab</v>
      </c>
      <c r="C940" s="15" t="str">
        <f>Raw_Data!C940</f>
        <v>Erode</v>
      </c>
      <c r="D940" s="15" t="str">
        <f>Raw_Data!D940</f>
        <v>Wheat</v>
      </c>
      <c r="E940" s="15" t="str">
        <f>Raw_Data!E940</f>
        <v>Kharif</v>
      </c>
      <c r="F940" s="15">
        <f>Raw_Data!F940</f>
        <v>8.09</v>
      </c>
      <c r="G940" s="18">
        <f>IF(Raw_Data!G940="",ROUND(AVERAGEIFS(Raw_Data!$G$2:$G$4001,Raw_Data!$E$2:$E$4001,E940),1),Raw_Data!G940)</f>
        <v>723.5</v>
      </c>
      <c r="H940" s="15">
        <f>Raw_Data!H940</f>
        <v>32</v>
      </c>
      <c r="I940" s="15">
        <f>Raw_Data!I940</f>
        <v>57.6</v>
      </c>
      <c r="J940" s="15">
        <f>Raw_Data!J940</f>
        <v>7</v>
      </c>
      <c r="K940" s="15">
        <f>Raw_Data!K940</f>
        <v>6.37</v>
      </c>
      <c r="L940" s="18">
        <f>IF(Raw_Data!L940="",ROUND(AVERAGEIFS(Raw_Data!$L$2:$L$4001,Raw_Data!$E$2:$E$4001,E940),1),Raw_Data!L940)</f>
        <v>29.1</v>
      </c>
      <c r="M940" s="15">
        <f>Raw_Data!M940</f>
        <v>158.80000000000001</v>
      </c>
      <c r="N940" s="15">
        <f>Raw_Data!N940</f>
        <v>55.4</v>
      </c>
      <c r="O940" s="15">
        <f>Raw_Data!O940</f>
        <v>79.599999999999994</v>
      </c>
      <c r="P940" s="15" t="str">
        <f>Raw_Data!P940</f>
        <v>Flood</v>
      </c>
      <c r="Q940" s="15">
        <f>Raw_Data!Q940</f>
        <v>292.8</v>
      </c>
      <c r="R940" s="15">
        <f>Raw_Data!R940</f>
        <v>6.35</v>
      </c>
      <c r="S940" s="15">
        <f>Raw_Data!S940</f>
        <v>0.88</v>
      </c>
      <c r="T940" s="18">
        <f>IF(Raw_Data!T940="",ROUND(AVERAGEIFS(Raw_Data!$T$2:$T$4001,Raw_Data!$E$2:$E$4001,E940,Raw_Data!$D$2:$D$4001,D940),2),IF(Raw_Data!T940&gt;INDEX(Cleaning_Reference!$F$6:$F$13,MATCH(D940,Cleaning_Reference!$A$6:$A$13,0)),INDEX(Cleaning_Reference!$F$6:$F$13,MATCH(D940,Cleaning_Reference!$A$6:$A$13,0)),Raw_Data!T940))</f>
        <v>2.85</v>
      </c>
      <c r="U940" s="15">
        <f>Raw_Data!U940</f>
        <v>23.06</v>
      </c>
      <c r="V940" s="15">
        <f>Raw_Data!V940</f>
        <v>24101</v>
      </c>
      <c r="W940" s="15">
        <f>Raw_Data!W940</f>
        <v>596909</v>
      </c>
      <c r="X940" s="15">
        <f>Raw_Data!X940</f>
        <v>555769</v>
      </c>
      <c r="Y940" s="15">
        <f>Raw_Data!Y940</f>
        <v>-41140</v>
      </c>
      <c r="Z940" s="15">
        <f>Raw_Data!Z940</f>
        <v>6734</v>
      </c>
      <c r="AA940" s="15">
        <f>Raw_Data!AA940</f>
        <v>3.4239999999999999</v>
      </c>
      <c r="AB940" s="15">
        <f>Raw_Data!AB940</f>
        <v>38</v>
      </c>
      <c r="AC940" s="19" t="str">
        <f>IF(Raw_Data!G940="","Yes","No")</f>
        <v>No</v>
      </c>
      <c r="AD940" s="19" t="str">
        <f>IF(Raw_Data!L940="","Yes","No")</f>
        <v>No</v>
      </c>
      <c r="AE940" s="19" t="str">
        <f>IF(Raw_Data!T940="","Imputed",IF(Raw_Data!T940&gt;INDEX(Cleaning_Reference!$F$6:$F$13,MATCH(D940,Cleaning_Reference!$A$6:$A$13,0)),"Capped","Original"))</f>
        <v>Original</v>
      </c>
      <c r="AF940" s="21">
        <f t="shared" si="14"/>
        <v>23.06</v>
      </c>
    </row>
    <row r="941" spans="1:32" ht="15" customHeight="1" x14ac:dyDescent="0.3">
      <c r="A941" s="20" t="str">
        <f>Raw_Data!A941</f>
        <v>SF10940</v>
      </c>
      <c r="B941" s="15" t="str">
        <f>Raw_Data!B941</f>
        <v>Maharashtra</v>
      </c>
      <c r="C941" s="15" t="str">
        <f>Raw_Data!C941</f>
        <v>Krishna</v>
      </c>
      <c r="D941" s="15" t="str">
        <f>Raw_Data!D941</f>
        <v>Cotton</v>
      </c>
      <c r="E941" s="15" t="str">
        <f>Raw_Data!E941</f>
        <v>Rabi</v>
      </c>
      <c r="F941" s="15">
        <f>Raw_Data!F941</f>
        <v>7.68</v>
      </c>
      <c r="G941" s="18">
        <f>IF(Raw_Data!G941="",ROUND(AVERAGEIFS(Raw_Data!$G$2:$G$4001,Raw_Data!$E$2:$E$4001,E941),1),Raw_Data!G941)</f>
        <v>410.7</v>
      </c>
      <c r="H941" s="15">
        <f>Raw_Data!H941</f>
        <v>25.6</v>
      </c>
      <c r="I941" s="15">
        <f>Raw_Data!I941</f>
        <v>55.4</v>
      </c>
      <c r="J941" s="15">
        <f>Raw_Data!J941</f>
        <v>6.4</v>
      </c>
      <c r="K941" s="15">
        <f>Raw_Data!K941</f>
        <v>7.14</v>
      </c>
      <c r="L941" s="18">
        <f>IF(Raw_Data!L941="",ROUND(AVERAGEIFS(Raw_Data!$L$2:$L$4001,Raw_Data!$E$2:$E$4001,E941),1),Raw_Data!L941)</f>
        <v>22.1</v>
      </c>
      <c r="M941" s="15">
        <f>Raw_Data!M941</f>
        <v>173.2</v>
      </c>
      <c r="N941" s="15">
        <f>Raw_Data!N941</f>
        <v>82.7</v>
      </c>
      <c r="O941" s="15">
        <f>Raw_Data!O941</f>
        <v>103.4</v>
      </c>
      <c r="P941" s="15" t="str">
        <f>Raw_Data!P941</f>
        <v>Rainfed</v>
      </c>
      <c r="Q941" s="15">
        <f>Raw_Data!Q941</f>
        <v>140.30000000000001</v>
      </c>
      <c r="R941" s="15">
        <f>Raw_Data!R941</f>
        <v>6.16</v>
      </c>
      <c r="S941" s="15">
        <f>Raw_Data!S941</f>
        <v>0.74</v>
      </c>
      <c r="T941" s="18">
        <f>IF(Raw_Data!T941="",ROUND(AVERAGEIFS(Raw_Data!$T$2:$T$4001,Raw_Data!$E$2:$E$4001,E941,Raw_Data!$D$2:$D$4001,D941),2),IF(Raw_Data!T941&gt;INDEX(Cleaning_Reference!$F$6:$F$13,MATCH(D941,Cleaning_Reference!$A$6:$A$13,0)),INDEX(Cleaning_Reference!$F$6:$F$13,MATCH(D941,Cleaning_Reference!$A$6:$A$13,0)),Raw_Data!T941))</f>
        <v>1.42</v>
      </c>
      <c r="U941" s="15">
        <f>Raw_Data!U941</f>
        <v>10.91</v>
      </c>
      <c r="V941" s="15">
        <f>Raw_Data!V941</f>
        <v>73469</v>
      </c>
      <c r="W941" s="15">
        <f>Raw_Data!W941</f>
        <v>513929</v>
      </c>
      <c r="X941" s="15">
        <f>Raw_Data!X941</f>
        <v>801547</v>
      </c>
      <c r="Y941" s="15">
        <f>Raw_Data!Y941</f>
        <v>287618</v>
      </c>
      <c r="Z941" s="15">
        <f>Raw_Data!Z941</f>
        <v>2840</v>
      </c>
      <c r="AA941" s="15">
        <f>Raw_Data!AA941</f>
        <v>3.8420000000000001</v>
      </c>
      <c r="AB941" s="15">
        <f>Raw_Data!AB941</f>
        <v>34.9</v>
      </c>
      <c r="AC941" s="19" t="str">
        <f>IF(Raw_Data!G941="","Yes","No")</f>
        <v>No</v>
      </c>
      <c r="AD941" s="19" t="str">
        <f>IF(Raw_Data!L941="","Yes","No")</f>
        <v>No</v>
      </c>
      <c r="AE941" s="19" t="str">
        <f>IF(Raw_Data!T941="","Imputed",IF(Raw_Data!T941&gt;INDEX(Cleaning_Reference!$F$6:$F$13,MATCH(D941,Cleaning_Reference!$A$6:$A$13,0)),"Capped","Original"))</f>
        <v>Original</v>
      </c>
      <c r="AF941" s="21">
        <f t="shared" si="14"/>
        <v>10.91</v>
      </c>
    </row>
    <row r="942" spans="1:32" ht="15" customHeight="1" x14ac:dyDescent="0.3">
      <c r="A942" s="20" t="str">
        <f>Raw_Data!A942</f>
        <v>SF10941</v>
      </c>
      <c r="B942" s="15" t="str">
        <f>Raw_Data!B942</f>
        <v>Gujarat</v>
      </c>
      <c r="C942" s="15" t="str">
        <f>Raw_Data!C942</f>
        <v>Erode</v>
      </c>
      <c r="D942" s="15" t="str">
        <f>Raw_Data!D942</f>
        <v>Rice</v>
      </c>
      <c r="E942" s="15" t="str">
        <f>Raw_Data!E942</f>
        <v>Kharif</v>
      </c>
      <c r="F942" s="15">
        <f>Raw_Data!F942</f>
        <v>13.24</v>
      </c>
      <c r="G942" s="18">
        <f>IF(Raw_Data!G942="",ROUND(AVERAGEIFS(Raw_Data!$G$2:$G$4001,Raw_Data!$E$2:$E$4001,E942),1),Raw_Data!G942)</f>
        <v>658.2</v>
      </c>
      <c r="H942" s="15">
        <f>Raw_Data!H942</f>
        <v>25.1</v>
      </c>
      <c r="I942" s="15">
        <f>Raw_Data!I942</f>
        <v>64.400000000000006</v>
      </c>
      <c r="J942" s="15">
        <f>Raw_Data!J942</f>
        <v>4.9000000000000004</v>
      </c>
      <c r="K942" s="15">
        <f>Raw_Data!K942</f>
        <v>6.22</v>
      </c>
      <c r="L942" s="18">
        <f>IF(Raw_Data!L942="",ROUND(AVERAGEIFS(Raw_Data!$L$2:$L$4001,Raw_Data!$E$2:$E$4001,E942),1),Raw_Data!L942)</f>
        <v>40.4</v>
      </c>
      <c r="M942" s="15">
        <f>Raw_Data!M942</f>
        <v>120.9</v>
      </c>
      <c r="N942" s="15">
        <f>Raw_Data!N942</f>
        <v>48.1</v>
      </c>
      <c r="O942" s="15">
        <f>Raw_Data!O942</f>
        <v>175.9</v>
      </c>
      <c r="P942" s="15" t="str">
        <f>Raw_Data!P942</f>
        <v>Flood</v>
      </c>
      <c r="Q942" s="15">
        <f>Raw_Data!Q942</f>
        <v>240.8</v>
      </c>
      <c r="R942" s="15">
        <f>Raw_Data!R942</f>
        <v>4.5</v>
      </c>
      <c r="S942" s="15">
        <f>Raw_Data!S942</f>
        <v>0.73</v>
      </c>
      <c r="T942" s="18">
        <f>IF(Raw_Data!T942="",ROUND(AVERAGEIFS(Raw_Data!$T$2:$T$4001,Raw_Data!$E$2:$E$4001,E942,Raw_Data!$D$2:$D$4001,D942),2),IF(Raw_Data!T942&gt;INDEX(Cleaning_Reference!$F$6:$F$13,MATCH(D942,Cleaning_Reference!$A$6:$A$13,0)),INDEX(Cleaning_Reference!$F$6:$F$13,MATCH(D942,Cleaning_Reference!$A$6:$A$13,0)),Raw_Data!T942))</f>
        <v>2.2400000000000002</v>
      </c>
      <c r="U942" s="15">
        <f>Raw_Data!U942</f>
        <v>29.66</v>
      </c>
      <c r="V942" s="15">
        <f>Raw_Data!V942</f>
        <v>21375</v>
      </c>
      <c r="W942" s="15">
        <f>Raw_Data!W942</f>
        <v>858994</v>
      </c>
      <c r="X942" s="15">
        <f>Raw_Data!X942</f>
        <v>633982</v>
      </c>
      <c r="Y942" s="15">
        <f>Raw_Data!Y942</f>
        <v>-225012</v>
      </c>
      <c r="Z942" s="15">
        <f>Raw_Data!Z942</f>
        <v>25094</v>
      </c>
      <c r="AA942" s="15">
        <f>Raw_Data!AA942</f>
        <v>1.1819999999999999</v>
      </c>
      <c r="AB942" s="15">
        <f>Raw_Data!AB942</f>
        <v>55.1</v>
      </c>
      <c r="AC942" s="19" t="str">
        <f>IF(Raw_Data!G942="","Yes","No")</f>
        <v>No</v>
      </c>
      <c r="AD942" s="19" t="str">
        <f>IF(Raw_Data!L942="","Yes","No")</f>
        <v>No</v>
      </c>
      <c r="AE942" s="19" t="str">
        <f>IF(Raw_Data!T942="","Imputed",IF(Raw_Data!T942&gt;INDEX(Cleaning_Reference!$F$6:$F$13,MATCH(D942,Cleaning_Reference!$A$6:$A$13,0)),"Capped","Original"))</f>
        <v>Original</v>
      </c>
      <c r="AF942" s="21">
        <f t="shared" si="14"/>
        <v>29.66</v>
      </c>
    </row>
    <row r="943" spans="1:32" ht="15" customHeight="1" x14ac:dyDescent="0.3">
      <c r="A943" s="20" t="str">
        <f>Raw_Data!A943</f>
        <v>SF10942</v>
      </c>
      <c r="B943" s="15" t="str">
        <f>Raw_Data!B943</f>
        <v>Maharashtra</v>
      </c>
      <c r="C943" s="15" t="str">
        <f>Raw_Data!C943</f>
        <v>Ludhiana</v>
      </c>
      <c r="D943" s="15" t="str">
        <f>Raw_Data!D943</f>
        <v>Rice</v>
      </c>
      <c r="E943" s="15" t="str">
        <f>Raw_Data!E943</f>
        <v>Rabi</v>
      </c>
      <c r="F943" s="15">
        <f>Raw_Data!F943</f>
        <v>1.1100000000000001</v>
      </c>
      <c r="G943" s="18">
        <f>IF(Raw_Data!G943="",ROUND(AVERAGEIFS(Raw_Data!$G$2:$G$4001,Raw_Data!$E$2:$E$4001,E943),1),Raw_Data!G943)</f>
        <v>670.4</v>
      </c>
      <c r="H943" s="15">
        <f>Raw_Data!H943</f>
        <v>26.3</v>
      </c>
      <c r="I943" s="15">
        <f>Raw_Data!I943</f>
        <v>68.2</v>
      </c>
      <c r="J943" s="15">
        <f>Raw_Data!J943</f>
        <v>6.4</v>
      </c>
      <c r="K943" s="15">
        <f>Raw_Data!K943</f>
        <v>5.36</v>
      </c>
      <c r="L943" s="18">
        <f>IF(Raw_Data!L943="",ROUND(AVERAGEIFS(Raw_Data!$L$2:$L$4001,Raw_Data!$E$2:$E$4001,E943),1),Raw_Data!L943)</f>
        <v>22.9</v>
      </c>
      <c r="M943" s="15">
        <f>Raw_Data!M943</f>
        <v>159.30000000000001</v>
      </c>
      <c r="N943" s="15">
        <f>Raw_Data!N943</f>
        <v>72.7</v>
      </c>
      <c r="O943" s="15">
        <f>Raw_Data!O943</f>
        <v>96.7</v>
      </c>
      <c r="P943" s="15" t="str">
        <f>Raw_Data!P943</f>
        <v>Drip</v>
      </c>
      <c r="Q943" s="15">
        <f>Raw_Data!Q943</f>
        <v>149.9</v>
      </c>
      <c r="R943" s="15">
        <f>Raw_Data!R943</f>
        <v>7.61</v>
      </c>
      <c r="S943" s="15">
        <f>Raw_Data!S943</f>
        <v>0.97</v>
      </c>
      <c r="T943" s="18">
        <f>IF(Raw_Data!T943="",ROUND(AVERAGEIFS(Raw_Data!$T$2:$T$4001,Raw_Data!$E$2:$E$4001,E943,Raw_Data!$D$2:$D$4001,D943),2),IF(Raw_Data!T943&gt;INDEX(Cleaning_Reference!$F$6:$F$13,MATCH(D943,Cleaning_Reference!$A$6:$A$13,0)),INDEX(Cleaning_Reference!$F$6:$F$13,MATCH(D943,Cleaning_Reference!$A$6:$A$13,0)),Raw_Data!T943))</f>
        <v>0.51</v>
      </c>
      <c r="U943" s="15">
        <f>Raw_Data!U943</f>
        <v>0.56999999999999995</v>
      </c>
      <c r="V943" s="15">
        <f>Raw_Data!V943</f>
        <v>20039</v>
      </c>
      <c r="W943" s="15">
        <f>Raw_Data!W943</f>
        <v>76751</v>
      </c>
      <c r="X943" s="15">
        <f>Raw_Data!X943</f>
        <v>11422</v>
      </c>
      <c r="Y943" s="15">
        <f>Raw_Data!Y943</f>
        <v>-65329</v>
      </c>
      <c r="Z943" s="15">
        <f>Raw_Data!Z943</f>
        <v>1417</v>
      </c>
      <c r="AA943" s="15">
        <f>Raw_Data!AA943</f>
        <v>0.40200000000000002</v>
      </c>
      <c r="AB943" s="15">
        <f>Raw_Data!AB943</f>
        <v>43.5</v>
      </c>
      <c r="AC943" s="19" t="str">
        <f>IF(Raw_Data!G943="","Yes","No")</f>
        <v>No</v>
      </c>
      <c r="AD943" s="19" t="str">
        <f>IF(Raw_Data!L943="","Yes","No")</f>
        <v>No</v>
      </c>
      <c r="AE943" s="19" t="str">
        <f>IF(Raw_Data!T943="","Imputed",IF(Raw_Data!T943&gt;INDEX(Cleaning_Reference!$F$6:$F$13,MATCH(D943,Cleaning_Reference!$A$6:$A$13,0)),"Capped","Original"))</f>
        <v>Original</v>
      </c>
      <c r="AF943" s="21">
        <f t="shared" si="14"/>
        <v>0.56999999999999995</v>
      </c>
    </row>
    <row r="944" spans="1:32" ht="15" customHeight="1" x14ac:dyDescent="0.3">
      <c r="A944" s="20" t="str">
        <f>Raw_Data!A944</f>
        <v>SF10943</v>
      </c>
      <c r="B944" s="15" t="str">
        <f>Raw_Data!B944</f>
        <v>Punjab</v>
      </c>
      <c r="C944" s="15" t="str">
        <f>Raw_Data!C944</f>
        <v>Guntur</v>
      </c>
      <c r="D944" s="15" t="str">
        <f>Raw_Data!D944</f>
        <v>Chilli</v>
      </c>
      <c r="E944" s="15" t="str">
        <f>Raw_Data!E944</f>
        <v>Kharif</v>
      </c>
      <c r="F944" s="15">
        <f>Raw_Data!F944</f>
        <v>5.47</v>
      </c>
      <c r="G944" s="18">
        <f>IF(Raw_Data!G944="",ROUND(AVERAGEIFS(Raw_Data!$G$2:$G$4001,Raw_Data!$E$2:$E$4001,E944),1),Raw_Data!G944)</f>
        <v>886.3</v>
      </c>
      <c r="H944" s="15">
        <f>Raw_Data!H944</f>
        <v>31.7</v>
      </c>
      <c r="I944" s="15">
        <f>Raw_Data!I944</f>
        <v>70.7</v>
      </c>
      <c r="J944" s="15">
        <f>Raw_Data!J944</f>
        <v>7.2</v>
      </c>
      <c r="K944" s="15">
        <f>Raw_Data!K944</f>
        <v>6.02</v>
      </c>
      <c r="L944" s="18">
        <f>IF(Raw_Data!L944="",ROUND(AVERAGEIFS(Raw_Data!$L$2:$L$4001,Raw_Data!$E$2:$E$4001,E944),1),Raw_Data!L944)</f>
        <v>28.9</v>
      </c>
      <c r="M944" s="15">
        <f>Raw_Data!M944</f>
        <v>116.8</v>
      </c>
      <c r="N944" s="15">
        <f>Raw_Data!N944</f>
        <v>64.400000000000006</v>
      </c>
      <c r="O944" s="15">
        <f>Raw_Data!O944</f>
        <v>106.9</v>
      </c>
      <c r="P944" s="15" t="str">
        <f>Raw_Data!P944</f>
        <v>Flood</v>
      </c>
      <c r="Q944" s="15">
        <f>Raw_Data!Q944</f>
        <v>221.8</v>
      </c>
      <c r="R944" s="15">
        <f>Raw_Data!R944</f>
        <v>7.59</v>
      </c>
      <c r="S944" s="15">
        <f>Raw_Data!S944</f>
        <v>0.93</v>
      </c>
      <c r="T944" s="18">
        <f>IF(Raw_Data!T944="",ROUND(AVERAGEIFS(Raw_Data!$T$2:$T$4001,Raw_Data!$E$2:$E$4001,E944,Raw_Data!$D$2:$D$4001,D944),2),IF(Raw_Data!T944&gt;INDEX(Cleaning_Reference!$F$6:$F$13,MATCH(D944,Cleaning_Reference!$A$6:$A$13,0)),INDEX(Cleaning_Reference!$F$6:$F$13,MATCH(D944,Cleaning_Reference!$A$6:$A$13,0)),Raw_Data!T944))</f>
        <v>1.28</v>
      </c>
      <c r="U944" s="15">
        <f>Raw_Data!U944</f>
        <v>7</v>
      </c>
      <c r="V944" s="15">
        <f>Raw_Data!V944</f>
        <v>93337</v>
      </c>
      <c r="W944" s="15">
        <f>Raw_Data!W944</f>
        <v>422985</v>
      </c>
      <c r="X944" s="15">
        <f>Raw_Data!X944</f>
        <v>653359</v>
      </c>
      <c r="Y944" s="15">
        <f>Raw_Data!Y944</f>
        <v>230374</v>
      </c>
      <c r="Z944" s="15">
        <f>Raw_Data!Z944</f>
        <v>4288</v>
      </c>
      <c r="AA944" s="15">
        <f>Raw_Data!AA944</f>
        <v>1.6319999999999999</v>
      </c>
      <c r="AB944" s="15">
        <f>Raw_Data!AB944</f>
        <v>48.3</v>
      </c>
      <c r="AC944" s="19" t="str">
        <f>IF(Raw_Data!G944="","Yes","No")</f>
        <v>No</v>
      </c>
      <c r="AD944" s="19" t="str">
        <f>IF(Raw_Data!L944="","Yes","No")</f>
        <v>No</v>
      </c>
      <c r="AE944" s="19" t="str">
        <f>IF(Raw_Data!T944="","Imputed",IF(Raw_Data!T944&gt;INDEX(Cleaning_Reference!$F$6:$F$13,MATCH(D944,Cleaning_Reference!$A$6:$A$13,0)),"Capped","Original"))</f>
        <v>Original</v>
      </c>
      <c r="AF944" s="21">
        <f t="shared" si="14"/>
        <v>7</v>
      </c>
    </row>
    <row r="945" spans="1:32" ht="15" customHeight="1" x14ac:dyDescent="0.3">
      <c r="A945" s="20" t="str">
        <f>Raw_Data!A945</f>
        <v>SF10944</v>
      </c>
      <c r="B945" s="15" t="str">
        <f>Raw_Data!B945</f>
        <v>Punjab</v>
      </c>
      <c r="C945" s="15" t="str">
        <f>Raw_Data!C945</f>
        <v>Indore</v>
      </c>
      <c r="D945" s="15" t="str">
        <f>Raw_Data!D945</f>
        <v>Pulses</v>
      </c>
      <c r="E945" s="15" t="str">
        <f>Raw_Data!E945</f>
        <v>Zaid</v>
      </c>
      <c r="F945" s="15">
        <f>Raw_Data!F945</f>
        <v>6.33</v>
      </c>
      <c r="G945" s="18">
        <f>IF(Raw_Data!G945="",ROUND(AVERAGEIFS(Raw_Data!$G$2:$G$4001,Raw_Data!$E$2:$E$4001,E945),1),Raw_Data!G945)</f>
        <v>80</v>
      </c>
      <c r="H945" s="15">
        <f>Raw_Data!H945</f>
        <v>33.1</v>
      </c>
      <c r="I945" s="15">
        <f>Raw_Data!I945</f>
        <v>51.6</v>
      </c>
      <c r="J945" s="15">
        <f>Raw_Data!J945</f>
        <v>9.3000000000000007</v>
      </c>
      <c r="K945" s="15">
        <f>Raw_Data!K945</f>
        <v>6.51</v>
      </c>
      <c r="L945" s="18">
        <f>IF(Raw_Data!L945="",ROUND(AVERAGEIFS(Raw_Data!$L$2:$L$4001,Raw_Data!$E$2:$E$4001,E945),1),Raw_Data!L945)</f>
        <v>18.7</v>
      </c>
      <c r="M945" s="15">
        <f>Raw_Data!M945</f>
        <v>111.8</v>
      </c>
      <c r="N945" s="15">
        <f>Raw_Data!N945</f>
        <v>41.3</v>
      </c>
      <c r="O945" s="15">
        <f>Raw_Data!O945</f>
        <v>63.6</v>
      </c>
      <c r="P945" s="15" t="str">
        <f>Raw_Data!P945</f>
        <v>Sprinkler</v>
      </c>
      <c r="Q945" s="15">
        <f>Raw_Data!Q945</f>
        <v>79.2</v>
      </c>
      <c r="R945" s="15">
        <f>Raw_Data!R945</f>
        <v>6.5</v>
      </c>
      <c r="S945" s="15">
        <f>Raw_Data!S945</f>
        <v>0.93</v>
      </c>
      <c r="T945" s="18">
        <f>IF(Raw_Data!T945="",ROUND(AVERAGEIFS(Raw_Data!$T$2:$T$4001,Raw_Data!$E$2:$E$4001,E945,Raw_Data!$D$2:$D$4001,D945),2),IF(Raw_Data!T945&gt;INDEX(Cleaning_Reference!$F$6:$F$13,MATCH(D945,Cleaning_Reference!$A$6:$A$13,0)),INDEX(Cleaning_Reference!$F$6:$F$13,MATCH(D945,Cleaning_Reference!$A$6:$A$13,0)),Raw_Data!T945))</f>
        <v>0.72</v>
      </c>
      <c r="U945" s="15">
        <f>Raw_Data!U945</f>
        <v>4.5599999999999996</v>
      </c>
      <c r="V945" s="15">
        <f>Raw_Data!V945</f>
        <v>81324</v>
      </c>
      <c r="W945" s="15">
        <f>Raw_Data!W945</f>
        <v>371221</v>
      </c>
      <c r="X945" s="15">
        <f>Raw_Data!X945</f>
        <v>370837</v>
      </c>
      <c r="Y945" s="15">
        <f>Raw_Data!Y945</f>
        <v>-384</v>
      </c>
      <c r="Z945" s="15">
        <f>Raw_Data!Z945</f>
        <v>2277</v>
      </c>
      <c r="AA945" s="15">
        <f>Raw_Data!AA945</f>
        <v>2.0030000000000001</v>
      </c>
      <c r="AB945" s="15">
        <f>Raw_Data!AB945</f>
        <v>36.700000000000003</v>
      </c>
      <c r="AC945" s="19" t="str">
        <f>IF(Raw_Data!G945="","Yes","No")</f>
        <v>No</v>
      </c>
      <c r="AD945" s="19" t="str">
        <f>IF(Raw_Data!L945="","Yes","No")</f>
        <v>No</v>
      </c>
      <c r="AE945" s="19" t="str">
        <f>IF(Raw_Data!T945="","Imputed",IF(Raw_Data!T945&gt;INDEX(Cleaning_Reference!$F$6:$F$13,MATCH(D945,Cleaning_Reference!$A$6:$A$13,0)),"Capped","Original"))</f>
        <v>Original</v>
      </c>
      <c r="AF945" s="21">
        <f t="shared" si="14"/>
        <v>4.5599999999999996</v>
      </c>
    </row>
    <row r="946" spans="1:32" ht="15" customHeight="1" x14ac:dyDescent="0.3">
      <c r="A946" s="20" t="str">
        <f>Raw_Data!A946</f>
        <v>SF10945</v>
      </c>
      <c r="B946" s="15" t="str">
        <f>Raw_Data!B946</f>
        <v>Telangana</v>
      </c>
      <c r="C946" s="15" t="str">
        <f>Raw_Data!C946</f>
        <v>Erode</v>
      </c>
      <c r="D946" s="15" t="str">
        <f>Raw_Data!D946</f>
        <v>Cotton</v>
      </c>
      <c r="E946" s="15" t="str">
        <f>Raw_Data!E946</f>
        <v>Kharif</v>
      </c>
      <c r="F946" s="15">
        <f>Raw_Data!F946</f>
        <v>4.5999999999999996</v>
      </c>
      <c r="G946" s="18">
        <f>IF(Raw_Data!G946="",ROUND(AVERAGEIFS(Raw_Data!$G$2:$G$4001,Raw_Data!$E$2:$E$4001,E946),1),Raw_Data!G946)</f>
        <v>959.5</v>
      </c>
      <c r="H946" s="15">
        <f>Raw_Data!H946</f>
        <v>27</v>
      </c>
      <c r="I946" s="15">
        <f>Raw_Data!I946</f>
        <v>71.400000000000006</v>
      </c>
      <c r="J946" s="15">
        <f>Raw_Data!J946</f>
        <v>7.8</v>
      </c>
      <c r="K946" s="15">
        <f>Raw_Data!K946</f>
        <v>6.69</v>
      </c>
      <c r="L946" s="18">
        <f>IF(Raw_Data!L946="",ROUND(AVERAGEIFS(Raw_Data!$L$2:$L$4001,Raw_Data!$E$2:$E$4001,E946),1),Raw_Data!L946)</f>
        <v>34.9</v>
      </c>
      <c r="M946" s="15">
        <f>Raw_Data!M946</f>
        <v>131.69999999999999</v>
      </c>
      <c r="N946" s="15">
        <f>Raw_Data!N946</f>
        <v>57</v>
      </c>
      <c r="O946" s="15">
        <f>Raw_Data!O946</f>
        <v>99</v>
      </c>
      <c r="P946" s="15" t="str">
        <f>Raw_Data!P946</f>
        <v>Drip</v>
      </c>
      <c r="Q946" s="15">
        <f>Raw_Data!Q946</f>
        <v>112.9</v>
      </c>
      <c r="R946" s="15">
        <f>Raw_Data!R946</f>
        <v>2.5</v>
      </c>
      <c r="S946" s="15">
        <f>Raw_Data!S946</f>
        <v>0.86</v>
      </c>
      <c r="T946" s="18">
        <f>IF(Raw_Data!T946="",ROUND(AVERAGEIFS(Raw_Data!$T$2:$T$4001,Raw_Data!$E$2:$E$4001,E946,Raw_Data!$D$2:$D$4001,D946),2),IF(Raw_Data!T946&gt;INDEX(Cleaning_Reference!$F$6:$F$13,MATCH(D946,Cleaning_Reference!$A$6:$A$13,0)),INDEX(Cleaning_Reference!$F$6:$F$13,MATCH(D946,Cleaning_Reference!$A$6:$A$13,0)),Raw_Data!T946))</f>
        <v>2.17</v>
      </c>
      <c r="U946" s="15">
        <f>Raw_Data!U946</f>
        <v>9.98</v>
      </c>
      <c r="V946" s="15">
        <f>Raw_Data!V946</f>
        <v>64033</v>
      </c>
      <c r="W946" s="15">
        <f>Raw_Data!W946</f>
        <v>241594</v>
      </c>
      <c r="X946" s="15">
        <f>Raw_Data!X946</f>
        <v>639049</v>
      </c>
      <c r="Y946" s="15">
        <f>Raw_Data!Y946</f>
        <v>397455</v>
      </c>
      <c r="Z946" s="15">
        <f>Raw_Data!Z946</f>
        <v>3438</v>
      </c>
      <c r="AA946" s="15">
        <f>Raw_Data!AA946</f>
        <v>2.903</v>
      </c>
      <c r="AB946" s="15">
        <f>Raw_Data!AB946</f>
        <v>61.6</v>
      </c>
      <c r="AC946" s="19" t="str">
        <f>IF(Raw_Data!G946="","Yes","No")</f>
        <v>No</v>
      </c>
      <c r="AD946" s="19" t="str">
        <f>IF(Raw_Data!L946="","Yes","No")</f>
        <v>No</v>
      </c>
      <c r="AE946" s="19" t="str">
        <f>IF(Raw_Data!T946="","Imputed",IF(Raw_Data!T946&gt;INDEX(Cleaning_Reference!$F$6:$F$13,MATCH(D946,Cleaning_Reference!$A$6:$A$13,0)),"Capped","Original"))</f>
        <v>Original</v>
      </c>
      <c r="AF946" s="21">
        <f t="shared" si="14"/>
        <v>9.98</v>
      </c>
    </row>
    <row r="947" spans="1:32" ht="15" customHeight="1" x14ac:dyDescent="0.3">
      <c r="A947" s="20" t="str">
        <f>Raw_Data!A947</f>
        <v>SF10946</v>
      </c>
      <c r="B947" s="15" t="str">
        <f>Raw_Data!B947</f>
        <v>Karnataka</v>
      </c>
      <c r="C947" s="15" t="str">
        <f>Raw_Data!C947</f>
        <v>Erode</v>
      </c>
      <c r="D947" s="15" t="str">
        <f>Raw_Data!D947</f>
        <v>Rice</v>
      </c>
      <c r="E947" s="15" t="str">
        <f>Raw_Data!E947</f>
        <v>Rabi</v>
      </c>
      <c r="F947" s="15">
        <f>Raw_Data!F947</f>
        <v>4.2</v>
      </c>
      <c r="G947" s="18">
        <f>IF(Raw_Data!G947="",ROUND(AVERAGEIFS(Raw_Data!$G$2:$G$4001,Raw_Data!$E$2:$E$4001,E947),1),Raw_Data!G947)</f>
        <v>325.5</v>
      </c>
      <c r="H947" s="15">
        <f>Raw_Data!H947</f>
        <v>22.3</v>
      </c>
      <c r="I947" s="15">
        <f>Raw_Data!I947</f>
        <v>55</v>
      </c>
      <c r="J947" s="15">
        <f>Raw_Data!J947</f>
        <v>9</v>
      </c>
      <c r="K947" s="15">
        <f>Raw_Data!K947</f>
        <v>5.91</v>
      </c>
      <c r="L947" s="18">
        <f>IF(Raw_Data!L947="",ROUND(AVERAGEIFS(Raw_Data!$L$2:$L$4001,Raw_Data!$E$2:$E$4001,E947),1),Raw_Data!L947)</f>
        <v>27.5</v>
      </c>
      <c r="M947" s="15">
        <f>Raw_Data!M947</f>
        <v>94.7</v>
      </c>
      <c r="N947" s="15">
        <f>Raw_Data!N947</f>
        <v>26.5</v>
      </c>
      <c r="O947" s="15">
        <f>Raw_Data!O947</f>
        <v>118.4</v>
      </c>
      <c r="P947" s="15" t="str">
        <f>Raw_Data!P947</f>
        <v>Flood</v>
      </c>
      <c r="Q947" s="15">
        <f>Raw_Data!Q947</f>
        <v>287</v>
      </c>
      <c r="R947" s="15">
        <f>Raw_Data!R947</f>
        <v>3.8</v>
      </c>
      <c r="S947" s="15">
        <f>Raw_Data!S947</f>
        <v>0.96</v>
      </c>
      <c r="T947" s="18">
        <f>IF(Raw_Data!T947="",ROUND(AVERAGEIFS(Raw_Data!$T$2:$T$4001,Raw_Data!$E$2:$E$4001,E947,Raw_Data!$D$2:$D$4001,D947),2),IF(Raw_Data!T947&gt;INDEX(Cleaning_Reference!$F$6:$F$13,MATCH(D947,Cleaning_Reference!$A$6:$A$13,0)),INDEX(Cleaning_Reference!$F$6:$F$13,MATCH(D947,Cleaning_Reference!$A$6:$A$13,0)),Raw_Data!T947))</f>
        <v>1.3</v>
      </c>
      <c r="U947" s="15">
        <f>Raw_Data!U947</f>
        <v>5.46</v>
      </c>
      <c r="V947" s="15">
        <f>Raw_Data!V947</f>
        <v>25336</v>
      </c>
      <c r="W947" s="15">
        <f>Raw_Data!W947</f>
        <v>300259</v>
      </c>
      <c r="X947" s="15">
        <f>Raw_Data!X947</f>
        <v>138335</v>
      </c>
      <c r="Y947" s="15">
        <f>Raw_Data!Y947</f>
        <v>-161924</v>
      </c>
      <c r="Z947" s="15">
        <f>Raw_Data!Z947</f>
        <v>8029</v>
      </c>
      <c r="AA947" s="15">
        <f>Raw_Data!AA947</f>
        <v>0.68</v>
      </c>
      <c r="AB947" s="15">
        <f>Raw_Data!AB947</f>
        <v>45.1</v>
      </c>
      <c r="AC947" s="19" t="str">
        <f>IF(Raw_Data!G947="","Yes","No")</f>
        <v>No</v>
      </c>
      <c r="AD947" s="19" t="str">
        <f>IF(Raw_Data!L947="","Yes","No")</f>
        <v>No</v>
      </c>
      <c r="AE947" s="19" t="str">
        <f>IF(Raw_Data!T947="","Imputed",IF(Raw_Data!T947&gt;INDEX(Cleaning_Reference!$F$6:$F$13,MATCH(D947,Cleaning_Reference!$A$6:$A$13,0)),"Capped","Original"))</f>
        <v>Original</v>
      </c>
      <c r="AF947" s="21">
        <f t="shared" si="14"/>
        <v>5.46</v>
      </c>
    </row>
    <row r="948" spans="1:32" ht="15" customHeight="1" x14ac:dyDescent="0.3">
      <c r="A948" s="20" t="str">
        <f>Raw_Data!A948</f>
        <v>SF10947</v>
      </c>
      <c r="B948" s="15" t="str">
        <f>Raw_Data!B948</f>
        <v>Karnataka</v>
      </c>
      <c r="C948" s="15" t="str">
        <f>Raw_Data!C948</f>
        <v>Nalgonda</v>
      </c>
      <c r="D948" s="15" t="str">
        <f>Raw_Data!D948</f>
        <v>Cotton</v>
      </c>
      <c r="E948" s="15" t="str">
        <f>Raw_Data!E948</f>
        <v>Kharif</v>
      </c>
      <c r="F948" s="15">
        <f>Raw_Data!F948</f>
        <v>1.28</v>
      </c>
      <c r="G948" s="18">
        <f>IF(Raw_Data!G948="",ROUND(AVERAGEIFS(Raw_Data!$G$2:$G$4001,Raw_Data!$E$2:$E$4001,E948),1),Raw_Data!G948)</f>
        <v>936.4</v>
      </c>
      <c r="H948" s="15">
        <f>Raw_Data!H948</f>
        <v>30.5</v>
      </c>
      <c r="I948" s="15">
        <f>Raw_Data!I948</f>
        <v>69.2</v>
      </c>
      <c r="J948" s="15">
        <f>Raw_Data!J948</f>
        <v>7.1</v>
      </c>
      <c r="K948" s="15">
        <f>Raw_Data!K948</f>
        <v>6.57</v>
      </c>
      <c r="L948" s="18">
        <f>IF(Raw_Data!L948="",ROUND(AVERAGEIFS(Raw_Data!$L$2:$L$4001,Raw_Data!$E$2:$E$4001,E948),1),Raw_Data!L948)</f>
        <v>18</v>
      </c>
      <c r="M948" s="15">
        <f>Raw_Data!M948</f>
        <v>116.2</v>
      </c>
      <c r="N948" s="15">
        <f>Raw_Data!N948</f>
        <v>64</v>
      </c>
      <c r="O948" s="15">
        <f>Raw_Data!O948</f>
        <v>86.3</v>
      </c>
      <c r="P948" s="15" t="str">
        <f>Raw_Data!P948</f>
        <v>Flood</v>
      </c>
      <c r="Q948" s="15">
        <f>Raw_Data!Q948</f>
        <v>128.9</v>
      </c>
      <c r="R948" s="15">
        <f>Raw_Data!R948</f>
        <v>3.29</v>
      </c>
      <c r="S948" s="15">
        <f>Raw_Data!S948</f>
        <v>0.68</v>
      </c>
      <c r="T948" s="18">
        <f>IF(Raw_Data!T948="",ROUND(AVERAGEIFS(Raw_Data!$T$2:$T$4001,Raw_Data!$E$2:$E$4001,E948,Raw_Data!$D$2:$D$4001,D948),2),IF(Raw_Data!T948&gt;INDEX(Cleaning_Reference!$F$6:$F$13,MATCH(D948,Cleaning_Reference!$A$6:$A$13,0)),INDEX(Cleaning_Reference!$F$6:$F$13,MATCH(D948,Cleaning_Reference!$A$6:$A$13,0)),Raw_Data!T948))</f>
        <v>1.61</v>
      </c>
      <c r="U948" s="15">
        <f>Raw_Data!U948</f>
        <v>2.06</v>
      </c>
      <c r="V948" s="15">
        <f>Raw_Data!V948</f>
        <v>68676</v>
      </c>
      <c r="W948" s="15">
        <f>Raw_Data!W948</f>
        <v>76523</v>
      </c>
      <c r="X948" s="15">
        <f>Raw_Data!X948</f>
        <v>141473</v>
      </c>
      <c r="Y948" s="15">
        <f>Raw_Data!Y948</f>
        <v>64950</v>
      </c>
      <c r="Z948" s="15">
        <f>Raw_Data!Z948</f>
        <v>1420</v>
      </c>
      <c r="AA948" s="15">
        <f>Raw_Data!AA948</f>
        <v>1.4510000000000001</v>
      </c>
      <c r="AB948" s="15">
        <f>Raw_Data!AB948</f>
        <v>81.2</v>
      </c>
      <c r="AC948" s="19" t="str">
        <f>IF(Raw_Data!G948="","Yes","No")</f>
        <v>No</v>
      </c>
      <c r="AD948" s="19" t="str">
        <f>IF(Raw_Data!L948="","Yes","No")</f>
        <v>No</v>
      </c>
      <c r="AE948" s="19" t="str">
        <f>IF(Raw_Data!T948="","Imputed",IF(Raw_Data!T948&gt;INDEX(Cleaning_Reference!$F$6:$F$13,MATCH(D948,Cleaning_Reference!$A$6:$A$13,0)),"Capped","Original"))</f>
        <v>Original</v>
      </c>
      <c r="AF948" s="21">
        <f t="shared" si="14"/>
        <v>2.06</v>
      </c>
    </row>
    <row r="949" spans="1:32" ht="15" customHeight="1" x14ac:dyDescent="0.3">
      <c r="A949" s="20" t="str">
        <f>Raw_Data!A949</f>
        <v>SF10948</v>
      </c>
      <c r="B949" s="15" t="str">
        <f>Raw_Data!B949</f>
        <v>Telangana</v>
      </c>
      <c r="C949" s="15" t="str">
        <f>Raw_Data!C949</f>
        <v>Nalgonda</v>
      </c>
      <c r="D949" s="15" t="str">
        <f>Raw_Data!D949</f>
        <v>Pulses</v>
      </c>
      <c r="E949" s="15" t="str">
        <f>Raw_Data!E949</f>
        <v>Kharif</v>
      </c>
      <c r="F949" s="15">
        <f>Raw_Data!F949</f>
        <v>14.97</v>
      </c>
      <c r="G949" s="18">
        <f>IF(Raw_Data!G949="",ROUND(AVERAGEIFS(Raw_Data!$G$2:$G$4001,Raw_Data!$E$2:$E$4001,E949),1),Raw_Data!G949)</f>
        <v>910.5</v>
      </c>
      <c r="H949" s="15">
        <f>Raw_Data!H949</f>
        <v>30.5</v>
      </c>
      <c r="I949" s="15">
        <f>Raw_Data!I949</f>
        <v>84.2</v>
      </c>
      <c r="J949" s="15">
        <f>Raw_Data!J949</f>
        <v>7.7</v>
      </c>
      <c r="K949" s="15">
        <f>Raw_Data!K949</f>
        <v>7.81</v>
      </c>
      <c r="L949" s="18">
        <f>IF(Raw_Data!L949="",ROUND(AVERAGEIFS(Raw_Data!$L$2:$L$4001,Raw_Data!$E$2:$E$4001,E949),1),Raw_Data!L949)</f>
        <v>25.2</v>
      </c>
      <c r="M949" s="15">
        <f>Raw_Data!M949</f>
        <v>125.2</v>
      </c>
      <c r="N949" s="15">
        <f>Raw_Data!N949</f>
        <v>51.5</v>
      </c>
      <c r="O949" s="15">
        <f>Raw_Data!O949</f>
        <v>102.2</v>
      </c>
      <c r="P949" s="15" t="str">
        <f>Raw_Data!P949</f>
        <v>Flood</v>
      </c>
      <c r="Q949" s="15">
        <f>Raw_Data!Q949</f>
        <v>97.2</v>
      </c>
      <c r="R949" s="15">
        <f>Raw_Data!R949</f>
        <v>1.54</v>
      </c>
      <c r="S949" s="15">
        <f>Raw_Data!S949</f>
        <v>0.96</v>
      </c>
      <c r="T949" s="18">
        <f>IF(Raw_Data!T949="",ROUND(AVERAGEIFS(Raw_Data!$T$2:$T$4001,Raw_Data!$E$2:$E$4001,E949,Raw_Data!$D$2:$D$4001,D949),2),IF(Raw_Data!T949&gt;INDEX(Cleaning_Reference!$F$6:$F$13,MATCH(D949,Cleaning_Reference!$A$6:$A$13,0)),INDEX(Cleaning_Reference!$F$6:$F$13,MATCH(D949,Cleaning_Reference!$A$6:$A$13,0)),Raw_Data!T949))</f>
        <v>0.3</v>
      </c>
      <c r="U949" s="15">
        <f>Raw_Data!U949</f>
        <v>4.49</v>
      </c>
      <c r="V949" s="15">
        <f>Raw_Data!V949</f>
        <v>57324</v>
      </c>
      <c r="W949" s="15">
        <f>Raw_Data!W949</f>
        <v>1070866</v>
      </c>
      <c r="X949" s="15">
        <f>Raw_Data!X949</f>
        <v>257385</v>
      </c>
      <c r="Y949" s="15">
        <f>Raw_Data!Y949</f>
        <v>-813481</v>
      </c>
      <c r="Z949" s="15">
        <f>Raw_Data!Z949</f>
        <v>6753</v>
      </c>
      <c r="AA949" s="15">
        <f>Raw_Data!AA949</f>
        <v>0.66500000000000004</v>
      </c>
      <c r="AB949" s="15">
        <f>Raw_Data!AB949</f>
        <v>69.599999999999994</v>
      </c>
      <c r="AC949" s="19" t="str">
        <f>IF(Raw_Data!G949="","Yes","No")</f>
        <v>No</v>
      </c>
      <c r="AD949" s="19" t="str">
        <f>IF(Raw_Data!L949="","Yes","No")</f>
        <v>No</v>
      </c>
      <c r="AE949" s="19" t="str">
        <f>IF(Raw_Data!T949="","Imputed",IF(Raw_Data!T949&gt;INDEX(Cleaning_Reference!$F$6:$F$13,MATCH(D949,Cleaning_Reference!$A$6:$A$13,0)),"Capped","Original"))</f>
        <v>Original</v>
      </c>
      <c r="AF949" s="21">
        <f t="shared" si="14"/>
        <v>4.49</v>
      </c>
    </row>
    <row r="950" spans="1:32" ht="15" customHeight="1" x14ac:dyDescent="0.3">
      <c r="A950" s="20" t="str">
        <f>Raw_Data!A950</f>
        <v>SF10949</v>
      </c>
      <c r="B950" s="15" t="str">
        <f>Raw_Data!B950</f>
        <v>Gujarat</v>
      </c>
      <c r="C950" s="15" t="str">
        <f>Raw_Data!C950</f>
        <v>Ludhiana</v>
      </c>
      <c r="D950" s="15" t="str">
        <f>Raw_Data!D950</f>
        <v>Pulses</v>
      </c>
      <c r="E950" s="15" t="str">
        <f>Raw_Data!E950</f>
        <v>Rabi</v>
      </c>
      <c r="F950" s="15">
        <f>Raw_Data!F950</f>
        <v>4.2300000000000004</v>
      </c>
      <c r="G950" s="18">
        <f>IF(Raw_Data!G950="",ROUND(AVERAGEIFS(Raw_Data!$G$2:$G$4001,Raw_Data!$E$2:$E$4001,E950),1),Raw_Data!G950)</f>
        <v>906.3</v>
      </c>
      <c r="H950" s="15">
        <f>Raw_Data!H950</f>
        <v>21.1</v>
      </c>
      <c r="I950" s="15">
        <f>Raw_Data!I950</f>
        <v>59.3</v>
      </c>
      <c r="J950" s="15">
        <f>Raw_Data!J950</f>
        <v>7.9</v>
      </c>
      <c r="K950" s="15">
        <f>Raw_Data!K950</f>
        <v>6.73</v>
      </c>
      <c r="L950" s="18">
        <f>IF(Raw_Data!L950="",ROUND(AVERAGEIFS(Raw_Data!$L$2:$L$4001,Raw_Data!$E$2:$E$4001,E950),1),Raw_Data!L950)</f>
        <v>14.8</v>
      </c>
      <c r="M950" s="15">
        <f>Raw_Data!M950</f>
        <v>89.5</v>
      </c>
      <c r="N950" s="15">
        <f>Raw_Data!N950</f>
        <v>70.7</v>
      </c>
      <c r="O950" s="15">
        <f>Raw_Data!O950</f>
        <v>128.5</v>
      </c>
      <c r="P950" s="15" t="str">
        <f>Raw_Data!P950</f>
        <v>Flood</v>
      </c>
      <c r="Q950" s="15">
        <f>Raw_Data!Q950</f>
        <v>131.9</v>
      </c>
      <c r="R950" s="15">
        <f>Raw_Data!R950</f>
        <v>5.22</v>
      </c>
      <c r="S950" s="15">
        <f>Raw_Data!S950</f>
        <v>0.96</v>
      </c>
      <c r="T950" s="18">
        <f>IF(Raw_Data!T950="",ROUND(AVERAGEIFS(Raw_Data!$T$2:$T$4001,Raw_Data!$E$2:$E$4001,E950,Raw_Data!$D$2:$D$4001,D950),2),IF(Raw_Data!T950&gt;INDEX(Cleaning_Reference!$F$6:$F$13,MATCH(D950,Cleaning_Reference!$A$6:$A$13,0)),INDEX(Cleaning_Reference!$F$6:$F$13,MATCH(D950,Cleaning_Reference!$A$6:$A$13,0)),Raw_Data!T950))</f>
        <v>1.33</v>
      </c>
      <c r="U950" s="15">
        <f>Raw_Data!U950</f>
        <v>5.63</v>
      </c>
      <c r="V950" s="15">
        <f>Raw_Data!V950</f>
        <v>72910</v>
      </c>
      <c r="W950" s="15">
        <f>Raw_Data!W950</f>
        <v>284181</v>
      </c>
      <c r="X950" s="15">
        <f>Raw_Data!X950</f>
        <v>410483</v>
      </c>
      <c r="Y950" s="15">
        <f>Raw_Data!Y950</f>
        <v>126302</v>
      </c>
      <c r="Z950" s="15">
        <f>Raw_Data!Z950</f>
        <v>1822</v>
      </c>
      <c r="AA950" s="15">
        <f>Raw_Data!AA950</f>
        <v>3.09</v>
      </c>
      <c r="AB950" s="15">
        <f>Raw_Data!AB950</f>
        <v>42.6</v>
      </c>
      <c r="AC950" s="19" t="str">
        <f>IF(Raw_Data!G950="","Yes","No")</f>
        <v>No</v>
      </c>
      <c r="AD950" s="19" t="str">
        <f>IF(Raw_Data!L950="","Yes","No")</f>
        <v>No</v>
      </c>
      <c r="AE950" s="19" t="str">
        <f>IF(Raw_Data!T950="","Imputed",IF(Raw_Data!T950&gt;INDEX(Cleaning_Reference!$F$6:$F$13,MATCH(D950,Cleaning_Reference!$A$6:$A$13,0)),"Capped","Original"))</f>
        <v>Original</v>
      </c>
      <c r="AF950" s="21">
        <f t="shared" si="14"/>
        <v>5.63</v>
      </c>
    </row>
    <row r="951" spans="1:32" ht="15" customHeight="1" x14ac:dyDescent="0.3">
      <c r="A951" s="20" t="str">
        <f>Raw_Data!A951</f>
        <v>SF10950</v>
      </c>
      <c r="B951" s="15" t="str">
        <f>Raw_Data!B951</f>
        <v>Maharashtra</v>
      </c>
      <c r="C951" s="15" t="str">
        <f>Raw_Data!C951</f>
        <v>Indore</v>
      </c>
      <c r="D951" s="15" t="str">
        <f>Raw_Data!D951</f>
        <v>Groundnut</v>
      </c>
      <c r="E951" s="15" t="str">
        <f>Raw_Data!E951</f>
        <v>Kharif</v>
      </c>
      <c r="F951" s="15">
        <f>Raw_Data!F951</f>
        <v>2.42</v>
      </c>
      <c r="G951" s="18">
        <f>IF(Raw_Data!G951="",ROUND(AVERAGEIFS(Raw_Data!$G$2:$G$4001,Raw_Data!$E$2:$E$4001,E951),1),Raw_Data!G951)</f>
        <v>530.9</v>
      </c>
      <c r="H951" s="15">
        <f>Raw_Data!H951</f>
        <v>21.7</v>
      </c>
      <c r="I951" s="15">
        <f>Raw_Data!I951</f>
        <v>74.400000000000006</v>
      </c>
      <c r="J951" s="15">
        <f>Raw_Data!J951</f>
        <v>6.1</v>
      </c>
      <c r="K951" s="15">
        <f>Raw_Data!K951</f>
        <v>6.57</v>
      </c>
      <c r="L951" s="18">
        <f>IF(Raw_Data!L951="",ROUND(AVERAGEIFS(Raw_Data!$L$2:$L$4001,Raw_Data!$E$2:$E$4001,E951),1),Raw_Data!L951)</f>
        <v>27.6</v>
      </c>
      <c r="M951" s="15">
        <f>Raw_Data!M951</f>
        <v>133.80000000000001</v>
      </c>
      <c r="N951" s="15">
        <f>Raw_Data!N951</f>
        <v>71.5</v>
      </c>
      <c r="O951" s="15">
        <f>Raw_Data!O951</f>
        <v>107.9</v>
      </c>
      <c r="P951" s="15" t="str">
        <f>Raw_Data!P951</f>
        <v>Drip</v>
      </c>
      <c r="Q951" s="15">
        <f>Raw_Data!Q951</f>
        <v>133.30000000000001</v>
      </c>
      <c r="R951" s="15">
        <f>Raw_Data!R951</f>
        <v>6.75</v>
      </c>
      <c r="S951" s="15">
        <f>Raw_Data!S951</f>
        <v>0.67</v>
      </c>
      <c r="T951" s="18">
        <f>IF(Raw_Data!T951="",ROUND(AVERAGEIFS(Raw_Data!$T$2:$T$4001,Raw_Data!$E$2:$E$4001,E951,Raw_Data!$D$2:$D$4001,D951),2),IF(Raw_Data!T951&gt;INDEX(Cleaning_Reference!$F$6:$F$13,MATCH(D951,Cleaning_Reference!$A$6:$A$13,0)),INDEX(Cleaning_Reference!$F$6:$F$13,MATCH(D951,Cleaning_Reference!$A$6:$A$13,0)),Raw_Data!T951))</f>
        <v>2.62</v>
      </c>
      <c r="U951" s="15">
        <f>Raw_Data!U951</f>
        <v>6.34</v>
      </c>
      <c r="V951" s="15">
        <f>Raw_Data!V951</f>
        <v>59490</v>
      </c>
      <c r="W951" s="15">
        <f>Raw_Data!W951</f>
        <v>143568</v>
      </c>
      <c r="X951" s="15">
        <f>Raw_Data!X951</f>
        <v>377167</v>
      </c>
      <c r="Y951" s="15">
        <f>Raw_Data!Y951</f>
        <v>233599</v>
      </c>
      <c r="Z951" s="15">
        <f>Raw_Data!Z951</f>
        <v>1075</v>
      </c>
      <c r="AA951" s="15">
        <f>Raw_Data!AA951</f>
        <v>5.8979999999999997</v>
      </c>
      <c r="AB951" s="15">
        <f>Raw_Data!AB951</f>
        <v>37</v>
      </c>
      <c r="AC951" s="19" t="str">
        <f>IF(Raw_Data!G951="","Yes","No")</f>
        <v>No</v>
      </c>
      <c r="AD951" s="19" t="str">
        <f>IF(Raw_Data!L951="","Yes","No")</f>
        <v>No</v>
      </c>
      <c r="AE951" s="19" t="str">
        <f>IF(Raw_Data!T951="","Imputed",IF(Raw_Data!T951&gt;INDEX(Cleaning_Reference!$F$6:$F$13,MATCH(D951,Cleaning_Reference!$A$6:$A$13,0)),"Capped","Original"))</f>
        <v>Original</v>
      </c>
      <c r="AF951" s="21">
        <f t="shared" si="14"/>
        <v>6.34</v>
      </c>
    </row>
    <row r="952" spans="1:32" ht="15" customHeight="1" x14ac:dyDescent="0.3">
      <c r="A952" s="20" t="str">
        <f>Raw_Data!A952</f>
        <v>SF10951</v>
      </c>
      <c r="B952" s="15" t="str">
        <f>Raw_Data!B952</f>
        <v>Andhra Pradesh</v>
      </c>
      <c r="C952" s="15" t="str">
        <f>Raw_Data!C952</f>
        <v>Ludhiana</v>
      </c>
      <c r="D952" s="15" t="str">
        <f>Raw_Data!D952</f>
        <v>Pulses</v>
      </c>
      <c r="E952" s="15" t="str">
        <f>Raw_Data!E952</f>
        <v>Rabi</v>
      </c>
      <c r="F952" s="15">
        <f>Raw_Data!F952</f>
        <v>11.44</v>
      </c>
      <c r="G952" s="18">
        <f>IF(Raw_Data!G952="",ROUND(AVERAGEIFS(Raw_Data!$G$2:$G$4001,Raw_Data!$E$2:$E$4001,E952),1),Raw_Data!G952)</f>
        <v>466.3</v>
      </c>
      <c r="H952" s="15">
        <f>Raw_Data!H952</f>
        <v>19.899999999999999</v>
      </c>
      <c r="I952" s="15">
        <f>Raw_Data!I952</f>
        <v>53.7</v>
      </c>
      <c r="J952" s="15">
        <f>Raw_Data!J952</f>
        <v>7.3</v>
      </c>
      <c r="K952" s="15">
        <f>Raw_Data!K952</f>
        <v>7.11</v>
      </c>
      <c r="L952" s="18">
        <f>IF(Raw_Data!L952="",ROUND(AVERAGEIFS(Raw_Data!$L$2:$L$4001,Raw_Data!$E$2:$E$4001,E952),1),Raw_Data!L952)</f>
        <v>23.5</v>
      </c>
      <c r="M952" s="15">
        <f>Raw_Data!M952</f>
        <v>147.6</v>
      </c>
      <c r="N952" s="15">
        <f>Raw_Data!N952</f>
        <v>36.799999999999997</v>
      </c>
      <c r="O952" s="15">
        <f>Raw_Data!O952</f>
        <v>94.1</v>
      </c>
      <c r="P952" s="15" t="str">
        <f>Raw_Data!P952</f>
        <v>Flood</v>
      </c>
      <c r="Q952" s="15">
        <f>Raw_Data!Q952</f>
        <v>230.4</v>
      </c>
      <c r="R952" s="15">
        <f>Raw_Data!R952</f>
        <v>5.41</v>
      </c>
      <c r="S952" s="15">
        <f>Raw_Data!S952</f>
        <v>0.87</v>
      </c>
      <c r="T952" s="18">
        <f>IF(Raw_Data!T952="",ROUND(AVERAGEIFS(Raw_Data!$T$2:$T$4001,Raw_Data!$E$2:$E$4001,E952,Raw_Data!$D$2:$D$4001,D952),2),IF(Raw_Data!T952&gt;INDEX(Cleaning_Reference!$F$6:$F$13,MATCH(D952,Cleaning_Reference!$A$6:$A$13,0)),INDEX(Cleaning_Reference!$F$6:$F$13,MATCH(D952,Cleaning_Reference!$A$6:$A$13,0)),Raw_Data!T952))</f>
        <v>0.88</v>
      </c>
      <c r="U952" s="15">
        <f>Raw_Data!U952</f>
        <v>10.07</v>
      </c>
      <c r="V952" s="15">
        <f>Raw_Data!V952</f>
        <v>69966</v>
      </c>
      <c r="W952" s="15">
        <f>Raw_Data!W952</f>
        <v>655723</v>
      </c>
      <c r="X952" s="15">
        <f>Raw_Data!X952</f>
        <v>704558</v>
      </c>
      <c r="Y952" s="15">
        <f>Raw_Data!Y952</f>
        <v>48835</v>
      </c>
      <c r="Z952" s="15">
        <f>Raw_Data!Z952</f>
        <v>5302</v>
      </c>
      <c r="AA952" s="15">
        <f>Raw_Data!AA952</f>
        <v>1.899</v>
      </c>
      <c r="AB952" s="15">
        <f>Raw_Data!AB952</f>
        <v>39.1</v>
      </c>
      <c r="AC952" s="19" t="str">
        <f>IF(Raw_Data!G952="","Yes","No")</f>
        <v>No</v>
      </c>
      <c r="AD952" s="19" t="str">
        <f>IF(Raw_Data!L952="","Yes","No")</f>
        <v>No</v>
      </c>
      <c r="AE952" s="19" t="str">
        <f>IF(Raw_Data!T952="","Imputed",IF(Raw_Data!T952&gt;INDEX(Cleaning_Reference!$F$6:$F$13,MATCH(D952,Cleaning_Reference!$A$6:$A$13,0)),"Capped","Original"))</f>
        <v>Original</v>
      </c>
      <c r="AF952" s="21">
        <f t="shared" si="14"/>
        <v>10.07</v>
      </c>
    </row>
    <row r="953" spans="1:32" ht="15" customHeight="1" x14ac:dyDescent="0.3">
      <c r="A953" s="20" t="str">
        <f>Raw_Data!A953</f>
        <v>SF10952</v>
      </c>
      <c r="B953" s="15" t="str">
        <f>Raw_Data!B953</f>
        <v>Andhra Pradesh</v>
      </c>
      <c r="C953" s="15" t="str">
        <f>Raw_Data!C953</f>
        <v>Krishna</v>
      </c>
      <c r="D953" s="15" t="str">
        <f>Raw_Data!D953</f>
        <v>Cotton</v>
      </c>
      <c r="E953" s="15" t="str">
        <f>Raw_Data!E953</f>
        <v>Rabi</v>
      </c>
      <c r="F953" s="15">
        <f>Raw_Data!F953</f>
        <v>14.48</v>
      </c>
      <c r="G953" s="18">
        <f>IF(Raw_Data!G953="",ROUND(AVERAGEIFS(Raw_Data!$G$2:$G$4001,Raw_Data!$E$2:$E$4001,E953),1),Raw_Data!G953)</f>
        <v>250.5</v>
      </c>
      <c r="H953" s="15">
        <f>Raw_Data!H953</f>
        <v>22</v>
      </c>
      <c r="I953" s="15">
        <f>Raw_Data!I953</f>
        <v>70.3</v>
      </c>
      <c r="J953" s="15">
        <f>Raw_Data!J953</f>
        <v>6.4</v>
      </c>
      <c r="K953" s="15">
        <f>Raw_Data!K953</f>
        <v>6.85</v>
      </c>
      <c r="L953" s="18">
        <f>IF(Raw_Data!L953="",ROUND(AVERAGEIFS(Raw_Data!$L$2:$L$4001,Raw_Data!$E$2:$E$4001,E953),1),Raw_Data!L953)</f>
        <v>32.1</v>
      </c>
      <c r="M953" s="15">
        <f>Raw_Data!M953</f>
        <v>53.7</v>
      </c>
      <c r="N953" s="15">
        <f>Raw_Data!N953</f>
        <v>69.5</v>
      </c>
      <c r="O953" s="15">
        <f>Raw_Data!O953</f>
        <v>110.8</v>
      </c>
      <c r="P953" s="15" t="str">
        <f>Raw_Data!P953</f>
        <v>Rainfed</v>
      </c>
      <c r="Q953" s="15">
        <f>Raw_Data!Q953</f>
        <v>250.9</v>
      </c>
      <c r="R953" s="15">
        <f>Raw_Data!R953</f>
        <v>3.72</v>
      </c>
      <c r="S953" s="15">
        <f>Raw_Data!S953</f>
        <v>0.94</v>
      </c>
      <c r="T953" s="18">
        <f>IF(Raw_Data!T953="",ROUND(AVERAGEIFS(Raw_Data!$T$2:$T$4001,Raw_Data!$E$2:$E$4001,E953,Raw_Data!$D$2:$D$4001,D953),2),IF(Raw_Data!T953&gt;INDEX(Cleaning_Reference!$F$6:$F$13,MATCH(D953,Cleaning_Reference!$A$6:$A$13,0)),INDEX(Cleaning_Reference!$F$6:$F$13,MATCH(D953,Cleaning_Reference!$A$6:$A$13,0)),Raw_Data!T953))</f>
        <v>1.08</v>
      </c>
      <c r="U953" s="15">
        <f>Raw_Data!U953</f>
        <v>15.64</v>
      </c>
      <c r="V953" s="15">
        <f>Raw_Data!V953</f>
        <v>70984</v>
      </c>
      <c r="W953" s="15">
        <f>Raw_Data!W953</f>
        <v>913442</v>
      </c>
      <c r="X953" s="15">
        <f>Raw_Data!X953</f>
        <v>1110190</v>
      </c>
      <c r="Y953" s="15">
        <f>Raw_Data!Y953</f>
        <v>196748</v>
      </c>
      <c r="Z953" s="15">
        <f>Raw_Data!Z953</f>
        <v>4619</v>
      </c>
      <c r="AA953" s="15">
        <f>Raw_Data!AA953</f>
        <v>3.3860000000000001</v>
      </c>
      <c r="AB953" s="15">
        <f>Raw_Data!AB953</f>
        <v>41.8</v>
      </c>
      <c r="AC953" s="19" t="str">
        <f>IF(Raw_Data!G953="","Yes","No")</f>
        <v>No</v>
      </c>
      <c r="AD953" s="19" t="str">
        <f>IF(Raw_Data!L953="","Yes","No")</f>
        <v>No</v>
      </c>
      <c r="AE953" s="19" t="str">
        <f>IF(Raw_Data!T953="","Imputed",IF(Raw_Data!T953&gt;INDEX(Cleaning_Reference!$F$6:$F$13,MATCH(D953,Cleaning_Reference!$A$6:$A$13,0)),"Capped","Original"))</f>
        <v>Original</v>
      </c>
      <c r="AF953" s="21">
        <f t="shared" si="14"/>
        <v>15.64</v>
      </c>
    </row>
    <row r="954" spans="1:32" ht="15" customHeight="1" x14ac:dyDescent="0.3">
      <c r="A954" s="20" t="str">
        <f>Raw_Data!A954</f>
        <v>SF10953</v>
      </c>
      <c r="B954" s="15" t="str">
        <f>Raw_Data!B954</f>
        <v>Tamil Nadu</v>
      </c>
      <c r="C954" s="15" t="str">
        <f>Raw_Data!C954</f>
        <v>Nashik</v>
      </c>
      <c r="D954" s="15" t="str">
        <f>Raw_Data!D954</f>
        <v>Rice</v>
      </c>
      <c r="E954" s="15" t="str">
        <f>Raw_Data!E954</f>
        <v>Kharif</v>
      </c>
      <c r="F954" s="15">
        <f>Raw_Data!F954</f>
        <v>10.35</v>
      </c>
      <c r="G954" s="18">
        <f>IF(Raw_Data!G954="",ROUND(AVERAGEIFS(Raw_Data!$G$2:$G$4001,Raw_Data!$E$2:$E$4001,E954),1),Raw_Data!G954)</f>
        <v>741.3</v>
      </c>
      <c r="H954" s="15">
        <f>Raw_Data!H954</f>
        <v>32.799999999999997</v>
      </c>
      <c r="I954" s="15">
        <f>Raw_Data!I954</f>
        <v>71</v>
      </c>
      <c r="J954" s="15">
        <f>Raw_Data!J954</f>
        <v>7</v>
      </c>
      <c r="K954" s="15">
        <f>Raw_Data!K954</f>
        <v>6.66</v>
      </c>
      <c r="L954" s="18">
        <f>IF(Raw_Data!L954="",ROUND(AVERAGEIFS(Raw_Data!$L$2:$L$4001,Raw_Data!$E$2:$E$4001,E954),1),Raw_Data!L954)</f>
        <v>32.9</v>
      </c>
      <c r="M954" s="15">
        <f>Raw_Data!M954</f>
        <v>100.5</v>
      </c>
      <c r="N954" s="15">
        <f>Raw_Data!N954</f>
        <v>49.5</v>
      </c>
      <c r="O954" s="15">
        <f>Raw_Data!O954</f>
        <v>159.9</v>
      </c>
      <c r="P954" s="15" t="str">
        <f>Raw_Data!P954</f>
        <v>Drip</v>
      </c>
      <c r="Q954" s="15">
        <f>Raw_Data!Q954</f>
        <v>126.7</v>
      </c>
      <c r="R954" s="15">
        <f>Raw_Data!R954</f>
        <v>5.0199999999999996</v>
      </c>
      <c r="S954" s="15">
        <f>Raw_Data!S954</f>
        <v>0.94</v>
      </c>
      <c r="T954" s="18">
        <f>IF(Raw_Data!T954="",ROUND(AVERAGEIFS(Raw_Data!$T$2:$T$4001,Raw_Data!$E$2:$E$4001,E954,Raw_Data!$D$2:$D$4001,D954),2),IF(Raw_Data!T954&gt;INDEX(Cleaning_Reference!$F$6:$F$13,MATCH(D954,Cleaning_Reference!$A$6:$A$13,0)),INDEX(Cleaning_Reference!$F$6:$F$13,MATCH(D954,Cleaning_Reference!$A$6:$A$13,0)),Raw_Data!T954))</f>
        <v>4.53</v>
      </c>
      <c r="U954" s="15">
        <f>Raw_Data!U954</f>
        <v>46.89</v>
      </c>
      <c r="V954" s="15">
        <f>Raw_Data!V954</f>
        <v>21235</v>
      </c>
      <c r="W954" s="15">
        <f>Raw_Data!W954</f>
        <v>610269</v>
      </c>
      <c r="X954" s="15">
        <f>Raw_Data!X954</f>
        <v>995709</v>
      </c>
      <c r="Y954" s="15">
        <f>Raw_Data!Y954</f>
        <v>385440</v>
      </c>
      <c r="Z954" s="15">
        <f>Raw_Data!Z954</f>
        <v>13103</v>
      </c>
      <c r="AA954" s="15">
        <f>Raw_Data!AA954</f>
        <v>3.5790000000000002</v>
      </c>
      <c r="AB954" s="15">
        <f>Raw_Data!AB954</f>
        <v>51.5</v>
      </c>
      <c r="AC954" s="19" t="str">
        <f>IF(Raw_Data!G954="","Yes","No")</f>
        <v>No</v>
      </c>
      <c r="AD954" s="19" t="str">
        <f>IF(Raw_Data!L954="","Yes","No")</f>
        <v>No</v>
      </c>
      <c r="AE954" s="19" t="str">
        <f>IF(Raw_Data!T954="","Imputed",IF(Raw_Data!T954&gt;INDEX(Cleaning_Reference!$F$6:$F$13,MATCH(D954,Cleaning_Reference!$A$6:$A$13,0)),"Capped","Original"))</f>
        <v>Original</v>
      </c>
      <c r="AF954" s="21">
        <f t="shared" si="14"/>
        <v>46.89</v>
      </c>
    </row>
    <row r="955" spans="1:32" ht="15" customHeight="1" x14ac:dyDescent="0.3">
      <c r="A955" s="20" t="str">
        <f>Raw_Data!A955</f>
        <v>SF10954</v>
      </c>
      <c r="B955" s="15" t="str">
        <f>Raw_Data!B955</f>
        <v>Telangana</v>
      </c>
      <c r="C955" s="15" t="str">
        <f>Raw_Data!C955</f>
        <v>Krishna</v>
      </c>
      <c r="D955" s="15" t="str">
        <f>Raw_Data!D955</f>
        <v>Pulses</v>
      </c>
      <c r="E955" s="15" t="str">
        <f>Raw_Data!E955</f>
        <v>Kharif</v>
      </c>
      <c r="F955" s="15">
        <f>Raw_Data!F955</f>
        <v>13.03</v>
      </c>
      <c r="G955" s="18">
        <f>IF(Raw_Data!G955="",ROUND(AVERAGEIFS(Raw_Data!$G$2:$G$4001,Raw_Data!$E$2:$E$4001,E955),1),Raw_Data!G955)</f>
        <v>643.70000000000005</v>
      </c>
      <c r="H955" s="15">
        <f>Raw_Data!H955</f>
        <v>26.8</v>
      </c>
      <c r="I955" s="15">
        <f>Raw_Data!I955</f>
        <v>80.900000000000006</v>
      </c>
      <c r="J955" s="15">
        <f>Raw_Data!J955</f>
        <v>8.1</v>
      </c>
      <c r="K955" s="15">
        <f>Raw_Data!K955</f>
        <v>7.31</v>
      </c>
      <c r="L955" s="18">
        <f>IF(Raw_Data!L955="",ROUND(AVERAGEIFS(Raw_Data!$L$2:$L$4001,Raw_Data!$E$2:$E$4001,E955),1),Raw_Data!L955)</f>
        <v>36.799999999999997</v>
      </c>
      <c r="M955" s="15">
        <f>Raw_Data!M955</f>
        <v>72.099999999999994</v>
      </c>
      <c r="N955" s="15">
        <f>Raw_Data!N955</f>
        <v>60.2</v>
      </c>
      <c r="O955" s="15">
        <f>Raw_Data!O955</f>
        <v>108.4</v>
      </c>
      <c r="P955" s="15" t="str">
        <f>Raw_Data!P955</f>
        <v>Flood</v>
      </c>
      <c r="Q955" s="15">
        <f>Raw_Data!Q955</f>
        <v>132.80000000000001</v>
      </c>
      <c r="R955" s="15">
        <f>Raw_Data!R955</f>
        <v>2.99</v>
      </c>
      <c r="S955" s="15">
        <f>Raw_Data!S955</f>
        <v>0.92</v>
      </c>
      <c r="T955" s="18">
        <f>IF(Raw_Data!T955="",ROUND(AVERAGEIFS(Raw_Data!$T$2:$T$4001,Raw_Data!$E$2:$E$4001,E955,Raw_Data!$D$2:$D$4001,D955),2),IF(Raw_Data!T955&gt;INDEX(Cleaning_Reference!$F$6:$F$13,MATCH(D955,Cleaning_Reference!$A$6:$A$13,0)),INDEX(Cleaning_Reference!$F$6:$F$13,MATCH(D955,Cleaning_Reference!$A$6:$A$13,0)),Raw_Data!T955))</f>
        <v>1.01</v>
      </c>
      <c r="U955" s="15">
        <f>Raw_Data!U955</f>
        <v>13.16</v>
      </c>
      <c r="V955" s="15">
        <f>Raw_Data!V955</f>
        <v>72887</v>
      </c>
      <c r="W955" s="15">
        <f>Raw_Data!W955</f>
        <v>865547</v>
      </c>
      <c r="X955" s="15">
        <f>Raw_Data!X955</f>
        <v>959193</v>
      </c>
      <c r="Y955" s="15">
        <f>Raw_Data!Y955</f>
        <v>93646</v>
      </c>
      <c r="Z955" s="15">
        <f>Raw_Data!Z955</f>
        <v>5854</v>
      </c>
      <c r="AA955" s="15">
        <f>Raw_Data!AA955</f>
        <v>2.2480000000000002</v>
      </c>
      <c r="AB955" s="15">
        <f>Raw_Data!AB955</f>
        <v>59.8</v>
      </c>
      <c r="AC955" s="19" t="str">
        <f>IF(Raw_Data!G955="","Yes","No")</f>
        <v>No</v>
      </c>
      <c r="AD955" s="19" t="str">
        <f>IF(Raw_Data!L955="","Yes","No")</f>
        <v>No</v>
      </c>
      <c r="AE955" s="19" t="str">
        <f>IF(Raw_Data!T955="","Imputed",IF(Raw_Data!T955&gt;INDEX(Cleaning_Reference!$F$6:$F$13,MATCH(D955,Cleaning_Reference!$A$6:$A$13,0)),"Capped","Original"))</f>
        <v>Original</v>
      </c>
      <c r="AF955" s="21">
        <f t="shared" si="14"/>
        <v>13.16</v>
      </c>
    </row>
    <row r="956" spans="1:32" ht="15" customHeight="1" x14ac:dyDescent="0.3">
      <c r="A956" s="20" t="str">
        <f>Raw_Data!A956</f>
        <v>SF10955</v>
      </c>
      <c r="B956" s="15" t="str">
        <f>Raw_Data!B956</f>
        <v>Tamil Nadu</v>
      </c>
      <c r="C956" s="15" t="str">
        <f>Raw_Data!C956</f>
        <v>Erode</v>
      </c>
      <c r="D956" s="15" t="str">
        <f>Raw_Data!D956</f>
        <v>Wheat</v>
      </c>
      <c r="E956" s="15" t="str">
        <f>Raw_Data!E956</f>
        <v>Rabi</v>
      </c>
      <c r="F956" s="15">
        <f>Raw_Data!F956</f>
        <v>1.99</v>
      </c>
      <c r="G956" s="18">
        <f>IF(Raw_Data!G956="",ROUND(AVERAGEIFS(Raw_Data!$G$2:$G$4001,Raw_Data!$E$2:$E$4001,E956),1),Raw_Data!G956)</f>
        <v>403.4</v>
      </c>
      <c r="H956" s="15">
        <f>Raw_Data!H956</f>
        <v>23.6</v>
      </c>
      <c r="I956" s="15">
        <f>Raw_Data!I956</f>
        <v>58.5</v>
      </c>
      <c r="J956" s="15">
        <f>Raw_Data!J956</f>
        <v>7.6</v>
      </c>
      <c r="K956" s="15">
        <f>Raw_Data!K956</f>
        <v>6.52</v>
      </c>
      <c r="L956" s="18">
        <f>IF(Raw_Data!L956="",ROUND(AVERAGEIFS(Raw_Data!$L$2:$L$4001,Raw_Data!$E$2:$E$4001,E956),1),Raw_Data!L956)</f>
        <v>22.5</v>
      </c>
      <c r="M956" s="15">
        <f>Raw_Data!M956</f>
        <v>101.4</v>
      </c>
      <c r="N956" s="15">
        <f>Raw_Data!N956</f>
        <v>50.1</v>
      </c>
      <c r="O956" s="15">
        <f>Raw_Data!O956</f>
        <v>114.8</v>
      </c>
      <c r="P956" s="15" t="str">
        <f>Raw_Data!P956</f>
        <v>Flood</v>
      </c>
      <c r="Q956" s="15">
        <f>Raw_Data!Q956</f>
        <v>289.5</v>
      </c>
      <c r="R956" s="15">
        <f>Raw_Data!R956</f>
        <v>4.28</v>
      </c>
      <c r="S956" s="15">
        <f>Raw_Data!S956</f>
        <v>0.84</v>
      </c>
      <c r="T956" s="18">
        <f>IF(Raw_Data!T956="",ROUND(AVERAGEIFS(Raw_Data!$T$2:$T$4001,Raw_Data!$E$2:$E$4001,E956,Raw_Data!$D$2:$D$4001,D956),2),IF(Raw_Data!T956&gt;INDEX(Cleaning_Reference!$F$6:$F$13,MATCH(D956,Cleaning_Reference!$A$6:$A$13,0)),INDEX(Cleaning_Reference!$F$6:$F$13,MATCH(D956,Cleaning_Reference!$A$6:$A$13,0)),Raw_Data!T956))</f>
        <v>2.61</v>
      </c>
      <c r="U956" s="15">
        <f>Raw_Data!U956</f>
        <v>5.19</v>
      </c>
      <c r="V956" s="15">
        <f>Raw_Data!V956</f>
        <v>21524</v>
      </c>
      <c r="W956" s="15">
        <f>Raw_Data!W956</f>
        <v>178751</v>
      </c>
      <c r="X956" s="15">
        <f>Raw_Data!X956</f>
        <v>111710</v>
      </c>
      <c r="Y956" s="15">
        <f>Raw_Data!Y956</f>
        <v>-67041</v>
      </c>
      <c r="Z956" s="15">
        <f>Raw_Data!Z956</f>
        <v>1426</v>
      </c>
      <c r="AA956" s="15">
        <f>Raw_Data!AA956</f>
        <v>3.64</v>
      </c>
      <c r="AB956" s="15">
        <f>Raw_Data!AB956</f>
        <v>43.6</v>
      </c>
      <c r="AC956" s="19" t="str">
        <f>IF(Raw_Data!G956="","Yes","No")</f>
        <v>No</v>
      </c>
      <c r="AD956" s="19" t="str">
        <f>IF(Raw_Data!L956="","Yes","No")</f>
        <v>No</v>
      </c>
      <c r="AE956" s="19" t="str">
        <f>IF(Raw_Data!T956="","Imputed",IF(Raw_Data!T956&gt;INDEX(Cleaning_Reference!$F$6:$F$13,MATCH(D956,Cleaning_Reference!$A$6:$A$13,0)),"Capped","Original"))</f>
        <v>Original</v>
      </c>
      <c r="AF956" s="21">
        <f t="shared" si="14"/>
        <v>5.19</v>
      </c>
    </row>
    <row r="957" spans="1:32" ht="15" customHeight="1" x14ac:dyDescent="0.3">
      <c r="A957" s="20" t="str">
        <f>Raw_Data!A957</f>
        <v>SF10956</v>
      </c>
      <c r="B957" s="15" t="str">
        <f>Raw_Data!B957</f>
        <v>Punjab</v>
      </c>
      <c r="C957" s="15" t="str">
        <f>Raw_Data!C957</f>
        <v>Nalgonda</v>
      </c>
      <c r="D957" s="15" t="str">
        <f>Raw_Data!D957</f>
        <v>Rice</v>
      </c>
      <c r="E957" s="15" t="str">
        <f>Raw_Data!E957</f>
        <v>Rabi</v>
      </c>
      <c r="F957" s="15">
        <f>Raw_Data!F957</f>
        <v>5.74</v>
      </c>
      <c r="G957" s="18">
        <f>IF(Raw_Data!G957="",ROUND(AVERAGEIFS(Raw_Data!$G$2:$G$4001,Raw_Data!$E$2:$E$4001,E957),1),Raw_Data!G957)</f>
        <v>211.4</v>
      </c>
      <c r="H957" s="15">
        <f>Raw_Data!H957</f>
        <v>26.1</v>
      </c>
      <c r="I957" s="15">
        <f>Raw_Data!I957</f>
        <v>55.3</v>
      </c>
      <c r="J957" s="15">
        <f>Raw_Data!J957</f>
        <v>7.9</v>
      </c>
      <c r="K957" s="15">
        <f>Raw_Data!K957</f>
        <v>6.89</v>
      </c>
      <c r="L957" s="18">
        <f>IF(Raw_Data!L957="",ROUND(AVERAGEIFS(Raw_Data!$L$2:$L$4001,Raw_Data!$E$2:$E$4001,E957),1),Raw_Data!L957)</f>
        <v>24.6</v>
      </c>
      <c r="M957" s="15">
        <f>Raw_Data!M957</f>
        <v>144.19999999999999</v>
      </c>
      <c r="N957" s="15">
        <f>Raw_Data!N957</f>
        <v>80.599999999999994</v>
      </c>
      <c r="O957" s="15">
        <f>Raw_Data!O957</f>
        <v>65.400000000000006</v>
      </c>
      <c r="P957" s="15" t="str">
        <f>Raw_Data!P957</f>
        <v>Drip</v>
      </c>
      <c r="Q957" s="15">
        <f>Raw_Data!Q957</f>
        <v>212</v>
      </c>
      <c r="R957" s="15">
        <f>Raw_Data!R957</f>
        <v>6.91</v>
      </c>
      <c r="S957" s="15">
        <f>Raw_Data!S957</f>
        <v>0.91</v>
      </c>
      <c r="T957" s="18">
        <f>IF(Raw_Data!T957="",ROUND(AVERAGEIFS(Raw_Data!$T$2:$T$4001,Raw_Data!$E$2:$E$4001,E957,Raw_Data!$D$2:$D$4001,D957),2),IF(Raw_Data!T957&gt;INDEX(Cleaning_Reference!$F$6:$F$13,MATCH(D957,Cleaning_Reference!$A$6:$A$13,0)),INDEX(Cleaning_Reference!$F$6:$F$13,MATCH(D957,Cleaning_Reference!$A$6:$A$13,0)),Raw_Data!T957))</f>
        <v>3.51</v>
      </c>
      <c r="U957" s="15">
        <f>Raw_Data!U957</f>
        <v>20.149999999999999</v>
      </c>
      <c r="V957" s="15">
        <f>Raw_Data!V957</f>
        <v>20867</v>
      </c>
      <c r="W957" s="15">
        <f>Raw_Data!W957</f>
        <v>432453</v>
      </c>
      <c r="X957" s="15">
        <f>Raw_Data!X957</f>
        <v>420470</v>
      </c>
      <c r="Y957" s="15">
        <f>Raw_Data!Y957</f>
        <v>-11983</v>
      </c>
      <c r="Z957" s="15">
        <f>Raw_Data!Z957</f>
        <v>7473</v>
      </c>
      <c r="AA957" s="15">
        <f>Raw_Data!AA957</f>
        <v>2.6960000000000002</v>
      </c>
      <c r="AB957" s="15">
        <f>Raw_Data!AB957</f>
        <v>35.200000000000003</v>
      </c>
      <c r="AC957" s="19" t="str">
        <f>IF(Raw_Data!G957="","Yes","No")</f>
        <v>No</v>
      </c>
      <c r="AD957" s="19" t="str">
        <f>IF(Raw_Data!L957="","Yes","No")</f>
        <v>No</v>
      </c>
      <c r="AE957" s="19" t="str">
        <f>IF(Raw_Data!T957="","Imputed",IF(Raw_Data!T957&gt;INDEX(Cleaning_Reference!$F$6:$F$13,MATCH(D957,Cleaning_Reference!$A$6:$A$13,0)),"Capped","Original"))</f>
        <v>Original</v>
      </c>
      <c r="AF957" s="21">
        <f t="shared" si="14"/>
        <v>20.149999999999999</v>
      </c>
    </row>
    <row r="958" spans="1:32" ht="15" customHeight="1" x14ac:dyDescent="0.3">
      <c r="A958" s="20" t="str">
        <f>Raw_Data!A958</f>
        <v>SF10957</v>
      </c>
      <c r="B958" s="15" t="str">
        <f>Raw_Data!B958</f>
        <v>Tamil Nadu</v>
      </c>
      <c r="C958" s="15" t="str">
        <f>Raw_Data!C958</f>
        <v>Rajkot</v>
      </c>
      <c r="D958" s="15" t="str">
        <f>Raw_Data!D958</f>
        <v>Maize</v>
      </c>
      <c r="E958" s="15" t="str">
        <f>Raw_Data!E958</f>
        <v>Rabi</v>
      </c>
      <c r="F958" s="15">
        <f>Raw_Data!F958</f>
        <v>2.2400000000000002</v>
      </c>
      <c r="G958" s="18">
        <f>IF(Raw_Data!G958="",ROUND(AVERAGEIFS(Raw_Data!$G$2:$G$4001,Raw_Data!$E$2:$E$4001,E958),1),Raw_Data!G958)</f>
        <v>313.7</v>
      </c>
      <c r="H958" s="15">
        <f>Raw_Data!H958</f>
        <v>26.6</v>
      </c>
      <c r="I958" s="15">
        <f>Raw_Data!I958</f>
        <v>50.7</v>
      </c>
      <c r="J958" s="15">
        <f>Raw_Data!J958</f>
        <v>9.4</v>
      </c>
      <c r="K958" s="15">
        <f>Raw_Data!K958</f>
        <v>6.39</v>
      </c>
      <c r="L958" s="18">
        <f>IF(Raw_Data!L958="",ROUND(AVERAGEIFS(Raw_Data!$L$2:$L$4001,Raw_Data!$E$2:$E$4001,E958),1),Raw_Data!L958)</f>
        <v>20.7</v>
      </c>
      <c r="M958" s="15">
        <f>Raw_Data!M958</f>
        <v>121.6</v>
      </c>
      <c r="N958" s="15">
        <f>Raw_Data!N958</f>
        <v>31.7</v>
      </c>
      <c r="O958" s="15">
        <f>Raw_Data!O958</f>
        <v>132</v>
      </c>
      <c r="P958" s="15" t="str">
        <f>Raw_Data!P958</f>
        <v>Flood</v>
      </c>
      <c r="Q958" s="15">
        <f>Raw_Data!Q958</f>
        <v>126.9</v>
      </c>
      <c r="R958" s="15">
        <f>Raw_Data!R958</f>
        <v>10.029999999999999</v>
      </c>
      <c r="S958" s="15">
        <f>Raw_Data!S958</f>
        <v>0.73</v>
      </c>
      <c r="T958" s="18">
        <f>IF(Raw_Data!T958="",ROUND(AVERAGEIFS(Raw_Data!$T$2:$T$4001,Raw_Data!$E$2:$E$4001,E958,Raw_Data!$D$2:$D$4001,D958),2),IF(Raw_Data!T958&gt;INDEX(Cleaning_Reference!$F$6:$F$13,MATCH(D958,Cleaning_Reference!$A$6:$A$13,0)),INDEX(Cleaning_Reference!$F$6:$F$13,MATCH(D958,Cleaning_Reference!$A$6:$A$13,0)),Raw_Data!T958))</f>
        <v>3.5</v>
      </c>
      <c r="U958" s="15">
        <f>Raw_Data!U958</f>
        <v>7.84</v>
      </c>
      <c r="V958" s="15">
        <f>Raw_Data!V958</f>
        <v>19115</v>
      </c>
      <c r="W958" s="15">
        <f>Raw_Data!W958</f>
        <v>119372</v>
      </c>
      <c r="X958" s="15">
        <f>Raw_Data!X958</f>
        <v>149862</v>
      </c>
      <c r="Y958" s="15">
        <f>Raw_Data!Y958</f>
        <v>30490</v>
      </c>
      <c r="Z958" s="15">
        <f>Raw_Data!Z958</f>
        <v>1700</v>
      </c>
      <c r="AA958" s="15">
        <f>Raw_Data!AA958</f>
        <v>4.6120000000000001</v>
      </c>
      <c r="AB958" s="15">
        <f>Raw_Data!AB958</f>
        <v>25.1</v>
      </c>
      <c r="AC958" s="19" t="str">
        <f>IF(Raw_Data!G958="","Yes","No")</f>
        <v>No</v>
      </c>
      <c r="AD958" s="19" t="str">
        <f>IF(Raw_Data!L958="","Yes","No")</f>
        <v>No</v>
      </c>
      <c r="AE958" s="19" t="str">
        <f>IF(Raw_Data!T958="","Imputed",IF(Raw_Data!T958&gt;INDEX(Cleaning_Reference!$F$6:$F$13,MATCH(D958,Cleaning_Reference!$A$6:$A$13,0)),"Capped","Original"))</f>
        <v>Original</v>
      </c>
      <c r="AF958" s="21">
        <f t="shared" si="14"/>
        <v>7.84</v>
      </c>
    </row>
    <row r="959" spans="1:32" ht="15" customHeight="1" x14ac:dyDescent="0.3">
      <c r="A959" s="20" t="str">
        <f>Raw_Data!A959</f>
        <v>SF10958</v>
      </c>
      <c r="B959" s="15" t="str">
        <f>Raw_Data!B959</f>
        <v>Telangana</v>
      </c>
      <c r="C959" s="15" t="str">
        <f>Raw_Data!C959</f>
        <v>Guntur</v>
      </c>
      <c r="D959" s="15" t="str">
        <f>Raw_Data!D959</f>
        <v>Chilli</v>
      </c>
      <c r="E959" s="15" t="str">
        <f>Raw_Data!E959</f>
        <v>Kharif</v>
      </c>
      <c r="F959" s="15">
        <f>Raw_Data!F959</f>
        <v>9.68</v>
      </c>
      <c r="G959" s="18">
        <f>IF(Raw_Data!G959="",ROUND(AVERAGEIFS(Raw_Data!$G$2:$G$4001,Raw_Data!$E$2:$E$4001,E959),1),Raw_Data!G959)</f>
        <v>860.2</v>
      </c>
      <c r="H959" s="15">
        <f>Raw_Data!H959</f>
        <v>22.3</v>
      </c>
      <c r="I959" s="15">
        <f>Raw_Data!I959</f>
        <v>79.599999999999994</v>
      </c>
      <c r="J959" s="15">
        <f>Raw_Data!J959</f>
        <v>6.8</v>
      </c>
      <c r="K959" s="15">
        <f>Raw_Data!K959</f>
        <v>7.88</v>
      </c>
      <c r="L959" s="18">
        <f>IF(Raw_Data!L959="",ROUND(AVERAGEIFS(Raw_Data!$L$2:$L$4001,Raw_Data!$E$2:$E$4001,E959),1),Raw_Data!L959)</f>
        <v>32.1</v>
      </c>
      <c r="M959" s="15">
        <f>Raw_Data!M959</f>
        <v>163</v>
      </c>
      <c r="N959" s="15">
        <f>Raw_Data!N959</f>
        <v>59.4</v>
      </c>
      <c r="O959" s="15">
        <f>Raw_Data!O959</f>
        <v>79</v>
      </c>
      <c r="P959" s="15" t="str">
        <f>Raw_Data!P959</f>
        <v>Flood</v>
      </c>
      <c r="Q959" s="15">
        <f>Raw_Data!Q959</f>
        <v>119.3</v>
      </c>
      <c r="R959" s="15">
        <f>Raw_Data!R959</f>
        <v>1.19</v>
      </c>
      <c r="S959" s="15">
        <f>Raw_Data!S959</f>
        <v>0.76</v>
      </c>
      <c r="T959" s="18">
        <f>IF(Raw_Data!T959="",ROUND(AVERAGEIFS(Raw_Data!$T$2:$T$4001,Raw_Data!$E$2:$E$4001,E959,Raw_Data!$D$2:$D$4001,D959),2),IF(Raw_Data!T959&gt;INDEX(Cleaning_Reference!$F$6:$F$13,MATCH(D959,Cleaning_Reference!$A$6:$A$13,0)),INDEX(Cleaning_Reference!$F$6:$F$13,MATCH(D959,Cleaning_Reference!$A$6:$A$13,0)),Raw_Data!T959))</f>
        <v>0.43</v>
      </c>
      <c r="U959" s="15">
        <f>Raw_Data!U959</f>
        <v>4.16</v>
      </c>
      <c r="V959" s="15">
        <f>Raw_Data!V959</f>
        <v>124482</v>
      </c>
      <c r="W959" s="15">
        <f>Raw_Data!W959</f>
        <v>557048</v>
      </c>
      <c r="X959" s="15">
        <f>Raw_Data!X959</f>
        <v>517845</v>
      </c>
      <c r="Y959" s="15">
        <f>Raw_Data!Y959</f>
        <v>-39203</v>
      </c>
      <c r="Z959" s="15">
        <f>Raw_Data!Z959</f>
        <v>7595</v>
      </c>
      <c r="AA959" s="15">
        <f>Raw_Data!AA959</f>
        <v>0.54800000000000004</v>
      </c>
      <c r="AB959" s="15">
        <f>Raw_Data!AB959</f>
        <v>68.400000000000006</v>
      </c>
      <c r="AC959" s="19" t="str">
        <f>IF(Raw_Data!G959="","Yes","No")</f>
        <v>No</v>
      </c>
      <c r="AD959" s="19" t="str">
        <f>IF(Raw_Data!L959="","Yes","No")</f>
        <v>No</v>
      </c>
      <c r="AE959" s="19" t="str">
        <f>IF(Raw_Data!T959="","Imputed",IF(Raw_Data!T959&gt;INDEX(Cleaning_Reference!$F$6:$F$13,MATCH(D959,Cleaning_Reference!$A$6:$A$13,0)),"Capped","Original"))</f>
        <v>Original</v>
      </c>
      <c r="AF959" s="21">
        <f t="shared" si="14"/>
        <v>4.16</v>
      </c>
    </row>
    <row r="960" spans="1:32" ht="15" customHeight="1" x14ac:dyDescent="0.3">
      <c r="A960" s="20" t="str">
        <f>Raw_Data!A960</f>
        <v>SF10959</v>
      </c>
      <c r="B960" s="15" t="str">
        <f>Raw_Data!B960</f>
        <v>Maharashtra</v>
      </c>
      <c r="C960" s="15" t="str">
        <f>Raw_Data!C960</f>
        <v>Erode</v>
      </c>
      <c r="D960" s="15" t="str">
        <f>Raw_Data!D960</f>
        <v>Wheat</v>
      </c>
      <c r="E960" s="15" t="str">
        <f>Raw_Data!E960</f>
        <v>Kharif</v>
      </c>
      <c r="F960" s="15">
        <f>Raw_Data!F960</f>
        <v>11.59</v>
      </c>
      <c r="G960" s="18">
        <f>IF(Raw_Data!G960="",ROUND(AVERAGEIFS(Raw_Data!$G$2:$G$4001,Raw_Data!$E$2:$E$4001,E960),1),Raw_Data!G960)</f>
        <v>579.1</v>
      </c>
      <c r="H960" s="15">
        <f>Raw_Data!H960</f>
        <v>27.9</v>
      </c>
      <c r="I960" s="15">
        <f>Raw_Data!I960</f>
        <v>76.5</v>
      </c>
      <c r="J960" s="15">
        <f>Raw_Data!J960</f>
        <v>6.7</v>
      </c>
      <c r="K960" s="15">
        <f>Raw_Data!K960</f>
        <v>7.43</v>
      </c>
      <c r="L960" s="18">
        <f>IF(Raw_Data!L960="",ROUND(AVERAGEIFS(Raw_Data!$L$2:$L$4001,Raw_Data!$E$2:$E$4001,E960),1),Raw_Data!L960)</f>
        <v>34.799999999999997</v>
      </c>
      <c r="M960" s="15">
        <f>Raw_Data!M960</f>
        <v>88.4</v>
      </c>
      <c r="N960" s="15">
        <f>Raw_Data!N960</f>
        <v>84.4</v>
      </c>
      <c r="O960" s="15">
        <f>Raw_Data!O960</f>
        <v>135</v>
      </c>
      <c r="P960" s="15" t="str">
        <f>Raw_Data!P960</f>
        <v>Flood</v>
      </c>
      <c r="Q960" s="15">
        <f>Raw_Data!Q960</f>
        <v>212.5</v>
      </c>
      <c r="R960" s="15">
        <f>Raw_Data!R960</f>
        <v>6.59</v>
      </c>
      <c r="S960" s="15">
        <f>Raw_Data!S960</f>
        <v>0.78</v>
      </c>
      <c r="T960" s="18">
        <f>IF(Raw_Data!T960="",ROUND(AVERAGEIFS(Raw_Data!$T$2:$T$4001,Raw_Data!$E$2:$E$4001,E960,Raw_Data!$D$2:$D$4001,D960),2),IF(Raw_Data!T960&gt;INDEX(Cleaning_Reference!$F$6:$F$13,MATCH(D960,Cleaning_Reference!$A$6:$A$13,0)),INDEX(Cleaning_Reference!$F$6:$F$13,MATCH(D960,Cleaning_Reference!$A$6:$A$13,0)),Raw_Data!T960))</f>
        <v>2.06</v>
      </c>
      <c r="U960" s="15">
        <f>Raw_Data!U960</f>
        <v>23.88</v>
      </c>
      <c r="V960" s="15">
        <f>Raw_Data!V960</f>
        <v>24759</v>
      </c>
      <c r="W960" s="15">
        <f>Raw_Data!W960</f>
        <v>816534</v>
      </c>
      <c r="X960" s="15">
        <f>Raw_Data!X960</f>
        <v>591245</v>
      </c>
      <c r="Y960" s="15">
        <f>Raw_Data!Y960</f>
        <v>-225289</v>
      </c>
      <c r="Z960" s="15">
        <f>Raw_Data!Z960</f>
        <v>7224</v>
      </c>
      <c r="AA960" s="15">
        <f>Raw_Data!AA960</f>
        <v>3.306</v>
      </c>
      <c r="AB960" s="15">
        <f>Raw_Data!AB960</f>
        <v>44.3</v>
      </c>
      <c r="AC960" s="19" t="str">
        <f>IF(Raw_Data!G960="","Yes","No")</f>
        <v>No</v>
      </c>
      <c r="AD960" s="19" t="str">
        <f>IF(Raw_Data!L960="","Yes","No")</f>
        <v>No</v>
      </c>
      <c r="AE960" s="19" t="str">
        <f>IF(Raw_Data!T960="","Imputed",IF(Raw_Data!T960&gt;INDEX(Cleaning_Reference!$F$6:$F$13,MATCH(D960,Cleaning_Reference!$A$6:$A$13,0)),"Capped","Original"))</f>
        <v>Original</v>
      </c>
      <c r="AF960" s="21">
        <f t="shared" si="14"/>
        <v>23.88</v>
      </c>
    </row>
    <row r="961" spans="1:32" ht="15" customHeight="1" x14ac:dyDescent="0.3">
      <c r="A961" s="20" t="str">
        <f>Raw_Data!A961</f>
        <v>SF10960</v>
      </c>
      <c r="B961" s="15" t="str">
        <f>Raw_Data!B961</f>
        <v>Andhra Pradesh</v>
      </c>
      <c r="C961" s="15" t="str">
        <f>Raw_Data!C961</f>
        <v>Krishna</v>
      </c>
      <c r="D961" s="15" t="str">
        <f>Raw_Data!D961</f>
        <v>Wheat</v>
      </c>
      <c r="E961" s="15" t="str">
        <f>Raw_Data!E961</f>
        <v>Rabi</v>
      </c>
      <c r="F961" s="15">
        <f>Raw_Data!F961</f>
        <v>0.59</v>
      </c>
      <c r="G961" s="18">
        <f>IF(Raw_Data!G961="",ROUND(AVERAGEIFS(Raw_Data!$G$2:$G$4001,Raw_Data!$E$2:$E$4001,E961),1),Raw_Data!G961)</f>
        <v>551.6</v>
      </c>
      <c r="H961" s="15">
        <f>Raw_Data!H961</f>
        <v>21.5</v>
      </c>
      <c r="I961" s="15">
        <f>Raw_Data!I961</f>
        <v>50</v>
      </c>
      <c r="J961" s="15">
        <f>Raw_Data!J961</f>
        <v>6.9</v>
      </c>
      <c r="K961" s="15">
        <f>Raw_Data!K961</f>
        <v>6.34</v>
      </c>
      <c r="L961" s="18">
        <f>IF(Raw_Data!L961="",ROUND(AVERAGEIFS(Raw_Data!$L$2:$L$4001,Raw_Data!$E$2:$E$4001,E961),1),Raw_Data!L961)</f>
        <v>29.1</v>
      </c>
      <c r="M961" s="15">
        <f>Raw_Data!M961</f>
        <v>81.400000000000006</v>
      </c>
      <c r="N961" s="15">
        <f>Raw_Data!N961</f>
        <v>18.899999999999999</v>
      </c>
      <c r="O961" s="15">
        <f>Raw_Data!O961</f>
        <v>112.1</v>
      </c>
      <c r="P961" s="15" t="str">
        <f>Raw_Data!P961</f>
        <v>Flood</v>
      </c>
      <c r="Q961" s="15">
        <f>Raw_Data!Q961</f>
        <v>148.4</v>
      </c>
      <c r="R961" s="15">
        <f>Raw_Data!R961</f>
        <v>7.6</v>
      </c>
      <c r="S961" s="15">
        <f>Raw_Data!S961</f>
        <v>0.94</v>
      </c>
      <c r="T961" s="18">
        <f>IF(Raw_Data!T961="",ROUND(AVERAGEIFS(Raw_Data!$T$2:$T$4001,Raw_Data!$E$2:$E$4001,E961,Raw_Data!$D$2:$D$4001,D961),2),IF(Raw_Data!T961&gt;INDEX(Cleaning_Reference!$F$6:$F$13,MATCH(D961,Cleaning_Reference!$A$6:$A$13,0)),INDEX(Cleaning_Reference!$F$6:$F$13,MATCH(D961,Cleaning_Reference!$A$6:$A$13,0)),Raw_Data!T961))</f>
        <v>2.2599999999999998</v>
      </c>
      <c r="U961" s="15">
        <f>Raw_Data!U961</f>
        <v>1.33</v>
      </c>
      <c r="V961" s="15">
        <f>Raw_Data!V961</f>
        <v>26085</v>
      </c>
      <c r="W961" s="15">
        <f>Raw_Data!W961</f>
        <v>40384</v>
      </c>
      <c r="X961" s="15">
        <f>Raw_Data!X961</f>
        <v>34693</v>
      </c>
      <c r="Y961" s="15">
        <f>Raw_Data!Y961</f>
        <v>-5691</v>
      </c>
      <c r="Z961" s="15">
        <f>Raw_Data!Z961</f>
        <v>518</v>
      </c>
      <c r="AA961" s="15">
        <f>Raw_Data!AA961</f>
        <v>2.5680000000000001</v>
      </c>
      <c r="AB961" s="15">
        <f>Raw_Data!AB961</f>
        <v>20.100000000000001</v>
      </c>
      <c r="AC961" s="19" t="str">
        <f>IF(Raw_Data!G961="","Yes","No")</f>
        <v>No</v>
      </c>
      <c r="AD961" s="19" t="str">
        <f>IF(Raw_Data!L961="","Yes","No")</f>
        <v>No</v>
      </c>
      <c r="AE961" s="19" t="str">
        <f>IF(Raw_Data!T961="","Imputed",IF(Raw_Data!T961&gt;INDEX(Cleaning_Reference!$F$6:$F$13,MATCH(D961,Cleaning_Reference!$A$6:$A$13,0)),"Capped","Original"))</f>
        <v>Original</v>
      </c>
      <c r="AF961" s="21">
        <f t="shared" si="14"/>
        <v>1.33</v>
      </c>
    </row>
    <row r="962" spans="1:32" ht="15" customHeight="1" x14ac:dyDescent="0.3">
      <c r="A962" s="20" t="str">
        <f>Raw_Data!A962</f>
        <v>SF10961</v>
      </c>
      <c r="B962" s="15" t="str">
        <f>Raw_Data!B962</f>
        <v>Madhya Pradesh</v>
      </c>
      <c r="C962" s="15" t="str">
        <f>Raw_Data!C962</f>
        <v>Erode</v>
      </c>
      <c r="D962" s="15" t="str">
        <f>Raw_Data!D962</f>
        <v>Wheat</v>
      </c>
      <c r="E962" s="15" t="str">
        <f>Raw_Data!E962</f>
        <v>Kharif</v>
      </c>
      <c r="F962" s="15">
        <f>Raw_Data!F962</f>
        <v>10.38</v>
      </c>
      <c r="G962" s="18">
        <f>IF(Raw_Data!G962="",ROUND(AVERAGEIFS(Raw_Data!$G$2:$G$4001,Raw_Data!$E$2:$E$4001,E962),1),Raw_Data!G962)</f>
        <v>911.5</v>
      </c>
      <c r="H962" s="15">
        <f>Raw_Data!H962</f>
        <v>27.3</v>
      </c>
      <c r="I962" s="15">
        <f>Raw_Data!I962</f>
        <v>82.5</v>
      </c>
      <c r="J962" s="15">
        <f>Raw_Data!J962</f>
        <v>7.8</v>
      </c>
      <c r="K962" s="15">
        <f>Raw_Data!K962</f>
        <v>7.22</v>
      </c>
      <c r="L962" s="18">
        <f>IF(Raw_Data!L962="",ROUND(AVERAGEIFS(Raw_Data!$L$2:$L$4001,Raw_Data!$E$2:$E$4001,E962),1),Raw_Data!L962)</f>
        <v>29.9</v>
      </c>
      <c r="M962" s="15">
        <f>Raw_Data!M962</f>
        <v>191</v>
      </c>
      <c r="N962" s="15">
        <f>Raw_Data!N962</f>
        <v>42.4</v>
      </c>
      <c r="O962" s="15">
        <f>Raw_Data!O962</f>
        <v>68.5</v>
      </c>
      <c r="P962" s="15" t="str">
        <f>Raw_Data!P962</f>
        <v>Drip</v>
      </c>
      <c r="Q962" s="15">
        <f>Raw_Data!Q962</f>
        <v>153.19999999999999</v>
      </c>
      <c r="R962" s="15">
        <f>Raw_Data!R962</f>
        <v>2.65</v>
      </c>
      <c r="S962" s="15">
        <f>Raw_Data!S962</f>
        <v>0.88</v>
      </c>
      <c r="T962" s="18">
        <f>IF(Raw_Data!T962="",ROUND(AVERAGEIFS(Raw_Data!$T$2:$T$4001,Raw_Data!$E$2:$E$4001,E962,Raw_Data!$D$2:$D$4001,D962),2),IF(Raw_Data!T962&gt;INDEX(Cleaning_Reference!$F$6:$F$13,MATCH(D962,Cleaning_Reference!$A$6:$A$13,0)),INDEX(Cleaning_Reference!$F$6:$F$13,MATCH(D962,Cleaning_Reference!$A$6:$A$13,0)),Raw_Data!T962))</f>
        <v>3.08</v>
      </c>
      <c r="U962" s="15">
        <f>Raw_Data!U962</f>
        <v>31.97</v>
      </c>
      <c r="V962" s="15">
        <f>Raw_Data!V962</f>
        <v>23239</v>
      </c>
      <c r="W962" s="15">
        <f>Raw_Data!W962</f>
        <v>500249</v>
      </c>
      <c r="X962" s="15">
        <f>Raw_Data!X962</f>
        <v>742951</v>
      </c>
      <c r="Y962" s="15">
        <f>Raw_Data!Y962</f>
        <v>242702</v>
      </c>
      <c r="Z962" s="15">
        <f>Raw_Data!Z962</f>
        <v>4751</v>
      </c>
      <c r="AA962" s="15">
        <f>Raw_Data!AA962</f>
        <v>6.7290000000000001</v>
      </c>
      <c r="AB962" s="15">
        <f>Raw_Data!AB962</f>
        <v>69.8</v>
      </c>
      <c r="AC962" s="19" t="str">
        <f>IF(Raw_Data!G962="","Yes","No")</f>
        <v>No</v>
      </c>
      <c r="AD962" s="19" t="str">
        <f>IF(Raw_Data!L962="","Yes","No")</f>
        <v>No</v>
      </c>
      <c r="AE962" s="19" t="str">
        <f>IF(Raw_Data!T962="","Imputed",IF(Raw_Data!T962&gt;INDEX(Cleaning_Reference!$F$6:$F$13,MATCH(D962,Cleaning_Reference!$A$6:$A$13,0)),"Capped","Original"))</f>
        <v>Original</v>
      </c>
      <c r="AF962" s="21">
        <f t="shared" ref="AF962:AF1025" si="15">ROUND(T962*F962,2)</f>
        <v>31.97</v>
      </c>
    </row>
    <row r="963" spans="1:32" ht="15" customHeight="1" x14ac:dyDescent="0.3">
      <c r="A963" s="20" t="str">
        <f>Raw_Data!A963</f>
        <v>SF10962</v>
      </c>
      <c r="B963" s="15" t="str">
        <f>Raw_Data!B963</f>
        <v>Maharashtra</v>
      </c>
      <c r="C963" s="15" t="str">
        <f>Raw_Data!C963</f>
        <v>Nashik</v>
      </c>
      <c r="D963" s="15" t="str">
        <f>Raw_Data!D963</f>
        <v>Maize</v>
      </c>
      <c r="E963" s="15" t="str">
        <f>Raw_Data!E963</f>
        <v>Zaid</v>
      </c>
      <c r="F963" s="15">
        <f>Raw_Data!F963</f>
        <v>11.99</v>
      </c>
      <c r="G963" s="18">
        <f>IF(Raw_Data!G963="",ROUND(AVERAGEIFS(Raw_Data!$G$2:$G$4001,Raw_Data!$E$2:$E$4001,E963),1),Raw_Data!G963)</f>
        <v>393.7</v>
      </c>
      <c r="H963" s="15">
        <f>Raw_Data!H963</f>
        <v>32.6</v>
      </c>
      <c r="I963" s="15">
        <f>Raw_Data!I963</f>
        <v>37.299999999999997</v>
      </c>
      <c r="J963" s="15">
        <f>Raw_Data!J963</f>
        <v>8</v>
      </c>
      <c r="K963" s="15">
        <f>Raw_Data!K963</f>
        <v>6.26</v>
      </c>
      <c r="L963" s="18">
        <f>IF(Raw_Data!L963="",ROUND(AVERAGEIFS(Raw_Data!$L$2:$L$4001,Raw_Data!$E$2:$E$4001,E963),1),Raw_Data!L963)</f>
        <v>21</v>
      </c>
      <c r="M963" s="15">
        <f>Raw_Data!M963</f>
        <v>140.5</v>
      </c>
      <c r="N963" s="15">
        <f>Raw_Data!N963</f>
        <v>69.400000000000006</v>
      </c>
      <c r="O963" s="15">
        <f>Raw_Data!O963</f>
        <v>130.1</v>
      </c>
      <c r="P963" s="15" t="str">
        <f>Raw_Data!P963</f>
        <v>Rainfed</v>
      </c>
      <c r="Q963" s="15">
        <f>Raw_Data!Q963</f>
        <v>146.5</v>
      </c>
      <c r="R963" s="15">
        <f>Raw_Data!R963</f>
        <v>8.51</v>
      </c>
      <c r="S963" s="15">
        <f>Raw_Data!S963</f>
        <v>0.89</v>
      </c>
      <c r="T963" s="18">
        <f>IF(Raw_Data!T963="",ROUND(AVERAGEIFS(Raw_Data!$T$2:$T$4001,Raw_Data!$E$2:$E$4001,E963,Raw_Data!$D$2:$D$4001,D963),2),IF(Raw_Data!T963&gt;INDEX(Cleaning_Reference!$F$6:$F$13,MATCH(D963,Cleaning_Reference!$A$6:$A$13,0)),INDEX(Cleaning_Reference!$F$6:$F$13,MATCH(D963,Cleaning_Reference!$A$6:$A$13,0)),Raw_Data!T963))</f>
        <v>2.5499999999999998</v>
      </c>
      <c r="U963" s="15">
        <f>Raw_Data!U963</f>
        <v>30.57</v>
      </c>
      <c r="V963" s="15">
        <f>Raw_Data!V963</f>
        <v>20040</v>
      </c>
      <c r="W963" s="15">
        <f>Raw_Data!W963</f>
        <v>721843</v>
      </c>
      <c r="X963" s="15">
        <f>Raw_Data!X963</f>
        <v>612623</v>
      </c>
      <c r="Y963" s="15">
        <f>Raw_Data!Y963</f>
        <v>-109220</v>
      </c>
      <c r="Z963" s="15">
        <f>Raw_Data!Z963</f>
        <v>4193</v>
      </c>
      <c r="AA963" s="15">
        <f>Raw_Data!AA963</f>
        <v>7.2910000000000004</v>
      </c>
      <c r="AB963" s="15">
        <f>Raw_Data!AB963</f>
        <v>27.7</v>
      </c>
      <c r="AC963" s="19" t="str">
        <f>IF(Raw_Data!G963="","Yes","No")</f>
        <v>No</v>
      </c>
      <c r="AD963" s="19" t="str">
        <f>IF(Raw_Data!L963="","Yes","No")</f>
        <v>No</v>
      </c>
      <c r="AE963" s="19" t="str">
        <f>IF(Raw_Data!T963="","Imputed",IF(Raw_Data!T963&gt;INDEX(Cleaning_Reference!$F$6:$F$13,MATCH(D963,Cleaning_Reference!$A$6:$A$13,0)),"Capped","Original"))</f>
        <v>Original</v>
      </c>
      <c r="AF963" s="21">
        <f t="shared" si="15"/>
        <v>30.57</v>
      </c>
    </row>
    <row r="964" spans="1:32" ht="15" customHeight="1" x14ac:dyDescent="0.3">
      <c r="A964" s="20" t="str">
        <f>Raw_Data!A964</f>
        <v>SF10963</v>
      </c>
      <c r="B964" s="15" t="str">
        <f>Raw_Data!B964</f>
        <v>Maharashtra</v>
      </c>
      <c r="C964" s="15" t="str">
        <f>Raw_Data!C964</f>
        <v>Nashik</v>
      </c>
      <c r="D964" s="15" t="str">
        <f>Raw_Data!D964</f>
        <v>Sugarcane</v>
      </c>
      <c r="E964" s="15" t="str">
        <f>Raw_Data!E964</f>
        <v>Rabi</v>
      </c>
      <c r="F964" s="15">
        <f>Raw_Data!F964</f>
        <v>14.04</v>
      </c>
      <c r="G964" s="18">
        <f>IF(Raw_Data!G964="",ROUND(AVERAGEIFS(Raw_Data!$G$2:$G$4001,Raw_Data!$E$2:$E$4001,E964),1),Raw_Data!G964)</f>
        <v>389.2</v>
      </c>
      <c r="H964" s="15">
        <f>Raw_Data!H964</f>
        <v>26.4</v>
      </c>
      <c r="I964" s="15">
        <f>Raw_Data!I964</f>
        <v>66.3</v>
      </c>
      <c r="J964" s="15">
        <f>Raw_Data!J964</f>
        <v>7.7</v>
      </c>
      <c r="K964" s="15">
        <f>Raw_Data!K964</f>
        <v>7.03</v>
      </c>
      <c r="L964" s="18">
        <f>IF(Raw_Data!L964="",ROUND(AVERAGEIFS(Raw_Data!$L$2:$L$4001,Raw_Data!$E$2:$E$4001,E964),1),Raw_Data!L964)</f>
        <v>23.3</v>
      </c>
      <c r="M964" s="15">
        <f>Raw_Data!M964</f>
        <v>94</v>
      </c>
      <c r="N964" s="15">
        <f>Raw_Data!N964</f>
        <v>41.6</v>
      </c>
      <c r="O964" s="15">
        <f>Raw_Data!O964</f>
        <v>99.6</v>
      </c>
      <c r="P964" s="15" t="str">
        <f>Raw_Data!P964</f>
        <v>Drip</v>
      </c>
      <c r="Q964" s="15">
        <f>Raw_Data!Q964</f>
        <v>181.3</v>
      </c>
      <c r="R964" s="15">
        <f>Raw_Data!R964</f>
        <v>5.2</v>
      </c>
      <c r="S964" s="15">
        <f>Raw_Data!S964</f>
        <v>0.7</v>
      </c>
      <c r="T964" s="18">
        <f>IF(Raw_Data!T964="",ROUND(AVERAGEIFS(Raw_Data!$T$2:$T$4001,Raw_Data!$E$2:$E$4001,E964,Raw_Data!$D$2:$D$4001,D964),2),IF(Raw_Data!T964&gt;INDEX(Cleaning_Reference!$F$6:$F$13,MATCH(D964,Cleaning_Reference!$A$6:$A$13,0)),INDEX(Cleaning_Reference!$F$6:$F$13,MATCH(D964,Cleaning_Reference!$A$6:$A$13,0)),Raw_Data!T964))</f>
        <v>66.66</v>
      </c>
      <c r="U964" s="15">
        <f>Raw_Data!U964</f>
        <v>935.91</v>
      </c>
      <c r="V964" s="15">
        <f>Raw_Data!V964</f>
        <v>3094</v>
      </c>
      <c r="W964" s="15">
        <f>Raw_Data!W964</f>
        <v>1008380</v>
      </c>
      <c r="X964" s="15">
        <f>Raw_Data!X964</f>
        <v>2895706</v>
      </c>
      <c r="Y964" s="15">
        <f>Raw_Data!Y964</f>
        <v>1887326</v>
      </c>
      <c r="Z964" s="15">
        <f>Raw_Data!Z964</f>
        <v>23060</v>
      </c>
      <c r="AA964" s="15">
        <f>Raw_Data!AA964</f>
        <v>40.585999999999999</v>
      </c>
      <c r="AB964" s="15">
        <f>Raw_Data!AB964</f>
        <v>27.8</v>
      </c>
      <c r="AC964" s="19" t="str">
        <f>IF(Raw_Data!G964="","Yes","No")</f>
        <v>No</v>
      </c>
      <c r="AD964" s="19" t="str">
        <f>IF(Raw_Data!L964="","Yes","No")</f>
        <v>No</v>
      </c>
      <c r="AE964" s="19" t="str">
        <f>IF(Raw_Data!T964="","Imputed",IF(Raw_Data!T964&gt;INDEX(Cleaning_Reference!$F$6:$F$13,MATCH(D964,Cleaning_Reference!$A$6:$A$13,0)),"Capped","Original"))</f>
        <v>Original</v>
      </c>
      <c r="AF964" s="21">
        <f t="shared" si="15"/>
        <v>935.91</v>
      </c>
    </row>
    <row r="965" spans="1:32" ht="15" customHeight="1" x14ac:dyDescent="0.3">
      <c r="A965" s="20" t="str">
        <f>Raw_Data!A965</f>
        <v>SF10964</v>
      </c>
      <c r="B965" s="15" t="str">
        <f>Raw_Data!B965</f>
        <v>Karnataka</v>
      </c>
      <c r="C965" s="15" t="str">
        <f>Raw_Data!C965</f>
        <v>Guntur</v>
      </c>
      <c r="D965" s="15" t="str">
        <f>Raw_Data!D965</f>
        <v>Groundnut</v>
      </c>
      <c r="E965" s="15" t="str">
        <f>Raw_Data!E965</f>
        <v>Kharif</v>
      </c>
      <c r="F965" s="15">
        <f>Raw_Data!F965</f>
        <v>5.88</v>
      </c>
      <c r="G965" s="18">
        <f>IF(Raw_Data!G965="",ROUND(AVERAGEIFS(Raw_Data!$G$2:$G$4001,Raw_Data!$E$2:$E$4001,E965),1),Raw_Data!G965)</f>
        <v>492.7</v>
      </c>
      <c r="H965" s="15">
        <f>Raw_Data!H965</f>
        <v>29</v>
      </c>
      <c r="I965" s="15">
        <f>Raw_Data!I965</f>
        <v>68.599999999999994</v>
      </c>
      <c r="J965" s="15">
        <f>Raw_Data!J965</f>
        <v>5.8</v>
      </c>
      <c r="K965" s="15">
        <f>Raw_Data!K965</f>
        <v>6.68</v>
      </c>
      <c r="L965" s="18">
        <f>IF(Raw_Data!L965="",ROUND(AVERAGEIFS(Raw_Data!$L$2:$L$4001,Raw_Data!$E$2:$E$4001,E965),1),Raw_Data!L965)</f>
        <v>22.4</v>
      </c>
      <c r="M965" s="15">
        <f>Raw_Data!M965</f>
        <v>75.099999999999994</v>
      </c>
      <c r="N965" s="15">
        <f>Raw_Data!N965</f>
        <v>40.700000000000003</v>
      </c>
      <c r="O965" s="15">
        <f>Raw_Data!O965</f>
        <v>121.3</v>
      </c>
      <c r="P965" s="15" t="str">
        <f>Raw_Data!P965</f>
        <v>Rainfed</v>
      </c>
      <c r="Q965" s="15">
        <f>Raw_Data!Q965</f>
        <v>258.2</v>
      </c>
      <c r="R965" s="15">
        <f>Raw_Data!R965</f>
        <v>6.26</v>
      </c>
      <c r="S965" s="15">
        <f>Raw_Data!S965</f>
        <v>0.89</v>
      </c>
      <c r="T965" s="18">
        <f>IF(Raw_Data!T965="",ROUND(AVERAGEIFS(Raw_Data!$T$2:$T$4001,Raw_Data!$E$2:$E$4001,E965,Raw_Data!$D$2:$D$4001,D965),2),IF(Raw_Data!T965&gt;INDEX(Cleaning_Reference!$F$6:$F$13,MATCH(D965,Cleaning_Reference!$A$6:$A$13,0)),INDEX(Cleaning_Reference!$F$6:$F$13,MATCH(D965,Cleaning_Reference!$A$6:$A$13,0)),Raw_Data!T965))</f>
        <v>1.58</v>
      </c>
      <c r="U965" s="15">
        <f>Raw_Data!U965</f>
        <v>9.2899999999999991</v>
      </c>
      <c r="V965" s="15">
        <f>Raw_Data!V965</f>
        <v>58728</v>
      </c>
      <c r="W965" s="15">
        <f>Raw_Data!W965</f>
        <v>395567</v>
      </c>
      <c r="X965" s="15">
        <f>Raw_Data!X965</f>
        <v>545583</v>
      </c>
      <c r="Y965" s="15">
        <f>Raw_Data!Y965</f>
        <v>150016</v>
      </c>
      <c r="Z965" s="15">
        <f>Raw_Data!Z965</f>
        <v>1516</v>
      </c>
      <c r="AA965" s="15">
        <f>Raw_Data!AA965</f>
        <v>6.1280000000000001</v>
      </c>
      <c r="AB965" s="15">
        <f>Raw_Data!AB965</f>
        <v>40.6</v>
      </c>
      <c r="AC965" s="19" t="str">
        <f>IF(Raw_Data!G965="","Yes","No")</f>
        <v>No</v>
      </c>
      <c r="AD965" s="19" t="str">
        <f>IF(Raw_Data!L965="","Yes","No")</f>
        <v>No</v>
      </c>
      <c r="AE965" s="19" t="str">
        <f>IF(Raw_Data!T965="","Imputed",IF(Raw_Data!T965&gt;INDEX(Cleaning_Reference!$F$6:$F$13,MATCH(D965,Cleaning_Reference!$A$6:$A$13,0)),"Capped","Original"))</f>
        <v>Original</v>
      </c>
      <c r="AF965" s="21">
        <f t="shared" si="15"/>
        <v>9.2899999999999991</v>
      </c>
    </row>
    <row r="966" spans="1:32" ht="15" customHeight="1" x14ac:dyDescent="0.3">
      <c r="A966" s="20" t="str">
        <f>Raw_Data!A966</f>
        <v>SF10965</v>
      </c>
      <c r="B966" s="15" t="str">
        <f>Raw_Data!B966</f>
        <v>Karnataka</v>
      </c>
      <c r="C966" s="15" t="str">
        <f>Raw_Data!C966</f>
        <v>Erode</v>
      </c>
      <c r="D966" s="15" t="str">
        <f>Raw_Data!D966</f>
        <v>Wheat</v>
      </c>
      <c r="E966" s="15" t="str">
        <f>Raw_Data!E966</f>
        <v>Zaid</v>
      </c>
      <c r="F966" s="15">
        <f>Raw_Data!F966</f>
        <v>7.22</v>
      </c>
      <c r="G966" s="18">
        <f>IF(Raw_Data!G966="",ROUND(AVERAGEIFS(Raw_Data!$G$2:$G$4001,Raw_Data!$E$2:$E$4001,E966),1),Raw_Data!G966)</f>
        <v>339.9</v>
      </c>
      <c r="H966" s="15">
        <f>Raw_Data!H966</f>
        <v>26.5</v>
      </c>
      <c r="I966" s="15">
        <f>Raw_Data!I966</f>
        <v>72.8</v>
      </c>
      <c r="J966" s="15">
        <f>Raw_Data!J966</f>
        <v>9.6</v>
      </c>
      <c r="K966" s="15">
        <f>Raw_Data!K966</f>
        <v>6.33</v>
      </c>
      <c r="L966" s="18">
        <f>IF(Raw_Data!L966="",ROUND(AVERAGEIFS(Raw_Data!$L$2:$L$4001,Raw_Data!$E$2:$E$4001,E966),1),Raw_Data!L966)</f>
        <v>13.8</v>
      </c>
      <c r="M966" s="15">
        <f>Raw_Data!M966</f>
        <v>85.1</v>
      </c>
      <c r="N966" s="15">
        <f>Raw_Data!N966</f>
        <v>72.5</v>
      </c>
      <c r="O966" s="15">
        <f>Raw_Data!O966</f>
        <v>92.3</v>
      </c>
      <c r="P966" s="15" t="str">
        <f>Raw_Data!P966</f>
        <v>Flood</v>
      </c>
      <c r="Q966" s="15">
        <f>Raw_Data!Q966</f>
        <v>100.4</v>
      </c>
      <c r="R966" s="15">
        <f>Raw_Data!R966</f>
        <v>6.32</v>
      </c>
      <c r="S966" s="15">
        <f>Raw_Data!S966</f>
        <v>0.85</v>
      </c>
      <c r="T966" s="18">
        <f>IF(Raw_Data!T966="",ROUND(AVERAGEIFS(Raw_Data!$T$2:$T$4001,Raw_Data!$E$2:$E$4001,E966,Raw_Data!$D$2:$D$4001,D966),2),IF(Raw_Data!T966&gt;INDEX(Cleaning_Reference!$F$6:$F$13,MATCH(D966,Cleaning_Reference!$A$6:$A$13,0)),INDEX(Cleaning_Reference!$F$6:$F$13,MATCH(D966,Cleaning_Reference!$A$6:$A$13,0)),Raw_Data!T966))</f>
        <v>2.16</v>
      </c>
      <c r="U966" s="15">
        <f>Raw_Data!U966</f>
        <v>15.6</v>
      </c>
      <c r="V966" s="15">
        <f>Raw_Data!V966</f>
        <v>27453</v>
      </c>
      <c r="W966" s="15">
        <f>Raw_Data!W966</f>
        <v>425630</v>
      </c>
      <c r="X966" s="15">
        <f>Raw_Data!X966</f>
        <v>428267</v>
      </c>
      <c r="Y966" s="15">
        <f>Raw_Data!Y966</f>
        <v>2637</v>
      </c>
      <c r="Z966" s="15">
        <f>Raw_Data!Z966</f>
        <v>4847</v>
      </c>
      <c r="AA966" s="15">
        <f>Raw_Data!AA966</f>
        <v>3.218</v>
      </c>
      <c r="AB966" s="15">
        <f>Raw_Data!AB966</f>
        <v>31.9</v>
      </c>
      <c r="AC966" s="19" t="str">
        <f>IF(Raw_Data!G966="","Yes","No")</f>
        <v>No</v>
      </c>
      <c r="AD966" s="19" t="str">
        <f>IF(Raw_Data!L966="","Yes","No")</f>
        <v>No</v>
      </c>
      <c r="AE966" s="19" t="str">
        <f>IF(Raw_Data!T966="","Imputed",IF(Raw_Data!T966&gt;INDEX(Cleaning_Reference!$F$6:$F$13,MATCH(D966,Cleaning_Reference!$A$6:$A$13,0)),"Capped","Original"))</f>
        <v>Original</v>
      </c>
      <c r="AF966" s="21">
        <f t="shared" si="15"/>
        <v>15.6</v>
      </c>
    </row>
    <row r="967" spans="1:32" ht="15" customHeight="1" x14ac:dyDescent="0.3">
      <c r="A967" s="20" t="str">
        <f>Raw_Data!A967</f>
        <v>SF10966</v>
      </c>
      <c r="B967" s="15" t="str">
        <f>Raw_Data!B967</f>
        <v>Tamil Nadu</v>
      </c>
      <c r="C967" s="15" t="str">
        <f>Raw_Data!C967</f>
        <v>Guntur</v>
      </c>
      <c r="D967" s="15" t="str">
        <f>Raw_Data!D967</f>
        <v>Maize</v>
      </c>
      <c r="E967" s="15" t="str">
        <f>Raw_Data!E967</f>
        <v>Kharif</v>
      </c>
      <c r="F967" s="15">
        <f>Raw_Data!F967</f>
        <v>0.82</v>
      </c>
      <c r="G967" s="18">
        <f>IF(Raw_Data!G967="",ROUND(AVERAGEIFS(Raw_Data!$G$2:$G$4001,Raw_Data!$E$2:$E$4001,E967),1),Raw_Data!G967)</f>
        <v>743.7</v>
      </c>
      <c r="H967" s="15">
        <f>Raw_Data!H967</f>
        <v>28.4</v>
      </c>
      <c r="I967" s="15">
        <f>Raw_Data!I967</f>
        <v>60.2</v>
      </c>
      <c r="J967" s="15">
        <f>Raw_Data!J967</f>
        <v>6.4</v>
      </c>
      <c r="K967" s="15">
        <f>Raw_Data!K967</f>
        <v>7.44</v>
      </c>
      <c r="L967" s="18">
        <f>IF(Raw_Data!L967="",ROUND(AVERAGEIFS(Raw_Data!$L$2:$L$4001,Raw_Data!$E$2:$E$4001,E967),1),Raw_Data!L967)</f>
        <v>24.6</v>
      </c>
      <c r="M967" s="15">
        <f>Raw_Data!M967</f>
        <v>112.7</v>
      </c>
      <c r="N967" s="15">
        <f>Raw_Data!N967</f>
        <v>58.9</v>
      </c>
      <c r="O967" s="15">
        <f>Raw_Data!O967</f>
        <v>100.5</v>
      </c>
      <c r="P967" s="15" t="str">
        <f>Raw_Data!P967</f>
        <v>Rainfed</v>
      </c>
      <c r="Q967" s="15">
        <f>Raw_Data!Q967</f>
        <v>176.1</v>
      </c>
      <c r="R967" s="15">
        <f>Raw_Data!R967</f>
        <v>7.93</v>
      </c>
      <c r="S967" s="15">
        <f>Raw_Data!S967</f>
        <v>1</v>
      </c>
      <c r="T967" s="18">
        <f>IF(Raw_Data!T967="",ROUND(AVERAGEIFS(Raw_Data!$T$2:$T$4001,Raw_Data!$E$2:$E$4001,E967,Raw_Data!$D$2:$D$4001,D967),2),IF(Raw_Data!T967&gt;INDEX(Cleaning_Reference!$F$6:$F$13,MATCH(D967,Cleaning_Reference!$A$6:$A$13,0)),INDEX(Cleaning_Reference!$F$6:$F$13,MATCH(D967,Cleaning_Reference!$A$6:$A$13,0)),Raw_Data!T967))</f>
        <v>1.88</v>
      </c>
      <c r="U967" s="15">
        <f>Raw_Data!U967</f>
        <v>1.54</v>
      </c>
      <c r="V967" s="15">
        <f>Raw_Data!V967</f>
        <v>17813</v>
      </c>
      <c r="W967" s="15">
        <f>Raw_Data!W967</f>
        <v>57325</v>
      </c>
      <c r="X967" s="15">
        <f>Raw_Data!X967</f>
        <v>27432</v>
      </c>
      <c r="Y967" s="15">
        <f>Raw_Data!Y967</f>
        <v>-29893</v>
      </c>
      <c r="Z967" s="15">
        <f>Raw_Data!Z967</f>
        <v>235</v>
      </c>
      <c r="AA967" s="15">
        <f>Raw_Data!AA967</f>
        <v>6.5529999999999999</v>
      </c>
      <c r="AB967" s="15">
        <f>Raw_Data!AB967</f>
        <v>39.1</v>
      </c>
      <c r="AC967" s="19" t="str">
        <f>IF(Raw_Data!G967="","Yes","No")</f>
        <v>No</v>
      </c>
      <c r="AD967" s="19" t="str">
        <f>IF(Raw_Data!L967="","Yes","No")</f>
        <v>No</v>
      </c>
      <c r="AE967" s="19" t="str">
        <f>IF(Raw_Data!T967="","Imputed",IF(Raw_Data!T967&gt;INDEX(Cleaning_Reference!$F$6:$F$13,MATCH(D967,Cleaning_Reference!$A$6:$A$13,0)),"Capped","Original"))</f>
        <v>Original</v>
      </c>
      <c r="AF967" s="21">
        <f t="shared" si="15"/>
        <v>1.54</v>
      </c>
    </row>
    <row r="968" spans="1:32" ht="15" customHeight="1" x14ac:dyDescent="0.3">
      <c r="A968" s="20" t="str">
        <f>Raw_Data!A968</f>
        <v>SF10967</v>
      </c>
      <c r="B968" s="15" t="str">
        <f>Raw_Data!B968</f>
        <v>Madhya Pradesh</v>
      </c>
      <c r="C968" s="15" t="str">
        <f>Raw_Data!C968</f>
        <v>Nalgonda</v>
      </c>
      <c r="D968" s="15" t="str">
        <f>Raw_Data!D968</f>
        <v>Cotton</v>
      </c>
      <c r="E968" s="15" t="str">
        <f>Raw_Data!E968</f>
        <v>Kharif</v>
      </c>
      <c r="F968" s="15">
        <f>Raw_Data!F968</f>
        <v>4.82</v>
      </c>
      <c r="G968" s="18">
        <f>IF(Raw_Data!G968="",ROUND(AVERAGEIFS(Raw_Data!$G$2:$G$4001,Raw_Data!$E$2:$E$4001,E968),1),Raw_Data!G968)</f>
        <v>1020.2</v>
      </c>
      <c r="H968" s="15">
        <f>Raw_Data!H968</f>
        <v>31.1</v>
      </c>
      <c r="I968" s="15">
        <f>Raw_Data!I968</f>
        <v>71.400000000000006</v>
      </c>
      <c r="J968" s="15">
        <f>Raw_Data!J968</f>
        <v>6.7</v>
      </c>
      <c r="K968" s="15">
        <f>Raw_Data!K968</f>
        <v>7.35</v>
      </c>
      <c r="L968" s="18">
        <f>IF(Raw_Data!L968="",ROUND(AVERAGEIFS(Raw_Data!$L$2:$L$4001,Raw_Data!$E$2:$E$4001,E968),1),Raw_Data!L968)</f>
        <v>26.7</v>
      </c>
      <c r="M968" s="15">
        <f>Raw_Data!M968</f>
        <v>116.9</v>
      </c>
      <c r="N968" s="15">
        <f>Raw_Data!N968</f>
        <v>44.1</v>
      </c>
      <c r="O968" s="15">
        <f>Raw_Data!O968</f>
        <v>115</v>
      </c>
      <c r="P968" s="15" t="str">
        <f>Raw_Data!P968</f>
        <v>Drip</v>
      </c>
      <c r="Q968" s="15">
        <f>Raw_Data!Q968</f>
        <v>233.3</v>
      </c>
      <c r="R968" s="15">
        <f>Raw_Data!R968</f>
        <v>6.04</v>
      </c>
      <c r="S968" s="15">
        <f>Raw_Data!S968</f>
        <v>0.9</v>
      </c>
      <c r="T968" s="18">
        <f>IF(Raw_Data!T968="",ROUND(AVERAGEIFS(Raw_Data!$T$2:$T$4001,Raw_Data!$E$2:$E$4001,E968,Raw_Data!$D$2:$D$4001,D968),2),IF(Raw_Data!T968&gt;INDEX(Cleaning_Reference!$F$6:$F$13,MATCH(D968,Cleaning_Reference!$A$6:$A$13,0)),INDEX(Cleaning_Reference!$F$6:$F$13,MATCH(D968,Cleaning_Reference!$A$6:$A$13,0)),Raw_Data!T968))</f>
        <v>0.97</v>
      </c>
      <c r="U968" s="15">
        <f>Raw_Data!U968</f>
        <v>4.68</v>
      </c>
      <c r="V968" s="15">
        <f>Raw_Data!V968</f>
        <v>71291</v>
      </c>
      <c r="W968" s="15">
        <f>Raw_Data!W968</f>
        <v>357378</v>
      </c>
      <c r="X968" s="15">
        <f>Raw_Data!X968</f>
        <v>333642</v>
      </c>
      <c r="Y968" s="15">
        <f>Raw_Data!Y968</f>
        <v>-23736</v>
      </c>
      <c r="Z968" s="15">
        <f>Raw_Data!Z968</f>
        <v>3097</v>
      </c>
      <c r="AA968" s="15">
        <f>Raw_Data!AA968</f>
        <v>1.5109999999999999</v>
      </c>
      <c r="AB968" s="15">
        <f>Raw_Data!AB968</f>
        <v>59.7</v>
      </c>
      <c r="AC968" s="19" t="str">
        <f>IF(Raw_Data!G968="","Yes","No")</f>
        <v>No</v>
      </c>
      <c r="AD968" s="19" t="str">
        <f>IF(Raw_Data!L968="","Yes","No")</f>
        <v>No</v>
      </c>
      <c r="AE968" s="19" t="str">
        <f>IF(Raw_Data!T968="","Imputed",IF(Raw_Data!T968&gt;INDEX(Cleaning_Reference!$F$6:$F$13,MATCH(D968,Cleaning_Reference!$A$6:$A$13,0)),"Capped","Original"))</f>
        <v>Original</v>
      </c>
      <c r="AF968" s="21">
        <f t="shared" si="15"/>
        <v>4.68</v>
      </c>
    </row>
    <row r="969" spans="1:32" ht="15" customHeight="1" x14ac:dyDescent="0.3">
      <c r="A969" s="20" t="str">
        <f>Raw_Data!A969</f>
        <v>SF10968</v>
      </c>
      <c r="B969" s="15" t="str">
        <f>Raw_Data!B969</f>
        <v>Punjab</v>
      </c>
      <c r="C969" s="15" t="str">
        <f>Raw_Data!C969</f>
        <v>Warangal</v>
      </c>
      <c r="D969" s="15" t="str">
        <f>Raw_Data!D969</f>
        <v>Sugarcane</v>
      </c>
      <c r="E969" s="15" t="str">
        <f>Raw_Data!E969</f>
        <v>Zaid</v>
      </c>
      <c r="F969" s="15">
        <f>Raw_Data!F969</f>
        <v>6.83</v>
      </c>
      <c r="G969" s="18">
        <f>IF(Raw_Data!G969="",ROUND(AVERAGEIFS(Raw_Data!$G$2:$G$4001,Raw_Data!$E$2:$E$4001,E969),1),Raw_Data!G969)</f>
        <v>402.6</v>
      </c>
      <c r="H969" s="15">
        <f>Raw_Data!H969</f>
        <v>30.7</v>
      </c>
      <c r="I969" s="15">
        <f>Raw_Data!I969</f>
        <v>63.3</v>
      </c>
      <c r="J969" s="15">
        <f>Raw_Data!J969</f>
        <v>5.9</v>
      </c>
      <c r="K969" s="15">
        <f>Raw_Data!K969</f>
        <v>6.27</v>
      </c>
      <c r="L969" s="18">
        <f>IF(Raw_Data!L969="",ROUND(AVERAGEIFS(Raw_Data!$L$2:$L$4001,Raw_Data!$E$2:$E$4001,E969),1),Raw_Data!L969)</f>
        <v>16.899999999999999</v>
      </c>
      <c r="M969" s="15">
        <f>Raw_Data!M969</f>
        <v>108.7</v>
      </c>
      <c r="N969" s="15">
        <f>Raw_Data!N969</f>
        <v>52.4</v>
      </c>
      <c r="O969" s="15">
        <f>Raw_Data!O969</f>
        <v>65.5</v>
      </c>
      <c r="P969" s="15" t="str">
        <f>Raw_Data!P969</f>
        <v>Flood</v>
      </c>
      <c r="Q969" s="15">
        <f>Raw_Data!Q969</f>
        <v>280.10000000000002</v>
      </c>
      <c r="R969" s="15">
        <f>Raw_Data!R969</f>
        <v>9.75</v>
      </c>
      <c r="S969" s="15">
        <f>Raw_Data!S969</f>
        <v>0.76</v>
      </c>
      <c r="T969" s="18">
        <f>IF(Raw_Data!T969="",ROUND(AVERAGEIFS(Raw_Data!$T$2:$T$4001,Raw_Data!$E$2:$E$4001,E969,Raw_Data!$D$2:$D$4001,D969),2),IF(Raw_Data!T969&gt;INDEX(Cleaning_Reference!$F$6:$F$13,MATCH(D969,Cleaning_Reference!$A$6:$A$13,0)),INDEX(Cleaning_Reference!$F$6:$F$13,MATCH(D969,Cleaning_Reference!$A$6:$A$13,0)),Raw_Data!T969))</f>
        <v>28.82</v>
      </c>
      <c r="U969" s="15">
        <f>Raw_Data!U969</f>
        <v>196.84</v>
      </c>
      <c r="V969" s="15">
        <f>Raw_Data!V969</f>
        <v>3413</v>
      </c>
      <c r="W969" s="15">
        <f>Raw_Data!W969</f>
        <v>569366</v>
      </c>
      <c r="X969" s="15">
        <f>Raw_Data!X969</f>
        <v>671815</v>
      </c>
      <c r="Y969" s="15">
        <f>Raw_Data!Y969</f>
        <v>102449</v>
      </c>
      <c r="Z969" s="15">
        <f>Raw_Data!Z969</f>
        <v>15502</v>
      </c>
      <c r="AA969" s="15">
        <f>Raw_Data!AA969</f>
        <v>12.698</v>
      </c>
      <c r="AB969" s="15">
        <f>Raw_Data!AB969</f>
        <v>42.3</v>
      </c>
      <c r="AC969" s="19" t="str">
        <f>IF(Raw_Data!G969="","Yes","No")</f>
        <v>No</v>
      </c>
      <c r="AD969" s="19" t="str">
        <f>IF(Raw_Data!L969="","Yes","No")</f>
        <v>No</v>
      </c>
      <c r="AE969" s="19" t="str">
        <f>IF(Raw_Data!T969="","Imputed",IF(Raw_Data!T969&gt;INDEX(Cleaning_Reference!$F$6:$F$13,MATCH(D969,Cleaning_Reference!$A$6:$A$13,0)),"Capped","Original"))</f>
        <v>Original</v>
      </c>
      <c r="AF969" s="21">
        <f t="shared" si="15"/>
        <v>196.84</v>
      </c>
    </row>
    <row r="970" spans="1:32" ht="15" customHeight="1" x14ac:dyDescent="0.3">
      <c r="A970" s="20" t="str">
        <f>Raw_Data!A970</f>
        <v>SF10969</v>
      </c>
      <c r="B970" s="15" t="str">
        <f>Raw_Data!B970</f>
        <v>Andhra Pradesh</v>
      </c>
      <c r="C970" s="15" t="str">
        <f>Raw_Data!C970</f>
        <v>Guntur</v>
      </c>
      <c r="D970" s="15" t="str">
        <f>Raw_Data!D970</f>
        <v>Pulses</v>
      </c>
      <c r="E970" s="15" t="str">
        <f>Raw_Data!E970</f>
        <v>Rabi</v>
      </c>
      <c r="F970" s="15">
        <f>Raw_Data!F970</f>
        <v>0.53</v>
      </c>
      <c r="G970" s="18">
        <f>IF(Raw_Data!G970="",ROUND(AVERAGEIFS(Raw_Data!$G$2:$G$4001,Raw_Data!$E$2:$E$4001,E970),1),Raw_Data!G970)</f>
        <v>80</v>
      </c>
      <c r="H970" s="15">
        <f>Raw_Data!H970</f>
        <v>25.1</v>
      </c>
      <c r="I970" s="15">
        <f>Raw_Data!I970</f>
        <v>65.2</v>
      </c>
      <c r="J970" s="15">
        <f>Raw_Data!J970</f>
        <v>8.1999999999999993</v>
      </c>
      <c r="K970" s="15">
        <f>Raw_Data!K970</f>
        <v>6.51</v>
      </c>
      <c r="L970" s="18">
        <f>IF(Raw_Data!L970="",ROUND(AVERAGEIFS(Raw_Data!$L$2:$L$4001,Raw_Data!$E$2:$E$4001,E970),1),Raw_Data!L970)</f>
        <v>25</v>
      </c>
      <c r="M970" s="15">
        <f>Raw_Data!M970</f>
        <v>140.19999999999999</v>
      </c>
      <c r="N970" s="15">
        <f>Raw_Data!N970</f>
        <v>86.8</v>
      </c>
      <c r="O970" s="15">
        <f>Raw_Data!O970</f>
        <v>123.2</v>
      </c>
      <c r="P970" s="15" t="str">
        <f>Raw_Data!P970</f>
        <v>Drip</v>
      </c>
      <c r="Q970" s="15">
        <f>Raw_Data!Q970</f>
        <v>40</v>
      </c>
      <c r="R970" s="15">
        <f>Raw_Data!R970</f>
        <v>8.82</v>
      </c>
      <c r="S970" s="15">
        <f>Raw_Data!S970</f>
        <v>0.88</v>
      </c>
      <c r="T970" s="18">
        <f>IF(Raw_Data!T970="",ROUND(AVERAGEIFS(Raw_Data!$T$2:$T$4001,Raw_Data!$E$2:$E$4001,E970,Raw_Data!$D$2:$D$4001,D970),2),IF(Raw_Data!T970&gt;INDEX(Cleaning_Reference!$F$6:$F$13,MATCH(D970,Cleaning_Reference!$A$6:$A$13,0)),INDEX(Cleaning_Reference!$F$6:$F$13,MATCH(D970,Cleaning_Reference!$A$6:$A$13,0)),Raw_Data!T970))</f>
        <v>1.23</v>
      </c>
      <c r="U970" s="15">
        <f>Raw_Data!U970</f>
        <v>0.65</v>
      </c>
      <c r="V970" s="15">
        <f>Raw_Data!V970</f>
        <v>64634</v>
      </c>
      <c r="W970" s="15">
        <f>Raw_Data!W970</f>
        <v>27026</v>
      </c>
      <c r="X970" s="15">
        <f>Raw_Data!X970</f>
        <v>42012</v>
      </c>
      <c r="Y970" s="15">
        <f>Raw_Data!Y970</f>
        <v>14986</v>
      </c>
      <c r="Z970" s="15">
        <f>Raw_Data!Z970</f>
        <v>167</v>
      </c>
      <c r="AA970" s="15">
        <f>Raw_Data!AA970</f>
        <v>3.8919999999999999</v>
      </c>
      <c r="AB970" s="15">
        <f>Raw_Data!AB970</f>
        <v>27.6</v>
      </c>
      <c r="AC970" s="19" t="str">
        <f>IF(Raw_Data!G970="","Yes","No")</f>
        <v>No</v>
      </c>
      <c r="AD970" s="19" t="str">
        <f>IF(Raw_Data!L970="","Yes","No")</f>
        <v>No</v>
      </c>
      <c r="AE970" s="19" t="str">
        <f>IF(Raw_Data!T970="","Imputed",IF(Raw_Data!T970&gt;INDEX(Cleaning_Reference!$F$6:$F$13,MATCH(D970,Cleaning_Reference!$A$6:$A$13,0)),"Capped","Original"))</f>
        <v>Original</v>
      </c>
      <c r="AF970" s="21">
        <f t="shared" si="15"/>
        <v>0.65</v>
      </c>
    </row>
    <row r="971" spans="1:32" ht="15" customHeight="1" x14ac:dyDescent="0.3">
      <c r="A971" s="20" t="str">
        <f>Raw_Data!A971</f>
        <v>SF10970</v>
      </c>
      <c r="B971" s="15" t="str">
        <f>Raw_Data!B971</f>
        <v>Punjab</v>
      </c>
      <c r="C971" s="15" t="str">
        <f>Raw_Data!C971</f>
        <v>Raichur</v>
      </c>
      <c r="D971" s="15" t="str">
        <f>Raw_Data!D971</f>
        <v>Groundnut</v>
      </c>
      <c r="E971" s="15" t="str">
        <f>Raw_Data!E971</f>
        <v>Kharif</v>
      </c>
      <c r="F971" s="15">
        <f>Raw_Data!F971</f>
        <v>3.85</v>
      </c>
      <c r="G971" s="18">
        <f>IF(Raw_Data!G971="",ROUND(AVERAGEIFS(Raw_Data!$G$2:$G$4001,Raw_Data!$E$2:$E$4001,E971),1),Raw_Data!G971)</f>
        <v>758.7</v>
      </c>
      <c r="H971" s="15">
        <f>Raw_Data!H971</f>
        <v>31.2</v>
      </c>
      <c r="I971" s="15">
        <f>Raw_Data!I971</f>
        <v>65.3</v>
      </c>
      <c r="J971" s="15">
        <f>Raw_Data!J971</f>
        <v>7.9</v>
      </c>
      <c r="K971" s="15">
        <f>Raw_Data!K971</f>
        <v>6.19</v>
      </c>
      <c r="L971" s="18">
        <f>IF(Raw_Data!L971="",ROUND(AVERAGEIFS(Raw_Data!$L$2:$L$4001,Raw_Data!$E$2:$E$4001,E971),1),Raw_Data!L971)</f>
        <v>37.700000000000003</v>
      </c>
      <c r="M971" s="15">
        <f>Raw_Data!M971</f>
        <v>126.9</v>
      </c>
      <c r="N971" s="15">
        <f>Raw_Data!N971</f>
        <v>49.1</v>
      </c>
      <c r="O971" s="15">
        <f>Raw_Data!O971</f>
        <v>115.4</v>
      </c>
      <c r="P971" s="15" t="str">
        <f>Raw_Data!P971</f>
        <v>Flood</v>
      </c>
      <c r="Q971" s="15">
        <f>Raw_Data!Q971</f>
        <v>198.4</v>
      </c>
      <c r="R971" s="15">
        <f>Raw_Data!R971</f>
        <v>5.99</v>
      </c>
      <c r="S971" s="15">
        <f>Raw_Data!S971</f>
        <v>0.74</v>
      </c>
      <c r="T971" s="18">
        <f>IF(Raw_Data!T971="",ROUND(AVERAGEIFS(Raw_Data!$T$2:$T$4001,Raw_Data!$E$2:$E$4001,E971,Raw_Data!$D$2:$D$4001,D971),2),IF(Raw_Data!T971&gt;INDEX(Cleaning_Reference!$F$6:$F$13,MATCH(D971,Cleaning_Reference!$A$6:$A$13,0)),INDEX(Cleaning_Reference!$F$6:$F$13,MATCH(D971,Cleaning_Reference!$A$6:$A$13,0)),Raw_Data!T971))</f>
        <v>1.52</v>
      </c>
      <c r="U971" s="15">
        <f>Raw_Data!U971</f>
        <v>5.85</v>
      </c>
      <c r="V971" s="15">
        <f>Raw_Data!V971</f>
        <v>53387</v>
      </c>
      <c r="W971" s="15">
        <f>Raw_Data!W971</f>
        <v>251623</v>
      </c>
      <c r="X971" s="15">
        <f>Raw_Data!X971</f>
        <v>312314</v>
      </c>
      <c r="Y971" s="15">
        <f>Raw_Data!Y971</f>
        <v>60691</v>
      </c>
      <c r="Z971" s="15">
        <f>Raw_Data!Z971</f>
        <v>2608</v>
      </c>
      <c r="AA971" s="15">
        <f>Raw_Data!AA971</f>
        <v>2.2429999999999999</v>
      </c>
      <c r="AB971" s="15">
        <f>Raw_Data!AB971</f>
        <v>45.5</v>
      </c>
      <c r="AC971" s="19" t="str">
        <f>IF(Raw_Data!G971="","Yes","No")</f>
        <v>No</v>
      </c>
      <c r="AD971" s="19" t="str">
        <f>IF(Raw_Data!L971="","Yes","No")</f>
        <v>No</v>
      </c>
      <c r="AE971" s="19" t="str">
        <f>IF(Raw_Data!T971="","Imputed",IF(Raw_Data!T971&gt;INDEX(Cleaning_Reference!$F$6:$F$13,MATCH(D971,Cleaning_Reference!$A$6:$A$13,0)),"Capped","Original"))</f>
        <v>Original</v>
      </c>
      <c r="AF971" s="21">
        <f t="shared" si="15"/>
        <v>5.85</v>
      </c>
    </row>
    <row r="972" spans="1:32" ht="15" customHeight="1" x14ac:dyDescent="0.3">
      <c r="A972" s="20" t="str">
        <f>Raw_Data!A972</f>
        <v>SF10971</v>
      </c>
      <c r="B972" s="15" t="str">
        <f>Raw_Data!B972</f>
        <v>Andhra Pradesh</v>
      </c>
      <c r="C972" s="15" t="str">
        <f>Raw_Data!C972</f>
        <v>Raichur</v>
      </c>
      <c r="D972" s="15" t="str">
        <f>Raw_Data!D972</f>
        <v>Maize</v>
      </c>
      <c r="E972" s="15" t="str">
        <f>Raw_Data!E972</f>
        <v>Rabi</v>
      </c>
      <c r="F972" s="15">
        <f>Raw_Data!F972</f>
        <v>2.2000000000000002</v>
      </c>
      <c r="G972" s="18">
        <f>IF(Raw_Data!G972="",ROUND(AVERAGEIFS(Raw_Data!$G$2:$G$4001,Raw_Data!$E$2:$E$4001,E972),1),Raw_Data!G972)</f>
        <v>527.6</v>
      </c>
      <c r="H972" s="15">
        <f>Raw_Data!H972</f>
        <v>24.8</v>
      </c>
      <c r="I972" s="15">
        <f>Raw_Data!I972</f>
        <v>42.2</v>
      </c>
      <c r="J972" s="15">
        <f>Raw_Data!J972</f>
        <v>8.3000000000000007</v>
      </c>
      <c r="K972" s="15">
        <f>Raw_Data!K972</f>
        <v>6.36</v>
      </c>
      <c r="L972" s="18">
        <f>IF(Raw_Data!L972="",ROUND(AVERAGEIFS(Raw_Data!$L$2:$L$4001,Raw_Data!$E$2:$E$4001,E972),1),Raw_Data!L972)</f>
        <v>29.5</v>
      </c>
      <c r="M972" s="15">
        <f>Raw_Data!M972</f>
        <v>102.6</v>
      </c>
      <c r="N972" s="15">
        <f>Raw_Data!N972</f>
        <v>55.4</v>
      </c>
      <c r="O972" s="15">
        <f>Raw_Data!O972</f>
        <v>80.099999999999994</v>
      </c>
      <c r="P972" s="15" t="str">
        <f>Raw_Data!P972</f>
        <v>Flood</v>
      </c>
      <c r="Q972" s="15">
        <f>Raw_Data!Q972</f>
        <v>176.6</v>
      </c>
      <c r="R972" s="15">
        <f>Raw_Data!R972</f>
        <v>6.86</v>
      </c>
      <c r="S972" s="15">
        <f>Raw_Data!S972</f>
        <v>0.89</v>
      </c>
      <c r="T972" s="18">
        <f>IF(Raw_Data!T972="",ROUND(AVERAGEIFS(Raw_Data!$T$2:$T$4001,Raw_Data!$E$2:$E$4001,E972,Raw_Data!$D$2:$D$4001,D972),2),IF(Raw_Data!T972&gt;INDEX(Cleaning_Reference!$F$6:$F$13,MATCH(D972,Cleaning_Reference!$A$6:$A$13,0)),INDEX(Cleaning_Reference!$F$6:$F$13,MATCH(D972,Cleaning_Reference!$A$6:$A$13,0)),Raw_Data!T972))</f>
        <v>3.36</v>
      </c>
      <c r="U972" s="15">
        <f>Raw_Data!U972</f>
        <v>7.39</v>
      </c>
      <c r="V972" s="15">
        <f>Raw_Data!V972</f>
        <v>19463</v>
      </c>
      <c r="W972" s="15">
        <f>Raw_Data!W972</f>
        <v>169624</v>
      </c>
      <c r="X972" s="15">
        <f>Raw_Data!X972</f>
        <v>143832</v>
      </c>
      <c r="Y972" s="15">
        <f>Raw_Data!Y972</f>
        <v>-25792</v>
      </c>
      <c r="Z972" s="15">
        <f>Raw_Data!Z972</f>
        <v>1663</v>
      </c>
      <c r="AA972" s="15">
        <f>Raw_Data!AA972</f>
        <v>4.444</v>
      </c>
      <c r="AB972" s="15">
        <f>Raw_Data!AB972</f>
        <v>34.4</v>
      </c>
      <c r="AC972" s="19" t="str">
        <f>IF(Raw_Data!G972="","Yes","No")</f>
        <v>No</v>
      </c>
      <c r="AD972" s="19" t="str">
        <f>IF(Raw_Data!L972="","Yes","No")</f>
        <v>No</v>
      </c>
      <c r="AE972" s="19" t="str">
        <f>IF(Raw_Data!T972="","Imputed",IF(Raw_Data!T972&gt;INDEX(Cleaning_Reference!$F$6:$F$13,MATCH(D972,Cleaning_Reference!$A$6:$A$13,0)),"Capped","Original"))</f>
        <v>Original</v>
      </c>
      <c r="AF972" s="21">
        <f t="shared" si="15"/>
        <v>7.39</v>
      </c>
    </row>
    <row r="973" spans="1:32" ht="15" customHeight="1" x14ac:dyDescent="0.3">
      <c r="A973" s="20" t="str">
        <f>Raw_Data!A973</f>
        <v>SF10972</v>
      </c>
      <c r="B973" s="15" t="str">
        <f>Raw_Data!B973</f>
        <v>Telangana</v>
      </c>
      <c r="C973" s="15" t="str">
        <f>Raw_Data!C973</f>
        <v>Indore</v>
      </c>
      <c r="D973" s="15" t="str">
        <f>Raw_Data!D973</f>
        <v>Pulses</v>
      </c>
      <c r="E973" s="15" t="str">
        <f>Raw_Data!E973</f>
        <v>Rabi</v>
      </c>
      <c r="F973" s="15">
        <f>Raw_Data!F973</f>
        <v>11.46</v>
      </c>
      <c r="G973" s="18">
        <f>IF(Raw_Data!G973="",ROUND(AVERAGEIFS(Raw_Data!$G$2:$G$4001,Raw_Data!$E$2:$E$4001,E973),1),Raw_Data!G973)</f>
        <v>772.7</v>
      </c>
      <c r="H973" s="15">
        <f>Raw_Data!H973</f>
        <v>24.4</v>
      </c>
      <c r="I973" s="15">
        <f>Raw_Data!I973</f>
        <v>51</v>
      </c>
      <c r="J973" s="15">
        <f>Raw_Data!J973</f>
        <v>8.3000000000000007</v>
      </c>
      <c r="K973" s="15">
        <f>Raw_Data!K973</f>
        <v>6.36</v>
      </c>
      <c r="L973" s="18">
        <f>IF(Raw_Data!L973="",ROUND(AVERAGEIFS(Raw_Data!$L$2:$L$4001,Raw_Data!$E$2:$E$4001,E973),1),Raw_Data!L973)</f>
        <v>16.5</v>
      </c>
      <c r="M973" s="15">
        <f>Raw_Data!M973</f>
        <v>80.400000000000006</v>
      </c>
      <c r="N973" s="15">
        <f>Raw_Data!N973</f>
        <v>40.6</v>
      </c>
      <c r="O973" s="15">
        <f>Raw_Data!O973</f>
        <v>130.30000000000001</v>
      </c>
      <c r="P973" s="15" t="str">
        <f>Raw_Data!P973</f>
        <v>Rainfed</v>
      </c>
      <c r="Q973" s="15">
        <f>Raw_Data!Q973</f>
        <v>244.8</v>
      </c>
      <c r="R973" s="15">
        <f>Raw_Data!R973</f>
        <v>2.87</v>
      </c>
      <c r="S973" s="15">
        <f>Raw_Data!S973</f>
        <v>0.66</v>
      </c>
      <c r="T973" s="18">
        <f>IF(Raw_Data!T973="",ROUND(AVERAGEIFS(Raw_Data!$T$2:$T$4001,Raw_Data!$E$2:$E$4001,E973,Raw_Data!$D$2:$D$4001,D973),2),IF(Raw_Data!T973&gt;INDEX(Cleaning_Reference!$F$6:$F$13,MATCH(D973,Cleaning_Reference!$A$6:$A$13,0)),INDEX(Cleaning_Reference!$F$6:$F$13,MATCH(D973,Cleaning_Reference!$A$6:$A$13,0)),Raw_Data!T973))</f>
        <v>0.93</v>
      </c>
      <c r="U973" s="15">
        <f>Raw_Data!U973</f>
        <v>10.66</v>
      </c>
      <c r="V973" s="15">
        <f>Raw_Data!V973</f>
        <v>67473</v>
      </c>
      <c r="W973" s="15">
        <f>Raw_Data!W973</f>
        <v>747822</v>
      </c>
      <c r="X973" s="15">
        <f>Raw_Data!X973</f>
        <v>719262</v>
      </c>
      <c r="Y973" s="15">
        <f>Raw_Data!Y973</f>
        <v>-28560</v>
      </c>
      <c r="Z973" s="15">
        <f>Raw_Data!Z973</f>
        <v>2322</v>
      </c>
      <c r="AA973" s="15">
        <f>Raw_Data!AA973</f>
        <v>4.5910000000000002</v>
      </c>
      <c r="AB973" s="15">
        <f>Raw_Data!AB973</f>
        <v>44</v>
      </c>
      <c r="AC973" s="19" t="str">
        <f>IF(Raw_Data!G973="","Yes","No")</f>
        <v>No</v>
      </c>
      <c r="AD973" s="19" t="str">
        <f>IF(Raw_Data!L973="","Yes","No")</f>
        <v>No</v>
      </c>
      <c r="AE973" s="19" t="str">
        <f>IF(Raw_Data!T973="","Imputed",IF(Raw_Data!T973&gt;INDEX(Cleaning_Reference!$F$6:$F$13,MATCH(D973,Cleaning_Reference!$A$6:$A$13,0)),"Capped","Original"))</f>
        <v>Original</v>
      </c>
      <c r="AF973" s="21">
        <f t="shared" si="15"/>
        <v>10.66</v>
      </c>
    </row>
    <row r="974" spans="1:32" ht="15" customHeight="1" x14ac:dyDescent="0.3">
      <c r="A974" s="20" t="str">
        <f>Raw_Data!A974</f>
        <v>SF10973</v>
      </c>
      <c r="B974" s="15" t="str">
        <f>Raw_Data!B974</f>
        <v>Punjab</v>
      </c>
      <c r="C974" s="15" t="str">
        <f>Raw_Data!C974</f>
        <v>Nalgonda</v>
      </c>
      <c r="D974" s="15" t="str">
        <f>Raw_Data!D974</f>
        <v>Rice</v>
      </c>
      <c r="E974" s="15" t="str">
        <f>Raw_Data!E974</f>
        <v>Kharif</v>
      </c>
      <c r="F974" s="15">
        <f>Raw_Data!F974</f>
        <v>9.14</v>
      </c>
      <c r="G974" s="18">
        <f>IF(Raw_Data!G974="",ROUND(AVERAGEIFS(Raw_Data!$G$2:$G$4001,Raw_Data!$E$2:$E$4001,E974),1),Raw_Data!G974)</f>
        <v>832.3</v>
      </c>
      <c r="H974" s="15">
        <f>Raw_Data!H974</f>
        <v>28.5</v>
      </c>
      <c r="I974" s="15">
        <f>Raw_Data!I974</f>
        <v>69.900000000000006</v>
      </c>
      <c r="J974" s="15">
        <f>Raw_Data!J974</f>
        <v>7.1</v>
      </c>
      <c r="K974" s="15">
        <f>Raw_Data!K974</f>
        <v>6.39</v>
      </c>
      <c r="L974" s="18">
        <f>IF(Raw_Data!L974="",ROUND(AVERAGEIFS(Raw_Data!$L$2:$L$4001,Raw_Data!$E$2:$E$4001,E974),1),Raw_Data!L974)</f>
        <v>35.5</v>
      </c>
      <c r="M974" s="15">
        <f>Raw_Data!M974</f>
        <v>105.7</v>
      </c>
      <c r="N974" s="15">
        <f>Raw_Data!N974</f>
        <v>62.4</v>
      </c>
      <c r="O974" s="15">
        <f>Raw_Data!O974</f>
        <v>110.5</v>
      </c>
      <c r="P974" s="15" t="str">
        <f>Raw_Data!P974</f>
        <v>Sprinkler</v>
      </c>
      <c r="Q974" s="15">
        <f>Raw_Data!Q974</f>
        <v>181.8</v>
      </c>
      <c r="R974" s="15">
        <f>Raw_Data!R974</f>
        <v>2.25</v>
      </c>
      <c r="S974" s="15">
        <f>Raw_Data!S974</f>
        <v>0.97</v>
      </c>
      <c r="T974" s="18">
        <f>IF(Raw_Data!T974="",ROUND(AVERAGEIFS(Raw_Data!$T$2:$T$4001,Raw_Data!$E$2:$E$4001,E974,Raw_Data!$D$2:$D$4001,D974),2),IF(Raw_Data!T974&gt;INDEX(Cleaning_Reference!$F$6:$F$13,MATCH(D974,Cleaning_Reference!$A$6:$A$13,0)),INDEX(Cleaning_Reference!$F$6:$F$13,MATCH(D974,Cleaning_Reference!$A$6:$A$13,0)),Raw_Data!T974))</f>
        <v>3.89</v>
      </c>
      <c r="U974" s="15">
        <f>Raw_Data!U974</f>
        <v>35.549999999999997</v>
      </c>
      <c r="V974" s="15">
        <f>Raw_Data!V974</f>
        <v>24444</v>
      </c>
      <c r="W974" s="15">
        <f>Raw_Data!W974</f>
        <v>604884</v>
      </c>
      <c r="X974" s="15">
        <f>Raw_Data!X974</f>
        <v>868984</v>
      </c>
      <c r="Y974" s="15">
        <f>Raw_Data!Y974</f>
        <v>264100</v>
      </c>
      <c r="Z974" s="15">
        <f>Raw_Data!Z974</f>
        <v>11184</v>
      </c>
      <c r="AA974" s="15">
        <f>Raw_Data!AA974</f>
        <v>3.1789999999999998</v>
      </c>
      <c r="AB974" s="15">
        <f>Raw_Data!AB974</f>
        <v>61.7</v>
      </c>
      <c r="AC974" s="19" t="str">
        <f>IF(Raw_Data!G974="","Yes","No")</f>
        <v>No</v>
      </c>
      <c r="AD974" s="19" t="str">
        <f>IF(Raw_Data!L974="","Yes","No")</f>
        <v>No</v>
      </c>
      <c r="AE974" s="19" t="str">
        <f>IF(Raw_Data!T974="","Imputed",IF(Raw_Data!T974&gt;INDEX(Cleaning_Reference!$F$6:$F$13,MATCH(D974,Cleaning_Reference!$A$6:$A$13,0)),"Capped","Original"))</f>
        <v>Original</v>
      </c>
      <c r="AF974" s="21">
        <f t="shared" si="15"/>
        <v>35.549999999999997</v>
      </c>
    </row>
    <row r="975" spans="1:32" ht="15" customHeight="1" x14ac:dyDescent="0.3">
      <c r="A975" s="20" t="str">
        <f>Raw_Data!A975</f>
        <v>SF10974</v>
      </c>
      <c r="B975" s="15" t="str">
        <f>Raw_Data!B975</f>
        <v>Maharashtra</v>
      </c>
      <c r="C975" s="15" t="str">
        <f>Raw_Data!C975</f>
        <v>Rajkot</v>
      </c>
      <c r="D975" s="15" t="str">
        <f>Raw_Data!D975</f>
        <v>Chilli</v>
      </c>
      <c r="E975" s="15" t="str">
        <f>Raw_Data!E975</f>
        <v>Kharif</v>
      </c>
      <c r="F975" s="15">
        <f>Raw_Data!F975</f>
        <v>2.36</v>
      </c>
      <c r="G975" s="18">
        <f>IF(Raw_Data!G975="",ROUND(AVERAGEIFS(Raw_Data!$G$2:$G$4001,Raw_Data!$E$2:$E$4001,E975),1),Raw_Data!G975)</f>
        <v>813.2</v>
      </c>
      <c r="H975" s="15">
        <f>Raw_Data!H975</f>
        <v>24.4</v>
      </c>
      <c r="I975" s="15">
        <f>Raw_Data!I975</f>
        <v>59.3</v>
      </c>
      <c r="J975" s="15">
        <f>Raw_Data!J975</f>
        <v>6.3</v>
      </c>
      <c r="K975" s="15">
        <f>Raw_Data!K975</f>
        <v>7.34</v>
      </c>
      <c r="L975" s="18">
        <f>IF(Raw_Data!L975="",ROUND(AVERAGEIFS(Raw_Data!$L$2:$L$4001,Raw_Data!$E$2:$E$4001,E975),1),Raw_Data!L975)</f>
        <v>29.3</v>
      </c>
      <c r="M975" s="15">
        <f>Raw_Data!M975</f>
        <v>129.1</v>
      </c>
      <c r="N975" s="15">
        <f>Raw_Data!N975</f>
        <v>89.4</v>
      </c>
      <c r="O975" s="15">
        <f>Raw_Data!O975</f>
        <v>92.7</v>
      </c>
      <c r="P975" s="15" t="str">
        <f>Raw_Data!P975</f>
        <v>Drip</v>
      </c>
      <c r="Q975" s="15">
        <f>Raw_Data!Q975</f>
        <v>162.30000000000001</v>
      </c>
      <c r="R975" s="15">
        <f>Raw_Data!R975</f>
        <v>6.08</v>
      </c>
      <c r="S975" s="15">
        <f>Raw_Data!S975</f>
        <v>0.85</v>
      </c>
      <c r="T975" s="18">
        <f>IF(Raw_Data!T975="",ROUND(AVERAGEIFS(Raw_Data!$T$2:$T$4001,Raw_Data!$E$2:$E$4001,E975,Raw_Data!$D$2:$D$4001,D975),2),IF(Raw_Data!T975&gt;INDEX(Cleaning_Reference!$F$6:$F$13,MATCH(D975,Cleaning_Reference!$A$6:$A$13,0)),INDEX(Cleaning_Reference!$F$6:$F$13,MATCH(D975,Cleaning_Reference!$A$6:$A$13,0)),Raw_Data!T975))</f>
        <v>2.1</v>
      </c>
      <c r="U975" s="15">
        <f>Raw_Data!U975</f>
        <v>4.96</v>
      </c>
      <c r="V975" s="15">
        <f>Raw_Data!V975</f>
        <v>98107</v>
      </c>
      <c r="W975" s="15">
        <f>Raw_Data!W975</f>
        <v>177764</v>
      </c>
      <c r="X975" s="15">
        <f>Raw_Data!X975</f>
        <v>486611</v>
      </c>
      <c r="Y975" s="15">
        <f>Raw_Data!Y975</f>
        <v>308847</v>
      </c>
      <c r="Z975" s="15">
        <f>Raw_Data!Z975</f>
        <v>1129</v>
      </c>
      <c r="AA975" s="15">
        <f>Raw_Data!AA975</f>
        <v>4.3929999999999998</v>
      </c>
      <c r="AB975" s="15">
        <f>Raw_Data!AB975</f>
        <v>63.5</v>
      </c>
      <c r="AC975" s="19" t="str">
        <f>IF(Raw_Data!G975="","Yes","No")</f>
        <v>No</v>
      </c>
      <c r="AD975" s="19" t="str">
        <f>IF(Raw_Data!L975="","Yes","No")</f>
        <v>No</v>
      </c>
      <c r="AE975" s="19" t="str">
        <f>IF(Raw_Data!T975="","Imputed",IF(Raw_Data!T975&gt;INDEX(Cleaning_Reference!$F$6:$F$13,MATCH(D975,Cleaning_Reference!$A$6:$A$13,0)),"Capped","Original"))</f>
        <v>Original</v>
      </c>
      <c r="AF975" s="21">
        <f t="shared" si="15"/>
        <v>4.96</v>
      </c>
    </row>
    <row r="976" spans="1:32" ht="15" customHeight="1" x14ac:dyDescent="0.3">
      <c r="A976" s="20" t="str">
        <f>Raw_Data!A976</f>
        <v>SF10975</v>
      </c>
      <c r="B976" s="15" t="str">
        <f>Raw_Data!B976</f>
        <v>Karnataka</v>
      </c>
      <c r="C976" s="15" t="str">
        <f>Raw_Data!C976</f>
        <v>Warangal</v>
      </c>
      <c r="D976" s="15" t="str">
        <f>Raw_Data!D976</f>
        <v>Maize</v>
      </c>
      <c r="E976" s="15" t="str">
        <f>Raw_Data!E976</f>
        <v>Rabi</v>
      </c>
      <c r="F976" s="15">
        <f>Raw_Data!F976</f>
        <v>12.21</v>
      </c>
      <c r="G976" s="18">
        <f>IF(Raw_Data!G976="",ROUND(AVERAGEIFS(Raw_Data!$G$2:$G$4001,Raw_Data!$E$2:$E$4001,E976),1),Raw_Data!G976)</f>
        <v>191.7</v>
      </c>
      <c r="H976" s="15">
        <f>Raw_Data!H976</f>
        <v>18.100000000000001</v>
      </c>
      <c r="I976" s="15">
        <f>Raw_Data!I976</f>
        <v>57.5</v>
      </c>
      <c r="J976" s="15">
        <f>Raw_Data!J976</f>
        <v>6.3</v>
      </c>
      <c r="K976" s="15">
        <f>Raw_Data!K976</f>
        <v>7.21</v>
      </c>
      <c r="L976" s="18">
        <f>IF(Raw_Data!L976="",ROUND(AVERAGEIFS(Raw_Data!$L$2:$L$4001,Raw_Data!$E$2:$E$4001,E976),1),Raw_Data!L976)</f>
        <v>27</v>
      </c>
      <c r="M976" s="15">
        <f>Raw_Data!M976</f>
        <v>123.8</v>
      </c>
      <c r="N976" s="15">
        <f>Raw_Data!N976</f>
        <v>55.3</v>
      </c>
      <c r="O976" s="15">
        <f>Raw_Data!O976</f>
        <v>78.2</v>
      </c>
      <c r="P976" s="15" t="str">
        <f>Raw_Data!P976</f>
        <v>Flood</v>
      </c>
      <c r="Q976" s="15">
        <f>Raw_Data!Q976</f>
        <v>158.19999999999999</v>
      </c>
      <c r="R976" s="15">
        <f>Raw_Data!R976</f>
        <v>3.36</v>
      </c>
      <c r="S976" s="15">
        <f>Raw_Data!S976</f>
        <v>0.92</v>
      </c>
      <c r="T976" s="18">
        <f>IF(Raw_Data!T976="",ROUND(AVERAGEIFS(Raw_Data!$T$2:$T$4001,Raw_Data!$E$2:$E$4001,E976,Raw_Data!$D$2:$D$4001,D976),2),IF(Raw_Data!T976&gt;INDEX(Cleaning_Reference!$F$6:$F$13,MATCH(D976,Cleaning_Reference!$A$6:$A$13,0)),INDEX(Cleaning_Reference!$F$6:$F$13,MATCH(D976,Cleaning_Reference!$A$6:$A$13,0)),Raw_Data!T976))</f>
        <v>1.48</v>
      </c>
      <c r="U976" s="15">
        <f>Raw_Data!U976</f>
        <v>18.07</v>
      </c>
      <c r="V976" s="15">
        <f>Raw_Data!V976</f>
        <v>21223</v>
      </c>
      <c r="W976" s="15">
        <f>Raw_Data!W976</f>
        <v>753121</v>
      </c>
      <c r="X976" s="15">
        <f>Raw_Data!X976</f>
        <v>383500</v>
      </c>
      <c r="Y976" s="15">
        <f>Raw_Data!Y976</f>
        <v>-369621</v>
      </c>
      <c r="Z976" s="15">
        <f>Raw_Data!Z976</f>
        <v>8262</v>
      </c>
      <c r="AA976" s="15">
        <f>Raw_Data!AA976</f>
        <v>2.1869999999999998</v>
      </c>
      <c r="AB976" s="15">
        <f>Raw_Data!AB976</f>
        <v>44</v>
      </c>
      <c r="AC976" s="19" t="str">
        <f>IF(Raw_Data!G976="","Yes","No")</f>
        <v>No</v>
      </c>
      <c r="AD976" s="19" t="str">
        <f>IF(Raw_Data!L976="","Yes","No")</f>
        <v>No</v>
      </c>
      <c r="AE976" s="19" t="str">
        <f>IF(Raw_Data!T976="","Imputed",IF(Raw_Data!T976&gt;INDEX(Cleaning_Reference!$F$6:$F$13,MATCH(D976,Cleaning_Reference!$A$6:$A$13,0)),"Capped","Original"))</f>
        <v>Original</v>
      </c>
      <c r="AF976" s="21">
        <f t="shared" si="15"/>
        <v>18.07</v>
      </c>
    </row>
    <row r="977" spans="1:32" ht="15" customHeight="1" x14ac:dyDescent="0.3">
      <c r="A977" s="20" t="str">
        <f>Raw_Data!A977</f>
        <v>SF10976</v>
      </c>
      <c r="B977" s="15" t="str">
        <f>Raw_Data!B977</f>
        <v>Madhya Pradesh</v>
      </c>
      <c r="C977" s="15" t="str">
        <f>Raw_Data!C977</f>
        <v>Warangal</v>
      </c>
      <c r="D977" s="15" t="str">
        <f>Raw_Data!D977</f>
        <v>Pulses</v>
      </c>
      <c r="E977" s="15" t="str">
        <f>Raw_Data!E977</f>
        <v>Kharif</v>
      </c>
      <c r="F977" s="15">
        <f>Raw_Data!F977</f>
        <v>7.16</v>
      </c>
      <c r="G977" s="18">
        <f>IF(Raw_Data!G977="",ROUND(AVERAGEIFS(Raw_Data!$G$2:$G$4001,Raw_Data!$E$2:$E$4001,E977),1),Raw_Data!G977)</f>
        <v>947.6</v>
      </c>
      <c r="H977" s="15">
        <f>Raw_Data!H977</f>
        <v>29</v>
      </c>
      <c r="I977" s="15">
        <f>Raw_Data!I977</f>
        <v>68.3</v>
      </c>
      <c r="J977" s="15">
        <f>Raw_Data!J977</f>
        <v>4.9000000000000004</v>
      </c>
      <c r="K977" s="15">
        <f>Raw_Data!K977</f>
        <v>6.74</v>
      </c>
      <c r="L977" s="18">
        <f>IF(Raw_Data!L977="",ROUND(AVERAGEIFS(Raw_Data!$L$2:$L$4001,Raw_Data!$E$2:$E$4001,E977),1),Raw_Data!L977)</f>
        <v>34.1</v>
      </c>
      <c r="M977" s="15">
        <f>Raw_Data!M977</f>
        <v>96.8</v>
      </c>
      <c r="N977" s="15">
        <f>Raw_Data!N977</f>
        <v>34.799999999999997</v>
      </c>
      <c r="O977" s="15">
        <f>Raw_Data!O977</f>
        <v>144.1</v>
      </c>
      <c r="P977" s="15" t="str">
        <f>Raw_Data!P977</f>
        <v>Flood</v>
      </c>
      <c r="Q977" s="15">
        <f>Raw_Data!Q977</f>
        <v>104.5</v>
      </c>
      <c r="R977" s="15">
        <f>Raw_Data!R977</f>
        <v>3.8</v>
      </c>
      <c r="S977" s="15">
        <f>Raw_Data!S977</f>
        <v>0.96</v>
      </c>
      <c r="T977" s="18">
        <f>IF(Raw_Data!T977="",ROUND(AVERAGEIFS(Raw_Data!$T$2:$T$4001,Raw_Data!$E$2:$E$4001,E977,Raw_Data!$D$2:$D$4001,D977),2),IF(Raw_Data!T977&gt;INDEX(Cleaning_Reference!$F$6:$F$13,MATCH(D977,Cleaning_Reference!$A$6:$A$13,0)),INDEX(Cleaning_Reference!$F$6:$F$13,MATCH(D977,Cleaning_Reference!$A$6:$A$13,0)),Raw_Data!T977))</f>
        <v>1.33</v>
      </c>
      <c r="U977" s="15">
        <f>Raw_Data!U977</f>
        <v>9.52</v>
      </c>
      <c r="V977" s="15">
        <f>Raw_Data!V977</f>
        <v>85813</v>
      </c>
      <c r="W977" s="15">
        <f>Raw_Data!W977</f>
        <v>418362</v>
      </c>
      <c r="X977" s="15">
        <f>Raw_Data!X977</f>
        <v>816940</v>
      </c>
      <c r="Y977" s="15">
        <f>Raw_Data!Y977</f>
        <v>398578</v>
      </c>
      <c r="Z977" s="15">
        <f>Raw_Data!Z977</f>
        <v>3402</v>
      </c>
      <c r="AA977" s="15">
        <f>Raw_Data!AA977</f>
        <v>2.798</v>
      </c>
      <c r="AB977" s="15">
        <f>Raw_Data!AB977</f>
        <v>60.3</v>
      </c>
      <c r="AC977" s="19" t="str">
        <f>IF(Raw_Data!G977="","Yes","No")</f>
        <v>No</v>
      </c>
      <c r="AD977" s="19" t="str">
        <f>IF(Raw_Data!L977="","Yes","No")</f>
        <v>No</v>
      </c>
      <c r="AE977" s="19" t="str">
        <f>IF(Raw_Data!T977="","Imputed",IF(Raw_Data!T977&gt;INDEX(Cleaning_Reference!$F$6:$F$13,MATCH(D977,Cleaning_Reference!$A$6:$A$13,0)),"Capped","Original"))</f>
        <v>Original</v>
      </c>
      <c r="AF977" s="21">
        <f t="shared" si="15"/>
        <v>9.52</v>
      </c>
    </row>
    <row r="978" spans="1:32" ht="15" customHeight="1" x14ac:dyDescent="0.3">
      <c r="A978" s="20" t="str">
        <f>Raw_Data!A978</f>
        <v>SF10977</v>
      </c>
      <c r="B978" s="15" t="str">
        <f>Raw_Data!B978</f>
        <v>Tamil Nadu</v>
      </c>
      <c r="C978" s="15" t="str">
        <f>Raw_Data!C978</f>
        <v>Raichur</v>
      </c>
      <c r="D978" s="15" t="str">
        <f>Raw_Data!D978</f>
        <v>Rice</v>
      </c>
      <c r="E978" s="15" t="str">
        <f>Raw_Data!E978</f>
        <v>Kharif</v>
      </c>
      <c r="F978" s="15">
        <f>Raw_Data!F978</f>
        <v>10.23</v>
      </c>
      <c r="G978" s="18">
        <f>IF(Raw_Data!G978="",ROUND(AVERAGEIFS(Raw_Data!$G$2:$G$4001,Raw_Data!$E$2:$E$4001,E978),1),Raw_Data!G978)</f>
        <v>780.5</v>
      </c>
      <c r="H978" s="15">
        <f>Raw_Data!H978</f>
        <v>30.2</v>
      </c>
      <c r="I978" s="15">
        <f>Raw_Data!I978</f>
        <v>71.8</v>
      </c>
      <c r="J978" s="15">
        <f>Raw_Data!J978</f>
        <v>7.6</v>
      </c>
      <c r="K978" s="15">
        <f>Raw_Data!K978</f>
        <v>7.53</v>
      </c>
      <c r="L978" s="18">
        <f>IF(Raw_Data!L978="",ROUND(AVERAGEIFS(Raw_Data!$L$2:$L$4001,Raw_Data!$E$2:$E$4001,E978),1),Raw_Data!L978)</f>
        <v>25.8</v>
      </c>
      <c r="M978" s="15">
        <f>Raw_Data!M978</f>
        <v>144.30000000000001</v>
      </c>
      <c r="N978" s="15">
        <f>Raw_Data!N978</f>
        <v>67.599999999999994</v>
      </c>
      <c r="O978" s="15">
        <f>Raw_Data!O978</f>
        <v>82.4</v>
      </c>
      <c r="P978" s="15" t="str">
        <f>Raw_Data!P978</f>
        <v>Sprinkler</v>
      </c>
      <c r="Q978" s="15">
        <f>Raw_Data!Q978</f>
        <v>297</v>
      </c>
      <c r="R978" s="15">
        <f>Raw_Data!R978</f>
        <v>6.13</v>
      </c>
      <c r="S978" s="15">
        <f>Raw_Data!S978</f>
        <v>0.77</v>
      </c>
      <c r="T978" s="18">
        <f>IF(Raw_Data!T978="",ROUND(AVERAGEIFS(Raw_Data!$T$2:$T$4001,Raw_Data!$E$2:$E$4001,E978,Raw_Data!$D$2:$D$4001,D978),2),IF(Raw_Data!T978&gt;INDEX(Cleaning_Reference!$F$6:$F$13,MATCH(D978,Cleaning_Reference!$A$6:$A$13,0)),INDEX(Cleaning_Reference!$F$6:$F$13,MATCH(D978,Cleaning_Reference!$A$6:$A$13,0)),Raw_Data!T978))</f>
        <v>1.67</v>
      </c>
      <c r="U978" s="15">
        <f>Raw_Data!U978</f>
        <v>17.079999999999998</v>
      </c>
      <c r="V978" s="15">
        <f>Raw_Data!V978</f>
        <v>25424</v>
      </c>
      <c r="W978" s="15">
        <f>Raw_Data!W978</f>
        <v>760447</v>
      </c>
      <c r="X978" s="15">
        <f>Raw_Data!X978</f>
        <v>434242</v>
      </c>
      <c r="Y978" s="15">
        <f>Raw_Data!Y978</f>
        <v>-326205</v>
      </c>
      <c r="Z978" s="15">
        <f>Raw_Data!Z978</f>
        <v>14147</v>
      </c>
      <c r="AA978" s="15">
        <f>Raw_Data!AA978</f>
        <v>1.2070000000000001</v>
      </c>
      <c r="AB978" s="15">
        <f>Raw_Data!AB978</f>
        <v>46.9</v>
      </c>
      <c r="AC978" s="19" t="str">
        <f>IF(Raw_Data!G978="","Yes","No")</f>
        <v>No</v>
      </c>
      <c r="AD978" s="19" t="str">
        <f>IF(Raw_Data!L978="","Yes","No")</f>
        <v>No</v>
      </c>
      <c r="AE978" s="19" t="str">
        <f>IF(Raw_Data!T978="","Imputed",IF(Raw_Data!T978&gt;INDEX(Cleaning_Reference!$F$6:$F$13,MATCH(D978,Cleaning_Reference!$A$6:$A$13,0)),"Capped","Original"))</f>
        <v>Original</v>
      </c>
      <c r="AF978" s="21">
        <f t="shared" si="15"/>
        <v>17.079999999999998</v>
      </c>
    </row>
    <row r="979" spans="1:32" ht="15" customHeight="1" x14ac:dyDescent="0.3">
      <c r="A979" s="20" t="str">
        <f>Raw_Data!A979</f>
        <v>SF10978</v>
      </c>
      <c r="B979" s="15" t="str">
        <f>Raw_Data!B979</f>
        <v>Madhya Pradesh</v>
      </c>
      <c r="C979" s="15" t="str">
        <f>Raw_Data!C979</f>
        <v>Indore</v>
      </c>
      <c r="D979" s="15" t="str">
        <f>Raw_Data!D979</f>
        <v>Maize</v>
      </c>
      <c r="E979" s="15" t="str">
        <f>Raw_Data!E979</f>
        <v>Kharif</v>
      </c>
      <c r="F979" s="15">
        <f>Raw_Data!F979</f>
        <v>4.7699999999999996</v>
      </c>
      <c r="G979" s="18">
        <f>IF(Raw_Data!G979="",ROUND(AVERAGEIFS(Raw_Data!$G$2:$G$4001,Raw_Data!$E$2:$E$4001,E979),1),Raw_Data!G979)</f>
        <v>954.7</v>
      </c>
      <c r="H979" s="15">
        <f>Raw_Data!H979</f>
        <v>30.3</v>
      </c>
      <c r="I979" s="15">
        <f>Raw_Data!I979</f>
        <v>65.900000000000006</v>
      </c>
      <c r="J979" s="15">
        <f>Raw_Data!J979</f>
        <v>6</v>
      </c>
      <c r="K979" s="15">
        <f>Raw_Data!K979</f>
        <v>6.96</v>
      </c>
      <c r="L979" s="18">
        <f>IF(Raw_Data!L979="",ROUND(AVERAGEIFS(Raw_Data!$L$2:$L$4001,Raw_Data!$E$2:$E$4001,E979),1),Raw_Data!L979)</f>
        <v>34.299999999999997</v>
      </c>
      <c r="M979" s="15">
        <f>Raw_Data!M979</f>
        <v>133.9</v>
      </c>
      <c r="N979" s="15">
        <f>Raw_Data!N979</f>
        <v>58.7</v>
      </c>
      <c r="O979" s="15">
        <f>Raw_Data!O979</f>
        <v>137.1</v>
      </c>
      <c r="P979" s="15" t="str">
        <f>Raw_Data!P979</f>
        <v>Rainfed</v>
      </c>
      <c r="Q979" s="15">
        <f>Raw_Data!Q979</f>
        <v>371.7</v>
      </c>
      <c r="R979" s="15">
        <f>Raw_Data!R979</f>
        <v>5.69</v>
      </c>
      <c r="S979" s="15">
        <f>Raw_Data!S979</f>
        <v>0.74</v>
      </c>
      <c r="T979" s="18">
        <f>IF(Raw_Data!T979="",ROUND(AVERAGEIFS(Raw_Data!$T$2:$T$4001,Raw_Data!$E$2:$E$4001,E979,Raw_Data!$D$2:$D$4001,D979),2),IF(Raw_Data!T979&gt;INDEX(Cleaning_Reference!$F$6:$F$13,MATCH(D979,Cleaning_Reference!$A$6:$A$13,0)),INDEX(Cleaning_Reference!$F$6:$F$13,MATCH(D979,Cleaning_Reference!$A$6:$A$13,0)),Raw_Data!T979))</f>
        <v>3.51</v>
      </c>
      <c r="U979" s="15">
        <f>Raw_Data!U979</f>
        <v>16.739999999999998</v>
      </c>
      <c r="V979" s="15">
        <f>Raw_Data!V979</f>
        <v>20539</v>
      </c>
      <c r="W979" s="15">
        <f>Raw_Data!W979</f>
        <v>356584</v>
      </c>
      <c r="X979" s="15">
        <f>Raw_Data!X979</f>
        <v>343823</v>
      </c>
      <c r="Y979" s="15">
        <f>Raw_Data!Y979</f>
        <v>-12761</v>
      </c>
      <c r="Z979" s="15">
        <f>Raw_Data!Z979</f>
        <v>1530</v>
      </c>
      <c r="AA979" s="15">
        <f>Raw_Data!AA979</f>
        <v>10.941000000000001</v>
      </c>
      <c r="AB979" s="15">
        <f>Raw_Data!AB979</f>
        <v>57</v>
      </c>
      <c r="AC979" s="19" t="str">
        <f>IF(Raw_Data!G979="","Yes","No")</f>
        <v>No</v>
      </c>
      <c r="AD979" s="19" t="str">
        <f>IF(Raw_Data!L979="","Yes","No")</f>
        <v>No</v>
      </c>
      <c r="AE979" s="19" t="str">
        <f>IF(Raw_Data!T979="","Imputed",IF(Raw_Data!T979&gt;INDEX(Cleaning_Reference!$F$6:$F$13,MATCH(D979,Cleaning_Reference!$A$6:$A$13,0)),"Capped","Original"))</f>
        <v>Original</v>
      </c>
      <c r="AF979" s="21">
        <f t="shared" si="15"/>
        <v>16.739999999999998</v>
      </c>
    </row>
    <row r="980" spans="1:32" ht="15" customHeight="1" x14ac:dyDescent="0.3">
      <c r="A980" s="20" t="str">
        <f>Raw_Data!A980</f>
        <v>SF10979</v>
      </c>
      <c r="B980" s="15" t="str">
        <f>Raw_Data!B980</f>
        <v>Andhra Pradesh</v>
      </c>
      <c r="C980" s="15" t="str">
        <f>Raw_Data!C980</f>
        <v>Raichur</v>
      </c>
      <c r="D980" s="15" t="str">
        <f>Raw_Data!D980</f>
        <v>Rice</v>
      </c>
      <c r="E980" s="15" t="str">
        <f>Raw_Data!E980</f>
        <v>Rabi</v>
      </c>
      <c r="F980" s="15">
        <f>Raw_Data!F980</f>
        <v>5.8</v>
      </c>
      <c r="G980" s="18">
        <f>IF(Raw_Data!G980="",ROUND(AVERAGEIFS(Raw_Data!$G$2:$G$4001,Raw_Data!$E$2:$E$4001,E980),1),Raw_Data!G980)</f>
        <v>294.5</v>
      </c>
      <c r="H980" s="15">
        <f>Raw_Data!H980</f>
        <v>24.9</v>
      </c>
      <c r="I980" s="15">
        <f>Raw_Data!I980</f>
        <v>60.7</v>
      </c>
      <c r="J980" s="15">
        <f>Raw_Data!J980</f>
        <v>8</v>
      </c>
      <c r="K980" s="15">
        <f>Raw_Data!K980</f>
        <v>6.46</v>
      </c>
      <c r="L980" s="18">
        <f>IF(Raw_Data!L980="",ROUND(AVERAGEIFS(Raw_Data!$L$2:$L$4001,Raw_Data!$E$2:$E$4001,E980),1),Raw_Data!L980)</f>
        <v>35.299999999999997</v>
      </c>
      <c r="M980" s="15">
        <f>Raw_Data!M980</f>
        <v>85.1</v>
      </c>
      <c r="N980" s="15">
        <f>Raw_Data!N980</f>
        <v>25.9</v>
      </c>
      <c r="O980" s="15">
        <f>Raw_Data!O980</f>
        <v>41.9</v>
      </c>
      <c r="P980" s="15" t="str">
        <f>Raw_Data!P980</f>
        <v>Rainfed</v>
      </c>
      <c r="Q980" s="15">
        <f>Raw_Data!Q980</f>
        <v>127</v>
      </c>
      <c r="R980" s="15">
        <f>Raw_Data!R980</f>
        <v>7.14</v>
      </c>
      <c r="S980" s="15">
        <f>Raw_Data!S980</f>
        <v>0.83</v>
      </c>
      <c r="T980" s="18">
        <f>IF(Raw_Data!T980="",ROUND(AVERAGEIFS(Raw_Data!$T$2:$T$4001,Raw_Data!$E$2:$E$4001,E980,Raw_Data!$D$2:$D$4001,D980),2),IF(Raw_Data!T980&gt;INDEX(Cleaning_Reference!$F$6:$F$13,MATCH(D980,Cleaning_Reference!$A$6:$A$13,0)),INDEX(Cleaning_Reference!$F$6:$F$13,MATCH(D980,Cleaning_Reference!$A$6:$A$13,0)),Raw_Data!T980))</f>
        <v>2.52</v>
      </c>
      <c r="U980" s="15">
        <f>Raw_Data!U980</f>
        <v>14.62</v>
      </c>
      <c r="V980" s="15">
        <f>Raw_Data!V980</f>
        <v>23744</v>
      </c>
      <c r="W980" s="15">
        <f>Raw_Data!W980</f>
        <v>320248</v>
      </c>
      <c r="X980" s="15">
        <f>Raw_Data!X980</f>
        <v>347137</v>
      </c>
      <c r="Y980" s="15">
        <f>Raw_Data!Y980</f>
        <v>26889</v>
      </c>
      <c r="Z980" s="15">
        <f>Raw_Data!Z980</f>
        <v>5743</v>
      </c>
      <c r="AA980" s="15">
        <f>Raw_Data!AA980</f>
        <v>2.5459999999999998</v>
      </c>
      <c r="AB980" s="15">
        <f>Raw_Data!AB980</f>
        <v>37.9</v>
      </c>
      <c r="AC980" s="19" t="str">
        <f>IF(Raw_Data!G980="","Yes","No")</f>
        <v>No</v>
      </c>
      <c r="AD980" s="19" t="str">
        <f>IF(Raw_Data!L980="","Yes","No")</f>
        <v>No</v>
      </c>
      <c r="AE980" s="19" t="str">
        <f>IF(Raw_Data!T980="","Imputed",IF(Raw_Data!T980&gt;INDEX(Cleaning_Reference!$F$6:$F$13,MATCH(D980,Cleaning_Reference!$A$6:$A$13,0)),"Capped","Original"))</f>
        <v>Original</v>
      </c>
      <c r="AF980" s="21">
        <f t="shared" si="15"/>
        <v>14.62</v>
      </c>
    </row>
    <row r="981" spans="1:32" ht="15" customHeight="1" x14ac:dyDescent="0.3">
      <c r="A981" s="20" t="str">
        <f>Raw_Data!A981</f>
        <v>SF10980</v>
      </c>
      <c r="B981" s="15" t="str">
        <f>Raw_Data!B981</f>
        <v>Tamil Nadu</v>
      </c>
      <c r="C981" s="15" t="str">
        <f>Raw_Data!C981</f>
        <v>Nalgonda</v>
      </c>
      <c r="D981" s="15" t="str">
        <f>Raw_Data!D981</f>
        <v>Pulses</v>
      </c>
      <c r="E981" s="15" t="str">
        <f>Raw_Data!E981</f>
        <v>Rabi</v>
      </c>
      <c r="F981" s="15">
        <f>Raw_Data!F981</f>
        <v>2.11</v>
      </c>
      <c r="G981" s="18">
        <f>IF(Raw_Data!G981="",ROUND(AVERAGEIFS(Raw_Data!$G$2:$G$4001,Raw_Data!$E$2:$E$4001,E981),1),Raw_Data!G981)</f>
        <v>781.9</v>
      </c>
      <c r="H981" s="15">
        <f>Raw_Data!H981</f>
        <v>26.7</v>
      </c>
      <c r="I981" s="15">
        <f>Raw_Data!I981</f>
        <v>54.6</v>
      </c>
      <c r="J981" s="15">
        <f>Raw_Data!J981</f>
        <v>9.4</v>
      </c>
      <c r="K981" s="15">
        <f>Raw_Data!K981</f>
        <v>5.2</v>
      </c>
      <c r="L981" s="18">
        <f>IF(Raw_Data!L981="",ROUND(AVERAGEIFS(Raw_Data!$L$2:$L$4001,Raw_Data!$E$2:$E$4001,E981),1),Raw_Data!L981)</f>
        <v>14.6</v>
      </c>
      <c r="M981" s="15">
        <f>Raw_Data!M981</f>
        <v>85.6</v>
      </c>
      <c r="N981" s="15">
        <f>Raw_Data!N981</f>
        <v>86.3</v>
      </c>
      <c r="O981" s="15">
        <f>Raw_Data!O981</f>
        <v>94</v>
      </c>
      <c r="P981" s="15" t="str">
        <f>Raw_Data!P981</f>
        <v>Drip</v>
      </c>
      <c r="Q981" s="15">
        <f>Raw_Data!Q981</f>
        <v>155.19999999999999</v>
      </c>
      <c r="R981" s="15">
        <f>Raw_Data!R981</f>
        <v>7.65</v>
      </c>
      <c r="S981" s="15">
        <f>Raw_Data!S981</f>
        <v>0.85</v>
      </c>
      <c r="T981" s="18">
        <f>IF(Raw_Data!T981="",ROUND(AVERAGEIFS(Raw_Data!$T$2:$T$4001,Raw_Data!$E$2:$E$4001,E981,Raw_Data!$D$2:$D$4001,D981),2),IF(Raw_Data!T981&gt;INDEX(Cleaning_Reference!$F$6:$F$13,MATCH(D981,Cleaning_Reference!$A$6:$A$13,0)),INDEX(Cleaning_Reference!$F$6:$F$13,MATCH(D981,Cleaning_Reference!$A$6:$A$13,0)),Raw_Data!T981))</f>
        <v>0.3</v>
      </c>
      <c r="U981" s="15">
        <f>Raw_Data!U981</f>
        <v>0.63</v>
      </c>
      <c r="V981" s="15">
        <f>Raw_Data!V981</f>
        <v>66577</v>
      </c>
      <c r="W981" s="15">
        <f>Raw_Data!W981</f>
        <v>132622</v>
      </c>
      <c r="X981" s="15">
        <f>Raw_Data!X981</f>
        <v>41944</v>
      </c>
      <c r="Y981" s="15">
        <f>Raw_Data!Y981</f>
        <v>-90678</v>
      </c>
      <c r="Z981" s="15">
        <f>Raw_Data!Z981</f>
        <v>693</v>
      </c>
      <c r="AA981" s="15">
        <f>Raw_Data!AA981</f>
        <v>0.90900000000000003</v>
      </c>
      <c r="AB981" s="15">
        <f>Raw_Data!AB981</f>
        <v>47.1</v>
      </c>
      <c r="AC981" s="19" t="str">
        <f>IF(Raw_Data!G981="","Yes","No")</f>
        <v>No</v>
      </c>
      <c r="AD981" s="19" t="str">
        <f>IF(Raw_Data!L981="","Yes","No")</f>
        <v>No</v>
      </c>
      <c r="AE981" s="19" t="str">
        <f>IF(Raw_Data!T981="","Imputed",IF(Raw_Data!T981&gt;INDEX(Cleaning_Reference!$F$6:$F$13,MATCH(D981,Cleaning_Reference!$A$6:$A$13,0)),"Capped","Original"))</f>
        <v>Original</v>
      </c>
      <c r="AF981" s="21">
        <f t="shared" si="15"/>
        <v>0.63</v>
      </c>
    </row>
    <row r="982" spans="1:32" ht="15" customHeight="1" x14ac:dyDescent="0.3">
      <c r="A982" s="20" t="str">
        <f>Raw_Data!A982</f>
        <v>SF10981</v>
      </c>
      <c r="B982" s="15" t="str">
        <f>Raw_Data!B982</f>
        <v>Karnataka</v>
      </c>
      <c r="C982" s="15" t="str">
        <f>Raw_Data!C982</f>
        <v>Nashik</v>
      </c>
      <c r="D982" s="15" t="str">
        <f>Raw_Data!D982</f>
        <v>Rice</v>
      </c>
      <c r="E982" s="15" t="str">
        <f>Raw_Data!E982</f>
        <v>Kharif</v>
      </c>
      <c r="F982" s="15">
        <f>Raw_Data!F982</f>
        <v>13.94</v>
      </c>
      <c r="G982" s="18">
        <f>IF(Raw_Data!G982="",ROUND(AVERAGEIFS(Raw_Data!$G$2:$G$4001,Raw_Data!$E$2:$E$4001,E982),1),Raw_Data!G982)</f>
        <v>852.1</v>
      </c>
      <c r="H982" s="15">
        <f>Raw_Data!H982</f>
        <v>31.3</v>
      </c>
      <c r="I982" s="15">
        <f>Raw_Data!I982</f>
        <v>63.5</v>
      </c>
      <c r="J982" s="15">
        <f>Raw_Data!J982</f>
        <v>5.8</v>
      </c>
      <c r="K982" s="15">
        <f>Raw_Data!K982</f>
        <v>7.12</v>
      </c>
      <c r="L982" s="18">
        <f>IF(Raw_Data!L982="",ROUND(AVERAGEIFS(Raw_Data!$L$2:$L$4001,Raw_Data!$E$2:$E$4001,E982),1),Raw_Data!L982)</f>
        <v>23.6</v>
      </c>
      <c r="M982" s="15">
        <f>Raw_Data!M982</f>
        <v>99</v>
      </c>
      <c r="N982" s="15">
        <f>Raw_Data!N982</f>
        <v>75.900000000000006</v>
      </c>
      <c r="O982" s="15">
        <f>Raw_Data!O982</f>
        <v>129.30000000000001</v>
      </c>
      <c r="P982" s="15" t="str">
        <f>Raw_Data!P982</f>
        <v>Flood</v>
      </c>
      <c r="Q982" s="15">
        <f>Raw_Data!Q982</f>
        <v>164.9</v>
      </c>
      <c r="R982" s="15">
        <f>Raw_Data!R982</f>
        <v>3.74</v>
      </c>
      <c r="S982" s="15">
        <f>Raw_Data!S982</f>
        <v>0.94</v>
      </c>
      <c r="T982" s="18">
        <f>IF(Raw_Data!T982="",ROUND(AVERAGEIFS(Raw_Data!$T$2:$T$4001,Raw_Data!$E$2:$E$4001,E982,Raw_Data!$D$2:$D$4001,D982),2),IF(Raw_Data!T982&gt;INDEX(Cleaning_Reference!$F$6:$F$13,MATCH(D982,Cleaning_Reference!$A$6:$A$13,0)),INDEX(Cleaning_Reference!$F$6:$F$13,MATCH(D982,Cleaning_Reference!$A$6:$A$13,0)),Raw_Data!T982))</f>
        <v>1.75</v>
      </c>
      <c r="U982" s="15">
        <f>Raw_Data!U982</f>
        <v>24.4</v>
      </c>
      <c r="V982" s="15">
        <f>Raw_Data!V982</f>
        <v>21143</v>
      </c>
      <c r="W982" s="15">
        <f>Raw_Data!W982</f>
        <v>902372</v>
      </c>
      <c r="X982" s="15">
        <f>Raw_Data!X982</f>
        <v>515889</v>
      </c>
      <c r="Y982" s="15">
        <f>Raw_Data!Y982</f>
        <v>-386483</v>
      </c>
      <c r="Z982" s="15">
        <f>Raw_Data!Z982</f>
        <v>24613</v>
      </c>
      <c r="AA982" s="15">
        <f>Raw_Data!AA982</f>
        <v>0.99099999999999999</v>
      </c>
      <c r="AB982" s="15">
        <f>Raw_Data!AB982</f>
        <v>63.8</v>
      </c>
      <c r="AC982" s="19" t="str">
        <f>IF(Raw_Data!G982="","Yes","No")</f>
        <v>Yes</v>
      </c>
      <c r="AD982" s="19" t="str">
        <f>IF(Raw_Data!L982="","Yes","No")</f>
        <v>No</v>
      </c>
      <c r="AE982" s="19" t="str">
        <f>IF(Raw_Data!T982="","Imputed",IF(Raw_Data!T982&gt;INDEX(Cleaning_Reference!$F$6:$F$13,MATCH(D982,Cleaning_Reference!$A$6:$A$13,0)),"Capped","Original"))</f>
        <v>Original</v>
      </c>
      <c r="AF982" s="21">
        <f t="shared" si="15"/>
        <v>24.4</v>
      </c>
    </row>
    <row r="983" spans="1:32" ht="15" customHeight="1" x14ac:dyDescent="0.3">
      <c r="A983" s="20" t="str">
        <f>Raw_Data!A983</f>
        <v>SF10982</v>
      </c>
      <c r="B983" s="15" t="str">
        <f>Raw_Data!B983</f>
        <v>Gujarat</v>
      </c>
      <c r="C983" s="15" t="str">
        <f>Raw_Data!C983</f>
        <v>Raichur</v>
      </c>
      <c r="D983" s="15" t="str">
        <f>Raw_Data!D983</f>
        <v>Cotton</v>
      </c>
      <c r="E983" s="15" t="str">
        <f>Raw_Data!E983</f>
        <v>Rabi</v>
      </c>
      <c r="F983" s="15">
        <f>Raw_Data!F983</f>
        <v>10.95</v>
      </c>
      <c r="G983" s="18">
        <f>IF(Raw_Data!G983="",ROUND(AVERAGEIFS(Raw_Data!$G$2:$G$4001,Raw_Data!$E$2:$E$4001,E983),1),Raw_Data!G983)</f>
        <v>631.70000000000005</v>
      </c>
      <c r="H983" s="15">
        <f>Raw_Data!H983</f>
        <v>26.7</v>
      </c>
      <c r="I983" s="15">
        <f>Raw_Data!I983</f>
        <v>58.3</v>
      </c>
      <c r="J983" s="15">
        <f>Raw_Data!J983</f>
        <v>7.7</v>
      </c>
      <c r="K983" s="15">
        <f>Raw_Data!K983</f>
        <v>6.54</v>
      </c>
      <c r="L983" s="18">
        <f>IF(Raw_Data!L983="",ROUND(AVERAGEIFS(Raw_Data!$L$2:$L$4001,Raw_Data!$E$2:$E$4001,E983),1),Raw_Data!L983)</f>
        <v>14.7</v>
      </c>
      <c r="M983" s="15">
        <f>Raw_Data!M983</f>
        <v>189.1</v>
      </c>
      <c r="N983" s="15">
        <f>Raw_Data!N983</f>
        <v>74.400000000000006</v>
      </c>
      <c r="O983" s="15">
        <f>Raw_Data!O983</f>
        <v>109.9</v>
      </c>
      <c r="P983" s="15" t="str">
        <f>Raw_Data!P983</f>
        <v>Sprinkler</v>
      </c>
      <c r="Q983" s="15">
        <f>Raw_Data!Q983</f>
        <v>175.2</v>
      </c>
      <c r="R983" s="15">
        <f>Raw_Data!R983</f>
        <v>4.72</v>
      </c>
      <c r="S983" s="15">
        <f>Raw_Data!S983</f>
        <v>1</v>
      </c>
      <c r="T983" s="18">
        <f>IF(Raw_Data!T983="",ROUND(AVERAGEIFS(Raw_Data!$T$2:$T$4001,Raw_Data!$E$2:$E$4001,E983,Raw_Data!$D$2:$D$4001,D983),2),IF(Raw_Data!T983&gt;INDEX(Cleaning_Reference!$F$6:$F$13,MATCH(D983,Cleaning_Reference!$A$6:$A$13,0)),INDEX(Cleaning_Reference!$F$6:$F$13,MATCH(D983,Cleaning_Reference!$A$6:$A$13,0)),Raw_Data!T983))</f>
        <v>2.4700000000000002</v>
      </c>
      <c r="U983" s="15">
        <f>Raw_Data!U983</f>
        <v>27.05</v>
      </c>
      <c r="V983" s="15">
        <f>Raw_Data!V983</f>
        <v>68209</v>
      </c>
      <c r="W983" s="15">
        <f>Raw_Data!W983</f>
        <v>589470</v>
      </c>
      <c r="X983" s="15">
        <f>Raw_Data!X983</f>
        <v>1845053</v>
      </c>
      <c r="Y983" s="15">
        <f>Raw_Data!Y983</f>
        <v>1255583</v>
      </c>
      <c r="Z983" s="15">
        <f>Raw_Data!Z983</f>
        <v>7454</v>
      </c>
      <c r="AA983" s="15">
        <f>Raw_Data!AA983</f>
        <v>3.629</v>
      </c>
      <c r="AB983" s="15">
        <f>Raw_Data!AB983</f>
        <v>47.9</v>
      </c>
      <c r="AC983" s="19" t="str">
        <f>IF(Raw_Data!G983="","Yes","No")</f>
        <v>No</v>
      </c>
      <c r="AD983" s="19" t="str">
        <f>IF(Raw_Data!L983="","Yes","No")</f>
        <v>No</v>
      </c>
      <c r="AE983" s="19" t="str">
        <f>IF(Raw_Data!T983="","Imputed",IF(Raw_Data!T983&gt;INDEX(Cleaning_Reference!$F$6:$F$13,MATCH(D983,Cleaning_Reference!$A$6:$A$13,0)),"Capped","Original"))</f>
        <v>Original</v>
      </c>
      <c r="AF983" s="21">
        <f t="shared" si="15"/>
        <v>27.05</v>
      </c>
    </row>
    <row r="984" spans="1:32" ht="15" customHeight="1" x14ac:dyDescent="0.3">
      <c r="A984" s="20" t="str">
        <f>Raw_Data!A984</f>
        <v>SF10983</v>
      </c>
      <c r="B984" s="15" t="str">
        <f>Raw_Data!B984</f>
        <v>Andhra Pradesh</v>
      </c>
      <c r="C984" s="15" t="str">
        <f>Raw_Data!C984</f>
        <v>Erode</v>
      </c>
      <c r="D984" s="15" t="str">
        <f>Raw_Data!D984</f>
        <v>Wheat</v>
      </c>
      <c r="E984" s="15" t="str">
        <f>Raw_Data!E984</f>
        <v>Kharif</v>
      </c>
      <c r="F984" s="15">
        <f>Raw_Data!F984</f>
        <v>13.29</v>
      </c>
      <c r="G984" s="18">
        <f>IF(Raw_Data!G984="",ROUND(AVERAGEIFS(Raw_Data!$G$2:$G$4001,Raw_Data!$E$2:$E$4001,E984),1),Raw_Data!G984)</f>
        <v>895.1</v>
      </c>
      <c r="H984" s="15">
        <f>Raw_Data!H984</f>
        <v>28.7</v>
      </c>
      <c r="I984" s="15">
        <f>Raw_Data!I984</f>
        <v>63.5</v>
      </c>
      <c r="J984" s="15">
        <f>Raw_Data!J984</f>
        <v>5.8</v>
      </c>
      <c r="K984" s="15">
        <f>Raw_Data!K984</f>
        <v>7.18</v>
      </c>
      <c r="L984" s="18">
        <f>IF(Raw_Data!L984="",ROUND(AVERAGEIFS(Raw_Data!$L$2:$L$4001,Raw_Data!$E$2:$E$4001,E984),1),Raw_Data!L984)</f>
        <v>34</v>
      </c>
      <c r="M984" s="15">
        <f>Raw_Data!M984</f>
        <v>71</v>
      </c>
      <c r="N984" s="15">
        <f>Raw_Data!N984</f>
        <v>56.1</v>
      </c>
      <c r="O984" s="15">
        <f>Raw_Data!O984</f>
        <v>74.3</v>
      </c>
      <c r="P984" s="15" t="str">
        <f>Raw_Data!P984</f>
        <v>Rainfed</v>
      </c>
      <c r="Q984" s="15">
        <f>Raw_Data!Q984</f>
        <v>320.2</v>
      </c>
      <c r="R984" s="15">
        <f>Raw_Data!R984</f>
        <v>7.5</v>
      </c>
      <c r="S984" s="15">
        <f>Raw_Data!S984</f>
        <v>0.76</v>
      </c>
      <c r="T984" s="18">
        <f>IF(Raw_Data!T984="",ROUND(AVERAGEIFS(Raw_Data!$T$2:$T$4001,Raw_Data!$E$2:$E$4001,E984,Raw_Data!$D$2:$D$4001,D984),2),IF(Raw_Data!T984&gt;INDEX(Cleaning_Reference!$F$6:$F$13,MATCH(D984,Cleaning_Reference!$A$6:$A$13,0)),INDEX(Cleaning_Reference!$F$6:$F$13,MATCH(D984,Cleaning_Reference!$A$6:$A$13,0)),Raw_Data!T984))</f>
        <v>2.4500000000000002</v>
      </c>
      <c r="U984" s="15">
        <f>Raw_Data!U984</f>
        <v>32.56</v>
      </c>
      <c r="V984" s="15">
        <f>Raw_Data!V984</f>
        <v>27946</v>
      </c>
      <c r="W984" s="15">
        <f>Raw_Data!W984</f>
        <v>941778</v>
      </c>
      <c r="X984" s="15">
        <f>Raw_Data!X984</f>
        <v>909922</v>
      </c>
      <c r="Y984" s="15">
        <f>Raw_Data!Y984</f>
        <v>-31856</v>
      </c>
      <c r="Z984" s="15">
        <f>Raw_Data!Z984</f>
        <v>3060</v>
      </c>
      <c r="AA984" s="15">
        <f>Raw_Data!AA984</f>
        <v>10.641</v>
      </c>
      <c r="AB984" s="15">
        <f>Raw_Data!AB984</f>
        <v>60.8</v>
      </c>
      <c r="AC984" s="19" t="str">
        <f>IF(Raw_Data!G984="","Yes","No")</f>
        <v>No</v>
      </c>
      <c r="AD984" s="19" t="str">
        <f>IF(Raw_Data!L984="","Yes","No")</f>
        <v>No</v>
      </c>
      <c r="AE984" s="19" t="str">
        <f>IF(Raw_Data!T984="","Imputed",IF(Raw_Data!T984&gt;INDEX(Cleaning_Reference!$F$6:$F$13,MATCH(D984,Cleaning_Reference!$A$6:$A$13,0)),"Capped","Original"))</f>
        <v>Original</v>
      </c>
      <c r="AF984" s="21">
        <f t="shared" si="15"/>
        <v>32.56</v>
      </c>
    </row>
    <row r="985" spans="1:32" ht="15" customHeight="1" x14ac:dyDescent="0.3">
      <c r="A985" s="20" t="str">
        <f>Raw_Data!A985</f>
        <v>SF10984</v>
      </c>
      <c r="B985" s="15" t="str">
        <f>Raw_Data!B985</f>
        <v>Punjab</v>
      </c>
      <c r="C985" s="15" t="str">
        <f>Raw_Data!C985</f>
        <v>Nashik</v>
      </c>
      <c r="D985" s="15" t="str">
        <f>Raw_Data!D985</f>
        <v>Pulses</v>
      </c>
      <c r="E985" s="15" t="str">
        <f>Raw_Data!E985</f>
        <v>Rabi</v>
      </c>
      <c r="F985" s="15">
        <f>Raw_Data!F985</f>
        <v>1.29</v>
      </c>
      <c r="G985" s="18">
        <f>IF(Raw_Data!G985="",ROUND(AVERAGEIFS(Raw_Data!$G$2:$G$4001,Raw_Data!$E$2:$E$4001,E985),1),Raw_Data!G985)</f>
        <v>532.20000000000005</v>
      </c>
      <c r="H985" s="15">
        <f>Raw_Data!H985</f>
        <v>21.9</v>
      </c>
      <c r="I985" s="15">
        <f>Raw_Data!I985</f>
        <v>53.6</v>
      </c>
      <c r="J985" s="15">
        <f>Raw_Data!J985</f>
        <v>6.7</v>
      </c>
      <c r="K985" s="15">
        <f>Raw_Data!K985</f>
        <v>8.27</v>
      </c>
      <c r="L985" s="18">
        <f>IF(Raw_Data!L985="",ROUND(AVERAGEIFS(Raw_Data!$L$2:$L$4001,Raw_Data!$E$2:$E$4001,E985),1),Raw_Data!L985)</f>
        <v>16.7</v>
      </c>
      <c r="M985" s="15">
        <f>Raw_Data!M985</f>
        <v>150.30000000000001</v>
      </c>
      <c r="N985" s="15">
        <f>Raw_Data!N985</f>
        <v>86.4</v>
      </c>
      <c r="O985" s="15">
        <f>Raw_Data!O985</f>
        <v>81.400000000000006</v>
      </c>
      <c r="P985" s="15" t="str">
        <f>Raw_Data!P985</f>
        <v>Sprinkler</v>
      </c>
      <c r="Q985" s="15">
        <f>Raw_Data!Q985</f>
        <v>184.3</v>
      </c>
      <c r="R985" s="15">
        <f>Raw_Data!R985</f>
        <v>5.36</v>
      </c>
      <c r="S985" s="15">
        <f>Raw_Data!S985</f>
        <v>0.87</v>
      </c>
      <c r="T985" s="18">
        <f>IF(Raw_Data!T985="",ROUND(AVERAGEIFS(Raw_Data!$T$2:$T$4001,Raw_Data!$E$2:$E$4001,E985,Raw_Data!$D$2:$D$4001,D985),2),IF(Raw_Data!T985&gt;INDEX(Cleaning_Reference!$F$6:$F$13,MATCH(D985,Cleaning_Reference!$A$6:$A$13,0)),INDEX(Cleaning_Reference!$F$6:$F$13,MATCH(D985,Cleaning_Reference!$A$6:$A$13,0)),Raw_Data!T985))</f>
        <v>0.3</v>
      </c>
      <c r="U985" s="15">
        <f>Raw_Data!U985</f>
        <v>0.39</v>
      </c>
      <c r="V985" s="15">
        <f>Raw_Data!V985</f>
        <v>69984</v>
      </c>
      <c r="W985" s="15">
        <f>Raw_Data!W985</f>
        <v>82360</v>
      </c>
      <c r="X985" s="15">
        <f>Raw_Data!X985</f>
        <v>27294</v>
      </c>
      <c r="Y985" s="15">
        <f>Raw_Data!Y985</f>
        <v>-55066</v>
      </c>
      <c r="Z985" s="15">
        <f>Raw_Data!Z985</f>
        <v>470</v>
      </c>
      <c r="AA985" s="15">
        <f>Raw_Data!AA985</f>
        <v>0.83</v>
      </c>
      <c r="AB985" s="15">
        <f>Raw_Data!AB985</f>
        <v>45</v>
      </c>
      <c r="AC985" s="19" t="str">
        <f>IF(Raw_Data!G985="","Yes","No")</f>
        <v>No</v>
      </c>
      <c r="AD985" s="19" t="str">
        <f>IF(Raw_Data!L985="","Yes","No")</f>
        <v>No</v>
      </c>
      <c r="AE985" s="19" t="str">
        <f>IF(Raw_Data!T985="","Imputed",IF(Raw_Data!T985&gt;INDEX(Cleaning_Reference!$F$6:$F$13,MATCH(D985,Cleaning_Reference!$A$6:$A$13,0)),"Capped","Original"))</f>
        <v>Original</v>
      </c>
      <c r="AF985" s="21">
        <f t="shared" si="15"/>
        <v>0.39</v>
      </c>
    </row>
    <row r="986" spans="1:32" ht="15" customHeight="1" x14ac:dyDescent="0.3">
      <c r="A986" s="20" t="str">
        <f>Raw_Data!A986</f>
        <v>SF10985</v>
      </c>
      <c r="B986" s="15" t="str">
        <f>Raw_Data!B986</f>
        <v>Maharashtra</v>
      </c>
      <c r="C986" s="15" t="str">
        <f>Raw_Data!C986</f>
        <v>Indore</v>
      </c>
      <c r="D986" s="15" t="str">
        <f>Raw_Data!D986</f>
        <v>Groundnut</v>
      </c>
      <c r="E986" s="15" t="str">
        <f>Raw_Data!E986</f>
        <v>Kharif</v>
      </c>
      <c r="F986" s="15">
        <f>Raw_Data!F986</f>
        <v>5.98</v>
      </c>
      <c r="G986" s="18">
        <f>IF(Raw_Data!G986="",ROUND(AVERAGEIFS(Raw_Data!$G$2:$G$4001,Raw_Data!$E$2:$E$4001,E986),1),Raw_Data!G986)</f>
        <v>990.7</v>
      </c>
      <c r="H986" s="15">
        <f>Raw_Data!H986</f>
        <v>25.7</v>
      </c>
      <c r="I986" s="15">
        <f>Raw_Data!I986</f>
        <v>72.2</v>
      </c>
      <c r="J986" s="15">
        <f>Raw_Data!J986</f>
        <v>7.5</v>
      </c>
      <c r="K986" s="15">
        <f>Raw_Data!K986</f>
        <v>6.34</v>
      </c>
      <c r="L986" s="18">
        <f>IF(Raw_Data!L986="",ROUND(AVERAGEIFS(Raw_Data!$L$2:$L$4001,Raw_Data!$E$2:$E$4001,E986),1),Raw_Data!L986)</f>
        <v>36.299999999999997</v>
      </c>
      <c r="M986" s="15">
        <f>Raw_Data!M986</f>
        <v>155.4</v>
      </c>
      <c r="N986" s="15">
        <f>Raw_Data!N986</f>
        <v>56.2</v>
      </c>
      <c r="O986" s="15">
        <f>Raw_Data!O986</f>
        <v>119.8</v>
      </c>
      <c r="P986" s="15" t="str">
        <f>Raw_Data!P986</f>
        <v>Drip</v>
      </c>
      <c r="Q986" s="15">
        <f>Raw_Data!Q986</f>
        <v>170.5</v>
      </c>
      <c r="R986" s="15">
        <f>Raw_Data!R986</f>
        <v>4.63</v>
      </c>
      <c r="S986" s="15">
        <f>Raw_Data!S986</f>
        <v>0.72</v>
      </c>
      <c r="T986" s="18">
        <f>IF(Raw_Data!T986="",ROUND(AVERAGEIFS(Raw_Data!$T$2:$T$4001,Raw_Data!$E$2:$E$4001,E986,Raw_Data!$D$2:$D$4001,D986),2),IF(Raw_Data!T986&gt;INDEX(Cleaning_Reference!$F$6:$F$13,MATCH(D986,Cleaning_Reference!$A$6:$A$13,0)),INDEX(Cleaning_Reference!$F$6:$F$13,MATCH(D986,Cleaning_Reference!$A$6:$A$13,0)),Raw_Data!T986))</f>
        <v>2.08</v>
      </c>
      <c r="U986" s="15">
        <f>Raw_Data!U986</f>
        <v>12.44</v>
      </c>
      <c r="V986" s="15">
        <f>Raw_Data!V986</f>
        <v>54220</v>
      </c>
      <c r="W986" s="15">
        <f>Raw_Data!W986</f>
        <v>416198</v>
      </c>
      <c r="X986" s="15">
        <f>Raw_Data!X986</f>
        <v>674497</v>
      </c>
      <c r="Y986" s="15">
        <f>Raw_Data!Y986</f>
        <v>258299</v>
      </c>
      <c r="Z986" s="15">
        <f>Raw_Data!Z986</f>
        <v>2482</v>
      </c>
      <c r="AA986" s="15">
        <f>Raw_Data!AA986</f>
        <v>5.0119999999999996</v>
      </c>
      <c r="AB986" s="15">
        <f>Raw_Data!AB986</f>
        <v>65.8</v>
      </c>
      <c r="AC986" s="19" t="str">
        <f>IF(Raw_Data!G986="","Yes","No")</f>
        <v>No</v>
      </c>
      <c r="AD986" s="19" t="str">
        <f>IF(Raw_Data!L986="","Yes","No")</f>
        <v>No</v>
      </c>
      <c r="AE986" s="19" t="str">
        <f>IF(Raw_Data!T986="","Imputed",IF(Raw_Data!T986&gt;INDEX(Cleaning_Reference!$F$6:$F$13,MATCH(D986,Cleaning_Reference!$A$6:$A$13,0)),"Capped","Original"))</f>
        <v>Original</v>
      </c>
      <c r="AF986" s="21">
        <f t="shared" si="15"/>
        <v>12.44</v>
      </c>
    </row>
    <row r="987" spans="1:32" ht="15" customHeight="1" x14ac:dyDescent="0.3">
      <c r="A987" s="20" t="str">
        <f>Raw_Data!A987</f>
        <v>SF10986</v>
      </c>
      <c r="B987" s="15" t="str">
        <f>Raw_Data!B987</f>
        <v>Karnataka</v>
      </c>
      <c r="C987" s="15" t="str">
        <f>Raw_Data!C987</f>
        <v>Rajkot</v>
      </c>
      <c r="D987" s="15" t="str">
        <f>Raw_Data!D987</f>
        <v>Maize</v>
      </c>
      <c r="E987" s="15" t="str">
        <f>Raw_Data!E987</f>
        <v>Kharif</v>
      </c>
      <c r="F987" s="15">
        <f>Raw_Data!F987</f>
        <v>10.87</v>
      </c>
      <c r="G987" s="18">
        <f>IF(Raw_Data!G987="",ROUND(AVERAGEIFS(Raw_Data!$G$2:$G$4001,Raw_Data!$E$2:$E$4001,E987),1),Raw_Data!G987)</f>
        <v>926.4</v>
      </c>
      <c r="H987" s="15">
        <f>Raw_Data!H987</f>
        <v>31.7</v>
      </c>
      <c r="I987" s="15">
        <f>Raw_Data!I987</f>
        <v>63.8</v>
      </c>
      <c r="J987" s="15">
        <f>Raw_Data!J987</f>
        <v>7.6</v>
      </c>
      <c r="K987" s="15">
        <f>Raw_Data!K987</f>
        <v>6.19</v>
      </c>
      <c r="L987" s="18">
        <f>IF(Raw_Data!L987="",ROUND(AVERAGEIFS(Raw_Data!$L$2:$L$4001,Raw_Data!$E$2:$E$4001,E987),1),Raw_Data!L987)</f>
        <v>28</v>
      </c>
      <c r="M987" s="15">
        <f>Raw_Data!M987</f>
        <v>115.4</v>
      </c>
      <c r="N987" s="15">
        <f>Raw_Data!N987</f>
        <v>55.2</v>
      </c>
      <c r="O987" s="15">
        <f>Raw_Data!O987</f>
        <v>91.2</v>
      </c>
      <c r="P987" s="15" t="str">
        <f>Raw_Data!P987</f>
        <v>Flood</v>
      </c>
      <c r="Q987" s="15">
        <f>Raw_Data!Q987</f>
        <v>306.10000000000002</v>
      </c>
      <c r="R987" s="15">
        <f>Raw_Data!R987</f>
        <v>6.4</v>
      </c>
      <c r="S987" s="15">
        <f>Raw_Data!S987</f>
        <v>0.69</v>
      </c>
      <c r="T987" s="18">
        <f>IF(Raw_Data!T987="",ROUND(AVERAGEIFS(Raw_Data!$T$2:$T$4001,Raw_Data!$E$2:$E$4001,E987,Raw_Data!$D$2:$D$4001,D987),2),IF(Raw_Data!T987&gt;INDEX(Cleaning_Reference!$F$6:$F$13,MATCH(D987,Cleaning_Reference!$A$6:$A$13,0)),INDEX(Cleaning_Reference!$F$6:$F$13,MATCH(D987,Cleaning_Reference!$A$6:$A$13,0)),Raw_Data!T987))</f>
        <v>2.5499999999999998</v>
      </c>
      <c r="U987" s="15">
        <f>Raw_Data!U987</f>
        <v>27.72</v>
      </c>
      <c r="V987" s="15">
        <f>Raw_Data!V987</f>
        <v>21343</v>
      </c>
      <c r="W987" s="15">
        <f>Raw_Data!W987</f>
        <v>950262</v>
      </c>
      <c r="X987" s="15">
        <f>Raw_Data!X987</f>
        <v>591628</v>
      </c>
      <c r="Y987" s="15">
        <f>Raw_Data!Y987</f>
        <v>-358634</v>
      </c>
      <c r="Z987" s="15">
        <f>Raw_Data!Z987</f>
        <v>8263</v>
      </c>
      <c r="AA987" s="15">
        <f>Raw_Data!AA987</f>
        <v>3.355</v>
      </c>
      <c r="AB987" s="15">
        <f>Raw_Data!AB987</f>
        <v>49.8</v>
      </c>
      <c r="AC987" s="19" t="str">
        <f>IF(Raw_Data!G987="","Yes","No")</f>
        <v>No</v>
      </c>
      <c r="AD987" s="19" t="str">
        <f>IF(Raw_Data!L987="","Yes","No")</f>
        <v>No</v>
      </c>
      <c r="AE987" s="19" t="str">
        <f>IF(Raw_Data!T987="","Imputed",IF(Raw_Data!T987&gt;INDEX(Cleaning_Reference!$F$6:$F$13,MATCH(D987,Cleaning_Reference!$A$6:$A$13,0)),"Capped","Original"))</f>
        <v>Original</v>
      </c>
      <c r="AF987" s="21">
        <f t="shared" si="15"/>
        <v>27.72</v>
      </c>
    </row>
    <row r="988" spans="1:32" ht="15" customHeight="1" x14ac:dyDescent="0.3">
      <c r="A988" s="20" t="str">
        <f>Raw_Data!A988</f>
        <v>SF10987</v>
      </c>
      <c r="B988" s="15" t="str">
        <f>Raw_Data!B988</f>
        <v>Telangana</v>
      </c>
      <c r="C988" s="15" t="str">
        <f>Raw_Data!C988</f>
        <v>Erode</v>
      </c>
      <c r="D988" s="15" t="str">
        <f>Raw_Data!D988</f>
        <v>Rice</v>
      </c>
      <c r="E988" s="15" t="str">
        <f>Raw_Data!E988</f>
        <v>Rabi</v>
      </c>
      <c r="F988" s="15">
        <f>Raw_Data!F988</f>
        <v>7.07</v>
      </c>
      <c r="G988" s="18">
        <f>IF(Raw_Data!G988="",ROUND(AVERAGEIFS(Raw_Data!$G$2:$G$4001,Raw_Data!$E$2:$E$4001,E988),1),Raw_Data!G988)</f>
        <v>332.9</v>
      </c>
      <c r="H988" s="15">
        <f>Raw_Data!H988</f>
        <v>21.4</v>
      </c>
      <c r="I988" s="15">
        <f>Raw_Data!I988</f>
        <v>49.5</v>
      </c>
      <c r="J988" s="15">
        <f>Raw_Data!J988</f>
        <v>7.6</v>
      </c>
      <c r="K988" s="15">
        <f>Raw_Data!K988</f>
        <v>7.71</v>
      </c>
      <c r="L988" s="18">
        <f>IF(Raw_Data!L988="",ROUND(AVERAGEIFS(Raw_Data!$L$2:$L$4001,Raw_Data!$E$2:$E$4001,E988),1),Raw_Data!L988)</f>
        <v>21.2</v>
      </c>
      <c r="M988" s="15">
        <f>Raw_Data!M988</f>
        <v>89.8</v>
      </c>
      <c r="N988" s="15">
        <f>Raw_Data!N988</f>
        <v>68.2</v>
      </c>
      <c r="O988" s="15">
        <f>Raw_Data!O988</f>
        <v>59.2</v>
      </c>
      <c r="P988" s="15" t="str">
        <f>Raw_Data!P988</f>
        <v>Drip</v>
      </c>
      <c r="Q988" s="15">
        <f>Raw_Data!Q988</f>
        <v>204.8</v>
      </c>
      <c r="R988" s="15">
        <f>Raw_Data!R988</f>
        <v>3.9</v>
      </c>
      <c r="S988" s="15">
        <f>Raw_Data!S988</f>
        <v>0.93</v>
      </c>
      <c r="T988" s="18">
        <f>IF(Raw_Data!T988="",ROUND(AVERAGEIFS(Raw_Data!$T$2:$T$4001,Raw_Data!$E$2:$E$4001,E988,Raw_Data!$D$2:$D$4001,D988),2),IF(Raw_Data!T988&gt;INDEX(Cleaning_Reference!$F$6:$F$13,MATCH(D988,Cleaning_Reference!$A$6:$A$13,0)),INDEX(Cleaning_Reference!$F$6:$F$13,MATCH(D988,Cleaning_Reference!$A$6:$A$13,0)),Raw_Data!T988))</f>
        <v>0.79</v>
      </c>
      <c r="U988" s="15">
        <f>Raw_Data!U988</f>
        <v>5.59</v>
      </c>
      <c r="V988" s="15">
        <f>Raw_Data!V988</f>
        <v>24846</v>
      </c>
      <c r="W988" s="15">
        <f>Raw_Data!W988</f>
        <v>471010</v>
      </c>
      <c r="X988" s="15">
        <f>Raw_Data!X988</f>
        <v>138889</v>
      </c>
      <c r="Y988" s="15">
        <f>Raw_Data!Y988</f>
        <v>-332121</v>
      </c>
      <c r="Z988" s="15">
        <f>Raw_Data!Z988</f>
        <v>9090</v>
      </c>
      <c r="AA988" s="15">
        <f>Raw_Data!AA988</f>
        <v>0.61499999999999999</v>
      </c>
      <c r="AB988" s="15">
        <f>Raw_Data!AB988</f>
        <v>50.2</v>
      </c>
      <c r="AC988" s="19" t="str">
        <f>IF(Raw_Data!G988="","Yes","No")</f>
        <v>No</v>
      </c>
      <c r="AD988" s="19" t="str">
        <f>IF(Raw_Data!L988="","Yes","No")</f>
        <v>No</v>
      </c>
      <c r="AE988" s="19" t="str">
        <f>IF(Raw_Data!T988="","Imputed",IF(Raw_Data!T988&gt;INDEX(Cleaning_Reference!$F$6:$F$13,MATCH(D988,Cleaning_Reference!$A$6:$A$13,0)),"Capped","Original"))</f>
        <v>Original</v>
      </c>
      <c r="AF988" s="21">
        <f t="shared" si="15"/>
        <v>5.59</v>
      </c>
    </row>
    <row r="989" spans="1:32" ht="15" customHeight="1" x14ac:dyDescent="0.3">
      <c r="A989" s="20" t="str">
        <f>Raw_Data!A989</f>
        <v>SF10988</v>
      </c>
      <c r="B989" s="15" t="str">
        <f>Raw_Data!B989</f>
        <v>Andhra Pradesh</v>
      </c>
      <c r="C989" s="15" t="str">
        <f>Raw_Data!C989</f>
        <v>Ludhiana</v>
      </c>
      <c r="D989" s="15" t="str">
        <f>Raw_Data!D989</f>
        <v>Rice</v>
      </c>
      <c r="E989" s="15" t="str">
        <f>Raw_Data!E989</f>
        <v>Zaid</v>
      </c>
      <c r="F989" s="15">
        <f>Raw_Data!F989</f>
        <v>7.88</v>
      </c>
      <c r="G989" s="18">
        <f>IF(Raw_Data!G989="",ROUND(AVERAGEIFS(Raw_Data!$G$2:$G$4001,Raw_Data!$E$2:$E$4001,E989),1),Raw_Data!G989)</f>
        <v>435.8</v>
      </c>
      <c r="H989" s="15">
        <f>Raw_Data!H989</f>
        <v>34</v>
      </c>
      <c r="I989" s="15">
        <f>Raw_Data!I989</f>
        <v>50.4</v>
      </c>
      <c r="J989" s="15">
        <f>Raw_Data!J989</f>
        <v>7.2</v>
      </c>
      <c r="K989" s="15">
        <f>Raw_Data!K989</f>
        <v>6.3</v>
      </c>
      <c r="L989" s="18">
        <f>IF(Raw_Data!L989="",ROUND(AVERAGEIFS(Raw_Data!$L$2:$L$4001,Raw_Data!$E$2:$E$4001,E989),1),Raw_Data!L989)</f>
        <v>12.2</v>
      </c>
      <c r="M989" s="15">
        <f>Raw_Data!M989</f>
        <v>79.5</v>
      </c>
      <c r="N989" s="15">
        <f>Raw_Data!N989</f>
        <v>57.8</v>
      </c>
      <c r="O989" s="15">
        <f>Raw_Data!O989</f>
        <v>119.1</v>
      </c>
      <c r="P989" s="15" t="str">
        <f>Raw_Data!P989</f>
        <v>Drip</v>
      </c>
      <c r="Q989" s="15">
        <f>Raw_Data!Q989</f>
        <v>254.1</v>
      </c>
      <c r="R989" s="15">
        <f>Raw_Data!R989</f>
        <v>3.46</v>
      </c>
      <c r="S989" s="15">
        <f>Raw_Data!S989</f>
        <v>0.7</v>
      </c>
      <c r="T989" s="18">
        <f>IF(Raw_Data!T989="",ROUND(AVERAGEIFS(Raw_Data!$T$2:$T$4001,Raw_Data!$E$2:$E$4001,E989,Raw_Data!$D$2:$D$4001,D989),2),IF(Raw_Data!T989&gt;INDEX(Cleaning_Reference!$F$6:$F$13,MATCH(D989,Cleaning_Reference!$A$6:$A$13,0)),INDEX(Cleaning_Reference!$F$6:$F$13,MATCH(D989,Cleaning_Reference!$A$6:$A$13,0)),Raw_Data!T989))</f>
        <v>2.2999999999999998</v>
      </c>
      <c r="U989" s="15">
        <f>Raw_Data!U989</f>
        <v>18.12</v>
      </c>
      <c r="V989" s="15">
        <f>Raw_Data!V989</f>
        <v>22982</v>
      </c>
      <c r="W989" s="15">
        <f>Raw_Data!W989</f>
        <v>459565</v>
      </c>
      <c r="X989" s="15">
        <f>Raw_Data!X989</f>
        <v>416434</v>
      </c>
      <c r="Y989" s="15">
        <f>Raw_Data!Y989</f>
        <v>-43131</v>
      </c>
      <c r="Z989" s="15">
        <f>Raw_Data!Z989</f>
        <v>11434</v>
      </c>
      <c r="AA989" s="15">
        <f>Raw_Data!AA989</f>
        <v>1.585</v>
      </c>
      <c r="AB989" s="15">
        <f>Raw_Data!AB989</f>
        <v>52.5</v>
      </c>
      <c r="AC989" s="19" t="str">
        <f>IF(Raw_Data!G989="","Yes","No")</f>
        <v>No</v>
      </c>
      <c r="AD989" s="19" t="str">
        <f>IF(Raw_Data!L989="","Yes","No")</f>
        <v>No</v>
      </c>
      <c r="AE989" s="19" t="str">
        <f>IF(Raw_Data!T989="","Imputed",IF(Raw_Data!T989&gt;INDEX(Cleaning_Reference!$F$6:$F$13,MATCH(D989,Cleaning_Reference!$A$6:$A$13,0)),"Capped","Original"))</f>
        <v>Original</v>
      </c>
      <c r="AF989" s="21">
        <f t="shared" si="15"/>
        <v>18.12</v>
      </c>
    </row>
    <row r="990" spans="1:32" ht="15" customHeight="1" x14ac:dyDescent="0.3">
      <c r="A990" s="20" t="str">
        <f>Raw_Data!A990</f>
        <v>SF10989</v>
      </c>
      <c r="B990" s="15" t="str">
        <f>Raw_Data!B990</f>
        <v>Tamil Nadu</v>
      </c>
      <c r="C990" s="15" t="str">
        <f>Raw_Data!C990</f>
        <v>Warangal</v>
      </c>
      <c r="D990" s="15" t="str">
        <f>Raw_Data!D990</f>
        <v>Groundnut</v>
      </c>
      <c r="E990" s="15" t="str">
        <f>Raw_Data!E990</f>
        <v>Kharif</v>
      </c>
      <c r="F990" s="15">
        <f>Raw_Data!F990</f>
        <v>14.82</v>
      </c>
      <c r="G990" s="18">
        <f>IF(Raw_Data!G990="",ROUND(AVERAGEIFS(Raw_Data!$G$2:$G$4001,Raw_Data!$E$2:$E$4001,E990),1),Raw_Data!G990)</f>
        <v>1202.2</v>
      </c>
      <c r="H990" s="15">
        <f>Raw_Data!H990</f>
        <v>29.9</v>
      </c>
      <c r="I990" s="15">
        <f>Raw_Data!I990</f>
        <v>71</v>
      </c>
      <c r="J990" s="15">
        <f>Raw_Data!J990</f>
        <v>6.7</v>
      </c>
      <c r="K990" s="15">
        <f>Raw_Data!K990</f>
        <v>6.29</v>
      </c>
      <c r="L990" s="18">
        <f>IF(Raw_Data!L990="",ROUND(AVERAGEIFS(Raw_Data!$L$2:$L$4001,Raw_Data!$E$2:$E$4001,E990),1),Raw_Data!L990)</f>
        <v>25.3</v>
      </c>
      <c r="M990" s="15">
        <f>Raw_Data!M990</f>
        <v>140.69999999999999</v>
      </c>
      <c r="N990" s="15">
        <f>Raw_Data!N990</f>
        <v>30.8</v>
      </c>
      <c r="O990" s="15">
        <f>Raw_Data!O990</f>
        <v>92.9</v>
      </c>
      <c r="P990" s="15" t="str">
        <f>Raw_Data!P990</f>
        <v>Sprinkler</v>
      </c>
      <c r="Q990" s="15">
        <f>Raw_Data!Q990</f>
        <v>180.7</v>
      </c>
      <c r="R990" s="15">
        <f>Raw_Data!R990</f>
        <v>5.39</v>
      </c>
      <c r="S990" s="15">
        <f>Raw_Data!S990</f>
        <v>0.91</v>
      </c>
      <c r="T990" s="18">
        <f>IF(Raw_Data!T990="",ROUND(AVERAGEIFS(Raw_Data!$T$2:$T$4001,Raw_Data!$E$2:$E$4001,E990,Raw_Data!$D$2:$D$4001,D990),2),IF(Raw_Data!T990&gt;INDEX(Cleaning_Reference!$F$6:$F$13,MATCH(D990,Cleaning_Reference!$A$6:$A$13,0)),INDEX(Cleaning_Reference!$F$6:$F$13,MATCH(D990,Cleaning_Reference!$A$6:$A$13,0)),Raw_Data!T990))</f>
        <v>1.44</v>
      </c>
      <c r="U990" s="15">
        <f>Raw_Data!U990</f>
        <v>21.34</v>
      </c>
      <c r="V990" s="15">
        <f>Raw_Data!V990</f>
        <v>52715</v>
      </c>
      <c r="W990" s="15">
        <f>Raw_Data!W990</f>
        <v>1056669</v>
      </c>
      <c r="X990" s="15">
        <f>Raw_Data!X990</f>
        <v>1124938</v>
      </c>
      <c r="Y990" s="15">
        <f>Raw_Data!Y990</f>
        <v>68269</v>
      </c>
      <c r="Z990" s="15">
        <f>Raw_Data!Z990</f>
        <v>7848</v>
      </c>
      <c r="AA990" s="15">
        <f>Raw_Data!AA990</f>
        <v>2.7189999999999999</v>
      </c>
      <c r="AB990" s="15">
        <f>Raw_Data!AB990</f>
        <v>61.6</v>
      </c>
      <c r="AC990" s="19" t="str">
        <f>IF(Raw_Data!G990="","Yes","No")</f>
        <v>No</v>
      </c>
      <c r="AD990" s="19" t="str">
        <f>IF(Raw_Data!L990="","Yes","No")</f>
        <v>No</v>
      </c>
      <c r="AE990" s="19" t="str">
        <f>IF(Raw_Data!T990="","Imputed",IF(Raw_Data!T990&gt;INDEX(Cleaning_Reference!$F$6:$F$13,MATCH(D990,Cleaning_Reference!$A$6:$A$13,0)),"Capped","Original"))</f>
        <v>Original</v>
      </c>
      <c r="AF990" s="21">
        <f t="shared" si="15"/>
        <v>21.34</v>
      </c>
    </row>
    <row r="991" spans="1:32" ht="15" customHeight="1" x14ac:dyDescent="0.3">
      <c r="A991" s="20" t="str">
        <f>Raw_Data!A991</f>
        <v>SF10990</v>
      </c>
      <c r="B991" s="15" t="str">
        <f>Raw_Data!B991</f>
        <v>Telangana</v>
      </c>
      <c r="C991" s="15" t="str">
        <f>Raw_Data!C991</f>
        <v>Nashik</v>
      </c>
      <c r="D991" s="15" t="str">
        <f>Raw_Data!D991</f>
        <v>Maize</v>
      </c>
      <c r="E991" s="15" t="str">
        <f>Raw_Data!E991</f>
        <v>Kharif</v>
      </c>
      <c r="F991" s="15">
        <f>Raw_Data!F991</f>
        <v>10.38</v>
      </c>
      <c r="G991" s="18">
        <f>IF(Raw_Data!G991="",ROUND(AVERAGEIFS(Raw_Data!$G$2:$G$4001,Raw_Data!$E$2:$E$4001,E991),1),Raw_Data!G991)</f>
        <v>765.3</v>
      </c>
      <c r="H991" s="15">
        <f>Raw_Data!H991</f>
        <v>32.799999999999997</v>
      </c>
      <c r="I991" s="15">
        <f>Raw_Data!I991</f>
        <v>71.8</v>
      </c>
      <c r="J991" s="15">
        <f>Raw_Data!J991</f>
        <v>6.5</v>
      </c>
      <c r="K991" s="15">
        <f>Raw_Data!K991</f>
        <v>7.9</v>
      </c>
      <c r="L991" s="18">
        <f>IF(Raw_Data!L991="",ROUND(AVERAGEIFS(Raw_Data!$L$2:$L$4001,Raw_Data!$E$2:$E$4001,E991),1),Raw_Data!L991)</f>
        <v>26.3</v>
      </c>
      <c r="M991" s="15">
        <f>Raw_Data!M991</f>
        <v>142.19999999999999</v>
      </c>
      <c r="N991" s="15">
        <f>Raw_Data!N991</f>
        <v>40.9</v>
      </c>
      <c r="O991" s="15">
        <f>Raw_Data!O991</f>
        <v>98.7</v>
      </c>
      <c r="P991" s="15" t="str">
        <f>Raw_Data!P991</f>
        <v>Drip</v>
      </c>
      <c r="Q991" s="15">
        <f>Raw_Data!Q991</f>
        <v>41.7</v>
      </c>
      <c r="R991" s="15">
        <f>Raw_Data!R991</f>
        <v>7.67</v>
      </c>
      <c r="S991" s="15">
        <f>Raw_Data!S991</f>
        <v>0.8</v>
      </c>
      <c r="T991" s="18">
        <f>IF(Raw_Data!T991="",ROUND(AVERAGEIFS(Raw_Data!$T$2:$T$4001,Raw_Data!$E$2:$E$4001,E991,Raw_Data!$D$2:$D$4001,D991),2),IF(Raw_Data!T991&gt;INDEX(Cleaning_Reference!$F$6:$F$13,MATCH(D991,Cleaning_Reference!$A$6:$A$13,0)),INDEX(Cleaning_Reference!$F$6:$F$13,MATCH(D991,Cleaning_Reference!$A$6:$A$13,0)),Raw_Data!T991))</f>
        <v>0.79</v>
      </c>
      <c r="U991" s="15">
        <f>Raw_Data!U991</f>
        <v>8.1999999999999993</v>
      </c>
      <c r="V991" s="15">
        <f>Raw_Data!V991</f>
        <v>21782</v>
      </c>
      <c r="W991" s="15">
        <f>Raw_Data!W991</f>
        <v>642733</v>
      </c>
      <c r="X991" s="15">
        <f>Raw_Data!X991</f>
        <v>178612</v>
      </c>
      <c r="Y991" s="15">
        <f>Raw_Data!Y991</f>
        <v>-464121</v>
      </c>
      <c r="Z991" s="15">
        <f>Raw_Data!Z991</f>
        <v>5691</v>
      </c>
      <c r="AA991" s="15">
        <f>Raw_Data!AA991</f>
        <v>1.4410000000000001</v>
      </c>
      <c r="AB991" s="15">
        <f>Raw_Data!AB991</f>
        <v>56.3</v>
      </c>
      <c r="AC991" s="19" t="str">
        <f>IF(Raw_Data!G991="","Yes","No")</f>
        <v>No</v>
      </c>
      <c r="AD991" s="19" t="str">
        <f>IF(Raw_Data!L991="","Yes","No")</f>
        <v>No</v>
      </c>
      <c r="AE991" s="19" t="str">
        <f>IF(Raw_Data!T991="","Imputed",IF(Raw_Data!T991&gt;INDEX(Cleaning_Reference!$F$6:$F$13,MATCH(D991,Cleaning_Reference!$A$6:$A$13,0)),"Capped","Original"))</f>
        <v>Original</v>
      </c>
      <c r="AF991" s="21">
        <f t="shared" si="15"/>
        <v>8.1999999999999993</v>
      </c>
    </row>
    <row r="992" spans="1:32" ht="15" customHeight="1" x14ac:dyDescent="0.3">
      <c r="A992" s="20" t="str">
        <f>Raw_Data!A992</f>
        <v>SF10991</v>
      </c>
      <c r="B992" s="15" t="str">
        <f>Raw_Data!B992</f>
        <v>Madhya Pradesh</v>
      </c>
      <c r="C992" s="15" t="str">
        <f>Raw_Data!C992</f>
        <v>Rajkot</v>
      </c>
      <c r="D992" s="15" t="str">
        <f>Raw_Data!D992</f>
        <v>Sugarcane</v>
      </c>
      <c r="E992" s="15" t="str">
        <f>Raw_Data!E992</f>
        <v>Rabi</v>
      </c>
      <c r="F992" s="15">
        <f>Raw_Data!F992</f>
        <v>13.18</v>
      </c>
      <c r="G992" s="18">
        <f>IF(Raw_Data!G992="",ROUND(AVERAGEIFS(Raw_Data!$G$2:$G$4001,Raw_Data!$E$2:$E$4001,E992),1),Raw_Data!G992)</f>
        <v>449.1</v>
      </c>
      <c r="H992" s="15">
        <f>Raw_Data!H992</f>
        <v>22.3</v>
      </c>
      <c r="I992" s="15">
        <f>Raw_Data!I992</f>
        <v>68.5</v>
      </c>
      <c r="J992" s="15">
        <f>Raw_Data!J992</f>
        <v>7.4</v>
      </c>
      <c r="K992" s="15">
        <f>Raw_Data!K992</f>
        <v>6.38</v>
      </c>
      <c r="L992" s="18">
        <f>IF(Raw_Data!L992="",ROUND(AVERAGEIFS(Raw_Data!$L$2:$L$4001,Raw_Data!$E$2:$E$4001,E992),1),Raw_Data!L992)</f>
        <v>28.8</v>
      </c>
      <c r="M992" s="15">
        <f>Raw_Data!M992</f>
        <v>119.2</v>
      </c>
      <c r="N992" s="15">
        <f>Raw_Data!N992</f>
        <v>59.7</v>
      </c>
      <c r="O992" s="15">
        <f>Raw_Data!O992</f>
        <v>83.6</v>
      </c>
      <c r="P992" s="15" t="str">
        <f>Raw_Data!P992</f>
        <v>Drip</v>
      </c>
      <c r="Q992" s="15">
        <f>Raw_Data!Q992</f>
        <v>159.9</v>
      </c>
      <c r="R992" s="15">
        <f>Raw_Data!R992</f>
        <v>3.74</v>
      </c>
      <c r="S992" s="15">
        <f>Raw_Data!S992</f>
        <v>0.76</v>
      </c>
      <c r="T992" s="18">
        <f>IF(Raw_Data!T992="",ROUND(AVERAGEIFS(Raw_Data!$T$2:$T$4001,Raw_Data!$E$2:$E$4001,E992,Raw_Data!$D$2:$D$4001,D992),2),IF(Raw_Data!T992&gt;INDEX(Cleaning_Reference!$F$6:$F$13,MATCH(D992,Cleaning_Reference!$A$6:$A$13,0)),INDEX(Cleaning_Reference!$F$6:$F$13,MATCH(D992,Cleaning_Reference!$A$6:$A$13,0)),Raw_Data!T992))</f>
        <v>53.23</v>
      </c>
      <c r="U992" s="15">
        <f>Raw_Data!U992</f>
        <v>701.57</v>
      </c>
      <c r="V992" s="15">
        <f>Raw_Data!V992</f>
        <v>3227</v>
      </c>
      <c r="W992" s="15">
        <f>Raw_Data!W992</f>
        <v>951640</v>
      </c>
      <c r="X992" s="15">
        <f>Raw_Data!X992</f>
        <v>2263966</v>
      </c>
      <c r="Y992" s="15">
        <f>Raw_Data!Y992</f>
        <v>1312326</v>
      </c>
      <c r="Z992" s="15">
        <f>Raw_Data!Z992</f>
        <v>20567</v>
      </c>
      <c r="AA992" s="15">
        <f>Raw_Data!AA992</f>
        <v>34.110999999999997</v>
      </c>
      <c r="AB992" s="15">
        <f>Raw_Data!AB992</f>
        <v>39.9</v>
      </c>
      <c r="AC992" s="19" t="str">
        <f>IF(Raw_Data!G992="","Yes","No")</f>
        <v>No</v>
      </c>
      <c r="AD992" s="19" t="str">
        <f>IF(Raw_Data!L992="","Yes","No")</f>
        <v>No</v>
      </c>
      <c r="AE992" s="19" t="str">
        <f>IF(Raw_Data!T992="","Imputed",IF(Raw_Data!T992&gt;INDEX(Cleaning_Reference!$F$6:$F$13,MATCH(D992,Cleaning_Reference!$A$6:$A$13,0)),"Capped","Original"))</f>
        <v>Original</v>
      </c>
      <c r="AF992" s="21">
        <f t="shared" si="15"/>
        <v>701.57</v>
      </c>
    </row>
    <row r="993" spans="1:32" ht="15" customHeight="1" x14ac:dyDescent="0.3">
      <c r="A993" s="20" t="str">
        <f>Raw_Data!A993</f>
        <v>SF10992</v>
      </c>
      <c r="B993" s="15" t="str">
        <f>Raw_Data!B993</f>
        <v>Telangana</v>
      </c>
      <c r="C993" s="15" t="str">
        <f>Raw_Data!C993</f>
        <v>Ludhiana</v>
      </c>
      <c r="D993" s="15" t="str">
        <f>Raw_Data!D993</f>
        <v>Groundnut</v>
      </c>
      <c r="E993" s="15" t="str">
        <f>Raw_Data!E993</f>
        <v>Kharif</v>
      </c>
      <c r="F993" s="15">
        <f>Raw_Data!F993</f>
        <v>5.87</v>
      </c>
      <c r="G993" s="18">
        <f>IF(Raw_Data!G993="",ROUND(AVERAGEIFS(Raw_Data!$G$2:$G$4001,Raw_Data!$E$2:$E$4001,E993),1),Raw_Data!G993)</f>
        <v>676.2</v>
      </c>
      <c r="H993" s="15">
        <f>Raw_Data!H993</f>
        <v>32.200000000000003</v>
      </c>
      <c r="I993" s="15">
        <f>Raw_Data!I993</f>
        <v>55.4</v>
      </c>
      <c r="J993" s="15">
        <f>Raw_Data!J993</f>
        <v>7.9</v>
      </c>
      <c r="K993" s="15">
        <f>Raw_Data!K993</f>
        <v>6.91</v>
      </c>
      <c r="L993" s="18">
        <f>IF(Raw_Data!L993="",ROUND(AVERAGEIFS(Raw_Data!$L$2:$L$4001,Raw_Data!$E$2:$E$4001,E993),1),Raw_Data!L993)</f>
        <v>25.8</v>
      </c>
      <c r="M993" s="15">
        <f>Raw_Data!M993</f>
        <v>78.3</v>
      </c>
      <c r="N993" s="15">
        <f>Raw_Data!N993</f>
        <v>38.9</v>
      </c>
      <c r="O993" s="15">
        <f>Raw_Data!O993</f>
        <v>62.8</v>
      </c>
      <c r="P993" s="15" t="str">
        <f>Raw_Data!P993</f>
        <v>Flood</v>
      </c>
      <c r="Q993" s="15">
        <f>Raw_Data!Q993</f>
        <v>180.9</v>
      </c>
      <c r="R993" s="15">
        <f>Raw_Data!R993</f>
        <v>4.08</v>
      </c>
      <c r="S993" s="15">
        <f>Raw_Data!S993</f>
        <v>0.72</v>
      </c>
      <c r="T993" s="18">
        <f>IF(Raw_Data!T993="",ROUND(AVERAGEIFS(Raw_Data!$T$2:$T$4001,Raw_Data!$E$2:$E$4001,E993,Raw_Data!$D$2:$D$4001,D993),2),IF(Raw_Data!T993&gt;INDEX(Cleaning_Reference!$F$6:$F$13,MATCH(D993,Cleaning_Reference!$A$6:$A$13,0)),INDEX(Cleaning_Reference!$F$6:$F$13,MATCH(D993,Cleaning_Reference!$A$6:$A$13,0)),Raw_Data!T993))</f>
        <v>1.83</v>
      </c>
      <c r="U993" s="15">
        <f>Raw_Data!U993</f>
        <v>10.74</v>
      </c>
      <c r="V993" s="15">
        <f>Raw_Data!V993</f>
        <v>55602</v>
      </c>
      <c r="W993" s="15">
        <f>Raw_Data!W993</f>
        <v>424500</v>
      </c>
      <c r="X993" s="15">
        <f>Raw_Data!X993</f>
        <v>597165</v>
      </c>
      <c r="Y993" s="15">
        <f>Raw_Data!Y993</f>
        <v>172665</v>
      </c>
      <c r="Z993" s="15">
        <f>Raw_Data!Z993</f>
        <v>3335</v>
      </c>
      <c r="AA993" s="15">
        <f>Raw_Data!AA993</f>
        <v>3.22</v>
      </c>
      <c r="AB993" s="15">
        <f>Raw_Data!AB993</f>
        <v>50.6</v>
      </c>
      <c r="AC993" s="19" t="str">
        <f>IF(Raw_Data!G993="","Yes","No")</f>
        <v>No</v>
      </c>
      <c r="AD993" s="19" t="str">
        <f>IF(Raw_Data!L993="","Yes","No")</f>
        <v>No</v>
      </c>
      <c r="AE993" s="19" t="str">
        <f>IF(Raw_Data!T993="","Imputed",IF(Raw_Data!T993&gt;INDEX(Cleaning_Reference!$F$6:$F$13,MATCH(D993,Cleaning_Reference!$A$6:$A$13,0)),"Capped","Original"))</f>
        <v>Original</v>
      </c>
      <c r="AF993" s="21">
        <f t="shared" si="15"/>
        <v>10.74</v>
      </c>
    </row>
    <row r="994" spans="1:32" ht="15" customHeight="1" x14ac:dyDescent="0.3">
      <c r="A994" s="20" t="str">
        <f>Raw_Data!A994</f>
        <v>SF10993</v>
      </c>
      <c r="B994" s="15" t="str">
        <f>Raw_Data!B994</f>
        <v>Karnataka</v>
      </c>
      <c r="C994" s="15" t="str">
        <f>Raw_Data!C994</f>
        <v>Rajkot</v>
      </c>
      <c r="D994" s="15" t="str">
        <f>Raw_Data!D994</f>
        <v>Rice</v>
      </c>
      <c r="E994" s="15" t="str">
        <f>Raw_Data!E994</f>
        <v>Rabi</v>
      </c>
      <c r="F994" s="15">
        <f>Raw_Data!F994</f>
        <v>5.21</v>
      </c>
      <c r="G994" s="18">
        <f>IF(Raw_Data!G994="",ROUND(AVERAGEIFS(Raw_Data!$G$2:$G$4001,Raw_Data!$E$2:$E$4001,E994),1),Raw_Data!G994)</f>
        <v>563.1</v>
      </c>
      <c r="H994" s="15">
        <f>Raw_Data!H994</f>
        <v>24</v>
      </c>
      <c r="I994" s="15">
        <f>Raw_Data!I994</f>
        <v>58.8</v>
      </c>
      <c r="J994" s="15">
        <f>Raw_Data!J994</f>
        <v>8.6</v>
      </c>
      <c r="K994" s="15">
        <f>Raw_Data!K994</f>
        <v>5.57</v>
      </c>
      <c r="L994" s="18">
        <f>IF(Raw_Data!L994="",ROUND(AVERAGEIFS(Raw_Data!$L$2:$L$4001,Raw_Data!$E$2:$E$4001,E994),1),Raw_Data!L994)</f>
        <v>30.4</v>
      </c>
      <c r="M994" s="15">
        <f>Raw_Data!M994</f>
        <v>134.9</v>
      </c>
      <c r="N994" s="15">
        <f>Raw_Data!N994</f>
        <v>82.2</v>
      </c>
      <c r="O994" s="15">
        <f>Raw_Data!O994</f>
        <v>145.4</v>
      </c>
      <c r="P994" s="15" t="str">
        <f>Raw_Data!P994</f>
        <v>Drip</v>
      </c>
      <c r="Q994" s="15">
        <f>Raw_Data!Q994</f>
        <v>162.4</v>
      </c>
      <c r="R994" s="15">
        <f>Raw_Data!R994</f>
        <v>4.8499999999999996</v>
      </c>
      <c r="S994" s="15">
        <f>Raw_Data!S994</f>
        <v>0.67</v>
      </c>
      <c r="T994" s="18">
        <f>IF(Raw_Data!T994="",ROUND(AVERAGEIFS(Raw_Data!$T$2:$T$4001,Raw_Data!$E$2:$E$4001,E994,Raw_Data!$D$2:$D$4001,D994),2),IF(Raw_Data!T994&gt;INDEX(Cleaning_Reference!$F$6:$F$13,MATCH(D994,Cleaning_Reference!$A$6:$A$13,0)),INDEX(Cleaning_Reference!$F$6:$F$13,MATCH(D994,Cleaning_Reference!$A$6:$A$13,0)),Raw_Data!T994))</f>
        <v>0.9</v>
      </c>
      <c r="U994" s="15">
        <f>Raw_Data!U994</f>
        <v>4.6900000000000004</v>
      </c>
      <c r="V994" s="15">
        <f>Raw_Data!V994</f>
        <v>21630</v>
      </c>
      <c r="W994" s="15">
        <f>Raw_Data!W994</f>
        <v>378587</v>
      </c>
      <c r="X994" s="15">
        <f>Raw_Data!X994</f>
        <v>101445</v>
      </c>
      <c r="Y994" s="15">
        <f>Raw_Data!Y994</f>
        <v>-277142</v>
      </c>
      <c r="Z994" s="15">
        <f>Raw_Data!Z994</f>
        <v>7608</v>
      </c>
      <c r="AA994" s="15">
        <f>Raw_Data!AA994</f>
        <v>0.61599999999999999</v>
      </c>
      <c r="AB994" s="15">
        <f>Raw_Data!AB994</f>
        <v>54.5</v>
      </c>
      <c r="AC994" s="19" t="str">
        <f>IF(Raw_Data!G994="","Yes","No")</f>
        <v>No</v>
      </c>
      <c r="AD994" s="19" t="str">
        <f>IF(Raw_Data!L994="","Yes","No")</f>
        <v>No</v>
      </c>
      <c r="AE994" s="19" t="str">
        <f>IF(Raw_Data!T994="","Imputed",IF(Raw_Data!T994&gt;INDEX(Cleaning_Reference!$F$6:$F$13,MATCH(D994,Cleaning_Reference!$A$6:$A$13,0)),"Capped","Original"))</f>
        <v>Original</v>
      </c>
      <c r="AF994" s="21">
        <f t="shared" si="15"/>
        <v>4.6900000000000004</v>
      </c>
    </row>
    <row r="995" spans="1:32" ht="15" customHeight="1" x14ac:dyDescent="0.3">
      <c r="A995" s="20" t="str">
        <f>Raw_Data!A995</f>
        <v>SF10994</v>
      </c>
      <c r="B995" s="15" t="str">
        <f>Raw_Data!B995</f>
        <v>Madhya Pradesh</v>
      </c>
      <c r="C995" s="15" t="str">
        <f>Raw_Data!C995</f>
        <v>Indore</v>
      </c>
      <c r="D995" s="15" t="str">
        <f>Raw_Data!D995</f>
        <v>Rice</v>
      </c>
      <c r="E995" s="15" t="str">
        <f>Raw_Data!E995</f>
        <v>Rabi</v>
      </c>
      <c r="F995" s="15">
        <f>Raw_Data!F995</f>
        <v>4.18</v>
      </c>
      <c r="G995" s="18">
        <f>IF(Raw_Data!G995="",ROUND(AVERAGEIFS(Raw_Data!$G$2:$G$4001,Raw_Data!$E$2:$E$4001,E995),1),Raw_Data!G995)</f>
        <v>568.9</v>
      </c>
      <c r="H995" s="15">
        <f>Raw_Data!H995</f>
        <v>22.6</v>
      </c>
      <c r="I995" s="15">
        <f>Raw_Data!I995</f>
        <v>61.6</v>
      </c>
      <c r="J995" s="15">
        <f>Raw_Data!J995</f>
        <v>6.8</v>
      </c>
      <c r="K995" s="15">
        <f>Raw_Data!K995</f>
        <v>6.53</v>
      </c>
      <c r="L995" s="18">
        <f>IF(Raw_Data!L995="",ROUND(AVERAGEIFS(Raw_Data!$L$2:$L$4001,Raw_Data!$E$2:$E$4001,E995),1),Raw_Data!L995)</f>
        <v>20.3</v>
      </c>
      <c r="M995" s="15">
        <f>Raw_Data!M995</f>
        <v>74.5</v>
      </c>
      <c r="N995" s="15">
        <f>Raw_Data!N995</f>
        <v>89.2</v>
      </c>
      <c r="O995" s="15">
        <f>Raw_Data!O995</f>
        <v>111.1</v>
      </c>
      <c r="P995" s="15" t="str">
        <f>Raw_Data!P995</f>
        <v>Flood</v>
      </c>
      <c r="Q995" s="15">
        <f>Raw_Data!Q995</f>
        <v>147.9</v>
      </c>
      <c r="R995" s="15">
        <f>Raw_Data!R995</f>
        <v>9.4700000000000006</v>
      </c>
      <c r="S995" s="15">
        <f>Raw_Data!S995</f>
        <v>0.8</v>
      </c>
      <c r="T995" s="18">
        <f>IF(Raw_Data!T995="",ROUND(AVERAGEIFS(Raw_Data!$T$2:$T$4001,Raw_Data!$E$2:$E$4001,E995,Raw_Data!$D$2:$D$4001,D995),2),IF(Raw_Data!T995&gt;INDEX(Cleaning_Reference!$F$6:$F$13,MATCH(D995,Cleaning_Reference!$A$6:$A$13,0)),INDEX(Cleaning_Reference!$F$6:$F$13,MATCH(D995,Cleaning_Reference!$A$6:$A$13,0)),Raw_Data!T995))</f>
        <v>3.1</v>
      </c>
      <c r="U995" s="15">
        <f>Raw_Data!U995</f>
        <v>12.96</v>
      </c>
      <c r="V995" s="15">
        <f>Raw_Data!V995</f>
        <v>24282</v>
      </c>
      <c r="W995" s="15">
        <f>Raw_Data!W995</f>
        <v>296644</v>
      </c>
      <c r="X995" s="15">
        <f>Raw_Data!X995</f>
        <v>314695</v>
      </c>
      <c r="Y995" s="15">
        <f>Raw_Data!Y995</f>
        <v>18051</v>
      </c>
      <c r="Z995" s="15">
        <f>Raw_Data!Z995</f>
        <v>8124</v>
      </c>
      <c r="AA995" s="15">
        <f>Raw_Data!AA995</f>
        <v>1.595</v>
      </c>
      <c r="AB995" s="15">
        <f>Raw_Data!AB995</f>
        <v>25.3</v>
      </c>
      <c r="AC995" s="19" t="str">
        <f>IF(Raw_Data!G995="","Yes","No")</f>
        <v>No</v>
      </c>
      <c r="AD995" s="19" t="str">
        <f>IF(Raw_Data!L995="","Yes","No")</f>
        <v>No</v>
      </c>
      <c r="AE995" s="19" t="str">
        <f>IF(Raw_Data!T995="","Imputed",IF(Raw_Data!T995&gt;INDEX(Cleaning_Reference!$F$6:$F$13,MATCH(D995,Cleaning_Reference!$A$6:$A$13,0)),"Capped","Original"))</f>
        <v>Original</v>
      </c>
      <c r="AF995" s="21">
        <f t="shared" si="15"/>
        <v>12.96</v>
      </c>
    </row>
    <row r="996" spans="1:32" ht="15" customHeight="1" x14ac:dyDescent="0.3">
      <c r="A996" s="20" t="str">
        <f>Raw_Data!A996</f>
        <v>SF10995</v>
      </c>
      <c r="B996" s="15" t="str">
        <f>Raw_Data!B996</f>
        <v>Tamil Nadu</v>
      </c>
      <c r="C996" s="15" t="str">
        <f>Raw_Data!C996</f>
        <v>Rajkot</v>
      </c>
      <c r="D996" s="15" t="str">
        <f>Raw_Data!D996</f>
        <v>Wheat</v>
      </c>
      <c r="E996" s="15" t="str">
        <f>Raw_Data!E996</f>
        <v>Rabi</v>
      </c>
      <c r="F996" s="15">
        <f>Raw_Data!F996</f>
        <v>0.5</v>
      </c>
      <c r="G996" s="18">
        <f>IF(Raw_Data!G996="",ROUND(AVERAGEIFS(Raw_Data!$G$2:$G$4001,Raw_Data!$E$2:$E$4001,E996),1),Raw_Data!G996)</f>
        <v>300.10000000000002</v>
      </c>
      <c r="H996" s="15">
        <f>Raw_Data!H996</f>
        <v>22.8</v>
      </c>
      <c r="I996" s="15">
        <f>Raw_Data!I996</f>
        <v>53.9</v>
      </c>
      <c r="J996" s="15">
        <f>Raw_Data!J996</f>
        <v>7.5</v>
      </c>
      <c r="K996" s="15">
        <f>Raw_Data!K996</f>
        <v>7.04</v>
      </c>
      <c r="L996" s="18">
        <f>IF(Raw_Data!L996="",ROUND(AVERAGEIFS(Raw_Data!$L$2:$L$4001,Raw_Data!$E$2:$E$4001,E996),1),Raw_Data!L996)</f>
        <v>22.2</v>
      </c>
      <c r="M996" s="15">
        <f>Raw_Data!M996</f>
        <v>118.6</v>
      </c>
      <c r="N996" s="15">
        <f>Raw_Data!N996</f>
        <v>55.8</v>
      </c>
      <c r="O996" s="15">
        <f>Raw_Data!O996</f>
        <v>131.30000000000001</v>
      </c>
      <c r="P996" s="15" t="str">
        <f>Raw_Data!P996</f>
        <v>Sprinkler</v>
      </c>
      <c r="Q996" s="15">
        <f>Raw_Data!Q996</f>
        <v>160.6</v>
      </c>
      <c r="R996" s="15">
        <f>Raw_Data!R996</f>
        <v>7.39</v>
      </c>
      <c r="S996" s="15">
        <f>Raw_Data!S996</f>
        <v>0.85</v>
      </c>
      <c r="T996" s="18">
        <f>IF(Raw_Data!T996="",ROUND(AVERAGEIFS(Raw_Data!$T$2:$T$4001,Raw_Data!$E$2:$E$4001,E996,Raw_Data!$D$2:$D$4001,D996),2),IF(Raw_Data!T996&gt;INDEX(Cleaning_Reference!$F$6:$F$13,MATCH(D996,Cleaning_Reference!$A$6:$A$13,0)),INDEX(Cleaning_Reference!$F$6:$F$13,MATCH(D996,Cleaning_Reference!$A$6:$A$13,0)),Raw_Data!T996))</f>
        <v>2.17</v>
      </c>
      <c r="U996" s="15">
        <f>Raw_Data!U996</f>
        <v>1.08</v>
      </c>
      <c r="V996" s="15">
        <f>Raw_Data!V996</f>
        <v>19410</v>
      </c>
      <c r="W996" s="15">
        <f>Raw_Data!W996</f>
        <v>34712</v>
      </c>
      <c r="X996" s="15">
        <f>Raw_Data!X996</f>
        <v>20963</v>
      </c>
      <c r="Y996" s="15">
        <f>Raw_Data!Y996</f>
        <v>-13749</v>
      </c>
      <c r="Z996" s="15">
        <f>Raw_Data!Z996</f>
        <v>223</v>
      </c>
      <c r="AA996" s="15">
        <f>Raw_Data!AA996</f>
        <v>4.843</v>
      </c>
      <c r="AB996" s="15">
        <f>Raw_Data!AB996</f>
        <v>27.1</v>
      </c>
      <c r="AC996" s="19" t="str">
        <f>IF(Raw_Data!G996="","Yes","No")</f>
        <v>No</v>
      </c>
      <c r="AD996" s="19" t="str">
        <f>IF(Raw_Data!L996="","Yes","No")</f>
        <v>No</v>
      </c>
      <c r="AE996" s="19" t="str">
        <f>IF(Raw_Data!T996="","Imputed",IF(Raw_Data!T996&gt;INDEX(Cleaning_Reference!$F$6:$F$13,MATCH(D996,Cleaning_Reference!$A$6:$A$13,0)),"Capped","Original"))</f>
        <v>Original</v>
      </c>
      <c r="AF996" s="21">
        <f t="shared" si="15"/>
        <v>1.0900000000000001</v>
      </c>
    </row>
    <row r="997" spans="1:32" ht="15" customHeight="1" x14ac:dyDescent="0.3">
      <c r="A997" s="20" t="str">
        <f>Raw_Data!A997</f>
        <v>SF10996</v>
      </c>
      <c r="B997" s="15" t="str">
        <f>Raw_Data!B997</f>
        <v>Telangana</v>
      </c>
      <c r="C997" s="15" t="str">
        <f>Raw_Data!C997</f>
        <v>Indore</v>
      </c>
      <c r="D997" s="15" t="str">
        <f>Raw_Data!D997</f>
        <v>Cotton</v>
      </c>
      <c r="E997" s="15" t="str">
        <f>Raw_Data!E997</f>
        <v>Rabi</v>
      </c>
      <c r="F997" s="15">
        <f>Raw_Data!F997</f>
        <v>8.26</v>
      </c>
      <c r="G997" s="18">
        <f>IF(Raw_Data!G997="",ROUND(AVERAGEIFS(Raw_Data!$G$2:$G$4001,Raw_Data!$E$2:$E$4001,E997),1),Raw_Data!G997)</f>
        <v>505.4</v>
      </c>
      <c r="H997" s="15">
        <f>Raw_Data!H997</f>
        <v>21.6</v>
      </c>
      <c r="I997" s="15">
        <f>Raw_Data!I997</f>
        <v>73.099999999999994</v>
      </c>
      <c r="J997" s="15">
        <f>Raw_Data!J997</f>
        <v>7.8</v>
      </c>
      <c r="K997" s="15">
        <f>Raw_Data!K997</f>
        <v>7.25</v>
      </c>
      <c r="L997" s="18">
        <f>IF(Raw_Data!L997="",ROUND(AVERAGEIFS(Raw_Data!$L$2:$L$4001,Raw_Data!$E$2:$E$4001,E997),1),Raw_Data!L997)</f>
        <v>19.3</v>
      </c>
      <c r="M997" s="15">
        <f>Raw_Data!M997</f>
        <v>130.69999999999999</v>
      </c>
      <c r="N997" s="15">
        <f>Raw_Data!N997</f>
        <v>22.8</v>
      </c>
      <c r="O997" s="15">
        <f>Raw_Data!O997</f>
        <v>107.7</v>
      </c>
      <c r="P997" s="15" t="str">
        <f>Raw_Data!P997</f>
        <v>Sprinkler</v>
      </c>
      <c r="Q997" s="15">
        <f>Raw_Data!Q997</f>
        <v>213.5</v>
      </c>
      <c r="R997" s="15">
        <f>Raw_Data!R997</f>
        <v>3.11</v>
      </c>
      <c r="S997" s="15">
        <f>Raw_Data!S997</f>
        <v>0.84</v>
      </c>
      <c r="T997" s="18">
        <f>IF(Raw_Data!T997="",ROUND(AVERAGEIFS(Raw_Data!$T$2:$T$4001,Raw_Data!$E$2:$E$4001,E997,Raw_Data!$D$2:$D$4001,D997),2),IF(Raw_Data!T997&gt;INDEX(Cleaning_Reference!$F$6:$F$13,MATCH(D997,Cleaning_Reference!$A$6:$A$13,0)),INDEX(Cleaning_Reference!$F$6:$F$13,MATCH(D997,Cleaning_Reference!$A$6:$A$13,0)),Raw_Data!T997))</f>
        <v>0.9</v>
      </c>
      <c r="U997" s="15">
        <f>Raw_Data!U997</f>
        <v>7.43</v>
      </c>
      <c r="V997" s="15">
        <f>Raw_Data!V997</f>
        <v>72762</v>
      </c>
      <c r="W997" s="15">
        <f>Raw_Data!W997</f>
        <v>618733</v>
      </c>
      <c r="X997" s="15">
        <f>Raw_Data!X997</f>
        <v>540622</v>
      </c>
      <c r="Y997" s="15">
        <f>Raw_Data!Y997</f>
        <v>-78111</v>
      </c>
      <c r="Z997" s="15">
        <f>Raw_Data!Z997</f>
        <v>6522</v>
      </c>
      <c r="AA997" s="15">
        <f>Raw_Data!AA997</f>
        <v>1.139</v>
      </c>
      <c r="AB997" s="15">
        <f>Raw_Data!AB997</f>
        <v>53</v>
      </c>
      <c r="AC997" s="19" t="str">
        <f>IF(Raw_Data!G997="","Yes","No")</f>
        <v>No</v>
      </c>
      <c r="AD997" s="19" t="str">
        <f>IF(Raw_Data!L997="","Yes","No")</f>
        <v>No</v>
      </c>
      <c r="AE997" s="19" t="str">
        <f>IF(Raw_Data!T997="","Imputed",IF(Raw_Data!T997&gt;INDEX(Cleaning_Reference!$F$6:$F$13,MATCH(D997,Cleaning_Reference!$A$6:$A$13,0)),"Capped","Original"))</f>
        <v>Original</v>
      </c>
      <c r="AF997" s="21">
        <f t="shared" si="15"/>
        <v>7.43</v>
      </c>
    </row>
    <row r="998" spans="1:32" ht="15" customHeight="1" x14ac:dyDescent="0.3">
      <c r="A998" s="20" t="str">
        <f>Raw_Data!A998</f>
        <v>SF10997</v>
      </c>
      <c r="B998" s="15" t="str">
        <f>Raw_Data!B998</f>
        <v>Telangana</v>
      </c>
      <c r="C998" s="15" t="str">
        <f>Raw_Data!C998</f>
        <v>Erode</v>
      </c>
      <c r="D998" s="15" t="str">
        <f>Raw_Data!D998</f>
        <v>Wheat</v>
      </c>
      <c r="E998" s="15" t="str">
        <f>Raw_Data!E998</f>
        <v>Kharif</v>
      </c>
      <c r="F998" s="15">
        <f>Raw_Data!F998</f>
        <v>10.51</v>
      </c>
      <c r="G998" s="18">
        <f>IF(Raw_Data!G998="",ROUND(AVERAGEIFS(Raw_Data!$G$2:$G$4001,Raw_Data!$E$2:$E$4001,E998),1),Raw_Data!G998)</f>
        <v>1111.3</v>
      </c>
      <c r="H998" s="15">
        <f>Raw_Data!H998</f>
        <v>30</v>
      </c>
      <c r="I998" s="15">
        <f>Raw_Data!I998</f>
        <v>61.8</v>
      </c>
      <c r="J998" s="15">
        <f>Raw_Data!J998</f>
        <v>6.4</v>
      </c>
      <c r="K998" s="15">
        <f>Raw_Data!K998</f>
        <v>7.23</v>
      </c>
      <c r="L998" s="18">
        <f>IF(Raw_Data!L998="",ROUND(AVERAGEIFS(Raw_Data!$L$2:$L$4001,Raw_Data!$E$2:$E$4001,E998),1),Raw_Data!L998)</f>
        <v>33.9</v>
      </c>
      <c r="M998" s="15">
        <f>Raw_Data!M998</f>
        <v>42.9</v>
      </c>
      <c r="N998" s="15">
        <f>Raw_Data!N998</f>
        <v>32.700000000000003</v>
      </c>
      <c r="O998" s="15">
        <f>Raw_Data!O998</f>
        <v>84.2</v>
      </c>
      <c r="P998" s="15" t="str">
        <f>Raw_Data!P998</f>
        <v>Drip</v>
      </c>
      <c r="Q998" s="15">
        <f>Raw_Data!Q998</f>
        <v>162.6</v>
      </c>
      <c r="R998" s="15">
        <f>Raw_Data!R998</f>
        <v>7.48</v>
      </c>
      <c r="S998" s="15">
        <f>Raw_Data!S998</f>
        <v>0.71</v>
      </c>
      <c r="T998" s="18">
        <f>IF(Raw_Data!T998="",ROUND(AVERAGEIFS(Raw_Data!$T$2:$T$4001,Raw_Data!$E$2:$E$4001,E998,Raw_Data!$D$2:$D$4001,D998),2),IF(Raw_Data!T998&gt;INDEX(Cleaning_Reference!$F$6:$F$13,MATCH(D998,Cleaning_Reference!$A$6:$A$13,0)),INDEX(Cleaning_Reference!$F$6:$F$13,MATCH(D998,Cleaning_Reference!$A$6:$A$13,0)),Raw_Data!T998))</f>
        <v>1.63</v>
      </c>
      <c r="U998" s="15">
        <f>Raw_Data!U998</f>
        <v>17.13</v>
      </c>
      <c r="V998" s="15">
        <f>Raw_Data!V998</f>
        <v>21282</v>
      </c>
      <c r="W998" s="15">
        <f>Raw_Data!W998</f>
        <v>651301</v>
      </c>
      <c r="X998" s="15">
        <f>Raw_Data!X998</f>
        <v>364561</v>
      </c>
      <c r="Y998" s="15">
        <f>Raw_Data!Y998</f>
        <v>-286740</v>
      </c>
      <c r="Z998" s="15">
        <f>Raw_Data!Z998</f>
        <v>4741</v>
      </c>
      <c r="AA998" s="15">
        <f>Raw_Data!AA998</f>
        <v>3.613</v>
      </c>
      <c r="AB998" s="15">
        <f>Raw_Data!AB998</f>
        <v>53</v>
      </c>
      <c r="AC998" s="19" t="str">
        <f>IF(Raw_Data!G998="","Yes","No")</f>
        <v>No</v>
      </c>
      <c r="AD998" s="19" t="str">
        <f>IF(Raw_Data!L998="","Yes","No")</f>
        <v>No</v>
      </c>
      <c r="AE998" s="19" t="str">
        <f>IF(Raw_Data!T998="","Imputed",IF(Raw_Data!T998&gt;INDEX(Cleaning_Reference!$F$6:$F$13,MATCH(D998,Cleaning_Reference!$A$6:$A$13,0)),"Capped","Original"))</f>
        <v>Original</v>
      </c>
      <c r="AF998" s="21">
        <f t="shared" si="15"/>
        <v>17.13</v>
      </c>
    </row>
    <row r="999" spans="1:32" ht="15" customHeight="1" x14ac:dyDescent="0.3">
      <c r="A999" s="20" t="str">
        <f>Raw_Data!A999</f>
        <v>SF10998</v>
      </c>
      <c r="B999" s="15" t="str">
        <f>Raw_Data!B999</f>
        <v>Andhra Pradesh</v>
      </c>
      <c r="C999" s="15" t="str">
        <f>Raw_Data!C999</f>
        <v>Rajkot</v>
      </c>
      <c r="D999" s="15" t="str">
        <f>Raw_Data!D999</f>
        <v>Maize</v>
      </c>
      <c r="E999" s="15" t="str">
        <f>Raw_Data!E999</f>
        <v>Rabi</v>
      </c>
      <c r="F999" s="15">
        <f>Raw_Data!F999</f>
        <v>12.6</v>
      </c>
      <c r="G999" s="18">
        <f>IF(Raw_Data!G999="",ROUND(AVERAGEIFS(Raw_Data!$G$2:$G$4001,Raw_Data!$E$2:$E$4001,E999),1),Raw_Data!G999)</f>
        <v>345.5</v>
      </c>
      <c r="H999" s="15">
        <f>Raw_Data!H999</f>
        <v>26.5</v>
      </c>
      <c r="I999" s="15">
        <f>Raw_Data!I999</f>
        <v>55</v>
      </c>
      <c r="J999" s="15">
        <f>Raw_Data!J999</f>
        <v>9</v>
      </c>
      <c r="K999" s="15">
        <f>Raw_Data!K999</f>
        <v>6.11</v>
      </c>
      <c r="L999" s="18">
        <f>IF(Raw_Data!L999="",ROUND(AVERAGEIFS(Raw_Data!$L$2:$L$4001,Raw_Data!$E$2:$E$4001,E999),1),Raw_Data!L999)</f>
        <v>21.6</v>
      </c>
      <c r="M999" s="15">
        <f>Raw_Data!M999</f>
        <v>105.4</v>
      </c>
      <c r="N999" s="15">
        <f>Raw_Data!N999</f>
        <v>44.5</v>
      </c>
      <c r="O999" s="15">
        <f>Raw_Data!O999</f>
        <v>98.2</v>
      </c>
      <c r="P999" s="15" t="str">
        <f>Raw_Data!P999</f>
        <v>Drip</v>
      </c>
      <c r="Q999" s="15">
        <f>Raw_Data!Q999</f>
        <v>180.5</v>
      </c>
      <c r="R999" s="15">
        <f>Raw_Data!R999</f>
        <v>4.3600000000000003</v>
      </c>
      <c r="S999" s="15">
        <f>Raw_Data!S999</f>
        <v>0.94</v>
      </c>
      <c r="T999" s="18">
        <f>IF(Raw_Data!T999="",ROUND(AVERAGEIFS(Raw_Data!$T$2:$T$4001,Raw_Data!$E$2:$E$4001,E999,Raw_Data!$D$2:$D$4001,D999),2),IF(Raw_Data!T999&gt;INDEX(Cleaning_Reference!$F$6:$F$13,MATCH(D999,Cleaning_Reference!$A$6:$A$13,0)),INDEX(Cleaning_Reference!$F$6:$F$13,MATCH(D999,Cleaning_Reference!$A$6:$A$13,0)),Raw_Data!T999))</f>
        <v>2.2000000000000002</v>
      </c>
      <c r="U999" s="15">
        <f>Raw_Data!U999</f>
        <v>27.72</v>
      </c>
      <c r="V999" s="15">
        <f>Raw_Data!V999</f>
        <v>21895</v>
      </c>
      <c r="W999" s="15">
        <f>Raw_Data!W999</f>
        <v>627768</v>
      </c>
      <c r="X999" s="15">
        <f>Raw_Data!X999</f>
        <v>606929</v>
      </c>
      <c r="Y999" s="15">
        <f>Raw_Data!Y999</f>
        <v>-20839</v>
      </c>
      <c r="Z999" s="15">
        <f>Raw_Data!Z999</f>
        <v>5441</v>
      </c>
      <c r="AA999" s="15">
        <f>Raw_Data!AA999</f>
        <v>5.0949999999999998</v>
      </c>
      <c r="AB999" s="15">
        <f>Raw_Data!AB999</f>
        <v>43.7</v>
      </c>
      <c r="AC999" s="19" t="str">
        <f>IF(Raw_Data!G999="","Yes","No")</f>
        <v>No</v>
      </c>
      <c r="AD999" s="19" t="str">
        <f>IF(Raw_Data!L999="","Yes","No")</f>
        <v>No</v>
      </c>
      <c r="AE999" s="19" t="str">
        <f>IF(Raw_Data!T999="","Imputed",IF(Raw_Data!T999&gt;INDEX(Cleaning_Reference!$F$6:$F$13,MATCH(D999,Cleaning_Reference!$A$6:$A$13,0)),"Capped","Original"))</f>
        <v>Original</v>
      </c>
      <c r="AF999" s="21">
        <f t="shared" si="15"/>
        <v>27.72</v>
      </c>
    </row>
    <row r="1000" spans="1:32" ht="15" customHeight="1" x14ac:dyDescent="0.3">
      <c r="A1000" s="20" t="str">
        <f>Raw_Data!A1000</f>
        <v>SF10999</v>
      </c>
      <c r="B1000" s="15" t="str">
        <f>Raw_Data!B1000</f>
        <v>Karnataka</v>
      </c>
      <c r="C1000" s="15" t="str">
        <f>Raw_Data!C1000</f>
        <v>Ludhiana</v>
      </c>
      <c r="D1000" s="15" t="str">
        <f>Raw_Data!D1000</f>
        <v>Sugarcane</v>
      </c>
      <c r="E1000" s="15" t="str">
        <f>Raw_Data!E1000</f>
        <v>Rabi</v>
      </c>
      <c r="F1000" s="15">
        <f>Raw_Data!F1000</f>
        <v>10.199999999999999</v>
      </c>
      <c r="G1000" s="18">
        <f>IF(Raw_Data!G1000="",ROUND(AVERAGEIFS(Raw_Data!$G$2:$G$4001,Raw_Data!$E$2:$E$4001,E1000),1),Raw_Data!G1000)</f>
        <v>668.3</v>
      </c>
      <c r="H1000" s="15">
        <f>Raw_Data!H1000</f>
        <v>23.8</v>
      </c>
      <c r="I1000" s="15">
        <f>Raw_Data!I1000</f>
        <v>50.2</v>
      </c>
      <c r="J1000" s="15">
        <f>Raw_Data!J1000</f>
        <v>6.8</v>
      </c>
      <c r="K1000" s="15">
        <f>Raw_Data!K1000</f>
        <v>7.31</v>
      </c>
      <c r="L1000" s="18">
        <f>IF(Raw_Data!L1000="",ROUND(AVERAGEIFS(Raw_Data!$L$2:$L$4001,Raw_Data!$E$2:$E$4001,E1000),1),Raw_Data!L1000)</f>
        <v>28.5</v>
      </c>
      <c r="M1000" s="15">
        <f>Raw_Data!M1000</f>
        <v>100.9</v>
      </c>
      <c r="N1000" s="15">
        <f>Raw_Data!N1000</f>
        <v>78.3</v>
      </c>
      <c r="O1000" s="15">
        <f>Raw_Data!O1000</f>
        <v>126.7</v>
      </c>
      <c r="P1000" s="15" t="str">
        <f>Raw_Data!P1000</f>
        <v>Rainfed</v>
      </c>
      <c r="Q1000" s="15">
        <f>Raw_Data!Q1000</f>
        <v>207.1</v>
      </c>
      <c r="R1000" s="15">
        <f>Raw_Data!R1000</f>
        <v>1.87</v>
      </c>
      <c r="S1000" s="15">
        <f>Raw_Data!S1000</f>
        <v>0.98</v>
      </c>
      <c r="T1000" s="18">
        <f>IF(Raw_Data!T1000="",ROUND(AVERAGEIFS(Raw_Data!$T$2:$T$4001,Raw_Data!$E$2:$E$4001,E1000,Raw_Data!$D$2:$D$4001,D1000),2),IF(Raw_Data!T1000&gt;INDEX(Cleaning_Reference!$F$6:$F$13,MATCH(D1000,Cleaning_Reference!$A$6:$A$13,0)),INDEX(Cleaning_Reference!$F$6:$F$13,MATCH(D1000,Cleaning_Reference!$A$6:$A$13,0)),Raw_Data!T1000))</f>
        <v>35.159999999999997</v>
      </c>
      <c r="U1000" s="15">
        <f>Raw_Data!U1000</f>
        <v>358.63</v>
      </c>
      <c r="V1000" s="15">
        <f>Raw_Data!V1000</f>
        <v>3615</v>
      </c>
      <c r="W1000" s="15">
        <f>Raw_Data!W1000</f>
        <v>584020</v>
      </c>
      <c r="X1000" s="15">
        <f>Raw_Data!X1000</f>
        <v>1296447</v>
      </c>
      <c r="Y1000" s="15">
        <f>Raw_Data!Y1000</f>
        <v>712427</v>
      </c>
      <c r="Z1000" s="15">
        <f>Raw_Data!Z1000</f>
        <v>8400</v>
      </c>
      <c r="AA1000" s="15">
        <f>Raw_Data!AA1000</f>
        <v>42.694000000000003</v>
      </c>
      <c r="AB1000" s="15">
        <f>Raw_Data!AB1000</f>
        <v>47</v>
      </c>
      <c r="AC1000" s="19" t="str">
        <f>IF(Raw_Data!G1000="","Yes","No")</f>
        <v>No</v>
      </c>
      <c r="AD1000" s="19" t="str">
        <f>IF(Raw_Data!L1000="","Yes","No")</f>
        <v>No</v>
      </c>
      <c r="AE1000" s="19" t="str">
        <f>IF(Raw_Data!T1000="","Imputed",IF(Raw_Data!T1000&gt;INDEX(Cleaning_Reference!$F$6:$F$13,MATCH(D1000,Cleaning_Reference!$A$6:$A$13,0)),"Capped","Original"))</f>
        <v>Original</v>
      </c>
      <c r="AF1000" s="21">
        <f t="shared" si="15"/>
        <v>358.63</v>
      </c>
    </row>
    <row r="1001" spans="1:32" ht="15" customHeight="1" x14ac:dyDescent="0.3">
      <c r="A1001" s="20" t="str">
        <f>Raw_Data!A1001</f>
        <v>SF11000</v>
      </c>
      <c r="B1001" s="15" t="str">
        <f>Raw_Data!B1001</f>
        <v>Gujarat</v>
      </c>
      <c r="C1001" s="15" t="str">
        <f>Raw_Data!C1001</f>
        <v>Nashik</v>
      </c>
      <c r="D1001" s="15" t="str">
        <f>Raw_Data!D1001</f>
        <v>Maize</v>
      </c>
      <c r="E1001" s="15" t="str">
        <f>Raw_Data!E1001</f>
        <v>Zaid</v>
      </c>
      <c r="F1001" s="15">
        <f>Raw_Data!F1001</f>
        <v>4.2300000000000004</v>
      </c>
      <c r="G1001" s="18">
        <f>IF(Raw_Data!G1001="",ROUND(AVERAGEIFS(Raw_Data!$G$2:$G$4001,Raw_Data!$E$2:$E$4001,E1001),1),Raw_Data!G1001)</f>
        <v>224.7</v>
      </c>
      <c r="H1001" s="15">
        <f>Raw_Data!H1001</f>
        <v>28.8</v>
      </c>
      <c r="I1001" s="15">
        <f>Raw_Data!I1001</f>
        <v>46.1</v>
      </c>
      <c r="J1001" s="15">
        <f>Raw_Data!J1001</f>
        <v>9.6999999999999993</v>
      </c>
      <c r="K1001" s="15">
        <f>Raw_Data!K1001</f>
        <v>6.63</v>
      </c>
      <c r="L1001" s="18">
        <f>IF(Raw_Data!L1001="",ROUND(AVERAGEIFS(Raw_Data!$L$2:$L$4001,Raw_Data!$E$2:$E$4001,E1001),1),Raw_Data!L1001)</f>
        <v>12.4</v>
      </c>
      <c r="M1001" s="15">
        <f>Raw_Data!M1001</f>
        <v>100.6</v>
      </c>
      <c r="N1001" s="15">
        <f>Raw_Data!N1001</f>
        <v>53.6</v>
      </c>
      <c r="O1001" s="15">
        <f>Raw_Data!O1001</f>
        <v>99.2</v>
      </c>
      <c r="P1001" s="15" t="str">
        <f>Raw_Data!P1001</f>
        <v>Drip</v>
      </c>
      <c r="Q1001" s="15">
        <f>Raw_Data!Q1001</f>
        <v>248.1</v>
      </c>
      <c r="R1001" s="15">
        <f>Raw_Data!R1001</f>
        <v>5.78</v>
      </c>
      <c r="S1001" s="15">
        <f>Raw_Data!S1001</f>
        <v>0.83</v>
      </c>
      <c r="T1001" s="18">
        <f>IF(Raw_Data!T1001="",ROUND(AVERAGEIFS(Raw_Data!$T$2:$T$4001,Raw_Data!$E$2:$E$4001,E1001,Raw_Data!$D$2:$D$4001,D1001),2),IF(Raw_Data!T1001&gt;INDEX(Cleaning_Reference!$F$6:$F$13,MATCH(D1001,Cleaning_Reference!$A$6:$A$13,0)),INDEX(Cleaning_Reference!$F$6:$F$13,MATCH(D1001,Cleaning_Reference!$A$6:$A$13,0)),Raw_Data!T1001))</f>
        <v>3.11</v>
      </c>
      <c r="U1001" s="15">
        <f>Raw_Data!U1001</f>
        <v>13.16</v>
      </c>
      <c r="V1001" s="15">
        <f>Raw_Data!V1001</f>
        <v>21707</v>
      </c>
      <c r="W1001" s="15">
        <f>Raw_Data!W1001</f>
        <v>253813</v>
      </c>
      <c r="X1001" s="15">
        <f>Raw_Data!X1001</f>
        <v>285664</v>
      </c>
      <c r="Y1001" s="15">
        <f>Raw_Data!Y1001</f>
        <v>31851</v>
      </c>
      <c r="Z1001" s="15">
        <f>Raw_Data!Z1001</f>
        <v>2416</v>
      </c>
      <c r="AA1001" s="15">
        <f>Raw_Data!AA1001</f>
        <v>5.4470000000000001</v>
      </c>
      <c r="AB1001" s="15">
        <f>Raw_Data!AB1001</f>
        <v>28.6</v>
      </c>
      <c r="AC1001" s="19" t="str">
        <f>IF(Raw_Data!G1001="","Yes","No")</f>
        <v>No</v>
      </c>
      <c r="AD1001" s="19" t="str">
        <f>IF(Raw_Data!L1001="","Yes","No")</f>
        <v>No</v>
      </c>
      <c r="AE1001" s="19" t="str">
        <f>IF(Raw_Data!T1001="","Imputed",IF(Raw_Data!T1001&gt;INDEX(Cleaning_Reference!$F$6:$F$13,MATCH(D1001,Cleaning_Reference!$A$6:$A$13,0)),"Capped","Original"))</f>
        <v>Original</v>
      </c>
      <c r="AF1001" s="21">
        <f t="shared" si="15"/>
        <v>13.16</v>
      </c>
    </row>
    <row r="1002" spans="1:32" ht="15" customHeight="1" x14ac:dyDescent="0.3">
      <c r="A1002" s="20" t="str">
        <f>Raw_Data!A1002</f>
        <v>SF11001</v>
      </c>
      <c r="B1002" s="15" t="str">
        <f>Raw_Data!B1002</f>
        <v>Telangana</v>
      </c>
      <c r="C1002" s="15" t="str">
        <f>Raw_Data!C1002</f>
        <v>Nalgonda</v>
      </c>
      <c r="D1002" s="15" t="str">
        <f>Raw_Data!D1002</f>
        <v>Rice</v>
      </c>
      <c r="E1002" s="15" t="str">
        <f>Raw_Data!E1002</f>
        <v>Kharif</v>
      </c>
      <c r="F1002" s="15">
        <f>Raw_Data!F1002</f>
        <v>8.0299999999999994</v>
      </c>
      <c r="G1002" s="18">
        <f>IF(Raw_Data!G1002="",ROUND(AVERAGEIFS(Raw_Data!$G$2:$G$4001,Raw_Data!$E$2:$E$4001,E1002),1),Raw_Data!G1002)</f>
        <v>741.1</v>
      </c>
      <c r="H1002" s="15">
        <f>Raw_Data!H1002</f>
        <v>30</v>
      </c>
      <c r="I1002" s="15">
        <f>Raw_Data!I1002</f>
        <v>77</v>
      </c>
      <c r="J1002" s="15">
        <f>Raw_Data!J1002</f>
        <v>6.2</v>
      </c>
      <c r="K1002" s="15">
        <f>Raw_Data!K1002</f>
        <v>6.38</v>
      </c>
      <c r="L1002" s="18">
        <f>IF(Raw_Data!L1002="",ROUND(AVERAGEIFS(Raw_Data!$L$2:$L$4001,Raw_Data!$E$2:$E$4001,E1002),1),Raw_Data!L1002)</f>
        <v>34.5</v>
      </c>
      <c r="M1002" s="15">
        <f>Raw_Data!M1002</f>
        <v>177.5</v>
      </c>
      <c r="N1002" s="15">
        <f>Raw_Data!N1002</f>
        <v>37.4</v>
      </c>
      <c r="O1002" s="15">
        <f>Raw_Data!O1002</f>
        <v>92.4</v>
      </c>
      <c r="P1002" s="15" t="str">
        <f>Raw_Data!P1002</f>
        <v>Rainfed</v>
      </c>
      <c r="Q1002" s="15">
        <f>Raw_Data!Q1002</f>
        <v>209.3</v>
      </c>
      <c r="R1002" s="15">
        <f>Raw_Data!R1002</f>
        <v>5.09</v>
      </c>
      <c r="S1002" s="15">
        <f>Raw_Data!S1002</f>
        <v>0.75</v>
      </c>
      <c r="T1002" s="18">
        <f>IF(Raw_Data!T1002="",ROUND(AVERAGEIFS(Raw_Data!$T$2:$T$4001,Raw_Data!$E$2:$E$4001,E1002,Raw_Data!$D$2:$D$4001,D1002),2),IF(Raw_Data!T1002&gt;INDEX(Cleaning_Reference!$F$6:$F$13,MATCH(D1002,Cleaning_Reference!$A$6:$A$13,0)),INDEX(Cleaning_Reference!$F$6:$F$13,MATCH(D1002,Cleaning_Reference!$A$6:$A$13,0)),Raw_Data!T1002))</f>
        <v>3.74</v>
      </c>
      <c r="U1002" s="15">
        <f>Raw_Data!U1002</f>
        <v>30.03</v>
      </c>
      <c r="V1002" s="15">
        <f>Raw_Data!V1002</f>
        <v>20162</v>
      </c>
      <c r="W1002" s="15">
        <f>Raw_Data!W1002</f>
        <v>509824</v>
      </c>
      <c r="X1002" s="15">
        <f>Raw_Data!X1002</f>
        <v>605465</v>
      </c>
      <c r="Y1002" s="15">
        <f>Raw_Data!Y1002</f>
        <v>95641</v>
      </c>
      <c r="Z1002" s="15">
        <f>Raw_Data!Z1002</f>
        <v>6313</v>
      </c>
      <c r="AA1002" s="15">
        <f>Raw_Data!AA1002</f>
        <v>4.7569999999999997</v>
      </c>
      <c r="AB1002" s="15">
        <f>Raw_Data!AB1002</f>
        <v>57.1</v>
      </c>
      <c r="AC1002" s="19" t="str">
        <f>IF(Raw_Data!G1002="","Yes","No")</f>
        <v>No</v>
      </c>
      <c r="AD1002" s="19" t="str">
        <f>IF(Raw_Data!L1002="","Yes","No")</f>
        <v>No</v>
      </c>
      <c r="AE1002" s="19" t="str">
        <f>IF(Raw_Data!T1002="","Imputed",IF(Raw_Data!T1002&gt;INDEX(Cleaning_Reference!$F$6:$F$13,MATCH(D1002,Cleaning_Reference!$A$6:$A$13,0)),"Capped","Original"))</f>
        <v>Original</v>
      </c>
      <c r="AF1002" s="21">
        <f t="shared" si="15"/>
        <v>30.03</v>
      </c>
    </row>
    <row r="1003" spans="1:32" ht="15" customHeight="1" x14ac:dyDescent="0.3">
      <c r="A1003" s="20" t="str">
        <f>Raw_Data!A1003</f>
        <v>SF11002</v>
      </c>
      <c r="B1003" s="15" t="str">
        <f>Raw_Data!B1003</f>
        <v>Madhya Pradesh</v>
      </c>
      <c r="C1003" s="15" t="str">
        <f>Raw_Data!C1003</f>
        <v>Guntur</v>
      </c>
      <c r="D1003" s="15" t="str">
        <f>Raw_Data!D1003</f>
        <v>Maize</v>
      </c>
      <c r="E1003" s="15" t="str">
        <f>Raw_Data!E1003</f>
        <v>Kharif</v>
      </c>
      <c r="F1003" s="15">
        <f>Raw_Data!F1003</f>
        <v>13.21</v>
      </c>
      <c r="G1003" s="18">
        <f>IF(Raw_Data!G1003="",ROUND(AVERAGEIFS(Raw_Data!$G$2:$G$4001,Raw_Data!$E$2:$E$4001,E1003),1),Raw_Data!G1003)</f>
        <v>929.9</v>
      </c>
      <c r="H1003" s="15">
        <f>Raw_Data!H1003</f>
        <v>26.3</v>
      </c>
      <c r="I1003" s="15">
        <f>Raw_Data!I1003</f>
        <v>73.400000000000006</v>
      </c>
      <c r="J1003" s="15">
        <f>Raw_Data!J1003</f>
        <v>5.5</v>
      </c>
      <c r="K1003" s="15">
        <f>Raw_Data!K1003</f>
        <v>5.51</v>
      </c>
      <c r="L1003" s="18">
        <f>IF(Raw_Data!L1003="",ROUND(AVERAGEIFS(Raw_Data!$L$2:$L$4001,Raw_Data!$E$2:$E$4001,E1003),1),Raw_Data!L1003)</f>
        <v>31.6</v>
      </c>
      <c r="M1003" s="15">
        <f>Raw_Data!M1003</f>
        <v>99.5</v>
      </c>
      <c r="N1003" s="15">
        <f>Raw_Data!N1003</f>
        <v>77.2</v>
      </c>
      <c r="O1003" s="15">
        <f>Raw_Data!O1003</f>
        <v>117.7</v>
      </c>
      <c r="P1003" s="15" t="str">
        <f>Raw_Data!P1003</f>
        <v>Sprinkler</v>
      </c>
      <c r="Q1003" s="15">
        <f>Raw_Data!Q1003</f>
        <v>205.4</v>
      </c>
      <c r="R1003" s="15">
        <f>Raw_Data!R1003</f>
        <v>4.28</v>
      </c>
      <c r="S1003" s="15">
        <f>Raw_Data!S1003</f>
        <v>0.75</v>
      </c>
      <c r="T1003" s="18">
        <f>IF(Raw_Data!T1003="",ROUND(AVERAGEIFS(Raw_Data!$T$2:$T$4001,Raw_Data!$E$2:$E$4001,E1003,Raw_Data!$D$2:$D$4001,D1003),2),IF(Raw_Data!T1003&gt;INDEX(Cleaning_Reference!$F$6:$F$13,MATCH(D1003,Cleaning_Reference!$A$6:$A$13,0)),INDEX(Cleaning_Reference!$F$6:$F$13,MATCH(D1003,Cleaning_Reference!$A$6:$A$13,0)),Raw_Data!T1003))</f>
        <v>0.72</v>
      </c>
      <c r="U1003" s="15">
        <f>Raw_Data!U1003</f>
        <v>9.51</v>
      </c>
      <c r="V1003" s="15">
        <f>Raw_Data!V1003</f>
        <v>21208</v>
      </c>
      <c r="W1003" s="15">
        <f>Raw_Data!W1003</f>
        <v>830492</v>
      </c>
      <c r="X1003" s="15">
        <f>Raw_Data!X1003</f>
        <v>201688</v>
      </c>
      <c r="Y1003" s="15">
        <f>Raw_Data!Y1003</f>
        <v>-628804</v>
      </c>
      <c r="Z1003" s="15">
        <f>Raw_Data!Z1003</f>
        <v>8237</v>
      </c>
      <c r="AA1003" s="15">
        <f>Raw_Data!AA1003</f>
        <v>1.155</v>
      </c>
      <c r="AB1003" s="15">
        <f>Raw_Data!AB1003</f>
        <v>56</v>
      </c>
      <c r="AC1003" s="19" t="str">
        <f>IF(Raw_Data!G1003="","Yes","No")</f>
        <v>No</v>
      </c>
      <c r="AD1003" s="19" t="str">
        <f>IF(Raw_Data!L1003="","Yes","No")</f>
        <v>No</v>
      </c>
      <c r="AE1003" s="19" t="str">
        <f>IF(Raw_Data!T1003="","Imputed",IF(Raw_Data!T1003&gt;INDEX(Cleaning_Reference!$F$6:$F$13,MATCH(D1003,Cleaning_Reference!$A$6:$A$13,0)),"Capped","Original"))</f>
        <v>Original</v>
      </c>
      <c r="AF1003" s="21">
        <f t="shared" si="15"/>
        <v>9.51</v>
      </c>
    </row>
    <row r="1004" spans="1:32" ht="15" customHeight="1" x14ac:dyDescent="0.3">
      <c r="A1004" s="20" t="str">
        <f>Raw_Data!A1004</f>
        <v>SF11003</v>
      </c>
      <c r="B1004" s="15" t="str">
        <f>Raw_Data!B1004</f>
        <v>Madhya Pradesh</v>
      </c>
      <c r="C1004" s="15" t="str">
        <f>Raw_Data!C1004</f>
        <v>Rajkot</v>
      </c>
      <c r="D1004" s="15" t="str">
        <f>Raw_Data!D1004</f>
        <v>Groundnut</v>
      </c>
      <c r="E1004" s="15" t="str">
        <f>Raw_Data!E1004</f>
        <v>Rabi</v>
      </c>
      <c r="F1004" s="15">
        <f>Raw_Data!F1004</f>
        <v>7.86</v>
      </c>
      <c r="G1004" s="18">
        <f>IF(Raw_Data!G1004="",ROUND(AVERAGEIFS(Raw_Data!$G$2:$G$4001,Raw_Data!$E$2:$E$4001,E1004),1),Raw_Data!G1004)</f>
        <v>263</v>
      </c>
      <c r="H1004" s="15">
        <f>Raw_Data!H1004</f>
        <v>25.9</v>
      </c>
      <c r="I1004" s="15">
        <f>Raw_Data!I1004</f>
        <v>58.9</v>
      </c>
      <c r="J1004" s="15">
        <f>Raw_Data!J1004</f>
        <v>8.3000000000000007</v>
      </c>
      <c r="K1004" s="15">
        <f>Raw_Data!K1004</f>
        <v>6.63</v>
      </c>
      <c r="L1004" s="18">
        <f>IF(Raw_Data!L1004="",ROUND(AVERAGEIFS(Raw_Data!$L$2:$L$4001,Raw_Data!$E$2:$E$4001,E1004),1),Raw_Data!L1004)</f>
        <v>20.5</v>
      </c>
      <c r="M1004" s="15">
        <f>Raw_Data!M1004</f>
        <v>105.1</v>
      </c>
      <c r="N1004" s="15">
        <f>Raw_Data!N1004</f>
        <v>43.7</v>
      </c>
      <c r="O1004" s="15">
        <f>Raw_Data!O1004</f>
        <v>105.3</v>
      </c>
      <c r="P1004" s="15" t="str">
        <f>Raw_Data!P1004</f>
        <v>Rainfed</v>
      </c>
      <c r="Q1004" s="15">
        <f>Raw_Data!Q1004</f>
        <v>217</v>
      </c>
      <c r="R1004" s="15">
        <f>Raw_Data!R1004</f>
        <v>8.6300000000000008</v>
      </c>
      <c r="S1004" s="15">
        <f>Raw_Data!S1004</f>
        <v>0.91</v>
      </c>
      <c r="T1004" s="18">
        <f>IF(Raw_Data!T1004="",ROUND(AVERAGEIFS(Raw_Data!$T$2:$T$4001,Raw_Data!$E$2:$E$4001,E1004,Raw_Data!$D$2:$D$4001,D1004),2),IF(Raw_Data!T1004&gt;INDEX(Cleaning_Reference!$F$6:$F$13,MATCH(D1004,Cleaning_Reference!$A$6:$A$13,0)),INDEX(Cleaning_Reference!$F$6:$F$13,MATCH(D1004,Cleaning_Reference!$A$6:$A$13,0)),Raw_Data!T1004))</f>
        <v>1.41</v>
      </c>
      <c r="U1004" s="15">
        <f>Raw_Data!U1004</f>
        <v>11.08</v>
      </c>
      <c r="V1004" s="15">
        <f>Raw_Data!V1004</f>
        <v>59150</v>
      </c>
      <c r="W1004" s="15">
        <f>Raw_Data!W1004</f>
        <v>561552</v>
      </c>
      <c r="X1004" s="15">
        <f>Raw_Data!X1004</f>
        <v>655382</v>
      </c>
      <c r="Y1004" s="15">
        <f>Raw_Data!Y1004</f>
        <v>93830</v>
      </c>
      <c r="Z1004" s="15">
        <f>Raw_Data!Z1004</f>
        <v>2018</v>
      </c>
      <c r="AA1004" s="15">
        <f>Raw_Data!AA1004</f>
        <v>5.4909999999999997</v>
      </c>
      <c r="AB1004" s="15">
        <f>Raw_Data!AB1004</f>
        <v>30.4</v>
      </c>
      <c r="AC1004" s="19" t="str">
        <f>IF(Raw_Data!G1004="","Yes","No")</f>
        <v>No</v>
      </c>
      <c r="AD1004" s="19" t="str">
        <f>IF(Raw_Data!L1004="","Yes","No")</f>
        <v>No</v>
      </c>
      <c r="AE1004" s="19" t="str">
        <f>IF(Raw_Data!T1004="","Imputed",IF(Raw_Data!T1004&gt;INDEX(Cleaning_Reference!$F$6:$F$13,MATCH(D1004,Cleaning_Reference!$A$6:$A$13,0)),"Capped","Original"))</f>
        <v>Original</v>
      </c>
      <c r="AF1004" s="21">
        <f t="shared" si="15"/>
        <v>11.08</v>
      </c>
    </row>
    <row r="1005" spans="1:32" ht="15" customHeight="1" x14ac:dyDescent="0.3">
      <c r="A1005" s="20" t="str">
        <f>Raw_Data!A1005</f>
        <v>SF11004</v>
      </c>
      <c r="B1005" s="15" t="str">
        <f>Raw_Data!B1005</f>
        <v>Gujarat</v>
      </c>
      <c r="C1005" s="15" t="str">
        <f>Raw_Data!C1005</f>
        <v>Ludhiana</v>
      </c>
      <c r="D1005" s="15" t="str">
        <f>Raw_Data!D1005</f>
        <v>Pulses</v>
      </c>
      <c r="E1005" s="15" t="str">
        <f>Raw_Data!E1005</f>
        <v>Kharif</v>
      </c>
      <c r="F1005" s="15">
        <f>Raw_Data!F1005</f>
        <v>11.7</v>
      </c>
      <c r="G1005" s="18">
        <f>IF(Raw_Data!G1005="",ROUND(AVERAGEIFS(Raw_Data!$G$2:$G$4001,Raw_Data!$E$2:$E$4001,E1005),1),Raw_Data!G1005)</f>
        <v>549.6</v>
      </c>
      <c r="H1005" s="15">
        <f>Raw_Data!H1005</f>
        <v>32.6</v>
      </c>
      <c r="I1005" s="15">
        <f>Raw_Data!I1005</f>
        <v>64.400000000000006</v>
      </c>
      <c r="J1005" s="15">
        <f>Raw_Data!J1005</f>
        <v>5.0999999999999996</v>
      </c>
      <c r="K1005" s="15">
        <f>Raw_Data!K1005</f>
        <v>7.85</v>
      </c>
      <c r="L1005" s="18">
        <f>IF(Raw_Data!L1005="",ROUND(AVERAGEIFS(Raw_Data!$L$2:$L$4001,Raw_Data!$E$2:$E$4001,E1005),1),Raw_Data!L1005)</f>
        <v>26.1</v>
      </c>
      <c r="M1005" s="15">
        <f>Raw_Data!M1005</f>
        <v>135.19999999999999</v>
      </c>
      <c r="N1005" s="15">
        <f>Raw_Data!N1005</f>
        <v>44.6</v>
      </c>
      <c r="O1005" s="15">
        <f>Raw_Data!O1005</f>
        <v>133.4</v>
      </c>
      <c r="P1005" s="15" t="str">
        <f>Raw_Data!P1005</f>
        <v>Flood</v>
      </c>
      <c r="Q1005" s="15">
        <f>Raw_Data!Q1005</f>
        <v>219.2</v>
      </c>
      <c r="R1005" s="15">
        <f>Raw_Data!R1005</f>
        <v>2.98</v>
      </c>
      <c r="S1005" s="15">
        <f>Raw_Data!S1005</f>
        <v>0.73</v>
      </c>
      <c r="T1005" s="18">
        <f>IF(Raw_Data!T1005="",ROUND(AVERAGEIFS(Raw_Data!$T$2:$T$4001,Raw_Data!$E$2:$E$4001,E1005,Raw_Data!$D$2:$D$4001,D1005),2),IF(Raw_Data!T1005&gt;INDEX(Cleaning_Reference!$F$6:$F$13,MATCH(D1005,Cleaning_Reference!$A$6:$A$13,0)),INDEX(Cleaning_Reference!$F$6:$F$13,MATCH(D1005,Cleaning_Reference!$A$6:$A$13,0)),Raw_Data!T1005))</f>
        <v>0.3</v>
      </c>
      <c r="U1005" s="15">
        <f>Raw_Data!U1005</f>
        <v>3.51</v>
      </c>
      <c r="V1005" s="15">
        <f>Raw_Data!V1005</f>
        <v>83804</v>
      </c>
      <c r="W1005" s="15">
        <f>Raw_Data!W1005</f>
        <v>819423</v>
      </c>
      <c r="X1005" s="15">
        <f>Raw_Data!X1005</f>
        <v>294152</v>
      </c>
      <c r="Y1005" s="15">
        <f>Raw_Data!Y1005</f>
        <v>-525271</v>
      </c>
      <c r="Z1005" s="15">
        <f>Raw_Data!Z1005</f>
        <v>5429</v>
      </c>
      <c r="AA1005" s="15">
        <f>Raw_Data!AA1005</f>
        <v>0.64700000000000002</v>
      </c>
      <c r="AB1005" s="15">
        <f>Raw_Data!AB1005</f>
        <v>58.4</v>
      </c>
      <c r="AC1005" s="19" t="str">
        <f>IF(Raw_Data!G1005="","Yes","No")</f>
        <v>No</v>
      </c>
      <c r="AD1005" s="19" t="str">
        <f>IF(Raw_Data!L1005="","Yes","No")</f>
        <v>No</v>
      </c>
      <c r="AE1005" s="19" t="str">
        <f>IF(Raw_Data!T1005="","Imputed",IF(Raw_Data!T1005&gt;INDEX(Cleaning_Reference!$F$6:$F$13,MATCH(D1005,Cleaning_Reference!$A$6:$A$13,0)),"Capped","Original"))</f>
        <v>Original</v>
      </c>
      <c r="AF1005" s="21">
        <f t="shared" si="15"/>
        <v>3.51</v>
      </c>
    </row>
    <row r="1006" spans="1:32" ht="15" customHeight="1" x14ac:dyDescent="0.3">
      <c r="A1006" s="20" t="str">
        <f>Raw_Data!A1006</f>
        <v>SF11005</v>
      </c>
      <c r="B1006" s="15" t="str">
        <f>Raw_Data!B1006</f>
        <v>Karnataka</v>
      </c>
      <c r="C1006" s="15" t="str">
        <f>Raw_Data!C1006</f>
        <v>Erode</v>
      </c>
      <c r="D1006" s="15" t="str">
        <f>Raw_Data!D1006</f>
        <v>Pulses</v>
      </c>
      <c r="E1006" s="15" t="str">
        <f>Raw_Data!E1006</f>
        <v>Rabi</v>
      </c>
      <c r="F1006" s="15">
        <f>Raw_Data!F1006</f>
        <v>8.64</v>
      </c>
      <c r="G1006" s="18">
        <f>IF(Raw_Data!G1006="",ROUND(AVERAGEIFS(Raw_Data!$G$2:$G$4001,Raw_Data!$E$2:$E$4001,E1006),1),Raw_Data!G1006)</f>
        <v>332.1</v>
      </c>
      <c r="H1006" s="15">
        <f>Raw_Data!H1006</f>
        <v>27.1</v>
      </c>
      <c r="I1006" s="15">
        <f>Raw_Data!I1006</f>
        <v>71</v>
      </c>
      <c r="J1006" s="15">
        <f>Raw_Data!J1006</f>
        <v>4.4000000000000004</v>
      </c>
      <c r="K1006" s="15">
        <f>Raw_Data!K1006</f>
        <v>7.38</v>
      </c>
      <c r="L1006" s="18">
        <f>IF(Raw_Data!L1006="",ROUND(AVERAGEIFS(Raw_Data!$L$2:$L$4001,Raw_Data!$E$2:$E$4001,E1006),1),Raw_Data!L1006)</f>
        <v>17</v>
      </c>
      <c r="M1006" s="15">
        <f>Raw_Data!M1006</f>
        <v>113.3</v>
      </c>
      <c r="N1006" s="15">
        <f>Raw_Data!N1006</f>
        <v>26.6</v>
      </c>
      <c r="O1006" s="15">
        <f>Raw_Data!O1006</f>
        <v>110.3</v>
      </c>
      <c r="P1006" s="15" t="str">
        <f>Raw_Data!P1006</f>
        <v>Rainfed</v>
      </c>
      <c r="Q1006" s="15">
        <f>Raw_Data!Q1006</f>
        <v>138.5</v>
      </c>
      <c r="R1006" s="15">
        <f>Raw_Data!R1006</f>
        <v>5.67</v>
      </c>
      <c r="S1006" s="15">
        <f>Raw_Data!S1006</f>
        <v>0.95</v>
      </c>
      <c r="T1006" s="18">
        <f>IF(Raw_Data!T1006="",ROUND(AVERAGEIFS(Raw_Data!$T$2:$T$4001,Raw_Data!$E$2:$E$4001,E1006,Raw_Data!$D$2:$D$4001,D1006),2),IF(Raw_Data!T1006&gt;INDEX(Cleaning_Reference!$F$6:$F$13,MATCH(D1006,Cleaning_Reference!$A$6:$A$13,0)),INDEX(Cleaning_Reference!$F$6:$F$13,MATCH(D1006,Cleaning_Reference!$A$6:$A$13,0)),Raw_Data!T1006))</f>
        <v>0.65</v>
      </c>
      <c r="U1006" s="15">
        <f>Raw_Data!U1006</f>
        <v>5.62</v>
      </c>
      <c r="V1006" s="15">
        <f>Raw_Data!V1006</f>
        <v>68644</v>
      </c>
      <c r="W1006" s="15">
        <f>Raw_Data!W1006</f>
        <v>464977</v>
      </c>
      <c r="X1006" s="15">
        <f>Raw_Data!X1006</f>
        <v>385779</v>
      </c>
      <c r="Y1006" s="15">
        <f>Raw_Data!Y1006</f>
        <v>-79198</v>
      </c>
      <c r="Z1006" s="15">
        <f>Raw_Data!Z1006</f>
        <v>1592</v>
      </c>
      <c r="AA1006" s="15">
        <f>Raw_Data!AA1006</f>
        <v>3.53</v>
      </c>
      <c r="AB1006" s="15">
        <f>Raw_Data!AB1006</f>
        <v>51.7</v>
      </c>
      <c r="AC1006" s="19" t="str">
        <f>IF(Raw_Data!G1006="","Yes","No")</f>
        <v>No</v>
      </c>
      <c r="AD1006" s="19" t="str">
        <f>IF(Raw_Data!L1006="","Yes","No")</f>
        <v>No</v>
      </c>
      <c r="AE1006" s="19" t="str">
        <f>IF(Raw_Data!T1006="","Imputed",IF(Raw_Data!T1006&gt;INDEX(Cleaning_Reference!$F$6:$F$13,MATCH(D1006,Cleaning_Reference!$A$6:$A$13,0)),"Capped","Original"))</f>
        <v>Original</v>
      </c>
      <c r="AF1006" s="21">
        <f t="shared" si="15"/>
        <v>5.62</v>
      </c>
    </row>
    <row r="1007" spans="1:32" ht="15" customHeight="1" x14ac:dyDescent="0.3">
      <c r="A1007" s="20" t="str">
        <f>Raw_Data!A1007</f>
        <v>SF11006</v>
      </c>
      <c r="B1007" s="15" t="str">
        <f>Raw_Data!B1007</f>
        <v>Punjab</v>
      </c>
      <c r="C1007" s="15" t="str">
        <f>Raw_Data!C1007</f>
        <v>Erode</v>
      </c>
      <c r="D1007" s="15" t="str">
        <f>Raw_Data!D1007</f>
        <v>Chilli</v>
      </c>
      <c r="E1007" s="15" t="str">
        <f>Raw_Data!E1007</f>
        <v>Zaid</v>
      </c>
      <c r="F1007" s="15">
        <f>Raw_Data!F1007</f>
        <v>12.44</v>
      </c>
      <c r="G1007" s="18">
        <f>IF(Raw_Data!G1007="",ROUND(AVERAGEIFS(Raw_Data!$G$2:$G$4001,Raw_Data!$E$2:$E$4001,E1007),1),Raw_Data!G1007)</f>
        <v>476.6</v>
      </c>
      <c r="H1007" s="15">
        <f>Raw_Data!H1007</f>
        <v>30.8</v>
      </c>
      <c r="I1007" s="15">
        <f>Raw_Data!I1007</f>
        <v>37.1</v>
      </c>
      <c r="J1007" s="15">
        <f>Raw_Data!J1007</f>
        <v>7.6</v>
      </c>
      <c r="K1007" s="15">
        <f>Raw_Data!K1007</f>
        <v>7</v>
      </c>
      <c r="L1007" s="18">
        <f>IF(Raw_Data!L1007="",ROUND(AVERAGEIFS(Raw_Data!$L$2:$L$4001,Raw_Data!$E$2:$E$4001,E1007),1),Raw_Data!L1007)</f>
        <v>23.2</v>
      </c>
      <c r="M1007" s="15">
        <f>Raw_Data!M1007</f>
        <v>152.80000000000001</v>
      </c>
      <c r="N1007" s="15">
        <f>Raw_Data!N1007</f>
        <v>56.7</v>
      </c>
      <c r="O1007" s="15">
        <f>Raw_Data!O1007</f>
        <v>158.19999999999999</v>
      </c>
      <c r="P1007" s="15" t="str">
        <f>Raw_Data!P1007</f>
        <v>Sprinkler</v>
      </c>
      <c r="Q1007" s="15">
        <f>Raw_Data!Q1007</f>
        <v>194.1</v>
      </c>
      <c r="R1007" s="15">
        <f>Raw_Data!R1007</f>
        <v>3.29</v>
      </c>
      <c r="S1007" s="15">
        <f>Raw_Data!S1007</f>
        <v>0.88</v>
      </c>
      <c r="T1007" s="18">
        <f>IF(Raw_Data!T1007="",ROUND(AVERAGEIFS(Raw_Data!$T$2:$T$4001,Raw_Data!$E$2:$E$4001,E1007,Raw_Data!$D$2:$D$4001,D1007),2),IF(Raw_Data!T1007&gt;INDEX(Cleaning_Reference!$F$6:$F$13,MATCH(D1007,Cleaning_Reference!$A$6:$A$13,0)),INDEX(Cleaning_Reference!$F$6:$F$13,MATCH(D1007,Cleaning_Reference!$A$6:$A$13,0)),Raw_Data!T1007))</f>
        <v>2.13</v>
      </c>
      <c r="U1007" s="15">
        <f>Raw_Data!U1007</f>
        <v>26.5</v>
      </c>
      <c r="V1007" s="15">
        <f>Raw_Data!V1007</f>
        <v>104523</v>
      </c>
      <c r="W1007" s="15">
        <f>Raw_Data!W1007</f>
        <v>827622</v>
      </c>
      <c r="X1007" s="15">
        <f>Raw_Data!X1007</f>
        <v>2769860</v>
      </c>
      <c r="Y1007" s="15">
        <f>Raw_Data!Y1007</f>
        <v>1942238</v>
      </c>
      <c r="Z1007" s="15">
        <f>Raw_Data!Z1007</f>
        <v>8044</v>
      </c>
      <c r="AA1007" s="15">
        <f>Raw_Data!AA1007</f>
        <v>3.294</v>
      </c>
      <c r="AB1007" s="15">
        <f>Raw_Data!AB1007</f>
        <v>45</v>
      </c>
      <c r="AC1007" s="19" t="str">
        <f>IF(Raw_Data!G1007="","Yes","No")</f>
        <v>No</v>
      </c>
      <c r="AD1007" s="19" t="str">
        <f>IF(Raw_Data!L1007="","Yes","No")</f>
        <v>No</v>
      </c>
      <c r="AE1007" s="19" t="str">
        <f>IF(Raw_Data!T1007="","Imputed",IF(Raw_Data!T1007&gt;INDEX(Cleaning_Reference!$F$6:$F$13,MATCH(D1007,Cleaning_Reference!$A$6:$A$13,0)),"Capped","Original"))</f>
        <v>Original</v>
      </c>
      <c r="AF1007" s="21">
        <f t="shared" si="15"/>
        <v>26.5</v>
      </c>
    </row>
    <row r="1008" spans="1:32" ht="15" customHeight="1" x14ac:dyDescent="0.3">
      <c r="A1008" s="20" t="str">
        <f>Raw_Data!A1008</f>
        <v>SF11007</v>
      </c>
      <c r="B1008" s="15" t="str">
        <f>Raw_Data!B1008</f>
        <v>Gujarat</v>
      </c>
      <c r="C1008" s="15" t="str">
        <f>Raw_Data!C1008</f>
        <v>Raichur</v>
      </c>
      <c r="D1008" s="15" t="str">
        <f>Raw_Data!D1008</f>
        <v>Sugarcane</v>
      </c>
      <c r="E1008" s="15" t="str">
        <f>Raw_Data!E1008</f>
        <v>Rabi</v>
      </c>
      <c r="F1008" s="15">
        <f>Raw_Data!F1008</f>
        <v>11.78</v>
      </c>
      <c r="G1008" s="18">
        <f>IF(Raw_Data!G1008="",ROUND(AVERAGEIFS(Raw_Data!$G$2:$G$4001,Raw_Data!$E$2:$E$4001,E1008),1),Raw_Data!G1008)</f>
        <v>575.79999999999995</v>
      </c>
      <c r="H1008" s="15">
        <f>Raw_Data!H1008</f>
        <v>27.1</v>
      </c>
      <c r="I1008" s="15">
        <f>Raw_Data!I1008</f>
        <v>52.5</v>
      </c>
      <c r="J1008" s="15">
        <f>Raw_Data!J1008</f>
        <v>5.0999999999999996</v>
      </c>
      <c r="K1008" s="15">
        <f>Raw_Data!K1008</f>
        <v>6.72</v>
      </c>
      <c r="L1008" s="18">
        <f>IF(Raw_Data!L1008="",ROUND(AVERAGEIFS(Raw_Data!$L$2:$L$4001,Raw_Data!$E$2:$E$4001,E1008),1),Raw_Data!L1008)</f>
        <v>15.4</v>
      </c>
      <c r="M1008" s="15">
        <f>Raw_Data!M1008</f>
        <v>117.2</v>
      </c>
      <c r="N1008" s="15">
        <f>Raw_Data!N1008</f>
        <v>25</v>
      </c>
      <c r="O1008" s="15">
        <f>Raw_Data!O1008</f>
        <v>124</v>
      </c>
      <c r="P1008" s="15" t="str">
        <f>Raw_Data!P1008</f>
        <v>Flood</v>
      </c>
      <c r="Q1008" s="15">
        <f>Raw_Data!Q1008</f>
        <v>196.1</v>
      </c>
      <c r="R1008" s="15">
        <f>Raw_Data!R1008</f>
        <v>3.96</v>
      </c>
      <c r="S1008" s="15">
        <f>Raw_Data!S1008</f>
        <v>1</v>
      </c>
      <c r="T1008" s="18">
        <f>IF(Raw_Data!T1008="",ROUND(AVERAGEIFS(Raw_Data!$T$2:$T$4001,Raw_Data!$E$2:$E$4001,E1008,Raw_Data!$D$2:$D$4001,D1008),2),IF(Raw_Data!T1008&gt;INDEX(Cleaning_Reference!$F$6:$F$13,MATCH(D1008,Cleaning_Reference!$A$6:$A$13,0)),INDEX(Cleaning_Reference!$F$6:$F$13,MATCH(D1008,Cleaning_Reference!$A$6:$A$13,0)),Raw_Data!T1008))</f>
        <v>71.95</v>
      </c>
      <c r="U1008" s="15">
        <f>Raw_Data!U1008</f>
        <v>847.57</v>
      </c>
      <c r="V1008" s="15">
        <f>Raw_Data!V1008</f>
        <v>3650</v>
      </c>
      <c r="W1008" s="15">
        <f>Raw_Data!W1008</f>
        <v>918631</v>
      </c>
      <c r="X1008" s="15">
        <f>Raw_Data!X1008</f>
        <v>3093630</v>
      </c>
      <c r="Y1008" s="15">
        <f>Raw_Data!Y1008</f>
        <v>2174999</v>
      </c>
      <c r="Z1008" s="15">
        <f>Raw_Data!Z1008</f>
        <v>29132</v>
      </c>
      <c r="AA1008" s="15">
        <f>Raw_Data!AA1008</f>
        <v>29.094000000000001</v>
      </c>
      <c r="AB1008" s="15">
        <f>Raw_Data!AB1008</f>
        <v>40.4</v>
      </c>
      <c r="AC1008" s="19" t="str">
        <f>IF(Raw_Data!G1008="","Yes","No")</f>
        <v>No</v>
      </c>
      <c r="AD1008" s="19" t="str">
        <f>IF(Raw_Data!L1008="","Yes","No")</f>
        <v>No</v>
      </c>
      <c r="AE1008" s="19" t="str">
        <f>IF(Raw_Data!T1008="","Imputed",IF(Raw_Data!T1008&gt;INDEX(Cleaning_Reference!$F$6:$F$13,MATCH(D1008,Cleaning_Reference!$A$6:$A$13,0)),"Capped","Original"))</f>
        <v>Original</v>
      </c>
      <c r="AF1008" s="21">
        <f t="shared" si="15"/>
        <v>847.57</v>
      </c>
    </row>
    <row r="1009" spans="1:32" ht="15" customHeight="1" x14ac:dyDescent="0.3">
      <c r="A1009" s="20" t="str">
        <f>Raw_Data!A1009</f>
        <v>SF11008</v>
      </c>
      <c r="B1009" s="15" t="str">
        <f>Raw_Data!B1009</f>
        <v>Punjab</v>
      </c>
      <c r="C1009" s="15" t="str">
        <f>Raw_Data!C1009</f>
        <v>Raichur</v>
      </c>
      <c r="D1009" s="15" t="str">
        <f>Raw_Data!D1009</f>
        <v>Groundnut</v>
      </c>
      <c r="E1009" s="15" t="str">
        <f>Raw_Data!E1009</f>
        <v>Kharif</v>
      </c>
      <c r="F1009" s="15">
        <f>Raw_Data!F1009</f>
        <v>14.46</v>
      </c>
      <c r="G1009" s="18">
        <f>IF(Raw_Data!G1009="",ROUND(AVERAGEIFS(Raw_Data!$G$2:$G$4001,Raw_Data!$E$2:$E$4001,E1009),1),Raw_Data!G1009)</f>
        <v>1050.5999999999999</v>
      </c>
      <c r="H1009" s="15">
        <f>Raw_Data!H1009</f>
        <v>27.1</v>
      </c>
      <c r="I1009" s="15">
        <f>Raw_Data!I1009</f>
        <v>68.8</v>
      </c>
      <c r="J1009" s="15">
        <f>Raw_Data!J1009</f>
        <v>9.4</v>
      </c>
      <c r="K1009" s="15">
        <f>Raw_Data!K1009</f>
        <v>6.27</v>
      </c>
      <c r="L1009" s="18">
        <f>IF(Raw_Data!L1009="",ROUND(AVERAGEIFS(Raw_Data!$L$2:$L$4001,Raw_Data!$E$2:$E$4001,E1009),1),Raw_Data!L1009)</f>
        <v>29.5</v>
      </c>
      <c r="M1009" s="15">
        <f>Raw_Data!M1009</f>
        <v>84</v>
      </c>
      <c r="N1009" s="15">
        <f>Raw_Data!N1009</f>
        <v>49.8</v>
      </c>
      <c r="O1009" s="15">
        <f>Raw_Data!O1009</f>
        <v>84.2</v>
      </c>
      <c r="P1009" s="15" t="str">
        <f>Raw_Data!P1009</f>
        <v>Sprinkler</v>
      </c>
      <c r="Q1009" s="15">
        <f>Raw_Data!Q1009</f>
        <v>233.8</v>
      </c>
      <c r="R1009" s="15">
        <f>Raw_Data!R1009</f>
        <v>8.8699999999999992</v>
      </c>
      <c r="S1009" s="15">
        <f>Raw_Data!S1009</f>
        <v>0.87</v>
      </c>
      <c r="T1009" s="18">
        <f>IF(Raw_Data!T1009="",ROUND(AVERAGEIFS(Raw_Data!$T$2:$T$4001,Raw_Data!$E$2:$E$4001,E1009,Raw_Data!$D$2:$D$4001,D1009),2),IF(Raw_Data!T1009&gt;INDEX(Cleaning_Reference!$F$6:$F$13,MATCH(D1009,Cleaning_Reference!$A$6:$A$13,0)),INDEX(Cleaning_Reference!$F$6:$F$13,MATCH(D1009,Cleaning_Reference!$A$6:$A$13,0)),Raw_Data!T1009))</f>
        <v>1.36</v>
      </c>
      <c r="U1009" s="15">
        <f>Raw_Data!U1009</f>
        <v>19.670000000000002</v>
      </c>
      <c r="V1009" s="15">
        <f>Raw_Data!V1009</f>
        <v>54215</v>
      </c>
      <c r="W1009" s="15">
        <f>Raw_Data!W1009</f>
        <v>980642</v>
      </c>
      <c r="X1009" s="15">
        <f>Raw_Data!X1009</f>
        <v>1066409</v>
      </c>
      <c r="Y1009" s="15">
        <f>Raw_Data!Y1009</f>
        <v>85767</v>
      </c>
      <c r="Z1009" s="15">
        <f>Raw_Data!Z1009</f>
        <v>6194</v>
      </c>
      <c r="AA1009" s="15">
        <f>Raw_Data!AA1009</f>
        <v>3.1760000000000002</v>
      </c>
      <c r="AB1009" s="15">
        <f>Raw_Data!AB1009</f>
        <v>55.8</v>
      </c>
      <c r="AC1009" s="19" t="str">
        <f>IF(Raw_Data!G1009="","Yes","No")</f>
        <v>No</v>
      </c>
      <c r="AD1009" s="19" t="str">
        <f>IF(Raw_Data!L1009="","Yes","No")</f>
        <v>No</v>
      </c>
      <c r="AE1009" s="19" t="str">
        <f>IF(Raw_Data!T1009="","Imputed",IF(Raw_Data!T1009&gt;INDEX(Cleaning_Reference!$F$6:$F$13,MATCH(D1009,Cleaning_Reference!$A$6:$A$13,0)),"Capped","Original"))</f>
        <v>Original</v>
      </c>
      <c r="AF1009" s="21">
        <f t="shared" si="15"/>
        <v>19.670000000000002</v>
      </c>
    </row>
    <row r="1010" spans="1:32" ht="15" customHeight="1" x14ac:dyDescent="0.3">
      <c r="A1010" s="20" t="str">
        <f>Raw_Data!A1010</f>
        <v>SF11009</v>
      </c>
      <c r="B1010" s="15" t="str">
        <f>Raw_Data!B1010</f>
        <v>Madhya Pradesh</v>
      </c>
      <c r="C1010" s="15" t="str">
        <f>Raw_Data!C1010</f>
        <v>Ludhiana</v>
      </c>
      <c r="D1010" s="15" t="str">
        <f>Raw_Data!D1010</f>
        <v>Wheat</v>
      </c>
      <c r="E1010" s="15" t="str">
        <f>Raw_Data!E1010</f>
        <v>Kharif</v>
      </c>
      <c r="F1010" s="15">
        <f>Raw_Data!F1010</f>
        <v>14.7</v>
      </c>
      <c r="G1010" s="18">
        <f>IF(Raw_Data!G1010="",ROUND(AVERAGEIFS(Raw_Data!$G$2:$G$4001,Raw_Data!$E$2:$E$4001,E1010),1),Raw_Data!G1010)</f>
        <v>649.20000000000005</v>
      </c>
      <c r="H1010" s="15">
        <f>Raw_Data!H1010</f>
        <v>27.9</v>
      </c>
      <c r="I1010" s="15">
        <f>Raw_Data!I1010</f>
        <v>82.7</v>
      </c>
      <c r="J1010" s="15">
        <f>Raw_Data!J1010</f>
        <v>7.6</v>
      </c>
      <c r="K1010" s="15">
        <f>Raw_Data!K1010</f>
        <v>6.33</v>
      </c>
      <c r="L1010" s="18">
        <f>IF(Raw_Data!L1010="",ROUND(AVERAGEIFS(Raw_Data!$L$2:$L$4001,Raw_Data!$E$2:$E$4001,E1010),1),Raw_Data!L1010)</f>
        <v>33.4</v>
      </c>
      <c r="M1010" s="15">
        <f>Raw_Data!M1010</f>
        <v>121.8</v>
      </c>
      <c r="N1010" s="15">
        <f>Raw_Data!N1010</f>
        <v>57.7</v>
      </c>
      <c r="O1010" s="15">
        <f>Raw_Data!O1010</f>
        <v>86.2</v>
      </c>
      <c r="P1010" s="15" t="str">
        <f>Raw_Data!P1010</f>
        <v>Drip</v>
      </c>
      <c r="Q1010" s="15">
        <f>Raw_Data!Q1010</f>
        <v>262.7</v>
      </c>
      <c r="R1010" s="15">
        <f>Raw_Data!R1010</f>
        <v>5.75</v>
      </c>
      <c r="S1010" s="15">
        <f>Raw_Data!S1010</f>
        <v>0.78</v>
      </c>
      <c r="T1010" s="18">
        <f>IF(Raw_Data!T1010="",ROUND(AVERAGEIFS(Raw_Data!$T$2:$T$4001,Raw_Data!$E$2:$E$4001,E1010,Raw_Data!$D$2:$D$4001,D1010),2),IF(Raw_Data!T1010&gt;INDEX(Cleaning_Reference!$F$6:$F$13,MATCH(D1010,Cleaning_Reference!$A$6:$A$13,0)),INDEX(Cleaning_Reference!$F$6:$F$13,MATCH(D1010,Cleaning_Reference!$A$6:$A$13,0)),Raw_Data!T1010))</f>
        <v>3.23</v>
      </c>
      <c r="U1010" s="15">
        <f>Raw_Data!U1010</f>
        <v>47.48</v>
      </c>
      <c r="V1010" s="15">
        <f>Raw_Data!V1010</f>
        <v>23032</v>
      </c>
      <c r="W1010" s="15">
        <f>Raw_Data!W1010</f>
        <v>1051409</v>
      </c>
      <c r="X1010" s="15">
        <f>Raw_Data!X1010</f>
        <v>1093559</v>
      </c>
      <c r="Y1010" s="15">
        <f>Raw_Data!Y1010</f>
        <v>42150</v>
      </c>
      <c r="Z1010" s="15">
        <f>Raw_Data!Z1010</f>
        <v>8019</v>
      </c>
      <c r="AA1010" s="15">
        <f>Raw_Data!AA1010</f>
        <v>5.9210000000000003</v>
      </c>
      <c r="AB1010" s="15">
        <f>Raw_Data!AB1010</f>
        <v>39.700000000000003</v>
      </c>
      <c r="AC1010" s="19" t="str">
        <f>IF(Raw_Data!G1010="","Yes","No")</f>
        <v>No</v>
      </c>
      <c r="AD1010" s="19" t="str">
        <f>IF(Raw_Data!L1010="","Yes","No")</f>
        <v>No</v>
      </c>
      <c r="AE1010" s="19" t="str">
        <f>IF(Raw_Data!T1010="","Imputed",IF(Raw_Data!T1010&gt;INDEX(Cleaning_Reference!$F$6:$F$13,MATCH(D1010,Cleaning_Reference!$A$6:$A$13,0)),"Capped","Original"))</f>
        <v>Original</v>
      </c>
      <c r="AF1010" s="21">
        <f t="shared" si="15"/>
        <v>47.48</v>
      </c>
    </row>
    <row r="1011" spans="1:32" ht="15" customHeight="1" x14ac:dyDescent="0.3">
      <c r="A1011" s="20" t="str">
        <f>Raw_Data!A1011</f>
        <v>SF11010</v>
      </c>
      <c r="B1011" s="15" t="str">
        <f>Raw_Data!B1011</f>
        <v>Telangana</v>
      </c>
      <c r="C1011" s="15" t="str">
        <f>Raw_Data!C1011</f>
        <v>Raichur</v>
      </c>
      <c r="D1011" s="15" t="str">
        <f>Raw_Data!D1011</f>
        <v>Wheat</v>
      </c>
      <c r="E1011" s="15" t="str">
        <f>Raw_Data!E1011</f>
        <v>Kharif</v>
      </c>
      <c r="F1011" s="15">
        <f>Raw_Data!F1011</f>
        <v>9.18</v>
      </c>
      <c r="G1011" s="18">
        <f>IF(Raw_Data!G1011="",ROUND(AVERAGEIFS(Raw_Data!$G$2:$G$4001,Raw_Data!$E$2:$E$4001,E1011),1),Raw_Data!G1011)</f>
        <v>726</v>
      </c>
      <c r="H1011" s="15">
        <f>Raw_Data!H1011</f>
        <v>30.3</v>
      </c>
      <c r="I1011" s="15">
        <f>Raw_Data!I1011</f>
        <v>54.6</v>
      </c>
      <c r="J1011" s="15">
        <f>Raw_Data!J1011</f>
        <v>8.1999999999999993</v>
      </c>
      <c r="K1011" s="15">
        <f>Raw_Data!K1011</f>
        <v>7.58</v>
      </c>
      <c r="L1011" s="18">
        <f>IF(Raw_Data!L1011="",ROUND(AVERAGEIFS(Raw_Data!$L$2:$L$4001,Raw_Data!$E$2:$E$4001,E1011),1),Raw_Data!L1011)</f>
        <v>28</v>
      </c>
      <c r="M1011" s="15">
        <f>Raw_Data!M1011</f>
        <v>110.5</v>
      </c>
      <c r="N1011" s="15">
        <f>Raw_Data!N1011</f>
        <v>45.6</v>
      </c>
      <c r="O1011" s="15">
        <f>Raw_Data!O1011</f>
        <v>83.4</v>
      </c>
      <c r="P1011" s="15" t="str">
        <f>Raw_Data!P1011</f>
        <v>Rainfed</v>
      </c>
      <c r="Q1011" s="15">
        <f>Raw_Data!Q1011</f>
        <v>181.2</v>
      </c>
      <c r="R1011" s="15">
        <f>Raw_Data!R1011</f>
        <v>2.19</v>
      </c>
      <c r="S1011" s="15">
        <f>Raw_Data!S1011</f>
        <v>0.94</v>
      </c>
      <c r="T1011" s="18">
        <f>IF(Raw_Data!T1011="",ROUND(AVERAGEIFS(Raw_Data!$T$2:$T$4001,Raw_Data!$E$2:$E$4001,E1011,Raw_Data!$D$2:$D$4001,D1011),2),IF(Raw_Data!T1011&gt;INDEX(Cleaning_Reference!$F$6:$F$13,MATCH(D1011,Cleaning_Reference!$A$6:$A$13,0)),INDEX(Cleaning_Reference!$F$6:$F$13,MATCH(D1011,Cleaning_Reference!$A$6:$A$13,0)),Raw_Data!T1011))</f>
        <v>1.21</v>
      </c>
      <c r="U1011" s="15">
        <f>Raw_Data!U1011</f>
        <v>11.11</v>
      </c>
      <c r="V1011" s="15">
        <f>Raw_Data!V1011</f>
        <v>21469</v>
      </c>
      <c r="W1011" s="15">
        <f>Raw_Data!W1011</f>
        <v>575091</v>
      </c>
      <c r="X1011" s="15">
        <f>Raw_Data!X1011</f>
        <v>238521</v>
      </c>
      <c r="Y1011" s="15">
        <f>Raw_Data!Y1011</f>
        <v>-336570</v>
      </c>
      <c r="Z1011" s="15">
        <f>Raw_Data!Z1011</f>
        <v>2688</v>
      </c>
      <c r="AA1011" s="15">
        <f>Raw_Data!AA1011</f>
        <v>4.133</v>
      </c>
      <c r="AB1011" s="15">
        <f>Raw_Data!AB1011</f>
        <v>49.6</v>
      </c>
      <c r="AC1011" s="19" t="str">
        <f>IF(Raw_Data!G1011="","Yes","No")</f>
        <v>No</v>
      </c>
      <c r="AD1011" s="19" t="str">
        <f>IF(Raw_Data!L1011="","Yes","No")</f>
        <v>No</v>
      </c>
      <c r="AE1011" s="19" t="str">
        <f>IF(Raw_Data!T1011="","Imputed",IF(Raw_Data!T1011&gt;INDEX(Cleaning_Reference!$F$6:$F$13,MATCH(D1011,Cleaning_Reference!$A$6:$A$13,0)),"Capped","Original"))</f>
        <v>Original</v>
      </c>
      <c r="AF1011" s="21">
        <f t="shared" si="15"/>
        <v>11.11</v>
      </c>
    </row>
    <row r="1012" spans="1:32" ht="15" customHeight="1" x14ac:dyDescent="0.3">
      <c r="A1012" s="20" t="str">
        <f>Raw_Data!A1012</f>
        <v>SF11011</v>
      </c>
      <c r="B1012" s="15" t="str">
        <f>Raw_Data!B1012</f>
        <v>Punjab</v>
      </c>
      <c r="C1012" s="15" t="str">
        <f>Raw_Data!C1012</f>
        <v>Krishna</v>
      </c>
      <c r="D1012" s="15" t="str">
        <f>Raw_Data!D1012</f>
        <v>Groundnut</v>
      </c>
      <c r="E1012" s="15" t="str">
        <f>Raw_Data!E1012</f>
        <v>Kharif</v>
      </c>
      <c r="F1012" s="15">
        <f>Raw_Data!F1012</f>
        <v>5.04</v>
      </c>
      <c r="G1012" s="18">
        <f>IF(Raw_Data!G1012="",ROUND(AVERAGEIFS(Raw_Data!$G$2:$G$4001,Raw_Data!$E$2:$E$4001,E1012),1),Raw_Data!G1012)</f>
        <v>871.2</v>
      </c>
      <c r="H1012" s="15">
        <f>Raw_Data!H1012</f>
        <v>29</v>
      </c>
      <c r="I1012" s="15">
        <f>Raw_Data!I1012</f>
        <v>88.4</v>
      </c>
      <c r="J1012" s="15">
        <f>Raw_Data!J1012</f>
        <v>7.8</v>
      </c>
      <c r="K1012" s="15">
        <f>Raw_Data!K1012</f>
        <v>5.94</v>
      </c>
      <c r="L1012" s="18">
        <f>IF(Raw_Data!L1012="",ROUND(AVERAGEIFS(Raw_Data!$L$2:$L$4001,Raw_Data!$E$2:$E$4001,E1012),1),Raw_Data!L1012)</f>
        <v>38.9</v>
      </c>
      <c r="M1012" s="15">
        <f>Raw_Data!M1012</f>
        <v>108.5</v>
      </c>
      <c r="N1012" s="15">
        <f>Raw_Data!N1012</f>
        <v>64.900000000000006</v>
      </c>
      <c r="O1012" s="15">
        <f>Raw_Data!O1012</f>
        <v>53.9</v>
      </c>
      <c r="P1012" s="15" t="str">
        <f>Raw_Data!P1012</f>
        <v>Rainfed</v>
      </c>
      <c r="Q1012" s="15">
        <f>Raw_Data!Q1012</f>
        <v>139.69999999999999</v>
      </c>
      <c r="R1012" s="15">
        <f>Raw_Data!R1012</f>
        <v>5.71</v>
      </c>
      <c r="S1012" s="15">
        <f>Raw_Data!S1012</f>
        <v>1</v>
      </c>
      <c r="T1012" s="18">
        <f>IF(Raw_Data!T1012="",ROUND(AVERAGEIFS(Raw_Data!$T$2:$T$4001,Raw_Data!$E$2:$E$4001,E1012,Raw_Data!$D$2:$D$4001,D1012),2),IF(Raw_Data!T1012&gt;INDEX(Cleaning_Reference!$F$6:$F$13,MATCH(D1012,Cleaning_Reference!$A$6:$A$13,0)),INDEX(Cleaning_Reference!$F$6:$F$13,MATCH(D1012,Cleaning_Reference!$A$6:$A$13,0)),Raw_Data!T1012))</f>
        <v>0.87</v>
      </c>
      <c r="U1012" s="15">
        <f>Raw_Data!U1012</f>
        <v>4.38</v>
      </c>
      <c r="V1012" s="15">
        <f>Raw_Data!V1012</f>
        <v>53185</v>
      </c>
      <c r="W1012" s="15">
        <f>Raw_Data!W1012</f>
        <v>261906</v>
      </c>
      <c r="X1012" s="15">
        <f>Raw_Data!X1012</f>
        <v>232950</v>
      </c>
      <c r="Y1012" s="15">
        <f>Raw_Data!Y1012</f>
        <v>-28956</v>
      </c>
      <c r="Z1012" s="15">
        <f>Raw_Data!Z1012</f>
        <v>1418</v>
      </c>
      <c r="AA1012" s="15">
        <f>Raw_Data!AA1012</f>
        <v>3.089</v>
      </c>
      <c r="AB1012" s="15">
        <f>Raw_Data!AB1012</f>
        <v>50.1</v>
      </c>
      <c r="AC1012" s="19" t="str">
        <f>IF(Raw_Data!G1012="","Yes","No")</f>
        <v>No</v>
      </c>
      <c r="AD1012" s="19" t="str">
        <f>IF(Raw_Data!L1012="","Yes","No")</f>
        <v>No</v>
      </c>
      <c r="AE1012" s="19" t="str">
        <f>IF(Raw_Data!T1012="","Imputed",IF(Raw_Data!T1012&gt;INDEX(Cleaning_Reference!$F$6:$F$13,MATCH(D1012,Cleaning_Reference!$A$6:$A$13,0)),"Capped","Original"))</f>
        <v>Original</v>
      </c>
      <c r="AF1012" s="21">
        <f t="shared" si="15"/>
        <v>4.38</v>
      </c>
    </row>
    <row r="1013" spans="1:32" ht="15" customHeight="1" x14ac:dyDescent="0.3">
      <c r="A1013" s="20" t="str">
        <f>Raw_Data!A1013</f>
        <v>SF11012</v>
      </c>
      <c r="B1013" s="15" t="str">
        <f>Raw_Data!B1013</f>
        <v>Telangana</v>
      </c>
      <c r="C1013" s="15" t="str">
        <f>Raw_Data!C1013</f>
        <v>Warangal</v>
      </c>
      <c r="D1013" s="15" t="str">
        <f>Raw_Data!D1013</f>
        <v>Maize</v>
      </c>
      <c r="E1013" s="15" t="str">
        <f>Raw_Data!E1013</f>
        <v>Kharif</v>
      </c>
      <c r="F1013" s="15">
        <f>Raw_Data!F1013</f>
        <v>6.58</v>
      </c>
      <c r="G1013" s="18">
        <f>IF(Raw_Data!G1013="",ROUND(AVERAGEIFS(Raw_Data!$G$2:$G$4001,Raw_Data!$E$2:$E$4001,E1013),1),Raw_Data!G1013)</f>
        <v>1186.2</v>
      </c>
      <c r="H1013" s="15">
        <f>Raw_Data!H1013</f>
        <v>29.6</v>
      </c>
      <c r="I1013" s="15">
        <f>Raw_Data!I1013</f>
        <v>78.2</v>
      </c>
      <c r="J1013" s="15">
        <f>Raw_Data!J1013</f>
        <v>7.1</v>
      </c>
      <c r="K1013" s="15">
        <f>Raw_Data!K1013</f>
        <v>7.14</v>
      </c>
      <c r="L1013" s="18">
        <f>IF(Raw_Data!L1013="",ROUND(AVERAGEIFS(Raw_Data!$L$2:$L$4001,Raw_Data!$E$2:$E$4001,E1013),1),Raw_Data!L1013)</f>
        <v>35.9</v>
      </c>
      <c r="M1013" s="15">
        <f>Raw_Data!M1013</f>
        <v>147.69999999999999</v>
      </c>
      <c r="N1013" s="15">
        <f>Raw_Data!N1013</f>
        <v>52.1</v>
      </c>
      <c r="O1013" s="15">
        <f>Raw_Data!O1013</f>
        <v>100.2</v>
      </c>
      <c r="P1013" s="15" t="str">
        <f>Raw_Data!P1013</f>
        <v>Sprinkler</v>
      </c>
      <c r="Q1013" s="15">
        <f>Raw_Data!Q1013</f>
        <v>234.7</v>
      </c>
      <c r="R1013" s="15">
        <f>Raw_Data!R1013</f>
        <v>3.69</v>
      </c>
      <c r="S1013" s="15">
        <f>Raw_Data!S1013</f>
        <v>0.99</v>
      </c>
      <c r="T1013" s="18">
        <f>IF(Raw_Data!T1013="",ROUND(AVERAGEIFS(Raw_Data!$T$2:$T$4001,Raw_Data!$E$2:$E$4001,E1013,Raw_Data!$D$2:$D$4001,D1013),2),IF(Raw_Data!T1013&gt;INDEX(Cleaning_Reference!$F$6:$F$13,MATCH(D1013,Cleaning_Reference!$A$6:$A$13,0)),INDEX(Cleaning_Reference!$F$6:$F$13,MATCH(D1013,Cleaning_Reference!$A$6:$A$13,0)),Raw_Data!T1013))</f>
        <v>2.71</v>
      </c>
      <c r="U1013" s="15">
        <f>Raw_Data!U1013</f>
        <v>17.829999999999998</v>
      </c>
      <c r="V1013" s="15">
        <f>Raw_Data!V1013</f>
        <v>19516</v>
      </c>
      <c r="W1013" s="15">
        <f>Raw_Data!W1013</f>
        <v>455271</v>
      </c>
      <c r="X1013" s="15">
        <f>Raw_Data!X1013</f>
        <v>347970</v>
      </c>
      <c r="Y1013" s="15">
        <f>Raw_Data!Y1013</f>
        <v>-107301</v>
      </c>
      <c r="Z1013" s="15">
        <f>Raw_Data!Z1013</f>
        <v>3618</v>
      </c>
      <c r="AA1013" s="15">
        <f>Raw_Data!AA1013</f>
        <v>4.9279999999999999</v>
      </c>
      <c r="AB1013" s="15">
        <f>Raw_Data!AB1013</f>
        <v>68.7</v>
      </c>
      <c r="AC1013" s="19" t="str">
        <f>IF(Raw_Data!G1013="","Yes","No")</f>
        <v>No</v>
      </c>
      <c r="AD1013" s="19" t="str">
        <f>IF(Raw_Data!L1013="","Yes","No")</f>
        <v>No</v>
      </c>
      <c r="AE1013" s="19" t="str">
        <f>IF(Raw_Data!T1013="","Imputed",IF(Raw_Data!T1013&gt;INDEX(Cleaning_Reference!$F$6:$F$13,MATCH(D1013,Cleaning_Reference!$A$6:$A$13,0)),"Capped","Original"))</f>
        <v>Original</v>
      </c>
      <c r="AF1013" s="21">
        <f t="shared" si="15"/>
        <v>17.829999999999998</v>
      </c>
    </row>
    <row r="1014" spans="1:32" ht="15" customHeight="1" x14ac:dyDescent="0.3">
      <c r="A1014" s="20" t="str">
        <f>Raw_Data!A1014</f>
        <v>SF11013</v>
      </c>
      <c r="B1014" s="15" t="str">
        <f>Raw_Data!B1014</f>
        <v>Maharashtra</v>
      </c>
      <c r="C1014" s="15" t="str">
        <f>Raw_Data!C1014</f>
        <v>Rajkot</v>
      </c>
      <c r="D1014" s="15" t="str">
        <f>Raw_Data!D1014</f>
        <v>Cotton</v>
      </c>
      <c r="E1014" s="15" t="str">
        <f>Raw_Data!E1014</f>
        <v>Rabi</v>
      </c>
      <c r="F1014" s="15">
        <f>Raw_Data!F1014</f>
        <v>11.06</v>
      </c>
      <c r="G1014" s="18">
        <f>IF(Raw_Data!G1014="",ROUND(AVERAGEIFS(Raw_Data!$G$2:$G$4001,Raw_Data!$E$2:$E$4001,E1014),1),Raw_Data!G1014)</f>
        <v>500.6</v>
      </c>
      <c r="H1014" s="15">
        <f>Raw_Data!H1014</f>
        <v>20.100000000000001</v>
      </c>
      <c r="I1014" s="15">
        <f>Raw_Data!I1014</f>
        <v>57</v>
      </c>
      <c r="J1014" s="15">
        <f>Raw_Data!J1014</f>
        <v>6.6</v>
      </c>
      <c r="K1014" s="15">
        <f>Raw_Data!K1014</f>
        <v>6.68</v>
      </c>
      <c r="L1014" s="18">
        <f>IF(Raw_Data!L1014="",ROUND(AVERAGEIFS(Raw_Data!$L$2:$L$4001,Raw_Data!$E$2:$E$4001,E1014),1),Raw_Data!L1014)</f>
        <v>22.3</v>
      </c>
      <c r="M1014" s="15">
        <f>Raw_Data!M1014</f>
        <v>107.7</v>
      </c>
      <c r="N1014" s="15">
        <f>Raw_Data!N1014</f>
        <v>42.3</v>
      </c>
      <c r="O1014" s="15">
        <f>Raw_Data!O1014</f>
        <v>78.900000000000006</v>
      </c>
      <c r="P1014" s="15" t="str">
        <f>Raw_Data!P1014</f>
        <v>Sprinkler</v>
      </c>
      <c r="Q1014" s="15">
        <f>Raw_Data!Q1014</f>
        <v>281.5</v>
      </c>
      <c r="R1014" s="15">
        <f>Raw_Data!R1014</f>
        <v>6.64</v>
      </c>
      <c r="S1014" s="15">
        <f>Raw_Data!S1014</f>
        <v>0.86</v>
      </c>
      <c r="T1014" s="18">
        <f>IF(Raw_Data!T1014="",ROUND(AVERAGEIFS(Raw_Data!$T$2:$T$4001,Raw_Data!$E$2:$E$4001,E1014,Raw_Data!$D$2:$D$4001,D1014),2),IF(Raw_Data!T1014&gt;INDEX(Cleaning_Reference!$F$6:$F$13,MATCH(D1014,Cleaning_Reference!$A$6:$A$13,0)),INDEX(Cleaning_Reference!$F$6:$F$13,MATCH(D1014,Cleaning_Reference!$A$6:$A$13,0)),Raw_Data!T1014))</f>
        <v>1.39</v>
      </c>
      <c r="U1014" s="15">
        <f>Raw_Data!U1014</f>
        <v>15.37</v>
      </c>
      <c r="V1014" s="15">
        <f>Raw_Data!V1014</f>
        <v>65519</v>
      </c>
      <c r="W1014" s="15">
        <f>Raw_Data!W1014</f>
        <v>805185</v>
      </c>
      <c r="X1014" s="15">
        <f>Raw_Data!X1014</f>
        <v>1007027</v>
      </c>
      <c r="Y1014" s="15">
        <f>Raw_Data!Y1014</f>
        <v>201842</v>
      </c>
      <c r="Z1014" s="15">
        <f>Raw_Data!Z1014</f>
        <v>9063</v>
      </c>
      <c r="AA1014" s="15">
        <f>Raw_Data!AA1014</f>
        <v>1.696</v>
      </c>
      <c r="AB1014" s="15">
        <f>Raw_Data!AB1014</f>
        <v>44.9</v>
      </c>
      <c r="AC1014" s="19" t="str">
        <f>IF(Raw_Data!G1014="","Yes","No")</f>
        <v>No</v>
      </c>
      <c r="AD1014" s="19" t="str">
        <f>IF(Raw_Data!L1014="","Yes","No")</f>
        <v>No</v>
      </c>
      <c r="AE1014" s="19" t="str">
        <f>IF(Raw_Data!T1014="","Imputed",IF(Raw_Data!T1014&gt;INDEX(Cleaning_Reference!$F$6:$F$13,MATCH(D1014,Cleaning_Reference!$A$6:$A$13,0)),"Capped","Original"))</f>
        <v>Original</v>
      </c>
      <c r="AF1014" s="21">
        <f t="shared" si="15"/>
        <v>15.37</v>
      </c>
    </row>
    <row r="1015" spans="1:32" ht="15" customHeight="1" x14ac:dyDescent="0.3">
      <c r="A1015" s="20" t="str">
        <f>Raw_Data!A1015</f>
        <v>SF11014</v>
      </c>
      <c r="B1015" s="15" t="str">
        <f>Raw_Data!B1015</f>
        <v>Maharashtra</v>
      </c>
      <c r="C1015" s="15" t="str">
        <f>Raw_Data!C1015</f>
        <v>Rajkot</v>
      </c>
      <c r="D1015" s="15" t="str">
        <f>Raw_Data!D1015</f>
        <v>Groundnut</v>
      </c>
      <c r="E1015" s="15" t="str">
        <f>Raw_Data!E1015</f>
        <v>Rabi</v>
      </c>
      <c r="F1015" s="15">
        <f>Raw_Data!F1015</f>
        <v>1.61</v>
      </c>
      <c r="G1015" s="18">
        <f>IF(Raw_Data!G1015="",ROUND(AVERAGEIFS(Raw_Data!$G$2:$G$4001,Raw_Data!$E$2:$E$4001,E1015),1),Raw_Data!G1015)</f>
        <v>419.9</v>
      </c>
      <c r="H1015" s="15">
        <f>Raw_Data!H1015</f>
        <v>22.4</v>
      </c>
      <c r="I1015" s="15">
        <f>Raw_Data!I1015</f>
        <v>43.1</v>
      </c>
      <c r="J1015" s="15">
        <f>Raw_Data!J1015</f>
        <v>6.1</v>
      </c>
      <c r="K1015" s="15">
        <f>Raw_Data!K1015</f>
        <v>6.02</v>
      </c>
      <c r="L1015" s="18">
        <f>IF(Raw_Data!L1015="",ROUND(AVERAGEIFS(Raw_Data!$L$2:$L$4001,Raw_Data!$E$2:$E$4001,E1015),1),Raw_Data!L1015)</f>
        <v>21.9</v>
      </c>
      <c r="M1015" s="15">
        <f>Raw_Data!M1015</f>
        <v>74.5</v>
      </c>
      <c r="N1015" s="15">
        <f>Raw_Data!N1015</f>
        <v>30.8</v>
      </c>
      <c r="O1015" s="15">
        <f>Raw_Data!O1015</f>
        <v>139.19999999999999</v>
      </c>
      <c r="P1015" s="15" t="str">
        <f>Raw_Data!P1015</f>
        <v>Rainfed</v>
      </c>
      <c r="Q1015" s="15">
        <f>Raw_Data!Q1015</f>
        <v>79.2</v>
      </c>
      <c r="R1015" s="15">
        <f>Raw_Data!R1015</f>
        <v>5.15</v>
      </c>
      <c r="S1015" s="15">
        <f>Raw_Data!S1015</f>
        <v>0.94</v>
      </c>
      <c r="T1015" s="18">
        <f>IF(Raw_Data!T1015="",ROUND(AVERAGEIFS(Raw_Data!$T$2:$T$4001,Raw_Data!$E$2:$E$4001,E1015,Raw_Data!$D$2:$D$4001,D1015),2),IF(Raw_Data!T1015&gt;INDEX(Cleaning_Reference!$F$6:$F$13,MATCH(D1015,Cleaning_Reference!$A$6:$A$13,0)),INDEX(Cleaning_Reference!$F$6:$F$13,MATCH(D1015,Cleaning_Reference!$A$6:$A$13,0)),Raw_Data!T1015))</f>
        <v>0.75</v>
      </c>
      <c r="U1015" s="15">
        <f>Raw_Data!U1015</f>
        <v>1.21</v>
      </c>
      <c r="V1015" s="15">
        <f>Raw_Data!V1015</f>
        <v>52204</v>
      </c>
      <c r="W1015" s="15">
        <f>Raw_Data!W1015</f>
        <v>69918</v>
      </c>
      <c r="X1015" s="15">
        <f>Raw_Data!X1015</f>
        <v>63167</v>
      </c>
      <c r="Y1015" s="15">
        <f>Raw_Data!Y1015</f>
        <v>-6751</v>
      </c>
      <c r="Z1015" s="15">
        <f>Raw_Data!Z1015</f>
        <v>481</v>
      </c>
      <c r="AA1015" s="15">
        <f>Raw_Data!AA1015</f>
        <v>2.516</v>
      </c>
      <c r="AB1015" s="15">
        <f>Raw_Data!AB1015</f>
        <v>25.5</v>
      </c>
      <c r="AC1015" s="19" t="str">
        <f>IF(Raw_Data!G1015="","Yes","No")</f>
        <v>No</v>
      </c>
      <c r="AD1015" s="19" t="str">
        <f>IF(Raw_Data!L1015="","Yes","No")</f>
        <v>No</v>
      </c>
      <c r="AE1015" s="19" t="str">
        <f>IF(Raw_Data!T1015="","Imputed",IF(Raw_Data!T1015&gt;INDEX(Cleaning_Reference!$F$6:$F$13,MATCH(D1015,Cleaning_Reference!$A$6:$A$13,0)),"Capped","Original"))</f>
        <v>Original</v>
      </c>
      <c r="AF1015" s="21">
        <f t="shared" si="15"/>
        <v>1.21</v>
      </c>
    </row>
    <row r="1016" spans="1:32" ht="15" customHeight="1" x14ac:dyDescent="0.3">
      <c r="A1016" s="20" t="str">
        <f>Raw_Data!A1016</f>
        <v>SF11015</v>
      </c>
      <c r="B1016" s="15" t="str">
        <f>Raw_Data!B1016</f>
        <v>Tamil Nadu</v>
      </c>
      <c r="C1016" s="15" t="str">
        <f>Raw_Data!C1016</f>
        <v>Ludhiana</v>
      </c>
      <c r="D1016" s="15" t="str">
        <f>Raw_Data!D1016</f>
        <v>Rice</v>
      </c>
      <c r="E1016" s="15" t="str">
        <f>Raw_Data!E1016</f>
        <v>Rabi</v>
      </c>
      <c r="F1016" s="15">
        <f>Raw_Data!F1016</f>
        <v>11.04</v>
      </c>
      <c r="G1016" s="18">
        <f>IF(Raw_Data!G1016="",ROUND(AVERAGEIFS(Raw_Data!$G$2:$G$4001,Raw_Data!$E$2:$E$4001,E1016),1),Raw_Data!G1016)</f>
        <v>462.6</v>
      </c>
      <c r="H1016" s="15">
        <f>Raw_Data!H1016</f>
        <v>27</v>
      </c>
      <c r="I1016" s="15">
        <f>Raw_Data!I1016</f>
        <v>60.8</v>
      </c>
      <c r="J1016" s="15">
        <f>Raw_Data!J1016</f>
        <v>5.8</v>
      </c>
      <c r="K1016" s="15">
        <f>Raw_Data!K1016</f>
        <v>6.71</v>
      </c>
      <c r="L1016" s="18">
        <f>IF(Raw_Data!L1016="",ROUND(AVERAGEIFS(Raw_Data!$L$2:$L$4001,Raw_Data!$E$2:$E$4001,E1016),1),Raw_Data!L1016)</f>
        <v>16.899999999999999</v>
      </c>
      <c r="M1016" s="15">
        <f>Raw_Data!M1016</f>
        <v>121.6</v>
      </c>
      <c r="N1016" s="15">
        <f>Raw_Data!N1016</f>
        <v>72.2</v>
      </c>
      <c r="O1016" s="15">
        <f>Raw_Data!O1016</f>
        <v>138.6</v>
      </c>
      <c r="P1016" s="15" t="str">
        <f>Raw_Data!P1016</f>
        <v>Sprinkler</v>
      </c>
      <c r="Q1016" s="15">
        <f>Raw_Data!Q1016</f>
        <v>229.8</v>
      </c>
      <c r="R1016" s="15">
        <f>Raw_Data!R1016</f>
        <v>7</v>
      </c>
      <c r="S1016" s="15">
        <f>Raw_Data!S1016</f>
        <v>0.73</v>
      </c>
      <c r="T1016" s="18">
        <f>IF(Raw_Data!T1016="",ROUND(AVERAGEIFS(Raw_Data!$T$2:$T$4001,Raw_Data!$E$2:$E$4001,E1016,Raw_Data!$D$2:$D$4001,D1016),2),IF(Raw_Data!T1016&gt;INDEX(Cleaning_Reference!$F$6:$F$13,MATCH(D1016,Cleaning_Reference!$A$6:$A$13,0)),INDEX(Cleaning_Reference!$F$6:$F$13,MATCH(D1016,Cleaning_Reference!$A$6:$A$13,0)),Raw_Data!T1016))</f>
        <v>3.76</v>
      </c>
      <c r="U1016" s="15">
        <f>Raw_Data!U1016</f>
        <v>41.51</v>
      </c>
      <c r="V1016" s="15">
        <f>Raw_Data!V1016</f>
        <v>21015</v>
      </c>
      <c r="W1016" s="15">
        <f>Raw_Data!W1016</f>
        <v>804823</v>
      </c>
      <c r="X1016" s="15">
        <f>Raw_Data!X1016</f>
        <v>872333</v>
      </c>
      <c r="Y1016" s="15">
        <f>Raw_Data!Y1016</f>
        <v>67510</v>
      </c>
      <c r="Z1016" s="15">
        <f>Raw_Data!Z1016</f>
        <v>16856</v>
      </c>
      <c r="AA1016" s="15">
        <f>Raw_Data!AA1016</f>
        <v>2.4630000000000001</v>
      </c>
      <c r="AB1016" s="15">
        <f>Raw_Data!AB1016</f>
        <v>40.299999999999997</v>
      </c>
      <c r="AC1016" s="19" t="str">
        <f>IF(Raw_Data!G1016="","Yes","No")</f>
        <v>No</v>
      </c>
      <c r="AD1016" s="19" t="str">
        <f>IF(Raw_Data!L1016="","Yes","No")</f>
        <v>No</v>
      </c>
      <c r="AE1016" s="19" t="str">
        <f>IF(Raw_Data!T1016="","Imputed",IF(Raw_Data!T1016&gt;INDEX(Cleaning_Reference!$F$6:$F$13,MATCH(D1016,Cleaning_Reference!$A$6:$A$13,0)),"Capped","Original"))</f>
        <v>Original</v>
      </c>
      <c r="AF1016" s="21">
        <f t="shared" si="15"/>
        <v>41.51</v>
      </c>
    </row>
    <row r="1017" spans="1:32" ht="15" customHeight="1" x14ac:dyDescent="0.3">
      <c r="A1017" s="20" t="str">
        <f>Raw_Data!A1017</f>
        <v>SF11016</v>
      </c>
      <c r="B1017" s="15" t="str">
        <f>Raw_Data!B1017</f>
        <v>Karnataka</v>
      </c>
      <c r="C1017" s="15" t="str">
        <f>Raw_Data!C1017</f>
        <v>Nalgonda</v>
      </c>
      <c r="D1017" s="15" t="str">
        <f>Raw_Data!D1017</f>
        <v>Wheat</v>
      </c>
      <c r="E1017" s="15" t="str">
        <f>Raw_Data!E1017</f>
        <v>Kharif</v>
      </c>
      <c r="F1017" s="15">
        <f>Raw_Data!F1017</f>
        <v>8.6999999999999993</v>
      </c>
      <c r="G1017" s="18">
        <f>IF(Raw_Data!G1017="",ROUND(AVERAGEIFS(Raw_Data!$G$2:$G$4001,Raw_Data!$E$2:$E$4001,E1017),1),Raw_Data!G1017)</f>
        <v>933.9</v>
      </c>
      <c r="H1017" s="15">
        <f>Raw_Data!H1017</f>
        <v>24.8</v>
      </c>
      <c r="I1017" s="15">
        <f>Raw_Data!I1017</f>
        <v>79.400000000000006</v>
      </c>
      <c r="J1017" s="15">
        <f>Raw_Data!J1017</f>
        <v>7.6</v>
      </c>
      <c r="K1017" s="15">
        <f>Raw_Data!K1017</f>
        <v>7.81</v>
      </c>
      <c r="L1017" s="18">
        <f>IF(Raw_Data!L1017="",ROUND(AVERAGEIFS(Raw_Data!$L$2:$L$4001,Raw_Data!$E$2:$E$4001,E1017),1),Raw_Data!L1017)</f>
        <v>27.8</v>
      </c>
      <c r="M1017" s="15">
        <f>Raw_Data!M1017</f>
        <v>92</v>
      </c>
      <c r="N1017" s="15">
        <f>Raw_Data!N1017</f>
        <v>49.4</v>
      </c>
      <c r="O1017" s="15">
        <f>Raw_Data!O1017</f>
        <v>88.1</v>
      </c>
      <c r="P1017" s="15" t="str">
        <f>Raw_Data!P1017</f>
        <v>Flood</v>
      </c>
      <c r="Q1017" s="15">
        <f>Raw_Data!Q1017</f>
        <v>193.1</v>
      </c>
      <c r="R1017" s="15">
        <f>Raw_Data!R1017</f>
        <v>6.16</v>
      </c>
      <c r="S1017" s="15">
        <f>Raw_Data!S1017</f>
        <v>0.96</v>
      </c>
      <c r="T1017" s="18">
        <f>IF(Raw_Data!T1017="",ROUND(AVERAGEIFS(Raw_Data!$T$2:$T$4001,Raw_Data!$E$2:$E$4001,E1017,Raw_Data!$D$2:$D$4001,D1017),2),IF(Raw_Data!T1017&gt;INDEX(Cleaning_Reference!$F$6:$F$13,MATCH(D1017,Cleaning_Reference!$A$6:$A$13,0)),INDEX(Cleaning_Reference!$F$6:$F$13,MATCH(D1017,Cleaning_Reference!$A$6:$A$13,0)),Raw_Data!T1017))</f>
        <v>0.61</v>
      </c>
      <c r="U1017" s="15">
        <f>Raw_Data!U1017</f>
        <v>5.31</v>
      </c>
      <c r="V1017" s="15">
        <f>Raw_Data!V1017</f>
        <v>20651</v>
      </c>
      <c r="W1017" s="15">
        <f>Raw_Data!W1017</f>
        <v>497878</v>
      </c>
      <c r="X1017" s="15">
        <f>Raw_Data!X1017</f>
        <v>109657</v>
      </c>
      <c r="Y1017" s="15">
        <f>Raw_Data!Y1017</f>
        <v>-388221</v>
      </c>
      <c r="Z1017" s="15">
        <f>Raw_Data!Z1017</f>
        <v>5620</v>
      </c>
      <c r="AA1017" s="15">
        <f>Raw_Data!AA1017</f>
        <v>0.94499999999999995</v>
      </c>
      <c r="AB1017" s="15">
        <f>Raw_Data!AB1017</f>
        <v>57</v>
      </c>
      <c r="AC1017" s="19" t="str">
        <f>IF(Raw_Data!G1017="","Yes","No")</f>
        <v>No</v>
      </c>
      <c r="AD1017" s="19" t="str">
        <f>IF(Raw_Data!L1017="","Yes","No")</f>
        <v>No</v>
      </c>
      <c r="AE1017" s="19" t="str">
        <f>IF(Raw_Data!T1017="","Imputed",IF(Raw_Data!T1017&gt;INDEX(Cleaning_Reference!$F$6:$F$13,MATCH(D1017,Cleaning_Reference!$A$6:$A$13,0)),"Capped","Original"))</f>
        <v>Original</v>
      </c>
      <c r="AF1017" s="21">
        <f t="shared" si="15"/>
        <v>5.31</v>
      </c>
    </row>
    <row r="1018" spans="1:32" ht="15" customHeight="1" x14ac:dyDescent="0.3">
      <c r="A1018" s="20" t="str">
        <f>Raw_Data!A1018</f>
        <v>SF11017</v>
      </c>
      <c r="B1018" s="15" t="str">
        <f>Raw_Data!B1018</f>
        <v>Punjab</v>
      </c>
      <c r="C1018" s="15" t="str">
        <f>Raw_Data!C1018</f>
        <v>Nashik</v>
      </c>
      <c r="D1018" s="15" t="str">
        <f>Raw_Data!D1018</f>
        <v>Rice</v>
      </c>
      <c r="E1018" s="15" t="str">
        <f>Raw_Data!E1018</f>
        <v>Zaid</v>
      </c>
      <c r="F1018" s="15">
        <f>Raw_Data!F1018</f>
        <v>6.79</v>
      </c>
      <c r="G1018" s="18">
        <f>IF(Raw_Data!G1018="",ROUND(AVERAGEIFS(Raw_Data!$G$2:$G$4001,Raw_Data!$E$2:$E$4001,E1018),1),Raw_Data!G1018)</f>
        <v>92</v>
      </c>
      <c r="H1018" s="15">
        <f>Raw_Data!H1018</f>
        <v>33.9</v>
      </c>
      <c r="I1018" s="15">
        <f>Raw_Data!I1018</f>
        <v>61.3</v>
      </c>
      <c r="J1018" s="15">
        <f>Raw_Data!J1018</f>
        <v>9.4</v>
      </c>
      <c r="K1018" s="15">
        <f>Raw_Data!K1018</f>
        <v>6.61</v>
      </c>
      <c r="L1018" s="18">
        <f>IF(Raw_Data!L1018="",ROUND(AVERAGEIFS(Raw_Data!$L$2:$L$4001,Raw_Data!$E$2:$E$4001,E1018),1),Raw_Data!L1018)</f>
        <v>21.6</v>
      </c>
      <c r="M1018" s="15">
        <f>Raw_Data!M1018</f>
        <v>136.30000000000001</v>
      </c>
      <c r="N1018" s="15">
        <f>Raw_Data!N1018</f>
        <v>39.9</v>
      </c>
      <c r="O1018" s="15">
        <f>Raw_Data!O1018</f>
        <v>117.8</v>
      </c>
      <c r="P1018" s="15" t="str">
        <f>Raw_Data!P1018</f>
        <v>Flood</v>
      </c>
      <c r="Q1018" s="15">
        <f>Raw_Data!Q1018</f>
        <v>172.5</v>
      </c>
      <c r="R1018" s="15">
        <f>Raw_Data!R1018</f>
        <v>5.18</v>
      </c>
      <c r="S1018" s="15">
        <f>Raw_Data!S1018</f>
        <v>0.65</v>
      </c>
      <c r="T1018" s="18">
        <f>IF(Raw_Data!T1018="",ROUND(AVERAGEIFS(Raw_Data!$T$2:$T$4001,Raw_Data!$E$2:$E$4001,E1018,Raw_Data!$D$2:$D$4001,D1018),2),IF(Raw_Data!T1018&gt;INDEX(Cleaning_Reference!$F$6:$F$13,MATCH(D1018,Cleaning_Reference!$A$6:$A$13,0)),INDEX(Cleaning_Reference!$F$6:$F$13,MATCH(D1018,Cleaning_Reference!$A$6:$A$13,0)),Raw_Data!T1018))</f>
        <v>2.2799999999999998</v>
      </c>
      <c r="U1018" s="15">
        <f>Raw_Data!U1018</f>
        <v>15.48</v>
      </c>
      <c r="V1018" s="15">
        <f>Raw_Data!V1018</f>
        <v>24361</v>
      </c>
      <c r="W1018" s="15">
        <f>Raw_Data!W1018</f>
        <v>457099</v>
      </c>
      <c r="X1018" s="15">
        <f>Raw_Data!X1018</f>
        <v>377108</v>
      </c>
      <c r="Y1018" s="15">
        <f>Raw_Data!Y1018</f>
        <v>-79991</v>
      </c>
      <c r="Z1018" s="15">
        <f>Raw_Data!Z1018</f>
        <v>11653</v>
      </c>
      <c r="AA1018" s="15">
        <f>Raw_Data!AA1018</f>
        <v>1.3280000000000001</v>
      </c>
      <c r="AB1018" s="15">
        <f>Raw_Data!AB1018</f>
        <v>47.4</v>
      </c>
      <c r="AC1018" s="19" t="str">
        <f>IF(Raw_Data!G1018="","Yes","No")</f>
        <v>No</v>
      </c>
      <c r="AD1018" s="19" t="str">
        <f>IF(Raw_Data!L1018="","Yes","No")</f>
        <v>No</v>
      </c>
      <c r="AE1018" s="19" t="str">
        <f>IF(Raw_Data!T1018="","Imputed",IF(Raw_Data!T1018&gt;INDEX(Cleaning_Reference!$F$6:$F$13,MATCH(D1018,Cleaning_Reference!$A$6:$A$13,0)),"Capped","Original"))</f>
        <v>Original</v>
      </c>
      <c r="AF1018" s="21">
        <f t="shared" si="15"/>
        <v>15.48</v>
      </c>
    </row>
    <row r="1019" spans="1:32" ht="15" customHeight="1" x14ac:dyDescent="0.3">
      <c r="A1019" s="20" t="str">
        <f>Raw_Data!A1019</f>
        <v>SF11018</v>
      </c>
      <c r="B1019" s="15" t="str">
        <f>Raw_Data!B1019</f>
        <v>Andhra Pradesh</v>
      </c>
      <c r="C1019" s="15" t="str">
        <f>Raw_Data!C1019</f>
        <v>Guntur</v>
      </c>
      <c r="D1019" s="15" t="str">
        <f>Raw_Data!D1019</f>
        <v>Wheat</v>
      </c>
      <c r="E1019" s="15" t="str">
        <f>Raw_Data!E1019</f>
        <v>Kharif</v>
      </c>
      <c r="F1019" s="15">
        <f>Raw_Data!F1019</f>
        <v>12.63</v>
      </c>
      <c r="G1019" s="18">
        <f>IF(Raw_Data!G1019="",ROUND(AVERAGEIFS(Raw_Data!$G$2:$G$4001,Raw_Data!$E$2:$E$4001,E1019),1),Raw_Data!G1019)</f>
        <v>993.9</v>
      </c>
      <c r="H1019" s="15">
        <f>Raw_Data!H1019</f>
        <v>28.1</v>
      </c>
      <c r="I1019" s="15">
        <f>Raw_Data!I1019</f>
        <v>64.5</v>
      </c>
      <c r="J1019" s="15">
        <f>Raw_Data!J1019</f>
        <v>6.1</v>
      </c>
      <c r="K1019" s="15">
        <f>Raw_Data!K1019</f>
        <v>7.66</v>
      </c>
      <c r="L1019" s="18">
        <f>IF(Raw_Data!L1019="",ROUND(AVERAGEIFS(Raw_Data!$L$2:$L$4001,Raw_Data!$E$2:$E$4001,E1019),1),Raw_Data!L1019)</f>
        <v>37.799999999999997</v>
      </c>
      <c r="M1019" s="15">
        <f>Raw_Data!M1019</f>
        <v>95.4</v>
      </c>
      <c r="N1019" s="15">
        <f>Raw_Data!N1019</f>
        <v>70.3</v>
      </c>
      <c r="O1019" s="15">
        <f>Raw_Data!O1019</f>
        <v>96.7</v>
      </c>
      <c r="P1019" s="15" t="str">
        <f>Raw_Data!P1019</f>
        <v>Sprinkler</v>
      </c>
      <c r="Q1019" s="15">
        <f>Raw_Data!Q1019</f>
        <v>76</v>
      </c>
      <c r="R1019" s="15">
        <f>Raw_Data!R1019</f>
        <v>4.12</v>
      </c>
      <c r="S1019" s="15">
        <f>Raw_Data!S1019</f>
        <v>0.88</v>
      </c>
      <c r="T1019" s="18">
        <f>IF(Raw_Data!T1019="",ROUND(AVERAGEIFS(Raw_Data!$T$2:$T$4001,Raw_Data!$E$2:$E$4001,E1019,Raw_Data!$D$2:$D$4001,D1019),2),IF(Raw_Data!T1019&gt;INDEX(Cleaning_Reference!$F$6:$F$13,MATCH(D1019,Cleaning_Reference!$A$6:$A$13,0)),INDEX(Cleaning_Reference!$F$6:$F$13,MATCH(D1019,Cleaning_Reference!$A$6:$A$13,0)),Raw_Data!T1019))</f>
        <v>1.1000000000000001</v>
      </c>
      <c r="U1019" s="15">
        <f>Raw_Data!U1019</f>
        <v>13.89</v>
      </c>
      <c r="V1019" s="15">
        <f>Raw_Data!V1019</f>
        <v>23013</v>
      </c>
      <c r="W1019" s="15">
        <f>Raw_Data!W1019</f>
        <v>719702</v>
      </c>
      <c r="X1019" s="15">
        <f>Raw_Data!X1019</f>
        <v>319651</v>
      </c>
      <c r="Y1019" s="15">
        <f>Raw_Data!Y1019</f>
        <v>-400051</v>
      </c>
      <c r="Z1019" s="15">
        <f>Raw_Data!Z1019</f>
        <v>7447</v>
      </c>
      <c r="AA1019" s="15">
        <f>Raw_Data!AA1019</f>
        <v>1.865</v>
      </c>
      <c r="AB1019" s="15">
        <f>Raw_Data!AB1019</f>
        <v>56.6</v>
      </c>
      <c r="AC1019" s="19" t="str">
        <f>IF(Raw_Data!G1019="","Yes","No")</f>
        <v>No</v>
      </c>
      <c r="AD1019" s="19" t="str">
        <f>IF(Raw_Data!L1019="","Yes","No")</f>
        <v>No</v>
      </c>
      <c r="AE1019" s="19" t="str">
        <f>IF(Raw_Data!T1019="","Imputed",IF(Raw_Data!T1019&gt;INDEX(Cleaning_Reference!$F$6:$F$13,MATCH(D1019,Cleaning_Reference!$A$6:$A$13,0)),"Capped","Original"))</f>
        <v>Original</v>
      </c>
      <c r="AF1019" s="21">
        <f t="shared" si="15"/>
        <v>13.89</v>
      </c>
    </row>
    <row r="1020" spans="1:32" ht="15" customHeight="1" x14ac:dyDescent="0.3">
      <c r="A1020" s="20" t="str">
        <f>Raw_Data!A1020</f>
        <v>SF11019</v>
      </c>
      <c r="B1020" s="15" t="str">
        <f>Raw_Data!B1020</f>
        <v>Madhya Pradesh</v>
      </c>
      <c r="C1020" s="15" t="str">
        <f>Raw_Data!C1020</f>
        <v>Guntur</v>
      </c>
      <c r="D1020" s="15" t="str">
        <f>Raw_Data!D1020</f>
        <v>Pulses</v>
      </c>
      <c r="E1020" s="15" t="str">
        <f>Raw_Data!E1020</f>
        <v>Kharif</v>
      </c>
      <c r="F1020" s="15">
        <f>Raw_Data!F1020</f>
        <v>2.41</v>
      </c>
      <c r="G1020" s="18">
        <f>IF(Raw_Data!G1020="",ROUND(AVERAGEIFS(Raw_Data!$G$2:$G$4001,Raw_Data!$E$2:$E$4001,E1020),1),Raw_Data!G1020)</f>
        <v>913.8</v>
      </c>
      <c r="H1020" s="15">
        <f>Raw_Data!H1020</f>
        <v>27.5</v>
      </c>
      <c r="I1020" s="15">
        <f>Raw_Data!I1020</f>
        <v>73.3</v>
      </c>
      <c r="J1020" s="15">
        <f>Raw_Data!J1020</f>
        <v>8.1</v>
      </c>
      <c r="K1020" s="15">
        <f>Raw_Data!K1020</f>
        <v>5.77</v>
      </c>
      <c r="L1020" s="18">
        <f>IF(Raw_Data!L1020="",ROUND(AVERAGEIFS(Raw_Data!$L$2:$L$4001,Raw_Data!$E$2:$E$4001,E1020),1),Raw_Data!L1020)</f>
        <v>23.5</v>
      </c>
      <c r="M1020" s="15">
        <f>Raw_Data!M1020</f>
        <v>108.6</v>
      </c>
      <c r="N1020" s="15">
        <f>Raw_Data!N1020</f>
        <v>37.200000000000003</v>
      </c>
      <c r="O1020" s="15">
        <f>Raw_Data!O1020</f>
        <v>76.3</v>
      </c>
      <c r="P1020" s="15" t="str">
        <f>Raw_Data!P1020</f>
        <v>Rainfed</v>
      </c>
      <c r="Q1020" s="15">
        <f>Raw_Data!Q1020</f>
        <v>291.3</v>
      </c>
      <c r="R1020" s="15">
        <f>Raw_Data!R1020</f>
        <v>3.75</v>
      </c>
      <c r="S1020" s="15">
        <f>Raw_Data!S1020</f>
        <v>0.96</v>
      </c>
      <c r="T1020" s="18">
        <f>IF(Raw_Data!T1020="",ROUND(AVERAGEIFS(Raw_Data!$T$2:$T$4001,Raw_Data!$E$2:$E$4001,E1020,Raw_Data!$D$2:$D$4001,D1020),2),IF(Raw_Data!T1020&gt;INDEX(Cleaning_Reference!$F$6:$F$13,MATCH(D1020,Cleaning_Reference!$A$6:$A$13,0)),INDEX(Cleaning_Reference!$F$6:$F$13,MATCH(D1020,Cleaning_Reference!$A$6:$A$13,0)),Raw_Data!T1020))</f>
        <v>0.41</v>
      </c>
      <c r="U1020" s="15">
        <f>Raw_Data!U1020</f>
        <v>0.99</v>
      </c>
      <c r="V1020" s="15">
        <f>Raw_Data!V1020</f>
        <v>72595</v>
      </c>
      <c r="W1020" s="15">
        <f>Raw_Data!W1020</f>
        <v>150049</v>
      </c>
      <c r="X1020" s="15">
        <f>Raw_Data!X1020</f>
        <v>71869</v>
      </c>
      <c r="Y1020" s="15">
        <f>Raw_Data!Y1020</f>
        <v>-78180</v>
      </c>
      <c r="Z1020" s="15">
        <f>Raw_Data!Z1020</f>
        <v>480</v>
      </c>
      <c r="AA1020" s="15">
        <f>Raw_Data!AA1020</f>
        <v>2.0619999999999998</v>
      </c>
      <c r="AB1020" s="15">
        <f>Raw_Data!AB1020</f>
        <v>51.1</v>
      </c>
      <c r="AC1020" s="19" t="str">
        <f>IF(Raw_Data!G1020="","Yes","No")</f>
        <v>No</v>
      </c>
      <c r="AD1020" s="19" t="str">
        <f>IF(Raw_Data!L1020="","Yes","No")</f>
        <v>No</v>
      </c>
      <c r="AE1020" s="19" t="str">
        <f>IF(Raw_Data!T1020="","Imputed",IF(Raw_Data!T1020&gt;INDEX(Cleaning_Reference!$F$6:$F$13,MATCH(D1020,Cleaning_Reference!$A$6:$A$13,0)),"Capped","Original"))</f>
        <v>Original</v>
      </c>
      <c r="AF1020" s="21">
        <f t="shared" si="15"/>
        <v>0.99</v>
      </c>
    </row>
    <row r="1021" spans="1:32" ht="15" customHeight="1" x14ac:dyDescent="0.3">
      <c r="A1021" s="20" t="str">
        <f>Raw_Data!A1021</f>
        <v>SF11020</v>
      </c>
      <c r="B1021" s="15" t="str">
        <f>Raw_Data!B1021</f>
        <v>Tamil Nadu</v>
      </c>
      <c r="C1021" s="15" t="str">
        <f>Raw_Data!C1021</f>
        <v>Warangal</v>
      </c>
      <c r="D1021" s="15" t="str">
        <f>Raw_Data!D1021</f>
        <v>Groundnut</v>
      </c>
      <c r="E1021" s="15" t="str">
        <f>Raw_Data!E1021</f>
        <v>Zaid</v>
      </c>
      <c r="F1021" s="15">
        <f>Raw_Data!F1021</f>
        <v>9.2799999999999994</v>
      </c>
      <c r="G1021" s="18">
        <f>IF(Raw_Data!G1021="",ROUND(AVERAGEIFS(Raw_Data!$G$2:$G$4001,Raw_Data!$E$2:$E$4001,E1021),1),Raw_Data!G1021)</f>
        <v>396</v>
      </c>
      <c r="H1021" s="15">
        <f>Raw_Data!H1021</f>
        <v>26.7</v>
      </c>
      <c r="I1021" s="15">
        <f>Raw_Data!I1021</f>
        <v>63</v>
      </c>
      <c r="J1021" s="15">
        <f>Raw_Data!J1021</f>
        <v>8.6999999999999993</v>
      </c>
      <c r="K1021" s="15">
        <f>Raw_Data!K1021</f>
        <v>7.06</v>
      </c>
      <c r="L1021" s="18">
        <f>IF(Raw_Data!L1021="",ROUND(AVERAGEIFS(Raw_Data!$L$2:$L$4001,Raw_Data!$E$2:$E$4001,E1021),1),Raw_Data!L1021)</f>
        <v>15.4</v>
      </c>
      <c r="M1021" s="15">
        <f>Raw_Data!M1021</f>
        <v>136.69999999999999</v>
      </c>
      <c r="N1021" s="15">
        <f>Raw_Data!N1021</f>
        <v>67.599999999999994</v>
      </c>
      <c r="O1021" s="15">
        <f>Raw_Data!O1021</f>
        <v>137.6</v>
      </c>
      <c r="P1021" s="15" t="str">
        <f>Raw_Data!P1021</f>
        <v>Sprinkler</v>
      </c>
      <c r="Q1021" s="15">
        <f>Raw_Data!Q1021</f>
        <v>120.9</v>
      </c>
      <c r="R1021" s="15">
        <f>Raw_Data!R1021</f>
        <v>5.17</v>
      </c>
      <c r="S1021" s="15">
        <f>Raw_Data!S1021</f>
        <v>0.92</v>
      </c>
      <c r="T1021" s="18">
        <f>IF(Raw_Data!T1021="",ROUND(AVERAGEIFS(Raw_Data!$T$2:$T$4001,Raw_Data!$E$2:$E$4001,E1021,Raw_Data!$D$2:$D$4001,D1021),2),IF(Raw_Data!T1021&gt;INDEX(Cleaning_Reference!$F$6:$F$13,MATCH(D1021,Cleaning_Reference!$A$6:$A$13,0)),INDEX(Cleaning_Reference!$F$6:$F$13,MATCH(D1021,Cleaning_Reference!$A$6:$A$13,0)),Raw_Data!T1021))</f>
        <v>1.44</v>
      </c>
      <c r="U1021" s="15">
        <f>Raw_Data!U1021</f>
        <v>13.36</v>
      </c>
      <c r="V1021" s="15">
        <f>Raw_Data!V1021</f>
        <v>58201</v>
      </c>
      <c r="W1021" s="15">
        <f>Raw_Data!W1021</f>
        <v>666324</v>
      </c>
      <c r="X1021" s="15">
        <f>Raw_Data!X1021</f>
        <v>777565</v>
      </c>
      <c r="Y1021" s="15">
        <f>Raw_Data!Y1021</f>
        <v>111241</v>
      </c>
      <c r="Z1021" s="15">
        <f>Raw_Data!Z1021</f>
        <v>4336</v>
      </c>
      <c r="AA1021" s="15">
        <f>Raw_Data!AA1021</f>
        <v>3.081</v>
      </c>
      <c r="AB1021" s="15">
        <f>Raw_Data!AB1021</f>
        <v>32.5</v>
      </c>
      <c r="AC1021" s="19" t="str">
        <f>IF(Raw_Data!G1021="","Yes","No")</f>
        <v>No</v>
      </c>
      <c r="AD1021" s="19" t="str">
        <f>IF(Raw_Data!L1021="","Yes","No")</f>
        <v>No</v>
      </c>
      <c r="AE1021" s="19" t="str">
        <f>IF(Raw_Data!T1021="","Imputed",IF(Raw_Data!T1021&gt;INDEX(Cleaning_Reference!$F$6:$F$13,MATCH(D1021,Cleaning_Reference!$A$6:$A$13,0)),"Capped","Original"))</f>
        <v>Original</v>
      </c>
      <c r="AF1021" s="21">
        <f t="shared" si="15"/>
        <v>13.36</v>
      </c>
    </row>
    <row r="1022" spans="1:32" ht="15" customHeight="1" x14ac:dyDescent="0.3">
      <c r="A1022" s="20" t="str">
        <f>Raw_Data!A1022</f>
        <v>SF11021</v>
      </c>
      <c r="B1022" s="15" t="str">
        <f>Raw_Data!B1022</f>
        <v>Andhra Pradesh</v>
      </c>
      <c r="C1022" s="15" t="str">
        <f>Raw_Data!C1022</f>
        <v>Krishna</v>
      </c>
      <c r="D1022" s="15" t="str">
        <f>Raw_Data!D1022</f>
        <v>Maize</v>
      </c>
      <c r="E1022" s="15" t="str">
        <f>Raw_Data!E1022</f>
        <v>Rabi</v>
      </c>
      <c r="F1022" s="15">
        <f>Raw_Data!F1022</f>
        <v>3.65</v>
      </c>
      <c r="G1022" s="18">
        <f>IF(Raw_Data!G1022="",ROUND(AVERAGEIFS(Raw_Data!$G$2:$G$4001,Raw_Data!$E$2:$E$4001,E1022),1),Raw_Data!G1022)</f>
        <v>454.3</v>
      </c>
      <c r="H1022" s="15">
        <f>Raw_Data!H1022</f>
        <v>23.3</v>
      </c>
      <c r="I1022" s="15">
        <f>Raw_Data!I1022</f>
        <v>39.9</v>
      </c>
      <c r="J1022" s="15">
        <f>Raw_Data!J1022</f>
        <v>9.1</v>
      </c>
      <c r="K1022" s="15">
        <f>Raw_Data!K1022</f>
        <v>7.06</v>
      </c>
      <c r="L1022" s="18">
        <f>IF(Raw_Data!L1022="",ROUND(AVERAGEIFS(Raw_Data!$L$2:$L$4001,Raw_Data!$E$2:$E$4001,E1022),1),Raw_Data!L1022)</f>
        <v>22.6</v>
      </c>
      <c r="M1022" s="15">
        <f>Raw_Data!M1022</f>
        <v>117.8</v>
      </c>
      <c r="N1022" s="15">
        <f>Raw_Data!N1022</f>
        <v>23.8</v>
      </c>
      <c r="O1022" s="15">
        <f>Raw_Data!O1022</f>
        <v>87.3</v>
      </c>
      <c r="P1022" s="15" t="str">
        <f>Raw_Data!P1022</f>
        <v>Rainfed</v>
      </c>
      <c r="Q1022" s="15">
        <f>Raw_Data!Q1022</f>
        <v>195.9</v>
      </c>
      <c r="R1022" s="15">
        <f>Raw_Data!R1022</f>
        <v>4.32</v>
      </c>
      <c r="S1022" s="15">
        <f>Raw_Data!S1022</f>
        <v>0.69</v>
      </c>
      <c r="T1022" s="18">
        <f>IF(Raw_Data!T1022="",ROUND(AVERAGEIFS(Raw_Data!$T$2:$T$4001,Raw_Data!$E$2:$E$4001,E1022,Raw_Data!$D$2:$D$4001,D1022),2),IF(Raw_Data!T1022&gt;INDEX(Cleaning_Reference!$F$6:$F$13,MATCH(D1022,Cleaning_Reference!$A$6:$A$13,0)),INDEX(Cleaning_Reference!$F$6:$F$13,MATCH(D1022,Cleaning_Reference!$A$6:$A$13,0)),Raw_Data!T1022))</f>
        <v>2.9</v>
      </c>
      <c r="U1022" s="15">
        <f>Raw_Data!U1022</f>
        <v>10.58</v>
      </c>
      <c r="V1022" s="15">
        <f>Raw_Data!V1022</f>
        <v>17636</v>
      </c>
      <c r="W1022" s="15">
        <f>Raw_Data!W1022</f>
        <v>225248</v>
      </c>
      <c r="X1022" s="15">
        <f>Raw_Data!X1022</f>
        <v>186589</v>
      </c>
      <c r="Y1022" s="15">
        <f>Raw_Data!Y1022</f>
        <v>-38659</v>
      </c>
      <c r="Z1022" s="15">
        <f>Raw_Data!Z1022</f>
        <v>1261</v>
      </c>
      <c r="AA1022" s="15">
        <f>Raw_Data!AA1022</f>
        <v>8.39</v>
      </c>
      <c r="AB1022" s="15">
        <f>Raw_Data!AB1022</f>
        <v>39.299999999999997</v>
      </c>
      <c r="AC1022" s="19" t="str">
        <f>IF(Raw_Data!G1022="","Yes","No")</f>
        <v>No</v>
      </c>
      <c r="AD1022" s="19" t="str">
        <f>IF(Raw_Data!L1022="","Yes","No")</f>
        <v>No</v>
      </c>
      <c r="AE1022" s="19" t="str">
        <f>IF(Raw_Data!T1022="","Imputed",IF(Raw_Data!T1022&gt;INDEX(Cleaning_Reference!$F$6:$F$13,MATCH(D1022,Cleaning_Reference!$A$6:$A$13,0)),"Capped","Original"))</f>
        <v>Original</v>
      </c>
      <c r="AF1022" s="21">
        <f t="shared" si="15"/>
        <v>10.59</v>
      </c>
    </row>
    <row r="1023" spans="1:32" ht="15" customHeight="1" x14ac:dyDescent="0.3">
      <c r="A1023" s="20" t="str">
        <f>Raw_Data!A1023</f>
        <v>SF11022</v>
      </c>
      <c r="B1023" s="15" t="str">
        <f>Raw_Data!B1023</f>
        <v>Andhra Pradesh</v>
      </c>
      <c r="C1023" s="15" t="str">
        <f>Raw_Data!C1023</f>
        <v>Krishna</v>
      </c>
      <c r="D1023" s="15" t="str">
        <f>Raw_Data!D1023</f>
        <v>Chilli</v>
      </c>
      <c r="E1023" s="15" t="str">
        <f>Raw_Data!E1023</f>
        <v>Kharif</v>
      </c>
      <c r="F1023" s="15">
        <f>Raw_Data!F1023</f>
        <v>5.72</v>
      </c>
      <c r="G1023" s="18">
        <f>IF(Raw_Data!G1023="",ROUND(AVERAGEIFS(Raw_Data!$G$2:$G$4001,Raw_Data!$E$2:$E$4001,E1023),1),Raw_Data!G1023)</f>
        <v>849</v>
      </c>
      <c r="H1023" s="15">
        <f>Raw_Data!H1023</f>
        <v>27</v>
      </c>
      <c r="I1023" s="15">
        <f>Raw_Data!I1023</f>
        <v>70.599999999999994</v>
      </c>
      <c r="J1023" s="15">
        <f>Raw_Data!J1023</f>
        <v>7.6</v>
      </c>
      <c r="K1023" s="15">
        <f>Raw_Data!K1023</f>
        <v>6.33</v>
      </c>
      <c r="L1023" s="18">
        <f>IF(Raw_Data!L1023="",ROUND(AVERAGEIFS(Raw_Data!$L$2:$L$4001,Raw_Data!$E$2:$E$4001,E1023),1),Raw_Data!L1023)</f>
        <v>26</v>
      </c>
      <c r="M1023" s="15">
        <f>Raw_Data!M1023</f>
        <v>148.5</v>
      </c>
      <c r="N1023" s="15">
        <f>Raw_Data!N1023</f>
        <v>56.4</v>
      </c>
      <c r="O1023" s="15">
        <f>Raw_Data!O1023</f>
        <v>102.4</v>
      </c>
      <c r="P1023" s="15" t="str">
        <f>Raw_Data!P1023</f>
        <v>Rainfed</v>
      </c>
      <c r="Q1023" s="15">
        <f>Raw_Data!Q1023</f>
        <v>213</v>
      </c>
      <c r="R1023" s="15">
        <f>Raw_Data!R1023</f>
        <v>4.72</v>
      </c>
      <c r="S1023" s="15">
        <f>Raw_Data!S1023</f>
        <v>0.69</v>
      </c>
      <c r="T1023" s="18">
        <f>IF(Raw_Data!T1023="",ROUND(AVERAGEIFS(Raw_Data!$T$2:$T$4001,Raw_Data!$E$2:$E$4001,E1023,Raw_Data!$D$2:$D$4001,D1023),2),IF(Raw_Data!T1023&gt;INDEX(Cleaning_Reference!$F$6:$F$13,MATCH(D1023,Cleaning_Reference!$A$6:$A$13,0)),INDEX(Cleaning_Reference!$F$6:$F$13,MATCH(D1023,Cleaning_Reference!$A$6:$A$13,0)),Raw_Data!T1023))</f>
        <v>2.37</v>
      </c>
      <c r="U1023" s="15">
        <f>Raw_Data!U1023</f>
        <v>13.56</v>
      </c>
      <c r="V1023" s="15">
        <f>Raw_Data!V1023</f>
        <v>105571</v>
      </c>
      <c r="W1023" s="15">
        <f>Raw_Data!W1023</f>
        <v>413506</v>
      </c>
      <c r="X1023" s="15">
        <f>Raw_Data!X1023</f>
        <v>1431543</v>
      </c>
      <c r="Y1023" s="15">
        <f>Raw_Data!Y1023</f>
        <v>1018037</v>
      </c>
      <c r="Z1023" s="15">
        <f>Raw_Data!Z1023</f>
        <v>1658</v>
      </c>
      <c r="AA1023" s="15">
        <f>Raw_Data!AA1023</f>
        <v>8.1790000000000003</v>
      </c>
      <c r="AB1023" s="15">
        <f>Raw_Data!AB1023</f>
        <v>43.8</v>
      </c>
      <c r="AC1023" s="19" t="str">
        <f>IF(Raw_Data!G1023="","Yes","No")</f>
        <v>No</v>
      </c>
      <c r="AD1023" s="19" t="str">
        <f>IF(Raw_Data!L1023="","Yes","No")</f>
        <v>No</v>
      </c>
      <c r="AE1023" s="19" t="str">
        <f>IF(Raw_Data!T1023="","Imputed",IF(Raw_Data!T1023&gt;INDEX(Cleaning_Reference!$F$6:$F$13,MATCH(D1023,Cleaning_Reference!$A$6:$A$13,0)),"Capped","Original"))</f>
        <v>Original</v>
      </c>
      <c r="AF1023" s="21">
        <f t="shared" si="15"/>
        <v>13.56</v>
      </c>
    </row>
    <row r="1024" spans="1:32" ht="15" customHeight="1" x14ac:dyDescent="0.3">
      <c r="A1024" s="20" t="str">
        <f>Raw_Data!A1024</f>
        <v>SF11023</v>
      </c>
      <c r="B1024" s="15" t="str">
        <f>Raw_Data!B1024</f>
        <v>Maharashtra</v>
      </c>
      <c r="C1024" s="15" t="str">
        <f>Raw_Data!C1024</f>
        <v>Raichur</v>
      </c>
      <c r="D1024" s="15" t="str">
        <f>Raw_Data!D1024</f>
        <v>Wheat</v>
      </c>
      <c r="E1024" s="15" t="str">
        <f>Raw_Data!E1024</f>
        <v>Rabi</v>
      </c>
      <c r="F1024" s="15">
        <f>Raw_Data!F1024</f>
        <v>13.89</v>
      </c>
      <c r="G1024" s="18">
        <f>IF(Raw_Data!G1024="",ROUND(AVERAGEIFS(Raw_Data!$G$2:$G$4001,Raw_Data!$E$2:$E$4001,E1024),1),Raw_Data!G1024)</f>
        <v>289.60000000000002</v>
      </c>
      <c r="H1024" s="15">
        <f>Raw_Data!H1024</f>
        <v>30.6</v>
      </c>
      <c r="I1024" s="15">
        <f>Raw_Data!I1024</f>
        <v>55.8</v>
      </c>
      <c r="J1024" s="15">
        <f>Raw_Data!J1024</f>
        <v>6.3</v>
      </c>
      <c r="K1024" s="15">
        <f>Raw_Data!K1024</f>
        <v>6.32</v>
      </c>
      <c r="L1024" s="18">
        <f>IF(Raw_Data!L1024="",ROUND(AVERAGEIFS(Raw_Data!$L$2:$L$4001,Raw_Data!$E$2:$E$4001,E1024),1),Raw_Data!L1024)</f>
        <v>26.7</v>
      </c>
      <c r="M1024" s="15">
        <f>Raw_Data!M1024</f>
        <v>144.80000000000001</v>
      </c>
      <c r="N1024" s="15">
        <f>Raw_Data!N1024</f>
        <v>53.7</v>
      </c>
      <c r="O1024" s="15">
        <f>Raw_Data!O1024</f>
        <v>102.9</v>
      </c>
      <c r="P1024" s="15" t="str">
        <f>Raw_Data!P1024</f>
        <v>Flood</v>
      </c>
      <c r="Q1024" s="15">
        <f>Raw_Data!Q1024</f>
        <v>135.19999999999999</v>
      </c>
      <c r="R1024" s="15">
        <f>Raw_Data!R1024</f>
        <v>3.27</v>
      </c>
      <c r="S1024" s="15">
        <f>Raw_Data!S1024</f>
        <v>0.98</v>
      </c>
      <c r="T1024" s="18">
        <f>IF(Raw_Data!T1024="",ROUND(AVERAGEIFS(Raw_Data!$T$2:$T$4001,Raw_Data!$E$2:$E$4001,E1024,Raw_Data!$D$2:$D$4001,D1024),2),IF(Raw_Data!T1024&gt;INDEX(Cleaning_Reference!$F$6:$F$13,MATCH(D1024,Cleaning_Reference!$A$6:$A$13,0)),INDEX(Cleaning_Reference!$F$6:$F$13,MATCH(D1024,Cleaning_Reference!$A$6:$A$13,0)),Raw_Data!T1024))</f>
        <v>2.33</v>
      </c>
      <c r="U1024" s="15">
        <f>Raw_Data!U1024</f>
        <v>32.36</v>
      </c>
      <c r="V1024" s="15">
        <f>Raw_Data!V1024</f>
        <v>26353</v>
      </c>
      <c r="W1024" s="15">
        <f>Raw_Data!W1024</f>
        <v>760622</v>
      </c>
      <c r="X1024" s="15">
        <f>Raw_Data!X1024</f>
        <v>852783</v>
      </c>
      <c r="Y1024" s="15">
        <f>Raw_Data!Y1024</f>
        <v>92161</v>
      </c>
      <c r="Z1024" s="15">
        <f>Raw_Data!Z1024</f>
        <v>9311</v>
      </c>
      <c r="AA1024" s="15">
        <f>Raw_Data!AA1024</f>
        <v>3.4750000000000001</v>
      </c>
      <c r="AB1024" s="15">
        <f>Raw_Data!AB1024</f>
        <v>51.2</v>
      </c>
      <c r="AC1024" s="19" t="str">
        <f>IF(Raw_Data!G1024="","Yes","No")</f>
        <v>No</v>
      </c>
      <c r="AD1024" s="19" t="str">
        <f>IF(Raw_Data!L1024="","Yes","No")</f>
        <v>No</v>
      </c>
      <c r="AE1024" s="19" t="str">
        <f>IF(Raw_Data!T1024="","Imputed",IF(Raw_Data!T1024&gt;INDEX(Cleaning_Reference!$F$6:$F$13,MATCH(D1024,Cleaning_Reference!$A$6:$A$13,0)),"Capped","Original"))</f>
        <v>Original</v>
      </c>
      <c r="AF1024" s="21">
        <f t="shared" si="15"/>
        <v>32.36</v>
      </c>
    </row>
    <row r="1025" spans="1:32" ht="15" customHeight="1" x14ac:dyDescent="0.3">
      <c r="A1025" s="20" t="str">
        <f>Raw_Data!A1025</f>
        <v>SF11024</v>
      </c>
      <c r="B1025" s="15" t="str">
        <f>Raw_Data!B1025</f>
        <v>Andhra Pradesh</v>
      </c>
      <c r="C1025" s="15" t="str">
        <f>Raw_Data!C1025</f>
        <v>Krishna</v>
      </c>
      <c r="D1025" s="15" t="str">
        <f>Raw_Data!D1025</f>
        <v>Groundnut</v>
      </c>
      <c r="E1025" s="15" t="str">
        <f>Raw_Data!E1025</f>
        <v>Kharif</v>
      </c>
      <c r="F1025" s="15">
        <f>Raw_Data!F1025</f>
        <v>5.98</v>
      </c>
      <c r="G1025" s="18">
        <f>IF(Raw_Data!G1025="",ROUND(AVERAGEIFS(Raw_Data!$G$2:$G$4001,Raw_Data!$E$2:$E$4001,E1025),1),Raw_Data!G1025)</f>
        <v>694.3</v>
      </c>
      <c r="H1025" s="15">
        <f>Raw_Data!H1025</f>
        <v>30.3</v>
      </c>
      <c r="I1025" s="15">
        <f>Raw_Data!I1025</f>
        <v>83.8</v>
      </c>
      <c r="J1025" s="15">
        <f>Raw_Data!J1025</f>
        <v>7.1</v>
      </c>
      <c r="K1025" s="15">
        <f>Raw_Data!K1025</f>
        <v>5.97</v>
      </c>
      <c r="L1025" s="18">
        <f>IF(Raw_Data!L1025="",ROUND(AVERAGEIFS(Raw_Data!$L$2:$L$4001,Raw_Data!$E$2:$E$4001,E1025),1),Raw_Data!L1025)</f>
        <v>30.4</v>
      </c>
      <c r="M1025" s="15">
        <f>Raw_Data!M1025</f>
        <v>182.1</v>
      </c>
      <c r="N1025" s="15">
        <f>Raw_Data!N1025</f>
        <v>44.5</v>
      </c>
      <c r="O1025" s="15">
        <f>Raw_Data!O1025</f>
        <v>164.6</v>
      </c>
      <c r="P1025" s="15" t="str">
        <f>Raw_Data!P1025</f>
        <v>Drip</v>
      </c>
      <c r="Q1025" s="15">
        <f>Raw_Data!Q1025</f>
        <v>112.7</v>
      </c>
      <c r="R1025" s="15">
        <f>Raw_Data!R1025</f>
        <v>5.7</v>
      </c>
      <c r="S1025" s="15">
        <f>Raw_Data!S1025</f>
        <v>0.82</v>
      </c>
      <c r="T1025" s="18">
        <f>IF(Raw_Data!T1025="",ROUND(AVERAGEIFS(Raw_Data!$T$2:$T$4001,Raw_Data!$E$2:$E$4001,E1025,Raw_Data!$D$2:$D$4001,D1025),2),IF(Raw_Data!T1025&gt;INDEX(Cleaning_Reference!$F$6:$F$13,MATCH(D1025,Cleaning_Reference!$A$6:$A$13,0)),INDEX(Cleaning_Reference!$F$6:$F$13,MATCH(D1025,Cleaning_Reference!$A$6:$A$13,0)),Raw_Data!T1025))</f>
        <v>1.22</v>
      </c>
      <c r="U1025" s="15">
        <f>Raw_Data!U1025</f>
        <v>7.3</v>
      </c>
      <c r="V1025" s="15">
        <f>Raw_Data!V1025</f>
        <v>63484</v>
      </c>
      <c r="W1025" s="15">
        <f>Raw_Data!W1025</f>
        <v>333421</v>
      </c>
      <c r="X1025" s="15">
        <f>Raw_Data!X1025</f>
        <v>463433</v>
      </c>
      <c r="Y1025" s="15">
        <f>Raw_Data!Y1025</f>
        <v>130012</v>
      </c>
      <c r="Z1025" s="15">
        <f>Raw_Data!Z1025</f>
        <v>3212</v>
      </c>
      <c r="AA1025" s="15">
        <f>Raw_Data!AA1025</f>
        <v>2.2730000000000001</v>
      </c>
      <c r="AB1025" s="15">
        <f>Raw_Data!AB1025</f>
        <v>55.9</v>
      </c>
      <c r="AC1025" s="19" t="str">
        <f>IF(Raw_Data!G1025="","Yes","No")</f>
        <v>No</v>
      </c>
      <c r="AD1025" s="19" t="str">
        <f>IF(Raw_Data!L1025="","Yes","No")</f>
        <v>No</v>
      </c>
      <c r="AE1025" s="19" t="str">
        <f>IF(Raw_Data!T1025="","Imputed",IF(Raw_Data!T1025&gt;INDEX(Cleaning_Reference!$F$6:$F$13,MATCH(D1025,Cleaning_Reference!$A$6:$A$13,0)),"Capped","Original"))</f>
        <v>Original</v>
      </c>
      <c r="AF1025" s="21">
        <f t="shared" si="15"/>
        <v>7.3</v>
      </c>
    </row>
    <row r="1026" spans="1:32" ht="15" customHeight="1" x14ac:dyDescent="0.3">
      <c r="A1026" s="20" t="str">
        <f>Raw_Data!A1026</f>
        <v>SF11025</v>
      </c>
      <c r="B1026" s="15" t="str">
        <f>Raw_Data!B1026</f>
        <v>Maharashtra</v>
      </c>
      <c r="C1026" s="15" t="str">
        <f>Raw_Data!C1026</f>
        <v>Ludhiana</v>
      </c>
      <c r="D1026" s="15" t="str">
        <f>Raw_Data!D1026</f>
        <v>Sugarcane</v>
      </c>
      <c r="E1026" s="15" t="str">
        <f>Raw_Data!E1026</f>
        <v>Kharif</v>
      </c>
      <c r="F1026" s="15">
        <f>Raw_Data!F1026</f>
        <v>14.62</v>
      </c>
      <c r="G1026" s="18">
        <f>IF(Raw_Data!G1026="",ROUND(AVERAGEIFS(Raw_Data!$G$2:$G$4001,Raw_Data!$E$2:$E$4001,E1026),1),Raw_Data!G1026)</f>
        <v>772.3</v>
      </c>
      <c r="H1026" s="15">
        <f>Raw_Data!H1026</f>
        <v>28.7</v>
      </c>
      <c r="I1026" s="15">
        <f>Raw_Data!I1026</f>
        <v>53.3</v>
      </c>
      <c r="J1026" s="15">
        <f>Raw_Data!J1026</f>
        <v>6.1</v>
      </c>
      <c r="K1026" s="15">
        <f>Raw_Data!K1026</f>
        <v>7.03</v>
      </c>
      <c r="L1026" s="18">
        <f>IF(Raw_Data!L1026="",ROUND(AVERAGEIFS(Raw_Data!$L$2:$L$4001,Raw_Data!$E$2:$E$4001,E1026),1),Raw_Data!L1026)</f>
        <v>28.5</v>
      </c>
      <c r="M1026" s="15">
        <f>Raw_Data!M1026</f>
        <v>115.6</v>
      </c>
      <c r="N1026" s="15">
        <f>Raw_Data!N1026</f>
        <v>62.7</v>
      </c>
      <c r="O1026" s="15">
        <f>Raw_Data!O1026</f>
        <v>84.9</v>
      </c>
      <c r="P1026" s="15" t="str">
        <f>Raw_Data!P1026</f>
        <v>Rainfed</v>
      </c>
      <c r="Q1026" s="15">
        <f>Raw_Data!Q1026</f>
        <v>280.7</v>
      </c>
      <c r="R1026" s="15">
        <f>Raw_Data!R1026</f>
        <v>7.41</v>
      </c>
      <c r="S1026" s="15">
        <f>Raw_Data!S1026</f>
        <v>0.9</v>
      </c>
      <c r="T1026" s="18">
        <f>IF(Raw_Data!T1026="",ROUND(AVERAGEIFS(Raw_Data!$T$2:$T$4001,Raw_Data!$E$2:$E$4001,E1026,Raw_Data!$D$2:$D$4001,D1026),2),IF(Raw_Data!T1026&gt;INDEX(Cleaning_Reference!$F$6:$F$13,MATCH(D1026,Cleaning_Reference!$A$6:$A$13,0)),INDEX(Cleaning_Reference!$F$6:$F$13,MATCH(D1026,Cleaning_Reference!$A$6:$A$13,0)),Raw_Data!T1026))</f>
        <v>57.3</v>
      </c>
      <c r="U1026" s="15">
        <f>Raw_Data!U1026</f>
        <v>837.73</v>
      </c>
      <c r="V1026" s="15">
        <f>Raw_Data!V1026</f>
        <v>3026</v>
      </c>
      <c r="W1026" s="15">
        <f>Raw_Data!W1026</f>
        <v>1165460</v>
      </c>
      <c r="X1026" s="15">
        <f>Raw_Data!X1026</f>
        <v>2534971</v>
      </c>
      <c r="Y1026" s="15">
        <f>Raw_Data!Y1026</f>
        <v>1369511</v>
      </c>
      <c r="Z1026" s="15">
        <f>Raw_Data!Z1026</f>
        <v>15732</v>
      </c>
      <c r="AA1026" s="15">
        <f>Raw_Data!AA1026</f>
        <v>53.25</v>
      </c>
      <c r="AB1026" s="15">
        <f>Raw_Data!AB1026</f>
        <v>37</v>
      </c>
      <c r="AC1026" s="19" t="str">
        <f>IF(Raw_Data!G1026="","Yes","No")</f>
        <v>No</v>
      </c>
      <c r="AD1026" s="19" t="str">
        <f>IF(Raw_Data!L1026="","Yes","No")</f>
        <v>No</v>
      </c>
      <c r="AE1026" s="19" t="str">
        <f>IF(Raw_Data!T1026="","Imputed",IF(Raw_Data!T1026&gt;INDEX(Cleaning_Reference!$F$6:$F$13,MATCH(D1026,Cleaning_Reference!$A$6:$A$13,0)),"Capped","Original"))</f>
        <v>Original</v>
      </c>
      <c r="AF1026" s="21">
        <f t="shared" ref="AF1026:AF1089" si="16">ROUND(T1026*F1026,2)</f>
        <v>837.73</v>
      </c>
    </row>
    <row r="1027" spans="1:32" ht="15" customHeight="1" x14ac:dyDescent="0.3">
      <c r="A1027" s="20" t="str">
        <f>Raw_Data!A1027</f>
        <v>SF11026</v>
      </c>
      <c r="B1027" s="15" t="str">
        <f>Raw_Data!B1027</f>
        <v>Andhra Pradesh</v>
      </c>
      <c r="C1027" s="15" t="str">
        <f>Raw_Data!C1027</f>
        <v>Erode</v>
      </c>
      <c r="D1027" s="15" t="str">
        <f>Raw_Data!D1027</f>
        <v>Maize</v>
      </c>
      <c r="E1027" s="15" t="str">
        <f>Raw_Data!E1027</f>
        <v>Kharif</v>
      </c>
      <c r="F1027" s="15">
        <f>Raw_Data!F1027</f>
        <v>12.9</v>
      </c>
      <c r="G1027" s="18">
        <f>IF(Raw_Data!G1027="",ROUND(AVERAGEIFS(Raw_Data!$G$2:$G$4001,Raw_Data!$E$2:$E$4001,E1027),1),Raw_Data!G1027)</f>
        <v>974.3</v>
      </c>
      <c r="H1027" s="15">
        <f>Raw_Data!H1027</f>
        <v>28.8</v>
      </c>
      <c r="I1027" s="15">
        <f>Raw_Data!I1027</f>
        <v>77.099999999999994</v>
      </c>
      <c r="J1027" s="15">
        <f>Raw_Data!J1027</f>
        <v>7.9</v>
      </c>
      <c r="K1027" s="15">
        <f>Raw_Data!K1027</f>
        <v>7.26</v>
      </c>
      <c r="L1027" s="18">
        <f>IF(Raw_Data!L1027="",ROUND(AVERAGEIFS(Raw_Data!$L$2:$L$4001,Raw_Data!$E$2:$E$4001,E1027),1),Raw_Data!L1027)</f>
        <v>41.1</v>
      </c>
      <c r="M1027" s="15">
        <f>Raw_Data!M1027</f>
        <v>171.3</v>
      </c>
      <c r="N1027" s="15">
        <f>Raw_Data!N1027</f>
        <v>69.3</v>
      </c>
      <c r="O1027" s="15">
        <f>Raw_Data!O1027</f>
        <v>102</v>
      </c>
      <c r="P1027" s="15" t="str">
        <f>Raw_Data!P1027</f>
        <v>Rainfed</v>
      </c>
      <c r="Q1027" s="15">
        <f>Raw_Data!Q1027</f>
        <v>225.5</v>
      </c>
      <c r="R1027" s="15">
        <f>Raw_Data!R1027</f>
        <v>4.17</v>
      </c>
      <c r="S1027" s="15">
        <f>Raw_Data!S1027</f>
        <v>0.68</v>
      </c>
      <c r="T1027" s="18">
        <f>IF(Raw_Data!T1027="",ROUND(AVERAGEIFS(Raw_Data!$T$2:$T$4001,Raw_Data!$E$2:$E$4001,E1027,Raw_Data!$D$2:$D$4001,D1027),2),IF(Raw_Data!T1027&gt;INDEX(Cleaning_Reference!$F$6:$F$13,MATCH(D1027,Cleaning_Reference!$A$6:$A$13,0)),INDEX(Cleaning_Reference!$F$6:$F$13,MATCH(D1027,Cleaning_Reference!$A$6:$A$13,0)),Raw_Data!T1027))</f>
        <v>2.9</v>
      </c>
      <c r="U1027" s="15">
        <f>Raw_Data!U1027</f>
        <v>37.409999999999997</v>
      </c>
      <c r="V1027" s="15">
        <f>Raw_Data!V1027</f>
        <v>22744</v>
      </c>
      <c r="W1027" s="15">
        <f>Raw_Data!W1027</f>
        <v>1008127</v>
      </c>
      <c r="X1027" s="15">
        <f>Raw_Data!X1027</f>
        <v>850853</v>
      </c>
      <c r="Y1027" s="15">
        <f>Raw_Data!Y1027</f>
        <v>-157274</v>
      </c>
      <c r="Z1027" s="15">
        <f>Raw_Data!Z1027</f>
        <v>3623</v>
      </c>
      <c r="AA1027" s="15">
        <f>Raw_Data!AA1027</f>
        <v>10.326000000000001</v>
      </c>
      <c r="AB1027" s="15">
        <f>Raw_Data!AB1027</f>
        <v>44.9</v>
      </c>
      <c r="AC1027" s="19" t="str">
        <f>IF(Raw_Data!G1027="","Yes","No")</f>
        <v>No</v>
      </c>
      <c r="AD1027" s="19" t="str">
        <f>IF(Raw_Data!L1027="","Yes","No")</f>
        <v>No</v>
      </c>
      <c r="AE1027" s="19" t="str">
        <f>IF(Raw_Data!T1027="","Imputed",IF(Raw_Data!T1027&gt;INDEX(Cleaning_Reference!$F$6:$F$13,MATCH(D1027,Cleaning_Reference!$A$6:$A$13,0)),"Capped","Original"))</f>
        <v>Original</v>
      </c>
      <c r="AF1027" s="21">
        <f t="shared" si="16"/>
        <v>37.409999999999997</v>
      </c>
    </row>
    <row r="1028" spans="1:32" ht="15" customHeight="1" x14ac:dyDescent="0.3">
      <c r="A1028" s="20" t="str">
        <f>Raw_Data!A1028</f>
        <v>SF11027</v>
      </c>
      <c r="B1028" s="15" t="str">
        <f>Raw_Data!B1028</f>
        <v>Madhya Pradesh</v>
      </c>
      <c r="C1028" s="15" t="str">
        <f>Raw_Data!C1028</f>
        <v>Warangal</v>
      </c>
      <c r="D1028" s="15" t="str">
        <f>Raw_Data!D1028</f>
        <v>Wheat</v>
      </c>
      <c r="E1028" s="15" t="str">
        <f>Raw_Data!E1028</f>
        <v>Zaid</v>
      </c>
      <c r="F1028" s="15">
        <f>Raw_Data!F1028</f>
        <v>6.25</v>
      </c>
      <c r="G1028" s="18">
        <f>IF(Raw_Data!G1028="",ROUND(AVERAGEIFS(Raw_Data!$G$2:$G$4001,Raw_Data!$E$2:$E$4001,E1028),1),Raw_Data!G1028)</f>
        <v>307.8</v>
      </c>
      <c r="H1028" s="15">
        <f>Raw_Data!H1028</f>
        <v>32.1</v>
      </c>
      <c r="I1028" s="15">
        <f>Raw_Data!I1028</f>
        <v>60.1</v>
      </c>
      <c r="J1028" s="15">
        <f>Raw_Data!J1028</f>
        <v>6.9</v>
      </c>
      <c r="K1028" s="15">
        <f>Raw_Data!K1028</f>
        <v>7.36</v>
      </c>
      <c r="L1028" s="18">
        <f>IF(Raw_Data!L1028="",ROUND(AVERAGEIFS(Raw_Data!$L$2:$L$4001,Raw_Data!$E$2:$E$4001,E1028),1),Raw_Data!L1028)</f>
        <v>19.7</v>
      </c>
      <c r="M1028" s="15">
        <f>Raw_Data!M1028</f>
        <v>180.9</v>
      </c>
      <c r="N1028" s="15">
        <f>Raw_Data!N1028</f>
        <v>83</v>
      </c>
      <c r="O1028" s="15">
        <f>Raw_Data!O1028</f>
        <v>124.4</v>
      </c>
      <c r="P1028" s="15" t="str">
        <f>Raw_Data!P1028</f>
        <v>Drip</v>
      </c>
      <c r="Q1028" s="15">
        <f>Raw_Data!Q1028</f>
        <v>174.3</v>
      </c>
      <c r="R1028" s="15">
        <f>Raw_Data!R1028</f>
        <v>5.38</v>
      </c>
      <c r="S1028" s="15">
        <f>Raw_Data!S1028</f>
        <v>0.74</v>
      </c>
      <c r="T1028" s="18">
        <f>IF(Raw_Data!T1028="",ROUND(AVERAGEIFS(Raw_Data!$T$2:$T$4001,Raw_Data!$E$2:$E$4001,E1028,Raw_Data!$D$2:$D$4001,D1028),2),IF(Raw_Data!T1028&gt;INDEX(Cleaning_Reference!$F$6:$F$13,MATCH(D1028,Cleaning_Reference!$A$6:$A$13,0)),INDEX(Cleaning_Reference!$F$6:$F$13,MATCH(D1028,Cleaning_Reference!$A$6:$A$13,0)),Raw_Data!T1028))</f>
        <v>1.9</v>
      </c>
      <c r="U1028" s="15">
        <f>Raw_Data!U1028</f>
        <v>11.88</v>
      </c>
      <c r="V1028" s="15">
        <f>Raw_Data!V1028</f>
        <v>25991</v>
      </c>
      <c r="W1028" s="15">
        <f>Raw_Data!W1028</f>
        <v>431818</v>
      </c>
      <c r="X1028" s="15">
        <f>Raw_Data!X1028</f>
        <v>308773</v>
      </c>
      <c r="Y1028" s="15">
        <f>Raw_Data!Y1028</f>
        <v>-123045</v>
      </c>
      <c r="Z1028" s="15">
        <f>Raw_Data!Z1028</f>
        <v>3236</v>
      </c>
      <c r="AA1028" s="15">
        <f>Raw_Data!AA1028</f>
        <v>3.6709999999999998</v>
      </c>
      <c r="AB1028" s="15">
        <f>Raw_Data!AB1028</f>
        <v>40.799999999999997</v>
      </c>
      <c r="AC1028" s="19" t="str">
        <f>IF(Raw_Data!G1028="","Yes","No")</f>
        <v>No</v>
      </c>
      <c r="AD1028" s="19" t="str">
        <f>IF(Raw_Data!L1028="","Yes","No")</f>
        <v>No</v>
      </c>
      <c r="AE1028" s="19" t="str">
        <f>IF(Raw_Data!T1028="","Imputed",IF(Raw_Data!T1028&gt;INDEX(Cleaning_Reference!$F$6:$F$13,MATCH(D1028,Cleaning_Reference!$A$6:$A$13,0)),"Capped","Original"))</f>
        <v>Original</v>
      </c>
      <c r="AF1028" s="21">
        <f t="shared" si="16"/>
        <v>11.88</v>
      </c>
    </row>
    <row r="1029" spans="1:32" ht="15" customHeight="1" x14ac:dyDescent="0.3">
      <c r="A1029" s="20" t="str">
        <f>Raw_Data!A1029</f>
        <v>SF11028</v>
      </c>
      <c r="B1029" s="15" t="str">
        <f>Raw_Data!B1029</f>
        <v>Andhra Pradesh</v>
      </c>
      <c r="C1029" s="15" t="str">
        <f>Raw_Data!C1029</f>
        <v>Rajkot</v>
      </c>
      <c r="D1029" s="15" t="str">
        <f>Raw_Data!D1029</f>
        <v>Maize</v>
      </c>
      <c r="E1029" s="15" t="str">
        <f>Raw_Data!E1029</f>
        <v>Zaid</v>
      </c>
      <c r="F1029" s="15">
        <f>Raw_Data!F1029</f>
        <v>5.76</v>
      </c>
      <c r="G1029" s="18">
        <f>IF(Raw_Data!G1029="",ROUND(AVERAGEIFS(Raw_Data!$G$2:$G$4001,Raw_Data!$E$2:$E$4001,E1029),1),Raw_Data!G1029)</f>
        <v>180.5</v>
      </c>
      <c r="H1029" s="15">
        <f>Raw_Data!H1029</f>
        <v>28.7</v>
      </c>
      <c r="I1029" s="15">
        <f>Raw_Data!I1029</f>
        <v>60.4</v>
      </c>
      <c r="J1029" s="15">
        <f>Raw_Data!J1029</f>
        <v>8.1999999999999993</v>
      </c>
      <c r="K1029" s="15">
        <f>Raw_Data!K1029</f>
        <v>6.29</v>
      </c>
      <c r="L1029" s="18">
        <f>IF(Raw_Data!L1029="",ROUND(AVERAGEIFS(Raw_Data!$L$2:$L$4001,Raw_Data!$E$2:$E$4001,E1029),1),Raw_Data!L1029)</f>
        <v>20.9</v>
      </c>
      <c r="M1029" s="15">
        <f>Raw_Data!M1029</f>
        <v>169.7</v>
      </c>
      <c r="N1029" s="15">
        <f>Raw_Data!N1029</f>
        <v>83.6</v>
      </c>
      <c r="O1029" s="15">
        <f>Raw_Data!O1029</f>
        <v>106.6</v>
      </c>
      <c r="P1029" s="15" t="str">
        <f>Raw_Data!P1029</f>
        <v>Flood</v>
      </c>
      <c r="Q1029" s="15">
        <f>Raw_Data!Q1029</f>
        <v>190</v>
      </c>
      <c r="R1029" s="15">
        <f>Raw_Data!R1029</f>
        <v>8.44</v>
      </c>
      <c r="S1029" s="15">
        <f>Raw_Data!S1029</f>
        <v>0.95</v>
      </c>
      <c r="T1029" s="18">
        <f>IF(Raw_Data!T1029="",ROUND(AVERAGEIFS(Raw_Data!$T$2:$T$4001,Raw_Data!$E$2:$E$4001,E1029,Raw_Data!$D$2:$D$4001,D1029),2),IF(Raw_Data!T1029&gt;INDEX(Cleaning_Reference!$F$6:$F$13,MATCH(D1029,Cleaning_Reference!$A$6:$A$13,0)),INDEX(Cleaning_Reference!$F$6:$F$13,MATCH(D1029,Cleaning_Reference!$A$6:$A$13,0)),Raw_Data!T1029))</f>
        <v>2.14</v>
      </c>
      <c r="U1029" s="15">
        <f>Raw_Data!U1029</f>
        <v>12.33</v>
      </c>
      <c r="V1029" s="15">
        <f>Raw_Data!V1029</f>
        <v>19670</v>
      </c>
      <c r="W1029" s="15">
        <f>Raw_Data!W1029</f>
        <v>387186</v>
      </c>
      <c r="X1029" s="15">
        <f>Raw_Data!X1029</f>
        <v>242531</v>
      </c>
      <c r="Y1029" s="15">
        <f>Raw_Data!Y1029</f>
        <v>-144655</v>
      </c>
      <c r="Z1029" s="15">
        <f>Raw_Data!Z1029</f>
        <v>4553</v>
      </c>
      <c r="AA1029" s="15">
        <f>Raw_Data!AA1029</f>
        <v>2.7080000000000002</v>
      </c>
      <c r="AB1029" s="15">
        <f>Raw_Data!AB1029</f>
        <v>37.1</v>
      </c>
      <c r="AC1029" s="19" t="str">
        <f>IF(Raw_Data!G1029="","Yes","No")</f>
        <v>No</v>
      </c>
      <c r="AD1029" s="19" t="str">
        <f>IF(Raw_Data!L1029="","Yes","No")</f>
        <v>No</v>
      </c>
      <c r="AE1029" s="19" t="str">
        <f>IF(Raw_Data!T1029="","Imputed",IF(Raw_Data!T1029&gt;INDEX(Cleaning_Reference!$F$6:$F$13,MATCH(D1029,Cleaning_Reference!$A$6:$A$13,0)),"Capped","Original"))</f>
        <v>Original</v>
      </c>
      <c r="AF1029" s="21">
        <f t="shared" si="16"/>
        <v>12.33</v>
      </c>
    </row>
    <row r="1030" spans="1:32" ht="15" customHeight="1" x14ac:dyDescent="0.3">
      <c r="A1030" s="20" t="str">
        <f>Raw_Data!A1030</f>
        <v>SF11029</v>
      </c>
      <c r="B1030" s="15" t="str">
        <f>Raw_Data!B1030</f>
        <v>Maharashtra</v>
      </c>
      <c r="C1030" s="15" t="str">
        <f>Raw_Data!C1030</f>
        <v>Nalgonda</v>
      </c>
      <c r="D1030" s="15" t="str">
        <f>Raw_Data!D1030</f>
        <v>Maize</v>
      </c>
      <c r="E1030" s="15" t="str">
        <f>Raw_Data!E1030</f>
        <v>Rabi</v>
      </c>
      <c r="F1030" s="15">
        <f>Raw_Data!F1030</f>
        <v>14.75</v>
      </c>
      <c r="G1030" s="18">
        <f>IF(Raw_Data!G1030="",ROUND(AVERAGEIFS(Raw_Data!$G$2:$G$4001,Raw_Data!$E$2:$E$4001,E1030),1),Raw_Data!G1030)</f>
        <v>481.4</v>
      </c>
      <c r="H1030" s="15">
        <f>Raw_Data!H1030</f>
        <v>25.7</v>
      </c>
      <c r="I1030" s="15">
        <f>Raw_Data!I1030</f>
        <v>68.7</v>
      </c>
      <c r="J1030" s="15">
        <f>Raw_Data!J1030</f>
        <v>8</v>
      </c>
      <c r="K1030" s="15">
        <f>Raw_Data!K1030</f>
        <v>8.34</v>
      </c>
      <c r="L1030" s="18">
        <f>IF(Raw_Data!L1030="",ROUND(AVERAGEIFS(Raw_Data!$L$2:$L$4001,Raw_Data!$E$2:$E$4001,E1030),1),Raw_Data!L1030)</f>
        <v>22.1</v>
      </c>
      <c r="M1030" s="15">
        <f>Raw_Data!M1030</f>
        <v>124.6</v>
      </c>
      <c r="N1030" s="15">
        <f>Raw_Data!N1030</f>
        <v>28.1</v>
      </c>
      <c r="O1030" s="15">
        <f>Raw_Data!O1030</f>
        <v>101.6</v>
      </c>
      <c r="P1030" s="15" t="str">
        <f>Raw_Data!P1030</f>
        <v>Sprinkler</v>
      </c>
      <c r="Q1030" s="15">
        <f>Raw_Data!Q1030</f>
        <v>82.1</v>
      </c>
      <c r="R1030" s="15">
        <f>Raw_Data!R1030</f>
        <v>7.19</v>
      </c>
      <c r="S1030" s="15">
        <f>Raw_Data!S1030</f>
        <v>0.89</v>
      </c>
      <c r="T1030" s="18">
        <f>IF(Raw_Data!T1030="",ROUND(AVERAGEIFS(Raw_Data!$T$2:$T$4001,Raw_Data!$E$2:$E$4001,E1030,Raw_Data!$D$2:$D$4001,D1030),2),IF(Raw_Data!T1030&gt;INDEX(Cleaning_Reference!$F$6:$F$13,MATCH(D1030,Cleaning_Reference!$A$6:$A$13,0)),INDEX(Cleaning_Reference!$F$6:$F$13,MATCH(D1030,Cleaning_Reference!$A$6:$A$13,0)),Raw_Data!T1030))</f>
        <v>0.3</v>
      </c>
      <c r="U1030" s="15">
        <f>Raw_Data!U1030</f>
        <v>4.42</v>
      </c>
      <c r="V1030" s="15">
        <f>Raw_Data!V1030</f>
        <v>25162</v>
      </c>
      <c r="W1030" s="15">
        <f>Raw_Data!W1030</f>
        <v>877411</v>
      </c>
      <c r="X1030" s="15">
        <f>Raw_Data!X1030</f>
        <v>111216</v>
      </c>
      <c r="Y1030" s="15">
        <f>Raw_Data!Y1030</f>
        <v>-766195</v>
      </c>
      <c r="Z1030" s="15">
        <f>Raw_Data!Z1030</f>
        <v>9504</v>
      </c>
      <c r="AA1030" s="15">
        <f>Raw_Data!AA1030</f>
        <v>0.46500000000000002</v>
      </c>
      <c r="AB1030" s="15">
        <f>Raw_Data!AB1030</f>
        <v>58.9</v>
      </c>
      <c r="AC1030" s="19" t="str">
        <f>IF(Raw_Data!G1030="","Yes","No")</f>
        <v>No</v>
      </c>
      <c r="AD1030" s="19" t="str">
        <f>IF(Raw_Data!L1030="","Yes","No")</f>
        <v>No</v>
      </c>
      <c r="AE1030" s="19" t="str">
        <f>IF(Raw_Data!T1030="","Imputed",IF(Raw_Data!T1030&gt;INDEX(Cleaning_Reference!$F$6:$F$13,MATCH(D1030,Cleaning_Reference!$A$6:$A$13,0)),"Capped","Original"))</f>
        <v>Original</v>
      </c>
      <c r="AF1030" s="21">
        <f t="shared" si="16"/>
        <v>4.43</v>
      </c>
    </row>
    <row r="1031" spans="1:32" ht="15" customHeight="1" x14ac:dyDescent="0.3">
      <c r="A1031" s="20" t="str">
        <f>Raw_Data!A1031</f>
        <v>SF11030</v>
      </c>
      <c r="B1031" s="15" t="str">
        <f>Raw_Data!B1031</f>
        <v>Karnataka</v>
      </c>
      <c r="C1031" s="15" t="str">
        <f>Raw_Data!C1031</f>
        <v>Nalgonda</v>
      </c>
      <c r="D1031" s="15" t="str">
        <f>Raw_Data!D1031</f>
        <v>Rice</v>
      </c>
      <c r="E1031" s="15" t="str">
        <f>Raw_Data!E1031</f>
        <v>Rabi</v>
      </c>
      <c r="F1031" s="15">
        <f>Raw_Data!F1031</f>
        <v>12.58</v>
      </c>
      <c r="G1031" s="18">
        <f>IF(Raw_Data!G1031="",ROUND(AVERAGEIFS(Raw_Data!$G$2:$G$4001,Raw_Data!$E$2:$E$4001,E1031),1),Raw_Data!G1031)</f>
        <v>754.4</v>
      </c>
      <c r="H1031" s="15">
        <f>Raw_Data!H1031</f>
        <v>25.7</v>
      </c>
      <c r="I1031" s="15">
        <f>Raw_Data!I1031</f>
        <v>48.2</v>
      </c>
      <c r="J1031" s="15">
        <f>Raw_Data!J1031</f>
        <v>7.4</v>
      </c>
      <c r="K1031" s="15">
        <f>Raw_Data!K1031</f>
        <v>6.33</v>
      </c>
      <c r="L1031" s="18">
        <f>IF(Raw_Data!L1031="",ROUND(AVERAGEIFS(Raw_Data!$L$2:$L$4001,Raw_Data!$E$2:$E$4001,E1031),1),Raw_Data!L1031)</f>
        <v>28</v>
      </c>
      <c r="M1031" s="15">
        <f>Raw_Data!M1031</f>
        <v>120</v>
      </c>
      <c r="N1031" s="15">
        <f>Raw_Data!N1031</f>
        <v>48</v>
      </c>
      <c r="O1031" s="15">
        <f>Raw_Data!O1031</f>
        <v>74.599999999999994</v>
      </c>
      <c r="P1031" s="15" t="str">
        <f>Raw_Data!P1031</f>
        <v>Drip</v>
      </c>
      <c r="Q1031" s="15">
        <f>Raw_Data!Q1031</f>
        <v>165.2</v>
      </c>
      <c r="R1031" s="15">
        <f>Raw_Data!R1031</f>
        <v>7.42</v>
      </c>
      <c r="S1031" s="15">
        <f>Raw_Data!S1031</f>
        <v>0.82</v>
      </c>
      <c r="T1031" s="18">
        <f>IF(Raw_Data!T1031="",ROUND(AVERAGEIFS(Raw_Data!$T$2:$T$4001,Raw_Data!$E$2:$E$4001,E1031,Raw_Data!$D$2:$D$4001,D1031),2),IF(Raw_Data!T1031&gt;INDEX(Cleaning_Reference!$F$6:$F$13,MATCH(D1031,Cleaning_Reference!$A$6:$A$13,0)),INDEX(Cleaning_Reference!$F$6:$F$13,MATCH(D1031,Cleaning_Reference!$A$6:$A$13,0)),Raw_Data!T1031))</f>
        <v>4.0199999999999996</v>
      </c>
      <c r="U1031" s="15">
        <f>Raw_Data!U1031</f>
        <v>50.57</v>
      </c>
      <c r="V1031" s="15">
        <f>Raw_Data!V1031</f>
        <v>20632</v>
      </c>
      <c r="W1031" s="15">
        <f>Raw_Data!W1031</f>
        <v>795906</v>
      </c>
      <c r="X1031" s="15">
        <f>Raw_Data!X1031</f>
        <v>1043360</v>
      </c>
      <c r="Y1031" s="15">
        <f>Raw_Data!Y1031</f>
        <v>247454</v>
      </c>
      <c r="Z1031" s="15">
        <f>Raw_Data!Z1031</f>
        <v>18237</v>
      </c>
      <c r="AA1031" s="15">
        <f>Raw_Data!AA1031</f>
        <v>2.7730000000000001</v>
      </c>
      <c r="AB1031" s="15">
        <f>Raw_Data!AB1031</f>
        <v>36.5</v>
      </c>
      <c r="AC1031" s="19" t="str">
        <f>IF(Raw_Data!G1031="","Yes","No")</f>
        <v>No</v>
      </c>
      <c r="AD1031" s="19" t="str">
        <f>IF(Raw_Data!L1031="","Yes","No")</f>
        <v>No</v>
      </c>
      <c r="AE1031" s="19" t="str">
        <f>IF(Raw_Data!T1031="","Imputed",IF(Raw_Data!T1031&gt;INDEX(Cleaning_Reference!$F$6:$F$13,MATCH(D1031,Cleaning_Reference!$A$6:$A$13,0)),"Capped","Original"))</f>
        <v>Original</v>
      </c>
      <c r="AF1031" s="21">
        <f t="shared" si="16"/>
        <v>50.57</v>
      </c>
    </row>
    <row r="1032" spans="1:32" ht="15" customHeight="1" x14ac:dyDescent="0.3">
      <c r="A1032" s="20" t="str">
        <f>Raw_Data!A1032</f>
        <v>SF11031</v>
      </c>
      <c r="B1032" s="15" t="str">
        <f>Raw_Data!B1032</f>
        <v>Punjab</v>
      </c>
      <c r="C1032" s="15" t="str">
        <f>Raw_Data!C1032</f>
        <v>Warangal</v>
      </c>
      <c r="D1032" s="15" t="str">
        <f>Raw_Data!D1032</f>
        <v>Maize</v>
      </c>
      <c r="E1032" s="15" t="str">
        <f>Raw_Data!E1032</f>
        <v>Kharif</v>
      </c>
      <c r="F1032" s="15">
        <f>Raw_Data!F1032</f>
        <v>10.64</v>
      </c>
      <c r="G1032" s="18">
        <f>IF(Raw_Data!G1032="",ROUND(AVERAGEIFS(Raw_Data!$G$2:$G$4001,Raw_Data!$E$2:$E$4001,E1032),1),Raw_Data!G1032)</f>
        <v>819</v>
      </c>
      <c r="H1032" s="15">
        <f>Raw_Data!H1032</f>
        <v>32.200000000000003</v>
      </c>
      <c r="I1032" s="15">
        <f>Raw_Data!I1032</f>
        <v>67.400000000000006</v>
      </c>
      <c r="J1032" s="15">
        <f>Raw_Data!J1032</f>
        <v>6.7</v>
      </c>
      <c r="K1032" s="15">
        <f>Raw_Data!K1032</f>
        <v>5.81</v>
      </c>
      <c r="L1032" s="18">
        <f>IF(Raw_Data!L1032="",ROUND(AVERAGEIFS(Raw_Data!$L$2:$L$4001,Raw_Data!$E$2:$E$4001,E1032),1),Raw_Data!L1032)</f>
        <v>25.7</v>
      </c>
      <c r="M1032" s="15">
        <f>Raw_Data!M1032</f>
        <v>122</v>
      </c>
      <c r="N1032" s="15">
        <f>Raw_Data!N1032</f>
        <v>72.099999999999994</v>
      </c>
      <c r="O1032" s="15">
        <f>Raw_Data!O1032</f>
        <v>144</v>
      </c>
      <c r="P1032" s="15" t="str">
        <f>Raw_Data!P1032</f>
        <v>Rainfed</v>
      </c>
      <c r="Q1032" s="15">
        <f>Raw_Data!Q1032</f>
        <v>162.80000000000001</v>
      </c>
      <c r="R1032" s="15">
        <f>Raw_Data!R1032</f>
        <v>2.66</v>
      </c>
      <c r="S1032" s="15">
        <f>Raw_Data!S1032</f>
        <v>0.71</v>
      </c>
      <c r="T1032" s="18">
        <f>IF(Raw_Data!T1032="",ROUND(AVERAGEIFS(Raw_Data!$T$2:$T$4001,Raw_Data!$E$2:$E$4001,E1032,Raw_Data!$D$2:$D$4001,D1032),2),IF(Raw_Data!T1032&gt;INDEX(Cleaning_Reference!$F$6:$F$13,MATCH(D1032,Cleaning_Reference!$A$6:$A$13,0)),INDEX(Cleaning_Reference!$F$6:$F$13,MATCH(D1032,Cleaning_Reference!$A$6:$A$13,0)),Raw_Data!T1032))</f>
        <v>1.52</v>
      </c>
      <c r="U1032" s="15">
        <f>Raw_Data!U1032</f>
        <v>16.170000000000002</v>
      </c>
      <c r="V1032" s="15">
        <f>Raw_Data!V1032</f>
        <v>21391</v>
      </c>
      <c r="W1032" s="15">
        <f>Raw_Data!W1032</f>
        <v>649464</v>
      </c>
      <c r="X1032" s="15">
        <f>Raw_Data!X1032</f>
        <v>345892</v>
      </c>
      <c r="Y1032" s="15">
        <f>Raw_Data!Y1032</f>
        <v>-303572</v>
      </c>
      <c r="Z1032" s="15">
        <f>Raw_Data!Z1032</f>
        <v>3071</v>
      </c>
      <c r="AA1032" s="15">
        <f>Raw_Data!AA1032</f>
        <v>5.2649999999999997</v>
      </c>
      <c r="AB1032" s="15">
        <f>Raw_Data!AB1032</f>
        <v>63</v>
      </c>
      <c r="AC1032" s="19" t="str">
        <f>IF(Raw_Data!G1032="","Yes","No")</f>
        <v>No</v>
      </c>
      <c r="AD1032" s="19" t="str">
        <f>IF(Raw_Data!L1032="","Yes","No")</f>
        <v>No</v>
      </c>
      <c r="AE1032" s="19" t="str">
        <f>IF(Raw_Data!T1032="","Imputed",IF(Raw_Data!T1032&gt;INDEX(Cleaning_Reference!$F$6:$F$13,MATCH(D1032,Cleaning_Reference!$A$6:$A$13,0)),"Capped","Original"))</f>
        <v>Original</v>
      </c>
      <c r="AF1032" s="21">
        <f t="shared" si="16"/>
        <v>16.170000000000002</v>
      </c>
    </row>
    <row r="1033" spans="1:32" ht="15" customHeight="1" x14ac:dyDescent="0.3">
      <c r="A1033" s="20" t="str">
        <f>Raw_Data!A1033</f>
        <v>SF11032</v>
      </c>
      <c r="B1033" s="15" t="str">
        <f>Raw_Data!B1033</f>
        <v>Gujarat</v>
      </c>
      <c r="C1033" s="15" t="str">
        <f>Raw_Data!C1033</f>
        <v>Indore</v>
      </c>
      <c r="D1033" s="15" t="str">
        <f>Raw_Data!D1033</f>
        <v>Pulses</v>
      </c>
      <c r="E1033" s="15" t="str">
        <f>Raw_Data!E1033</f>
        <v>Rabi</v>
      </c>
      <c r="F1033" s="15">
        <f>Raw_Data!F1033</f>
        <v>10.6</v>
      </c>
      <c r="G1033" s="18">
        <f>IF(Raw_Data!G1033="",ROUND(AVERAGEIFS(Raw_Data!$G$2:$G$4001,Raw_Data!$E$2:$E$4001,E1033),1),Raw_Data!G1033)</f>
        <v>308.5</v>
      </c>
      <c r="H1033" s="15">
        <f>Raw_Data!H1033</f>
        <v>20.9</v>
      </c>
      <c r="I1033" s="15">
        <f>Raw_Data!I1033</f>
        <v>65.599999999999994</v>
      </c>
      <c r="J1033" s="15">
        <f>Raw_Data!J1033</f>
        <v>6.1</v>
      </c>
      <c r="K1033" s="15">
        <f>Raw_Data!K1033</f>
        <v>6.92</v>
      </c>
      <c r="L1033" s="18">
        <f>IF(Raw_Data!L1033="",ROUND(AVERAGEIFS(Raw_Data!$L$2:$L$4001,Raw_Data!$E$2:$E$4001,E1033),1),Raw_Data!L1033)</f>
        <v>27.5</v>
      </c>
      <c r="M1033" s="15">
        <f>Raw_Data!M1033</f>
        <v>162.5</v>
      </c>
      <c r="N1033" s="15">
        <f>Raw_Data!N1033</f>
        <v>56.8</v>
      </c>
      <c r="O1033" s="15">
        <f>Raw_Data!O1033</f>
        <v>104.1</v>
      </c>
      <c r="P1033" s="15" t="str">
        <f>Raw_Data!P1033</f>
        <v>Flood</v>
      </c>
      <c r="Q1033" s="15">
        <f>Raw_Data!Q1033</f>
        <v>206.4</v>
      </c>
      <c r="R1033" s="15">
        <f>Raw_Data!R1033</f>
        <v>6.9</v>
      </c>
      <c r="S1033" s="15">
        <f>Raw_Data!S1033</f>
        <v>0.85</v>
      </c>
      <c r="T1033" s="18">
        <f>IF(Raw_Data!T1033="",ROUND(AVERAGEIFS(Raw_Data!$T$2:$T$4001,Raw_Data!$E$2:$E$4001,E1033,Raw_Data!$D$2:$D$4001,D1033),2),IF(Raw_Data!T1033&gt;INDEX(Cleaning_Reference!$F$6:$F$13,MATCH(D1033,Cleaning_Reference!$A$6:$A$13,0)),INDEX(Cleaning_Reference!$F$6:$F$13,MATCH(D1033,Cleaning_Reference!$A$6:$A$13,0)),Raw_Data!T1033))</f>
        <v>0.94</v>
      </c>
      <c r="U1033" s="15">
        <f>Raw_Data!U1033</f>
        <v>9.9600000000000009</v>
      </c>
      <c r="V1033" s="15">
        <f>Raw_Data!V1033</f>
        <v>84803</v>
      </c>
      <c r="W1033" s="15">
        <f>Raw_Data!W1033</f>
        <v>771530</v>
      </c>
      <c r="X1033" s="15">
        <f>Raw_Data!X1033</f>
        <v>844638</v>
      </c>
      <c r="Y1033" s="15">
        <f>Raw_Data!Y1033</f>
        <v>73108</v>
      </c>
      <c r="Z1033" s="15">
        <f>Raw_Data!Z1033</f>
        <v>4692</v>
      </c>
      <c r="AA1033" s="15">
        <f>Raw_Data!AA1033</f>
        <v>2.1230000000000002</v>
      </c>
      <c r="AB1033" s="15">
        <f>Raw_Data!AB1033</f>
        <v>32.5</v>
      </c>
      <c r="AC1033" s="19" t="str">
        <f>IF(Raw_Data!G1033="","Yes","No")</f>
        <v>No</v>
      </c>
      <c r="AD1033" s="19" t="str">
        <f>IF(Raw_Data!L1033="","Yes","No")</f>
        <v>No</v>
      </c>
      <c r="AE1033" s="19" t="str">
        <f>IF(Raw_Data!T1033="","Imputed",IF(Raw_Data!T1033&gt;INDEX(Cleaning_Reference!$F$6:$F$13,MATCH(D1033,Cleaning_Reference!$A$6:$A$13,0)),"Capped","Original"))</f>
        <v>Original</v>
      </c>
      <c r="AF1033" s="21">
        <f t="shared" si="16"/>
        <v>9.9600000000000009</v>
      </c>
    </row>
    <row r="1034" spans="1:32" ht="15" customHeight="1" x14ac:dyDescent="0.3">
      <c r="A1034" s="20" t="str">
        <f>Raw_Data!A1034</f>
        <v>SF11033</v>
      </c>
      <c r="B1034" s="15" t="str">
        <f>Raw_Data!B1034</f>
        <v>Karnataka</v>
      </c>
      <c r="C1034" s="15" t="str">
        <f>Raw_Data!C1034</f>
        <v>Guntur</v>
      </c>
      <c r="D1034" s="15" t="str">
        <f>Raw_Data!D1034</f>
        <v>Groundnut</v>
      </c>
      <c r="E1034" s="15" t="str">
        <f>Raw_Data!E1034</f>
        <v>Rabi</v>
      </c>
      <c r="F1034" s="15">
        <f>Raw_Data!F1034</f>
        <v>10.58</v>
      </c>
      <c r="G1034" s="18">
        <f>IF(Raw_Data!G1034="",ROUND(AVERAGEIFS(Raw_Data!$G$2:$G$4001,Raw_Data!$E$2:$E$4001,E1034),1),Raw_Data!G1034)</f>
        <v>264.5</v>
      </c>
      <c r="H1034" s="15">
        <f>Raw_Data!H1034</f>
        <v>21.1</v>
      </c>
      <c r="I1034" s="15">
        <f>Raw_Data!I1034</f>
        <v>68.3</v>
      </c>
      <c r="J1034" s="15">
        <f>Raw_Data!J1034</f>
        <v>8.1999999999999993</v>
      </c>
      <c r="K1034" s="15">
        <f>Raw_Data!K1034</f>
        <v>8.25</v>
      </c>
      <c r="L1034" s="18">
        <f>IF(Raw_Data!L1034="",ROUND(AVERAGEIFS(Raw_Data!$L$2:$L$4001,Raw_Data!$E$2:$E$4001,E1034),1),Raw_Data!L1034)</f>
        <v>27.4</v>
      </c>
      <c r="M1034" s="15">
        <f>Raw_Data!M1034</f>
        <v>78.599999999999994</v>
      </c>
      <c r="N1034" s="15">
        <f>Raw_Data!N1034</f>
        <v>25.1</v>
      </c>
      <c r="O1034" s="15">
        <f>Raw_Data!O1034</f>
        <v>96.8</v>
      </c>
      <c r="P1034" s="15" t="str">
        <f>Raw_Data!P1034</f>
        <v>Flood</v>
      </c>
      <c r="Q1034" s="15">
        <f>Raw_Data!Q1034</f>
        <v>144.5</v>
      </c>
      <c r="R1034" s="15">
        <f>Raw_Data!R1034</f>
        <v>5.35</v>
      </c>
      <c r="S1034" s="15">
        <f>Raw_Data!S1034</f>
        <v>0.7</v>
      </c>
      <c r="T1034" s="18">
        <f>IF(Raw_Data!T1034="",ROUND(AVERAGEIFS(Raw_Data!$T$2:$T$4001,Raw_Data!$E$2:$E$4001,E1034,Raw_Data!$D$2:$D$4001,D1034),2),IF(Raw_Data!T1034&gt;INDEX(Cleaning_Reference!$F$6:$F$13,MATCH(D1034,Cleaning_Reference!$A$6:$A$13,0)),INDEX(Cleaning_Reference!$F$6:$F$13,MATCH(D1034,Cleaning_Reference!$A$6:$A$13,0)),Raw_Data!T1034))</f>
        <v>0.3</v>
      </c>
      <c r="U1034" s="15">
        <f>Raw_Data!U1034</f>
        <v>3.17</v>
      </c>
      <c r="V1034" s="15">
        <f>Raw_Data!V1034</f>
        <v>55460</v>
      </c>
      <c r="W1034" s="15">
        <f>Raw_Data!W1034</f>
        <v>697797</v>
      </c>
      <c r="X1034" s="15">
        <f>Raw_Data!X1034</f>
        <v>175808</v>
      </c>
      <c r="Y1034" s="15">
        <f>Raw_Data!Y1034</f>
        <v>-521989</v>
      </c>
      <c r="Z1034" s="15">
        <f>Raw_Data!Z1034</f>
        <v>6176</v>
      </c>
      <c r="AA1034" s="15">
        <f>Raw_Data!AA1034</f>
        <v>0.51300000000000001</v>
      </c>
      <c r="AB1034" s="15">
        <f>Raw_Data!AB1034</f>
        <v>37.6</v>
      </c>
      <c r="AC1034" s="19" t="str">
        <f>IF(Raw_Data!G1034="","Yes","No")</f>
        <v>No</v>
      </c>
      <c r="AD1034" s="19" t="str">
        <f>IF(Raw_Data!L1034="","Yes","No")</f>
        <v>No</v>
      </c>
      <c r="AE1034" s="19" t="str">
        <f>IF(Raw_Data!T1034="","Imputed",IF(Raw_Data!T1034&gt;INDEX(Cleaning_Reference!$F$6:$F$13,MATCH(D1034,Cleaning_Reference!$A$6:$A$13,0)),"Capped","Original"))</f>
        <v>Original</v>
      </c>
      <c r="AF1034" s="21">
        <f t="shared" si="16"/>
        <v>3.17</v>
      </c>
    </row>
    <row r="1035" spans="1:32" ht="15" customHeight="1" x14ac:dyDescent="0.3">
      <c r="A1035" s="20" t="str">
        <f>Raw_Data!A1035</f>
        <v>SF11034</v>
      </c>
      <c r="B1035" s="15" t="str">
        <f>Raw_Data!B1035</f>
        <v>Punjab</v>
      </c>
      <c r="C1035" s="15" t="str">
        <f>Raw_Data!C1035</f>
        <v>Krishna</v>
      </c>
      <c r="D1035" s="15" t="str">
        <f>Raw_Data!D1035</f>
        <v>Groundnut</v>
      </c>
      <c r="E1035" s="15" t="str">
        <f>Raw_Data!E1035</f>
        <v>Rabi</v>
      </c>
      <c r="F1035" s="15">
        <f>Raw_Data!F1035</f>
        <v>13.63</v>
      </c>
      <c r="G1035" s="18">
        <f>IF(Raw_Data!G1035="",ROUND(AVERAGEIFS(Raw_Data!$G$2:$G$4001,Raw_Data!$E$2:$E$4001,E1035),1),Raw_Data!G1035)</f>
        <v>396.4</v>
      </c>
      <c r="H1035" s="15">
        <f>Raw_Data!H1035</f>
        <v>22.8</v>
      </c>
      <c r="I1035" s="15">
        <f>Raw_Data!I1035</f>
        <v>61.1</v>
      </c>
      <c r="J1035" s="15">
        <f>Raw_Data!J1035</f>
        <v>8.1999999999999993</v>
      </c>
      <c r="K1035" s="15">
        <f>Raw_Data!K1035</f>
        <v>6.64</v>
      </c>
      <c r="L1035" s="18">
        <f>IF(Raw_Data!L1035="",ROUND(AVERAGEIFS(Raw_Data!$L$2:$L$4001,Raw_Data!$E$2:$E$4001,E1035),1),Raw_Data!L1035)</f>
        <v>37.799999999999997</v>
      </c>
      <c r="M1035" s="15">
        <f>Raw_Data!M1035</f>
        <v>140.1</v>
      </c>
      <c r="N1035" s="15">
        <f>Raw_Data!N1035</f>
        <v>91.4</v>
      </c>
      <c r="O1035" s="15">
        <f>Raw_Data!O1035</f>
        <v>93.6</v>
      </c>
      <c r="P1035" s="15" t="str">
        <f>Raw_Data!P1035</f>
        <v>Rainfed</v>
      </c>
      <c r="Q1035" s="15">
        <f>Raw_Data!Q1035</f>
        <v>40</v>
      </c>
      <c r="R1035" s="15">
        <f>Raw_Data!R1035</f>
        <v>3.79</v>
      </c>
      <c r="S1035" s="15">
        <f>Raw_Data!S1035</f>
        <v>0.82</v>
      </c>
      <c r="T1035" s="18">
        <f>IF(Raw_Data!T1035="",ROUND(AVERAGEIFS(Raw_Data!$T$2:$T$4001,Raw_Data!$E$2:$E$4001,E1035,Raw_Data!$D$2:$D$4001,D1035),2),IF(Raw_Data!T1035&gt;INDEX(Cleaning_Reference!$F$6:$F$13,MATCH(D1035,Cleaning_Reference!$A$6:$A$13,0)),INDEX(Cleaning_Reference!$F$6:$F$13,MATCH(D1035,Cleaning_Reference!$A$6:$A$13,0)),Raw_Data!T1035))</f>
        <v>1.72</v>
      </c>
      <c r="U1035" s="15">
        <f>Raw_Data!U1035</f>
        <v>23.44</v>
      </c>
      <c r="V1035" s="15">
        <f>Raw_Data!V1035</f>
        <v>61932</v>
      </c>
      <c r="W1035" s="15">
        <f>Raw_Data!W1035</f>
        <v>800414</v>
      </c>
      <c r="X1035" s="15">
        <f>Raw_Data!X1035</f>
        <v>1451686</v>
      </c>
      <c r="Y1035" s="15">
        <f>Raw_Data!Y1035</f>
        <v>651272</v>
      </c>
      <c r="Z1035" s="15">
        <f>Raw_Data!Z1035</f>
        <v>3945</v>
      </c>
      <c r="AA1035" s="15">
        <f>Raw_Data!AA1035</f>
        <v>5.9420000000000002</v>
      </c>
      <c r="AB1035" s="15">
        <f>Raw_Data!AB1035</f>
        <v>34.6</v>
      </c>
      <c r="AC1035" s="19" t="str">
        <f>IF(Raw_Data!G1035="","Yes","No")</f>
        <v>No</v>
      </c>
      <c r="AD1035" s="19" t="str">
        <f>IF(Raw_Data!L1035="","Yes","No")</f>
        <v>No</v>
      </c>
      <c r="AE1035" s="19" t="str">
        <f>IF(Raw_Data!T1035="","Imputed",IF(Raw_Data!T1035&gt;INDEX(Cleaning_Reference!$F$6:$F$13,MATCH(D1035,Cleaning_Reference!$A$6:$A$13,0)),"Capped","Original"))</f>
        <v>Original</v>
      </c>
      <c r="AF1035" s="21">
        <f t="shared" si="16"/>
        <v>23.44</v>
      </c>
    </row>
    <row r="1036" spans="1:32" ht="15" customHeight="1" x14ac:dyDescent="0.3">
      <c r="A1036" s="20" t="str">
        <f>Raw_Data!A1036</f>
        <v>SF11035</v>
      </c>
      <c r="B1036" s="15" t="str">
        <f>Raw_Data!B1036</f>
        <v>Madhya Pradesh</v>
      </c>
      <c r="C1036" s="15" t="str">
        <f>Raw_Data!C1036</f>
        <v>Krishna</v>
      </c>
      <c r="D1036" s="15" t="str">
        <f>Raw_Data!D1036</f>
        <v>Maize</v>
      </c>
      <c r="E1036" s="15" t="str">
        <f>Raw_Data!E1036</f>
        <v>Kharif</v>
      </c>
      <c r="F1036" s="15">
        <f>Raw_Data!F1036</f>
        <v>14.91</v>
      </c>
      <c r="G1036" s="18">
        <f>IF(Raw_Data!G1036="",ROUND(AVERAGEIFS(Raw_Data!$G$2:$G$4001,Raw_Data!$E$2:$E$4001,E1036),1),Raw_Data!G1036)</f>
        <v>813.7</v>
      </c>
      <c r="H1036" s="15">
        <f>Raw_Data!H1036</f>
        <v>29.7</v>
      </c>
      <c r="I1036" s="15">
        <f>Raw_Data!I1036</f>
        <v>66.5</v>
      </c>
      <c r="J1036" s="15">
        <f>Raw_Data!J1036</f>
        <v>7.7</v>
      </c>
      <c r="K1036" s="15">
        <f>Raw_Data!K1036</f>
        <v>6.81</v>
      </c>
      <c r="L1036" s="18">
        <f>IF(Raw_Data!L1036="",ROUND(AVERAGEIFS(Raw_Data!$L$2:$L$4001,Raw_Data!$E$2:$E$4001,E1036),1),Raw_Data!L1036)</f>
        <v>28.2</v>
      </c>
      <c r="M1036" s="15">
        <f>Raw_Data!M1036</f>
        <v>125.2</v>
      </c>
      <c r="N1036" s="15">
        <f>Raw_Data!N1036</f>
        <v>49.6</v>
      </c>
      <c r="O1036" s="15">
        <f>Raw_Data!O1036</f>
        <v>72</v>
      </c>
      <c r="P1036" s="15" t="str">
        <f>Raw_Data!P1036</f>
        <v>Drip</v>
      </c>
      <c r="Q1036" s="15">
        <f>Raw_Data!Q1036</f>
        <v>149.1</v>
      </c>
      <c r="R1036" s="15">
        <f>Raw_Data!R1036</f>
        <v>0.93</v>
      </c>
      <c r="S1036" s="15">
        <f>Raw_Data!S1036</f>
        <v>0.99</v>
      </c>
      <c r="T1036" s="18">
        <f>IF(Raw_Data!T1036="",ROUND(AVERAGEIFS(Raw_Data!$T$2:$T$4001,Raw_Data!$E$2:$E$4001,E1036,Raw_Data!$D$2:$D$4001,D1036),2),IF(Raw_Data!T1036&gt;INDEX(Cleaning_Reference!$F$6:$F$13,MATCH(D1036,Cleaning_Reference!$A$6:$A$13,0)),INDEX(Cleaning_Reference!$F$6:$F$13,MATCH(D1036,Cleaning_Reference!$A$6:$A$13,0)),Raw_Data!T1036))</f>
        <v>4.7300000000000004</v>
      </c>
      <c r="U1036" s="15">
        <f>Raw_Data!U1036</f>
        <v>70.52</v>
      </c>
      <c r="V1036" s="15">
        <f>Raw_Data!V1036</f>
        <v>20277</v>
      </c>
      <c r="W1036" s="15">
        <f>Raw_Data!W1036</f>
        <v>1043039</v>
      </c>
      <c r="X1036" s="15">
        <f>Raw_Data!X1036</f>
        <v>1429934</v>
      </c>
      <c r="Y1036" s="15">
        <f>Raw_Data!Y1036</f>
        <v>386895</v>
      </c>
      <c r="Z1036" s="15">
        <f>Raw_Data!Z1036</f>
        <v>7152</v>
      </c>
      <c r="AA1036" s="15">
        <f>Raw_Data!AA1036</f>
        <v>9.86</v>
      </c>
      <c r="AB1036" s="15">
        <f>Raw_Data!AB1036</f>
        <v>57.3</v>
      </c>
      <c r="AC1036" s="19" t="str">
        <f>IF(Raw_Data!G1036="","Yes","No")</f>
        <v>No</v>
      </c>
      <c r="AD1036" s="19" t="str">
        <f>IF(Raw_Data!L1036="","Yes","No")</f>
        <v>No</v>
      </c>
      <c r="AE1036" s="19" t="str">
        <f>IF(Raw_Data!T1036="","Imputed",IF(Raw_Data!T1036&gt;INDEX(Cleaning_Reference!$F$6:$F$13,MATCH(D1036,Cleaning_Reference!$A$6:$A$13,0)),"Capped","Original"))</f>
        <v>Original</v>
      </c>
      <c r="AF1036" s="21">
        <f t="shared" si="16"/>
        <v>70.52</v>
      </c>
    </row>
    <row r="1037" spans="1:32" ht="15" customHeight="1" x14ac:dyDescent="0.3">
      <c r="A1037" s="20" t="str">
        <f>Raw_Data!A1037</f>
        <v>SF11036</v>
      </c>
      <c r="B1037" s="15" t="str">
        <f>Raw_Data!B1037</f>
        <v>Maharashtra</v>
      </c>
      <c r="C1037" s="15" t="str">
        <f>Raw_Data!C1037</f>
        <v>Raichur</v>
      </c>
      <c r="D1037" s="15" t="str">
        <f>Raw_Data!D1037</f>
        <v>Pulses</v>
      </c>
      <c r="E1037" s="15" t="str">
        <f>Raw_Data!E1037</f>
        <v>Kharif</v>
      </c>
      <c r="F1037" s="15">
        <f>Raw_Data!F1037</f>
        <v>4.33</v>
      </c>
      <c r="G1037" s="18">
        <f>IF(Raw_Data!G1037="",ROUND(AVERAGEIFS(Raw_Data!$G$2:$G$4001,Raw_Data!$E$2:$E$4001,E1037),1),Raw_Data!G1037)</f>
        <v>672.3</v>
      </c>
      <c r="H1037" s="15">
        <f>Raw_Data!H1037</f>
        <v>29.5</v>
      </c>
      <c r="I1037" s="15">
        <f>Raw_Data!I1037</f>
        <v>75.8</v>
      </c>
      <c r="J1037" s="15">
        <f>Raw_Data!J1037</f>
        <v>6.5</v>
      </c>
      <c r="K1037" s="15">
        <f>Raw_Data!K1037</f>
        <v>6.64</v>
      </c>
      <c r="L1037" s="18">
        <f>IF(Raw_Data!L1037="",ROUND(AVERAGEIFS(Raw_Data!$L$2:$L$4001,Raw_Data!$E$2:$E$4001,E1037),1),Raw_Data!L1037)</f>
        <v>25.8</v>
      </c>
      <c r="M1037" s="15">
        <f>Raw_Data!M1037</f>
        <v>113.4</v>
      </c>
      <c r="N1037" s="15">
        <f>Raw_Data!N1037</f>
        <v>46.5</v>
      </c>
      <c r="O1037" s="15">
        <f>Raw_Data!O1037</f>
        <v>81.400000000000006</v>
      </c>
      <c r="P1037" s="15" t="str">
        <f>Raw_Data!P1037</f>
        <v>Rainfed</v>
      </c>
      <c r="Q1037" s="15">
        <f>Raw_Data!Q1037</f>
        <v>134.30000000000001</v>
      </c>
      <c r="R1037" s="15">
        <f>Raw_Data!R1037</f>
        <v>4.88</v>
      </c>
      <c r="S1037" s="15">
        <f>Raw_Data!S1037</f>
        <v>0.65</v>
      </c>
      <c r="T1037" s="18">
        <f>IF(Raw_Data!T1037="",ROUND(AVERAGEIFS(Raw_Data!$T$2:$T$4001,Raw_Data!$E$2:$E$4001,E1037,Raw_Data!$D$2:$D$4001,D1037),2),IF(Raw_Data!T1037&gt;INDEX(Cleaning_Reference!$F$6:$F$13,MATCH(D1037,Cleaning_Reference!$A$6:$A$13,0)),INDEX(Cleaning_Reference!$F$6:$F$13,MATCH(D1037,Cleaning_Reference!$A$6:$A$13,0)),Raw_Data!T1037))</f>
        <v>1.37</v>
      </c>
      <c r="U1037" s="15">
        <f>Raw_Data!U1037</f>
        <v>5.93</v>
      </c>
      <c r="V1037" s="15">
        <f>Raw_Data!V1037</f>
        <v>88317</v>
      </c>
      <c r="W1037" s="15">
        <f>Raw_Data!W1037</f>
        <v>259172</v>
      </c>
      <c r="X1037" s="15">
        <f>Raw_Data!X1037</f>
        <v>523720</v>
      </c>
      <c r="Y1037" s="15">
        <f>Raw_Data!Y1037</f>
        <v>264548</v>
      </c>
      <c r="Z1037" s="15">
        <f>Raw_Data!Z1037</f>
        <v>924</v>
      </c>
      <c r="AA1037" s="15">
        <f>Raw_Data!AA1037</f>
        <v>6.4180000000000001</v>
      </c>
      <c r="AB1037" s="15">
        <f>Raw_Data!AB1037</f>
        <v>50.6</v>
      </c>
      <c r="AC1037" s="19" t="str">
        <f>IF(Raw_Data!G1037="","Yes","No")</f>
        <v>No</v>
      </c>
      <c r="AD1037" s="19" t="str">
        <f>IF(Raw_Data!L1037="","Yes","No")</f>
        <v>No</v>
      </c>
      <c r="AE1037" s="19" t="str">
        <f>IF(Raw_Data!T1037="","Imputed",IF(Raw_Data!T1037&gt;INDEX(Cleaning_Reference!$F$6:$F$13,MATCH(D1037,Cleaning_Reference!$A$6:$A$13,0)),"Capped","Original"))</f>
        <v>Original</v>
      </c>
      <c r="AF1037" s="21">
        <f t="shared" si="16"/>
        <v>5.93</v>
      </c>
    </row>
    <row r="1038" spans="1:32" ht="15" customHeight="1" x14ac:dyDescent="0.3">
      <c r="A1038" s="20" t="str">
        <f>Raw_Data!A1038</f>
        <v>SF11037</v>
      </c>
      <c r="B1038" s="15" t="str">
        <f>Raw_Data!B1038</f>
        <v>Punjab</v>
      </c>
      <c r="C1038" s="15" t="str">
        <f>Raw_Data!C1038</f>
        <v>Erode</v>
      </c>
      <c r="D1038" s="15" t="str">
        <f>Raw_Data!D1038</f>
        <v>Chilli</v>
      </c>
      <c r="E1038" s="15" t="str">
        <f>Raw_Data!E1038</f>
        <v>Zaid</v>
      </c>
      <c r="F1038" s="15">
        <f>Raw_Data!F1038</f>
        <v>5.41</v>
      </c>
      <c r="G1038" s="18">
        <f>IF(Raw_Data!G1038="",ROUND(AVERAGEIFS(Raw_Data!$G$2:$G$4001,Raw_Data!$E$2:$E$4001,E1038),1),Raw_Data!G1038)</f>
        <v>287.8</v>
      </c>
      <c r="H1038" s="15">
        <f>Raw_Data!H1038</f>
        <v>31.7</v>
      </c>
      <c r="I1038" s="15">
        <f>Raw_Data!I1038</f>
        <v>45.7</v>
      </c>
      <c r="J1038" s="15">
        <f>Raw_Data!J1038</f>
        <v>8.9</v>
      </c>
      <c r="K1038" s="15">
        <f>Raw_Data!K1038</f>
        <v>6.63</v>
      </c>
      <c r="L1038" s="18">
        <f>IF(Raw_Data!L1038="",ROUND(AVERAGEIFS(Raw_Data!$L$2:$L$4001,Raw_Data!$E$2:$E$4001,E1038),1),Raw_Data!L1038)</f>
        <v>17.399999999999999</v>
      </c>
      <c r="M1038" s="15">
        <f>Raw_Data!M1038</f>
        <v>84</v>
      </c>
      <c r="N1038" s="15">
        <f>Raw_Data!N1038</f>
        <v>73.8</v>
      </c>
      <c r="O1038" s="15">
        <f>Raw_Data!O1038</f>
        <v>82.8</v>
      </c>
      <c r="P1038" s="15" t="str">
        <f>Raw_Data!P1038</f>
        <v>Rainfed</v>
      </c>
      <c r="Q1038" s="15">
        <f>Raw_Data!Q1038</f>
        <v>122.6</v>
      </c>
      <c r="R1038" s="15">
        <f>Raw_Data!R1038</f>
        <v>2.91</v>
      </c>
      <c r="S1038" s="15">
        <f>Raw_Data!S1038</f>
        <v>0.86</v>
      </c>
      <c r="T1038" s="18">
        <f>IF(Raw_Data!T1038="",ROUND(AVERAGEIFS(Raw_Data!$T$2:$T$4001,Raw_Data!$E$2:$E$4001,E1038,Raw_Data!$D$2:$D$4001,D1038),2),IF(Raw_Data!T1038&gt;INDEX(Cleaning_Reference!$F$6:$F$13,MATCH(D1038,Cleaning_Reference!$A$6:$A$13,0)),INDEX(Cleaning_Reference!$F$6:$F$13,MATCH(D1038,Cleaning_Reference!$A$6:$A$13,0)),Raw_Data!T1038))</f>
        <v>1.45</v>
      </c>
      <c r="U1038" s="15">
        <f>Raw_Data!U1038</f>
        <v>7.84</v>
      </c>
      <c r="V1038" s="15">
        <f>Raw_Data!V1038</f>
        <v>92549</v>
      </c>
      <c r="W1038" s="15">
        <f>Raw_Data!W1038</f>
        <v>366661</v>
      </c>
      <c r="X1038" s="15">
        <f>Raw_Data!X1038</f>
        <v>725584</v>
      </c>
      <c r="Y1038" s="15">
        <f>Raw_Data!Y1038</f>
        <v>358923</v>
      </c>
      <c r="Z1038" s="15">
        <f>Raw_Data!Z1038</f>
        <v>1734</v>
      </c>
      <c r="AA1038" s="15">
        <f>Raw_Data!AA1038</f>
        <v>4.5209999999999999</v>
      </c>
      <c r="AB1038" s="15">
        <f>Raw_Data!AB1038</f>
        <v>33</v>
      </c>
      <c r="AC1038" s="19" t="str">
        <f>IF(Raw_Data!G1038="","Yes","No")</f>
        <v>No</v>
      </c>
      <c r="AD1038" s="19" t="str">
        <f>IF(Raw_Data!L1038="","Yes","No")</f>
        <v>No</v>
      </c>
      <c r="AE1038" s="19" t="str">
        <f>IF(Raw_Data!T1038="","Imputed",IF(Raw_Data!T1038&gt;INDEX(Cleaning_Reference!$F$6:$F$13,MATCH(D1038,Cleaning_Reference!$A$6:$A$13,0)),"Capped","Original"))</f>
        <v>Original</v>
      </c>
      <c r="AF1038" s="21">
        <f t="shared" si="16"/>
        <v>7.84</v>
      </c>
    </row>
    <row r="1039" spans="1:32" ht="15" customHeight="1" x14ac:dyDescent="0.3">
      <c r="A1039" s="20" t="str">
        <f>Raw_Data!A1039</f>
        <v>SF11038</v>
      </c>
      <c r="B1039" s="15" t="str">
        <f>Raw_Data!B1039</f>
        <v>Karnataka</v>
      </c>
      <c r="C1039" s="15" t="str">
        <f>Raw_Data!C1039</f>
        <v>Rajkot</v>
      </c>
      <c r="D1039" s="15" t="str">
        <f>Raw_Data!D1039</f>
        <v>Cotton</v>
      </c>
      <c r="E1039" s="15" t="str">
        <f>Raw_Data!E1039</f>
        <v>Zaid</v>
      </c>
      <c r="F1039" s="15">
        <f>Raw_Data!F1039</f>
        <v>4.0599999999999996</v>
      </c>
      <c r="G1039" s="18">
        <f>IF(Raw_Data!G1039="",ROUND(AVERAGEIFS(Raw_Data!$G$2:$G$4001,Raw_Data!$E$2:$E$4001,E1039),1),Raw_Data!G1039)</f>
        <v>80</v>
      </c>
      <c r="H1039" s="15">
        <f>Raw_Data!H1039</f>
        <v>30.9</v>
      </c>
      <c r="I1039" s="15">
        <f>Raw_Data!I1039</f>
        <v>49.5</v>
      </c>
      <c r="J1039" s="15">
        <f>Raw_Data!J1039</f>
        <v>9.6999999999999993</v>
      </c>
      <c r="K1039" s="15">
        <f>Raw_Data!K1039</f>
        <v>6.16</v>
      </c>
      <c r="L1039" s="18">
        <f>IF(Raw_Data!L1039="",ROUND(AVERAGEIFS(Raw_Data!$L$2:$L$4001,Raw_Data!$E$2:$E$4001,E1039),1),Raw_Data!L1039)</f>
        <v>18.5</v>
      </c>
      <c r="M1039" s="15">
        <f>Raw_Data!M1039</f>
        <v>137.6</v>
      </c>
      <c r="N1039" s="15">
        <f>Raw_Data!N1039</f>
        <v>49.2</v>
      </c>
      <c r="O1039" s="15">
        <f>Raw_Data!O1039</f>
        <v>89.8</v>
      </c>
      <c r="P1039" s="15" t="str">
        <f>Raw_Data!P1039</f>
        <v>Rainfed</v>
      </c>
      <c r="Q1039" s="15">
        <f>Raw_Data!Q1039</f>
        <v>183.1</v>
      </c>
      <c r="R1039" s="15">
        <f>Raw_Data!R1039</f>
        <v>3.66</v>
      </c>
      <c r="S1039" s="15">
        <f>Raw_Data!S1039</f>
        <v>0.94</v>
      </c>
      <c r="T1039" s="18">
        <f>IF(Raw_Data!T1039="",ROUND(AVERAGEIFS(Raw_Data!$T$2:$T$4001,Raw_Data!$E$2:$E$4001,E1039,Raw_Data!$D$2:$D$4001,D1039),2),IF(Raw_Data!T1039&gt;INDEX(Cleaning_Reference!$F$6:$F$13,MATCH(D1039,Cleaning_Reference!$A$6:$A$13,0)),INDEX(Cleaning_Reference!$F$6:$F$13,MATCH(D1039,Cleaning_Reference!$A$6:$A$13,0)),Raw_Data!T1039))</f>
        <v>0.6</v>
      </c>
      <c r="U1039" s="15">
        <f>Raw_Data!U1039</f>
        <v>2.44</v>
      </c>
      <c r="V1039" s="15">
        <f>Raw_Data!V1039</f>
        <v>68523</v>
      </c>
      <c r="W1039" s="15">
        <f>Raw_Data!W1039</f>
        <v>303692</v>
      </c>
      <c r="X1039" s="15">
        <f>Raw_Data!X1039</f>
        <v>167196</v>
      </c>
      <c r="Y1039" s="15">
        <f>Raw_Data!Y1039</f>
        <v>-136496</v>
      </c>
      <c r="Z1039" s="15">
        <f>Raw_Data!Z1039</f>
        <v>1519</v>
      </c>
      <c r="AA1039" s="15">
        <f>Raw_Data!AA1039</f>
        <v>1.6060000000000001</v>
      </c>
      <c r="AB1039" s="15">
        <f>Raw_Data!AB1039</f>
        <v>29.6</v>
      </c>
      <c r="AC1039" s="19" t="str">
        <f>IF(Raw_Data!G1039="","Yes","No")</f>
        <v>No</v>
      </c>
      <c r="AD1039" s="19" t="str">
        <f>IF(Raw_Data!L1039="","Yes","No")</f>
        <v>No</v>
      </c>
      <c r="AE1039" s="19" t="str">
        <f>IF(Raw_Data!T1039="","Imputed",IF(Raw_Data!T1039&gt;INDEX(Cleaning_Reference!$F$6:$F$13,MATCH(D1039,Cleaning_Reference!$A$6:$A$13,0)),"Capped","Original"))</f>
        <v>Original</v>
      </c>
      <c r="AF1039" s="21">
        <f t="shared" si="16"/>
        <v>2.44</v>
      </c>
    </row>
    <row r="1040" spans="1:32" ht="15" customHeight="1" x14ac:dyDescent="0.3">
      <c r="A1040" s="20" t="str">
        <f>Raw_Data!A1040</f>
        <v>SF11039</v>
      </c>
      <c r="B1040" s="15" t="str">
        <f>Raw_Data!B1040</f>
        <v>Punjab</v>
      </c>
      <c r="C1040" s="15" t="str">
        <f>Raw_Data!C1040</f>
        <v>Indore</v>
      </c>
      <c r="D1040" s="15" t="str">
        <f>Raw_Data!D1040</f>
        <v>Maize</v>
      </c>
      <c r="E1040" s="15" t="str">
        <f>Raw_Data!E1040</f>
        <v>Rabi</v>
      </c>
      <c r="F1040" s="15">
        <f>Raw_Data!F1040</f>
        <v>5.82</v>
      </c>
      <c r="G1040" s="18">
        <f>IF(Raw_Data!G1040="",ROUND(AVERAGEIFS(Raw_Data!$G$2:$G$4001,Raw_Data!$E$2:$E$4001,E1040),1),Raw_Data!G1040)</f>
        <v>627.5</v>
      </c>
      <c r="H1040" s="15">
        <f>Raw_Data!H1040</f>
        <v>22.2</v>
      </c>
      <c r="I1040" s="15">
        <f>Raw_Data!I1040</f>
        <v>56.8</v>
      </c>
      <c r="J1040" s="15">
        <f>Raw_Data!J1040</f>
        <v>7.7</v>
      </c>
      <c r="K1040" s="15">
        <f>Raw_Data!K1040</f>
        <v>7.64</v>
      </c>
      <c r="L1040" s="18">
        <f>IF(Raw_Data!L1040="",ROUND(AVERAGEIFS(Raw_Data!$L$2:$L$4001,Raw_Data!$E$2:$E$4001,E1040),1),Raw_Data!L1040)</f>
        <v>16</v>
      </c>
      <c r="M1040" s="15">
        <f>Raw_Data!M1040</f>
        <v>123.1</v>
      </c>
      <c r="N1040" s="15">
        <f>Raw_Data!N1040</f>
        <v>73.099999999999994</v>
      </c>
      <c r="O1040" s="15">
        <f>Raw_Data!O1040</f>
        <v>114.2</v>
      </c>
      <c r="P1040" s="15" t="str">
        <f>Raw_Data!P1040</f>
        <v>Flood</v>
      </c>
      <c r="Q1040" s="15">
        <f>Raw_Data!Q1040</f>
        <v>216.3</v>
      </c>
      <c r="R1040" s="15">
        <f>Raw_Data!R1040</f>
        <v>6.85</v>
      </c>
      <c r="S1040" s="15">
        <f>Raw_Data!S1040</f>
        <v>0.99</v>
      </c>
      <c r="T1040" s="18">
        <f>IF(Raw_Data!T1040="",ROUND(AVERAGEIFS(Raw_Data!$T$2:$T$4001,Raw_Data!$E$2:$E$4001,E1040,Raw_Data!$D$2:$D$4001,D1040),2),IF(Raw_Data!T1040&gt;INDEX(Cleaning_Reference!$F$6:$F$13,MATCH(D1040,Cleaning_Reference!$A$6:$A$13,0)),INDEX(Cleaning_Reference!$F$6:$F$13,MATCH(D1040,Cleaning_Reference!$A$6:$A$13,0)),Raw_Data!T1040))</f>
        <v>1.5</v>
      </c>
      <c r="U1040" s="15">
        <f>Raw_Data!U1040</f>
        <v>8.73</v>
      </c>
      <c r="V1040" s="15">
        <f>Raw_Data!V1040</f>
        <v>18681</v>
      </c>
      <c r="W1040" s="15">
        <f>Raw_Data!W1040</f>
        <v>394629</v>
      </c>
      <c r="X1040" s="15">
        <f>Raw_Data!X1040</f>
        <v>163085</v>
      </c>
      <c r="Y1040" s="15">
        <f>Raw_Data!Y1040</f>
        <v>-231544</v>
      </c>
      <c r="Z1040" s="15">
        <f>Raw_Data!Z1040</f>
        <v>4425</v>
      </c>
      <c r="AA1040" s="15">
        <f>Raw_Data!AA1040</f>
        <v>1.9730000000000001</v>
      </c>
      <c r="AB1040" s="15">
        <f>Raw_Data!AB1040</f>
        <v>33.4</v>
      </c>
      <c r="AC1040" s="19" t="str">
        <f>IF(Raw_Data!G1040="","Yes","No")</f>
        <v>No</v>
      </c>
      <c r="AD1040" s="19" t="str">
        <f>IF(Raw_Data!L1040="","Yes","No")</f>
        <v>No</v>
      </c>
      <c r="AE1040" s="19" t="str">
        <f>IF(Raw_Data!T1040="","Imputed",IF(Raw_Data!T1040&gt;INDEX(Cleaning_Reference!$F$6:$F$13,MATCH(D1040,Cleaning_Reference!$A$6:$A$13,0)),"Capped","Original"))</f>
        <v>Original</v>
      </c>
      <c r="AF1040" s="21">
        <f t="shared" si="16"/>
        <v>8.73</v>
      </c>
    </row>
    <row r="1041" spans="1:32" ht="15" customHeight="1" x14ac:dyDescent="0.3">
      <c r="A1041" s="20" t="str">
        <f>Raw_Data!A1041</f>
        <v>SF11040</v>
      </c>
      <c r="B1041" s="15" t="str">
        <f>Raw_Data!B1041</f>
        <v>Telangana</v>
      </c>
      <c r="C1041" s="15" t="str">
        <f>Raw_Data!C1041</f>
        <v>Ludhiana</v>
      </c>
      <c r="D1041" s="15" t="str">
        <f>Raw_Data!D1041</f>
        <v>Cotton</v>
      </c>
      <c r="E1041" s="15" t="str">
        <f>Raw_Data!E1041</f>
        <v>Rabi</v>
      </c>
      <c r="F1041" s="15">
        <f>Raw_Data!F1041</f>
        <v>5.26</v>
      </c>
      <c r="G1041" s="18">
        <f>IF(Raw_Data!G1041="",ROUND(AVERAGEIFS(Raw_Data!$G$2:$G$4001,Raw_Data!$E$2:$E$4001,E1041),1),Raw_Data!G1041)</f>
        <v>474.4</v>
      </c>
      <c r="H1041" s="15">
        <f>Raw_Data!H1041</f>
        <v>22.8</v>
      </c>
      <c r="I1041" s="15">
        <f>Raw_Data!I1041</f>
        <v>53.2</v>
      </c>
      <c r="J1041" s="15">
        <f>Raw_Data!J1041</f>
        <v>6.6</v>
      </c>
      <c r="K1041" s="15">
        <f>Raw_Data!K1041</f>
        <v>6.14</v>
      </c>
      <c r="L1041" s="18">
        <f>IF(Raw_Data!L1041="",ROUND(AVERAGEIFS(Raw_Data!$L$2:$L$4001,Raw_Data!$E$2:$E$4001,E1041),1),Raw_Data!L1041)</f>
        <v>16.100000000000001</v>
      </c>
      <c r="M1041" s="15">
        <f>Raw_Data!M1041</f>
        <v>137.5</v>
      </c>
      <c r="N1041" s="15">
        <f>Raw_Data!N1041</f>
        <v>39.4</v>
      </c>
      <c r="O1041" s="15">
        <f>Raw_Data!O1041</f>
        <v>82.9</v>
      </c>
      <c r="P1041" s="15" t="str">
        <f>Raw_Data!P1041</f>
        <v>Rainfed</v>
      </c>
      <c r="Q1041" s="15">
        <f>Raw_Data!Q1041</f>
        <v>197.3</v>
      </c>
      <c r="R1041" s="15">
        <f>Raw_Data!R1041</f>
        <v>3.37</v>
      </c>
      <c r="S1041" s="15">
        <f>Raw_Data!S1041</f>
        <v>0.66</v>
      </c>
      <c r="T1041" s="18">
        <f>IF(Raw_Data!T1041="",ROUND(AVERAGEIFS(Raw_Data!$T$2:$T$4001,Raw_Data!$E$2:$E$4001,E1041,Raw_Data!$D$2:$D$4001,D1041),2),IF(Raw_Data!T1041&gt;INDEX(Cleaning_Reference!$F$6:$F$13,MATCH(D1041,Cleaning_Reference!$A$6:$A$13,0)),INDEX(Cleaning_Reference!$F$6:$F$13,MATCH(D1041,Cleaning_Reference!$A$6:$A$13,0)),Raw_Data!T1041))</f>
        <v>0.88</v>
      </c>
      <c r="U1041" s="15">
        <f>Raw_Data!U1041</f>
        <v>4.63</v>
      </c>
      <c r="V1041" s="15">
        <f>Raw_Data!V1041</f>
        <v>66334</v>
      </c>
      <c r="W1041" s="15">
        <f>Raw_Data!W1041</f>
        <v>290949</v>
      </c>
      <c r="X1041" s="15">
        <f>Raw_Data!X1041</f>
        <v>307126</v>
      </c>
      <c r="Y1041" s="15">
        <f>Raw_Data!Y1041</f>
        <v>16177</v>
      </c>
      <c r="Z1041" s="15">
        <f>Raw_Data!Z1041</f>
        <v>1708</v>
      </c>
      <c r="AA1041" s="15">
        <f>Raw_Data!AA1041</f>
        <v>2.7109999999999999</v>
      </c>
      <c r="AB1041" s="15">
        <f>Raw_Data!AB1041</f>
        <v>46.6</v>
      </c>
      <c r="AC1041" s="19" t="str">
        <f>IF(Raw_Data!G1041="","Yes","No")</f>
        <v>No</v>
      </c>
      <c r="AD1041" s="19" t="str">
        <f>IF(Raw_Data!L1041="","Yes","No")</f>
        <v>No</v>
      </c>
      <c r="AE1041" s="19" t="str">
        <f>IF(Raw_Data!T1041="","Imputed",IF(Raw_Data!T1041&gt;INDEX(Cleaning_Reference!$F$6:$F$13,MATCH(D1041,Cleaning_Reference!$A$6:$A$13,0)),"Capped","Original"))</f>
        <v>Original</v>
      </c>
      <c r="AF1041" s="21">
        <f t="shared" si="16"/>
        <v>4.63</v>
      </c>
    </row>
    <row r="1042" spans="1:32" ht="15" customHeight="1" x14ac:dyDescent="0.3">
      <c r="A1042" s="20" t="str">
        <f>Raw_Data!A1042</f>
        <v>SF11041</v>
      </c>
      <c r="B1042" s="15" t="str">
        <f>Raw_Data!B1042</f>
        <v>Maharashtra</v>
      </c>
      <c r="C1042" s="15" t="str">
        <f>Raw_Data!C1042</f>
        <v>Guntur</v>
      </c>
      <c r="D1042" s="15" t="str">
        <f>Raw_Data!D1042</f>
        <v>Cotton</v>
      </c>
      <c r="E1042" s="15" t="str">
        <f>Raw_Data!E1042</f>
        <v>Rabi</v>
      </c>
      <c r="F1042" s="15">
        <f>Raw_Data!F1042</f>
        <v>7.93</v>
      </c>
      <c r="G1042" s="18">
        <f>IF(Raw_Data!G1042="",ROUND(AVERAGEIFS(Raw_Data!$G$2:$G$4001,Raw_Data!$E$2:$E$4001,E1042),1),Raw_Data!G1042)</f>
        <v>712.9</v>
      </c>
      <c r="H1042" s="15">
        <f>Raw_Data!H1042</f>
        <v>23.9</v>
      </c>
      <c r="I1042" s="15">
        <f>Raw_Data!I1042</f>
        <v>53.1</v>
      </c>
      <c r="J1042" s="15">
        <f>Raw_Data!J1042</f>
        <v>6.9</v>
      </c>
      <c r="K1042" s="15">
        <f>Raw_Data!K1042</f>
        <v>7.21</v>
      </c>
      <c r="L1042" s="18">
        <f>IF(Raw_Data!L1042="",ROUND(AVERAGEIFS(Raw_Data!$L$2:$L$4001,Raw_Data!$E$2:$E$4001,E1042),1),Raw_Data!L1042)</f>
        <v>20.7</v>
      </c>
      <c r="M1042" s="15">
        <f>Raw_Data!M1042</f>
        <v>124.8</v>
      </c>
      <c r="N1042" s="15">
        <f>Raw_Data!N1042</f>
        <v>39.700000000000003</v>
      </c>
      <c r="O1042" s="15">
        <f>Raw_Data!O1042</f>
        <v>122.8</v>
      </c>
      <c r="P1042" s="15" t="str">
        <f>Raw_Data!P1042</f>
        <v>Rainfed</v>
      </c>
      <c r="Q1042" s="15">
        <f>Raw_Data!Q1042</f>
        <v>120</v>
      </c>
      <c r="R1042" s="15">
        <f>Raw_Data!R1042</f>
        <v>0.5</v>
      </c>
      <c r="S1042" s="15">
        <f>Raw_Data!S1042</f>
        <v>0.81</v>
      </c>
      <c r="T1042" s="18">
        <f>IF(Raw_Data!T1042="",ROUND(AVERAGEIFS(Raw_Data!$T$2:$T$4001,Raw_Data!$E$2:$E$4001,E1042,Raw_Data!$D$2:$D$4001,D1042),2),IF(Raw_Data!T1042&gt;INDEX(Cleaning_Reference!$F$6:$F$13,MATCH(D1042,Cleaning_Reference!$A$6:$A$13,0)),INDEX(Cleaning_Reference!$F$6:$F$13,MATCH(D1042,Cleaning_Reference!$A$6:$A$13,0)),Raw_Data!T1042))</f>
        <v>1.43</v>
      </c>
      <c r="U1042" s="15">
        <f>Raw_Data!U1042</f>
        <v>11.34</v>
      </c>
      <c r="V1042" s="15">
        <f>Raw_Data!V1042</f>
        <v>74715</v>
      </c>
      <c r="W1042" s="15">
        <f>Raw_Data!W1042</f>
        <v>416457</v>
      </c>
      <c r="X1042" s="15">
        <f>Raw_Data!X1042</f>
        <v>847268</v>
      </c>
      <c r="Y1042" s="15">
        <f>Raw_Data!Y1042</f>
        <v>430811</v>
      </c>
      <c r="Z1042" s="15">
        <f>Raw_Data!Z1042</f>
        <v>3328</v>
      </c>
      <c r="AA1042" s="15">
        <f>Raw_Data!AA1042</f>
        <v>3.407</v>
      </c>
      <c r="AB1042" s="15">
        <f>Raw_Data!AB1042</f>
        <v>57.1</v>
      </c>
      <c r="AC1042" s="19" t="str">
        <f>IF(Raw_Data!G1042="","Yes","No")</f>
        <v>No</v>
      </c>
      <c r="AD1042" s="19" t="str">
        <f>IF(Raw_Data!L1042="","Yes","No")</f>
        <v>No</v>
      </c>
      <c r="AE1042" s="19" t="str">
        <f>IF(Raw_Data!T1042="","Imputed",IF(Raw_Data!T1042&gt;INDEX(Cleaning_Reference!$F$6:$F$13,MATCH(D1042,Cleaning_Reference!$A$6:$A$13,0)),"Capped","Original"))</f>
        <v>Original</v>
      </c>
      <c r="AF1042" s="21">
        <f t="shared" si="16"/>
        <v>11.34</v>
      </c>
    </row>
    <row r="1043" spans="1:32" ht="15" customHeight="1" x14ac:dyDescent="0.3">
      <c r="A1043" s="20" t="str">
        <f>Raw_Data!A1043</f>
        <v>SF11042</v>
      </c>
      <c r="B1043" s="15" t="str">
        <f>Raw_Data!B1043</f>
        <v>Punjab</v>
      </c>
      <c r="C1043" s="15" t="str">
        <f>Raw_Data!C1043</f>
        <v>Guntur</v>
      </c>
      <c r="D1043" s="15" t="str">
        <f>Raw_Data!D1043</f>
        <v>Pulses</v>
      </c>
      <c r="E1043" s="15" t="str">
        <f>Raw_Data!E1043</f>
        <v>Kharif</v>
      </c>
      <c r="F1043" s="15">
        <f>Raw_Data!F1043</f>
        <v>13.66</v>
      </c>
      <c r="G1043" s="18">
        <f>IF(Raw_Data!G1043="",ROUND(AVERAGEIFS(Raw_Data!$G$2:$G$4001,Raw_Data!$E$2:$E$4001,E1043),1),Raw_Data!G1043)</f>
        <v>713</v>
      </c>
      <c r="H1043" s="15">
        <f>Raw_Data!H1043</f>
        <v>31</v>
      </c>
      <c r="I1043" s="15">
        <f>Raw_Data!I1043</f>
        <v>67.8</v>
      </c>
      <c r="J1043" s="15">
        <f>Raw_Data!J1043</f>
        <v>8.1</v>
      </c>
      <c r="K1043" s="15">
        <f>Raw_Data!K1043</f>
        <v>7.47</v>
      </c>
      <c r="L1043" s="18">
        <f>IF(Raw_Data!L1043="",ROUND(AVERAGEIFS(Raw_Data!$L$2:$L$4001,Raw_Data!$E$2:$E$4001,E1043),1),Raw_Data!L1043)</f>
        <v>33.200000000000003</v>
      </c>
      <c r="M1043" s="15">
        <f>Raw_Data!M1043</f>
        <v>115.2</v>
      </c>
      <c r="N1043" s="15">
        <f>Raw_Data!N1043</f>
        <v>63.7</v>
      </c>
      <c r="O1043" s="15">
        <f>Raw_Data!O1043</f>
        <v>130.69999999999999</v>
      </c>
      <c r="P1043" s="15" t="str">
        <f>Raw_Data!P1043</f>
        <v>Drip</v>
      </c>
      <c r="Q1043" s="15">
        <f>Raw_Data!Q1043</f>
        <v>219.1</v>
      </c>
      <c r="R1043" s="15">
        <f>Raw_Data!R1043</f>
        <v>3.59</v>
      </c>
      <c r="S1043" s="15">
        <f>Raw_Data!S1043</f>
        <v>0.84</v>
      </c>
      <c r="T1043" s="18">
        <f>IF(Raw_Data!T1043="",ROUND(AVERAGEIFS(Raw_Data!$T$2:$T$4001,Raw_Data!$E$2:$E$4001,E1043,Raw_Data!$D$2:$D$4001,D1043),2),IF(Raw_Data!T1043&gt;INDEX(Cleaning_Reference!$F$6:$F$13,MATCH(D1043,Cleaning_Reference!$A$6:$A$13,0)),INDEX(Cleaning_Reference!$F$6:$F$13,MATCH(D1043,Cleaning_Reference!$A$6:$A$13,0)),Raw_Data!T1043))</f>
        <v>0.74</v>
      </c>
      <c r="U1043" s="15">
        <f>Raw_Data!U1043</f>
        <v>10.11</v>
      </c>
      <c r="V1043" s="15">
        <f>Raw_Data!V1043</f>
        <v>67535</v>
      </c>
      <c r="W1043" s="15">
        <f>Raw_Data!W1043</f>
        <v>990747</v>
      </c>
      <c r="X1043" s="15">
        <f>Raw_Data!X1043</f>
        <v>682779</v>
      </c>
      <c r="Y1043" s="15">
        <f>Raw_Data!Y1043</f>
        <v>-307968</v>
      </c>
      <c r="Z1043" s="15">
        <f>Raw_Data!Z1043</f>
        <v>4882</v>
      </c>
      <c r="AA1043" s="15">
        <f>Raw_Data!AA1043</f>
        <v>2.0710000000000002</v>
      </c>
      <c r="AB1043" s="15">
        <f>Raw_Data!AB1043</f>
        <v>36.4</v>
      </c>
      <c r="AC1043" s="19" t="str">
        <f>IF(Raw_Data!G1043="","Yes","No")</f>
        <v>No</v>
      </c>
      <c r="AD1043" s="19" t="str">
        <f>IF(Raw_Data!L1043="","Yes","No")</f>
        <v>No</v>
      </c>
      <c r="AE1043" s="19" t="str">
        <f>IF(Raw_Data!T1043="","Imputed",IF(Raw_Data!T1043&gt;INDEX(Cleaning_Reference!$F$6:$F$13,MATCH(D1043,Cleaning_Reference!$A$6:$A$13,0)),"Capped","Original"))</f>
        <v>Original</v>
      </c>
      <c r="AF1043" s="21">
        <f t="shared" si="16"/>
        <v>10.11</v>
      </c>
    </row>
    <row r="1044" spans="1:32" ht="15" customHeight="1" x14ac:dyDescent="0.3">
      <c r="A1044" s="20" t="str">
        <f>Raw_Data!A1044</f>
        <v>SF11043</v>
      </c>
      <c r="B1044" s="15" t="str">
        <f>Raw_Data!B1044</f>
        <v>Andhra Pradesh</v>
      </c>
      <c r="C1044" s="15" t="str">
        <f>Raw_Data!C1044</f>
        <v>Raichur</v>
      </c>
      <c r="D1044" s="15" t="str">
        <f>Raw_Data!D1044</f>
        <v>Pulses</v>
      </c>
      <c r="E1044" s="15" t="str">
        <f>Raw_Data!E1044</f>
        <v>Rabi</v>
      </c>
      <c r="F1044" s="15">
        <f>Raw_Data!F1044</f>
        <v>6.86</v>
      </c>
      <c r="G1044" s="18">
        <f>IF(Raw_Data!G1044="",ROUND(AVERAGEIFS(Raw_Data!$G$2:$G$4001,Raw_Data!$E$2:$E$4001,E1044),1),Raw_Data!G1044)</f>
        <v>362.5</v>
      </c>
      <c r="H1044" s="15">
        <f>Raw_Data!H1044</f>
        <v>24.2</v>
      </c>
      <c r="I1044" s="15">
        <f>Raw_Data!I1044</f>
        <v>67</v>
      </c>
      <c r="J1044" s="15">
        <f>Raw_Data!J1044</f>
        <v>7</v>
      </c>
      <c r="K1044" s="15">
        <f>Raw_Data!K1044</f>
        <v>5.99</v>
      </c>
      <c r="L1044" s="18">
        <f>IF(Raw_Data!L1044="",ROUND(AVERAGEIFS(Raw_Data!$L$2:$L$4001,Raw_Data!$E$2:$E$4001,E1044),1),Raw_Data!L1044)</f>
        <v>25.4</v>
      </c>
      <c r="M1044" s="15">
        <f>Raw_Data!M1044</f>
        <v>139</v>
      </c>
      <c r="N1044" s="15">
        <f>Raw_Data!N1044</f>
        <v>58.6</v>
      </c>
      <c r="O1044" s="15">
        <f>Raw_Data!O1044</f>
        <v>140.9</v>
      </c>
      <c r="P1044" s="15" t="str">
        <f>Raw_Data!P1044</f>
        <v>Rainfed</v>
      </c>
      <c r="Q1044" s="15">
        <f>Raw_Data!Q1044</f>
        <v>203.9</v>
      </c>
      <c r="R1044" s="15">
        <f>Raw_Data!R1044</f>
        <v>5.07</v>
      </c>
      <c r="S1044" s="15">
        <f>Raw_Data!S1044</f>
        <v>0.7</v>
      </c>
      <c r="T1044" s="18">
        <f>IF(Raw_Data!T1044="",ROUND(AVERAGEIFS(Raw_Data!$T$2:$T$4001,Raw_Data!$E$2:$E$4001,E1044,Raw_Data!$D$2:$D$4001,D1044),2),IF(Raw_Data!T1044&gt;INDEX(Cleaning_Reference!$F$6:$F$13,MATCH(D1044,Cleaning_Reference!$A$6:$A$13,0)),INDEX(Cleaning_Reference!$F$6:$F$13,MATCH(D1044,Cleaning_Reference!$A$6:$A$13,0)),Raw_Data!T1044))</f>
        <v>0.57999999999999996</v>
      </c>
      <c r="U1044" s="15">
        <f>Raw_Data!U1044</f>
        <v>3.98</v>
      </c>
      <c r="V1044" s="15">
        <f>Raw_Data!V1044</f>
        <v>72629</v>
      </c>
      <c r="W1044" s="15">
        <f>Raw_Data!W1044</f>
        <v>482253</v>
      </c>
      <c r="X1044" s="15">
        <f>Raw_Data!X1044</f>
        <v>289063</v>
      </c>
      <c r="Y1044" s="15">
        <f>Raw_Data!Y1044</f>
        <v>-193190</v>
      </c>
      <c r="Z1044" s="15">
        <f>Raw_Data!Z1044</f>
        <v>1548</v>
      </c>
      <c r="AA1044" s="15">
        <f>Raw_Data!AA1044</f>
        <v>2.5710000000000002</v>
      </c>
      <c r="AB1044" s="15">
        <f>Raw_Data!AB1044</f>
        <v>47.6</v>
      </c>
      <c r="AC1044" s="19" t="str">
        <f>IF(Raw_Data!G1044="","Yes","No")</f>
        <v>No</v>
      </c>
      <c r="AD1044" s="19" t="str">
        <f>IF(Raw_Data!L1044="","Yes","No")</f>
        <v>No</v>
      </c>
      <c r="AE1044" s="19" t="str">
        <f>IF(Raw_Data!T1044="","Imputed",IF(Raw_Data!T1044&gt;INDEX(Cleaning_Reference!$F$6:$F$13,MATCH(D1044,Cleaning_Reference!$A$6:$A$13,0)),"Capped","Original"))</f>
        <v>Original</v>
      </c>
      <c r="AF1044" s="21">
        <f t="shared" si="16"/>
        <v>3.98</v>
      </c>
    </row>
    <row r="1045" spans="1:32" ht="15" customHeight="1" x14ac:dyDescent="0.3">
      <c r="A1045" s="20" t="str">
        <f>Raw_Data!A1045</f>
        <v>SF11044</v>
      </c>
      <c r="B1045" s="15" t="str">
        <f>Raw_Data!B1045</f>
        <v>Punjab</v>
      </c>
      <c r="C1045" s="15" t="str">
        <f>Raw_Data!C1045</f>
        <v>Warangal</v>
      </c>
      <c r="D1045" s="15" t="str">
        <f>Raw_Data!D1045</f>
        <v>Chilli</v>
      </c>
      <c r="E1045" s="15" t="str">
        <f>Raw_Data!E1045</f>
        <v>Rabi</v>
      </c>
      <c r="F1045" s="15">
        <f>Raw_Data!F1045</f>
        <v>14.77</v>
      </c>
      <c r="G1045" s="18">
        <f>IF(Raw_Data!G1045="",ROUND(AVERAGEIFS(Raw_Data!$G$2:$G$4001,Raw_Data!$E$2:$E$4001,E1045),1),Raw_Data!G1045)</f>
        <v>80</v>
      </c>
      <c r="H1045" s="15">
        <f>Raw_Data!H1045</f>
        <v>26.9</v>
      </c>
      <c r="I1045" s="15">
        <f>Raw_Data!I1045</f>
        <v>66</v>
      </c>
      <c r="J1045" s="15">
        <f>Raw_Data!J1045</f>
        <v>8.1999999999999993</v>
      </c>
      <c r="K1045" s="15">
        <f>Raw_Data!K1045</f>
        <v>7.37</v>
      </c>
      <c r="L1045" s="18">
        <f>IF(Raw_Data!L1045="",ROUND(AVERAGEIFS(Raw_Data!$L$2:$L$4001,Raw_Data!$E$2:$E$4001,E1045),1),Raw_Data!L1045)</f>
        <v>24.9</v>
      </c>
      <c r="M1045" s="15">
        <f>Raw_Data!M1045</f>
        <v>128.30000000000001</v>
      </c>
      <c r="N1045" s="15">
        <f>Raw_Data!N1045</f>
        <v>74.2</v>
      </c>
      <c r="O1045" s="15">
        <f>Raw_Data!O1045</f>
        <v>85.5</v>
      </c>
      <c r="P1045" s="15" t="str">
        <f>Raw_Data!P1045</f>
        <v>Sprinkler</v>
      </c>
      <c r="Q1045" s="15">
        <f>Raw_Data!Q1045</f>
        <v>187.4</v>
      </c>
      <c r="R1045" s="15">
        <f>Raw_Data!R1045</f>
        <v>5.83</v>
      </c>
      <c r="S1045" s="15">
        <f>Raw_Data!S1045</f>
        <v>0.98</v>
      </c>
      <c r="T1045" s="18">
        <f>IF(Raw_Data!T1045="",ROUND(AVERAGEIFS(Raw_Data!$T$2:$T$4001,Raw_Data!$E$2:$E$4001,E1045,Raw_Data!$D$2:$D$4001,D1045),2),IF(Raw_Data!T1045&gt;INDEX(Cleaning_Reference!$F$6:$F$13,MATCH(D1045,Cleaning_Reference!$A$6:$A$13,0)),INDEX(Cleaning_Reference!$F$6:$F$13,MATCH(D1045,Cleaning_Reference!$A$6:$A$13,0)),Raw_Data!T1045))</f>
        <v>1.42</v>
      </c>
      <c r="U1045" s="15">
        <f>Raw_Data!U1045</f>
        <v>20.97</v>
      </c>
      <c r="V1045" s="15">
        <f>Raw_Data!V1045</f>
        <v>101778</v>
      </c>
      <c r="W1045" s="15">
        <f>Raw_Data!W1045</f>
        <v>1122583</v>
      </c>
      <c r="X1045" s="15">
        <f>Raw_Data!X1045</f>
        <v>2134285</v>
      </c>
      <c r="Y1045" s="15">
        <f>Raw_Data!Y1045</f>
        <v>1011702</v>
      </c>
      <c r="Z1045" s="15">
        <f>Raw_Data!Z1045</f>
        <v>8858</v>
      </c>
      <c r="AA1045" s="15">
        <f>Raw_Data!AA1045</f>
        <v>2.367</v>
      </c>
      <c r="AB1045" s="15">
        <f>Raw_Data!AB1045</f>
        <v>40.1</v>
      </c>
      <c r="AC1045" s="19" t="str">
        <f>IF(Raw_Data!G1045="","Yes","No")</f>
        <v>No</v>
      </c>
      <c r="AD1045" s="19" t="str">
        <f>IF(Raw_Data!L1045="","Yes","No")</f>
        <v>No</v>
      </c>
      <c r="AE1045" s="19" t="str">
        <f>IF(Raw_Data!T1045="","Imputed",IF(Raw_Data!T1045&gt;INDEX(Cleaning_Reference!$F$6:$F$13,MATCH(D1045,Cleaning_Reference!$A$6:$A$13,0)),"Capped","Original"))</f>
        <v>Original</v>
      </c>
      <c r="AF1045" s="21">
        <f t="shared" si="16"/>
        <v>20.97</v>
      </c>
    </row>
    <row r="1046" spans="1:32" ht="15" customHeight="1" x14ac:dyDescent="0.3">
      <c r="A1046" s="20" t="str">
        <f>Raw_Data!A1046</f>
        <v>SF11045</v>
      </c>
      <c r="B1046" s="15" t="str">
        <f>Raw_Data!B1046</f>
        <v>Karnataka</v>
      </c>
      <c r="C1046" s="15" t="str">
        <f>Raw_Data!C1046</f>
        <v>Erode</v>
      </c>
      <c r="D1046" s="15" t="str">
        <f>Raw_Data!D1046</f>
        <v>Pulses</v>
      </c>
      <c r="E1046" s="15" t="str">
        <f>Raw_Data!E1046</f>
        <v>Kharif</v>
      </c>
      <c r="F1046" s="15">
        <f>Raw_Data!F1046</f>
        <v>4.3</v>
      </c>
      <c r="G1046" s="18">
        <f>IF(Raw_Data!G1046="",ROUND(AVERAGEIFS(Raw_Data!$G$2:$G$4001,Raw_Data!$E$2:$E$4001,E1046),1),Raw_Data!G1046)</f>
        <v>823</v>
      </c>
      <c r="H1046" s="15">
        <f>Raw_Data!H1046</f>
        <v>29.9</v>
      </c>
      <c r="I1046" s="15">
        <f>Raw_Data!I1046</f>
        <v>58.7</v>
      </c>
      <c r="J1046" s="15">
        <f>Raw_Data!J1046</f>
        <v>7</v>
      </c>
      <c r="K1046" s="15">
        <f>Raw_Data!K1046</f>
        <v>7.46</v>
      </c>
      <c r="L1046" s="18">
        <f>IF(Raw_Data!L1046="",ROUND(AVERAGEIFS(Raw_Data!$L$2:$L$4001,Raw_Data!$E$2:$E$4001,E1046),1),Raw_Data!L1046)</f>
        <v>24.9</v>
      </c>
      <c r="M1046" s="15">
        <f>Raw_Data!M1046</f>
        <v>86</v>
      </c>
      <c r="N1046" s="15">
        <f>Raw_Data!N1046</f>
        <v>77.900000000000006</v>
      </c>
      <c r="O1046" s="15">
        <f>Raw_Data!O1046</f>
        <v>86.3</v>
      </c>
      <c r="P1046" s="15" t="str">
        <f>Raw_Data!P1046</f>
        <v>Flood</v>
      </c>
      <c r="Q1046" s="15">
        <f>Raw_Data!Q1046</f>
        <v>153.6</v>
      </c>
      <c r="R1046" s="15">
        <f>Raw_Data!R1046</f>
        <v>4.67</v>
      </c>
      <c r="S1046" s="15">
        <f>Raw_Data!S1046</f>
        <v>0.87</v>
      </c>
      <c r="T1046" s="18">
        <f>IF(Raw_Data!T1046="",ROUND(AVERAGEIFS(Raw_Data!$T$2:$T$4001,Raw_Data!$E$2:$E$4001,E1046,Raw_Data!$D$2:$D$4001,D1046),2),IF(Raw_Data!T1046&gt;INDEX(Cleaning_Reference!$F$6:$F$13,MATCH(D1046,Cleaning_Reference!$A$6:$A$13,0)),INDEX(Cleaning_Reference!$F$6:$F$13,MATCH(D1046,Cleaning_Reference!$A$6:$A$13,0)),Raw_Data!T1046))</f>
        <v>0.65</v>
      </c>
      <c r="U1046" s="15">
        <f>Raw_Data!U1046</f>
        <v>2.8</v>
      </c>
      <c r="V1046" s="15">
        <f>Raw_Data!V1046</f>
        <v>74864</v>
      </c>
      <c r="W1046" s="15">
        <f>Raw_Data!W1046</f>
        <v>309715</v>
      </c>
      <c r="X1046" s="15">
        <f>Raw_Data!X1046</f>
        <v>209619</v>
      </c>
      <c r="Y1046" s="15">
        <f>Raw_Data!Y1046</f>
        <v>-100096</v>
      </c>
      <c r="Z1046" s="15">
        <f>Raw_Data!Z1046</f>
        <v>1836</v>
      </c>
      <c r="AA1046" s="15">
        <f>Raw_Data!AA1046</f>
        <v>1.5249999999999999</v>
      </c>
      <c r="AB1046" s="15">
        <f>Raw_Data!AB1046</f>
        <v>53.2</v>
      </c>
      <c r="AC1046" s="19" t="str">
        <f>IF(Raw_Data!G1046="","Yes","No")</f>
        <v>No</v>
      </c>
      <c r="AD1046" s="19" t="str">
        <f>IF(Raw_Data!L1046="","Yes","No")</f>
        <v>No</v>
      </c>
      <c r="AE1046" s="19" t="str">
        <f>IF(Raw_Data!T1046="","Imputed",IF(Raw_Data!T1046&gt;INDEX(Cleaning_Reference!$F$6:$F$13,MATCH(D1046,Cleaning_Reference!$A$6:$A$13,0)),"Capped","Original"))</f>
        <v>Original</v>
      </c>
      <c r="AF1046" s="21">
        <f t="shared" si="16"/>
        <v>2.8</v>
      </c>
    </row>
    <row r="1047" spans="1:32" ht="15" customHeight="1" x14ac:dyDescent="0.3">
      <c r="A1047" s="20" t="str">
        <f>Raw_Data!A1047</f>
        <v>SF11046</v>
      </c>
      <c r="B1047" s="15" t="str">
        <f>Raw_Data!B1047</f>
        <v>Tamil Nadu</v>
      </c>
      <c r="C1047" s="15" t="str">
        <f>Raw_Data!C1047</f>
        <v>Indore</v>
      </c>
      <c r="D1047" s="15" t="str">
        <f>Raw_Data!D1047</f>
        <v>Pulses</v>
      </c>
      <c r="E1047" s="15" t="str">
        <f>Raw_Data!E1047</f>
        <v>Rabi</v>
      </c>
      <c r="F1047" s="15">
        <f>Raw_Data!F1047</f>
        <v>6.46</v>
      </c>
      <c r="G1047" s="18">
        <f>IF(Raw_Data!G1047="",ROUND(AVERAGEIFS(Raw_Data!$G$2:$G$4001,Raw_Data!$E$2:$E$4001,E1047),1),Raw_Data!G1047)</f>
        <v>443.9</v>
      </c>
      <c r="H1047" s="15">
        <f>Raw_Data!H1047</f>
        <v>23.1</v>
      </c>
      <c r="I1047" s="15">
        <f>Raw_Data!I1047</f>
        <v>64.099999999999994</v>
      </c>
      <c r="J1047" s="15">
        <f>Raw_Data!J1047</f>
        <v>7.3</v>
      </c>
      <c r="K1047" s="15">
        <f>Raw_Data!K1047</f>
        <v>7.3</v>
      </c>
      <c r="L1047" s="18">
        <f>IF(Raw_Data!L1047="",ROUND(AVERAGEIFS(Raw_Data!$L$2:$L$4001,Raw_Data!$E$2:$E$4001,E1047),1),Raw_Data!L1047)</f>
        <v>24.6</v>
      </c>
      <c r="M1047" s="15">
        <f>Raw_Data!M1047</f>
        <v>142.1</v>
      </c>
      <c r="N1047" s="15">
        <f>Raw_Data!N1047</f>
        <v>54.2</v>
      </c>
      <c r="O1047" s="15">
        <f>Raw_Data!O1047</f>
        <v>120.2</v>
      </c>
      <c r="P1047" s="15" t="str">
        <f>Raw_Data!P1047</f>
        <v>Sprinkler</v>
      </c>
      <c r="Q1047" s="15">
        <f>Raw_Data!Q1047</f>
        <v>86</v>
      </c>
      <c r="R1047" s="15">
        <f>Raw_Data!R1047</f>
        <v>8.43</v>
      </c>
      <c r="S1047" s="15">
        <f>Raw_Data!S1047</f>
        <v>0.65</v>
      </c>
      <c r="T1047" s="18">
        <f>IF(Raw_Data!T1047="",ROUND(AVERAGEIFS(Raw_Data!$T$2:$T$4001,Raw_Data!$E$2:$E$4001,E1047,Raw_Data!$D$2:$D$4001,D1047),2),IF(Raw_Data!T1047&gt;INDEX(Cleaning_Reference!$F$6:$F$13,MATCH(D1047,Cleaning_Reference!$A$6:$A$13,0)),INDEX(Cleaning_Reference!$F$6:$F$13,MATCH(D1047,Cleaning_Reference!$A$6:$A$13,0)),Raw_Data!T1047))</f>
        <v>0.9</v>
      </c>
      <c r="U1047" s="15">
        <f>Raw_Data!U1047</f>
        <v>5.81</v>
      </c>
      <c r="V1047" s="15">
        <f>Raw_Data!V1047</f>
        <v>55949</v>
      </c>
      <c r="W1047" s="15">
        <f>Raw_Data!W1047</f>
        <v>411731</v>
      </c>
      <c r="X1047" s="15">
        <f>Raw_Data!X1047</f>
        <v>325064</v>
      </c>
      <c r="Y1047" s="15">
        <f>Raw_Data!Y1047</f>
        <v>-86667</v>
      </c>
      <c r="Z1047" s="15">
        <f>Raw_Data!Z1047</f>
        <v>2119</v>
      </c>
      <c r="AA1047" s="15">
        <f>Raw_Data!AA1047</f>
        <v>2.742</v>
      </c>
      <c r="AB1047" s="15">
        <f>Raw_Data!AB1047</f>
        <v>36.5</v>
      </c>
      <c r="AC1047" s="19" t="str">
        <f>IF(Raw_Data!G1047="","Yes","No")</f>
        <v>No</v>
      </c>
      <c r="AD1047" s="19" t="str">
        <f>IF(Raw_Data!L1047="","Yes","No")</f>
        <v>No</v>
      </c>
      <c r="AE1047" s="19" t="str">
        <f>IF(Raw_Data!T1047="","Imputed",IF(Raw_Data!T1047&gt;INDEX(Cleaning_Reference!$F$6:$F$13,MATCH(D1047,Cleaning_Reference!$A$6:$A$13,0)),"Capped","Original"))</f>
        <v>Original</v>
      </c>
      <c r="AF1047" s="21">
        <f t="shared" si="16"/>
        <v>5.81</v>
      </c>
    </row>
    <row r="1048" spans="1:32" ht="15" customHeight="1" x14ac:dyDescent="0.3">
      <c r="A1048" s="20" t="str">
        <f>Raw_Data!A1048</f>
        <v>SF11047</v>
      </c>
      <c r="B1048" s="15" t="str">
        <f>Raw_Data!B1048</f>
        <v>Telangana</v>
      </c>
      <c r="C1048" s="15" t="str">
        <f>Raw_Data!C1048</f>
        <v>Rajkot</v>
      </c>
      <c r="D1048" s="15" t="str">
        <f>Raw_Data!D1048</f>
        <v>Pulses</v>
      </c>
      <c r="E1048" s="15" t="str">
        <f>Raw_Data!E1048</f>
        <v>Zaid</v>
      </c>
      <c r="F1048" s="15">
        <f>Raw_Data!F1048</f>
        <v>2.6</v>
      </c>
      <c r="G1048" s="18">
        <f>IF(Raw_Data!G1048="",ROUND(AVERAGEIFS(Raw_Data!$G$2:$G$4001,Raw_Data!$E$2:$E$4001,E1048),1),Raw_Data!G1048)</f>
        <v>253.7</v>
      </c>
      <c r="H1048" s="15">
        <f>Raw_Data!H1048</f>
        <v>27.9</v>
      </c>
      <c r="I1048" s="15">
        <f>Raw_Data!I1048</f>
        <v>58.4</v>
      </c>
      <c r="J1048" s="15">
        <f>Raw_Data!J1048</f>
        <v>8.5</v>
      </c>
      <c r="K1048" s="15">
        <f>Raw_Data!K1048</f>
        <v>6.22</v>
      </c>
      <c r="L1048" s="18">
        <f>IF(Raw_Data!L1048="",ROUND(AVERAGEIFS(Raw_Data!$L$2:$L$4001,Raw_Data!$E$2:$E$4001,E1048),1),Raw_Data!L1048)</f>
        <v>21.3</v>
      </c>
      <c r="M1048" s="15">
        <f>Raw_Data!M1048</f>
        <v>92.1</v>
      </c>
      <c r="N1048" s="15">
        <f>Raw_Data!N1048</f>
        <v>57.4</v>
      </c>
      <c r="O1048" s="15">
        <f>Raw_Data!O1048</f>
        <v>83.1</v>
      </c>
      <c r="P1048" s="15" t="str">
        <f>Raw_Data!P1048</f>
        <v>Sprinkler</v>
      </c>
      <c r="Q1048" s="15">
        <f>Raw_Data!Q1048</f>
        <v>163.4</v>
      </c>
      <c r="R1048" s="15">
        <f>Raw_Data!R1048</f>
        <v>3.49</v>
      </c>
      <c r="S1048" s="15">
        <f>Raw_Data!S1048</f>
        <v>0.82</v>
      </c>
      <c r="T1048" s="18">
        <f>IF(Raw_Data!T1048="",ROUND(AVERAGEIFS(Raw_Data!$T$2:$T$4001,Raw_Data!$E$2:$E$4001,E1048,Raw_Data!$D$2:$D$4001,D1048),2),IF(Raw_Data!T1048&gt;INDEX(Cleaning_Reference!$F$6:$F$13,MATCH(D1048,Cleaning_Reference!$A$6:$A$13,0)),INDEX(Cleaning_Reference!$F$6:$F$13,MATCH(D1048,Cleaning_Reference!$A$6:$A$13,0)),Raw_Data!T1048))</f>
        <v>0.82</v>
      </c>
      <c r="U1048" s="15">
        <f>Raw_Data!U1048</f>
        <v>2.13</v>
      </c>
      <c r="V1048" s="15">
        <f>Raw_Data!V1048</f>
        <v>68754</v>
      </c>
      <c r="W1048" s="15">
        <f>Raw_Data!W1048</f>
        <v>175314</v>
      </c>
      <c r="X1048" s="15">
        <f>Raw_Data!X1048</f>
        <v>146446</v>
      </c>
      <c r="Y1048" s="15">
        <f>Raw_Data!Y1048</f>
        <v>-28868</v>
      </c>
      <c r="Z1048" s="15">
        <f>Raw_Data!Z1048</f>
        <v>964</v>
      </c>
      <c r="AA1048" s="15">
        <f>Raw_Data!AA1048</f>
        <v>2.21</v>
      </c>
      <c r="AB1048" s="15">
        <f>Raw_Data!AB1048</f>
        <v>42.1</v>
      </c>
      <c r="AC1048" s="19" t="str">
        <f>IF(Raw_Data!G1048="","Yes","No")</f>
        <v>No</v>
      </c>
      <c r="AD1048" s="19" t="str">
        <f>IF(Raw_Data!L1048="","Yes","No")</f>
        <v>No</v>
      </c>
      <c r="AE1048" s="19" t="str">
        <f>IF(Raw_Data!T1048="","Imputed",IF(Raw_Data!T1048&gt;INDEX(Cleaning_Reference!$F$6:$F$13,MATCH(D1048,Cleaning_Reference!$A$6:$A$13,0)),"Capped","Original"))</f>
        <v>Original</v>
      </c>
      <c r="AF1048" s="21">
        <f t="shared" si="16"/>
        <v>2.13</v>
      </c>
    </row>
    <row r="1049" spans="1:32" ht="15" customHeight="1" x14ac:dyDescent="0.3">
      <c r="A1049" s="20" t="str">
        <f>Raw_Data!A1049</f>
        <v>SF11048</v>
      </c>
      <c r="B1049" s="15" t="str">
        <f>Raw_Data!B1049</f>
        <v>Karnataka</v>
      </c>
      <c r="C1049" s="15" t="str">
        <f>Raw_Data!C1049</f>
        <v>Raichur</v>
      </c>
      <c r="D1049" s="15" t="str">
        <f>Raw_Data!D1049</f>
        <v>Rice</v>
      </c>
      <c r="E1049" s="15" t="str">
        <f>Raw_Data!E1049</f>
        <v>Kharif</v>
      </c>
      <c r="F1049" s="15">
        <f>Raw_Data!F1049</f>
        <v>1.33</v>
      </c>
      <c r="G1049" s="18">
        <f>IF(Raw_Data!G1049="",ROUND(AVERAGEIFS(Raw_Data!$G$2:$G$4001,Raw_Data!$E$2:$E$4001,E1049),1),Raw_Data!G1049)</f>
        <v>857.9</v>
      </c>
      <c r="H1049" s="15">
        <f>Raw_Data!H1049</f>
        <v>27.7</v>
      </c>
      <c r="I1049" s="15">
        <f>Raw_Data!I1049</f>
        <v>62.2</v>
      </c>
      <c r="J1049" s="15">
        <f>Raw_Data!J1049</f>
        <v>7.2</v>
      </c>
      <c r="K1049" s="15">
        <f>Raw_Data!K1049</f>
        <v>6.72</v>
      </c>
      <c r="L1049" s="18">
        <f>IF(Raw_Data!L1049="",ROUND(AVERAGEIFS(Raw_Data!$L$2:$L$4001,Raw_Data!$E$2:$E$4001,E1049),1),Raw_Data!L1049)</f>
        <v>38.799999999999997</v>
      </c>
      <c r="M1049" s="15">
        <f>Raw_Data!M1049</f>
        <v>55.6</v>
      </c>
      <c r="N1049" s="15">
        <f>Raw_Data!N1049</f>
        <v>50.1</v>
      </c>
      <c r="O1049" s="15">
        <f>Raw_Data!O1049</f>
        <v>96.2</v>
      </c>
      <c r="P1049" s="15" t="str">
        <f>Raw_Data!P1049</f>
        <v>Rainfed</v>
      </c>
      <c r="Q1049" s="15">
        <f>Raw_Data!Q1049</f>
        <v>92.8</v>
      </c>
      <c r="R1049" s="15">
        <f>Raw_Data!R1049</f>
        <v>4.18</v>
      </c>
      <c r="S1049" s="15">
        <f>Raw_Data!S1049</f>
        <v>0.93</v>
      </c>
      <c r="T1049" s="18">
        <f>IF(Raw_Data!T1049="",ROUND(AVERAGEIFS(Raw_Data!$T$2:$T$4001,Raw_Data!$E$2:$E$4001,E1049,Raw_Data!$D$2:$D$4001,D1049),2),IF(Raw_Data!T1049&gt;INDEX(Cleaning_Reference!$F$6:$F$13,MATCH(D1049,Cleaning_Reference!$A$6:$A$13,0)),INDEX(Cleaning_Reference!$F$6:$F$13,MATCH(D1049,Cleaning_Reference!$A$6:$A$13,0)),Raw_Data!T1049))</f>
        <v>3.76</v>
      </c>
      <c r="U1049" s="15">
        <f>Raw_Data!U1049</f>
        <v>5</v>
      </c>
      <c r="V1049" s="15">
        <f>Raw_Data!V1049</f>
        <v>26665</v>
      </c>
      <c r="W1049" s="15">
        <f>Raw_Data!W1049</f>
        <v>62938</v>
      </c>
      <c r="X1049" s="15">
        <f>Raw_Data!X1049</f>
        <v>133325</v>
      </c>
      <c r="Y1049" s="15">
        <f>Raw_Data!Y1049</f>
        <v>70387</v>
      </c>
      <c r="Z1049" s="15">
        <f>Raw_Data!Z1049</f>
        <v>1075</v>
      </c>
      <c r="AA1049" s="15">
        <f>Raw_Data!AA1049</f>
        <v>4.6509999999999998</v>
      </c>
      <c r="AB1049" s="15">
        <f>Raw_Data!AB1049</f>
        <v>51</v>
      </c>
      <c r="AC1049" s="19" t="str">
        <f>IF(Raw_Data!G1049="","Yes","No")</f>
        <v>No</v>
      </c>
      <c r="AD1049" s="19" t="str">
        <f>IF(Raw_Data!L1049="","Yes","No")</f>
        <v>No</v>
      </c>
      <c r="AE1049" s="19" t="str">
        <f>IF(Raw_Data!T1049="","Imputed",IF(Raw_Data!T1049&gt;INDEX(Cleaning_Reference!$F$6:$F$13,MATCH(D1049,Cleaning_Reference!$A$6:$A$13,0)),"Capped","Original"))</f>
        <v>Original</v>
      </c>
      <c r="AF1049" s="21">
        <f t="shared" si="16"/>
        <v>5</v>
      </c>
    </row>
    <row r="1050" spans="1:32" ht="15" customHeight="1" x14ac:dyDescent="0.3">
      <c r="A1050" s="20" t="str">
        <f>Raw_Data!A1050</f>
        <v>SF11049</v>
      </c>
      <c r="B1050" s="15" t="str">
        <f>Raw_Data!B1050</f>
        <v>Andhra Pradesh</v>
      </c>
      <c r="C1050" s="15" t="str">
        <f>Raw_Data!C1050</f>
        <v>Ludhiana</v>
      </c>
      <c r="D1050" s="15" t="str">
        <f>Raw_Data!D1050</f>
        <v>Cotton</v>
      </c>
      <c r="E1050" s="15" t="str">
        <f>Raw_Data!E1050</f>
        <v>Kharif</v>
      </c>
      <c r="F1050" s="15">
        <f>Raw_Data!F1050</f>
        <v>10.01</v>
      </c>
      <c r="G1050" s="18">
        <f>IF(Raw_Data!G1050="",ROUND(AVERAGEIFS(Raw_Data!$G$2:$G$4001,Raw_Data!$E$2:$E$4001,E1050),1),Raw_Data!G1050)</f>
        <v>768.3</v>
      </c>
      <c r="H1050" s="15">
        <f>Raw_Data!H1050</f>
        <v>31.7</v>
      </c>
      <c r="I1050" s="15">
        <f>Raw_Data!I1050</f>
        <v>65.7</v>
      </c>
      <c r="J1050" s="15">
        <f>Raw_Data!J1050</f>
        <v>6.7</v>
      </c>
      <c r="K1050" s="15">
        <f>Raw_Data!K1050</f>
        <v>5.85</v>
      </c>
      <c r="L1050" s="18">
        <f>IF(Raw_Data!L1050="",ROUND(AVERAGEIFS(Raw_Data!$L$2:$L$4001,Raw_Data!$E$2:$E$4001,E1050),1),Raw_Data!L1050)</f>
        <v>32.799999999999997</v>
      </c>
      <c r="M1050" s="15">
        <f>Raw_Data!M1050</f>
        <v>79.3</v>
      </c>
      <c r="N1050" s="15">
        <f>Raw_Data!N1050</f>
        <v>61.2</v>
      </c>
      <c r="O1050" s="15">
        <f>Raw_Data!O1050</f>
        <v>66.599999999999994</v>
      </c>
      <c r="P1050" s="15" t="str">
        <f>Raw_Data!P1050</f>
        <v>Drip</v>
      </c>
      <c r="Q1050" s="15">
        <f>Raw_Data!Q1050</f>
        <v>297.60000000000002</v>
      </c>
      <c r="R1050" s="15">
        <f>Raw_Data!R1050</f>
        <v>6.12</v>
      </c>
      <c r="S1050" s="15">
        <f>Raw_Data!S1050</f>
        <v>0.71</v>
      </c>
      <c r="T1050" s="18">
        <f>IF(Raw_Data!T1050="",ROUND(AVERAGEIFS(Raw_Data!$T$2:$T$4001,Raw_Data!$E$2:$E$4001,E1050,Raw_Data!$D$2:$D$4001,D1050),2),IF(Raw_Data!T1050&gt;INDEX(Cleaning_Reference!$F$6:$F$13,MATCH(D1050,Cleaning_Reference!$A$6:$A$13,0)),INDEX(Cleaning_Reference!$F$6:$F$13,MATCH(D1050,Cleaning_Reference!$A$6:$A$13,0)),Raw_Data!T1050))</f>
        <v>0.68</v>
      </c>
      <c r="U1050" s="15">
        <f>Raw_Data!U1050</f>
        <v>6.81</v>
      </c>
      <c r="V1050" s="15">
        <f>Raw_Data!V1050</f>
        <v>73363</v>
      </c>
      <c r="W1050" s="15">
        <f>Raw_Data!W1050</f>
        <v>814037</v>
      </c>
      <c r="X1050" s="15">
        <f>Raw_Data!X1050</f>
        <v>499602</v>
      </c>
      <c r="Y1050" s="15">
        <f>Raw_Data!Y1050</f>
        <v>-314435</v>
      </c>
      <c r="Z1050" s="15">
        <f>Raw_Data!Z1050</f>
        <v>7780</v>
      </c>
      <c r="AA1050" s="15">
        <f>Raw_Data!AA1050</f>
        <v>0.875</v>
      </c>
      <c r="AB1050" s="15">
        <f>Raw_Data!AB1050</f>
        <v>52.1</v>
      </c>
      <c r="AC1050" s="19" t="str">
        <f>IF(Raw_Data!G1050="","Yes","No")</f>
        <v>No</v>
      </c>
      <c r="AD1050" s="19" t="str">
        <f>IF(Raw_Data!L1050="","Yes","No")</f>
        <v>No</v>
      </c>
      <c r="AE1050" s="19" t="str">
        <f>IF(Raw_Data!T1050="","Imputed",IF(Raw_Data!T1050&gt;INDEX(Cleaning_Reference!$F$6:$F$13,MATCH(D1050,Cleaning_Reference!$A$6:$A$13,0)),"Capped","Original"))</f>
        <v>Original</v>
      </c>
      <c r="AF1050" s="21">
        <f t="shared" si="16"/>
        <v>6.81</v>
      </c>
    </row>
    <row r="1051" spans="1:32" ht="15" customHeight="1" x14ac:dyDescent="0.3">
      <c r="A1051" s="20" t="str">
        <f>Raw_Data!A1051</f>
        <v>SF11050</v>
      </c>
      <c r="B1051" s="15" t="str">
        <f>Raw_Data!B1051</f>
        <v>Telangana</v>
      </c>
      <c r="C1051" s="15" t="str">
        <f>Raw_Data!C1051</f>
        <v>Nashik</v>
      </c>
      <c r="D1051" s="15" t="str">
        <f>Raw_Data!D1051</f>
        <v>Cotton</v>
      </c>
      <c r="E1051" s="15" t="str">
        <f>Raw_Data!E1051</f>
        <v>Rabi</v>
      </c>
      <c r="F1051" s="15">
        <f>Raw_Data!F1051</f>
        <v>2.6</v>
      </c>
      <c r="G1051" s="18">
        <f>IF(Raw_Data!G1051="",ROUND(AVERAGEIFS(Raw_Data!$G$2:$G$4001,Raw_Data!$E$2:$E$4001,E1051),1),Raw_Data!G1051)</f>
        <v>487.8</v>
      </c>
      <c r="H1051" s="15">
        <f>Raw_Data!H1051</f>
        <v>25.5</v>
      </c>
      <c r="I1051" s="15">
        <f>Raw_Data!I1051</f>
        <v>47.6</v>
      </c>
      <c r="J1051" s="15">
        <f>Raw_Data!J1051</f>
        <v>7.2</v>
      </c>
      <c r="K1051" s="15">
        <f>Raw_Data!K1051</f>
        <v>6.09</v>
      </c>
      <c r="L1051" s="18">
        <f>IF(Raw_Data!L1051="",ROUND(AVERAGEIFS(Raw_Data!$L$2:$L$4001,Raw_Data!$E$2:$E$4001,E1051),1),Raw_Data!L1051)</f>
        <v>24.3</v>
      </c>
      <c r="M1051" s="15">
        <f>Raw_Data!M1051</f>
        <v>106</v>
      </c>
      <c r="N1051" s="15">
        <f>Raw_Data!N1051</f>
        <v>25.9</v>
      </c>
      <c r="O1051" s="15">
        <f>Raw_Data!O1051</f>
        <v>86.4</v>
      </c>
      <c r="P1051" s="15" t="str">
        <f>Raw_Data!P1051</f>
        <v>Drip</v>
      </c>
      <c r="Q1051" s="15">
        <f>Raw_Data!Q1051</f>
        <v>40</v>
      </c>
      <c r="R1051" s="15">
        <f>Raw_Data!R1051</f>
        <v>8.39</v>
      </c>
      <c r="S1051" s="15">
        <f>Raw_Data!S1051</f>
        <v>0.96</v>
      </c>
      <c r="T1051" s="18">
        <f>IF(Raw_Data!T1051="",ROUND(AVERAGEIFS(Raw_Data!$T$2:$T$4001,Raw_Data!$E$2:$E$4001,E1051,Raw_Data!$D$2:$D$4001,D1051),2),IF(Raw_Data!T1051&gt;INDEX(Cleaning_Reference!$F$6:$F$13,MATCH(D1051,Cleaning_Reference!$A$6:$A$13,0)),INDEX(Cleaning_Reference!$F$6:$F$13,MATCH(D1051,Cleaning_Reference!$A$6:$A$13,0)),Raw_Data!T1051))</f>
        <v>1.1200000000000001</v>
      </c>
      <c r="U1051" s="15">
        <f>Raw_Data!U1051</f>
        <v>2.91</v>
      </c>
      <c r="V1051" s="15">
        <f>Raw_Data!V1051</f>
        <v>74988</v>
      </c>
      <c r="W1051" s="15">
        <f>Raw_Data!W1051</f>
        <v>162720</v>
      </c>
      <c r="X1051" s="15">
        <f>Raw_Data!X1051</f>
        <v>218215</v>
      </c>
      <c r="Y1051" s="15">
        <f>Raw_Data!Y1051</f>
        <v>55495</v>
      </c>
      <c r="Z1051" s="15">
        <f>Raw_Data!Z1051</f>
        <v>1431</v>
      </c>
      <c r="AA1051" s="15">
        <f>Raw_Data!AA1051</f>
        <v>2.0339999999999998</v>
      </c>
      <c r="AB1051" s="15">
        <f>Raw_Data!AB1051</f>
        <v>27.3</v>
      </c>
      <c r="AC1051" s="19" t="str">
        <f>IF(Raw_Data!G1051="","Yes","No")</f>
        <v>No</v>
      </c>
      <c r="AD1051" s="19" t="str">
        <f>IF(Raw_Data!L1051="","Yes","No")</f>
        <v>No</v>
      </c>
      <c r="AE1051" s="19" t="str">
        <f>IF(Raw_Data!T1051="","Imputed",IF(Raw_Data!T1051&gt;INDEX(Cleaning_Reference!$F$6:$F$13,MATCH(D1051,Cleaning_Reference!$A$6:$A$13,0)),"Capped","Original"))</f>
        <v>Original</v>
      </c>
      <c r="AF1051" s="21">
        <f t="shared" si="16"/>
        <v>2.91</v>
      </c>
    </row>
    <row r="1052" spans="1:32" ht="15" customHeight="1" x14ac:dyDescent="0.3">
      <c r="A1052" s="20" t="str">
        <f>Raw_Data!A1052</f>
        <v>SF11051</v>
      </c>
      <c r="B1052" s="15" t="str">
        <f>Raw_Data!B1052</f>
        <v>Andhra Pradesh</v>
      </c>
      <c r="C1052" s="15" t="str">
        <f>Raw_Data!C1052</f>
        <v>Rajkot</v>
      </c>
      <c r="D1052" s="15" t="str">
        <f>Raw_Data!D1052</f>
        <v>Rice</v>
      </c>
      <c r="E1052" s="15" t="str">
        <f>Raw_Data!E1052</f>
        <v>Kharif</v>
      </c>
      <c r="F1052" s="15">
        <f>Raw_Data!F1052</f>
        <v>13.04</v>
      </c>
      <c r="G1052" s="18">
        <f>IF(Raw_Data!G1052="",ROUND(AVERAGEIFS(Raw_Data!$G$2:$G$4001,Raw_Data!$E$2:$E$4001,E1052),1),Raw_Data!G1052)</f>
        <v>1131.5999999999999</v>
      </c>
      <c r="H1052" s="15">
        <f>Raw_Data!H1052</f>
        <v>26.9</v>
      </c>
      <c r="I1052" s="15">
        <f>Raw_Data!I1052</f>
        <v>86.2</v>
      </c>
      <c r="J1052" s="15">
        <f>Raw_Data!J1052</f>
        <v>6.5</v>
      </c>
      <c r="K1052" s="15">
        <f>Raw_Data!K1052</f>
        <v>7.41</v>
      </c>
      <c r="L1052" s="18">
        <f>IF(Raw_Data!L1052="",ROUND(AVERAGEIFS(Raw_Data!$L$2:$L$4001,Raw_Data!$E$2:$E$4001,E1052),1),Raw_Data!L1052)</f>
        <v>35.4</v>
      </c>
      <c r="M1052" s="15">
        <f>Raw_Data!M1052</f>
        <v>215.7</v>
      </c>
      <c r="N1052" s="15">
        <f>Raw_Data!N1052</f>
        <v>45.1</v>
      </c>
      <c r="O1052" s="15">
        <f>Raw_Data!O1052</f>
        <v>112.9</v>
      </c>
      <c r="P1052" s="15" t="str">
        <f>Raw_Data!P1052</f>
        <v>Drip</v>
      </c>
      <c r="Q1052" s="15">
        <f>Raw_Data!Q1052</f>
        <v>202.5</v>
      </c>
      <c r="R1052" s="15">
        <f>Raw_Data!R1052</f>
        <v>3.77</v>
      </c>
      <c r="S1052" s="15">
        <f>Raw_Data!S1052</f>
        <v>0.68</v>
      </c>
      <c r="T1052" s="18">
        <f>IF(Raw_Data!T1052="",ROUND(AVERAGEIFS(Raw_Data!$T$2:$T$4001,Raw_Data!$E$2:$E$4001,E1052,Raw_Data!$D$2:$D$4001,D1052),2),IF(Raw_Data!T1052&gt;INDEX(Cleaning_Reference!$F$6:$F$13,MATCH(D1052,Cleaning_Reference!$A$6:$A$13,0)),INDEX(Cleaning_Reference!$F$6:$F$13,MATCH(D1052,Cleaning_Reference!$A$6:$A$13,0)),Raw_Data!T1052))</f>
        <v>2.14</v>
      </c>
      <c r="U1052" s="15">
        <f>Raw_Data!U1052</f>
        <v>27.91</v>
      </c>
      <c r="V1052" s="15">
        <f>Raw_Data!V1052</f>
        <v>20774</v>
      </c>
      <c r="W1052" s="15">
        <f>Raw_Data!W1052</f>
        <v>933397</v>
      </c>
      <c r="X1052" s="15">
        <f>Raw_Data!X1052</f>
        <v>579802</v>
      </c>
      <c r="Y1052" s="15">
        <f>Raw_Data!Y1052</f>
        <v>-353595</v>
      </c>
      <c r="Z1052" s="15">
        <f>Raw_Data!Z1052</f>
        <v>18127</v>
      </c>
      <c r="AA1052" s="15">
        <f>Raw_Data!AA1052</f>
        <v>1.54</v>
      </c>
      <c r="AB1052" s="15">
        <f>Raw_Data!AB1052</f>
        <v>51.4</v>
      </c>
      <c r="AC1052" s="19" t="str">
        <f>IF(Raw_Data!G1052="","Yes","No")</f>
        <v>No</v>
      </c>
      <c r="AD1052" s="19" t="str">
        <f>IF(Raw_Data!L1052="","Yes","No")</f>
        <v>No</v>
      </c>
      <c r="AE1052" s="19" t="str">
        <f>IF(Raw_Data!T1052="","Imputed",IF(Raw_Data!T1052&gt;INDEX(Cleaning_Reference!$F$6:$F$13,MATCH(D1052,Cleaning_Reference!$A$6:$A$13,0)),"Capped","Original"))</f>
        <v>Original</v>
      </c>
      <c r="AF1052" s="21">
        <f t="shared" si="16"/>
        <v>27.91</v>
      </c>
    </row>
    <row r="1053" spans="1:32" ht="15" customHeight="1" x14ac:dyDescent="0.3">
      <c r="A1053" s="20" t="str">
        <f>Raw_Data!A1053</f>
        <v>SF11052</v>
      </c>
      <c r="B1053" s="15" t="str">
        <f>Raw_Data!B1053</f>
        <v>Telangana</v>
      </c>
      <c r="C1053" s="15" t="str">
        <f>Raw_Data!C1053</f>
        <v>Nalgonda</v>
      </c>
      <c r="D1053" s="15" t="str">
        <f>Raw_Data!D1053</f>
        <v>Groundnut</v>
      </c>
      <c r="E1053" s="15" t="str">
        <f>Raw_Data!E1053</f>
        <v>Kharif</v>
      </c>
      <c r="F1053" s="15">
        <f>Raw_Data!F1053</f>
        <v>3.28</v>
      </c>
      <c r="G1053" s="18">
        <f>IF(Raw_Data!G1053="",ROUND(AVERAGEIFS(Raw_Data!$G$2:$G$4001,Raw_Data!$E$2:$E$4001,E1053),1),Raw_Data!G1053)</f>
        <v>793.8</v>
      </c>
      <c r="H1053" s="15">
        <f>Raw_Data!H1053</f>
        <v>29.4</v>
      </c>
      <c r="I1053" s="15">
        <f>Raw_Data!I1053</f>
        <v>63.6</v>
      </c>
      <c r="J1053" s="15">
        <f>Raw_Data!J1053</f>
        <v>7.3</v>
      </c>
      <c r="K1053" s="15">
        <f>Raw_Data!K1053</f>
        <v>6.81</v>
      </c>
      <c r="L1053" s="18">
        <f>IF(Raw_Data!L1053="",ROUND(AVERAGEIFS(Raw_Data!$L$2:$L$4001,Raw_Data!$E$2:$E$4001,E1053),1),Raw_Data!L1053)</f>
        <v>36.6</v>
      </c>
      <c r="M1053" s="15">
        <f>Raw_Data!M1053</f>
        <v>150.4</v>
      </c>
      <c r="N1053" s="15">
        <f>Raw_Data!N1053</f>
        <v>39.299999999999997</v>
      </c>
      <c r="O1053" s="15">
        <f>Raw_Data!O1053</f>
        <v>116.2</v>
      </c>
      <c r="P1053" s="15" t="str">
        <f>Raw_Data!P1053</f>
        <v>Drip</v>
      </c>
      <c r="Q1053" s="15">
        <f>Raw_Data!Q1053</f>
        <v>104.8</v>
      </c>
      <c r="R1053" s="15">
        <f>Raw_Data!R1053</f>
        <v>8.08</v>
      </c>
      <c r="S1053" s="15">
        <f>Raw_Data!S1053</f>
        <v>0.69</v>
      </c>
      <c r="T1053" s="18">
        <f>IF(Raw_Data!T1053="",ROUND(AVERAGEIFS(Raw_Data!$T$2:$T$4001,Raw_Data!$E$2:$E$4001,E1053,Raw_Data!$D$2:$D$4001,D1053),2),IF(Raw_Data!T1053&gt;INDEX(Cleaning_Reference!$F$6:$F$13,MATCH(D1053,Cleaning_Reference!$A$6:$A$13,0)),INDEX(Cleaning_Reference!$F$6:$F$13,MATCH(D1053,Cleaning_Reference!$A$6:$A$13,0)),Raw_Data!T1053))</f>
        <v>2.31</v>
      </c>
      <c r="U1053" s="15">
        <f>Raw_Data!U1053</f>
        <v>7.58</v>
      </c>
      <c r="V1053" s="15">
        <f>Raw_Data!V1053</f>
        <v>54109</v>
      </c>
      <c r="W1053" s="15">
        <f>Raw_Data!W1053</f>
        <v>237809</v>
      </c>
      <c r="X1053" s="15">
        <f>Raw_Data!X1053</f>
        <v>410146</v>
      </c>
      <c r="Y1053" s="15">
        <f>Raw_Data!Y1053</f>
        <v>172337</v>
      </c>
      <c r="Z1053" s="15">
        <f>Raw_Data!Z1053</f>
        <v>1490</v>
      </c>
      <c r="AA1053" s="15">
        <f>Raw_Data!AA1053</f>
        <v>5.0869999999999997</v>
      </c>
      <c r="AB1053" s="15">
        <f>Raw_Data!AB1053</f>
        <v>55</v>
      </c>
      <c r="AC1053" s="19" t="str">
        <f>IF(Raw_Data!G1053="","Yes","No")</f>
        <v>No</v>
      </c>
      <c r="AD1053" s="19" t="str">
        <f>IF(Raw_Data!L1053="","Yes","No")</f>
        <v>No</v>
      </c>
      <c r="AE1053" s="19" t="str">
        <f>IF(Raw_Data!T1053="","Imputed",IF(Raw_Data!T1053&gt;INDEX(Cleaning_Reference!$F$6:$F$13,MATCH(D1053,Cleaning_Reference!$A$6:$A$13,0)),"Capped","Original"))</f>
        <v>Original</v>
      </c>
      <c r="AF1053" s="21">
        <f t="shared" si="16"/>
        <v>7.58</v>
      </c>
    </row>
    <row r="1054" spans="1:32" ht="15" customHeight="1" x14ac:dyDescent="0.3">
      <c r="A1054" s="20" t="str">
        <f>Raw_Data!A1054</f>
        <v>SF11053</v>
      </c>
      <c r="B1054" s="15" t="str">
        <f>Raw_Data!B1054</f>
        <v>Andhra Pradesh</v>
      </c>
      <c r="C1054" s="15" t="str">
        <f>Raw_Data!C1054</f>
        <v>Nalgonda</v>
      </c>
      <c r="D1054" s="15" t="str">
        <f>Raw_Data!D1054</f>
        <v>Cotton</v>
      </c>
      <c r="E1054" s="15" t="str">
        <f>Raw_Data!E1054</f>
        <v>Rabi</v>
      </c>
      <c r="F1054" s="15">
        <f>Raw_Data!F1054</f>
        <v>0.67</v>
      </c>
      <c r="G1054" s="18">
        <f>IF(Raw_Data!G1054="",ROUND(AVERAGEIFS(Raw_Data!$G$2:$G$4001,Raw_Data!$E$2:$E$4001,E1054),1),Raw_Data!G1054)</f>
        <v>540.70000000000005</v>
      </c>
      <c r="H1054" s="15">
        <f>Raw_Data!H1054</f>
        <v>25.7</v>
      </c>
      <c r="I1054" s="15">
        <f>Raw_Data!I1054</f>
        <v>62.3</v>
      </c>
      <c r="J1054" s="15">
        <f>Raw_Data!J1054</f>
        <v>7.7</v>
      </c>
      <c r="K1054" s="15">
        <f>Raw_Data!K1054</f>
        <v>7.09</v>
      </c>
      <c r="L1054" s="18">
        <f>IF(Raw_Data!L1054="",ROUND(AVERAGEIFS(Raw_Data!$L$2:$L$4001,Raw_Data!$E$2:$E$4001,E1054),1),Raw_Data!L1054)</f>
        <v>21.4</v>
      </c>
      <c r="M1054" s="15">
        <f>Raw_Data!M1054</f>
        <v>135.4</v>
      </c>
      <c r="N1054" s="15">
        <f>Raw_Data!N1054</f>
        <v>49.1</v>
      </c>
      <c r="O1054" s="15">
        <f>Raw_Data!O1054</f>
        <v>41.2</v>
      </c>
      <c r="P1054" s="15" t="str">
        <f>Raw_Data!P1054</f>
        <v>Rainfed</v>
      </c>
      <c r="Q1054" s="15">
        <f>Raw_Data!Q1054</f>
        <v>180.4</v>
      </c>
      <c r="R1054" s="15">
        <f>Raw_Data!R1054</f>
        <v>5.55</v>
      </c>
      <c r="S1054" s="15">
        <f>Raw_Data!S1054</f>
        <v>0.78</v>
      </c>
      <c r="T1054" s="18">
        <f>IF(Raw_Data!T1054="",ROUND(AVERAGEIFS(Raw_Data!$T$2:$T$4001,Raw_Data!$E$2:$E$4001,E1054,Raw_Data!$D$2:$D$4001,D1054),2),IF(Raw_Data!T1054&gt;INDEX(Cleaning_Reference!$F$6:$F$13,MATCH(D1054,Cleaning_Reference!$A$6:$A$13,0)),INDEX(Cleaning_Reference!$F$6:$F$13,MATCH(D1054,Cleaning_Reference!$A$6:$A$13,0)),Raw_Data!T1054))</f>
        <v>1.36</v>
      </c>
      <c r="U1054" s="15">
        <f>Raw_Data!U1054</f>
        <v>0.91</v>
      </c>
      <c r="V1054" s="15">
        <f>Raw_Data!V1054</f>
        <v>63585</v>
      </c>
      <c r="W1054" s="15">
        <f>Raw_Data!W1054</f>
        <v>39043</v>
      </c>
      <c r="X1054" s="15">
        <f>Raw_Data!X1054</f>
        <v>57862</v>
      </c>
      <c r="Y1054" s="15">
        <f>Raw_Data!Y1054</f>
        <v>18819</v>
      </c>
      <c r="Z1054" s="15">
        <f>Raw_Data!Z1054</f>
        <v>340</v>
      </c>
      <c r="AA1054" s="15">
        <f>Raw_Data!AA1054</f>
        <v>2.6760000000000002</v>
      </c>
      <c r="AB1054" s="15">
        <f>Raw_Data!AB1054</f>
        <v>48.3</v>
      </c>
      <c r="AC1054" s="19" t="str">
        <f>IF(Raw_Data!G1054="","Yes","No")</f>
        <v>No</v>
      </c>
      <c r="AD1054" s="19" t="str">
        <f>IF(Raw_Data!L1054="","Yes","No")</f>
        <v>No</v>
      </c>
      <c r="AE1054" s="19" t="str">
        <f>IF(Raw_Data!T1054="","Imputed",IF(Raw_Data!T1054&gt;INDEX(Cleaning_Reference!$F$6:$F$13,MATCH(D1054,Cleaning_Reference!$A$6:$A$13,0)),"Capped","Original"))</f>
        <v>Original</v>
      </c>
      <c r="AF1054" s="21">
        <f t="shared" si="16"/>
        <v>0.91</v>
      </c>
    </row>
    <row r="1055" spans="1:32" ht="15" customHeight="1" x14ac:dyDescent="0.3">
      <c r="A1055" s="20" t="str">
        <f>Raw_Data!A1055</f>
        <v>SF11054</v>
      </c>
      <c r="B1055" s="15" t="str">
        <f>Raw_Data!B1055</f>
        <v>Telangana</v>
      </c>
      <c r="C1055" s="15" t="str">
        <f>Raw_Data!C1055</f>
        <v>Indore</v>
      </c>
      <c r="D1055" s="15" t="str">
        <f>Raw_Data!D1055</f>
        <v>Groundnut</v>
      </c>
      <c r="E1055" s="15" t="str">
        <f>Raw_Data!E1055</f>
        <v>Rabi</v>
      </c>
      <c r="F1055" s="15">
        <f>Raw_Data!F1055</f>
        <v>10.58</v>
      </c>
      <c r="G1055" s="18">
        <f>IF(Raw_Data!G1055="",ROUND(AVERAGEIFS(Raw_Data!$G$2:$G$4001,Raw_Data!$E$2:$E$4001,E1055),1),Raw_Data!G1055)</f>
        <v>360.6</v>
      </c>
      <c r="H1055" s="15">
        <f>Raw_Data!H1055</f>
        <v>23.9</v>
      </c>
      <c r="I1055" s="15">
        <f>Raw_Data!I1055</f>
        <v>56.7</v>
      </c>
      <c r="J1055" s="15">
        <f>Raw_Data!J1055</f>
        <v>8</v>
      </c>
      <c r="K1055" s="15">
        <f>Raw_Data!K1055</f>
        <v>5.75</v>
      </c>
      <c r="L1055" s="18">
        <f>IF(Raw_Data!L1055="",ROUND(AVERAGEIFS(Raw_Data!$L$2:$L$4001,Raw_Data!$E$2:$E$4001,E1055),1),Raw_Data!L1055)</f>
        <v>21.6</v>
      </c>
      <c r="M1055" s="15">
        <f>Raw_Data!M1055</f>
        <v>74.2</v>
      </c>
      <c r="N1055" s="15">
        <f>Raw_Data!N1055</f>
        <v>42.5</v>
      </c>
      <c r="O1055" s="15">
        <f>Raw_Data!O1055</f>
        <v>111</v>
      </c>
      <c r="P1055" s="15" t="str">
        <f>Raw_Data!P1055</f>
        <v>Rainfed</v>
      </c>
      <c r="Q1055" s="15">
        <f>Raw_Data!Q1055</f>
        <v>178.9</v>
      </c>
      <c r="R1055" s="15">
        <f>Raw_Data!R1055</f>
        <v>4.08</v>
      </c>
      <c r="S1055" s="15">
        <f>Raw_Data!S1055</f>
        <v>0.71</v>
      </c>
      <c r="T1055" s="18">
        <f>IF(Raw_Data!T1055="",ROUND(AVERAGEIFS(Raw_Data!$T$2:$T$4001,Raw_Data!$E$2:$E$4001,E1055,Raw_Data!$D$2:$D$4001,D1055),2),IF(Raw_Data!T1055&gt;INDEX(Cleaning_Reference!$F$6:$F$13,MATCH(D1055,Cleaning_Reference!$A$6:$A$13,0)),INDEX(Cleaning_Reference!$F$6:$F$13,MATCH(D1055,Cleaning_Reference!$A$6:$A$13,0)),Raw_Data!T1055))</f>
        <v>0.49</v>
      </c>
      <c r="U1055" s="15">
        <f>Raw_Data!U1055</f>
        <v>5.18</v>
      </c>
      <c r="V1055" s="15">
        <f>Raw_Data!V1055</f>
        <v>58702</v>
      </c>
      <c r="W1055" s="15">
        <f>Raw_Data!W1055</f>
        <v>551491</v>
      </c>
      <c r="X1055" s="15">
        <f>Raw_Data!X1055</f>
        <v>304076</v>
      </c>
      <c r="Y1055" s="15">
        <f>Raw_Data!Y1055</f>
        <v>-247415</v>
      </c>
      <c r="Z1055" s="15">
        <f>Raw_Data!Z1055</f>
        <v>2824</v>
      </c>
      <c r="AA1055" s="15">
        <f>Raw_Data!AA1055</f>
        <v>1.8340000000000001</v>
      </c>
      <c r="AB1055" s="15">
        <f>Raw_Data!AB1055</f>
        <v>33.200000000000003</v>
      </c>
      <c r="AC1055" s="19" t="str">
        <f>IF(Raw_Data!G1055="","Yes","No")</f>
        <v>No</v>
      </c>
      <c r="AD1055" s="19" t="str">
        <f>IF(Raw_Data!L1055="","Yes","No")</f>
        <v>No</v>
      </c>
      <c r="AE1055" s="19" t="str">
        <f>IF(Raw_Data!T1055="","Imputed",IF(Raw_Data!T1055&gt;INDEX(Cleaning_Reference!$F$6:$F$13,MATCH(D1055,Cleaning_Reference!$A$6:$A$13,0)),"Capped","Original"))</f>
        <v>Original</v>
      </c>
      <c r="AF1055" s="21">
        <f t="shared" si="16"/>
        <v>5.18</v>
      </c>
    </row>
    <row r="1056" spans="1:32" ht="15" customHeight="1" x14ac:dyDescent="0.3">
      <c r="A1056" s="20" t="str">
        <f>Raw_Data!A1056</f>
        <v>SF11055</v>
      </c>
      <c r="B1056" s="15" t="str">
        <f>Raw_Data!B1056</f>
        <v>Telangana</v>
      </c>
      <c r="C1056" s="15" t="str">
        <f>Raw_Data!C1056</f>
        <v>Nalgonda</v>
      </c>
      <c r="D1056" s="15" t="str">
        <f>Raw_Data!D1056</f>
        <v>Cotton</v>
      </c>
      <c r="E1056" s="15" t="str">
        <f>Raw_Data!E1056</f>
        <v>Zaid</v>
      </c>
      <c r="F1056" s="15">
        <f>Raw_Data!F1056</f>
        <v>3.64</v>
      </c>
      <c r="G1056" s="18">
        <f>IF(Raw_Data!G1056="",ROUND(AVERAGEIFS(Raw_Data!$G$2:$G$4001,Raw_Data!$E$2:$E$4001,E1056),1),Raw_Data!G1056)</f>
        <v>538.1</v>
      </c>
      <c r="H1056" s="15">
        <f>Raw_Data!H1056</f>
        <v>29.4</v>
      </c>
      <c r="I1056" s="15">
        <f>Raw_Data!I1056</f>
        <v>53.4</v>
      </c>
      <c r="J1056" s="15">
        <f>Raw_Data!J1056</f>
        <v>8.5</v>
      </c>
      <c r="K1056" s="15">
        <f>Raw_Data!K1056</f>
        <v>6.96</v>
      </c>
      <c r="L1056" s="18">
        <f>IF(Raw_Data!L1056="",ROUND(AVERAGEIFS(Raw_Data!$L$2:$L$4001,Raw_Data!$E$2:$E$4001,E1056),1),Raw_Data!L1056)</f>
        <v>16.5</v>
      </c>
      <c r="M1056" s="15">
        <f>Raw_Data!M1056</f>
        <v>83.9</v>
      </c>
      <c r="N1056" s="15">
        <f>Raw_Data!N1056</f>
        <v>56.2</v>
      </c>
      <c r="O1056" s="15">
        <f>Raw_Data!O1056</f>
        <v>112.1</v>
      </c>
      <c r="P1056" s="15" t="str">
        <f>Raw_Data!P1056</f>
        <v>Drip</v>
      </c>
      <c r="Q1056" s="15">
        <f>Raw_Data!Q1056</f>
        <v>95.5</v>
      </c>
      <c r="R1056" s="15">
        <f>Raw_Data!R1056</f>
        <v>6.39</v>
      </c>
      <c r="S1056" s="15">
        <f>Raw_Data!S1056</f>
        <v>0.96</v>
      </c>
      <c r="T1056" s="18">
        <f>IF(Raw_Data!T1056="",ROUND(AVERAGEIFS(Raw_Data!$T$2:$T$4001,Raw_Data!$E$2:$E$4001,E1056,Raw_Data!$D$2:$D$4001,D1056),2),IF(Raw_Data!T1056&gt;INDEX(Cleaning_Reference!$F$6:$F$13,MATCH(D1056,Cleaning_Reference!$A$6:$A$13,0)),INDEX(Cleaning_Reference!$F$6:$F$13,MATCH(D1056,Cleaning_Reference!$A$6:$A$13,0)),Raw_Data!T1056))</f>
        <v>1.73</v>
      </c>
      <c r="U1056" s="15">
        <f>Raw_Data!U1056</f>
        <v>6.3</v>
      </c>
      <c r="V1056" s="15">
        <f>Raw_Data!V1056</f>
        <v>65388</v>
      </c>
      <c r="W1056" s="15">
        <f>Raw_Data!W1056</f>
        <v>146483</v>
      </c>
      <c r="X1056" s="15">
        <f>Raw_Data!X1056</f>
        <v>411944</v>
      </c>
      <c r="Y1056" s="15">
        <f>Raw_Data!Y1056</f>
        <v>265461</v>
      </c>
      <c r="Z1056" s="15">
        <f>Raw_Data!Z1056</f>
        <v>2190</v>
      </c>
      <c r="AA1056" s="15">
        <f>Raw_Data!AA1056</f>
        <v>2.8769999999999998</v>
      </c>
      <c r="AB1056" s="15">
        <f>Raw_Data!AB1056</f>
        <v>32</v>
      </c>
      <c r="AC1056" s="19" t="str">
        <f>IF(Raw_Data!G1056="","Yes","No")</f>
        <v>No</v>
      </c>
      <c r="AD1056" s="19" t="str">
        <f>IF(Raw_Data!L1056="","Yes","No")</f>
        <v>No</v>
      </c>
      <c r="AE1056" s="19" t="str">
        <f>IF(Raw_Data!T1056="","Imputed",IF(Raw_Data!T1056&gt;INDEX(Cleaning_Reference!$F$6:$F$13,MATCH(D1056,Cleaning_Reference!$A$6:$A$13,0)),"Capped","Original"))</f>
        <v>Original</v>
      </c>
      <c r="AF1056" s="21">
        <f t="shared" si="16"/>
        <v>6.3</v>
      </c>
    </row>
    <row r="1057" spans="1:32" ht="15" customHeight="1" x14ac:dyDescent="0.3">
      <c r="A1057" s="20" t="str">
        <f>Raw_Data!A1057</f>
        <v>SF11056</v>
      </c>
      <c r="B1057" s="15" t="str">
        <f>Raw_Data!B1057</f>
        <v>Madhya Pradesh</v>
      </c>
      <c r="C1057" s="15" t="str">
        <f>Raw_Data!C1057</f>
        <v>Raichur</v>
      </c>
      <c r="D1057" s="15" t="str">
        <f>Raw_Data!D1057</f>
        <v>Groundnut</v>
      </c>
      <c r="E1057" s="15" t="str">
        <f>Raw_Data!E1057</f>
        <v>Kharif</v>
      </c>
      <c r="F1057" s="15">
        <f>Raw_Data!F1057</f>
        <v>3.94</v>
      </c>
      <c r="G1057" s="18">
        <f>IF(Raw_Data!G1057="",ROUND(AVERAGEIFS(Raw_Data!$G$2:$G$4001,Raw_Data!$E$2:$E$4001,E1057),1),Raw_Data!G1057)</f>
        <v>897.8</v>
      </c>
      <c r="H1057" s="15">
        <f>Raw_Data!H1057</f>
        <v>28.7</v>
      </c>
      <c r="I1057" s="15">
        <f>Raw_Data!I1057</f>
        <v>63.1</v>
      </c>
      <c r="J1057" s="15">
        <f>Raw_Data!J1057</f>
        <v>6.5</v>
      </c>
      <c r="K1057" s="15">
        <f>Raw_Data!K1057</f>
        <v>6.44</v>
      </c>
      <c r="L1057" s="18">
        <f>IF(Raw_Data!L1057="",ROUND(AVERAGEIFS(Raw_Data!$L$2:$L$4001,Raw_Data!$E$2:$E$4001,E1057),1),Raw_Data!L1057)</f>
        <v>32.6</v>
      </c>
      <c r="M1057" s="15">
        <f>Raw_Data!M1057</f>
        <v>134.4</v>
      </c>
      <c r="N1057" s="15">
        <f>Raw_Data!N1057</f>
        <v>77</v>
      </c>
      <c r="O1057" s="15">
        <f>Raw_Data!O1057</f>
        <v>124.7</v>
      </c>
      <c r="P1057" s="15" t="str">
        <f>Raw_Data!P1057</f>
        <v>Flood</v>
      </c>
      <c r="Q1057" s="15">
        <f>Raw_Data!Q1057</f>
        <v>94.1</v>
      </c>
      <c r="R1057" s="15">
        <f>Raw_Data!R1057</f>
        <v>5.98</v>
      </c>
      <c r="S1057" s="15">
        <f>Raw_Data!S1057</f>
        <v>0.96</v>
      </c>
      <c r="T1057" s="18">
        <f>IF(Raw_Data!T1057="",ROUND(AVERAGEIFS(Raw_Data!$T$2:$T$4001,Raw_Data!$E$2:$E$4001,E1057,Raw_Data!$D$2:$D$4001,D1057),2),IF(Raw_Data!T1057&gt;INDEX(Cleaning_Reference!$F$6:$F$13,MATCH(D1057,Cleaning_Reference!$A$6:$A$13,0)),INDEX(Cleaning_Reference!$F$6:$F$13,MATCH(D1057,Cleaning_Reference!$A$6:$A$13,0)),Raw_Data!T1057))</f>
        <v>1.88</v>
      </c>
      <c r="U1057" s="15">
        <f>Raw_Data!U1057</f>
        <v>7.41</v>
      </c>
      <c r="V1057" s="15">
        <f>Raw_Data!V1057</f>
        <v>64489</v>
      </c>
      <c r="W1057" s="15">
        <f>Raw_Data!W1057</f>
        <v>245874</v>
      </c>
      <c r="X1057" s="15">
        <f>Raw_Data!X1057</f>
        <v>477863</v>
      </c>
      <c r="Y1057" s="15">
        <f>Raw_Data!Y1057</f>
        <v>231989</v>
      </c>
      <c r="Z1057" s="15">
        <f>Raw_Data!Z1057</f>
        <v>2417</v>
      </c>
      <c r="AA1057" s="15">
        <f>Raw_Data!AA1057</f>
        <v>3.0659999999999998</v>
      </c>
      <c r="AB1057" s="15">
        <f>Raw_Data!AB1057</f>
        <v>45.3</v>
      </c>
      <c r="AC1057" s="19" t="str">
        <f>IF(Raw_Data!G1057="","Yes","No")</f>
        <v>No</v>
      </c>
      <c r="AD1057" s="19" t="str">
        <f>IF(Raw_Data!L1057="","Yes","No")</f>
        <v>No</v>
      </c>
      <c r="AE1057" s="19" t="str">
        <f>IF(Raw_Data!T1057="","Imputed",IF(Raw_Data!T1057&gt;INDEX(Cleaning_Reference!$F$6:$F$13,MATCH(D1057,Cleaning_Reference!$A$6:$A$13,0)),"Capped","Original"))</f>
        <v>Original</v>
      </c>
      <c r="AF1057" s="21">
        <f t="shared" si="16"/>
        <v>7.41</v>
      </c>
    </row>
    <row r="1058" spans="1:32" ht="15" customHeight="1" x14ac:dyDescent="0.3">
      <c r="A1058" s="20" t="str">
        <f>Raw_Data!A1058</f>
        <v>SF11057</v>
      </c>
      <c r="B1058" s="15" t="str">
        <f>Raw_Data!B1058</f>
        <v>Telangana</v>
      </c>
      <c r="C1058" s="15" t="str">
        <f>Raw_Data!C1058</f>
        <v>Raichur</v>
      </c>
      <c r="D1058" s="15" t="str">
        <f>Raw_Data!D1058</f>
        <v>Sugarcane</v>
      </c>
      <c r="E1058" s="15" t="str">
        <f>Raw_Data!E1058</f>
        <v>Kharif</v>
      </c>
      <c r="F1058" s="15">
        <f>Raw_Data!F1058</f>
        <v>10.4</v>
      </c>
      <c r="G1058" s="18">
        <f>IF(Raw_Data!G1058="",ROUND(AVERAGEIFS(Raw_Data!$G$2:$G$4001,Raw_Data!$E$2:$E$4001,E1058),1),Raw_Data!G1058)</f>
        <v>1299.5</v>
      </c>
      <c r="H1058" s="15">
        <f>Raw_Data!H1058</f>
        <v>32.1</v>
      </c>
      <c r="I1058" s="15">
        <f>Raw_Data!I1058</f>
        <v>86.8</v>
      </c>
      <c r="J1058" s="15">
        <f>Raw_Data!J1058</f>
        <v>7.8</v>
      </c>
      <c r="K1058" s="15">
        <f>Raw_Data!K1058</f>
        <v>6.85</v>
      </c>
      <c r="L1058" s="18">
        <f>IF(Raw_Data!L1058="",ROUND(AVERAGEIFS(Raw_Data!$L$2:$L$4001,Raw_Data!$E$2:$E$4001,E1058),1),Raw_Data!L1058)</f>
        <v>32.799999999999997</v>
      </c>
      <c r="M1058" s="15">
        <f>Raw_Data!M1058</f>
        <v>59.3</v>
      </c>
      <c r="N1058" s="15">
        <f>Raw_Data!N1058</f>
        <v>62.6</v>
      </c>
      <c r="O1058" s="15">
        <f>Raw_Data!O1058</f>
        <v>139.4</v>
      </c>
      <c r="P1058" s="15" t="str">
        <f>Raw_Data!P1058</f>
        <v>Rainfed</v>
      </c>
      <c r="Q1058" s="15">
        <f>Raw_Data!Q1058</f>
        <v>228.4</v>
      </c>
      <c r="R1058" s="15">
        <f>Raw_Data!R1058</f>
        <v>5.67</v>
      </c>
      <c r="S1058" s="15">
        <f>Raw_Data!S1058</f>
        <v>0.72</v>
      </c>
      <c r="T1058" s="18">
        <f>IF(Raw_Data!T1058="",ROUND(AVERAGEIFS(Raw_Data!$T$2:$T$4001,Raw_Data!$E$2:$E$4001,E1058,Raw_Data!$D$2:$D$4001,D1058),2),IF(Raw_Data!T1058&gt;INDEX(Cleaning_Reference!$F$6:$F$13,MATCH(D1058,Cleaning_Reference!$A$6:$A$13,0)),INDEX(Cleaning_Reference!$F$6:$F$13,MATCH(D1058,Cleaning_Reference!$A$6:$A$13,0)),Raw_Data!T1058))</f>
        <v>47.4</v>
      </c>
      <c r="U1058" s="15">
        <f>Raw_Data!U1058</f>
        <v>492.96</v>
      </c>
      <c r="V1058" s="15">
        <f>Raw_Data!V1058</f>
        <v>3684</v>
      </c>
      <c r="W1058" s="15">
        <f>Raw_Data!W1058</f>
        <v>660037</v>
      </c>
      <c r="X1058" s="15">
        <f>Raw_Data!X1058</f>
        <v>1816065</v>
      </c>
      <c r="Y1058" s="15">
        <f>Raw_Data!Y1058</f>
        <v>1156028</v>
      </c>
      <c r="Z1058" s="15">
        <f>Raw_Data!Z1058</f>
        <v>10664</v>
      </c>
      <c r="AA1058" s="15">
        <f>Raw_Data!AA1058</f>
        <v>46.226999999999997</v>
      </c>
      <c r="AB1058" s="15">
        <f>Raw_Data!AB1058</f>
        <v>88.9</v>
      </c>
      <c r="AC1058" s="19" t="str">
        <f>IF(Raw_Data!G1058="","Yes","No")</f>
        <v>No</v>
      </c>
      <c r="AD1058" s="19" t="str">
        <f>IF(Raw_Data!L1058="","Yes","No")</f>
        <v>No</v>
      </c>
      <c r="AE1058" s="19" t="str">
        <f>IF(Raw_Data!T1058="","Imputed",IF(Raw_Data!T1058&gt;INDEX(Cleaning_Reference!$F$6:$F$13,MATCH(D1058,Cleaning_Reference!$A$6:$A$13,0)),"Capped","Original"))</f>
        <v>Original</v>
      </c>
      <c r="AF1058" s="21">
        <f t="shared" si="16"/>
        <v>492.96</v>
      </c>
    </row>
    <row r="1059" spans="1:32" ht="15" customHeight="1" x14ac:dyDescent="0.3">
      <c r="A1059" s="20" t="str">
        <f>Raw_Data!A1059</f>
        <v>SF11058</v>
      </c>
      <c r="B1059" s="15" t="str">
        <f>Raw_Data!B1059</f>
        <v>Karnataka</v>
      </c>
      <c r="C1059" s="15" t="str">
        <f>Raw_Data!C1059</f>
        <v>Krishna</v>
      </c>
      <c r="D1059" s="15" t="str">
        <f>Raw_Data!D1059</f>
        <v>Wheat</v>
      </c>
      <c r="E1059" s="15" t="str">
        <f>Raw_Data!E1059</f>
        <v>Kharif</v>
      </c>
      <c r="F1059" s="15">
        <f>Raw_Data!F1059</f>
        <v>0.94</v>
      </c>
      <c r="G1059" s="18">
        <f>IF(Raw_Data!G1059="",ROUND(AVERAGEIFS(Raw_Data!$G$2:$G$4001,Raw_Data!$E$2:$E$4001,E1059),1),Raw_Data!G1059)</f>
        <v>732.8</v>
      </c>
      <c r="H1059" s="15">
        <f>Raw_Data!H1059</f>
        <v>26.9</v>
      </c>
      <c r="I1059" s="15">
        <f>Raw_Data!I1059</f>
        <v>74.7</v>
      </c>
      <c r="J1059" s="15">
        <f>Raw_Data!J1059</f>
        <v>7.1</v>
      </c>
      <c r="K1059" s="15">
        <f>Raw_Data!K1059</f>
        <v>6.94</v>
      </c>
      <c r="L1059" s="18">
        <f>IF(Raw_Data!L1059="",ROUND(AVERAGEIFS(Raw_Data!$L$2:$L$4001,Raw_Data!$E$2:$E$4001,E1059),1),Raw_Data!L1059)</f>
        <v>25.6</v>
      </c>
      <c r="M1059" s="15">
        <f>Raw_Data!M1059</f>
        <v>160.1</v>
      </c>
      <c r="N1059" s="15">
        <f>Raw_Data!N1059</f>
        <v>70.2</v>
      </c>
      <c r="O1059" s="15">
        <f>Raw_Data!O1059</f>
        <v>99.5</v>
      </c>
      <c r="P1059" s="15" t="str">
        <f>Raw_Data!P1059</f>
        <v>Rainfed</v>
      </c>
      <c r="Q1059" s="15">
        <f>Raw_Data!Q1059</f>
        <v>169.8</v>
      </c>
      <c r="R1059" s="15">
        <f>Raw_Data!R1059</f>
        <v>5.18</v>
      </c>
      <c r="S1059" s="15">
        <f>Raw_Data!S1059</f>
        <v>0.79</v>
      </c>
      <c r="T1059" s="18">
        <f>IF(Raw_Data!T1059="",ROUND(AVERAGEIFS(Raw_Data!$T$2:$T$4001,Raw_Data!$E$2:$E$4001,E1059,Raw_Data!$D$2:$D$4001,D1059),2),IF(Raw_Data!T1059&gt;INDEX(Cleaning_Reference!$F$6:$F$13,MATCH(D1059,Cleaning_Reference!$A$6:$A$13,0)),INDEX(Cleaning_Reference!$F$6:$F$13,MATCH(D1059,Cleaning_Reference!$A$6:$A$13,0)),Raw_Data!T1059))</f>
        <v>3.14</v>
      </c>
      <c r="U1059" s="15">
        <f>Raw_Data!U1059</f>
        <v>2.95</v>
      </c>
      <c r="V1059" s="15">
        <f>Raw_Data!V1059</f>
        <v>23803</v>
      </c>
      <c r="W1059" s="15">
        <f>Raw_Data!W1059</f>
        <v>42635</v>
      </c>
      <c r="X1059" s="15">
        <f>Raw_Data!X1059</f>
        <v>70219</v>
      </c>
      <c r="Y1059" s="15">
        <f>Raw_Data!Y1059</f>
        <v>27584</v>
      </c>
      <c r="Z1059" s="15">
        <f>Raw_Data!Z1059</f>
        <v>309</v>
      </c>
      <c r="AA1059" s="15">
        <f>Raw_Data!AA1059</f>
        <v>9.5470000000000006</v>
      </c>
      <c r="AB1059" s="15">
        <f>Raw_Data!AB1059</f>
        <v>47.5</v>
      </c>
      <c r="AC1059" s="19" t="str">
        <f>IF(Raw_Data!G1059="","Yes","No")</f>
        <v>No</v>
      </c>
      <c r="AD1059" s="19" t="str">
        <f>IF(Raw_Data!L1059="","Yes","No")</f>
        <v>No</v>
      </c>
      <c r="AE1059" s="19" t="str">
        <f>IF(Raw_Data!T1059="","Imputed",IF(Raw_Data!T1059&gt;INDEX(Cleaning_Reference!$F$6:$F$13,MATCH(D1059,Cleaning_Reference!$A$6:$A$13,0)),"Capped","Original"))</f>
        <v>Original</v>
      </c>
      <c r="AF1059" s="21">
        <f t="shared" si="16"/>
        <v>2.95</v>
      </c>
    </row>
    <row r="1060" spans="1:32" ht="15" customHeight="1" x14ac:dyDescent="0.3">
      <c r="A1060" s="20" t="str">
        <f>Raw_Data!A1060</f>
        <v>SF11059</v>
      </c>
      <c r="B1060" s="15" t="str">
        <f>Raw_Data!B1060</f>
        <v>Punjab</v>
      </c>
      <c r="C1060" s="15" t="str">
        <f>Raw_Data!C1060</f>
        <v>Indore</v>
      </c>
      <c r="D1060" s="15" t="str">
        <f>Raw_Data!D1060</f>
        <v>Sugarcane</v>
      </c>
      <c r="E1060" s="15" t="str">
        <f>Raw_Data!E1060</f>
        <v>Kharif</v>
      </c>
      <c r="F1060" s="15">
        <f>Raw_Data!F1060</f>
        <v>3.04</v>
      </c>
      <c r="G1060" s="18">
        <f>IF(Raw_Data!G1060="",ROUND(AVERAGEIFS(Raw_Data!$G$2:$G$4001,Raw_Data!$E$2:$E$4001,E1060),1),Raw_Data!G1060)</f>
        <v>1111.0999999999999</v>
      </c>
      <c r="H1060" s="15">
        <f>Raw_Data!H1060</f>
        <v>29.7</v>
      </c>
      <c r="I1060" s="15">
        <f>Raw_Data!I1060</f>
        <v>54.5</v>
      </c>
      <c r="J1060" s="15">
        <f>Raw_Data!J1060</f>
        <v>8.1999999999999993</v>
      </c>
      <c r="K1060" s="15">
        <f>Raw_Data!K1060</f>
        <v>7.45</v>
      </c>
      <c r="L1060" s="18">
        <f>IF(Raw_Data!L1060="",ROUND(AVERAGEIFS(Raw_Data!$L$2:$L$4001,Raw_Data!$E$2:$E$4001,E1060),1),Raw_Data!L1060)</f>
        <v>37.1</v>
      </c>
      <c r="M1060" s="15">
        <f>Raw_Data!M1060</f>
        <v>149.69999999999999</v>
      </c>
      <c r="N1060" s="15">
        <f>Raw_Data!N1060</f>
        <v>70.599999999999994</v>
      </c>
      <c r="O1060" s="15">
        <f>Raw_Data!O1060</f>
        <v>101.3</v>
      </c>
      <c r="P1060" s="15" t="str">
        <f>Raw_Data!P1060</f>
        <v>Drip</v>
      </c>
      <c r="Q1060" s="15">
        <f>Raw_Data!Q1060</f>
        <v>242.8</v>
      </c>
      <c r="R1060" s="15">
        <f>Raw_Data!R1060</f>
        <v>4.46</v>
      </c>
      <c r="S1060" s="15">
        <f>Raw_Data!S1060</f>
        <v>0.87</v>
      </c>
      <c r="T1060" s="18">
        <f>IF(Raw_Data!T1060="",ROUND(AVERAGEIFS(Raw_Data!$T$2:$T$4001,Raw_Data!$E$2:$E$4001,E1060,Raw_Data!$D$2:$D$4001,D1060),2),IF(Raw_Data!T1060&gt;INDEX(Cleaning_Reference!$F$6:$F$13,MATCH(D1060,Cleaning_Reference!$A$6:$A$13,0)),INDEX(Cleaning_Reference!$F$6:$F$13,MATCH(D1060,Cleaning_Reference!$A$6:$A$13,0)),Raw_Data!T1060))</f>
        <v>32.79</v>
      </c>
      <c r="U1060" s="15">
        <f>Raw_Data!U1060</f>
        <v>99.68</v>
      </c>
      <c r="V1060" s="15">
        <f>Raw_Data!V1060</f>
        <v>3061</v>
      </c>
      <c r="W1060" s="15">
        <f>Raw_Data!W1060</f>
        <v>197135</v>
      </c>
      <c r="X1060" s="15">
        <f>Raw_Data!X1060</f>
        <v>305120</v>
      </c>
      <c r="Y1060" s="15">
        <f>Raw_Data!Y1060</f>
        <v>107985</v>
      </c>
      <c r="Z1060" s="15">
        <f>Raw_Data!Z1060</f>
        <v>4334</v>
      </c>
      <c r="AA1060" s="15">
        <f>Raw_Data!AA1060</f>
        <v>23</v>
      </c>
      <c r="AB1060" s="15">
        <f>Raw_Data!AB1060</f>
        <v>48.7</v>
      </c>
      <c r="AC1060" s="19" t="str">
        <f>IF(Raw_Data!G1060="","Yes","No")</f>
        <v>No</v>
      </c>
      <c r="AD1060" s="19" t="str">
        <f>IF(Raw_Data!L1060="","Yes","No")</f>
        <v>No</v>
      </c>
      <c r="AE1060" s="19" t="str">
        <f>IF(Raw_Data!T1060="","Imputed",IF(Raw_Data!T1060&gt;INDEX(Cleaning_Reference!$F$6:$F$13,MATCH(D1060,Cleaning_Reference!$A$6:$A$13,0)),"Capped","Original"))</f>
        <v>Original</v>
      </c>
      <c r="AF1060" s="21">
        <f t="shared" si="16"/>
        <v>99.68</v>
      </c>
    </row>
    <row r="1061" spans="1:32" ht="15" customHeight="1" x14ac:dyDescent="0.3">
      <c r="A1061" s="20" t="str">
        <f>Raw_Data!A1061</f>
        <v>SF11060</v>
      </c>
      <c r="B1061" s="15" t="str">
        <f>Raw_Data!B1061</f>
        <v>Madhya Pradesh</v>
      </c>
      <c r="C1061" s="15" t="str">
        <f>Raw_Data!C1061</f>
        <v>Erode</v>
      </c>
      <c r="D1061" s="15" t="str">
        <f>Raw_Data!D1061</f>
        <v>Rice</v>
      </c>
      <c r="E1061" s="15" t="str">
        <f>Raw_Data!E1061</f>
        <v>Rabi</v>
      </c>
      <c r="F1061" s="15">
        <f>Raw_Data!F1061</f>
        <v>12.56</v>
      </c>
      <c r="G1061" s="18">
        <f>IF(Raw_Data!G1061="",ROUND(AVERAGEIFS(Raw_Data!$G$2:$G$4001,Raw_Data!$E$2:$E$4001,E1061),1),Raw_Data!G1061)</f>
        <v>727.8</v>
      </c>
      <c r="H1061" s="15">
        <f>Raw_Data!H1061</f>
        <v>22.5</v>
      </c>
      <c r="I1061" s="15">
        <f>Raw_Data!I1061</f>
        <v>65</v>
      </c>
      <c r="J1061" s="15">
        <f>Raw_Data!J1061</f>
        <v>7.5</v>
      </c>
      <c r="K1061" s="15">
        <f>Raw_Data!K1061</f>
        <v>6.18</v>
      </c>
      <c r="L1061" s="18">
        <f>IF(Raw_Data!L1061="",ROUND(AVERAGEIFS(Raw_Data!$L$2:$L$4001,Raw_Data!$E$2:$E$4001,E1061),1),Raw_Data!L1061)</f>
        <v>23.7</v>
      </c>
      <c r="M1061" s="15">
        <f>Raw_Data!M1061</f>
        <v>110.2</v>
      </c>
      <c r="N1061" s="15">
        <f>Raw_Data!N1061</f>
        <v>52.2</v>
      </c>
      <c r="O1061" s="15">
        <f>Raw_Data!O1061</f>
        <v>101.1</v>
      </c>
      <c r="P1061" s="15" t="str">
        <f>Raw_Data!P1061</f>
        <v>Sprinkler</v>
      </c>
      <c r="Q1061" s="15">
        <f>Raw_Data!Q1061</f>
        <v>230.6</v>
      </c>
      <c r="R1061" s="15">
        <f>Raw_Data!R1061</f>
        <v>6.9</v>
      </c>
      <c r="S1061" s="15">
        <f>Raw_Data!S1061</f>
        <v>0.89</v>
      </c>
      <c r="T1061" s="18">
        <f>IF(Raw_Data!T1061="",ROUND(AVERAGEIFS(Raw_Data!$T$2:$T$4001,Raw_Data!$E$2:$E$4001,E1061,Raw_Data!$D$2:$D$4001,D1061),2),IF(Raw_Data!T1061&gt;INDEX(Cleaning_Reference!$F$6:$F$13,MATCH(D1061,Cleaning_Reference!$A$6:$A$13,0)),INDEX(Cleaning_Reference!$F$6:$F$13,MATCH(D1061,Cleaning_Reference!$A$6:$A$13,0)),Raw_Data!T1061))</f>
        <v>3.14</v>
      </c>
      <c r="U1061" s="15">
        <f>Raw_Data!U1061</f>
        <v>39.44</v>
      </c>
      <c r="V1061" s="15">
        <f>Raw_Data!V1061</f>
        <v>23271</v>
      </c>
      <c r="W1061" s="15">
        <f>Raw_Data!W1061</f>
        <v>889584</v>
      </c>
      <c r="X1061" s="15">
        <f>Raw_Data!X1061</f>
        <v>917808</v>
      </c>
      <c r="Y1061" s="15">
        <f>Raw_Data!Y1061</f>
        <v>28224</v>
      </c>
      <c r="Z1061" s="15">
        <f>Raw_Data!Z1061</f>
        <v>20531</v>
      </c>
      <c r="AA1061" s="15">
        <f>Raw_Data!AA1061</f>
        <v>1.921</v>
      </c>
      <c r="AB1061" s="15">
        <f>Raw_Data!AB1061</f>
        <v>47.7</v>
      </c>
      <c r="AC1061" s="19" t="str">
        <f>IF(Raw_Data!G1061="","Yes","No")</f>
        <v>No</v>
      </c>
      <c r="AD1061" s="19" t="str">
        <f>IF(Raw_Data!L1061="","Yes","No")</f>
        <v>No</v>
      </c>
      <c r="AE1061" s="19" t="str">
        <f>IF(Raw_Data!T1061="","Imputed",IF(Raw_Data!T1061&gt;INDEX(Cleaning_Reference!$F$6:$F$13,MATCH(D1061,Cleaning_Reference!$A$6:$A$13,0)),"Capped","Original"))</f>
        <v>Original</v>
      </c>
      <c r="AF1061" s="21">
        <f t="shared" si="16"/>
        <v>39.44</v>
      </c>
    </row>
    <row r="1062" spans="1:32" ht="15" customHeight="1" x14ac:dyDescent="0.3">
      <c r="A1062" s="20" t="str">
        <f>Raw_Data!A1062</f>
        <v>SF11061</v>
      </c>
      <c r="B1062" s="15" t="str">
        <f>Raw_Data!B1062</f>
        <v>Madhya Pradesh</v>
      </c>
      <c r="C1062" s="15" t="str">
        <f>Raw_Data!C1062</f>
        <v>Rajkot</v>
      </c>
      <c r="D1062" s="15" t="str">
        <f>Raw_Data!D1062</f>
        <v>Cotton</v>
      </c>
      <c r="E1062" s="15" t="str">
        <f>Raw_Data!E1062</f>
        <v>Rabi</v>
      </c>
      <c r="F1062" s="15">
        <f>Raw_Data!F1062</f>
        <v>6.22</v>
      </c>
      <c r="G1062" s="18">
        <f>IF(Raw_Data!G1062="",ROUND(AVERAGEIFS(Raw_Data!$G$2:$G$4001,Raw_Data!$E$2:$E$4001,E1062),1),Raw_Data!G1062)</f>
        <v>519.4</v>
      </c>
      <c r="H1062" s="15">
        <f>Raw_Data!H1062</f>
        <v>19</v>
      </c>
      <c r="I1062" s="15">
        <f>Raw_Data!I1062</f>
        <v>57.3</v>
      </c>
      <c r="J1062" s="15">
        <f>Raw_Data!J1062</f>
        <v>7.9</v>
      </c>
      <c r="K1062" s="15">
        <f>Raw_Data!K1062</f>
        <v>6.73</v>
      </c>
      <c r="L1062" s="18">
        <f>IF(Raw_Data!L1062="",ROUND(AVERAGEIFS(Raw_Data!$L$2:$L$4001,Raw_Data!$E$2:$E$4001,E1062),1),Raw_Data!L1062)</f>
        <v>21.3</v>
      </c>
      <c r="M1062" s="15">
        <f>Raw_Data!M1062</f>
        <v>55.5</v>
      </c>
      <c r="N1062" s="15">
        <f>Raw_Data!N1062</f>
        <v>62.8</v>
      </c>
      <c r="O1062" s="15">
        <f>Raw_Data!O1062</f>
        <v>105.5</v>
      </c>
      <c r="P1062" s="15" t="str">
        <f>Raw_Data!P1062</f>
        <v>Drip</v>
      </c>
      <c r="Q1062" s="15">
        <f>Raw_Data!Q1062</f>
        <v>230</v>
      </c>
      <c r="R1062" s="15">
        <f>Raw_Data!R1062</f>
        <v>5.56</v>
      </c>
      <c r="S1062" s="15">
        <f>Raw_Data!S1062</f>
        <v>0.81</v>
      </c>
      <c r="T1062" s="18">
        <f>IF(Raw_Data!T1062="",ROUND(AVERAGEIFS(Raw_Data!$T$2:$T$4001,Raw_Data!$E$2:$E$4001,E1062,Raw_Data!$D$2:$D$4001,D1062),2),IF(Raw_Data!T1062&gt;INDEX(Cleaning_Reference!$F$6:$F$13,MATCH(D1062,Cleaning_Reference!$A$6:$A$13,0)),INDEX(Cleaning_Reference!$F$6:$F$13,MATCH(D1062,Cleaning_Reference!$A$6:$A$13,0)),Raw_Data!T1062))</f>
        <v>1.58</v>
      </c>
      <c r="U1062" s="15">
        <f>Raw_Data!U1062</f>
        <v>9.83</v>
      </c>
      <c r="V1062" s="15">
        <f>Raw_Data!V1062</f>
        <v>69064</v>
      </c>
      <c r="W1062" s="15">
        <f>Raw_Data!W1062</f>
        <v>448555</v>
      </c>
      <c r="X1062" s="15">
        <f>Raw_Data!X1062</f>
        <v>678899</v>
      </c>
      <c r="Y1062" s="15">
        <f>Raw_Data!Y1062</f>
        <v>230344</v>
      </c>
      <c r="Z1062" s="15">
        <f>Raw_Data!Z1062</f>
        <v>4047</v>
      </c>
      <c r="AA1062" s="15">
        <f>Raw_Data!AA1062</f>
        <v>2.4289999999999998</v>
      </c>
      <c r="AB1062" s="15">
        <f>Raw_Data!AB1062</f>
        <v>37.4</v>
      </c>
      <c r="AC1062" s="19" t="str">
        <f>IF(Raw_Data!G1062="","Yes","No")</f>
        <v>No</v>
      </c>
      <c r="AD1062" s="19" t="str">
        <f>IF(Raw_Data!L1062="","Yes","No")</f>
        <v>No</v>
      </c>
      <c r="AE1062" s="19" t="str">
        <f>IF(Raw_Data!T1062="","Imputed",IF(Raw_Data!T1062&gt;INDEX(Cleaning_Reference!$F$6:$F$13,MATCH(D1062,Cleaning_Reference!$A$6:$A$13,0)),"Capped","Original"))</f>
        <v>Original</v>
      </c>
      <c r="AF1062" s="21">
        <f t="shared" si="16"/>
        <v>9.83</v>
      </c>
    </row>
    <row r="1063" spans="1:32" ht="15" customHeight="1" x14ac:dyDescent="0.3">
      <c r="A1063" s="20" t="str">
        <f>Raw_Data!A1063</f>
        <v>SF11062</v>
      </c>
      <c r="B1063" s="15" t="str">
        <f>Raw_Data!B1063</f>
        <v>Punjab</v>
      </c>
      <c r="C1063" s="15" t="str">
        <f>Raw_Data!C1063</f>
        <v>Nalgonda</v>
      </c>
      <c r="D1063" s="15" t="str">
        <f>Raw_Data!D1063</f>
        <v>Sugarcane</v>
      </c>
      <c r="E1063" s="15" t="str">
        <f>Raw_Data!E1063</f>
        <v>Kharif</v>
      </c>
      <c r="F1063" s="15">
        <f>Raw_Data!F1063</f>
        <v>8.7799999999999994</v>
      </c>
      <c r="G1063" s="18">
        <f>IF(Raw_Data!G1063="",ROUND(AVERAGEIFS(Raw_Data!$G$2:$G$4001,Raw_Data!$E$2:$E$4001,E1063),1),Raw_Data!G1063)</f>
        <v>615.5</v>
      </c>
      <c r="H1063" s="15">
        <f>Raw_Data!H1063</f>
        <v>28.7</v>
      </c>
      <c r="I1063" s="15">
        <f>Raw_Data!I1063</f>
        <v>54.3</v>
      </c>
      <c r="J1063" s="15">
        <f>Raw_Data!J1063</f>
        <v>6.4</v>
      </c>
      <c r="K1063" s="15">
        <f>Raw_Data!K1063</f>
        <v>7.96</v>
      </c>
      <c r="L1063" s="18">
        <f>IF(Raw_Data!L1063="",ROUND(AVERAGEIFS(Raw_Data!$L$2:$L$4001,Raw_Data!$E$2:$E$4001,E1063),1),Raw_Data!L1063)</f>
        <v>36.6</v>
      </c>
      <c r="M1063" s="15">
        <f>Raw_Data!M1063</f>
        <v>63.6</v>
      </c>
      <c r="N1063" s="15">
        <f>Raw_Data!N1063</f>
        <v>71.7</v>
      </c>
      <c r="O1063" s="15">
        <f>Raw_Data!O1063</f>
        <v>74.599999999999994</v>
      </c>
      <c r="P1063" s="15" t="str">
        <f>Raw_Data!P1063</f>
        <v>Drip</v>
      </c>
      <c r="Q1063" s="15">
        <f>Raw_Data!Q1063</f>
        <v>213.3</v>
      </c>
      <c r="R1063" s="15">
        <f>Raw_Data!R1063</f>
        <v>6.75</v>
      </c>
      <c r="S1063" s="15">
        <f>Raw_Data!S1063</f>
        <v>0.67</v>
      </c>
      <c r="T1063" s="18">
        <f>IF(Raw_Data!T1063="",ROUND(AVERAGEIFS(Raw_Data!$T$2:$T$4001,Raw_Data!$E$2:$E$4001,E1063,Raw_Data!$D$2:$D$4001,D1063),2),IF(Raw_Data!T1063&gt;INDEX(Cleaning_Reference!$F$6:$F$13,MATCH(D1063,Cleaning_Reference!$A$6:$A$13,0)),INDEX(Cleaning_Reference!$F$6:$F$13,MATCH(D1063,Cleaning_Reference!$A$6:$A$13,0)),Raw_Data!T1063))</f>
        <v>11.26</v>
      </c>
      <c r="U1063" s="15">
        <f>Raw_Data!U1063</f>
        <v>98.86</v>
      </c>
      <c r="V1063" s="15">
        <f>Raw_Data!V1063</f>
        <v>3550</v>
      </c>
      <c r="W1063" s="15">
        <f>Raw_Data!W1063</f>
        <v>593048</v>
      </c>
      <c r="X1063" s="15">
        <f>Raw_Data!X1063</f>
        <v>350953</v>
      </c>
      <c r="Y1063" s="15">
        <f>Raw_Data!Y1063</f>
        <v>-242095</v>
      </c>
      <c r="Z1063" s="15">
        <f>Raw_Data!Z1063</f>
        <v>10608</v>
      </c>
      <c r="AA1063" s="15">
        <f>Raw_Data!AA1063</f>
        <v>9.3190000000000008</v>
      </c>
      <c r="AB1063" s="15">
        <f>Raw_Data!AB1063</f>
        <v>32.6</v>
      </c>
      <c r="AC1063" s="19" t="str">
        <f>IF(Raw_Data!G1063="","Yes","No")</f>
        <v>No</v>
      </c>
      <c r="AD1063" s="19" t="str">
        <f>IF(Raw_Data!L1063="","Yes","No")</f>
        <v>No</v>
      </c>
      <c r="AE1063" s="19" t="str">
        <f>IF(Raw_Data!T1063="","Imputed",IF(Raw_Data!T1063&gt;INDEX(Cleaning_Reference!$F$6:$F$13,MATCH(D1063,Cleaning_Reference!$A$6:$A$13,0)),"Capped","Original"))</f>
        <v>Original</v>
      </c>
      <c r="AF1063" s="21">
        <f t="shared" si="16"/>
        <v>98.86</v>
      </c>
    </row>
    <row r="1064" spans="1:32" ht="15" customHeight="1" x14ac:dyDescent="0.3">
      <c r="A1064" s="20" t="str">
        <f>Raw_Data!A1064</f>
        <v>SF11063</v>
      </c>
      <c r="B1064" s="15" t="str">
        <f>Raw_Data!B1064</f>
        <v>Tamil Nadu</v>
      </c>
      <c r="C1064" s="15" t="str">
        <f>Raw_Data!C1064</f>
        <v>Guntur</v>
      </c>
      <c r="D1064" s="15" t="str">
        <f>Raw_Data!D1064</f>
        <v>Sugarcane</v>
      </c>
      <c r="E1064" s="15" t="str">
        <f>Raw_Data!E1064</f>
        <v>Kharif</v>
      </c>
      <c r="F1064" s="15">
        <f>Raw_Data!F1064</f>
        <v>10.23</v>
      </c>
      <c r="G1064" s="18">
        <f>IF(Raw_Data!G1064="",ROUND(AVERAGEIFS(Raw_Data!$G$2:$G$4001,Raw_Data!$E$2:$E$4001,E1064),1),Raw_Data!G1064)</f>
        <v>968.2</v>
      </c>
      <c r="H1064" s="15">
        <f>Raw_Data!H1064</f>
        <v>28.1</v>
      </c>
      <c r="I1064" s="15">
        <f>Raw_Data!I1064</f>
        <v>94.8</v>
      </c>
      <c r="J1064" s="15">
        <f>Raw_Data!J1064</f>
        <v>5</v>
      </c>
      <c r="K1064" s="15">
        <f>Raw_Data!K1064</f>
        <v>6.6</v>
      </c>
      <c r="L1064" s="18">
        <f>IF(Raw_Data!L1064="",ROUND(AVERAGEIFS(Raw_Data!$L$2:$L$4001,Raw_Data!$E$2:$E$4001,E1064),1),Raw_Data!L1064)</f>
        <v>24.7</v>
      </c>
      <c r="M1064" s="15">
        <f>Raw_Data!M1064</f>
        <v>101.6</v>
      </c>
      <c r="N1064" s="15">
        <f>Raw_Data!N1064</f>
        <v>71.8</v>
      </c>
      <c r="O1064" s="15">
        <f>Raw_Data!O1064</f>
        <v>64.3</v>
      </c>
      <c r="P1064" s="15" t="str">
        <f>Raw_Data!P1064</f>
        <v>Rainfed</v>
      </c>
      <c r="Q1064" s="15">
        <f>Raw_Data!Q1064</f>
        <v>177.1</v>
      </c>
      <c r="R1064" s="15">
        <f>Raw_Data!R1064</f>
        <v>3.76</v>
      </c>
      <c r="S1064" s="15">
        <f>Raw_Data!S1064</f>
        <v>0.72</v>
      </c>
      <c r="T1064" s="18">
        <f>IF(Raw_Data!T1064="",ROUND(AVERAGEIFS(Raw_Data!$T$2:$T$4001,Raw_Data!$E$2:$E$4001,E1064,Raw_Data!$D$2:$D$4001,D1064),2),IF(Raw_Data!T1064&gt;INDEX(Cleaning_Reference!$F$6:$F$13,MATCH(D1064,Cleaning_Reference!$A$6:$A$13,0)),INDEX(Cleaning_Reference!$F$6:$F$13,MATCH(D1064,Cleaning_Reference!$A$6:$A$13,0)),Raw_Data!T1064))</f>
        <v>68.5</v>
      </c>
      <c r="U1064" s="15">
        <f>Raw_Data!U1064</f>
        <v>700.76</v>
      </c>
      <c r="V1064" s="15">
        <f>Raw_Data!V1064</f>
        <v>4259</v>
      </c>
      <c r="W1064" s="15">
        <f>Raw_Data!W1064</f>
        <v>632815</v>
      </c>
      <c r="X1064" s="15">
        <f>Raw_Data!X1064</f>
        <v>2984537</v>
      </c>
      <c r="Y1064" s="15">
        <f>Raw_Data!Y1064</f>
        <v>2351722</v>
      </c>
      <c r="Z1064" s="15">
        <f>Raw_Data!Z1064</f>
        <v>10710</v>
      </c>
      <c r="AA1064" s="15">
        <f>Raw_Data!AA1064</f>
        <v>65.430000000000007</v>
      </c>
      <c r="AB1064" s="15">
        <f>Raw_Data!AB1064</f>
        <v>72.7</v>
      </c>
      <c r="AC1064" s="19" t="str">
        <f>IF(Raw_Data!G1064="","Yes","No")</f>
        <v>No</v>
      </c>
      <c r="AD1064" s="19" t="str">
        <f>IF(Raw_Data!L1064="","Yes","No")</f>
        <v>No</v>
      </c>
      <c r="AE1064" s="19" t="str">
        <f>IF(Raw_Data!T1064="","Imputed",IF(Raw_Data!T1064&gt;INDEX(Cleaning_Reference!$F$6:$F$13,MATCH(D1064,Cleaning_Reference!$A$6:$A$13,0)),"Capped","Original"))</f>
        <v>Original</v>
      </c>
      <c r="AF1064" s="21">
        <f t="shared" si="16"/>
        <v>700.76</v>
      </c>
    </row>
    <row r="1065" spans="1:32" ht="15" customHeight="1" x14ac:dyDescent="0.3">
      <c r="A1065" s="20" t="str">
        <f>Raw_Data!A1065</f>
        <v>SF11064</v>
      </c>
      <c r="B1065" s="15" t="str">
        <f>Raw_Data!B1065</f>
        <v>Punjab</v>
      </c>
      <c r="C1065" s="15" t="str">
        <f>Raw_Data!C1065</f>
        <v>Indore</v>
      </c>
      <c r="D1065" s="15" t="str">
        <f>Raw_Data!D1065</f>
        <v>Rice</v>
      </c>
      <c r="E1065" s="15" t="str">
        <f>Raw_Data!E1065</f>
        <v>Kharif</v>
      </c>
      <c r="F1065" s="15">
        <f>Raw_Data!F1065</f>
        <v>13.07</v>
      </c>
      <c r="G1065" s="18">
        <f>IF(Raw_Data!G1065="",ROUND(AVERAGEIFS(Raw_Data!$G$2:$G$4001,Raw_Data!$E$2:$E$4001,E1065),1),Raw_Data!G1065)</f>
        <v>1093.0999999999999</v>
      </c>
      <c r="H1065" s="15">
        <f>Raw_Data!H1065</f>
        <v>29.3</v>
      </c>
      <c r="I1065" s="15">
        <f>Raw_Data!I1065</f>
        <v>93.3</v>
      </c>
      <c r="J1065" s="15">
        <f>Raw_Data!J1065</f>
        <v>6.6</v>
      </c>
      <c r="K1065" s="15">
        <f>Raw_Data!K1065</f>
        <v>7.36</v>
      </c>
      <c r="L1065" s="18">
        <f>IF(Raw_Data!L1065="",ROUND(AVERAGEIFS(Raw_Data!$L$2:$L$4001,Raw_Data!$E$2:$E$4001,E1065),1),Raw_Data!L1065)</f>
        <v>30.7</v>
      </c>
      <c r="M1065" s="15">
        <f>Raw_Data!M1065</f>
        <v>96.1</v>
      </c>
      <c r="N1065" s="15">
        <f>Raw_Data!N1065</f>
        <v>53.2</v>
      </c>
      <c r="O1065" s="15">
        <f>Raw_Data!O1065</f>
        <v>115.5</v>
      </c>
      <c r="P1065" s="15" t="str">
        <f>Raw_Data!P1065</f>
        <v>Flood</v>
      </c>
      <c r="Q1065" s="15">
        <f>Raw_Data!Q1065</f>
        <v>217.7</v>
      </c>
      <c r="R1065" s="15">
        <f>Raw_Data!R1065</f>
        <v>4.7</v>
      </c>
      <c r="S1065" s="15">
        <f>Raw_Data!S1065</f>
        <v>0.66</v>
      </c>
      <c r="T1065" s="18">
        <f>IF(Raw_Data!T1065="",ROUND(AVERAGEIFS(Raw_Data!$T$2:$T$4001,Raw_Data!$E$2:$E$4001,E1065,Raw_Data!$D$2:$D$4001,D1065),2),IF(Raw_Data!T1065&gt;INDEX(Cleaning_Reference!$F$6:$F$13,MATCH(D1065,Cleaning_Reference!$A$6:$A$13,0)),INDEX(Cleaning_Reference!$F$6:$F$13,MATCH(D1065,Cleaning_Reference!$A$6:$A$13,0)),Raw_Data!T1065))</f>
        <v>1.9</v>
      </c>
      <c r="U1065" s="15">
        <f>Raw_Data!U1065</f>
        <v>24.83</v>
      </c>
      <c r="V1065" s="15">
        <f>Raw_Data!V1065</f>
        <v>23821</v>
      </c>
      <c r="W1065" s="15">
        <f>Raw_Data!W1065</f>
        <v>997013</v>
      </c>
      <c r="X1065" s="15">
        <f>Raw_Data!X1065</f>
        <v>591475</v>
      </c>
      <c r="Y1065" s="15">
        <f>Raw_Data!Y1065</f>
        <v>-405538</v>
      </c>
      <c r="Z1065" s="15">
        <f>Raw_Data!Z1065</f>
        <v>22284</v>
      </c>
      <c r="AA1065" s="15">
        <f>Raw_Data!AA1065</f>
        <v>1.1140000000000001</v>
      </c>
      <c r="AB1065" s="15">
        <f>Raw_Data!AB1065</f>
        <v>64.7</v>
      </c>
      <c r="AC1065" s="19" t="str">
        <f>IF(Raw_Data!G1065="","Yes","No")</f>
        <v>No</v>
      </c>
      <c r="AD1065" s="19" t="str">
        <f>IF(Raw_Data!L1065="","Yes","No")</f>
        <v>No</v>
      </c>
      <c r="AE1065" s="19" t="str">
        <f>IF(Raw_Data!T1065="","Imputed",IF(Raw_Data!T1065&gt;INDEX(Cleaning_Reference!$F$6:$F$13,MATCH(D1065,Cleaning_Reference!$A$6:$A$13,0)),"Capped","Original"))</f>
        <v>Original</v>
      </c>
      <c r="AF1065" s="21">
        <f t="shared" si="16"/>
        <v>24.83</v>
      </c>
    </row>
    <row r="1066" spans="1:32" ht="15" customHeight="1" x14ac:dyDescent="0.3">
      <c r="A1066" s="20" t="str">
        <f>Raw_Data!A1066</f>
        <v>SF11065</v>
      </c>
      <c r="B1066" s="15" t="str">
        <f>Raw_Data!B1066</f>
        <v>Punjab</v>
      </c>
      <c r="C1066" s="15" t="str">
        <f>Raw_Data!C1066</f>
        <v>Ludhiana</v>
      </c>
      <c r="D1066" s="15" t="str">
        <f>Raw_Data!D1066</f>
        <v>Wheat</v>
      </c>
      <c r="E1066" s="15" t="str">
        <f>Raw_Data!E1066</f>
        <v>Kharif</v>
      </c>
      <c r="F1066" s="15">
        <f>Raw_Data!F1066</f>
        <v>12.78</v>
      </c>
      <c r="G1066" s="18">
        <f>IF(Raw_Data!G1066="",ROUND(AVERAGEIFS(Raw_Data!$G$2:$G$4001,Raw_Data!$E$2:$E$4001,E1066),1),Raw_Data!G1066)</f>
        <v>882.4</v>
      </c>
      <c r="H1066" s="15">
        <f>Raw_Data!H1066</f>
        <v>27.7</v>
      </c>
      <c r="I1066" s="15">
        <f>Raw_Data!I1066</f>
        <v>67.7</v>
      </c>
      <c r="J1066" s="15">
        <f>Raw_Data!J1066</f>
        <v>5.7</v>
      </c>
      <c r="K1066" s="15">
        <f>Raw_Data!K1066</f>
        <v>6.49</v>
      </c>
      <c r="L1066" s="18">
        <f>IF(Raw_Data!L1066="",ROUND(AVERAGEIFS(Raw_Data!$L$2:$L$4001,Raw_Data!$E$2:$E$4001,E1066),1),Raw_Data!L1066)</f>
        <v>32.9</v>
      </c>
      <c r="M1066" s="15">
        <f>Raw_Data!M1066</f>
        <v>133.5</v>
      </c>
      <c r="N1066" s="15">
        <f>Raw_Data!N1066</f>
        <v>36.299999999999997</v>
      </c>
      <c r="O1066" s="15">
        <f>Raw_Data!O1066</f>
        <v>124.7</v>
      </c>
      <c r="P1066" s="15" t="str">
        <f>Raw_Data!P1066</f>
        <v>Drip</v>
      </c>
      <c r="Q1066" s="15">
        <f>Raw_Data!Q1066</f>
        <v>81.7</v>
      </c>
      <c r="R1066" s="15">
        <f>Raw_Data!R1066</f>
        <v>3.53</v>
      </c>
      <c r="S1066" s="15">
        <f>Raw_Data!S1066</f>
        <v>0.65</v>
      </c>
      <c r="T1066" s="18">
        <f>IF(Raw_Data!T1066="",ROUND(AVERAGEIFS(Raw_Data!$T$2:$T$4001,Raw_Data!$E$2:$E$4001,E1066,Raw_Data!$D$2:$D$4001,D1066),2),IF(Raw_Data!T1066&gt;INDEX(Cleaning_Reference!$F$6:$F$13,MATCH(D1066,Cleaning_Reference!$A$6:$A$13,0)),INDEX(Cleaning_Reference!$F$6:$F$13,MATCH(D1066,Cleaning_Reference!$A$6:$A$13,0)),Raw_Data!T1066))</f>
        <v>3.77</v>
      </c>
      <c r="U1066" s="15">
        <f>Raw_Data!U1066</f>
        <v>48.18</v>
      </c>
      <c r="V1066" s="15">
        <f>Raw_Data!V1066</f>
        <v>24954</v>
      </c>
      <c r="W1066" s="15">
        <f>Raw_Data!W1066</f>
        <v>898875</v>
      </c>
      <c r="X1066" s="15">
        <f>Raw_Data!X1066</f>
        <v>1202284</v>
      </c>
      <c r="Y1066" s="15">
        <f>Raw_Data!Y1066</f>
        <v>303409</v>
      </c>
      <c r="Z1066" s="15">
        <f>Raw_Data!Z1066</f>
        <v>6619</v>
      </c>
      <c r="AA1066" s="15">
        <f>Raw_Data!AA1066</f>
        <v>7.2789999999999999</v>
      </c>
      <c r="AB1066" s="15">
        <f>Raw_Data!AB1066</f>
        <v>65.2</v>
      </c>
      <c r="AC1066" s="19" t="str">
        <f>IF(Raw_Data!G1066="","Yes","No")</f>
        <v>No</v>
      </c>
      <c r="AD1066" s="19" t="str">
        <f>IF(Raw_Data!L1066="","Yes","No")</f>
        <v>No</v>
      </c>
      <c r="AE1066" s="19" t="str">
        <f>IF(Raw_Data!T1066="","Imputed",IF(Raw_Data!T1066&gt;INDEX(Cleaning_Reference!$F$6:$F$13,MATCH(D1066,Cleaning_Reference!$A$6:$A$13,0)),"Capped","Original"))</f>
        <v>Original</v>
      </c>
      <c r="AF1066" s="21">
        <f t="shared" si="16"/>
        <v>48.18</v>
      </c>
    </row>
    <row r="1067" spans="1:32" ht="15" customHeight="1" x14ac:dyDescent="0.3">
      <c r="A1067" s="20" t="str">
        <f>Raw_Data!A1067</f>
        <v>SF11066</v>
      </c>
      <c r="B1067" s="15" t="str">
        <f>Raw_Data!B1067</f>
        <v>Andhra Pradesh</v>
      </c>
      <c r="C1067" s="15" t="str">
        <f>Raw_Data!C1067</f>
        <v>Ludhiana</v>
      </c>
      <c r="D1067" s="15" t="str">
        <f>Raw_Data!D1067</f>
        <v>Rice</v>
      </c>
      <c r="E1067" s="15" t="str">
        <f>Raw_Data!E1067</f>
        <v>Rabi</v>
      </c>
      <c r="F1067" s="15">
        <f>Raw_Data!F1067</f>
        <v>6.07</v>
      </c>
      <c r="G1067" s="18">
        <f>IF(Raw_Data!G1067="",ROUND(AVERAGEIFS(Raw_Data!$G$2:$G$4001,Raw_Data!$E$2:$E$4001,E1067),1),Raw_Data!G1067)</f>
        <v>80</v>
      </c>
      <c r="H1067" s="15">
        <f>Raw_Data!H1067</f>
        <v>25.7</v>
      </c>
      <c r="I1067" s="15">
        <f>Raw_Data!I1067</f>
        <v>58.1</v>
      </c>
      <c r="J1067" s="15">
        <f>Raw_Data!J1067</f>
        <v>6.8</v>
      </c>
      <c r="K1067" s="15">
        <f>Raw_Data!K1067</f>
        <v>6.68</v>
      </c>
      <c r="L1067" s="18">
        <f>IF(Raw_Data!L1067="",ROUND(AVERAGEIFS(Raw_Data!$L$2:$L$4001,Raw_Data!$E$2:$E$4001,E1067),1),Raw_Data!L1067)</f>
        <v>23.2</v>
      </c>
      <c r="M1067" s="15">
        <f>Raw_Data!M1067</f>
        <v>93.6</v>
      </c>
      <c r="N1067" s="15">
        <f>Raw_Data!N1067</f>
        <v>59.8</v>
      </c>
      <c r="O1067" s="15">
        <f>Raw_Data!O1067</f>
        <v>65</v>
      </c>
      <c r="P1067" s="15" t="str">
        <f>Raw_Data!P1067</f>
        <v>Rainfed</v>
      </c>
      <c r="Q1067" s="15">
        <f>Raw_Data!Q1067</f>
        <v>245.6</v>
      </c>
      <c r="R1067" s="15">
        <f>Raw_Data!R1067</f>
        <v>5.43</v>
      </c>
      <c r="S1067" s="15">
        <f>Raw_Data!S1067</f>
        <v>0.96</v>
      </c>
      <c r="T1067" s="18">
        <f>IF(Raw_Data!T1067="",ROUND(AVERAGEIFS(Raw_Data!$T$2:$T$4001,Raw_Data!$E$2:$E$4001,E1067,Raw_Data!$D$2:$D$4001,D1067),2),IF(Raw_Data!T1067&gt;INDEX(Cleaning_Reference!$F$6:$F$13,MATCH(D1067,Cleaning_Reference!$A$6:$A$13,0)),INDEX(Cleaning_Reference!$F$6:$F$13,MATCH(D1067,Cleaning_Reference!$A$6:$A$13,0)),Raw_Data!T1067))</f>
        <v>2.2999999999999998</v>
      </c>
      <c r="U1067" s="15">
        <f>Raw_Data!U1067</f>
        <v>13.96</v>
      </c>
      <c r="V1067" s="15">
        <f>Raw_Data!V1067</f>
        <v>22971</v>
      </c>
      <c r="W1067" s="15">
        <f>Raw_Data!W1067</f>
        <v>402266</v>
      </c>
      <c r="X1067" s="15">
        <f>Raw_Data!X1067</f>
        <v>320675</v>
      </c>
      <c r="Y1067" s="15">
        <f>Raw_Data!Y1067</f>
        <v>-81591</v>
      </c>
      <c r="Z1067" s="15">
        <f>Raw_Data!Z1067</f>
        <v>4874</v>
      </c>
      <c r="AA1067" s="15">
        <f>Raw_Data!AA1067</f>
        <v>2.8639999999999999</v>
      </c>
      <c r="AB1067" s="15">
        <f>Raw_Data!AB1067</f>
        <v>35.700000000000003</v>
      </c>
      <c r="AC1067" s="19" t="str">
        <f>IF(Raw_Data!G1067="","Yes","No")</f>
        <v>No</v>
      </c>
      <c r="AD1067" s="19" t="str">
        <f>IF(Raw_Data!L1067="","Yes","No")</f>
        <v>No</v>
      </c>
      <c r="AE1067" s="19" t="str">
        <f>IF(Raw_Data!T1067="","Imputed",IF(Raw_Data!T1067&gt;INDEX(Cleaning_Reference!$F$6:$F$13,MATCH(D1067,Cleaning_Reference!$A$6:$A$13,0)),"Capped","Original"))</f>
        <v>Original</v>
      </c>
      <c r="AF1067" s="21">
        <f t="shared" si="16"/>
        <v>13.96</v>
      </c>
    </row>
    <row r="1068" spans="1:32" ht="15" customHeight="1" x14ac:dyDescent="0.3">
      <c r="A1068" s="20" t="str">
        <f>Raw_Data!A1068</f>
        <v>SF11067</v>
      </c>
      <c r="B1068" s="15" t="str">
        <f>Raw_Data!B1068</f>
        <v>Karnataka</v>
      </c>
      <c r="C1068" s="15" t="str">
        <f>Raw_Data!C1068</f>
        <v>Nashik</v>
      </c>
      <c r="D1068" s="15" t="str">
        <f>Raw_Data!D1068</f>
        <v>Pulses</v>
      </c>
      <c r="E1068" s="15" t="str">
        <f>Raw_Data!E1068</f>
        <v>Rabi</v>
      </c>
      <c r="F1068" s="15">
        <f>Raw_Data!F1068</f>
        <v>12.65</v>
      </c>
      <c r="G1068" s="18">
        <f>IF(Raw_Data!G1068="",ROUND(AVERAGEIFS(Raw_Data!$G$2:$G$4001,Raw_Data!$E$2:$E$4001,E1068),1),Raw_Data!G1068)</f>
        <v>403.1</v>
      </c>
      <c r="H1068" s="15">
        <f>Raw_Data!H1068</f>
        <v>24.6</v>
      </c>
      <c r="I1068" s="15">
        <f>Raw_Data!I1068</f>
        <v>64.7</v>
      </c>
      <c r="J1068" s="15">
        <f>Raw_Data!J1068</f>
        <v>7.7</v>
      </c>
      <c r="K1068" s="15">
        <f>Raw_Data!K1068</f>
        <v>6.64</v>
      </c>
      <c r="L1068" s="18">
        <f>IF(Raw_Data!L1068="",ROUND(AVERAGEIFS(Raw_Data!$L$2:$L$4001,Raw_Data!$E$2:$E$4001,E1068),1),Raw_Data!L1068)</f>
        <v>26</v>
      </c>
      <c r="M1068" s="15">
        <f>Raw_Data!M1068</f>
        <v>77.099999999999994</v>
      </c>
      <c r="N1068" s="15">
        <f>Raw_Data!N1068</f>
        <v>44.7</v>
      </c>
      <c r="O1068" s="15">
        <f>Raw_Data!O1068</f>
        <v>116.3</v>
      </c>
      <c r="P1068" s="15" t="str">
        <f>Raw_Data!P1068</f>
        <v>Drip</v>
      </c>
      <c r="Q1068" s="15">
        <f>Raw_Data!Q1068</f>
        <v>352.6</v>
      </c>
      <c r="R1068" s="15">
        <f>Raw_Data!R1068</f>
        <v>1.71</v>
      </c>
      <c r="S1068" s="15">
        <f>Raw_Data!S1068</f>
        <v>0.84</v>
      </c>
      <c r="T1068" s="18">
        <f>IF(Raw_Data!T1068="",ROUND(AVERAGEIFS(Raw_Data!$T$2:$T$4001,Raw_Data!$E$2:$E$4001,E1068,Raw_Data!$D$2:$D$4001,D1068),2),IF(Raw_Data!T1068&gt;INDEX(Cleaning_Reference!$F$6:$F$13,MATCH(D1068,Cleaning_Reference!$A$6:$A$13,0)),INDEX(Cleaning_Reference!$F$6:$F$13,MATCH(D1068,Cleaning_Reference!$A$6:$A$13,0)),Raw_Data!T1068))</f>
        <v>1.37</v>
      </c>
      <c r="U1068" s="15">
        <f>Raw_Data!U1068</f>
        <v>17.329999999999998</v>
      </c>
      <c r="V1068" s="15">
        <f>Raw_Data!V1068</f>
        <v>63546</v>
      </c>
      <c r="W1068" s="15">
        <f>Raw_Data!W1068</f>
        <v>842931</v>
      </c>
      <c r="X1068" s="15">
        <f>Raw_Data!X1068</f>
        <v>1101252</v>
      </c>
      <c r="Y1068" s="15">
        <f>Raw_Data!Y1068</f>
        <v>258321</v>
      </c>
      <c r="Z1068" s="15">
        <f>Raw_Data!Z1068</f>
        <v>4699</v>
      </c>
      <c r="AA1068" s="15">
        <f>Raw_Data!AA1068</f>
        <v>3.6880000000000002</v>
      </c>
      <c r="AB1068" s="15">
        <f>Raw_Data!AB1068</f>
        <v>53.5</v>
      </c>
      <c r="AC1068" s="19" t="str">
        <f>IF(Raw_Data!G1068="","Yes","No")</f>
        <v>No</v>
      </c>
      <c r="AD1068" s="19" t="str">
        <f>IF(Raw_Data!L1068="","Yes","No")</f>
        <v>No</v>
      </c>
      <c r="AE1068" s="19" t="str">
        <f>IF(Raw_Data!T1068="","Imputed",IF(Raw_Data!T1068&gt;INDEX(Cleaning_Reference!$F$6:$F$13,MATCH(D1068,Cleaning_Reference!$A$6:$A$13,0)),"Capped","Original"))</f>
        <v>Original</v>
      </c>
      <c r="AF1068" s="21">
        <f t="shared" si="16"/>
        <v>17.329999999999998</v>
      </c>
    </row>
    <row r="1069" spans="1:32" ht="15" customHeight="1" x14ac:dyDescent="0.3">
      <c r="A1069" s="20" t="str">
        <f>Raw_Data!A1069</f>
        <v>SF11068</v>
      </c>
      <c r="B1069" s="15" t="str">
        <f>Raw_Data!B1069</f>
        <v>Tamil Nadu</v>
      </c>
      <c r="C1069" s="15" t="str">
        <f>Raw_Data!C1069</f>
        <v>Rajkot</v>
      </c>
      <c r="D1069" s="15" t="str">
        <f>Raw_Data!D1069</f>
        <v>Sugarcane</v>
      </c>
      <c r="E1069" s="15" t="str">
        <f>Raw_Data!E1069</f>
        <v>Rabi</v>
      </c>
      <c r="F1069" s="15">
        <f>Raw_Data!F1069</f>
        <v>6.52</v>
      </c>
      <c r="G1069" s="18">
        <f>IF(Raw_Data!G1069="",ROUND(AVERAGEIFS(Raw_Data!$G$2:$G$4001,Raw_Data!$E$2:$E$4001,E1069),1),Raw_Data!G1069)</f>
        <v>348.9</v>
      </c>
      <c r="H1069" s="15">
        <f>Raw_Data!H1069</f>
        <v>21.9</v>
      </c>
      <c r="I1069" s="15">
        <f>Raw_Data!I1069</f>
        <v>42.8</v>
      </c>
      <c r="J1069" s="15">
        <f>Raw_Data!J1069</f>
        <v>6.4</v>
      </c>
      <c r="K1069" s="15">
        <f>Raw_Data!K1069</f>
        <v>7.12</v>
      </c>
      <c r="L1069" s="18">
        <f>IF(Raw_Data!L1069="",ROUND(AVERAGEIFS(Raw_Data!$L$2:$L$4001,Raw_Data!$E$2:$E$4001,E1069),1),Raw_Data!L1069)</f>
        <v>23.4</v>
      </c>
      <c r="M1069" s="15">
        <f>Raw_Data!M1069</f>
        <v>159.30000000000001</v>
      </c>
      <c r="N1069" s="15">
        <f>Raw_Data!N1069</f>
        <v>107.3</v>
      </c>
      <c r="O1069" s="15">
        <f>Raw_Data!O1069</f>
        <v>108.7</v>
      </c>
      <c r="P1069" s="15" t="str">
        <f>Raw_Data!P1069</f>
        <v>Rainfed</v>
      </c>
      <c r="Q1069" s="15">
        <f>Raw_Data!Q1069</f>
        <v>229.3</v>
      </c>
      <c r="R1069" s="15">
        <f>Raw_Data!R1069</f>
        <v>9.34</v>
      </c>
      <c r="S1069" s="15">
        <f>Raw_Data!S1069</f>
        <v>0.74</v>
      </c>
      <c r="T1069" s="18">
        <f>IF(Raw_Data!T1069="",ROUND(AVERAGEIFS(Raw_Data!$T$2:$T$4001,Raw_Data!$E$2:$E$4001,E1069,Raw_Data!$D$2:$D$4001,D1069),2),IF(Raw_Data!T1069&gt;INDEX(Cleaning_Reference!$F$6:$F$13,MATCH(D1069,Cleaning_Reference!$A$6:$A$13,0)),INDEX(Cleaning_Reference!$F$6:$F$13,MATCH(D1069,Cleaning_Reference!$A$6:$A$13,0)),Raw_Data!T1069))</f>
        <v>45.48</v>
      </c>
      <c r="U1069" s="15">
        <f>Raw_Data!U1069</f>
        <v>296.52999999999997</v>
      </c>
      <c r="V1069" s="15">
        <f>Raw_Data!V1069</f>
        <v>2916</v>
      </c>
      <c r="W1069" s="15">
        <f>Raw_Data!W1069</f>
        <v>490823</v>
      </c>
      <c r="X1069" s="15">
        <f>Raw_Data!X1069</f>
        <v>864681</v>
      </c>
      <c r="Y1069" s="15">
        <f>Raw_Data!Y1069</f>
        <v>373858</v>
      </c>
      <c r="Z1069" s="15">
        <f>Raw_Data!Z1069</f>
        <v>6558</v>
      </c>
      <c r="AA1069" s="15">
        <f>Raw_Data!AA1069</f>
        <v>45.216999999999999</v>
      </c>
      <c r="AB1069" s="15">
        <f>Raw_Data!AB1069</f>
        <v>24.9</v>
      </c>
      <c r="AC1069" s="19" t="str">
        <f>IF(Raw_Data!G1069="","Yes","No")</f>
        <v>No</v>
      </c>
      <c r="AD1069" s="19" t="str">
        <f>IF(Raw_Data!L1069="","Yes","No")</f>
        <v>No</v>
      </c>
      <c r="AE1069" s="19" t="str">
        <f>IF(Raw_Data!T1069="","Imputed",IF(Raw_Data!T1069&gt;INDEX(Cleaning_Reference!$F$6:$F$13,MATCH(D1069,Cleaning_Reference!$A$6:$A$13,0)),"Capped","Original"))</f>
        <v>Original</v>
      </c>
      <c r="AF1069" s="21">
        <f t="shared" si="16"/>
        <v>296.52999999999997</v>
      </c>
    </row>
    <row r="1070" spans="1:32" ht="15" customHeight="1" x14ac:dyDescent="0.3">
      <c r="A1070" s="20" t="str">
        <f>Raw_Data!A1070</f>
        <v>SF11069</v>
      </c>
      <c r="B1070" s="15" t="str">
        <f>Raw_Data!B1070</f>
        <v>Madhya Pradesh</v>
      </c>
      <c r="C1070" s="15" t="str">
        <f>Raw_Data!C1070</f>
        <v>Warangal</v>
      </c>
      <c r="D1070" s="15" t="str">
        <f>Raw_Data!D1070</f>
        <v>Sugarcane</v>
      </c>
      <c r="E1070" s="15" t="str">
        <f>Raw_Data!E1070</f>
        <v>Kharif</v>
      </c>
      <c r="F1070" s="15">
        <f>Raw_Data!F1070</f>
        <v>7.42</v>
      </c>
      <c r="G1070" s="18">
        <f>IF(Raw_Data!G1070="",ROUND(AVERAGEIFS(Raw_Data!$G$2:$G$4001,Raw_Data!$E$2:$E$4001,E1070),1),Raw_Data!G1070)</f>
        <v>583.1</v>
      </c>
      <c r="H1070" s="15">
        <f>Raw_Data!H1070</f>
        <v>24.4</v>
      </c>
      <c r="I1070" s="15">
        <f>Raw_Data!I1070</f>
        <v>83.4</v>
      </c>
      <c r="J1070" s="15">
        <f>Raw_Data!J1070</f>
        <v>5.7</v>
      </c>
      <c r="K1070" s="15">
        <f>Raw_Data!K1070</f>
        <v>6.27</v>
      </c>
      <c r="L1070" s="18">
        <f>IF(Raw_Data!L1070="",ROUND(AVERAGEIFS(Raw_Data!$L$2:$L$4001,Raw_Data!$E$2:$E$4001,E1070),1),Raw_Data!L1070)</f>
        <v>23.9</v>
      </c>
      <c r="M1070" s="15">
        <f>Raw_Data!M1070</f>
        <v>62.6</v>
      </c>
      <c r="N1070" s="15">
        <f>Raw_Data!N1070</f>
        <v>41.5</v>
      </c>
      <c r="O1070" s="15">
        <f>Raw_Data!O1070</f>
        <v>99.4</v>
      </c>
      <c r="P1070" s="15" t="str">
        <f>Raw_Data!P1070</f>
        <v>Flood</v>
      </c>
      <c r="Q1070" s="15">
        <f>Raw_Data!Q1070</f>
        <v>99.8</v>
      </c>
      <c r="R1070" s="15">
        <f>Raw_Data!R1070</f>
        <v>6.32</v>
      </c>
      <c r="S1070" s="15">
        <f>Raw_Data!S1070</f>
        <v>0.87</v>
      </c>
      <c r="T1070" s="18">
        <f>IF(Raw_Data!T1070="",ROUND(AVERAGEIFS(Raw_Data!$T$2:$T$4001,Raw_Data!$E$2:$E$4001,E1070,Raw_Data!$D$2:$D$4001,D1070),2),IF(Raw_Data!T1070&gt;INDEX(Cleaning_Reference!$F$6:$F$13,MATCH(D1070,Cleaning_Reference!$A$6:$A$13,0)),INDEX(Cleaning_Reference!$F$6:$F$13,MATCH(D1070,Cleaning_Reference!$A$6:$A$13,0)),Raw_Data!T1070))</f>
        <v>56.47</v>
      </c>
      <c r="U1070" s="15">
        <f>Raw_Data!U1070</f>
        <v>419.01</v>
      </c>
      <c r="V1070" s="15">
        <f>Raw_Data!V1070</f>
        <v>3397</v>
      </c>
      <c r="W1070" s="15">
        <f>Raw_Data!W1070</f>
        <v>456928</v>
      </c>
      <c r="X1070" s="15">
        <f>Raw_Data!X1070</f>
        <v>1423377</v>
      </c>
      <c r="Y1070" s="15">
        <f>Raw_Data!Y1070</f>
        <v>966449</v>
      </c>
      <c r="Z1070" s="15">
        <f>Raw_Data!Z1070</f>
        <v>14010</v>
      </c>
      <c r="AA1070" s="15">
        <f>Raw_Data!AA1070</f>
        <v>29.908000000000001</v>
      </c>
      <c r="AB1070" s="15">
        <f>Raw_Data!AB1070</f>
        <v>49.7</v>
      </c>
      <c r="AC1070" s="19" t="str">
        <f>IF(Raw_Data!G1070="","Yes","No")</f>
        <v>No</v>
      </c>
      <c r="AD1070" s="19" t="str">
        <f>IF(Raw_Data!L1070="","Yes","No")</f>
        <v>No</v>
      </c>
      <c r="AE1070" s="19" t="str">
        <f>IF(Raw_Data!T1070="","Imputed",IF(Raw_Data!T1070&gt;INDEX(Cleaning_Reference!$F$6:$F$13,MATCH(D1070,Cleaning_Reference!$A$6:$A$13,0)),"Capped","Original"))</f>
        <v>Original</v>
      </c>
      <c r="AF1070" s="21">
        <f t="shared" si="16"/>
        <v>419.01</v>
      </c>
    </row>
    <row r="1071" spans="1:32" ht="15" customHeight="1" x14ac:dyDescent="0.3">
      <c r="A1071" s="20" t="str">
        <f>Raw_Data!A1071</f>
        <v>SF11070</v>
      </c>
      <c r="B1071" s="15" t="str">
        <f>Raw_Data!B1071</f>
        <v>Tamil Nadu</v>
      </c>
      <c r="C1071" s="15" t="str">
        <f>Raw_Data!C1071</f>
        <v>Raichur</v>
      </c>
      <c r="D1071" s="15" t="str">
        <f>Raw_Data!D1071</f>
        <v>Pulses</v>
      </c>
      <c r="E1071" s="15" t="str">
        <f>Raw_Data!E1071</f>
        <v>Rabi</v>
      </c>
      <c r="F1071" s="15">
        <f>Raw_Data!F1071</f>
        <v>3.9</v>
      </c>
      <c r="G1071" s="18">
        <f>IF(Raw_Data!G1071="",ROUND(AVERAGEIFS(Raw_Data!$G$2:$G$4001,Raw_Data!$E$2:$E$4001,E1071),1),Raw_Data!G1071)</f>
        <v>380.5</v>
      </c>
      <c r="H1071" s="15">
        <f>Raw_Data!H1071</f>
        <v>27.7</v>
      </c>
      <c r="I1071" s="15">
        <f>Raw_Data!I1071</f>
        <v>80</v>
      </c>
      <c r="J1071" s="15">
        <f>Raw_Data!J1071</f>
        <v>9.5</v>
      </c>
      <c r="K1071" s="15">
        <f>Raw_Data!K1071</f>
        <v>5.98</v>
      </c>
      <c r="L1071" s="18">
        <f>IF(Raw_Data!L1071="",ROUND(AVERAGEIFS(Raw_Data!$L$2:$L$4001,Raw_Data!$E$2:$E$4001,E1071),1),Raw_Data!L1071)</f>
        <v>22.5</v>
      </c>
      <c r="M1071" s="15">
        <f>Raw_Data!M1071</f>
        <v>88</v>
      </c>
      <c r="N1071" s="15">
        <f>Raw_Data!N1071</f>
        <v>25.1</v>
      </c>
      <c r="O1071" s="15">
        <f>Raw_Data!O1071</f>
        <v>74.5</v>
      </c>
      <c r="P1071" s="15" t="str">
        <f>Raw_Data!P1071</f>
        <v>Sprinkler</v>
      </c>
      <c r="Q1071" s="15">
        <f>Raw_Data!Q1071</f>
        <v>182.3</v>
      </c>
      <c r="R1071" s="15">
        <f>Raw_Data!R1071</f>
        <v>3.43</v>
      </c>
      <c r="S1071" s="15">
        <f>Raw_Data!S1071</f>
        <v>0.88</v>
      </c>
      <c r="T1071" s="18">
        <f>IF(Raw_Data!T1071="",ROUND(AVERAGEIFS(Raw_Data!$T$2:$T$4001,Raw_Data!$E$2:$E$4001,E1071,Raw_Data!$D$2:$D$4001,D1071),2),IF(Raw_Data!T1071&gt;INDEX(Cleaning_Reference!$F$6:$F$13,MATCH(D1071,Cleaning_Reference!$A$6:$A$13,0)),INDEX(Cleaning_Reference!$F$6:$F$13,MATCH(D1071,Cleaning_Reference!$A$6:$A$13,0)),Raw_Data!T1071))</f>
        <v>0.59</v>
      </c>
      <c r="U1071" s="15">
        <f>Raw_Data!U1071</f>
        <v>2.2999999999999998</v>
      </c>
      <c r="V1071" s="15">
        <f>Raw_Data!V1071</f>
        <v>65729</v>
      </c>
      <c r="W1071" s="15">
        <f>Raw_Data!W1071</f>
        <v>279401</v>
      </c>
      <c r="X1071" s="15">
        <f>Raw_Data!X1071</f>
        <v>151177</v>
      </c>
      <c r="Y1071" s="15">
        <f>Raw_Data!Y1071</f>
        <v>-128224</v>
      </c>
      <c r="Z1071" s="15">
        <f>Raw_Data!Z1071</f>
        <v>1332</v>
      </c>
      <c r="AA1071" s="15">
        <f>Raw_Data!AA1071</f>
        <v>1.7270000000000001</v>
      </c>
      <c r="AB1071" s="15">
        <f>Raw_Data!AB1071</f>
        <v>57.1</v>
      </c>
      <c r="AC1071" s="19" t="str">
        <f>IF(Raw_Data!G1071="","Yes","No")</f>
        <v>No</v>
      </c>
      <c r="AD1071" s="19" t="str">
        <f>IF(Raw_Data!L1071="","Yes","No")</f>
        <v>No</v>
      </c>
      <c r="AE1071" s="19" t="str">
        <f>IF(Raw_Data!T1071="","Imputed",IF(Raw_Data!T1071&gt;INDEX(Cleaning_Reference!$F$6:$F$13,MATCH(D1071,Cleaning_Reference!$A$6:$A$13,0)),"Capped","Original"))</f>
        <v>Original</v>
      </c>
      <c r="AF1071" s="21">
        <f t="shared" si="16"/>
        <v>2.2999999999999998</v>
      </c>
    </row>
    <row r="1072" spans="1:32" ht="15" customHeight="1" x14ac:dyDescent="0.3">
      <c r="A1072" s="20" t="str">
        <f>Raw_Data!A1072</f>
        <v>SF11071</v>
      </c>
      <c r="B1072" s="15" t="str">
        <f>Raw_Data!B1072</f>
        <v>Tamil Nadu</v>
      </c>
      <c r="C1072" s="15" t="str">
        <f>Raw_Data!C1072</f>
        <v>Nalgonda</v>
      </c>
      <c r="D1072" s="15" t="str">
        <f>Raw_Data!D1072</f>
        <v>Pulses</v>
      </c>
      <c r="E1072" s="15" t="str">
        <f>Raw_Data!E1072</f>
        <v>Kharif</v>
      </c>
      <c r="F1072" s="15">
        <f>Raw_Data!F1072</f>
        <v>1.34</v>
      </c>
      <c r="G1072" s="18">
        <f>IF(Raw_Data!G1072="",ROUND(AVERAGEIFS(Raw_Data!$G$2:$G$4001,Raw_Data!$E$2:$E$4001,E1072),1),Raw_Data!G1072)</f>
        <v>1097.5999999999999</v>
      </c>
      <c r="H1072" s="15">
        <f>Raw_Data!H1072</f>
        <v>29.5</v>
      </c>
      <c r="I1072" s="15">
        <f>Raw_Data!I1072</f>
        <v>62.6</v>
      </c>
      <c r="J1072" s="15">
        <f>Raw_Data!J1072</f>
        <v>6.8</v>
      </c>
      <c r="K1072" s="15">
        <f>Raw_Data!K1072</f>
        <v>6.36</v>
      </c>
      <c r="L1072" s="18">
        <f>IF(Raw_Data!L1072="",ROUND(AVERAGEIFS(Raw_Data!$L$2:$L$4001,Raw_Data!$E$2:$E$4001,E1072),1),Raw_Data!L1072)</f>
        <v>39.6</v>
      </c>
      <c r="M1072" s="15">
        <f>Raw_Data!M1072</f>
        <v>183.8</v>
      </c>
      <c r="N1072" s="15">
        <f>Raw_Data!N1072</f>
        <v>46.1</v>
      </c>
      <c r="O1072" s="15">
        <f>Raw_Data!O1072</f>
        <v>91.2</v>
      </c>
      <c r="P1072" s="15" t="str">
        <f>Raw_Data!P1072</f>
        <v>Sprinkler</v>
      </c>
      <c r="Q1072" s="15">
        <f>Raw_Data!Q1072</f>
        <v>114</v>
      </c>
      <c r="R1072" s="15">
        <f>Raw_Data!R1072</f>
        <v>1.52</v>
      </c>
      <c r="S1072" s="15">
        <f>Raw_Data!S1072</f>
        <v>0.99</v>
      </c>
      <c r="T1072" s="18">
        <f>IF(Raw_Data!T1072="",ROUND(AVERAGEIFS(Raw_Data!$T$2:$T$4001,Raw_Data!$E$2:$E$4001,E1072,Raw_Data!$D$2:$D$4001,D1072),2),IF(Raw_Data!T1072&gt;INDEX(Cleaning_Reference!$F$6:$F$13,MATCH(D1072,Cleaning_Reference!$A$6:$A$13,0)),INDEX(Cleaning_Reference!$F$6:$F$13,MATCH(D1072,Cleaning_Reference!$A$6:$A$13,0)),Raw_Data!T1072))</f>
        <v>1.33</v>
      </c>
      <c r="U1072" s="15">
        <f>Raw_Data!U1072</f>
        <v>1.78</v>
      </c>
      <c r="V1072" s="15">
        <f>Raw_Data!V1072</f>
        <v>68587</v>
      </c>
      <c r="W1072" s="15">
        <f>Raw_Data!W1072</f>
        <v>82226</v>
      </c>
      <c r="X1072" s="15">
        <f>Raw_Data!X1072</f>
        <v>122085</v>
      </c>
      <c r="Y1072" s="15">
        <f>Raw_Data!Y1072</f>
        <v>39859</v>
      </c>
      <c r="Z1072" s="15">
        <f>Raw_Data!Z1072</f>
        <v>539</v>
      </c>
      <c r="AA1072" s="15">
        <f>Raw_Data!AA1072</f>
        <v>3.302</v>
      </c>
      <c r="AB1072" s="15">
        <f>Raw_Data!AB1072</f>
        <v>68.8</v>
      </c>
      <c r="AC1072" s="19" t="str">
        <f>IF(Raw_Data!G1072="","Yes","No")</f>
        <v>No</v>
      </c>
      <c r="AD1072" s="19" t="str">
        <f>IF(Raw_Data!L1072="","Yes","No")</f>
        <v>No</v>
      </c>
      <c r="AE1072" s="19" t="str">
        <f>IF(Raw_Data!T1072="","Imputed",IF(Raw_Data!T1072&gt;INDEX(Cleaning_Reference!$F$6:$F$13,MATCH(D1072,Cleaning_Reference!$A$6:$A$13,0)),"Capped","Original"))</f>
        <v>Original</v>
      </c>
      <c r="AF1072" s="21">
        <f t="shared" si="16"/>
        <v>1.78</v>
      </c>
    </row>
    <row r="1073" spans="1:32" ht="15" customHeight="1" x14ac:dyDescent="0.3">
      <c r="A1073" s="20" t="str">
        <f>Raw_Data!A1073</f>
        <v>SF11072</v>
      </c>
      <c r="B1073" s="15" t="str">
        <f>Raw_Data!B1073</f>
        <v>Gujarat</v>
      </c>
      <c r="C1073" s="15" t="str">
        <f>Raw_Data!C1073</f>
        <v>Guntur</v>
      </c>
      <c r="D1073" s="15" t="str">
        <f>Raw_Data!D1073</f>
        <v>Chilli</v>
      </c>
      <c r="E1073" s="15" t="str">
        <f>Raw_Data!E1073</f>
        <v>Rabi</v>
      </c>
      <c r="F1073" s="15">
        <f>Raw_Data!F1073</f>
        <v>8.8699999999999992</v>
      </c>
      <c r="G1073" s="18">
        <f>IF(Raw_Data!G1073="",ROUND(AVERAGEIFS(Raw_Data!$G$2:$G$4001,Raw_Data!$E$2:$E$4001,E1073),1),Raw_Data!G1073)</f>
        <v>83.9</v>
      </c>
      <c r="H1073" s="15">
        <f>Raw_Data!H1073</f>
        <v>26.8</v>
      </c>
      <c r="I1073" s="15">
        <f>Raw_Data!I1073</f>
        <v>34</v>
      </c>
      <c r="J1073" s="15">
        <f>Raw_Data!J1073</f>
        <v>7.9</v>
      </c>
      <c r="K1073" s="15">
        <f>Raw_Data!K1073</f>
        <v>6.85</v>
      </c>
      <c r="L1073" s="18">
        <f>IF(Raw_Data!L1073="",ROUND(AVERAGEIFS(Raw_Data!$L$2:$L$4001,Raw_Data!$E$2:$E$4001,E1073),1),Raw_Data!L1073)</f>
        <v>25.4</v>
      </c>
      <c r="M1073" s="15">
        <f>Raw_Data!M1073</f>
        <v>133.6</v>
      </c>
      <c r="N1073" s="15">
        <f>Raw_Data!N1073</f>
        <v>50.3</v>
      </c>
      <c r="O1073" s="15">
        <f>Raw_Data!O1073</f>
        <v>158</v>
      </c>
      <c r="P1073" s="15" t="str">
        <f>Raw_Data!P1073</f>
        <v>Drip</v>
      </c>
      <c r="Q1073" s="15">
        <f>Raw_Data!Q1073</f>
        <v>292.2</v>
      </c>
      <c r="R1073" s="15">
        <f>Raw_Data!R1073</f>
        <v>6.61</v>
      </c>
      <c r="S1073" s="15">
        <f>Raw_Data!S1073</f>
        <v>0.76</v>
      </c>
      <c r="T1073" s="18">
        <f>IF(Raw_Data!T1073="",ROUND(AVERAGEIFS(Raw_Data!$T$2:$T$4001,Raw_Data!$E$2:$E$4001,E1073,Raw_Data!$D$2:$D$4001,D1073),2),IF(Raw_Data!T1073&gt;INDEX(Cleaning_Reference!$F$6:$F$13,MATCH(D1073,Cleaning_Reference!$A$6:$A$13,0)),INDEX(Cleaning_Reference!$F$6:$F$13,MATCH(D1073,Cleaning_Reference!$A$6:$A$13,0)),Raw_Data!T1073))</f>
        <v>2.4300000000000002</v>
      </c>
      <c r="U1073" s="15">
        <f>Raw_Data!U1073</f>
        <v>21.55</v>
      </c>
      <c r="V1073" s="15">
        <f>Raw_Data!V1073</f>
        <v>121953</v>
      </c>
      <c r="W1073" s="15">
        <f>Raw_Data!W1073</f>
        <v>615755</v>
      </c>
      <c r="X1073" s="15">
        <f>Raw_Data!X1073</f>
        <v>2628087</v>
      </c>
      <c r="Y1073" s="15">
        <f>Raw_Data!Y1073</f>
        <v>2012332</v>
      </c>
      <c r="Z1073" s="15">
        <f>Raw_Data!Z1073</f>
        <v>4804</v>
      </c>
      <c r="AA1073" s="15">
        <f>Raw_Data!AA1073</f>
        <v>4.4859999999999998</v>
      </c>
      <c r="AB1073" s="15">
        <f>Raw_Data!AB1073</f>
        <v>20.9</v>
      </c>
      <c r="AC1073" s="19" t="str">
        <f>IF(Raw_Data!G1073="","Yes","No")</f>
        <v>No</v>
      </c>
      <c r="AD1073" s="19" t="str">
        <f>IF(Raw_Data!L1073="","Yes","No")</f>
        <v>No</v>
      </c>
      <c r="AE1073" s="19" t="str">
        <f>IF(Raw_Data!T1073="","Imputed",IF(Raw_Data!T1073&gt;INDEX(Cleaning_Reference!$F$6:$F$13,MATCH(D1073,Cleaning_Reference!$A$6:$A$13,0)),"Capped","Original"))</f>
        <v>Original</v>
      </c>
      <c r="AF1073" s="21">
        <f t="shared" si="16"/>
        <v>21.55</v>
      </c>
    </row>
    <row r="1074" spans="1:32" ht="15" customHeight="1" x14ac:dyDescent="0.3">
      <c r="A1074" s="20" t="str">
        <f>Raw_Data!A1074</f>
        <v>SF11073</v>
      </c>
      <c r="B1074" s="15" t="str">
        <f>Raw_Data!B1074</f>
        <v>Punjab</v>
      </c>
      <c r="C1074" s="15" t="str">
        <f>Raw_Data!C1074</f>
        <v>Nashik</v>
      </c>
      <c r="D1074" s="15" t="str">
        <f>Raw_Data!D1074</f>
        <v>Maize</v>
      </c>
      <c r="E1074" s="15" t="str">
        <f>Raw_Data!E1074</f>
        <v>Rabi</v>
      </c>
      <c r="F1074" s="15">
        <f>Raw_Data!F1074</f>
        <v>11.28</v>
      </c>
      <c r="G1074" s="18">
        <f>IF(Raw_Data!G1074="",ROUND(AVERAGEIFS(Raw_Data!$G$2:$G$4001,Raw_Data!$E$2:$E$4001,E1074),1),Raw_Data!G1074)</f>
        <v>266.39999999999998</v>
      </c>
      <c r="H1074" s="15">
        <f>Raw_Data!H1074</f>
        <v>24.5</v>
      </c>
      <c r="I1074" s="15">
        <f>Raw_Data!I1074</f>
        <v>52.3</v>
      </c>
      <c r="J1074" s="15">
        <f>Raw_Data!J1074</f>
        <v>6.3</v>
      </c>
      <c r="K1074" s="15">
        <f>Raw_Data!K1074</f>
        <v>7.91</v>
      </c>
      <c r="L1074" s="18">
        <f>IF(Raw_Data!L1074="",ROUND(AVERAGEIFS(Raw_Data!$L$2:$L$4001,Raw_Data!$E$2:$E$4001,E1074),1),Raw_Data!L1074)</f>
        <v>19.100000000000001</v>
      </c>
      <c r="M1074" s="15">
        <f>Raw_Data!M1074</f>
        <v>130.6</v>
      </c>
      <c r="N1074" s="15">
        <f>Raw_Data!N1074</f>
        <v>63.9</v>
      </c>
      <c r="O1074" s="15">
        <f>Raw_Data!O1074</f>
        <v>60.5</v>
      </c>
      <c r="P1074" s="15" t="str">
        <f>Raw_Data!P1074</f>
        <v>Rainfed</v>
      </c>
      <c r="Q1074" s="15">
        <f>Raw_Data!Q1074</f>
        <v>136.6</v>
      </c>
      <c r="R1074" s="15">
        <f>Raw_Data!R1074</f>
        <v>6.72</v>
      </c>
      <c r="S1074" s="15">
        <f>Raw_Data!S1074</f>
        <v>0.86</v>
      </c>
      <c r="T1074" s="18">
        <f>IF(Raw_Data!T1074="",ROUND(AVERAGEIFS(Raw_Data!$T$2:$T$4001,Raw_Data!$E$2:$E$4001,E1074,Raw_Data!$D$2:$D$4001,D1074),2),IF(Raw_Data!T1074&gt;INDEX(Cleaning_Reference!$F$6:$F$13,MATCH(D1074,Cleaning_Reference!$A$6:$A$13,0)),INDEX(Cleaning_Reference!$F$6:$F$13,MATCH(D1074,Cleaning_Reference!$A$6:$A$13,0)),Raw_Data!T1074))</f>
        <v>0.45</v>
      </c>
      <c r="U1074" s="15">
        <f>Raw_Data!U1074</f>
        <v>5.08</v>
      </c>
      <c r="V1074" s="15">
        <f>Raw_Data!V1074</f>
        <v>22474</v>
      </c>
      <c r="W1074" s="15">
        <f>Raw_Data!W1074</f>
        <v>777105</v>
      </c>
      <c r="X1074" s="15">
        <f>Raw_Data!X1074</f>
        <v>114168</v>
      </c>
      <c r="Y1074" s="15">
        <f>Raw_Data!Y1074</f>
        <v>-662937</v>
      </c>
      <c r="Z1074" s="15">
        <f>Raw_Data!Z1074</f>
        <v>3735</v>
      </c>
      <c r="AA1074" s="15">
        <f>Raw_Data!AA1074</f>
        <v>1.36</v>
      </c>
      <c r="AB1074" s="15">
        <f>Raw_Data!AB1074</f>
        <v>36.200000000000003</v>
      </c>
      <c r="AC1074" s="19" t="str">
        <f>IF(Raw_Data!G1074="","Yes","No")</f>
        <v>No</v>
      </c>
      <c r="AD1074" s="19" t="str">
        <f>IF(Raw_Data!L1074="","Yes","No")</f>
        <v>No</v>
      </c>
      <c r="AE1074" s="19" t="str">
        <f>IF(Raw_Data!T1074="","Imputed",IF(Raw_Data!T1074&gt;INDEX(Cleaning_Reference!$F$6:$F$13,MATCH(D1074,Cleaning_Reference!$A$6:$A$13,0)),"Capped","Original"))</f>
        <v>Original</v>
      </c>
      <c r="AF1074" s="21">
        <f t="shared" si="16"/>
        <v>5.08</v>
      </c>
    </row>
    <row r="1075" spans="1:32" ht="15" customHeight="1" x14ac:dyDescent="0.3">
      <c r="A1075" s="20" t="str">
        <f>Raw_Data!A1075</f>
        <v>SF11074</v>
      </c>
      <c r="B1075" s="15" t="str">
        <f>Raw_Data!B1075</f>
        <v>Punjab</v>
      </c>
      <c r="C1075" s="15" t="str">
        <f>Raw_Data!C1075</f>
        <v>Warangal</v>
      </c>
      <c r="D1075" s="15" t="str">
        <f>Raw_Data!D1075</f>
        <v>Cotton</v>
      </c>
      <c r="E1075" s="15" t="str">
        <f>Raw_Data!E1075</f>
        <v>Zaid</v>
      </c>
      <c r="F1075" s="15">
        <f>Raw_Data!F1075</f>
        <v>14.11</v>
      </c>
      <c r="G1075" s="18">
        <f>IF(Raw_Data!G1075="",ROUND(AVERAGEIFS(Raw_Data!$G$2:$G$4001,Raw_Data!$E$2:$E$4001,E1075),1),Raw_Data!G1075)</f>
        <v>142.69999999999999</v>
      </c>
      <c r="H1075" s="15">
        <f>Raw_Data!H1075</f>
        <v>31</v>
      </c>
      <c r="I1075" s="15">
        <f>Raw_Data!I1075</f>
        <v>48.7</v>
      </c>
      <c r="J1075" s="15">
        <f>Raw_Data!J1075</f>
        <v>8.9</v>
      </c>
      <c r="K1075" s="15">
        <f>Raw_Data!K1075</f>
        <v>6.22</v>
      </c>
      <c r="L1075" s="18">
        <f>IF(Raw_Data!L1075="",ROUND(AVERAGEIFS(Raw_Data!$L$2:$L$4001,Raw_Data!$E$2:$E$4001,E1075),1),Raw_Data!L1075)</f>
        <v>13.6</v>
      </c>
      <c r="M1075" s="15">
        <f>Raw_Data!M1075</f>
        <v>120.5</v>
      </c>
      <c r="N1075" s="15">
        <f>Raw_Data!N1075</f>
        <v>56.6</v>
      </c>
      <c r="O1075" s="15">
        <f>Raw_Data!O1075</f>
        <v>69.3</v>
      </c>
      <c r="P1075" s="15" t="str">
        <f>Raw_Data!P1075</f>
        <v>Flood</v>
      </c>
      <c r="Q1075" s="15">
        <f>Raw_Data!Q1075</f>
        <v>83.6</v>
      </c>
      <c r="R1075" s="15">
        <f>Raw_Data!R1075</f>
        <v>4.3600000000000003</v>
      </c>
      <c r="S1075" s="15">
        <f>Raw_Data!S1075</f>
        <v>0.87</v>
      </c>
      <c r="T1075" s="18">
        <f>IF(Raw_Data!T1075="",ROUND(AVERAGEIFS(Raw_Data!$T$2:$T$4001,Raw_Data!$E$2:$E$4001,E1075,Raw_Data!$D$2:$D$4001,D1075),2),IF(Raw_Data!T1075&gt;INDEX(Cleaning_Reference!$F$6:$F$13,MATCH(D1075,Cleaning_Reference!$A$6:$A$13,0)),INDEX(Cleaning_Reference!$F$6:$F$13,MATCH(D1075,Cleaning_Reference!$A$6:$A$13,0)),Raw_Data!T1075))</f>
        <v>0.85</v>
      </c>
      <c r="U1075" s="15">
        <f>Raw_Data!U1075</f>
        <v>11.99</v>
      </c>
      <c r="V1075" s="15">
        <f>Raw_Data!V1075</f>
        <v>63759</v>
      </c>
      <c r="W1075" s="15">
        <f>Raw_Data!W1075</f>
        <v>860188</v>
      </c>
      <c r="X1075" s="15">
        <f>Raw_Data!X1075</f>
        <v>764470</v>
      </c>
      <c r="Y1075" s="15">
        <f>Raw_Data!Y1075</f>
        <v>-95718</v>
      </c>
      <c r="Z1075" s="15">
        <f>Raw_Data!Z1075</f>
        <v>13111</v>
      </c>
      <c r="AA1075" s="15">
        <f>Raw_Data!AA1075</f>
        <v>0.91400000000000003</v>
      </c>
      <c r="AB1075" s="15">
        <f>Raw_Data!AB1075</f>
        <v>42.7</v>
      </c>
      <c r="AC1075" s="19" t="str">
        <f>IF(Raw_Data!G1075="","Yes","No")</f>
        <v>No</v>
      </c>
      <c r="AD1075" s="19" t="str">
        <f>IF(Raw_Data!L1075="","Yes","No")</f>
        <v>No</v>
      </c>
      <c r="AE1075" s="19" t="str">
        <f>IF(Raw_Data!T1075="","Imputed",IF(Raw_Data!T1075&gt;INDEX(Cleaning_Reference!$F$6:$F$13,MATCH(D1075,Cleaning_Reference!$A$6:$A$13,0)),"Capped","Original"))</f>
        <v>Original</v>
      </c>
      <c r="AF1075" s="21">
        <f t="shared" si="16"/>
        <v>11.99</v>
      </c>
    </row>
    <row r="1076" spans="1:32" ht="15" customHeight="1" x14ac:dyDescent="0.3">
      <c r="A1076" s="20" t="str">
        <f>Raw_Data!A1076</f>
        <v>SF11075</v>
      </c>
      <c r="B1076" s="15" t="str">
        <f>Raw_Data!B1076</f>
        <v>Telangana</v>
      </c>
      <c r="C1076" s="15" t="str">
        <f>Raw_Data!C1076</f>
        <v>Erode</v>
      </c>
      <c r="D1076" s="15" t="str">
        <f>Raw_Data!D1076</f>
        <v>Rice</v>
      </c>
      <c r="E1076" s="15" t="str">
        <f>Raw_Data!E1076</f>
        <v>Kharif</v>
      </c>
      <c r="F1076" s="15">
        <f>Raw_Data!F1076</f>
        <v>7.18</v>
      </c>
      <c r="G1076" s="18">
        <f>IF(Raw_Data!G1076="",ROUND(AVERAGEIFS(Raw_Data!$G$2:$G$4001,Raw_Data!$E$2:$E$4001,E1076),1),Raw_Data!G1076)</f>
        <v>854.2</v>
      </c>
      <c r="H1076" s="15">
        <f>Raw_Data!H1076</f>
        <v>25.9</v>
      </c>
      <c r="I1076" s="15">
        <f>Raw_Data!I1076</f>
        <v>88</v>
      </c>
      <c r="J1076" s="15">
        <f>Raw_Data!J1076</f>
        <v>6.4</v>
      </c>
      <c r="K1076" s="15">
        <f>Raw_Data!K1076</f>
        <v>6.67</v>
      </c>
      <c r="L1076" s="18">
        <f>IF(Raw_Data!L1076="",ROUND(AVERAGEIFS(Raw_Data!$L$2:$L$4001,Raw_Data!$E$2:$E$4001,E1076),1),Raw_Data!L1076)</f>
        <v>34.200000000000003</v>
      </c>
      <c r="M1076" s="15">
        <f>Raw_Data!M1076</f>
        <v>146.80000000000001</v>
      </c>
      <c r="N1076" s="15">
        <f>Raw_Data!N1076</f>
        <v>66.099999999999994</v>
      </c>
      <c r="O1076" s="15">
        <f>Raw_Data!O1076</f>
        <v>132.1</v>
      </c>
      <c r="P1076" s="15" t="str">
        <f>Raw_Data!P1076</f>
        <v>Sprinkler</v>
      </c>
      <c r="Q1076" s="15">
        <f>Raw_Data!Q1076</f>
        <v>194.4</v>
      </c>
      <c r="R1076" s="15">
        <f>Raw_Data!R1076</f>
        <v>7.21</v>
      </c>
      <c r="S1076" s="15">
        <f>Raw_Data!S1076</f>
        <v>0.86</v>
      </c>
      <c r="T1076" s="18">
        <f>IF(Raw_Data!T1076="",ROUND(AVERAGEIFS(Raw_Data!$T$2:$T$4001,Raw_Data!$E$2:$E$4001,E1076,Raw_Data!$D$2:$D$4001,D1076),2),IF(Raw_Data!T1076&gt;INDEX(Cleaning_Reference!$F$6:$F$13,MATCH(D1076,Cleaning_Reference!$A$6:$A$13,0)),INDEX(Cleaning_Reference!$F$6:$F$13,MATCH(D1076,Cleaning_Reference!$A$6:$A$13,0)),Raw_Data!T1076))</f>
        <v>4.9800000000000004</v>
      </c>
      <c r="U1076" s="15">
        <f>Raw_Data!U1076</f>
        <v>35.76</v>
      </c>
      <c r="V1076" s="15">
        <f>Raw_Data!V1076</f>
        <v>20009</v>
      </c>
      <c r="W1076" s="15">
        <f>Raw_Data!W1076</f>
        <v>512697</v>
      </c>
      <c r="X1076" s="15">
        <f>Raw_Data!X1076</f>
        <v>715522</v>
      </c>
      <c r="Y1076" s="15">
        <f>Raw_Data!Y1076</f>
        <v>202825</v>
      </c>
      <c r="Z1076" s="15">
        <f>Raw_Data!Z1076</f>
        <v>11654</v>
      </c>
      <c r="AA1076" s="15">
        <f>Raw_Data!AA1076</f>
        <v>3.0680000000000001</v>
      </c>
      <c r="AB1076" s="15">
        <f>Raw_Data!AB1076</f>
        <v>55.1</v>
      </c>
      <c r="AC1076" s="19" t="str">
        <f>IF(Raw_Data!G1076="","Yes","No")</f>
        <v>No</v>
      </c>
      <c r="AD1076" s="19" t="str">
        <f>IF(Raw_Data!L1076="","Yes","No")</f>
        <v>No</v>
      </c>
      <c r="AE1076" s="19" t="str">
        <f>IF(Raw_Data!T1076="","Imputed",IF(Raw_Data!T1076&gt;INDEX(Cleaning_Reference!$F$6:$F$13,MATCH(D1076,Cleaning_Reference!$A$6:$A$13,0)),"Capped","Original"))</f>
        <v>Original</v>
      </c>
      <c r="AF1076" s="21">
        <f t="shared" si="16"/>
        <v>35.76</v>
      </c>
    </row>
    <row r="1077" spans="1:32" ht="15" customHeight="1" x14ac:dyDescent="0.3">
      <c r="A1077" s="20" t="str">
        <f>Raw_Data!A1077</f>
        <v>SF11076</v>
      </c>
      <c r="B1077" s="15" t="str">
        <f>Raw_Data!B1077</f>
        <v>Andhra Pradesh</v>
      </c>
      <c r="C1077" s="15" t="str">
        <f>Raw_Data!C1077</f>
        <v>Warangal</v>
      </c>
      <c r="D1077" s="15" t="str">
        <f>Raw_Data!D1077</f>
        <v>Sugarcane</v>
      </c>
      <c r="E1077" s="15" t="str">
        <f>Raw_Data!E1077</f>
        <v>Kharif</v>
      </c>
      <c r="F1077" s="15">
        <f>Raw_Data!F1077</f>
        <v>6.11</v>
      </c>
      <c r="G1077" s="18">
        <f>IF(Raw_Data!G1077="",ROUND(AVERAGEIFS(Raw_Data!$G$2:$G$4001,Raw_Data!$E$2:$E$4001,E1077),1),Raw_Data!G1077)</f>
        <v>780.2</v>
      </c>
      <c r="H1077" s="15">
        <f>Raw_Data!H1077</f>
        <v>29.9</v>
      </c>
      <c r="I1077" s="15">
        <f>Raw_Data!I1077</f>
        <v>77.2</v>
      </c>
      <c r="J1077" s="15">
        <f>Raw_Data!J1077</f>
        <v>6.1</v>
      </c>
      <c r="K1077" s="15">
        <f>Raw_Data!K1077</f>
        <v>6.91</v>
      </c>
      <c r="L1077" s="18">
        <f>IF(Raw_Data!L1077="",ROUND(AVERAGEIFS(Raw_Data!$L$2:$L$4001,Raw_Data!$E$2:$E$4001,E1077),1),Raw_Data!L1077)</f>
        <v>22.1</v>
      </c>
      <c r="M1077" s="15">
        <f>Raw_Data!M1077</f>
        <v>109.5</v>
      </c>
      <c r="N1077" s="15">
        <f>Raw_Data!N1077</f>
        <v>69.900000000000006</v>
      </c>
      <c r="O1077" s="15">
        <f>Raw_Data!O1077</f>
        <v>66.900000000000006</v>
      </c>
      <c r="P1077" s="15" t="str">
        <f>Raw_Data!P1077</f>
        <v>Rainfed</v>
      </c>
      <c r="Q1077" s="15">
        <f>Raw_Data!Q1077</f>
        <v>122.5</v>
      </c>
      <c r="R1077" s="15">
        <f>Raw_Data!R1077</f>
        <v>8.48</v>
      </c>
      <c r="S1077" s="15">
        <f>Raw_Data!S1077</f>
        <v>0.79</v>
      </c>
      <c r="T1077" s="18">
        <f>IF(Raw_Data!T1077="",ROUND(AVERAGEIFS(Raw_Data!$T$2:$T$4001,Raw_Data!$E$2:$E$4001,E1077,Raw_Data!$D$2:$D$4001,D1077),2),IF(Raw_Data!T1077&gt;INDEX(Cleaning_Reference!$F$6:$F$13,MATCH(D1077,Cleaning_Reference!$A$6:$A$13,0)),INDEX(Cleaning_Reference!$F$6:$F$13,MATCH(D1077,Cleaning_Reference!$A$6:$A$13,0)),Raw_Data!T1077))</f>
        <v>69.39</v>
      </c>
      <c r="U1077" s="15">
        <f>Raw_Data!U1077</f>
        <v>423.97</v>
      </c>
      <c r="V1077" s="15">
        <f>Raw_Data!V1077</f>
        <v>3211</v>
      </c>
      <c r="W1077" s="15">
        <f>Raw_Data!W1077</f>
        <v>420473</v>
      </c>
      <c r="X1077" s="15">
        <f>Raw_Data!X1077</f>
        <v>1361368</v>
      </c>
      <c r="Y1077" s="15">
        <f>Raw_Data!Y1077</f>
        <v>940895</v>
      </c>
      <c r="Z1077" s="15">
        <f>Raw_Data!Z1077</f>
        <v>7437</v>
      </c>
      <c r="AA1077" s="15">
        <f>Raw_Data!AA1077</f>
        <v>57.008000000000003</v>
      </c>
      <c r="AB1077" s="15">
        <f>Raw_Data!AB1077</f>
        <v>56.8</v>
      </c>
      <c r="AC1077" s="19" t="str">
        <f>IF(Raw_Data!G1077="","Yes","No")</f>
        <v>No</v>
      </c>
      <c r="AD1077" s="19" t="str">
        <f>IF(Raw_Data!L1077="","Yes","No")</f>
        <v>No</v>
      </c>
      <c r="AE1077" s="19" t="str">
        <f>IF(Raw_Data!T1077="","Imputed",IF(Raw_Data!T1077&gt;INDEX(Cleaning_Reference!$F$6:$F$13,MATCH(D1077,Cleaning_Reference!$A$6:$A$13,0)),"Capped","Original"))</f>
        <v>Original</v>
      </c>
      <c r="AF1077" s="21">
        <f t="shared" si="16"/>
        <v>423.97</v>
      </c>
    </row>
    <row r="1078" spans="1:32" ht="15" customHeight="1" x14ac:dyDescent="0.3">
      <c r="A1078" s="20" t="str">
        <f>Raw_Data!A1078</f>
        <v>SF11077</v>
      </c>
      <c r="B1078" s="15" t="str">
        <f>Raw_Data!B1078</f>
        <v>Gujarat</v>
      </c>
      <c r="C1078" s="15" t="str">
        <f>Raw_Data!C1078</f>
        <v>Erode</v>
      </c>
      <c r="D1078" s="15" t="str">
        <f>Raw_Data!D1078</f>
        <v>Cotton</v>
      </c>
      <c r="E1078" s="15" t="str">
        <f>Raw_Data!E1078</f>
        <v>Kharif</v>
      </c>
      <c r="F1078" s="15">
        <f>Raw_Data!F1078</f>
        <v>6.09</v>
      </c>
      <c r="G1078" s="18">
        <f>IF(Raw_Data!G1078="",ROUND(AVERAGEIFS(Raw_Data!$G$2:$G$4001,Raw_Data!$E$2:$E$4001,E1078),1),Raw_Data!G1078)</f>
        <v>1209.9000000000001</v>
      </c>
      <c r="H1078" s="15">
        <f>Raw_Data!H1078</f>
        <v>29.2</v>
      </c>
      <c r="I1078" s="15">
        <f>Raw_Data!I1078</f>
        <v>68.5</v>
      </c>
      <c r="J1078" s="15">
        <f>Raw_Data!J1078</f>
        <v>5.7</v>
      </c>
      <c r="K1078" s="15">
        <f>Raw_Data!K1078</f>
        <v>7.29</v>
      </c>
      <c r="L1078" s="18">
        <f>IF(Raw_Data!L1078="",ROUND(AVERAGEIFS(Raw_Data!$L$2:$L$4001,Raw_Data!$E$2:$E$4001,E1078),1),Raw_Data!L1078)</f>
        <v>34.6</v>
      </c>
      <c r="M1078" s="15">
        <f>Raw_Data!M1078</f>
        <v>170.9</v>
      </c>
      <c r="N1078" s="15">
        <f>Raw_Data!N1078</f>
        <v>96</v>
      </c>
      <c r="O1078" s="15">
        <f>Raw_Data!O1078</f>
        <v>93.5</v>
      </c>
      <c r="P1078" s="15" t="str">
        <f>Raw_Data!P1078</f>
        <v>Sprinkler</v>
      </c>
      <c r="Q1078" s="15">
        <f>Raw_Data!Q1078</f>
        <v>206.1</v>
      </c>
      <c r="R1078" s="15">
        <f>Raw_Data!R1078</f>
        <v>1.88</v>
      </c>
      <c r="S1078" s="15">
        <f>Raw_Data!S1078</f>
        <v>0.73</v>
      </c>
      <c r="T1078" s="18">
        <f>IF(Raw_Data!T1078="",ROUND(AVERAGEIFS(Raw_Data!$T$2:$T$4001,Raw_Data!$E$2:$E$4001,E1078,Raw_Data!$D$2:$D$4001,D1078),2),IF(Raw_Data!T1078&gt;INDEX(Cleaning_Reference!$F$6:$F$13,MATCH(D1078,Cleaning_Reference!$A$6:$A$13,0)),INDEX(Cleaning_Reference!$F$6:$F$13,MATCH(D1078,Cleaning_Reference!$A$6:$A$13,0)),Raw_Data!T1078))</f>
        <v>1.1299999999999999</v>
      </c>
      <c r="U1078" s="15">
        <f>Raw_Data!U1078</f>
        <v>6.88</v>
      </c>
      <c r="V1078" s="15">
        <f>Raw_Data!V1078</f>
        <v>70217</v>
      </c>
      <c r="W1078" s="15">
        <f>Raw_Data!W1078</f>
        <v>402164</v>
      </c>
      <c r="X1078" s="15">
        <f>Raw_Data!X1078</f>
        <v>483093</v>
      </c>
      <c r="Y1078" s="15">
        <f>Raw_Data!Y1078</f>
        <v>80929</v>
      </c>
      <c r="Z1078" s="15">
        <f>Raw_Data!Z1078</f>
        <v>4560</v>
      </c>
      <c r="AA1078" s="15">
        <f>Raw_Data!AA1078</f>
        <v>1.5089999999999999</v>
      </c>
      <c r="AB1078" s="15">
        <f>Raw_Data!AB1078</f>
        <v>59.7</v>
      </c>
      <c r="AC1078" s="19" t="str">
        <f>IF(Raw_Data!G1078="","Yes","No")</f>
        <v>No</v>
      </c>
      <c r="AD1078" s="19" t="str">
        <f>IF(Raw_Data!L1078="","Yes","No")</f>
        <v>No</v>
      </c>
      <c r="AE1078" s="19" t="str">
        <f>IF(Raw_Data!T1078="","Imputed",IF(Raw_Data!T1078&gt;INDEX(Cleaning_Reference!$F$6:$F$13,MATCH(D1078,Cleaning_Reference!$A$6:$A$13,0)),"Capped","Original"))</f>
        <v>Original</v>
      </c>
      <c r="AF1078" s="21">
        <f t="shared" si="16"/>
        <v>6.88</v>
      </c>
    </row>
    <row r="1079" spans="1:32" ht="15" customHeight="1" x14ac:dyDescent="0.3">
      <c r="A1079" s="20" t="str">
        <f>Raw_Data!A1079</f>
        <v>SF11078</v>
      </c>
      <c r="B1079" s="15" t="str">
        <f>Raw_Data!B1079</f>
        <v>Karnataka</v>
      </c>
      <c r="C1079" s="15" t="str">
        <f>Raw_Data!C1079</f>
        <v>Ludhiana</v>
      </c>
      <c r="D1079" s="15" t="str">
        <f>Raw_Data!D1079</f>
        <v>Cotton</v>
      </c>
      <c r="E1079" s="15" t="str">
        <f>Raw_Data!E1079</f>
        <v>Rabi</v>
      </c>
      <c r="F1079" s="15">
        <f>Raw_Data!F1079</f>
        <v>8.69</v>
      </c>
      <c r="G1079" s="18">
        <f>IF(Raw_Data!G1079="",ROUND(AVERAGEIFS(Raw_Data!$G$2:$G$4001,Raw_Data!$E$2:$E$4001,E1079),1),Raw_Data!G1079)</f>
        <v>362.7</v>
      </c>
      <c r="H1079" s="15">
        <f>Raw_Data!H1079</f>
        <v>23</v>
      </c>
      <c r="I1079" s="15">
        <f>Raw_Data!I1079</f>
        <v>52.3</v>
      </c>
      <c r="J1079" s="15">
        <f>Raw_Data!J1079</f>
        <v>9.1</v>
      </c>
      <c r="K1079" s="15">
        <f>Raw_Data!K1079</f>
        <v>6.45</v>
      </c>
      <c r="L1079" s="18">
        <f>IF(Raw_Data!L1079="",ROUND(AVERAGEIFS(Raw_Data!$L$2:$L$4001,Raw_Data!$E$2:$E$4001,E1079),1),Raw_Data!L1079)</f>
        <v>24.9</v>
      </c>
      <c r="M1079" s="15">
        <f>Raw_Data!M1079</f>
        <v>108.3</v>
      </c>
      <c r="N1079" s="15">
        <f>Raw_Data!N1079</f>
        <v>54.4</v>
      </c>
      <c r="O1079" s="15">
        <f>Raw_Data!O1079</f>
        <v>147.19999999999999</v>
      </c>
      <c r="P1079" s="15" t="str">
        <f>Raw_Data!P1079</f>
        <v>Flood</v>
      </c>
      <c r="Q1079" s="15">
        <f>Raw_Data!Q1079</f>
        <v>225.2</v>
      </c>
      <c r="R1079" s="15">
        <f>Raw_Data!R1079</f>
        <v>6.19</v>
      </c>
      <c r="S1079" s="15">
        <f>Raw_Data!S1079</f>
        <v>0.7</v>
      </c>
      <c r="T1079" s="18">
        <f>IF(Raw_Data!T1079="",ROUND(AVERAGEIFS(Raw_Data!$T$2:$T$4001,Raw_Data!$E$2:$E$4001,E1079,Raw_Data!$D$2:$D$4001,D1079),2),IF(Raw_Data!T1079&gt;INDEX(Cleaning_Reference!$F$6:$F$13,MATCH(D1079,Cleaning_Reference!$A$6:$A$13,0)),INDEX(Cleaning_Reference!$F$6:$F$13,MATCH(D1079,Cleaning_Reference!$A$6:$A$13,0)),Raw_Data!T1079))</f>
        <v>1.1299999999999999</v>
      </c>
      <c r="U1079" s="15">
        <f>Raw_Data!U1079</f>
        <v>9.82</v>
      </c>
      <c r="V1079" s="15">
        <f>Raw_Data!V1079</f>
        <v>65717</v>
      </c>
      <c r="W1079" s="15">
        <f>Raw_Data!W1079</f>
        <v>623304</v>
      </c>
      <c r="X1079" s="15">
        <f>Raw_Data!X1079</f>
        <v>645341</v>
      </c>
      <c r="Y1079" s="15">
        <f>Raw_Data!Y1079</f>
        <v>22037</v>
      </c>
      <c r="Z1079" s="15">
        <f>Raw_Data!Z1079</f>
        <v>6446</v>
      </c>
      <c r="AA1079" s="15">
        <f>Raw_Data!AA1079</f>
        <v>1.5229999999999999</v>
      </c>
      <c r="AB1079" s="15">
        <f>Raw_Data!AB1079</f>
        <v>27.9</v>
      </c>
      <c r="AC1079" s="19" t="str">
        <f>IF(Raw_Data!G1079="","Yes","No")</f>
        <v>No</v>
      </c>
      <c r="AD1079" s="19" t="str">
        <f>IF(Raw_Data!L1079="","Yes","No")</f>
        <v>No</v>
      </c>
      <c r="AE1079" s="19" t="str">
        <f>IF(Raw_Data!T1079="","Imputed",IF(Raw_Data!T1079&gt;INDEX(Cleaning_Reference!$F$6:$F$13,MATCH(D1079,Cleaning_Reference!$A$6:$A$13,0)),"Capped","Original"))</f>
        <v>Original</v>
      </c>
      <c r="AF1079" s="21">
        <f t="shared" si="16"/>
        <v>9.82</v>
      </c>
    </row>
    <row r="1080" spans="1:32" ht="15" customHeight="1" x14ac:dyDescent="0.3">
      <c r="A1080" s="20" t="str">
        <f>Raw_Data!A1080</f>
        <v>SF11079</v>
      </c>
      <c r="B1080" s="15" t="str">
        <f>Raw_Data!B1080</f>
        <v>Madhya Pradesh</v>
      </c>
      <c r="C1080" s="15" t="str">
        <f>Raw_Data!C1080</f>
        <v>Nalgonda</v>
      </c>
      <c r="D1080" s="15" t="str">
        <f>Raw_Data!D1080</f>
        <v>Pulses</v>
      </c>
      <c r="E1080" s="15" t="str">
        <f>Raw_Data!E1080</f>
        <v>Rabi</v>
      </c>
      <c r="F1080" s="15">
        <f>Raw_Data!F1080</f>
        <v>10.56</v>
      </c>
      <c r="G1080" s="18">
        <f>IF(Raw_Data!G1080="",ROUND(AVERAGEIFS(Raw_Data!$G$2:$G$4001,Raw_Data!$E$2:$E$4001,E1080),1),Raw_Data!G1080)</f>
        <v>611.70000000000005</v>
      </c>
      <c r="H1080" s="15">
        <f>Raw_Data!H1080</f>
        <v>21.3</v>
      </c>
      <c r="I1080" s="15">
        <f>Raw_Data!I1080</f>
        <v>57.9</v>
      </c>
      <c r="J1080" s="15">
        <f>Raw_Data!J1080</f>
        <v>9.1</v>
      </c>
      <c r="K1080" s="15">
        <f>Raw_Data!K1080</f>
        <v>7.68</v>
      </c>
      <c r="L1080" s="18">
        <f>IF(Raw_Data!L1080="",ROUND(AVERAGEIFS(Raw_Data!$L$2:$L$4001,Raw_Data!$E$2:$E$4001,E1080),1),Raw_Data!L1080)</f>
        <v>30.6</v>
      </c>
      <c r="M1080" s="15">
        <f>Raw_Data!M1080</f>
        <v>111.2</v>
      </c>
      <c r="N1080" s="15">
        <f>Raw_Data!N1080</f>
        <v>65.400000000000006</v>
      </c>
      <c r="O1080" s="15">
        <f>Raw_Data!O1080</f>
        <v>119.2</v>
      </c>
      <c r="P1080" s="15" t="str">
        <f>Raw_Data!P1080</f>
        <v>Drip</v>
      </c>
      <c r="Q1080" s="15">
        <f>Raw_Data!Q1080</f>
        <v>220.3</v>
      </c>
      <c r="R1080" s="15">
        <f>Raw_Data!R1080</f>
        <v>2.94</v>
      </c>
      <c r="S1080" s="15">
        <f>Raw_Data!S1080</f>
        <v>0.98</v>
      </c>
      <c r="T1080" s="18">
        <f>IF(Raw_Data!T1080="",ROUND(AVERAGEIFS(Raw_Data!$T$2:$T$4001,Raw_Data!$E$2:$E$4001,E1080,Raw_Data!$D$2:$D$4001,D1080),2),IF(Raw_Data!T1080&gt;INDEX(Cleaning_Reference!$F$6:$F$13,MATCH(D1080,Cleaning_Reference!$A$6:$A$13,0)),INDEX(Cleaning_Reference!$F$6:$F$13,MATCH(D1080,Cleaning_Reference!$A$6:$A$13,0)),Raw_Data!T1080))</f>
        <v>0.37</v>
      </c>
      <c r="U1080" s="15">
        <f>Raw_Data!U1080</f>
        <v>3.91</v>
      </c>
      <c r="V1080" s="15">
        <f>Raw_Data!V1080</f>
        <v>65161</v>
      </c>
      <c r="W1080" s="15">
        <f>Raw_Data!W1080</f>
        <v>654685</v>
      </c>
      <c r="X1080" s="15">
        <f>Raw_Data!X1080</f>
        <v>254780</v>
      </c>
      <c r="Y1080" s="15">
        <f>Raw_Data!Y1080</f>
        <v>-399905</v>
      </c>
      <c r="Z1080" s="15">
        <f>Raw_Data!Z1080</f>
        <v>3540</v>
      </c>
      <c r="AA1080" s="15">
        <f>Raw_Data!AA1080</f>
        <v>1.105</v>
      </c>
      <c r="AB1080" s="15">
        <f>Raw_Data!AB1080</f>
        <v>50.8</v>
      </c>
      <c r="AC1080" s="19" t="str">
        <f>IF(Raw_Data!G1080="","Yes","No")</f>
        <v>No</v>
      </c>
      <c r="AD1080" s="19" t="str">
        <f>IF(Raw_Data!L1080="","Yes","No")</f>
        <v>No</v>
      </c>
      <c r="AE1080" s="19" t="str">
        <f>IF(Raw_Data!T1080="","Imputed",IF(Raw_Data!T1080&gt;INDEX(Cleaning_Reference!$F$6:$F$13,MATCH(D1080,Cleaning_Reference!$A$6:$A$13,0)),"Capped","Original"))</f>
        <v>Original</v>
      </c>
      <c r="AF1080" s="21">
        <f t="shared" si="16"/>
        <v>3.91</v>
      </c>
    </row>
    <row r="1081" spans="1:32" ht="15" customHeight="1" x14ac:dyDescent="0.3">
      <c r="A1081" s="20" t="str">
        <f>Raw_Data!A1081</f>
        <v>SF11080</v>
      </c>
      <c r="B1081" s="15" t="str">
        <f>Raw_Data!B1081</f>
        <v>Madhya Pradesh</v>
      </c>
      <c r="C1081" s="15" t="str">
        <f>Raw_Data!C1081</f>
        <v>Raichur</v>
      </c>
      <c r="D1081" s="15" t="str">
        <f>Raw_Data!D1081</f>
        <v>Cotton</v>
      </c>
      <c r="E1081" s="15" t="str">
        <f>Raw_Data!E1081</f>
        <v>Rabi</v>
      </c>
      <c r="F1081" s="15">
        <f>Raw_Data!F1081</f>
        <v>11.6</v>
      </c>
      <c r="G1081" s="18">
        <f>IF(Raw_Data!G1081="",ROUND(AVERAGEIFS(Raw_Data!$G$2:$G$4001,Raw_Data!$E$2:$E$4001,E1081),1),Raw_Data!G1081)</f>
        <v>562.20000000000005</v>
      </c>
      <c r="H1081" s="15">
        <f>Raw_Data!H1081</f>
        <v>21.9</v>
      </c>
      <c r="I1081" s="15">
        <f>Raw_Data!I1081</f>
        <v>78</v>
      </c>
      <c r="J1081" s="15">
        <f>Raw_Data!J1081</f>
        <v>8.1999999999999993</v>
      </c>
      <c r="K1081" s="15">
        <f>Raw_Data!K1081</f>
        <v>6.88</v>
      </c>
      <c r="L1081" s="18">
        <f>IF(Raw_Data!L1081="",ROUND(AVERAGEIFS(Raw_Data!$L$2:$L$4001,Raw_Data!$E$2:$E$4001,E1081),1),Raw_Data!L1081)</f>
        <v>25.2</v>
      </c>
      <c r="M1081" s="15">
        <f>Raw_Data!M1081</f>
        <v>124.3</v>
      </c>
      <c r="N1081" s="15">
        <f>Raw_Data!N1081</f>
        <v>52.7</v>
      </c>
      <c r="O1081" s="15">
        <f>Raw_Data!O1081</f>
        <v>91.9</v>
      </c>
      <c r="P1081" s="15" t="str">
        <f>Raw_Data!P1081</f>
        <v>Flood</v>
      </c>
      <c r="Q1081" s="15">
        <f>Raw_Data!Q1081</f>
        <v>40</v>
      </c>
      <c r="R1081" s="15">
        <f>Raw_Data!R1081</f>
        <v>2.76</v>
      </c>
      <c r="S1081" s="15">
        <f>Raw_Data!S1081</f>
        <v>0.85</v>
      </c>
      <c r="T1081" s="18">
        <f>IF(Raw_Data!T1081="",ROUND(AVERAGEIFS(Raw_Data!$T$2:$T$4001,Raw_Data!$E$2:$E$4001,E1081,Raw_Data!$D$2:$D$4001,D1081),2),IF(Raw_Data!T1081&gt;INDEX(Cleaning_Reference!$F$6:$F$13,MATCH(D1081,Cleaning_Reference!$A$6:$A$13,0)),INDEX(Cleaning_Reference!$F$6:$F$13,MATCH(D1081,Cleaning_Reference!$A$6:$A$13,0)),Raw_Data!T1081))</f>
        <v>1.75</v>
      </c>
      <c r="U1081" s="15">
        <f>Raw_Data!U1081</f>
        <v>20.3</v>
      </c>
      <c r="V1081" s="15">
        <f>Raw_Data!V1081</f>
        <v>69335</v>
      </c>
      <c r="W1081" s="15">
        <f>Raw_Data!W1081</f>
        <v>681034</v>
      </c>
      <c r="X1081" s="15">
        <f>Raw_Data!X1081</f>
        <v>1407500</v>
      </c>
      <c r="Y1081" s="15">
        <f>Raw_Data!Y1081</f>
        <v>726466</v>
      </c>
      <c r="Z1081" s="15">
        <f>Raw_Data!Z1081</f>
        <v>12546</v>
      </c>
      <c r="AA1081" s="15">
        <f>Raw_Data!AA1081</f>
        <v>1.6180000000000001</v>
      </c>
      <c r="AB1081" s="15">
        <f>Raw_Data!AB1081</f>
        <v>57.9</v>
      </c>
      <c r="AC1081" s="19" t="str">
        <f>IF(Raw_Data!G1081="","Yes","No")</f>
        <v>No</v>
      </c>
      <c r="AD1081" s="19" t="str">
        <f>IF(Raw_Data!L1081="","Yes","No")</f>
        <v>No</v>
      </c>
      <c r="AE1081" s="19" t="str">
        <f>IF(Raw_Data!T1081="","Imputed",IF(Raw_Data!T1081&gt;INDEX(Cleaning_Reference!$F$6:$F$13,MATCH(D1081,Cleaning_Reference!$A$6:$A$13,0)),"Capped","Original"))</f>
        <v>Original</v>
      </c>
      <c r="AF1081" s="21">
        <f t="shared" si="16"/>
        <v>20.3</v>
      </c>
    </row>
    <row r="1082" spans="1:32" ht="15" customHeight="1" x14ac:dyDescent="0.3">
      <c r="A1082" s="20" t="str">
        <f>Raw_Data!A1082</f>
        <v>SF11081</v>
      </c>
      <c r="B1082" s="15" t="str">
        <f>Raw_Data!B1082</f>
        <v>Punjab</v>
      </c>
      <c r="C1082" s="15" t="str">
        <f>Raw_Data!C1082</f>
        <v>Warangal</v>
      </c>
      <c r="D1082" s="15" t="str">
        <f>Raw_Data!D1082</f>
        <v>Pulses</v>
      </c>
      <c r="E1082" s="15" t="str">
        <f>Raw_Data!E1082</f>
        <v>Kharif</v>
      </c>
      <c r="F1082" s="15">
        <f>Raw_Data!F1082</f>
        <v>7.63</v>
      </c>
      <c r="G1082" s="18">
        <f>IF(Raw_Data!G1082="",ROUND(AVERAGEIFS(Raw_Data!$G$2:$G$4001,Raw_Data!$E$2:$E$4001,E1082),1),Raw_Data!G1082)</f>
        <v>918.1</v>
      </c>
      <c r="H1082" s="15">
        <f>Raw_Data!H1082</f>
        <v>31.2</v>
      </c>
      <c r="I1082" s="15">
        <f>Raw_Data!I1082</f>
        <v>72.3</v>
      </c>
      <c r="J1082" s="15">
        <f>Raw_Data!J1082</f>
        <v>7.1</v>
      </c>
      <c r="K1082" s="15">
        <f>Raw_Data!K1082</f>
        <v>6.33</v>
      </c>
      <c r="L1082" s="18">
        <f>IF(Raw_Data!L1082="",ROUND(AVERAGEIFS(Raw_Data!$L$2:$L$4001,Raw_Data!$E$2:$E$4001,E1082),1),Raw_Data!L1082)</f>
        <v>34.799999999999997</v>
      </c>
      <c r="M1082" s="15">
        <f>Raw_Data!M1082</f>
        <v>168.2</v>
      </c>
      <c r="N1082" s="15">
        <f>Raw_Data!N1082</f>
        <v>35.4</v>
      </c>
      <c r="O1082" s="15">
        <f>Raw_Data!O1082</f>
        <v>106.7</v>
      </c>
      <c r="P1082" s="15" t="str">
        <f>Raw_Data!P1082</f>
        <v>Flood</v>
      </c>
      <c r="Q1082" s="15">
        <f>Raw_Data!Q1082</f>
        <v>103.9</v>
      </c>
      <c r="R1082" s="15">
        <f>Raw_Data!R1082</f>
        <v>5.17</v>
      </c>
      <c r="S1082" s="15">
        <f>Raw_Data!S1082</f>
        <v>0.85</v>
      </c>
      <c r="T1082" s="18">
        <f>IF(Raw_Data!T1082="",ROUND(AVERAGEIFS(Raw_Data!$T$2:$T$4001,Raw_Data!$E$2:$E$4001,E1082,Raw_Data!$D$2:$D$4001,D1082),2),IF(Raw_Data!T1082&gt;INDEX(Cleaning_Reference!$F$6:$F$13,MATCH(D1082,Cleaning_Reference!$A$6:$A$13,0)),INDEX(Cleaning_Reference!$F$6:$F$13,MATCH(D1082,Cleaning_Reference!$A$6:$A$13,0)),Raw_Data!T1082))</f>
        <v>1.05</v>
      </c>
      <c r="U1082" s="15">
        <f>Raw_Data!U1082</f>
        <v>8.01</v>
      </c>
      <c r="V1082" s="15">
        <f>Raw_Data!V1082</f>
        <v>69691</v>
      </c>
      <c r="W1082" s="15">
        <f>Raw_Data!W1082</f>
        <v>456646</v>
      </c>
      <c r="X1082" s="15">
        <f>Raw_Data!X1082</f>
        <v>558225</v>
      </c>
      <c r="Y1082" s="15">
        <f>Raw_Data!Y1082</f>
        <v>101579</v>
      </c>
      <c r="Z1082" s="15">
        <f>Raw_Data!Z1082</f>
        <v>3476</v>
      </c>
      <c r="AA1082" s="15">
        <f>Raw_Data!AA1082</f>
        <v>2.3039999999999998</v>
      </c>
      <c r="AB1082" s="15">
        <f>Raw_Data!AB1082</f>
        <v>66.599999999999994</v>
      </c>
      <c r="AC1082" s="19" t="str">
        <f>IF(Raw_Data!G1082="","Yes","No")</f>
        <v>No</v>
      </c>
      <c r="AD1082" s="19" t="str">
        <f>IF(Raw_Data!L1082="","Yes","No")</f>
        <v>No</v>
      </c>
      <c r="AE1082" s="19" t="str">
        <f>IF(Raw_Data!T1082="","Imputed",IF(Raw_Data!T1082&gt;INDEX(Cleaning_Reference!$F$6:$F$13,MATCH(D1082,Cleaning_Reference!$A$6:$A$13,0)),"Capped","Original"))</f>
        <v>Original</v>
      </c>
      <c r="AF1082" s="21">
        <f t="shared" si="16"/>
        <v>8.01</v>
      </c>
    </row>
    <row r="1083" spans="1:32" ht="15" customHeight="1" x14ac:dyDescent="0.3">
      <c r="A1083" s="20" t="str">
        <f>Raw_Data!A1083</f>
        <v>SF11082</v>
      </c>
      <c r="B1083" s="15" t="str">
        <f>Raw_Data!B1083</f>
        <v>Maharashtra</v>
      </c>
      <c r="C1083" s="15" t="str">
        <f>Raw_Data!C1083</f>
        <v>Guntur</v>
      </c>
      <c r="D1083" s="15" t="str">
        <f>Raw_Data!D1083</f>
        <v>Rice</v>
      </c>
      <c r="E1083" s="15" t="str">
        <f>Raw_Data!E1083</f>
        <v>Kharif</v>
      </c>
      <c r="F1083" s="15">
        <f>Raw_Data!F1083</f>
        <v>2.4300000000000002</v>
      </c>
      <c r="G1083" s="18">
        <f>IF(Raw_Data!G1083="",ROUND(AVERAGEIFS(Raw_Data!$G$2:$G$4001,Raw_Data!$E$2:$E$4001,E1083),1),Raw_Data!G1083)</f>
        <v>864.1</v>
      </c>
      <c r="H1083" s="15">
        <f>Raw_Data!H1083</f>
        <v>32.5</v>
      </c>
      <c r="I1083" s="15">
        <f>Raw_Data!I1083</f>
        <v>55.5</v>
      </c>
      <c r="J1083" s="15">
        <f>Raw_Data!J1083</f>
        <v>6.6</v>
      </c>
      <c r="K1083" s="15">
        <f>Raw_Data!K1083</f>
        <v>7.36</v>
      </c>
      <c r="L1083" s="18">
        <f>IF(Raw_Data!L1083="",ROUND(AVERAGEIFS(Raw_Data!$L$2:$L$4001,Raw_Data!$E$2:$E$4001,E1083),1),Raw_Data!L1083)</f>
        <v>33.1</v>
      </c>
      <c r="M1083" s="15">
        <f>Raw_Data!M1083</f>
        <v>113.2</v>
      </c>
      <c r="N1083" s="15">
        <f>Raw_Data!N1083</f>
        <v>76.099999999999994</v>
      </c>
      <c r="O1083" s="15">
        <f>Raw_Data!O1083</f>
        <v>143.30000000000001</v>
      </c>
      <c r="P1083" s="15" t="str">
        <f>Raw_Data!P1083</f>
        <v>Flood</v>
      </c>
      <c r="Q1083" s="15">
        <f>Raw_Data!Q1083</f>
        <v>153</v>
      </c>
      <c r="R1083" s="15">
        <f>Raw_Data!R1083</f>
        <v>5.68</v>
      </c>
      <c r="S1083" s="15">
        <f>Raw_Data!S1083</f>
        <v>0.66</v>
      </c>
      <c r="T1083" s="18">
        <f>IF(Raw_Data!T1083="",ROUND(AVERAGEIFS(Raw_Data!$T$2:$T$4001,Raw_Data!$E$2:$E$4001,E1083,Raw_Data!$D$2:$D$4001,D1083),2),IF(Raw_Data!T1083&gt;INDEX(Cleaning_Reference!$F$6:$F$13,MATCH(D1083,Cleaning_Reference!$A$6:$A$13,0)),INDEX(Cleaning_Reference!$F$6:$F$13,MATCH(D1083,Cleaning_Reference!$A$6:$A$13,0)),Raw_Data!T1083))</f>
        <v>2.0699999999999998</v>
      </c>
      <c r="U1083" s="15">
        <f>Raw_Data!U1083</f>
        <v>5.03</v>
      </c>
      <c r="V1083" s="15">
        <f>Raw_Data!V1083</f>
        <v>20908</v>
      </c>
      <c r="W1083" s="15">
        <f>Raw_Data!W1083</f>
        <v>172081</v>
      </c>
      <c r="X1083" s="15">
        <f>Raw_Data!X1083</f>
        <v>105167</v>
      </c>
      <c r="Y1083" s="15">
        <f>Raw_Data!Y1083</f>
        <v>-66914</v>
      </c>
      <c r="Z1083" s="15">
        <f>Raw_Data!Z1083</f>
        <v>5025</v>
      </c>
      <c r="AA1083" s="15">
        <f>Raw_Data!AA1083</f>
        <v>1.0009999999999999</v>
      </c>
      <c r="AB1083" s="15">
        <f>Raw_Data!AB1083</f>
        <v>49</v>
      </c>
      <c r="AC1083" s="19" t="str">
        <f>IF(Raw_Data!G1083="","Yes","No")</f>
        <v>No</v>
      </c>
      <c r="AD1083" s="19" t="str">
        <f>IF(Raw_Data!L1083="","Yes","No")</f>
        <v>No</v>
      </c>
      <c r="AE1083" s="19" t="str">
        <f>IF(Raw_Data!T1083="","Imputed",IF(Raw_Data!T1083&gt;INDEX(Cleaning_Reference!$F$6:$F$13,MATCH(D1083,Cleaning_Reference!$A$6:$A$13,0)),"Capped","Original"))</f>
        <v>Original</v>
      </c>
      <c r="AF1083" s="21">
        <f t="shared" si="16"/>
        <v>5.03</v>
      </c>
    </row>
    <row r="1084" spans="1:32" ht="15" customHeight="1" x14ac:dyDescent="0.3">
      <c r="A1084" s="20" t="str">
        <f>Raw_Data!A1084</f>
        <v>SF11083</v>
      </c>
      <c r="B1084" s="15" t="str">
        <f>Raw_Data!B1084</f>
        <v>Punjab</v>
      </c>
      <c r="C1084" s="15" t="str">
        <f>Raw_Data!C1084</f>
        <v>Krishna</v>
      </c>
      <c r="D1084" s="15" t="str">
        <f>Raw_Data!D1084</f>
        <v>Chilli</v>
      </c>
      <c r="E1084" s="15" t="str">
        <f>Raw_Data!E1084</f>
        <v>Rabi</v>
      </c>
      <c r="F1084" s="15">
        <f>Raw_Data!F1084</f>
        <v>4.6100000000000003</v>
      </c>
      <c r="G1084" s="18">
        <f>IF(Raw_Data!G1084="",ROUND(AVERAGEIFS(Raw_Data!$G$2:$G$4001,Raw_Data!$E$2:$E$4001,E1084),1),Raw_Data!G1084)</f>
        <v>392.6</v>
      </c>
      <c r="H1084" s="15">
        <f>Raw_Data!H1084</f>
        <v>25.4</v>
      </c>
      <c r="I1084" s="15">
        <f>Raw_Data!I1084</f>
        <v>59.9</v>
      </c>
      <c r="J1084" s="15">
        <f>Raw_Data!J1084</f>
        <v>6.4</v>
      </c>
      <c r="K1084" s="15">
        <f>Raw_Data!K1084</f>
        <v>7.22</v>
      </c>
      <c r="L1084" s="18">
        <f>IF(Raw_Data!L1084="",ROUND(AVERAGEIFS(Raw_Data!$L$2:$L$4001,Raw_Data!$E$2:$E$4001,E1084),1),Raw_Data!L1084)</f>
        <v>21.2</v>
      </c>
      <c r="M1084" s="15">
        <f>Raw_Data!M1084</f>
        <v>54.3</v>
      </c>
      <c r="N1084" s="15">
        <f>Raw_Data!N1084</f>
        <v>53.5</v>
      </c>
      <c r="O1084" s="15">
        <f>Raw_Data!O1084</f>
        <v>128.9</v>
      </c>
      <c r="P1084" s="15" t="str">
        <f>Raw_Data!P1084</f>
        <v>Rainfed</v>
      </c>
      <c r="Q1084" s="15">
        <f>Raw_Data!Q1084</f>
        <v>238</v>
      </c>
      <c r="R1084" s="15">
        <f>Raw_Data!R1084</f>
        <v>8.27</v>
      </c>
      <c r="S1084" s="15">
        <f>Raw_Data!S1084</f>
        <v>0.85</v>
      </c>
      <c r="T1084" s="18">
        <f>IF(Raw_Data!T1084="",ROUND(AVERAGEIFS(Raw_Data!$T$2:$T$4001,Raw_Data!$E$2:$E$4001,E1084,Raw_Data!$D$2:$D$4001,D1084),2),IF(Raw_Data!T1084&gt;INDEX(Cleaning_Reference!$F$6:$F$13,MATCH(D1084,Cleaning_Reference!$A$6:$A$13,0)),INDEX(Cleaning_Reference!$F$6:$F$13,MATCH(D1084,Cleaning_Reference!$A$6:$A$13,0)),Raw_Data!T1084))</f>
        <v>1.24</v>
      </c>
      <c r="U1084" s="15">
        <f>Raw_Data!U1084</f>
        <v>5.72</v>
      </c>
      <c r="V1084" s="15">
        <f>Raw_Data!V1084</f>
        <v>101144</v>
      </c>
      <c r="W1084" s="15">
        <f>Raw_Data!W1084</f>
        <v>343072</v>
      </c>
      <c r="X1084" s="15">
        <f>Raw_Data!X1084</f>
        <v>578544</v>
      </c>
      <c r="Y1084" s="15">
        <f>Raw_Data!Y1084</f>
        <v>235472</v>
      </c>
      <c r="Z1084" s="15">
        <f>Raw_Data!Z1084</f>
        <v>1636</v>
      </c>
      <c r="AA1084" s="15">
        <f>Raw_Data!AA1084</f>
        <v>3.496</v>
      </c>
      <c r="AB1084" s="15">
        <f>Raw_Data!AB1084</f>
        <v>30.2</v>
      </c>
      <c r="AC1084" s="19" t="str">
        <f>IF(Raw_Data!G1084="","Yes","No")</f>
        <v>No</v>
      </c>
      <c r="AD1084" s="19" t="str">
        <f>IF(Raw_Data!L1084="","Yes","No")</f>
        <v>No</v>
      </c>
      <c r="AE1084" s="19" t="str">
        <f>IF(Raw_Data!T1084="","Imputed",IF(Raw_Data!T1084&gt;INDEX(Cleaning_Reference!$F$6:$F$13,MATCH(D1084,Cleaning_Reference!$A$6:$A$13,0)),"Capped","Original"))</f>
        <v>Original</v>
      </c>
      <c r="AF1084" s="21">
        <f t="shared" si="16"/>
        <v>5.72</v>
      </c>
    </row>
    <row r="1085" spans="1:32" ht="15" customHeight="1" x14ac:dyDescent="0.3">
      <c r="A1085" s="20" t="str">
        <f>Raw_Data!A1085</f>
        <v>SF11084</v>
      </c>
      <c r="B1085" s="15" t="str">
        <f>Raw_Data!B1085</f>
        <v>Maharashtra</v>
      </c>
      <c r="C1085" s="15" t="str">
        <f>Raw_Data!C1085</f>
        <v>Krishna</v>
      </c>
      <c r="D1085" s="15" t="str">
        <f>Raw_Data!D1085</f>
        <v>Rice</v>
      </c>
      <c r="E1085" s="15" t="str">
        <f>Raw_Data!E1085</f>
        <v>Kharif</v>
      </c>
      <c r="F1085" s="15">
        <f>Raw_Data!F1085</f>
        <v>14.47</v>
      </c>
      <c r="G1085" s="18">
        <f>IF(Raw_Data!G1085="",ROUND(AVERAGEIFS(Raw_Data!$G$2:$G$4001,Raw_Data!$E$2:$E$4001,E1085),1),Raw_Data!G1085)</f>
        <v>1181.2</v>
      </c>
      <c r="H1085" s="15">
        <f>Raw_Data!H1085</f>
        <v>28.6</v>
      </c>
      <c r="I1085" s="15">
        <f>Raw_Data!I1085</f>
        <v>79.5</v>
      </c>
      <c r="J1085" s="15">
        <f>Raw_Data!J1085</f>
        <v>7.4</v>
      </c>
      <c r="K1085" s="15">
        <f>Raw_Data!K1085</f>
        <v>7.52</v>
      </c>
      <c r="L1085" s="18">
        <f>IF(Raw_Data!L1085="",ROUND(AVERAGEIFS(Raw_Data!$L$2:$L$4001,Raw_Data!$E$2:$E$4001,E1085),1),Raw_Data!L1085)</f>
        <v>35.799999999999997</v>
      </c>
      <c r="M1085" s="15">
        <f>Raw_Data!M1085</f>
        <v>125</v>
      </c>
      <c r="N1085" s="15">
        <f>Raw_Data!N1085</f>
        <v>93.7</v>
      </c>
      <c r="O1085" s="15">
        <f>Raw_Data!O1085</f>
        <v>147.6</v>
      </c>
      <c r="P1085" s="15" t="str">
        <f>Raw_Data!P1085</f>
        <v>Flood</v>
      </c>
      <c r="Q1085" s="15">
        <f>Raw_Data!Q1085</f>
        <v>204.5</v>
      </c>
      <c r="R1085" s="15">
        <f>Raw_Data!R1085</f>
        <v>5.89</v>
      </c>
      <c r="S1085" s="15">
        <f>Raw_Data!S1085</f>
        <v>0.71</v>
      </c>
      <c r="T1085" s="18">
        <f>IF(Raw_Data!T1085="",ROUND(AVERAGEIFS(Raw_Data!$T$2:$T$4001,Raw_Data!$E$2:$E$4001,E1085,Raw_Data!$D$2:$D$4001,D1085),2),IF(Raw_Data!T1085&gt;INDEX(Cleaning_Reference!$F$6:$F$13,MATCH(D1085,Cleaning_Reference!$A$6:$A$13,0)),INDEX(Cleaning_Reference!$F$6:$F$13,MATCH(D1085,Cleaning_Reference!$A$6:$A$13,0)),Raw_Data!T1085))</f>
        <v>1.4</v>
      </c>
      <c r="U1085" s="15">
        <f>Raw_Data!U1085</f>
        <v>20.260000000000002</v>
      </c>
      <c r="V1085" s="15">
        <f>Raw_Data!V1085</f>
        <v>20305</v>
      </c>
      <c r="W1085" s="15">
        <f>Raw_Data!W1085</f>
        <v>1005633</v>
      </c>
      <c r="X1085" s="15">
        <f>Raw_Data!X1085</f>
        <v>411379</v>
      </c>
      <c r="Y1085" s="15">
        <f>Raw_Data!Y1085</f>
        <v>-594254</v>
      </c>
      <c r="Z1085" s="15">
        <f>Raw_Data!Z1085</f>
        <v>22294</v>
      </c>
      <c r="AA1085" s="15">
        <f>Raw_Data!AA1085</f>
        <v>0.90900000000000003</v>
      </c>
      <c r="AB1085" s="15">
        <f>Raw_Data!AB1085</f>
        <v>61.8</v>
      </c>
      <c r="AC1085" s="19" t="str">
        <f>IF(Raw_Data!G1085="","Yes","No")</f>
        <v>No</v>
      </c>
      <c r="AD1085" s="19" t="str">
        <f>IF(Raw_Data!L1085="","Yes","No")</f>
        <v>No</v>
      </c>
      <c r="AE1085" s="19" t="str">
        <f>IF(Raw_Data!T1085="","Imputed",IF(Raw_Data!T1085&gt;INDEX(Cleaning_Reference!$F$6:$F$13,MATCH(D1085,Cleaning_Reference!$A$6:$A$13,0)),"Capped","Original"))</f>
        <v>Original</v>
      </c>
      <c r="AF1085" s="21">
        <f t="shared" si="16"/>
        <v>20.260000000000002</v>
      </c>
    </row>
    <row r="1086" spans="1:32" ht="15" customHeight="1" x14ac:dyDescent="0.3">
      <c r="A1086" s="20" t="str">
        <f>Raw_Data!A1086</f>
        <v>SF11085</v>
      </c>
      <c r="B1086" s="15" t="str">
        <f>Raw_Data!B1086</f>
        <v>Telangana</v>
      </c>
      <c r="C1086" s="15" t="str">
        <f>Raw_Data!C1086</f>
        <v>Erode</v>
      </c>
      <c r="D1086" s="15" t="str">
        <f>Raw_Data!D1086</f>
        <v>Chilli</v>
      </c>
      <c r="E1086" s="15" t="str">
        <f>Raw_Data!E1086</f>
        <v>Kharif</v>
      </c>
      <c r="F1086" s="15">
        <f>Raw_Data!F1086</f>
        <v>5.67</v>
      </c>
      <c r="G1086" s="18">
        <f>IF(Raw_Data!G1086="",ROUND(AVERAGEIFS(Raw_Data!$G$2:$G$4001,Raw_Data!$E$2:$E$4001,E1086),1),Raw_Data!G1086)</f>
        <v>1171.0999999999999</v>
      </c>
      <c r="H1086" s="15">
        <f>Raw_Data!H1086</f>
        <v>33.6</v>
      </c>
      <c r="I1086" s="15">
        <f>Raw_Data!I1086</f>
        <v>65.400000000000006</v>
      </c>
      <c r="J1086" s="15">
        <f>Raw_Data!J1086</f>
        <v>6.4</v>
      </c>
      <c r="K1086" s="15">
        <f>Raw_Data!K1086</f>
        <v>7.8</v>
      </c>
      <c r="L1086" s="18">
        <f>IF(Raw_Data!L1086="",ROUND(AVERAGEIFS(Raw_Data!$L$2:$L$4001,Raw_Data!$E$2:$E$4001,E1086),1),Raw_Data!L1086)</f>
        <v>24.3</v>
      </c>
      <c r="M1086" s="15">
        <f>Raw_Data!M1086</f>
        <v>106.8</v>
      </c>
      <c r="N1086" s="15">
        <f>Raw_Data!N1086</f>
        <v>26.9</v>
      </c>
      <c r="O1086" s="15">
        <f>Raw_Data!O1086</f>
        <v>151.9</v>
      </c>
      <c r="P1086" s="15" t="str">
        <f>Raw_Data!P1086</f>
        <v>Sprinkler</v>
      </c>
      <c r="Q1086" s="15">
        <f>Raw_Data!Q1086</f>
        <v>196.4</v>
      </c>
      <c r="R1086" s="15">
        <f>Raw_Data!R1086</f>
        <v>7.05</v>
      </c>
      <c r="S1086" s="15">
        <f>Raw_Data!S1086</f>
        <v>0.98</v>
      </c>
      <c r="T1086" s="18">
        <f>IF(Raw_Data!T1086="",ROUND(AVERAGEIFS(Raw_Data!$T$2:$T$4001,Raw_Data!$E$2:$E$4001,E1086,Raw_Data!$D$2:$D$4001,D1086),2),IF(Raw_Data!T1086&gt;INDEX(Cleaning_Reference!$F$6:$F$13,MATCH(D1086,Cleaning_Reference!$A$6:$A$13,0)),INDEX(Cleaning_Reference!$F$6:$F$13,MATCH(D1086,Cleaning_Reference!$A$6:$A$13,0)),Raw_Data!T1086))</f>
        <v>0.37</v>
      </c>
      <c r="U1086" s="15">
        <f>Raw_Data!U1086</f>
        <v>2.1</v>
      </c>
      <c r="V1086" s="15">
        <f>Raw_Data!V1086</f>
        <v>116661</v>
      </c>
      <c r="W1086" s="15">
        <f>Raw_Data!W1086</f>
        <v>321376</v>
      </c>
      <c r="X1086" s="15">
        <f>Raw_Data!X1086</f>
        <v>244988</v>
      </c>
      <c r="Y1086" s="15">
        <f>Raw_Data!Y1086</f>
        <v>-76388</v>
      </c>
      <c r="Z1086" s="15">
        <f>Raw_Data!Z1086</f>
        <v>3233</v>
      </c>
      <c r="AA1086" s="15">
        <f>Raw_Data!AA1086</f>
        <v>0.65</v>
      </c>
      <c r="AB1086" s="15">
        <f>Raw_Data!AB1086</f>
        <v>60.5</v>
      </c>
      <c r="AC1086" s="19" t="str">
        <f>IF(Raw_Data!G1086="","Yes","No")</f>
        <v>No</v>
      </c>
      <c r="AD1086" s="19" t="str">
        <f>IF(Raw_Data!L1086="","Yes","No")</f>
        <v>No</v>
      </c>
      <c r="AE1086" s="19" t="str">
        <f>IF(Raw_Data!T1086="","Imputed",IF(Raw_Data!T1086&gt;INDEX(Cleaning_Reference!$F$6:$F$13,MATCH(D1086,Cleaning_Reference!$A$6:$A$13,0)),"Capped","Original"))</f>
        <v>Original</v>
      </c>
      <c r="AF1086" s="21">
        <f t="shared" si="16"/>
        <v>2.1</v>
      </c>
    </row>
    <row r="1087" spans="1:32" ht="15" customHeight="1" x14ac:dyDescent="0.3">
      <c r="A1087" s="20" t="str">
        <f>Raw_Data!A1087</f>
        <v>SF11086</v>
      </c>
      <c r="B1087" s="15" t="str">
        <f>Raw_Data!B1087</f>
        <v>Gujarat</v>
      </c>
      <c r="C1087" s="15" t="str">
        <f>Raw_Data!C1087</f>
        <v>Warangal</v>
      </c>
      <c r="D1087" s="15" t="str">
        <f>Raw_Data!D1087</f>
        <v>Cotton</v>
      </c>
      <c r="E1087" s="15" t="str">
        <f>Raw_Data!E1087</f>
        <v>Rabi</v>
      </c>
      <c r="F1087" s="15">
        <f>Raw_Data!F1087</f>
        <v>12.22</v>
      </c>
      <c r="G1087" s="18">
        <f>IF(Raw_Data!G1087="",ROUND(AVERAGEIFS(Raw_Data!$G$2:$G$4001,Raw_Data!$E$2:$E$4001,E1087),1),Raw_Data!G1087)</f>
        <v>99.1</v>
      </c>
      <c r="H1087" s="15">
        <f>Raw_Data!H1087</f>
        <v>26.3</v>
      </c>
      <c r="I1087" s="15">
        <f>Raw_Data!I1087</f>
        <v>63.9</v>
      </c>
      <c r="J1087" s="15">
        <f>Raw_Data!J1087</f>
        <v>6.5</v>
      </c>
      <c r="K1087" s="15">
        <f>Raw_Data!K1087</f>
        <v>6.23</v>
      </c>
      <c r="L1087" s="18">
        <f>IF(Raw_Data!L1087="",ROUND(AVERAGEIFS(Raw_Data!$L$2:$L$4001,Raw_Data!$E$2:$E$4001,E1087),1),Raw_Data!L1087)</f>
        <v>20.3</v>
      </c>
      <c r="M1087" s="15">
        <f>Raw_Data!M1087</f>
        <v>154</v>
      </c>
      <c r="N1087" s="15">
        <f>Raw_Data!N1087</f>
        <v>50.4</v>
      </c>
      <c r="O1087" s="15">
        <f>Raw_Data!O1087</f>
        <v>90.4</v>
      </c>
      <c r="P1087" s="15" t="str">
        <f>Raw_Data!P1087</f>
        <v>Drip</v>
      </c>
      <c r="Q1087" s="15">
        <f>Raw_Data!Q1087</f>
        <v>180.5</v>
      </c>
      <c r="R1087" s="15">
        <f>Raw_Data!R1087</f>
        <v>5.88</v>
      </c>
      <c r="S1087" s="15">
        <f>Raw_Data!S1087</f>
        <v>0.75</v>
      </c>
      <c r="T1087" s="18">
        <f>IF(Raw_Data!T1087="",ROUND(AVERAGEIFS(Raw_Data!$T$2:$T$4001,Raw_Data!$E$2:$E$4001,E1087,Raw_Data!$D$2:$D$4001,D1087),2),IF(Raw_Data!T1087&gt;INDEX(Cleaning_Reference!$F$6:$F$13,MATCH(D1087,Cleaning_Reference!$A$6:$A$13,0)),INDEX(Cleaning_Reference!$F$6:$F$13,MATCH(D1087,Cleaning_Reference!$A$6:$A$13,0)),Raw_Data!T1087))</f>
        <v>1.2</v>
      </c>
      <c r="U1087" s="15">
        <f>Raw_Data!U1087</f>
        <v>14.66</v>
      </c>
      <c r="V1087" s="15">
        <f>Raw_Data!V1087</f>
        <v>59780</v>
      </c>
      <c r="W1087" s="15">
        <f>Raw_Data!W1087</f>
        <v>816272</v>
      </c>
      <c r="X1087" s="15">
        <f>Raw_Data!X1087</f>
        <v>876375</v>
      </c>
      <c r="Y1087" s="15">
        <f>Raw_Data!Y1087</f>
        <v>60103</v>
      </c>
      <c r="Z1087" s="15">
        <f>Raw_Data!Z1087</f>
        <v>7636</v>
      </c>
      <c r="AA1087" s="15">
        <f>Raw_Data!AA1087</f>
        <v>1.92</v>
      </c>
      <c r="AB1087" s="15">
        <f>Raw_Data!AB1087</f>
        <v>34.4</v>
      </c>
      <c r="AC1087" s="19" t="str">
        <f>IF(Raw_Data!G1087="","Yes","No")</f>
        <v>No</v>
      </c>
      <c r="AD1087" s="19" t="str">
        <f>IF(Raw_Data!L1087="","Yes","No")</f>
        <v>No</v>
      </c>
      <c r="AE1087" s="19" t="str">
        <f>IF(Raw_Data!T1087="","Imputed",IF(Raw_Data!T1087&gt;INDEX(Cleaning_Reference!$F$6:$F$13,MATCH(D1087,Cleaning_Reference!$A$6:$A$13,0)),"Capped","Original"))</f>
        <v>Original</v>
      </c>
      <c r="AF1087" s="21">
        <f t="shared" si="16"/>
        <v>14.66</v>
      </c>
    </row>
    <row r="1088" spans="1:32" ht="15" customHeight="1" x14ac:dyDescent="0.3">
      <c r="A1088" s="20" t="str">
        <f>Raw_Data!A1088</f>
        <v>SF11087</v>
      </c>
      <c r="B1088" s="15" t="str">
        <f>Raw_Data!B1088</f>
        <v>Maharashtra</v>
      </c>
      <c r="C1088" s="15" t="str">
        <f>Raw_Data!C1088</f>
        <v>Erode</v>
      </c>
      <c r="D1088" s="15" t="str">
        <f>Raw_Data!D1088</f>
        <v>Rice</v>
      </c>
      <c r="E1088" s="15" t="str">
        <f>Raw_Data!E1088</f>
        <v>Rabi</v>
      </c>
      <c r="F1088" s="15">
        <f>Raw_Data!F1088</f>
        <v>10.34</v>
      </c>
      <c r="G1088" s="18">
        <f>IF(Raw_Data!G1088="",ROUND(AVERAGEIFS(Raw_Data!$G$2:$G$4001,Raw_Data!$E$2:$E$4001,E1088),1),Raw_Data!G1088)</f>
        <v>367.1</v>
      </c>
      <c r="H1088" s="15">
        <f>Raw_Data!H1088</f>
        <v>19.600000000000001</v>
      </c>
      <c r="I1088" s="15">
        <f>Raw_Data!I1088</f>
        <v>43.7</v>
      </c>
      <c r="J1088" s="15">
        <f>Raw_Data!J1088</f>
        <v>6.4</v>
      </c>
      <c r="K1088" s="15">
        <f>Raw_Data!K1088</f>
        <v>6.33</v>
      </c>
      <c r="L1088" s="18">
        <f>IF(Raw_Data!L1088="",ROUND(AVERAGEIFS(Raw_Data!$L$2:$L$4001,Raw_Data!$E$2:$E$4001,E1088),1),Raw_Data!L1088)</f>
        <v>30.5</v>
      </c>
      <c r="M1088" s="15">
        <f>Raw_Data!M1088</f>
        <v>137.9</v>
      </c>
      <c r="N1088" s="15">
        <f>Raw_Data!N1088</f>
        <v>74.599999999999994</v>
      </c>
      <c r="O1088" s="15">
        <f>Raw_Data!O1088</f>
        <v>118.3</v>
      </c>
      <c r="P1088" s="15" t="str">
        <f>Raw_Data!P1088</f>
        <v>Drip</v>
      </c>
      <c r="Q1088" s="15">
        <f>Raw_Data!Q1088</f>
        <v>145.19999999999999</v>
      </c>
      <c r="R1088" s="15">
        <f>Raw_Data!R1088</f>
        <v>6.05</v>
      </c>
      <c r="S1088" s="15">
        <f>Raw_Data!S1088</f>
        <v>0.86</v>
      </c>
      <c r="T1088" s="18">
        <f>IF(Raw_Data!T1088="",ROUND(AVERAGEIFS(Raw_Data!$T$2:$T$4001,Raw_Data!$E$2:$E$4001,E1088,Raw_Data!$D$2:$D$4001,D1088),2),IF(Raw_Data!T1088&gt;INDEX(Cleaning_Reference!$F$6:$F$13,MATCH(D1088,Cleaning_Reference!$A$6:$A$13,0)),INDEX(Cleaning_Reference!$F$6:$F$13,MATCH(D1088,Cleaning_Reference!$A$6:$A$13,0)),Raw_Data!T1088))</f>
        <v>2.81</v>
      </c>
      <c r="U1088" s="15">
        <f>Raw_Data!U1088</f>
        <v>29.06</v>
      </c>
      <c r="V1088" s="15">
        <f>Raw_Data!V1088</f>
        <v>20151</v>
      </c>
      <c r="W1088" s="15">
        <f>Raw_Data!W1088</f>
        <v>724665</v>
      </c>
      <c r="X1088" s="15">
        <f>Raw_Data!X1088</f>
        <v>585588</v>
      </c>
      <c r="Y1088" s="15">
        <f>Raw_Data!Y1088</f>
        <v>-139077</v>
      </c>
      <c r="Z1088" s="15">
        <f>Raw_Data!Z1088</f>
        <v>12856</v>
      </c>
      <c r="AA1088" s="15">
        <f>Raw_Data!AA1088</f>
        <v>2.2599999999999998</v>
      </c>
      <c r="AB1088" s="15">
        <f>Raw_Data!AB1088</f>
        <v>32.700000000000003</v>
      </c>
      <c r="AC1088" s="19" t="str">
        <f>IF(Raw_Data!G1088="","Yes","No")</f>
        <v>No</v>
      </c>
      <c r="AD1088" s="19" t="str">
        <f>IF(Raw_Data!L1088="","Yes","No")</f>
        <v>No</v>
      </c>
      <c r="AE1088" s="19" t="str">
        <f>IF(Raw_Data!T1088="","Imputed",IF(Raw_Data!T1088&gt;INDEX(Cleaning_Reference!$F$6:$F$13,MATCH(D1088,Cleaning_Reference!$A$6:$A$13,0)),"Capped","Original"))</f>
        <v>Original</v>
      </c>
      <c r="AF1088" s="21">
        <f t="shared" si="16"/>
        <v>29.06</v>
      </c>
    </row>
    <row r="1089" spans="1:32" ht="15" customHeight="1" x14ac:dyDescent="0.3">
      <c r="A1089" s="20" t="str">
        <f>Raw_Data!A1089</f>
        <v>SF11088</v>
      </c>
      <c r="B1089" s="15" t="str">
        <f>Raw_Data!B1089</f>
        <v>Andhra Pradesh</v>
      </c>
      <c r="C1089" s="15" t="str">
        <f>Raw_Data!C1089</f>
        <v>Guntur</v>
      </c>
      <c r="D1089" s="15" t="str">
        <f>Raw_Data!D1089</f>
        <v>Rice</v>
      </c>
      <c r="E1089" s="15" t="str">
        <f>Raw_Data!E1089</f>
        <v>Rabi</v>
      </c>
      <c r="F1089" s="15">
        <f>Raw_Data!F1089</f>
        <v>4.18</v>
      </c>
      <c r="G1089" s="18">
        <f>IF(Raw_Data!G1089="",ROUND(AVERAGEIFS(Raw_Data!$G$2:$G$4001,Raw_Data!$E$2:$E$4001,E1089),1),Raw_Data!G1089)</f>
        <v>250.7</v>
      </c>
      <c r="H1089" s="15">
        <f>Raw_Data!H1089</f>
        <v>21.3</v>
      </c>
      <c r="I1089" s="15">
        <f>Raw_Data!I1089</f>
        <v>61.7</v>
      </c>
      <c r="J1089" s="15">
        <f>Raw_Data!J1089</f>
        <v>7.5</v>
      </c>
      <c r="K1089" s="15">
        <f>Raw_Data!K1089</f>
        <v>6.95</v>
      </c>
      <c r="L1089" s="18">
        <f>IF(Raw_Data!L1089="",ROUND(AVERAGEIFS(Raw_Data!$L$2:$L$4001,Raw_Data!$E$2:$E$4001,E1089),1),Raw_Data!L1089)</f>
        <v>19.600000000000001</v>
      </c>
      <c r="M1089" s="15">
        <f>Raw_Data!M1089</f>
        <v>123.9</v>
      </c>
      <c r="N1089" s="15">
        <f>Raw_Data!N1089</f>
        <v>54.2</v>
      </c>
      <c r="O1089" s="15">
        <f>Raw_Data!O1089</f>
        <v>122.2</v>
      </c>
      <c r="P1089" s="15" t="str">
        <f>Raw_Data!P1089</f>
        <v>Flood</v>
      </c>
      <c r="Q1089" s="15">
        <f>Raw_Data!Q1089</f>
        <v>192.3</v>
      </c>
      <c r="R1089" s="15">
        <f>Raw_Data!R1089</f>
        <v>2.2599999999999998</v>
      </c>
      <c r="S1089" s="15">
        <f>Raw_Data!S1089</f>
        <v>0.83</v>
      </c>
      <c r="T1089" s="18">
        <f>IF(Raw_Data!T1089="",ROUND(AVERAGEIFS(Raw_Data!$T$2:$T$4001,Raw_Data!$E$2:$E$4001,E1089,Raw_Data!$D$2:$D$4001,D1089),2),IF(Raw_Data!T1089&gt;INDEX(Cleaning_Reference!$F$6:$F$13,MATCH(D1089,Cleaning_Reference!$A$6:$A$13,0)),INDEX(Cleaning_Reference!$F$6:$F$13,MATCH(D1089,Cleaning_Reference!$A$6:$A$13,0)),Raw_Data!T1089))</f>
        <v>2.1800000000000002</v>
      </c>
      <c r="U1089" s="15">
        <f>Raw_Data!U1089</f>
        <v>9.11</v>
      </c>
      <c r="V1089" s="15">
        <f>Raw_Data!V1089</f>
        <v>26102</v>
      </c>
      <c r="W1089" s="15">
        <f>Raw_Data!W1089</f>
        <v>261102</v>
      </c>
      <c r="X1089" s="15">
        <f>Raw_Data!X1089</f>
        <v>237789</v>
      </c>
      <c r="Y1089" s="15">
        <f>Raw_Data!Y1089</f>
        <v>-23313</v>
      </c>
      <c r="Z1089" s="15">
        <f>Raw_Data!Z1089</f>
        <v>9115</v>
      </c>
      <c r="AA1089" s="15">
        <f>Raw_Data!AA1089</f>
        <v>0.999</v>
      </c>
      <c r="AB1089" s="15">
        <f>Raw_Data!AB1089</f>
        <v>50.6</v>
      </c>
      <c r="AC1089" s="19" t="str">
        <f>IF(Raw_Data!G1089="","Yes","No")</f>
        <v>No</v>
      </c>
      <c r="AD1089" s="19" t="str">
        <f>IF(Raw_Data!L1089="","Yes","No")</f>
        <v>No</v>
      </c>
      <c r="AE1089" s="19" t="str">
        <f>IF(Raw_Data!T1089="","Imputed",IF(Raw_Data!T1089&gt;INDEX(Cleaning_Reference!$F$6:$F$13,MATCH(D1089,Cleaning_Reference!$A$6:$A$13,0)),"Capped","Original"))</f>
        <v>Original</v>
      </c>
      <c r="AF1089" s="21">
        <f t="shared" si="16"/>
        <v>9.11</v>
      </c>
    </row>
    <row r="1090" spans="1:32" ht="15" customHeight="1" x14ac:dyDescent="0.3">
      <c r="A1090" s="20" t="str">
        <f>Raw_Data!A1090</f>
        <v>SF11089</v>
      </c>
      <c r="B1090" s="15" t="str">
        <f>Raw_Data!B1090</f>
        <v>Gujarat</v>
      </c>
      <c r="C1090" s="15" t="str">
        <f>Raw_Data!C1090</f>
        <v>Rajkot</v>
      </c>
      <c r="D1090" s="15" t="str">
        <f>Raw_Data!D1090</f>
        <v>Cotton</v>
      </c>
      <c r="E1090" s="15" t="str">
        <f>Raw_Data!E1090</f>
        <v>Kharif</v>
      </c>
      <c r="F1090" s="15">
        <f>Raw_Data!F1090</f>
        <v>0.61</v>
      </c>
      <c r="G1090" s="18">
        <f>IF(Raw_Data!G1090="",ROUND(AVERAGEIFS(Raw_Data!$G$2:$G$4001,Raw_Data!$E$2:$E$4001,E1090),1),Raw_Data!G1090)</f>
        <v>905.1</v>
      </c>
      <c r="H1090" s="15">
        <f>Raw_Data!H1090</f>
        <v>31</v>
      </c>
      <c r="I1090" s="15">
        <f>Raw_Data!I1090</f>
        <v>83.1</v>
      </c>
      <c r="J1090" s="15">
        <f>Raw_Data!J1090</f>
        <v>7.1</v>
      </c>
      <c r="K1090" s="15">
        <f>Raw_Data!K1090</f>
        <v>6.3</v>
      </c>
      <c r="L1090" s="18">
        <f>IF(Raw_Data!L1090="",ROUND(AVERAGEIFS(Raw_Data!$L$2:$L$4001,Raw_Data!$E$2:$E$4001,E1090),1),Raw_Data!L1090)</f>
        <v>30.1</v>
      </c>
      <c r="M1090" s="15">
        <f>Raw_Data!M1090</f>
        <v>165</v>
      </c>
      <c r="N1090" s="15">
        <f>Raw_Data!N1090</f>
        <v>50.4</v>
      </c>
      <c r="O1090" s="15">
        <f>Raw_Data!O1090</f>
        <v>113.2</v>
      </c>
      <c r="P1090" s="15" t="str">
        <f>Raw_Data!P1090</f>
        <v>Drip</v>
      </c>
      <c r="Q1090" s="15">
        <f>Raw_Data!Q1090</f>
        <v>220.7</v>
      </c>
      <c r="R1090" s="15">
        <f>Raw_Data!R1090</f>
        <v>3.91</v>
      </c>
      <c r="S1090" s="15">
        <f>Raw_Data!S1090</f>
        <v>0.69</v>
      </c>
      <c r="T1090" s="18">
        <f>IF(Raw_Data!T1090="",ROUND(AVERAGEIFS(Raw_Data!$T$2:$T$4001,Raw_Data!$E$2:$E$4001,E1090,Raw_Data!$D$2:$D$4001,D1090),2),IF(Raw_Data!T1090&gt;INDEX(Cleaning_Reference!$F$6:$F$13,MATCH(D1090,Cleaning_Reference!$A$6:$A$13,0)),INDEX(Cleaning_Reference!$F$6:$F$13,MATCH(D1090,Cleaning_Reference!$A$6:$A$13,0)),Raw_Data!T1090))</f>
        <v>1.94</v>
      </c>
      <c r="U1090" s="15">
        <f>Raw_Data!U1090</f>
        <v>1.18</v>
      </c>
      <c r="V1090" s="15">
        <f>Raw_Data!V1090</f>
        <v>61002</v>
      </c>
      <c r="W1090" s="15">
        <f>Raw_Data!W1090</f>
        <v>40825</v>
      </c>
      <c r="X1090" s="15">
        <f>Raw_Data!X1090</f>
        <v>71982</v>
      </c>
      <c r="Y1090" s="15">
        <f>Raw_Data!Y1090</f>
        <v>31157</v>
      </c>
      <c r="Z1090" s="15">
        <f>Raw_Data!Z1090</f>
        <v>440</v>
      </c>
      <c r="AA1090" s="15">
        <f>Raw_Data!AA1090</f>
        <v>2.6819999999999999</v>
      </c>
      <c r="AB1090" s="15">
        <f>Raw_Data!AB1090</f>
        <v>55</v>
      </c>
      <c r="AC1090" s="19" t="str">
        <f>IF(Raw_Data!G1090="","Yes","No")</f>
        <v>No</v>
      </c>
      <c r="AD1090" s="19" t="str">
        <f>IF(Raw_Data!L1090="","Yes","No")</f>
        <v>No</v>
      </c>
      <c r="AE1090" s="19" t="str">
        <f>IF(Raw_Data!T1090="","Imputed",IF(Raw_Data!T1090&gt;INDEX(Cleaning_Reference!$F$6:$F$13,MATCH(D1090,Cleaning_Reference!$A$6:$A$13,0)),"Capped","Original"))</f>
        <v>Original</v>
      </c>
      <c r="AF1090" s="21">
        <f t="shared" ref="AF1090:AF1153" si="17">ROUND(T1090*F1090,2)</f>
        <v>1.18</v>
      </c>
    </row>
    <row r="1091" spans="1:32" ht="15" customHeight="1" x14ac:dyDescent="0.3">
      <c r="A1091" s="20" t="str">
        <f>Raw_Data!A1091</f>
        <v>SF11090</v>
      </c>
      <c r="B1091" s="15" t="str">
        <f>Raw_Data!B1091</f>
        <v>Maharashtra</v>
      </c>
      <c r="C1091" s="15" t="str">
        <f>Raw_Data!C1091</f>
        <v>Ludhiana</v>
      </c>
      <c r="D1091" s="15" t="str">
        <f>Raw_Data!D1091</f>
        <v>Sugarcane</v>
      </c>
      <c r="E1091" s="15" t="str">
        <f>Raw_Data!E1091</f>
        <v>Rabi</v>
      </c>
      <c r="F1091" s="15">
        <f>Raw_Data!F1091</f>
        <v>7.05</v>
      </c>
      <c r="G1091" s="18">
        <f>IF(Raw_Data!G1091="",ROUND(AVERAGEIFS(Raw_Data!$G$2:$G$4001,Raw_Data!$E$2:$E$4001,E1091),1),Raw_Data!G1091)</f>
        <v>195.2</v>
      </c>
      <c r="H1091" s="15">
        <f>Raw_Data!H1091</f>
        <v>26.6</v>
      </c>
      <c r="I1091" s="15">
        <f>Raw_Data!I1091</f>
        <v>62.7</v>
      </c>
      <c r="J1091" s="15">
        <f>Raw_Data!J1091</f>
        <v>8.4</v>
      </c>
      <c r="K1091" s="15">
        <f>Raw_Data!K1091</f>
        <v>6.54</v>
      </c>
      <c r="L1091" s="18">
        <f>IF(Raw_Data!L1091="",ROUND(AVERAGEIFS(Raw_Data!$L$2:$L$4001,Raw_Data!$E$2:$E$4001,E1091),1),Raw_Data!L1091)</f>
        <v>28.5</v>
      </c>
      <c r="M1091" s="15">
        <f>Raw_Data!M1091</f>
        <v>74.599999999999994</v>
      </c>
      <c r="N1091" s="15">
        <f>Raw_Data!N1091</f>
        <v>15</v>
      </c>
      <c r="O1091" s="15">
        <f>Raw_Data!O1091</f>
        <v>135.9</v>
      </c>
      <c r="P1091" s="15" t="str">
        <f>Raw_Data!P1091</f>
        <v>Sprinkler</v>
      </c>
      <c r="Q1091" s="15">
        <f>Raw_Data!Q1091</f>
        <v>193.9</v>
      </c>
      <c r="R1091" s="15">
        <f>Raw_Data!R1091</f>
        <v>4.13</v>
      </c>
      <c r="S1091" s="15">
        <f>Raw_Data!S1091</f>
        <v>0.99</v>
      </c>
      <c r="T1091" s="18">
        <f>IF(Raw_Data!T1091="",ROUND(AVERAGEIFS(Raw_Data!$T$2:$T$4001,Raw_Data!$E$2:$E$4001,E1091,Raw_Data!$D$2:$D$4001,D1091),2),IF(Raw_Data!T1091&gt;INDEX(Cleaning_Reference!$F$6:$F$13,MATCH(D1091,Cleaning_Reference!$A$6:$A$13,0)),INDEX(Cleaning_Reference!$F$6:$F$13,MATCH(D1091,Cleaning_Reference!$A$6:$A$13,0)),Raw_Data!T1091))</f>
        <v>44.19</v>
      </c>
      <c r="U1091" s="15">
        <f>Raw_Data!U1091</f>
        <v>311.54000000000002</v>
      </c>
      <c r="V1091" s="15">
        <f>Raw_Data!V1091</f>
        <v>3357</v>
      </c>
      <c r="W1091" s="15">
        <f>Raw_Data!W1091</f>
        <v>556453</v>
      </c>
      <c r="X1091" s="15">
        <f>Raw_Data!X1091</f>
        <v>1045840</v>
      </c>
      <c r="Y1091" s="15">
        <f>Raw_Data!Y1091</f>
        <v>489387</v>
      </c>
      <c r="Z1091" s="15">
        <f>Raw_Data!Z1091</f>
        <v>10925</v>
      </c>
      <c r="AA1091" s="15">
        <f>Raw_Data!AA1091</f>
        <v>28.515999999999998</v>
      </c>
      <c r="AB1091" s="15">
        <f>Raw_Data!AB1091</f>
        <v>45.6</v>
      </c>
      <c r="AC1091" s="19" t="str">
        <f>IF(Raw_Data!G1091="","Yes","No")</f>
        <v>No</v>
      </c>
      <c r="AD1091" s="19" t="str">
        <f>IF(Raw_Data!L1091="","Yes","No")</f>
        <v>No</v>
      </c>
      <c r="AE1091" s="19" t="str">
        <f>IF(Raw_Data!T1091="","Imputed",IF(Raw_Data!T1091&gt;INDEX(Cleaning_Reference!$F$6:$F$13,MATCH(D1091,Cleaning_Reference!$A$6:$A$13,0)),"Capped","Original"))</f>
        <v>Original</v>
      </c>
      <c r="AF1091" s="21">
        <f t="shared" si="17"/>
        <v>311.54000000000002</v>
      </c>
    </row>
    <row r="1092" spans="1:32" ht="15" customHeight="1" x14ac:dyDescent="0.3">
      <c r="A1092" s="20" t="str">
        <f>Raw_Data!A1092</f>
        <v>SF11091</v>
      </c>
      <c r="B1092" s="15" t="str">
        <f>Raw_Data!B1092</f>
        <v>Maharashtra</v>
      </c>
      <c r="C1092" s="15" t="str">
        <f>Raw_Data!C1092</f>
        <v>Indore</v>
      </c>
      <c r="D1092" s="15" t="str">
        <f>Raw_Data!D1092</f>
        <v>Maize</v>
      </c>
      <c r="E1092" s="15" t="str">
        <f>Raw_Data!E1092</f>
        <v>Rabi</v>
      </c>
      <c r="F1092" s="15">
        <f>Raw_Data!F1092</f>
        <v>13.28</v>
      </c>
      <c r="G1092" s="18">
        <f>IF(Raw_Data!G1092="",ROUND(AVERAGEIFS(Raw_Data!$G$2:$G$4001,Raw_Data!$E$2:$E$4001,E1092),1),Raw_Data!G1092)</f>
        <v>359.9</v>
      </c>
      <c r="H1092" s="15">
        <f>Raw_Data!H1092</f>
        <v>25.6</v>
      </c>
      <c r="I1092" s="15">
        <f>Raw_Data!I1092</f>
        <v>60</v>
      </c>
      <c r="J1092" s="15">
        <f>Raw_Data!J1092</f>
        <v>6.9</v>
      </c>
      <c r="K1092" s="15">
        <f>Raw_Data!K1092</f>
        <v>7.31</v>
      </c>
      <c r="L1092" s="18">
        <f>IF(Raw_Data!L1092="",ROUND(AVERAGEIFS(Raw_Data!$L$2:$L$4001,Raw_Data!$E$2:$E$4001,E1092),1),Raw_Data!L1092)</f>
        <v>28.5</v>
      </c>
      <c r="M1092" s="15">
        <f>Raw_Data!M1092</f>
        <v>139.5</v>
      </c>
      <c r="N1092" s="15">
        <f>Raw_Data!N1092</f>
        <v>67.099999999999994</v>
      </c>
      <c r="O1092" s="15">
        <f>Raw_Data!O1092</f>
        <v>119.1</v>
      </c>
      <c r="P1092" s="15" t="str">
        <f>Raw_Data!P1092</f>
        <v>Flood</v>
      </c>
      <c r="Q1092" s="15">
        <f>Raw_Data!Q1092</f>
        <v>193.7</v>
      </c>
      <c r="R1092" s="15">
        <f>Raw_Data!R1092</f>
        <v>6.23</v>
      </c>
      <c r="S1092" s="15">
        <f>Raw_Data!S1092</f>
        <v>0.78</v>
      </c>
      <c r="T1092" s="18">
        <f>IF(Raw_Data!T1092="",ROUND(AVERAGEIFS(Raw_Data!$T$2:$T$4001,Raw_Data!$E$2:$E$4001,E1092,Raw_Data!$D$2:$D$4001,D1092),2),IF(Raw_Data!T1092&gt;INDEX(Cleaning_Reference!$F$6:$F$13,MATCH(D1092,Cleaning_Reference!$A$6:$A$13,0)),INDEX(Cleaning_Reference!$F$6:$F$13,MATCH(D1092,Cleaning_Reference!$A$6:$A$13,0)),Raw_Data!T1092))</f>
        <v>1.83</v>
      </c>
      <c r="U1092" s="15">
        <f>Raw_Data!U1092</f>
        <v>24.3</v>
      </c>
      <c r="V1092" s="15">
        <f>Raw_Data!V1092</f>
        <v>20595</v>
      </c>
      <c r="W1092" s="15">
        <f>Raw_Data!W1092</f>
        <v>837053</v>
      </c>
      <c r="X1092" s="15">
        <f>Raw_Data!X1092</f>
        <v>500458</v>
      </c>
      <c r="Y1092" s="15">
        <f>Raw_Data!Y1092</f>
        <v>-336595</v>
      </c>
      <c r="Z1092" s="15">
        <f>Raw_Data!Z1092</f>
        <v>12055</v>
      </c>
      <c r="AA1092" s="15">
        <f>Raw_Data!AA1092</f>
        <v>2.016</v>
      </c>
      <c r="AB1092" s="15">
        <f>Raw_Data!AB1092</f>
        <v>33.799999999999997</v>
      </c>
      <c r="AC1092" s="19" t="str">
        <f>IF(Raw_Data!G1092="","Yes","No")</f>
        <v>No</v>
      </c>
      <c r="AD1092" s="19" t="str">
        <f>IF(Raw_Data!L1092="","Yes","No")</f>
        <v>No</v>
      </c>
      <c r="AE1092" s="19" t="str">
        <f>IF(Raw_Data!T1092="","Imputed",IF(Raw_Data!T1092&gt;INDEX(Cleaning_Reference!$F$6:$F$13,MATCH(D1092,Cleaning_Reference!$A$6:$A$13,0)),"Capped","Original"))</f>
        <v>Original</v>
      </c>
      <c r="AF1092" s="21">
        <f t="shared" si="17"/>
        <v>24.3</v>
      </c>
    </row>
    <row r="1093" spans="1:32" ht="15" customHeight="1" x14ac:dyDescent="0.3">
      <c r="A1093" s="20" t="str">
        <f>Raw_Data!A1093</f>
        <v>SF11092</v>
      </c>
      <c r="B1093" s="15" t="str">
        <f>Raw_Data!B1093</f>
        <v>Punjab</v>
      </c>
      <c r="C1093" s="15" t="str">
        <f>Raw_Data!C1093</f>
        <v>Ludhiana</v>
      </c>
      <c r="D1093" s="15" t="str">
        <f>Raw_Data!D1093</f>
        <v>Chilli</v>
      </c>
      <c r="E1093" s="15" t="str">
        <f>Raw_Data!E1093</f>
        <v>Rabi</v>
      </c>
      <c r="F1093" s="15">
        <f>Raw_Data!F1093</f>
        <v>12.31</v>
      </c>
      <c r="G1093" s="18">
        <f>IF(Raw_Data!G1093="",ROUND(AVERAGEIFS(Raw_Data!$G$2:$G$4001,Raw_Data!$E$2:$E$4001,E1093),1),Raw_Data!G1093)</f>
        <v>471.1</v>
      </c>
      <c r="H1093" s="15">
        <f>Raw_Data!H1093</f>
        <v>24.3</v>
      </c>
      <c r="I1093" s="15">
        <f>Raw_Data!I1093</f>
        <v>57.3</v>
      </c>
      <c r="J1093" s="15">
        <f>Raw_Data!J1093</f>
        <v>6.5</v>
      </c>
      <c r="K1093" s="15">
        <f>Raw_Data!K1093</f>
        <v>6.36</v>
      </c>
      <c r="L1093" s="18">
        <f>IF(Raw_Data!L1093="",ROUND(AVERAGEIFS(Raw_Data!$L$2:$L$4001,Raw_Data!$E$2:$E$4001,E1093),1),Raw_Data!L1093)</f>
        <v>30.2</v>
      </c>
      <c r="M1093" s="15">
        <f>Raw_Data!M1093</f>
        <v>141.4</v>
      </c>
      <c r="N1093" s="15">
        <f>Raw_Data!N1093</f>
        <v>64.099999999999994</v>
      </c>
      <c r="O1093" s="15">
        <f>Raw_Data!O1093</f>
        <v>102.1</v>
      </c>
      <c r="P1093" s="15" t="str">
        <f>Raw_Data!P1093</f>
        <v>Flood</v>
      </c>
      <c r="Q1093" s="15">
        <f>Raw_Data!Q1093</f>
        <v>180.2</v>
      </c>
      <c r="R1093" s="15">
        <f>Raw_Data!R1093</f>
        <v>3.55</v>
      </c>
      <c r="S1093" s="15">
        <f>Raw_Data!S1093</f>
        <v>0.65</v>
      </c>
      <c r="T1093" s="18">
        <f>IF(Raw_Data!T1093="",ROUND(AVERAGEIFS(Raw_Data!$T$2:$T$4001,Raw_Data!$E$2:$E$4001,E1093,Raw_Data!$D$2:$D$4001,D1093),2),IF(Raw_Data!T1093&gt;INDEX(Cleaning_Reference!$F$6:$F$13,MATCH(D1093,Cleaning_Reference!$A$6:$A$13,0)),INDEX(Cleaning_Reference!$F$6:$F$13,MATCH(D1093,Cleaning_Reference!$A$6:$A$13,0)),Raw_Data!T1093))</f>
        <v>1.7</v>
      </c>
      <c r="U1093" s="15">
        <f>Raw_Data!U1093</f>
        <v>20.93</v>
      </c>
      <c r="V1093" s="15">
        <f>Raw_Data!V1093</f>
        <v>120569</v>
      </c>
      <c r="W1093" s="15">
        <f>Raw_Data!W1093</f>
        <v>856215</v>
      </c>
      <c r="X1093" s="15">
        <f>Raw_Data!X1093</f>
        <v>2523509</v>
      </c>
      <c r="Y1093" s="15">
        <f>Raw_Data!Y1093</f>
        <v>1667294</v>
      </c>
      <c r="Z1093" s="15">
        <f>Raw_Data!Z1093</f>
        <v>8330</v>
      </c>
      <c r="AA1093" s="15">
        <f>Raw_Data!AA1093</f>
        <v>2.5129999999999999</v>
      </c>
      <c r="AB1093" s="15">
        <f>Raw_Data!AB1093</f>
        <v>42.2</v>
      </c>
      <c r="AC1093" s="19" t="str">
        <f>IF(Raw_Data!G1093="","Yes","No")</f>
        <v>No</v>
      </c>
      <c r="AD1093" s="19" t="str">
        <f>IF(Raw_Data!L1093="","Yes","No")</f>
        <v>No</v>
      </c>
      <c r="AE1093" s="19" t="str">
        <f>IF(Raw_Data!T1093="","Imputed",IF(Raw_Data!T1093&gt;INDEX(Cleaning_Reference!$F$6:$F$13,MATCH(D1093,Cleaning_Reference!$A$6:$A$13,0)),"Capped","Original"))</f>
        <v>Original</v>
      </c>
      <c r="AF1093" s="21">
        <f t="shared" si="17"/>
        <v>20.93</v>
      </c>
    </row>
    <row r="1094" spans="1:32" ht="15" customHeight="1" x14ac:dyDescent="0.3">
      <c r="A1094" s="20" t="str">
        <f>Raw_Data!A1094</f>
        <v>SF11093</v>
      </c>
      <c r="B1094" s="15" t="str">
        <f>Raw_Data!B1094</f>
        <v>Punjab</v>
      </c>
      <c r="C1094" s="15" t="str">
        <f>Raw_Data!C1094</f>
        <v>Indore</v>
      </c>
      <c r="D1094" s="15" t="str">
        <f>Raw_Data!D1094</f>
        <v>Sugarcane</v>
      </c>
      <c r="E1094" s="15" t="str">
        <f>Raw_Data!E1094</f>
        <v>Rabi</v>
      </c>
      <c r="F1094" s="15">
        <f>Raw_Data!F1094</f>
        <v>12.79</v>
      </c>
      <c r="G1094" s="18">
        <f>IF(Raw_Data!G1094="",ROUND(AVERAGEIFS(Raw_Data!$G$2:$G$4001,Raw_Data!$E$2:$E$4001,E1094),1),Raw_Data!G1094)</f>
        <v>317.2</v>
      </c>
      <c r="H1094" s="15">
        <f>Raw_Data!H1094</f>
        <v>19.2</v>
      </c>
      <c r="I1094" s="15">
        <f>Raw_Data!I1094</f>
        <v>64.599999999999994</v>
      </c>
      <c r="J1094" s="15">
        <f>Raw_Data!J1094</f>
        <v>7.9</v>
      </c>
      <c r="K1094" s="15">
        <f>Raw_Data!K1094</f>
        <v>7.28</v>
      </c>
      <c r="L1094" s="18">
        <f>IF(Raw_Data!L1094="",ROUND(AVERAGEIFS(Raw_Data!$L$2:$L$4001,Raw_Data!$E$2:$E$4001,E1094),1),Raw_Data!L1094)</f>
        <v>29.2</v>
      </c>
      <c r="M1094" s="15">
        <f>Raw_Data!M1094</f>
        <v>129.6</v>
      </c>
      <c r="N1094" s="15">
        <f>Raw_Data!N1094</f>
        <v>56.4</v>
      </c>
      <c r="O1094" s="15">
        <f>Raw_Data!O1094</f>
        <v>91.7</v>
      </c>
      <c r="P1094" s="15" t="str">
        <f>Raw_Data!P1094</f>
        <v>Flood</v>
      </c>
      <c r="Q1094" s="15">
        <f>Raw_Data!Q1094</f>
        <v>181.6</v>
      </c>
      <c r="R1094" s="15">
        <f>Raw_Data!R1094</f>
        <v>6.69</v>
      </c>
      <c r="S1094" s="15">
        <f>Raw_Data!S1094</f>
        <v>0.82</v>
      </c>
      <c r="T1094" s="18">
        <f>IF(Raw_Data!T1094="",ROUND(AVERAGEIFS(Raw_Data!$T$2:$T$4001,Raw_Data!$E$2:$E$4001,E1094,Raw_Data!$D$2:$D$4001,D1094),2),IF(Raw_Data!T1094&gt;INDEX(Cleaning_Reference!$F$6:$F$13,MATCH(D1094,Cleaning_Reference!$A$6:$A$13,0)),INDEX(Cleaning_Reference!$F$6:$F$13,MATCH(D1094,Cleaning_Reference!$A$6:$A$13,0)),Raw_Data!T1094))</f>
        <v>32.24</v>
      </c>
      <c r="U1094" s="15">
        <f>Raw_Data!U1094</f>
        <v>412.35</v>
      </c>
      <c r="V1094" s="15">
        <f>Raw_Data!V1094</f>
        <v>3098</v>
      </c>
      <c r="W1094" s="15">
        <f>Raw_Data!W1094</f>
        <v>997501</v>
      </c>
      <c r="X1094" s="15">
        <f>Raw_Data!X1094</f>
        <v>1277460</v>
      </c>
      <c r="Y1094" s="15">
        <f>Raw_Data!Y1094</f>
        <v>279959</v>
      </c>
      <c r="Z1094" s="15">
        <f>Raw_Data!Z1094</f>
        <v>29011</v>
      </c>
      <c r="AA1094" s="15">
        <f>Raw_Data!AA1094</f>
        <v>14.214</v>
      </c>
      <c r="AB1094" s="15">
        <f>Raw_Data!AB1094</f>
        <v>46.7</v>
      </c>
      <c r="AC1094" s="19" t="str">
        <f>IF(Raw_Data!G1094="","Yes","No")</f>
        <v>No</v>
      </c>
      <c r="AD1094" s="19" t="str">
        <f>IF(Raw_Data!L1094="","Yes","No")</f>
        <v>No</v>
      </c>
      <c r="AE1094" s="19" t="str">
        <f>IF(Raw_Data!T1094="","Imputed",IF(Raw_Data!T1094&gt;INDEX(Cleaning_Reference!$F$6:$F$13,MATCH(D1094,Cleaning_Reference!$A$6:$A$13,0)),"Capped","Original"))</f>
        <v>Original</v>
      </c>
      <c r="AF1094" s="21">
        <f t="shared" si="17"/>
        <v>412.35</v>
      </c>
    </row>
    <row r="1095" spans="1:32" ht="15" customHeight="1" x14ac:dyDescent="0.3">
      <c r="A1095" s="20" t="str">
        <f>Raw_Data!A1095</f>
        <v>SF11094</v>
      </c>
      <c r="B1095" s="15" t="str">
        <f>Raw_Data!B1095</f>
        <v>Karnataka</v>
      </c>
      <c r="C1095" s="15" t="str">
        <f>Raw_Data!C1095</f>
        <v>Rajkot</v>
      </c>
      <c r="D1095" s="15" t="str">
        <f>Raw_Data!D1095</f>
        <v>Wheat</v>
      </c>
      <c r="E1095" s="15" t="str">
        <f>Raw_Data!E1095</f>
        <v>Rabi</v>
      </c>
      <c r="F1095" s="15">
        <f>Raw_Data!F1095</f>
        <v>10.029999999999999</v>
      </c>
      <c r="G1095" s="18">
        <f>IF(Raw_Data!G1095="",ROUND(AVERAGEIFS(Raw_Data!$G$2:$G$4001,Raw_Data!$E$2:$E$4001,E1095),1),Raw_Data!G1095)</f>
        <v>586.4</v>
      </c>
      <c r="H1095" s="15">
        <f>Raw_Data!H1095</f>
        <v>22.9</v>
      </c>
      <c r="I1095" s="15">
        <f>Raw_Data!I1095</f>
        <v>68.3</v>
      </c>
      <c r="J1095" s="15">
        <f>Raw_Data!J1095</f>
        <v>8.6</v>
      </c>
      <c r="K1095" s="15">
        <f>Raw_Data!K1095</f>
        <v>7.23</v>
      </c>
      <c r="L1095" s="18">
        <f>IF(Raw_Data!L1095="",ROUND(AVERAGEIFS(Raw_Data!$L$2:$L$4001,Raw_Data!$E$2:$E$4001,E1095),1),Raw_Data!L1095)</f>
        <v>24.9</v>
      </c>
      <c r="M1095" s="15">
        <f>Raw_Data!M1095</f>
        <v>135.6</v>
      </c>
      <c r="N1095" s="15">
        <f>Raw_Data!N1095</f>
        <v>45.4</v>
      </c>
      <c r="O1095" s="15">
        <f>Raw_Data!O1095</f>
        <v>30</v>
      </c>
      <c r="P1095" s="15" t="str">
        <f>Raw_Data!P1095</f>
        <v>Flood</v>
      </c>
      <c r="Q1095" s="15">
        <f>Raw_Data!Q1095</f>
        <v>256</v>
      </c>
      <c r="R1095" s="15">
        <f>Raw_Data!R1095</f>
        <v>1.1599999999999999</v>
      </c>
      <c r="S1095" s="15">
        <f>Raw_Data!S1095</f>
        <v>0.81</v>
      </c>
      <c r="T1095" s="18">
        <f>IF(Raw_Data!T1095="",ROUND(AVERAGEIFS(Raw_Data!$T$2:$T$4001,Raw_Data!$E$2:$E$4001,E1095,Raw_Data!$D$2:$D$4001,D1095),2),IF(Raw_Data!T1095&gt;INDEX(Cleaning_Reference!$F$6:$F$13,MATCH(D1095,Cleaning_Reference!$A$6:$A$13,0)),INDEX(Cleaning_Reference!$F$6:$F$13,MATCH(D1095,Cleaning_Reference!$A$6:$A$13,0)),Raw_Data!T1095))</f>
        <v>2.37</v>
      </c>
      <c r="U1095" s="15">
        <f>Raw_Data!U1095</f>
        <v>23.77</v>
      </c>
      <c r="V1095" s="15">
        <f>Raw_Data!V1095</f>
        <v>25127</v>
      </c>
      <c r="W1095" s="15">
        <f>Raw_Data!W1095</f>
        <v>676529</v>
      </c>
      <c r="X1095" s="15">
        <f>Raw_Data!X1095</f>
        <v>597269</v>
      </c>
      <c r="Y1095" s="15">
        <f>Raw_Data!Y1095</f>
        <v>-79260</v>
      </c>
      <c r="Z1095" s="15">
        <f>Raw_Data!Z1095</f>
        <v>5620</v>
      </c>
      <c r="AA1095" s="15">
        <f>Raw_Data!AA1095</f>
        <v>4.2300000000000004</v>
      </c>
      <c r="AB1095" s="15">
        <f>Raw_Data!AB1095</f>
        <v>70.400000000000006</v>
      </c>
      <c r="AC1095" s="19" t="str">
        <f>IF(Raw_Data!G1095="","Yes","No")</f>
        <v>No</v>
      </c>
      <c r="AD1095" s="19" t="str">
        <f>IF(Raw_Data!L1095="","Yes","No")</f>
        <v>No</v>
      </c>
      <c r="AE1095" s="19" t="str">
        <f>IF(Raw_Data!T1095="","Imputed",IF(Raw_Data!T1095&gt;INDEX(Cleaning_Reference!$F$6:$F$13,MATCH(D1095,Cleaning_Reference!$A$6:$A$13,0)),"Capped","Original"))</f>
        <v>Original</v>
      </c>
      <c r="AF1095" s="21">
        <f t="shared" si="17"/>
        <v>23.77</v>
      </c>
    </row>
    <row r="1096" spans="1:32" ht="15" customHeight="1" x14ac:dyDescent="0.3">
      <c r="A1096" s="20" t="str">
        <f>Raw_Data!A1096</f>
        <v>SF11095</v>
      </c>
      <c r="B1096" s="15" t="str">
        <f>Raw_Data!B1096</f>
        <v>Punjab</v>
      </c>
      <c r="C1096" s="15" t="str">
        <f>Raw_Data!C1096</f>
        <v>Erode</v>
      </c>
      <c r="D1096" s="15" t="str">
        <f>Raw_Data!D1096</f>
        <v>Pulses</v>
      </c>
      <c r="E1096" s="15" t="str">
        <f>Raw_Data!E1096</f>
        <v>Rabi</v>
      </c>
      <c r="F1096" s="15">
        <f>Raw_Data!F1096</f>
        <v>7.58</v>
      </c>
      <c r="G1096" s="18">
        <f>IF(Raw_Data!G1096="",ROUND(AVERAGEIFS(Raw_Data!$G$2:$G$4001,Raw_Data!$E$2:$E$4001,E1096),1),Raw_Data!G1096)</f>
        <v>417.9</v>
      </c>
      <c r="H1096" s="15">
        <f>Raw_Data!H1096</f>
        <v>21</v>
      </c>
      <c r="I1096" s="15">
        <f>Raw_Data!I1096</f>
        <v>62.7</v>
      </c>
      <c r="J1096" s="15">
        <f>Raw_Data!J1096</f>
        <v>7.9</v>
      </c>
      <c r="K1096" s="15">
        <f>Raw_Data!K1096</f>
        <v>6.2</v>
      </c>
      <c r="L1096" s="18">
        <f>IF(Raw_Data!L1096="",ROUND(AVERAGEIFS(Raw_Data!$L$2:$L$4001,Raw_Data!$E$2:$E$4001,E1096),1),Raw_Data!L1096)</f>
        <v>21.4</v>
      </c>
      <c r="M1096" s="15">
        <f>Raw_Data!M1096</f>
        <v>150.69999999999999</v>
      </c>
      <c r="N1096" s="15">
        <f>Raw_Data!N1096</f>
        <v>81.900000000000006</v>
      </c>
      <c r="O1096" s="15">
        <f>Raw_Data!O1096</f>
        <v>132.5</v>
      </c>
      <c r="P1096" s="15" t="str">
        <f>Raw_Data!P1096</f>
        <v>Flood</v>
      </c>
      <c r="Q1096" s="15">
        <f>Raw_Data!Q1096</f>
        <v>175.7</v>
      </c>
      <c r="R1096" s="15">
        <f>Raw_Data!R1096</f>
        <v>8.76</v>
      </c>
      <c r="S1096" s="15">
        <f>Raw_Data!S1096</f>
        <v>0.91</v>
      </c>
      <c r="T1096" s="18">
        <f>IF(Raw_Data!T1096="",ROUND(AVERAGEIFS(Raw_Data!$T$2:$T$4001,Raw_Data!$E$2:$E$4001,E1096,Raw_Data!$D$2:$D$4001,D1096),2),IF(Raw_Data!T1096&gt;INDEX(Cleaning_Reference!$F$6:$F$13,MATCH(D1096,Cleaning_Reference!$A$6:$A$13,0)),INDEX(Cleaning_Reference!$F$6:$F$13,MATCH(D1096,Cleaning_Reference!$A$6:$A$13,0)),Raw_Data!T1096))</f>
        <v>1</v>
      </c>
      <c r="U1096" s="15">
        <f>Raw_Data!U1096</f>
        <v>7.58</v>
      </c>
      <c r="V1096" s="15">
        <f>Raw_Data!V1096</f>
        <v>85664</v>
      </c>
      <c r="W1096" s="15">
        <f>Raw_Data!W1096</f>
        <v>564198</v>
      </c>
      <c r="X1096" s="15">
        <f>Raw_Data!X1096</f>
        <v>649333</v>
      </c>
      <c r="Y1096" s="15">
        <f>Raw_Data!Y1096</f>
        <v>85135</v>
      </c>
      <c r="Z1096" s="15">
        <f>Raw_Data!Z1096</f>
        <v>3514</v>
      </c>
      <c r="AA1096" s="15">
        <f>Raw_Data!AA1096</f>
        <v>2.157</v>
      </c>
      <c r="AB1096" s="15">
        <f>Raw_Data!AB1096</f>
        <v>14.7</v>
      </c>
      <c r="AC1096" s="19" t="str">
        <f>IF(Raw_Data!G1096="","Yes","No")</f>
        <v>No</v>
      </c>
      <c r="AD1096" s="19" t="str">
        <f>IF(Raw_Data!L1096="","Yes","No")</f>
        <v>No</v>
      </c>
      <c r="AE1096" s="19" t="str">
        <f>IF(Raw_Data!T1096="","Imputed",IF(Raw_Data!T1096&gt;INDEX(Cleaning_Reference!$F$6:$F$13,MATCH(D1096,Cleaning_Reference!$A$6:$A$13,0)),"Capped","Original"))</f>
        <v>Original</v>
      </c>
      <c r="AF1096" s="21">
        <f t="shared" si="17"/>
        <v>7.58</v>
      </c>
    </row>
    <row r="1097" spans="1:32" ht="15" customHeight="1" x14ac:dyDescent="0.3">
      <c r="A1097" s="20" t="str">
        <f>Raw_Data!A1097</f>
        <v>SF11096</v>
      </c>
      <c r="B1097" s="15" t="str">
        <f>Raw_Data!B1097</f>
        <v>Karnataka</v>
      </c>
      <c r="C1097" s="15" t="str">
        <f>Raw_Data!C1097</f>
        <v>Rajkot</v>
      </c>
      <c r="D1097" s="15" t="str">
        <f>Raw_Data!D1097</f>
        <v>Cotton</v>
      </c>
      <c r="E1097" s="15" t="str">
        <f>Raw_Data!E1097</f>
        <v>Kharif</v>
      </c>
      <c r="F1097" s="15">
        <f>Raw_Data!F1097</f>
        <v>6.44</v>
      </c>
      <c r="G1097" s="18">
        <f>IF(Raw_Data!G1097="",ROUND(AVERAGEIFS(Raw_Data!$G$2:$G$4001,Raw_Data!$E$2:$E$4001,E1097),1),Raw_Data!G1097)</f>
        <v>976.7</v>
      </c>
      <c r="H1097" s="15">
        <f>Raw_Data!H1097</f>
        <v>26.5</v>
      </c>
      <c r="I1097" s="15">
        <f>Raw_Data!I1097</f>
        <v>79</v>
      </c>
      <c r="J1097" s="15">
        <f>Raw_Data!J1097</f>
        <v>6.8</v>
      </c>
      <c r="K1097" s="15">
        <f>Raw_Data!K1097</f>
        <v>7.05</v>
      </c>
      <c r="L1097" s="18">
        <f>IF(Raw_Data!L1097="",ROUND(AVERAGEIFS(Raw_Data!$L$2:$L$4001,Raw_Data!$E$2:$E$4001,E1097),1),Raw_Data!L1097)</f>
        <v>30.7</v>
      </c>
      <c r="M1097" s="15">
        <f>Raw_Data!M1097</f>
        <v>117.6</v>
      </c>
      <c r="N1097" s="15">
        <f>Raw_Data!N1097</f>
        <v>62.8</v>
      </c>
      <c r="O1097" s="15">
        <f>Raw_Data!O1097</f>
        <v>139.19999999999999</v>
      </c>
      <c r="P1097" s="15" t="str">
        <f>Raw_Data!P1097</f>
        <v>Drip</v>
      </c>
      <c r="Q1097" s="15">
        <f>Raw_Data!Q1097</f>
        <v>288.10000000000002</v>
      </c>
      <c r="R1097" s="15">
        <f>Raw_Data!R1097</f>
        <v>4.18</v>
      </c>
      <c r="S1097" s="15">
        <f>Raw_Data!S1097</f>
        <v>0.79</v>
      </c>
      <c r="T1097" s="18">
        <f>IF(Raw_Data!T1097="",ROUND(AVERAGEIFS(Raw_Data!$T$2:$T$4001,Raw_Data!$E$2:$E$4001,E1097,Raw_Data!$D$2:$D$4001,D1097),2),IF(Raw_Data!T1097&gt;INDEX(Cleaning_Reference!$F$6:$F$13,MATCH(D1097,Cleaning_Reference!$A$6:$A$13,0)),INDEX(Cleaning_Reference!$F$6:$F$13,MATCH(D1097,Cleaning_Reference!$A$6:$A$13,0)),Raw_Data!T1097))</f>
        <v>2.19</v>
      </c>
      <c r="U1097" s="15">
        <f>Raw_Data!U1097</f>
        <v>14.1</v>
      </c>
      <c r="V1097" s="15">
        <f>Raw_Data!V1097</f>
        <v>65263</v>
      </c>
      <c r="W1097" s="15">
        <f>Raw_Data!W1097</f>
        <v>491558</v>
      </c>
      <c r="X1097" s="15">
        <f>Raw_Data!X1097</f>
        <v>920208</v>
      </c>
      <c r="Y1097" s="15">
        <f>Raw_Data!Y1097</f>
        <v>428650</v>
      </c>
      <c r="Z1097" s="15">
        <f>Raw_Data!Z1097</f>
        <v>4483</v>
      </c>
      <c r="AA1097" s="15">
        <f>Raw_Data!AA1097</f>
        <v>3.145</v>
      </c>
      <c r="AB1097" s="15">
        <f>Raw_Data!AB1097</f>
        <v>62.5</v>
      </c>
      <c r="AC1097" s="19" t="str">
        <f>IF(Raw_Data!G1097="","Yes","No")</f>
        <v>No</v>
      </c>
      <c r="AD1097" s="19" t="str">
        <f>IF(Raw_Data!L1097="","Yes","No")</f>
        <v>No</v>
      </c>
      <c r="AE1097" s="19" t="str">
        <f>IF(Raw_Data!T1097="","Imputed",IF(Raw_Data!T1097&gt;INDEX(Cleaning_Reference!$F$6:$F$13,MATCH(D1097,Cleaning_Reference!$A$6:$A$13,0)),"Capped","Original"))</f>
        <v>Original</v>
      </c>
      <c r="AF1097" s="21">
        <f t="shared" si="17"/>
        <v>14.1</v>
      </c>
    </row>
    <row r="1098" spans="1:32" ht="15" customHeight="1" x14ac:dyDescent="0.3">
      <c r="A1098" s="20" t="str">
        <f>Raw_Data!A1098</f>
        <v>SF11097</v>
      </c>
      <c r="B1098" s="15" t="str">
        <f>Raw_Data!B1098</f>
        <v>Madhya Pradesh</v>
      </c>
      <c r="C1098" s="15" t="str">
        <f>Raw_Data!C1098</f>
        <v>Nashik</v>
      </c>
      <c r="D1098" s="15" t="str">
        <f>Raw_Data!D1098</f>
        <v>Cotton</v>
      </c>
      <c r="E1098" s="15" t="str">
        <f>Raw_Data!E1098</f>
        <v>Rabi</v>
      </c>
      <c r="F1098" s="15">
        <f>Raw_Data!F1098</f>
        <v>14.36</v>
      </c>
      <c r="G1098" s="18">
        <f>IF(Raw_Data!G1098="",ROUND(AVERAGEIFS(Raw_Data!$G$2:$G$4001,Raw_Data!$E$2:$E$4001,E1098),1),Raw_Data!G1098)</f>
        <v>215.8</v>
      </c>
      <c r="H1098" s="15">
        <f>Raw_Data!H1098</f>
        <v>25.7</v>
      </c>
      <c r="I1098" s="15">
        <f>Raw_Data!I1098</f>
        <v>57.3</v>
      </c>
      <c r="J1098" s="15">
        <f>Raw_Data!J1098</f>
        <v>9.1</v>
      </c>
      <c r="K1098" s="15">
        <f>Raw_Data!K1098</f>
        <v>6.4</v>
      </c>
      <c r="L1098" s="18">
        <f>IF(Raw_Data!L1098="",ROUND(AVERAGEIFS(Raw_Data!$L$2:$L$4001,Raw_Data!$E$2:$E$4001,E1098),1),Raw_Data!L1098)</f>
        <v>18.600000000000001</v>
      </c>
      <c r="M1098" s="15">
        <f>Raw_Data!M1098</f>
        <v>117.6</v>
      </c>
      <c r="N1098" s="15">
        <f>Raw_Data!N1098</f>
        <v>43.6</v>
      </c>
      <c r="O1098" s="15">
        <f>Raw_Data!O1098</f>
        <v>110.2</v>
      </c>
      <c r="P1098" s="15" t="str">
        <f>Raw_Data!P1098</f>
        <v>Flood</v>
      </c>
      <c r="Q1098" s="15">
        <f>Raw_Data!Q1098</f>
        <v>132.80000000000001</v>
      </c>
      <c r="R1098" s="15">
        <f>Raw_Data!R1098</f>
        <v>7.37</v>
      </c>
      <c r="S1098" s="15">
        <f>Raw_Data!S1098</f>
        <v>0.98</v>
      </c>
      <c r="T1098" s="18">
        <f>IF(Raw_Data!T1098="",ROUND(AVERAGEIFS(Raw_Data!$T$2:$T$4001,Raw_Data!$E$2:$E$4001,E1098,Raw_Data!$D$2:$D$4001,D1098),2),IF(Raw_Data!T1098&gt;INDEX(Cleaning_Reference!$F$6:$F$13,MATCH(D1098,Cleaning_Reference!$A$6:$A$13,0)),INDEX(Cleaning_Reference!$F$6:$F$13,MATCH(D1098,Cleaning_Reference!$A$6:$A$13,0)),Raw_Data!T1098))</f>
        <v>1.4</v>
      </c>
      <c r="U1098" s="15">
        <f>Raw_Data!U1098</f>
        <v>20.100000000000001</v>
      </c>
      <c r="V1098" s="15">
        <f>Raw_Data!V1098</f>
        <v>73046</v>
      </c>
      <c r="W1098" s="15">
        <f>Raw_Data!W1098</f>
        <v>995381</v>
      </c>
      <c r="X1098" s="15">
        <f>Raw_Data!X1098</f>
        <v>1468225</v>
      </c>
      <c r="Y1098" s="15">
        <f>Raw_Data!Y1098</f>
        <v>472844</v>
      </c>
      <c r="Z1098" s="15">
        <f>Raw_Data!Z1098</f>
        <v>12946</v>
      </c>
      <c r="AA1098" s="15">
        <f>Raw_Data!AA1098</f>
        <v>1.5529999999999999</v>
      </c>
      <c r="AB1098" s="15">
        <f>Raw_Data!AB1098</f>
        <v>35.799999999999997</v>
      </c>
      <c r="AC1098" s="19" t="str">
        <f>IF(Raw_Data!G1098="","Yes","No")</f>
        <v>No</v>
      </c>
      <c r="AD1098" s="19" t="str">
        <f>IF(Raw_Data!L1098="","Yes","No")</f>
        <v>No</v>
      </c>
      <c r="AE1098" s="19" t="str">
        <f>IF(Raw_Data!T1098="","Imputed",IF(Raw_Data!T1098&gt;INDEX(Cleaning_Reference!$F$6:$F$13,MATCH(D1098,Cleaning_Reference!$A$6:$A$13,0)),"Capped","Original"))</f>
        <v>Original</v>
      </c>
      <c r="AF1098" s="21">
        <f t="shared" si="17"/>
        <v>20.100000000000001</v>
      </c>
    </row>
    <row r="1099" spans="1:32" ht="15" customHeight="1" x14ac:dyDescent="0.3">
      <c r="A1099" s="20" t="str">
        <f>Raw_Data!A1099</f>
        <v>SF11098</v>
      </c>
      <c r="B1099" s="15" t="str">
        <f>Raw_Data!B1099</f>
        <v>Andhra Pradesh</v>
      </c>
      <c r="C1099" s="15" t="str">
        <f>Raw_Data!C1099</f>
        <v>Krishna</v>
      </c>
      <c r="D1099" s="15" t="str">
        <f>Raw_Data!D1099</f>
        <v>Groundnut</v>
      </c>
      <c r="E1099" s="15" t="str">
        <f>Raw_Data!E1099</f>
        <v>Kharif</v>
      </c>
      <c r="F1099" s="15">
        <f>Raw_Data!F1099</f>
        <v>3.19</v>
      </c>
      <c r="G1099" s="18">
        <f>IF(Raw_Data!G1099="",ROUND(AVERAGEIFS(Raw_Data!$G$2:$G$4001,Raw_Data!$E$2:$E$4001,E1099),1),Raw_Data!G1099)</f>
        <v>943.3</v>
      </c>
      <c r="H1099" s="15">
        <f>Raw_Data!H1099</f>
        <v>33</v>
      </c>
      <c r="I1099" s="15">
        <f>Raw_Data!I1099</f>
        <v>69.8</v>
      </c>
      <c r="J1099" s="15">
        <f>Raw_Data!J1099</f>
        <v>7.4</v>
      </c>
      <c r="K1099" s="15">
        <f>Raw_Data!K1099</f>
        <v>6.43</v>
      </c>
      <c r="L1099" s="18">
        <f>IF(Raw_Data!L1099="",ROUND(AVERAGEIFS(Raw_Data!$L$2:$L$4001,Raw_Data!$E$2:$E$4001,E1099),1),Raw_Data!L1099)</f>
        <v>29.4</v>
      </c>
      <c r="M1099" s="15">
        <f>Raw_Data!M1099</f>
        <v>74.8</v>
      </c>
      <c r="N1099" s="15">
        <f>Raw_Data!N1099</f>
        <v>56.9</v>
      </c>
      <c r="O1099" s="15">
        <f>Raw_Data!O1099</f>
        <v>109.1</v>
      </c>
      <c r="P1099" s="15" t="str">
        <f>Raw_Data!P1099</f>
        <v>Sprinkler</v>
      </c>
      <c r="Q1099" s="15">
        <f>Raw_Data!Q1099</f>
        <v>253.3</v>
      </c>
      <c r="R1099" s="15">
        <f>Raw_Data!R1099</f>
        <v>8.36</v>
      </c>
      <c r="S1099" s="15">
        <f>Raw_Data!S1099</f>
        <v>0.87</v>
      </c>
      <c r="T1099" s="18">
        <f>IF(Raw_Data!T1099="",ROUND(AVERAGEIFS(Raw_Data!$T$2:$T$4001,Raw_Data!$E$2:$E$4001,E1099,Raw_Data!$D$2:$D$4001,D1099),2),IF(Raw_Data!T1099&gt;INDEX(Cleaning_Reference!$F$6:$F$13,MATCH(D1099,Cleaning_Reference!$A$6:$A$13,0)),INDEX(Cleaning_Reference!$F$6:$F$13,MATCH(D1099,Cleaning_Reference!$A$6:$A$13,0)),Raw_Data!T1099))</f>
        <v>1.37</v>
      </c>
      <c r="U1099" s="15">
        <f>Raw_Data!U1099</f>
        <v>4.37</v>
      </c>
      <c r="V1099" s="15">
        <f>Raw_Data!V1099</f>
        <v>69542</v>
      </c>
      <c r="W1099" s="15">
        <f>Raw_Data!W1099</f>
        <v>222519</v>
      </c>
      <c r="X1099" s="15">
        <f>Raw_Data!X1099</f>
        <v>303899</v>
      </c>
      <c r="Y1099" s="15">
        <f>Raw_Data!Y1099</f>
        <v>81380</v>
      </c>
      <c r="Z1099" s="15">
        <f>Raw_Data!Z1099</f>
        <v>1487</v>
      </c>
      <c r="AA1099" s="15">
        <f>Raw_Data!AA1099</f>
        <v>2.9390000000000001</v>
      </c>
      <c r="AB1099" s="15">
        <f>Raw_Data!AB1099</f>
        <v>37</v>
      </c>
      <c r="AC1099" s="19" t="str">
        <f>IF(Raw_Data!G1099="","Yes","No")</f>
        <v>No</v>
      </c>
      <c r="AD1099" s="19" t="str">
        <f>IF(Raw_Data!L1099="","Yes","No")</f>
        <v>No</v>
      </c>
      <c r="AE1099" s="19" t="str">
        <f>IF(Raw_Data!T1099="","Imputed",IF(Raw_Data!T1099&gt;INDEX(Cleaning_Reference!$F$6:$F$13,MATCH(D1099,Cleaning_Reference!$A$6:$A$13,0)),"Capped","Original"))</f>
        <v>Original</v>
      </c>
      <c r="AF1099" s="21">
        <f t="shared" si="17"/>
        <v>4.37</v>
      </c>
    </row>
    <row r="1100" spans="1:32" ht="15" customHeight="1" x14ac:dyDescent="0.3">
      <c r="A1100" s="20" t="str">
        <f>Raw_Data!A1100</f>
        <v>SF11099</v>
      </c>
      <c r="B1100" s="15" t="str">
        <f>Raw_Data!B1100</f>
        <v>Telangana</v>
      </c>
      <c r="C1100" s="15" t="str">
        <f>Raw_Data!C1100</f>
        <v>Ludhiana</v>
      </c>
      <c r="D1100" s="15" t="str">
        <f>Raw_Data!D1100</f>
        <v>Groundnut</v>
      </c>
      <c r="E1100" s="15" t="str">
        <f>Raw_Data!E1100</f>
        <v>Kharif</v>
      </c>
      <c r="F1100" s="15">
        <f>Raw_Data!F1100</f>
        <v>14.19</v>
      </c>
      <c r="G1100" s="18">
        <f>IF(Raw_Data!G1100="",ROUND(AVERAGEIFS(Raw_Data!$G$2:$G$4001,Raw_Data!$E$2:$E$4001,E1100),1),Raw_Data!G1100)</f>
        <v>986.9</v>
      </c>
      <c r="H1100" s="15">
        <f>Raw_Data!H1100</f>
        <v>31.2</v>
      </c>
      <c r="I1100" s="15">
        <f>Raw_Data!I1100</f>
        <v>51.5</v>
      </c>
      <c r="J1100" s="15">
        <f>Raw_Data!J1100</f>
        <v>7.2</v>
      </c>
      <c r="K1100" s="15">
        <f>Raw_Data!K1100</f>
        <v>6.53</v>
      </c>
      <c r="L1100" s="18">
        <f>IF(Raw_Data!L1100="",ROUND(AVERAGEIFS(Raw_Data!$L$2:$L$4001,Raw_Data!$E$2:$E$4001,E1100),1),Raw_Data!L1100)</f>
        <v>28.6</v>
      </c>
      <c r="M1100" s="15">
        <f>Raw_Data!M1100</f>
        <v>134.5</v>
      </c>
      <c r="N1100" s="15">
        <f>Raw_Data!N1100</f>
        <v>77.5</v>
      </c>
      <c r="O1100" s="15">
        <f>Raw_Data!O1100</f>
        <v>126.7</v>
      </c>
      <c r="P1100" s="15" t="str">
        <f>Raw_Data!P1100</f>
        <v>Flood</v>
      </c>
      <c r="Q1100" s="15">
        <f>Raw_Data!Q1100</f>
        <v>256.3</v>
      </c>
      <c r="R1100" s="15">
        <f>Raw_Data!R1100</f>
        <v>5.54</v>
      </c>
      <c r="S1100" s="15">
        <f>Raw_Data!S1100</f>
        <v>0.75</v>
      </c>
      <c r="T1100" s="18">
        <f>IF(Raw_Data!T1100="",ROUND(AVERAGEIFS(Raw_Data!$T$2:$T$4001,Raw_Data!$E$2:$E$4001,E1100,Raw_Data!$D$2:$D$4001,D1100),2),IF(Raw_Data!T1100&gt;INDEX(Cleaning_Reference!$F$6:$F$13,MATCH(D1100,Cleaning_Reference!$A$6:$A$13,0)),INDEX(Cleaning_Reference!$F$6:$F$13,MATCH(D1100,Cleaning_Reference!$A$6:$A$13,0)),Raw_Data!T1100))</f>
        <v>1.76</v>
      </c>
      <c r="U1100" s="15">
        <f>Raw_Data!U1100</f>
        <v>24.97</v>
      </c>
      <c r="V1100" s="15">
        <f>Raw_Data!V1100</f>
        <v>54512</v>
      </c>
      <c r="W1100" s="15">
        <f>Raw_Data!W1100</f>
        <v>1076788</v>
      </c>
      <c r="X1100" s="15">
        <f>Raw_Data!X1100</f>
        <v>1361165</v>
      </c>
      <c r="Y1100" s="15">
        <f>Raw_Data!Y1100</f>
        <v>284377</v>
      </c>
      <c r="Z1100" s="15">
        <f>Raw_Data!Z1100</f>
        <v>9288</v>
      </c>
      <c r="AA1100" s="15">
        <f>Raw_Data!AA1100</f>
        <v>2.6880000000000002</v>
      </c>
      <c r="AB1100" s="15">
        <f>Raw_Data!AB1100</f>
        <v>43</v>
      </c>
      <c r="AC1100" s="19" t="str">
        <f>IF(Raw_Data!G1100="","Yes","No")</f>
        <v>No</v>
      </c>
      <c r="AD1100" s="19" t="str">
        <f>IF(Raw_Data!L1100="","Yes","No")</f>
        <v>No</v>
      </c>
      <c r="AE1100" s="19" t="str">
        <f>IF(Raw_Data!T1100="","Imputed",IF(Raw_Data!T1100&gt;INDEX(Cleaning_Reference!$F$6:$F$13,MATCH(D1100,Cleaning_Reference!$A$6:$A$13,0)),"Capped","Original"))</f>
        <v>Original</v>
      </c>
      <c r="AF1100" s="21">
        <f t="shared" si="17"/>
        <v>24.97</v>
      </c>
    </row>
    <row r="1101" spans="1:32" ht="15" customHeight="1" x14ac:dyDescent="0.3">
      <c r="A1101" s="20" t="str">
        <f>Raw_Data!A1101</f>
        <v>SF11100</v>
      </c>
      <c r="B1101" s="15" t="str">
        <f>Raw_Data!B1101</f>
        <v>Gujarat</v>
      </c>
      <c r="C1101" s="15" t="str">
        <f>Raw_Data!C1101</f>
        <v>Krishna</v>
      </c>
      <c r="D1101" s="15" t="str">
        <f>Raw_Data!D1101</f>
        <v>Maize</v>
      </c>
      <c r="E1101" s="15" t="str">
        <f>Raw_Data!E1101</f>
        <v>Rabi</v>
      </c>
      <c r="F1101" s="15">
        <f>Raw_Data!F1101</f>
        <v>5.09</v>
      </c>
      <c r="G1101" s="18">
        <f>IF(Raw_Data!G1101="",ROUND(AVERAGEIFS(Raw_Data!$G$2:$G$4001,Raw_Data!$E$2:$E$4001,E1101),1),Raw_Data!G1101)</f>
        <v>537.70000000000005</v>
      </c>
      <c r="H1101" s="15">
        <f>Raw_Data!H1101</f>
        <v>26.5</v>
      </c>
      <c r="I1101" s="15">
        <f>Raw_Data!I1101</f>
        <v>44.3</v>
      </c>
      <c r="J1101" s="15">
        <f>Raw_Data!J1101</f>
        <v>6.6</v>
      </c>
      <c r="K1101" s="15">
        <f>Raw_Data!K1101</f>
        <v>6.35</v>
      </c>
      <c r="L1101" s="18">
        <f>IF(Raw_Data!L1101="",ROUND(AVERAGEIFS(Raw_Data!$L$2:$L$4001,Raw_Data!$E$2:$E$4001,E1101),1),Raw_Data!L1101)</f>
        <v>25.1</v>
      </c>
      <c r="M1101" s="15">
        <f>Raw_Data!M1101</f>
        <v>149.6</v>
      </c>
      <c r="N1101" s="15">
        <f>Raw_Data!N1101</f>
        <v>52</v>
      </c>
      <c r="O1101" s="15">
        <f>Raw_Data!O1101</f>
        <v>122.5</v>
      </c>
      <c r="P1101" s="15" t="str">
        <f>Raw_Data!P1101</f>
        <v>Rainfed</v>
      </c>
      <c r="Q1101" s="15">
        <f>Raw_Data!Q1101</f>
        <v>283.3</v>
      </c>
      <c r="R1101" s="15">
        <f>Raw_Data!R1101</f>
        <v>4.62</v>
      </c>
      <c r="S1101" s="15">
        <f>Raw_Data!S1101</f>
        <v>0.96</v>
      </c>
      <c r="T1101" s="18">
        <f>IF(Raw_Data!T1101="",ROUND(AVERAGEIFS(Raw_Data!$T$2:$T$4001,Raw_Data!$E$2:$E$4001,E1101,Raw_Data!$D$2:$D$4001,D1101),2),IF(Raw_Data!T1101&gt;INDEX(Cleaning_Reference!$F$6:$F$13,MATCH(D1101,Cleaning_Reference!$A$6:$A$13,0)),INDEX(Cleaning_Reference!$F$6:$F$13,MATCH(D1101,Cleaning_Reference!$A$6:$A$13,0)),Raw_Data!T1101))</f>
        <v>3.55</v>
      </c>
      <c r="U1101" s="15">
        <f>Raw_Data!U1101</f>
        <v>18.07</v>
      </c>
      <c r="V1101" s="15">
        <f>Raw_Data!V1101</f>
        <v>22625</v>
      </c>
      <c r="W1101" s="15">
        <f>Raw_Data!W1101</f>
        <v>404781</v>
      </c>
      <c r="X1101" s="15">
        <f>Raw_Data!X1101</f>
        <v>408834</v>
      </c>
      <c r="Y1101" s="15">
        <f>Raw_Data!Y1101</f>
        <v>4053</v>
      </c>
      <c r="Z1101" s="15">
        <f>Raw_Data!Z1101</f>
        <v>1821</v>
      </c>
      <c r="AA1101" s="15">
        <f>Raw_Data!AA1101</f>
        <v>9.923</v>
      </c>
      <c r="AB1101" s="15">
        <f>Raw_Data!AB1101</f>
        <v>43.8</v>
      </c>
      <c r="AC1101" s="19" t="str">
        <f>IF(Raw_Data!G1101="","Yes","No")</f>
        <v>No</v>
      </c>
      <c r="AD1101" s="19" t="str">
        <f>IF(Raw_Data!L1101="","Yes","No")</f>
        <v>No</v>
      </c>
      <c r="AE1101" s="19" t="str">
        <f>IF(Raw_Data!T1101="","Imputed",IF(Raw_Data!T1101&gt;INDEX(Cleaning_Reference!$F$6:$F$13,MATCH(D1101,Cleaning_Reference!$A$6:$A$13,0)),"Capped","Original"))</f>
        <v>Original</v>
      </c>
      <c r="AF1101" s="21">
        <f t="shared" si="17"/>
        <v>18.07</v>
      </c>
    </row>
    <row r="1102" spans="1:32" ht="15" customHeight="1" x14ac:dyDescent="0.3">
      <c r="A1102" s="20" t="str">
        <f>Raw_Data!A1102</f>
        <v>SF11101</v>
      </c>
      <c r="B1102" s="15" t="str">
        <f>Raw_Data!B1102</f>
        <v>Andhra Pradesh</v>
      </c>
      <c r="C1102" s="15" t="str">
        <f>Raw_Data!C1102</f>
        <v>Nashik</v>
      </c>
      <c r="D1102" s="15" t="str">
        <f>Raw_Data!D1102</f>
        <v>Maize</v>
      </c>
      <c r="E1102" s="15" t="str">
        <f>Raw_Data!E1102</f>
        <v>Kharif</v>
      </c>
      <c r="F1102" s="15">
        <f>Raw_Data!F1102</f>
        <v>14.79</v>
      </c>
      <c r="G1102" s="18">
        <f>IF(Raw_Data!G1102="",ROUND(AVERAGEIFS(Raw_Data!$G$2:$G$4001,Raw_Data!$E$2:$E$4001,E1102),1),Raw_Data!G1102)</f>
        <v>980.5</v>
      </c>
      <c r="H1102" s="15">
        <f>Raw_Data!H1102</f>
        <v>29.5</v>
      </c>
      <c r="I1102" s="15">
        <f>Raw_Data!I1102</f>
        <v>59</v>
      </c>
      <c r="J1102" s="15">
        <f>Raw_Data!J1102</f>
        <v>7</v>
      </c>
      <c r="K1102" s="15">
        <f>Raw_Data!K1102</f>
        <v>6.83</v>
      </c>
      <c r="L1102" s="18">
        <f>IF(Raw_Data!L1102="",ROUND(AVERAGEIFS(Raw_Data!$L$2:$L$4001,Raw_Data!$E$2:$E$4001,E1102),1),Raw_Data!L1102)</f>
        <v>22.6</v>
      </c>
      <c r="M1102" s="15">
        <f>Raw_Data!M1102</f>
        <v>120.2</v>
      </c>
      <c r="N1102" s="15">
        <f>Raw_Data!N1102</f>
        <v>67.2</v>
      </c>
      <c r="O1102" s="15">
        <f>Raw_Data!O1102</f>
        <v>94.1</v>
      </c>
      <c r="P1102" s="15" t="str">
        <f>Raw_Data!P1102</f>
        <v>Drip</v>
      </c>
      <c r="Q1102" s="15">
        <f>Raw_Data!Q1102</f>
        <v>220.3</v>
      </c>
      <c r="R1102" s="15">
        <f>Raw_Data!R1102</f>
        <v>2.4900000000000002</v>
      </c>
      <c r="S1102" s="15">
        <f>Raw_Data!S1102</f>
        <v>0.73</v>
      </c>
      <c r="T1102" s="18">
        <f>IF(Raw_Data!T1102="",ROUND(AVERAGEIFS(Raw_Data!$T$2:$T$4001,Raw_Data!$E$2:$E$4001,E1102,Raw_Data!$D$2:$D$4001,D1102),2),IF(Raw_Data!T1102&gt;INDEX(Cleaning_Reference!$F$6:$F$13,MATCH(D1102,Cleaning_Reference!$A$6:$A$13,0)),INDEX(Cleaning_Reference!$F$6:$F$13,MATCH(D1102,Cleaning_Reference!$A$6:$A$13,0)),Raw_Data!T1102))</f>
        <v>4.7</v>
      </c>
      <c r="U1102" s="15">
        <f>Raw_Data!U1102</f>
        <v>69.510000000000005</v>
      </c>
      <c r="V1102" s="15">
        <f>Raw_Data!V1102</f>
        <v>19245</v>
      </c>
      <c r="W1102" s="15">
        <f>Raw_Data!W1102</f>
        <v>867065</v>
      </c>
      <c r="X1102" s="15">
        <f>Raw_Data!X1102</f>
        <v>1337720</v>
      </c>
      <c r="Y1102" s="15">
        <f>Raw_Data!Y1102</f>
        <v>470655</v>
      </c>
      <c r="Z1102" s="15">
        <f>Raw_Data!Z1102</f>
        <v>7889</v>
      </c>
      <c r="AA1102" s="15">
        <f>Raw_Data!AA1102</f>
        <v>8.8109999999999999</v>
      </c>
      <c r="AB1102" s="15">
        <f>Raw_Data!AB1102</f>
        <v>56.2</v>
      </c>
      <c r="AC1102" s="19" t="str">
        <f>IF(Raw_Data!G1102="","Yes","No")</f>
        <v>No</v>
      </c>
      <c r="AD1102" s="19" t="str">
        <f>IF(Raw_Data!L1102="","Yes","No")</f>
        <v>No</v>
      </c>
      <c r="AE1102" s="19" t="str">
        <f>IF(Raw_Data!T1102="","Imputed",IF(Raw_Data!T1102&gt;INDEX(Cleaning_Reference!$F$6:$F$13,MATCH(D1102,Cleaning_Reference!$A$6:$A$13,0)),"Capped","Original"))</f>
        <v>Original</v>
      </c>
      <c r="AF1102" s="21">
        <f t="shared" si="17"/>
        <v>69.510000000000005</v>
      </c>
    </row>
    <row r="1103" spans="1:32" ht="15" customHeight="1" x14ac:dyDescent="0.3">
      <c r="A1103" s="20" t="str">
        <f>Raw_Data!A1103</f>
        <v>SF11102</v>
      </c>
      <c r="B1103" s="15" t="str">
        <f>Raw_Data!B1103</f>
        <v>Tamil Nadu</v>
      </c>
      <c r="C1103" s="15" t="str">
        <f>Raw_Data!C1103</f>
        <v>Nashik</v>
      </c>
      <c r="D1103" s="15" t="str">
        <f>Raw_Data!D1103</f>
        <v>Wheat</v>
      </c>
      <c r="E1103" s="15" t="str">
        <f>Raw_Data!E1103</f>
        <v>Rabi</v>
      </c>
      <c r="F1103" s="15">
        <f>Raw_Data!F1103</f>
        <v>9.5</v>
      </c>
      <c r="G1103" s="18">
        <f>IF(Raw_Data!G1103="",ROUND(AVERAGEIFS(Raw_Data!$G$2:$G$4001,Raw_Data!$E$2:$E$4001,E1103),1),Raw_Data!G1103)</f>
        <v>859.7</v>
      </c>
      <c r="H1103" s="15">
        <f>Raw_Data!H1103</f>
        <v>21.4</v>
      </c>
      <c r="I1103" s="15">
        <f>Raw_Data!I1103</f>
        <v>66.900000000000006</v>
      </c>
      <c r="J1103" s="15">
        <f>Raw_Data!J1103</f>
        <v>7.7</v>
      </c>
      <c r="K1103" s="15">
        <f>Raw_Data!K1103</f>
        <v>5.63</v>
      </c>
      <c r="L1103" s="18">
        <f>IF(Raw_Data!L1103="",ROUND(AVERAGEIFS(Raw_Data!$L$2:$L$4001,Raw_Data!$E$2:$E$4001,E1103),1),Raw_Data!L1103)</f>
        <v>20.399999999999999</v>
      </c>
      <c r="M1103" s="15">
        <f>Raw_Data!M1103</f>
        <v>100.3</v>
      </c>
      <c r="N1103" s="15">
        <f>Raw_Data!N1103</f>
        <v>52.4</v>
      </c>
      <c r="O1103" s="15">
        <f>Raw_Data!O1103</f>
        <v>126.8</v>
      </c>
      <c r="P1103" s="15" t="str">
        <f>Raw_Data!P1103</f>
        <v>Flood</v>
      </c>
      <c r="Q1103" s="15">
        <f>Raw_Data!Q1103</f>
        <v>108.8</v>
      </c>
      <c r="R1103" s="15">
        <f>Raw_Data!R1103</f>
        <v>3.99</v>
      </c>
      <c r="S1103" s="15">
        <f>Raw_Data!S1103</f>
        <v>0.83</v>
      </c>
      <c r="T1103" s="18">
        <f>IF(Raw_Data!T1103="",ROUND(AVERAGEIFS(Raw_Data!$T$2:$T$4001,Raw_Data!$E$2:$E$4001,E1103,Raw_Data!$D$2:$D$4001,D1103),2),IF(Raw_Data!T1103&gt;INDEX(Cleaning_Reference!$F$6:$F$13,MATCH(D1103,Cleaning_Reference!$A$6:$A$13,0)),INDEX(Cleaning_Reference!$F$6:$F$13,MATCH(D1103,Cleaning_Reference!$A$6:$A$13,0)),Raw_Data!T1103))</f>
        <v>0.75</v>
      </c>
      <c r="U1103" s="15">
        <f>Raw_Data!U1103</f>
        <v>7.12</v>
      </c>
      <c r="V1103" s="15">
        <f>Raw_Data!V1103</f>
        <v>25273</v>
      </c>
      <c r="W1103" s="15">
        <f>Raw_Data!W1103</f>
        <v>615830</v>
      </c>
      <c r="X1103" s="15">
        <f>Raw_Data!X1103</f>
        <v>179944</v>
      </c>
      <c r="Y1103" s="15">
        <f>Raw_Data!Y1103</f>
        <v>-435886</v>
      </c>
      <c r="Z1103" s="15">
        <f>Raw_Data!Z1103</f>
        <v>6805</v>
      </c>
      <c r="AA1103" s="15">
        <f>Raw_Data!AA1103</f>
        <v>1.046</v>
      </c>
      <c r="AB1103" s="15">
        <f>Raw_Data!AB1103</f>
        <v>53.6</v>
      </c>
      <c r="AC1103" s="19" t="str">
        <f>IF(Raw_Data!G1103="","Yes","No")</f>
        <v>No</v>
      </c>
      <c r="AD1103" s="19" t="str">
        <f>IF(Raw_Data!L1103="","Yes","No")</f>
        <v>No</v>
      </c>
      <c r="AE1103" s="19" t="str">
        <f>IF(Raw_Data!T1103="","Imputed",IF(Raw_Data!T1103&gt;INDEX(Cleaning_Reference!$F$6:$F$13,MATCH(D1103,Cleaning_Reference!$A$6:$A$13,0)),"Capped","Original"))</f>
        <v>Original</v>
      </c>
      <c r="AF1103" s="21">
        <f t="shared" si="17"/>
        <v>7.13</v>
      </c>
    </row>
    <row r="1104" spans="1:32" ht="15" customHeight="1" x14ac:dyDescent="0.3">
      <c r="A1104" s="20" t="str">
        <f>Raw_Data!A1104</f>
        <v>SF11103</v>
      </c>
      <c r="B1104" s="15" t="str">
        <f>Raw_Data!B1104</f>
        <v>Punjab</v>
      </c>
      <c r="C1104" s="15" t="str">
        <f>Raw_Data!C1104</f>
        <v>Krishna</v>
      </c>
      <c r="D1104" s="15" t="str">
        <f>Raw_Data!D1104</f>
        <v>Wheat</v>
      </c>
      <c r="E1104" s="15" t="str">
        <f>Raw_Data!E1104</f>
        <v>Zaid</v>
      </c>
      <c r="F1104" s="15">
        <f>Raw_Data!F1104</f>
        <v>2.63</v>
      </c>
      <c r="G1104" s="18">
        <f>IF(Raw_Data!G1104="",ROUND(AVERAGEIFS(Raw_Data!$G$2:$G$4001,Raw_Data!$E$2:$E$4001,E1104),1),Raw_Data!G1104)</f>
        <v>80</v>
      </c>
      <c r="H1104" s="15">
        <f>Raw_Data!H1104</f>
        <v>26.7</v>
      </c>
      <c r="I1104" s="15">
        <f>Raw_Data!I1104</f>
        <v>26.7</v>
      </c>
      <c r="J1104" s="15">
        <f>Raw_Data!J1104</f>
        <v>7.3</v>
      </c>
      <c r="K1104" s="15">
        <f>Raw_Data!K1104</f>
        <v>6.14</v>
      </c>
      <c r="L1104" s="18">
        <f>IF(Raw_Data!L1104="",ROUND(AVERAGEIFS(Raw_Data!$L$2:$L$4001,Raw_Data!$E$2:$E$4001,E1104),1),Raw_Data!L1104)</f>
        <v>12.1</v>
      </c>
      <c r="M1104" s="15">
        <f>Raw_Data!M1104</f>
        <v>81.599999999999994</v>
      </c>
      <c r="N1104" s="15">
        <f>Raw_Data!N1104</f>
        <v>72.099999999999994</v>
      </c>
      <c r="O1104" s="15">
        <f>Raw_Data!O1104</f>
        <v>109.3</v>
      </c>
      <c r="P1104" s="15" t="str">
        <f>Raw_Data!P1104</f>
        <v>Rainfed</v>
      </c>
      <c r="Q1104" s="15">
        <f>Raw_Data!Q1104</f>
        <v>184.8</v>
      </c>
      <c r="R1104" s="15">
        <f>Raw_Data!R1104</f>
        <v>5.91</v>
      </c>
      <c r="S1104" s="15">
        <f>Raw_Data!S1104</f>
        <v>0.67</v>
      </c>
      <c r="T1104" s="18">
        <f>IF(Raw_Data!T1104="",ROUND(AVERAGEIFS(Raw_Data!$T$2:$T$4001,Raw_Data!$E$2:$E$4001,E1104,Raw_Data!$D$2:$D$4001,D1104),2),IF(Raw_Data!T1104&gt;INDEX(Cleaning_Reference!$F$6:$F$13,MATCH(D1104,Cleaning_Reference!$A$6:$A$13,0)),INDEX(Cleaning_Reference!$F$6:$F$13,MATCH(D1104,Cleaning_Reference!$A$6:$A$13,0)),Raw_Data!T1104))</f>
        <v>1.22</v>
      </c>
      <c r="U1104" s="15">
        <f>Raw_Data!U1104</f>
        <v>3.21</v>
      </c>
      <c r="V1104" s="15">
        <f>Raw_Data!V1104</f>
        <v>23973</v>
      </c>
      <c r="W1104" s="15">
        <f>Raw_Data!W1104</f>
        <v>180919</v>
      </c>
      <c r="X1104" s="15">
        <f>Raw_Data!X1104</f>
        <v>76953</v>
      </c>
      <c r="Y1104" s="15">
        <f>Raw_Data!Y1104</f>
        <v>-103966</v>
      </c>
      <c r="Z1104" s="15">
        <f>Raw_Data!Z1104</f>
        <v>825</v>
      </c>
      <c r="AA1104" s="15">
        <f>Raw_Data!AA1104</f>
        <v>3.891</v>
      </c>
      <c r="AB1104" s="15">
        <f>Raw_Data!AB1104</f>
        <v>21.2</v>
      </c>
      <c r="AC1104" s="19" t="str">
        <f>IF(Raw_Data!G1104="","Yes","No")</f>
        <v>No</v>
      </c>
      <c r="AD1104" s="19" t="str">
        <f>IF(Raw_Data!L1104="","Yes","No")</f>
        <v>No</v>
      </c>
      <c r="AE1104" s="19" t="str">
        <f>IF(Raw_Data!T1104="","Imputed",IF(Raw_Data!T1104&gt;INDEX(Cleaning_Reference!$F$6:$F$13,MATCH(D1104,Cleaning_Reference!$A$6:$A$13,0)),"Capped","Original"))</f>
        <v>Original</v>
      </c>
      <c r="AF1104" s="21">
        <f t="shared" si="17"/>
        <v>3.21</v>
      </c>
    </row>
    <row r="1105" spans="1:32" ht="15" customHeight="1" x14ac:dyDescent="0.3">
      <c r="A1105" s="20" t="str">
        <f>Raw_Data!A1105</f>
        <v>SF11104</v>
      </c>
      <c r="B1105" s="15" t="str">
        <f>Raw_Data!B1105</f>
        <v>Punjab</v>
      </c>
      <c r="C1105" s="15" t="str">
        <f>Raw_Data!C1105</f>
        <v>Krishna</v>
      </c>
      <c r="D1105" s="15" t="str">
        <f>Raw_Data!D1105</f>
        <v>Chilli</v>
      </c>
      <c r="E1105" s="15" t="str">
        <f>Raw_Data!E1105</f>
        <v>Rabi</v>
      </c>
      <c r="F1105" s="15">
        <f>Raw_Data!F1105</f>
        <v>3.75</v>
      </c>
      <c r="G1105" s="18">
        <f>IF(Raw_Data!G1105="",ROUND(AVERAGEIFS(Raw_Data!$G$2:$G$4001,Raw_Data!$E$2:$E$4001,E1105),1),Raw_Data!G1105)</f>
        <v>362.8</v>
      </c>
      <c r="H1105" s="15">
        <f>Raw_Data!H1105</f>
        <v>25.5</v>
      </c>
      <c r="I1105" s="15">
        <f>Raw_Data!I1105</f>
        <v>47.2</v>
      </c>
      <c r="J1105" s="15">
        <f>Raw_Data!J1105</f>
        <v>6.2</v>
      </c>
      <c r="K1105" s="15">
        <f>Raw_Data!K1105</f>
        <v>5.59</v>
      </c>
      <c r="L1105" s="18">
        <f>IF(Raw_Data!L1105="",ROUND(AVERAGEIFS(Raw_Data!$L$2:$L$4001,Raw_Data!$E$2:$E$4001,E1105),1),Raw_Data!L1105)</f>
        <v>17.3</v>
      </c>
      <c r="M1105" s="15">
        <f>Raw_Data!M1105</f>
        <v>145.30000000000001</v>
      </c>
      <c r="N1105" s="15">
        <f>Raw_Data!N1105</f>
        <v>52.9</v>
      </c>
      <c r="O1105" s="15">
        <f>Raw_Data!O1105</f>
        <v>135.1</v>
      </c>
      <c r="P1105" s="15" t="str">
        <f>Raw_Data!P1105</f>
        <v>Flood</v>
      </c>
      <c r="Q1105" s="15">
        <f>Raw_Data!Q1105</f>
        <v>213.7</v>
      </c>
      <c r="R1105" s="15">
        <f>Raw_Data!R1105</f>
        <v>3.44</v>
      </c>
      <c r="S1105" s="15">
        <f>Raw_Data!S1105</f>
        <v>0.66</v>
      </c>
      <c r="T1105" s="18">
        <f>IF(Raw_Data!T1105="",ROUND(AVERAGEIFS(Raw_Data!$T$2:$T$4001,Raw_Data!$E$2:$E$4001,E1105,Raw_Data!$D$2:$D$4001,D1105),2),IF(Raw_Data!T1105&gt;INDEX(Cleaning_Reference!$F$6:$F$13,MATCH(D1105,Cleaning_Reference!$A$6:$A$13,0)),INDEX(Cleaning_Reference!$F$6:$F$13,MATCH(D1105,Cleaning_Reference!$A$6:$A$13,0)),Raw_Data!T1105))</f>
        <v>0.42</v>
      </c>
      <c r="U1105" s="15">
        <f>Raw_Data!U1105</f>
        <v>1.58</v>
      </c>
      <c r="V1105" s="15">
        <f>Raw_Data!V1105</f>
        <v>94778</v>
      </c>
      <c r="W1105" s="15">
        <f>Raw_Data!W1105</f>
        <v>198424</v>
      </c>
      <c r="X1105" s="15">
        <f>Raw_Data!X1105</f>
        <v>149749</v>
      </c>
      <c r="Y1105" s="15">
        <f>Raw_Data!Y1105</f>
        <v>-48675</v>
      </c>
      <c r="Z1105" s="15">
        <f>Raw_Data!Z1105</f>
        <v>3357</v>
      </c>
      <c r="AA1105" s="15">
        <f>Raw_Data!AA1105</f>
        <v>0.47099999999999997</v>
      </c>
      <c r="AB1105" s="15">
        <f>Raw_Data!AB1105</f>
        <v>35.700000000000003</v>
      </c>
      <c r="AC1105" s="19" t="str">
        <f>IF(Raw_Data!G1105="","Yes","No")</f>
        <v>No</v>
      </c>
      <c r="AD1105" s="19" t="str">
        <f>IF(Raw_Data!L1105="","Yes","No")</f>
        <v>No</v>
      </c>
      <c r="AE1105" s="19" t="str">
        <f>IF(Raw_Data!T1105="","Imputed",IF(Raw_Data!T1105&gt;INDEX(Cleaning_Reference!$F$6:$F$13,MATCH(D1105,Cleaning_Reference!$A$6:$A$13,0)),"Capped","Original"))</f>
        <v>Original</v>
      </c>
      <c r="AF1105" s="21">
        <f t="shared" si="17"/>
        <v>1.58</v>
      </c>
    </row>
    <row r="1106" spans="1:32" ht="15" customHeight="1" x14ac:dyDescent="0.3">
      <c r="A1106" s="20" t="str">
        <f>Raw_Data!A1106</f>
        <v>SF11105</v>
      </c>
      <c r="B1106" s="15" t="str">
        <f>Raw_Data!B1106</f>
        <v>Andhra Pradesh</v>
      </c>
      <c r="C1106" s="15" t="str">
        <f>Raw_Data!C1106</f>
        <v>Krishna</v>
      </c>
      <c r="D1106" s="15" t="str">
        <f>Raw_Data!D1106</f>
        <v>Rice</v>
      </c>
      <c r="E1106" s="15" t="str">
        <f>Raw_Data!E1106</f>
        <v>Kharif</v>
      </c>
      <c r="F1106" s="15">
        <f>Raw_Data!F1106</f>
        <v>5.32</v>
      </c>
      <c r="G1106" s="18">
        <f>IF(Raw_Data!G1106="",ROUND(AVERAGEIFS(Raw_Data!$G$2:$G$4001,Raw_Data!$E$2:$E$4001,E1106),1),Raw_Data!G1106)</f>
        <v>699.8</v>
      </c>
      <c r="H1106" s="15">
        <f>Raw_Data!H1106</f>
        <v>33.799999999999997</v>
      </c>
      <c r="I1106" s="15">
        <f>Raw_Data!I1106</f>
        <v>68.900000000000006</v>
      </c>
      <c r="J1106" s="15">
        <f>Raw_Data!J1106</f>
        <v>7.4</v>
      </c>
      <c r="K1106" s="15">
        <f>Raw_Data!K1106</f>
        <v>6.75</v>
      </c>
      <c r="L1106" s="18">
        <f>IF(Raw_Data!L1106="",ROUND(AVERAGEIFS(Raw_Data!$L$2:$L$4001,Raw_Data!$E$2:$E$4001,E1106),1),Raw_Data!L1106)</f>
        <v>27.2</v>
      </c>
      <c r="M1106" s="15">
        <f>Raw_Data!M1106</f>
        <v>130.5</v>
      </c>
      <c r="N1106" s="15">
        <f>Raw_Data!N1106</f>
        <v>104.7</v>
      </c>
      <c r="O1106" s="15">
        <f>Raw_Data!O1106</f>
        <v>140.1</v>
      </c>
      <c r="P1106" s="15" t="str">
        <f>Raw_Data!P1106</f>
        <v>Flood</v>
      </c>
      <c r="Q1106" s="15">
        <f>Raw_Data!Q1106</f>
        <v>336.8</v>
      </c>
      <c r="R1106" s="15">
        <f>Raw_Data!R1106</f>
        <v>5.05</v>
      </c>
      <c r="S1106" s="15">
        <f>Raw_Data!S1106</f>
        <v>0.97</v>
      </c>
      <c r="T1106" s="18">
        <f>IF(Raw_Data!T1106="",ROUND(AVERAGEIFS(Raw_Data!$T$2:$T$4001,Raw_Data!$E$2:$E$4001,E1106,Raw_Data!$D$2:$D$4001,D1106),2),IF(Raw_Data!T1106&gt;INDEX(Cleaning_Reference!$F$6:$F$13,MATCH(D1106,Cleaning_Reference!$A$6:$A$13,0)),INDEX(Cleaning_Reference!$F$6:$F$13,MATCH(D1106,Cleaning_Reference!$A$6:$A$13,0)),Raw_Data!T1106))</f>
        <v>4.5599999999999996</v>
      </c>
      <c r="U1106" s="15">
        <f>Raw_Data!U1106</f>
        <v>24.26</v>
      </c>
      <c r="V1106" s="15">
        <f>Raw_Data!V1106</f>
        <v>20121</v>
      </c>
      <c r="W1106" s="15">
        <f>Raw_Data!W1106</f>
        <v>442360</v>
      </c>
      <c r="X1106" s="15">
        <f>Raw_Data!X1106</f>
        <v>488135</v>
      </c>
      <c r="Y1106" s="15">
        <f>Raw_Data!Y1106</f>
        <v>45775</v>
      </c>
      <c r="Z1106" s="15">
        <f>Raw_Data!Z1106</f>
        <v>9206</v>
      </c>
      <c r="AA1106" s="15">
        <f>Raw_Data!AA1106</f>
        <v>2.6349999999999998</v>
      </c>
      <c r="AB1106" s="15">
        <f>Raw_Data!AB1106</f>
        <v>57.1</v>
      </c>
      <c r="AC1106" s="19" t="str">
        <f>IF(Raw_Data!G1106="","Yes","No")</f>
        <v>No</v>
      </c>
      <c r="AD1106" s="19" t="str">
        <f>IF(Raw_Data!L1106="","Yes","No")</f>
        <v>No</v>
      </c>
      <c r="AE1106" s="19" t="str">
        <f>IF(Raw_Data!T1106="","Imputed",IF(Raw_Data!T1106&gt;INDEX(Cleaning_Reference!$F$6:$F$13,MATCH(D1106,Cleaning_Reference!$A$6:$A$13,0)),"Capped","Original"))</f>
        <v>Original</v>
      </c>
      <c r="AF1106" s="21">
        <f t="shared" si="17"/>
        <v>24.26</v>
      </c>
    </row>
    <row r="1107" spans="1:32" ht="15" customHeight="1" x14ac:dyDescent="0.3">
      <c r="A1107" s="20" t="str">
        <f>Raw_Data!A1107</f>
        <v>SF11106</v>
      </c>
      <c r="B1107" s="15" t="str">
        <f>Raw_Data!B1107</f>
        <v>Telangana</v>
      </c>
      <c r="C1107" s="15" t="str">
        <f>Raw_Data!C1107</f>
        <v>Erode</v>
      </c>
      <c r="D1107" s="15" t="str">
        <f>Raw_Data!D1107</f>
        <v>Cotton</v>
      </c>
      <c r="E1107" s="15" t="str">
        <f>Raw_Data!E1107</f>
        <v>Rabi</v>
      </c>
      <c r="F1107" s="15">
        <f>Raw_Data!F1107</f>
        <v>13.23</v>
      </c>
      <c r="G1107" s="18">
        <f>IF(Raw_Data!G1107="",ROUND(AVERAGEIFS(Raw_Data!$G$2:$G$4001,Raw_Data!$E$2:$E$4001,E1107),1),Raw_Data!G1107)</f>
        <v>479.9</v>
      </c>
      <c r="H1107" s="15">
        <f>Raw_Data!H1107</f>
        <v>24.3</v>
      </c>
      <c r="I1107" s="15">
        <f>Raw_Data!I1107</f>
        <v>56.3</v>
      </c>
      <c r="J1107" s="15">
        <f>Raw_Data!J1107</f>
        <v>8.8000000000000007</v>
      </c>
      <c r="K1107" s="15">
        <f>Raw_Data!K1107</f>
        <v>5.69</v>
      </c>
      <c r="L1107" s="18">
        <f>IF(Raw_Data!L1107="",ROUND(AVERAGEIFS(Raw_Data!$L$2:$L$4001,Raw_Data!$E$2:$E$4001,E1107),1),Raw_Data!L1107)</f>
        <v>17.899999999999999</v>
      </c>
      <c r="M1107" s="15">
        <f>Raw_Data!M1107</f>
        <v>162.6</v>
      </c>
      <c r="N1107" s="15">
        <f>Raw_Data!N1107</f>
        <v>60.9</v>
      </c>
      <c r="O1107" s="15">
        <f>Raw_Data!O1107</f>
        <v>113</v>
      </c>
      <c r="P1107" s="15" t="str">
        <f>Raw_Data!P1107</f>
        <v>Drip</v>
      </c>
      <c r="Q1107" s="15">
        <f>Raw_Data!Q1107</f>
        <v>291.39999999999998</v>
      </c>
      <c r="R1107" s="15">
        <f>Raw_Data!R1107</f>
        <v>4.92</v>
      </c>
      <c r="S1107" s="15">
        <f>Raw_Data!S1107</f>
        <v>0.94</v>
      </c>
      <c r="T1107" s="18">
        <f>IF(Raw_Data!T1107="",ROUND(AVERAGEIFS(Raw_Data!$T$2:$T$4001,Raw_Data!$E$2:$E$4001,E1107,Raw_Data!$D$2:$D$4001,D1107),2),IF(Raw_Data!T1107&gt;INDEX(Cleaning_Reference!$F$6:$F$13,MATCH(D1107,Cleaning_Reference!$A$6:$A$13,0)),INDEX(Cleaning_Reference!$F$6:$F$13,MATCH(D1107,Cleaning_Reference!$A$6:$A$13,0)),Raw_Data!T1107))</f>
        <v>0.54</v>
      </c>
      <c r="U1107" s="15">
        <f>Raw_Data!U1107</f>
        <v>7.14</v>
      </c>
      <c r="V1107" s="15">
        <f>Raw_Data!V1107</f>
        <v>56683</v>
      </c>
      <c r="W1107" s="15">
        <f>Raw_Data!W1107</f>
        <v>1065611</v>
      </c>
      <c r="X1107" s="15">
        <f>Raw_Data!X1107</f>
        <v>404717</v>
      </c>
      <c r="Y1107" s="15">
        <f>Raw_Data!Y1107</f>
        <v>-660894</v>
      </c>
      <c r="Z1107" s="15">
        <f>Raw_Data!Z1107</f>
        <v>8697</v>
      </c>
      <c r="AA1107" s="15">
        <f>Raw_Data!AA1107</f>
        <v>0.82099999999999995</v>
      </c>
      <c r="AB1107" s="15">
        <f>Raw_Data!AB1107</f>
        <v>48.5</v>
      </c>
      <c r="AC1107" s="19" t="str">
        <f>IF(Raw_Data!G1107="","Yes","No")</f>
        <v>No</v>
      </c>
      <c r="AD1107" s="19" t="str">
        <f>IF(Raw_Data!L1107="","Yes","No")</f>
        <v>No</v>
      </c>
      <c r="AE1107" s="19" t="str">
        <f>IF(Raw_Data!T1107="","Imputed",IF(Raw_Data!T1107&gt;INDEX(Cleaning_Reference!$F$6:$F$13,MATCH(D1107,Cleaning_Reference!$A$6:$A$13,0)),"Capped","Original"))</f>
        <v>Original</v>
      </c>
      <c r="AF1107" s="21">
        <f t="shared" si="17"/>
        <v>7.14</v>
      </c>
    </row>
    <row r="1108" spans="1:32" ht="15" customHeight="1" x14ac:dyDescent="0.3">
      <c r="A1108" s="20" t="str">
        <f>Raw_Data!A1108</f>
        <v>SF11107</v>
      </c>
      <c r="B1108" s="15" t="str">
        <f>Raw_Data!B1108</f>
        <v>Punjab</v>
      </c>
      <c r="C1108" s="15" t="str">
        <f>Raw_Data!C1108</f>
        <v>Krishna</v>
      </c>
      <c r="D1108" s="15" t="str">
        <f>Raw_Data!D1108</f>
        <v>Maize</v>
      </c>
      <c r="E1108" s="15" t="str">
        <f>Raw_Data!E1108</f>
        <v>Kharif</v>
      </c>
      <c r="F1108" s="15">
        <f>Raw_Data!F1108</f>
        <v>8.7100000000000009</v>
      </c>
      <c r="G1108" s="18">
        <f>IF(Raw_Data!G1108="",ROUND(AVERAGEIFS(Raw_Data!$G$2:$G$4001,Raw_Data!$E$2:$E$4001,E1108),1),Raw_Data!G1108)</f>
        <v>783.9</v>
      </c>
      <c r="H1108" s="15">
        <f>Raw_Data!H1108</f>
        <v>27.8</v>
      </c>
      <c r="I1108" s="15">
        <f>Raw_Data!I1108</f>
        <v>72.900000000000006</v>
      </c>
      <c r="J1108" s="15">
        <f>Raw_Data!J1108</f>
        <v>7.7</v>
      </c>
      <c r="K1108" s="15">
        <f>Raw_Data!K1108</f>
        <v>5.94</v>
      </c>
      <c r="L1108" s="18">
        <f>IF(Raw_Data!L1108="",ROUND(AVERAGEIFS(Raw_Data!$L$2:$L$4001,Raw_Data!$E$2:$E$4001,E1108),1),Raw_Data!L1108)</f>
        <v>39.299999999999997</v>
      </c>
      <c r="M1108" s="15">
        <f>Raw_Data!M1108</f>
        <v>166.9</v>
      </c>
      <c r="N1108" s="15">
        <f>Raw_Data!N1108</f>
        <v>71.900000000000006</v>
      </c>
      <c r="O1108" s="15">
        <f>Raw_Data!O1108</f>
        <v>170</v>
      </c>
      <c r="P1108" s="15" t="str">
        <f>Raw_Data!P1108</f>
        <v>Sprinkler</v>
      </c>
      <c r="Q1108" s="15">
        <f>Raw_Data!Q1108</f>
        <v>207.2</v>
      </c>
      <c r="R1108" s="15">
        <f>Raw_Data!R1108</f>
        <v>2.83</v>
      </c>
      <c r="S1108" s="15">
        <f>Raw_Data!S1108</f>
        <v>0.92</v>
      </c>
      <c r="T1108" s="18">
        <f>IF(Raw_Data!T1108="",ROUND(AVERAGEIFS(Raw_Data!$T$2:$T$4001,Raw_Data!$E$2:$E$4001,E1108,Raw_Data!$D$2:$D$4001,D1108),2),IF(Raw_Data!T1108&gt;INDEX(Cleaning_Reference!$F$6:$F$13,MATCH(D1108,Cleaning_Reference!$A$6:$A$13,0)),INDEX(Cleaning_Reference!$F$6:$F$13,MATCH(D1108,Cleaning_Reference!$A$6:$A$13,0)),Raw_Data!T1108))</f>
        <v>3.25</v>
      </c>
      <c r="U1108" s="15">
        <f>Raw_Data!U1108</f>
        <v>28.31</v>
      </c>
      <c r="V1108" s="15">
        <f>Raw_Data!V1108</f>
        <v>21374</v>
      </c>
      <c r="W1108" s="15">
        <f>Raw_Data!W1108</f>
        <v>598488</v>
      </c>
      <c r="X1108" s="15">
        <f>Raw_Data!X1108</f>
        <v>605098</v>
      </c>
      <c r="Y1108" s="15">
        <f>Raw_Data!Y1108</f>
        <v>6610</v>
      </c>
      <c r="Z1108" s="15">
        <f>Raw_Data!Z1108</f>
        <v>4968</v>
      </c>
      <c r="AA1108" s="15">
        <f>Raw_Data!AA1108</f>
        <v>5.6980000000000004</v>
      </c>
      <c r="AB1108" s="15">
        <f>Raw_Data!AB1108</f>
        <v>57.7</v>
      </c>
      <c r="AC1108" s="19" t="str">
        <f>IF(Raw_Data!G1108="","Yes","No")</f>
        <v>No</v>
      </c>
      <c r="AD1108" s="19" t="str">
        <f>IF(Raw_Data!L1108="","Yes","No")</f>
        <v>No</v>
      </c>
      <c r="AE1108" s="19" t="str">
        <f>IF(Raw_Data!T1108="","Imputed",IF(Raw_Data!T1108&gt;INDEX(Cleaning_Reference!$F$6:$F$13,MATCH(D1108,Cleaning_Reference!$A$6:$A$13,0)),"Capped","Original"))</f>
        <v>Original</v>
      </c>
      <c r="AF1108" s="21">
        <f t="shared" si="17"/>
        <v>28.31</v>
      </c>
    </row>
    <row r="1109" spans="1:32" ht="15" customHeight="1" x14ac:dyDescent="0.3">
      <c r="A1109" s="20" t="str">
        <f>Raw_Data!A1109</f>
        <v>SF11108</v>
      </c>
      <c r="B1109" s="15" t="str">
        <f>Raw_Data!B1109</f>
        <v>Punjab</v>
      </c>
      <c r="C1109" s="15" t="str">
        <f>Raw_Data!C1109</f>
        <v>Erode</v>
      </c>
      <c r="D1109" s="15" t="str">
        <f>Raw_Data!D1109</f>
        <v>Sugarcane</v>
      </c>
      <c r="E1109" s="15" t="str">
        <f>Raw_Data!E1109</f>
        <v>Kharif</v>
      </c>
      <c r="F1109" s="15">
        <f>Raw_Data!F1109</f>
        <v>11.79</v>
      </c>
      <c r="G1109" s="18">
        <f>IF(Raw_Data!G1109="",ROUND(AVERAGEIFS(Raw_Data!$G$2:$G$4001,Raw_Data!$E$2:$E$4001,E1109),1),Raw_Data!G1109)</f>
        <v>926.4</v>
      </c>
      <c r="H1109" s="15">
        <f>Raw_Data!H1109</f>
        <v>28.3</v>
      </c>
      <c r="I1109" s="15">
        <f>Raw_Data!I1109</f>
        <v>56.4</v>
      </c>
      <c r="J1109" s="15">
        <f>Raw_Data!J1109</f>
        <v>6.4</v>
      </c>
      <c r="K1109" s="15">
        <f>Raw_Data!K1109</f>
        <v>7.33</v>
      </c>
      <c r="L1109" s="18">
        <f>IF(Raw_Data!L1109="",ROUND(AVERAGEIFS(Raw_Data!$L$2:$L$4001,Raw_Data!$E$2:$E$4001,E1109),1),Raw_Data!L1109)</f>
        <v>33.5</v>
      </c>
      <c r="M1109" s="15">
        <f>Raw_Data!M1109</f>
        <v>114.9</v>
      </c>
      <c r="N1109" s="15">
        <f>Raw_Data!N1109</f>
        <v>54.1</v>
      </c>
      <c r="O1109" s="15">
        <f>Raw_Data!O1109</f>
        <v>97.8</v>
      </c>
      <c r="P1109" s="15" t="str">
        <f>Raw_Data!P1109</f>
        <v>Flood</v>
      </c>
      <c r="Q1109" s="15">
        <f>Raw_Data!Q1109</f>
        <v>200.1</v>
      </c>
      <c r="R1109" s="15">
        <f>Raw_Data!R1109</f>
        <v>0.5</v>
      </c>
      <c r="S1109" s="15">
        <f>Raw_Data!S1109</f>
        <v>0.92</v>
      </c>
      <c r="T1109" s="18">
        <f>IF(Raw_Data!T1109="",ROUND(AVERAGEIFS(Raw_Data!$T$2:$T$4001,Raw_Data!$E$2:$E$4001,E1109,Raw_Data!$D$2:$D$4001,D1109),2),IF(Raw_Data!T1109&gt;INDEX(Cleaning_Reference!$F$6:$F$13,MATCH(D1109,Cleaning_Reference!$A$6:$A$13,0)),INDEX(Cleaning_Reference!$F$6:$F$13,MATCH(D1109,Cleaning_Reference!$A$6:$A$13,0)),Raw_Data!T1109))</f>
        <v>47.41</v>
      </c>
      <c r="U1109" s="15">
        <f>Raw_Data!U1109</f>
        <v>558.96</v>
      </c>
      <c r="V1109" s="15">
        <f>Raw_Data!V1109</f>
        <v>3250</v>
      </c>
      <c r="W1109" s="15">
        <f>Raw_Data!W1109</f>
        <v>731958</v>
      </c>
      <c r="X1109" s="15">
        <f>Raw_Data!X1109</f>
        <v>1816620</v>
      </c>
      <c r="Y1109" s="15">
        <f>Raw_Data!Y1109</f>
        <v>1084662</v>
      </c>
      <c r="Z1109" s="15">
        <f>Raw_Data!Z1109</f>
        <v>26126</v>
      </c>
      <c r="AA1109" s="15">
        <f>Raw_Data!AA1109</f>
        <v>21.395</v>
      </c>
      <c r="AB1109" s="15">
        <f>Raw_Data!AB1109</f>
        <v>63.4</v>
      </c>
      <c r="AC1109" s="19" t="str">
        <f>IF(Raw_Data!G1109="","Yes","No")</f>
        <v>No</v>
      </c>
      <c r="AD1109" s="19" t="str">
        <f>IF(Raw_Data!L1109="","Yes","No")</f>
        <v>No</v>
      </c>
      <c r="AE1109" s="19" t="str">
        <f>IF(Raw_Data!T1109="","Imputed",IF(Raw_Data!T1109&gt;INDEX(Cleaning_Reference!$F$6:$F$13,MATCH(D1109,Cleaning_Reference!$A$6:$A$13,0)),"Capped","Original"))</f>
        <v>Original</v>
      </c>
      <c r="AF1109" s="21">
        <f t="shared" si="17"/>
        <v>558.96</v>
      </c>
    </row>
    <row r="1110" spans="1:32" ht="15" customHeight="1" x14ac:dyDescent="0.3">
      <c r="A1110" s="20" t="str">
        <f>Raw_Data!A1110</f>
        <v>SF11109</v>
      </c>
      <c r="B1110" s="15" t="str">
        <f>Raw_Data!B1110</f>
        <v>Madhya Pradesh</v>
      </c>
      <c r="C1110" s="15" t="str">
        <f>Raw_Data!C1110</f>
        <v>Warangal</v>
      </c>
      <c r="D1110" s="15" t="str">
        <f>Raw_Data!D1110</f>
        <v>Wheat</v>
      </c>
      <c r="E1110" s="15" t="str">
        <f>Raw_Data!E1110</f>
        <v>Rabi</v>
      </c>
      <c r="F1110" s="15">
        <f>Raw_Data!F1110</f>
        <v>9.4600000000000009</v>
      </c>
      <c r="G1110" s="18">
        <f>IF(Raw_Data!G1110="",ROUND(AVERAGEIFS(Raw_Data!$G$2:$G$4001,Raw_Data!$E$2:$E$4001,E1110),1),Raw_Data!G1110)</f>
        <v>435.3</v>
      </c>
      <c r="H1110" s="15">
        <f>Raw_Data!H1110</f>
        <v>23.3</v>
      </c>
      <c r="I1110" s="15">
        <f>Raw_Data!I1110</f>
        <v>54.3</v>
      </c>
      <c r="J1110" s="15">
        <f>Raw_Data!J1110</f>
        <v>7.1</v>
      </c>
      <c r="K1110" s="15">
        <f>Raw_Data!K1110</f>
        <v>7.57</v>
      </c>
      <c r="L1110" s="18">
        <f>IF(Raw_Data!L1110="",ROUND(AVERAGEIFS(Raw_Data!$L$2:$L$4001,Raw_Data!$E$2:$E$4001,E1110),1),Raw_Data!L1110)</f>
        <v>28.6</v>
      </c>
      <c r="M1110" s="15">
        <f>Raw_Data!M1110</f>
        <v>111</v>
      </c>
      <c r="N1110" s="15">
        <f>Raw_Data!N1110</f>
        <v>22.2</v>
      </c>
      <c r="O1110" s="15">
        <f>Raw_Data!O1110</f>
        <v>109.9</v>
      </c>
      <c r="P1110" s="15" t="str">
        <f>Raw_Data!P1110</f>
        <v>Drip</v>
      </c>
      <c r="Q1110" s="15">
        <f>Raw_Data!Q1110</f>
        <v>221.9</v>
      </c>
      <c r="R1110" s="15">
        <f>Raw_Data!R1110</f>
        <v>1.0900000000000001</v>
      </c>
      <c r="S1110" s="15">
        <f>Raw_Data!S1110</f>
        <v>0.99</v>
      </c>
      <c r="T1110" s="18">
        <f>IF(Raw_Data!T1110="",ROUND(AVERAGEIFS(Raw_Data!$T$2:$T$4001,Raw_Data!$E$2:$E$4001,E1110,Raw_Data!$D$2:$D$4001,D1110),2),IF(Raw_Data!T1110&gt;INDEX(Cleaning_Reference!$F$6:$F$13,MATCH(D1110,Cleaning_Reference!$A$6:$A$13,0)),INDEX(Cleaning_Reference!$F$6:$F$13,MATCH(D1110,Cleaning_Reference!$A$6:$A$13,0)),Raw_Data!T1110))</f>
        <v>0.95</v>
      </c>
      <c r="U1110" s="15">
        <f>Raw_Data!U1110</f>
        <v>8.99</v>
      </c>
      <c r="V1110" s="15">
        <f>Raw_Data!V1110</f>
        <v>22934</v>
      </c>
      <c r="W1110" s="15">
        <f>Raw_Data!W1110</f>
        <v>684633</v>
      </c>
      <c r="X1110" s="15">
        <f>Raw_Data!X1110</f>
        <v>206177</v>
      </c>
      <c r="Y1110" s="15">
        <f>Raw_Data!Y1110</f>
        <v>-478456</v>
      </c>
      <c r="Z1110" s="15">
        <f>Raw_Data!Z1110</f>
        <v>4458</v>
      </c>
      <c r="AA1110" s="15">
        <f>Raw_Data!AA1110</f>
        <v>2.0169999999999999</v>
      </c>
      <c r="AB1110" s="15">
        <f>Raw_Data!AB1110</f>
        <v>59.1</v>
      </c>
      <c r="AC1110" s="19" t="str">
        <f>IF(Raw_Data!G1110="","Yes","No")</f>
        <v>No</v>
      </c>
      <c r="AD1110" s="19" t="str">
        <f>IF(Raw_Data!L1110="","Yes","No")</f>
        <v>No</v>
      </c>
      <c r="AE1110" s="19" t="str">
        <f>IF(Raw_Data!T1110="","Imputed",IF(Raw_Data!T1110&gt;INDEX(Cleaning_Reference!$F$6:$F$13,MATCH(D1110,Cleaning_Reference!$A$6:$A$13,0)),"Capped","Original"))</f>
        <v>Original</v>
      </c>
      <c r="AF1110" s="21">
        <f t="shared" si="17"/>
        <v>8.99</v>
      </c>
    </row>
    <row r="1111" spans="1:32" ht="15" customHeight="1" x14ac:dyDescent="0.3">
      <c r="A1111" s="20" t="str">
        <f>Raw_Data!A1111</f>
        <v>SF11110</v>
      </c>
      <c r="B1111" s="15" t="str">
        <f>Raw_Data!B1111</f>
        <v>Punjab</v>
      </c>
      <c r="C1111" s="15" t="str">
        <f>Raw_Data!C1111</f>
        <v>Nalgonda</v>
      </c>
      <c r="D1111" s="15" t="str">
        <f>Raw_Data!D1111</f>
        <v>Sugarcane</v>
      </c>
      <c r="E1111" s="15" t="str">
        <f>Raw_Data!E1111</f>
        <v>Rabi</v>
      </c>
      <c r="F1111" s="15">
        <f>Raw_Data!F1111</f>
        <v>2.0299999999999998</v>
      </c>
      <c r="G1111" s="18">
        <f>IF(Raw_Data!G1111="",ROUND(AVERAGEIFS(Raw_Data!$G$2:$G$4001,Raw_Data!$E$2:$E$4001,E1111),1),Raw_Data!G1111)</f>
        <v>350.6</v>
      </c>
      <c r="H1111" s="15">
        <f>Raw_Data!H1111</f>
        <v>21.7</v>
      </c>
      <c r="I1111" s="15">
        <f>Raw_Data!I1111</f>
        <v>69.5</v>
      </c>
      <c r="J1111" s="15">
        <f>Raw_Data!J1111</f>
        <v>8.1999999999999993</v>
      </c>
      <c r="K1111" s="15">
        <f>Raw_Data!K1111</f>
        <v>6.8</v>
      </c>
      <c r="L1111" s="18">
        <f>IF(Raw_Data!L1111="",ROUND(AVERAGEIFS(Raw_Data!$L$2:$L$4001,Raw_Data!$E$2:$E$4001,E1111),1),Raw_Data!L1111)</f>
        <v>22.2</v>
      </c>
      <c r="M1111" s="15">
        <f>Raw_Data!M1111</f>
        <v>65.599999999999994</v>
      </c>
      <c r="N1111" s="15">
        <f>Raw_Data!N1111</f>
        <v>65.3</v>
      </c>
      <c r="O1111" s="15">
        <f>Raw_Data!O1111</f>
        <v>115</v>
      </c>
      <c r="P1111" s="15" t="str">
        <f>Raw_Data!P1111</f>
        <v>Flood</v>
      </c>
      <c r="Q1111" s="15">
        <f>Raw_Data!Q1111</f>
        <v>252.5</v>
      </c>
      <c r="R1111" s="15">
        <f>Raw_Data!R1111</f>
        <v>7.96</v>
      </c>
      <c r="S1111" s="15">
        <f>Raw_Data!S1111</f>
        <v>0.97</v>
      </c>
      <c r="T1111" s="18">
        <f>IF(Raw_Data!T1111="",ROUND(AVERAGEIFS(Raw_Data!$T$2:$T$4001,Raw_Data!$E$2:$E$4001,E1111,Raw_Data!$D$2:$D$4001,D1111),2),IF(Raw_Data!T1111&gt;INDEX(Cleaning_Reference!$F$6:$F$13,MATCH(D1111,Cleaning_Reference!$A$6:$A$13,0)),INDEX(Cleaning_Reference!$F$6:$F$13,MATCH(D1111,Cleaning_Reference!$A$6:$A$13,0)),Raw_Data!T1111))</f>
        <v>45.21</v>
      </c>
      <c r="U1111" s="15">
        <f>Raw_Data!U1111</f>
        <v>91.78</v>
      </c>
      <c r="V1111" s="15">
        <f>Raw_Data!V1111</f>
        <v>3316</v>
      </c>
      <c r="W1111" s="15">
        <f>Raw_Data!W1111</f>
        <v>154906</v>
      </c>
      <c r="X1111" s="15">
        <f>Raw_Data!X1111</f>
        <v>304342</v>
      </c>
      <c r="Y1111" s="15">
        <f>Raw_Data!Y1111</f>
        <v>149436</v>
      </c>
      <c r="Z1111" s="15">
        <f>Raw_Data!Z1111</f>
        <v>4984</v>
      </c>
      <c r="AA1111" s="15">
        <f>Raw_Data!AA1111</f>
        <v>18.414999999999999</v>
      </c>
      <c r="AB1111" s="15">
        <f>Raw_Data!AB1111</f>
        <v>20.100000000000001</v>
      </c>
      <c r="AC1111" s="19" t="str">
        <f>IF(Raw_Data!G1111="","Yes","No")</f>
        <v>No</v>
      </c>
      <c r="AD1111" s="19" t="str">
        <f>IF(Raw_Data!L1111="","Yes","No")</f>
        <v>No</v>
      </c>
      <c r="AE1111" s="19" t="str">
        <f>IF(Raw_Data!T1111="","Imputed",IF(Raw_Data!T1111&gt;INDEX(Cleaning_Reference!$F$6:$F$13,MATCH(D1111,Cleaning_Reference!$A$6:$A$13,0)),"Capped","Original"))</f>
        <v>Original</v>
      </c>
      <c r="AF1111" s="21">
        <f t="shared" si="17"/>
        <v>91.78</v>
      </c>
    </row>
    <row r="1112" spans="1:32" ht="15" customHeight="1" x14ac:dyDescent="0.3">
      <c r="A1112" s="20" t="str">
        <f>Raw_Data!A1112</f>
        <v>SF11111</v>
      </c>
      <c r="B1112" s="15" t="str">
        <f>Raw_Data!B1112</f>
        <v>Madhya Pradesh</v>
      </c>
      <c r="C1112" s="15" t="str">
        <f>Raw_Data!C1112</f>
        <v>Indore</v>
      </c>
      <c r="D1112" s="15" t="str">
        <f>Raw_Data!D1112</f>
        <v>Chilli</v>
      </c>
      <c r="E1112" s="15" t="str">
        <f>Raw_Data!E1112</f>
        <v>Rabi</v>
      </c>
      <c r="F1112" s="15">
        <f>Raw_Data!F1112</f>
        <v>9.36</v>
      </c>
      <c r="G1112" s="18">
        <f>IF(Raw_Data!G1112="",ROUND(AVERAGEIFS(Raw_Data!$G$2:$G$4001,Raw_Data!$E$2:$E$4001,E1112),1),Raw_Data!G1112)</f>
        <v>210.8</v>
      </c>
      <c r="H1112" s="15">
        <f>Raw_Data!H1112</f>
        <v>22</v>
      </c>
      <c r="I1112" s="15">
        <f>Raw_Data!I1112</f>
        <v>60.3</v>
      </c>
      <c r="J1112" s="15">
        <f>Raw_Data!J1112</f>
        <v>8.6</v>
      </c>
      <c r="K1112" s="15">
        <f>Raw_Data!K1112</f>
        <v>6.5</v>
      </c>
      <c r="L1112" s="18">
        <f>IF(Raw_Data!L1112="",ROUND(AVERAGEIFS(Raw_Data!$L$2:$L$4001,Raw_Data!$E$2:$E$4001,E1112),1),Raw_Data!L1112)</f>
        <v>23.6</v>
      </c>
      <c r="M1112" s="15">
        <f>Raw_Data!M1112</f>
        <v>117.2</v>
      </c>
      <c r="N1112" s="15">
        <f>Raw_Data!N1112</f>
        <v>70.7</v>
      </c>
      <c r="O1112" s="15">
        <f>Raw_Data!O1112</f>
        <v>109.8</v>
      </c>
      <c r="P1112" s="15" t="str">
        <f>Raw_Data!P1112</f>
        <v>Rainfed</v>
      </c>
      <c r="Q1112" s="15">
        <f>Raw_Data!Q1112</f>
        <v>137.9</v>
      </c>
      <c r="R1112" s="15">
        <f>Raw_Data!R1112</f>
        <v>1.82</v>
      </c>
      <c r="S1112" s="15">
        <f>Raw_Data!S1112</f>
        <v>0.7</v>
      </c>
      <c r="T1112" s="18">
        <f>IF(Raw_Data!T1112="",ROUND(AVERAGEIFS(Raw_Data!$T$2:$T$4001,Raw_Data!$E$2:$E$4001,E1112,Raw_Data!$D$2:$D$4001,D1112),2),IF(Raw_Data!T1112&gt;INDEX(Cleaning_Reference!$F$6:$F$13,MATCH(D1112,Cleaning_Reference!$A$6:$A$13,0)),INDEX(Cleaning_Reference!$F$6:$F$13,MATCH(D1112,Cleaning_Reference!$A$6:$A$13,0)),Raw_Data!T1112))</f>
        <v>1.69</v>
      </c>
      <c r="U1112" s="15">
        <f>Raw_Data!U1112</f>
        <v>15.82</v>
      </c>
      <c r="V1112" s="15">
        <f>Raw_Data!V1112</f>
        <v>115031</v>
      </c>
      <c r="W1112" s="15">
        <f>Raw_Data!W1112</f>
        <v>542991</v>
      </c>
      <c r="X1112" s="15">
        <f>Raw_Data!X1112</f>
        <v>1819790</v>
      </c>
      <c r="Y1112" s="15">
        <f>Raw_Data!Y1112</f>
        <v>1276799</v>
      </c>
      <c r="Z1112" s="15">
        <f>Raw_Data!Z1112</f>
        <v>3152</v>
      </c>
      <c r="AA1112" s="15">
        <f>Raw_Data!AA1112</f>
        <v>5.0190000000000001</v>
      </c>
      <c r="AB1112" s="15">
        <f>Raw_Data!AB1112</f>
        <v>52.1</v>
      </c>
      <c r="AC1112" s="19" t="str">
        <f>IF(Raw_Data!G1112="","Yes","No")</f>
        <v>No</v>
      </c>
      <c r="AD1112" s="19" t="str">
        <f>IF(Raw_Data!L1112="","Yes","No")</f>
        <v>No</v>
      </c>
      <c r="AE1112" s="19" t="str">
        <f>IF(Raw_Data!T1112="","Imputed",IF(Raw_Data!T1112&gt;INDEX(Cleaning_Reference!$F$6:$F$13,MATCH(D1112,Cleaning_Reference!$A$6:$A$13,0)),"Capped","Original"))</f>
        <v>Original</v>
      </c>
      <c r="AF1112" s="21">
        <f t="shared" si="17"/>
        <v>15.82</v>
      </c>
    </row>
    <row r="1113" spans="1:32" ht="15" customHeight="1" x14ac:dyDescent="0.3">
      <c r="A1113" s="20" t="str">
        <f>Raw_Data!A1113</f>
        <v>SF11112</v>
      </c>
      <c r="B1113" s="15" t="str">
        <f>Raw_Data!B1113</f>
        <v>Andhra Pradesh</v>
      </c>
      <c r="C1113" s="15" t="str">
        <f>Raw_Data!C1113</f>
        <v>Warangal</v>
      </c>
      <c r="D1113" s="15" t="str">
        <f>Raw_Data!D1113</f>
        <v>Pulses</v>
      </c>
      <c r="E1113" s="15" t="str">
        <f>Raw_Data!E1113</f>
        <v>Rabi</v>
      </c>
      <c r="F1113" s="15">
        <f>Raw_Data!F1113</f>
        <v>5.91</v>
      </c>
      <c r="G1113" s="18">
        <f>IF(Raw_Data!G1113="",ROUND(AVERAGEIFS(Raw_Data!$G$2:$G$4001,Raw_Data!$E$2:$E$4001,E1113),1),Raw_Data!G1113)</f>
        <v>739.7</v>
      </c>
      <c r="H1113" s="15">
        <f>Raw_Data!H1113</f>
        <v>23.6</v>
      </c>
      <c r="I1113" s="15">
        <f>Raw_Data!I1113</f>
        <v>50.5</v>
      </c>
      <c r="J1113" s="15">
        <f>Raw_Data!J1113</f>
        <v>7.7</v>
      </c>
      <c r="K1113" s="15">
        <f>Raw_Data!K1113</f>
        <v>6.45</v>
      </c>
      <c r="L1113" s="18">
        <f>IF(Raw_Data!L1113="",ROUND(AVERAGEIFS(Raw_Data!$L$2:$L$4001,Raw_Data!$E$2:$E$4001,E1113),1),Raw_Data!L1113)</f>
        <v>20.5</v>
      </c>
      <c r="M1113" s="15">
        <f>Raw_Data!M1113</f>
        <v>167.7</v>
      </c>
      <c r="N1113" s="15">
        <f>Raw_Data!N1113</f>
        <v>58.7</v>
      </c>
      <c r="O1113" s="15">
        <f>Raw_Data!O1113</f>
        <v>48.8</v>
      </c>
      <c r="P1113" s="15" t="str">
        <f>Raw_Data!P1113</f>
        <v>Flood</v>
      </c>
      <c r="Q1113" s="15">
        <f>Raw_Data!Q1113</f>
        <v>242.2</v>
      </c>
      <c r="R1113" s="15">
        <f>Raw_Data!R1113</f>
        <v>3.38</v>
      </c>
      <c r="S1113" s="15">
        <f>Raw_Data!S1113</f>
        <v>0.84</v>
      </c>
      <c r="T1113" s="18">
        <f>IF(Raw_Data!T1113="",ROUND(AVERAGEIFS(Raw_Data!$T$2:$T$4001,Raw_Data!$E$2:$E$4001,E1113,Raw_Data!$D$2:$D$4001,D1113),2),IF(Raw_Data!T1113&gt;INDEX(Cleaning_Reference!$F$6:$F$13,MATCH(D1113,Cleaning_Reference!$A$6:$A$13,0)),INDEX(Cleaning_Reference!$F$6:$F$13,MATCH(D1113,Cleaning_Reference!$A$6:$A$13,0)),Raw_Data!T1113))</f>
        <v>1.26</v>
      </c>
      <c r="U1113" s="15">
        <f>Raw_Data!U1113</f>
        <v>7.45</v>
      </c>
      <c r="V1113" s="15">
        <f>Raw_Data!V1113</f>
        <v>75650</v>
      </c>
      <c r="W1113" s="15">
        <f>Raw_Data!W1113</f>
        <v>463972</v>
      </c>
      <c r="X1113" s="15">
        <f>Raw_Data!X1113</f>
        <v>563592</v>
      </c>
      <c r="Y1113" s="15">
        <f>Raw_Data!Y1113</f>
        <v>99620</v>
      </c>
      <c r="Z1113" s="15">
        <f>Raw_Data!Z1113</f>
        <v>3341</v>
      </c>
      <c r="AA1113" s="15">
        <f>Raw_Data!AA1113</f>
        <v>2.23</v>
      </c>
      <c r="AB1113" s="15">
        <f>Raw_Data!AB1113</f>
        <v>63.4</v>
      </c>
      <c r="AC1113" s="19" t="str">
        <f>IF(Raw_Data!G1113="","Yes","No")</f>
        <v>No</v>
      </c>
      <c r="AD1113" s="19" t="str">
        <f>IF(Raw_Data!L1113="","Yes","No")</f>
        <v>No</v>
      </c>
      <c r="AE1113" s="19" t="str">
        <f>IF(Raw_Data!T1113="","Imputed",IF(Raw_Data!T1113&gt;INDEX(Cleaning_Reference!$F$6:$F$13,MATCH(D1113,Cleaning_Reference!$A$6:$A$13,0)),"Capped","Original"))</f>
        <v>Original</v>
      </c>
      <c r="AF1113" s="21">
        <f t="shared" si="17"/>
        <v>7.45</v>
      </c>
    </row>
    <row r="1114" spans="1:32" ht="15" customHeight="1" x14ac:dyDescent="0.3">
      <c r="A1114" s="20" t="str">
        <f>Raw_Data!A1114</f>
        <v>SF11113</v>
      </c>
      <c r="B1114" s="15" t="str">
        <f>Raw_Data!B1114</f>
        <v>Tamil Nadu</v>
      </c>
      <c r="C1114" s="15" t="str">
        <f>Raw_Data!C1114</f>
        <v>Indore</v>
      </c>
      <c r="D1114" s="15" t="str">
        <f>Raw_Data!D1114</f>
        <v>Groundnut</v>
      </c>
      <c r="E1114" s="15" t="str">
        <f>Raw_Data!E1114</f>
        <v>Zaid</v>
      </c>
      <c r="F1114" s="15">
        <f>Raw_Data!F1114</f>
        <v>4.84</v>
      </c>
      <c r="G1114" s="18">
        <f>IF(Raw_Data!G1114="",ROUND(AVERAGEIFS(Raw_Data!$G$2:$G$4001,Raw_Data!$E$2:$E$4001,E1114),1),Raw_Data!G1114)</f>
        <v>444.1</v>
      </c>
      <c r="H1114" s="15">
        <f>Raw_Data!H1114</f>
        <v>30.8</v>
      </c>
      <c r="I1114" s="15">
        <f>Raw_Data!I1114</f>
        <v>57.2</v>
      </c>
      <c r="J1114" s="15">
        <f>Raw_Data!J1114</f>
        <v>9.8000000000000007</v>
      </c>
      <c r="K1114" s="15">
        <f>Raw_Data!K1114</f>
        <v>7.01</v>
      </c>
      <c r="L1114" s="18">
        <f>IF(Raw_Data!L1114="",ROUND(AVERAGEIFS(Raw_Data!$L$2:$L$4001,Raw_Data!$E$2:$E$4001,E1114),1),Raw_Data!L1114)</f>
        <v>17.2</v>
      </c>
      <c r="M1114" s="15">
        <f>Raw_Data!M1114</f>
        <v>125.9</v>
      </c>
      <c r="N1114" s="15">
        <f>Raw_Data!N1114</f>
        <v>57.7</v>
      </c>
      <c r="O1114" s="15">
        <f>Raw_Data!O1114</f>
        <v>89.3</v>
      </c>
      <c r="P1114" s="15" t="str">
        <f>Raw_Data!P1114</f>
        <v>Drip</v>
      </c>
      <c r="Q1114" s="15">
        <f>Raw_Data!Q1114</f>
        <v>171.4</v>
      </c>
      <c r="R1114" s="15">
        <f>Raw_Data!R1114</f>
        <v>3.01</v>
      </c>
      <c r="S1114" s="15">
        <f>Raw_Data!S1114</f>
        <v>0.96</v>
      </c>
      <c r="T1114" s="18">
        <f>IF(Raw_Data!T1114="",ROUND(AVERAGEIFS(Raw_Data!$T$2:$T$4001,Raw_Data!$E$2:$E$4001,E1114,Raw_Data!$D$2:$D$4001,D1114),2),IF(Raw_Data!T1114&gt;INDEX(Cleaning_Reference!$F$6:$F$13,MATCH(D1114,Cleaning_Reference!$A$6:$A$13,0)),INDEX(Cleaning_Reference!$F$6:$F$13,MATCH(D1114,Cleaning_Reference!$A$6:$A$13,0)),Raw_Data!T1114))</f>
        <v>1.62</v>
      </c>
      <c r="U1114" s="15">
        <f>Raw_Data!U1114</f>
        <v>7.84</v>
      </c>
      <c r="V1114" s="15">
        <f>Raw_Data!V1114</f>
        <v>49204</v>
      </c>
      <c r="W1114" s="15">
        <f>Raw_Data!W1114</f>
        <v>322694</v>
      </c>
      <c r="X1114" s="15">
        <f>Raw_Data!X1114</f>
        <v>385759</v>
      </c>
      <c r="Y1114" s="15">
        <f>Raw_Data!Y1114</f>
        <v>63065</v>
      </c>
      <c r="Z1114" s="15">
        <f>Raw_Data!Z1114</f>
        <v>2094</v>
      </c>
      <c r="AA1114" s="15">
        <f>Raw_Data!AA1114</f>
        <v>3.7440000000000002</v>
      </c>
      <c r="AB1114" s="15">
        <f>Raw_Data!AB1114</f>
        <v>44.1</v>
      </c>
      <c r="AC1114" s="19" t="str">
        <f>IF(Raw_Data!G1114="","Yes","No")</f>
        <v>No</v>
      </c>
      <c r="AD1114" s="19" t="str">
        <f>IF(Raw_Data!L1114="","Yes","No")</f>
        <v>No</v>
      </c>
      <c r="AE1114" s="19" t="str">
        <f>IF(Raw_Data!T1114="","Imputed",IF(Raw_Data!T1114&gt;INDEX(Cleaning_Reference!$F$6:$F$13,MATCH(D1114,Cleaning_Reference!$A$6:$A$13,0)),"Capped","Original"))</f>
        <v>Original</v>
      </c>
      <c r="AF1114" s="21">
        <f t="shared" si="17"/>
        <v>7.84</v>
      </c>
    </row>
    <row r="1115" spans="1:32" ht="15" customHeight="1" x14ac:dyDescent="0.3">
      <c r="A1115" s="20" t="str">
        <f>Raw_Data!A1115</f>
        <v>SF11114</v>
      </c>
      <c r="B1115" s="15" t="str">
        <f>Raw_Data!B1115</f>
        <v>Madhya Pradesh</v>
      </c>
      <c r="C1115" s="15" t="str">
        <f>Raw_Data!C1115</f>
        <v>Rajkot</v>
      </c>
      <c r="D1115" s="15" t="str">
        <f>Raw_Data!D1115</f>
        <v>Groundnut</v>
      </c>
      <c r="E1115" s="15" t="str">
        <f>Raw_Data!E1115</f>
        <v>Kharif</v>
      </c>
      <c r="F1115" s="15">
        <f>Raw_Data!F1115</f>
        <v>9.8699999999999992</v>
      </c>
      <c r="G1115" s="18">
        <f>IF(Raw_Data!G1115="",ROUND(AVERAGEIFS(Raw_Data!$G$2:$G$4001,Raw_Data!$E$2:$E$4001,E1115),1),Raw_Data!G1115)</f>
        <v>964</v>
      </c>
      <c r="H1115" s="15">
        <f>Raw_Data!H1115</f>
        <v>25.5</v>
      </c>
      <c r="I1115" s="15">
        <f>Raw_Data!I1115</f>
        <v>64.099999999999994</v>
      </c>
      <c r="J1115" s="15">
        <f>Raw_Data!J1115</f>
        <v>5.7</v>
      </c>
      <c r="K1115" s="15">
        <f>Raw_Data!K1115</f>
        <v>5.97</v>
      </c>
      <c r="L1115" s="18">
        <f>IF(Raw_Data!L1115="",ROUND(AVERAGEIFS(Raw_Data!$L$2:$L$4001,Raw_Data!$E$2:$E$4001,E1115),1),Raw_Data!L1115)</f>
        <v>35.200000000000003</v>
      </c>
      <c r="M1115" s="15">
        <f>Raw_Data!M1115</f>
        <v>138.1</v>
      </c>
      <c r="N1115" s="15">
        <f>Raw_Data!N1115</f>
        <v>43.4</v>
      </c>
      <c r="O1115" s="15">
        <f>Raw_Data!O1115</f>
        <v>92</v>
      </c>
      <c r="P1115" s="15" t="str">
        <f>Raw_Data!P1115</f>
        <v>Rainfed</v>
      </c>
      <c r="Q1115" s="15">
        <f>Raw_Data!Q1115</f>
        <v>243.3</v>
      </c>
      <c r="R1115" s="15">
        <f>Raw_Data!R1115</f>
        <v>6.13</v>
      </c>
      <c r="S1115" s="15">
        <f>Raw_Data!S1115</f>
        <v>0.94</v>
      </c>
      <c r="T1115" s="18">
        <f>IF(Raw_Data!T1115="",ROUND(AVERAGEIFS(Raw_Data!$T$2:$T$4001,Raw_Data!$E$2:$E$4001,E1115,Raw_Data!$D$2:$D$4001,D1115),2),IF(Raw_Data!T1115&gt;INDEX(Cleaning_Reference!$F$6:$F$13,MATCH(D1115,Cleaning_Reference!$A$6:$A$13,0)),INDEX(Cleaning_Reference!$F$6:$F$13,MATCH(D1115,Cleaning_Reference!$A$6:$A$13,0)),Raw_Data!T1115))</f>
        <v>0.84</v>
      </c>
      <c r="U1115" s="15">
        <f>Raw_Data!U1115</f>
        <v>8.2899999999999991</v>
      </c>
      <c r="V1115" s="15">
        <f>Raw_Data!V1115</f>
        <v>58347</v>
      </c>
      <c r="W1115" s="15">
        <f>Raw_Data!W1115</f>
        <v>763002</v>
      </c>
      <c r="X1115" s="15">
        <f>Raw_Data!X1115</f>
        <v>483697</v>
      </c>
      <c r="Y1115" s="15">
        <f>Raw_Data!Y1115</f>
        <v>-279305</v>
      </c>
      <c r="Z1115" s="15">
        <f>Raw_Data!Z1115</f>
        <v>2500</v>
      </c>
      <c r="AA1115" s="15">
        <f>Raw_Data!AA1115</f>
        <v>3.3159999999999998</v>
      </c>
      <c r="AB1115" s="15">
        <f>Raw_Data!AB1115</f>
        <v>36.4</v>
      </c>
      <c r="AC1115" s="19" t="str">
        <f>IF(Raw_Data!G1115="","Yes","No")</f>
        <v>No</v>
      </c>
      <c r="AD1115" s="19" t="str">
        <f>IF(Raw_Data!L1115="","Yes","No")</f>
        <v>No</v>
      </c>
      <c r="AE1115" s="19" t="str">
        <f>IF(Raw_Data!T1115="","Imputed",IF(Raw_Data!T1115&gt;INDEX(Cleaning_Reference!$F$6:$F$13,MATCH(D1115,Cleaning_Reference!$A$6:$A$13,0)),"Capped","Original"))</f>
        <v>Original</v>
      </c>
      <c r="AF1115" s="21">
        <f t="shared" si="17"/>
        <v>8.2899999999999991</v>
      </c>
    </row>
    <row r="1116" spans="1:32" ht="15" customHeight="1" x14ac:dyDescent="0.3">
      <c r="A1116" s="20" t="str">
        <f>Raw_Data!A1116</f>
        <v>SF11115</v>
      </c>
      <c r="B1116" s="15" t="str">
        <f>Raw_Data!B1116</f>
        <v>Karnataka</v>
      </c>
      <c r="C1116" s="15" t="str">
        <f>Raw_Data!C1116</f>
        <v>Krishna</v>
      </c>
      <c r="D1116" s="15" t="str">
        <f>Raw_Data!D1116</f>
        <v>Rice</v>
      </c>
      <c r="E1116" s="15" t="str">
        <f>Raw_Data!E1116</f>
        <v>Kharif</v>
      </c>
      <c r="F1116" s="15">
        <f>Raw_Data!F1116</f>
        <v>3.24</v>
      </c>
      <c r="G1116" s="18">
        <f>IF(Raw_Data!G1116="",ROUND(AVERAGEIFS(Raw_Data!$G$2:$G$4001,Raw_Data!$E$2:$E$4001,E1116),1),Raw_Data!G1116)</f>
        <v>894.5</v>
      </c>
      <c r="H1116" s="15">
        <f>Raw_Data!H1116</f>
        <v>26.8</v>
      </c>
      <c r="I1116" s="15">
        <f>Raw_Data!I1116</f>
        <v>72.599999999999994</v>
      </c>
      <c r="J1116" s="15">
        <f>Raw_Data!J1116</f>
        <v>5.5</v>
      </c>
      <c r="K1116" s="15">
        <f>Raw_Data!K1116</f>
        <v>7.56</v>
      </c>
      <c r="L1116" s="18">
        <f>IF(Raw_Data!L1116="",ROUND(AVERAGEIFS(Raw_Data!$L$2:$L$4001,Raw_Data!$E$2:$E$4001,E1116),1),Raw_Data!L1116)</f>
        <v>26.3</v>
      </c>
      <c r="M1116" s="15">
        <f>Raw_Data!M1116</f>
        <v>109.1</v>
      </c>
      <c r="N1116" s="15">
        <f>Raw_Data!N1116</f>
        <v>42.3</v>
      </c>
      <c r="O1116" s="15">
        <f>Raw_Data!O1116</f>
        <v>137.69999999999999</v>
      </c>
      <c r="P1116" s="15" t="str">
        <f>Raw_Data!P1116</f>
        <v>Rainfed</v>
      </c>
      <c r="Q1116" s="15">
        <f>Raw_Data!Q1116</f>
        <v>57.5</v>
      </c>
      <c r="R1116" s="15">
        <f>Raw_Data!R1116</f>
        <v>8.7899999999999991</v>
      </c>
      <c r="S1116" s="15">
        <f>Raw_Data!S1116</f>
        <v>0.92</v>
      </c>
      <c r="T1116" s="18">
        <f>IF(Raw_Data!T1116="",ROUND(AVERAGEIFS(Raw_Data!$T$2:$T$4001,Raw_Data!$E$2:$E$4001,E1116,Raw_Data!$D$2:$D$4001,D1116),2),IF(Raw_Data!T1116&gt;INDEX(Cleaning_Reference!$F$6:$F$13,MATCH(D1116,Cleaning_Reference!$A$6:$A$13,0)),INDEX(Cleaning_Reference!$F$6:$F$13,MATCH(D1116,Cleaning_Reference!$A$6:$A$13,0)),Raw_Data!T1116))</f>
        <v>1.54</v>
      </c>
      <c r="U1116" s="15">
        <f>Raw_Data!U1116</f>
        <v>4.99</v>
      </c>
      <c r="V1116" s="15">
        <f>Raw_Data!V1116</f>
        <v>23138</v>
      </c>
      <c r="W1116" s="15">
        <f>Raw_Data!W1116</f>
        <v>180145</v>
      </c>
      <c r="X1116" s="15">
        <f>Raw_Data!X1116</f>
        <v>115459</v>
      </c>
      <c r="Y1116" s="15">
        <f>Raw_Data!Y1116</f>
        <v>-64686</v>
      </c>
      <c r="Z1116" s="15">
        <f>Raw_Data!Z1116</f>
        <v>2734</v>
      </c>
      <c r="AA1116" s="15">
        <f>Raw_Data!AA1116</f>
        <v>1.825</v>
      </c>
      <c r="AB1116" s="15">
        <f>Raw_Data!AB1116</f>
        <v>48.7</v>
      </c>
      <c r="AC1116" s="19" t="str">
        <f>IF(Raw_Data!G1116="","Yes","No")</f>
        <v>No</v>
      </c>
      <c r="AD1116" s="19" t="str">
        <f>IF(Raw_Data!L1116="","Yes","No")</f>
        <v>No</v>
      </c>
      <c r="AE1116" s="19" t="str">
        <f>IF(Raw_Data!T1116="","Imputed",IF(Raw_Data!T1116&gt;INDEX(Cleaning_Reference!$F$6:$F$13,MATCH(D1116,Cleaning_Reference!$A$6:$A$13,0)),"Capped","Original"))</f>
        <v>Original</v>
      </c>
      <c r="AF1116" s="21">
        <f t="shared" si="17"/>
        <v>4.99</v>
      </c>
    </row>
    <row r="1117" spans="1:32" ht="15" customHeight="1" x14ac:dyDescent="0.3">
      <c r="A1117" s="20" t="str">
        <f>Raw_Data!A1117</f>
        <v>SF11116</v>
      </c>
      <c r="B1117" s="15" t="str">
        <f>Raw_Data!B1117</f>
        <v>Maharashtra</v>
      </c>
      <c r="C1117" s="15" t="str">
        <f>Raw_Data!C1117</f>
        <v>Rajkot</v>
      </c>
      <c r="D1117" s="15" t="str">
        <f>Raw_Data!D1117</f>
        <v>Rice</v>
      </c>
      <c r="E1117" s="15" t="str">
        <f>Raw_Data!E1117</f>
        <v>Zaid</v>
      </c>
      <c r="F1117" s="15">
        <f>Raw_Data!F1117</f>
        <v>11.3</v>
      </c>
      <c r="G1117" s="18">
        <f>IF(Raw_Data!G1117="",ROUND(AVERAGEIFS(Raw_Data!$G$2:$G$4001,Raw_Data!$E$2:$E$4001,E1117),1),Raw_Data!G1117)</f>
        <v>174.4</v>
      </c>
      <c r="H1117" s="15">
        <f>Raw_Data!H1117</f>
        <v>33.6</v>
      </c>
      <c r="I1117" s="15">
        <f>Raw_Data!I1117</f>
        <v>52.1</v>
      </c>
      <c r="J1117" s="15">
        <f>Raw_Data!J1117</f>
        <v>9.4</v>
      </c>
      <c r="K1117" s="15">
        <f>Raw_Data!K1117</f>
        <v>7.58</v>
      </c>
      <c r="L1117" s="18">
        <f>IF(Raw_Data!L1117="",ROUND(AVERAGEIFS(Raw_Data!$L$2:$L$4001,Raw_Data!$E$2:$E$4001,E1117),1),Raw_Data!L1117)</f>
        <v>19.5</v>
      </c>
      <c r="M1117" s="15">
        <f>Raw_Data!M1117</f>
        <v>116.2</v>
      </c>
      <c r="N1117" s="15">
        <f>Raw_Data!N1117</f>
        <v>33.9</v>
      </c>
      <c r="O1117" s="15">
        <f>Raw_Data!O1117</f>
        <v>90.8</v>
      </c>
      <c r="P1117" s="15" t="str">
        <f>Raw_Data!P1117</f>
        <v>Flood</v>
      </c>
      <c r="Q1117" s="15">
        <f>Raw_Data!Q1117</f>
        <v>101</v>
      </c>
      <c r="R1117" s="15">
        <f>Raw_Data!R1117</f>
        <v>4.03</v>
      </c>
      <c r="S1117" s="15">
        <f>Raw_Data!S1117</f>
        <v>0.88</v>
      </c>
      <c r="T1117" s="18">
        <f>IF(Raw_Data!T1117="",ROUND(AVERAGEIFS(Raw_Data!$T$2:$T$4001,Raw_Data!$E$2:$E$4001,E1117,Raw_Data!$D$2:$D$4001,D1117),2),IF(Raw_Data!T1117&gt;INDEX(Cleaning_Reference!$F$6:$F$13,MATCH(D1117,Cleaning_Reference!$A$6:$A$13,0)),INDEX(Cleaning_Reference!$F$6:$F$13,MATCH(D1117,Cleaning_Reference!$A$6:$A$13,0)),Raw_Data!T1117))</f>
        <v>0.88</v>
      </c>
      <c r="U1117" s="15">
        <f>Raw_Data!U1117</f>
        <v>9.94</v>
      </c>
      <c r="V1117" s="15">
        <f>Raw_Data!V1117</f>
        <v>21552</v>
      </c>
      <c r="W1117" s="15">
        <f>Raw_Data!W1117</f>
        <v>680348</v>
      </c>
      <c r="X1117" s="15">
        <f>Raw_Data!X1117</f>
        <v>214227</v>
      </c>
      <c r="Y1117" s="15">
        <f>Raw_Data!Y1117</f>
        <v>-466121</v>
      </c>
      <c r="Z1117" s="15">
        <f>Raw_Data!Z1117</f>
        <v>19359</v>
      </c>
      <c r="AA1117" s="15">
        <f>Raw_Data!AA1117</f>
        <v>0.51300000000000001</v>
      </c>
      <c r="AB1117" s="15">
        <f>Raw_Data!AB1117</f>
        <v>38.1</v>
      </c>
      <c r="AC1117" s="19" t="str">
        <f>IF(Raw_Data!G1117="","Yes","No")</f>
        <v>No</v>
      </c>
      <c r="AD1117" s="19" t="str">
        <f>IF(Raw_Data!L1117="","Yes","No")</f>
        <v>No</v>
      </c>
      <c r="AE1117" s="19" t="str">
        <f>IF(Raw_Data!T1117="","Imputed",IF(Raw_Data!T1117&gt;INDEX(Cleaning_Reference!$F$6:$F$13,MATCH(D1117,Cleaning_Reference!$A$6:$A$13,0)),"Capped","Original"))</f>
        <v>Original</v>
      </c>
      <c r="AF1117" s="21">
        <f t="shared" si="17"/>
        <v>9.94</v>
      </c>
    </row>
    <row r="1118" spans="1:32" ht="15" customHeight="1" x14ac:dyDescent="0.3">
      <c r="A1118" s="20" t="str">
        <f>Raw_Data!A1118</f>
        <v>SF11117</v>
      </c>
      <c r="B1118" s="15" t="str">
        <f>Raw_Data!B1118</f>
        <v>Telangana</v>
      </c>
      <c r="C1118" s="15" t="str">
        <f>Raw_Data!C1118</f>
        <v>Indore</v>
      </c>
      <c r="D1118" s="15" t="str">
        <f>Raw_Data!D1118</f>
        <v>Cotton</v>
      </c>
      <c r="E1118" s="15" t="str">
        <f>Raw_Data!E1118</f>
        <v>Kharif</v>
      </c>
      <c r="F1118" s="15">
        <f>Raw_Data!F1118</f>
        <v>12.46</v>
      </c>
      <c r="G1118" s="18">
        <f>IF(Raw_Data!G1118="",ROUND(AVERAGEIFS(Raw_Data!$G$2:$G$4001,Raw_Data!$E$2:$E$4001,E1118),1),Raw_Data!G1118)</f>
        <v>592.20000000000005</v>
      </c>
      <c r="H1118" s="15">
        <f>Raw_Data!H1118</f>
        <v>28.6</v>
      </c>
      <c r="I1118" s="15">
        <f>Raw_Data!I1118</f>
        <v>80.3</v>
      </c>
      <c r="J1118" s="15">
        <f>Raw_Data!J1118</f>
        <v>7.5</v>
      </c>
      <c r="K1118" s="15">
        <f>Raw_Data!K1118</f>
        <v>6.16</v>
      </c>
      <c r="L1118" s="18">
        <f>IF(Raw_Data!L1118="",ROUND(AVERAGEIFS(Raw_Data!$L$2:$L$4001,Raw_Data!$E$2:$E$4001,E1118),1),Raw_Data!L1118)</f>
        <v>45.5</v>
      </c>
      <c r="M1118" s="15">
        <f>Raw_Data!M1118</f>
        <v>125.2</v>
      </c>
      <c r="N1118" s="15">
        <f>Raw_Data!N1118</f>
        <v>55.4</v>
      </c>
      <c r="O1118" s="15">
        <f>Raw_Data!O1118</f>
        <v>93.2</v>
      </c>
      <c r="P1118" s="15" t="str">
        <f>Raw_Data!P1118</f>
        <v>Drip</v>
      </c>
      <c r="Q1118" s="15">
        <f>Raw_Data!Q1118</f>
        <v>141.80000000000001</v>
      </c>
      <c r="R1118" s="15">
        <f>Raw_Data!R1118</f>
        <v>7.99</v>
      </c>
      <c r="S1118" s="15">
        <f>Raw_Data!S1118</f>
        <v>0.69</v>
      </c>
      <c r="T1118" s="18">
        <f>IF(Raw_Data!T1118="",ROUND(AVERAGEIFS(Raw_Data!$T$2:$T$4001,Raw_Data!$E$2:$E$4001,E1118,Raw_Data!$D$2:$D$4001,D1118),2),IF(Raw_Data!T1118&gt;INDEX(Cleaning_Reference!$F$6:$F$13,MATCH(D1118,Cleaning_Reference!$A$6:$A$13,0)),INDEX(Cleaning_Reference!$F$6:$F$13,MATCH(D1118,Cleaning_Reference!$A$6:$A$13,0)),Raw_Data!T1118))</f>
        <v>1.93</v>
      </c>
      <c r="U1118" s="15">
        <f>Raw_Data!U1118</f>
        <v>24.05</v>
      </c>
      <c r="V1118" s="15">
        <f>Raw_Data!V1118</f>
        <v>68174</v>
      </c>
      <c r="W1118" s="15">
        <f>Raw_Data!W1118</f>
        <v>749236</v>
      </c>
      <c r="X1118" s="15">
        <f>Raw_Data!X1118</f>
        <v>1639585</v>
      </c>
      <c r="Y1118" s="15">
        <f>Raw_Data!Y1118</f>
        <v>890349</v>
      </c>
      <c r="Z1118" s="15">
        <f>Raw_Data!Z1118</f>
        <v>7828</v>
      </c>
      <c r="AA1118" s="15">
        <f>Raw_Data!AA1118</f>
        <v>3.0720000000000001</v>
      </c>
      <c r="AB1118" s="15">
        <f>Raw_Data!AB1118</f>
        <v>36.700000000000003</v>
      </c>
      <c r="AC1118" s="19" t="str">
        <f>IF(Raw_Data!G1118="","Yes","No")</f>
        <v>No</v>
      </c>
      <c r="AD1118" s="19" t="str">
        <f>IF(Raw_Data!L1118="","Yes","No")</f>
        <v>No</v>
      </c>
      <c r="AE1118" s="19" t="str">
        <f>IF(Raw_Data!T1118="","Imputed",IF(Raw_Data!T1118&gt;INDEX(Cleaning_Reference!$F$6:$F$13,MATCH(D1118,Cleaning_Reference!$A$6:$A$13,0)),"Capped","Original"))</f>
        <v>Original</v>
      </c>
      <c r="AF1118" s="21">
        <f t="shared" si="17"/>
        <v>24.05</v>
      </c>
    </row>
    <row r="1119" spans="1:32" ht="15" customHeight="1" x14ac:dyDescent="0.3">
      <c r="A1119" s="20" t="str">
        <f>Raw_Data!A1119</f>
        <v>SF11118</v>
      </c>
      <c r="B1119" s="15" t="str">
        <f>Raw_Data!B1119</f>
        <v>Andhra Pradesh</v>
      </c>
      <c r="C1119" s="15" t="str">
        <f>Raw_Data!C1119</f>
        <v>Krishna</v>
      </c>
      <c r="D1119" s="15" t="str">
        <f>Raw_Data!D1119</f>
        <v>Pulses</v>
      </c>
      <c r="E1119" s="15" t="str">
        <f>Raw_Data!E1119</f>
        <v>Zaid</v>
      </c>
      <c r="F1119" s="15">
        <f>Raw_Data!F1119</f>
        <v>11.56</v>
      </c>
      <c r="G1119" s="18">
        <f>IF(Raw_Data!G1119="",ROUND(AVERAGEIFS(Raw_Data!$G$2:$G$4001,Raw_Data!$E$2:$E$4001,E1119),1),Raw_Data!G1119)</f>
        <v>194.2</v>
      </c>
      <c r="H1119" s="15">
        <f>Raw_Data!H1119</f>
        <v>32.9</v>
      </c>
      <c r="I1119" s="15">
        <f>Raw_Data!I1119</f>
        <v>49.4</v>
      </c>
      <c r="J1119" s="15">
        <f>Raw_Data!J1119</f>
        <v>9.1</v>
      </c>
      <c r="K1119" s="15">
        <f>Raw_Data!K1119</f>
        <v>8.1999999999999993</v>
      </c>
      <c r="L1119" s="18">
        <f>IF(Raw_Data!L1119="",ROUND(AVERAGEIFS(Raw_Data!$L$2:$L$4001,Raw_Data!$E$2:$E$4001,E1119),1),Raw_Data!L1119)</f>
        <v>24.1</v>
      </c>
      <c r="M1119" s="15">
        <f>Raw_Data!M1119</f>
        <v>157.80000000000001</v>
      </c>
      <c r="N1119" s="15">
        <f>Raw_Data!N1119</f>
        <v>59.8</v>
      </c>
      <c r="O1119" s="15">
        <f>Raw_Data!O1119</f>
        <v>92.8</v>
      </c>
      <c r="P1119" s="15" t="str">
        <f>Raw_Data!P1119</f>
        <v>Flood</v>
      </c>
      <c r="Q1119" s="15">
        <f>Raw_Data!Q1119</f>
        <v>267.7</v>
      </c>
      <c r="R1119" s="15">
        <f>Raw_Data!R1119</f>
        <v>3.8</v>
      </c>
      <c r="S1119" s="15">
        <f>Raw_Data!S1119</f>
        <v>0.74</v>
      </c>
      <c r="T1119" s="18">
        <f>IF(Raw_Data!T1119="",ROUND(AVERAGEIFS(Raw_Data!$T$2:$T$4001,Raw_Data!$E$2:$E$4001,E1119,Raw_Data!$D$2:$D$4001,D1119),2),IF(Raw_Data!T1119&gt;INDEX(Cleaning_Reference!$F$6:$F$13,MATCH(D1119,Cleaning_Reference!$A$6:$A$13,0)),INDEX(Cleaning_Reference!$F$6:$F$13,MATCH(D1119,Cleaning_Reference!$A$6:$A$13,0)),Raw_Data!T1119))</f>
        <v>0.3</v>
      </c>
      <c r="U1119" s="15">
        <f>Raw_Data!U1119</f>
        <v>3.47</v>
      </c>
      <c r="V1119" s="15">
        <f>Raw_Data!V1119</f>
        <v>64129</v>
      </c>
      <c r="W1119" s="15">
        <f>Raw_Data!W1119</f>
        <v>691146</v>
      </c>
      <c r="X1119" s="15">
        <f>Raw_Data!X1119</f>
        <v>222528</v>
      </c>
      <c r="Y1119" s="15">
        <f>Raw_Data!Y1119</f>
        <v>-468618</v>
      </c>
      <c r="Z1119" s="15">
        <f>Raw_Data!Z1119</f>
        <v>4980</v>
      </c>
      <c r="AA1119" s="15">
        <f>Raw_Data!AA1119</f>
        <v>0.69699999999999995</v>
      </c>
      <c r="AB1119" s="15">
        <f>Raw_Data!AB1119</f>
        <v>38.4</v>
      </c>
      <c r="AC1119" s="19" t="str">
        <f>IF(Raw_Data!G1119="","Yes","No")</f>
        <v>No</v>
      </c>
      <c r="AD1119" s="19" t="str">
        <f>IF(Raw_Data!L1119="","Yes","No")</f>
        <v>No</v>
      </c>
      <c r="AE1119" s="19" t="str">
        <f>IF(Raw_Data!T1119="","Imputed",IF(Raw_Data!T1119&gt;INDEX(Cleaning_Reference!$F$6:$F$13,MATCH(D1119,Cleaning_Reference!$A$6:$A$13,0)),"Capped","Original"))</f>
        <v>Original</v>
      </c>
      <c r="AF1119" s="21">
        <f t="shared" si="17"/>
        <v>3.47</v>
      </c>
    </row>
    <row r="1120" spans="1:32" ht="15" customHeight="1" x14ac:dyDescent="0.3">
      <c r="A1120" s="20" t="str">
        <f>Raw_Data!A1120</f>
        <v>SF11119</v>
      </c>
      <c r="B1120" s="15" t="str">
        <f>Raw_Data!B1120</f>
        <v>Tamil Nadu</v>
      </c>
      <c r="C1120" s="15" t="str">
        <f>Raw_Data!C1120</f>
        <v>Warangal</v>
      </c>
      <c r="D1120" s="15" t="str">
        <f>Raw_Data!D1120</f>
        <v>Chilli</v>
      </c>
      <c r="E1120" s="15" t="str">
        <f>Raw_Data!E1120</f>
        <v>Kharif</v>
      </c>
      <c r="F1120" s="15">
        <f>Raw_Data!F1120</f>
        <v>14.93</v>
      </c>
      <c r="G1120" s="18">
        <f>IF(Raw_Data!G1120="",ROUND(AVERAGEIFS(Raw_Data!$G$2:$G$4001,Raw_Data!$E$2:$E$4001,E1120),1),Raw_Data!G1120)</f>
        <v>715.2</v>
      </c>
      <c r="H1120" s="15">
        <f>Raw_Data!H1120</f>
        <v>30.7</v>
      </c>
      <c r="I1120" s="15">
        <f>Raw_Data!I1120</f>
        <v>49.6</v>
      </c>
      <c r="J1120" s="15">
        <f>Raw_Data!J1120</f>
        <v>7.4</v>
      </c>
      <c r="K1120" s="15">
        <f>Raw_Data!K1120</f>
        <v>6.42</v>
      </c>
      <c r="L1120" s="18">
        <f>IF(Raw_Data!L1120="",ROUND(AVERAGEIFS(Raw_Data!$L$2:$L$4001,Raw_Data!$E$2:$E$4001,E1120),1),Raw_Data!L1120)</f>
        <v>30.6</v>
      </c>
      <c r="M1120" s="15">
        <f>Raw_Data!M1120</f>
        <v>132.5</v>
      </c>
      <c r="N1120" s="15">
        <f>Raw_Data!N1120</f>
        <v>38.1</v>
      </c>
      <c r="O1120" s="15">
        <f>Raw_Data!O1120</f>
        <v>77.599999999999994</v>
      </c>
      <c r="P1120" s="15" t="str">
        <f>Raw_Data!P1120</f>
        <v>Drip</v>
      </c>
      <c r="Q1120" s="15">
        <f>Raw_Data!Q1120</f>
        <v>264.10000000000002</v>
      </c>
      <c r="R1120" s="15">
        <f>Raw_Data!R1120</f>
        <v>5.82</v>
      </c>
      <c r="S1120" s="15">
        <f>Raw_Data!S1120</f>
        <v>0.77</v>
      </c>
      <c r="T1120" s="18">
        <f>IF(Raw_Data!T1120="",ROUND(AVERAGEIFS(Raw_Data!$T$2:$T$4001,Raw_Data!$E$2:$E$4001,E1120,Raw_Data!$D$2:$D$4001,D1120),2),IF(Raw_Data!T1120&gt;INDEX(Cleaning_Reference!$F$6:$F$13,MATCH(D1120,Cleaning_Reference!$A$6:$A$13,0)),INDEX(Cleaning_Reference!$F$6:$F$13,MATCH(D1120,Cleaning_Reference!$A$6:$A$13,0)),Raw_Data!T1120))</f>
        <v>2.74</v>
      </c>
      <c r="U1120" s="15">
        <f>Raw_Data!U1120</f>
        <v>40.909999999999997</v>
      </c>
      <c r="V1120" s="15">
        <f>Raw_Data!V1120</f>
        <v>92226</v>
      </c>
      <c r="W1120" s="15">
        <f>Raw_Data!W1120</f>
        <v>1109069</v>
      </c>
      <c r="X1120" s="15">
        <f>Raw_Data!X1120</f>
        <v>3772966</v>
      </c>
      <c r="Y1120" s="15">
        <f>Raw_Data!Y1120</f>
        <v>2663897</v>
      </c>
      <c r="Z1120" s="15">
        <f>Raw_Data!Z1120</f>
        <v>8362</v>
      </c>
      <c r="AA1120" s="15">
        <f>Raw_Data!AA1120</f>
        <v>4.8920000000000003</v>
      </c>
      <c r="AB1120" s="15">
        <f>Raw_Data!AB1120</f>
        <v>45.7</v>
      </c>
      <c r="AC1120" s="19" t="str">
        <f>IF(Raw_Data!G1120="","Yes","No")</f>
        <v>No</v>
      </c>
      <c r="AD1120" s="19" t="str">
        <f>IF(Raw_Data!L1120="","Yes","No")</f>
        <v>No</v>
      </c>
      <c r="AE1120" s="19" t="str">
        <f>IF(Raw_Data!T1120="","Imputed",IF(Raw_Data!T1120&gt;INDEX(Cleaning_Reference!$F$6:$F$13,MATCH(D1120,Cleaning_Reference!$A$6:$A$13,0)),"Capped","Original"))</f>
        <v>Original</v>
      </c>
      <c r="AF1120" s="21">
        <f t="shared" si="17"/>
        <v>40.909999999999997</v>
      </c>
    </row>
    <row r="1121" spans="1:32" ht="15" customHeight="1" x14ac:dyDescent="0.3">
      <c r="A1121" s="20" t="str">
        <f>Raw_Data!A1121</f>
        <v>SF11120</v>
      </c>
      <c r="B1121" s="15" t="str">
        <f>Raw_Data!B1121</f>
        <v>Andhra Pradesh</v>
      </c>
      <c r="C1121" s="15" t="str">
        <f>Raw_Data!C1121</f>
        <v>Erode</v>
      </c>
      <c r="D1121" s="15" t="str">
        <f>Raw_Data!D1121</f>
        <v>Cotton</v>
      </c>
      <c r="E1121" s="15" t="str">
        <f>Raw_Data!E1121</f>
        <v>Kharif</v>
      </c>
      <c r="F1121" s="15">
        <f>Raw_Data!F1121</f>
        <v>14.7</v>
      </c>
      <c r="G1121" s="18">
        <f>IF(Raw_Data!G1121="",ROUND(AVERAGEIFS(Raw_Data!$G$2:$G$4001,Raw_Data!$E$2:$E$4001,E1121),1),Raw_Data!G1121)</f>
        <v>1264.4000000000001</v>
      </c>
      <c r="H1121" s="15">
        <f>Raw_Data!H1121</f>
        <v>30</v>
      </c>
      <c r="I1121" s="15">
        <f>Raw_Data!I1121</f>
        <v>51.2</v>
      </c>
      <c r="J1121" s="15">
        <f>Raw_Data!J1121</f>
        <v>7.6</v>
      </c>
      <c r="K1121" s="15">
        <f>Raw_Data!K1121</f>
        <v>5.9</v>
      </c>
      <c r="L1121" s="18">
        <f>IF(Raw_Data!L1121="",ROUND(AVERAGEIFS(Raw_Data!$L$2:$L$4001,Raw_Data!$E$2:$E$4001,E1121),1),Raw_Data!L1121)</f>
        <v>26.9</v>
      </c>
      <c r="M1121" s="15">
        <f>Raw_Data!M1121</f>
        <v>117.3</v>
      </c>
      <c r="N1121" s="15">
        <f>Raw_Data!N1121</f>
        <v>74.3</v>
      </c>
      <c r="O1121" s="15">
        <f>Raw_Data!O1121</f>
        <v>97.5</v>
      </c>
      <c r="P1121" s="15" t="str">
        <f>Raw_Data!P1121</f>
        <v>Flood</v>
      </c>
      <c r="Q1121" s="15">
        <f>Raw_Data!Q1121</f>
        <v>140.1</v>
      </c>
      <c r="R1121" s="15">
        <f>Raw_Data!R1121</f>
        <v>6.32</v>
      </c>
      <c r="S1121" s="15">
        <f>Raw_Data!S1121</f>
        <v>0.93</v>
      </c>
      <c r="T1121" s="18">
        <f>IF(Raw_Data!T1121="",ROUND(AVERAGEIFS(Raw_Data!$T$2:$T$4001,Raw_Data!$E$2:$E$4001,E1121,Raw_Data!$D$2:$D$4001,D1121),2),IF(Raw_Data!T1121&gt;INDEX(Cleaning_Reference!$F$6:$F$13,MATCH(D1121,Cleaning_Reference!$A$6:$A$13,0)),INDEX(Cleaning_Reference!$F$6:$F$13,MATCH(D1121,Cleaning_Reference!$A$6:$A$13,0)),Raw_Data!T1121))</f>
        <v>0.6</v>
      </c>
      <c r="U1121" s="15">
        <f>Raw_Data!U1121</f>
        <v>8.82</v>
      </c>
      <c r="V1121" s="15">
        <f>Raw_Data!V1121</f>
        <v>78921</v>
      </c>
      <c r="W1121" s="15">
        <f>Raw_Data!W1121</f>
        <v>1100207</v>
      </c>
      <c r="X1121" s="15">
        <f>Raw_Data!X1121</f>
        <v>696083</v>
      </c>
      <c r="Y1121" s="15">
        <f>Raw_Data!Y1121</f>
        <v>-404124</v>
      </c>
      <c r="Z1121" s="15">
        <f>Raw_Data!Z1121</f>
        <v>17513</v>
      </c>
      <c r="AA1121" s="15">
        <f>Raw_Data!AA1121</f>
        <v>0.504</v>
      </c>
      <c r="AB1121" s="15">
        <f>Raw_Data!AB1121</f>
        <v>54.8</v>
      </c>
      <c r="AC1121" s="19" t="str">
        <f>IF(Raw_Data!G1121="","Yes","No")</f>
        <v>No</v>
      </c>
      <c r="AD1121" s="19" t="str">
        <f>IF(Raw_Data!L1121="","Yes","No")</f>
        <v>No</v>
      </c>
      <c r="AE1121" s="19" t="str">
        <f>IF(Raw_Data!T1121="","Imputed",IF(Raw_Data!T1121&gt;INDEX(Cleaning_Reference!$F$6:$F$13,MATCH(D1121,Cleaning_Reference!$A$6:$A$13,0)),"Capped","Original"))</f>
        <v>Original</v>
      </c>
      <c r="AF1121" s="21">
        <f t="shared" si="17"/>
        <v>8.82</v>
      </c>
    </row>
    <row r="1122" spans="1:32" ht="15" customHeight="1" x14ac:dyDescent="0.3">
      <c r="A1122" s="20" t="str">
        <f>Raw_Data!A1122</f>
        <v>SF11121</v>
      </c>
      <c r="B1122" s="15" t="str">
        <f>Raw_Data!B1122</f>
        <v>Telangana</v>
      </c>
      <c r="C1122" s="15" t="str">
        <f>Raw_Data!C1122</f>
        <v>Erode</v>
      </c>
      <c r="D1122" s="15" t="str">
        <f>Raw_Data!D1122</f>
        <v>Rice</v>
      </c>
      <c r="E1122" s="15" t="str">
        <f>Raw_Data!E1122</f>
        <v>Kharif</v>
      </c>
      <c r="F1122" s="15">
        <f>Raw_Data!F1122</f>
        <v>11.41</v>
      </c>
      <c r="G1122" s="18">
        <f>IF(Raw_Data!G1122="",ROUND(AVERAGEIFS(Raw_Data!$G$2:$G$4001,Raw_Data!$E$2:$E$4001,E1122),1),Raw_Data!G1122)</f>
        <v>788.7</v>
      </c>
      <c r="H1122" s="15">
        <f>Raw_Data!H1122</f>
        <v>27</v>
      </c>
      <c r="I1122" s="15">
        <f>Raw_Data!I1122</f>
        <v>72.599999999999994</v>
      </c>
      <c r="J1122" s="15">
        <f>Raw_Data!J1122</f>
        <v>6</v>
      </c>
      <c r="K1122" s="15">
        <f>Raw_Data!K1122</f>
        <v>6.81</v>
      </c>
      <c r="L1122" s="18">
        <f>IF(Raw_Data!L1122="",ROUND(AVERAGEIFS(Raw_Data!$L$2:$L$4001,Raw_Data!$E$2:$E$4001,E1122),1),Raw_Data!L1122)</f>
        <v>24.9</v>
      </c>
      <c r="M1122" s="15">
        <f>Raw_Data!M1122</f>
        <v>142</v>
      </c>
      <c r="N1122" s="15">
        <f>Raw_Data!N1122</f>
        <v>56.3</v>
      </c>
      <c r="O1122" s="15">
        <f>Raw_Data!O1122</f>
        <v>30</v>
      </c>
      <c r="P1122" s="15" t="str">
        <f>Raw_Data!P1122</f>
        <v>Rainfed</v>
      </c>
      <c r="Q1122" s="15">
        <f>Raw_Data!Q1122</f>
        <v>259.89999999999998</v>
      </c>
      <c r="R1122" s="15">
        <f>Raw_Data!R1122</f>
        <v>3.65</v>
      </c>
      <c r="S1122" s="15">
        <f>Raw_Data!S1122</f>
        <v>0.82</v>
      </c>
      <c r="T1122" s="18">
        <f>IF(Raw_Data!T1122="",ROUND(AVERAGEIFS(Raw_Data!$T$2:$T$4001,Raw_Data!$E$2:$E$4001,E1122,Raw_Data!$D$2:$D$4001,D1122),2),IF(Raw_Data!T1122&gt;INDEX(Cleaning_Reference!$F$6:$F$13,MATCH(D1122,Cleaning_Reference!$A$6:$A$13,0)),INDEX(Cleaning_Reference!$F$6:$F$13,MATCH(D1122,Cleaning_Reference!$A$6:$A$13,0)),Raw_Data!T1122))</f>
        <v>3.79</v>
      </c>
      <c r="U1122" s="15">
        <f>Raw_Data!U1122</f>
        <v>43.24</v>
      </c>
      <c r="V1122" s="15">
        <f>Raw_Data!V1122</f>
        <v>20690</v>
      </c>
      <c r="W1122" s="15">
        <f>Raw_Data!W1122</f>
        <v>644166</v>
      </c>
      <c r="X1122" s="15">
        <f>Raw_Data!X1122</f>
        <v>894636</v>
      </c>
      <c r="Y1122" s="15">
        <f>Raw_Data!Y1122</f>
        <v>250470</v>
      </c>
      <c r="Z1122" s="15">
        <f>Raw_Data!Z1122</f>
        <v>8300</v>
      </c>
      <c r="AA1122" s="15">
        <f>Raw_Data!AA1122</f>
        <v>5.21</v>
      </c>
      <c r="AB1122" s="15">
        <f>Raw_Data!AB1122</f>
        <v>63.1</v>
      </c>
      <c r="AC1122" s="19" t="str">
        <f>IF(Raw_Data!G1122="","Yes","No")</f>
        <v>No</v>
      </c>
      <c r="AD1122" s="19" t="str">
        <f>IF(Raw_Data!L1122="","Yes","No")</f>
        <v>No</v>
      </c>
      <c r="AE1122" s="19" t="str">
        <f>IF(Raw_Data!T1122="","Imputed",IF(Raw_Data!T1122&gt;INDEX(Cleaning_Reference!$F$6:$F$13,MATCH(D1122,Cleaning_Reference!$A$6:$A$13,0)),"Capped","Original"))</f>
        <v>Original</v>
      </c>
      <c r="AF1122" s="21">
        <f t="shared" si="17"/>
        <v>43.24</v>
      </c>
    </row>
    <row r="1123" spans="1:32" ht="15" customHeight="1" x14ac:dyDescent="0.3">
      <c r="A1123" s="20" t="str">
        <f>Raw_Data!A1123</f>
        <v>SF11122</v>
      </c>
      <c r="B1123" s="15" t="str">
        <f>Raw_Data!B1123</f>
        <v>Maharashtra</v>
      </c>
      <c r="C1123" s="15" t="str">
        <f>Raw_Data!C1123</f>
        <v>Erode</v>
      </c>
      <c r="D1123" s="15" t="str">
        <f>Raw_Data!D1123</f>
        <v>Cotton</v>
      </c>
      <c r="E1123" s="15" t="str">
        <f>Raw_Data!E1123</f>
        <v>Rabi</v>
      </c>
      <c r="F1123" s="15">
        <f>Raw_Data!F1123</f>
        <v>0.51</v>
      </c>
      <c r="G1123" s="18">
        <f>IF(Raw_Data!G1123="",ROUND(AVERAGEIFS(Raw_Data!$G$2:$G$4001,Raw_Data!$E$2:$E$4001,E1123),1),Raw_Data!G1123)</f>
        <v>336.5</v>
      </c>
      <c r="H1123" s="15">
        <f>Raw_Data!H1123</f>
        <v>22.8</v>
      </c>
      <c r="I1123" s="15">
        <f>Raw_Data!I1123</f>
        <v>59.9</v>
      </c>
      <c r="J1123" s="15">
        <f>Raw_Data!J1123</f>
        <v>6.1</v>
      </c>
      <c r="K1123" s="15">
        <f>Raw_Data!K1123</f>
        <v>6.4</v>
      </c>
      <c r="L1123" s="18">
        <f>IF(Raw_Data!L1123="",ROUND(AVERAGEIFS(Raw_Data!$L$2:$L$4001,Raw_Data!$E$2:$E$4001,E1123),1),Raw_Data!L1123)</f>
        <v>21.1</v>
      </c>
      <c r="M1123" s="15">
        <f>Raw_Data!M1123</f>
        <v>121.6</v>
      </c>
      <c r="N1123" s="15">
        <f>Raw_Data!N1123</f>
        <v>63.8</v>
      </c>
      <c r="O1123" s="15">
        <f>Raw_Data!O1123</f>
        <v>140.5</v>
      </c>
      <c r="P1123" s="15" t="str">
        <f>Raw_Data!P1123</f>
        <v>Rainfed</v>
      </c>
      <c r="Q1123" s="15">
        <f>Raw_Data!Q1123</f>
        <v>171.1</v>
      </c>
      <c r="R1123" s="15">
        <f>Raw_Data!R1123</f>
        <v>6.4</v>
      </c>
      <c r="S1123" s="15">
        <f>Raw_Data!S1123</f>
        <v>0.87</v>
      </c>
      <c r="T1123" s="18">
        <f>IF(Raw_Data!T1123="",ROUND(AVERAGEIFS(Raw_Data!$T$2:$T$4001,Raw_Data!$E$2:$E$4001,E1123,Raw_Data!$D$2:$D$4001,D1123),2),IF(Raw_Data!T1123&gt;INDEX(Cleaning_Reference!$F$6:$F$13,MATCH(D1123,Cleaning_Reference!$A$6:$A$13,0)),INDEX(Cleaning_Reference!$F$6:$F$13,MATCH(D1123,Cleaning_Reference!$A$6:$A$13,0)),Raw_Data!T1123))</f>
        <v>1.0900000000000001</v>
      </c>
      <c r="U1123" s="15">
        <f>Raw_Data!U1123</f>
        <v>0.56000000000000005</v>
      </c>
      <c r="V1123" s="15">
        <f>Raw_Data!V1123</f>
        <v>70858</v>
      </c>
      <c r="W1123" s="15">
        <f>Raw_Data!W1123</f>
        <v>31404</v>
      </c>
      <c r="X1123" s="15">
        <f>Raw_Data!X1123</f>
        <v>39680</v>
      </c>
      <c r="Y1123" s="15">
        <f>Raw_Data!Y1123</f>
        <v>8276</v>
      </c>
      <c r="Z1123" s="15">
        <f>Raw_Data!Z1123</f>
        <v>191</v>
      </c>
      <c r="AA1123" s="15">
        <f>Raw_Data!AA1123</f>
        <v>2.9319999999999999</v>
      </c>
      <c r="AB1123" s="15">
        <f>Raw_Data!AB1123</f>
        <v>41.9</v>
      </c>
      <c r="AC1123" s="19" t="str">
        <f>IF(Raw_Data!G1123="","Yes","No")</f>
        <v>No</v>
      </c>
      <c r="AD1123" s="19" t="str">
        <f>IF(Raw_Data!L1123="","Yes","No")</f>
        <v>No</v>
      </c>
      <c r="AE1123" s="19" t="str">
        <f>IF(Raw_Data!T1123="","Imputed",IF(Raw_Data!T1123&gt;INDEX(Cleaning_Reference!$F$6:$F$13,MATCH(D1123,Cleaning_Reference!$A$6:$A$13,0)),"Capped","Original"))</f>
        <v>Original</v>
      </c>
      <c r="AF1123" s="21">
        <f t="shared" si="17"/>
        <v>0.56000000000000005</v>
      </c>
    </row>
    <row r="1124" spans="1:32" ht="15" customHeight="1" x14ac:dyDescent="0.3">
      <c r="A1124" s="20" t="str">
        <f>Raw_Data!A1124</f>
        <v>SF11123</v>
      </c>
      <c r="B1124" s="15" t="str">
        <f>Raw_Data!B1124</f>
        <v>Madhya Pradesh</v>
      </c>
      <c r="C1124" s="15" t="str">
        <f>Raw_Data!C1124</f>
        <v>Warangal</v>
      </c>
      <c r="D1124" s="15" t="str">
        <f>Raw_Data!D1124</f>
        <v>Rice</v>
      </c>
      <c r="E1124" s="15" t="str">
        <f>Raw_Data!E1124</f>
        <v>Kharif</v>
      </c>
      <c r="F1124" s="15">
        <f>Raw_Data!F1124</f>
        <v>14.61</v>
      </c>
      <c r="G1124" s="18">
        <f>IF(Raw_Data!G1124="",ROUND(AVERAGEIFS(Raw_Data!$G$2:$G$4001,Raw_Data!$E$2:$E$4001,E1124),1),Raw_Data!G1124)</f>
        <v>922.5</v>
      </c>
      <c r="H1124" s="15">
        <f>Raw_Data!H1124</f>
        <v>29.7</v>
      </c>
      <c r="I1124" s="15">
        <f>Raw_Data!I1124</f>
        <v>81.8</v>
      </c>
      <c r="J1124" s="15">
        <f>Raw_Data!J1124</f>
        <v>6.2</v>
      </c>
      <c r="K1124" s="15">
        <f>Raw_Data!K1124</f>
        <v>6.84</v>
      </c>
      <c r="L1124" s="18">
        <f>IF(Raw_Data!L1124="",ROUND(AVERAGEIFS(Raw_Data!$L$2:$L$4001,Raw_Data!$E$2:$E$4001,E1124),1),Raw_Data!L1124)</f>
        <v>30.6</v>
      </c>
      <c r="M1124" s="15">
        <f>Raw_Data!M1124</f>
        <v>175.7</v>
      </c>
      <c r="N1124" s="15">
        <f>Raw_Data!N1124</f>
        <v>62.4</v>
      </c>
      <c r="O1124" s="15">
        <f>Raw_Data!O1124</f>
        <v>105.7</v>
      </c>
      <c r="P1124" s="15" t="str">
        <f>Raw_Data!P1124</f>
        <v>Rainfed</v>
      </c>
      <c r="Q1124" s="15">
        <f>Raw_Data!Q1124</f>
        <v>205</v>
      </c>
      <c r="R1124" s="15">
        <f>Raw_Data!R1124</f>
        <v>1.67</v>
      </c>
      <c r="S1124" s="15">
        <f>Raw_Data!S1124</f>
        <v>0.92</v>
      </c>
      <c r="T1124" s="18">
        <f>IF(Raw_Data!T1124="",ROUND(AVERAGEIFS(Raw_Data!$T$2:$T$4001,Raw_Data!$E$2:$E$4001,E1124,Raw_Data!$D$2:$D$4001,D1124),2),IF(Raw_Data!T1124&gt;INDEX(Cleaning_Reference!$F$6:$F$13,MATCH(D1124,Cleaning_Reference!$A$6:$A$13,0)),INDEX(Cleaning_Reference!$F$6:$F$13,MATCH(D1124,Cleaning_Reference!$A$6:$A$13,0)),Raw_Data!T1124))</f>
        <v>3.33</v>
      </c>
      <c r="U1124" s="15">
        <f>Raw_Data!U1124</f>
        <v>48.65</v>
      </c>
      <c r="V1124" s="15">
        <f>Raw_Data!V1124</f>
        <v>19239</v>
      </c>
      <c r="W1124" s="15">
        <f>Raw_Data!W1124</f>
        <v>989789</v>
      </c>
      <c r="X1124" s="15">
        <f>Raw_Data!X1124</f>
        <v>935977</v>
      </c>
      <c r="Y1124" s="15">
        <f>Raw_Data!Y1124</f>
        <v>-53812</v>
      </c>
      <c r="Z1124" s="15">
        <f>Raw_Data!Z1124</f>
        <v>11593</v>
      </c>
      <c r="AA1124" s="15">
        <f>Raw_Data!AA1124</f>
        <v>4.1959999999999997</v>
      </c>
      <c r="AB1124" s="15">
        <f>Raw_Data!AB1124</f>
        <v>74.599999999999994</v>
      </c>
      <c r="AC1124" s="19" t="str">
        <f>IF(Raw_Data!G1124="","Yes","No")</f>
        <v>No</v>
      </c>
      <c r="AD1124" s="19" t="str">
        <f>IF(Raw_Data!L1124="","Yes","No")</f>
        <v>No</v>
      </c>
      <c r="AE1124" s="19" t="str">
        <f>IF(Raw_Data!T1124="","Imputed",IF(Raw_Data!T1124&gt;INDEX(Cleaning_Reference!$F$6:$F$13,MATCH(D1124,Cleaning_Reference!$A$6:$A$13,0)),"Capped","Original"))</f>
        <v>Original</v>
      </c>
      <c r="AF1124" s="21">
        <f t="shared" si="17"/>
        <v>48.65</v>
      </c>
    </row>
    <row r="1125" spans="1:32" ht="15" customHeight="1" x14ac:dyDescent="0.3">
      <c r="A1125" s="20" t="str">
        <f>Raw_Data!A1125</f>
        <v>SF11124</v>
      </c>
      <c r="B1125" s="15" t="str">
        <f>Raw_Data!B1125</f>
        <v>Maharashtra</v>
      </c>
      <c r="C1125" s="15" t="str">
        <f>Raw_Data!C1125</f>
        <v>Nashik</v>
      </c>
      <c r="D1125" s="15" t="str">
        <f>Raw_Data!D1125</f>
        <v>Cotton</v>
      </c>
      <c r="E1125" s="15" t="str">
        <f>Raw_Data!E1125</f>
        <v>Zaid</v>
      </c>
      <c r="F1125" s="15">
        <f>Raw_Data!F1125</f>
        <v>1.52</v>
      </c>
      <c r="G1125" s="18">
        <f>IF(Raw_Data!G1125="",ROUND(AVERAGEIFS(Raw_Data!$G$2:$G$4001,Raw_Data!$E$2:$E$4001,E1125),1),Raw_Data!G1125)</f>
        <v>354.5</v>
      </c>
      <c r="H1125" s="15">
        <f>Raw_Data!H1125</f>
        <v>30.4</v>
      </c>
      <c r="I1125" s="15">
        <f>Raw_Data!I1125</f>
        <v>50.6</v>
      </c>
      <c r="J1125" s="15">
        <f>Raw_Data!J1125</f>
        <v>7.4</v>
      </c>
      <c r="K1125" s="15">
        <f>Raw_Data!K1125</f>
        <v>6.97</v>
      </c>
      <c r="L1125" s="18">
        <f>IF(Raw_Data!L1125="",ROUND(AVERAGEIFS(Raw_Data!$L$2:$L$4001,Raw_Data!$E$2:$E$4001,E1125),1),Raw_Data!L1125)</f>
        <v>19.899999999999999</v>
      </c>
      <c r="M1125" s="15">
        <f>Raw_Data!M1125</f>
        <v>167.9</v>
      </c>
      <c r="N1125" s="15">
        <f>Raw_Data!N1125</f>
        <v>57.5</v>
      </c>
      <c r="O1125" s="15">
        <f>Raw_Data!O1125</f>
        <v>115.9</v>
      </c>
      <c r="P1125" s="15" t="str">
        <f>Raw_Data!P1125</f>
        <v>Flood</v>
      </c>
      <c r="Q1125" s="15">
        <f>Raw_Data!Q1125</f>
        <v>208.3</v>
      </c>
      <c r="R1125" s="15">
        <f>Raw_Data!R1125</f>
        <v>6.95</v>
      </c>
      <c r="S1125" s="15">
        <f>Raw_Data!S1125</f>
        <v>0.81</v>
      </c>
      <c r="T1125" s="18">
        <f>IF(Raw_Data!T1125="",ROUND(AVERAGEIFS(Raw_Data!$T$2:$T$4001,Raw_Data!$E$2:$E$4001,E1125,Raw_Data!$D$2:$D$4001,D1125),2),IF(Raw_Data!T1125&gt;INDEX(Cleaning_Reference!$F$6:$F$13,MATCH(D1125,Cleaning_Reference!$A$6:$A$13,0)),INDEX(Cleaning_Reference!$F$6:$F$13,MATCH(D1125,Cleaning_Reference!$A$6:$A$13,0)),Raw_Data!T1125))</f>
        <v>1.36</v>
      </c>
      <c r="U1125" s="15">
        <f>Raw_Data!U1125</f>
        <v>2.0699999999999998</v>
      </c>
      <c r="V1125" s="15">
        <f>Raw_Data!V1125</f>
        <v>58305</v>
      </c>
      <c r="W1125" s="15">
        <f>Raw_Data!W1125</f>
        <v>112113</v>
      </c>
      <c r="X1125" s="15">
        <f>Raw_Data!X1125</f>
        <v>120691</v>
      </c>
      <c r="Y1125" s="15">
        <f>Raw_Data!Y1125</f>
        <v>8578</v>
      </c>
      <c r="Z1125" s="15">
        <f>Raw_Data!Z1125</f>
        <v>1420</v>
      </c>
      <c r="AA1125" s="15">
        <f>Raw_Data!AA1125</f>
        <v>1.458</v>
      </c>
      <c r="AB1125" s="15">
        <f>Raw_Data!AB1125</f>
        <v>40.700000000000003</v>
      </c>
      <c r="AC1125" s="19" t="str">
        <f>IF(Raw_Data!G1125="","Yes","No")</f>
        <v>No</v>
      </c>
      <c r="AD1125" s="19" t="str">
        <f>IF(Raw_Data!L1125="","Yes","No")</f>
        <v>No</v>
      </c>
      <c r="AE1125" s="19" t="str">
        <f>IF(Raw_Data!T1125="","Imputed",IF(Raw_Data!T1125&gt;INDEX(Cleaning_Reference!$F$6:$F$13,MATCH(D1125,Cleaning_Reference!$A$6:$A$13,0)),"Capped","Original"))</f>
        <v>Original</v>
      </c>
      <c r="AF1125" s="21">
        <f t="shared" si="17"/>
        <v>2.0699999999999998</v>
      </c>
    </row>
    <row r="1126" spans="1:32" ht="15" customHeight="1" x14ac:dyDescent="0.3">
      <c r="A1126" s="20" t="str">
        <f>Raw_Data!A1126</f>
        <v>SF11125</v>
      </c>
      <c r="B1126" s="15" t="str">
        <f>Raw_Data!B1126</f>
        <v>Maharashtra</v>
      </c>
      <c r="C1126" s="15" t="str">
        <f>Raw_Data!C1126</f>
        <v>Nalgonda</v>
      </c>
      <c r="D1126" s="15" t="str">
        <f>Raw_Data!D1126</f>
        <v>Wheat</v>
      </c>
      <c r="E1126" s="15" t="str">
        <f>Raw_Data!E1126</f>
        <v>Rabi</v>
      </c>
      <c r="F1126" s="15">
        <f>Raw_Data!F1126</f>
        <v>11.75</v>
      </c>
      <c r="G1126" s="18">
        <f>IF(Raw_Data!G1126="",ROUND(AVERAGEIFS(Raw_Data!$G$2:$G$4001,Raw_Data!$E$2:$E$4001,E1126),1),Raw_Data!G1126)</f>
        <v>80</v>
      </c>
      <c r="H1126" s="15">
        <f>Raw_Data!H1126</f>
        <v>23.5</v>
      </c>
      <c r="I1126" s="15">
        <f>Raw_Data!I1126</f>
        <v>46.4</v>
      </c>
      <c r="J1126" s="15">
        <f>Raw_Data!J1126</f>
        <v>8.1999999999999993</v>
      </c>
      <c r="K1126" s="15">
        <f>Raw_Data!K1126</f>
        <v>6.58</v>
      </c>
      <c r="L1126" s="18">
        <f>IF(Raw_Data!L1126="",ROUND(AVERAGEIFS(Raw_Data!$L$2:$L$4001,Raw_Data!$E$2:$E$4001,E1126),1),Raw_Data!L1126)</f>
        <v>25.6</v>
      </c>
      <c r="M1126" s="15">
        <f>Raw_Data!M1126</f>
        <v>187.5</v>
      </c>
      <c r="N1126" s="15">
        <f>Raw_Data!N1126</f>
        <v>62.9</v>
      </c>
      <c r="O1126" s="15">
        <f>Raw_Data!O1126</f>
        <v>115.5</v>
      </c>
      <c r="P1126" s="15" t="str">
        <f>Raw_Data!P1126</f>
        <v>Drip</v>
      </c>
      <c r="Q1126" s="15">
        <f>Raw_Data!Q1126</f>
        <v>93.2</v>
      </c>
      <c r="R1126" s="15">
        <f>Raw_Data!R1126</f>
        <v>8.76</v>
      </c>
      <c r="S1126" s="15">
        <f>Raw_Data!S1126</f>
        <v>0.9</v>
      </c>
      <c r="T1126" s="18">
        <f>IF(Raw_Data!T1126="",ROUND(AVERAGEIFS(Raw_Data!$T$2:$T$4001,Raw_Data!$E$2:$E$4001,E1126,Raw_Data!$D$2:$D$4001,D1126),2),IF(Raw_Data!T1126&gt;INDEX(Cleaning_Reference!$F$6:$F$13,MATCH(D1126,Cleaning_Reference!$A$6:$A$13,0)),INDEX(Cleaning_Reference!$F$6:$F$13,MATCH(D1126,Cleaning_Reference!$A$6:$A$13,0)),Raw_Data!T1126))</f>
        <v>2.74</v>
      </c>
      <c r="U1126" s="15">
        <f>Raw_Data!U1126</f>
        <v>32.200000000000003</v>
      </c>
      <c r="V1126" s="15">
        <f>Raw_Data!V1126</f>
        <v>23139</v>
      </c>
      <c r="W1126" s="15">
        <f>Raw_Data!W1126</f>
        <v>613747</v>
      </c>
      <c r="X1126" s="15">
        <f>Raw_Data!X1126</f>
        <v>745076</v>
      </c>
      <c r="Y1126" s="15">
        <f>Raw_Data!Y1126</f>
        <v>131329</v>
      </c>
      <c r="Z1126" s="15">
        <f>Raw_Data!Z1126</f>
        <v>5457</v>
      </c>
      <c r="AA1126" s="15">
        <f>Raw_Data!AA1126</f>
        <v>5.9009999999999998</v>
      </c>
      <c r="AB1126" s="15">
        <f>Raw_Data!AB1126</f>
        <v>13.1</v>
      </c>
      <c r="AC1126" s="19" t="str">
        <f>IF(Raw_Data!G1126="","Yes","No")</f>
        <v>No</v>
      </c>
      <c r="AD1126" s="19" t="str">
        <f>IF(Raw_Data!L1126="","Yes","No")</f>
        <v>No</v>
      </c>
      <c r="AE1126" s="19" t="str">
        <f>IF(Raw_Data!T1126="","Imputed",IF(Raw_Data!T1126&gt;INDEX(Cleaning_Reference!$F$6:$F$13,MATCH(D1126,Cleaning_Reference!$A$6:$A$13,0)),"Capped","Original"))</f>
        <v>Original</v>
      </c>
      <c r="AF1126" s="21">
        <f t="shared" si="17"/>
        <v>32.200000000000003</v>
      </c>
    </row>
    <row r="1127" spans="1:32" ht="15" customHeight="1" x14ac:dyDescent="0.3">
      <c r="A1127" s="20" t="str">
        <f>Raw_Data!A1127</f>
        <v>SF11126</v>
      </c>
      <c r="B1127" s="15" t="str">
        <f>Raw_Data!B1127</f>
        <v>Tamil Nadu</v>
      </c>
      <c r="C1127" s="15" t="str">
        <f>Raw_Data!C1127</f>
        <v>Indore</v>
      </c>
      <c r="D1127" s="15" t="str">
        <f>Raw_Data!D1127</f>
        <v>Pulses</v>
      </c>
      <c r="E1127" s="15" t="str">
        <f>Raw_Data!E1127</f>
        <v>Zaid</v>
      </c>
      <c r="F1127" s="15">
        <f>Raw_Data!F1127</f>
        <v>0.92</v>
      </c>
      <c r="G1127" s="18">
        <f>IF(Raw_Data!G1127="",ROUND(AVERAGEIFS(Raw_Data!$G$2:$G$4001,Raw_Data!$E$2:$E$4001,E1127),1),Raw_Data!G1127)</f>
        <v>80</v>
      </c>
      <c r="H1127" s="15">
        <f>Raw_Data!H1127</f>
        <v>30.3</v>
      </c>
      <c r="I1127" s="15">
        <f>Raw_Data!I1127</f>
        <v>44.4</v>
      </c>
      <c r="J1127" s="15">
        <f>Raw_Data!J1127</f>
        <v>7.5</v>
      </c>
      <c r="K1127" s="15">
        <f>Raw_Data!K1127</f>
        <v>5.94</v>
      </c>
      <c r="L1127" s="18">
        <f>IF(Raw_Data!L1127="",ROUND(AVERAGEIFS(Raw_Data!$L$2:$L$4001,Raw_Data!$E$2:$E$4001,E1127),1),Raw_Data!L1127)</f>
        <v>16.100000000000001</v>
      </c>
      <c r="M1127" s="15">
        <f>Raw_Data!M1127</f>
        <v>62.7</v>
      </c>
      <c r="N1127" s="15">
        <f>Raw_Data!N1127</f>
        <v>43.5</v>
      </c>
      <c r="O1127" s="15">
        <f>Raw_Data!O1127</f>
        <v>152.9</v>
      </c>
      <c r="P1127" s="15" t="str">
        <f>Raw_Data!P1127</f>
        <v>Drip</v>
      </c>
      <c r="Q1127" s="15">
        <f>Raw_Data!Q1127</f>
        <v>103.4</v>
      </c>
      <c r="R1127" s="15">
        <f>Raw_Data!R1127</f>
        <v>3.08</v>
      </c>
      <c r="S1127" s="15">
        <f>Raw_Data!S1127</f>
        <v>0.72</v>
      </c>
      <c r="T1127" s="18">
        <f>IF(Raw_Data!T1127="",ROUND(AVERAGEIFS(Raw_Data!$T$2:$T$4001,Raw_Data!$E$2:$E$4001,E1127,Raw_Data!$D$2:$D$4001,D1127),2),IF(Raw_Data!T1127&gt;INDEX(Cleaning_Reference!$F$6:$F$13,MATCH(D1127,Cleaning_Reference!$A$6:$A$13,0)),INDEX(Cleaning_Reference!$F$6:$F$13,MATCH(D1127,Cleaning_Reference!$A$6:$A$13,0)),Raw_Data!T1127))</f>
        <v>0.47</v>
      </c>
      <c r="U1127" s="15">
        <f>Raw_Data!U1127</f>
        <v>0.43</v>
      </c>
      <c r="V1127" s="15">
        <f>Raw_Data!V1127</f>
        <v>66485</v>
      </c>
      <c r="W1127" s="15">
        <f>Raw_Data!W1127</f>
        <v>48736</v>
      </c>
      <c r="X1127" s="15">
        <f>Raw_Data!X1127</f>
        <v>28589</v>
      </c>
      <c r="Y1127" s="15">
        <f>Raw_Data!Y1127</f>
        <v>-20147</v>
      </c>
      <c r="Z1127" s="15">
        <f>Raw_Data!Z1127</f>
        <v>270</v>
      </c>
      <c r="AA1127" s="15">
        <f>Raw_Data!AA1127</f>
        <v>1.593</v>
      </c>
      <c r="AB1127" s="15">
        <f>Raw_Data!AB1127</f>
        <v>34.200000000000003</v>
      </c>
      <c r="AC1127" s="19" t="str">
        <f>IF(Raw_Data!G1127="","Yes","No")</f>
        <v>No</v>
      </c>
      <c r="AD1127" s="19" t="str">
        <f>IF(Raw_Data!L1127="","Yes","No")</f>
        <v>No</v>
      </c>
      <c r="AE1127" s="19" t="str">
        <f>IF(Raw_Data!T1127="","Imputed",IF(Raw_Data!T1127&gt;INDEX(Cleaning_Reference!$F$6:$F$13,MATCH(D1127,Cleaning_Reference!$A$6:$A$13,0)),"Capped","Original"))</f>
        <v>Original</v>
      </c>
      <c r="AF1127" s="21">
        <f t="shared" si="17"/>
        <v>0.43</v>
      </c>
    </row>
    <row r="1128" spans="1:32" ht="15" customHeight="1" x14ac:dyDescent="0.3">
      <c r="A1128" s="20" t="str">
        <f>Raw_Data!A1128</f>
        <v>SF11127</v>
      </c>
      <c r="B1128" s="15" t="str">
        <f>Raw_Data!B1128</f>
        <v>Maharashtra</v>
      </c>
      <c r="C1128" s="15" t="str">
        <f>Raw_Data!C1128</f>
        <v>Warangal</v>
      </c>
      <c r="D1128" s="15" t="str">
        <f>Raw_Data!D1128</f>
        <v>Wheat</v>
      </c>
      <c r="E1128" s="15" t="str">
        <f>Raw_Data!E1128</f>
        <v>Kharif</v>
      </c>
      <c r="F1128" s="15">
        <f>Raw_Data!F1128</f>
        <v>6.14</v>
      </c>
      <c r="G1128" s="18">
        <f>IF(Raw_Data!G1128="",ROUND(AVERAGEIFS(Raw_Data!$G$2:$G$4001,Raw_Data!$E$2:$E$4001,E1128),1),Raw_Data!G1128)</f>
        <v>774.8</v>
      </c>
      <c r="H1128" s="15">
        <f>Raw_Data!H1128</f>
        <v>32.700000000000003</v>
      </c>
      <c r="I1128" s="15">
        <f>Raw_Data!I1128</f>
        <v>86.2</v>
      </c>
      <c r="J1128" s="15">
        <f>Raw_Data!J1128</f>
        <v>3.5</v>
      </c>
      <c r="K1128" s="15">
        <f>Raw_Data!K1128</f>
        <v>6.04</v>
      </c>
      <c r="L1128" s="18">
        <f>IF(Raw_Data!L1128="",ROUND(AVERAGEIFS(Raw_Data!$L$2:$L$4001,Raw_Data!$E$2:$E$4001,E1128),1),Raw_Data!L1128)</f>
        <v>31.1</v>
      </c>
      <c r="M1128" s="15">
        <f>Raw_Data!M1128</f>
        <v>119</v>
      </c>
      <c r="N1128" s="15">
        <f>Raw_Data!N1128</f>
        <v>49.7</v>
      </c>
      <c r="O1128" s="15">
        <f>Raw_Data!O1128</f>
        <v>74.400000000000006</v>
      </c>
      <c r="P1128" s="15" t="str">
        <f>Raw_Data!P1128</f>
        <v>Sprinkler</v>
      </c>
      <c r="Q1128" s="15">
        <f>Raw_Data!Q1128</f>
        <v>216.6</v>
      </c>
      <c r="R1128" s="15">
        <f>Raw_Data!R1128</f>
        <v>5.7</v>
      </c>
      <c r="S1128" s="15">
        <f>Raw_Data!S1128</f>
        <v>0.84</v>
      </c>
      <c r="T1128" s="18">
        <f>IF(Raw_Data!T1128="",ROUND(AVERAGEIFS(Raw_Data!$T$2:$T$4001,Raw_Data!$E$2:$E$4001,E1128,Raw_Data!$D$2:$D$4001,D1128),2),IF(Raw_Data!T1128&gt;INDEX(Cleaning_Reference!$F$6:$F$13,MATCH(D1128,Cleaning_Reference!$A$6:$A$13,0)),INDEX(Cleaning_Reference!$F$6:$F$13,MATCH(D1128,Cleaning_Reference!$A$6:$A$13,0)),Raw_Data!T1128))</f>
        <v>1.82</v>
      </c>
      <c r="U1128" s="15">
        <f>Raw_Data!U1128</f>
        <v>11.17</v>
      </c>
      <c r="V1128" s="15">
        <f>Raw_Data!V1128</f>
        <v>21442</v>
      </c>
      <c r="W1128" s="15">
        <f>Raw_Data!W1128</f>
        <v>482354</v>
      </c>
      <c r="X1128" s="15">
        <f>Raw_Data!X1128</f>
        <v>239507</v>
      </c>
      <c r="Y1128" s="15">
        <f>Raw_Data!Y1128</f>
        <v>-242847</v>
      </c>
      <c r="Z1128" s="15">
        <f>Raw_Data!Z1128</f>
        <v>3081</v>
      </c>
      <c r="AA1128" s="15">
        <f>Raw_Data!AA1128</f>
        <v>3.625</v>
      </c>
      <c r="AB1128" s="15">
        <f>Raw_Data!AB1128</f>
        <v>73.7</v>
      </c>
      <c r="AC1128" s="19" t="str">
        <f>IF(Raw_Data!G1128="","Yes","No")</f>
        <v>No</v>
      </c>
      <c r="AD1128" s="19" t="str">
        <f>IF(Raw_Data!L1128="","Yes","No")</f>
        <v>No</v>
      </c>
      <c r="AE1128" s="19" t="str">
        <f>IF(Raw_Data!T1128="","Imputed",IF(Raw_Data!T1128&gt;INDEX(Cleaning_Reference!$F$6:$F$13,MATCH(D1128,Cleaning_Reference!$A$6:$A$13,0)),"Capped","Original"))</f>
        <v>Original</v>
      </c>
      <c r="AF1128" s="21">
        <f t="shared" si="17"/>
        <v>11.17</v>
      </c>
    </row>
    <row r="1129" spans="1:32" ht="15" customHeight="1" x14ac:dyDescent="0.3">
      <c r="A1129" s="20" t="str">
        <f>Raw_Data!A1129</f>
        <v>SF11128</v>
      </c>
      <c r="B1129" s="15" t="str">
        <f>Raw_Data!B1129</f>
        <v>Gujarat</v>
      </c>
      <c r="C1129" s="15" t="str">
        <f>Raw_Data!C1129</f>
        <v>Rajkot</v>
      </c>
      <c r="D1129" s="15" t="str">
        <f>Raw_Data!D1129</f>
        <v>Cotton</v>
      </c>
      <c r="E1129" s="15" t="str">
        <f>Raw_Data!E1129</f>
        <v>Kharif</v>
      </c>
      <c r="F1129" s="15">
        <f>Raw_Data!F1129</f>
        <v>14.7</v>
      </c>
      <c r="G1129" s="18">
        <f>IF(Raw_Data!G1129="",ROUND(AVERAGEIFS(Raw_Data!$G$2:$G$4001,Raw_Data!$E$2:$E$4001,E1129),1),Raw_Data!G1129)</f>
        <v>840.1</v>
      </c>
      <c r="H1129" s="15">
        <f>Raw_Data!H1129</f>
        <v>30.5</v>
      </c>
      <c r="I1129" s="15">
        <f>Raw_Data!I1129</f>
        <v>69.2</v>
      </c>
      <c r="J1129" s="15">
        <f>Raw_Data!J1129</f>
        <v>7</v>
      </c>
      <c r="K1129" s="15">
        <f>Raw_Data!K1129</f>
        <v>7.41</v>
      </c>
      <c r="L1129" s="18">
        <f>IF(Raw_Data!L1129="",ROUND(AVERAGEIFS(Raw_Data!$L$2:$L$4001,Raw_Data!$E$2:$E$4001,E1129),1),Raw_Data!L1129)</f>
        <v>32.6</v>
      </c>
      <c r="M1129" s="15">
        <f>Raw_Data!M1129</f>
        <v>181</v>
      </c>
      <c r="N1129" s="15">
        <f>Raw_Data!N1129</f>
        <v>77.400000000000006</v>
      </c>
      <c r="O1129" s="15">
        <f>Raw_Data!O1129</f>
        <v>100</v>
      </c>
      <c r="P1129" s="15" t="str">
        <f>Raw_Data!P1129</f>
        <v>Flood</v>
      </c>
      <c r="Q1129" s="15">
        <f>Raw_Data!Q1129</f>
        <v>161</v>
      </c>
      <c r="R1129" s="15">
        <f>Raw_Data!R1129</f>
        <v>6.9</v>
      </c>
      <c r="S1129" s="15">
        <f>Raw_Data!S1129</f>
        <v>0.84</v>
      </c>
      <c r="T1129" s="18">
        <f>IF(Raw_Data!T1129="",ROUND(AVERAGEIFS(Raw_Data!$T$2:$T$4001,Raw_Data!$E$2:$E$4001,E1129,Raw_Data!$D$2:$D$4001,D1129),2),IF(Raw_Data!T1129&gt;INDEX(Cleaning_Reference!$F$6:$F$13,MATCH(D1129,Cleaning_Reference!$A$6:$A$13,0)),INDEX(Cleaning_Reference!$F$6:$F$13,MATCH(D1129,Cleaning_Reference!$A$6:$A$13,0)),Raw_Data!T1129))</f>
        <v>1.2</v>
      </c>
      <c r="U1129" s="15">
        <f>Raw_Data!U1129</f>
        <v>17.64</v>
      </c>
      <c r="V1129" s="15">
        <f>Raw_Data!V1129</f>
        <v>66767</v>
      </c>
      <c r="W1129" s="15">
        <f>Raw_Data!W1129</f>
        <v>1059972</v>
      </c>
      <c r="X1129" s="15">
        <f>Raw_Data!X1129</f>
        <v>1177770</v>
      </c>
      <c r="Y1129" s="15">
        <f>Raw_Data!Y1129</f>
        <v>117798</v>
      </c>
      <c r="Z1129" s="15">
        <f>Raw_Data!Z1129</f>
        <v>14495</v>
      </c>
      <c r="AA1129" s="15">
        <f>Raw_Data!AA1129</f>
        <v>1.2170000000000001</v>
      </c>
      <c r="AB1129" s="15">
        <f>Raw_Data!AB1129</f>
        <v>56.2</v>
      </c>
      <c r="AC1129" s="19" t="str">
        <f>IF(Raw_Data!G1129="","Yes","No")</f>
        <v>No</v>
      </c>
      <c r="AD1129" s="19" t="str">
        <f>IF(Raw_Data!L1129="","Yes","No")</f>
        <v>No</v>
      </c>
      <c r="AE1129" s="19" t="str">
        <f>IF(Raw_Data!T1129="","Imputed",IF(Raw_Data!T1129&gt;INDEX(Cleaning_Reference!$F$6:$F$13,MATCH(D1129,Cleaning_Reference!$A$6:$A$13,0)),"Capped","Original"))</f>
        <v>Original</v>
      </c>
      <c r="AF1129" s="21">
        <f t="shared" si="17"/>
        <v>17.64</v>
      </c>
    </row>
    <row r="1130" spans="1:32" ht="15" customHeight="1" x14ac:dyDescent="0.3">
      <c r="A1130" s="20" t="str">
        <f>Raw_Data!A1130</f>
        <v>SF11129</v>
      </c>
      <c r="B1130" s="15" t="str">
        <f>Raw_Data!B1130</f>
        <v>Madhya Pradesh</v>
      </c>
      <c r="C1130" s="15" t="str">
        <f>Raw_Data!C1130</f>
        <v>Guntur</v>
      </c>
      <c r="D1130" s="15" t="str">
        <f>Raw_Data!D1130</f>
        <v>Chilli</v>
      </c>
      <c r="E1130" s="15" t="str">
        <f>Raw_Data!E1130</f>
        <v>Kharif</v>
      </c>
      <c r="F1130" s="15">
        <f>Raw_Data!F1130</f>
        <v>10.029999999999999</v>
      </c>
      <c r="G1130" s="18">
        <f>IF(Raw_Data!G1130="",ROUND(AVERAGEIFS(Raw_Data!$G$2:$G$4001,Raw_Data!$E$2:$E$4001,E1130),1),Raw_Data!G1130)</f>
        <v>611.5</v>
      </c>
      <c r="H1130" s="15">
        <f>Raw_Data!H1130</f>
        <v>25.4</v>
      </c>
      <c r="I1130" s="15">
        <f>Raw_Data!I1130</f>
        <v>80.7</v>
      </c>
      <c r="J1130" s="15">
        <f>Raw_Data!J1130</f>
        <v>6.8</v>
      </c>
      <c r="K1130" s="15">
        <f>Raw_Data!K1130</f>
        <v>6.54</v>
      </c>
      <c r="L1130" s="18">
        <f>IF(Raw_Data!L1130="",ROUND(AVERAGEIFS(Raw_Data!$L$2:$L$4001,Raw_Data!$E$2:$E$4001,E1130),1),Raw_Data!L1130)</f>
        <v>36.6</v>
      </c>
      <c r="M1130" s="15">
        <f>Raw_Data!M1130</f>
        <v>144.80000000000001</v>
      </c>
      <c r="N1130" s="15">
        <f>Raw_Data!N1130</f>
        <v>67</v>
      </c>
      <c r="O1130" s="15">
        <f>Raw_Data!O1130</f>
        <v>118.8</v>
      </c>
      <c r="P1130" s="15" t="str">
        <f>Raw_Data!P1130</f>
        <v>Rainfed</v>
      </c>
      <c r="Q1130" s="15">
        <f>Raw_Data!Q1130</f>
        <v>194.9</v>
      </c>
      <c r="R1130" s="15">
        <f>Raw_Data!R1130</f>
        <v>1.54</v>
      </c>
      <c r="S1130" s="15">
        <f>Raw_Data!S1130</f>
        <v>0.81</v>
      </c>
      <c r="T1130" s="18">
        <f>IF(Raw_Data!T1130="",ROUND(AVERAGEIFS(Raw_Data!$T$2:$T$4001,Raw_Data!$E$2:$E$4001,E1130,Raw_Data!$D$2:$D$4001,D1130),2),IF(Raw_Data!T1130&gt;INDEX(Cleaning_Reference!$F$6:$F$13,MATCH(D1130,Cleaning_Reference!$A$6:$A$13,0)),INDEX(Cleaning_Reference!$F$6:$F$13,MATCH(D1130,Cleaning_Reference!$A$6:$A$13,0)),Raw_Data!T1130))</f>
        <v>2.46</v>
      </c>
      <c r="U1130" s="15">
        <f>Raw_Data!U1130</f>
        <v>24.67</v>
      </c>
      <c r="V1130" s="15">
        <f>Raw_Data!V1130</f>
        <v>113106</v>
      </c>
      <c r="W1130" s="15">
        <f>Raw_Data!W1130</f>
        <v>651771</v>
      </c>
      <c r="X1130" s="15">
        <f>Raw_Data!X1130</f>
        <v>2790325</v>
      </c>
      <c r="Y1130" s="15">
        <f>Raw_Data!Y1130</f>
        <v>2138554</v>
      </c>
      <c r="Z1130" s="15">
        <f>Raw_Data!Z1130</f>
        <v>3125</v>
      </c>
      <c r="AA1130" s="15">
        <f>Raw_Data!AA1130</f>
        <v>7.8940000000000001</v>
      </c>
      <c r="AB1130" s="15">
        <f>Raw_Data!AB1130</f>
        <v>63.3</v>
      </c>
      <c r="AC1130" s="19" t="str">
        <f>IF(Raw_Data!G1130="","Yes","No")</f>
        <v>No</v>
      </c>
      <c r="AD1130" s="19" t="str">
        <f>IF(Raw_Data!L1130="","Yes","No")</f>
        <v>No</v>
      </c>
      <c r="AE1130" s="19" t="str">
        <f>IF(Raw_Data!T1130="","Imputed",IF(Raw_Data!T1130&gt;INDEX(Cleaning_Reference!$F$6:$F$13,MATCH(D1130,Cleaning_Reference!$A$6:$A$13,0)),"Capped","Original"))</f>
        <v>Original</v>
      </c>
      <c r="AF1130" s="21">
        <f t="shared" si="17"/>
        <v>24.67</v>
      </c>
    </row>
    <row r="1131" spans="1:32" ht="15" customHeight="1" x14ac:dyDescent="0.3">
      <c r="A1131" s="20" t="str">
        <f>Raw_Data!A1131</f>
        <v>SF11130</v>
      </c>
      <c r="B1131" s="15" t="str">
        <f>Raw_Data!B1131</f>
        <v>Andhra Pradesh</v>
      </c>
      <c r="C1131" s="15" t="str">
        <f>Raw_Data!C1131</f>
        <v>Indore</v>
      </c>
      <c r="D1131" s="15" t="str">
        <f>Raw_Data!D1131</f>
        <v>Groundnut</v>
      </c>
      <c r="E1131" s="15" t="str">
        <f>Raw_Data!E1131</f>
        <v>Rabi</v>
      </c>
      <c r="F1131" s="15">
        <f>Raw_Data!F1131</f>
        <v>13.61</v>
      </c>
      <c r="G1131" s="18">
        <f>IF(Raw_Data!G1131="",ROUND(AVERAGEIFS(Raw_Data!$G$2:$G$4001,Raw_Data!$E$2:$E$4001,E1131),1),Raw_Data!G1131)</f>
        <v>409.4</v>
      </c>
      <c r="H1131" s="15">
        <f>Raw_Data!H1131</f>
        <v>23.7</v>
      </c>
      <c r="I1131" s="15">
        <f>Raw_Data!I1131</f>
        <v>61.1</v>
      </c>
      <c r="J1131" s="15">
        <f>Raw_Data!J1131</f>
        <v>7.4</v>
      </c>
      <c r="K1131" s="15">
        <f>Raw_Data!K1131</f>
        <v>7.14</v>
      </c>
      <c r="L1131" s="18">
        <f>IF(Raw_Data!L1131="",ROUND(AVERAGEIFS(Raw_Data!$L$2:$L$4001,Raw_Data!$E$2:$E$4001,E1131),1),Raw_Data!L1131)</f>
        <v>16</v>
      </c>
      <c r="M1131" s="15">
        <f>Raw_Data!M1131</f>
        <v>129.4</v>
      </c>
      <c r="N1131" s="15">
        <f>Raw_Data!N1131</f>
        <v>46.4</v>
      </c>
      <c r="O1131" s="15">
        <f>Raw_Data!O1131</f>
        <v>106</v>
      </c>
      <c r="P1131" s="15" t="str">
        <f>Raw_Data!P1131</f>
        <v>Rainfed</v>
      </c>
      <c r="Q1131" s="15">
        <f>Raw_Data!Q1131</f>
        <v>176.7</v>
      </c>
      <c r="R1131" s="15">
        <f>Raw_Data!R1131</f>
        <v>6.91</v>
      </c>
      <c r="S1131" s="15">
        <f>Raw_Data!S1131</f>
        <v>0.75</v>
      </c>
      <c r="T1131" s="18">
        <f>IF(Raw_Data!T1131="",ROUND(AVERAGEIFS(Raw_Data!$T$2:$T$4001,Raw_Data!$E$2:$E$4001,E1131,Raw_Data!$D$2:$D$4001,D1131),2),IF(Raw_Data!T1131&gt;INDEX(Cleaning_Reference!$F$6:$F$13,MATCH(D1131,Cleaning_Reference!$A$6:$A$13,0)),INDEX(Cleaning_Reference!$F$6:$F$13,MATCH(D1131,Cleaning_Reference!$A$6:$A$13,0)),Raw_Data!T1131))</f>
        <v>1.29</v>
      </c>
      <c r="U1131" s="15">
        <f>Raw_Data!U1131</f>
        <v>17.559999999999999</v>
      </c>
      <c r="V1131" s="15">
        <f>Raw_Data!V1131</f>
        <v>54579</v>
      </c>
      <c r="W1131" s="15">
        <f>Raw_Data!W1131</f>
        <v>778569</v>
      </c>
      <c r="X1131" s="15">
        <f>Raw_Data!X1131</f>
        <v>958407</v>
      </c>
      <c r="Y1131" s="15">
        <f>Raw_Data!Y1131</f>
        <v>179838</v>
      </c>
      <c r="Z1131" s="15">
        <f>Raw_Data!Z1131</f>
        <v>3858</v>
      </c>
      <c r="AA1131" s="15">
        <f>Raw_Data!AA1131</f>
        <v>4.5519999999999996</v>
      </c>
      <c r="AB1131" s="15">
        <f>Raw_Data!AB1131</f>
        <v>40.4</v>
      </c>
      <c r="AC1131" s="19" t="str">
        <f>IF(Raw_Data!G1131="","Yes","No")</f>
        <v>No</v>
      </c>
      <c r="AD1131" s="19" t="str">
        <f>IF(Raw_Data!L1131="","Yes","No")</f>
        <v>No</v>
      </c>
      <c r="AE1131" s="19" t="str">
        <f>IF(Raw_Data!T1131="","Imputed",IF(Raw_Data!T1131&gt;INDEX(Cleaning_Reference!$F$6:$F$13,MATCH(D1131,Cleaning_Reference!$A$6:$A$13,0)),"Capped","Original"))</f>
        <v>Original</v>
      </c>
      <c r="AF1131" s="21">
        <f t="shared" si="17"/>
        <v>17.559999999999999</v>
      </c>
    </row>
    <row r="1132" spans="1:32" ht="15" customHeight="1" x14ac:dyDescent="0.3">
      <c r="A1132" s="20" t="str">
        <f>Raw_Data!A1132</f>
        <v>SF11131</v>
      </c>
      <c r="B1132" s="15" t="str">
        <f>Raw_Data!B1132</f>
        <v>Maharashtra</v>
      </c>
      <c r="C1132" s="15" t="str">
        <f>Raw_Data!C1132</f>
        <v>Guntur</v>
      </c>
      <c r="D1132" s="15" t="str">
        <f>Raw_Data!D1132</f>
        <v>Groundnut</v>
      </c>
      <c r="E1132" s="15" t="str">
        <f>Raw_Data!E1132</f>
        <v>Rabi</v>
      </c>
      <c r="F1132" s="15">
        <f>Raw_Data!F1132</f>
        <v>4.17</v>
      </c>
      <c r="G1132" s="18">
        <f>IF(Raw_Data!G1132="",ROUND(AVERAGEIFS(Raw_Data!$G$2:$G$4001,Raw_Data!$E$2:$E$4001,E1132),1),Raw_Data!G1132)</f>
        <v>651.5</v>
      </c>
      <c r="H1132" s="15">
        <f>Raw_Data!H1132</f>
        <v>24</v>
      </c>
      <c r="I1132" s="15">
        <f>Raw_Data!I1132</f>
        <v>63.1</v>
      </c>
      <c r="J1132" s="15">
        <f>Raw_Data!J1132</f>
        <v>5.6</v>
      </c>
      <c r="K1132" s="15">
        <f>Raw_Data!K1132</f>
        <v>6.15</v>
      </c>
      <c r="L1132" s="18">
        <f>IF(Raw_Data!L1132="",ROUND(AVERAGEIFS(Raw_Data!$L$2:$L$4001,Raw_Data!$E$2:$E$4001,E1132),1),Raw_Data!L1132)</f>
        <v>34.200000000000003</v>
      </c>
      <c r="M1132" s="15">
        <f>Raw_Data!M1132</f>
        <v>62</v>
      </c>
      <c r="N1132" s="15">
        <f>Raw_Data!N1132</f>
        <v>16.7</v>
      </c>
      <c r="O1132" s="15">
        <f>Raw_Data!O1132</f>
        <v>124.1</v>
      </c>
      <c r="P1132" s="15" t="str">
        <f>Raw_Data!P1132</f>
        <v>Drip</v>
      </c>
      <c r="Q1132" s="15">
        <f>Raw_Data!Q1132</f>
        <v>240.1</v>
      </c>
      <c r="R1132" s="15">
        <f>Raw_Data!R1132</f>
        <v>8.27</v>
      </c>
      <c r="S1132" s="15">
        <f>Raw_Data!S1132</f>
        <v>0.77</v>
      </c>
      <c r="T1132" s="18">
        <f>IF(Raw_Data!T1132="",ROUND(AVERAGEIFS(Raw_Data!$T$2:$T$4001,Raw_Data!$E$2:$E$4001,E1132,Raw_Data!$D$2:$D$4001,D1132),2),IF(Raw_Data!T1132&gt;INDEX(Cleaning_Reference!$F$6:$F$13,MATCH(D1132,Cleaning_Reference!$A$6:$A$13,0)),INDEX(Cleaning_Reference!$F$6:$F$13,MATCH(D1132,Cleaning_Reference!$A$6:$A$13,0)),Raw_Data!T1132))</f>
        <v>1.67</v>
      </c>
      <c r="U1132" s="15">
        <f>Raw_Data!U1132</f>
        <v>6.96</v>
      </c>
      <c r="V1132" s="15">
        <f>Raw_Data!V1132</f>
        <v>60227</v>
      </c>
      <c r="W1132" s="15">
        <f>Raw_Data!W1132</f>
        <v>315258</v>
      </c>
      <c r="X1132" s="15">
        <f>Raw_Data!X1132</f>
        <v>419180</v>
      </c>
      <c r="Y1132" s="15">
        <f>Raw_Data!Y1132</f>
        <v>103922</v>
      </c>
      <c r="Z1132" s="15">
        <f>Raw_Data!Z1132</f>
        <v>1855</v>
      </c>
      <c r="AA1132" s="15">
        <f>Raw_Data!AA1132</f>
        <v>3.7519999999999998</v>
      </c>
      <c r="AB1132" s="15">
        <f>Raw_Data!AB1132</f>
        <v>46.4</v>
      </c>
      <c r="AC1132" s="19" t="str">
        <f>IF(Raw_Data!G1132="","Yes","No")</f>
        <v>No</v>
      </c>
      <c r="AD1132" s="19" t="str">
        <f>IF(Raw_Data!L1132="","Yes","No")</f>
        <v>No</v>
      </c>
      <c r="AE1132" s="19" t="str">
        <f>IF(Raw_Data!T1132="","Imputed",IF(Raw_Data!T1132&gt;INDEX(Cleaning_Reference!$F$6:$F$13,MATCH(D1132,Cleaning_Reference!$A$6:$A$13,0)),"Capped","Original"))</f>
        <v>Original</v>
      </c>
      <c r="AF1132" s="21">
        <f t="shared" si="17"/>
        <v>6.96</v>
      </c>
    </row>
    <row r="1133" spans="1:32" ht="15" customHeight="1" x14ac:dyDescent="0.3">
      <c r="A1133" s="20" t="str">
        <f>Raw_Data!A1133</f>
        <v>SF11132</v>
      </c>
      <c r="B1133" s="15" t="str">
        <f>Raw_Data!B1133</f>
        <v>Gujarat</v>
      </c>
      <c r="C1133" s="15" t="str">
        <f>Raw_Data!C1133</f>
        <v>Nalgonda</v>
      </c>
      <c r="D1133" s="15" t="str">
        <f>Raw_Data!D1133</f>
        <v>Sugarcane</v>
      </c>
      <c r="E1133" s="15" t="str">
        <f>Raw_Data!E1133</f>
        <v>Rabi</v>
      </c>
      <c r="F1133" s="15">
        <f>Raw_Data!F1133</f>
        <v>3.2</v>
      </c>
      <c r="G1133" s="18">
        <f>IF(Raw_Data!G1133="",ROUND(AVERAGEIFS(Raw_Data!$G$2:$G$4001,Raw_Data!$E$2:$E$4001,E1133),1),Raw_Data!G1133)</f>
        <v>476.5</v>
      </c>
      <c r="H1133" s="15">
        <f>Raw_Data!H1133</f>
        <v>23.3</v>
      </c>
      <c r="I1133" s="15">
        <f>Raw_Data!I1133</f>
        <v>72.7</v>
      </c>
      <c r="J1133" s="15">
        <f>Raw_Data!J1133</f>
        <v>7.9</v>
      </c>
      <c r="K1133" s="15">
        <f>Raw_Data!K1133</f>
        <v>5.75</v>
      </c>
      <c r="L1133" s="18">
        <f>IF(Raw_Data!L1133="",ROUND(AVERAGEIFS(Raw_Data!$L$2:$L$4001,Raw_Data!$E$2:$E$4001,E1133),1),Raw_Data!L1133)</f>
        <v>21.8</v>
      </c>
      <c r="M1133" s="15">
        <f>Raw_Data!M1133</f>
        <v>86.4</v>
      </c>
      <c r="N1133" s="15">
        <f>Raw_Data!N1133</f>
        <v>54.7</v>
      </c>
      <c r="O1133" s="15">
        <f>Raw_Data!O1133</f>
        <v>118.7</v>
      </c>
      <c r="P1133" s="15" t="str">
        <f>Raw_Data!P1133</f>
        <v>Sprinkler</v>
      </c>
      <c r="Q1133" s="15">
        <f>Raw_Data!Q1133</f>
        <v>184.8</v>
      </c>
      <c r="R1133" s="15">
        <f>Raw_Data!R1133</f>
        <v>5.49</v>
      </c>
      <c r="S1133" s="15">
        <f>Raw_Data!S1133</f>
        <v>0.78</v>
      </c>
      <c r="T1133" s="18">
        <f>IF(Raw_Data!T1133="",ROUND(AVERAGEIFS(Raw_Data!$T$2:$T$4001,Raw_Data!$E$2:$E$4001,E1133,Raw_Data!$D$2:$D$4001,D1133),2),IF(Raw_Data!T1133&gt;INDEX(Cleaning_Reference!$F$6:$F$13,MATCH(D1133,Cleaning_Reference!$A$6:$A$13,0)),INDEX(Cleaning_Reference!$F$6:$F$13,MATCH(D1133,Cleaning_Reference!$A$6:$A$13,0)),Raw_Data!T1133))</f>
        <v>17.68</v>
      </c>
      <c r="U1133" s="15">
        <f>Raw_Data!U1133</f>
        <v>56.58</v>
      </c>
      <c r="V1133" s="15">
        <f>Raw_Data!V1133</f>
        <v>3446</v>
      </c>
      <c r="W1133" s="15">
        <f>Raw_Data!W1133</f>
        <v>229831</v>
      </c>
      <c r="X1133" s="15">
        <f>Raw_Data!X1133</f>
        <v>194975</v>
      </c>
      <c r="Y1133" s="15">
        <f>Raw_Data!Y1133</f>
        <v>-34856</v>
      </c>
      <c r="Z1133" s="15">
        <f>Raw_Data!Z1133</f>
        <v>4936</v>
      </c>
      <c r="AA1133" s="15">
        <f>Raw_Data!AA1133</f>
        <v>11.462999999999999</v>
      </c>
      <c r="AB1133" s="15">
        <f>Raw_Data!AB1133</f>
        <v>47.1</v>
      </c>
      <c r="AC1133" s="19" t="str">
        <f>IF(Raw_Data!G1133="","Yes","No")</f>
        <v>No</v>
      </c>
      <c r="AD1133" s="19" t="str">
        <f>IF(Raw_Data!L1133="","Yes","No")</f>
        <v>No</v>
      </c>
      <c r="AE1133" s="19" t="str">
        <f>IF(Raw_Data!T1133="","Imputed",IF(Raw_Data!T1133&gt;INDEX(Cleaning_Reference!$F$6:$F$13,MATCH(D1133,Cleaning_Reference!$A$6:$A$13,0)),"Capped","Original"))</f>
        <v>Original</v>
      </c>
      <c r="AF1133" s="21">
        <f t="shared" si="17"/>
        <v>56.58</v>
      </c>
    </row>
    <row r="1134" spans="1:32" ht="15" customHeight="1" x14ac:dyDescent="0.3">
      <c r="A1134" s="20" t="str">
        <f>Raw_Data!A1134</f>
        <v>SF11133</v>
      </c>
      <c r="B1134" s="15" t="str">
        <f>Raw_Data!B1134</f>
        <v>Tamil Nadu</v>
      </c>
      <c r="C1134" s="15" t="str">
        <f>Raw_Data!C1134</f>
        <v>Erode</v>
      </c>
      <c r="D1134" s="15" t="str">
        <f>Raw_Data!D1134</f>
        <v>Chilli</v>
      </c>
      <c r="E1134" s="15" t="str">
        <f>Raw_Data!E1134</f>
        <v>Rabi</v>
      </c>
      <c r="F1134" s="15">
        <f>Raw_Data!F1134</f>
        <v>11.47</v>
      </c>
      <c r="G1134" s="18">
        <f>IF(Raw_Data!G1134="",ROUND(AVERAGEIFS(Raw_Data!$G$2:$G$4001,Raw_Data!$E$2:$E$4001,E1134),1),Raw_Data!G1134)</f>
        <v>204.1</v>
      </c>
      <c r="H1134" s="15">
        <f>Raw_Data!H1134</f>
        <v>22.3</v>
      </c>
      <c r="I1134" s="15">
        <f>Raw_Data!I1134</f>
        <v>31.8</v>
      </c>
      <c r="J1134" s="15">
        <f>Raw_Data!J1134</f>
        <v>9.1999999999999993</v>
      </c>
      <c r="K1134" s="15">
        <f>Raw_Data!K1134</f>
        <v>6.66</v>
      </c>
      <c r="L1134" s="18">
        <f>IF(Raw_Data!L1134="",ROUND(AVERAGEIFS(Raw_Data!$L$2:$L$4001,Raw_Data!$E$2:$E$4001,E1134),1),Raw_Data!L1134)</f>
        <v>21.4</v>
      </c>
      <c r="M1134" s="15">
        <f>Raw_Data!M1134</f>
        <v>169.9</v>
      </c>
      <c r="N1134" s="15">
        <f>Raw_Data!N1134</f>
        <v>59.7</v>
      </c>
      <c r="O1134" s="15">
        <f>Raw_Data!O1134</f>
        <v>72.3</v>
      </c>
      <c r="P1134" s="15" t="str">
        <f>Raw_Data!P1134</f>
        <v>Rainfed</v>
      </c>
      <c r="Q1134" s="15">
        <f>Raw_Data!Q1134</f>
        <v>147</v>
      </c>
      <c r="R1134" s="15">
        <f>Raw_Data!R1134</f>
        <v>7.44</v>
      </c>
      <c r="S1134" s="15">
        <f>Raw_Data!S1134</f>
        <v>0.92</v>
      </c>
      <c r="T1134" s="18">
        <f>IF(Raw_Data!T1134="",ROUND(AVERAGEIFS(Raw_Data!$T$2:$T$4001,Raw_Data!$E$2:$E$4001,E1134,Raw_Data!$D$2:$D$4001,D1134),2),IF(Raw_Data!T1134&gt;INDEX(Cleaning_Reference!$F$6:$F$13,MATCH(D1134,Cleaning_Reference!$A$6:$A$13,0)),INDEX(Cleaning_Reference!$F$6:$F$13,MATCH(D1134,Cleaning_Reference!$A$6:$A$13,0)),Raw_Data!T1134))</f>
        <v>1.5</v>
      </c>
      <c r="U1134" s="15">
        <f>Raw_Data!U1134</f>
        <v>17.21</v>
      </c>
      <c r="V1134" s="15">
        <f>Raw_Data!V1134</f>
        <v>112177</v>
      </c>
      <c r="W1134" s="15">
        <f>Raw_Data!W1134</f>
        <v>781060</v>
      </c>
      <c r="X1134" s="15">
        <f>Raw_Data!X1134</f>
        <v>1930566</v>
      </c>
      <c r="Y1134" s="15">
        <f>Raw_Data!Y1134</f>
        <v>1149506</v>
      </c>
      <c r="Z1134" s="15">
        <f>Raw_Data!Z1134</f>
        <v>3796</v>
      </c>
      <c r="AA1134" s="15">
        <f>Raw_Data!AA1134</f>
        <v>4.5339999999999998</v>
      </c>
      <c r="AB1134" s="15">
        <f>Raw_Data!AB1134</f>
        <v>13.6</v>
      </c>
      <c r="AC1134" s="19" t="str">
        <f>IF(Raw_Data!G1134="","Yes","No")</f>
        <v>No</v>
      </c>
      <c r="AD1134" s="19" t="str">
        <f>IF(Raw_Data!L1134="","Yes","No")</f>
        <v>No</v>
      </c>
      <c r="AE1134" s="19" t="str">
        <f>IF(Raw_Data!T1134="","Imputed",IF(Raw_Data!T1134&gt;INDEX(Cleaning_Reference!$F$6:$F$13,MATCH(D1134,Cleaning_Reference!$A$6:$A$13,0)),"Capped","Original"))</f>
        <v>Original</v>
      </c>
      <c r="AF1134" s="21">
        <f t="shared" si="17"/>
        <v>17.21</v>
      </c>
    </row>
    <row r="1135" spans="1:32" ht="15" customHeight="1" x14ac:dyDescent="0.3">
      <c r="A1135" s="20" t="str">
        <f>Raw_Data!A1135</f>
        <v>SF11134</v>
      </c>
      <c r="B1135" s="15" t="str">
        <f>Raw_Data!B1135</f>
        <v>Karnataka</v>
      </c>
      <c r="C1135" s="15" t="str">
        <f>Raw_Data!C1135</f>
        <v>Raichur</v>
      </c>
      <c r="D1135" s="15" t="str">
        <f>Raw_Data!D1135</f>
        <v>Cotton</v>
      </c>
      <c r="E1135" s="15" t="str">
        <f>Raw_Data!E1135</f>
        <v>Kharif</v>
      </c>
      <c r="F1135" s="15">
        <f>Raw_Data!F1135</f>
        <v>10.89</v>
      </c>
      <c r="G1135" s="18">
        <f>IF(Raw_Data!G1135="",ROUND(AVERAGEIFS(Raw_Data!$G$2:$G$4001,Raw_Data!$E$2:$E$4001,E1135),1),Raw_Data!G1135)</f>
        <v>853.7</v>
      </c>
      <c r="H1135" s="15">
        <f>Raw_Data!H1135</f>
        <v>32.700000000000003</v>
      </c>
      <c r="I1135" s="15">
        <f>Raw_Data!I1135</f>
        <v>68</v>
      </c>
      <c r="J1135" s="15">
        <f>Raw_Data!J1135</f>
        <v>7.9</v>
      </c>
      <c r="K1135" s="15">
        <f>Raw_Data!K1135</f>
        <v>7.14</v>
      </c>
      <c r="L1135" s="18">
        <f>IF(Raw_Data!L1135="",ROUND(AVERAGEIFS(Raw_Data!$L$2:$L$4001,Raw_Data!$E$2:$E$4001,E1135),1),Raw_Data!L1135)</f>
        <v>33.1</v>
      </c>
      <c r="M1135" s="15">
        <f>Raw_Data!M1135</f>
        <v>89.3</v>
      </c>
      <c r="N1135" s="15">
        <f>Raw_Data!N1135</f>
        <v>43.2</v>
      </c>
      <c r="O1135" s="15">
        <f>Raw_Data!O1135</f>
        <v>70.7</v>
      </c>
      <c r="P1135" s="15" t="str">
        <f>Raw_Data!P1135</f>
        <v>Flood</v>
      </c>
      <c r="Q1135" s="15">
        <f>Raw_Data!Q1135</f>
        <v>166.9</v>
      </c>
      <c r="R1135" s="15">
        <f>Raw_Data!R1135</f>
        <v>6.36</v>
      </c>
      <c r="S1135" s="15">
        <f>Raw_Data!S1135</f>
        <v>0.83</v>
      </c>
      <c r="T1135" s="18">
        <f>IF(Raw_Data!T1135="",ROUND(AVERAGEIFS(Raw_Data!$T$2:$T$4001,Raw_Data!$E$2:$E$4001,E1135,Raw_Data!$D$2:$D$4001,D1135),2),IF(Raw_Data!T1135&gt;INDEX(Cleaning_Reference!$F$6:$F$13,MATCH(D1135,Cleaning_Reference!$A$6:$A$13,0)),INDEX(Cleaning_Reference!$F$6:$F$13,MATCH(D1135,Cleaning_Reference!$A$6:$A$13,0)),Raw_Data!T1135))</f>
        <v>1.37</v>
      </c>
      <c r="U1135" s="15">
        <f>Raw_Data!U1135</f>
        <v>15.46</v>
      </c>
      <c r="V1135" s="15">
        <f>Raw_Data!V1135</f>
        <v>68953</v>
      </c>
      <c r="W1135" s="15">
        <f>Raw_Data!W1135</f>
        <v>665642</v>
      </c>
      <c r="X1135" s="15">
        <f>Raw_Data!X1135</f>
        <v>1066013</v>
      </c>
      <c r="Y1135" s="15">
        <f>Raw_Data!Y1135</f>
        <v>400371</v>
      </c>
      <c r="Z1135" s="15">
        <f>Raw_Data!Z1135</f>
        <v>10950</v>
      </c>
      <c r="AA1135" s="15">
        <f>Raw_Data!AA1135</f>
        <v>1.4119999999999999</v>
      </c>
      <c r="AB1135" s="15">
        <f>Raw_Data!AB1135</f>
        <v>47.4</v>
      </c>
      <c r="AC1135" s="19" t="str">
        <f>IF(Raw_Data!G1135="","Yes","No")</f>
        <v>No</v>
      </c>
      <c r="AD1135" s="19" t="str">
        <f>IF(Raw_Data!L1135="","Yes","No")</f>
        <v>No</v>
      </c>
      <c r="AE1135" s="19" t="str">
        <f>IF(Raw_Data!T1135="","Imputed",IF(Raw_Data!T1135&gt;INDEX(Cleaning_Reference!$F$6:$F$13,MATCH(D1135,Cleaning_Reference!$A$6:$A$13,0)),"Capped","Original"))</f>
        <v>Imputed</v>
      </c>
      <c r="AF1135" s="21">
        <f t="shared" si="17"/>
        <v>14.92</v>
      </c>
    </row>
    <row r="1136" spans="1:32" ht="15" customHeight="1" x14ac:dyDescent="0.3">
      <c r="A1136" s="20" t="str">
        <f>Raw_Data!A1136</f>
        <v>SF11135</v>
      </c>
      <c r="B1136" s="15" t="str">
        <f>Raw_Data!B1136</f>
        <v>Karnataka</v>
      </c>
      <c r="C1136" s="15" t="str">
        <f>Raw_Data!C1136</f>
        <v>Krishna</v>
      </c>
      <c r="D1136" s="15" t="str">
        <f>Raw_Data!D1136</f>
        <v>Chilli</v>
      </c>
      <c r="E1136" s="15" t="str">
        <f>Raw_Data!E1136</f>
        <v>Kharif</v>
      </c>
      <c r="F1136" s="15">
        <f>Raw_Data!F1136</f>
        <v>3.15</v>
      </c>
      <c r="G1136" s="18">
        <f>IF(Raw_Data!G1136="",ROUND(AVERAGEIFS(Raw_Data!$G$2:$G$4001,Raw_Data!$E$2:$E$4001,E1136),1),Raw_Data!G1136)</f>
        <v>669.6</v>
      </c>
      <c r="H1136" s="15">
        <f>Raw_Data!H1136</f>
        <v>27.1</v>
      </c>
      <c r="I1136" s="15">
        <f>Raw_Data!I1136</f>
        <v>82.2</v>
      </c>
      <c r="J1136" s="15">
        <f>Raw_Data!J1136</f>
        <v>7.5</v>
      </c>
      <c r="K1136" s="15">
        <f>Raw_Data!K1136</f>
        <v>7.53</v>
      </c>
      <c r="L1136" s="18">
        <f>IF(Raw_Data!L1136="",ROUND(AVERAGEIFS(Raw_Data!$L$2:$L$4001,Raw_Data!$E$2:$E$4001,E1136),1),Raw_Data!L1136)</f>
        <v>38.4</v>
      </c>
      <c r="M1136" s="15">
        <f>Raw_Data!M1136</f>
        <v>118</v>
      </c>
      <c r="N1136" s="15">
        <f>Raw_Data!N1136</f>
        <v>77.099999999999994</v>
      </c>
      <c r="O1136" s="15">
        <f>Raw_Data!O1136</f>
        <v>133.1</v>
      </c>
      <c r="P1136" s="15" t="str">
        <f>Raw_Data!P1136</f>
        <v>Flood</v>
      </c>
      <c r="Q1136" s="15">
        <f>Raw_Data!Q1136</f>
        <v>82</v>
      </c>
      <c r="R1136" s="15">
        <f>Raw_Data!R1136</f>
        <v>4.26</v>
      </c>
      <c r="S1136" s="15">
        <f>Raw_Data!S1136</f>
        <v>0.84</v>
      </c>
      <c r="T1136" s="18">
        <f>IF(Raw_Data!T1136="",ROUND(AVERAGEIFS(Raw_Data!$T$2:$T$4001,Raw_Data!$E$2:$E$4001,E1136,Raw_Data!$D$2:$D$4001,D1136),2),IF(Raw_Data!T1136&gt;INDEX(Cleaning_Reference!$F$6:$F$13,MATCH(D1136,Cleaning_Reference!$A$6:$A$13,0)),INDEX(Cleaning_Reference!$F$6:$F$13,MATCH(D1136,Cleaning_Reference!$A$6:$A$13,0)),Raw_Data!T1136))</f>
        <v>1.42</v>
      </c>
      <c r="U1136" s="15">
        <f>Raw_Data!U1136</f>
        <v>4.47</v>
      </c>
      <c r="V1136" s="15">
        <f>Raw_Data!V1136</f>
        <v>117238</v>
      </c>
      <c r="W1136" s="15">
        <f>Raw_Data!W1136</f>
        <v>189823</v>
      </c>
      <c r="X1136" s="15">
        <f>Raw_Data!X1136</f>
        <v>524054</v>
      </c>
      <c r="Y1136" s="15">
        <f>Raw_Data!Y1136</f>
        <v>334231</v>
      </c>
      <c r="Z1136" s="15">
        <f>Raw_Data!Z1136</f>
        <v>2531</v>
      </c>
      <c r="AA1136" s="15">
        <f>Raw_Data!AA1136</f>
        <v>1.766</v>
      </c>
      <c r="AB1136" s="15">
        <f>Raw_Data!AB1136</f>
        <v>64.7</v>
      </c>
      <c r="AC1136" s="19" t="str">
        <f>IF(Raw_Data!G1136="","Yes","No")</f>
        <v>No</v>
      </c>
      <c r="AD1136" s="19" t="str">
        <f>IF(Raw_Data!L1136="","Yes","No")</f>
        <v>No</v>
      </c>
      <c r="AE1136" s="19" t="str">
        <f>IF(Raw_Data!T1136="","Imputed",IF(Raw_Data!T1136&gt;INDEX(Cleaning_Reference!$F$6:$F$13,MATCH(D1136,Cleaning_Reference!$A$6:$A$13,0)),"Capped","Original"))</f>
        <v>Original</v>
      </c>
      <c r="AF1136" s="21">
        <f t="shared" si="17"/>
        <v>4.47</v>
      </c>
    </row>
    <row r="1137" spans="1:32" ht="15" customHeight="1" x14ac:dyDescent="0.3">
      <c r="A1137" s="20" t="str">
        <f>Raw_Data!A1137</f>
        <v>SF11136</v>
      </c>
      <c r="B1137" s="15" t="str">
        <f>Raw_Data!B1137</f>
        <v>Maharashtra</v>
      </c>
      <c r="C1137" s="15" t="str">
        <f>Raw_Data!C1137</f>
        <v>Nalgonda</v>
      </c>
      <c r="D1137" s="15" t="str">
        <f>Raw_Data!D1137</f>
        <v>Groundnut</v>
      </c>
      <c r="E1137" s="15" t="str">
        <f>Raw_Data!E1137</f>
        <v>Rabi</v>
      </c>
      <c r="F1137" s="15">
        <f>Raw_Data!F1137</f>
        <v>0.63</v>
      </c>
      <c r="G1137" s="18">
        <f>IF(Raw_Data!G1137="",ROUND(AVERAGEIFS(Raw_Data!$G$2:$G$4001,Raw_Data!$E$2:$E$4001,E1137),1),Raw_Data!G1137)</f>
        <v>303</v>
      </c>
      <c r="H1137" s="15">
        <f>Raw_Data!H1137</f>
        <v>23</v>
      </c>
      <c r="I1137" s="15">
        <f>Raw_Data!I1137</f>
        <v>51.2</v>
      </c>
      <c r="J1137" s="15">
        <f>Raw_Data!J1137</f>
        <v>7.3</v>
      </c>
      <c r="K1137" s="15">
        <f>Raw_Data!K1137</f>
        <v>5.46</v>
      </c>
      <c r="L1137" s="18">
        <f>IF(Raw_Data!L1137="",ROUND(AVERAGEIFS(Raw_Data!$L$2:$L$4001,Raw_Data!$E$2:$E$4001,E1137),1),Raw_Data!L1137)</f>
        <v>20</v>
      </c>
      <c r="M1137" s="15">
        <f>Raw_Data!M1137</f>
        <v>139.1</v>
      </c>
      <c r="N1137" s="15">
        <f>Raw_Data!N1137</f>
        <v>27.7</v>
      </c>
      <c r="O1137" s="15">
        <f>Raw_Data!O1137</f>
        <v>57.6</v>
      </c>
      <c r="P1137" s="15" t="str">
        <f>Raw_Data!P1137</f>
        <v>Flood</v>
      </c>
      <c r="Q1137" s="15">
        <f>Raw_Data!Q1137</f>
        <v>97.7</v>
      </c>
      <c r="R1137" s="15">
        <f>Raw_Data!R1137</f>
        <v>1.4</v>
      </c>
      <c r="S1137" s="15">
        <f>Raw_Data!S1137</f>
        <v>0.71</v>
      </c>
      <c r="T1137" s="18">
        <f>IF(Raw_Data!T1137="",ROUND(AVERAGEIFS(Raw_Data!$T$2:$T$4001,Raw_Data!$E$2:$E$4001,E1137,Raw_Data!$D$2:$D$4001,D1137),2),IF(Raw_Data!T1137&gt;INDEX(Cleaning_Reference!$F$6:$F$13,MATCH(D1137,Cleaning_Reference!$A$6:$A$13,0)),INDEX(Cleaning_Reference!$F$6:$F$13,MATCH(D1137,Cleaning_Reference!$A$6:$A$13,0)),Raw_Data!T1137))</f>
        <v>0.3</v>
      </c>
      <c r="U1137" s="15">
        <f>Raw_Data!U1137</f>
        <v>0.19</v>
      </c>
      <c r="V1137" s="15">
        <f>Raw_Data!V1137</f>
        <v>52323</v>
      </c>
      <c r="W1137" s="15">
        <f>Raw_Data!W1137</f>
        <v>32203</v>
      </c>
      <c r="X1137" s="15">
        <f>Raw_Data!X1137</f>
        <v>9941</v>
      </c>
      <c r="Y1137" s="15">
        <f>Raw_Data!Y1137</f>
        <v>-22262</v>
      </c>
      <c r="Z1137" s="15">
        <f>Raw_Data!Z1137</f>
        <v>443</v>
      </c>
      <c r="AA1137" s="15">
        <f>Raw_Data!AA1137</f>
        <v>0.42899999999999999</v>
      </c>
      <c r="AB1137" s="15">
        <f>Raw_Data!AB1137</f>
        <v>45.1</v>
      </c>
      <c r="AC1137" s="19" t="str">
        <f>IF(Raw_Data!G1137="","Yes","No")</f>
        <v>No</v>
      </c>
      <c r="AD1137" s="19" t="str">
        <f>IF(Raw_Data!L1137="","Yes","No")</f>
        <v>No</v>
      </c>
      <c r="AE1137" s="19" t="str">
        <f>IF(Raw_Data!T1137="","Imputed",IF(Raw_Data!T1137&gt;INDEX(Cleaning_Reference!$F$6:$F$13,MATCH(D1137,Cleaning_Reference!$A$6:$A$13,0)),"Capped","Original"))</f>
        <v>Original</v>
      </c>
      <c r="AF1137" s="21">
        <f t="shared" si="17"/>
        <v>0.19</v>
      </c>
    </row>
    <row r="1138" spans="1:32" ht="15" customHeight="1" x14ac:dyDescent="0.3">
      <c r="A1138" s="20" t="str">
        <f>Raw_Data!A1138</f>
        <v>SF11137</v>
      </c>
      <c r="B1138" s="15" t="str">
        <f>Raw_Data!B1138</f>
        <v>Telangana</v>
      </c>
      <c r="C1138" s="15" t="str">
        <f>Raw_Data!C1138</f>
        <v>Indore</v>
      </c>
      <c r="D1138" s="15" t="str">
        <f>Raw_Data!D1138</f>
        <v>Wheat</v>
      </c>
      <c r="E1138" s="15" t="str">
        <f>Raw_Data!E1138</f>
        <v>Kharif</v>
      </c>
      <c r="F1138" s="15">
        <f>Raw_Data!F1138</f>
        <v>14.48</v>
      </c>
      <c r="G1138" s="18">
        <f>IF(Raw_Data!G1138="",ROUND(AVERAGEIFS(Raw_Data!$G$2:$G$4001,Raw_Data!$E$2:$E$4001,E1138),1),Raw_Data!G1138)</f>
        <v>961.5</v>
      </c>
      <c r="H1138" s="15">
        <f>Raw_Data!H1138</f>
        <v>28.4</v>
      </c>
      <c r="I1138" s="15">
        <f>Raw_Data!I1138</f>
        <v>66.3</v>
      </c>
      <c r="J1138" s="15">
        <f>Raw_Data!J1138</f>
        <v>7.5</v>
      </c>
      <c r="K1138" s="15">
        <f>Raw_Data!K1138</f>
        <v>7.49</v>
      </c>
      <c r="L1138" s="18">
        <f>IF(Raw_Data!L1138="",ROUND(AVERAGEIFS(Raw_Data!$L$2:$L$4001,Raw_Data!$E$2:$E$4001,E1138),1),Raw_Data!L1138)</f>
        <v>28.4</v>
      </c>
      <c r="M1138" s="15">
        <f>Raw_Data!M1138</f>
        <v>137.9</v>
      </c>
      <c r="N1138" s="15">
        <f>Raw_Data!N1138</f>
        <v>40.799999999999997</v>
      </c>
      <c r="O1138" s="15">
        <f>Raw_Data!O1138</f>
        <v>151.80000000000001</v>
      </c>
      <c r="P1138" s="15" t="str">
        <f>Raw_Data!P1138</f>
        <v>Flood</v>
      </c>
      <c r="Q1138" s="15">
        <f>Raw_Data!Q1138</f>
        <v>191.3</v>
      </c>
      <c r="R1138" s="15">
        <f>Raw_Data!R1138</f>
        <v>0.5</v>
      </c>
      <c r="S1138" s="15">
        <f>Raw_Data!S1138</f>
        <v>0.81</v>
      </c>
      <c r="T1138" s="18">
        <f>IF(Raw_Data!T1138="",ROUND(AVERAGEIFS(Raw_Data!$T$2:$T$4001,Raw_Data!$E$2:$E$4001,E1138,Raw_Data!$D$2:$D$4001,D1138),2),IF(Raw_Data!T1138&gt;INDEX(Cleaning_Reference!$F$6:$F$13,MATCH(D1138,Cleaning_Reference!$A$6:$A$13,0)),INDEX(Cleaning_Reference!$F$6:$F$13,MATCH(D1138,Cleaning_Reference!$A$6:$A$13,0)),Raw_Data!T1138))</f>
        <v>1.45</v>
      </c>
      <c r="U1138" s="15">
        <f>Raw_Data!U1138</f>
        <v>21</v>
      </c>
      <c r="V1138" s="15">
        <f>Raw_Data!V1138</f>
        <v>18032</v>
      </c>
      <c r="W1138" s="15">
        <f>Raw_Data!W1138</f>
        <v>964436</v>
      </c>
      <c r="X1138" s="15">
        <f>Raw_Data!X1138</f>
        <v>378672</v>
      </c>
      <c r="Y1138" s="15">
        <f>Raw_Data!Y1138</f>
        <v>-585764</v>
      </c>
      <c r="Z1138" s="15">
        <f>Raw_Data!Z1138</f>
        <v>11566</v>
      </c>
      <c r="AA1138" s="15">
        <f>Raw_Data!AA1138</f>
        <v>1.8160000000000001</v>
      </c>
      <c r="AB1138" s="15">
        <f>Raw_Data!AB1138</f>
        <v>74.2</v>
      </c>
      <c r="AC1138" s="19" t="str">
        <f>IF(Raw_Data!G1138="","Yes","No")</f>
        <v>No</v>
      </c>
      <c r="AD1138" s="19" t="str">
        <f>IF(Raw_Data!L1138="","Yes","No")</f>
        <v>No</v>
      </c>
      <c r="AE1138" s="19" t="str">
        <f>IF(Raw_Data!T1138="","Imputed",IF(Raw_Data!T1138&gt;INDEX(Cleaning_Reference!$F$6:$F$13,MATCH(D1138,Cleaning_Reference!$A$6:$A$13,0)),"Capped","Original"))</f>
        <v>Original</v>
      </c>
      <c r="AF1138" s="21">
        <f t="shared" si="17"/>
        <v>21</v>
      </c>
    </row>
    <row r="1139" spans="1:32" ht="15" customHeight="1" x14ac:dyDescent="0.3">
      <c r="A1139" s="20" t="str">
        <f>Raw_Data!A1139</f>
        <v>SF11138</v>
      </c>
      <c r="B1139" s="15" t="str">
        <f>Raw_Data!B1139</f>
        <v>Punjab</v>
      </c>
      <c r="C1139" s="15" t="str">
        <f>Raw_Data!C1139</f>
        <v>Warangal</v>
      </c>
      <c r="D1139" s="15" t="str">
        <f>Raw_Data!D1139</f>
        <v>Wheat</v>
      </c>
      <c r="E1139" s="15" t="str">
        <f>Raw_Data!E1139</f>
        <v>Kharif</v>
      </c>
      <c r="F1139" s="15">
        <f>Raw_Data!F1139</f>
        <v>0.73</v>
      </c>
      <c r="G1139" s="18">
        <f>IF(Raw_Data!G1139="",ROUND(AVERAGEIFS(Raw_Data!$G$2:$G$4001,Raw_Data!$E$2:$E$4001,E1139),1),Raw_Data!G1139)</f>
        <v>881.1</v>
      </c>
      <c r="H1139" s="15">
        <f>Raw_Data!H1139</f>
        <v>26</v>
      </c>
      <c r="I1139" s="15">
        <f>Raw_Data!I1139</f>
        <v>73.900000000000006</v>
      </c>
      <c r="J1139" s="15">
        <f>Raw_Data!J1139</f>
        <v>4.8</v>
      </c>
      <c r="K1139" s="15">
        <f>Raw_Data!K1139</f>
        <v>5.86</v>
      </c>
      <c r="L1139" s="18">
        <f>IF(Raw_Data!L1139="",ROUND(AVERAGEIFS(Raw_Data!$L$2:$L$4001,Raw_Data!$E$2:$E$4001,E1139),1),Raw_Data!L1139)</f>
        <v>17.399999999999999</v>
      </c>
      <c r="M1139" s="15">
        <f>Raw_Data!M1139</f>
        <v>100.3</v>
      </c>
      <c r="N1139" s="15">
        <f>Raw_Data!N1139</f>
        <v>85.1</v>
      </c>
      <c r="O1139" s="15">
        <f>Raw_Data!O1139</f>
        <v>72.2</v>
      </c>
      <c r="P1139" s="15" t="str">
        <f>Raw_Data!P1139</f>
        <v>Drip</v>
      </c>
      <c r="Q1139" s="15">
        <f>Raw_Data!Q1139</f>
        <v>158.5</v>
      </c>
      <c r="R1139" s="15">
        <f>Raw_Data!R1139</f>
        <v>7.3</v>
      </c>
      <c r="S1139" s="15">
        <f>Raw_Data!S1139</f>
        <v>0.77</v>
      </c>
      <c r="T1139" s="18">
        <f>IF(Raw_Data!T1139="",ROUND(AVERAGEIFS(Raw_Data!$T$2:$T$4001,Raw_Data!$E$2:$E$4001,E1139,Raw_Data!$D$2:$D$4001,D1139),2),IF(Raw_Data!T1139&gt;INDEX(Cleaning_Reference!$F$6:$F$13,MATCH(D1139,Cleaning_Reference!$A$6:$A$13,0)),INDEX(Cleaning_Reference!$F$6:$F$13,MATCH(D1139,Cleaning_Reference!$A$6:$A$13,0)),Raw_Data!T1139))</f>
        <v>1.69</v>
      </c>
      <c r="U1139" s="15">
        <f>Raw_Data!U1139</f>
        <v>1.23</v>
      </c>
      <c r="V1139" s="15">
        <f>Raw_Data!V1139</f>
        <v>22784</v>
      </c>
      <c r="W1139" s="15">
        <f>Raw_Data!W1139</f>
        <v>52521</v>
      </c>
      <c r="X1139" s="15">
        <f>Raw_Data!X1139</f>
        <v>28024</v>
      </c>
      <c r="Y1139" s="15">
        <f>Raw_Data!Y1139</f>
        <v>-24497</v>
      </c>
      <c r="Z1139" s="15">
        <f>Raw_Data!Z1139</f>
        <v>327</v>
      </c>
      <c r="AA1139" s="15">
        <f>Raw_Data!AA1139</f>
        <v>3.7610000000000001</v>
      </c>
      <c r="AB1139" s="15">
        <f>Raw_Data!AB1139</f>
        <v>51.4</v>
      </c>
      <c r="AC1139" s="19" t="str">
        <f>IF(Raw_Data!G1139="","Yes","No")</f>
        <v>No</v>
      </c>
      <c r="AD1139" s="19" t="str">
        <f>IF(Raw_Data!L1139="","Yes","No")</f>
        <v>No</v>
      </c>
      <c r="AE1139" s="19" t="str">
        <f>IF(Raw_Data!T1139="","Imputed",IF(Raw_Data!T1139&gt;INDEX(Cleaning_Reference!$F$6:$F$13,MATCH(D1139,Cleaning_Reference!$A$6:$A$13,0)),"Capped","Original"))</f>
        <v>Original</v>
      </c>
      <c r="AF1139" s="21">
        <f t="shared" si="17"/>
        <v>1.23</v>
      </c>
    </row>
    <row r="1140" spans="1:32" ht="15" customHeight="1" x14ac:dyDescent="0.3">
      <c r="A1140" s="20" t="str">
        <f>Raw_Data!A1140</f>
        <v>SF11139</v>
      </c>
      <c r="B1140" s="15" t="str">
        <f>Raw_Data!B1140</f>
        <v>Gujarat</v>
      </c>
      <c r="C1140" s="15" t="str">
        <f>Raw_Data!C1140</f>
        <v>Nalgonda</v>
      </c>
      <c r="D1140" s="15" t="str">
        <f>Raw_Data!D1140</f>
        <v>Pulses</v>
      </c>
      <c r="E1140" s="15" t="str">
        <f>Raw_Data!E1140</f>
        <v>Rabi</v>
      </c>
      <c r="F1140" s="15">
        <f>Raw_Data!F1140</f>
        <v>4.26</v>
      </c>
      <c r="G1140" s="18">
        <f>IF(Raw_Data!G1140="",ROUND(AVERAGEIFS(Raw_Data!$G$2:$G$4001,Raw_Data!$E$2:$E$4001,E1140),1),Raw_Data!G1140)</f>
        <v>300.60000000000002</v>
      </c>
      <c r="H1140" s="15">
        <f>Raw_Data!H1140</f>
        <v>24.1</v>
      </c>
      <c r="I1140" s="15">
        <f>Raw_Data!I1140</f>
        <v>51.4</v>
      </c>
      <c r="J1140" s="15">
        <f>Raw_Data!J1140</f>
        <v>6.8</v>
      </c>
      <c r="K1140" s="15">
        <f>Raw_Data!K1140</f>
        <v>6.34</v>
      </c>
      <c r="L1140" s="18">
        <f>IF(Raw_Data!L1140="",ROUND(AVERAGEIFS(Raw_Data!$L$2:$L$4001,Raw_Data!$E$2:$E$4001,E1140),1),Raw_Data!L1140)</f>
        <v>33.1</v>
      </c>
      <c r="M1140" s="15">
        <f>Raw_Data!M1140</f>
        <v>161.9</v>
      </c>
      <c r="N1140" s="15">
        <f>Raw_Data!N1140</f>
        <v>51.7</v>
      </c>
      <c r="O1140" s="15">
        <f>Raw_Data!O1140</f>
        <v>86.4</v>
      </c>
      <c r="P1140" s="15" t="str">
        <f>Raw_Data!P1140</f>
        <v>Rainfed</v>
      </c>
      <c r="Q1140" s="15">
        <f>Raw_Data!Q1140</f>
        <v>78.900000000000006</v>
      </c>
      <c r="R1140" s="15">
        <f>Raw_Data!R1140</f>
        <v>7.28</v>
      </c>
      <c r="S1140" s="15">
        <f>Raw_Data!S1140</f>
        <v>0.91</v>
      </c>
      <c r="T1140" s="18">
        <f>IF(Raw_Data!T1140="",ROUND(AVERAGEIFS(Raw_Data!$T$2:$T$4001,Raw_Data!$E$2:$E$4001,E1140,Raw_Data!$D$2:$D$4001,D1140),2),IF(Raw_Data!T1140&gt;INDEX(Cleaning_Reference!$F$6:$F$13,MATCH(D1140,Cleaning_Reference!$A$6:$A$13,0)),INDEX(Cleaning_Reference!$F$6:$F$13,MATCH(D1140,Cleaning_Reference!$A$6:$A$13,0)),Raw_Data!T1140))</f>
        <v>1.06</v>
      </c>
      <c r="U1140" s="15">
        <f>Raw_Data!U1140</f>
        <v>4.5199999999999996</v>
      </c>
      <c r="V1140" s="15">
        <f>Raw_Data!V1140</f>
        <v>66174</v>
      </c>
      <c r="W1140" s="15">
        <f>Raw_Data!W1140</f>
        <v>250535</v>
      </c>
      <c r="X1140" s="15">
        <f>Raw_Data!X1140</f>
        <v>299106</v>
      </c>
      <c r="Y1140" s="15">
        <f>Raw_Data!Y1140</f>
        <v>48571</v>
      </c>
      <c r="Z1140" s="15">
        <f>Raw_Data!Z1140</f>
        <v>859</v>
      </c>
      <c r="AA1140" s="15">
        <f>Raw_Data!AA1140</f>
        <v>5.2619999999999996</v>
      </c>
      <c r="AB1140" s="15">
        <f>Raw_Data!AB1140</f>
        <v>31.1</v>
      </c>
      <c r="AC1140" s="19" t="str">
        <f>IF(Raw_Data!G1140="","Yes","No")</f>
        <v>No</v>
      </c>
      <c r="AD1140" s="19" t="str">
        <f>IF(Raw_Data!L1140="","Yes","No")</f>
        <v>No</v>
      </c>
      <c r="AE1140" s="19" t="str">
        <f>IF(Raw_Data!T1140="","Imputed",IF(Raw_Data!T1140&gt;INDEX(Cleaning_Reference!$F$6:$F$13,MATCH(D1140,Cleaning_Reference!$A$6:$A$13,0)),"Capped","Original"))</f>
        <v>Original</v>
      </c>
      <c r="AF1140" s="21">
        <f t="shared" si="17"/>
        <v>4.5199999999999996</v>
      </c>
    </row>
    <row r="1141" spans="1:32" ht="15" customHeight="1" x14ac:dyDescent="0.3">
      <c r="A1141" s="20" t="str">
        <f>Raw_Data!A1141</f>
        <v>SF11140</v>
      </c>
      <c r="B1141" s="15" t="str">
        <f>Raw_Data!B1141</f>
        <v>Telangana</v>
      </c>
      <c r="C1141" s="15" t="str">
        <f>Raw_Data!C1141</f>
        <v>Ludhiana</v>
      </c>
      <c r="D1141" s="15" t="str">
        <f>Raw_Data!D1141</f>
        <v>Pulses</v>
      </c>
      <c r="E1141" s="15" t="str">
        <f>Raw_Data!E1141</f>
        <v>Zaid</v>
      </c>
      <c r="F1141" s="15">
        <f>Raw_Data!F1141</f>
        <v>8.82</v>
      </c>
      <c r="G1141" s="18">
        <f>IF(Raw_Data!G1141="",ROUND(AVERAGEIFS(Raw_Data!$G$2:$G$4001,Raw_Data!$E$2:$E$4001,E1141),1),Raw_Data!G1141)</f>
        <v>280.60000000000002</v>
      </c>
      <c r="H1141" s="15">
        <f>Raw_Data!H1141</f>
        <v>30.8</v>
      </c>
      <c r="I1141" s="15">
        <f>Raw_Data!I1141</f>
        <v>51.2</v>
      </c>
      <c r="J1141" s="15">
        <f>Raw_Data!J1141</f>
        <v>7.2</v>
      </c>
      <c r="K1141" s="15">
        <f>Raw_Data!K1141</f>
        <v>7.9</v>
      </c>
      <c r="L1141" s="18">
        <f>IF(Raw_Data!L1141="",ROUND(AVERAGEIFS(Raw_Data!$L$2:$L$4001,Raw_Data!$E$2:$E$4001,E1141),1),Raw_Data!L1141)</f>
        <v>23.9</v>
      </c>
      <c r="M1141" s="15">
        <f>Raw_Data!M1141</f>
        <v>113.1</v>
      </c>
      <c r="N1141" s="15">
        <f>Raw_Data!N1141</f>
        <v>32</v>
      </c>
      <c r="O1141" s="15">
        <f>Raw_Data!O1141</f>
        <v>34.4</v>
      </c>
      <c r="P1141" s="15" t="str">
        <f>Raw_Data!P1141</f>
        <v>Flood</v>
      </c>
      <c r="Q1141" s="15">
        <f>Raw_Data!Q1141</f>
        <v>178.2</v>
      </c>
      <c r="R1141" s="15">
        <f>Raw_Data!R1141</f>
        <v>9.17</v>
      </c>
      <c r="S1141" s="15">
        <f>Raw_Data!S1141</f>
        <v>0.73</v>
      </c>
      <c r="T1141" s="18">
        <f>IF(Raw_Data!T1141="",ROUND(AVERAGEIFS(Raw_Data!$T$2:$T$4001,Raw_Data!$E$2:$E$4001,E1141,Raw_Data!$D$2:$D$4001,D1141),2),IF(Raw_Data!T1141&gt;INDEX(Cleaning_Reference!$F$6:$F$13,MATCH(D1141,Cleaning_Reference!$A$6:$A$13,0)),INDEX(Cleaning_Reference!$F$6:$F$13,MATCH(D1141,Cleaning_Reference!$A$6:$A$13,0)),Raw_Data!T1141))</f>
        <v>0.3</v>
      </c>
      <c r="U1141" s="15">
        <f>Raw_Data!U1141</f>
        <v>2.65</v>
      </c>
      <c r="V1141" s="15">
        <f>Raw_Data!V1141</f>
        <v>57687</v>
      </c>
      <c r="W1141" s="15">
        <f>Raw_Data!W1141</f>
        <v>684281</v>
      </c>
      <c r="X1141" s="15">
        <f>Raw_Data!X1141</f>
        <v>152871</v>
      </c>
      <c r="Y1141" s="15">
        <f>Raw_Data!Y1141</f>
        <v>-531410</v>
      </c>
      <c r="Z1141" s="15">
        <f>Raw_Data!Z1141</f>
        <v>4185</v>
      </c>
      <c r="AA1141" s="15">
        <f>Raw_Data!AA1141</f>
        <v>0.63300000000000001</v>
      </c>
      <c r="AB1141" s="15">
        <f>Raw_Data!AB1141</f>
        <v>19.7</v>
      </c>
      <c r="AC1141" s="19" t="str">
        <f>IF(Raw_Data!G1141="","Yes","No")</f>
        <v>No</v>
      </c>
      <c r="AD1141" s="19" t="str">
        <f>IF(Raw_Data!L1141="","Yes","No")</f>
        <v>No</v>
      </c>
      <c r="AE1141" s="19" t="str">
        <f>IF(Raw_Data!T1141="","Imputed",IF(Raw_Data!T1141&gt;INDEX(Cleaning_Reference!$F$6:$F$13,MATCH(D1141,Cleaning_Reference!$A$6:$A$13,0)),"Capped","Original"))</f>
        <v>Original</v>
      </c>
      <c r="AF1141" s="21">
        <f t="shared" si="17"/>
        <v>2.65</v>
      </c>
    </row>
    <row r="1142" spans="1:32" ht="15" customHeight="1" x14ac:dyDescent="0.3">
      <c r="A1142" s="20" t="str">
        <f>Raw_Data!A1142</f>
        <v>SF11141</v>
      </c>
      <c r="B1142" s="15" t="str">
        <f>Raw_Data!B1142</f>
        <v>Gujarat</v>
      </c>
      <c r="C1142" s="15" t="str">
        <f>Raw_Data!C1142</f>
        <v>Warangal</v>
      </c>
      <c r="D1142" s="15" t="str">
        <f>Raw_Data!D1142</f>
        <v>Rice</v>
      </c>
      <c r="E1142" s="15" t="str">
        <f>Raw_Data!E1142</f>
        <v>Rabi</v>
      </c>
      <c r="F1142" s="15">
        <f>Raw_Data!F1142</f>
        <v>1.9</v>
      </c>
      <c r="G1142" s="18">
        <f>IF(Raw_Data!G1142="",ROUND(AVERAGEIFS(Raw_Data!$G$2:$G$4001,Raw_Data!$E$2:$E$4001,E1142),1),Raw_Data!G1142)</f>
        <v>674.4</v>
      </c>
      <c r="H1142" s="15">
        <f>Raw_Data!H1142</f>
        <v>21.1</v>
      </c>
      <c r="I1142" s="15">
        <f>Raw_Data!I1142</f>
        <v>58.9</v>
      </c>
      <c r="J1142" s="15">
        <f>Raw_Data!J1142</f>
        <v>6.8</v>
      </c>
      <c r="K1142" s="15">
        <f>Raw_Data!K1142</f>
        <v>6.97</v>
      </c>
      <c r="L1142" s="18">
        <f>IF(Raw_Data!L1142="",ROUND(AVERAGEIFS(Raw_Data!$L$2:$L$4001,Raw_Data!$E$2:$E$4001,E1142),1),Raw_Data!L1142)</f>
        <v>25.4</v>
      </c>
      <c r="M1142" s="15">
        <f>Raw_Data!M1142</f>
        <v>104</v>
      </c>
      <c r="N1142" s="15">
        <f>Raw_Data!N1142</f>
        <v>54.5</v>
      </c>
      <c r="O1142" s="15">
        <f>Raw_Data!O1142</f>
        <v>89.9</v>
      </c>
      <c r="P1142" s="15" t="str">
        <f>Raw_Data!P1142</f>
        <v>Flood</v>
      </c>
      <c r="Q1142" s="15">
        <f>Raw_Data!Q1142</f>
        <v>93</v>
      </c>
      <c r="R1142" s="15">
        <f>Raw_Data!R1142</f>
        <v>4.51</v>
      </c>
      <c r="S1142" s="15">
        <f>Raw_Data!S1142</f>
        <v>0.72</v>
      </c>
      <c r="T1142" s="18">
        <f>IF(Raw_Data!T1142="",ROUND(AVERAGEIFS(Raw_Data!$T$2:$T$4001,Raw_Data!$E$2:$E$4001,E1142,Raw_Data!$D$2:$D$4001,D1142),2),IF(Raw_Data!T1142&gt;INDEX(Cleaning_Reference!$F$6:$F$13,MATCH(D1142,Cleaning_Reference!$A$6:$A$13,0)),INDEX(Cleaning_Reference!$F$6:$F$13,MATCH(D1142,Cleaning_Reference!$A$6:$A$13,0)),Raw_Data!T1142))</f>
        <v>2.72</v>
      </c>
      <c r="U1142" s="15">
        <f>Raw_Data!U1142</f>
        <v>5.17</v>
      </c>
      <c r="V1142" s="15">
        <f>Raw_Data!V1142</f>
        <v>23883</v>
      </c>
      <c r="W1142" s="15">
        <f>Raw_Data!W1142</f>
        <v>114801</v>
      </c>
      <c r="X1142" s="15">
        <f>Raw_Data!X1142</f>
        <v>123475</v>
      </c>
      <c r="Y1142" s="15">
        <f>Raw_Data!Y1142</f>
        <v>8674</v>
      </c>
      <c r="Z1142" s="15">
        <f>Raw_Data!Z1142</f>
        <v>3582</v>
      </c>
      <c r="AA1142" s="15">
        <f>Raw_Data!AA1142</f>
        <v>1.4430000000000001</v>
      </c>
      <c r="AB1142" s="15">
        <f>Raw_Data!AB1142</f>
        <v>49.8</v>
      </c>
      <c r="AC1142" s="19" t="str">
        <f>IF(Raw_Data!G1142="","Yes","No")</f>
        <v>No</v>
      </c>
      <c r="AD1142" s="19" t="str">
        <f>IF(Raw_Data!L1142="","Yes","No")</f>
        <v>No</v>
      </c>
      <c r="AE1142" s="19" t="str">
        <f>IF(Raw_Data!T1142="","Imputed",IF(Raw_Data!T1142&gt;INDEX(Cleaning_Reference!$F$6:$F$13,MATCH(D1142,Cleaning_Reference!$A$6:$A$13,0)),"Capped","Original"))</f>
        <v>Original</v>
      </c>
      <c r="AF1142" s="21">
        <f t="shared" si="17"/>
        <v>5.17</v>
      </c>
    </row>
    <row r="1143" spans="1:32" ht="15" customHeight="1" x14ac:dyDescent="0.3">
      <c r="A1143" s="20" t="str">
        <f>Raw_Data!A1143</f>
        <v>SF11142</v>
      </c>
      <c r="B1143" s="15" t="str">
        <f>Raw_Data!B1143</f>
        <v>Andhra Pradesh</v>
      </c>
      <c r="C1143" s="15" t="str">
        <f>Raw_Data!C1143</f>
        <v>Nalgonda</v>
      </c>
      <c r="D1143" s="15" t="str">
        <f>Raw_Data!D1143</f>
        <v>Rice</v>
      </c>
      <c r="E1143" s="15" t="str">
        <f>Raw_Data!E1143</f>
        <v>Kharif</v>
      </c>
      <c r="F1143" s="15">
        <f>Raw_Data!F1143</f>
        <v>14.72</v>
      </c>
      <c r="G1143" s="18">
        <f>IF(Raw_Data!G1143="",ROUND(AVERAGEIFS(Raw_Data!$G$2:$G$4001,Raw_Data!$E$2:$E$4001,E1143),1),Raw_Data!G1143)</f>
        <v>642.29999999999995</v>
      </c>
      <c r="H1143" s="15">
        <f>Raw_Data!H1143</f>
        <v>26</v>
      </c>
      <c r="I1143" s="15">
        <f>Raw_Data!I1143</f>
        <v>77</v>
      </c>
      <c r="J1143" s="15">
        <f>Raw_Data!J1143</f>
        <v>8.1999999999999993</v>
      </c>
      <c r="K1143" s="15">
        <f>Raw_Data!K1143</f>
        <v>6.82</v>
      </c>
      <c r="L1143" s="18">
        <f>IF(Raw_Data!L1143="",ROUND(AVERAGEIFS(Raw_Data!$L$2:$L$4001,Raw_Data!$E$2:$E$4001,E1143),1),Raw_Data!L1143)</f>
        <v>31.9</v>
      </c>
      <c r="M1143" s="15">
        <f>Raw_Data!M1143</f>
        <v>132.5</v>
      </c>
      <c r="N1143" s="15">
        <f>Raw_Data!N1143</f>
        <v>74.900000000000006</v>
      </c>
      <c r="O1143" s="15">
        <f>Raw_Data!O1143</f>
        <v>119.6</v>
      </c>
      <c r="P1143" s="15" t="str">
        <f>Raw_Data!P1143</f>
        <v>Drip</v>
      </c>
      <c r="Q1143" s="15">
        <f>Raw_Data!Q1143</f>
        <v>125.7</v>
      </c>
      <c r="R1143" s="15">
        <f>Raw_Data!R1143</f>
        <v>2.0499999999999998</v>
      </c>
      <c r="S1143" s="15">
        <f>Raw_Data!S1143</f>
        <v>0.88</v>
      </c>
      <c r="T1143" s="18">
        <f>IF(Raw_Data!T1143="",ROUND(AVERAGEIFS(Raw_Data!$T$2:$T$4001,Raw_Data!$E$2:$E$4001,E1143,Raw_Data!$D$2:$D$4001,D1143),2),IF(Raw_Data!T1143&gt;INDEX(Cleaning_Reference!$F$6:$F$13,MATCH(D1143,Cleaning_Reference!$A$6:$A$13,0)),INDEX(Cleaning_Reference!$F$6:$F$13,MATCH(D1143,Cleaning_Reference!$A$6:$A$13,0)),Raw_Data!T1143))</f>
        <v>4.97</v>
      </c>
      <c r="U1143" s="15">
        <f>Raw_Data!U1143</f>
        <v>73.16</v>
      </c>
      <c r="V1143" s="15">
        <f>Raw_Data!V1143</f>
        <v>22740</v>
      </c>
      <c r="W1143" s="15">
        <f>Raw_Data!W1143</f>
        <v>816279</v>
      </c>
      <c r="X1143" s="15">
        <f>Raw_Data!X1143</f>
        <v>1663658</v>
      </c>
      <c r="Y1143" s="15">
        <f>Raw_Data!Y1143</f>
        <v>847379</v>
      </c>
      <c r="Z1143" s="15">
        <f>Raw_Data!Z1143</f>
        <v>19893</v>
      </c>
      <c r="AA1143" s="15">
        <f>Raw_Data!AA1143</f>
        <v>3.6779999999999999</v>
      </c>
      <c r="AB1143" s="15">
        <f>Raw_Data!AB1143</f>
        <v>65.7</v>
      </c>
      <c r="AC1143" s="19" t="str">
        <f>IF(Raw_Data!G1143="","Yes","No")</f>
        <v>No</v>
      </c>
      <c r="AD1143" s="19" t="str">
        <f>IF(Raw_Data!L1143="","Yes","No")</f>
        <v>No</v>
      </c>
      <c r="AE1143" s="19" t="str">
        <f>IF(Raw_Data!T1143="","Imputed",IF(Raw_Data!T1143&gt;INDEX(Cleaning_Reference!$F$6:$F$13,MATCH(D1143,Cleaning_Reference!$A$6:$A$13,0)),"Capped","Original"))</f>
        <v>Original</v>
      </c>
      <c r="AF1143" s="21">
        <f t="shared" si="17"/>
        <v>73.16</v>
      </c>
    </row>
    <row r="1144" spans="1:32" ht="15" customHeight="1" x14ac:dyDescent="0.3">
      <c r="A1144" s="20" t="str">
        <f>Raw_Data!A1144</f>
        <v>SF11143</v>
      </c>
      <c r="B1144" s="15" t="str">
        <f>Raw_Data!B1144</f>
        <v>Punjab</v>
      </c>
      <c r="C1144" s="15" t="str">
        <f>Raw_Data!C1144</f>
        <v>Raichur</v>
      </c>
      <c r="D1144" s="15" t="str">
        <f>Raw_Data!D1144</f>
        <v>Rice</v>
      </c>
      <c r="E1144" s="15" t="str">
        <f>Raw_Data!E1144</f>
        <v>Kharif</v>
      </c>
      <c r="F1144" s="15">
        <f>Raw_Data!F1144</f>
        <v>12.18</v>
      </c>
      <c r="G1144" s="18">
        <f>IF(Raw_Data!G1144="",ROUND(AVERAGEIFS(Raw_Data!$G$2:$G$4001,Raw_Data!$E$2:$E$4001,E1144),1),Raw_Data!G1144)</f>
        <v>1039.8</v>
      </c>
      <c r="H1144" s="15">
        <f>Raw_Data!H1144</f>
        <v>28.6</v>
      </c>
      <c r="I1144" s="15">
        <f>Raw_Data!I1144</f>
        <v>58.6</v>
      </c>
      <c r="J1144" s="15">
        <f>Raw_Data!J1144</f>
        <v>5.6</v>
      </c>
      <c r="K1144" s="15">
        <f>Raw_Data!K1144</f>
        <v>6.79</v>
      </c>
      <c r="L1144" s="18">
        <f>IF(Raw_Data!L1144="",ROUND(AVERAGEIFS(Raw_Data!$L$2:$L$4001,Raw_Data!$E$2:$E$4001,E1144),1),Raw_Data!L1144)</f>
        <v>28.9</v>
      </c>
      <c r="M1144" s="15">
        <f>Raw_Data!M1144</f>
        <v>87.7</v>
      </c>
      <c r="N1144" s="15">
        <f>Raw_Data!N1144</f>
        <v>74.7</v>
      </c>
      <c r="O1144" s="15">
        <f>Raw_Data!O1144</f>
        <v>141.80000000000001</v>
      </c>
      <c r="P1144" s="15" t="str">
        <f>Raw_Data!P1144</f>
        <v>Rainfed</v>
      </c>
      <c r="Q1144" s="15">
        <f>Raw_Data!Q1144</f>
        <v>298</v>
      </c>
      <c r="R1144" s="15">
        <f>Raw_Data!R1144</f>
        <v>2.59</v>
      </c>
      <c r="S1144" s="15">
        <f>Raw_Data!S1144</f>
        <v>0.85</v>
      </c>
      <c r="T1144" s="18">
        <f>IF(Raw_Data!T1144="",ROUND(AVERAGEIFS(Raw_Data!$T$2:$T$4001,Raw_Data!$E$2:$E$4001,E1144,Raw_Data!$D$2:$D$4001,D1144),2),IF(Raw_Data!T1144&gt;INDEX(Cleaning_Reference!$F$6:$F$13,MATCH(D1144,Cleaning_Reference!$A$6:$A$13,0)),INDEX(Cleaning_Reference!$F$6:$F$13,MATCH(D1144,Cleaning_Reference!$A$6:$A$13,0)),Raw_Data!T1144))</f>
        <v>3.62</v>
      </c>
      <c r="U1144" s="15">
        <f>Raw_Data!U1144</f>
        <v>44.09</v>
      </c>
      <c r="V1144" s="15">
        <f>Raw_Data!V1144</f>
        <v>18530</v>
      </c>
      <c r="W1144" s="15">
        <f>Raw_Data!W1144</f>
        <v>892676</v>
      </c>
      <c r="X1144" s="15">
        <f>Raw_Data!X1144</f>
        <v>816988</v>
      </c>
      <c r="Y1144" s="15">
        <f>Raw_Data!Y1144</f>
        <v>-75688</v>
      </c>
      <c r="Z1144" s="15">
        <f>Raw_Data!Z1144</f>
        <v>10413</v>
      </c>
      <c r="AA1144" s="15">
        <f>Raw_Data!AA1144</f>
        <v>4.234</v>
      </c>
      <c r="AB1144" s="15">
        <f>Raw_Data!AB1144</f>
        <v>57.7</v>
      </c>
      <c r="AC1144" s="19" t="str">
        <f>IF(Raw_Data!G1144="","Yes","No")</f>
        <v>No</v>
      </c>
      <c r="AD1144" s="19" t="str">
        <f>IF(Raw_Data!L1144="","Yes","No")</f>
        <v>No</v>
      </c>
      <c r="AE1144" s="19" t="str">
        <f>IF(Raw_Data!T1144="","Imputed",IF(Raw_Data!T1144&gt;INDEX(Cleaning_Reference!$F$6:$F$13,MATCH(D1144,Cleaning_Reference!$A$6:$A$13,0)),"Capped","Original"))</f>
        <v>Original</v>
      </c>
      <c r="AF1144" s="21">
        <f t="shared" si="17"/>
        <v>44.09</v>
      </c>
    </row>
    <row r="1145" spans="1:32" ht="15" customHeight="1" x14ac:dyDescent="0.3">
      <c r="A1145" s="20" t="str">
        <f>Raw_Data!A1145</f>
        <v>SF11144</v>
      </c>
      <c r="B1145" s="15" t="str">
        <f>Raw_Data!B1145</f>
        <v>Madhya Pradesh</v>
      </c>
      <c r="C1145" s="15" t="str">
        <f>Raw_Data!C1145</f>
        <v>Warangal</v>
      </c>
      <c r="D1145" s="15" t="str">
        <f>Raw_Data!D1145</f>
        <v>Sugarcane</v>
      </c>
      <c r="E1145" s="15" t="str">
        <f>Raw_Data!E1145</f>
        <v>Zaid</v>
      </c>
      <c r="F1145" s="15">
        <f>Raw_Data!F1145</f>
        <v>5.46</v>
      </c>
      <c r="G1145" s="18">
        <f>IF(Raw_Data!G1145="",ROUND(AVERAGEIFS(Raw_Data!$G$2:$G$4001,Raw_Data!$E$2:$E$4001,E1145),1),Raw_Data!G1145)</f>
        <v>344.5</v>
      </c>
      <c r="H1145" s="15">
        <f>Raw_Data!H1145</f>
        <v>28</v>
      </c>
      <c r="I1145" s="15">
        <f>Raw_Data!I1145</f>
        <v>52.3</v>
      </c>
      <c r="J1145" s="15">
        <f>Raw_Data!J1145</f>
        <v>8.5</v>
      </c>
      <c r="K1145" s="15">
        <f>Raw_Data!K1145</f>
        <v>6.11</v>
      </c>
      <c r="L1145" s="18">
        <f>IF(Raw_Data!L1145="",ROUND(AVERAGEIFS(Raw_Data!$L$2:$L$4001,Raw_Data!$E$2:$E$4001,E1145),1),Raw_Data!L1145)</f>
        <v>19.7</v>
      </c>
      <c r="M1145" s="15">
        <f>Raw_Data!M1145</f>
        <v>150.9</v>
      </c>
      <c r="N1145" s="15">
        <f>Raw_Data!N1145</f>
        <v>46.5</v>
      </c>
      <c r="O1145" s="15">
        <f>Raw_Data!O1145</f>
        <v>99.9</v>
      </c>
      <c r="P1145" s="15" t="str">
        <f>Raw_Data!P1145</f>
        <v>Sprinkler</v>
      </c>
      <c r="Q1145" s="15">
        <f>Raw_Data!Q1145</f>
        <v>155.4</v>
      </c>
      <c r="R1145" s="15">
        <f>Raw_Data!R1145</f>
        <v>2.23</v>
      </c>
      <c r="S1145" s="15">
        <f>Raw_Data!S1145</f>
        <v>0.82</v>
      </c>
      <c r="T1145" s="18">
        <f>IF(Raw_Data!T1145="",ROUND(AVERAGEIFS(Raw_Data!$T$2:$T$4001,Raw_Data!$E$2:$E$4001,E1145,Raw_Data!$D$2:$D$4001,D1145),2),IF(Raw_Data!T1145&gt;INDEX(Cleaning_Reference!$F$6:$F$13,MATCH(D1145,Cleaning_Reference!$A$6:$A$13,0)),INDEX(Cleaning_Reference!$F$6:$F$13,MATCH(D1145,Cleaning_Reference!$A$6:$A$13,0)),Raw_Data!T1145))</f>
        <v>44.55</v>
      </c>
      <c r="U1145" s="15">
        <f>Raw_Data!U1145</f>
        <v>243.24</v>
      </c>
      <c r="V1145" s="15">
        <f>Raw_Data!V1145</f>
        <v>3555</v>
      </c>
      <c r="W1145" s="15">
        <f>Raw_Data!W1145</f>
        <v>308091</v>
      </c>
      <c r="X1145" s="15">
        <f>Raw_Data!X1145</f>
        <v>864718</v>
      </c>
      <c r="Y1145" s="15">
        <f>Raw_Data!Y1145</f>
        <v>556627</v>
      </c>
      <c r="Z1145" s="15">
        <f>Raw_Data!Z1145</f>
        <v>10904</v>
      </c>
      <c r="AA1145" s="15">
        <f>Raw_Data!AA1145</f>
        <v>22.306999999999999</v>
      </c>
      <c r="AB1145" s="15">
        <f>Raw_Data!AB1145</f>
        <v>42.5</v>
      </c>
      <c r="AC1145" s="19" t="str">
        <f>IF(Raw_Data!G1145="","Yes","No")</f>
        <v>No</v>
      </c>
      <c r="AD1145" s="19" t="str">
        <f>IF(Raw_Data!L1145="","Yes","No")</f>
        <v>No</v>
      </c>
      <c r="AE1145" s="19" t="str">
        <f>IF(Raw_Data!T1145="","Imputed",IF(Raw_Data!T1145&gt;INDEX(Cleaning_Reference!$F$6:$F$13,MATCH(D1145,Cleaning_Reference!$A$6:$A$13,0)),"Capped","Original"))</f>
        <v>Original</v>
      </c>
      <c r="AF1145" s="21">
        <f t="shared" si="17"/>
        <v>243.24</v>
      </c>
    </row>
    <row r="1146" spans="1:32" ht="15" customHeight="1" x14ac:dyDescent="0.3">
      <c r="A1146" s="20" t="str">
        <f>Raw_Data!A1146</f>
        <v>SF11145</v>
      </c>
      <c r="B1146" s="15" t="str">
        <f>Raw_Data!B1146</f>
        <v>Karnataka</v>
      </c>
      <c r="C1146" s="15" t="str">
        <f>Raw_Data!C1146</f>
        <v>Guntur</v>
      </c>
      <c r="D1146" s="15" t="str">
        <f>Raw_Data!D1146</f>
        <v>Groundnut</v>
      </c>
      <c r="E1146" s="15" t="str">
        <f>Raw_Data!E1146</f>
        <v>Kharif</v>
      </c>
      <c r="F1146" s="15">
        <f>Raw_Data!F1146</f>
        <v>1.84</v>
      </c>
      <c r="G1146" s="18">
        <f>IF(Raw_Data!G1146="",ROUND(AVERAGEIFS(Raw_Data!$G$2:$G$4001,Raw_Data!$E$2:$E$4001,E1146),1),Raw_Data!G1146)</f>
        <v>599.5</v>
      </c>
      <c r="H1146" s="15">
        <f>Raw_Data!H1146</f>
        <v>30.7</v>
      </c>
      <c r="I1146" s="15">
        <f>Raw_Data!I1146</f>
        <v>81.8</v>
      </c>
      <c r="J1146" s="15">
        <f>Raw_Data!J1146</f>
        <v>8.5</v>
      </c>
      <c r="K1146" s="15">
        <f>Raw_Data!K1146</f>
        <v>7.32</v>
      </c>
      <c r="L1146" s="18">
        <f>IF(Raw_Data!L1146="",ROUND(AVERAGEIFS(Raw_Data!$L$2:$L$4001,Raw_Data!$E$2:$E$4001,E1146),1),Raw_Data!L1146)</f>
        <v>28.7</v>
      </c>
      <c r="M1146" s="15">
        <f>Raw_Data!M1146</f>
        <v>101.3</v>
      </c>
      <c r="N1146" s="15">
        <f>Raw_Data!N1146</f>
        <v>47.4</v>
      </c>
      <c r="O1146" s="15">
        <f>Raw_Data!O1146</f>
        <v>99.9</v>
      </c>
      <c r="P1146" s="15" t="str">
        <f>Raw_Data!P1146</f>
        <v>Sprinkler</v>
      </c>
      <c r="Q1146" s="15">
        <f>Raw_Data!Q1146</f>
        <v>174.6</v>
      </c>
      <c r="R1146" s="15">
        <f>Raw_Data!R1146</f>
        <v>3.89</v>
      </c>
      <c r="S1146" s="15">
        <f>Raw_Data!S1146</f>
        <v>0.8</v>
      </c>
      <c r="T1146" s="18">
        <f>IF(Raw_Data!T1146="",ROUND(AVERAGEIFS(Raw_Data!$T$2:$T$4001,Raw_Data!$E$2:$E$4001,E1146,Raw_Data!$D$2:$D$4001,D1146),2),IF(Raw_Data!T1146&gt;INDEX(Cleaning_Reference!$F$6:$F$13,MATCH(D1146,Cleaning_Reference!$A$6:$A$13,0)),INDEX(Cleaning_Reference!$F$6:$F$13,MATCH(D1146,Cleaning_Reference!$A$6:$A$13,0)),Raw_Data!T1146))</f>
        <v>1.44</v>
      </c>
      <c r="U1146" s="15">
        <f>Raw_Data!U1146</f>
        <v>2.65</v>
      </c>
      <c r="V1146" s="15">
        <f>Raw_Data!V1146</f>
        <v>60032</v>
      </c>
      <c r="W1146" s="15">
        <f>Raw_Data!W1146</f>
        <v>128937</v>
      </c>
      <c r="X1146" s="15">
        <f>Raw_Data!X1146</f>
        <v>159085</v>
      </c>
      <c r="Y1146" s="15">
        <f>Raw_Data!Y1146</f>
        <v>30148</v>
      </c>
      <c r="Z1146" s="15">
        <f>Raw_Data!Z1146</f>
        <v>945</v>
      </c>
      <c r="AA1146" s="15">
        <f>Raw_Data!AA1146</f>
        <v>2.8039999999999998</v>
      </c>
      <c r="AB1146" s="15">
        <f>Raw_Data!AB1146</f>
        <v>67.900000000000006</v>
      </c>
      <c r="AC1146" s="19" t="str">
        <f>IF(Raw_Data!G1146="","Yes","No")</f>
        <v>No</v>
      </c>
      <c r="AD1146" s="19" t="str">
        <f>IF(Raw_Data!L1146="","Yes","No")</f>
        <v>No</v>
      </c>
      <c r="AE1146" s="19" t="str">
        <f>IF(Raw_Data!T1146="","Imputed",IF(Raw_Data!T1146&gt;INDEX(Cleaning_Reference!$F$6:$F$13,MATCH(D1146,Cleaning_Reference!$A$6:$A$13,0)),"Capped","Original"))</f>
        <v>Original</v>
      </c>
      <c r="AF1146" s="21">
        <f t="shared" si="17"/>
        <v>2.65</v>
      </c>
    </row>
    <row r="1147" spans="1:32" ht="15" customHeight="1" x14ac:dyDescent="0.3">
      <c r="A1147" s="20" t="str">
        <f>Raw_Data!A1147</f>
        <v>SF11146</v>
      </c>
      <c r="B1147" s="15" t="str">
        <f>Raw_Data!B1147</f>
        <v>Punjab</v>
      </c>
      <c r="C1147" s="15" t="str">
        <f>Raw_Data!C1147</f>
        <v>Guntur</v>
      </c>
      <c r="D1147" s="15" t="str">
        <f>Raw_Data!D1147</f>
        <v>Wheat</v>
      </c>
      <c r="E1147" s="15" t="str">
        <f>Raw_Data!E1147</f>
        <v>Kharif</v>
      </c>
      <c r="F1147" s="15">
        <f>Raw_Data!F1147</f>
        <v>10.89</v>
      </c>
      <c r="G1147" s="18">
        <f>IF(Raw_Data!G1147="",ROUND(AVERAGEIFS(Raw_Data!$G$2:$G$4001,Raw_Data!$E$2:$E$4001,E1147),1),Raw_Data!G1147)</f>
        <v>819.7</v>
      </c>
      <c r="H1147" s="15">
        <f>Raw_Data!H1147</f>
        <v>29.8</v>
      </c>
      <c r="I1147" s="15">
        <f>Raw_Data!I1147</f>
        <v>84.5</v>
      </c>
      <c r="J1147" s="15">
        <f>Raw_Data!J1147</f>
        <v>6</v>
      </c>
      <c r="K1147" s="15">
        <f>Raw_Data!K1147</f>
        <v>6.42</v>
      </c>
      <c r="L1147" s="18">
        <f>IF(Raw_Data!L1147="",ROUND(AVERAGEIFS(Raw_Data!$L$2:$L$4001,Raw_Data!$E$2:$E$4001,E1147),1),Raw_Data!L1147)</f>
        <v>32.9</v>
      </c>
      <c r="M1147" s="15">
        <f>Raw_Data!M1147</f>
        <v>117.3</v>
      </c>
      <c r="N1147" s="15">
        <f>Raw_Data!N1147</f>
        <v>44.9</v>
      </c>
      <c r="O1147" s="15">
        <f>Raw_Data!O1147</f>
        <v>77.2</v>
      </c>
      <c r="P1147" s="15" t="str">
        <f>Raw_Data!P1147</f>
        <v>Sprinkler</v>
      </c>
      <c r="Q1147" s="15">
        <f>Raw_Data!Q1147</f>
        <v>142</v>
      </c>
      <c r="R1147" s="15">
        <f>Raw_Data!R1147</f>
        <v>4.13</v>
      </c>
      <c r="S1147" s="15">
        <f>Raw_Data!S1147</f>
        <v>0.7</v>
      </c>
      <c r="T1147" s="18">
        <f>IF(Raw_Data!T1147="",ROUND(AVERAGEIFS(Raw_Data!$T$2:$T$4001,Raw_Data!$E$2:$E$4001,E1147,Raw_Data!$D$2:$D$4001,D1147),2),IF(Raw_Data!T1147&gt;INDEX(Cleaning_Reference!$F$6:$F$13,MATCH(D1147,Cleaning_Reference!$A$6:$A$13,0)),INDEX(Cleaning_Reference!$F$6:$F$13,MATCH(D1147,Cleaning_Reference!$A$6:$A$13,0)),Raw_Data!T1147))</f>
        <v>3.92</v>
      </c>
      <c r="U1147" s="15">
        <f>Raw_Data!U1147</f>
        <v>42.69</v>
      </c>
      <c r="V1147" s="15">
        <f>Raw_Data!V1147</f>
        <v>21627</v>
      </c>
      <c r="W1147" s="15">
        <f>Raw_Data!W1147</f>
        <v>677279</v>
      </c>
      <c r="X1147" s="15">
        <f>Raw_Data!X1147</f>
        <v>923257</v>
      </c>
      <c r="Y1147" s="15">
        <f>Raw_Data!Y1147</f>
        <v>245978</v>
      </c>
      <c r="Z1147" s="15">
        <f>Raw_Data!Z1147</f>
        <v>5294</v>
      </c>
      <c r="AA1147" s="15">
        <f>Raw_Data!AA1147</f>
        <v>8.0640000000000001</v>
      </c>
      <c r="AB1147" s="15">
        <f>Raw_Data!AB1147</f>
        <v>67.7</v>
      </c>
      <c r="AC1147" s="19" t="str">
        <f>IF(Raw_Data!G1147="","Yes","No")</f>
        <v>No</v>
      </c>
      <c r="AD1147" s="19" t="str">
        <f>IF(Raw_Data!L1147="","Yes","No")</f>
        <v>No</v>
      </c>
      <c r="AE1147" s="19" t="str">
        <f>IF(Raw_Data!T1147="","Imputed",IF(Raw_Data!T1147&gt;INDEX(Cleaning_Reference!$F$6:$F$13,MATCH(D1147,Cleaning_Reference!$A$6:$A$13,0)),"Capped","Original"))</f>
        <v>Original</v>
      </c>
      <c r="AF1147" s="21">
        <f t="shared" si="17"/>
        <v>42.69</v>
      </c>
    </row>
    <row r="1148" spans="1:32" ht="15" customHeight="1" x14ac:dyDescent="0.3">
      <c r="A1148" s="20" t="str">
        <f>Raw_Data!A1148</f>
        <v>SF11147</v>
      </c>
      <c r="B1148" s="15" t="str">
        <f>Raw_Data!B1148</f>
        <v>Madhya Pradesh</v>
      </c>
      <c r="C1148" s="15" t="str">
        <f>Raw_Data!C1148</f>
        <v>Nalgonda</v>
      </c>
      <c r="D1148" s="15" t="str">
        <f>Raw_Data!D1148</f>
        <v>Groundnut</v>
      </c>
      <c r="E1148" s="15" t="str">
        <f>Raw_Data!E1148</f>
        <v>Zaid</v>
      </c>
      <c r="F1148" s="15">
        <f>Raw_Data!F1148</f>
        <v>1.87</v>
      </c>
      <c r="G1148" s="18">
        <f>IF(Raw_Data!G1148="",ROUND(AVERAGEIFS(Raw_Data!$G$2:$G$4001,Raw_Data!$E$2:$E$4001,E1148),1),Raw_Data!G1148)</f>
        <v>376.1</v>
      </c>
      <c r="H1148" s="15">
        <f>Raw_Data!H1148</f>
        <v>29.5</v>
      </c>
      <c r="I1148" s="15">
        <f>Raw_Data!I1148</f>
        <v>48.3</v>
      </c>
      <c r="J1148" s="15">
        <f>Raw_Data!J1148</f>
        <v>7.6</v>
      </c>
      <c r="K1148" s="15">
        <f>Raw_Data!K1148</f>
        <v>6.59</v>
      </c>
      <c r="L1148" s="18">
        <f>IF(Raw_Data!L1148="",ROUND(AVERAGEIFS(Raw_Data!$L$2:$L$4001,Raw_Data!$E$2:$E$4001,E1148),1),Raw_Data!L1148)</f>
        <v>21.3</v>
      </c>
      <c r="M1148" s="15">
        <f>Raw_Data!M1148</f>
        <v>181.8</v>
      </c>
      <c r="N1148" s="15">
        <f>Raw_Data!N1148</f>
        <v>50.7</v>
      </c>
      <c r="O1148" s="15">
        <f>Raw_Data!O1148</f>
        <v>133.5</v>
      </c>
      <c r="P1148" s="15" t="str">
        <f>Raw_Data!P1148</f>
        <v>Rainfed</v>
      </c>
      <c r="Q1148" s="15">
        <f>Raw_Data!Q1148</f>
        <v>223.7</v>
      </c>
      <c r="R1148" s="15">
        <f>Raw_Data!R1148</f>
        <v>2.9</v>
      </c>
      <c r="S1148" s="15">
        <f>Raw_Data!S1148</f>
        <v>0.91</v>
      </c>
      <c r="T1148" s="18">
        <f>IF(Raw_Data!T1148="",ROUND(AVERAGEIFS(Raw_Data!$T$2:$T$4001,Raw_Data!$E$2:$E$4001,E1148,Raw_Data!$D$2:$D$4001,D1148),2),IF(Raw_Data!T1148&gt;INDEX(Cleaning_Reference!$F$6:$F$13,MATCH(D1148,Cleaning_Reference!$A$6:$A$13,0)),INDEX(Cleaning_Reference!$F$6:$F$13,MATCH(D1148,Cleaning_Reference!$A$6:$A$13,0)),Raw_Data!T1148))</f>
        <v>1.57</v>
      </c>
      <c r="U1148" s="15">
        <f>Raw_Data!U1148</f>
        <v>2.94</v>
      </c>
      <c r="V1148" s="15">
        <f>Raw_Data!V1148</f>
        <v>53573</v>
      </c>
      <c r="W1148" s="15">
        <f>Raw_Data!W1148</f>
        <v>138892</v>
      </c>
      <c r="X1148" s="15">
        <f>Raw_Data!X1148</f>
        <v>157505</v>
      </c>
      <c r="Y1148" s="15">
        <f>Raw_Data!Y1148</f>
        <v>18613</v>
      </c>
      <c r="Z1148" s="15">
        <f>Raw_Data!Z1148</f>
        <v>485</v>
      </c>
      <c r="AA1148" s="15">
        <f>Raw_Data!AA1148</f>
        <v>6.0620000000000003</v>
      </c>
      <c r="AB1148" s="15">
        <f>Raw_Data!AB1148</f>
        <v>45.5</v>
      </c>
      <c r="AC1148" s="19" t="str">
        <f>IF(Raw_Data!G1148="","Yes","No")</f>
        <v>No</v>
      </c>
      <c r="AD1148" s="19" t="str">
        <f>IF(Raw_Data!L1148="","Yes","No")</f>
        <v>No</v>
      </c>
      <c r="AE1148" s="19" t="str">
        <f>IF(Raw_Data!T1148="","Imputed",IF(Raw_Data!T1148&gt;INDEX(Cleaning_Reference!$F$6:$F$13,MATCH(D1148,Cleaning_Reference!$A$6:$A$13,0)),"Capped","Original"))</f>
        <v>Original</v>
      </c>
      <c r="AF1148" s="21">
        <f t="shared" si="17"/>
        <v>2.94</v>
      </c>
    </row>
    <row r="1149" spans="1:32" ht="15" customHeight="1" x14ac:dyDescent="0.3">
      <c r="A1149" s="20" t="str">
        <f>Raw_Data!A1149</f>
        <v>SF11148</v>
      </c>
      <c r="B1149" s="15" t="str">
        <f>Raw_Data!B1149</f>
        <v>Karnataka</v>
      </c>
      <c r="C1149" s="15" t="str">
        <f>Raw_Data!C1149</f>
        <v>Raichur</v>
      </c>
      <c r="D1149" s="15" t="str">
        <f>Raw_Data!D1149</f>
        <v>Groundnut</v>
      </c>
      <c r="E1149" s="15" t="str">
        <f>Raw_Data!E1149</f>
        <v>Kharif</v>
      </c>
      <c r="F1149" s="15">
        <f>Raw_Data!F1149</f>
        <v>3.42</v>
      </c>
      <c r="G1149" s="18">
        <f>IF(Raw_Data!G1149="",ROUND(AVERAGEIFS(Raw_Data!$G$2:$G$4001,Raw_Data!$E$2:$E$4001,E1149),1),Raw_Data!G1149)</f>
        <v>315.3</v>
      </c>
      <c r="H1149" s="15">
        <f>Raw_Data!H1149</f>
        <v>24.8</v>
      </c>
      <c r="I1149" s="15">
        <f>Raw_Data!I1149</f>
        <v>52.7</v>
      </c>
      <c r="J1149" s="15">
        <f>Raw_Data!J1149</f>
        <v>6.9</v>
      </c>
      <c r="K1149" s="15">
        <f>Raw_Data!K1149</f>
        <v>7.45</v>
      </c>
      <c r="L1149" s="18">
        <f>IF(Raw_Data!L1149="",ROUND(AVERAGEIFS(Raw_Data!$L$2:$L$4001,Raw_Data!$E$2:$E$4001,E1149),1),Raw_Data!L1149)</f>
        <v>34.5</v>
      </c>
      <c r="M1149" s="15">
        <f>Raw_Data!M1149</f>
        <v>53.2</v>
      </c>
      <c r="N1149" s="15">
        <f>Raw_Data!N1149</f>
        <v>85.8</v>
      </c>
      <c r="O1149" s="15">
        <f>Raw_Data!O1149</f>
        <v>94.6</v>
      </c>
      <c r="P1149" s="15" t="str">
        <f>Raw_Data!P1149</f>
        <v>Drip</v>
      </c>
      <c r="Q1149" s="15">
        <f>Raw_Data!Q1149</f>
        <v>218.5</v>
      </c>
      <c r="R1149" s="15">
        <f>Raw_Data!R1149</f>
        <v>4.08</v>
      </c>
      <c r="S1149" s="15">
        <f>Raw_Data!S1149</f>
        <v>0.77</v>
      </c>
      <c r="T1149" s="18">
        <f>IF(Raw_Data!T1149="",ROUND(AVERAGEIFS(Raw_Data!$T$2:$T$4001,Raw_Data!$E$2:$E$4001,E1149,Raw_Data!$D$2:$D$4001,D1149),2),IF(Raw_Data!T1149&gt;INDEX(Cleaning_Reference!$F$6:$F$13,MATCH(D1149,Cleaning_Reference!$A$6:$A$13,0)),INDEX(Cleaning_Reference!$F$6:$F$13,MATCH(D1149,Cleaning_Reference!$A$6:$A$13,0)),Raw_Data!T1149))</f>
        <v>0.97</v>
      </c>
      <c r="U1149" s="15">
        <f>Raw_Data!U1149</f>
        <v>3.32</v>
      </c>
      <c r="V1149" s="15">
        <f>Raw_Data!V1149</f>
        <v>62252</v>
      </c>
      <c r="W1149" s="15">
        <f>Raw_Data!W1149</f>
        <v>237164</v>
      </c>
      <c r="X1149" s="15">
        <f>Raw_Data!X1149</f>
        <v>206677</v>
      </c>
      <c r="Y1149" s="15">
        <f>Raw_Data!Y1149</f>
        <v>-30487</v>
      </c>
      <c r="Z1149" s="15">
        <f>Raw_Data!Z1149</f>
        <v>1482</v>
      </c>
      <c r="AA1149" s="15">
        <f>Raw_Data!AA1149</f>
        <v>2.2400000000000002</v>
      </c>
      <c r="AB1149" s="15">
        <f>Raw_Data!AB1149</f>
        <v>50.4</v>
      </c>
      <c r="AC1149" s="19" t="str">
        <f>IF(Raw_Data!G1149="","Yes","No")</f>
        <v>No</v>
      </c>
      <c r="AD1149" s="19" t="str">
        <f>IF(Raw_Data!L1149="","Yes","No")</f>
        <v>No</v>
      </c>
      <c r="AE1149" s="19" t="str">
        <f>IF(Raw_Data!T1149="","Imputed",IF(Raw_Data!T1149&gt;INDEX(Cleaning_Reference!$F$6:$F$13,MATCH(D1149,Cleaning_Reference!$A$6:$A$13,0)),"Capped","Original"))</f>
        <v>Original</v>
      </c>
      <c r="AF1149" s="21">
        <f t="shared" si="17"/>
        <v>3.32</v>
      </c>
    </row>
    <row r="1150" spans="1:32" ht="15" customHeight="1" x14ac:dyDescent="0.3">
      <c r="A1150" s="20" t="str">
        <f>Raw_Data!A1150</f>
        <v>SF11149</v>
      </c>
      <c r="B1150" s="15" t="str">
        <f>Raw_Data!B1150</f>
        <v>Punjab</v>
      </c>
      <c r="C1150" s="15" t="str">
        <f>Raw_Data!C1150</f>
        <v>Raichur</v>
      </c>
      <c r="D1150" s="15" t="str">
        <f>Raw_Data!D1150</f>
        <v>Rice</v>
      </c>
      <c r="E1150" s="15" t="str">
        <f>Raw_Data!E1150</f>
        <v>Kharif</v>
      </c>
      <c r="F1150" s="15">
        <f>Raw_Data!F1150</f>
        <v>13.18</v>
      </c>
      <c r="G1150" s="18">
        <f>IF(Raw_Data!G1150="",ROUND(AVERAGEIFS(Raw_Data!$G$2:$G$4001,Raw_Data!$E$2:$E$4001,E1150),1),Raw_Data!G1150)</f>
        <v>796</v>
      </c>
      <c r="H1150" s="15">
        <f>Raw_Data!H1150</f>
        <v>24.9</v>
      </c>
      <c r="I1150" s="15">
        <f>Raw_Data!I1150</f>
        <v>69.400000000000006</v>
      </c>
      <c r="J1150" s="15">
        <f>Raw_Data!J1150</f>
        <v>7.7</v>
      </c>
      <c r="K1150" s="15">
        <f>Raw_Data!K1150</f>
        <v>7.22</v>
      </c>
      <c r="L1150" s="18">
        <f>IF(Raw_Data!L1150="",ROUND(AVERAGEIFS(Raw_Data!$L$2:$L$4001,Raw_Data!$E$2:$E$4001,E1150),1),Raw_Data!L1150)</f>
        <v>29.5</v>
      </c>
      <c r="M1150" s="15">
        <f>Raw_Data!M1150</f>
        <v>92.7</v>
      </c>
      <c r="N1150" s="15">
        <f>Raw_Data!N1150</f>
        <v>69.5</v>
      </c>
      <c r="O1150" s="15">
        <f>Raw_Data!O1150</f>
        <v>103.1</v>
      </c>
      <c r="P1150" s="15" t="str">
        <f>Raw_Data!P1150</f>
        <v>Rainfed</v>
      </c>
      <c r="Q1150" s="15">
        <f>Raw_Data!Q1150</f>
        <v>212</v>
      </c>
      <c r="R1150" s="15">
        <f>Raw_Data!R1150</f>
        <v>2.89</v>
      </c>
      <c r="S1150" s="15">
        <f>Raw_Data!S1150</f>
        <v>0.85</v>
      </c>
      <c r="T1150" s="18">
        <f>IF(Raw_Data!T1150="",ROUND(AVERAGEIFS(Raw_Data!$T$2:$T$4001,Raw_Data!$E$2:$E$4001,E1150,Raw_Data!$D$2:$D$4001,D1150),2),IF(Raw_Data!T1150&gt;INDEX(Cleaning_Reference!$F$6:$F$13,MATCH(D1150,Cleaning_Reference!$A$6:$A$13,0)),INDEX(Cleaning_Reference!$F$6:$F$13,MATCH(D1150,Cleaning_Reference!$A$6:$A$13,0)),Raw_Data!T1150))</f>
        <v>2.3199999999999998</v>
      </c>
      <c r="U1150" s="15">
        <f>Raw_Data!U1150</f>
        <v>30.58</v>
      </c>
      <c r="V1150" s="15">
        <f>Raw_Data!V1150</f>
        <v>22270</v>
      </c>
      <c r="W1150" s="15">
        <f>Raw_Data!W1150</f>
        <v>919872</v>
      </c>
      <c r="X1150" s="15">
        <f>Raw_Data!X1150</f>
        <v>681017</v>
      </c>
      <c r="Y1150" s="15">
        <f>Raw_Data!Y1150</f>
        <v>-238855</v>
      </c>
      <c r="Z1150" s="15">
        <f>Raw_Data!Z1150</f>
        <v>10997</v>
      </c>
      <c r="AA1150" s="15">
        <f>Raw_Data!AA1150</f>
        <v>2.7810000000000001</v>
      </c>
      <c r="AB1150" s="15">
        <f>Raw_Data!AB1150</f>
        <v>56</v>
      </c>
      <c r="AC1150" s="19" t="str">
        <f>IF(Raw_Data!G1150="","Yes","No")</f>
        <v>No</v>
      </c>
      <c r="AD1150" s="19" t="str">
        <f>IF(Raw_Data!L1150="","Yes","No")</f>
        <v>No</v>
      </c>
      <c r="AE1150" s="19" t="str">
        <f>IF(Raw_Data!T1150="","Imputed",IF(Raw_Data!T1150&gt;INDEX(Cleaning_Reference!$F$6:$F$13,MATCH(D1150,Cleaning_Reference!$A$6:$A$13,0)),"Capped","Original"))</f>
        <v>Original</v>
      </c>
      <c r="AF1150" s="21">
        <f t="shared" si="17"/>
        <v>30.58</v>
      </c>
    </row>
    <row r="1151" spans="1:32" ht="15" customHeight="1" x14ac:dyDescent="0.3">
      <c r="A1151" s="20" t="str">
        <f>Raw_Data!A1151</f>
        <v>SF11150</v>
      </c>
      <c r="B1151" s="15" t="str">
        <f>Raw_Data!B1151</f>
        <v>Madhya Pradesh</v>
      </c>
      <c r="C1151" s="15" t="str">
        <f>Raw_Data!C1151</f>
        <v>Raichur</v>
      </c>
      <c r="D1151" s="15" t="str">
        <f>Raw_Data!D1151</f>
        <v>Chilli</v>
      </c>
      <c r="E1151" s="15" t="str">
        <f>Raw_Data!E1151</f>
        <v>Kharif</v>
      </c>
      <c r="F1151" s="15">
        <f>Raw_Data!F1151</f>
        <v>1.01</v>
      </c>
      <c r="G1151" s="18">
        <f>IF(Raw_Data!G1151="",ROUND(AVERAGEIFS(Raw_Data!$G$2:$G$4001,Raw_Data!$E$2:$E$4001,E1151),1),Raw_Data!G1151)</f>
        <v>562.9</v>
      </c>
      <c r="H1151" s="15">
        <f>Raw_Data!H1151</f>
        <v>29.3</v>
      </c>
      <c r="I1151" s="15">
        <f>Raw_Data!I1151</f>
        <v>61.6</v>
      </c>
      <c r="J1151" s="15">
        <f>Raw_Data!J1151</f>
        <v>7.4</v>
      </c>
      <c r="K1151" s="15">
        <f>Raw_Data!K1151</f>
        <v>6.45</v>
      </c>
      <c r="L1151" s="18">
        <f>IF(Raw_Data!L1151="",ROUND(AVERAGEIFS(Raw_Data!$L$2:$L$4001,Raw_Data!$E$2:$E$4001,E1151),1),Raw_Data!L1151)</f>
        <v>18.8</v>
      </c>
      <c r="M1151" s="15">
        <f>Raw_Data!M1151</f>
        <v>151.9</v>
      </c>
      <c r="N1151" s="15">
        <f>Raw_Data!N1151</f>
        <v>64.900000000000006</v>
      </c>
      <c r="O1151" s="15">
        <f>Raw_Data!O1151</f>
        <v>93.5</v>
      </c>
      <c r="P1151" s="15" t="str">
        <f>Raw_Data!P1151</f>
        <v>Flood</v>
      </c>
      <c r="Q1151" s="15">
        <f>Raw_Data!Q1151</f>
        <v>195.7</v>
      </c>
      <c r="R1151" s="15">
        <f>Raw_Data!R1151</f>
        <v>6.29</v>
      </c>
      <c r="S1151" s="15">
        <f>Raw_Data!S1151</f>
        <v>0.84</v>
      </c>
      <c r="T1151" s="18">
        <f>IF(Raw_Data!T1151="",ROUND(AVERAGEIFS(Raw_Data!$T$2:$T$4001,Raw_Data!$E$2:$E$4001,E1151,Raw_Data!$D$2:$D$4001,D1151),2),IF(Raw_Data!T1151&gt;INDEX(Cleaning_Reference!$F$6:$F$13,MATCH(D1151,Cleaning_Reference!$A$6:$A$13,0)),INDEX(Cleaning_Reference!$F$6:$F$13,MATCH(D1151,Cleaning_Reference!$A$6:$A$13,0)),Raw_Data!T1151))</f>
        <v>2.38</v>
      </c>
      <c r="U1151" s="15">
        <f>Raw_Data!U1151</f>
        <v>2.4</v>
      </c>
      <c r="V1151" s="15">
        <f>Raw_Data!V1151</f>
        <v>83800</v>
      </c>
      <c r="W1151" s="15">
        <f>Raw_Data!W1151</f>
        <v>61054</v>
      </c>
      <c r="X1151" s="15">
        <f>Raw_Data!X1151</f>
        <v>201120</v>
      </c>
      <c r="Y1151" s="15">
        <f>Raw_Data!Y1151</f>
        <v>140066</v>
      </c>
      <c r="Z1151" s="15">
        <f>Raw_Data!Z1151</f>
        <v>705</v>
      </c>
      <c r="AA1151" s="15">
        <f>Raw_Data!AA1151</f>
        <v>3.4039999999999999</v>
      </c>
      <c r="AB1151" s="15">
        <f>Raw_Data!AB1151</f>
        <v>39.5</v>
      </c>
      <c r="AC1151" s="19" t="str">
        <f>IF(Raw_Data!G1151="","Yes","No")</f>
        <v>No</v>
      </c>
      <c r="AD1151" s="19" t="str">
        <f>IF(Raw_Data!L1151="","Yes","No")</f>
        <v>No</v>
      </c>
      <c r="AE1151" s="19" t="str">
        <f>IF(Raw_Data!T1151="","Imputed",IF(Raw_Data!T1151&gt;INDEX(Cleaning_Reference!$F$6:$F$13,MATCH(D1151,Cleaning_Reference!$A$6:$A$13,0)),"Capped","Original"))</f>
        <v>Original</v>
      </c>
      <c r="AF1151" s="21">
        <f t="shared" si="17"/>
        <v>2.4</v>
      </c>
    </row>
    <row r="1152" spans="1:32" ht="15" customHeight="1" x14ac:dyDescent="0.3">
      <c r="A1152" s="20" t="str">
        <f>Raw_Data!A1152</f>
        <v>SF11151</v>
      </c>
      <c r="B1152" s="15" t="str">
        <f>Raw_Data!B1152</f>
        <v>Punjab</v>
      </c>
      <c r="C1152" s="15" t="str">
        <f>Raw_Data!C1152</f>
        <v>Rajkot</v>
      </c>
      <c r="D1152" s="15" t="str">
        <f>Raw_Data!D1152</f>
        <v>Groundnut</v>
      </c>
      <c r="E1152" s="15" t="str">
        <f>Raw_Data!E1152</f>
        <v>Kharif</v>
      </c>
      <c r="F1152" s="15">
        <f>Raw_Data!F1152</f>
        <v>3.69</v>
      </c>
      <c r="G1152" s="18">
        <f>IF(Raw_Data!G1152="",ROUND(AVERAGEIFS(Raw_Data!$G$2:$G$4001,Raw_Data!$E$2:$E$4001,E1152),1),Raw_Data!G1152)</f>
        <v>965.8</v>
      </c>
      <c r="H1152" s="15">
        <f>Raw_Data!H1152</f>
        <v>28.4</v>
      </c>
      <c r="I1152" s="15">
        <f>Raw_Data!I1152</f>
        <v>66.3</v>
      </c>
      <c r="J1152" s="15">
        <f>Raw_Data!J1152</f>
        <v>6.9</v>
      </c>
      <c r="K1152" s="15">
        <f>Raw_Data!K1152</f>
        <v>7.95</v>
      </c>
      <c r="L1152" s="18">
        <f>IF(Raw_Data!L1152="",ROUND(AVERAGEIFS(Raw_Data!$L$2:$L$4001,Raw_Data!$E$2:$E$4001,E1152),1),Raw_Data!L1152)</f>
        <v>29.1</v>
      </c>
      <c r="M1152" s="15">
        <f>Raw_Data!M1152</f>
        <v>95.8</v>
      </c>
      <c r="N1152" s="15">
        <f>Raw_Data!N1152</f>
        <v>32.700000000000003</v>
      </c>
      <c r="O1152" s="15">
        <f>Raw_Data!O1152</f>
        <v>127.7</v>
      </c>
      <c r="P1152" s="15" t="str">
        <f>Raw_Data!P1152</f>
        <v>Sprinkler</v>
      </c>
      <c r="Q1152" s="15">
        <f>Raw_Data!Q1152</f>
        <v>194.9</v>
      </c>
      <c r="R1152" s="15">
        <f>Raw_Data!R1152</f>
        <v>7.66</v>
      </c>
      <c r="S1152" s="15">
        <f>Raw_Data!S1152</f>
        <v>0.77</v>
      </c>
      <c r="T1152" s="18">
        <f>IF(Raw_Data!T1152="",ROUND(AVERAGEIFS(Raw_Data!$T$2:$T$4001,Raw_Data!$E$2:$E$4001,E1152,Raw_Data!$D$2:$D$4001,D1152),2),IF(Raw_Data!T1152&gt;INDEX(Cleaning_Reference!$F$6:$F$13,MATCH(D1152,Cleaning_Reference!$A$6:$A$13,0)),INDEX(Cleaning_Reference!$F$6:$F$13,MATCH(D1152,Cleaning_Reference!$A$6:$A$13,0)),Raw_Data!T1152))</f>
        <v>0.3</v>
      </c>
      <c r="U1152" s="15">
        <f>Raw_Data!U1152</f>
        <v>1.1100000000000001</v>
      </c>
      <c r="V1152" s="15">
        <f>Raw_Data!V1152</f>
        <v>47574</v>
      </c>
      <c r="W1152" s="15">
        <f>Raw_Data!W1152</f>
        <v>247887</v>
      </c>
      <c r="X1152" s="15">
        <f>Raw_Data!X1152</f>
        <v>52807</v>
      </c>
      <c r="Y1152" s="15">
        <f>Raw_Data!Y1152</f>
        <v>-195080</v>
      </c>
      <c r="Z1152" s="15">
        <f>Raw_Data!Z1152</f>
        <v>1715</v>
      </c>
      <c r="AA1152" s="15">
        <f>Raw_Data!AA1152</f>
        <v>0.64700000000000002</v>
      </c>
      <c r="AB1152" s="15">
        <f>Raw_Data!AB1152</f>
        <v>48</v>
      </c>
      <c r="AC1152" s="19" t="str">
        <f>IF(Raw_Data!G1152="","Yes","No")</f>
        <v>No</v>
      </c>
      <c r="AD1152" s="19" t="str">
        <f>IF(Raw_Data!L1152="","Yes","No")</f>
        <v>No</v>
      </c>
      <c r="AE1152" s="19" t="str">
        <f>IF(Raw_Data!T1152="","Imputed",IF(Raw_Data!T1152&gt;INDEX(Cleaning_Reference!$F$6:$F$13,MATCH(D1152,Cleaning_Reference!$A$6:$A$13,0)),"Capped","Original"))</f>
        <v>Original</v>
      </c>
      <c r="AF1152" s="21">
        <f t="shared" si="17"/>
        <v>1.1100000000000001</v>
      </c>
    </row>
    <row r="1153" spans="1:32" ht="15" customHeight="1" x14ac:dyDescent="0.3">
      <c r="A1153" s="20" t="str">
        <f>Raw_Data!A1153</f>
        <v>SF11152</v>
      </c>
      <c r="B1153" s="15" t="str">
        <f>Raw_Data!B1153</f>
        <v>Karnataka</v>
      </c>
      <c r="C1153" s="15" t="str">
        <f>Raw_Data!C1153</f>
        <v>Krishna</v>
      </c>
      <c r="D1153" s="15" t="str">
        <f>Raw_Data!D1153</f>
        <v>Maize</v>
      </c>
      <c r="E1153" s="15" t="str">
        <f>Raw_Data!E1153</f>
        <v>Kharif</v>
      </c>
      <c r="F1153" s="15">
        <f>Raw_Data!F1153</f>
        <v>5.56</v>
      </c>
      <c r="G1153" s="18">
        <f>IF(Raw_Data!G1153="",ROUND(AVERAGEIFS(Raw_Data!$G$2:$G$4001,Raw_Data!$E$2:$E$4001,E1153),1),Raw_Data!G1153)</f>
        <v>750</v>
      </c>
      <c r="H1153" s="15">
        <f>Raw_Data!H1153</f>
        <v>26.8</v>
      </c>
      <c r="I1153" s="15">
        <f>Raw_Data!I1153</f>
        <v>72.2</v>
      </c>
      <c r="J1153" s="15">
        <f>Raw_Data!J1153</f>
        <v>5.4</v>
      </c>
      <c r="K1153" s="15">
        <f>Raw_Data!K1153</f>
        <v>6.17</v>
      </c>
      <c r="L1153" s="18">
        <f>IF(Raw_Data!L1153="",ROUND(AVERAGEIFS(Raw_Data!$L$2:$L$4001,Raw_Data!$E$2:$E$4001,E1153),1),Raw_Data!L1153)</f>
        <v>23.5</v>
      </c>
      <c r="M1153" s="15">
        <f>Raw_Data!M1153</f>
        <v>169.2</v>
      </c>
      <c r="N1153" s="15">
        <f>Raw_Data!N1153</f>
        <v>69.2</v>
      </c>
      <c r="O1153" s="15">
        <f>Raw_Data!O1153</f>
        <v>130.5</v>
      </c>
      <c r="P1153" s="15" t="str">
        <f>Raw_Data!P1153</f>
        <v>Sprinkler</v>
      </c>
      <c r="Q1153" s="15">
        <f>Raw_Data!Q1153</f>
        <v>241.4</v>
      </c>
      <c r="R1153" s="15">
        <f>Raw_Data!R1153</f>
        <v>4.46</v>
      </c>
      <c r="S1153" s="15">
        <f>Raw_Data!S1153</f>
        <v>0.9</v>
      </c>
      <c r="T1153" s="18">
        <f>IF(Raw_Data!T1153="",ROUND(AVERAGEIFS(Raw_Data!$T$2:$T$4001,Raw_Data!$E$2:$E$4001,E1153,Raw_Data!$D$2:$D$4001,D1153),2),IF(Raw_Data!T1153&gt;INDEX(Cleaning_Reference!$F$6:$F$13,MATCH(D1153,Cleaning_Reference!$A$6:$A$13,0)),INDEX(Cleaning_Reference!$F$6:$F$13,MATCH(D1153,Cleaning_Reference!$A$6:$A$13,0)),Raw_Data!T1153))</f>
        <v>3.71</v>
      </c>
      <c r="U1153" s="15">
        <f>Raw_Data!U1153</f>
        <v>20.63</v>
      </c>
      <c r="V1153" s="15">
        <f>Raw_Data!V1153</f>
        <v>22125</v>
      </c>
      <c r="W1153" s="15">
        <f>Raw_Data!W1153</f>
        <v>426882</v>
      </c>
      <c r="X1153" s="15">
        <f>Raw_Data!X1153</f>
        <v>456439</v>
      </c>
      <c r="Y1153" s="15">
        <f>Raw_Data!Y1153</f>
        <v>29557</v>
      </c>
      <c r="Z1153" s="15">
        <f>Raw_Data!Z1153</f>
        <v>2569</v>
      </c>
      <c r="AA1153" s="15">
        <f>Raw_Data!AA1153</f>
        <v>8.0299999999999994</v>
      </c>
      <c r="AB1153" s="15">
        <f>Raw_Data!AB1153</f>
        <v>60.8</v>
      </c>
      <c r="AC1153" s="19" t="str">
        <f>IF(Raw_Data!G1153="","Yes","No")</f>
        <v>No</v>
      </c>
      <c r="AD1153" s="19" t="str">
        <f>IF(Raw_Data!L1153="","Yes","No")</f>
        <v>No</v>
      </c>
      <c r="AE1153" s="19" t="str">
        <f>IF(Raw_Data!T1153="","Imputed",IF(Raw_Data!T1153&gt;INDEX(Cleaning_Reference!$F$6:$F$13,MATCH(D1153,Cleaning_Reference!$A$6:$A$13,0)),"Capped","Original"))</f>
        <v>Original</v>
      </c>
      <c r="AF1153" s="21">
        <f t="shared" si="17"/>
        <v>20.63</v>
      </c>
    </row>
    <row r="1154" spans="1:32" ht="15" customHeight="1" x14ac:dyDescent="0.3">
      <c r="A1154" s="20" t="str">
        <f>Raw_Data!A1154</f>
        <v>SF11153</v>
      </c>
      <c r="B1154" s="15" t="str">
        <f>Raw_Data!B1154</f>
        <v>Andhra Pradesh</v>
      </c>
      <c r="C1154" s="15" t="str">
        <f>Raw_Data!C1154</f>
        <v>Indore</v>
      </c>
      <c r="D1154" s="15" t="str">
        <f>Raw_Data!D1154</f>
        <v>Pulses</v>
      </c>
      <c r="E1154" s="15" t="str">
        <f>Raw_Data!E1154</f>
        <v>Rabi</v>
      </c>
      <c r="F1154" s="15">
        <f>Raw_Data!F1154</f>
        <v>14.76</v>
      </c>
      <c r="G1154" s="18">
        <f>IF(Raw_Data!G1154="",ROUND(AVERAGEIFS(Raw_Data!$G$2:$G$4001,Raw_Data!$E$2:$E$4001,E1154),1),Raw_Data!G1154)</f>
        <v>847.7</v>
      </c>
      <c r="H1154" s="15">
        <f>Raw_Data!H1154</f>
        <v>24.2</v>
      </c>
      <c r="I1154" s="15">
        <f>Raw_Data!I1154</f>
        <v>64.900000000000006</v>
      </c>
      <c r="J1154" s="15">
        <f>Raw_Data!J1154</f>
        <v>6.9</v>
      </c>
      <c r="K1154" s="15">
        <f>Raw_Data!K1154</f>
        <v>5.42</v>
      </c>
      <c r="L1154" s="18">
        <f>IF(Raw_Data!L1154="",ROUND(AVERAGEIFS(Raw_Data!$L$2:$L$4001,Raw_Data!$E$2:$E$4001,E1154),1),Raw_Data!L1154)</f>
        <v>26.4</v>
      </c>
      <c r="M1154" s="15">
        <f>Raw_Data!M1154</f>
        <v>126.7</v>
      </c>
      <c r="N1154" s="15">
        <f>Raw_Data!N1154</f>
        <v>46.5</v>
      </c>
      <c r="O1154" s="15">
        <f>Raw_Data!O1154</f>
        <v>80.2</v>
      </c>
      <c r="P1154" s="15" t="str">
        <f>Raw_Data!P1154</f>
        <v>Rainfed</v>
      </c>
      <c r="Q1154" s="15">
        <f>Raw_Data!Q1154</f>
        <v>149.30000000000001</v>
      </c>
      <c r="R1154" s="15">
        <f>Raw_Data!R1154</f>
        <v>1.64</v>
      </c>
      <c r="S1154" s="15">
        <f>Raw_Data!S1154</f>
        <v>0.98</v>
      </c>
      <c r="T1154" s="18">
        <f>IF(Raw_Data!T1154="",ROUND(AVERAGEIFS(Raw_Data!$T$2:$T$4001,Raw_Data!$E$2:$E$4001,E1154,Raw_Data!$D$2:$D$4001,D1154),2),IF(Raw_Data!T1154&gt;INDEX(Cleaning_Reference!$F$6:$F$13,MATCH(D1154,Cleaning_Reference!$A$6:$A$13,0)),INDEX(Cleaning_Reference!$F$6:$F$13,MATCH(D1154,Cleaning_Reference!$A$6:$A$13,0)),Raw_Data!T1154))</f>
        <v>0.3</v>
      </c>
      <c r="U1154" s="15">
        <f>Raw_Data!U1154</f>
        <v>4.43</v>
      </c>
      <c r="V1154" s="15">
        <f>Raw_Data!V1154</f>
        <v>68547</v>
      </c>
      <c r="W1154" s="15">
        <f>Raw_Data!W1154</f>
        <v>914017</v>
      </c>
      <c r="X1154" s="15">
        <f>Raw_Data!X1154</f>
        <v>303663</v>
      </c>
      <c r="Y1154" s="15">
        <f>Raw_Data!Y1154</f>
        <v>-610354</v>
      </c>
      <c r="Z1154" s="15">
        <f>Raw_Data!Z1154</f>
        <v>3265</v>
      </c>
      <c r="AA1154" s="15">
        <f>Raw_Data!AA1154</f>
        <v>1.357</v>
      </c>
      <c r="AB1154" s="15">
        <f>Raw_Data!AB1154</f>
        <v>54.6</v>
      </c>
      <c r="AC1154" s="19" t="str">
        <f>IF(Raw_Data!G1154="","Yes","No")</f>
        <v>No</v>
      </c>
      <c r="AD1154" s="19" t="str">
        <f>IF(Raw_Data!L1154="","Yes","No")</f>
        <v>No</v>
      </c>
      <c r="AE1154" s="19" t="str">
        <f>IF(Raw_Data!T1154="","Imputed",IF(Raw_Data!T1154&gt;INDEX(Cleaning_Reference!$F$6:$F$13,MATCH(D1154,Cleaning_Reference!$A$6:$A$13,0)),"Capped","Original"))</f>
        <v>Original</v>
      </c>
      <c r="AF1154" s="21">
        <f t="shared" ref="AF1154:AF1217" si="18">ROUND(T1154*F1154,2)</f>
        <v>4.43</v>
      </c>
    </row>
    <row r="1155" spans="1:32" ht="15" customHeight="1" x14ac:dyDescent="0.3">
      <c r="A1155" s="20" t="str">
        <f>Raw_Data!A1155</f>
        <v>SF11154</v>
      </c>
      <c r="B1155" s="15" t="str">
        <f>Raw_Data!B1155</f>
        <v>Andhra Pradesh</v>
      </c>
      <c r="C1155" s="15" t="str">
        <f>Raw_Data!C1155</f>
        <v>Guntur</v>
      </c>
      <c r="D1155" s="15" t="str">
        <f>Raw_Data!D1155</f>
        <v>Chilli</v>
      </c>
      <c r="E1155" s="15" t="str">
        <f>Raw_Data!E1155</f>
        <v>Rabi</v>
      </c>
      <c r="F1155" s="15">
        <f>Raw_Data!F1155</f>
        <v>3.74</v>
      </c>
      <c r="G1155" s="18">
        <f>IF(Raw_Data!G1155="",ROUND(AVERAGEIFS(Raw_Data!$G$2:$G$4001,Raw_Data!$E$2:$E$4001,E1155),1),Raw_Data!G1155)</f>
        <v>504.1</v>
      </c>
      <c r="H1155" s="15">
        <f>Raw_Data!H1155</f>
        <v>26</v>
      </c>
      <c r="I1155" s="15">
        <f>Raw_Data!I1155</f>
        <v>64.7</v>
      </c>
      <c r="J1155" s="15">
        <f>Raw_Data!J1155</f>
        <v>8.1999999999999993</v>
      </c>
      <c r="K1155" s="15">
        <f>Raw_Data!K1155</f>
        <v>6.84</v>
      </c>
      <c r="L1155" s="18">
        <f>IF(Raw_Data!L1155="",ROUND(AVERAGEIFS(Raw_Data!$L$2:$L$4001,Raw_Data!$E$2:$E$4001,E1155),1),Raw_Data!L1155)</f>
        <v>29.4</v>
      </c>
      <c r="M1155" s="15">
        <f>Raw_Data!M1155</f>
        <v>56.1</v>
      </c>
      <c r="N1155" s="15">
        <f>Raw_Data!N1155</f>
        <v>45.2</v>
      </c>
      <c r="O1155" s="15">
        <f>Raw_Data!O1155</f>
        <v>139.6</v>
      </c>
      <c r="P1155" s="15" t="str">
        <f>Raw_Data!P1155</f>
        <v>Drip</v>
      </c>
      <c r="Q1155" s="15">
        <f>Raw_Data!Q1155</f>
        <v>186.4</v>
      </c>
      <c r="R1155" s="15">
        <f>Raw_Data!R1155</f>
        <v>8.15</v>
      </c>
      <c r="S1155" s="15">
        <f>Raw_Data!S1155</f>
        <v>0.88</v>
      </c>
      <c r="T1155" s="18">
        <f>IF(Raw_Data!T1155="",ROUND(AVERAGEIFS(Raw_Data!$T$2:$T$4001,Raw_Data!$E$2:$E$4001,E1155,Raw_Data!$D$2:$D$4001,D1155),2),IF(Raw_Data!T1155&gt;INDEX(Cleaning_Reference!$F$6:$F$13,MATCH(D1155,Cleaning_Reference!$A$6:$A$13,0)),INDEX(Cleaning_Reference!$F$6:$F$13,MATCH(D1155,Cleaning_Reference!$A$6:$A$13,0)),Raw_Data!T1155))</f>
        <v>2.4300000000000002</v>
      </c>
      <c r="U1155" s="15">
        <f>Raw_Data!U1155</f>
        <v>9.09</v>
      </c>
      <c r="V1155" s="15">
        <f>Raw_Data!V1155</f>
        <v>97746</v>
      </c>
      <c r="W1155" s="15">
        <f>Raw_Data!W1155</f>
        <v>252667</v>
      </c>
      <c r="X1155" s="15">
        <f>Raw_Data!X1155</f>
        <v>888511</v>
      </c>
      <c r="Y1155" s="15">
        <f>Raw_Data!Y1155</f>
        <v>635844</v>
      </c>
      <c r="Z1155" s="15">
        <f>Raw_Data!Z1155</f>
        <v>2331</v>
      </c>
      <c r="AA1155" s="15">
        <f>Raw_Data!AA1155</f>
        <v>3.9</v>
      </c>
      <c r="AB1155" s="15">
        <f>Raw_Data!AB1155</f>
        <v>37.5</v>
      </c>
      <c r="AC1155" s="19" t="str">
        <f>IF(Raw_Data!G1155="","Yes","No")</f>
        <v>No</v>
      </c>
      <c r="AD1155" s="19" t="str">
        <f>IF(Raw_Data!L1155="","Yes","No")</f>
        <v>No</v>
      </c>
      <c r="AE1155" s="19" t="str">
        <f>IF(Raw_Data!T1155="","Imputed",IF(Raw_Data!T1155&gt;INDEX(Cleaning_Reference!$F$6:$F$13,MATCH(D1155,Cleaning_Reference!$A$6:$A$13,0)),"Capped","Original"))</f>
        <v>Original</v>
      </c>
      <c r="AF1155" s="21">
        <f t="shared" si="18"/>
        <v>9.09</v>
      </c>
    </row>
    <row r="1156" spans="1:32" ht="15" customHeight="1" x14ac:dyDescent="0.3">
      <c r="A1156" s="20" t="str">
        <f>Raw_Data!A1156</f>
        <v>SF11155</v>
      </c>
      <c r="B1156" s="15" t="str">
        <f>Raw_Data!B1156</f>
        <v>Tamil Nadu</v>
      </c>
      <c r="C1156" s="15" t="str">
        <f>Raw_Data!C1156</f>
        <v>Indore</v>
      </c>
      <c r="D1156" s="15" t="str">
        <f>Raw_Data!D1156</f>
        <v>Wheat</v>
      </c>
      <c r="E1156" s="15" t="str">
        <f>Raw_Data!E1156</f>
        <v>Rabi</v>
      </c>
      <c r="F1156" s="15">
        <f>Raw_Data!F1156</f>
        <v>4.9800000000000004</v>
      </c>
      <c r="G1156" s="18">
        <f>IF(Raw_Data!G1156="",ROUND(AVERAGEIFS(Raw_Data!$G$2:$G$4001,Raw_Data!$E$2:$E$4001,E1156),1),Raw_Data!G1156)</f>
        <v>678.5</v>
      </c>
      <c r="H1156" s="15">
        <f>Raw_Data!H1156</f>
        <v>20.5</v>
      </c>
      <c r="I1156" s="15">
        <f>Raw_Data!I1156</f>
        <v>45</v>
      </c>
      <c r="J1156" s="15">
        <f>Raw_Data!J1156</f>
        <v>6.1</v>
      </c>
      <c r="K1156" s="15">
        <f>Raw_Data!K1156</f>
        <v>6.72</v>
      </c>
      <c r="L1156" s="18">
        <f>IF(Raw_Data!L1156="",ROUND(AVERAGEIFS(Raw_Data!$L$2:$L$4001,Raw_Data!$E$2:$E$4001,E1156),1),Raw_Data!L1156)</f>
        <v>28.7</v>
      </c>
      <c r="M1156" s="15">
        <f>Raw_Data!M1156</f>
        <v>96.3</v>
      </c>
      <c r="N1156" s="15">
        <f>Raw_Data!N1156</f>
        <v>53.4</v>
      </c>
      <c r="O1156" s="15">
        <f>Raw_Data!O1156</f>
        <v>92.1</v>
      </c>
      <c r="P1156" s="15" t="str">
        <f>Raw_Data!P1156</f>
        <v>Rainfed</v>
      </c>
      <c r="Q1156" s="15">
        <f>Raw_Data!Q1156</f>
        <v>216.7</v>
      </c>
      <c r="R1156" s="15">
        <f>Raw_Data!R1156</f>
        <v>4.12</v>
      </c>
      <c r="S1156" s="15">
        <f>Raw_Data!S1156</f>
        <v>0.71</v>
      </c>
      <c r="T1156" s="18">
        <f>IF(Raw_Data!T1156="",ROUND(AVERAGEIFS(Raw_Data!$T$2:$T$4001,Raw_Data!$E$2:$E$4001,E1156,Raw_Data!$D$2:$D$4001,D1156),2),IF(Raw_Data!T1156&gt;INDEX(Cleaning_Reference!$F$6:$F$13,MATCH(D1156,Cleaning_Reference!$A$6:$A$13,0)),INDEX(Cleaning_Reference!$F$6:$F$13,MATCH(D1156,Cleaning_Reference!$A$6:$A$13,0)),Raw_Data!T1156))</f>
        <v>2.82</v>
      </c>
      <c r="U1156" s="15">
        <f>Raw_Data!U1156</f>
        <v>14.04</v>
      </c>
      <c r="V1156" s="15">
        <f>Raw_Data!V1156</f>
        <v>28848</v>
      </c>
      <c r="W1156" s="15">
        <f>Raw_Data!W1156</f>
        <v>366741</v>
      </c>
      <c r="X1156" s="15">
        <f>Raw_Data!X1156</f>
        <v>405026</v>
      </c>
      <c r="Y1156" s="15">
        <f>Raw_Data!Y1156</f>
        <v>38285</v>
      </c>
      <c r="Z1156" s="15">
        <f>Raw_Data!Z1156</f>
        <v>1354</v>
      </c>
      <c r="AA1156" s="15">
        <f>Raw_Data!AA1156</f>
        <v>10.369</v>
      </c>
      <c r="AB1156" s="15">
        <f>Raw_Data!AB1156</f>
        <v>45.5</v>
      </c>
      <c r="AC1156" s="19" t="str">
        <f>IF(Raw_Data!G1156="","Yes","No")</f>
        <v>No</v>
      </c>
      <c r="AD1156" s="19" t="str">
        <f>IF(Raw_Data!L1156="","Yes","No")</f>
        <v>No</v>
      </c>
      <c r="AE1156" s="19" t="str">
        <f>IF(Raw_Data!T1156="","Imputed",IF(Raw_Data!T1156&gt;INDEX(Cleaning_Reference!$F$6:$F$13,MATCH(D1156,Cleaning_Reference!$A$6:$A$13,0)),"Capped","Original"))</f>
        <v>Original</v>
      </c>
      <c r="AF1156" s="21">
        <f t="shared" si="18"/>
        <v>14.04</v>
      </c>
    </row>
    <row r="1157" spans="1:32" ht="15" customHeight="1" x14ac:dyDescent="0.3">
      <c r="A1157" s="20" t="str">
        <f>Raw_Data!A1157</f>
        <v>SF11156</v>
      </c>
      <c r="B1157" s="15" t="str">
        <f>Raw_Data!B1157</f>
        <v>Telangana</v>
      </c>
      <c r="C1157" s="15" t="str">
        <f>Raw_Data!C1157</f>
        <v>Warangal</v>
      </c>
      <c r="D1157" s="15" t="str">
        <f>Raw_Data!D1157</f>
        <v>Maize</v>
      </c>
      <c r="E1157" s="15" t="str">
        <f>Raw_Data!E1157</f>
        <v>Kharif</v>
      </c>
      <c r="F1157" s="15">
        <f>Raw_Data!F1157</f>
        <v>2.02</v>
      </c>
      <c r="G1157" s="18">
        <f>IF(Raw_Data!G1157="",ROUND(AVERAGEIFS(Raw_Data!$G$2:$G$4001,Raw_Data!$E$2:$E$4001,E1157),1),Raw_Data!G1157)</f>
        <v>846.3</v>
      </c>
      <c r="H1157" s="15">
        <f>Raw_Data!H1157</f>
        <v>26.9</v>
      </c>
      <c r="I1157" s="15">
        <f>Raw_Data!I1157</f>
        <v>66.8</v>
      </c>
      <c r="J1157" s="15">
        <f>Raw_Data!J1157</f>
        <v>7.2</v>
      </c>
      <c r="K1157" s="15">
        <f>Raw_Data!K1157</f>
        <v>7.52</v>
      </c>
      <c r="L1157" s="18">
        <f>IF(Raw_Data!L1157="",ROUND(AVERAGEIFS(Raw_Data!$L$2:$L$4001,Raw_Data!$E$2:$E$4001,E1157),1),Raw_Data!L1157)</f>
        <v>36.200000000000003</v>
      </c>
      <c r="M1157" s="15">
        <f>Raw_Data!M1157</f>
        <v>105.2</v>
      </c>
      <c r="N1157" s="15">
        <f>Raw_Data!N1157</f>
        <v>61.3</v>
      </c>
      <c r="O1157" s="15">
        <f>Raw_Data!O1157</f>
        <v>70.099999999999994</v>
      </c>
      <c r="P1157" s="15" t="str">
        <f>Raw_Data!P1157</f>
        <v>Rainfed</v>
      </c>
      <c r="Q1157" s="15">
        <f>Raw_Data!Q1157</f>
        <v>70.8</v>
      </c>
      <c r="R1157" s="15">
        <f>Raw_Data!R1157</f>
        <v>3.71</v>
      </c>
      <c r="S1157" s="15">
        <f>Raw_Data!S1157</f>
        <v>0.72</v>
      </c>
      <c r="T1157" s="18">
        <f>IF(Raw_Data!T1157="",ROUND(AVERAGEIFS(Raw_Data!$T$2:$T$4001,Raw_Data!$E$2:$E$4001,E1157,Raw_Data!$D$2:$D$4001,D1157),2),IF(Raw_Data!T1157&gt;INDEX(Cleaning_Reference!$F$6:$F$13,MATCH(D1157,Cleaning_Reference!$A$6:$A$13,0)),INDEX(Cleaning_Reference!$F$6:$F$13,MATCH(D1157,Cleaning_Reference!$A$6:$A$13,0)),Raw_Data!T1157))</f>
        <v>1.67</v>
      </c>
      <c r="U1157" s="15">
        <f>Raw_Data!U1157</f>
        <v>3.37</v>
      </c>
      <c r="V1157" s="15">
        <f>Raw_Data!V1157</f>
        <v>22514</v>
      </c>
      <c r="W1157" s="15">
        <f>Raw_Data!W1157</f>
        <v>122429</v>
      </c>
      <c r="X1157" s="15">
        <f>Raw_Data!X1157</f>
        <v>75872</v>
      </c>
      <c r="Y1157" s="15">
        <f>Raw_Data!Y1157</f>
        <v>-46557</v>
      </c>
      <c r="Z1157" s="15">
        <f>Raw_Data!Z1157</f>
        <v>630</v>
      </c>
      <c r="AA1157" s="15">
        <f>Raw_Data!AA1157</f>
        <v>5.3490000000000002</v>
      </c>
      <c r="AB1157" s="15">
        <f>Raw_Data!AB1157</f>
        <v>49.3</v>
      </c>
      <c r="AC1157" s="19" t="str">
        <f>IF(Raw_Data!G1157="","Yes","No")</f>
        <v>No</v>
      </c>
      <c r="AD1157" s="19" t="str">
        <f>IF(Raw_Data!L1157="","Yes","No")</f>
        <v>No</v>
      </c>
      <c r="AE1157" s="19" t="str">
        <f>IF(Raw_Data!T1157="","Imputed",IF(Raw_Data!T1157&gt;INDEX(Cleaning_Reference!$F$6:$F$13,MATCH(D1157,Cleaning_Reference!$A$6:$A$13,0)),"Capped","Original"))</f>
        <v>Original</v>
      </c>
      <c r="AF1157" s="21">
        <f t="shared" si="18"/>
        <v>3.37</v>
      </c>
    </row>
    <row r="1158" spans="1:32" ht="15" customHeight="1" x14ac:dyDescent="0.3">
      <c r="A1158" s="20" t="str">
        <f>Raw_Data!A1158</f>
        <v>SF11157</v>
      </c>
      <c r="B1158" s="15" t="str">
        <f>Raw_Data!B1158</f>
        <v>Punjab</v>
      </c>
      <c r="C1158" s="15" t="str">
        <f>Raw_Data!C1158</f>
        <v>Krishna</v>
      </c>
      <c r="D1158" s="15" t="str">
        <f>Raw_Data!D1158</f>
        <v>Groundnut</v>
      </c>
      <c r="E1158" s="15" t="str">
        <f>Raw_Data!E1158</f>
        <v>Rabi</v>
      </c>
      <c r="F1158" s="15">
        <f>Raw_Data!F1158</f>
        <v>13.21</v>
      </c>
      <c r="G1158" s="18">
        <f>IF(Raw_Data!G1158="",ROUND(AVERAGEIFS(Raw_Data!$G$2:$G$4001,Raw_Data!$E$2:$E$4001,E1158),1),Raw_Data!G1158)</f>
        <v>85.7</v>
      </c>
      <c r="H1158" s="15">
        <f>Raw_Data!H1158</f>
        <v>25.5</v>
      </c>
      <c r="I1158" s="15">
        <f>Raw_Data!I1158</f>
        <v>65.3</v>
      </c>
      <c r="J1158" s="15">
        <f>Raw_Data!J1158</f>
        <v>8.5</v>
      </c>
      <c r="K1158" s="15">
        <f>Raw_Data!K1158</f>
        <v>6.95</v>
      </c>
      <c r="L1158" s="18">
        <f>IF(Raw_Data!L1158="",ROUND(AVERAGEIFS(Raw_Data!$L$2:$L$4001,Raw_Data!$E$2:$E$4001,E1158),1),Raw_Data!L1158)</f>
        <v>29</v>
      </c>
      <c r="M1158" s="15">
        <f>Raw_Data!M1158</f>
        <v>129.69999999999999</v>
      </c>
      <c r="N1158" s="15">
        <f>Raw_Data!N1158</f>
        <v>35.700000000000003</v>
      </c>
      <c r="O1158" s="15">
        <f>Raw_Data!O1158</f>
        <v>87.8</v>
      </c>
      <c r="P1158" s="15" t="str">
        <f>Raw_Data!P1158</f>
        <v>Drip</v>
      </c>
      <c r="Q1158" s="15">
        <f>Raw_Data!Q1158</f>
        <v>40</v>
      </c>
      <c r="R1158" s="15">
        <f>Raw_Data!R1158</f>
        <v>9.27</v>
      </c>
      <c r="S1158" s="15">
        <f>Raw_Data!S1158</f>
        <v>0.74</v>
      </c>
      <c r="T1158" s="18">
        <f>IF(Raw_Data!T1158="",ROUND(AVERAGEIFS(Raw_Data!$T$2:$T$4001,Raw_Data!$E$2:$E$4001,E1158,Raw_Data!$D$2:$D$4001,D1158),2),IF(Raw_Data!T1158&gt;INDEX(Cleaning_Reference!$F$6:$F$13,MATCH(D1158,Cleaning_Reference!$A$6:$A$13,0)),INDEX(Cleaning_Reference!$F$6:$F$13,MATCH(D1158,Cleaning_Reference!$A$6:$A$13,0)),Raw_Data!T1158))</f>
        <v>1.48</v>
      </c>
      <c r="U1158" s="15">
        <f>Raw_Data!U1158</f>
        <v>19.55</v>
      </c>
      <c r="V1158" s="15">
        <f>Raw_Data!V1158</f>
        <v>57951</v>
      </c>
      <c r="W1158" s="15">
        <f>Raw_Data!W1158</f>
        <v>789760</v>
      </c>
      <c r="X1158" s="15">
        <f>Raw_Data!X1158</f>
        <v>1132942</v>
      </c>
      <c r="Y1158" s="15">
        <f>Raw_Data!Y1158</f>
        <v>343182</v>
      </c>
      <c r="Z1158" s="15">
        <f>Raw_Data!Z1158</f>
        <v>4532</v>
      </c>
      <c r="AA1158" s="15">
        <f>Raw_Data!AA1158</f>
        <v>4.3140000000000001</v>
      </c>
      <c r="AB1158" s="15">
        <f>Raw_Data!AB1158</f>
        <v>15.4</v>
      </c>
      <c r="AC1158" s="19" t="str">
        <f>IF(Raw_Data!G1158="","Yes","No")</f>
        <v>No</v>
      </c>
      <c r="AD1158" s="19" t="str">
        <f>IF(Raw_Data!L1158="","Yes","No")</f>
        <v>No</v>
      </c>
      <c r="AE1158" s="19" t="str">
        <f>IF(Raw_Data!T1158="","Imputed",IF(Raw_Data!T1158&gt;INDEX(Cleaning_Reference!$F$6:$F$13,MATCH(D1158,Cleaning_Reference!$A$6:$A$13,0)),"Capped","Original"))</f>
        <v>Original</v>
      </c>
      <c r="AF1158" s="21">
        <f t="shared" si="18"/>
        <v>19.55</v>
      </c>
    </row>
    <row r="1159" spans="1:32" ht="15" customHeight="1" x14ac:dyDescent="0.3">
      <c r="A1159" s="20" t="str">
        <f>Raw_Data!A1159</f>
        <v>SF11158</v>
      </c>
      <c r="B1159" s="15" t="str">
        <f>Raw_Data!B1159</f>
        <v>Punjab</v>
      </c>
      <c r="C1159" s="15" t="str">
        <f>Raw_Data!C1159</f>
        <v>Warangal</v>
      </c>
      <c r="D1159" s="15" t="str">
        <f>Raw_Data!D1159</f>
        <v>Pulses</v>
      </c>
      <c r="E1159" s="15" t="str">
        <f>Raw_Data!E1159</f>
        <v>Kharif</v>
      </c>
      <c r="F1159" s="15">
        <f>Raw_Data!F1159</f>
        <v>5.59</v>
      </c>
      <c r="G1159" s="18">
        <f>IF(Raw_Data!G1159="",ROUND(AVERAGEIFS(Raw_Data!$G$2:$G$4001,Raw_Data!$E$2:$E$4001,E1159),1),Raw_Data!G1159)</f>
        <v>531.20000000000005</v>
      </c>
      <c r="H1159" s="15">
        <f>Raw_Data!H1159</f>
        <v>28.3</v>
      </c>
      <c r="I1159" s="15">
        <f>Raw_Data!I1159</f>
        <v>73.099999999999994</v>
      </c>
      <c r="J1159" s="15">
        <f>Raw_Data!J1159</f>
        <v>5.3</v>
      </c>
      <c r="K1159" s="15">
        <f>Raw_Data!K1159</f>
        <v>6.07</v>
      </c>
      <c r="L1159" s="18">
        <f>IF(Raw_Data!L1159="",ROUND(AVERAGEIFS(Raw_Data!$L$2:$L$4001,Raw_Data!$E$2:$E$4001,E1159),1),Raw_Data!L1159)</f>
        <v>32.1</v>
      </c>
      <c r="M1159" s="15">
        <f>Raw_Data!M1159</f>
        <v>95.1</v>
      </c>
      <c r="N1159" s="15">
        <f>Raw_Data!N1159</f>
        <v>58.7</v>
      </c>
      <c r="O1159" s="15">
        <f>Raw_Data!O1159</f>
        <v>90</v>
      </c>
      <c r="P1159" s="15" t="str">
        <f>Raw_Data!P1159</f>
        <v>Rainfed</v>
      </c>
      <c r="Q1159" s="15">
        <f>Raw_Data!Q1159</f>
        <v>252.9</v>
      </c>
      <c r="R1159" s="15">
        <f>Raw_Data!R1159</f>
        <v>3.55</v>
      </c>
      <c r="S1159" s="15">
        <f>Raw_Data!S1159</f>
        <v>0.75</v>
      </c>
      <c r="T1159" s="18">
        <f>IF(Raw_Data!T1159="",ROUND(AVERAGEIFS(Raw_Data!$T$2:$T$4001,Raw_Data!$E$2:$E$4001,E1159,Raw_Data!$D$2:$D$4001,D1159),2),IF(Raw_Data!T1159&gt;INDEX(Cleaning_Reference!$F$6:$F$13,MATCH(D1159,Cleaning_Reference!$A$6:$A$13,0)),INDEX(Cleaning_Reference!$F$6:$F$13,MATCH(D1159,Cleaning_Reference!$A$6:$A$13,0)),Raw_Data!T1159))</f>
        <v>0.78</v>
      </c>
      <c r="U1159" s="15">
        <f>Raw_Data!U1159</f>
        <v>4.3600000000000003</v>
      </c>
      <c r="V1159" s="15">
        <f>Raw_Data!V1159</f>
        <v>85547</v>
      </c>
      <c r="W1159" s="15">
        <f>Raw_Data!W1159</f>
        <v>362005</v>
      </c>
      <c r="X1159" s="15">
        <f>Raw_Data!X1159</f>
        <v>372985</v>
      </c>
      <c r="Y1159" s="15">
        <f>Raw_Data!Y1159</f>
        <v>10980</v>
      </c>
      <c r="Z1159" s="15">
        <f>Raw_Data!Z1159</f>
        <v>1035</v>
      </c>
      <c r="AA1159" s="15">
        <f>Raw_Data!AA1159</f>
        <v>4.2130000000000001</v>
      </c>
      <c r="AB1159" s="15">
        <f>Raw_Data!AB1159</f>
        <v>62.2</v>
      </c>
      <c r="AC1159" s="19" t="str">
        <f>IF(Raw_Data!G1159="","Yes","No")</f>
        <v>No</v>
      </c>
      <c r="AD1159" s="19" t="str">
        <f>IF(Raw_Data!L1159="","Yes","No")</f>
        <v>No</v>
      </c>
      <c r="AE1159" s="19" t="str">
        <f>IF(Raw_Data!T1159="","Imputed",IF(Raw_Data!T1159&gt;INDEX(Cleaning_Reference!$F$6:$F$13,MATCH(D1159,Cleaning_Reference!$A$6:$A$13,0)),"Capped","Original"))</f>
        <v>Original</v>
      </c>
      <c r="AF1159" s="21">
        <f t="shared" si="18"/>
        <v>4.3600000000000003</v>
      </c>
    </row>
    <row r="1160" spans="1:32" ht="15" customHeight="1" x14ac:dyDescent="0.3">
      <c r="A1160" s="20" t="str">
        <f>Raw_Data!A1160</f>
        <v>SF11159</v>
      </c>
      <c r="B1160" s="15" t="str">
        <f>Raw_Data!B1160</f>
        <v>Tamil Nadu</v>
      </c>
      <c r="C1160" s="15" t="str">
        <f>Raw_Data!C1160</f>
        <v>Warangal</v>
      </c>
      <c r="D1160" s="15" t="str">
        <f>Raw_Data!D1160</f>
        <v>Maize</v>
      </c>
      <c r="E1160" s="15" t="str">
        <f>Raw_Data!E1160</f>
        <v>Zaid</v>
      </c>
      <c r="F1160" s="15">
        <f>Raw_Data!F1160</f>
        <v>2.12</v>
      </c>
      <c r="G1160" s="18">
        <f>IF(Raw_Data!G1160="",ROUND(AVERAGEIFS(Raw_Data!$G$2:$G$4001,Raw_Data!$E$2:$E$4001,E1160),1),Raw_Data!G1160)</f>
        <v>452.9</v>
      </c>
      <c r="H1160" s="15">
        <f>Raw_Data!H1160</f>
        <v>37.1</v>
      </c>
      <c r="I1160" s="15">
        <f>Raw_Data!I1160</f>
        <v>54.6</v>
      </c>
      <c r="J1160" s="15">
        <f>Raw_Data!J1160</f>
        <v>7.6</v>
      </c>
      <c r="K1160" s="15">
        <f>Raw_Data!K1160</f>
        <v>6.75</v>
      </c>
      <c r="L1160" s="18">
        <f>IF(Raw_Data!L1160="",ROUND(AVERAGEIFS(Raw_Data!$L$2:$L$4001,Raw_Data!$E$2:$E$4001,E1160),1),Raw_Data!L1160)</f>
        <v>16.7</v>
      </c>
      <c r="M1160" s="15">
        <f>Raw_Data!M1160</f>
        <v>155</v>
      </c>
      <c r="N1160" s="15">
        <f>Raw_Data!N1160</f>
        <v>81.7</v>
      </c>
      <c r="O1160" s="15">
        <f>Raw_Data!O1160</f>
        <v>145.6</v>
      </c>
      <c r="P1160" s="15" t="str">
        <f>Raw_Data!P1160</f>
        <v>Sprinkler</v>
      </c>
      <c r="Q1160" s="15">
        <f>Raw_Data!Q1160</f>
        <v>180.2</v>
      </c>
      <c r="R1160" s="15">
        <f>Raw_Data!R1160</f>
        <v>8.09</v>
      </c>
      <c r="S1160" s="15">
        <f>Raw_Data!S1160</f>
        <v>0.71</v>
      </c>
      <c r="T1160" s="18">
        <f>IF(Raw_Data!T1160="",ROUND(AVERAGEIFS(Raw_Data!$T$2:$T$4001,Raw_Data!$E$2:$E$4001,E1160,Raw_Data!$D$2:$D$4001,D1160),2),IF(Raw_Data!T1160&gt;INDEX(Cleaning_Reference!$F$6:$F$13,MATCH(D1160,Cleaning_Reference!$A$6:$A$13,0)),INDEX(Cleaning_Reference!$F$6:$F$13,MATCH(D1160,Cleaning_Reference!$A$6:$A$13,0)),Raw_Data!T1160))</f>
        <v>3.09</v>
      </c>
      <c r="U1160" s="15">
        <f>Raw_Data!U1160</f>
        <v>6.55</v>
      </c>
      <c r="V1160" s="15">
        <f>Raw_Data!V1160</f>
        <v>23254</v>
      </c>
      <c r="W1160" s="15">
        <f>Raw_Data!W1160</f>
        <v>145735</v>
      </c>
      <c r="X1160" s="15">
        <f>Raw_Data!X1160</f>
        <v>152314</v>
      </c>
      <c r="Y1160" s="15">
        <f>Raw_Data!Y1160</f>
        <v>6579</v>
      </c>
      <c r="Z1160" s="15">
        <f>Raw_Data!Z1160</f>
        <v>1199</v>
      </c>
      <c r="AA1160" s="15">
        <f>Raw_Data!AA1160</f>
        <v>5.4630000000000001</v>
      </c>
      <c r="AB1160" s="15">
        <f>Raw_Data!AB1160</f>
        <v>40.299999999999997</v>
      </c>
      <c r="AC1160" s="19" t="str">
        <f>IF(Raw_Data!G1160="","Yes","No")</f>
        <v>No</v>
      </c>
      <c r="AD1160" s="19" t="str">
        <f>IF(Raw_Data!L1160="","Yes","No")</f>
        <v>No</v>
      </c>
      <c r="AE1160" s="19" t="str">
        <f>IF(Raw_Data!T1160="","Imputed",IF(Raw_Data!T1160&gt;INDEX(Cleaning_Reference!$F$6:$F$13,MATCH(D1160,Cleaning_Reference!$A$6:$A$13,0)),"Capped","Original"))</f>
        <v>Original</v>
      </c>
      <c r="AF1160" s="21">
        <f t="shared" si="18"/>
        <v>6.55</v>
      </c>
    </row>
    <row r="1161" spans="1:32" ht="15" customHeight="1" x14ac:dyDescent="0.3">
      <c r="A1161" s="20" t="str">
        <f>Raw_Data!A1161</f>
        <v>SF11160</v>
      </c>
      <c r="B1161" s="15" t="str">
        <f>Raw_Data!B1161</f>
        <v>Gujarat</v>
      </c>
      <c r="C1161" s="15" t="str">
        <f>Raw_Data!C1161</f>
        <v>Erode</v>
      </c>
      <c r="D1161" s="15" t="str">
        <f>Raw_Data!D1161</f>
        <v>Maize</v>
      </c>
      <c r="E1161" s="15" t="str">
        <f>Raw_Data!E1161</f>
        <v>Kharif</v>
      </c>
      <c r="F1161" s="15">
        <f>Raw_Data!F1161</f>
        <v>3.39</v>
      </c>
      <c r="G1161" s="18">
        <f>IF(Raw_Data!G1161="",ROUND(AVERAGEIFS(Raw_Data!$G$2:$G$4001,Raw_Data!$E$2:$E$4001,E1161),1),Raw_Data!G1161)</f>
        <v>938.7</v>
      </c>
      <c r="H1161" s="15">
        <f>Raw_Data!H1161</f>
        <v>26.2</v>
      </c>
      <c r="I1161" s="15">
        <f>Raw_Data!I1161</f>
        <v>87.6</v>
      </c>
      <c r="J1161" s="15">
        <f>Raw_Data!J1161</f>
        <v>7.9</v>
      </c>
      <c r="K1161" s="15">
        <f>Raw_Data!K1161</f>
        <v>7.08</v>
      </c>
      <c r="L1161" s="18">
        <f>IF(Raw_Data!L1161="",ROUND(AVERAGEIFS(Raw_Data!$L$2:$L$4001,Raw_Data!$E$2:$E$4001,E1161),1),Raw_Data!L1161)</f>
        <v>29.2</v>
      </c>
      <c r="M1161" s="15">
        <f>Raw_Data!M1161</f>
        <v>166.6</v>
      </c>
      <c r="N1161" s="15">
        <f>Raw_Data!N1161</f>
        <v>43.7</v>
      </c>
      <c r="O1161" s="15">
        <f>Raw_Data!O1161</f>
        <v>138.69999999999999</v>
      </c>
      <c r="P1161" s="15" t="str">
        <f>Raw_Data!P1161</f>
        <v>Flood</v>
      </c>
      <c r="Q1161" s="15">
        <f>Raw_Data!Q1161</f>
        <v>207</v>
      </c>
      <c r="R1161" s="15">
        <f>Raw_Data!R1161</f>
        <v>5.67</v>
      </c>
      <c r="S1161" s="15">
        <f>Raw_Data!S1161</f>
        <v>0.9</v>
      </c>
      <c r="T1161" s="18">
        <f>IF(Raw_Data!T1161="",ROUND(AVERAGEIFS(Raw_Data!$T$2:$T$4001,Raw_Data!$E$2:$E$4001,E1161,Raw_Data!$D$2:$D$4001,D1161),2),IF(Raw_Data!T1161&gt;INDEX(Cleaning_Reference!$F$6:$F$13,MATCH(D1161,Cleaning_Reference!$A$6:$A$13,0)),INDEX(Cleaning_Reference!$F$6:$F$13,MATCH(D1161,Cleaning_Reference!$A$6:$A$13,0)),Raw_Data!T1161))</f>
        <v>4.2699999999999996</v>
      </c>
      <c r="U1161" s="15">
        <f>Raw_Data!U1161</f>
        <v>14.48</v>
      </c>
      <c r="V1161" s="15">
        <f>Raw_Data!V1161</f>
        <v>20469</v>
      </c>
      <c r="W1161" s="15">
        <f>Raw_Data!W1161</f>
        <v>248148</v>
      </c>
      <c r="X1161" s="15">
        <f>Raw_Data!X1161</f>
        <v>296391</v>
      </c>
      <c r="Y1161" s="15">
        <f>Raw_Data!Y1161</f>
        <v>48243</v>
      </c>
      <c r="Z1161" s="15">
        <f>Raw_Data!Z1161</f>
        <v>2504</v>
      </c>
      <c r="AA1161" s="15">
        <f>Raw_Data!AA1161</f>
        <v>5.7830000000000004</v>
      </c>
      <c r="AB1161" s="15">
        <f>Raw_Data!AB1161</f>
        <v>68.5</v>
      </c>
      <c r="AC1161" s="19" t="str">
        <f>IF(Raw_Data!G1161="","Yes","No")</f>
        <v>No</v>
      </c>
      <c r="AD1161" s="19" t="str">
        <f>IF(Raw_Data!L1161="","Yes","No")</f>
        <v>No</v>
      </c>
      <c r="AE1161" s="19" t="str">
        <f>IF(Raw_Data!T1161="","Imputed",IF(Raw_Data!T1161&gt;INDEX(Cleaning_Reference!$F$6:$F$13,MATCH(D1161,Cleaning_Reference!$A$6:$A$13,0)),"Capped","Original"))</f>
        <v>Original</v>
      </c>
      <c r="AF1161" s="21">
        <f t="shared" si="18"/>
        <v>14.48</v>
      </c>
    </row>
    <row r="1162" spans="1:32" ht="15" customHeight="1" x14ac:dyDescent="0.3">
      <c r="A1162" s="20" t="str">
        <f>Raw_Data!A1162</f>
        <v>SF11161</v>
      </c>
      <c r="B1162" s="15" t="str">
        <f>Raw_Data!B1162</f>
        <v>Telangana</v>
      </c>
      <c r="C1162" s="15" t="str">
        <f>Raw_Data!C1162</f>
        <v>Nalgonda</v>
      </c>
      <c r="D1162" s="15" t="str">
        <f>Raw_Data!D1162</f>
        <v>Wheat</v>
      </c>
      <c r="E1162" s="15" t="str">
        <f>Raw_Data!E1162</f>
        <v>Zaid</v>
      </c>
      <c r="F1162" s="15">
        <f>Raw_Data!F1162</f>
        <v>8.26</v>
      </c>
      <c r="G1162" s="18">
        <f>IF(Raw_Data!G1162="",ROUND(AVERAGEIFS(Raw_Data!$G$2:$G$4001,Raw_Data!$E$2:$E$4001,E1162),1),Raw_Data!G1162)</f>
        <v>490.3</v>
      </c>
      <c r="H1162" s="15">
        <f>Raw_Data!H1162</f>
        <v>33.700000000000003</v>
      </c>
      <c r="I1162" s="15">
        <f>Raw_Data!I1162</f>
        <v>46.7</v>
      </c>
      <c r="J1162" s="15">
        <f>Raw_Data!J1162</f>
        <v>9.8000000000000007</v>
      </c>
      <c r="K1162" s="15">
        <f>Raw_Data!K1162</f>
        <v>7.53</v>
      </c>
      <c r="L1162" s="18">
        <f>IF(Raw_Data!L1162="",ROUND(AVERAGEIFS(Raw_Data!$L$2:$L$4001,Raw_Data!$E$2:$E$4001,E1162),1),Raw_Data!L1162)</f>
        <v>15.4</v>
      </c>
      <c r="M1162" s="15">
        <f>Raw_Data!M1162</f>
        <v>78.599999999999994</v>
      </c>
      <c r="N1162" s="15">
        <f>Raw_Data!N1162</f>
        <v>77.900000000000006</v>
      </c>
      <c r="O1162" s="15">
        <f>Raw_Data!O1162</f>
        <v>150.19999999999999</v>
      </c>
      <c r="P1162" s="15" t="str">
        <f>Raw_Data!P1162</f>
        <v>Sprinkler</v>
      </c>
      <c r="Q1162" s="15">
        <f>Raw_Data!Q1162</f>
        <v>213.2</v>
      </c>
      <c r="R1162" s="15">
        <f>Raw_Data!R1162</f>
        <v>1.21</v>
      </c>
      <c r="S1162" s="15">
        <f>Raw_Data!S1162</f>
        <v>0.73</v>
      </c>
      <c r="T1162" s="18">
        <f>IF(Raw_Data!T1162="",ROUND(AVERAGEIFS(Raw_Data!$T$2:$T$4001,Raw_Data!$E$2:$E$4001,E1162,Raw_Data!$D$2:$D$4001,D1162),2),IF(Raw_Data!T1162&gt;INDEX(Cleaning_Reference!$F$6:$F$13,MATCH(D1162,Cleaning_Reference!$A$6:$A$13,0)),INDEX(Cleaning_Reference!$F$6:$F$13,MATCH(D1162,Cleaning_Reference!$A$6:$A$13,0)),Raw_Data!T1162))</f>
        <v>1.1000000000000001</v>
      </c>
      <c r="U1162" s="15">
        <f>Raw_Data!U1162</f>
        <v>9.09</v>
      </c>
      <c r="V1162" s="15">
        <f>Raw_Data!V1162</f>
        <v>27736</v>
      </c>
      <c r="W1162" s="15">
        <f>Raw_Data!W1162</f>
        <v>589875</v>
      </c>
      <c r="X1162" s="15">
        <f>Raw_Data!X1162</f>
        <v>252120</v>
      </c>
      <c r="Y1162" s="15">
        <f>Raw_Data!Y1162</f>
        <v>-337755</v>
      </c>
      <c r="Z1162" s="15">
        <f>Raw_Data!Z1162</f>
        <v>4541</v>
      </c>
      <c r="AA1162" s="15">
        <f>Raw_Data!AA1162</f>
        <v>2.0019999999999998</v>
      </c>
      <c r="AB1162" s="15">
        <f>Raw_Data!AB1162</f>
        <v>58.5</v>
      </c>
      <c r="AC1162" s="19" t="str">
        <f>IF(Raw_Data!G1162="","Yes","No")</f>
        <v>No</v>
      </c>
      <c r="AD1162" s="19" t="str">
        <f>IF(Raw_Data!L1162="","Yes","No")</f>
        <v>No</v>
      </c>
      <c r="AE1162" s="19" t="str">
        <f>IF(Raw_Data!T1162="","Imputed",IF(Raw_Data!T1162&gt;INDEX(Cleaning_Reference!$F$6:$F$13,MATCH(D1162,Cleaning_Reference!$A$6:$A$13,0)),"Capped","Original"))</f>
        <v>Original</v>
      </c>
      <c r="AF1162" s="21">
        <f t="shared" si="18"/>
        <v>9.09</v>
      </c>
    </row>
    <row r="1163" spans="1:32" ht="15" customHeight="1" x14ac:dyDescent="0.3">
      <c r="A1163" s="20" t="str">
        <f>Raw_Data!A1163</f>
        <v>SF11162</v>
      </c>
      <c r="B1163" s="15" t="str">
        <f>Raw_Data!B1163</f>
        <v>Punjab</v>
      </c>
      <c r="C1163" s="15" t="str">
        <f>Raw_Data!C1163</f>
        <v>Erode</v>
      </c>
      <c r="D1163" s="15" t="str">
        <f>Raw_Data!D1163</f>
        <v>Maize</v>
      </c>
      <c r="E1163" s="15" t="str">
        <f>Raw_Data!E1163</f>
        <v>Kharif</v>
      </c>
      <c r="F1163" s="15">
        <f>Raw_Data!F1163</f>
        <v>12.28</v>
      </c>
      <c r="G1163" s="18">
        <f>IF(Raw_Data!G1163="",ROUND(AVERAGEIFS(Raw_Data!$G$2:$G$4001,Raw_Data!$E$2:$E$4001,E1163),1),Raw_Data!G1163)</f>
        <v>962.7</v>
      </c>
      <c r="H1163" s="15">
        <f>Raw_Data!H1163</f>
        <v>29.9</v>
      </c>
      <c r="I1163" s="15">
        <f>Raw_Data!I1163</f>
        <v>76.3</v>
      </c>
      <c r="J1163" s="15">
        <f>Raw_Data!J1163</f>
        <v>5.9</v>
      </c>
      <c r="K1163" s="15">
        <f>Raw_Data!K1163</f>
        <v>7.8</v>
      </c>
      <c r="L1163" s="18">
        <f>IF(Raw_Data!L1163="",ROUND(AVERAGEIFS(Raw_Data!$L$2:$L$4001,Raw_Data!$E$2:$E$4001,E1163),1),Raw_Data!L1163)</f>
        <v>36.5</v>
      </c>
      <c r="M1163" s="15">
        <f>Raw_Data!M1163</f>
        <v>110.9</v>
      </c>
      <c r="N1163" s="15">
        <f>Raw_Data!N1163</f>
        <v>96.3</v>
      </c>
      <c r="O1163" s="15">
        <f>Raw_Data!O1163</f>
        <v>82.2</v>
      </c>
      <c r="P1163" s="15" t="str">
        <f>Raw_Data!P1163</f>
        <v>Flood</v>
      </c>
      <c r="Q1163" s="15">
        <f>Raw_Data!Q1163</f>
        <v>121</v>
      </c>
      <c r="R1163" s="15">
        <f>Raw_Data!R1163</f>
        <v>4.42</v>
      </c>
      <c r="S1163" s="15">
        <f>Raw_Data!S1163</f>
        <v>0.81</v>
      </c>
      <c r="T1163" s="18">
        <f>IF(Raw_Data!T1163="",ROUND(AVERAGEIFS(Raw_Data!$T$2:$T$4001,Raw_Data!$E$2:$E$4001,E1163,Raw_Data!$D$2:$D$4001,D1163),2),IF(Raw_Data!T1163&gt;INDEX(Cleaning_Reference!$F$6:$F$13,MATCH(D1163,Cleaning_Reference!$A$6:$A$13,0)),INDEX(Cleaning_Reference!$F$6:$F$13,MATCH(D1163,Cleaning_Reference!$A$6:$A$13,0)),Raw_Data!T1163))</f>
        <v>0.88</v>
      </c>
      <c r="U1163" s="15">
        <f>Raw_Data!U1163</f>
        <v>10.81</v>
      </c>
      <c r="V1163" s="15">
        <f>Raw_Data!V1163</f>
        <v>21646</v>
      </c>
      <c r="W1163" s="15">
        <f>Raw_Data!W1163</f>
        <v>710922</v>
      </c>
      <c r="X1163" s="15">
        <f>Raw_Data!X1163</f>
        <v>233993</v>
      </c>
      <c r="Y1163" s="15">
        <f>Raw_Data!Y1163</f>
        <v>-476929</v>
      </c>
      <c r="Z1163" s="15">
        <f>Raw_Data!Z1163</f>
        <v>8547</v>
      </c>
      <c r="AA1163" s="15">
        <f>Raw_Data!AA1163</f>
        <v>1.2649999999999999</v>
      </c>
      <c r="AB1163" s="15">
        <f>Raw_Data!AB1163</f>
        <v>67.900000000000006</v>
      </c>
      <c r="AC1163" s="19" t="str">
        <f>IF(Raw_Data!G1163="","Yes","No")</f>
        <v>No</v>
      </c>
      <c r="AD1163" s="19" t="str">
        <f>IF(Raw_Data!L1163="","Yes","No")</f>
        <v>No</v>
      </c>
      <c r="AE1163" s="19" t="str">
        <f>IF(Raw_Data!T1163="","Imputed",IF(Raw_Data!T1163&gt;INDEX(Cleaning_Reference!$F$6:$F$13,MATCH(D1163,Cleaning_Reference!$A$6:$A$13,0)),"Capped","Original"))</f>
        <v>Original</v>
      </c>
      <c r="AF1163" s="21">
        <f t="shared" si="18"/>
        <v>10.81</v>
      </c>
    </row>
    <row r="1164" spans="1:32" ht="15" customHeight="1" x14ac:dyDescent="0.3">
      <c r="A1164" s="20" t="str">
        <f>Raw_Data!A1164</f>
        <v>SF11163</v>
      </c>
      <c r="B1164" s="15" t="str">
        <f>Raw_Data!B1164</f>
        <v>Tamil Nadu</v>
      </c>
      <c r="C1164" s="15" t="str">
        <f>Raw_Data!C1164</f>
        <v>Raichur</v>
      </c>
      <c r="D1164" s="15" t="str">
        <f>Raw_Data!D1164</f>
        <v>Wheat</v>
      </c>
      <c r="E1164" s="15" t="str">
        <f>Raw_Data!E1164</f>
        <v>Rabi</v>
      </c>
      <c r="F1164" s="15">
        <f>Raw_Data!F1164</f>
        <v>13.72</v>
      </c>
      <c r="G1164" s="18">
        <f>IF(Raw_Data!G1164="",ROUND(AVERAGEIFS(Raw_Data!$G$2:$G$4001,Raw_Data!$E$2:$E$4001,E1164),1),Raw_Data!G1164)</f>
        <v>638.1</v>
      </c>
      <c r="H1164" s="15">
        <f>Raw_Data!H1164</f>
        <v>26.5</v>
      </c>
      <c r="I1164" s="15">
        <f>Raw_Data!I1164</f>
        <v>62.7</v>
      </c>
      <c r="J1164" s="15">
        <f>Raw_Data!J1164</f>
        <v>7.3</v>
      </c>
      <c r="K1164" s="15">
        <f>Raw_Data!K1164</f>
        <v>7.19</v>
      </c>
      <c r="L1164" s="18">
        <f>IF(Raw_Data!L1164="",ROUND(AVERAGEIFS(Raw_Data!$L$2:$L$4001,Raw_Data!$E$2:$E$4001,E1164),1),Raw_Data!L1164)</f>
        <v>31.9</v>
      </c>
      <c r="M1164" s="15">
        <f>Raw_Data!M1164</f>
        <v>104.9</v>
      </c>
      <c r="N1164" s="15">
        <f>Raw_Data!N1164</f>
        <v>64.7</v>
      </c>
      <c r="O1164" s="15">
        <f>Raw_Data!O1164</f>
        <v>56</v>
      </c>
      <c r="P1164" s="15" t="str">
        <f>Raw_Data!P1164</f>
        <v>Drip</v>
      </c>
      <c r="Q1164" s="15">
        <f>Raw_Data!Q1164</f>
        <v>161.69999999999999</v>
      </c>
      <c r="R1164" s="15">
        <f>Raw_Data!R1164</f>
        <v>1.73</v>
      </c>
      <c r="S1164" s="15">
        <f>Raw_Data!S1164</f>
        <v>1</v>
      </c>
      <c r="T1164" s="18">
        <f>IF(Raw_Data!T1164="",ROUND(AVERAGEIFS(Raw_Data!$T$2:$T$4001,Raw_Data!$E$2:$E$4001,E1164,Raw_Data!$D$2:$D$4001,D1164),2),IF(Raw_Data!T1164&gt;INDEX(Cleaning_Reference!$F$6:$F$13,MATCH(D1164,Cleaning_Reference!$A$6:$A$13,0)),INDEX(Cleaning_Reference!$F$6:$F$13,MATCH(D1164,Cleaning_Reference!$A$6:$A$13,0)),Raw_Data!T1164))</f>
        <v>2.84</v>
      </c>
      <c r="U1164" s="15">
        <f>Raw_Data!U1164</f>
        <v>38.96</v>
      </c>
      <c r="V1164" s="15">
        <f>Raw_Data!V1164</f>
        <v>22282</v>
      </c>
      <c r="W1164" s="15">
        <f>Raw_Data!W1164</f>
        <v>746137</v>
      </c>
      <c r="X1164" s="15">
        <f>Raw_Data!X1164</f>
        <v>868107</v>
      </c>
      <c r="Y1164" s="15">
        <f>Raw_Data!Y1164</f>
        <v>121970</v>
      </c>
      <c r="Z1164" s="15">
        <f>Raw_Data!Z1164</f>
        <v>7366</v>
      </c>
      <c r="AA1164" s="15">
        <f>Raw_Data!AA1164</f>
        <v>5.2889999999999997</v>
      </c>
      <c r="AB1164" s="15">
        <f>Raw_Data!AB1164</f>
        <v>53.9</v>
      </c>
      <c r="AC1164" s="19" t="str">
        <f>IF(Raw_Data!G1164="","Yes","No")</f>
        <v>No</v>
      </c>
      <c r="AD1164" s="19" t="str">
        <f>IF(Raw_Data!L1164="","Yes","No")</f>
        <v>No</v>
      </c>
      <c r="AE1164" s="19" t="str">
        <f>IF(Raw_Data!T1164="","Imputed",IF(Raw_Data!T1164&gt;INDEX(Cleaning_Reference!$F$6:$F$13,MATCH(D1164,Cleaning_Reference!$A$6:$A$13,0)),"Capped","Original"))</f>
        <v>Original</v>
      </c>
      <c r="AF1164" s="21">
        <f t="shared" si="18"/>
        <v>38.96</v>
      </c>
    </row>
    <row r="1165" spans="1:32" ht="15" customHeight="1" x14ac:dyDescent="0.3">
      <c r="A1165" s="20" t="str">
        <f>Raw_Data!A1165</f>
        <v>SF11164</v>
      </c>
      <c r="B1165" s="15" t="str">
        <f>Raw_Data!B1165</f>
        <v>Tamil Nadu</v>
      </c>
      <c r="C1165" s="15" t="str">
        <f>Raw_Data!C1165</f>
        <v>Guntur</v>
      </c>
      <c r="D1165" s="15" t="str">
        <f>Raw_Data!D1165</f>
        <v>Rice</v>
      </c>
      <c r="E1165" s="15" t="str">
        <f>Raw_Data!E1165</f>
        <v>Rabi</v>
      </c>
      <c r="F1165" s="15">
        <f>Raw_Data!F1165</f>
        <v>5.29</v>
      </c>
      <c r="G1165" s="18">
        <f>IF(Raw_Data!G1165="",ROUND(AVERAGEIFS(Raw_Data!$G$2:$G$4001,Raw_Data!$E$2:$E$4001,E1165),1),Raw_Data!G1165)</f>
        <v>542.79999999999995</v>
      </c>
      <c r="H1165" s="15">
        <f>Raw_Data!H1165</f>
        <v>25.5</v>
      </c>
      <c r="I1165" s="15">
        <f>Raw_Data!I1165</f>
        <v>60.3</v>
      </c>
      <c r="J1165" s="15">
        <f>Raw_Data!J1165</f>
        <v>7.5</v>
      </c>
      <c r="K1165" s="15">
        <f>Raw_Data!K1165</f>
        <v>6.53</v>
      </c>
      <c r="L1165" s="18">
        <f>IF(Raw_Data!L1165="",ROUND(AVERAGEIFS(Raw_Data!$L$2:$L$4001,Raw_Data!$E$2:$E$4001,E1165),1),Raw_Data!L1165)</f>
        <v>24.8</v>
      </c>
      <c r="M1165" s="15">
        <f>Raw_Data!M1165</f>
        <v>118.5</v>
      </c>
      <c r="N1165" s="15">
        <f>Raw_Data!N1165</f>
        <v>73.7</v>
      </c>
      <c r="O1165" s="15">
        <f>Raw_Data!O1165</f>
        <v>72.8</v>
      </c>
      <c r="P1165" s="15" t="str">
        <f>Raw_Data!P1165</f>
        <v>Rainfed</v>
      </c>
      <c r="Q1165" s="15">
        <f>Raw_Data!Q1165</f>
        <v>178.7</v>
      </c>
      <c r="R1165" s="15">
        <f>Raw_Data!R1165</f>
        <v>1.84</v>
      </c>
      <c r="S1165" s="15">
        <f>Raw_Data!S1165</f>
        <v>0.81</v>
      </c>
      <c r="T1165" s="18">
        <f>IF(Raw_Data!T1165="",ROUND(AVERAGEIFS(Raw_Data!$T$2:$T$4001,Raw_Data!$E$2:$E$4001,E1165,Raw_Data!$D$2:$D$4001,D1165),2),IF(Raw_Data!T1165&gt;INDEX(Cleaning_Reference!$F$6:$F$13,MATCH(D1165,Cleaning_Reference!$A$6:$A$13,0)),INDEX(Cleaning_Reference!$F$6:$F$13,MATCH(D1165,Cleaning_Reference!$A$6:$A$13,0)),Raw_Data!T1165))</f>
        <v>3.6</v>
      </c>
      <c r="U1165" s="15">
        <f>Raw_Data!U1165</f>
        <v>19.04</v>
      </c>
      <c r="V1165" s="15">
        <f>Raw_Data!V1165</f>
        <v>17369</v>
      </c>
      <c r="W1165" s="15">
        <f>Raw_Data!W1165</f>
        <v>232433</v>
      </c>
      <c r="X1165" s="15">
        <f>Raw_Data!X1165</f>
        <v>330706</v>
      </c>
      <c r="Y1165" s="15">
        <f>Raw_Data!Y1165</f>
        <v>98273</v>
      </c>
      <c r="Z1165" s="15">
        <f>Raw_Data!Z1165</f>
        <v>4052</v>
      </c>
      <c r="AA1165" s="15">
        <f>Raw_Data!AA1165</f>
        <v>4.6989999999999998</v>
      </c>
      <c r="AB1165" s="15">
        <f>Raw_Data!AB1165</f>
        <v>53.1</v>
      </c>
      <c r="AC1165" s="19" t="str">
        <f>IF(Raw_Data!G1165="","Yes","No")</f>
        <v>No</v>
      </c>
      <c r="AD1165" s="19" t="str">
        <f>IF(Raw_Data!L1165="","Yes","No")</f>
        <v>No</v>
      </c>
      <c r="AE1165" s="19" t="str">
        <f>IF(Raw_Data!T1165="","Imputed",IF(Raw_Data!T1165&gt;INDEX(Cleaning_Reference!$F$6:$F$13,MATCH(D1165,Cleaning_Reference!$A$6:$A$13,0)),"Capped","Original"))</f>
        <v>Original</v>
      </c>
      <c r="AF1165" s="21">
        <f t="shared" si="18"/>
        <v>19.04</v>
      </c>
    </row>
    <row r="1166" spans="1:32" ht="15" customHeight="1" x14ac:dyDescent="0.3">
      <c r="A1166" s="20" t="str">
        <f>Raw_Data!A1166</f>
        <v>SF11165</v>
      </c>
      <c r="B1166" s="15" t="str">
        <f>Raw_Data!B1166</f>
        <v>Andhra Pradesh</v>
      </c>
      <c r="C1166" s="15" t="str">
        <f>Raw_Data!C1166</f>
        <v>Nashik</v>
      </c>
      <c r="D1166" s="15" t="str">
        <f>Raw_Data!D1166</f>
        <v>Groundnut</v>
      </c>
      <c r="E1166" s="15" t="str">
        <f>Raw_Data!E1166</f>
        <v>Rabi</v>
      </c>
      <c r="F1166" s="15">
        <f>Raw_Data!F1166</f>
        <v>0.99</v>
      </c>
      <c r="G1166" s="18">
        <f>IF(Raw_Data!G1166="",ROUND(AVERAGEIFS(Raw_Data!$G$2:$G$4001,Raw_Data!$E$2:$E$4001,E1166),1),Raw_Data!G1166)</f>
        <v>277.10000000000002</v>
      </c>
      <c r="H1166" s="15">
        <f>Raw_Data!H1166</f>
        <v>23.8</v>
      </c>
      <c r="I1166" s="15">
        <f>Raw_Data!I1166</f>
        <v>60.7</v>
      </c>
      <c r="J1166" s="15">
        <f>Raw_Data!J1166</f>
        <v>8.1</v>
      </c>
      <c r="K1166" s="15">
        <f>Raw_Data!K1166</f>
        <v>5.68</v>
      </c>
      <c r="L1166" s="18">
        <f>IF(Raw_Data!L1166="",ROUND(AVERAGEIFS(Raw_Data!$L$2:$L$4001,Raw_Data!$E$2:$E$4001,E1166),1),Raw_Data!L1166)</f>
        <v>28</v>
      </c>
      <c r="M1166" s="15">
        <f>Raw_Data!M1166</f>
        <v>60.6</v>
      </c>
      <c r="N1166" s="15">
        <f>Raw_Data!N1166</f>
        <v>42.6</v>
      </c>
      <c r="O1166" s="15">
        <f>Raw_Data!O1166</f>
        <v>133.69999999999999</v>
      </c>
      <c r="P1166" s="15" t="str">
        <f>Raw_Data!P1166</f>
        <v>Rainfed</v>
      </c>
      <c r="Q1166" s="15">
        <f>Raw_Data!Q1166</f>
        <v>236.3</v>
      </c>
      <c r="R1166" s="15">
        <f>Raw_Data!R1166</f>
        <v>3.32</v>
      </c>
      <c r="S1166" s="15">
        <f>Raw_Data!S1166</f>
        <v>0.92</v>
      </c>
      <c r="T1166" s="18">
        <f>IF(Raw_Data!T1166="",ROUND(AVERAGEIFS(Raw_Data!$T$2:$T$4001,Raw_Data!$E$2:$E$4001,E1166,Raw_Data!$D$2:$D$4001,D1166),2),IF(Raw_Data!T1166&gt;INDEX(Cleaning_Reference!$F$6:$F$13,MATCH(D1166,Cleaning_Reference!$A$6:$A$13,0)),INDEX(Cleaning_Reference!$F$6:$F$13,MATCH(D1166,Cleaning_Reference!$A$6:$A$13,0)),Raw_Data!T1166))</f>
        <v>0.41</v>
      </c>
      <c r="U1166" s="15">
        <f>Raw_Data!U1166</f>
        <v>0.41</v>
      </c>
      <c r="V1166" s="15">
        <f>Raw_Data!V1166</f>
        <v>57320</v>
      </c>
      <c r="W1166" s="15">
        <f>Raw_Data!W1166</f>
        <v>61543</v>
      </c>
      <c r="X1166" s="15">
        <f>Raw_Data!X1166</f>
        <v>23501</v>
      </c>
      <c r="Y1166" s="15">
        <f>Raw_Data!Y1166</f>
        <v>-38042</v>
      </c>
      <c r="Z1166" s="15">
        <f>Raw_Data!Z1166</f>
        <v>268</v>
      </c>
      <c r="AA1166" s="15">
        <f>Raw_Data!AA1166</f>
        <v>1.53</v>
      </c>
      <c r="AB1166" s="15">
        <f>Raw_Data!AB1166</f>
        <v>53.8</v>
      </c>
      <c r="AC1166" s="19" t="str">
        <f>IF(Raw_Data!G1166="","Yes","No")</f>
        <v>No</v>
      </c>
      <c r="AD1166" s="19" t="str">
        <f>IF(Raw_Data!L1166="","Yes","No")</f>
        <v>No</v>
      </c>
      <c r="AE1166" s="19" t="str">
        <f>IF(Raw_Data!T1166="","Imputed",IF(Raw_Data!T1166&gt;INDEX(Cleaning_Reference!$F$6:$F$13,MATCH(D1166,Cleaning_Reference!$A$6:$A$13,0)),"Capped","Original"))</f>
        <v>Original</v>
      </c>
      <c r="AF1166" s="21">
        <f t="shared" si="18"/>
        <v>0.41</v>
      </c>
    </row>
    <row r="1167" spans="1:32" ht="15" customHeight="1" x14ac:dyDescent="0.3">
      <c r="A1167" s="20" t="str">
        <f>Raw_Data!A1167</f>
        <v>SF11166</v>
      </c>
      <c r="B1167" s="15" t="str">
        <f>Raw_Data!B1167</f>
        <v>Maharashtra</v>
      </c>
      <c r="C1167" s="15" t="str">
        <f>Raw_Data!C1167</f>
        <v>Nalgonda</v>
      </c>
      <c r="D1167" s="15" t="str">
        <f>Raw_Data!D1167</f>
        <v>Cotton</v>
      </c>
      <c r="E1167" s="15" t="str">
        <f>Raw_Data!E1167</f>
        <v>Rabi</v>
      </c>
      <c r="F1167" s="15">
        <f>Raw_Data!F1167</f>
        <v>4.24</v>
      </c>
      <c r="G1167" s="18">
        <f>IF(Raw_Data!G1167="",ROUND(AVERAGEIFS(Raw_Data!$G$2:$G$4001,Raw_Data!$E$2:$E$4001,E1167),1),Raw_Data!G1167)</f>
        <v>702.8</v>
      </c>
      <c r="H1167" s="15">
        <f>Raw_Data!H1167</f>
        <v>23.7</v>
      </c>
      <c r="I1167" s="15">
        <f>Raw_Data!I1167</f>
        <v>55.1</v>
      </c>
      <c r="J1167" s="15">
        <f>Raw_Data!J1167</f>
        <v>8.1</v>
      </c>
      <c r="K1167" s="15">
        <f>Raw_Data!K1167</f>
        <v>6.07</v>
      </c>
      <c r="L1167" s="18">
        <f>IF(Raw_Data!L1167="",ROUND(AVERAGEIFS(Raw_Data!$L$2:$L$4001,Raw_Data!$E$2:$E$4001,E1167),1),Raw_Data!L1167)</f>
        <v>27.4</v>
      </c>
      <c r="M1167" s="15">
        <f>Raw_Data!M1167</f>
        <v>165.8</v>
      </c>
      <c r="N1167" s="15">
        <f>Raw_Data!N1167</f>
        <v>39</v>
      </c>
      <c r="O1167" s="15">
        <f>Raw_Data!O1167</f>
        <v>118.6</v>
      </c>
      <c r="P1167" s="15" t="str">
        <f>Raw_Data!P1167</f>
        <v>Sprinkler</v>
      </c>
      <c r="Q1167" s="15">
        <f>Raw_Data!Q1167</f>
        <v>164.4</v>
      </c>
      <c r="R1167" s="15">
        <f>Raw_Data!R1167</f>
        <v>5.47</v>
      </c>
      <c r="S1167" s="15">
        <f>Raw_Data!S1167</f>
        <v>0.65</v>
      </c>
      <c r="T1167" s="18">
        <f>IF(Raw_Data!T1167="",ROUND(AVERAGEIFS(Raw_Data!$T$2:$T$4001,Raw_Data!$E$2:$E$4001,E1167,Raw_Data!$D$2:$D$4001,D1167),2),IF(Raw_Data!T1167&gt;INDEX(Cleaning_Reference!$F$6:$F$13,MATCH(D1167,Cleaning_Reference!$A$6:$A$13,0)),INDEX(Cleaning_Reference!$F$6:$F$13,MATCH(D1167,Cleaning_Reference!$A$6:$A$13,0)),Raw_Data!T1167))</f>
        <v>1.45</v>
      </c>
      <c r="U1167" s="15">
        <f>Raw_Data!U1167</f>
        <v>6.15</v>
      </c>
      <c r="V1167" s="15">
        <f>Raw_Data!V1167</f>
        <v>66851</v>
      </c>
      <c r="W1167" s="15">
        <f>Raw_Data!W1167</f>
        <v>295357</v>
      </c>
      <c r="X1167" s="15">
        <f>Raw_Data!X1167</f>
        <v>411134</v>
      </c>
      <c r="Y1167" s="15">
        <f>Raw_Data!Y1167</f>
        <v>115777</v>
      </c>
      <c r="Z1167" s="15">
        <f>Raw_Data!Z1167</f>
        <v>2937</v>
      </c>
      <c r="AA1167" s="15">
        <f>Raw_Data!AA1167</f>
        <v>2.0939999999999999</v>
      </c>
      <c r="AB1167" s="15">
        <f>Raw_Data!AB1167</f>
        <v>43.7</v>
      </c>
      <c r="AC1167" s="19" t="str">
        <f>IF(Raw_Data!G1167="","Yes","No")</f>
        <v>No</v>
      </c>
      <c r="AD1167" s="19" t="str">
        <f>IF(Raw_Data!L1167="","Yes","No")</f>
        <v>No</v>
      </c>
      <c r="AE1167" s="19" t="str">
        <f>IF(Raw_Data!T1167="","Imputed",IF(Raw_Data!T1167&gt;INDEX(Cleaning_Reference!$F$6:$F$13,MATCH(D1167,Cleaning_Reference!$A$6:$A$13,0)),"Capped","Original"))</f>
        <v>Original</v>
      </c>
      <c r="AF1167" s="21">
        <f t="shared" si="18"/>
        <v>6.15</v>
      </c>
    </row>
    <row r="1168" spans="1:32" ht="15" customHeight="1" x14ac:dyDescent="0.3">
      <c r="A1168" s="20" t="str">
        <f>Raw_Data!A1168</f>
        <v>SF11167</v>
      </c>
      <c r="B1168" s="15" t="str">
        <f>Raw_Data!B1168</f>
        <v>Maharashtra</v>
      </c>
      <c r="C1168" s="15" t="str">
        <f>Raw_Data!C1168</f>
        <v>Warangal</v>
      </c>
      <c r="D1168" s="15" t="str">
        <f>Raw_Data!D1168</f>
        <v>Maize</v>
      </c>
      <c r="E1168" s="15" t="str">
        <f>Raw_Data!E1168</f>
        <v>Rabi</v>
      </c>
      <c r="F1168" s="15">
        <f>Raw_Data!F1168</f>
        <v>7.16</v>
      </c>
      <c r="G1168" s="18">
        <f>IF(Raw_Data!G1168="",ROUND(AVERAGEIFS(Raw_Data!$G$2:$G$4001,Raw_Data!$E$2:$E$4001,E1168),1),Raw_Data!G1168)</f>
        <v>547.1</v>
      </c>
      <c r="H1168" s="15">
        <f>Raw_Data!H1168</f>
        <v>25.7</v>
      </c>
      <c r="I1168" s="15">
        <f>Raw_Data!I1168</f>
        <v>60.6</v>
      </c>
      <c r="J1168" s="15">
        <f>Raw_Data!J1168</f>
        <v>7.5</v>
      </c>
      <c r="K1168" s="15">
        <f>Raw_Data!K1168</f>
        <v>7.6</v>
      </c>
      <c r="L1168" s="18">
        <f>IF(Raw_Data!L1168="",ROUND(AVERAGEIFS(Raw_Data!$L$2:$L$4001,Raw_Data!$E$2:$E$4001,E1168),1),Raw_Data!L1168)</f>
        <v>24.2</v>
      </c>
      <c r="M1168" s="15">
        <f>Raw_Data!M1168</f>
        <v>101.9</v>
      </c>
      <c r="N1168" s="15">
        <f>Raw_Data!N1168</f>
        <v>39.9</v>
      </c>
      <c r="O1168" s="15">
        <f>Raw_Data!O1168</f>
        <v>137.4</v>
      </c>
      <c r="P1168" s="15" t="str">
        <f>Raw_Data!P1168</f>
        <v>Rainfed</v>
      </c>
      <c r="Q1168" s="15">
        <f>Raw_Data!Q1168</f>
        <v>163.5</v>
      </c>
      <c r="R1168" s="15">
        <f>Raw_Data!R1168</f>
        <v>4.96</v>
      </c>
      <c r="S1168" s="15">
        <f>Raw_Data!S1168</f>
        <v>0.83</v>
      </c>
      <c r="T1168" s="18">
        <f>IF(Raw_Data!T1168="",ROUND(AVERAGEIFS(Raw_Data!$T$2:$T$4001,Raw_Data!$E$2:$E$4001,E1168,Raw_Data!$D$2:$D$4001,D1168),2),IF(Raw_Data!T1168&gt;INDEX(Cleaning_Reference!$F$6:$F$13,MATCH(D1168,Cleaning_Reference!$A$6:$A$13,0)),INDEX(Cleaning_Reference!$F$6:$F$13,MATCH(D1168,Cleaning_Reference!$A$6:$A$13,0)),Raw_Data!T1168))</f>
        <v>1.51</v>
      </c>
      <c r="U1168" s="15">
        <f>Raw_Data!U1168</f>
        <v>10.81</v>
      </c>
      <c r="V1168" s="15">
        <f>Raw_Data!V1168</f>
        <v>18944</v>
      </c>
      <c r="W1168" s="15">
        <f>Raw_Data!W1168</f>
        <v>381258</v>
      </c>
      <c r="X1168" s="15">
        <f>Raw_Data!X1168</f>
        <v>204785</v>
      </c>
      <c r="Y1168" s="15">
        <f>Raw_Data!Y1168</f>
        <v>-176473</v>
      </c>
      <c r="Z1168" s="15">
        <f>Raw_Data!Z1168</f>
        <v>1989</v>
      </c>
      <c r="AA1168" s="15">
        <f>Raw_Data!AA1168</f>
        <v>5.4349999999999996</v>
      </c>
      <c r="AB1168" s="15">
        <f>Raw_Data!AB1168</f>
        <v>33.9</v>
      </c>
      <c r="AC1168" s="19" t="str">
        <f>IF(Raw_Data!G1168="","Yes","No")</f>
        <v>No</v>
      </c>
      <c r="AD1168" s="19" t="str">
        <f>IF(Raw_Data!L1168="","Yes","No")</f>
        <v>No</v>
      </c>
      <c r="AE1168" s="19" t="str">
        <f>IF(Raw_Data!T1168="","Imputed",IF(Raw_Data!T1168&gt;INDEX(Cleaning_Reference!$F$6:$F$13,MATCH(D1168,Cleaning_Reference!$A$6:$A$13,0)),"Capped","Original"))</f>
        <v>Original</v>
      </c>
      <c r="AF1168" s="21">
        <f t="shared" si="18"/>
        <v>10.81</v>
      </c>
    </row>
    <row r="1169" spans="1:32" ht="15" customHeight="1" x14ac:dyDescent="0.3">
      <c r="A1169" s="20" t="str">
        <f>Raw_Data!A1169</f>
        <v>SF11168</v>
      </c>
      <c r="B1169" s="15" t="str">
        <f>Raw_Data!B1169</f>
        <v>Karnataka</v>
      </c>
      <c r="C1169" s="15" t="str">
        <f>Raw_Data!C1169</f>
        <v>Indore</v>
      </c>
      <c r="D1169" s="15" t="str">
        <f>Raw_Data!D1169</f>
        <v>Cotton</v>
      </c>
      <c r="E1169" s="15" t="str">
        <f>Raw_Data!E1169</f>
        <v>Kharif</v>
      </c>
      <c r="F1169" s="15">
        <f>Raw_Data!F1169</f>
        <v>8.69</v>
      </c>
      <c r="G1169" s="18">
        <f>IF(Raw_Data!G1169="",ROUND(AVERAGEIFS(Raw_Data!$G$2:$G$4001,Raw_Data!$E$2:$E$4001,E1169),1),Raw_Data!G1169)</f>
        <v>1062.9000000000001</v>
      </c>
      <c r="H1169" s="15">
        <f>Raw_Data!H1169</f>
        <v>26.9</v>
      </c>
      <c r="I1169" s="15">
        <f>Raw_Data!I1169</f>
        <v>78.2</v>
      </c>
      <c r="J1169" s="15">
        <f>Raw_Data!J1169</f>
        <v>5.9</v>
      </c>
      <c r="K1169" s="15">
        <f>Raw_Data!K1169</f>
        <v>7.39</v>
      </c>
      <c r="L1169" s="18">
        <f>IF(Raw_Data!L1169="",ROUND(AVERAGEIFS(Raw_Data!$L$2:$L$4001,Raw_Data!$E$2:$E$4001,E1169),1),Raw_Data!L1169)</f>
        <v>29.7</v>
      </c>
      <c r="M1169" s="15">
        <f>Raw_Data!M1169</f>
        <v>159.5</v>
      </c>
      <c r="N1169" s="15">
        <f>Raw_Data!N1169</f>
        <v>66.5</v>
      </c>
      <c r="O1169" s="15">
        <f>Raw_Data!O1169</f>
        <v>72.3</v>
      </c>
      <c r="P1169" s="15" t="str">
        <f>Raw_Data!P1169</f>
        <v>Rainfed</v>
      </c>
      <c r="Q1169" s="15">
        <f>Raw_Data!Q1169</f>
        <v>212.7</v>
      </c>
      <c r="R1169" s="15">
        <f>Raw_Data!R1169</f>
        <v>4.57</v>
      </c>
      <c r="S1169" s="15">
        <f>Raw_Data!S1169</f>
        <v>0.66</v>
      </c>
      <c r="T1169" s="18">
        <f>IF(Raw_Data!T1169="",ROUND(AVERAGEIFS(Raw_Data!$T$2:$T$4001,Raw_Data!$E$2:$E$4001,E1169,Raw_Data!$D$2:$D$4001,D1169),2),IF(Raw_Data!T1169&gt;INDEX(Cleaning_Reference!$F$6:$F$13,MATCH(D1169,Cleaning_Reference!$A$6:$A$13,0)),INDEX(Cleaning_Reference!$F$6:$F$13,MATCH(D1169,Cleaning_Reference!$A$6:$A$13,0)),Raw_Data!T1169))</f>
        <v>0.89</v>
      </c>
      <c r="U1169" s="15">
        <f>Raw_Data!U1169</f>
        <v>7.73</v>
      </c>
      <c r="V1169" s="15">
        <f>Raw_Data!V1169</f>
        <v>63453</v>
      </c>
      <c r="W1169" s="15">
        <f>Raw_Data!W1169</f>
        <v>637725</v>
      </c>
      <c r="X1169" s="15">
        <f>Raw_Data!X1169</f>
        <v>490492</v>
      </c>
      <c r="Y1169" s="15">
        <f>Raw_Data!Y1169</f>
        <v>-147233</v>
      </c>
      <c r="Z1169" s="15">
        <f>Raw_Data!Z1169</f>
        <v>3929</v>
      </c>
      <c r="AA1169" s="15">
        <f>Raw_Data!AA1169</f>
        <v>1.9670000000000001</v>
      </c>
      <c r="AB1169" s="15">
        <f>Raw_Data!AB1169</f>
        <v>61.7</v>
      </c>
      <c r="AC1169" s="19" t="str">
        <f>IF(Raw_Data!G1169="","Yes","No")</f>
        <v>No</v>
      </c>
      <c r="AD1169" s="19" t="str">
        <f>IF(Raw_Data!L1169="","Yes","No")</f>
        <v>No</v>
      </c>
      <c r="AE1169" s="19" t="str">
        <f>IF(Raw_Data!T1169="","Imputed",IF(Raw_Data!T1169&gt;INDEX(Cleaning_Reference!$F$6:$F$13,MATCH(D1169,Cleaning_Reference!$A$6:$A$13,0)),"Capped","Original"))</f>
        <v>Original</v>
      </c>
      <c r="AF1169" s="21">
        <f t="shared" si="18"/>
        <v>7.73</v>
      </c>
    </row>
    <row r="1170" spans="1:32" ht="15" customHeight="1" x14ac:dyDescent="0.3">
      <c r="A1170" s="20" t="str">
        <f>Raw_Data!A1170</f>
        <v>SF11169</v>
      </c>
      <c r="B1170" s="15" t="str">
        <f>Raw_Data!B1170</f>
        <v>Maharashtra</v>
      </c>
      <c r="C1170" s="15" t="str">
        <f>Raw_Data!C1170</f>
        <v>Indore</v>
      </c>
      <c r="D1170" s="15" t="str">
        <f>Raw_Data!D1170</f>
        <v>Maize</v>
      </c>
      <c r="E1170" s="15" t="str">
        <f>Raw_Data!E1170</f>
        <v>Kharif</v>
      </c>
      <c r="F1170" s="15">
        <f>Raw_Data!F1170</f>
        <v>9.19</v>
      </c>
      <c r="G1170" s="18">
        <f>IF(Raw_Data!G1170="",ROUND(AVERAGEIFS(Raw_Data!$G$2:$G$4001,Raw_Data!$E$2:$E$4001,E1170),1),Raw_Data!G1170)</f>
        <v>501.7</v>
      </c>
      <c r="H1170" s="15">
        <f>Raw_Data!H1170</f>
        <v>30.6</v>
      </c>
      <c r="I1170" s="15">
        <f>Raw_Data!I1170</f>
        <v>77.3</v>
      </c>
      <c r="J1170" s="15">
        <f>Raw_Data!J1170</f>
        <v>6.1</v>
      </c>
      <c r="K1170" s="15">
        <f>Raw_Data!K1170</f>
        <v>5.84</v>
      </c>
      <c r="L1170" s="18">
        <f>IF(Raw_Data!L1170="",ROUND(AVERAGEIFS(Raw_Data!$L$2:$L$4001,Raw_Data!$E$2:$E$4001,E1170),1),Raw_Data!L1170)</f>
        <v>26.4</v>
      </c>
      <c r="M1170" s="15">
        <f>Raw_Data!M1170</f>
        <v>122</v>
      </c>
      <c r="N1170" s="15">
        <f>Raw_Data!N1170</f>
        <v>62.9</v>
      </c>
      <c r="O1170" s="15">
        <f>Raw_Data!O1170</f>
        <v>82.7</v>
      </c>
      <c r="P1170" s="15" t="str">
        <f>Raw_Data!P1170</f>
        <v>Flood</v>
      </c>
      <c r="Q1170" s="15">
        <f>Raw_Data!Q1170</f>
        <v>219.2</v>
      </c>
      <c r="R1170" s="15">
        <f>Raw_Data!R1170</f>
        <v>6.05</v>
      </c>
      <c r="S1170" s="15">
        <f>Raw_Data!S1170</f>
        <v>0.93</v>
      </c>
      <c r="T1170" s="18">
        <f>IF(Raw_Data!T1170="",ROUND(AVERAGEIFS(Raw_Data!$T$2:$T$4001,Raw_Data!$E$2:$E$4001,E1170,Raw_Data!$D$2:$D$4001,D1170),2),IF(Raw_Data!T1170&gt;INDEX(Cleaning_Reference!$F$6:$F$13,MATCH(D1170,Cleaning_Reference!$A$6:$A$13,0)),INDEX(Cleaning_Reference!$F$6:$F$13,MATCH(D1170,Cleaning_Reference!$A$6:$A$13,0)),Raw_Data!T1170))</f>
        <v>1.58</v>
      </c>
      <c r="U1170" s="15">
        <f>Raw_Data!U1170</f>
        <v>14.52</v>
      </c>
      <c r="V1170" s="15">
        <f>Raw_Data!V1170</f>
        <v>24139</v>
      </c>
      <c r="W1170" s="15">
        <f>Raw_Data!W1170</f>
        <v>708960</v>
      </c>
      <c r="X1170" s="15">
        <f>Raw_Data!X1170</f>
        <v>350498</v>
      </c>
      <c r="Y1170" s="15">
        <f>Raw_Data!Y1170</f>
        <v>-358462</v>
      </c>
      <c r="Z1170" s="15">
        <f>Raw_Data!Z1170</f>
        <v>6118</v>
      </c>
      <c r="AA1170" s="15">
        <f>Raw_Data!AA1170</f>
        <v>2.3730000000000002</v>
      </c>
      <c r="AB1170" s="15">
        <f>Raw_Data!AB1170</f>
        <v>44.4</v>
      </c>
      <c r="AC1170" s="19" t="str">
        <f>IF(Raw_Data!G1170="","Yes","No")</f>
        <v>No</v>
      </c>
      <c r="AD1170" s="19" t="str">
        <f>IF(Raw_Data!L1170="","Yes","No")</f>
        <v>No</v>
      </c>
      <c r="AE1170" s="19" t="str">
        <f>IF(Raw_Data!T1170="","Imputed",IF(Raw_Data!T1170&gt;INDEX(Cleaning_Reference!$F$6:$F$13,MATCH(D1170,Cleaning_Reference!$A$6:$A$13,0)),"Capped","Original"))</f>
        <v>Original</v>
      </c>
      <c r="AF1170" s="21">
        <f t="shared" si="18"/>
        <v>14.52</v>
      </c>
    </row>
    <row r="1171" spans="1:32" ht="15" customHeight="1" x14ac:dyDescent="0.3">
      <c r="A1171" s="20" t="str">
        <f>Raw_Data!A1171</f>
        <v>SF11170</v>
      </c>
      <c r="B1171" s="15" t="str">
        <f>Raw_Data!B1171</f>
        <v>Andhra Pradesh</v>
      </c>
      <c r="C1171" s="15" t="str">
        <f>Raw_Data!C1171</f>
        <v>Erode</v>
      </c>
      <c r="D1171" s="15" t="str">
        <f>Raw_Data!D1171</f>
        <v>Pulses</v>
      </c>
      <c r="E1171" s="15" t="str">
        <f>Raw_Data!E1171</f>
        <v>Kharif</v>
      </c>
      <c r="F1171" s="15">
        <f>Raw_Data!F1171</f>
        <v>12.03</v>
      </c>
      <c r="G1171" s="18">
        <f>IF(Raw_Data!G1171="",ROUND(AVERAGEIFS(Raw_Data!$G$2:$G$4001,Raw_Data!$E$2:$E$4001,E1171),1),Raw_Data!G1171)</f>
        <v>789.5</v>
      </c>
      <c r="H1171" s="15">
        <f>Raw_Data!H1171</f>
        <v>28.3</v>
      </c>
      <c r="I1171" s="15">
        <f>Raw_Data!I1171</f>
        <v>72.3</v>
      </c>
      <c r="J1171" s="15">
        <f>Raw_Data!J1171</f>
        <v>6.4</v>
      </c>
      <c r="K1171" s="15">
        <f>Raw_Data!K1171</f>
        <v>6.83</v>
      </c>
      <c r="L1171" s="18">
        <f>IF(Raw_Data!L1171="",ROUND(AVERAGEIFS(Raw_Data!$L$2:$L$4001,Raw_Data!$E$2:$E$4001,E1171),1),Raw_Data!L1171)</f>
        <v>33.6</v>
      </c>
      <c r="M1171" s="15">
        <f>Raw_Data!M1171</f>
        <v>120.7</v>
      </c>
      <c r="N1171" s="15">
        <f>Raw_Data!N1171</f>
        <v>28.4</v>
      </c>
      <c r="O1171" s="15">
        <f>Raw_Data!O1171</f>
        <v>113.3</v>
      </c>
      <c r="P1171" s="15" t="str">
        <f>Raw_Data!P1171</f>
        <v>Flood</v>
      </c>
      <c r="Q1171" s="15">
        <f>Raw_Data!Q1171</f>
        <v>187.6</v>
      </c>
      <c r="R1171" s="15">
        <f>Raw_Data!R1171</f>
        <v>5.85</v>
      </c>
      <c r="S1171" s="15">
        <f>Raw_Data!S1171</f>
        <v>1</v>
      </c>
      <c r="T1171" s="18">
        <f>IF(Raw_Data!T1171="",ROUND(AVERAGEIFS(Raw_Data!$T$2:$T$4001,Raw_Data!$E$2:$E$4001,E1171,Raw_Data!$D$2:$D$4001,D1171),2),IF(Raw_Data!T1171&gt;INDEX(Cleaning_Reference!$F$6:$F$13,MATCH(D1171,Cleaning_Reference!$A$6:$A$13,0)),INDEX(Cleaning_Reference!$F$6:$F$13,MATCH(D1171,Cleaning_Reference!$A$6:$A$13,0)),Raw_Data!T1171))</f>
        <v>1.57</v>
      </c>
      <c r="U1171" s="15">
        <f>Raw_Data!U1171</f>
        <v>18.89</v>
      </c>
      <c r="V1171" s="15">
        <f>Raw_Data!V1171</f>
        <v>61727</v>
      </c>
      <c r="W1171" s="15">
        <f>Raw_Data!W1171</f>
        <v>809336</v>
      </c>
      <c r="X1171" s="15">
        <f>Raw_Data!X1171</f>
        <v>1166023</v>
      </c>
      <c r="Y1171" s="15">
        <f>Raw_Data!Y1171</f>
        <v>356687</v>
      </c>
      <c r="Z1171" s="15">
        <f>Raw_Data!Z1171</f>
        <v>5270</v>
      </c>
      <c r="AA1171" s="15">
        <f>Raw_Data!AA1171</f>
        <v>3.5840000000000001</v>
      </c>
      <c r="AB1171" s="15">
        <f>Raw_Data!AB1171</f>
        <v>45.9</v>
      </c>
      <c r="AC1171" s="19" t="str">
        <f>IF(Raw_Data!G1171="","Yes","No")</f>
        <v>No</v>
      </c>
      <c r="AD1171" s="19" t="str">
        <f>IF(Raw_Data!L1171="","Yes","No")</f>
        <v>No</v>
      </c>
      <c r="AE1171" s="19" t="str">
        <f>IF(Raw_Data!T1171="","Imputed",IF(Raw_Data!T1171&gt;INDEX(Cleaning_Reference!$F$6:$F$13,MATCH(D1171,Cleaning_Reference!$A$6:$A$13,0)),"Capped","Original"))</f>
        <v>Original</v>
      </c>
      <c r="AF1171" s="21">
        <f t="shared" si="18"/>
        <v>18.89</v>
      </c>
    </row>
    <row r="1172" spans="1:32" ht="15" customHeight="1" x14ac:dyDescent="0.3">
      <c r="A1172" s="20" t="str">
        <f>Raw_Data!A1172</f>
        <v>SF11171</v>
      </c>
      <c r="B1172" s="15" t="str">
        <f>Raw_Data!B1172</f>
        <v>Karnataka</v>
      </c>
      <c r="C1172" s="15" t="str">
        <f>Raw_Data!C1172</f>
        <v>Nalgonda</v>
      </c>
      <c r="D1172" s="15" t="str">
        <f>Raw_Data!D1172</f>
        <v>Pulses</v>
      </c>
      <c r="E1172" s="15" t="str">
        <f>Raw_Data!E1172</f>
        <v>Rabi</v>
      </c>
      <c r="F1172" s="15">
        <f>Raw_Data!F1172</f>
        <v>9.41</v>
      </c>
      <c r="G1172" s="18">
        <f>IF(Raw_Data!G1172="",ROUND(AVERAGEIFS(Raw_Data!$G$2:$G$4001,Raw_Data!$E$2:$E$4001,E1172),1),Raw_Data!G1172)</f>
        <v>286.10000000000002</v>
      </c>
      <c r="H1172" s="15">
        <f>Raw_Data!H1172</f>
        <v>24.1</v>
      </c>
      <c r="I1172" s="15">
        <f>Raw_Data!I1172</f>
        <v>65.099999999999994</v>
      </c>
      <c r="J1172" s="15">
        <f>Raw_Data!J1172</f>
        <v>7.3</v>
      </c>
      <c r="K1172" s="15">
        <f>Raw_Data!K1172</f>
        <v>7.4</v>
      </c>
      <c r="L1172" s="18">
        <f>IF(Raw_Data!L1172="",ROUND(AVERAGEIFS(Raw_Data!$L$2:$L$4001,Raw_Data!$E$2:$E$4001,E1172),1),Raw_Data!L1172)</f>
        <v>18.3</v>
      </c>
      <c r="M1172" s="15">
        <f>Raw_Data!M1172</f>
        <v>71.3</v>
      </c>
      <c r="N1172" s="15">
        <f>Raw_Data!N1172</f>
        <v>44.9</v>
      </c>
      <c r="O1172" s="15">
        <f>Raw_Data!O1172</f>
        <v>147.69999999999999</v>
      </c>
      <c r="P1172" s="15" t="str">
        <f>Raw_Data!P1172</f>
        <v>Drip</v>
      </c>
      <c r="Q1172" s="15">
        <f>Raw_Data!Q1172</f>
        <v>65.8</v>
      </c>
      <c r="R1172" s="15">
        <f>Raw_Data!R1172</f>
        <v>4</v>
      </c>
      <c r="S1172" s="15">
        <f>Raw_Data!S1172</f>
        <v>0.9</v>
      </c>
      <c r="T1172" s="18">
        <f>IF(Raw_Data!T1172="",ROUND(AVERAGEIFS(Raw_Data!$T$2:$T$4001,Raw_Data!$E$2:$E$4001,E1172,Raw_Data!$D$2:$D$4001,D1172),2),IF(Raw_Data!T1172&gt;INDEX(Cleaning_Reference!$F$6:$F$13,MATCH(D1172,Cleaning_Reference!$A$6:$A$13,0)),INDEX(Cleaning_Reference!$F$6:$F$13,MATCH(D1172,Cleaning_Reference!$A$6:$A$13,0)),Raw_Data!T1172))</f>
        <v>0.69</v>
      </c>
      <c r="U1172" s="15">
        <f>Raw_Data!U1172</f>
        <v>6.49</v>
      </c>
      <c r="V1172" s="15">
        <f>Raw_Data!V1172</f>
        <v>75749</v>
      </c>
      <c r="W1172" s="15">
        <f>Raw_Data!W1172</f>
        <v>601596</v>
      </c>
      <c r="X1172" s="15">
        <f>Raw_Data!X1172</f>
        <v>491611</v>
      </c>
      <c r="Y1172" s="15">
        <f>Raw_Data!Y1172</f>
        <v>-109985</v>
      </c>
      <c r="Z1172" s="15">
        <f>Raw_Data!Z1172</f>
        <v>3357</v>
      </c>
      <c r="AA1172" s="15">
        <f>Raw_Data!AA1172</f>
        <v>1.9330000000000001</v>
      </c>
      <c r="AB1172" s="15">
        <f>Raw_Data!AB1172</f>
        <v>40.700000000000003</v>
      </c>
      <c r="AC1172" s="19" t="str">
        <f>IF(Raw_Data!G1172="","Yes","No")</f>
        <v>No</v>
      </c>
      <c r="AD1172" s="19" t="str">
        <f>IF(Raw_Data!L1172="","Yes","No")</f>
        <v>No</v>
      </c>
      <c r="AE1172" s="19" t="str">
        <f>IF(Raw_Data!T1172="","Imputed",IF(Raw_Data!T1172&gt;INDEX(Cleaning_Reference!$F$6:$F$13,MATCH(D1172,Cleaning_Reference!$A$6:$A$13,0)),"Capped","Original"))</f>
        <v>Original</v>
      </c>
      <c r="AF1172" s="21">
        <f t="shared" si="18"/>
        <v>6.49</v>
      </c>
    </row>
    <row r="1173" spans="1:32" ht="15" customHeight="1" x14ac:dyDescent="0.3">
      <c r="A1173" s="20" t="str">
        <f>Raw_Data!A1173</f>
        <v>SF11172</v>
      </c>
      <c r="B1173" s="15" t="str">
        <f>Raw_Data!B1173</f>
        <v>Punjab</v>
      </c>
      <c r="C1173" s="15" t="str">
        <f>Raw_Data!C1173</f>
        <v>Nalgonda</v>
      </c>
      <c r="D1173" s="15" t="str">
        <f>Raw_Data!D1173</f>
        <v>Pulses</v>
      </c>
      <c r="E1173" s="15" t="str">
        <f>Raw_Data!E1173</f>
        <v>Rabi</v>
      </c>
      <c r="F1173" s="15">
        <f>Raw_Data!F1173</f>
        <v>4.74</v>
      </c>
      <c r="G1173" s="18">
        <f>IF(Raw_Data!G1173="",ROUND(AVERAGEIFS(Raw_Data!$G$2:$G$4001,Raw_Data!$E$2:$E$4001,E1173),1),Raw_Data!G1173)</f>
        <v>216</v>
      </c>
      <c r="H1173" s="15">
        <f>Raw_Data!H1173</f>
        <v>25.2</v>
      </c>
      <c r="I1173" s="15">
        <f>Raw_Data!I1173</f>
        <v>34.4</v>
      </c>
      <c r="J1173" s="15">
        <f>Raw_Data!J1173</f>
        <v>9.8000000000000007</v>
      </c>
      <c r="K1173" s="15">
        <f>Raw_Data!K1173</f>
        <v>6.73</v>
      </c>
      <c r="L1173" s="18">
        <f>IF(Raw_Data!L1173="",ROUND(AVERAGEIFS(Raw_Data!$L$2:$L$4001,Raw_Data!$E$2:$E$4001,E1173),1),Raw_Data!L1173)</f>
        <v>32.6</v>
      </c>
      <c r="M1173" s="15">
        <f>Raw_Data!M1173</f>
        <v>92.3</v>
      </c>
      <c r="N1173" s="15">
        <f>Raw_Data!N1173</f>
        <v>80.5</v>
      </c>
      <c r="O1173" s="15">
        <f>Raw_Data!O1173</f>
        <v>73.8</v>
      </c>
      <c r="P1173" s="15" t="str">
        <f>Raw_Data!P1173</f>
        <v>Flood</v>
      </c>
      <c r="Q1173" s="15">
        <f>Raw_Data!Q1173</f>
        <v>194.9</v>
      </c>
      <c r="R1173" s="15">
        <f>Raw_Data!R1173</f>
        <v>9.36</v>
      </c>
      <c r="S1173" s="15">
        <f>Raw_Data!S1173</f>
        <v>0.68</v>
      </c>
      <c r="T1173" s="18">
        <f>IF(Raw_Data!T1173="",ROUND(AVERAGEIFS(Raw_Data!$T$2:$T$4001,Raw_Data!$E$2:$E$4001,E1173,Raw_Data!$D$2:$D$4001,D1173),2),IF(Raw_Data!T1173&gt;INDEX(Cleaning_Reference!$F$6:$F$13,MATCH(D1173,Cleaning_Reference!$A$6:$A$13,0)),INDEX(Cleaning_Reference!$F$6:$F$13,MATCH(D1173,Cleaning_Reference!$A$6:$A$13,0)),Raw_Data!T1173))</f>
        <v>1.01</v>
      </c>
      <c r="U1173" s="15">
        <f>Raw_Data!U1173</f>
        <v>4.79</v>
      </c>
      <c r="V1173" s="15">
        <f>Raw_Data!V1173</f>
        <v>71525</v>
      </c>
      <c r="W1173" s="15">
        <f>Raw_Data!W1173</f>
        <v>353077</v>
      </c>
      <c r="X1173" s="15">
        <f>Raw_Data!X1173</f>
        <v>342605</v>
      </c>
      <c r="Y1173" s="15">
        <f>Raw_Data!Y1173</f>
        <v>-10472</v>
      </c>
      <c r="Z1173" s="15">
        <f>Raw_Data!Z1173</f>
        <v>2677</v>
      </c>
      <c r="AA1173" s="15">
        <f>Raw_Data!AA1173</f>
        <v>1.7889999999999999</v>
      </c>
      <c r="AB1173" s="15">
        <f>Raw_Data!AB1173</f>
        <v>12.9</v>
      </c>
      <c r="AC1173" s="19" t="str">
        <f>IF(Raw_Data!G1173="","Yes","No")</f>
        <v>No</v>
      </c>
      <c r="AD1173" s="19" t="str">
        <f>IF(Raw_Data!L1173="","Yes","No")</f>
        <v>No</v>
      </c>
      <c r="AE1173" s="19" t="str">
        <f>IF(Raw_Data!T1173="","Imputed",IF(Raw_Data!T1173&gt;INDEX(Cleaning_Reference!$F$6:$F$13,MATCH(D1173,Cleaning_Reference!$A$6:$A$13,0)),"Capped","Original"))</f>
        <v>Original</v>
      </c>
      <c r="AF1173" s="21">
        <f t="shared" si="18"/>
        <v>4.79</v>
      </c>
    </row>
    <row r="1174" spans="1:32" ht="15" customHeight="1" x14ac:dyDescent="0.3">
      <c r="A1174" s="20" t="str">
        <f>Raw_Data!A1174</f>
        <v>SF11173</v>
      </c>
      <c r="B1174" s="15" t="str">
        <f>Raw_Data!B1174</f>
        <v>Maharashtra</v>
      </c>
      <c r="C1174" s="15" t="str">
        <f>Raw_Data!C1174</f>
        <v>Krishna</v>
      </c>
      <c r="D1174" s="15" t="str">
        <f>Raw_Data!D1174</f>
        <v>Maize</v>
      </c>
      <c r="E1174" s="15" t="str">
        <f>Raw_Data!E1174</f>
        <v>Rabi</v>
      </c>
      <c r="F1174" s="15">
        <f>Raw_Data!F1174</f>
        <v>3.05</v>
      </c>
      <c r="G1174" s="18">
        <f>IF(Raw_Data!G1174="",ROUND(AVERAGEIFS(Raw_Data!$G$2:$G$4001,Raw_Data!$E$2:$E$4001,E1174),1),Raw_Data!G1174)</f>
        <v>241</v>
      </c>
      <c r="H1174" s="15">
        <f>Raw_Data!H1174</f>
        <v>28</v>
      </c>
      <c r="I1174" s="15">
        <f>Raw_Data!I1174</f>
        <v>58.1</v>
      </c>
      <c r="J1174" s="15">
        <f>Raw_Data!J1174</f>
        <v>6.8</v>
      </c>
      <c r="K1174" s="15">
        <f>Raw_Data!K1174</f>
        <v>6.8</v>
      </c>
      <c r="L1174" s="18">
        <f>IF(Raw_Data!L1174="",ROUND(AVERAGEIFS(Raw_Data!$L$2:$L$4001,Raw_Data!$E$2:$E$4001,E1174),1),Raw_Data!L1174)</f>
        <v>13</v>
      </c>
      <c r="M1174" s="15">
        <f>Raw_Data!M1174</f>
        <v>67.2</v>
      </c>
      <c r="N1174" s="15">
        <f>Raw_Data!N1174</f>
        <v>56.8</v>
      </c>
      <c r="O1174" s="15">
        <f>Raw_Data!O1174</f>
        <v>91.2</v>
      </c>
      <c r="P1174" s="15" t="str">
        <f>Raw_Data!P1174</f>
        <v>Drip</v>
      </c>
      <c r="Q1174" s="15">
        <f>Raw_Data!Q1174</f>
        <v>86.9</v>
      </c>
      <c r="R1174" s="15">
        <f>Raw_Data!R1174</f>
        <v>7.57</v>
      </c>
      <c r="S1174" s="15">
        <f>Raw_Data!S1174</f>
        <v>0.83</v>
      </c>
      <c r="T1174" s="18">
        <f>IF(Raw_Data!T1174="",ROUND(AVERAGEIFS(Raw_Data!$T$2:$T$4001,Raw_Data!$E$2:$E$4001,E1174,Raw_Data!$D$2:$D$4001,D1174),2),IF(Raw_Data!T1174&gt;INDEX(Cleaning_Reference!$F$6:$F$13,MATCH(D1174,Cleaning_Reference!$A$6:$A$13,0)),INDEX(Cleaning_Reference!$F$6:$F$13,MATCH(D1174,Cleaning_Reference!$A$6:$A$13,0)),Raw_Data!T1174))</f>
        <v>3.43</v>
      </c>
      <c r="U1174" s="15">
        <f>Raw_Data!U1174</f>
        <v>10.46</v>
      </c>
      <c r="V1174" s="15">
        <f>Raw_Data!V1174</f>
        <v>19631</v>
      </c>
      <c r="W1174" s="15">
        <f>Raw_Data!W1174</f>
        <v>198958</v>
      </c>
      <c r="X1174" s="15">
        <f>Raw_Data!X1174</f>
        <v>205340</v>
      </c>
      <c r="Y1174" s="15">
        <f>Raw_Data!Y1174</f>
        <v>6382</v>
      </c>
      <c r="Z1174" s="15">
        <f>Raw_Data!Z1174</f>
        <v>1326</v>
      </c>
      <c r="AA1174" s="15">
        <f>Raw_Data!AA1174</f>
        <v>7.8879999999999999</v>
      </c>
      <c r="AB1174" s="15">
        <f>Raw_Data!AB1174</f>
        <v>38.1</v>
      </c>
      <c r="AC1174" s="19" t="str">
        <f>IF(Raw_Data!G1174="","Yes","No")</f>
        <v>No</v>
      </c>
      <c r="AD1174" s="19" t="str">
        <f>IF(Raw_Data!L1174="","Yes","No")</f>
        <v>No</v>
      </c>
      <c r="AE1174" s="19" t="str">
        <f>IF(Raw_Data!T1174="","Imputed",IF(Raw_Data!T1174&gt;INDEX(Cleaning_Reference!$F$6:$F$13,MATCH(D1174,Cleaning_Reference!$A$6:$A$13,0)),"Capped","Original"))</f>
        <v>Original</v>
      </c>
      <c r="AF1174" s="21">
        <f t="shared" si="18"/>
        <v>10.46</v>
      </c>
    </row>
    <row r="1175" spans="1:32" ht="15" customHeight="1" x14ac:dyDescent="0.3">
      <c r="A1175" s="20" t="str">
        <f>Raw_Data!A1175</f>
        <v>SF11174</v>
      </c>
      <c r="B1175" s="15" t="str">
        <f>Raw_Data!B1175</f>
        <v>Gujarat</v>
      </c>
      <c r="C1175" s="15" t="str">
        <f>Raw_Data!C1175</f>
        <v>Erode</v>
      </c>
      <c r="D1175" s="15" t="str">
        <f>Raw_Data!D1175</f>
        <v>Maize</v>
      </c>
      <c r="E1175" s="15" t="str">
        <f>Raw_Data!E1175</f>
        <v>Rabi</v>
      </c>
      <c r="F1175" s="15">
        <f>Raw_Data!F1175</f>
        <v>14.78</v>
      </c>
      <c r="G1175" s="18">
        <f>IF(Raw_Data!G1175="",ROUND(AVERAGEIFS(Raw_Data!$G$2:$G$4001,Raw_Data!$E$2:$E$4001,E1175),1),Raw_Data!G1175)</f>
        <v>111.3</v>
      </c>
      <c r="H1175" s="15">
        <f>Raw_Data!H1175</f>
        <v>26.1</v>
      </c>
      <c r="I1175" s="15">
        <f>Raw_Data!I1175</f>
        <v>58.4</v>
      </c>
      <c r="J1175" s="15">
        <f>Raw_Data!J1175</f>
        <v>8.5</v>
      </c>
      <c r="K1175" s="15">
        <f>Raw_Data!K1175</f>
        <v>6.71</v>
      </c>
      <c r="L1175" s="18">
        <f>IF(Raw_Data!L1175="",ROUND(AVERAGEIFS(Raw_Data!$L$2:$L$4001,Raw_Data!$E$2:$E$4001,E1175),1),Raw_Data!L1175)</f>
        <v>31.2</v>
      </c>
      <c r="M1175" s="15">
        <f>Raw_Data!M1175</f>
        <v>137</v>
      </c>
      <c r="N1175" s="15">
        <f>Raw_Data!N1175</f>
        <v>42.5</v>
      </c>
      <c r="O1175" s="15">
        <f>Raw_Data!O1175</f>
        <v>127.7</v>
      </c>
      <c r="P1175" s="15" t="str">
        <f>Raw_Data!P1175</f>
        <v>Rainfed</v>
      </c>
      <c r="Q1175" s="15">
        <f>Raw_Data!Q1175</f>
        <v>281.2</v>
      </c>
      <c r="R1175" s="15">
        <f>Raw_Data!R1175</f>
        <v>10.3</v>
      </c>
      <c r="S1175" s="15">
        <f>Raw_Data!S1175</f>
        <v>0.95</v>
      </c>
      <c r="T1175" s="18">
        <f>IF(Raw_Data!T1175="",ROUND(AVERAGEIFS(Raw_Data!$T$2:$T$4001,Raw_Data!$E$2:$E$4001,E1175,Raw_Data!$D$2:$D$4001,D1175),2),IF(Raw_Data!T1175&gt;INDEX(Cleaning_Reference!$F$6:$F$13,MATCH(D1175,Cleaning_Reference!$A$6:$A$13,0)),INDEX(Cleaning_Reference!$F$6:$F$13,MATCH(D1175,Cleaning_Reference!$A$6:$A$13,0)),Raw_Data!T1175))</f>
        <v>2.2799999999999998</v>
      </c>
      <c r="U1175" s="15">
        <f>Raw_Data!U1175</f>
        <v>33.700000000000003</v>
      </c>
      <c r="V1175" s="15">
        <f>Raw_Data!V1175</f>
        <v>20291</v>
      </c>
      <c r="W1175" s="15">
        <f>Raw_Data!W1175</f>
        <v>1122550</v>
      </c>
      <c r="X1175" s="15">
        <f>Raw_Data!X1175</f>
        <v>683807</v>
      </c>
      <c r="Y1175" s="15">
        <f>Raw_Data!Y1175</f>
        <v>-438743</v>
      </c>
      <c r="Z1175" s="15">
        <f>Raw_Data!Z1175</f>
        <v>3722</v>
      </c>
      <c r="AA1175" s="15">
        <f>Raw_Data!AA1175</f>
        <v>9.0540000000000003</v>
      </c>
      <c r="AB1175" s="15">
        <f>Raw_Data!AB1175</f>
        <v>24.5</v>
      </c>
      <c r="AC1175" s="19" t="str">
        <f>IF(Raw_Data!G1175="","Yes","No")</f>
        <v>No</v>
      </c>
      <c r="AD1175" s="19" t="str">
        <f>IF(Raw_Data!L1175="","Yes","No")</f>
        <v>No</v>
      </c>
      <c r="AE1175" s="19" t="str">
        <f>IF(Raw_Data!T1175="","Imputed",IF(Raw_Data!T1175&gt;INDEX(Cleaning_Reference!$F$6:$F$13,MATCH(D1175,Cleaning_Reference!$A$6:$A$13,0)),"Capped","Original"))</f>
        <v>Original</v>
      </c>
      <c r="AF1175" s="21">
        <f t="shared" si="18"/>
        <v>33.700000000000003</v>
      </c>
    </row>
    <row r="1176" spans="1:32" ht="15" customHeight="1" x14ac:dyDescent="0.3">
      <c r="A1176" s="20" t="str">
        <f>Raw_Data!A1176</f>
        <v>SF11175</v>
      </c>
      <c r="B1176" s="15" t="str">
        <f>Raw_Data!B1176</f>
        <v>Madhya Pradesh</v>
      </c>
      <c r="C1176" s="15" t="str">
        <f>Raw_Data!C1176</f>
        <v>Krishna</v>
      </c>
      <c r="D1176" s="15" t="str">
        <f>Raw_Data!D1176</f>
        <v>Wheat</v>
      </c>
      <c r="E1176" s="15" t="str">
        <f>Raw_Data!E1176</f>
        <v>Kharif</v>
      </c>
      <c r="F1176" s="15">
        <f>Raw_Data!F1176</f>
        <v>7.85</v>
      </c>
      <c r="G1176" s="18">
        <f>IF(Raw_Data!G1176="",ROUND(AVERAGEIFS(Raw_Data!$G$2:$G$4001,Raw_Data!$E$2:$E$4001,E1176),1),Raw_Data!G1176)</f>
        <v>783.7</v>
      </c>
      <c r="H1176" s="15">
        <f>Raw_Data!H1176</f>
        <v>27.6</v>
      </c>
      <c r="I1176" s="15">
        <f>Raw_Data!I1176</f>
        <v>71.099999999999994</v>
      </c>
      <c r="J1176" s="15">
        <f>Raw_Data!J1176</f>
        <v>7.3</v>
      </c>
      <c r="K1176" s="15">
        <f>Raw_Data!K1176</f>
        <v>7.1</v>
      </c>
      <c r="L1176" s="18">
        <f>IF(Raw_Data!L1176="",ROUND(AVERAGEIFS(Raw_Data!$L$2:$L$4001,Raw_Data!$E$2:$E$4001,E1176),1),Raw_Data!L1176)</f>
        <v>28.7</v>
      </c>
      <c r="M1176" s="15">
        <f>Raw_Data!M1176</f>
        <v>140.1</v>
      </c>
      <c r="N1176" s="15">
        <f>Raw_Data!N1176</f>
        <v>72.599999999999994</v>
      </c>
      <c r="O1176" s="15">
        <f>Raw_Data!O1176</f>
        <v>129.69999999999999</v>
      </c>
      <c r="P1176" s="15" t="str">
        <f>Raw_Data!P1176</f>
        <v>Sprinkler</v>
      </c>
      <c r="Q1176" s="15">
        <f>Raw_Data!Q1176</f>
        <v>250</v>
      </c>
      <c r="R1176" s="15">
        <f>Raw_Data!R1176</f>
        <v>4.08</v>
      </c>
      <c r="S1176" s="15">
        <f>Raw_Data!S1176</f>
        <v>0.72</v>
      </c>
      <c r="T1176" s="18">
        <f>IF(Raw_Data!T1176="",ROUND(AVERAGEIFS(Raw_Data!$T$2:$T$4001,Raw_Data!$E$2:$E$4001,E1176,Raw_Data!$D$2:$D$4001,D1176),2),IF(Raw_Data!T1176&gt;INDEX(Cleaning_Reference!$F$6:$F$13,MATCH(D1176,Cleaning_Reference!$A$6:$A$13,0)),INDEX(Cleaning_Reference!$F$6:$F$13,MATCH(D1176,Cleaning_Reference!$A$6:$A$13,0)),Raw_Data!T1176))</f>
        <v>3.08</v>
      </c>
      <c r="U1176" s="15">
        <f>Raw_Data!U1176</f>
        <v>24.18</v>
      </c>
      <c r="V1176" s="15">
        <f>Raw_Data!V1176</f>
        <v>22125</v>
      </c>
      <c r="W1176" s="15">
        <f>Raw_Data!W1176</f>
        <v>617349</v>
      </c>
      <c r="X1176" s="15">
        <f>Raw_Data!X1176</f>
        <v>534982</v>
      </c>
      <c r="Y1176" s="15">
        <f>Raw_Data!Y1176</f>
        <v>-82367</v>
      </c>
      <c r="Z1176" s="15">
        <f>Raw_Data!Z1176</f>
        <v>3723</v>
      </c>
      <c r="AA1176" s="15">
        <f>Raw_Data!AA1176</f>
        <v>6.4950000000000001</v>
      </c>
      <c r="AB1176" s="15">
        <f>Raw_Data!AB1176</f>
        <v>59.9</v>
      </c>
      <c r="AC1176" s="19" t="str">
        <f>IF(Raw_Data!G1176="","Yes","No")</f>
        <v>No</v>
      </c>
      <c r="AD1176" s="19" t="str">
        <f>IF(Raw_Data!L1176="","Yes","No")</f>
        <v>No</v>
      </c>
      <c r="AE1176" s="19" t="str">
        <f>IF(Raw_Data!T1176="","Imputed",IF(Raw_Data!T1176&gt;INDEX(Cleaning_Reference!$F$6:$F$13,MATCH(D1176,Cleaning_Reference!$A$6:$A$13,0)),"Capped","Original"))</f>
        <v>Original</v>
      </c>
      <c r="AF1176" s="21">
        <f t="shared" si="18"/>
        <v>24.18</v>
      </c>
    </row>
    <row r="1177" spans="1:32" ht="15" customHeight="1" x14ac:dyDescent="0.3">
      <c r="A1177" s="20" t="str">
        <f>Raw_Data!A1177</f>
        <v>SF11176</v>
      </c>
      <c r="B1177" s="15" t="str">
        <f>Raw_Data!B1177</f>
        <v>Andhra Pradesh</v>
      </c>
      <c r="C1177" s="15" t="str">
        <f>Raw_Data!C1177</f>
        <v>Warangal</v>
      </c>
      <c r="D1177" s="15" t="str">
        <f>Raw_Data!D1177</f>
        <v>Maize</v>
      </c>
      <c r="E1177" s="15" t="str">
        <f>Raw_Data!E1177</f>
        <v>Rabi</v>
      </c>
      <c r="F1177" s="15">
        <f>Raw_Data!F1177</f>
        <v>12.1</v>
      </c>
      <c r="G1177" s="18">
        <f>IF(Raw_Data!G1177="",ROUND(AVERAGEIFS(Raw_Data!$G$2:$G$4001,Raw_Data!$E$2:$E$4001,E1177),1),Raw_Data!G1177)</f>
        <v>435.1</v>
      </c>
      <c r="H1177" s="15">
        <f>Raw_Data!H1177</f>
        <v>23.2</v>
      </c>
      <c r="I1177" s="15">
        <f>Raw_Data!I1177</f>
        <v>55.6</v>
      </c>
      <c r="J1177" s="15">
        <f>Raw_Data!J1177</f>
        <v>9.9</v>
      </c>
      <c r="K1177" s="15">
        <f>Raw_Data!K1177</f>
        <v>5.66</v>
      </c>
      <c r="L1177" s="18">
        <f>IF(Raw_Data!L1177="",ROUND(AVERAGEIFS(Raw_Data!$L$2:$L$4001,Raw_Data!$E$2:$E$4001,E1177),1),Raw_Data!L1177)</f>
        <v>25.6</v>
      </c>
      <c r="M1177" s="15">
        <f>Raw_Data!M1177</f>
        <v>151.30000000000001</v>
      </c>
      <c r="N1177" s="15">
        <f>Raw_Data!N1177</f>
        <v>69.099999999999994</v>
      </c>
      <c r="O1177" s="15">
        <f>Raw_Data!O1177</f>
        <v>94.3</v>
      </c>
      <c r="P1177" s="15" t="str">
        <f>Raw_Data!P1177</f>
        <v>Drip</v>
      </c>
      <c r="Q1177" s="15">
        <f>Raw_Data!Q1177</f>
        <v>167.7</v>
      </c>
      <c r="R1177" s="15">
        <f>Raw_Data!R1177</f>
        <v>6.46</v>
      </c>
      <c r="S1177" s="15">
        <f>Raw_Data!S1177</f>
        <v>0.71</v>
      </c>
      <c r="T1177" s="18">
        <f>IF(Raw_Data!T1177="",ROUND(AVERAGEIFS(Raw_Data!$T$2:$T$4001,Raw_Data!$E$2:$E$4001,E1177,Raw_Data!$D$2:$D$4001,D1177),2),IF(Raw_Data!T1177&gt;INDEX(Cleaning_Reference!$F$6:$F$13,MATCH(D1177,Cleaning_Reference!$A$6:$A$13,0)),INDEX(Cleaning_Reference!$F$6:$F$13,MATCH(D1177,Cleaning_Reference!$A$6:$A$13,0)),Raw_Data!T1177))</f>
        <v>1.3</v>
      </c>
      <c r="U1177" s="15">
        <f>Raw_Data!U1177</f>
        <v>15.73</v>
      </c>
      <c r="V1177" s="15">
        <f>Raw_Data!V1177</f>
        <v>21357</v>
      </c>
      <c r="W1177" s="15">
        <f>Raw_Data!W1177</f>
        <v>669991</v>
      </c>
      <c r="X1177" s="15">
        <f>Raw_Data!X1177</f>
        <v>335946</v>
      </c>
      <c r="Y1177" s="15">
        <f>Raw_Data!Y1177</f>
        <v>-334045</v>
      </c>
      <c r="Z1177" s="15">
        <f>Raw_Data!Z1177</f>
        <v>5214</v>
      </c>
      <c r="AA1177" s="15">
        <f>Raw_Data!AA1177</f>
        <v>3.0169999999999999</v>
      </c>
      <c r="AB1177" s="15">
        <f>Raw_Data!AB1177</f>
        <v>34.299999999999997</v>
      </c>
      <c r="AC1177" s="19" t="str">
        <f>IF(Raw_Data!G1177="","Yes","No")</f>
        <v>No</v>
      </c>
      <c r="AD1177" s="19" t="str">
        <f>IF(Raw_Data!L1177="","Yes","No")</f>
        <v>No</v>
      </c>
      <c r="AE1177" s="19" t="str">
        <f>IF(Raw_Data!T1177="","Imputed",IF(Raw_Data!T1177&gt;INDEX(Cleaning_Reference!$F$6:$F$13,MATCH(D1177,Cleaning_Reference!$A$6:$A$13,0)),"Capped","Original"))</f>
        <v>Original</v>
      </c>
      <c r="AF1177" s="21">
        <f t="shared" si="18"/>
        <v>15.73</v>
      </c>
    </row>
    <row r="1178" spans="1:32" ht="15" customHeight="1" x14ac:dyDescent="0.3">
      <c r="A1178" s="20" t="str">
        <f>Raw_Data!A1178</f>
        <v>SF11177</v>
      </c>
      <c r="B1178" s="15" t="str">
        <f>Raw_Data!B1178</f>
        <v>Maharashtra</v>
      </c>
      <c r="C1178" s="15" t="str">
        <f>Raw_Data!C1178</f>
        <v>Raichur</v>
      </c>
      <c r="D1178" s="15" t="str">
        <f>Raw_Data!D1178</f>
        <v>Wheat</v>
      </c>
      <c r="E1178" s="15" t="str">
        <f>Raw_Data!E1178</f>
        <v>Rabi</v>
      </c>
      <c r="F1178" s="15">
        <f>Raw_Data!F1178</f>
        <v>4.1900000000000004</v>
      </c>
      <c r="G1178" s="18">
        <f>IF(Raw_Data!G1178="",ROUND(AVERAGEIFS(Raw_Data!$G$2:$G$4001,Raw_Data!$E$2:$E$4001,E1178),1),Raw_Data!G1178)</f>
        <v>503.1</v>
      </c>
      <c r="H1178" s="15">
        <f>Raw_Data!H1178</f>
        <v>27.1</v>
      </c>
      <c r="I1178" s="15">
        <f>Raw_Data!I1178</f>
        <v>52.1</v>
      </c>
      <c r="J1178" s="15">
        <f>Raw_Data!J1178</f>
        <v>5.6</v>
      </c>
      <c r="K1178" s="15">
        <f>Raw_Data!K1178</f>
        <v>7.18</v>
      </c>
      <c r="L1178" s="18">
        <f>IF(Raw_Data!L1178="",ROUND(AVERAGEIFS(Raw_Data!$L$2:$L$4001,Raw_Data!$E$2:$E$4001,E1178),1),Raw_Data!L1178)</f>
        <v>22.6</v>
      </c>
      <c r="M1178" s="15">
        <f>Raw_Data!M1178</f>
        <v>141.1</v>
      </c>
      <c r="N1178" s="15">
        <f>Raw_Data!N1178</f>
        <v>60.3</v>
      </c>
      <c r="O1178" s="15">
        <f>Raw_Data!O1178</f>
        <v>101.9</v>
      </c>
      <c r="P1178" s="15" t="str">
        <f>Raw_Data!P1178</f>
        <v>Sprinkler</v>
      </c>
      <c r="Q1178" s="15">
        <f>Raw_Data!Q1178</f>
        <v>121.5</v>
      </c>
      <c r="R1178" s="15">
        <f>Raw_Data!R1178</f>
        <v>7.14</v>
      </c>
      <c r="S1178" s="15">
        <f>Raw_Data!S1178</f>
        <v>0.99</v>
      </c>
      <c r="T1178" s="18">
        <f>IF(Raw_Data!T1178="",ROUND(AVERAGEIFS(Raw_Data!$T$2:$T$4001,Raw_Data!$E$2:$E$4001,E1178,Raw_Data!$D$2:$D$4001,D1178),2),IF(Raw_Data!T1178&gt;INDEX(Cleaning_Reference!$F$6:$F$13,MATCH(D1178,Cleaning_Reference!$A$6:$A$13,0)),INDEX(Cleaning_Reference!$F$6:$F$13,MATCH(D1178,Cleaning_Reference!$A$6:$A$13,0)),Raw_Data!T1178))</f>
        <v>2.71</v>
      </c>
      <c r="U1178" s="15">
        <f>Raw_Data!U1178</f>
        <v>11.35</v>
      </c>
      <c r="V1178" s="15">
        <f>Raw_Data!V1178</f>
        <v>27010</v>
      </c>
      <c r="W1178" s="15">
        <f>Raw_Data!W1178</f>
        <v>260110</v>
      </c>
      <c r="X1178" s="15">
        <f>Raw_Data!X1178</f>
        <v>306564</v>
      </c>
      <c r="Y1178" s="15">
        <f>Raw_Data!Y1178</f>
        <v>46454</v>
      </c>
      <c r="Z1178" s="15">
        <f>Raw_Data!Z1178</f>
        <v>1940</v>
      </c>
      <c r="AA1178" s="15">
        <f>Raw_Data!AA1178</f>
        <v>5.851</v>
      </c>
      <c r="AB1178" s="15">
        <f>Raw_Data!AB1178</f>
        <v>35.5</v>
      </c>
      <c r="AC1178" s="19" t="str">
        <f>IF(Raw_Data!G1178="","Yes","No")</f>
        <v>No</v>
      </c>
      <c r="AD1178" s="19" t="str">
        <f>IF(Raw_Data!L1178="","Yes","No")</f>
        <v>No</v>
      </c>
      <c r="AE1178" s="19" t="str">
        <f>IF(Raw_Data!T1178="","Imputed",IF(Raw_Data!T1178&gt;INDEX(Cleaning_Reference!$F$6:$F$13,MATCH(D1178,Cleaning_Reference!$A$6:$A$13,0)),"Capped","Original"))</f>
        <v>Original</v>
      </c>
      <c r="AF1178" s="21">
        <f t="shared" si="18"/>
        <v>11.35</v>
      </c>
    </row>
    <row r="1179" spans="1:32" ht="15" customHeight="1" x14ac:dyDescent="0.3">
      <c r="A1179" s="20" t="str">
        <f>Raw_Data!A1179</f>
        <v>SF11178</v>
      </c>
      <c r="B1179" s="15" t="str">
        <f>Raw_Data!B1179</f>
        <v>Tamil Nadu</v>
      </c>
      <c r="C1179" s="15" t="str">
        <f>Raw_Data!C1179</f>
        <v>Erode</v>
      </c>
      <c r="D1179" s="15" t="str">
        <f>Raw_Data!D1179</f>
        <v>Groundnut</v>
      </c>
      <c r="E1179" s="15" t="str">
        <f>Raw_Data!E1179</f>
        <v>Kharif</v>
      </c>
      <c r="F1179" s="15">
        <f>Raw_Data!F1179</f>
        <v>10.25</v>
      </c>
      <c r="G1179" s="18">
        <f>IF(Raw_Data!G1179="",ROUND(AVERAGEIFS(Raw_Data!$G$2:$G$4001,Raw_Data!$E$2:$E$4001,E1179),1),Raw_Data!G1179)</f>
        <v>727.1</v>
      </c>
      <c r="H1179" s="15">
        <f>Raw_Data!H1179</f>
        <v>29.2</v>
      </c>
      <c r="I1179" s="15">
        <f>Raw_Data!I1179</f>
        <v>67.7</v>
      </c>
      <c r="J1179" s="15">
        <f>Raw_Data!J1179</f>
        <v>7.5</v>
      </c>
      <c r="K1179" s="15">
        <f>Raw_Data!K1179</f>
        <v>5.44</v>
      </c>
      <c r="L1179" s="18">
        <f>IF(Raw_Data!L1179="",ROUND(AVERAGEIFS(Raw_Data!$L$2:$L$4001,Raw_Data!$E$2:$E$4001,E1179),1),Raw_Data!L1179)</f>
        <v>34.4</v>
      </c>
      <c r="M1179" s="15">
        <f>Raw_Data!M1179</f>
        <v>70.900000000000006</v>
      </c>
      <c r="N1179" s="15">
        <f>Raw_Data!N1179</f>
        <v>94.5</v>
      </c>
      <c r="O1179" s="15">
        <f>Raw_Data!O1179</f>
        <v>134</v>
      </c>
      <c r="P1179" s="15" t="str">
        <f>Raw_Data!P1179</f>
        <v>Rainfed</v>
      </c>
      <c r="Q1179" s="15">
        <f>Raw_Data!Q1179</f>
        <v>139.19999999999999</v>
      </c>
      <c r="R1179" s="15">
        <f>Raw_Data!R1179</f>
        <v>1.17</v>
      </c>
      <c r="S1179" s="15">
        <f>Raw_Data!S1179</f>
        <v>0.88</v>
      </c>
      <c r="T1179" s="18">
        <f>IF(Raw_Data!T1179="",ROUND(AVERAGEIFS(Raw_Data!$T$2:$T$4001,Raw_Data!$E$2:$E$4001,E1179,Raw_Data!$D$2:$D$4001,D1179),2),IF(Raw_Data!T1179&gt;INDEX(Cleaning_Reference!$F$6:$F$13,MATCH(D1179,Cleaning_Reference!$A$6:$A$13,0)),INDEX(Cleaning_Reference!$F$6:$F$13,MATCH(D1179,Cleaning_Reference!$A$6:$A$13,0)),Raw_Data!T1179))</f>
        <v>0.31</v>
      </c>
      <c r="U1179" s="15">
        <f>Raw_Data!U1179</f>
        <v>3.18</v>
      </c>
      <c r="V1179" s="15">
        <f>Raw_Data!V1179</f>
        <v>59790</v>
      </c>
      <c r="W1179" s="15">
        <f>Raw_Data!W1179</f>
        <v>545006</v>
      </c>
      <c r="X1179" s="15">
        <f>Raw_Data!X1179</f>
        <v>190132</v>
      </c>
      <c r="Y1179" s="15">
        <f>Raw_Data!Y1179</f>
        <v>-354874</v>
      </c>
      <c r="Z1179" s="15">
        <f>Raw_Data!Z1179</f>
        <v>2896</v>
      </c>
      <c r="AA1179" s="15">
        <f>Raw_Data!AA1179</f>
        <v>1.0980000000000001</v>
      </c>
      <c r="AB1179" s="15">
        <f>Raw_Data!AB1179</f>
        <v>58.8</v>
      </c>
      <c r="AC1179" s="19" t="str">
        <f>IF(Raw_Data!G1179="","Yes","No")</f>
        <v>No</v>
      </c>
      <c r="AD1179" s="19" t="str">
        <f>IF(Raw_Data!L1179="","Yes","No")</f>
        <v>No</v>
      </c>
      <c r="AE1179" s="19" t="str">
        <f>IF(Raw_Data!T1179="","Imputed",IF(Raw_Data!T1179&gt;INDEX(Cleaning_Reference!$F$6:$F$13,MATCH(D1179,Cleaning_Reference!$A$6:$A$13,0)),"Capped","Original"))</f>
        <v>Original</v>
      </c>
      <c r="AF1179" s="21">
        <f t="shared" si="18"/>
        <v>3.18</v>
      </c>
    </row>
    <row r="1180" spans="1:32" ht="15" customHeight="1" x14ac:dyDescent="0.3">
      <c r="A1180" s="20" t="str">
        <f>Raw_Data!A1180</f>
        <v>SF11179</v>
      </c>
      <c r="B1180" s="15" t="str">
        <f>Raw_Data!B1180</f>
        <v>Karnataka</v>
      </c>
      <c r="C1180" s="15" t="str">
        <f>Raw_Data!C1180</f>
        <v>Nalgonda</v>
      </c>
      <c r="D1180" s="15" t="str">
        <f>Raw_Data!D1180</f>
        <v>Sugarcane</v>
      </c>
      <c r="E1180" s="15" t="str">
        <f>Raw_Data!E1180</f>
        <v>Kharif</v>
      </c>
      <c r="F1180" s="15">
        <f>Raw_Data!F1180</f>
        <v>6.38</v>
      </c>
      <c r="G1180" s="18">
        <f>IF(Raw_Data!G1180="",ROUND(AVERAGEIFS(Raw_Data!$G$2:$G$4001,Raw_Data!$E$2:$E$4001,E1180),1),Raw_Data!G1180)</f>
        <v>941.4</v>
      </c>
      <c r="H1180" s="15">
        <f>Raw_Data!H1180</f>
        <v>25.2</v>
      </c>
      <c r="I1180" s="15">
        <f>Raw_Data!I1180</f>
        <v>69.8</v>
      </c>
      <c r="J1180" s="15">
        <f>Raw_Data!J1180</f>
        <v>5.5</v>
      </c>
      <c r="K1180" s="15">
        <f>Raw_Data!K1180</f>
        <v>6.75</v>
      </c>
      <c r="L1180" s="18">
        <f>IF(Raw_Data!L1180="",ROUND(AVERAGEIFS(Raw_Data!$L$2:$L$4001,Raw_Data!$E$2:$E$4001,E1180),1),Raw_Data!L1180)</f>
        <v>25.1</v>
      </c>
      <c r="M1180" s="15">
        <f>Raw_Data!M1180</f>
        <v>170.7</v>
      </c>
      <c r="N1180" s="15">
        <f>Raw_Data!N1180</f>
        <v>47.7</v>
      </c>
      <c r="O1180" s="15">
        <f>Raw_Data!O1180</f>
        <v>90.9</v>
      </c>
      <c r="P1180" s="15" t="str">
        <f>Raw_Data!P1180</f>
        <v>Drip</v>
      </c>
      <c r="Q1180" s="15">
        <f>Raw_Data!Q1180</f>
        <v>244.9</v>
      </c>
      <c r="R1180" s="15">
        <f>Raw_Data!R1180</f>
        <v>3.56</v>
      </c>
      <c r="S1180" s="15">
        <f>Raw_Data!S1180</f>
        <v>0.77</v>
      </c>
      <c r="T1180" s="18">
        <f>IF(Raw_Data!T1180="",ROUND(AVERAGEIFS(Raw_Data!$T$2:$T$4001,Raw_Data!$E$2:$E$4001,E1180,Raw_Data!$D$2:$D$4001,D1180),2),IF(Raw_Data!T1180&gt;INDEX(Cleaning_Reference!$F$6:$F$13,MATCH(D1180,Cleaning_Reference!$A$6:$A$13,0)),INDEX(Cleaning_Reference!$F$6:$F$13,MATCH(D1180,Cleaning_Reference!$A$6:$A$13,0)),Raw_Data!T1180))</f>
        <v>83.79</v>
      </c>
      <c r="U1180" s="15">
        <f>Raw_Data!U1180</f>
        <v>534.58000000000004</v>
      </c>
      <c r="V1180" s="15">
        <f>Raw_Data!V1180</f>
        <v>3060</v>
      </c>
      <c r="W1180" s="15">
        <f>Raw_Data!W1180</f>
        <v>435000</v>
      </c>
      <c r="X1180" s="15">
        <f>Raw_Data!X1180</f>
        <v>1635815</v>
      </c>
      <c r="Y1180" s="15">
        <f>Raw_Data!Y1180</f>
        <v>1200815</v>
      </c>
      <c r="Z1180" s="15">
        <f>Raw_Data!Z1180</f>
        <v>11086</v>
      </c>
      <c r="AA1180" s="15">
        <f>Raw_Data!AA1180</f>
        <v>48.220999999999997</v>
      </c>
      <c r="AB1180" s="15">
        <f>Raw_Data!AB1180</f>
        <v>54.2</v>
      </c>
      <c r="AC1180" s="19" t="str">
        <f>IF(Raw_Data!G1180="","Yes","No")</f>
        <v>No</v>
      </c>
      <c r="AD1180" s="19" t="str">
        <f>IF(Raw_Data!L1180="","Yes","No")</f>
        <v>No</v>
      </c>
      <c r="AE1180" s="19" t="str">
        <f>IF(Raw_Data!T1180="","Imputed",IF(Raw_Data!T1180&gt;INDEX(Cleaning_Reference!$F$6:$F$13,MATCH(D1180,Cleaning_Reference!$A$6:$A$13,0)),"Capped","Original"))</f>
        <v>Original</v>
      </c>
      <c r="AF1180" s="21">
        <f t="shared" si="18"/>
        <v>534.58000000000004</v>
      </c>
    </row>
    <row r="1181" spans="1:32" ht="15" customHeight="1" x14ac:dyDescent="0.3">
      <c r="A1181" s="20" t="str">
        <f>Raw_Data!A1181</f>
        <v>SF11180</v>
      </c>
      <c r="B1181" s="15" t="str">
        <f>Raw_Data!B1181</f>
        <v>Punjab</v>
      </c>
      <c r="C1181" s="15" t="str">
        <f>Raw_Data!C1181</f>
        <v>Erode</v>
      </c>
      <c r="D1181" s="15" t="str">
        <f>Raw_Data!D1181</f>
        <v>Maize</v>
      </c>
      <c r="E1181" s="15" t="str">
        <f>Raw_Data!E1181</f>
        <v>Kharif</v>
      </c>
      <c r="F1181" s="15">
        <f>Raw_Data!F1181</f>
        <v>7.53</v>
      </c>
      <c r="G1181" s="18">
        <f>IF(Raw_Data!G1181="",ROUND(AVERAGEIFS(Raw_Data!$G$2:$G$4001,Raw_Data!$E$2:$E$4001,E1181),1),Raw_Data!G1181)</f>
        <v>997.8</v>
      </c>
      <c r="H1181" s="15">
        <f>Raw_Data!H1181</f>
        <v>29.2</v>
      </c>
      <c r="I1181" s="15">
        <f>Raw_Data!I1181</f>
        <v>71.599999999999994</v>
      </c>
      <c r="J1181" s="15">
        <f>Raw_Data!J1181</f>
        <v>6.5</v>
      </c>
      <c r="K1181" s="15">
        <f>Raw_Data!K1181</f>
        <v>6.22</v>
      </c>
      <c r="L1181" s="18">
        <f>IF(Raw_Data!L1181="",ROUND(AVERAGEIFS(Raw_Data!$L$2:$L$4001,Raw_Data!$E$2:$E$4001,E1181),1),Raw_Data!L1181)</f>
        <v>28.2</v>
      </c>
      <c r="M1181" s="15">
        <f>Raw_Data!M1181</f>
        <v>116.8</v>
      </c>
      <c r="N1181" s="15">
        <f>Raw_Data!N1181</f>
        <v>74.2</v>
      </c>
      <c r="O1181" s="15">
        <f>Raw_Data!O1181</f>
        <v>65.400000000000006</v>
      </c>
      <c r="P1181" s="15" t="str">
        <f>Raw_Data!P1181</f>
        <v>Flood</v>
      </c>
      <c r="Q1181" s="15">
        <f>Raw_Data!Q1181</f>
        <v>151.9</v>
      </c>
      <c r="R1181" s="15">
        <f>Raw_Data!R1181</f>
        <v>3.17</v>
      </c>
      <c r="S1181" s="15">
        <f>Raw_Data!S1181</f>
        <v>0.71</v>
      </c>
      <c r="T1181" s="18">
        <f>IF(Raw_Data!T1181="",ROUND(AVERAGEIFS(Raw_Data!$T$2:$T$4001,Raw_Data!$E$2:$E$4001,E1181,Raw_Data!$D$2:$D$4001,D1181),2),IF(Raw_Data!T1181&gt;INDEX(Cleaning_Reference!$F$6:$F$13,MATCH(D1181,Cleaning_Reference!$A$6:$A$13,0)),INDEX(Cleaning_Reference!$F$6:$F$13,MATCH(D1181,Cleaning_Reference!$A$6:$A$13,0)),Raw_Data!T1181))</f>
        <v>3.55</v>
      </c>
      <c r="U1181" s="15">
        <f>Raw_Data!U1181</f>
        <v>26.73</v>
      </c>
      <c r="V1181" s="15">
        <f>Raw_Data!V1181</f>
        <v>20244</v>
      </c>
      <c r="W1181" s="15">
        <f>Raw_Data!W1181</f>
        <v>505451</v>
      </c>
      <c r="X1181" s="15">
        <f>Raw_Data!X1181</f>
        <v>541122</v>
      </c>
      <c r="Y1181" s="15">
        <f>Raw_Data!Y1181</f>
        <v>35671</v>
      </c>
      <c r="Z1181" s="15">
        <f>Raw_Data!Z1181</f>
        <v>5097</v>
      </c>
      <c r="AA1181" s="15">
        <f>Raw_Data!AA1181</f>
        <v>5.2439999999999998</v>
      </c>
      <c r="AB1181" s="15">
        <f>Raw_Data!AB1181</f>
        <v>66.900000000000006</v>
      </c>
      <c r="AC1181" s="19" t="str">
        <f>IF(Raw_Data!G1181="","Yes","No")</f>
        <v>No</v>
      </c>
      <c r="AD1181" s="19" t="str">
        <f>IF(Raw_Data!L1181="","Yes","No")</f>
        <v>No</v>
      </c>
      <c r="AE1181" s="19" t="str">
        <f>IF(Raw_Data!T1181="","Imputed",IF(Raw_Data!T1181&gt;INDEX(Cleaning_Reference!$F$6:$F$13,MATCH(D1181,Cleaning_Reference!$A$6:$A$13,0)),"Capped","Original"))</f>
        <v>Original</v>
      </c>
      <c r="AF1181" s="21">
        <f t="shared" si="18"/>
        <v>26.73</v>
      </c>
    </row>
    <row r="1182" spans="1:32" ht="15" customHeight="1" x14ac:dyDescent="0.3">
      <c r="A1182" s="20" t="str">
        <f>Raw_Data!A1182</f>
        <v>SF11181</v>
      </c>
      <c r="B1182" s="15" t="str">
        <f>Raw_Data!B1182</f>
        <v>Tamil Nadu</v>
      </c>
      <c r="C1182" s="15" t="str">
        <f>Raw_Data!C1182</f>
        <v>Warangal</v>
      </c>
      <c r="D1182" s="15" t="str">
        <f>Raw_Data!D1182</f>
        <v>Cotton</v>
      </c>
      <c r="E1182" s="15" t="str">
        <f>Raw_Data!E1182</f>
        <v>Zaid</v>
      </c>
      <c r="F1182" s="15">
        <f>Raw_Data!F1182</f>
        <v>1.51</v>
      </c>
      <c r="G1182" s="18">
        <f>IF(Raw_Data!G1182="",ROUND(AVERAGEIFS(Raw_Data!$G$2:$G$4001,Raw_Data!$E$2:$E$4001,E1182),1),Raw_Data!G1182)</f>
        <v>278.3</v>
      </c>
      <c r="H1182" s="15">
        <f>Raw_Data!H1182</f>
        <v>28.6</v>
      </c>
      <c r="I1182" s="15">
        <f>Raw_Data!I1182</f>
        <v>71.2</v>
      </c>
      <c r="J1182" s="15">
        <f>Raw_Data!J1182</f>
        <v>6.3</v>
      </c>
      <c r="K1182" s="15">
        <f>Raw_Data!K1182</f>
        <v>5.43</v>
      </c>
      <c r="L1182" s="18">
        <f>IF(Raw_Data!L1182="",ROUND(AVERAGEIFS(Raw_Data!$L$2:$L$4001,Raw_Data!$E$2:$E$4001,E1182),1),Raw_Data!L1182)</f>
        <v>17.100000000000001</v>
      </c>
      <c r="M1182" s="15">
        <f>Raw_Data!M1182</f>
        <v>153.5</v>
      </c>
      <c r="N1182" s="15">
        <f>Raw_Data!N1182</f>
        <v>51.6</v>
      </c>
      <c r="O1182" s="15">
        <f>Raw_Data!O1182</f>
        <v>113</v>
      </c>
      <c r="P1182" s="15" t="str">
        <f>Raw_Data!P1182</f>
        <v>Flood</v>
      </c>
      <c r="Q1182" s="15">
        <f>Raw_Data!Q1182</f>
        <v>56.9</v>
      </c>
      <c r="R1182" s="15">
        <f>Raw_Data!R1182</f>
        <v>4.43</v>
      </c>
      <c r="S1182" s="15">
        <f>Raw_Data!S1182</f>
        <v>0.66</v>
      </c>
      <c r="T1182" s="18">
        <f>IF(Raw_Data!T1182="",ROUND(AVERAGEIFS(Raw_Data!$T$2:$T$4001,Raw_Data!$E$2:$E$4001,E1182,Raw_Data!$D$2:$D$4001,D1182),2),IF(Raw_Data!T1182&gt;INDEX(Cleaning_Reference!$F$6:$F$13,MATCH(D1182,Cleaning_Reference!$A$6:$A$13,0)),INDEX(Cleaning_Reference!$F$6:$F$13,MATCH(D1182,Cleaning_Reference!$A$6:$A$13,0)),Raw_Data!T1182))</f>
        <v>0.3</v>
      </c>
      <c r="U1182" s="15">
        <f>Raw_Data!U1182</f>
        <v>0.45</v>
      </c>
      <c r="V1182" s="15">
        <f>Raw_Data!V1182</f>
        <v>74844</v>
      </c>
      <c r="W1182" s="15">
        <f>Raw_Data!W1182</f>
        <v>84856</v>
      </c>
      <c r="X1182" s="15">
        <f>Raw_Data!X1182</f>
        <v>33680</v>
      </c>
      <c r="Y1182" s="15">
        <f>Raw_Data!Y1182</f>
        <v>-51176</v>
      </c>
      <c r="Z1182" s="15">
        <f>Raw_Data!Z1182</f>
        <v>1378</v>
      </c>
      <c r="AA1182" s="15">
        <f>Raw_Data!AA1182</f>
        <v>0.32700000000000001</v>
      </c>
      <c r="AB1182" s="15">
        <f>Raw_Data!AB1182</f>
        <v>61.4</v>
      </c>
      <c r="AC1182" s="19" t="str">
        <f>IF(Raw_Data!G1182="","Yes","No")</f>
        <v>No</v>
      </c>
      <c r="AD1182" s="19" t="str">
        <f>IF(Raw_Data!L1182="","Yes","No")</f>
        <v>No</v>
      </c>
      <c r="AE1182" s="19" t="str">
        <f>IF(Raw_Data!T1182="","Imputed",IF(Raw_Data!T1182&gt;INDEX(Cleaning_Reference!$F$6:$F$13,MATCH(D1182,Cleaning_Reference!$A$6:$A$13,0)),"Capped","Original"))</f>
        <v>Original</v>
      </c>
      <c r="AF1182" s="21">
        <f t="shared" si="18"/>
        <v>0.45</v>
      </c>
    </row>
    <row r="1183" spans="1:32" ht="15" customHeight="1" x14ac:dyDescent="0.3">
      <c r="A1183" s="20" t="str">
        <f>Raw_Data!A1183</f>
        <v>SF11182</v>
      </c>
      <c r="B1183" s="15" t="str">
        <f>Raw_Data!B1183</f>
        <v>Gujarat</v>
      </c>
      <c r="C1183" s="15" t="str">
        <f>Raw_Data!C1183</f>
        <v>Erode</v>
      </c>
      <c r="D1183" s="15" t="str">
        <f>Raw_Data!D1183</f>
        <v>Rice</v>
      </c>
      <c r="E1183" s="15" t="str">
        <f>Raw_Data!E1183</f>
        <v>Rabi</v>
      </c>
      <c r="F1183" s="15">
        <f>Raw_Data!F1183</f>
        <v>12.19</v>
      </c>
      <c r="G1183" s="18">
        <f>IF(Raw_Data!G1183="",ROUND(AVERAGEIFS(Raw_Data!$G$2:$G$4001,Raw_Data!$E$2:$E$4001,E1183),1),Raw_Data!G1183)</f>
        <v>715.8</v>
      </c>
      <c r="H1183" s="15">
        <f>Raw_Data!H1183</f>
        <v>23.5</v>
      </c>
      <c r="I1183" s="15">
        <f>Raw_Data!I1183</f>
        <v>53.5</v>
      </c>
      <c r="J1183" s="15">
        <f>Raw_Data!J1183</f>
        <v>7.9</v>
      </c>
      <c r="K1183" s="15">
        <f>Raw_Data!K1183</f>
        <v>5.76</v>
      </c>
      <c r="L1183" s="18">
        <f>IF(Raw_Data!L1183="",ROUND(AVERAGEIFS(Raw_Data!$L$2:$L$4001,Raw_Data!$E$2:$E$4001,E1183),1),Raw_Data!L1183)</f>
        <v>23.4</v>
      </c>
      <c r="M1183" s="15">
        <f>Raw_Data!M1183</f>
        <v>111.2</v>
      </c>
      <c r="N1183" s="15">
        <f>Raw_Data!N1183</f>
        <v>19.2</v>
      </c>
      <c r="O1183" s="15">
        <f>Raw_Data!O1183</f>
        <v>96.6</v>
      </c>
      <c r="P1183" s="15" t="str">
        <f>Raw_Data!P1183</f>
        <v>Drip</v>
      </c>
      <c r="Q1183" s="15">
        <f>Raw_Data!Q1183</f>
        <v>135.6</v>
      </c>
      <c r="R1183" s="15">
        <f>Raw_Data!R1183</f>
        <v>5.51</v>
      </c>
      <c r="S1183" s="15">
        <f>Raw_Data!S1183</f>
        <v>0.83</v>
      </c>
      <c r="T1183" s="18">
        <f>IF(Raw_Data!T1183="",ROUND(AVERAGEIFS(Raw_Data!$T$2:$T$4001,Raw_Data!$E$2:$E$4001,E1183,Raw_Data!$D$2:$D$4001,D1183),2),IF(Raw_Data!T1183&gt;INDEX(Cleaning_Reference!$F$6:$F$13,MATCH(D1183,Cleaning_Reference!$A$6:$A$13,0)),INDEX(Cleaning_Reference!$F$6:$F$13,MATCH(D1183,Cleaning_Reference!$A$6:$A$13,0)),Raw_Data!T1183))</f>
        <v>1.34</v>
      </c>
      <c r="U1183" s="15">
        <f>Raw_Data!U1183</f>
        <v>16.329999999999998</v>
      </c>
      <c r="V1183" s="15">
        <f>Raw_Data!V1183</f>
        <v>21595</v>
      </c>
      <c r="W1183" s="15">
        <f>Raw_Data!W1183</f>
        <v>997506</v>
      </c>
      <c r="X1183" s="15">
        <f>Raw_Data!X1183</f>
        <v>352646</v>
      </c>
      <c r="Y1183" s="15">
        <f>Raw_Data!Y1183</f>
        <v>-644860</v>
      </c>
      <c r="Z1183" s="15">
        <f>Raw_Data!Z1183</f>
        <v>15595</v>
      </c>
      <c r="AA1183" s="15">
        <f>Raw_Data!AA1183</f>
        <v>1.0469999999999999</v>
      </c>
      <c r="AB1183" s="15">
        <f>Raw_Data!AB1183</f>
        <v>35</v>
      </c>
      <c r="AC1183" s="19" t="str">
        <f>IF(Raw_Data!G1183="","Yes","No")</f>
        <v>No</v>
      </c>
      <c r="AD1183" s="19" t="str">
        <f>IF(Raw_Data!L1183="","Yes","No")</f>
        <v>No</v>
      </c>
      <c r="AE1183" s="19" t="str">
        <f>IF(Raw_Data!T1183="","Imputed",IF(Raw_Data!T1183&gt;INDEX(Cleaning_Reference!$F$6:$F$13,MATCH(D1183,Cleaning_Reference!$A$6:$A$13,0)),"Capped","Original"))</f>
        <v>Original</v>
      </c>
      <c r="AF1183" s="21">
        <f t="shared" si="18"/>
        <v>16.329999999999998</v>
      </c>
    </row>
    <row r="1184" spans="1:32" ht="15" customHeight="1" x14ac:dyDescent="0.3">
      <c r="A1184" s="20" t="str">
        <f>Raw_Data!A1184</f>
        <v>SF11183</v>
      </c>
      <c r="B1184" s="15" t="str">
        <f>Raw_Data!B1184</f>
        <v>Punjab</v>
      </c>
      <c r="C1184" s="15" t="str">
        <f>Raw_Data!C1184</f>
        <v>Warangal</v>
      </c>
      <c r="D1184" s="15" t="str">
        <f>Raw_Data!D1184</f>
        <v>Rice</v>
      </c>
      <c r="E1184" s="15" t="str">
        <f>Raw_Data!E1184</f>
        <v>Rabi</v>
      </c>
      <c r="F1184" s="15">
        <f>Raw_Data!F1184</f>
        <v>4.3899999999999997</v>
      </c>
      <c r="G1184" s="18">
        <f>IF(Raw_Data!G1184="",ROUND(AVERAGEIFS(Raw_Data!$G$2:$G$4001,Raw_Data!$E$2:$E$4001,E1184),1),Raw_Data!G1184)</f>
        <v>298.10000000000002</v>
      </c>
      <c r="H1184" s="15">
        <f>Raw_Data!H1184</f>
        <v>27</v>
      </c>
      <c r="I1184" s="15">
        <f>Raw_Data!I1184</f>
        <v>73.7</v>
      </c>
      <c r="J1184" s="15">
        <f>Raw_Data!J1184</f>
        <v>8.4</v>
      </c>
      <c r="K1184" s="15">
        <f>Raw_Data!K1184</f>
        <v>6.73</v>
      </c>
      <c r="L1184" s="18">
        <f>IF(Raw_Data!L1184="",ROUND(AVERAGEIFS(Raw_Data!$L$2:$L$4001,Raw_Data!$E$2:$E$4001,E1184),1),Raw_Data!L1184)</f>
        <v>24.6</v>
      </c>
      <c r="M1184" s="15">
        <f>Raw_Data!M1184</f>
        <v>163.4</v>
      </c>
      <c r="N1184" s="15">
        <f>Raw_Data!N1184</f>
        <v>52.2</v>
      </c>
      <c r="O1184" s="15">
        <f>Raw_Data!O1184</f>
        <v>144</v>
      </c>
      <c r="P1184" s="15" t="str">
        <f>Raw_Data!P1184</f>
        <v>Flood</v>
      </c>
      <c r="Q1184" s="15">
        <f>Raw_Data!Q1184</f>
        <v>312.7</v>
      </c>
      <c r="R1184" s="15">
        <f>Raw_Data!R1184</f>
        <v>1.1399999999999999</v>
      </c>
      <c r="S1184" s="15">
        <f>Raw_Data!S1184</f>
        <v>0.9</v>
      </c>
      <c r="T1184" s="18">
        <f>IF(Raw_Data!T1184="",ROUND(AVERAGEIFS(Raw_Data!$T$2:$T$4001,Raw_Data!$E$2:$E$4001,E1184,Raw_Data!$D$2:$D$4001,D1184),2),IF(Raw_Data!T1184&gt;INDEX(Cleaning_Reference!$F$6:$F$13,MATCH(D1184,Cleaning_Reference!$A$6:$A$13,0)),INDEX(Cleaning_Reference!$F$6:$F$13,MATCH(D1184,Cleaning_Reference!$A$6:$A$13,0)),Raw_Data!T1184))</f>
        <v>3.97</v>
      </c>
      <c r="U1184" s="15">
        <f>Raw_Data!U1184</f>
        <v>17.43</v>
      </c>
      <c r="V1184" s="15">
        <f>Raw_Data!V1184</f>
        <v>24220</v>
      </c>
      <c r="W1184" s="15">
        <f>Raw_Data!W1184</f>
        <v>364634</v>
      </c>
      <c r="X1184" s="15">
        <f>Raw_Data!X1184</f>
        <v>422155</v>
      </c>
      <c r="Y1184" s="15">
        <f>Raw_Data!Y1184</f>
        <v>57521</v>
      </c>
      <c r="Z1184" s="15">
        <f>Raw_Data!Z1184</f>
        <v>7595</v>
      </c>
      <c r="AA1184" s="15">
        <f>Raw_Data!AA1184</f>
        <v>2.2949999999999999</v>
      </c>
      <c r="AB1184" s="15">
        <f>Raw_Data!AB1184</f>
        <v>61.2</v>
      </c>
      <c r="AC1184" s="19" t="str">
        <f>IF(Raw_Data!G1184="","Yes","No")</f>
        <v>No</v>
      </c>
      <c r="AD1184" s="19" t="str">
        <f>IF(Raw_Data!L1184="","Yes","No")</f>
        <v>No</v>
      </c>
      <c r="AE1184" s="19" t="str">
        <f>IF(Raw_Data!T1184="","Imputed",IF(Raw_Data!T1184&gt;INDEX(Cleaning_Reference!$F$6:$F$13,MATCH(D1184,Cleaning_Reference!$A$6:$A$13,0)),"Capped","Original"))</f>
        <v>Original</v>
      </c>
      <c r="AF1184" s="21">
        <f t="shared" si="18"/>
        <v>17.43</v>
      </c>
    </row>
    <row r="1185" spans="1:32" ht="15" customHeight="1" x14ac:dyDescent="0.3">
      <c r="A1185" s="20" t="str">
        <f>Raw_Data!A1185</f>
        <v>SF11184</v>
      </c>
      <c r="B1185" s="15" t="str">
        <f>Raw_Data!B1185</f>
        <v>Gujarat</v>
      </c>
      <c r="C1185" s="15" t="str">
        <f>Raw_Data!C1185</f>
        <v>Indore</v>
      </c>
      <c r="D1185" s="15" t="str">
        <f>Raw_Data!D1185</f>
        <v>Cotton</v>
      </c>
      <c r="E1185" s="15" t="str">
        <f>Raw_Data!E1185</f>
        <v>Zaid</v>
      </c>
      <c r="F1185" s="15">
        <f>Raw_Data!F1185</f>
        <v>13.09</v>
      </c>
      <c r="G1185" s="18">
        <f>IF(Raw_Data!G1185="",ROUND(AVERAGEIFS(Raw_Data!$G$2:$G$4001,Raw_Data!$E$2:$E$4001,E1185),1),Raw_Data!G1185)</f>
        <v>262.8</v>
      </c>
      <c r="H1185" s="15">
        <f>Raw_Data!H1185</f>
        <v>31.9</v>
      </c>
      <c r="I1185" s="15">
        <f>Raw_Data!I1185</f>
        <v>53.8</v>
      </c>
      <c r="J1185" s="15">
        <f>Raw_Data!J1185</f>
        <v>8.6</v>
      </c>
      <c r="K1185" s="15">
        <f>Raw_Data!K1185</f>
        <v>6.52</v>
      </c>
      <c r="L1185" s="18">
        <f>IF(Raw_Data!L1185="",ROUND(AVERAGEIFS(Raw_Data!$L$2:$L$4001,Raw_Data!$E$2:$E$4001,E1185),1),Raw_Data!L1185)</f>
        <v>14.8</v>
      </c>
      <c r="M1185" s="15">
        <f>Raw_Data!M1185</f>
        <v>98.3</v>
      </c>
      <c r="N1185" s="15">
        <f>Raw_Data!N1185</f>
        <v>62.4</v>
      </c>
      <c r="O1185" s="15">
        <f>Raw_Data!O1185</f>
        <v>81.5</v>
      </c>
      <c r="P1185" s="15" t="str">
        <f>Raw_Data!P1185</f>
        <v>Drip</v>
      </c>
      <c r="Q1185" s="15">
        <f>Raw_Data!Q1185</f>
        <v>239.2</v>
      </c>
      <c r="R1185" s="15">
        <f>Raw_Data!R1185</f>
        <v>6.83</v>
      </c>
      <c r="S1185" s="15">
        <f>Raw_Data!S1185</f>
        <v>0.97</v>
      </c>
      <c r="T1185" s="18">
        <f>IF(Raw_Data!T1185="",ROUND(AVERAGEIFS(Raw_Data!$T$2:$T$4001,Raw_Data!$E$2:$E$4001,E1185,Raw_Data!$D$2:$D$4001,D1185),2),IF(Raw_Data!T1185&gt;INDEX(Cleaning_Reference!$F$6:$F$13,MATCH(D1185,Cleaning_Reference!$A$6:$A$13,0)),INDEX(Cleaning_Reference!$F$6:$F$13,MATCH(D1185,Cleaning_Reference!$A$6:$A$13,0)),Raw_Data!T1185))</f>
        <v>1.29</v>
      </c>
      <c r="U1185" s="15">
        <f>Raw_Data!U1185</f>
        <v>16.89</v>
      </c>
      <c r="V1185" s="15">
        <f>Raw_Data!V1185</f>
        <v>72596</v>
      </c>
      <c r="W1185" s="15">
        <f>Raw_Data!W1185</f>
        <v>1107403</v>
      </c>
      <c r="X1185" s="15">
        <f>Raw_Data!X1185</f>
        <v>1226146</v>
      </c>
      <c r="Y1185" s="15">
        <f>Raw_Data!Y1185</f>
        <v>118743</v>
      </c>
      <c r="Z1185" s="15">
        <f>Raw_Data!Z1185</f>
        <v>9038</v>
      </c>
      <c r="AA1185" s="15">
        <f>Raw_Data!AA1185</f>
        <v>1.869</v>
      </c>
      <c r="AB1185" s="15">
        <f>Raw_Data!AB1185</f>
        <v>31</v>
      </c>
      <c r="AC1185" s="19" t="str">
        <f>IF(Raw_Data!G1185="","Yes","No")</f>
        <v>No</v>
      </c>
      <c r="AD1185" s="19" t="str">
        <f>IF(Raw_Data!L1185="","Yes","No")</f>
        <v>No</v>
      </c>
      <c r="AE1185" s="19" t="str">
        <f>IF(Raw_Data!T1185="","Imputed",IF(Raw_Data!T1185&gt;INDEX(Cleaning_Reference!$F$6:$F$13,MATCH(D1185,Cleaning_Reference!$A$6:$A$13,0)),"Capped","Original"))</f>
        <v>Original</v>
      </c>
      <c r="AF1185" s="21">
        <f t="shared" si="18"/>
        <v>16.89</v>
      </c>
    </row>
    <row r="1186" spans="1:32" ht="15" customHeight="1" x14ac:dyDescent="0.3">
      <c r="A1186" s="20" t="str">
        <f>Raw_Data!A1186</f>
        <v>SF11185</v>
      </c>
      <c r="B1186" s="15" t="str">
        <f>Raw_Data!B1186</f>
        <v>Tamil Nadu</v>
      </c>
      <c r="C1186" s="15" t="str">
        <f>Raw_Data!C1186</f>
        <v>Indore</v>
      </c>
      <c r="D1186" s="15" t="str">
        <f>Raw_Data!D1186</f>
        <v>Rice</v>
      </c>
      <c r="E1186" s="15" t="str">
        <f>Raw_Data!E1186</f>
        <v>Zaid</v>
      </c>
      <c r="F1186" s="15">
        <f>Raw_Data!F1186</f>
        <v>4.97</v>
      </c>
      <c r="G1186" s="18">
        <f>IF(Raw_Data!G1186="",ROUND(AVERAGEIFS(Raw_Data!$G$2:$G$4001,Raw_Data!$E$2:$E$4001,E1186),1),Raw_Data!G1186)</f>
        <v>404.3</v>
      </c>
      <c r="H1186" s="15">
        <f>Raw_Data!H1186</f>
        <v>35.799999999999997</v>
      </c>
      <c r="I1186" s="15">
        <f>Raw_Data!I1186</f>
        <v>43.3</v>
      </c>
      <c r="J1186" s="15">
        <f>Raw_Data!J1186</f>
        <v>7.7</v>
      </c>
      <c r="K1186" s="15">
        <f>Raw_Data!K1186</f>
        <v>7.43</v>
      </c>
      <c r="L1186" s="18">
        <f>IF(Raw_Data!L1186="",ROUND(AVERAGEIFS(Raw_Data!$L$2:$L$4001,Raw_Data!$E$2:$E$4001,E1186),1),Raw_Data!L1186)</f>
        <v>22.9</v>
      </c>
      <c r="M1186" s="15">
        <f>Raw_Data!M1186</f>
        <v>119.6</v>
      </c>
      <c r="N1186" s="15">
        <f>Raw_Data!N1186</f>
        <v>37.5</v>
      </c>
      <c r="O1186" s="15">
        <f>Raw_Data!O1186</f>
        <v>74.8</v>
      </c>
      <c r="P1186" s="15" t="str">
        <f>Raw_Data!P1186</f>
        <v>Rainfed</v>
      </c>
      <c r="Q1186" s="15">
        <f>Raw_Data!Q1186</f>
        <v>359.8</v>
      </c>
      <c r="R1186" s="15">
        <f>Raw_Data!R1186</f>
        <v>3.68</v>
      </c>
      <c r="S1186" s="15">
        <f>Raw_Data!S1186</f>
        <v>0.93</v>
      </c>
      <c r="T1186" s="18">
        <f>IF(Raw_Data!T1186="",ROUND(AVERAGEIFS(Raw_Data!$T$2:$T$4001,Raw_Data!$E$2:$E$4001,E1186,Raw_Data!$D$2:$D$4001,D1186),2),IF(Raw_Data!T1186&gt;INDEX(Cleaning_Reference!$F$6:$F$13,MATCH(D1186,Cleaning_Reference!$A$6:$A$13,0)),INDEX(Cleaning_Reference!$F$6:$F$13,MATCH(D1186,Cleaning_Reference!$A$6:$A$13,0)),Raw_Data!T1186))</f>
        <v>1.1599999999999999</v>
      </c>
      <c r="U1186" s="15">
        <f>Raw_Data!U1186</f>
        <v>5.77</v>
      </c>
      <c r="V1186" s="15">
        <f>Raw_Data!V1186</f>
        <v>20052</v>
      </c>
      <c r="W1186" s="15">
        <f>Raw_Data!W1186</f>
        <v>430010</v>
      </c>
      <c r="X1186" s="15">
        <f>Raw_Data!X1186</f>
        <v>115700</v>
      </c>
      <c r="Y1186" s="15">
        <f>Raw_Data!Y1186</f>
        <v>-314310</v>
      </c>
      <c r="Z1186" s="15">
        <f>Raw_Data!Z1186</f>
        <v>3239</v>
      </c>
      <c r="AA1186" s="15">
        <f>Raw_Data!AA1186</f>
        <v>1.7809999999999999</v>
      </c>
      <c r="AB1186" s="15">
        <f>Raw_Data!AB1186</f>
        <v>41.2</v>
      </c>
      <c r="AC1186" s="19" t="str">
        <f>IF(Raw_Data!G1186="","Yes","No")</f>
        <v>No</v>
      </c>
      <c r="AD1186" s="19" t="str">
        <f>IF(Raw_Data!L1186="","Yes","No")</f>
        <v>No</v>
      </c>
      <c r="AE1186" s="19" t="str">
        <f>IF(Raw_Data!T1186="","Imputed",IF(Raw_Data!T1186&gt;INDEX(Cleaning_Reference!$F$6:$F$13,MATCH(D1186,Cleaning_Reference!$A$6:$A$13,0)),"Capped","Original"))</f>
        <v>Original</v>
      </c>
      <c r="AF1186" s="21">
        <f t="shared" si="18"/>
        <v>5.77</v>
      </c>
    </row>
    <row r="1187" spans="1:32" ht="15" customHeight="1" x14ac:dyDescent="0.3">
      <c r="A1187" s="20" t="str">
        <f>Raw_Data!A1187</f>
        <v>SF11186</v>
      </c>
      <c r="B1187" s="15" t="str">
        <f>Raw_Data!B1187</f>
        <v>Gujarat</v>
      </c>
      <c r="C1187" s="15" t="str">
        <f>Raw_Data!C1187</f>
        <v>Guntur</v>
      </c>
      <c r="D1187" s="15" t="str">
        <f>Raw_Data!D1187</f>
        <v>Groundnut</v>
      </c>
      <c r="E1187" s="15" t="str">
        <f>Raw_Data!E1187</f>
        <v>Rabi</v>
      </c>
      <c r="F1187" s="15">
        <f>Raw_Data!F1187</f>
        <v>10.43</v>
      </c>
      <c r="G1187" s="18">
        <f>IF(Raw_Data!G1187="",ROUND(AVERAGEIFS(Raw_Data!$G$2:$G$4001,Raw_Data!$E$2:$E$4001,E1187),1),Raw_Data!G1187)</f>
        <v>663.8</v>
      </c>
      <c r="H1187" s="15">
        <f>Raw_Data!H1187</f>
        <v>23.4</v>
      </c>
      <c r="I1187" s="15">
        <f>Raw_Data!I1187</f>
        <v>63.6</v>
      </c>
      <c r="J1187" s="15">
        <f>Raw_Data!J1187</f>
        <v>7.4</v>
      </c>
      <c r="K1187" s="15">
        <f>Raw_Data!K1187</f>
        <v>6.16</v>
      </c>
      <c r="L1187" s="18">
        <f>IF(Raw_Data!L1187="",ROUND(AVERAGEIFS(Raw_Data!$L$2:$L$4001,Raw_Data!$E$2:$E$4001,E1187),1),Raw_Data!L1187)</f>
        <v>15.9</v>
      </c>
      <c r="M1187" s="15">
        <f>Raw_Data!M1187</f>
        <v>95.6</v>
      </c>
      <c r="N1187" s="15">
        <f>Raw_Data!N1187</f>
        <v>59.5</v>
      </c>
      <c r="O1187" s="15">
        <f>Raw_Data!O1187</f>
        <v>73.3</v>
      </c>
      <c r="P1187" s="15" t="str">
        <f>Raw_Data!P1187</f>
        <v>Sprinkler</v>
      </c>
      <c r="Q1187" s="15">
        <f>Raw_Data!Q1187</f>
        <v>247.8</v>
      </c>
      <c r="R1187" s="15">
        <f>Raw_Data!R1187</f>
        <v>7.58</v>
      </c>
      <c r="S1187" s="15">
        <f>Raw_Data!S1187</f>
        <v>0.93</v>
      </c>
      <c r="T1187" s="18">
        <f>IF(Raw_Data!T1187="",ROUND(AVERAGEIFS(Raw_Data!$T$2:$T$4001,Raw_Data!$E$2:$E$4001,E1187,Raw_Data!$D$2:$D$4001,D1187),2),IF(Raw_Data!T1187&gt;INDEX(Cleaning_Reference!$F$6:$F$13,MATCH(D1187,Cleaning_Reference!$A$6:$A$13,0)),INDEX(Cleaning_Reference!$F$6:$F$13,MATCH(D1187,Cleaning_Reference!$A$6:$A$13,0)),Raw_Data!T1187))</f>
        <v>1.37</v>
      </c>
      <c r="U1187" s="15">
        <f>Raw_Data!U1187</f>
        <v>14.29</v>
      </c>
      <c r="V1187" s="15">
        <f>Raw_Data!V1187</f>
        <v>67175</v>
      </c>
      <c r="W1187" s="15">
        <f>Raw_Data!W1187</f>
        <v>832795</v>
      </c>
      <c r="X1187" s="15">
        <f>Raw_Data!X1187</f>
        <v>959931</v>
      </c>
      <c r="Y1187" s="15">
        <f>Raw_Data!Y1187</f>
        <v>127136</v>
      </c>
      <c r="Z1187" s="15">
        <f>Raw_Data!Z1187</f>
        <v>4952</v>
      </c>
      <c r="AA1187" s="15">
        <f>Raw_Data!AA1187</f>
        <v>2.8860000000000001</v>
      </c>
      <c r="AB1187" s="15">
        <f>Raw_Data!AB1187</f>
        <v>40.4</v>
      </c>
      <c r="AC1187" s="19" t="str">
        <f>IF(Raw_Data!G1187="","Yes","No")</f>
        <v>No</v>
      </c>
      <c r="AD1187" s="19" t="str">
        <f>IF(Raw_Data!L1187="","Yes","No")</f>
        <v>No</v>
      </c>
      <c r="AE1187" s="19" t="str">
        <f>IF(Raw_Data!T1187="","Imputed",IF(Raw_Data!T1187&gt;INDEX(Cleaning_Reference!$F$6:$F$13,MATCH(D1187,Cleaning_Reference!$A$6:$A$13,0)),"Capped","Original"))</f>
        <v>Original</v>
      </c>
      <c r="AF1187" s="21">
        <f t="shared" si="18"/>
        <v>14.29</v>
      </c>
    </row>
    <row r="1188" spans="1:32" ht="15" customHeight="1" x14ac:dyDescent="0.3">
      <c r="A1188" s="20" t="str">
        <f>Raw_Data!A1188</f>
        <v>SF11187</v>
      </c>
      <c r="B1188" s="15" t="str">
        <f>Raw_Data!B1188</f>
        <v>Telangana</v>
      </c>
      <c r="C1188" s="15" t="str">
        <f>Raw_Data!C1188</f>
        <v>Indore</v>
      </c>
      <c r="D1188" s="15" t="str">
        <f>Raw_Data!D1188</f>
        <v>Maize</v>
      </c>
      <c r="E1188" s="15" t="str">
        <f>Raw_Data!E1188</f>
        <v>Kharif</v>
      </c>
      <c r="F1188" s="15">
        <f>Raw_Data!F1188</f>
        <v>10.44</v>
      </c>
      <c r="G1188" s="18">
        <f>IF(Raw_Data!G1188="",ROUND(AVERAGEIFS(Raw_Data!$G$2:$G$4001,Raw_Data!$E$2:$E$4001,E1188),1),Raw_Data!G1188)</f>
        <v>742.9</v>
      </c>
      <c r="H1188" s="15">
        <f>Raw_Data!H1188</f>
        <v>27.4</v>
      </c>
      <c r="I1188" s="15">
        <f>Raw_Data!I1188</f>
        <v>70.5</v>
      </c>
      <c r="J1188" s="15">
        <f>Raw_Data!J1188</f>
        <v>6.3</v>
      </c>
      <c r="K1188" s="15">
        <f>Raw_Data!K1188</f>
        <v>6.27</v>
      </c>
      <c r="L1188" s="18">
        <f>IF(Raw_Data!L1188="",ROUND(AVERAGEIFS(Raw_Data!$L$2:$L$4001,Raw_Data!$E$2:$E$4001,E1188),1),Raw_Data!L1188)</f>
        <v>38.799999999999997</v>
      </c>
      <c r="M1188" s="15">
        <f>Raw_Data!M1188</f>
        <v>140.9</v>
      </c>
      <c r="N1188" s="15">
        <f>Raw_Data!N1188</f>
        <v>42.8</v>
      </c>
      <c r="O1188" s="15">
        <f>Raw_Data!O1188</f>
        <v>93.9</v>
      </c>
      <c r="P1188" s="15" t="str">
        <f>Raw_Data!P1188</f>
        <v>Rainfed</v>
      </c>
      <c r="Q1188" s="15">
        <f>Raw_Data!Q1188</f>
        <v>141.30000000000001</v>
      </c>
      <c r="R1188" s="15">
        <f>Raw_Data!R1188</f>
        <v>4.09</v>
      </c>
      <c r="S1188" s="15">
        <f>Raw_Data!S1188</f>
        <v>0.89</v>
      </c>
      <c r="T1188" s="18">
        <f>IF(Raw_Data!T1188="",ROUND(AVERAGEIFS(Raw_Data!$T$2:$T$4001,Raw_Data!$E$2:$E$4001,E1188,Raw_Data!$D$2:$D$4001,D1188),2),IF(Raw_Data!T1188&gt;INDEX(Cleaning_Reference!$F$6:$F$13,MATCH(D1188,Cleaning_Reference!$A$6:$A$13,0)),INDEX(Cleaning_Reference!$F$6:$F$13,MATCH(D1188,Cleaning_Reference!$A$6:$A$13,0)),Raw_Data!T1188))</f>
        <v>3.9</v>
      </c>
      <c r="U1188" s="15">
        <f>Raw_Data!U1188</f>
        <v>40.72</v>
      </c>
      <c r="V1188" s="15">
        <f>Raw_Data!V1188</f>
        <v>22284</v>
      </c>
      <c r="W1188" s="15">
        <f>Raw_Data!W1188</f>
        <v>598571</v>
      </c>
      <c r="X1188" s="15">
        <f>Raw_Data!X1188</f>
        <v>907404</v>
      </c>
      <c r="Y1188" s="15">
        <f>Raw_Data!Y1188</f>
        <v>308833</v>
      </c>
      <c r="Z1188" s="15">
        <f>Raw_Data!Z1188</f>
        <v>2924</v>
      </c>
      <c r="AA1188" s="15">
        <f>Raw_Data!AA1188</f>
        <v>13.926</v>
      </c>
      <c r="AB1188" s="15">
        <f>Raw_Data!AB1188</f>
        <v>57.8</v>
      </c>
      <c r="AC1188" s="19" t="str">
        <f>IF(Raw_Data!G1188="","Yes","No")</f>
        <v>No</v>
      </c>
      <c r="AD1188" s="19" t="str">
        <f>IF(Raw_Data!L1188="","Yes","No")</f>
        <v>No</v>
      </c>
      <c r="AE1188" s="19" t="str">
        <f>IF(Raw_Data!T1188="","Imputed",IF(Raw_Data!T1188&gt;INDEX(Cleaning_Reference!$F$6:$F$13,MATCH(D1188,Cleaning_Reference!$A$6:$A$13,0)),"Capped","Original"))</f>
        <v>Original</v>
      </c>
      <c r="AF1188" s="21">
        <f t="shared" si="18"/>
        <v>40.72</v>
      </c>
    </row>
    <row r="1189" spans="1:32" ht="15" customHeight="1" x14ac:dyDescent="0.3">
      <c r="A1189" s="20" t="str">
        <f>Raw_Data!A1189</f>
        <v>SF11188</v>
      </c>
      <c r="B1189" s="15" t="str">
        <f>Raw_Data!B1189</f>
        <v>Tamil Nadu</v>
      </c>
      <c r="C1189" s="15" t="str">
        <f>Raw_Data!C1189</f>
        <v>Indore</v>
      </c>
      <c r="D1189" s="15" t="str">
        <f>Raw_Data!D1189</f>
        <v>Cotton</v>
      </c>
      <c r="E1189" s="15" t="str">
        <f>Raw_Data!E1189</f>
        <v>Rabi</v>
      </c>
      <c r="F1189" s="15">
        <f>Raw_Data!F1189</f>
        <v>11.83</v>
      </c>
      <c r="G1189" s="18">
        <f>IF(Raw_Data!G1189="",ROUND(AVERAGEIFS(Raw_Data!$G$2:$G$4001,Raw_Data!$E$2:$E$4001,E1189),1),Raw_Data!G1189)</f>
        <v>513.6</v>
      </c>
      <c r="H1189" s="15">
        <f>Raw_Data!H1189</f>
        <v>23.2</v>
      </c>
      <c r="I1189" s="15">
        <f>Raw_Data!I1189</f>
        <v>59.9</v>
      </c>
      <c r="J1189" s="15">
        <f>Raw_Data!J1189</f>
        <v>8.5</v>
      </c>
      <c r="K1189" s="15">
        <f>Raw_Data!K1189</f>
        <v>8.0500000000000007</v>
      </c>
      <c r="L1189" s="18">
        <f>IF(Raw_Data!L1189="",ROUND(AVERAGEIFS(Raw_Data!$L$2:$L$4001,Raw_Data!$E$2:$E$4001,E1189),1),Raw_Data!L1189)</f>
        <v>23</v>
      </c>
      <c r="M1189" s="15">
        <f>Raw_Data!M1189</f>
        <v>106.3</v>
      </c>
      <c r="N1189" s="15">
        <f>Raw_Data!N1189</f>
        <v>90.5</v>
      </c>
      <c r="O1189" s="15">
        <f>Raw_Data!O1189</f>
        <v>85.7</v>
      </c>
      <c r="P1189" s="15" t="str">
        <f>Raw_Data!P1189</f>
        <v>Rainfed</v>
      </c>
      <c r="Q1189" s="15">
        <f>Raw_Data!Q1189</f>
        <v>200.5</v>
      </c>
      <c r="R1189" s="15">
        <f>Raw_Data!R1189</f>
        <v>6.81</v>
      </c>
      <c r="S1189" s="15">
        <f>Raw_Data!S1189</f>
        <v>0.72</v>
      </c>
      <c r="T1189" s="18">
        <f>IF(Raw_Data!T1189="",ROUND(AVERAGEIFS(Raw_Data!$T$2:$T$4001,Raw_Data!$E$2:$E$4001,E1189,Raw_Data!$D$2:$D$4001,D1189),2),IF(Raw_Data!T1189&gt;INDEX(Cleaning_Reference!$F$6:$F$13,MATCH(D1189,Cleaning_Reference!$A$6:$A$13,0)),INDEX(Cleaning_Reference!$F$6:$F$13,MATCH(D1189,Cleaning_Reference!$A$6:$A$13,0)),Raw_Data!T1189))</f>
        <v>0.3</v>
      </c>
      <c r="U1189" s="15">
        <f>Raw_Data!U1189</f>
        <v>3.55</v>
      </c>
      <c r="V1189" s="15">
        <f>Raw_Data!V1189</f>
        <v>62140</v>
      </c>
      <c r="W1189" s="15">
        <f>Raw_Data!W1189</f>
        <v>915662</v>
      </c>
      <c r="X1189" s="15">
        <f>Raw_Data!X1189</f>
        <v>220597</v>
      </c>
      <c r="Y1189" s="15">
        <f>Raw_Data!Y1189</f>
        <v>-695065</v>
      </c>
      <c r="Z1189" s="15">
        <f>Raw_Data!Z1189</f>
        <v>4308</v>
      </c>
      <c r="AA1189" s="15">
        <f>Raw_Data!AA1189</f>
        <v>0.82399999999999995</v>
      </c>
      <c r="AB1189" s="15">
        <f>Raw_Data!AB1189</f>
        <v>35.299999999999997</v>
      </c>
      <c r="AC1189" s="19" t="str">
        <f>IF(Raw_Data!G1189="","Yes","No")</f>
        <v>No</v>
      </c>
      <c r="AD1189" s="19" t="str">
        <f>IF(Raw_Data!L1189="","Yes","No")</f>
        <v>No</v>
      </c>
      <c r="AE1189" s="19" t="str">
        <f>IF(Raw_Data!T1189="","Imputed",IF(Raw_Data!T1189&gt;INDEX(Cleaning_Reference!$F$6:$F$13,MATCH(D1189,Cleaning_Reference!$A$6:$A$13,0)),"Capped","Original"))</f>
        <v>Original</v>
      </c>
      <c r="AF1189" s="21">
        <f t="shared" si="18"/>
        <v>3.55</v>
      </c>
    </row>
    <row r="1190" spans="1:32" ht="15" customHeight="1" x14ac:dyDescent="0.3">
      <c r="A1190" s="20" t="str">
        <f>Raw_Data!A1190</f>
        <v>SF11189</v>
      </c>
      <c r="B1190" s="15" t="str">
        <f>Raw_Data!B1190</f>
        <v>Madhya Pradesh</v>
      </c>
      <c r="C1190" s="15" t="str">
        <f>Raw_Data!C1190</f>
        <v>Ludhiana</v>
      </c>
      <c r="D1190" s="15" t="str">
        <f>Raw_Data!D1190</f>
        <v>Wheat</v>
      </c>
      <c r="E1190" s="15" t="str">
        <f>Raw_Data!E1190</f>
        <v>Zaid</v>
      </c>
      <c r="F1190" s="15">
        <f>Raw_Data!F1190</f>
        <v>6.3</v>
      </c>
      <c r="G1190" s="18">
        <f>IF(Raw_Data!G1190="",ROUND(AVERAGEIFS(Raw_Data!$G$2:$G$4001,Raw_Data!$E$2:$E$4001,E1190),1),Raw_Data!G1190)</f>
        <v>330</v>
      </c>
      <c r="H1190" s="15">
        <f>Raw_Data!H1190</f>
        <v>33</v>
      </c>
      <c r="I1190" s="15">
        <f>Raw_Data!I1190</f>
        <v>66.900000000000006</v>
      </c>
      <c r="J1190" s="15">
        <f>Raw_Data!J1190</f>
        <v>8.3000000000000007</v>
      </c>
      <c r="K1190" s="15">
        <f>Raw_Data!K1190</f>
        <v>6.8</v>
      </c>
      <c r="L1190" s="18">
        <f>IF(Raw_Data!L1190="",ROUND(AVERAGEIFS(Raw_Data!$L$2:$L$4001,Raw_Data!$E$2:$E$4001,E1190),1),Raw_Data!L1190)</f>
        <v>15.8</v>
      </c>
      <c r="M1190" s="15">
        <f>Raw_Data!M1190</f>
        <v>106.2</v>
      </c>
      <c r="N1190" s="15">
        <f>Raw_Data!N1190</f>
        <v>84.2</v>
      </c>
      <c r="O1190" s="15">
        <f>Raw_Data!O1190</f>
        <v>105.7</v>
      </c>
      <c r="P1190" s="15" t="str">
        <f>Raw_Data!P1190</f>
        <v>Drip</v>
      </c>
      <c r="Q1190" s="15">
        <f>Raw_Data!Q1190</f>
        <v>129.80000000000001</v>
      </c>
      <c r="R1190" s="15">
        <f>Raw_Data!R1190</f>
        <v>2.82</v>
      </c>
      <c r="S1190" s="15">
        <f>Raw_Data!S1190</f>
        <v>0.89</v>
      </c>
      <c r="T1190" s="18">
        <f>IF(Raw_Data!T1190="",ROUND(AVERAGEIFS(Raw_Data!$T$2:$T$4001,Raw_Data!$E$2:$E$4001,E1190,Raw_Data!$D$2:$D$4001,D1190),2),IF(Raw_Data!T1190&gt;INDEX(Cleaning_Reference!$F$6:$F$13,MATCH(D1190,Cleaning_Reference!$A$6:$A$13,0)),INDEX(Cleaning_Reference!$F$6:$F$13,MATCH(D1190,Cleaning_Reference!$A$6:$A$13,0)),Raw_Data!T1190))</f>
        <v>2.5099999999999998</v>
      </c>
      <c r="U1190" s="15">
        <f>Raw_Data!U1190</f>
        <v>15.81</v>
      </c>
      <c r="V1190" s="15">
        <f>Raw_Data!V1190</f>
        <v>24640</v>
      </c>
      <c r="W1190" s="15">
        <f>Raw_Data!W1190</f>
        <v>366299</v>
      </c>
      <c r="X1190" s="15">
        <f>Raw_Data!X1190</f>
        <v>389558</v>
      </c>
      <c r="Y1190" s="15">
        <f>Raw_Data!Y1190</f>
        <v>23259</v>
      </c>
      <c r="Z1190" s="15">
        <f>Raw_Data!Z1190</f>
        <v>2613</v>
      </c>
      <c r="AA1190" s="15">
        <f>Raw_Data!AA1190</f>
        <v>6.0510000000000002</v>
      </c>
      <c r="AB1190" s="15">
        <f>Raw_Data!AB1190</f>
        <v>55.9</v>
      </c>
      <c r="AC1190" s="19" t="str">
        <f>IF(Raw_Data!G1190="","Yes","No")</f>
        <v>No</v>
      </c>
      <c r="AD1190" s="19" t="str">
        <f>IF(Raw_Data!L1190="","Yes","No")</f>
        <v>No</v>
      </c>
      <c r="AE1190" s="19" t="str">
        <f>IF(Raw_Data!T1190="","Imputed",IF(Raw_Data!T1190&gt;INDEX(Cleaning_Reference!$F$6:$F$13,MATCH(D1190,Cleaning_Reference!$A$6:$A$13,0)),"Capped","Original"))</f>
        <v>Original</v>
      </c>
      <c r="AF1190" s="21">
        <f t="shared" si="18"/>
        <v>15.81</v>
      </c>
    </row>
    <row r="1191" spans="1:32" ht="15" customHeight="1" x14ac:dyDescent="0.3">
      <c r="A1191" s="20" t="str">
        <f>Raw_Data!A1191</f>
        <v>SF11190</v>
      </c>
      <c r="B1191" s="15" t="str">
        <f>Raw_Data!B1191</f>
        <v>Andhra Pradesh</v>
      </c>
      <c r="C1191" s="15" t="str">
        <f>Raw_Data!C1191</f>
        <v>Nashik</v>
      </c>
      <c r="D1191" s="15" t="str">
        <f>Raw_Data!D1191</f>
        <v>Pulses</v>
      </c>
      <c r="E1191" s="15" t="str">
        <f>Raw_Data!E1191</f>
        <v>Kharif</v>
      </c>
      <c r="F1191" s="15">
        <f>Raw_Data!F1191</f>
        <v>0.88</v>
      </c>
      <c r="G1191" s="18">
        <f>IF(Raw_Data!G1191="",ROUND(AVERAGEIFS(Raw_Data!$G$2:$G$4001,Raw_Data!$E$2:$E$4001,E1191),1),Raw_Data!G1191)</f>
        <v>818</v>
      </c>
      <c r="H1191" s="15">
        <f>Raw_Data!H1191</f>
        <v>29.6</v>
      </c>
      <c r="I1191" s="15">
        <f>Raw_Data!I1191</f>
        <v>74.5</v>
      </c>
      <c r="J1191" s="15">
        <f>Raw_Data!J1191</f>
        <v>7.6</v>
      </c>
      <c r="K1191" s="15">
        <f>Raw_Data!K1191</f>
        <v>7.37</v>
      </c>
      <c r="L1191" s="18">
        <f>IF(Raw_Data!L1191="",ROUND(AVERAGEIFS(Raw_Data!$L$2:$L$4001,Raw_Data!$E$2:$E$4001,E1191),1),Raw_Data!L1191)</f>
        <v>30</v>
      </c>
      <c r="M1191" s="15">
        <f>Raw_Data!M1191</f>
        <v>141.80000000000001</v>
      </c>
      <c r="N1191" s="15">
        <f>Raw_Data!N1191</f>
        <v>63.1</v>
      </c>
      <c r="O1191" s="15">
        <f>Raw_Data!O1191</f>
        <v>128.19999999999999</v>
      </c>
      <c r="P1191" s="15" t="str">
        <f>Raw_Data!P1191</f>
        <v>Rainfed</v>
      </c>
      <c r="Q1191" s="15">
        <f>Raw_Data!Q1191</f>
        <v>326.5</v>
      </c>
      <c r="R1191" s="15">
        <f>Raw_Data!R1191</f>
        <v>5.43</v>
      </c>
      <c r="S1191" s="15">
        <f>Raw_Data!S1191</f>
        <v>0.75</v>
      </c>
      <c r="T1191" s="18">
        <f>IF(Raw_Data!T1191="",ROUND(AVERAGEIFS(Raw_Data!$T$2:$T$4001,Raw_Data!$E$2:$E$4001,E1191,Raw_Data!$D$2:$D$4001,D1191),2),IF(Raw_Data!T1191&gt;INDEX(Cleaning_Reference!$F$6:$F$13,MATCH(D1191,Cleaning_Reference!$A$6:$A$13,0)),INDEX(Cleaning_Reference!$F$6:$F$13,MATCH(D1191,Cleaning_Reference!$A$6:$A$13,0)),Raw_Data!T1191))</f>
        <v>0.93</v>
      </c>
      <c r="U1191" s="15">
        <f>Raw_Data!U1191</f>
        <v>0.82</v>
      </c>
      <c r="V1191" s="15">
        <f>Raw_Data!V1191</f>
        <v>59766</v>
      </c>
      <c r="W1191" s="15">
        <f>Raw_Data!W1191</f>
        <v>55589</v>
      </c>
      <c r="X1191" s="15">
        <f>Raw_Data!X1191</f>
        <v>49008</v>
      </c>
      <c r="Y1191" s="15">
        <f>Raw_Data!Y1191</f>
        <v>-6581</v>
      </c>
      <c r="Z1191" s="15">
        <f>Raw_Data!Z1191</f>
        <v>192</v>
      </c>
      <c r="AA1191" s="15">
        <f>Raw_Data!AA1191</f>
        <v>4.2709999999999999</v>
      </c>
      <c r="AB1191" s="15">
        <f>Raw_Data!AB1191</f>
        <v>66.8</v>
      </c>
      <c r="AC1191" s="19" t="str">
        <f>IF(Raw_Data!G1191="","Yes","No")</f>
        <v>No</v>
      </c>
      <c r="AD1191" s="19" t="str">
        <f>IF(Raw_Data!L1191="","Yes","No")</f>
        <v>No</v>
      </c>
      <c r="AE1191" s="19" t="str">
        <f>IF(Raw_Data!T1191="","Imputed",IF(Raw_Data!T1191&gt;INDEX(Cleaning_Reference!$F$6:$F$13,MATCH(D1191,Cleaning_Reference!$A$6:$A$13,0)),"Capped","Original"))</f>
        <v>Original</v>
      </c>
      <c r="AF1191" s="21">
        <f t="shared" si="18"/>
        <v>0.82</v>
      </c>
    </row>
    <row r="1192" spans="1:32" ht="15" customHeight="1" x14ac:dyDescent="0.3">
      <c r="A1192" s="20" t="str">
        <f>Raw_Data!A1192</f>
        <v>SF11191</v>
      </c>
      <c r="B1192" s="15" t="str">
        <f>Raw_Data!B1192</f>
        <v>Madhya Pradesh</v>
      </c>
      <c r="C1192" s="15" t="str">
        <f>Raw_Data!C1192</f>
        <v>Guntur</v>
      </c>
      <c r="D1192" s="15" t="str">
        <f>Raw_Data!D1192</f>
        <v>Rice</v>
      </c>
      <c r="E1192" s="15" t="str">
        <f>Raw_Data!E1192</f>
        <v>Kharif</v>
      </c>
      <c r="F1192" s="15">
        <f>Raw_Data!F1192</f>
        <v>14.97</v>
      </c>
      <c r="G1192" s="18">
        <f>IF(Raw_Data!G1192="",ROUND(AVERAGEIFS(Raw_Data!$G$2:$G$4001,Raw_Data!$E$2:$E$4001,E1192),1),Raw_Data!G1192)</f>
        <v>1220.9000000000001</v>
      </c>
      <c r="H1192" s="15">
        <f>Raw_Data!H1192</f>
        <v>29.4</v>
      </c>
      <c r="I1192" s="15">
        <f>Raw_Data!I1192</f>
        <v>75</v>
      </c>
      <c r="J1192" s="15">
        <f>Raw_Data!J1192</f>
        <v>4.5</v>
      </c>
      <c r="K1192" s="15">
        <f>Raw_Data!K1192</f>
        <v>6.58</v>
      </c>
      <c r="L1192" s="18">
        <f>IF(Raw_Data!L1192="",ROUND(AVERAGEIFS(Raw_Data!$L$2:$L$4001,Raw_Data!$E$2:$E$4001,E1192),1),Raw_Data!L1192)</f>
        <v>26.3</v>
      </c>
      <c r="M1192" s="15">
        <f>Raw_Data!M1192</f>
        <v>133.19999999999999</v>
      </c>
      <c r="N1192" s="15">
        <f>Raw_Data!N1192</f>
        <v>34</v>
      </c>
      <c r="O1192" s="15">
        <f>Raw_Data!O1192</f>
        <v>86.4</v>
      </c>
      <c r="P1192" s="15" t="str">
        <f>Raw_Data!P1192</f>
        <v>Rainfed</v>
      </c>
      <c r="Q1192" s="15">
        <f>Raw_Data!Q1192</f>
        <v>187.3</v>
      </c>
      <c r="R1192" s="15">
        <f>Raw_Data!R1192</f>
        <v>2.81</v>
      </c>
      <c r="S1192" s="15">
        <f>Raw_Data!S1192</f>
        <v>0.81</v>
      </c>
      <c r="T1192" s="18">
        <f>IF(Raw_Data!T1192="",ROUND(AVERAGEIFS(Raw_Data!$T$2:$T$4001,Raw_Data!$E$2:$E$4001,E1192,Raw_Data!$D$2:$D$4001,D1192),2),IF(Raw_Data!T1192&gt;INDEX(Cleaning_Reference!$F$6:$F$13,MATCH(D1192,Cleaning_Reference!$A$6:$A$13,0)),INDEX(Cleaning_Reference!$F$6:$F$13,MATCH(D1192,Cleaning_Reference!$A$6:$A$13,0)),Raw_Data!T1192))</f>
        <v>2.61</v>
      </c>
      <c r="U1192" s="15">
        <f>Raw_Data!U1192</f>
        <v>39.07</v>
      </c>
      <c r="V1192" s="15">
        <f>Raw_Data!V1192</f>
        <v>22490</v>
      </c>
      <c r="W1192" s="15">
        <f>Raw_Data!W1192</f>
        <v>945700</v>
      </c>
      <c r="X1192" s="15">
        <f>Raw_Data!X1192</f>
        <v>878684</v>
      </c>
      <c r="Y1192" s="15">
        <f>Raw_Data!Y1192</f>
        <v>-67016</v>
      </c>
      <c r="Z1192" s="15">
        <f>Raw_Data!Z1192</f>
        <v>13258</v>
      </c>
      <c r="AA1192" s="15">
        <f>Raw_Data!AA1192</f>
        <v>2.9470000000000001</v>
      </c>
      <c r="AB1192" s="15">
        <f>Raw_Data!AB1192</f>
        <v>69.099999999999994</v>
      </c>
      <c r="AC1192" s="19" t="str">
        <f>IF(Raw_Data!G1192="","Yes","No")</f>
        <v>No</v>
      </c>
      <c r="AD1192" s="19" t="str">
        <f>IF(Raw_Data!L1192="","Yes","No")</f>
        <v>No</v>
      </c>
      <c r="AE1192" s="19" t="str">
        <f>IF(Raw_Data!T1192="","Imputed",IF(Raw_Data!T1192&gt;INDEX(Cleaning_Reference!$F$6:$F$13,MATCH(D1192,Cleaning_Reference!$A$6:$A$13,0)),"Capped","Original"))</f>
        <v>Original</v>
      </c>
      <c r="AF1192" s="21">
        <f t="shared" si="18"/>
        <v>39.07</v>
      </c>
    </row>
    <row r="1193" spans="1:32" ht="15" customHeight="1" x14ac:dyDescent="0.3">
      <c r="A1193" s="20" t="str">
        <f>Raw_Data!A1193</f>
        <v>SF11192</v>
      </c>
      <c r="B1193" s="15" t="str">
        <f>Raw_Data!B1193</f>
        <v>Punjab</v>
      </c>
      <c r="C1193" s="15" t="str">
        <f>Raw_Data!C1193</f>
        <v>Nashik</v>
      </c>
      <c r="D1193" s="15" t="str">
        <f>Raw_Data!D1193</f>
        <v>Sugarcane</v>
      </c>
      <c r="E1193" s="15" t="str">
        <f>Raw_Data!E1193</f>
        <v>Kharif</v>
      </c>
      <c r="F1193" s="15">
        <f>Raw_Data!F1193</f>
        <v>1.22</v>
      </c>
      <c r="G1193" s="18">
        <f>IF(Raw_Data!G1193="",ROUND(AVERAGEIFS(Raw_Data!$G$2:$G$4001,Raw_Data!$E$2:$E$4001,E1193),1),Raw_Data!G1193)</f>
        <v>1034.5999999999999</v>
      </c>
      <c r="H1193" s="15">
        <f>Raw_Data!H1193</f>
        <v>30.6</v>
      </c>
      <c r="I1193" s="15">
        <f>Raw_Data!I1193</f>
        <v>67.8</v>
      </c>
      <c r="J1193" s="15">
        <f>Raw_Data!J1193</f>
        <v>7.5</v>
      </c>
      <c r="K1193" s="15">
        <f>Raw_Data!K1193</f>
        <v>6.81</v>
      </c>
      <c r="L1193" s="18">
        <f>IF(Raw_Data!L1193="",ROUND(AVERAGEIFS(Raw_Data!$L$2:$L$4001,Raw_Data!$E$2:$E$4001,E1193),1),Raw_Data!L1193)</f>
        <v>32.9</v>
      </c>
      <c r="M1193" s="15">
        <f>Raw_Data!M1193</f>
        <v>125.2</v>
      </c>
      <c r="N1193" s="15">
        <f>Raw_Data!N1193</f>
        <v>67.7</v>
      </c>
      <c r="O1193" s="15">
        <f>Raw_Data!O1193</f>
        <v>99.6</v>
      </c>
      <c r="P1193" s="15" t="str">
        <f>Raw_Data!P1193</f>
        <v>Rainfed</v>
      </c>
      <c r="Q1193" s="15">
        <f>Raw_Data!Q1193</f>
        <v>245.1</v>
      </c>
      <c r="R1193" s="15">
        <f>Raw_Data!R1193</f>
        <v>2.81</v>
      </c>
      <c r="S1193" s="15">
        <f>Raw_Data!S1193</f>
        <v>0.77</v>
      </c>
      <c r="T1193" s="18">
        <f>IF(Raw_Data!T1193="",ROUND(AVERAGEIFS(Raw_Data!$T$2:$T$4001,Raw_Data!$E$2:$E$4001,E1193,Raw_Data!$D$2:$D$4001,D1193),2),IF(Raw_Data!T1193&gt;INDEX(Cleaning_Reference!$F$6:$F$13,MATCH(D1193,Cleaning_Reference!$A$6:$A$13,0)),INDEX(Cleaning_Reference!$F$6:$F$13,MATCH(D1193,Cleaning_Reference!$A$6:$A$13,0)),Raw_Data!T1193))</f>
        <v>51.37</v>
      </c>
      <c r="U1193" s="15">
        <f>Raw_Data!U1193</f>
        <v>62.67</v>
      </c>
      <c r="V1193" s="15">
        <f>Raw_Data!V1193</f>
        <v>3602</v>
      </c>
      <c r="W1193" s="15">
        <f>Raw_Data!W1193</f>
        <v>96681</v>
      </c>
      <c r="X1193" s="15">
        <f>Raw_Data!X1193</f>
        <v>225737</v>
      </c>
      <c r="Y1193" s="15">
        <f>Raw_Data!Y1193</f>
        <v>129056</v>
      </c>
      <c r="Z1193" s="15">
        <f>Raw_Data!Z1193</f>
        <v>1219</v>
      </c>
      <c r="AA1193" s="15">
        <f>Raw_Data!AA1193</f>
        <v>51.411000000000001</v>
      </c>
      <c r="AB1193" s="15">
        <f>Raw_Data!AB1193</f>
        <v>74</v>
      </c>
      <c r="AC1193" s="19" t="str">
        <f>IF(Raw_Data!G1193="","Yes","No")</f>
        <v>No</v>
      </c>
      <c r="AD1193" s="19" t="str">
        <f>IF(Raw_Data!L1193="","Yes","No")</f>
        <v>No</v>
      </c>
      <c r="AE1193" s="19" t="str">
        <f>IF(Raw_Data!T1193="","Imputed",IF(Raw_Data!T1193&gt;INDEX(Cleaning_Reference!$F$6:$F$13,MATCH(D1193,Cleaning_Reference!$A$6:$A$13,0)),"Capped","Original"))</f>
        <v>Original</v>
      </c>
      <c r="AF1193" s="21">
        <f t="shared" si="18"/>
        <v>62.67</v>
      </c>
    </row>
    <row r="1194" spans="1:32" ht="15" customHeight="1" x14ac:dyDescent="0.3">
      <c r="A1194" s="20" t="str">
        <f>Raw_Data!A1194</f>
        <v>SF11193</v>
      </c>
      <c r="B1194" s="15" t="str">
        <f>Raw_Data!B1194</f>
        <v>Punjab</v>
      </c>
      <c r="C1194" s="15" t="str">
        <f>Raw_Data!C1194</f>
        <v>Warangal</v>
      </c>
      <c r="D1194" s="15" t="str">
        <f>Raw_Data!D1194</f>
        <v>Rice</v>
      </c>
      <c r="E1194" s="15" t="str">
        <f>Raw_Data!E1194</f>
        <v>Kharif</v>
      </c>
      <c r="F1194" s="15">
        <f>Raw_Data!F1194</f>
        <v>11.87</v>
      </c>
      <c r="G1194" s="18">
        <f>IF(Raw_Data!G1194="",ROUND(AVERAGEIFS(Raw_Data!$G$2:$G$4001,Raw_Data!$E$2:$E$4001,E1194),1),Raw_Data!G1194)</f>
        <v>454.2</v>
      </c>
      <c r="H1194" s="15">
        <f>Raw_Data!H1194</f>
        <v>28.2</v>
      </c>
      <c r="I1194" s="15">
        <f>Raw_Data!I1194</f>
        <v>68.900000000000006</v>
      </c>
      <c r="J1194" s="15">
        <f>Raw_Data!J1194</f>
        <v>5.9</v>
      </c>
      <c r="K1194" s="15">
        <f>Raw_Data!K1194</f>
        <v>7.71</v>
      </c>
      <c r="L1194" s="18">
        <f>IF(Raw_Data!L1194="",ROUND(AVERAGEIFS(Raw_Data!$L$2:$L$4001,Raw_Data!$E$2:$E$4001,E1194),1),Raw_Data!L1194)</f>
        <v>37.200000000000003</v>
      </c>
      <c r="M1194" s="15">
        <f>Raw_Data!M1194</f>
        <v>133.9</v>
      </c>
      <c r="N1194" s="15">
        <f>Raw_Data!N1194</f>
        <v>57.8</v>
      </c>
      <c r="O1194" s="15">
        <f>Raw_Data!O1194</f>
        <v>122.2</v>
      </c>
      <c r="P1194" s="15" t="str">
        <f>Raw_Data!P1194</f>
        <v>Flood</v>
      </c>
      <c r="Q1194" s="15">
        <f>Raw_Data!Q1194</f>
        <v>234.4</v>
      </c>
      <c r="R1194" s="15">
        <f>Raw_Data!R1194</f>
        <v>5.22</v>
      </c>
      <c r="S1194" s="15">
        <f>Raw_Data!S1194</f>
        <v>0.71</v>
      </c>
      <c r="T1194" s="18">
        <f>IF(Raw_Data!T1194="",ROUND(AVERAGEIFS(Raw_Data!$T$2:$T$4001,Raw_Data!$E$2:$E$4001,E1194,Raw_Data!$D$2:$D$4001,D1194),2),IF(Raw_Data!T1194&gt;INDEX(Cleaning_Reference!$F$6:$F$13,MATCH(D1194,Cleaning_Reference!$A$6:$A$13,0)),INDEX(Cleaning_Reference!$F$6:$F$13,MATCH(D1194,Cleaning_Reference!$A$6:$A$13,0)),Raw_Data!T1194))</f>
        <v>1.1399999999999999</v>
      </c>
      <c r="U1194" s="15">
        <f>Raw_Data!U1194</f>
        <v>13.53</v>
      </c>
      <c r="V1194" s="15">
        <f>Raw_Data!V1194</f>
        <v>22385</v>
      </c>
      <c r="W1194" s="15">
        <f>Raw_Data!W1194</f>
        <v>931749</v>
      </c>
      <c r="X1194" s="15">
        <f>Raw_Data!X1194</f>
        <v>302869</v>
      </c>
      <c r="Y1194" s="15">
        <f>Raw_Data!Y1194</f>
        <v>-628880</v>
      </c>
      <c r="Z1194" s="15">
        <f>Raw_Data!Z1194</f>
        <v>25133</v>
      </c>
      <c r="AA1194" s="15">
        <f>Raw_Data!AA1194</f>
        <v>0.53800000000000003</v>
      </c>
      <c r="AB1194" s="15">
        <f>Raw_Data!AB1194</f>
        <v>49.1</v>
      </c>
      <c r="AC1194" s="19" t="str">
        <f>IF(Raw_Data!G1194="","Yes","No")</f>
        <v>No</v>
      </c>
      <c r="AD1194" s="19" t="str">
        <f>IF(Raw_Data!L1194="","Yes","No")</f>
        <v>No</v>
      </c>
      <c r="AE1194" s="19" t="str">
        <f>IF(Raw_Data!T1194="","Imputed",IF(Raw_Data!T1194&gt;INDEX(Cleaning_Reference!$F$6:$F$13,MATCH(D1194,Cleaning_Reference!$A$6:$A$13,0)),"Capped","Original"))</f>
        <v>Original</v>
      </c>
      <c r="AF1194" s="21">
        <f t="shared" si="18"/>
        <v>13.53</v>
      </c>
    </row>
    <row r="1195" spans="1:32" ht="15" customHeight="1" x14ac:dyDescent="0.3">
      <c r="A1195" s="20" t="str">
        <f>Raw_Data!A1195</f>
        <v>SF11194</v>
      </c>
      <c r="B1195" s="15" t="str">
        <f>Raw_Data!B1195</f>
        <v>Telangana</v>
      </c>
      <c r="C1195" s="15" t="str">
        <f>Raw_Data!C1195</f>
        <v>Raichur</v>
      </c>
      <c r="D1195" s="15" t="str">
        <f>Raw_Data!D1195</f>
        <v>Rice</v>
      </c>
      <c r="E1195" s="15" t="str">
        <f>Raw_Data!E1195</f>
        <v>Rabi</v>
      </c>
      <c r="F1195" s="15">
        <f>Raw_Data!F1195</f>
        <v>12.54</v>
      </c>
      <c r="G1195" s="18">
        <f>IF(Raw_Data!G1195="",ROUND(AVERAGEIFS(Raw_Data!$G$2:$G$4001,Raw_Data!$E$2:$E$4001,E1195),1),Raw_Data!G1195)</f>
        <v>457.5</v>
      </c>
      <c r="H1195" s="15">
        <f>Raw_Data!H1195</f>
        <v>25.5</v>
      </c>
      <c r="I1195" s="15">
        <f>Raw_Data!I1195</f>
        <v>64.900000000000006</v>
      </c>
      <c r="J1195" s="15">
        <f>Raw_Data!J1195</f>
        <v>6.4</v>
      </c>
      <c r="K1195" s="15">
        <f>Raw_Data!K1195</f>
        <v>7.25</v>
      </c>
      <c r="L1195" s="18">
        <f>IF(Raw_Data!L1195="",ROUND(AVERAGEIFS(Raw_Data!$L$2:$L$4001,Raw_Data!$E$2:$E$4001,E1195),1),Raw_Data!L1195)</f>
        <v>19.7</v>
      </c>
      <c r="M1195" s="15">
        <f>Raw_Data!M1195</f>
        <v>131.6</v>
      </c>
      <c r="N1195" s="15">
        <f>Raw_Data!N1195</f>
        <v>36.200000000000003</v>
      </c>
      <c r="O1195" s="15">
        <f>Raw_Data!O1195</f>
        <v>90.4</v>
      </c>
      <c r="P1195" s="15" t="str">
        <f>Raw_Data!P1195</f>
        <v>Rainfed</v>
      </c>
      <c r="Q1195" s="15">
        <f>Raw_Data!Q1195</f>
        <v>40</v>
      </c>
      <c r="R1195" s="15">
        <f>Raw_Data!R1195</f>
        <v>10.210000000000001</v>
      </c>
      <c r="S1195" s="15">
        <f>Raw_Data!S1195</f>
        <v>0.72</v>
      </c>
      <c r="T1195" s="18">
        <f>IF(Raw_Data!T1195="",ROUND(AVERAGEIFS(Raw_Data!$T$2:$T$4001,Raw_Data!$E$2:$E$4001,E1195,Raw_Data!$D$2:$D$4001,D1195),2),IF(Raw_Data!T1195&gt;INDEX(Cleaning_Reference!$F$6:$F$13,MATCH(D1195,Cleaning_Reference!$A$6:$A$13,0)),INDEX(Cleaning_Reference!$F$6:$F$13,MATCH(D1195,Cleaning_Reference!$A$6:$A$13,0)),Raw_Data!T1195))</f>
        <v>2.41</v>
      </c>
      <c r="U1195" s="15">
        <f>Raw_Data!U1195</f>
        <v>30.22</v>
      </c>
      <c r="V1195" s="15">
        <f>Raw_Data!V1195</f>
        <v>21342</v>
      </c>
      <c r="W1195" s="15">
        <f>Raw_Data!W1195</f>
        <v>659415</v>
      </c>
      <c r="X1195" s="15">
        <f>Raw_Data!X1195</f>
        <v>644955</v>
      </c>
      <c r="Y1195" s="15">
        <f>Raw_Data!Y1195</f>
        <v>-14460</v>
      </c>
      <c r="Z1195" s="15">
        <f>Raw_Data!Z1195</f>
        <v>11092</v>
      </c>
      <c r="AA1195" s="15">
        <f>Raw_Data!AA1195</f>
        <v>2.7240000000000002</v>
      </c>
      <c r="AB1195" s="15">
        <f>Raw_Data!AB1195</f>
        <v>20.3</v>
      </c>
      <c r="AC1195" s="19" t="str">
        <f>IF(Raw_Data!G1195="","Yes","No")</f>
        <v>No</v>
      </c>
      <c r="AD1195" s="19" t="str">
        <f>IF(Raw_Data!L1195="","Yes","No")</f>
        <v>No</v>
      </c>
      <c r="AE1195" s="19" t="str">
        <f>IF(Raw_Data!T1195="","Imputed",IF(Raw_Data!T1195&gt;INDEX(Cleaning_Reference!$F$6:$F$13,MATCH(D1195,Cleaning_Reference!$A$6:$A$13,0)),"Capped","Original"))</f>
        <v>Original</v>
      </c>
      <c r="AF1195" s="21">
        <f t="shared" si="18"/>
        <v>30.22</v>
      </c>
    </row>
    <row r="1196" spans="1:32" ht="15" customHeight="1" x14ac:dyDescent="0.3">
      <c r="A1196" s="20" t="str">
        <f>Raw_Data!A1196</f>
        <v>SF11195</v>
      </c>
      <c r="B1196" s="15" t="str">
        <f>Raw_Data!B1196</f>
        <v>Madhya Pradesh</v>
      </c>
      <c r="C1196" s="15" t="str">
        <f>Raw_Data!C1196</f>
        <v>Warangal</v>
      </c>
      <c r="D1196" s="15" t="str">
        <f>Raw_Data!D1196</f>
        <v>Sugarcane</v>
      </c>
      <c r="E1196" s="15" t="str">
        <f>Raw_Data!E1196</f>
        <v>Kharif</v>
      </c>
      <c r="F1196" s="15">
        <f>Raw_Data!F1196</f>
        <v>14.32</v>
      </c>
      <c r="G1196" s="18">
        <f>IF(Raw_Data!G1196="",ROUND(AVERAGEIFS(Raw_Data!$G$2:$G$4001,Raw_Data!$E$2:$E$4001,E1196),1),Raw_Data!G1196)</f>
        <v>1187.4000000000001</v>
      </c>
      <c r="H1196" s="15">
        <f>Raw_Data!H1196</f>
        <v>30.8</v>
      </c>
      <c r="I1196" s="15">
        <f>Raw_Data!I1196</f>
        <v>75.099999999999994</v>
      </c>
      <c r="J1196" s="15">
        <f>Raw_Data!J1196</f>
        <v>5.6</v>
      </c>
      <c r="K1196" s="15">
        <f>Raw_Data!K1196</f>
        <v>6.76</v>
      </c>
      <c r="L1196" s="18">
        <f>IF(Raw_Data!L1196="",ROUND(AVERAGEIFS(Raw_Data!$L$2:$L$4001,Raw_Data!$E$2:$E$4001,E1196),1),Raw_Data!L1196)</f>
        <v>27.7</v>
      </c>
      <c r="M1196" s="15">
        <f>Raw_Data!M1196</f>
        <v>140.4</v>
      </c>
      <c r="N1196" s="15">
        <f>Raw_Data!N1196</f>
        <v>96</v>
      </c>
      <c r="O1196" s="15">
        <f>Raw_Data!O1196</f>
        <v>102.7</v>
      </c>
      <c r="P1196" s="15" t="str">
        <f>Raw_Data!P1196</f>
        <v>Sprinkler</v>
      </c>
      <c r="Q1196" s="15">
        <f>Raw_Data!Q1196</f>
        <v>215.6</v>
      </c>
      <c r="R1196" s="15">
        <f>Raw_Data!R1196</f>
        <v>1.35</v>
      </c>
      <c r="S1196" s="15">
        <f>Raw_Data!S1196</f>
        <v>0.77</v>
      </c>
      <c r="T1196" s="18">
        <f>IF(Raw_Data!T1196="",ROUND(AVERAGEIFS(Raw_Data!$T$2:$T$4001,Raw_Data!$E$2:$E$4001,E1196,Raw_Data!$D$2:$D$4001,D1196),2),IF(Raw_Data!T1196&gt;INDEX(Cleaning_Reference!$F$6:$F$13,MATCH(D1196,Cleaning_Reference!$A$6:$A$13,0)),INDEX(Cleaning_Reference!$F$6:$F$13,MATCH(D1196,Cleaning_Reference!$A$6:$A$13,0)),Raw_Data!T1196))</f>
        <v>66.239999999999995</v>
      </c>
      <c r="U1196" s="15">
        <f>Raw_Data!U1196</f>
        <v>948.56</v>
      </c>
      <c r="V1196" s="15">
        <f>Raw_Data!V1196</f>
        <v>3683</v>
      </c>
      <c r="W1196" s="15">
        <f>Raw_Data!W1196</f>
        <v>953956</v>
      </c>
      <c r="X1196" s="15">
        <f>Raw_Data!X1196</f>
        <v>3493546</v>
      </c>
      <c r="Y1196" s="15">
        <f>Raw_Data!Y1196</f>
        <v>2539590</v>
      </c>
      <c r="Z1196" s="15">
        <f>Raw_Data!Z1196</f>
        <v>24373</v>
      </c>
      <c r="AA1196" s="15">
        <f>Raw_Data!AA1196</f>
        <v>38.917999999999999</v>
      </c>
      <c r="AB1196" s="15">
        <f>Raw_Data!AB1196</f>
        <v>85.5</v>
      </c>
      <c r="AC1196" s="19" t="str">
        <f>IF(Raw_Data!G1196="","Yes","No")</f>
        <v>No</v>
      </c>
      <c r="AD1196" s="19" t="str">
        <f>IF(Raw_Data!L1196="","Yes","No")</f>
        <v>No</v>
      </c>
      <c r="AE1196" s="19" t="str">
        <f>IF(Raw_Data!T1196="","Imputed",IF(Raw_Data!T1196&gt;INDEX(Cleaning_Reference!$F$6:$F$13,MATCH(D1196,Cleaning_Reference!$A$6:$A$13,0)),"Capped","Original"))</f>
        <v>Original</v>
      </c>
      <c r="AF1196" s="21">
        <f t="shared" si="18"/>
        <v>948.56</v>
      </c>
    </row>
    <row r="1197" spans="1:32" ht="15" customHeight="1" x14ac:dyDescent="0.3">
      <c r="A1197" s="20" t="str">
        <f>Raw_Data!A1197</f>
        <v>SF11196</v>
      </c>
      <c r="B1197" s="15" t="str">
        <f>Raw_Data!B1197</f>
        <v>Madhya Pradesh</v>
      </c>
      <c r="C1197" s="15" t="str">
        <f>Raw_Data!C1197</f>
        <v>Erode</v>
      </c>
      <c r="D1197" s="15" t="str">
        <f>Raw_Data!D1197</f>
        <v>Chilli</v>
      </c>
      <c r="E1197" s="15" t="str">
        <f>Raw_Data!E1197</f>
        <v>Rabi</v>
      </c>
      <c r="F1197" s="15">
        <f>Raw_Data!F1197</f>
        <v>1.1299999999999999</v>
      </c>
      <c r="G1197" s="18">
        <f>IF(Raw_Data!G1197="",ROUND(AVERAGEIFS(Raw_Data!$G$2:$G$4001,Raw_Data!$E$2:$E$4001,E1197),1),Raw_Data!G1197)</f>
        <v>574.4</v>
      </c>
      <c r="H1197" s="15">
        <f>Raw_Data!H1197</f>
        <v>21.8</v>
      </c>
      <c r="I1197" s="15">
        <f>Raw_Data!I1197</f>
        <v>60.6</v>
      </c>
      <c r="J1197" s="15">
        <f>Raw_Data!J1197</f>
        <v>7</v>
      </c>
      <c r="K1197" s="15">
        <f>Raw_Data!K1197</f>
        <v>6.18</v>
      </c>
      <c r="L1197" s="18">
        <f>IF(Raw_Data!L1197="",ROUND(AVERAGEIFS(Raw_Data!$L$2:$L$4001,Raw_Data!$E$2:$E$4001,E1197),1),Raw_Data!L1197)</f>
        <v>22.3</v>
      </c>
      <c r="M1197" s="15">
        <f>Raw_Data!M1197</f>
        <v>131.80000000000001</v>
      </c>
      <c r="N1197" s="15">
        <f>Raw_Data!N1197</f>
        <v>58.2</v>
      </c>
      <c r="O1197" s="15">
        <f>Raw_Data!O1197</f>
        <v>79.099999999999994</v>
      </c>
      <c r="P1197" s="15" t="str">
        <f>Raw_Data!P1197</f>
        <v>Flood</v>
      </c>
      <c r="Q1197" s="15">
        <f>Raw_Data!Q1197</f>
        <v>196</v>
      </c>
      <c r="R1197" s="15">
        <f>Raw_Data!R1197</f>
        <v>4.37</v>
      </c>
      <c r="S1197" s="15">
        <f>Raw_Data!S1197</f>
        <v>0.79</v>
      </c>
      <c r="T1197" s="18">
        <f>IF(Raw_Data!T1197="",ROUND(AVERAGEIFS(Raw_Data!$T$2:$T$4001,Raw_Data!$E$2:$E$4001,E1197,Raw_Data!$D$2:$D$4001,D1197),2),IF(Raw_Data!T1197&gt;INDEX(Cleaning_Reference!$F$6:$F$13,MATCH(D1197,Cleaning_Reference!$A$6:$A$13,0)),INDEX(Cleaning_Reference!$F$6:$F$13,MATCH(D1197,Cleaning_Reference!$A$6:$A$13,0)),Raw_Data!T1197))</f>
        <v>1.38</v>
      </c>
      <c r="U1197" s="15">
        <f>Raw_Data!U1197</f>
        <v>1.56</v>
      </c>
      <c r="V1197" s="15">
        <f>Raw_Data!V1197</f>
        <v>93191</v>
      </c>
      <c r="W1197" s="15">
        <f>Raw_Data!W1197</f>
        <v>68445</v>
      </c>
      <c r="X1197" s="15">
        <f>Raw_Data!X1197</f>
        <v>145378</v>
      </c>
      <c r="Y1197" s="15">
        <f>Raw_Data!Y1197</f>
        <v>76933</v>
      </c>
      <c r="Z1197" s="15">
        <f>Raw_Data!Z1197</f>
        <v>948</v>
      </c>
      <c r="AA1197" s="15">
        <f>Raw_Data!AA1197</f>
        <v>1.6459999999999999</v>
      </c>
      <c r="AB1197" s="15">
        <f>Raw_Data!AB1197</f>
        <v>49.7</v>
      </c>
      <c r="AC1197" s="19" t="str">
        <f>IF(Raw_Data!G1197="","Yes","No")</f>
        <v>No</v>
      </c>
      <c r="AD1197" s="19" t="str">
        <f>IF(Raw_Data!L1197="","Yes","No")</f>
        <v>No</v>
      </c>
      <c r="AE1197" s="19" t="str">
        <f>IF(Raw_Data!T1197="","Imputed",IF(Raw_Data!T1197&gt;INDEX(Cleaning_Reference!$F$6:$F$13,MATCH(D1197,Cleaning_Reference!$A$6:$A$13,0)),"Capped","Original"))</f>
        <v>Original</v>
      </c>
      <c r="AF1197" s="21">
        <f t="shared" si="18"/>
        <v>1.56</v>
      </c>
    </row>
    <row r="1198" spans="1:32" ht="15" customHeight="1" x14ac:dyDescent="0.3">
      <c r="A1198" s="20" t="str">
        <f>Raw_Data!A1198</f>
        <v>SF11197</v>
      </c>
      <c r="B1198" s="15" t="str">
        <f>Raw_Data!B1198</f>
        <v>Karnataka</v>
      </c>
      <c r="C1198" s="15" t="str">
        <f>Raw_Data!C1198</f>
        <v>Ludhiana</v>
      </c>
      <c r="D1198" s="15" t="str">
        <f>Raw_Data!D1198</f>
        <v>Rice</v>
      </c>
      <c r="E1198" s="15" t="str">
        <f>Raw_Data!E1198</f>
        <v>Kharif</v>
      </c>
      <c r="F1198" s="15">
        <f>Raw_Data!F1198</f>
        <v>4.29</v>
      </c>
      <c r="G1198" s="18">
        <f>IF(Raw_Data!G1198="",ROUND(AVERAGEIFS(Raw_Data!$G$2:$G$4001,Raw_Data!$E$2:$E$4001,E1198),1),Raw_Data!G1198)</f>
        <v>747.1</v>
      </c>
      <c r="H1198" s="15">
        <f>Raw_Data!H1198</f>
        <v>24.8</v>
      </c>
      <c r="I1198" s="15">
        <f>Raw_Data!I1198</f>
        <v>77.599999999999994</v>
      </c>
      <c r="J1198" s="15">
        <f>Raw_Data!J1198</f>
        <v>5.8</v>
      </c>
      <c r="K1198" s="15">
        <f>Raw_Data!K1198</f>
        <v>5.74</v>
      </c>
      <c r="L1198" s="18">
        <f>IF(Raw_Data!L1198="",ROUND(AVERAGEIFS(Raw_Data!$L$2:$L$4001,Raw_Data!$E$2:$E$4001,E1198),1),Raw_Data!L1198)</f>
        <v>31.1</v>
      </c>
      <c r="M1198" s="15">
        <f>Raw_Data!M1198</f>
        <v>106.8</v>
      </c>
      <c r="N1198" s="15">
        <f>Raw_Data!N1198</f>
        <v>67</v>
      </c>
      <c r="O1198" s="15">
        <f>Raw_Data!O1198</f>
        <v>100.1</v>
      </c>
      <c r="P1198" s="15" t="str">
        <f>Raw_Data!P1198</f>
        <v>Flood</v>
      </c>
      <c r="Q1198" s="15">
        <f>Raw_Data!Q1198</f>
        <v>215</v>
      </c>
      <c r="R1198" s="15">
        <f>Raw_Data!R1198</f>
        <v>6.63</v>
      </c>
      <c r="S1198" s="15">
        <f>Raw_Data!S1198</f>
        <v>0.82</v>
      </c>
      <c r="T1198" s="18">
        <f>IF(Raw_Data!T1198="",ROUND(AVERAGEIFS(Raw_Data!$T$2:$T$4001,Raw_Data!$E$2:$E$4001,E1198,Raw_Data!$D$2:$D$4001,D1198),2),IF(Raw_Data!T1198&gt;INDEX(Cleaning_Reference!$F$6:$F$13,MATCH(D1198,Cleaning_Reference!$A$6:$A$13,0)),INDEX(Cleaning_Reference!$F$6:$F$13,MATCH(D1198,Cleaning_Reference!$A$6:$A$13,0)),Raw_Data!T1198))</f>
        <v>1.29</v>
      </c>
      <c r="U1198" s="15">
        <f>Raw_Data!U1198</f>
        <v>5.53</v>
      </c>
      <c r="V1198" s="15">
        <f>Raw_Data!V1198</f>
        <v>18142</v>
      </c>
      <c r="W1198" s="15">
        <f>Raw_Data!W1198</f>
        <v>307513</v>
      </c>
      <c r="X1198" s="15">
        <f>Raw_Data!X1198</f>
        <v>100325</v>
      </c>
      <c r="Y1198" s="15">
        <f>Raw_Data!Y1198</f>
        <v>-207188</v>
      </c>
      <c r="Z1198" s="15">
        <f>Raw_Data!Z1198</f>
        <v>8004</v>
      </c>
      <c r="AA1198" s="15">
        <f>Raw_Data!AA1198</f>
        <v>0.69099999999999995</v>
      </c>
      <c r="AB1198" s="15">
        <f>Raw_Data!AB1198</f>
        <v>57.8</v>
      </c>
      <c r="AC1198" s="19" t="str">
        <f>IF(Raw_Data!G1198="","Yes","No")</f>
        <v>No</v>
      </c>
      <c r="AD1198" s="19" t="str">
        <f>IF(Raw_Data!L1198="","Yes","No")</f>
        <v>No</v>
      </c>
      <c r="AE1198" s="19" t="str">
        <f>IF(Raw_Data!T1198="","Imputed",IF(Raw_Data!T1198&gt;INDEX(Cleaning_Reference!$F$6:$F$13,MATCH(D1198,Cleaning_Reference!$A$6:$A$13,0)),"Capped","Original"))</f>
        <v>Original</v>
      </c>
      <c r="AF1198" s="21">
        <f t="shared" si="18"/>
        <v>5.53</v>
      </c>
    </row>
    <row r="1199" spans="1:32" ht="15" customHeight="1" x14ac:dyDescent="0.3">
      <c r="A1199" s="20" t="str">
        <f>Raw_Data!A1199</f>
        <v>SF11198</v>
      </c>
      <c r="B1199" s="15" t="str">
        <f>Raw_Data!B1199</f>
        <v>Karnataka</v>
      </c>
      <c r="C1199" s="15" t="str">
        <f>Raw_Data!C1199</f>
        <v>Rajkot</v>
      </c>
      <c r="D1199" s="15" t="str">
        <f>Raw_Data!D1199</f>
        <v>Sugarcane</v>
      </c>
      <c r="E1199" s="15" t="str">
        <f>Raw_Data!E1199</f>
        <v>Kharif</v>
      </c>
      <c r="F1199" s="15">
        <f>Raw_Data!F1199</f>
        <v>8.18</v>
      </c>
      <c r="G1199" s="18">
        <f>IF(Raw_Data!G1199="",ROUND(AVERAGEIFS(Raw_Data!$G$2:$G$4001,Raw_Data!$E$2:$E$4001,E1199),1),Raw_Data!G1199)</f>
        <v>906.3</v>
      </c>
      <c r="H1199" s="15">
        <f>Raw_Data!H1199</f>
        <v>24</v>
      </c>
      <c r="I1199" s="15">
        <f>Raw_Data!I1199</f>
        <v>53.7</v>
      </c>
      <c r="J1199" s="15">
        <f>Raw_Data!J1199</f>
        <v>7.2</v>
      </c>
      <c r="K1199" s="15">
        <f>Raw_Data!K1199</f>
        <v>6.8</v>
      </c>
      <c r="L1199" s="18">
        <f>IF(Raw_Data!L1199="",ROUND(AVERAGEIFS(Raw_Data!$L$2:$L$4001,Raw_Data!$E$2:$E$4001,E1199),1),Raw_Data!L1199)</f>
        <v>36.6</v>
      </c>
      <c r="M1199" s="15">
        <f>Raw_Data!M1199</f>
        <v>125.3</v>
      </c>
      <c r="N1199" s="15">
        <f>Raw_Data!N1199</f>
        <v>27.9</v>
      </c>
      <c r="O1199" s="15">
        <f>Raw_Data!O1199</f>
        <v>124.4</v>
      </c>
      <c r="P1199" s="15" t="str">
        <f>Raw_Data!P1199</f>
        <v>Flood</v>
      </c>
      <c r="Q1199" s="15">
        <f>Raw_Data!Q1199</f>
        <v>104.6</v>
      </c>
      <c r="R1199" s="15">
        <f>Raw_Data!R1199</f>
        <v>3.32</v>
      </c>
      <c r="S1199" s="15">
        <f>Raw_Data!S1199</f>
        <v>0.76</v>
      </c>
      <c r="T1199" s="18">
        <f>IF(Raw_Data!T1199="",ROUND(AVERAGEIFS(Raw_Data!$T$2:$T$4001,Raw_Data!$E$2:$E$4001,E1199,Raw_Data!$D$2:$D$4001,D1199),2),IF(Raw_Data!T1199&gt;INDEX(Cleaning_Reference!$F$6:$F$13,MATCH(D1199,Cleaning_Reference!$A$6:$A$13,0)),INDEX(Cleaning_Reference!$F$6:$F$13,MATCH(D1199,Cleaning_Reference!$A$6:$A$13,0)),Raw_Data!T1199))</f>
        <v>72.05</v>
      </c>
      <c r="U1199" s="15">
        <f>Raw_Data!U1199</f>
        <v>589.37</v>
      </c>
      <c r="V1199" s="15">
        <f>Raw_Data!V1199</f>
        <v>3585</v>
      </c>
      <c r="W1199" s="15">
        <f>Raw_Data!W1199</f>
        <v>422022</v>
      </c>
      <c r="X1199" s="15">
        <f>Raw_Data!X1199</f>
        <v>2112891</v>
      </c>
      <c r="Y1199" s="15">
        <f>Raw_Data!Y1199</f>
        <v>1690869</v>
      </c>
      <c r="Z1199" s="15">
        <f>Raw_Data!Z1199</f>
        <v>21224</v>
      </c>
      <c r="AA1199" s="15">
        <f>Raw_Data!AA1199</f>
        <v>27.768999999999998</v>
      </c>
      <c r="AB1199" s="15">
        <f>Raw_Data!AB1199</f>
        <v>54.7</v>
      </c>
      <c r="AC1199" s="19" t="str">
        <f>IF(Raw_Data!G1199="","Yes","No")</f>
        <v>No</v>
      </c>
      <c r="AD1199" s="19" t="str">
        <f>IF(Raw_Data!L1199="","Yes","No")</f>
        <v>No</v>
      </c>
      <c r="AE1199" s="19" t="str">
        <f>IF(Raw_Data!T1199="","Imputed",IF(Raw_Data!T1199&gt;INDEX(Cleaning_Reference!$F$6:$F$13,MATCH(D1199,Cleaning_Reference!$A$6:$A$13,0)),"Capped","Original"))</f>
        <v>Original</v>
      </c>
      <c r="AF1199" s="21">
        <f t="shared" si="18"/>
        <v>589.37</v>
      </c>
    </row>
    <row r="1200" spans="1:32" ht="15" customHeight="1" x14ac:dyDescent="0.3">
      <c r="A1200" s="20" t="str">
        <f>Raw_Data!A1200</f>
        <v>SF11199</v>
      </c>
      <c r="B1200" s="15" t="str">
        <f>Raw_Data!B1200</f>
        <v>Telangana</v>
      </c>
      <c r="C1200" s="15" t="str">
        <f>Raw_Data!C1200</f>
        <v>Krishna</v>
      </c>
      <c r="D1200" s="15" t="str">
        <f>Raw_Data!D1200</f>
        <v>Wheat</v>
      </c>
      <c r="E1200" s="15" t="str">
        <f>Raw_Data!E1200</f>
        <v>Kharif</v>
      </c>
      <c r="F1200" s="15">
        <f>Raw_Data!F1200</f>
        <v>2.23</v>
      </c>
      <c r="G1200" s="18">
        <f>IF(Raw_Data!G1200="",ROUND(AVERAGEIFS(Raw_Data!$G$2:$G$4001,Raw_Data!$E$2:$E$4001,E1200),1),Raw_Data!G1200)</f>
        <v>786.9</v>
      </c>
      <c r="H1200" s="15">
        <f>Raw_Data!H1200</f>
        <v>33.299999999999997</v>
      </c>
      <c r="I1200" s="15">
        <f>Raw_Data!I1200</f>
        <v>71.3</v>
      </c>
      <c r="J1200" s="15">
        <f>Raw_Data!J1200</f>
        <v>6.6</v>
      </c>
      <c r="K1200" s="15">
        <f>Raw_Data!K1200</f>
        <v>5.76</v>
      </c>
      <c r="L1200" s="18">
        <f>IF(Raw_Data!L1200="",ROUND(AVERAGEIFS(Raw_Data!$L$2:$L$4001,Raw_Data!$E$2:$E$4001,E1200),1),Raw_Data!L1200)</f>
        <v>33.6</v>
      </c>
      <c r="M1200" s="15">
        <f>Raw_Data!M1200</f>
        <v>100.6</v>
      </c>
      <c r="N1200" s="15">
        <f>Raw_Data!N1200</f>
        <v>61.7</v>
      </c>
      <c r="O1200" s="15">
        <f>Raw_Data!O1200</f>
        <v>138.4</v>
      </c>
      <c r="P1200" s="15" t="str">
        <f>Raw_Data!P1200</f>
        <v>Sprinkler</v>
      </c>
      <c r="Q1200" s="15">
        <f>Raw_Data!Q1200</f>
        <v>200.9</v>
      </c>
      <c r="R1200" s="15">
        <f>Raw_Data!R1200</f>
        <v>6.6</v>
      </c>
      <c r="S1200" s="15">
        <f>Raw_Data!S1200</f>
        <v>0.79</v>
      </c>
      <c r="T1200" s="18">
        <f>IF(Raw_Data!T1200="",ROUND(AVERAGEIFS(Raw_Data!$T$2:$T$4001,Raw_Data!$E$2:$E$4001,E1200,Raw_Data!$D$2:$D$4001,D1200),2),IF(Raw_Data!T1200&gt;INDEX(Cleaning_Reference!$F$6:$F$13,MATCH(D1200,Cleaning_Reference!$A$6:$A$13,0)),INDEX(Cleaning_Reference!$F$6:$F$13,MATCH(D1200,Cleaning_Reference!$A$6:$A$13,0)),Raw_Data!T1200))</f>
        <v>1.03</v>
      </c>
      <c r="U1200" s="15">
        <f>Raw_Data!U1200</f>
        <v>2.2999999999999998</v>
      </c>
      <c r="V1200" s="15">
        <f>Raw_Data!V1200</f>
        <v>20801</v>
      </c>
      <c r="W1200" s="15">
        <f>Raw_Data!W1200</f>
        <v>165381</v>
      </c>
      <c r="X1200" s="15">
        <f>Raw_Data!X1200</f>
        <v>47842</v>
      </c>
      <c r="Y1200" s="15">
        <f>Raw_Data!Y1200</f>
        <v>-117539</v>
      </c>
      <c r="Z1200" s="15">
        <f>Raw_Data!Z1200</f>
        <v>1250</v>
      </c>
      <c r="AA1200" s="15">
        <f>Raw_Data!AA1200</f>
        <v>1.84</v>
      </c>
      <c r="AB1200" s="15">
        <f>Raw_Data!AB1200</f>
        <v>55.9</v>
      </c>
      <c r="AC1200" s="19" t="str">
        <f>IF(Raw_Data!G1200="","Yes","No")</f>
        <v>No</v>
      </c>
      <c r="AD1200" s="19" t="str">
        <f>IF(Raw_Data!L1200="","Yes","No")</f>
        <v>No</v>
      </c>
      <c r="AE1200" s="19" t="str">
        <f>IF(Raw_Data!T1200="","Imputed",IF(Raw_Data!T1200&gt;INDEX(Cleaning_Reference!$F$6:$F$13,MATCH(D1200,Cleaning_Reference!$A$6:$A$13,0)),"Capped","Original"))</f>
        <v>Original</v>
      </c>
      <c r="AF1200" s="21">
        <f t="shared" si="18"/>
        <v>2.2999999999999998</v>
      </c>
    </row>
    <row r="1201" spans="1:32" ht="15" customHeight="1" x14ac:dyDescent="0.3">
      <c r="A1201" s="20" t="str">
        <f>Raw_Data!A1201</f>
        <v>SF11200</v>
      </c>
      <c r="B1201" s="15" t="str">
        <f>Raw_Data!B1201</f>
        <v>Andhra Pradesh</v>
      </c>
      <c r="C1201" s="15" t="str">
        <f>Raw_Data!C1201</f>
        <v>Ludhiana</v>
      </c>
      <c r="D1201" s="15" t="str">
        <f>Raw_Data!D1201</f>
        <v>Maize</v>
      </c>
      <c r="E1201" s="15" t="str">
        <f>Raw_Data!E1201</f>
        <v>Zaid</v>
      </c>
      <c r="F1201" s="15">
        <f>Raw_Data!F1201</f>
        <v>14.66</v>
      </c>
      <c r="G1201" s="18">
        <f>IF(Raw_Data!G1201="",ROUND(AVERAGEIFS(Raw_Data!$G$2:$G$4001,Raw_Data!$E$2:$E$4001,E1201),1),Raw_Data!G1201)</f>
        <v>528.9</v>
      </c>
      <c r="H1201" s="15">
        <f>Raw_Data!H1201</f>
        <v>30.7</v>
      </c>
      <c r="I1201" s="15">
        <f>Raw_Data!I1201</f>
        <v>59.5</v>
      </c>
      <c r="J1201" s="15">
        <f>Raw_Data!J1201</f>
        <v>7.4</v>
      </c>
      <c r="K1201" s="15">
        <f>Raw_Data!K1201</f>
        <v>6.26</v>
      </c>
      <c r="L1201" s="18">
        <f>IF(Raw_Data!L1201="",ROUND(AVERAGEIFS(Raw_Data!$L$2:$L$4001,Raw_Data!$E$2:$E$4001,E1201),1),Raw_Data!L1201)</f>
        <v>22.5</v>
      </c>
      <c r="M1201" s="15">
        <f>Raw_Data!M1201</f>
        <v>130.5</v>
      </c>
      <c r="N1201" s="15">
        <f>Raw_Data!N1201</f>
        <v>46.7</v>
      </c>
      <c r="O1201" s="15">
        <f>Raw_Data!O1201</f>
        <v>61.4</v>
      </c>
      <c r="P1201" s="15" t="str">
        <f>Raw_Data!P1201</f>
        <v>Flood</v>
      </c>
      <c r="Q1201" s="15">
        <f>Raw_Data!Q1201</f>
        <v>96.3</v>
      </c>
      <c r="R1201" s="15">
        <f>Raw_Data!R1201</f>
        <v>5.6</v>
      </c>
      <c r="S1201" s="15">
        <f>Raw_Data!S1201</f>
        <v>0.7</v>
      </c>
      <c r="T1201" s="18">
        <f>IF(Raw_Data!T1201="",ROUND(AVERAGEIFS(Raw_Data!$T$2:$T$4001,Raw_Data!$E$2:$E$4001,E1201,Raw_Data!$D$2:$D$4001,D1201),2),IF(Raw_Data!T1201&gt;INDEX(Cleaning_Reference!$F$6:$F$13,MATCH(D1201,Cleaning_Reference!$A$6:$A$13,0)),INDEX(Cleaning_Reference!$F$6:$F$13,MATCH(D1201,Cleaning_Reference!$A$6:$A$13,0)),Raw_Data!T1201))</f>
        <v>2.62</v>
      </c>
      <c r="U1201" s="15">
        <f>Raw_Data!U1201</f>
        <v>38.409999999999997</v>
      </c>
      <c r="V1201" s="15">
        <f>Raw_Data!V1201</f>
        <v>20246</v>
      </c>
      <c r="W1201" s="15">
        <f>Raw_Data!W1201</f>
        <v>831136</v>
      </c>
      <c r="X1201" s="15">
        <f>Raw_Data!X1201</f>
        <v>777649</v>
      </c>
      <c r="Y1201" s="15">
        <f>Raw_Data!Y1201</f>
        <v>-53487</v>
      </c>
      <c r="Z1201" s="15">
        <f>Raw_Data!Z1201</f>
        <v>9788</v>
      </c>
      <c r="AA1201" s="15">
        <f>Raw_Data!AA1201</f>
        <v>3.9239999999999999</v>
      </c>
      <c r="AB1201" s="15">
        <f>Raw_Data!AB1201</f>
        <v>47.4</v>
      </c>
      <c r="AC1201" s="19" t="str">
        <f>IF(Raw_Data!G1201="","Yes","No")</f>
        <v>No</v>
      </c>
      <c r="AD1201" s="19" t="str">
        <f>IF(Raw_Data!L1201="","Yes","No")</f>
        <v>No</v>
      </c>
      <c r="AE1201" s="19" t="str">
        <f>IF(Raw_Data!T1201="","Imputed",IF(Raw_Data!T1201&gt;INDEX(Cleaning_Reference!$F$6:$F$13,MATCH(D1201,Cleaning_Reference!$A$6:$A$13,0)),"Capped","Original"))</f>
        <v>Original</v>
      </c>
      <c r="AF1201" s="21">
        <f t="shared" si="18"/>
        <v>38.409999999999997</v>
      </c>
    </row>
    <row r="1202" spans="1:32" ht="15" customHeight="1" x14ac:dyDescent="0.3">
      <c r="A1202" s="20" t="str">
        <f>Raw_Data!A1202</f>
        <v>SF11201</v>
      </c>
      <c r="B1202" s="15" t="str">
        <f>Raw_Data!B1202</f>
        <v>Tamil Nadu</v>
      </c>
      <c r="C1202" s="15" t="str">
        <f>Raw_Data!C1202</f>
        <v>Indore</v>
      </c>
      <c r="D1202" s="15" t="str">
        <f>Raw_Data!D1202</f>
        <v>Wheat</v>
      </c>
      <c r="E1202" s="15" t="str">
        <f>Raw_Data!E1202</f>
        <v>Zaid</v>
      </c>
      <c r="F1202" s="15">
        <f>Raw_Data!F1202</f>
        <v>0.5</v>
      </c>
      <c r="G1202" s="18">
        <f>IF(Raw_Data!G1202="",ROUND(AVERAGEIFS(Raw_Data!$G$2:$G$4001,Raw_Data!$E$2:$E$4001,E1202),1),Raw_Data!G1202)</f>
        <v>356.7</v>
      </c>
      <c r="H1202" s="15">
        <f>Raw_Data!H1202</f>
        <v>29.8</v>
      </c>
      <c r="I1202" s="15">
        <f>Raw_Data!I1202</f>
        <v>41.1</v>
      </c>
      <c r="J1202" s="15">
        <f>Raw_Data!J1202</f>
        <v>7.9</v>
      </c>
      <c r="K1202" s="15">
        <f>Raw_Data!K1202</f>
        <v>7.66</v>
      </c>
      <c r="L1202" s="18">
        <f>IF(Raw_Data!L1202="",ROUND(AVERAGEIFS(Raw_Data!$L$2:$L$4001,Raw_Data!$E$2:$E$4001,E1202),1),Raw_Data!L1202)</f>
        <v>22</v>
      </c>
      <c r="M1202" s="15">
        <f>Raw_Data!M1202</f>
        <v>133.30000000000001</v>
      </c>
      <c r="N1202" s="15">
        <f>Raw_Data!N1202</f>
        <v>72.8</v>
      </c>
      <c r="O1202" s="15">
        <f>Raw_Data!O1202</f>
        <v>112.3</v>
      </c>
      <c r="P1202" s="15" t="str">
        <f>Raw_Data!P1202</f>
        <v>Rainfed</v>
      </c>
      <c r="Q1202" s="15">
        <f>Raw_Data!Q1202</f>
        <v>112.4</v>
      </c>
      <c r="R1202" s="15">
        <f>Raw_Data!R1202</f>
        <v>2.23</v>
      </c>
      <c r="S1202" s="15">
        <f>Raw_Data!S1202</f>
        <v>0.66</v>
      </c>
      <c r="T1202" s="18">
        <f>IF(Raw_Data!T1202="",ROUND(AVERAGEIFS(Raw_Data!$T$2:$T$4001,Raw_Data!$E$2:$E$4001,E1202,Raw_Data!$D$2:$D$4001,D1202),2),IF(Raw_Data!T1202&gt;INDEX(Cleaning_Reference!$F$6:$F$13,MATCH(D1202,Cleaning_Reference!$A$6:$A$13,0)),INDEX(Cleaning_Reference!$F$6:$F$13,MATCH(D1202,Cleaning_Reference!$A$6:$A$13,0)),Raw_Data!T1202))</f>
        <v>0.77</v>
      </c>
      <c r="U1202" s="15">
        <f>Raw_Data!U1202</f>
        <v>0.38</v>
      </c>
      <c r="V1202" s="15">
        <f>Raw_Data!V1202</f>
        <v>18322</v>
      </c>
      <c r="W1202" s="15">
        <f>Raw_Data!W1202</f>
        <v>26826</v>
      </c>
      <c r="X1202" s="15">
        <f>Raw_Data!X1202</f>
        <v>6962</v>
      </c>
      <c r="Y1202" s="15">
        <f>Raw_Data!Y1202</f>
        <v>-19864</v>
      </c>
      <c r="Z1202" s="15">
        <f>Raw_Data!Z1202</f>
        <v>189</v>
      </c>
      <c r="AA1202" s="15">
        <f>Raw_Data!AA1202</f>
        <v>2.0110000000000001</v>
      </c>
      <c r="AB1202" s="15">
        <f>Raw_Data!AB1202</f>
        <v>42.4</v>
      </c>
      <c r="AC1202" s="19" t="str">
        <f>IF(Raw_Data!G1202="","Yes","No")</f>
        <v>No</v>
      </c>
      <c r="AD1202" s="19" t="str">
        <f>IF(Raw_Data!L1202="","Yes","No")</f>
        <v>No</v>
      </c>
      <c r="AE1202" s="19" t="str">
        <f>IF(Raw_Data!T1202="","Imputed",IF(Raw_Data!T1202&gt;INDEX(Cleaning_Reference!$F$6:$F$13,MATCH(D1202,Cleaning_Reference!$A$6:$A$13,0)),"Capped","Original"))</f>
        <v>Original</v>
      </c>
      <c r="AF1202" s="21">
        <f t="shared" si="18"/>
        <v>0.39</v>
      </c>
    </row>
    <row r="1203" spans="1:32" ht="15" customHeight="1" x14ac:dyDescent="0.3">
      <c r="A1203" s="20" t="str">
        <f>Raw_Data!A1203</f>
        <v>SF11202</v>
      </c>
      <c r="B1203" s="15" t="str">
        <f>Raw_Data!B1203</f>
        <v>Tamil Nadu</v>
      </c>
      <c r="C1203" s="15" t="str">
        <f>Raw_Data!C1203</f>
        <v>Nashik</v>
      </c>
      <c r="D1203" s="15" t="str">
        <f>Raw_Data!D1203</f>
        <v>Sugarcane</v>
      </c>
      <c r="E1203" s="15" t="str">
        <f>Raw_Data!E1203</f>
        <v>Rabi</v>
      </c>
      <c r="F1203" s="15">
        <f>Raw_Data!F1203</f>
        <v>3.23</v>
      </c>
      <c r="G1203" s="18">
        <f>IF(Raw_Data!G1203="",ROUND(AVERAGEIFS(Raw_Data!$G$2:$G$4001,Raw_Data!$E$2:$E$4001,E1203),1),Raw_Data!G1203)</f>
        <v>405.3</v>
      </c>
      <c r="H1203" s="15">
        <f>Raw_Data!H1203</f>
        <v>24.9</v>
      </c>
      <c r="I1203" s="15">
        <f>Raw_Data!I1203</f>
        <v>59.3</v>
      </c>
      <c r="J1203" s="15">
        <f>Raw_Data!J1203</f>
        <v>7.3</v>
      </c>
      <c r="K1203" s="15">
        <f>Raw_Data!K1203</f>
        <v>5.72</v>
      </c>
      <c r="L1203" s="18">
        <f>IF(Raw_Data!L1203="",ROUND(AVERAGEIFS(Raw_Data!$L$2:$L$4001,Raw_Data!$E$2:$E$4001,E1203),1),Raw_Data!L1203)</f>
        <v>24.1</v>
      </c>
      <c r="M1203" s="15">
        <f>Raw_Data!M1203</f>
        <v>139.5</v>
      </c>
      <c r="N1203" s="15">
        <f>Raw_Data!N1203</f>
        <v>73</v>
      </c>
      <c r="O1203" s="15">
        <f>Raw_Data!O1203</f>
        <v>111</v>
      </c>
      <c r="P1203" s="15" t="str">
        <f>Raw_Data!P1203</f>
        <v>Flood</v>
      </c>
      <c r="Q1203" s="15">
        <f>Raw_Data!Q1203</f>
        <v>286.7</v>
      </c>
      <c r="R1203" s="15">
        <f>Raw_Data!R1203</f>
        <v>5.79</v>
      </c>
      <c r="S1203" s="15">
        <f>Raw_Data!S1203</f>
        <v>0.94</v>
      </c>
      <c r="T1203" s="18">
        <f>IF(Raw_Data!T1203="",ROUND(AVERAGEIFS(Raw_Data!$T$2:$T$4001,Raw_Data!$E$2:$E$4001,E1203,Raw_Data!$D$2:$D$4001,D1203),2),IF(Raw_Data!T1203&gt;INDEX(Cleaning_Reference!$F$6:$F$13,MATCH(D1203,Cleaning_Reference!$A$6:$A$13,0)),INDEX(Cleaning_Reference!$F$6:$F$13,MATCH(D1203,Cleaning_Reference!$A$6:$A$13,0)),Raw_Data!T1203))</f>
        <v>20.64</v>
      </c>
      <c r="U1203" s="15">
        <f>Raw_Data!U1203</f>
        <v>66.67</v>
      </c>
      <c r="V1203" s="15">
        <f>Raw_Data!V1203</f>
        <v>3713</v>
      </c>
      <c r="W1203" s="15">
        <f>Raw_Data!W1203</f>
        <v>235033</v>
      </c>
      <c r="X1203" s="15">
        <f>Raw_Data!X1203</f>
        <v>247546</v>
      </c>
      <c r="Y1203" s="15">
        <f>Raw_Data!Y1203</f>
        <v>12513</v>
      </c>
      <c r="Z1203" s="15">
        <f>Raw_Data!Z1203</f>
        <v>7296</v>
      </c>
      <c r="AA1203" s="15">
        <f>Raw_Data!AA1203</f>
        <v>9.1379999999999999</v>
      </c>
      <c r="AB1203" s="15">
        <f>Raw_Data!AB1203</f>
        <v>42.4</v>
      </c>
      <c r="AC1203" s="19" t="str">
        <f>IF(Raw_Data!G1203="","Yes","No")</f>
        <v>No</v>
      </c>
      <c r="AD1203" s="19" t="str">
        <f>IF(Raw_Data!L1203="","Yes","No")</f>
        <v>Yes</v>
      </c>
      <c r="AE1203" s="19" t="str">
        <f>IF(Raw_Data!T1203="","Imputed",IF(Raw_Data!T1203&gt;INDEX(Cleaning_Reference!$F$6:$F$13,MATCH(D1203,Cleaning_Reference!$A$6:$A$13,0)),"Capped","Original"))</f>
        <v>Original</v>
      </c>
      <c r="AF1203" s="21">
        <f t="shared" si="18"/>
        <v>66.67</v>
      </c>
    </row>
    <row r="1204" spans="1:32" ht="15" customHeight="1" x14ac:dyDescent="0.3">
      <c r="A1204" s="20" t="str">
        <f>Raw_Data!A1204</f>
        <v>SF11203</v>
      </c>
      <c r="B1204" s="15" t="str">
        <f>Raw_Data!B1204</f>
        <v>Maharashtra</v>
      </c>
      <c r="C1204" s="15" t="str">
        <f>Raw_Data!C1204</f>
        <v>Guntur</v>
      </c>
      <c r="D1204" s="15" t="str">
        <f>Raw_Data!D1204</f>
        <v>Maize</v>
      </c>
      <c r="E1204" s="15" t="str">
        <f>Raw_Data!E1204</f>
        <v>Kharif</v>
      </c>
      <c r="F1204" s="15">
        <f>Raw_Data!F1204</f>
        <v>8.48</v>
      </c>
      <c r="G1204" s="18">
        <f>IF(Raw_Data!G1204="",ROUND(AVERAGEIFS(Raw_Data!$G$2:$G$4001,Raw_Data!$E$2:$E$4001,E1204),1),Raw_Data!G1204)</f>
        <v>858.7</v>
      </c>
      <c r="H1204" s="15">
        <f>Raw_Data!H1204</f>
        <v>29</v>
      </c>
      <c r="I1204" s="15">
        <f>Raw_Data!I1204</f>
        <v>73.8</v>
      </c>
      <c r="J1204" s="15">
        <f>Raw_Data!J1204</f>
        <v>7.1</v>
      </c>
      <c r="K1204" s="15">
        <f>Raw_Data!K1204</f>
        <v>6.62</v>
      </c>
      <c r="L1204" s="18">
        <f>IF(Raw_Data!L1204="",ROUND(AVERAGEIFS(Raw_Data!$L$2:$L$4001,Raw_Data!$E$2:$E$4001,E1204),1),Raw_Data!L1204)</f>
        <v>32.4</v>
      </c>
      <c r="M1204" s="15">
        <f>Raw_Data!M1204</f>
        <v>148.80000000000001</v>
      </c>
      <c r="N1204" s="15">
        <f>Raw_Data!N1204</f>
        <v>60.6</v>
      </c>
      <c r="O1204" s="15">
        <f>Raw_Data!O1204</f>
        <v>142.4</v>
      </c>
      <c r="P1204" s="15" t="str">
        <f>Raw_Data!P1204</f>
        <v>Flood</v>
      </c>
      <c r="Q1204" s="15">
        <f>Raw_Data!Q1204</f>
        <v>161.9</v>
      </c>
      <c r="R1204" s="15">
        <f>Raw_Data!R1204</f>
        <v>5.26</v>
      </c>
      <c r="S1204" s="15">
        <f>Raw_Data!S1204</f>
        <v>0.79</v>
      </c>
      <c r="T1204" s="18">
        <f>IF(Raw_Data!T1204="",ROUND(AVERAGEIFS(Raw_Data!$T$2:$T$4001,Raw_Data!$E$2:$E$4001,E1204,Raw_Data!$D$2:$D$4001,D1204),2),IF(Raw_Data!T1204&gt;INDEX(Cleaning_Reference!$F$6:$F$13,MATCH(D1204,Cleaning_Reference!$A$6:$A$13,0)),INDEX(Cleaning_Reference!$F$6:$F$13,MATCH(D1204,Cleaning_Reference!$A$6:$A$13,0)),Raw_Data!T1204))</f>
        <v>4.54</v>
      </c>
      <c r="U1204" s="15">
        <f>Raw_Data!U1204</f>
        <v>38.5</v>
      </c>
      <c r="V1204" s="15">
        <f>Raw_Data!V1204</f>
        <v>21037</v>
      </c>
      <c r="W1204" s="15">
        <f>Raw_Data!W1204</f>
        <v>544787</v>
      </c>
      <c r="X1204" s="15">
        <f>Raw_Data!X1204</f>
        <v>809924</v>
      </c>
      <c r="Y1204" s="15">
        <f>Raw_Data!Y1204</f>
        <v>265137</v>
      </c>
      <c r="Z1204" s="15">
        <f>Raw_Data!Z1204</f>
        <v>6449</v>
      </c>
      <c r="AA1204" s="15">
        <f>Raw_Data!AA1204</f>
        <v>5.97</v>
      </c>
      <c r="AB1204" s="15">
        <f>Raw_Data!AB1204</f>
        <v>49.1</v>
      </c>
      <c r="AC1204" s="19" t="str">
        <f>IF(Raw_Data!G1204="","Yes","No")</f>
        <v>No</v>
      </c>
      <c r="AD1204" s="19" t="str">
        <f>IF(Raw_Data!L1204="","Yes","No")</f>
        <v>No</v>
      </c>
      <c r="AE1204" s="19" t="str">
        <f>IF(Raw_Data!T1204="","Imputed",IF(Raw_Data!T1204&gt;INDEX(Cleaning_Reference!$F$6:$F$13,MATCH(D1204,Cleaning_Reference!$A$6:$A$13,0)),"Capped","Original"))</f>
        <v>Original</v>
      </c>
      <c r="AF1204" s="21">
        <f t="shared" si="18"/>
        <v>38.5</v>
      </c>
    </row>
    <row r="1205" spans="1:32" ht="15" customHeight="1" x14ac:dyDescent="0.3">
      <c r="A1205" s="20" t="str">
        <f>Raw_Data!A1205</f>
        <v>SF11204</v>
      </c>
      <c r="B1205" s="15" t="str">
        <f>Raw_Data!B1205</f>
        <v>Punjab</v>
      </c>
      <c r="C1205" s="15" t="str">
        <f>Raw_Data!C1205</f>
        <v>Warangal</v>
      </c>
      <c r="D1205" s="15" t="str">
        <f>Raw_Data!D1205</f>
        <v>Wheat</v>
      </c>
      <c r="E1205" s="15" t="str">
        <f>Raw_Data!E1205</f>
        <v>Rabi</v>
      </c>
      <c r="F1205" s="15">
        <f>Raw_Data!F1205</f>
        <v>4.66</v>
      </c>
      <c r="G1205" s="18">
        <f>IF(Raw_Data!G1205="",ROUND(AVERAGEIFS(Raw_Data!$G$2:$G$4001,Raw_Data!$E$2:$E$4001,E1205),1),Raw_Data!G1205)</f>
        <v>264.10000000000002</v>
      </c>
      <c r="H1205" s="15">
        <f>Raw_Data!H1205</f>
        <v>18.5</v>
      </c>
      <c r="I1205" s="15">
        <f>Raw_Data!I1205</f>
        <v>60.4</v>
      </c>
      <c r="J1205" s="15">
        <f>Raw_Data!J1205</f>
        <v>8.4</v>
      </c>
      <c r="K1205" s="15">
        <f>Raw_Data!K1205</f>
        <v>6.77</v>
      </c>
      <c r="L1205" s="18">
        <f>IF(Raw_Data!L1205="",ROUND(AVERAGEIFS(Raw_Data!$L$2:$L$4001,Raw_Data!$E$2:$E$4001,E1205),1),Raw_Data!L1205)</f>
        <v>21.6</v>
      </c>
      <c r="M1205" s="15">
        <f>Raw_Data!M1205</f>
        <v>71</v>
      </c>
      <c r="N1205" s="15">
        <f>Raw_Data!N1205</f>
        <v>35.6</v>
      </c>
      <c r="O1205" s="15">
        <f>Raw_Data!O1205</f>
        <v>152.19999999999999</v>
      </c>
      <c r="P1205" s="15" t="str">
        <f>Raw_Data!P1205</f>
        <v>Drip</v>
      </c>
      <c r="Q1205" s="15">
        <f>Raw_Data!Q1205</f>
        <v>143.1</v>
      </c>
      <c r="R1205" s="15">
        <f>Raw_Data!R1205</f>
        <v>3.39</v>
      </c>
      <c r="S1205" s="15">
        <f>Raw_Data!S1205</f>
        <v>0.82</v>
      </c>
      <c r="T1205" s="18">
        <f>IF(Raw_Data!T1205="",ROUND(AVERAGEIFS(Raw_Data!$T$2:$T$4001,Raw_Data!$E$2:$E$4001,E1205,Raw_Data!$D$2:$D$4001,D1205),2),IF(Raw_Data!T1205&gt;INDEX(Cleaning_Reference!$F$6:$F$13,MATCH(D1205,Cleaning_Reference!$A$6:$A$13,0)),INDEX(Cleaning_Reference!$F$6:$F$13,MATCH(D1205,Cleaning_Reference!$A$6:$A$13,0)),Raw_Data!T1205))</f>
        <v>2.46</v>
      </c>
      <c r="U1205" s="15">
        <f>Raw_Data!U1205</f>
        <v>11.46</v>
      </c>
      <c r="V1205" s="15">
        <f>Raw_Data!V1205</f>
        <v>25677</v>
      </c>
      <c r="W1205" s="15">
        <f>Raw_Data!W1205</f>
        <v>283552</v>
      </c>
      <c r="X1205" s="15">
        <f>Raw_Data!X1205</f>
        <v>294258</v>
      </c>
      <c r="Y1205" s="15">
        <f>Raw_Data!Y1205</f>
        <v>10706</v>
      </c>
      <c r="Z1205" s="15">
        <f>Raw_Data!Z1205</f>
        <v>2247</v>
      </c>
      <c r="AA1205" s="15">
        <f>Raw_Data!AA1205</f>
        <v>5.0999999999999996</v>
      </c>
      <c r="AB1205" s="15">
        <f>Raw_Data!AB1205</f>
        <v>49.4</v>
      </c>
      <c r="AC1205" s="19" t="str">
        <f>IF(Raw_Data!G1205="","Yes","No")</f>
        <v>No</v>
      </c>
      <c r="AD1205" s="19" t="str">
        <f>IF(Raw_Data!L1205="","Yes","No")</f>
        <v>No</v>
      </c>
      <c r="AE1205" s="19" t="str">
        <f>IF(Raw_Data!T1205="","Imputed",IF(Raw_Data!T1205&gt;INDEX(Cleaning_Reference!$F$6:$F$13,MATCH(D1205,Cleaning_Reference!$A$6:$A$13,0)),"Capped","Original"))</f>
        <v>Original</v>
      </c>
      <c r="AF1205" s="21">
        <f t="shared" si="18"/>
        <v>11.46</v>
      </c>
    </row>
    <row r="1206" spans="1:32" ht="15" customHeight="1" x14ac:dyDescent="0.3">
      <c r="A1206" s="20" t="str">
        <f>Raw_Data!A1206</f>
        <v>SF11205</v>
      </c>
      <c r="B1206" s="15" t="str">
        <f>Raw_Data!B1206</f>
        <v>Telangana</v>
      </c>
      <c r="C1206" s="15" t="str">
        <f>Raw_Data!C1206</f>
        <v>Nalgonda</v>
      </c>
      <c r="D1206" s="15" t="str">
        <f>Raw_Data!D1206</f>
        <v>Rice</v>
      </c>
      <c r="E1206" s="15" t="str">
        <f>Raw_Data!E1206</f>
        <v>Rabi</v>
      </c>
      <c r="F1206" s="15">
        <f>Raw_Data!F1206</f>
        <v>3.38</v>
      </c>
      <c r="G1206" s="18">
        <f>IF(Raw_Data!G1206="",ROUND(AVERAGEIFS(Raw_Data!$G$2:$G$4001,Raw_Data!$E$2:$E$4001,E1206),1),Raw_Data!G1206)</f>
        <v>539.79999999999995</v>
      </c>
      <c r="H1206" s="15">
        <f>Raw_Data!H1206</f>
        <v>27.9</v>
      </c>
      <c r="I1206" s="15">
        <f>Raw_Data!I1206</f>
        <v>54.2</v>
      </c>
      <c r="J1206" s="15">
        <f>Raw_Data!J1206</f>
        <v>7.6</v>
      </c>
      <c r="K1206" s="15">
        <f>Raw_Data!K1206</f>
        <v>6.92</v>
      </c>
      <c r="L1206" s="18">
        <f>IF(Raw_Data!L1206="",ROUND(AVERAGEIFS(Raw_Data!$L$2:$L$4001,Raw_Data!$E$2:$E$4001,E1206),1),Raw_Data!L1206)</f>
        <v>21.4</v>
      </c>
      <c r="M1206" s="15">
        <f>Raw_Data!M1206</f>
        <v>87</v>
      </c>
      <c r="N1206" s="15">
        <f>Raw_Data!N1206</f>
        <v>52.6</v>
      </c>
      <c r="O1206" s="15">
        <f>Raw_Data!O1206</f>
        <v>149.1</v>
      </c>
      <c r="P1206" s="15" t="str">
        <f>Raw_Data!P1206</f>
        <v>Sprinkler</v>
      </c>
      <c r="Q1206" s="15">
        <f>Raw_Data!Q1206</f>
        <v>136.30000000000001</v>
      </c>
      <c r="R1206" s="15">
        <f>Raw_Data!R1206</f>
        <v>5.48</v>
      </c>
      <c r="S1206" s="15">
        <f>Raw_Data!S1206</f>
        <v>0.79</v>
      </c>
      <c r="T1206" s="18">
        <f>IF(Raw_Data!T1206="",ROUND(AVERAGEIFS(Raw_Data!$T$2:$T$4001,Raw_Data!$E$2:$E$4001,E1206,Raw_Data!$D$2:$D$4001,D1206),2),IF(Raw_Data!T1206&gt;INDEX(Cleaning_Reference!$F$6:$F$13,MATCH(D1206,Cleaning_Reference!$A$6:$A$13,0)),INDEX(Cleaning_Reference!$F$6:$F$13,MATCH(D1206,Cleaning_Reference!$A$6:$A$13,0)),Raw_Data!T1206))</f>
        <v>4.22</v>
      </c>
      <c r="U1206" s="15">
        <f>Raw_Data!U1206</f>
        <v>14.26</v>
      </c>
      <c r="V1206" s="15">
        <f>Raw_Data!V1206</f>
        <v>19570</v>
      </c>
      <c r="W1206" s="15">
        <f>Raw_Data!W1206</f>
        <v>206072</v>
      </c>
      <c r="X1206" s="15">
        <f>Raw_Data!X1206</f>
        <v>279068</v>
      </c>
      <c r="Y1206" s="15">
        <f>Raw_Data!Y1206</f>
        <v>72996</v>
      </c>
      <c r="Z1206" s="15">
        <f>Raw_Data!Z1206</f>
        <v>5277</v>
      </c>
      <c r="AA1206" s="15">
        <f>Raw_Data!AA1206</f>
        <v>2.702</v>
      </c>
      <c r="AB1206" s="15">
        <f>Raw_Data!AB1206</f>
        <v>29.9</v>
      </c>
      <c r="AC1206" s="19" t="str">
        <f>IF(Raw_Data!G1206="","Yes","No")</f>
        <v>No</v>
      </c>
      <c r="AD1206" s="19" t="str">
        <f>IF(Raw_Data!L1206="","Yes","No")</f>
        <v>No</v>
      </c>
      <c r="AE1206" s="19" t="str">
        <f>IF(Raw_Data!T1206="","Imputed",IF(Raw_Data!T1206&gt;INDEX(Cleaning_Reference!$F$6:$F$13,MATCH(D1206,Cleaning_Reference!$A$6:$A$13,0)),"Capped","Original"))</f>
        <v>Original</v>
      </c>
      <c r="AF1206" s="21">
        <f t="shared" si="18"/>
        <v>14.26</v>
      </c>
    </row>
    <row r="1207" spans="1:32" ht="15" customHeight="1" x14ac:dyDescent="0.3">
      <c r="A1207" s="20" t="str">
        <f>Raw_Data!A1207</f>
        <v>SF11206</v>
      </c>
      <c r="B1207" s="15" t="str">
        <f>Raw_Data!B1207</f>
        <v>Madhya Pradesh</v>
      </c>
      <c r="C1207" s="15" t="str">
        <f>Raw_Data!C1207</f>
        <v>Nalgonda</v>
      </c>
      <c r="D1207" s="15" t="str">
        <f>Raw_Data!D1207</f>
        <v>Groundnut</v>
      </c>
      <c r="E1207" s="15" t="str">
        <f>Raw_Data!E1207</f>
        <v>Rabi</v>
      </c>
      <c r="F1207" s="15">
        <f>Raw_Data!F1207</f>
        <v>11.83</v>
      </c>
      <c r="G1207" s="18">
        <f>IF(Raw_Data!G1207="",ROUND(AVERAGEIFS(Raw_Data!$G$2:$G$4001,Raw_Data!$E$2:$E$4001,E1207),1),Raw_Data!G1207)</f>
        <v>92.5</v>
      </c>
      <c r="H1207" s="15">
        <f>Raw_Data!H1207</f>
        <v>26</v>
      </c>
      <c r="I1207" s="15">
        <f>Raw_Data!I1207</f>
        <v>62</v>
      </c>
      <c r="J1207" s="15">
        <f>Raw_Data!J1207</f>
        <v>9.1999999999999993</v>
      </c>
      <c r="K1207" s="15">
        <f>Raw_Data!K1207</f>
        <v>7.52</v>
      </c>
      <c r="L1207" s="18">
        <f>IF(Raw_Data!L1207="",ROUND(AVERAGEIFS(Raw_Data!$L$2:$L$4001,Raw_Data!$E$2:$E$4001,E1207),1),Raw_Data!L1207)</f>
        <v>25.8</v>
      </c>
      <c r="M1207" s="15">
        <f>Raw_Data!M1207</f>
        <v>133.19999999999999</v>
      </c>
      <c r="N1207" s="15">
        <f>Raw_Data!N1207</f>
        <v>57.8</v>
      </c>
      <c r="O1207" s="15">
        <f>Raw_Data!O1207</f>
        <v>85.8</v>
      </c>
      <c r="P1207" s="15" t="str">
        <f>Raw_Data!P1207</f>
        <v>Flood</v>
      </c>
      <c r="Q1207" s="15">
        <f>Raw_Data!Q1207</f>
        <v>281.2</v>
      </c>
      <c r="R1207" s="15">
        <f>Raw_Data!R1207</f>
        <v>2.09</v>
      </c>
      <c r="S1207" s="15">
        <f>Raw_Data!S1207</f>
        <v>0.87</v>
      </c>
      <c r="T1207" s="18">
        <f>IF(Raw_Data!T1207="",ROUND(AVERAGEIFS(Raw_Data!$T$2:$T$4001,Raw_Data!$E$2:$E$4001,E1207,Raw_Data!$D$2:$D$4001,D1207),2),IF(Raw_Data!T1207&gt;INDEX(Cleaning_Reference!$F$6:$F$13,MATCH(D1207,Cleaning_Reference!$A$6:$A$13,0)),INDEX(Cleaning_Reference!$F$6:$F$13,MATCH(D1207,Cleaning_Reference!$A$6:$A$13,0)),Raw_Data!T1207))</f>
        <v>0.66</v>
      </c>
      <c r="U1207" s="15">
        <f>Raw_Data!U1207</f>
        <v>7.81</v>
      </c>
      <c r="V1207" s="15">
        <f>Raw_Data!V1207</f>
        <v>46532</v>
      </c>
      <c r="W1207" s="15">
        <f>Raw_Data!W1207</f>
        <v>813906</v>
      </c>
      <c r="X1207" s="15">
        <f>Raw_Data!X1207</f>
        <v>363415</v>
      </c>
      <c r="Y1207" s="15">
        <f>Raw_Data!Y1207</f>
        <v>-450491</v>
      </c>
      <c r="Z1207" s="15">
        <f>Raw_Data!Z1207</f>
        <v>7721</v>
      </c>
      <c r="AA1207" s="15">
        <f>Raw_Data!AA1207</f>
        <v>1.012</v>
      </c>
      <c r="AB1207" s="15">
        <f>Raw_Data!AB1207</f>
        <v>47.2</v>
      </c>
      <c r="AC1207" s="19" t="str">
        <f>IF(Raw_Data!G1207="","Yes","No")</f>
        <v>No</v>
      </c>
      <c r="AD1207" s="19" t="str">
        <f>IF(Raw_Data!L1207="","Yes","No")</f>
        <v>No</v>
      </c>
      <c r="AE1207" s="19" t="str">
        <f>IF(Raw_Data!T1207="","Imputed",IF(Raw_Data!T1207&gt;INDEX(Cleaning_Reference!$F$6:$F$13,MATCH(D1207,Cleaning_Reference!$A$6:$A$13,0)),"Capped","Original"))</f>
        <v>Original</v>
      </c>
      <c r="AF1207" s="21">
        <f t="shared" si="18"/>
        <v>7.81</v>
      </c>
    </row>
    <row r="1208" spans="1:32" ht="15" customHeight="1" x14ac:dyDescent="0.3">
      <c r="A1208" s="20" t="str">
        <f>Raw_Data!A1208</f>
        <v>SF11207</v>
      </c>
      <c r="B1208" s="15" t="str">
        <f>Raw_Data!B1208</f>
        <v>Punjab</v>
      </c>
      <c r="C1208" s="15" t="str">
        <f>Raw_Data!C1208</f>
        <v>Nashik</v>
      </c>
      <c r="D1208" s="15" t="str">
        <f>Raw_Data!D1208</f>
        <v>Cotton</v>
      </c>
      <c r="E1208" s="15" t="str">
        <f>Raw_Data!E1208</f>
        <v>Rabi</v>
      </c>
      <c r="F1208" s="15">
        <f>Raw_Data!F1208</f>
        <v>11.5</v>
      </c>
      <c r="G1208" s="18">
        <f>IF(Raw_Data!G1208="",ROUND(AVERAGEIFS(Raw_Data!$G$2:$G$4001,Raw_Data!$E$2:$E$4001,E1208),1),Raw_Data!G1208)</f>
        <v>429.9</v>
      </c>
      <c r="H1208" s="15">
        <f>Raw_Data!H1208</f>
        <v>21.4</v>
      </c>
      <c r="I1208" s="15">
        <f>Raw_Data!I1208</f>
        <v>60.6</v>
      </c>
      <c r="J1208" s="15">
        <f>Raw_Data!J1208</f>
        <v>6.9</v>
      </c>
      <c r="K1208" s="15">
        <f>Raw_Data!K1208</f>
        <v>6.1</v>
      </c>
      <c r="L1208" s="18">
        <f>IF(Raw_Data!L1208="",ROUND(AVERAGEIFS(Raw_Data!$L$2:$L$4001,Raw_Data!$E$2:$E$4001,E1208),1),Raw_Data!L1208)</f>
        <v>24.5</v>
      </c>
      <c r="M1208" s="15">
        <f>Raw_Data!M1208</f>
        <v>99.5</v>
      </c>
      <c r="N1208" s="15">
        <f>Raw_Data!N1208</f>
        <v>61.5</v>
      </c>
      <c r="O1208" s="15">
        <f>Raw_Data!O1208</f>
        <v>38.700000000000003</v>
      </c>
      <c r="P1208" s="15" t="str">
        <f>Raw_Data!P1208</f>
        <v>Flood</v>
      </c>
      <c r="Q1208" s="15">
        <f>Raw_Data!Q1208</f>
        <v>150.80000000000001</v>
      </c>
      <c r="R1208" s="15">
        <f>Raw_Data!R1208</f>
        <v>2.19</v>
      </c>
      <c r="S1208" s="15">
        <f>Raw_Data!S1208</f>
        <v>0.84</v>
      </c>
      <c r="T1208" s="18">
        <f>IF(Raw_Data!T1208="",ROUND(AVERAGEIFS(Raw_Data!$T$2:$T$4001,Raw_Data!$E$2:$E$4001,E1208,Raw_Data!$D$2:$D$4001,D1208),2),IF(Raw_Data!T1208&gt;INDEX(Cleaning_Reference!$F$6:$F$13,MATCH(D1208,Cleaning_Reference!$A$6:$A$13,0)),INDEX(Cleaning_Reference!$F$6:$F$13,MATCH(D1208,Cleaning_Reference!$A$6:$A$13,0)),Raw_Data!T1208))</f>
        <v>0.94</v>
      </c>
      <c r="U1208" s="15">
        <f>Raw_Data!U1208</f>
        <v>10.81</v>
      </c>
      <c r="V1208" s="15">
        <f>Raw_Data!V1208</f>
        <v>56296</v>
      </c>
      <c r="W1208" s="15">
        <f>Raw_Data!W1208</f>
        <v>699979</v>
      </c>
      <c r="X1208" s="15">
        <f>Raw_Data!X1208</f>
        <v>608560</v>
      </c>
      <c r="Y1208" s="15">
        <f>Raw_Data!Y1208</f>
        <v>-91419</v>
      </c>
      <c r="Z1208" s="15">
        <f>Raw_Data!Z1208</f>
        <v>11330</v>
      </c>
      <c r="AA1208" s="15">
        <f>Raw_Data!AA1208</f>
        <v>0.95399999999999996</v>
      </c>
      <c r="AB1208" s="15">
        <f>Raw_Data!AB1208</f>
        <v>36.700000000000003</v>
      </c>
      <c r="AC1208" s="19" t="str">
        <f>IF(Raw_Data!G1208="","Yes","No")</f>
        <v>No</v>
      </c>
      <c r="AD1208" s="19" t="str">
        <f>IF(Raw_Data!L1208="","Yes","No")</f>
        <v>No</v>
      </c>
      <c r="AE1208" s="19" t="str">
        <f>IF(Raw_Data!T1208="","Imputed",IF(Raw_Data!T1208&gt;INDEX(Cleaning_Reference!$F$6:$F$13,MATCH(D1208,Cleaning_Reference!$A$6:$A$13,0)),"Capped","Original"))</f>
        <v>Original</v>
      </c>
      <c r="AF1208" s="21">
        <f t="shared" si="18"/>
        <v>10.81</v>
      </c>
    </row>
    <row r="1209" spans="1:32" ht="15" customHeight="1" x14ac:dyDescent="0.3">
      <c r="A1209" s="20" t="str">
        <f>Raw_Data!A1209</f>
        <v>SF11208</v>
      </c>
      <c r="B1209" s="15" t="str">
        <f>Raw_Data!B1209</f>
        <v>Maharashtra</v>
      </c>
      <c r="C1209" s="15" t="str">
        <f>Raw_Data!C1209</f>
        <v>Guntur</v>
      </c>
      <c r="D1209" s="15" t="str">
        <f>Raw_Data!D1209</f>
        <v>Sugarcane</v>
      </c>
      <c r="E1209" s="15" t="str">
        <f>Raw_Data!E1209</f>
        <v>Rabi</v>
      </c>
      <c r="F1209" s="15">
        <f>Raw_Data!F1209</f>
        <v>13.85</v>
      </c>
      <c r="G1209" s="18">
        <f>IF(Raw_Data!G1209="",ROUND(AVERAGEIFS(Raw_Data!$G$2:$G$4001,Raw_Data!$E$2:$E$4001,E1209),1),Raw_Data!G1209)</f>
        <v>518.4</v>
      </c>
      <c r="H1209" s="15">
        <f>Raw_Data!H1209</f>
        <v>18.899999999999999</v>
      </c>
      <c r="I1209" s="15">
        <f>Raw_Data!I1209</f>
        <v>42.7</v>
      </c>
      <c r="J1209" s="15">
        <f>Raw_Data!J1209</f>
        <v>7.8</v>
      </c>
      <c r="K1209" s="15">
        <f>Raw_Data!K1209</f>
        <v>5.44</v>
      </c>
      <c r="L1209" s="18">
        <f>IF(Raw_Data!L1209="",ROUND(AVERAGEIFS(Raw_Data!$L$2:$L$4001,Raw_Data!$E$2:$E$4001,E1209),1),Raw_Data!L1209)</f>
        <v>27.2</v>
      </c>
      <c r="M1209" s="15">
        <f>Raw_Data!M1209</f>
        <v>101.2</v>
      </c>
      <c r="N1209" s="15">
        <f>Raw_Data!N1209</f>
        <v>58.2</v>
      </c>
      <c r="O1209" s="15">
        <f>Raw_Data!O1209</f>
        <v>100.9</v>
      </c>
      <c r="P1209" s="15" t="str">
        <f>Raw_Data!P1209</f>
        <v>Flood</v>
      </c>
      <c r="Q1209" s="15">
        <f>Raw_Data!Q1209</f>
        <v>188.7</v>
      </c>
      <c r="R1209" s="15">
        <f>Raw_Data!R1209</f>
        <v>3.68</v>
      </c>
      <c r="S1209" s="15">
        <f>Raw_Data!S1209</f>
        <v>0.67</v>
      </c>
      <c r="T1209" s="18">
        <f>IF(Raw_Data!T1209="",ROUND(AVERAGEIFS(Raw_Data!$T$2:$T$4001,Raw_Data!$E$2:$E$4001,E1209,Raw_Data!$D$2:$D$4001,D1209),2),IF(Raw_Data!T1209&gt;INDEX(Cleaning_Reference!$F$6:$F$13,MATCH(D1209,Cleaning_Reference!$A$6:$A$13,0)),INDEX(Cleaning_Reference!$F$6:$F$13,MATCH(D1209,Cleaning_Reference!$A$6:$A$13,0)),Raw_Data!T1209))</f>
        <v>7.15</v>
      </c>
      <c r="U1209" s="15">
        <f>Raw_Data!U1209</f>
        <v>99.03</v>
      </c>
      <c r="V1209" s="15">
        <f>Raw_Data!V1209</f>
        <v>2594</v>
      </c>
      <c r="W1209" s="15">
        <f>Raw_Data!W1209</f>
        <v>769423</v>
      </c>
      <c r="X1209" s="15">
        <f>Raw_Data!X1209</f>
        <v>256884</v>
      </c>
      <c r="Y1209" s="15">
        <f>Raw_Data!Y1209</f>
        <v>-512539</v>
      </c>
      <c r="Z1209" s="15">
        <f>Raw_Data!Z1209</f>
        <v>31992</v>
      </c>
      <c r="AA1209" s="15">
        <f>Raw_Data!AA1209</f>
        <v>3.0950000000000002</v>
      </c>
      <c r="AB1209" s="15">
        <f>Raw_Data!AB1209</f>
        <v>39</v>
      </c>
      <c r="AC1209" s="19" t="str">
        <f>IF(Raw_Data!G1209="","Yes","No")</f>
        <v>No</v>
      </c>
      <c r="AD1209" s="19" t="str">
        <f>IF(Raw_Data!L1209="","Yes","No")</f>
        <v>No</v>
      </c>
      <c r="AE1209" s="19" t="str">
        <f>IF(Raw_Data!T1209="","Imputed",IF(Raw_Data!T1209&gt;INDEX(Cleaning_Reference!$F$6:$F$13,MATCH(D1209,Cleaning_Reference!$A$6:$A$13,0)),"Capped","Original"))</f>
        <v>Original</v>
      </c>
      <c r="AF1209" s="21">
        <f t="shared" si="18"/>
        <v>99.03</v>
      </c>
    </row>
    <row r="1210" spans="1:32" ht="15" customHeight="1" x14ac:dyDescent="0.3">
      <c r="A1210" s="20" t="str">
        <f>Raw_Data!A1210</f>
        <v>SF11209</v>
      </c>
      <c r="B1210" s="15" t="str">
        <f>Raw_Data!B1210</f>
        <v>Maharashtra</v>
      </c>
      <c r="C1210" s="15" t="str">
        <f>Raw_Data!C1210</f>
        <v>Erode</v>
      </c>
      <c r="D1210" s="15" t="str">
        <f>Raw_Data!D1210</f>
        <v>Groundnut</v>
      </c>
      <c r="E1210" s="15" t="str">
        <f>Raw_Data!E1210</f>
        <v>Rabi</v>
      </c>
      <c r="F1210" s="15">
        <f>Raw_Data!F1210</f>
        <v>11</v>
      </c>
      <c r="G1210" s="18">
        <f>IF(Raw_Data!G1210="",ROUND(AVERAGEIFS(Raw_Data!$G$2:$G$4001,Raw_Data!$E$2:$E$4001,E1210),1),Raw_Data!G1210)</f>
        <v>422.3</v>
      </c>
      <c r="H1210" s="15">
        <f>Raw_Data!H1210</f>
        <v>23.3</v>
      </c>
      <c r="I1210" s="15">
        <f>Raw_Data!I1210</f>
        <v>64.3</v>
      </c>
      <c r="J1210" s="15">
        <f>Raw_Data!J1210</f>
        <v>7.8</v>
      </c>
      <c r="K1210" s="15">
        <f>Raw_Data!K1210</f>
        <v>6.57</v>
      </c>
      <c r="L1210" s="18">
        <f>IF(Raw_Data!L1210="",ROUND(AVERAGEIFS(Raw_Data!$L$2:$L$4001,Raw_Data!$E$2:$E$4001,E1210),1),Raw_Data!L1210)</f>
        <v>24.8</v>
      </c>
      <c r="M1210" s="15">
        <f>Raw_Data!M1210</f>
        <v>122.9</v>
      </c>
      <c r="N1210" s="15">
        <f>Raw_Data!N1210</f>
        <v>30.6</v>
      </c>
      <c r="O1210" s="15">
        <f>Raw_Data!O1210</f>
        <v>80.3</v>
      </c>
      <c r="P1210" s="15" t="str">
        <f>Raw_Data!P1210</f>
        <v>Flood</v>
      </c>
      <c r="Q1210" s="15">
        <f>Raw_Data!Q1210</f>
        <v>156.1</v>
      </c>
      <c r="R1210" s="15">
        <f>Raw_Data!R1210</f>
        <v>3.4</v>
      </c>
      <c r="S1210" s="15">
        <f>Raw_Data!S1210</f>
        <v>0.89</v>
      </c>
      <c r="T1210" s="18">
        <f>IF(Raw_Data!T1210="",ROUND(AVERAGEIFS(Raw_Data!$T$2:$T$4001,Raw_Data!$E$2:$E$4001,E1210,Raw_Data!$D$2:$D$4001,D1210),2),IF(Raw_Data!T1210&gt;INDEX(Cleaning_Reference!$F$6:$F$13,MATCH(D1210,Cleaning_Reference!$A$6:$A$13,0)),INDEX(Cleaning_Reference!$F$6:$F$13,MATCH(D1210,Cleaning_Reference!$A$6:$A$13,0)),Raw_Data!T1210))</f>
        <v>1.56</v>
      </c>
      <c r="U1210" s="15">
        <f>Raw_Data!U1210</f>
        <v>17.16</v>
      </c>
      <c r="V1210" s="15">
        <f>Raw_Data!V1210</f>
        <v>52844</v>
      </c>
      <c r="W1210" s="15">
        <f>Raw_Data!W1210</f>
        <v>667178</v>
      </c>
      <c r="X1210" s="15">
        <f>Raw_Data!X1210</f>
        <v>906803</v>
      </c>
      <c r="Y1210" s="15">
        <f>Raw_Data!Y1210</f>
        <v>239625</v>
      </c>
      <c r="Z1210" s="15">
        <f>Raw_Data!Z1210</f>
        <v>7513</v>
      </c>
      <c r="AA1210" s="15">
        <f>Raw_Data!AA1210</f>
        <v>2.2839999999999998</v>
      </c>
      <c r="AB1210" s="15">
        <f>Raw_Data!AB1210</f>
        <v>52.2</v>
      </c>
      <c r="AC1210" s="19" t="str">
        <f>IF(Raw_Data!G1210="","Yes","No")</f>
        <v>No</v>
      </c>
      <c r="AD1210" s="19" t="str">
        <f>IF(Raw_Data!L1210="","Yes","No")</f>
        <v>No</v>
      </c>
      <c r="AE1210" s="19" t="str">
        <f>IF(Raw_Data!T1210="","Imputed",IF(Raw_Data!T1210&gt;INDEX(Cleaning_Reference!$F$6:$F$13,MATCH(D1210,Cleaning_Reference!$A$6:$A$13,0)),"Capped","Original"))</f>
        <v>Original</v>
      </c>
      <c r="AF1210" s="21">
        <f t="shared" si="18"/>
        <v>17.16</v>
      </c>
    </row>
    <row r="1211" spans="1:32" ht="15" customHeight="1" x14ac:dyDescent="0.3">
      <c r="A1211" s="20" t="str">
        <f>Raw_Data!A1211</f>
        <v>SF11210</v>
      </c>
      <c r="B1211" s="15" t="str">
        <f>Raw_Data!B1211</f>
        <v>Punjab</v>
      </c>
      <c r="C1211" s="15" t="str">
        <f>Raw_Data!C1211</f>
        <v>Guntur</v>
      </c>
      <c r="D1211" s="15" t="str">
        <f>Raw_Data!D1211</f>
        <v>Rice</v>
      </c>
      <c r="E1211" s="15" t="str">
        <f>Raw_Data!E1211</f>
        <v>Kharif</v>
      </c>
      <c r="F1211" s="15">
        <f>Raw_Data!F1211</f>
        <v>4.54</v>
      </c>
      <c r="G1211" s="18">
        <f>IF(Raw_Data!G1211="",ROUND(AVERAGEIFS(Raw_Data!$G$2:$G$4001,Raw_Data!$E$2:$E$4001,E1211),1),Raw_Data!G1211)</f>
        <v>663.7</v>
      </c>
      <c r="H1211" s="15">
        <f>Raw_Data!H1211</f>
        <v>28.5</v>
      </c>
      <c r="I1211" s="15">
        <f>Raw_Data!I1211</f>
        <v>61.3</v>
      </c>
      <c r="J1211" s="15">
        <f>Raw_Data!J1211</f>
        <v>4.7</v>
      </c>
      <c r="K1211" s="15">
        <f>Raw_Data!K1211</f>
        <v>6.74</v>
      </c>
      <c r="L1211" s="18">
        <f>IF(Raw_Data!L1211="",ROUND(AVERAGEIFS(Raw_Data!$L$2:$L$4001,Raw_Data!$E$2:$E$4001,E1211),1),Raw_Data!L1211)</f>
        <v>33.200000000000003</v>
      </c>
      <c r="M1211" s="15">
        <f>Raw_Data!M1211</f>
        <v>40</v>
      </c>
      <c r="N1211" s="15">
        <f>Raw_Data!N1211</f>
        <v>31.6</v>
      </c>
      <c r="O1211" s="15">
        <f>Raw_Data!O1211</f>
        <v>104.7</v>
      </c>
      <c r="P1211" s="15" t="str">
        <f>Raw_Data!P1211</f>
        <v>Flood</v>
      </c>
      <c r="Q1211" s="15">
        <f>Raw_Data!Q1211</f>
        <v>180.5</v>
      </c>
      <c r="R1211" s="15">
        <f>Raw_Data!R1211</f>
        <v>4.0599999999999996</v>
      </c>
      <c r="S1211" s="15">
        <f>Raw_Data!S1211</f>
        <v>0.65</v>
      </c>
      <c r="T1211" s="18">
        <f>IF(Raw_Data!T1211="",ROUND(AVERAGEIFS(Raw_Data!$T$2:$T$4001,Raw_Data!$E$2:$E$4001,E1211,Raw_Data!$D$2:$D$4001,D1211),2),IF(Raw_Data!T1211&gt;INDEX(Cleaning_Reference!$F$6:$F$13,MATCH(D1211,Cleaning_Reference!$A$6:$A$13,0)),INDEX(Cleaning_Reference!$F$6:$F$13,MATCH(D1211,Cleaning_Reference!$A$6:$A$13,0)),Raw_Data!T1211))</f>
        <v>3.22</v>
      </c>
      <c r="U1211" s="15">
        <f>Raw_Data!U1211</f>
        <v>14.62</v>
      </c>
      <c r="V1211" s="15">
        <f>Raw_Data!V1211</f>
        <v>26710</v>
      </c>
      <c r="W1211" s="15">
        <f>Raw_Data!W1211</f>
        <v>276050</v>
      </c>
      <c r="X1211" s="15">
        <f>Raw_Data!X1211</f>
        <v>390500</v>
      </c>
      <c r="Y1211" s="15">
        <f>Raw_Data!Y1211</f>
        <v>114450</v>
      </c>
      <c r="Z1211" s="15">
        <f>Raw_Data!Z1211</f>
        <v>7756</v>
      </c>
      <c r="AA1211" s="15">
        <f>Raw_Data!AA1211</f>
        <v>1.885</v>
      </c>
      <c r="AB1211" s="15">
        <f>Raw_Data!AB1211</f>
        <v>55.1</v>
      </c>
      <c r="AC1211" s="19" t="str">
        <f>IF(Raw_Data!G1211="","Yes","No")</f>
        <v>No</v>
      </c>
      <c r="AD1211" s="19" t="str">
        <f>IF(Raw_Data!L1211="","Yes","No")</f>
        <v>No</v>
      </c>
      <c r="AE1211" s="19" t="str">
        <f>IF(Raw_Data!T1211="","Imputed",IF(Raw_Data!T1211&gt;INDEX(Cleaning_Reference!$F$6:$F$13,MATCH(D1211,Cleaning_Reference!$A$6:$A$13,0)),"Capped","Original"))</f>
        <v>Original</v>
      </c>
      <c r="AF1211" s="21">
        <f t="shared" si="18"/>
        <v>14.62</v>
      </c>
    </row>
    <row r="1212" spans="1:32" ht="15" customHeight="1" x14ac:dyDescent="0.3">
      <c r="A1212" s="20" t="str">
        <f>Raw_Data!A1212</f>
        <v>SF11211</v>
      </c>
      <c r="B1212" s="15" t="str">
        <f>Raw_Data!B1212</f>
        <v>Madhya Pradesh</v>
      </c>
      <c r="C1212" s="15" t="str">
        <f>Raw_Data!C1212</f>
        <v>Nalgonda</v>
      </c>
      <c r="D1212" s="15" t="str">
        <f>Raw_Data!D1212</f>
        <v>Pulses</v>
      </c>
      <c r="E1212" s="15" t="str">
        <f>Raw_Data!E1212</f>
        <v>Rabi</v>
      </c>
      <c r="F1212" s="15">
        <f>Raw_Data!F1212</f>
        <v>5.12</v>
      </c>
      <c r="G1212" s="18">
        <f>IF(Raw_Data!G1212="",ROUND(AVERAGEIFS(Raw_Data!$G$2:$G$4001,Raw_Data!$E$2:$E$4001,E1212),1),Raw_Data!G1212)</f>
        <v>594.79999999999995</v>
      </c>
      <c r="H1212" s="15">
        <f>Raw_Data!H1212</f>
        <v>19.100000000000001</v>
      </c>
      <c r="I1212" s="15">
        <f>Raw_Data!I1212</f>
        <v>59.2</v>
      </c>
      <c r="J1212" s="15">
        <f>Raw_Data!J1212</f>
        <v>6.2</v>
      </c>
      <c r="K1212" s="15">
        <f>Raw_Data!K1212</f>
        <v>6.12</v>
      </c>
      <c r="L1212" s="18">
        <f>IF(Raw_Data!L1212="",ROUND(AVERAGEIFS(Raw_Data!$L$2:$L$4001,Raw_Data!$E$2:$E$4001,E1212),1),Raw_Data!L1212)</f>
        <v>19.399999999999999</v>
      </c>
      <c r="M1212" s="15">
        <f>Raw_Data!M1212</f>
        <v>76.8</v>
      </c>
      <c r="N1212" s="15">
        <f>Raw_Data!N1212</f>
        <v>71.099999999999994</v>
      </c>
      <c r="O1212" s="15">
        <f>Raw_Data!O1212</f>
        <v>192.5</v>
      </c>
      <c r="P1212" s="15" t="str">
        <f>Raw_Data!P1212</f>
        <v>Flood</v>
      </c>
      <c r="Q1212" s="15">
        <f>Raw_Data!Q1212</f>
        <v>67</v>
      </c>
      <c r="R1212" s="15">
        <f>Raw_Data!R1212</f>
        <v>6.49</v>
      </c>
      <c r="S1212" s="15">
        <f>Raw_Data!S1212</f>
        <v>0.66</v>
      </c>
      <c r="T1212" s="18">
        <f>IF(Raw_Data!T1212="",ROUND(AVERAGEIFS(Raw_Data!$T$2:$T$4001,Raw_Data!$E$2:$E$4001,E1212,Raw_Data!$D$2:$D$4001,D1212),2),IF(Raw_Data!T1212&gt;INDEX(Cleaning_Reference!$F$6:$F$13,MATCH(D1212,Cleaning_Reference!$A$6:$A$13,0)),INDEX(Cleaning_Reference!$F$6:$F$13,MATCH(D1212,Cleaning_Reference!$A$6:$A$13,0)),Raw_Data!T1212))</f>
        <v>0.71</v>
      </c>
      <c r="U1212" s="15">
        <f>Raw_Data!U1212</f>
        <v>3.64</v>
      </c>
      <c r="V1212" s="15">
        <f>Raw_Data!V1212</f>
        <v>65213</v>
      </c>
      <c r="W1212" s="15">
        <f>Raw_Data!W1212</f>
        <v>268084</v>
      </c>
      <c r="X1212" s="15">
        <f>Raw_Data!X1212</f>
        <v>237375</v>
      </c>
      <c r="Y1212" s="15">
        <f>Raw_Data!Y1212</f>
        <v>-30709</v>
      </c>
      <c r="Z1212" s="15">
        <f>Raw_Data!Z1212</f>
        <v>2492</v>
      </c>
      <c r="AA1212" s="15">
        <f>Raw_Data!AA1212</f>
        <v>1.4610000000000001</v>
      </c>
      <c r="AB1212" s="15">
        <f>Raw_Data!AB1212</f>
        <v>36</v>
      </c>
      <c r="AC1212" s="19" t="str">
        <f>IF(Raw_Data!G1212="","Yes","No")</f>
        <v>No</v>
      </c>
      <c r="AD1212" s="19" t="str">
        <f>IF(Raw_Data!L1212="","Yes","No")</f>
        <v>No</v>
      </c>
      <c r="AE1212" s="19" t="str">
        <f>IF(Raw_Data!T1212="","Imputed",IF(Raw_Data!T1212&gt;INDEX(Cleaning_Reference!$F$6:$F$13,MATCH(D1212,Cleaning_Reference!$A$6:$A$13,0)),"Capped","Original"))</f>
        <v>Original</v>
      </c>
      <c r="AF1212" s="21">
        <f t="shared" si="18"/>
        <v>3.64</v>
      </c>
    </row>
    <row r="1213" spans="1:32" ht="15" customHeight="1" x14ac:dyDescent="0.3">
      <c r="A1213" s="20" t="str">
        <f>Raw_Data!A1213</f>
        <v>SF11212</v>
      </c>
      <c r="B1213" s="15" t="str">
        <f>Raw_Data!B1213</f>
        <v>Gujarat</v>
      </c>
      <c r="C1213" s="15" t="str">
        <f>Raw_Data!C1213</f>
        <v>Nalgonda</v>
      </c>
      <c r="D1213" s="15" t="str">
        <f>Raw_Data!D1213</f>
        <v>Sugarcane</v>
      </c>
      <c r="E1213" s="15" t="str">
        <f>Raw_Data!E1213</f>
        <v>Kharif</v>
      </c>
      <c r="F1213" s="15">
        <f>Raw_Data!F1213</f>
        <v>14.85</v>
      </c>
      <c r="G1213" s="18">
        <f>IF(Raw_Data!G1213="",ROUND(AVERAGEIFS(Raw_Data!$G$2:$G$4001,Raw_Data!$E$2:$E$4001,E1213),1),Raw_Data!G1213)</f>
        <v>664.8</v>
      </c>
      <c r="H1213" s="15">
        <f>Raw_Data!H1213</f>
        <v>27.7</v>
      </c>
      <c r="I1213" s="15">
        <f>Raw_Data!I1213</f>
        <v>54.2</v>
      </c>
      <c r="J1213" s="15">
        <f>Raw_Data!J1213</f>
        <v>6.4</v>
      </c>
      <c r="K1213" s="15">
        <f>Raw_Data!K1213</f>
        <v>7.04</v>
      </c>
      <c r="L1213" s="18">
        <f>IF(Raw_Data!L1213="",ROUND(AVERAGEIFS(Raw_Data!$L$2:$L$4001,Raw_Data!$E$2:$E$4001,E1213),1),Raw_Data!L1213)</f>
        <v>16.3</v>
      </c>
      <c r="M1213" s="15">
        <f>Raw_Data!M1213</f>
        <v>107.8</v>
      </c>
      <c r="N1213" s="15">
        <f>Raw_Data!N1213</f>
        <v>28.6</v>
      </c>
      <c r="O1213" s="15">
        <f>Raw_Data!O1213</f>
        <v>120.8</v>
      </c>
      <c r="P1213" s="15" t="str">
        <f>Raw_Data!P1213</f>
        <v>Drip</v>
      </c>
      <c r="Q1213" s="15">
        <f>Raw_Data!Q1213</f>
        <v>157.1</v>
      </c>
      <c r="R1213" s="15">
        <f>Raw_Data!R1213</f>
        <v>6.72</v>
      </c>
      <c r="S1213" s="15">
        <f>Raw_Data!S1213</f>
        <v>0.86</v>
      </c>
      <c r="T1213" s="18">
        <f>IF(Raw_Data!T1213="",ROUND(AVERAGEIFS(Raw_Data!$T$2:$T$4001,Raw_Data!$E$2:$E$4001,E1213,Raw_Data!$D$2:$D$4001,D1213),2),IF(Raw_Data!T1213&gt;INDEX(Cleaning_Reference!$F$6:$F$13,MATCH(D1213,Cleaning_Reference!$A$6:$A$13,0)),INDEX(Cleaning_Reference!$F$6:$F$13,MATCH(D1213,Cleaning_Reference!$A$6:$A$13,0)),Raw_Data!T1213))</f>
        <v>64.45</v>
      </c>
      <c r="U1213" s="15">
        <f>Raw_Data!U1213</f>
        <v>957.08</v>
      </c>
      <c r="V1213" s="15">
        <f>Raw_Data!V1213</f>
        <v>3342</v>
      </c>
      <c r="W1213" s="15">
        <f>Raw_Data!W1213</f>
        <v>883868</v>
      </c>
      <c r="X1213" s="15">
        <f>Raw_Data!X1213</f>
        <v>3198561</v>
      </c>
      <c r="Y1213" s="15">
        <f>Raw_Data!Y1213</f>
        <v>2314693</v>
      </c>
      <c r="Z1213" s="15">
        <f>Raw_Data!Z1213</f>
        <v>20165</v>
      </c>
      <c r="AA1213" s="15">
        <f>Raw_Data!AA1213</f>
        <v>47.462000000000003</v>
      </c>
      <c r="AB1213" s="15">
        <f>Raw_Data!AB1213</f>
        <v>47.6</v>
      </c>
      <c r="AC1213" s="19" t="str">
        <f>IF(Raw_Data!G1213="","Yes","No")</f>
        <v>No</v>
      </c>
      <c r="AD1213" s="19" t="str">
        <f>IF(Raw_Data!L1213="","Yes","No")</f>
        <v>No</v>
      </c>
      <c r="AE1213" s="19" t="str">
        <f>IF(Raw_Data!T1213="","Imputed",IF(Raw_Data!T1213&gt;INDEX(Cleaning_Reference!$F$6:$F$13,MATCH(D1213,Cleaning_Reference!$A$6:$A$13,0)),"Capped","Original"))</f>
        <v>Original</v>
      </c>
      <c r="AF1213" s="21">
        <f t="shared" si="18"/>
        <v>957.08</v>
      </c>
    </row>
    <row r="1214" spans="1:32" ht="15" customHeight="1" x14ac:dyDescent="0.3">
      <c r="A1214" s="20" t="str">
        <f>Raw_Data!A1214</f>
        <v>SF11213</v>
      </c>
      <c r="B1214" s="15" t="str">
        <f>Raw_Data!B1214</f>
        <v>Telangana</v>
      </c>
      <c r="C1214" s="15" t="str">
        <f>Raw_Data!C1214</f>
        <v>Krishna</v>
      </c>
      <c r="D1214" s="15" t="str">
        <f>Raw_Data!D1214</f>
        <v>Rice</v>
      </c>
      <c r="E1214" s="15" t="str">
        <f>Raw_Data!E1214</f>
        <v>Kharif</v>
      </c>
      <c r="F1214" s="15">
        <f>Raw_Data!F1214</f>
        <v>1.76</v>
      </c>
      <c r="G1214" s="18">
        <f>IF(Raw_Data!G1214="",ROUND(AVERAGEIFS(Raw_Data!$G$2:$G$4001,Raw_Data!$E$2:$E$4001,E1214),1),Raw_Data!G1214)</f>
        <v>721.9</v>
      </c>
      <c r="H1214" s="15">
        <f>Raw_Data!H1214</f>
        <v>28.5</v>
      </c>
      <c r="I1214" s="15">
        <f>Raw_Data!I1214</f>
        <v>59.5</v>
      </c>
      <c r="J1214" s="15">
        <f>Raw_Data!J1214</f>
        <v>8.9</v>
      </c>
      <c r="K1214" s="15">
        <f>Raw_Data!K1214</f>
        <v>6.83</v>
      </c>
      <c r="L1214" s="18">
        <f>IF(Raw_Data!L1214="",ROUND(AVERAGEIFS(Raw_Data!$L$2:$L$4001,Raw_Data!$E$2:$E$4001,E1214),1),Raw_Data!L1214)</f>
        <v>37.200000000000003</v>
      </c>
      <c r="M1214" s="15">
        <f>Raw_Data!M1214</f>
        <v>104.5</v>
      </c>
      <c r="N1214" s="15">
        <f>Raw_Data!N1214</f>
        <v>58.7</v>
      </c>
      <c r="O1214" s="15">
        <f>Raw_Data!O1214</f>
        <v>82.6</v>
      </c>
      <c r="P1214" s="15" t="str">
        <f>Raw_Data!P1214</f>
        <v>Rainfed</v>
      </c>
      <c r="Q1214" s="15">
        <f>Raw_Data!Q1214</f>
        <v>203.2</v>
      </c>
      <c r="R1214" s="15">
        <f>Raw_Data!R1214</f>
        <v>3.08</v>
      </c>
      <c r="S1214" s="15">
        <f>Raw_Data!S1214</f>
        <v>0.89</v>
      </c>
      <c r="T1214" s="18">
        <f>IF(Raw_Data!T1214="",ROUND(AVERAGEIFS(Raw_Data!$T$2:$T$4001,Raw_Data!$E$2:$E$4001,E1214,Raw_Data!$D$2:$D$4001,D1214),2),IF(Raw_Data!T1214&gt;INDEX(Cleaning_Reference!$F$6:$F$13,MATCH(D1214,Cleaning_Reference!$A$6:$A$13,0)),INDEX(Cleaning_Reference!$F$6:$F$13,MATCH(D1214,Cleaning_Reference!$A$6:$A$13,0)),Raw_Data!T1214))</f>
        <v>4.38</v>
      </c>
      <c r="U1214" s="15">
        <f>Raw_Data!U1214</f>
        <v>7.71</v>
      </c>
      <c r="V1214" s="15">
        <f>Raw_Data!V1214</f>
        <v>23600</v>
      </c>
      <c r="W1214" s="15">
        <f>Raw_Data!W1214</f>
        <v>124279</v>
      </c>
      <c r="X1214" s="15">
        <f>Raw_Data!X1214</f>
        <v>181956</v>
      </c>
      <c r="Y1214" s="15">
        <f>Raw_Data!Y1214</f>
        <v>57677</v>
      </c>
      <c r="Z1214" s="15">
        <f>Raw_Data!Z1214</f>
        <v>1567</v>
      </c>
      <c r="AA1214" s="15">
        <f>Raw_Data!AA1214</f>
        <v>4.92</v>
      </c>
      <c r="AB1214" s="15">
        <f>Raw_Data!AB1214</f>
        <v>57.6</v>
      </c>
      <c r="AC1214" s="19" t="str">
        <f>IF(Raw_Data!G1214="","Yes","No")</f>
        <v>No</v>
      </c>
      <c r="AD1214" s="19" t="str">
        <f>IF(Raw_Data!L1214="","Yes","No")</f>
        <v>No</v>
      </c>
      <c r="AE1214" s="19" t="str">
        <f>IF(Raw_Data!T1214="","Imputed",IF(Raw_Data!T1214&gt;INDEX(Cleaning_Reference!$F$6:$F$13,MATCH(D1214,Cleaning_Reference!$A$6:$A$13,0)),"Capped","Original"))</f>
        <v>Original</v>
      </c>
      <c r="AF1214" s="21">
        <f t="shared" si="18"/>
        <v>7.71</v>
      </c>
    </row>
    <row r="1215" spans="1:32" ht="15" customHeight="1" x14ac:dyDescent="0.3">
      <c r="A1215" s="20" t="str">
        <f>Raw_Data!A1215</f>
        <v>SF11214</v>
      </c>
      <c r="B1215" s="15" t="str">
        <f>Raw_Data!B1215</f>
        <v>Madhya Pradesh</v>
      </c>
      <c r="C1215" s="15" t="str">
        <f>Raw_Data!C1215</f>
        <v>Rajkot</v>
      </c>
      <c r="D1215" s="15" t="str">
        <f>Raw_Data!D1215</f>
        <v>Rice</v>
      </c>
      <c r="E1215" s="15" t="str">
        <f>Raw_Data!E1215</f>
        <v>Kharif</v>
      </c>
      <c r="F1215" s="15">
        <f>Raw_Data!F1215</f>
        <v>9.7100000000000009</v>
      </c>
      <c r="G1215" s="18">
        <f>IF(Raw_Data!G1215="",ROUND(AVERAGEIFS(Raw_Data!$G$2:$G$4001,Raw_Data!$E$2:$E$4001,E1215),1),Raw_Data!G1215)</f>
        <v>899</v>
      </c>
      <c r="H1215" s="15">
        <f>Raw_Data!H1215</f>
        <v>27</v>
      </c>
      <c r="I1215" s="15">
        <f>Raw_Data!I1215</f>
        <v>77.599999999999994</v>
      </c>
      <c r="J1215" s="15">
        <f>Raw_Data!J1215</f>
        <v>7.4</v>
      </c>
      <c r="K1215" s="15">
        <f>Raw_Data!K1215</f>
        <v>5.89</v>
      </c>
      <c r="L1215" s="18">
        <f>IF(Raw_Data!L1215="",ROUND(AVERAGEIFS(Raw_Data!$L$2:$L$4001,Raw_Data!$E$2:$E$4001,E1215),1),Raw_Data!L1215)</f>
        <v>28.9</v>
      </c>
      <c r="M1215" s="15">
        <f>Raw_Data!M1215</f>
        <v>78.3</v>
      </c>
      <c r="N1215" s="15">
        <f>Raw_Data!N1215</f>
        <v>65.7</v>
      </c>
      <c r="O1215" s="15">
        <f>Raw_Data!O1215</f>
        <v>89.1</v>
      </c>
      <c r="P1215" s="15" t="str">
        <f>Raw_Data!P1215</f>
        <v>Rainfed</v>
      </c>
      <c r="Q1215" s="15">
        <f>Raw_Data!Q1215</f>
        <v>227.4</v>
      </c>
      <c r="R1215" s="15">
        <f>Raw_Data!R1215</f>
        <v>8.26</v>
      </c>
      <c r="S1215" s="15">
        <f>Raw_Data!S1215</f>
        <v>0.86</v>
      </c>
      <c r="T1215" s="18">
        <f>IF(Raw_Data!T1215="",ROUND(AVERAGEIFS(Raw_Data!$T$2:$T$4001,Raw_Data!$E$2:$E$4001,E1215,Raw_Data!$D$2:$D$4001,D1215),2),IF(Raw_Data!T1215&gt;INDEX(Cleaning_Reference!$F$6:$F$13,MATCH(D1215,Cleaning_Reference!$A$6:$A$13,0)),INDEX(Cleaning_Reference!$F$6:$F$13,MATCH(D1215,Cleaning_Reference!$A$6:$A$13,0)),Raw_Data!T1215))</f>
        <v>1.31</v>
      </c>
      <c r="U1215" s="15">
        <f>Raw_Data!U1215</f>
        <v>12.72</v>
      </c>
      <c r="V1215" s="15">
        <f>Raw_Data!V1215</f>
        <v>23504</v>
      </c>
      <c r="W1215" s="15">
        <f>Raw_Data!W1215</f>
        <v>818567</v>
      </c>
      <c r="X1215" s="15">
        <f>Raw_Data!X1215</f>
        <v>298971</v>
      </c>
      <c r="Y1215" s="15">
        <f>Raw_Data!Y1215</f>
        <v>-519596</v>
      </c>
      <c r="Z1215" s="15">
        <f>Raw_Data!Z1215</f>
        <v>9109</v>
      </c>
      <c r="AA1215" s="15">
        <f>Raw_Data!AA1215</f>
        <v>1.3959999999999999</v>
      </c>
      <c r="AB1215" s="15">
        <f>Raw_Data!AB1215</f>
        <v>58.3</v>
      </c>
      <c r="AC1215" s="19" t="str">
        <f>IF(Raw_Data!G1215="","Yes","No")</f>
        <v>No</v>
      </c>
      <c r="AD1215" s="19" t="str">
        <f>IF(Raw_Data!L1215="","Yes","No")</f>
        <v>No</v>
      </c>
      <c r="AE1215" s="19" t="str">
        <f>IF(Raw_Data!T1215="","Imputed",IF(Raw_Data!T1215&gt;INDEX(Cleaning_Reference!$F$6:$F$13,MATCH(D1215,Cleaning_Reference!$A$6:$A$13,0)),"Capped","Original"))</f>
        <v>Original</v>
      </c>
      <c r="AF1215" s="21">
        <f t="shared" si="18"/>
        <v>12.72</v>
      </c>
    </row>
    <row r="1216" spans="1:32" ht="15" customHeight="1" x14ac:dyDescent="0.3">
      <c r="A1216" s="20" t="str">
        <f>Raw_Data!A1216</f>
        <v>SF11215</v>
      </c>
      <c r="B1216" s="15" t="str">
        <f>Raw_Data!B1216</f>
        <v>Tamil Nadu</v>
      </c>
      <c r="C1216" s="15" t="str">
        <f>Raw_Data!C1216</f>
        <v>Raichur</v>
      </c>
      <c r="D1216" s="15" t="str">
        <f>Raw_Data!D1216</f>
        <v>Maize</v>
      </c>
      <c r="E1216" s="15" t="str">
        <f>Raw_Data!E1216</f>
        <v>Rabi</v>
      </c>
      <c r="F1216" s="15">
        <f>Raw_Data!F1216</f>
        <v>6.02</v>
      </c>
      <c r="G1216" s="18">
        <f>IF(Raw_Data!G1216="",ROUND(AVERAGEIFS(Raw_Data!$G$2:$G$4001,Raw_Data!$E$2:$E$4001,E1216),1),Raw_Data!G1216)</f>
        <v>463.5</v>
      </c>
      <c r="H1216" s="15">
        <f>Raw_Data!H1216</f>
        <v>17.7</v>
      </c>
      <c r="I1216" s="15">
        <f>Raw_Data!I1216</f>
        <v>53.6</v>
      </c>
      <c r="J1216" s="15">
        <f>Raw_Data!J1216</f>
        <v>8.9</v>
      </c>
      <c r="K1216" s="15">
        <f>Raw_Data!K1216</f>
        <v>7.84</v>
      </c>
      <c r="L1216" s="18">
        <f>IF(Raw_Data!L1216="",ROUND(AVERAGEIFS(Raw_Data!$L$2:$L$4001,Raw_Data!$E$2:$E$4001,E1216),1),Raw_Data!L1216)</f>
        <v>22.8</v>
      </c>
      <c r="M1216" s="15">
        <f>Raw_Data!M1216</f>
        <v>140.5</v>
      </c>
      <c r="N1216" s="15">
        <f>Raw_Data!N1216</f>
        <v>49.6</v>
      </c>
      <c r="O1216" s="15">
        <f>Raw_Data!O1216</f>
        <v>143.30000000000001</v>
      </c>
      <c r="P1216" s="15" t="str">
        <f>Raw_Data!P1216</f>
        <v>Rainfed</v>
      </c>
      <c r="Q1216" s="15">
        <f>Raw_Data!Q1216</f>
        <v>244.2</v>
      </c>
      <c r="R1216" s="15">
        <f>Raw_Data!R1216</f>
        <v>4.3099999999999996</v>
      </c>
      <c r="S1216" s="15">
        <f>Raw_Data!S1216</f>
        <v>0.91</v>
      </c>
      <c r="T1216" s="18">
        <f>IF(Raw_Data!T1216="",ROUND(AVERAGEIFS(Raw_Data!$T$2:$T$4001,Raw_Data!$E$2:$E$4001,E1216,Raw_Data!$D$2:$D$4001,D1216),2),IF(Raw_Data!T1216&gt;INDEX(Cleaning_Reference!$F$6:$F$13,MATCH(D1216,Cleaning_Reference!$A$6:$A$13,0)),INDEX(Cleaning_Reference!$F$6:$F$13,MATCH(D1216,Cleaning_Reference!$A$6:$A$13,0)),Raw_Data!T1216))</f>
        <v>0.66</v>
      </c>
      <c r="U1216" s="15">
        <f>Raw_Data!U1216</f>
        <v>3.97</v>
      </c>
      <c r="V1216" s="15">
        <f>Raw_Data!V1216</f>
        <v>15396</v>
      </c>
      <c r="W1216" s="15">
        <f>Raw_Data!W1216</f>
        <v>393142</v>
      </c>
      <c r="X1216" s="15">
        <f>Raw_Data!X1216</f>
        <v>61122</v>
      </c>
      <c r="Y1216" s="15">
        <f>Raw_Data!Y1216</f>
        <v>-332020</v>
      </c>
      <c r="Z1216" s="15">
        <f>Raw_Data!Z1216</f>
        <v>1646</v>
      </c>
      <c r="AA1216" s="15">
        <f>Raw_Data!AA1216</f>
        <v>2.4119999999999999</v>
      </c>
      <c r="AB1216" s="15">
        <f>Raw_Data!AB1216</f>
        <v>36.799999999999997</v>
      </c>
      <c r="AC1216" s="19" t="str">
        <f>IF(Raw_Data!G1216="","Yes","No")</f>
        <v>No</v>
      </c>
      <c r="AD1216" s="19" t="str">
        <f>IF(Raw_Data!L1216="","Yes","No")</f>
        <v>No</v>
      </c>
      <c r="AE1216" s="19" t="str">
        <f>IF(Raw_Data!T1216="","Imputed",IF(Raw_Data!T1216&gt;INDEX(Cleaning_Reference!$F$6:$F$13,MATCH(D1216,Cleaning_Reference!$A$6:$A$13,0)),"Capped","Original"))</f>
        <v>Original</v>
      </c>
      <c r="AF1216" s="21">
        <f t="shared" si="18"/>
        <v>3.97</v>
      </c>
    </row>
    <row r="1217" spans="1:32" ht="15" customHeight="1" x14ac:dyDescent="0.3">
      <c r="A1217" s="20" t="str">
        <f>Raw_Data!A1217</f>
        <v>SF11216</v>
      </c>
      <c r="B1217" s="15" t="str">
        <f>Raw_Data!B1217</f>
        <v>Tamil Nadu</v>
      </c>
      <c r="C1217" s="15" t="str">
        <f>Raw_Data!C1217</f>
        <v>Raichur</v>
      </c>
      <c r="D1217" s="15" t="str">
        <f>Raw_Data!D1217</f>
        <v>Groundnut</v>
      </c>
      <c r="E1217" s="15" t="str">
        <f>Raw_Data!E1217</f>
        <v>Kharif</v>
      </c>
      <c r="F1217" s="15">
        <f>Raw_Data!F1217</f>
        <v>12.91</v>
      </c>
      <c r="G1217" s="18">
        <f>IF(Raw_Data!G1217="",ROUND(AVERAGEIFS(Raw_Data!$G$2:$G$4001,Raw_Data!$E$2:$E$4001,E1217),1),Raw_Data!G1217)</f>
        <v>1108.5</v>
      </c>
      <c r="H1217" s="15">
        <f>Raw_Data!H1217</f>
        <v>27.8</v>
      </c>
      <c r="I1217" s="15">
        <f>Raw_Data!I1217</f>
        <v>68.099999999999994</v>
      </c>
      <c r="J1217" s="15">
        <f>Raw_Data!J1217</f>
        <v>7.3</v>
      </c>
      <c r="K1217" s="15">
        <f>Raw_Data!K1217</f>
        <v>7.24</v>
      </c>
      <c r="L1217" s="18">
        <f>IF(Raw_Data!L1217="",ROUND(AVERAGEIFS(Raw_Data!$L$2:$L$4001,Raw_Data!$E$2:$E$4001,E1217),1),Raw_Data!L1217)</f>
        <v>39.4</v>
      </c>
      <c r="M1217" s="15">
        <f>Raw_Data!M1217</f>
        <v>124.3</v>
      </c>
      <c r="N1217" s="15">
        <f>Raw_Data!N1217</f>
        <v>47.7</v>
      </c>
      <c r="O1217" s="15">
        <f>Raw_Data!O1217</f>
        <v>65.8</v>
      </c>
      <c r="P1217" s="15" t="str">
        <f>Raw_Data!P1217</f>
        <v>Drip</v>
      </c>
      <c r="Q1217" s="15">
        <f>Raw_Data!Q1217</f>
        <v>286.10000000000002</v>
      </c>
      <c r="R1217" s="15">
        <f>Raw_Data!R1217</f>
        <v>4.88</v>
      </c>
      <c r="S1217" s="15">
        <f>Raw_Data!S1217</f>
        <v>0.94</v>
      </c>
      <c r="T1217" s="18">
        <f>IF(Raw_Data!T1217="",ROUND(AVERAGEIFS(Raw_Data!$T$2:$T$4001,Raw_Data!$E$2:$E$4001,E1217,Raw_Data!$D$2:$D$4001,D1217),2),IF(Raw_Data!T1217&gt;INDEX(Cleaning_Reference!$F$6:$F$13,MATCH(D1217,Cleaning_Reference!$A$6:$A$13,0)),INDEX(Cleaning_Reference!$F$6:$F$13,MATCH(D1217,Cleaning_Reference!$A$6:$A$13,0)),Raw_Data!T1217))</f>
        <v>1.4</v>
      </c>
      <c r="U1217" s="15">
        <f>Raw_Data!U1217</f>
        <v>18.07</v>
      </c>
      <c r="V1217" s="15">
        <f>Raw_Data!V1217</f>
        <v>69537</v>
      </c>
      <c r="W1217" s="15">
        <f>Raw_Data!W1217</f>
        <v>874202</v>
      </c>
      <c r="X1217" s="15">
        <f>Raw_Data!X1217</f>
        <v>1256534</v>
      </c>
      <c r="Y1217" s="15">
        <f>Raw_Data!Y1217</f>
        <v>382332</v>
      </c>
      <c r="Z1217" s="15">
        <f>Raw_Data!Z1217</f>
        <v>5197</v>
      </c>
      <c r="AA1217" s="15">
        <f>Raw_Data!AA1217</f>
        <v>3.4769999999999999</v>
      </c>
      <c r="AB1217" s="15">
        <f>Raw_Data!AB1217</f>
        <v>64.599999999999994</v>
      </c>
      <c r="AC1217" s="19" t="str">
        <f>IF(Raw_Data!G1217="","Yes","No")</f>
        <v>No</v>
      </c>
      <c r="AD1217" s="19" t="str">
        <f>IF(Raw_Data!L1217="","Yes","No")</f>
        <v>No</v>
      </c>
      <c r="AE1217" s="19" t="str">
        <f>IF(Raw_Data!T1217="","Imputed",IF(Raw_Data!T1217&gt;INDEX(Cleaning_Reference!$F$6:$F$13,MATCH(D1217,Cleaning_Reference!$A$6:$A$13,0)),"Capped","Original"))</f>
        <v>Original</v>
      </c>
      <c r="AF1217" s="21">
        <f t="shared" si="18"/>
        <v>18.07</v>
      </c>
    </row>
    <row r="1218" spans="1:32" ht="15" customHeight="1" x14ac:dyDescent="0.3">
      <c r="A1218" s="20" t="str">
        <f>Raw_Data!A1218</f>
        <v>SF11217</v>
      </c>
      <c r="B1218" s="15" t="str">
        <f>Raw_Data!B1218</f>
        <v>Punjab</v>
      </c>
      <c r="C1218" s="15" t="str">
        <f>Raw_Data!C1218</f>
        <v>Nashik</v>
      </c>
      <c r="D1218" s="15" t="str">
        <f>Raw_Data!D1218</f>
        <v>Pulses</v>
      </c>
      <c r="E1218" s="15" t="str">
        <f>Raw_Data!E1218</f>
        <v>Kharif</v>
      </c>
      <c r="F1218" s="15">
        <f>Raw_Data!F1218</f>
        <v>9.99</v>
      </c>
      <c r="G1218" s="18">
        <f>IF(Raw_Data!G1218="",ROUND(AVERAGEIFS(Raw_Data!$G$2:$G$4001,Raw_Data!$E$2:$E$4001,E1218),1),Raw_Data!G1218)</f>
        <v>852.1</v>
      </c>
      <c r="H1218" s="15">
        <f>Raw_Data!H1218</f>
        <v>29.6</v>
      </c>
      <c r="I1218" s="15">
        <f>Raw_Data!I1218</f>
        <v>69.8</v>
      </c>
      <c r="J1218" s="15">
        <f>Raw_Data!J1218</f>
        <v>5.8</v>
      </c>
      <c r="K1218" s="15">
        <f>Raw_Data!K1218</f>
        <v>6.23</v>
      </c>
      <c r="L1218" s="18">
        <f>IF(Raw_Data!L1218="",ROUND(AVERAGEIFS(Raw_Data!$L$2:$L$4001,Raw_Data!$E$2:$E$4001,E1218),1),Raw_Data!L1218)</f>
        <v>41</v>
      </c>
      <c r="M1218" s="15">
        <f>Raw_Data!M1218</f>
        <v>94.8</v>
      </c>
      <c r="N1218" s="15">
        <f>Raw_Data!N1218</f>
        <v>60.9</v>
      </c>
      <c r="O1218" s="15">
        <f>Raw_Data!O1218</f>
        <v>180.4</v>
      </c>
      <c r="P1218" s="15" t="str">
        <f>Raw_Data!P1218</f>
        <v>Flood</v>
      </c>
      <c r="Q1218" s="15">
        <f>Raw_Data!Q1218</f>
        <v>149.1</v>
      </c>
      <c r="R1218" s="15">
        <f>Raw_Data!R1218</f>
        <v>4.7300000000000004</v>
      </c>
      <c r="S1218" s="15">
        <f>Raw_Data!S1218</f>
        <v>0.94</v>
      </c>
      <c r="T1218" s="18">
        <f>IF(Raw_Data!T1218="",ROUND(AVERAGEIFS(Raw_Data!$T$2:$T$4001,Raw_Data!$E$2:$E$4001,E1218,Raw_Data!$D$2:$D$4001,D1218),2),IF(Raw_Data!T1218&gt;INDEX(Cleaning_Reference!$F$6:$F$13,MATCH(D1218,Cleaning_Reference!$A$6:$A$13,0)),INDEX(Cleaning_Reference!$F$6:$F$13,MATCH(D1218,Cleaning_Reference!$A$6:$A$13,0)),Raw_Data!T1218))</f>
        <v>1.07</v>
      </c>
      <c r="U1218" s="15">
        <f>Raw_Data!U1218</f>
        <v>10.69</v>
      </c>
      <c r="V1218" s="15">
        <f>Raw_Data!V1218</f>
        <v>85888</v>
      </c>
      <c r="W1218" s="15">
        <f>Raw_Data!W1218</f>
        <v>728214</v>
      </c>
      <c r="X1218" s="15">
        <f>Raw_Data!X1218</f>
        <v>918143</v>
      </c>
      <c r="Y1218" s="15">
        <f>Raw_Data!Y1218</f>
        <v>189929</v>
      </c>
      <c r="Z1218" s="15">
        <f>Raw_Data!Z1218</f>
        <v>4651</v>
      </c>
      <c r="AA1218" s="15">
        <f>Raw_Data!AA1218</f>
        <v>2.298</v>
      </c>
      <c r="AB1218" s="15">
        <f>Raw_Data!AB1218</f>
        <v>54.2</v>
      </c>
      <c r="AC1218" s="19" t="str">
        <f>IF(Raw_Data!G1218="","Yes","No")</f>
        <v>Yes</v>
      </c>
      <c r="AD1218" s="19" t="str">
        <f>IF(Raw_Data!L1218="","Yes","No")</f>
        <v>No</v>
      </c>
      <c r="AE1218" s="19" t="str">
        <f>IF(Raw_Data!T1218="","Imputed",IF(Raw_Data!T1218&gt;INDEX(Cleaning_Reference!$F$6:$F$13,MATCH(D1218,Cleaning_Reference!$A$6:$A$13,0)),"Capped","Original"))</f>
        <v>Original</v>
      </c>
      <c r="AF1218" s="21">
        <f t="shared" ref="AF1218:AF1281" si="19">ROUND(T1218*F1218,2)</f>
        <v>10.69</v>
      </c>
    </row>
    <row r="1219" spans="1:32" ht="15" customHeight="1" x14ac:dyDescent="0.3">
      <c r="A1219" s="20" t="str">
        <f>Raw_Data!A1219</f>
        <v>SF11218</v>
      </c>
      <c r="B1219" s="15" t="str">
        <f>Raw_Data!B1219</f>
        <v>Andhra Pradesh</v>
      </c>
      <c r="C1219" s="15" t="str">
        <f>Raw_Data!C1219</f>
        <v>Guntur</v>
      </c>
      <c r="D1219" s="15" t="str">
        <f>Raw_Data!D1219</f>
        <v>Sugarcane</v>
      </c>
      <c r="E1219" s="15" t="str">
        <f>Raw_Data!E1219</f>
        <v>Rabi</v>
      </c>
      <c r="F1219" s="15">
        <f>Raw_Data!F1219</f>
        <v>11.54</v>
      </c>
      <c r="G1219" s="18">
        <f>IF(Raw_Data!G1219="",ROUND(AVERAGEIFS(Raw_Data!$G$2:$G$4001,Raw_Data!$E$2:$E$4001,E1219),1),Raw_Data!G1219)</f>
        <v>431.9</v>
      </c>
      <c r="H1219" s="15">
        <f>Raw_Data!H1219</f>
        <v>22.8</v>
      </c>
      <c r="I1219" s="15">
        <f>Raw_Data!I1219</f>
        <v>63.1</v>
      </c>
      <c r="J1219" s="15">
        <f>Raw_Data!J1219</f>
        <v>6.4</v>
      </c>
      <c r="K1219" s="15">
        <f>Raw_Data!K1219</f>
        <v>6.5</v>
      </c>
      <c r="L1219" s="18">
        <f>IF(Raw_Data!L1219="",ROUND(AVERAGEIFS(Raw_Data!$L$2:$L$4001,Raw_Data!$E$2:$E$4001,E1219),1),Raw_Data!L1219)</f>
        <v>30.5</v>
      </c>
      <c r="M1219" s="15">
        <f>Raw_Data!M1219</f>
        <v>177.3</v>
      </c>
      <c r="N1219" s="15">
        <f>Raw_Data!N1219</f>
        <v>55.3</v>
      </c>
      <c r="O1219" s="15">
        <f>Raw_Data!O1219</f>
        <v>121.7</v>
      </c>
      <c r="P1219" s="15" t="str">
        <f>Raw_Data!P1219</f>
        <v>Sprinkler</v>
      </c>
      <c r="Q1219" s="15">
        <f>Raw_Data!Q1219</f>
        <v>137</v>
      </c>
      <c r="R1219" s="15">
        <f>Raw_Data!R1219</f>
        <v>6.7</v>
      </c>
      <c r="S1219" s="15">
        <f>Raw_Data!S1219</f>
        <v>0.91</v>
      </c>
      <c r="T1219" s="18">
        <f>IF(Raw_Data!T1219="",ROUND(AVERAGEIFS(Raw_Data!$T$2:$T$4001,Raw_Data!$E$2:$E$4001,E1219,Raw_Data!$D$2:$D$4001,D1219),2),IF(Raw_Data!T1219&gt;INDEX(Cleaning_Reference!$F$6:$F$13,MATCH(D1219,Cleaning_Reference!$A$6:$A$13,0)),INDEX(Cleaning_Reference!$F$6:$F$13,MATCH(D1219,Cleaning_Reference!$A$6:$A$13,0)),Raw_Data!T1219))</f>
        <v>73.89</v>
      </c>
      <c r="U1219" s="15">
        <f>Raw_Data!U1219</f>
        <v>852.69</v>
      </c>
      <c r="V1219" s="15">
        <f>Raw_Data!V1219</f>
        <v>3183</v>
      </c>
      <c r="W1219" s="15">
        <f>Raw_Data!W1219</f>
        <v>760301</v>
      </c>
      <c r="X1219" s="15">
        <f>Raw_Data!X1219</f>
        <v>2714112</v>
      </c>
      <c r="Y1219" s="15">
        <f>Raw_Data!Y1219</f>
        <v>1953811</v>
      </c>
      <c r="Z1219" s="15">
        <f>Raw_Data!Z1219</f>
        <v>23161</v>
      </c>
      <c r="AA1219" s="15">
        <f>Raw_Data!AA1219</f>
        <v>36.816000000000003</v>
      </c>
      <c r="AB1219" s="15">
        <f>Raw_Data!AB1219</f>
        <v>37.9</v>
      </c>
      <c r="AC1219" s="19" t="str">
        <f>IF(Raw_Data!G1219="","Yes","No")</f>
        <v>No</v>
      </c>
      <c r="AD1219" s="19" t="str">
        <f>IF(Raw_Data!L1219="","Yes","No")</f>
        <v>No</v>
      </c>
      <c r="AE1219" s="19" t="str">
        <f>IF(Raw_Data!T1219="","Imputed",IF(Raw_Data!T1219&gt;INDEX(Cleaning_Reference!$F$6:$F$13,MATCH(D1219,Cleaning_Reference!$A$6:$A$13,0)),"Capped","Original"))</f>
        <v>Original</v>
      </c>
      <c r="AF1219" s="21">
        <f t="shared" si="19"/>
        <v>852.69</v>
      </c>
    </row>
    <row r="1220" spans="1:32" ht="15" customHeight="1" x14ac:dyDescent="0.3">
      <c r="A1220" s="20" t="str">
        <f>Raw_Data!A1220</f>
        <v>SF11219</v>
      </c>
      <c r="B1220" s="15" t="str">
        <f>Raw_Data!B1220</f>
        <v>Andhra Pradesh</v>
      </c>
      <c r="C1220" s="15" t="str">
        <f>Raw_Data!C1220</f>
        <v>Erode</v>
      </c>
      <c r="D1220" s="15" t="str">
        <f>Raw_Data!D1220</f>
        <v>Pulses</v>
      </c>
      <c r="E1220" s="15" t="str">
        <f>Raw_Data!E1220</f>
        <v>Rabi</v>
      </c>
      <c r="F1220" s="15">
        <f>Raw_Data!F1220</f>
        <v>11.36</v>
      </c>
      <c r="G1220" s="18">
        <f>IF(Raw_Data!G1220="",ROUND(AVERAGEIFS(Raw_Data!$G$2:$G$4001,Raw_Data!$E$2:$E$4001,E1220),1),Raw_Data!G1220)</f>
        <v>296.60000000000002</v>
      </c>
      <c r="H1220" s="15">
        <f>Raw_Data!H1220</f>
        <v>22.5</v>
      </c>
      <c r="I1220" s="15">
        <f>Raw_Data!I1220</f>
        <v>59</v>
      </c>
      <c r="J1220" s="15">
        <f>Raw_Data!J1220</f>
        <v>7.4</v>
      </c>
      <c r="K1220" s="15">
        <f>Raw_Data!K1220</f>
        <v>6.62</v>
      </c>
      <c r="L1220" s="18">
        <f>IF(Raw_Data!L1220="",ROUND(AVERAGEIFS(Raw_Data!$L$2:$L$4001,Raw_Data!$E$2:$E$4001,E1220),1),Raw_Data!L1220)</f>
        <v>27.1</v>
      </c>
      <c r="M1220" s="15">
        <f>Raw_Data!M1220</f>
        <v>115.8</v>
      </c>
      <c r="N1220" s="15">
        <f>Raw_Data!N1220</f>
        <v>83.8</v>
      </c>
      <c r="O1220" s="15">
        <f>Raw_Data!O1220</f>
        <v>96.1</v>
      </c>
      <c r="P1220" s="15" t="str">
        <f>Raw_Data!P1220</f>
        <v>Flood</v>
      </c>
      <c r="Q1220" s="15">
        <f>Raw_Data!Q1220</f>
        <v>241.7</v>
      </c>
      <c r="R1220" s="15">
        <f>Raw_Data!R1220</f>
        <v>4.1399999999999997</v>
      </c>
      <c r="S1220" s="15">
        <f>Raw_Data!S1220</f>
        <v>0.96</v>
      </c>
      <c r="T1220" s="18">
        <f>IF(Raw_Data!T1220="",ROUND(AVERAGEIFS(Raw_Data!$T$2:$T$4001,Raw_Data!$E$2:$E$4001,E1220,Raw_Data!$D$2:$D$4001,D1220),2),IF(Raw_Data!T1220&gt;INDEX(Cleaning_Reference!$F$6:$F$13,MATCH(D1220,Cleaning_Reference!$A$6:$A$13,0)),INDEX(Cleaning_Reference!$F$6:$F$13,MATCH(D1220,Cleaning_Reference!$A$6:$A$13,0)),Raw_Data!T1220))</f>
        <v>1.24</v>
      </c>
      <c r="U1220" s="15">
        <f>Raw_Data!U1220</f>
        <v>14.09</v>
      </c>
      <c r="V1220" s="15">
        <f>Raw_Data!V1220</f>
        <v>71528</v>
      </c>
      <c r="W1220" s="15">
        <f>Raw_Data!W1220</f>
        <v>778704</v>
      </c>
      <c r="X1220" s="15">
        <f>Raw_Data!X1220</f>
        <v>1007830</v>
      </c>
      <c r="Y1220" s="15">
        <f>Raw_Data!Y1220</f>
        <v>229126</v>
      </c>
      <c r="Z1220" s="15">
        <f>Raw_Data!Z1220</f>
        <v>5767</v>
      </c>
      <c r="AA1220" s="15">
        <f>Raw_Data!AA1220</f>
        <v>2.4430000000000001</v>
      </c>
      <c r="AB1220" s="15">
        <f>Raw_Data!AB1220</f>
        <v>48.5</v>
      </c>
      <c r="AC1220" s="19" t="str">
        <f>IF(Raw_Data!G1220="","Yes","No")</f>
        <v>No</v>
      </c>
      <c r="AD1220" s="19" t="str">
        <f>IF(Raw_Data!L1220="","Yes","No")</f>
        <v>No</v>
      </c>
      <c r="AE1220" s="19" t="str">
        <f>IF(Raw_Data!T1220="","Imputed",IF(Raw_Data!T1220&gt;INDEX(Cleaning_Reference!$F$6:$F$13,MATCH(D1220,Cleaning_Reference!$A$6:$A$13,0)),"Capped","Original"))</f>
        <v>Original</v>
      </c>
      <c r="AF1220" s="21">
        <f t="shared" si="19"/>
        <v>14.09</v>
      </c>
    </row>
    <row r="1221" spans="1:32" ht="15" customHeight="1" x14ac:dyDescent="0.3">
      <c r="A1221" s="20" t="str">
        <f>Raw_Data!A1221</f>
        <v>SF11220</v>
      </c>
      <c r="B1221" s="15" t="str">
        <f>Raw_Data!B1221</f>
        <v>Telangana</v>
      </c>
      <c r="C1221" s="15" t="str">
        <f>Raw_Data!C1221</f>
        <v>Ludhiana</v>
      </c>
      <c r="D1221" s="15" t="str">
        <f>Raw_Data!D1221</f>
        <v>Sugarcane</v>
      </c>
      <c r="E1221" s="15" t="str">
        <f>Raw_Data!E1221</f>
        <v>Rabi</v>
      </c>
      <c r="F1221" s="15">
        <f>Raw_Data!F1221</f>
        <v>6.61</v>
      </c>
      <c r="G1221" s="18">
        <f>IF(Raw_Data!G1221="",ROUND(AVERAGEIFS(Raw_Data!$G$2:$G$4001,Raw_Data!$E$2:$E$4001,E1221),1),Raw_Data!G1221)</f>
        <v>425</v>
      </c>
      <c r="H1221" s="15">
        <f>Raw_Data!H1221</f>
        <v>22.2</v>
      </c>
      <c r="I1221" s="15">
        <f>Raw_Data!I1221</f>
        <v>70.900000000000006</v>
      </c>
      <c r="J1221" s="15">
        <f>Raw_Data!J1221</f>
        <v>6.7</v>
      </c>
      <c r="K1221" s="15">
        <f>Raw_Data!K1221</f>
        <v>5.73</v>
      </c>
      <c r="L1221" s="18">
        <f>IF(Raw_Data!L1221="",ROUND(AVERAGEIFS(Raw_Data!$L$2:$L$4001,Raw_Data!$E$2:$E$4001,E1221),1),Raw_Data!L1221)</f>
        <v>27</v>
      </c>
      <c r="M1221" s="15">
        <f>Raw_Data!M1221</f>
        <v>117.4</v>
      </c>
      <c r="N1221" s="15">
        <f>Raw_Data!N1221</f>
        <v>41.4</v>
      </c>
      <c r="O1221" s="15">
        <f>Raw_Data!O1221</f>
        <v>103.9</v>
      </c>
      <c r="P1221" s="15" t="str">
        <f>Raw_Data!P1221</f>
        <v>Sprinkler</v>
      </c>
      <c r="Q1221" s="15">
        <f>Raw_Data!Q1221</f>
        <v>137.30000000000001</v>
      </c>
      <c r="R1221" s="15">
        <f>Raw_Data!R1221</f>
        <v>4.4800000000000004</v>
      </c>
      <c r="S1221" s="15">
        <f>Raw_Data!S1221</f>
        <v>0.83</v>
      </c>
      <c r="T1221" s="18">
        <f>IF(Raw_Data!T1221="",ROUND(AVERAGEIFS(Raw_Data!$T$2:$T$4001,Raw_Data!$E$2:$E$4001,E1221,Raw_Data!$D$2:$D$4001,D1221),2),IF(Raw_Data!T1221&gt;INDEX(Cleaning_Reference!$F$6:$F$13,MATCH(D1221,Cleaning_Reference!$A$6:$A$13,0)),INDEX(Cleaning_Reference!$F$6:$F$13,MATCH(D1221,Cleaning_Reference!$A$6:$A$13,0)),Raw_Data!T1221))</f>
        <v>23.37</v>
      </c>
      <c r="U1221" s="15">
        <f>Raw_Data!U1221</f>
        <v>154.47999999999999</v>
      </c>
      <c r="V1221" s="15">
        <f>Raw_Data!V1221</f>
        <v>3937</v>
      </c>
      <c r="W1221" s="15">
        <f>Raw_Data!W1221</f>
        <v>393957</v>
      </c>
      <c r="X1221" s="15">
        <f>Raw_Data!X1221</f>
        <v>608188</v>
      </c>
      <c r="Y1221" s="15">
        <f>Raw_Data!Y1221</f>
        <v>214231</v>
      </c>
      <c r="Z1221" s="15">
        <f>Raw_Data!Z1221</f>
        <v>12025</v>
      </c>
      <c r="AA1221" s="15">
        <f>Raw_Data!AA1221</f>
        <v>12.847</v>
      </c>
      <c r="AB1221" s="15">
        <f>Raw_Data!AB1221</f>
        <v>40.299999999999997</v>
      </c>
      <c r="AC1221" s="19" t="str">
        <f>IF(Raw_Data!G1221="","Yes","No")</f>
        <v>No</v>
      </c>
      <c r="AD1221" s="19" t="str">
        <f>IF(Raw_Data!L1221="","Yes","No")</f>
        <v>No</v>
      </c>
      <c r="AE1221" s="19" t="str">
        <f>IF(Raw_Data!T1221="","Imputed",IF(Raw_Data!T1221&gt;INDEX(Cleaning_Reference!$F$6:$F$13,MATCH(D1221,Cleaning_Reference!$A$6:$A$13,0)),"Capped","Original"))</f>
        <v>Original</v>
      </c>
      <c r="AF1221" s="21">
        <f t="shared" si="19"/>
        <v>154.47999999999999</v>
      </c>
    </row>
    <row r="1222" spans="1:32" ht="15" customHeight="1" x14ac:dyDescent="0.3">
      <c r="A1222" s="20" t="str">
        <f>Raw_Data!A1222</f>
        <v>SF11221</v>
      </c>
      <c r="B1222" s="15" t="str">
        <f>Raw_Data!B1222</f>
        <v>Maharashtra</v>
      </c>
      <c r="C1222" s="15" t="str">
        <f>Raw_Data!C1222</f>
        <v>Rajkot</v>
      </c>
      <c r="D1222" s="15" t="str">
        <f>Raw_Data!D1222</f>
        <v>Rice</v>
      </c>
      <c r="E1222" s="15" t="str">
        <f>Raw_Data!E1222</f>
        <v>Kharif</v>
      </c>
      <c r="F1222" s="15">
        <f>Raw_Data!F1222</f>
        <v>14.32</v>
      </c>
      <c r="G1222" s="18">
        <f>IF(Raw_Data!G1222="",ROUND(AVERAGEIFS(Raw_Data!$G$2:$G$4001,Raw_Data!$E$2:$E$4001,E1222),1),Raw_Data!G1222)</f>
        <v>888.9</v>
      </c>
      <c r="H1222" s="15">
        <f>Raw_Data!H1222</f>
        <v>27.6</v>
      </c>
      <c r="I1222" s="15">
        <f>Raw_Data!I1222</f>
        <v>86.2</v>
      </c>
      <c r="J1222" s="15">
        <f>Raw_Data!J1222</f>
        <v>7.7</v>
      </c>
      <c r="K1222" s="15">
        <f>Raw_Data!K1222</f>
        <v>7.49</v>
      </c>
      <c r="L1222" s="18">
        <f>IF(Raw_Data!L1222="",ROUND(AVERAGEIFS(Raw_Data!$L$2:$L$4001,Raw_Data!$E$2:$E$4001,E1222),1),Raw_Data!L1222)</f>
        <v>25</v>
      </c>
      <c r="M1222" s="15">
        <f>Raw_Data!M1222</f>
        <v>94.9</v>
      </c>
      <c r="N1222" s="15">
        <f>Raw_Data!N1222</f>
        <v>56.6</v>
      </c>
      <c r="O1222" s="15">
        <f>Raw_Data!O1222</f>
        <v>135.69999999999999</v>
      </c>
      <c r="P1222" s="15" t="str">
        <f>Raw_Data!P1222</f>
        <v>Flood</v>
      </c>
      <c r="Q1222" s="15">
        <f>Raw_Data!Q1222</f>
        <v>209.7</v>
      </c>
      <c r="R1222" s="15">
        <f>Raw_Data!R1222</f>
        <v>3.71</v>
      </c>
      <c r="S1222" s="15">
        <f>Raw_Data!S1222</f>
        <v>0.73</v>
      </c>
      <c r="T1222" s="18">
        <f>IF(Raw_Data!T1222="",ROUND(AVERAGEIFS(Raw_Data!$T$2:$T$4001,Raw_Data!$E$2:$E$4001,E1222,Raw_Data!$D$2:$D$4001,D1222),2),IF(Raw_Data!T1222&gt;INDEX(Cleaning_Reference!$F$6:$F$13,MATCH(D1222,Cleaning_Reference!$A$6:$A$13,0)),INDEX(Cleaning_Reference!$F$6:$F$13,MATCH(D1222,Cleaning_Reference!$A$6:$A$13,0)),Raw_Data!T1222))</f>
        <v>1.81</v>
      </c>
      <c r="U1222" s="15">
        <f>Raw_Data!U1222</f>
        <v>25.92</v>
      </c>
      <c r="V1222" s="15">
        <f>Raw_Data!V1222</f>
        <v>21391</v>
      </c>
      <c r="W1222" s="15">
        <f>Raw_Data!W1222</f>
        <v>951219</v>
      </c>
      <c r="X1222" s="15">
        <f>Raw_Data!X1222</f>
        <v>554455</v>
      </c>
      <c r="Y1222" s="15">
        <f>Raw_Data!Y1222</f>
        <v>-396764</v>
      </c>
      <c r="Z1222" s="15">
        <f>Raw_Data!Z1222</f>
        <v>28602</v>
      </c>
      <c r="AA1222" s="15">
        <f>Raw_Data!AA1222</f>
        <v>0.90600000000000003</v>
      </c>
      <c r="AB1222" s="15">
        <f>Raw_Data!AB1222</f>
        <v>69.400000000000006</v>
      </c>
      <c r="AC1222" s="19" t="str">
        <f>IF(Raw_Data!G1222="","Yes","No")</f>
        <v>No</v>
      </c>
      <c r="AD1222" s="19" t="str">
        <f>IF(Raw_Data!L1222="","Yes","No")</f>
        <v>No</v>
      </c>
      <c r="AE1222" s="19" t="str">
        <f>IF(Raw_Data!T1222="","Imputed",IF(Raw_Data!T1222&gt;INDEX(Cleaning_Reference!$F$6:$F$13,MATCH(D1222,Cleaning_Reference!$A$6:$A$13,0)),"Capped","Original"))</f>
        <v>Original</v>
      </c>
      <c r="AF1222" s="21">
        <f t="shared" si="19"/>
        <v>25.92</v>
      </c>
    </row>
    <row r="1223" spans="1:32" ht="15" customHeight="1" x14ac:dyDescent="0.3">
      <c r="A1223" s="20" t="str">
        <f>Raw_Data!A1223</f>
        <v>SF11222</v>
      </c>
      <c r="B1223" s="15" t="str">
        <f>Raw_Data!B1223</f>
        <v>Tamil Nadu</v>
      </c>
      <c r="C1223" s="15" t="str">
        <f>Raw_Data!C1223</f>
        <v>Nashik</v>
      </c>
      <c r="D1223" s="15" t="str">
        <f>Raw_Data!D1223</f>
        <v>Wheat</v>
      </c>
      <c r="E1223" s="15" t="str">
        <f>Raw_Data!E1223</f>
        <v>Zaid</v>
      </c>
      <c r="F1223" s="15">
        <f>Raw_Data!F1223</f>
        <v>2.15</v>
      </c>
      <c r="G1223" s="18">
        <f>IF(Raw_Data!G1223="",ROUND(AVERAGEIFS(Raw_Data!$G$2:$G$4001,Raw_Data!$E$2:$E$4001,E1223),1),Raw_Data!G1223)</f>
        <v>490.4</v>
      </c>
      <c r="H1223" s="15">
        <f>Raw_Data!H1223</f>
        <v>29.9</v>
      </c>
      <c r="I1223" s="15">
        <f>Raw_Data!I1223</f>
        <v>54.1</v>
      </c>
      <c r="J1223" s="15">
        <f>Raw_Data!J1223</f>
        <v>7.6</v>
      </c>
      <c r="K1223" s="15">
        <f>Raw_Data!K1223</f>
        <v>6.04</v>
      </c>
      <c r="L1223" s="18">
        <f>IF(Raw_Data!L1223="",ROUND(AVERAGEIFS(Raw_Data!$L$2:$L$4001,Raw_Data!$E$2:$E$4001,E1223),1),Raw_Data!L1223)</f>
        <v>17</v>
      </c>
      <c r="M1223" s="15">
        <f>Raw_Data!M1223</f>
        <v>137.5</v>
      </c>
      <c r="N1223" s="15">
        <f>Raw_Data!N1223</f>
        <v>54.1</v>
      </c>
      <c r="O1223" s="15">
        <f>Raw_Data!O1223</f>
        <v>140.5</v>
      </c>
      <c r="P1223" s="15" t="str">
        <f>Raw_Data!P1223</f>
        <v>Flood</v>
      </c>
      <c r="Q1223" s="15">
        <f>Raw_Data!Q1223</f>
        <v>259.60000000000002</v>
      </c>
      <c r="R1223" s="15">
        <f>Raw_Data!R1223</f>
        <v>6.11</v>
      </c>
      <c r="S1223" s="15">
        <f>Raw_Data!S1223</f>
        <v>0.87</v>
      </c>
      <c r="T1223" s="18">
        <f>IF(Raw_Data!T1223="",ROUND(AVERAGEIFS(Raw_Data!$T$2:$T$4001,Raw_Data!$E$2:$E$4001,E1223,Raw_Data!$D$2:$D$4001,D1223),2),IF(Raw_Data!T1223&gt;INDEX(Cleaning_Reference!$F$6:$F$13,MATCH(D1223,Cleaning_Reference!$A$6:$A$13,0)),INDEX(Cleaning_Reference!$F$6:$F$13,MATCH(D1223,Cleaning_Reference!$A$6:$A$13,0)),Raw_Data!T1223))</f>
        <v>1.91</v>
      </c>
      <c r="U1223" s="15">
        <f>Raw_Data!U1223</f>
        <v>4.1100000000000003</v>
      </c>
      <c r="V1223" s="15">
        <f>Raw_Data!V1223</f>
        <v>27332</v>
      </c>
      <c r="W1223" s="15">
        <f>Raw_Data!W1223</f>
        <v>169643</v>
      </c>
      <c r="X1223" s="15">
        <f>Raw_Data!X1223</f>
        <v>112335</v>
      </c>
      <c r="Y1223" s="15">
        <f>Raw_Data!Y1223</f>
        <v>-57308</v>
      </c>
      <c r="Z1223" s="15">
        <f>Raw_Data!Z1223</f>
        <v>1342</v>
      </c>
      <c r="AA1223" s="15">
        <f>Raw_Data!AA1223</f>
        <v>3.0630000000000002</v>
      </c>
      <c r="AB1223" s="15">
        <f>Raw_Data!AB1223</f>
        <v>48.8</v>
      </c>
      <c r="AC1223" s="19" t="str">
        <f>IF(Raw_Data!G1223="","Yes","No")</f>
        <v>No</v>
      </c>
      <c r="AD1223" s="19" t="str">
        <f>IF(Raw_Data!L1223="","Yes","No")</f>
        <v>No</v>
      </c>
      <c r="AE1223" s="19" t="str">
        <f>IF(Raw_Data!T1223="","Imputed",IF(Raw_Data!T1223&gt;INDEX(Cleaning_Reference!$F$6:$F$13,MATCH(D1223,Cleaning_Reference!$A$6:$A$13,0)),"Capped","Original"))</f>
        <v>Original</v>
      </c>
      <c r="AF1223" s="21">
        <f t="shared" si="19"/>
        <v>4.1100000000000003</v>
      </c>
    </row>
    <row r="1224" spans="1:32" ht="15" customHeight="1" x14ac:dyDescent="0.3">
      <c r="A1224" s="20" t="str">
        <f>Raw_Data!A1224</f>
        <v>SF11223</v>
      </c>
      <c r="B1224" s="15" t="str">
        <f>Raw_Data!B1224</f>
        <v>Andhra Pradesh</v>
      </c>
      <c r="C1224" s="15" t="str">
        <f>Raw_Data!C1224</f>
        <v>Raichur</v>
      </c>
      <c r="D1224" s="15" t="str">
        <f>Raw_Data!D1224</f>
        <v>Groundnut</v>
      </c>
      <c r="E1224" s="15" t="str">
        <f>Raw_Data!E1224</f>
        <v>Rabi</v>
      </c>
      <c r="F1224" s="15">
        <f>Raw_Data!F1224</f>
        <v>10.4</v>
      </c>
      <c r="G1224" s="18">
        <f>IF(Raw_Data!G1224="",ROUND(AVERAGEIFS(Raw_Data!$G$2:$G$4001,Raw_Data!$E$2:$E$4001,E1224),1),Raw_Data!G1224)</f>
        <v>362.7</v>
      </c>
      <c r="H1224" s="15">
        <f>Raw_Data!H1224</f>
        <v>21.2</v>
      </c>
      <c r="I1224" s="15">
        <f>Raw_Data!I1224</f>
        <v>78.5</v>
      </c>
      <c r="J1224" s="15">
        <f>Raw_Data!J1224</f>
        <v>8.1</v>
      </c>
      <c r="K1224" s="15">
        <f>Raw_Data!K1224</f>
        <v>7.21</v>
      </c>
      <c r="L1224" s="18">
        <f>IF(Raw_Data!L1224="",ROUND(AVERAGEIFS(Raw_Data!$L$2:$L$4001,Raw_Data!$E$2:$E$4001,E1224),1),Raw_Data!L1224)</f>
        <v>27.4</v>
      </c>
      <c r="M1224" s="15">
        <f>Raw_Data!M1224</f>
        <v>135.80000000000001</v>
      </c>
      <c r="N1224" s="15">
        <f>Raw_Data!N1224</f>
        <v>46</v>
      </c>
      <c r="O1224" s="15">
        <f>Raw_Data!O1224</f>
        <v>98</v>
      </c>
      <c r="P1224" s="15" t="str">
        <f>Raw_Data!P1224</f>
        <v>Flood</v>
      </c>
      <c r="Q1224" s="15">
        <f>Raw_Data!Q1224</f>
        <v>179.9</v>
      </c>
      <c r="R1224" s="15">
        <f>Raw_Data!R1224</f>
        <v>3.76</v>
      </c>
      <c r="S1224" s="15">
        <f>Raw_Data!S1224</f>
        <v>0.79</v>
      </c>
      <c r="T1224" s="18">
        <f>IF(Raw_Data!T1224="",ROUND(AVERAGEIFS(Raw_Data!$T$2:$T$4001,Raw_Data!$E$2:$E$4001,E1224,Raw_Data!$D$2:$D$4001,D1224),2),IF(Raw_Data!T1224&gt;INDEX(Cleaning_Reference!$F$6:$F$13,MATCH(D1224,Cleaning_Reference!$A$6:$A$13,0)),INDEX(Cleaning_Reference!$F$6:$F$13,MATCH(D1224,Cleaning_Reference!$A$6:$A$13,0)),Raw_Data!T1224))</f>
        <v>1.0900000000000001</v>
      </c>
      <c r="U1224" s="15">
        <f>Raw_Data!U1224</f>
        <v>11.34</v>
      </c>
      <c r="V1224" s="15">
        <f>Raw_Data!V1224</f>
        <v>55082</v>
      </c>
      <c r="W1224" s="15">
        <f>Raw_Data!W1224</f>
        <v>704223</v>
      </c>
      <c r="X1224" s="15">
        <f>Raw_Data!X1224</f>
        <v>624630</v>
      </c>
      <c r="Y1224" s="15">
        <f>Raw_Data!Y1224</f>
        <v>-79593</v>
      </c>
      <c r="Z1224" s="15">
        <f>Raw_Data!Z1224</f>
        <v>6947</v>
      </c>
      <c r="AA1224" s="15">
        <f>Raw_Data!AA1224</f>
        <v>1.6319999999999999</v>
      </c>
      <c r="AB1224" s="15">
        <f>Raw_Data!AB1224</f>
        <v>42</v>
      </c>
      <c r="AC1224" s="19" t="str">
        <f>IF(Raw_Data!G1224="","Yes","No")</f>
        <v>No</v>
      </c>
      <c r="AD1224" s="19" t="str">
        <f>IF(Raw_Data!L1224="","Yes","No")</f>
        <v>No</v>
      </c>
      <c r="AE1224" s="19" t="str">
        <f>IF(Raw_Data!T1224="","Imputed",IF(Raw_Data!T1224&gt;INDEX(Cleaning_Reference!$F$6:$F$13,MATCH(D1224,Cleaning_Reference!$A$6:$A$13,0)),"Capped","Original"))</f>
        <v>Original</v>
      </c>
      <c r="AF1224" s="21">
        <f t="shared" si="19"/>
        <v>11.34</v>
      </c>
    </row>
    <row r="1225" spans="1:32" ht="15" customHeight="1" x14ac:dyDescent="0.3">
      <c r="A1225" s="20" t="str">
        <f>Raw_Data!A1225</f>
        <v>SF11224</v>
      </c>
      <c r="B1225" s="15" t="str">
        <f>Raw_Data!B1225</f>
        <v>Tamil Nadu</v>
      </c>
      <c r="C1225" s="15" t="str">
        <f>Raw_Data!C1225</f>
        <v>Raichur</v>
      </c>
      <c r="D1225" s="15" t="str">
        <f>Raw_Data!D1225</f>
        <v>Pulses</v>
      </c>
      <c r="E1225" s="15" t="str">
        <f>Raw_Data!E1225</f>
        <v>Kharif</v>
      </c>
      <c r="F1225" s="15">
        <f>Raw_Data!F1225</f>
        <v>12.31</v>
      </c>
      <c r="G1225" s="18">
        <f>IF(Raw_Data!G1225="",ROUND(AVERAGEIFS(Raw_Data!$G$2:$G$4001,Raw_Data!$E$2:$E$4001,E1225),1),Raw_Data!G1225)</f>
        <v>824.7</v>
      </c>
      <c r="H1225" s="15">
        <f>Raw_Data!H1225</f>
        <v>27.7</v>
      </c>
      <c r="I1225" s="15">
        <f>Raw_Data!I1225</f>
        <v>66.3</v>
      </c>
      <c r="J1225" s="15">
        <f>Raw_Data!J1225</f>
        <v>6.5</v>
      </c>
      <c r="K1225" s="15">
        <f>Raw_Data!K1225</f>
        <v>8.4</v>
      </c>
      <c r="L1225" s="18">
        <f>IF(Raw_Data!L1225="",ROUND(AVERAGEIFS(Raw_Data!$L$2:$L$4001,Raw_Data!$E$2:$E$4001,E1225),1),Raw_Data!L1225)</f>
        <v>28.6</v>
      </c>
      <c r="M1225" s="15">
        <f>Raw_Data!M1225</f>
        <v>111.5</v>
      </c>
      <c r="N1225" s="15">
        <f>Raw_Data!N1225</f>
        <v>25.1</v>
      </c>
      <c r="O1225" s="15">
        <f>Raw_Data!O1225</f>
        <v>100.3</v>
      </c>
      <c r="P1225" s="15" t="str">
        <f>Raw_Data!P1225</f>
        <v>Sprinkler</v>
      </c>
      <c r="Q1225" s="15">
        <f>Raw_Data!Q1225</f>
        <v>196.4</v>
      </c>
      <c r="R1225" s="15">
        <f>Raw_Data!R1225</f>
        <v>4.68</v>
      </c>
      <c r="S1225" s="15">
        <f>Raw_Data!S1225</f>
        <v>0.97</v>
      </c>
      <c r="T1225" s="18">
        <f>IF(Raw_Data!T1225="",ROUND(AVERAGEIFS(Raw_Data!$T$2:$T$4001,Raw_Data!$E$2:$E$4001,E1225,Raw_Data!$D$2:$D$4001,D1225),2),IF(Raw_Data!T1225&gt;INDEX(Cleaning_Reference!$F$6:$F$13,MATCH(D1225,Cleaning_Reference!$A$6:$A$13,0)),INDEX(Cleaning_Reference!$F$6:$F$13,MATCH(D1225,Cleaning_Reference!$A$6:$A$13,0)),Raw_Data!T1225))</f>
        <v>0.3</v>
      </c>
      <c r="U1225" s="15">
        <f>Raw_Data!U1225</f>
        <v>3.69</v>
      </c>
      <c r="V1225" s="15">
        <f>Raw_Data!V1225</f>
        <v>79731</v>
      </c>
      <c r="W1225" s="15">
        <f>Raw_Data!W1225</f>
        <v>970080</v>
      </c>
      <c r="X1225" s="15">
        <f>Raw_Data!X1225</f>
        <v>294207</v>
      </c>
      <c r="Y1225" s="15">
        <f>Raw_Data!Y1225</f>
        <v>-675873</v>
      </c>
      <c r="Z1225" s="15">
        <f>Raw_Data!Z1225</f>
        <v>4193</v>
      </c>
      <c r="AA1225" s="15">
        <f>Raw_Data!AA1225</f>
        <v>0.88</v>
      </c>
      <c r="AB1225" s="15">
        <f>Raw_Data!AB1225</f>
        <v>49.9</v>
      </c>
      <c r="AC1225" s="19" t="str">
        <f>IF(Raw_Data!G1225="","Yes","No")</f>
        <v>No</v>
      </c>
      <c r="AD1225" s="19" t="str">
        <f>IF(Raw_Data!L1225="","Yes","No")</f>
        <v>No</v>
      </c>
      <c r="AE1225" s="19" t="str">
        <f>IF(Raw_Data!T1225="","Imputed",IF(Raw_Data!T1225&gt;INDEX(Cleaning_Reference!$F$6:$F$13,MATCH(D1225,Cleaning_Reference!$A$6:$A$13,0)),"Capped","Original"))</f>
        <v>Original</v>
      </c>
      <c r="AF1225" s="21">
        <f t="shared" si="19"/>
        <v>3.69</v>
      </c>
    </row>
    <row r="1226" spans="1:32" ht="15" customHeight="1" x14ac:dyDescent="0.3">
      <c r="A1226" s="20" t="str">
        <f>Raw_Data!A1226</f>
        <v>SF11225</v>
      </c>
      <c r="B1226" s="15" t="str">
        <f>Raw_Data!B1226</f>
        <v>Maharashtra</v>
      </c>
      <c r="C1226" s="15" t="str">
        <f>Raw_Data!C1226</f>
        <v>Raichur</v>
      </c>
      <c r="D1226" s="15" t="str">
        <f>Raw_Data!D1226</f>
        <v>Wheat</v>
      </c>
      <c r="E1226" s="15" t="str">
        <f>Raw_Data!E1226</f>
        <v>Rabi</v>
      </c>
      <c r="F1226" s="15">
        <f>Raw_Data!F1226</f>
        <v>0.77</v>
      </c>
      <c r="G1226" s="18">
        <f>IF(Raw_Data!G1226="",ROUND(AVERAGEIFS(Raw_Data!$G$2:$G$4001,Raw_Data!$E$2:$E$4001,E1226),1),Raw_Data!G1226)</f>
        <v>435.1</v>
      </c>
      <c r="H1226" s="15">
        <f>Raw_Data!H1226</f>
        <v>23.8</v>
      </c>
      <c r="I1226" s="15">
        <f>Raw_Data!I1226</f>
        <v>66.099999999999994</v>
      </c>
      <c r="J1226" s="15">
        <f>Raw_Data!J1226</f>
        <v>5.6</v>
      </c>
      <c r="K1226" s="15">
        <f>Raw_Data!K1226</f>
        <v>7.01</v>
      </c>
      <c r="L1226" s="18">
        <f>IF(Raw_Data!L1226="",ROUND(AVERAGEIFS(Raw_Data!$L$2:$L$4001,Raw_Data!$E$2:$E$4001,E1226),1),Raw_Data!L1226)</f>
        <v>21.8</v>
      </c>
      <c r="M1226" s="15">
        <f>Raw_Data!M1226</f>
        <v>182.7</v>
      </c>
      <c r="N1226" s="15">
        <f>Raw_Data!N1226</f>
        <v>80.900000000000006</v>
      </c>
      <c r="O1226" s="15">
        <f>Raw_Data!O1226</f>
        <v>130.1</v>
      </c>
      <c r="P1226" s="15" t="str">
        <f>Raw_Data!P1226</f>
        <v>Rainfed</v>
      </c>
      <c r="Q1226" s="15">
        <f>Raw_Data!Q1226</f>
        <v>165.4</v>
      </c>
      <c r="R1226" s="15">
        <f>Raw_Data!R1226</f>
        <v>5.73</v>
      </c>
      <c r="S1226" s="15">
        <f>Raw_Data!S1226</f>
        <v>0.76</v>
      </c>
      <c r="T1226" s="18">
        <f>IF(Raw_Data!T1226="",ROUND(AVERAGEIFS(Raw_Data!$T$2:$T$4001,Raw_Data!$E$2:$E$4001,E1226,Raw_Data!$D$2:$D$4001,D1226),2),IF(Raw_Data!T1226&gt;INDEX(Cleaning_Reference!$F$6:$F$13,MATCH(D1226,Cleaning_Reference!$A$6:$A$13,0)),INDEX(Cleaning_Reference!$F$6:$F$13,MATCH(D1226,Cleaning_Reference!$A$6:$A$13,0)),Raw_Data!T1226))</f>
        <v>2.91</v>
      </c>
      <c r="U1226" s="15">
        <f>Raw_Data!U1226</f>
        <v>2.2400000000000002</v>
      </c>
      <c r="V1226" s="15">
        <f>Raw_Data!V1226</f>
        <v>23604</v>
      </c>
      <c r="W1226" s="15">
        <f>Raw_Data!W1226</f>
        <v>45558</v>
      </c>
      <c r="X1226" s="15">
        <f>Raw_Data!X1226</f>
        <v>52873</v>
      </c>
      <c r="Y1226" s="15">
        <f>Raw_Data!Y1226</f>
        <v>7315</v>
      </c>
      <c r="Z1226" s="15">
        <f>Raw_Data!Z1226</f>
        <v>207</v>
      </c>
      <c r="AA1226" s="15">
        <f>Raw_Data!AA1226</f>
        <v>10.821</v>
      </c>
      <c r="AB1226" s="15">
        <f>Raw_Data!AB1226</f>
        <v>52</v>
      </c>
      <c r="AC1226" s="19" t="str">
        <f>IF(Raw_Data!G1226="","Yes","No")</f>
        <v>No</v>
      </c>
      <c r="AD1226" s="19" t="str">
        <f>IF(Raw_Data!L1226="","Yes","No")</f>
        <v>No</v>
      </c>
      <c r="AE1226" s="19" t="str">
        <f>IF(Raw_Data!T1226="","Imputed",IF(Raw_Data!T1226&gt;INDEX(Cleaning_Reference!$F$6:$F$13,MATCH(D1226,Cleaning_Reference!$A$6:$A$13,0)),"Capped","Original"))</f>
        <v>Original</v>
      </c>
      <c r="AF1226" s="21">
        <f t="shared" si="19"/>
        <v>2.2400000000000002</v>
      </c>
    </row>
    <row r="1227" spans="1:32" ht="15" customHeight="1" x14ac:dyDescent="0.3">
      <c r="A1227" s="20" t="str">
        <f>Raw_Data!A1227</f>
        <v>SF11226</v>
      </c>
      <c r="B1227" s="15" t="str">
        <f>Raw_Data!B1227</f>
        <v>Andhra Pradesh</v>
      </c>
      <c r="C1227" s="15" t="str">
        <f>Raw_Data!C1227</f>
        <v>Guntur</v>
      </c>
      <c r="D1227" s="15" t="str">
        <f>Raw_Data!D1227</f>
        <v>Groundnut</v>
      </c>
      <c r="E1227" s="15" t="str">
        <f>Raw_Data!E1227</f>
        <v>Rabi</v>
      </c>
      <c r="F1227" s="15">
        <f>Raw_Data!F1227</f>
        <v>13.99</v>
      </c>
      <c r="G1227" s="18">
        <f>IF(Raw_Data!G1227="",ROUND(AVERAGEIFS(Raw_Data!$G$2:$G$4001,Raw_Data!$E$2:$E$4001,E1227),1),Raw_Data!G1227)</f>
        <v>671.5</v>
      </c>
      <c r="H1227" s="15">
        <f>Raw_Data!H1227</f>
        <v>22.1</v>
      </c>
      <c r="I1227" s="15">
        <f>Raw_Data!I1227</f>
        <v>57.8</v>
      </c>
      <c r="J1227" s="15">
        <f>Raw_Data!J1227</f>
        <v>8.1</v>
      </c>
      <c r="K1227" s="15">
        <f>Raw_Data!K1227</f>
        <v>6.89</v>
      </c>
      <c r="L1227" s="18">
        <f>IF(Raw_Data!L1227="",ROUND(AVERAGEIFS(Raw_Data!$L$2:$L$4001,Raw_Data!$E$2:$E$4001,E1227),1),Raw_Data!L1227)</f>
        <v>23.4</v>
      </c>
      <c r="M1227" s="15">
        <f>Raw_Data!M1227</f>
        <v>68.3</v>
      </c>
      <c r="N1227" s="15">
        <f>Raw_Data!N1227</f>
        <v>59.4</v>
      </c>
      <c r="O1227" s="15">
        <f>Raw_Data!O1227</f>
        <v>69</v>
      </c>
      <c r="P1227" s="15" t="str">
        <f>Raw_Data!P1227</f>
        <v>Rainfed</v>
      </c>
      <c r="Q1227" s="15">
        <f>Raw_Data!Q1227</f>
        <v>363.6</v>
      </c>
      <c r="R1227" s="15">
        <f>Raw_Data!R1227</f>
        <v>4.91</v>
      </c>
      <c r="S1227" s="15">
        <f>Raw_Data!S1227</f>
        <v>0.7</v>
      </c>
      <c r="T1227" s="18">
        <f>IF(Raw_Data!T1227="",ROUND(AVERAGEIFS(Raw_Data!$T$2:$T$4001,Raw_Data!$E$2:$E$4001,E1227,Raw_Data!$D$2:$D$4001,D1227),2),IF(Raw_Data!T1227&gt;INDEX(Cleaning_Reference!$F$6:$F$13,MATCH(D1227,Cleaning_Reference!$A$6:$A$13,0)),INDEX(Cleaning_Reference!$F$6:$F$13,MATCH(D1227,Cleaning_Reference!$A$6:$A$13,0)),Raw_Data!T1227))</f>
        <v>1.53</v>
      </c>
      <c r="U1227" s="15">
        <f>Raw_Data!U1227</f>
        <v>21.4</v>
      </c>
      <c r="V1227" s="15">
        <f>Raw_Data!V1227</f>
        <v>56146</v>
      </c>
      <c r="W1227" s="15">
        <f>Raw_Data!W1227</f>
        <v>979523</v>
      </c>
      <c r="X1227" s="15">
        <f>Raw_Data!X1227</f>
        <v>1201524</v>
      </c>
      <c r="Y1227" s="15">
        <f>Raw_Data!Y1227</f>
        <v>222001</v>
      </c>
      <c r="Z1227" s="15">
        <f>Raw_Data!Z1227</f>
        <v>3957</v>
      </c>
      <c r="AA1227" s="15">
        <f>Raw_Data!AA1227</f>
        <v>5.4080000000000004</v>
      </c>
      <c r="AB1227" s="15">
        <f>Raw_Data!AB1227</f>
        <v>45.8</v>
      </c>
      <c r="AC1227" s="19" t="str">
        <f>IF(Raw_Data!G1227="","Yes","No")</f>
        <v>No</v>
      </c>
      <c r="AD1227" s="19" t="str">
        <f>IF(Raw_Data!L1227="","Yes","No")</f>
        <v>No</v>
      </c>
      <c r="AE1227" s="19" t="str">
        <f>IF(Raw_Data!T1227="","Imputed",IF(Raw_Data!T1227&gt;INDEX(Cleaning_Reference!$F$6:$F$13,MATCH(D1227,Cleaning_Reference!$A$6:$A$13,0)),"Capped","Original"))</f>
        <v>Original</v>
      </c>
      <c r="AF1227" s="21">
        <f t="shared" si="19"/>
        <v>21.4</v>
      </c>
    </row>
    <row r="1228" spans="1:32" ht="15" customHeight="1" x14ac:dyDescent="0.3">
      <c r="A1228" s="20" t="str">
        <f>Raw_Data!A1228</f>
        <v>SF11227</v>
      </c>
      <c r="B1228" s="15" t="str">
        <f>Raw_Data!B1228</f>
        <v>Andhra Pradesh</v>
      </c>
      <c r="C1228" s="15" t="str">
        <f>Raw_Data!C1228</f>
        <v>Krishna</v>
      </c>
      <c r="D1228" s="15" t="str">
        <f>Raw_Data!D1228</f>
        <v>Maize</v>
      </c>
      <c r="E1228" s="15" t="str">
        <f>Raw_Data!E1228</f>
        <v>Kharif</v>
      </c>
      <c r="F1228" s="15">
        <f>Raw_Data!F1228</f>
        <v>4.67</v>
      </c>
      <c r="G1228" s="18">
        <f>IF(Raw_Data!G1228="",ROUND(AVERAGEIFS(Raw_Data!$G$2:$G$4001,Raw_Data!$E$2:$E$4001,E1228),1),Raw_Data!G1228)</f>
        <v>635.20000000000005</v>
      </c>
      <c r="H1228" s="15">
        <f>Raw_Data!H1228</f>
        <v>27</v>
      </c>
      <c r="I1228" s="15">
        <f>Raw_Data!I1228</f>
        <v>89.2</v>
      </c>
      <c r="J1228" s="15">
        <f>Raw_Data!J1228</f>
        <v>5.3</v>
      </c>
      <c r="K1228" s="15">
        <f>Raw_Data!K1228</f>
        <v>6.73</v>
      </c>
      <c r="L1228" s="18">
        <f>IF(Raw_Data!L1228="",ROUND(AVERAGEIFS(Raw_Data!$L$2:$L$4001,Raw_Data!$E$2:$E$4001,E1228),1),Raw_Data!L1228)</f>
        <v>33.4</v>
      </c>
      <c r="M1228" s="15">
        <f>Raw_Data!M1228</f>
        <v>56.1</v>
      </c>
      <c r="N1228" s="15">
        <f>Raw_Data!N1228</f>
        <v>44.8</v>
      </c>
      <c r="O1228" s="15">
        <f>Raw_Data!O1228</f>
        <v>89.3</v>
      </c>
      <c r="P1228" s="15" t="str">
        <f>Raw_Data!P1228</f>
        <v>Flood</v>
      </c>
      <c r="Q1228" s="15">
        <f>Raw_Data!Q1228</f>
        <v>218.8</v>
      </c>
      <c r="R1228" s="15">
        <f>Raw_Data!R1228</f>
        <v>7.14</v>
      </c>
      <c r="S1228" s="15">
        <f>Raw_Data!S1228</f>
        <v>0.75</v>
      </c>
      <c r="T1228" s="18">
        <f>IF(Raw_Data!T1228="",ROUND(AVERAGEIFS(Raw_Data!$T$2:$T$4001,Raw_Data!$E$2:$E$4001,E1228,Raw_Data!$D$2:$D$4001,D1228),2),IF(Raw_Data!T1228&gt;INDEX(Cleaning_Reference!$F$6:$F$13,MATCH(D1228,Cleaning_Reference!$A$6:$A$13,0)),INDEX(Cleaning_Reference!$F$6:$F$13,MATCH(D1228,Cleaning_Reference!$A$6:$A$13,0)),Raw_Data!T1228))</f>
        <v>4.8899999999999997</v>
      </c>
      <c r="U1228" s="15">
        <f>Raw_Data!U1228</f>
        <v>22.84</v>
      </c>
      <c r="V1228" s="15">
        <f>Raw_Data!V1228</f>
        <v>19821</v>
      </c>
      <c r="W1228" s="15">
        <f>Raw_Data!W1228</f>
        <v>297735</v>
      </c>
      <c r="X1228" s="15">
        <f>Raw_Data!X1228</f>
        <v>452712</v>
      </c>
      <c r="Y1228" s="15">
        <f>Raw_Data!Y1228</f>
        <v>154977</v>
      </c>
      <c r="Z1228" s="15">
        <f>Raw_Data!Z1228</f>
        <v>3191</v>
      </c>
      <c r="AA1228" s="15">
        <f>Raw_Data!AA1228</f>
        <v>7.1580000000000004</v>
      </c>
      <c r="AB1228" s="15">
        <f>Raw_Data!AB1228</f>
        <v>46.4</v>
      </c>
      <c r="AC1228" s="19" t="str">
        <f>IF(Raw_Data!G1228="","Yes","No")</f>
        <v>No</v>
      </c>
      <c r="AD1228" s="19" t="str">
        <f>IF(Raw_Data!L1228="","Yes","No")</f>
        <v>No</v>
      </c>
      <c r="AE1228" s="19" t="str">
        <f>IF(Raw_Data!T1228="","Imputed",IF(Raw_Data!T1228&gt;INDEX(Cleaning_Reference!$F$6:$F$13,MATCH(D1228,Cleaning_Reference!$A$6:$A$13,0)),"Capped","Original"))</f>
        <v>Original</v>
      </c>
      <c r="AF1228" s="21">
        <f t="shared" si="19"/>
        <v>22.84</v>
      </c>
    </row>
    <row r="1229" spans="1:32" ht="15" customHeight="1" x14ac:dyDescent="0.3">
      <c r="A1229" s="20" t="str">
        <f>Raw_Data!A1229</f>
        <v>SF11228</v>
      </c>
      <c r="B1229" s="15" t="str">
        <f>Raw_Data!B1229</f>
        <v>Maharashtra</v>
      </c>
      <c r="C1229" s="15" t="str">
        <f>Raw_Data!C1229</f>
        <v>Erode</v>
      </c>
      <c r="D1229" s="15" t="str">
        <f>Raw_Data!D1229</f>
        <v>Maize</v>
      </c>
      <c r="E1229" s="15" t="str">
        <f>Raw_Data!E1229</f>
        <v>Kharif</v>
      </c>
      <c r="F1229" s="15">
        <f>Raw_Data!F1229</f>
        <v>14.34</v>
      </c>
      <c r="G1229" s="18">
        <f>IF(Raw_Data!G1229="",ROUND(AVERAGEIFS(Raw_Data!$G$2:$G$4001,Raw_Data!$E$2:$E$4001,E1229),1),Raw_Data!G1229)</f>
        <v>869.5</v>
      </c>
      <c r="H1229" s="15">
        <f>Raw_Data!H1229</f>
        <v>25.8</v>
      </c>
      <c r="I1229" s="15">
        <f>Raw_Data!I1229</f>
        <v>73.2</v>
      </c>
      <c r="J1229" s="15">
        <f>Raw_Data!J1229</f>
        <v>7.5</v>
      </c>
      <c r="K1229" s="15">
        <f>Raw_Data!K1229</f>
        <v>6.64</v>
      </c>
      <c r="L1229" s="18">
        <f>IF(Raw_Data!L1229="",ROUND(AVERAGEIFS(Raw_Data!$L$2:$L$4001,Raw_Data!$E$2:$E$4001,E1229),1),Raw_Data!L1229)</f>
        <v>30.3</v>
      </c>
      <c r="M1229" s="15">
        <f>Raw_Data!M1229</f>
        <v>171.5</v>
      </c>
      <c r="N1229" s="15">
        <f>Raw_Data!N1229</f>
        <v>58.8</v>
      </c>
      <c r="O1229" s="15">
        <f>Raw_Data!O1229</f>
        <v>105.5</v>
      </c>
      <c r="P1229" s="15" t="str">
        <f>Raw_Data!P1229</f>
        <v>Flood</v>
      </c>
      <c r="Q1229" s="15">
        <f>Raw_Data!Q1229</f>
        <v>214.2</v>
      </c>
      <c r="R1229" s="15">
        <f>Raw_Data!R1229</f>
        <v>5.19</v>
      </c>
      <c r="S1229" s="15">
        <f>Raw_Data!S1229</f>
        <v>0.87</v>
      </c>
      <c r="T1229" s="18">
        <f>IF(Raw_Data!T1229="",ROUND(AVERAGEIFS(Raw_Data!$T$2:$T$4001,Raw_Data!$E$2:$E$4001,E1229,Raw_Data!$D$2:$D$4001,D1229),2),IF(Raw_Data!T1229&gt;INDEX(Cleaning_Reference!$F$6:$F$13,MATCH(D1229,Cleaning_Reference!$A$6:$A$13,0)),INDEX(Cleaning_Reference!$F$6:$F$13,MATCH(D1229,Cleaning_Reference!$A$6:$A$13,0)),Raw_Data!T1229))</f>
        <v>4.8600000000000003</v>
      </c>
      <c r="U1229" s="15">
        <f>Raw_Data!U1229</f>
        <v>69.69</v>
      </c>
      <c r="V1229" s="15">
        <f>Raw_Data!V1229</f>
        <v>23079</v>
      </c>
      <c r="W1229" s="15">
        <f>Raw_Data!W1229</f>
        <v>980645</v>
      </c>
      <c r="X1229" s="15">
        <f>Raw_Data!X1229</f>
        <v>1608376</v>
      </c>
      <c r="Y1229" s="15">
        <f>Raw_Data!Y1229</f>
        <v>627731</v>
      </c>
      <c r="Z1229" s="15">
        <f>Raw_Data!Z1229</f>
        <v>11516</v>
      </c>
      <c r="AA1229" s="15">
        <f>Raw_Data!AA1229</f>
        <v>6.0519999999999996</v>
      </c>
      <c r="AB1229" s="15">
        <f>Raw_Data!AB1229</f>
        <v>47.4</v>
      </c>
      <c r="AC1229" s="19" t="str">
        <f>IF(Raw_Data!G1229="","Yes","No")</f>
        <v>No</v>
      </c>
      <c r="AD1229" s="19" t="str">
        <f>IF(Raw_Data!L1229="","Yes","No")</f>
        <v>No</v>
      </c>
      <c r="AE1229" s="19" t="str">
        <f>IF(Raw_Data!T1229="","Imputed",IF(Raw_Data!T1229&gt;INDEX(Cleaning_Reference!$F$6:$F$13,MATCH(D1229,Cleaning_Reference!$A$6:$A$13,0)),"Capped","Original"))</f>
        <v>Original</v>
      </c>
      <c r="AF1229" s="21">
        <f t="shared" si="19"/>
        <v>69.69</v>
      </c>
    </row>
    <row r="1230" spans="1:32" ht="15" customHeight="1" x14ac:dyDescent="0.3">
      <c r="A1230" s="20" t="str">
        <f>Raw_Data!A1230</f>
        <v>SF11229</v>
      </c>
      <c r="B1230" s="15" t="str">
        <f>Raw_Data!B1230</f>
        <v>Andhra Pradesh</v>
      </c>
      <c r="C1230" s="15" t="str">
        <f>Raw_Data!C1230</f>
        <v>Krishna</v>
      </c>
      <c r="D1230" s="15" t="str">
        <f>Raw_Data!D1230</f>
        <v>Maize</v>
      </c>
      <c r="E1230" s="15" t="str">
        <f>Raw_Data!E1230</f>
        <v>Rabi</v>
      </c>
      <c r="F1230" s="15">
        <f>Raw_Data!F1230</f>
        <v>1.31</v>
      </c>
      <c r="G1230" s="18">
        <f>IF(Raw_Data!G1230="",ROUND(AVERAGEIFS(Raw_Data!$G$2:$G$4001,Raw_Data!$E$2:$E$4001,E1230),1),Raw_Data!G1230)</f>
        <v>607</v>
      </c>
      <c r="H1230" s="15">
        <f>Raw_Data!H1230</f>
        <v>26.4</v>
      </c>
      <c r="I1230" s="15">
        <f>Raw_Data!I1230</f>
        <v>39.1</v>
      </c>
      <c r="J1230" s="15">
        <f>Raw_Data!J1230</f>
        <v>7.2</v>
      </c>
      <c r="K1230" s="15">
        <f>Raw_Data!K1230</f>
        <v>6.08</v>
      </c>
      <c r="L1230" s="18">
        <f>IF(Raw_Data!L1230="",ROUND(AVERAGEIFS(Raw_Data!$L$2:$L$4001,Raw_Data!$E$2:$E$4001,E1230),1),Raw_Data!L1230)</f>
        <v>27.9</v>
      </c>
      <c r="M1230" s="15">
        <f>Raw_Data!M1230</f>
        <v>97.9</v>
      </c>
      <c r="N1230" s="15">
        <f>Raw_Data!N1230</f>
        <v>50.9</v>
      </c>
      <c r="O1230" s="15">
        <f>Raw_Data!O1230</f>
        <v>172.1</v>
      </c>
      <c r="P1230" s="15" t="str">
        <f>Raw_Data!P1230</f>
        <v>Drip</v>
      </c>
      <c r="Q1230" s="15">
        <f>Raw_Data!Q1230</f>
        <v>309.60000000000002</v>
      </c>
      <c r="R1230" s="15">
        <f>Raw_Data!R1230</f>
        <v>4.74</v>
      </c>
      <c r="S1230" s="15">
        <f>Raw_Data!S1230</f>
        <v>0.68</v>
      </c>
      <c r="T1230" s="18">
        <f>IF(Raw_Data!T1230="",ROUND(AVERAGEIFS(Raw_Data!$T$2:$T$4001,Raw_Data!$E$2:$E$4001,E1230,Raw_Data!$D$2:$D$4001,D1230),2),IF(Raw_Data!T1230&gt;INDEX(Cleaning_Reference!$F$6:$F$13,MATCH(D1230,Cleaning_Reference!$A$6:$A$13,0)),INDEX(Cleaning_Reference!$F$6:$F$13,MATCH(D1230,Cleaning_Reference!$A$6:$A$13,0)),Raw_Data!T1230))</f>
        <v>3.83</v>
      </c>
      <c r="U1230" s="15">
        <f>Raw_Data!U1230</f>
        <v>5.0199999999999996</v>
      </c>
      <c r="V1230" s="15">
        <f>Raw_Data!V1230</f>
        <v>19470</v>
      </c>
      <c r="W1230" s="15">
        <f>Raw_Data!W1230</f>
        <v>95957</v>
      </c>
      <c r="X1230" s="15">
        <f>Raw_Data!X1230</f>
        <v>97739</v>
      </c>
      <c r="Y1230" s="15">
        <f>Raw_Data!Y1230</f>
        <v>1782</v>
      </c>
      <c r="Z1230" s="15">
        <f>Raw_Data!Z1230</f>
        <v>667</v>
      </c>
      <c r="AA1230" s="15">
        <f>Raw_Data!AA1230</f>
        <v>7.5259999999999998</v>
      </c>
      <c r="AB1230" s="15">
        <f>Raw_Data!AB1230</f>
        <v>31.1</v>
      </c>
      <c r="AC1230" s="19" t="str">
        <f>IF(Raw_Data!G1230="","Yes","No")</f>
        <v>No</v>
      </c>
      <c r="AD1230" s="19" t="str">
        <f>IF(Raw_Data!L1230="","Yes","No")</f>
        <v>No</v>
      </c>
      <c r="AE1230" s="19" t="str">
        <f>IF(Raw_Data!T1230="","Imputed",IF(Raw_Data!T1230&gt;INDEX(Cleaning_Reference!$F$6:$F$13,MATCH(D1230,Cleaning_Reference!$A$6:$A$13,0)),"Capped","Original"))</f>
        <v>Original</v>
      </c>
      <c r="AF1230" s="21">
        <f t="shared" si="19"/>
        <v>5.0199999999999996</v>
      </c>
    </row>
    <row r="1231" spans="1:32" ht="15" customHeight="1" x14ac:dyDescent="0.3">
      <c r="A1231" s="20" t="str">
        <f>Raw_Data!A1231</f>
        <v>SF11230</v>
      </c>
      <c r="B1231" s="15" t="str">
        <f>Raw_Data!B1231</f>
        <v>Andhra Pradesh</v>
      </c>
      <c r="C1231" s="15" t="str">
        <f>Raw_Data!C1231</f>
        <v>Ludhiana</v>
      </c>
      <c r="D1231" s="15" t="str">
        <f>Raw_Data!D1231</f>
        <v>Cotton</v>
      </c>
      <c r="E1231" s="15" t="str">
        <f>Raw_Data!E1231</f>
        <v>Rabi</v>
      </c>
      <c r="F1231" s="15">
        <f>Raw_Data!F1231</f>
        <v>12.75</v>
      </c>
      <c r="G1231" s="18">
        <f>IF(Raw_Data!G1231="",ROUND(AVERAGEIFS(Raw_Data!$G$2:$G$4001,Raw_Data!$E$2:$E$4001,E1231),1),Raw_Data!G1231)</f>
        <v>559.29999999999995</v>
      </c>
      <c r="H1231" s="15">
        <f>Raw_Data!H1231</f>
        <v>25</v>
      </c>
      <c r="I1231" s="15">
        <f>Raw_Data!I1231</f>
        <v>72.5</v>
      </c>
      <c r="J1231" s="15">
        <f>Raw_Data!J1231</f>
        <v>7.4</v>
      </c>
      <c r="K1231" s="15">
        <f>Raw_Data!K1231</f>
        <v>5.58</v>
      </c>
      <c r="L1231" s="18">
        <f>IF(Raw_Data!L1231="",ROUND(AVERAGEIFS(Raw_Data!$L$2:$L$4001,Raw_Data!$E$2:$E$4001,E1231),1),Raw_Data!L1231)</f>
        <v>20.3</v>
      </c>
      <c r="M1231" s="15">
        <f>Raw_Data!M1231</f>
        <v>107.6</v>
      </c>
      <c r="N1231" s="15">
        <f>Raw_Data!N1231</f>
        <v>44.7</v>
      </c>
      <c r="O1231" s="15">
        <f>Raw_Data!O1231</f>
        <v>120.2</v>
      </c>
      <c r="P1231" s="15" t="str">
        <f>Raw_Data!P1231</f>
        <v>Flood</v>
      </c>
      <c r="Q1231" s="15">
        <f>Raw_Data!Q1231</f>
        <v>167</v>
      </c>
      <c r="R1231" s="15">
        <f>Raw_Data!R1231</f>
        <v>6.23</v>
      </c>
      <c r="S1231" s="15">
        <f>Raw_Data!S1231</f>
        <v>0.68</v>
      </c>
      <c r="T1231" s="18">
        <f>IF(Raw_Data!T1231="",ROUND(AVERAGEIFS(Raw_Data!$T$2:$T$4001,Raw_Data!$E$2:$E$4001,E1231,Raw_Data!$D$2:$D$4001,D1231),2),IF(Raw_Data!T1231&gt;INDEX(Cleaning_Reference!$F$6:$F$13,MATCH(D1231,Cleaning_Reference!$A$6:$A$13,0)),INDEX(Cleaning_Reference!$F$6:$F$13,MATCH(D1231,Cleaning_Reference!$A$6:$A$13,0)),Raw_Data!T1231))</f>
        <v>0.44</v>
      </c>
      <c r="U1231" s="15">
        <f>Raw_Data!U1231</f>
        <v>5.61</v>
      </c>
      <c r="V1231" s="15">
        <f>Raw_Data!V1231</f>
        <v>69919</v>
      </c>
      <c r="W1231" s="15">
        <f>Raw_Data!W1231</f>
        <v>1013954</v>
      </c>
      <c r="X1231" s="15">
        <f>Raw_Data!X1231</f>
        <v>392246</v>
      </c>
      <c r="Y1231" s="15">
        <f>Raw_Data!Y1231</f>
        <v>-621708</v>
      </c>
      <c r="Z1231" s="15">
        <f>Raw_Data!Z1231</f>
        <v>11309</v>
      </c>
      <c r="AA1231" s="15">
        <f>Raw_Data!AA1231</f>
        <v>0.496</v>
      </c>
      <c r="AB1231" s="15">
        <f>Raw_Data!AB1231</f>
        <v>51.2</v>
      </c>
      <c r="AC1231" s="19" t="str">
        <f>IF(Raw_Data!G1231="","Yes","No")</f>
        <v>No</v>
      </c>
      <c r="AD1231" s="19" t="str">
        <f>IF(Raw_Data!L1231="","Yes","No")</f>
        <v>No</v>
      </c>
      <c r="AE1231" s="19" t="str">
        <f>IF(Raw_Data!T1231="","Imputed",IF(Raw_Data!T1231&gt;INDEX(Cleaning_Reference!$F$6:$F$13,MATCH(D1231,Cleaning_Reference!$A$6:$A$13,0)),"Capped","Original"))</f>
        <v>Original</v>
      </c>
      <c r="AF1231" s="21">
        <f t="shared" si="19"/>
        <v>5.61</v>
      </c>
    </row>
    <row r="1232" spans="1:32" ht="15" customHeight="1" x14ac:dyDescent="0.3">
      <c r="A1232" s="20" t="str">
        <f>Raw_Data!A1232</f>
        <v>SF11231</v>
      </c>
      <c r="B1232" s="15" t="str">
        <f>Raw_Data!B1232</f>
        <v>Karnataka</v>
      </c>
      <c r="C1232" s="15" t="str">
        <f>Raw_Data!C1232</f>
        <v>Rajkot</v>
      </c>
      <c r="D1232" s="15" t="str">
        <f>Raw_Data!D1232</f>
        <v>Pulses</v>
      </c>
      <c r="E1232" s="15" t="str">
        <f>Raw_Data!E1232</f>
        <v>Kharif</v>
      </c>
      <c r="F1232" s="15">
        <f>Raw_Data!F1232</f>
        <v>10.58</v>
      </c>
      <c r="G1232" s="18">
        <f>IF(Raw_Data!G1232="",ROUND(AVERAGEIFS(Raw_Data!$G$2:$G$4001,Raw_Data!$E$2:$E$4001,E1232),1),Raw_Data!G1232)</f>
        <v>501.6</v>
      </c>
      <c r="H1232" s="15">
        <f>Raw_Data!H1232</f>
        <v>31.1</v>
      </c>
      <c r="I1232" s="15">
        <f>Raw_Data!I1232</f>
        <v>74.5</v>
      </c>
      <c r="J1232" s="15">
        <f>Raw_Data!J1232</f>
        <v>5.7</v>
      </c>
      <c r="K1232" s="15">
        <f>Raw_Data!K1232</f>
        <v>6.39</v>
      </c>
      <c r="L1232" s="18">
        <f>IF(Raw_Data!L1232="",ROUND(AVERAGEIFS(Raw_Data!$L$2:$L$4001,Raw_Data!$E$2:$E$4001,E1232),1),Raw_Data!L1232)</f>
        <v>24.5</v>
      </c>
      <c r="M1232" s="15">
        <f>Raw_Data!M1232</f>
        <v>153.9</v>
      </c>
      <c r="N1232" s="15">
        <f>Raw_Data!N1232</f>
        <v>55.9</v>
      </c>
      <c r="O1232" s="15">
        <f>Raw_Data!O1232</f>
        <v>99.7</v>
      </c>
      <c r="P1232" s="15" t="str">
        <f>Raw_Data!P1232</f>
        <v>Flood</v>
      </c>
      <c r="Q1232" s="15">
        <f>Raw_Data!Q1232</f>
        <v>240.4</v>
      </c>
      <c r="R1232" s="15">
        <f>Raw_Data!R1232</f>
        <v>7.68</v>
      </c>
      <c r="S1232" s="15">
        <f>Raw_Data!S1232</f>
        <v>0.92</v>
      </c>
      <c r="T1232" s="18">
        <f>IF(Raw_Data!T1232="",ROUND(AVERAGEIFS(Raw_Data!$T$2:$T$4001,Raw_Data!$E$2:$E$4001,E1232,Raw_Data!$D$2:$D$4001,D1232),2),IF(Raw_Data!T1232&gt;INDEX(Cleaning_Reference!$F$6:$F$13,MATCH(D1232,Cleaning_Reference!$A$6:$A$13,0)),INDEX(Cleaning_Reference!$F$6:$F$13,MATCH(D1232,Cleaning_Reference!$A$6:$A$13,0)),Raw_Data!T1232))</f>
        <v>1.17</v>
      </c>
      <c r="U1232" s="15">
        <f>Raw_Data!U1232</f>
        <v>12.38</v>
      </c>
      <c r="V1232" s="15">
        <f>Raw_Data!V1232</f>
        <v>63192</v>
      </c>
      <c r="W1232" s="15">
        <f>Raw_Data!W1232</f>
        <v>750814</v>
      </c>
      <c r="X1232" s="15">
        <f>Raw_Data!X1232</f>
        <v>782317</v>
      </c>
      <c r="Y1232" s="15">
        <f>Raw_Data!Y1232</f>
        <v>31503</v>
      </c>
      <c r="Z1232" s="15">
        <f>Raw_Data!Z1232</f>
        <v>4616</v>
      </c>
      <c r="AA1232" s="15">
        <f>Raw_Data!AA1232</f>
        <v>2.6819999999999999</v>
      </c>
      <c r="AB1232" s="15">
        <f>Raw_Data!AB1232</f>
        <v>51.3</v>
      </c>
      <c r="AC1232" s="19" t="str">
        <f>IF(Raw_Data!G1232="","Yes","No")</f>
        <v>No</v>
      </c>
      <c r="AD1232" s="19" t="str">
        <f>IF(Raw_Data!L1232="","Yes","No")</f>
        <v>No</v>
      </c>
      <c r="AE1232" s="19" t="str">
        <f>IF(Raw_Data!T1232="","Imputed",IF(Raw_Data!T1232&gt;INDEX(Cleaning_Reference!$F$6:$F$13,MATCH(D1232,Cleaning_Reference!$A$6:$A$13,0)),"Capped","Original"))</f>
        <v>Original</v>
      </c>
      <c r="AF1232" s="21">
        <f t="shared" si="19"/>
        <v>12.38</v>
      </c>
    </row>
    <row r="1233" spans="1:32" ht="15" customHeight="1" x14ac:dyDescent="0.3">
      <c r="A1233" s="20" t="str">
        <f>Raw_Data!A1233</f>
        <v>SF11232</v>
      </c>
      <c r="B1233" s="15" t="str">
        <f>Raw_Data!B1233</f>
        <v>Karnataka</v>
      </c>
      <c r="C1233" s="15" t="str">
        <f>Raw_Data!C1233</f>
        <v>Warangal</v>
      </c>
      <c r="D1233" s="15" t="str">
        <f>Raw_Data!D1233</f>
        <v>Chilli</v>
      </c>
      <c r="E1233" s="15" t="str">
        <f>Raw_Data!E1233</f>
        <v>Rabi</v>
      </c>
      <c r="F1233" s="15">
        <f>Raw_Data!F1233</f>
        <v>12.41</v>
      </c>
      <c r="G1233" s="18">
        <f>IF(Raw_Data!G1233="",ROUND(AVERAGEIFS(Raw_Data!$G$2:$G$4001,Raw_Data!$E$2:$E$4001,E1233),1),Raw_Data!G1233)</f>
        <v>255.7</v>
      </c>
      <c r="H1233" s="15">
        <f>Raw_Data!H1233</f>
        <v>20.7</v>
      </c>
      <c r="I1233" s="15">
        <f>Raw_Data!I1233</f>
        <v>45.6</v>
      </c>
      <c r="J1233" s="15">
        <f>Raw_Data!J1233</f>
        <v>7.2</v>
      </c>
      <c r="K1233" s="15">
        <f>Raw_Data!K1233</f>
        <v>7.18</v>
      </c>
      <c r="L1233" s="18">
        <f>IF(Raw_Data!L1233="",ROUND(AVERAGEIFS(Raw_Data!$L$2:$L$4001,Raw_Data!$E$2:$E$4001,E1233),1),Raw_Data!L1233)</f>
        <v>21.8</v>
      </c>
      <c r="M1233" s="15">
        <f>Raw_Data!M1233</f>
        <v>102.3</v>
      </c>
      <c r="N1233" s="15">
        <f>Raw_Data!N1233</f>
        <v>43.3</v>
      </c>
      <c r="O1233" s="15">
        <f>Raw_Data!O1233</f>
        <v>83.3</v>
      </c>
      <c r="P1233" s="15" t="str">
        <f>Raw_Data!P1233</f>
        <v>Rainfed</v>
      </c>
      <c r="Q1233" s="15">
        <f>Raw_Data!Q1233</f>
        <v>150.6</v>
      </c>
      <c r="R1233" s="15">
        <f>Raw_Data!R1233</f>
        <v>5.72</v>
      </c>
      <c r="S1233" s="15">
        <f>Raw_Data!S1233</f>
        <v>0.99</v>
      </c>
      <c r="T1233" s="18">
        <f>IF(Raw_Data!T1233="",ROUND(AVERAGEIFS(Raw_Data!$T$2:$T$4001,Raw_Data!$E$2:$E$4001,E1233,Raw_Data!$D$2:$D$4001,D1233),2),IF(Raw_Data!T1233&gt;INDEX(Cleaning_Reference!$F$6:$F$13,MATCH(D1233,Cleaning_Reference!$A$6:$A$13,0)),INDEX(Cleaning_Reference!$F$6:$F$13,MATCH(D1233,Cleaning_Reference!$A$6:$A$13,0)),Raw_Data!T1233))</f>
        <v>1.03</v>
      </c>
      <c r="U1233" s="15">
        <f>Raw_Data!U1233</f>
        <v>12.78</v>
      </c>
      <c r="V1233" s="15">
        <f>Raw_Data!V1233</f>
        <v>111431</v>
      </c>
      <c r="W1233" s="15">
        <f>Raw_Data!W1233</f>
        <v>944108</v>
      </c>
      <c r="X1233" s="15">
        <f>Raw_Data!X1233</f>
        <v>1424088</v>
      </c>
      <c r="Y1233" s="15">
        <f>Raw_Data!Y1233</f>
        <v>479980</v>
      </c>
      <c r="Z1233" s="15">
        <f>Raw_Data!Z1233</f>
        <v>4244</v>
      </c>
      <c r="AA1233" s="15">
        <f>Raw_Data!AA1233</f>
        <v>3.0110000000000001</v>
      </c>
      <c r="AB1233" s="15">
        <f>Raw_Data!AB1233</f>
        <v>26.2</v>
      </c>
      <c r="AC1233" s="19" t="str">
        <f>IF(Raw_Data!G1233="","Yes","No")</f>
        <v>No</v>
      </c>
      <c r="AD1233" s="19" t="str">
        <f>IF(Raw_Data!L1233="","Yes","No")</f>
        <v>No</v>
      </c>
      <c r="AE1233" s="19" t="str">
        <f>IF(Raw_Data!T1233="","Imputed",IF(Raw_Data!T1233&gt;INDEX(Cleaning_Reference!$F$6:$F$13,MATCH(D1233,Cleaning_Reference!$A$6:$A$13,0)),"Capped","Original"))</f>
        <v>Original</v>
      </c>
      <c r="AF1233" s="21">
        <f t="shared" si="19"/>
        <v>12.78</v>
      </c>
    </row>
    <row r="1234" spans="1:32" ht="15" customHeight="1" x14ac:dyDescent="0.3">
      <c r="A1234" s="20" t="str">
        <f>Raw_Data!A1234</f>
        <v>SF11233</v>
      </c>
      <c r="B1234" s="15" t="str">
        <f>Raw_Data!B1234</f>
        <v>Madhya Pradesh</v>
      </c>
      <c r="C1234" s="15" t="str">
        <f>Raw_Data!C1234</f>
        <v>Erode</v>
      </c>
      <c r="D1234" s="15" t="str">
        <f>Raw_Data!D1234</f>
        <v>Chilli</v>
      </c>
      <c r="E1234" s="15" t="str">
        <f>Raw_Data!E1234</f>
        <v>Rabi</v>
      </c>
      <c r="F1234" s="15">
        <f>Raw_Data!F1234</f>
        <v>14.62</v>
      </c>
      <c r="G1234" s="18">
        <f>IF(Raw_Data!G1234="",ROUND(AVERAGEIFS(Raw_Data!$G$2:$G$4001,Raw_Data!$E$2:$E$4001,E1234),1),Raw_Data!G1234)</f>
        <v>325.5</v>
      </c>
      <c r="H1234" s="15">
        <f>Raw_Data!H1234</f>
        <v>22.5</v>
      </c>
      <c r="I1234" s="15">
        <f>Raw_Data!I1234</f>
        <v>57.9</v>
      </c>
      <c r="J1234" s="15">
        <f>Raw_Data!J1234</f>
        <v>6.8</v>
      </c>
      <c r="K1234" s="15">
        <f>Raw_Data!K1234</f>
        <v>6.25</v>
      </c>
      <c r="L1234" s="18">
        <f>IF(Raw_Data!L1234="",ROUND(AVERAGEIFS(Raw_Data!$L$2:$L$4001,Raw_Data!$E$2:$E$4001,E1234),1),Raw_Data!L1234)</f>
        <v>22.3</v>
      </c>
      <c r="M1234" s="15">
        <f>Raw_Data!M1234</f>
        <v>64.8</v>
      </c>
      <c r="N1234" s="15">
        <f>Raw_Data!N1234</f>
        <v>67.3</v>
      </c>
      <c r="O1234" s="15">
        <f>Raw_Data!O1234</f>
        <v>111.9</v>
      </c>
      <c r="P1234" s="15" t="str">
        <f>Raw_Data!P1234</f>
        <v>Rainfed</v>
      </c>
      <c r="Q1234" s="15">
        <f>Raw_Data!Q1234</f>
        <v>232.2</v>
      </c>
      <c r="R1234" s="15">
        <f>Raw_Data!R1234</f>
        <v>2.98</v>
      </c>
      <c r="S1234" s="15">
        <f>Raw_Data!S1234</f>
        <v>1</v>
      </c>
      <c r="T1234" s="18">
        <f>IF(Raw_Data!T1234="",ROUND(AVERAGEIFS(Raw_Data!$T$2:$T$4001,Raw_Data!$E$2:$E$4001,E1234,Raw_Data!$D$2:$D$4001,D1234),2),IF(Raw_Data!T1234&gt;INDEX(Cleaning_Reference!$F$6:$F$13,MATCH(D1234,Cleaning_Reference!$A$6:$A$13,0)),INDEX(Cleaning_Reference!$F$6:$F$13,MATCH(D1234,Cleaning_Reference!$A$6:$A$13,0)),Raw_Data!T1234))</f>
        <v>1.1499999999999999</v>
      </c>
      <c r="U1234" s="15">
        <f>Raw_Data!U1234</f>
        <v>16.809999999999999</v>
      </c>
      <c r="V1234" s="15">
        <f>Raw_Data!V1234</f>
        <v>115726</v>
      </c>
      <c r="W1234" s="15">
        <f>Raw_Data!W1234</f>
        <v>1068058</v>
      </c>
      <c r="X1234" s="15">
        <f>Raw_Data!X1234</f>
        <v>1945354</v>
      </c>
      <c r="Y1234" s="15">
        <f>Raw_Data!Y1234</f>
        <v>877296</v>
      </c>
      <c r="Z1234" s="15">
        <f>Raw_Data!Z1234</f>
        <v>4641</v>
      </c>
      <c r="AA1234" s="15">
        <f>Raw_Data!AA1234</f>
        <v>3.6219999999999999</v>
      </c>
      <c r="AB1234" s="15">
        <f>Raw_Data!AB1234</f>
        <v>32.700000000000003</v>
      </c>
      <c r="AC1234" s="19" t="str">
        <f>IF(Raw_Data!G1234="","Yes","No")</f>
        <v>No</v>
      </c>
      <c r="AD1234" s="19" t="str">
        <f>IF(Raw_Data!L1234="","Yes","No")</f>
        <v>No</v>
      </c>
      <c r="AE1234" s="19" t="str">
        <f>IF(Raw_Data!T1234="","Imputed",IF(Raw_Data!T1234&gt;INDEX(Cleaning_Reference!$F$6:$F$13,MATCH(D1234,Cleaning_Reference!$A$6:$A$13,0)),"Capped","Original"))</f>
        <v>Original</v>
      </c>
      <c r="AF1234" s="21">
        <f t="shared" si="19"/>
        <v>16.809999999999999</v>
      </c>
    </row>
    <row r="1235" spans="1:32" ht="15" customHeight="1" x14ac:dyDescent="0.3">
      <c r="A1235" s="20" t="str">
        <f>Raw_Data!A1235</f>
        <v>SF11234</v>
      </c>
      <c r="B1235" s="15" t="str">
        <f>Raw_Data!B1235</f>
        <v>Karnataka</v>
      </c>
      <c r="C1235" s="15" t="str">
        <f>Raw_Data!C1235</f>
        <v>Nalgonda</v>
      </c>
      <c r="D1235" s="15" t="str">
        <f>Raw_Data!D1235</f>
        <v>Chilli</v>
      </c>
      <c r="E1235" s="15" t="str">
        <f>Raw_Data!E1235</f>
        <v>Kharif</v>
      </c>
      <c r="F1235" s="15">
        <f>Raw_Data!F1235</f>
        <v>10.01</v>
      </c>
      <c r="G1235" s="18">
        <f>IF(Raw_Data!G1235="",ROUND(AVERAGEIFS(Raw_Data!$G$2:$G$4001,Raw_Data!$E$2:$E$4001,E1235),1),Raw_Data!G1235)</f>
        <v>888.6</v>
      </c>
      <c r="H1235" s="15">
        <f>Raw_Data!H1235</f>
        <v>25.2</v>
      </c>
      <c r="I1235" s="15">
        <f>Raw_Data!I1235</f>
        <v>78.599999999999994</v>
      </c>
      <c r="J1235" s="15">
        <f>Raw_Data!J1235</f>
        <v>8</v>
      </c>
      <c r="K1235" s="15">
        <f>Raw_Data!K1235</f>
        <v>5.95</v>
      </c>
      <c r="L1235" s="18">
        <f>IF(Raw_Data!L1235="",ROUND(AVERAGEIFS(Raw_Data!$L$2:$L$4001,Raw_Data!$E$2:$E$4001,E1235),1),Raw_Data!L1235)</f>
        <v>25.4</v>
      </c>
      <c r="M1235" s="15">
        <f>Raw_Data!M1235</f>
        <v>120.8</v>
      </c>
      <c r="N1235" s="15">
        <f>Raw_Data!N1235</f>
        <v>77.5</v>
      </c>
      <c r="O1235" s="15">
        <f>Raw_Data!O1235</f>
        <v>86.8</v>
      </c>
      <c r="P1235" s="15" t="str">
        <f>Raw_Data!P1235</f>
        <v>Drip</v>
      </c>
      <c r="Q1235" s="15">
        <f>Raw_Data!Q1235</f>
        <v>306</v>
      </c>
      <c r="R1235" s="15">
        <f>Raw_Data!R1235</f>
        <v>4.5</v>
      </c>
      <c r="S1235" s="15">
        <f>Raw_Data!S1235</f>
        <v>0.98</v>
      </c>
      <c r="T1235" s="18">
        <f>IF(Raw_Data!T1235="",ROUND(AVERAGEIFS(Raw_Data!$T$2:$T$4001,Raw_Data!$E$2:$E$4001,E1235,Raw_Data!$D$2:$D$4001,D1235),2),IF(Raw_Data!T1235&gt;INDEX(Cleaning_Reference!$F$6:$F$13,MATCH(D1235,Cleaning_Reference!$A$6:$A$13,0)),INDEX(Cleaning_Reference!$F$6:$F$13,MATCH(D1235,Cleaning_Reference!$A$6:$A$13,0)),Raw_Data!T1235))</f>
        <v>1.38</v>
      </c>
      <c r="U1235" s="15">
        <f>Raw_Data!U1235</f>
        <v>13.81</v>
      </c>
      <c r="V1235" s="15">
        <f>Raw_Data!V1235</f>
        <v>95767</v>
      </c>
      <c r="W1235" s="15">
        <f>Raw_Data!W1235</f>
        <v>763970</v>
      </c>
      <c r="X1235" s="15">
        <f>Raw_Data!X1235</f>
        <v>1322542</v>
      </c>
      <c r="Y1235" s="15">
        <f>Raw_Data!Y1235</f>
        <v>558572</v>
      </c>
      <c r="Z1235" s="15">
        <f>Raw_Data!Z1235</f>
        <v>4236</v>
      </c>
      <c r="AA1235" s="15">
        <f>Raw_Data!AA1235</f>
        <v>3.26</v>
      </c>
      <c r="AB1235" s="15">
        <f>Raw_Data!AB1235</f>
        <v>61.1</v>
      </c>
      <c r="AC1235" s="19" t="str">
        <f>IF(Raw_Data!G1235="","Yes","No")</f>
        <v>No</v>
      </c>
      <c r="AD1235" s="19" t="str">
        <f>IF(Raw_Data!L1235="","Yes","No")</f>
        <v>No</v>
      </c>
      <c r="AE1235" s="19" t="str">
        <f>IF(Raw_Data!T1235="","Imputed",IF(Raw_Data!T1235&gt;INDEX(Cleaning_Reference!$F$6:$F$13,MATCH(D1235,Cleaning_Reference!$A$6:$A$13,0)),"Capped","Original"))</f>
        <v>Original</v>
      </c>
      <c r="AF1235" s="21">
        <f t="shared" si="19"/>
        <v>13.81</v>
      </c>
    </row>
    <row r="1236" spans="1:32" ht="15" customHeight="1" x14ac:dyDescent="0.3">
      <c r="A1236" s="20" t="str">
        <f>Raw_Data!A1236</f>
        <v>SF11235</v>
      </c>
      <c r="B1236" s="15" t="str">
        <f>Raw_Data!B1236</f>
        <v>Madhya Pradesh</v>
      </c>
      <c r="C1236" s="15" t="str">
        <f>Raw_Data!C1236</f>
        <v>Ludhiana</v>
      </c>
      <c r="D1236" s="15" t="str">
        <f>Raw_Data!D1236</f>
        <v>Rice</v>
      </c>
      <c r="E1236" s="15" t="str">
        <f>Raw_Data!E1236</f>
        <v>Zaid</v>
      </c>
      <c r="F1236" s="15">
        <f>Raw_Data!F1236</f>
        <v>11.94</v>
      </c>
      <c r="G1236" s="18">
        <f>IF(Raw_Data!G1236="",ROUND(AVERAGEIFS(Raw_Data!$G$2:$G$4001,Raw_Data!$E$2:$E$4001,E1236),1),Raw_Data!G1236)</f>
        <v>235</v>
      </c>
      <c r="H1236" s="15">
        <f>Raw_Data!H1236</f>
        <v>32.200000000000003</v>
      </c>
      <c r="I1236" s="15">
        <f>Raw_Data!I1236</f>
        <v>67.900000000000006</v>
      </c>
      <c r="J1236" s="15">
        <f>Raw_Data!J1236</f>
        <v>8.8000000000000007</v>
      </c>
      <c r="K1236" s="15">
        <f>Raw_Data!K1236</f>
        <v>7.97</v>
      </c>
      <c r="L1236" s="18">
        <f>IF(Raw_Data!L1236="",ROUND(AVERAGEIFS(Raw_Data!$L$2:$L$4001,Raw_Data!$E$2:$E$4001,E1236),1),Raw_Data!L1236)</f>
        <v>17.399999999999999</v>
      </c>
      <c r="M1236" s="15">
        <f>Raw_Data!M1236</f>
        <v>146.4</v>
      </c>
      <c r="N1236" s="15">
        <f>Raw_Data!N1236</f>
        <v>46.3</v>
      </c>
      <c r="O1236" s="15">
        <f>Raw_Data!O1236</f>
        <v>46.6</v>
      </c>
      <c r="P1236" s="15" t="str">
        <f>Raw_Data!P1236</f>
        <v>Sprinkler</v>
      </c>
      <c r="Q1236" s="15">
        <f>Raw_Data!Q1236</f>
        <v>125.9</v>
      </c>
      <c r="R1236" s="15">
        <f>Raw_Data!R1236</f>
        <v>5.14</v>
      </c>
      <c r="S1236" s="15">
        <f>Raw_Data!S1236</f>
        <v>0.74</v>
      </c>
      <c r="T1236" s="18">
        <f>IF(Raw_Data!T1236="",ROUND(AVERAGEIFS(Raw_Data!$T$2:$T$4001,Raw_Data!$E$2:$E$4001,E1236,Raw_Data!$D$2:$D$4001,D1236),2),IF(Raw_Data!T1236&gt;INDEX(Cleaning_Reference!$F$6:$F$13,MATCH(D1236,Cleaning_Reference!$A$6:$A$13,0)),INDEX(Cleaning_Reference!$F$6:$F$13,MATCH(D1236,Cleaning_Reference!$A$6:$A$13,0)),Raw_Data!T1236))</f>
        <v>0.33</v>
      </c>
      <c r="U1236" s="15">
        <f>Raw_Data!U1236</f>
        <v>3.94</v>
      </c>
      <c r="V1236" s="15">
        <f>Raw_Data!V1236</f>
        <v>22679</v>
      </c>
      <c r="W1236" s="15">
        <f>Raw_Data!W1236</f>
        <v>620870</v>
      </c>
      <c r="X1236" s="15">
        <f>Raw_Data!X1236</f>
        <v>89355</v>
      </c>
      <c r="Y1236" s="15">
        <f>Raw_Data!Y1236</f>
        <v>-531515</v>
      </c>
      <c r="Z1236" s="15">
        <f>Raw_Data!Z1236</f>
        <v>16869</v>
      </c>
      <c r="AA1236" s="15">
        <f>Raw_Data!AA1236</f>
        <v>0.23400000000000001</v>
      </c>
      <c r="AB1236" s="15">
        <f>Raw_Data!AB1236</f>
        <v>30.7</v>
      </c>
      <c r="AC1236" s="19" t="str">
        <f>IF(Raw_Data!G1236="","Yes","No")</f>
        <v>No</v>
      </c>
      <c r="AD1236" s="19" t="str">
        <f>IF(Raw_Data!L1236="","Yes","No")</f>
        <v>No</v>
      </c>
      <c r="AE1236" s="19" t="str">
        <f>IF(Raw_Data!T1236="","Imputed",IF(Raw_Data!T1236&gt;INDEX(Cleaning_Reference!$F$6:$F$13,MATCH(D1236,Cleaning_Reference!$A$6:$A$13,0)),"Capped","Original"))</f>
        <v>Original</v>
      </c>
      <c r="AF1236" s="21">
        <f t="shared" si="19"/>
        <v>3.94</v>
      </c>
    </row>
    <row r="1237" spans="1:32" ht="15" customHeight="1" x14ac:dyDescent="0.3">
      <c r="A1237" s="20" t="str">
        <f>Raw_Data!A1237</f>
        <v>SF11236</v>
      </c>
      <c r="B1237" s="15" t="str">
        <f>Raw_Data!B1237</f>
        <v>Punjab</v>
      </c>
      <c r="C1237" s="15" t="str">
        <f>Raw_Data!C1237</f>
        <v>Erode</v>
      </c>
      <c r="D1237" s="15" t="str">
        <f>Raw_Data!D1237</f>
        <v>Cotton</v>
      </c>
      <c r="E1237" s="15" t="str">
        <f>Raw_Data!E1237</f>
        <v>Kharif</v>
      </c>
      <c r="F1237" s="15">
        <f>Raw_Data!F1237</f>
        <v>9.34</v>
      </c>
      <c r="G1237" s="18">
        <f>IF(Raw_Data!G1237="",ROUND(AVERAGEIFS(Raw_Data!$G$2:$G$4001,Raw_Data!$E$2:$E$4001,E1237),1),Raw_Data!G1237)</f>
        <v>716.5</v>
      </c>
      <c r="H1237" s="15">
        <f>Raw_Data!H1237</f>
        <v>27.9</v>
      </c>
      <c r="I1237" s="15">
        <f>Raw_Data!I1237</f>
        <v>77.099999999999994</v>
      </c>
      <c r="J1237" s="15">
        <f>Raw_Data!J1237</f>
        <v>7.4</v>
      </c>
      <c r="K1237" s="15">
        <f>Raw_Data!K1237</f>
        <v>6.7</v>
      </c>
      <c r="L1237" s="18">
        <f>IF(Raw_Data!L1237="",ROUND(AVERAGEIFS(Raw_Data!$L$2:$L$4001,Raw_Data!$E$2:$E$4001,E1237),1),Raw_Data!L1237)</f>
        <v>26.3</v>
      </c>
      <c r="M1237" s="15">
        <f>Raw_Data!M1237</f>
        <v>145.6</v>
      </c>
      <c r="N1237" s="15">
        <f>Raw_Data!N1237</f>
        <v>26.5</v>
      </c>
      <c r="O1237" s="15">
        <f>Raw_Data!O1237</f>
        <v>113.3</v>
      </c>
      <c r="P1237" s="15" t="str">
        <f>Raw_Data!P1237</f>
        <v>Flood</v>
      </c>
      <c r="Q1237" s="15">
        <f>Raw_Data!Q1237</f>
        <v>205.7</v>
      </c>
      <c r="R1237" s="15">
        <f>Raw_Data!R1237</f>
        <v>5.58</v>
      </c>
      <c r="S1237" s="15">
        <f>Raw_Data!S1237</f>
        <v>0.86</v>
      </c>
      <c r="T1237" s="18">
        <f>IF(Raw_Data!T1237="",ROUND(AVERAGEIFS(Raw_Data!$T$2:$T$4001,Raw_Data!$E$2:$E$4001,E1237,Raw_Data!$D$2:$D$4001,D1237),2),IF(Raw_Data!T1237&gt;INDEX(Cleaning_Reference!$F$6:$F$13,MATCH(D1237,Cleaning_Reference!$A$6:$A$13,0)),INDEX(Cleaning_Reference!$F$6:$F$13,MATCH(D1237,Cleaning_Reference!$A$6:$A$13,0)),Raw_Data!T1237))</f>
        <v>2.2599999999999998</v>
      </c>
      <c r="U1237" s="15">
        <f>Raw_Data!U1237</f>
        <v>21.11</v>
      </c>
      <c r="V1237" s="15">
        <f>Raw_Data!V1237</f>
        <v>64782</v>
      </c>
      <c r="W1237" s="15">
        <f>Raw_Data!W1237</f>
        <v>728481</v>
      </c>
      <c r="X1237" s="15">
        <f>Raw_Data!X1237</f>
        <v>1367548</v>
      </c>
      <c r="Y1237" s="15">
        <f>Raw_Data!Y1237</f>
        <v>639067</v>
      </c>
      <c r="Z1237" s="15">
        <f>Raw_Data!Z1237</f>
        <v>8299</v>
      </c>
      <c r="AA1237" s="15">
        <f>Raw_Data!AA1237</f>
        <v>2.544</v>
      </c>
      <c r="AB1237" s="15">
        <f>Raw_Data!AB1237</f>
        <v>60.2</v>
      </c>
      <c r="AC1237" s="19" t="str">
        <f>IF(Raw_Data!G1237="","Yes","No")</f>
        <v>No</v>
      </c>
      <c r="AD1237" s="19" t="str">
        <f>IF(Raw_Data!L1237="","Yes","No")</f>
        <v>No</v>
      </c>
      <c r="AE1237" s="19" t="str">
        <f>IF(Raw_Data!T1237="","Imputed",IF(Raw_Data!T1237&gt;INDEX(Cleaning_Reference!$F$6:$F$13,MATCH(D1237,Cleaning_Reference!$A$6:$A$13,0)),"Capped","Original"))</f>
        <v>Original</v>
      </c>
      <c r="AF1237" s="21">
        <f t="shared" si="19"/>
        <v>21.11</v>
      </c>
    </row>
    <row r="1238" spans="1:32" ht="15" customHeight="1" x14ac:dyDescent="0.3">
      <c r="A1238" s="20" t="str">
        <f>Raw_Data!A1238</f>
        <v>SF11237</v>
      </c>
      <c r="B1238" s="15" t="str">
        <f>Raw_Data!B1238</f>
        <v>Tamil Nadu</v>
      </c>
      <c r="C1238" s="15" t="str">
        <f>Raw_Data!C1238</f>
        <v>Guntur</v>
      </c>
      <c r="D1238" s="15" t="str">
        <f>Raw_Data!D1238</f>
        <v>Maize</v>
      </c>
      <c r="E1238" s="15" t="str">
        <f>Raw_Data!E1238</f>
        <v>Rabi</v>
      </c>
      <c r="F1238" s="15">
        <f>Raw_Data!F1238</f>
        <v>10.31</v>
      </c>
      <c r="G1238" s="18">
        <f>IF(Raw_Data!G1238="",ROUND(AVERAGEIFS(Raw_Data!$G$2:$G$4001,Raw_Data!$E$2:$E$4001,E1238),1),Raw_Data!G1238)</f>
        <v>328.7</v>
      </c>
      <c r="H1238" s="15">
        <f>Raw_Data!H1238</f>
        <v>22.6</v>
      </c>
      <c r="I1238" s="15">
        <f>Raw_Data!I1238</f>
        <v>59.9</v>
      </c>
      <c r="J1238" s="15">
        <f>Raw_Data!J1238</f>
        <v>8.6999999999999993</v>
      </c>
      <c r="K1238" s="15">
        <f>Raw_Data!K1238</f>
        <v>6.27</v>
      </c>
      <c r="L1238" s="18">
        <f>IF(Raw_Data!L1238="",ROUND(AVERAGEIFS(Raw_Data!$L$2:$L$4001,Raw_Data!$E$2:$E$4001,E1238),1),Raw_Data!L1238)</f>
        <v>19.899999999999999</v>
      </c>
      <c r="M1238" s="15">
        <f>Raw_Data!M1238</f>
        <v>131</v>
      </c>
      <c r="N1238" s="15">
        <f>Raw_Data!N1238</f>
        <v>38.6</v>
      </c>
      <c r="O1238" s="15">
        <f>Raw_Data!O1238</f>
        <v>80.3</v>
      </c>
      <c r="P1238" s="15" t="str">
        <f>Raw_Data!P1238</f>
        <v>Rainfed</v>
      </c>
      <c r="Q1238" s="15">
        <f>Raw_Data!Q1238</f>
        <v>192.6</v>
      </c>
      <c r="R1238" s="15">
        <f>Raw_Data!R1238</f>
        <v>6.37</v>
      </c>
      <c r="S1238" s="15">
        <f>Raw_Data!S1238</f>
        <v>0.99</v>
      </c>
      <c r="T1238" s="18">
        <f>IF(Raw_Data!T1238="",ROUND(AVERAGEIFS(Raw_Data!$T$2:$T$4001,Raw_Data!$E$2:$E$4001,E1238,Raw_Data!$D$2:$D$4001,D1238),2),IF(Raw_Data!T1238&gt;INDEX(Cleaning_Reference!$F$6:$F$13,MATCH(D1238,Cleaning_Reference!$A$6:$A$13,0)),INDEX(Cleaning_Reference!$F$6:$F$13,MATCH(D1238,Cleaning_Reference!$A$6:$A$13,0)),Raw_Data!T1238))</f>
        <v>2.38</v>
      </c>
      <c r="U1238" s="15">
        <f>Raw_Data!U1238</f>
        <v>24.54</v>
      </c>
      <c r="V1238" s="15">
        <f>Raw_Data!V1238</f>
        <v>20369</v>
      </c>
      <c r="W1238" s="15">
        <f>Raw_Data!W1238</f>
        <v>803381</v>
      </c>
      <c r="X1238" s="15">
        <f>Raw_Data!X1238</f>
        <v>499855</v>
      </c>
      <c r="Y1238" s="15">
        <f>Raw_Data!Y1238</f>
        <v>-303526</v>
      </c>
      <c r="Z1238" s="15">
        <f>Raw_Data!Z1238</f>
        <v>2746</v>
      </c>
      <c r="AA1238" s="15">
        <f>Raw_Data!AA1238</f>
        <v>8.9369999999999994</v>
      </c>
      <c r="AB1238" s="15">
        <f>Raw_Data!AB1238</f>
        <v>29.4</v>
      </c>
      <c r="AC1238" s="19" t="str">
        <f>IF(Raw_Data!G1238="","Yes","No")</f>
        <v>No</v>
      </c>
      <c r="AD1238" s="19" t="str">
        <f>IF(Raw_Data!L1238="","Yes","No")</f>
        <v>No</v>
      </c>
      <c r="AE1238" s="19" t="str">
        <f>IF(Raw_Data!T1238="","Imputed",IF(Raw_Data!T1238&gt;INDEX(Cleaning_Reference!$F$6:$F$13,MATCH(D1238,Cleaning_Reference!$A$6:$A$13,0)),"Capped","Original"))</f>
        <v>Original</v>
      </c>
      <c r="AF1238" s="21">
        <f t="shared" si="19"/>
        <v>24.54</v>
      </c>
    </row>
    <row r="1239" spans="1:32" ht="15" customHeight="1" x14ac:dyDescent="0.3">
      <c r="A1239" s="20" t="str">
        <f>Raw_Data!A1239</f>
        <v>SF11238</v>
      </c>
      <c r="B1239" s="15" t="str">
        <f>Raw_Data!B1239</f>
        <v>Karnataka</v>
      </c>
      <c r="C1239" s="15" t="str">
        <f>Raw_Data!C1239</f>
        <v>Nalgonda</v>
      </c>
      <c r="D1239" s="15" t="str">
        <f>Raw_Data!D1239</f>
        <v>Sugarcane</v>
      </c>
      <c r="E1239" s="15" t="str">
        <f>Raw_Data!E1239</f>
        <v>Kharif</v>
      </c>
      <c r="F1239" s="15">
        <f>Raw_Data!F1239</f>
        <v>2.78</v>
      </c>
      <c r="G1239" s="18">
        <f>IF(Raw_Data!G1239="",ROUND(AVERAGEIFS(Raw_Data!$G$2:$G$4001,Raw_Data!$E$2:$E$4001,E1239),1),Raw_Data!G1239)</f>
        <v>837</v>
      </c>
      <c r="H1239" s="15">
        <f>Raw_Data!H1239</f>
        <v>28.4</v>
      </c>
      <c r="I1239" s="15">
        <f>Raw_Data!I1239</f>
        <v>56.5</v>
      </c>
      <c r="J1239" s="15">
        <f>Raw_Data!J1239</f>
        <v>8.4</v>
      </c>
      <c r="K1239" s="15">
        <f>Raw_Data!K1239</f>
        <v>7.16</v>
      </c>
      <c r="L1239" s="18">
        <f>IF(Raw_Data!L1239="",ROUND(AVERAGEIFS(Raw_Data!$L$2:$L$4001,Raw_Data!$E$2:$E$4001,E1239),1),Raw_Data!L1239)</f>
        <v>31.1</v>
      </c>
      <c r="M1239" s="15">
        <f>Raw_Data!M1239</f>
        <v>82.6</v>
      </c>
      <c r="N1239" s="15">
        <f>Raw_Data!N1239</f>
        <v>67</v>
      </c>
      <c r="O1239" s="15">
        <f>Raw_Data!O1239</f>
        <v>118.4</v>
      </c>
      <c r="P1239" s="15" t="str">
        <f>Raw_Data!P1239</f>
        <v>Rainfed</v>
      </c>
      <c r="Q1239" s="15">
        <f>Raw_Data!Q1239</f>
        <v>151.5</v>
      </c>
      <c r="R1239" s="15">
        <f>Raw_Data!R1239</f>
        <v>2.34</v>
      </c>
      <c r="S1239" s="15">
        <f>Raw_Data!S1239</f>
        <v>0.97</v>
      </c>
      <c r="T1239" s="18">
        <f>IF(Raw_Data!T1239="",ROUND(AVERAGEIFS(Raw_Data!$T$2:$T$4001,Raw_Data!$E$2:$E$4001,E1239,Raw_Data!$D$2:$D$4001,D1239),2),IF(Raw_Data!T1239&gt;INDEX(Cleaning_Reference!$F$6:$F$13,MATCH(D1239,Cleaning_Reference!$A$6:$A$13,0)),INDEX(Cleaning_Reference!$F$6:$F$13,MATCH(D1239,Cleaning_Reference!$A$6:$A$13,0)),Raw_Data!T1239))</f>
        <v>50.33</v>
      </c>
      <c r="U1239" s="15">
        <f>Raw_Data!U1239</f>
        <v>139.91999999999999</v>
      </c>
      <c r="V1239" s="15">
        <f>Raw_Data!V1239</f>
        <v>4095</v>
      </c>
      <c r="W1239" s="15">
        <f>Raw_Data!W1239</f>
        <v>132074</v>
      </c>
      <c r="X1239" s="15">
        <f>Raw_Data!X1239</f>
        <v>572972</v>
      </c>
      <c r="Y1239" s="15">
        <f>Raw_Data!Y1239</f>
        <v>440898</v>
      </c>
      <c r="Z1239" s="15">
        <f>Raw_Data!Z1239</f>
        <v>2956</v>
      </c>
      <c r="AA1239" s="15">
        <f>Raw_Data!AA1239</f>
        <v>47.334000000000003</v>
      </c>
      <c r="AB1239" s="15">
        <f>Raw_Data!AB1239</f>
        <v>65.599999999999994</v>
      </c>
      <c r="AC1239" s="19" t="str">
        <f>IF(Raw_Data!G1239="","Yes","No")</f>
        <v>No</v>
      </c>
      <c r="AD1239" s="19" t="str">
        <f>IF(Raw_Data!L1239="","Yes","No")</f>
        <v>No</v>
      </c>
      <c r="AE1239" s="19" t="str">
        <f>IF(Raw_Data!T1239="","Imputed",IF(Raw_Data!T1239&gt;INDEX(Cleaning_Reference!$F$6:$F$13,MATCH(D1239,Cleaning_Reference!$A$6:$A$13,0)),"Capped","Original"))</f>
        <v>Original</v>
      </c>
      <c r="AF1239" s="21">
        <f t="shared" si="19"/>
        <v>139.91999999999999</v>
      </c>
    </row>
    <row r="1240" spans="1:32" ht="15" customHeight="1" x14ac:dyDescent="0.3">
      <c r="A1240" s="20" t="str">
        <f>Raw_Data!A1240</f>
        <v>SF11239</v>
      </c>
      <c r="B1240" s="15" t="str">
        <f>Raw_Data!B1240</f>
        <v>Karnataka</v>
      </c>
      <c r="C1240" s="15" t="str">
        <f>Raw_Data!C1240</f>
        <v>Raichur</v>
      </c>
      <c r="D1240" s="15" t="str">
        <f>Raw_Data!D1240</f>
        <v>Rice</v>
      </c>
      <c r="E1240" s="15" t="str">
        <f>Raw_Data!E1240</f>
        <v>Kharif</v>
      </c>
      <c r="F1240" s="15">
        <f>Raw_Data!F1240</f>
        <v>10.33</v>
      </c>
      <c r="G1240" s="18">
        <f>IF(Raw_Data!G1240="",ROUND(AVERAGEIFS(Raw_Data!$G$2:$G$4001,Raw_Data!$E$2:$E$4001,E1240),1),Raw_Data!G1240)</f>
        <v>890.4</v>
      </c>
      <c r="H1240" s="15">
        <f>Raw_Data!H1240</f>
        <v>25.7</v>
      </c>
      <c r="I1240" s="15">
        <f>Raw_Data!I1240</f>
        <v>53.3</v>
      </c>
      <c r="J1240" s="15">
        <f>Raw_Data!J1240</f>
        <v>7.5</v>
      </c>
      <c r="K1240" s="15">
        <f>Raw_Data!K1240</f>
        <v>6.46</v>
      </c>
      <c r="L1240" s="18">
        <f>IF(Raw_Data!L1240="",ROUND(AVERAGEIFS(Raw_Data!$L$2:$L$4001,Raw_Data!$E$2:$E$4001,E1240),1),Raw_Data!L1240)</f>
        <v>29.3</v>
      </c>
      <c r="M1240" s="15">
        <f>Raw_Data!M1240</f>
        <v>118.6</v>
      </c>
      <c r="N1240" s="15">
        <f>Raw_Data!N1240</f>
        <v>71</v>
      </c>
      <c r="O1240" s="15">
        <f>Raw_Data!O1240</f>
        <v>128.30000000000001</v>
      </c>
      <c r="P1240" s="15" t="str">
        <f>Raw_Data!P1240</f>
        <v>Rainfed</v>
      </c>
      <c r="Q1240" s="15">
        <f>Raw_Data!Q1240</f>
        <v>192.8</v>
      </c>
      <c r="R1240" s="15">
        <f>Raw_Data!R1240</f>
        <v>6.32</v>
      </c>
      <c r="S1240" s="15">
        <f>Raw_Data!S1240</f>
        <v>0.9</v>
      </c>
      <c r="T1240" s="18">
        <f>IF(Raw_Data!T1240="",ROUND(AVERAGEIFS(Raw_Data!$T$2:$T$4001,Raw_Data!$E$2:$E$4001,E1240,Raw_Data!$D$2:$D$4001,D1240),2),IF(Raw_Data!T1240&gt;INDEX(Cleaning_Reference!$F$6:$F$13,MATCH(D1240,Cleaning_Reference!$A$6:$A$13,0)),INDEX(Cleaning_Reference!$F$6:$F$13,MATCH(D1240,Cleaning_Reference!$A$6:$A$13,0)),Raw_Data!T1240))</f>
        <v>3.46</v>
      </c>
      <c r="U1240" s="15">
        <f>Raw_Data!U1240</f>
        <v>35.74</v>
      </c>
      <c r="V1240" s="15">
        <f>Raw_Data!V1240</f>
        <v>26594</v>
      </c>
      <c r="W1240" s="15">
        <f>Raw_Data!W1240</f>
        <v>660631</v>
      </c>
      <c r="X1240" s="15">
        <f>Raw_Data!X1240</f>
        <v>950470</v>
      </c>
      <c r="Y1240" s="15">
        <f>Raw_Data!Y1240</f>
        <v>289839</v>
      </c>
      <c r="Z1240" s="15">
        <f>Raw_Data!Z1240</f>
        <v>8434</v>
      </c>
      <c r="AA1240" s="15">
        <f>Raw_Data!AA1240</f>
        <v>4.2380000000000004</v>
      </c>
      <c r="AB1240" s="15">
        <f>Raw_Data!AB1240</f>
        <v>34.4</v>
      </c>
      <c r="AC1240" s="19" t="str">
        <f>IF(Raw_Data!G1240="","Yes","No")</f>
        <v>No</v>
      </c>
      <c r="AD1240" s="19" t="str">
        <f>IF(Raw_Data!L1240="","Yes","No")</f>
        <v>No</v>
      </c>
      <c r="AE1240" s="19" t="str">
        <f>IF(Raw_Data!T1240="","Imputed",IF(Raw_Data!T1240&gt;INDEX(Cleaning_Reference!$F$6:$F$13,MATCH(D1240,Cleaning_Reference!$A$6:$A$13,0)),"Capped","Original"))</f>
        <v>Original</v>
      </c>
      <c r="AF1240" s="21">
        <f t="shared" si="19"/>
        <v>35.74</v>
      </c>
    </row>
    <row r="1241" spans="1:32" ht="15" customHeight="1" x14ac:dyDescent="0.3">
      <c r="A1241" s="20" t="str">
        <f>Raw_Data!A1241</f>
        <v>SF11240</v>
      </c>
      <c r="B1241" s="15" t="str">
        <f>Raw_Data!B1241</f>
        <v>Gujarat</v>
      </c>
      <c r="C1241" s="15" t="str">
        <f>Raw_Data!C1241</f>
        <v>Warangal</v>
      </c>
      <c r="D1241" s="15" t="str">
        <f>Raw_Data!D1241</f>
        <v>Pulses</v>
      </c>
      <c r="E1241" s="15" t="str">
        <f>Raw_Data!E1241</f>
        <v>Rabi</v>
      </c>
      <c r="F1241" s="15">
        <f>Raw_Data!F1241</f>
        <v>9.8699999999999992</v>
      </c>
      <c r="G1241" s="18">
        <f>IF(Raw_Data!G1241="",ROUND(AVERAGEIFS(Raw_Data!$G$2:$G$4001,Raw_Data!$E$2:$E$4001,E1241),1),Raw_Data!G1241)</f>
        <v>487.2</v>
      </c>
      <c r="H1241" s="15">
        <f>Raw_Data!H1241</f>
        <v>23.9</v>
      </c>
      <c r="I1241" s="15">
        <f>Raw_Data!I1241</f>
        <v>50.2</v>
      </c>
      <c r="J1241" s="15">
        <f>Raw_Data!J1241</f>
        <v>6.9</v>
      </c>
      <c r="K1241" s="15">
        <f>Raw_Data!K1241</f>
        <v>6.22</v>
      </c>
      <c r="L1241" s="18">
        <f>IF(Raw_Data!L1241="",ROUND(AVERAGEIFS(Raw_Data!$L$2:$L$4001,Raw_Data!$E$2:$E$4001,E1241),1),Raw_Data!L1241)</f>
        <v>12.4</v>
      </c>
      <c r="M1241" s="15">
        <f>Raw_Data!M1241</f>
        <v>153.6</v>
      </c>
      <c r="N1241" s="15">
        <f>Raw_Data!N1241</f>
        <v>73.900000000000006</v>
      </c>
      <c r="O1241" s="15">
        <f>Raw_Data!O1241</f>
        <v>114.2</v>
      </c>
      <c r="P1241" s="15" t="str">
        <f>Raw_Data!P1241</f>
        <v>Drip</v>
      </c>
      <c r="Q1241" s="15">
        <f>Raw_Data!Q1241</f>
        <v>136.4</v>
      </c>
      <c r="R1241" s="15">
        <f>Raw_Data!R1241</f>
        <v>4.21</v>
      </c>
      <c r="S1241" s="15">
        <f>Raw_Data!S1241</f>
        <v>0.78</v>
      </c>
      <c r="T1241" s="18">
        <f>IF(Raw_Data!T1241="",ROUND(AVERAGEIFS(Raw_Data!$T$2:$T$4001,Raw_Data!$E$2:$E$4001,E1241,Raw_Data!$D$2:$D$4001,D1241),2),IF(Raw_Data!T1241&gt;INDEX(Cleaning_Reference!$F$6:$F$13,MATCH(D1241,Cleaning_Reference!$A$6:$A$13,0)),INDEX(Cleaning_Reference!$F$6:$F$13,MATCH(D1241,Cleaning_Reference!$A$6:$A$13,0)),Raw_Data!T1241))</f>
        <v>1.23</v>
      </c>
      <c r="U1241" s="15">
        <f>Raw_Data!U1241</f>
        <v>12.14</v>
      </c>
      <c r="V1241" s="15">
        <f>Raw_Data!V1241</f>
        <v>75552</v>
      </c>
      <c r="W1241" s="15">
        <f>Raw_Data!W1241</f>
        <v>741707</v>
      </c>
      <c r="X1241" s="15">
        <f>Raw_Data!X1241</f>
        <v>917201</v>
      </c>
      <c r="Y1241" s="15">
        <f>Raw_Data!Y1241</f>
        <v>175494</v>
      </c>
      <c r="Z1241" s="15">
        <f>Raw_Data!Z1241</f>
        <v>3465</v>
      </c>
      <c r="AA1241" s="15">
        <f>Raw_Data!AA1241</f>
        <v>3.504</v>
      </c>
      <c r="AB1241" s="15">
        <f>Raw_Data!AB1241</f>
        <v>33.700000000000003</v>
      </c>
      <c r="AC1241" s="19" t="str">
        <f>IF(Raw_Data!G1241="","Yes","No")</f>
        <v>No</v>
      </c>
      <c r="AD1241" s="19" t="str">
        <f>IF(Raw_Data!L1241="","Yes","No")</f>
        <v>No</v>
      </c>
      <c r="AE1241" s="19" t="str">
        <f>IF(Raw_Data!T1241="","Imputed",IF(Raw_Data!T1241&gt;INDEX(Cleaning_Reference!$F$6:$F$13,MATCH(D1241,Cleaning_Reference!$A$6:$A$13,0)),"Capped","Original"))</f>
        <v>Original</v>
      </c>
      <c r="AF1241" s="21">
        <f t="shared" si="19"/>
        <v>12.14</v>
      </c>
    </row>
    <row r="1242" spans="1:32" ht="15" customHeight="1" x14ac:dyDescent="0.3">
      <c r="A1242" s="20" t="str">
        <f>Raw_Data!A1242</f>
        <v>SF11241</v>
      </c>
      <c r="B1242" s="15" t="str">
        <f>Raw_Data!B1242</f>
        <v>Andhra Pradesh</v>
      </c>
      <c r="C1242" s="15" t="str">
        <f>Raw_Data!C1242</f>
        <v>Nalgonda</v>
      </c>
      <c r="D1242" s="15" t="str">
        <f>Raw_Data!D1242</f>
        <v>Cotton</v>
      </c>
      <c r="E1242" s="15" t="str">
        <f>Raw_Data!E1242</f>
        <v>Kharif</v>
      </c>
      <c r="F1242" s="15">
        <f>Raw_Data!F1242</f>
        <v>10.85</v>
      </c>
      <c r="G1242" s="18">
        <f>IF(Raw_Data!G1242="",ROUND(AVERAGEIFS(Raw_Data!$G$2:$G$4001,Raw_Data!$E$2:$E$4001,E1242),1),Raw_Data!G1242)</f>
        <v>866.2</v>
      </c>
      <c r="H1242" s="15">
        <f>Raw_Data!H1242</f>
        <v>26.6</v>
      </c>
      <c r="I1242" s="15">
        <f>Raw_Data!I1242</f>
        <v>78.400000000000006</v>
      </c>
      <c r="J1242" s="15">
        <f>Raw_Data!J1242</f>
        <v>6.8</v>
      </c>
      <c r="K1242" s="15">
        <f>Raw_Data!K1242</f>
        <v>6.69</v>
      </c>
      <c r="L1242" s="18">
        <f>IF(Raw_Data!L1242="",ROUND(AVERAGEIFS(Raw_Data!$L$2:$L$4001,Raw_Data!$E$2:$E$4001,E1242),1),Raw_Data!L1242)</f>
        <v>28.8</v>
      </c>
      <c r="M1242" s="15">
        <f>Raw_Data!M1242</f>
        <v>98.2</v>
      </c>
      <c r="N1242" s="15">
        <f>Raw_Data!N1242</f>
        <v>50.1</v>
      </c>
      <c r="O1242" s="15">
        <f>Raw_Data!O1242</f>
        <v>89.2</v>
      </c>
      <c r="P1242" s="15" t="str">
        <f>Raw_Data!P1242</f>
        <v>Sprinkler</v>
      </c>
      <c r="Q1242" s="15">
        <f>Raw_Data!Q1242</f>
        <v>159.4</v>
      </c>
      <c r="R1242" s="15">
        <f>Raw_Data!R1242</f>
        <v>4.9800000000000004</v>
      </c>
      <c r="S1242" s="15">
        <f>Raw_Data!S1242</f>
        <v>0.87</v>
      </c>
      <c r="T1242" s="18">
        <f>IF(Raw_Data!T1242="",ROUND(AVERAGEIFS(Raw_Data!$T$2:$T$4001,Raw_Data!$E$2:$E$4001,E1242,Raw_Data!$D$2:$D$4001,D1242),2),IF(Raw_Data!T1242&gt;INDEX(Cleaning_Reference!$F$6:$F$13,MATCH(D1242,Cleaning_Reference!$A$6:$A$13,0)),INDEX(Cleaning_Reference!$F$6:$F$13,MATCH(D1242,Cleaning_Reference!$A$6:$A$13,0)),Raw_Data!T1242))</f>
        <v>2.48</v>
      </c>
      <c r="U1242" s="15">
        <f>Raw_Data!U1242</f>
        <v>26.91</v>
      </c>
      <c r="V1242" s="15">
        <f>Raw_Data!V1242</f>
        <v>70634</v>
      </c>
      <c r="W1242" s="15">
        <f>Raw_Data!W1242</f>
        <v>702988</v>
      </c>
      <c r="X1242" s="15">
        <f>Raw_Data!X1242</f>
        <v>1900761</v>
      </c>
      <c r="Y1242" s="15">
        <f>Raw_Data!Y1242</f>
        <v>1197773</v>
      </c>
      <c r="Z1242" s="15">
        <f>Raw_Data!Z1242</f>
        <v>8303</v>
      </c>
      <c r="AA1242" s="15">
        <f>Raw_Data!AA1242</f>
        <v>3.2410000000000001</v>
      </c>
      <c r="AB1242" s="15">
        <f>Raw_Data!AB1242</f>
        <v>59.6</v>
      </c>
      <c r="AC1242" s="19" t="str">
        <f>IF(Raw_Data!G1242="","Yes","No")</f>
        <v>No</v>
      </c>
      <c r="AD1242" s="19" t="str">
        <f>IF(Raw_Data!L1242="","Yes","No")</f>
        <v>No</v>
      </c>
      <c r="AE1242" s="19" t="str">
        <f>IF(Raw_Data!T1242="","Imputed",IF(Raw_Data!T1242&gt;INDEX(Cleaning_Reference!$F$6:$F$13,MATCH(D1242,Cleaning_Reference!$A$6:$A$13,0)),"Capped","Original"))</f>
        <v>Original</v>
      </c>
      <c r="AF1242" s="21">
        <f t="shared" si="19"/>
        <v>26.91</v>
      </c>
    </row>
    <row r="1243" spans="1:32" ht="15" customHeight="1" x14ac:dyDescent="0.3">
      <c r="A1243" s="20" t="str">
        <f>Raw_Data!A1243</f>
        <v>SF11242</v>
      </c>
      <c r="B1243" s="15" t="str">
        <f>Raw_Data!B1243</f>
        <v>Gujarat</v>
      </c>
      <c r="C1243" s="15" t="str">
        <f>Raw_Data!C1243</f>
        <v>Ludhiana</v>
      </c>
      <c r="D1243" s="15" t="str">
        <f>Raw_Data!D1243</f>
        <v>Wheat</v>
      </c>
      <c r="E1243" s="15" t="str">
        <f>Raw_Data!E1243</f>
        <v>Rabi</v>
      </c>
      <c r="F1243" s="15">
        <f>Raw_Data!F1243</f>
        <v>12.49</v>
      </c>
      <c r="G1243" s="18">
        <f>IF(Raw_Data!G1243="",ROUND(AVERAGEIFS(Raw_Data!$G$2:$G$4001,Raw_Data!$E$2:$E$4001,E1243),1),Raw_Data!G1243)</f>
        <v>763.1</v>
      </c>
      <c r="H1243" s="15">
        <f>Raw_Data!H1243</f>
        <v>27.1</v>
      </c>
      <c r="I1243" s="15">
        <f>Raw_Data!I1243</f>
        <v>54.4</v>
      </c>
      <c r="J1243" s="15">
        <f>Raw_Data!J1243</f>
        <v>7.8</v>
      </c>
      <c r="K1243" s="15">
        <f>Raw_Data!K1243</f>
        <v>6.14</v>
      </c>
      <c r="L1243" s="18">
        <f>IF(Raw_Data!L1243="",ROUND(AVERAGEIFS(Raw_Data!$L$2:$L$4001,Raw_Data!$E$2:$E$4001,E1243),1),Raw_Data!L1243)</f>
        <v>22.8</v>
      </c>
      <c r="M1243" s="15">
        <f>Raw_Data!M1243</f>
        <v>102.5</v>
      </c>
      <c r="N1243" s="15">
        <f>Raw_Data!N1243</f>
        <v>25.1</v>
      </c>
      <c r="O1243" s="15">
        <f>Raw_Data!O1243</f>
        <v>69.5</v>
      </c>
      <c r="P1243" s="15" t="str">
        <f>Raw_Data!P1243</f>
        <v>Drip</v>
      </c>
      <c r="Q1243" s="15">
        <f>Raw_Data!Q1243</f>
        <v>110</v>
      </c>
      <c r="R1243" s="15">
        <f>Raw_Data!R1243</f>
        <v>4.2300000000000004</v>
      </c>
      <c r="S1243" s="15">
        <f>Raw_Data!S1243</f>
        <v>0.71</v>
      </c>
      <c r="T1243" s="18">
        <f>IF(Raw_Data!T1243="",ROUND(AVERAGEIFS(Raw_Data!$T$2:$T$4001,Raw_Data!$E$2:$E$4001,E1243,Raw_Data!$D$2:$D$4001,D1243),2),IF(Raw_Data!T1243&gt;INDEX(Cleaning_Reference!$F$6:$F$13,MATCH(D1243,Cleaning_Reference!$A$6:$A$13,0)),INDEX(Cleaning_Reference!$F$6:$F$13,MATCH(D1243,Cleaning_Reference!$A$6:$A$13,0)),Raw_Data!T1243))</f>
        <v>2.25</v>
      </c>
      <c r="U1243" s="15">
        <f>Raw_Data!U1243</f>
        <v>28.1</v>
      </c>
      <c r="V1243" s="15">
        <f>Raw_Data!V1243</f>
        <v>24991</v>
      </c>
      <c r="W1243" s="15">
        <f>Raw_Data!W1243</f>
        <v>574483</v>
      </c>
      <c r="X1243" s="15">
        <f>Raw_Data!X1243</f>
        <v>702247</v>
      </c>
      <c r="Y1243" s="15">
        <f>Raw_Data!Y1243</f>
        <v>127764</v>
      </c>
      <c r="Z1243" s="15">
        <f>Raw_Data!Z1243</f>
        <v>4054</v>
      </c>
      <c r="AA1243" s="15">
        <f>Raw_Data!AA1243</f>
        <v>6.931</v>
      </c>
      <c r="AB1243" s="15">
        <f>Raw_Data!AB1243</f>
        <v>53.9</v>
      </c>
      <c r="AC1243" s="19" t="str">
        <f>IF(Raw_Data!G1243="","Yes","No")</f>
        <v>No</v>
      </c>
      <c r="AD1243" s="19" t="str">
        <f>IF(Raw_Data!L1243="","Yes","No")</f>
        <v>No</v>
      </c>
      <c r="AE1243" s="19" t="str">
        <f>IF(Raw_Data!T1243="","Imputed",IF(Raw_Data!T1243&gt;INDEX(Cleaning_Reference!$F$6:$F$13,MATCH(D1243,Cleaning_Reference!$A$6:$A$13,0)),"Capped","Original"))</f>
        <v>Original</v>
      </c>
      <c r="AF1243" s="21">
        <f t="shared" si="19"/>
        <v>28.1</v>
      </c>
    </row>
    <row r="1244" spans="1:32" ht="15" customHeight="1" x14ac:dyDescent="0.3">
      <c r="A1244" s="20" t="str">
        <f>Raw_Data!A1244</f>
        <v>SF11243</v>
      </c>
      <c r="B1244" s="15" t="str">
        <f>Raw_Data!B1244</f>
        <v>Maharashtra</v>
      </c>
      <c r="C1244" s="15" t="str">
        <f>Raw_Data!C1244</f>
        <v>Rajkot</v>
      </c>
      <c r="D1244" s="15" t="str">
        <f>Raw_Data!D1244</f>
        <v>Wheat</v>
      </c>
      <c r="E1244" s="15" t="str">
        <f>Raw_Data!E1244</f>
        <v>Rabi</v>
      </c>
      <c r="F1244" s="15">
        <f>Raw_Data!F1244</f>
        <v>14.93</v>
      </c>
      <c r="G1244" s="18">
        <f>IF(Raw_Data!G1244="",ROUND(AVERAGEIFS(Raw_Data!$G$2:$G$4001,Raw_Data!$E$2:$E$4001,E1244),1),Raw_Data!G1244)</f>
        <v>583.9</v>
      </c>
      <c r="H1244" s="15">
        <f>Raw_Data!H1244</f>
        <v>21.8</v>
      </c>
      <c r="I1244" s="15">
        <f>Raw_Data!I1244</f>
        <v>58.9</v>
      </c>
      <c r="J1244" s="15">
        <f>Raw_Data!J1244</f>
        <v>8.3000000000000007</v>
      </c>
      <c r="K1244" s="15">
        <f>Raw_Data!K1244</f>
        <v>6.44</v>
      </c>
      <c r="L1244" s="18">
        <f>IF(Raw_Data!L1244="",ROUND(AVERAGEIFS(Raw_Data!$L$2:$L$4001,Raw_Data!$E$2:$E$4001,E1244),1),Raw_Data!L1244)</f>
        <v>19.600000000000001</v>
      </c>
      <c r="M1244" s="15">
        <f>Raw_Data!M1244</f>
        <v>104.8</v>
      </c>
      <c r="N1244" s="15">
        <f>Raw_Data!N1244</f>
        <v>89.5</v>
      </c>
      <c r="O1244" s="15">
        <f>Raw_Data!O1244</f>
        <v>128.80000000000001</v>
      </c>
      <c r="P1244" s="15" t="str">
        <f>Raw_Data!P1244</f>
        <v>Rainfed</v>
      </c>
      <c r="Q1244" s="15">
        <f>Raw_Data!Q1244</f>
        <v>135</v>
      </c>
      <c r="R1244" s="15">
        <f>Raw_Data!R1244</f>
        <v>0.5</v>
      </c>
      <c r="S1244" s="15">
        <f>Raw_Data!S1244</f>
        <v>0.7</v>
      </c>
      <c r="T1244" s="18">
        <f>IF(Raw_Data!T1244="",ROUND(AVERAGEIFS(Raw_Data!$T$2:$T$4001,Raw_Data!$E$2:$E$4001,E1244,Raw_Data!$D$2:$D$4001,D1244),2),IF(Raw_Data!T1244&gt;INDEX(Cleaning_Reference!$F$6:$F$13,MATCH(D1244,Cleaning_Reference!$A$6:$A$13,0)),INDEX(Cleaning_Reference!$F$6:$F$13,MATCH(D1244,Cleaning_Reference!$A$6:$A$13,0)),Raw_Data!T1244))</f>
        <v>2.5499999999999998</v>
      </c>
      <c r="U1244" s="15">
        <f>Raw_Data!U1244</f>
        <v>38.07</v>
      </c>
      <c r="V1244" s="15">
        <f>Raw_Data!V1244</f>
        <v>23228</v>
      </c>
      <c r="W1244" s="15">
        <f>Raw_Data!W1244</f>
        <v>634890</v>
      </c>
      <c r="X1244" s="15">
        <f>Raw_Data!X1244</f>
        <v>884290</v>
      </c>
      <c r="Y1244" s="15">
        <f>Raw_Data!Y1244</f>
        <v>249400</v>
      </c>
      <c r="Z1244" s="15">
        <f>Raw_Data!Z1244</f>
        <v>4364</v>
      </c>
      <c r="AA1244" s="15">
        <f>Raw_Data!AA1244</f>
        <v>8.7240000000000002</v>
      </c>
      <c r="AB1244" s="15">
        <f>Raw_Data!AB1244</f>
        <v>55.4</v>
      </c>
      <c r="AC1244" s="19" t="str">
        <f>IF(Raw_Data!G1244="","Yes","No")</f>
        <v>No</v>
      </c>
      <c r="AD1244" s="19" t="str">
        <f>IF(Raw_Data!L1244="","Yes","No")</f>
        <v>No</v>
      </c>
      <c r="AE1244" s="19" t="str">
        <f>IF(Raw_Data!T1244="","Imputed",IF(Raw_Data!T1244&gt;INDEX(Cleaning_Reference!$F$6:$F$13,MATCH(D1244,Cleaning_Reference!$A$6:$A$13,0)),"Capped","Original"))</f>
        <v>Original</v>
      </c>
      <c r="AF1244" s="21">
        <f t="shared" si="19"/>
        <v>38.07</v>
      </c>
    </row>
    <row r="1245" spans="1:32" ht="15" customHeight="1" x14ac:dyDescent="0.3">
      <c r="A1245" s="20" t="str">
        <f>Raw_Data!A1245</f>
        <v>SF11244</v>
      </c>
      <c r="B1245" s="15" t="str">
        <f>Raw_Data!B1245</f>
        <v>Telangana</v>
      </c>
      <c r="C1245" s="15" t="str">
        <f>Raw_Data!C1245</f>
        <v>Indore</v>
      </c>
      <c r="D1245" s="15" t="str">
        <f>Raw_Data!D1245</f>
        <v>Chilli</v>
      </c>
      <c r="E1245" s="15" t="str">
        <f>Raw_Data!E1245</f>
        <v>Kharif</v>
      </c>
      <c r="F1245" s="15">
        <f>Raw_Data!F1245</f>
        <v>7.14</v>
      </c>
      <c r="G1245" s="18">
        <f>IF(Raw_Data!G1245="",ROUND(AVERAGEIFS(Raw_Data!$G$2:$G$4001,Raw_Data!$E$2:$E$4001,E1245),1),Raw_Data!G1245)</f>
        <v>793.8</v>
      </c>
      <c r="H1245" s="15">
        <f>Raw_Data!H1245</f>
        <v>29.3</v>
      </c>
      <c r="I1245" s="15">
        <f>Raw_Data!I1245</f>
        <v>64.400000000000006</v>
      </c>
      <c r="J1245" s="15">
        <f>Raw_Data!J1245</f>
        <v>7.8</v>
      </c>
      <c r="K1245" s="15">
        <f>Raw_Data!K1245</f>
        <v>6.79</v>
      </c>
      <c r="L1245" s="18">
        <f>IF(Raw_Data!L1245="",ROUND(AVERAGEIFS(Raw_Data!$L$2:$L$4001,Raw_Data!$E$2:$E$4001,E1245),1),Raw_Data!L1245)</f>
        <v>30.5</v>
      </c>
      <c r="M1245" s="15">
        <f>Raw_Data!M1245</f>
        <v>137.80000000000001</v>
      </c>
      <c r="N1245" s="15">
        <f>Raw_Data!N1245</f>
        <v>93.1</v>
      </c>
      <c r="O1245" s="15">
        <f>Raw_Data!O1245</f>
        <v>84</v>
      </c>
      <c r="P1245" s="15" t="str">
        <f>Raw_Data!P1245</f>
        <v>Sprinkler</v>
      </c>
      <c r="Q1245" s="15">
        <f>Raw_Data!Q1245</f>
        <v>155</v>
      </c>
      <c r="R1245" s="15">
        <f>Raw_Data!R1245</f>
        <v>5.88</v>
      </c>
      <c r="S1245" s="15">
        <f>Raw_Data!S1245</f>
        <v>0.71</v>
      </c>
      <c r="T1245" s="18">
        <f>IF(Raw_Data!T1245="",ROUND(AVERAGEIFS(Raw_Data!$T$2:$T$4001,Raw_Data!$E$2:$E$4001,E1245,Raw_Data!$D$2:$D$4001,D1245),2),IF(Raw_Data!T1245&gt;INDEX(Cleaning_Reference!$F$6:$F$13,MATCH(D1245,Cleaning_Reference!$A$6:$A$13,0)),INDEX(Cleaning_Reference!$F$6:$F$13,MATCH(D1245,Cleaning_Reference!$A$6:$A$13,0)),Raw_Data!T1245))</f>
        <v>3.33</v>
      </c>
      <c r="U1245" s="15">
        <f>Raw_Data!U1245</f>
        <v>23.78</v>
      </c>
      <c r="V1245" s="15">
        <f>Raw_Data!V1245</f>
        <v>105151</v>
      </c>
      <c r="W1245" s="15">
        <f>Raw_Data!W1245</f>
        <v>357147</v>
      </c>
      <c r="X1245" s="15">
        <f>Raw_Data!X1245</f>
        <v>2500491</v>
      </c>
      <c r="Y1245" s="15">
        <f>Raw_Data!Y1245</f>
        <v>2143344</v>
      </c>
      <c r="Z1245" s="15">
        <f>Raw_Data!Z1245</f>
        <v>4469</v>
      </c>
      <c r="AA1245" s="15">
        <f>Raw_Data!AA1245</f>
        <v>5.3209999999999997</v>
      </c>
      <c r="AB1245" s="15">
        <f>Raw_Data!AB1245</f>
        <v>41.2</v>
      </c>
      <c r="AC1245" s="19" t="str">
        <f>IF(Raw_Data!G1245="","Yes","No")</f>
        <v>No</v>
      </c>
      <c r="AD1245" s="19" t="str">
        <f>IF(Raw_Data!L1245="","Yes","No")</f>
        <v>No</v>
      </c>
      <c r="AE1245" s="19" t="str">
        <f>IF(Raw_Data!T1245="","Imputed",IF(Raw_Data!T1245&gt;INDEX(Cleaning_Reference!$F$6:$F$13,MATCH(D1245,Cleaning_Reference!$A$6:$A$13,0)),"Capped","Original"))</f>
        <v>Original</v>
      </c>
      <c r="AF1245" s="21">
        <f t="shared" si="19"/>
        <v>23.78</v>
      </c>
    </row>
    <row r="1246" spans="1:32" ht="15" customHeight="1" x14ac:dyDescent="0.3">
      <c r="A1246" s="20" t="str">
        <f>Raw_Data!A1246</f>
        <v>SF11245</v>
      </c>
      <c r="B1246" s="15" t="str">
        <f>Raw_Data!B1246</f>
        <v>Punjab</v>
      </c>
      <c r="C1246" s="15" t="str">
        <f>Raw_Data!C1246</f>
        <v>Krishna</v>
      </c>
      <c r="D1246" s="15" t="str">
        <f>Raw_Data!D1246</f>
        <v>Groundnut</v>
      </c>
      <c r="E1246" s="15" t="str">
        <f>Raw_Data!E1246</f>
        <v>Kharif</v>
      </c>
      <c r="F1246" s="15">
        <f>Raw_Data!F1246</f>
        <v>1.58</v>
      </c>
      <c r="G1246" s="18">
        <f>IF(Raw_Data!G1246="",ROUND(AVERAGEIFS(Raw_Data!$G$2:$G$4001,Raw_Data!$E$2:$E$4001,E1246),1),Raw_Data!G1246)</f>
        <v>959</v>
      </c>
      <c r="H1246" s="15">
        <f>Raw_Data!H1246</f>
        <v>27.7</v>
      </c>
      <c r="I1246" s="15">
        <f>Raw_Data!I1246</f>
        <v>72.099999999999994</v>
      </c>
      <c r="J1246" s="15">
        <f>Raw_Data!J1246</f>
        <v>7.9</v>
      </c>
      <c r="K1246" s="15">
        <f>Raw_Data!K1246</f>
        <v>6.9</v>
      </c>
      <c r="L1246" s="18">
        <f>IF(Raw_Data!L1246="",ROUND(AVERAGEIFS(Raw_Data!$L$2:$L$4001,Raw_Data!$E$2:$E$4001,E1246),1),Raw_Data!L1246)</f>
        <v>36.700000000000003</v>
      </c>
      <c r="M1246" s="15">
        <f>Raw_Data!M1246</f>
        <v>97</v>
      </c>
      <c r="N1246" s="15">
        <f>Raw_Data!N1246</f>
        <v>50.6</v>
      </c>
      <c r="O1246" s="15">
        <f>Raw_Data!O1246</f>
        <v>104.6</v>
      </c>
      <c r="P1246" s="15" t="str">
        <f>Raw_Data!P1246</f>
        <v>Sprinkler</v>
      </c>
      <c r="Q1246" s="15">
        <f>Raw_Data!Q1246</f>
        <v>157.1</v>
      </c>
      <c r="R1246" s="15">
        <f>Raw_Data!R1246</f>
        <v>5.03</v>
      </c>
      <c r="S1246" s="15">
        <f>Raw_Data!S1246</f>
        <v>0.98</v>
      </c>
      <c r="T1246" s="18">
        <f>IF(Raw_Data!T1246="",ROUND(AVERAGEIFS(Raw_Data!$T$2:$T$4001,Raw_Data!$E$2:$E$4001,E1246,Raw_Data!$D$2:$D$4001,D1246),2),IF(Raw_Data!T1246&gt;INDEX(Cleaning_Reference!$F$6:$F$13,MATCH(D1246,Cleaning_Reference!$A$6:$A$13,0)),INDEX(Cleaning_Reference!$F$6:$F$13,MATCH(D1246,Cleaning_Reference!$A$6:$A$13,0)),Raw_Data!T1246))</f>
        <v>1.98</v>
      </c>
      <c r="U1246" s="15">
        <f>Raw_Data!U1246</f>
        <v>3.13</v>
      </c>
      <c r="V1246" s="15">
        <f>Raw_Data!V1246</f>
        <v>70000</v>
      </c>
      <c r="W1246" s="15">
        <f>Raw_Data!W1246</f>
        <v>86556</v>
      </c>
      <c r="X1246" s="15">
        <f>Raw_Data!X1246</f>
        <v>219100</v>
      </c>
      <c r="Y1246" s="15">
        <f>Raw_Data!Y1246</f>
        <v>132544</v>
      </c>
      <c r="Z1246" s="15">
        <f>Raw_Data!Z1246</f>
        <v>860</v>
      </c>
      <c r="AA1246" s="15">
        <f>Raw_Data!AA1246</f>
        <v>3.64</v>
      </c>
      <c r="AB1246" s="15">
        <f>Raw_Data!AB1246</f>
        <v>58</v>
      </c>
      <c r="AC1246" s="19" t="str">
        <f>IF(Raw_Data!G1246="","Yes","No")</f>
        <v>No</v>
      </c>
      <c r="AD1246" s="19" t="str">
        <f>IF(Raw_Data!L1246="","Yes","No")</f>
        <v>No</v>
      </c>
      <c r="AE1246" s="19" t="str">
        <f>IF(Raw_Data!T1246="","Imputed",IF(Raw_Data!T1246&gt;INDEX(Cleaning_Reference!$F$6:$F$13,MATCH(D1246,Cleaning_Reference!$A$6:$A$13,0)),"Capped","Original"))</f>
        <v>Original</v>
      </c>
      <c r="AF1246" s="21">
        <f t="shared" si="19"/>
        <v>3.13</v>
      </c>
    </row>
    <row r="1247" spans="1:32" ht="15" customHeight="1" x14ac:dyDescent="0.3">
      <c r="A1247" s="20" t="str">
        <f>Raw_Data!A1247</f>
        <v>SF11246</v>
      </c>
      <c r="B1247" s="15" t="str">
        <f>Raw_Data!B1247</f>
        <v>Gujarat</v>
      </c>
      <c r="C1247" s="15" t="str">
        <f>Raw_Data!C1247</f>
        <v>Krishna</v>
      </c>
      <c r="D1247" s="15" t="str">
        <f>Raw_Data!D1247</f>
        <v>Sugarcane</v>
      </c>
      <c r="E1247" s="15" t="str">
        <f>Raw_Data!E1247</f>
        <v>Zaid</v>
      </c>
      <c r="F1247" s="15">
        <f>Raw_Data!F1247</f>
        <v>4.57</v>
      </c>
      <c r="G1247" s="18">
        <f>IF(Raw_Data!G1247="",ROUND(AVERAGEIFS(Raw_Data!$G$2:$G$4001,Raw_Data!$E$2:$E$4001,E1247),1),Raw_Data!G1247)</f>
        <v>566.9</v>
      </c>
      <c r="H1247" s="15">
        <f>Raw_Data!H1247</f>
        <v>30.4</v>
      </c>
      <c r="I1247" s="15">
        <f>Raw_Data!I1247</f>
        <v>38.4</v>
      </c>
      <c r="J1247" s="15">
        <f>Raw_Data!J1247</f>
        <v>5.8</v>
      </c>
      <c r="K1247" s="15">
        <f>Raw_Data!K1247</f>
        <v>6.84</v>
      </c>
      <c r="L1247" s="18">
        <f>IF(Raw_Data!L1247="",ROUND(AVERAGEIFS(Raw_Data!$L$2:$L$4001,Raw_Data!$E$2:$E$4001,E1247),1),Raw_Data!L1247)</f>
        <v>20.7</v>
      </c>
      <c r="M1247" s="15">
        <f>Raw_Data!M1247</f>
        <v>147.80000000000001</v>
      </c>
      <c r="N1247" s="15">
        <f>Raw_Data!N1247</f>
        <v>46.3</v>
      </c>
      <c r="O1247" s="15">
        <f>Raw_Data!O1247</f>
        <v>73.7</v>
      </c>
      <c r="P1247" s="15" t="str">
        <f>Raw_Data!P1247</f>
        <v>Rainfed</v>
      </c>
      <c r="Q1247" s="15">
        <f>Raw_Data!Q1247</f>
        <v>213.5</v>
      </c>
      <c r="R1247" s="15">
        <f>Raw_Data!R1247</f>
        <v>5.91</v>
      </c>
      <c r="S1247" s="15">
        <f>Raw_Data!S1247</f>
        <v>1</v>
      </c>
      <c r="T1247" s="18">
        <f>IF(Raw_Data!T1247="",ROUND(AVERAGEIFS(Raw_Data!$T$2:$T$4001,Raw_Data!$E$2:$E$4001,E1247,Raw_Data!$D$2:$D$4001,D1247),2),IF(Raw_Data!T1247&gt;INDEX(Cleaning_Reference!$F$6:$F$13,MATCH(D1247,Cleaning_Reference!$A$6:$A$13,0)),INDEX(Cleaning_Reference!$F$6:$F$13,MATCH(D1247,Cleaning_Reference!$A$6:$A$13,0)),Raw_Data!T1247))</f>
        <v>46.48</v>
      </c>
      <c r="U1247" s="15">
        <f>Raw_Data!U1247</f>
        <v>212.41</v>
      </c>
      <c r="V1247" s="15">
        <f>Raw_Data!V1247</f>
        <v>3432</v>
      </c>
      <c r="W1247" s="15">
        <f>Raw_Data!W1247</f>
        <v>317927</v>
      </c>
      <c r="X1247" s="15">
        <f>Raw_Data!X1247</f>
        <v>728991</v>
      </c>
      <c r="Y1247" s="15">
        <f>Raw_Data!Y1247</f>
        <v>411064</v>
      </c>
      <c r="Z1247" s="15">
        <f>Raw_Data!Z1247</f>
        <v>5076</v>
      </c>
      <c r="AA1247" s="15">
        <f>Raw_Data!AA1247</f>
        <v>41.845999999999997</v>
      </c>
      <c r="AB1247" s="15">
        <f>Raw_Data!AB1247</f>
        <v>35.1</v>
      </c>
      <c r="AC1247" s="19" t="str">
        <f>IF(Raw_Data!G1247="","Yes","No")</f>
        <v>No</v>
      </c>
      <c r="AD1247" s="19" t="str">
        <f>IF(Raw_Data!L1247="","Yes","No")</f>
        <v>No</v>
      </c>
      <c r="AE1247" s="19" t="str">
        <f>IF(Raw_Data!T1247="","Imputed",IF(Raw_Data!T1247&gt;INDEX(Cleaning_Reference!$F$6:$F$13,MATCH(D1247,Cleaning_Reference!$A$6:$A$13,0)),"Capped","Original"))</f>
        <v>Original</v>
      </c>
      <c r="AF1247" s="21">
        <f t="shared" si="19"/>
        <v>212.41</v>
      </c>
    </row>
    <row r="1248" spans="1:32" ht="15" customHeight="1" x14ac:dyDescent="0.3">
      <c r="A1248" s="20" t="str">
        <f>Raw_Data!A1248</f>
        <v>SF11247</v>
      </c>
      <c r="B1248" s="15" t="str">
        <f>Raw_Data!B1248</f>
        <v>Karnataka</v>
      </c>
      <c r="C1248" s="15" t="str">
        <f>Raw_Data!C1248</f>
        <v>Ludhiana</v>
      </c>
      <c r="D1248" s="15" t="str">
        <f>Raw_Data!D1248</f>
        <v>Pulses</v>
      </c>
      <c r="E1248" s="15" t="str">
        <f>Raw_Data!E1248</f>
        <v>Zaid</v>
      </c>
      <c r="F1248" s="15">
        <f>Raw_Data!F1248</f>
        <v>14.67</v>
      </c>
      <c r="G1248" s="18">
        <f>IF(Raw_Data!G1248="",ROUND(AVERAGEIFS(Raw_Data!$G$2:$G$4001,Raw_Data!$E$2:$E$4001,E1248),1),Raw_Data!G1248)</f>
        <v>630.4</v>
      </c>
      <c r="H1248" s="15">
        <f>Raw_Data!H1248</f>
        <v>32</v>
      </c>
      <c r="I1248" s="15">
        <f>Raw_Data!I1248</f>
        <v>51</v>
      </c>
      <c r="J1248" s="15">
        <f>Raw_Data!J1248</f>
        <v>10.199999999999999</v>
      </c>
      <c r="K1248" s="15">
        <f>Raw_Data!K1248</f>
        <v>7.86</v>
      </c>
      <c r="L1248" s="18">
        <f>IF(Raw_Data!L1248="",ROUND(AVERAGEIFS(Raw_Data!$L$2:$L$4001,Raw_Data!$E$2:$E$4001,E1248),1),Raw_Data!L1248)</f>
        <v>19.2</v>
      </c>
      <c r="M1248" s="15">
        <f>Raw_Data!M1248</f>
        <v>116.8</v>
      </c>
      <c r="N1248" s="15">
        <f>Raw_Data!N1248</f>
        <v>68.8</v>
      </c>
      <c r="O1248" s="15">
        <f>Raw_Data!O1248</f>
        <v>115.9</v>
      </c>
      <c r="P1248" s="15" t="str">
        <f>Raw_Data!P1248</f>
        <v>Rainfed</v>
      </c>
      <c r="Q1248" s="15">
        <f>Raw_Data!Q1248</f>
        <v>141.30000000000001</v>
      </c>
      <c r="R1248" s="15">
        <f>Raw_Data!R1248</f>
        <v>3.55</v>
      </c>
      <c r="S1248" s="15">
        <f>Raw_Data!S1248</f>
        <v>0.91</v>
      </c>
      <c r="T1248" s="18">
        <f>IF(Raw_Data!T1248="",ROUND(AVERAGEIFS(Raw_Data!$T$2:$T$4001,Raw_Data!$E$2:$E$4001,E1248,Raw_Data!$D$2:$D$4001,D1248),2),IF(Raw_Data!T1248&gt;INDEX(Cleaning_Reference!$F$6:$F$13,MATCH(D1248,Cleaning_Reference!$A$6:$A$13,0)),INDEX(Cleaning_Reference!$F$6:$F$13,MATCH(D1248,Cleaning_Reference!$A$6:$A$13,0)),Raw_Data!T1248))</f>
        <v>0.3</v>
      </c>
      <c r="U1248" s="15">
        <f>Raw_Data!U1248</f>
        <v>4.4000000000000004</v>
      </c>
      <c r="V1248" s="15">
        <f>Raw_Data!V1248</f>
        <v>70585</v>
      </c>
      <c r="W1248" s="15">
        <f>Raw_Data!W1248</f>
        <v>786394</v>
      </c>
      <c r="X1248" s="15">
        <f>Raw_Data!X1248</f>
        <v>310574</v>
      </c>
      <c r="Y1248" s="15">
        <f>Raw_Data!Y1248</f>
        <v>-475820</v>
      </c>
      <c r="Z1248" s="15">
        <f>Raw_Data!Z1248</f>
        <v>3367</v>
      </c>
      <c r="AA1248" s="15">
        <f>Raw_Data!AA1248</f>
        <v>1.3069999999999999</v>
      </c>
      <c r="AB1248" s="15">
        <f>Raw_Data!AB1248</f>
        <v>47.3</v>
      </c>
      <c r="AC1248" s="19" t="str">
        <f>IF(Raw_Data!G1248="","Yes","No")</f>
        <v>No</v>
      </c>
      <c r="AD1248" s="19" t="str">
        <f>IF(Raw_Data!L1248="","Yes","No")</f>
        <v>No</v>
      </c>
      <c r="AE1248" s="19" t="str">
        <f>IF(Raw_Data!T1248="","Imputed",IF(Raw_Data!T1248&gt;INDEX(Cleaning_Reference!$F$6:$F$13,MATCH(D1248,Cleaning_Reference!$A$6:$A$13,0)),"Capped","Original"))</f>
        <v>Original</v>
      </c>
      <c r="AF1248" s="21">
        <f t="shared" si="19"/>
        <v>4.4000000000000004</v>
      </c>
    </row>
    <row r="1249" spans="1:32" ht="15" customHeight="1" x14ac:dyDescent="0.3">
      <c r="A1249" s="20" t="str">
        <f>Raw_Data!A1249</f>
        <v>SF11248</v>
      </c>
      <c r="B1249" s="15" t="str">
        <f>Raw_Data!B1249</f>
        <v>Andhra Pradesh</v>
      </c>
      <c r="C1249" s="15" t="str">
        <f>Raw_Data!C1249</f>
        <v>Nashik</v>
      </c>
      <c r="D1249" s="15" t="str">
        <f>Raw_Data!D1249</f>
        <v>Groundnut</v>
      </c>
      <c r="E1249" s="15" t="str">
        <f>Raw_Data!E1249</f>
        <v>Rabi</v>
      </c>
      <c r="F1249" s="15">
        <f>Raw_Data!F1249</f>
        <v>2.39</v>
      </c>
      <c r="G1249" s="18">
        <f>IF(Raw_Data!G1249="",ROUND(AVERAGEIFS(Raw_Data!$G$2:$G$4001,Raw_Data!$E$2:$E$4001,E1249),1),Raw_Data!G1249)</f>
        <v>622.5</v>
      </c>
      <c r="H1249" s="15">
        <f>Raw_Data!H1249</f>
        <v>22.8</v>
      </c>
      <c r="I1249" s="15">
        <f>Raw_Data!I1249</f>
        <v>60</v>
      </c>
      <c r="J1249" s="15">
        <f>Raw_Data!J1249</f>
        <v>8.8000000000000007</v>
      </c>
      <c r="K1249" s="15">
        <f>Raw_Data!K1249</f>
        <v>6.59</v>
      </c>
      <c r="L1249" s="18">
        <f>IF(Raw_Data!L1249="",ROUND(AVERAGEIFS(Raw_Data!$L$2:$L$4001,Raw_Data!$E$2:$E$4001,E1249),1),Raw_Data!L1249)</f>
        <v>24.1</v>
      </c>
      <c r="M1249" s="15">
        <f>Raw_Data!M1249</f>
        <v>126.5</v>
      </c>
      <c r="N1249" s="15">
        <f>Raw_Data!N1249</f>
        <v>50.4</v>
      </c>
      <c r="O1249" s="15">
        <f>Raw_Data!O1249</f>
        <v>117.9</v>
      </c>
      <c r="P1249" s="15" t="str">
        <f>Raw_Data!P1249</f>
        <v>Rainfed</v>
      </c>
      <c r="Q1249" s="15">
        <f>Raw_Data!Q1249</f>
        <v>162.5</v>
      </c>
      <c r="R1249" s="15">
        <f>Raw_Data!R1249</f>
        <v>4.04</v>
      </c>
      <c r="S1249" s="15">
        <f>Raw_Data!S1249</f>
        <v>0.86</v>
      </c>
      <c r="T1249" s="18">
        <f>IF(Raw_Data!T1249="",ROUND(AVERAGEIFS(Raw_Data!$T$2:$T$4001,Raw_Data!$E$2:$E$4001,E1249,Raw_Data!$D$2:$D$4001,D1249),2),IF(Raw_Data!T1249&gt;INDEX(Cleaning_Reference!$F$6:$F$13,MATCH(D1249,Cleaning_Reference!$A$6:$A$13,0)),INDEX(Cleaning_Reference!$F$6:$F$13,MATCH(D1249,Cleaning_Reference!$A$6:$A$13,0)),Raw_Data!T1249))</f>
        <v>1.73</v>
      </c>
      <c r="U1249" s="15">
        <f>Raw_Data!U1249</f>
        <v>4.13</v>
      </c>
      <c r="V1249" s="15">
        <f>Raw_Data!V1249</f>
        <v>55917</v>
      </c>
      <c r="W1249" s="15">
        <f>Raw_Data!W1249</f>
        <v>156022</v>
      </c>
      <c r="X1249" s="15">
        <f>Raw_Data!X1249</f>
        <v>230937</v>
      </c>
      <c r="Y1249" s="15">
        <f>Raw_Data!Y1249</f>
        <v>74915</v>
      </c>
      <c r="Z1249" s="15">
        <f>Raw_Data!Z1249</f>
        <v>660</v>
      </c>
      <c r="AA1249" s="15">
        <f>Raw_Data!AA1249</f>
        <v>6.258</v>
      </c>
      <c r="AB1249" s="15">
        <f>Raw_Data!AB1249</f>
        <v>47.8</v>
      </c>
      <c r="AC1249" s="19" t="str">
        <f>IF(Raw_Data!G1249="","Yes","No")</f>
        <v>No</v>
      </c>
      <c r="AD1249" s="19" t="str">
        <f>IF(Raw_Data!L1249="","Yes","No")</f>
        <v>No</v>
      </c>
      <c r="AE1249" s="19" t="str">
        <f>IF(Raw_Data!T1249="","Imputed",IF(Raw_Data!T1249&gt;INDEX(Cleaning_Reference!$F$6:$F$13,MATCH(D1249,Cleaning_Reference!$A$6:$A$13,0)),"Capped","Original"))</f>
        <v>Original</v>
      </c>
      <c r="AF1249" s="21">
        <f t="shared" si="19"/>
        <v>4.13</v>
      </c>
    </row>
    <row r="1250" spans="1:32" ht="15" customHeight="1" x14ac:dyDescent="0.3">
      <c r="A1250" s="20" t="str">
        <f>Raw_Data!A1250</f>
        <v>SF11249</v>
      </c>
      <c r="B1250" s="15" t="str">
        <f>Raw_Data!B1250</f>
        <v>Tamil Nadu</v>
      </c>
      <c r="C1250" s="15" t="str">
        <f>Raw_Data!C1250</f>
        <v>Ludhiana</v>
      </c>
      <c r="D1250" s="15" t="str">
        <f>Raw_Data!D1250</f>
        <v>Wheat</v>
      </c>
      <c r="E1250" s="15" t="str">
        <f>Raw_Data!E1250</f>
        <v>Kharif</v>
      </c>
      <c r="F1250" s="15">
        <f>Raw_Data!F1250</f>
        <v>1.84</v>
      </c>
      <c r="G1250" s="18">
        <f>IF(Raw_Data!G1250="",ROUND(AVERAGEIFS(Raw_Data!$G$2:$G$4001,Raw_Data!$E$2:$E$4001,E1250),1),Raw_Data!G1250)</f>
        <v>686.6</v>
      </c>
      <c r="H1250" s="15">
        <f>Raw_Data!H1250</f>
        <v>29.2</v>
      </c>
      <c r="I1250" s="15">
        <f>Raw_Data!I1250</f>
        <v>67.400000000000006</v>
      </c>
      <c r="J1250" s="15">
        <f>Raw_Data!J1250</f>
        <v>5.8</v>
      </c>
      <c r="K1250" s="15">
        <f>Raw_Data!K1250</f>
        <v>7.73</v>
      </c>
      <c r="L1250" s="18">
        <f>IF(Raw_Data!L1250="",ROUND(AVERAGEIFS(Raw_Data!$L$2:$L$4001,Raw_Data!$E$2:$E$4001,E1250),1),Raw_Data!L1250)</f>
        <v>22.1</v>
      </c>
      <c r="M1250" s="15">
        <f>Raw_Data!M1250</f>
        <v>86.5</v>
      </c>
      <c r="N1250" s="15">
        <f>Raw_Data!N1250</f>
        <v>71.099999999999994</v>
      </c>
      <c r="O1250" s="15">
        <f>Raw_Data!O1250</f>
        <v>157.30000000000001</v>
      </c>
      <c r="P1250" s="15" t="str">
        <f>Raw_Data!P1250</f>
        <v>Rainfed</v>
      </c>
      <c r="Q1250" s="15">
        <f>Raw_Data!Q1250</f>
        <v>104.4</v>
      </c>
      <c r="R1250" s="15">
        <f>Raw_Data!R1250</f>
        <v>1.71</v>
      </c>
      <c r="S1250" s="15">
        <f>Raw_Data!S1250</f>
        <v>0.98</v>
      </c>
      <c r="T1250" s="18">
        <f>IF(Raw_Data!T1250="",ROUND(AVERAGEIFS(Raw_Data!$T$2:$T$4001,Raw_Data!$E$2:$E$4001,E1250,Raw_Data!$D$2:$D$4001,D1250),2),IF(Raw_Data!T1250&gt;INDEX(Cleaning_Reference!$F$6:$F$13,MATCH(D1250,Cleaning_Reference!$A$6:$A$13,0)),INDEX(Cleaning_Reference!$F$6:$F$13,MATCH(D1250,Cleaning_Reference!$A$6:$A$13,0)),Raw_Data!T1250))</f>
        <v>0.99</v>
      </c>
      <c r="U1250" s="15">
        <f>Raw_Data!U1250</f>
        <v>1.82</v>
      </c>
      <c r="V1250" s="15">
        <f>Raw_Data!V1250</f>
        <v>28354</v>
      </c>
      <c r="W1250" s="15">
        <f>Raw_Data!W1250</f>
        <v>120699</v>
      </c>
      <c r="X1250" s="15">
        <f>Raw_Data!X1250</f>
        <v>51604</v>
      </c>
      <c r="Y1250" s="15">
        <f>Raw_Data!Y1250</f>
        <v>-69095</v>
      </c>
      <c r="Z1250" s="15">
        <f>Raw_Data!Z1250</f>
        <v>455</v>
      </c>
      <c r="AA1250" s="15">
        <f>Raw_Data!AA1250</f>
        <v>4</v>
      </c>
      <c r="AB1250" s="15">
        <f>Raw_Data!AB1250</f>
        <v>62</v>
      </c>
      <c r="AC1250" s="19" t="str">
        <f>IF(Raw_Data!G1250="","Yes","No")</f>
        <v>No</v>
      </c>
      <c r="AD1250" s="19" t="str">
        <f>IF(Raw_Data!L1250="","Yes","No")</f>
        <v>No</v>
      </c>
      <c r="AE1250" s="19" t="str">
        <f>IF(Raw_Data!T1250="","Imputed",IF(Raw_Data!T1250&gt;INDEX(Cleaning_Reference!$F$6:$F$13,MATCH(D1250,Cleaning_Reference!$A$6:$A$13,0)),"Capped","Original"))</f>
        <v>Original</v>
      </c>
      <c r="AF1250" s="21">
        <f t="shared" si="19"/>
        <v>1.82</v>
      </c>
    </row>
    <row r="1251" spans="1:32" ht="15" customHeight="1" x14ac:dyDescent="0.3">
      <c r="A1251" s="20" t="str">
        <f>Raw_Data!A1251</f>
        <v>SF11250</v>
      </c>
      <c r="B1251" s="15" t="str">
        <f>Raw_Data!B1251</f>
        <v>Punjab</v>
      </c>
      <c r="C1251" s="15" t="str">
        <f>Raw_Data!C1251</f>
        <v>Raichur</v>
      </c>
      <c r="D1251" s="15" t="str">
        <f>Raw_Data!D1251</f>
        <v>Cotton</v>
      </c>
      <c r="E1251" s="15" t="str">
        <f>Raw_Data!E1251</f>
        <v>Rabi</v>
      </c>
      <c r="F1251" s="15">
        <f>Raw_Data!F1251</f>
        <v>5.35</v>
      </c>
      <c r="G1251" s="18">
        <f>IF(Raw_Data!G1251="",ROUND(AVERAGEIFS(Raw_Data!$G$2:$G$4001,Raw_Data!$E$2:$E$4001,E1251),1),Raw_Data!G1251)</f>
        <v>442.9</v>
      </c>
      <c r="H1251" s="15">
        <f>Raw_Data!H1251</f>
        <v>21.4</v>
      </c>
      <c r="I1251" s="15">
        <f>Raw_Data!I1251</f>
        <v>63.7</v>
      </c>
      <c r="J1251" s="15">
        <f>Raw_Data!J1251</f>
        <v>9.5</v>
      </c>
      <c r="K1251" s="15">
        <f>Raw_Data!K1251</f>
        <v>6.12</v>
      </c>
      <c r="L1251" s="18">
        <f>IF(Raw_Data!L1251="",ROUND(AVERAGEIFS(Raw_Data!$L$2:$L$4001,Raw_Data!$E$2:$E$4001,E1251),1),Raw_Data!L1251)</f>
        <v>22.8</v>
      </c>
      <c r="M1251" s="15">
        <f>Raw_Data!M1251</f>
        <v>109.5</v>
      </c>
      <c r="N1251" s="15">
        <f>Raw_Data!N1251</f>
        <v>58.4</v>
      </c>
      <c r="O1251" s="15">
        <f>Raw_Data!O1251</f>
        <v>113.5</v>
      </c>
      <c r="P1251" s="15" t="str">
        <f>Raw_Data!P1251</f>
        <v>Flood</v>
      </c>
      <c r="Q1251" s="15">
        <f>Raw_Data!Q1251</f>
        <v>244.9</v>
      </c>
      <c r="R1251" s="15">
        <f>Raw_Data!R1251</f>
        <v>4.9400000000000004</v>
      </c>
      <c r="S1251" s="15">
        <f>Raw_Data!S1251</f>
        <v>0.89</v>
      </c>
      <c r="T1251" s="18">
        <f>IF(Raw_Data!T1251="",ROUND(AVERAGEIFS(Raw_Data!$T$2:$T$4001,Raw_Data!$E$2:$E$4001,E1251,Raw_Data!$D$2:$D$4001,D1251),2),IF(Raw_Data!T1251&gt;INDEX(Cleaning_Reference!$F$6:$F$13,MATCH(D1251,Cleaning_Reference!$A$6:$A$13,0)),INDEX(Cleaning_Reference!$F$6:$F$13,MATCH(D1251,Cleaning_Reference!$A$6:$A$13,0)),Raw_Data!T1251))</f>
        <v>1.02</v>
      </c>
      <c r="U1251" s="15">
        <f>Raw_Data!U1251</f>
        <v>5.46</v>
      </c>
      <c r="V1251" s="15">
        <f>Raw_Data!V1251</f>
        <v>57275</v>
      </c>
      <c r="W1251" s="15">
        <f>Raw_Data!W1251</f>
        <v>438702</v>
      </c>
      <c r="X1251" s="15">
        <f>Raw_Data!X1251</f>
        <v>312722</v>
      </c>
      <c r="Y1251" s="15">
        <f>Raw_Data!Y1251</f>
        <v>-125980</v>
      </c>
      <c r="Z1251" s="15">
        <f>Raw_Data!Z1251</f>
        <v>5093</v>
      </c>
      <c r="AA1251" s="15">
        <f>Raw_Data!AA1251</f>
        <v>1.0720000000000001</v>
      </c>
      <c r="AB1251" s="15">
        <f>Raw_Data!AB1251</f>
        <v>22.6</v>
      </c>
      <c r="AC1251" s="19" t="str">
        <f>IF(Raw_Data!G1251="","Yes","No")</f>
        <v>No</v>
      </c>
      <c r="AD1251" s="19" t="str">
        <f>IF(Raw_Data!L1251="","Yes","No")</f>
        <v>No</v>
      </c>
      <c r="AE1251" s="19" t="str">
        <f>IF(Raw_Data!T1251="","Imputed",IF(Raw_Data!T1251&gt;INDEX(Cleaning_Reference!$F$6:$F$13,MATCH(D1251,Cleaning_Reference!$A$6:$A$13,0)),"Capped","Original"))</f>
        <v>Original</v>
      </c>
      <c r="AF1251" s="21">
        <f t="shared" si="19"/>
        <v>5.46</v>
      </c>
    </row>
    <row r="1252" spans="1:32" ht="15" customHeight="1" x14ac:dyDescent="0.3">
      <c r="A1252" s="20" t="str">
        <f>Raw_Data!A1252</f>
        <v>SF11251</v>
      </c>
      <c r="B1252" s="15" t="str">
        <f>Raw_Data!B1252</f>
        <v>Tamil Nadu</v>
      </c>
      <c r="C1252" s="15" t="str">
        <f>Raw_Data!C1252</f>
        <v>Ludhiana</v>
      </c>
      <c r="D1252" s="15" t="str">
        <f>Raw_Data!D1252</f>
        <v>Rice</v>
      </c>
      <c r="E1252" s="15" t="str">
        <f>Raw_Data!E1252</f>
        <v>Zaid</v>
      </c>
      <c r="F1252" s="15">
        <f>Raw_Data!F1252</f>
        <v>14.9</v>
      </c>
      <c r="G1252" s="18">
        <f>IF(Raw_Data!G1252="",ROUND(AVERAGEIFS(Raw_Data!$G$2:$G$4001,Raw_Data!$E$2:$E$4001,E1252),1),Raw_Data!G1252)</f>
        <v>204.5</v>
      </c>
      <c r="H1252" s="15">
        <f>Raw_Data!H1252</f>
        <v>33.9</v>
      </c>
      <c r="I1252" s="15">
        <f>Raw_Data!I1252</f>
        <v>44.2</v>
      </c>
      <c r="J1252" s="15">
        <f>Raw_Data!J1252</f>
        <v>8</v>
      </c>
      <c r="K1252" s="15">
        <f>Raw_Data!K1252</f>
        <v>6.83</v>
      </c>
      <c r="L1252" s="18">
        <f>IF(Raw_Data!L1252="",ROUND(AVERAGEIFS(Raw_Data!$L$2:$L$4001,Raw_Data!$E$2:$E$4001,E1252),1),Raw_Data!L1252)</f>
        <v>26.2</v>
      </c>
      <c r="M1252" s="15">
        <f>Raw_Data!M1252</f>
        <v>125.4</v>
      </c>
      <c r="N1252" s="15">
        <f>Raw_Data!N1252</f>
        <v>45.2</v>
      </c>
      <c r="O1252" s="15">
        <f>Raw_Data!O1252</f>
        <v>145</v>
      </c>
      <c r="P1252" s="15" t="str">
        <f>Raw_Data!P1252</f>
        <v>Flood</v>
      </c>
      <c r="Q1252" s="15">
        <f>Raw_Data!Q1252</f>
        <v>205.1</v>
      </c>
      <c r="R1252" s="15">
        <f>Raw_Data!R1252</f>
        <v>2.33</v>
      </c>
      <c r="S1252" s="15">
        <f>Raw_Data!S1252</f>
        <v>0.91</v>
      </c>
      <c r="T1252" s="18">
        <f>IF(Raw_Data!T1252="",ROUND(AVERAGEIFS(Raw_Data!$T$2:$T$4001,Raw_Data!$E$2:$E$4001,E1252,Raw_Data!$D$2:$D$4001,D1252),2),IF(Raw_Data!T1252&gt;INDEX(Cleaning_Reference!$F$6:$F$13,MATCH(D1252,Cleaning_Reference!$A$6:$A$13,0)),INDEX(Cleaning_Reference!$F$6:$F$13,MATCH(D1252,Cleaning_Reference!$A$6:$A$13,0)),Raw_Data!T1252))</f>
        <v>1.86</v>
      </c>
      <c r="U1252" s="15">
        <f>Raw_Data!U1252</f>
        <v>27.71</v>
      </c>
      <c r="V1252" s="15">
        <f>Raw_Data!V1252</f>
        <v>24231</v>
      </c>
      <c r="W1252" s="15">
        <f>Raw_Data!W1252</f>
        <v>1008900</v>
      </c>
      <c r="X1252" s="15">
        <f>Raw_Data!X1252</f>
        <v>671441</v>
      </c>
      <c r="Y1252" s="15">
        <f>Raw_Data!Y1252</f>
        <v>-337459</v>
      </c>
      <c r="Z1252" s="15">
        <f>Raw_Data!Z1252</f>
        <v>29489</v>
      </c>
      <c r="AA1252" s="15">
        <f>Raw_Data!AA1252</f>
        <v>0.94</v>
      </c>
      <c r="AB1252" s="15">
        <f>Raw_Data!AB1252</f>
        <v>42.2</v>
      </c>
      <c r="AC1252" s="19" t="str">
        <f>IF(Raw_Data!G1252="","Yes","No")</f>
        <v>No</v>
      </c>
      <c r="AD1252" s="19" t="str">
        <f>IF(Raw_Data!L1252="","Yes","No")</f>
        <v>No</v>
      </c>
      <c r="AE1252" s="19" t="str">
        <f>IF(Raw_Data!T1252="","Imputed",IF(Raw_Data!T1252&gt;INDEX(Cleaning_Reference!$F$6:$F$13,MATCH(D1252,Cleaning_Reference!$A$6:$A$13,0)),"Capped","Original"))</f>
        <v>Original</v>
      </c>
      <c r="AF1252" s="21">
        <f t="shared" si="19"/>
        <v>27.71</v>
      </c>
    </row>
    <row r="1253" spans="1:32" ht="15" customHeight="1" x14ac:dyDescent="0.3">
      <c r="A1253" s="20" t="str">
        <f>Raw_Data!A1253</f>
        <v>SF11252</v>
      </c>
      <c r="B1253" s="15" t="str">
        <f>Raw_Data!B1253</f>
        <v>Telangana</v>
      </c>
      <c r="C1253" s="15" t="str">
        <f>Raw_Data!C1253</f>
        <v>Warangal</v>
      </c>
      <c r="D1253" s="15" t="str">
        <f>Raw_Data!D1253</f>
        <v>Chilli</v>
      </c>
      <c r="E1253" s="15" t="str">
        <f>Raw_Data!E1253</f>
        <v>Zaid</v>
      </c>
      <c r="F1253" s="15">
        <f>Raw_Data!F1253</f>
        <v>9.92</v>
      </c>
      <c r="G1253" s="18">
        <f>IF(Raw_Data!G1253="",ROUND(AVERAGEIFS(Raw_Data!$G$2:$G$4001,Raw_Data!$E$2:$E$4001,E1253),1),Raw_Data!G1253)</f>
        <v>151.5</v>
      </c>
      <c r="H1253" s="15">
        <f>Raw_Data!H1253</f>
        <v>31.8</v>
      </c>
      <c r="I1253" s="15">
        <f>Raw_Data!I1253</f>
        <v>50.5</v>
      </c>
      <c r="J1253" s="15">
        <f>Raw_Data!J1253</f>
        <v>8.5</v>
      </c>
      <c r="K1253" s="15">
        <f>Raw_Data!K1253</f>
        <v>6.27</v>
      </c>
      <c r="L1253" s="18">
        <f>IF(Raw_Data!L1253="",ROUND(AVERAGEIFS(Raw_Data!$L$2:$L$4001,Raw_Data!$E$2:$E$4001,E1253),1),Raw_Data!L1253)</f>
        <v>20.8</v>
      </c>
      <c r="M1253" s="15">
        <f>Raw_Data!M1253</f>
        <v>71.7</v>
      </c>
      <c r="N1253" s="15">
        <f>Raw_Data!N1253</f>
        <v>69.900000000000006</v>
      </c>
      <c r="O1253" s="15">
        <f>Raw_Data!O1253</f>
        <v>121.5</v>
      </c>
      <c r="P1253" s="15" t="str">
        <f>Raw_Data!P1253</f>
        <v>Flood</v>
      </c>
      <c r="Q1253" s="15">
        <f>Raw_Data!Q1253</f>
        <v>313.89999999999998</v>
      </c>
      <c r="R1253" s="15">
        <f>Raw_Data!R1253</f>
        <v>4.75</v>
      </c>
      <c r="S1253" s="15">
        <f>Raw_Data!S1253</f>
        <v>0.98</v>
      </c>
      <c r="T1253" s="18">
        <f>IF(Raw_Data!T1253="",ROUND(AVERAGEIFS(Raw_Data!$T$2:$T$4001,Raw_Data!$E$2:$E$4001,E1253,Raw_Data!$D$2:$D$4001,D1253),2),IF(Raw_Data!T1253&gt;INDEX(Cleaning_Reference!$F$6:$F$13,MATCH(D1253,Cleaning_Reference!$A$6:$A$13,0)),INDEX(Cleaning_Reference!$F$6:$F$13,MATCH(D1253,Cleaning_Reference!$A$6:$A$13,0)),Raw_Data!T1253))</f>
        <v>1.18</v>
      </c>
      <c r="U1253" s="15">
        <f>Raw_Data!U1253</f>
        <v>12.2</v>
      </c>
      <c r="V1253" s="15">
        <f>Raw_Data!V1253</f>
        <v>108639</v>
      </c>
      <c r="W1253" s="15">
        <f>Raw_Data!W1253</f>
        <v>791746</v>
      </c>
      <c r="X1253" s="15">
        <f>Raw_Data!X1253</f>
        <v>1325396</v>
      </c>
      <c r="Y1253" s="15">
        <f>Raw_Data!Y1253</f>
        <v>533650</v>
      </c>
      <c r="Z1253" s="15">
        <f>Raw_Data!Z1253</f>
        <v>7012</v>
      </c>
      <c r="AA1253" s="15">
        <f>Raw_Data!AA1253</f>
        <v>1.74</v>
      </c>
      <c r="AB1253" s="15">
        <f>Raw_Data!AB1253</f>
        <v>46.4</v>
      </c>
      <c r="AC1253" s="19" t="str">
        <f>IF(Raw_Data!G1253="","Yes","No")</f>
        <v>No</v>
      </c>
      <c r="AD1253" s="19" t="str">
        <f>IF(Raw_Data!L1253="","Yes","No")</f>
        <v>No</v>
      </c>
      <c r="AE1253" s="19" t="str">
        <f>IF(Raw_Data!T1253="","Imputed",IF(Raw_Data!T1253&gt;INDEX(Cleaning_Reference!$F$6:$F$13,MATCH(D1253,Cleaning_Reference!$A$6:$A$13,0)),"Capped","Original"))</f>
        <v>Imputed</v>
      </c>
      <c r="AF1253" s="21">
        <f t="shared" si="19"/>
        <v>11.71</v>
      </c>
    </row>
    <row r="1254" spans="1:32" ht="15" customHeight="1" x14ac:dyDescent="0.3">
      <c r="A1254" s="20" t="str">
        <f>Raw_Data!A1254</f>
        <v>SF11253</v>
      </c>
      <c r="B1254" s="15" t="str">
        <f>Raw_Data!B1254</f>
        <v>Maharashtra</v>
      </c>
      <c r="C1254" s="15" t="str">
        <f>Raw_Data!C1254</f>
        <v>Ludhiana</v>
      </c>
      <c r="D1254" s="15" t="str">
        <f>Raw_Data!D1254</f>
        <v>Groundnut</v>
      </c>
      <c r="E1254" s="15" t="str">
        <f>Raw_Data!E1254</f>
        <v>Kharif</v>
      </c>
      <c r="F1254" s="15">
        <f>Raw_Data!F1254</f>
        <v>0.6</v>
      </c>
      <c r="G1254" s="18">
        <f>IF(Raw_Data!G1254="",ROUND(AVERAGEIFS(Raw_Data!$G$2:$G$4001,Raw_Data!$E$2:$E$4001,E1254),1),Raw_Data!G1254)</f>
        <v>852.1</v>
      </c>
      <c r="H1254" s="15">
        <f>Raw_Data!H1254</f>
        <v>31.5</v>
      </c>
      <c r="I1254" s="15">
        <f>Raw_Data!I1254</f>
        <v>76</v>
      </c>
      <c r="J1254" s="15">
        <f>Raw_Data!J1254</f>
        <v>6.9</v>
      </c>
      <c r="K1254" s="15">
        <f>Raw_Data!K1254</f>
        <v>6.71</v>
      </c>
      <c r="L1254" s="18">
        <f>IF(Raw_Data!L1254="",ROUND(AVERAGEIFS(Raw_Data!$L$2:$L$4001,Raw_Data!$E$2:$E$4001,E1254),1),Raw_Data!L1254)</f>
        <v>31.7</v>
      </c>
      <c r="M1254" s="15">
        <f>Raw_Data!M1254</f>
        <v>95.7</v>
      </c>
      <c r="N1254" s="15">
        <f>Raw_Data!N1254</f>
        <v>82</v>
      </c>
      <c r="O1254" s="15">
        <f>Raw_Data!O1254</f>
        <v>92.1</v>
      </c>
      <c r="P1254" s="15" t="str">
        <f>Raw_Data!P1254</f>
        <v>Flood</v>
      </c>
      <c r="Q1254" s="15">
        <f>Raw_Data!Q1254</f>
        <v>134.80000000000001</v>
      </c>
      <c r="R1254" s="15">
        <f>Raw_Data!R1254</f>
        <v>4.88</v>
      </c>
      <c r="S1254" s="15">
        <f>Raw_Data!S1254</f>
        <v>0.86</v>
      </c>
      <c r="T1254" s="18">
        <f>IF(Raw_Data!T1254="",ROUND(AVERAGEIFS(Raw_Data!$T$2:$T$4001,Raw_Data!$E$2:$E$4001,E1254,Raw_Data!$D$2:$D$4001,D1254),2),IF(Raw_Data!T1254&gt;INDEX(Cleaning_Reference!$F$6:$F$13,MATCH(D1254,Cleaning_Reference!$A$6:$A$13,0)),INDEX(Cleaning_Reference!$F$6:$F$13,MATCH(D1254,Cleaning_Reference!$A$6:$A$13,0)),Raw_Data!T1254))</f>
        <v>2.0299999999999998</v>
      </c>
      <c r="U1254" s="15">
        <f>Raw_Data!U1254</f>
        <v>1.22</v>
      </c>
      <c r="V1254" s="15">
        <f>Raw_Data!V1254</f>
        <v>60628</v>
      </c>
      <c r="W1254" s="15">
        <f>Raw_Data!W1254</f>
        <v>30901</v>
      </c>
      <c r="X1254" s="15">
        <f>Raw_Data!X1254</f>
        <v>73966</v>
      </c>
      <c r="Y1254" s="15">
        <f>Raw_Data!Y1254</f>
        <v>43065</v>
      </c>
      <c r="Z1254" s="15">
        <f>Raw_Data!Z1254</f>
        <v>390</v>
      </c>
      <c r="AA1254" s="15">
        <f>Raw_Data!AA1254</f>
        <v>3.1280000000000001</v>
      </c>
      <c r="AB1254" s="15">
        <f>Raw_Data!AB1254</f>
        <v>48.6</v>
      </c>
      <c r="AC1254" s="19" t="str">
        <f>IF(Raw_Data!G1254="","Yes","No")</f>
        <v>Yes</v>
      </c>
      <c r="AD1254" s="19" t="str">
        <f>IF(Raw_Data!L1254="","Yes","No")</f>
        <v>No</v>
      </c>
      <c r="AE1254" s="19" t="str">
        <f>IF(Raw_Data!T1254="","Imputed",IF(Raw_Data!T1254&gt;INDEX(Cleaning_Reference!$F$6:$F$13,MATCH(D1254,Cleaning_Reference!$A$6:$A$13,0)),"Capped","Original"))</f>
        <v>Original</v>
      </c>
      <c r="AF1254" s="21">
        <f t="shared" si="19"/>
        <v>1.22</v>
      </c>
    </row>
    <row r="1255" spans="1:32" ht="15" customHeight="1" x14ac:dyDescent="0.3">
      <c r="A1255" s="20" t="str">
        <f>Raw_Data!A1255</f>
        <v>SF11254</v>
      </c>
      <c r="B1255" s="15" t="str">
        <f>Raw_Data!B1255</f>
        <v>Andhra Pradesh</v>
      </c>
      <c r="C1255" s="15" t="str">
        <f>Raw_Data!C1255</f>
        <v>Nalgonda</v>
      </c>
      <c r="D1255" s="15" t="str">
        <f>Raw_Data!D1255</f>
        <v>Sugarcane</v>
      </c>
      <c r="E1255" s="15" t="str">
        <f>Raw_Data!E1255</f>
        <v>Rabi</v>
      </c>
      <c r="F1255" s="15">
        <f>Raw_Data!F1255</f>
        <v>9.18</v>
      </c>
      <c r="G1255" s="18">
        <f>IF(Raw_Data!G1255="",ROUND(AVERAGEIFS(Raw_Data!$G$2:$G$4001,Raw_Data!$E$2:$E$4001,E1255),1),Raw_Data!G1255)</f>
        <v>450.4</v>
      </c>
      <c r="H1255" s="15">
        <f>Raw_Data!H1255</f>
        <v>26.3</v>
      </c>
      <c r="I1255" s="15">
        <f>Raw_Data!I1255</f>
        <v>32.5</v>
      </c>
      <c r="J1255" s="15">
        <f>Raw_Data!J1255</f>
        <v>8</v>
      </c>
      <c r="K1255" s="15">
        <f>Raw_Data!K1255</f>
        <v>6.57</v>
      </c>
      <c r="L1255" s="18">
        <f>IF(Raw_Data!L1255="",ROUND(AVERAGEIFS(Raw_Data!$L$2:$L$4001,Raw_Data!$E$2:$E$4001,E1255),1),Raw_Data!L1255)</f>
        <v>31.2</v>
      </c>
      <c r="M1255" s="15">
        <f>Raw_Data!M1255</f>
        <v>167.8</v>
      </c>
      <c r="N1255" s="15">
        <f>Raw_Data!N1255</f>
        <v>43.9</v>
      </c>
      <c r="O1255" s="15">
        <f>Raw_Data!O1255</f>
        <v>103.5</v>
      </c>
      <c r="P1255" s="15" t="str">
        <f>Raw_Data!P1255</f>
        <v>Sprinkler</v>
      </c>
      <c r="Q1255" s="15">
        <f>Raw_Data!Q1255</f>
        <v>158</v>
      </c>
      <c r="R1255" s="15">
        <f>Raw_Data!R1255</f>
        <v>4.5599999999999996</v>
      </c>
      <c r="S1255" s="15">
        <f>Raw_Data!S1255</f>
        <v>0.92</v>
      </c>
      <c r="T1255" s="18">
        <f>IF(Raw_Data!T1255="",ROUND(AVERAGEIFS(Raw_Data!$T$2:$T$4001,Raw_Data!$E$2:$E$4001,E1255,Raw_Data!$D$2:$D$4001,D1255),2),IF(Raw_Data!T1255&gt;INDEX(Cleaning_Reference!$F$6:$F$13,MATCH(D1255,Cleaning_Reference!$A$6:$A$13,0)),INDEX(Cleaning_Reference!$F$6:$F$13,MATCH(D1255,Cleaning_Reference!$A$6:$A$13,0)),Raw_Data!T1255))</f>
        <v>70.83</v>
      </c>
      <c r="U1255" s="15">
        <f>Raw_Data!U1255</f>
        <v>650.22</v>
      </c>
      <c r="V1255" s="15">
        <f>Raw_Data!V1255</f>
        <v>3895</v>
      </c>
      <c r="W1255" s="15">
        <f>Raw_Data!W1255</f>
        <v>615233</v>
      </c>
      <c r="X1255" s="15">
        <f>Raw_Data!X1255</f>
        <v>2532607</v>
      </c>
      <c r="Y1255" s="15">
        <f>Raw_Data!Y1255</f>
        <v>1917374</v>
      </c>
      <c r="Z1255" s="15">
        <f>Raw_Data!Z1255</f>
        <v>15084</v>
      </c>
      <c r="AA1255" s="15">
        <f>Raw_Data!AA1255</f>
        <v>43.106999999999999</v>
      </c>
      <c r="AB1255" s="15">
        <f>Raw_Data!AB1255</f>
        <v>28.3</v>
      </c>
      <c r="AC1255" s="19" t="str">
        <f>IF(Raw_Data!G1255="","Yes","No")</f>
        <v>No</v>
      </c>
      <c r="AD1255" s="19" t="str">
        <f>IF(Raw_Data!L1255="","Yes","No")</f>
        <v>No</v>
      </c>
      <c r="AE1255" s="19" t="str">
        <f>IF(Raw_Data!T1255="","Imputed",IF(Raw_Data!T1255&gt;INDEX(Cleaning_Reference!$F$6:$F$13,MATCH(D1255,Cleaning_Reference!$A$6:$A$13,0)),"Capped","Original"))</f>
        <v>Original</v>
      </c>
      <c r="AF1255" s="21">
        <f t="shared" si="19"/>
        <v>650.22</v>
      </c>
    </row>
    <row r="1256" spans="1:32" ht="15" customHeight="1" x14ac:dyDescent="0.3">
      <c r="A1256" s="20" t="str">
        <f>Raw_Data!A1256</f>
        <v>SF11255</v>
      </c>
      <c r="B1256" s="15" t="str">
        <f>Raw_Data!B1256</f>
        <v>Maharashtra</v>
      </c>
      <c r="C1256" s="15" t="str">
        <f>Raw_Data!C1256</f>
        <v>Rajkot</v>
      </c>
      <c r="D1256" s="15" t="str">
        <f>Raw_Data!D1256</f>
        <v>Cotton</v>
      </c>
      <c r="E1256" s="15" t="str">
        <f>Raw_Data!E1256</f>
        <v>Kharif</v>
      </c>
      <c r="F1256" s="15">
        <f>Raw_Data!F1256</f>
        <v>14.61</v>
      </c>
      <c r="G1256" s="18">
        <f>IF(Raw_Data!G1256="",ROUND(AVERAGEIFS(Raw_Data!$G$2:$G$4001,Raw_Data!$E$2:$E$4001,E1256),1),Raw_Data!G1256)</f>
        <v>1121.5</v>
      </c>
      <c r="H1256" s="15">
        <f>Raw_Data!H1256</f>
        <v>28.2</v>
      </c>
      <c r="I1256" s="15">
        <f>Raw_Data!I1256</f>
        <v>83.6</v>
      </c>
      <c r="J1256" s="15">
        <f>Raw_Data!J1256</f>
        <v>8.1999999999999993</v>
      </c>
      <c r="K1256" s="15">
        <f>Raw_Data!K1256</f>
        <v>6.15</v>
      </c>
      <c r="L1256" s="18">
        <f>IF(Raw_Data!L1256="",ROUND(AVERAGEIFS(Raw_Data!$L$2:$L$4001,Raw_Data!$E$2:$E$4001,E1256),1),Raw_Data!L1256)</f>
        <v>29</v>
      </c>
      <c r="M1256" s="15">
        <f>Raw_Data!M1256</f>
        <v>109.2</v>
      </c>
      <c r="N1256" s="15">
        <f>Raw_Data!N1256</f>
        <v>65.3</v>
      </c>
      <c r="O1256" s="15">
        <f>Raw_Data!O1256</f>
        <v>122.3</v>
      </c>
      <c r="P1256" s="15" t="str">
        <f>Raw_Data!P1256</f>
        <v>Flood</v>
      </c>
      <c r="Q1256" s="15">
        <f>Raw_Data!Q1256</f>
        <v>178</v>
      </c>
      <c r="R1256" s="15">
        <f>Raw_Data!R1256</f>
        <v>4.79</v>
      </c>
      <c r="S1256" s="15">
        <f>Raw_Data!S1256</f>
        <v>0.83</v>
      </c>
      <c r="T1256" s="18">
        <f>IF(Raw_Data!T1256="",ROUND(AVERAGEIFS(Raw_Data!$T$2:$T$4001,Raw_Data!$E$2:$E$4001,E1256,Raw_Data!$D$2:$D$4001,D1256),2),IF(Raw_Data!T1256&gt;INDEX(Cleaning_Reference!$F$6:$F$13,MATCH(D1256,Cleaning_Reference!$A$6:$A$13,0)),INDEX(Cleaning_Reference!$F$6:$F$13,MATCH(D1256,Cleaning_Reference!$A$6:$A$13,0)),Raw_Data!T1256))</f>
        <v>1.1599999999999999</v>
      </c>
      <c r="U1256" s="15">
        <f>Raw_Data!U1256</f>
        <v>16.95</v>
      </c>
      <c r="V1256" s="15">
        <f>Raw_Data!V1256</f>
        <v>69660</v>
      </c>
      <c r="W1256" s="15">
        <f>Raw_Data!W1256</f>
        <v>1044544</v>
      </c>
      <c r="X1256" s="15">
        <f>Raw_Data!X1256</f>
        <v>1180737</v>
      </c>
      <c r="Y1256" s="15">
        <f>Raw_Data!Y1256</f>
        <v>136193</v>
      </c>
      <c r="Z1256" s="15">
        <f>Raw_Data!Z1256</f>
        <v>17394</v>
      </c>
      <c r="AA1256" s="15">
        <f>Raw_Data!AA1256</f>
        <v>0.97399999999999998</v>
      </c>
      <c r="AB1256" s="15">
        <f>Raw_Data!AB1256</f>
        <v>78.2</v>
      </c>
      <c r="AC1256" s="19" t="str">
        <f>IF(Raw_Data!G1256="","Yes","No")</f>
        <v>No</v>
      </c>
      <c r="AD1256" s="19" t="str">
        <f>IF(Raw_Data!L1256="","Yes","No")</f>
        <v>No</v>
      </c>
      <c r="AE1256" s="19" t="str">
        <f>IF(Raw_Data!T1256="","Imputed",IF(Raw_Data!T1256&gt;INDEX(Cleaning_Reference!$F$6:$F$13,MATCH(D1256,Cleaning_Reference!$A$6:$A$13,0)),"Capped","Original"))</f>
        <v>Original</v>
      </c>
      <c r="AF1256" s="21">
        <f t="shared" si="19"/>
        <v>16.95</v>
      </c>
    </row>
    <row r="1257" spans="1:32" ht="15" customHeight="1" x14ac:dyDescent="0.3">
      <c r="A1257" s="20" t="str">
        <f>Raw_Data!A1257</f>
        <v>SF11256</v>
      </c>
      <c r="B1257" s="15" t="str">
        <f>Raw_Data!B1257</f>
        <v>Madhya Pradesh</v>
      </c>
      <c r="C1257" s="15" t="str">
        <f>Raw_Data!C1257</f>
        <v>Ludhiana</v>
      </c>
      <c r="D1257" s="15" t="str">
        <f>Raw_Data!D1257</f>
        <v>Chilli</v>
      </c>
      <c r="E1257" s="15" t="str">
        <f>Raw_Data!E1257</f>
        <v>Kharif</v>
      </c>
      <c r="F1257" s="15">
        <f>Raw_Data!F1257</f>
        <v>1.41</v>
      </c>
      <c r="G1257" s="18">
        <f>IF(Raw_Data!G1257="",ROUND(AVERAGEIFS(Raw_Data!$G$2:$G$4001,Raw_Data!$E$2:$E$4001,E1257),1),Raw_Data!G1257)</f>
        <v>1160.0999999999999</v>
      </c>
      <c r="H1257" s="15">
        <f>Raw_Data!H1257</f>
        <v>24.9</v>
      </c>
      <c r="I1257" s="15">
        <f>Raw_Data!I1257</f>
        <v>68.8</v>
      </c>
      <c r="J1257" s="15">
        <f>Raw_Data!J1257</f>
        <v>5.6</v>
      </c>
      <c r="K1257" s="15">
        <f>Raw_Data!K1257</f>
        <v>7.08</v>
      </c>
      <c r="L1257" s="18">
        <f>IF(Raw_Data!L1257="",ROUND(AVERAGEIFS(Raw_Data!$L$2:$L$4001,Raw_Data!$E$2:$E$4001,E1257),1),Raw_Data!L1257)</f>
        <v>31.2</v>
      </c>
      <c r="M1257" s="15">
        <f>Raw_Data!M1257</f>
        <v>187.8</v>
      </c>
      <c r="N1257" s="15">
        <f>Raw_Data!N1257</f>
        <v>63</v>
      </c>
      <c r="O1257" s="15">
        <f>Raw_Data!O1257</f>
        <v>120.2</v>
      </c>
      <c r="P1257" s="15" t="str">
        <f>Raw_Data!P1257</f>
        <v>Sprinkler</v>
      </c>
      <c r="Q1257" s="15">
        <f>Raw_Data!Q1257</f>
        <v>198.2</v>
      </c>
      <c r="R1257" s="15">
        <f>Raw_Data!R1257</f>
        <v>6.64</v>
      </c>
      <c r="S1257" s="15">
        <f>Raw_Data!S1257</f>
        <v>0.97</v>
      </c>
      <c r="T1257" s="18">
        <f>IF(Raw_Data!T1257="",ROUND(AVERAGEIFS(Raw_Data!$T$2:$T$4001,Raw_Data!$E$2:$E$4001,E1257,Raw_Data!$D$2:$D$4001,D1257),2),IF(Raw_Data!T1257&gt;INDEX(Cleaning_Reference!$F$6:$F$13,MATCH(D1257,Cleaning_Reference!$A$6:$A$13,0)),INDEX(Cleaning_Reference!$F$6:$F$13,MATCH(D1257,Cleaning_Reference!$A$6:$A$13,0)),Raw_Data!T1257))</f>
        <v>2.2599999999999998</v>
      </c>
      <c r="U1257" s="15">
        <f>Raw_Data!U1257</f>
        <v>3.19</v>
      </c>
      <c r="V1257" s="15">
        <f>Raw_Data!V1257</f>
        <v>102699</v>
      </c>
      <c r="W1257" s="15">
        <f>Raw_Data!W1257</f>
        <v>97615</v>
      </c>
      <c r="X1257" s="15">
        <f>Raw_Data!X1257</f>
        <v>327610</v>
      </c>
      <c r="Y1257" s="15">
        <f>Raw_Data!Y1257</f>
        <v>229995</v>
      </c>
      <c r="Z1257" s="15">
        <f>Raw_Data!Z1257</f>
        <v>825</v>
      </c>
      <c r="AA1257" s="15">
        <f>Raw_Data!AA1257</f>
        <v>3.867</v>
      </c>
      <c r="AB1257" s="15">
        <f>Raw_Data!AB1257</f>
        <v>66.8</v>
      </c>
      <c r="AC1257" s="19" t="str">
        <f>IF(Raw_Data!G1257="","Yes","No")</f>
        <v>No</v>
      </c>
      <c r="AD1257" s="19" t="str">
        <f>IF(Raw_Data!L1257="","Yes","No")</f>
        <v>No</v>
      </c>
      <c r="AE1257" s="19" t="str">
        <f>IF(Raw_Data!T1257="","Imputed",IF(Raw_Data!T1257&gt;INDEX(Cleaning_Reference!$F$6:$F$13,MATCH(D1257,Cleaning_Reference!$A$6:$A$13,0)),"Capped","Original"))</f>
        <v>Original</v>
      </c>
      <c r="AF1257" s="21">
        <f t="shared" si="19"/>
        <v>3.19</v>
      </c>
    </row>
    <row r="1258" spans="1:32" ht="15" customHeight="1" x14ac:dyDescent="0.3">
      <c r="A1258" s="20" t="str">
        <f>Raw_Data!A1258</f>
        <v>SF11257</v>
      </c>
      <c r="B1258" s="15" t="str">
        <f>Raw_Data!B1258</f>
        <v>Telangana</v>
      </c>
      <c r="C1258" s="15" t="str">
        <f>Raw_Data!C1258</f>
        <v>Nalgonda</v>
      </c>
      <c r="D1258" s="15" t="str">
        <f>Raw_Data!D1258</f>
        <v>Pulses</v>
      </c>
      <c r="E1258" s="15" t="str">
        <f>Raw_Data!E1258</f>
        <v>Rabi</v>
      </c>
      <c r="F1258" s="15">
        <f>Raw_Data!F1258</f>
        <v>12.94</v>
      </c>
      <c r="G1258" s="18">
        <f>IF(Raw_Data!G1258="",ROUND(AVERAGEIFS(Raw_Data!$G$2:$G$4001,Raw_Data!$E$2:$E$4001,E1258),1),Raw_Data!G1258)</f>
        <v>674</v>
      </c>
      <c r="H1258" s="15">
        <f>Raw_Data!H1258</f>
        <v>25.2</v>
      </c>
      <c r="I1258" s="15">
        <f>Raw_Data!I1258</f>
        <v>71.599999999999994</v>
      </c>
      <c r="J1258" s="15">
        <f>Raw_Data!J1258</f>
        <v>7.9</v>
      </c>
      <c r="K1258" s="15">
        <f>Raw_Data!K1258</f>
        <v>6.04</v>
      </c>
      <c r="L1258" s="18">
        <f>IF(Raw_Data!L1258="",ROUND(AVERAGEIFS(Raw_Data!$L$2:$L$4001,Raw_Data!$E$2:$E$4001,E1258),1),Raw_Data!L1258)</f>
        <v>25.4</v>
      </c>
      <c r="M1258" s="15">
        <f>Raw_Data!M1258</f>
        <v>106.4</v>
      </c>
      <c r="N1258" s="15">
        <f>Raw_Data!N1258</f>
        <v>49.2</v>
      </c>
      <c r="O1258" s="15">
        <f>Raw_Data!O1258</f>
        <v>109</v>
      </c>
      <c r="P1258" s="15" t="str">
        <f>Raw_Data!P1258</f>
        <v>Drip</v>
      </c>
      <c r="Q1258" s="15">
        <f>Raw_Data!Q1258</f>
        <v>144.9</v>
      </c>
      <c r="R1258" s="15">
        <f>Raw_Data!R1258</f>
        <v>5.61</v>
      </c>
      <c r="S1258" s="15">
        <f>Raw_Data!S1258</f>
        <v>0.92</v>
      </c>
      <c r="T1258" s="18">
        <f>IF(Raw_Data!T1258="",ROUND(AVERAGEIFS(Raw_Data!$T$2:$T$4001,Raw_Data!$E$2:$E$4001,E1258,Raw_Data!$D$2:$D$4001,D1258),2),IF(Raw_Data!T1258&gt;INDEX(Cleaning_Reference!$F$6:$F$13,MATCH(D1258,Cleaning_Reference!$A$6:$A$13,0)),INDEX(Cleaning_Reference!$F$6:$F$13,MATCH(D1258,Cleaning_Reference!$A$6:$A$13,0)),Raw_Data!T1258))</f>
        <v>1.17</v>
      </c>
      <c r="U1258" s="15">
        <f>Raw_Data!U1258</f>
        <v>15.14</v>
      </c>
      <c r="V1258" s="15">
        <f>Raw_Data!V1258</f>
        <v>72904</v>
      </c>
      <c r="W1258" s="15">
        <f>Raw_Data!W1258</f>
        <v>879411</v>
      </c>
      <c r="X1258" s="15">
        <f>Raw_Data!X1258</f>
        <v>1103767</v>
      </c>
      <c r="Y1258" s="15">
        <f>Raw_Data!Y1258</f>
        <v>224356</v>
      </c>
      <c r="Z1258" s="15">
        <f>Raw_Data!Z1258</f>
        <v>4046</v>
      </c>
      <c r="AA1258" s="15">
        <f>Raw_Data!AA1258</f>
        <v>3.742</v>
      </c>
      <c r="AB1258" s="15">
        <f>Raw_Data!AB1258</f>
        <v>43.1</v>
      </c>
      <c r="AC1258" s="19" t="str">
        <f>IF(Raw_Data!G1258="","Yes","No")</f>
        <v>No</v>
      </c>
      <c r="AD1258" s="19" t="str">
        <f>IF(Raw_Data!L1258="","Yes","No")</f>
        <v>No</v>
      </c>
      <c r="AE1258" s="19" t="str">
        <f>IF(Raw_Data!T1258="","Imputed",IF(Raw_Data!T1258&gt;INDEX(Cleaning_Reference!$F$6:$F$13,MATCH(D1258,Cleaning_Reference!$A$6:$A$13,0)),"Capped","Original"))</f>
        <v>Original</v>
      </c>
      <c r="AF1258" s="21">
        <f t="shared" si="19"/>
        <v>15.14</v>
      </c>
    </row>
    <row r="1259" spans="1:32" ht="15" customHeight="1" x14ac:dyDescent="0.3">
      <c r="A1259" s="20" t="str">
        <f>Raw_Data!A1259</f>
        <v>SF11258</v>
      </c>
      <c r="B1259" s="15" t="str">
        <f>Raw_Data!B1259</f>
        <v>Tamil Nadu</v>
      </c>
      <c r="C1259" s="15" t="str">
        <f>Raw_Data!C1259</f>
        <v>Indore</v>
      </c>
      <c r="D1259" s="15" t="str">
        <f>Raw_Data!D1259</f>
        <v>Wheat</v>
      </c>
      <c r="E1259" s="15" t="str">
        <f>Raw_Data!E1259</f>
        <v>Rabi</v>
      </c>
      <c r="F1259" s="15">
        <f>Raw_Data!F1259</f>
        <v>8.8800000000000008</v>
      </c>
      <c r="G1259" s="18">
        <f>IF(Raw_Data!G1259="",ROUND(AVERAGEIFS(Raw_Data!$G$2:$G$4001,Raw_Data!$E$2:$E$4001,E1259),1),Raw_Data!G1259)</f>
        <v>348.6</v>
      </c>
      <c r="H1259" s="15">
        <f>Raw_Data!H1259</f>
        <v>25.2</v>
      </c>
      <c r="I1259" s="15">
        <f>Raw_Data!I1259</f>
        <v>62.3</v>
      </c>
      <c r="J1259" s="15">
        <f>Raw_Data!J1259</f>
        <v>7.2</v>
      </c>
      <c r="K1259" s="15">
        <f>Raw_Data!K1259</f>
        <v>6.18</v>
      </c>
      <c r="L1259" s="18">
        <f>IF(Raw_Data!L1259="",ROUND(AVERAGEIFS(Raw_Data!$L$2:$L$4001,Raw_Data!$E$2:$E$4001,E1259),1),Raw_Data!L1259)</f>
        <v>22.5</v>
      </c>
      <c r="M1259" s="15">
        <f>Raw_Data!M1259</f>
        <v>153.19999999999999</v>
      </c>
      <c r="N1259" s="15">
        <f>Raw_Data!N1259</f>
        <v>40.700000000000003</v>
      </c>
      <c r="O1259" s="15">
        <f>Raw_Data!O1259</f>
        <v>122.3</v>
      </c>
      <c r="P1259" s="15" t="str">
        <f>Raw_Data!P1259</f>
        <v>Sprinkler</v>
      </c>
      <c r="Q1259" s="15">
        <f>Raw_Data!Q1259</f>
        <v>130.19999999999999</v>
      </c>
      <c r="R1259" s="15">
        <f>Raw_Data!R1259</f>
        <v>4.0999999999999996</v>
      </c>
      <c r="S1259" s="15">
        <f>Raw_Data!S1259</f>
        <v>0.95</v>
      </c>
      <c r="T1259" s="18">
        <f>IF(Raw_Data!T1259="",ROUND(AVERAGEIFS(Raw_Data!$T$2:$T$4001,Raw_Data!$E$2:$E$4001,E1259,Raw_Data!$D$2:$D$4001,D1259),2),IF(Raw_Data!T1259&gt;INDEX(Cleaning_Reference!$F$6:$F$13,MATCH(D1259,Cleaning_Reference!$A$6:$A$13,0)),INDEX(Cleaning_Reference!$F$6:$F$13,MATCH(D1259,Cleaning_Reference!$A$6:$A$13,0)),Raw_Data!T1259))</f>
        <v>2.02</v>
      </c>
      <c r="U1259" s="15">
        <f>Raw_Data!U1259</f>
        <v>17.940000000000001</v>
      </c>
      <c r="V1259" s="15">
        <f>Raw_Data!V1259</f>
        <v>18807</v>
      </c>
      <c r="W1259" s="15">
        <f>Raw_Data!W1259</f>
        <v>478966</v>
      </c>
      <c r="X1259" s="15">
        <f>Raw_Data!X1259</f>
        <v>337398</v>
      </c>
      <c r="Y1259" s="15">
        <f>Raw_Data!Y1259</f>
        <v>-141568</v>
      </c>
      <c r="Z1259" s="15">
        <f>Raw_Data!Z1259</f>
        <v>4407</v>
      </c>
      <c r="AA1259" s="15">
        <f>Raw_Data!AA1259</f>
        <v>4.0709999999999997</v>
      </c>
      <c r="AB1259" s="15">
        <f>Raw_Data!AB1259</f>
        <v>44.2</v>
      </c>
      <c r="AC1259" s="19" t="str">
        <f>IF(Raw_Data!G1259="","Yes","No")</f>
        <v>No</v>
      </c>
      <c r="AD1259" s="19" t="str">
        <f>IF(Raw_Data!L1259="","Yes","No")</f>
        <v>No</v>
      </c>
      <c r="AE1259" s="19" t="str">
        <f>IF(Raw_Data!T1259="","Imputed",IF(Raw_Data!T1259&gt;INDEX(Cleaning_Reference!$F$6:$F$13,MATCH(D1259,Cleaning_Reference!$A$6:$A$13,0)),"Capped","Original"))</f>
        <v>Original</v>
      </c>
      <c r="AF1259" s="21">
        <f t="shared" si="19"/>
        <v>17.940000000000001</v>
      </c>
    </row>
    <row r="1260" spans="1:32" ht="15" customHeight="1" x14ac:dyDescent="0.3">
      <c r="A1260" s="20" t="str">
        <f>Raw_Data!A1260</f>
        <v>SF11259</v>
      </c>
      <c r="B1260" s="15" t="str">
        <f>Raw_Data!B1260</f>
        <v>Telangana</v>
      </c>
      <c r="C1260" s="15" t="str">
        <f>Raw_Data!C1260</f>
        <v>Nashik</v>
      </c>
      <c r="D1260" s="15" t="str">
        <f>Raw_Data!D1260</f>
        <v>Pulses</v>
      </c>
      <c r="E1260" s="15" t="str">
        <f>Raw_Data!E1260</f>
        <v>Zaid</v>
      </c>
      <c r="F1260" s="15">
        <f>Raw_Data!F1260</f>
        <v>9.83</v>
      </c>
      <c r="G1260" s="18">
        <f>IF(Raw_Data!G1260="",ROUND(AVERAGEIFS(Raw_Data!$G$2:$G$4001,Raw_Data!$E$2:$E$4001,E1260),1),Raw_Data!G1260)</f>
        <v>164.4</v>
      </c>
      <c r="H1260" s="15">
        <f>Raw_Data!H1260</f>
        <v>30.4</v>
      </c>
      <c r="I1260" s="15">
        <f>Raw_Data!I1260</f>
        <v>45.2</v>
      </c>
      <c r="J1260" s="15">
        <f>Raw_Data!J1260</f>
        <v>8.4</v>
      </c>
      <c r="K1260" s="15">
        <f>Raw_Data!K1260</f>
        <v>5.23</v>
      </c>
      <c r="L1260" s="18">
        <f>IF(Raw_Data!L1260="",ROUND(AVERAGEIFS(Raw_Data!$L$2:$L$4001,Raw_Data!$E$2:$E$4001,E1260),1),Raw_Data!L1260)</f>
        <v>19.2</v>
      </c>
      <c r="M1260" s="15">
        <f>Raw_Data!M1260</f>
        <v>120.9</v>
      </c>
      <c r="N1260" s="15">
        <f>Raw_Data!N1260</f>
        <v>37.6</v>
      </c>
      <c r="O1260" s="15">
        <f>Raw_Data!O1260</f>
        <v>153.6</v>
      </c>
      <c r="P1260" s="15" t="str">
        <f>Raw_Data!P1260</f>
        <v>Rainfed</v>
      </c>
      <c r="Q1260" s="15">
        <f>Raw_Data!Q1260</f>
        <v>156.5</v>
      </c>
      <c r="R1260" s="15">
        <f>Raw_Data!R1260</f>
        <v>4.7699999999999996</v>
      </c>
      <c r="S1260" s="15">
        <f>Raw_Data!S1260</f>
        <v>0.95</v>
      </c>
      <c r="T1260" s="18">
        <f>IF(Raw_Data!T1260="",ROUND(AVERAGEIFS(Raw_Data!$T$2:$T$4001,Raw_Data!$E$2:$E$4001,E1260,Raw_Data!$D$2:$D$4001,D1260),2),IF(Raw_Data!T1260&gt;INDEX(Cleaning_Reference!$F$6:$F$13,MATCH(D1260,Cleaning_Reference!$A$6:$A$13,0)),INDEX(Cleaning_Reference!$F$6:$F$13,MATCH(D1260,Cleaning_Reference!$A$6:$A$13,0)),Raw_Data!T1260))</f>
        <v>0.3</v>
      </c>
      <c r="U1260" s="15">
        <f>Raw_Data!U1260</f>
        <v>2.95</v>
      </c>
      <c r="V1260" s="15">
        <f>Raw_Data!V1260</f>
        <v>69015</v>
      </c>
      <c r="W1260" s="15">
        <f>Raw_Data!W1260</f>
        <v>698026</v>
      </c>
      <c r="X1260" s="15">
        <f>Raw_Data!X1260</f>
        <v>203594</v>
      </c>
      <c r="Y1260" s="15">
        <f>Raw_Data!Y1260</f>
        <v>-494432</v>
      </c>
      <c r="Z1260" s="15">
        <f>Raw_Data!Z1260</f>
        <v>1953</v>
      </c>
      <c r="AA1260" s="15">
        <f>Raw_Data!AA1260</f>
        <v>1.51</v>
      </c>
      <c r="AB1260" s="15">
        <f>Raw_Data!AB1260</f>
        <v>35.1</v>
      </c>
      <c r="AC1260" s="19" t="str">
        <f>IF(Raw_Data!G1260="","Yes","No")</f>
        <v>No</v>
      </c>
      <c r="AD1260" s="19" t="str">
        <f>IF(Raw_Data!L1260="","Yes","No")</f>
        <v>Yes</v>
      </c>
      <c r="AE1260" s="19" t="str">
        <f>IF(Raw_Data!T1260="","Imputed",IF(Raw_Data!T1260&gt;INDEX(Cleaning_Reference!$F$6:$F$13,MATCH(D1260,Cleaning_Reference!$A$6:$A$13,0)),"Capped","Original"))</f>
        <v>Original</v>
      </c>
      <c r="AF1260" s="21">
        <f t="shared" si="19"/>
        <v>2.95</v>
      </c>
    </row>
    <row r="1261" spans="1:32" ht="15" customHeight="1" x14ac:dyDescent="0.3">
      <c r="A1261" s="20" t="str">
        <f>Raw_Data!A1261</f>
        <v>SF11260</v>
      </c>
      <c r="B1261" s="15" t="str">
        <f>Raw_Data!B1261</f>
        <v>Andhra Pradesh</v>
      </c>
      <c r="C1261" s="15" t="str">
        <f>Raw_Data!C1261</f>
        <v>Warangal</v>
      </c>
      <c r="D1261" s="15" t="str">
        <f>Raw_Data!D1261</f>
        <v>Maize</v>
      </c>
      <c r="E1261" s="15" t="str">
        <f>Raw_Data!E1261</f>
        <v>Rabi</v>
      </c>
      <c r="F1261" s="15">
        <f>Raw_Data!F1261</f>
        <v>13.14</v>
      </c>
      <c r="G1261" s="18">
        <f>IF(Raw_Data!G1261="",ROUND(AVERAGEIFS(Raw_Data!$G$2:$G$4001,Raw_Data!$E$2:$E$4001,E1261),1),Raw_Data!G1261)</f>
        <v>248.6</v>
      </c>
      <c r="H1261" s="15">
        <f>Raw_Data!H1261</f>
        <v>25.1</v>
      </c>
      <c r="I1261" s="15">
        <f>Raw_Data!I1261</f>
        <v>71.099999999999994</v>
      </c>
      <c r="J1261" s="15">
        <f>Raw_Data!J1261</f>
        <v>6.7</v>
      </c>
      <c r="K1261" s="15">
        <f>Raw_Data!K1261</f>
        <v>7.4</v>
      </c>
      <c r="L1261" s="18">
        <f>IF(Raw_Data!L1261="",ROUND(AVERAGEIFS(Raw_Data!$L$2:$L$4001,Raw_Data!$E$2:$E$4001,E1261),1),Raw_Data!L1261)</f>
        <v>19.7</v>
      </c>
      <c r="M1261" s="15">
        <f>Raw_Data!M1261</f>
        <v>147.30000000000001</v>
      </c>
      <c r="N1261" s="15">
        <f>Raw_Data!N1261</f>
        <v>48</v>
      </c>
      <c r="O1261" s="15">
        <f>Raw_Data!O1261</f>
        <v>102.8</v>
      </c>
      <c r="P1261" s="15" t="str">
        <f>Raw_Data!P1261</f>
        <v>Rainfed</v>
      </c>
      <c r="Q1261" s="15">
        <f>Raw_Data!Q1261</f>
        <v>241.8</v>
      </c>
      <c r="R1261" s="15">
        <f>Raw_Data!R1261</f>
        <v>7.44</v>
      </c>
      <c r="S1261" s="15">
        <f>Raw_Data!S1261</f>
        <v>0.85</v>
      </c>
      <c r="T1261" s="18">
        <f>IF(Raw_Data!T1261="",ROUND(AVERAGEIFS(Raw_Data!$T$2:$T$4001,Raw_Data!$E$2:$E$4001,E1261,Raw_Data!$D$2:$D$4001,D1261),2),IF(Raw_Data!T1261&gt;INDEX(Cleaning_Reference!$F$6:$F$13,MATCH(D1261,Cleaning_Reference!$A$6:$A$13,0)),INDEX(Cleaning_Reference!$F$6:$F$13,MATCH(D1261,Cleaning_Reference!$A$6:$A$13,0)),Raw_Data!T1261))</f>
        <v>1.89</v>
      </c>
      <c r="U1261" s="15">
        <f>Raw_Data!U1261</f>
        <v>24.83</v>
      </c>
      <c r="V1261" s="15">
        <f>Raw_Data!V1261</f>
        <v>21754</v>
      </c>
      <c r="W1261" s="15">
        <f>Raw_Data!W1261</f>
        <v>877962</v>
      </c>
      <c r="X1261" s="15">
        <f>Raw_Data!X1261</f>
        <v>540152</v>
      </c>
      <c r="Y1261" s="15">
        <f>Raw_Data!Y1261</f>
        <v>-337810</v>
      </c>
      <c r="Z1261" s="15">
        <f>Raw_Data!Z1261</f>
        <v>4324</v>
      </c>
      <c r="AA1261" s="15">
        <f>Raw_Data!AA1261</f>
        <v>5.742</v>
      </c>
      <c r="AB1261" s="15">
        <f>Raw_Data!AB1261</f>
        <v>27.5</v>
      </c>
      <c r="AC1261" s="19" t="str">
        <f>IF(Raw_Data!G1261="","Yes","No")</f>
        <v>No</v>
      </c>
      <c r="AD1261" s="19" t="str">
        <f>IF(Raw_Data!L1261="","Yes","No")</f>
        <v>No</v>
      </c>
      <c r="AE1261" s="19" t="str">
        <f>IF(Raw_Data!T1261="","Imputed",IF(Raw_Data!T1261&gt;INDEX(Cleaning_Reference!$F$6:$F$13,MATCH(D1261,Cleaning_Reference!$A$6:$A$13,0)),"Capped","Original"))</f>
        <v>Original</v>
      </c>
      <c r="AF1261" s="21">
        <f t="shared" si="19"/>
        <v>24.83</v>
      </c>
    </row>
    <row r="1262" spans="1:32" ht="15" customHeight="1" x14ac:dyDescent="0.3">
      <c r="A1262" s="20" t="str">
        <f>Raw_Data!A1262</f>
        <v>SF11261</v>
      </c>
      <c r="B1262" s="15" t="str">
        <f>Raw_Data!B1262</f>
        <v>Karnataka</v>
      </c>
      <c r="C1262" s="15" t="str">
        <f>Raw_Data!C1262</f>
        <v>Nalgonda</v>
      </c>
      <c r="D1262" s="15" t="str">
        <f>Raw_Data!D1262</f>
        <v>Groundnut</v>
      </c>
      <c r="E1262" s="15" t="str">
        <f>Raw_Data!E1262</f>
        <v>Rabi</v>
      </c>
      <c r="F1262" s="15">
        <f>Raw_Data!F1262</f>
        <v>13.81</v>
      </c>
      <c r="G1262" s="18">
        <f>IF(Raw_Data!G1262="",ROUND(AVERAGEIFS(Raw_Data!$G$2:$G$4001,Raw_Data!$E$2:$E$4001,E1262),1),Raw_Data!G1262)</f>
        <v>426.7</v>
      </c>
      <c r="H1262" s="15">
        <f>Raw_Data!H1262</f>
        <v>22.4</v>
      </c>
      <c r="I1262" s="15">
        <f>Raw_Data!I1262</f>
        <v>49.2</v>
      </c>
      <c r="J1262" s="15">
        <f>Raw_Data!J1262</f>
        <v>7.8</v>
      </c>
      <c r="K1262" s="15">
        <f>Raw_Data!K1262</f>
        <v>6.02</v>
      </c>
      <c r="L1262" s="18">
        <f>IF(Raw_Data!L1262="",ROUND(AVERAGEIFS(Raw_Data!$L$2:$L$4001,Raw_Data!$E$2:$E$4001,E1262),1),Raw_Data!L1262)</f>
        <v>25.7</v>
      </c>
      <c r="M1262" s="15">
        <f>Raw_Data!M1262</f>
        <v>108.5</v>
      </c>
      <c r="N1262" s="15">
        <f>Raw_Data!N1262</f>
        <v>25.3</v>
      </c>
      <c r="O1262" s="15">
        <f>Raw_Data!O1262</f>
        <v>110.4</v>
      </c>
      <c r="P1262" s="15" t="str">
        <f>Raw_Data!P1262</f>
        <v>Flood</v>
      </c>
      <c r="Q1262" s="15">
        <f>Raw_Data!Q1262</f>
        <v>229.1</v>
      </c>
      <c r="R1262" s="15">
        <f>Raw_Data!R1262</f>
        <v>4.2300000000000004</v>
      </c>
      <c r="S1262" s="15">
        <f>Raw_Data!S1262</f>
        <v>0.92</v>
      </c>
      <c r="T1262" s="18">
        <f>IF(Raw_Data!T1262="",ROUND(AVERAGEIFS(Raw_Data!$T$2:$T$4001,Raw_Data!$E$2:$E$4001,E1262,Raw_Data!$D$2:$D$4001,D1262),2),IF(Raw_Data!T1262&gt;INDEX(Cleaning_Reference!$F$6:$F$13,MATCH(D1262,Cleaning_Reference!$A$6:$A$13,0)),INDEX(Cleaning_Reference!$F$6:$F$13,MATCH(D1262,Cleaning_Reference!$A$6:$A$13,0)),Raw_Data!T1262))</f>
        <v>0.81</v>
      </c>
      <c r="U1262" s="15">
        <f>Raw_Data!U1262</f>
        <v>11.19</v>
      </c>
      <c r="V1262" s="15">
        <f>Raw_Data!V1262</f>
        <v>58313</v>
      </c>
      <c r="W1262" s="15">
        <f>Raw_Data!W1262</f>
        <v>1076274</v>
      </c>
      <c r="X1262" s="15">
        <f>Raw_Data!X1262</f>
        <v>652522</v>
      </c>
      <c r="Y1262" s="15">
        <f>Raw_Data!Y1262</f>
        <v>-423752</v>
      </c>
      <c r="Z1262" s="15">
        <f>Raw_Data!Z1262</f>
        <v>6354</v>
      </c>
      <c r="AA1262" s="15">
        <f>Raw_Data!AA1262</f>
        <v>1.7609999999999999</v>
      </c>
      <c r="AB1262" s="15">
        <f>Raw_Data!AB1262</f>
        <v>40.299999999999997</v>
      </c>
      <c r="AC1262" s="19" t="str">
        <f>IF(Raw_Data!G1262="","Yes","No")</f>
        <v>No</v>
      </c>
      <c r="AD1262" s="19" t="str">
        <f>IF(Raw_Data!L1262="","Yes","No")</f>
        <v>No</v>
      </c>
      <c r="AE1262" s="19" t="str">
        <f>IF(Raw_Data!T1262="","Imputed",IF(Raw_Data!T1262&gt;INDEX(Cleaning_Reference!$F$6:$F$13,MATCH(D1262,Cleaning_Reference!$A$6:$A$13,0)),"Capped","Original"))</f>
        <v>Original</v>
      </c>
      <c r="AF1262" s="21">
        <f t="shared" si="19"/>
        <v>11.19</v>
      </c>
    </row>
    <row r="1263" spans="1:32" ht="15" customHeight="1" x14ac:dyDescent="0.3">
      <c r="A1263" s="20" t="str">
        <f>Raw_Data!A1263</f>
        <v>SF11262</v>
      </c>
      <c r="B1263" s="15" t="str">
        <f>Raw_Data!B1263</f>
        <v>Tamil Nadu</v>
      </c>
      <c r="C1263" s="15" t="str">
        <f>Raw_Data!C1263</f>
        <v>Ludhiana</v>
      </c>
      <c r="D1263" s="15" t="str">
        <f>Raw_Data!D1263</f>
        <v>Pulses</v>
      </c>
      <c r="E1263" s="15" t="str">
        <f>Raw_Data!E1263</f>
        <v>Rabi</v>
      </c>
      <c r="F1263" s="15">
        <f>Raw_Data!F1263</f>
        <v>10.78</v>
      </c>
      <c r="G1263" s="18">
        <f>IF(Raw_Data!G1263="",ROUND(AVERAGEIFS(Raw_Data!$G$2:$G$4001,Raw_Data!$E$2:$E$4001,E1263),1),Raw_Data!G1263)</f>
        <v>330.1</v>
      </c>
      <c r="H1263" s="15">
        <f>Raw_Data!H1263</f>
        <v>24.1</v>
      </c>
      <c r="I1263" s="15">
        <f>Raw_Data!I1263</f>
        <v>51</v>
      </c>
      <c r="J1263" s="15">
        <f>Raw_Data!J1263</f>
        <v>7.9</v>
      </c>
      <c r="K1263" s="15">
        <f>Raw_Data!K1263</f>
        <v>6.84</v>
      </c>
      <c r="L1263" s="18">
        <f>IF(Raw_Data!L1263="",ROUND(AVERAGEIFS(Raw_Data!$L$2:$L$4001,Raw_Data!$E$2:$E$4001,E1263),1),Raw_Data!L1263)</f>
        <v>19</v>
      </c>
      <c r="M1263" s="15">
        <f>Raw_Data!M1263</f>
        <v>173.4</v>
      </c>
      <c r="N1263" s="15">
        <f>Raw_Data!N1263</f>
        <v>48.3</v>
      </c>
      <c r="O1263" s="15">
        <f>Raw_Data!O1263</f>
        <v>99.9</v>
      </c>
      <c r="P1263" s="15" t="str">
        <f>Raw_Data!P1263</f>
        <v>Rainfed</v>
      </c>
      <c r="Q1263" s="15">
        <f>Raw_Data!Q1263</f>
        <v>242.2</v>
      </c>
      <c r="R1263" s="15">
        <f>Raw_Data!R1263</f>
        <v>3.14</v>
      </c>
      <c r="S1263" s="15">
        <f>Raw_Data!S1263</f>
        <v>0.96</v>
      </c>
      <c r="T1263" s="18">
        <f>IF(Raw_Data!T1263="",ROUND(AVERAGEIFS(Raw_Data!$T$2:$T$4001,Raw_Data!$E$2:$E$4001,E1263,Raw_Data!$D$2:$D$4001,D1263),2),IF(Raw_Data!T1263&gt;INDEX(Cleaning_Reference!$F$6:$F$13,MATCH(D1263,Cleaning_Reference!$A$6:$A$13,0)),INDEX(Cleaning_Reference!$F$6:$F$13,MATCH(D1263,Cleaning_Reference!$A$6:$A$13,0)),Raw_Data!T1263))</f>
        <v>1.08</v>
      </c>
      <c r="U1263" s="15">
        <f>Raw_Data!U1263</f>
        <v>11.64</v>
      </c>
      <c r="V1263" s="15">
        <f>Raw_Data!V1263</f>
        <v>60414</v>
      </c>
      <c r="W1263" s="15">
        <f>Raw_Data!W1263</f>
        <v>732834</v>
      </c>
      <c r="X1263" s="15">
        <f>Raw_Data!X1263</f>
        <v>703219</v>
      </c>
      <c r="Y1263" s="15">
        <f>Raw_Data!Y1263</f>
        <v>-29615</v>
      </c>
      <c r="Z1263" s="15">
        <f>Raw_Data!Z1263</f>
        <v>2167</v>
      </c>
      <c r="AA1263" s="15">
        <f>Raw_Data!AA1263</f>
        <v>5.3710000000000004</v>
      </c>
      <c r="AB1263" s="15">
        <f>Raw_Data!AB1263</f>
        <v>52.1</v>
      </c>
      <c r="AC1263" s="19" t="str">
        <f>IF(Raw_Data!G1263="","Yes","No")</f>
        <v>No</v>
      </c>
      <c r="AD1263" s="19" t="str">
        <f>IF(Raw_Data!L1263="","Yes","No")</f>
        <v>No</v>
      </c>
      <c r="AE1263" s="19" t="str">
        <f>IF(Raw_Data!T1263="","Imputed",IF(Raw_Data!T1263&gt;INDEX(Cleaning_Reference!$F$6:$F$13,MATCH(D1263,Cleaning_Reference!$A$6:$A$13,0)),"Capped","Original"))</f>
        <v>Original</v>
      </c>
      <c r="AF1263" s="21">
        <f t="shared" si="19"/>
        <v>11.64</v>
      </c>
    </row>
    <row r="1264" spans="1:32" ht="15" customHeight="1" x14ac:dyDescent="0.3">
      <c r="A1264" s="20" t="str">
        <f>Raw_Data!A1264</f>
        <v>SF11263</v>
      </c>
      <c r="B1264" s="15" t="str">
        <f>Raw_Data!B1264</f>
        <v>Telangana</v>
      </c>
      <c r="C1264" s="15" t="str">
        <f>Raw_Data!C1264</f>
        <v>Rajkot</v>
      </c>
      <c r="D1264" s="15" t="str">
        <f>Raw_Data!D1264</f>
        <v>Rice</v>
      </c>
      <c r="E1264" s="15" t="str">
        <f>Raw_Data!E1264</f>
        <v>Rabi</v>
      </c>
      <c r="F1264" s="15">
        <f>Raw_Data!F1264</f>
        <v>5.63</v>
      </c>
      <c r="G1264" s="18">
        <f>IF(Raw_Data!G1264="",ROUND(AVERAGEIFS(Raw_Data!$G$2:$G$4001,Raw_Data!$E$2:$E$4001,E1264),1),Raw_Data!G1264)</f>
        <v>776.4</v>
      </c>
      <c r="H1264" s="15">
        <f>Raw_Data!H1264</f>
        <v>21</v>
      </c>
      <c r="I1264" s="15">
        <f>Raw_Data!I1264</f>
        <v>57.9</v>
      </c>
      <c r="J1264" s="15">
        <f>Raw_Data!J1264</f>
        <v>6.3</v>
      </c>
      <c r="K1264" s="15">
        <f>Raw_Data!K1264</f>
        <v>6.9</v>
      </c>
      <c r="L1264" s="18">
        <f>IF(Raw_Data!L1264="",ROUND(AVERAGEIFS(Raw_Data!$L$2:$L$4001,Raw_Data!$E$2:$E$4001,E1264),1),Raw_Data!L1264)</f>
        <v>23.4</v>
      </c>
      <c r="M1264" s="15">
        <f>Raw_Data!M1264</f>
        <v>115.2</v>
      </c>
      <c r="N1264" s="15">
        <f>Raw_Data!N1264</f>
        <v>74.5</v>
      </c>
      <c r="O1264" s="15">
        <f>Raw_Data!O1264</f>
        <v>126.3</v>
      </c>
      <c r="P1264" s="15" t="str">
        <f>Raw_Data!P1264</f>
        <v>Drip</v>
      </c>
      <c r="Q1264" s="15">
        <f>Raw_Data!Q1264</f>
        <v>119.6</v>
      </c>
      <c r="R1264" s="15">
        <f>Raw_Data!R1264</f>
        <v>4.46</v>
      </c>
      <c r="S1264" s="15">
        <f>Raw_Data!S1264</f>
        <v>0.99</v>
      </c>
      <c r="T1264" s="18">
        <f>IF(Raw_Data!T1264="",ROUND(AVERAGEIFS(Raw_Data!$T$2:$T$4001,Raw_Data!$E$2:$E$4001,E1264,Raw_Data!$D$2:$D$4001,D1264),2),IF(Raw_Data!T1264&gt;INDEX(Cleaning_Reference!$F$6:$F$13,MATCH(D1264,Cleaning_Reference!$A$6:$A$13,0)),INDEX(Cleaning_Reference!$F$6:$F$13,MATCH(D1264,Cleaning_Reference!$A$6:$A$13,0)),Raw_Data!T1264))</f>
        <v>4.12</v>
      </c>
      <c r="U1264" s="15">
        <f>Raw_Data!U1264</f>
        <v>23.2</v>
      </c>
      <c r="V1264" s="15">
        <f>Raw_Data!V1264</f>
        <v>21890</v>
      </c>
      <c r="W1264" s="15">
        <f>Raw_Data!W1264</f>
        <v>300377</v>
      </c>
      <c r="X1264" s="15">
        <f>Raw_Data!X1264</f>
        <v>507848</v>
      </c>
      <c r="Y1264" s="15">
        <f>Raw_Data!Y1264</f>
        <v>207471</v>
      </c>
      <c r="Z1264" s="15">
        <f>Raw_Data!Z1264</f>
        <v>7136</v>
      </c>
      <c r="AA1264" s="15">
        <f>Raw_Data!AA1264</f>
        <v>3.2509999999999999</v>
      </c>
      <c r="AB1264" s="15">
        <f>Raw_Data!AB1264</f>
        <v>39.200000000000003</v>
      </c>
      <c r="AC1264" s="19" t="str">
        <f>IF(Raw_Data!G1264="","Yes","No")</f>
        <v>No</v>
      </c>
      <c r="AD1264" s="19" t="str">
        <f>IF(Raw_Data!L1264="","Yes","No")</f>
        <v>No</v>
      </c>
      <c r="AE1264" s="19" t="str">
        <f>IF(Raw_Data!T1264="","Imputed",IF(Raw_Data!T1264&gt;INDEX(Cleaning_Reference!$F$6:$F$13,MATCH(D1264,Cleaning_Reference!$A$6:$A$13,0)),"Capped","Original"))</f>
        <v>Original</v>
      </c>
      <c r="AF1264" s="21">
        <f t="shared" si="19"/>
        <v>23.2</v>
      </c>
    </row>
    <row r="1265" spans="1:32" ht="15" customHeight="1" x14ac:dyDescent="0.3">
      <c r="A1265" s="20" t="str">
        <f>Raw_Data!A1265</f>
        <v>SF11264</v>
      </c>
      <c r="B1265" s="15" t="str">
        <f>Raw_Data!B1265</f>
        <v>Gujarat</v>
      </c>
      <c r="C1265" s="15" t="str">
        <f>Raw_Data!C1265</f>
        <v>Rajkot</v>
      </c>
      <c r="D1265" s="15" t="str">
        <f>Raw_Data!D1265</f>
        <v>Cotton</v>
      </c>
      <c r="E1265" s="15" t="str">
        <f>Raw_Data!E1265</f>
        <v>Rabi</v>
      </c>
      <c r="F1265" s="15">
        <f>Raw_Data!F1265</f>
        <v>9.02</v>
      </c>
      <c r="G1265" s="18">
        <f>IF(Raw_Data!G1265="",ROUND(AVERAGEIFS(Raw_Data!$G$2:$G$4001,Raw_Data!$E$2:$E$4001,E1265),1),Raw_Data!G1265)</f>
        <v>385.9</v>
      </c>
      <c r="H1265" s="15">
        <f>Raw_Data!H1265</f>
        <v>23.9</v>
      </c>
      <c r="I1265" s="15">
        <f>Raw_Data!I1265</f>
        <v>46.9</v>
      </c>
      <c r="J1265" s="15">
        <f>Raw_Data!J1265</f>
        <v>7.2</v>
      </c>
      <c r="K1265" s="15">
        <f>Raw_Data!K1265</f>
        <v>6.61</v>
      </c>
      <c r="L1265" s="18">
        <f>IF(Raw_Data!L1265="",ROUND(AVERAGEIFS(Raw_Data!$L$2:$L$4001,Raw_Data!$E$2:$E$4001,E1265),1),Raw_Data!L1265)</f>
        <v>32</v>
      </c>
      <c r="M1265" s="15">
        <f>Raw_Data!M1265</f>
        <v>122.2</v>
      </c>
      <c r="N1265" s="15">
        <f>Raw_Data!N1265</f>
        <v>19</v>
      </c>
      <c r="O1265" s="15">
        <f>Raw_Data!O1265</f>
        <v>116.3</v>
      </c>
      <c r="P1265" s="15" t="str">
        <f>Raw_Data!P1265</f>
        <v>Sprinkler</v>
      </c>
      <c r="Q1265" s="15">
        <f>Raw_Data!Q1265</f>
        <v>191.9</v>
      </c>
      <c r="R1265" s="15">
        <f>Raw_Data!R1265</f>
        <v>6.37</v>
      </c>
      <c r="S1265" s="15">
        <f>Raw_Data!S1265</f>
        <v>0.95</v>
      </c>
      <c r="T1265" s="18">
        <f>IF(Raw_Data!T1265="",ROUND(AVERAGEIFS(Raw_Data!$T$2:$T$4001,Raw_Data!$E$2:$E$4001,E1265,Raw_Data!$D$2:$D$4001,D1265),2),IF(Raw_Data!T1265&gt;INDEX(Cleaning_Reference!$F$6:$F$13,MATCH(D1265,Cleaning_Reference!$A$6:$A$13,0)),INDEX(Cleaning_Reference!$F$6:$F$13,MATCH(D1265,Cleaning_Reference!$A$6:$A$13,0)),Raw_Data!T1265))</f>
        <v>1.8</v>
      </c>
      <c r="U1265" s="15">
        <f>Raw_Data!U1265</f>
        <v>16.239999999999998</v>
      </c>
      <c r="V1265" s="15">
        <f>Raw_Data!V1265</f>
        <v>64787</v>
      </c>
      <c r="W1265" s="15">
        <f>Raw_Data!W1265</f>
        <v>481722</v>
      </c>
      <c r="X1265" s="15">
        <f>Raw_Data!X1265</f>
        <v>1052141</v>
      </c>
      <c r="Y1265" s="15">
        <f>Raw_Data!Y1265</f>
        <v>570419</v>
      </c>
      <c r="Z1265" s="15">
        <f>Raw_Data!Z1265</f>
        <v>5066</v>
      </c>
      <c r="AA1265" s="15">
        <f>Raw_Data!AA1265</f>
        <v>3.206</v>
      </c>
      <c r="AB1265" s="15">
        <f>Raw_Data!AB1265</f>
        <v>34</v>
      </c>
      <c r="AC1265" s="19" t="str">
        <f>IF(Raw_Data!G1265="","Yes","No")</f>
        <v>No</v>
      </c>
      <c r="AD1265" s="19" t="str">
        <f>IF(Raw_Data!L1265="","Yes","No")</f>
        <v>No</v>
      </c>
      <c r="AE1265" s="19" t="str">
        <f>IF(Raw_Data!T1265="","Imputed",IF(Raw_Data!T1265&gt;INDEX(Cleaning_Reference!$F$6:$F$13,MATCH(D1265,Cleaning_Reference!$A$6:$A$13,0)),"Capped","Original"))</f>
        <v>Original</v>
      </c>
      <c r="AF1265" s="21">
        <f t="shared" si="19"/>
        <v>16.239999999999998</v>
      </c>
    </row>
    <row r="1266" spans="1:32" ht="15" customHeight="1" x14ac:dyDescent="0.3">
      <c r="A1266" s="20" t="str">
        <f>Raw_Data!A1266</f>
        <v>SF11265</v>
      </c>
      <c r="B1266" s="15" t="str">
        <f>Raw_Data!B1266</f>
        <v>Telangana</v>
      </c>
      <c r="C1266" s="15" t="str">
        <f>Raw_Data!C1266</f>
        <v>Guntur</v>
      </c>
      <c r="D1266" s="15" t="str">
        <f>Raw_Data!D1266</f>
        <v>Groundnut</v>
      </c>
      <c r="E1266" s="15" t="str">
        <f>Raw_Data!E1266</f>
        <v>Rabi</v>
      </c>
      <c r="F1266" s="15">
        <f>Raw_Data!F1266</f>
        <v>1.1200000000000001</v>
      </c>
      <c r="G1266" s="18">
        <f>IF(Raw_Data!G1266="",ROUND(AVERAGEIFS(Raw_Data!$G$2:$G$4001,Raw_Data!$E$2:$E$4001,E1266),1),Raw_Data!G1266)</f>
        <v>625.4</v>
      </c>
      <c r="H1266" s="15">
        <f>Raw_Data!H1266</f>
        <v>23.2</v>
      </c>
      <c r="I1266" s="15">
        <f>Raw_Data!I1266</f>
        <v>65.900000000000006</v>
      </c>
      <c r="J1266" s="15">
        <f>Raw_Data!J1266</f>
        <v>8.1</v>
      </c>
      <c r="K1266" s="15">
        <f>Raw_Data!K1266</f>
        <v>7.33</v>
      </c>
      <c r="L1266" s="18">
        <f>IF(Raw_Data!L1266="",ROUND(AVERAGEIFS(Raw_Data!$L$2:$L$4001,Raw_Data!$E$2:$E$4001,E1266),1),Raw_Data!L1266)</f>
        <v>22.3</v>
      </c>
      <c r="M1266" s="15">
        <f>Raw_Data!M1266</f>
        <v>138.19999999999999</v>
      </c>
      <c r="N1266" s="15">
        <f>Raw_Data!N1266</f>
        <v>32.1</v>
      </c>
      <c r="O1266" s="15">
        <f>Raw_Data!O1266</f>
        <v>84.3</v>
      </c>
      <c r="P1266" s="15" t="str">
        <f>Raw_Data!P1266</f>
        <v>Drip</v>
      </c>
      <c r="Q1266" s="15">
        <f>Raw_Data!Q1266</f>
        <v>146.80000000000001</v>
      </c>
      <c r="R1266" s="15">
        <f>Raw_Data!R1266</f>
        <v>6.11</v>
      </c>
      <c r="S1266" s="15">
        <f>Raw_Data!S1266</f>
        <v>0.73</v>
      </c>
      <c r="T1266" s="18">
        <f>IF(Raw_Data!T1266="",ROUND(AVERAGEIFS(Raw_Data!$T$2:$T$4001,Raw_Data!$E$2:$E$4001,E1266,Raw_Data!$D$2:$D$4001,D1266),2),IF(Raw_Data!T1266&gt;INDEX(Cleaning_Reference!$F$6:$F$13,MATCH(D1266,Cleaning_Reference!$A$6:$A$13,0)),INDEX(Cleaning_Reference!$F$6:$F$13,MATCH(D1266,Cleaning_Reference!$A$6:$A$13,0)),Raw_Data!T1266))</f>
        <v>1.23</v>
      </c>
      <c r="U1266" s="15">
        <f>Raw_Data!U1266</f>
        <v>1.38</v>
      </c>
      <c r="V1266" s="15">
        <f>Raw_Data!V1266</f>
        <v>58005</v>
      </c>
      <c r="W1266" s="15">
        <f>Raw_Data!W1266</f>
        <v>77743</v>
      </c>
      <c r="X1266" s="15">
        <f>Raw_Data!X1266</f>
        <v>80047</v>
      </c>
      <c r="Y1266" s="15">
        <f>Raw_Data!Y1266</f>
        <v>2304</v>
      </c>
      <c r="Z1266" s="15">
        <f>Raw_Data!Z1266</f>
        <v>444</v>
      </c>
      <c r="AA1266" s="15">
        <f>Raw_Data!AA1266</f>
        <v>3.1080000000000001</v>
      </c>
      <c r="AB1266" s="15">
        <f>Raw_Data!AB1266</f>
        <v>40.799999999999997</v>
      </c>
      <c r="AC1266" s="19" t="str">
        <f>IF(Raw_Data!G1266="","Yes","No")</f>
        <v>No</v>
      </c>
      <c r="AD1266" s="19" t="str">
        <f>IF(Raw_Data!L1266="","Yes","No")</f>
        <v>No</v>
      </c>
      <c r="AE1266" s="19" t="str">
        <f>IF(Raw_Data!T1266="","Imputed",IF(Raw_Data!T1266&gt;INDEX(Cleaning_Reference!$F$6:$F$13,MATCH(D1266,Cleaning_Reference!$A$6:$A$13,0)),"Capped","Original"))</f>
        <v>Original</v>
      </c>
      <c r="AF1266" s="21">
        <f t="shared" si="19"/>
        <v>1.38</v>
      </c>
    </row>
    <row r="1267" spans="1:32" ht="15" customHeight="1" x14ac:dyDescent="0.3">
      <c r="A1267" s="20" t="str">
        <f>Raw_Data!A1267</f>
        <v>SF11266</v>
      </c>
      <c r="B1267" s="15" t="str">
        <f>Raw_Data!B1267</f>
        <v>Maharashtra</v>
      </c>
      <c r="C1267" s="15" t="str">
        <f>Raw_Data!C1267</f>
        <v>Warangal</v>
      </c>
      <c r="D1267" s="15" t="str">
        <f>Raw_Data!D1267</f>
        <v>Wheat</v>
      </c>
      <c r="E1267" s="15" t="str">
        <f>Raw_Data!E1267</f>
        <v>Kharif</v>
      </c>
      <c r="F1267" s="15">
        <f>Raw_Data!F1267</f>
        <v>6.01</v>
      </c>
      <c r="G1267" s="18">
        <f>IF(Raw_Data!G1267="",ROUND(AVERAGEIFS(Raw_Data!$G$2:$G$4001,Raw_Data!$E$2:$E$4001,E1267),1),Raw_Data!G1267)</f>
        <v>942.9</v>
      </c>
      <c r="H1267" s="15">
        <f>Raw_Data!H1267</f>
        <v>32.9</v>
      </c>
      <c r="I1267" s="15">
        <f>Raw_Data!I1267</f>
        <v>64</v>
      </c>
      <c r="J1267" s="15">
        <f>Raw_Data!J1267</f>
        <v>5.8</v>
      </c>
      <c r="K1267" s="15">
        <f>Raw_Data!K1267</f>
        <v>6.27</v>
      </c>
      <c r="L1267" s="18">
        <f>IF(Raw_Data!L1267="",ROUND(AVERAGEIFS(Raw_Data!$L$2:$L$4001,Raw_Data!$E$2:$E$4001,E1267),1),Raw_Data!L1267)</f>
        <v>33.700000000000003</v>
      </c>
      <c r="M1267" s="15">
        <f>Raw_Data!M1267</f>
        <v>130.5</v>
      </c>
      <c r="N1267" s="15">
        <f>Raw_Data!N1267</f>
        <v>46.9</v>
      </c>
      <c r="O1267" s="15">
        <f>Raw_Data!O1267</f>
        <v>137.1</v>
      </c>
      <c r="P1267" s="15" t="str">
        <f>Raw_Data!P1267</f>
        <v>Drip</v>
      </c>
      <c r="Q1267" s="15">
        <f>Raw_Data!Q1267</f>
        <v>211.1</v>
      </c>
      <c r="R1267" s="15">
        <f>Raw_Data!R1267</f>
        <v>7.18</v>
      </c>
      <c r="S1267" s="15">
        <f>Raw_Data!S1267</f>
        <v>0.65</v>
      </c>
      <c r="T1267" s="18">
        <f>IF(Raw_Data!T1267="",ROUND(AVERAGEIFS(Raw_Data!$T$2:$T$4001,Raw_Data!$E$2:$E$4001,E1267,Raw_Data!$D$2:$D$4001,D1267),2),IF(Raw_Data!T1267&gt;INDEX(Cleaning_Reference!$F$6:$F$13,MATCH(D1267,Cleaning_Reference!$A$6:$A$13,0)),INDEX(Cleaning_Reference!$F$6:$F$13,MATCH(D1267,Cleaning_Reference!$A$6:$A$13,0)),Raw_Data!T1267))</f>
        <v>2.4</v>
      </c>
      <c r="U1267" s="15">
        <f>Raw_Data!U1267</f>
        <v>14.42</v>
      </c>
      <c r="V1267" s="15">
        <f>Raw_Data!V1267</f>
        <v>21519</v>
      </c>
      <c r="W1267" s="15">
        <f>Raw_Data!W1267</f>
        <v>396260</v>
      </c>
      <c r="X1267" s="15">
        <f>Raw_Data!X1267</f>
        <v>310304</v>
      </c>
      <c r="Y1267" s="15">
        <f>Raw_Data!Y1267</f>
        <v>-85956</v>
      </c>
      <c r="Z1267" s="15">
        <f>Raw_Data!Z1267</f>
        <v>3006</v>
      </c>
      <c r="AA1267" s="15">
        <f>Raw_Data!AA1267</f>
        <v>4.7969999999999997</v>
      </c>
      <c r="AB1267" s="15">
        <f>Raw_Data!AB1267</f>
        <v>42</v>
      </c>
      <c r="AC1267" s="19" t="str">
        <f>IF(Raw_Data!G1267="","Yes","No")</f>
        <v>No</v>
      </c>
      <c r="AD1267" s="19" t="str">
        <f>IF(Raw_Data!L1267="","Yes","No")</f>
        <v>No</v>
      </c>
      <c r="AE1267" s="19" t="str">
        <f>IF(Raw_Data!T1267="","Imputed",IF(Raw_Data!T1267&gt;INDEX(Cleaning_Reference!$F$6:$F$13,MATCH(D1267,Cleaning_Reference!$A$6:$A$13,0)),"Capped","Original"))</f>
        <v>Original</v>
      </c>
      <c r="AF1267" s="21">
        <f t="shared" si="19"/>
        <v>14.42</v>
      </c>
    </row>
    <row r="1268" spans="1:32" ht="15" customHeight="1" x14ac:dyDescent="0.3">
      <c r="A1268" s="20" t="str">
        <f>Raw_Data!A1268</f>
        <v>SF11267</v>
      </c>
      <c r="B1268" s="15" t="str">
        <f>Raw_Data!B1268</f>
        <v>Gujarat</v>
      </c>
      <c r="C1268" s="15" t="str">
        <f>Raw_Data!C1268</f>
        <v>Guntur</v>
      </c>
      <c r="D1268" s="15" t="str">
        <f>Raw_Data!D1268</f>
        <v>Rice</v>
      </c>
      <c r="E1268" s="15" t="str">
        <f>Raw_Data!E1268</f>
        <v>Rabi</v>
      </c>
      <c r="F1268" s="15">
        <f>Raw_Data!F1268</f>
        <v>3.94</v>
      </c>
      <c r="G1268" s="18">
        <f>IF(Raw_Data!G1268="",ROUND(AVERAGEIFS(Raw_Data!$G$2:$G$4001,Raw_Data!$E$2:$E$4001,E1268),1),Raw_Data!G1268)</f>
        <v>480.8</v>
      </c>
      <c r="H1268" s="15">
        <f>Raw_Data!H1268</f>
        <v>23.6</v>
      </c>
      <c r="I1268" s="15">
        <f>Raw_Data!I1268</f>
        <v>61.7</v>
      </c>
      <c r="J1268" s="15">
        <f>Raw_Data!J1268</f>
        <v>7.5</v>
      </c>
      <c r="K1268" s="15">
        <f>Raw_Data!K1268</f>
        <v>7.02</v>
      </c>
      <c r="L1268" s="18">
        <f>IF(Raw_Data!L1268="",ROUND(AVERAGEIFS(Raw_Data!$L$2:$L$4001,Raw_Data!$E$2:$E$4001,E1268),1),Raw_Data!L1268)</f>
        <v>29.7</v>
      </c>
      <c r="M1268" s="15">
        <f>Raw_Data!M1268</f>
        <v>82.2</v>
      </c>
      <c r="N1268" s="15">
        <f>Raw_Data!N1268</f>
        <v>40.799999999999997</v>
      </c>
      <c r="O1268" s="15">
        <f>Raw_Data!O1268</f>
        <v>176.2</v>
      </c>
      <c r="P1268" s="15" t="str">
        <f>Raw_Data!P1268</f>
        <v>Sprinkler</v>
      </c>
      <c r="Q1268" s="15">
        <f>Raw_Data!Q1268</f>
        <v>232.9</v>
      </c>
      <c r="R1268" s="15">
        <f>Raw_Data!R1268</f>
        <v>5.73</v>
      </c>
      <c r="S1268" s="15">
        <f>Raw_Data!S1268</f>
        <v>0.89</v>
      </c>
      <c r="T1268" s="18">
        <f>IF(Raw_Data!T1268="",ROUND(AVERAGEIFS(Raw_Data!$T$2:$T$4001,Raw_Data!$E$2:$E$4001,E1268,Raw_Data!$D$2:$D$4001,D1268),2),IF(Raw_Data!T1268&gt;INDEX(Cleaning_Reference!$F$6:$F$13,MATCH(D1268,Cleaning_Reference!$A$6:$A$13,0)),INDEX(Cleaning_Reference!$F$6:$F$13,MATCH(D1268,Cleaning_Reference!$A$6:$A$13,0)),Raw_Data!T1268))</f>
        <v>2.72</v>
      </c>
      <c r="U1268" s="15">
        <f>Raw_Data!U1268</f>
        <v>10.72</v>
      </c>
      <c r="V1268" s="15">
        <f>Raw_Data!V1268</f>
        <v>23251</v>
      </c>
      <c r="W1268" s="15">
        <f>Raw_Data!W1268</f>
        <v>244366</v>
      </c>
      <c r="X1268" s="15">
        <f>Raw_Data!X1268</f>
        <v>249251</v>
      </c>
      <c r="Y1268" s="15">
        <f>Raw_Data!Y1268</f>
        <v>4885</v>
      </c>
      <c r="Z1268" s="15">
        <f>Raw_Data!Z1268</f>
        <v>4945</v>
      </c>
      <c r="AA1268" s="15">
        <f>Raw_Data!AA1268</f>
        <v>2.1680000000000001</v>
      </c>
      <c r="AB1268" s="15">
        <f>Raw_Data!AB1268</f>
        <v>51.7</v>
      </c>
      <c r="AC1268" s="19" t="str">
        <f>IF(Raw_Data!G1268="","Yes","No")</f>
        <v>No</v>
      </c>
      <c r="AD1268" s="19" t="str">
        <f>IF(Raw_Data!L1268="","Yes","No")</f>
        <v>No</v>
      </c>
      <c r="AE1268" s="19" t="str">
        <f>IF(Raw_Data!T1268="","Imputed",IF(Raw_Data!T1268&gt;INDEX(Cleaning_Reference!$F$6:$F$13,MATCH(D1268,Cleaning_Reference!$A$6:$A$13,0)),"Capped","Original"))</f>
        <v>Original</v>
      </c>
      <c r="AF1268" s="21">
        <f t="shared" si="19"/>
        <v>10.72</v>
      </c>
    </row>
    <row r="1269" spans="1:32" ht="15" customHeight="1" x14ac:dyDescent="0.3">
      <c r="A1269" s="20" t="str">
        <f>Raw_Data!A1269</f>
        <v>SF11268</v>
      </c>
      <c r="B1269" s="15" t="str">
        <f>Raw_Data!B1269</f>
        <v>Telangana</v>
      </c>
      <c r="C1269" s="15" t="str">
        <f>Raw_Data!C1269</f>
        <v>Krishna</v>
      </c>
      <c r="D1269" s="15" t="str">
        <f>Raw_Data!D1269</f>
        <v>Sugarcane</v>
      </c>
      <c r="E1269" s="15" t="str">
        <f>Raw_Data!E1269</f>
        <v>Kharif</v>
      </c>
      <c r="F1269" s="15">
        <f>Raw_Data!F1269</f>
        <v>4.2699999999999996</v>
      </c>
      <c r="G1269" s="18">
        <f>IF(Raw_Data!G1269="",ROUND(AVERAGEIFS(Raw_Data!$G$2:$G$4001,Raw_Data!$E$2:$E$4001,E1269),1),Raw_Data!G1269)</f>
        <v>1016.7</v>
      </c>
      <c r="H1269" s="15">
        <f>Raw_Data!H1269</f>
        <v>32.6</v>
      </c>
      <c r="I1269" s="15">
        <f>Raw_Data!I1269</f>
        <v>62.6</v>
      </c>
      <c r="J1269" s="15">
        <f>Raw_Data!J1269</f>
        <v>5.5</v>
      </c>
      <c r="K1269" s="15">
        <f>Raw_Data!K1269</f>
        <v>6.9</v>
      </c>
      <c r="L1269" s="18">
        <f>IF(Raw_Data!L1269="",ROUND(AVERAGEIFS(Raw_Data!$L$2:$L$4001,Raw_Data!$E$2:$E$4001,E1269),1),Raw_Data!L1269)</f>
        <v>41.2</v>
      </c>
      <c r="M1269" s="15">
        <f>Raw_Data!M1269</f>
        <v>115.2</v>
      </c>
      <c r="N1269" s="15">
        <f>Raw_Data!N1269</f>
        <v>48.3</v>
      </c>
      <c r="O1269" s="15">
        <f>Raw_Data!O1269</f>
        <v>93.8</v>
      </c>
      <c r="P1269" s="15" t="str">
        <f>Raw_Data!P1269</f>
        <v>Drip</v>
      </c>
      <c r="Q1269" s="15">
        <f>Raw_Data!Q1269</f>
        <v>224.4</v>
      </c>
      <c r="R1269" s="15">
        <f>Raw_Data!R1269</f>
        <v>6.71</v>
      </c>
      <c r="S1269" s="15">
        <f>Raw_Data!S1269</f>
        <v>0.68</v>
      </c>
      <c r="T1269" s="18">
        <f>IF(Raw_Data!T1269="",ROUND(AVERAGEIFS(Raw_Data!$T$2:$T$4001,Raw_Data!$E$2:$E$4001,E1269,Raw_Data!$D$2:$D$4001,D1269),2),IF(Raw_Data!T1269&gt;INDEX(Cleaning_Reference!$F$6:$F$13,MATCH(D1269,Cleaning_Reference!$A$6:$A$13,0)),INDEX(Cleaning_Reference!$F$6:$F$13,MATCH(D1269,Cleaning_Reference!$A$6:$A$13,0)),Raw_Data!T1269))</f>
        <v>66.06</v>
      </c>
      <c r="U1269" s="15">
        <f>Raw_Data!U1269</f>
        <v>282.08</v>
      </c>
      <c r="V1269" s="15">
        <f>Raw_Data!V1269</f>
        <v>4059</v>
      </c>
      <c r="W1269" s="15">
        <f>Raw_Data!W1269</f>
        <v>279504</v>
      </c>
      <c r="X1269" s="15">
        <f>Raw_Data!X1269</f>
        <v>1144963</v>
      </c>
      <c r="Y1269" s="15">
        <f>Raw_Data!Y1269</f>
        <v>865459</v>
      </c>
      <c r="Z1269" s="15">
        <f>Raw_Data!Z1269</f>
        <v>5260</v>
      </c>
      <c r="AA1269" s="15">
        <f>Raw_Data!AA1269</f>
        <v>53.627000000000002</v>
      </c>
      <c r="AB1269" s="15">
        <f>Raw_Data!AB1269</f>
        <v>33.200000000000003</v>
      </c>
      <c r="AC1269" s="19" t="str">
        <f>IF(Raw_Data!G1269="","Yes","No")</f>
        <v>No</v>
      </c>
      <c r="AD1269" s="19" t="str">
        <f>IF(Raw_Data!L1269="","Yes","No")</f>
        <v>No</v>
      </c>
      <c r="AE1269" s="19" t="str">
        <f>IF(Raw_Data!T1269="","Imputed",IF(Raw_Data!T1269&gt;INDEX(Cleaning_Reference!$F$6:$F$13,MATCH(D1269,Cleaning_Reference!$A$6:$A$13,0)),"Capped","Original"))</f>
        <v>Original</v>
      </c>
      <c r="AF1269" s="21">
        <f t="shared" si="19"/>
        <v>282.08</v>
      </c>
    </row>
    <row r="1270" spans="1:32" ht="15" customHeight="1" x14ac:dyDescent="0.3">
      <c r="A1270" s="20" t="str">
        <f>Raw_Data!A1270</f>
        <v>SF11269</v>
      </c>
      <c r="B1270" s="15" t="str">
        <f>Raw_Data!B1270</f>
        <v>Gujarat</v>
      </c>
      <c r="C1270" s="15" t="str">
        <f>Raw_Data!C1270</f>
        <v>Warangal</v>
      </c>
      <c r="D1270" s="15" t="str">
        <f>Raw_Data!D1270</f>
        <v>Wheat</v>
      </c>
      <c r="E1270" s="15" t="str">
        <f>Raw_Data!E1270</f>
        <v>Kharif</v>
      </c>
      <c r="F1270" s="15">
        <f>Raw_Data!F1270</f>
        <v>3.02</v>
      </c>
      <c r="G1270" s="18">
        <f>IF(Raw_Data!G1270="",ROUND(AVERAGEIFS(Raw_Data!$G$2:$G$4001,Raw_Data!$E$2:$E$4001,E1270),1),Raw_Data!G1270)</f>
        <v>1034.0999999999999</v>
      </c>
      <c r="H1270" s="15">
        <f>Raw_Data!H1270</f>
        <v>28.4</v>
      </c>
      <c r="I1270" s="15">
        <f>Raw_Data!I1270</f>
        <v>61.4</v>
      </c>
      <c r="J1270" s="15">
        <f>Raw_Data!J1270</f>
        <v>6.5</v>
      </c>
      <c r="K1270" s="15">
        <f>Raw_Data!K1270</f>
        <v>7.23</v>
      </c>
      <c r="L1270" s="18">
        <f>IF(Raw_Data!L1270="",ROUND(AVERAGEIFS(Raw_Data!$L$2:$L$4001,Raw_Data!$E$2:$E$4001,E1270),1),Raw_Data!L1270)</f>
        <v>26.6</v>
      </c>
      <c r="M1270" s="15">
        <f>Raw_Data!M1270</f>
        <v>107.8</v>
      </c>
      <c r="N1270" s="15">
        <f>Raw_Data!N1270</f>
        <v>71.400000000000006</v>
      </c>
      <c r="O1270" s="15">
        <f>Raw_Data!O1270</f>
        <v>90.3</v>
      </c>
      <c r="P1270" s="15" t="str">
        <f>Raw_Data!P1270</f>
        <v>Drip</v>
      </c>
      <c r="Q1270" s="15">
        <f>Raw_Data!Q1270</f>
        <v>124.4</v>
      </c>
      <c r="R1270" s="15">
        <f>Raw_Data!R1270</f>
        <v>4.32</v>
      </c>
      <c r="S1270" s="15">
        <f>Raw_Data!S1270</f>
        <v>0.76</v>
      </c>
      <c r="T1270" s="18">
        <f>IF(Raw_Data!T1270="",ROUND(AVERAGEIFS(Raw_Data!$T$2:$T$4001,Raw_Data!$E$2:$E$4001,E1270,Raw_Data!$D$2:$D$4001,D1270),2),IF(Raw_Data!T1270&gt;INDEX(Cleaning_Reference!$F$6:$F$13,MATCH(D1270,Cleaning_Reference!$A$6:$A$13,0)),INDEX(Cleaning_Reference!$F$6:$F$13,MATCH(D1270,Cleaning_Reference!$A$6:$A$13,0)),Raw_Data!T1270))</f>
        <v>2.2999999999999998</v>
      </c>
      <c r="U1270" s="15">
        <f>Raw_Data!U1270</f>
        <v>6.95</v>
      </c>
      <c r="V1270" s="15">
        <f>Raw_Data!V1270</f>
        <v>25171</v>
      </c>
      <c r="W1270" s="15">
        <f>Raw_Data!W1270</f>
        <v>188945</v>
      </c>
      <c r="X1270" s="15">
        <f>Raw_Data!X1270</f>
        <v>174938</v>
      </c>
      <c r="Y1270" s="15">
        <f>Raw_Data!Y1270</f>
        <v>-14007</v>
      </c>
      <c r="Z1270" s="15">
        <f>Raw_Data!Z1270</f>
        <v>1561</v>
      </c>
      <c r="AA1270" s="15">
        <f>Raw_Data!AA1270</f>
        <v>4.452</v>
      </c>
      <c r="AB1270" s="15">
        <f>Raw_Data!AB1270</f>
        <v>58.6</v>
      </c>
      <c r="AC1270" s="19" t="str">
        <f>IF(Raw_Data!G1270="","Yes","No")</f>
        <v>No</v>
      </c>
      <c r="AD1270" s="19" t="str">
        <f>IF(Raw_Data!L1270="","Yes","No")</f>
        <v>No</v>
      </c>
      <c r="AE1270" s="19" t="str">
        <f>IF(Raw_Data!T1270="","Imputed",IF(Raw_Data!T1270&gt;INDEX(Cleaning_Reference!$F$6:$F$13,MATCH(D1270,Cleaning_Reference!$A$6:$A$13,0)),"Capped","Original"))</f>
        <v>Original</v>
      </c>
      <c r="AF1270" s="21">
        <f t="shared" si="19"/>
        <v>6.95</v>
      </c>
    </row>
    <row r="1271" spans="1:32" ht="15" customHeight="1" x14ac:dyDescent="0.3">
      <c r="A1271" s="20" t="str">
        <f>Raw_Data!A1271</f>
        <v>SF11270</v>
      </c>
      <c r="B1271" s="15" t="str">
        <f>Raw_Data!B1271</f>
        <v>Madhya Pradesh</v>
      </c>
      <c r="C1271" s="15" t="str">
        <f>Raw_Data!C1271</f>
        <v>Krishna</v>
      </c>
      <c r="D1271" s="15" t="str">
        <f>Raw_Data!D1271</f>
        <v>Maize</v>
      </c>
      <c r="E1271" s="15" t="str">
        <f>Raw_Data!E1271</f>
        <v>Kharif</v>
      </c>
      <c r="F1271" s="15">
        <f>Raw_Data!F1271</f>
        <v>11.85</v>
      </c>
      <c r="G1271" s="18">
        <f>IF(Raw_Data!G1271="",ROUND(AVERAGEIFS(Raw_Data!$G$2:$G$4001,Raw_Data!$E$2:$E$4001,E1271),1),Raw_Data!G1271)</f>
        <v>930.4</v>
      </c>
      <c r="H1271" s="15">
        <f>Raw_Data!H1271</f>
        <v>27.4</v>
      </c>
      <c r="I1271" s="15">
        <f>Raw_Data!I1271</f>
        <v>78</v>
      </c>
      <c r="J1271" s="15">
        <f>Raw_Data!J1271</f>
        <v>7.7</v>
      </c>
      <c r="K1271" s="15">
        <f>Raw_Data!K1271</f>
        <v>7.04</v>
      </c>
      <c r="L1271" s="18">
        <f>IF(Raw_Data!L1271="",ROUND(AVERAGEIFS(Raw_Data!$L$2:$L$4001,Raw_Data!$E$2:$E$4001,E1271),1),Raw_Data!L1271)</f>
        <v>36.6</v>
      </c>
      <c r="M1271" s="15">
        <f>Raw_Data!M1271</f>
        <v>66.5</v>
      </c>
      <c r="N1271" s="15">
        <f>Raw_Data!N1271</f>
        <v>72.2</v>
      </c>
      <c r="O1271" s="15">
        <f>Raw_Data!O1271</f>
        <v>99.5</v>
      </c>
      <c r="P1271" s="15" t="str">
        <f>Raw_Data!P1271</f>
        <v>Rainfed</v>
      </c>
      <c r="Q1271" s="15">
        <f>Raw_Data!Q1271</f>
        <v>259.2</v>
      </c>
      <c r="R1271" s="15">
        <f>Raw_Data!R1271</f>
        <v>5.2</v>
      </c>
      <c r="S1271" s="15">
        <f>Raw_Data!S1271</f>
        <v>0.65</v>
      </c>
      <c r="T1271" s="18">
        <f>IF(Raw_Data!T1271="",ROUND(AVERAGEIFS(Raw_Data!$T$2:$T$4001,Raw_Data!$E$2:$E$4001,E1271,Raw_Data!$D$2:$D$4001,D1271),2),IF(Raw_Data!T1271&gt;INDEX(Cleaning_Reference!$F$6:$F$13,MATCH(D1271,Cleaning_Reference!$A$6:$A$13,0)),INDEX(Cleaning_Reference!$F$6:$F$13,MATCH(D1271,Cleaning_Reference!$A$6:$A$13,0)),Raw_Data!T1271))</f>
        <v>3.11</v>
      </c>
      <c r="U1271" s="15">
        <f>Raw_Data!U1271</f>
        <v>36.85</v>
      </c>
      <c r="V1271" s="15">
        <f>Raw_Data!V1271</f>
        <v>20453</v>
      </c>
      <c r="W1271" s="15">
        <f>Raw_Data!W1271</f>
        <v>801433</v>
      </c>
      <c r="X1271" s="15">
        <f>Raw_Data!X1271</f>
        <v>753693</v>
      </c>
      <c r="Y1271" s="15">
        <f>Raw_Data!Y1271</f>
        <v>-47740</v>
      </c>
      <c r="Z1271" s="15">
        <f>Raw_Data!Z1271</f>
        <v>3661</v>
      </c>
      <c r="AA1271" s="15">
        <f>Raw_Data!AA1271</f>
        <v>10.066000000000001</v>
      </c>
      <c r="AB1271" s="15">
        <f>Raw_Data!AB1271</f>
        <v>48.1</v>
      </c>
      <c r="AC1271" s="19" t="str">
        <f>IF(Raw_Data!G1271="","Yes","No")</f>
        <v>No</v>
      </c>
      <c r="AD1271" s="19" t="str">
        <f>IF(Raw_Data!L1271="","Yes","No")</f>
        <v>No</v>
      </c>
      <c r="AE1271" s="19" t="str">
        <f>IF(Raw_Data!T1271="","Imputed",IF(Raw_Data!T1271&gt;INDEX(Cleaning_Reference!$F$6:$F$13,MATCH(D1271,Cleaning_Reference!$A$6:$A$13,0)),"Capped","Original"))</f>
        <v>Original</v>
      </c>
      <c r="AF1271" s="21">
        <f t="shared" si="19"/>
        <v>36.85</v>
      </c>
    </row>
    <row r="1272" spans="1:32" ht="15" customHeight="1" x14ac:dyDescent="0.3">
      <c r="A1272" s="20" t="str">
        <f>Raw_Data!A1272</f>
        <v>SF11271</v>
      </c>
      <c r="B1272" s="15" t="str">
        <f>Raw_Data!B1272</f>
        <v>Punjab</v>
      </c>
      <c r="C1272" s="15" t="str">
        <f>Raw_Data!C1272</f>
        <v>Indore</v>
      </c>
      <c r="D1272" s="15" t="str">
        <f>Raw_Data!D1272</f>
        <v>Rice</v>
      </c>
      <c r="E1272" s="15" t="str">
        <f>Raw_Data!E1272</f>
        <v>Rabi</v>
      </c>
      <c r="F1272" s="15">
        <f>Raw_Data!F1272</f>
        <v>9.07</v>
      </c>
      <c r="G1272" s="18">
        <f>IF(Raw_Data!G1272="",ROUND(AVERAGEIFS(Raw_Data!$G$2:$G$4001,Raw_Data!$E$2:$E$4001,E1272),1),Raw_Data!G1272)</f>
        <v>201.9</v>
      </c>
      <c r="H1272" s="15">
        <f>Raw_Data!H1272</f>
        <v>30.2</v>
      </c>
      <c r="I1272" s="15">
        <f>Raw_Data!I1272</f>
        <v>57</v>
      </c>
      <c r="J1272" s="15">
        <f>Raw_Data!J1272</f>
        <v>7.9</v>
      </c>
      <c r="K1272" s="15">
        <f>Raw_Data!K1272</f>
        <v>6.6</v>
      </c>
      <c r="L1272" s="18">
        <f>IF(Raw_Data!L1272="",ROUND(AVERAGEIFS(Raw_Data!$L$2:$L$4001,Raw_Data!$E$2:$E$4001,E1272),1),Raw_Data!L1272)</f>
        <v>24.1</v>
      </c>
      <c r="M1272" s="15">
        <f>Raw_Data!M1272</f>
        <v>121.5</v>
      </c>
      <c r="N1272" s="15">
        <f>Raw_Data!N1272</f>
        <v>30</v>
      </c>
      <c r="O1272" s="15">
        <f>Raw_Data!O1272</f>
        <v>104.7</v>
      </c>
      <c r="P1272" s="15" t="str">
        <f>Raw_Data!P1272</f>
        <v>Flood</v>
      </c>
      <c r="Q1272" s="15">
        <f>Raw_Data!Q1272</f>
        <v>173</v>
      </c>
      <c r="R1272" s="15">
        <f>Raw_Data!R1272</f>
        <v>4.33</v>
      </c>
      <c r="S1272" s="15">
        <f>Raw_Data!S1272</f>
        <v>0.98</v>
      </c>
      <c r="T1272" s="18">
        <f>IF(Raw_Data!T1272="",ROUND(AVERAGEIFS(Raw_Data!$T$2:$T$4001,Raw_Data!$E$2:$E$4001,E1272,Raw_Data!$D$2:$D$4001,D1272),2),IF(Raw_Data!T1272&gt;INDEX(Cleaning_Reference!$F$6:$F$13,MATCH(D1272,Cleaning_Reference!$A$6:$A$13,0)),INDEX(Cleaning_Reference!$F$6:$F$13,MATCH(D1272,Cleaning_Reference!$A$6:$A$13,0)),Raw_Data!T1272))</f>
        <v>2.81</v>
      </c>
      <c r="U1272" s="15">
        <f>Raw_Data!U1272</f>
        <v>25.49</v>
      </c>
      <c r="V1272" s="15">
        <f>Raw_Data!V1272</f>
        <v>18550</v>
      </c>
      <c r="W1272" s="15">
        <f>Raw_Data!W1272</f>
        <v>693371</v>
      </c>
      <c r="X1272" s="15">
        <f>Raw_Data!X1272</f>
        <v>472840</v>
      </c>
      <c r="Y1272" s="15">
        <f>Raw_Data!Y1272</f>
        <v>-220531</v>
      </c>
      <c r="Z1272" s="15">
        <f>Raw_Data!Z1272</f>
        <v>15523</v>
      </c>
      <c r="AA1272" s="15">
        <f>Raw_Data!AA1272</f>
        <v>1.6419999999999999</v>
      </c>
      <c r="AB1272" s="15">
        <f>Raw_Data!AB1272</f>
        <v>50.7</v>
      </c>
      <c r="AC1272" s="19" t="str">
        <f>IF(Raw_Data!G1272="","Yes","No")</f>
        <v>No</v>
      </c>
      <c r="AD1272" s="19" t="str">
        <f>IF(Raw_Data!L1272="","Yes","No")</f>
        <v>Yes</v>
      </c>
      <c r="AE1272" s="19" t="str">
        <f>IF(Raw_Data!T1272="","Imputed",IF(Raw_Data!T1272&gt;INDEX(Cleaning_Reference!$F$6:$F$13,MATCH(D1272,Cleaning_Reference!$A$6:$A$13,0)),"Capped","Original"))</f>
        <v>Original</v>
      </c>
      <c r="AF1272" s="21">
        <f t="shared" si="19"/>
        <v>25.49</v>
      </c>
    </row>
    <row r="1273" spans="1:32" ht="15" customHeight="1" x14ac:dyDescent="0.3">
      <c r="A1273" s="20" t="str">
        <f>Raw_Data!A1273</f>
        <v>SF11272</v>
      </c>
      <c r="B1273" s="15" t="str">
        <f>Raw_Data!B1273</f>
        <v>Tamil Nadu</v>
      </c>
      <c r="C1273" s="15" t="str">
        <f>Raw_Data!C1273</f>
        <v>Rajkot</v>
      </c>
      <c r="D1273" s="15" t="str">
        <f>Raw_Data!D1273</f>
        <v>Maize</v>
      </c>
      <c r="E1273" s="15" t="str">
        <f>Raw_Data!E1273</f>
        <v>Rabi</v>
      </c>
      <c r="F1273" s="15">
        <f>Raw_Data!F1273</f>
        <v>10.89</v>
      </c>
      <c r="G1273" s="18">
        <f>IF(Raw_Data!G1273="",ROUND(AVERAGEIFS(Raw_Data!$G$2:$G$4001,Raw_Data!$E$2:$E$4001,E1273),1),Raw_Data!G1273)</f>
        <v>316.10000000000002</v>
      </c>
      <c r="H1273" s="15">
        <f>Raw_Data!H1273</f>
        <v>21.8</v>
      </c>
      <c r="I1273" s="15">
        <f>Raw_Data!I1273</f>
        <v>65.900000000000006</v>
      </c>
      <c r="J1273" s="15">
        <f>Raw_Data!J1273</f>
        <v>6.7</v>
      </c>
      <c r="K1273" s="15">
        <f>Raw_Data!K1273</f>
        <v>6.99</v>
      </c>
      <c r="L1273" s="18">
        <f>IF(Raw_Data!L1273="",ROUND(AVERAGEIFS(Raw_Data!$L$2:$L$4001,Raw_Data!$E$2:$E$4001,E1273),1),Raw_Data!L1273)</f>
        <v>31.1</v>
      </c>
      <c r="M1273" s="15">
        <f>Raw_Data!M1273</f>
        <v>170.1</v>
      </c>
      <c r="N1273" s="15">
        <f>Raw_Data!N1273</f>
        <v>83.6</v>
      </c>
      <c r="O1273" s="15">
        <f>Raw_Data!O1273</f>
        <v>121.8</v>
      </c>
      <c r="P1273" s="15" t="str">
        <f>Raw_Data!P1273</f>
        <v>Rainfed</v>
      </c>
      <c r="Q1273" s="15">
        <f>Raw_Data!Q1273</f>
        <v>169.8</v>
      </c>
      <c r="R1273" s="15">
        <f>Raw_Data!R1273</f>
        <v>8.82</v>
      </c>
      <c r="S1273" s="15">
        <f>Raw_Data!S1273</f>
        <v>0.88</v>
      </c>
      <c r="T1273" s="18">
        <f>IF(Raw_Data!T1273="",ROUND(AVERAGEIFS(Raw_Data!$T$2:$T$4001,Raw_Data!$E$2:$E$4001,E1273,Raw_Data!$D$2:$D$4001,D1273),2),IF(Raw_Data!T1273&gt;INDEX(Cleaning_Reference!$F$6:$F$13,MATCH(D1273,Cleaning_Reference!$A$6:$A$13,0)),INDEX(Cleaning_Reference!$F$6:$F$13,MATCH(D1273,Cleaning_Reference!$A$6:$A$13,0)),Raw_Data!T1273))</f>
        <v>3.07</v>
      </c>
      <c r="U1273" s="15">
        <f>Raw_Data!U1273</f>
        <v>33.43</v>
      </c>
      <c r="V1273" s="15">
        <f>Raw_Data!V1273</f>
        <v>22556</v>
      </c>
      <c r="W1273" s="15">
        <f>Raw_Data!W1273</f>
        <v>796672</v>
      </c>
      <c r="X1273" s="15">
        <f>Raw_Data!X1273</f>
        <v>754047</v>
      </c>
      <c r="Y1273" s="15">
        <f>Raw_Data!Y1273</f>
        <v>-42625</v>
      </c>
      <c r="Z1273" s="15">
        <f>Raw_Data!Z1273</f>
        <v>3424</v>
      </c>
      <c r="AA1273" s="15">
        <f>Raw_Data!AA1273</f>
        <v>9.7629999999999999</v>
      </c>
      <c r="AB1273" s="15">
        <f>Raw_Data!AB1273</f>
        <v>34.4</v>
      </c>
      <c r="AC1273" s="19" t="str">
        <f>IF(Raw_Data!G1273="","Yes","No")</f>
        <v>No</v>
      </c>
      <c r="AD1273" s="19" t="str">
        <f>IF(Raw_Data!L1273="","Yes","No")</f>
        <v>No</v>
      </c>
      <c r="AE1273" s="19" t="str">
        <f>IF(Raw_Data!T1273="","Imputed",IF(Raw_Data!T1273&gt;INDEX(Cleaning_Reference!$F$6:$F$13,MATCH(D1273,Cleaning_Reference!$A$6:$A$13,0)),"Capped","Original"))</f>
        <v>Original</v>
      </c>
      <c r="AF1273" s="21">
        <f t="shared" si="19"/>
        <v>33.43</v>
      </c>
    </row>
    <row r="1274" spans="1:32" ht="15" customHeight="1" x14ac:dyDescent="0.3">
      <c r="A1274" s="20" t="str">
        <f>Raw_Data!A1274</f>
        <v>SF11273</v>
      </c>
      <c r="B1274" s="15" t="str">
        <f>Raw_Data!B1274</f>
        <v>Andhra Pradesh</v>
      </c>
      <c r="C1274" s="15" t="str">
        <f>Raw_Data!C1274</f>
        <v>Nalgonda</v>
      </c>
      <c r="D1274" s="15" t="str">
        <f>Raw_Data!D1274</f>
        <v>Groundnut</v>
      </c>
      <c r="E1274" s="15" t="str">
        <f>Raw_Data!E1274</f>
        <v>Kharif</v>
      </c>
      <c r="F1274" s="15">
        <f>Raw_Data!F1274</f>
        <v>3.88</v>
      </c>
      <c r="G1274" s="18">
        <f>IF(Raw_Data!G1274="",ROUND(AVERAGEIFS(Raw_Data!$G$2:$G$4001,Raw_Data!$E$2:$E$4001,E1274),1),Raw_Data!G1274)</f>
        <v>1141.7</v>
      </c>
      <c r="H1274" s="15">
        <f>Raw_Data!H1274</f>
        <v>27.2</v>
      </c>
      <c r="I1274" s="15">
        <f>Raw_Data!I1274</f>
        <v>77.5</v>
      </c>
      <c r="J1274" s="15">
        <f>Raw_Data!J1274</f>
        <v>7</v>
      </c>
      <c r="K1274" s="15">
        <f>Raw_Data!K1274</f>
        <v>7.74</v>
      </c>
      <c r="L1274" s="18">
        <f>IF(Raw_Data!L1274="",ROUND(AVERAGEIFS(Raw_Data!$L$2:$L$4001,Raw_Data!$E$2:$E$4001,E1274),1),Raw_Data!L1274)</f>
        <v>28.6</v>
      </c>
      <c r="M1274" s="15">
        <f>Raw_Data!M1274</f>
        <v>156.30000000000001</v>
      </c>
      <c r="N1274" s="15">
        <f>Raw_Data!N1274</f>
        <v>34.200000000000003</v>
      </c>
      <c r="O1274" s="15">
        <f>Raw_Data!O1274</f>
        <v>123.6</v>
      </c>
      <c r="P1274" s="15" t="str">
        <f>Raw_Data!P1274</f>
        <v>Drip</v>
      </c>
      <c r="Q1274" s="15">
        <f>Raw_Data!Q1274</f>
        <v>214.5</v>
      </c>
      <c r="R1274" s="15">
        <f>Raw_Data!R1274</f>
        <v>4.95</v>
      </c>
      <c r="S1274" s="15">
        <f>Raw_Data!S1274</f>
        <v>1</v>
      </c>
      <c r="T1274" s="18">
        <f>IF(Raw_Data!T1274="",ROUND(AVERAGEIFS(Raw_Data!$T$2:$T$4001,Raw_Data!$E$2:$E$4001,E1274,Raw_Data!$D$2:$D$4001,D1274),2),IF(Raw_Data!T1274&gt;INDEX(Cleaning_Reference!$F$6:$F$13,MATCH(D1274,Cleaning_Reference!$A$6:$A$13,0)),INDEX(Cleaning_Reference!$F$6:$F$13,MATCH(D1274,Cleaning_Reference!$A$6:$A$13,0)),Raw_Data!T1274))</f>
        <v>0.55000000000000004</v>
      </c>
      <c r="U1274" s="15">
        <f>Raw_Data!U1274</f>
        <v>2.13</v>
      </c>
      <c r="V1274" s="15">
        <f>Raw_Data!V1274</f>
        <v>53927</v>
      </c>
      <c r="W1274" s="15">
        <f>Raw_Data!W1274</f>
        <v>278904</v>
      </c>
      <c r="X1274" s="15">
        <f>Raw_Data!X1274</f>
        <v>114865</v>
      </c>
      <c r="Y1274" s="15">
        <f>Raw_Data!Y1274</f>
        <v>-164039</v>
      </c>
      <c r="Z1274" s="15">
        <f>Raw_Data!Z1274</f>
        <v>1697</v>
      </c>
      <c r="AA1274" s="15">
        <f>Raw_Data!AA1274</f>
        <v>1.2549999999999999</v>
      </c>
      <c r="AB1274" s="15">
        <f>Raw_Data!AB1274</f>
        <v>60.5</v>
      </c>
      <c r="AC1274" s="19" t="str">
        <f>IF(Raw_Data!G1274="","Yes","No")</f>
        <v>No</v>
      </c>
      <c r="AD1274" s="19" t="str">
        <f>IF(Raw_Data!L1274="","Yes","No")</f>
        <v>No</v>
      </c>
      <c r="AE1274" s="19" t="str">
        <f>IF(Raw_Data!T1274="","Imputed",IF(Raw_Data!T1274&gt;INDEX(Cleaning_Reference!$F$6:$F$13,MATCH(D1274,Cleaning_Reference!$A$6:$A$13,0)),"Capped","Original"))</f>
        <v>Original</v>
      </c>
      <c r="AF1274" s="21">
        <f t="shared" si="19"/>
        <v>2.13</v>
      </c>
    </row>
    <row r="1275" spans="1:32" ht="15" customHeight="1" x14ac:dyDescent="0.3">
      <c r="A1275" s="20" t="str">
        <f>Raw_Data!A1275</f>
        <v>SF11274</v>
      </c>
      <c r="B1275" s="15" t="str">
        <f>Raw_Data!B1275</f>
        <v>Punjab</v>
      </c>
      <c r="C1275" s="15" t="str">
        <f>Raw_Data!C1275</f>
        <v>Raichur</v>
      </c>
      <c r="D1275" s="15" t="str">
        <f>Raw_Data!D1275</f>
        <v>Groundnut</v>
      </c>
      <c r="E1275" s="15" t="str">
        <f>Raw_Data!E1275</f>
        <v>Kharif</v>
      </c>
      <c r="F1275" s="15">
        <f>Raw_Data!F1275</f>
        <v>2.57</v>
      </c>
      <c r="G1275" s="18">
        <f>IF(Raw_Data!G1275="",ROUND(AVERAGEIFS(Raw_Data!$G$2:$G$4001,Raw_Data!$E$2:$E$4001,E1275),1),Raw_Data!G1275)</f>
        <v>882.1</v>
      </c>
      <c r="H1275" s="15">
        <f>Raw_Data!H1275</f>
        <v>28.9</v>
      </c>
      <c r="I1275" s="15">
        <f>Raw_Data!I1275</f>
        <v>76.7</v>
      </c>
      <c r="J1275" s="15">
        <f>Raw_Data!J1275</f>
        <v>6.4</v>
      </c>
      <c r="K1275" s="15">
        <f>Raw_Data!K1275</f>
        <v>6.46</v>
      </c>
      <c r="L1275" s="18">
        <f>IF(Raw_Data!L1275="",ROUND(AVERAGEIFS(Raw_Data!$L$2:$L$4001,Raw_Data!$E$2:$E$4001,E1275),1),Raw_Data!L1275)</f>
        <v>32.1</v>
      </c>
      <c r="M1275" s="15">
        <f>Raw_Data!M1275</f>
        <v>119</v>
      </c>
      <c r="N1275" s="15">
        <f>Raw_Data!N1275</f>
        <v>74.599999999999994</v>
      </c>
      <c r="O1275" s="15">
        <f>Raw_Data!O1275</f>
        <v>110.7</v>
      </c>
      <c r="P1275" s="15" t="str">
        <f>Raw_Data!P1275</f>
        <v>Flood</v>
      </c>
      <c r="Q1275" s="15">
        <f>Raw_Data!Q1275</f>
        <v>174.2</v>
      </c>
      <c r="R1275" s="15">
        <f>Raw_Data!R1275</f>
        <v>4.83</v>
      </c>
      <c r="S1275" s="15">
        <f>Raw_Data!S1275</f>
        <v>0.75</v>
      </c>
      <c r="T1275" s="18">
        <f>IF(Raw_Data!T1275="",ROUND(AVERAGEIFS(Raw_Data!$T$2:$T$4001,Raw_Data!$E$2:$E$4001,E1275,Raw_Data!$D$2:$D$4001,D1275),2),IF(Raw_Data!T1275&gt;INDEX(Cleaning_Reference!$F$6:$F$13,MATCH(D1275,Cleaning_Reference!$A$6:$A$13,0)),INDEX(Cleaning_Reference!$F$6:$F$13,MATCH(D1275,Cleaning_Reference!$A$6:$A$13,0)),Raw_Data!T1275))</f>
        <v>2.0299999999999998</v>
      </c>
      <c r="U1275" s="15">
        <f>Raw_Data!U1275</f>
        <v>5.22</v>
      </c>
      <c r="V1275" s="15">
        <f>Raw_Data!V1275</f>
        <v>52904</v>
      </c>
      <c r="W1275" s="15">
        <f>Raw_Data!W1275</f>
        <v>152982</v>
      </c>
      <c r="X1275" s="15">
        <f>Raw_Data!X1275</f>
        <v>276159</v>
      </c>
      <c r="Y1275" s="15">
        <f>Raw_Data!Y1275</f>
        <v>123177</v>
      </c>
      <c r="Z1275" s="15">
        <f>Raw_Data!Z1275</f>
        <v>1605</v>
      </c>
      <c r="AA1275" s="15">
        <f>Raw_Data!AA1275</f>
        <v>3.2519999999999998</v>
      </c>
      <c r="AB1275" s="15">
        <f>Raw_Data!AB1275</f>
        <v>52.1</v>
      </c>
      <c r="AC1275" s="19" t="str">
        <f>IF(Raw_Data!G1275="","Yes","No")</f>
        <v>No</v>
      </c>
      <c r="AD1275" s="19" t="str">
        <f>IF(Raw_Data!L1275="","Yes","No")</f>
        <v>No</v>
      </c>
      <c r="AE1275" s="19" t="str">
        <f>IF(Raw_Data!T1275="","Imputed",IF(Raw_Data!T1275&gt;INDEX(Cleaning_Reference!$F$6:$F$13,MATCH(D1275,Cleaning_Reference!$A$6:$A$13,0)),"Capped","Original"))</f>
        <v>Original</v>
      </c>
      <c r="AF1275" s="21">
        <f t="shared" si="19"/>
        <v>5.22</v>
      </c>
    </row>
    <row r="1276" spans="1:32" ht="15" customHeight="1" x14ac:dyDescent="0.3">
      <c r="A1276" s="20" t="str">
        <f>Raw_Data!A1276</f>
        <v>SF11275</v>
      </c>
      <c r="B1276" s="15" t="str">
        <f>Raw_Data!B1276</f>
        <v>Punjab</v>
      </c>
      <c r="C1276" s="15" t="str">
        <f>Raw_Data!C1276</f>
        <v>Rajkot</v>
      </c>
      <c r="D1276" s="15" t="str">
        <f>Raw_Data!D1276</f>
        <v>Chilli</v>
      </c>
      <c r="E1276" s="15" t="str">
        <f>Raw_Data!E1276</f>
        <v>Kharif</v>
      </c>
      <c r="F1276" s="15">
        <f>Raw_Data!F1276</f>
        <v>11.47</v>
      </c>
      <c r="G1276" s="18">
        <f>IF(Raw_Data!G1276="",ROUND(AVERAGEIFS(Raw_Data!$G$2:$G$4001,Raw_Data!$E$2:$E$4001,E1276),1),Raw_Data!G1276)</f>
        <v>769.6</v>
      </c>
      <c r="H1276" s="15">
        <f>Raw_Data!H1276</f>
        <v>27.6</v>
      </c>
      <c r="I1276" s="15">
        <f>Raw_Data!I1276</f>
        <v>65.900000000000006</v>
      </c>
      <c r="J1276" s="15">
        <f>Raw_Data!J1276</f>
        <v>7</v>
      </c>
      <c r="K1276" s="15">
        <f>Raw_Data!K1276</f>
        <v>6.1</v>
      </c>
      <c r="L1276" s="18">
        <f>IF(Raw_Data!L1276="",ROUND(AVERAGEIFS(Raw_Data!$L$2:$L$4001,Raw_Data!$E$2:$E$4001,E1276),1),Raw_Data!L1276)</f>
        <v>35</v>
      </c>
      <c r="M1276" s="15">
        <f>Raw_Data!M1276</f>
        <v>165</v>
      </c>
      <c r="N1276" s="15">
        <f>Raw_Data!N1276</f>
        <v>41.6</v>
      </c>
      <c r="O1276" s="15">
        <f>Raw_Data!O1276</f>
        <v>142</v>
      </c>
      <c r="P1276" s="15" t="str">
        <f>Raw_Data!P1276</f>
        <v>Rainfed</v>
      </c>
      <c r="Q1276" s="15">
        <f>Raw_Data!Q1276</f>
        <v>126.6</v>
      </c>
      <c r="R1276" s="15">
        <f>Raw_Data!R1276</f>
        <v>3.69</v>
      </c>
      <c r="S1276" s="15">
        <f>Raw_Data!S1276</f>
        <v>0.81</v>
      </c>
      <c r="T1276" s="18">
        <f>IF(Raw_Data!T1276="",ROUND(AVERAGEIFS(Raw_Data!$T$2:$T$4001,Raw_Data!$E$2:$E$4001,E1276,Raw_Data!$D$2:$D$4001,D1276),2),IF(Raw_Data!T1276&gt;INDEX(Cleaning_Reference!$F$6:$F$13,MATCH(D1276,Cleaning_Reference!$A$6:$A$13,0)),INDEX(Cleaning_Reference!$F$6:$F$13,MATCH(D1276,Cleaning_Reference!$A$6:$A$13,0)),Raw_Data!T1276))</f>
        <v>1.66</v>
      </c>
      <c r="U1276" s="15">
        <f>Raw_Data!U1276</f>
        <v>19.04</v>
      </c>
      <c r="V1276" s="15">
        <f>Raw_Data!V1276</f>
        <v>108309</v>
      </c>
      <c r="W1276" s="15">
        <f>Raw_Data!W1276</f>
        <v>717297</v>
      </c>
      <c r="X1276" s="15">
        <f>Raw_Data!X1276</f>
        <v>2062203</v>
      </c>
      <c r="Y1276" s="15">
        <f>Raw_Data!Y1276</f>
        <v>1344906</v>
      </c>
      <c r="Z1276" s="15">
        <f>Raw_Data!Z1276</f>
        <v>4003</v>
      </c>
      <c r="AA1276" s="15">
        <f>Raw_Data!AA1276</f>
        <v>4.7560000000000002</v>
      </c>
      <c r="AB1276" s="15">
        <f>Raw_Data!AB1276</f>
        <v>56.6</v>
      </c>
      <c r="AC1276" s="19" t="str">
        <f>IF(Raw_Data!G1276="","Yes","No")</f>
        <v>No</v>
      </c>
      <c r="AD1276" s="19" t="str">
        <f>IF(Raw_Data!L1276="","Yes","No")</f>
        <v>No</v>
      </c>
      <c r="AE1276" s="19" t="str">
        <f>IF(Raw_Data!T1276="","Imputed",IF(Raw_Data!T1276&gt;INDEX(Cleaning_Reference!$F$6:$F$13,MATCH(D1276,Cleaning_Reference!$A$6:$A$13,0)),"Capped","Original"))</f>
        <v>Original</v>
      </c>
      <c r="AF1276" s="21">
        <f t="shared" si="19"/>
        <v>19.04</v>
      </c>
    </row>
    <row r="1277" spans="1:32" ht="15" customHeight="1" x14ac:dyDescent="0.3">
      <c r="A1277" s="20" t="str">
        <f>Raw_Data!A1277</f>
        <v>SF11276</v>
      </c>
      <c r="B1277" s="15" t="str">
        <f>Raw_Data!B1277</f>
        <v>Andhra Pradesh</v>
      </c>
      <c r="C1277" s="15" t="str">
        <f>Raw_Data!C1277</f>
        <v>Raichur</v>
      </c>
      <c r="D1277" s="15" t="str">
        <f>Raw_Data!D1277</f>
        <v>Maize</v>
      </c>
      <c r="E1277" s="15" t="str">
        <f>Raw_Data!E1277</f>
        <v>Rabi</v>
      </c>
      <c r="F1277" s="15">
        <f>Raw_Data!F1277</f>
        <v>13.67</v>
      </c>
      <c r="G1277" s="18">
        <f>IF(Raw_Data!G1277="",ROUND(AVERAGEIFS(Raw_Data!$G$2:$G$4001,Raw_Data!$E$2:$E$4001,E1277),1),Raw_Data!G1277)</f>
        <v>297</v>
      </c>
      <c r="H1277" s="15">
        <f>Raw_Data!H1277</f>
        <v>26.8</v>
      </c>
      <c r="I1277" s="15">
        <f>Raw_Data!I1277</f>
        <v>75.8</v>
      </c>
      <c r="J1277" s="15">
        <f>Raw_Data!J1277</f>
        <v>6.6</v>
      </c>
      <c r="K1277" s="15">
        <f>Raw_Data!K1277</f>
        <v>7</v>
      </c>
      <c r="L1277" s="18">
        <f>IF(Raw_Data!L1277="",ROUND(AVERAGEIFS(Raw_Data!$L$2:$L$4001,Raw_Data!$E$2:$E$4001,E1277),1),Raw_Data!L1277)</f>
        <v>9.3000000000000007</v>
      </c>
      <c r="M1277" s="15">
        <f>Raw_Data!M1277</f>
        <v>145.4</v>
      </c>
      <c r="N1277" s="15">
        <f>Raw_Data!N1277</f>
        <v>54.1</v>
      </c>
      <c r="O1277" s="15">
        <f>Raw_Data!O1277</f>
        <v>104.1</v>
      </c>
      <c r="P1277" s="15" t="str">
        <f>Raw_Data!P1277</f>
        <v>Flood</v>
      </c>
      <c r="Q1277" s="15">
        <f>Raw_Data!Q1277</f>
        <v>227</v>
      </c>
      <c r="R1277" s="15">
        <f>Raw_Data!R1277</f>
        <v>4.0999999999999996</v>
      </c>
      <c r="S1277" s="15">
        <f>Raw_Data!S1277</f>
        <v>0.98</v>
      </c>
      <c r="T1277" s="18">
        <f>IF(Raw_Data!T1277="",ROUND(AVERAGEIFS(Raw_Data!$T$2:$T$4001,Raw_Data!$E$2:$E$4001,E1277,Raw_Data!$D$2:$D$4001,D1277),2),IF(Raw_Data!T1277&gt;INDEX(Cleaning_Reference!$F$6:$F$13,MATCH(D1277,Cleaning_Reference!$A$6:$A$13,0)),INDEX(Cleaning_Reference!$F$6:$F$13,MATCH(D1277,Cleaning_Reference!$A$6:$A$13,0)),Raw_Data!T1277))</f>
        <v>3.74</v>
      </c>
      <c r="U1277" s="15">
        <f>Raw_Data!U1277</f>
        <v>51.13</v>
      </c>
      <c r="V1277" s="15">
        <f>Raw_Data!V1277</f>
        <v>20218</v>
      </c>
      <c r="W1277" s="15">
        <f>Raw_Data!W1277</f>
        <v>872194</v>
      </c>
      <c r="X1277" s="15">
        <f>Raw_Data!X1277</f>
        <v>1033746</v>
      </c>
      <c r="Y1277" s="15">
        <f>Raw_Data!Y1277</f>
        <v>161552</v>
      </c>
      <c r="Z1277" s="15">
        <f>Raw_Data!Z1277</f>
        <v>10927</v>
      </c>
      <c r="AA1277" s="15">
        <f>Raw_Data!AA1277</f>
        <v>4.6790000000000003</v>
      </c>
      <c r="AB1277" s="15">
        <f>Raw_Data!AB1277</f>
        <v>45.2</v>
      </c>
      <c r="AC1277" s="19" t="str">
        <f>IF(Raw_Data!G1277="","Yes","No")</f>
        <v>No</v>
      </c>
      <c r="AD1277" s="19" t="str">
        <f>IF(Raw_Data!L1277="","Yes","No")</f>
        <v>No</v>
      </c>
      <c r="AE1277" s="19" t="str">
        <f>IF(Raw_Data!T1277="","Imputed",IF(Raw_Data!T1277&gt;INDEX(Cleaning_Reference!$F$6:$F$13,MATCH(D1277,Cleaning_Reference!$A$6:$A$13,0)),"Capped","Original"))</f>
        <v>Original</v>
      </c>
      <c r="AF1277" s="21">
        <f t="shared" si="19"/>
        <v>51.13</v>
      </c>
    </row>
    <row r="1278" spans="1:32" ht="15" customHeight="1" x14ac:dyDescent="0.3">
      <c r="A1278" s="20" t="str">
        <f>Raw_Data!A1278</f>
        <v>SF11277</v>
      </c>
      <c r="B1278" s="15" t="str">
        <f>Raw_Data!B1278</f>
        <v>Andhra Pradesh</v>
      </c>
      <c r="C1278" s="15" t="str">
        <f>Raw_Data!C1278</f>
        <v>Guntur</v>
      </c>
      <c r="D1278" s="15" t="str">
        <f>Raw_Data!D1278</f>
        <v>Cotton</v>
      </c>
      <c r="E1278" s="15" t="str">
        <f>Raw_Data!E1278</f>
        <v>Kharif</v>
      </c>
      <c r="F1278" s="15">
        <f>Raw_Data!F1278</f>
        <v>5.71</v>
      </c>
      <c r="G1278" s="18">
        <f>IF(Raw_Data!G1278="",ROUND(AVERAGEIFS(Raw_Data!$G$2:$G$4001,Raw_Data!$E$2:$E$4001,E1278),1),Raw_Data!G1278)</f>
        <v>843.4</v>
      </c>
      <c r="H1278" s="15">
        <f>Raw_Data!H1278</f>
        <v>30.2</v>
      </c>
      <c r="I1278" s="15">
        <f>Raw_Data!I1278</f>
        <v>81.2</v>
      </c>
      <c r="J1278" s="15">
        <f>Raw_Data!J1278</f>
        <v>8.6999999999999993</v>
      </c>
      <c r="K1278" s="15">
        <f>Raw_Data!K1278</f>
        <v>6.6</v>
      </c>
      <c r="L1278" s="18">
        <f>IF(Raw_Data!L1278="",ROUND(AVERAGEIFS(Raw_Data!$L$2:$L$4001,Raw_Data!$E$2:$E$4001,E1278),1),Raw_Data!L1278)</f>
        <v>31.2</v>
      </c>
      <c r="M1278" s="15">
        <f>Raw_Data!M1278</f>
        <v>136</v>
      </c>
      <c r="N1278" s="15">
        <f>Raw_Data!N1278</f>
        <v>95.4</v>
      </c>
      <c r="O1278" s="15">
        <f>Raw_Data!O1278</f>
        <v>138.9</v>
      </c>
      <c r="P1278" s="15" t="str">
        <f>Raw_Data!P1278</f>
        <v>Drip</v>
      </c>
      <c r="Q1278" s="15">
        <f>Raw_Data!Q1278</f>
        <v>162.1</v>
      </c>
      <c r="R1278" s="15">
        <f>Raw_Data!R1278</f>
        <v>3.82</v>
      </c>
      <c r="S1278" s="15">
        <f>Raw_Data!S1278</f>
        <v>0.93</v>
      </c>
      <c r="T1278" s="18">
        <f>IF(Raw_Data!T1278="",ROUND(AVERAGEIFS(Raw_Data!$T$2:$T$4001,Raw_Data!$E$2:$E$4001,E1278,Raw_Data!$D$2:$D$4001,D1278),2),IF(Raw_Data!T1278&gt;INDEX(Cleaning_Reference!$F$6:$F$13,MATCH(D1278,Cleaning_Reference!$A$6:$A$13,0)),INDEX(Cleaning_Reference!$F$6:$F$13,MATCH(D1278,Cleaning_Reference!$A$6:$A$13,0)),Raw_Data!T1278))</f>
        <v>2.2999999999999998</v>
      </c>
      <c r="U1278" s="15">
        <f>Raw_Data!U1278</f>
        <v>13.13</v>
      </c>
      <c r="V1278" s="15">
        <f>Raw_Data!V1278</f>
        <v>68002</v>
      </c>
      <c r="W1278" s="15">
        <f>Raw_Data!W1278</f>
        <v>373772</v>
      </c>
      <c r="X1278" s="15">
        <f>Raw_Data!X1278</f>
        <v>892866</v>
      </c>
      <c r="Y1278" s="15">
        <f>Raw_Data!Y1278</f>
        <v>519094</v>
      </c>
      <c r="Z1278" s="15">
        <f>Raw_Data!Z1278</f>
        <v>4295</v>
      </c>
      <c r="AA1278" s="15">
        <f>Raw_Data!AA1278</f>
        <v>3.0569999999999999</v>
      </c>
      <c r="AB1278" s="15">
        <f>Raw_Data!AB1278</f>
        <v>63.2</v>
      </c>
      <c r="AC1278" s="19" t="str">
        <f>IF(Raw_Data!G1278="","Yes","No")</f>
        <v>No</v>
      </c>
      <c r="AD1278" s="19" t="str">
        <f>IF(Raw_Data!L1278="","Yes","No")</f>
        <v>No</v>
      </c>
      <c r="AE1278" s="19" t="str">
        <f>IF(Raw_Data!T1278="","Imputed",IF(Raw_Data!T1278&gt;INDEX(Cleaning_Reference!$F$6:$F$13,MATCH(D1278,Cleaning_Reference!$A$6:$A$13,0)),"Capped","Original"))</f>
        <v>Original</v>
      </c>
      <c r="AF1278" s="21">
        <f t="shared" si="19"/>
        <v>13.13</v>
      </c>
    </row>
    <row r="1279" spans="1:32" ht="15" customHeight="1" x14ac:dyDescent="0.3">
      <c r="A1279" s="20" t="str">
        <f>Raw_Data!A1279</f>
        <v>SF11278</v>
      </c>
      <c r="B1279" s="15" t="str">
        <f>Raw_Data!B1279</f>
        <v>Telangana</v>
      </c>
      <c r="C1279" s="15" t="str">
        <f>Raw_Data!C1279</f>
        <v>Nashik</v>
      </c>
      <c r="D1279" s="15" t="str">
        <f>Raw_Data!D1279</f>
        <v>Maize</v>
      </c>
      <c r="E1279" s="15" t="str">
        <f>Raw_Data!E1279</f>
        <v>Rabi</v>
      </c>
      <c r="F1279" s="15">
        <f>Raw_Data!F1279</f>
        <v>13.24</v>
      </c>
      <c r="G1279" s="18">
        <f>IF(Raw_Data!G1279="",ROUND(AVERAGEIFS(Raw_Data!$G$2:$G$4001,Raw_Data!$E$2:$E$4001,E1279),1),Raw_Data!G1279)</f>
        <v>618.1</v>
      </c>
      <c r="H1279" s="15">
        <f>Raw_Data!H1279</f>
        <v>26.5</v>
      </c>
      <c r="I1279" s="15">
        <f>Raw_Data!I1279</f>
        <v>56</v>
      </c>
      <c r="J1279" s="15">
        <f>Raw_Data!J1279</f>
        <v>8.9</v>
      </c>
      <c r="K1279" s="15">
        <f>Raw_Data!K1279</f>
        <v>6.52</v>
      </c>
      <c r="L1279" s="18">
        <f>IF(Raw_Data!L1279="",ROUND(AVERAGEIFS(Raw_Data!$L$2:$L$4001,Raw_Data!$E$2:$E$4001,E1279),1),Raw_Data!L1279)</f>
        <v>24.7</v>
      </c>
      <c r="M1279" s="15">
        <f>Raw_Data!M1279</f>
        <v>88.4</v>
      </c>
      <c r="N1279" s="15">
        <f>Raw_Data!N1279</f>
        <v>97.7</v>
      </c>
      <c r="O1279" s="15">
        <f>Raw_Data!O1279</f>
        <v>75.7</v>
      </c>
      <c r="P1279" s="15" t="str">
        <f>Raw_Data!P1279</f>
        <v>Flood</v>
      </c>
      <c r="Q1279" s="15">
        <f>Raw_Data!Q1279</f>
        <v>112.7</v>
      </c>
      <c r="R1279" s="15">
        <f>Raw_Data!R1279</f>
        <v>6.31</v>
      </c>
      <c r="S1279" s="15">
        <f>Raw_Data!S1279</f>
        <v>0.89</v>
      </c>
      <c r="T1279" s="18">
        <f>IF(Raw_Data!T1279="",ROUND(AVERAGEIFS(Raw_Data!$T$2:$T$4001,Raw_Data!$E$2:$E$4001,E1279,Raw_Data!$D$2:$D$4001,D1279),2),IF(Raw_Data!T1279&gt;INDEX(Cleaning_Reference!$F$6:$F$13,MATCH(D1279,Cleaning_Reference!$A$6:$A$13,0)),INDEX(Cleaning_Reference!$F$6:$F$13,MATCH(D1279,Cleaning_Reference!$A$6:$A$13,0)),Raw_Data!T1279))</f>
        <v>5.44</v>
      </c>
      <c r="U1279" s="15">
        <f>Raw_Data!U1279</f>
        <v>72.03</v>
      </c>
      <c r="V1279" s="15">
        <f>Raw_Data!V1279</f>
        <v>19773</v>
      </c>
      <c r="W1279" s="15">
        <f>Raw_Data!W1279</f>
        <v>817782</v>
      </c>
      <c r="X1279" s="15">
        <f>Raw_Data!X1279</f>
        <v>1424249</v>
      </c>
      <c r="Y1279" s="15">
        <f>Raw_Data!Y1279</f>
        <v>606467</v>
      </c>
      <c r="Z1279" s="15">
        <f>Raw_Data!Z1279</f>
        <v>10116</v>
      </c>
      <c r="AA1279" s="15">
        <f>Raw_Data!AA1279</f>
        <v>7.12</v>
      </c>
      <c r="AB1279" s="15">
        <f>Raw_Data!AB1279</f>
        <v>43.2</v>
      </c>
      <c r="AC1279" s="19" t="str">
        <f>IF(Raw_Data!G1279="","Yes","No")</f>
        <v>No</v>
      </c>
      <c r="AD1279" s="19" t="str">
        <f>IF(Raw_Data!L1279="","Yes","No")</f>
        <v>No</v>
      </c>
      <c r="AE1279" s="19" t="str">
        <f>IF(Raw_Data!T1279="","Imputed",IF(Raw_Data!T1279&gt;INDEX(Cleaning_Reference!$F$6:$F$13,MATCH(D1279,Cleaning_Reference!$A$6:$A$13,0)),"Capped","Original"))</f>
        <v>Original</v>
      </c>
      <c r="AF1279" s="21">
        <f t="shared" si="19"/>
        <v>72.03</v>
      </c>
    </row>
    <row r="1280" spans="1:32" ht="15" customHeight="1" x14ac:dyDescent="0.3">
      <c r="A1280" s="20" t="str">
        <f>Raw_Data!A1280</f>
        <v>SF11279</v>
      </c>
      <c r="B1280" s="15" t="str">
        <f>Raw_Data!B1280</f>
        <v>Andhra Pradesh</v>
      </c>
      <c r="C1280" s="15" t="str">
        <f>Raw_Data!C1280</f>
        <v>Krishna</v>
      </c>
      <c r="D1280" s="15" t="str">
        <f>Raw_Data!D1280</f>
        <v>Wheat</v>
      </c>
      <c r="E1280" s="15" t="str">
        <f>Raw_Data!E1280</f>
        <v>Kharif</v>
      </c>
      <c r="F1280" s="15">
        <f>Raw_Data!F1280</f>
        <v>11.09</v>
      </c>
      <c r="G1280" s="18">
        <f>IF(Raw_Data!G1280="",ROUND(AVERAGEIFS(Raw_Data!$G$2:$G$4001,Raw_Data!$E$2:$E$4001,E1280),1),Raw_Data!G1280)</f>
        <v>755.2</v>
      </c>
      <c r="H1280" s="15">
        <f>Raw_Data!H1280</f>
        <v>35.299999999999997</v>
      </c>
      <c r="I1280" s="15">
        <f>Raw_Data!I1280</f>
        <v>81.8</v>
      </c>
      <c r="J1280" s="15">
        <f>Raw_Data!J1280</f>
        <v>7.9</v>
      </c>
      <c r="K1280" s="15">
        <f>Raw_Data!K1280</f>
        <v>7.33</v>
      </c>
      <c r="L1280" s="18">
        <f>IF(Raw_Data!L1280="",ROUND(AVERAGEIFS(Raw_Data!$L$2:$L$4001,Raw_Data!$E$2:$E$4001,E1280),1),Raw_Data!L1280)</f>
        <v>31.2</v>
      </c>
      <c r="M1280" s="15">
        <f>Raw_Data!M1280</f>
        <v>142.80000000000001</v>
      </c>
      <c r="N1280" s="15">
        <f>Raw_Data!N1280</f>
        <v>33.9</v>
      </c>
      <c r="O1280" s="15">
        <f>Raw_Data!O1280</f>
        <v>148.4</v>
      </c>
      <c r="P1280" s="15" t="str">
        <f>Raw_Data!P1280</f>
        <v>Flood</v>
      </c>
      <c r="Q1280" s="15">
        <f>Raw_Data!Q1280</f>
        <v>196.2</v>
      </c>
      <c r="R1280" s="15">
        <f>Raw_Data!R1280</f>
        <v>4.08</v>
      </c>
      <c r="S1280" s="15">
        <f>Raw_Data!S1280</f>
        <v>0.72</v>
      </c>
      <c r="T1280" s="18">
        <f>IF(Raw_Data!T1280="",ROUND(AVERAGEIFS(Raw_Data!$T$2:$T$4001,Raw_Data!$E$2:$E$4001,E1280,Raw_Data!$D$2:$D$4001,D1280),2),IF(Raw_Data!T1280&gt;INDEX(Cleaning_Reference!$F$6:$F$13,MATCH(D1280,Cleaning_Reference!$A$6:$A$13,0)),INDEX(Cleaning_Reference!$F$6:$F$13,MATCH(D1280,Cleaning_Reference!$A$6:$A$13,0)),Raw_Data!T1280))</f>
        <v>1.77</v>
      </c>
      <c r="U1280" s="15">
        <f>Raw_Data!U1280</f>
        <v>19.63</v>
      </c>
      <c r="V1280" s="15">
        <f>Raw_Data!V1280</f>
        <v>22021</v>
      </c>
      <c r="W1280" s="15">
        <f>Raw_Data!W1280</f>
        <v>685980</v>
      </c>
      <c r="X1280" s="15">
        <f>Raw_Data!X1280</f>
        <v>432272</v>
      </c>
      <c r="Y1280" s="15">
        <f>Raw_Data!Y1280</f>
        <v>-253708</v>
      </c>
      <c r="Z1280" s="15">
        <f>Raw_Data!Z1280</f>
        <v>8347</v>
      </c>
      <c r="AA1280" s="15">
        <f>Raw_Data!AA1280</f>
        <v>2.3519999999999999</v>
      </c>
      <c r="AB1280" s="15">
        <f>Raw_Data!AB1280</f>
        <v>62.2</v>
      </c>
      <c r="AC1280" s="19" t="str">
        <f>IF(Raw_Data!G1280="","Yes","No")</f>
        <v>No</v>
      </c>
      <c r="AD1280" s="19" t="str">
        <f>IF(Raw_Data!L1280="","Yes","No")</f>
        <v>No</v>
      </c>
      <c r="AE1280" s="19" t="str">
        <f>IF(Raw_Data!T1280="","Imputed",IF(Raw_Data!T1280&gt;INDEX(Cleaning_Reference!$F$6:$F$13,MATCH(D1280,Cleaning_Reference!$A$6:$A$13,0)),"Capped","Original"))</f>
        <v>Original</v>
      </c>
      <c r="AF1280" s="21">
        <f t="shared" si="19"/>
        <v>19.63</v>
      </c>
    </row>
    <row r="1281" spans="1:32" ht="15" customHeight="1" x14ac:dyDescent="0.3">
      <c r="A1281" s="20" t="str">
        <f>Raw_Data!A1281</f>
        <v>SF11280</v>
      </c>
      <c r="B1281" s="15" t="str">
        <f>Raw_Data!B1281</f>
        <v>Telangana</v>
      </c>
      <c r="C1281" s="15" t="str">
        <f>Raw_Data!C1281</f>
        <v>Warangal</v>
      </c>
      <c r="D1281" s="15" t="str">
        <f>Raw_Data!D1281</f>
        <v>Rice</v>
      </c>
      <c r="E1281" s="15" t="str">
        <f>Raw_Data!E1281</f>
        <v>Rabi</v>
      </c>
      <c r="F1281" s="15">
        <f>Raw_Data!F1281</f>
        <v>10.49</v>
      </c>
      <c r="G1281" s="18">
        <f>IF(Raw_Data!G1281="",ROUND(AVERAGEIFS(Raw_Data!$G$2:$G$4001,Raw_Data!$E$2:$E$4001,E1281),1),Raw_Data!G1281)</f>
        <v>463.8</v>
      </c>
      <c r="H1281" s="15">
        <f>Raw_Data!H1281</f>
        <v>25.1</v>
      </c>
      <c r="I1281" s="15">
        <f>Raw_Data!I1281</f>
        <v>54.9</v>
      </c>
      <c r="J1281" s="15">
        <f>Raw_Data!J1281</f>
        <v>7.5</v>
      </c>
      <c r="K1281" s="15">
        <f>Raw_Data!K1281</f>
        <v>6.74</v>
      </c>
      <c r="L1281" s="18">
        <f>IF(Raw_Data!L1281="",ROUND(AVERAGEIFS(Raw_Data!$L$2:$L$4001,Raw_Data!$E$2:$E$4001,E1281),1),Raw_Data!L1281)</f>
        <v>24.8</v>
      </c>
      <c r="M1281" s="15">
        <f>Raw_Data!M1281</f>
        <v>90.9</v>
      </c>
      <c r="N1281" s="15">
        <f>Raw_Data!N1281</f>
        <v>63.5</v>
      </c>
      <c r="O1281" s="15">
        <f>Raw_Data!O1281</f>
        <v>59.1</v>
      </c>
      <c r="P1281" s="15" t="str">
        <f>Raw_Data!P1281</f>
        <v>Rainfed</v>
      </c>
      <c r="Q1281" s="15">
        <f>Raw_Data!Q1281</f>
        <v>202.8</v>
      </c>
      <c r="R1281" s="15">
        <f>Raw_Data!R1281</f>
        <v>5.51</v>
      </c>
      <c r="S1281" s="15">
        <f>Raw_Data!S1281</f>
        <v>0.97</v>
      </c>
      <c r="T1281" s="18">
        <f>IF(Raw_Data!T1281="",ROUND(AVERAGEIFS(Raw_Data!$T$2:$T$4001,Raw_Data!$E$2:$E$4001,E1281,Raw_Data!$D$2:$D$4001,D1281),2),IF(Raw_Data!T1281&gt;INDEX(Cleaning_Reference!$F$6:$F$13,MATCH(D1281,Cleaning_Reference!$A$6:$A$13,0)),INDEX(Cleaning_Reference!$F$6:$F$13,MATCH(D1281,Cleaning_Reference!$A$6:$A$13,0)),Raw_Data!T1281))</f>
        <v>3.03</v>
      </c>
      <c r="U1281" s="15">
        <f>Raw_Data!U1281</f>
        <v>31.78</v>
      </c>
      <c r="V1281" s="15">
        <f>Raw_Data!V1281</f>
        <v>22063</v>
      </c>
      <c r="W1281" s="15">
        <f>Raw_Data!W1281</f>
        <v>670869</v>
      </c>
      <c r="X1281" s="15">
        <f>Raw_Data!X1281</f>
        <v>701162</v>
      </c>
      <c r="Y1281" s="15">
        <f>Raw_Data!Y1281</f>
        <v>30293</v>
      </c>
      <c r="Z1281" s="15">
        <f>Raw_Data!Z1281</f>
        <v>7868</v>
      </c>
      <c r="AA1281" s="15">
        <f>Raw_Data!AA1281</f>
        <v>4.0389999999999997</v>
      </c>
      <c r="AB1281" s="15">
        <f>Raw_Data!AB1281</f>
        <v>31.1</v>
      </c>
      <c r="AC1281" s="19" t="str">
        <f>IF(Raw_Data!G1281="","Yes","No")</f>
        <v>No</v>
      </c>
      <c r="AD1281" s="19" t="str">
        <f>IF(Raw_Data!L1281="","Yes","No")</f>
        <v>No</v>
      </c>
      <c r="AE1281" s="19" t="str">
        <f>IF(Raw_Data!T1281="","Imputed",IF(Raw_Data!T1281&gt;INDEX(Cleaning_Reference!$F$6:$F$13,MATCH(D1281,Cleaning_Reference!$A$6:$A$13,0)),"Capped","Original"))</f>
        <v>Original</v>
      </c>
      <c r="AF1281" s="21">
        <f t="shared" si="19"/>
        <v>31.78</v>
      </c>
    </row>
    <row r="1282" spans="1:32" ht="15" customHeight="1" x14ac:dyDescent="0.3">
      <c r="A1282" s="20" t="str">
        <f>Raw_Data!A1282</f>
        <v>SF11281</v>
      </c>
      <c r="B1282" s="15" t="str">
        <f>Raw_Data!B1282</f>
        <v>Maharashtra</v>
      </c>
      <c r="C1282" s="15" t="str">
        <f>Raw_Data!C1282</f>
        <v>Erode</v>
      </c>
      <c r="D1282" s="15" t="str">
        <f>Raw_Data!D1282</f>
        <v>Maize</v>
      </c>
      <c r="E1282" s="15" t="str">
        <f>Raw_Data!E1282</f>
        <v>Kharif</v>
      </c>
      <c r="F1282" s="15">
        <f>Raw_Data!F1282</f>
        <v>4.9000000000000004</v>
      </c>
      <c r="G1282" s="18">
        <f>IF(Raw_Data!G1282="",ROUND(AVERAGEIFS(Raw_Data!$G$2:$G$4001,Raw_Data!$E$2:$E$4001,E1282),1),Raw_Data!G1282)</f>
        <v>709</v>
      </c>
      <c r="H1282" s="15">
        <f>Raw_Data!H1282</f>
        <v>28</v>
      </c>
      <c r="I1282" s="15">
        <f>Raw_Data!I1282</f>
        <v>74.400000000000006</v>
      </c>
      <c r="J1282" s="15">
        <f>Raw_Data!J1282</f>
        <v>6.6</v>
      </c>
      <c r="K1282" s="15">
        <f>Raw_Data!K1282</f>
        <v>5.83</v>
      </c>
      <c r="L1282" s="18">
        <f>IF(Raw_Data!L1282="",ROUND(AVERAGEIFS(Raw_Data!$L$2:$L$4001,Raw_Data!$E$2:$E$4001,E1282),1),Raw_Data!L1282)</f>
        <v>27.6</v>
      </c>
      <c r="M1282" s="15">
        <f>Raw_Data!M1282</f>
        <v>72.8</v>
      </c>
      <c r="N1282" s="15">
        <f>Raw_Data!N1282</f>
        <v>75.099999999999994</v>
      </c>
      <c r="O1282" s="15">
        <f>Raw_Data!O1282</f>
        <v>71.5</v>
      </c>
      <c r="P1282" s="15" t="str">
        <f>Raw_Data!P1282</f>
        <v>Drip</v>
      </c>
      <c r="Q1282" s="15">
        <f>Raw_Data!Q1282</f>
        <v>306.2</v>
      </c>
      <c r="R1282" s="15">
        <f>Raw_Data!R1282</f>
        <v>3.67</v>
      </c>
      <c r="S1282" s="15">
        <f>Raw_Data!S1282</f>
        <v>0.88</v>
      </c>
      <c r="T1282" s="18">
        <f>IF(Raw_Data!T1282="",ROUND(AVERAGEIFS(Raw_Data!$T$2:$T$4001,Raw_Data!$E$2:$E$4001,E1282,Raw_Data!$D$2:$D$4001,D1282),2),IF(Raw_Data!T1282&gt;INDEX(Cleaning_Reference!$F$6:$F$13,MATCH(D1282,Cleaning_Reference!$A$6:$A$13,0)),INDEX(Cleaning_Reference!$F$6:$F$13,MATCH(D1282,Cleaning_Reference!$A$6:$A$13,0)),Raw_Data!T1282))</f>
        <v>2.2200000000000002</v>
      </c>
      <c r="U1282" s="15">
        <f>Raw_Data!U1282</f>
        <v>10.88</v>
      </c>
      <c r="V1282" s="15">
        <f>Raw_Data!V1282</f>
        <v>15000</v>
      </c>
      <c r="W1282" s="15">
        <f>Raw_Data!W1282</f>
        <v>324134</v>
      </c>
      <c r="X1282" s="15">
        <f>Raw_Data!X1282</f>
        <v>163200</v>
      </c>
      <c r="Y1282" s="15">
        <f>Raw_Data!Y1282</f>
        <v>-160934</v>
      </c>
      <c r="Z1282" s="15">
        <f>Raw_Data!Z1282</f>
        <v>2436</v>
      </c>
      <c r="AA1282" s="15">
        <f>Raw_Data!AA1282</f>
        <v>4.4660000000000002</v>
      </c>
      <c r="AB1282" s="15">
        <f>Raw_Data!AB1282</f>
        <v>52.2</v>
      </c>
      <c r="AC1282" s="19" t="str">
        <f>IF(Raw_Data!G1282="","Yes","No")</f>
        <v>No</v>
      </c>
      <c r="AD1282" s="19" t="str">
        <f>IF(Raw_Data!L1282="","Yes","No")</f>
        <v>No</v>
      </c>
      <c r="AE1282" s="19" t="str">
        <f>IF(Raw_Data!T1282="","Imputed",IF(Raw_Data!T1282&gt;INDEX(Cleaning_Reference!$F$6:$F$13,MATCH(D1282,Cleaning_Reference!$A$6:$A$13,0)),"Capped","Original"))</f>
        <v>Original</v>
      </c>
      <c r="AF1282" s="21">
        <f t="shared" ref="AF1282:AF1345" si="20">ROUND(T1282*F1282,2)</f>
        <v>10.88</v>
      </c>
    </row>
    <row r="1283" spans="1:32" ht="15" customHeight="1" x14ac:dyDescent="0.3">
      <c r="A1283" s="20" t="str">
        <f>Raw_Data!A1283</f>
        <v>SF11282</v>
      </c>
      <c r="B1283" s="15" t="str">
        <f>Raw_Data!B1283</f>
        <v>Andhra Pradesh</v>
      </c>
      <c r="C1283" s="15" t="str">
        <f>Raw_Data!C1283</f>
        <v>Nalgonda</v>
      </c>
      <c r="D1283" s="15" t="str">
        <f>Raw_Data!D1283</f>
        <v>Sugarcane</v>
      </c>
      <c r="E1283" s="15" t="str">
        <f>Raw_Data!E1283</f>
        <v>Zaid</v>
      </c>
      <c r="F1283" s="15">
        <f>Raw_Data!F1283</f>
        <v>6.92</v>
      </c>
      <c r="G1283" s="18">
        <f>IF(Raw_Data!G1283="",ROUND(AVERAGEIFS(Raw_Data!$G$2:$G$4001,Raw_Data!$E$2:$E$4001,E1283),1),Raw_Data!G1283)</f>
        <v>302.10000000000002</v>
      </c>
      <c r="H1283" s="15">
        <f>Raw_Data!H1283</f>
        <v>27.1</v>
      </c>
      <c r="I1283" s="15">
        <f>Raw_Data!I1283</f>
        <v>37.799999999999997</v>
      </c>
      <c r="J1283" s="15">
        <f>Raw_Data!J1283</f>
        <v>9.1</v>
      </c>
      <c r="K1283" s="15">
        <f>Raw_Data!K1283</f>
        <v>7.29</v>
      </c>
      <c r="L1283" s="18">
        <f>IF(Raw_Data!L1283="",ROUND(AVERAGEIFS(Raw_Data!$L$2:$L$4001,Raw_Data!$E$2:$E$4001,E1283),1),Raw_Data!L1283)</f>
        <v>12.3</v>
      </c>
      <c r="M1283" s="15">
        <f>Raw_Data!M1283</f>
        <v>99.3</v>
      </c>
      <c r="N1283" s="15">
        <f>Raw_Data!N1283</f>
        <v>72.3</v>
      </c>
      <c r="O1283" s="15">
        <f>Raw_Data!O1283</f>
        <v>92.6</v>
      </c>
      <c r="P1283" s="15" t="str">
        <f>Raw_Data!P1283</f>
        <v>Flood</v>
      </c>
      <c r="Q1283" s="15">
        <f>Raw_Data!Q1283</f>
        <v>219.2</v>
      </c>
      <c r="R1283" s="15">
        <f>Raw_Data!R1283</f>
        <v>3.79</v>
      </c>
      <c r="S1283" s="15">
        <f>Raw_Data!S1283</f>
        <v>0.87</v>
      </c>
      <c r="T1283" s="18">
        <f>IF(Raw_Data!T1283="",ROUND(AVERAGEIFS(Raw_Data!$T$2:$T$4001,Raw_Data!$E$2:$E$4001,E1283,Raw_Data!$D$2:$D$4001,D1283),2),IF(Raw_Data!T1283&gt;INDEX(Cleaning_Reference!$F$6:$F$13,MATCH(D1283,Cleaning_Reference!$A$6:$A$13,0)),INDEX(Cleaning_Reference!$F$6:$F$13,MATCH(D1283,Cleaning_Reference!$A$6:$A$13,0)),Raw_Data!T1283))</f>
        <v>35.44</v>
      </c>
      <c r="U1283" s="15">
        <f>Raw_Data!U1283</f>
        <v>245.24</v>
      </c>
      <c r="V1283" s="15">
        <f>Raw_Data!V1283</f>
        <v>3433</v>
      </c>
      <c r="W1283" s="15">
        <f>Raw_Data!W1283</f>
        <v>610847</v>
      </c>
      <c r="X1283" s="15">
        <f>Raw_Data!X1283</f>
        <v>841909</v>
      </c>
      <c r="Y1283" s="15">
        <f>Raw_Data!Y1283</f>
        <v>231062</v>
      </c>
      <c r="Z1283" s="15">
        <f>Raw_Data!Z1283</f>
        <v>16288</v>
      </c>
      <c r="AA1283" s="15">
        <f>Raw_Data!AA1283</f>
        <v>15.055999999999999</v>
      </c>
      <c r="AB1283" s="15">
        <f>Raw_Data!AB1283</f>
        <v>29</v>
      </c>
      <c r="AC1283" s="19" t="str">
        <f>IF(Raw_Data!G1283="","Yes","No")</f>
        <v>No</v>
      </c>
      <c r="AD1283" s="19" t="str">
        <f>IF(Raw_Data!L1283="","Yes","No")</f>
        <v>No</v>
      </c>
      <c r="AE1283" s="19" t="str">
        <f>IF(Raw_Data!T1283="","Imputed",IF(Raw_Data!T1283&gt;INDEX(Cleaning_Reference!$F$6:$F$13,MATCH(D1283,Cleaning_Reference!$A$6:$A$13,0)),"Capped","Original"))</f>
        <v>Original</v>
      </c>
      <c r="AF1283" s="21">
        <f t="shared" si="20"/>
        <v>245.24</v>
      </c>
    </row>
    <row r="1284" spans="1:32" ht="15" customHeight="1" x14ac:dyDescent="0.3">
      <c r="A1284" s="20" t="str">
        <f>Raw_Data!A1284</f>
        <v>SF11283</v>
      </c>
      <c r="B1284" s="15" t="str">
        <f>Raw_Data!B1284</f>
        <v>Tamil Nadu</v>
      </c>
      <c r="C1284" s="15" t="str">
        <f>Raw_Data!C1284</f>
        <v>Krishna</v>
      </c>
      <c r="D1284" s="15" t="str">
        <f>Raw_Data!D1284</f>
        <v>Pulses</v>
      </c>
      <c r="E1284" s="15" t="str">
        <f>Raw_Data!E1284</f>
        <v>Kharif</v>
      </c>
      <c r="F1284" s="15">
        <f>Raw_Data!F1284</f>
        <v>2.2999999999999998</v>
      </c>
      <c r="G1284" s="18">
        <f>IF(Raw_Data!G1284="",ROUND(AVERAGEIFS(Raw_Data!$G$2:$G$4001,Raw_Data!$E$2:$E$4001,E1284),1),Raw_Data!G1284)</f>
        <v>850</v>
      </c>
      <c r="H1284" s="15">
        <f>Raw_Data!H1284</f>
        <v>29.5</v>
      </c>
      <c r="I1284" s="15">
        <f>Raw_Data!I1284</f>
        <v>66.099999999999994</v>
      </c>
      <c r="J1284" s="15">
        <f>Raw_Data!J1284</f>
        <v>8</v>
      </c>
      <c r="K1284" s="15">
        <f>Raw_Data!K1284</f>
        <v>7.2</v>
      </c>
      <c r="L1284" s="18">
        <f>IF(Raw_Data!L1284="",ROUND(AVERAGEIFS(Raw_Data!$L$2:$L$4001,Raw_Data!$E$2:$E$4001,E1284),1),Raw_Data!L1284)</f>
        <v>24.7</v>
      </c>
      <c r="M1284" s="15">
        <f>Raw_Data!M1284</f>
        <v>98.4</v>
      </c>
      <c r="N1284" s="15">
        <f>Raw_Data!N1284</f>
        <v>46.2</v>
      </c>
      <c r="O1284" s="15">
        <f>Raw_Data!O1284</f>
        <v>94.2</v>
      </c>
      <c r="P1284" s="15" t="str">
        <f>Raw_Data!P1284</f>
        <v>Sprinkler</v>
      </c>
      <c r="Q1284" s="15">
        <f>Raw_Data!Q1284</f>
        <v>135.9</v>
      </c>
      <c r="R1284" s="15">
        <f>Raw_Data!R1284</f>
        <v>4.9400000000000004</v>
      </c>
      <c r="S1284" s="15">
        <f>Raw_Data!S1284</f>
        <v>0.76</v>
      </c>
      <c r="T1284" s="18">
        <f>IF(Raw_Data!T1284="",ROUND(AVERAGEIFS(Raw_Data!$T$2:$T$4001,Raw_Data!$E$2:$E$4001,E1284,Raw_Data!$D$2:$D$4001,D1284),2),IF(Raw_Data!T1284&gt;INDEX(Cleaning_Reference!$F$6:$F$13,MATCH(D1284,Cleaning_Reference!$A$6:$A$13,0)),INDEX(Cleaning_Reference!$F$6:$F$13,MATCH(D1284,Cleaning_Reference!$A$6:$A$13,0)),Raw_Data!T1284))</f>
        <v>1.0900000000000001</v>
      </c>
      <c r="U1284" s="15">
        <f>Raw_Data!U1284</f>
        <v>2.5099999999999998</v>
      </c>
      <c r="V1284" s="15">
        <f>Raw_Data!V1284</f>
        <v>65910</v>
      </c>
      <c r="W1284" s="15">
        <f>Raw_Data!W1284</f>
        <v>162262</v>
      </c>
      <c r="X1284" s="15">
        <f>Raw_Data!X1284</f>
        <v>165434</v>
      </c>
      <c r="Y1284" s="15">
        <f>Raw_Data!Y1284</f>
        <v>3172</v>
      </c>
      <c r="Z1284" s="15">
        <f>Raw_Data!Z1284</f>
        <v>760</v>
      </c>
      <c r="AA1284" s="15">
        <f>Raw_Data!AA1284</f>
        <v>3.3029999999999999</v>
      </c>
      <c r="AB1284" s="15">
        <f>Raw_Data!AB1284</f>
        <v>58.4</v>
      </c>
      <c r="AC1284" s="19" t="str">
        <f>IF(Raw_Data!G1284="","Yes","No")</f>
        <v>No</v>
      </c>
      <c r="AD1284" s="19" t="str">
        <f>IF(Raw_Data!L1284="","Yes","No")</f>
        <v>No</v>
      </c>
      <c r="AE1284" s="19" t="str">
        <f>IF(Raw_Data!T1284="","Imputed",IF(Raw_Data!T1284&gt;INDEX(Cleaning_Reference!$F$6:$F$13,MATCH(D1284,Cleaning_Reference!$A$6:$A$13,0)),"Capped","Original"))</f>
        <v>Original</v>
      </c>
      <c r="AF1284" s="21">
        <f t="shared" si="20"/>
        <v>2.5099999999999998</v>
      </c>
    </row>
    <row r="1285" spans="1:32" ht="15" customHeight="1" x14ac:dyDescent="0.3">
      <c r="A1285" s="20" t="str">
        <f>Raw_Data!A1285</f>
        <v>SF11284</v>
      </c>
      <c r="B1285" s="15" t="str">
        <f>Raw_Data!B1285</f>
        <v>Andhra Pradesh</v>
      </c>
      <c r="C1285" s="15" t="str">
        <f>Raw_Data!C1285</f>
        <v>Indore</v>
      </c>
      <c r="D1285" s="15" t="str">
        <f>Raw_Data!D1285</f>
        <v>Cotton</v>
      </c>
      <c r="E1285" s="15" t="str">
        <f>Raw_Data!E1285</f>
        <v>Rabi</v>
      </c>
      <c r="F1285" s="15">
        <f>Raw_Data!F1285</f>
        <v>7.82</v>
      </c>
      <c r="G1285" s="18">
        <f>IF(Raw_Data!G1285="",ROUND(AVERAGEIFS(Raw_Data!$G$2:$G$4001,Raw_Data!$E$2:$E$4001,E1285),1),Raw_Data!G1285)</f>
        <v>571.6</v>
      </c>
      <c r="H1285" s="15">
        <f>Raw_Data!H1285</f>
        <v>22.6</v>
      </c>
      <c r="I1285" s="15">
        <f>Raw_Data!I1285</f>
        <v>55.7</v>
      </c>
      <c r="J1285" s="15">
        <f>Raw_Data!J1285</f>
        <v>8.1999999999999993</v>
      </c>
      <c r="K1285" s="15">
        <f>Raw_Data!K1285</f>
        <v>7.42</v>
      </c>
      <c r="L1285" s="18">
        <f>IF(Raw_Data!L1285="",ROUND(AVERAGEIFS(Raw_Data!$L$2:$L$4001,Raw_Data!$E$2:$E$4001,E1285),1),Raw_Data!L1285)</f>
        <v>26.1</v>
      </c>
      <c r="M1285" s="15">
        <f>Raw_Data!M1285</f>
        <v>156.80000000000001</v>
      </c>
      <c r="N1285" s="15">
        <f>Raw_Data!N1285</f>
        <v>51.7</v>
      </c>
      <c r="O1285" s="15">
        <f>Raw_Data!O1285</f>
        <v>108.3</v>
      </c>
      <c r="P1285" s="15" t="str">
        <f>Raw_Data!P1285</f>
        <v>Sprinkler</v>
      </c>
      <c r="Q1285" s="15">
        <f>Raw_Data!Q1285</f>
        <v>204.5</v>
      </c>
      <c r="R1285" s="15">
        <f>Raw_Data!R1285</f>
        <v>1.07</v>
      </c>
      <c r="S1285" s="15">
        <f>Raw_Data!S1285</f>
        <v>0.83</v>
      </c>
      <c r="T1285" s="18">
        <f>IF(Raw_Data!T1285="",ROUND(AVERAGEIFS(Raw_Data!$T$2:$T$4001,Raw_Data!$E$2:$E$4001,E1285,Raw_Data!$D$2:$D$4001,D1285),2),IF(Raw_Data!T1285&gt;INDEX(Cleaning_Reference!$F$6:$F$13,MATCH(D1285,Cleaning_Reference!$A$6:$A$13,0)),INDEX(Cleaning_Reference!$F$6:$F$13,MATCH(D1285,Cleaning_Reference!$A$6:$A$13,0)),Raw_Data!T1285))</f>
        <v>0.86</v>
      </c>
      <c r="U1285" s="15">
        <f>Raw_Data!U1285</f>
        <v>6.73</v>
      </c>
      <c r="V1285" s="15">
        <f>Raw_Data!V1285</f>
        <v>57187</v>
      </c>
      <c r="W1285" s="15">
        <f>Raw_Data!W1285</f>
        <v>496287</v>
      </c>
      <c r="X1285" s="15">
        <f>Raw_Data!X1285</f>
        <v>384869</v>
      </c>
      <c r="Y1285" s="15">
        <f>Raw_Data!Y1285</f>
        <v>-111418</v>
      </c>
      <c r="Z1285" s="15">
        <f>Raw_Data!Z1285</f>
        <v>5404</v>
      </c>
      <c r="AA1285" s="15">
        <f>Raw_Data!AA1285</f>
        <v>1.2450000000000001</v>
      </c>
      <c r="AB1285" s="15">
        <f>Raw_Data!AB1285</f>
        <v>54.1</v>
      </c>
      <c r="AC1285" s="19" t="str">
        <f>IF(Raw_Data!G1285="","Yes","No")</f>
        <v>No</v>
      </c>
      <c r="AD1285" s="19" t="str">
        <f>IF(Raw_Data!L1285="","Yes","No")</f>
        <v>No</v>
      </c>
      <c r="AE1285" s="19" t="str">
        <f>IF(Raw_Data!T1285="","Imputed",IF(Raw_Data!T1285&gt;INDEX(Cleaning_Reference!$F$6:$F$13,MATCH(D1285,Cleaning_Reference!$A$6:$A$13,0)),"Capped","Original"))</f>
        <v>Original</v>
      </c>
      <c r="AF1285" s="21">
        <f t="shared" si="20"/>
        <v>6.73</v>
      </c>
    </row>
    <row r="1286" spans="1:32" ht="15" customHeight="1" x14ac:dyDescent="0.3">
      <c r="A1286" s="20" t="str">
        <f>Raw_Data!A1286</f>
        <v>SF11285</v>
      </c>
      <c r="B1286" s="15" t="str">
        <f>Raw_Data!B1286</f>
        <v>Telangana</v>
      </c>
      <c r="C1286" s="15" t="str">
        <f>Raw_Data!C1286</f>
        <v>Ludhiana</v>
      </c>
      <c r="D1286" s="15" t="str">
        <f>Raw_Data!D1286</f>
        <v>Maize</v>
      </c>
      <c r="E1286" s="15" t="str">
        <f>Raw_Data!E1286</f>
        <v>Kharif</v>
      </c>
      <c r="F1286" s="15">
        <f>Raw_Data!F1286</f>
        <v>2.5099999999999998</v>
      </c>
      <c r="G1286" s="18">
        <f>IF(Raw_Data!G1286="",ROUND(AVERAGEIFS(Raw_Data!$G$2:$G$4001,Raw_Data!$E$2:$E$4001,E1286),1),Raw_Data!G1286)</f>
        <v>646.1</v>
      </c>
      <c r="H1286" s="15">
        <f>Raw_Data!H1286</f>
        <v>29.6</v>
      </c>
      <c r="I1286" s="15">
        <f>Raw_Data!I1286</f>
        <v>70.599999999999994</v>
      </c>
      <c r="J1286" s="15">
        <f>Raw_Data!J1286</f>
        <v>6.2</v>
      </c>
      <c r="K1286" s="15">
        <f>Raw_Data!K1286</f>
        <v>6.4</v>
      </c>
      <c r="L1286" s="18">
        <f>IF(Raw_Data!L1286="",ROUND(AVERAGEIFS(Raw_Data!$L$2:$L$4001,Raw_Data!$E$2:$E$4001,E1286),1),Raw_Data!L1286)</f>
        <v>27.1</v>
      </c>
      <c r="M1286" s="15">
        <f>Raw_Data!M1286</f>
        <v>135</v>
      </c>
      <c r="N1286" s="15">
        <f>Raw_Data!N1286</f>
        <v>61.5</v>
      </c>
      <c r="O1286" s="15">
        <f>Raw_Data!O1286</f>
        <v>154.19999999999999</v>
      </c>
      <c r="P1286" s="15" t="str">
        <f>Raw_Data!P1286</f>
        <v>Drip</v>
      </c>
      <c r="Q1286" s="15">
        <f>Raw_Data!Q1286</f>
        <v>171</v>
      </c>
      <c r="R1286" s="15">
        <f>Raw_Data!R1286</f>
        <v>3.22</v>
      </c>
      <c r="S1286" s="15">
        <f>Raw_Data!S1286</f>
        <v>0.83</v>
      </c>
      <c r="T1286" s="18">
        <f>IF(Raw_Data!T1286="",ROUND(AVERAGEIFS(Raw_Data!$T$2:$T$4001,Raw_Data!$E$2:$E$4001,E1286,Raw_Data!$D$2:$D$4001,D1286),2),IF(Raw_Data!T1286&gt;INDEX(Cleaning_Reference!$F$6:$F$13,MATCH(D1286,Cleaning_Reference!$A$6:$A$13,0)),INDEX(Cleaning_Reference!$F$6:$F$13,MATCH(D1286,Cleaning_Reference!$A$6:$A$13,0)),Raw_Data!T1286))</f>
        <v>4.79</v>
      </c>
      <c r="U1286" s="15">
        <f>Raw_Data!U1286</f>
        <v>12.02</v>
      </c>
      <c r="V1286" s="15">
        <f>Raw_Data!V1286</f>
        <v>19551</v>
      </c>
      <c r="W1286" s="15">
        <f>Raw_Data!W1286</f>
        <v>176180</v>
      </c>
      <c r="X1286" s="15">
        <f>Raw_Data!X1286</f>
        <v>235003</v>
      </c>
      <c r="Y1286" s="15">
        <f>Raw_Data!Y1286</f>
        <v>58823</v>
      </c>
      <c r="Z1286" s="15">
        <f>Raw_Data!Z1286</f>
        <v>1169</v>
      </c>
      <c r="AA1286" s="15">
        <f>Raw_Data!AA1286</f>
        <v>10.282</v>
      </c>
      <c r="AB1286" s="15">
        <f>Raw_Data!AB1286</f>
        <v>42.2</v>
      </c>
      <c r="AC1286" s="19" t="str">
        <f>IF(Raw_Data!G1286="","Yes","No")</f>
        <v>No</v>
      </c>
      <c r="AD1286" s="19" t="str">
        <f>IF(Raw_Data!L1286="","Yes","No")</f>
        <v>No</v>
      </c>
      <c r="AE1286" s="19" t="str">
        <f>IF(Raw_Data!T1286="","Imputed",IF(Raw_Data!T1286&gt;INDEX(Cleaning_Reference!$F$6:$F$13,MATCH(D1286,Cleaning_Reference!$A$6:$A$13,0)),"Capped","Original"))</f>
        <v>Original</v>
      </c>
      <c r="AF1286" s="21">
        <f t="shared" si="20"/>
        <v>12.02</v>
      </c>
    </row>
    <row r="1287" spans="1:32" ht="15" customHeight="1" x14ac:dyDescent="0.3">
      <c r="A1287" s="20" t="str">
        <f>Raw_Data!A1287</f>
        <v>SF11286</v>
      </c>
      <c r="B1287" s="15" t="str">
        <f>Raw_Data!B1287</f>
        <v>Maharashtra</v>
      </c>
      <c r="C1287" s="15" t="str">
        <f>Raw_Data!C1287</f>
        <v>Raichur</v>
      </c>
      <c r="D1287" s="15" t="str">
        <f>Raw_Data!D1287</f>
        <v>Cotton</v>
      </c>
      <c r="E1287" s="15" t="str">
        <f>Raw_Data!E1287</f>
        <v>Rabi</v>
      </c>
      <c r="F1287" s="15">
        <f>Raw_Data!F1287</f>
        <v>4.3099999999999996</v>
      </c>
      <c r="G1287" s="18">
        <f>IF(Raw_Data!G1287="",ROUND(AVERAGEIFS(Raw_Data!$G$2:$G$4001,Raw_Data!$E$2:$E$4001,E1287),1),Raw_Data!G1287)</f>
        <v>440.3</v>
      </c>
      <c r="H1287" s="15">
        <f>Raw_Data!H1287</f>
        <v>17.600000000000001</v>
      </c>
      <c r="I1287" s="15">
        <f>Raw_Data!I1287</f>
        <v>66.5</v>
      </c>
      <c r="J1287" s="15">
        <f>Raw_Data!J1287</f>
        <v>6.8</v>
      </c>
      <c r="K1287" s="15">
        <f>Raw_Data!K1287</f>
        <v>6.95</v>
      </c>
      <c r="L1287" s="18">
        <f>IF(Raw_Data!L1287="",ROUND(AVERAGEIFS(Raw_Data!$L$2:$L$4001,Raw_Data!$E$2:$E$4001,E1287),1),Raw_Data!L1287)</f>
        <v>29.4</v>
      </c>
      <c r="M1287" s="15">
        <f>Raw_Data!M1287</f>
        <v>81.599999999999994</v>
      </c>
      <c r="N1287" s="15">
        <f>Raw_Data!N1287</f>
        <v>19.7</v>
      </c>
      <c r="O1287" s="15">
        <f>Raw_Data!O1287</f>
        <v>95.2</v>
      </c>
      <c r="P1287" s="15" t="str">
        <f>Raw_Data!P1287</f>
        <v>Drip</v>
      </c>
      <c r="Q1287" s="15">
        <f>Raw_Data!Q1287</f>
        <v>164.8</v>
      </c>
      <c r="R1287" s="15">
        <f>Raw_Data!R1287</f>
        <v>6.4</v>
      </c>
      <c r="S1287" s="15">
        <f>Raw_Data!S1287</f>
        <v>0.99</v>
      </c>
      <c r="T1287" s="18">
        <f>IF(Raw_Data!T1287="",ROUND(AVERAGEIFS(Raw_Data!$T$2:$T$4001,Raw_Data!$E$2:$E$4001,E1287,Raw_Data!$D$2:$D$4001,D1287),2),IF(Raw_Data!T1287&gt;INDEX(Cleaning_Reference!$F$6:$F$13,MATCH(D1287,Cleaning_Reference!$A$6:$A$13,0)),INDEX(Cleaning_Reference!$F$6:$F$13,MATCH(D1287,Cleaning_Reference!$A$6:$A$13,0)),Raw_Data!T1287))</f>
        <v>1.19</v>
      </c>
      <c r="U1287" s="15">
        <f>Raw_Data!U1287</f>
        <v>5.13</v>
      </c>
      <c r="V1287" s="15">
        <f>Raw_Data!V1287</f>
        <v>69314</v>
      </c>
      <c r="W1287" s="15">
        <f>Raw_Data!W1287</f>
        <v>249006</v>
      </c>
      <c r="X1287" s="15">
        <f>Raw_Data!X1287</f>
        <v>355581</v>
      </c>
      <c r="Y1287" s="15">
        <f>Raw_Data!Y1287</f>
        <v>106575</v>
      </c>
      <c r="Z1287" s="15">
        <f>Raw_Data!Z1287</f>
        <v>3246</v>
      </c>
      <c r="AA1287" s="15">
        <f>Raw_Data!AA1287</f>
        <v>1.58</v>
      </c>
      <c r="AB1287" s="15">
        <f>Raw_Data!AB1287</f>
        <v>35.4</v>
      </c>
      <c r="AC1287" s="19" t="str">
        <f>IF(Raw_Data!G1287="","Yes","No")</f>
        <v>No</v>
      </c>
      <c r="AD1287" s="19" t="str">
        <f>IF(Raw_Data!L1287="","Yes","No")</f>
        <v>No</v>
      </c>
      <c r="AE1287" s="19" t="str">
        <f>IF(Raw_Data!T1287="","Imputed",IF(Raw_Data!T1287&gt;INDEX(Cleaning_Reference!$F$6:$F$13,MATCH(D1287,Cleaning_Reference!$A$6:$A$13,0)),"Capped","Original"))</f>
        <v>Original</v>
      </c>
      <c r="AF1287" s="21">
        <f t="shared" si="20"/>
        <v>5.13</v>
      </c>
    </row>
    <row r="1288" spans="1:32" ht="15" customHeight="1" x14ac:dyDescent="0.3">
      <c r="A1288" s="20" t="str">
        <f>Raw_Data!A1288</f>
        <v>SF11287</v>
      </c>
      <c r="B1288" s="15" t="str">
        <f>Raw_Data!B1288</f>
        <v>Madhya Pradesh</v>
      </c>
      <c r="C1288" s="15" t="str">
        <f>Raw_Data!C1288</f>
        <v>Ludhiana</v>
      </c>
      <c r="D1288" s="15" t="str">
        <f>Raw_Data!D1288</f>
        <v>Rice</v>
      </c>
      <c r="E1288" s="15" t="str">
        <f>Raw_Data!E1288</f>
        <v>Kharif</v>
      </c>
      <c r="F1288" s="15">
        <f>Raw_Data!F1288</f>
        <v>4.45</v>
      </c>
      <c r="G1288" s="18">
        <f>IF(Raw_Data!G1288="",ROUND(AVERAGEIFS(Raw_Data!$G$2:$G$4001,Raw_Data!$E$2:$E$4001,E1288),1),Raw_Data!G1288)</f>
        <v>796.6</v>
      </c>
      <c r="H1288" s="15">
        <f>Raw_Data!H1288</f>
        <v>26</v>
      </c>
      <c r="I1288" s="15">
        <f>Raw_Data!I1288</f>
        <v>72</v>
      </c>
      <c r="J1288" s="15">
        <f>Raw_Data!J1288</f>
        <v>6.7</v>
      </c>
      <c r="K1288" s="15">
        <f>Raw_Data!K1288</f>
        <v>6</v>
      </c>
      <c r="L1288" s="18">
        <f>IF(Raw_Data!L1288="",ROUND(AVERAGEIFS(Raw_Data!$L$2:$L$4001,Raw_Data!$E$2:$E$4001,E1288),1),Raw_Data!L1288)</f>
        <v>35.200000000000003</v>
      </c>
      <c r="M1288" s="15">
        <f>Raw_Data!M1288</f>
        <v>100.6</v>
      </c>
      <c r="N1288" s="15">
        <f>Raw_Data!N1288</f>
        <v>43.8</v>
      </c>
      <c r="O1288" s="15">
        <f>Raw_Data!O1288</f>
        <v>84.5</v>
      </c>
      <c r="P1288" s="15" t="str">
        <f>Raw_Data!P1288</f>
        <v>Rainfed</v>
      </c>
      <c r="Q1288" s="15">
        <f>Raw_Data!Q1288</f>
        <v>125.6</v>
      </c>
      <c r="R1288" s="15">
        <f>Raw_Data!R1288</f>
        <v>5.84</v>
      </c>
      <c r="S1288" s="15">
        <f>Raw_Data!S1288</f>
        <v>0.77</v>
      </c>
      <c r="T1288" s="18">
        <f>IF(Raw_Data!T1288="",ROUND(AVERAGEIFS(Raw_Data!$T$2:$T$4001,Raw_Data!$E$2:$E$4001,E1288,Raw_Data!$D$2:$D$4001,D1288),2),IF(Raw_Data!T1288&gt;INDEX(Cleaning_Reference!$F$6:$F$13,MATCH(D1288,Cleaning_Reference!$A$6:$A$13,0)),INDEX(Cleaning_Reference!$F$6:$F$13,MATCH(D1288,Cleaning_Reference!$A$6:$A$13,0)),Raw_Data!T1288))</f>
        <v>1.81</v>
      </c>
      <c r="U1288" s="15">
        <f>Raw_Data!U1288</f>
        <v>8.0500000000000007</v>
      </c>
      <c r="V1288" s="15">
        <f>Raw_Data!V1288</f>
        <v>19784</v>
      </c>
      <c r="W1288" s="15">
        <f>Raw_Data!W1288</f>
        <v>267714</v>
      </c>
      <c r="X1288" s="15">
        <f>Raw_Data!X1288</f>
        <v>159261</v>
      </c>
      <c r="Y1288" s="15">
        <f>Raw_Data!Y1288</f>
        <v>-108453</v>
      </c>
      <c r="Z1288" s="15">
        <f>Raw_Data!Z1288</f>
        <v>3569</v>
      </c>
      <c r="AA1288" s="15">
        <f>Raw_Data!AA1288</f>
        <v>2.2559999999999998</v>
      </c>
      <c r="AB1288" s="15">
        <f>Raw_Data!AB1288</f>
        <v>41.7</v>
      </c>
      <c r="AC1288" s="19" t="str">
        <f>IF(Raw_Data!G1288="","Yes","No")</f>
        <v>No</v>
      </c>
      <c r="AD1288" s="19" t="str">
        <f>IF(Raw_Data!L1288="","Yes","No")</f>
        <v>No</v>
      </c>
      <c r="AE1288" s="19" t="str">
        <f>IF(Raw_Data!T1288="","Imputed",IF(Raw_Data!T1288&gt;INDEX(Cleaning_Reference!$F$6:$F$13,MATCH(D1288,Cleaning_Reference!$A$6:$A$13,0)),"Capped","Original"))</f>
        <v>Original</v>
      </c>
      <c r="AF1288" s="21">
        <f t="shared" si="20"/>
        <v>8.0500000000000007</v>
      </c>
    </row>
    <row r="1289" spans="1:32" ht="15" customHeight="1" x14ac:dyDescent="0.3">
      <c r="A1289" s="20" t="str">
        <f>Raw_Data!A1289</f>
        <v>SF11288</v>
      </c>
      <c r="B1289" s="15" t="str">
        <f>Raw_Data!B1289</f>
        <v>Gujarat</v>
      </c>
      <c r="C1289" s="15" t="str">
        <f>Raw_Data!C1289</f>
        <v>Rajkot</v>
      </c>
      <c r="D1289" s="15" t="str">
        <f>Raw_Data!D1289</f>
        <v>Pulses</v>
      </c>
      <c r="E1289" s="15" t="str">
        <f>Raw_Data!E1289</f>
        <v>Rabi</v>
      </c>
      <c r="F1289" s="15">
        <f>Raw_Data!F1289</f>
        <v>4</v>
      </c>
      <c r="G1289" s="18">
        <f>IF(Raw_Data!G1289="",ROUND(AVERAGEIFS(Raw_Data!$G$2:$G$4001,Raw_Data!$E$2:$E$4001,E1289),1),Raw_Data!G1289)</f>
        <v>658.3</v>
      </c>
      <c r="H1289" s="15">
        <f>Raw_Data!H1289</f>
        <v>25.8</v>
      </c>
      <c r="I1289" s="15">
        <f>Raw_Data!I1289</f>
        <v>47.5</v>
      </c>
      <c r="J1289" s="15">
        <f>Raw_Data!J1289</f>
        <v>7</v>
      </c>
      <c r="K1289" s="15">
        <f>Raw_Data!K1289</f>
        <v>6.5</v>
      </c>
      <c r="L1289" s="18">
        <f>IF(Raw_Data!L1289="",ROUND(AVERAGEIFS(Raw_Data!$L$2:$L$4001,Raw_Data!$E$2:$E$4001,E1289),1),Raw_Data!L1289)</f>
        <v>30.7</v>
      </c>
      <c r="M1289" s="15">
        <f>Raw_Data!M1289</f>
        <v>71.599999999999994</v>
      </c>
      <c r="N1289" s="15">
        <f>Raw_Data!N1289</f>
        <v>74.8</v>
      </c>
      <c r="O1289" s="15">
        <f>Raw_Data!O1289</f>
        <v>99.7</v>
      </c>
      <c r="P1289" s="15" t="str">
        <f>Raw_Data!P1289</f>
        <v>Flood</v>
      </c>
      <c r="Q1289" s="15">
        <f>Raw_Data!Q1289</f>
        <v>177.1</v>
      </c>
      <c r="R1289" s="15">
        <f>Raw_Data!R1289</f>
        <v>2.94</v>
      </c>
      <c r="S1289" s="15">
        <f>Raw_Data!S1289</f>
        <v>0.67</v>
      </c>
      <c r="T1289" s="18">
        <f>IF(Raw_Data!T1289="",ROUND(AVERAGEIFS(Raw_Data!$T$2:$T$4001,Raw_Data!$E$2:$E$4001,E1289,Raw_Data!$D$2:$D$4001,D1289),2),IF(Raw_Data!T1289&gt;INDEX(Cleaning_Reference!$F$6:$F$13,MATCH(D1289,Cleaning_Reference!$A$6:$A$13,0)),INDEX(Cleaning_Reference!$F$6:$F$13,MATCH(D1289,Cleaning_Reference!$A$6:$A$13,0)),Raw_Data!T1289))</f>
        <v>1.04</v>
      </c>
      <c r="U1289" s="15">
        <f>Raw_Data!U1289</f>
        <v>4.16</v>
      </c>
      <c r="V1289" s="15">
        <f>Raw_Data!V1289</f>
        <v>73999</v>
      </c>
      <c r="W1289" s="15">
        <f>Raw_Data!W1289</f>
        <v>240435</v>
      </c>
      <c r="X1289" s="15">
        <f>Raw_Data!X1289</f>
        <v>307836</v>
      </c>
      <c r="Y1289" s="15">
        <f>Raw_Data!Y1289</f>
        <v>67401</v>
      </c>
      <c r="Z1289" s="15">
        <f>Raw_Data!Z1289</f>
        <v>2125</v>
      </c>
      <c r="AA1289" s="15">
        <f>Raw_Data!AA1289</f>
        <v>1.958</v>
      </c>
      <c r="AB1289" s="15">
        <f>Raw_Data!AB1289</f>
        <v>46.7</v>
      </c>
      <c r="AC1289" s="19" t="str">
        <f>IF(Raw_Data!G1289="","Yes","No")</f>
        <v>No</v>
      </c>
      <c r="AD1289" s="19" t="str">
        <f>IF(Raw_Data!L1289="","Yes","No")</f>
        <v>No</v>
      </c>
      <c r="AE1289" s="19" t="str">
        <f>IF(Raw_Data!T1289="","Imputed",IF(Raw_Data!T1289&gt;INDEX(Cleaning_Reference!$F$6:$F$13,MATCH(D1289,Cleaning_Reference!$A$6:$A$13,0)),"Capped","Original"))</f>
        <v>Original</v>
      </c>
      <c r="AF1289" s="21">
        <f t="shared" si="20"/>
        <v>4.16</v>
      </c>
    </row>
    <row r="1290" spans="1:32" ht="15" customHeight="1" x14ac:dyDescent="0.3">
      <c r="A1290" s="20" t="str">
        <f>Raw_Data!A1290</f>
        <v>SF11289</v>
      </c>
      <c r="B1290" s="15" t="str">
        <f>Raw_Data!B1290</f>
        <v>Andhra Pradesh</v>
      </c>
      <c r="C1290" s="15" t="str">
        <f>Raw_Data!C1290</f>
        <v>Rajkot</v>
      </c>
      <c r="D1290" s="15" t="str">
        <f>Raw_Data!D1290</f>
        <v>Maize</v>
      </c>
      <c r="E1290" s="15" t="str">
        <f>Raw_Data!E1290</f>
        <v>Zaid</v>
      </c>
      <c r="F1290" s="15">
        <f>Raw_Data!F1290</f>
        <v>12.27</v>
      </c>
      <c r="G1290" s="18">
        <f>IF(Raw_Data!G1290="",ROUND(AVERAGEIFS(Raw_Data!$G$2:$G$4001,Raw_Data!$E$2:$E$4001,E1290),1),Raw_Data!G1290)</f>
        <v>127.9</v>
      </c>
      <c r="H1290" s="15">
        <f>Raw_Data!H1290</f>
        <v>28.3</v>
      </c>
      <c r="I1290" s="15">
        <f>Raw_Data!I1290</f>
        <v>52.9</v>
      </c>
      <c r="J1290" s="15">
        <f>Raw_Data!J1290</f>
        <v>7.1</v>
      </c>
      <c r="K1290" s="15">
        <f>Raw_Data!K1290</f>
        <v>6.27</v>
      </c>
      <c r="L1290" s="18">
        <f>IF(Raw_Data!L1290="",ROUND(AVERAGEIFS(Raw_Data!$L$2:$L$4001,Raw_Data!$E$2:$E$4001,E1290),1),Raw_Data!L1290)</f>
        <v>17.8</v>
      </c>
      <c r="M1290" s="15">
        <f>Raw_Data!M1290</f>
        <v>83.5</v>
      </c>
      <c r="N1290" s="15">
        <f>Raw_Data!N1290</f>
        <v>58.4</v>
      </c>
      <c r="O1290" s="15">
        <f>Raw_Data!O1290</f>
        <v>94.2</v>
      </c>
      <c r="P1290" s="15" t="str">
        <f>Raw_Data!P1290</f>
        <v>Drip</v>
      </c>
      <c r="Q1290" s="15">
        <f>Raw_Data!Q1290</f>
        <v>191.5</v>
      </c>
      <c r="R1290" s="15">
        <f>Raw_Data!R1290</f>
        <v>2.59</v>
      </c>
      <c r="S1290" s="15">
        <f>Raw_Data!S1290</f>
        <v>0.84</v>
      </c>
      <c r="T1290" s="18">
        <f>IF(Raw_Data!T1290="",ROUND(AVERAGEIFS(Raw_Data!$T$2:$T$4001,Raw_Data!$E$2:$E$4001,E1290,Raw_Data!$D$2:$D$4001,D1290),2),IF(Raw_Data!T1290&gt;INDEX(Cleaning_Reference!$F$6:$F$13,MATCH(D1290,Cleaning_Reference!$A$6:$A$13,0)),INDEX(Cleaning_Reference!$F$6:$F$13,MATCH(D1290,Cleaning_Reference!$A$6:$A$13,0)),Raw_Data!T1290))</f>
        <v>1.95</v>
      </c>
      <c r="U1290" s="15">
        <f>Raw_Data!U1290</f>
        <v>23.93</v>
      </c>
      <c r="V1290" s="15">
        <f>Raw_Data!V1290</f>
        <v>22784</v>
      </c>
      <c r="W1290" s="15">
        <f>Raw_Data!W1290</f>
        <v>896788</v>
      </c>
      <c r="X1290" s="15">
        <f>Raw_Data!X1290</f>
        <v>545221</v>
      </c>
      <c r="Y1290" s="15">
        <f>Raw_Data!Y1290</f>
        <v>-351567</v>
      </c>
      <c r="Z1290" s="15">
        <f>Raw_Data!Z1290</f>
        <v>6438</v>
      </c>
      <c r="AA1290" s="15">
        <f>Raw_Data!AA1290</f>
        <v>3.7170000000000001</v>
      </c>
      <c r="AB1290" s="15">
        <f>Raw_Data!AB1290</f>
        <v>46.5</v>
      </c>
      <c r="AC1290" s="19" t="str">
        <f>IF(Raw_Data!G1290="","Yes","No")</f>
        <v>No</v>
      </c>
      <c r="AD1290" s="19" t="str">
        <f>IF(Raw_Data!L1290="","Yes","No")</f>
        <v>No</v>
      </c>
      <c r="AE1290" s="19" t="str">
        <f>IF(Raw_Data!T1290="","Imputed",IF(Raw_Data!T1290&gt;INDEX(Cleaning_Reference!$F$6:$F$13,MATCH(D1290,Cleaning_Reference!$A$6:$A$13,0)),"Capped","Original"))</f>
        <v>Original</v>
      </c>
      <c r="AF1290" s="21">
        <f t="shared" si="20"/>
        <v>23.93</v>
      </c>
    </row>
    <row r="1291" spans="1:32" ht="15" customHeight="1" x14ac:dyDescent="0.3">
      <c r="A1291" s="20" t="str">
        <f>Raw_Data!A1291</f>
        <v>SF11290</v>
      </c>
      <c r="B1291" s="15" t="str">
        <f>Raw_Data!B1291</f>
        <v>Telangana</v>
      </c>
      <c r="C1291" s="15" t="str">
        <f>Raw_Data!C1291</f>
        <v>Ludhiana</v>
      </c>
      <c r="D1291" s="15" t="str">
        <f>Raw_Data!D1291</f>
        <v>Cotton</v>
      </c>
      <c r="E1291" s="15" t="str">
        <f>Raw_Data!E1291</f>
        <v>Kharif</v>
      </c>
      <c r="F1291" s="15">
        <f>Raw_Data!F1291</f>
        <v>14.95</v>
      </c>
      <c r="G1291" s="18">
        <f>IF(Raw_Data!G1291="",ROUND(AVERAGEIFS(Raw_Data!$G$2:$G$4001,Raw_Data!$E$2:$E$4001,E1291),1),Raw_Data!G1291)</f>
        <v>1231.3</v>
      </c>
      <c r="H1291" s="15">
        <f>Raw_Data!H1291</f>
        <v>29.1</v>
      </c>
      <c r="I1291" s="15">
        <f>Raw_Data!I1291</f>
        <v>70.099999999999994</v>
      </c>
      <c r="J1291" s="15">
        <f>Raw_Data!J1291</f>
        <v>8</v>
      </c>
      <c r="K1291" s="15">
        <f>Raw_Data!K1291</f>
        <v>5.64</v>
      </c>
      <c r="L1291" s="18">
        <f>IF(Raw_Data!L1291="",ROUND(AVERAGEIFS(Raw_Data!$L$2:$L$4001,Raw_Data!$E$2:$E$4001,E1291),1),Raw_Data!L1291)</f>
        <v>28.1</v>
      </c>
      <c r="M1291" s="15">
        <f>Raw_Data!M1291</f>
        <v>102.3</v>
      </c>
      <c r="N1291" s="15">
        <f>Raw_Data!N1291</f>
        <v>75.8</v>
      </c>
      <c r="O1291" s="15">
        <f>Raw_Data!O1291</f>
        <v>65</v>
      </c>
      <c r="P1291" s="15" t="str">
        <f>Raw_Data!P1291</f>
        <v>Rainfed</v>
      </c>
      <c r="Q1291" s="15">
        <f>Raw_Data!Q1291</f>
        <v>144</v>
      </c>
      <c r="R1291" s="15">
        <f>Raw_Data!R1291</f>
        <v>8.9700000000000006</v>
      </c>
      <c r="S1291" s="15">
        <f>Raw_Data!S1291</f>
        <v>0.8</v>
      </c>
      <c r="T1291" s="18">
        <f>IF(Raw_Data!T1291="",ROUND(AVERAGEIFS(Raw_Data!$T$2:$T$4001,Raw_Data!$E$2:$E$4001,E1291,Raw_Data!$D$2:$D$4001,D1291),2),IF(Raw_Data!T1291&gt;INDEX(Cleaning_Reference!$F$6:$F$13,MATCH(D1291,Cleaning_Reference!$A$6:$A$13,0)),INDEX(Cleaning_Reference!$F$6:$F$13,MATCH(D1291,Cleaning_Reference!$A$6:$A$13,0)),Raw_Data!T1291))</f>
        <v>0.32</v>
      </c>
      <c r="U1291" s="15">
        <f>Raw_Data!U1291</f>
        <v>4.78</v>
      </c>
      <c r="V1291" s="15">
        <f>Raw_Data!V1291</f>
        <v>78840</v>
      </c>
      <c r="W1291" s="15">
        <f>Raw_Data!W1291</f>
        <v>1005868</v>
      </c>
      <c r="X1291" s="15">
        <f>Raw_Data!X1291</f>
        <v>376855</v>
      </c>
      <c r="Y1291" s="15">
        <f>Raw_Data!Y1291</f>
        <v>-629013</v>
      </c>
      <c r="Z1291" s="15">
        <f>Raw_Data!Z1291</f>
        <v>6023</v>
      </c>
      <c r="AA1291" s="15">
        <f>Raw_Data!AA1291</f>
        <v>0.79400000000000004</v>
      </c>
      <c r="AB1291" s="15">
        <f>Raw_Data!AB1291</f>
        <v>61.9</v>
      </c>
      <c r="AC1291" s="19" t="str">
        <f>IF(Raw_Data!G1291="","Yes","No")</f>
        <v>No</v>
      </c>
      <c r="AD1291" s="19" t="str">
        <f>IF(Raw_Data!L1291="","Yes","No")</f>
        <v>No</v>
      </c>
      <c r="AE1291" s="19" t="str">
        <f>IF(Raw_Data!T1291="","Imputed",IF(Raw_Data!T1291&gt;INDEX(Cleaning_Reference!$F$6:$F$13,MATCH(D1291,Cleaning_Reference!$A$6:$A$13,0)),"Capped","Original"))</f>
        <v>Original</v>
      </c>
      <c r="AF1291" s="21">
        <f t="shared" si="20"/>
        <v>4.78</v>
      </c>
    </row>
    <row r="1292" spans="1:32" ht="15" customHeight="1" x14ac:dyDescent="0.3">
      <c r="A1292" s="20" t="str">
        <f>Raw_Data!A1292</f>
        <v>SF11291</v>
      </c>
      <c r="B1292" s="15" t="str">
        <f>Raw_Data!B1292</f>
        <v>Punjab</v>
      </c>
      <c r="C1292" s="15" t="str">
        <f>Raw_Data!C1292</f>
        <v>Warangal</v>
      </c>
      <c r="D1292" s="15" t="str">
        <f>Raw_Data!D1292</f>
        <v>Groundnut</v>
      </c>
      <c r="E1292" s="15" t="str">
        <f>Raw_Data!E1292</f>
        <v>Rabi</v>
      </c>
      <c r="F1292" s="15">
        <f>Raw_Data!F1292</f>
        <v>6.97</v>
      </c>
      <c r="G1292" s="18">
        <f>IF(Raw_Data!G1292="",ROUND(AVERAGEIFS(Raw_Data!$G$2:$G$4001,Raw_Data!$E$2:$E$4001,E1292),1),Raw_Data!G1292)</f>
        <v>470.4</v>
      </c>
      <c r="H1292" s="15">
        <f>Raw_Data!H1292</f>
        <v>26.3</v>
      </c>
      <c r="I1292" s="15">
        <f>Raw_Data!I1292</f>
        <v>49.8</v>
      </c>
      <c r="J1292" s="15">
        <f>Raw_Data!J1292</f>
        <v>7.4</v>
      </c>
      <c r="K1292" s="15">
        <f>Raw_Data!K1292</f>
        <v>6.25</v>
      </c>
      <c r="L1292" s="18">
        <f>IF(Raw_Data!L1292="",ROUND(AVERAGEIFS(Raw_Data!$L$2:$L$4001,Raw_Data!$E$2:$E$4001,E1292),1),Raw_Data!L1292)</f>
        <v>15.6</v>
      </c>
      <c r="M1292" s="15">
        <f>Raw_Data!M1292</f>
        <v>111</v>
      </c>
      <c r="N1292" s="15">
        <f>Raw_Data!N1292</f>
        <v>64.3</v>
      </c>
      <c r="O1292" s="15">
        <f>Raw_Data!O1292</f>
        <v>155.1</v>
      </c>
      <c r="P1292" s="15" t="str">
        <f>Raw_Data!P1292</f>
        <v>Flood</v>
      </c>
      <c r="Q1292" s="15">
        <f>Raw_Data!Q1292</f>
        <v>159.4</v>
      </c>
      <c r="R1292" s="15">
        <f>Raw_Data!R1292</f>
        <v>2.1</v>
      </c>
      <c r="S1292" s="15">
        <f>Raw_Data!S1292</f>
        <v>0.71</v>
      </c>
      <c r="T1292" s="18">
        <f>IF(Raw_Data!T1292="",ROUND(AVERAGEIFS(Raw_Data!$T$2:$T$4001,Raw_Data!$E$2:$E$4001,E1292,Raw_Data!$D$2:$D$4001,D1292),2),IF(Raw_Data!T1292&gt;INDEX(Cleaning_Reference!$F$6:$F$13,MATCH(D1292,Cleaning_Reference!$A$6:$A$13,0)),INDEX(Cleaning_Reference!$F$6:$F$13,MATCH(D1292,Cleaning_Reference!$A$6:$A$13,0)),Raw_Data!T1292))</f>
        <v>1.52</v>
      </c>
      <c r="U1292" s="15">
        <f>Raw_Data!U1292</f>
        <v>10.59</v>
      </c>
      <c r="V1292" s="15">
        <f>Raw_Data!V1292</f>
        <v>59775</v>
      </c>
      <c r="W1292" s="15">
        <f>Raw_Data!W1292</f>
        <v>407823</v>
      </c>
      <c r="X1292" s="15">
        <f>Raw_Data!X1292</f>
        <v>633017</v>
      </c>
      <c r="Y1292" s="15">
        <f>Raw_Data!Y1292</f>
        <v>225194</v>
      </c>
      <c r="Z1292" s="15">
        <f>Raw_Data!Z1292</f>
        <v>4103</v>
      </c>
      <c r="AA1292" s="15">
        <f>Raw_Data!AA1292</f>
        <v>2.581</v>
      </c>
      <c r="AB1292" s="15">
        <f>Raw_Data!AB1292</f>
        <v>59.9</v>
      </c>
      <c r="AC1292" s="19" t="str">
        <f>IF(Raw_Data!G1292="","Yes","No")</f>
        <v>No</v>
      </c>
      <c r="AD1292" s="19" t="str">
        <f>IF(Raw_Data!L1292="","Yes","No")</f>
        <v>No</v>
      </c>
      <c r="AE1292" s="19" t="str">
        <f>IF(Raw_Data!T1292="","Imputed",IF(Raw_Data!T1292&gt;INDEX(Cleaning_Reference!$F$6:$F$13,MATCH(D1292,Cleaning_Reference!$A$6:$A$13,0)),"Capped","Original"))</f>
        <v>Original</v>
      </c>
      <c r="AF1292" s="21">
        <f t="shared" si="20"/>
        <v>10.59</v>
      </c>
    </row>
    <row r="1293" spans="1:32" ht="15" customHeight="1" x14ac:dyDescent="0.3">
      <c r="A1293" s="20" t="str">
        <f>Raw_Data!A1293</f>
        <v>SF11292</v>
      </c>
      <c r="B1293" s="15" t="str">
        <f>Raw_Data!B1293</f>
        <v>Maharashtra</v>
      </c>
      <c r="C1293" s="15" t="str">
        <f>Raw_Data!C1293</f>
        <v>Nalgonda</v>
      </c>
      <c r="D1293" s="15" t="str">
        <f>Raw_Data!D1293</f>
        <v>Maize</v>
      </c>
      <c r="E1293" s="15" t="str">
        <f>Raw_Data!E1293</f>
        <v>Rabi</v>
      </c>
      <c r="F1293" s="15">
        <f>Raw_Data!F1293</f>
        <v>8.0299999999999994</v>
      </c>
      <c r="G1293" s="18">
        <f>IF(Raw_Data!G1293="",ROUND(AVERAGEIFS(Raw_Data!$G$2:$G$4001,Raw_Data!$E$2:$E$4001,E1293),1),Raw_Data!G1293)</f>
        <v>539.5</v>
      </c>
      <c r="H1293" s="15">
        <f>Raw_Data!H1293</f>
        <v>30.3</v>
      </c>
      <c r="I1293" s="15">
        <f>Raw_Data!I1293</f>
        <v>51.4</v>
      </c>
      <c r="J1293" s="15">
        <f>Raw_Data!J1293</f>
        <v>6.3</v>
      </c>
      <c r="K1293" s="15">
        <f>Raw_Data!K1293</f>
        <v>6.57</v>
      </c>
      <c r="L1293" s="18">
        <f>IF(Raw_Data!L1293="",ROUND(AVERAGEIFS(Raw_Data!$L$2:$L$4001,Raw_Data!$E$2:$E$4001,E1293),1),Raw_Data!L1293)</f>
        <v>27.5</v>
      </c>
      <c r="M1293" s="15">
        <f>Raw_Data!M1293</f>
        <v>148.80000000000001</v>
      </c>
      <c r="N1293" s="15">
        <f>Raw_Data!N1293</f>
        <v>59.9</v>
      </c>
      <c r="O1293" s="15">
        <f>Raw_Data!O1293</f>
        <v>114.2</v>
      </c>
      <c r="P1293" s="15" t="str">
        <f>Raw_Data!P1293</f>
        <v>Rainfed</v>
      </c>
      <c r="Q1293" s="15">
        <f>Raw_Data!Q1293</f>
        <v>194</v>
      </c>
      <c r="R1293" s="15">
        <f>Raw_Data!R1293</f>
        <v>7.32</v>
      </c>
      <c r="S1293" s="15">
        <f>Raw_Data!S1293</f>
        <v>0.83</v>
      </c>
      <c r="T1293" s="18">
        <f>IF(Raw_Data!T1293="",ROUND(AVERAGEIFS(Raw_Data!$T$2:$T$4001,Raw_Data!$E$2:$E$4001,E1293,Raw_Data!$D$2:$D$4001,D1293),2),IF(Raw_Data!T1293&gt;INDEX(Cleaning_Reference!$F$6:$F$13,MATCH(D1293,Cleaning_Reference!$A$6:$A$13,0)),INDEX(Cleaning_Reference!$F$6:$F$13,MATCH(D1293,Cleaning_Reference!$A$6:$A$13,0)),Raw_Data!T1293))</f>
        <v>3.97</v>
      </c>
      <c r="U1293" s="15">
        <f>Raw_Data!U1293</f>
        <v>31.88</v>
      </c>
      <c r="V1293" s="15">
        <f>Raw_Data!V1293</f>
        <v>20342</v>
      </c>
      <c r="W1293" s="15">
        <f>Raw_Data!W1293</f>
        <v>551274</v>
      </c>
      <c r="X1293" s="15">
        <f>Raw_Data!X1293</f>
        <v>648503</v>
      </c>
      <c r="Y1293" s="15">
        <f>Raw_Data!Y1293</f>
        <v>97229</v>
      </c>
      <c r="Z1293" s="15">
        <f>Raw_Data!Z1293</f>
        <v>2535</v>
      </c>
      <c r="AA1293" s="15">
        <f>Raw_Data!AA1293</f>
        <v>12.576000000000001</v>
      </c>
      <c r="AB1293" s="15">
        <f>Raw_Data!AB1293</f>
        <v>36.1</v>
      </c>
      <c r="AC1293" s="19" t="str">
        <f>IF(Raw_Data!G1293="","Yes","No")</f>
        <v>No</v>
      </c>
      <c r="AD1293" s="19" t="str">
        <f>IF(Raw_Data!L1293="","Yes","No")</f>
        <v>No</v>
      </c>
      <c r="AE1293" s="19" t="str">
        <f>IF(Raw_Data!T1293="","Imputed",IF(Raw_Data!T1293&gt;INDEX(Cleaning_Reference!$F$6:$F$13,MATCH(D1293,Cleaning_Reference!$A$6:$A$13,0)),"Capped","Original"))</f>
        <v>Original</v>
      </c>
      <c r="AF1293" s="21">
        <f t="shared" si="20"/>
        <v>31.88</v>
      </c>
    </row>
    <row r="1294" spans="1:32" ht="15" customHeight="1" x14ac:dyDescent="0.3">
      <c r="A1294" s="20" t="str">
        <f>Raw_Data!A1294</f>
        <v>SF11293</v>
      </c>
      <c r="B1294" s="15" t="str">
        <f>Raw_Data!B1294</f>
        <v>Punjab</v>
      </c>
      <c r="C1294" s="15" t="str">
        <f>Raw_Data!C1294</f>
        <v>Nalgonda</v>
      </c>
      <c r="D1294" s="15" t="str">
        <f>Raw_Data!D1294</f>
        <v>Pulses</v>
      </c>
      <c r="E1294" s="15" t="str">
        <f>Raw_Data!E1294</f>
        <v>Rabi</v>
      </c>
      <c r="F1294" s="15">
        <f>Raw_Data!F1294</f>
        <v>9.42</v>
      </c>
      <c r="G1294" s="18">
        <f>IF(Raw_Data!G1294="",ROUND(AVERAGEIFS(Raw_Data!$G$2:$G$4001,Raw_Data!$E$2:$E$4001,E1294),1),Raw_Data!G1294)</f>
        <v>282</v>
      </c>
      <c r="H1294" s="15">
        <f>Raw_Data!H1294</f>
        <v>26.6</v>
      </c>
      <c r="I1294" s="15">
        <f>Raw_Data!I1294</f>
        <v>35</v>
      </c>
      <c r="J1294" s="15">
        <f>Raw_Data!J1294</f>
        <v>8.6999999999999993</v>
      </c>
      <c r="K1294" s="15">
        <f>Raw_Data!K1294</f>
        <v>7.33</v>
      </c>
      <c r="L1294" s="18">
        <f>IF(Raw_Data!L1294="",ROUND(AVERAGEIFS(Raw_Data!$L$2:$L$4001,Raw_Data!$E$2:$E$4001,E1294),1),Raw_Data!L1294)</f>
        <v>30.4</v>
      </c>
      <c r="M1294" s="15">
        <f>Raw_Data!M1294</f>
        <v>165.8</v>
      </c>
      <c r="N1294" s="15">
        <f>Raw_Data!N1294</f>
        <v>76.599999999999994</v>
      </c>
      <c r="O1294" s="15">
        <f>Raw_Data!O1294</f>
        <v>103.4</v>
      </c>
      <c r="P1294" s="15" t="str">
        <f>Raw_Data!P1294</f>
        <v>Flood</v>
      </c>
      <c r="Q1294" s="15">
        <f>Raw_Data!Q1294</f>
        <v>258.60000000000002</v>
      </c>
      <c r="R1294" s="15">
        <f>Raw_Data!R1294</f>
        <v>2.54</v>
      </c>
      <c r="S1294" s="15">
        <f>Raw_Data!S1294</f>
        <v>0.98</v>
      </c>
      <c r="T1294" s="18">
        <f>IF(Raw_Data!T1294="",ROUND(AVERAGEIFS(Raw_Data!$T$2:$T$4001,Raw_Data!$E$2:$E$4001,E1294,Raw_Data!$D$2:$D$4001,D1294),2),IF(Raw_Data!T1294&gt;INDEX(Cleaning_Reference!$F$6:$F$13,MATCH(D1294,Cleaning_Reference!$A$6:$A$13,0)),INDEX(Cleaning_Reference!$F$6:$F$13,MATCH(D1294,Cleaning_Reference!$A$6:$A$13,0)),Raw_Data!T1294))</f>
        <v>0.89</v>
      </c>
      <c r="U1294" s="15">
        <f>Raw_Data!U1294</f>
        <v>8.3800000000000008</v>
      </c>
      <c r="V1294" s="15">
        <f>Raw_Data!V1294</f>
        <v>68553</v>
      </c>
      <c r="W1294" s="15">
        <f>Raw_Data!W1294</f>
        <v>535576</v>
      </c>
      <c r="X1294" s="15">
        <f>Raw_Data!X1294</f>
        <v>574474</v>
      </c>
      <c r="Y1294" s="15">
        <f>Raw_Data!Y1294</f>
        <v>38898</v>
      </c>
      <c r="Z1294" s="15">
        <f>Raw_Data!Z1294</f>
        <v>5510</v>
      </c>
      <c r="AA1294" s="15">
        <f>Raw_Data!AA1294</f>
        <v>1.5209999999999999</v>
      </c>
      <c r="AB1294" s="15">
        <f>Raw_Data!AB1294</f>
        <v>38.6</v>
      </c>
      <c r="AC1294" s="19" t="str">
        <f>IF(Raw_Data!G1294="","Yes","No")</f>
        <v>No</v>
      </c>
      <c r="AD1294" s="19" t="str">
        <f>IF(Raw_Data!L1294="","Yes","No")</f>
        <v>No</v>
      </c>
      <c r="AE1294" s="19" t="str">
        <f>IF(Raw_Data!T1294="","Imputed",IF(Raw_Data!T1294&gt;INDEX(Cleaning_Reference!$F$6:$F$13,MATCH(D1294,Cleaning_Reference!$A$6:$A$13,0)),"Capped","Original"))</f>
        <v>Original</v>
      </c>
      <c r="AF1294" s="21">
        <f t="shared" si="20"/>
        <v>8.3800000000000008</v>
      </c>
    </row>
    <row r="1295" spans="1:32" ht="15" customHeight="1" x14ac:dyDescent="0.3">
      <c r="A1295" s="20" t="str">
        <f>Raw_Data!A1295</f>
        <v>SF11294</v>
      </c>
      <c r="B1295" s="15" t="str">
        <f>Raw_Data!B1295</f>
        <v>Punjab</v>
      </c>
      <c r="C1295" s="15" t="str">
        <f>Raw_Data!C1295</f>
        <v>Rajkot</v>
      </c>
      <c r="D1295" s="15" t="str">
        <f>Raw_Data!D1295</f>
        <v>Wheat</v>
      </c>
      <c r="E1295" s="15" t="str">
        <f>Raw_Data!E1295</f>
        <v>Rabi</v>
      </c>
      <c r="F1295" s="15">
        <f>Raw_Data!F1295</f>
        <v>4.9800000000000004</v>
      </c>
      <c r="G1295" s="18">
        <f>IF(Raw_Data!G1295="",ROUND(AVERAGEIFS(Raw_Data!$G$2:$G$4001,Raw_Data!$E$2:$E$4001,E1295),1),Raw_Data!G1295)</f>
        <v>137.9</v>
      </c>
      <c r="H1295" s="15">
        <f>Raw_Data!H1295</f>
        <v>24.7</v>
      </c>
      <c r="I1295" s="15">
        <f>Raw_Data!I1295</f>
        <v>65.5</v>
      </c>
      <c r="J1295" s="15">
        <f>Raw_Data!J1295</f>
        <v>5.6</v>
      </c>
      <c r="K1295" s="15">
        <f>Raw_Data!K1295</f>
        <v>5.64</v>
      </c>
      <c r="L1295" s="18">
        <f>IF(Raw_Data!L1295="",ROUND(AVERAGEIFS(Raw_Data!$L$2:$L$4001,Raw_Data!$E$2:$E$4001,E1295),1),Raw_Data!L1295)</f>
        <v>23.9</v>
      </c>
      <c r="M1295" s="15">
        <f>Raw_Data!M1295</f>
        <v>166.8</v>
      </c>
      <c r="N1295" s="15">
        <f>Raw_Data!N1295</f>
        <v>33.6</v>
      </c>
      <c r="O1295" s="15">
        <f>Raw_Data!O1295</f>
        <v>141.1</v>
      </c>
      <c r="P1295" s="15" t="str">
        <f>Raw_Data!P1295</f>
        <v>Flood</v>
      </c>
      <c r="Q1295" s="15">
        <f>Raw_Data!Q1295</f>
        <v>178.3</v>
      </c>
      <c r="R1295" s="15">
        <f>Raw_Data!R1295</f>
        <v>4.51</v>
      </c>
      <c r="S1295" s="15">
        <f>Raw_Data!S1295</f>
        <v>0.88</v>
      </c>
      <c r="T1295" s="18">
        <f>IF(Raw_Data!T1295="",ROUND(AVERAGEIFS(Raw_Data!$T$2:$T$4001,Raw_Data!$E$2:$E$4001,E1295,Raw_Data!$D$2:$D$4001,D1295),2),IF(Raw_Data!T1295&gt;INDEX(Cleaning_Reference!$F$6:$F$13,MATCH(D1295,Cleaning_Reference!$A$6:$A$13,0)),INDEX(Cleaning_Reference!$F$6:$F$13,MATCH(D1295,Cleaning_Reference!$A$6:$A$13,0)),Raw_Data!T1295))</f>
        <v>0.6</v>
      </c>
      <c r="U1295" s="15">
        <f>Raw_Data!U1295</f>
        <v>2.99</v>
      </c>
      <c r="V1295" s="15">
        <f>Raw_Data!V1295</f>
        <v>27623</v>
      </c>
      <c r="W1295" s="15">
        <f>Raw_Data!W1295</f>
        <v>346017</v>
      </c>
      <c r="X1295" s="15">
        <f>Raw_Data!X1295</f>
        <v>82593</v>
      </c>
      <c r="Y1295" s="15">
        <f>Raw_Data!Y1295</f>
        <v>-263424</v>
      </c>
      <c r="Z1295" s="15">
        <f>Raw_Data!Z1295</f>
        <v>3506</v>
      </c>
      <c r="AA1295" s="15">
        <f>Raw_Data!AA1295</f>
        <v>0.85299999999999998</v>
      </c>
      <c r="AB1295" s="15">
        <f>Raw_Data!AB1295</f>
        <v>36.4</v>
      </c>
      <c r="AC1295" s="19" t="str">
        <f>IF(Raw_Data!G1295="","Yes","No")</f>
        <v>No</v>
      </c>
      <c r="AD1295" s="19" t="str">
        <f>IF(Raw_Data!L1295="","Yes","No")</f>
        <v>No</v>
      </c>
      <c r="AE1295" s="19" t="str">
        <f>IF(Raw_Data!T1295="","Imputed",IF(Raw_Data!T1295&gt;INDEX(Cleaning_Reference!$F$6:$F$13,MATCH(D1295,Cleaning_Reference!$A$6:$A$13,0)),"Capped","Original"))</f>
        <v>Original</v>
      </c>
      <c r="AF1295" s="21">
        <f t="shared" si="20"/>
        <v>2.99</v>
      </c>
    </row>
    <row r="1296" spans="1:32" ht="15" customHeight="1" x14ac:dyDescent="0.3">
      <c r="A1296" s="20" t="str">
        <f>Raw_Data!A1296</f>
        <v>SF11295</v>
      </c>
      <c r="B1296" s="15" t="str">
        <f>Raw_Data!B1296</f>
        <v>Gujarat</v>
      </c>
      <c r="C1296" s="15" t="str">
        <f>Raw_Data!C1296</f>
        <v>Krishna</v>
      </c>
      <c r="D1296" s="15" t="str">
        <f>Raw_Data!D1296</f>
        <v>Pulses</v>
      </c>
      <c r="E1296" s="15" t="str">
        <f>Raw_Data!E1296</f>
        <v>Kharif</v>
      </c>
      <c r="F1296" s="15">
        <f>Raw_Data!F1296</f>
        <v>3.78</v>
      </c>
      <c r="G1296" s="18">
        <f>IF(Raw_Data!G1296="",ROUND(AVERAGEIFS(Raw_Data!$G$2:$G$4001,Raw_Data!$E$2:$E$4001,E1296),1),Raw_Data!G1296)</f>
        <v>666.7</v>
      </c>
      <c r="H1296" s="15">
        <f>Raw_Data!H1296</f>
        <v>26.6</v>
      </c>
      <c r="I1296" s="15">
        <f>Raw_Data!I1296</f>
        <v>69.3</v>
      </c>
      <c r="J1296" s="15">
        <f>Raw_Data!J1296</f>
        <v>5.7</v>
      </c>
      <c r="K1296" s="15">
        <f>Raw_Data!K1296</f>
        <v>6.71</v>
      </c>
      <c r="L1296" s="18">
        <f>IF(Raw_Data!L1296="",ROUND(AVERAGEIFS(Raw_Data!$L$2:$L$4001,Raw_Data!$E$2:$E$4001,E1296),1),Raw_Data!L1296)</f>
        <v>24.8</v>
      </c>
      <c r="M1296" s="15">
        <f>Raw_Data!M1296</f>
        <v>75.400000000000006</v>
      </c>
      <c r="N1296" s="15">
        <f>Raw_Data!N1296</f>
        <v>36.9</v>
      </c>
      <c r="O1296" s="15">
        <f>Raw_Data!O1296</f>
        <v>96.3</v>
      </c>
      <c r="P1296" s="15" t="str">
        <f>Raw_Data!P1296</f>
        <v>Flood</v>
      </c>
      <c r="Q1296" s="15">
        <f>Raw_Data!Q1296</f>
        <v>108.1</v>
      </c>
      <c r="R1296" s="15">
        <f>Raw_Data!R1296</f>
        <v>6.58</v>
      </c>
      <c r="S1296" s="15">
        <f>Raw_Data!S1296</f>
        <v>0.82</v>
      </c>
      <c r="T1296" s="18">
        <f>IF(Raw_Data!T1296="",ROUND(AVERAGEIFS(Raw_Data!$T$2:$T$4001,Raw_Data!$E$2:$E$4001,E1296,Raw_Data!$D$2:$D$4001,D1296),2),IF(Raw_Data!T1296&gt;INDEX(Cleaning_Reference!$F$6:$F$13,MATCH(D1296,Cleaning_Reference!$A$6:$A$13,0)),INDEX(Cleaning_Reference!$F$6:$F$13,MATCH(D1296,Cleaning_Reference!$A$6:$A$13,0)),Raw_Data!T1296))</f>
        <v>1.61</v>
      </c>
      <c r="U1296" s="15">
        <f>Raw_Data!U1296</f>
        <v>6.09</v>
      </c>
      <c r="V1296" s="15">
        <f>Raw_Data!V1296</f>
        <v>68885</v>
      </c>
      <c r="W1296" s="15">
        <f>Raw_Data!W1296</f>
        <v>256864</v>
      </c>
      <c r="X1296" s="15">
        <f>Raw_Data!X1296</f>
        <v>419510</v>
      </c>
      <c r="Y1296" s="15">
        <f>Raw_Data!Y1296</f>
        <v>162646</v>
      </c>
      <c r="Z1296" s="15">
        <f>Raw_Data!Z1296</f>
        <v>1448</v>
      </c>
      <c r="AA1296" s="15">
        <f>Raw_Data!AA1296</f>
        <v>4.2060000000000004</v>
      </c>
      <c r="AB1296" s="15">
        <f>Raw_Data!AB1296</f>
        <v>41</v>
      </c>
      <c r="AC1296" s="19" t="str">
        <f>IF(Raw_Data!G1296="","Yes","No")</f>
        <v>No</v>
      </c>
      <c r="AD1296" s="19" t="str">
        <f>IF(Raw_Data!L1296="","Yes","No")</f>
        <v>No</v>
      </c>
      <c r="AE1296" s="19" t="str">
        <f>IF(Raw_Data!T1296="","Imputed",IF(Raw_Data!T1296&gt;INDEX(Cleaning_Reference!$F$6:$F$13,MATCH(D1296,Cleaning_Reference!$A$6:$A$13,0)),"Capped","Original"))</f>
        <v>Original</v>
      </c>
      <c r="AF1296" s="21">
        <f t="shared" si="20"/>
        <v>6.09</v>
      </c>
    </row>
    <row r="1297" spans="1:32" ht="15" customHeight="1" x14ac:dyDescent="0.3">
      <c r="A1297" s="20" t="str">
        <f>Raw_Data!A1297</f>
        <v>SF11296</v>
      </c>
      <c r="B1297" s="15" t="str">
        <f>Raw_Data!B1297</f>
        <v>Karnataka</v>
      </c>
      <c r="C1297" s="15" t="str">
        <f>Raw_Data!C1297</f>
        <v>Rajkot</v>
      </c>
      <c r="D1297" s="15" t="str">
        <f>Raw_Data!D1297</f>
        <v>Rice</v>
      </c>
      <c r="E1297" s="15" t="str">
        <f>Raw_Data!E1297</f>
        <v>Zaid</v>
      </c>
      <c r="F1297" s="15">
        <f>Raw_Data!F1297</f>
        <v>10.69</v>
      </c>
      <c r="G1297" s="18">
        <f>IF(Raw_Data!G1297="",ROUND(AVERAGEIFS(Raw_Data!$G$2:$G$4001,Raw_Data!$E$2:$E$4001,E1297),1),Raw_Data!G1297)</f>
        <v>80</v>
      </c>
      <c r="H1297" s="15">
        <f>Raw_Data!H1297</f>
        <v>29.5</v>
      </c>
      <c r="I1297" s="15">
        <f>Raw_Data!I1297</f>
        <v>54.3</v>
      </c>
      <c r="J1297" s="15">
        <f>Raw_Data!J1297</f>
        <v>9.3000000000000007</v>
      </c>
      <c r="K1297" s="15">
        <f>Raw_Data!K1297</f>
        <v>6.46</v>
      </c>
      <c r="L1297" s="18">
        <f>IF(Raw_Data!L1297="",ROUND(AVERAGEIFS(Raw_Data!$L$2:$L$4001,Raw_Data!$E$2:$E$4001,E1297),1),Raw_Data!L1297)</f>
        <v>12.2</v>
      </c>
      <c r="M1297" s="15">
        <f>Raw_Data!M1297</f>
        <v>110.5</v>
      </c>
      <c r="N1297" s="15">
        <f>Raw_Data!N1297</f>
        <v>64.400000000000006</v>
      </c>
      <c r="O1297" s="15">
        <f>Raw_Data!O1297</f>
        <v>118.8</v>
      </c>
      <c r="P1297" s="15" t="str">
        <f>Raw_Data!P1297</f>
        <v>Rainfed</v>
      </c>
      <c r="Q1297" s="15">
        <f>Raw_Data!Q1297</f>
        <v>196.9</v>
      </c>
      <c r="R1297" s="15">
        <f>Raw_Data!R1297</f>
        <v>8.44</v>
      </c>
      <c r="S1297" s="15">
        <f>Raw_Data!S1297</f>
        <v>0.87</v>
      </c>
      <c r="T1297" s="18">
        <f>IF(Raw_Data!T1297="",ROUND(AVERAGEIFS(Raw_Data!$T$2:$T$4001,Raw_Data!$E$2:$E$4001,E1297,Raw_Data!$D$2:$D$4001,D1297),2),IF(Raw_Data!T1297&gt;INDEX(Cleaning_Reference!$F$6:$F$13,MATCH(D1297,Cleaning_Reference!$A$6:$A$13,0)),INDEX(Cleaning_Reference!$F$6:$F$13,MATCH(D1297,Cleaning_Reference!$A$6:$A$13,0)),Raw_Data!T1297))</f>
        <v>2.02</v>
      </c>
      <c r="U1297" s="15">
        <f>Raw_Data!U1297</f>
        <v>21.59</v>
      </c>
      <c r="V1297" s="15">
        <f>Raw_Data!V1297</f>
        <v>20846</v>
      </c>
      <c r="W1297" s="15">
        <f>Raw_Data!W1297</f>
        <v>817336</v>
      </c>
      <c r="X1297" s="15">
        <f>Raw_Data!X1297</f>
        <v>450065</v>
      </c>
      <c r="Y1297" s="15">
        <f>Raw_Data!Y1297</f>
        <v>-367271</v>
      </c>
      <c r="Z1297" s="15">
        <f>Raw_Data!Z1297</f>
        <v>9078</v>
      </c>
      <c r="AA1297" s="15">
        <f>Raw_Data!AA1297</f>
        <v>2.3780000000000001</v>
      </c>
      <c r="AB1297" s="15">
        <f>Raw_Data!AB1297</f>
        <v>27.4</v>
      </c>
      <c r="AC1297" s="19" t="str">
        <f>IF(Raw_Data!G1297="","Yes","No")</f>
        <v>No</v>
      </c>
      <c r="AD1297" s="19" t="str">
        <f>IF(Raw_Data!L1297="","Yes","No")</f>
        <v>No</v>
      </c>
      <c r="AE1297" s="19" t="str">
        <f>IF(Raw_Data!T1297="","Imputed",IF(Raw_Data!T1297&gt;INDEX(Cleaning_Reference!$F$6:$F$13,MATCH(D1297,Cleaning_Reference!$A$6:$A$13,0)),"Capped","Original"))</f>
        <v>Original</v>
      </c>
      <c r="AF1297" s="21">
        <f t="shared" si="20"/>
        <v>21.59</v>
      </c>
    </row>
    <row r="1298" spans="1:32" ht="15" customHeight="1" x14ac:dyDescent="0.3">
      <c r="A1298" s="20" t="str">
        <f>Raw_Data!A1298</f>
        <v>SF11297</v>
      </c>
      <c r="B1298" s="15" t="str">
        <f>Raw_Data!B1298</f>
        <v>Karnataka</v>
      </c>
      <c r="C1298" s="15" t="str">
        <f>Raw_Data!C1298</f>
        <v>Indore</v>
      </c>
      <c r="D1298" s="15" t="str">
        <f>Raw_Data!D1298</f>
        <v>Sugarcane</v>
      </c>
      <c r="E1298" s="15" t="str">
        <f>Raw_Data!E1298</f>
        <v>Kharif</v>
      </c>
      <c r="F1298" s="15">
        <f>Raw_Data!F1298</f>
        <v>10.25</v>
      </c>
      <c r="G1298" s="18">
        <f>IF(Raw_Data!G1298="",ROUND(AVERAGEIFS(Raw_Data!$G$2:$G$4001,Raw_Data!$E$2:$E$4001,E1298),1),Raw_Data!G1298)</f>
        <v>1110.2</v>
      </c>
      <c r="H1298" s="15">
        <f>Raw_Data!H1298</f>
        <v>31.6</v>
      </c>
      <c r="I1298" s="15">
        <f>Raw_Data!I1298</f>
        <v>90.3</v>
      </c>
      <c r="J1298" s="15">
        <f>Raw_Data!J1298</f>
        <v>4.4000000000000004</v>
      </c>
      <c r="K1298" s="15">
        <f>Raw_Data!K1298</f>
        <v>5.2</v>
      </c>
      <c r="L1298" s="18">
        <f>IF(Raw_Data!L1298="",ROUND(AVERAGEIFS(Raw_Data!$L$2:$L$4001,Raw_Data!$E$2:$E$4001,E1298),1),Raw_Data!L1298)</f>
        <v>31.2</v>
      </c>
      <c r="M1298" s="15">
        <f>Raw_Data!M1298</f>
        <v>109</v>
      </c>
      <c r="N1298" s="15">
        <f>Raw_Data!N1298</f>
        <v>63.8</v>
      </c>
      <c r="O1298" s="15">
        <f>Raw_Data!O1298</f>
        <v>109.2</v>
      </c>
      <c r="P1298" s="15" t="str">
        <f>Raw_Data!P1298</f>
        <v>Flood</v>
      </c>
      <c r="Q1298" s="15">
        <f>Raw_Data!Q1298</f>
        <v>165.2</v>
      </c>
      <c r="R1298" s="15">
        <f>Raw_Data!R1298</f>
        <v>7.36</v>
      </c>
      <c r="S1298" s="15">
        <f>Raw_Data!S1298</f>
        <v>0.8</v>
      </c>
      <c r="T1298" s="18">
        <f>IF(Raw_Data!T1298="",ROUND(AVERAGEIFS(Raw_Data!$T$2:$T$4001,Raw_Data!$E$2:$E$4001,E1298,Raw_Data!$D$2:$D$4001,D1298),2),IF(Raw_Data!T1298&gt;INDEX(Cleaning_Reference!$F$6:$F$13,MATCH(D1298,Cleaning_Reference!$A$6:$A$13,0)),INDEX(Cleaning_Reference!$F$6:$F$13,MATCH(D1298,Cleaning_Reference!$A$6:$A$13,0)),Raw_Data!T1298))</f>
        <v>3.27</v>
      </c>
      <c r="U1298" s="15">
        <f>Raw_Data!U1298</f>
        <v>33.520000000000003</v>
      </c>
      <c r="V1298" s="15">
        <f>Raw_Data!V1298</f>
        <v>3136</v>
      </c>
      <c r="W1298" s="15">
        <f>Raw_Data!W1298</f>
        <v>785319</v>
      </c>
      <c r="X1298" s="15">
        <f>Raw_Data!X1298</f>
        <v>105119</v>
      </c>
      <c r="Y1298" s="15">
        <f>Raw_Data!Y1298</f>
        <v>-680200</v>
      </c>
      <c r="Z1298" s="15">
        <f>Raw_Data!Z1298</f>
        <v>24337</v>
      </c>
      <c r="AA1298" s="15">
        <f>Raw_Data!AA1298</f>
        <v>1.377</v>
      </c>
      <c r="AB1298" s="15">
        <f>Raw_Data!AB1298</f>
        <v>58.1</v>
      </c>
      <c r="AC1298" s="19" t="str">
        <f>IF(Raw_Data!G1298="","Yes","No")</f>
        <v>No</v>
      </c>
      <c r="AD1298" s="19" t="str">
        <f>IF(Raw_Data!L1298="","Yes","No")</f>
        <v>Yes</v>
      </c>
      <c r="AE1298" s="19" t="str">
        <f>IF(Raw_Data!T1298="","Imputed",IF(Raw_Data!T1298&gt;INDEX(Cleaning_Reference!$F$6:$F$13,MATCH(D1298,Cleaning_Reference!$A$6:$A$13,0)),"Capped","Original"))</f>
        <v>Original</v>
      </c>
      <c r="AF1298" s="21">
        <f t="shared" si="20"/>
        <v>33.520000000000003</v>
      </c>
    </row>
    <row r="1299" spans="1:32" ht="15" customHeight="1" x14ac:dyDescent="0.3">
      <c r="A1299" s="20" t="str">
        <f>Raw_Data!A1299</f>
        <v>SF11298</v>
      </c>
      <c r="B1299" s="15" t="str">
        <f>Raw_Data!B1299</f>
        <v>Maharashtra</v>
      </c>
      <c r="C1299" s="15" t="str">
        <f>Raw_Data!C1299</f>
        <v>Nalgonda</v>
      </c>
      <c r="D1299" s="15" t="str">
        <f>Raw_Data!D1299</f>
        <v>Wheat</v>
      </c>
      <c r="E1299" s="15" t="str">
        <f>Raw_Data!E1299</f>
        <v>Zaid</v>
      </c>
      <c r="F1299" s="15">
        <f>Raw_Data!F1299</f>
        <v>12.61</v>
      </c>
      <c r="G1299" s="18">
        <f>IF(Raw_Data!G1299="",ROUND(AVERAGEIFS(Raw_Data!$G$2:$G$4001,Raw_Data!$E$2:$E$4001,E1299),1),Raw_Data!G1299)</f>
        <v>509.3</v>
      </c>
      <c r="H1299" s="15">
        <f>Raw_Data!H1299</f>
        <v>30.3</v>
      </c>
      <c r="I1299" s="15">
        <f>Raw_Data!I1299</f>
        <v>49.4</v>
      </c>
      <c r="J1299" s="15">
        <f>Raw_Data!J1299</f>
        <v>8.5</v>
      </c>
      <c r="K1299" s="15">
        <f>Raw_Data!K1299</f>
        <v>7.01</v>
      </c>
      <c r="L1299" s="18">
        <f>IF(Raw_Data!L1299="",ROUND(AVERAGEIFS(Raw_Data!$L$2:$L$4001,Raw_Data!$E$2:$E$4001,E1299),1),Raw_Data!L1299)</f>
        <v>18.399999999999999</v>
      </c>
      <c r="M1299" s="15">
        <f>Raw_Data!M1299</f>
        <v>145.1</v>
      </c>
      <c r="N1299" s="15">
        <f>Raw_Data!N1299</f>
        <v>79.099999999999994</v>
      </c>
      <c r="O1299" s="15">
        <f>Raw_Data!O1299</f>
        <v>84.9</v>
      </c>
      <c r="P1299" s="15" t="str">
        <f>Raw_Data!P1299</f>
        <v>Sprinkler</v>
      </c>
      <c r="Q1299" s="15">
        <f>Raw_Data!Q1299</f>
        <v>180.7</v>
      </c>
      <c r="R1299" s="15">
        <f>Raw_Data!R1299</f>
        <v>2.34</v>
      </c>
      <c r="S1299" s="15">
        <f>Raw_Data!S1299</f>
        <v>0.91</v>
      </c>
      <c r="T1299" s="18">
        <f>IF(Raw_Data!T1299="",ROUND(AVERAGEIFS(Raw_Data!$T$2:$T$4001,Raw_Data!$E$2:$E$4001,E1299,Raw_Data!$D$2:$D$4001,D1299),2),IF(Raw_Data!T1299&gt;INDEX(Cleaning_Reference!$F$6:$F$13,MATCH(D1299,Cleaning_Reference!$A$6:$A$13,0)),INDEX(Cleaning_Reference!$F$6:$F$13,MATCH(D1299,Cleaning_Reference!$A$6:$A$13,0)),Raw_Data!T1299))</f>
        <v>3.27</v>
      </c>
      <c r="U1299" s="15">
        <f>Raw_Data!U1299</f>
        <v>41.23</v>
      </c>
      <c r="V1299" s="15">
        <f>Raw_Data!V1299</f>
        <v>21289</v>
      </c>
      <c r="W1299" s="15">
        <f>Raw_Data!W1299</f>
        <v>771971</v>
      </c>
      <c r="X1299" s="15">
        <f>Raw_Data!X1299</f>
        <v>877745</v>
      </c>
      <c r="Y1299" s="15">
        <f>Raw_Data!Y1299</f>
        <v>105774</v>
      </c>
      <c r="Z1299" s="15">
        <f>Raw_Data!Z1299</f>
        <v>7082</v>
      </c>
      <c r="AA1299" s="15">
        <f>Raw_Data!AA1299</f>
        <v>5.8220000000000001</v>
      </c>
      <c r="AB1299" s="15">
        <f>Raw_Data!AB1299</f>
        <v>39.4</v>
      </c>
      <c r="AC1299" s="19" t="str">
        <f>IF(Raw_Data!G1299="","Yes","No")</f>
        <v>No</v>
      </c>
      <c r="AD1299" s="19" t="str">
        <f>IF(Raw_Data!L1299="","Yes","No")</f>
        <v>No</v>
      </c>
      <c r="AE1299" s="19" t="str">
        <f>IF(Raw_Data!T1299="","Imputed",IF(Raw_Data!T1299&gt;INDEX(Cleaning_Reference!$F$6:$F$13,MATCH(D1299,Cleaning_Reference!$A$6:$A$13,0)),"Capped","Original"))</f>
        <v>Original</v>
      </c>
      <c r="AF1299" s="21">
        <f t="shared" si="20"/>
        <v>41.23</v>
      </c>
    </row>
    <row r="1300" spans="1:32" ht="15" customHeight="1" x14ac:dyDescent="0.3">
      <c r="A1300" s="20" t="str">
        <f>Raw_Data!A1300</f>
        <v>SF11299</v>
      </c>
      <c r="B1300" s="15" t="str">
        <f>Raw_Data!B1300</f>
        <v>Andhra Pradesh</v>
      </c>
      <c r="C1300" s="15" t="str">
        <f>Raw_Data!C1300</f>
        <v>Raichur</v>
      </c>
      <c r="D1300" s="15" t="str">
        <f>Raw_Data!D1300</f>
        <v>Wheat</v>
      </c>
      <c r="E1300" s="15" t="str">
        <f>Raw_Data!E1300</f>
        <v>Kharif</v>
      </c>
      <c r="F1300" s="15">
        <f>Raw_Data!F1300</f>
        <v>4.7699999999999996</v>
      </c>
      <c r="G1300" s="18">
        <f>IF(Raw_Data!G1300="",ROUND(AVERAGEIFS(Raw_Data!$G$2:$G$4001,Raw_Data!$E$2:$E$4001,E1300),1),Raw_Data!G1300)</f>
        <v>1160.8</v>
      </c>
      <c r="H1300" s="15">
        <f>Raw_Data!H1300</f>
        <v>27.5</v>
      </c>
      <c r="I1300" s="15">
        <f>Raw_Data!I1300</f>
        <v>87.9</v>
      </c>
      <c r="J1300" s="15">
        <f>Raw_Data!J1300</f>
        <v>5.7</v>
      </c>
      <c r="K1300" s="15">
        <f>Raw_Data!K1300</f>
        <v>6.29</v>
      </c>
      <c r="L1300" s="18">
        <f>IF(Raw_Data!L1300="",ROUND(AVERAGEIFS(Raw_Data!$L$2:$L$4001,Raw_Data!$E$2:$E$4001,E1300),1),Raw_Data!L1300)</f>
        <v>36.299999999999997</v>
      </c>
      <c r="M1300" s="15">
        <f>Raw_Data!M1300</f>
        <v>87.5</v>
      </c>
      <c r="N1300" s="15">
        <f>Raw_Data!N1300</f>
        <v>55</v>
      </c>
      <c r="O1300" s="15">
        <f>Raw_Data!O1300</f>
        <v>148.80000000000001</v>
      </c>
      <c r="P1300" s="15" t="str">
        <f>Raw_Data!P1300</f>
        <v>Rainfed</v>
      </c>
      <c r="Q1300" s="15">
        <f>Raw_Data!Q1300</f>
        <v>190.8</v>
      </c>
      <c r="R1300" s="15">
        <f>Raw_Data!R1300</f>
        <v>5.77</v>
      </c>
      <c r="S1300" s="15">
        <f>Raw_Data!S1300</f>
        <v>0.68</v>
      </c>
      <c r="T1300" s="18">
        <f>IF(Raw_Data!T1300="",ROUND(AVERAGEIFS(Raw_Data!$T$2:$T$4001,Raw_Data!$E$2:$E$4001,E1300,Raw_Data!$D$2:$D$4001,D1300),2),IF(Raw_Data!T1300&gt;INDEX(Cleaning_Reference!$F$6:$F$13,MATCH(D1300,Cleaning_Reference!$A$6:$A$13,0)),INDEX(Cleaning_Reference!$F$6:$F$13,MATCH(D1300,Cleaning_Reference!$A$6:$A$13,0)),Raw_Data!T1300))</f>
        <v>1.91</v>
      </c>
      <c r="U1300" s="15">
        <f>Raw_Data!U1300</f>
        <v>9.11</v>
      </c>
      <c r="V1300" s="15">
        <f>Raw_Data!V1300</f>
        <v>23886</v>
      </c>
      <c r="W1300" s="15">
        <f>Raw_Data!W1300</f>
        <v>292759</v>
      </c>
      <c r="X1300" s="15">
        <f>Raw_Data!X1300</f>
        <v>217601</v>
      </c>
      <c r="Y1300" s="15">
        <f>Raw_Data!Y1300</f>
        <v>-75158</v>
      </c>
      <c r="Z1300" s="15">
        <f>Raw_Data!Z1300</f>
        <v>1315</v>
      </c>
      <c r="AA1300" s="15">
        <f>Raw_Data!AA1300</f>
        <v>6.9279999999999999</v>
      </c>
      <c r="AB1300" s="15">
        <f>Raw_Data!AB1300</f>
        <v>74</v>
      </c>
      <c r="AC1300" s="19" t="str">
        <f>IF(Raw_Data!G1300="","Yes","No")</f>
        <v>No</v>
      </c>
      <c r="AD1300" s="19" t="str">
        <f>IF(Raw_Data!L1300="","Yes","No")</f>
        <v>No</v>
      </c>
      <c r="AE1300" s="19" t="str">
        <f>IF(Raw_Data!T1300="","Imputed",IF(Raw_Data!T1300&gt;INDEX(Cleaning_Reference!$F$6:$F$13,MATCH(D1300,Cleaning_Reference!$A$6:$A$13,0)),"Capped","Original"))</f>
        <v>Original</v>
      </c>
      <c r="AF1300" s="21">
        <f t="shared" si="20"/>
        <v>9.11</v>
      </c>
    </row>
    <row r="1301" spans="1:32" ht="15" customHeight="1" x14ac:dyDescent="0.3">
      <c r="A1301" s="20" t="str">
        <f>Raw_Data!A1301</f>
        <v>SF11300</v>
      </c>
      <c r="B1301" s="15" t="str">
        <f>Raw_Data!B1301</f>
        <v>Madhya Pradesh</v>
      </c>
      <c r="C1301" s="15" t="str">
        <f>Raw_Data!C1301</f>
        <v>Rajkot</v>
      </c>
      <c r="D1301" s="15" t="str">
        <f>Raw_Data!D1301</f>
        <v>Wheat</v>
      </c>
      <c r="E1301" s="15" t="str">
        <f>Raw_Data!E1301</f>
        <v>Rabi</v>
      </c>
      <c r="F1301" s="15">
        <f>Raw_Data!F1301</f>
        <v>12.69</v>
      </c>
      <c r="G1301" s="18">
        <f>IF(Raw_Data!G1301="",ROUND(AVERAGEIFS(Raw_Data!$G$2:$G$4001,Raw_Data!$E$2:$E$4001,E1301),1),Raw_Data!G1301)</f>
        <v>561</v>
      </c>
      <c r="H1301" s="15">
        <f>Raw_Data!H1301</f>
        <v>21.3</v>
      </c>
      <c r="I1301" s="15">
        <f>Raw_Data!I1301</f>
        <v>60.8</v>
      </c>
      <c r="J1301" s="15">
        <f>Raw_Data!J1301</f>
        <v>8</v>
      </c>
      <c r="K1301" s="15">
        <f>Raw_Data!K1301</f>
        <v>6.87</v>
      </c>
      <c r="L1301" s="18">
        <f>IF(Raw_Data!L1301="",ROUND(AVERAGEIFS(Raw_Data!$L$2:$L$4001,Raw_Data!$E$2:$E$4001,E1301),1),Raw_Data!L1301)</f>
        <v>24.1</v>
      </c>
      <c r="M1301" s="15">
        <f>Raw_Data!M1301</f>
        <v>136.19999999999999</v>
      </c>
      <c r="N1301" s="15">
        <f>Raw_Data!N1301</f>
        <v>59.2</v>
      </c>
      <c r="O1301" s="15">
        <f>Raw_Data!O1301</f>
        <v>167.4</v>
      </c>
      <c r="P1301" s="15" t="str">
        <f>Raw_Data!P1301</f>
        <v>Flood</v>
      </c>
      <c r="Q1301" s="15">
        <f>Raw_Data!Q1301</f>
        <v>192.6</v>
      </c>
      <c r="R1301" s="15">
        <f>Raw_Data!R1301</f>
        <v>1.07</v>
      </c>
      <c r="S1301" s="15">
        <f>Raw_Data!S1301</f>
        <v>0.7</v>
      </c>
      <c r="T1301" s="18">
        <f>IF(Raw_Data!T1301="",ROUND(AVERAGEIFS(Raw_Data!$T$2:$T$4001,Raw_Data!$E$2:$E$4001,E1301,Raw_Data!$D$2:$D$4001,D1301),2),IF(Raw_Data!T1301&gt;INDEX(Cleaning_Reference!$F$6:$F$13,MATCH(D1301,Cleaning_Reference!$A$6:$A$13,0)),INDEX(Cleaning_Reference!$F$6:$F$13,MATCH(D1301,Cleaning_Reference!$A$6:$A$13,0)),Raw_Data!T1301))</f>
        <v>2.89</v>
      </c>
      <c r="U1301" s="15">
        <f>Raw_Data!U1301</f>
        <v>36.67</v>
      </c>
      <c r="V1301" s="15">
        <f>Raw_Data!V1301</f>
        <v>22487</v>
      </c>
      <c r="W1301" s="15">
        <f>Raw_Data!W1301</f>
        <v>913207</v>
      </c>
      <c r="X1301" s="15">
        <f>Raw_Data!X1301</f>
        <v>824598</v>
      </c>
      <c r="Y1301" s="15">
        <f>Raw_Data!Y1301</f>
        <v>-88609</v>
      </c>
      <c r="Z1301" s="15">
        <f>Raw_Data!Z1301</f>
        <v>10384</v>
      </c>
      <c r="AA1301" s="15">
        <f>Raw_Data!AA1301</f>
        <v>3.5310000000000001</v>
      </c>
      <c r="AB1301" s="15">
        <f>Raw_Data!AB1301</f>
        <v>45.4</v>
      </c>
      <c r="AC1301" s="19" t="str">
        <f>IF(Raw_Data!G1301="","Yes","No")</f>
        <v>No</v>
      </c>
      <c r="AD1301" s="19" t="str">
        <f>IF(Raw_Data!L1301="","Yes","No")</f>
        <v>No</v>
      </c>
      <c r="AE1301" s="19" t="str">
        <f>IF(Raw_Data!T1301="","Imputed",IF(Raw_Data!T1301&gt;INDEX(Cleaning_Reference!$F$6:$F$13,MATCH(D1301,Cleaning_Reference!$A$6:$A$13,0)),"Capped","Original"))</f>
        <v>Original</v>
      </c>
      <c r="AF1301" s="21">
        <f t="shared" si="20"/>
        <v>36.67</v>
      </c>
    </row>
    <row r="1302" spans="1:32" ht="15" customHeight="1" x14ac:dyDescent="0.3">
      <c r="A1302" s="20" t="str">
        <f>Raw_Data!A1302</f>
        <v>SF11301</v>
      </c>
      <c r="B1302" s="15" t="str">
        <f>Raw_Data!B1302</f>
        <v>Andhra Pradesh</v>
      </c>
      <c r="C1302" s="15" t="str">
        <f>Raw_Data!C1302</f>
        <v>Nalgonda</v>
      </c>
      <c r="D1302" s="15" t="str">
        <f>Raw_Data!D1302</f>
        <v>Chilli</v>
      </c>
      <c r="E1302" s="15" t="str">
        <f>Raw_Data!E1302</f>
        <v>Rabi</v>
      </c>
      <c r="F1302" s="15">
        <f>Raw_Data!F1302</f>
        <v>10.09</v>
      </c>
      <c r="G1302" s="18">
        <f>IF(Raw_Data!G1302="",ROUND(AVERAGEIFS(Raw_Data!$G$2:$G$4001,Raw_Data!$E$2:$E$4001,E1302),1),Raw_Data!G1302)</f>
        <v>586.1</v>
      </c>
      <c r="H1302" s="15">
        <f>Raw_Data!H1302</f>
        <v>23.6</v>
      </c>
      <c r="I1302" s="15">
        <f>Raw_Data!I1302</f>
        <v>51.5</v>
      </c>
      <c r="J1302" s="15">
        <f>Raw_Data!J1302</f>
        <v>7.7</v>
      </c>
      <c r="K1302" s="15">
        <f>Raw_Data!K1302</f>
        <v>7.64</v>
      </c>
      <c r="L1302" s="18">
        <f>IF(Raw_Data!L1302="",ROUND(AVERAGEIFS(Raw_Data!$L$2:$L$4001,Raw_Data!$E$2:$E$4001,E1302),1),Raw_Data!L1302)</f>
        <v>32.9</v>
      </c>
      <c r="M1302" s="15">
        <f>Raw_Data!M1302</f>
        <v>83.7</v>
      </c>
      <c r="N1302" s="15">
        <f>Raw_Data!N1302</f>
        <v>54.7</v>
      </c>
      <c r="O1302" s="15">
        <f>Raw_Data!O1302</f>
        <v>94.9</v>
      </c>
      <c r="P1302" s="15" t="str">
        <f>Raw_Data!P1302</f>
        <v>Flood</v>
      </c>
      <c r="Q1302" s="15">
        <f>Raw_Data!Q1302</f>
        <v>136.1</v>
      </c>
      <c r="R1302" s="15">
        <f>Raw_Data!R1302</f>
        <v>7.77</v>
      </c>
      <c r="S1302" s="15">
        <f>Raw_Data!S1302</f>
        <v>0.97</v>
      </c>
      <c r="T1302" s="18">
        <f>IF(Raw_Data!T1302="",ROUND(AVERAGEIFS(Raw_Data!$T$2:$T$4001,Raw_Data!$E$2:$E$4001,E1302,Raw_Data!$D$2:$D$4001,D1302),2),IF(Raw_Data!T1302&gt;INDEX(Cleaning_Reference!$F$6:$F$13,MATCH(D1302,Cleaning_Reference!$A$6:$A$13,0)),INDEX(Cleaning_Reference!$F$6:$F$13,MATCH(D1302,Cleaning_Reference!$A$6:$A$13,0)),Raw_Data!T1302))</f>
        <v>0.67</v>
      </c>
      <c r="U1302" s="15">
        <f>Raw_Data!U1302</f>
        <v>6.76</v>
      </c>
      <c r="V1302" s="15">
        <f>Raw_Data!V1302</f>
        <v>91856</v>
      </c>
      <c r="W1302" s="15">
        <f>Raw_Data!W1302</f>
        <v>779554</v>
      </c>
      <c r="X1302" s="15">
        <f>Raw_Data!X1302</f>
        <v>620947</v>
      </c>
      <c r="Y1302" s="15">
        <f>Raw_Data!Y1302</f>
        <v>-158607</v>
      </c>
      <c r="Z1302" s="15">
        <f>Raw_Data!Z1302</f>
        <v>8485</v>
      </c>
      <c r="AA1302" s="15">
        <f>Raw_Data!AA1302</f>
        <v>0.79700000000000004</v>
      </c>
      <c r="AB1302" s="15">
        <f>Raw_Data!AB1302</f>
        <v>34.799999999999997</v>
      </c>
      <c r="AC1302" s="19" t="str">
        <f>IF(Raw_Data!G1302="","Yes","No")</f>
        <v>No</v>
      </c>
      <c r="AD1302" s="19" t="str">
        <f>IF(Raw_Data!L1302="","Yes","No")</f>
        <v>No</v>
      </c>
      <c r="AE1302" s="19" t="str">
        <f>IF(Raw_Data!T1302="","Imputed",IF(Raw_Data!T1302&gt;INDEX(Cleaning_Reference!$F$6:$F$13,MATCH(D1302,Cleaning_Reference!$A$6:$A$13,0)),"Capped","Original"))</f>
        <v>Original</v>
      </c>
      <c r="AF1302" s="21">
        <f t="shared" si="20"/>
        <v>6.76</v>
      </c>
    </row>
    <row r="1303" spans="1:32" ht="15" customHeight="1" x14ac:dyDescent="0.3">
      <c r="A1303" s="20" t="str">
        <f>Raw_Data!A1303</f>
        <v>SF11302</v>
      </c>
      <c r="B1303" s="15" t="str">
        <f>Raw_Data!B1303</f>
        <v>Maharashtra</v>
      </c>
      <c r="C1303" s="15" t="str">
        <f>Raw_Data!C1303</f>
        <v>Nashik</v>
      </c>
      <c r="D1303" s="15" t="str">
        <f>Raw_Data!D1303</f>
        <v>Groundnut</v>
      </c>
      <c r="E1303" s="15" t="str">
        <f>Raw_Data!E1303</f>
        <v>Zaid</v>
      </c>
      <c r="F1303" s="15">
        <f>Raw_Data!F1303</f>
        <v>3.58</v>
      </c>
      <c r="G1303" s="18">
        <f>IF(Raw_Data!G1303="",ROUND(AVERAGEIFS(Raw_Data!$G$2:$G$4001,Raw_Data!$E$2:$E$4001,E1303),1),Raw_Data!G1303)</f>
        <v>470.1</v>
      </c>
      <c r="H1303" s="15">
        <f>Raw_Data!H1303</f>
        <v>28.2</v>
      </c>
      <c r="I1303" s="15">
        <f>Raw_Data!I1303</f>
        <v>60.1</v>
      </c>
      <c r="J1303" s="15">
        <f>Raw_Data!J1303</f>
        <v>8.4</v>
      </c>
      <c r="K1303" s="15">
        <f>Raw_Data!K1303</f>
        <v>6.17</v>
      </c>
      <c r="L1303" s="18">
        <f>IF(Raw_Data!L1303="",ROUND(AVERAGEIFS(Raw_Data!$L$2:$L$4001,Raw_Data!$E$2:$E$4001,E1303),1),Raw_Data!L1303)</f>
        <v>21.6</v>
      </c>
      <c r="M1303" s="15">
        <f>Raw_Data!M1303</f>
        <v>91.8</v>
      </c>
      <c r="N1303" s="15">
        <f>Raw_Data!N1303</f>
        <v>36.4</v>
      </c>
      <c r="O1303" s="15">
        <f>Raw_Data!O1303</f>
        <v>100.3</v>
      </c>
      <c r="P1303" s="15" t="str">
        <f>Raw_Data!P1303</f>
        <v>Flood</v>
      </c>
      <c r="Q1303" s="15">
        <f>Raw_Data!Q1303</f>
        <v>178.4</v>
      </c>
      <c r="R1303" s="15">
        <f>Raw_Data!R1303</f>
        <v>4.9000000000000004</v>
      </c>
      <c r="S1303" s="15">
        <f>Raw_Data!S1303</f>
        <v>0.78</v>
      </c>
      <c r="T1303" s="18">
        <f>IF(Raw_Data!T1303="",ROUND(AVERAGEIFS(Raw_Data!$T$2:$T$4001,Raw_Data!$E$2:$E$4001,E1303,Raw_Data!$D$2:$D$4001,D1303),2),IF(Raw_Data!T1303&gt;INDEX(Cleaning_Reference!$F$6:$F$13,MATCH(D1303,Cleaning_Reference!$A$6:$A$13,0)),INDEX(Cleaning_Reference!$F$6:$F$13,MATCH(D1303,Cleaning_Reference!$A$6:$A$13,0)),Raw_Data!T1303))</f>
        <v>1.42</v>
      </c>
      <c r="U1303" s="15">
        <f>Raw_Data!U1303</f>
        <v>5.08</v>
      </c>
      <c r="V1303" s="15">
        <f>Raw_Data!V1303</f>
        <v>54444</v>
      </c>
      <c r="W1303" s="15">
        <f>Raw_Data!W1303</f>
        <v>227315</v>
      </c>
      <c r="X1303" s="15">
        <f>Raw_Data!X1303</f>
        <v>276576</v>
      </c>
      <c r="Y1303" s="15">
        <f>Raw_Data!Y1303</f>
        <v>49261</v>
      </c>
      <c r="Z1303" s="15">
        <f>Raw_Data!Z1303</f>
        <v>2629</v>
      </c>
      <c r="AA1303" s="15">
        <f>Raw_Data!AA1303</f>
        <v>1.9319999999999999</v>
      </c>
      <c r="AB1303" s="15">
        <f>Raw_Data!AB1303</f>
        <v>45.3</v>
      </c>
      <c r="AC1303" s="19" t="str">
        <f>IF(Raw_Data!G1303="","Yes","No")</f>
        <v>No</v>
      </c>
      <c r="AD1303" s="19" t="str">
        <f>IF(Raw_Data!L1303="","Yes","No")</f>
        <v>No</v>
      </c>
      <c r="AE1303" s="19" t="str">
        <f>IF(Raw_Data!T1303="","Imputed",IF(Raw_Data!T1303&gt;INDEX(Cleaning_Reference!$F$6:$F$13,MATCH(D1303,Cleaning_Reference!$A$6:$A$13,0)),"Capped","Original"))</f>
        <v>Original</v>
      </c>
      <c r="AF1303" s="21">
        <f t="shared" si="20"/>
        <v>5.08</v>
      </c>
    </row>
    <row r="1304" spans="1:32" ht="15" customHeight="1" x14ac:dyDescent="0.3">
      <c r="A1304" s="20" t="str">
        <f>Raw_Data!A1304</f>
        <v>SF11303</v>
      </c>
      <c r="B1304" s="15" t="str">
        <f>Raw_Data!B1304</f>
        <v>Andhra Pradesh</v>
      </c>
      <c r="C1304" s="15" t="str">
        <f>Raw_Data!C1304</f>
        <v>Erode</v>
      </c>
      <c r="D1304" s="15" t="str">
        <f>Raw_Data!D1304</f>
        <v>Wheat</v>
      </c>
      <c r="E1304" s="15" t="str">
        <f>Raw_Data!E1304</f>
        <v>Kharif</v>
      </c>
      <c r="F1304" s="15">
        <f>Raw_Data!F1304</f>
        <v>6.59</v>
      </c>
      <c r="G1304" s="18">
        <f>IF(Raw_Data!G1304="",ROUND(AVERAGEIFS(Raw_Data!$G$2:$G$4001,Raw_Data!$E$2:$E$4001,E1304),1),Raw_Data!G1304)</f>
        <v>954.7</v>
      </c>
      <c r="H1304" s="15">
        <f>Raw_Data!H1304</f>
        <v>25.7</v>
      </c>
      <c r="I1304" s="15">
        <f>Raw_Data!I1304</f>
        <v>59.1</v>
      </c>
      <c r="J1304" s="15">
        <f>Raw_Data!J1304</f>
        <v>7.6</v>
      </c>
      <c r="K1304" s="15">
        <f>Raw_Data!K1304</f>
        <v>6.62</v>
      </c>
      <c r="L1304" s="18">
        <f>IF(Raw_Data!L1304="",ROUND(AVERAGEIFS(Raw_Data!$L$2:$L$4001,Raw_Data!$E$2:$E$4001,E1304),1),Raw_Data!L1304)</f>
        <v>31.3</v>
      </c>
      <c r="M1304" s="15">
        <f>Raw_Data!M1304</f>
        <v>190.2</v>
      </c>
      <c r="N1304" s="15">
        <f>Raw_Data!N1304</f>
        <v>89</v>
      </c>
      <c r="O1304" s="15">
        <f>Raw_Data!O1304</f>
        <v>69.3</v>
      </c>
      <c r="P1304" s="15" t="str">
        <f>Raw_Data!P1304</f>
        <v>Flood</v>
      </c>
      <c r="Q1304" s="15">
        <f>Raw_Data!Q1304</f>
        <v>255.9</v>
      </c>
      <c r="R1304" s="15">
        <f>Raw_Data!R1304</f>
        <v>5.09</v>
      </c>
      <c r="S1304" s="15">
        <f>Raw_Data!S1304</f>
        <v>0.82</v>
      </c>
      <c r="T1304" s="18">
        <f>IF(Raw_Data!T1304="",ROUND(AVERAGEIFS(Raw_Data!$T$2:$T$4001,Raw_Data!$E$2:$E$4001,E1304,Raw_Data!$D$2:$D$4001,D1304),2),IF(Raw_Data!T1304&gt;INDEX(Cleaning_Reference!$F$6:$F$13,MATCH(D1304,Cleaning_Reference!$A$6:$A$13,0)),INDEX(Cleaning_Reference!$F$6:$F$13,MATCH(D1304,Cleaning_Reference!$A$6:$A$13,0)),Raw_Data!T1304))</f>
        <v>3.72</v>
      </c>
      <c r="U1304" s="15">
        <f>Raw_Data!U1304</f>
        <v>24.51</v>
      </c>
      <c r="V1304" s="15">
        <f>Raw_Data!V1304</f>
        <v>26481</v>
      </c>
      <c r="W1304" s="15">
        <f>Raw_Data!W1304</f>
        <v>445211</v>
      </c>
      <c r="X1304" s="15">
        <f>Raw_Data!X1304</f>
        <v>649049</v>
      </c>
      <c r="Y1304" s="15">
        <f>Raw_Data!Y1304</f>
        <v>203838</v>
      </c>
      <c r="Z1304" s="15">
        <f>Raw_Data!Z1304</f>
        <v>4707</v>
      </c>
      <c r="AA1304" s="15">
        <f>Raw_Data!AA1304</f>
        <v>5.2069999999999999</v>
      </c>
      <c r="AB1304" s="15">
        <f>Raw_Data!AB1304</f>
        <v>67.8</v>
      </c>
      <c r="AC1304" s="19" t="str">
        <f>IF(Raw_Data!G1304="","Yes","No")</f>
        <v>No</v>
      </c>
      <c r="AD1304" s="19" t="str">
        <f>IF(Raw_Data!L1304="","Yes","No")</f>
        <v>No</v>
      </c>
      <c r="AE1304" s="19" t="str">
        <f>IF(Raw_Data!T1304="","Imputed",IF(Raw_Data!T1304&gt;INDEX(Cleaning_Reference!$F$6:$F$13,MATCH(D1304,Cleaning_Reference!$A$6:$A$13,0)),"Capped","Original"))</f>
        <v>Original</v>
      </c>
      <c r="AF1304" s="21">
        <f t="shared" si="20"/>
        <v>24.51</v>
      </c>
    </row>
    <row r="1305" spans="1:32" ht="15" customHeight="1" x14ac:dyDescent="0.3">
      <c r="A1305" s="20" t="str">
        <f>Raw_Data!A1305</f>
        <v>SF11304</v>
      </c>
      <c r="B1305" s="15" t="str">
        <f>Raw_Data!B1305</f>
        <v>Gujarat</v>
      </c>
      <c r="C1305" s="15" t="str">
        <f>Raw_Data!C1305</f>
        <v>Nashik</v>
      </c>
      <c r="D1305" s="15" t="str">
        <f>Raw_Data!D1305</f>
        <v>Rice</v>
      </c>
      <c r="E1305" s="15" t="str">
        <f>Raw_Data!E1305</f>
        <v>Zaid</v>
      </c>
      <c r="F1305" s="15">
        <f>Raw_Data!F1305</f>
        <v>8.24</v>
      </c>
      <c r="G1305" s="18">
        <f>IF(Raw_Data!G1305="",ROUND(AVERAGEIFS(Raw_Data!$G$2:$G$4001,Raw_Data!$E$2:$E$4001,E1305),1),Raw_Data!G1305)</f>
        <v>341.3</v>
      </c>
      <c r="H1305" s="15">
        <f>Raw_Data!H1305</f>
        <v>27.8</v>
      </c>
      <c r="I1305" s="15">
        <f>Raw_Data!I1305</f>
        <v>48.7</v>
      </c>
      <c r="J1305" s="15">
        <f>Raw_Data!J1305</f>
        <v>8.9</v>
      </c>
      <c r="K1305" s="15">
        <f>Raw_Data!K1305</f>
        <v>6.72</v>
      </c>
      <c r="L1305" s="18">
        <f>IF(Raw_Data!L1305="",ROUND(AVERAGEIFS(Raw_Data!$L$2:$L$4001,Raw_Data!$E$2:$E$4001,E1305),1),Raw_Data!L1305)</f>
        <v>20.399999999999999</v>
      </c>
      <c r="M1305" s="15">
        <f>Raw_Data!M1305</f>
        <v>155.9</v>
      </c>
      <c r="N1305" s="15">
        <f>Raw_Data!N1305</f>
        <v>56</v>
      </c>
      <c r="O1305" s="15">
        <f>Raw_Data!O1305</f>
        <v>89.1</v>
      </c>
      <c r="P1305" s="15" t="str">
        <f>Raw_Data!P1305</f>
        <v>Flood</v>
      </c>
      <c r="Q1305" s="15">
        <f>Raw_Data!Q1305</f>
        <v>277</v>
      </c>
      <c r="R1305" s="15">
        <f>Raw_Data!R1305</f>
        <v>7.15</v>
      </c>
      <c r="S1305" s="15">
        <f>Raw_Data!S1305</f>
        <v>0.81</v>
      </c>
      <c r="T1305" s="18">
        <f>IF(Raw_Data!T1305="",ROUND(AVERAGEIFS(Raw_Data!$T$2:$T$4001,Raw_Data!$E$2:$E$4001,E1305,Raw_Data!$D$2:$D$4001,D1305),2),IF(Raw_Data!T1305&gt;INDEX(Cleaning_Reference!$F$6:$F$13,MATCH(D1305,Cleaning_Reference!$A$6:$A$13,0)),INDEX(Cleaning_Reference!$F$6:$F$13,MATCH(D1305,Cleaning_Reference!$A$6:$A$13,0)),Raw_Data!T1305))</f>
        <v>3.03</v>
      </c>
      <c r="U1305" s="15">
        <f>Raw_Data!U1305</f>
        <v>24.97</v>
      </c>
      <c r="V1305" s="15">
        <f>Raw_Data!V1305</f>
        <v>22826</v>
      </c>
      <c r="W1305" s="15">
        <f>Raw_Data!W1305</f>
        <v>683356</v>
      </c>
      <c r="X1305" s="15">
        <f>Raw_Data!X1305</f>
        <v>569965</v>
      </c>
      <c r="Y1305" s="15">
        <f>Raw_Data!Y1305</f>
        <v>-113391</v>
      </c>
      <c r="Z1305" s="15">
        <f>Raw_Data!Z1305</f>
        <v>15039</v>
      </c>
      <c r="AA1305" s="15">
        <f>Raw_Data!AA1305</f>
        <v>1.66</v>
      </c>
      <c r="AB1305" s="15">
        <f>Raw_Data!AB1305</f>
        <v>22.2</v>
      </c>
      <c r="AC1305" s="19" t="str">
        <f>IF(Raw_Data!G1305="","Yes","No")</f>
        <v>No</v>
      </c>
      <c r="AD1305" s="19" t="str">
        <f>IF(Raw_Data!L1305="","Yes","No")</f>
        <v>No</v>
      </c>
      <c r="AE1305" s="19" t="str">
        <f>IF(Raw_Data!T1305="","Imputed",IF(Raw_Data!T1305&gt;INDEX(Cleaning_Reference!$F$6:$F$13,MATCH(D1305,Cleaning_Reference!$A$6:$A$13,0)),"Capped","Original"))</f>
        <v>Original</v>
      </c>
      <c r="AF1305" s="21">
        <f t="shared" si="20"/>
        <v>24.97</v>
      </c>
    </row>
    <row r="1306" spans="1:32" ht="15" customHeight="1" x14ac:dyDescent="0.3">
      <c r="A1306" s="20" t="str">
        <f>Raw_Data!A1306</f>
        <v>SF11305</v>
      </c>
      <c r="B1306" s="15" t="str">
        <f>Raw_Data!B1306</f>
        <v>Andhra Pradesh</v>
      </c>
      <c r="C1306" s="15" t="str">
        <f>Raw_Data!C1306</f>
        <v>Rajkot</v>
      </c>
      <c r="D1306" s="15" t="str">
        <f>Raw_Data!D1306</f>
        <v>Cotton</v>
      </c>
      <c r="E1306" s="15" t="str">
        <f>Raw_Data!E1306</f>
        <v>Rabi</v>
      </c>
      <c r="F1306" s="15">
        <f>Raw_Data!F1306</f>
        <v>11.9</v>
      </c>
      <c r="G1306" s="18">
        <f>IF(Raw_Data!G1306="",ROUND(AVERAGEIFS(Raw_Data!$G$2:$G$4001,Raw_Data!$E$2:$E$4001,E1306),1),Raw_Data!G1306)</f>
        <v>715.7</v>
      </c>
      <c r="H1306" s="15">
        <f>Raw_Data!H1306</f>
        <v>24.7</v>
      </c>
      <c r="I1306" s="15">
        <f>Raw_Data!I1306</f>
        <v>68.099999999999994</v>
      </c>
      <c r="J1306" s="15">
        <f>Raw_Data!J1306</f>
        <v>5.2</v>
      </c>
      <c r="K1306" s="15">
        <f>Raw_Data!K1306</f>
        <v>5.79</v>
      </c>
      <c r="L1306" s="18">
        <f>IF(Raw_Data!L1306="",ROUND(AVERAGEIFS(Raw_Data!$L$2:$L$4001,Raw_Data!$E$2:$E$4001,E1306),1),Raw_Data!L1306)</f>
        <v>21.8</v>
      </c>
      <c r="M1306" s="15">
        <f>Raw_Data!M1306</f>
        <v>133.1</v>
      </c>
      <c r="N1306" s="15">
        <f>Raw_Data!N1306</f>
        <v>52.6</v>
      </c>
      <c r="O1306" s="15">
        <f>Raw_Data!O1306</f>
        <v>114.3</v>
      </c>
      <c r="P1306" s="15" t="str">
        <f>Raw_Data!P1306</f>
        <v>Rainfed</v>
      </c>
      <c r="Q1306" s="15">
        <f>Raw_Data!Q1306</f>
        <v>186.2</v>
      </c>
      <c r="R1306" s="15">
        <f>Raw_Data!R1306</f>
        <v>6.89</v>
      </c>
      <c r="S1306" s="15">
        <f>Raw_Data!S1306</f>
        <v>0.69</v>
      </c>
      <c r="T1306" s="18">
        <f>IF(Raw_Data!T1306="",ROUND(AVERAGEIFS(Raw_Data!$T$2:$T$4001,Raw_Data!$E$2:$E$4001,E1306,Raw_Data!$D$2:$D$4001,D1306),2),IF(Raw_Data!T1306&gt;INDEX(Cleaning_Reference!$F$6:$F$13,MATCH(D1306,Cleaning_Reference!$A$6:$A$13,0)),INDEX(Cleaning_Reference!$F$6:$F$13,MATCH(D1306,Cleaning_Reference!$A$6:$A$13,0)),Raw_Data!T1306))</f>
        <v>0.66</v>
      </c>
      <c r="U1306" s="15">
        <f>Raw_Data!U1306</f>
        <v>7.85</v>
      </c>
      <c r="V1306" s="15">
        <f>Raw_Data!V1306</f>
        <v>73142</v>
      </c>
      <c r="W1306" s="15">
        <f>Raw_Data!W1306</f>
        <v>830253</v>
      </c>
      <c r="X1306" s="15">
        <f>Raw_Data!X1306</f>
        <v>574165</v>
      </c>
      <c r="Y1306" s="15">
        <f>Raw_Data!Y1306</f>
        <v>-256088</v>
      </c>
      <c r="Z1306" s="15">
        <f>Raw_Data!Z1306</f>
        <v>5131</v>
      </c>
      <c r="AA1306" s="15">
        <f>Raw_Data!AA1306</f>
        <v>1.53</v>
      </c>
      <c r="AB1306" s="15">
        <f>Raw_Data!AB1306</f>
        <v>55</v>
      </c>
      <c r="AC1306" s="19" t="str">
        <f>IF(Raw_Data!G1306="","Yes","No")</f>
        <v>No</v>
      </c>
      <c r="AD1306" s="19" t="str">
        <f>IF(Raw_Data!L1306="","Yes","No")</f>
        <v>No</v>
      </c>
      <c r="AE1306" s="19" t="str">
        <f>IF(Raw_Data!T1306="","Imputed",IF(Raw_Data!T1306&gt;INDEX(Cleaning_Reference!$F$6:$F$13,MATCH(D1306,Cleaning_Reference!$A$6:$A$13,0)),"Capped","Original"))</f>
        <v>Original</v>
      </c>
      <c r="AF1306" s="21">
        <f t="shared" si="20"/>
        <v>7.85</v>
      </c>
    </row>
    <row r="1307" spans="1:32" ht="15" customHeight="1" x14ac:dyDescent="0.3">
      <c r="A1307" s="20" t="str">
        <f>Raw_Data!A1307</f>
        <v>SF11306</v>
      </c>
      <c r="B1307" s="15" t="str">
        <f>Raw_Data!B1307</f>
        <v>Maharashtra</v>
      </c>
      <c r="C1307" s="15" t="str">
        <f>Raw_Data!C1307</f>
        <v>Raichur</v>
      </c>
      <c r="D1307" s="15" t="str">
        <f>Raw_Data!D1307</f>
        <v>Maize</v>
      </c>
      <c r="E1307" s="15" t="str">
        <f>Raw_Data!E1307</f>
        <v>Zaid</v>
      </c>
      <c r="F1307" s="15">
        <f>Raw_Data!F1307</f>
        <v>3.5</v>
      </c>
      <c r="G1307" s="18">
        <f>IF(Raw_Data!G1307="",ROUND(AVERAGEIFS(Raw_Data!$G$2:$G$4001,Raw_Data!$E$2:$E$4001,E1307),1),Raw_Data!G1307)</f>
        <v>257.10000000000002</v>
      </c>
      <c r="H1307" s="15">
        <f>Raw_Data!H1307</f>
        <v>31.1</v>
      </c>
      <c r="I1307" s="15">
        <f>Raw_Data!I1307</f>
        <v>66.099999999999994</v>
      </c>
      <c r="J1307" s="15">
        <f>Raw_Data!J1307</f>
        <v>7.2</v>
      </c>
      <c r="K1307" s="15">
        <f>Raw_Data!K1307</f>
        <v>6.49</v>
      </c>
      <c r="L1307" s="18">
        <f>IF(Raw_Data!L1307="",ROUND(AVERAGEIFS(Raw_Data!$L$2:$L$4001,Raw_Data!$E$2:$E$4001,E1307),1),Raw_Data!L1307)</f>
        <v>22.2</v>
      </c>
      <c r="M1307" s="15">
        <f>Raw_Data!M1307</f>
        <v>123.1</v>
      </c>
      <c r="N1307" s="15">
        <f>Raw_Data!N1307</f>
        <v>49.3</v>
      </c>
      <c r="O1307" s="15">
        <f>Raw_Data!O1307</f>
        <v>70.8</v>
      </c>
      <c r="P1307" s="15" t="str">
        <f>Raw_Data!P1307</f>
        <v>Rainfed</v>
      </c>
      <c r="Q1307" s="15">
        <f>Raw_Data!Q1307</f>
        <v>249.4</v>
      </c>
      <c r="R1307" s="15">
        <f>Raw_Data!R1307</f>
        <v>7.37</v>
      </c>
      <c r="S1307" s="15">
        <f>Raw_Data!S1307</f>
        <v>0.81</v>
      </c>
      <c r="T1307" s="18">
        <f>IF(Raw_Data!T1307="",ROUND(AVERAGEIFS(Raw_Data!$T$2:$T$4001,Raw_Data!$E$2:$E$4001,E1307,Raw_Data!$D$2:$D$4001,D1307),2),IF(Raw_Data!T1307&gt;INDEX(Cleaning_Reference!$F$6:$F$13,MATCH(D1307,Cleaning_Reference!$A$6:$A$13,0)),INDEX(Cleaning_Reference!$F$6:$F$13,MATCH(D1307,Cleaning_Reference!$A$6:$A$13,0)),Raw_Data!T1307))</f>
        <v>2.21</v>
      </c>
      <c r="U1307" s="15">
        <f>Raw_Data!U1307</f>
        <v>7.74</v>
      </c>
      <c r="V1307" s="15">
        <f>Raw_Data!V1307</f>
        <v>21506</v>
      </c>
      <c r="W1307" s="15">
        <f>Raw_Data!W1307</f>
        <v>228019</v>
      </c>
      <c r="X1307" s="15">
        <f>Raw_Data!X1307</f>
        <v>166456</v>
      </c>
      <c r="Y1307" s="15">
        <f>Raw_Data!Y1307</f>
        <v>-61563</v>
      </c>
      <c r="Z1307" s="15">
        <f>Raw_Data!Z1307</f>
        <v>909</v>
      </c>
      <c r="AA1307" s="15">
        <f>Raw_Data!AA1307</f>
        <v>8.5150000000000006</v>
      </c>
      <c r="AB1307" s="15">
        <f>Raw_Data!AB1307</f>
        <v>41.8</v>
      </c>
      <c r="AC1307" s="19" t="str">
        <f>IF(Raw_Data!G1307="","Yes","No")</f>
        <v>No</v>
      </c>
      <c r="AD1307" s="19" t="str">
        <f>IF(Raw_Data!L1307="","Yes","No")</f>
        <v>No</v>
      </c>
      <c r="AE1307" s="19" t="str">
        <f>IF(Raw_Data!T1307="","Imputed",IF(Raw_Data!T1307&gt;INDEX(Cleaning_Reference!$F$6:$F$13,MATCH(D1307,Cleaning_Reference!$A$6:$A$13,0)),"Capped","Original"))</f>
        <v>Original</v>
      </c>
      <c r="AF1307" s="21">
        <f t="shared" si="20"/>
        <v>7.74</v>
      </c>
    </row>
    <row r="1308" spans="1:32" ht="15" customHeight="1" x14ac:dyDescent="0.3">
      <c r="A1308" s="20" t="str">
        <f>Raw_Data!A1308</f>
        <v>SF11307</v>
      </c>
      <c r="B1308" s="15" t="str">
        <f>Raw_Data!B1308</f>
        <v>Tamil Nadu</v>
      </c>
      <c r="C1308" s="15" t="str">
        <f>Raw_Data!C1308</f>
        <v>Indore</v>
      </c>
      <c r="D1308" s="15" t="str">
        <f>Raw_Data!D1308</f>
        <v>Cotton</v>
      </c>
      <c r="E1308" s="15" t="str">
        <f>Raw_Data!E1308</f>
        <v>Rabi</v>
      </c>
      <c r="F1308" s="15">
        <f>Raw_Data!F1308</f>
        <v>6.43</v>
      </c>
      <c r="G1308" s="18">
        <f>IF(Raw_Data!G1308="",ROUND(AVERAGEIFS(Raw_Data!$G$2:$G$4001,Raw_Data!$E$2:$E$4001,E1308),1),Raw_Data!G1308)</f>
        <v>362.5</v>
      </c>
      <c r="H1308" s="15">
        <f>Raw_Data!H1308</f>
        <v>25.6</v>
      </c>
      <c r="I1308" s="15">
        <f>Raw_Data!I1308</f>
        <v>74</v>
      </c>
      <c r="J1308" s="15">
        <f>Raw_Data!J1308</f>
        <v>7.2</v>
      </c>
      <c r="K1308" s="15">
        <f>Raw_Data!K1308</f>
        <v>6.85</v>
      </c>
      <c r="L1308" s="18">
        <f>IF(Raw_Data!L1308="",ROUND(AVERAGEIFS(Raw_Data!$L$2:$L$4001,Raw_Data!$E$2:$E$4001,E1308),1),Raw_Data!L1308)</f>
        <v>23.3</v>
      </c>
      <c r="M1308" s="15">
        <f>Raw_Data!M1308</f>
        <v>113.7</v>
      </c>
      <c r="N1308" s="15">
        <f>Raw_Data!N1308</f>
        <v>28.3</v>
      </c>
      <c r="O1308" s="15">
        <f>Raw_Data!O1308</f>
        <v>76.5</v>
      </c>
      <c r="P1308" s="15" t="str">
        <f>Raw_Data!P1308</f>
        <v>Flood</v>
      </c>
      <c r="Q1308" s="15">
        <f>Raw_Data!Q1308</f>
        <v>256.5</v>
      </c>
      <c r="R1308" s="15">
        <f>Raw_Data!R1308</f>
        <v>6.49</v>
      </c>
      <c r="S1308" s="15">
        <f>Raw_Data!S1308</f>
        <v>0.9</v>
      </c>
      <c r="T1308" s="18">
        <f>IF(Raw_Data!T1308="",ROUND(AVERAGEIFS(Raw_Data!$T$2:$T$4001,Raw_Data!$E$2:$E$4001,E1308,Raw_Data!$D$2:$D$4001,D1308),2),IF(Raw_Data!T1308&gt;INDEX(Cleaning_Reference!$F$6:$F$13,MATCH(D1308,Cleaning_Reference!$A$6:$A$13,0)),INDEX(Cleaning_Reference!$F$6:$F$13,MATCH(D1308,Cleaning_Reference!$A$6:$A$13,0)),Raw_Data!T1308))</f>
        <v>1.54</v>
      </c>
      <c r="U1308" s="15">
        <f>Raw_Data!U1308</f>
        <v>9.9</v>
      </c>
      <c r="V1308" s="15">
        <f>Raw_Data!V1308</f>
        <v>60636</v>
      </c>
      <c r="W1308" s="15">
        <f>Raw_Data!W1308</f>
        <v>415694</v>
      </c>
      <c r="X1308" s="15">
        <f>Raw_Data!X1308</f>
        <v>600296</v>
      </c>
      <c r="Y1308" s="15">
        <f>Raw_Data!Y1308</f>
        <v>184602</v>
      </c>
      <c r="Z1308" s="15">
        <f>Raw_Data!Z1308</f>
        <v>5986</v>
      </c>
      <c r="AA1308" s="15">
        <f>Raw_Data!AA1308</f>
        <v>1.6539999999999999</v>
      </c>
      <c r="AB1308" s="15">
        <f>Raw_Data!AB1308</f>
        <v>43.9</v>
      </c>
      <c r="AC1308" s="19" t="str">
        <f>IF(Raw_Data!G1308="","Yes","No")</f>
        <v>No</v>
      </c>
      <c r="AD1308" s="19" t="str">
        <f>IF(Raw_Data!L1308="","Yes","No")</f>
        <v>No</v>
      </c>
      <c r="AE1308" s="19" t="str">
        <f>IF(Raw_Data!T1308="","Imputed",IF(Raw_Data!T1308&gt;INDEX(Cleaning_Reference!$F$6:$F$13,MATCH(D1308,Cleaning_Reference!$A$6:$A$13,0)),"Capped","Original"))</f>
        <v>Original</v>
      </c>
      <c r="AF1308" s="21">
        <f t="shared" si="20"/>
        <v>9.9</v>
      </c>
    </row>
    <row r="1309" spans="1:32" ht="15" customHeight="1" x14ac:dyDescent="0.3">
      <c r="A1309" s="20" t="str">
        <f>Raw_Data!A1309</f>
        <v>SF11308</v>
      </c>
      <c r="B1309" s="15" t="str">
        <f>Raw_Data!B1309</f>
        <v>Karnataka</v>
      </c>
      <c r="C1309" s="15" t="str">
        <f>Raw_Data!C1309</f>
        <v>Ludhiana</v>
      </c>
      <c r="D1309" s="15" t="str">
        <f>Raw_Data!D1309</f>
        <v>Wheat</v>
      </c>
      <c r="E1309" s="15" t="str">
        <f>Raw_Data!E1309</f>
        <v>Rabi</v>
      </c>
      <c r="F1309" s="15">
        <f>Raw_Data!F1309</f>
        <v>5.84</v>
      </c>
      <c r="G1309" s="18">
        <f>IF(Raw_Data!G1309="",ROUND(AVERAGEIFS(Raw_Data!$G$2:$G$4001,Raw_Data!$E$2:$E$4001,E1309),1),Raw_Data!G1309)</f>
        <v>199</v>
      </c>
      <c r="H1309" s="15">
        <f>Raw_Data!H1309</f>
        <v>23.4</v>
      </c>
      <c r="I1309" s="15">
        <f>Raw_Data!I1309</f>
        <v>53</v>
      </c>
      <c r="J1309" s="15">
        <f>Raw_Data!J1309</f>
        <v>7.6</v>
      </c>
      <c r="K1309" s="15">
        <f>Raw_Data!K1309</f>
        <v>6.41</v>
      </c>
      <c r="L1309" s="18">
        <f>IF(Raw_Data!L1309="",ROUND(AVERAGEIFS(Raw_Data!$L$2:$L$4001,Raw_Data!$E$2:$E$4001,E1309),1),Raw_Data!L1309)</f>
        <v>35.1</v>
      </c>
      <c r="M1309" s="15">
        <f>Raw_Data!M1309</f>
        <v>117.6</v>
      </c>
      <c r="N1309" s="15">
        <f>Raw_Data!N1309</f>
        <v>49.1</v>
      </c>
      <c r="O1309" s="15">
        <f>Raw_Data!O1309</f>
        <v>45.7</v>
      </c>
      <c r="P1309" s="15" t="str">
        <f>Raw_Data!P1309</f>
        <v>Rainfed</v>
      </c>
      <c r="Q1309" s="15">
        <f>Raw_Data!Q1309</f>
        <v>231.2</v>
      </c>
      <c r="R1309" s="15">
        <f>Raw_Data!R1309</f>
        <v>5.89</v>
      </c>
      <c r="S1309" s="15">
        <f>Raw_Data!S1309</f>
        <v>0.95</v>
      </c>
      <c r="T1309" s="18">
        <f>IF(Raw_Data!T1309="",ROUND(AVERAGEIFS(Raw_Data!$T$2:$T$4001,Raw_Data!$E$2:$E$4001,E1309,Raw_Data!$D$2:$D$4001,D1309),2),IF(Raw_Data!T1309&gt;INDEX(Cleaning_Reference!$F$6:$F$13,MATCH(D1309,Cleaning_Reference!$A$6:$A$13,0)),INDEX(Cleaning_Reference!$F$6:$F$13,MATCH(D1309,Cleaning_Reference!$A$6:$A$13,0)),Raw_Data!T1309))</f>
        <v>1.75</v>
      </c>
      <c r="U1309" s="15">
        <f>Raw_Data!U1309</f>
        <v>10.220000000000001</v>
      </c>
      <c r="V1309" s="15">
        <f>Raw_Data!V1309</f>
        <v>21913</v>
      </c>
      <c r="W1309" s="15">
        <f>Raw_Data!W1309</f>
        <v>422219</v>
      </c>
      <c r="X1309" s="15">
        <f>Raw_Data!X1309</f>
        <v>223951</v>
      </c>
      <c r="Y1309" s="15">
        <f>Raw_Data!Y1309</f>
        <v>-198268</v>
      </c>
      <c r="Z1309" s="15">
        <f>Raw_Data!Z1309</f>
        <v>1700</v>
      </c>
      <c r="AA1309" s="15">
        <f>Raw_Data!AA1309</f>
        <v>6.0119999999999996</v>
      </c>
      <c r="AB1309" s="15">
        <f>Raw_Data!AB1309</f>
        <v>36.299999999999997</v>
      </c>
      <c r="AC1309" s="19" t="str">
        <f>IF(Raw_Data!G1309="","Yes","No")</f>
        <v>No</v>
      </c>
      <c r="AD1309" s="19" t="str">
        <f>IF(Raw_Data!L1309="","Yes","No")</f>
        <v>No</v>
      </c>
      <c r="AE1309" s="19" t="str">
        <f>IF(Raw_Data!T1309="","Imputed",IF(Raw_Data!T1309&gt;INDEX(Cleaning_Reference!$F$6:$F$13,MATCH(D1309,Cleaning_Reference!$A$6:$A$13,0)),"Capped","Original"))</f>
        <v>Original</v>
      </c>
      <c r="AF1309" s="21">
        <f t="shared" si="20"/>
        <v>10.220000000000001</v>
      </c>
    </row>
    <row r="1310" spans="1:32" ht="15" customHeight="1" x14ac:dyDescent="0.3">
      <c r="A1310" s="20" t="str">
        <f>Raw_Data!A1310</f>
        <v>SF11309</v>
      </c>
      <c r="B1310" s="15" t="str">
        <f>Raw_Data!B1310</f>
        <v>Maharashtra</v>
      </c>
      <c r="C1310" s="15" t="str">
        <f>Raw_Data!C1310</f>
        <v>Ludhiana</v>
      </c>
      <c r="D1310" s="15" t="str">
        <f>Raw_Data!D1310</f>
        <v>Chilli</v>
      </c>
      <c r="E1310" s="15" t="str">
        <f>Raw_Data!E1310</f>
        <v>Rabi</v>
      </c>
      <c r="F1310" s="15">
        <f>Raw_Data!F1310</f>
        <v>12.29</v>
      </c>
      <c r="G1310" s="18">
        <f>IF(Raw_Data!G1310="",ROUND(AVERAGEIFS(Raw_Data!$G$2:$G$4001,Raw_Data!$E$2:$E$4001,E1310),1),Raw_Data!G1310)</f>
        <v>376.9</v>
      </c>
      <c r="H1310" s="15">
        <f>Raw_Data!H1310</f>
        <v>24.8</v>
      </c>
      <c r="I1310" s="15">
        <f>Raw_Data!I1310</f>
        <v>53.5</v>
      </c>
      <c r="J1310" s="15">
        <f>Raw_Data!J1310</f>
        <v>7.5</v>
      </c>
      <c r="K1310" s="15">
        <f>Raw_Data!K1310</f>
        <v>6.46</v>
      </c>
      <c r="L1310" s="18">
        <f>IF(Raw_Data!L1310="",ROUND(AVERAGEIFS(Raw_Data!$L$2:$L$4001,Raw_Data!$E$2:$E$4001,E1310),1),Raw_Data!L1310)</f>
        <v>30.7</v>
      </c>
      <c r="M1310" s="15">
        <f>Raw_Data!M1310</f>
        <v>99.8</v>
      </c>
      <c r="N1310" s="15">
        <f>Raw_Data!N1310</f>
        <v>61.2</v>
      </c>
      <c r="O1310" s="15">
        <f>Raw_Data!O1310</f>
        <v>113.3</v>
      </c>
      <c r="P1310" s="15" t="str">
        <f>Raw_Data!P1310</f>
        <v>Rainfed</v>
      </c>
      <c r="Q1310" s="15">
        <f>Raw_Data!Q1310</f>
        <v>130.9</v>
      </c>
      <c r="R1310" s="15">
        <f>Raw_Data!R1310</f>
        <v>5.45</v>
      </c>
      <c r="S1310" s="15">
        <f>Raw_Data!S1310</f>
        <v>0.85</v>
      </c>
      <c r="T1310" s="18">
        <f>IF(Raw_Data!T1310="",ROUND(AVERAGEIFS(Raw_Data!$T$2:$T$4001,Raw_Data!$E$2:$E$4001,E1310,Raw_Data!$D$2:$D$4001,D1310),2),IF(Raw_Data!T1310&gt;INDEX(Cleaning_Reference!$F$6:$F$13,MATCH(D1310,Cleaning_Reference!$A$6:$A$13,0)),INDEX(Cleaning_Reference!$F$6:$F$13,MATCH(D1310,Cleaning_Reference!$A$6:$A$13,0)),Raw_Data!T1310))</f>
        <v>1.91</v>
      </c>
      <c r="U1310" s="15">
        <f>Raw_Data!U1310</f>
        <v>23.47</v>
      </c>
      <c r="V1310" s="15">
        <f>Raw_Data!V1310</f>
        <v>120306</v>
      </c>
      <c r="W1310" s="15">
        <f>Raw_Data!W1310</f>
        <v>668563</v>
      </c>
      <c r="X1310" s="15">
        <f>Raw_Data!X1310</f>
        <v>2823582</v>
      </c>
      <c r="Y1310" s="15">
        <f>Raw_Data!Y1310</f>
        <v>2155019</v>
      </c>
      <c r="Z1310" s="15">
        <f>Raw_Data!Z1310</f>
        <v>4094</v>
      </c>
      <c r="AA1310" s="15">
        <f>Raw_Data!AA1310</f>
        <v>5.7329999999999997</v>
      </c>
      <c r="AB1310" s="15">
        <f>Raw_Data!AB1310</f>
        <v>27.8</v>
      </c>
      <c r="AC1310" s="19" t="str">
        <f>IF(Raw_Data!G1310="","Yes","No")</f>
        <v>No</v>
      </c>
      <c r="AD1310" s="19" t="str">
        <f>IF(Raw_Data!L1310="","Yes","No")</f>
        <v>No</v>
      </c>
      <c r="AE1310" s="19" t="str">
        <f>IF(Raw_Data!T1310="","Imputed",IF(Raw_Data!T1310&gt;INDEX(Cleaning_Reference!$F$6:$F$13,MATCH(D1310,Cleaning_Reference!$A$6:$A$13,0)),"Capped","Original"))</f>
        <v>Original</v>
      </c>
      <c r="AF1310" s="21">
        <f t="shared" si="20"/>
        <v>23.47</v>
      </c>
    </row>
    <row r="1311" spans="1:32" ht="15" customHeight="1" x14ac:dyDescent="0.3">
      <c r="A1311" s="20" t="str">
        <f>Raw_Data!A1311</f>
        <v>SF11310</v>
      </c>
      <c r="B1311" s="15" t="str">
        <f>Raw_Data!B1311</f>
        <v>Gujarat</v>
      </c>
      <c r="C1311" s="15" t="str">
        <f>Raw_Data!C1311</f>
        <v>Raichur</v>
      </c>
      <c r="D1311" s="15" t="str">
        <f>Raw_Data!D1311</f>
        <v>Maize</v>
      </c>
      <c r="E1311" s="15" t="str">
        <f>Raw_Data!E1311</f>
        <v>Rabi</v>
      </c>
      <c r="F1311" s="15">
        <f>Raw_Data!F1311</f>
        <v>14.31</v>
      </c>
      <c r="G1311" s="18">
        <f>IF(Raw_Data!G1311="",ROUND(AVERAGEIFS(Raw_Data!$G$2:$G$4001,Raw_Data!$E$2:$E$4001,E1311),1),Raw_Data!G1311)</f>
        <v>605.4</v>
      </c>
      <c r="H1311" s="15">
        <f>Raw_Data!H1311</f>
        <v>24.7</v>
      </c>
      <c r="I1311" s="15">
        <f>Raw_Data!I1311</f>
        <v>74</v>
      </c>
      <c r="J1311" s="15">
        <f>Raw_Data!J1311</f>
        <v>8.5</v>
      </c>
      <c r="K1311" s="15">
        <f>Raw_Data!K1311</f>
        <v>7.42</v>
      </c>
      <c r="L1311" s="18">
        <f>IF(Raw_Data!L1311="",ROUND(AVERAGEIFS(Raw_Data!$L$2:$L$4001,Raw_Data!$E$2:$E$4001,E1311),1),Raw_Data!L1311)</f>
        <v>23.3</v>
      </c>
      <c r="M1311" s="15">
        <f>Raw_Data!M1311</f>
        <v>94.8</v>
      </c>
      <c r="N1311" s="15">
        <f>Raw_Data!N1311</f>
        <v>66</v>
      </c>
      <c r="O1311" s="15">
        <f>Raw_Data!O1311</f>
        <v>103.7</v>
      </c>
      <c r="P1311" s="15" t="str">
        <f>Raw_Data!P1311</f>
        <v>Flood</v>
      </c>
      <c r="Q1311" s="15">
        <f>Raw_Data!Q1311</f>
        <v>141.69999999999999</v>
      </c>
      <c r="R1311" s="15">
        <f>Raw_Data!R1311</f>
        <v>5.91</v>
      </c>
      <c r="S1311" s="15">
        <f>Raw_Data!S1311</f>
        <v>0.79</v>
      </c>
      <c r="T1311" s="18">
        <f>IF(Raw_Data!T1311="",ROUND(AVERAGEIFS(Raw_Data!$T$2:$T$4001,Raw_Data!$E$2:$E$4001,E1311,Raw_Data!$D$2:$D$4001,D1311),2),IF(Raw_Data!T1311&gt;INDEX(Cleaning_Reference!$F$6:$F$13,MATCH(D1311,Cleaning_Reference!$A$6:$A$13,0)),INDEX(Cleaning_Reference!$F$6:$F$13,MATCH(D1311,Cleaning_Reference!$A$6:$A$13,0)),Raw_Data!T1311))</f>
        <v>2.17</v>
      </c>
      <c r="U1311" s="15">
        <f>Raw_Data!U1311</f>
        <v>31.05</v>
      </c>
      <c r="V1311" s="15">
        <f>Raw_Data!V1311</f>
        <v>22188</v>
      </c>
      <c r="W1311" s="15">
        <f>Raw_Data!W1311</f>
        <v>1162498</v>
      </c>
      <c r="X1311" s="15">
        <f>Raw_Data!X1311</f>
        <v>688937</v>
      </c>
      <c r="Y1311" s="15">
        <f>Raw_Data!Y1311</f>
        <v>-473561</v>
      </c>
      <c r="Z1311" s="15">
        <f>Raw_Data!Z1311</f>
        <v>12196</v>
      </c>
      <c r="AA1311" s="15">
        <f>Raw_Data!AA1311</f>
        <v>2.5459999999999998</v>
      </c>
      <c r="AB1311" s="15">
        <f>Raw_Data!AB1311</f>
        <v>59</v>
      </c>
      <c r="AC1311" s="19" t="str">
        <f>IF(Raw_Data!G1311="","Yes","No")</f>
        <v>No</v>
      </c>
      <c r="AD1311" s="19" t="str">
        <f>IF(Raw_Data!L1311="","Yes","No")</f>
        <v>No</v>
      </c>
      <c r="AE1311" s="19" t="str">
        <f>IF(Raw_Data!T1311="","Imputed",IF(Raw_Data!T1311&gt;INDEX(Cleaning_Reference!$F$6:$F$13,MATCH(D1311,Cleaning_Reference!$A$6:$A$13,0)),"Capped","Original"))</f>
        <v>Original</v>
      </c>
      <c r="AF1311" s="21">
        <f t="shared" si="20"/>
        <v>31.05</v>
      </c>
    </row>
    <row r="1312" spans="1:32" ht="15" customHeight="1" x14ac:dyDescent="0.3">
      <c r="A1312" s="20" t="str">
        <f>Raw_Data!A1312</f>
        <v>SF11311</v>
      </c>
      <c r="B1312" s="15" t="str">
        <f>Raw_Data!B1312</f>
        <v>Punjab</v>
      </c>
      <c r="C1312" s="15" t="str">
        <f>Raw_Data!C1312</f>
        <v>Rajkot</v>
      </c>
      <c r="D1312" s="15" t="str">
        <f>Raw_Data!D1312</f>
        <v>Chilli</v>
      </c>
      <c r="E1312" s="15" t="str">
        <f>Raw_Data!E1312</f>
        <v>Rabi</v>
      </c>
      <c r="F1312" s="15">
        <f>Raw_Data!F1312</f>
        <v>13.04</v>
      </c>
      <c r="G1312" s="18">
        <f>IF(Raw_Data!G1312="",ROUND(AVERAGEIFS(Raw_Data!$G$2:$G$4001,Raw_Data!$E$2:$E$4001,E1312),1),Raw_Data!G1312)</f>
        <v>301.3</v>
      </c>
      <c r="H1312" s="15">
        <f>Raw_Data!H1312</f>
        <v>25.4</v>
      </c>
      <c r="I1312" s="15">
        <f>Raw_Data!I1312</f>
        <v>57.6</v>
      </c>
      <c r="J1312" s="15">
        <f>Raw_Data!J1312</f>
        <v>6.2</v>
      </c>
      <c r="K1312" s="15">
        <f>Raw_Data!K1312</f>
        <v>6.21</v>
      </c>
      <c r="L1312" s="18">
        <f>IF(Raw_Data!L1312="",ROUND(AVERAGEIFS(Raw_Data!$L$2:$L$4001,Raw_Data!$E$2:$E$4001,E1312),1),Raw_Data!L1312)</f>
        <v>28.1</v>
      </c>
      <c r="M1312" s="15">
        <f>Raw_Data!M1312</f>
        <v>143.19999999999999</v>
      </c>
      <c r="N1312" s="15">
        <f>Raw_Data!N1312</f>
        <v>62.3</v>
      </c>
      <c r="O1312" s="15">
        <f>Raw_Data!O1312</f>
        <v>86.5</v>
      </c>
      <c r="P1312" s="15" t="str">
        <f>Raw_Data!P1312</f>
        <v>Flood</v>
      </c>
      <c r="Q1312" s="15">
        <f>Raw_Data!Q1312</f>
        <v>66.2</v>
      </c>
      <c r="R1312" s="15">
        <f>Raw_Data!R1312</f>
        <v>6.96</v>
      </c>
      <c r="S1312" s="15">
        <f>Raw_Data!S1312</f>
        <v>0.89</v>
      </c>
      <c r="T1312" s="18">
        <f>IF(Raw_Data!T1312="",ROUND(AVERAGEIFS(Raw_Data!$T$2:$T$4001,Raw_Data!$E$2:$E$4001,E1312,Raw_Data!$D$2:$D$4001,D1312),2),IF(Raw_Data!T1312&gt;INDEX(Cleaning_Reference!$F$6:$F$13,MATCH(D1312,Cleaning_Reference!$A$6:$A$13,0)),INDEX(Cleaning_Reference!$F$6:$F$13,MATCH(D1312,Cleaning_Reference!$A$6:$A$13,0)),Raw_Data!T1312))</f>
        <v>1.65</v>
      </c>
      <c r="U1312" s="15">
        <f>Raw_Data!U1312</f>
        <v>21.52</v>
      </c>
      <c r="V1312" s="15">
        <f>Raw_Data!V1312</f>
        <v>112879</v>
      </c>
      <c r="W1312" s="15">
        <f>Raw_Data!W1312</f>
        <v>586190</v>
      </c>
      <c r="X1312" s="15">
        <f>Raw_Data!X1312</f>
        <v>2429156</v>
      </c>
      <c r="Y1312" s="15">
        <f>Raw_Data!Y1312</f>
        <v>1842966</v>
      </c>
      <c r="Z1312" s="15">
        <f>Raw_Data!Z1312</f>
        <v>12107</v>
      </c>
      <c r="AA1312" s="15">
        <f>Raw_Data!AA1312</f>
        <v>1.7769999999999999</v>
      </c>
      <c r="AB1312" s="15">
        <f>Raw_Data!AB1312</f>
        <v>29.5</v>
      </c>
      <c r="AC1312" s="19" t="str">
        <f>IF(Raw_Data!G1312="","Yes","No")</f>
        <v>No</v>
      </c>
      <c r="AD1312" s="19" t="str">
        <f>IF(Raw_Data!L1312="","Yes","No")</f>
        <v>No</v>
      </c>
      <c r="AE1312" s="19" t="str">
        <f>IF(Raw_Data!T1312="","Imputed",IF(Raw_Data!T1312&gt;INDEX(Cleaning_Reference!$F$6:$F$13,MATCH(D1312,Cleaning_Reference!$A$6:$A$13,0)),"Capped","Original"))</f>
        <v>Original</v>
      </c>
      <c r="AF1312" s="21">
        <f t="shared" si="20"/>
        <v>21.52</v>
      </c>
    </row>
    <row r="1313" spans="1:32" ht="15" customHeight="1" x14ac:dyDescent="0.3">
      <c r="A1313" s="20" t="str">
        <f>Raw_Data!A1313</f>
        <v>SF11312</v>
      </c>
      <c r="B1313" s="15" t="str">
        <f>Raw_Data!B1313</f>
        <v>Punjab</v>
      </c>
      <c r="C1313" s="15" t="str">
        <f>Raw_Data!C1313</f>
        <v>Rajkot</v>
      </c>
      <c r="D1313" s="15" t="str">
        <f>Raw_Data!D1313</f>
        <v>Rice</v>
      </c>
      <c r="E1313" s="15" t="str">
        <f>Raw_Data!E1313</f>
        <v>Zaid</v>
      </c>
      <c r="F1313" s="15">
        <f>Raw_Data!F1313</f>
        <v>13.55</v>
      </c>
      <c r="G1313" s="18">
        <f>IF(Raw_Data!G1313="",ROUND(AVERAGEIFS(Raw_Data!$G$2:$G$4001,Raw_Data!$E$2:$E$4001,E1313),1),Raw_Data!G1313)</f>
        <v>152.9</v>
      </c>
      <c r="H1313" s="15">
        <f>Raw_Data!H1313</f>
        <v>29.2</v>
      </c>
      <c r="I1313" s="15">
        <f>Raw_Data!I1313</f>
        <v>44.4</v>
      </c>
      <c r="J1313" s="15">
        <f>Raw_Data!J1313</f>
        <v>7.8</v>
      </c>
      <c r="K1313" s="15">
        <f>Raw_Data!K1313</f>
        <v>5.49</v>
      </c>
      <c r="L1313" s="18">
        <f>IF(Raw_Data!L1313="",ROUND(AVERAGEIFS(Raw_Data!$L$2:$L$4001,Raw_Data!$E$2:$E$4001,E1313),1),Raw_Data!L1313)</f>
        <v>26</v>
      </c>
      <c r="M1313" s="15">
        <f>Raw_Data!M1313</f>
        <v>96.4</v>
      </c>
      <c r="N1313" s="15">
        <f>Raw_Data!N1313</f>
        <v>41.5</v>
      </c>
      <c r="O1313" s="15">
        <f>Raw_Data!O1313</f>
        <v>95.3</v>
      </c>
      <c r="P1313" s="15" t="str">
        <f>Raw_Data!P1313</f>
        <v>Drip</v>
      </c>
      <c r="Q1313" s="15">
        <f>Raw_Data!Q1313</f>
        <v>234.7</v>
      </c>
      <c r="R1313" s="15">
        <f>Raw_Data!R1313</f>
        <v>3.48</v>
      </c>
      <c r="S1313" s="15">
        <f>Raw_Data!S1313</f>
        <v>0.75</v>
      </c>
      <c r="T1313" s="18">
        <f>IF(Raw_Data!T1313="",ROUND(AVERAGEIFS(Raw_Data!$T$2:$T$4001,Raw_Data!$E$2:$E$4001,E1313,Raw_Data!$D$2:$D$4001,D1313),2),IF(Raw_Data!T1313&gt;INDEX(Cleaning_Reference!$F$6:$F$13,MATCH(D1313,Cleaning_Reference!$A$6:$A$13,0)),INDEX(Cleaning_Reference!$F$6:$F$13,MATCH(D1313,Cleaning_Reference!$A$6:$A$13,0)),Raw_Data!T1313))</f>
        <v>0.45</v>
      </c>
      <c r="U1313" s="15">
        <f>Raw_Data!U1313</f>
        <v>6.1</v>
      </c>
      <c r="V1313" s="15">
        <f>Raw_Data!V1313</f>
        <v>26735</v>
      </c>
      <c r="W1313" s="15">
        <f>Raw_Data!W1313</f>
        <v>1065824</v>
      </c>
      <c r="X1313" s="15">
        <f>Raw_Data!X1313</f>
        <v>163084</v>
      </c>
      <c r="Y1313" s="15">
        <f>Raw_Data!Y1313</f>
        <v>-902740</v>
      </c>
      <c r="Z1313" s="15">
        <f>Raw_Data!Z1313</f>
        <v>15849</v>
      </c>
      <c r="AA1313" s="15">
        <f>Raw_Data!AA1313</f>
        <v>0.38500000000000001</v>
      </c>
      <c r="AB1313" s="15">
        <f>Raw_Data!AB1313</f>
        <v>21.2</v>
      </c>
      <c r="AC1313" s="19" t="str">
        <f>IF(Raw_Data!G1313="","Yes","No")</f>
        <v>No</v>
      </c>
      <c r="AD1313" s="19" t="str">
        <f>IF(Raw_Data!L1313="","Yes","No")</f>
        <v>No</v>
      </c>
      <c r="AE1313" s="19" t="str">
        <f>IF(Raw_Data!T1313="","Imputed",IF(Raw_Data!T1313&gt;INDEX(Cleaning_Reference!$F$6:$F$13,MATCH(D1313,Cleaning_Reference!$A$6:$A$13,0)),"Capped","Original"))</f>
        <v>Original</v>
      </c>
      <c r="AF1313" s="21">
        <f t="shared" si="20"/>
        <v>6.1</v>
      </c>
    </row>
    <row r="1314" spans="1:32" ht="15" customHeight="1" x14ac:dyDescent="0.3">
      <c r="A1314" s="20" t="str">
        <f>Raw_Data!A1314</f>
        <v>SF11313</v>
      </c>
      <c r="B1314" s="15" t="str">
        <f>Raw_Data!B1314</f>
        <v>Telangana</v>
      </c>
      <c r="C1314" s="15" t="str">
        <f>Raw_Data!C1314</f>
        <v>Erode</v>
      </c>
      <c r="D1314" s="15" t="str">
        <f>Raw_Data!D1314</f>
        <v>Maize</v>
      </c>
      <c r="E1314" s="15" t="str">
        <f>Raw_Data!E1314</f>
        <v>Kharif</v>
      </c>
      <c r="F1314" s="15">
        <f>Raw_Data!F1314</f>
        <v>1.89</v>
      </c>
      <c r="G1314" s="18">
        <f>IF(Raw_Data!G1314="",ROUND(AVERAGEIFS(Raw_Data!$G$2:$G$4001,Raw_Data!$E$2:$E$4001,E1314),1),Raw_Data!G1314)</f>
        <v>823.8</v>
      </c>
      <c r="H1314" s="15">
        <f>Raw_Data!H1314</f>
        <v>28.3</v>
      </c>
      <c r="I1314" s="15">
        <f>Raw_Data!I1314</f>
        <v>63.4</v>
      </c>
      <c r="J1314" s="15">
        <f>Raw_Data!J1314</f>
        <v>7</v>
      </c>
      <c r="K1314" s="15">
        <f>Raw_Data!K1314</f>
        <v>7.11</v>
      </c>
      <c r="L1314" s="18">
        <f>IF(Raw_Data!L1314="",ROUND(AVERAGEIFS(Raw_Data!$L$2:$L$4001,Raw_Data!$E$2:$E$4001,E1314),1),Raw_Data!L1314)</f>
        <v>23.2</v>
      </c>
      <c r="M1314" s="15">
        <f>Raw_Data!M1314</f>
        <v>118.8</v>
      </c>
      <c r="N1314" s="15">
        <f>Raw_Data!N1314</f>
        <v>56.6</v>
      </c>
      <c r="O1314" s="15">
        <f>Raw_Data!O1314</f>
        <v>149.19999999999999</v>
      </c>
      <c r="P1314" s="15" t="str">
        <f>Raw_Data!P1314</f>
        <v>Sprinkler</v>
      </c>
      <c r="Q1314" s="15">
        <f>Raw_Data!Q1314</f>
        <v>222.8</v>
      </c>
      <c r="R1314" s="15">
        <f>Raw_Data!R1314</f>
        <v>4.01</v>
      </c>
      <c r="S1314" s="15">
        <f>Raw_Data!S1314</f>
        <v>0.98</v>
      </c>
      <c r="T1314" s="18">
        <f>IF(Raw_Data!T1314="",ROUND(AVERAGEIFS(Raw_Data!$T$2:$T$4001,Raw_Data!$E$2:$E$4001,E1314,Raw_Data!$D$2:$D$4001,D1314),2),IF(Raw_Data!T1314&gt;INDEX(Cleaning_Reference!$F$6:$F$13,MATCH(D1314,Cleaning_Reference!$A$6:$A$13,0)),INDEX(Cleaning_Reference!$F$6:$F$13,MATCH(D1314,Cleaning_Reference!$A$6:$A$13,0)),Raw_Data!T1314))</f>
        <v>4.62</v>
      </c>
      <c r="U1314" s="15">
        <f>Raw_Data!U1314</f>
        <v>8.73</v>
      </c>
      <c r="V1314" s="15">
        <f>Raw_Data!V1314</f>
        <v>19483</v>
      </c>
      <c r="W1314" s="15">
        <f>Raw_Data!W1314</f>
        <v>138631</v>
      </c>
      <c r="X1314" s="15">
        <f>Raw_Data!X1314</f>
        <v>170087</v>
      </c>
      <c r="Y1314" s="15">
        <f>Raw_Data!Y1314</f>
        <v>31456</v>
      </c>
      <c r="Z1314" s="15">
        <f>Raw_Data!Z1314</f>
        <v>949</v>
      </c>
      <c r="AA1314" s="15">
        <f>Raw_Data!AA1314</f>
        <v>9.1989999999999998</v>
      </c>
      <c r="AB1314" s="15">
        <f>Raw_Data!AB1314</f>
        <v>53</v>
      </c>
      <c r="AC1314" s="19" t="str">
        <f>IF(Raw_Data!G1314="","Yes","No")</f>
        <v>No</v>
      </c>
      <c r="AD1314" s="19" t="str">
        <f>IF(Raw_Data!L1314="","Yes","No")</f>
        <v>No</v>
      </c>
      <c r="AE1314" s="19" t="str">
        <f>IF(Raw_Data!T1314="","Imputed",IF(Raw_Data!T1314&gt;INDEX(Cleaning_Reference!$F$6:$F$13,MATCH(D1314,Cleaning_Reference!$A$6:$A$13,0)),"Capped","Original"))</f>
        <v>Original</v>
      </c>
      <c r="AF1314" s="21">
        <f t="shared" si="20"/>
        <v>8.73</v>
      </c>
    </row>
    <row r="1315" spans="1:32" ht="15" customHeight="1" x14ac:dyDescent="0.3">
      <c r="A1315" s="20" t="str">
        <f>Raw_Data!A1315</f>
        <v>SF11314</v>
      </c>
      <c r="B1315" s="15" t="str">
        <f>Raw_Data!B1315</f>
        <v>Punjab</v>
      </c>
      <c r="C1315" s="15" t="str">
        <f>Raw_Data!C1315</f>
        <v>Krishna</v>
      </c>
      <c r="D1315" s="15" t="str">
        <f>Raw_Data!D1315</f>
        <v>Maize</v>
      </c>
      <c r="E1315" s="15" t="str">
        <f>Raw_Data!E1315</f>
        <v>Kharif</v>
      </c>
      <c r="F1315" s="15">
        <f>Raw_Data!F1315</f>
        <v>10.39</v>
      </c>
      <c r="G1315" s="18">
        <f>IF(Raw_Data!G1315="",ROUND(AVERAGEIFS(Raw_Data!$G$2:$G$4001,Raw_Data!$E$2:$E$4001,E1315),1),Raw_Data!G1315)</f>
        <v>979</v>
      </c>
      <c r="H1315" s="15">
        <f>Raw_Data!H1315</f>
        <v>27.6</v>
      </c>
      <c r="I1315" s="15">
        <f>Raw_Data!I1315</f>
        <v>81</v>
      </c>
      <c r="J1315" s="15">
        <f>Raw_Data!J1315</f>
        <v>7.7</v>
      </c>
      <c r="K1315" s="15">
        <f>Raw_Data!K1315</f>
        <v>6.37</v>
      </c>
      <c r="L1315" s="18">
        <f>IF(Raw_Data!L1315="",ROUND(AVERAGEIFS(Raw_Data!$L$2:$L$4001,Raw_Data!$E$2:$E$4001,E1315),1),Raw_Data!L1315)</f>
        <v>28.8</v>
      </c>
      <c r="M1315" s="15">
        <f>Raw_Data!M1315</f>
        <v>157.4</v>
      </c>
      <c r="N1315" s="15">
        <f>Raw_Data!N1315</f>
        <v>56.1</v>
      </c>
      <c r="O1315" s="15">
        <f>Raw_Data!O1315</f>
        <v>72</v>
      </c>
      <c r="P1315" s="15" t="str">
        <f>Raw_Data!P1315</f>
        <v>Sprinkler</v>
      </c>
      <c r="Q1315" s="15">
        <f>Raw_Data!Q1315</f>
        <v>304</v>
      </c>
      <c r="R1315" s="15">
        <f>Raw_Data!R1315</f>
        <v>10.4</v>
      </c>
      <c r="S1315" s="15">
        <f>Raw_Data!S1315</f>
        <v>0.69</v>
      </c>
      <c r="T1315" s="18">
        <f>IF(Raw_Data!T1315="",ROUND(AVERAGEIFS(Raw_Data!$T$2:$T$4001,Raw_Data!$E$2:$E$4001,E1315,Raw_Data!$D$2:$D$4001,D1315),2),IF(Raw_Data!T1315&gt;INDEX(Cleaning_Reference!$F$6:$F$13,MATCH(D1315,Cleaning_Reference!$A$6:$A$13,0)),INDEX(Cleaning_Reference!$F$6:$F$13,MATCH(D1315,Cleaning_Reference!$A$6:$A$13,0)),Raw_Data!T1315))</f>
        <v>3.81</v>
      </c>
      <c r="U1315" s="15">
        <f>Raw_Data!U1315</f>
        <v>39.590000000000003</v>
      </c>
      <c r="V1315" s="15">
        <f>Raw_Data!V1315</f>
        <v>18487</v>
      </c>
      <c r="W1315" s="15">
        <f>Raw_Data!W1315</f>
        <v>855699</v>
      </c>
      <c r="X1315" s="15">
        <f>Raw_Data!X1315</f>
        <v>731900</v>
      </c>
      <c r="Y1315" s="15">
        <f>Raw_Data!Y1315</f>
        <v>-123799</v>
      </c>
      <c r="Z1315" s="15">
        <f>Raw_Data!Z1315</f>
        <v>7003</v>
      </c>
      <c r="AA1315" s="15">
        <f>Raw_Data!AA1315</f>
        <v>5.6529999999999996</v>
      </c>
      <c r="AB1315" s="15">
        <f>Raw_Data!AB1315</f>
        <v>43.3</v>
      </c>
      <c r="AC1315" s="19" t="str">
        <f>IF(Raw_Data!G1315="","Yes","No")</f>
        <v>No</v>
      </c>
      <c r="AD1315" s="19" t="str">
        <f>IF(Raw_Data!L1315="","Yes","No")</f>
        <v>No</v>
      </c>
      <c r="AE1315" s="19" t="str">
        <f>IF(Raw_Data!T1315="","Imputed",IF(Raw_Data!T1315&gt;INDEX(Cleaning_Reference!$F$6:$F$13,MATCH(D1315,Cleaning_Reference!$A$6:$A$13,0)),"Capped","Original"))</f>
        <v>Original</v>
      </c>
      <c r="AF1315" s="21">
        <f t="shared" si="20"/>
        <v>39.590000000000003</v>
      </c>
    </row>
    <row r="1316" spans="1:32" ht="15" customHeight="1" x14ac:dyDescent="0.3">
      <c r="A1316" s="20" t="str">
        <f>Raw_Data!A1316</f>
        <v>SF11315</v>
      </c>
      <c r="B1316" s="15" t="str">
        <f>Raw_Data!B1316</f>
        <v>Gujarat</v>
      </c>
      <c r="C1316" s="15" t="str">
        <f>Raw_Data!C1316</f>
        <v>Warangal</v>
      </c>
      <c r="D1316" s="15" t="str">
        <f>Raw_Data!D1316</f>
        <v>Cotton</v>
      </c>
      <c r="E1316" s="15" t="str">
        <f>Raw_Data!E1316</f>
        <v>Zaid</v>
      </c>
      <c r="F1316" s="15">
        <f>Raw_Data!F1316</f>
        <v>4.84</v>
      </c>
      <c r="G1316" s="18">
        <f>IF(Raw_Data!G1316="",ROUND(AVERAGEIFS(Raw_Data!$G$2:$G$4001,Raw_Data!$E$2:$E$4001,E1316),1),Raw_Data!G1316)</f>
        <v>213.2</v>
      </c>
      <c r="H1316" s="15">
        <f>Raw_Data!H1316</f>
        <v>30.8</v>
      </c>
      <c r="I1316" s="15">
        <f>Raw_Data!I1316</f>
        <v>39</v>
      </c>
      <c r="J1316" s="15">
        <f>Raw_Data!J1316</f>
        <v>7.2</v>
      </c>
      <c r="K1316" s="15">
        <f>Raw_Data!K1316</f>
        <v>6.73</v>
      </c>
      <c r="L1316" s="18">
        <f>IF(Raw_Data!L1316="",ROUND(AVERAGEIFS(Raw_Data!$L$2:$L$4001,Raw_Data!$E$2:$E$4001,E1316),1),Raw_Data!L1316)</f>
        <v>22.4</v>
      </c>
      <c r="M1316" s="15">
        <f>Raw_Data!M1316</f>
        <v>166.8</v>
      </c>
      <c r="N1316" s="15">
        <f>Raw_Data!N1316</f>
        <v>56.9</v>
      </c>
      <c r="O1316" s="15">
        <f>Raw_Data!O1316</f>
        <v>120.1</v>
      </c>
      <c r="P1316" s="15" t="str">
        <f>Raw_Data!P1316</f>
        <v>Drip</v>
      </c>
      <c r="Q1316" s="15">
        <f>Raw_Data!Q1316</f>
        <v>109.9</v>
      </c>
      <c r="R1316" s="15">
        <f>Raw_Data!R1316</f>
        <v>7.54</v>
      </c>
      <c r="S1316" s="15">
        <f>Raw_Data!S1316</f>
        <v>0.83</v>
      </c>
      <c r="T1316" s="18">
        <f>IF(Raw_Data!T1316="",ROUND(AVERAGEIFS(Raw_Data!$T$2:$T$4001,Raw_Data!$E$2:$E$4001,E1316,Raw_Data!$D$2:$D$4001,D1316),2),IF(Raw_Data!T1316&gt;INDEX(Cleaning_Reference!$F$6:$F$13,MATCH(D1316,Cleaning_Reference!$A$6:$A$13,0)),INDEX(Cleaning_Reference!$F$6:$F$13,MATCH(D1316,Cleaning_Reference!$A$6:$A$13,0)),Raw_Data!T1316))</f>
        <v>1.8</v>
      </c>
      <c r="U1316" s="15">
        <f>Raw_Data!U1316</f>
        <v>8.7100000000000009</v>
      </c>
      <c r="V1316" s="15">
        <f>Raw_Data!V1316</f>
        <v>65396</v>
      </c>
      <c r="W1316" s="15">
        <f>Raw_Data!W1316</f>
        <v>341935</v>
      </c>
      <c r="X1316" s="15">
        <f>Raw_Data!X1316</f>
        <v>569599</v>
      </c>
      <c r="Y1316" s="15">
        <f>Raw_Data!Y1316</f>
        <v>227664</v>
      </c>
      <c r="Z1316" s="15">
        <f>Raw_Data!Z1316</f>
        <v>2688</v>
      </c>
      <c r="AA1316" s="15">
        <f>Raw_Data!AA1316</f>
        <v>3.24</v>
      </c>
      <c r="AB1316" s="15">
        <f>Raw_Data!AB1316</f>
        <v>32.6</v>
      </c>
      <c r="AC1316" s="19" t="str">
        <f>IF(Raw_Data!G1316="","Yes","No")</f>
        <v>No</v>
      </c>
      <c r="AD1316" s="19" t="str">
        <f>IF(Raw_Data!L1316="","Yes","No")</f>
        <v>No</v>
      </c>
      <c r="AE1316" s="19" t="str">
        <f>IF(Raw_Data!T1316="","Imputed",IF(Raw_Data!T1316&gt;INDEX(Cleaning_Reference!$F$6:$F$13,MATCH(D1316,Cleaning_Reference!$A$6:$A$13,0)),"Capped","Original"))</f>
        <v>Original</v>
      </c>
      <c r="AF1316" s="21">
        <f t="shared" si="20"/>
        <v>8.7100000000000009</v>
      </c>
    </row>
    <row r="1317" spans="1:32" ht="15" customHeight="1" x14ac:dyDescent="0.3">
      <c r="A1317" s="20" t="str">
        <f>Raw_Data!A1317</f>
        <v>SF11316</v>
      </c>
      <c r="B1317" s="15" t="str">
        <f>Raw_Data!B1317</f>
        <v>Maharashtra</v>
      </c>
      <c r="C1317" s="15" t="str">
        <f>Raw_Data!C1317</f>
        <v>Warangal</v>
      </c>
      <c r="D1317" s="15" t="str">
        <f>Raw_Data!D1317</f>
        <v>Groundnut</v>
      </c>
      <c r="E1317" s="15" t="str">
        <f>Raw_Data!E1317</f>
        <v>Zaid</v>
      </c>
      <c r="F1317" s="15">
        <f>Raw_Data!F1317</f>
        <v>6.73</v>
      </c>
      <c r="G1317" s="18">
        <f>IF(Raw_Data!G1317="",ROUND(AVERAGEIFS(Raw_Data!$G$2:$G$4001,Raw_Data!$E$2:$E$4001,E1317),1),Raw_Data!G1317)</f>
        <v>83.1</v>
      </c>
      <c r="H1317" s="15">
        <f>Raw_Data!H1317</f>
        <v>28.3</v>
      </c>
      <c r="I1317" s="15">
        <f>Raw_Data!I1317</f>
        <v>49.1</v>
      </c>
      <c r="J1317" s="15">
        <f>Raw_Data!J1317</f>
        <v>6.9</v>
      </c>
      <c r="K1317" s="15">
        <f>Raw_Data!K1317</f>
        <v>7.63</v>
      </c>
      <c r="L1317" s="18">
        <f>IF(Raw_Data!L1317="",ROUND(AVERAGEIFS(Raw_Data!$L$2:$L$4001,Raw_Data!$E$2:$E$4001,E1317),1),Raw_Data!L1317)</f>
        <v>21</v>
      </c>
      <c r="M1317" s="15">
        <f>Raw_Data!M1317</f>
        <v>79.900000000000006</v>
      </c>
      <c r="N1317" s="15">
        <f>Raw_Data!N1317</f>
        <v>17.100000000000001</v>
      </c>
      <c r="O1317" s="15">
        <f>Raw_Data!O1317</f>
        <v>131.1</v>
      </c>
      <c r="P1317" s="15" t="str">
        <f>Raw_Data!P1317</f>
        <v>Drip</v>
      </c>
      <c r="Q1317" s="15">
        <f>Raw_Data!Q1317</f>
        <v>208.8</v>
      </c>
      <c r="R1317" s="15">
        <f>Raw_Data!R1317</f>
        <v>2.4300000000000002</v>
      </c>
      <c r="S1317" s="15">
        <f>Raw_Data!S1317</f>
        <v>0.74</v>
      </c>
      <c r="T1317" s="18">
        <f>IF(Raw_Data!T1317="",ROUND(AVERAGEIFS(Raw_Data!$T$2:$T$4001,Raw_Data!$E$2:$E$4001,E1317,Raw_Data!$D$2:$D$4001,D1317),2),IF(Raw_Data!T1317&gt;INDEX(Cleaning_Reference!$F$6:$F$13,MATCH(D1317,Cleaning_Reference!$A$6:$A$13,0)),INDEX(Cleaning_Reference!$F$6:$F$13,MATCH(D1317,Cleaning_Reference!$A$6:$A$13,0)),Raw_Data!T1317))</f>
        <v>0.5</v>
      </c>
      <c r="U1317" s="15">
        <f>Raw_Data!U1317</f>
        <v>3.36</v>
      </c>
      <c r="V1317" s="15">
        <f>Raw_Data!V1317</f>
        <v>55355</v>
      </c>
      <c r="W1317" s="15">
        <f>Raw_Data!W1317</f>
        <v>492883</v>
      </c>
      <c r="X1317" s="15">
        <f>Raw_Data!X1317</f>
        <v>185993</v>
      </c>
      <c r="Y1317" s="15">
        <f>Raw_Data!Y1317</f>
        <v>-306890</v>
      </c>
      <c r="Z1317" s="15">
        <f>Raw_Data!Z1317</f>
        <v>3243</v>
      </c>
      <c r="AA1317" s="15">
        <f>Raw_Data!AA1317</f>
        <v>1.036</v>
      </c>
      <c r="AB1317" s="15">
        <f>Raw_Data!AB1317</f>
        <v>28.8</v>
      </c>
      <c r="AC1317" s="19" t="str">
        <f>IF(Raw_Data!G1317="","Yes","No")</f>
        <v>No</v>
      </c>
      <c r="AD1317" s="19" t="str">
        <f>IF(Raw_Data!L1317="","Yes","No")</f>
        <v>No</v>
      </c>
      <c r="AE1317" s="19" t="str">
        <f>IF(Raw_Data!T1317="","Imputed",IF(Raw_Data!T1317&gt;INDEX(Cleaning_Reference!$F$6:$F$13,MATCH(D1317,Cleaning_Reference!$A$6:$A$13,0)),"Capped","Original"))</f>
        <v>Original</v>
      </c>
      <c r="AF1317" s="21">
        <f t="shared" si="20"/>
        <v>3.37</v>
      </c>
    </row>
    <row r="1318" spans="1:32" ht="15" customHeight="1" x14ac:dyDescent="0.3">
      <c r="A1318" s="20" t="str">
        <f>Raw_Data!A1318</f>
        <v>SF11317</v>
      </c>
      <c r="B1318" s="15" t="str">
        <f>Raw_Data!B1318</f>
        <v>Andhra Pradesh</v>
      </c>
      <c r="C1318" s="15" t="str">
        <f>Raw_Data!C1318</f>
        <v>Rajkot</v>
      </c>
      <c r="D1318" s="15" t="str">
        <f>Raw_Data!D1318</f>
        <v>Wheat</v>
      </c>
      <c r="E1318" s="15" t="str">
        <f>Raw_Data!E1318</f>
        <v>Rabi</v>
      </c>
      <c r="F1318" s="15">
        <f>Raw_Data!F1318</f>
        <v>12.46</v>
      </c>
      <c r="G1318" s="18">
        <f>IF(Raw_Data!G1318="",ROUND(AVERAGEIFS(Raw_Data!$G$2:$G$4001,Raw_Data!$E$2:$E$4001,E1318),1),Raw_Data!G1318)</f>
        <v>466.2</v>
      </c>
      <c r="H1318" s="15">
        <f>Raw_Data!H1318</f>
        <v>23.4</v>
      </c>
      <c r="I1318" s="15">
        <f>Raw_Data!I1318</f>
        <v>64</v>
      </c>
      <c r="J1318" s="15">
        <f>Raw_Data!J1318</f>
        <v>9.1999999999999993</v>
      </c>
      <c r="K1318" s="15">
        <f>Raw_Data!K1318</f>
        <v>6.96</v>
      </c>
      <c r="L1318" s="18">
        <f>IF(Raw_Data!L1318="",ROUND(AVERAGEIFS(Raw_Data!$L$2:$L$4001,Raw_Data!$E$2:$E$4001,E1318),1),Raw_Data!L1318)</f>
        <v>24</v>
      </c>
      <c r="M1318" s="15">
        <f>Raw_Data!M1318</f>
        <v>177.7</v>
      </c>
      <c r="N1318" s="15">
        <f>Raw_Data!N1318</f>
        <v>49.6</v>
      </c>
      <c r="O1318" s="15">
        <f>Raw_Data!O1318</f>
        <v>84.1</v>
      </c>
      <c r="P1318" s="15" t="str">
        <f>Raw_Data!P1318</f>
        <v>Rainfed</v>
      </c>
      <c r="Q1318" s="15">
        <f>Raw_Data!Q1318</f>
        <v>187.2</v>
      </c>
      <c r="R1318" s="15">
        <f>Raw_Data!R1318</f>
        <v>4.7300000000000004</v>
      </c>
      <c r="S1318" s="15">
        <f>Raw_Data!S1318</f>
        <v>0.72</v>
      </c>
      <c r="T1318" s="18">
        <f>IF(Raw_Data!T1318="",ROUND(AVERAGEIFS(Raw_Data!$T$2:$T$4001,Raw_Data!$E$2:$E$4001,E1318,Raw_Data!$D$2:$D$4001,D1318),2),IF(Raw_Data!T1318&gt;INDEX(Cleaning_Reference!$F$6:$F$13,MATCH(D1318,Cleaning_Reference!$A$6:$A$13,0)),INDEX(Cleaning_Reference!$F$6:$F$13,MATCH(D1318,Cleaning_Reference!$A$6:$A$13,0)),Raw_Data!T1318))</f>
        <v>2.4500000000000002</v>
      </c>
      <c r="U1318" s="15">
        <f>Raw_Data!U1318</f>
        <v>30.53</v>
      </c>
      <c r="V1318" s="15">
        <f>Raw_Data!V1318</f>
        <v>18228</v>
      </c>
      <c r="W1318" s="15">
        <f>Raw_Data!W1318</f>
        <v>811811</v>
      </c>
      <c r="X1318" s="15">
        <f>Raw_Data!X1318</f>
        <v>556501</v>
      </c>
      <c r="Y1318" s="15">
        <f>Raw_Data!Y1318</f>
        <v>-255310</v>
      </c>
      <c r="Z1318" s="15">
        <f>Raw_Data!Z1318</f>
        <v>3751</v>
      </c>
      <c r="AA1318" s="15">
        <f>Raw_Data!AA1318</f>
        <v>8.1389999999999993</v>
      </c>
      <c r="AB1318" s="15">
        <f>Raw_Data!AB1318</f>
        <v>42.7</v>
      </c>
      <c r="AC1318" s="19" t="str">
        <f>IF(Raw_Data!G1318="","Yes","No")</f>
        <v>No</v>
      </c>
      <c r="AD1318" s="19" t="str">
        <f>IF(Raw_Data!L1318="","Yes","No")</f>
        <v>No</v>
      </c>
      <c r="AE1318" s="19" t="str">
        <f>IF(Raw_Data!T1318="","Imputed",IF(Raw_Data!T1318&gt;INDEX(Cleaning_Reference!$F$6:$F$13,MATCH(D1318,Cleaning_Reference!$A$6:$A$13,0)),"Capped","Original"))</f>
        <v>Original</v>
      </c>
      <c r="AF1318" s="21">
        <f t="shared" si="20"/>
        <v>30.53</v>
      </c>
    </row>
    <row r="1319" spans="1:32" ht="15" customHeight="1" x14ac:dyDescent="0.3">
      <c r="A1319" s="20" t="str">
        <f>Raw_Data!A1319</f>
        <v>SF11318</v>
      </c>
      <c r="B1319" s="15" t="str">
        <f>Raw_Data!B1319</f>
        <v>Maharashtra</v>
      </c>
      <c r="C1319" s="15" t="str">
        <f>Raw_Data!C1319</f>
        <v>Rajkot</v>
      </c>
      <c r="D1319" s="15" t="str">
        <f>Raw_Data!D1319</f>
        <v>Wheat</v>
      </c>
      <c r="E1319" s="15" t="str">
        <f>Raw_Data!E1319</f>
        <v>Kharif</v>
      </c>
      <c r="F1319" s="15">
        <f>Raw_Data!F1319</f>
        <v>13.7</v>
      </c>
      <c r="G1319" s="18">
        <f>IF(Raw_Data!G1319="",ROUND(AVERAGEIFS(Raw_Data!$G$2:$G$4001,Raw_Data!$E$2:$E$4001,E1319),1),Raw_Data!G1319)</f>
        <v>926.7</v>
      </c>
      <c r="H1319" s="15">
        <f>Raw_Data!H1319</f>
        <v>27.3</v>
      </c>
      <c r="I1319" s="15">
        <f>Raw_Data!I1319</f>
        <v>70.599999999999994</v>
      </c>
      <c r="J1319" s="15">
        <f>Raw_Data!J1319</f>
        <v>7.3</v>
      </c>
      <c r="K1319" s="15">
        <f>Raw_Data!K1319</f>
        <v>5.62</v>
      </c>
      <c r="L1319" s="18">
        <f>IF(Raw_Data!L1319="",ROUND(AVERAGEIFS(Raw_Data!$L$2:$L$4001,Raw_Data!$E$2:$E$4001,E1319),1),Raw_Data!L1319)</f>
        <v>29.9</v>
      </c>
      <c r="M1319" s="15">
        <f>Raw_Data!M1319</f>
        <v>51.8</v>
      </c>
      <c r="N1319" s="15">
        <f>Raw_Data!N1319</f>
        <v>87.3</v>
      </c>
      <c r="O1319" s="15">
        <f>Raw_Data!O1319</f>
        <v>119.6</v>
      </c>
      <c r="P1319" s="15" t="str">
        <f>Raw_Data!P1319</f>
        <v>Rainfed</v>
      </c>
      <c r="Q1319" s="15">
        <f>Raw_Data!Q1319</f>
        <v>238.2</v>
      </c>
      <c r="R1319" s="15">
        <f>Raw_Data!R1319</f>
        <v>8.67</v>
      </c>
      <c r="S1319" s="15">
        <f>Raw_Data!S1319</f>
        <v>0.89</v>
      </c>
      <c r="T1319" s="18">
        <f>IF(Raw_Data!T1319="",ROUND(AVERAGEIFS(Raw_Data!$T$2:$T$4001,Raw_Data!$E$2:$E$4001,E1319,Raw_Data!$D$2:$D$4001,D1319),2),IF(Raw_Data!T1319&gt;INDEX(Cleaning_Reference!$F$6:$F$13,MATCH(D1319,Cleaning_Reference!$A$6:$A$13,0)),INDEX(Cleaning_Reference!$F$6:$F$13,MATCH(D1319,Cleaning_Reference!$A$6:$A$13,0)),Raw_Data!T1319))</f>
        <v>0.69</v>
      </c>
      <c r="U1319" s="15">
        <f>Raw_Data!U1319</f>
        <v>9.4499999999999993</v>
      </c>
      <c r="V1319" s="15">
        <f>Raw_Data!V1319</f>
        <v>25186</v>
      </c>
      <c r="W1319" s="15">
        <f>Raw_Data!W1319</f>
        <v>883141</v>
      </c>
      <c r="X1319" s="15">
        <f>Raw_Data!X1319</f>
        <v>238008</v>
      </c>
      <c r="Y1319" s="15">
        <f>Raw_Data!Y1319</f>
        <v>-645133</v>
      </c>
      <c r="Z1319" s="15">
        <f>Raw_Data!Z1319</f>
        <v>3979</v>
      </c>
      <c r="AA1319" s="15">
        <f>Raw_Data!AA1319</f>
        <v>2.375</v>
      </c>
      <c r="AB1319" s="15">
        <f>Raw_Data!AB1319</f>
        <v>35</v>
      </c>
      <c r="AC1319" s="19" t="str">
        <f>IF(Raw_Data!G1319="","Yes","No")</f>
        <v>No</v>
      </c>
      <c r="AD1319" s="19" t="str">
        <f>IF(Raw_Data!L1319="","Yes","No")</f>
        <v>No</v>
      </c>
      <c r="AE1319" s="19" t="str">
        <f>IF(Raw_Data!T1319="","Imputed",IF(Raw_Data!T1319&gt;INDEX(Cleaning_Reference!$F$6:$F$13,MATCH(D1319,Cleaning_Reference!$A$6:$A$13,0)),"Capped","Original"))</f>
        <v>Original</v>
      </c>
      <c r="AF1319" s="21">
        <f t="shared" si="20"/>
        <v>9.4499999999999993</v>
      </c>
    </row>
    <row r="1320" spans="1:32" ht="15" customHeight="1" x14ac:dyDescent="0.3">
      <c r="A1320" s="20" t="str">
        <f>Raw_Data!A1320</f>
        <v>SF11319</v>
      </c>
      <c r="B1320" s="15" t="str">
        <f>Raw_Data!B1320</f>
        <v>Karnataka</v>
      </c>
      <c r="C1320" s="15" t="str">
        <f>Raw_Data!C1320</f>
        <v>Warangal</v>
      </c>
      <c r="D1320" s="15" t="str">
        <f>Raw_Data!D1320</f>
        <v>Pulses</v>
      </c>
      <c r="E1320" s="15" t="str">
        <f>Raw_Data!E1320</f>
        <v>Rabi</v>
      </c>
      <c r="F1320" s="15">
        <f>Raw_Data!F1320</f>
        <v>11.62</v>
      </c>
      <c r="G1320" s="18">
        <f>IF(Raw_Data!G1320="",ROUND(AVERAGEIFS(Raw_Data!$G$2:$G$4001,Raw_Data!$E$2:$E$4001,E1320),1),Raw_Data!G1320)</f>
        <v>543.9</v>
      </c>
      <c r="H1320" s="15">
        <f>Raw_Data!H1320</f>
        <v>22.1</v>
      </c>
      <c r="I1320" s="15">
        <f>Raw_Data!I1320</f>
        <v>63.5</v>
      </c>
      <c r="J1320" s="15">
        <f>Raw_Data!J1320</f>
        <v>8.1999999999999993</v>
      </c>
      <c r="K1320" s="15">
        <f>Raw_Data!K1320</f>
        <v>7.48</v>
      </c>
      <c r="L1320" s="18">
        <f>IF(Raw_Data!L1320="",ROUND(AVERAGEIFS(Raw_Data!$L$2:$L$4001,Raw_Data!$E$2:$E$4001,E1320),1),Raw_Data!L1320)</f>
        <v>18.600000000000001</v>
      </c>
      <c r="M1320" s="15">
        <f>Raw_Data!M1320</f>
        <v>54.6</v>
      </c>
      <c r="N1320" s="15">
        <f>Raw_Data!N1320</f>
        <v>57.8</v>
      </c>
      <c r="O1320" s="15">
        <f>Raw_Data!O1320</f>
        <v>119.5</v>
      </c>
      <c r="P1320" s="15" t="str">
        <f>Raw_Data!P1320</f>
        <v>Flood</v>
      </c>
      <c r="Q1320" s="15">
        <f>Raw_Data!Q1320</f>
        <v>302.60000000000002</v>
      </c>
      <c r="R1320" s="15">
        <f>Raw_Data!R1320</f>
        <v>5.58</v>
      </c>
      <c r="S1320" s="15">
        <f>Raw_Data!S1320</f>
        <v>0.94</v>
      </c>
      <c r="T1320" s="18">
        <f>IF(Raw_Data!T1320="",ROUND(AVERAGEIFS(Raw_Data!$T$2:$T$4001,Raw_Data!$E$2:$E$4001,E1320,Raw_Data!$D$2:$D$4001,D1320),2),IF(Raw_Data!T1320&gt;INDEX(Cleaning_Reference!$F$6:$F$13,MATCH(D1320,Cleaning_Reference!$A$6:$A$13,0)),INDEX(Cleaning_Reference!$F$6:$F$13,MATCH(D1320,Cleaning_Reference!$A$6:$A$13,0)),Raw_Data!T1320))</f>
        <v>0.52</v>
      </c>
      <c r="U1320" s="15">
        <f>Raw_Data!U1320</f>
        <v>6.04</v>
      </c>
      <c r="V1320" s="15">
        <f>Raw_Data!V1320</f>
        <v>66892</v>
      </c>
      <c r="W1320" s="15">
        <f>Raw_Data!W1320</f>
        <v>833031</v>
      </c>
      <c r="X1320" s="15">
        <f>Raw_Data!X1320</f>
        <v>404028</v>
      </c>
      <c r="Y1320" s="15">
        <f>Raw_Data!Y1320</f>
        <v>-429003</v>
      </c>
      <c r="Z1320" s="15">
        <f>Raw_Data!Z1320</f>
        <v>6154</v>
      </c>
      <c r="AA1320" s="15">
        <f>Raw_Data!AA1320</f>
        <v>0.98099999999999998</v>
      </c>
      <c r="AB1320" s="15">
        <f>Raw_Data!AB1320</f>
        <v>37.299999999999997</v>
      </c>
      <c r="AC1320" s="19" t="str">
        <f>IF(Raw_Data!G1320="","Yes","No")</f>
        <v>No</v>
      </c>
      <c r="AD1320" s="19" t="str">
        <f>IF(Raw_Data!L1320="","Yes","No")</f>
        <v>No</v>
      </c>
      <c r="AE1320" s="19" t="str">
        <f>IF(Raw_Data!T1320="","Imputed",IF(Raw_Data!T1320&gt;INDEX(Cleaning_Reference!$F$6:$F$13,MATCH(D1320,Cleaning_Reference!$A$6:$A$13,0)),"Capped","Original"))</f>
        <v>Original</v>
      </c>
      <c r="AF1320" s="21">
        <f t="shared" si="20"/>
        <v>6.04</v>
      </c>
    </row>
    <row r="1321" spans="1:32" ht="15" customHeight="1" x14ac:dyDescent="0.3">
      <c r="A1321" s="20" t="str">
        <f>Raw_Data!A1321</f>
        <v>SF11320</v>
      </c>
      <c r="B1321" s="15" t="str">
        <f>Raw_Data!B1321</f>
        <v>Andhra Pradesh</v>
      </c>
      <c r="C1321" s="15" t="str">
        <f>Raw_Data!C1321</f>
        <v>Krishna</v>
      </c>
      <c r="D1321" s="15" t="str">
        <f>Raw_Data!D1321</f>
        <v>Rice</v>
      </c>
      <c r="E1321" s="15" t="str">
        <f>Raw_Data!E1321</f>
        <v>Rabi</v>
      </c>
      <c r="F1321" s="15">
        <f>Raw_Data!F1321</f>
        <v>0.65</v>
      </c>
      <c r="G1321" s="18">
        <f>IF(Raw_Data!G1321="",ROUND(AVERAGEIFS(Raw_Data!$G$2:$G$4001,Raw_Data!$E$2:$E$4001,E1321),1),Raw_Data!G1321)</f>
        <v>154.1</v>
      </c>
      <c r="H1321" s="15">
        <f>Raw_Data!H1321</f>
        <v>25</v>
      </c>
      <c r="I1321" s="15">
        <f>Raw_Data!I1321</f>
        <v>61.7</v>
      </c>
      <c r="J1321" s="15">
        <f>Raw_Data!J1321</f>
        <v>7.7</v>
      </c>
      <c r="K1321" s="15">
        <f>Raw_Data!K1321</f>
        <v>7.22</v>
      </c>
      <c r="L1321" s="18">
        <f>IF(Raw_Data!L1321="",ROUND(AVERAGEIFS(Raw_Data!$L$2:$L$4001,Raw_Data!$E$2:$E$4001,E1321),1),Raw_Data!L1321)</f>
        <v>24.9</v>
      </c>
      <c r="M1321" s="15">
        <f>Raw_Data!M1321</f>
        <v>147.1</v>
      </c>
      <c r="N1321" s="15">
        <f>Raw_Data!N1321</f>
        <v>79.5</v>
      </c>
      <c r="O1321" s="15">
        <f>Raw_Data!O1321</f>
        <v>68.900000000000006</v>
      </c>
      <c r="P1321" s="15" t="str">
        <f>Raw_Data!P1321</f>
        <v>Flood</v>
      </c>
      <c r="Q1321" s="15">
        <f>Raw_Data!Q1321</f>
        <v>143.69999999999999</v>
      </c>
      <c r="R1321" s="15">
        <f>Raw_Data!R1321</f>
        <v>7.51</v>
      </c>
      <c r="S1321" s="15">
        <f>Raw_Data!S1321</f>
        <v>0.91</v>
      </c>
      <c r="T1321" s="18">
        <f>IF(Raw_Data!T1321="",ROUND(AVERAGEIFS(Raw_Data!$T$2:$T$4001,Raw_Data!$E$2:$E$4001,E1321,Raw_Data!$D$2:$D$4001,D1321),2),IF(Raw_Data!T1321&gt;INDEX(Cleaning_Reference!$F$6:$F$13,MATCH(D1321,Cleaning_Reference!$A$6:$A$13,0)),INDEX(Cleaning_Reference!$F$6:$F$13,MATCH(D1321,Cleaning_Reference!$A$6:$A$13,0)),Raw_Data!T1321))</f>
        <v>2.08</v>
      </c>
      <c r="U1321" s="15">
        <f>Raw_Data!U1321</f>
        <v>1.35</v>
      </c>
      <c r="V1321" s="15">
        <f>Raw_Data!V1321</f>
        <v>22045</v>
      </c>
      <c r="W1321" s="15">
        <f>Raw_Data!W1321</f>
        <v>45220</v>
      </c>
      <c r="X1321" s="15">
        <f>Raw_Data!X1321</f>
        <v>29761</v>
      </c>
      <c r="Y1321" s="15">
        <f>Raw_Data!Y1321</f>
        <v>-15459</v>
      </c>
      <c r="Z1321" s="15">
        <f>Raw_Data!Z1321</f>
        <v>1630</v>
      </c>
      <c r="AA1321" s="15">
        <f>Raw_Data!AA1321</f>
        <v>0.82799999999999996</v>
      </c>
      <c r="AB1321" s="15">
        <f>Raw_Data!AB1321</f>
        <v>33.700000000000003</v>
      </c>
      <c r="AC1321" s="19" t="str">
        <f>IF(Raw_Data!G1321="","Yes","No")</f>
        <v>No</v>
      </c>
      <c r="AD1321" s="19" t="str">
        <f>IF(Raw_Data!L1321="","Yes","No")</f>
        <v>No</v>
      </c>
      <c r="AE1321" s="19" t="str">
        <f>IF(Raw_Data!T1321="","Imputed",IF(Raw_Data!T1321&gt;INDEX(Cleaning_Reference!$F$6:$F$13,MATCH(D1321,Cleaning_Reference!$A$6:$A$13,0)),"Capped","Original"))</f>
        <v>Original</v>
      </c>
      <c r="AF1321" s="21">
        <f t="shared" si="20"/>
        <v>1.35</v>
      </c>
    </row>
    <row r="1322" spans="1:32" ht="15" customHeight="1" x14ac:dyDescent="0.3">
      <c r="A1322" s="20" t="str">
        <f>Raw_Data!A1322</f>
        <v>SF11321</v>
      </c>
      <c r="B1322" s="15" t="str">
        <f>Raw_Data!B1322</f>
        <v>Punjab</v>
      </c>
      <c r="C1322" s="15" t="str">
        <f>Raw_Data!C1322</f>
        <v>Guntur</v>
      </c>
      <c r="D1322" s="15" t="str">
        <f>Raw_Data!D1322</f>
        <v>Sugarcane</v>
      </c>
      <c r="E1322" s="15" t="str">
        <f>Raw_Data!E1322</f>
        <v>Rabi</v>
      </c>
      <c r="F1322" s="15">
        <f>Raw_Data!F1322</f>
        <v>4.42</v>
      </c>
      <c r="G1322" s="18">
        <f>IF(Raw_Data!G1322="",ROUND(AVERAGEIFS(Raw_Data!$G$2:$G$4001,Raw_Data!$E$2:$E$4001,E1322),1),Raw_Data!G1322)</f>
        <v>615.79999999999995</v>
      </c>
      <c r="H1322" s="15">
        <f>Raw_Data!H1322</f>
        <v>24.4</v>
      </c>
      <c r="I1322" s="15">
        <f>Raw_Data!I1322</f>
        <v>58</v>
      </c>
      <c r="J1322" s="15">
        <f>Raw_Data!J1322</f>
        <v>8.4</v>
      </c>
      <c r="K1322" s="15">
        <f>Raw_Data!K1322</f>
        <v>6.05</v>
      </c>
      <c r="L1322" s="18">
        <f>IF(Raw_Data!L1322="",ROUND(AVERAGEIFS(Raw_Data!$L$2:$L$4001,Raw_Data!$E$2:$E$4001,E1322),1),Raw_Data!L1322)</f>
        <v>18.100000000000001</v>
      </c>
      <c r="M1322" s="15">
        <f>Raw_Data!M1322</f>
        <v>135.19999999999999</v>
      </c>
      <c r="N1322" s="15">
        <f>Raw_Data!N1322</f>
        <v>44</v>
      </c>
      <c r="O1322" s="15">
        <f>Raw_Data!O1322</f>
        <v>70.599999999999994</v>
      </c>
      <c r="P1322" s="15" t="str">
        <f>Raw_Data!P1322</f>
        <v>Drip</v>
      </c>
      <c r="Q1322" s="15">
        <f>Raw_Data!Q1322</f>
        <v>133.19999999999999</v>
      </c>
      <c r="R1322" s="15">
        <f>Raw_Data!R1322</f>
        <v>2.97</v>
      </c>
      <c r="S1322" s="15">
        <f>Raw_Data!S1322</f>
        <v>1</v>
      </c>
      <c r="T1322" s="18">
        <f>IF(Raw_Data!T1322="",ROUND(AVERAGEIFS(Raw_Data!$T$2:$T$4001,Raw_Data!$E$2:$E$4001,E1322,Raw_Data!$D$2:$D$4001,D1322),2),IF(Raw_Data!T1322&gt;INDEX(Cleaning_Reference!$F$6:$F$13,MATCH(D1322,Cleaning_Reference!$A$6:$A$13,0)),INDEX(Cleaning_Reference!$F$6:$F$13,MATCH(D1322,Cleaning_Reference!$A$6:$A$13,0)),Raw_Data!T1322))</f>
        <v>48.66</v>
      </c>
      <c r="U1322" s="15">
        <f>Raw_Data!U1322</f>
        <v>215.08</v>
      </c>
      <c r="V1322" s="15">
        <f>Raw_Data!V1322</f>
        <v>3515</v>
      </c>
      <c r="W1322" s="15">
        <f>Raw_Data!W1322</f>
        <v>261016</v>
      </c>
      <c r="X1322" s="15">
        <f>Raw_Data!X1322</f>
        <v>756006</v>
      </c>
      <c r="Y1322" s="15">
        <f>Raw_Data!Y1322</f>
        <v>494990</v>
      </c>
      <c r="Z1322" s="15">
        <f>Raw_Data!Z1322</f>
        <v>7178</v>
      </c>
      <c r="AA1322" s="15">
        <f>Raw_Data!AA1322</f>
        <v>29.963999999999999</v>
      </c>
      <c r="AB1322" s="15">
        <f>Raw_Data!AB1322</f>
        <v>51.2</v>
      </c>
      <c r="AC1322" s="19" t="str">
        <f>IF(Raw_Data!G1322="","Yes","No")</f>
        <v>No</v>
      </c>
      <c r="AD1322" s="19" t="str">
        <f>IF(Raw_Data!L1322="","Yes","No")</f>
        <v>No</v>
      </c>
      <c r="AE1322" s="19" t="str">
        <f>IF(Raw_Data!T1322="","Imputed",IF(Raw_Data!T1322&gt;INDEX(Cleaning_Reference!$F$6:$F$13,MATCH(D1322,Cleaning_Reference!$A$6:$A$13,0)),"Capped","Original"))</f>
        <v>Original</v>
      </c>
      <c r="AF1322" s="21">
        <f t="shared" si="20"/>
        <v>215.08</v>
      </c>
    </row>
    <row r="1323" spans="1:32" ht="15" customHeight="1" x14ac:dyDescent="0.3">
      <c r="A1323" s="20" t="str">
        <f>Raw_Data!A1323</f>
        <v>SF11322</v>
      </c>
      <c r="B1323" s="15" t="str">
        <f>Raw_Data!B1323</f>
        <v>Gujarat</v>
      </c>
      <c r="C1323" s="15" t="str">
        <f>Raw_Data!C1323</f>
        <v>Krishna</v>
      </c>
      <c r="D1323" s="15" t="str">
        <f>Raw_Data!D1323</f>
        <v>Cotton</v>
      </c>
      <c r="E1323" s="15" t="str">
        <f>Raw_Data!E1323</f>
        <v>Rabi</v>
      </c>
      <c r="F1323" s="15">
        <f>Raw_Data!F1323</f>
        <v>2.0099999999999998</v>
      </c>
      <c r="G1323" s="18">
        <f>IF(Raw_Data!G1323="",ROUND(AVERAGEIFS(Raw_Data!$G$2:$G$4001,Raw_Data!$E$2:$E$4001,E1323),1),Raw_Data!G1323)</f>
        <v>333.2</v>
      </c>
      <c r="H1323" s="15">
        <f>Raw_Data!H1323</f>
        <v>19.8</v>
      </c>
      <c r="I1323" s="15">
        <f>Raw_Data!I1323</f>
        <v>51.7</v>
      </c>
      <c r="J1323" s="15">
        <f>Raw_Data!J1323</f>
        <v>6.8</v>
      </c>
      <c r="K1323" s="15">
        <f>Raw_Data!K1323</f>
        <v>6.53</v>
      </c>
      <c r="L1323" s="18">
        <f>IF(Raw_Data!L1323="",ROUND(AVERAGEIFS(Raw_Data!$L$2:$L$4001,Raw_Data!$E$2:$E$4001,E1323),1),Raw_Data!L1323)</f>
        <v>24.3</v>
      </c>
      <c r="M1323" s="15">
        <f>Raw_Data!M1323</f>
        <v>158.1</v>
      </c>
      <c r="N1323" s="15">
        <f>Raw_Data!N1323</f>
        <v>27.3</v>
      </c>
      <c r="O1323" s="15">
        <f>Raw_Data!O1323</f>
        <v>83.2</v>
      </c>
      <c r="P1323" s="15" t="str">
        <f>Raw_Data!P1323</f>
        <v>Flood</v>
      </c>
      <c r="Q1323" s="15">
        <f>Raw_Data!Q1323</f>
        <v>235.8</v>
      </c>
      <c r="R1323" s="15">
        <f>Raw_Data!R1323</f>
        <v>3.57</v>
      </c>
      <c r="S1323" s="15">
        <f>Raw_Data!S1323</f>
        <v>0.82</v>
      </c>
      <c r="T1323" s="18">
        <f>IF(Raw_Data!T1323="",ROUND(AVERAGEIFS(Raw_Data!$T$2:$T$4001,Raw_Data!$E$2:$E$4001,E1323,Raw_Data!$D$2:$D$4001,D1323),2),IF(Raw_Data!T1323&gt;INDEX(Cleaning_Reference!$F$6:$F$13,MATCH(D1323,Cleaning_Reference!$A$6:$A$13,0)),INDEX(Cleaning_Reference!$F$6:$F$13,MATCH(D1323,Cleaning_Reference!$A$6:$A$13,0)),Raw_Data!T1323))</f>
        <v>1.39</v>
      </c>
      <c r="U1323" s="15">
        <f>Raw_Data!U1323</f>
        <v>2.79</v>
      </c>
      <c r="V1323" s="15">
        <f>Raw_Data!V1323</f>
        <v>64522</v>
      </c>
      <c r="W1323" s="15">
        <f>Raw_Data!W1323</f>
        <v>173455</v>
      </c>
      <c r="X1323" s="15">
        <f>Raw_Data!X1323</f>
        <v>180016</v>
      </c>
      <c r="Y1323" s="15">
        <f>Raw_Data!Y1323</f>
        <v>6561</v>
      </c>
      <c r="Z1323" s="15">
        <f>Raw_Data!Z1323</f>
        <v>1774</v>
      </c>
      <c r="AA1323" s="15">
        <f>Raw_Data!AA1323</f>
        <v>1.573</v>
      </c>
      <c r="AB1323" s="15">
        <f>Raw_Data!AB1323</f>
        <v>44.6</v>
      </c>
      <c r="AC1323" s="19" t="str">
        <f>IF(Raw_Data!G1323="","Yes","No")</f>
        <v>No</v>
      </c>
      <c r="AD1323" s="19" t="str">
        <f>IF(Raw_Data!L1323="","Yes","No")</f>
        <v>No</v>
      </c>
      <c r="AE1323" s="19" t="str">
        <f>IF(Raw_Data!T1323="","Imputed",IF(Raw_Data!T1323&gt;INDEX(Cleaning_Reference!$F$6:$F$13,MATCH(D1323,Cleaning_Reference!$A$6:$A$13,0)),"Capped","Original"))</f>
        <v>Original</v>
      </c>
      <c r="AF1323" s="21">
        <f t="shared" si="20"/>
        <v>2.79</v>
      </c>
    </row>
    <row r="1324" spans="1:32" ht="15" customHeight="1" x14ac:dyDescent="0.3">
      <c r="A1324" s="20" t="str">
        <f>Raw_Data!A1324</f>
        <v>SF11323</v>
      </c>
      <c r="B1324" s="15" t="str">
        <f>Raw_Data!B1324</f>
        <v>Gujarat</v>
      </c>
      <c r="C1324" s="15" t="str">
        <f>Raw_Data!C1324</f>
        <v>Warangal</v>
      </c>
      <c r="D1324" s="15" t="str">
        <f>Raw_Data!D1324</f>
        <v>Sugarcane</v>
      </c>
      <c r="E1324" s="15" t="str">
        <f>Raw_Data!E1324</f>
        <v>Rabi</v>
      </c>
      <c r="F1324" s="15">
        <f>Raw_Data!F1324</f>
        <v>11.16</v>
      </c>
      <c r="G1324" s="18">
        <f>IF(Raw_Data!G1324="",ROUND(AVERAGEIFS(Raw_Data!$G$2:$G$4001,Raw_Data!$E$2:$E$4001,E1324),1),Raw_Data!G1324)</f>
        <v>409.9</v>
      </c>
      <c r="H1324" s="15">
        <f>Raw_Data!H1324</f>
        <v>21.4</v>
      </c>
      <c r="I1324" s="15">
        <f>Raw_Data!I1324</f>
        <v>65</v>
      </c>
      <c r="J1324" s="15">
        <f>Raw_Data!J1324</f>
        <v>7.8</v>
      </c>
      <c r="K1324" s="15">
        <f>Raw_Data!K1324</f>
        <v>6.28</v>
      </c>
      <c r="L1324" s="18">
        <f>IF(Raw_Data!L1324="",ROUND(AVERAGEIFS(Raw_Data!$L$2:$L$4001,Raw_Data!$E$2:$E$4001,E1324),1),Raw_Data!L1324)</f>
        <v>24.1</v>
      </c>
      <c r="M1324" s="15">
        <f>Raw_Data!M1324</f>
        <v>96</v>
      </c>
      <c r="N1324" s="15">
        <f>Raw_Data!N1324</f>
        <v>32.1</v>
      </c>
      <c r="O1324" s="15">
        <f>Raw_Data!O1324</f>
        <v>90.2</v>
      </c>
      <c r="P1324" s="15" t="str">
        <f>Raw_Data!P1324</f>
        <v>Drip</v>
      </c>
      <c r="Q1324" s="15">
        <f>Raw_Data!Q1324</f>
        <v>131.1</v>
      </c>
      <c r="R1324" s="15">
        <f>Raw_Data!R1324</f>
        <v>3.09</v>
      </c>
      <c r="S1324" s="15">
        <f>Raw_Data!S1324</f>
        <v>0.91</v>
      </c>
      <c r="T1324" s="18">
        <f>IF(Raw_Data!T1324="",ROUND(AVERAGEIFS(Raw_Data!$T$2:$T$4001,Raw_Data!$E$2:$E$4001,E1324,Raw_Data!$D$2:$D$4001,D1324),2),IF(Raw_Data!T1324&gt;INDEX(Cleaning_Reference!$F$6:$F$13,MATCH(D1324,Cleaning_Reference!$A$6:$A$13,0)),INDEX(Cleaning_Reference!$F$6:$F$13,MATCH(D1324,Cleaning_Reference!$A$6:$A$13,0)),Raw_Data!T1324))</f>
        <v>44.47</v>
      </c>
      <c r="U1324" s="15">
        <f>Raw_Data!U1324</f>
        <v>496.29</v>
      </c>
      <c r="V1324" s="15">
        <f>Raw_Data!V1324</f>
        <v>3600</v>
      </c>
      <c r="W1324" s="15">
        <f>Raw_Data!W1324</f>
        <v>722250</v>
      </c>
      <c r="X1324" s="15">
        <f>Raw_Data!X1324</f>
        <v>1786644</v>
      </c>
      <c r="Y1324" s="15">
        <f>Raw_Data!Y1324</f>
        <v>1064394</v>
      </c>
      <c r="Z1324" s="15">
        <f>Raw_Data!Z1324</f>
        <v>19691</v>
      </c>
      <c r="AA1324" s="15">
        <f>Raw_Data!AA1324</f>
        <v>25.204000000000001</v>
      </c>
      <c r="AB1324" s="15">
        <f>Raw_Data!AB1324</f>
        <v>51.4</v>
      </c>
      <c r="AC1324" s="19" t="str">
        <f>IF(Raw_Data!G1324="","Yes","No")</f>
        <v>No</v>
      </c>
      <c r="AD1324" s="19" t="str">
        <f>IF(Raw_Data!L1324="","Yes","No")</f>
        <v>Yes</v>
      </c>
      <c r="AE1324" s="19" t="str">
        <f>IF(Raw_Data!T1324="","Imputed",IF(Raw_Data!T1324&gt;INDEX(Cleaning_Reference!$F$6:$F$13,MATCH(D1324,Cleaning_Reference!$A$6:$A$13,0)),"Capped","Original"))</f>
        <v>Original</v>
      </c>
      <c r="AF1324" s="21">
        <f t="shared" si="20"/>
        <v>496.29</v>
      </c>
    </row>
    <row r="1325" spans="1:32" ht="15" customHeight="1" x14ac:dyDescent="0.3">
      <c r="A1325" s="20" t="str">
        <f>Raw_Data!A1325</f>
        <v>SF11324</v>
      </c>
      <c r="B1325" s="15" t="str">
        <f>Raw_Data!B1325</f>
        <v>Maharashtra</v>
      </c>
      <c r="C1325" s="15" t="str">
        <f>Raw_Data!C1325</f>
        <v>Krishna</v>
      </c>
      <c r="D1325" s="15" t="str">
        <f>Raw_Data!D1325</f>
        <v>Wheat</v>
      </c>
      <c r="E1325" s="15" t="str">
        <f>Raw_Data!E1325</f>
        <v>Rabi</v>
      </c>
      <c r="F1325" s="15">
        <f>Raw_Data!F1325</f>
        <v>14.49</v>
      </c>
      <c r="G1325" s="18">
        <f>IF(Raw_Data!G1325="",ROUND(AVERAGEIFS(Raw_Data!$G$2:$G$4001,Raw_Data!$E$2:$E$4001,E1325),1),Raw_Data!G1325)</f>
        <v>402.7</v>
      </c>
      <c r="H1325" s="15">
        <f>Raw_Data!H1325</f>
        <v>27.6</v>
      </c>
      <c r="I1325" s="15">
        <f>Raw_Data!I1325</f>
        <v>56.3</v>
      </c>
      <c r="J1325" s="15">
        <f>Raw_Data!J1325</f>
        <v>5.8</v>
      </c>
      <c r="K1325" s="15">
        <f>Raw_Data!K1325</f>
        <v>6.57</v>
      </c>
      <c r="L1325" s="18">
        <f>IF(Raw_Data!L1325="",ROUND(AVERAGEIFS(Raw_Data!$L$2:$L$4001,Raw_Data!$E$2:$E$4001,E1325),1),Raw_Data!L1325)</f>
        <v>21.3</v>
      </c>
      <c r="M1325" s="15">
        <f>Raw_Data!M1325</f>
        <v>156.5</v>
      </c>
      <c r="N1325" s="15">
        <f>Raw_Data!N1325</f>
        <v>83</v>
      </c>
      <c r="O1325" s="15">
        <f>Raw_Data!O1325</f>
        <v>79.400000000000006</v>
      </c>
      <c r="P1325" s="15" t="str">
        <f>Raw_Data!P1325</f>
        <v>Drip</v>
      </c>
      <c r="Q1325" s="15">
        <f>Raw_Data!Q1325</f>
        <v>202.8</v>
      </c>
      <c r="R1325" s="15">
        <f>Raw_Data!R1325</f>
        <v>6.31</v>
      </c>
      <c r="S1325" s="15">
        <f>Raw_Data!S1325</f>
        <v>0.94</v>
      </c>
      <c r="T1325" s="18">
        <f>IF(Raw_Data!T1325="",ROUND(AVERAGEIFS(Raw_Data!$T$2:$T$4001,Raw_Data!$E$2:$E$4001,E1325,Raw_Data!$D$2:$D$4001,D1325),2),IF(Raw_Data!T1325&gt;INDEX(Cleaning_Reference!$F$6:$F$13,MATCH(D1325,Cleaning_Reference!$A$6:$A$13,0)),INDEX(Cleaning_Reference!$F$6:$F$13,MATCH(D1325,Cleaning_Reference!$A$6:$A$13,0)),Raw_Data!T1325))</f>
        <v>3.41</v>
      </c>
      <c r="U1325" s="15">
        <f>Raw_Data!U1325</f>
        <v>49.41</v>
      </c>
      <c r="V1325" s="15">
        <f>Raw_Data!V1325</f>
        <v>23551</v>
      </c>
      <c r="W1325" s="15">
        <f>Raw_Data!W1325</f>
        <v>1046049</v>
      </c>
      <c r="X1325" s="15">
        <f>Raw_Data!X1325</f>
        <v>1163655</v>
      </c>
      <c r="Y1325" s="15">
        <f>Raw_Data!Y1325</f>
        <v>117606</v>
      </c>
      <c r="Z1325" s="15">
        <f>Raw_Data!Z1325</f>
        <v>7193</v>
      </c>
      <c r="AA1325" s="15">
        <f>Raw_Data!AA1325</f>
        <v>6.8689999999999998</v>
      </c>
      <c r="AB1325" s="15">
        <f>Raw_Data!AB1325</f>
        <v>37.299999999999997</v>
      </c>
      <c r="AC1325" s="19" t="str">
        <f>IF(Raw_Data!G1325="","Yes","No")</f>
        <v>No</v>
      </c>
      <c r="AD1325" s="19" t="str">
        <f>IF(Raw_Data!L1325="","Yes","No")</f>
        <v>No</v>
      </c>
      <c r="AE1325" s="19" t="str">
        <f>IF(Raw_Data!T1325="","Imputed",IF(Raw_Data!T1325&gt;INDEX(Cleaning_Reference!$F$6:$F$13,MATCH(D1325,Cleaning_Reference!$A$6:$A$13,0)),"Capped","Original"))</f>
        <v>Original</v>
      </c>
      <c r="AF1325" s="21">
        <f t="shared" si="20"/>
        <v>49.41</v>
      </c>
    </row>
    <row r="1326" spans="1:32" ht="15" customHeight="1" x14ac:dyDescent="0.3">
      <c r="A1326" s="20" t="str">
        <f>Raw_Data!A1326</f>
        <v>SF11325</v>
      </c>
      <c r="B1326" s="15" t="str">
        <f>Raw_Data!B1326</f>
        <v>Gujarat</v>
      </c>
      <c r="C1326" s="15" t="str">
        <f>Raw_Data!C1326</f>
        <v>Nalgonda</v>
      </c>
      <c r="D1326" s="15" t="str">
        <f>Raw_Data!D1326</f>
        <v>Rice</v>
      </c>
      <c r="E1326" s="15" t="str">
        <f>Raw_Data!E1326</f>
        <v>Kharif</v>
      </c>
      <c r="F1326" s="15">
        <f>Raw_Data!F1326</f>
        <v>11.77</v>
      </c>
      <c r="G1326" s="18">
        <f>IF(Raw_Data!G1326="",ROUND(AVERAGEIFS(Raw_Data!$G$2:$G$4001,Raw_Data!$E$2:$E$4001,E1326),1),Raw_Data!G1326)</f>
        <v>619.70000000000005</v>
      </c>
      <c r="H1326" s="15">
        <f>Raw_Data!H1326</f>
        <v>30.2</v>
      </c>
      <c r="I1326" s="15">
        <f>Raw_Data!I1326</f>
        <v>80.599999999999994</v>
      </c>
      <c r="J1326" s="15">
        <f>Raw_Data!J1326</f>
        <v>5.9</v>
      </c>
      <c r="K1326" s="15">
        <f>Raw_Data!K1326</f>
        <v>6.72</v>
      </c>
      <c r="L1326" s="18">
        <f>IF(Raw_Data!L1326="",ROUND(AVERAGEIFS(Raw_Data!$L$2:$L$4001,Raw_Data!$E$2:$E$4001,E1326),1),Raw_Data!L1326)</f>
        <v>37.9</v>
      </c>
      <c r="M1326" s="15">
        <f>Raw_Data!M1326</f>
        <v>172.1</v>
      </c>
      <c r="N1326" s="15">
        <f>Raw_Data!N1326</f>
        <v>27.5</v>
      </c>
      <c r="O1326" s="15">
        <f>Raw_Data!O1326</f>
        <v>125.7</v>
      </c>
      <c r="P1326" s="15" t="str">
        <f>Raw_Data!P1326</f>
        <v>Flood</v>
      </c>
      <c r="Q1326" s="15">
        <f>Raw_Data!Q1326</f>
        <v>229.5</v>
      </c>
      <c r="R1326" s="15">
        <f>Raw_Data!R1326</f>
        <v>5.27</v>
      </c>
      <c r="S1326" s="15">
        <f>Raw_Data!S1326</f>
        <v>0.68</v>
      </c>
      <c r="T1326" s="18">
        <f>IF(Raw_Data!T1326="",ROUND(AVERAGEIFS(Raw_Data!$T$2:$T$4001,Raw_Data!$E$2:$E$4001,E1326,Raw_Data!$D$2:$D$4001,D1326),2),IF(Raw_Data!T1326&gt;INDEX(Cleaning_Reference!$F$6:$F$13,MATCH(D1326,Cleaning_Reference!$A$6:$A$13,0)),INDEX(Cleaning_Reference!$F$6:$F$13,MATCH(D1326,Cleaning_Reference!$A$6:$A$13,0)),Raw_Data!T1326))</f>
        <v>3.69</v>
      </c>
      <c r="U1326" s="15">
        <f>Raw_Data!U1326</f>
        <v>43.43</v>
      </c>
      <c r="V1326" s="15">
        <f>Raw_Data!V1326</f>
        <v>26817</v>
      </c>
      <c r="W1326" s="15">
        <f>Raw_Data!W1326</f>
        <v>705071</v>
      </c>
      <c r="X1326" s="15">
        <f>Raw_Data!X1326</f>
        <v>1164662</v>
      </c>
      <c r="Y1326" s="15">
        <f>Raw_Data!Y1326</f>
        <v>459591</v>
      </c>
      <c r="Z1326" s="15">
        <f>Raw_Data!Z1326</f>
        <v>19254</v>
      </c>
      <c r="AA1326" s="15">
        <f>Raw_Data!AA1326</f>
        <v>2.2559999999999998</v>
      </c>
      <c r="AB1326" s="15">
        <f>Raw_Data!AB1326</f>
        <v>49.5</v>
      </c>
      <c r="AC1326" s="19" t="str">
        <f>IF(Raw_Data!G1326="","Yes","No")</f>
        <v>No</v>
      </c>
      <c r="AD1326" s="19" t="str">
        <f>IF(Raw_Data!L1326="","Yes","No")</f>
        <v>No</v>
      </c>
      <c r="AE1326" s="19" t="str">
        <f>IF(Raw_Data!T1326="","Imputed",IF(Raw_Data!T1326&gt;INDEX(Cleaning_Reference!$F$6:$F$13,MATCH(D1326,Cleaning_Reference!$A$6:$A$13,0)),"Capped","Original"))</f>
        <v>Original</v>
      </c>
      <c r="AF1326" s="21">
        <f t="shared" si="20"/>
        <v>43.43</v>
      </c>
    </row>
    <row r="1327" spans="1:32" ht="15" customHeight="1" x14ac:dyDescent="0.3">
      <c r="A1327" s="20" t="str">
        <f>Raw_Data!A1327</f>
        <v>SF11326</v>
      </c>
      <c r="B1327" s="15" t="str">
        <f>Raw_Data!B1327</f>
        <v>Punjab</v>
      </c>
      <c r="C1327" s="15" t="str">
        <f>Raw_Data!C1327</f>
        <v>Guntur</v>
      </c>
      <c r="D1327" s="15" t="str">
        <f>Raw_Data!D1327</f>
        <v>Rice</v>
      </c>
      <c r="E1327" s="15" t="str">
        <f>Raw_Data!E1327</f>
        <v>Kharif</v>
      </c>
      <c r="F1327" s="15">
        <f>Raw_Data!F1327</f>
        <v>1.24</v>
      </c>
      <c r="G1327" s="18">
        <f>IF(Raw_Data!G1327="",ROUND(AVERAGEIFS(Raw_Data!$G$2:$G$4001,Raw_Data!$E$2:$E$4001,E1327),1),Raw_Data!G1327)</f>
        <v>920.8</v>
      </c>
      <c r="H1327" s="15">
        <f>Raw_Data!H1327</f>
        <v>29.2</v>
      </c>
      <c r="I1327" s="15">
        <f>Raw_Data!I1327</f>
        <v>81</v>
      </c>
      <c r="J1327" s="15">
        <f>Raw_Data!J1327</f>
        <v>6.5</v>
      </c>
      <c r="K1327" s="15">
        <f>Raw_Data!K1327</f>
        <v>6.85</v>
      </c>
      <c r="L1327" s="18">
        <f>IF(Raw_Data!L1327="",ROUND(AVERAGEIFS(Raw_Data!$L$2:$L$4001,Raw_Data!$E$2:$E$4001,E1327),1),Raw_Data!L1327)</f>
        <v>30</v>
      </c>
      <c r="M1327" s="15">
        <f>Raw_Data!M1327</f>
        <v>78.2</v>
      </c>
      <c r="N1327" s="15">
        <f>Raw_Data!N1327</f>
        <v>65.599999999999994</v>
      </c>
      <c r="O1327" s="15">
        <f>Raw_Data!O1327</f>
        <v>99.2</v>
      </c>
      <c r="P1327" s="15" t="str">
        <f>Raw_Data!P1327</f>
        <v>Drip</v>
      </c>
      <c r="Q1327" s="15">
        <f>Raw_Data!Q1327</f>
        <v>224.2</v>
      </c>
      <c r="R1327" s="15">
        <f>Raw_Data!R1327</f>
        <v>7.22</v>
      </c>
      <c r="S1327" s="15">
        <f>Raw_Data!S1327</f>
        <v>0.75</v>
      </c>
      <c r="T1327" s="18">
        <f>IF(Raw_Data!T1327="",ROUND(AVERAGEIFS(Raw_Data!$T$2:$T$4001,Raw_Data!$E$2:$E$4001,E1327,Raw_Data!$D$2:$D$4001,D1327),2),IF(Raw_Data!T1327&gt;INDEX(Cleaning_Reference!$F$6:$F$13,MATCH(D1327,Cleaning_Reference!$A$6:$A$13,0)),INDEX(Cleaning_Reference!$F$6:$F$13,MATCH(D1327,Cleaning_Reference!$A$6:$A$13,0)),Raw_Data!T1327))</f>
        <v>3.78</v>
      </c>
      <c r="U1327" s="15">
        <f>Raw_Data!U1327</f>
        <v>4.6900000000000004</v>
      </c>
      <c r="V1327" s="15">
        <f>Raw_Data!V1327</f>
        <v>22153</v>
      </c>
      <c r="W1327" s="15">
        <f>Raw_Data!W1327</f>
        <v>81945</v>
      </c>
      <c r="X1327" s="15">
        <f>Raw_Data!X1327</f>
        <v>103898</v>
      </c>
      <c r="Y1327" s="15">
        <f>Raw_Data!Y1327</f>
        <v>21953</v>
      </c>
      <c r="Z1327" s="15">
        <f>Raw_Data!Z1327</f>
        <v>1653</v>
      </c>
      <c r="AA1327" s="15">
        <f>Raw_Data!AA1327</f>
        <v>2.8370000000000002</v>
      </c>
      <c r="AB1327" s="15">
        <f>Raw_Data!AB1327</f>
        <v>40.1</v>
      </c>
      <c r="AC1327" s="19" t="str">
        <f>IF(Raw_Data!G1327="","Yes","No")</f>
        <v>No</v>
      </c>
      <c r="AD1327" s="19" t="str">
        <f>IF(Raw_Data!L1327="","Yes","No")</f>
        <v>No</v>
      </c>
      <c r="AE1327" s="19" t="str">
        <f>IF(Raw_Data!T1327="","Imputed",IF(Raw_Data!T1327&gt;INDEX(Cleaning_Reference!$F$6:$F$13,MATCH(D1327,Cleaning_Reference!$A$6:$A$13,0)),"Capped","Original"))</f>
        <v>Original</v>
      </c>
      <c r="AF1327" s="21">
        <f t="shared" si="20"/>
        <v>4.6900000000000004</v>
      </c>
    </row>
    <row r="1328" spans="1:32" ht="15" customHeight="1" x14ac:dyDescent="0.3">
      <c r="A1328" s="20" t="str">
        <f>Raw_Data!A1328</f>
        <v>SF11327</v>
      </c>
      <c r="B1328" s="15" t="str">
        <f>Raw_Data!B1328</f>
        <v>Tamil Nadu</v>
      </c>
      <c r="C1328" s="15" t="str">
        <f>Raw_Data!C1328</f>
        <v>Warangal</v>
      </c>
      <c r="D1328" s="15" t="str">
        <f>Raw_Data!D1328</f>
        <v>Maize</v>
      </c>
      <c r="E1328" s="15" t="str">
        <f>Raw_Data!E1328</f>
        <v>Zaid</v>
      </c>
      <c r="F1328" s="15">
        <f>Raw_Data!F1328</f>
        <v>10.130000000000001</v>
      </c>
      <c r="G1328" s="18">
        <f>IF(Raw_Data!G1328="",ROUND(AVERAGEIFS(Raw_Data!$G$2:$G$4001,Raw_Data!$E$2:$E$4001,E1328),1),Raw_Data!G1328)</f>
        <v>227.2</v>
      </c>
      <c r="H1328" s="15">
        <f>Raw_Data!H1328</f>
        <v>37.9</v>
      </c>
      <c r="I1328" s="15">
        <f>Raw_Data!I1328</f>
        <v>32.700000000000003</v>
      </c>
      <c r="J1328" s="15">
        <f>Raw_Data!J1328</f>
        <v>6.7</v>
      </c>
      <c r="K1328" s="15">
        <f>Raw_Data!K1328</f>
        <v>6.19</v>
      </c>
      <c r="L1328" s="18">
        <f>IF(Raw_Data!L1328="",ROUND(AVERAGEIFS(Raw_Data!$L$2:$L$4001,Raw_Data!$E$2:$E$4001,E1328),1),Raw_Data!L1328)</f>
        <v>15.4</v>
      </c>
      <c r="M1328" s="15">
        <f>Raw_Data!M1328</f>
        <v>144</v>
      </c>
      <c r="N1328" s="15">
        <f>Raw_Data!N1328</f>
        <v>41.4</v>
      </c>
      <c r="O1328" s="15">
        <f>Raw_Data!O1328</f>
        <v>96.7</v>
      </c>
      <c r="P1328" s="15" t="str">
        <f>Raw_Data!P1328</f>
        <v>Drip</v>
      </c>
      <c r="Q1328" s="15">
        <f>Raw_Data!Q1328</f>
        <v>182.8</v>
      </c>
      <c r="R1328" s="15">
        <f>Raw_Data!R1328</f>
        <v>5.19</v>
      </c>
      <c r="S1328" s="15">
        <f>Raw_Data!S1328</f>
        <v>0.66</v>
      </c>
      <c r="T1328" s="18">
        <f>IF(Raw_Data!T1328="",ROUND(AVERAGEIFS(Raw_Data!$T$2:$T$4001,Raw_Data!$E$2:$E$4001,E1328,Raw_Data!$D$2:$D$4001,D1328),2),IF(Raw_Data!T1328&gt;INDEX(Cleaning_Reference!$F$6:$F$13,MATCH(D1328,Cleaning_Reference!$A$6:$A$13,0)),INDEX(Cleaning_Reference!$F$6:$F$13,MATCH(D1328,Cleaning_Reference!$A$6:$A$13,0)),Raw_Data!T1328))</f>
        <v>2.2200000000000002</v>
      </c>
      <c r="U1328" s="15">
        <f>Raw_Data!U1328</f>
        <v>22.49</v>
      </c>
      <c r="V1328" s="15">
        <f>Raw_Data!V1328</f>
        <v>20941</v>
      </c>
      <c r="W1328" s="15">
        <f>Raw_Data!W1328</f>
        <v>619063</v>
      </c>
      <c r="X1328" s="15">
        <f>Raw_Data!X1328</f>
        <v>470963</v>
      </c>
      <c r="Y1328" s="15">
        <f>Raw_Data!Y1328</f>
        <v>-148100</v>
      </c>
      <c r="Z1328" s="15">
        <f>Raw_Data!Z1328</f>
        <v>6307</v>
      </c>
      <c r="AA1328" s="15">
        <f>Raw_Data!AA1328</f>
        <v>3.5659999999999998</v>
      </c>
      <c r="AB1328" s="15">
        <f>Raw_Data!AB1328</f>
        <v>27.5</v>
      </c>
      <c r="AC1328" s="19" t="str">
        <f>IF(Raw_Data!G1328="","Yes","No")</f>
        <v>No</v>
      </c>
      <c r="AD1328" s="19" t="str">
        <f>IF(Raw_Data!L1328="","Yes","No")</f>
        <v>No</v>
      </c>
      <c r="AE1328" s="19" t="str">
        <f>IF(Raw_Data!T1328="","Imputed",IF(Raw_Data!T1328&gt;INDEX(Cleaning_Reference!$F$6:$F$13,MATCH(D1328,Cleaning_Reference!$A$6:$A$13,0)),"Capped","Original"))</f>
        <v>Original</v>
      </c>
      <c r="AF1328" s="21">
        <f t="shared" si="20"/>
        <v>22.49</v>
      </c>
    </row>
    <row r="1329" spans="1:32" ht="15" customHeight="1" x14ac:dyDescent="0.3">
      <c r="A1329" s="20" t="str">
        <f>Raw_Data!A1329</f>
        <v>SF11328</v>
      </c>
      <c r="B1329" s="15" t="str">
        <f>Raw_Data!B1329</f>
        <v>Tamil Nadu</v>
      </c>
      <c r="C1329" s="15" t="str">
        <f>Raw_Data!C1329</f>
        <v>Ludhiana</v>
      </c>
      <c r="D1329" s="15" t="str">
        <f>Raw_Data!D1329</f>
        <v>Pulses</v>
      </c>
      <c r="E1329" s="15" t="str">
        <f>Raw_Data!E1329</f>
        <v>Rabi</v>
      </c>
      <c r="F1329" s="15">
        <f>Raw_Data!F1329</f>
        <v>3.01</v>
      </c>
      <c r="G1329" s="18">
        <f>IF(Raw_Data!G1329="",ROUND(AVERAGEIFS(Raw_Data!$G$2:$G$4001,Raw_Data!$E$2:$E$4001,E1329),1),Raw_Data!G1329)</f>
        <v>177.7</v>
      </c>
      <c r="H1329" s="15">
        <f>Raw_Data!H1329</f>
        <v>18.5</v>
      </c>
      <c r="I1329" s="15">
        <f>Raw_Data!I1329</f>
        <v>49.9</v>
      </c>
      <c r="J1329" s="15">
        <f>Raw_Data!J1329</f>
        <v>6.9</v>
      </c>
      <c r="K1329" s="15">
        <f>Raw_Data!K1329</f>
        <v>6.72</v>
      </c>
      <c r="L1329" s="18">
        <f>IF(Raw_Data!L1329="",ROUND(AVERAGEIFS(Raw_Data!$L$2:$L$4001,Raw_Data!$E$2:$E$4001,E1329),1),Raw_Data!L1329)</f>
        <v>29.1</v>
      </c>
      <c r="M1329" s="15">
        <f>Raw_Data!M1329</f>
        <v>110.4</v>
      </c>
      <c r="N1329" s="15">
        <f>Raw_Data!N1329</f>
        <v>58.6</v>
      </c>
      <c r="O1329" s="15">
        <f>Raw_Data!O1329</f>
        <v>96.4</v>
      </c>
      <c r="P1329" s="15" t="str">
        <f>Raw_Data!P1329</f>
        <v>Flood</v>
      </c>
      <c r="Q1329" s="15">
        <f>Raw_Data!Q1329</f>
        <v>189.7</v>
      </c>
      <c r="R1329" s="15">
        <f>Raw_Data!R1329</f>
        <v>3.55</v>
      </c>
      <c r="S1329" s="15">
        <f>Raw_Data!S1329</f>
        <v>1</v>
      </c>
      <c r="T1329" s="18">
        <f>IF(Raw_Data!T1329="",ROUND(AVERAGEIFS(Raw_Data!$T$2:$T$4001,Raw_Data!$E$2:$E$4001,E1329,Raw_Data!$D$2:$D$4001,D1329),2),IF(Raw_Data!T1329&gt;INDEX(Cleaning_Reference!$F$6:$F$13,MATCH(D1329,Cleaning_Reference!$A$6:$A$13,0)),INDEX(Cleaning_Reference!$F$6:$F$13,MATCH(D1329,Cleaning_Reference!$A$6:$A$13,0)),Raw_Data!T1329))</f>
        <v>0.83</v>
      </c>
      <c r="U1329" s="15">
        <f>Raw_Data!U1329</f>
        <v>2.5</v>
      </c>
      <c r="V1329" s="15">
        <f>Raw_Data!V1329</f>
        <v>74751</v>
      </c>
      <c r="W1329" s="15">
        <f>Raw_Data!W1329</f>
        <v>192800</v>
      </c>
      <c r="X1329" s="15">
        <f>Raw_Data!X1329</f>
        <v>186878</v>
      </c>
      <c r="Y1329" s="15">
        <f>Raw_Data!Y1329</f>
        <v>-5922</v>
      </c>
      <c r="Z1329" s="15">
        <f>Raw_Data!Z1329</f>
        <v>1430</v>
      </c>
      <c r="AA1329" s="15">
        <f>Raw_Data!AA1329</f>
        <v>1.748</v>
      </c>
      <c r="AB1329" s="15">
        <f>Raw_Data!AB1329</f>
        <v>32</v>
      </c>
      <c r="AC1329" s="19" t="str">
        <f>IF(Raw_Data!G1329="","Yes","No")</f>
        <v>No</v>
      </c>
      <c r="AD1329" s="19" t="str">
        <f>IF(Raw_Data!L1329="","Yes","No")</f>
        <v>No</v>
      </c>
      <c r="AE1329" s="19" t="str">
        <f>IF(Raw_Data!T1329="","Imputed",IF(Raw_Data!T1329&gt;INDEX(Cleaning_Reference!$F$6:$F$13,MATCH(D1329,Cleaning_Reference!$A$6:$A$13,0)),"Capped","Original"))</f>
        <v>Original</v>
      </c>
      <c r="AF1329" s="21">
        <f t="shared" si="20"/>
        <v>2.5</v>
      </c>
    </row>
    <row r="1330" spans="1:32" ht="15" customHeight="1" x14ac:dyDescent="0.3">
      <c r="A1330" s="20" t="str">
        <f>Raw_Data!A1330</f>
        <v>SF11329</v>
      </c>
      <c r="B1330" s="15" t="str">
        <f>Raw_Data!B1330</f>
        <v>Andhra Pradesh</v>
      </c>
      <c r="C1330" s="15" t="str">
        <f>Raw_Data!C1330</f>
        <v>Indore</v>
      </c>
      <c r="D1330" s="15" t="str">
        <f>Raw_Data!D1330</f>
        <v>Wheat</v>
      </c>
      <c r="E1330" s="15" t="str">
        <f>Raw_Data!E1330</f>
        <v>Zaid</v>
      </c>
      <c r="F1330" s="15">
        <f>Raw_Data!F1330</f>
        <v>7.58</v>
      </c>
      <c r="G1330" s="18">
        <f>IF(Raw_Data!G1330="",ROUND(AVERAGEIFS(Raw_Data!$G$2:$G$4001,Raw_Data!$E$2:$E$4001,E1330),1),Raw_Data!G1330)</f>
        <v>80</v>
      </c>
      <c r="H1330" s="15">
        <f>Raw_Data!H1330</f>
        <v>32.200000000000003</v>
      </c>
      <c r="I1330" s="15">
        <f>Raw_Data!I1330</f>
        <v>53.9</v>
      </c>
      <c r="J1330" s="15">
        <f>Raw_Data!J1330</f>
        <v>7.6</v>
      </c>
      <c r="K1330" s="15">
        <f>Raw_Data!K1330</f>
        <v>8.2200000000000006</v>
      </c>
      <c r="L1330" s="18">
        <f>IF(Raw_Data!L1330="",ROUND(AVERAGEIFS(Raw_Data!$L$2:$L$4001,Raw_Data!$E$2:$E$4001,E1330),1),Raw_Data!L1330)</f>
        <v>25.8</v>
      </c>
      <c r="M1330" s="15">
        <f>Raw_Data!M1330</f>
        <v>144.80000000000001</v>
      </c>
      <c r="N1330" s="15">
        <f>Raw_Data!N1330</f>
        <v>38.299999999999997</v>
      </c>
      <c r="O1330" s="15">
        <f>Raw_Data!O1330</f>
        <v>88.3</v>
      </c>
      <c r="P1330" s="15" t="str">
        <f>Raw_Data!P1330</f>
        <v>Sprinkler</v>
      </c>
      <c r="Q1330" s="15">
        <f>Raw_Data!Q1330</f>
        <v>199.5</v>
      </c>
      <c r="R1330" s="15">
        <f>Raw_Data!R1330</f>
        <v>8.5299999999999994</v>
      </c>
      <c r="S1330" s="15">
        <f>Raw_Data!S1330</f>
        <v>0.94</v>
      </c>
      <c r="T1330" s="18">
        <f>IF(Raw_Data!T1330="",ROUND(AVERAGEIFS(Raw_Data!$T$2:$T$4001,Raw_Data!$E$2:$E$4001,E1330,Raw_Data!$D$2:$D$4001,D1330),2),IF(Raw_Data!T1330&gt;INDEX(Cleaning_Reference!$F$6:$F$13,MATCH(D1330,Cleaning_Reference!$A$6:$A$13,0)),INDEX(Cleaning_Reference!$F$6:$F$13,MATCH(D1330,Cleaning_Reference!$A$6:$A$13,0)),Raw_Data!T1330))</f>
        <v>0.3</v>
      </c>
      <c r="U1330" s="15">
        <f>Raw_Data!U1330</f>
        <v>2.27</v>
      </c>
      <c r="V1330" s="15">
        <f>Raw_Data!V1330</f>
        <v>25461</v>
      </c>
      <c r="W1330" s="15">
        <f>Raw_Data!W1330</f>
        <v>502945</v>
      </c>
      <c r="X1330" s="15">
        <f>Raw_Data!X1330</f>
        <v>57796</v>
      </c>
      <c r="Y1330" s="15">
        <f>Raw_Data!Y1330</f>
        <v>-445149</v>
      </c>
      <c r="Z1330" s="15">
        <f>Raw_Data!Z1330</f>
        <v>4757</v>
      </c>
      <c r="AA1330" s="15">
        <f>Raw_Data!AA1330</f>
        <v>0.47699999999999998</v>
      </c>
      <c r="AB1330" s="15">
        <f>Raw_Data!AB1330</f>
        <v>23.5</v>
      </c>
      <c r="AC1330" s="19" t="str">
        <f>IF(Raw_Data!G1330="","Yes","No")</f>
        <v>No</v>
      </c>
      <c r="AD1330" s="19" t="str">
        <f>IF(Raw_Data!L1330="","Yes","No")</f>
        <v>No</v>
      </c>
      <c r="AE1330" s="19" t="str">
        <f>IF(Raw_Data!T1330="","Imputed",IF(Raw_Data!T1330&gt;INDEX(Cleaning_Reference!$F$6:$F$13,MATCH(D1330,Cleaning_Reference!$A$6:$A$13,0)),"Capped","Original"))</f>
        <v>Original</v>
      </c>
      <c r="AF1330" s="21">
        <f t="shared" si="20"/>
        <v>2.27</v>
      </c>
    </row>
    <row r="1331" spans="1:32" ht="15" customHeight="1" x14ac:dyDescent="0.3">
      <c r="A1331" s="20" t="str">
        <f>Raw_Data!A1331</f>
        <v>SF11330</v>
      </c>
      <c r="B1331" s="15" t="str">
        <f>Raw_Data!B1331</f>
        <v>Andhra Pradesh</v>
      </c>
      <c r="C1331" s="15" t="str">
        <f>Raw_Data!C1331</f>
        <v>Rajkot</v>
      </c>
      <c r="D1331" s="15" t="str">
        <f>Raw_Data!D1331</f>
        <v>Groundnut</v>
      </c>
      <c r="E1331" s="15" t="str">
        <f>Raw_Data!E1331</f>
        <v>Rabi</v>
      </c>
      <c r="F1331" s="15">
        <f>Raw_Data!F1331</f>
        <v>6.58</v>
      </c>
      <c r="G1331" s="18">
        <f>IF(Raw_Data!G1331="",ROUND(AVERAGEIFS(Raw_Data!$G$2:$G$4001,Raw_Data!$E$2:$E$4001,E1331),1),Raw_Data!G1331)</f>
        <v>456.1</v>
      </c>
      <c r="H1331" s="15">
        <f>Raw_Data!H1331</f>
        <v>19.100000000000001</v>
      </c>
      <c r="I1331" s="15">
        <f>Raw_Data!I1331</f>
        <v>42.7</v>
      </c>
      <c r="J1331" s="15">
        <f>Raw_Data!J1331</f>
        <v>6.4</v>
      </c>
      <c r="K1331" s="15">
        <f>Raw_Data!K1331</f>
        <v>7.04</v>
      </c>
      <c r="L1331" s="18">
        <f>IF(Raw_Data!L1331="",ROUND(AVERAGEIFS(Raw_Data!$L$2:$L$4001,Raw_Data!$E$2:$E$4001,E1331),1),Raw_Data!L1331)</f>
        <v>20.399999999999999</v>
      </c>
      <c r="M1331" s="15">
        <f>Raw_Data!M1331</f>
        <v>68.099999999999994</v>
      </c>
      <c r="N1331" s="15">
        <f>Raw_Data!N1331</f>
        <v>20.8</v>
      </c>
      <c r="O1331" s="15">
        <f>Raw_Data!O1331</f>
        <v>67.8</v>
      </c>
      <c r="P1331" s="15" t="str">
        <f>Raw_Data!P1331</f>
        <v>Drip</v>
      </c>
      <c r="Q1331" s="15">
        <f>Raw_Data!Q1331</f>
        <v>276.3</v>
      </c>
      <c r="R1331" s="15">
        <f>Raw_Data!R1331</f>
        <v>3.94</v>
      </c>
      <c r="S1331" s="15">
        <f>Raw_Data!S1331</f>
        <v>0.69</v>
      </c>
      <c r="T1331" s="18">
        <f>IF(Raw_Data!T1331="",ROUND(AVERAGEIFS(Raw_Data!$T$2:$T$4001,Raw_Data!$E$2:$E$4001,E1331,Raw_Data!$D$2:$D$4001,D1331),2),IF(Raw_Data!T1331&gt;INDEX(Cleaning_Reference!$F$6:$F$13,MATCH(D1331,Cleaning_Reference!$A$6:$A$13,0)),INDEX(Cleaning_Reference!$F$6:$F$13,MATCH(D1331,Cleaning_Reference!$A$6:$A$13,0)),Raw_Data!T1331))</f>
        <v>1.4</v>
      </c>
      <c r="U1331" s="15">
        <f>Raw_Data!U1331</f>
        <v>9.2100000000000009</v>
      </c>
      <c r="V1331" s="15">
        <f>Raw_Data!V1331</f>
        <v>60970</v>
      </c>
      <c r="W1331" s="15">
        <f>Raw_Data!W1331</f>
        <v>495648</v>
      </c>
      <c r="X1331" s="15">
        <f>Raw_Data!X1331</f>
        <v>561534</v>
      </c>
      <c r="Y1331" s="15">
        <f>Raw_Data!Y1331</f>
        <v>65886</v>
      </c>
      <c r="Z1331" s="15">
        <f>Raw_Data!Z1331</f>
        <v>3494</v>
      </c>
      <c r="AA1331" s="15">
        <f>Raw_Data!AA1331</f>
        <v>2.6360000000000001</v>
      </c>
      <c r="AB1331" s="15">
        <f>Raw_Data!AB1331</f>
        <v>35.5</v>
      </c>
      <c r="AC1331" s="19" t="str">
        <f>IF(Raw_Data!G1331="","Yes","No")</f>
        <v>No</v>
      </c>
      <c r="AD1331" s="19" t="str">
        <f>IF(Raw_Data!L1331="","Yes","No")</f>
        <v>No</v>
      </c>
      <c r="AE1331" s="19" t="str">
        <f>IF(Raw_Data!T1331="","Imputed",IF(Raw_Data!T1331&gt;INDEX(Cleaning_Reference!$F$6:$F$13,MATCH(D1331,Cleaning_Reference!$A$6:$A$13,0)),"Capped","Original"))</f>
        <v>Original</v>
      </c>
      <c r="AF1331" s="21">
        <f t="shared" si="20"/>
        <v>9.2100000000000009</v>
      </c>
    </row>
    <row r="1332" spans="1:32" ht="15" customHeight="1" x14ac:dyDescent="0.3">
      <c r="A1332" s="20" t="str">
        <f>Raw_Data!A1332</f>
        <v>SF11331</v>
      </c>
      <c r="B1332" s="15" t="str">
        <f>Raw_Data!B1332</f>
        <v>Andhra Pradesh</v>
      </c>
      <c r="C1332" s="15" t="str">
        <f>Raw_Data!C1332</f>
        <v>Erode</v>
      </c>
      <c r="D1332" s="15" t="str">
        <f>Raw_Data!D1332</f>
        <v>Rice</v>
      </c>
      <c r="E1332" s="15" t="str">
        <f>Raw_Data!E1332</f>
        <v>Rabi</v>
      </c>
      <c r="F1332" s="15">
        <f>Raw_Data!F1332</f>
        <v>5.0999999999999996</v>
      </c>
      <c r="G1332" s="18">
        <f>IF(Raw_Data!G1332="",ROUND(AVERAGEIFS(Raw_Data!$G$2:$G$4001,Raw_Data!$E$2:$E$4001,E1332),1),Raw_Data!G1332)</f>
        <v>373.9</v>
      </c>
      <c r="H1332" s="15">
        <f>Raw_Data!H1332</f>
        <v>23.2</v>
      </c>
      <c r="I1332" s="15">
        <f>Raw_Data!I1332</f>
        <v>70.2</v>
      </c>
      <c r="J1332" s="15">
        <f>Raw_Data!J1332</f>
        <v>6.3</v>
      </c>
      <c r="K1332" s="15">
        <f>Raw_Data!K1332</f>
        <v>6.2</v>
      </c>
      <c r="L1332" s="18">
        <f>IF(Raw_Data!L1332="",ROUND(AVERAGEIFS(Raw_Data!$L$2:$L$4001,Raw_Data!$E$2:$E$4001,E1332),1),Raw_Data!L1332)</f>
        <v>16.8</v>
      </c>
      <c r="M1332" s="15">
        <f>Raw_Data!M1332</f>
        <v>63.6</v>
      </c>
      <c r="N1332" s="15">
        <f>Raw_Data!N1332</f>
        <v>65.400000000000006</v>
      </c>
      <c r="O1332" s="15">
        <f>Raw_Data!O1332</f>
        <v>93.5</v>
      </c>
      <c r="P1332" s="15" t="str">
        <f>Raw_Data!P1332</f>
        <v>Rainfed</v>
      </c>
      <c r="Q1332" s="15">
        <f>Raw_Data!Q1332</f>
        <v>165.1</v>
      </c>
      <c r="R1332" s="15">
        <f>Raw_Data!R1332</f>
        <v>3.27</v>
      </c>
      <c r="S1332" s="15">
        <f>Raw_Data!S1332</f>
        <v>0.73</v>
      </c>
      <c r="T1332" s="18">
        <f>IF(Raw_Data!T1332="",ROUND(AVERAGEIFS(Raw_Data!$T$2:$T$4001,Raw_Data!$E$2:$E$4001,E1332,Raw_Data!$D$2:$D$4001,D1332),2),IF(Raw_Data!T1332&gt;INDEX(Cleaning_Reference!$F$6:$F$13,MATCH(D1332,Cleaning_Reference!$A$6:$A$13,0)),INDEX(Cleaning_Reference!$F$6:$F$13,MATCH(D1332,Cleaning_Reference!$A$6:$A$13,0)),Raw_Data!T1332))</f>
        <v>1.94</v>
      </c>
      <c r="U1332" s="15">
        <f>Raw_Data!U1332</f>
        <v>9.89</v>
      </c>
      <c r="V1332" s="15">
        <f>Raw_Data!V1332</f>
        <v>24429</v>
      </c>
      <c r="W1332" s="15">
        <f>Raw_Data!W1332</f>
        <v>320674</v>
      </c>
      <c r="X1332" s="15">
        <f>Raw_Data!X1332</f>
        <v>241603</v>
      </c>
      <c r="Y1332" s="15">
        <f>Raw_Data!Y1332</f>
        <v>-79071</v>
      </c>
      <c r="Z1332" s="15">
        <f>Raw_Data!Z1332</f>
        <v>4428</v>
      </c>
      <c r="AA1332" s="15">
        <f>Raw_Data!AA1332</f>
        <v>2.234</v>
      </c>
      <c r="AB1332" s="15">
        <f>Raw_Data!AB1332</f>
        <v>49.2</v>
      </c>
      <c r="AC1332" s="19" t="str">
        <f>IF(Raw_Data!G1332="","Yes","No")</f>
        <v>No</v>
      </c>
      <c r="AD1332" s="19" t="str">
        <f>IF(Raw_Data!L1332="","Yes","No")</f>
        <v>No</v>
      </c>
      <c r="AE1332" s="19" t="str">
        <f>IF(Raw_Data!T1332="","Imputed",IF(Raw_Data!T1332&gt;INDEX(Cleaning_Reference!$F$6:$F$13,MATCH(D1332,Cleaning_Reference!$A$6:$A$13,0)),"Capped","Original"))</f>
        <v>Original</v>
      </c>
      <c r="AF1332" s="21">
        <f t="shared" si="20"/>
        <v>9.89</v>
      </c>
    </row>
    <row r="1333" spans="1:32" ht="15" customHeight="1" x14ac:dyDescent="0.3">
      <c r="A1333" s="20" t="str">
        <f>Raw_Data!A1333</f>
        <v>SF11332</v>
      </c>
      <c r="B1333" s="15" t="str">
        <f>Raw_Data!B1333</f>
        <v>Karnataka</v>
      </c>
      <c r="C1333" s="15" t="str">
        <f>Raw_Data!C1333</f>
        <v>Nashik</v>
      </c>
      <c r="D1333" s="15" t="str">
        <f>Raw_Data!D1333</f>
        <v>Maize</v>
      </c>
      <c r="E1333" s="15" t="str">
        <f>Raw_Data!E1333</f>
        <v>Rabi</v>
      </c>
      <c r="F1333" s="15">
        <f>Raw_Data!F1333</f>
        <v>12.91</v>
      </c>
      <c r="G1333" s="18">
        <f>IF(Raw_Data!G1333="",ROUND(AVERAGEIFS(Raw_Data!$G$2:$G$4001,Raw_Data!$E$2:$E$4001,E1333),1),Raw_Data!G1333)</f>
        <v>445.8</v>
      </c>
      <c r="H1333" s="15">
        <f>Raw_Data!H1333</f>
        <v>24.8</v>
      </c>
      <c r="I1333" s="15">
        <f>Raw_Data!I1333</f>
        <v>49.1</v>
      </c>
      <c r="J1333" s="15">
        <f>Raw_Data!J1333</f>
        <v>8.1999999999999993</v>
      </c>
      <c r="K1333" s="15">
        <f>Raw_Data!K1333</f>
        <v>6.14</v>
      </c>
      <c r="L1333" s="18">
        <f>IF(Raw_Data!L1333="",ROUND(AVERAGEIFS(Raw_Data!$L$2:$L$4001,Raw_Data!$E$2:$E$4001,E1333),1),Raw_Data!L1333)</f>
        <v>22.6</v>
      </c>
      <c r="M1333" s="15">
        <f>Raw_Data!M1333</f>
        <v>101.5</v>
      </c>
      <c r="N1333" s="15">
        <f>Raw_Data!N1333</f>
        <v>51.7</v>
      </c>
      <c r="O1333" s="15">
        <f>Raw_Data!O1333</f>
        <v>154.69999999999999</v>
      </c>
      <c r="P1333" s="15" t="str">
        <f>Raw_Data!P1333</f>
        <v>Sprinkler</v>
      </c>
      <c r="Q1333" s="15">
        <f>Raw_Data!Q1333</f>
        <v>334.8</v>
      </c>
      <c r="R1333" s="15">
        <f>Raw_Data!R1333</f>
        <v>6.4</v>
      </c>
      <c r="S1333" s="15">
        <f>Raw_Data!S1333</f>
        <v>1</v>
      </c>
      <c r="T1333" s="18">
        <f>IF(Raw_Data!T1333="",ROUND(AVERAGEIFS(Raw_Data!$T$2:$T$4001,Raw_Data!$E$2:$E$4001,E1333,Raw_Data!$D$2:$D$4001,D1333),2),IF(Raw_Data!T1333&gt;INDEX(Cleaning_Reference!$F$6:$F$13,MATCH(D1333,Cleaning_Reference!$A$6:$A$13,0)),INDEX(Cleaning_Reference!$F$6:$F$13,MATCH(D1333,Cleaning_Reference!$A$6:$A$13,0)),Raw_Data!T1333))</f>
        <v>2.87</v>
      </c>
      <c r="U1333" s="15">
        <f>Raw_Data!U1333</f>
        <v>37.049999999999997</v>
      </c>
      <c r="V1333" s="15">
        <f>Raw_Data!V1333</f>
        <v>21107</v>
      </c>
      <c r="W1333" s="15">
        <f>Raw_Data!W1333</f>
        <v>1087154</v>
      </c>
      <c r="X1333" s="15">
        <f>Raw_Data!X1333</f>
        <v>782014</v>
      </c>
      <c r="Y1333" s="15">
        <f>Raw_Data!Y1333</f>
        <v>-305140</v>
      </c>
      <c r="Z1333" s="15">
        <f>Raw_Data!Z1333</f>
        <v>7239</v>
      </c>
      <c r="AA1333" s="15">
        <f>Raw_Data!AA1333</f>
        <v>5.1180000000000003</v>
      </c>
      <c r="AB1333" s="15">
        <f>Raw_Data!AB1333</f>
        <v>27.4</v>
      </c>
      <c r="AC1333" s="19" t="str">
        <f>IF(Raw_Data!G1333="","Yes","No")</f>
        <v>No</v>
      </c>
      <c r="AD1333" s="19" t="str">
        <f>IF(Raw_Data!L1333="","Yes","No")</f>
        <v>No</v>
      </c>
      <c r="AE1333" s="19" t="str">
        <f>IF(Raw_Data!T1333="","Imputed",IF(Raw_Data!T1333&gt;INDEX(Cleaning_Reference!$F$6:$F$13,MATCH(D1333,Cleaning_Reference!$A$6:$A$13,0)),"Capped","Original"))</f>
        <v>Original</v>
      </c>
      <c r="AF1333" s="21">
        <f t="shared" si="20"/>
        <v>37.049999999999997</v>
      </c>
    </row>
    <row r="1334" spans="1:32" ht="15" customHeight="1" x14ac:dyDescent="0.3">
      <c r="A1334" s="20" t="str">
        <f>Raw_Data!A1334</f>
        <v>SF11333</v>
      </c>
      <c r="B1334" s="15" t="str">
        <f>Raw_Data!B1334</f>
        <v>Gujarat</v>
      </c>
      <c r="C1334" s="15" t="str">
        <f>Raw_Data!C1334</f>
        <v>Nashik</v>
      </c>
      <c r="D1334" s="15" t="str">
        <f>Raw_Data!D1334</f>
        <v>Cotton</v>
      </c>
      <c r="E1334" s="15" t="str">
        <f>Raw_Data!E1334</f>
        <v>Rabi</v>
      </c>
      <c r="F1334" s="15">
        <f>Raw_Data!F1334</f>
        <v>6.71</v>
      </c>
      <c r="G1334" s="18">
        <f>IF(Raw_Data!G1334="",ROUND(AVERAGEIFS(Raw_Data!$G$2:$G$4001,Raw_Data!$E$2:$E$4001,E1334),1),Raw_Data!G1334)</f>
        <v>248</v>
      </c>
      <c r="H1334" s="15">
        <f>Raw_Data!H1334</f>
        <v>18.600000000000001</v>
      </c>
      <c r="I1334" s="15">
        <f>Raw_Data!I1334</f>
        <v>69.8</v>
      </c>
      <c r="J1334" s="15">
        <f>Raw_Data!J1334</f>
        <v>7.7</v>
      </c>
      <c r="K1334" s="15">
        <f>Raw_Data!K1334</f>
        <v>5.88</v>
      </c>
      <c r="L1334" s="18">
        <f>IF(Raw_Data!L1334="",ROUND(AVERAGEIFS(Raw_Data!$L$2:$L$4001,Raw_Data!$E$2:$E$4001,E1334),1),Raw_Data!L1334)</f>
        <v>29.9</v>
      </c>
      <c r="M1334" s="15">
        <f>Raw_Data!M1334</f>
        <v>73.400000000000006</v>
      </c>
      <c r="N1334" s="15">
        <f>Raw_Data!N1334</f>
        <v>70.599999999999994</v>
      </c>
      <c r="O1334" s="15">
        <f>Raw_Data!O1334</f>
        <v>135.6</v>
      </c>
      <c r="P1334" s="15" t="str">
        <f>Raw_Data!P1334</f>
        <v>Sprinkler</v>
      </c>
      <c r="Q1334" s="15">
        <f>Raw_Data!Q1334</f>
        <v>195.4</v>
      </c>
      <c r="R1334" s="15">
        <f>Raw_Data!R1334</f>
        <v>5.85</v>
      </c>
      <c r="S1334" s="15">
        <f>Raw_Data!S1334</f>
        <v>0.73</v>
      </c>
      <c r="T1334" s="18">
        <f>IF(Raw_Data!T1334="",ROUND(AVERAGEIFS(Raw_Data!$T$2:$T$4001,Raw_Data!$E$2:$E$4001,E1334,Raw_Data!$D$2:$D$4001,D1334),2),IF(Raw_Data!T1334&gt;INDEX(Cleaning_Reference!$F$6:$F$13,MATCH(D1334,Cleaning_Reference!$A$6:$A$13,0)),INDEX(Cleaning_Reference!$F$6:$F$13,MATCH(D1334,Cleaning_Reference!$A$6:$A$13,0)),Raw_Data!T1334))</f>
        <v>0.61</v>
      </c>
      <c r="U1334" s="15">
        <f>Raw_Data!U1334</f>
        <v>4.09</v>
      </c>
      <c r="V1334" s="15">
        <f>Raw_Data!V1334</f>
        <v>68518</v>
      </c>
      <c r="W1334" s="15">
        <f>Raw_Data!W1334</f>
        <v>396949</v>
      </c>
      <c r="X1334" s="15">
        <f>Raw_Data!X1334</f>
        <v>280239</v>
      </c>
      <c r="Y1334" s="15">
        <f>Raw_Data!Y1334</f>
        <v>-116710</v>
      </c>
      <c r="Z1334" s="15">
        <f>Raw_Data!Z1334</f>
        <v>4304</v>
      </c>
      <c r="AA1334" s="15">
        <f>Raw_Data!AA1334</f>
        <v>0.95</v>
      </c>
      <c r="AB1334" s="15">
        <f>Raw_Data!AB1334</f>
        <v>46.3</v>
      </c>
      <c r="AC1334" s="19" t="str">
        <f>IF(Raw_Data!G1334="","Yes","No")</f>
        <v>No</v>
      </c>
      <c r="AD1334" s="19" t="str">
        <f>IF(Raw_Data!L1334="","Yes","No")</f>
        <v>No</v>
      </c>
      <c r="AE1334" s="19" t="str">
        <f>IF(Raw_Data!T1334="","Imputed",IF(Raw_Data!T1334&gt;INDEX(Cleaning_Reference!$F$6:$F$13,MATCH(D1334,Cleaning_Reference!$A$6:$A$13,0)),"Capped","Original"))</f>
        <v>Original</v>
      </c>
      <c r="AF1334" s="21">
        <f t="shared" si="20"/>
        <v>4.09</v>
      </c>
    </row>
    <row r="1335" spans="1:32" ht="15" customHeight="1" x14ac:dyDescent="0.3">
      <c r="A1335" s="20" t="str">
        <f>Raw_Data!A1335</f>
        <v>SF11334</v>
      </c>
      <c r="B1335" s="15" t="str">
        <f>Raw_Data!B1335</f>
        <v>Karnataka</v>
      </c>
      <c r="C1335" s="15" t="str">
        <f>Raw_Data!C1335</f>
        <v>Krishna</v>
      </c>
      <c r="D1335" s="15" t="str">
        <f>Raw_Data!D1335</f>
        <v>Cotton</v>
      </c>
      <c r="E1335" s="15" t="str">
        <f>Raw_Data!E1335</f>
        <v>Kharif</v>
      </c>
      <c r="F1335" s="15">
        <f>Raw_Data!F1335</f>
        <v>5.91</v>
      </c>
      <c r="G1335" s="18">
        <f>IF(Raw_Data!G1335="",ROUND(AVERAGEIFS(Raw_Data!$G$2:$G$4001,Raw_Data!$E$2:$E$4001,E1335),1),Raw_Data!G1335)</f>
        <v>848.3</v>
      </c>
      <c r="H1335" s="15">
        <f>Raw_Data!H1335</f>
        <v>28.7</v>
      </c>
      <c r="I1335" s="15">
        <f>Raw_Data!I1335</f>
        <v>74.2</v>
      </c>
      <c r="J1335" s="15">
        <f>Raw_Data!J1335</f>
        <v>6.9</v>
      </c>
      <c r="K1335" s="15">
        <f>Raw_Data!K1335</f>
        <v>6.53</v>
      </c>
      <c r="L1335" s="18">
        <f>IF(Raw_Data!L1335="",ROUND(AVERAGEIFS(Raw_Data!$L$2:$L$4001,Raw_Data!$E$2:$E$4001,E1335),1),Raw_Data!L1335)</f>
        <v>32.700000000000003</v>
      </c>
      <c r="M1335" s="15">
        <f>Raw_Data!M1335</f>
        <v>99</v>
      </c>
      <c r="N1335" s="15">
        <f>Raw_Data!N1335</f>
        <v>42.3</v>
      </c>
      <c r="O1335" s="15">
        <f>Raw_Data!O1335</f>
        <v>60.8</v>
      </c>
      <c r="P1335" s="15" t="str">
        <f>Raw_Data!P1335</f>
        <v>Sprinkler</v>
      </c>
      <c r="Q1335" s="15">
        <f>Raw_Data!Q1335</f>
        <v>271.39999999999998</v>
      </c>
      <c r="R1335" s="15">
        <f>Raw_Data!R1335</f>
        <v>5.46</v>
      </c>
      <c r="S1335" s="15">
        <f>Raw_Data!S1335</f>
        <v>0.68</v>
      </c>
      <c r="T1335" s="18">
        <f>IF(Raw_Data!T1335="",ROUND(AVERAGEIFS(Raw_Data!$T$2:$T$4001,Raw_Data!$E$2:$E$4001,E1335,Raw_Data!$D$2:$D$4001,D1335),2),IF(Raw_Data!T1335&gt;INDEX(Cleaning_Reference!$F$6:$F$13,MATCH(D1335,Cleaning_Reference!$A$6:$A$13,0)),INDEX(Cleaning_Reference!$F$6:$F$13,MATCH(D1335,Cleaning_Reference!$A$6:$A$13,0)),Raw_Data!T1335))</f>
        <v>2.02</v>
      </c>
      <c r="U1335" s="15">
        <f>Raw_Data!U1335</f>
        <v>11.94</v>
      </c>
      <c r="V1335" s="15">
        <f>Raw_Data!V1335</f>
        <v>76486</v>
      </c>
      <c r="W1335" s="15">
        <f>Raw_Data!W1335</f>
        <v>473404</v>
      </c>
      <c r="X1335" s="15">
        <f>Raw_Data!X1335</f>
        <v>913243</v>
      </c>
      <c r="Y1335" s="15">
        <f>Raw_Data!Y1335</f>
        <v>439839</v>
      </c>
      <c r="Z1335" s="15">
        <f>Raw_Data!Z1335</f>
        <v>4516</v>
      </c>
      <c r="AA1335" s="15">
        <f>Raw_Data!AA1335</f>
        <v>2.6440000000000001</v>
      </c>
      <c r="AB1335" s="15">
        <f>Raw_Data!AB1335</f>
        <v>59.9</v>
      </c>
      <c r="AC1335" s="19" t="str">
        <f>IF(Raw_Data!G1335="","Yes","No")</f>
        <v>No</v>
      </c>
      <c r="AD1335" s="19" t="str">
        <f>IF(Raw_Data!L1335="","Yes","No")</f>
        <v>No</v>
      </c>
      <c r="AE1335" s="19" t="str">
        <f>IF(Raw_Data!T1335="","Imputed",IF(Raw_Data!T1335&gt;INDEX(Cleaning_Reference!$F$6:$F$13,MATCH(D1335,Cleaning_Reference!$A$6:$A$13,0)),"Capped","Original"))</f>
        <v>Original</v>
      </c>
      <c r="AF1335" s="21">
        <f t="shared" si="20"/>
        <v>11.94</v>
      </c>
    </row>
    <row r="1336" spans="1:32" ht="15" customHeight="1" x14ac:dyDescent="0.3">
      <c r="A1336" s="20" t="str">
        <f>Raw_Data!A1336</f>
        <v>SF11335</v>
      </c>
      <c r="B1336" s="15" t="str">
        <f>Raw_Data!B1336</f>
        <v>Madhya Pradesh</v>
      </c>
      <c r="C1336" s="15" t="str">
        <f>Raw_Data!C1336</f>
        <v>Nalgonda</v>
      </c>
      <c r="D1336" s="15" t="str">
        <f>Raw_Data!D1336</f>
        <v>Sugarcane</v>
      </c>
      <c r="E1336" s="15" t="str">
        <f>Raw_Data!E1336</f>
        <v>Kharif</v>
      </c>
      <c r="F1336" s="15">
        <f>Raw_Data!F1336</f>
        <v>13.78</v>
      </c>
      <c r="G1336" s="18">
        <f>IF(Raw_Data!G1336="",ROUND(AVERAGEIFS(Raw_Data!$G$2:$G$4001,Raw_Data!$E$2:$E$4001,E1336),1),Raw_Data!G1336)</f>
        <v>1134.8</v>
      </c>
      <c r="H1336" s="15">
        <f>Raw_Data!H1336</f>
        <v>29.5</v>
      </c>
      <c r="I1336" s="15">
        <f>Raw_Data!I1336</f>
        <v>75.7</v>
      </c>
      <c r="J1336" s="15">
        <f>Raw_Data!J1336</f>
        <v>6.1</v>
      </c>
      <c r="K1336" s="15">
        <f>Raw_Data!K1336</f>
        <v>7.33</v>
      </c>
      <c r="L1336" s="18">
        <f>IF(Raw_Data!L1336="",ROUND(AVERAGEIFS(Raw_Data!$L$2:$L$4001,Raw_Data!$E$2:$E$4001,E1336),1),Raw_Data!L1336)</f>
        <v>26.4</v>
      </c>
      <c r="M1336" s="15">
        <f>Raw_Data!M1336</f>
        <v>85.4</v>
      </c>
      <c r="N1336" s="15">
        <f>Raw_Data!N1336</f>
        <v>44.3</v>
      </c>
      <c r="O1336" s="15">
        <f>Raw_Data!O1336</f>
        <v>135.5</v>
      </c>
      <c r="P1336" s="15" t="str">
        <f>Raw_Data!P1336</f>
        <v>Rainfed</v>
      </c>
      <c r="Q1336" s="15">
        <f>Raw_Data!Q1336</f>
        <v>50.5</v>
      </c>
      <c r="R1336" s="15">
        <f>Raw_Data!R1336</f>
        <v>2.2200000000000002</v>
      </c>
      <c r="S1336" s="15">
        <f>Raw_Data!S1336</f>
        <v>0.78</v>
      </c>
      <c r="T1336" s="18">
        <f>IF(Raw_Data!T1336="",ROUND(AVERAGEIFS(Raw_Data!$T$2:$T$4001,Raw_Data!$E$2:$E$4001,E1336,Raw_Data!$D$2:$D$4001,D1336),2),IF(Raw_Data!T1336&gt;INDEX(Cleaning_Reference!$F$6:$F$13,MATCH(D1336,Cleaning_Reference!$A$6:$A$13,0)),INDEX(Cleaning_Reference!$F$6:$F$13,MATCH(D1336,Cleaning_Reference!$A$6:$A$13,0)),Raw_Data!T1336))</f>
        <v>24.92</v>
      </c>
      <c r="U1336" s="15">
        <f>Raw_Data!U1336</f>
        <v>343.4</v>
      </c>
      <c r="V1336" s="15">
        <f>Raw_Data!V1336</f>
        <v>2944</v>
      </c>
      <c r="W1336" s="15">
        <f>Raw_Data!W1336</f>
        <v>645768</v>
      </c>
      <c r="X1336" s="15">
        <f>Raw_Data!X1336</f>
        <v>1010970</v>
      </c>
      <c r="Y1336" s="15">
        <f>Raw_Data!Y1336</f>
        <v>365202</v>
      </c>
      <c r="Z1336" s="15">
        <f>Raw_Data!Z1336</f>
        <v>14349</v>
      </c>
      <c r="AA1336" s="15">
        <f>Raw_Data!AA1336</f>
        <v>23.931999999999999</v>
      </c>
      <c r="AB1336" s="15">
        <f>Raw_Data!AB1336</f>
        <v>68</v>
      </c>
      <c r="AC1336" s="19" t="str">
        <f>IF(Raw_Data!G1336="","Yes","No")</f>
        <v>No</v>
      </c>
      <c r="AD1336" s="19" t="str">
        <f>IF(Raw_Data!L1336="","Yes","No")</f>
        <v>No</v>
      </c>
      <c r="AE1336" s="19" t="str">
        <f>IF(Raw_Data!T1336="","Imputed",IF(Raw_Data!T1336&gt;INDEX(Cleaning_Reference!$F$6:$F$13,MATCH(D1336,Cleaning_Reference!$A$6:$A$13,0)),"Capped","Original"))</f>
        <v>Original</v>
      </c>
      <c r="AF1336" s="21">
        <f t="shared" si="20"/>
        <v>343.4</v>
      </c>
    </row>
    <row r="1337" spans="1:32" ht="15" customHeight="1" x14ac:dyDescent="0.3">
      <c r="A1337" s="20" t="str">
        <f>Raw_Data!A1337</f>
        <v>SF11336</v>
      </c>
      <c r="B1337" s="15" t="str">
        <f>Raw_Data!B1337</f>
        <v>Madhya Pradesh</v>
      </c>
      <c r="C1337" s="15" t="str">
        <f>Raw_Data!C1337</f>
        <v>Indore</v>
      </c>
      <c r="D1337" s="15" t="str">
        <f>Raw_Data!D1337</f>
        <v>Wheat</v>
      </c>
      <c r="E1337" s="15" t="str">
        <f>Raw_Data!E1337</f>
        <v>Kharif</v>
      </c>
      <c r="F1337" s="15">
        <f>Raw_Data!F1337</f>
        <v>14.02</v>
      </c>
      <c r="G1337" s="18">
        <f>IF(Raw_Data!G1337="",ROUND(AVERAGEIFS(Raw_Data!$G$2:$G$4001,Raw_Data!$E$2:$E$4001,E1337),1),Raw_Data!G1337)</f>
        <v>758.2</v>
      </c>
      <c r="H1337" s="15">
        <f>Raw_Data!H1337</f>
        <v>22.4</v>
      </c>
      <c r="I1337" s="15">
        <f>Raw_Data!I1337</f>
        <v>76.400000000000006</v>
      </c>
      <c r="J1337" s="15">
        <f>Raw_Data!J1337</f>
        <v>6.4</v>
      </c>
      <c r="K1337" s="15">
        <f>Raw_Data!K1337</f>
        <v>7.33</v>
      </c>
      <c r="L1337" s="18">
        <f>IF(Raw_Data!L1337="",ROUND(AVERAGEIFS(Raw_Data!$L$2:$L$4001,Raw_Data!$E$2:$E$4001,E1337),1),Raw_Data!L1337)</f>
        <v>28.8</v>
      </c>
      <c r="M1337" s="15">
        <f>Raw_Data!M1337</f>
        <v>144.9</v>
      </c>
      <c r="N1337" s="15">
        <f>Raw_Data!N1337</f>
        <v>41.9</v>
      </c>
      <c r="O1337" s="15">
        <f>Raw_Data!O1337</f>
        <v>121.3</v>
      </c>
      <c r="P1337" s="15" t="str">
        <f>Raw_Data!P1337</f>
        <v>Rainfed</v>
      </c>
      <c r="Q1337" s="15">
        <f>Raw_Data!Q1337</f>
        <v>287.7</v>
      </c>
      <c r="R1337" s="15">
        <f>Raw_Data!R1337</f>
        <v>8.2100000000000009</v>
      </c>
      <c r="S1337" s="15">
        <f>Raw_Data!S1337</f>
        <v>0.88</v>
      </c>
      <c r="T1337" s="18">
        <f>IF(Raw_Data!T1337="",ROUND(AVERAGEIFS(Raw_Data!$T$2:$T$4001,Raw_Data!$E$2:$E$4001,E1337,Raw_Data!$D$2:$D$4001,D1337),2),IF(Raw_Data!T1337&gt;INDEX(Cleaning_Reference!$F$6:$F$13,MATCH(D1337,Cleaning_Reference!$A$6:$A$13,0)),INDEX(Cleaning_Reference!$F$6:$F$13,MATCH(D1337,Cleaning_Reference!$A$6:$A$13,0)),Raw_Data!T1337))</f>
        <v>1.52</v>
      </c>
      <c r="U1337" s="15">
        <f>Raw_Data!U1337</f>
        <v>21.31</v>
      </c>
      <c r="V1337" s="15">
        <f>Raw_Data!V1337</f>
        <v>21689</v>
      </c>
      <c r="W1337" s="15">
        <f>Raw_Data!W1337</f>
        <v>1131769</v>
      </c>
      <c r="X1337" s="15">
        <f>Raw_Data!X1337</f>
        <v>462193</v>
      </c>
      <c r="Y1337" s="15">
        <f>Raw_Data!Y1337</f>
        <v>-669576</v>
      </c>
      <c r="Z1337" s="15">
        <f>Raw_Data!Z1337</f>
        <v>3626</v>
      </c>
      <c r="AA1337" s="15">
        <f>Raw_Data!AA1337</f>
        <v>5.8769999999999998</v>
      </c>
      <c r="AB1337" s="15">
        <f>Raw_Data!AB1337</f>
        <v>53.1</v>
      </c>
      <c r="AC1337" s="19" t="str">
        <f>IF(Raw_Data!G1337="","Yes","No")</f>
        <v>No</v>
      </c>
      <c r="AD1337" s="19" t="str">
        <f>IF(Raw_Data!L1337="","Yes","No")</f>
        <v>No</v>
      </c>
      <c r="AE1337" s="19" t="str">
        <f>IF(Raw_Data!T1337="","Imputed",IF(Raw_Data!T1337&gt;INDEX(Cleaning_Reference!$F$6:$F$13,MATCH(D1337,Cleaning_Reference!$A$6:$A$13,0)),"Capped","Original"))</f>
        <v>Original</v>
      </c>
      <c r="AF1337" s="21">
        <f t="shared" si="20"/>
        <v>21.31</v>
      </c>
    </row>
    <row r="1338" spans="1:32" ht="15" customHeight="1" x14ac:dyDescent="0.3">
      <c r="A1338" s="20" t="str">
        <f>Raw_Data!A1338</f>
        <v>SF11337</v>
      </c>
      <c r="B1338" s="15" t="str">
        <f>Raw_Data!B1338</f>
        <v>Karnataka</v>
      </c>
      <c r="C1338" s="15" t="str">
        <f>Raw_Data!C1338</f>
        <v>Nashik</v>
      </c>
      <c r="D1338" s="15" t="str">
        <f>Raw_Data!D1338</f>
        <v>Wheat</v>
      </c>
      <c r="E1338" s="15" t="str">
        <f>Raw_Data!E1338</f>
        <v>Rabi</v>
      </c>
      <c r="F1338" s="15">
        <f>Raw_Data!F1338</f>
        <v>10.28</v>
      </c>
      <c r="G1338" s="18">
        <f>IF(Raw_Data!G1338="",ROUND(AVERAGEIFS(Raw_Data!$G$2:$G$4001,Raw_Data!$E$2:$E$4001,E1338),1),Raw_Data!G1338)</f>
        <v>455.1</v>
      </c>
      <c r="H1338" s="15">
        <f>Raw_Data!H1338</f>
        <v>23</v>
      </c>
      <c r="I1338" s="15">
        <f>Raw_Data!I1338</f>
        <v>62.2</v>
      </c>
      <c r="J1338" s="15">
        <f>Raw_Data!J1338</f>
        <v>7.2</v>
      </c>
      <c r="K1338" s="15">
        <f>Raw_Data!K1338</f>
        <v>6.71</v>
      </c>
      <c r="L1338" s="18">
        <f>IF(Raw_Data!L1338="",ROUND(AVERAGEIFS(Raw_Data!$L$2:$L$4001,Raw_Data!$E$2:$E$4001,E1338),1),Raw_Data!L1338)</f>
        <v>25</v>
      </c>
      <c r="M1338" s="15">
        <f>Raw_Data!M1338</f>
        <v>113</v>
      </c>
      <c r="N1338" s="15">
        <f>Raw_Data!N1338</f>
        <v>62.2</v>
      </c>
      <c r="O1338" s="15">
        <f>Raw_Data!O1338</f>
        <v>105.7</v>
      </c>
      <c r="P1338" s="15" t="str">
        <f>Raw_Data!P1338</f>
        <v>Drip</v>
      </c>
      <c r="Q1338" s="15">
        <f>Raw_Data!Q1338</f>
        <v>140.6</v>
      </c>
      <c r="R1338" s="15">
        <f>Raw_Data!R1338</f>
        <v>4.67</v>
      </c>
      <c r="S1338" s="15">
        <f>Raw_Data!S1338</f>
        <v>0.87</v>
      </c>
      <c r="T1338" s="18">
        <f>IF(Raw_Data!T1338="",ROUND(AVERAGEIFS(Raw_Data!$T$2:$T$4001,Raw_Data!$E$2:$E$4001,E1338,Raw_Data!$D$2:$D$4001,D1338),2),IF(Raw_Data!T1338&gt;INDEX(Cleaning_Reference!$F$6:$F$13,MATCH(D1338,Cleaning_Reference!$A$6:$A$13,0)),INDEX(Cleaning_Reference!$F$6:$F$13,MATCH(D1338,Cleaning_Reference!$A$6:$A$13,0)),Raw_Data!T1338))</f>
        <v>3.03</v>
      </c>
      <c r="U1338" s="15">
        <f>Raw_Data!U1338</f>
        <v>31.15</v>
      </c>
      <c r="V1338" s="15">
        <f>Raw_Data!V1338</f>
        <v>25818</v>
      </c>
      <c r="W1338" s="15">
        <f>Raw_Data!W1338</f>
        <v>677923</v>
      </c>
      <c r="X1338" s="15">
        <f>Raw_Data!X1338</f>
        <v>804231</v>
      </c>
      <c r="Y1338" s="15">
        <f>Raw_Data!Y1338</f>
        <v>126308</v>
      </c>
      <c r="Z1338" s="15">
        <f>Raw_Data!Z1338</f>
        <v>4572</v>
      </c>
      <c r="AA1338" s="15">
        <f>Raw_Data!AA1338</f>
        <v>6.8129999999999997</v>
      </c>
      <c r="AB1338" s="15">
        <f>Raw_Data!AB1338</f>
        <v>47.8</v>
      </c>
      <c r="AC1338" s="19" t="str">
        <f>IF(Raw_Data!G1338="","Yes","No")</f>
        <v>No</v>
      </c>
      <c r="AD1338" s="19" t="str">
        <f>IF(Raw_Data!L1338="","Yes","No")</f>
        <v>No</v>
      </c>
      <c r="AE1338" s="19" t="str">
        <f>IF(Raw_Data!T1338="","Imputed",IF(Raw_Data!T1338&gt;INDEX(Cleaning_Reference!$F$6:$F$13,MATCH(D1338,Cleaning_Reference!$A$6:$A$13,0)),"Capped","Original"))</f>
        <v>Original</v>
      </c>
      <c r="AF1338" s="21">
        <f t="shared" si="20"/>
        <v>31.15</v>
      </c>
    </row>
    <row r="1339" spans="1:32" ht="15" customHeight="1" x14ac:dyDescent="0.3">
      <c r="A1339" s="20" t="str">
        <f>Raw_Data!A1339</f>
        <v>SF11338</v>
      </c>
      <c r="B1339" s="15" t="str">
        <f>Raw_Data!B1339</f>
        <v>Tamil Nadu</v>
      </c>
      <c r="C1339" s="15" t="str">
        <f>Raw_Data!C1339</f>
        <v>Indore</v>
      </c>
      <c r="D1339" s="15" t="str">
        <f>Raw_Data!D1339</f>
        <v>Maize</v>
      </c>
      <c r="E1339" s="15" t="str">
        <f>Raw_Data!E1339</f>
        <v>Rabi</v>
      </c>
      <c r="F1339" s="15">
        <f>Raw_Data!F1339</f>
        <v>11.76</v>
      </c>
      <c r="G1339" s="18">
        <f>IF(Raw_Data!G1339="",ROUND(AVERAGEIFS(Raw_Data!$G$2:$G$4001,Raw_Data!$E$2:$E$4001,E1339),1),Raw_Data!G1339)</f>
        <v>441.8</v>
      </c>
      <c r="H1339" s="15">
        <f>Raw_Data!H1339</f>
        <v>24.4</v>
      </c>
      <c r="I1339" s="15">
        <f>Raw_Data!I1339</f>
        <v>59.9</v>
      </c>
      <c r="J1339" s="15">
        <f>Raw_Data!J1339</f>
        <v>6.4</v>
      </c>
      <c r="K1339" s="15">
        <f>Raw_Data!K1339</f>
        <v>6.77</v>
      </c>
      <c r="L1339" s="18">
        <f>IF(Raw_Data!L1339="",ROUND(AVERAGEIFS(Raw_Data!$L$2:$L$4001,Raw_Data!$E$2:$E$4001,E1339),1),Raw_Data!L1339)</f>
        <v>24.3</v>
      </c>
      <c r="M1339" s="15">
        <f>Raw_Data!M1339</f>
        <v>60.2</v>
      </c>
      <c r="N1339" s="15">
        <f>Raw_Data!N1339</f>
        <v>31.5</v>
      </c>
      <c r="O1339" s="15">
        <f>Raw_Data!O1339</f>
        <v>136.19999999999999</v>
      </c>
      <c r="P1339" s="15" t="str">
        <f>Raw_Data!P1339</f>
        <v>Flood</v>
      </c>
      <c r="Q1339" s="15">
        <f>Raw_Data!Q1339</f>
        <v>165.6</v>
      </c>
      <c r="R1339" s="15">
        <f>Raw_Data!R1339</f>
        <v>3.21</v>
      </c>
      <c r="S1339" s="15">
        <f>Raw_Data!S1339</f>
        <v>0.79</v>
      </c>
      <c r="T1339" s="18">
        <f>IF(Raw_Data!T1339="",ROUND(AVERAGEIFS(Raw_Data!$T$2:$T$4001,Raw_Data!$E$2:$E$4001,E1339,Raw_Data!$D$2:$D$4001,D1339),2),IF(Raw_Data!T1339&gt;INDEX(Cleaning_Reference!$F$6:$F$13,MATCH(D1339,Cleaning_Reference!$A$6:$A$13,0)),INDEX(Cleaning_Reference!$F$6:$F$13,MATCH(D1339,Cleaning_Reference!$A$6:$A$13,0)),Raw_Data!T1339))</f>
        <v>3.65</v>
      </c>
      <c r="U1339" s="15">
        <f>Raw_Data!U1339</f>
        <v>42.92</v>
      </c>
      <c r="V1339" s="15">
        <f>Raw_Data!V1339</f>
        <v>23399</v>
      </c>
      <c r="W1339" s="15">
        <f>Raw_Data!W1339</f>
        <v>724159</v>
      </c>
      <c r="X1339" s="15">
        <f>Raw_Data!X1339</f>
        <v>1004285</v>
      </c>
      <c r="Y1339" s="15">
        <f>Raw_Data!Y1339</f>
        <v>280126</v>
      </c>
      <c r="Z1339" s="15">
        <f>Raw_Data!Z1339</f>
        <v>8040</v>
      </c>
      <c r="AA1339" s="15">
        <f>Raw_Data!AA1339</f>
        <v>5.3380000000000001</v>
      </c>
      <c r="AB1339" s="15">
        <f>Raw_Data!AB1339</f>
        <v>42.5</v>
      </c>
      <c r="AC1339" s="19" t="str">
        <f>IF(Raw_Data!G1339="","Yes","No")</f>
        <v>No</v>
      </c>
      <c r="AD1339" s="19" t="str">
        <f>IF(Raw_Data!L1339="","Yes","No")</f>
        <v>No</v>
      </c>
      <c r="AE1339" s="19" t="str">
        <f>IF(Raw_Data!T1339="","Imputed",IF(Raw_Data!T1339&gt;INDEX(Cleaning_Reference!$F$6:$F$13,MATCH(D1339,Cleaning_Reference!$A$6:$A$13,0)),"Capped","Original"))</f>
        <v>Original</v>
      </c>
      <c r="AF1339" s="21">
        <f t="shared" si="20"/>
        <v>42.92</v>
      </c>
    </row>
    <row r="1340" spans="1:32" ht="15" customHeight="1" x14ac:dyDescent="0.3">
      <c r="A1340" s="20" t="str">
        <f>Raw_Data!A1340</f>
        <v>SF11339</v>
      </c>
      <c r="B1340" s="15" t="str">
        <f>Raw_Data!B1340</f>
        <v>Madhya Pradesh</v>
      </c>
      <c r="C1340" s="15" t="str">
        <f>Raw_Data!C1340</f>
        <v>Erode</v>
      </c>
      <c r="D1340" s="15" t="str">
        <f>Raw_Data!D1340</f>
        <v>Pulses</v>
      </c>
      <c r="E1340" s="15" t="str">
        <f>Raw_Data!E1340</f>
        <v>Rabi</v>
      </c>
      <c r="F1340" s="15">
        <f>Raw_Data!F1340</f>
        <v>3.4</v>
      </c>
      <c r="G1340" s="18">
        <f>IF(Raw_Data!G1340="",ROUND(AVERAGEIFS(Raw_Data!$G$2:$G$4001,Raw_Data!$E$2:$E$4001,E1340),1),Raw_Data!G1340)</f>
        <v>496</v>
      </c>
      <c r="H1340" s="15">
        <f>Raw_Data!H1340</f>
        <v>25.9</v>
      </c>
      <c r="I1340" s="15">
        <f>Raw_Data!I1340</f>
        <v>52.1</v>
      </c>
      <c r="J1340" s="15">
        <f>Raw_Data!J1340</f>
        <v>6.5</v>
      </c>
      <c r="K1340" s="15">
        <f>Raw_Data!K1340</f>
        <v>7.31</v>
      </c>
      <c r="L1340" s="18">
        <f>IF(Raw_Data!L1340="",ROUND(AVERAGEIFS(Raw_Data!$L$2:$L$4001,Raw_Data!$E$2:$E$4001,E1340),1),Raw_Data!L1340)</f>
        <v>26.5</v>
      </c>
      <c r="M1340" s="15">
        <f>Raw_Data!M1340</f>
        <v>114.2</v>
      </c>
      <c r="N1340" s="15">
        <f>Raw_Data!N1340</f>
        <v>54.5</v>
      </c>
      <c r="O1340" s="15">
        <f>Raw_Data!O1340</f>
        <v>102</v>
      </c>
      <c r="P1340" s="15" t="str">
        <f>Raw_Data!P1340</f>
        <v>Sprinkler</v>
      </c>
      <c r="Q1340" s="15">
        <f>Raw_Data!Q1340</f>
        <v>205.8</v>
      </c>
      <c r="R1340" s="15">
        <f>Raw_Data!R1340</f>
        <v>4.54</v>
      </c>
      <c r="S1340" s="15">
        <f>Raw_Data!S1340</f>
        <v>0.67</v>
      </c>
      <c r="T1340" s="18">
        <f>IF(Raw_Data!T1340="",ROUND(AVERAGEIFS(Raw_Data!$T$2:$T$4001,Raw_Data!$E$2:$E$4001,E1340,Raw_Data!$D$2:$D$4001,D1340),2),IF(Raw_Data!T1340&gt;INDEX(Cleaning_Reference!$F$6:$F$13,MATCH(D1340,Cleaning_Reference!$A$6:$A$13,0)),INDEX(Cleaning_Reference!$F$6:$F$13,MATCH(D1340,Cleaning_Reference!$A$6:$A$13,0)),Raw_Data!T1340))</f>
        <v>0.9</v>
      </c>
      <c r="U1340" s="15">
        <f>Raw_Data!U1340</f>
        <v>3.06</v>
      </c>
      <c r="V1340" s="15">
        <f>Raw_Data!V1340</f>
        <v>69087</v>
      </c>
      <c r="W1340" s="15">
        <f>Raw_Data!W1340</f>
        <v>233230</v>
      </c>
      <c r="X1340" s="15">
        <f>Raw_Data!X1340</f>
        <v>211406</v>
      </c>
      <c r="Y1340" s="15">
        <f>Raw_Data!Y1340</f>
        <v>-21824</v>
      </c>
      <c r="Z1340" s="15">
        <f>Raw_Data!Z1340</f>
        <v>1333</v>
      </c>
      <c r="AA1340" s="15">
        <f>Raw_Data!AA1340</f>
        <v>2.2959999999999998</v>
      </c>
      <c r="AB1340" s="15">
        <f>Raw_Data!AB1340</f>
        <v>42.1</v>
      </c>
      <c r="AC1340" s="19" t="str">
        <f>IF(Raw_Data!G1340="","Yes","No")</f>
        <v>No</v>
      </c>
      <c r="AD1340" s="19" t="str">
        <f>IF(Raw_Data!L1340="","Yes","No")</f>
        <v>No</v>
      </c>
      <c r="AE1340" s="19" t="str">
        <f>IF(Raw_Data!T1340="","Imputed",IF(Raw_Data!T1340&gt;INDEX(Cleaning_Reference!$F$6:$F$13,MATCH(D1340,Cleaning_Reference!$A$6:$A$13,0)),"Capped","Original"))</f>
        <v>Original</v>
      </c>
      <c r="AF1340" s="21">
        <f t="shared" si="20"/>
        <v>3.06</v>
      </c>
    </row>
    <row r="1341" spans="1:32" ht="15" customHeight="1" x14ac:dyDescent="0.3">
      <c r="A1341" s="20" t="str">
        <f>Raw_Data!A1341</f>
        <v>SF11340</v>
      </c>
      <c r="B1341" s="15" t="str">
        <f>Raw_Data!B1341</f>
        <v>Maharashtra</v>
      </c>
      <c r="C1341" s="15" t="str">
        <f>Raw_Data!C1341</f>
        <v>Ludhiana</v>
      </c>
      <c r="D1341" s="15" t="str">
        <f>Raw_Data!D1341</f>
        <v>Cotton</v>
      </c>
      <c r="E1341" s="15" t="str">
        <f>Raw_Data!E1341</f>
        <v>Rabi</v>
      </c>
      <c r="F1341" s="15">
        <f>Raw_Data!F1341</f>
        <v>1.62</v>
      </c>
      <c r="G1341" s="18">
        <f>IF(Raw_Data!G1341="",ROUND(AVERAGEIFS(Raw_Data!$G$2:$G$4001,Raw_Data!$E$2:$E$4001,E1341),1),Raw_Data!G1341)</f>
        <v>560.5</v>
      </c>
      <c r="H1341" s="15">
        <f>Raw_Data!H1341</f>
        <v>22</v>
      </c>
      <c r="I1341" s="15">
        <f>Raw_Data!I1341</f>
        <v>57.8</v>
      </c>
      <c r="J1341" s="15">
        <f>Raw_Data!J1341</f>
        <v>7</v>
      </c>
      <c r="K1341" s="15">
        <f>Raw_Data!K1341</f>
        <v>5.63</v>
      </c>
      <c r="L1341" s="18">
        <f>IF(Raw_Data!L1341="",ROUND(AVERAGEIFS(Raw_Data!$L$2:$L$4001,Raw_Data!$E$2:$E$4001,E1341),1),Raw_Data!L1341)</f>
        <v>20</v>
      </c>
      <c r="M1341" s="15">
        <f>Raw_Data!M1341</f>
        <v>182.1</v>
      </c>
      <c r="N1341" s="15">
        <f>Raw_Data!N1341</f>
        <v>56.4</v>
      </c>
      <c r="O1341" s="15">
        <f>Raw_Data!O1341</f>
        <v>99</v>
      </c>
      <c r="P1341" s="15" t="str">
        <f>Raw_Data!P1341</f>
        <v>Flood</v>
      </c>
      <c r="Q1341" s="15">
        <f>Raw_Data!Q1341</f>
        <v>264.5</v>
      </c>
      <c r="R1341" s="15">
        <f>Raw_Data!R1341</f>
        <v>1.31</v>
      </c>
      <c r="S1341" s="15">
        <f>Raw_Data!S1341</f>
        <v>0.93</v>
      </c>
      <c r="T1341" s="18">
        <f>IF(Raw_Data!T1341="",ROUND(AVERAGEIFS(Raw_Data!$T$2:$T$4001,Raw_Data!$E$2:$E$4001,E1341,Raw_Data!$D$2:$D$4001,D1341),2),IF(Raw_Data!T1341&gt;INDEX(Cleaning_Reference!$F$6:$F$13,MATCH(D1341,Cleaning_Reference!$A$6:$A$13,0)),INDEX(Cleaning_Reference!$F$6:$F$13,MATCH(D1341,Cleaning_Reference!$A$6:$A$13,0)),Raw_Data!T1341))</f>
        <v>0.4</v>
      </c>
      <c r="U1341" s="15">
        <f>Raw_Data!U1341</f>
        <v>0.65</v>
      </c>
      <c r="V1341" s="15">
        <f>Raw_Data!V1341</f>
        <v>73072</v>
      </c>
      <c r="W1341" s="15">
        <f>Raw_Data!W1341</f>
        <v>110894</v>
      </c>
      <c r="X1341" s="15">
        <f>Raw_Data!X1341</f>
        <v>47497</v>
      </c>
      <c r="Y1341" s="15">
        <f>Raw_Data!Y1341</f>
        <v>-63397</v>
      </c>
      <c r="Z1341" s="15">
        <f>Raw_Data!Z1341</f>
        <v>1462</v>
      </c>
      <c r="AA1341" s="15">
        <f>Raw_Data!AA1341</f>
        <v>0.44500000000000001</v>
      </c>
      <c r="AB1341" s="15">
        <f>Raw_Data!AB1341</f>
        <v>61.1</v>
      </c>
      <c r="AC1341" s="19" t="str">
        <f>IF(Raw_Data!G1341="","Yes","No")</f>
        <v>No</v>
      </c>
      <c r="AD1341" s="19" t="str">
        <f>IF(Raw_Data!L1341="","Yes","No")</f>
        <v>No</v>
      </c>
      <c r="AE1341" s="19" t="str">
        <f>IF(Raw_Data!T1341="","Imputed",IF(Raw_Data!T1341&gt;INDEX(Cleaning_Reference!$F$6:$F$13,MATCH(D1341,Cleaning_Reference!$A$6:$A$13,0)),"Capped","Original"))</f>
        <v>Original</v>
      </c>
      <c r="AF1341" s="21">
        <f t="shared" si="20"/>
        <v>0.65</v>
      </c>
    </row>
    <row r="1342" spans="1:32" ht="15" customHeight="1" x14ac:dyDescent="0.3">
      <c r="A1342" s="20" t="str">
        <f>Raw_Data!A1342</f>
        <v>SF11341</v>
      </c>
      <c r="B1342" s="15" t="str">
        <f>Raw_Data!B1342</f>
        <v>Andhra Pradesh</v>
      </c>
      <c r="C1342" s="15" t="str">
        <f>Raw_Data!C1342</f>
        <v>Krishna</v>
      </c>
      <c r="D1342" s="15" t="str">
        <f>Raw_Data!D1342</f>
        <v>Chilli</v>
      </c>
      <c r="E1342" s="15" t="str">
        <f>Raw_Data!E1342</f>
        <v>Rabi</v>
      </c>
      <c r="F1342" s="15">
        <f>Raw_Data!F1342</f>
        <v>7.61</v>
      </c>
      <c r="G1342" s="18">
        <f>IF(Raw_Data!G1342="",ROUND(AVERAGEIFS(Raw_Data!$G$2:$G$4001,Raw_Data!$E$2:$E$4001,E1342),1),Raw_Data!G1342)</f>
        <v>334.7</v>
      </c>
      <c r="H1342" s="15">
        <f>Raw_Data!H1342</f>
        <v>24.8</v>
      </c>
      <c r="I1342" s="15">
        <f>Raw_Data!I1342</f>
        <v>77.599999999999994</v>
      </c>
      <c r="J1342" s="15">
        <f>Raw_Data!J1342</f>
        <v>9</v>
      </c>
      <c r="K1342" s="15">
        <f>Raw_Data!K1342</f>
        <v>5.55</v>
      </c>
      <c r="L1342" s="18">
        <f>IF(Raw_Data!L1342="",ROUND(AVERAGEIFS(Raw_Data!$L$2:$L$4001,Raw_Data!$E$2:$E$4001,E1342),1),Raw_Data!L1342)</f>
        <v>25.2</v>
      </c>
      <c r="M1342" s="15">
        <f>Raw_Data!M1342</f>
        <v>149.9</v>
      </c>
      <c r="N1342" s="15">
        <f>Raw_Data!N1342</f>
        <v>71.2</v>
      </c>
      <c r="O1342" s="15">
        <f>Raw_Data!O1342</f>
        <v>137.1</v>
      </c>
      <c r="P1342" s="15" t="str">
        <f>Raw_Data!P1342</f>
        <v>Rainfed</v>
      </c>
      <c r="Q1342" s="15">
        <f>Raw_Data!Q1342</f>
        <v>268.5</v>
      </c>
      <c r="R1342" s="15">
        <f>Raw_Data!R1342</f>
        <v>5.79</v>
      </c>
      <c r="S1342" s="15">
        <f>Raw_Data!S1342</f>
        <v>0.85</v>
      </c>
      <c r="T1342" s="18">
        <f>IF(Raw_Data!T1342="",ROUND(AVERAGEIFS(Raw_Data!$T$2:$T$4001,Raw_Data!$E$2:$E$4001,E1342,Raw_Data!$D$2:$D$4001,D1342),2),IF(Raw_Data!T1342&gt;INDEX(Cleaning_Reference!$F$6:$F$13,MATCH(D1342,Cleaning_Reference!$A$6:$A$13,0)),INDEX(Cleaning_Reference!$F$6:$F$13,MATCH(D1342,Cleaning_Reference!$A$6:$A$13,0)),Raw_Data!T1342))</f>
        <v>0.4</v>
      </c>
      <c r="U1342" s="15">
        <f>Raw_Data!U1342</f>
        <v>3.04</v>
      </c>
      <c r="V1342" s="15">
        <f>Raw_Data!V1342</f>
        <v>112182</v>
      </c>
      <c r="W1342" s="15">
        <f>Raw_Data!W1342</f>
        <v>522803</v>
      </c>
      <c r="X1342" s="15">
        <f>Raw_Data!X1342</f>
        <v>341033</v>
      </c>
      <c r="Y1342" s="15">
        <f>Raw_Data!Y1342</f>
        <v>-181770</v>
      </c>
      <c r="Z1342" s="15">
        <f>Raw_Data!Z1342</f>
        <v>2360</v>
      </c>
      <c r="AA1342" s="15">
        <f>Raw_Data!AA1342</f>
        <v>1.288</v>
      </c>
      <c r="AB1342" s="15">
        <f>Raw_Data!AB1342</f>
        <v>53.9</v>
      </c>
      <c r="AC1342" s="19" t="str">
        <f>IF(Raw_Data!G1342="","Yes","No")</f>
        <v>No</v>
      </c>
      <c r="AD1342" s="19" t="str">
        <f>IF(Raw_Data!L1342="","Yes","No")</f>
        <v>No</v>
      </c>
      <c r="AE1342" s="19" t="str">
        <f>IF(Raw_Data!T1342="","Imputed",IF(Raw_Data!T1342&gt;INDEX(Cleaning_Reference!$F$6:$F$13,MATCH(D1342,Cleaning_Reference!$A$6:$A$13,0)),"Capped","Original"))</f>
        <v>Original</v>
      </c>
      <c r="AF1342" s="21">
        <f t="shared" si="20"/>
        <v>3.04</v>
      </c>
    </row>
    <row r="1343" spans="1:32" ht="15" customHeight="1" x14ac:dyDescent="0.3">
      <c r="A1343" s="20" t="str">
        <f>Raw_Data!A1343</f>
        <v>SF11342</v>
      </c>
      <c r="B1343" s="15" t="str">
        <f>Raw_Data!B1343</f>
        <v>Madhya Pradesh</v>
      </c>
      <c r="C1343" s="15" t="str">
        <f>Raw_Data!C1343</f>
        <v>Rajkot</v>
      </c>
      <c r="D1343" s="15" t="str">
        <f>Raw_Data!D1343</f>
        <v>Wheat</v>
      </c>
      <c r="E1343" s="15" t="str">
        <f>Raw_Data!E1343</f>
        <v>Rabi</v>
      </c>
      <c r="F1343" s="15">
        <f>Raw_Data!F1343</f>
        <v>1.46</v>
      </c>
      <c r="G1343" s="18">
        <f>IF(Raw_Data!G1343="",ROUND(AVERAGEIFS(Raw_Data!$G$2:$G$4001,Raw_Data!$E$2:$E$4001,E1343),1),Raw_Data!G1343)</f>
        <v>583.9</v>
      </c>
      <c r="H1343" s="15">
        <f>Raw_Data!H1343</f>
        <v>23.9</v>
      </c>
      <c r="I1343" s="15">
        <f>Raw_Data!I1343</f>
        <v>49.2</v>
      </c>
      <c r="J1343" s="15">
        <f>Raw_Data!J1343</f>
        <v>6.6</v>
      </c>
      <c r="K1343" s="15">
        <f>Raw_Data!K1343</f>
        <v>5.61</v>
      </c>
      <c r="L1343" s="18">
        <f>IF(Raw_Data!L1343="",ROUND(AVERAGEIFS(Raw_Data!$L$2:$L$4001,Raw_Data!$E$2:$E$4001,E1343),1),Raw_Data!L1343)</f>
        <v>20.6</v>
      </c>
      <c r="M1343" s="15">
        <f>Raw_Data!M1343</f>
        <v>156.4</v>
      </c>
      <c r="N1343" s="15">
        <f>Raw_Data!N1343</f>
        <v>52.4</v>
      </c>
      <c r="O1343" s="15">
        <f>Raw_Data!O1343</f>
        <v>179.6</v>
      </c>
      <c r="P1343" s="15" t="str">
        <f>Raw_Data!P1343</f>
        <v>Sprinkler</v>
      </c>
      <c r="Q1343" s="15">
        <f>Raw_Data!Q1343</f>
        <v>221.9</v>
      </c>
      <c r="R1343" s="15">
        <f>Raw_Data!R1343</f>
        <v>6.39</v>
      </c>
      <c r="S1343" s="15">
        <f>Raw_Data!S1343</f>
        <v>0.93</v>
      </c>
      <c r="T1343" s="18">
        <f>IF(Raw_Data!T1343="",ROUND(AVERAGEIFS(Raw_Data!$T$2:$T$4001,Raw_Data!$E$2:$E$4001,E1343,Raw_Data!$D$2:$D$4001,D1343),2),IF(Raw_Data!T1343&gt;INDEX(Cleaning_Reference!$F$6:$F$13,MATCH(D1343,Cleaning_Reference!$A$6:$A$13,0)),INDEX(Cleaning_Reference!$F$6:$F$13,MATCH(D1343,Cleaning_Reference!$A$6:$A$13,0)),Raw_Data!T1343))</f>
        <v>0.87</v>
      </c>
      <c r="U1343" s="15">
        <f>Raw_Data!U1343</f>
        <v>1.27</v>
      </c>
      <c r="V1343" s="15">
        <f>Raw_Data!V1343</f>
        <v>23475</v>
      </c>
      <c r="W1343" s="15">
        <f>Raw_Data!W1343</f>
        <v>80834</v>
      </c>
      <c r="X1343" s="15">
        <f>Raw_Data!X1343</f>
        <v>29813</v>
      </c>
      <c r="Y1343" s="15">
        <f>Raw_Data!Y1343</f>
        <v>-51021</v>
      </c>
      <c r="Z1343" s="15">
        <f>Raw_Data!Z1343</f>
        <v>720</v>
      </c>
      <c r="AA1343" s="15">
        <f>Raw_Data!AA1343</f>
        <v>1.764</v>
      </c>
      <c r="AB1343" s="15">
        <f>Raw_Data!AB1343</f>
        <v>23.8</v>
      </c>
      <c r="AC1343" s="19" t="str">
        <f>IF(Raw_Data!G1343="","Yes","No")</f>
        <v>No</v>
      </c>
      <c r="AD1343" s="19" t="str">
        <f>IF(Raw_Data!L1343="","Yes","No")</f>
        <v>No</v>
      </c>
      <c r="AE1343" s="19" t="str">
        <f>IF(Raw_Data!T1343="","Imputed",IF(Raw_Data!T1343&gt;INDEX(Cleaning_Reference!$F$6:$F$13,MATCH(D1343,Cleaning_Reference!$A$6:$A$13,0)),"Capped","Original"))</f>
        <v>Original</v>
      </c>
      <c r="AF1343" s="21">
        <f t="shared" si="20"/>
        <v>1.27</v>
      </c>
    </row>
    <row r="1344" spans="1:32" ht="15" customHeight="1" x14ac:dyDescent="0.3">
      <c r="A1344" s="20" t="str">
        <f>Raw_Data!A1344</f>
        <v>SF11343</v>
      </c>
      <c r="B1344" s="15" t="str">
        <f>Raw_Data!B1344</f>
        <v>Gujarat</v>
      </c>
      <c r="C1344" s="15" t="str">
        <f>Raw_Data!C1344</f>
        <v>Ludhiana</v>
      </c>
      <c r="D1344" s="15" t="str">
        <f>Raw_Data!D1344</f>
        <v>Groundnut</v>
      </c>
      <c r="E1344" s="15" t="str">
        <f>Raw_Data!E1344</f>
        <v>Zaid</v>
      </c>
      <c r="F1344" s="15">
        <f>Raw_Data!F1344</f>
        <v>3.71</v>
      </c>
      <c r="G1344" s="18">
        <f>IF(Raw_Data!G1344="",ROUND(AVERAGEIFS(Raw_Data!$G$2:$G$4001,Raw_Data!$E$2:$E$4001,E1344),1),Raw_Data!G1344)</f>
        <v>354.7</v>
      </c>
      <c r="H1344" s="15">
        <f>Raw_Data!H1344</f>
        <v>34.4</v>
      </c>
      <c r="I1344" s="15">
        <f>Raw_Data!I1344</f>
        <v>41.4</v>
      </c>
      <c r="J1344" s="15">
        <f>Raw_Data!J1344</f>
        <v>8.4</v>
      </c>
      <c r="K1344" s="15">
        <f>Raw_Data!K1344</f>
        <v>6.31</v>
      </c>
      <c r="L1344" s="18">
        <f>IF(Raw_Data!L1344="",ROUND(AVERAGEIFS(Raw_Data!$L$2:$L$4001,Raw_Data!$E$2:$E$4001,E1344),1),Raw_Data!L1344)</f>
        <v>12.4</v>
      </c>
      <c r="M1344" s="15">
        <f>Raw_Data!M1344</f>
        <v>102</v>
      </c>
      <c r="N1344" s="15">
        <f>Raw_Data!N1344</f>
        <v>27</v>
      </c>
      <c r="O1344" s="15">
        <f>Raw_Data!O1344</f>
        <v>81.7</v>
      </c>
      <c r="P1344" s="15" t="str">
        <f>Raw_Data!P1344</f>
        <v>Rainfed</v>
      </c>
      <c r="Q1344" s="15">
        <f>Raw_Data!Q1344</f>
        <v>145.19999999999999</v>
      </c>
      <c r="R1344" s="15">
        <f>Raw_Data!R1344</f>
        <v>4.2699999999999996</v>
      </c>
      <c r="S1344" s="15">
        <f>Raw_Data!S1344</f>
        <v>0.7</v>
      </c>
      <c r="T1344" s="18">
        <f>IF(Raw_Data!T1344="",ROUND(AVERAGEIFS(Raw_Data!$T$2:$T$4001,Raw_Data!$E$2:$E$4001,E1344,Raw_Data!$D$2:$D$4001,D1344),2),IF(Raw_Data!T1344&gt;INDEX(Cleaning_Reference!$F$6:$F$13,MATCH(D1344,Cleaning_Reference!$A$6:$A$13,0)),INDEX(Cleaning_Reference!$F$6:$F$13,MATCH(D1344,Cleaning_Reference!$A$6:$A$13,0)),Raw_Data!T1344))</f>
        <v>0.93</v>
      </c>
      <c r="U1344" s="15">
        <f>Raw_Data!U1344</f>
        <v>3.45</v>
      </c>
      <c r="V1344" s="15">
        <f>Raw_Data!V1344</f>
        <v>63072</v>
      </c>
      <c r="W1344" s="15">
        <f>Raw_Data!W1344</f>
        <v>181658</v>
      </c>
      <c r="X1344" s="15">
        <f>Raw_Data!X1344</f>
        <v>217598</v>
      </c>
      <c r="Y1344" s="15">
        <f>Raw_Data!Y1344</f>
        <v>35940</v>
      </c>
      <c r="Z1344" s="15">
        <f>Raw_Data!Z1344</f>
        <v>984</v>
      </c>
      <c r="AA1344" s="15">
        <f>Raw_Data!AA1344</f>
        <v>3.5059999999999998</v>
      </c>
      <c r="AB1344" s="15">
        <f>Raw_Data!AB1344</f>
        <v>38.4</v>
      </c>
      <c r="AC1344" s="19" t="str">
        <f>IF(Raw_Data!G1344="","Yes","No")</f>
        <v>No</v>
      </c>
      <c r="AD1344" s="19" t="str">
        <f>IF(Raw_Data!L1344="","Yes","No")</f>
        <v>No</v>
      </c>
      <c r="AE1344" s="19" t="str">
        <f>IF(Raw_Data!T1344="","Imputed",IF(Raw_Data!T1344&gt;INDEX(Cleaning_Reference!$F$6:$F$13,MATCH(D1344,Cleaning_Reference!$A$6:$A$13,0)),"Capped","Original"))</f>
        <v>Original</v>
      </c>
      <c r="AF1344" s="21">
        <f t="shared" si="20"/>
        <v>3.45</v>
      </c>
    </row>
    <row r="1345" spans="1:32" ht="15" customHeight="1" x14ac:dyDescent="0.3">
      <c r="A1345" s="20" t="str">
        <f>Raw_Data!A1345</f>
        <v>SF11344</v>
      </c>
      <c r="B1345" s="15" t="str">
        <f>Raw_Data!B1345</f>
        <v>Telangana</v>
      </c>
      <c r="C1345" s="15" t="str">
        <f>Raw_Data!C1345</f>
        <v>Ludhiana</v>
      </c>
      <c r="D1345" s="15" t="str">
        <f>Raw_Data!D1345</f>
        <v>Rice</v>
      </c>
      <c r="E1345" s="15" t="str">
        <f>Raw_Data!E1345</f>
        <v>Rabi</v>
      </c>
      <c r="F1345" s="15">
        <f>Raw_Data!F1345</f>
        <v>2.78</v>
      </c>
      <c r="G1345" s="18">
        <f>IF(Raw_Data!G1345="",ROUND(AVERAGEIFS(Raw_Data!$G$2:$G$4001,Raw_Data!$E$2:$E$4001,E1345),1),Raw_Data!G1345)</f>
        <v>719.2</v>
      </c>
      <c r="H1345" s="15">
        <f>Raw_Data!H1345</f>
        <v>22.9</v>
      </c>
      <c r="I1345" s="15">
        <f>Raw_Data!I1345</f>
        <v>66.400000000000006</v>
      </c>
      <c r="J1345" s="15">
        <f>Raw_Data!J1345</f>
        <v>6.8</v>
      </c>
      <c r="K1345" s="15">
        <f>Raw_Data!K1345</f>
        <v>7.08</v>
      </c>
      <c r="L1345" s="18">
        <f>IF(Raw_Data!L1345="",ROUND(AVERAGEIFS(Raw_Data!$L$2:$L$4001,Raw_Data!$E$2:$E$4001,E1345),1),Raw_Data!L1345)</f>
        <v>23.8</v>
      </c>
      <c r="M1345" s="15">
        <f>Raw_Data!M1345</f>
        <v>84.8</v>
      </c>
      <c r="N1345" s="15">
        <f>Raw_Data!N1345</f>
        <v>55</v>
      </c>
      <c r="O1345" s="15">
        <f>Raw_Data!O1345</f>
        <v>89.4</v>
      </c>
      <c r="P1345" s="15" t="str">
        <f>Raw_Data!P1345</f>
        <v>Drip</v>
      </c>
      <c r="Q1345" s="15">
        <f>Raw_Data!Q1345</f>
        <v>138.80000000000001</v>
      </c>
      <c r="R1345" s="15">
        <f>Raw_Data!R1345</f>
        <v>1.44</v>
      </c>
      <c r="S1345" s="15">
        <f>Raw_Data!S1345</f>
        <v>0.87</v>
      </c>
      <c r="T1345" s="18">
        <f>IF(Raw_Data!T1345="",ROUND(AVERAGEIFS(Raw_Data!$T$2:$T$4001,Raw_Data!$E$2:$E$4001,E1345,Raw_Data!$D$2:$D$4001,D1345),2),IF(Raw_Data!T1345&gt;INDEX(Cleaning_Reference!$F$6:$F$13,MATCH(D1345,Cleaning_Reference!$A$6:$A$13,0)),INDEX(Cleaning_Reference!$F$6:$F$13,MATCH(D1345,Cleaning_Reference!$A$6:$A$13,0)),Raw_Data!T1345))</f>
        <v>3.43</v>
      </c>
      <c r="U1345" s="15">
        <f>Raw_Data!U1345</f>
        <v>9.5399999999999991</v>
      </c>
      <c r="V1345" s="15">
        <f>Raw_Data!V1345</f>
        <v>23078</v>
      </c>
      <c r="W1345" s="15">
        <f>Raw_Data!W1345</f>
        <v>149716</v>
      </c>
      <c r="X1345" s="15">
        <f>Raw_Data!X1345</f>
        <v>220164</v>
      </c>
      <c r="Y1345" s="15">
        <f>Raw_Data!Y1345</f>
        <v>70448</v>
      </c>
      <c r="Z1345" s="15">
        <f>Raw_Data!Z1345</f>
        <v>3817</v>
      </c>
      <c r="AA1345" s="15">
        <f>Raw_Data!AA1345</f>
        <v>2.4990000000000001</v>
      </c>
      <c r="AB1345" s="15">
        <f>Raw_Data!AB1345</f>
        <v>64.8</v>
      </c>
      <c r="AC1345" s="19" t="str">
        <f>IF(Raw_Data!G1345="","Yes","No")</f>
        <v>No</v>
      </c>
      <c r="AD1345" s="19" t="str">
        <f>IF(Raw_Data!L1345="","Yes","No")</f>
        <v>No</v>
      </c>
      <c r="AE1345" s="19" t="str">
        <f>IF(Raw_Data!T1345="","Imputed",IF(Raw_Data!T1345&gt;INDEX(Cleaning_Reference!$F$6:$F$13,MATCH(D1345,Cleaning_Reference!$A$6:$A$13,0)),"Capped","Original"))</f>
        <v>Original</v>
      </c>
      <c r="AF1345" s="21">
        <f t="shared" si="20"/>
        <v>9.5399999999999991</v>
      </c>
    </row>
    <row r="1346" spans="1:32" ht="15" customHeight="1" x14ac:dyDescent="0.3">
      <c r="A1346" s="20" t="str">
        <f>Raw_Data!A1346</f>
        <v>SF11345</v>
      </c>
      <c r="B1346" s="15" t="str">
        <f>Raw_Data!B1346</f>
        <v>Punjab</v>
      </c>
      <c r="C1346" s="15" t="str">
        <f>Raw_Data!C1346</f>
        <v>Raichur</v>
      </c>
      <c r="D1346" s="15" t="str">
        <f>Raw_Data!D1346</f>
        <v>Pulses</v>
      </c>
      <c r="E1346" s="15" t="str">
        <f>Raw_Data!E1346</f>
        <v>Rabi</v>
      </c>
      <c r="F1346" s="15">
        <f>Raw_Data!F1346</f>
        <v>7.69</v>
      </c>
      <c r="G1346" s="18">
        <f>IF(Raw_Data!G1346="",ROUND(AVERAGEIFS(Raw_Data!$G$2:$G$4001,Raw_Data!$E$2:$E$4001,E1346),1),Raw_Data!G1346)</f>
        <v>678.8</v>
      </c>
      <c r="H1346" s="15">
        <f>Raw_Data!H1346</f>
        <v>20.7</v>
      </c>
      <c r="I1346" s="15">
        <f>Raw_Data!I1346</f>
        <v>74.900000000000006</v>
      </c>
      <c r="J1346" s="15">
        <f>Raw_Data!J1346</f>
        <v>6.6</v>
      </c>
      <c r="K1346" s="15">
        <f>Raw_Data!K1346</f>
        <v>6.41</v>
      </c>
      <c r="L1346" s="18">
        <f>IF(Raw_Data!L1346="",ROUND(AVERAGEIFS(Raw_Data!$L$2:$L$4001,Raw_Data!$E$2:$E$4001,E1346),1),Raw_Data!L1346)</f>
        <v>25.5</v>
      </c>
      <c r="M1346" s="15">
        <f>Raw_Data!M1346</f>
        <v>157.4</v>
      </c>
      <c r="N1346" s="15">
        <f>Raw_Data!N1346</f>
        <v>42.7</v>
      </c>
      <c r="O1346" s="15">
        <f>Raw_Data!O1346</f>
        <v>119.1</v>
      </c>
      <c r="P1346" s="15" t="str">
        <f>Raw_Data!P1346</f>
        <v>Flood</v>
      </c>
      <c r="Q1346" s="15">
        <f>Raw_Data!Q1346</f>
        <v>291.60000000000002</v>
      </c>
      <c r="R1346" s="15">
        <f>Raw_Data!R1346</f>
        <v>8.27</v>
      </c>
      <c r="S1346" s="15">
        <f>Raw_Data!S1346</f>
        <v>0.79</v>
      </c>
      <c r="T1346" s="18">
        <f>IF(Raw_Data!T1346="",ROUND(AVERAGEIFS(Raw_Data!$T$2:$T$4001,Raw_Data!$E$2:$E$4001,E1346,Raw_Data!$D$2:$D$4001,D1346),2),IF(Raw_Data!T1346&gt;INDEX(Cleaning_Reference!$F$6:$F$13,MATCH(D1346,Cleaning_Reference!$A$6:$A$13,0)),INDEX(Cleaning_Reference!$F$6:$F$13,MATCH(D1346,Cleaning_Reference!$A$6:$A$13,0)),Raw_Data!T1346))</f>
        <v>1.1499999999999999</v>
      </c>
      <c r="U1346" s="15">
        <f>Raw_Data!U1346</f>
        <v>8.84</v>
      </c>
      <c r="V1346" s="15">
        <f>Raw_Data!V1346</f>
        <v>68009</v>
      </c>
      <c r="W1346" s="15">
        <f>Raw_Data!W1346</f>
        <v>527389</v>
      </c>
      <c r="X1346" s="15">
        <f>Raw_Data!X1346</f>
        <v>601200</v>
      </c>
      <c r="Y1346" s="15">
        <f>Raw_Data!Y1346</f>
        <v>73811</v>
      </c>
      <c r="Z1346" s="15">
        <f>Raw_Data!Z1346</f>
        <v>3265</v>
      </c>
      <c r="AA1346" s="15">
        <f>Raw_Data!AA1346</f>
        <v>2.7080000000000002</v>
      </c>
      <c r="AB1346" s="15">
        <f>Raw_Data!AB1346</f>
        <v>52.1</v>
      </c>
      <c r="AC1346" s="19" t="str">
        <f>IF(Raw_Data!G1346="","Yes","No")</f>
        <v>No</v>
      </c>
      <c r="AD1346" s="19" t="str">
        <f>IF(Raw_Data!L1346="","Yes","No")</f>
        <v>No</v>
      </c>
      <c r="AE1346" s="19" t="str">
        <f>IF(Raw_Data!T1346="","Imputed",IF(Raw_Data!T1346&gt;INDEX(Cleaning_Reference!$F$6:$F$13,MATCH(D1346,Cleaning_Reference!$A$6:$A$13,0)),"Capped","Original"))</f>
        <v>Original</v>
      </c>
      <c r="AF1346" s="21">
        <f t="shared" ref="AF1346:AF1409" si="21">ROUND(T1346*F1346,2)</f>
        <v>8.84</v>
      </c>
    </row>
    <row r="1347" spans="1:32" ht="15" customHeight="1" x14ac:dyDescent="0.3">
      <c r="A1347" s="20" t="str">
        <f>Raw_Data!A1347</f>
        <v>SF11346</v>
      </c>
      <c r="B1347" s="15" t="str">
        <f>Raw_Data!B1347</f>
        <v>Gujarat</v>
      </c>
      <c r="C1347" s="15" t="str">
        <f>Raw_Data!C1347</f>
        <v>Rajkot</v>
      </c>
      <c r="D1347" s="15" t="str">
        <f>Raw_Data!D1347</f>
        <v>Maize</v>
      </c>
      <c r="E1347" s="15" t="str">
        <f>Raw_Data!E1347</f>
        <v>Rabi</v>
      </c>
      <c r="F1347" s="15">
        <f>Raw_Data!F1347</f>
        <v>14.03</v>
      </c>
      <c r="G1347" s="18">
        <f>IF(Raw_Data!G1347="",ROUND(AVERAGEIFS(Raw_Data!$G$2:$G$4001,Raw_Data!$E$2:$E$4001,E1347),1),Raw_Data!G1347)</f>
        <v>385.2</v>
      </c>
      <c r="H1347" s="15">
        <f>Raw_Data!H1347</f>
        <v>20.7</v>
      </c>
      <c r="I1347" s="15">
        <f>Raw_Data!I1347</f>
        <v>74.599999999999994</v>
      </c>
      <c r="J1347" s="15">
        <f>Raw_Data!J1347</f>
        <v>6.6</v>
      </c>
      <c r="K1347" s="15">
        <f>Raw_Data!K1347</f>
        <v>6.63</v>
      </c>
      <c r="L1347" s="18">
        <f>IF(Raw_Data!L1347="",ROUND(AVERAGEIFS(Raw_Data!$L$2:$L$4001,Raw_Data!$E$2:$E$4001,E1347),1),Raw_Data!L1347)</f>
        <v>18.8</v>
      </c>
      <c r="M1347" s="15">
        <f>Raw_Data!M1347</f>
        <v>138.30000000000001</v>
      </c>
      <c r="N1347" s="15">
        <f>Raw_Data!N1347</f>
        <v>73</v>
      </c>
      <c r="O1347" s="15">
        <f>Raw_Data!O1347</f>
        <v>97.6</v>
      </c>
      <c r="P1347" s="15" t="str">
        <f>Raw_Data!P1347</f>
        <v>Drip</v>
      </c>
      <c r="Q1347" s="15">
        <f>Raw_Data!Q1347</f>
        <v>229.4</v>
      </c>
      <c r="R1347" s="15">
        <f>Raw_Data!R1347</f>
        <v>6.66</v>
      </c>
      <c r="S1347" s="15">
        <f>Raw_Data!S1347</f>
        <v>0.99</v>
      </c>
      <c r="T1347" s="18">
        <f>IF(Raw_Data!T1347="",ROUND(AVERAGEIFS(Raw_Data!$T$2:$T$4001,Raw_Data!$E$2:$E$4001,E1347,Raw_Data!$D$2:$D$4001,D1347),2),IF(Raw_Data!T1347&gt;INDEX(Cleaning_Reference!$F$6:$F$13,MATCH(D1347,Cleaning_Reference!$A$6:$A$13,0)),INDEX(Cleaning_Reference!$F$6:$F$13,MATCH(D1347,Cleaning_Reference!$A$6:$A$13,0)),Raw_Data!T1347))</f>
        <v>3.55</v>
      </c>
      <c r="U1347" s="15">
        <f>Raw_Data!U1347</f>
        <v>49.81</v>
      </c>
      <c r="V1347" s="15">
        <f>Raw_Data!V1347</f>
        <v>17933</v>
      </c>
      <c r="W1347" s="15">
        <f>Raw_Data!W1347</f>
        <v>910116</v>
      </c>
      <c r="X1347" s="15">
        <f>Raw_Data!X1347</f>
        <v>893243</v>
      </c>
      <c r="Y1347" s="15">
        <f>Raw_Data!Y1347</f>
        <v>-16873</v>
      </c>
      <c r="Z1347" s="15">
        <f>Raw_Data!Z1347</f>
        <v>6285</v>
      </c>
      <c r="AA1347" s="15">
        <f>Raw_Data!AA1347</f>
        <v>7.9249999999999998</v>
      </c>
      <c r="AB1347" s="15">
        <f>Raw_Data!AB1347</f>
        <v>34.5</v>
      </c>
      <c r="AC1347" s="19" t="str">
        <f>IF(Raw_Data!G1347="","Yes","No")</f>
        <v>No</v>
      </c>
      <c r="AD1347" s="19" t="str">
        <f>IF(Raw_Data!L1347="","Yes","No")</f>
        <v>No</v>
      </c>
      <c r="AE1347" s="19" t="str">
        <f>IF(Raw_Data!T1347="","Imputed",IF(Raw_Data!T1347&gt;INDEX(Cleaning_Reference!$F$6:$F$13,MATCH(D1347,Cleaning_Reference!$A$6:$A$13,0)),"Capped","Original"))</f>
        <v>Original</v>
      </c>
      <c r="AF1347" s="21">
        <f t="shared" si="21"/>
        <v>49.81</v>
      </c>
    </row>
    <row r="1348" spans="1:32" ht="15" customHeight="1" x14ac:dyDescent="0.3">
      <c r="A1348" s="20" t="str">
        <f>Raw_Data!A1348</f>
        <v>SF11347</v>
      </c>
      <c r="B1348" s="15" t="str">
        <f>Raw_Data!B1348</f>
        <v>Karnataka</v>
      </c>
      <c r="C1348" s="15" t="str">
        <f>Raw_Data!C1348</f>
        <v>Raichur</v>
      </c>
      <c r="D1348" s="15" t="str">
        <f>Raw_Data!D1348</f>
        <v>Pulses</v>
      </c>
      <c r="E1348" s="15" t="str">
        <f>Raw_Data!E1348</f>
        <v>Kharif</v>
      </c>
      <c r="F1348" s="15">
        <f>Raw_Data!F1348</f>
        <v>13.78</v>
      </c>
      <c r="G1348" s="18">
        <f>IF(Raw_Data!G1348="",ROUND(AVERAGEIFS(Raw_Data!$G$2:$G$4001,Raw_Data!$E$2:$E$4001,E1348),1),Raw_Data!G1348)</f>
        <v>962.9</v>
      </c>
      <c r="H1348" s="15">
        <f>Raw_Data!H1348</f>
        <v>30.7</v>
      </c>
      <c r="I1348" s="15">
        <f>Raw_Data!I1348</f>
        <v>71.099999999999994</v>
      </c>
      <c r="J1348" s="15">
        <f>Raw_Data!J1348</f>
        <v>7.4</v>
      </c>
      <c r="K1348" s="15">
        <f>Raw_Data!K1348</f>
        <v>5.2</v>
      </c>
      <c r="L1348" s="18">
        <f>IF(Raw_Data!L1348="",ROUND(AVERAGEIFS(Raw_Data!$L$2:$L$4001,Raw_Data!$E$2:$E$4001,E1348),1),Raw_Data!L1348)</f>
        <v>32.299999999999997</v>
      </c>
      <c r="M1348" s="15">
        <f>Raw_Data!M1348</f>
        <v>129.69999999999999</v>
      </c>
      <c r="N1348" s="15">
        <f>Raw_Data!N1348</f>
        <v>72.5</v>
      </c>
      <c r="O1348" s="15">
        <f>Raw_Data!O1348</f>
        <v>76.900000000000006</v>
      </c>
      <c r="P1348" s="15" t="str">
        <f>Raw_Data!P1348</f>
        <v>Rainfed</v>
      </c>
      <c r="Q1348" s="15">
        <f>Raw_Data!Q1348</f>
        <v>175.4</v>
      </c>
      <c r="R1348" s="15">
        <f>Raw_Data!R1348</f>
        <v>4.2699999999999996</v>
      </c>
      <c r="S1348" s="15">
        <f>Raw_Data!S1348</f>
        <v>0.83</v>
      </c>
      <c r="T1348" s="18">
        <f>IF(Raw_Data!T1348="",ROUND(AVERAGEIFS(Raw_Data!$T$2:$T$4001,Raw_Data!$E$2:$E$4001,E1348,Raw_Data!$D$2:$D$4001,D1348),2),IF(Raw_Data!T1348&gt;INDEX(Cleaning_Reference!$F$6:$F$13,MATCH(D1348,Cleaning_Reference!$A$6:$A$13,0)),INDEX(Cleaning_Reference!$F$6:$F$13,MATCH(D1348,Cleaning_Reference!$A$6:$A$13,0)),Raw_Data!T1348))</f>
        <v>0.3</v>
      </c>
      <c r="U1348" s="15">
        <f>Raw_Data!U1348</f>
        <v>4.13</v>
      </c>
      <c r="V1348" s="15">
        <f>Raw_Data!V1348</f>
        <v>65758</v>
      </c>
      <c r="W1348" s="15">
        <f>Raw_Data!W1348</f>
        <v>897102</v>
      </c>
      <c r="X1348" s="15">
        <f>Raw_Data!X1348</f>
        <v>271581</v>
      </c>
      <c r="Y1348" s="15">
        <f>Raw_Data!Y1348</f>
        <v>-625521</v>
      </c>
      <c r="Z1348" s="15">
        <f>Raw_Data!Z1348</f>
        <v>2606</v>
      </c>
      <c r="AA1348" s="15">
        <f>Raw_Data!AA1348</f>
        <v>1.585</v>
      </c>
      <c r="AB1348" s="15">
        <f>Raw_Data!AB1348</f>
        <v>57.8</v>
      </c>
      <c r="AC1348" s="19" t="str">
        <f>IF(Raw_Data!G1348="","Yes","No")</f>
        <v>No</v>
      </c>
      <c r="AD1348" s="19" t="str">
        <f>IF(Raw_Data!L1348="","Yes","No")</f>
        <v>No</v>
      </c>
      <c r="AE1348" s="19" t="str">
        <f>IF(Raw_Data!T1348="","Imputed",IF(Raw_Data!T1348&gt;INDEX(Cleaning_Reference!$F$6:$F$13,MATCH(D1348,Cleaning_Reference!$A$6:$A$13,0)),"Capped","Original"))</f>
        <v>Original</v>
      </c>
      <c r="AF1348" s="21">
        <f t="shared" si="21"/>
        <v>4.13</v>
      </c>
    </row>
    <row r="1349" spans="1:32" ht="15" customHeight="1" x14ac:dyDescent="0.3">
      <c r="A1349" s="20" t="str">
        <f>Raw_Data!A1349</f>
        <v>SF11348</v>
      </c>
      <c r="B1349" s="15" t="str">
        <f>Raw_Data!B1349</f>
        <v>Andhra Pradesh</v>
      </c>
      <c r="C1349" s="15" t="str">
        <f>Raw_Data!C1349</f>
        <v>Ludhiana</v>
      </c>
      <c r="D1349" s="15" t="str">
        <f>Raw_Data!D1349</f>
        <v>Sugarcane</v>
      </c>
      <c r="E1349" s="15" t="str">
        <f>Raw_Data!E1349</f>
        <v>Kharif</v>
      </c>
      <c r="F1349" s="15">
        <f>Raw_Data!F1349</f>
        <v>10.89</v>
      </c>
      <c r="G1349" s="18">
        <f>IF(Raw_Data!G1349="",ROUND(AVERAGEIFS(Raw_Data!$G$2:$G$4001,Raw_Data!$E$2:$E$4001,E1349),1),Raw_Data!G1349)</f>
        <v>675.2</v>
      </c>
      <c r="H1349" s="15">
        <f>Raw_Data!H1349</f>
        <v>27.5</v>
      </c>
      <c r="I1349" s="15">
        <f>Raw_Data!I1349</f>
        <v>80.2</v>
      </c>
      <c r="J1349" s="15">
        <f>Raw_Data!J1349</f>
        <v>5.7</v>
      </c>
      <c r="K1349" s="15">
        <f>Raw_Data!K1349</f>
        <v>6.68</v>
      </c>
      <c r="L1349" s="18">
        <f>IF(Raw_Data!L1349="",ROUND(AVERAGEIFS(Raw_Data!$L$2:$L$4001,Raw_Data!$E$2:$E$4001,E1349),1),Raw_Data!L1349)</f>
        <v>47</v>
      </c>
      <c r="M1349" s="15">
        <f>Raw_Data!M1349</f>
        <v>145.80000000000001</v>
      </c>
      <c r="N1349" s="15">
        <f>Raw_Data!N1349</f>
        <v>76.2</v>
      </c>
      <c r="O1349" s="15">
        <f>Raw_Data!O1349</f>
        <v>118.7</v>
      </c>
      <c r="P1349" s="15" t="str">
        <f>Raw_Data!P1349</f>
        <v>Rainfed</v>
      </c>
      <c r="Q1349" s="15">
        <f>Raw_Data!Q1349</f>
        <v>180.2</v>
      </c>
      <c r="R1349" s="15">
        <f>Raw_Data!R1349</f>
        <v>5.64</v>
      </c>
      <c r="S1349" s="15">
        <f>Raw_Data!S1349</f>
        <v>0.98</v>
      </c>
      <c r="T1349" s="18">
        <f>IF(Raw_Data!T1349="",ROUND(AVERAGEIFS(Raw_Data!$T$2:$T$4001,Raw_Data!$E$2:$E$4001,E1349,Raw_Data!$D$2:$D$4001,D1349),2),IF(Raw_Data!T1349&gt;INDEX(Cleaning_Reference!$F$6:$F$13,MATCH(D1349,Cleaning_Reference!$A$6:$A$13,0)),INDEX(Cleaning_Reference!$F$6:$F$13,MATCH(D1349,Cleaning_Reference!$A$6:$A$13,0)),Raw_Data!T1349))</f>
        <v>76.14</v>
      </c>
      <c r="U1349" s="15">
        <f>Raw_Data!U1349</f>
        <v>829.16</v>
      </c>
      <c r="V1349" s="15">
        <f>Raw_Data!V1349</f>
        <v>3511</v>
      </c>
      <c r="W1349" s="15">
        <f>Raw_Data!W1349</f>
        <v>666567</v>
      </c>
      <c r="X1349" s="15">
        <f>Raw_Data!X1349</f>
        <v>2911181</v>
      </c>
      <c r="Y1349" s="15">
        <f>Raw_Data!Y1349</f>
        <v>2244614</v>
      </c>
      <c r="Z1349" s="15">
        <f>Raw_Data!Z1349</f>
        <v>10595</v>
      </c>
      <c r="AA1349" s="15">
        <f>Raw_Data!AA1349</f>
        <v>78.260000000000005</v>
      </c>
      <c r="AB1349" s="15">
        <f>Raw_Data!AB1349</f>
        <v>53.4</v>
      </c>
      <c r="AC1349" s="19" t="str">
        <f>IF(Raw_Data!G1349="","Yes","No")</f>
        <v>No</v>
      </c>
      <c r="AD1349" s="19" t="str">
        <f>IF(Raw_Data!L1349="","Yes","No")</f>
        <v>No</v>
      </c>
      <c r="AE1349" s="19" t="str">
        <f>IF(Raw_Data!T1349="","Imputed",IF(Raw_Data!T1349&gt;INDEX(Cleaning_Reference!$F$6:$F$13,MATCH(D1349,Cleaning_Reference!$A$6:$A$13,0)),"Capped","Original"))</f>
        <v>Original</v>
      </c>
      <c r="AF1349" s="21">
        <f t="shared" si="21"/>
        <v>829.16</v>
      </c>
    </row>
    <row r="1350" spans="1:32" ht="15" customHeight="1" x14ac:dyDescent="0.3">
      <c r="A1350" s="20" t="str">
        <f>Raw_Data!A1350</f>
        <v>SF11349</v>
      </c>
      <c r="B1350" s="15" t="str">
        <f>Raw_Data!B1350</f>
        <v>Maharashtra</v>
      </c>
      <c r="C1350" s="15" t="str">
        <f>Raw_Data!C1350</f>
        <v>Erode</v>
      </c>
      <c r="D1350" s="15" t="str">
        <f>Raw_Data!D1350</f>
        <v>Pulses</v>
      </c>
      <c r="E1350" s="15" t="str">
        <f>Raw_Data!E1350</f>
        <v>Kharif</v>
      </c>
      <c r="F1350" s="15">
        <f>Raw_Data!F1350</f>
        <v>5.21</v>
      </c>
      <c r="G1350" s="18">
        <f>IF(Raw_Data!G1350="",ROUND(AVERAGEIFS(Raw_Data!$G$2:$G$4001,Raw_Data!$E$2:$E$4001,E1350),1),Raw_Data!G1350)</f>
        <v>1035.9000000000001</v>
      </c>
      <c r="H1350" s="15">
        <f>Raw_Data!H1350</f>
        <v>29.4</v>
      </c>
      <c r="I1350" s="15">
        <f>Raw_Data!I1350</f>
        <v>76.8</v>
      </c>
      <c r="J1350" s="15">
        <f>Raw_Data!J1350</f>
        <v>7.1</v>
      </c>
      <c r="K1350" s="15">
        <f>Raw_Data!K1350</f>
        <v>6.74</v>
      </c>
      <c r="L1350" s="18">
        <f>IF(Raw_Data!L1350="",ROUND(AVERAGEIFS(Raw_Data!$L$2:$L$4001,Raw_Data!$E$2:$E$4001,E1350),1),Raw_Data!L1350)</f>
        <v>30</v>
      </c>
      <c r="M1350" s="15">
        <f>Raw_Data!M1350</f>
        <v>126.2</v>
      </c>
      <c r="N1350" s="15">
        <f>Raw_Data!N1350</f>
        <v>39.200000000000003</v>
      </c>
      <c r="O1350" s="15">
        <f>Raw_Data!O1350</f>
        <v>133.6</v>
      </c>
      <c r="P1350" s="15" t="str">
        <f>Raw_Data!P1350</f>
        <v>Flood</v>
      </c>
      <c r="Q1350" s="15">
        <f>Raw_Data!Q1350</f>
        <v>179.9</v>
      </c>
      <c r="R1350" s="15">
        <f>Raw_Data!R1350</f>
        <v>5.41</v>
      </c>
      <c r="S1350" s="15">
        <f>Raw_Data!S1350</f>
        <v>0.71</v>
      </c>
      <c r="T1350" s="18">
        <f>IF(Raw_Data!T1350="",ROUND(AVERAGEIFS(Raw_Data!$T$2:$T$4001,Raw_Data!$E$2:$E$4001,E1350,Raw_Data!$D$2:$D$4001,D1350),2),IF(Raw_Data!T1350&gt;INDEX(Cleaning_Reference!$F$6:$F$13,MATCH(D1350,Cleaning_Reference!$A$6:$A$13,0)),INDEX(Cleaning_Reference!$F$6:$F$13,MATCH(D1350,Cleaning_Reference!$A$6:$A$13,0)),Raw_Data!T1350))</f>
        <v>1.39</v>
      </c>
      <c r="U1350" s="15">
        <f>Raw_Data!U1350</f>
        <v>7.24</v>
      </c>
      <c r="V1350" s="15">
        <f>Raw_Data!V1350</f>
        <v>77283</v>
      </c>
      <c r="W1350" s="15">
        <f>Raw_Data!W1350</f>
        <v>396280</v>
      </c>
      <c r="X1350" s="15">
        <f>Raw_Data!X1350</f>
        <v>559529</v>
      </c>
      <c r="Y1350" s="15">
        <f>Raw_Data!Y1350</f>
        <v>163249</v>
      </c>
      <c r="Z1350" s="15">
        <f>Raw_Data!Z1350</f>
        <v>2413</v>
      </c>
      <c r="AA1350" s="15">
        <f>Raw_Data!AA1350</f>
        <v>3</v>
      </c>
      <c r="AB1350" s="15">
        <f>Raw_Data!AB1350</f>
        <v>70.5</v>
      </c>
      <c r="AC1350" s="19" t="str">
        <f>IF(Raw_Data!G1350="","Yes","No")</f>
        <v>No</v>
      </c>
      <c r="AD1350" s="19" t="str">
        <f>IF(Raw_Data!L1350="","Yes","No")</f>
        <v>No</v>
      </c>
      <c r="AE1350" s="19" t="str">
        <f>IF(Raw_Data!T1350="","Imputed",IF(Raw_Data!T1350&gt;INDEX(Cleaning_Reference!$F$6:$F$13,MATCH(D1350,Cleaning_Reference!$A$6:$A$13,0)),"Capped","Original"))</f>
        <v>Original</v>
      </c>
      <c r="AF1350" s="21">
        <f t="shared" si="21"/>
        <v>7.24</v>
      </c>
    </row>
    <row r="1351" spans="1:32" ht="15" customHeight="1" x14ac:dyDescent="0.3">
      <c r="A1351" s="20" t="str">
        <f>Raw_Data!A1351</f>
        <v>SF11350</v>
      </c>
      <c r="B1351" s="15" t="str">
        <f>Raw_Data!B1351</f>
        <v>Maharashtra</v>
      </c>
      <c r="C1351" s="15" t="str">
        <f>Raw_Data!C1351</f>
        <v>Nashik</v>
      </c>
      <c r="D1351" s="15" t="str">
        <f>Raw_Data!D1351</f>
        <v>Cotton</v>
      </c>
      <c r="E1351" s="15" t="str">
        <f>Raw_Data!E1351</f>
        <v>Kharif</v>
      </c>
      <c r="F1351" s="15">
        <f>Raw_Data!F1351</f>
        <v>11.4</v>
      </c>
      <c r="G1351" s="18">
        <f>IF(Raw_Data!G1351="",ROUND(AVERAGEIFS(Raw_Data!$G$2:$G$4001,Raw_Data!$E$2:$E$4001,E1351),1),Raw_Data!G1351)</f>
        <v>436</v>
      </c>
      <c r="H1351" s="15">
        <f>Raw_Data!H1351</f>
        <v>32.5</v>
      </c>
      <c r="I1351" s="15">
        <f>Raw_Data!I1351</f>
        <v>74.2</v>
      </c>
      <c r="J1351" s="15">
        <f>Raw_Data!J1351</f>
        <v>5.9</v>
      </c>
      <c r="K1351" s="15">
        <f>Raw_Data!K1351</f>
        <v>6.31</v>
      </c>
      <c r="L1351" s="18">
        <f>IF(Raw_Data!L1351="",ROUND(AVERAGEIFS(Raw_Data!$L$2:$L$4001,Raw_Data!$E$2:$E$4001,E1351),1),Raw_Data!L1351)</f>
        <v>32.200000000000003</v>
      </c>
      <c r="M1351" s="15">
        <f>Raw_Data!M1351</f>
        <v>123.9</v>
      </c>
      <c r="N1351" s="15">
        <f>Raw_Data!N1351</f>
        <v>59.1</v>
      </c>
      <c r="O1351" s="15">
        <f>Raw_Data!O1351</f>
        <v>105.4</v>
      </c>
      <c r="P1351" s="15" t="str">
        <f>Raw_Data!P1351</f>
        <v>Flood</v>
      </c>
      <c r="Q1351" s="15">
        <f>Raw_Data!Q1351</f>
        <v>154.80000000000001</v>
      </c>
      <c r="R1351" s="15">
        <f>Raw_Data!R1351</f>
        <v>2.73</v>
      </c>
      <c r="S1351" s="15">
        <f>Raw_Data!S1351</f>
        <v>0.66</v>
      </c>
      <c r="T1351" s="18">
        <f>IF(Raw_Data!T1351="",ROUND(AVERAGEIFS(Raw_Data!$T$2:$T$4001,Raw_Data!$E$2:$E$4001,E1351,Raw_Data!$D$2:$D$4001,D1351),2),IF(Raw_Data!T1351&gt;INDEX(Cleaning_Reference!$F$6:$F$13,MATCH(D1351,Cleaning_Reference!$A$6:$A$13,0)),INDEX(Cleaning_Reference!$F$6:$F$13,MATCH(D1351,Cleaning_Reference!$A$6:$A$13,0)),Raw_Data!T1351))</f>
        <v>1.45</v>
      </c>
      <c r="U1351" s="15">
        <f>Raw_Data!U1351</f>
        <v>16.53</v>
      </c>
      <c r="V1351" s="15">
        <f>Raw_Data!V1351</f>
        <v>67365</v>
      </c>
      <c r="W1351" s="15">
        <f>Raw_Data!W1351</f>
        <v>826568</v>
      </c>
      <c r="X1351" s="15">
        <f>Raw_Data!X1351</f>
        <v>1113543</v>
      </c>
      <c r="Y1351" s="15">
        <f>Raw_Data!Y1351</f>
        <v>286975</v>
      </c>
      <c r="Z1351" s="15">
        <f>Raw_Data!Z1351</f>
        <v>11067</v>
      </c>
      <c r="AA1351" s="15">
        <f>Raw_Data!AA1351</f>
        <v>1.494</v>
      </c>
      <c r="AB1351" s="15">
        <f>Raw_Data!AB1351</f>
        <v>53.2</v>
      </c>
      <c r="AC1351" s="19" t="str">
        <f>IF(Raw_Data!G1351="","Yes","No")</f>
        <v>No</v>
      </c>
      <c r="AD1351" s="19" t="str">
        <f>IF(Raw_Data!L1351="","Yes","No")</f>
        <v>No</v>
      </c>
      <c r="AE1351" s="19" t="str">
        <f>IF(Raw_Data!T1351="","Imputed",IF(Raw_Data!T1351&gt;INDEX(Cleaning_Reference!$F$6:$F$13,MATCH(D1351,Cleaning_Reference!$A$6:$A$13,0)),"Capped","Original"))</f>
        <v>Original</v>
      </c>
      <c r="AF1351" s="21">
        <f t="shared" si="21"/>
        <v>16.53</v>
      </c>
    </row>
    <row r="1352" spans="1:32" ht="15" customHeight="1" x14ac:dyDescent="0.3">
      <c r="A1352" s="20" t="str">
        <f>Raw_Data!A1352</f>
        <v>SF11351</v>
      </c>
      <c r="B1352" s="15" t="str">
        <f>Raw_Data!B1352</f>
        <v>Andhra Pradesh</v>
      </c>
      <c r="C1352" s="15" t="str">
        <f>Raw_Data!C1352</f>
        <v>Raichur</v>
      </c>
      <c r="D1352" s="15" t="str">
        <f>Raw_Data!D1352</f>
        <v>Sugarcane</v>
      </c>
      <c r="E1352" s="15" t="str">
        <f>Raw_Data!E1352</f>
        <v>Kharif</v>
      </c>
      <c r="F1352" s="15">
        <f>Raw_Data!F1352</f>
        <v>2</v>
      </c>
      <c r="G1352" s="18">
        <f>IF(Raw_Data!G1352="",ROUND(AVERAGEIFS(Raw_Data!$G$2:$G$4001,Raw_Data!$E$2:$E$4001,E1352),1),Raw_Data!G1352)</f>
        <v>958.5</v>
      </c>
      <c r="H1352" s="15">
        <f>Raw_Data!H1352</f>
        <v>27.3</v>
      </c>
      <c r="I1352" s="15">
        <f>Raw_Data!I1352</f>
        <v>66.7</v>
      </c>
      <c r="J1352" s="15">
        <f>Raw_Data!J1352</f>
        <v>7.6</v>
      </c>
      <c r="K1352" s="15">
        <f>Raw_Data!K1352</f>
        <v>7.47</v>
      </c>
      <c r="L1352" s="18">
        <f>IF(Raw_Data!L1352="",ROUND(AVERAGEIFS(Raw_Data!$L$2:$L$4001,Raw_Data!$E$2:$E$4001,E1352),1),Raw_Data!L1352)</f>
        <v>33.799999999999997</v>
      </c>
      <c r="M1352" s="15">
        <f>Raw_Data!M1352</f>
        <v>99.2</v>
      </c>
      <c r="N1352" s="15">
        <f>Raw_Data!N1352</f>
        <v>59.6</v>
      </c>
      <c r="O1352" s="15">
        <f>Raw_Data!O1352</f>
        <v>90.8</v>
      </c>
      <c r="P1352" s="15" t="str">
        <f>Raw_Data!P1352</f>
        <v>Rainfed</v>
      </c>
      <c r="Q1352" s="15">
        <f>Raw_Data!Q1352</f>
        <v>172.6</v>
      </c>
      <c r="R1352" s="15">
        <f>Raw_Data!R1352</f>
        <v>5.18</v>
      </c>
      <c r="S1352" s="15">
        <f>Raw_Data!S1352</f>
        <v>0.9</v>
      </c>
      <c r="T1352" s="18">
        <f>IF(Raw_Data!T1352="",ROUND(AVERAGEIFS(Raw_Data!$T$2:$T$4001,Raw_Data!$E$2:$E$4001,E1352,Raw_Data!$D$2:$D$4001,D1352),2),IF(Raw_Data!T1352&gt;INDEX(Cleaning_Reference!$F$6:$F$13,MATCH(D1352,Cleaning_Reference!$A$6:$A$13,0)),INDEX(Cleaning_Reference!$F$6:$F$13,MATCH(D1352,Cleaning_Reference!$A$6:$A$13,0)),Raw_Data!T1352))</f>
        <v>29.46</v>
      </c>
      <c r="U1352" s="15">
        <f>Raw_Data!U1352</f>
        <v>58.92</v>
      </c>
      <c r="V1352" s="15">
        <f>Raw_Data!V1352</f>
        <v>3068</v>
      </c>
      <c r="W1352" s="15">
        <f>Raw_Data!W1352</f>
        <v>159609</v>
      </c>
      <c r="X1352" s="15">
        <f>Raw_Data!X1352</f>
        <v>180767</v>
      </c>
      <c r="Y1352" s="15">
        <f>Raw_Data!Y1352</f>
        <v>21158</v>
      </c>
      <c r="Z1352" s="15">
        <f>Raw_Data!Z1352</f>
        <v>2098</v>
      </c>
      <c r="AA1352" s="15">
        <f>Raw_Data!AA1352</f>
        <v>28.084</v>
      </c>
      <c r="AB1352" s="15">
        <f>Raw_Data!AB1352</f>
        <v>47.5</v>
      </c>
      <c r="AC1352" s="19" t="str">
        <f>IF(Raw_Data!G1352="","Yes","No")</f>
        <v>No</v>
      </c>
      <c r="AD1352" s="19" t="str">
        <f>IF(Raw_Data!L1352="","Yes","No")</f>
        <v>No</v>
      </c>
      <c r="AE1352" s="19" t="str">
        <f>IF(Raw_Data!T1352="","Imputed",IF(Raw_Data!T1352&gt;INDEX(Cleaning_Reference!$F$6:$F$13,MATCH(D1352,Cleaning_Reference!$A$6:$A$13,0)),"Capped","Original"))</f>
        <v>Original</v>
      </c>
      <c r="AF1352" s="21">
        <f t="shared" si="21"/>
        <v>58.92</v>
      </c>
    </row>
    <row r="1353" spans="1:32" ht="15" customHeight="1" x14ac:dyDescent="0.3">
      <c r="A1353" s="20" t="str">
        <f>Raw_Data!A1353</f>
        <v>SF11352</v>
      </c>
      <c r="B1353" s="15" t="str">
        <f>Raw_Data!B1353</f>
        <v>Andhra Pradesh</v>
      </c>
      <c r="C1353" s="15" t="str">
        <f>Raw_Data!C1353</f>
        <v>Ludhiana</v>
      </c>
      <c r="D1353" s="15" t="str">
        <f>Raw_Data!D1353</f>
        <v>Rice</v>
      </c>
      <c r="E1353" s="15" t="str">
        <f>Raw_Data!E1353</f>
        <v>Zaid</v>
      </c>
      <c r="F1353" s="15">
        <f>Raw_Data!F1353</f>
        <v>8.4600000000000009</v>
      </c>
      <c r="G1353" s="18">
        <f>IF(Raw_Data!G1353="",ROUND(AVERAGEIFS(Raw_Data!$G$2:$G$4001,Raw_Data!$E$2:$E$4001,E1353),1),Raw_Data!G1353)</f>
        <v>419.2</v>
      </c>
      <c r="H1353" s="15">
        <f>Raw_Data!H1353</f>
        <v>26</v>
      </c>
      <c r="I1353" s="15">
        <f>Raw_Data!I1353</f>
        <v>60.2</v>
      </c>
      <c r="J1353" s="15">
        <f>Raw_Data!J1353</f>
        <v>8.4</v>
      </c>
      <c r="K1353" s="15">
        <f>Raw_Data!K1353</f>
        <v>6.5</v>
      </c>
      <c r="L1353" s="18">
        <f>IF(Raw_Data!L1353="",ROUND(AVERAGEIFS(Raw_Data!$L$2:$L$4001,Raw_Data!$E$2:$E$4001,E1353),1),Raw_Data!L1353)</f>
        <v>21.6</v>
      </c>
      <c r="M1353" s="15">
        <f>Raw_Data!M1353</f>
        <v>98.9</v>
      </c>
      <c r="N1353" s="15">
        <f>Raw_Data!N1353</f>
        <v>59.5</v>
      </c>
      <c r="O1353" s="15">
        <f>Raw_Data!O1353</f>
        <v>127.8</v>
      </c>
      <c r="P1353" s="15" t="str">
        <f>Raw_Data!P1353</f>
        <v>Rainfed</v>
      </c>
      <c r="Q1353" s="15">
        <f>Raw_Data!Q1353</f>
        <v>312.60000000000002</v>
      </c>
      <c r="R1353" s="15">
        <f>Raw_Data!R1353</f>
        <v>5.03</v>
      </c>
      <c r="S1353" s="15">
        <f>Raw_Data!S1353</f>
        <v>0.88</v>
      </c>
      <c r="T1353" s="18">
        <f>IF(Raw_Data!T1353="",ROUND(AVERAGEIFS(Raw_Data!$T$2:$T$4001,Raw_Data!$E$2:$E$4001,E1353,Raw_Data!$D$2:$D$4001,D1353),2),IF(Raw_Data!T1353&gt;INDEX(Cleaning_Reference!$F$6:$F$13,MATCH(D1353,Cleaning_Reference!$A$6:$A$13,0)),INDEX(Cleaning_Reference!$F$6:$F$13,MATCH(D1353,Cleaning_Reference!$A$6:$A$13,0)),Raw_Data!T1353))</f>
        <v>2.71</v>
      </c>
      <c r="U1353" s="15">
        <f>Raw_Data!U1353</f>
        <v>22.93</v>
      </c>
      <c r="V1353" s="15">
        <f>Raw_Data!V1353</f>
        <v>23039</v>
      </c>
      <c r="W1353" s="15">
        <f>Raw_Data!W1353</f>
        <v>706780</v>
      </c>
      <c r="X1353" s="15">
        <f>Raw_Data!X1353</f>
        <v>528284</v>
      </c>
      <c r="Y1353" s="15">
        <f>Raw_Data!Y1353</f>
        <v>-178496</v>
      </c>
      <c r="Z1353" s="15">
        <f>Raw_Data!Z1353</f>
        <v>6831</v>
      </c>
      <c r="AA1353" s="15">
        <f>Raw_Data!AA1353</f>
        <v>3.3570000000000002</v>
      </c>
      <c r="AB1353" s="15">
        <f>Raw_Data!AB1353</f>
        <v>41.7</v>
      </c>
      <c r="AC1353" s="19" t="str">
        <f>IF(Raw_Data!G1353="","Yes","No")</f>
        <v>No</v>
      </c>
      <c r="AD1353" s="19" t="str">
        <f>IF(Raw_Data!L1353="","Yes","No")</f>
        <v>No</v>
      </c>
      <c r="AE1353" s="19" t="str">
        <f>IF(Raw_Data!T1353="","Imputed",IF(Raw_Data!T1353&gt;INDEX(Cleaning_Reference!$F$6:$F$13,MATCH(D1353,Cleaning_Reference!$A$6:$A$13,0)),"Capped","Original"))</f>
        <v>Original</v>
      </c>
      <c r="AF1353" s="21">
        <f t="shared" si="21"/>
        <v>22.93</v>
      </c>
    </row>
    <row r="1354" spans="1:32" ht="15" customHeight="1" x14ac:dyDescent="0.3">
      <c r="A1354" s="20" t="str">
        <f>Raw_Data!A1354</f>
        <v>SF11353</v>
      </c>
      <c r="B1354" s="15" t="str">
        <f>Raw_Data!B1354</f>
        <v>Andhra Pradesh</v>
      </c>
      <c r="C1354" s="15" t="str">
        <f>Raw_Data!C1354</f>
        <v>Ludhiana</v>
      </c>
      <c r="D1354" s="15" t="str">
        <f>Raw_Data!D1354</f>
        <v>Rice</v>
      </c>
      <c r="E1354" s="15" t="str">
        <f>Raw_Data!E1354</f>
        <v>Zaid</v>
      </c>
      <c r="F1354" s="15">
        <f>Raw_Data!F1354</f>
        <v>14.7</v>
      </c>
      <c r="G1354" s="18">
        <f>IF(Raw_Data!G1354="",ROUND(AVERAGEIFS(Raw_Data!$G$2:$G$4001,Raw_Data!$E$2:$E$4001,E1354),1),Raw_Data!G1354)</f>
        <v>410.7</v>
      </c>
      <c r="H1354" s="15">
        <f>Raw_Data!H1354</f>
        <v>29.5</v>
      </c>
      <c r="I1354" s="15">
        <f>Raw_Data!I1354</f>
        <v>49.1</v>
      </c>
      <c r="J1354" s="15">
        <f>Raw_Data!J1354</f>
        <v>8.4</v>
      </c>
      <c r="K1354" s="15">
        <f>Raw_Data!K1354</f>
        <v>6.42</v>
      </c>
      <c r="L1354" s="18">
        <f>IF(Raw_Data!L1354="",ROUND(AVERAGEIFS(Raw_Data!$L$2:$L$4001,Raw_Data!$E$2:$E$4001,E1354),1),Raw_Data!L1354)</f>
        <v>24.3</v>
      </c>
      <c r="M1354" s="15">
        <f>Raw_Data!M1354</f>
        <v>103.6</v>
      </c>
      <c r="N1354" s="15">
        <f>Raw_Data!N1354</f>
        <v>53.1</v>
      </c>
      <c r="O1354" s="15">
        <f>Raw_Data!O1354</f>
        <v>57.8</v>
      </c>
      <c r="P1354" s="15" t="str">
        <f>Raw_Data!P1354</f>
        <v>Flood</v>
      </c>
      <c r="Q1354" s="15">
        <f>Raw_Data!Q1354</f>
        <v>212.5</v>
      </c>
      <c r="R1354" s="15">
        <f>Raw_Data!R1354</f>
        <v>1.74</v>
      </c>
      <c r="S1354" s="15">
        <f>Raw_Data!S1354</f>
        <v>1</v>
      </c>
      <c r="T1354" s="18">
        <f>IF(Raw_Data!T1354="",ROUND(AVERAGEIFS(Raw_Data!$T$2:$T$4001,Raw_Data!$E$2:$E$4001,E1354,Raw_Data!$D$2:$D$4001,D1354),2),IF(Raw_Data!T1354&gt;INDEX(Cleaning_Reference!$F$6:$F$13,MATCH(D1354,Cleaning_Reference!$A$6:$A$13,0)),INDEX(Cleaning_Reference!$F$6:$F$13,MATCH(D1354,Cleaning_Reference!$A$6:$A$13,0)),Raw_Data!T1354))</f>
        <v>2.5499999999999998</v>
      </c>
      <c r="U1354" s="15">
        <f>Raw_Data!U1354</f>
        <v>37.479999999999997</v>
      </c>
      <c r="V1354" s="15">
        <f>Raw_Data!V1354</f>
        <v>15686</v>
      </c>
      <c r="W1354" s="15">
        <f>Raw_Data!W1354</f>
        <v>1178677</v>
      </c>
      <c r="X1354" s="15">
        <f>Raw_Data!X1354</f>
        <v>587911</v>
      </c>
      <c r="Y1354" s="15">
        <f>Raw_Data!Y1354</f>
        <v>-590766</v>
      </c>
      <c r="Z1354" s="15">
        <f>Raw_Data!Z1354</f>
        <v>30583</v>
      </c>
      <c r="AA1354" s="15">
        <f>Raw_Data!AA1354</f>
        <v>1.226</v>
      </c>
      <c r="AB1354" s="15">
        <f>Raw_Data!AB1354</f>
        <v>47.8</v>
      </c>
      <c r="AC1354" s="19" t="str">
        <f>IF(Raw_Data!G1354="","Yes","No")</f>
        <v>No</v>
      </c>
      <c r="AD1354" s="19" t="str">
        <f>IF(Raw_Data!L1354="","Yes","No")</f>
        <v>No</v>
      </c>
      <c r="AE1354" s="19" t="str">
        <f>IF(Raw_Data!T1354="","Imputed",IF(Raw_Data!T1354&gt;INDEX(Cleaning_Reference!$F$6:$F$13,MATCH(D1354,Cleaning_Reference!$A$6:$A$13,0)),"Capped","Original"))</f>
        <v>Original</v>
      </c>
      <c r="AF1354" s="21">
        <f t="shared" si="21"/>
        <v>37.49</v>
      </c>
    </row>
    <row r="1355" spans="1:32" ht="15" customHeight="1" x14ac:dyDescent="0.3">
      <c r="A1355" s="20" t="str">
        <f>Raw_Data!A1355</f>
        <v>SF11354</v>
      </c>
      <c r="B1355" s="15" t="str">
        <f>Raw_Data!B1355</f>
        <v>Madhya Pradesh</v>
      </c>
      <c r="C1355" s="15" t="str">
        <f>Raw_Data!C1355</f>
        <v>Rajkot</v>
      </c>
      <c r="D1355" s="15" t="str">
        <f>Raw_Data!D1355</f>
        <v>Wheat</v>
      </c>
      <c r="E1355" s="15" t="str">
        <f>Raw_Data!E1355</f>
        <v>Kharif</v>
      </c>
      <c r="F1355" s="15">
        <f>Raw_Data!F1355</f>
        <v>6.74</v>
      </c>
      <c r="G1355" s="18">
        <f>IF(Raw_Data!G1355="",ROUND(AVERAGEIFS(Raw_Data!$G$2:$G$4001,Raw_Data!$E$2:$E$4001,E1355),1),Raw_Data!G1355)</f>
        <v>622.5</v>
      </c>
      <c r="H1355" s="15">
        <f>Raw_Data!H1355</f>
        <v>27.4</v>
      </c>
      <c r="I1355" s="15">
        <f>Raw_Data!I1355</f>
        <v>83.4</v>
      </c>
      <c r="J1355" s="15">
        <f>Raw_Data!J1355</f>
        <v>6.6</v>
      </c>
      <c r="K1355" s="15">
        <f>Raw_Data!K1355</f>
        <v>6.34</v>
      </c>
      <c r="L1355" s="18">
        <f>IF(Raw_Data!L1355="",ROUND(AVERAGEIFS(Raw_Data!$L$2:$L$4001,Raw_Data!$E$2:$E$4001,E1355),1),Raw_Data!L1355)</f>
        <v>30.6</v>
      </c>
      <c r="M1355" s="15">
        <f>Raw_Data!M1355</f>
        <v>126.9</v>
      </c>
      <c r="N1355" s="15">
        <f>Raw_Data!N1355</f>
        <v>15</v>
      </c>
      <c r="O1355" s="15">
        <f>Raw_Data!O1355</f>
        <v>121.2</v>
      </c>
      <c r="P1355" s="15" t="str">
        <f>Raw_Data!P1355</f>
        <v>Flood</v>
      </c>
      <c r="Q1355" s="15">
        <f>Raw_Data!Q1355</f>
        <v>241.3</v>
      </c>
      <c r="R1355" s="15">
        <f>Raw_Data!R1355</f>
        <v>7.13</v>
      </c>
      <c r="S1355" s="15">
        <f>Raw_Data!S1355</f>
        <v>0.84</v>
      </c>
      <c r="T1355" s="18">
        <f>IF(Raw_Data!T1355="",ROUND(AVERAGEIFS(Raw_Data!$T$2:$T$4001,Raw_Data!$E$2:$E$4001,E1355,Raw_Data!$D$2:$D$4001,D1355),2),IF(Raw_Data!T1355&gt;INDEX(Cleaning_Reference!$F$6:$F$13,MATCH(D1355,Cleaning_Reference!$A$6:$A$13,0)),INDEX(Cleaning_Reference!$F$6:$F$13,MATCH(D1355,Cleaning_Reference!$A$6:$A$13,0)),Raw_Data!T1355))</f>
        <v>2.99</v>
      </c>
      <c r="U1355" s="15">
        <f>Raw_Data!U1355</f>
        <v>20.149999999999999</v>
      </c>
      <c r="V1355" s="15">
        <f>Raw_Data!V1355</f>
        <v>21751</v>
      </c>
      <c r="W1355" s="15">
        <f>Raw_Data!W1355</f>
        <v>511425</v>
      </c>
      <c r="X1355" s="15">
        <f>Raw_Data!X1355</f>
        <v>438283</v>
      </c>
      <c r="Y1355" s="15">
        <f>Raw_Data!Y1355</f>
        <v>-73142</v>
      </c>
      <c r="Z1355" s="15">
        <f>Raw_Data!Z1355</f>
        <v>4872</v>
      </c>
      <c r="AA1355" s="15">
        <f>Raw_Data!AA1355</f>
        <v>4.1360000000000001</v>
      </c>
      <c r="AB1355" s="15">
        <f>Raw_Data!AB1355</f>
        <v>40.5</v>
      </c>
      <c r="AC1355" s="19" t="str">
        <f>IF(Raw_Data!G1355="","Yes","No")</f>
        <v>No</v>
      </c>
      <c r="AD1355" s="19" t="str">
        <f>IF(Raw_Data!L1355="","Yes","No")</f>
        <v>No</v>
      </c>
      <c r="AE1355" s="19" t="str">
        <f>IF(Raw_Data!T1355="","Imputed",IF(Raw_Data!T1355&gt;INDEX(Cleaning_Reference!$F$6:$F$13,MATCH(D1355,Cleaning_Reference!$A$6:$A$13,0)),"Capped","Original"))</f>
        <v>Original</v>
      </c>
      <c r="AF1355" s="21">
        <f t="shared" si="21"/>
        <v>20.149999999999999</v>
      </c>
    </row>
    <row r="1356" spans="1:32" ht="15" customHeight="1" x14ac:dyDescent="0.3">
      <c r="A1356" s="20" t="str">
        <f>Raw_Data!A1356</f>
        <v>SF11355</v>
      </c>
      <c r="B1356" s="15" t="str">
        <f>Raw_Data!B1356</f>
        <v>Telangana</v>
      </c>
      <c r="C1356" s="15" t="str">
        <f>Raw_Data!C1356</f>
        <v>Nalgonda</v>
      </c>
      <c r="D1356" s="15" t="str">
        <f>Raw_Data!D1356</f>
        <v>Rice</v>
      </c>
      <c r="E1356" s="15" t="str">
        <f>Raw_Data!E1356</f>
        <v>Rabi</v>
      </c>
      <c r="F1356" s="15">
        <f>Raw_Data!F1356</f>
        <v>0.69</v>
      </c>
      <c r="G1356" s="18">
        <f>IF(Raw_Data!G1356="",ROUND(AVERAGEIFS(Raw_Data!$G$2:$G$4001,Raw_Data!$E$2:$E$4001,E1356),1),Raw_Data!G1356)</f>
        <v>251.1</v>
      </c>
      <c r="H1356" s="15">
        <f>Raw_Data!H1356</f>
        <v>22.9</v>
      </c>
      <c r="I1356" s="15">
        <f>Raw_Data!I1356</f>
        <v>69.400000000000006</v>
      </c>
      <c r="J1356" s="15">
        <f>Raw_Data!J1356</f>
        <v>7.7</v>
      </c>
      <c r="K1356" s="15">
        <f>Raw_Data!K1356</f>
        <v>6.3</v>
      </c>
      <c r="L1356" s="18">
        <f>IF(Raw_Data!L1356="",ROUND(AVERAGEIFS(Raw_Data!$L$2:$L$4001,Raw_Data!$E$2:$E$4001,E1356),1),Raw_Data!L1356)</f>
        <v>24.9</v>
      </c>
      <c r="M1356" s="15">
        <f>Raw_Data!M1356</f>
        <v>153.30000000000001</v>
      </c>
      <c r="N1356" s="15">
        <f>Raw_Data!N1356</f>
        <v>30.3</v>
      </c>
      <c r="O1356" s="15">
        <f>Raw_Data!O1356</f>
        <v>71.2</v>
      </c>
      <c r="P1356" s="15" t="str">
        <f>Raw_Data!P1356</f>
        <v>Drip</v>
      </c>
      <c r="Q1356" s="15">
        <f>Raw_Data!Q1356</f>
        <v>224.7</v>
      </c>
      <c r="R1356" s="15">
        <f>Raw_Data!R1356</f>
        <v>8.86</v>
      </c>
      <c r="S1356" s="15">
        <f>Raw_Data!S1356</f>
        <v>0.93</v>
      </c>
      <c r="T1356" s="18">
        <f>IF(Raw_Data!T1356="",ROUND(AVERAGEIFS(Raw_Data!$T$2:$T$4001,Raw_Data!$E$2:$E$4001,E1356,Raw_Data!$D$2:$D$4001,D1356),2),IF(Raw_Data!T1356&gt;INDEX(Cleaning_Reference!$F$6:$F$13,MATCH(D1356,Cleaning_Reference!$A$6:$A$13,0)),INDEX(Cleaning_Reference!$F$6:$F$13,MATCH(D1356,Cleaning_Reference!$A$6:$A$13,0)),Raw_Data!T1356))</f>
        <v>2.04</v>
      </c>
      <c r="U1356" s="15">
        <f>Raw_Data!U1356</f>
        <v>1.41</v>
      </c>
      <c r="V1356" s="15">
        <f>Raw_Data!V1356</f>
        <v>21880</v>
      </c>
      <c r="W1356" s="15">
        <f>Raw_Data!W1356</f>
        <v>50875</v>
      </c>
      <c r="X1356" s="15">
        <f>Raw_Data!X1356</f>
        <v>30851</v>
      </c>
      <c r="Y1356" s="15">
        <f>Raw_Data!Y1356</f>
        <v>-20024</v>
      </c>
      <c r="Z1356" s="15">
        <f>Raw_Data!Z1356</f>
        <v>902</v>
      </c>
      <c r="AA1356" s="15">
        <f>Raw_Data!AA1356</f>
        <v>1.5629999999999999</v>
      </c>
      <c r="AB1356" s="15">
        <f>Raw_Data!AB1356</f>
        <v>33.4</v>
      </c>
      <c r="AC1356" s="19" t="str">
        <f>IF(Raw_Data!G1356="","Yes","No")</f>
        <v>No</v>
      </c>
      <c r="AD1356" s="19" t="str">
        <f>IF(Raw_Data!L1356="","Yes","No")</f>
        <v>No</v>
      </c>
      <c r="AE1356" s="19" t="str">
        <f>IF(Raw_Data!T1356="","Imputed",IF(Raw_Data!T1356&gt;INDEX(Cleaning_Reference!$F$6:$F$13,MATCH(D1356,Cleaning_Reference!$A$6:$A$13,0)),"Capped","Original"))</f>
        <v>Original</v>
      </c>
      <c r="AF1356" s="21">
        <f t="shared" si="21"/>
        <v>1.41</v>
      </c>
    </row>
    <row r="1357" spans="1:32" ht="15" customHeight="1" x14ac:dyDescent="0.3">
      <c r="A1357" s="20" t="str">
        <f>Raw_Data!A1357</f>
        <v>SF11356</v>
      </c>
      <c r="B1357" s="15" t="str">
        <f>Raw_Data!B1357</f>
        <v>Tamil Nadu</v>
      </c>
      <c r="C1357" s="15" t="str">
        <f>Raw_Data!C1357</f>
        <v>Erode</v>
      </c>
      <c r="D1357" s="15" t="str">
        <f>Raw_Data!D1357</f>
        <v>Pulses</v>
      </c>
      <c r="E1357" s="15" t="str">
        <f>Raw_Data!E1357</f>
        <v>Kharif</v>
      </c>
      <c r="F1357" s="15">
        <f>Raw_Data!F1357</f>
        <v>7.65</v>
      </c>
      <c r="G1357" s="18">
        <f>IF(Raw_Data!G1357="",ROUND(AVERAGEIFS(Raw_Data!$G$2:$G$4001,Raw_Data!$E$2:$E$4001,E1357),1),Raw_Data!G1357)</f>
        <v>756.5</v>
      </c>
      <c r="H1357" s="15">
        <f>Raw_Data!H1357</f>
        <v>27.9</v>
      </c>
      <c r="I1357" s="15">
        <f>Raw_Data!I1357</f>
        <v>69</v>
      </c>
      <c r="J1357" s="15">
        <f>Raw_Data!J1357</f>
        <v>7.7</v>
      </c>
      <c r="K1357" s="15">
        <f>Raw_Data!K1357</f>
        <v>6.58</v>
      </c>
      <c r="L1357" s="18">
        <f>IF(Raw_Data!L1357="",ROUND(AVERAGEIFS(Raw_Data!$L$2:$L$4001,Raw_Data!$E$2:$E$4001,E1357),1),Raw_Data!L1357)</f>
        <v>27.2</v>
      </c>
      <c r="M1357" s="15">
        <f>Raw_Data!M1357</f>
        <v>152.80000000000001</v>
      </c>
      <c r="N1357" s="15">
        <f>Raw_Data!N1357</f>
        <v>106.8</v>
      </c>
      <c r="O1357" s="15">
        <f>Raw_Data!O1357</f>
        <v>101.3</v>
      </c>
      <c r="P1357" s="15" t="str">
        <f>Raw_Data!P1357</f>
        <v>Drip</v>
      </c>
      <c r="Q1357" s="15">
        <f>Raw_Data!Q1357</f>
        <v>172.6</v>
      </c>
      <c r="R1357" s="15">
        <f>Raw_Data!R1357</f>
        <v>2.13</v>
      </c>
      <c r="S1357" s="15">
        <f>Raw_Data!S1357</f>
        <v>0.67</v>
      </c>
      <c r="T1357" s="18">
        <f>IF(Raw_Data!T1357="",ROUND(AVERAGEIFS(Raw_Data!$T$2:$T$4001,Raw_Data!$E$2:$E$4001,E1357,Raw_Data!$D$2:$D$4001,D1357),2),IF(Raw_Data!T1357&gt;INDEX(Cleaning_Reference!$F$6:$F$13,MATCH(D1357,Cleaning_Reference!$A$6:$A$13,0)),INDEX(Cleaning_Reference!$F$6:$F$13,MATCH(D1357,Cleaning_Reference!$A$6:$A$13,0)),Raw_Data!T1357))</f>
        <v>2.02</v>
      </c>
      <c r="U1357" s="15">
        <f>Raw_Data!U1357</f>
        <v>15.45</v>
      </c>
      <c r="V1357" s="15">
        <f>Raw_Data!V1357</f>
        <v>68613</v>
      </c>
      <c r="W1357" s="15">
        <f>Raw_Data!W1357</f>
        <v>391952</v>
      </c>
      <c r="X1357" s="15">
        <f>Raw_Data!X1357</f>
        <v>1060071</v>
      </c>
      <c r="Y1357" s="15">
        <f>Raw_Data!Y1357</f>
        <v>668119</v>
      </c>
      <c r="Z1357" s="15">
        <f>Raw_Data!Z1357</f>
        <v>2270</v>
      </c>
      <c r="AA1357" s="15">
        <f>Raw_Data!AA1357</f>
        <v>6.806</v>
      </c>
      <c r="AB1357" s="15">
        <f>Raw_Data!AB1357</f>
        <v>63.2</v>
      </c>
      <c r="AC1357" s="19" t="str">
        <f>IF(Raw_Data!G1357="","Yes","No")</f>
        <v>No</v>
      </c>
      <c r="AD1357" s="19" t="str">
        <f>IF(Raw_Data!L1357="","Yes","No")</f>
        <v>No</v>
      </c>
      <c r="AE1357" s="19" t="str">
        <f>IF(Raw_Data!T1357="","Imputed",IF(Raw_Data!T1357&gt;INDEX(Cleaning_Reference!$F$6:$F$13,MATCH(D1357,Cleaning_Reference!$A$6:$A$13,0)),"Capped","Original"))</f>
        <v>Original</v>
      </c>
      <c r="AF1357" s="21">
        <f t="shared" si="21"/>
        <v>15.45</v>
      </c>
    </row>
    <row r="1358" spans="1:32" ht="15" customHeight="1" x14ac:dyDescent="0.3">
      <c r="A1358" s="20" t="str">
        <f>Raw_Data!A1358</f>
        <v>SF11357</v>
      </c>
      <c r="B1358" s="15" t="str">
        <f>Raw_Data!B1358</f>
        <v>Andhra Pradesh</v>
      </c>
      <c r="C1358" s="15" t="str">
        <f>Raw_Data!C1358</f>
        <v>Krishna</v>
      </c>
      <c r="D1358" s="15" t="str">
        <f>Raw_Data!D1358</f>
        <v>Cotton</v>
      </c>
      <c r="E1358" s="15" t="str">
        <f>Raw_Data!E1358</f>
        <v>Zaid</v>
      </c>
      <c r="F1358" s="15">
        <f>Raw_Data!F1358</f>
        <v>9.99</v>
      </c>
      <c r="G1358" s="18">
        <f>IF(Raw_Data!G1358="",ROUND(AVERAGEIFS(Raw_Data!$G$2:$G$4001,Raw_Data!$E$2:$E$4001,E1358),1),Raw_Data!G1358)</f>
        <v>183.2</v>
      </c>
      <c r="H1358" s="15">
        <f>Raw_Data!H1358</f>
        <v>33.5</v>
      </c>
      <c r="I1358" s="15">
        <f>Raw_Data!I1358</f>
        <v>70.7</v>
      </c>
      <c r="J1358" s="15">
        <f>Raw_Data!J1358</f>
        <v>9.3000000000000007</v>
      </c>
      <c r="K1358" s="15">
        <f>Raw_Data!K1358</f>
        <v>6.87</v>
      </c>
      <c r="L1358" s="18">
        <f>IF(Raw_Data!L1358="",ROUND(AVERAGEIFS(Raw_Data!$L$2:$L$4001,Raw_Data!$E$2:$E$4001,E1358),1),Raw_Data!L1358)</f>
        <v>15</v>
      </c>
      <c r="M1358" s="15">
        <f>Raw_Data!M1358</f>
        <v>83.1</v>
      </c>
      <c r="N1358" s="15">
        <f>Raw_Data!N1358</f>
        <v>48.3</v>
      </c>
      <c r="O1358" s="15">
        <f>Raw_Data!O1358</f>
        <v>90.6</v>
      </c>
      <c r="P1358" s="15" t="str">
        <f>Raw_Data!P1358</f>
        <v>Sprinkler</v>
      </c>
      <c r="Q1358" s="15">
        <f>Raw_Data!Q1358</f>
        <v>181.6</v>
      </c>
      <c r="R1358" s="15">
        <f>Raw_Data!R1358</f>
        <v>1.72</v>
      </c>
      <c r="S1358" s="15">
        <f>Raw_Data!S1358</f>
        <v>0.68</v>
      </c>
      <c r="T1358" s="18">
        <f>IF(Raw_Data!T1358="",ROUND(AVERAGEIFS(Raw_Data!$T$2:$T$4001,Raw_Data!$E$2:$E$4001,E1358,Raw_Data!$D$2:$D$4001,D1358),2),IF(Raw_Data!T1358&gt;INDEX(Cleaning_Reference!$F$6:$F$13,MATCH(D1358,Cleaning_Reference!$A$6:$A$13,0)),INDEX(Cleaning_Reference!$F$6:$F$13,MATCH(D1358,Cleaning_Reference!$A$6:$A$13,0)),Raw_Data!T1358))</f>
        <v>0.94</v>
      </c>
      <c r="U1358" s="15">
        <f>Raw_Data!U1358</f>
        <v>9.39</v>
      </c>
      <c r="V1358" s="15">
        <f>Raw_Data!V1358</f>
        <v>68847</v>
      </c>
      <c r="W1358" s="15">
        <f>Raw_Data!W1358</f>
        <v>590745</v>
      </c>
      <c r="X1358" s="15">
        <f>Raw_Data!X1358</f>
        <v>646473</v>
      </c>
      <c r="Y1358" s="15">
        <f>Raw_Data!Y1358</f>
        <v>55728</v>
      </c>
      <c r="Z1358" s="15">
        <f>Raw_Data!Z1358</f>
        <v>7896</v>
      </c>
      <c r="AA1358" s="15">
        <f>Raw_Data!AA1358</f>
        <v>1.1890000000000001</v>
      </c>
      <c r="AB1358" s="15">
        <f>Raw_Data!AB1358</f>
        <v>56.9</v>
      </c>
      <c r="AC1358" s="19" t="str">
        <f>IF(Raw_Data!G1358="","Yes","No")</f>
        <v>No</v>
      </c>
      <c r="AD1358" s="19" t="str">
        <f>IF(Raw_Data!L1358="","Yes","No")</f>
        <v>No</v>
      </c>
      <c r="AE1358" s="19" t="str">
        <f>IF(Raw_Data!T1358="","Imputed",IF(Raw_Data!T1358&gt;INDEX(Cleaning_Reference!$F$6:$F$13,MATCH(D1358,Cleaning_Reference!$A$6:$A$13,0)),"Capped","Original"))</f>
        <v>Original</v>
      </c>
      <c r="AF1358" s="21">
        <f t="shared" si="21"/>
        <v>9.39</v>
      </c>
    </row>
    <row r="1359" spans="1:32" ht="15" customHeight="1" x14ac:dyDescent="0.3">
      <c r="A1359" s="20" t="str">
        <f>Raw_Data!A1359</f>
        <v>SF11358</v>
      </c>
      <c r="B1359" s="15" t="str">
        <f>Raw_Data!B1359</f>
        <v>Maharashtra</v>
      </c>
      <c r="C1359" s="15" t="str">
        <f>Raw_Data!C1359</f>
        <v>Ludhiana</v>
      </c>
      <c r="D1359" s="15" t="str">
        <f>Raw_Data!D1359</f>
        <v>Cotton</v>
      </c>
      <c r="E1359" s="15" t="str">
        <f>Raw_Data!E1359</f>
        <v>Kharif</v>
      </c>
      <c r="F1359" s="15">
        <f>Raw_Data!F1359</f>
        <v>10.61</v>
      </c>
      <c r="G1359" s="18">
        <f>IF(Raw_Data!G1359="",ROUND(AVERAGEIFS(Raw_Data!$G$2:$G$4001,Raw_Data!$E$2:$E$4001,E1359),1),Raw_Data!G1359)</f>
        <v>904.9</v>
      </c>
      <c r="H1359" s="15">
        <f>Raw_Data!H1359</f>
        <v>27.8</v>
      </c>
      <c r="I1359" s="15">
        <f>Raw_Data!I1359</f>
        <v>92.2</v>
      </c>
      <c r="J1359" s="15">
        <f>Raw_Data!J1359</f>
        <v>8.6</v>
      </c>
      <c r="K1359" s="15">
        <f>Raw_Data!K1359</f>
        <v>7.31</v>
      </c>
      <c r="L1359" s="18">
        <f>IF(Raw_Data!L1359="",ROUND(AVERAGEIFS(Raw_Data!$L$2:$L$4001,Raw_Data!$E$2:$E$4001,E1359),1),Raw_Data!L1359)</f>
        <v>36</v>
      </c>
      <c r="M1359" s="15">
        <f>Raw_Data!M1359</f>
        <v>181.5</v>
      </c>
      <c r="N1359" s="15">
        <f>Raw_Data!N1359</f>
        <v>72.400000000000006</v>
      </c>
      <c r="O1359" s="15">
        <f>Raw_Data!O1359</f>
        <v>114.2</v>
      </c>
      <c r="P1359" s="15" t="str">
        <f>Raw_Data!P1359</f>
        <v>Flood</v>
      </c>
      <c r="Q1359" s="15">
        <f>Raw_Data!Q1359</f>
        <v>200.6</v>
      </c>
      <c r="R1359" s="15">
        <f>Raw_Data!R1359</f>
        <v>3.1</v>
      </c>
      <c r="S1359" s="15">
        <f>Raw_Data!S1359</f>
        <v>0.84</v>
      </c>
      <c r="T1359" s="18">
        <f>IF(Raw_Data!T1359="",ROUND(AVERAGEIFS(Raw_Data!$T$2:$T$4001,Raw_Data!$E$2:$E$4001,E1359,Raw_Data!$D$2:$D$4001,D1359),2),IF(Raw_Data!T1359&gt;INDEX(Cleaning_Reference!$F$6:$F$13,MATCH(D1359,Cleaning_Reference!$A$6:$A$13,0)),INDEX(Cleaning_Reference!$F$6:$F$13,MATCH(D1359,Cleaning_Reference!$A$6:$A$13,0)),Raw_Data!T1359))</f>
        <v>1.5</v>
      </c>
      <c r="U1359" s="15">
        <f>Raw_Data!U1359</f>
        <v>15.92</v>
      </c>
      <c r="V1359" s="15">
        <f>Raw_Data!V1359</f>
        <v>82001</v>
      </c>
      <c r="W1359" s="15">
        <f>Raw_Data!W1359</f>
        <v>782707</v>
      </c>
      <c r="X1359" s="15">
        <f>Raw_Data!X1359</f>
        <v>1305456</v>
      </c>
      <c r="Y1359" s="15">
        <f>Raw_Data!Y1359</f>
        <v>522749</v>
      </c>
      <c r="Z1359" s="15">
        <f>Raw_Data!Z1359</f>
        <v>9446</v>
      </c>
      <c r="AA1359" s="15">
        <f>Raw_Data!AA1359</f>
        <v>1.6850000000000001</v>
      </c>
      <c r="AB1359" s="15">
        <f>Raw_Data!AB1359</f>
        <v>72.7</v>
      </c>
      <c r="AC1359" s="19" t="str">
        <f>IF(Raw_Data!G1359="","Yes","No")</f>
        <v>No</v>
      </c>
      <c r="AD1359" s="19" t="str">
        <f>IF(Raw_Data!L1359="","Yes","No")</f>
        <v>No</v>
      </c>
      <c r="AE1359" s="19" t="str">
        <f>IF(Raw_Data!T1359="","Imputed",IF(Raw_Data!T1359&gt;INDEX(Cleaning_Reference!$F$6:$F$13,MATCH(D1359,Cleaning_Reference!$A$6:$A$13,0)),"Capped","Original"))</f>
        <v>Original</v>
      </c>
      <c r="AF1359" s="21">
        <f t="shared" si="21"/>
        <v>15.92</v>
      </c>
    </row>
    <row r="1360" spans="1:32" ht="15" customHeight="1" x14ac:dyDescent="0.3">
      <c r="A1360" s="20" t="str">
        <f>Raw_Data!A1360</f>
        <v>SF11359</v>
      </c>
      <c r="B1360" s="15" t="str">
        <f>Raw_Data!B1360</f>
        <v>Andhra Pradesh</v>
      </c>
      <c r="C1360" s="15" t="str">
        <f>Raw_Data!C1360</f>
        <v>Raichur</v>
      </c>
      <c r="D1360" s="15" t="str">
        <f>Raw_Data!D1360</f>
        <v>Wheat</v>
      </c>
      <c r="E1360" s="15" t="str">
        <f>Raw_Data!E1360</f>
        <v>Kharif</v>
      </c>
      <c r="F1360" s="15">
        <f>Raw_Data!F1360</f>
        <v>10.32</v>
      </c>
      <c r="G1360" s="18">
        <f>IF(Raw_Data!G1360="",ROUND(AVERAGEIFS(Raw_Data!$G$2:$G$4001,Raw_Data!$E$2:$E$4001,E1360),1),Raw_Data!G1360)</f>
        <v>777.6</v>
      </c>
      <c r="H1360" s="15">
        <f>Raw_Data!H1360</f>
        <v>30.7</v>
      </c>
      <c r="I1360" s="15">
        <f>Raw_Data!I1360</f>
        <v>62.3</v>
      </c>
      <c r="J1360" s="15">
        <f>Raw_Data!J1360</f>
        <v>6.6</v>
      </c>
      <c r="K1360" s="15">
        <f>Raw_Data!K1360</f>
        <v>7.06</v>
      </c>
      <c r="L1360" s="18">
        <f>IF(Raw_Data!L1360="",ROUND(AVERAGEIFS(Raw_Data!$L$2:$L$4001,Raw_Data!$E$2:$E$4001,E1360),1),Raw_Data!L1360)</f>
        <v>34.299999999999997</v>
      </c>
      <c r="M1360" s="15">
        <f>Raw_Data!M1360</f>
        <v>136.19999999999999</v>
      </c>
      <c r="N1360" s="15">
        <f>Raw_Data!N1360</f>
        <v>57.5</v>
      </c>
      <c r="O1360" s="15">
        <f>Raw_Data!O1360</f>
        <v>93.5</v>
      </c>
      <c r="P1360" s="15" t="str">
        <f>Raw_Data!P1360</f>
        <v>Rainfed</v>
      </c>
      <c r="Q1360" s="15">
        <f>Raw_Data!Q1360</f>
        <v>153</v>
      </c>
      <c r="R1360" s="15">
        <f>Raw_Data!R1360</f>
        <v>7.83</v>
      </c>
      <c r="S1360" s="15">
        <f>Raw_Data!S1360</f>
        <v>0.83</v>
      </c>
      <c r="T1360" s="18">
        <f>IF(Raw_Data!T1360="",ROUND(AVERAGEIFS(Raw_Data!$T$2:$T$4001,Raw_Data!$E$2:$E$4001,E1360,Raw_Data!$D$2:$D$4001,D1360),2),IF(Raw_Data!T1360&gt;INDEX(Cleaning_Reference!$F$6:$F$13,MATCH(D1360,Cleaning_Reference!$A$6:$A$13,0)),INDEX(Cleaning_Reference!$F$6:$F$13,MATCH(D1360,Cleaning_Reference!$A$6:$A$13,0)),Raw_Data!T1360))</f>
        <v>2.59</v>
      </c>
      <c r="U1360" s="15">
        <f>Raw_Data!U1360</f>
        <v>26.73</v>
      </c>
      <c r="V1360" s="15">
        <f>Raw_Data!V1360</f>
        <v>23203</v>
      </c>
      <c r="W1360" s="15">
        <f>Raw_Data!W1360</f>
        <v>755276</v>
      </c>
      <c r="X1360" s="15">
        <f>Raw_Data!X1360</f>
        <v>620216</v>
      </c>
      <c r="Y1360" s="15">
        <f>Raw_Data!Y1360</f>
        <v>-135060</v>
      </c>
      <c r="Z1360" s="15">
        <f>Raw_Data!Z1360</f>
        <v>3205</v>
      </c>
      <c r="AA1360" s="15">
        <f>Raw_Data!AA1360</f>
        <v>8.34</v>
      </c>
      <c r="AB1360" s="15">
        <f>Raw_Data!AB1360</f>
        <v>45.9</v>
      </c>
      <c r="AC1360" s="19" t="str">
        <f>IF(Raw_Data!G1360="","Yes","No")</f>
        <v>No</v>
      </c>
      <c r="AD1360" s="19" t="str">
        <f>IF(Raw_Data!L1360="","Yes","No")</f>
        <v>No</v>
      </c>
      <c r="AE1360" s="19" t="str">
        <f>IF(Raw_Data!T1360="","Imputed",IF(Raw_Data!T1360&gt;INDEX(Cleaning_Reference!$F$6:$F$13,MATCH(D1360,Cleaning_Reference!$A$6:$A$13,0)),"Capped","Original"))</f>
        <v>Original</v>
      </c>
      <c r="AF1360" s="21">
        <f t="shared" si="21"/>
        <v>26.73</v>
      </c>
    </row>
    <row r="1361" spans="1:32" ht="15" customHeight="1" x14ac:dyDescent="0.3">
      <c r="A1361" s="20" t="str">
        <f>Raw_Data!A1361</f>
        <v>SF11360</v>
      </c>
      <c r="B1361" s="15" t="str">
        <f>Raw_Data!B1361</f>
        <v>Gujarat</v>
      </c>
      <c r="C1361" s="15" t="str">
        <f>Raw_Data!C1361</f>
        <v>Guntur</v>
      </c>
      <c r="D1361" s="15" t="str">
        <f>Raw_Data!D1361</f>
        <v>Sugarcane</v>
      </c>
      <c r="E1361" s="15" t="str">
        <f>Raw_Data!E1361</f>
        <v>Rabi</v>
      </c>
      <c r="F1361" s="15">
        <f>Raw_Data!F1361</f>
        <v>9.5399999999999991</v>
      </c>
      <c r="G1361" s="18">
        <f>IF(Raw_Data!G1361="",ROUND(AVERAGEIFS(Raw_Data!$G$2:$G$4001,Raw_Data!$E$2:$E$4001,E1361),1),Raw_Data!G1361)</f>
        <v>266.3</v>
      </c>
      <c r="H1361" s="15">
        <f>Raw_Data!H1361</f>
        <v>25.1</v>
      </c>
      <c r="I1361" s="15">
        <f>Raw_Data!I1361</f>
        <v>53</v>
      </c>
      <c r="J1361" s="15">
        <f>Raw_Data!J1361</f>
        <v>6.9</v>
      </c>
      <c r="K1361" s="15">
        <f>Raw_Data!K1361</f>
        <v>6.5</v>
      </c>
      <c r="L1361" s="18">
        <f>IF(Raw_Data!L1361="",ROUND(AVERAGEIFS(Raw_Data!$L$2:$L$4001,Raw_Data!$E$2:$E$4001,E1361),1),Raw_Data!L1361)</f>
        <v>21.2</v>
      </c>
      <c r="M1361" s="15">
        <f>Raw_Data!M1361</f>
        <v>112.7</v>
      </c>
      <c r="N1361" s="15">
        <f>Raw_Data!N1361</f>
        <v>49.2</v>
      </c>
      <c r="O1361" s="15">
        <f>Raw_Data!O1361</f>
        <v>149.4</v>
      </c>
      <c r="P1361" s="15" t="str">
        <f>Raw_Data!P1361</f>
        <v>Drip</v>
      </c>
      <c r="Q1361" s="15">
        <f>Raw_Data!Q1361</f>
        <v>198.9</v>
      </c>
      <c r="R1361" s="15">
        <f>Raw_Data!R1361</f>
        <v>5.52</v>
      </c>
      <c r="S1361" s="15">
        <f>Raw_Data!S1361</f>
        <v>0.94</v>
      </c>
      <c r="T1361" s="18">
        <f>IF(Raw_Data!T1361="",ROUND(AVERAGEIFS(Raw_Data!$T$2:$T$4001,Raw_Data!$E$2:$E$4001,E1361,Raw_Data!$D$2:$D$4001,D1361),2),IF(Raw_Data!T1361&gt;INDEX(Cleaning_Reference!$F$6:$F$13,MATCH(D1361,Cleaning_Reference!$A$6:$A$13,0)),INDEX(Cleaning_Reference!$F$6:$F$13,MATCH(D1361,Cleaning_Reference!$A$6:$A$13,0)),Raw_Data!T1361))</f>
        <v>43.94</v>
      </c>
      <c r="U1361" s="15">
        <f>Raw_Data!U1361</f>
        <v>524.6</v>
      </c>
      <c r="V1361" s="15">
        <f>Raw_Data!V1361</f>
        <v>3170</v>
      </c>
      <c r="W1361" s="15">
        <f>Raw_Data!W1361</f>
        <v>668231</v>
      </c>
      <c r="X1361" s="15">
        <f>Raw_Data!X1361</f>
        <v>1662982</v>
      </c>
      <c r="Y1361" s="15">
        <f>Raw_Data!Y1361</f>
        <v>994751</v>
      </c>
      <c r="Z1361" s="15">
        <f>Raw_Data!Z1361</f>
        <v>13403</v>
      </c>
      <c r="AA1361" s="15">
        <f>Raw_Data!AA1361</f>
        <v>39.14</v>
      </c>
      <c r="AB1361" s="15">
        <f>Raw_Data!AB1361</f>
        <v>37.6</v>
      </c>
      <c r="AC1361" s="19" t="str">
        <f>IF(Raw_Data!G1361="","Yes","No")</f>
        <v>No</v>
      </c>
      <c r="AD1361" s="19" t="str">
        <f>IF(Raw_Data!L1361="","Yes","No")</f>
        <v>No</v>
      </c>
      <c r="AE1361" s="19" t="str">
        <f>IF(Raw_Data!T1361="","Imputed",IF(Raw_Data!T1361&gt;INDEX(Cleaning_Reference!$F$6:$F$13,MATCH(D1361,Cleaning_Reference!$A$6:$A$13,0)),"Capped","Original"))</f>
        <v>Imputed</v>
      </c>
      <c r="AF1361" s="21">
        <f t="shared" si="21"/>
        <v>419.19</v>
      </c>
    </row>
    <row r="1362" spans="1:32" ht="15" customHeight="1" x14ac:dyDescent="0.3">
      <c r="A1362" s="20" t="str">
        <f>Raw_Data!A1362</f>
        <v>SF11361</v>
      </c>
      <c r="B1362" s="15" t="str">
        <f>Raw_Data!B1362</f>
        <v>Punjab</v>
      </c>
      <c r="C1362" s="15" t="str">
        <f>Raw_Data!C1362</f>
        <v>Erode</v>
      </c>
      <c r="D1362" s="15" t="str">
        <f>Raw_Data!D1362</f>
        <v>Cotton</v>
      </c>
      <c r="E1362" s="15" t="str">
        <f>Raw_Data!E1362</f>
        <v>Kharif</v>
      </c>
      <c r="F1362" s="15">
        <f>Raw_Data!F1362</f>
        <v>5.49</v>
      </c>
      <c r="G1362" s="18">
        <f>IF(Raw_Data!G1362="",ROUND(AVERAGEIFS(Raw_Data!$G$2:$G$4001,Raw_Data!$E$2:$E$4001,E1362),1),Raw_Data!G1362)</f>
        <v>698.7</v>
      </c>
      <c r="H1362" s="15">
        <f>Raw_Data!H1362</f>
        <v>24.9</v>
      </c>
      <c r="I1362" s="15">
        <f>Raw_Data!I1362</f>
        <v>72.900000000000006</v>
      </c>
      <c r="J1362" s="15">
        <f>Raw_Data!J1362</f>
        <v>6.9</v>
      </c>
      <c r="K1362" s="15">
        <f>Raw_Data!K1362</f>
        <v>6.56</v>
      </c>
      <c r="L1362" s="18">
        <f>IF(Raw_Data!L1362="",ROUND(AVERAGEIFS(Raw_Data!$L$2:$L$4001,Raw_Data!$E$2:$E$4001,E1362),1),Raw_Data!L1362)</f>
        <v>37.9</v>
      </c>
      <c r="M1362" s="15">
        <f>Raw_Data!M1362</f>
        <v>77.8</v>
      </c>
      <c r="N1362" s="15">
        <f>Raw_Data!N1362</f>
        <v>31.7</v>
      </c>
      <c r="O1362" s="15">
        <f>Raw_Data!O1362</f>
        <v>108.1</v>
      </c>
      <c r="P1362" s="15" t="str">
        <f>Raw_Data!P1362</f>
        <v>Rainfed</v>
      </c>
      <c r="Q1362" s="15">
        <f>Raw_Data!Q1362</f>
        <v>212.9</v>
      </c>
      <c r="R1362" s="15">
        <f>Raw_Data!R1362</f>
        <v>5.71</v>
      </c>
      <c r="S1362" s="15">
        <f>Raw_Data!S1362</f>
        <v>0.98</v>
      </c>
      <c r="T1362" s="18">
        <f>IF(Raw_Data!T1362="",ROUND(AVERAGEIFS(Raw_Data!$T$2:$T$4001,Raw_Data!$E$2:$E$4001,E1362,Raw_Data!$D$2:$D$4001,D1362),2),IF(Raw_Data!T1362&gt;INDEX(Cleaning_Reference!$F$6:$F$13,MATCH(D1362,Cleaning_Reference!$A$6:$A$13,0)),INDEX(Cleaning_Reference!$F$6:$F$13,MATCH(D1362,Cleaning_Reference!$A$6:$A$13,0)),Raw_Data!T1362))</f>
        <v>1.54</v>
      </c>
      <c r="U1362" s="15">
        <f>Raw_Data!U1362</f>
        <v>8.4499999999999993</v>
      </c>
      <c r="V1362" s="15">
        <f>Raw_Data!V1362</f>
        <v>65215</v>
      </c>
      <c r="W1362" s="15">
        <f>Raw_Data!W1362</f>
        <v>361776</v>
      </c>
      <c r="X1362" s="15">
        <f>Raw_Data!X1362</f>
        <v>551067</v>
      </c>
      <c r="Y1362" s="15">
        <f>Raw_Data!Y1362</f>
        <v>189291</v>
      </c>
      <c r="Z1362" s="15">
        <f>Raw_Data!Z1362</f>
        <v>2156</v>
      </c>
      <c r="AA1362" s="15">
        <f>Raw_Data!AA1362</f>
        <v>3.919</v>
      </c>
      <c r="AB1362" s="15">
        <f>Raw_Data!AB1362</f>
        <v>55.3</v>
      </c>
      <c r="AC1362" s="19" t="str">
        <f>IF(Raw_Data!G1362="","Yes","No")</f>
        <v>No</v>
      </c>
      <c r="AD1362" s="19" t="str">
        <f>IF(Raw_Data!L1362="","Yes","No")</f>
        <v>No</v>
      </c>
      <c r="AE1362" s="19" t="str">
        <f>IF(Raw_Data!T1362="","Imputed",IF(Raw_Data!T1362&gt;INDEX(Cleaning_Reference!$F$6:$F$13,MATCH(D1362,Cleaning_Reference!$A$6:$A$13,0)),"Capped","Original"))</f>
        <v>Original</v>
      </c>
      <c r="AF1362" s="21">
        <f t="shared" si="21"/>
        <v>8.4499999999999993</v>
      </c>
    </row>
    <row r="1363" spans="1:32" ht="15" customHeight="1" x14ac:dyDescent="0.3">
      <c r="A1363" s="20" t="str">
        <f>Raw_Data!A1363</f>
        <v>SF11362</v>
      </c>
      <c r="B1363" s="15" t="str">
        <f>Raw_Data!B1363</f>
        <v>Gujarat</v>
      </c>
      <c r="C1363" s="15" t="str">
        <f>Raw_Data!C1363</f>
        <v>Nalgonda</v>
      </c>
      <c r="D1363" s="15" t="str">
        <f>Raw_Data!D1363</f>
        <v>Maize</v>
      </c>
      <c r="E1363" s="15" t="str">
        <f>Raw_Data!E1363</f>
        <v>Kharif</v>
      </c>
      <c r="F1363" s="15">
        <f>Raw_Data!F1363</f>
        <v>0.91</v>
      </c>
      <c r="G1363" s="18">
        <f>IF(Raw_Data!G1363="",ROUND(AVERAGEIFS(Raw_Data!$G$2:$G$4001,Raw_Data!$E$2:$E$4001,E1363),1),Raw_Data!G1363)</f>
        <v>717.6</v>
      </c>
      <c r="H1363" s="15">
        <f>Raw_Data!H1363</f>
        <v>29.4</v>
      </c>
      <c r="I1363" s="15">
        <f>Raw_Data!I1363</f>
        <v>84.5</v>
      </c>
      <c r="J1363" s="15">
        <f>Raw_Data!J1363</f>
        <v>7.2</v>
      </c>
      <c r="K1363" s="15">
        <f>Raw_Data!K1363</f>
        <v>7.07</v>
      </c>
      <c r="L1363" s="18">
        <f>IF(Raw_Data!L1363="",ROUND(AVERAGEIFS(Raw_Data!$L$2:$L$4001,Raw_Data!$E$2:$E$4001,E1363),1),Raw_Data!L1363)</f>
        <v>35.700000000000003</v>
      </c>
      <c r="M1363" s="15">
        <f>Raw_Data!M1363</f>
        <v>145.6</v>
      </c>
      <c r="N1363" s="15">
        <f>Raw_Data!N1363</f>
        <v>67.2</v>
      </c>
      <c r="O1363" s="15">
        <f>Raw_Data!O1363</f>
        <v>138.9</v>
      </c>
      <c r="P1363" s="15" t="str">
        <f>Raw_Data!P1363</f>
        <v>Sprinkler</v>
      </c>
      <c r="Q1363" s="15">
        <f>Raw_Data!Q1363</f>
        <v>175.6</v>
      </c>
      <c r="R1363" s="15">
        <f>Raw_Data!R1363</f>
        <v>6.2</v>
      </c>
      <c r="S1363" s="15">
        <f>Raw_Data!S1363</f>
        <v>0.69</v>
      </c>
      <c r="T1363" s="18">
        <f>IF(Raw_Data!T1363="",ROUND(AVERAGEIFS(Raw_Data!$T$2:$T$4001,Raw_Data!$E$2:$E$4001,E1363,Raw_Data!$D$2:$D$4001,D1363),2),IF(Raw_Data!T1363&gt;INDEX(Cleaning_Reference!$F$6:$F$13,MATCH(D1363,Cleaning_Reference!$A$6:$A$13,0)),INDEX(Cleaning_Reference!$F$6:$F$13,MATCH(D1363,Cleaning_Reference!$A$6:$A$13,0)),Raw_Data!T1363))</f>
        <v>4.74</v>
      </c>
      <c r="U1363" s="15">
        <f>Raw_Data!U1363</f>
        <v>4.3099999999999996</v>
      </c>
      <c r="V1363" s="15">
        <f>Raw_Data!V1363</f>
        <v>23339</v>
      </c>
      <c r="W1363" s="15">
        <f>Raw_Data!W1363</f>
        <v>57455</v>
      </c>
      <c r="X1363" s="15">
        <f>Raw_Data!X1363</f>
        <v>100591</v>
      </c>
      <c r="Y1363" s="15">
        <f>Raw_Data!Y1363</f>
        <v>43136</v>
      </c>
      <c r="Z1363" s="15">
        <f>Raw_Data!Z1363</f>
        <v>549</v>
      </c>
      <c r="AA1363" s="15">
        <f>Raw_Data!AA1363</f>
        <v>7.851</v>
      </c>
      <c r="AB1363" s="15">
        <f>Raw_Data!AB1363</f>
        <v>56.2</v>
      </c>
      <c r="AC1363" s="19" t="str">
        <f>IF(Raw_Data!G1363="","Yes","No")</f>
        <v>No</v>
      </c>
      <c r="AD1363" s="19" t="str">
        <f>IF(Raw_Data!L1363="","Yes","No")</f>
        <v>No</v>
      </c>
      <c r="AE1363" s="19" t="str">
        <f>IF(Raw_Data!T1363="","Imputed",IF(Raw_Data!T1363&gt;INDEX(Cleaning_Reference!$F$6:$F$13,MATCH(D1363,Cleaning_Reference!$A$6:$A$13,0)),"Capped","Original"))</f>
        <v>Original</v>
      </c>
      <c r="AF1363" s="21">
        <f t="shared" si="21"/>
        <v>4.3099999999999996</v>
      </c>
    </row>
    <row r="1364" spans="1:32" ht="15" customHeight="1" x14ac:dyDescent="0.3">
      <c r="A1364" s="20" t="str">
        <f>Raw_Data!A1364</f>
        <v>SF11363</v>
      </c>
      <c r="B1364" s="15" t="str">
        <f>Raw_Data!B1364</f>
        <v>Andhra Pradesh</v>
      </c>
      <c r="C1364" s="15" t="str">
        <f>Raw_Data!C1364</f>
        <v>Nashik</v>
      </c>
      <c r="D1364" s="15" t="str">
        <f>Raw_Data!D1364</f>
        <v>Wheat</v>
      </c>
      <c r="E1364" s="15" t="str">
        <f>Raw_Data!E1364</f>
        <v>Kharif</v>
      </c>
      <c r="F1364" s="15">
        <f>Raw_Data!F1364</f>
        <v>11.83</v>
      </c>
      <c r="G1364" s="18">
        <f>IF(Raw_Data!G1364="",ROUND(AVERAGEIFS(Raw_Data!$G$2:$G$4001,Raw_Data!$E$2:$E$4001,E1364),1),Raw_Data!G1364)</f>
        <v>723.6</v>
      </c>
      <c r="H1364" s="15">
        <f>Raw_Data!H1364</f>
        <v>29.6</v>
      </c>
      <c r="I1364" s="15">
        <f>Raw_Data!I1364</f>
        <v>74.3</v>
      </c>
      <c r="J1364" s="15">
        <f>Raw_Data!J1364</f>
        <v>4.5999999999999996</v>
      </c>
      <c r="K1364" s="15">
        <f>Raw_Data!K1364</f>
        <v>7.79</v>
      </c>
      <c r="L1364" s="18">
        <f>IF(Raw_Data!L1364="",ROUND(AVERAGEIFS(Raw_Data!$L$2:$L$4001,Raw_Data!$E$2:$E$4001,E1364),1),Raw_Data!L1364)</f>
        <v>35.1</v>
      </c>
      <c r="M1364" s="15">
        <f>Raw_Data!M1364</f>
        <v>67</v>
      </c>
      <c r="N1364" s="15">
        <f>Raw_Data!N1364</f>
        <v>53.8</v>
      </c>
      <c r="O1364" s="15">
        <f>Raw_Data!O1364</f>
        <v>117.2</v>
      </c>
      <c r="P1364" s="15" t="str">
        <f>Raw_Data!P1364</f>
        <v>Sprinkler</v>
      </c>
      <c r="Q1364" s="15">
        <f>Raw_Data!Q1364</f>
        <v>176.5</v>
      </c>
      <c r="R1364" s="15">
        <f>Raw_Data!R1364</f>
        <v>2.16</v>
      </c>
      <c r="S1364" s="15">
        <f>Raw_Data!S1364</f>
        <v>0.73</v>
      </c>
      <c r="T1364" s="18">
        <f>IF(Raw_Data!T1364="",ROUND(AVERAGEIFS(Raw_Data!$T$2:$T$4001,Raw_Data!$E$2:$E$4001,E1364,Raw_Data!$D$2:$D$4001,D1364),2),IF(Raw_Data!T1364&gt;INDEX(Cleaning_Reference!$F$6:$F$13,MATCH(D1364,Cleaning_Reference!$A$6:$A$13,0)),INDEX(Cleaning_Reference!$F$6:$F$13,MATCH(D1364,Cleaning_Reference!$A$6:$A$13,0)),Raw_Data!T1364))</f>
        <v>0.93</v>
      </c>
      <c r="U1364" s="15">
        <f>Raw_Data!U1364</f>
        <v>11</v>
      </c>
      <c r="V1364" s="15">
        <f>Raw_Data!V1364</f>
        <v>25913</v>
      </c>
      <c r="W1364" s="15">
        <f>Raw_Data!W1364</f>
        <v>883157</v>
      </c>
      <c r="X1364" s="15">
        <f>Raw_Data!X1364</f>
        <v>285043</v>
      </c>
      <c r="Y1364" s="15">
        <f>Raw_Data!Y1364</f>
        <v>-598114</v>
      </c>
      <c r="Z1364" s="15">
        <f>Raw_Data!Z1364</f>
        <v>5569</v>
      </c>
      <c r="AA1364" s="15">
        <f>Raw_Data!AA1364</f>
        <v>1.9750000000000001</v>
      </c>
      <c r="AB1364" s="15">
        <f>Raw_Data!AB1364</f>
        <v>65.900000000000006</v>
      </c>
      <c r="AC1364" s="19" t="str">
        <f>IF(Raw_Data!G1364="","Yes","No")</f>
        <v>No</v>
      </c>
      <c r="AD1364" s="19" t="str">
        <f>IF(Raw_Data!L1364="","Yes","No")</f>
        <v>No</v>
      </c>
      <c r="AE1364" s="19" t="str">
        <f>IF(Raw_Data!T1364="","Imputed",IF(Raw_Data!T1364&gt;INDEX(Cleaning_Reference!$F$6:$F$13,MATCH(D1364,Cleaning_Reference!$A$6:$A$13,0)),"Capped","Original"))</f>
        <v>Original</v>
      </c>
      <c r="AF1364" s="21">
        <f t="shared" si="21"/>
        <v>11</v>
      </c>
    </row>
    <row r="1365" spans="1:32" ht="15" customHeight="1" x14ac:dyDescent="0.3">
      <c r="A1365" s="20" t="str">
        <f>Raw_Data!A1365</f>
        <v>SF11364</v>
      </c>
      <c r="B1365" s="15" t="str">
        <f>Raw_Data!B1365</f>
        <v>Maharashtra</v>
      </c>
      <c r="C1365" s="15" t="str">
        <f>Raw_Data!C1365</f>
        <v>Warangal</v>
      </c>
      <c r="D1365" s="15" t="str">
        <f>Raw_Data!D1365</f>
        <v>Chilli</v>
      </c>
      <c r="E1365" s="15" t="str">
        <f>Raw_Data!E1365</f>
        <v>Kharif</v>
      </c>
      <c r="F1365" s="15">
        <f>Raw_Data!F1365</f>
        <v>2.0099999999999998</v>
      </c>
      <c r="G1365" s="18">
        <f>IF(Raw_Data!G1365="",ROUND(AVERAGEIFS(Raw_Data!$G$2:$G$4001,Raw_Data!$E$2:$E$4001,E1365),1),Raw_Data!G1365)</f>
        <v>880.1</v>
      </c>
      <c r="H1365" s="15">
        <f>Raw_Data!H1365</f>
        <v>26.4</v>
      </c>
      <c r="I1365" s="15">
        <f>Raw_Data!I1365</f>
        <v>62.8</v>
      </c>
      <c r="J1365" s="15">
        <f>Raw_Data!J1365</f>
        <v>7</v>
      </c>
      <c r="K1365" s="15">
        <f>Raw_Data!K1365</f>
        <v>5.88</v>
      </c>
      <c r="L1365" s="18">
        <f>IF(Raw_Data!L1365="",ROUND(AVERAGEIFS(Raw_Data!$L$2:$L$4001,Raw_Data!$E$2:$E$4001,E1365),1),Raw_Data!L1365)</f>
        <v>30.5</v>
      </c>
      <c r="M1365" s="15">
        <f>Raw_Data!M1365</f>
        <v>116.7</v>
      </c>
      <c r="N1365" s="15">
        <f>Raw_Data!N1365</f>
        <v>89.5</v>
      </c>
      <c r="O1365" s="15">
        <f>Raw_Data!O1365</f>
        <v>108</v>
      </c>
      <c r="P1365" s="15" t="str">
        <f>Raw_Data!P1365</f>
        <v>Rainfed</v>
      </c>
      <c r="Q1365" s="15">
        <f>Raw_Data!Q1365</f>
        <v>246.7</v>
      </c>
      <c r="R1365" s="15">
        <f>Raw_Data!R1365</f>
        <v>8.2799999999999994</v>
      </c>
      <c r="S1365" s="15">
        <f>Raw_Data!S1365</f>
        <v>0.79</v>
      </c>
      <c r="T1365" s="18">
        <f>IF(Raw_Data!T1365="",ROUND(AVERAGEIFS(Raw_Data!$T$2:$T$4001,Raw_Data!$E$2:$E$4001,E1365,Raw_Data!$D$2:$D$4001,D1365),2),IF(Raw_Data!T1365&gt;INDEX(Cleaning_Reference!$F$6:$F$13,MATCH(D1365,Cleaning_Reference!$A$6:$A$13,0)),INDEX(Cleaning_Reference!$F$6:$F$13,MATCH(D1365,Cleaning_Reference!$A$6:$A$13,0)),Raw_Data!T1365))</f>
        <v>1.2</v>
      </c>
      <c r="U1365" s="15">
        <f>Raw_Data!U1365</f>
        <v>2.41</v>
      </c>
      <c r="V1365" s="15">
        <f>Raw_Data!V1365</f>
        <v>98028</v>
      </c>
      <c r="W1365" s="15">
        <f>Raw_Data!W1365</f>
        <v>160478</v>
      </c>
      <c r="X1365" s="15">
        <f>Raw_Data!X1365</f>
        <v>236247</v>
      </c>
      <c r="Y1365" s="15">
        <f>Raw_Data!Y1365</f>
        <v>75769</v>
      </c>
      <c r="Z1365" s="15">
        <f>Raw_Data!Z1365</f>
        <v>732</v>
      </c>
      <c r="AA1365" s="15">
        <f>Raw_Data!AA1365</f>
        <v>3.2919999999999998</v>
      </c>
      <c r="AB1365" s="15">
        <f>Raw_Data!AB1365</f>
        <v>39</v>
      </c>
      <c r="AC1365" s="19" t="str">
        <f>IF(Raw_Data!G1365="","Yes","No")</f>
        <v>No</v>
      </c>
      <c r="AD1365" s="19" t="str">
        <f>IF(Raw_Data!L1365="","Yes","No")</f>
        <v>No</v>
      </c>
      <c r="AE1365" s="19" t="str">
        <f>IF(Raw_Data!T1365="","Imputed",IF(Raw_Data!T1365&gt;INDEX(Cleaning_Reference!$F$6:$F$13,MATCH(D1365,Cleaning_Reference!$A$6:$A$13,0)),"Capped","Original"))</f>
        <v>Original</v>
      </c>
      <c r="AF1365" s="21">
        <f t="shared" si="21"/>
        <v>2.41</v>
      </c>
    </row>
    <row r="1366" spans="1:32" ht="15" customHeight="1" x14ac:dyDescent="0.3">
      <c r="A1366" s="20" t="str">
        <f>Raw_Data!A1366</f>
        <v>SF11365</v>
      </c>
      <c r="B1366" s="15" t="str">
        <f>Raw_Data!B1366</f>
        <v>Madhya Pradesh</v>
      </c>
      <c r="C1366" s="15" t="str">
        <f>Raw_Data!C1366</f>
        <v>Ludhiana</v>
      </c>
      <c r="D1366" s="15" t="str">
        <f>Raw_Data!D1366</f>
        <v>Maize</v>
      </c>
      <c r="E1366" s="15" t="str">
        <f>Raw_Data!E1366</f>
        <v>Kharif</v>
      </c>
      <c r="F1366" s="15">
        <f>Raw_Data!F1366</f>
        <v>7.74</v>
      </c>
      <c r="G1366" s="18">
        <f>IF(Raw_Data!G1366="",ROUND(AVERAGEIFS(Raw_Data!$G$2:$G$4001,Raw_Data!$E$2:$E$4001,E1366),1),Raw_Data!G1366)</f>
        <v>1043.5</v>
      </c>
      <c r="H1366" s="15">
        <f>Raw_Data!H1366</f>
        <v>30.7</v>
      </c>
      <c r="I1366" s="15">
        <f>Raw_Data!I1366</f>
        <v>82.5</v>
      </c>
      <c r="J1366" s="15">
        <f>Raw_Data!J1366</f>
        <v>7.6</v>
      </c>
      <c r="K1366" s="15">
        <f>Raw_Data!K1366</f>
        <v>5.94</v>
      </c>
      <c r="L1366" s="18">
        <f>IF(Raw_Data!L1366="",ROUND(AVERAGEIFS(Raw_Data!$L$2:$L$4001,Raw_Data!$E$2:$E$4001,E1366),1),Raw_Data!L1366)</f>
        <v>22.8</v>
      </c>
      <c r="M1366" s="15">
        <f>Raw_Data!M1366</f>
        <v>73.2</v>
      </c>
      <c r="N1366" s="15">
        <f>Raw_Data!N1366</f>
        <v>42.7</v>
      </c>
      <c r="O1366" s="15">
        <f>Raw_Data!O1366</f>
        <v>105.9</v>
      </c>
      <c r="P1366" s="15" t="str">
        <f>Raw_Data!P1366</f>
        <v>Sprinkler</v>
      </c>
      <c r="Q1366" s="15">
        <f>Raw_Data!Q1366</f>
        <v>254.7</v>
      </c>
      <c r="R1366" s="15">
        <f>Raw_Data!R1366</f>
        <v>5.55</v>
      </c>
      <c r="S1366" s="15">
        <f>Raw_Data!S1366</f>
        <v>0.96</v>
      </c>
      <c r="T1366" s="18">
        <f>IF(Raw_Data!T1366="",ROUND(AVERAGEIFS(Raw_Data!$T$2:$T$4001,Raw_Data!$E$2:$E$4001,E1366,Raw_Data!$D$2:$D$4001,D1366),2),IF(Raw_Data!T1366&gt;INDEX(Cleaning_Reference!$F$6:$F$13,MATCH(D1366,Cleaning_Reference!$A$6:$A$13,0)),INDEX(Cleaning_Reference!$F$6:$F$13,MATCH(D1366,Cleaning_Reference!$A$6:$A$13,0)),Raw_Data!T1366))</f>
        <v>1.98</v>
      </c>
      <c r="U1366" s="15">
        <f>Raw_Data!U1366</f>
        <v>15.33</v>
      </c>
      <c r="V1366" s="15">
        <f>Raw_Data!V1366</f>
        <v>20485</v>
      </c>
      <c r="W1366" s="15">
        <f>Raw_Data!W1366</f>
        <v>531941</v>
      </c>
      <c r="X1366" s="15">
        <f>Raw_Data!X1366</f>
        <v>314035</v>
      </c>
      <c r="Y1366" s="15">
        <f>Raw_Data!Y1366</f>
        <v>-217906</v>
      </c>
      <c r="Z1366" s="15">
        <f>Raw_Data!Z1366</f>
        <v>4984</v>
      </c>
      <c r="AA1366" s="15">
        <f>Raw_Data!AA1366</f>
        <v>3.0760000000000001</v>
      </c>
      <c r="AB1366" s="15">
        <f>Raw_Data!AB1366</f>
        <v>67</v>
      </c>
      <c r="AC1366" s="19" t="str">
        <f>IF(Raw_Data!G1366="","Yes","No")</f>
        <v>No</v>
      </c>
      <c r="AD1366" s="19" t="str">
        <f>IF(Raw_Data!L1366="","Yes","No")</f>
        <v>No</v>
      </c>
      <c r="AE1366" s="19" t="str">
        <f>IF(Raw_Data!T1366="","Imputed",IF(Raw_Data!T1366&gt;INDEX(Cleaning_Reference!$F$6:$F$13,MATCH(D1366,Cleaning_Reference!$A$6:$A$13,0)),"Capped","Original"))</f>
        <v>Original</v>
      </c>
      <c r="AF1366" s="21">
        <f t="shared" si="21"/>
        <v>15.33</v>
      </c>
    </row>
    <row r="1367" spans="1:32" ht="15" customHeight="1" x14ac:dyDescent="0.3">
      <c r="A1367" s="20" t="str">
        <f>Raw_Data!A1367</f>
        <v>SF11366</v>
      </c>
      <c r="B1367" s="15" t="str">
        <f>Raw_Data!B1367</f>
        <v>Andhra Pradesh</v>
      </c>
      <c r="C1367" s="15" t="str">
        <f>Raw_Data!C1367</f>
        <v>Indore</v>
      </c>
      <c r="D1367" s="15" t="str">
        <f>Raw_Data!D1367</f>
        <v>Rice</v>
      </c>
      <c r="E1367" s="15" t="str">
        <f>Raw_Data!E1367</f>
        <v>Kharif</v>
      </c>
      <c r="F1367" s="15">
        <f>Raw_Data!F1367</f>
        <v>2.73</v>
      </c>
      <c r="G1367" s="18">
        <f>IF(Raw_Data!G1367="",ROUND(AVERAGEIFS(Raw_Data!$G$2:$G$4001,Raw_Data!$E$2:$E$4001,E1367),1),Raw_Data!G1367)</f>
        <v>1246.9000000000001</v>
      </c>
      <c r="H1367" s="15">
        <f>Raw_Data!H1367</f>
        <v>30.3</v>
      </c>
      <c r="I1367" s="15">
        <f>Raw_Data!I1367</f>
        <v>72.900000000000006</v>
      </c>
      <c r="J1367" s="15">
        <f>Raw_Data!J1367</f>
        <v>7.3</v>
      </c>
      <c r="K1367" s="15">
        <f>Raw_Data!K1367</f>
        <v>6.72</v>
      </c>
      <c r="L1367" s="18">
        <f>IF(Raw_Data!L1367="",ROUND(AVERAGEIFS(Raw_Data!$L$2:$L$4001,Raw_Data!$E$2:$E$4001,E1367),1),Raw_Data!L1367)</f>
        <v>29.5</v>
      </c>
      <c r="M1367" s="15">
        <f>Raw_Data!M1367</f>
        <v>124.4</v>
      </c>
      <c r="N1367" s="15">
        <f>Raw_Data!N1367</f>
        <v>62.8</v>
      </c>
      <c r="O1367" s="15">
        <f>Raw_Data!O1367</f>
        <v>108.8</v>
      </c>
      <c r="P1367" s="15" t="str">
        <f>Raw_Data!P1367</f>
        <v>Drip</v>
      </c>
      <c r="Q1367" s="15">
        <f>Raw_Data!Q1367</f>
        <v>68.3</v>
      </c>
      <c r="R1367" s="15">
        <f>Raw_Data!R1367</f>
        <v>4.6100000000000003</v>
      </c>
      <c r="S1367" s="15">
        <f>Raw_Data!S1367</f>
        <v>0.96</v>
      </c>
      <c r="T1367" s="18">
        <f>IF(Raw_Data!T1367="",ROUND(AVERAGEIFS(Raw_Data!$T$2:$T$4001,Raw_Data!$E$2:$E$4001,E1367,Raw_Data!$D$2:$D$4001,D1367),2),IF(Raw_Data!T1367&gt;INDEX(Cleaning_Reference!$F$6:$F$13,MATCH(D1367,Cleaning_Reference!$A$6:$A$13,0)),INDEX(Cleaning_Reference!$F$6:$F$13,MATCH(D1367,Cleaning_Reference!$A$6:$A$13,0)),Raw_Data!T1367))</f>
        <v>3.3</v>
      </c>
      <c r="U1367" s="15">
        <f>Raw_Data!U1367</f>
        <v>9.01</v>
      </c>
      <c r="V1367" s="15">
        <f>Raw_Data!V1367</f>
        <v>21110</v>
      </c>
      <c r="W1367" s="15">
        <f>Raw_Data!W1367</f>
        <v>134828</v>
      </c>
      <c r="X1367" s="15">
        <f>Raw_Data!X1367</f>
        <v>190201</v>
      </c>
      <c r="Y1367" s="15">
        <f>Raw_Data!Y1367</f>
        <v>55373</v>
      </c>
      <c r="Z1367" s="15">
        <f>Raw_Data!Z1367</f>
        <v>3588</v>
      </c>
      <c r="AA1367" s="15">
        <f>Raw_Data!AA1367</f>
        <v>2.5110000000000001</v>
      </c>
      <c r="AB1367" s="15">
        <f>Raw_Data!AB1367</f>
        <v>66.099999999999994</v>
      </c>
      <c r="AC1367" s="19" t="str">
        <f>IF(Raw_Data!G1367="","Yes","No")</f>
        <v>No</v>
      </c>
      <c r="AD1367" s="19" t="str">
        <f>IF(Raw_Data!L1367="","Yes","No")</f>
        <v>No</v>
      </c>
      <c r="AE1367" s="19" t="str">
        <f>IF(Raw_Data!T1367="","Imputed",IF(Raw_Data!T1367&gt;INDEX(Cleaning_Reference!$F$6:$F$13,MATCH(D1367,Cleaning_Reference!$A$6:$A$13,0)),"Capped","Original"))</f>
        <v>Original</v>
      </c>
      <c r="AF1367" s="21">
        <f t="shared" si="21"/>
        <v>9.01</v>
      </c>
    </row>
    <row r="1368" spans="1:32" ht="15" customHeight="1" x14ac:dyDescent="0.3">
      <c r="A1368" s="20" t="str">
        <f>Raw_Data!A1368</f>
        <v>SF11367</v>
      </c>
      <c r="B1368" s="15" t="str">
        <f>Raw_Data!B1368</f>
        <v>Tamil Nadu</v>
      </c>
      <c r="C1368" s="15" t="str">
        <f>Raw_Data!C1368</f>
        <v>Rajkot</v>
      </c>
      <c r="D1368" s="15" t="str">
        <f>Raw_Data!D1368</f>
        <v>Rice</v>
      </c>
      <c r="E1368" s="15" t="str">
        <f>Raw_Data!E1368</f>
        <v>Rabi</v>
      </c>
      <c r="F1368" s="15">
        <f>Raw_Data!F1368</f>
        <v>4.26</v>
      </c>
      <c r="G1368" s="18">
        <f>IF(Raw_Data!G1368="",ROUND(AVERAGEIFS(Raw_Data!$G$2:$G$4001,Raw_Data!$E$2:$E$4001,E1368),1),Raw_Data!G1368)</f>
        <v>551.1</v>
      </c>
      <c r="H1368" s="15">
        <f>Raw_Data!H1368</f>
        <v>17.600000000000001</v>
      </c>
      <c r="I1368" s="15">
        <f>Raw_Data!I1368</f>
        <v>52.3</v>
      </c>
      <c r="J1368" s="15">
        <f>Raw_Data!J1368</f>
        <v>7.2</v>
      </c>
      <c r="K1368" s="15">
        <f>Raw_Data!K1368</f>
        <v>6.6</v>
      </c>
      <c r="L1368" s="18">
        <f>IF(Raw_Data!L1368="",ROUND(AVERAGEIFS(Raw_Data!$L$2:$L$4001,Raw_Data!$E$2:$E$4001,E1368),1),Raw_Data!L1368)</f>
        <v>17.8</v>
      </c>
      <c r="M1368" s="15">
        <f>Raw_Data!M1368</f>
        <v>96.6</v>
      </c>
      <c r="N1368" s="15">
        <f>Raw_Data!N1368</f>
        <v>63.7</v>
      </c>
      <c r="O1368" s="15">
        <f>Raw_Data!O1368</f>
        <v>110</v>
      </c>
      <c r="P1368" s="15" t="str">
        <f>Raw_Data!P1368</f>
        <v>Flood</v>
      </c>
      <c r="Q1368" s="15">
        <f>Raw_Data!Q1368</f>
        <v>144</v>
      </c>
      <c r="R1368" s="15">
        <f>Raw_Data!R1368</f>
        <v>6.54</v>
      </c>
      <c r="S1368" s="15">
        <f>Raw_Data!S1368</f>
        <v>0.83</v>
      </c>
      <c r="T1368" s="18">
        <f>IF(Raw_Data!T1368="",ROUND(AVERAGEIFS(Raw_Data!$T$2:$T$4001,Raw_Data!$E$2:$E$4001,E1368,Raw_Data!$D$2:$D$4001,D1368),2),IF(Raw_Data!T1368&gt;INDEX(Cleaning_Reference!$F$6:$F$13,MATCH(D1368,Cleaning_Reference!$A$6:$A$13,0)),INDEX(Cleaning_Reference!$F$6:$F$13,MATCH(D1368,Cleaning_Reference!$A$6:$A$13,0)),Raw_Data!T1368))</f>
        <v>3.07</v>
      </c>
      <c r="U1368" s="15">
        <f>Raw_Data!U1368</f>
        <v>13.08</v>
      </c>
      <c r="V1368" s="15">
        <f>Raw_Data!V1368</f>
        <v>23120</v>
      </c>
      <c r="W1368" s="15">
        <f>Raw_Data!W1368</f>
        <v>267093</v>
      </c>
      <c r="X1368" s="15">
        <f>Raw_Data!X1368</f>
        <v>302410</v>
      </c>
      <c r="Y1368" s="15">
        <f>Raw_Data!Y1368</f>
        <v>35317</v>
      </c>
      <c r="Z1368" s="15">
        <f>Raw_Data!Z1368</f>
        <v>7933</v>
      </c>
      <c r="AA1368" s="15">
        <f>Raw_Data!AA1368</f>
        <v>1.649</v>
      </c>
      <c r="AB1368" s="15">
        <f>Raw_Data!AB1368</f>
        <v>38.9</v>
      </c>
      <c r="AC1368" s="19" t="str">
        <f>IF(Raw_Data!G1368="","Yes","No")</f>
        <v>No</v>
      </c>
      <c r="AD1368" s="19" t="str">
        <f>IF(Raw_Data!L1368="","Yes","No")</f>
        <v>No</v>
      </c>
      <c r="AE1368" s="19" t="str">
        <f>IF(Raw_Data!T1368="","Imputed",IF(Raw_Data!T1368&gt;INDEX(Cleaning_Reference!$F$6:$F$13,MATCH(D1368,Cleaning_Reference!$A$6:$A$13,0)),"Capped","Original"))</f>
        <v>Original</v>
      </c>
      <c r="AF1368" s="21">
        <f t="shared" si="21"/>
        <v>13.08</v>
      </c>
    </row>
    <row r="1369" spans="1:32" ht="15" customHeight="1" x14ac:dyDescent="0.3">
      <c r="A1369" s="20" t="str">
        <f>Raw_Data!A1369</f>
        <v>SF11368</v>
      </c>
      <c r="B1369" s="15" t="str">
        <f>Raw_Data!B1369</f>
        <v>Karnataka</v>
      </c>
      <c r="C1369" s="15" t="str">
        <f>Raw_Data!C1369</f>
        <v>Warangal</v>
      </c>
      <c r="D1369" s="15" t="str">
        <f>Raw_Data!D1369</f>
        <v>Wheat</v>
      </c>
      <c r="E1369" s="15" t="str">
        <f>Raw_Data!E1369</f>
        <v>Rabi</v>
      </c>
      <c r="F1369" s="15">
        <f>Raw_Data!F1369</f>
        <v>6.47</v>
      </c>
      <c r="G1369" s="18">
        <f>IF(Raw_Data!G1369="",ROUND(AVERAGEIFS(Raw_Data!$G$2:$G$4001,Raw_Data!$E$2:$E$4001,E1369),1),Raw_Data!G1369)</f>
        <v>609.6</v>
      </c>
      <c r="H1369" s="15">
        <f>Raw_Data!H1369</f>
        <v>21.5</v>
      </c>
      <c r="I1369" s="15">
        <f>Raw_Data!I1369</f>
        <v>69.8</v>
      </c>
      <c r="J1369" s="15">
        <f>Raw_Data!J1369</f>
        <v>7.4</v>
      </c>
      <c r="K1369" s="15">
        <f>Raw_Data!K1369</f>
        <v>6.59</v>
      </c>
      <c r="L1369" s="18">
        <f>IF(Raw_Data!L1369="",ROUND(AVERAGEIFS(Raw_Data!$L$2:$L$4001,Raw_Data!$E$2:$E$4001,E1369),1),Raw_Data!L1369)</f>
        <v>19.100000000000001</v>
      </c>
      <c r="M1369" s="15">
        <f>Raw_Data!M1369</f>
        <v>149.9</v>
      </c>
      <c r="N1369" s="15">
        <f>Raw_Data!N1369</f>
        <v>74.3</v>
      </c>
      <c r="O1369" s="15">
        <f>Raw_Data!O1369</f>
        <v>94.1</v>
      </c>
      <c r="P1369" s="15" t="str">
        <f>Raw_Data!P1369</f>
        <v>Flood</v>
      </c>
      <c r="Q1369" s="15">
        <f>Raw_Data!Q1369</f>
        <v>117</v>
      </c>
      <c r="R1369" s="15">
        <f>Raw_Data!R1369</f>
        <v>6.4</v>
      </c>
      <c r="S1369" s="15">
        <f>Raw_Data!S1369</f>
        <v>0.96</v>
      </c>
      <c r="T1369" s="18">
        <f>IF(Raw_Data!T1369="",ROUND(AVERAGEIFS(Raw_Data!$T$2:$T$4001,Raw_Data!$E$2:$E$4001,E1369,Raw_Data!$D$2:$D$4001,D1369),2),IF(Raw_Data!T1369&gt;INDEX(Cleaning_Reference!$F$6:$F$13,MATCH(D1369,Cleaning_Reference!$A$6:$A$13,0)),INDEX(Cleaning_Reference!$F$6:$F$13,MATCH(D1369,Cleaning_Reference!$A$6:$A$13,0)),Raw_Data!T1369))</f>
        <v>3.19</v>
      </c>
      <c r="U1369" s="15">
        <f>Raw_Data!U1369</f>
        <v>20.64</v>
      </c>
      <c r="V1369" s="15">
        <f>Raw_Data!V1369</f>
        <v>21304</v>
      </c>
      <c r="W1369" s="15">
        <f>Raw_Data!W1369</f>
        <v>488576</v>
      </c>
      <c r="X1369" s="15">
        <f>Raw_Data!X1369</f>
        <v>439715</v>
      </c>
      <c r="Y1369" s="15">
        <f>Raw_Data!Y1369</f>
        <v>-48861</v>
      </c>
      <c r="Z1369" s="15">
        <f>Raw_Data!Z1369</f>
        <v>4512</v>
      </c>
      <c r="AA1369" s="15">
        <f>Raw_Data!AA1369</f>
        <v>4.5739999999999998</v>
      </c>
      <c r="AB1369" s="15">
        <f>Raw_Data!AB1369</f>
        <v>27.3</v>
      </c>
      <c r="AC1369" s="19" t="str">
        <f>IF(Raw_Data!G1369="","Yes","No")</f>
        <v>No</v>
      </c>
      <c r="AD1369" s="19" t="str">
        <f>IF(Raw_Data!L1369="","Yes","No")</f>
        <v>No</v>
      </c>
      <c r="AE1369" s="19" t="str">
        <f>IF(Raw_Data!T1369="","Imputed",IF(Raw_Data!T1369&gt;INDEX(Cleaning_Reference!$F$6:$F$13,MATCH(D1369,Cleaning_Reference!$A$6:$A$13,0)),"Capped","Original"))</f>
        <v>Original</v>
      </c>
      <c r="AF1369" s="21">
        <f t="shared" si="21"/>
        <v>20.64</v>
      </c>
    </row>
    <row r="1370" spans="1:32" ht="15" customHeight="1" x14ac:dyDescent="0.3">
      <c r="A1370" s="20" t="str">
        <f>Raw_Data!A1370</f>
        <v>SF11369</v>
      </c>
      <c r="B1370" s="15" t="str">
        <f>Raw_Data!B1370</f>
        <v>Andhra Pradesh</v>
      </c>
      <c r="C1370" s="15" t="str">
        <f>Raw_Data!C1370</f>
        <v>Rajkot</v>
      </c>
      <c r="D1370" s="15" t="str">
        <f>Raw_Data!D1370</f>
        <v>Rice</v>
      </c>
      <c r="E1370" s="15" t="str">
        <f>Raw_Data!E1370</f>
        <v>Kharif</v>
      </c>
      <c r="F1370" s="15">
        <f>Raw_Data!F1370</f>
        <v>4.71</v>
      </c>
      <c r="G1370" s="18">
        <f>IF(Raw_Data!G1370="",ROUND(AVERAGEIFS(Raw_Data!$G$2:$G$4001,Raw_Data!$E$2:$E$4001,E1370),1),Raw_Data!G1370)</f>
        <v>932.4</v>
      </c>
      <c r="H1370" s="15">
        <f>Raw_Data!H1370</f>
        <v>27.8</v>
      </c>
      <c r="I1370" s="15">
        <f>Raw_Data!I1370</f>
        <v>70.7</v>
      </c>
      <c r="J1370" s="15">
        <f>Raw_Data!J1370</f>
        <v>7</v>
      </c>
      <c r="K1370" s="15">
        <f>Raw_Data!K1370</f>
        <v>7.02</v>
      </c>
      <c r="L1370" s="18">
        <f>IF(Raw_Data!L1370="",ROUND(AVERAGEIFS(Raw_Data!$L$2:$L$4001,Raw_Data!$E$2:$E$4001,E1370),1),Raw_Data!L1370)</f>
        <v>35.700000000000003</v>
      </c>
      <c r="M1370" s="15">
        <f>Raw_Data!M1370</f>
        <v>106.9</v>
      </c>
      <c r="N1370" s="15">
        <f>Raw_Data!N1370</f>
        <v>32.799999999999997</v>
      </c>
      <c r="O1370" s="15">
        <f>Raw_Data!O1370</f>
        <v>125.4</v>
      </c>
      <c r="P1370" s="15" t="str">
        <f>Raw_Data!P1370</f>
        <v>Flood</v>
      </c>
      <c r="Q1370" s="15">
        <f>Raw_Data!Q1370</f>
        <v>126.7</v>
      </c>
      <c r="R1370" s="15">
        <f>Raw_Data!R1370</f>
        <v>2.89</v>
      </c>
      <c r="S1370" s="15">
        <f>Raw_Data!S1370</f>
        <v>0.7</v>
      </c>
      <c r="T1370" s="18">
        <f>IF(Raw_Data!T1370="",ROUND(AVERAGEIFS(Raw_Data!$T$2:$T$4001,Raw_Data!$E$2:$E$4001,E1370,Raw_Data!$D$2:$D$4001,D1370),2),IF(Raw_Data!T1370&gt;INDEX(Cleaning_Reference!$F$6:$F$13,MATCH(D1370,Cleaning_Reference!$A$6:$A$13,0)),INDEX(Cleaning_Reference!$F$6:$F$13,MATCH(D1370,Cleaning_Reference!$A$6:$A$13,0)),Raw_Data!T1370))</f>
        <v>2.83</v>
      </c>
      <c r="U1370" s="15">
        <f>Raw_Data!U1370</f>
        <v>13.33</v>
      </c>
      <c r="V1370" s="15">
        <f>Raw_Data!V1370</f>
        <v>24630</v>
      </c>
      <c r="W1370" s="15">
        <f>Raw_Data!W1370</f>
        <v>323234</v>
      </c>
      <c r="X1370" s="15">
        <f>Raw_Data!X1370</f>
        <v>328318</v>
      </c>
      <c r="Y1370" s="15">
        <f>Raw_Data!Y1370</f>
        <v>5084</v>
      </c>
      <c r="Z1370" s="15">
        <f>Raw_Data!Z1370</f>
        <v>8129</v>
      </c>
      <c r="AA1370" s="15">
        <f>Raw_Data!AA1370</f>
        <v>1.64</v>
      </c>
      <c r="AB1370" s="15">
        <f>Raw_Data!AB1370</f>
        <v>55.5</v>
      </c>
      <c r="AC1370" s="19" t="str">
        <f>IF(Raw_Data!G1370="","Yes","No")</f>
        <v>No</v>
      </c>
      <c r="AD1370" s="19" t="str">
        <f>IF(Raw_Data!L1370="","Yes","No")</f>
        <v>No</v>
      </c>
      <c r="AE1370" s="19" t="str">
        <f>IF(Raw_Data!T1370="","Imputed",IF(Raw_Data!T1370&gt;INDEX(Cleaning_Reference!$F$6:$F$13,MATCH(D1370,Cleaning_Reference!$A$6:$A$13,0)),"Capped","Original"))</f>
        <v>Original</v>
      </c>
      <c r="AF1370" s="21">
        <f t="shared" si="21"/>
        <v>13.33</v>
      </c>
    </row>
    <row r="1371" spans="1:32" ht="15" customHeight="1" x14ac:dyDescent="0.3">
      <c r="A1371" s="20" t="str">
        <f>Raw_Data!A1371</f>
        <v>SF11370</v>
      </c>
      <c r="B1371" s="15" t="str">
        <f>Raw_Data!B1371</f>
        <v>Andhra Pradesh</v>
      </c>
      <c r="C1371" s="15" t="str">
        <f>Raw_Data!C1371</f>
        <v>Indore</v>
      </c>
      <c r="D1371" s="15" t="str">
        <f>Raw_Data!D1371</f>
        <v>Wheat</v>
      </c>
      <c r="E1371" s="15" t="str">
        <f>Raw_Data!E1371</f>
        <v>Kharif</v>
      </c>
      <c r="F1371" s="15">
        <f>Raw_Data!F1371</f>
        <v>8.09</v>
      </c>
      <c r="G1371" s="18">
        <f>IF(Raw_Data!G1371="",ROUND(AVERAGEIFS(Raw_Data!$G$2:$G$4001,Raw_Data!$E$2:$E$4001,E1371),1),Raw_Data!G1371)</f>
        <v>793.7</v>
      </c>
      <c r="H1371" s="15">
        <f>Raw_Data!H1371</f>
        <v>30.2</v>
      </c>
      <c r="I1371" s="15">
        <f>Raw_Data!I1371</f>
        <v>57.6</v>
      </c>
      <c r="J1371" s="15">
        <f>Raw_Data!J1371</f>
        <v>6.5</v>
      </c>
      <c r="K1371" s="15">
        <f>Raw_Data!K1371</f>
        <v>6.84</v>
      </c>
      <c r="L1371" s="18">
        <f>IF(Raw_Data!L1371="",ROUND(AVERAGEIFS(Raw_Data!$L$2:$L$4001,Raw_Data!$E$2:$E$4001,E1371),1),Raw_Data!L1371)</f>
        <v>34.200000000000003</v>
      </c>
      <c r="M1371" s="15">
        <f>Raw_Data!M1371</f>
        <v>112.8</v>
      </c>
      <c r="N1371" s="15">
        <f>Raw_Data!N1371</f>
        <v>57.4</v>
      </c>
      <c r="O1371" s="15">
        <f>Raw_Data!O1371</f>
        <v>97.9</v>
      </c>
      <c r="P1371" s="15" t="str">
        <f>Raw_Data!P1371</f>
        <v>Sprinkler</v>
      </c>
      <c r="Q1371" s="15">
        <f>Raw_Data!Q1371</f>
        <v>159.30000000000001</v>
      </c>
      <c r="R1371" s="15">
        <f>Raw_Data!R1371</f>
        <v>7.91</v>
      </c>
      <c r="S1371" s="15">
        <f>Raw_Data!S1371</f>
        <v>0.66</v>
      </c>
      <c r="T1371" s="18">
        <f>IF(Raw_Data!T1371="",ROUND(AVERAGEIFS(Raw_Data!$T$2:$T$4001,Raw_Data!$E$2:$E$4001,E1371,Raw_Data!$D$2:$D$4001,D1371),2),IF(Raw_Data!T1371&gt;INDEX(Cleaning_Reference!$F$6:$F$13,MATCH(D1371,Cleaning_Reference!$A$6:$A$13,0)),INDEX(Cleaning_Reference!$F$6:$F$13,MATCH(D1371,Cleaning_Reference!$A$6:$A$13,0)),Raw_Data!T1371))</f>
        <v>3.59</v>
      </c>
      <c r="U1371" s="15">
        <f>Raw_Data!U1371</f>
        <v>29.04</v>
      </c>
      <c r="V1371" s="15">
        <f>Raw_Data!V1371</f>
        <v>24043</v>
      </c>
      <c r="W1371" s="15">
        <f>Raw_Data!W1371</f>
        <v>531538</v>
      </c>
      <c r="X1371" s="15">
        <f>Raw_Data!X1371</f>
        <v>698209</v>
      </c>
      <c r="Y1371" s="15">
        <f>Raw_Data!Y1371</f>
        <v>166671</v>
      </c>
      <c r="Z1371" s="15">
        <f>Raw_Data!Z1371</f>
        <v>4285</v>
      </c>
      <c r="AA1371" s="15">
        <f>Raw_Data!AA1371</f>
        <v>6.7770000000000001</v>
      </c>
      <c r="AB1371" s="15">
        <f>Raw_Data!AB1371</f>
        <v>29.8</v>
      </c>
      <c r="AC1371" s="19" t="str">
        <f>IF(Raw_Data!G1371="","Yes","No")</f>
        <v>No</v>
      </c>
      <c r="AD1371" s="19" t="str">
        <f>IF(Raw_Data!L1371="","Yes","No")</f>
        <v>No</v>
      </c>
      <c r="AE1371" s="19" t="str">
        <f>IF(Raw_Data!T1371="","Imputed",IF(Raw_Data!T1371&gt;INDEX(Cleaning_Reference!$F$6:$F$13,MATCH(D1371,Cleaning_Reference!$A$6:$A$13,0)),"Capped","Original"))</f>
        <v>Original</v>
      </c>
      <c r="AF1371" s="21">
        <f t="shared" si="21"/>
        <v>29.04</v>
      </c>
    </row>
    <row r="1372" spans="1:32" ht="15" customHeight="1" x14ac:dyDescent="0.3">
      <c r="A1372" s="20" t="str">
        <f>Raw_Data!A1372</f>
        <v>SF11371</v>
      </c>
      <c r="B1372" s="15" t="str">
        <f>Raw_Data!B1372</f>
        <v>Gujarat</v>
      </c>
      <c r="C1372" s="15" t="str">
        <f>Raw_Data!C1372</f>
        <v>Nalgonda</v>
      </c>
      <c r="D1372" s="15" t="str">
        <f>Raw_Data!D1372</f>
        <v>Maize</v>
      </c>
      <c r="E1372" s="15" t="str">
        <f>Raw_Data!E1372</f>
        <v>Rabi</v>
      </c>
      <c r="F1372" s="15">
        <f>Raw_Data!F1372</f>
        <v>3.17</v>
      </c>
      <c r="G1372" s="18">
        <f>IF(Raw_Data!G1372="",ROUND(AVERAGEIFS(Raw_Data!$G$2:$G$4001,Raw_Data!$E$2:$E$4001,E1372),1),Raw_Data!G1372)</f>
        <v>385.2</v>
      </c>
      <c r="H1372" s="15">
        <f>Raw_Data!H1372</f>
        <v>24.8</v>
      </c>
      <c r="I1372" s="15">
        <f>Raw_Data!I1372</f>
        <v>52.2</v>
      </c>
      <c r="J1372" s="15">
        <f>Raw_Data!J1372</f>
        <v>8.3000000000000007</v>
      </c>
      <c r="K1372" s="15">
        <f>Raw_Data!K1372</f>
        <v>7.6</v>
      </c>
      <c r="L1372" s="18">
        <f>IF(Raw_Data!L1372="",ROUND(AVERAGEIFS(Raw_Data!$L$2:$L$4001,Raw_Data!$E$2:$E$4001,E1372),1),Raw_Data!L1372)</f>
        <v>31.1</v>
      </c>
      <c r="M1372" s="15">
        <f>Raw_Data!M1372</f>
        <v>166.5</v>
      </c>
      <c r="N1372" s="15">
        <f>Raw_Data!N1372</f>
        <v>87.7</v>
      </c>
      <c r="O1372" s="15">
        <f>Raw_Data!O1372</f>
        <v>104.1</v>
      </c>
      <c r="P1372" s="15" t="str">
        <f>Raw_Data!P1372</f>
        <v>Drip</v>
      </c>
      <c r="Q1372" s="15">
        <f>Raw_Data!Q1372</f>
        <v>190.5</v>
      </c>
      <c r="R1372" s="15">
        <f>Raw_Data!R1372</f>
        <v>4.12</v>
      </c>
      <c r="S1372" s="15">
        <f>Raw_Data!S1372</f>
        <v>0.99</v>
      </c>
      <c r="T1372" s="18">
        <f>IF(Raw_Data!T1372="",ROUND(AVERAGEIFS(Raw_Data!$T$2:$T$4001,Raw_Data!$E$2:$E$4001,E1372,Raw_Data!$D$2:$D$4001,D1372),2),IF(Raw_Data!T1372&gt;INDEX(Cleaning_Reference!$F$6:$F$13,MATCH(D1372,Cleaning_Reference!$A$6:$A$13,0)),INDEX(Cleaning_Reference!$F$6:$F$13,MATCH(D1372,Cleaning_Reference!$A$6:$A$13,0)),Raw_Data!T1372))</f>
        <v>1.68</v>
      </c>
      <c r="U1372" s="15">
        <f>Raw_Data!U1372</f>
        <v>5.33</v>
      </c>
      <c r="V1372" s="15">
        <f>Raw_Data!V1372</f>
        <v>21273</v>
      </c>
      <c r="W1372" s="15">
        <f>Raw_Data!W1372</f>
        <v>211965</v>
      </c>
      <c r="X1372" s="15">
        <f>Raw_Data!X1372</f>
        <v>113385</v>
      </c>
      <c r="Y1372" s="15">
        <f>Raw_Data!Y1372</f>
        <v>-98580</v>
      </c>
      <c r="Z1372" s="15">
        <f>Raw_Data!Z1372</f>
        <v>1480</v>
      </c>
      <c r="AA1372" s="15">
        <f>Raw_Data!AA1372</f>
        <v>3.601</v>
      </c>
      <c r="AB1372" s="15">
        <f>Raw_Data!AB1372</f>
        <v>44.6</v>
      </c>
      <c r="AC1372" s="19" t="str">
        <f>IF(Raw_Data!G1372="","Yes","No")</f>
        <v>No</v>
      </c>
      <c r="AD1372" s="19" t="str">
        <f>IF(Raw_Data!L1372="","Yes","No")</f>
        <v>No</v>
      </c>
      <c r="AE1372" s="19" t="str">
        <f>IF(Raw_Data!T1372="","Imputed",IF(Raw_Data!T1372&gt;INDEX(Cleaning_Reference!$F$6:$F$13,MATCH(D1372,Cleaning_Reference!$A$6:$A$13,0)),"Capped","Original"))</f>
        <v>Original</v>
      </c>
      <c r="AF1372" s="21">
        <f t="shared" si="21"/>
        <v>5.33</v>
      </c>
    </row>
    <row r="1373" spans="1:32" ht="15" customHeight="1" x14ac:dyDescent="0.3">
      <c r="A1373" s="20" t="str">
        <f>Raw_Data!A1373</f>
        <v>SF11372</v>
      </c>
      <c r="B1373" s="15" t="str">
        <f>Raw_Data!B1373</f>
        <v>Gujarat</v>
      </c>
      <c r="C1373" s="15" t="str">
        <f>Raw_Data!C1373</f>
        <v>Ludhiana</v>
      </c>
      <c r="D1373" s="15" t="str">
        <f>Raw_Data!D1373</f>
        <v>Wheat</v>
      </c>
      <c r="E1373" s="15" t="str">
        <f>Raw_Data!E1373</f>
        <v>Rabi</v>
      </c>
      <c r="F1373" s="15">
        <f>Raw_Data!F1373</f>
        <v>4.78</v>
      </c>
      <c r="G1373" s="18">
        <f>IF(Raw_Data!G1373="",ROUND(AVERAGEIFS(Raw_Data!$G$2:$G$4001,Raw_Data!$E$2:$E$4001,E1373),1),Raw_Data!G1373)</f>
        <v>438.9</v>
      </c>
      <c r="H1373" s="15">
        <f>Raw_Data!H1373</f>
        <v>27</v>
      </c>
      <c r="I1373" s="15">
        <f>Raw_Data!I1373</f>
        <v>42</v>
      </c>
      <c r="J1373" s="15">
        <f>Raw_Data!J1373</f>
        <v>6.6</v>
      </c>
      <c r="K1373" s="15">
        <f>Raw_Data!K1373</f>
        <v>6.58</v>
      </c>
      <c r="L1373" s="18">
        <f>IF(Raw_Data!L1373="",ROUND(AVERAGEIFS(Raw_Data!$L$2:$L$4001,Raw_Data!$E$2:$E$4001,E1373),1),Raw_Data!L1373)</f>
        <v>14.6</v>
      </c>
      <c r="M1373" s="15">
        <f>Raw_Data!M1373</f>
        <v>112</v>
      </c>
      <c r="N1373" s="15">
        <f>Raw_Data!N1373</f>
        <v>53.5</v>
      </c>
      <c r="O1373" s="15">
        <f>Raw_Data!O1373</f>
        <v>80</v>
      </c>
      <c r="P1373" s="15" t="str">
        <f>Raw_Data!P1373</f>
        <v>Rainfed</v>
      </c>
      <c r="Q1373" s="15">
        <f>Raw_Data!Q1373</f>
        <v>259.10000000000002</v>
      </c>
      <c r="R1373" s="15">
        <f>Raw_Data!R1373</f>
        <v>4.75</v>
      </c>
      <c r="S1373" s="15">
        <f>Raw_Data!S1373</f>
        <v>0.67</v>
      </c>
      <c r="T1373" s="18">
        <f>IF(Raw_Data!T1373="",ROUND(AVERAGEIFS(Raw_Data!$T$2:$T$4001,Raw_Data!$E$2:$E$4001,E1373,Raw_Data!$D$2:$D$4001,D1373),2),IF(Raw_Data!T1373&gt;INDEX(Cleaning_Reference!$F$6:$F$13,MATCH(D1373,Cleaning_Reference!$A$6:$A$13,0)),INDEX(Cleaning_Reference!$F$6:$F$13,MATCH(D1373,Cleaning_Reference!$A$6:$A$13,0)),Raw_Data!T1373))</f>
        <v>3.18</v>
      </c>
      <c r="U1373" s="15">
        <f>Raw_Data!U1373</f>
        <v>15.2</v>
      </c>
      <c r="V1373" s="15">
        <f>Raw_Data!V1373</f>
        <v>24482</v>
      </c>
      <c r="W1373" s="15">
        <f>Raw_Data!W1373</f>
        <v>279500</v>
      </c>
      <c r="X1373" s="15">
        <f>Raw_Data!X1373</f>
        <v>372126</v>
      </c>
      <c r="Y1373" s="15">
        <f>Raw_Data!Y1373</f>
        <v>92626</v>
      </c>
      <c r="Z1373" s="15">
        <f>Raw_Data!Z1373</f>
        <v>1478</v>
      </c>
      <c r="AA1373" s="15">
        <f>Raw_Data!AA1373</f>
        <v>10.284000000000001</v>
      </c>
      <c r="AB1373" s="15">
        <f>Raw_Data!AB1373</f>
        <v>43.8</v>
      </c>
      <c r="AC1373" s="19" t="str">
        <f>IF(Raw_Data!G1373="","Yes","No")</f>
        <v>No</v>
      </c>
      <c r="AD1373" s="19" t="str">
        <f>IF(Raw_Data!L1373="","Yes","No")</f>
        <v>No</v>
      </c>
      <c r="AE1373" s="19" t="str">
        <f>IF(Raw_Data!T1373="","Imputed",IF(Raw_Data!T1373&gt;INDEX(Cleaning_Reference!$F$6:$F$13,MATCH(D1373,Cleaning_Reference!$A$6:$A$13,0)),"Capped","Original"))</f>
        <v>Original</v>
      </c>
      <c r="AF1373" s="21">
        <f t="shared" si="21"/>
        <v>15.2</v>
      </c>
    </row>
    <row r="1374" spans="1:32" ht="15" customHeight="1" x14ac:dyDescent="0.3">
      <c r="A1374" s="20" t="str">
        <f>Raw_Data!A1374</f>
        <v>SF11373</v>
      </c>
      <c r="B1374" s="15" t="str">
        <f>Raw_Data!B1374</f>
        <v>Karnataka</v>
      </c>
      <c r="C1374" s="15" t="str">
        <f>Raw_Data!C1374</f>
        <v>Erode</v>
      </c>
      <c r="D1374" s="15" t="str">
        <f>Raw_Data!D1374</f>
        <v>Rice</v>
      </c>
      <c r="E1374" s="15" t="str">
        <f>Raw_Data!E1374</f>
        <v>Rabi</v>
      </c>
      <c r="F1374" s="15">
        <f>Raw_Data!F1374</f>
        <v>9.66</v>
      </c>
      <c r="G1374" s="18">
        <f>IF(Raw_Data!G1374="",ROUND(AVERAGEIFS(Raw_Data!$G$2:$G$4001,Raw_Data!$E$2:$E$4001,E1374),1),Raw_Data!G1374)</f>
        <v>359.9</v>
      </c>
      <c r="H1374" s="15">
        <f>Raw_Data!H1374</f>
        <v>26.6</v>
      </c>
      <c r="I1374" s="15">
        <f>Raw_Data!I1374</f>
        <v>47.9</v>
      </c>
      <c r="J1374" s="15">
        <f>Raw_Data!J1374</f>
        <v>7</v>
      </c>
      <c r="K1374" s="15">
        <f>Raw_Data!K1374</f>
        <v>6.62</v>
      </c>
      <c r="L1374" s="18">
        <f>IF(Raw_Data!L1374="",ROUND(AVERAGEIFS(Raw_Data!$L$2:$L$4001,Raw_Data!$E$2:$E$4001,E1374),1),Raw_Data!L1374)</f>
        <v>18.600000000000001</v>
      </c>
      <c r="M1374" s="15">
        <f>Raw_Data!M1374</f>
        <v>140.69999999999999</v>
      </c>
      <c r="N1374" s="15">
        <f>Raw_Data!N1374</f>
        <v>55.4</v>
      </c>
      <c r="O1374" s="15">
        <f>Raw_Data!O1374</f>
        <v>132.9</v>
      </c>
      <c r="P1374" s="15" t="str">
        <f>Raw_Data!P1374</f>
        <v>Rainfed</v>
      </c>
      <c r="Q1374" s="15">
        <f>Raw_Data!Q1374</f>
        <v>167.2</v>
      </c>
      <c r="R1374" s="15">
        <f>Raw_Data!R1374</f>
        <v>5.08</v>
      </c>
      <c r="S1374" s="15">
        <f>Raw_Data!S1374</f>
        <v>0.66</v>
      </c>
      <c r="T1374" s="18">
        <f>IF(Raw_Data!T1374="",ROUND(AVERAGEIFS(Raw_Data!$T$2:$T$4001,Raw_Data!$E$2:$E$4001,E1374,Raw_Data!$D$2:$D$4001,D1374),2),IF(Raw_Data!T1374&gt;INDEX(Cleaning_Reference!$F$6:$F$13,MATCH(D1374,Cleaning_Reference!$A$6:$A$13,0)),INDEX(Cleaning_Reference!$F$6:$F$13,MATCH(D1374,Cleaning_Reference!$A$6:$A$13,0)),Raw_Data!T1374))</f>
        <v>3.51</v>
      </c>
      <c r="U1374" s="15">
        <f>Raw_Data!U1374</f>
        <v>33.909999999999997</v>
      </c>
      <c r="V1374" s="15">
        <f>Raw_Data!V1374</f>
        <v>24200</v>
      </c>
      <c r="W1374" s="15">
        <f>Raw_Data!W1374</f>
        <v>491683</v>
      </c>
      <c r="X1374" s="15">
        <f>Raw_Data!X1374</f>
        <v>820622</v>
      </c>
      <c r="Y1374" s="15">
        <f>Raw_Data!Y1374</f>
        <v>328939</v>
      </c>
      <c r="Z1374" s="15">
        <f>Raw_Data!Z1374</f>
        <v>7509</v>
      </c>
      <c r="AA1374" s="15">
        <f>Raw_Data!AA1374</f>
        <v>4.516</v>
      </c>
      <c r="AB1374" s="15">
        <f>Raw_Data!AB1374</f>
        <v>37.4</v>
      </c>
      <c r="AC1374" s="19" t="str">
        <f>IF(Raw_Data!G1374="","Yes","No")</f>
        <v>No</v>
      </c>
      <c r="AD1374" s="19" t="str">
        <f>IF(Raw_Data!L1374="","Yes","No")</f>
        <v>No</v>
      </c>
      <c r="AE1374" s="19" t="str">
        <f>IF(Raw_Data!T1374="","Imputed",IF(Raw_Data!T1374&gt;INDEX(Cleaning_Reference!$F$6:$F$13,MATCH(D1374,Cleaning_Reference!$A$6:$A$13,0)),"Capped","Original"))</f>
        <v>Original</v>
      </c>
      <c r="AF1374" s="21">
        <f t="shared" si="21"/>
        <v>33.909999999999997</v>
      </c>
    </row>
    <row r="1375" spans="1:32" ht="15" customHeight="1" x14ac:dyDescent="0.3">
      <c r="A1375" s="20" t="str">
        <f>Raw_Data!A1375</f>
        <v>SF11374</v>
      </c>
      <c r="B1375" s="15" t="str">
        <f>Raw_Data!B1375</f>
        <v>Karnataka</v>
      </c>
      <c r="C1375" s="15" t="str">
        <f>Raw_Data!C1375</f>
        <v>Indore</v>
      </c>
      <c r="D1375" s="15" t="str">
        <f>Raw_Data!D1375</f>
        <v>Sugarcane</v>
      </c>
      <c r="E1375" s="15" t="str">
        <f>Raw_Data!E1375</f>
        <v>Zaid</v>
      </c>
      <c r="F1375" s="15">
        <f>Raw_Data!F1375</f>
        <v>9.1300000000000008</v>
      </c>
      <c r="G1375" s="18">
        <f>IF(Raw_Data!G1375="",ROUND(AVERAGEIFS(Raw_Data!$G$2:$G$4001,Raw_Data!$E$2:$E$4001,E1375),1),Raw_Data!G1375)</f>
        <v>234.6</v>
      </c>
      <c r="H1375" s="15">
        <f>Raw_Data!H1375</f>
        <v>27.9</v>
      </c>
      <c r="I1375" s="15">
        <f>Raw_Data!I1375</f>
        <v>61.5</v>
      </c>
      <c r="J1375" s="15">
        <f>Raw_Data!J1375</f>
        <v>7.4</v>
      </c>
      <c r="K1375" s="15">
        <f>Raw_Data!K1375</f>
        <v>7.15</v>
      </c>
      <c r="L1375" s="18">
        <f>IF(Raw_Data!L1375="",ROUND(AVERAGEIFS(Raw_Data!$L$2:$L$4001,Raw_Data!$E$2:$E$4001,E1375),1),Raw_Data!L1375)</f>
        <v>30.6</v>
      </c>
      <c r="M1375" s="15">
        <f>Raw_Data!M1375</f>
        <v>154.19999999999999</v>
      </c>
      <c r="N1375" s="15">
        <f>Raw_Data!N1375</f>
        <v>33.6</v>
      </c>
      <c r="O1375" s="15">
        <f>Raw_Data!O1375</f>
        <v>107.9</v>
      </c>
      <c r="P1375" s="15" t="str">
        <f>Raw_Data!P1375</f>
        <v>Flood</v>
      </c>
      <c r="Q1375" s="15">
        <f>Raw_Data!Q1375</f>
        <v>168.9</v>
      </c>
      <c r="R1375" s="15">
        <f>Raw_Data!R1375</f>
        <v>3.34</v>
      </c>
      <c r="S1375" s="15">
        <f>Raw_Data!S1375</f>
        <v>0.82</v>
      </c>
      <c r="T1375" s="18">
        <f>IF(Raw_Data!T1375="",ROUND(AVERAGEIFS(Raw_Data!$T$2:$T$4001,Raw_Data!$E$2:$E$4001,E1375,Raw_Data!$D$2:$D$4001,D1375),2),IF(Raw_Data!T1375&gt;INDEX(Cleaning_Reference!$F$6:$F$13,MATCH(D1375,Cleaning_Reference!$A$6:$A$13,0)),INDEX(Cleaning_Reference!$F$6:$F$13,MATCH(D1375,Cleaning_Reference!$A$6:$A$13,0)),Raw_Data!T1375))</f>
        <v>34.39</v>
      </c>
      <c r="U1375" s="15">
        <f>Raw_Data!U1375</f>
        <v>313.98</v>
      </c>
      <c r="V1375" s="15">
        <f>Raw_Data!V1375</f>
        <v>3063</v>
      </c>
      <c r="W1375" s="15">
        <f>Raw_Data!W1375</f>
        <v>574372</v>
      </c>
      <c r="X1375" s="15">
        <f>Raw_Data!X1375</f>
        <v>961721</v>
      </c>
      <c r="Y1375" s="15">
        <f>Raw_Data!Y1375</f>
        <v>387349</v>
      </c>
      <c r="Z1375" s="15">
        <f>Raw_Data!Z1375</f>
        <v>24310</v>
      </c>
      <c r="AA1375" s="15">
        <f>Raw_Data!AA1375</f>
        <v>12.916</v>
      </c>
      <c r="AB1375" s="15">
        <f>Raw_Data!AB1375</f>
        <v>32.799999999999997</v>
      </c>
      <c r="AC1375" s="19" t="str">
        <f>IF(Raw_Data!G1375="","Yes","No")</f>
        <v>No</v>
      </c>
      <c r="AD1375" s="19" t="str">
        <f>IF(Raw_Data!L1375="","Yes","No")</f>
        <v>No</v>
      </c>
      <c r="AE1375" s="19" t="str">
        <f>IF(Raw_Data!T1375="","Imputed",IF(Raw_Data!T1375&gt;INDEX(Cleaning_Reference!$F$6:$F$13,MATCH(D1375,Cleaning_Reference!$A$6:$A$13,0)),"Capped","Original"))</f>
        <v>Original</v>
      </c>
      <c r="AF1375" s="21">
        <f t="shared" si="21"/>
        <v>313.98</v>
      </c>
    </row>
    <row r="1376" spans="1:32" ht="15" customHeight="1" x14ac:dyDescent="0.3">
      <c r="A1376" s="20" t="str">
        <f>Raw_Data!A1376</f>
        <v>SF11375</v>
      </c>
      <c r="B1376" s="15" t="str">
        <f>Raw_Data!B1376</f>
        <v>Gujarat</v>
      </c>
      <c r="C1376" s="15" t="str">
        <f>Raw_Data!C1376</f>
        <v>Indore</v>
      </c>
      <c r="D1376" s="15" t="str">
        <f>Raw_Data!D1376</f>
        <v>Rice</v>
      </c>
      <c r="E1376" s="15" t="str">
        <f>Raw_Data!E1376</f>
        <v>Rabi</v>
      </c>
      <c r="F1376" s="15">
        <f>Raw_Data!F1376</f>
        <v>3.34</v>
      </c>
      <c r="G1376" s="18">
        <f>IF(Raw_Data!G1376="",ROUND(AVERAGEIFS(Raw_Data!$G$2:$G$4001,Raw_Data!$E$2:$E$4001,E1376),1),Raw_Data!G1376)</f>
        <v>625.29999999999995</v>
      </c>
      <c r="H1376" s="15">
        <f>Raw_Data!H1376</f>
        <v>22.8</v>
      </c>
      <c r="I1376" s="15">
        <f>Raw_Data!I1376</f>
        <v>70.400000000000006</v>
      </c>
      <c r="J1376" s="15">
        <f>Raw_Data!J1376</f>
        <v>7</v>
      </c>
      <c r="K1376" s="15">
        <f>Raw_Data!K1376</f>
        <v>7.76</v>
      </c>
      <c r="L1376" s="18">
        <f>IF(Raw_Data!L1376="",ROUND(AVERAGEIFS(Raw_Data!$L$2:$L$4001,Raw_Data!$E$2:$E$4001,E1376),1),Raw_Data!L1376)</f>
        <v>33.299999999999997</v>
      </c>
      <c r="M1376" s="15">
        <f>Raw_Data!M1376</f>
        <v>89.9</v>
      </c>
      <c r="N1376" s="15">
        <f>Raw_Data!N1376</f>
        <v>56.1</v>
      </c>
      <c r="O1376" s="15">
        <f>Raw_Data!O1376</f>
        <v>110.3</v>
      </c>
      <c r="P1376" s="15" t="str">
        <f>Raw_Data!P1376</f>
        <v>Sprinkler</v>
      </c>
      <c r="Q1376" s="15">
        <f>Raw_Data!Q1376</f>
        <v>271.60000000000002</v>
      </c>
      <c r="R1376" s="15">
        <f>Raw_Data!R1376</f>
        <v>4.2699999999999996</v>
      </c>
      <c r="S1376" s="15">
        <f>Raw_Data!S1376</f>
        <v>0.66</v>
      </c>
      <c r="T1376" s="18">
        <f>IF(Raw_Data!T1376="",ROUND(AVERAGEIFS(Raw_Data!$T$2:$T$4001,Raw_Data!$E$2:$E$4001,E1376,Raw_Data!$D$2:$D$4001,D1376),2),IF(Raw_Data!T1376&gt;INDEX(Cleaning_Reference!$F$6:$F$13,MATCH(D1376,Cleaning_Reference!$A$6:$A$13,0)),INDEX(Cleaning_Reference!$F$6:$F$13,MATCH(D1376,Cleaning_Reference!$A$6:$A$13,0)),Raw_Data!T1376))</f>
        <v>0.78</v>
      </c>
      <c r="U1376" s="15">
        <f>Raw_Data!U1376</f>
        <v>2.61</v>
      </c>
      <c r="V1376" s="15">
        <f>Raw_Data!V1376</f>
        <v>22642</v>
      </c>
      <c r="W1376" s="15">
        <f>Raw_Data!W1376</f>
        <v>234218</v>
      </c>
      <c r="X1376" s="15">
        <f>Raw_Data!X1376</f>
        <v>59096</v>
      </c>
      <c r="Y1376" s="15">
        <f>Raw_Data!Y1376</f>
        <v>-175122</v>
      </c>
      <c r="Z1376" s="15">
        <f>Raw_Data!Z1376</f>
        <v>4743</v>
      </c>
      <c r="AA1376" s="15">
        <f>Raw_Data!AA1376</f>
        <v>0.55000000000000004</v>
      </c>
      <c r="AB1376" s="15">
        <f>Raw_Data!AB1376</f>
        <v>42.8</v>
      </c>
      <c r="AC1376" s="19" t="str">
        <f>IF(Raw_Data!G1376="","Yes","No")</f>
        <v>No</v>
      </c>
      <c r="AD1376" s="19" t="str">
        <f>IF(Raw_Data!L1376="","Yes","No")</f>
        <v>No</v>
      </c>
      <c r="AE1376" s="19" t="str">
        <f>IF(Raw_Data!T1376="","Imputed",IF(Raw_Data!T1376&gt;INDEX(Cleaning_Reference!$F$6:$F$13,MATCH(D1376,Cleaning_Reference!$A$6:$A$13,0)),"Capped","Original"))</f>
        <v>Original</v>
      </c>
      <c r="AF1376" s="21">
        <f t="shared" si="21"/>
        <v>2.61</v>
      </c>
    </row>
    <row r="1377" spans="1:32" ht="15" customHeight="1" x14ac:dyDescent="0.3">
      <c r="A1377" s="20" t="str">
        <f>Raw_Data!A1377</f>
        <v>SF11376</v>
      </c>
      <c r="B1377" s="15" t="str">
        <f>Raw_Data!B1377</f>
        <v>Karnataka</v>
      </c>
      <c r="C1377" s="15" t="str">
        <f>Raw_Data!C1377</f>
        <v>Rajkot</v>
      </c>
      <c r="D1377" s="15" t="str">
        <f>Raw_Data!D1377</f>
        <v>Wheat</v>
      </c>
      <c r="E1377" s="15" t="str">
        <f>Raw_Data!E1377</f>
        <v>Rabi</v>
      </c>
      <c r="F1377" s="15">
        <f>Raw_Data!F1377</f>
        <v>8.4</v>
      </c>
      <c r="G1377" s="18">
        <f>IF(Raw_Data!G1377="",ROUND(AVERAGEIFS(Raw_Data!$G$2:$G$4001,Raw_Data!$E$2:$E$4001,E1377),1),Raw_Data!G1377)</f>
        <v>352.6</v>
      </c>
      <c r="H1377" s="15">
        <f>Raw_Data!H1377</f>
        <v>26.2</v>
      </c>
      <c r="I1377" s="15">
        <f>Raw_Data!I1377</f>
        <v>45.9</v>
      </c>
      <c r="J1377" s="15">
        <f>Raw_Data!J1377</f>
        <v>8.3000000000000007</v>
      </c>
      <c r="K1377" s="15">
        <f>Raw_Data!K1377</f>
        <v>7.53</v>
      </c>
      <c r="L1377" s="18">
        <f>IF(Raw_Data!L1377="",ROUND(AVERAGEIFS(Raw_Data!$L$2:$L$4001,Raw_Data!$E$2:$E$4001,E1377),1),Raw_Data!L1377)</f>
        <v>29.9</v>
      </c>
      <c r="M1377" s="15">
        <f>Raw_Data!M1377</f>
        <v>98.8</v>
      </c>
      <c r="N1377" s="15">
        <f>Raw_Data!N1377</f>
        <v>55.2</v>
      </c>
      <c r="O1377" s="15">
        <f>Raw_Data!O1377</f>
        <v>121.7</v>
      </c>
      <c r="P1377" s="15" t="str">
        <f>Raw_Data!P1377</f>
        <v>Sprinkler</v>
      </c>
      <c r="Q1377" s="15">
        <f>Raw_Data!Q1377</f>
        <v>98.5</v>
      </c>
      <c r="R1377" s="15">
        <f>Raw_Data!R1377</f>
        <v>5.69</v>
      </c>
      <c r="S1377" s="15">
        <f>Raw_Data!S1377</f>
        <v>0.92</v>
      </c>
      <c r="T1377" s="18">
        <f>IF(Raw_Data!T1377="",ROUND(AVERAGEIFS(Raw_Data!$T$2:$T$4001,Raw_Data!$E$2:$E$4001,E1377,Raw_Data!$D$2:$D$4001,D1377),2),IF(Raw_Data!T1377&gt;INDEX(Cleaning_Reference!$F$6:$F$13,MATCH(D1377,Cleaning_Reference!$A$6:$A$13,0)),INDEX(Cleaning_Reference!$F$6:$F$13,MATCH(D1377,Cleaning_Reference!$A$6:$A$13,0)),Raw_Data!T1377))</f>
        <v>1.4</v>
      </c>
      <c r="U1377" s="15">
        <f>Raw_Data!U1377</f>
        <v>11.76</v>
      </c>
      <c r="V1377" s="15">
        <f>Raw_Data!V1377</f>
        <v>24372</v>
      </c>
      <c r="W1377" s="15">
        <f>Raw_Data!W1377</f>
        <v>473890</v>
      </c>
      <c r="X1377" s="15">
        <f>Raw_Data!X1377</f>
        <v>286615</v>
      </c>
      <c r="Y1377" s="15">
        <f>Raw_Data!Y1377</f>
        <v>-187275</v>
      </c>
      <c r="Z1377" s="15">
        <f>Raw_Data!Z1377</f>
        <v>3303</v>
      </c>
      <c r="AA1377" s="15">
        <f>Raw_Data!AA1377</f>
        <v>3.56</v>
      </c>
      <c r="AB1377" s="15">
        <f>Raw_Data!AB1377</f>
        <v>30.4</v>
      </c>
      <c r="AC1377" s="19" t="str">
        <f>IF(Raw_Data!G1377="","Yes","No")</f>
        <v>No</v>
      </c>
      <c r="AD1377" s="19" t="str">
        <f>IF(Raw_Data!L1377="","Yes","No")</f>
        <v>No</v>
      </c>
      <c r="AE1377" s="19" t="str">
        <f>IF(Raw_Data!T1377="","Imputed",IF(Raw_Data!T1377&gt;INDEX(Cleaning_Reference!$F$6:$F$13,MATCH(D1377,Cleaning_Reference!$A$6:$A$13,0)),"Capped","Original"))</f>
        <v>Original</v>
      </c>
      <c r="AF1377" s="21">
        <f t="shared" si="21"/>
        <v>11.76</v>
      </c>
    </row>
    <row r="1378" spans="1:32" ht="15" customHeight="1" x14ac:dyDescent="0.3">
      <c r="A1378" s="20" t="str">
        <f>Raw_Data!A1378</f>
        <v>SF11377</v>
      </c>
      <c r="B1378" s="15" t="str">
        <f>Raw_Data!B1378</f>
        <v>Maharashtra</v>
      </c>
      <c r="C1378" s="15" t="str">
        <f>Raw_Data!C1378</f>
        <v>Indore</v>
      </c>
      <c r="D1378" s="15" t="str">
        <f>Raw_Data!D1378</f>
        <v>Cotton</v>
      </c>
      <c r="E1378" s="15" t="str">
        <f>Raw_Data!E1378</f>
        <v>Rabi</v>
      </c>
      <c r="F1378" s="15">
        <f>Raw_Data!F1378</f>
        <v>14.62</v>
      </c>
      <c r="G1378" s="18">
        <f>IF(Raw_Data!G1378="",ROUND(AVERAGEIFS(Raw_Data!$G$2:$G$4001,Raw_Data!$E$2:$E$4001,E1378),1),Raw_Data!G1378)</f>
        <v>680.9</v>
      </c>
      <c r="H1378" s="15">
        <f>Raw_Data!H1378</f>
        <v>22.5</v>
      </c>
      <c r="I1378" s="15">
        <f>Raw_Data!I1378</f>
        <v>47.5</v>
      </c>
      <c r="J1378" s="15">
        <f>Raw_Data!J1378</f>
        <v>7.9</v>
      </c>
      <c r="K1378" s="15">
        <f>Raw_Data!K1378</f>
        <v>7.71</v>
      </c>
      <c r="L1378" s="18">
        <f>IF(Raw_Data!L1378="",ROUND(AVERAGEIFS(Raw_Data!$L$2:$L$4001,Raw_Data!$E$2:$E$4001,E1378),1),Raw_Data!L1378)</f>
        <v>22.2</v>
      </c>
      <c r="M1378" s="15">
        <f>Raw_Data!M1378</f>
        <v>130.4</v>
      </c>
      <c r="N1378" s="15">
        <f>Raw_Data!N1378</f>
        <v>62.7</v>
      </c>
      <c r="O1378" s="15">
        <f>Raw_Data!O1378</f>
        <v>87.8</v>
      </c>
      <c r="P1378" s="15" t="str">
        <f>Raw_Data!P1378</f>
        <v>Flood</v>
      </c>
      <c r="Q1378" s="15">
        <f>Raw_Data!Q1378</f>
        <v>254</v>
      </c>
      <c r="R1378" s="15">
        <f>Raw_Data!R1378</f>
        <v>6.8</v>
      </c>
      <c r="S1378" s="15">
        <f>Raw_Data!S1378</f>
        <v>0.89</v>
      </c>
      <c r="T1378" s="18">
        <f>IF(Raw_Data!T1378="",ROUND(AVERAGEIFS(Raw_Data!$T$2:$T$4001,Raw_Data!$E$2:$E$4001,E1378,Raw_Data!$D$2:$D$4001,D1378),2),IF(Raw_Data!T1378&gt;INDEX(Cleaning_Reference!$F$6:$F$13,MATCH(D1378,Cleaning_Reference!$A$6:$A$13,0)),INDEX(Cleaning_Reference!$F$6:$F$13,MATCH(D1378,Cleaning_Reference!$A$6:$A$13,0)),Raw_Data!T1378))</f>
        <v>0.5</v>
      </c>
      <c r="U1378" s="15">
        <f>Raw_Data!U1378</f>
        <v>7.31</v>
      </c>
      <c r="V1378" s="15">
        <f>Raw_Data!V1378</f>
        <v>78454</v>
      </c>
      <c r="W1378" s="15">
        <f>Raw_Data!W1378</f>
        <v>870256</v>
      </c>
      <c r="X1378" s="15">
        <f>Raw_Data!X1378</f>
        <v>573499</v>
      </c>
      <c r="Y1378" s="15">
        <f>Raw_Data!Y1378</f>
        <v>-296757</v>
      </c>
      <c r="Z1378" s="15">
        <f>Raw_Data!Z1378</f>
        <v>16530</v>
      </c>
      <c r="AA1378" s="15">
        <f>Raw_Data!AA1378</f>
        <v>0.442</v>
      </c>
      <c r="AB1378" s="15">
        <f>Raw_Data!AB1378</f>
        <v>27.9</v>
      </c>
      <c r="AC1378" s="19" t="str">
        <f>IF(Raw_Data!G1378="","Yes","No")</f>
        <v>No</v>
      </c>
      <c r="AD1378" s="19" t="str">
        <f>IF(Raw_Data!L1378="","Yes","No")</f>
        <v>No</v>
      </c>
      <c r="AE1378" s="19" t="str">
        <f>IF(Raw_Data!T1378="","Imputed",IF(Raw_Data!T1378&gt;INDEX(Cleaning_Reference!$F$6:$F$13,MATCH(D1378,Cleaning_Reference!$A$6:$A$13,0)),"Capped","Original"))</f>
        <v>Original</v>
      </c>
      <c r="AF1378" s="21">
        <f t="shared" si="21"/>
        <v>7.31</v>
      </c>
    </row>
    <row r="1379" spans="1:32" ht="15" customHeight="1" x14ac:dyDescent="0.3">
      <c r="A1379" s="20" t="str">
        <f>Raw_Data!A1379</f>
        <v>SF11378</v>
      </c>
      <c r="B1379" s="15" t="str">
        <f>Raw_Data!B1379</f>
        <v>Karnataka</v>
      </c>
      <c r="C1379" s="15" t="str">
        <f>Raw_Data!C1379</f>
        <v>Warangal</v>
      </c>
      <c r="D1379" s="15" t="str">
        <f>Raw_Data!D1379</f>
        <v>Cotton</v>
      </c>
      <c r="E1379" s="15" t="str">
        <f>Raw_Data!E1379</f>
        <v>Kharif</v>
      </c>
      <c r="F1379" s="15">
        <f>Raw_Data!F1379</f>
        <v>9.7799999999999994</v>
      </c>
      <c r="G1379" s="18">
        <f>IF(Raw_Data!G1379="",ROUND(AVERAGEIFS(Raw_Data!$G$2:$G$4001,Raw_Data!$E$2:$E$4001,E1379),1),Raw_Data!G1379)</f>
        <v>931.6</v>
      </c>
      <c r="H1379" s="15">
        <f>Raw_Data!H1379</f>
        <v>24.8</v>
      </c>
      <c r="I1379" s="15">
        <f>Raw_Data!I1379</f>
        <v>78.8</v>
      </c>
      <c r="J1379" s="15">
        <f>Raw_Data!J1379</f>
        <v>7.6</v>
      </c>
      <c r="K1379" s="15">
        <f>Raw_Data!K1379</f>
        <v>5.8</v>
      </c>
      <c r="L1379" s="18">
        <f>IF(Raw_Data!L1379="",ROUND(AVERAGEIFS(Raw_Data!$L$2:$L$4001,Raw_Data!$E$2:$E$4001,E1379),1),Raw_Data!L1379)</f>
        <v>34</v>
      </c>
      <c r="M1379" s="15">
        <f>Raw_Data!M1379</f>
        <v>115.3</v>
      </c>
      <c r="N1379" s="15">
        <f>Raw_Data!N1379</f>
        <v>84.3</v>
      </c>
      <c r="O1379" s="15">
        <f>Raw_Data!O1379</f>
        <v>153.5</v>
      </c>
      <c r="P1379" s="15" t="str">
        <f>Raw_Data!P1379</f>
        <v>Drip</v>
      </c>
      <c r="Q1379" s="15">
        <f>Raw_Data!Q1379</f>
        <v>111.7</v>
      </c>
      <c r="R1379" s="15">
        <f>Raw_Data!R1379</f>
        <v>5.73</v>
      </c>
      <c r="S1379" s="15">
        <f>Raw_Data!S1379</f>
        <v>0.67</v>
      </c>
      <c r="T1379" s="18">
        <f>IF(Raw_Data!T1379="",ROUND(AVERAGEIFS(Raw_Data!$T$2:$T$4001,Raw_Data!$E$2:$E$4001,E1379,Raw_Data!$D$2:$D$4001,D1379),2),IF(Raw_Data!T1379&gt;INDEX(Cleaning_Reference!$F$6:$F$13,MATCH(D1379,Cleaning_Reference!$A$6:$A$13,0)),INDEX(Cleaning_Reference!$F$6:$F$13,MATCH(D1379,Cleaning_Reference!$A$6:$A$13,0)),Raw_Data!T1379))</f>
        <v>0.91</v>
      </c>
      <c r="U1379" s="15">
        <f>Raw_Data!U1379</f>
        <v>8.9</v>
      </c>
      <c r="V1379" s="15">
        <f>Raw_Data!V1379</f>
        <v>71789</v>
      </c>
      <c r="W1379" s="15">
        <f>Raw_Data!W1379</f>
        <v>617640</v>
      </c>
      <c r="X1379" s="15">
        <f>Raw_Data!X1379</f>
        <v>638922</v>
      </c>
      <c r="Y1379" s="15">
        <f>Raw_Data!Y1379</f>
        <v>21282</v>
      </c>
      <c r="Z1379" s="15">
        <f>Raw_Data!Z1379</f>
        <v>5766</v>
      </c>
      <c r="AA1379" s="15">
        <f>Raw_Data!AA1379</f>
        <v>1.544</v>
      </c>
      <c r="AB1379" s="15">
        <f>Raw_Data!AB1379</f>
        <v>58.5</v>
      </c>
      <c r="AC1379" s="19" t="str">
        <f>IF(Raw_Data!G1379="","Yes","No")</f>
        <v>No</v>
      </c>
      <c r="AD1379" s="19" t="str">
        <f>IF(Raw_Data!L1379="","Yes","No")</f>
        <v>No</v>
      </c>
      <c r="AE1379" s="19" t="str">
        <f>IF(Raw_Data!T1379="","Imputed",IF(Raw_Data!T1379&gt;INDEX(Cleaning_Reference!$F$6:$F$13,MATCH(D1379,Cleaning_Reference!$A$6:$A$13,0)),"Capped","Original"))</f>
        <v>Original</v>
      </c>
      <c r="AF1379" s="21">
        <f t="shared" si="21"/>
        <v>8.9</v>
      </c>
    </row>
    <row r="1380" spans="1:32" ht="15" customHeight="1" x14ac:dyDescent="0.3">
      <c r="A1380" s="20" t="str">
        <f>Raw_Data!A1380</f>
        <v>SF11379</v>
      </c>
      <c r="B1380" s="15" t="str">
        <f>Raw_Data!B1380</f>
        <v>Karnataka</v>
      </c>
      <c r="C1380" s="15" t="str">
        <f>Raw_Data!C1380</f>
        <v>Indore</v>
      </c>
      <c r="D1380" s="15" t="str">
        <f>Raw_Data!D1380</f>
        <v>Chilli</v>
      </c>
      <c r="E1380" s="15" t="str">
        <f>Raw_Data!E1380</f>
        <v>Kharif</v>
      </c>
      <c r="F1380" s="15">
        <f>Raw_Data!F1380</f>
        <v>11.81</v>
      </c>
      <c r="G1380" s="18">
        <f>IF(Raw_Data!G1380="",ROUND(AVERAGEIFS(Raw_Data!$G$2:$G$4001,Raw_Data!$E$2:$E$4001,E1380),1),Raw_Data!G1380)</f>
        <v>607</v>
      </c>
      <c r="H1380" s="15">
        <f>Raw_Data!H1380</f>
        <v>25.7</v>
      </c>
      <c r="I1380" s="15">
        <f>Raw_Data!I1380</f>
        <v>71.900000000000006</v>
      </c>
      <c r="J1380" s="15">
        <f>Raw_Data!J1380</f>
        <v>6.7</v>
      </c>
      <c r="K1380" s="15">
        <f>Raw_Data!K1380</f>
        <v>6.2</v>
      </c>
      <c r="L1380" s="18">
        <f>IF(Raw_Data!L1380="",ROUND(AVERAGEIFS(Raw_Data!$L$2:$L$4001,Raw_Data!$E$2:$E$4001,E1380),1),Raw_Data!L1380)</f>
        <v>31</v>
      </c>
      <c r="M1380" s="15">
        <f>Raw_Data!M1380</f>
        <v>101.1</v>
      </c>
      <c r="N1380" s="15">
        <f>Raw_Data!N1380</f>
        <v>73.2</v>
      </c>
      <c r="O1380" s="15">
        <f>Raw_Data!O1380</f>
        <v>77.599999999999994</v>
      </c>
      <c r="P1380" s="15" t="str">
        <f>Raw_Data!P1380</f>
        <v>Sprinkler</v>
      </c>
      <c r="Q1380" s="15">
        <f>Raw_Data!Q1380</f>
        <v>226.6</v>
      </c>
      <c r="R1380" s="15">
        <f>Raw_Data!R1380</f>
        <v>6.35</v>
      </c>
      <c r="S1380" s="15">
        <f>Raw_Data!S1380</f>
        <v>0.68</v>
      </c>
      <c r="T1380" s="18">
        <f>IF(Raw_Data!T1380="",ROUND(AVERAGEIFS(Raw_Data!$T$2:$T$4001,Raw_Data!$E$2:$E$4001,E1380,Raw_Data!$D$2:$D$4001,D1380),2),IF(Raw_Data!T1380&gt;INDEX(Cleaning_Reference!$F$6:$F$13,MATCH(D1380,Cleaning_Reference!$A$6:$A$13,0)),INDEX(Cleaning_Reference!$F$6:$F$13,MATCH(D1380,Cleaning_Reference!$A$6:$A$13,0)),Raw_Data!T1380))</f>
        <v>2.06</v>
      </c>
      <c r="U1380" s="15">
        <f>Raw_Data!U1380</f>
        <v>24.33</v>
      </c>
      <c r="V1380" s="15">
        <f>Raw_Data!V1380</f>
        <v>107650</v>
      </c>
      <c r="W1380" s="15">
        <f>Raw_Data!W1380</f>
        <v>961453</v>
      </c>
      <c r="X1380" s="15">
        <f>Raw_Data!X1380</f>
        <v>2619124</v>
      </c>
      <c r="Y1380" s="15">
        <f>Raw_Data!Y1380</f>
        <v>1657671</v>
      </c>
      <c r="Z1380" s="15">
        <f>Raw_Data!Z1380</f>
        <v>7007</v>
      </c>
      <c r="AA1380" s="15">
        <f>Raw_Data!AA1380</f>
        <v>3.472</v>
      </c>
      <c r="AB1380" s="15">
        <f>Raw_Data!AB1380</f>
        <v>40.5</v>
      </c>
      <c r="AC1380" s="19" t="str">
        <f>IF(Raw_Data!G1380="","Yes","No")</f>
        <v>No</v>
      </c>
      <c r="AD1380" s="19" t="str">
        <f>IF(Raw_Data!L1380="","Yes","No")</f>
        <v>No</v>
      </c>
      <c r="AE1380" s="19" t="str">
        <f>IF(Raw_Data!T1380="","Imputed",IF(Raw_Data!T1380&gt;INDEX(Cleaning_Reference!$F$6:$F$13,MATCH(D1380,Cleaning_Reference!$A$6:$A$13,0)),"Capped","Original"))</f>
        <v>Original</v>
      </c>
      <c r="AF1380" s="21">
        <f t="shared" si="21"/>
        <v>24.33</v>
      </c>
    </row>
    <row r="1381" spans="1:32" ht="15" customHeight="1" x14ac:dyDescent="0.3">
      <c r="A1381" s="20" t="str">
        <f>Raw_Data!A1381</f>
        <v>SF11380</v>
      </c>
      <c r="B1381" s="15" t="str">
        <f>Raw_Data!B1381</f>
        <v>Maharashtra</v>
      </c>
      <c r="C1381" s="15" t="str">
        <f>Raw_Data!C1381</f>
        <v>Krishna</v>
      </c>
      <c r="D1381" s="15" t="str">
        <f>Raw_Data!D1381</f>
        <v>Maize</v>
      </c>
      <c r="E1381" s="15" t="str">
        <f>Raw_Data!E1381</f>
        <v>Kharif</v>
      </c>
      <c r="F1381" s="15">
        <f>Raw_Data!F1381</f>
        <v>9.1300000000000008</v>
      </c>
      <c r="G1381" s="18">
        <f>IF(Raw_Data!G1381="",ROUND(AVERAGEIFS(Raw_Data!$G$2:$G$4001,Raw_Data!$E$2:$E$4001,E1381),1),Raw_Data!G1381)</f>
        <v>967.3</v>
      </c>
      <c r="H1381" s="15">
        <f>Raw_Data!H1381</f>
        <v>27.7</v>
      </c>
      <c r="I1381" s="15">
        <f>Raw_Data!I1381</f>
        <v>69.599999999999994</v>
      </c>
      <c r="J1381" s="15">
        <f>Raw_Data!J1381</f>
        <v>6.7</v>
      </c>
      <c r="K1381" s="15">
        <f>Raw_Data!K1381</f>
        <v>6.95</v>
      </c>
      <c r="L1381" s="18">
        <f>IF(Raw_Data!L1381="",ROUND(AVERAGEIFS(Raw_Data!$L$2:$L$4001,Raw_Data!$E$2:$E$4001,E1381),1),Raw_Data!L1381)</f>
        <v>26.5</v>
      </c>
      <c r="M1381" s="15">
        <f>Raw_Data!M1381</f>
        <v>118.3</v>
      </c>
      <c r="N1381" s="15">
        <f>Raw_Data!N1381</f>
        <v>61.9</v>
      </c>
      <c r="O1381" s="15">
        <f>Raw_Data!O1381</f>
        <v>86.7</v>
      </c>
      <c r="P1381" s="15" t="str">
        <f>Raw_Data!P1381</f>
        <v>Drip</v>
      </c>
      <c r="Q1381" s="15">
        <f>Raw_Data!Q1381</f>
        <v>316.2</v>
      </c>
      <c r="R1381" s="15">
        <f>Raw_Data!R1381</f>
        <v>2.0499999999999998</v>
      </c>
      <c r="S1381" s="15">
        <f>Raw_Data!S1381</f>
        <v>0.66</v>
      </c>
      <c r="T1381" s="18">
        <f>IF(Raw_Data!T1381="",ROUND(AVERAGEIFS(Raw_Data!$T$2:$T$4001,Raw_Data!$E$2:$E$4001,E1381,Raw_Data!$D$2:$D$4001,D1381),2),IF(Raw_Data!T1381&gt;INDEX(Cleaning_Reference!$F$6:$F$13,MATCH(D1381,Cleaning_Reference!$A$6:$A$13,0)),INDEX(Cleaning_Reference!$F$6:$F$13,MATCH(D1381,Cleaning_Reference!$A$6:$A$13,0)),Raw_Data!T1381))</f>
        <v>3.72</v>
      </c>
      <c r="U1381" s="15">
        <f>Raw_Data!U1381</f>
        <v>33.96</v>
      </c>
      <c r="V1381" s="15">
        <f>Raw_Data!V1381</f>
        <v>19674</v>
      </c>
      <c r="W1381" s="15">
        <f>Raw_Data!W1381</f>
        <v>554871</v>
      </c>
      <c r="X1381" s="15">
        <f>Raw_Data!X1381</f>
        <v>668129</v>
      </c>
      <c r="Y1381" s="15">
        <f>Raw_Data!Y1381</f>
        <v>113258</v>
      </c>
      <c r="Z1381" s="15">
        <f>Raw_Data!Z1381</f>
        <v>4765</v>
      </c>
      <c r="AA1381" s="15">
        <f>Raw_Data!AA1381</f>
        <v>7.1269999999999998</v>
      </c>
      <c r="AB1381" s="15">
        <f>Raw_Data!AB1381</f>
        <v>77.7</v>
      </c>
      <c r="AC1381" s="19" t="str">
        <f>IF(Raw_Data!G1381="","Yes","No")</f>
        <v>No</v>
      </c>
      <c r="AD1381" s="19" t="str">
        <f>IF(Raw_Data!L1381="","Yes","No")</f>
        <v>No</v>
      </c>
      <c r="AE1381" s="19" t="str">
        <f>IF(Raw_Data!T1381="","Imputed",IF(Raw_Data!T1381&gt;INDEX(Cleaning_Reference!$F$6:$F$13,MATCH(D1381,Cleaning_Reference!$A$6:$A$13,0)),"Capped","Original"))</f>
        <v>Original</v>
      </c>
      <c r="AF1381" s="21">
        <f t="shared" si="21"/>
        <v>33.96</v>
      </c>
    </row>
    <row r="1382" spans="1:32" ht="15" customHeight="1" x14ac:dyDescent="0.3">
      <c r="A1382" s="20" t="str">
        <f>Raw_Data!A1382</f>
        <v>SF11381</v>
      </c>
      <c r="B1382" s="15" t="str">
        <f>Raw_Data!B1382</f>
        <v>Maharashtra</v>
      </c>
      <c r="C1382" s="15" t="str">
        <f>Raw_Data!C1382</f>
        <v>Warangal</v>
      </c>
      <c r="D1382" s="15" t="str">
        <f>Raw_Data!D1382</f>
        <v>Rice</v>
      </c>
      <c r="E1382" s="15" t="str">
        <f>Raw_Data!E1382</f>
        <v>Kharif</v>
      </c>
      <c r="F1382" s="15">
        <f>Raw_Data!F1382</f>
        <v>8.35</v>
      </c>
      <c r="G1382" s="18">
        <f>IF(Raw_Data!G1382="",ROUND(AVERAGEIFS(Raw_Data!$G$2:$G$4001,Raw_Data!$E$2:$E$4001,E1382),1),Raw_Data!G1382)</f>
        <v>868.2</v>
      </c>
      <c r="H1382" s="15">
        <f>Raw_Data!H1382</f>
        <v>25.8</v>
      </c>
      <c r="I1382" s="15">
        <f>Raw_Data!I1382</f>
        <v>91.9</v>
      </c>
      <c r="J1382" s="15">
        <f>Raw_Data!J1382</f>
        <v>7.2</v>
      </c>
      <c r="K1382" s="15">
        <f>Raw_Data!K1382</f>
        <v>6.89</v>
      </c>
      <c r="L1382" s="18">
        <f>IF(Raw_Data!L1382="",ROUND(AVERAGEIFS(Raw_Data!$L$2:$L$4001,Raw_Data!$E$2:$E$4001,E1382),1),Raw_Data!L1382)</f>
        <v>29</v>
      </c>
      <c r="M1382" s="15">
        <f>Raw_Data!M1382</f>
        <v>118</v>
      </c>
      <c r="N1382" s="15">
        <f>Raw_Data!N1382</f>
        <v>84.7</v>
      </c>
      <c r="O1382" s="15">
        <f>Raw_Data!O1382</f>
        <v>97.7</v>
      </c>
      <c r="P1382" s="15" t="str">
        <f>Raw_Data!P1382</f>
        <v>Drip</v>
      </c>
      <c r="Q1382" s="15">
        <f>Raw_Data!Q1382</f>
        <v>111.4</v>
      </c>
      <c r="R1382" s="15">
        <f>Raw_Data!R1382</f>
        <v>4.21</v>
      </c>
      <c r="S1382" s="15">
        <f>Raw_Data!S1382</f>
        <v>0.82</v>
      </c>
      <c r="T1382" s="18">
        <f>IF(Raw_Data!T1382="",ROUND(AVERAGEIFS(Raw_Data!$T$2:$T$4001,Raw_Data!$E$2:$E$4001,E1382,Raw_Data!$D$2:$D$4001,D1382),2),IF(Raw_Data!T1382&gt;INDEX(Cleaning_Reference!$F$6:$F$13,MATCH(D1382,Cleaning_Reference!$A$6:$A$13,0)),INDEX(Cleaning_Reference!$F$6:$F$13,MATCH(D1382,Cleaning_Reference!$A$6:$A$13,0)),Raw_Data!T1382))</f>
        <v>4.63</v>
      </c>
      <c r="U1382" s="15">
        <f>Raw_Data!U1382</f>
        <v>38.659999999999997</v>
      </c>
      <c r="V1382" s="15">
        <f>Raw_Data!V1382</f>
        <v>20217</v>
      </c>
      <c r="W1382" s="15">
        <f>Raw_Data!W1382</f>
        <v>468898</v>
      </c>
      <c r="X1382" s="15">
        <f>Raw_Data!X1382</f>
        <v>781589</v>
      </c>
      <c r="Y1382" s="15">
        <f>Raw_Data!Y1382</f>
        <v>312691</v>
      </c>
      <c r="Z1382" s="15">
        <f>Raw_Data!Z1382</f>
        <v>10681</v>
      </c>
      <c r="AA1382" s="15">
        <f>Raw_Data!AA1382</f>
        <v>3.62</v>
      </c>
      <c r="AB1382" s="15">
        <f>Raw_Data!AB1382</f>
        <v>68</v>
      </c>
      <c r="AC1382" s="19" t="str">
        <f>IF(Raw_Data!G1382="","Yes","No")</f>
        <v>No</v>
      </c>
      <c r="AD1382" s="19" t="str">
        <f>IF(Raw_Data!L1382="","Yes","No")</f>
        <v>No</v>
      </c>
      <c r="AE1382" s="19" t="str">
        <f>IF(Raw_Data!T1382="","Imputed",IF(Raw_Data!T1382&gt;INDEX(Cleaning_Reference!$F$6:$F$13,MATCH(D1382,Cleaning_Reference!$A$6:$A$13,0)),"Capped","Original"))</f>
        <v>Original</v>
      </c>
      <c r="AF1382" s="21">
        <f t="shared" si="21"/>
        <v>38.659999999999997</v>
      </c>
    </row>
    <row r="1383" spans="1:32" ht="15" customHeight="1" x14ac:dyDescent="0.3">
      <c r="A1383" s="20" t="str">
        <f>Raw_Data!A1383</f>
        <v>SF11382</v>
      </c>
      <c r="B1383" s="15" t="str">
        <f>Raw_Data!B1383</f>
        <v>Tamil Nadu</v>
      </c>
      <c r="C1383" s="15" t="str">
        <f>Raw_Data!C1383</f>
        <v>Guntur</v>
      </c>
      <c r="D1383" s="15" t="str">
        <f>Raw_Data!D1383</f>
        <v>Chilli</v>
      </c>
      <c r="E1383" s="15" t="str">
        <f>Raw_Data!E1383</f>
        <v>Kharif</v>
      </c>
      <c r="F1383" s="15">
        <f>Raw_Data!F1383</f>
        <v>7.83</v>
      </c>
      <c r="G1383" s="18">
        <f>IF(Raw_Data!G1383="",ROUND(AVERAGEIFS(Raw_Data!$G$2:$G$4001,Raw_Data!$E$2:$E$4001,E1383),1),Raw_Data!G1383)</f>
        <v>1011.9</v>
      </c>
      <c r="H1383" s="15">
        <f>Raw_Data!H1383</f>
        <v>29.8</v>
      </c>
      <c r="I1383" s="15">
        <f>Raw_Data!I1383</f>
        <v>72.900000000000006</v>
      </c>
      <c r="J1383" s="15">
        <f>Raw_Data!J1383</f>
        <v>7.2</v>
      </c>
      <c r="K1383" s="15">
        <f>Raw_Data!K1383</f>
        <v>5.67</v>
      </c>
      <c r="L1383" s="18">
        <f>IF(Raw_Data!L1383="",ROUND(AVERAGEIFS(Raw_Data!$L$2:$L$4001,Raw_Data!$E$2:$E$4001,E1383),1),Raw_Data!L1383)</f>
        <v>26.8</v>
      </c>
      <c r="M1383" s="15">
        <f>Raw_Data!M1383</f>
        <v>104.4</v>
      </c>
      <c r="N1383" s="15">
        <f>Raw_Data!N1383</f>
        <v>62.6</v>
      </c>
      <c r="O1383" s="15">
        <f>Raw_Data!O1383</f>
        <v>79.400000000000006</v>
      </c>
      <c r="P1383" s="15" t="str">
        <f>Raw_Data!P1383</f>
        <v>Rainfed</v>
      </c>
      <c r="Q1383" s="15">
        <f>Raw_Data!Q1383</f>
        <v>269.3</v>
      </c>
      <c r="R1383" s="15">
        <f>Raw_Data!R1383</f>
        <v>3.98</v>
      </c>
      <c r="S1383" s="15">
        <f>Raw_Data!S1383</f>
        <v>0.93</v>
      </c>
      <c r="T1383" s="18">
        <f>IF(Raw_Data!T1383="",ROUND(AVERAGEIFS(Raw_Data!$T$2:$T$4001,Raw_Data!$E$2:$E$4001,E1383,Raw_Data!$D$2:$D$4001,D1383),2),IF(Raw_Data!T1383&gt;INDEX(Cleaning_Reference!$F$6:$F$13,MATCH(D1383,Cleaning_Reference!$A$6:$A$13,0)),INDEX(Cleaning_Reference!$F$6:$F$13,MATCH(D1383,Cleaning_Reference!$A$6:$A$13,0)),Raw_Data!T1383))</f>
        <v>0.62</v>
      </c>
      <c r="U1383" s="15">
        <f>Raw_Data!U1383</f>
        <v>4.8499999999999996</v>
      </c>
      <c r="V1383" s="15">
        <f>Raw_Data!V1383</f>
        <v>103974</v>
      </c>
      <c r="W1383" s="15">
        <f>Raw_Data!W1383</f>
        <v>558321</v>
      </c>
      <c r="X1383" s="15">
        <f>Raw_Data!X1383</f>
        <v>504274</v>
      </c>
      <c r="Y1383" s="15">
        <f>Raw_Data!Y1383</f>
        <v>-54047</v>
      </c>
      <c r="Z1383" s="15">
        <f>Raw_Data!Z1383</f>
        <v>2446</v>
      </c>
      <c r="AA1383" s="15">
        <f>Raw_Data!AA1383</f>
        <v>1.9830000000000001</v>
      </c>
      <c r="AB1383" s="15">
        <f>Raw_Data!AB1383</f>
        <v>61.8</v>
      </c>
      <c r="AC1383" s="19" t="str">
        <f>IF(Raw_Data!G1383="","Yes","No")</f>
        <v>No</v>
      </c>
      <c r="AD1383" s="19" t="str">
        <f>IF(Raw_Data!L1383="","Yes","No")</f>
        <v>No</v>
      </c>
      <c r="AE1383" s="19" t="str">
        <f>IF(Raw_Data!T1383="","Imputed",IF(Raw_Data!T1383&gt;INDEX(Cleaning_Reference!$F$6:$F$13,MATCH(D1383,Cleaning_Reference!$A$6:$A$13,0)),"Capped","Original"))</f>
        <v>Original</v>
      </c>
      <c r="AF1383" s="21">
        <f t="shared" si="21"/>
        <v>4.8499999999999996</v>
      </c>
    </row>
    <row r="1384" spans="1:32" ht="15" customHeight="1" x14ac:dyDescent="0.3">
      <c r="A1384" s="20" t="str">
        <f>Raw_Data!A1384</f>
        <v>SF11383</v>
      </c>
      <c r="B1384" s="15" t="str">
        <f>Raw_Data!B1384</f>
        <v>Gujarat</v>
      </c>
      <c r="C1384" s="15" t="str">
        <f>Raw_Data!C1384</f>
        <v>Warangal</v>
      </c>
      <c r="D1384" s="15" t="str">
        <f>Raw_Data!D1384</f>
        <v>Maize</v>
      </c>
      <c r="E1384" s="15" t="str">
        <f>Raw_Data!E1384</f>
        <v>Kharif</v>
      </c>
      <c r="F1384" s="15">
        <f>Raw_Data!F1384</f>
        <v>3.14</v>
      </c>
      <c r="G1384" s="18">
        <f>IF(Raw_Data!G1384="",ROUND(AVERAGEIFS(Raw_Data!$G$2:$G$4001,Raw_Data!$E$2:$E$4001,E1384),1),Raw_Data!G1384)</f>
        <v>799.8</v>
      </c>
      <c r="H1384" s="15">
        <f>Raw_Data!H1384</f>
        <v>33.299999999999997</v>
      </c>
      <c r="I1384" s="15">
        <f>Raw_Data!I1384</f>
        <v>76.5</v>
      </c>
      <c r="J1384" s="15">
        <f>Raw_Data!J1384</f>
        <v>7.7</v>
      </c>
      <c r="K1384" s="15">
        <f>Raw_Data!K1384</f>
        <v>8.02</v>
      </c>
      <c r="L1384" s="18">
        <f>IF(Raw_Data!L1384="",ROUND(AVERAGEIFS(Raw_Data!$L$2:$L$4001,Raw_Data!$E$2:$E$4001,E1384),1),Raw_Data!L1384)</f>
        <v>31.8</v>
      </c>
      <c r="M1384" s="15">
        <f>Raw_Data!M1384</f>
        <v>119.8</v>
      </c>
      <c r="N1384" s="15">
        <f>Raw_Data!N1384</f>
        <v>52.6</v>
      </c>
      <c r="O1384" s="15">
        <f>Raw_Data!O1384</f>
        <v>125.1</v>
      </c>
      <c r="P1384" s="15" t="str">
        <f>Raw_Data!P1384</f>
        <v>Rainfed</v>
      </c>
      <c r="Q1384" s="15">
        <f>Raw_Data!Q1384</f>
        <v>216.2</v>
      </c>
      <c r="R1384" s="15">
        <f>Raw_Data!R1384</f>
        <v>4.46</v>
      </c>
      <c r="S1384" s="15">
        <f>Raw_Data!S1384</f>
        <v>0.96</v>
      </c>
      <c r="T1384" s="18">
        <f>IF(Raw_Data!T1384="",ROUND(AVERAGEIFS(Raw_Data!$T$2:$T$4001,Raw_Data!$E$2:$E$4001,E1384,Raw_Data!$D$2:$D$4001,D1384),2),IF(Raw_Data!T1384&gt;INDEX(Cleaning_Reference!$F$6:$F$13,MATCH(D1384,Cleaning_Reference!$A$6:$A$13,0)),INDEX(Cleaning_Reference!$F$6:$F$13,MATCH(D1384,Cleaning_Reference!$A$6:$A$13,0)),Raw_Data!T1384))</f>
        <v>0.44</v>
      </c>
      <c r="U1384" s="15">
        <f>Raw_Data!U1384</f>
        <v>1.38</v>
      </c>
      <c r="V1384" s="15">
        <f>Raw_Data!V1384</f>
        <v>18057</v>
      </c>
      <c r="W1384" s="15">
        <f>Raw_Data!W1384</f>
        <v>226791</v>
      </c>
      <c r="X1384" s="15">
        <f>Raw_Data!X1384</f>
        <v>24919</v>
      </c>
      <c r="Y1384" s="15">
        <f>Raw_Data!Y1384</f>
        <v>-201872</v>
      </c>
      <c r="Z1384" s="15">
        <f>Raw_Data!Z1384</f>
        <v>920</v>
      </c>
      <c r="AA1384" s="15">
        <f>Raw_Data!AA1384</f>
        <v>1.5</v>
      </c>
      <c r="AB1384" s="15">
        <f>Raw_Data!AB1384</f>
        <v>50.2</v>
      </c>
      <c r="AC1384" s="19" t="str">
        <f>IF(Raw_Data!G1384="","Yes","No")</f>
        <v>No</v>
      </c>
      <c r="AD1384" s="19" t="str">
        <f>IF(Raw_Data!L1384="","Yes","No")</f>
        <v>No</v>
      </c>
      <c r="AE1384" s="19" t="str">
        <f>IF(Raw_Data!T1384="","Imputed",IF(Raw_Data!T1384&gt;INDEX(Cleaning_Reference!$F$6:$F$13,MATCH(D1384,Cleaning_Reference!$A$6:$A$13,0)),"Capped","Original"))</f>
        <v>Original</v>
      </c>
      <c r="AF1384" s="21">
        <f t="shared" si="21"/>
        <v>1.38</v>
      </c>
    </row>
    <row r="1385" spans="1:32" ht="15" customHeight="1" x14ac:dyDescent="0.3">
      <c r="A1385" s="20" t="str">
        <f>Raw_Data!A1385</f>
        <v>SF11384</v>
      </c>
      <c r="B1385" s="15" t="str">
        <f>Raw_Data!B1385</f>
        <v>Tamil Nadu</v>
      </c>
      <c r="C1385" s="15" t="str">
        <f>Raw_Data!C1385</f>
        <v>Indore</v>
      </c>
      <c r="D1385" s="15" t="str">
        <f>Raw_Data!D1385</f>
        <v>Wheat</v>
      </c>
      <c r="E1385" s="15" t="str">
        <f>Raw_Data!E1385</f>
        <v>Kharif</v>
      </c>
      <c r="F1385" s="15">
        <f>Raw_Data!F1385</f>
        <v>5.29</v>
      </c>
      <c r="G1385" s="18">
        <f>IF(Raw_Data!G1385="",ROUND(AVERAGEIFS(Raw_Data!$G$2:$G$4001,Raw_Data!$E$2:$E$4001,E1385),1),Raw_Data!G1385)</f>
        <v>867.7</v>
      </c>
      <c r="H1385" s="15">
        <f>Raw_Data!H1385</f>
        <v>27.9</v>
      </c>
      <c r="I1385" s="15">
        <f>Raw_Data!I1385</f>
        <v>85.1</v>
      </c>
      <c r="J1385" s="15">
        <f>Raw_Data!J1385</f>
        <v>8.4</v>
      </c>
      <c r="K1385" s="15">
        <f>Raw_Data!K1385</f>
        <v>6.84</v>
      </c>
      <c r="L1385" s="18">
        <f>IF(Raw_Data!L1385="",ROUND(AVERAGEIFS(Raw_Data!$L$2:$L$4001,Raw_Data!$E$2:$E$4001,E1385),1),Raw_Data!L1385)</f>
        <v>39.700000000000003</v>
      </c>
      <c r="M1385" s="15">
        <f>Raw_Data!M1385</f>
        <v>126.4</v>
      </c>
      <c r="N1385" s="15">
        <f>Raw_Data!N1385</f>
        <v>85.2</v>
      </c>
      <c r="O1385" s="15">
        <f>Raw_Data!O1385</f>
        <v>146.80000000000001</v>
      </c>
      <c r="P1385" s="15" t="str">
        <f>Raw_Data!P1385</f>
        <v>Drip</v>
      </c>
      <c r="Q1385" s="15">
        <f>Raw_Data!Q1385</f>
        <v>279</v>
      </c>
      <c r="R1385" s="15">
        <f>Raw_Data!R1385</f>
        <v>7.34</v>
      </c>
      <c r="S1385" s="15">
        <f>Raw_Data!S1385</f>
        <v>0.66</v>
      </c>
      <c r="T1385" s="18">
        <f>IF(Raw_Data!T1385="",ROUND(AVERAGEIFS(Raw_Data!$T$2:$T$4001,Raw_Data!$E$2:$E$4001,E1385,Raw_Data!$D$2:$D$4001,D1385),2),IF(Raw_Data!T1385&gt;INDEX(Cleaning_Reference!$F$6:$F$13,MATCH(D1385,Cleaning_Reference!$A$6:$A$13,0)),INDEX(Cleaning_Reference!$F$6:$F$13,MATCH(D1385,Cleaning_Reference!$A$6:$A$13,0)),Raw_Data!T1385))</f>
        <v>4.5599999999999996</v>
      </c>
      <c r="U1385" s="15">
        <f>Raw_Data!U1385</f>
        <v>24.12</v>
      </c>
      <c r="V1385" s="15">
        <f>Raw_Data!V1385</f>
        <v>18702</v>
      </c>
      <c r="W1385" s="15">
        <f>Raw_Data!W1385</f>
        <v>444124</v>
      </c>
      <c r="X1385" s="15">
        <f>Raw_Data!X1385</f>
        <v>451092</v>
      </c>
      <c r="Y1385" s="15">
        <f>Raw_Data!Y1385</f>
        <v>6968</v>
      </c>
      <c r="Z1385" s="15">
        <f>Raw_Data!Z1385</f>
        <v>2278</v>
      </c>
      <c r="AA1385" s="15">
        <f>Raw_Data!AA1385</f>
        <v>10.587999999999999</v>
      </c>
      <c r="AB1385" s="15">
        <f>Raw_Data!AB1385</f>
        <v>47</v>
      </c>
      <c r="AC1385" s="19" t="str">
        <f>IF(Raw_Data!G1385="","Yes","No")</f>
        <v>No</v>
      </c>
      <c r="AD1385" s="19" t="str">
        <f>IF(Raw_Data!L1385="","Yes","No")</f>
        <v>No</v>
      </c>
      <c r="AE1385" s="19" t="str">
        <f>IF(Raw_Data!T1385="","Imputed",IF(Raw_Data!T1385&gt;INDEX(Cleaning_Reference!$F$6:$F$13,MATCH(D1385,Cleaning_Reference!$A$6:$A$13,0)),"Capped","Original"))</f>
        <v>Original</v>
      </c>
      <c r="AF1385" s="21">
        <f t="shared" si="21"/>
        <v>24.12</v>
      </c>
    </row>
    <row r="1386" spans="1:32" ht="15" customHeight="1" x14ac:dyDescent="0.3">
      <c r="A1386" s="20" t="str">
        <f>Raw_Data!A1386</f>
        <v>SF11385</v>
      </c>
      <c r="B1386" s="15" t="str">
        <f>Raw_Data!B1386</f>
        <v>Tamil Nadu</v>
      </c>
      <c r="C1386" s="15" t="str">
        <f>Raw_Data!C1386</f>
        <v>Krishna</v>
      </c>
      <c r="D1386" s="15" t="str">
        <f>Raw_Data!D1386</f>
        <v>Groundnut</v>
      </c>
      <c r="E1386" s="15" t="str">
        <f>Raw_Data!E1386</f>
        <v>Rabi</v>
      </c>
      <c r="F1386" s="15">
        <f>Raw_Data!F1386</f>
        <v>6.37</v>
      </c>
      <c r="G1386" s="18">
        <f>IF(Raw_Data!G1386="",ROUND(AVERAGEIFS(Raw_Data!$G$2:$G$4001,Raw_Data!$E$2:$E$4001,E1386),1),Raw_Data!G1386)</f>
        <v>377.3</v>
      </c>
      <c r="H1386" s="15">
        <f>Raw_Data!H1386</f>
        <v>22</v>
      </c>
      <c r="I1386" s="15">
        <f>Raw_Data!I1386</f>
        <v>48.2</v>
      </c>
      <c r="J1386" s="15">
        <f>Raw_Data!J1386</f>
        <v>7.5</v>
      </c>
      <c r="K1386" s="15">
        <f>Raw_Data!K1386</f>
        <v>6.1</v>
      </c>
      <c r="L1386" s="18">
        <f>IF(Raw_Data!L1386="",ROUND(AVERAGEIFS(Raw_Data!$L$2:$L$4001,Raw_Data!$E$2:$E$4001,E1386),1),Raw_Data!L1386)</f>
        <v>22.5</v>
      </c>
      <c r="M1386" s="15">
        <f>Raw_Data!M1386</f>
        <v>97.5</v>
      </c>
      <c r="N1386" s="15">
        <f>Raw_Data!N1386</f>
        <v>32.5</v>
      </c>
      <c r="O1386" s="15">
        <f>Raw_Data!O1386</f>
        <v>72.5</v>
      </c>
      <c r="P1386" s="15" t="str">
        <f>Raw_Data!P1386</f>
        <v>Drip</v>
      </c>
      <c r="Q1386" s="15">
        <f>Raw_Data!Q1386</f>
        <v>271.7</v>
      </c>
      <c r="R1386" s="15">
        <f>Raw_Data!R1386</f>
        <v>4.32</v>
      </c>
      <c r="S1386" s="15">
        <f>Raw_Data!S1386</f>
        <v>0.92</v>
      </c>
      <c r="T1386" s="18">
        <f>IF(Raw_Data!T1386="",ROUND(AVERAGEIFS(Raw_Data!$T$2:$T$4001,Raw_Data!$E$2:$E$4001,E1386,Raw_Data!$D$2:$D$4001,D1386),2),IF(Raw_Data!T1386&gt;INDEX(Cleaning_Reference!$F$6:$F$13,MATCH(D1386,Cleaning_Reference!$A$6:$A$13,0)),INDEX(Cleaning_Reference!$F$6:$F$13,MATCH(D1386,Cleaning_Reference!$A$6:$A$13,0)),Raw_Data!T1386))</f>
        <v>1.22</v>
      </c>
      <c r="U1386" s="15">
        <f>Raw_Data!U1386</f>
        <v>5.73</v>
      </c>
      <c r="V1386" s="15">
        <f>Raw_Data!V1386</f>
        <v>48336</v>
      </c>
      <c r="W1386" s="15">
        <f>Raw_Data!W1386</f>
        <v>408895</v>
      </c>
      <c r="X1386" s="15">
        <f>Raw_Data!X1386</f>
        <v>276965</v>
      </c>
      <c r="Y1386" s="15">
        <f>Raw_Data!Y1386</f>
        <v>-131930</v>
      </c>
      <c r="Z1386" s="15">
        <f>Raw_Data!Z1386</f>
        <v>3129</v>
      </c>
      <c r="AA1386" s="15">
        <f>Raw_Data!AA1386</f>
        <v>1.831</v>
      </c>
      <c r="AB1386" s="15">
        <f>Raw_Data!AB1386</f>
        <v>42.9</v>
      </c>
      <c r="AC1386" s="19" t="str">
        <f>IF(Raw_Data!G1386="","Yes","No")</f>
        <v>No</v>
      </c>
      <c r="AD1386" s="19" t="str">
        <f>IF(Raw_Data!L1386="","Yes","No")</f>
        <v>No</v>
      </c>
      <c r="AE1386" s="19" t="str">
        <f>IF(Raw_Data!T1386="","Imputed",IF(Raw_Data!T1386&gt;INDEX(Cleaning_Reference!$F$6:$F$13,MATCH(D1386,Cleaning_Reference!$A$6:$A$13,0)),"Capped","Original"))</f>
        <v>Imputed</v>
      </c>
      <c r="AF1386" s="21">
        <f t="shared" si="21"/>
        <v>7.77</v>
      </c>
    </row>
    <row r="1387" spans="1:32" ht="15" customHeight="1" x14ac:dyDescent="0.3">
      <c r="A1387" s="20" t="str">
        <f>Raw_Data!A1387</f>
        <v>SF11386</v>
      </c>
      <c r="B1387" s="15" t="str">
        <f>Raw_Data!B1387</f>
        <v>Telangana</v>
      </c>
      <c r="C1387" s="15" t="str">
        <f>Raw_Data!C1387</f>
        <v>Erode</v>
      </c>
      <c r="D1387" s="15" t="str">
        <f>Raw_Data!D1387</f>
        <v>Groundnut</v>
      </c>
      <c r="E1387" s="15" t="str">
        <f>Raw_Data!E1387</f>
        <v>Rabi</v>
      </c>
      <c r="F1387" s="15">
        <f>Raw_Data!F1387</f>
        <v>13.35</v>
      </c>
      <c r="G1387" s="18">
        <f>IF(Raw_Data!G1387="",ROUND(AVERAGEIFS(Raw_Data!$G$2:$G$4001,Raw_Data!$E$2:$E$4001,E1387),1),Raw_Data!G1387)</f>
        <v>511.3</v>
      </c>
      <c r="H1387" s="15">
        <f>Raw_Data!H1387</f>
        <v>20.5</v>
      </c>
      <c r="I1387" s="15">
        <f>Raw_Data!I1387</f>
        <v>71.900000000000006</v>
      </c>
      <c r="J1387" s="15">
        <f>Raw_Data!J1387</f>
        <v>6.2</v>
      </c>
      <c r="K1387" s="15">
        <f>Raw_Data!K1387</f>
        <v>8.25</v>
      </c>
      <c r="L1387" s="18">
        <f>IF(Raw_Data!L1387="",ROUND(AVERAGEIFS(Raw_Data!$L$2:$L$4001,Raw_Data!$E$2:$E$4001,E1387),1),Raw_Data!L1387)</f>
        <v>17</v>
      </c>
      <c r="M1387" s="15">
        <f>Raw_Data!M1387</f>
        <v>146.80000000000001</v>
      </c>
      <c r="N1387" s="15">
        <f>Raw_Data!N1387</f>
        <v>60.1</v>
      </c>
      <c r="O1387" s="15">
        <f>Raw_Data!O1387</f>
        <v>124.1</v>
      </c>
      <c r="P1387" s="15" t="str">
        <f>Raw_Data!P1387</f>
        <v>Rainfed</v>
      </c>
      <c r="Q1387" s="15">
        <f>Raw_Data!Q1387</f>
        <v>107.6</v>
      </c>
      <c r="R1387" s="15">
        <f>Raw_Data!R1387</f>
        <v>6.73</v>
      </c>
      <c r="S1387" s="15">
        <f>Raw_Data!S1387</f>
        <v>0.74</v>
      </c>
      <c r="T1387" s="18">
        <f>IF(Raw_Data!T1387="",ROUND(AVERAGEIFS(Raw_Data!$T$2:$T$4001,Raw_Data!$E$2:$E$4001,E1387,Raw_Data!$D$2:$D$4001,D1387),2),IF(Raw_Data!T1387&gt;INDEX(Cleaning_Reference!$F$6:$F$13,MATCH(D1387,Cleaning_Reference!$A$6:$A$13,0)),INDEX(Cleaning_Reference!$F$6:$F$13,MATCH(D1387,Cleaning_Reference!$A$6:$A$13,0)),Raw_Data!T1387))</f>
        <v>0.3</v>
      </c>
      <c r="U1387" s="15">
        <f>Raw_Data!U1387</f>
        <v>4</v>
      </c>
      <c r="V1387" s="15">
        <f>Raw_Data!V1387</f>
        <v>58443</v>
      </c>
      <c r="W1387" s="15">
        <f>Raw_Data!W1387</f>
        <v>690127</v>
      </c>
      <c r="X1387" s="15">
        <f>Raw_Data!X1387</f>
        <v>233772</v>
      </c>
      <c r="Y1387" s="15">
        <f>Raw_Data!Y1387</f>
        <v>-456355</v>
      </c>
      <c r="Z1387" s="15">
        <f>Raw_Data!Z1387</f>
        <v>3368</v>
      </c>
      <c r="AA1387" s="15">
        <f>Raw_Data!AA1387</f>
        <v>1.1879999999999999</v>
      </c>
      <c r="AB1387" s="15">
        <f>Raw_Data!AB1387</f>
        <v>36.4</v>
      </c>
      <c r="AC1387" s="19" t="str">
        <f>IF(Raw_Data!G1387="","Yes","No")</f>
        <v>No</v>
      </c>
      <c r="AD1387" s="19" t="str">
        <f>IF(Raw_Data!L1387="","Yes","No")</f>
        <v>No</v>
      </c>
      <c r="AE1387" s="19" t="str">
        <f>IF(Raw_Data!T1387="","Imputed",IF(Raw_Data!T1387&gt;INDEX(Cleaning_Reference!$F$6:$F$13,MATCH(D1387,Cleaning_Reference!$A$6:$A$13,0)),"Capped","Original"))</f>
        <v>Original</v>
      </c>
      <c r="AF1387" s="21">
        <f t="shared" si="21"/>
        <v>4.01</v>
      </c>
    </row>
    <row r="1388" spans="1:32" ht="15" customHeight="1" x14ac:dyDescent="0.3">
      <c r="A1388" s="20" t="str">
        <f>Raw_Data!A1388</f>
        <v>SF11387</v>
      </c>
      <c r="B1388" s="15" t="str">
        <f>Raw_Data!B1388</f>
        <v>Gujarat</v>
      </c>
      <c r="C1388" s="15" t="str">
        <f>Raw_Data!C1388</f>
        <v>Raichur</v>
      </c>
      <c r="D1388" s="15" t="str">
        <f>Raw_Data!D1388</f>
        <v>Pulses</v>
      </c>
      <c r="E1388" s="15" t="str">
        <f>Raw_Data!E1388</f>
        <v>Kharif</v>
      </c>
      <c r="F1388" s="15">
        <f>Raw_Data!F1388</f>
        <v>1</v>
      </c>
      <c r="G1388" s="18">
        <f>IF(Raw_Data!G1388="",ROUND(AVERAGEIFS(Raw_Data!$G$2:$G$4001,Raw_Data!$E$2:$E$4001,E1388),1),Raw_Data!G1388)</f>
        <v>1095.9000000000001</v>
      </c>
      <c r="H1388" s="15">
        <f>Raw_Data!H1388</f>
        <v>28.1</v>
      </c>
      <c r="I1388" s="15">
        <f>Raw_Data!I1388</f>
        <v>72.099999999999994</v>
      </c>
      <c r="J1388" s="15">
        <f>Raw_Data!J1388</f>
        <v>6.2</v>
      </c>
      <c r="K1388" s="15">
        <f>Raw_Data!K1388</f>
        <v>7.25</v>
      </c>
      <c r="L1388" s="18">
        <f>IF(Raw_Data!L1388="",ROUND(AVERAGEIFS(Raw_Data!$L$2:$L$4001,Raw_Data!$E$2:$E$4001,E1388),1),Raw_Data!L1388)</f>
        <v>19.399999999999999</v>
      </c>
      <c r="M1388" s="15">
        <f>Raw_Data!M1388</f>
        <v>94.3</v>
      </c>
      <c r="N1388" s="15">
        <f>Raw_Data!N1388</f>
        <v>40.5</v>
      </c>
      <c r="O1388" s="15">
        <f>Raw_Data!O1388</f>
        <v>49.3</v>
      </c>
      <c r="P1388" s="15" t="str">
        <f>Raw_Data!P1388</f>
        <v>Sprinkler</v>
      </c>
      <c r="Q1388" s="15">
        <f>Raw_Data!Q1388</f>
        <v>189</v>
      </c>
      <c r="R1388" s="15">
        <f>Raw_Data!R1388</f>
        <v>3.13</v>
      </c>
      <c r="S1388" s="15">
        <f>Raw_Data!S1388</f>
        <v>0.82</v>
      </c>
      <c r="T1388" s="18">
        <f>IF(Raw_Data!T1388="",ROUND(AVERAGEIFS(Raw_Data!$T$2:$T$4001,Raw_Data!$E$2:$E$4001,E1388,Raw_Data!$D$2:$D$4001,D1388),2),IF(Raw_Data!T1388&gt;INDEX(Cleaning_Reference!$F$6:$F$13,MATCH(D1388,Cleaning_Reference!$A$6:$A$13,0)),INDEX(Cleaning_Reference!$F$6:$F$13,MATCH(D1388,Cleaning_Reference!$A$6:$A$13,0)),Raw_Data!T1388))</f>
        <v>0.96</v>
      </c>
      <c r="U1388" s="15">
        <f>Raw_Data!U1388</f>
        <v>0.96</v>
      </c>
      <c r="V1388" s="15">
        <f>Raw_Data!V1388</f>
        <v>79478</v>
      </c>
      <c r="W1388" s="15">
        <f>Raw_Data!W1388</f>
        <v>67672</v>
      </c>
      <c r="X1388" s="15">
        <f>Raw_Data!X1388</f>
        <v>76299</v>
      </c>
      <c r="Y1388" s="15">
        <f>Raw_Data!Y1388</f>
        <v>8627</v>
      </c>
      <c r="Z1388" s="15">
        <f>Raw_Data!Z1388</f>
        <v>319</v>
      </c>
      <c r="AA1388" s="15">
        <f>Raw_Data!AA1388</f>
        <v>3.0089999999999999</v>
      </c>
      <c r="AB1388" s="15">
        <f>Raw_Data!AB1388</f>
        <v>58.5</v>
      </c>
      <c r="AC1388" s="19" t="str">
        <f>IF(Raw_Data!G1388="","Yes","No")</f>
        <v>No</v>
      </c>
      <c r="AD1388" s="19" t="str">
        <f>IF(Raw_Data!L1388="","Yes","No")</f>
        <v>No</v>
      </c>
      <c r="AE1388" s="19" t="str">
        <f>IF(Raw_Data!T1388="","Imputed",IF(Raw_Data!T1388&gt;INDEX(Cleaning_Reference!$F$6:$F$13,MATCH(D1388,Cleaning_Reference!$A$6:$A$13,0)),"Capped","Original"))</f>
        <v>Original</v>
      </c>
      <c r="AF1388" s="21">
        <f t="shared" si="21"/>
        <v>0.96</v>
      </c>
    </row>
    <row r="1389" spans="1:32" ht="15" customHeight="1" x14ac:dyDescent="0.3">
      <c r="A1389" s="20" t="str">
        <f>Raw_Data!A1389</f>
        <v>SF11388</v>
      </c>
      <c r="B1389" s="15" t="str">
        <f>Raw_Data!B1389</f>
        <v>Karnataka</v>
      </c>
      <c r="C1389" s="15" t="str">
        <f>Raw_Data!C1389</f>
        <v>Guntur</v>
      </c>
      <c r="D1389" s="15" t="str">
        <f>Raw_Data!D1389</f>
        <v>Maize</v>
      </c>
      <c r="E1389" s="15" t="str">
        <f>Raw_Data!E1389</f>
        <v>Rabi</v>
      </c>
      <c r="F1389" s="15">
        <f>Raw_Data!F1389</f>
        <v>5.19</v>
      </c>
      <c r="G1389" s="18">
        <f>IF(Raw_Data!G1389="",ROUND(AVERAGEIFS(Raw_Data!$G$2:$G$4001,Raw_Data!$E$2:$E$4001,E1389),1),Raw_Data!G1389)</f>
        <v>269.3</v>
      </c>
      <c r="H1389" s="15">
        <f>Raw_Data!H1389</f>
        <v>18.2</v>
      </c>
      <c r="I1389" s="15">
        <f>Raw_Data!I1389</f>
        <v>47.2</v>
      </c>
      <c r="J1389" s="15">
        <f>Raw_Data!J1389</f>
        <v>9.3000000000000007</v>
      </c>
      <c r="K1389" s="15">
        <f>Raw_Data!K1389</f>
        <v>5.57</v>
      </c>
      <c r="L1389" s="18">
        <f>IF(Raw_Data!L1389="",ROUND(AVERAGEIFS(Raw_Data!$L$2:$L$4001,Raw_Data!$E$2:$E$4001,E1389),1),Raw_Data!L1389)</f>
        <v>30</v>
      </c>
      <c r="M1389" s="15">
        <f>Raw_Data!M1389</f>
        <v>148.9</v>
      </c>
      <c r="N1389" s="15">
        <f>Raw_Data!N1389</f>
        <v>68.8</v>
      </c>
      <c r="O1389" s="15">
        <f>Raw_Data!O1389</f>
        <v>92.2</v>
      </c>
      <c r="P1389" s="15" t="str">
        <f>Raw_Data!P1389</f>
        <v>Sprinkler</v>
      </c>
      <c r="Q1389" s="15">
        <f>Raw_Data!Q1389</f>
        <v>166.7</v>
      </c>
      <c r="R1389" s="15">
        <f>Raw_Data!R1389</f>
        <v>5.38</v>
      </c>
      <c r="S1389" s="15">
        <f>Raw_Data!S1389</f>
        <v>0.96</v>
      </c>
      <c r="T1389" s="18">
        <f>IF(Raw_Data!T1389="",ROUND(AVERAGEIFS(Raw_Data!$T$2:$T$4001,Raw_Data!$E$2:$E$4001,E1389,Raw_Data!$D$2:$D$4001,D1389),2),IF(Raw_Data!T1389&gt;INDEX(Cleaning_Reference!$F$6:$F$13,MATCH(D1389,Cleaning_Reference!$A$6:$A$13,0)),INDEX(Cleaning_Reference!$F$6:$F$13,MATCH(D1389,Cleaning_Reference!$A$6:$A$13,0)),Raw_Data!T1389))</f>
        <v>0.87</v>
      </c>
      <c r="U1389" s="15">
        <f>Raw_Data!U1389</f>
        <v>4.5199999999999996</v>
      </c>
      <c r="V1389" s="15">
        <f>Raw_Data!V1389</f>
        <v>26097</v>
      </c>
      <c r="W1389" s="15">
        <f>Raw_Data!W1389</f>
        <v>404533</v>
      </c>
      <c r="X1389" s="15">
        <f>Raw_Data!X1389</f>
        <v>117958</v>
      </c>
      <c r="Y1389" s="15">
        <f>Raw_Data!Y1389</f>
        <v>-286575</v>
      </c>
      <c r="Z1389" s="15">
        <f>Raw_Data!Z1389</f>
        <v>2740</v>
      </c>
      <c r="AA1389" s="15">
        <f>Raw_Data!AA1389</f>
        <v>1.65</v>
      </c>
      <c r="AB1389" s="15">
        <f>Raw_Data!AB1389</f>
        <v>39.1</v>
      </c>
      <c r="AC1389" s="19" t="str">
        <f>IF(Raw_Data!G1389="","Yes","No")</f>
        <v>No</v>
      </c>
      <c r="AD1389" s="19" t="str">
        <f>IF(Raw_Data!L1389="","Yes","No")</f>
        <v>No</v>
      </c>
      <c r="AE1389" s="19" t="str">
        <f>IF(Raw_Data!T1389="","Imputed",IF(Raw_Data!T1389&gt;INDEX(Cleaning_Reference!$F$6:$F$13,MATCH(D1389,Cleaning_Reference!$A$6:$A$13,0)),"Capped","Original"))</f>
        <v>Original</v>
      </c>
      <c r="AF1389" s="21">
        <f t="shared" si="21"/>
        <v>4.5199999999999996</v>
      </c>
    </row>
    <row r="1390" spans="1:32" ht="15" customHeight="1" x14ac:dyDescent="0.3">
      <c r="A1390" s="20" t="str">
        <f>Raw_Data!A1390</f>
        <v>SF11389</v>
      </c>
      <c r="B1390" s="15" t="str">
        <f>Raw_Data!B1390</f>
        <v>Telangana</v>
      </c>
      <c r="C1390" s="15" t="str">
        <f>Raw_Data!C1390</f>
        <v>Raichur</v>
      </c>
      <c r="D1390" s="15" t="str">
        <f>Raw_Data!D1390</f>
        <v>Cotton</v>
      </c>
      <c r="E1390" s="15" t="str">
        <f>Raw_Data!E1390</f>
        <v>Zaid</v>
      </c>
      <c r="F1390" s="15">
        <f>Raw_Data!F1390</f>
        <v>13.9</v>
      </c>
      <c r="G1390" s="18">
        <f>IF(Raw_Data!G1390="",ROUND(AVERAGEIFS(Raw_Data!$G$2:$G$4001,Raw_Data!$E$2:$E$4001,E1390),1),Raw_Data!G1390)</f>
        <v>80</v>
      </c>
      <c r="H1390" s="15">
        <f>Raw_Data!H1390</f>
        <v>32.700000000000003</v>
      </c>
      <c r="I1390" s="15">
        <f>Raw_Data!I1390</f>
        <v>45.5</v>
      </c>
      <c r="J1390" s="15">
        <f>Raw_Data!J1390</f>
        <v>8.5</v>
      </c>
      <c r="K1390" s="15">
        <f>Raw_Data!K1390</f>
        <v>5.77</v>
      </c>
      <c r="L1390" s="18">
        <f>IF(Raw_Data!L1390="",ROUND(AVERAGEIFS(Raw_Data!$L$2:$L$4001,Raw_Data!$E$2:$E$4001,E1390),1),Raw_Data!L1390)</f>
        <v>20.399999999999999</v>
      </c>
      <c r="M1390" s="15">
        <f>Raw_Data!M1390</f>
        <v>54</v>
      </c>
      <c r="N1390" s="15">
        <f>Raw_Data!N1390</f>
        <v>74.900000000000006</v>
      </c>
      <c r="O1390" s="15">
        <f>Raw_Data!O1390</f>
        <v>77.3</v>
      </c>
      <c r="P1390" s="15" t="str">
        <f>Raw_Data!P1390</f>
        <v>Drip</v>
      </c>
      <c r="Q1390" s="15">
        <f>Raw_Data!Q1390</f>
        <v>65.8</v>
      </c>
      <c r="R1390" s="15">
        <f>Raw_Data!R1390</f>
        <v>1.21</v>
      </c>
      <c r="S1390" s="15">
        <f>Raw_Data!S1390</f>
        <v>0.75</v>
      </c>
      <c r="T1390" s="18">
        <f>IF(Raw_Data!T1390="",ROUND(AVERAGEIFS(Raw_Data!$T$2:$T$4001,Raw_Data!$E$2:$E$4001,E1390,Raw_Data!$D$2:$D$4001,D1390),2),IF(Raw_Data!T1390&gt;INDEX(Cleaning_Reference!$F$6:$F$13,MATCH(D1390,Cleaning_Reference!$A$6:$A$13,0)),INDEX(Cleaning_Reference!$F$6:$F$13,MATCH(D1390,Cleaning_Reference!$A$6:$A$13,0)),Raw_Data!T1390))</f>
        <v>0.45</v>
      </c>
      <c r="U1390" s="15">
        <f>Raw_Data!U1390</f>
        <v>6.26</v>
      </c>
      <c r="V1390" s="15">
        <f>Raw_Data!V1390</f>
        <v>67342</v>
      </c>
      <c r="W1390" s="15">
        <f>Raw_Data!W1390</f>
        <v>608010</v>
      </c>
      <c r="X1390" s="15">
        <f>Raw_Data!X1390</f>
        <v>421561</v>
      </c>
      <c r="Y1390" s="15">
        <f>Raw_Data!Y1390</f>
        <v>-186449</v>
      </c>
      <c r="Z1390" s="15">
        <f>Raw_Data!Z1390</f>
        <v>7993</v>
      </c>
      <c r="AA1390" s="15">
        <f>Raw_Data!AA1390</f>
        <v>0.78300000000000003</v>
      </c>
      <c r="AB1390" s="15">
        <f>Raw_Data!AB1390</f>
        <v>48.6</v>
      </c>
      <c r="AC1390" s="19" t="str">
        <f>IF(Raw_Data!G1390="","Yes","No")</f>
        <v>No</v>
      </c>
      <c r="AD1390" s="19" t="str">
        <f>IF(Raw_Data!L1390="","Yes","No")</f>
        <v>No</v>
      </c>
      <c r="AE1390" s="19" t="str">
        <f>IF(Raw_Data!T1390="","Imputed",IF(Raw_Data!T1390&gt;INDEX(Cleaning_Reference!$F$6:$F$13,MATCH(D1390,Cleaning_Reference!$A$6:$A$13,0)),"Capped","Original"))</f>
        <v>Original</v>
      </c>
      <c r="AF1390" s="21">
        <f t="shared" si="21"/>
        <v>6.26</v>
      </c>
    </row>
    <row r="1391" spans="1:32" ht="15" customHeight="1" x14ac:dyDescent="0.3">
      <c r="A1391" s="20" t="str">
        <f>Raw_Data!A1391</f>
        <v>SF11390</v>
      </c>
      <c r="B1391" s="15" t="str">
        <f>Raw_Data!B1391</f>
        <v>Punjab</v>
      </c>
      <c r="C1391" s="15" t="str">
        <f>Raw_Data!C1391</f>
        <v>Guntur</v>
      </c>
      <c r="D1391" s="15" t="str">
        <f>Raw_Data!D1391</f>
        <v>Rice</v>
      </c>
      <c r="E1391" s="15" t="str">
        <f>Raw_Data!E1391</f>
        <v>Rabi</v>
      </c>
      <c r="F1391" s="15">
        <f>Raw_Data!F1391</f>
        <v>14.55</v>
      </c>
      <c r="G1391" s="18">
        <f>IF(Raw_Data!G1391="",ROUND(AVERAGEIFS(Raw_Data!$G$2:$G$4001,Raw_Data!$E$2:$E$4001,E1391),1),Raw_Data!G1391)</f>
        <v>372</v>
      </c>
      <c r="H1391" s="15">
        <f>Raw_Data!H1391</f>
        <v>26.8</v>
      </c>
      <c r="I1391" s="15">
        <f>Raw_Data!I1391</f>
        <v>54.2</v>
      </c>
      <c r="J1391" s="15">
        <f>Raw_Data!J1391</f>
        <v>7.6</v>
      </c>
      <c r="K1391" s="15">
        <f>Raw_Data!K1391</f>
        <v>6.72</v>
      </c>
      <c r="L1391" s="18">
        <f>IF(Raw_Data!L1391="",ROUND(AVERAGEIFS(Raw_Data!$L$2:$L$4001,Raw_Data!$E$2:$E$4001,E1391),1),Raw_Data!L1391)</f>
        <v>27.3</v>
      </c>
      <c r="M1391" s="15">
        <f>Raw_Data!M1391</f>
        <v>128.5</v>
      </c>
      <c r="N1391" s="15">
        <f>Raw_Data!N1391</f>
        <v>26.3</v>
      </c>
      <c r="O1391" s="15">
        <f>Raw_Data!O1391</f>
        <v>90.9</v>
      </c>
      <c r="P1391" s="15" t="str">
        <f>Raw_Data!P1391</f>
        <v>Rainfed</v>
      </c>
      <c r="Q1391" s="15">
        <f>Raw_Data!Q1391</f>
        <v>284.5</v>
      </c>
      <c r="R1391" s="15">
        <f>Raw_Data!R1391</f>
        <v>8.85</v>
      </c>
      <c r="S1391" s="15">
        <f>Raw_Data!S1391</f>
        <v>0.73</v>
      </c>
      <c r="T1391" s="18">
        <f>IF(Raw_Data!T1391="",ROUND(AVERAGEIFS(Raw_Data!$T$2:$T$4001,Raw_Data!$E$2:$E$4001,E1391,Raw_Data!$D$2:$D$4001,D1391),2),IF(Raw_Data!T1391&gt;INDEX(Cleaning_Reference!$F$6:$F$13,MATCH(D1391,Cleaning_Reference!$A$6:$A$13,0)),INDEX(Cleaning_Reference!$F$6:$F$13,MATCH(D1391,Cleaning_Reference!$A$6:$A$13,0)),Raw_Data!T1391))</f>
        <v>2.77</v>
      </c>
      <c r="U1391" s="15">
        <f>Raw_Data!U1391</f>
        <v>40.299999999999997</v>
      </c>
      <c r="V1391" s="15">
        <f>Raw_Data!V1391</f>
        <v>19308</v>
      </c>
      <c r="W1391" s="15">
        <f>Raw_Data!W1391</f>
        <v>1210509</v>
      </c>
      <c r="X1391" s="15">
        <f>Raw_Data!X1391</f>
        <v>778112</v>
      </c>
      <c r="Y1391" s="15">
        <f>Raw_Data!Y1391</f>
        <v>-432397</v>
      </c>
      <c r="Z1391" s="15">
        <f>Raw_Data!Z1391</f>
        <v>12362</v>
      </c>
      <c r="AA1391" s="15">
        <f>Raw_Data!AA1391</f>
        <v>3.26</v>
      </c>
      <c r="AB1391" s="15">
        <f>Raw_Data!AB1391</f>
        <v>30.4</v>
      </c>
      <c r="AC1391" s="19" t="str">
        <f>IF(Raw_Data!G1391="","Yes","No")</f>
        <v>No</v>
      </c>
      <c r="AD1391" s="19" t="str">
        <f>IF(Raw_Data!L1391="","Yes","No")</f>
        <v>No</v>
      </c>
      <c r="AE1391" s="19" t="str">
        <f>IF(Raw_Data!T1391="","Imputed",IF(Raw_Data!T1391&gt;INDEX(Cleaning_Reference!$F$6:$F$13,MATCH(D1391,Cleaning_Reference!$A$6:$A$13,0)),"Capped","Original"))</f>
        <v>Original</v>
      </c>
      <c r="AF1391" s="21">
        <f t="shared" si="21"/>
        <v>40.299999999999997</v>
      </c>
    </row>
    <row r="1392" spans="1:32" ht="15" customHeight="1" x14ac:dyDescent="0.3">
      <c r="A1392" s="20" t="str">
        <f>Raw_Data!A1392</f>
        <v>SF11391</v>
      </c>
      <c r="B1392" s="15" t="str">
        <f>Raw_Data!B1392</f>
        <v>Punjab</v>
      </c>
      <c r="C1392" s="15" t="str">
        <f>Raw_Data!C1392</f>
        <v>Nashik</v>
      </c>
      <c r="D1392" s="15" t="str">
        <f>Raw_Data!D1392</f>
        <v>Rice</v>
      </c>
      <c r="E1392" s="15" t="str">
        <f>Raw_Data!E1392</f>
        <v>Kharif</v>
      </c>
      <c r="F1392" s="15">
        <f>Raw_Data!F1392</f>
        <v>2.15</v>
      </c>
      <c r="G1392" s="18">
        <f>IF(Raw_Data!G1392="",ROUND(AVERAGEIFS(Raw_Data!$G$2:$G$4001,Raw_Data!$E$2:$E$4001,E1392),1),Raw_Data!G1392)</f>
        <v>896.7</v>
      </c>
      <c r="H1392" s="15">
        <f>Raw_Data!H1392</f>
        <v>24.2</v>
      </c>
      <c r="I1392" s="15">
        <f>Raw_Data!I1392</f>
        <v>75.8</v>
      </c>
      <c r="J1392" s="15">
        <f>Raw_Data!J1392</f>
        <v>4.5</v>
      </c>
      <c r="K1392" s="15">
        <f>Raw_Data!K1392</f>
        <v>6.79</v>
      </c>
      <c r="L1392" s="18">
        <f>IF(Raw_Data!L1392="",ROUND(AVERAGEIFS(Raw_Data!$L$2:$L$4001,Raw_Data!$E$2:$E$4001,E1392),1),Raw_Data!L1392)</f>
        <v>30.8</v>
      </c>
      <c r="M1392" s="15">
        <f>Raw_Data!M1392</f>
        <v>121.2</v>
      </c>
      <c r="N1392" s="15">
        <f>Raw_Data!N1392</f>
        <v>86.4</v>
      </c>
      <c r="O1392" s="15">
        <f>Raw_Data!O1392</f>
        <v>30</v>
      </c>
      <c r="P1392" s="15" t="str">
        <f>Raw_Data!P1392</f>
        <v>Sprinkler</v>
      </c>
      <c r="Q1392" s="15">
        <f>Raw_Data!Q1392</f>
        <v>255.9</v>
      </c>
      <c r="R1392" s="15">
        <f>Raw_Data!R1392</f>
        <v>0.5</v>
      </c>
      <c r="S1392" s="15">
        <f>Raw_Data!S1392</f>
        <v>0.99</v>
      </c>
      <c r="T1392" s="18">
        <f>IF(Raw_Data!T1392="",ROUND(AVERAGEIFS(Raw_Data!$T$2:$T$4001,Raw_Data!$E$2:$E$4001,E1392,Raw_Data!$D$2:$D$4001,D1392),2),IF(Raw_Data!T1392&gt;INDEX(Cleaning_Reference!$F$6:$F$13,MATCH(D1392,Cleaning_Reference!$A$6:$A$13,0)),INDEX(Cleaning_Reference!$F$6:$F$13,MATCH(D1392,Cleaning_Reference!$A$6:$A$13,0)),Raw_Data!T1392))</f>
        <v>3.57</v>
      </c>
      <c r="U1392" s="15">
        <f>Raw_Data!U1392</f>
        <v>7.68</v>
      </c>
      <c r="V1392" s="15">
        <f>Raw_Data!V1392</f>
        <v>16891</v>
      </c>
      <c r="W1392" s="15">
        <f>Raw_Data!W1392</f>
        <v>150243</v>
      </c>
      <c r="X1392" s="15">
        <f>Raw_Data!X1392</f>
        <v>129723</v>
      </c>
      <c r="Y1392" s="15">
        <f>Raw_Data!Y1392</f>
        <v>-20520</v>
      </c>
      <c r="Z1392" s="15">
        <f>Raw_Data!Z1392</f>
        <v>3356</v>
      </c>
      <c r="AA1392" s="15">
        <f>Raw_Data!AA1392</f>
        <v>2.2879999999999998</v>
      </c>
      <c r="AB1392" s="15">
        <f>Raw_Data!AB1392</f>
        <v>63.1</v>
      </c>
      <c r="AC1392" s="19" t="str">
        <f>IF(Raw_Data!G1392="","Yes","No")</f>
        <v>No</v>
      </c>
      <c r="AD1392" s="19" t="str">
        <f>IF(Raw_Data!L1392="","Yes","No")</f>
        <v>No</v>
      </c>
      <c r="AE1392" s="19" t="str">
        <f>IF(Raw_Data!T1392="","Imputed",IF(Raw_Data!T1392&gt;INDEX(Cleaning_Reference!$F$6:$F$13,MATCH(D1392,Cleaning_Reference!$A$6:$A$13,0)),"Capped","Original"))</f>
        <v>Original</v>
      </c>
      <c r="AF1392" s="21">
        <f t="shared" si="21"/>
        <v>7.68</v>
      </c>
    </row>
    <row r="1393" spans="1:32" ht="15" customHeight="1" x14ac:dyDescent="0.3">
      <c r="A1393" s="20" t="str">
        <f>Raw_Data!A1393</f>
        <v>SF11392</v>
      </c>
      <c r="B1393" s="15" t="str">
        <f>Raw_Data!B1393</f>
        <v>Telangana</v>
      </c>
      <c r="C1393" s="15" t="str">
        <f>Raw_Data!C1393</f>
        <v>Rajkot</v>
      </c>
      <c r="D1393" s="15" t="str">
        <f>Raw_Data!D1393</f>
        <v>Groundnut</v>
      </c>
      <c r="E1393" s="15" t="str">
        <f>Raw_Data!E1393</f>
        <v>Kharif</v>
      </c>
      <c r="F1393" s="15">
        <f>Raw_Data!F1393</f>
        <v>6.56</v>
      </c>
      <c r="G1393" s="18">
        <f>IF(Raw_Data!G1393="",ROUND(AVERAGEIFS(Raw_Data!$G$2:$G$4001,Raw_Data!$E$2:$E$4001,E1393),1),Raw_Data!G1393)</f>
        <v>782</v>
      </c>
      <c r="H1393" s="15">
        <f>Raw_Data!H1393</f>
        <v>26.1</v>
      </c>
      <c r="I1393" s="15">
        <f>Raw_Data!I1393</f>
        <v>75.2</v>
      </c>
      <c r="J1393" s="15">
        <f>Raw_Data!J1393</f>
        <v>6.5</v>
      </c>
      <c r="K1393" s="15">
        <f>Raw_Data!K1393</f>
        <v>6.23</v>
      </c>
      <c r="L1393" s="18">
        <f>IF(Raw_Data!L1393="",ROUND(AVERAGEIFS(Raw_Data!$L$2:$L$4001,Raw_Data!$E$2:$E$4001,E1393),1),Raw_Data!L1393)</f>
        <v>29</v>
      </c>
      <c r="M1393" s="15">
        <f>Raw_Data!M1393</f>
        <v>187.7</v>
      </c>
      <c r="N1393" s="15">
        <f>Raw_Data!N1393</f>
        <v>89</v>
      </c>
      <c r="O1393" s="15">
        <f>Raw_Data!O1393</f>
        <v>118.7</v>
      </c>
      <c r="P1393" s="15" t="str">
        <f>Raw_Data!P1393</f>
        <v>Rainfed</v>
      </c>
      <c r="Q1393" s="15">
        <f>Raw_Data!Q1393</f>
        <v>184</v>
      </c>
      <c r="R1393" s="15">
        <f>Raw_Data!R1393</f>
        <v>3.44</v>
      </c>
      <c r="S1393" s="15">
        <f>Raw_Data!S1393</f>
        <v>0.7</v>
      </c>
      <c r="T1393" s="18">
        <f>IF(Raw_Data!T1393="",ROUND(AVERAGEIFS(Raw_Data!$T$2:$T$4001,Raw_Data!$E$2:$E$4001,E1393,Raw_Data!$D$2:$D$4001,D1393),2),IF(Raw_Data!T1393&gt;INDEX(Cleaning_Reference!$F$6:$F$13,MATCH(D1393,Cleaning_Reference!$A$6:$A$13,0)),INDEX(Cleaning_Reference!$F$6:$F$13,MATCH(D1393,Cleaning_Reference!$A$6:$A$13,0)),Raw_Data!T1393))</f>
        <v>1.93</v>
      </c>
      <c r="U1393" s="15">
        <f>Raw_Data!U1393</f>
        <v>12.66</v>
      </c>
      <c r="V1393" s="15">
        <f>Raw_Data!V1393</f>
        <v>55161</v>
      </c>
      <c r="W1393" s="15">
        <f>Raw_Data!W1393</f>
        <v>407379</v>
      </c>
      <c r="X1393" s="15">
        <f>Raw_Data!X1393</f>
        <v>698338</v>
      </c>
      <c r="Y1393" s="15">
        <f>Raw_Data!Y1393</f>
        <v>290959</v>
      </c>
      <c r="Z1393" s="15">
        <f>Raw_Data!Z1393</f>
        <v>1501</v>
      </c>
      <c r="AA1393" s="15">
        <f>Raw_Data!AA1393</f>
        <v>8.4339999999999993</v>
      </c>
      <c r="AB1393" s="15">
        <f>Raw_Data!AB1393</f>
        <v>56.9</v>
      </c>
      <c r="AC1393" s="19" t="str">
        <f>IF(Raw_Data!G1393="","Yes","No")</f>
        <v>No</v>
      </c>
      <c r="AD1393" s="19" t="str">
        <f>IF(Raw_Data!L1393="","Yes","No")</f>
        <v>No</v>
      </c>
      <c r="AE1393" s="19" t="str">
        <f>IF(Raw_Data!T1393="","Imputed",IF(Raw_Data!T1393&gt;INDEX(Cleaning_Reference!$F$6:$F$13,MATCH(D1393,Cleaning_Reference!$A$6:$A$13,0)),"Capped","Original"))</f>
        <v>Original</v>
      </c>
      <c r="AF1393" s="21">
        <f t="shared" si="21"/>
        <v>12.66</v>
      </c>
    </row>
    <row r="1394" spans="1:32" ht="15" customHeight="1" x14ac:dyDescent="0.3">
      <c r="A1394" s="20" t="str">
        <f>Raw_Data!A1394</f>
        <v>SF11393</v>
      </c>
      <c r="B1394" s="15" t="str">
        <f>Raw_Data!B1394</f>
        <v>Karnataka</v>
      </c>
      <c r="C1394" s="15" t="str">
        <f>Raw_Data!C1394</f>
        <v>Nashik</v>
      </c>
      <c r="D1394" s="15" t="str">
        <f>Raw_Data!D1394</f>
        <v>Chilli</v>
      </c>
      <c r="E1394" s="15" t="str">
        <f>Raw_Data!E1394</f>
        <v>Kharif</v>
      </c>
      <c r="F1394" s="15">
        <f>Raw_Data!F1394</f>
        <v>2.36</v>
      </c>
      <c r="G1394" s="18">
        <f>IF(Raw_Data!G1394="",ROUND(AVERAGEIFS(Raw_Data!$G$2:$G$4001,Raw_Data!$E$2:$E$4001,E1394),1),Raw_Data!G1394)</f>
        <v>784.7</v>
      </c>
      <c r="H1394" s="15">
        <f>Raw_Data!H1394</f>
        <v>30.6</v>
      </c>
      <c r="I1394" s="15">
        <f>Raw_Data!I1394</f>
        <v>56.9</v>
      </c>
      <c r="J1394" s="15">
        <f>Raw_Data!J1394</f>
        <v>5.9</v>
      </c>
      <c r="K1394" s="15">
        <f>Raw_Data!K1394</f>
        <v>5.26</v>
      </c>
      <c r="L1394" s="18">
        <f>IF(Raw_Data!L1394="",ROUND(AVERAGEIFS(Raw_Data!$L$2:$L$4001,Raw_Data!$E$2:$E$4001,E1394),1),Raw_Data!L1394)</f>
        <v>27.8</v>
      </c>
      <c r="M1394" s="15">
        <f>Raw_Data!M1394</f>
        <v>95.8</v>
      </c>
      <c r="N1394" s="15">
        <f>Raw_Data!N1394</f>
        <v>35.200000000000003</v>
      </c>
      <c r="O1394" s="15">
        <f>Raw_Data!O1394</f>
        <v>112.6</v>
      </c>
      <c r="P1394" s="15" t="str">
        <f>Raw_Data!P1394</f>
        <v>Drip</v>
      </c>
      <c r="Q1394" s="15">
        <f>Raw_Data!Q1394</f>
        <v>196.1</v>
      </c>
      <c r="R1394" s="15">
        <f>Raw_Data!R1394</f>
        <v>9.34</v>
      </c>
      <c r="S1394" s="15">
        <f>Raw_Data!S1394</f>
        <v>0.89</v>
      </c>
      <c r="T1394" s="18">
        <f>IF(Raw_Data!T1394="",ROUND(AVERAGEIFS(Raw_Data!$T$2:$T$4001,Raw_Data!$E$2:$E$4001,E1394,Raw_Data!$D$2:$D$4001,D1394),2),IF(Raw_Data!T1394&gt;INDEX(Cleaning_Reference!$F$6:$F$13,MATCH(D1394,Cleaning_Reference!$A$6:$A$13,0)),INDEX(Cleaning_Reference!$F$6:$F$13,MATCH(D1394,Cleaning_Reference!$A$6:$A$13,0)),Raw_Data!T1394))</f>
        <v>0.3</v>
      </c>
      <c r="U1394" s="15">
        <f>Raw_Data!U1394</f>
        <v>0.71</v>
      </c>
      <c r="V1394" s="15">
        <f>Raw_Data!V1394</f>
        <v>100437</v>
      </c>
      <c r="W1394" s="15">
        <f>Raw_Data!W1394</f>
        <v>171687</v>
      </c>
      <c r="X1394" s="15">
        <f>Raw_Data!X1394</f>
        <v>71310</v>
      </c>
      <c r="Y1394" s="15">
        <f>Raw_Data!Y1394</f>
        <v>-100377</v>
      </c>
      <c r="Z1394" s="15">
        <f>Raw_Data!Z1394</f>
        <v>1274</v>
      </c>
      <c r="AA1394" s="15">
        <f>Raw_Data!AA1394</f>
        <v>0.55700000000000005</v>
      </c>
      <c r="AB1394" s="15">
        <f>Raw_Data!AB1394</f>
        <v>27.4</v>
      </c>
      <c r="AC1394" s="19" t="str">
        <f>IF(Raw_Data!G1394="","Yes","No")</f>
        <v>No</v>
      </c>
      <c r="AD1394" s="19" t="str">
        <f>IF(Raw_Data!L1394="","Yes","No")</f>
        <v>No</v>
      </c>
      <c r="AE1394" s="19" t="str">
        <f>IF(Raw_Data!T1394="","Imputed",IF(Raw_Data!T1394&gt;INDEX(Cleaning_Reference!$F$6:$F$13,MATCH(D1394,Cleaning_Reference!$A$6:$A$13,0)),"Capped","Original"))</f>
        <v>Original</v>
      </c>
      <c r="AF1394" s="21">
        <f t="shared" si="21"/>
        <v>0.71</v>
      </c>
    </row>
    <row r="1395" spans="1:32" ht="15" customHeight="1" x14ac:dyDescent="0.3">
      <c r="A1395" s="20" t="str">
        <f>Raw_Data!A1395</f>
        <v>SF11394</v>
      </c>
      <c r="B1395" s="15" t="str">
        <f>Raw_Data!B1395</f>
        <v>Andhra Pradesh</v>
      </c>
      <c r="C1395" s="15" t="str">
        <f>Raw_Data!C1395</f>
        <v>Nashik</v>
      </c>
      <c r="D1395" s="15" t="str">
        <f>Raw_Data!D1395</f>
        <v>Pulses</v>
      </c>
      <c r="E1395" s="15" t="str">
        <f>Raw_Data!E1395</f>
        <v>Rabi</v>
      </c>
      <c r="F1395" s="15">
        <f>Raw_Data!F1395</f>
        <v>12.31</v>
      </c>
      <c r="G1395" s="18">
        <f>IF(Raw_Data!G1395="",ROUND(AVERAGEIFS(Raw_Data!$G$2:$G$4001,Raw_Data!$E$2:$E$4001,E1395),1),Raw_Data!G1395)</f>
        <v>198.9</v>
      </c>
      <c r="H1395" s="15">
        <f>Raw_Data!H1395</f>
        <v>24.1</v>
      </c>
      <c r="I1395" s="15">
        <f>Raw_Data!I1395</f>
        <v>58.9</v>
      </c>
      <c r="J1395" s="15">
        <f>Raw_Data!J1395</f>
        <v>7.4</v>
      </c>
      <c r="K1395" s="15">
        <f>Raw_Data!K1395</f>
        <v>7.2</v>
      </c>
      <c r="L1395" s="18">
        <f>IF(Raw_Data!L1395="",ROUND(AVERAGEIFS(Raw_Data!$L$2:$L$4001,Raw_Data!$E$2:$E$4001,E1395),1),Raw_Data!L1395)</f>
        <v>19.600000000000001</v>
      </c>
      <c r="M1395" s="15">
        <f>Raw_Data!M1395</f>
        <v>156.69999999999999</v>
      </c>
      <c r="N1395" s="15">
        <f>Raw_Data!N1395</f>
        <v>49.5</v>
      </c>
      <c r="O1395" s="15">
        <f>Raw_Data!O1395</f>
        <v>108.3</v>
      </c>
      <c r="P1395" s="15" t="str">
        <f>Raw_Data!P1395</f>
        <v>Rainfed</v>
      </c>
      <c r="Q1395" s="15">
        <f>Raw_Data!Q1395</f>
        <v>122.3</v>
      </c>
      <c r="R1395" s="15">
        <f>Raw_Data!R1395</f>
        <v>4.67</v>
      </c>
      <c r="S1395" s="15">
        <f>Raw_Data!S1395</f>
        <v>0.76</v>
      </c>
      <c r="T1395" s="18">
        <f>IF(Raw_Data!T1395="",ROUND(AVERAGEIFS(Raw_Data!$T$2:$T$4001,Raw_Data!$E$2:$E$4001,E1395,Raw_Data!$D$2:$D$4001,D1395),2),IF(Raw_Data!T1395&gt;INDEX(Cleaning_Reference!$F$6:$F$13,MATCH(D1395,Cleaning_Reference!$A$6:$A$13,0)),INDEX(Cleaning_Reference!$F$6:$F$13,MATCH(D1395,Cleaning_Reference!$A$6:$A$13,0)),Raw_Data!T1395))</f>
        <v>0.72</v>
      </c>
      <c r="U1395" s="15">
        <f>Raw_Data!U1395</f>
        <v>8.86</v>
      </c>
      <c r="V1395" s="15">
        <f>Raw_Data!V1395</f>
        <v>69029</v>
      </c>
      <c r="W1395" s="15">
        <f>Raw_Data!W1395</f>
        <v>796197</v>
      </c>
      <c r="X1395" s="15">
        <f>Raw_Data!X1395</f>
        <v>611597</v>
      </c>
      <c r="Y1395" s="15">
        <f>Raw_Data!Y1395</f>
        <v>-184600</v>
      </c>
      <c r="Z1395" s="15">
        <f>Raw_Data!Z1395</f>
        <v>2617</v>
      </c>
      <c r="AA1395" s="15">
        <f>Raw_Data!AA1395</f>
        <v>3.3860000000000001</v>
      </c>
      <c r="AB1395" s="15">
        <f>Raw_Data!AB1395</f>
        <v>23.6</v>
      </c>
      <c r="AC1395" s="19" t="str">
        <f>IF(Raw_Data!G1395="","Yes","No")</f>
        <v>No</v>
      </c>
      <c r="AD1395" s="19" t="str">
        <f>IF(Raw_Data!L1395="","Yes","No")</f>
        <v>No</v>
      </c>
      <c r="AE1395" s="19" t="str">
        <f>IF(Raw_Data!T1395="","Imputed",IF(Raw_Data!T1395&gt;INDEX(Cleaning_Reference!$F$6:$F$13,MATCH(D1395,Cleaning_Reference!$A$6:$A$13,0)),"Capped","Original"))</f>
        <v>Original</v>
      </c>
      <c r="AF1395" s="21">
        <f t="shared" si="21"/>
        <v>8.86</v>
      </c>
    </row>
    <row r="1396" spans="1:32" ht="15" customHeight="1" x14ac:dyDescent="0.3">
      <c r="A1396" s="20" t="str">
        <f>Raw_Data!A1396</f>
        <v>SF11395</v>
      </c>
      <c r="B1396" s="15" t="str">
        <f>Raw_Data!B1396</f>
        <v>Madhya Pradesh</v>
      </c>
      <c r="C1396" s="15" t="str">
        <f>Raw_Data!C1396</f>
        <v>Nashik</v>
      </c>
      <c r="D1396" s="15" t="str">
        <f>Raw_Data!D1396</f>
        <v>Chilli</v>
      </c>
      <c r="E1396" s="15" t="str">
        <f>Raw_Data!E1396</f>
        <v>Rabi</v>
      </c>
      <c r="F1396" s="15">
        <f>Raw_Data!F1396</f>
        <v>2.29</v>
      </c>
      <c r="G1396" s="18">
        <f>IF(Raw_Data!G1396="",ROUND(AVERAGEIFS(Raw_Data!$G$2:$G$4001,Raw_Data!$E$2:$E$4001,E1396),1),Raw_Data!G1396)</f>
        <v>289.3</v>
      </c>
      <c r="H1396" s="15">
        <f>Raw_Data!H1396</f>
        <v>24.5</v>
      </c>
      <c r="I1396" s="15">
        <f>Raw_Data!I1396</f>
        <v>55.9</v>
      </c>
      <c r="J1396" s="15">
        <f>Raw_Data!J1396</f>
        <v>8</v>
      </c>
      <c r="K1396" s="15">
        <f>Raw_Data!K1396</f>
        <v>6.73</v>
      </c>
      <c r="L1396" s="18">
        <f>IF(Raw_Data!L1396="",ROUND(AVERAGEIFS(Raw_Data!$L$2:$L$4001,Raw_Data!$E$2:$E$4001,E1396),1),Raw_Data!L1396)</f>
        <v>19.899999999999999</v>
      </c>
      <c r="M1396" s="15">
        <f>Raw_Data!M1396</f>
        <v>181.7</v>
      </c>
      <c r="N1396" s="15">
        <f>Raw_Data!N1396</f>
        <v>50.7</v>
      </c>
      <c r="O1396" s="15">
        <f>Raw_Data!O1396</f>
        <v>115.6</v>
      </c>
      <c r="P1396" s="15" t="str">
        <f>Raw_Data!P1396</f>
        <v>Rainfed</v>
      </c>
      <c r="Q1396" s="15">
        <f>Raw_Data!Q1396</f>
        <v>193</v>
      </c>
      <c r="R1396" s="15">
        <f>Raw_Data!R1396</f>
        <v>2.82</v>
      </c>
      <c r="S1396" s="15">
        <f>Raw_Data!S1396</f>
        <v>0.81</v>
      </c>
      <c r="T1396" s="18">
        <f>IF(Raw_Data!T1396="",ROUND(AVERAGEIFS(Raw_Data!$T$2:$T$4001,Raw_Data!$E$2:$E$4001,E1396,Raw_Data!$D$2:$D$4001,D1396),2),IF(Raw_Data!T1396&gt;INDEX(Cleaning_Reference!$F$6:$F$13,MATCH(D1396,Cleaning_Reference!$A$6:$A$13,0)),INDEX(Cleaning_Reference!$F$6:$F$13,MATCH(D1396,Cleaning_Reference!$A$6:$A$13,0)),Raw_Data!T1396))</f>
        <v>2.2200000000000002</v>
      </c>
      <c r="U1396" s="15">
        <f>Raw_Data!U1396</f>
        <v>5.08</v>
      </c>
      <c r="V1396" s="15">
        <f>Raw_Data!V1396</f>
        <v>111486</v>
      </c>
      <c r="W1396" s="15">
        <f>Raw_Data!W1396</f>
        <v>152394</v>
      </c>
      <c r="X1396" s="15">
        <f>Raw_Data!X1396</f>
        <v>566349</v>
      </c>
      <c r="Y1396" s="15">
        <f>Raw_Data!Y1396</f>
        <v>413955</v>
      </c>
      <c r="Z1396" s="15">
        <f>Raw_Data!Z1396</f>
        <v>805</v>
      </c>
      <c r="AA1396" s="15">
        <f>Raw_Data!AA1396</f>
        <v>6.3109999999999999</v>
      </c>
      <c r="AB1396" s="15">
        <f>Raw_Data!AB1396</f>
        <v>22.6</v>
      </c>
      <c r="AC1396" s="19" t="str">
        <f>IF(Raw_Data!G1396="","Yes","No")</f>
        <v>No</v>
      </c>
      <c r="AD1396" s="19" t="str">
        <f>IF(Raw_Data!L1396="","Yes","No")</f>
        <v>No</v>
      </c>
      <c r="AE1396" s="19" t="str">
        <f>IF(Raw_Data!T1396="","Imputed",IF(Raw_Data!T1396&gt;INDEX(Cleaning_Reference!$F$6:$F$13,MATCH(D1396,Cleaning_Reference!$A$6:$A$13,0)),"Capped","Original"))</f>
        <v>Original</v>
      </c>
      <c r="AF1396" s="21">
        <f t="shared" si="21"/>
        <v>5.08</v>
      </c>
    </row>
    <row r="1397" spans="1:32" ht="15" customHeight="1" x14ac:dyDescent="0.3">
      <c r="A1397" s="20" t="str">
        <f>Raw_Data!A1397</f>
        <v>SF11396</v>
      </c>
      <c r="B1397" s="15" t="str">
        <f>Raw_Data!B1397</f>
        <v>Karnataka</v>
      </c>
      <c r="C1397" s="15" t="str">
        <f>Raw_Data!C1397</f>
        <v>Raichur</v>
      </c>
      <c r="D1397" s="15" t="str">
        <f>Raw_Data!D1397</f>
        <v>Maize</v>
      </c>
      <c r="E1397" s="15" t="str">
        <f>Raw_Data!E1397</f>
        <v>Zaid</v>
      </c>
      <c r="F1397" s="15">
        <f>Raw_Data!F1397</f>
        <v>14.01</v>
      </c>
      <c r="G1397" s="18">
        <f>IF(Raw_Data!G1397="",ROUND(AVERAGEIFS(Raw_Data!$G$2:$G$4001,Raw_Data!$E$2:$E$4001,E1397),1),Raw_Data!G1397)</f>
        <v>447.1</v>
      </c>
      <c r="H1397" s="15">
        <f>Raw_Data!H1397</f>
        <v>30.7</v>
      </c>
      <c r="I1397" s="15">
        <f>Raw_Data!I1397</f>
        <v>55.7</v>
      </c>
      <c r="J1397" s="15">
        <f>Raw_Data!J1397</f>
        <v>8.6999999999999993</v>
      </c>
      <c r="K1397" s="15">
        <f>Raw_Data!K1397</f>
        <v>6.67</v>
      </c>
      <c r="L1397" s="18">
        <f>IF(Raw_Data!L1397="",ROUND(AVERAGEIFS(Raw_Data!$L$2:$L$4001,Raw_Data!$E$2:$E$4001,E1397),1),Raw_Data!L1397)</f>
        <v>24.9</v>
      </c>
      <c r="M1397" s="15">
        <f>Raw_Data!M1397</f>
        <v>143.69999999999999</v>
      </c>
      <c r="N1397" s="15">
        <f>Raw_Data!N1397</f>
        <v>51.2</v>
      </c>
      <c r="O1397" s="15">
        <f>Raw_Data!O1397</f>
        <v>107.8</v>
      </c>
      <c r="P1397" s="15" t="str">
        <f>Raw_Data!P1397</f>
        <v>Sprinkler</v>
      </c>
      <c r="Q1397" s="15">
        <f>Raw_Data!Q1397</f>
        <v>322.8</v>
      </c>
      <c r="R1397" s="15">
        <f>Raw_Data!R1397</f>
        <v>1.78</v>
      </c>
      <c r="S1397" s="15">
        <f>Raw_Data!S1397</f>
        <v>0.84</v>
      </c>
      <c r="T1397" s="18">
        <f>IF(Raw_Data!T1397="",ROUND(AVERAGEIFS(Raw_Data!$T$2:$T$4001,Raw_Data!$E$2:$E$4001,E1397,Raw_Data!$D$2:$D$4001,D1397),2),IF(Raw_Data!T1397&gt;INDEX(Cleaning_Reference!$F$6:$F$13,MATCH(D1397,Cleaning_Reference!$A$6:$A$13,0)),INDEX(Cleaning_Reference!$F$6:$F$13,MATCH(D1397,Cleaning_Reference!$A$6:$A$13,0)),Raw_Data!T1397))</f>
        <v>4.22</v>
      </c>
      <c r="U1397" s="15">
        <f>Raw_Data!U1397</f>
        <v>59.12</v>
      </c>
      <c r="V1397" s="15">
        <f>Raw_Data!V1397</f>
        <v>24926</v>
      </c>
      <c r="W1397" s="15">
        <f>Raw_Data!W1397</f>
        <v>1124023</v>
      </c>
      <c r="X1397" s="15">
        <f>Raw_Data!X1397</f>
        <v>1473625</v>
      </c>
      <c r="Y1397" s="15">
        <f>Raw_Data!Y1397</f>
        <v>349602</v>
      </c>
      <c r="Z1397" s="15">
        <f>Raw_Data!Z1397</f>
        <v>9580</v>
      </c>
      <c r="AA1397" s="15">
        <f>Raw_Data!AA1397</f>
        <v>6.1710000000000003</v>
      </c>
      <c r="AB1397" s="15">
        <f>Raw_Data!AB1397</f>
        <v>44</v>
      </c>
      <c r="AC1397" s="19" t="str">
        <f>IF(Raw_Data!G1397="","Yes","No")</f>
        <v>No</v>
      </c>
      <c r="AD1397" s="19" t="str">
        <f>IF(Raw_Data!L1397="","Yes","No")</f>
        <v>No</v>
      </c>
      <c r="AE1397" s="19" t="str">
        <f>IF(Raw_Data!T1397="","Imputed",IF(Raw_Data!T1397&gt;INDEX(Cleaning_Reference!$F$6:$F$13,MATCH(D1397,Cleaning_Reference!$A$6:$A$13,0)),"Capped","Original"))</f>
        <v>Original</v>
      </c>
      <c r="AF1397" s="21">
        <f t="shared" si="21"/>
        <v>59.12</v>
      </c>
    </row>
    <row r="1398" spans="1:32" ht="15" customHeight="1" x14ac:dyDescent="0.3">
      <c r="A1398" s="20" t="str">
        <f>Raw_Data!A1398</f>
        <v>SF11397</v>
      </c>
      <c r="B1398" s="15" t="str">
        <f>Raw_Data!B1398</f>
        <v>Andhra Pradesh</v>
      </c>
      <c r="C1398" s="15" t="str">
        <f>Raw_Data!C1398</f>
        <v>Nalgonda</v>
      </c>
      <c r="D1398" s="15" t="str">
        <f>Raw_Data!D1398</f>
        <v>Sugarcane</v>
      </c>
      <c r="E1398" s="15" t="str">
        <f>Raw_Data!E1398</f>
        <v>Rabi</v>
      </c>
      <c r="F1398" s="15">
        <f>Raw_Data!F1398</f>
        <v>7.36</v>
      </c>
      <c r="G1398" s="18">
        <f>IF(Raw_Data!G1398="",ROUND(AVERAGEIFS(Raw_Data!$G$2:$G$4001,Raw_Data!$E$2:$E$4001,E1398),1),Raw_Data!G1398)</f>
        <v>611.4</v>
      </c>
      <c r="H1398" s="15">
        <f>Raw_Data!H1398</f>
        <v>23.3</v>
      </c>
      <c r="I1398" s="15">
        <f>Raw_Data!I1398</f>
        <v>49.7</v>
      </c>
      <c r="J1398" s="15">
        <f>Raw_Data!J1398</f>
        <v>8.1</v>
      </c>
      <c r="K1398" s="15">
        <f>Raw_Data!K1398</f>
        <v>5.53</v>
      </c>
      <c r="L1398" s="18">
        <f>IF(Raw_Data!L1398="",ROUND(AVERAGEIFS(Raw_Data!$L$2:$L$4001,Raw_Data!$E$2:$E$4001,E1398),1),Raw_Data!L1398)</f>
        <v>19.100000000000001</v>
      </c>
      <c r="M1398" s="15">
        <f>Raw_Data!M1398</f>
        <v>123.6</v>
      </c>
      <c r="N1398" s="15">
        <f>Raw_Data!N1398</f>
        <v>64.400000000000006</v>
      </c>
      <c r="O1398" s="15">
        <f>Raw_Data!O1398</f>
        <v>100.7</v>
      </c>
      <c r="P1398" s="15" t="str">
        <f>Raw_Data!P1398</f>
        <v>Sprinkler</v>
      </c>
      <c r="Q1398" s="15">
        <f>Raw_Data!Q1398</f>
        <v>150.5</v>
      </c>
      <c r="R1398" s="15">
        <f>Raw_Data!R1398</f>
        <v>4.16</v>
      </c>
      <c r="S1398" s="15">
        <f>Raw_Data!S1398</f>
        <v>0.88</v>
      </c>
      <c r="T1398" s="18">
        <f>IF(Raw_Data!T1398="",ROUND(AVERAGEIFS(Raw_Data!$T$2:$T$4001,Raw_Data!$E$2:$E$4001,E1398,Raw_Data!$D$2:$D$4001,D1398),2),IF(Raw_Data!T1398&gt;INDEX(Cleaning_Reference!$F$6:$F$13,MATCH(D1398,Cleaning_Reference!$A$6:$A$13,0)),INDEX(Cleaning_Reference!$F$6:$F$13,MATCH(D1398,Cleaning_Reference!$A$6:$A$13,0)),Raw_Data!T1398))</f>
        <v>14.58</v>
      </c>
      <c r="U1398" s="15">
        <f>Raw_Data!U1398</f>
        <v>107.31</v>
      </c>
      <c r="V1398" s="15">
        <f>Raw_Data!V1398</f>
        <v>3183</v>
      </c>
      <c r="W1398" s="15">
        <f>Raw_Data!W1398</f>
        <v>435268</v>
      </c>
      <c r="X1398" s="15">
        <f>Raw_Data!X1398</f>
        <v>341568</v>
      </c>
      <c r="Y1398" s="15">
        <f>Raw_Data!Y1398</f>
        <v>-93700</v>
      </c>
      <c r="Z1398" s="15">
        <f>Raw_Data!Z1398</f>
        <v>11870</v>
      </c>
      <c r="AA1398" s="15">
        <f>Raw_Data!AA1398</f>
        <v>9.0399999999999991</v>
      </c>
      <c r="AB1398" s="15">
        <f>Raw_Data!AB1398</f>
        <v>42.7</v>
      </c>
      <c r="AC1398" s="19" t="str">
        <f>IF(Raw_Data!G1398="","Yes","No")</f>
        <v>No</v>
      </c>
      <c r="AD1398" s="19" t="str">
        <f>IF(Raw_Data!L1398="","Yes","No")</f>
        <v>No</v>
      </c>
      <c r="AE1398" s="19" t="str">
        <f>IF(Raw_Data!T1398="","Imputed",IF(Raw_Data!T1398&gt;INDEX(Cleaning_Reference!$F$6:$F$13,MATCH(D1398,Cleaning_Reference!$A$6:$A$13,0)),"Capped","Original"))</f>
        <v>Original</v>
      </c>
      <c r="AF1398" s="21">
        <f t="shared" si="21"/>
        <v>107.31</v>
      </c>
    </row>
    <row r="1399" spans="1:32" ht="15" customHeight="1" x14ac:dyDescent="0.3">
      <c r="A1399" s="20" t="str">
        <f>Raw_Data!A1399</f>
        <v>SF11398</v>
      </c>
      <c r="B1399" s="15" t="str">
        <f>Raw_Data!B1399</f>
        <v>Maharashtra</v>
      </c>
      <c r="C1399" s="15" t="str">
        <f>Raw_Data!C1399</f>
        <v>Nalgonda</v>
      </c>
      <c r="D1399" s="15" t="str">
        <f>Raw_Data!D1399</f>
        <v>Cotton</v>
      </c>
      <c r="E1399" s="15" t="str">
        <f>Raw_Data!E1399</f>
        <v>Rabi</v>
      </c>
      <c r="F1399" s="15">
        <f>Raw_Data!F1399</f>
        <v>5.1100000000000003</v>
      </c>
      <c r="G1399" s="18">
        <f>IF(Raw_Data!G1399="",ROUND(AVERAGEIFS(Raw_Data!$G$2:$G$4001,Raw_Data!$E$2:$E$4001,E1399),1),Raw_Data!G1399)</f>
        <v>413.2</v>
      </c>
      <c r="H1399" s="15">
        <f>Raw_Data!H1399</f>
        <v>24.7</v>
      </c>
      <c r="I1399" s="15">
        <f>Raw_Data!I1399</f>
        <v>59.7</v>
      </c>
      <c r="J1399" s="15">
        <f>Raw_Data!J1399</f>
        <v>9.6999999999999993</v>
      </c>
      <c r="K1399" s="15">
        <f>Raw_Data!K1399</f>
        <v>5.65</v>
      </c>
      <c r="L1399" s="18">
        <f>IF(Raw_Data!L1399="",ROUND(AVERAGEIFS(Raw_Data!$L$2:$L$4001,Raw_Data!$E$2:$E$4001,E1399),1),Raw_Data!L1399)</f>
        <v>22</v>
      </c>
      <c r="M1399" s="15">
        <f>Raw_Data!M1399</f>
        <v>139.5</v>
      </c>
      <c r="N1399" s="15">
        <f>Raw_Data!N1399</f>
        <v>66.7</v>
      </c>
      <c r="O1399" s="15">
        <f>Raw_Data!O1399</f>
        <v>110.6</v>
      </c>
      <c r="P1399" s="15" t="str">
        <f>Raw_Data!P1399</f>
        <v>Rainfed</v>
      </c>
      <c r="Q1399" s="15">
        <f>Raw_Data!Q1399</f>
        <v>259</v>
      </c>
      <c r="R1399" s="15">
        <f>Raw_Data!R1399</f>
        <v>8.59</v>
      </c>
      <c r="S1399" s="15">
        <f>Raw_Data!S1399</f>
        <v>0.88</v>
      </c>
      <c r="T1399" s="18">
        <f>IF(Raw_Data!T1399="",ROUND(AVERAGEIFS(Raw_Data!$T$2:$T$4001,Raw_Data!$E$2:$E$4001,E1399,Raw_Data!$D$2:$D$4001,D1399),2),IF(Raw_Data!T1399&gt;INDEX(Cleaning_Reference!$F$6:$F$13,MATCH(D1399,Cleaning_Reference!$A$6:$A$13,0)),INDEX(Cleaning_Reference!$F$6:$F$13,MATCH(D1399,Cleaning_Reference!$A$6:$A$13,0)),Raw_Data!T1399))</f>
        <v>0.38</v>
      </c>
      <c r="U1399" s="15">
        <f>Raw_Data!U1399</f>
        <v>1.94</v>
      </c>
      <c r="V1399" s="15">
        <f>Raw_Data!V1399</f>
        <v>72740</v>
      </c>
      <c r="W1399" s="15">
        <f>Raw_Data!W1399</f>
        <v>405607</v>
      </c>
      <c r="X1399" s="15">
        <f>Raw_Data!X1399</f>
        <v>141116</v>
      </c>
      <c r="Y1399" s="15">
        <f>Raw_Data!Y1399</f>
        <v>-264491</v>
      </c>
      <c r="Z1399" s="15">
        <f>Raw_Data!Z1399</f>
        <v>1988</v>
      </c>
      <c r="AA1399" s="15">
        <f>Raw_Data!AA1399</f>
        <v>0.97599999999999998</v>
      </c>
      <c r="AB1399" s="15">
        <f>Raw_Data!AB1399</f>
        <v>27.4</v>
      </c>
      <c r="AC1399" s="19" t="str">
        <f>IF(Raw_Data!G1399="","Yes","No")</f>
        <v>No</v>
      </c>
      <c r="AD1399" s="19" t="str">
        <f>IF(Raw_Data!L1399="","Yes","No")</f>
        <v>No</v>
      </c>
      <c r="AE1399" s="19" t="str">
        <f>IF(Raw_Data!T1399="","Imputed",IF(Raw_Data!T1399&gt;INDEX(Cleaning_Reference!$F$6:$F$13,MATCH(D1399,Cleaning_Reference!$A$6:$A$13,0)),"Capped","Original"))</f>
        <v>Original</v>
      </c>
      <c r="AF1399" s="21">
        <f t="shared" si="21"/>
        <v>1.94</v>
      </c>
    </row>
    <row r="1400" spans="1:32" ht="15" customHeight="1" x14ac:dyDescent="0.3">
      <c r="A1400" s="20" t="str">
        <f>Raw_Data!A1400</f>
        <v>SF11399</v>
      </c>
      <c r="B1400" s="15" t="str">
        <f>Raw_Data!B1400</f>
        <v>Andhra Pradesh</v>
      </c>
      <c r="C1400" s="15" t="str">
        <f>Raw_Data!C1400</f>
        <v>Guntur</v>
      </c>
      <c r="D1400" s="15" t="str">
        <f>Raw_Data!D1400</f>
        <v>Wheat</v>
      </c>
      <c r="E1400" s="15" t="str">
        <f>Raw_Data!E1400</f>
        <v>Rabi</v>
      </c>
      <c r="F1400" s="15">
        <f>Raw_Data!F1400</f>
        <v>7.61</v>
      </c>
      <c r="G1400" s="18">
        <f>IF(Raw_Data!G1400="",ROUND(AVERAGEIFS(Raw_Data!$G$2:$G$4001,Raw_Data!$E$2:$E$4001,E1400),1),Raw_Data!G1400)</f>
        <v>469.7</v>
      </c>
      <c r="H1400" s="15">
        <f>Raw_Data!H1400</f>
        <v>23.3</v>
      </c>
      <c r="I1400" s="15">
        <f>Raw_Data!I1400</f>
        <v>58.2</v>
      </c>
      <c r="J1400" s="15">
        <f>Raw_Data!J1400</f>
        <v>6.6</v>
      </c>
      <c r="K1400" s="15">
        <f>Raw_Data!K1400</f>
        <v>6.96</v>
      </c>
      <c r="L1400" s="18">
        <f>IF(Raw_Data!L1400="",ROUND(AVERAGEIFS(Raw_Data!$L$2:$L$4001,Raw_Data!$E$2:$E$4001,E1400),1),Raw_Data!L1400)</f>
        <v>17.2</v>
      </c>
      <c r="M1400" s="15">
        <f>Raw_Data!M1400</f>
        <v>65.7</v>
      </c>
      <c r="N1400" s="15">
        <f>Raw_Data!N1400</f>
        <v>48.1</v>
      </c>
      <c r="O1400" s="15">
        <f>Raw_Data!O1400</f>
        <v>114.8</v>
      </c>
      <c r="P1400" s="15" t="str">
        <f>Raw_Data!P1400</f>
        <v>Sprinkler</v>
      </c>
      <c r="Q1400" s="15">
        <f>Raw_Data!Q1400</f>
        <v>143.1</v>
      </c>
      <c r="R1400" s="15">
        <f>Raw_Data!R1400</f>
        <v>6.27</v>
      </c>
      <c r="S1400" s="15">
        <f>Raw_Data!S1400</f>
        <v>0.81</v>
      </c>
      <c r="T1400" s="18">
        <f>IF(Raw_Data!T1400="",ROUND(AVERAGEIFS(Raw_Data!$T$2:$T$4001,Raw_Data!$E$2:$E$4001,E1400,Raw_Data!$D$2:$D$4001,D1400),2),IF(Raw_Data!T1400&gt;INDEX(Cleaning_Reference!$F$6:$F$13,MATCH(D1400,Cleaning_Reference!$A$6:$A$13,0)),INDEX(Cleaning_Reference!$F$6:$F$13,MATCH(D1400,Cleaning_Reference!$A$6:$A$13,0)),Raw_Data!T1400))</f>
        <v>2.5099999999999998</v>
      </c>
      <c r="U1400" s="15">
        <f>Raw_Data!U1400</f>
        <v>19.100000000000001</v>
      </c>
      <c r="V1400" s="15">
        <f>Raw_Data!V1400</f>
        <v>20530</v>
      </c>
      <c r="W1400" s="15">
        <f>Raw_Data!W1400</f>
        <v>523371</v>
      </c>
      <c r="X1400" s="15">
        <f>Raw_Data!X1400</f>
        <v>392123</v>
      </c>
      <c r="Y1400" s="15">
        <f>Raw_Data!Y1400</f>
        <v>-131248</v>
      </c>
      <c r="Z1400" s="15">
        <f>Raw_Data!Z1400</f>
        <v>4271</v>
      </c>
      <c r="AA1400" s="15">
        <f>Raw_Data!AA1400</f>
        <v>4.4720000000000004</v>
      </c>
      <c r="AB1400" s="15">
        <f>Raw_Data!AB1400</f>
        <v>32.700000000000003</v>
      </c>
      <c r="AC1400" s="19" t="str">
        <f>IF(Raw_Data!G1400="","Yes","No")</f>
        <v>No</v>
      </c>
      <c r="AD1400" s="19" t="str">
        <f>IF(Raw_Data!L1400="","Yes","No")</f>
        <v>No</v>
      </c>
      <c r="AE1400" s="19" t="str">
        <f>IF(Raw_Data!T1400="","Imputed",IF(Raw_Data!T1400&gt;INDEX(Cleaning_Reference!$F$6:$F$13,MATCH(D1400,Cleaning_Reference!$A$6:$A$13,0)),"Capped","Original"))</f>
        <v>Original</v>
      </c>
      <c r="AF1400" s="21">
        <f t="shared" si="21"/>
        <v>19.100000000000001</v>
      </c>
    </row>
    <row r="1401" spans="1:32" ht="15" customHeight="1" x14ac:dyDescent="0.3">
      <c r="A1401" s="20" t="str">
        <f>Raw_Data!A1401</f>
        <v>SF11400</v>
      </c>
      <c r="B1401" s="15" t="str">
        <f>Raw_Data!B1401</f>
        <v>Punjab</v>
      </c>
      <c r="C1401" s="15" t="str">
        <f>Raw_Data!C1401</f>
        <v>Rajkot</v>
      </c>
      <c r="D1401" s="15" t="str">
        <f>Raw_Data!D1401</f>
        <v>Wheat</v>
      </c>
      <c r="E1401" s="15" t="str">
        <f>Raw_Data!E1401</f>
        <v>Kharif</v>
      </c>
      <c r="F1401" s="15">
        <f>Raw_Data!F1401</f>
        <v>1.33</v>
      </c>
      <c r="G1401" s="18">
        <f>IF(Raw_Data!G1401="",ROUND(AVERAGEIFS(Raw_Data!$G$2:$G$4001,Raw_Data!$E$2:$E$4001,E1401),1),Raw_Data!G1401)</f>
        <v>577.1</v>
      </c>
      <c r="H1401" s="15">
        <f>Raw_Data!H1401</f>
        <v>29</v>
      </c>
      <c r="I1401" s="15">
        <f>Raw_Data!I1401</f>
        <v>68.599999999999994</v>
      </c>
      <c r="J1401" s="15">
        <f>Raw_Data!J1401</f>
        <v>6.8</v>
      </c>
      <c r="K1401" s="15">
        <f>Raw_Data!K1401</f>
        <v>5.59</v>
      </c>
      <c r="L1401" s="18">
        <f>IF(Raw_Data!L1401="",ROUND(AVERAGEIFS(Raw_Data!$L$2:$L$4001,Raw_Data!$E$2:$E$4001,E1401),1),Raw_Data!L1401)</f>
        <v>34.4</v>
      </c>
      <c r="M1401" s="15">
        <f>Raw_Data!M1401</f>
        <v>133.1</v>
      </c>
      <c r="N1401" s="15">
        <f>Raw_Data!N1401</f>
        <v>46.5</v>
      </c>
      <c r="O1401" s="15">
        <f>Raw_Data!O1401</f>
        <v>72.8</v>
      </c>
      <c r="P1401" s="15" t="str">
        <f>Raw_Data!P1401</f>
        <v>Flood</v>
      </c>
      <c r="Q1401" s="15">
        <f>Raw_Data!Q1401</f>
        <v>243</v>
      </c>
      <c r="R1401" s="15">
        <f>Raw_Data!R1401</f>
        <v>4.8600000000000003</v>
      </c>
      <c r="S1401" s="15">
        <f>Raw_Data!S1401</f>
        <v>0.8</v>
      </c>
      <c r="T1401" s="18">
        <f>IF(Raw_Data!T1401="",ROUND(AVERAGEIFS(Raw_Data!$T$2:$T$4001,Raw_Data!$E$2:$E$4001,E1401,Raw_Data!$D$2:$D$4001,D1401),2),IF(Raw_Data!T1401&gt;INDEX(Cleaning_Reference!$F$6:$F$13,MATCH(D1401,Cleaning_Reference!$A$6:$A$13,0)),INDEX(Cleaning_Reference!$F$6:$F$13,MATCH(D1401,Cleaning_Reference!$A$6:$A$13,0)),Raw_Data!T1401))</f>
        <v>0.75</v>
      </c>
      <c r="U1401" s="15">
        <f>Raw_Data!U1401</f>
        <v>1</v>
      </c>
      <c r="V1401" s="15">
        <f>Raw_Data!V1401</f>
        <v>21051</v>
      </c>
      <c r="W1401" s="15">
        <f>Raw_Data!W1401</f>
        <v>98048</v>
      </c>
      <c r="X1401" s="15">
        <f>Raw_Data!X1401</f>
        <v>21051</v>
      </c>
      <c r="Y1401" s="15">
        <f>Raw_Data!Y1401</f>
        <v>-76997</v>
      </c>
      <c r="Z1401" s="15">
        <f>Raw_Data!Z1401</f>
        <v>882</v>
      </c>
      <c r="AA1401" s="15">
        <f>Raw_Data!AA1401</f>
        <v>1.1339999999999999</v>
      </c>
      <c r="AB1401" s="15">
        <f>Raw_Data!AB1401</f>
        <v>38.299999999999997</v>
      </c>
      <c r="AC1401" s="19" t="str">
        <f>IF(Raw_Data!G1401="","Yes","No")</f>
        <v>No</v>
      </c>
      <c r="AD1401" s="19" t="str">
        <f>IF(Raw_Data!L1401="","Yes","No")</f>
        <v>No</v>
      </c>
      <c r="AE1401" s="19" t="str">
        <f>IF(Raw_Data!T1401="","Imputed",IF(Raw_Data!T1401&gt;INDEX(Cleaning_Reference!$F$6:$F$13,MATCH(D1401,Cleaning_Reference!$A$6:$A$13,0)),"Capped","Original"))</f>
        <v>Original</v>
      </c>
      <c r="AF1401" s="21">
        <f t="shared" si="21"/>
        <v>1</v>
      </c>
    </row>
    <row r="1402" spans="1:32" ht="15" customHeight="1" x14ac:dyDescent="0.3">
      <c r="A1402" s="20" t="str">
        <f>Raw_Data!A1402</f>
        <v>SF11401</v>
      </c>
      <c r="B1402" s="15" t="str">
        <f>Raw_Data!B1402</f>
        <v>Punjab</v>
      </c>
      <c r="C1402" s="15" t="str">
        <f>Raw_Data!C1402</f>
        <v>Nalgonda</v>
      </c>
      <c r="D1402" s="15" t="str">
        <f>Raw_Data!D1402</f>
        <v>Sugarcane</v>
      </c>
      <c r="E1402" s="15" t="str">
        <f>Raw_Data!E1402</f>
        <v>Zaid</v>
      </c>
      <c r="F1402" s="15">
        <f>Raw_Data!F1402</f>
        <v>13.6</v>
      </c>
      <c r="G1402" s="18">
        <f>IF(Raw_Data!G1402="",ROUND(AVERAGEIFS(Raw_Data!$G$2:$G$4001,Raw_Data!$E$2:$E$4001,E1402),1),Raw_Data!G1402)</f>
        <v>491.1</v>
      </c>
      <c r="H1402" s="15">
        <f>Raw_Data!H1402</f>
        <v>30.6</v>
      </c>
      <c r="I1402" s="15">
        <f>Raw_Data!I1402</f>
        <v>46.8</v>
      </c>
      <c r="J1402" s="15">
        <f>Raw_Data!J1402</f>
        <v>7.7</v>
      </c>
      <c r="K1402" s="15">
        <f>Raw_Data!K1402</f>
        <v>6.88</v>
      </c>
      <c r="L1402" s="18">
        <f>IF(Raw_Data!L1402="",ROUND(AVERAGEIFS(Raw_Data!$L$2:$L$4001,Raw_Data!$E$2:$E$4001,E1402),1),Raw_Data!L1402)</f>
        <v>28.6</v>
      </c>
      <c r="M1402" s="15">
        <f>Raw_Data!M1402</f>
        <v>153.30000000000001</v>
      </c>
      <c r="N1402" s="15">
        <f>Raw_Data!N1402</f>
        <v>37.299999999999997</v>
      </c>
      <c r="O1402" s="15">
        <f>Raw_Data!O1402</f>
        <v>108</v>
      </c>
      <c r="P1402" s="15" t="str">
        <f>Raw_Data!P1402</f>
        <v>Flood</v>
      </c>
      <c r="Q1402" s="15">
        <f>Raw_Data!Q1402</f>
        <v>180.6</v>
      </c>
      <c r="R1402" s="15">
        <f>Raw_Data!R1402</f>
        <v>5.59</v>
      </c>
      <c r="S1402" s="15">
        <f>Raw_Data!S1402</f>
        <v>0.72</v>
      </c>
      <c r="T1402" s="18">
        <f>IF(Raw_Data!T1402="",ROUND(AVERAGEIFS(Raw_Data!$T$2:$T$4001,Raw_Data!$E$2:$E$4001,E1402,Raw_Data!$D$2:$D$4001,D1402),2),IF(Raw_Data!T1402&gt;INDEX(Cleaning_Reference!$F$6:$F$13,MATCH(D1402,Cleaning_Reference!$A$6:$A$13,0)),INDEX(Cleaning_Reference!$F$6:$F$13,MATCH(D1402,Cleaning_Reference!$A$6:$A$13,0)),Raw_Data!T1402))</f>
        <v>50.01</v>
      </c>
      <c r="U1402" s="15">
        <f>Raw_Data!U1402</f>
        <v>680.14</v>
      </c>
      <c r="V1402" s="15">
        <f>Raw_Data!V1402</f>
        <v>4188</v>
      </c>
      <c r="W1402" s="15">
        <f>Raw_Data!W1402</f>
        <v>802702</v>
      </c>
      <c r="X1402" s="15">
        <f>Raw_Data!X1402</f>
        <v>2848426</v>
      </c>
      <c r="Y1402" s="15">
        <f>Raw_Data!Y1402</f>
        <v>2045724</v>
      </c>
      <c r="Z1402" s="15">
        <f>Raw_Data!Z1402</f>
        <v>34392</v>
      </c>
      <c r="AA1402" s="15">
        <f>Raw_Data!AA1402</f>
        <v>19.776</v>
      </c>
      <c r="AB1402" s="15">
        <f>Raw_Data!AB1402</f>
        <v>48</v>
      </c>
      <c r="AC1402" s="19" t="str">
        <f>IF(Raw_Data!G1402="","Yes","No")</f>
        <v>No</v>
      </c>
      <c r="AD1402" s="19" t="str">
        <f>IF(Raw_Data!L1402="","Yes","No")</f>
        <v>No</v>
      </c>
      <c r="AE1402" s="19" t="str">
        <f>IF(Raw_Data!T1402="","Imputed",IF(Raw_Data!T1402&gt;INDEX(Cleaning_Reference!$F$6:$F$13,MATCH(D1402,Cleaning_Reference!$A$6:$A$13,0)),"Capped","Original"))</f>
        <v>Original</v>
      </c>
      <c r="AF1402" s="21">
        <f t="shared" si="21"/>
        <v>680.14</v>
      </c>
    </row>
    <row r="1403" spans="1:32" ht="15" customHeight="1" x14ac:dyDescent="0.3">
      <c r="A1403" s="20" t="str">
        <f>Raw_Data!A1403</f>
        <v>SF11402</v>
      </c>
      <c r="B1403" s="15" t="str">
        <f>Raw_Data!B1403</f>
        <v>Maharashtra</v>
      </c>
      <c r="C1403" s="15" t="str">
        <f>Raw_Data!C1403</f>
        <v>Krishna</v>
      </c>
      <c r="D1403" s="15" t="str">
        <f>Raw_Data!D1403</f>
        <v>Rice</v>
      </c>
      <c r="E1403" s="15" t="str">
        <f>Raw_Data!E1403</f>
        <v>Rabi</v>
      </c>
      <c r="F1403" s="15">
        <f>Raw_Data!F1403</f>
        <v>2.42</v>
      </c>
      <c r="G1403" s="18">
        <f>IF(Raw_Data!G1403="",ROUND(AVERAGEIFS(Raw_Data!$G$2:$G$4001,Raw_Data!$E$2:$E$4001,E1403),1),Raw_Data!G1403)</f>
        <v>397.5</v>
      </c>
      <c r="H1403" s="15">
        <f>Raw_Data!H1403</f>
        <v>27.1</v>
      </c>
      <c r="I1403" s="15">
        <f>Raw_Data!I1403</f>
        <v>50.6</v>
      </c>
      <c r="J1403" s="15">
        <f>Raw_Data!J1403</f>
        <v>7.6</v>
      </c>
      <c r="K1403" s="15">
        <f>Raw_Data!K1403</f>
        <v>6</v>
      </c>
      <c r="L1403" s="18">
        <f>IF(Raw_Data!L1403="",ROUND(AVERAGEIFS(Raw_Data!$L$2:$L$4001,Raw_Data!$E$2:$E$4001,E1403),1),Raw_Data!L1403)</f>
        <v>32.9</v>
      </c>
      <c r="M1403" s="15">
        <f>Raw_Data!M1403</f>
        <v>127.5</v>
      </c>
      <c r="N1403" s="15">
        <f>Raw_Data!N1403</f>
        <v>46.8</v>
      </c>
      <c r="O1403" s="15">
        <f>Raw_Data!O1403</f>
        <v>96.9</v>
      </c>
      <c r="P1403" s="15" t="str">
        <f>Raw_Data!P1403</f>
        <v>Rainfed</v>
      </c>
      <c r="Q1403" s="15">
        <f>Raw_Data!Q1403</f>
        <v>245.7</v>
      </c>
      <c r="R1403" s="15">
        <f>Raw_Data!R1403</f>
        <v>5.82</v>
      </c>
      <c r="S1403" s="15">
        <f>Raw_Data!S1403</f>
        <v>0.82</v>
      </c>
      <c r="T1403" s="18">
        <f>IF(Raw_Data!T1403="",ROUND(AVERAGEIFS(Raw_Data!$T$2:$T$4001,Raw_Data!$E$2:$E$4001,E1403,Raw_Data!$D$2:$D$4001,D1403),2),IF(Raw_Data!T1403&gt;INDEX(Cleaning_Reference!$F$6:$F$13,MATCH(D1403,Cleaning_Reference!$A$6:$A$13,0)),INDEX(Cleaning_Reference!$F$6:$F$13,MATCH(D1403,Cleaning_Reference!$A$6:$A$13,0)),Raw_Data!T1403))</f>
        <v>1.46</v>
      </c>
      <c r="U1403" s="15">
        <f>Raw_Data!U1403</f>
        <v>3.53</v>
      </c>
      <c r="V1403" s="15">
        <f>Raw_Data!V1403</f>
        <v>22203</v>
      </c>
      <c r="W1403" s="15">
        <f>Raw_Data!W1403</f>
        <v>176583</v>
      </c>
      <c r="X1403" s="15">
        <f>Raw_Data!X1403</f>
        <v>78377</v>
      </c>
      <c r="Y1403" s="15">
        <f>Raw_Data!Y1403</f>
        <v>-98206</v>
      </c>
      <c r="Z1403" s="15">
        <f>Raw_Data!Z1403</f>
        <v>1816</v>
      </c>
      <c r="AA1403" s="15">
        <f>Raw_Data!AA1403</f>
        <v>1.944</v>
      </c>
      <c r="AB1403" s="15">
        <f>Raw_Data!AB1403</f>
        <v>28.4</v>
      </c>
      <c r="AC1403" s="19" t="str">
        <f>IF(Raw_Data!G1403="","Yes","No")</f>
        <v>No</v>
      </c>
      <c r="AD1403" s="19" t="str">
        <f>IF(Raw_Data!L1403="","Yes","No")</f>
        <v>No</v>
      </c>
      <c r="AE1403" s="19" t="str">
        <f>IF(Raw_Data!T1403="","Imputed",IF(Raw_Data!T1403&gt;INDEX(Cleaning_Reference!$F$6:$F$13,MATCH(D1403,Cleaning_Reference!$A$6:$A$13,0)),"Capped","Original"))</f>
        <v>Original</v>
      </c>
      <c r="AF1403" s="21">
        <f t="shared" si="21"/>
        <v>3.53</v>
      </c>
    </row>
    <row r="1404" spans="1:32" ht="15" customHeight="1" x14ac:dyDescent="0.3">
      <c r="A1404" s="20" t="str">
        <f>Raw_Data!A1404</f>
        <v>SF11403</v>
      </c>
      <c r="B1404" s="15" t="str">
        <f>Raw_Data!B1404</f>
        <v>Karnataka</v>
      </c>
      <c r="C1404" s="15" t="str">
        <f>Raw_Data!C1404</f>
        <v>Nashik</v>
      </c>
      <c r="D1404" s="15" t="str">
        <f>Raw_Data!D1404</f>
        <v>Groundnut</v>
      </c>
      <c r="E1404" s="15" t="str">
        <f>Raw_Data!E1404</f>
        <v>Zaid</v>
      </c>
      <c r="F1404" s="15">
        <f>Raw_Data!F1404</f>
        <v>1.65</v>
      </c>
      <c r="G1404" s="18">
        <f>IF(Raw_Data!G1404="",ROUND(AVERAGEIFS(Raw_Data!$G$2:$G$4001,Raw_Data!$E$2:$E$4001,E1404),1),Raw_Data!G1404)</f>
        <v>80</v>
      </c>
      <c r="H1404" s="15">
        <f>Raw_Data!H1404</f>
        <v>31.6</v>
      </c>
      <c r="I1404" s="15">
        <f>Raw_Data!I1404</f>
        <v>56</v>
      </c>
      <c r="J1404" s="15">
        <f>Raw_Data!J1404</f>
        <v>7.7</v>
      </c>
      <c r="K1404" s="15">
        <f>Raw_Data!K1404</f>
        <v>5.2</v>
      </c>
      <c r="L1404" s="18">
        <f>IF(Raw_Data!L1404="",ROUND(AVERAGEIFS(Raw_Data!$L$2:$L$4001,Raw_Data!$E$2:$E$4001,E1404),1),Raw_Data!L1404)</f>
        <v>20.3</v>
      </c>
      <c r="M1404" s="15">
        <f>Raw_Data!M1404</f>
        <v>97.4</v>
      </c>
      <c r="N1404" s="15">
        <f>Raw_Data!N1404</f>
        <v>55.8</v>
      </c>
      <c r="O1404" s="15">
        <f>Raw_Data!O1404</f>
        <v>138</v>
      </c>
      <c r="P1404" s="15" t="str">
        <f>Raw_Data!P1404</f>
        <v>Drip</v>
      </c>
      <c r="Q1404" s="15">
        <f>Raw_Data!Q1404</f>
        <v>99.8</v>
      </c>
      <c r="R1404" s="15">
        <f>Raw_Data!R1404</f>
        <v>7.09</v>
      </c>
      <c r="S1404" s="15">
        <f>Raw_Data!S1404</f>
        <v>0.98</v>
      </c>
      <c r="T1404" s="18">
        <f>IF(Raw_Data!T1404="",ROUND(AVERAGEIFS(Raw_Data!$T$2:$T$4001,Raw_Data!$E$2:$E$4001,E1404,Raw_Data!$D$2:$D$4001,D1404),2),IF(Raw_Data!T1404&gt;INDEX(Cleaning_Reference!$F$6:$F$13,MATCH(D1404,Cleaning_Reference!$A$6:$A$13,0)),INDEX(Cleaning_Reference!$F$6:$F$13,MATCH(D1404,Cleaning_Reference!$A$6:$A$13,0)),Raw_Data!T1404))</f>
        <v>0.3</v>
      </c>
      <c r="U1404" s="15">
        <f>Raw_Data!U1404</f>
        <v>0.49</v>
      </c>
      <c r="V1404" s="15">
        <f>Raw_Data!V1404</f>
        <v>60201</v>
      </c>
      <c r="W1404" s="15">
        <f>Raw_Data!W1404</f>
        <v>95249</v>
      </c>
      <c r="X1404" s="15">
        <f>Raw_Data!X1404</f>
        <v>29498</v>
      </c>
      <c r="Y1404" s="15">
        <f>Raw_Data!Y1404</f>
        <v>-65751</v>
      </c>
      <c r="Z1404" s="15">
        <f>Raw_Data!Z1404</f>
        <v>701</v>
      </c>
      <c r="AA1404" s="15">
        <f>Raw_Data!AA1404</f>
        <v>0.69899999999999995</v>
      </c>
      <c r="AB1404" s="15">
        <f>Raw_Data!AB1404</f>
        <v>30.9</v>
      </c>
      <c r="AC1404" s="19" t="str">
        <f>IF(Raw_Data!G1404="","Yes","No")</f>
        <v>No</v>
      </c>
      <c r="AD1404" s="19" t="str">
        <f>IF(Raw_Data!L1404="","Yes","No")</f>
        <v>No</v>
      </c>
      <c r="AE1404" s="19" t="str">
        <f>IF(Raw_Data!T1404="","Imputed",IF(Raw_Data!T1404&gt;INDEX(Cleaning_Reference!$F$6:$F$13,MATCH(D1404,Cleaning_Reference!$A$6:$A$13,0)),"Capped","Original"))</f>
        <v>Original</v>
      </c>
      <c r="AF1404" s="21">
        <f t="shared" si="21"/>
        <v>0.5</v>
      </c>
    </row>
    <row r="1405" spans="1:32" ht="15" customHeight="1" x14ac:dyDescent="0.3">
      <c r="A1405" s="20" t="str">
        <f>Raw_Data!A1405</f>
        <v>SF11404</v>
      </c>
      <c r="B1405" s="15" t="str">
        <f>Raw_Data!B1405</f>
        <v>Punjab</v>
      </c>
      <c r="C1405" s="15" t="str">
        <f>Raw_Data!C1405</f>
        <v>Erode</v>
      </c>
      <c r="D1405" s="15" t="str">
        <f>Raw_Data!D1405</f>
        <v>Cotton</v>
      </c>
      <c r="E1405" s="15" t="str">
        <f>Raw_Data!E1405</f>
        <v>Kharif</v>
      </c>
      <c r="F1405" s="15">
        <f>Raw_Data!F1405</f>
        <v>5.75</v>
      </c>
      <c r="G1405" s="18">
        <f>IF(Raw_Data!G1405="",ROUND(AVERAGEIFS(Raw_Data!$G$2:$G$4001,Raw_Data!$E$2:$E$4001,E1405),1),Raw_Data!G1405)</f>
        <v>840.5</v>
      </c>
      <c r="H1405" s="15">
        <f>Raw_Data!H1405</f>
        <v>28.2</v>
      </c>
      <c r="I1405" s="15">
        <f>Raw_Data!I1405</f>
        <v>65.400000000000006</v>
      </c>
      <c r="J1405" s="15">
        <f>Raw_Data!J1405</f>
        <v>5.8</v>
      </c>
      <c r="K1405" s="15">
        <f>Raw_Data!K1405</f>
        <v>7.88</v>
      </c>
      <c r="L1405" s="18">
        <f>IF(Raw_Data!L1405="",ROUND(AVERAGEIFS(Raw_Data!$L$2:$L$4001,Raw_Data!$E$2:$E$4001,E1405),1),Raw_Data!L1405)</f>
        <v>25</v>
      </c>
      <c r="M1405" s="15">
        <f>Raw_Data!M1405</f>
        <v>103.8</v>
      </c>
      <c r="N1405" s="15">
        <f>Raw_Data!N1405</f>
        <v>86.8</v>
      </c>
      <c r="O1405" s="15">
        <f>Raw_Data!O1405</f>
        <v>95.9</v>
      </c>
      <c r="P1405" s="15" t="str">
        <f>Raw_Data!P1405</f>
        <v>Sprinkler</v>
      </c>
      <c r="Q1405" s="15">
        <f>Raw_Data!Q1405</f>
        <v>151.9</v>
      </c>
      <c r="R1405" s="15">
        <f>Raw_Data!R1405</f>
        <v>7.23</v>
      </c>
      <c r="S1405" s="15">
        <f>Raw_Data!S1405</f>
        <v>0.66</v>
      </c>
      <c r="T1405" s="18">
        <f>IF(Raw_Data!T1405="",ROUND(AVERAGEIFS(Raw_Data!$T$2:$T$4001,Raw_Data!$E$2:$E$4001,E1405,Raw_Data!$D$2:$D$4001,D1405),2),IF(Raw_Data!T1405&gt;INDEX(Cleaning_Reference!$F$6:$F$13,MATCH(D1405,Cleaning_Reference!$A$6:$A$13,0)),INDEX(Cleaning_Reference!$F$6:$F$13,MATCH(D1405,Cleaning_Reference!$A$6:$A$13,0)),Raw_Data!T1405))</f>
        <v>0.43</v>
      </c>
      <c r="U1405" s="15">
        <f>Raw_Data!U1405</f>
        <v>2.4700000000000002</v>
      </c>
      <c r="V1405" s="15">
        <f>Raw_Data!V1405</f>
        <v>69903</v>
      </c>
      <c r="W1405" s="15">
        <f>Raw_Data!W1405</f>
        <v>388574</v>
      </c>
      <c r="X1405" s="15">
        <f>Raw_Data!X1405</f>
        <v>172660</v>
      </c>
      <c r="Y1405" s="15">
        <f>Raw_Data!Y1405</f>
        <v>-215914</v>
      </c>
      <c r="Z1405" s="15">
        <f>Raw_Data!Z1405</f>
        <v>4162</v>
      </c>
      <c r="AA1405" s="15">
        <f>Raw_Data!AA1405</f>
        <v>0.59299999999999997</v>
      </c>
      <c r="AB1405" s="15">
        <f>Raw_Data!AB1405</f>
        <v>38.9</v>
      </c>
      <c r="AC1405" s="19" t="str">
        <f>IF(Raw_Data!G1405="","Yes","No")</f>
        <v>No</v>
      </c>
      <c r="AD1405" s="19" t="str">
        <f>IF(Raw_Data!L1405="","Yes","No")</f>
        <v>No</v>
      </c>
      <c r="AE1405" s="19" t="str">
        <f>IF(Raw_Data!T1405="","Imputed",IF(Raw_Data!T1405&gt;INDEX(Cleaning_Reference!$F$6:$F$13,MATCH(D1405,Cleaning_Reference!$A$6:$A$13,0)),"Capped","Original"))</f>
        <v>Original</v>
      </c>
      <c r="AF1405" s="21">
        <f t="shared" si="21"/>
        <v>2.4700000000000002</v>
      </c>
    </row>
    <row r="1406" spans="1:32" ht="15" customHeight="1" x14ac:dyDescent="0.3">
      <c r="A1406" s="20" t="str">
        <f>Raw_Data!A1406</f>
        <v>SF11405</v>
      </c>
      <c r="B1406" s="15" t="str">
        <f>Raw_Data!B1406</f>
        <v>Tamil Nadu</v>
      </c>
      <c r="C1406" s="15" t="str">
        <f>Raw_Data!C1406</f>
        <v>Guntur</v>
      </c>
      <c r="D1406" s="15" t="str">
        <f>Raw_Data!D1406</f>
        <v>Rice</v>
      </c>
      <c r="E1406" s="15" t="str">
        <f>Raw_Data!E1406</f>
        <v>Rabi</v>
      </c>
      <c r="F1406" s="15">
        <f>Raw_Data!F1406</f>
        <v>4.3099999999999996</v>
      </c>
      <c r="G1406" s="18">
        <f>IF(Raw_Data!G1406="",ROUND(AVERAGEIFS(Raw_Data!$G$2:$G$4001,Raw_Data!$E$2:$E$4001,E1406),1),Raw_Data!G1406)</f>
        <v>204.9</v>
      </c>
      <c r="H1406" s="15">
        <f>Raw_Data!H1406</f>
        <v>25.5</v>
      </c>
      <c r="I1406" s="15">
        <f>Raw_Data!I1406</f>
        <v>53</v>
      </c>
      <c r="J1406" s="15">
        <f>Raw_Data!J1406</f>
        <v>7.3</v>
      </c>
      <c r="K1406" s="15">
        <f>Raw_Data!K1406</f>
        <v>7.31</v>
      </c>
      <c r="L1406" s="18">
        <f>IF(Raw_Data!L1406="",ROUND(AVERAGEIFS(Raw_Data!$L$2:$L$4001,Raw_Data!$E$2:$E$4001,E1406),1),Raw_Data!L1406)</f>
        <v>23.6</v>
      </c>
      <c r="M1406" s="15">
        <f>Raw_Data!M1406</f>
        <v>136.80000000000001</v>
      </c>
      <c r="N1406" s="15">
        <f>Raw_Data!N1406</f>
        <v>44.8</v>
      </c>
      <c r="O1406" s="15">
        <f>Raw_Data!O1406</f>
        <v>82.1</v>
      </c>
      <c r="P1406" s="15" t="str">
        <f>Raw_Data!P1406</f>
        <v>Sprinkler</v>
      </c>
      <c r="Q1406" s="15">
        <f>Raw_Data!Q1406</f>
        <v>91</v>
      </c>
      <c r="R1406" s="15">
        <f>Raw_Data!R1406</f>
        <v>3.91</v>
      </c>
      <c r="S1406" s="15">
        <f>Raw_Data!S1406</f>
        <v>0.82</v>
      </c>
      <c r="T1406" s="18">
        <f>IF(Raw_Data!T1406="",ROUND(AVERAGEIFS(Raw_Data!$T$2:$T$4001,Raw_Data!$E$2:$E$4001,E1406,Raw_Data!$D$2:$D$4001,D1406),2),IF(Raw_Data!T1406&gt;INDEX(Cleaning_Reference!$F$6:$F$13,MATCH(D1406,Cleaning_Reference!$A$6:$A$13,0)),INDEX(Cleaning_Reference!$F$6:$F$13,MATCH(D1406,Cleaning_Reference!$A$6:$A$13,0)),Raw_Data!T1406))</f>
        <v>1.82</v>
      </c>
      <c r="U1406" s="15">
        <f>Raw_Data!U1406</f>
        <v>7.84</v>
      </c>
      <c r="V1406" s="15">
        <f>Raw_Data!V1406</f>
        <v>23817</v>
      </c>
      <c r="W1406" s="15">
        <f>Raw_Data!W1406</f>
        <v>193694</v>
      </c>
      <c r="X1406" s="15">
        <f>Raw_Data!X1406</f>
        <v>186725</v>
      </c>
      <c r="Y1406" s="15">
        <f>Raw_Data!Y1406</f>
        <v>-6969</v>
      </c>
      <c r="Z1406" s="15">
        <f>Raw_Data!Z1406</f>
        <v>5683</v>
      </c>
      <c r="AA1406" s="15">
        <f>Raw_Data!AA1406</f>
        <v>1.38</v>
      </c>
      <c r="AB1406" s="15">
        <f>Raw_Data!AB1406</f>
        <v>35.200000000000003</v>
      </c>
      <c r="AC1406" s="19" t="str">
        <f>IF(Raw_Data!G1406="","Yes","No")</f>
        <v>No</v>
      </c>
      <c r="AD1406" s="19" t="str">
        <f>IF(Raw_Data!L1406="","Yes","No")</f>
        <v>No</v>
      </c>
      <c r="AE1406" s="19" t="str">
        <f>IF(Raw_Data!T1406="","Imputed",IF(Raw_Data!T1406&gt;INDEX(Cleaning_Reference!$F$6:$F$13,MATCH(D1406,Cleaning_Reference!$A$6:$A$13,0)),"Capped","Original"))</f>
        <v>Original</v>
      </c>
      <c r="AF1406" s="21">
        <f t="shared" si="21"/>
        <v>7.84</v>
      </c>
    </row>
    <row r="1407" spans="1:32" ht="15" customHeight="1" x14ac:dyDescent="0.3">
      <c r="A1407" s="20" t="str">
        <f>Raw_Data!A1407</f>
        <v>SF11406</v>
      </c>
      <c r="B1407" s="15" t="str">
        <f>Raw_Data!B1407</f>
        <v>Madhya Pradesh</v>
      </c>
      <c r="C1407" s="15" t="str">
        <f>Raw_Data!C1407</f>
        <v>Krishna</v>
      </c>
      <c r="D1407" s="15" t="str">
        <f>Raw_Data!D1407</f>
        <v>Rice</v>
      </c>
      <c r="E1407" s="15" t="str">
        <f>Raw_Data!E1407</f>
        <v>Kharif</v>
      </c>
      <c r="F1407" s="15">
        <f>Raw_Data!F1407</f>
        <v>9.0299999999999994</v>
      </c>
      <c r="G1407" s="18">
        <f>IF(Raw_Data!G1407="",ROUND(AVERAGEIFS(Raw_Data!$G$2:$G$4001,Raw_Data!$E$2:$E$4001,E1407),1),Raw_Data!G1407)</f>
        <v>1081.7</v>
      </c>
      <c r="H1407" s="15">
        <f>Raw_Data!H1407</f>
        <v>26.3</v>
      </c>
      <c r="I1407" s="15">
        <f>Raw_Data!I1407</f>
        <v>79</v>
      </c>
      <c r="J1407" s="15">
        <f>Raw_Data!J1407</f>
        <v>5.7</v>
      </c>
      <c r="K1407" s="15">
        <f>Raw_Data!K1407</f>
        <v>6.88</v>
      </c>
      <c r="L1407" s="18">
        <f>IF(Raw_Data!L1407="",ROUND(AVERAGEIFS(Raw_Data!$L$2:$L$4001,Raw_Data!$E$2:$E$4001,E1407),1),Raw_Data!L1407)</f>
        <v>35.5</v>
      </c>
      <c r="M1407" s="15">
        <f>Raw_Data!M1407</f>
        <v>185</v>
      </c>
      <c r="N1407" s="15">
        <f>Raw_Data!N1407</f>
        <v>57.2</v>
      </c>
      <c r="O1407" s="15">
        <f>Raw_Data!O1407</f>
        <v>156.6</v>
      </c>
      <c r="P1407" s="15" t="str">
        <f>Raw_Data!P1407</f>
        <v>Flood</v>
      </c>
      <c r="Q1407" s="15">
        <f>Raw_Data!Q1407</f>
        <v>193.7</v>
      </c>
      <c r="R1407" s="15">
        <f>Raw_Data!R1407</f>
        <v>3.03</v>
      </c>
      <c r="S1407" s="15">
        <f>Raw_Data!S1407</f>
        <v>0.97</v>
      </c>
      <c r="T1407" s="18">
        <f>IF(Raw_Data!T1407="",ROUND(AVERAGEIFS(Raw_Data!$T$2:$T$4001,Raw_Data!$E$2:$E$4001,E1407,Raw_Data!$D$2:$D$4001,D1407),2),IF(Raw_Data!T1407&gt;INDEX(Cleaning_Reference!$F$6:$F$13,MATCH(D1407,Cleaning_Reference!$A$6:$A$13,0)),INDEX(Cleaning_Reference!$F$6:$F$13,MATCH(D1407,Cleaning_Reference!$A$6:$A$13,0)),Raw_Data!T1407))</f>
        <v>4.16</v>
      </c>
      <c r="U1407" s="15">
        <f>Raw_Data!U1407</f>
        <v>37.56</v>
      </c>
      <c r="V1407" s="15">
        <f>Raw_Data!V1407</f>
        <v>24696</v>
      </c>
      <c r="W1407" s="15">
        <f>Raw_Data!W1407</f>
        <v>608313</v>
      </c>
      <c r="X1407" s="15">
        <f>Raw_Data!X1407</f>
        <v>927582</v>
      </c>
      <c r="Y1407" s="15">
        <f>Raw_Data!Y1407</f>
        <v>319269</v>
      </c>
      <c r="Z1407" s="15">
        <f>Raw_Data!Z1407</f>
        <v>18214</v>
      </c>
      <c r="AA1407" s="15">
        <f>Raw_Data!AA1407</f>
        <v>2.0619999999999998</v>
      </c>
      <c r="AB1407" s="15">
        <f>Raw_Data!AB1407</f>
        <v>68.3</v>
      </c>
      <c r="AC1407" s="19" t="str">
        <f>IF(Raw_Data!G1407="","Yes","No")</f>
        <v>No</v>
      </c>
      <c r="AD1407" s="19" t="str">
        <f>IF(Raw_Data!L1407="","Yes","No")</f>
        <v>No</v>
      </c>
      <c r="AE1407" s="19" t="str">
        <f>IF(Raw_Data!T1407="","Imputed",IF(Raw_Data!T1407&gt;INDEX(Cleaning_Reference!$F$6:$F$13,MATCH(D1407,Cleaning_Reference!$A$6:$A$13,0)),"Capped","Original"))</f>
        <v>Original</v>
      </c>
      <c r="AF1407" s="21">
        <f t="shared" si="21"/>
        <v>37.56</v>
      </c>
    </row>
    <row r="1408" spans="1:32" ht="15" customHeight="1" x14ac:dyDescent="0.3">
      <c r="A1408" s="20" t="str">
        <f>Raw_Data!A1408</f>
        <v>SF11407</v>
      </c>
      <c r="B1408" s="15" t="str">
        <f>Raw_Data!B1408</f>
        <v>Gujarat</v>
      </c>
      <c r="C1408" s="15" t="str">
        <f>Raw_Data!C1408</f>
        <v>Raichur</v>
      </c>
      <c r="D1408" s="15" t="str">
        <f>Raw_Data!D1408</f>
        <v>Rice</v>
      </c>
      <c r="E1408" s="15" t="str">
        <f>Raw_Data!E1408</f>
        <v>Kharif</v>
      </c>
      <c r="F1408" s="15">
        <f>Raw_Data!F1408</f>
        <v>11.14</v>
      </c>
      <c r="G1408" s="18">
        <f>IF(Raw_Data!G1408="",ROUND(AVERAGEIFS(Raw_Data!$G$2:$G$4001,Raw_Data!$E$2:$E$4001,E1408),1),Raw_Data!G1408)</f>
        <v>785.4</v>
      </c>
      <c r="H1408" s="15">
        <f>Raw_Data!H1408</f>
        <v>31.6</v>
      </c>
      <c r="I1408" s="15">
        <f>Raw_Data!I1408</f>
        <v>83.6</v>
      </c>
      <c r="J1408" s="15">
        <f>Raw_Data!J1408</f>
        <v>6</v>
      </c>
      <c r="K1408" s="15">
        <f>Raw_Data!K1408</f>
        <v>6.17</v>
      </c>
      <c r="L1408" s="18">
        <f>IF(Raw_Data!L1408="",ROUND(AVERAGEIFS(Raw_Data!$L$2:$L$4001,Raw_Data!$E$2:$E$4001,E1408),1),Raw_Data!L1408)</f>
        <v>30.6</v>
      </c>
      <c r="M1408" s="15">
        <f>Raw_Data!M1408</f>
        <v>54.1</v>
      </c>
      <c r="N1408" s="15">
        <f>Raw_Data!N1408</f>
        <v>60</v>
      </c>
      <c r="O1408" s="15">
        <f>Raw_Data!O1408</f>
        <v>102.3</v>
      </c>
      <c r="P1408" s="15" t="str">
        <f>Raw_Data!P1408</f>
        <v>Flood</v>
      </c>
      <c r="Q1408" s="15">
        <f>Raw_Data!Q1408</f>
        <v>106.9</v>
      </c>
      <c r="R1408" s="15">
        <f>Raw_Data!R1408</f>
        <v>7.18</v>
      </c>
      <c r="S1408" s="15">
        <f>Raw_Data!S1408</f>
        <v>0.83</v>
      </c>
      <c r="T1408" s="18">
        <f>IF(Raw_Data!T1408="",ROUND(AVERAGEIFS(Raw_Data!$T$2:$T$4001,Raw_Data!$E$2:$E$4001,E1408,Raw_Data!$D$2:$D$4001,D1408),2),IF(Raw_Data!T1408&gt;INDEX(Cleaning_Reference!$F$6:$F$13,MATCH(D1408,Cleaning_Reference!$A$6:$A$13,0)),INDEX(Cleaning_Reference!$F$6:$F$13,MATCH(D1408,Cleaning_Reference!$A$6:$A$13,0)),Raw_Data!T1408))</f>
        <v>2.0499999999999998</v>
      </c>
      <c r="U1408" s="15">
        <f>Raw_Data!U1408</f>
        <v>22.84</v>
      </c>
      <c r="V1408" s="15">
        <f>Raw_Data!V1408</f>
        <v>23276</v>
      </c>
      <c r="W1408" s="15">
        <f>Raw_Data!W1408</f>
        <v>740717</v>
      </c>
      <c r="X1408" s="15">
        <f>Raw_Data!X1408</f>
        <v>531624</v>
      </c>
      <c r="Y1408" s="15">
        <f>Raw_Data!Y1408</f>
        <v>-209093</v>
      </c>
      <c r="Z1408" s="15">
        <f>Raw_Data!Z1408</f>
        <v>20951</v>
      </c>
      <c r="AA1408" s="15">
        <f>Raw_Data!AA1408</f>
        <v>1.0900000000000001</v>
      </c>
      <c r="AB1408" s="15">
        <f>Raw_Data!AB1408</f>
        <v>60.1</v>
      </c>
      <c r="AC1408" s="19" t="str">
        <f>IF(Raw_Data!G1408="","Yes","No")</f>
        <v>No</v>
      </c>
      <c r="AD1408" s="19" t="str">
        <f>IF(Raw_Data!L1408="","Yes","No")</f>
        <v>No</v>
      </c>
      <c r="AE1408" s="19" t="str">
        <f>IF(Raw_Data!T1408="","Imputed",IF(Raw_Data!T1408&gt;INDEX(Cleaning_Reference!$F$6:$F$13,MATCH(D1408,Cleaning_Reference!$A$6:$A$13,0)),"Capped","Original"))</f>
        <v>Original</v>
      </c>
      <c r="AF1408" s="21">
        <f t="shared" si="21"/>
        <v>22.84</v>
      </c>
    </row>
    <row r="1409" spans="1:32" ht="15" customHeight="1" x14ac:dyDescent="0.3">
      <c r="A1409" s="20" t="str">
        <f>Raw_Data!A1409</f>
        <v>SF11408</v>
      </c>
      <c r="B1409" s="15" t="str">
        <f>Raw_Data!B1409</f>
        <v>Madhya Pradesh</v>
      </c>
      <c r="C1409" s="15" t="str">
        <f>Raw_Data!C1409</f>
        <v>Ludhiana</v>
      </c>
      <c r="D1409" s="15" t="str">
        <f>Raw_Data!D1409</f>
        <v>Wheat</v>
      </c>
      <c r="E1409" s="15" t="str">
        <f>Raw_Data!E1409</f>
        <v>Rabi</v>
      </c>
      <c r="F1409" s="15">
        <f>Raw_Data!F1409</f>
        <v>6.51</v>
      </c>
      <c r="G1409" s="18">
        <f>IF(Raw_Data!G1409="",ROUND(AVERAGEIFS(Raw_Data!$G$2:$G$4001,Raw_Data!$E$2:$E$4001,E1409),1),Raw_Data!G1409)</f>
        <v>431.1</v>
      </c>
      <c r="H1409" s="15">
        <f>Raw_Data!H1409</f>
        <v>24.4</v>
      </c>
      <c r="I1409" s="15">
        <f>Raw_Data!I1409</f>
        <v>65.400000000000006</v>
      </c>
      <c r="J1409" s="15">
        <f>Raw_Data!J1409</f>
        <v>8</v>
      </c>
      <c r="K1409" s="15">
        <f>Raw_Data!K1409</f>
        <v>7.52</v>
      </c>
      <c r="L1409" s="18">
        <f>IF(Raw_Data!L1409="",ROUND(AVERAGEIFS(Raw_Data!$L$2:$L$4001,Raw_Data!$E$2:$E$4001,E1409),1),Raw_Data!L1409)</f>
        <v>21.6</v>
      </c>
      <c r="M1409" s="15">
        <f>Raw_Data!M1409</f>
        <v>72.599999999999994</v>
      </c>
      <c r="N1409" s="15">
        <f>Raw_Data!N1409</f>
        <v>65.900000000000006</v>
      </c>
      <c r="O1409" s="15">
        <f>Raw_Data!O1409</f>
        <v>108.5</v>
      </c>
      <c r="P1409" s="15" t="str">
        <f>Raw_Data!P1409</f>
        <v>Flood</v>
      </c>
      <c r="Q1409" s="15">
        <f>Raw_Data!Q1409</f>
        <v>176.1</v>
      </c>
      <c r="R1409" s="15">
        <f>Raw_Data!R1409</f>
        <v>4.91</v>
      </c>
      <c r="S1409" s="15">
        <f>Raw_Data!S1409</f>
        <v>0.79</v>
      </c>
      <c r="T1409" s="18">
        <f>IF(Raw_Data!T1409="",ROUND(AVERAGEIFS(Raw_Data!$T$2:$T$4001,Raw_Data!$E$2:$E$4001,E1409,Raw_Data!$D$2:$D$4001,D1409),2),IF(Raw_Data!T1409&gt;INDEX(Cleaning_Reference!$F$6:$F$13,MATCH(D1409,Cleaning_Reference!$A$6:$A$13,0)),INDEX(Cleaning_Reference!$F$6:$F$13,MATCH(D1409,Cleaning_Reference!$A$6:$A$13,0)),Raw_Data!T1409))</f>
        <v>1.29</v>
      </c>
      <c r="U1409" s="15">
        <f>Raw_Data!U1409</f>
        <v>8.4</v>
      </c>
      <c r="V1409" s="15">
        <f>Raw_Data!V1409</f>
        <v>25410</v>
      </c>
      <c r="W1409" s="15">
        <f>Raw_Data!W1409</f>
        <v>463087</v>
      </c>
      <c r="X1409" s="15">
        <f>Raw_Data!X1409</f>
        <v>213444</v>
      </c>
      <c r="Y1409" s="15">
        <f>Raw_Data!Y1409</f>
        <v>-249643</v>
      </c>
      <c r="Z1409" s="15">
        <f>Raw_Data!Z1409</f>
        <v>4879</v>
      </c>
      <c r="AA1409" s="15">
        <f>Raw_Data!AA1409</f>
        <v>1.722</v>
      </c>
      <c r="AB1409" s="15">
        <f>Raw_Data!AB1409</f>
        <v>44.8</v>
      </c>
      <c r="AC1409" s="19" t="str">
        <f>IF(Raw_Data!G1409="","Yes","No")</f>
        <v>No</v>
      </c>
      <c r="AD1409" s="19" t="str">
        <f>IF(Raw_Data!L1409="","Yes","No")</f>
        <v>No</v>
      </c>
      <c r="AE1409" s="19" t="str">
        <f>IF(Raw_Data!T1409="","Imputed",IF(Raw_Data!T1409&gt;INDEX(Cleaning_Reference!$F$6:$F$13,MATCH(D1409,Cleaning_Reference!$A$6:$A$13,0)),"Capped","Original"))</f>
        <v>Original</v>
      </c>
      <c r="AF1409" s="21">
        <f t="shared" si="21"/>
        <v>8.4</v>
      </c>
    </row>
    <row r="1410" spans="1:32" ht="15" customHeight="1" x14ac:dyDescent="0.3">
      <c r="A1410" s="20" t="str">
        <f>Raw_Data!A1410</f>
        <v>SF11409</v>
      </c>
      <c r="B1410" s="15" t="str">
        <f>Raw_Data!B1410</f>
        <v>Andhra Pradesh</v>
      </c>
      <c r="C1410" s="15" t="str">
        <f>Raw_Data!C1410</f>
        <v>Warangal</v>
      </c>
      <c r="D1410" s="15" t="str">
        <f>Raw_Data!D1410</f>
        <v>Pulses</v>
      </c>
      <c r="E1410" s="15" t="str">
        <f>Raw_Data!E1410</f>
        <v>Rabi</v>
      </c>
      <c r="F1410" s="15">
        <f>Raw_Data!F1410</f>
        <v>5.57</v>
      </c>
      <c r="G1410" s="18">
        <f>IF(Raw_Data!G1410="",ROUND(AVERAGEIFS(Raw_Data!$G$2:$G$4001,Raw_Data!$E$2:$E$4001,E1410),1),Raw_Data!G1410)</f>
        <v>487.9</v>
      </c>
      <c r="H1410" s="15">
        <f>Raw_Data!H1410</f>
        <v>27</v>
      </c>
      <c r="I1410" s="15">
        <f>Raw_Data!I1410</f>
        <v>51.4</v>
      </c>
      <c r="J1410" s="15">
        <f>Raw_Data!J1410</f>
        <v>6.8</v>
      </c>
      <c r="K1410" s="15">
        <f>Raw_Data!K1410</f>
        <v>7.66</v>
      </c>
      <c r="L1410" s="18">
        <f>IF(Raw_Data!L1410="",ROUND(AVERAGEIFS(Raw_Data!$L$2:$L$4001,Raw_Data!$E$2:$E$4001,E1410),1),Raw_Data!L1410)</f>
        <v>26.3</v>
      </c>
      <c r="M1410" s="15">
        <f>Raw_Data!M1410</f>
        <v>93.8</v>
      </c>
      <c r="N1410" s="15">
        <f>Raw_Data!N1410</f>
        <v>80.900000000000006</v>
      </c>
      <c r="O1410" s="15">
        <f>Raw_Data!O1410</f>
        <v>103.2</v>
      </c>
      <c r="P1410" s="15" t="str">
        <f>Raw_Data!P1410</f>
        <v>Rainfed</v>
      </c>
      <c r="Q1410" s="15">
        <f>Raw_Data!Q1410</f>
        <v>214.6</v>
      </c>
      <c r="R1410" s="15">
        <f>Raw_Data!R1410</f>
        <v>4.37</v>
      </c>
      <c r="S1410" s="15">
        <f>Raw_Data!S1410</f>
        <v>0.84</v>
      </c>
      <c r="T1410" s="18">
        <f>IF(Raw_Data!T1410="",ROUND(AVERAGEIFS(Raw_Data!$T$2:$T$4001,Raw_Data!$E$2:$E$4001,E1410,Raw_Data!$D$2:$D$4001,D1410),2),IF(Raw_Data!T1410&gt;INDEX(Cleaning_Reference!$F$6:$F$13,MATCH(D1410,Cleaning_Reference!$A$6:$A$13,0)),INDEX(Cleaning_Reference!$F$6:$F$13,MATCH(D1410,Cleaning_Reference!$A$6:$A$13,0)),Raw_Data!T1410))</f>
        <v>0.48</v>
      </c>
      <c r="U1410" s="15">
        <f>Raw_Data!U1410</f>
        <v>2.67</v>
      </c>
      <c r="V1410" s="15">
        <f>Raw_Data!V1410</f>
        <v>61232</v>
      </c>
      <c r="W1410" s="15">
        <f>Raw_Data!W1410</f>
        <v>332707</v>
      </c>
      <c r="X1410" s="15">
        <f>Raw_Data!X1410</f>
        <v>163489</v>
      </c>
      <c r="Y1410" s="15">
        <f>Raw_Data!Y1410</f>
        <v>-169218</v>
      </c>
      <c r="Z1410" s="15">
        <f>Raw_Data!Z1410</f>
        <v>1051</v>
      </c>
      <c r="AA1410" s="15">
        <f>Raw_Data!AA1410</f>
        <v>2.54</v>
      </c>
      <c r="AB1410" s="15">
        <f>Raw_Data!AB1410</f>
        <v>36.799999999999997</v>
      </c>
      <c r="AC1410" s="19" t="str">
        <f>IF(Raw_Data!G1410="","Yes","No")</f>
        <v>No</v>
      </c>
      <c r="AD1410" s="19" t="str">
        <f>IF(Raw_Data!L1410="","Yes","No")</f>
        <v>No</v>
      </c>
      <c r="AE1410" s="19" t="str">
        <f>IF(Raw_Data!T1410="","Imputed",IF(Raw_Data!T1410&gt;INDEX(Cleaning_Reference!$F$6:$F$13,MATCH(D1410,Cleaning_Reference!$A$6:$A$13,0)),"Capped","Original"))</f>
        <v>Original</v>
      </c>
      <c r="AF1410" s="21">
        <f t="shared" ref="AF1410:AF1473" si="22">ROUND(T1410*F1410,2)</f>
        <v>2.67</v>
      </c>
    </row>
    <row r="1411" spans="1:32" ht="15" customHeight="1" x14ac:dyDescent="0.3">
      <c r="A1411" s="20" t="str">
        <f>Raw_Data!A1411</f>
        <v>SF11410</v>
      </c>
      <c r="B1411" s="15" t="str">
        <f>Raw_Data!B1411</f>
        <v>Gujarat</v>
      </c>
      <c r="C1411" s="15" t="str">
        <f>Raw_Data!C1411</f>
        <v>Ludhiana</v>
      </c>
      <c r="D1411" s="15" t="str">
        <f>Raw_Data!D1411</f>
        <v>Rice</v>
      </c>
      <c r="E1411" s="15" t="str">
        <f>Raw_Data!E1411</f>
        <v>Kharif</v>
      </c>
      <c r="F1411" s="15">
        <f>Raw_Data!F1411</f>
        <v>8.43</v>
      </c>
      <c r="G1411" s="18">
        <f>IF(Raw_Data!G1411="",ROUND(AVERAGEIFS(Raw_Data!$G$2:$G$4001,Raw_Data!$E$2:$E$4001,E1411),1),Raw_Data!G1411)</f>
        <v>891.5</v>
      </c>
      <c r="H1411" s="15">
        <f>Raw_Data!H1411</f>
        <v>30.3</v>
      </c>
      <c r="I1411" s="15">
        <f>Raw_Data!I1411</f>
        <v>66.400000000000006</v>
      </c>
      <c r="J1411" s="15">
        <f>Raw_Data!J1411</f>
        <v>5.9</v>
      </c>
      <c r="K1411" s="15">
        <f>Raw_Data!K1411</f>
        <v>7.25</v>
      </c>
      <c r="L1411" s="18">
        <f>IF(Raw_Data!L1411="",ROUND(AVERAGEIFS(Raw_Data!$L$2:$L$4001,Raw_Data!$E$2:$E$4001,E1411),1),Raw_Data!L1411)</f>
        <v>26</v>
      </c>
      <c r="M1411" s="15">
        <f>Raw_Data!M1411</f>
        <v>137.1</v>
      </c>
      <c r="N1411" s="15">
        <f>Raw_Data!N1411</f>
        <v>44.6</v>
      </c>
      <c r="O1411" s="15">
        <f>Raw_Data!O1411</f>
        <v>122</v>
      </c>
      <c r="P1411" s="15" t="str">
        <f>Raw_Data!P1411</f>
        <v>Sprinkler</v>
      </c>
      <c r="Q1411" s="15">
        <f>Raw_Data!Q1411</f>
        <v>201.4</v>
      </c>
      <c r="R1411" s="15">
        <f>Raw_Data!R1411</f>
        <v>3.02</v>
      </c>
      <c r="S1411" s="15">
        <f>Raw_Data!S1411</f>
        <v>0.67</v>
      </c>
      <c r="T1411" s="18">
        <f>IF(Raw_Data!T1411="",ROUND(AVERAGEIFS(Raw_Data!$T$2:$T$4001,Raw_Data!$E$2:$E$4001,E1411,Raw_Data!$D$2:$D$4001,D1411),2),IF(Raw_Data!T1411&gt;INDEX(Cleaning_Reference!$F$6:$F$13,MATCH(D1411,Cleaning_Reference!$A$6:$A$13,0)),INDEX(Cleaning_Reference!$F$6:$F$13,MATCH(D1411,Cleaning_Reference!$A$6:$A$13,0)),Raw_Data!T1411))</f>
        <v>2.0699999999999998</v>
      </c>
      <c r="U1411" s="15">
        <f>Raw_Data!U1411</f>
        <v>17.45</v>
      </c>
      <c r="V1411" s="15">
        <f>Raw_Data!V1411</f>
        <v>19968</v>
      </c>
      <c r="W1411" s="15">
        <f>Raw_Data!W1411</f>
        <v>582274</v>
      </c>
      <c r="X1411" s="15">
        <f>Raw_Data!X1411</f>
        <v>348442</v>
      </c>
      <c r="Y1411" s="15">
        <f>Raw_Data!Y1411</f>
        <v>-233832</v>
      </c>
      <c r="Z1411" s="15">
        <f>Raw_Data!Z1411</f>
        <v>11339</v>
      </c>
      <c r="AA1411" s="15">
        <f>Raw_Data!AA1411</f>
        <v>1.5389999999999999</v>
      </c>
      <c r="AB1411" s="15">
        <f>Raw_Data!AB1411</f>
        <v>57.1</v>
      </c>
      <c r="AC1411" s="19" t="str">
        <f>IF(Raw_Data!G1411="","Yes","No")</f>
        <v>No</v>
      </c>
      <c r="AD1411" s="19" t="str">
        <f>IF(Raw_Data!L1411="","Yes","No")</f>
        <v>No</v>
      </c>
      <c r="AE1411" s="19" t="str">
        <f>IF(Raw_Data!T1411="","Imputed",IF(Raw_Data!T1411&gt;INDEX(Cleaning_Reference!$F$6:$F$13,MATCH(D1411,Cleaning_Reference!$A$6:$A$13,0)),"Capped","Original"))</f>
        <v>Original</v>
      </c>
      <c r="AF1411" s="21">
        <f t="shared" si="22"/>
        <v>17.45</v>
      </c>
    </row>
    <row r="1412" spans="1:32" ht="15" customHeight="1" x14ac:dyDescent="0.3">
      <c r="A1412" s="20" t="str">
        <f>Raw_Data!A1412</f>
        <v>SF11411</v>
      </c>
      <c r="B1412" s="15" t="str">
        <f>Raw_Data!B1412</f>
        <v>Andhra Pradesh</v>
      </c>
      <c r="C1412" s="15" t="str">
        <f>Raw_Data!C1412</f>
        <v>Guntur</v>
      </c>
      <c r="D1412" s="15" t="str">
        <f>Raw_Data!D1412</f>
        <v>Groundnut</v>
      </c>
      <c r="E1412" s="15" t="str">
        <f>Raw_Data!E1412</f>
        <v>Rabi</v>
      </c>
      <c r="F1412" s="15">
        <f>Raw_Data!F1412</f>
        <v>10.83</v>
      </c>
      <c r="G1412" s="18">
        <f>IF(Raw_Data!G1412="",ROUND(AVERAGEIFS(Raw_Data!$G$2:$G$4001,Raw_Data!$E$2:$E$4001,E1412),1),Raw_Data!G1412)</f>
        <v>319.2</v>
      </c>
      <c r="H1412" s="15">
        <f>Raw_Data!H1412</f>
        <v>23.7</v>
      </c>
      <c r="I1412" s="15">
        <f>Raw_Data!I1412</f>
        <v>51.1</v>
      </c>
      <c r="J1412" s="15">
        <f>Raw_Data!J1412</f>
        <v>6.5</v>
      </c>
      <c r="K1412" s="15">
        <f>Raw_Data!K1412</f>
        <v>7.15</v>
      </c>
      <c r="L1412" s="18">
        <f>IF(Raw_Data!L1412="",ROUND(AVERAGEIFS(Raw_Data!$L$2:$L$4001,Raw_Data!$E$2:$E$4001,E1412),1),Raw_Data!L1412)</f>
        <v>24.3</v>
      </c>
      <c r="M1412" s="15">
        <f>Raw_Data!M1412</f>
        <v>95.2</v>
      </c>
      <c r="N1412" s="15">
        <f>Raw_Data!N1412</f>
        <v>66</v>
      </c>
      <c r="O1412" s="15">
        <f>Raw_Data!O1412</f>
        <v>68.099999999999994</v>
      </c>
      <c r="P1412" s="15" t="str">
        <f>Raw_Data!P1412</f>
        <v>Rainfed</v>
      </c>
      <c r="Q1412" s="15">
        <f>Raw_Data!Q1412</f>
        <v>199.4</v>
      </c>
      <c r="R1412" s="15">
        <f>Raw_Data!R1412</f>
        <v>5.32</v>
      </c>
      <c r="S1412" s="15">
        <f>Raw_Data!S1412</f>
        <v>0.79</v>
      </c>
      <c r="T1412" s="18">
        <f>IF(Raw_Data!T1412="",ROUND(AVERAGEIFS(Raw_Data!$T$2:$T$4001,Raw_Data!$E$2:$E$4001,E1412,Raw_Data!$D$2:$D$4001,D1412),2),IF(Raw_Data!T1412&gt;INDEX(Cleaning_Reference!$F$6:$F$13,MATCH(D1412,Cleaning_Reference!$A$6:$A$13,0)),INDEX(Cleaning_Reference!$F$6:$F$13,MATCH(D1412,Cleaning_Reference!$A$6:$A$13,0)),Raw_Data!T1412))</f>
        <v>1.42</v>
      </c>
      <c r="U1412" s="15">
        <f>Raw_Data!U1412</f>
        <v>15.38</v>
      </c>
      <c r="V1412" s="15">
        <f>Raw_Data!V1412</f>
        <v>59489</v>
      </c>
      <c r="W1412" s="15">
        <f>Raw_Data!W1412</f>
        <v>573810</v>
      </c>
      <c r="X1412" s="15">
        <f>Raw_Data!X1412</f>
        <v>914941</v>
      </c>
      <c r="Y1412" s="15">
        <f>Raw_Data!Y1412</f>
        <v>341131</v>
      </c>
      <c r="Z1412" s="15">
        <f>Raw_Data!Z1412</f>
        <v>3005</v>
      </c>
      <c r="AA1412" s="15">
        <f>Raw_Data!AA1412</f>
        <v>5.1180000000000003</v>
      </c>
      <c r="AB1412" s="15">
        <f>Raw_Data!AB1412</f>
        <v>34.200000000000003</v>
      </c>
      <c r="AC1412" s="19" t="str">
        <f>IF(Raw_Data!G1412="","Yes","No")</f>
        <v>No</v>
      </c>
      <c r="AD1412" s="19" t="str">
        <f>IF(Raw_Data!L1412="","Yes","No")</f>
        <v>No</v>
      </c>
      <c r="AE1412" s="19" t="str">
        <f>IF(Raw_Data!T1412="","Imputed",IF(Raw_Data!T1412&gt;INDEX(Cleaning_Reference!$F$6:$F$13,MATCH(D1412,Cleaning_Reference!$A$6:$A$13,0)),"Capped","Original"))</f>
        <v>Original</v>
      </c>
      <c r="AF1412" s="21">
        <f t="shared" si="22"/>
        <v>15.38</v>
      </c>
    </row>
    <row r="1413" spans="1:32" ht="15" customHeight="1" x14ac:dyDescent="0.3">
      <c r="A1413" s="20" t="str">
        <f>Raw_Data!A1413</f>
        <v>SF11412</v>
      </c>
      <c r="B1413" s="15" t="str">
        <f>Raw_Data!B1413</f>
        <v>Telangana</v>
      </c>
      <c r="C1413" s="15" t="str">
        <f>Raw_Data!C1413</f>
        <v>Warangal</v>
      </c>
      <c r="D1413" s="15" t="str">
        <f>Raw_Data!D1413</f>
        <v>Rice</v>
      </c>
      <c r="E1413" s="15" t="str">
        <f>Raw_Data!E1413</f>
        <v>Rabi</v>
      </c>
      <c r="F1413" s="15">
        <f>Raw_Data!F1413</f>
        <v>3.2</v>
      </c>
      <c r="G1413" s="18">
        <f>IF(Raw_Data!G1413="",ROUND(AVERAGEIFS(Raw_Data!$G$2:$G$4001,Raw_Data!$E$2:$E$4001,E1413),1),Raw_Data!G1413)</f>
        <v>245.2</v>
      </c>
      <c r="H1413" s="15">
        <f>Raw_Data!H1413</f>
        <v>25.2</v>
      </c>
      <c r="I1413" s="15">
        <f>Raw_Data!I1413</f>
        <v>59.4</v>
      </c>
      <c r="J1413" s="15">
        <f>Raw_Data!J1413</f>
        <v>5.9</v>
      </c>
      <c r="K1413" s="15">
        <f>Raw_Data!K1413</f>
        <v>6.79</v>
      </c>
      <c r="L1413" s="18">
        <f>IF(Raw_Data!L1413="",ROUND(AVERAGEIFS(Raw_Data!$L$2:$L$4001,Raw_Data!$E$2:$E$4001,E1413),1),Raw_Data!L1413)</f>
        <v>24.5</v>
      </c>
      <c r="M1413" s="15">
        <f>Raw_Data!M1413</f>
        <v>130.6</v>
      </c>
      <c r="N1413" s="15">
        <f>Raw_Data!N1413</f>
        <v>38.1</v>
      </c>
      <c r="O1413" s="15">
        <f>Raw_Data!O1413</f>
        <v>127.6</v>
      </c>
      <c r="P1413" s="15" t="str">
        <f>Raw_Data!P1413</f>
        <v>Rainfed</v>
      </c>
      <c r="Q1413" s="15">
        <f>Raw_Data!Q1413</f>
        <v>104.8</v>
      </c>
      <c r="R1413" s="15">
        <f>Raw_Data!R1413</f>
        <v>4.32</v>
      </c>
      <c r="S1413" s="15">
        <f>Raw_Data!S1413</f>
        <v>0.92</v>
      </c>
      <c r="T1413" s="18">
        <f>IF(Raw_Data!T1413="",ROUND(AVERAGEIFS(Raw_Data!$T$2:$T$4001,Raw_Data!$E$2:$E$4001,E1413,Raw_Data!$D$2:$D$4001,D1413),2),IF(Raw_Data!T1413&gt;INDEX(Cleaning_Reference!$F$6:$F$13,MATCH(D1413,Cleaning_Reference!$A$6:$A$13,0)),INDEX(Cleaning_Reference!$F$6:$F$13,MATCH(D1413,Cleaning_Reference!$A$6:$A$13,0)),Raw_Data!T1413))</f>
        <v>3.08</v>
      </c>
      <c r="U1413" s="15">
        <f>Raw_Data!U1413</f>
        <v>9.86</v>
      </c>
      <c r="V1413" s="15">
        <f>Raw_Data!V1413</f>
        <v>23602</v>
      </c>
      <c r="W1413" s="15">
        <f>Raw_Data!W1413</f>
        <v>161938</v>
      </c>
      <c r="X1413" s="15">
        <f>Raw_Data!X1413</f>
        <v>232716</v>
      </c>
      <c r="Y1413" s="15">
        <f>Raw_Data!Y1413</f>
        <v>70778</v>
      </c>
      <c r="Z1413" s="15">
        <f>Raw_Data!Z1413</f>
        <v>2682</v>
      </c>
      <c r="AA1413" s="15">
        <f>Raw_Data!AA1413</f>
        <v>3.6760000000000002</v>
      </c>
      <c r="AB1413" s="15">
        <f>Raw_Data!AB1413</f>
        <v>36.299999999999997</v>
      </c>
      <c r="AC1413" s="19" t="str">
        <f>IF(Raw_Data!G1413="","Yes","No")</f>
        <v>No</v>
      </c>
      <c r="AD1413" s="19" t="str">
        <f>IF(Raw_Data!L1413="","Yes","No")</f>
        <v>No</v>
      </c>
      <c r="AE1413" s="19" t="str">
        <f>IF(Raw_Data!T1413="","Imputed",IF(Raw_Data!T1413&gt;INDEX(Cleaning_Reference!$F$6:$F$13,MATCH(D1413,Cleaning_Reference!$A$6:$A$13,0)),"Capped","Original"))</f>
        <v>Original</v>
      </c>
      <c r="AF1413" s="21">
        <f t="shared" si="22"/>
        <v>9.86</v>
      </c>
    </row>
    <row r="1414" spans="1:32" ht="15" customHeight="1" x14ac:dyDescent="0.3">
      <c r="A1414" s="20" t="str">
        <f>Raw_Data!A1414</f>
        <v>SF11413</v>
      </c>
      <c r="B1414" s="15" t="str">
        <f>Raw_Data!B1414</f>
        <v>Madhya Pradesh</v>
      </c>
      <c r="C1414" s="15" t="str">
        <f>Raw_Data!C1414</f>
        <v>Indore</v>
      </c>
      <c r="D1414" s="15" t="str">
        <f>Raw_Data!D1414</f>
        <v>Sugarcane</v>
      </c>
      <c r="E1414" s="15" t="str">
        <f>Raw_Data!E1414</f>
        <v>Rabi</v>
      </c>
      <c r="F1414" s="15">
        <f>Raw_Data!F1414</f>
        <v>10.14</v>
      </c>
      <c r="G1414" s="18">
        <f>IF(Raw_Data!G1414="",ROUND(AVERAGEIFS(Raw_Data!$G$2:$G$4001,Raw_Data!$E$2:$E$4001,E1414),1),Raw_Data!G1414)</f>
        <v>374.8</v>
      </c>
      <c r="H1414" s="15">
        <f>Raw_Data!H1414</f>
        <v>21.9</v>
      </c>
      <c r="I1414" s="15">
        <f>Raw_Data!I1414</f>
        <v>62.6</v>
      </c>
      <c r="J1414" s="15">
        <f>Raw_Data!J1414</f>
        <v>7</v>
      </c>
      <c r="K1414" s="15">
        <f>Raw_Data!K1414</f>
        <v>6.16</v>
      </c>
      <c r="L1414" s="18">
        <f>IF(Raw_Data!L1414="",ROUND(AVERAGEIFS(Raw_Data!$L$2:$L$4001,Raw_Data!$E$2:$E$4001,E1414),1),Raw_Data!L1414)</f>
        <v>17.5</v>
      </c>
      <c r="M1414" s="15">
        <f>Raw_Data!M1414</f>
        <v>164.7</v>
      </c>
      <c r="N1414" s="15">
        <f>Raw_Data!N1414</f>
        <v>54.3</v>
      </c>
      <c r="O1414" s="15">
        <f>Raw_Data!O1414</f>
        <v>117.6</v>
      </c>
      <c r="P1414" s="15" t="str">
        <f>Raw_Data!P1414</f>
        <v>Rainfed</v>
      </c>
      <c r="Q1414" s="15">
        <f>Raw_Data!Q1414</f>
        <v>190.1</v>
      </c>
      <c r="R1414" s="15">
        <f>Raw_Data!R1414</f>
        <v>5.25</v>
      </c>
      <c r="S1414" s="15">
        <f>Raw_Data!S1414</f>
        <v>0.85</v>
      </c>
      <c r="T1414" s="18">
        <f>IF(Raw_Data!T1414="",ROUND(AVERAGEIFS(Raw_Data!$T$2:$T$4001,Raw_Data!$E$2:$E$4001,E1414,Raw_Data!$D$2:$D$4001,D1414),2),IF(Raw_Data!T1414&gt;INDEX(Cleaning_Reference!$F$6:$F$13,MATCH(D1414,Cleaning_Reference!$A$6:$A$13,0)),INDEX(Cleaning_Reference!$F$6:$F$13,MATCH(D1414,Cleaning_Reference!$A$6:$A$13,0)),Raw_Data!T1414))</f>
        <v>32.35</v>
      </c>
      <c r="U1414" s="15">
        <f>Raw_Data!U1414</f>
        <v>328.03</v>
      </c>
      <c r="V1414" s="15">
        <f>Raw_Data!V1414</f>
        <v>3280</v>
      </c>
      <c r="W1414" s="15">
        <f>Raw_Data!W1414</f>
        <v>712801</v>
      </c>
      <c r="X1414" s="15">
        <f>Raw_Data!X1414</f>
        <v>1075938</v>
      </c>
      <c r="Y1414" s="15">
        <f>Raw_Data!Y1414</f>
        <v>363137</v>
      </c>
      <c r="Z1414" s="15">
        <f>Raw_Data!Z1414</f>
        <v>9690</v>
      </c>
      <c r="AA1414" s="15">
        <f>Raw_Data!AA1414</f>
        <v>33.851999999999997</v>
      </c>
      <c r="AB1414" s="15">
        <f>Raw_Data!AB1414</f>
        <v>40.6</v>
      </c>
      <c r="AC1414" s="19" t="str">
        <f>IF(Raw_Data!G1414="","Yes","No")</f>
        <v>No</v>
      </c>
      <c r="AD1414" s="19" t="str">
        <f>IF(Raw_Data!L1414="","Yes","No")</f>
        <v>No</v>
      </c>
      <c r="AE1414" s="19" t="str">
        <f>IF(Raw_Data!T1414="","Imputed",IF(Raw_Data!T1414&gt;INDEX(Cleaning_Reference!$F$6:$F$13,MATCH(D1414,Cleaning_Reference!$A$6:$A$13,0)),"Capped","Original"))</f>
        <v>Original</v>
      </c>
      <c r="AF1414" s="21">
        <f t="shared" si="22"/>
        <v>328.03</v>
      </c>
    </row>
    <row r="1415" spans="1:32" ht="15" customHeight="1" x14ac:dyDescent="0.3">
      <c r="A1415" s="20" t="str">
        <f>Raw_Data!A1415</f>
        <v>SF11414</v>
      </c>
      <c r="B1415" s="15" t="str">
        <f>Raw_Data!B1415</f>
        <v>Punjab</v>
      </c>
      <c r="C1415" s="15" t="str">
        <f>Raw_Data!C1415</f>
        <v>Warangal</v>
      </c>
      <c r="D1415" s="15" t="str">
        <f>Raw_Data!D1415</f>
        <v>Sugarcane</v>
      </c>
      <c r="E1415" s="15" t="str">
        <f>Raw_Data!E1415</f>
        <v>Rabi</v>
      </c>
      <c r="F1415" s="15">
        <f>Raw_Data!F1415</f>
        <v>7.86</v>
      </c>
      <c r="G1415" s="18">
        <f>IF(Raw_Data!G1415="",ROUND(AVERAGEIFS(Raw_Data!$G$2:$G$4001,Raw_Data!$E$2:$E$4001,E1415),1),Raw_Data!G1415)</f>
        <v>191.6</v>
      </c>
      <c r="H1415" s="15">
        <f>Raw_Data!H1415</f>
        <v>21.7</v>
      </c>
      <c r="I1415" s="15">
        <f>Raw_Data!I1415</f>
        <v>53.6</v>
      </c>
      <c r="J1415" s="15">
        <f>Raw_Data!J1415</f>
        <v>7.6</v>
      </c>
      <c r="K1415" s="15">
        <f>Raw_Data!K1415</f>
        <v>6.82</v>
      </c>
      <c r="L1415" s="18">
        <f>IF(Raw_Data!L1415="",ROUND(AVERAGEIFS(Raw_Data!$L$2:$L$4001,Raw_Data!$E$2:$E$4001,E1415),1),Raw_Data!L1415)</f>
        <v>9</v>
      </c>
      <c r="M1415" s="15">
        <f>Raw_Data!M1415</f>
        <v>101.7</v>
      </c>
      <c r="N1415" s="15">
        <f>Raw_Data!N1415</f>
        <v>35.4</v>
      </c>
      <c r="O1415" s="15">
        <f>Raw_Data!O1415</f>
        <v>99.3</v>
      </c>
      <c r="P1415" s="15" t="str">
        <f>Raw_Data!P1415</f>
        <v>Rainfed</v>
      </c>
      <c r="Q1415" s="15">
        <f>Raw_Data!Q1415</f>
        <v>114.7</v>
      </c>
      <c r="R1415" s="15">
        <f>Raw_Data!R1415</f>
        <v>4.78</v>
      </c>
      <c r="S1415" s="15">
        <f>Raw_Data!S1415</f>
        <v>0.89</v>
      </c>
      <c r="T1415" s="18">
        <f>IF(Raw_Data!T1415="",ROUND(AVERAGEIFS(Raw_Data!$T$2:$T$4001,Raw_Data!$E$2:$E$4001,E1415,Raw_Data!$D$2:$D$4001,D1415),2),IF(Raw_Data!T1415&gt;INDEX(Cleaning_Reference!$F$6:$F$13,MATCH(D1415,Cleaning_Reference!$A$6:$A$13,0)),INDEX(Cleaning_Reference!$F$6:$F$13,MATCH(D1415,Cleaning_Reference!$A$6:$A$13,0)),Raw_Data!T1415))</f>
        <v>43.39</v>
      </c>
      <c r="U1415" s="15">
        <f>Raw_Data!U1415</f>
        <v>341.05</v>
      </c>
      <c r="V1415" s="15">
        <f>Raw_Data!V1415</f>
        <v>3723</v>
      </c>
      <c r="W1415" s="15">
        <f>Raw_Data!W1415</f>
        <v>427298</v>
      </c>
      <c r="X1415" s="15">
        <f>Raw_Data!X1415</f>
        <v>1269729</v>
      </c>
      <c r="Y1415" s="15">
        <f>Raw_Data!Y1415</f>
        <v>842431</v>
      </c>
      <c r="Z1415" s="15">
        <f>Raw_Data!Z1415</f>
        <v>7159</v>
      </c>
      <c r="AA1415" s="15">
        <f>Raw_Data!AA1415</f>
        <v>47.639000000000003</v>
      </c>
      <c r="AB1415" s="15">
        <f>Raw_Data!AB1415</f>
        <v>39.799999999999997</v>
      </c>
      <c r="AC1415" s="19" t="str">
        <f>IF(Raw_Data!G1415="","Yes","No")</f>
        <v>No</v>
      </c>
      <c r="AD1415" s="19" t="str">
        <f>IF(Raw_Data!L1415="","Yes","No")</f>
        <v>No</v>
      </c>
      <c r="AE1415" s="19" t="str">
        <f>IF(Raw_Data!T1415="","Imputed",IF(Raw_Data!T1415&gt;INDEX(Cleaning_Reference!$F$6:$F$13,MATCH(D1415,Cleaning_Reference!$A$6:$A$13,0)),"Capped","Original"))</f>
        <v>Original</v>
      </c>
      <c r="AF1415" s="21">
        <f t="shared" si="22"/>
        <v>341.05</v>
      </c>
    </row>
    <row r="1416" spans="1:32" ht="15" customHeight="1" x14ac:dyDescent="0.3">
      <c r="A1416" s="20" t="str">
        <f>Raw_Data!A1416</f>
        <v>SF11415</v>
      </c>
      <c r="B1416" s="15" t="str">
        <f>Raw_Data!B1416</f>
        <v>Maharashtra</v>
      </c>
      <c r="C1416" s="15" t="str">
        <f>Raw_Data!C1416</f>
        <v>Krishna</v>
      </c>
      <c r="D1416" s="15" t="str">
        <f>Raw_Data!D1416</f>
        <v>Sugarcane</v>
      </c>
      <c r="E1416" s="15" t="str">
        <f>Raw_Data!E1416</f>
        <v>Rabi</v>
      </c>
      <c r="F1416" s="15">
        <f>Raw_Data!F1416</f>
        <v>5.67</v>
      </c>
      <c r="G1416" s="18">
        <f>IF(Raw_Data!G1416="",ROUND(AVERAGEIFS(Raw_Data!$G$2:$G$4001,Raw_Data!$E$2:$E$4001,E1416),1),Raw_Data!G1416)</f>
        <v>397.3</v>
      </c>
      <c r="H1416" s="15">
        <f>Raw_Data!H1416</f>
        <v>18.100000000000001</v>
      </c>
      <c r="I1416" s="15">
        <f>Raw_Data!I1416</f>
        <v>56.6</v>
      </c>
      <c r="J1416" s="15">
        <f>Raw_Data!J1416</f>
        <v>9.1</v>
      </c>
      <c r="K1416" s="15">
        <f>Raw_Data!K1416</f>
        <v>6.23</v>
      </c>
      <c r="L1416" s="18">
        <f>IF(Raw_Data!L1416="",ROUND(AVERAGEIFS(Raw_Data!$L$2:$L$4001,Raw_Data!$E$2:$E$4001,E1416),1),Raw_Data!L1416)</f>
        <v>22.1</v>
      </c>
      <c r="M1416" s="15">
        <f>Raw_Data!M1416</f>
        <v>122.2</v>
      </c>
      <c r="N1416" s="15">
        <f>Raw_Data!N1416</f>
        <v>65.099999999999994</v>
      </c>
      <c r="O1416" s="15">
        <f>Raw_Data!O1416</f>
        <v>96.8</v>
      </c>
      <c r="P1416" s="15" t="str">
        <f>Raw_Data!P1416</f>
        <v>Drip</v>
      </c>
      <c r="Q1416" s="15">
        <f>Raw_Data!Q1416</f>
        <v>335</v>
      </c>
      <c r="R1416" s="15">
        <f>Raw_Data!R1416</f>
        <v>4.58</v>
      </c>
      <c r="S1416" s="15">
        <f>Raw_Data!S1416</f>
        <v>0.83</v>
      </c>
      <c r="T1416" s="18">
        <f>IF(Raw_Data!T1416="",ROUND(AVERAGEIFS(Raw_Data!$T$2:$T$4001,Raw_Data!$E$2:$E$4001,E1416,Raw_Data!$D$2:$D$4001,D1416),2),IF(Raw_Data!T1416&gt;INDEX(Cleaning_Reference!$F$6:$F$13,MATCH(D1416,Cleaning_Reference!$A$6:$A$13,0)),INDEX(Cleaning_Reference!$F$6:$F$13,MATCH(D1416,Cleaning_Reference!$A$6:$A$13,0)),Raw_Data!T1416))</f>
        <v>39.9</v>
      </c>
      <c r="U1416" s="15">
        <f>Raw_Data!U1416</f>
        <v>226.23</v>
      </c>
      <c r="V1416" s="15">
        <f>Raw_Data!V1416</f>
        <v>3537</v>
      </c>
      <c r="W1416" s="15">
        <f>Raw_Data!W1416</f>
        <v>424147</v>
      </c>
      <c r="X1416" s="15">
        <f>Raw_Data!X1416</f>
        <v>800176</v>
      </c>
      <c r="Y1416" s="15">
        <f>Raw_Data!Y1416</f>
        <v>376029</v>
      </c>
      <c r="Z1416" s="15">
        <f>Raw_Data!Z1416</f>
        <v>8951</v>
      </c>
      <c r="AA1416" s="15">
        <f>Raw_Data!AA1416</f>
        <v>25.274000000000001</v>
      </c>
      <c r="AB1416" s="15">
        <f>Raw_Data!AB1416</f>
        <v>33.6</v>
      </c>
      <c r="AC1416" s="19" t="str">
        <f>IF(Raw_Data!G1416="","Yes","No")</f>
        <v>No</v>
      </c>
      <c r="AD1416" s="19" t="str">
        <f>IF(Raw_Data!L1416="","Yes","No")</f>
        <v>No</v>
      </c>
      <c r="AE1416" s="19" t="str">
        <f>IF(Raw_Data!T1416="","Imputed",IF(Raw_Data!T1416&gt;INDEX(Cleaning_Reference!$F$6:$F$13,MATCH(D1416,Cleaning_Reference!$A$6:$A$13,0)),"Capped","Original"))</f>
        <v>Original</v>
      </c>
      <c r="AF1416" s="21">
        <f t="shared" si="22"/>
        <v>226.23</v>
      </c>
    </row>
    <row r="1417" spans="1:32" ht="15" customHeight="1" x14ac:dyDescent="0.3">
      <c r="A1417" s="20" t="str">
        <f>Raw_Data!A1417</f>
        <v>SF11416</v>
      </c>
      <c r="B1417" s="15" t="str">
        <f>Raw_Data!B1417</f>
        <v>Madhya Pradesh</v>
      </c>
      <c r="C1417" s="15" t="str">
        <f>Raw_Data!C1417</f>
        <v>Ludhiana</v>
      </c>
      <c r="D1417" s="15" t="str">
        <f>Raw_Data!D1417</f>
        <v>Rice</v>
      </c>
      <c r="E1417" s="15" t="str">
        <f>Raw_Data!E1417</f>
        <v>Kharif</v>
      </c>
      <c r="F1417" s="15">
        <f>Raw_Data!F1417</f>
        <v>3.67</v>
      </c>
      <c r="G1417" s="18">
        <f>IF(Raw_Data!G1417="",ROUND(AVERAGEIFS(Raw_Data!$G$2:$G$4001,Raw_Data!$E$2:$E$4001,E1417),1),Raw_Data!G1417)</f>
        <v>949.5</v>
      </c>
      <c r="H1417" s="15">
        <f>Raw_Data!H1417</f>
        <v>33.799999999999997</v>
      </c>
      <c r="I1417" s="15">
        <f>Raw_Data!I1417</f>
        <v>70.8</v>
      </c>
      <c r="J1417" s="15">
        <f>Raw_Data!J1417</f>
        <v>9.1</v>
      </c>
      <c r="K1417" s="15">
        <f>Raw_Data!K1417</f>
        <v>6.49</v>
      </c>
      <c r="L1417" s="18">
        <f>IF(Raw_Data!L1417="",ROUND(AVERAGEIFS(Raw_Data!$L$2:$L$4001,Raw_Data!$E$2:$E$4001,E1417),1),Raw_Data!L1417)</f>
        <v>37.4</v>
      </c>
      <c r="M1417" s="15">
        <f>Raw_Data!M1417</f>
        <v>94.9</v>
      </c>
      <c r="N1417" s="15">
        <f>Raw_Data!N1417</f>
        <v>45.1</v>
      </c>
      <c r="O1417" s="15">
        <f>Raw_Data!O1417</f>
        <v>78.7</v>
      </c>
      <c r="P1417" s="15" t="str">
        <f>Raw_Data!P1417</f>
        <v>Flood</v>
      </c>
      <c r="Q1417" s="15">
        <f>Raw_Data!Q1417</f>
        <v>235.5</v>
      </c>
      <c r="R1417" s="15">
        <f>Raw_Data!R1417</f>
        <v>1.33</v>
      </c>
      <c r="S1417" s="15">
        <f>Raw_Data!S1417</f>
        <v>0.92</v>
      </c>
      <c r="T1417" s="18">
        <f>IF(Raw_Data!T1417="",ROUND(AVERAGEIFS(Raw_Data!$T$2:$T$4001,Raw_Data!$E$2:$E$4001,E1417,Raw_Data!$D$2:$D$4001,D1417),2),IF(Raw_Data!T1417&gt;INDEX(Cleaning_Reference!$F$6:$F$13,MATCH(D1417,Cleaning_Reference!$A$6:$A$13,0)),INDEX(Cleaning_Reference!$F$6:$F$13,MATCH(D1417,Cleaning_Reference!$A$6:$A$13,0)),Raw_Data!T1417))</f>
        <v>2.98</v>
      </c>
      <c r="U1417" s="15">
        <f>Raw_Data!U1417</f>
        <v>10.94</v>
      </c>
      <c r="V1417" s="15">
        <f>Raw_Data!V1417</f>
        <v>21790</v>
      </c>
      <c r="W1417" s="15">
        <f>Raw_Data!W1417</f>
        <v>213679</v>
      </c>
      <c r="X1417" s="15">
        <f>Raw_Data!X1417</f>
        <v>238383</v>
      </c>
      <c r="Y1417" s="15">
        <f>Raw_Data!Y1417</f>
        <v>24704</v>
      </c>
      <c r="Z1417" s="15">
        <f>Raw_Data!Z1417</f>
        <v>6911</v>
      </c>
      <c r="AA1417" s="15">
        <f>Raw_Data!AA1417</f>
        <v>1.583</v>
      </c>
      <c r="AB1417" s="15">
        <f>Raw_Data!AB1417</f>
        <v>76.3</v>
      </c>
      <c r="AC1417" s="19" t="str">
        <f>IF(Raw_Data!G1417="","Yes","No")</f>
        <v>No</v>
      </c>
      <c r="AD1417" s="19" t="str">
        <f>IF(Raw_Data!L1417="","Yes","No")</f>
        <v>No</v>
      </c>
      <c r="AE1417" s="19" t="str">
        <f>IF(Raw_Data!T1417="","Imputed",IF(Raw_Data!T1417&gt;INDEX(Cleaning_Reference!$F$6:$F$13,MATCH(D1417,Cleaning_Reference!$A$6:$A$13,0)),"Capped","Original"))</f>
        <v>Original</v>
      </c>
      <c r="AF1417" s="21">
        <f t="shared" si="22"/>
        <v>10.94</v>
      </c>
    </row>
    <row r="1418" spans="1:32" ht="15" customHeight="1" x14ac:dyDescent="0.3">
      <c r="A1418" s="20" t="str">
        <f>Raw_Data!A1418</f>
        <v>SF11417</v>
      </c>
      <c r="B1418" s="15" t="str">
        <f>Raw_Data!B1418</f>
        <v>Punjab</v>
      </c>
      <c r="C1418" s="15" t="str">
        <f>Raw_Data!C1418</f>
        <v>Warangal</v>
      </c>
      <c r="D1418" s="15" t="str">
        <f>Raw_Data!D1418</f>
        <v>Cotton</v>
      </c>
      <c r="E1418" s="15" t="str">
        <f>Raw_Data!E1418</f>
        <v>Kharif</v>
      </c>
      <c r="F1418" s="15">
        <f>Raw_Data!F1418</f>
        <v>1.73</v>
      </c>
      <c r="G1418" s="18">
        <f>IF(Raw_Data!G1418="",ROUND(AVERAGEIFS(Raw_Data!$G$2:$G$4001,Raw_Data!$E$2:$E$4001,E1418),1),Raw_Data!G1418)</f>
        <v>567.79999999999995</v>
      </c>
      <c r="H1418" s="15">
        <f>Raw_Data!H1418</f>
        <v>31.1</v>
      </c>
      <c r="I1418" s="15">
        <f>Raw_Data!I1418</f>
        <v>83.6</v>
      </c>
      <c r="J1418" s="15">
        <f>Raw_Data!J1418</f>
        <v>6.7</v>
      </c>
      <c r="K1418" s="15">
        <f>Raw_Data!K1418</f>
        <v>5.83</v>
      </c>
      <c r="L1418" s="18">
        <f>IF(Raw_Data!L1418="",ROUND(AVERAGEIFS(Raw_Data!$L$2:$L$4001,Raw_Data!$E$2:$E$4001,E1418),1),Raw_Data!L1418)</f>
        <v>34.700000000000003</v>
      </c>
      <c r="M1418" s="15">
        <f>Raw_Data!M1418</f>
        <v>119.5</v>
      </c>
      <c r="N1418" s="15">
        <f>Raw_Data!N1418</f>
        <v>57.8</v>
      </c>
      <c r="O1418" s="15">
        <f>Raw_Data!O1418</f>
        <v>130.69999999999999</v>
      </c>
      <c r="P1418" s="15" t="str">
        <f>Raw_Data!P1418</f>
        <v>Sprinkler</v>
      </c>
      <c r="Q1418" s="15">
        <f>Raw_Data!Q1418</f>
        <v>116.6</v>
      </c>
      <c r="R1418" s="15">
        <f>Raw_Data!R1418</f>
        <v>1.1299999999999999</v>
      </c>
      <c r="S1418" s="15">
        <f>Raw_Data!S1418</f>
        <v>0.67</v>
      </c>
      <c r="T1418" s="18">
        <f>IF(Raw_Data!T1418="",ROUND(AVERAGEIFS(Raw_Data!$T$2:$T$4001,Raw_Data!$E$2:$E$4001,E1418,Raw_Data!$D$2:$D$4001,D1418),2),IF(Raw_Data!T1418&gt;INDEX(Cleaning_Reference!$F$6:$F$13,MATCH(D1418,Cleaning_Reference!$A$6:$A$13,0)),INDEX(Cleaning_Reference!$F$6:$F$13,MATCH(D1418,Cleaning_Reference!$A$6:$A$13,0)),Raw_Data!T1418))</f>
        <v>0.85</v>
      </c>
      <c r="U1418" s="15">
        <f>Raw_Data!U1418</f>
        <v>1.47</v>
      </c>
      <c r="V1418" s="15">
        <f>Raw_Data!V1418</f>
        <v>70599</v>
      </c>
      <c r="W1418" s="15">
        <f>Raw_Data!W1418</f>
        <v>104870</v>
      </c>
      <c r="X1418" s="15">
        <f>Raw_Data!X1418</f>
        <v>103781</v>
      </c>
      <c r="Y1418" s="15">
        <f>Raw_Data!Y1418</f>
        <v>-1089</v>
      </c>
      <c r="Z1418" s="15">
        <f>Raw_Data!Z1418</f>
        <v>1268</v>
      </c>
      <c r="AA1418" s="15">
        <f>Raw_Data!AA1418</f>
        <v>1.159</v>
      </c>
      <c r="AB1418" s="15">
        <f>Raw_Data!AB1418</f>
        <v>60.5</v>
      </c>
      <c r="AC1418" s="19" t="str">
        <f>IF(Raw_Data!G1418="","Yes","No")</f>
        <v>No</v>
      </c>
      <c r="AD1418" s="19" t="str">
        <f>IF(Raw_Data!L1418="","Yes","No")</f>
        <v>No</v>
      </c>
      <c r="AE1418" s="19" t="str">
        <f>IF(Raw_Data!T1418="","Imputed",IF(Raw_Data!T1418&gt;INDEX(Cleaning_Reference!$F$6:$F$13,MATCH(D1418,Cleaning_Reference!$A$6:$A$13,0)),"Capped","Original"))</f>
        <v>Original</v>
      </c>
      <c r="AF1418" s="21">
        <f t="shared" si="22"/>
        <v>1.47</v>
      </c>
    </row>
    <row r="1419" spans="1:32" ht="15" customHeight="1" x14ac:dyDescent="0.3">
      <c r="A1419" s="20" t="str">
        <f>Raw_Data!A1419</f>
        <v>SF11418</v>
      </c>
      <c r="B1419" s="15" t="str">
        <f>Raw_Data!B1419</f>
        <v>Karnataka</v>
      </c>
      <c r="C1419" s="15" t="str">
        <f>Raw_Data!C1419</f>
        <v>Ludhiana</v>
      </c>
      <c r="D1419" s="15" t="str">
        <f>Raw_Data!D1419</f>
        <v>Maize</v>
      </c>
      <c r="E1419" s="15" t="str">
        <f>Raw_Data!E1419</f>
        <v>Rabi</v>
      </c>
      <c r="F1419" s="15">
        <f>Raw_Data!F1419</f>
        <v>0.91</v>
      </c>
      <c r="G1419" s="18">
        <f>IF(Raw_Data!G1419="",ROUND(AVERAGEIFS(Raw_Data!$G$2:$G$4001,Raw_Data!$E$2:$E$4001,E1419),1),Raw_Data!G1419)</f>
        <v>556.9</v>
      </c>
      <c r="H1419" s="15">
        <f>Raw_Data!H1419</f>
        <v>21.7</v>
      </c>
      <c r="I1419" s="15">
        <f>Raw_Data!I1419</f>
        <v>49.1</v>
      </c>
      <c r="J1419" s="15">
        <f>Raw_Data!J1419</f>
        <v>6</v>
      </c>
      <c r="K1419" s="15">
        <f>Raw_Data!K1419</f>
        <v>7.12</v>
      </c>
      <c r="L1419" s="18">
        <f>IF(Raw_Data!L1419="",ROUND(AVERAGEIFS(Raw_Data!$L$2:$L$4001,Raw_Data!$E$2:$E$4001,E1419),1),Raw_Data!L1419)</f>
        <v>16</v>
      </c>
      <c r="M1419" s="15">
        <f>Raw_Data!M1419</f>
        <v>134.4</v>
      </c>
      <c r="N1419" s="15">
        <f>Raw_Data!N1419</f>
        <v>62.9</v>
      </c>
      <c r="O1419" s="15">
        <f>Raw_Data!O1419</f>
        <v>99.7</v>
      </c>
      <c r="P1419" s="15" t="str">
        <f>Raw_Data!P1419</f>
        <v>Sprinkler</v>
      </c>
      <c r="Q1419" s="15">
        <f>Raw_Data!Q1419</f>
        <v>236.8</v>
      </c>
      <c r="R1419" s="15">
        <f>Raw_Data!R1419</f>
        <v>2.02</v>
      </c>
      <c r="S1419" s="15">
        <f>Raw_Data!S1419</f>
        <v>0.96</v>
      </c>
      <c r="T1419" s="18">
        <f>IF(Raw_Data!T1419="",ROUND(AVERAGEIFS(Raw_Data!$T$2:$T$4001,Raw_Data!$E$2:$E$4001,E1419,Raw_Data!$D$2:$D$4001,D1419),2),IF(Raw_Data!T1419&gt;INDEX(Cleaning_Reference!$F$6:$F$13,MATCH(D1419,Cleaning_Reference!$A$6:$A$13,0)),INDEX(Cleaning_Reference!$F$6:$F$13,MATCH(D1419,Cleaning_Reference!$A$6:$A$13,0)),Raw_Data!T1419))</f>
        <v>3.75</v>
      </c>
      <c r="U1419" s="15">
        <f>Raw_Data!U1419</f>
        <v>3.41</v>
      </c>
      <c r="V1419" s="15">
        <f>Raw_Data!V1419</f>
        <v>18302</v>
      </c>
      <c r="W1419" s="15">
        <f>Raw_Data!W1419</f>
        <v>60983</v>
      </c>
      <c r="X1419" s="15">
        <f>Raw_Data!X1419</f>
        <v>62410</v>
      </c>
      <c r="Y1419" s="15">
        <f>Raw_Data!Y1419</f>
        <v>1427</v>
      </c>
      <c r="Z1419" s="15">
        <f>Raw_Data!Z1419</f>
        <v>528</v>
      </c>
      <c r="AA1419" s="15">
        <f>Raw_Data!AA1419</f>
        <v>6.4580000000000002</v>
      </c>
      <c r="AB1419" s="15">
        <f>Raw_Data!AB1419</f>
        <v>58.4</v>
      </c>
      <c r="AC1419" s="19" t="str">
        <f>IF(Raw_Data!G1419="","Yes","No")</f>
        <v>No</v>
      </c>
      <c r="AD1419" s="19" t="str">
        <f>IF(Raw_Data!L1419="","Yes","No")</f>
        <v>No</v>
      </c>
      <c r="AE1419" s="19" t="str">
        <f>IF(Raw_Data!T1419="","Imputed",IF(Raw_Data!T1419&gt;INDEX(Cleaning_Reference!$F$6:$F$13,MATCH(D1419,Cleaning_Reference!$A$6:$A$13,0)),"Capped","Original"))</f>
        <v>Original</v>
      </c>
      <c r="AF1419" s="21">
        <f t="shared" si="22"/>
        <v>3.41</v>
      </c>
    </row>
    <row r="1420" spans="1:32" ht="15" customHeight="1" x14ac:dyDescent="0.3">
      <c r="A1420" s="20" t="str">
        <f>Raw_Data!A1420</f>
        <v>SF11419</v>
      </c>
      <c r="B1420" s="15" t="str">
        <f>Raw_Data!B1420</f>
        <v>Maharashtra</v>
      </c>
      <c r="C1420" s="15" t="str">
        <f>Raw_Data!C1420</f>
        <v>Erode</v>
      </c>
      <c r="D1420" s="15" t="str">
        <f>Raw_Data!D1420</f>
        <v>Maize</v>
      </c>
      <c r="E1420" s="15" t="str">
        <f>Raw_Data!E1420</f>
        <v>Rabi</v>
      </c>
      <c r="F1420" s="15">
        <f>Raw_Data!F1420</f>
        <v>4.6100000000000003</v>
      </c>
      <c r="G1420" s="18">
        <f>IF(Raw_Data!G1420="",ROUND(AVERAGEIFS(Raw_Data!$G$2:$G$4001,Raw_Data!$E$2:$E$4001,E1420),1),Raw_Data!G1420)</f>
        <v>603.4</v>
      </c>
      <c r="H1420" s="15">
        <f>Raw_Data!H1420</f>
        <v>27.7</v>
      </c>
      <c r="I1420" s="15">
        <f>Raw_Data!I1420</f>
        <v>59.1</v>
      </c>
      <c r="J1420" s="15">
        <f>Raw_Data!J1420</f>
        <v>5.4</v>
      </c>
      <c r="K1420" s="15">
        <f>Raw_Data!K1420</f>
        <v>5.87</v>
      </c>
      <c r="L1420" s="18">
        <f>IF(Raw_Data!L1420="",ROUND(AVERAGEIFS(Raw_Data!$L$2:$L$4001,Raw_Data!$E$2:$E$4001,E1420),1),Raw_Data!L1420)</f>
        <v>23.2</v>
      </c>
      <c r="M1420" s="15">
        <f>Raw_Data!M1420</f>
        <v>160</v>
      </c>
      <c r="N1420" s="15">
        <f>Raw_Data!N1420</f>
        <v>48.1</v>
      </c>
      <c r="O1420" s="15">
        <f>Raw_Data!O1420</f>
        <v>95</v>
      </c>
      <c r="P1420" s="15" t="str">
        <f>Raw_Data!P1420</f>
        <v>Flood</v>
      </c>
      <c r="Q1420" s="15">
        <f>Raw_Data!Q1420</f>
        <v>225.6</v>
      </c>
      <c r="R1420" s="15">
        <f>Raw_Data!R1420</f>
        <v>5.59</v>
      </c>
      <c r="S1420" s="15">
        <f>Raw_Data!S1420</f>
        <v>0.96</v>
      </c>
      <c r="T1420" s="18">
        <f>IF(Raw_Data!T1420="",ROUND(AVERAGEIFS(Raw_Data!$T$2:$T$4001,Raw_Data!$E$2:$E$4001,E1420,Raw_Data!$D$2:$D$4001,D1420),2),IF(Raw_Data!T1420&gt;INDEX(Cleaning_Reference!$F$6:$F$13,MATCH(D1420,Cleaning_Reference!$A$6:$A$13,0)),INDEX(Cleaning_Reference!$F$6:$F$13,MATCH(D1420,Cleaning_Reference!$A$6:$A$13,0)),Raw_Data!T1420))</f>
        <v>2.0299999999999998</v>
      </c>
      <c r="U1420" s="15">
        <f>Raw_Data!U1420</f>
        <v>9.36</v>
      </c>
      <c r="V1420" s="15">
        <f>Raw_Data!V1420</f>
        <v>20747</v>
      </c>
      <c r="W1420" s="15">
        <f>Raw_Data!W1420</f>
        <v>344480</v>
      </c>
      <c r="X1420" s="15">
        <f>Raw_Data!X1420</f>
        <v>194192</v>
      </c>
      <c r="Y1420" s="15">
        <f>Raw_Data!Y1420</f>
        <v>-150288</v>
      </c>
      <c r="Z1420" s="15">
        <f>Raw_Data!Z1420</f>
        <v>3638</v>
      </c>
      <c r="AA1420" s="15">
        <f>Raw_Data!AA1420</f>
        <v>2.573</v>
      </c>
      <c r="AB1420" s="15">
        <f>Raw_Data!AB1420</f>
        <v>42.5</v>
      </c>
      <c r="AC1420" s="19" t="str">
        <f>IF(Raw_Data!G1420="","Yes","No")</f>
        <v>No</v>
      </c>
      <c r="AD1420" s="19" t="str">
        <f>IF(Raw_Data!L1420="","Yes","No")</f>
        <v>No</v>
      </c>
      <c r="AE1420" s="19" t="str">
        <f>IF(Raw_Data!T1420="","Imputed",IF(Raw_Data!T1420&gt;INDEX(Cleaning_Reference!$F$6:$F$13,MATCH(D1420,Cleaning_Reference!$A$6:$A$13,0)),"Capped","Original"))</f>
        <v>Original</v>
      </c>
      <c r="AF1420" s="21">
        <f t="shared" si="22"/>
        <v>9.36</v>
      </c>
    </row>
    <row r="1421" spans="1:32" ht="15" customHeight="1" x14ac:dyDescent="0.3">
      <c r="A1421" s="20" t="str">
        <f>Raw_Data!A1421</f>
        <v>SF11420</v>
      </c>
      <c r="B1421" s="15" t="str">
        <f>Raw_Data!B1421</f>
        <v>Karnataka</v>
      </c>
      <c r="C1421" s="15" t="str">
        <f>Raw_Data!C1421</f>
        <v>Nashik</v>
      </c>
      <c r="D1421" s="15" t="str">
        <f>Raw_Data!D1421</f>
        <v>Chilli</v>
      </c>
      <c r="E1421" s="15" t="str">
        <f>Raw_Data!E1421</f>
        <v>Rabi</v>
      </c>
      <c r="F1421" s="15">
        <f>Raw_Data!F1421</f>
        <v>2.11</v>
      </c>
      <c r="G1421" s="18">
        <f>IF(Raw_Data!G1421="",ROUND(AVERAGEIFS(Raw_Data!$G$2:$G$4001,Raw_Data!$E$2:$E$4001,E1421),1),Raw_Data!G1421)</f>
        <v>125.1</v>
      </c>
      <c r="H1421" s="15">
        <f>Raw_Data!H1421</f>
        <v>26.5</v>
      </c>
      <c r="I1421" s="15">
        <f>Raw_Data!I1421</f>
        <v>47.1</v>
      </c>
      <c r="J1421" s="15">
        <f>Raw_Data!J1421</f>
        <v>9</v>
      </c>
      <c r="K1421" s="15">
        <f>Raw_Data!K1421</f>
        <v>6.55</v>
      </c>
      <c r="L1421" s="18">
        <f>IF(Raw_Data!L1421="",ROUND(AVERAGEIFS(Raw_Data!$L$2:$L$4001,Raw_Data!$E$2:$E$4001,E1421),1),Raw_Data!L1421)</f>
        <v>22.5</v>
      </c>
      <c r="M1421" s="15">
        <f>Raw_Data!M1421</f>
        <v>82</v>
      </c>
      <c r="N1421" s="15">
        <f>Raw_Data!N1421</f>
        <v>74.400000000000006</v>
      </c>
      <c r="O1421" s="15">
        <f>Raw_Data!O1421</f>
        <v>119.9</v>
      </c>
      <c r="P1421" s="15" t="str">
        <f>Raw_Data!P1421</f>
        <v>Flood</v>
      </c>
      <c r="Q1421" s="15">
        <f>Raw_Data!Q1421</f>
        <v>222.7</v>
      </c>
      <c r="R1421" s="15">
        <f>Raw_Data!R1421</f>
        <v>4.57</v>
      </c>
      <c r="S1421" s="15">
        <f>Raw_Data!S1421</f>
        <v>0.8</v>
      </c>
      <c r="T1421" s="18">
        <f>IF(Raw_Data!T1421="",ROUND(AVERAGEIFS(Raw_Data!$T$2:$T$4001,Raw_Data!$E$2:$E$4001,E1421,Raw_Data!$D$2:$D$4001,D1421),2),IF(Raw_Data!T1421&gt;INDEX(Cleaning_Reference!$F$6:$F$13,MATCH(D1421,Cleaning_Reference!$A$6:$A$13,0)),INDEX(Cleaning_Reference!$F$6:$F$13,MATCH(D1421,Cleaning_Reference!$A$6:$A$13,0)),Raw_Data!T1421))</f>
        <v>1.69</v>
      </c>
      <c r="U1421" s="15">
        <f>Raw_Data!U1421</f>
        <v>3.57</v>
      </c>
      <c r="V1421" s="15">
        <f>Raw_Data!V1421</f>
        <v>125821</v>
      </c>
      <c r="W1421" s="15">
        <f>Raw_Data!W1421</f>
        <v>146729</v>
      </c>
      <c r="X1421" s="15">
        <f>Raw_Data!X1421</f>
        <v>449181</v>
      </c>
      <c r="Y1421" s="15">
        <f>Raw_Data!Y1421</f>
        <v>302452</v>
      </c>
      <c r="Z1421" s="15">
        <f>Raw_Data!Z1421</f>
        <v>1668</v>
      </c>
      <c r="AA1421" s="15">
        <f>Raw_Data!AA1421</f>
        <v>2.14</v>
      </c>
      <c r="AB1421" s="15">
        <f>Raw_Data!AB1421</f>
        <v>31.1</v>
      </c>
      <c r="AC1421" s="19" t="str">
        <f>IF(Raw_Data!G1421="","Yes","No")</f>
        <v>No</v>
      </c>
      <c r="AD1421" s="19" t="str">
        <f>IF(Raw_Data!L1421="","Yes","No")</f>
        <v>No</v>
      </c>
      <c r="AE1421" s="19" t="str">
        <f>IF(Raw_Data!T1421="","Imputed",IF(Raw_Data!T1421&gt;INDEX(Cleaning_Reference!$F$6:$F$13,MATCH(D1421,Cleaning_Reference!$A$6:$A$13,0)),"Capped","Original"))</f>
        <v>Original</v>
      </c>
      <c r="AF1421" s="21">
        <f t="shared" si="22"/>
        <v>3.57</v>
      </c>
    </row>
    <row r="1422" spans="1:32" ht="15" customHeight="1" x14ac:dyDescent="0.3">
      <c r="A1422" s="20" t="str">
        <f>Raw_Data!A1422</f>
        <v>SF11421</v>
      </c>
      <c r="B1422" s="15" t="str">
        <f>Raw_Data!B1422</f>
        <v>Telangana</v>
      </c>
      <c r="C1422" s="15" t="str">
        <f>Raw_Data!C1422</f>
        <v>Raichur</v>
      </c>
      <c r="D1422" s="15" t="str">
        <f>Raw_Data!D1422</f>
        <v>Rice</v>
      </c>
      <c r="E1422" s="15" t="str">
        <f>Raw_Data!E1422</f>
        <v>Rabi</v>
      </c>
      <c r="F1422" s="15">
        <f>Raw_Data!F1422</f>
        <v>5.0599999999999996</v>
      </c>
      <c r="G1422" s="18">
        <f>IF(Raw_Data!G1422="",ROUND(AVERAGEIFS(Raw_Data!$G$2:$G$4001,Raw_Data!$E$2:$E$4001,E1422),1),Raw_Data!G1422)</f>
        <v>678.7</v>
      </c>
      <c r="H1422" s="15">
        <f>Raw_Data!H1422</f>
        <v>24.5</v>
      </c>
      <c r="I1422" s="15">
        <f>Raw_Data!I1422</f>
        <v>56.7</v>
      </c>
      <c r="J1422" s="15">
        <f>Raw_Data!J1422</f>
        <v>7.9</v>
      </c>
      <c r="K1422" s="15">
        <f>Raw_Data!K1422</f>
        <v>6.66</v>
      </c>
      <c r="L1422" s="18">
        <f>IF(Raw_Data!L1422="",ROUND(AVERAGEIFS(Raw_Data!$L$2:$L$4001,Raw_Data!$E$2:$E$4001,E1422),1),Raw_Data!L1422)</f>
        <v>19.600000000000001</v>
      </c>
      <c r="M1422" s="15">
        <f>Raw_Data!M1422</f>
        <v>99</v>
      </c>
      <c r="N1422" s="15">
        <f>Raw_Data!N1422</f>
        <v>41.8</v>
      </c>
      <c r="O1422" s="15">
        <f>Raw_Data!O1422</f>
        <v>128.19999999999999</v>
      </c>
      <c r="P1422" s="15" t="str">
        <f>Raw_Data!P1422</f>
        <v>Flood</v>
      </c>
      <c r="Q1422" s="15">
        <f>Raw_Data!Q1422</f>
        <v>162.9</v>
      </c>
      <c r="R1422" s="15">
        <f>Raw_Data!R1422</f>
        <v>3.39</v>
      </c>
      <c r="S1422" s="15">
        <f>Raw_Data!S1422</f>
        <v>0.88</v>
      </c>
      <c r="T1422" s="18">
        <f>IF(Raw_Data!T1422="",ROUND(AVERAGEIFS(Raw_Data!$T$2:$T$4001,Raw_Data!$E$2:$E$4001,E1422,Raw_Data!$D$2:$D$4001,D1422),2),IF(Raw_Data!T1422&gt;INDEX(Cleaning_Reference!$F$6:$F$13,MATCH(D1422,Cleaning_Reference!$A$6:$A$13,0)),INDEX(Cleaning_Reference!$F$6:$F$13,MATCH(D1422,Cleaning_Reference!$A$6:$A$13,0)),Raw_Data!T1422))</f>
        <v>3.87</v>
      </c>
      <c r="U1422" s="15">
        <f>Raw_Data!U1422</f>
        <v>19.579999999999998</v>
      </c>
      <c r="V1422" s="15">
        <f>Raw_Data!V1422</f>
        <v>18463</v>
      </c>
      <c r="W1422" s="15">
        <f>Raw_Data!W1422</f>
        <v>350098</v>
      </c>
      <c r="X1422" s="15">
        <f>Raw_Data!X1422</f>
        <v>361506</v>
      </c>
      <c r="Y1422" s="15">
        <f>Raw_Data!Y1422</f>
        <v>11408</v>
      </c>
      <c r="Z1422" s="15">
        <f>Raw_Data!Z1422</f>
        <v>10317</v>
      </c>
      <c r="AA1422" s="15">
        <f>Raw_Data!AA1422</f>
        <v>1.8979999999999999</v>
      </c>
      <c r="AB1422" s="15">
        <f>Raw_Data!AB1422</f>
        <v>50</v>
      </c>
      <c r="AC1422" s="19" t="str">
        <f>IF(Raw_Data!G1422="","Yes","No")</f>
        <v>No</v>
      </c>
      <c r="AD1422" s="19" t="str">
        <f>IF(Raw_Data!L1422="","Yes","No")</f>
        <v>No</v>
      </c>
      <c r="AE1422" s="19" t="str">
        <f>IF(Raw_Data!T1422="","Imputed",IF(Raw_Data!T1422&gt;INDEX(Cleaning_Reference!$F$6:$F$13,MATCH(D1422,Cleaning_Reference!$A$6:$A$13,0)),"Capped","Original"))</f>
        <v>Original</v>
      </c>
      <c r="AF1422" s="21">
        <f t="shared" si="22"/>
        <v>19.579999999999998</v>
      </c>
    </row>
    <row r="1423" spans="1:32" ht="15" customHeight="1" x14ac:dyDescent="0.3">
      <c r="A1423" s="20" t="str">
        <f>Raw_Data!A1423</f>
        <v>SF11422</v>
      </c>
      <c r="B1423" s="15" t="str">
        <f>Raw_Data!B1423</f>
        <v>Tamil Nadu</v>
      </c>
      <c r="C1423" s="15" t="str">
        <f>Raw_Data!C1423</f>
        <v>Rajkot</v>
      </c>
      <c r="D1423" s="15" t="str">
        <f>Raw_Data!D1423</f>
        <v>Rice</v>
      </c>
      <c r="E1423" s="15" t="str">
        <f>Raw_Data!E1423</f>
        <v>Kharif</v>
      </c>
      <c r="F1423" s="15">
        <f>Raw_Data!F1423</f>
        <v>11.92</v>
      </c>
      <c r="G1423" s="18">
        <f>IF(Raw_Data!G1423="",ROUND(AVERAGEIFS(Raw_Data!$G$2:$G$4001,Raw_Data!$E$2:$E$4001,E1423),1),Raw_Data!G1423)</f>
        <v>811.2</v>
      </c>
      <c r="H1423" s="15">
        <f>Raw_Data!H1423</f>
        <v>28</v>
      </c>
      <c r="I1423" s="15">
        <f>Raw_Data!I1423</f>
        <v>71</v>
      </c>
      <c r="J1423" s="15">
        <f>Raw_Data!J1423</f>
        <v>7</v>
      </c>
      <c r="K1423" s="15">
        <f>Raw_Data!K1423</f>
        <v>6.86</v>
      </c>
      <c r="L1423" s="18">
        <f>IF(Raw_Data!L1423="",ROUND(AVERAGEIFS(Raw_Data!$L$2:$L$4001,Raw_Data!$E$2:$E$4001,E1423),1),Raw_Data!L1423)</f>
        <v>36</v>
      </c>
      <c r="M1423" s="15">
        <f>Raw_Data!M1423</f>
        <v>49.7</v>
      </c>
      <c r="N1423" s="15">
        <f>Raw_Data!N1423</f>
        <v>69.3</v>
      </c>
      <c r="O1423" s="15">
        <f>Raw_Data!O1423</f>
        <v>118.5</v>
      </c>
      <c r="P1423" s="15" t="str">
        <f>Raw_Data!P1423</f>
        <v>Flood</v>
      </c>
      <c r="Q1423" s="15">
        <f>Raw_Data!Q1423</f>
        <v>180.4</v>
      </c>
      <c r="R1423" s="15">
        <f>Raw_Data!R1423</f>
        <v>2.94</v>
      </c>
      <c r="S1423" s="15">
        <f>Raw_Data!S1423</f>
        <v>0.74</v>
      </c>
      <c r="T1423" s="18">
        <f>IF(Raw_Data!T1423="",ROUND(AVERAGEIFS(Raw_Data!$T$2:$T$4001,Raw_Data!$E$2:$E$4001,E1423,Raw_Data!$D$2:$D$4001,D1423),2),IF(Raw_Data!T1423&gt;INDEX(Cleaning_Reference!$F$6:$F$13,MATCH(D1423,Cleaning_Reference!$A$6:$A$13,0)),INDEX(Cleaning_Reference!$F$6:$F$13,MATCH(D1423,Cleaning_Reference!$A$6:$A$13,0)),Raw_Data!T1423))</f>
        <v>4.05</v>
      </c>
      <c r="U1423" s="15">
        <f>Raw_Data!U1423</f>
        <v>48.28</v>
      </c>
      <c r="V1423" s="15">
        <f>Raw_Data!V1423</f>
        <v>28551</v>
      </c>
      <c r="W1423" s="15">
        <f>Raw_Data!W1423</f>
        <v>861397</v>
      </c>
      <c r="X1423" s="15">
        <f>Raw_Data!X1423</f>
        <v>1378442</v>
      </c>
      <c r="Y1423" s="15">
        <f>Raw_Data!Y1423</f>
        <v>517045</v>
      </c>
      <c r="Z1423" s="15">
        <f>Raw_Data!Z1423</f>
        <v>20359</v>
      </c>
      <c r="AA1423" s="15">
        <f>Raw_Data!AA1423</f>
        <v>2.371</v>
      </c>
      <c r="AB1423" s="15">
        <f>Raw_Data!AB1423</f>
        <v>56.7</v>
      </c>
      <c r="AC1423" s="19" t="str">
        <f>IF(Raw_Data!G1423="","Yes","No")</f>
        <v>No</v>
      </c>
      <c r="AD1423" s="19" t="str">
        <f>IF(Raw_Data!L1423="","Yes","No")</f>
        <v>No</v>
      </c>
      <c r="AE1423" s="19" t="str">
        <f>IF(Raw_Data!T1423="","Imputed",IF(Raw_Data!T1423&gt;INDEX(Cleaning_Reference!$F$6:$F$13,MATCH(D1423,Cleaning_Reference!$A$6:$A$13,0)),"Capped","Original"))</f>
        <v>Original</v>
      </c>
      <c r="AF1423" s="21">
        <f t="shared" si="22"/>
        <v>48.28</v>
      </c>
    </row>
    <row r="1424" spans="1:32" ht="15" customHeight="1" x14ac:dyDescent="0.3">
      <c r="A1424" s="20" t="str">
        <f>Raw_Data!A1424</f>
        <v>SF11423</v>
      </c>
      <c r="B1424" s="15" t="str">
        <f>Raw_Data!B1424</f>
        <v>Punjab</v>
      </c>
      <c r="C1424" s="15" t="str">
        <f>Raw_Data!C1424</f>
        <v>Warangal</v>
      </c>
      <c r="D1424" s="15" t="str">
        <f>Raw_Data!D1424</f>
        <v>Pulses</v>
      </c>
      <c r="E1424" s="15" t="str">
        <f>Raw_Data!E1424</f>
        <v>Rabi</v>
      </c>
      <c r="F1424" s="15">
        <f>Raw_Data!F1424</f>
        <v>0.97</v>
      </c>
      <c r="G1424" s="18">
        <f>IF(Raw_Data!G1424="",ROUND(AVERAGEIFS(Raw_Data!$G$2:$G$4001,Raw_Data!$E$2:$E$4001,E1424),1),Raw_Data!G1424)</f>
        <v>767.3</v>
      </c>
      <c r="H1424" s="15">
        <f>Raw_Data!H1424</f>
        <v>21.5</v>
      </c>
      <c r="I1424" s="15">
        <f>Raw_Data!I1424</f>
        <v>51</v>
      </c>
      <c r="J1424" s="15">
        <f>Raw_Data!J1424</f>
        <v>6.8</v>
      </c>
      <c r="K1424" s="15">
        <f>Raw_Data!K1424</f>
        <v>6.79</v>
      </c>
      <c r="L1424" s="18">
        <f>IF(Raw_Data!L1424="",ROUND(AVERAGEIFS(Raw_Data!$L$2:$L$4001,Raw_Data!$E$2:$E$4001,E1424),1),Raw_Data!L1424)</f>
        <v>26</v>
      </c>
      <c r="M1424" s="15">
        <f>Raw_Data!M1424</f>
        <v>110.3</v>
      </c>
      <c r="N1424" s="15">
        <f>Raw_Data!N1424</f>
        <v>80.599999999999994</v>
      </c>
      <c r="O1424" s="15">
        <f>Raw_Data!O1424</f>
        <v>120.7</v>
      </c>
      <c r="P1424" s="15" t="str">
        <f>Raw_Data!P1424</f>
        <v>Drip</v>
      </c>
      <c r="Q1424" s="15">
        <f>Raw_Data!Q1424</f>
        <v>181.7</v>
      </c>
      <c r="R1424" s="15">
        <f>Raw_Data!R1424</f>
        <v>5.8</v>
      </c>
      <c r="S1424" s="15">
        <f>Raw_Data!S1424</f>
        <v>0.66</v>
      </c>
      <c r="T1424" s="18">
        <f>IF(Raw_Data!T1424="",ROUND(AVERAGEIFS(Raw_Data!$T$2:$T$4001,Raw_Data!$E$2:$E$4001,E1424,Raw_Data!$D$2:$D$4001,D1424),2),IF(Raw_Data!T1424&gt;INDEX(Cleaning_Reference!$F$6:$F$13,MATCH(D1424,Cleaning_Reference!$A$6:$A$13,0)),INDEX(Cleaning_Reference!$F$6:$F$13,MATCH(D1424,Cleaning_Reference!$A$6:$A$13,0)),Raw_Data!T1424))</f>
        <v>1.42</v>
      </c>
      <c r="U1424" s="15">
        <f>Raw_Data!U1424</f>
        <v>1.38</v>
      </c>
      <c r="V1424" s="15">
        <f>Raw_Data!V1424</f>
        <v>67216</v>
      </c>
      <c r="W1424" s="15">
        <f>Raw_Data!W1424</f>
        <v>63387</v>
      </c>
      <c r="X1424" s="15">
        <f>Raw_Data!X1424</f>
        <v>92758</v>
      </c>
      <c r="Y1424" s="15">
        <f>Raw_Data!Y1424</f>
        <v>29371</v>
      </c>
      <c r="Z1424" s="15">
        <f>Raw_Data!Z1424</f>
        <v>363</v>
      </c>
      <c r="AA1424" s="15">
        <f>Raw_Data!AA1424</f>
        <v>3.802</v>
      </c>
      <c r="AB1424" s="15">
        <f>Raw_Data!AB1424</f>
        <v>45.3</v>
      </c>
      <c r="AC1424" s="19" t="str">
        <f>IF(Raw_Data!G1424="","Yes","No")</f>
        <v>No</v>
      </c>
      <c r="AD1424" s="19" t="str">
        <f>IF(Raw_Data!L1424="","Yes","No")</f>
        <v>No</v>
      </c>
      <c r="AE1424" s="19" t="str">
        <f>IF(Raw_Data!T1424="","Imputed",IF(Raw_Data!T1424&gt;INDEX(Cleaning_Reference!$F$6:$F$13,MATCH(D1424,Cleaning_Reference!$A$6:$A$13,0)),"Capped","Original"))</f>
        <v>Original</v>
      </c>
      <c r="AF1424" s="21">
        <f t="shared" si="22"/>
        <v>1.38</v>
      </c>
    </row>
    <row r="1425" spans="1:32" ht="15" customHeight="1" x14ac:dyDescent="0.3">
      <c r="A1425" s="20" t="str">
        <f>Raw_Data!A1425</f>
        <v>SF11424</v>
      </c>
      <c r="B1425" s="15" t="str">
        <f>Raw_Data!B1425</f>
        <v>Karnataka</v>
      </c>
      <c r="C1425" s="15" t="str">
        <f>Raw_Data!C1425</f>
        <v>Warangal</v>
      </c>
      <c r="D1425" s="15" t="str">
        <f>Raw_Data!D1425</f>
        <v>Pulses</v>
      </c>
      <c r="E1425" s="15" t="str">
        <f>Raw_Data!E1425</f>
        <v>Kharif</v>
      </c>
      <c r="F1425" s="15">
        <f>Raw_Data!F1425</f>
        <v>7.32</v>
      </c>
      <c r="G1425" s="18">
        <f>IF(Raw_Data!G1425="",ROUND(AVERAGEIFS(Raw_Data!$G$2:$G$4001,Raw_Data!$E$2:$E$4001,E1425),1),Raw_Data!G1425)</f>
        <v>675.5</v>
      </c>
      <c r="H1425" s="15">
        <f>Raw_Data!H1425</f>
        <v>28.1</v>
      </c>
      <c r="I1425" s="15">
        <f>Raw_Data!I1425</f>
        <v>62.1</v>
      </c>
      <c r="J1425" s="15">
        <f>Raw_Data!J1425</f>
        <v>8</v>
      </c>
      <c r="K1425" s="15">
        <f>Raw_Data!K1425</f>
        <v>6.32</v>
      </c>
      <c r="L1425" s="18">
        <f>IF(Raw_Data!L1425="",ROUND(AVERAGEIFS(Raw_Data!$L$2:$L$4001,Raw_Data!$E$2:$E$4001,E1425),1),Raw_Data!L1425)</f>
        <v>31.7</v>
      </c>
      <c r="M1425" s="15">
        <f>Raw_Data!M1425</f>
        <v>117.3</v>
      </c>
      <c r="N1425" s="15">
        <f>Raw_Data!N1425</f>
        <v>50.3</v>
      </c>
      <c r="O1425" s="15">
        <f>Raw_Data!O1425</f>
        <v>121.9</v>
      </c>
      <c r="P1425" s="15" t="str">
        <f>Raw_Data!P1425</f>
        <v>Drip</v>
      </c>
      <c r="Q1425" s="15">
        <f>Raw_Data!Q1425</f>
        <v>112.2</v>
      </c>
      <c r="R1425" s="15">
        <f>Raw_Data!R1425</f>
        <v>5.53</v>
      </c>
      <c r="S1425" s="15">
        <f>Raw_Data!S1425</f>
        <v>0.96</v>
      </c>
      <c r="T1425" s="18">
        <f>IF(Raw_Data!T1425="",ROUND(AVERAGEIFS(Raw_Data!$T$2:$T$4001,Raw_Data!$E$2:$E$4001,E1425,Raw_Data!$D$2:$D$4001,D1425),2),IF(Raw_Data!T1425&gt;INDEX(Cleaning_Reference!$F$6:$F$13,MATCH(D1425,Cleaning_Reference!$A$6:$A$13,0)),INDEX(Cleaning_Reference!$F$6:$F$13,MATCH(D1425,Cleaning_Reference!$A$6:$A$13,0)),Raw_Data!T1425))</f>
        <v>1.62</v>
      </c>
      <c r="U1425" s="15">
        <f>Raw_Data!U1425</f>
        <v>11.86</v>
      </c>
      <c r="V1425" s="15">
        <f>Raw_Data!V1425</f>
        <v>62072</v>
      </c>
      <c r="W1425" s="15">
        <f>Raw_Data!W1425</f>
        <v>469471</v>
      </c>
      <c r="X1425" s="15">
        <f>Raw_Data!X1425</f>
        <v>736174</v>
      </c>
      <c r="Y1425" s="15">
        <f>Raw_Data!Y1425</f>
        <v>266703</v>
      </c>
      <c r="Z1425" s="15">
        <f>Raw_Data!Z1425</f>
        <v>2368</v>
      </c>
      <c r="AA1425" s="15">
        <f>Raw_Data!AA1425</f>
        <v>5.008</v>
      </c>
      <c r="AB1425" s="15">
        <f>Raw_Data!AB1425</f>
        <v>38.9</v>
      </c>
      <c r="AC1425" s="19" t="str">
        <f>IF(Raw_Data!G1425="","Yes","No")</f>
        <v>No</v>
      </c>
      <c r="AD1425" s="19" t="str">
        <f>IF(Raw_Data!L1425="","Yes","No")</f>
        <v>No</v>
      </c>
      <c r="AE1425" s="19" t="str">
        <f>IF(Raw_Data!T1425="","Imputed",IF(Raw_Data!T1425&gt;INDEX(Cleaning_Reference!$F$6:$F$13,MATCH(D1425,Cleaning_Reference!$A$6:$A$13,0)),"Capped","Original"))</f>
        <v>Original</v>
      </c>
      <c r="AF1425" s="21">
        <f t="shared" si="22"/>
        <v>11.86</v>
      </c>
    </row>
    <row r="1426" spans="1:32" ht="15" customHeight="1" x14ac:dyDescent="0.3">
      <c r="A1426" s="20" t="str">
        <f>Raw_Data!A1426</f>
        <v>SF11425</v>
      </c>
      <c r="B1426" s="15" t="str">
        <f>Raw_Data!B1426</f>
        <v>Karnataka</v>
      </c>
      <c r="C1426" s="15" t="str">
        <f>Raw_Data!C1426</f>
        <v>Warangal</v>
      </c>
      <c r="D1426" s="15" t="str">
        <f>Raw_Data!D1426</f>
        <v>Pulses</v>
      </c>
      <c r="E1426" s="15" t="str">
        <f>Raw_Data!E1426</f>
        <v>Rabi</v>
      </c>
      <c r="F1426" s="15">
        <f>Raw_Data!F1426</f>
        <v>5.09</v>
      </c>
      <c r="G1426" s="18">
        <f>IF(Raw_Data!G1426="",ROUND(AVERAGEIFS(Raw_Data!$G$2:$G$4001,Raw_Data!$E$2:$E$4001,E1426),1),Raw_Data!G1426)</f>
        <v>386.3</v>
      </c>
      <c r="H1426" s="15">
        <f>Raw_Data!H1426</f>
        <v>27</v>
      </c>
      <c r="I1426" s="15">
        <f>Raw_Data!I1426</f>
        <v>54.5</v>
      </c>
      <c r="J1426" s="15">
        <f>Raw_Data!J1426</f>
        <v>8.4</v>
      </c>
      <c r="K1426" s="15">
        <f>Raw_Data!K1426</f>
        <v>7.18</v>
      </c>
      <c r="L1426" s="18">
        <f>IF(Raw_Data!L1426="",ROUND(AVERAGEIFS(Raw_Data!$L$2:$L$4001,Raw_Data!$E$2:$E$4001,E1426),1),Raw_Data!L1426)</f>
        <v>21.5</v>
      </c>
      <c r="M1426" s="15">
        <f>Raw_Data!M1426</f>
        <v>73.400000000000006</v>
      </c>
      <c r="N1426" s="15">
        <f>Raw_Data!N1426</f>
        <v>50.5</v>
      </c>
      <c r="O1426" s="15">
        <f>Raw_Data!O1426</f>
        <v>99.5</v>
      </c>
      <c r="P1426" s="15" t="str">
        <f>Raw_Data!P1426</f>
        <v>Flood</v>
      </c>
      <c r="Q1426" s="15">
        <f>Raw_Data!Q1426</f>
        <v>302.7</v>
      </c>
      <c r="R1426" s="15">
        <f>Raw_Data!R1426</f>
        <v>8.0299999999999994</v>
      </c>
      <c r="S1426" s="15">
        <f>Raw_Data!S1426</f>
        <v>0.85</v>
      </c>
      <c r="T1426" s="18">
        <f>IF(Raw_Data!T1426="",ROUND(AVERAGEIFS(Raw_Data!$T$2:$T$4001,Raw_Data!$E$2:$E$4001,E1426,Raw_Data!$D$2:$D$4001,D1426),2),IF(Raw_Data!T1426&gt;INDEX(Cleaning_Reference!$F$6:$F$13,MATCH(D1426,Cleaning_Reference!$A$6:$A$13,0)),INDEX(Cleaning_Reference!$F$6:$F$13,MATCH(D1426,Cleaning_Reference!$A$6:$A$13,0)),Raw_Data!T1426))</f>
        <v>0.91</v>
      </c>
      <c r="U1426" s="15">
        <f>Raw_Data!U1426</f>
        <v>4.63</v>
      </c>
      <c r="V1426" s="15">
        <f>Raw_Data!V1426</f>
        <v>75182</v>
      </c>
      <c r="W1426" s="15">
        <f>Raw_Data!W1426</f>
        <v>433767</v>
      </c>
      <c r="X1426" s="15">
        <f>Raw_Data!X1426</f>
        <v>348093</v>
      </c>
      <c r="Y1426" s="15">
        <f>Raw_Data!Y1426</f>
        <v>-85674</v>
      </c>
      <c r="Z1426" s="15">
        <f>Raw_Data!Z1426</f>
        <v>2443</v>
      </c>
      <c r="AA1426" s="15">
        <f>Raw_Data!AA1426</f>
        <v>1.895</v>
      </c>
      <c r="AB1426" s="15">
        <f>Raw_Data!AB1426</f>
        <v>37.5</v>
      </c>
      <c r="AC1426" s="19" t="str">
        <f>IF(Raw_Data!G1426="","Yes","No")</f>
        <v>No</v>
      </c>
      <c r="AD1426" s="19" t="str">
        <f>IF(Raw_Data!L1426="","Yes","No")</f>
        <v>No</v>
      </c>
      <c r="AE1426" s="19" t="str">
        <f>IF(Raw_Data!T1426="","Imputed",IF(Raw_Data!T1426&gt;INDEX(Cleaning_Reference!$F$6:$F$13,MATCH(D1426,Cleaning_Reference!$A$6:$A$13,0)),"Capped","Original"))</f>
        <v>Original</v>
      </c>
      <c r="AF1426" s="21">
        <f t="shared" si="22"/>
        <v>4.63</v>
      </c>
    </row>
    <row r="1427" spans="1:32" ht="15" customHeight="1" x14ac:dyDescent="0.3">
      <c r="A1427" s="20" t="str">
        <f>Raw_Data!A1427</f>
        <v>SF11426</v>
      </c>
      <c r="B1427" s="15" t="str">
        <f>Raw_Data!B1427</f>
        <v>Maharashtra</v>
      </c>
      <c r="C1427" s="15" t="str">
        <f>Raw_Data!C1427</f>
        <v>Indore</v>
      </c>
      <c r="D1427" s="15" t="str">
        <f>Raw_Data!D1427</f>
        <v>Pulses</v>
      </c>
      <c r="E1427" s="15" t="str">
        <f>Raw_Data!E1427</f>
        <v>Kharif</v>
      </c>
      <c r="F1427" s="15">
        <f>Raw_Data!F1427</f>
        <v>9.92</v>
      </c>
      <c r="G1427" s="18">
        <f>IF(Raw_Data!G1427="",ROUND(AVERAGEIFS(Raw_Data!$G$2:$G$4001,Raw_Data!$E$2:$E$4001,E1427),1),Raw_Data!G1427)</f>
        <v>719.2</v>
      </c>
      <c r="H1427" s="15">
        <f>Raw_Data!H1427</f>
        <v>31</v>
      </c>
      <c r="I1427" s="15">
        <f>Raw_Data!I1427</f>
        <v>62.3</v>
      </c>
      <c r="J1427" s="15">
        <f>Raw_Data!J1427</f>
        <v>6.7</v>
      </c>
      <c r="K1427" s="15">
        <f>Raw_Data!K1427</f>
        <v>7.08</v>
      </c>
      <c r="L1427" s="18">
        <f>IF(Raw_Data!L1427="",ROUND(AVERAGEIFS(Raw_Data!$L$2:$L$4001,Raw_Data!$E$2:$E$4001,E1427),1),Raw_Data!L1427)</f>
        <v>31.4</v>
      </c>
      <c r="M1427" s="15">
        <f>Raw_Data!M1427</f>
        <v>102.1</v>
      </c>
      <c r="N1427" s="15">
        <f>Raw_Data!N1427</f>
        <v>89.7</v>
      </c>
      <c r="O1427" s="15">
        <f>Raw_Data!O1427</f>
        <v>114.6</v>
      </c>
      <c r="P1427" s="15" t="str">
        <f>Raw_Data!P1427</f>
        <v>Flood</v>
      </c>
      <c r="Q1427" s="15">
        <f>Raw_Data!Q1427</f>
        <v>144.5</v>
      </c>
      <c r="R1427" s="15">
        <f>Raw_Data!R1427</f>
        <v>7.34</v>
      </c>
      <c r="S1427" s="15">
        <f>Raw_Data!S1427</f>
        <v>0.7</v>
      </c>
      <c r="T1427" s="18">
        <f>IF(Raw_Data!T1427="",ROUND(AVERAGEIFS(Raw_Data!$T$2:$T$4001,Raw_Data!$E$2:$E$4001,E1427,Raw_Data!$D$2:$D$4001,D1427),2),IF(Raw_Data!T1427&gt;INDEX(Cleaning_Reference!$F$6:$F$13,MATCH(D1427,Cleaning_Reference!$A$6:$A$13,0)),INDEX(Cleaning_Reference!$F$6:$F$13,MATCH(D1427,Cleaning_Reference!$A$6:$A$13,0)),Raw_Data!T1427))</f>
        <v>1.34</v>
      </c>
      <c r="U1427" s="15">
        <f>Raw_Data!U1427</f>
        <v>13.29</v>
      </c>
      <c r="V1427" s="15">
        <f>Raw_Data!V1427</f>
        <v>73818</v>
      </c>
      <c r="W1427" s="15">
        <f>Raw_Data!W1427</f>
        <v>719818</v>
      </c>
      <c r="X1427" s="15">
        <f>Raw_Data!X1427</f>
        <v>981041</v>
      </c>
      <c r="Y1427" s="15">
        <f>Raw_Data!Y1427</f>
        <v>261223</v>
      </c>
      <c r="Z1427" s="15">
        <f>Raw_Data!Z1427</f>
        <v>3979</v>
      </c>
      <c r="AA1427" s="15">
        <f>Raw_Data!AA1427</f>
        <v>3.34</v>
      </c>
      <c r="AB1427" s="15">
        <f>Raw_Data!AB1427</f>
        <v>44.3</v>
      </c>
      <c r="AC1427" s="19" t="str">
        <f>IF(Raw_Data!G1427="","Yes","No")</f>
        <v>No</v>
      </c>
      <c r="AD1427" s="19" t="str">
        <f>IF(Raw_Data!L1427="","Yes","No")</f>
        <v>No</v>
      </c>
      <c r="AE1427" s="19" t="str">
        <f>IF(Raw_Data!T1427="","Imputed",IF(Raw_Data!T1427&gt;INDEX(Cleaning_Reference!$F$6:$F$13,MATCH(D1427,Cleaning_Reference!$A$6:$A$13,0)),"Capped","Original"))</f>
        <v>Original</v>
      </c>
      <c r="AF1427" s="21">
        <f t="shared" si="22"/>
        <v>13.29</v>
      </c>
    </row>
    <row r="1428" spans="1:32" ht="15" customHeight="1" x14ac:dyDescent="0.3">
      <c r="A1428" s="20" t="str">
        <f>Raw_Data!A1428</f>
        <v>SF11427</v>
      </c>
      <c r="B1428" s="15" t="str">
        <f>Raw_Data!B1428</f>
        <v>Andhra Pradesh</v>
      </c>
      <c r="C1428" s="15" t="str">
        <f>Raw_Data!C1428</f>
        <v>Nalgonda</v>
      </c>
      <c r="D1428" s="15" t="str">
        <f>Raw_Data!D1428</f>
        <v>Wheat</v>
      </c>
      <c r="E1428" s="15" t="str">
        <f>Raw_Data!E1428</f>
        <v>Rabi</v>
      </c>
      <c r="F1428" s="15">
        <f>Raw_Data!F1428</f>
        <v>11.82</v>
      </c>
      <c r="G1428" s="18">
        <f>IF(Raw_Data!G1428="",ROUND(AVERAGEIFS(Raw_Data!$G$2:$G$4001,Raw_Data!$E$2:$E$4001,E1428),1),Raw_Data!G1428)</f>
        <v>118.1</v>
      </c>
      <c r="H1428" s="15">
        <f>Raw_Data!H1428</f>
        <v>26</v>
      </c>
      <c r="I1428" s="15">
        <f>Raw_Data!I1428</f>
        <v>57.6</v>
      </c>
      <c r="J1428" s="15">
        <f>Raw_Data!J1428</f>
        <v>8.3000000000000007</v>
      </c>
      <c r="K1428" s="15">
        <f>Raw_Data!K1428</f>
        <v>6.9</v>
      </c>
      <c r="L1428" s="18">
        <f>IF(Raw_Data!L1428="",ROUND(AVERAGEIFS(Raw_Data!$L$2:$L$4001,Raw_Data!$E$2:$E$4001,E1428),1),Raw_Data!L1428)</f>
        <v>16.600000000000001</v>
      </c>
      <c r="M1428" s="15">
        <f>Raw_Data!M1428</f>
        <v>136.30000000000001</v>
      </c>
      <c r="N1428" s="15">
        <f>Raw_Data!N1428</f>
        <v>59.8</v>
      </c>
      <c r="O1428" s="15">
        <f>Raw_Data!O1428</f>
        <v>102.8</v>
      </c>
      <c r="P1428" s="15" t="str">
        <f>Raw_Data!P1428</f>
        <v>Sprinkler</v>
      </c>
      <c r="Q1428" s="15">
        <f>Raw_Data!Q1428</f>
        <v>99.7</v>
      </c>
      <c r="R1428" s="15">
        <f>Raw_Data!R1428</f>
        <v>4</v>
      </c>
      <c r="S1428" s="15">
        <f>Raw_Data!S1428</f>
        <v>0.89</v>
      </c>
      <c r="T1428" s="18">
        <f>IF(Raw_Data!T1428="",ROUND(AVERAGEIFS(Raw_Data!$T$2:$T$4001,Raw_Data!$E$2:$E$4001,E1428,Raw_Data!$D$2:$D$4001,D1428),2),IF(Raw_Data!T1428&gt;INDEX(Cleaning_Reference!$F$6:$F$13,MATCH(D1428,Cleaning_Reference!$A$6:$A$13,0)),INDEX(Cleaning_Reference!$F$6:$F$13,MATCH(D1428,Cleaning_Reference!$A$6:$A$13,0)),Raw_Data!T1428))</f>
        <v>2.56</v>
      </c>
      <c r="U1428" s="15">
        <f>Raw_Data!U1428</f>
        <v>30.26</v>
      </c>
      <c r="V1428" s="15">
        <f>Raw_Data!V1428</f>
        <v>27669</v>
      </c>
      <c r="W1428" s="15">
        <f>Raw_Data!W1428</f>
        <v>637063</v>
      </c>
      <c r="X1428" s="15">
        <f>Raw_Data!X1428</f>
        <v>837264</v>
      </c>
      <c r="Y1428" s="15">
        <f>Raw_Data!Y1428</f>
        <v>200201</v>
      </c>
      <c r="Z1428" s="15">
        <f>Raw_Data!Z1428</f>
        <v>5598</v>
      </c>
      <c r="AA1428" s="15">
        <f>Raw_Data!AA1428</f>
        <v>5.4059999999999997</v>
      </c>
      <c r="AB1428" s="15">
        <f>Raw_Data!AB1428</f>
        <v>31.4</v>
      </c>
      <c r="AC1428" s="19" t="str">
        <f>IF(Raw_Data!G1428="","Yes","No")</f>
        <v>No</v>
      </c>
      <c r="AD1428" s="19" t="str">
        <f>IF(Raw_Data!L1428="","Yes","No")</f>
        <v>No</v>
      </c>
      <c r="AE1428" s="19" t="str">
        <f>IF(Raw_Data!T1428="","Imputed",IF(Raw_Data!T1428&gt;INDEX(Cleaning_Reference!$F$6:$F$13,MATCH(D1428,Cleaning_Reference!$A$6:$A$13,0)),"Capped","Original"))</f>
        <v>Original</v>
      </c>
      <c r="AF1428" s="21">
        <f t="shared" si="22"/>
        <v>30.26</v>
      </c>
    </row>
    <row r="1429" spans="1:32" ht="15" customHeight="1" x14ac:dyDescent="0.3">
      <c r="A1429" s="20" t="str">
        <f>Raw_Data!A1429</f>
        <v>SF11428</v>
      </c>
      <c r="B1429" s="15" t="str">
        <f>Raw_Data!B1429</f>
        <v>Karnataka</v>
      </c>
      <c r="C1429" s="15" t="str">
        <f>Raw_Data!C1429</f>
        <v>Rajkot</v>
      </c>
      <c r="D1429" s="15" t="str">
        <f>Raw_Data!D1429</f>
        <v>Maize</v>
      </c>
      <c r="E1429" s="15" t="str">
        <f>Raw_Data!E1429</f>
        <v>Rabi</v>
      </c>
      <c r="F1429" s="15">
        <f>Raw_Data!F1429</f>
        <v>13.46</v>
      </c>
      <c r="G1429" s="18">
        <f>IF(Raw_Data!G1429="",ROUND(AVERAGEIFS(Raw_Data!$G$2:$G$4001,Raw_Data!$E$2:$E$4001,E1429),1),Raw_Data!G1429)</f>
        <v>385.4</v>
      </c>
      <c r="H1429" s="15">
        <f>Raw_Data!H1429</f>
        <v>23.8</v>
      </c>
      <c r="I1429" s="15">
        <f>Raw_Data!I1429</f>
        <v>70</v>
      </c>
      <c r="J1429" s="15">
        <f>Raw_Data!J1429</f>
        <v>8</v>
      </c>
      <c r="K1429" s="15">
        <f>Raw_Data!K1429</f>
        <v>6.47</v>
      </c>
      <c r="L1429" s="18">
        <f>IF(Raw_Data!L1429="",ROUND(AVERAGEIFS(Raw_Data!$L$2:$L$4001,Raw_Data!$E$2:$E$4001,E1429),1),Raw_Data!L1429)</f>
        <v>27</v>
      </c>
      <c r="M1429" s="15">
        <f>Raw_Data!M1429</f>
        <v>138.69999999999999</v>
      </c>
      <c r="N1429" s="15">
        <f>Raw_Data!N1429</f>
        <v>34.200000000000003</v>
      </c>
      <c r="O1429" s="15">
        <f>Raw_Data!O1429</f>
        <v>70.7</v>
      </c>
      <c r="P1429" s="15" t="str">
        <f>Raw_Data!P1429</f>
        <v>Rainfed</v>
      </c>
      <c r="Q1429" s="15">
        <f>Raw_Data!Q1429</f>
        <v>241.9</v>
      </c>
      <c r="R1429" s="15">
        <f>Raw_Data!R1429</f>
        <v>4.7</v>
      </c>
      <c r="S1429" s="15">
        <f>Raw_Data!S1429</f>
        <v>0.7</v>
      </c>
      <c r="T1429" s="18">
        <f>IF(Raw_Data!T1429="",ROUND(AVERAGEIFS(Raw_Data!$T$2:$T$4001,Raw_Data!$E$2:$E$4001,E1429,Raw_Data!$D$2:$D$4001,D1429),2),IF(Raw_Data!T1429&gt;INDEX(Cleaning_Reference!$F$6:$F$13,MATCH(D1429,Cleaning_Reference!$A$6:$A$13,0)),INDEX(Cleaning_Reference!$F$6:$F$13,MATCH(D1429,Cleaning_Reference!$A$6:$A$13,0)),Raw_Data!T1429))</f>
        <v>3.47</v>
      </c>
      <c r="U1429" s="15">
        <f>Raw_Data!U1429</f>
        <v>46.71</v>
      </c>
      <c r="V1429" s="15">
        <f>Raw_Data!V1429</f>
        <v>21658</v>
      </c>
      <c r="W1429" s="15">
        <f>Raw_Data!W1429</f>
        <v>1018093</v>
      </c>
      <c r="X1429" s="15">
        <f>Raw_Data!X1429</f>
        <v>1011645</v>
      </c>
      <c r="Y1429" s="15">
        <f>Raw_Data!Y1429</f>
        <v>-6448</v>
      </c>
      <c r="Z1429" s="15">
        <f>Raw_Data!Z1429</f>
        <v>3477</v>
      </c>
      <c r="AA1429" s="15">
        <f>Raw_Data!AA1429</f>
        <v>13.433999999999999</v>
      </c>
      <c r="AB1429" s="15">
        <f>Raw_Data!AB1429</f>
        <v>40.9</v>
      </c>
      <c r="AC1429" s="19" t="str">
        <f>IF(Raw_Data!G1429="","Yes","No")</f>
        <v>No</v>
      </c>
      <c r="AD1429" s="19" t="str">
        <f>IF(Raw_Data!L1429="","Yes","No")</f>
        <v>No</v>
      </c>
      <c r="AE1429" s="19" t="str">
        <f>IF(Raw_Data!T1429="","Imputed",IF(Raw_Data!T1429&gt;INDEX(Cleaning_Reference!$F$6:$F$13,MATCH(D1429,Cleaning_Reference!$A$6:$A$13,0)),"Capped","Original"))</f>
        <v>Original</v>
      </c>
      <c r="AF1429" s="21">
        <f t="shared" si="22"/>
        <v>46.71</v>
      </c>
    </row>
    <row r="1430" spans="1:32" ht="15" customHeight="1" x14ac:dyDescent="0.3">
      <c r="A1430" s="20" t="str">
        <f>Raw_Data!A1430</f>
        <v>SF11429</v>
      </c>
      <c r="B1430" s="15" t="str">
        <f>Raw_Data!B1430</f>
        <v>Tamil Nadu</v>
      </c>
      <c r="C1430" s="15" t="str">
        <f>Raw_Data!C1430</f>
        <v>Warangal</v>
      </c>
      <c r="D1430" s="15" t="str">
        <f>Raw_Data!D1430</f>
        <v>Wheat</v>
      </c>
      <c r="E1430" s="15" t="str">
        <f>Raw_Data!E1430</f>
        <v>Kharif</v>
      </c>
      <c r="F1430" s="15">
        <f>Raw_Data!F1430</f>
        <v>11.87</v>
      </c>
      <c r="G1430" s="18">
        <f>IF(Raw_Data!G1430="",ROUND(AVERAGEIFS(Raw_Data!$G$2:$G$4001,Raw_Data!$E$2:$E$4001,E1430),1),Raw_Data!G1430)</f>
        <v>1176.5999999999999</v>
      </c>
      <c r="H1430" s="15">
        <f>Raw_Data!H1430</f>
        <v>28.6</v>
      </c>
      <c r="I1430" s="15">
        <f>Raw_Data!I1430</f>
        <v>77.099999999999994</v>
      </c>
      <c r="J1430" s="15">
        <f>Raw_Data!J1430</f>
        <v>6.6</v>
      </c>
      <c r="K1430" s="15">
        <f>Raw_Data!K1430</f>
        <v>5.41</v>
      </c>
      <c r="L1430" s="18">
        <f>IF(Raw_Data!L1430="",ROUND(AVERAGEIFS(Raw_Data!$L$2:$L$4001,Raw_Data!$E$2:$E$4001,E1430),1),Raw_Data!L1430)</f>
        <v>38.6</v>
      </c>
      <c r="M1430" s="15">
        <f>Raw_Data!M1430</f>
        <v>146.6</v>
      </c>
      <c r="N1430" s="15">
        <f>Raw_Data!N1430</f>
        <v>29.8</v>
      </c>
      <c r="O1430" s="15">
        <f>Raw_Data!O1430</f>
        <v>126.1</v>
      </c>
      <c r="P1430" s="15" t="str">
        <f>Raw_Data!P1430</f>
        <v>Sprinkler</v>
      </c>
      <c r="Q1430" s="15">
        <f>Raw_Data!Q1430</f>
        <v>183.7</v>
      </c>
      <c r="R1430" s="15">
        <f>Raw_Data!R1430</f>
        <v>2.4500000000000002</v>
      </c>
      <c r="S1430" s="15">
        <f>Raw_Data!S1430</f>
        <v>0.72</v>
      </c>
      <c r="T1430" s="18">
        <f>IF(Raw_Data!T1430="",ROUND(AVERAGEIFS(Raw_Data!$T$2:$T$4001,Raw_Data!$E$2:$E$4001,E1430,Raw_Data!$D$2:$D$4001,D1430),2),IF(Raw_Data!T1430&gt;INDEX(Cleaning_Reference!$F$6:$F$13,MATCH(D1430,Cleaning_Reference!$A$6:$A$13,0)),INDEX(Cleaning_Reference!$F$6:$F$13,MATCH(D1430,Cleaning_Reference!$A$6:$A$13,0)),Raw_Data!T1430))</f>
        <v>0.31</v>
      </c>
      <c r="U1430" s="15">
        <f>Raw_Data!U1430</f>
        <v>3.68</v>
      </c>
      <c r="V1430" s="15">
        <f>Raw_Data!V1430</f>
        <v>23412</v>
      </c>
      <c r="W1430" s="15">
        <f>Raw_Data!W1430</f>
        <v>845422</v>
      </c>
      <c r="X1430" s="15">
        <f>Raw_Data!X1430</f>
        <v>86156</v>
      </c>
      <c r="Y1430" s="15">
        <f>Raw_Data!Y1430</f>
        <v>-759266</v>
      </c>
      <c r="Z1430" s="15">
        <f>Raw_Data!Z1430</f>
        <v>4822</v>
      </c>
      <c r="AA1430" s="15">
        <f>Raw_Data!AA1430</f>
        <v>0.76300000000000001</v>
      </c>
      <c r="AB1430" s="15">
        <f>Raw_Data!AB1430</f>
        <v>72.5</v>
      </c>
      <c r="AC1430" s="19" t="str">
        <f>IF(Raw_Data!G1430="","Yes","No")</f>
        <v>No</v>
      </c>
      <c r="AD1430" s="19" t="str">
        <f>IF(Raw_Data!L1430="","Yes","No")</f>
        <v>No</v>
      </c>
      <c r="AE1430" s="19" t="str">
        <f>IF(Raw_Data!T1430="","Imputed",IF(Raw_Data!T1430&gt;INDEX(Cleaning_Reference!$F$6:$F$13,MATCH(D1430,Cleaning_Reference!$A$6:$A$13,0)),"Capped","Original"))</f>
        <v>Original</v>
      </c>
      <c r="AF1430" s="21">
        <f t="shared" si="22"/>
        <v>3.68</v>
      </c>
    </row>
    <row r="1431" spans="1:32" ht="15" customHeight="1" x14ac:dyDescent="0.3">
      <c r="A1431" s="20" t="str">
        <f>Raw_Data!A1431</f>
        <v>SF11430</v>
      </c>
      <c r="B1431" s="15" t="str">
        <f>Raw_Data!B1431</f>
        <v>Gujarat</v>
      </c>
      <c r="C1431" s="15" t="str">
        <f>Raw_Data!C1431</f>
        <v>Ludhiana</v>
      </c>
      <c r="D1431" s="15" t="str">
        <f>Raw_Data!D1431</f>
        <v>Rice</v>
      </c>
      <c r="E1431" s="15" t="str">
        <f>Raw_Data!E1431</f>
        <v>Kharif</v>
      </c>
      <c r="F1431" s="15">
        <f>Raw_Data!F1431</f>
        <v>7.84</v>
      </c>
      <c r="G1431" s="18">
        <f>IF(Raw_Data!G1431="",ROUND(AVERAGEIFS(Raw_Data!$G$2:$G$4001,Raw_Data!$E$2:$E$4001,E1431),1),Raw_Data!G1431)</f>
        <v>947.9</v>
      </c>
      <c r="H1431" s="15">
        <f>Raw_Data!H1431</f>
        <v>28.3</v>
      </c>
      <c r="I1431" s="15">
        <f>Raw_Data!I1431</f>
        <v>82.7</v>
      </c>
      <c r="J1431" s="15">
        <f>Raw_Data!J1431</f>
        <v>7</v>
      </c>
      <c r="K1431" s="15">
        <f>Raw_Data!K1431</f>
        <v>6.64</v>
      </c>
      <c r="L1431" s="18">
        <f>IF(Raw_Data!L1431="",ROUND(AVERAGEIFS(Raw_Data!$L$2:$L$4001,Raw_Data!$E$2:$E$4001,E1431),1),Raw_Data!L1431)</f>
        <v>36</v>
      </c>
      <c r="M1431" s="15">
        <f>Raw_Data!M1431</f>
        <v>134.5</v>
      </c>
      <c r="N1431" s="15">
        <f>Raw_Data!N1431</f>
        <v>44.1</v>
      </c>
      <c r="O1431" s="15">
        <f>Raw_Data!O1431</f>
        <v>162.80000000000001</v>
      </c>
      <c r="P1431" s="15" t="str">
        <f>Raw_Data!P1431</f>
        <v>Flood</v>
      </c>
      <c r="Q1431" s="15">
        <f>Raw_Data!Q1431</f>
        <v>126.4</v>
      </c>
      <c r="R1431" s="15">
        <f>Raw_Data!R1431</f>
        <v>6.95</v>
      </c>
      <c r="S1431" s="15">
        <f>Raw_Data!S1431</f>
        <v>0.79</v>
      </c>
      <c r="T1431" s="18">
        <f>IF(Raw_Data!T1431="",ROUND(AVERAGEIFS(Raw_Data!$T$2:$T$4001,Raw_Data!$E$2:$E$4001,E1431,Raw_Data!$D$2:$D$4001,D1431),2),IF(Raw_Data!T1431&gt;INDEX(Cleaning_Reference!$F$6:$F$13,MATCH(D1431,Cleaning_Reference!$A$6:$A$13,0)),INDEX(Cleaning_Reference!$F$6:$F$13,MATCH(D1431,Cleaning_Reference!$A$6:$A$13,0)),Raw_Data!T1431))</f>
        <v>3.35</v>
      </c>
      <c r="U1431" s="15">
        <f>Raw_Data!U1431</f>
        <v>26.26</v>
      </c>
      <c r="V1431" s="15">
        <f>Raw_Data!V1431</f>
        <v>24242</v>
      </c>
      <c r="W1431" s="15">
        <f>Raw_Data!W1431</f>
        <v>469642</v>
      </c>
      <c r="X1431" s="15">
        <f>Raw_Data!X1431</f>
        <v>636595</v>
      </c>
      <c r="Y1431" s="15">
        <f>Raw_Data!Y1431</f>
        <v>166953</v>
      </c>
      <c r="Z1431" s="15">
        <f>Raw_Data!Z1431</f>
        <v>16791</v>
      </c>
      <c r="AA1431" s="15">
        <f>Raw_Data!AA1431</f>
        <v>1.5640000000000001</v>
      </c>
      <c r="AB1431" s="15">
        <f>Raw_Data!AB1431</f>
        <v>57.6</v>
      </c>
      <c r="AC1431" s="19" t="str">
        <f>IF(Raw_Data!G1431="","Yes","No")</f>
        <v>No</v>
      </c>
      <c r="AD1431" s="19" t="str">
        <f>IF(Raw_Data!L1431="","Yes","No")</f>
        <v>No</v>
      </c>
      <c r="AE1431" s="19" t="str">
        <f>IF(Raw_Data!T1431="","Imputed",IF(Raw_Data!T1431&gt;INDEX(Cleaning_Reference!$F$6:$F$13,MATCH(D1431,Cleaning_Reference!$A$6:$A$13,0)),"Capped","Original"))</f>
        <v>Original</v>
      </c>
      <c r="AF1431" s="21">
        <f t="shared" si="22"/>
        <v>26.26</v>
      </c>
    </row>
    <row r="1432" spans="1:32" ht="15" customHeight="1" x14ac:dyDescent="0.3">
      <c r="A1432" s="20" t="str">
        <f>Raw_Data!A1432</f>
        <v>SF11431</v>
      </c>
      <c r="B1432" s="15" t="str">
        <f>Raw_Data!B1432</f>
        <v>Madhya Pradesh</v>
      </c>
      <c r="C1432" s="15" t="str">
        <f>Raw_Data!C1432</f>
        <v>Raichur</v>
      </c>
      <c r="D1432" s="15" t="str">
        <f>Raw_Data!D1432</f>
        <v>Cotton</v>
      </c>
      <c r="E1432" s="15" t="str">
        <f>Raw_Data!E1432</f>
        <v>Rabi</v>
      </c>
      <c r="F1432" s="15">
        <f>Raw_Data!F1432</f>
        <v>1.5</v>
      </c>
      <c r="G1432" s="18">
        <f>IF(Raw_Data!G1432="",ROUND(AVERAGEIFS(Raw_Data!$G$2:$G$4001,Raw_Data!$E$2:$E$4001,E1432),1),Raw_Data!G1432)</f>
        <v>431.8</v>
      </c>
      <c r="H1432" s="15">
        <f>Raw_Data!H1432</f>
        <v>24.8</v>
      </c>
      <c r="I1432" s="15">
        <f>Raw_Data!I1432</f>
        <v>60.1</v>
      </c>
      <c r="J1432" s="15">
        <f>Raw_Data!J1432</f>
        <v>6.9</v>
      </c>
      <c r="K1432" s="15">
        <f>Raw_Data!K1432</f>
        <v>6.27</v>
      </c>
      <c r="L1432" s="18">
        <f>IF(Raw_Data!L1432="",ROUND(AVERAGEIFS(Raw_Data!$L$2:$L$4001,Raw_Data!$E$2:$E$4001,E1432),1),Raw_Data!L1432)</f>
        <v>33.4</v>
      </c>
      <c r="M1432" s="15">
        <f>Raw_Data!M1432</f>
        <v>120.7</v>
      </c>
      <c r="N1432" s="15">
        <f>Raw_Data!N1432</f>
        <v>64.8</v>
      </c>
      <c r="O1432" s="15">
        <f>Raw_Data!O1432</f>
        <v>106.2</v>
      </c>
      <c r="P1432" s="15" t="str">
        <f>Raw_Data!P1432</f>
        <v>Rainfed</v>
      </c>
      <c r="Q1432" s="15">
        <f>Raw_Data!Q1432</f>
        <v>43.2</v>
      </c>
      <c r="R1432" s="15">
        <f>Raw_Data!R1432</f>
        <v>2.65</v>
      </c>
      <c r="S1432" s="15">
        <f>Raw_Data!S1432</f>
        <v>0.8</v>
      </c>
      <c r="T1432" s="18">
        <f>IF(Raw_Data!T1432="",ROUND(AVERAGEIFS(Raw_Data!$T$2:$T$4001,Raw_Data!$E$2:$E$4001,E1432,Raw_Data!$D$2:$D$4001,D1432),2),IF(Raw_Data!T1432&gt;INDEX(Cleaning_Reference!$F$6:$F$13,MATCH(D1432,Cleaning_Reference!$A$6:$A$13,0)),INDEX(Cleaning_Reference!$F$6:$F$13,MATCH(D1432,Cleaning_Reference!$A$6:$A$13,0)),Raw_Data!T1432))</f>
        <v>1.1599999999999999</v>
      </c>
      <c r="U1432" s="15">
        <f>Raw_Data!U1432</f>
        <v>1.74</v>
      </c>
      <c r="V1432" s="15">
        <f>Raw_Data!V1432</f>
        <v>68156</v>
      </c>
      <c r="W1432" s="15">
        <f>Raw_Data!W1432</f>
        <v>84959</v>
      </c>
      <c r="X1432" s="15">
        <f>Raw_Data!X1432</f>
        <v>118591</v>
      </c>
      <c r="Y1432" s="15">
        <f>Raw_Data!Y1432</f>
        <v>33632</v>
      </c>
      <c r="Z1432" s="15">
        <f>Raw_Data!Z1432</f>
        <v>659</v>
      </c>
      <c r="AA1432" s="15">
        <f>Raw_Data!AA1432</f>
        <v>2.64</v>
      </c>
      <c r="AB1432" s="15">
        <f>Raw_Data!AB1432</f>
        <v>57.4</v>
      </c>
      <c r="AC1432" s="19" t="str">
        <f>IF(Raw_Data!G1432="","Yes","No")</f>
        <v>No</v>
      </c>
      <c r="AD1432" s="19" t="str">
        <f>IF(Raw_Data!L1432="","Yes","No")</f>
        <v>No</v>
      </c>
      <c r="AE1432" s="19" t="str">
        <f>IF(Raw_Data!T1432="","Imputed",IF(Raw_Data!T1432&gt;INDEX(Cleaning_Reference!$F$6:$F$13,MATCH(D1432,Cleaning_Reference!$A$6:$A$13,0)),"Capped","Original"))</f>
        <v>Original</v>
      </c>
      <c r="AF1432" s="21">
        <f t="shared" si="22"/>
        <v>1.74</v>
      </c>
    </row>
    <row r="1433" spans="1:32" ht="15" customHeight="1" x14ac:dyDescent="0.3">
      <c r="A1433" s="20" t="str">
        <f>Raw_Data!A1433</f>
        <v>SF11432</v>
      </c>
      <c r="B1433" s="15" t="str">
        <f>Raw_Data!B1433</f>
        <v>Maharashtra</v>
      </c>
      <c r="C1433" s="15" t="str">
        <f>Raw_Data!C1433</f>
        <v>Nashik</v>
      </c>
      <c r="D1433" s="15" t="str">
        <f>Raw_Data!D1433</f>
        <v>Rice</v>
      </c>
      <c r="E1433" s="15" t="str">
        <f>Raw_Data!E1433</f>
        <v>Kharif</v>
      </c>
      <c r="F1433" s="15">
        <f>Raw_Data!F1433</f>
        <v>10.83</v>
      </c>
      <c r="G1433" s="18">
        <f>IF(Raw_Data!G1433="",ROUND(AVERAGEIFS(Raw_Data!$G$2:$G$4001,Raw_Data!$E$2:$E$4001,E1433),1),Raw_Data!G1433)</f>
        <v>1052</v>
      </c>
      <c r="H1433" s="15">
        <f>Raw_Data!H1433</f>
        <v>31.5</v>
      </c>
      <c r="I1433" s="15">
        <f>Raw_Data!I1433</f>
        <v>63.1</v>
      </c>
      <c r="J1433" s="15">
        <f>Raw_Data!J1433</f>
        <v>6.6</v>
      </c>
      <c r="K1433" s="15">
        <f>Raw_Data!K1433</f>
        <v>6.42</v>
      </c>
      <c r="L1433" s="18">
        <f>IF(Raw_Data!L1433="",ROUND(AVERAGEIFS(Raw_Data!$L$2:$L$4001,Raw_Data!$E$2:$E$4001,E1433),1),Raw_Data!L1433)</f>
        <v>34.9</v>
      </c>
      <c r="M1433" s="15">
        <f>Raw_Data!M1433</f>
        <v>125.8</v>
      </c>
      <c r="N1433" s="15">
        <f>Raw_Data!N1433</f>
        <v>62.6</v>
      </c>
      <c r="O1433" s="15">
        <f>Raw_Data!O1433</f>
        <v>128.30000000000001</v>
      </c>
      <c r="P1433" s="15" t="str">
        <f>Raw_Data!P1433</f>
        <v>Flood</v>
      </c>
      <c r="Q1433" s="15">
        <f>Raw_Data!Q1433</f>
        <v>271</v>
      </c>
      <c r="R1433" s="15">
        <f>Raw_Data!R1433</f>
        <v>4.2</v>
      </c>
      <c r="S1433" s="15">
        <f>Raw_Data!S1433</f>
        <v>0.74</v>
      </c>
      <c r="T1433" s="18">
        <f>IF(Raw_Data!T1433="",ROUND(AVERAGEIFS(Raw_Data!$T$2:$T$4001,Raw_Data!$E$2:$E$4001,E1433,Raw_Data!$D$2:$D$4001,D1433),2),IF(Raw_Data!T1433&gt;INDEX(Cleaning_Reference!$F$6:$F$13,MATCH(D1433,Cleaning_Reference!$A$6:$A$13,0)),INDEX(Cleaning_Reference!$F$6:$F$13,MATCH(D1433,Cleaning_Reference!$A$6:$A$13,0)),Raw_Data!T1433))</f>
        <v>2.66</v>
      </c>
      <c r="U1433" s="15">
        <f>Raw_Data!U1433</f>
        <v>28.81</v>
      </c>
      <c r="V1433" s="15">
        <f>Raw_Data!V1433</f>
        <v>23525</v>
      </c>
      <c r="W1433" s="15">
        <f>Raw_Data!W1433</f>
        <v>800206</v>
      </c>
      <c r="X1433" s="15">
        <f>Raw_Data!X1433</f>
        <v>677755</v>
      </c>
      <c r="Y1433" s="15">
        <f>Raw_Data!Y1433</f>
        <v>-122451</v>
      </c>
      <c r="Z1433" s="15">
        <f>Raw_Data!Z1433</f>
        <v>18797</v>
      </c>
      <c r="AA1433" s="15">
        <f>Raw_Data!AA1433</f>
        <v>1.5329999999999999</v>
      </c>
      <c r="AB1433" s="15">
        <f>Raw_Data!AB1433</f>
        <v>52.1</v>
      </c>
      <c r="AC1433" s="19" t="str">
        <f>IF(Raw_Data!G1433="","Yes","No")</f>
        <v>No</v>
      </c>
      <c r="AD1433" s="19" t="str">
        <f>IF(Raw_Data!L1433="","Yes","No")</f>
        <v>No</v>
      </c>
      <c r="AE1433" s="19" t="str">
        <f>IF(Raw_Data!T1433="","Imputed",IF(Raw_Data!T1433&gt;INDEX(Cleaning_Reference!$F$6:$F$13,MATCH(D1433,Cleaning_Reference!$A$6:$A$13,0)),"Capped","Original"))</f>
        <v>Original</v>
      </c>
      <c r="AF1433" s="21">
        <f t="shared" si="22"/>
        <v>28.81</v>
      </c>
    </row>
    <row r="1434" spans="1:32" ht="15" customHeight="1" x14ac:dyDescent="0.3">
      <c r="A1434" s="20" t="str">
        <f>Raw_Data!A1434</f>
        <v>SF11433</v>
      </c>
      <c r="B1434" s="15" t="str">
        <f>Raw_Data!B1434</f>
        <v>Punjab</v>
      </c>
      <c r="C1434" s="15" t="str">
        <f>Raw_Data!C1434</f>
        <v>Nashik</v>
      </c>
      <c r="D1434" s="15" t="str">
        <f>Raw_Data!D1434</f>
        <v>Wheat</v>
      </c>
      <c r="E1434" s="15" t="str">
        <f>Raw_Data!E1434</f>
        <v>Kharif</v>
      </c>
      <c r="F1434" s="15">
        <f>Raw_Data!F1434</f>
        <v>10.119999999999999</v>
      </c>
      <c r="G1434" s="18">
        <f>IF(Raw_Data!G1434="",ROUND(AVERAGEIFS(Raw_Data!$G$2:$G$4001,Raw_Data!$E$2:$E$4001,E1434),1),Raw_Data!G1434)</f>
        <v>989.7</v>
      </c>
      <c r="H1434" s="15">
        <f>Raw_Data!H1434</f>
        <v>27.1</v>
      </c>
      <c r="I1434" s="15">
        <f>Raw_Data!I1434</f>
        <v>64.8</v>
      </c>
      <c r="J1434" s="15">
        <f>Raw_Data!J1434</f>
        <v>6.6</v>
      </c>
      <c r="K1434" s="15">
        <f>Raw_Data!K1434</f>
        <v>6.5</v>
      </c>
      <c r="L1434" s="18">
        <f>IF(Raw_Data!L1434="",ROUND(AVERAGEIFS(Raw_Data!$L$2:$L$4001,Raw_Data!$E$2:$E$4001,E1434),1),Raw_Data!L1434)</f>
        <v>30</v>
      </c>
      <c r="M1434" s="15">
        <f>Raw_Data!M1434</f>
        <v>99.7</v>
      </c>
      <c r="N1434" s="15">
        <f>Raw_Data!N1434</f>
        <v>29</v>
      </c>
      <c r="O1434" s="15">
        <f>Raw_Data!O1434</f>
        <v>98</v>
      </c>
      <c r="P1434" s="15" t="str">
        <f>Raw_Data!P1434</f>
        <v>Rainfed</v>
      </c>
      <c r="Q1434" s="15">
        <f>Raw_Data!Q1434</f>
        <v>160</v>
      </c>
      <c r="R1434" s="15">
        <f>Raw_Data!R1434</f>
        <v>4.51</v>
      </c>
      <c r="S1434" s="15">
        <f>Raw_Data!S1434</f>
        <v>0.95</v>
      </c>
      <c r="T1434" s="18">
        <f>IF(Raw_Data!T1434="",ROUND(AVERAGEIFS(Raw_Data!$T$2:$T$4001,Raw_Data!$E$2:$E$4001,E1434,Raw_Data!$D$2:$D$4001,D1434),2),IF(Raw_Data!T1434&gt;INDEX(Cleaning_Reference!$F$6:$F$13,MATCH(D1434,Cleaning_Reference!$A$6:$A$13,0)),INDEX(Cleaning_Reference!$F$6:$F$13,MATCH(D1434,Cleaning_Reference!$A$6:$A$13,0)),Raw_Data!T1434))</f>
        <v>2.68</v>
      </c>
      <c r="U1434" s="15">
        <f>Raw_Data!U1434</f>
        <v>27.12</v>
      </c>
      <c r="V1434" s="15">
        <f>Raw_Data!V1434</f>
        <v>22629</v>
      </c>
      <c r="W1434" s="15">
        <f>Raw_Data!W1434</f>
        <v>684121</v>
      </c>
      <c r="X1434" s="15">
        <f>Raw_Data!X1434</f>
        <v>613698</v>
      </c>
      <c r="Y1434" s="15">
        <f>Raw_Data!Y1434</f>
        <v>-70423</v>
      </c>
      <c r="Z1434" s="15">
        <f>Raw_Data!Z1434</f>
        <v>3342</v>
      </c>
      <c r="AA1434" s="15">
        <f>Raw_Data!AA1434</f>
        <v>8.1150000000000002</v>
      </c>
      <c r="AB1434" s="15">
        <f>Raw_Data!AB1434</f>
        <v>45.4</v>
      </c>
      <c r="AC1434" s="19" t="str">
        <f>IF(Raw_Data!G1434="","Yes","No")</f>
        <v>No</v>
      </c>
      <c r="AD1434" s="19" t="str">
        <f>IF(Raw_Data!L1434="","Yes","No")</f>
        <v>No</v>
      </c>
      <c r="AE1434" s="19" t="str">
        <f>IF(Raw_Data!T1434="","Imputed",IF(Raw_Data!T1434&gt;INDEX(Cleaning_Reference!$F$6:$F$13,MATCH(D1434,Cleaning_Reference!$A$6:$A$13,0)),"Capped","Original"))</f>
        <v>Original</v>
      </c>
      <c r="AF1434" s="21">
        <f t="shared" si="22"/>
        <v>27.12</v>
      </c>
    </row>
    <row r="1435" spans="1:32" ht="15" customHeight="1" x14ac:dyDescent="0.3">
      <c r="A1435" s="20" t="str">
        <f>Raw_Data!A1435</f>
        <v>SF11434</v>
      </c>
      <c r="B1435" s="15" t="str">
        <f>Raw_Data!B1435</f>
        <v>Gujarat</v>
      </c>
      <c r="C1435" s="15" t="str">
        <f>Raw_Data!C1435</f>
        <v>Ludhiana</v>
      </c>
      <c r="D1435" s="15" t="str">
        <f>Raw_Data!D1435</f>
        <v>Wheat</v>
      </c>
      <c r="E1435" s="15" t="str">
        <f>Raw_Data!E1435</f>
        <v>Kharif</v>
      </c>
      <c r="F1435" s="15">
        <f>Raw_Data!F1435</f>
        <v>7.15</v>
      </c>
      <c r="G1435" s="18">
        <f>IF(Raw_Data!G1435="",ROUND(AVERAGEIFS(Raw_Data!$G$2:$G$4001,Raw_Data!$E$2:$E$4001,E1435),1),Raw_Data!G1435)</f>
        <v>859.8</v>
      </c>
      <c r="H1435" s="15">
        <f>Raw_Data!H1435</f>
        <v>25.3</v>
      </c>
      <c r="I1435" s="15">
        <f>Raw_Data!I1435</f>
        <v>71.599999999999994</v>
      </c>
      <c r="J1435" s="15">
        <f>Raw_Data!J1435</f>
        <v>5.8</v>
      </c>
      <c r="K1435" s="15">
        <f>Raw_Data!K1435</f>
        <v>6.19</v>
      </c>
      <c r="L1435" s="18">
        <f>IF(Raw_Data!L1435="",ROUND(AVERAGEIFS(Raw_Data!$L$2:$L$4001,Raw_Data!$E$2:$E$4001,E1435),1),Raw_Data!L1435)</f>
        <v>36.4</v>
      </c>
      <c r="M1435" s="15">
        <f>Raw_Data!M1435</f>
        <v>132</v>
      </c>
      <c r="N1435" s="15">
        <f>Raw_Data!N1435</f>
        <v>70.2</v>
      </c>
      <c r="O1435" s="15">
        <f>Raw_Data!O1435</f>
        <v>91.3</v>
      </c>
      <c r="P1435" s="15" t="str">
        <f>Raw_Data!P1435</f>
        <v>Flood</v>
      </c>
      <c r="Q1435" s="15">
        <f>Raw_Data!Q1435</f>
        <v>261.7</v>
      </c>
      <c r="R1435" s="15">
        <f>Raw_Data!R1435</f>
        <v>4.26</v>
      </c>
      <c r="S1435" s="15">
        <f>Raw_Data!S1435</f>
        <v>0.98</v>
      </c>
      <c r="T1435" s="18">
        <f>IF(Raw_Data!T1435="",ROUND(AVERAGEIFS(Raw_Data!$T$2:$T$4001,Raw_Data!$E$2:$E$4001,E1435,Raw_Data!$D$2:$D$4001,D1435),2),IF(Raw_Data!T1435&gt;INDEX(Cleaning_Reference!$F$6:$F$13,MATCH(D1435,Cleaning_Reference!$A$6:$A$13,0)),INDEX(Cleaning_Reference!$F$6:$F$13,MATCH(D1435,Cleaning_Reference!$A$6:$A$13,0)),Raw_Data!T1435))</f>
        <v>2.72</v>
      </c>
      <c r="U1435" s="15">
        <f>Raw_Data!U1435</f>
        <v>19.45</v>
      </c>
      <c r="V1435" s="15">
        <f>Raw_Data!V1435</f>
        <v>27418</v>
      </c>
      <c r="W1435" s="15">
        <f>Raw_Data!W1435</f>
        <v>495253</v>
      </c>
      <c r="X1435" s="15">
        <f>Raw_Data!X1435</f>
        <v>533280</v>
      </c>
      <c r="Y1435" s="15">
        <f>Raw_Data!Y1435</f>
        <v>38027</v>
      </c>
      <c r="Z1435" s="15">
        <f>Raw_Data!Z1435</f>
        <v>5300</v>
      </c>
      <c r="AA1435" s="15">
        <f>Raw_Data!AA1435</f>
        <v>3.67</v>
      </c>
      <c r="AB1435" s="15">
        <f>Raw_Data!AB1435</f>
        <v>62.9</v>
      </c>
      <c r="AC1435" s="19" t="str">
        <f>IF(Raw_Data!G1435="","Yes","No")</f>
        <v>No</v>
      </c>
      <c r="AD1435" s="19" t="str">
        <f>IF(Raw_Data!L1435="","Yes","No")</f>
        <v>No</v>
      </c>
      <c r="AE1435" s="19" t="str">
        <f>IF(Raw_Data!T1435="","Imputed",IF(Raw_Data!T1435&gt;INDEX(Cleaning_Reference!$F$6:$F$13,MATCH(D1435,Cleaning_Reference!$A$6:$A$13,0)),"Capped","Original"))</f>
        <v>Original</v>
      </c>
      <c r="AF1435" s="21">
        <f t="shared" si="22"/>
        <v>19.45</v>
      </c>
    </row>
    <row r="1436" spans="1:32" ht="15" customHeight="1" x14ac:dyDescent="0.3">
      <c r="A1436" s="20" t="str">
        <f>Raw_Data!A1436</f>
        <v>SF11435</v>
      </c>
      <c r="B1436" s="15" t="str">
        <f>Raw_Data!B1436</f>
        <v>Karnataka</v>
      </c>
      <c r="C1436" s="15" t="str">
        <f>Raw_Data!C1436</f>
        <v>Ludhiana</v>
      </c>
      <c r="D1436" s="15" t="str">
        <f>Raw_Data!D1436</f>
        <v>Cotton</v>
      </c>
      <c r="E1436" s="15" t="str">
        <f>Raw_Data!E1436</f>
        <v>Kharif</v>
      </c>
      <c r="F1436" s="15">
        <f>Raw_Data!F1436</f>
        <v>9.48</v>
      </c>
      <c r="G1436" s="18">
        <f>IF(Raw_Data!G1436="",ROUND(AVERAGEIFS(Raw_Data!$G$2:$G$4001,Raw_Data!$E$2:$E$4001,E1436),1),Raw_Data!G1436)</f>
        <v>862.1</v>
      </c>
      <c r="H1436" s="15">
        <f>Raw_Data!H1436</f>
        <v>33.700000000000003</v>
      </c>
      <c r="I1436" s="15">
        <f>Raw_Data!I1436</f>
        <v>62.1</v>
      </c>
      <c r="J1436" s="15">
        <f>Raw_Data!J1436</f>
        <v>9.5</v>
      </c>
      <c r="K1436" s="15">
        <f>Raw_Data!K1436</f>
        <v>7.53</v>
      </c>
      <c r="L1436" s="18">
        <f>IF(Raw_Data!L1436="",ROUND(AVERAGEIFS(Raw_Data!$L$2:$L$4001,Raw_Data!$E$2:$E$4001,E1436),1),Raw_Data!L1436)</f>
        <v>35.1</v>
      </c>
      <c r="M1436" s="15">
        <f>Raw_Data!M1436</f>
        <v>138</v>
      </c>
      <c r="N1436" s="15">
        <f>Raw_Data!N1436</f>
        <v>67.900000000000006</v>
      </c>
      <c r="O1436" s="15">
        <f>Raw_Data!O1436</f>
        <v>118.4</v>
      </c>
      <c r="P1436" s="15" t="str">
        <f>Raw_Data!P1436</f>
        <v>Sprinkler</v>
      </c>
      <c r="Q1436" s="15">
        <f>Raw_Data!Q1436</f>
        <v>146.30000000000001</v>
      </c>
      <c r="R1436" s="15">
        <f>Raw_Data!R1436</f>
        <v>6.2</v>
      </c>
      <c r="S1436" s="15">
        <f>Raw_Data!S1436</f>
        <v>0.7</v>
      </c>
      <c r="T1436" s="18">
        <f>IF(Raw_Data!T1436="",ROUND(AVERAGEIFS(Raw_Data!$T$2:$T$4001,Raw_Data!$E$2:$E$4001,E1436,Raw_Data!$D$2:$D$4001,D1436),2),IF(Raw_Data!T1436&gt;INDEX(Cleaning_Reference!$F$6:$F$13,MATCH(D1436,Cleaning_Reference!$A$6:$A$13,0)),INDEX(Cleaning_Reference!$F$6:$F$13,MATCH(D1436,Cleaning_Reference!$A$6:$A$13,0)),Raw_Data!T1436))</f>
        <v>0.87</v>
      </c>
      <c r="U1436" s="15">
        <f>Raw_Data!U1436</f>
        <v>8.25</v>
      </c>
      <c r="V1436" s="15">
        <f>Raw_Data!V1436</f>
        <v>63356</v>
      </c>
      <c r="W1436" s="15">
        <f>Raw_Data!W1436</f>
        <v>667732</v>
      </c>
      <c r="X1436" s="15">
        <f>Raw_Data!X1436</f>
        <v>522687</v>
      </c>
      <c r="Y1436" s="15">
        <f>Raw_Data!Y1436</f>
        <v>-145045</v>
      </c>
      <c r="Z1436" s="15">
        <f>Raw_Data!Z1436</f>
        <v>6473</v>
      </c>
      <c r="AA1436" s="15">
        <f>Raw_Data!AA1436</f>
        <v>1.2749999999999999</v>
      </c>
      <c r="AB1436" s="15">
        <f>Raw_Data!AB1436</f>
        <v>57</v>
      </c>
      <c r="AC1436" s="19" t="str">
        <f>IF(Raw_Data!G1436="","Yes","No")</f>
        <v>No</v>
      </c>
      <c r="AD1436" s="19" t="str">
        <f>IF(Raw_Data!L1436="","Yes","No")</f>
        <v>No</v>
      </c>
      <c r="AE1436" s="19" t="str">
        <f>IF(Raw_Data!T1436="","Imputed",IF(Raw_Data!T1436&gt;INDEX(Cleaning_Reference!$F$6:$F$13,MATCH(D1436,Cleaning_Reference!$A$6:$A$13,0)),"Capped","Original"))</f>
        <v>Original</v>
      </c>
      <c r="AF1436" s="21">
        <f t="shared" si="22"/>
        <v>8.25</v>
      </c>
    </row>
    <row r="1437" spans="1:32" ht="15" customHeight="1" x14ac:dyDescent="0.3">
      <c r="A1437" s="20" t="str">
        <f>Raw_Data!A1437</f>
        <v>SF11436</v>
      </c>
      <c r="B1437" s="15" t="str">
        <f>Raw_Data!B1437</f>
        <v>Tamil Nadu</v>
      </c>
      <c r="C1437" s="15" t="str">
        <f>Raw_Data!C1437</f>
        <v>Guntur</v>
      </c>
      <c r="D1437" s="15" t="str">
        <f>Raw_Data!D1437</f>
        <v>Rice</v>
      </c>
      <c r="E1437" s="15" t="str">
        <f>Raw_Data!E1437</f>
        <v>Kharif</v>
      </c>
      <c r="F1437" s="15">
        <f>Raw_Data!F1437</f>
        <v>13.97</v>
      </c>
      <c r="G1437" s="18">
        <f>IF(Raw_Data!G1437="",ROUND(AVERAGEIFS(Raw_Data!$G$2:$G$4001,Raw_Data!$E$2:$E$4001,E1437),1),Raw_Data!G1437)</f>
        <v>621.9</v>
      </c>
      <c r="H1437" s="15">
        <f>Raw_Data!H1437</f>
        <v>28.7</v>
      </c>
      <c r="I1437" s="15">
        <f>Raw_Data!I1437</f>
        <v>57</v>
      </c>
      <c r="J1437" s="15">
        <f>Raw_Data!J1437</f>
        <v>5.6</v>
      </c>
      <c r="K1437" s="15">
        <f>Raw_Data!K1437</f>
        <v>6.42</v>
      </c>
      <c r="L1437" s="18">
        <f>IF(Raw_Data!L1437="",ROUND(AVERAGEIFS(Raw_Data!$L$2:$L$4001,Raw_Data!$E$2:$E$4001,E1437),1),Raw_Data!L1437)</f>
        <v>27.5</v>
      </c>
      <c r="M1437" s="15">
        <f>Raw_Data!M1437</f>
        <v>127.1</v>
      </c>
      <c r="N1437" s="15">
        <f>Raw_Data!N1437</f>
        <v>76</v>
      </c>
      <c r="O1437" s="15">
        <f>Raw_Data!O1437</f>
        <v>79.400000000000006</v>
      </c>
      <c r="P1437" s="15" t="str">
        <f>Raw_Data!P1437</f>
        <v>Rainfed</v>
      </c>
      <c r="Q1437" s="15">
        <f>Raw_Data!Q1437</f>
        <v>242.3</v>
      </c>
      <c r="R1437" s="15">
        <f>Raw_Data!R1437</f>
        <v>7.76</v>
      </c>
      <c r="S1437" s="15">
        <f>Raw_Data!S1437</f>
        <v>1</v>
      </c>
      <c r="T1437" s="18">
        <f>IF(Raw_Data!T1437="",ROUND(AVERAGEIFS(Raw_Data!$T$2:$T$4001,Raw_Data!$E$2:$E$4001,E1437,Raw_Data!$D$2:$D$4001,D1437),2),IF(Raw_Data!T1437&gt;INDEX(Cleaning_Reference!$F$6:$F$13,MATCH(D1437,Cleaning_Reference!$A$6:$A$13,0)),INDEX(Cleaning_Reference!$F$6:$F$13,MATCH(D1437,Cleaning_Reference!$A$6:$A$13,0)),Raw_Data!T1437))</f>
        <v>3.16</v>
      </c>
      <c r="U1437" s="15">
        <f>Raw_Data!U1437</f>
        <v>44.15</v>
      </c>
      <c r="V1437" s="15">
        <f>Raw_Data!V1437</f>
        <v>26352</v>
      </c>
      <c r="W1437" s="15">
        <f>Raw_Data!W1437</f>
        <v>1059561</v>
      </c>
      <c r="X1437" s="15">
        <f>Raw_Data!X1437</f>
        <v>1163441</v>
      </c>
      <c r="Y1437" s="15">
        <f>Raw_Data!Y1437</f>
        <v>103880</v>
      </c>
      <c r="Z1437" s="15">
        <f>Raw_Data!Z1437</f>
        <v>9636</v>
      </c>
      <c r="AA1437" s="15">
        <f>Raw_Data!AA1437</f>
        <v>4.5819999999999999</v>
      </c>
      <c r="AB1437" s="15">
        <f>Raw_Data!AB1437</f>
        <v>38.799999999999997</v>
      </c>
      <c r="AC1437" s="19" t="str">
        <f>IF(Raw_Data!G1437="","Yes","No")</f>
        <v>No</v>
      </c>
      <c r="AD1437" s="19" t="str">
        <f>IF(Raw_Data!L1437="","Yes","No")</f>
        <v>No</v>
      </c>
      <c r="AE1437" s="19" t="str">
        <f>IF(Raw_Data!T1437="","Imputed",IF(Raw_Data!T1437&gt;INDEX(Cleaning_Reference!$F$6:$F$13,MATCH(D1437,Cleaning_Reference!$A$6:$A$13,0)),"Capped","Original"))</f>
        <v>Original</v>
      </c>
      <c r="AF1437" s="21">
        <f t="shared" si="22"/>
        <v>44.15</v>
      </c>
    </row>
    <row r="1438" spans="1:32" ht="15" customHeight="1" x14ac:dyDescent="0.3">
      <c r="A1438" s="20" t="str">
        <f>Raw_Data!A1438</f>
        <v>SF11437</v>
      </c>
      <c r="B1438" s="15" t="str">
        <f>Raw_Data!B1438</f>
        <v>Maharashtra</v>
      </c>
      <c r="C1438" s="15" t="str">
        <f>Raw_Data!C1438</f>
        <v>Guntur</v>
      </c>
      <c r="D1438" s="15" t="str">
        <f>Raw_Data!D1438</f>
        <v>Pulses</v>
      </c>
      <c r="E1438" s="15" t="str">
        <f>Raw_Data!E1438</f>
        <v>Kharif</v>
      </c>
      <c r="F1438" s="15">
        <f>Raw_Data!F1438</f>
        <v>7.87</v>
      </c>
      <c r="G1438" s="18">
        <f>IF(Raw_Data!G1438="",ROUND(AVERAGEIFS(Raw_Data!$G$2:$G$4001,Raw_Data!$E$2:$E$4001,E1438),1),Raw_Data!G1438)</f>
        <v>814.2</v>
      </c>
      <c r="H1438" s="15">
        <f>Raw_Data!H1438</f>
        <v>28.7</v>
      </c>
      <c r="I1438" s="15">
        <f>Raw_Data!I1438</f>
        <v>72.8</v>
      </c>
      <c r="J1438" s="15">
        <f>Raw_Data!J1438</f>
        <v>6.1</v>
      </c>
      <c r="K1438" s="15">
        <f>Raw_Data!K1438</f>
        <v>6.72</v>
      </c>
      <c r="L1438" s="18">
        <f>IF(Raw_Data!L1438="",ROUND(AVERAGEIFS(Raw_Data!$L$2:$L$4001,Raw_Data!$E$2:$E$4001,E1438),1),Raw_Data!L1438)</f>
        <v>27.1</v>
      </c>
      <c r="M1438" s="15">
        <f>Raw_Data!M1438</f>
        <v>67.400000000000006</v>
      </c>
      <c r="N1438" s="15">
        <f>Raw_Data!N1438</f>
        <v>61</v>
      </c>
      <c r="O1438" s="15">
        <f>Raw_Data!O1438</f>
        <v>80</v>
      </c>
      <c r="P1438" s="15" t="str">
        <f>Raw_Data!P1438</f>
        <v>Rainfed</v>
      </c>
      <c r="Q1438" s="15">
        <f>Raw_Data!Q1438</f>
        <v>180.1</v>
      </c>
      <c r="R1438" s="15">
        <f>Raw_Data!R1438</f>
        <v>5.31</v>
      </c>
      <c r="S1438" s="15">
        <f>Raw_Data!S1438</f>
        <v>0.8</v>
      </c>
      <c r="T1438" s="18">
        <f>IF(Raw_Data!T1438="",ROUND(AVERAGEIFS(Raw_Data!$T$2:$T$4001,Raw_Data!$E$2:$E$4001,E1438,Raw_Data!$D$2:$D$4001,D1438),2),IF(Raw_Data!T1438&gt;INDEX(Cleaning_Reference!$F$6:$F$13,MATCH(D1438,Cleaning_Reference!$A$6:$A$13,0)),INDEX(Cleaning_Reference!$F$6:$F$13,MATCH(D1438,Cleaning_Reference!$A$6:$A$13,0)),Raw_Data!T1438))</f>
        <v>1.54</v>
      </c>
      <c r="U1438" s="15">
        <f>Raw_Data!U1438</f>
        <v>12.12</v>
      </c>
      <c r="V1438" s="15">
        <f>Raw_Data!V1438</f>
        <v>81617</v>
      </c>
      <c r="W1438" s="15">
        <f>Raw_Data!W1438</f>
        <v>460068</v>
      </c>
      <c r="X1438" s="15">
        <f>Raw_Data!X1438</f>
        <v>989198</v>
      </c>
      <c r="Y1438" s="15">
        <f>Raw_Data!Y1438</f>
        <v>529130</v>
      </c>
      <c r="Z1438" s="15">
        <f>Raw_Data!Z1438</f>
        <v>1766</v>
      </c>
      <c r="AA1438" s="15">
        <f>Raw_Data!AA1438</f>
        <v>6.8630000000000004</v>
      </c>
      <c r="AB1438" s="15">
        <f>Raw_Data!AB1438</f>
        <v>54.4</v>
      </c>
      <c r="AC1438" s="19" t="str">
        <f>IF(Raw_Data!G1438="","Yes","No")</f>
        <v>No</v>
      </c>
      <c r="AD1438" s="19" t="str">
        <f>IF(Raw_Data!L1438="","Yes","No")</f>
        <v>No</v>
      </c>
      <c r="AE1438" s="19" t="str">
        <f>IF(Raw_Data!T1438="","Imputed",IF(Raw_Data!T1438&gt;INDEX(Cleaning_Reference!$F$6:$F$13,MATCH(D1438,Cleaning_Reference!$A$6:$A$13,0)),"Capped","Original"))</f>
        <v>Original</v>
      </c>
      <c r="AF1438" s="21">
        <f t="shared" si="22"/>
        <v>12.12</v>
      </c>
    </row>
    <row r="1439" spans="1:32" ht="15" customHeight="1" x14ac:dyDescent="0.3">
      <c r="A1439" s="20" t="str">
        <f>Raw_Data!A1439</f>
        <v>SF11438</v>
      </c>
      <c r="B1439" s="15" t="str">
        <f>Raw_Data!B1439</f>
        <v>Maharashtra</v>
      </c>
      <c r="C1439" s="15" t="str">
        <f>Raw_Data!C1439</f>
        <v>Indore</v>
      </c>
      <c r="D1439" s="15" t="str">
        <f>Raw_Data!D1439</f>
        <v>Maize</v>
      </c>
      <c r="E1439" s="15" t="str">
        <f>Raw_Data!E1439</f>
        <v>Kharif</v>
      </c>
      <c r="F1439" s="15">
        <f>Raw_Data!F1439</f>
        <v>4.87</v>
      </c>
      <c r="G1439" s="18">
        <f>IF(Raw_Data!G1439="",ROUND(AVERAGEIFS(Raw_Data!$G$2:$G$4001,Raw_Data!$E$2:$E$4001,E1439),1),Raw_Data!G1439)</f>
        <v>754.6</v>
      </c>
      <c r="H1439" s="15">
        <f>Raw_Data!H1439</f>
        <v>30.3</v>
      </c>
      <c r="I1439" s="15">
        <f>Raw_Data!I1439</f>
        <v>82.3</v>
      </c>
      <c r="J1439" s="15">
        <f>Raw_Data!J1439</f>
        <v>8.3000000000000007</v>
      </c>
      <c r="K1439" s="15">
        <f>Raw_Data!K1439</f>
        <v>6.46</v>
      </c>
      <c r="L1439" s="18">
        <f>IF(Raw_Data!L1439="",ROUND(AVERAGEIFS(Raw_Data!$L$2:$L$4001,Raw_Data!$E$2:$E$4001,E1439),1),Raw_Data!L1439)</f>
        <v>31.3</v>
      </c>
      <c r="M1439" s="15">
        <f>Raw_Data!M1439</f>
        <v>112.9</v>
      </c>
      <c r="N1439" s="15">
        <f>Raw_Data!N1439</f>
        <v>77.5</v>
      </c>
      <c r="O1439" s="15">
        <f>Raw_Data!O1439</f>
        <v>137</v>
      </c>
      <c r="P1439" s="15" t="str">
        <f>Raw_Data!P1439</f>
        <v>Flood</v>
      </c>
      <c r="Q1439" s="15">
        <f>Raw_Data!Q1439</f>
        <v>168.4</v>
      </c>
      <c r="R1439" s="15">
        <f>Raw_Data!R1439</f>
        <v>4.5199999999999996</v>
      </c>
      <c r="S1439" s="15">
        <f>Raw_Data!S1439</f>
        <v>0.66</v>
      </c>
      <c r="T1439" s="18">
        <f>IF(Raw_Data!T1439="",ROUND(AVERAGEIFS(Raw_Data!$T$2:$T$4001,Raw_Data!$E$2:$E$4001,E1439,Raw_Data!$D$2:$D$4001,D1439),2),IF(Raw_Data!T1439&gt;INDEX(Cleaning_Reference!$F$6:$F$13,MATCH(D1439,Cleaning_Reference!$A$6:$A$13,0)),INDEX(Cleaning_Reference!$F$6:$F$13,MATCH(D1439,Cleaning_Reference!$A$6:$A$13,0)),Raw_Data!T1439))</f>
        <v>5.74</v>
      </c>
      <c r="U1439" s="15">
        <f>Raw_Data!U1439</f>
        <v>27.95</v>
      </c>
      <c r="V1439" s="15">
        <f>Raw_Data!V1439</f>
        <v>21039</v>
      </c>
      <c r="W1439" s="15">
        <f>Raw_Data!W1439</f>
        <v>384050</v>
      </c>
      <c r="X1439" s="15">
        <f>Raw_Data!X1439</f>
        <v>588040</v>
      </c>
      <c r="Y1439" s="15">
        <f>Raw_Data!Y1439</f>
        <v>203990</v>
      </c>
      <c r="Z1439" s="15">
        <f>Raw_Data!Z1439</f>
        <v>3522</v>
      </c>
      <c r="AA1439" s="15">
        <f>Raw_Data!AA1439</f>
        <v>7.9359999999999999</v>
      </c>
      <c r="AB1439" s="15">
        <f>Raw_Data!AB1439</f>
        <v>55.8</v>
      </c>
      <c r="AC1439" s="19" t="str">
        <f>IF(Raw_Data!G1439="","Yes","No")</f>
        <v>No</v>
      </c>
      <c r="AD1439" s="19" t="str">
        <f>IF(Raw_Data!L1439="","Yes","No")</f>
        <v>No</v>
      </c>
      <c r="AE1439" s="19" t="str">
        <f>IF(Raw_Data!T1439="","Imputed",IF(Raw_Data!T1439&gt;INDEX(Cleaning_Reference!$F$6:$F$13,MATCH(D1439,Cleaning_Reference!$A$6:$A$13,0)),"Capped","Original"))</f>
        <v>Original</v>
      </c>
      <c r="AF1439" s="21">
        <f t="shared" si="22"/>
        <v>27.95</v>
      </c>
    </row>
    <row r="1440" spans="1:32" ht="15" customHeight="1" x14ac:dyDescent="0.3">
      <c r="A1440" s="20" t="str">
        <f>Raw_Data!A1440</f>
        <v>SF11439</v>
      </c>
      <c r="B1440" s="15" t="str">
        <f>Raw_Data!B1440</f>
        <v>Tamil Nadu</v>
      </c>
      <c r="C1440" s="15" t="str">
        <f>Raw_Data!C1440</f>
        <v>Guntur</v>
      </c>
      <c r="D1440" s="15" t="str">
        <f>Raw_Data!D1440</f>
        <v>Chilli</v>
      </c>
      <c r="E1440" s="15" t="str">
        <f>Raw_Data!E1440</f>
        <v>Zaid</v>
      </c>
      <c r="F1440" s="15">
        <f>Raw_Data!F1440</f>
        <v>10.5</v>
      </c>
      <c r="G1440" s="18">
        <f>IF(Raw_Data!G1440="",ROUND(AVERAGEIFS(Raw_Data!$G$2:$G$4001,Raw_Data!$E$2:$E$4001,E1440),1),Raw_Data!G1440)</f>
        <v>359.5</v>
      </c>
      <c r="H1440" s="15">
        <f>Raw_Data!H1440</f>
        <v>33.200000000000003</v>
      </c>
      <c r="I1440" s="15">
        <f>Raw_Data!I1440</f>
        <v>43.5</v>
      </c>
      <c r="J1440" s="15">
        <f>Raw_Data!J1440</f>
        <v>7.1</v>
      </c>
      <c r="K1440" s="15">
        <f>Raw_Data!K1440</f>
        <v>6.64</v>
      </c>
      <c r="L1440" s="18">
        <f>IF(Raw_Data!L1440="",ROUND(AVERAGEIFS(Raw_Data!$L$2:$L$4001,Raw_Data!$E$2:$E$4001,E1440),1),Raw_Data!L1440)</f>
        <v>23.1</v>
      </c>
      <c r="M1440" s="15">
        <f>Raw_Data!M1440</f>
        <v>137</v>
      </c>
      <c r="N1440" s="15">
        <f>Raw_Data!N1440</f>
        <v>56.6</v>
      </c>
      <c r="O1440" s="15">
        <f>Raw_Data!O1440</f>
        <v>72.599999999999994</v>
      </c>
      <c r="P1440" s="15" t="str">
        <f>Raw_Data!P1440</f>
        <v>Rainfed</v>
      </c>
      <c r="Q1440" s="15">
        <f>Raw_Data!Q1440</f>
        <v>231</v>
      </c>
      <c r="R1440" s="15">
        <f>Raw_Data!R1440</f>
        <v>8.33</v>
      </c>
      <c r="S1440" s="15">
        <f>Raw_Data!S1440</f>
        <v>0.81</v>
      </c>
      <c r="T1440" s="18">
        <f>IF(Raw_Data!T1440="",ROUND(AVERAGEIFS(Raw_Data!$T$2:$T$4001,Raw_Data!$E$2:$E$4001,E1440,Raw_Data!$D$2:$D$4001,D1440),2),IF(Raw_Data!T1440&gt;INDEX(Cleaning_Reference!$F$6:$F$13,MATCH(D1440,Cleaning_Reference!$A$6:$A$13,0)),INDEX(Cleaning_Reference!$F$6:$F$13,MATCH(D1440,Cleaning_Reference!$A$6:$A$13,0)),Raw_Data!T1440))</f>
        <v>1.3</v>
      </c>
      <c r="U1440" s="15">
        <f>Raw_Data!U1440</f>
        <v>13.65</v>
      </c>
      <c r="V1440" s="15">
        <f>Raw_Data!V1440</f>
        <v>93872</v>
      </c>
      <c r="W1440" s="15">
        <f>Raw_Data!W1440</f>
        <v>830425</v>
      </c>
      <c r="X1440" s="15">
        <f>Raw_Data!X1440</f>
        <v>1281353</v>
      </c>
      <c r="Y1440" s="15">
        <f>Raw_Data!Y1440</f>
        <v>450928</v>
      </c>
      <c r="Z1440" s="15">
        <f>Raw_Data!Z1440</f>
        <v>3845</v>
      </c>
      <c r="AA1440" s="15">
        <f>Raw_Data!AA1440</f>
        <v>3.55</v>
      </c>
      <c r="AB1440" s="15">
        <f>Raw_Data!AB1440</f>
        <v>27.2</v>
      </c>
      <c r="AC1440" s="19" t="str">
        <f>IF(Raw_Data!G1440="","Yes","No")</f>
        <v>No</v>
      </c>
      <c r="AD1440" s="19" t="str">
        <f>IF(Raw_Data!L1440="","Yes","No")</f>
        <v>No</v>
      </c>
      <c r="AE1440" s="19" t="str">
        <f>IF(Raw_Data!T1440="","Imputed",IF(Raw_Data!T1440&gt;INDEX(Cleaning_Reference!$F$6:$F$13,MATCH(D1440,Cleaning_Reference!$A$6:$A$13,0)),"Capped","Original"))</f>
        <v>Original</v>
      </c>
      <c r="AF1440" s="21">
        <f t="shared" si="22"/>
        <v>13.65</v>
      </c>
    </row>
    <row r="1441" spans="1:32" ht="15" customHeight="1" x14ac:dyDescent="0.3">
      <c r="A1441" s="20" t="str">
        <f>Raw_Data!A1441</f>
        <v>SF11440</v>
      </c>
      <c r="B1441" s="15" t="str">
        <f>Raw_Data!B1441</f>
        <v>Andhra Pradesh</v>
      </c>
      <c r="C1441" s="15" t="str">
        <f>Raw_Data!C1441</f>
        <v>Nalgonda</v>
      </c>
      <c r="D1441" s="15" t="str">
        <f>Raw_Data!D1441</f>
        <v>Pulses</v>
      </c>
      <c r="E1441" s="15" t="str">
        <f>Raw_Data!E1441</f>
        <v>Zaid</v>
      </c>
      <c r="F1441" s="15">
        <f>Raw_Data!F1441</f>
        <v>2.63</v>
      </c>
      <c r="G1441" s="18">
        <f>IF(Raw_Data!G1441="",ROUND(AVERAGEIFS(Raw_Data!$G$2:$G$4001,Raw_Data!$E$2:$E$4001,E1441),1),Raw_Data!G1441)</f>
        <v>516.79999999999995</v>
      </c>
      <c r="H1441" s="15">
        <f>Raw_Data!H1441</f>
        <v>31.8</v>
      </c>
      <c r="I1441" s="15">
        <f>Raw_Data!I1441</f>
        <v>46.8</v>
      </c>
      <c r="J1441" s="15">
        <f>Raw_Data!J1441</f>
        <v>7.8</v>
      </c>
      <c r="K1441" s="15">
        <f>Raw_Data!K1441</f>
        <v>7.83</v>
      </c>
      <c r="L1441" s="18">
        <f>IF(Raw_Data!L1441="",ROUND(AVERAGEIFS(Raw_Data!$L$2:$L$4001,Raw_Data!$E$2:$E$4001,E1441),1),Raw_Data!L1441)</f>
        <v>16</v>
      </c>
      <c r="M1441" s="15">
        <f>Raw_Data!M1441</f>
        <v>133.9</v>
      </c>
      <c r="N1441" s="15">
        <f>Raw_Data!N1441</f>
        <v>83</v>
      </c>
      <c r="O1441" s="15">
        <f>Raw_Data!O1441</f>
        <v>103</v>
      </c>
      <c r="P1441" s="15" t="str">
        <f>Raw_Data!P1441</f>
        <v>Flood</v>
      </c>
      <c r="Q1441" s="15">
        <f>Raw_Data!Q1441</f>
        <v>160.6</v>
      </c>
      <c r="R1441" s="15">
        <f>Raw_Data!R1441</f>
        <v>8.81</v>
      </c>
      <c r="S1441" s="15">
        <f>Raw_Data!S1441</f>
        <v>0.89</v>
      </c>
      <c r="T1441" s="18">
        <f>IF(Raw_Data!T1441="",ROUND(AVERAGEIFS(Raw_Data!$T$2:$T$4001,Raw_Data!$E$2:$E$4001,E1441,Raw_Data!$D$2:$D$4001,D1441),2),IF(Raw_Data!T1441&gt;INDEX(Cleaning_Reference!$F$6:$F$13,MATCH(D1441,Cleaning_Reference!$A$6:$A$13,0)),INDEX(Cleaning_Reference!$F$6:$F$13,MATCH(D1441,Cleaning_Reference!$A$6:$A$13,0)),Raw_Data!T1441))</f>
        <v>0.3</v>
      </c>
      <c r="U1441" s="15">
        <f>Raw_Data!U1441</f>
        <v>0.79</v>
      </c>
      <c r="V1441" s="15">
        <f>Raw_Data!V1441</f>
        <v>78999</v>
      </c>
      <c r="W1441" s="15">
        <f>Raw_Data!W1441</f>
        <v>199591</v>
      </c>
      <c r="X1441" s="15">
        <f>Raw_Data!X1441</f>
        <v>62409</v>
      </c>
      <c r="Y1441" s="15">
        <f>Raw_Data!Y1441</f>
        <v>-137182</v>
      </c>
      <c r="Z1441" s="15">
        <f>Raw_Data!Z1441</f>
        <v>1439</v>
      </c>
      <c r="AA1441" s="15">
        <f>Raw_Data!AA1441</f>
        <v>0.54900000000000004</v>
      </c>
      <c r="AB1441" s="15">
        <f>Raw_Data!AB1441</f>
        <v>26</v>
      </c>
      <c r="AC1441" s="19" t="str">
        <f>IF(Raw_Data!G1441="","Yes","No")</f>
        <v>No</v>
      </c>
      <c r="AD1441" s="19" t="str">
        <f>IF(Raw_Data!L1441="","Yes","No")</f>
        <v>No</v>
      </c>
      <c r="AE1441" s="19" t="str">
        <f>IF(Raw_Data!T1441="","Imputed",IF(Raw_Data!T1441&gt;INDEX(Cleaning_Reference!$F$6:$F$13,MATCH(D1441,Cleaning_Reference!$A$6:$A$13,0)),"Capped","Original"))</f>
        <v>Original</v>
      </c>
      <c r="AF1441" s="21">
        <f t="shared" si="22"/>
        <v>0.79</v>
      </c>
    </row>
    <row r="1442" spans="1:32" ht="15" customHeight="1" x14ac:dyDescent="0.3">
      <c r="A1442" s="20" t="str">
        <f>Raw_Data!A1442</f>
        <v>SF11441</v>
      </c>
      <c r="B1442" s="15" t="str">
        <f>Raw_Data!B1442</f>
        <v>Tamil Nadu</v>
      </c>
      <c r="C1442" s="15" t="str">
        <f>Raw_Data!C1442</f>
        <v>Warangal</v>
      </c>
      <c r="D1442" s="15" t="str">
        <f>Raw_Data!D1442</f>
        <v>Rice</v>
      </c>
      <c r="E1442" s="15" t="str">
        <f>Raw_Data!E1442</f>
        <v>Kharif</v>
      </c>
      <c r="F1442" s="15">
        <f>Raw_Data!F1442</f>
        <v>13.71</v>
      </c>
      <c r="G1442" s="18">
        <f>IF(Raw_Data!G1442="",ROUND(AVERAGEIFS(Raw_Data!$G$2:$G$4001,Raw_Data!$E$2:$E$4001,E1442),1),Raw_Data!G1442)</f>
        <v>1150.5999999999999</v>
      </c>
      <c r="H1442" s="15">
        <f>Raw_Data!H1442</f>
        <v>27.2</v>
      </c>
      <c r="I1442" s="15">
        <f>Raw_Data!I1442</f>
        <v>80.5</v>
      </c>
      <c r="J1442" s="15">
        <f>Raw_Data!J1442</f>
        <v>7.7</v>
      </c>
      <c r="K1442" s="15">
        <f>Raw_Data!K1442</f>
        <v>5.65</v>
      </c>
      <c r="L1442" s="18">
        <f>IF(Raw_Data!L1442="",ROUND(AVERAGEIFS(Raw_Data!$L$2:$L$4001,Raw_Data!$E$2:$E$4001,E1442),1),Raw_Data!L1442)</f>
        <v>33.5</v>
      </c>
      <c r="M1442" s="15">
        <f>Raw_Data!M1442</f>
        <v>98.7</v>
      </c>
      <c r="N1442" s="15">
        <f>Raw_Data!N1442</f>
        <v>67.8</v>
      </c>
      <c r="O1442" s="15">
        <f>Raw_Data!O1442</f>
        <v>70.2</v>
      </c>
      <c r="P1442" s="15" t="str">
        <f>Raw_Data!P1442</f>
        <v>Rainfed</v>
      </c>
      <c r="Q1442" s="15">
        <f>Raw_Data!Q1442</f>
        <v>40</v>
      </c>
      <c r="R1442" s="15">
        <f>Raw_Data!R1442</f>
        <v>8.9</v>
      </c>
      <c r="S1442" s="15">
        <f>Raw_Data!S1442</f>
        <v>0.86</v>
      </c>
      <c r="T1442" s="18">
        <f>IF(Raw_Data!T1442="",ROUND(AVERAGEIFS(Raw_Data!$T$2:$T$4001,Raw_Data!$E$2:$E$4001,E1442,Raw_Data!$D$2:$D$4001,D1442),2),IF(Raw_Data!T1442&gt;INDEX(Cleaning_Reference!$F$6:$F$13,MATCH(D1442,Cleaning_Reference!$A$6:$A$13,0)),INDEX(Cleaning_Reference!$F$6:$F$13,MATCH(D1442,Cleaning_Reference!$A$6:$A$13,0)),Raw_Data!T1442))</f>
        <v>0.74</v>
      </c>
      <c r="U1442" s="15">
        <f>Raw_Data!U1442</f>
        <v>10.15</v>
      </c>
      <c r="V1442" s="15">
        <f>Raw_Data!V1442</f>
        <v>22982</v>
      </c>
      <c r="W1442" s="15">
        <f>Raw_Data!W1442</f>
        <v>774511</v>
      </c>
      <c r="X1442" s="15">
        <f>Raw_Data!X1442</f>
        <v>233267</v>
      </c>
      <c r="Y1442" s="15">
        <f>Raw_Data!Y1442</f>
        <v>-541244</v>
      </c>
      <c r="Z1442" s="15">
        <f>Raw_Data!Z1442</f>
        <v>13116</v>
      </c>
      <c r="AA1442" s="15">
        <f>Raw_Data!AA1442</f>
        <v>0.77400000000000002</v>
      </c>
      <c r="AB1442" s="15">
        <f>Raw_Data!AB1442</f>
        <v>52.6</v>
      </c>
      <c r="AC1442" s="19" t="str">
        <f>IF(Raw_Data!G1442="","Yes","No")</f>
        <v>No</v>
      </c>
      <c r="AD1442" s="19" t="str">
        <f>IF(Raw_Data!L1442="","Yes","No")</f>
        <v>No</v>
      </c>
      <c r="AE1442" s="19" t="str">
        <f>IF(Raw_Data!T1442="","Imputed",IF(Raw_Data!T1442&gt;INDEX(Cleaning_Reference!$F$6:$F$13,MATCH(D1442,Cleaning_Reference!$A$6:$A$13,0)),"Capped","Original"))</f>
        <v>Original</v>
      </c>
      <c r="AF1442" s="21">
        <f t="shared" si="22"/>
        <v>10.15</v>
      </c>
    </row>
    <row r="1443" spans="1:32" ht="15" customHeight="1" x14ac:dyDescent="0.3">
      <c r="A1443" s="20" t="str">
        <f>Raw_Data!A1443</f>
        <v>SF11442</v>
      </c>
      <c r="B1443" s="15" t="str">
        <f>Raw_Data!B1443</f>
        <v>Karnataka</v>
      </c>
      <c r="C1443" s="15" t="str">
        <f>Raw_Data!C1443</f>
        <v>Raichur</v>
      </c>
      <c r="D1443" s="15" t="str">
        <f>Raw_Data!D1443</f>
        <v>Chilli</v>
      </c>
      <c r="E1443" s="15" t="str">
        <f>Raw_Data!E1443</f>
        <v>Kharif</v>
      </c>
      <c r="F1443" s="15">
        <f>Raw_Data!F1443</f>
        <v>12.96</v>
      </c>
      <c r="G1443" s="18">
        <f>IF(Raw_Data!G1443="",ROUND(AVERAGEIFS(Raw_Data!$G$2:$G$4001,Raw_Data!$E$2:$E$4001,E1443),1),Raw_Data!G1443)</f>
        <v>518.5</v>
      </c>
      <c r="H1443" s="15">
        <f>Raw_Data!H1443</f>
        <v>27</v>
      </c>
      <c r="I1443" s="15">
        <f>Raw_Data!I1443</f>
        <v>67.099999999999994</v>
      </c>
      <c r="J1443" s="15">
        <f>Raw_Data!J1443</f>
        <v>6.8</v>
      </c>
      <c r="K1443" s="15">
        <f>Raw_Data!K1443</f>
        <v>5.82</v>
      </c>
      <c r="L1443" s="18">
        <f>IF(Raw_Data!L1443="",ROUND(AVERAGEIFS(Raw_Data!$L$2:$L$4001,Raw_Data!$E$2:$E$4001,E1443),1),Raw_Data!L1443)</f>
        <v>24.8</v>
      </c>
      <c r="M1443" s="15">
        <f>Raw_Data!M1443</f>
        <v>98.9</v>
      </c>
      <c r="N1443" s="15">
        <f>Raw_Data!N1443</f>
        <v>74.3</v>
      </c>
      <c r="O1443" s="15">
        <f>Raw_Data!O1443</f>
        <v>169.8</v>
      </c>
      <c r="P1443" s="15" t="str">
        <f>Raw_Data!P1443</f>
        <v>Sprinkler</v>
      </c>
      <c r="Q1443" s="15">
        <f>Raw_Data!Q1443</f>
        <v>172.5</v>
      </c>
      <c r="R1443" s="15">
        <f>Raw_Data!R1443</f>
        <v>4.6100000000000003</v>
      </c>
      <c r="S1443" s="15">
        <f>Raw_Data!S1443</f>
        <v>0.82</v>
      </c>
      <c r="T1443" s="18">
        <f>IF(Raw_Data!T1443="",ROUND(AVERAGEIFS(Raw_Data!$T$2:$T$4001,Raw_Data!$E$2:$E$4001,E1443,Raw_Data!$D$2:$D$4001,D1443),2),IF(Raw_Data!T1443&gt;INDEX(Cleaning_Reference!$F$6:$F$13,MATCH(D1443,Cleaning_Reference!$A$6:$A$13,0)),INDEX(Cleaning_Reference!$F$6:$F$13,MATCH(D1443,Cleaning_Reference!$A$6:$A$13,0)),Raw_Data!T1443))</f>
        <v>1.25</v>
      </c>
      <c r="U1443" s="15">
        <f>Raw_Data!U1443</f>
        <v>16.2</v>
      </c>
      <c r="V1443" s="15">
        <f>Raw_Data!V1443</f>
        <v>98545</v>
      </c>
      <c r="W1443" s="15">
        <f>Raw_Data!W1443</f>
        <v>1001488</v>
      </c>
      <c r="X1443" s="15">
        <f>Raw_Data!X1443</f>
        <v>1596429</v>
      </c>
      <c r="Y1443" s="15">
        <f>Raw_Data!Y1443</f>
        <v>594941</v>
      </c>
      <c r="Z1443" s="15">
        <f>Raw_Data!Z1443</f>
        <v>8558</v>
      </c>
      <c r="AA1443" s="15">
        <f>Raw_Data!AA1443</f>
        <v>1.893</v>
      </c>
      <c r="AB1443" s="15">
        <f>Raw_Data!AB1443</f>
        <v>49.3</v>
      </c>
      <c r="AC1443" s="19" t="str">
        <f>IF(Raw_Data!G1443="","Yes","No")</f>
        <v>No</v>
      </c>
      <c r="AD1443" s="19" t="str">
        <f>IF(Raw_Data!L1443="","Yes","No")</f>
        <v>No</v>
      </c>
      <c r="AE1443" s="19" t="str">
        <f>IF(Raw_Data!T1443="","Imputed",IF(Raw_Data!T1443&gt;INDEX(Cleaning_Reference!$F$6:$F$13,MATCH(D1443,Cleaning_Reference!$A$6:$A$13,0)),"Capped","Original"))</f>
        <v>Original</v>
      </c>
      <c r="AF1443" s="21">
        <f t="shared" si="22"/>
        <v>16.2</v>
      </c>
    </row>
    <row r="1444" spans="1:32" ht="15" customHeight="1" x14ac:dyDescent="0.3">
      <c r="A1444" s="20" t="str">
        <f>Raw_Data!A1444</f>
        <v>SF11443</v>
      </c>
      <c r="B1444" s="15" t="str">
        <f>Raw_Data!B1444</f>
        <v>Karnataka</v>
      </c>
      <c r="C1444" s="15" t="str">
        <f>Raw_Data!C1444</f>
        <v>Nashik</v>
      </c>
      <c r="D1444" s="15" t="str">
        <f>Raw_Data!D1444</f>
        <v>Pulses</v>
      </c>
      <c r="E1444" s="15" t="str">
        <f>Raw_Data!E1444</f>
        <v>Kharif</v>
      </c>
      <c r="F1444" s="15">
        <f>Raw_Data!F1444</f>
        <v>0.98</v>
      </c>
      <c r="G1444" s="18">
        <f>IF(Raw_Data!G1444="",ROUND(AVERAGEIFS(Raw_Data!$G$2:$G$4001,Raw_Data!$E$2:$E$4001,E1444),1),Raw_Data!G1444)</f>
        <v>946.5</v>
      </c>
      <c r="H1444" s="15">
        <f>Raw_Data!H1444</f>
        <v>29.9</v>
      </c>
      <c r="I1444" s="15">
        <f>Raw_Data!I1444</f>
        <v>66</v>
      </c>
      <c r="J1444" s="15">
        <f>Raw_Data!J1444</f>
        <v>7.1</v>
      </c>
      <c r="K1444" s="15">
        <f>Raw_Data!K1444</f>
        <v>6.51</v>
      </c>
      <c r="L1444" s="18">
        <f>IF(Raw_Data!L1444="",ROUND(AVERAGEIFS(Raw_Data!$L$2:$L$4001,Raw_Data!$E$2:$E$4001,E1444),1),Raw_Data!L1444)</f>
        <v>37.6</v>
      </c>
      <c r="M1444" s="15">
        <f>Raw_Data!M1444</f>
        <v>190</v>
      </c>
      <c r="N1444" s="15">
        <f>Raw_Data!N1444</f>
        <v>35.799999999999997</v>
      </c>
      <c r="O1444" s="15">
        <f>Raw_Data!O1444</f>
        <v>122.7</v>
      </c>
      <c r="P1444" s="15" t="str">
        <f>Raw_Data!P1444</f>
        <v>Drip</v>
      </c>
      <c r="Q1444" s="15">
        <f>Raw_Data!Q1444</f>
        <v>116.8</v>
      </c>
      <c r="R1444" s="15">
        <f>Raw_Data!R1444</f>
        <v>5.91</v>
      </c>
      <c r="S1444" s="15">
        <f>Raw_Data!S1444</f>
        <v>0.74</v>
      </c>
      <c r="T1444" s="18">
        <f>IF(Raw_Data!T1444="",ROUND(AVERAGEIFS(Raw_Data!$T$2:$T$4001,Raw_Data!$E$2:$E$4001,E1444,Raw_Data!$D$2:$D$4001,D1444),2),IF(Raw_Data!T1444&gt;INDEX(Cleaning_Reference!$F$6:$F$13,MATCH(D1444,Cleaning_Reference!$A$6:$A$13,0)),INDEX(Cleaning_Reference!$F$6:$F$13,MATCH(D1444,Cleaning_Reference!$A$6:$A$13,0)),Raw_Data!T1444))</f>
        <v>1.69</v>
      </c>
      <c r="U1444" s="15">
        <f>Raw_Data!U1444</f>
        <v>1.66</v>
      </c>
      <c r="V1444" s="15">
        <f>Raw_Data!V1444</f>
        <v>60033</v>
      </c>
      <c r="W1444" s="15">
        <f>Raw_Data!W1444</f>
        <v>53698</v>
      </c>
      <c r="X1444" s="15">
        <f>Raw_Data!X1444</f>
        <v>99655</v>
      </c>
      <c r="Y1444" s="15">
        <f>Raw_Data!Y1444</f>
        <v>45957</v>
      </c>
      <c r="Z1444" s="15">
        <f>Raw_Data!Z1444</f>
        <v>278</v>
      </c>
      <c r="AA1444" s="15">
        <f>Raw_Data!AA1444</f>
        <v>5.9710000000000001</v>
      </c>
      <c r="AB1444" s="15">
        <f>Raw_Data!AB1444</f>
        <v>68.400000000000006</v>
      </c>
      <c r="AC1444" s="19" t="str">
        <f>IF(Raw_Data!G1444="","Yes","No")</f>
        <v>No</v>
      </c>
      <c r="AD1444" s="19" t="str">
        <f>IF(Raw_Data!L1444="","Yes","No")</f>
        <v>No</v>
      </c>
      <c r="AE1444" s="19" t="str">
        <f>IF(Raw_Data!T1444="","Imputed",IF(Raw_Data!T1444&gt;INDEX(Cleaning_Reference!$F$6:$F$13,MATCH(D1444,Cleaning_Reference!$A$6:$A$13,0)),"Capped","Original"))</f>
        <v>Original</v>
      </c>
      <c r="AF1444" s="21">
        <f t="shared" si="22"/>
        <v>1.66</v>
      </c>
    </row>
    <row r="1445" spans="1:32" ht="15" customHeight="1" x14ac:dyDescent="0.3">
      <c r="A1445" s="20" t="str">
        <f>Raw_Data!A1445</f>
        <v>SF11444</v>
      </c>
      <c r="B1445" s="15" t="str">
        <f>Raw_Data!B1445</f>
        <v>Tamil Nadu</v>
      </c>
      <c r="C1445" s="15" t="str">
        <f>Raw_Data!C1445</f>
        <v>Indore</v>
      </c>
      <c r="D1445" s="15" t="str">
        <f>Raw_Data!D1445</f>
        <v>Chilli</v>
      </c>
      <c r="E1445" s="15" t="str">
        <f>Raw_Data!E1445</f>
        <v>Kharif</v>
      </c>
      <c r="F1445" s="15">
        <f>Raw_Data!F1445</f>
        <v>14.39</v>
      </c>
      <c r="G1445" s="18">
        <f>IF(Raw_Data!G1445="",ROUND(AVERAGEIFS(Raw_Data!$G$2:$G$4001,Raw_Data!$E$2:$E$4001,E1445),1),Raw_Data!G1445)</f>
        <v>418.9</v>
      </c>
      <c r="H1445" s="15">
        <f>Raw_Data!H1445</f>
        <v>23.4</v>
      </c>
      <c r="I1445" s="15">
        <f>Raw_Data!I1445</f>
        <v>84.1</v>
      </c>
      <c r="J1445" s="15">
        <f>Raw_Data!J1445</f>
        <v>6.7</v>
      </c>
      <c r="K1445" s="15">
        <f>Raw_Data!K1445</f>
        <v>6.3</v>
      </c>
      <c r="L1445" s="18">
        <f>IF(Raw_Data!L1445="",ROUND(AVERAGEIFS(Raw_Data!$L$2:$L$4001,Raw_Data!$E$2:$E$4001,E1445),1),Raw_Data!L1445)</f>
        <v>36.6</v>
      </c>
      <c r="M1445" s="15">
        <f>Raw_Data!M1445</f>
        <v>134</v>
      </c>
      <c r="N1445" s="15">
        <f>Raw_Data!N1445</f>
        <v>36.5</v>
      </c>
      <c r="O1445" s="15">
        <f>Raw_Data!O1445</f>
        <v>30</v>
      </c>
      <c r="P1445" s="15" t="str">
        <f>Raw_Data!P1445</f>
        <v>Flood</v>
      </c>
      <c r="Q1445" s="15">
        <f>Raw_Data!Q1445</f>
        <v>145.1</v>
      </c>
      <c r="R1445" s="15">
        <f>Raw_Data!R1445</f>
        <v>1.54</v>
      </c>
      <c r="S1445" s="15">
        <f>Raw_Data!S1445</f>
        <v>0.94</v>
      </c>
      <c r="T1445" s="18">
        <f>IF(Raw_Data!T1445="",ROUND(AVERAGEIFS(Raw_Data!$T$2:$T$4001,Raw_Data!$E$2:$E$4001,E1445,Raw_Data!$D$2:$D$4001,D1445),2),IF(Raw_Data!T1445&gt;INDEX(Cleaning_Reference!$F$6:$F$13,MATCH(D1445,Cleaning_Reference!$A$6:$A$13,0)),INDEX(Cleaning_Reference!$F$6:$F$13,MATCH(D1445,Cleaning_Reference!$A$6:$A$13,0)),Raw_Data!T1445))</f>
        <v>1.48</v>
      </c>
      <c r="U1445" s="15">
        <f>Raw_Data!U1445</f>
        <v>21.3</v>
      </c>
      <c r="V1445" s="15">
        <f>Raw_Data!V1445</f>
        <v>106535</v>
      </c>
      <c r="W1445" s="15">
        <f>Raw_Data!W1445</f>
        <v>783074</v>
      </c>
      <c r="X1445" s="15">
        <f>Raw_Data!X1445</f>
        <v>2269196</v>
      </c>
      <c r="Y1445" s="15">
        <f>Raw_Data!Y1445</f>
        <v>1486122</v>
      </c>
      <c r="Z1445" s="15">
        <f>Raw_Data!Z1445</f>
        <v>10261</v>
      </c>
      <c r="AA1445" s="15">
        <f>Raw_Data!AA1445</f>
        <v>2.0760000000000001</v>
      </c>
      <c r="AB1445" s="15">
        <f>Raw_Data!AB1445</f>
        <v>67.5</v>
      </c>
      <c r="AC1445" s="19" t="str">
        <f>IF(Raw_Data!G1445="","Yes","No")</f>
        <v>No</v>
      </c>
      <c r="AD1445" s="19" t="str">
        <f>IF(Raw_Data!L1445="","Yes","No")</f>
        <v>No</v>
      </c>
      <c r="AE1445" s="19" t="str">
        <f>IF(Raw_Data!T1445="","Imputed",IF(Raw_Data!T1445&gt;INDEX(Cleaning_Reference!$F$6:$F$13,MATCH(D1445,Cleaning_Reference!$A$6:$A$13,0)),"Capped","Original"))</f>
        <v>Original</v>
      </c>
      <c r="AF1445" s="21">
        <f t="shared" si="22"/>
        <v>21.3</v>
      </c>
    </row>
    <row r="1446" spans="1:32" ht="15" customHeight="1" x14ac:dyDescent="0.3">
      <c r="A1446" s="20" t="str">
        <f>Raw_Data!A1446</f>
        <v>SF11445</v>
      </c>
      <c r="B1446" s="15" t="str">
        <f>Raw_Data!B1446</f>
        <v>Tamil Nadu</v>
      </c>
      <c r="C1446" s="15" t="str">
        <f>Raw_Data!C1446</f>
        <v>Erode</v>
      </c>
      <c r="D1446" s="15" t="str">
        <f>Raw_Data!D1446</f>
        <v>Rice</v>
      </c>
      <c r="E1446" s="15" t="str">
        <f>Raw_Data!E1446</f>
        <v>Rabi</v>
      </c>
      <c r="F1446" s="15">
        <f>Raw_Data!F1446</f>
        <v>2.36</v>
      </c>
      <c r="G1446" s="18">
        <f>IF(Raw_Data!G1446="",ROUND(AVERAGEIFS(Raw_Data!$G$2:$G$4001,Raw_Data!$E$2:$E$4001,E1446),1),Raw_Data!G1446)</f>
        <v>202.7</v>
      </c>
      <c r="H1446" s="15">
        <f>Raw_Data!H1446</f>
        <v>24.7</v>
      </c>
      <c r="I1446" s="15">
        <f>Raw_Data!I1446</f>
        <v>63</v>
      </c>
      <c r="J1446" s="15">
        <f>Raw_Data!J1446</f>
        <v>6.9</v>
      </c>
      <c r="K1446" s="15">
        <f>Raw_Data!K1446</f>
        <v>6.29</v>
      </c>
      <c r="L1446" s="18">
        <f>IF(Raw_Data!L1446="",ROUND(AVERAGEIFS(Raw_Data!$L$2:$L$4001,Raw_Data!$E$2:$E$4001,E1446),1),Raw_Data!L1446)</f>
        <v>21.2</v>
      </c>
      <c r="M1446" s="15">
        <f>Raw_Data!M1446</f>
        <v>67.099999999999994</v>
      </c>
      <c r="N1446" s="15">
        <f>Raw_Data!N1446</f>
        <v>62.6</v>
      </c>
      <c r="O1446" s="15">
        <f>Raw_Data!O1446</f>
        <v>80.099999999999994</v>
      </c>
      <c r="P1446" s="15" t="str">
        <f>Raw_Data!P1446</f>
        <v>Sprinkler</v>
      </c>
      <c r="Q1446" s="15">
        <f>Raw_Data!Q1446</f>
        <v>255.2</v>
      </c>
      <c r="R1446" s="15">
        <f>Raw_Data!R1446</f>
        <v>0.5</v>
      </c>
      <c r="S1446" s="15">
        <f>Raw_Data!S1446</f>
        <v>0.91</v>
      </c>
      <c r="T1446" s="18">
        <f>IF(Raw_Data!T1446="",ROUND(AVERAGEIFS(Raw_Data!$T$2:$T$4001,Raw_Data!$E$2:$E$4001,E1446,Raw_Data!$D$2:$D$4001,D1446),2),IF(Raw_Data!T1446&gt;INDEX(Cleaning_Reference!$F$6:$F$13,MATCH(D1446,Cleaning_Reference!$A$6:$A$13,0)),INDEX(Cleaning_Reference!$F$6:$F$13,MATCH(D1446,Cleaning_Reference!$A$6:$A$13,0)),Raw_Data!T1446))</f>
        <v>2.52</v>
      </c>
      <c r="U1446" s="15">
        <f>Raw_Data!U1446</f>
        <v>5.95</v>
      </c>
      <c r="V1446" s="15">
        <f>Raw_Data!V1446</f>
        <v>19161</v>
      </c>
      <c r="W1446" s="15">
        <f>Raw_Data!W1446</f>
        <v>170258</v>
      </c>
      <c r="X1446" s="15">
        <f>Raw_Data!X1446</f>
        <v>114008</v>
      </c>
      <c r="Y1446" s="15">
        <f>Raw_Data!Y1446</f>
        <v>-56250</v>
      </c>
      <c r="Z1446" s="15">
        <f>Raw_Data!Z1446</f>
        <v>3695</v>
      </c>
      <c r="AA1446" s="15">
        <f>Raw_Data!AA1446</f>
        <v>1.61</v>
      </c>
      <c r="AB1446" s="15">
        <f>Raw_Data!AB1446</f>
        <v>54.8</v>
      </c>
      <c r="AC1446" s="19" t="str">
        <f>IF(Raw_Data!G1446="","Yes","No")</f>
        <v>No</v>
      </c>
      <c r="AD1446" s="19" t="str">
        <f>IF(Raw_Data!L1446="","Yes","No")</f>
        <v>No</v>
      </c>
      <c r="AE1446" s="19" t="str">
        <f>IF(Raw_Data!T1446="","Imputed",IF(Raw_Data!T1446&gt;INDEX(Cleaning_Reference!$F$6:$F$13,MATCH(D1446,Cleaning_Reference!$A$6:$A$13,0)),"Capped","Original"))</f>
        <v>Original</v>
      </c>
      <c r="AF1446" s="21">
        <f t="shared" si="22"/>
        <v>5.95</v>
      </c>
    </row>
    <row r="1447" spans="1:32" ht="15" customHeight="1" x14ac:dyDescent="0.3">
      <c r="A1447" s="20" t="str">
        <f>Raw_Data!A1447</f>
        <v>SF11446</v>
      </c>
      <c r="B1447" s="15" t="str">
        <f>Raw_Data!B1447</f>
        <v>Maharashtra</v>
      </c>
      <c r="C1447" s="15" t="str">
        <f>Raw_Data!C1447</f>
        <v>Raichur</v>
      </c>
      <c r="D1447" s="15" t="str">
        <f>Raw_Data!D1447</f>
        <v>Cotton</v>
      </c>
      <c r="E1447" s="15" t="str">
        <f>Raw_Data!E1447</f>
        <v>Kharif</v>
      </c>
      <c r="F1447" s="15">
        <f>Raw_Data!F1447</f>
        <v>2.95</v>
      </c>
      <c r="G1447" s="18">
        <f>IF(Raw_Data!G1447="",ROUND(AVERAGEIFS(Raw_Data!$G$2:$G$4001,Raw_Data!$E$2:$E$4001,E1447),1),Raw_Data!G1447)</f>
        <v>857.4</v>
      </c>
      <c r="H1447" s="15">
        <f>Raw_Data!H1447</f>
        <v>33.4</v>
      </c>
      <c r="I1447" s="15">
        <f>Raw_Data!I1447</f>
        <v>65.400000000000006</v>
      </c>
      <c r="J1447" s="15">
        <f>Raw_Data!J1447</f>
        <v>8.6</v>
      </c>
      <c r="K1447" s="15">
        <f>Raw_Data!K1447</f>
        <v>6.77</v>
      </c>
      <c r="L1447" s="18">
        <f>IF(Raw_Data!L1447="",ROUND(AVERAGEIFS(Raw_Data!$L$2:$L$4001,Raw_Data!$E$2:$E$4001,E1447),1),Raw_Data!L1447)</f>
        <v>35</v>
      </c>
      <c r="M1447" s="15">
        <f>Raw_Data!M1447</f>
        <v>114.9</v>
      </c>
      <c r="N1447" s="15">
        <f>Raw_Data!N1447</f>
        <v>54.9</v>
      </c>
      <c r="O1447" s="15">
        <f>Raw_Data!O1447</f>
        <v>151.69999999999999</v>
      </c>
      <c r="P1447" s="15" t="str">
        <f>Raw_Data!P1447</f>
        <v>Flood</v>
      </c>
      <c r="Q1447" s="15">
        <f>Raw_Data!Q1447</f>
        <v>224.5</v>
      </c>
      <c r="R1447" s="15">
        <f>Raw_Data!R1447</f>
        <v>4.07</v>
      </c>
      <c r="S1447" s="15">
        <f>Raw_Data!S1447</f>
        <v>0.92</v>
      </c>
      <c r="T1447" s="18">
        <f>IF(Raw_Data!T1447="",ROUND(AVERAGEIFS(Raw_Data!$T$2:$T$4001,Raw_Data!$E$2:$E$4001,E1447,Raw_Data!$D$2:$D$4001,D1447),2),IF(Raw_Data!T1447&gt;INDEX(Cleaning_Reference!$F$6:$F$13,MATCH(D1447,Cleaning_Reference!$A$6:$A$13,0)),INDEX(Cleaning_Reference!$F$6:$F$13,MATCH(D1447,Cleaning_Reference!$A$6:$A$13,0)),Raw_Data!T1447))</f>
        <v>1.7</v>
      </c>
      <c r="U1447" s="15">
        <f>Raw_Data!U1447</f>
        <v>5.0199999999999996</v>
      </c>
      <c r="V1447" s="15">
        <f>Raw_Data!V1447</f>
        <v>57990</v>
      </c>
      <c r="W1447" s="15">
        <f>Raw_Data!W1447</f>
        <v>211266</v>
      </c>
      <c r="X1447" s="15">
        <f>Raw_Data!X1447</f>
        <v>291110</v>
      </c>
      <c r="Y1447" s="15">
        <f>Raw_Data!Y1447</f>
        <v>79844</v>
      </c>
      <c r="Z1447" s="15">
        <f>Raw_Data!Z1447</f>
        <v>2833</v>
      </c>
      <c r="AA1447" s="15">
        <f>Raw_Data!AA1447</f>
        <v>1.772</v>
      </c>
      <c r="AB1447" s="15">
        <f>Raw_Data!AB1447</f>
        <v>66.7</v>
      </c>
      <c r="AC1447" s="19" t="str">
        <f>IF(Raw_Data!G1447="","Yes","No")</f>
        <v>No</v>
      </c>
      <c r="AD1447" s="19" t="str">
        <f>IF(Raw_Data!L1447="","Yes","No")</f>
        <v>No</v>
      </c>
      <c r="AE1447" s="19" t="str">
        <f>IF(Raw_Data!T1447="","Imputed",IF(Raw_Data!T1447&gt;INDEX(Cleaning_Reference!$F$6:$F$13,MATCH(D1447,Cleaning_Reference!$A$6:$A$13,0)),"Capped","Original"))</f>
        <v>Original</v>
      </c>
      <c r="AF1447" s="21">
        <f t="shared" si="22"/>
        <v>5.0199999999999996</v>
      </c>
    </row>
    <row r="1448" spans="1:32" ht="15" customHeight="1" x14ac:dyDescent="0.3">
      <c r="A1448" s="20" t="str">
        <f>Raw_Data!A1448</f>
        <v>SF11447</v>
      </c>
      <c r="B1448" s="15" t="str">
        <f>Raw_Data!B1448</f>
        <v>Gujarat</v>
      </c>
      <c r="C1448" s="15" t="str">
        <f>Raw_Data!C1448</f>
        <v>Guntur</v>
      </c>
      <c r="D1448" s="15" t="str">
        <f>Raw_Data!D1448</f>
        <v>Pulses</v>
      </c>
      <c r="E1448" s="15" t="str">
        <f>Raw_Data!E1448</f>
        <v>Kharif</v>
      </c>
      <c r="F1448" s="15">
        <f>Raw_Data!F1448</f>
        <v>3.7</v>
      </c>
      <c r="G1448" s="18">
        <f>IF(Raw_Data!G1448="",ROUND(AVERAGEIFS(Raw_Data!$G$2:$G$4001,Raw_Data!$E$2:$E$4001,E1448),1),Raw_Data!G1448)</f>
        <v>906.1</v>
      </c>
      <c r="H1448" s="15">
        <f>Raw_Data!H1448</f>
        <v>25.2</v>
      </c>
      <c r="I1448" s="15">
        <f>Raw_Data!I1448</f>
        <v>57.5</v>
      </c>
      <c r="J1448" s="15">
        <f>Raw_Data!J1448</f>
        <v>5.7</v>
      </c>
      <c r="K1448" s="15">
        <f>Raw_Data!K1448</f>
        <v>6.75</v>
      </c>
      <c r="L1448" s="18">
        <f>IF(Raw_Data!L1448="",ROUND(AVERAGEIFS(Raw_Data!$L$2:$L$4001,Raw_Data!$E$2:$E$4001,E1448),1),Raw_Data!L1448)</f>
        <v>31.8</v>
      </c>
      <c r="M1448" s="15">
        <f>Raw_Data!M1448</f>
        <v>115.3</v>
      </c>
      <c r="N1448" s="15">
        <f>Raw_Data!N1448</f>
        <v>39.700000000000003</v>
      </c>
      <c r="O1448" s="15">
        <f>Raw_Data!O1448</f>
        <v>142.1</v>
      </c>
      <c r="P1448" s="15" t="str">
        <f>Raw_Data!P1448</f>
        <v>Sprinkler</v>
      </c>
      <c r="Q1448" s="15">
        <f>Raw_Data!Q1448</f>
        <v>147.69999999999999</v>
      </c>
      <c r="R1448" s="15">
        <f>Raw_Data!R1448</f>
        <v>4.0999999999999996</v>
      </c>
      <c r="S1448" s="15">
        <f>Raw_Data!S1448</f>
        <v>0.96</v>
      </c>
      <c r="T1448" s="18">
        <f>IF(Raw_Data!T1448="",ROUND(AVERAGEIFS(Raw_Data!$T$2:$T$4001,Raw_Data!$E$2:$E$4001,E1448,Raw_Data!$D$2:$D$4001,D1448),2),IF(Raw_Data!T1448&gt;INDEX(Cleaning_Reference!$F$6:$F$13,MATCH(D1448,Cleaning_Reference!$A$6:$A$13,0)),INDEX(Cleaning_Reference!$F$6:$F$13,MATCH(D1448,Cleaning_Reference!$A$6:$A$13,0)),Raw_Data!T1448))</f>
        <v>1.55</v>
      </c>
      <c r="U1448" s="15">
        <f>Raw_Data!U1448</f>
        <v>5.74</v>
      </c>
      <c r="V1448" s="15">
        <f>Raw_Data!V1448</f>
        <v>78927</v>
      </c>
      <c r="W1448" s="15">
        <f>Raw_Data!W1448</f>
        <v>217623</v>
      </c>
      <c r="X1448" s="15">
        <f>Raw_Data!X1448</f>
        <v>453041</v>
      </c>
      <c r="Y1448" s="15">
        <f>Raw_Data!Y1448</f>
        <v>235418</v>
      </c>
      <c r="Z1448" s="15">
        <f>Raw_Data!Z1448</f>
        <v>1525</v>
      </c>
      <c r="AA1448" s="15">
        <f>Raw_Data!AA1448</f>
        <v>3.7639999999999998</v>
      </c>
      <c r="AB1448" s="15">
        <f>Raw_Data!AB1448</f>
        <v>64.599999999999994</v>
      </c>
      <c r="AC1448" s="19" t="str">
        <f>IF(Raw_Data!G1448="","Yes","No")</f>
        <v>No</v>
      </c>
      <c r="AD1448" s="19" t="str">
        <f>IF(Raw_Data!L1448="","Yes","No")</f>
        <v>No</v>
      </c>
      <c r="AE1448" s="19" t="str">
        <f>IF(Raw_Data!T1448="","Imputed",IF(Raw_Data!T1448&gt;INDEX(Cleaning_Reference!$F$6:$F$13,MATCH(D1448,Cleaning_Reference!$A$6:$A$13,0)),"Capped","Original"))</f>
        <v>Original</v>
      </c>
      <c r="AF1448" s="21">
        <f t="shared" si="22"/>
        <v>5.74</v>
      </c>
    </row>
    <row r="1449" spans="1:32" ht="15" customHeight="1" x14ac:dyDescent="0.3">
      <c r="A1449" s="20" t="str">
        <f>Raw_Data!A1449</f>
        <v>SF11448</v>
      </c>
      <c r="B1449" s="15" t="str">
        <f>Raw_Data!B1449</f>
        <v>Karnataka</v>
      </c>
      <c r="C1449" s="15" t="str">
        <f>Raw_Data!C1449</f>
        <v>Nashik</v>
      </c>
      <c r="D1449" s="15" t="str">
        <f>Raw_Data!D1449</f>
        <v>Pulses</v>
      </c>
      <c r="E1449" s="15" t="str">
        <f>Raw_Data!E1449</f>
        <v>Zaid</v>
      </c>
      <c r="F1449" s="15">
        <f>Raw_Data!F1449</f>
        <v>11.72</v>
      </c>
      <c r="G1449" s="18">
        <f>IF(Raw_Data!G1449="",ROUND(AVERAGEIFS(Raw_Data!$G$2:$G$4001,Raw_Data!$E$2:$E$4001,E1449),1),Raw_Data!G1449)</f>
        <v>222.4</v>
      </c>
      <c r="H1449" s="15">
        <f>Raw_Data!H1449</f>
        <v>32.4</v>
      </c>
      <c r="I1449" s="15">
        <f>Raw_Data!I1449</f>
        <v>63.8</v>
      </c>
      <c r="J1449" s="15">
        <f>Raw_Data!J1449</f>
        <v>8.8000000000000007</v>
      </c>
      <c r="K1449" s="15">
        <f>Raw_Data!K1449</f>
        <v>7.39</v>
      </c>
      <c r="L1449" s="18">
        <f>IF(Raw_Data!L1449="",ROUND(AVERAGEIFS(Raw_Data!$L$2:$L$4001,Raw_Data!$E$2:$E$4001,E1449),1),Raw_Data!L1449)</f>
        <v>28.8</v>
      </c>
      <c r="M1449" s="15">
        <f>Raw_Data!M1449</f>
        <v>154.80000000000001</v>
      </c>
      <c r="N1449" s="15">
        <f>Raw_Data!N1449</f>
        <v>47.9</v>
      </c>
      <c r="O1449" s="15">
        <f>Raw_Data!O1449</f>
        <v>86.3</v>
      </c>
      <c r="P1449" s="15" t="str">
        <f>Raw_Data!P1449</f>
        <v>Drip</v>
      </c>
      <c r="Q1449" s="15">
        <f>Raw_Data!Q1449</f>
        <v>162.30000000000001</v>
      </c>
      <c r="R1449" s="15">
        <f>Raw_Data!R1449</f>
        <v>5.99</v>
      </c>
      <c r="S1449" s="15">
        <f>Raw_Data!S1449</f>
        <v>0.77</v>
      </c>
      <c r="T1449" s="18">
        <f>IF(Raw_Data!T1449="",ROUND(AVERAGEIFS(Raw_Data!$T$2:$T$4001,Raw_Data!$E$2:$E$4001,E1449,Raw_Data!$D$2:$D$4001,D1449),2),IF(Raw_Data!T1449&gt;INDEX(Cleaning_Reference!$F$6:$F$13,MATCH(D1449,Cleaning_Reference!$A$6:$A$13,0)),INDEX(Cleaning_Reference!$F$6:$F$13,MATCH(D1449,Cleaning_Reference!$A$6:$A$13,0)),Raw_Data!T1449))</f>
        <v>0.64</v>
      </c>
      <c r="U1449" s="15">
        <f>Raw_Data!U1449</f>
        <v>7.5</v>
      </c>
      <c r="V1449" s="15">
        <f>Raw_Data!V1449</f>
        <v>69729</v>
      </c>
      <c r="W1449" s="15">
        <f>Raw_Data!W1449</f>
        <v>763310</v>
      </c>
      <c r="X1449" s="15">
        <f>Raw_Data!X1449</f>
        <v>522968</v>
      </c>
      <c r="Y1449" s="15">
        <f>Raw_Data!Y1449</f>
        <v>-240342</v>
      </c>
      <c r="Z1449" s="15">
        <f>Raw_Data!Z1449</f>
        <v>2986</v>
      </c>
      <c r="AA1449" s="15">
        <f>Raw_Data!AA1449</f>
        <v>2.512</v>
      </c>
      <c r="AB1449" s="15">
        <f>Raw_Data!AB1449</f>
        <v>49.5</v>
      </c>
      <c r="AC1449" s="19" t="str">
        <f>IF(Raw_Data!G1449="","Yes","No")</f>
        <v>No</v>
      </c>
      <c r="AD1449" s="19" t="str">
        <f>IF(Raw_Data!L1449="","Yes","No")</f>
        <v>No</v>
      </c>
      <c r="AE1449" s="19" t="str">
        <f>IF(Raw_Data!T1449="","Imputed",IF(Raw_Data!T1449&gt;INDEX(Cleaning_Reference!$F$6:$F$13,MATCH(D1449,Cleaning_Reference!$A$6:$A$13,0)),"Capped","Original"))</f>
        <v>Original</v>
      </c>
      <c r="AF1449" s="21">
        <f t="shared" si="22"/>
        <v>7.5</v>
      </c>
    </row>
    <row r="1450" spans="1:32" ht="15" customHeight="1" x14ac:dyDescent="0.3">
      <c r="A1450" s="20" t="str">
        <f>Raw_Data!A1450</f>
        <v>SF11449</v>
      </c>
      <c r="B1450" s="15" t="str">
        <f>Raw_Data!B1450</f>
        <v>Andhra Pradesh</v>
      </c>
      <c r="C1450" s="15" t="str">
        <f>Raw_Data!C1450</f>
        <v>Rajkot</v>
      </c>
      <c r="D1450" s="15" t="str">
        <f>Raw_Data!D1450</f>
        <v>Sugarcane</v>
      </c>
      <c r="E1450" s="15" t="str">
        <f>Raw_Data!E1450</f>
        <v>Kharif</v>
      </c>
      <c r="F1450" s="15">
        <f>Raw_Data!F1450</f>
        <v>10.59</v>
      </c>
      <c r="G1450" s="18">
        <f>IF(Raw_Data!G1450="",ROUND(AVERAGEIFS(Raw_Data!$G$2:$G$4001,Raw_Data!$E$2:$E$4001,E1450),1),Raw_Data!G1450)</f>
        <v>632.9</v>
      </c>
      <c r="H1450" s="15">
        <f>Raw_Data!H1450</f>
        <v>24.6</v>
      </c>
      <c r="I1450" s="15">
        <f>Raw_Data!I1450</f>
        <v>66.2</v>
      </c>
      <c r="J1450" s="15">
        <f>Raw_Data!J1450</f>
        <v>7.4</v>
      </c>
      <c r="K1450" s="15">
        <f>Raw_Data!K1450</f>
        <v>6.6</v>
      </c>
      <c r="L1450" s="18">
        <f>IF(Raw_Data!L1450="",ROUND(AVERAGEIFS(Raw_Data!$L$2:$L$4001,Raw_Data!$E$2:$E$4001,E1450),1),Raw_Data!L1450)</f>
        <v>33.9</v>
      </c>
      <c r="M1450" s="15">
        <f>Raw_Data!M1450</f>
        <v>93.8</v>
      </c>
      <c r="N1450" s="15">
        <f>Raw_Data!N1450</f>
        <v>33.5</v>
      </c>
      <c r="O1450" s="15">
        <f>Raw_Data!O1450</f>
        <v>145.80000000000001</v>
      </c>
      <c r="P1450" s="15" t="str">
        <f>Raw_Data!P1450</f>
        <v>Flood</v>
      </c>
      <c r="Q1450" s="15">
        <f>Raw_Data!Q1450</f>
        <v>142.30000000000001</v>
      </c>
      <c r="R1450" s="15">
        <f>Raw_Data!R1450</f>
        <v>5.23</v>
      </c>
      <c r="S1450" s="15">
        <f>Raw_Data!S1450</f>
        <v>0.7</v>
      </c>
      <c r="T1450" s="18">
        <f>IF(Raw_Data!T1450="",ROUND(AVERAGEIFS(Raw_Data!$T$2:$T$4001,Raw_Data!$E$2:$E$4001,E1450,Raw_Data!$D$2:$D$4001,D1450),2),IF(Raw_Data!T1450&gt;INDEX(Cleaning_Reference!$F$6:$F$13,MATCH(D1450,Cleaning_Reference!$A$6:$A$13,0)),INDEX(Cleaning_Reference!$F$6:$F$13,MATCH(D1450,Cleaning_Reference!$A$6:$A$13,0)),Raw_Data!T1450))</f>
        <v>68.66</v>
      </c>
      <c r="U1450" s="15">
        <f>Raw_Data!U1450</f>
        <v>727.11</v>
      </c>
      <c r="V1450" s="15">
        <f>Raw_Data!V1450</f>
        <v>3151</v>
      </c>
      <c r="W1450" s="15">
        <f>Raw_Data!W1450</f>
        <v>699116</v>
      </c>
      <c r="X1450" s="15">
        <f>Raw_Data!X1450</f>
        <v>2291124</v>
      </c>
      <c r="Y1450" s="15">
        <f>Raw_Data!Y1450</f>
        <v>1592008</v>
      </c>
      <c r="Z1450" s="15">
        <f>Raw_Data!Z1450</f>
        <v>26438</v>
      </c>
      <c r="AA1450" s="15">
        <f>Raw_Data!AA1450</f>
        <v>27.501999999999999</v>
      </c>
      <c r="AB1450" s="15">
        <f>Raw_Data!AB1450</f>
        <v>44.2</v>
      </c>
      <c r="AC1450" s="19" t="str">
        <f>IF(Raw_Data!G1450="","Yes","No")</f>
        <v>No</v>
      </c>
      <c r="AD1450" s="19" t="str">
        <f>IF(Raw_Data!L1450="","Yes","No")</f>
        <v>No</v>
      </c>
      <c r="AE1450" s="19" t="str">
        <f>IF(Raw_Data!T1450="","Imputed",IF(Raw_Data!T1450&gt;INDEX(Cleaning_Reference!$F$6:$F$13,MATCH(D1450,Cleaning_Reference!$A$6:$A$13,0)),"Capped","Original"))</f>
        <v>Original</v>
      </c>
      <c r="AF1450" s="21">
        <f t="shared" si="22"/>
        <v>727.11</v>
      </c>
    </row>
    <row r="1451" spans="1:32" ht="15" customHeight="1" x14ac:dyDescent="0.3">
      <c r="A1451" s="20" t="str">
        <f>Raw_Data!A1451</f>
        <v>SF11450</v>
      </c>
      <c r="B1451" s="15" t="str">
        <f>Raw_Data!B1451</f>
        <v>Tamil Nadu</v>
      </c>
      <c r="C1451" s="15" t="str">
        <f>Raw_Data!C1451</f>
        <v>Warangal</v>
      </c>
      <c r="D1451" s="15" t="str">
        <f>Raw_Data!D1451</f>
        <v>Chilli</v>
      </c>
      <c r="E1451" s="15" t="str">
        <f>Raw_Data!E1451</f>
        <v>Rabi</v>
      </c>
      <c r="F1451" s="15">
        <f>Raw_Data!F1451</f>
        <v>9.19</v>
      </c>
      <c r="G1451" s="18">
        <f>IF(Raw_Data!G1451="",ROUND(AVERAGEIFS(Raw_Data!$G$2:$G$4001,Raw_Data!$E$2:$E$4001,E1451),1),Raw_Data!G1451)</f>
        <v>582.6</v>
      </c>
      <c r="H1451" s="15">
        <f>Raw_Data!H1451</f>
        <v>22.1</v>
      </c>
      <c r="I1451" s="15">
        <f>Raw_Data!I1451</f>
        <v>37.5</v>
      </c>
      <c r="J1451" s="15">
        <f>Raw_Data!J1451</f>
        <v>7</v>
      </c>
      <c r="K1451" s="15">
        <f>Raw_Data!K1451</f>
        <v>7.25</v>
      </c>
      <c r="L1451" s="18">
        <f>IF(Raw_Data!L1451="",ROUND(AVERAGEIFS(Raw_Data!$L$2:$L$4001,Raw_Data!$E$2:$E$4001,E1451),1),Raw_Data!L1451)</f>
        <v>28.7</v>
      </c>
      <c r="M1451" s="15">
        <f>Raw_Data!M1451</f>
        <v>137.9</v>
      </c>
      <c r="N1451" s="15">
        <f>Raw_Data!N1451</f>
        <v>78.400000000000006</v>
      </c>
      <c r="O1451" s="15">
        <f>Raw_Data!O1451</f>
        <v>85.6</v>
      </c>
      <c r="P1451" s="15" t="str">
        <f>Raw_Data!P1451</f>
        <v>Drip</v>
      </c>
      <c r="Q1451" s="15">
        <f>Raw_Data!Q1451</f>
        <v>249</v>
      </c>
      <c r="R1451" s="15">
        <f>Raw_Data!R1451</f>
        <v>2.44</v>
      </c>
      <c r="S1451" s="15">
        <f>Raw_Data!S1451</f>
        <v>0.74</v>
      </c>
      <c r="T1451" s="18">
        <f>IF(Raw_Data!T1451="",ROUND(AVERAGEIFS(Raw_Data!$T$2:$T$4001,Raw_Data!$E$2:$E$4001,E1451,Raw_Data!$D$2:$D$4001,D1451),2),IF(Raw_Data!T1451&gt;INDEX(Cleaning_Reference!$F$6:$F$13,MATCH(D1451,Cleaning_Reference!$A$6:$A$13,0)),INDEX(Cleaning_Reference!$F$6:$F$13,MATCH(D1451,Cleaning_Reference!$A$6:$A$13,0)),Raw_Data!T1451))</f>
        <v>1.88</v>
      </c>
      <c r="U1451" s="15">
        <f>Raw_Data!U1451</f>
        <v>17.28</v>
      </c>
      <c r="V1451" s="15">
        <f>Raw_Data!V1451</f>
        <v>82190</v>
      </c>
      <c r="W1451" s="15">
        <f>Raw_Data!W1451</f>
        <v>634290</v>
      </c>
      <c r="X1451" s="15">
        <f>Raw_Data!X1451</f>
        <v>1420243</v>
      </c>
      <c r="Y1451" s="15">
        <f>Raw_Data!Y1451</f>
        <v>785953</v>
      </c>
      <c r="Z1451" s="15">
        <f>Raw_Data!Z1451</f>
        <v>4045</v>
      </c>
      <c r="AA1451" s="15">
        <f>Raw_Data!AA1451</f>
        <v>4.2720000000000002</v>
      </c>
      <c r="AB1451" s="15">
        <f>Raw_Data!AB1451</f>
        <v>45.4</v>
      </c>
      <c r="AC1451" s="19" t="str">
        <f>IF(Raw_Data!G1451="","Yes","No")</f>
        <v>No</v>
      </c>
      <c r="AD1451" s="19" t="str">
        <f>IF(Raw_Data!L1451="","Yes","No")</f>
        <v>No</v>
      </c>
      <c r="AE1451" s="19" t="str">
        <f>IF(Raw_Data!T1451="","Imputed",IF(Raw_Data!T1451&gt;INDEX(Cleaning_Reference!$F$6:$F$13,MATCH(D1451,Cleaning_Reference!$A$6:$A$13,0)),"Capped","Original"))</f>
        <v>Original</v>
      </c>
      <c r="AF1451" s="21">
        <f t="shared" si="22"/>
        <v>17.28</v>
      </c>
    </row>
    <row r="1452" spans="1:32" ht="15" customHeight="1" x14ac:dyDescent="0.3">
      <c r="A1452" s="20" t="str">
        <f>Raw_Data!A1452</f>
        <v>SF11451</v>
      </c>
      <c r="B1452" s="15" t="str">
        <f>Raw_Data!B1452</f>
        <v>Andhra Pradesh</v>
      </c>
      <c r="C1452" s="15" t="str">
        <f>Raw_Data!C1452</f>
        <v>Raichur</v>
      </c>
      <c r="D1452" s="15" t="str">
        <f>Raw_Data!D1452</f>
        <v>Wheat</v>
      </c>
      <c r="E1452" s="15" t="str">
        <f>Raw_Data!E1452</f>
        <v>Zaid</v>
      </c>
      <c r="F1452" s="15">
        <f>Raw_Data!F1452</f>
        <v>13.26</v>
      </c>
      <c r="G1452" s="18">
        <f>IF(Raw_Data!G1452="",ROUND(AVERAGEIFS(Raw_Data!$G$2:$G$4001,Raw_Data!$E$2:$E$4001,E1452),1),Raw_Data!G1452)</f>
        <v>421.7</v>
      </c>
      <c r="H1452" s="15">
        <f>Raw_Data!H1452</f>
        <v>34.5</v>
      </c>
      <c r="I1452" s="15">
        <f>Raw_Data!I1452</f>
        <v>47.5</v>
      </c>
      <c r="J1452" s="15">
        <f>Raw_Data!J1452</f>
        <v>8.5</v>
      </c>
      <c r="K1452" s="15">
        <f>Raw_Data!K1452</f>
        <v>6.03</v>
      </c>
      <c r="L1452" s="18">
        <f>IF(Raw_Data!L1452="",ROUND(AVERAGEIFS(Raw_Data!$L$2:$L$4001,Raw_Data!$E$2:$E$4001,E1452),1),Raw_Data!L1452)</f>
        <v>19.3</v>
      </c>
      <c r="M1452" s="15">
        <f>Raw_Data!M1452</f>
        <v>135.9</v>
      </c>
      <c r="N1452" s="15">
        <f>Raw_Data!N1452</f>
        <v>58.8</v>
      </c>
      <c r="O1452" s="15">
        <f>Raw_Data!O1452</f>
        <v>149.30000000000001</v>
      </c>
      <c r="P1452" s="15" t="str">
        <f>Raw_Data!P1452</f>
        <v>Drip</v>
      </c>
      <c r="Q1452" s="15">
        <f>Raw_Data!Q1452</f>
        <v>209.8</v>
      </c>
      <c r="R1452" s="15">
        <f>Raw_Data!R1452</f>
        <v>5.62</v>
      </c>
      <c r="S1452" s="15">
        <f>Raw_Data!S1452</f>
        <v>0.99</v>
      </c>
      <c r="T1452" s="18">
        <f>IF(Raw_Data!T1452="",ROUND(AVERAGEIFS(Raw_Data!$T$2:$T$4001,Raw_Data!$E$2:$E$4001,E1452,Raw_Data!$D$2:$D$4001,D1452),2),IF(Raw_Data!T1452&gt;INDEX(Cleaning_Reference!$F$6:$F$13,MATCH(D1452,Cleaning_Reference!$A$6:$A$13,0)),INDEX(Cleaning_Reference!$F$6:$F$13,MATCH(D1452,Cleaning_Reference!$A$6:$A$13,0)),Raw_Data!T1452))</f>
        <v>1.58</v>
      </c>
      <c r="U1452" s="15">
        <f>Raw_Data!U1452</f>
        <v>20.95</v>
      </c>
      <c r="V1452" s="15">
        <f>Raw_Data!V1452</f>
        <v>18867</v>
      </c>
      <c r="W1452" s="15">
        <f>Raw_Data!W1452</f>
        <v>953475</v>
      </c>
      <c r="X1452" s="15">
        <f>Raw_Data!X1452</f>
        <v>395264</v>
      </c>
      <c r="Y1452" s="15">
        <f>Raw_Data!Y1452</f>
        <v>-558211</v>
      </c>
      <c r="Z1452" s="15">
        <f>Raw_Data!Z1452</f>
        <v>5920</v>
      </c>
      <c r="AA1452" s="15">
        <f>Raw_Data!AA1452</f>
        <v>3.5390000000000001</v>
      </c>
      <c r="AB1452" s="15">
        <f>Raw_Data!AB1452</f>
        <v>28.4</v>
      </c>
      <c r="AC1452" s="19" t="str">
        <f>IF(Raw_Data!G1452="","Yes","No")</f>
        <v>No</v>
      </c>
      <c r="AD1452" s="19" t="str">
        <f>IF(Raw_Data!L1452="","Yes","No")</f>
        <v>No</v>
      </c>
      <c r="AE1452" s="19" t="str">
        <f>IF(Raw_Data!T1452="","Imputed",IF(Raw_Data!T1452&gt;INDEX(Cleaning_Reference!$F$6:$F$13,MATCH(D1452,Cleaning_Reference!$A$6:$A$13,0)),"Capped","Original"))</f>
        <v>Original</v>
      </c>
      <c r="AF1452" s="21">
        <f t="shared" si="22"/>
        <v>20.95</v>
      </c>
    </row>
    <row r="1453" spans="1:32" ht="15" customHeight="1" x14ac:dyDescent="0.3">
      <c r="A1453" s="20" t="str">
        <f>Raw_Data!A1453</f>
        <v>SF11452</v>
      </c>
      <c r="B1453" s="15" t="str">
        <f>Raw_Data!B1453</f>
        <v>Punjab</v>
      </c>
      <c r="C1453" s="15" t="str">
        <f>Raw_Data!C1453</f>
        <v>Nashik</v>
      </c>
      <c r="D1453" s="15" t="str">
        <f>Raw_Data!D1453</f>
        <v>Cotton</v>
      </c>
      <c r="E1453" s="15" t="str">
        <f>Raw_Data!E1453</f>
        <v>Kharif</v>
      </c>
      <c r="F1453" s="15">
        <f>Raw_Data!F1453</f>
        <v>11.22</v>
      </c>
      <c r="G1453" s="18">
        <f>IF(Raw_Data!G1453="",ROUND(AVERAGEIFS(Raw_Data!$G$2:$G$4001,Raw_Data!$E$2:$E$4001,E1453),1),Raw_Data!G1453)</f>
        <v>999.2</v>
      </c>
      <c r="H1453" s="15">
        <f>Raw_Data!H1453</f>
        <v>27.5</v>
      </c>
      <c r="I1453" s="15">
        <f>Raw_Data!I1453</f>
        <v>58.4</v>
      </c>
      <c r="J1453" s="15">
        <f>Raw_Data!J1453</f>
        <v>6.6</v>
      </c>
      <c r="K1453" s="15">
        <f>Raw_Data!K1453</f>
        <v>6.08</v>
      </c>
      <c r="L1453" s="18">
        <f>IF(Raw_Data!L1453="",ROUND(AVERAGEIFS(Raw_Data!$L$2:$L$4001,Raw_Data!$E$2:$E$4001,E1453),1),Raw_Data!L1453)</f>
        <v>33.200000000000003</v>
      </c>
      <c r="M1453" s="15">
        <f>Raw_Data!M1453</f>
        <v>116.8</v>
      </c>
      <c r="N1453" s="15">
        <f>Raw_Data!N1453</f>
        <v>50.2</v>
      </c>
      <c r="O1453" s="15">
        <f>Raw_Data!O1453</f>
        <v>102.8</v>
      </c>
      <c r="P1453" s="15" t="str">
        <f>Raw_Data!P1453</f>
        <v>Flood</v>
      </c>
      <c r="Q1453" s="15">
        <f>Raw_Data!Q1453</f>
        <v>278</v>
      </c>
      <c r="R1453" s="15">
        <f>Raw_Data!R1453</f>
        <v>4.72</v>
      </c>
      <c r="S1453" s="15">
        <f>Raw_Data!S1453</f>
        <v>0.83</v>
      </c>
      <c r="T1453" s="18">
        <f>IF(Raw_Data!T1453="",ROUND(AVERAGEIFS(Raw_Data!$T$2:$T$4001,Raw_Data!$E$2:$E$4001,E1453,Raw_Data!$D$2:$D$4001,D1453),2),IF(Raw_Data!T1453&gt;INDEX(Cleaning_Reference!$F$6:$F$13,MATCH(D1453,Cleaning_Reference!$A$6:$A$13,0)),INDEX(Cleaning_Reference!$F$6:$F$13,MATCH(D1453,Cleaning_Reference!$A$6:$A$13,0)),Raw_Data!T1453))</f>
        <v>1.1200000000000001</v>
      </c>
      <c r="U1453" s="15">
        <f>Raw_Data!U1453</f>
        <v>12.57</v>
      </c>
      <c r="V1453" s="15">
        <f>Raw_Data!V1453</f>
        <v>54177</v>
      </c>
      <c r="W1453" s="15">
        <f>Raw_Data!W1453</f>
        <v>839947</v>
      </c>
      <c r="X1453" s="15">
        <f>Raw_Data!X1453</f>
        <v>681005</v>
      </c>
      <c r="Y1453" s="15">
        <f>Raw_Data!Y1453</f>
        <v>-158942</v>
      </c>
      <c r="Z1453" s="15">
        <f>Raw_Data!Z1453</f>
        <v>12547</v>
      </c>
      <c r="AA1453" s="15">
        <f>Raw_Data!AA1453</f>
        <v>1.002</v>
      </c>
      <c r="AB1453" s="15">
        <f>Raw_Data!AB1453</f>
        <v>47.2</v>
      </c>
      <c r="AC1453" s="19" t="str">
        <f>IF(Raw_Data!G1453="","Yes","No")</f>
        <v>No</v>
      </c>
      <c r="AD1453" s="19" t="str">
        <f>IF(Raw_Data!L1453="","Yes","No")</f>
        <v>No</v>
      </c>
      <c r="AE1453" s="19" t="str">
        <f>IF(Raw_Data!T1453="","Imputed",IF(Raw_Data!T1453&gt;INDEX(Cleaning_Reference!$F$6:$F$13,MATCH(D1453,Cleaning_Reference!$A$6:$A$13,0)),"Capped","Original"))</f>
        <v>Original</v>
      </c>
      <c r="AF1453" s="21">
        <f t="shared" si="22"/>
        <v>12.57</v>
      </c>
    </row>
    <row r="1454" spans="1:32" ht="15" customHeight="1" x14ac:dyDescent="0.3">
      <c r="A1454" s="20" t="str">
        <f>Raw_Data!A1454</f>
        <v>SF11453</v>
      </c>
      <c r="B1454" s="15" t="str">
        <f>Raw_Data!B1454</f>
        <v>Maharashtra</v>
      </c>
      <c r="C1454" s="15" t="str">
        <f>Raw_Data!C1454</f>
        <v>Indore</v>
      </c>
      <c r="D1454" s="15" t="str">
        <f>Raw_Data!D1454</f>
        <v>Rice</v>
      </c>
      <c r="E1454" s="15" t="str">
        <f>Raw_Data!E1454</f>
        <v>Rabi</v>
      </c>
      <c r="F1454" s="15">
        <f>Raw_Data!F1454</f>
        <v>11.34</v>
      </c>
      <c r="G1454" s="18">
        <f>IF(Raw_Data!G1454="",ROUND(AVERAGEIFS(Raw_Data!$G$2:$G$4001,Raw_Data!$E$2:$E$4001,E1454),1),Raw_Data!G1454)</f>
        <v>316</v>
      </c>
      <c r="H1454" s="15">
        <f>Raw_Data!H1454</f>
        <v>24.6</v>
      </c>
      <c r="I1454" s="15">
        <f>Raw_Data!I1454</f>
        <v>58.4</v>
      </c>
      <c r="J1454" s="15">
        <f>Raw_Data!J1454</f>
        <v>8.1999999999999993</v>
      </c>
      <c r="K1454" s="15">
        <f>Raw_Data!K1454</f>
        <v>7.01</v>
      </c>
      <c r="L1454" s="18">
        <f>IF(Raw_Data!L1454="",ROUND(AVERAGEIFS(Raw_Data!$L$2:$L$4001,Raw_Data!$E$2:$E$4001,E1454),1),Raw_Data!L1454)</f>
        <v>21.7</v>
      </c>
      <c r="M1454" s="15">
        <f>Raw_Data!M1454</f>
        <v>104.5</v>
      </c>
      <c r="N1454" s="15">
        <f>Raw_Data!N1454</f>
        <v>22.6</v>
      </c>
      <c r="O1454" s="15">
        <f>Raw_Data!O1454</f>
        <v>129.6</v>
      </c>
      <c r="P1454" s="15" t="str">
        <f>Raw_Data!P1454</f>
        <v>Flood</v>
      </c>
      <c r="Q1454" s="15">
        <f>Raw_Data!Q1454</f>
        <v>209.6</v>
      </c>
      <c r="R1454" s="15">
        <f>Raw_Data!R1454</f>
        <v>5.03</v>
      </c>
      <c r="S1454" s="15">
        <f>Raw_Data!S1454</f>
        <v>0.94</v>
      </c>
      <c r="T1454" s="18">
        <f>IF(Raw_Data!T1454="",ROUND(AVERAGEIFS(Raw_Data!$T$2:$T$4001,Raw_Data!$E$2:$E$4001,E1454,Raw_Data!$D$2:$D$4001,D1454),2),IF(Raw_Data!T1454&gt;INDEX(Cleaning_Reference!$F$6:$F$13,MATCH(D1454,Cleaning_Reference!$A$6:$A$13,0)),INDEX(Cleaning_Reference!$F$6:$F$13,MATCH(D1454,Cleaning_Reference!$A$6:$A$13,0)),Raw_Data!T1454))</f>
        <v>2.0299999999999998</v>
      </c>
      <c r="U1454" s="15">
        <f>Raw_Data!U1454</f>
        <v>23.02</v>
      </c>
      <c r="V1454" s="15">
        <f>Raw_Data!V1454</f>
        <v>22793</v>
      </c>
      <c r="W1454" s="15">
        <f>Raw_Data!W1454</f>
        <v>794979</v>
      </c>
      <c r="X1454" s="15">
        <f>Raw_Data!X1454</f>
        <v>524695</v>
      </c>
      <c r="Y1454" s="15">
        <f>Raw_Data!Y1454</f>
        <v>-270284</v>
      </c>
      <c r="Z1454" s="15">
        <f>Raw_Data!Z1454</f>
        <v>23011</v>
      </c>
      <c r="AA1454" s="15">
        <f>Raw_Data!AA1454</f>
        <v>1</v>
      </c>
      <c r="AB1454" s="15">
        <f>Raw_Data!AB1454</f>
        <v>31.3</v>
      </c>
      <c r="AC1454" s="19" t="str">
        <f>IF(Raw_Data!G1454="","Yes","No")</f>
        <v>No</v>
      </c>
      <c r="AD1454" s="19" t="str">
        <f>IF(Raw_Data!L1454="","Yes","No")</f>
        <v>No</v>
      </c>
      <c r="AE1454" s="19" t="str">
        <f>IF(Raw_Data!T1454="","Imputed",IF(Raw_Data!T1454&gt;INDEX(Cleaning_Reference!$F$6:$F$13,MATCH(D1454,Cleaning_Reference!$A$6:$A$13,0)),"Capped","Original"))</f>
        <v>Original</v>
      </c>
      <c r="AF1454" s="21">
        <f t="shared" si="22"/>
        <v>23.02</v>
      </c>
    </row>
    <row r="1455" spans="1:32" ht="15" customHeight="1" x14ac:dyDescent="0.3">
      <c r="A1455" s="20" t="str">
        <f>Raw_Data!A1455</f>
        <v>SF11454</v>
      </c>
      <c r="B1455" s="15" t="str">
        <f>Raw_Data!B1455</f>
        <v>Karnataka</v>
      </c>
      <c r="C1455" s="15" t="str">
        <f>Raw_Data!C1455</f>
        <v>Rajkot</v>
      </c>
      <c r="D1455" s="15" t="str">
        <f>Raw_Data!D1455</f>
        <v>Maize</v>
      </c>
      <c r="E1455" s="15" t="str">
        <f>Raw_Data!E1455</f>
        <v>Kharif</v>
      </c>
      <c r="F1455" s="15">
        <f>Raw_Data!F1455</f>
        <v>9.98</v>
      </c>
      <c r="G1455" s="18">
        <f>IF(Raw_Data!G1455="",ROUND(AVERAGEIFS(Raw_Data!$G$2:$G$4001,Raw_Data!$E$2:$E$4001,E1455),1),Raw_Data!G1455)</f>
        <v>654.4</v>
      </c>
      <c r="H1455" s="15">
        <f>Raw_Data!H1455</f>
        <v>28.3</v>
      </c>
      <c r="I1455" s="15">
        <f>Raw_Data!I1455</f>
        <v>77.2</v>
      </c>
      <c r="J1455" s="15">
        <f>Raw_Data!J1455</f>
        <v>6.6</v>
      </c>
      <c r="K1455" s="15">
        <f>Raw_Data!K1455</f>
        <v>6.8</v>
      </c>
      <c r="L1455" s="18">
        <f>IF(Raw_Data!L1455="",ROUND(AVERAGEIFS(Raw_Data!$L$2:$L$4001,Raw_Data!$E$2:$E$4001,E1455),1),Raw_Data!L1455)</f>
        <v>29.8</v>
      </c>
      <c r="M1455" s="15">
        <f>Raw_Data!M1455</f>
        <v>93.2</v>
      </c>
      <c r="N1455" s="15">
        <f>Raw_Data!N1455</f>
        <v>44.7</v>
      </c>
      <c r="O1455" s="15">
        <f>Raw_Data!O1455</f>
        <v>140.30000000000001</v>
      </c>
      <c r="P1455" s="15" t="str">
        <f>Raw_Data!P1455</f>
        <v>Flood</v>
      </c>
      <c r="Q1455" s="15">
        <f>Raw_Data!Q1455</f>
        <v>105.1</v>
      </c>
      <c r="R1455" s="15">
        <f>Raw_Data!R1455</f>
        <v>4.7699999999999996</v>
      </c>
      <c r="S1455" s="15">
        <f>Raw_Data!S1455</f>
        <v>0.88</v>
      </c>
      <c r="T1455" s="18">
        <f>IF(Raw_Data!T1455="",ROUND(AVERAGEIFS(Raw_Data!$T$2:$T$4001,Raw_Data!$E$2:$E$4001,E1455,Raw_Data!$D$2:$D$4001,D1455),2),IF(Raw_Data!T1455&gt;INDEX(Cleaning_Reference!$F$6:$F$13,MATCH(D1455,Cleaning_Reference!$A$6:$A$13,0)),INDEX(Cleaning_Reference!$F$6:$F$13,MATCH(D1455,Cleaning_Reference!$A$6:$A$13,0)),Raw_Data!T1455))</f>
        <v>4.71</v>
      </c>
      <c r="U1455" s="15">
        <f>Raw_Data!U1455</f>
        <v>47.01</v>
      </c>
      <c r="V1455" s="15">
        <f>Raw_Data!V1455</f>
        <v>23104</v>
      </c>
      <c r="W1455" s="15">
        <f>Raw_Data!W1455</f>
        <v>647001</v>
      </c>
      <c r="X1455" s="15">
        <f>Raw_Data!X1455</f>
        <v>1086119</v>
      </c>
      <c r="Y1455" s="15">
        <f>Raw_Data!Y1455</f>
        <v>439118</v>
      </c>
      <c r="Z1455" s="15">
        <f>Raw_Data!Z1455</f>
        <v>7397</v>
      </c>
      <c r="AA1455" s="15">
        <f>Raw_Data!AA1455</f>
        <v>6.3550000000000004</v>
      </c>
      <c r="AB1455" s="15">
        <f>Raw_Data!AB1455</f>
        <v>49.7</v>
      </c>
      <c r="AC1455" s="19" t="str">
        <f>IF(Raw_Data!G1455="","Yes","No")</f>
        <v>No</v>
      </c>
      <c r="AD1455" s="19" t="str">
        <f>IF(Raw_Data!L1455="","Yes","No")</f>
        <v>No</v>
      </c>
      <c r="AE1455" s="19" t="str">
        <f>IF(Raw_Data!T1455="","Imputed",IF(Raw_Data!T1455&gt;INDEX(Cleaning_Reference!$F$6:$F$13,MATCH(D1455,Cleaning_Reference!$A$6:$A$13,0)),"Capped","Original"))</f>
        <v>Original</v>
      </c>
      <c r="AF1455" s="21">
        <f t="shared" si="22"/>
        <v>47.01</v>
      </c>
    </row>
    <row r="1456" spans="1:32" ht="15" customHeight="1" x14ac:dyDescent="0.3">
      <c r="A1456" s="20" t="str">
        <f>Raw_Data!A1456</f>
        <v>SF11455</v>
      </c>
      <c r="B1456" s="15" t="str">
        <f>Raw_Data!B1456</f>
        <v>Maharashtra</v>
      </c>
      <c r="C1456" s="15" t="str">
        <f>Raw_Data!C1456</f>
        <v>Rajkot</v>
      </c>
      <c r="D1456" s="15" t="str">
        <f>Raw_Data!D1456</f>
        <v>Rice</v>
      </c>
      <c r="E1456" s="15" t="str">
        <f>Raw_Data!E1456</f>
        <v>Rabi</v>
      </c>
      <c r="F1456" s="15">
        <f>Raw_Data!F1456</f>
        <v>7.48</v>
      </c>
      <c r="G1456" s="18">
        <f>IF(Raw_Data!G1456="",ROUND(AVERAGEIFS(Raw_Data!$G$2:$G$4001,Raw_Data!$E$2:$E$4001,E1456),1),Raw_Data!G1456)</f>
        <v>452.4</v>
      </c>
      <c r="H1456" s="15">
        <f>Raw_Data!H1456</f>
        <v>24.3</v>
      </c>
      <c r="I1456" s="15">
        <f>Raw_Data!I1456</f>
        <v>52.7</v>
      </c>
      <c r="J1456" s="15">
        <f>Raw_Data!J1456</f>
        <v>9</v>
      </c>
      <c r="K1456" s="15">
        <f>Raw_Data!K1456</f>
        <v>7.5</v>
      </c>
      <c r="L1456" s="18">
        <f>IF(Raw_Data!L1456="",ROUND(AVERAGEIFS(Raw_Data!$L$2:$L$4001,Raw_Data!$E$2:$E$4001,E1456),1),Raw_Data!L1456)</f>
        <v>25.3</v>
      </c>
      <c r="M1456" s="15">
        <f>Raw_Data!M1456</f>
        <v>108.6</v>
      </c>
      <c r="N1456" s="15">
        <f>Raw_Data!N1456</f>
        <v>61.4</v>
      </c>
      <c r="O1456" s="15">
        <f>Raw_Data!O1456</f>
        <v>200</v>
      </c>
      <c r="P1456" s="15" t="str">
        <f>Raw_Data!P1456</f>
        <v>Rainfed</v>
      </c>
      <c r="Q1456" s="15">
        <f>Raw_Data!Q1456</f>
        <v>224</v>
      </c>
      <c r="R1456" s="15">
        <f>Raw_Data!R1456</f>
        <v>4.7</v>
      </c>
      <c r="S1456" s="15">
        <f>Raw_Data!S1456</f>
        <v>0.78</v>
      </c>
      <c r="T1456" s="18">
        <f>IF(Raw_Data!T1456="",ROUND(AVERAGEIFS(Raw_Data!$T$2:$T$4001,Raw_Data!$E$2:$E$4001,E1456,Raw_Data!$D$2:$D$4001,D1456),2),IF(Raw_Data!T1456&gt;INDEX(Cleaning_Reference!$F$6:$F$13,MATCH(D1456,Cleaning_Reference!$A$6:$A$13,0)),INDEX(Cleaning_Reference!$F$6:$F$13,MATCH(D1456,Cleaning_Reference!$A$6:$A$13,0)),Raw_Data!T1456))</f>
        <v>1.69</v>
      </c>
      <c r="U1456" s="15">
        <f>Raw_Data!U1456</f>
        <v>12.64</v>
      </c>
      <c r="V1456" s="15">
        <f>Raw_Data!V1456</f>
        <v>23243</v>
      </c>
      <c r="W1456" s="15">
        <f>Raw_Data!W1456</f>
        <v>632287</v>
      </c>
      <c r="X1456" s="15">
        <f>Raw_Data!X1456</f>
        <v>293792</v>
      </c>
      <c r="Y1456" s="15">
        <f>Raw_Data!Y1456</f>
        <v>-338495</v>
      </c>
      <c r="Z1456" s="15">
        <f>Raw_Data!Z1456</f>
        <v>5093</v>
      </c>
      <c r="AA1456" s="15">
        <f>Raw_Data!AA1456</f>
        <v>2.4820000000000002</v>
      </c>
      <c r="AB1456" s="15">
        <f>Raw_Data!AB1456</f>
        <v>41.1</v>
      </c>
      <c r="AC1456" s="19" t="str">
        <f>IF(Raw_Data!G1456="","Yes","No")</f>
        <v>No</v>
      </c>
      <c r="AD1456" s="19" t="str">
        <f>IF(Raw_Data!L1456="","Yes","No")</f>
        <v>No</v>
      </c>
      <c r="AE1456" s="19" t="str">
        <f>IF(Raw_Data!T1456="","Imputed",IF(Raw_Data!T1456&gt;INDEX(Cleaning_Reference!$F$6:$F$13,MATCH(D1456,Cleaning_Reference!$A$6:$A$13,0)),"Capped","Original"))</f>
        <v>Original</v>
      </c>
      <c r="AF1456" s="21">
        <f t="shared" si="22"/>
        <v>12.64</v>
      </c>
    </row>
    <row r="1457" spans="1:32" ht="15" customHeight="1" x14ac:dyDescent="0.3">
      <c r="A1457" s="20" t="str">
        <f>Raw_Data!A1457</f>
        <v>SF11456</v>
      </c>
      <c r="B1457" s="15" t="str">
        <f>Raw_Data!B1457</f>
        <v>Andhra Pradesh</v>
      </c>
      <c r="C1457" s="15" t="str">
        <f>Raw_Data!C1457</f>
        <v>Ludhiana</v>
      </c>
      <c r="D1457" s="15" t="str">
        <f>Raw_Data!D1457</f>
        <v>Groundnut</v>
      </c>
      <c r="E1457" s="15" t="str">
        <f>Raw_Data!E1457</f>
        <v>Kharif</v>
      </c>
      <c r="F1457" s="15">
        <f>Raw_Data!F1457</f>
        <v>11.57</v>
      </c>
      <c r="G1457" s="18">
        <f>IF(Raw_Data!G1457="",ROUND(AVERAGEIFS(Raw_Data!$G$2:$G$4001,Raw_Data!$E$2:$E$4001,E1457),1),Raw_Data!G1457)</f>
        <v>847.8</v>
      </c>
      <c r="H1457" s="15">
        <f>Raw_Data!H1457</f>
        <v>30.5</v>
      </c>
      <c r="I1457" s="15">
        <f>Raw_Data!I1457</f>
        <v>71.099999999999994</v>
      </c>
      <c r="J1457" s="15">
        <f>Raw_Data!J1457</f>
        <v>7.1</v>
      </c>
      <c r="K1457" s="15">
        <f>Raw_Data!K1457</f>
        <v>6.46</v>
      </c>
      <c r="L1457" s="18">
        <f>IF(Raw_Data!L1457="",ROUND(AVERAGEIFS(Raw_Data!$L$2:$L$4001,Raw_Data!$E$2:$E$4001,E1457),1),Raw_Data!L1457)</f>
        <v>28.5</v>
      </c>
      <c r="M1457" s="15">
        <f>Raw_Data!M1457</f>
        <v>146.6</v>
      </c>
      <c r="N1457" s="15">
        <f>Raw_Data!N1457</f>
        <v>65.5</v>
      </c>
      <c r="O1457" s="15">
        <f>Raw_Data!O1457</f>
        <v>67.900000000000006</v>
      </c>
      <c r="P1457" s="15" t="str">
        <f>Raw_Data!P1457</f>
        <v>Sprinkler</v>
      </c>
      <c r="Q1457" s="15">
        <f>Raw_Data!Q1457</f>
        <v>114.6</v>
      </c>
      <c r="R1457" s="15">
        <f>Raw_Data!R1457</f>
        <v>4.6100000000000003</v>
      </c>
      <c r="S1457" s="15">
        <f>Raw_Data!S1457</f>
        <v>0.82</v>
      </c>
      <c r="T1457" s="18">
        <f>IF(Raw_Data!T1457="",ROUND(AVERAGEIFS(Raw_Data!$T$2:$T$4001,Raw_Data!$E$2:$E$4001,E1457,Raw_Data!$D$2:$D$4001,D1457),2),IF(Raw_Data!T1457&gt;INDEX(Cleaning_Reference!$F$6:$F$13,MATCH(D1457,Cleaning_Reference!$A$6:$A$13,0)),INDEX(Cleaning_Reference!$F$6:$F$13,MATCH(D1457,Cleaning_Reference!$A$6:$A$13,0)),Raw_Data!T1457))</f>
        <v>2</v>
      </c>
      <c r="U1457" s="15">
        <f>Raw_Data!U1457</f>
        <v>23.14</v>
      </c>
      <c r="V1457" s="15">
        <f>Raw_Data!V1457</f>
        <v>61344</v>
      </c>
      <c r="W1457" s="15">
        <f>Raw_Data!W1457</f>
        <v>747204</v>
      </c>
      <c r="X1457" s="15">
        <f>Raw_Data!X1457</f>
        <v>1419500</v>
      </c>
      <c r="Y1457" s="15">
        <f>Raw_Data!Y1457</f>
        <v>672296</v>
      </c>
      <c r="Z1457" s="15">
        <f>Raw_Data!Z1457</f>
        <v>4252</v>
      </c>
      <c r="AA1457" s="15">
        <f>Raw_Data!AA1457</f>
        <v>5.4420000000000002</v>
      </c>
      <c r="AB1457" s="15">
        <f>Raw_Data!AB1457</f>
        <v>58</v>
      </c>
      <c r="AC1457" s="19" t="str">
        <f>IF(Raw_Data!G1457="","Yes","No")</f>
        <v>No</v>
      </c>
      <c r="AD1457" s="19" t="str">
        <f>IF(Raw_Data!L1457="","Yes","No")</f>
        <v>No</v>
      </c>
      <c r="AE1457" s="19" t="str">
        <f>IF(Raw_Data!T1457="","Imputed",IF(Raw_Data!T1457&gt;INDEX(Cleaning_Reference!$F$6:$F$13,MATCH(D1457,Cleaning_Reference!$A$6:$A$13,0)),"Capped","Original"))</f>
        <v>Original</v>
      </c>
      <c r="AF1457" s="21">
        <f t="shared" si="22"/>
        <v>23.14</v>
      </c>
    </row>
    <row r="1458" spans="1:32" ht="15" customHeight="1" x14ac:dyDescent="0.3">
      <c r="A1458" s="20" t="str">
        <f>Raw_Data!A1458</f>
        <v>SF11457</v>
      </c>
      <c r="B1458" s="15" t="str">
        <f>Raw_Data!B1458</f>
        <v>Karnataka</v>
      </c>
      <c r="C1458" s="15" t="str">
        <f>Raw_Data!C1458</f>
        <v>Nalgonda</v>
      </c>
      <c r="D1458" s="15" t="str">
        <f>Raw_Data!D1458</f>
        <v>Pulses</v>
      </c>
      <c r="E1458" s="15" t="str">
        <f>Raw_Data!E1458</f>
        <v>Kharif</v>
      </c>
      <c r="F1458" s="15">
        <f>Raw_Data!F1458</f>
        <v>10.220000000000001</v>
      </c>
      <c r="G1458" s="18">
        <f>IF(Raw_Data!G1458="",ROUND(AVERAGEIFS(Raw_Data!$G$2:$G$4001,Raw_Data!$E$2:$E$4001,E1458),1),Raw_Data!G1458)</f>
        <v>792.1</v>
      </c>
      <c r="H1458" s="15">
        <f>Raw_Data!H1458</f>
        <v>24.9</v>
      </c>
      <c r="I1458" s="15">
        <f>Raw_Data!I1458</f>
        <v>58.8</v>
      </c>
      <c r="J1458" s="15">
        <f>Raw_Data!J1458</f>
        <v>5.6</v>
      </c>
      <c r="K1458" s="15">
        <f>Raw_Data!K1458</f>
        <v>5.36</v>
      </c>
      <c r="L1458" s="18">
        <f>IF(Raw_Data!L1458="",ROUND(AVERAGEIFS(Raw_Data!$L$2:$L$4001,Raw_Data!$E$2:$E$4001,E1458),1),Raw_Data!L1458)</f>
        <v>32.5</v>
      </c>
      <c r="M1458" s="15">
        <f>Raw_Data!M1458</f>
        <v>110.2</v>
      </c>
      <c r="N1458" s="15">
        <f>Raw_Data!N1458</f>
        <v>32.1</v>
      </c>
      <c r="O1458" s="15">
        <f>Raw_Data!O1458</f>
        <v>41.3</v>
      </c>
      <c r="P1458" s="15" t="str">
        <f>Raw_Data!P1458</f>
        <v>Flood</v>
      </c>
      <c r="Q1458" s="15">
        <f>Raw_Data!Q1458</f>
        <v>172.5</v>
      </c>
      <c r="R1458" s="15">
        <f>Raw_Data!R1458</f>
        <v>6.57</v>
      </c>
      <c r="S1458" s="15">
        <f>Raw_Data!S1458</f>
        <v>0.85</v>
      </c>
      <c r="T1458" s="18">
        <f>IF(Raw_Data!T1458="",ROUND(AVERAGEIFS(Raw_Data!$T$2:$T$4001,Raw_Data!$E$2:$E$4001,E1458,Raw_Data!$D$2:$D$4001,D1458),2),IF(Raw_Data!T1458&gt;INDEX(Cleaning_Reference!$F$6:$F$13,MATCH(D1458,Cleaning_Reference!$A$6:$A$13,0)),INDEX(Cleaning_Reference!$F$6:$F$13,MATCH(D1458,Cleaning_Reference!$A$6:$A$13,0)),Raw_Data!T1458))</f>
        <v>0.3</v>
      </c>
      <c r="U1458" s="15">
        <f>Raw_Data!U1458</f>
        <v>3.07</v>
      </c>
      <c r="V1458" s="15">
        <f>Raw_Data!V1458</f>
        <v>73740</v>
      </c>
      <c r="W1458" s="15">
        <f>Raw_Data!W1458</f>
        <v>897039</v>
      </c>
      <c r="X1458" s="15">
        <f>Raw_Data!X1458</f>
        <v>226382</v>
      </c>
      <c r="Y1458" s="15">
        <f>Raw_Data!Y1458</f>
        <v>-670657</v>
      </c>
      <c r="Z1458" s="15">
        <f>Raw_Data!Z1458</f>
        <v>4437</v>
      </c>
      <c r="AA1458" s="15">
        <f>Raw_Data!AA1458</f>
        <v>0.69199999999999995</v>
      </c>
      <c r="AB1458" s="15">
        <f>Raw_Data!AB1458</f>
        <v>42.6</v>
      </c>
      <c r="AC1458" s="19" t="str">
        <f>IF(Raw_Data!G1458="","Yes","No")</f>
        <v>No</v>
      </c>
      <c r="AD1458" s="19" t="str">
        <f>IF(Raw_Data!L1458="","Yes","No")</f>
        <v>No</v>
      </c>
      <c r="AE1458" s="19" t="str">
        <f>IF(Raw_Data!T1458="","Imputed",IF(Raw_Data!T1458&gt;INDEX(Cleaning_Reference!$F$6:$F$13,MATCH(D1458,Cleaning_Reference!$A$6:$A$13,0)),"Capped","Original"))</f>
        <v>Original</v>
      </c>
      <c r="AF1458" s="21">
        <f t="shared" si="22"/>
        <v>3.07</v>
      </c>
    </row>
    <row r="1459" spans="1:32" ht="15" customHeight="1" x14ac:dyDescent="0.3">
      <c r="A1459" s="20" t="str">
        <f>Raw_Data!A1459</f>
        <v>SF11458</v>
      </c>
      <c r="B1459" s="15" t="str">
        <f>Raw_Data!B1459</f>
        <v>Telangana</v>
      </c>
      <c r="C1459" s="15" t="str">
        <f>Raw_Data!C1459</f>
        <v>Erode</v>
      </c>
      <c r="D1459" s="15" t="str">
        <f>Raw_Data!D1459</f>
        <v>Cotton</v>
      </c>
      <c r="E1459" s="15" t="str">
        <f>Raw_Data!E1459</f>
        <v>Rabi</v>
      </c>
      <c r="F1459" s="15">
        <f>Raw_Data!F1459</f>
        <v>3.71</v>
      </c>
      <c r="G1459" s="18">
        <f>IF(Raw_Data!G1459="",ROUND(AVERAGEIFS(Raw_Data!$G$2:$G$4001,Raw_Data!$E$2:$E$4001,E1459),1),Raw_Data!G1459)</f>
        <v>272.2</v>
      </c>
      <c r="H1459" s="15">
        <f>Raw_Data!H1459</f>
        <v>23.5</v>
      </c>
      <c r="I1459" s="15">
        <f>Raw_Data!I1459</f>
        <v>52.5</v>
      </c>
      <c r="J1459" s="15">
        <f>Raw_Data!J1459</f>
        <v>8.1</v>
      </c>
      <c r="K1459" s="15">
        <f>Raw_Data!K1459</f>
        <v>7.52</v>
      </c>
      <c r="L1459" s="18">
        <f>IF(Raw_Data!L1459="",ROUND(AVERAGEIFS(Raw_Data!$L$2:$L$4001,Raw_Data!$E$2:$E$4001,E1459),1),Raw_Data!L1459)</f>
        <v>19.399999999999999</v>
      </c>
      <c r="M1459" s="15">
        <f>Raw_Data!M1459</f>
        <v>141.19999999999999</v>
      </c>
      <c r="N1459" s="15">
        <f>Raw_Data!N1459</f>
        <v>73.3</v>
      </c>
      <c r="O1459" s="15">
        <f>Raw_Data!O1459</f>
        <v>120.1</v>
      </c>
      <c r="P1459" s="15" t="str">
        <f>Raw_Data!P1459</f>
        <v>Flood</v>
      </c>
      <c r="Q1459" s="15">
        <f>Raw_Data!Q1459</f>
        <v>113.4</v>
      </c>
      <c r="R1459" s="15">
        <f>Raw_Data!R1459</f>
        <v>6.42</v>
      </c>
      <c r="S1459" s="15">
        <f>Raw_Data!S1459</f>
        <v>0.89</v>
      </c>
      <c r="T1459" s="18">
        <f>IF(Raw_Data!T1459="",ROUND(AVERAGEIFS(Raw_Data!$T$2:$T$4001,Raw_Data!$E$2:$E$4001,E1459,Raw_Data!$D$2:$D$4001,D1459),2),IF(Raw_Data!T1459&gt;INDEX(Cleaning_Reference!$F$6:$F$13,MATCH(D1459,Cleaning_Reference!$A$6:$A$13,0)),INDEX(Cleaning_Reference!$F$6:$F$13,MATCH(D1459,Cleaning_Reference!$A$6:$A$13,0)),Raw_Data!T1459))</f>
        <v>0.68</v>
      </c>
      <c r="U1459" s="15">
        <f>Raw_Data!U1459</f>
        <v>2.52</v>
      </c>
      <c r="V1459" s="15">
        <f>Raw_Data!V1459</f>
        <v>71480</v>
      </c>
      <c r="W1459" s="15">
        <f>Raw_Data!W1459</f>
        <v>226066</v>
      </c>
      <c r="X1459" s="15">
        <f>Raw_Data!X1459</f>
        <v>180130</v>
      </c>
      <c r="Y1459" s="15">
        <f>Raw_Data!Y1459</f>
        <v>-45936</v>
      </c>
      <c r="Z1459" s="15">
        <f>Raw_Data!Z1459</f>
        <v>3144</v>
      </c>
      <c r="AA1459" s="15">
        <f>Raw_Data!AA1459</f>
        <v>0.80200000000000005</v>
      </c>
      <c r="AB1459" s="15">
        <f>Raw_Data!AB1459</f>
        <v>42.3</v>
      </c>
      <c r="AC1459" s="19" t="str">
        <f>IF(Raw_Data!G1459="","Yes","No")</f>
        <v>No</v>
      </c>
      <c r="AD1459" s="19" t="str">
        <f>IF(Raw_Data!L1459="","Yes","No")</f>
        <v>No</v>
      </c>
      <c r="AE1459" s="19" t="str">
        <f>IF(Raw_Data!T1459="","Imputed",IF(Raw_Data!T1459&gt;INDEX(Cleaning_Reference!$F$6:$F$13,MATCH(D1459,Cleaning_Reference!$A$6:$A$13,0)),"Capped","Original"))</f>
        <v>Original</v>
      </c>
      <c r="AF1459" s="21">
        <f t="shared" si="22"/>
        <v>2.52</v>
      </c>
    </row>
    <row r="1460" spans="1:32" ht="15" customHeight="1" x14ac:dyDescent="0.3">
      <c r="A1460" s="20" t="str">
        <f>Raw_Data!A1460</f>
        <v>SF11459</v>
      </c>
      <c r="B1460" s="15" t="str">
        <f>Raw_Data!B1460</f>
        <v>Punjab</v>
      </c>
      <c r="C1460" s="15" t="str">
        <f>Raw_Data!C1460</f>
        <v>Erode</v>
      </c>
      <c r="D1460" s="15" t="str">
        <f>Raw_Data!D1460</f>
        <v>Groundnut</v>
      </c>
      <c r="E1460" s="15" t="str">
        <f>Raw_Data!E1460</f>
        <v>Kharif</v>
      </c>
      <c r="F1460" s="15">
        <f>Raw_Data!F1460</f>
        <v>13.29</v>
      </c>
      <c r="G1460" s="18">
        <f>IF(Raw_Data!G1460="",ROUND(AVERAGEIFS(Raw_Data!$G$2:$G$4001,Raw_Data!$E$2:$E$4001,E1460),1),Raw_Data!G1460)</f>
        <v>776.4</v>
      </c>
      <c r="H1460" s="15">
        <f>Raw_Data!H1460</f>
        <v>32.9</v>
      </c>
      <c r="I1460" s="15">
        <f>Raw_Data!I1460</f>
        <v>73.8</v>
      </c>
      <c r="J1460" s="15">
        <f>Raw_Data!J1460</f>
        <v>7</v>
      </c>
      <c r="K1460" s="15">
        <f>Raw_Data!K1460</f>
        <v>6.68</v>
      </c>
      <c r="L1460" s="18">
        <f>IF(Raw_Data!L1460="",ROUND(AVERAGEIFS(Raw_Data!$L$2:$L$4001,Raw_Data!$E$2:$E$4001,E1460),1),Raw_Data!L1460)</f>
        <v>33.9</v>
      </c>
      <c r="M1460" s="15">
        <f>Raw_Data!M1460</f>
        <v>88.2</v>
      </c>
      <c r="N1460" s="15">
        <f>Raw_Data!N1460</f>
        <v>57</v>
      </c>
      <c r="O1460" s="15">
        <f>Raw_Data!O1460</f>
        <v>113</v>
      </c>
      <c r="P1460" s="15" t="str">
        <f>Raw_Data!P1460</f>
        <v>Rainfed</v>
      </c>
      <c r="Q1460" s="15">
        <f>Raw_Data!Q1460</f>
        <v>96.4</v>
      </c>
      <c r="R1460" s="15">
        <f>Raw_Data!R1460</f>
        <v>7.01</v>
      </c>
      <c r="S1460" s="15">
        <f>Raw_Data!S1460</f>
        <v>0.94</v>
      </c>
      <c r="T1460" s="18">
        <f>IF(Raw_Data!T1460="",ROUND(AVERAGEIFS(Raw_Data!$T$2:$T$4001,Raw_Data!$E$2:$E$4001,E1460,Raw_Data!$D$2:$D$4001,D1460),2),IF(Raw_Data!T1460&gt;INDEX(Cleaning_Reference!$F$6:$F$13,MATCH(D1460,Cleaning_Reference!$A$6:$A$13,0)),INDEX(Cleaning_Reference!$F$6:$F$13,MATCH(D1460,Cleaning_Reference!$A$6:$A$13,0)),Raw_Data!T1460))</f>
        <v>1.86</v>
      </c>
      <c r="U1460" s="15">
        <f>Raw_Data!U1460</f>
        <v>24.72</v>
      </c>
      <c r="V1460" s="15">
        <f>Raw_Data!V1460</f>
        <v>62510</v>
      </c>
      <c r="W1460" s="15">
        <f>Raw_Data!W1460</f>
        <v>848746</v>
      </c>
      <c r="X1460" s="15">
        <f>Raw_Data!X1460</f>
        <v>1545247</v>
      </c>
      <c r="Y1460" s="15">
        <f>Raw_Data!Y1460</f>
        <v>696501</v>
      </c>
      <c r="Z1460" s="15">
        <f>Raw_Data!Z1460</f>
        <v>3745</v>
      </c>
      <c r="AA1460" s="15">
        <f>Raw_Data!AA1460</f>
        <v>6.601</v>
      </c>
      <c r="AB1460" s="15">
        <f>Raw_Data!AB1460</f>
        <v>55.6</v>
      </c>
      <c r="AC1460" s="19" t="str">
        <f>IF(Raw_Data!G1460="","Yes","No")</f>
        <v>No</v>
      </c>
      <c r="AD1460" s="19" t="str">
        <f>IF(Raw_Data!L1460="","Yes","No")</f>
        <v>No</v>
      </c>
      <c r="AE1460" s="19" t="str">
        <f>IF(Raw_Data!T1460="","Imputed",IF(Raw_Data!T1460&gt;INDEX(Cleaning_Reference!$F$6:$F$13,MATCH(D1460,Cleaning_Reference!$A$6:$A$13,0)),"Capped","Original"))</f>
        <v>Original</v>
      </c>
      <c r="AF1460" s="21">
        <f t="shared" si="22"/>
        <v>24.72</v>
      </c>
    </row>
    <row r="1461" spans="1:32" ht="15" customHeight="1" x14ac:dyDescent="0.3">
      <c r="A1461" s="20" t="str">
        <f>Raw_Data!A1461</f>
        <v>SF11460</v>
      </c>
      <c r="B1461" s="15" t="str">
        <f>Raw_Data!B1461</f>
        <v>Tamil Nadu</v>
      </c>
      <c r="C1461" s="15" t="str">
        <f>Raw_Data!C1461</f>
        <v>Warangal</v>
      </c>
      <c r="D1461" s="15" t="str">
        <f>Raw_Data!D1461</f>
        <v>Rice</v>
      </c>
      <c r="E1461" s="15" t="str">
        <f>Raw_Data!E1461</f>
        <v>Kharif</v>
      </c>
      <c r="F1461" s="15">
        <f>Raw_Data!F1461</f>
        <v>10.15</v>
      </c>
      <c r="G1461" s="18">
        <f>IF(Raw_Data!G1461="",ROUND(AVERAGEIFS(Raw_Data!$G$2:$G$4001,Raw_Data!$E$2:$E$4001,E1461),1),Raw_Data!G1461)</f>
        <v>988.2</v>
      </c>
      <c r="H1461" s="15">
        <f>Raw_Data!H1461</f>
        <v>29.3</v>
      </c>
      <c r="I1461" s="15">
        <f>Raw_Data!I1461</f>
        <v>76.7</v>
      </c>
      <c r="J1461" s="15">
        <f>Raw_Data!J1461</f>
        <v>7.1</v>
      </c>
      <c r="K1461" s="15">
        <f>Raw_Data!K1461</f>
        <v>6.39</v>
      </c>
      <c r="L1461" s="18">
        <f>IF(Raw_Data!L1461="",ROUND(AVERAGEIFS(Raw_Data!$L$2:$L$4001,Raw_Data!$E$2:$E$4001,E1461),1),Raw_Data!L1461)</f>
        <v>32.200000000000003</v>
      </c>
      <c r="M1461" s="15">
        <f>Raw_Data!M1461</f>
        <v>129.1</v>
      </c>
      <c r="N1461" s="15">
        <f>Raw_Data!N1461</f>
        <v>51.4</v>
      </c>
      <c r="O1461" s="15">
        <f>Raw_Data!O1461</f>
        <v>133.1</v>
      </c>
      <c r="P1461" s="15" t="str">
        <f>Raw_Data!P1461</f>
        <v>Drip</v>
      </c>
      <c r="Q1461" s="15">
        <f>Raw_Data!Q1461</f>
        <v>149.69999999999999</v>
      </c>
      <c r="R1461" s="15">
        <f>Raw_Data!R1461</f>
        <v>8.68</v>
      </c>
      <c r="S1461" s="15">
        <f>Raw_Data!S1461</f>
        <v>0.98</v>
      </c>
      <c r="T1461" s="18">
        <f>IF(Raw_Data!T1461="",ROUND(AVERAGEIFS(Raw_Data!$T$2:$T$4001,Raw_Data!$E$2:$E$4001,E1461,Raw_Data!$D$2:$D$4001,D1461),2),IF(Raw_Data!T1461&gt;INDEX(Cleaning_Reference!$F$6:$F$13,MATCH(D1461,Cleaning_Reference!$A$6:$A$13,0)),INDEX(Cleaning_Reference!$F$6:$F$13,MATCH(D1461,Cleaning_Reference!$A$6:$A$13,0)),Raw_Data!T1461))</f>
        <v>3.77</v>
      </c>
      <c r="U1461" s="15">
        <f>Raw_Data!U1461</f>
        <v>38.270000000000003</v>
      </c>
      <c r="V1461" s="15">
        <f>Raw_Data!V1461</f>
        <v>21228</v>
      </c>
      <c r="W1461" s="15">
        <f>Raw_Data!W1461</f>
        <v>680854</v>
      </c>
      <c r="X1461" s="15">
        <f>Raw_Data!X1461</f>
        <v>812396</v>
      </c>
      <c r="Y1461" s="15">
        <f>Raw_Data!Y1461</f>
        <v>131542</v>
      </c>
      <c r="Z1461" s="15">
        <f>Raw_Data!Z1461</f>
        <v>11996</v>
      </c>
      <c r="AA1461" s="15">
        <f>Raw_Data!AA1461</f>
        <v>3.19</v>
      </c>
      <c r="AB1461" s="15">
        <f>Raw_Data!AB1461</f>
        <v>52.8</v>
      </c>
      <c r="AC1461" s="19" t="str">
        <f>IF(Raw_Data!G1461="","Yes","No")</f>
        <v>No</v>
      </c>
      <c r="AD1461" s="19" t="str">
        <f>IF(Raw_Data!L1461="","Yes","No")</f>
        <v>No</v>
      </c>
      <c r="AE1461" s="19" t="str">
        <f>IF(Raw_Data!T1461="","Imputed",IF(Raw_Data!T1461&gt;INDEX(Cleaning_Reference!$F$6:$F$13,MATCH(D1461,Cleaning_Reference!$A$6:$A$13,0)),"Capped","Original"))</f>
        <v>Original</v>
      </c>
      <c r="AF1461" s="21">
        <f t="shared" si="22"/>
        <v>38.270000000000003</v>
      </c>
    </row>
    <row r="1462" spans="1:32" ht="15" customHeight="1" x14ac:dyDescent="0.3">
      <c r="A1462" s="20" t="str">
        <f>Raw_Data!A1462</f>
        <v>SF11461</v>
      </c>
      <c r="B1462" s="15" t="str">
        <f>Raw_Data!B1462</f>
        <v>Telangana</v>
      </c>
      <c r="C1462" s="15" t="str">
        <f>Raw_Data!C1462</f>
        <v>Rajkot</v>
      </c>
      <c r="D1462" s="15" t="str">
        <f>Raw_Data!D1462</f>
        <v>Sugarcane</v>
      </c>
      <c r="E1462" s="15" t="str">
        <f>Raw_Data!E1462</f>
        <v>Rabi</v>
      </c>
      <c r="F1462" s="15">
        <f>Raw_Data!F1462</f>
        <v>9.51</v>
      </c>
      <c r="G1462" s="18">
        <f>IF(Raw_Data!G1462="",ROUND(AVERAGEIFS(Raw_Data!$G$2:$G$4001,Raw_Data!$E$2:$E$4001,E1462),1),Raw_Data!G1462)</f>
        <v>573.29999999999995</v>
      </c>
      <c r="H1462" s="15">
        <f>Raw_Data!H1462</f>
        <v>21.2</v>
      </c>
      <c r="I1462" s="15">
        <f>Raw_Data!I1462</f>
        <v>50.6</v>
      </c>
      <c r="J1462" s="15">
        <f>Raw_Data!J1462</f>
        <v>6.4</v>
      </c>
      <c r="K1462" s="15">
        <f>Raw_Data!K1462</f>
        <v>6.58</v>
      </c>
      <c r="L1462" s="18">
        <f>IF(Raw_Data!L1462="",ROUND(AVERAGEIFS(Raw_Data!$L$2:$L$4001,Raw_Data!$E$2:$E$4001,E1462),1),Raw_Data!L1462)</f>
        <v>26.4</v>
      </c>
      <c r="M1462" s="15">
        <f>Raw_Data!M1462</f>
        <v>92.2</v>
      </c>
      <c r="N1462" s="15">
        <f>Raw_Data!N1462</f>
        <v>79.900000000000006</v>
      </c>
      <c r="O1462" s="15">
        <f>Raw_Data!O1462</f>
        <v>66.8</v>
      </c>
      <c r="P1462" s="15" t="str">
        <f>Raw_Data!P1462</f>
        <v>Sprinkler</v>
      </c>
      <c r="Q1462" s="15">
        <f>Raw_Data!Q1462</f>
        <v>233.4</v>
      </c>
      <c r="R1462" s="15">
        <f>Raw_Data!R1462</f>
        <v>6.93</v>
      </c>
      <c r="S1462" s="15">
        <f>Raw_Data!S1462</f>
        <v>0.87</v>
      </c>
      <c r="T1462" s="18">
        <f>IF(Raw_Data!T1462="",ROUND(AVERAGEIFS(Raw_Data!$T$2:$T$4001,Raw_Data!$E$2:$E$4001,E1462,Raw_Data!$D$2:$D$4001,D1462),2),IF(Raw_Data!T1462&gt;INDEX(Cleaning_Reference!$F$6:$F$13,MATCH(D1462,Cleaning_Reference!$A$6:$A$13,0)),INDEX(Cleaning_Reference!$F$6:$F$13,MATCH(D1462,Cleaning_Reference!$A$6:$A$13,0)),Raw_Data!T1462))</f>
        <v>67.12</v>
      </c>
      <c r="U1462" s="15">
        <f>Raw_Data!U1462</f>
        <v>638.30999999999995</v>
      </c>
      <c r="V1462" s="15">
        <f>Raw_Data!V1462</f>
        <v>3328</v>
      </c>
      <c r="W1462" s="15">
        <f>Raw_Data!W1462</f>
        <v>731205</v>
      </c>
      <c r="X1462" s="15">
        <f>Raw_Data!X1462</f>
        <v>2124296</v>
      </c>
      <c r="Y1462" s="15">
        <f>Raw_Data!Y1462</f>
        <v>1393091</v>
      </c>
      <c r="Z1462" s="15">
        <f>Raw_Data!Z1462</f>
        <v>17398</v>
      </c>
      <c r="AA1462" s="15">
        <f>Raw_Data!AA1462</f>
        <v>36.689</v>
      </c>
      <c r="AB1462" s="15">
        <f>Raw_Data!AB1462</f>
        <v>30.8</v>
      </c>
      <c r="AC1462" s="19" t="str">
        <f>IF(Raw_Data!G1462="","Yes","No")</f>
        <v>No</v>
      </c>
      <c r="AD1462" s="19" t="str">
        <f>IF(Raw_Data!L1462="","Yes","No")</f>
        <v>No</v>
      </c>
      <c r="AE1462" s="19" t="str">
        <f>IF(Raw_Data!T1462="","Imputed",IF(Raw_Data!T1462&gt;INDEX(Cleaning_Reference!$F$6:$F$13,MATCH(D1462,Cleaning_Reference!$A$6:$A$13,0)),"Capped","Original"))</f>
        <v>Original</v>
      </c>
      <c r="AF1462" s="21">
        <f t="shared" si="22"/>
        <v>638.30999999999995</v>
      </c>
    </row>
    <row r="1463" spans="1:32" ht="15" customHeight="1" x14ac:dyDescent="0.3">
      <c r="A1463" s="20" t="str">
        <f>Raw_Data!A1463</f>
        <v>SF11462</v>
      </c>
      <c r="B1463" s="15" t="str">
        <f>Raw_Data!B1463</f>
        <v>Karnataka</v>
      </c>
      <c r="C1463" s="15" t="str">
        <f>Raw_Data!C1463</f>
        <v>Erode</v>
      </c>
      <c r="D1463" s="15" t="str">
        <f>Raw_Data!D1463</f>
        <v>Pulses</v>
      </c>
      <c r="E1463" s="15" t="str">
        <f>Raw_Data!E1463</f>
        <v>Kharif</v>
      </c>
      <c r="F1463" s="15">
        <f>Raw_Data!F1463</f>
        <v>7.88</v>
      </c>
      <c r="G1463" s="18">
        <f>IF(Raw_Data!G1463="",ROUND(AVERAGEIFS(Raw_Data!$G$2:$G$4001,Raw_Data!$E$2:$E$4001,E1463),1),Raw_Data!G1463)</f>
        <v>1046.0999999999999</v>
      </c>
      <c r="H1463" s="15">
        <f>Raw_Data!H1463</f>
        <v>26.7</v>
      </c>
      <c r="I1463" s="15">
        <f>Raw_Data!I1463</f>
        <v>56.9</v>
      </c>
      <c r="J1463" s="15">
        <f>Raw_Data!J1463</f>
        <v>6.6</v>
      </c>
      <c r="K1463" s="15">
        <f>Raw_Data!K1463</f>
        <v>6.76</v>
      </c>
      <c r="L1463" s="18">
        <f>IF(Raw_Data!L1463="",ROUND(AVERAGEIFS(Raw_Data!$L$2:$L$4001,Raw_Data!$E$2:$E$4001,E1463),1),Raw_Data!L1463)</f>
        <v>30.7</v>
      </c>
      <c r="M1463" s="15">
        <f>Raw_Data!M1463</f>
        <v>167.6</v>
      </c>
      <c r="N1463" s="15">
        <f>Raw_Data!N1463</f>
        <v>37.200000000000003</v>
      </c>
      <c r="O1463" s="15">
        <f>Raw_Data!O1463</f>
        <v>108.5</v>
      </c>
      <c r="P1463" s="15" t="str">
        <f>Raw_Data!P1463</f>
        <v>Rainfed</v>
      </c>
      <c r="Q1463" s="15">
        <f>Raw_Data!Q1463</f>
        <v>201.3</v>
      </c>
      <c r="R1463" s="15">
        <f>Raw_Data!R1463</f>
        <v>5.35</v>
      </c>
      <c r="S1463" s="15">
        <f>Raw_Data!S1463</f>
        <v>0.85</v>
      </c>
      <c r="T1463" s="18">
        <f>IF(Raw_Data!T1463="",ROUND(AVERAGEIFS(Raw_Data!$T$2:$T$4001,Raw_Data!$E$2:$E$4001,E1463,Raw_Data!$D$2:$D$4001,D1463),2),IF(Raw_Data!T1463&gt;INDEX(Cleaning_Reference!$F$6:$F$13,MATCH(D1463,Cleaning_Reference!$A$6:$A$13,0)),INDEX(Cleaning_Reference!$F$6:$F$13,MATCH(D1463,Cleaning_Reference!$A$6:$A$13,0)),Raw_Data!T1463))</f>
        <v>1.38</v>
      </c>
      <c r="U1463" s="15">
        <f>Raw_Data!U1463</f>
        <v>10.87</v>
      </c>
      <c r="V1463" s="15">
        <f>Raw_Data!V1463</f>
        <v>74570</v>
      </c>
      <c r="W1463" s="15">
        <f>Raw_Data!W1463</f>
        <v>454597</v>
      </c>
      <c r="X1463" s="15">
        <f>Raw_Data!X1463</f>
        <v>810576</v>
      </c>
      <c r="Y1463" s="15">
        <f>Raw_Data!Y1463</f>
        <v>355979</v>
      </c>
      <c r="Z1463" s="15">
        <f>Raw_Data!Z1463</f>
        <v>1335</v>
      </c>
      <c r="AA1463" s="15">
        <f>Raw_Data!AA1463</f>
        <v>8.1419999999999995</v>
      </c>
      <c r="AB1463" s="15">
        <f>Raw_Data!AB1463</f>
        <v>35.6</v>
      </c>
      <c r="AC1463" s="19" t="str">
        <f>IF(Raw_Data!G1463="","Yes","No")</f>
        <v>No</v>
      </c>
      <c r="AD1463" s="19" t="str">
        <f>IF(Raw_Data!L1463="","Yes","No")</f>
        <v>No</v>
      </c>
      <c r="AE1463" s="19" t="str">
        <f>IF(Raw_Data!T1463="","Imputed",IF(Raw_Data!T1463&gt;INDEX(Cleaning_Reference!$F$6:$F$13,MATCH(D1463,Cleaning_Reference!$A$6:$A$13,0)),"Capped","Original"))</f>
        <v>Original</v>
      </c>
      <c r="AF1463" s="21">
        <f t="shared" si="22"/>
        <v>10.87</v>
      </c>
    </row>
    <row r="1464" spans="1:32" ht="15" customHeight="1" x14ac:dyDescent="0.3">
      <c r="A1464" s="20" t="str">
        <f>Raw_Data!A1464</f>
        <v>SF11463</v>
      </c>
      <c r="B1464" s="15" t="str">
        <f>Raw_Data!B1464</f>
        <v>Madhya Pradesh</v>
      </c>
      <c r="C1464" s="15" t="str">
        <f>Raw_Data!C1464</f>
        <v>Guntur</v>
      </c>
      <c r="D1464" s="15" t="str">
        <f>Raw_Data!D1464</f>
        <v>Maize</v>
      </c>
      <c r="E1464" s="15" t="str">
        <f>Raw_Data!E1464</f>
        <v>Rabi</v>
      </c>
      <c r="F1464" s="15">
        <f>Raw_Data!F1464</f>
        <v>14.24</v>
      </c>
      <c r="G1464" s="18">
        <f>IF(Raw_Data!G1464="",ROUND(AVERAGEIFS(Raw_Data!$G$2:$G$4001,Raw_Data!$E$2:$E$4001,E1464),1),Raw_Data!G1464)</f>
        <v>551.79999999999995</v>
      </c>
      <c r="H1464" s="15">
        <f>Raw_Data!H1464</f>
        <v>19.3</v>
      </c>
      <c r="I1464" s="15">
        <f>Raw_Data!I1464</f>
        <v>48.4</v>
      </c>
      <c r="J1464" s="15">
        <f>Raw_Data!J1464</f>
        <v>8.4</v>
      </c>
      <c r="K1464" s="15">
        <f>Raw_Data!K1464</f>
        <v>7.1</v>
      </c>
      <c r="L1464" s="18">
        <f>IF(Raw_Data!L1464="",ROUND(AVERAGEIFS(Raw_Data!$L$2:$L$4001,Raw_Data!$E$2:$E$4001,E1464),1),Raw_Data!L1464)</f>
        <v>34.200000000000003</v>
      </c>
      <c r="M1464" s="15">
        <f>Raw_Data!M1464</f>
        <v>96.1</v>
      </c>
      <c r="N1464" s="15">
        <f>Raw_Data!N1464</f>
        <v>49.3</v>
      </c>
      <c r="O1464" s="15">
        <f>Raw_Data!O1464</f>
        <v>124.8</v>
      </c>
      <c r="P1464" s="15" t="str">
        <f>Raw_Data!P1464</f>
        <v>Rainfed</v>
      </c>
      <c r="Q1464" s="15">
        <f>Raw_Data!Q1464</f>
        <v>252.6</v>
      </c>
      <c r="R1464" s="15">
        <f>Raw_Data!R1464</f>
        <v>6.13</v>
      </c>
      <c r="S1464" s="15">
        <f>Raw_Data!S1464</f>
        <v>0.77</v>
      </c>
      <c r="T1464" s="18">
        <f>IF(Raw_Data!T1464="",ROUND(AVERAGEIFS(Raw_Data!$T$2:$T$4001,Raw_Data!$E$2:$E$4001,E1464,Raw_Data!$D$2:$D$4001,D1464),2),IF(Raw_Data!T1464&gt;INDEX(Cleaning_Reference!$F$6:$F$13,MATCH(D1464,Cleaning_Reference!$A$6:$A$13,0)),INDEX(Cleaning_Reference!$F$6:$F$13,MATCH(D1464,Cleaning_Reference!$A$6:$A$13,0)),Raw_Data!T1464))</f>
        <v>3</v>
      </c>
      <c r="U1464" s="15">
        <f>Raw_Data!U1464</f>
        <v>42.72</v>
      </c>
      <c r="V1464" s="15">
        <f>Raw_Data!V1464</f>
        <v>19093</v>
      </c>
      <c r="W1464" s="15">
        <f>Raw_Data!W1464</f>
        <v>1064101</v>
      </c>
      <c r="X1464" s="15">
        <f>Raw_Data!X1464</f>
        <v>815653</v>
      </c>
      <c r="Y1464" s="15">
        <f>Raw_Data!Y1464</f>
        <v>-248448</v>
      </c>
      <c r="Z1464" s="15">
        <f>Raw_Data!Z1464</f>
        <v>4446</v>
      </c>
      <c r="AA1464" s="15">
        <f>Raw_Data!AA1464</f>
        <v>9.609</v>
      </c>
      <c r="AB1464" s="15">
        <f>Raw_Data!AB1464</f>
        <v>31.5</v>
      </c>
      <c r="AC1464" s="19" t="str">
        <f>IF(Raw_Data!G1464="","Yes","No")</f>
        <v>No</v>
      </c>
      <c r="AD1464" s="19" t="str">
        <f>IF(Raw_Data!L1464="","Yes","No")</f>
        <v>No</v>
      </c>
      <c r="AE1464" s="19" t="str">
        <f>IF(Raw_Data!T1464="","Imputed",IF(Raw_Data!T1464&gt;INDEX(Cleaning_Reference!$F$6:$F$13,MATCH(D1464,Cleaning_Reference!$A$6:$A$13,0)),"Capped","Original"))</f>
        <v>Original</v>
      </c>
      <c r="AF1464" s="21">
        <f t="shared" si="22"/>
        <v>42.72</v>
      </c>
    </row>
    <row r="1465" spans="1:32" ht="15" customHeight="1" x14ac:dyDescent="0.3">
      <c r="A1465" s="20" t="str">
        <f>Raw_Data!A1465</f>
        <v>SF11464</v>
      </c>
      <c r="B1465" s="15" t="str">
        <f>Raw_Data!B1465</f>
        <v>Madhya Pradesh</v>
      </c>
      <c r="C1465" s="15" t="str">
        <f>Raw_Data!C1465</f>
        <v>Raichur</v>
      </c>
      <c r="D1465" s="15" t="str">
        <f>Raw_Data!D1465</f>
        <v>Wheat</v>
      </c>
      <c r="E1465" s="15" t="str">
        <f>Raw_Data!E1465</f>
        <v>Kharif</v>
      </c>
      <c r="F1465" s="15">
        <f>Raw_Data!F1465</f>
        <v>7.66</v>
      </c>
      <c r="G1465" s="18">
        <f>IF(Raw_Data!G1465="",ROUND(AVERAGEIFS(Raw_Data!$G$2:$G$4001,Raw_Data!$E$2:$E$4001,E1465),1),Raw_Data!G1465)</f>
        <v>852.1</v>
      </c>
      <c r="H1465" s="15">
        <f>Raw_Data!H1465</f>
        <v>26.4</v>
      </c>
      <c r="I1465" s="15">
        <f>Raw_Data!I1465</f>
        <v>72.3</v>
      </c>
      <c r="J1465" s="15">
        <f>Raw_Data!J1465</f>
        <v>6.9</v>
      </c>
      <c r="K1465" s="15">
        <f>Raw_Data!K1465</f>
        <v>7.31</v>
      </c>
      <c r="L1465" s="18">
        <f>IF(Raw_Data!L1465="",ROUND(AVERAGEIFS(Raw_Data!$L$2:$L$4001,Raw_Data!$E$2:$E$4001,E1465),1),Raw_Data!L1465)</f>
        <v>32.200000000000003</v>
      </c>
      <c r="M1465" s="15">
        <f>Raw_Data!M1465</f>
        <v>143.69999999999999</v>
      </c>
      <c r="N1465" s="15">
        <f>Raw_Data!N1465</f>
        <v>48.7</v>
      </c>
      <c r="O1465" s="15">
        <f>Raw_Data!O1465</f>
        <v>83.2</v>
      </c>
      <c r="P1465" s="15" t="str">
        <f>Raw_Data!P1465</f>
        <v>Drip</v>
      </c>
      <c r="Q1465" s="15">
        <f>Raw_Data!Q1465</f>
        <v>106</v>
      </c>
      <c r="R1465" s="15">
        <f>Raw_Data!R1465</f>
        <v>3.77</v>
      </c>
      <c r="S1465" s="15">
        <f>Raw_Data!S1465</f>
        <v>1</v>
      </c>
      <c r="T1465" s="18">
        <f>IF(Raw_Data!T1465="",ROUND(AVERAGEIFS(Raw_Data!$T$2:$T$4001,Raw_Data!$E$2:$E$4001,E1465,Raw_Data!$D$2:$D$4001,D1465),2),IF(Raw_Data!T1465&gt;INDEX(Cleaning_Reference!$F$6:$F$13,MATCH(D1465,Cleaning_Reference!$A$6:$A$13,0)),INDEX(Cleaning_Reference!$F$6:$F$13,MATCH(D1465,Cleaning_Reference!$A$6:$A$13,0)),Raw_Data!T1465))</f>
        <v>2.0299999999999998</v>
      </c>
      <c r="U1465" s="15">
        <f>Raw_Data!U1465</f>
        <v>15.55</v>
      </c>
      <c r="V1465" s="15">
        <f>Raw_Data!V1465</f>
        <v>21382</v>
      </c>
      <c r="W1465" s="15">
        <f>Raw_Data!W1465</f>
        <v>441481</v>
      </c>
      <c r="X1465" s="15">
        <f>Raw_Data!X1465</f>
        <v>332490</v>
      </c>
      <c r="Y1465" s="15">
        <f>Raw_Data!Y1465</f>
        <v>-108991</v>
      </c>
      <c r="Z1465" s="15">
        <f>Raw_Data!Z1465</f>
        <v>3587</v>
      </c>
      <c r="AA1465" s="15">
        <f>Raw_Data!AA1465</f>
        <v>4.335</v>
      </c>
      <c r="AB1465" s="15">
        <f>Raw_Data!AB1465</f>
        <v>56.3</v>
      </c>
      <c r="AC1465" s="19" t="str">
        <f>IF(Raw_Data!G1465="","Yes","No")</f>
        <v>Yes</v>
      </c>
      <c r="AD1465" s="19" t="str">
        <f>IF(Raw_Data!L1465="","Yes","No")</f>
        <v>No</v>
      </c>
      <c r="AE1465" s="19" t="str">
        <f>IF(Raw_Data!T1465="","Imputed",IF(Raw_Data!T1465&gt;INDEX(Cleaning_Reference!$F$6:$F$13,MATCH(D1465,Cleaning_Reference!$A$6:$A$13,0)),"Capped","Original"))</f>
        <v>Original</v>
      </c>
      <c r="AF1465" s="21">
        <f t="shared" si="22"/>
        <v>15.55</v>
      </c>
    </row>
    <row r="1466" spans="1:32" ht="15" customHeight="1" x14ac:dyDescent="0.3">
      <c r="A1466" s="20" t="str">
        <f>Raw_Data!A1466</f>
        <v>SF11465</v>
      </c>
      <c r="B1466" s="15" t="str">
        <f>Raw_Data!B1466</f>
        <v>Gujarat</v>
      </c>
      <c r="C1466" s="15" t="str">
        <f>Raw_Data!C1466</f>
        <v>Nashik</v>
      </c>
      <c r="D1466" s="15" t="str">
        <f>Raw_Data!D1466</f>
        <v>Sugarcane</v>
      </c>
      <c r="E1466" s="15" t="str">
        <f>Raw_Data!E1466</f>
        <v>Kharif</v>
      </c>
      <c r="F1466" s="15">
        <f>Raw_Data!F1466</f>
        <v>7.65</v>
      </c>
      <c r="G1466" s="18">
        <f>IF(Raw_Data!G1466="",ROUND(AVERAGEIFS(Raw_Data!$G$2:$G$4001,Raw_Data!$E$2:$E$4001,E1466),1),Raw_Data!G1466)</f>
        <v>579.6</v>
      </c>
      <c r="H1466" s="15">
        <f>Raw_Data!H1466</f>
        <v>28</v>
      </c>
      <c r="I1466" s="15">
        <f>Raw_Data!I1466</f>
        <v>75</v>
      </c>
      <c r="J1466" s="15">
        <f>Raw_Data!J1466</f>
        <v>5.5</v>
      </c>
      <c r="K1466" s="15">
        <f>Raw_Data!K1466</f>
        <v>6.74</v>
      </c>
      <c r="L1466" s="18">
        <f>IF(Raw_Data!L1466="",ROUND(AVERAGEIFS(Raw_Data!$L$2:$L$4001,Raw_Data!$E$2:$E$4001,E1466),1),Raw_Data!L1466)</f>
        <v>39.4</v>
      </c>
      <c r="M1466" s="15">
        <f>Raw_Data!M1466</f>
        <v>153</v>
      </c>
      <c r="N1466" s="15">
        <f>Raw_Data!N1466</f>
        <v>43.2</v>
      </c>
      <c r="O1466" s="15">
        <f>Raw_Data!O1466</f>
        <v>100.5</v>
      </c>
      <c r="P1466" s="15" t="str">
        <f>Raw_Data!P1466</f>
        <v>Drip</v>
      </c>
      <c r="Q1466" s="15">
        <f>Raw_Data!Q1466</f>
        <v>205.1</v>
      </c>
      <c r="R1466" s="15">
        <f>Raw_Data!R1466</f>
        <v>7.2</v>
      </c>
      <c r="S1466" s="15">
        <f>Raw_Data!S1466</f>
        <v>1</v>
      </c>
      <c r="T1466" s="18">
        <f>IF(Raw_Data!T1466="",ROUND(AVERAGEIFS(Raw_Data!$T$2:$T$4001,Raw_Data!$E$2:$E$4001,E1466,Raw_Data!$D$2:$D$4001,D1466),2),IF(Raw_Data!T1466&gt;INDEX(Cleaning_Reference!$F$6:$F$13,MATCH(D1466,Cleaning_Reference!$A$6:$A$13,0)),INDEX(Cleaning_Reference!$F$6:$F$13,MATCH(D1466,Cleaning_Reference!$A$6:$A$13,0)),Raw_Data!T1466))</f>
        <v>91.98</v>
      </c>
      <c r="U1466" s="15">
        <f>Raw_Data!U1466</f>
        <v>703.65</v>
      </c>
      <c r="V1466" s="15">
        <f>Raw_Data!V1466</f>
        <v>3839</v>
      </c>
      <c r="W1466" s="15">
        <f>Raw_Data!W1466</f>
        <v>484604</v>
      </c>
      <c r="X1466" s="15">
        <f>Raw_Data!X1466</f>
        <v>2701312</v>
      </c>
      <c r="Y1466" s="15">
        <f>Raw_Data!Y1466</f>
        <v>2216708</v>
      </c>
      <c r="Z1466" s="15">
        <f>Raw_Data!Z1466</f>
        <v>12787</v>
      </c>
      <c r="AA1466" s="15">
        <f>Raw_Data!AA1466</f>
        <v>55.029000000000003</v>
      </c>
      <c r="AB1466" s="15">
        <f>Raw_Data!AB1466</f>
        <v>44.5</v>
      </c>
      <c r="AC1466" s="19" t="str">
        <f>IF(Raw_Data!G1466="","Yes","No")</f>
        <v>No</v>
      </c>
      <c r="AD1466" s="19" t="str">
        <f>IF(Raw_Data!L1466="","Yes","No")</f>
        <v>No</v>
      </c>
      <c r="AE1466" s="19" t="str">
        <f>IF(Raw_Data!T1466="","Imputed",IF(Raw_Data!T1466&gt;INDEX(Cleaning_Reference!$F$6:$F$13,MATCH(D1466,Cleaning_Reference!$A$6:$A$13,0)),"Capped","Original"))</f>
        <v>Original</v>
      </c>
      <c r="AF1466" s="21">
        <f t="shared" si="22"/>
        <v>703.65</v>
      </c>
    </row>
    <row r="1467" spans="1:32" ht="15" customHeight="1" x14ac:dyDescent="0.3">
      <c r="A1467" s="20" t="str">
        <f>Raw_Data!A1467</f>
        <v>SF11466</v>
      </c>
      <c r="B1467" s="15" t="str">
        <f>Raw_Data!B1467</f>
        <v>Gujarat</v>
      </c>
      <c r="C1467" s="15" t="str">
        <f>Raw_Data!C1467</f>
        <v>Rajkot</v>
      </c>
      <c r="D1467" s="15" t="str">
        <f>Raw_Data!D1467</f>
        <v>Groundnut</v>
      </c>
      <c r="E1467" s="15" t="str">
        <f>Raw_Data!E1467</f>
        <v>Rabi</v>
      </c>
      <c r="F1467" s="15">
        <f>Raw_Data!F1467</f>
        <v>8.32</v>
      </c>
      <c r="G1467" s="18">
        <f>IF(Raw_Data!G1467="",ROUND(AVERAGEIFS(Raw_Data!$G$2:$G$4001,Raw_Data!$E$2:$E$4001,E1467),1),Raw_Data!G1467)</f>
        <v>400.5</v>
      </c>
      <c r="H1467" s="15">
        <f>Raw_Data!H1467</f>
        <v>23.9</v>
      </c>
      <c r="I1467" s="15">
        <f>Raw_Data!I1467</f>
        <v>48</v>
      </c>
      <c r="J1467" s="15">
        <f>Raw_Data!J1467</f>
        <v>7</v>
      </c>
      <c r="K1467" s="15">
        <f>Raw_Data!K1467</f>
        <v>5.76</v>
      </c>
      <c r="L1467" s="18">
        <f>IF(Raw_Data!L1467="",ROUND(AVERAGEIFS(Raw_Data!$L$2:$L$4001,Raw_Data!$E$2:$E$4001,E1467),1),Raw_Data!L1467)</f>
        <v>22.1</v>
      </c>
      <c r="M1467" s="15">
        <f>Raw_Data!M1467</f>
        <v>86.9</v>
      </c>
      <c r="N1467" s="15">
        <f>Raw_Data!N1467</f>
        <v>45</v>
      </c>
      <c r="O1467" s="15">
        <f>Raw_Data!O1467</f>
        <v>165</v>
      </c>
      <c r="P1467" s="15" t="str">
        <f>Raw_Data!P1467</f>
        <v>Drip</v>
      </c>
      <c r="Q1467" s="15">
        <f>Raw_Data!Q1467</f>
        <v>216.4</v>
      </c>
      <c r="R1467" s="15">
        <f>Raw_Data!R1467</f>
        <v>6.4</v>
      </c>
      <c r="S1467" s="15">
        <f>Raw_Data!S1467</f>
        <v>0.85</v>
      </c>
      <c r="T1467" s="18">
        <f>IF(Raw_Data!T1467="",ROUND(AVERAGEIFS(Raw_Data!$T$2:$T$4001,Raw_Data!$E$2:$E$4001,E1467,Raw_Data!$D$2:$D$4001,D1467),2),IF(Raw_Data!T1467&gt;INDEX(Cleaning_Reference!$F$6:$F$13,MATCH(D1467,Cleaning_Reference!$A$6:$A$13,0)),INDEX(Cleaning_Reference!$F$6:$F$13,MATCH(D1467,Cleaning_Reference!$A$6:$A$13,0)),Raw_Data!T1467))</f>
        <v>0.57999999999999996</v>
      </c>
      <c r="U1467" s="15">
        <f>Raw_Data!U1467</f>
        <v>4.83</v>
      </c>
      <c r="V1467" s="15">
        <f>Raw_Data!V1467</f>
        <v>58500</v>
      </c>
      <c r="W1467" s="15">
        <f>Raw_Data!W1467</f>
        <v>597966</v>
      </c>
      <c r="X1467" s="15">
        <f>Raw_Data!X1467</f>
        <v>282555</v>
      </c>
      <c r="Y1467" s="15">
        <f>Raw_Data!Y1467</f>
        <v>-315411</v>
      </c>
      <c r="Z1467" s="15">
        <f>Raw_Data!Z1467</f>
        <v>2885</v>
      </c>
      <c r="AA1467" s="15">
        <f>Raw_Data!AA1467</f>
        <v>1.6739999999999999</v>
      </c>
      <c r="AB1467" s="15">
        <f>Raw_Data!AB1467</f>
        <v>33.6</v>
      </c>
      <c r="AC1467" s="19" t="str">
        <f>IF(Raw_Data!G1467="","Yes","No")</f>
        <v>No</v>
      </c>
      <c r="AD1467" s="19" t="str">
        <f>IF(Raw_Data!L1467="","Yes","No")</f>
        <v>No</v>
      </c>
      <c r="AE1467" s="19" t="str">
        <f>IF(Raw_Data!T1467="","Imputed",IF(Raw_Data!T1467&gt;INDEX(Cleaning_Reference!$F$6:$F$13,MATCH(D1467,Cleaning_Reference!$A$6:$A$13,0)),"Capped","Original"))</f>
        <v>Original</v>
      </c>
      <c r="AF1467" s="21">
        <f t="shared" si="22"/>
        <v>4.83</v>
      </c>
    </row>
    <row r="1468" spans="1:32" ht="15" customHeight="1" x14ac:dyDescent="0.3">
      <c r="A1468" s="20" t="str">
        <f>Raw_Data!A1468</f>
        <v>SF11467</v>
      </c>
      <c r="B1468" s="15" t="str">
        <f>Raw_Data!B1468</f>
        <v>Telangana</v>
      </c>
      <c r="C1468" s="15" t="str">
        <f>Raw_Data!C1468</f>
        <v>Guntur</v>
      </c>
      <c r="D1468" s="15" t="str">
        <f>Raw_Data!D1468</f>
        <v>Cotton</v>
      </c>
      <c r="E1468" s="15" t="str">
        <f>Raw_Data!E1468</f>
        <v>Zaid</v>
      </c>
      <c r="F1468" s="15">
        <f>Raw_Data!F1468</f>
        <v>5.82</v>
      </c>
      <c r="G1468" s="18">
        <f>IF(Raw_Data!G1468="",ROUND(AVERAGEIFS(Raw_Data!$G$2:$G$4001,Raw_Data!$E$2:$E$4001,E1468),1),Raw_Data!G1468)</f>
        <v>330.3</v>
      </c>
      <c r="H1468" s="15">
        <f>Raw_Data!H1468</f>
        <v>31.9</v>
      </c>
      <c r="I1468" s="15">
        <f>Raw_Data!I1468</f>
        <v>52.7</v>
      </c>
      <c r="J1468" s="15">
        <f>Raw_Data!J1468</f>
        <v>5.9</v>
      </c>
      <c r="K1468" s="15">
        <f>Raw_Data!K1468</f>
        <v>7.01</v>
      </c>
      <c r="L1468" s="18">
        <f>IF(Raw_Data!L1468="",ROUND(AVERAGEIFS(Raw_Data!$L$2:$L$4001,Raw_Data!$E$2:$E$4001,E1468),1),Raw_Data!L1468)</f>
        <v>20.2</v>
      </c>
      <c r="M1468" s="15">
        <f>Raw_Data!M1468</f>
        <v>127.8</v>
      </c>
      <c r="N1468" s="15">
        <f>Raw_Data!N1468</f>
        <v>37.200000000000003</v>
      </c>
      <c r="O1468" s="15">
        <f>Raw_Data!O1468</f>
        <v>127.1</v>
      </c>
      <c r="P1468" s="15" t="str">
        <f>Raw_Data!P1468</f>
        <v>Flood</v>
      </c>
      <c r="Q1468" s="15">
        <f>Raw_Data!Q1468</f>
        <v>136.4</v>
      </c>
      <c r="R1468" s="15">
        <f>Raw_Data!R1468</f>
        <v>3.75</v>
      </c>
      <c r="S1468" s="15">
        <f>Raw_Data!S1468</f>
        <v>0.77</v>
      </c>
      <c r="T1468" s="18">
        <f>IF(Raw_Data!T1468="",ROUND(AVERAGEIFS(Raw_Data!$T$2:$T$4001,Raw_Data!$E$2:$E$4001,E1468,Raw_Data!$D$2:$D$4001,D1468),2),IF(Raw_Data!T1468&gt;INDEX(Cleaning_Reference!$F$6:$F$13,MATCH(D1468,Cleaning_Reference!$A$6:$A$13,0)),INDEX(Cleaning_Reference!$F$6:$F$13,MATCH(D1468,Cleaning_Reference!$A$6:$A$13,0)),Raw_Data!T1468))</f>
        <v>1.07</v>
      </c>
      <c r="U1468" s="15">
        <f>Raw_Data!U1468</f>
        <v>6.23</v>
      </c>
      <c r="V1468" s="15">
        <f>Raw_Data!V1468</f>
        <v>73344</v>
      </c>
      <c r="W1468" s="15">
        <f>Raw_Data!W1468</f>
        <v>340964</v>
      </c>
      <c r="X1468" s="15">
        <f>Raw_Data!X1468</f>
        <v>456933</v>
      </c>
      <c r="Y1468" s="15">
        <f>Raw_Data!Y1468</f>
        <v>115969</v>
      </c>
      <c r="Z1468" s="15">
        <f>Raw_Data!Z1468</f>
        <v>5638</v>
      </c>
      <c r="AA1468" s="15">
        <f>Raw_Data!AA1468</f>
        <v>1.105</v>
      </c>
      <c r="AB1468" s="15">
        <f>Raw_Data!AB1468</f>
        <v>42.6</v>
      </c>
      <c r="AC1468" s="19" t="str">
        <f>IF(Raw_Data!G1468="","Yes","No")</f>
        <v>No</v>
      </c>
      <c r="AD1468" s="19" t="str">
        <f>IF(Raw_Data!L1468="","Yes","No")</f>
        <v>No</v>
      </c>
      <c r="AE1468" s="19" t="str">
        <f>IF(Raw_Data!T1468="","Imputed",IF(Raw_Data!T1468&gt;INDEX(Cleaning_Reference!$F$6:$F$13,MATCH(D1468,Cleaning_Reference!$A$6:$A$13,0)),"Capped","Original"))</f>
        <v>Original</v>
      </c>
      <c r="AF1468" s="21">
        <f t="shared" si="22"/>
        <v>6.23</v>
      </c>
    </row>
    <row r="1469" spans="1:32" ht="15" customHeight="1" x14ac:dyDescent="0.3">
      <c r="A1469" s="20" t="str">
        <f>Raw_Data!A1469</f>
        <v>SF11468</v>
      </c>
      <c r="B1469" s="15" t="str">
        <f>Raw_Data!B1469</f>
        <v>Punjab</v>
      </c>
      <c r="C1469" s="15" t="str">
        <f>Raw_Data!C1469</f>
        <v>Warangal</v>
      </c>
      <c r="D1469" s="15" t="str">
        <f>Raw_Data!D1469</f>
        <v>Cotton</v>
      </c>
      <c r="E1469" s="15" t="str">
        <f>Raw_Data!E1469</f>
        <v>Rabi</v>
      </c>
      <c r="F1469" s="15">
        <f>Raw_Data!F1469</f>
        <v>9.89</v>
      </c>
      <c r="G1469" s="18">
        <f>IF(Raw_Data!G1469="",ROUND(AVERAGEIFS(Raw_Data!$G$2:$G$4001,Raw_Data!$E$2:$E$4001,E1469),1),Raw_Data!G1469)</f>
        <v>697.8</v>
      </c>
      <c r="H1469" s="15">
        <f>Raw_Data!H1469</f>
        <v>23.5</v>
      </c>
      <c r="I1469" s="15">
        <f>Raw_Data!I1469</f>
        <v>63.8</v>
      </c>
      <c r="J1469" s="15">
        <f>Raw_Data!J1469</f>
        <v>6.6</v>
      </c>
      <c r="K1469" s="15">
        <f>Raw_Data!K1469</f>
        <v>7.64</v>
      </c>
      <c r="L1469" s="18">
        <f>IF(Raw_Data!L1469="",ROUND(AVERAGEIFS(Raw_Data!$L$2:$L$4001,Raw_Data!$E$2:$E$4001,E1469),1),Raw_Data!L1469)</f>
        <v>22.8</v>
      </c>
      <c r="M1469" s="15">
        <f>Raw_Data!M1469</f>
        <v>60.1</v>
      </c>
      <c r="N1469" s="15">
        <f>Raw_Data!N1469</f>
        <v>58.5</v>
      </c>
      <c r="O1469" s="15">
        <f>Raw_Data!O1469</f>
        <v>99.3</v>
      </c>
      <c r="P1469" s="15" t="str">
        <f>Raw_Data!P1469</f>
        <v>Flood</v>
      </c>
      <c r="Q1469" s="15">
        <f>Raw_Data!Q1469</f>
        <v>159.69999999999999</v>
      </c>
      <c r="R1469" s="15">
        <f>Raw_Data!R1469</f>
        <v>2.15</v>
      </c>
      <c r="S1469" s="15">
        <f>Raw_Data!S1469</f>
        <v>0.75</v>
      </c>
      <c r="T1469" s="18">
        <f>IF(Raw_Data!T1469="",ROUND(AVERAGEIFS(Raw_Data!$T$2:$T$4001,Raw_Data!$E$2:$E$4001,E1469,Raw_Data!$D$2:$D$4001,D1469),2),IF(Raw_Data!T1469&gt;INDEX(Cleaning_Reference!$F$6:$F$13,MATCH(D1469,Cleaning_Reference!$A$6:$A$13,0)),INDEX(Cleaning_Reference!$F$6:$F$13,MATCH(D1469,Cleaning_Reference!$A$6:$A$13,0)),Raw_Data!T1469))</f>
        <v>0.53</v>
      </c>
      <c r="U1469" s="15">
        <f>Raw_Data!U1469</f>
        <v>5.24</v>
      </c>
      <c r="V1469" s="15">
        <f>Raw_Data!V1469</f>
        <v>59194</v>
      </c>
      <c r="W1469" s="15">
        <f>Raw_Data!W1469</f>
        <v>580185</v>
      </c>
      <c r="X1469" s="15">
        <f>Raw_Data!X1469</f>
        <v>310177</v>
      </c>
      <c r="Y1469" s="15">
        <f>Raw_Data!Y1469</f>
        <v>-270008</v>
      </c>
      <c r="Z1469" s="15">
        <f>Raw_Data!Z1469</f>
        <v>9590</v>
      </c>
      <c r="AA1469" s="15">
        <f>Raw_Data!AA1469</f>
        <v>0.54600000000000004</v>
      </c>
      <c r="AB1469" s="15">
        <f>Raw_Data!AB1469</f>
        <v>53.1</v>
      </c>
      <c r="AC1469" s="19" t="str">
        <f>IF(Raw_Data!G1469="","Yes","No")</f>
        <v>No</v>
      </c>
      <c r="AD1469" s="19" t="str">
        <f>IF(Raw_Data!L1469="","Yes","No")</f>
        <v>No</v>
      </c>
      <c r="AE1469" s="19" t="str">
        <f>IF(Raw_Data!T1469="","Imputed",IF(Raw_Data!T1469&gt;INDEX(Cleaning_Reference!$F$6:$F$13,MATCH(D1469,Cleaning_Reference!$A$6:$A$13,0)),"Capped","Original"))</f>
        <v>Original</v>
      </c>
      <c r="AF1469" s="21">
        <f t="shared" si="22"/>
        <v>5.24</v>
      </c>
    </row>
    <row r="1470" spans="1:32" ht="15" customHeight="1" x14ac:dyDescent="0.3">
      <c r="A1470" s="20" t="str">
        <f>Raw_Data!A1470</f>
        <v>SF11469</v>
      </c>
      <c r="B1470" s="15" t="str">
        <f>Raw_Data!B1470</f>
        <v>Karnataka</v>
      </c>
      <c r="C1470" s="15" t="str">
        <f>Raw_Data!C1470</f>
        <v>Warangal</v>
      </c>
      <c r="D1470" s="15" t="str">
        <f>Raw_Data!D1470</f>
        <v>Maize</v>
      </c>
      <c r="E1470" s="15" t="str">
        <f>Raw_Data!E1470</f>
        <v>Kharif</v>
      </c>
      <c r="F1470" s="15">
        <f>Raw_Data!F1470</f>
        <v>4.84</v>
      </c>
      <c r="G1470" s="18">
        <f>IF(Raw_Data!G1470="",ROUND(AVERAGEIFS(Raw_Data!$G$2:$G$4001,Raw_Data!$E$2:$E$4001,E1470),1),Raw_Data!G1470)</f>
        <v>685.2</v>
      </c>
      <c r="H1470" s="15">
        <f>Raw_Data!H1470</f>
        <v>27.9</v>
      </c>
      <c r="I1470" s="15">
        <f>Raw_Data!I1470</f>
        <v>76.400000000000006</v>
      </c>
      <c r="J1470" s="15">
        <f>Raw_Data!J1470</f>
        <v>7.7</v>
      </c>
      <c r="K1470" s="15">
        <f>Raw_Data!K1470</f>
        <v>6.81</v>
      </c>
      <c r="L1470" s="18">
        <f>IF(Raw_Data!L1470="",ROUND(AVERAGEIFS(Raw_Data!$L$2:$L$4001,Raw_Data!$E$2:$E$4001,E1470),1),Raw_Data!L1470)</f>
        <v>30.6</v>
      </c>
      <c r="M1470" s="15">
        <f>Raw_Data!M1470</f>
        <v>91.4</v>
      </c>
      <c r="N1470" s="15">
        <f>Raw_Data!N1470</f>
        <v>54.4</v>
      </c>
      <c r="O1470" s="15">
        <f>Raw_Data!O1470</f>
        <v>126.6</v>
      </c>
      <c r="P1470" s="15" t="str">
        <f>Raw_Data!P1470</f>
        <v>Sprinkler</v>
      </c>
      <c r="Q1470" s="15">
        <f>Raw_Data!Q1470</f>
        <v>81.5</v>
      </c>
      <c r="R1470" s="15">
        <f>Raw_Data!R1470</f>
        <v>2.5499999999999998</v>
      </c>
      <c r="S1470" s="15">
        <f>Raw_Data!S1470</f>
        <v>0.72</v>
      </c>
      <c r="T1470" s="18">
        <f>IF(Raw_Data!T1470="",ROUND(AVERAGEIFS(Raw_Data!$T$2:$T$4001,Raw_Data!$E$2:$E$4001,E1470,Raw_Data!$D$2:$D$4001,D1470),2),IF(Raw_Data!T1470&gt;INDEX(Cleaning_Reference!$F$6:$F$13,MATCH(D1470,Cleaning_Reference!$A$6:$A$13,0)),INDEX(Cleaning_Reference!$F$6:$F$13,MATCH(D1470,Cleaning_Reference!$A$6:$A$13,0)),Raw_Data!T1470))</f>
        <v>5.66</v>
      </c>
      <c r="U1470" s="15">
        <f>Raw_Data!U1470</f>
        <v>27.39</v>
      </c>
      <c r="V1470" s="15">
        <f>Raw_Data!V1470</f>
        <v>23418</v>
      </c>
      <c r="W1470" s="15">
        <f>Raw_Data!W1470</f>
        <v>238854</v>
      </c>
      <c r="X1470" s="15">
        <f>Raw_Data!X1470</f>
        <v>641419</v>
      </c>
      <c r="Y1470" s="15">
        <f>Raw_Data!Y1470</f>
        <v>402565</v>
      </c>
      <c r="Z1470" s="15">
        <f>Raw_Data!Z1470</f>
        <v>2658</v>
      </c>
      <c r="AA1470" s="15">
        <f>Raw_Data!AA1470</f>
        <v>10.305</v>
      </c>
      <c r="AB1470" s="15">
        <f>Raw_Data!AB1470</f>
        <v>64.400000000000006</v>
      </c>
      <c r="AC1470" s="19" t="str">
        <f>IF(Raw_Data!G1470="","Yes","No")</f>
        <v>No</v>
      </c>
      <c r="AD1470" s="19" t="str">
        <f>IF(Raw_Data!L1470="","Yes","No")</f>
        <v>No</v>
      </c>
      <c r="AE1470" s="19" t="str">
        <f>IF(Raw_Data!T1470="","Imputed",IF(Raw_Data!T1470&gt;INDEX(Cleaning_Reference!$F$6:$F$13,MATCH(D1470,Cleaning_Reference!$A$6:$A$13,0)),"Capped","Original"))</f>
        <v>Original</v>
      </c>
      <c r="AF1470" s="21">
        <f t="shared" si="22"/>
        <v>27.39</v>
      </c>
    </row>
    <row r="1471" spans="1:32" ht="15" customHeight="1" x14ac:dyDescent="0.3">
      <c r="A1471" s="20" t="str">
        <f>Raw_Data!A1471</f>
        <v>SF11470</v>
      </c>
      <c r="B1471" s="15" t="str">
        <f>Raw_Data!B1471</f>
        <v>Maharashtra</v>
      </c>
      <c r="C1471" s="15" t="str">
        <f>Raw_Data!C1471</f>
        <v>Guntur</v>
      </c>
      <c r="D1471" s="15" t="str">
        <f>Raw_Data!D1471</f>
        <v>Pulses</v>
      </c>
      <c r="E1471" s="15" t="str">
        <f>Raw_Data!E1471</f>
        <v>Rabi</v>
      </c>
      <c r="F1471" s="15">
        <f>Raw_Data!F1471</f>
        <v>11.29</v>
      </c>
      <c r="G1471" s="18">
        <f>IF(Raw_Data!G1471="",ROUND(AVERAGEIFS(Raw_Data!$G$2:$G$4001,Raw_Data!$E$2:$E$4001,E1471),1),Raw_Data!G1471)</f>
        <v>333.7</v>
      </c>
      <c r="H1471" s="15">
        <f>Raw_Data!H1471</f>
        <v>23.3</v>
      </c>
      <c r="I1471" s="15">
        <f>Raw_Data!I1471</f>
        <v>64</v>
      </c>
      <c r="J1471" s="15">
        <f>Raw_Data!J1471</f>
        <v>9.3000000000000007</v>
      </c>
      <c r="K1471" s="15">
        <f>Raw_Data!K1471</f>
        <v>6.64</v>
      </c>
      <c r="L1471" s="18">
        <f>IF(Raw_Data!L1471="",ROUND(AVERAGEIFS(Raw_Data!$L$2:$L$4001,Raw_Data!$E$2:$E$4001,E1471),1),Raw_Data!L1471)</f>
        <v>29.9</v>
      </c>
      <c r="M1471" s="15">
        <f>Raw_Data!M1471</f>
        <v>125.5</v>
      </c>
      <c r="N1471" s="15">
        <f>Raw_Data!N1471</f>
        <v>67.8</v>
      </c>
      <c r="O1471" s="15">
        <f>Raw_Data!O1471</f>
        <v>87</v>
      </c>
      <c r="P1471" s="15" t="str">
        <f>Raw_Data!P1471</f>
        <v>Flood</v>
      </c>
      <c r="Q1471" s="15">
        <f>Raw_Data!Q1471</f>
        <v>261.89999999999998</v>
      </c>
      <c r="R1471" s="15">
        <f>Raw_Data!R1471</f>
        <v>4.47</v>
      </c>
      <c r="S1471" s="15">
        <f>Raw_Data!S1471</f>
        <v>0.7</v>
      </c>
      <c r="T1471" s="18">
        <f>IF(Raw_Data!T1471="",ROUND(AVERAGEIFS(Raw_Data!$T$2:$T$4001,Raw_Data!$E$2:$E$4001,E1471,Raw_Data!$D$2:$D$4001,D1471),2),IF(Raw_Data!T1471&gt;INDEX(Cleaning_Reference!$F$6:$F$13,MATCH(D1471,Cleaning_Reference!$A$6:$A$13,0)),INDEX(Cleaning_Reference!$F$6:$F$13,MATCH(D1471,Cleaning_Reference!$A$6:$A$13,0)),Raw_Data!T1471))</f>
        <v>1.05</v>
      </c>
      <c r="U1471" s="15">
        <f>Raw_Data!U1471</f>
        <v>11.85</v>
      </c>
      <c r="V1471" s="15">
        <f>Raw_Data!V1471</f>
        <v>65227</v>
      </c>
      <c r="W1471" s="15">
        <f>Raw_Data!W1471</f>
        <v>748830</v>
      </c>
      <c r="X1471" s="15">
        <f>Raw_Data!X1471</f>
        <v>772940</v>
      </c>
      <c r="Y1471" s="15">
        <f>Raw_Data!Y1471</f>
        <v>24110</v>
      </c>
      <c r="Z1471" s="15">
        <f>Raw_Data!Z1471</f>
        <v>5687</v>
      </c>
      <c r="AA1471" s="15">
        <f>Raw_Data!AA1471</f>
        <v>2.0840000000000001</v>
      </c>
      <c r="AB1471" s="15">
        <f>Raw_Data!AB1471</f>
        <v>38.700000000000003</v>
      </c>
      <c r="AC1471" s="19" t="str">
        <f>IF(Raw_Data!G1471="","Yes","No")</f>
        <v>No</v>
      </c>
      <c r="AD1471" s="19" t="str">
        <f>IF(Raw_Data!L1471="","Yes","No")</f>
        <v>No</v>
      </c>
      <c r="AE1471" s="19" t="str">
        <f>IF(Raw_Data!T1471="","Imputed",IF(Raw_Data!T1471&gt;INDEX(Cleaning_Reference!$F$6:$F$13,MATCH(D1471,Cleaning_Reference!$A$6:$A$13,0)),"Capped","Original"))</f>
        <v>Original</v>
      </c>
      <c r="AF1471" s="21">
        <f t="shared" si="22"/>
        <v>11.85</v>
      </c>
    </row>
    <row r="1472" spans="1:32" ht="15" customHeight="1" x14ac:dyDescent="0.3">
      <c r="A1472" s="20" t="str">
        <f>Raw_Data!A1472</f>
        <v>SF11471</v>
      </c>
      <c r="B1472" s="15" t="str">
        <f>Raw_Data!B1472</f>
        <v>Telangana</v>
      </c>
      <c r="C1472" s="15" t="str">
        <f>Raw_Data!C1472</f>
        <v>Guntur</v>
      </c>
      <c r="D1472" s="15" t="str">
        <f>Raw_Data!D1472</f>
        <v>Groundnut</v>
      </c>
      <c r="E1472" s="15" t="str">
        <f>Raw_Data!E1472</f>
        <v>Rabi</v>
      </c>
      <c r="F1472" s="15">
        <f>Raw_Data!F1472</f>
        <v>3.88</v>
      </c>
      <c r="G1472" s="18">
        <f>IF(Raw_Data!G1472="",ROUND(AVERAGEIFS(Raw_Data!$G$2:$G$4001,Raw_Data!$E$2:$E$4001,E1472),1),Raw_Data!G1472)</f>
        <v>264</v>
      </c>
      <c r="H1472" s="15">
        <f>Raw_Data!H1472</f>
        <v>25.4</v>
      </c>
      <c r="I1472" s="15">
        <f>Raw_Data!I1472</f>
        <v>61.6</v>
      </c>
      <c r="J1472" s="15">
        <f>Raw_Data!J1472</f>
        <v>7.7</v>
      </c>
      <c r="K1472" s="15">
        <f>Raw_Data!K1472</f>
        <v>6.96</v>
      </c>
      <c r="L1472" s="18">
        <f>IF(Raw_Data!L1472="",ROUND(AVERAGEIFS(Raw_Data!$L$2:$L$4001,Raw_Data!$E$2:$E$4001,E1472),1),Raw_Data!L1472)</f>
        <v>28.5</v>
      </c>
      <c r="M1472" s="15">
        <f>Raw_Data!M1472</f>
        <v>149.4</v>
      </c>
      <c r="N1472" s="15">
        <f>Raw_Data!N1472</f>
        <v>41.2</v>
      </c>
      <c r="O1472" s="15">
        <f>Raw_Data!O1472</f>
        <v>94.9</v>
      </c>
      <c r="P1472" s="15" t="str">
        <f>Raw_Data!P1472</f>
        <v>Sprinkler</v>
      </c>
      <c r="Q1472" s="15">
        <f>Raw_Data!Q1472</f>
        <v>258.10000000000002</v>
      </c>
      <c r="R1472" s="15">
        <f>Raw_Data!R1472</f>
        <v>5.97</v>
      </c>
      <c r="S1472" s="15">
        <f>Raw_Data!S1472</f>
        <v>0.87</v>
      </c>
      <c r="T1472" s="18">
        <f>IF(Raw_Data!T1472="",ROUND(AVERAGEIFS(Raw_Data!$T$2:$T$4001,Raw_Data!$E$2:$E$4001,E1472,Raw_Data!$D$2:$D$4001,D1472),2),IF(Raw_Data!T1472&gt;INDEX(Cleaning_Reference!$F$6:$F$13,MATCH(D1472,Cleaning_Reference!$A$6:$A$13,0)),INDEX(Cleaning_Reference!$F$6:$F$13,MATCH(D1472,Cleaning_Reference!$A$6:$A$13,0)),Raw_Data!T1472))</f>
        <v>1.66</v>
      </c>
      <c r="U1472" s="15">
        <f>Raw_Data!U1472</f>
        <v>6.44</v>
      </c>
      <c r="V1472" s="15">
        <f>Raw_Data!V1472</f>
        <v>58014</v>
      </c>
      <c r="W1472" s="15">
        <f>Raw_Data!W1472</f>
        <v>314222</v>
      </c>
      <c r="X1472" s="15">
        <f>Raw_Data!X1472</f>
        <v>373610</v>
      </c>
      <c r="Y1472" s="15">
        <f>Raw_Data!Y1472</f>
        <v>59388</v>
      </c>
      <c r="Z1472" s="15">
        <f>Raw_Data!Z1472</f>
        <v>1800</v>
      </c>
      <c r="AA1472" s="15">
        <f>Raw_Data!AA1472</f>
        <v>3.5779999999999998</v>
      </c>
      <c r="AB1472" s="15">
        <f>Raw_Data!AB1472</f>
        <v>32</v>
      </c>
      <c r="AC1472" s="19" t="str">
        <f>IF(Raw_Data!G1472="","Yes","No")</f>
        <v>No</v>
      </c>
      <c r="AD1472" s="19" t="str">
        <f>IF(Raw_Data!L1472="","Yes","No")</f>
        <v>No</v>
      </c>
      <c r="AE1472" s="19" t="str">
        <f>IF(Raw_Data!T1472="","Imputed",IF(Raw_Data!T1472&gt;INDEX(Cleaning_Reference!$F$6:$F$13,MATCH(D1472,Cleaning_Reference!$A$6:$A$13,0)),"Capped","Original"))</f>
        <v>Original</v>
      </c>
      <c r="AF1472" s="21">
        <f t="shared" si="22"/>
        <v>6.44</v>
      </c>
    </row>
    <row r="1473" spans="1:32" ht="15" customHeight="1" x14ac:dyDescent="0.3">
      <c r="A1473" s="20" t="str">
        <f>Raw_Data!A1473</f>
        <v>SF11472</v>
      </c>
      <c r="B1473" s="15" t="str">
        <f>Raw_Data!B1473</f>
        <v>Punjab</v>
      </c>
      <c r="C1473" s="15" t="str">
        <f>Raw_Data!C1473</f>
        <v>Guntur</v>
      </c>
      <c r="D1473" s="15" t="str">
        <f>Raw_Data!D1473</f>
        <v>Pulses</v>
      </c>
      <c r="E1473" s="15" t="str">
        <f>Raw_Data!E1473</f>
        <v>Rabi</v>
      </c>
      <c r="F1473" s="15">
        <f>Raw_Data!F1473</f>
        <v>14.91</v>
      </c>
      <c r="G1473" s="18">
        <f>IF(Raw_Data!G1473="",ROUND(AVERAGEIFS(Raw_Data!$G$2:$G$4001,Raw_Data!$E$2:$E$4001,E1473),1),Raw_Data!G1473)</f>
        <v>504.5</v>
      </c>
      <c r="H1473" s="15">
        <f>Raw_Data!H1473</f>
        <v>24.1</v>
      </c>
      <c r="I1473" s="15">
        <f>Raw_Data!I1473</f>
        <v>38.1</v>
      </c>
      <c r="J1473" s="15">
        <f>Raw_Data!J1473</f>
        <v>6</v>
      </c>
      <c r="K1473" s="15">
        <f>Raw_Data!K1473</f>
        <v>6.9</v>
      </c>
      <c r="L1473" s="18">
        <f>IF(Raw_Data!L1473="",ROUND(AVERAGEIFS(Raw_Data!$L$2:$L$4001,Raw_Data!$E$2:$E$4001,E1473),1),Raw_Data!L1473)</f>
        <v>18.2</v>
      </c>
      <c r="M1473" s="15">
        <f>Raw_Data!M1473</f>
        <v>95.9</v>
      </c>
      <c r="N1473" s="15">
        <f>Raw_Data!N1473</f>
        <v>53.4</v>
      </c>
      <c r="O1473" s="15">
        <f>Raw_Data!O1473</f>
        <v>122.1</v>
      </c>
      <c r="P1473" s="15" t="str">
        <f>Raw_Data!P1473</f>
        <v>Rainfed</v>
      </c>
      <c r="Q1473" s="15">
        <f>Raw_Data!Q1473</f>
        <v>272</v>
      </c>
      <c r="R1473" s="15">
        <f>Raw_Data!R1473</f>
        <v>5.58</v>
      </c>
      <c r="S1473" s="15">
        <f>Raw_Data!S1473</f>
        <v>0.81</v>
      </c>
      <c r="T1473" s="18">
        <f>IF(Raw_Data!T1473="",ROUND(AVERAGEIFS(Raw_Data!$T$2:$T$4001,Raw_Data!$E$2:$E$4001,E1473,Raw_Data!$D$2:$D$4001,D1473),2),IF(Raw_Data!T1473&gt;INDEX(Cleaning_Reference!$F$6:$F$13,MATCH(D1473,Cleaning_Reference!$A$6:$A$13,0)),INDEX(Cleaning_Reference!$F$6:$F$13,MATCH(D1473,Cleaning_Reference!$A$6:$A$13,0)),Raw_Data!T1473))</f>
        <v>1.07</v>
      </c>
      <c r="U1473" s="15">
        <f>Raw_Data!U1473</f>
        <v>15.95</v>
      </c>
      <c r="V1473" s="15">
        <f>Raw_Data!V1473</f>
        <v>75559</v>
      </c>
      <c r="W1473" s="15">
        <f>Raw_Data!W1473</f>
        <v>1091574</v>
      </c>
      <c r="X1473" s="15">
        <f>Raw_Data!X1473</f>
        <v>1205166</v>
      </c>
      <c r="Y1473" s="15">
        <f>Raw_Data!Y1473</f>
        <v>113592</v>
      </c>
      <c r="Z1473" s="15">
        <f>Raw_Data!Z1473</f>
        <v>2237</v>
      </c>
      <c r="AA1473" s="15">
        <f>Raw_Data!AA1473</f>
        <v>7.13</v>
      </c>
      <c r="AB1473" s="15">
        <f>Raw_Data!AB1473</f>
        <v>33.799999999999997</v>
      </c>
      <c r="AC1473" s="19" t="str">
        <f>IF(Raw_Data!G1473="","Yes","No")</f>
        <v>No</v>
      </c>
      <c r="AD1473" s="19" t="str">
        <f>IF(Raw_Data!L1473="","Yes","No")</f>
        <v>No</v>
      </c>
      <c r="AE1473" s="19" t="str">
        <f>IF(Raw_Data!T1473="","Imputed",IF(Raw_Data!T1473&gt;INDEX(Cleaning_Reference!$F$6:$F$13,MATCH(D1473,Cleaning_Reference!$A$6:$A$13,0)),"Capped","Original"))</f>
        <v>Original</v>
      </c>
      <c r="AF1473" s="21">
        <f t="shared" si="22"/>
        <v>15.95</v>
      </c>
    </row>
    <row r="1474" spans="1:32" ht="15" customHeight="1" x14ac:dyDescent="0.3">
      <c r="A1474" s="20" t="str">
        <f>Raw_Data!A1474</f>
        <v>SF11473</v>
      </c>
      <c r="B1474" s="15" t="str">
        <f>Raw_Data!B1474</f>
        <v>Telangana</v>
      </c>
      <c r="C1474" s="15" t="str">
        <f>Raw_Data!C1474</f>
        <v>Erode</v>
      </c>
      <c r="D1474" s="15" t="str">
        <f>Raw_Data!D1474</f>
        <v>Rice</v>
      </c>
      <c r="E1474" s="15" t="str">
        <f>Raw_Data!E1474</f>
        <v>Rabi</v>
      </c>
      <c r="F1474" s="15">
        <f>Raw_Data!F1474</f>
        <v>8.4499999999999993</v>
      </c>
      <c r="G1474" s="18">
        <f>IF(Raw_Data!G1474="",ROUND(AVERAGEIFS(Raw_Data!$G$2:$G$4001,Raw_Data!$E$2:$E$4001,E1474),1),Raw_Data!G1474)</f>
        <v>357.1</v>
      </c>
      <c r="H1474" s="15">
        <f>Raw_Data!H1474</f>
        <v>19</v>
      </c>
      <c r="I1474" s="15">
        <f>Raw_Data!I1474</f>
        <v>53.6</v>
      </c>
      <c r="J1474" s="15">
        <f>Raw_Data!J1474</f>
        <v>6.5</v>
      </c>
      <c r="K1474" s="15">
        <f>Raw_Data!K1474</f>
        <v>6.07</v>
      </c>
      <c r="L1474" s="18">
        <f>IF(Raw_Data!L1474="",ROUND(AVERAGEIFS(Raw_Data!$L$2:$L$4001,Raw_Data!$E$2:$E$4001,E1474),1),Raw_Data!L1474)</f>
        <v>23.7</v>
      </c>
      <c r="M1474" s="15">
        <f>Raw_Data!M1474</f>
        <v>118.9</v>
      </c>
      <c r="N1474" s="15">
        <f>Raw_Data!N1474</f>
        <v>63.9</v>
      </c>
      <c r="O1474" s="15">
        <f>Raw_Data!O1474</f>
        <v>118.4</v>
      </c>
      <c r="P1474" s="15" t="str">
        <f>Raw_Data!P1474</f>
        <v>Drip</v>
      </c>
      <c r="Q1474" s="15">
        <f>Raw_Data!Q1474</f>
        <v>194.6</v>
      </c>
      <c r="R1474" s="15">
        <f>Raw_Data!R1474</f>
        <v>4.74</v>
      </c>
      <c r="S1474" s="15">
        <f>Raw_Data!S1474</f>
        <v>0.92</v>
      </c>
      <c r="T1474" s="18">
        <f>IF(Raw_Data!T1474="",ROUND(AVERAGEIFS(Raw_Data!$T$2:$T$4001,Raw_Data!$E$2:$E$4001,E1474,Raw_Data!$D$2:$D$4001,D1474),2),IF(Raw_Data!T1474&gt;INDEX(Cleaning_Reference!$F$6:$F$13,MATCH(D1474,Cleaning_Reference!$A$6:$A$13,0)),INDEX(Cleaning_Reference!$F$6:$F$13,MATCH(D1474,Cleaning_Reference!$A$6:$A$13,0)),Raw_Data!T1474))</f>
        <v>1.81</v>
      </c>
      <c r="U1474" s="15">
        <f>Raw_Data!U1474</f>
        <v>15.29</v>
      </c>
      <c r="V1474" s="15">
        <f>Raw_Data!V1474</f>
        <v>21385</v>
      </c>
      <c r="W1474" s="15">
        <f>Raw_Data!W1474</f>
        <v>565287</v>
      </c>
      <c r="X1474" s="15">
        <f>Raw_Data!X1474</f>
        <v>326977</v>
      </c>
      <c r="Y1474" s="15">
        <f>Raw_Data!Y1474</f>
        <v>-238310</v>
      </c>
      <c r="Z1474" s="15">
        <f>Raw_Data!Z1474</f>
        <v>9973</v>
      </c>
      <c r="AA1474" s="15">
        <f>Raw_Data!AA1474</f>
        <v>1.5329999999999999</v>
      </c>
      <c r="AB1474" s="15">
        <f>Raw_Data!AB1474</f>
        <v>33.299999999999997</v>
      </c>
      <c r="AC1474" s="19" t="str">
        <f>IF(Raw_Data!G1474="","Yes","No")</f>
        <v>No</v>
      </c>
      <c r="AD1474" s="19" t="str">
        <f>IF(Raw_Data!L1474="","Yes","No")</f>
        <v>No</v>
      </c>
      <c r="AE1474" s="19" t="str">
        <f>IF(Raw_Data!T1474="","Imputed",IF(Raw_Data!T1474&gt;INDEX(Cleaning_Reference!$F$6:$F$13,MATCH(D1474,Cleaning_Reference!$A$6:$A$13,0)),"Capped","Original"))</f>
        <v>Original</v>
      </c>
      <c r="AF1474" s="21">
        <f t="shared" ref="AF1474:AF1537" si="23">ROUND(T1474*F1474,2)</f>
        <v>15.29</v>
      </c>
    </row>
    <row r="1475" spans="1:32" ht="15" customHeight="1" x14ac:dyDescent="0.3">
      <c r="A1475" s="20" t="str">
        <f>Raw_Data!A1475</f>
        <v>SF11474</v>
      </c>
      <c r="B1475" s="15" t="str">
        <f>Raw_Data!B1475</f>
        <v>Gujarat</v>
      </c>
      <c r="C1475" s="15" t="str">
        <f>Raw_Data!C1475</f>
        <v>Nalgonda</v>
      </c>
      <c r="D1475" s="15" t="str">
        <f>Raw_Data!D1475</f>
        <v>Rice</v>
      </c>
      <c r="E1475" s="15" t="str">
        <f>Raw_Data!E1475</f>
        <v>Kharif</v>
      </c>
      <c r="F1475" s="15">
        <f>Raw_Data!F1475</f>
        <v>6.97</v>
      </c>
      <c r="G1475" s="18">
        <f>IF(Raw_Data!G1475="",ROUND(AVERAGEIFS(Raw_Data!$G$2:$G$4001,Raw_Data!$E$2:$E$4001,E1475),1),Raw_Data!G1475)</f>
        <v>847.5</v>
      </c>
      <c r="H1475" s="15">
        <f>Raw_Data!H1475</f>
        <v>26.7</v>
      </c>
      <c r="I1475" s="15">
        <f>Raw_Data!I1475</f>
        <v>70.2</v>
      </c>
      <c r="J1475" s="15">
        <f>Raw_Data!J1475</f>
        <v>7.5</v>
      </c>
      <c r="K1475" s="15">
        <f>Raw_Data!K1475</f>
        <v>7.93</v>
      </c>
      <c r="L1475" s="18">
        <f>IF(Raw_Data!L1475="",ROUND(AVERAGEIFS(Raw_Data!$L$2:$L$4001,Raw_Data!$E$2:$E$4001,E1475),1),Raw_Data!L1475)</f>
        <v>27.4</v>
      </c>
      <c r="M1475" s="15">
        <f>Raw_Data!M1475</f>
        <v>160</v>
      </c>
      <c r="N1475" s="15">
        <f>Raw_Data!N1475</f>
        <v>43.6</v>
      </c>
      <c r="O1475" s="15">
        <f>Raw_Data!O1475</f>
        <v>119.7</v>
      </c>
      <c r="P1475" s="15" t="str">
        <f>Raw_Data!P1475</f>
        <v>Sprinkler</v>
      </c>
      <c r="Q1475" s="15">
        <f>Raw_Data!Q1475</f>
        <v>52.1</v>
      </c>
      <c r="R1475" s="15">
        <f>Raw_Data!R1475</f>
        <v>7.91</v>
      </c>
      <c r="S1475" s="15">
        <f>Raw_Data!S1475</f>
        <v>0.85</v>
      </c>
      <c r="T1475" s="18">
        <f>IF(Raw_Data!T1475="",ROUND(AVERAGEIFS(Raw_Data!$T$2:$T$4001,Raw_Data!$E$2:$E$4001,E1475,Raw_Data!$D$2:$D$4001,D1475),2),IF(Raw_Data!T1475&gt;INDEX(Cleaning_Reference!$F$6:$F$13,MATCH(D1475,Cleaning_Reference!$A$6:$A$13,0)),INDEX(Cleaning_Reference!$F$6:$F$13,MATCH(D1475,Cleaning_Reference!$A$6:$A$13,0)),Raw_Data!T1475))</f>
        <v>0.72</v>
      </c>
      <c r="U1475" s="15">
        <f>Raw_Data!U1475</f>
        <v>5.0199999999999996</v>
      </c>
      <c r="V1475" s="15">
        <f>Raw_Data!V1475</f>
        <v>22102</v>
      </c>
      <c r="W1475" s="15">
        <f>Raw_Data!W1475</f>
        <v>431178</v>
      </c>
      <c r="X1475" s="15">
        <f>Raw_Data!X1475</f>
        <v>110952</v>
      </c>
      <c r="Y1475" s="15">
        <f>Raw_Data!Y1475</f>
        <v>-320226</v>
      </c>
      <c r="Z1475" s="15">
        <f>Raw_Data!Z1475</f>
        <v>8911</v>
      </c>
      <c r="AA1475" s="15">
        <f>Raw_Data!AA1475</f>
        <v>0.56299999999999994</v>
      </c>
      <c r="AB1475" s="15">
        <f>Raw_Data!AB1475</f>
        <v>40.4</v>
      </c>
      <c r="AC1475" s="19" t="str">
        <f>IF(Raw_Data!G1475="","Yes","No")</f>
        <v>No</v>
      </c>
      <c r="AD1475" s="19" t="str">
        <f>IF(Raw_Data!L1475="","Yes","No")</f>
        <v>No</v>
      </c>
      <c r="AE1475" s="19" t="str">
        <f>IF(Raw_Data!T1475="","Imputed",IF(Raw_Data!T1475&gt;INDEX(Cleaning_Reference!$F$6:$F$13,MATCH(D1475,Cleaning_Reference!$A$6:$A$13,0)),"Capped","Original"))</f>
        <v>Original</v>
      </c>
      <c r="AF1475" s="21">
        <f t="shared" si="23"/>
        <v>5.0199999999999996</v>
      </c>
    </row>
    <row r="1476" spans="1:32" ht="15" customHeight="1" x14ac:dyDescent="0.3">
      <c r="A1476" s="20" t="str">
        <f>Raw_Data!A1476</f>
        <v>SF11475</v>
      </c>
      <c r="B1476" s="15" t="str">
        <f>Raw_Data!B1476</f>
        <v>Karnataka</v>
      </c>
      <c r="C1476" s="15" t="str">
        <f>Raw_Data!C1476</f>
        <v>Guntur</v>
      </c>
      <c r="D1476" s="15" t="str">
        <f>Raw_Data!D1476</f>
        <v>Rice</v>
      </c>
      <c r="E1476" s="15" t="str">
        <f>Raw_Data!E1476</f>
        <v>Rabi</v>
      </c>
      <c r="F1476" s="15">
        <f>Raw_Data!F1476</f>
        <v>2.2799999999999998</v>
      </c>
      <c r="G1476" s="18">
        <f>IF(Raw_Data!G1476="",ROUND(AVERAGEIFS(Raw_Data!$G$2:$G$4001,Raw_Data!$E$2:$E$4001,E1476),1),Raw_Data!G1476)</f>
        <v>383.6</v>
      </c>
      <c r="H1476" s="15">
        <f>Raw_Data!H1476</f>
        <v>22.4</v>
      </c>
      <c r="I1476" s="15">
        <f>Raw_Data!I1476</f>
        <v>66.7</v>
      </c>
      <c r="J1476" s="15">
        <f>Raw_Data!J1476</f>
        <v>7.1</v>
      </c>
      <c r="K1476" s="15">
        <f>Raw_Data!K1476</f>
        <v>6.57</v>
      </c>
      <c r="L1476" s="18">
        <f>IF(Raw_Data!L1476="",ROUND(AVERAGEIFS(Raw_Data!$L$2:$L$4001,Raw_Data!$E$2:$E$4001,E1476),1),Raw_Data!L1476)</f>
        <v>25.2</v>
      </c>
      <c r="M1476" s="15">
        <f>Raw_Data!M1476</f>
        <v>57.3</v>
      </c>
      <c r="N1476" s="15">
        <f>Raw_Data!N1476</f>
        <v>65.400000000000006</v>
      </c>
      <c r="O1476" s="15">
        <f>Raw_Data!O1476</f>
        <v>94.1</v>
      </c>
      <c r="P1476" s="15" t="str">
        <f>Raw_Data!P1476</f>
        <v>Rainfed</v>
      </c>
      <c r="Q1476" s="15">
        <f>Raw_Data!Q1476</f>
        <v>160.9</v>
      </c>
      <c r="R1476" s="15">
        <f>Raw_Data!R1476</f>
        <v>4.8099999999999996</v>
      </c>
      <c r="S1476" s="15">
        <f>Raw_Data!S1476</f>
        <v>0.69</v>
      </c>
      <c r="T1476" s="18">
        <f>IF(Raw_Data!T1476="",ROUND(AVERAGEIFS(Raw_Data!$T$2:$T$4001,Raw_Data!$E$2:$E$4001,E1476,Raw_Data!$D$2:$D$4001,D1476),2),IF(Raw_Data!T1476&gt;INDEX(Cleaning_Reference!$F$6:$F$13,MATCH(D1476,Cleaning_Reference!$A$6:$A$13,0)),INDEX(Cleaning_Reference!$F$6:$F$13,MATCH(D1476,Cleaning_Reference!$A$6:$A$13,0)),Raw_Data!T1476))</f>
        <v>2.39</v>
      </c>
      <c r="U1476" s="15">
        <f>Raw_Data!U1476</f>
        <v>5.45</v>
      </c>
      <c r="V1476" s="15">
        <f>Raw_Data!V1476</f>
        <v>21782</v>
      </c>
      <c r="W1476" s="15">
        <f>Raw_Data!W1476</f>
        <v>123220</v>
      </c>
      <c r="X1476" s="15">
        <f>Raw_Data!X1476</f>
        <v>118712</v>
      </c>
      <c r="Y1476" s="15">
        <f>Raw_Data!Y1476</f>
        <v>-4508</v>
      </c>
      <c r="Z1476" s="15">
        <f>Raw_Data!Z1476</f>
        <v>1580</v>
      </c>
      <c r="AA1476" s="15">
        <f>Raw_Data!AA1476</f>
        <v>3.4489999999999998</v>
      </c>
      <c r="AB1476" s="15">
        <f>Raw_Data!AB1476</f>
        <v>52.6</v>
      </c>
      <c r="AC1476" s="19" t="str">
        <f>IF(Raw_Data!G1476="","Yes","No")</f>
        <v>No</v>
      </c>
      <c r="AD1476" s="19" t="str">
        <f>IF(Raw_Data!L1476="","Yes","No")</f>
        <v>No</v>
      </c>
      <c r="AE1476" s="19" t="str">
        <f>IF(Raw_Data!T1476="","Imputed",IF(Raw_Data!T1476&gt;INDEX(Cleaning_Reference!$F$6:$F$13,MATCH(D1476,Cleaning_Reference!$A$6:$A$13,0)),"Capped","Original"))</f>
        <v>Original</v>
      </c>
      <c r="AF1476" s="21">
        <f t="shared" si="23"/>
        <v>5.45</v>
      </c>
    </row>
    <row r="1477" spans="1:32" ht="15" customHeight="1" x14ac:dyDescent="0.3">
      <c r="A1477" s="20" t="str">
        <f>Raw_Data!A1477</f>
        <v>SF11476</v>
      </c>
      <c r="B1477" s="15" t="str">
        <f>Raw_Data!B1477</f>
        <v>Gujarat</v>
      </c>
      <c r="C1477" s="15" t="str">
        <f>Raw_Data!C1477</f>
        <v>Nalgonda</v>
      </c>
      <c r="D1477" s="15" t="str">
        <f>Raw_Data!D1477</f>
        <v>Rice</v>
      </c>
      <c r="E1477" s="15" t="str">
        <f>Raw_Data!E1477</f>
        <v>Rabi</v>
      </c>
      <c r="F1477" s="15">
        <f>Raw_Data!F1477</f>
        <v>10.87</v>
      </c>
      <c r="G1477" s="18">
        <f>IF(Raw_Data!G1477="",ROUND(AVERAGEIFS(Raw_Data!$G$2:$G$4001,Raw_Data!$E$2:$E$4001,E1477),1),Raw_Data!G1477)</f>
        <v>457.3</v>
      </c>
      <c r="H1477" s="15">
        <f>Raw_Data!H1477</f>
        <v>22.6</v>
      </c>
      <c r="I1477" s="15">
        <f>Raw_Data!I1477</f>
        <v>45.6</v>
      </c>
      <c r="J1477" s="15">
        <f>Raw_Data!J1477</f>
        <v>6.9</v>
      </c>
      <c r="K1477" s="15">
        <f>Raw_Data!K1477</f>
        <v>6.26</v>
      </c>
      <c r="L1477" s="18">
        <f>IF(Raw_Data!L1477="",ROUND(AVERAGEIFS(Raw_Data!$L$2:$L$4001,Raw_Data!$E$2:$E$4001,E1477),1),Raw_Data!L1477)</f>
        <v>30.3</v>
      </c>
      <c r="M1477" s="15">
        <f>Raw_Data!M1477</f>
        <v>79.5</v>
      </c>
      <c r="N1477" s="15">
        <f>Raw_Data!N1477</f>
        <v>69.900000000000006</v>
      </c>
      <c r="O1477" s="15">
        <f>Raw_Data!O1477</f>
        <v>49.2</v>
      </c>
      <c r="P1477" s="15" t="str">
        <f>Raw_Data!P1477</f>
        <v>Rainfed</v>
      </c>
      <c r="Q1477" s="15">
        <f>Raw_Data!Q1477</f>
        <v>173</v>
      </c>
      <c r="R1477" s="15">
        <f>Raw_Data!R1477</f>
        <v>5.7</v>
      </c>
      <c r="S1477" s="15">
        <f>Raw_Data!S1477</f>
        <v>0.8</v>
      </c>
      <c r="T1477" s="18">
        <f>IF(Raw_Data!T1477="",ROUND(AVERAGEIFS(Raw_Data!$T$2:$T$4001,Raw_Data!$E$2:$E$4001,E1477,Raw_Data!$D$2:$D$4001,D1477),2),IF(Raw_Data!T1477&gt;INDEX(Cleaning_Reference!$F$6:$F$13,MATCH(D1477,Cleaning_Reference!$A$6:$A$13,0)),INDEX(Cleaning_Reference!$F$6:$F$13,MATCH(D1477,Cleaning_Reference!$A$6:$A$13,0)),Raw_Data!T1477))</f>
        <v>2</v>
      </c>
      <c r="U1477" s="15">
        <f>Raw_Data!U1477</f>
        <v>21.74</v>
      </c>
      <c r="V1477" s="15">
        <f>Raw_Data!V1477</f>
        <v>22722</v>
      </c>
      <c r="W1477" s="15">
        <f>Raw_Data!W1477</f>
        <v>801055</v>
      </c>
      <c r="X1477" s="15">
        <f>Raw_Data!X1477</f>
        <v>493976</v>
      </c>
      <c r="Y1477" s="15">
        <f>Raw_Data!Y1477</f>
        <v>-307079</v>
      </c>
      <c r="Z1477" s="15">
        <f>Raw_Data!Z1477</f>
        <v>9298</v>
      </c>
      <c r="AA1477" s="15">
        <f>Raw_Data!AA1477</f>
        <v>2.3380000000000001</v>
      </c>
      <c r="AB1477" s="15">
        <f>Raw_Data!AB1477</f>
        <v>52.9</v>
      </c>
      <c r="AC1477" s="19" t="str">
        <f>IF(Raw_Data!G1477="","Yes","No")</f>
        <v>No</v>
      </c>
      <c r="AD1477" s="19" t="str">
        <f>IF(Raw_Data!L1477="","Yes","No")</f>
        <v>No</v>
      </c>
      <c r="AE1477" s="19" t="str">
        <f>IF(Raw_Data!T1477="","Imputed",IF(Raw_Data!T1477&gt;INDEX(Cleaning_Reference!$F$6:$F$13,MATCH(D1477,Cleaning_Reference!$A$6:$A$13,0)),"Capped","Original"))</f>
        <v>Original</v>
      </c>
      <c r="AF1477" s="21">
        <f t="shared" si="23"/>
        <v>21.74</v>
      </c>
    </row>
    <row r="1478" spans="1:32" ht="15" customHeight="1" x14ac:dyDescent="0.3">
      <c r="A1478" s="20" t="str">
        <f>Raw_Data!A1478</f>
        <v>SF11477</v>
      </c>
      <c r="B1478" s="15" t="str">
        <f>Raw_Data!B1478</f>
        <v>Gujarat</v>
      </c>
      <c r="C1478" s="15" t="str">
        <f>Raw_Data!C1478</f>
        <v>Guntur</v>
      </c>
      <c r="D1478" s="15" t="str">
        <f>Raw_Data!D1478</f>
        <v>Chilli</v>
      </c>
      <c r="E1478" s="15" t="str">
        <f>Raw_Data!E1478</f>
        <v>Rabi</v>
      </c>
      <c r="F1478" s="15">
        <f>Raw_Data!F1478</f>
        <v>3.79</v>
      </c>
      <c r="G1478" s="18">
        <f>IF(Raw_Data!G1478="",ROUND(AVERAGEIFS(Raw_Data!$G$2:$G$4001,Raw_Data!$E$2:$E$4001,E1478),1),Raw_Data!G1478)</f>
        <v>482</v>
      </c>
      <c r="H1478" s="15">
        <f>Raw_Data!H1478</f>
        <v>24.9</v>
      </c>
      <c r="I1478" s="15">
        <f>Raw_Data!I1478</f>
        <v>48.7</v>
      </c>
      <c r="J1478" s="15">
        <f>Raw_Data!J1478</f>
        <v>8.9</v>
      </c>
      <c r="K1478" s="15">
        <f>Raw_Data!K1478</f>
        <v>6.17</v>
      </c>
      <c r="L1478" s="18">
        <f>IF(Raw_Data!L1478="",ROUND(AVERAGEIFS(Raw_Data!$L$2:$L$4001,Raw_Data!$E$2:$E$4001,E1478),1),Raw_Data!L1478)</f>
        <v>23</v>
      </c>
      <c r="M1478" s="15">
        <f>Raw_Data!M1478</f>
        <v>82.5</v>
      </c>
      <c r="N1478" s="15">
        <f>Raw_Data!N1478</f>
        <v>44</v>
      </c>
      <c r="O1478" s="15">
        <f>Raw_Data!O1478</f>
        <v>112.1</v>
      </c>
      <c r="P1478" s="15" t="str">
        <f>Raw_Data!P1478</f>
        <v>Flood</v>
      </c>
      <c r="Q1478" s="15">
        <f>Raw_Data!Q1478</f>
        <v>192.4</v>
      </c>
      <c r="R1478" s="15">
        <f>Raw_Data!R1478</f>
        <v>5.26</v>
      </c>
      <c r="S1478" s="15">
        <f>Raw_Data!S1478</f>
        <v>0.99</v>
      </c>
      <c r="T1478" s="18">
        <f>IF(Raw_Data!T1478="",ROUND(AVERAGEIFS(Raw_Data!$T$2:$T$4001,Raw_Data!$E$2:$E$4001,E1478,Raw_Data!$D$2:$D$4001,D1478),2),IF(Raw_Data!T1478&gt;INDEX(Cleaning_Reference!$F$6:$F$13,MATCH(D1478,Cleaning_Reference!$A$6:$A$13,0)),INDEX(Cleaning_Reference!$F$6:$F$13,MATCH(D1478,Cleaning_Reference!$A$6:$A$13,0)),Raw_Data!T1478))</f>
        <v>1.58</v>
      </c>
      <c r="U1478" s="15">
        <f>Raw_Data!U1478</f>
        <v>5.99</v>
      </c>
      <c r="V1478" s="15">
        <f>Raw_Data!V1478</f>
        <v>108584</v>
      </c>
      <c r="W1478" s="15">
        <f>Raw_Data!W1478</f>
        <v>258456</v>
      </c>
      <c r="X1478" s="15">
        <f>Raw_Data!X1478</f>
        <v>650418</v>
      </c>
      <c r="Y1478" s="15">
        <f>Raw_Data!Y1478</f>
        <v>391962</v>
      </c>
      <c r="Z1478" s="15">
        <f>Raw_Data!Z1478</f>
        <v>3050</v>
      </c>
      <c r="AA1478" s="15">
        <f>Raw_Data!AA1478</f>
        <v>1.964</v>
      </c>
      <c r="AB1478" s="15">
        <f>Raw_Data!AB1478</f>
        <v>51.2</v>
      </c>
      <c r="AC1478" s="19" t="str">
        <f>IF(Raw_Data!G1478="","Yes","No")</f>
        <v>No</v>
      </c>
      <c r="AD1478" s="19" t="str">
        <f>IF(Raw_Data!L1478="","Yes","No")</f>
        <v>No</v>
      </c>
      <c r="AE1478" s="19" t="str">
        <f>IF(Raw_Data!T1478="","Imputed",IF(Raw_Data!T1478&gt;INDEX(Cleaning_Reference!$F$6:$F$13,MATCH(D1478,Cleaning_Reference!$A$6:$A$13,0)),"Capped","Original"))</f>
        <v>Original</v>
      </c>
      <c r="AF1478" s="21">
        <f t="shared" si="23"/>
        <v>5.99</v>
      </c>
    </row>
    <row r="1479" spans="1:32" ht="15" customHeight="1" x14ac:dyDescent="0.3">
      <c r="A1479" s="20" t="str">
        <f>Raw_Data!A1479</f>
        <v>SF11478</v>
      </c>
      <c r="B1479" s="15" t="str">
        <f>Raw_Data!B1479</f>
        <v>Madhya Pradesh</v>
      </c>
      <c r="C1479" s="15" t="str">
        <f>Raw_Data!C1479</f>
        <v>Ludhiana</v>
      </c>
      <c r="D1479" s="15" t="str">
        <f>Raw_Data!D1479</f>
        <v>Groundnut</v>
      </c>
      <c r="E1479" s="15" t="str">
        <f>Raw_Data!E1479</f>
        <v>Rabi</v>
      </c>
      <c r="F1479" s="15">
        <f>Raw_Data!F1479</f>
        <v>0.75</v>
      </c>
      <c r="G1479" s="18">
        <f>IF(Raw_Data!G1479="",ROUND(AVERAGEIFS(Raw_Data!$G$2:$G$4001,Raw_Data!$E$2:$E$4001,E1479),1),Raw_Data!G1479)</f>
        <v>235.2</v>
      </c>
      <c r="H1479" s="15">
        <f>Raw_Data!H1479</f>
        <v>22.7</v>
      </c>
      <c r="I1479" s="15">
        <f>Raw_Data!I1479</f>
        <v>48.6</v>
      </c>
      <c r="J1479" s="15">
        <f>Raw_Data!J1479</f>
        <v>7.6</v>
      </c>
      <c r="K1479" s="15">
        <f>Raw_Data!K1479</f>
        <v>6.95</v>
      </c>
      <c r="L1479" s="18">
        <f>IF(Raw_Data!L1479="",ROUND(AVERAGEIFS(Raw_Data!$L$2:$L$4001,Raw_Data!$E$2:$E$4001,E1479),1),Raw_Data!L1479)</f>
        <v>20.399999999999999</v>
      </c>
      <c r="M1479" s="15">
        <f>Raw_Data!M1479</f>
        <v>121.6</v>
      </c>
      <c r="N1479" s="15">
        <f>Raw_Data!N1479</f>
        <v>74.3</v>
      </c>
      <c r="O1479" s="15">
        <f>Raw_Data!O1479</f>
        <v>146</v>
      </c>
      <c r="P1479" s="15" t="str">
        <f>Raw_Data!P1479</f>
        <v>Rainfed</v>
      </c>
      <c r="Q1479" s="15">
        <f>Raw_Data!Q1479</f>
        <v>166.5</v>
      </c>
      <c r="R1479" s="15">
        <f>Raw_Data!R1479</f>
        <v>4.51</v>
      </c>
      <c r="S1479" s="15">
        <f>Raw_Data!S1479</f>
        <v>0.73</v>
      </c>
      <c r="T1479" s="18">
        <f>IF(Raw_Data!T1479="",ROUND(AVERAGEIFS(Raw_Data!$T$2:$T$4001,Raw_Data!$E$2:$E$4001,E1479,Raw_Data!$D$2:$D$4001,D1479),2),IF(Raw_Data!T1479&gt;INDEX(Cleaning_Reference!$F$6:$F$13,MATCH(D1479,Cleaning_Reference!$A$6:$A$13,0)),INDEX(Cleaning_Reference!$F$6:$F$13,MATCH(D1479,Cleaning_Reference!$A$6:$A$13,0)),Raw_Data!T1479))</f>
        <v>1.19</v>
      </c>
      <c r="U1479" s="15">
        <f>Raw_Data!U1479</f>
        <v>0.89</v>
      </c>
      <c r="V1479" s="15">
        <f>Raw_Data!V1479</f>
        <v>55399</v>
      </c>
      <c r="W1479" s="15">
        <f>Raw_Data!W1479</f>
        <v>44667</v>
      </c>
      <c r="X1479" s="15">
        <f>Raw_Data!X1479</f>
        <v>49305</v>
      </c>
      <c r="Y1479" s="15">
        <f>Raw_Data!Y1479</f>
        <v>4638</v>
      </c>
      <c r="Z1479" s="15">
        <f>Raw_Data!Z1479</f>
        <v>191</v>
      </c>
      <c r="AA1479" s="15">
        <f>Raw_Data!AA1479</f>
        <v>4.66</v>
      </c>
      <c r="AB1479" s="15">
        <f>Raw_Data!AB1479</f>
        <v>43.9</v>
      </c>
      <c r="AC1479" s="19" t="str">
        <f>IF(Raw_Data!G1479="","Yes","No")</f>
        <v>No</v>
      </c>
      <c r="AD1479" s="19" t="str">
        <f>IF(Raw_Data!L1479="","Yes","No")</f>
        <v>No</v>
      </c>
      <c r="AE1479" s="19" t="str">
        <f>IF(Raw_Data!T1479="","Imputed",IF(Raw_Data!T1479&gt;INDEX(Cleaning_Reference!$F$6:$F$13,MATCH(D1479,Cleaning_Reference!$A$6:$A$13,0)),"Capped","Original"))</f>
        <v>Original</v>
      </c>
      <c r="AF1479" s="21">
        <f t="shared" si="23"/>
        <v>0.89</v>
      </c>
    </row>
    <row r="1480" spans="1:32" ht="15" customHeight="1" x14ac:dyDescent="0.3">
      <c r="A1480" s="20" t="str">
        <f>Raw_Data!A1480</f>
        <v>SF11479</v>
      </c>
      <c r="B1480" s="15" t="str">
        <f>Raw_Data!B1480</f>
        <v>Telangana</v>
      </c>
      <c r="C1480" s="15" t="str">
        <f>Raw_Data!C1480</f>
        <v>Guntur</v>
      </c>
      <c r="D1480" s="15" t="str">
        <f>Raw_Data!D1480</f>
        <v>Wheat</v>
      </c>
      <c r="E1480" s="15" t="str">
        <f>Raw_Data!E1480</f>
        <v>Kharif</v>
      </c>
      <c r="F1480" s="15">
        <f>Raw_Data!F1480</f>
        <v>0.73</v>
      </c>
      <c r="G1480" s="18">
        <f>IF(Raw_Data!G1480="",ROUND(AVERAGEIFS(Raw_Data!$G$2:$G$4001,Raw_Data!$E$2:$E$4001,E1480),1),Raw_Data!G1480)</f>
        <v>1075.8</v>
      </c>
      <c r="H1480" s="15">
        <f>Raw_Data!H1480</f>
        <v>31.4</v>
      </c>
      <c r="I1480" s="15">
        <f>Raw_Data!I1480</f>
        <v>66.7</v>
      </c>
      <c r="J1480" s="15">
        <f>Raw_Data!J1480</f>
        <v>6.6</v>
      </c>
      <c r="K1480" s="15">
        <f>Raw_Data!K1480</f>
        <v>6.8</v>
      </c>
      <c r="L1480" s="18">
        <f>IF(Raw_Data!L1480="",ROUND(AVERAGEIFS(Raw_Data!$L$2:$L$4001,Raw_Data!$E$2:$E$4001,E1480),1),Raw_Data!L1480)</f>
        <v>32.9</v>
      </c>
      <c r="M1480" s="15">
        <f>Raw_Data!M1480</f>
        <v>93.7</v>
      </c>
      <c r="N1480" s="15">
        <f>Raw_Data!N1480</f>
        <v>36.9</v>
      </c>
      <c r="O1480" s="15">
        <f>Raw_Data!O1480</f>
        <v>92.3</v>
      </c>
      <c r="P1480" s="15" t="str">
        <f>Raw_Data!P1480</f>
        <v>Sprinkler</v>
      </c>
      <c r="Q1480" s="15">
        <f>Raw_Data!Q1480</f>
        <v>279.8</v>
      </c>
      <c r="R1480" s="15">
        <f>Raw_Data!R1480</f>
        <v>9.0399999999999991</v>
      </c>
      <c r="S1480" s="15">
        <f>Raw_Data!S1480</f>
        <v>0.87</v>
      </c>
      <c r="T1480" s="18">
        <f>IF(Raw_Data!T1480="",ROUND(AVERAGEIFS(Raw_Data!$T$2:$T$4001,Raw_Data!$E$2:$E$4001,E1480,Raw_Data!$D$2:$D$4001,D1480),2),IF(Raw_Data!T1480&gt;INDEX(Cleaning_Reference!$F$6:$F$13,MATCH(D1480,Cleaning_Reference!$A$6:$A$13,0)),INDEX(Cleaning_Reference!$F$6:$F$13,MATCH(D1480,Cleaning_Reference!$A$6:$A$13,0)),Raw_Data!T1480))</f>
        <v>2.39</v>
      </c>
      <c r="U1480" s="15">
        <f>Raw_Data!U1480</f>
        <v>1.74</v>
      </c>
      <c r="V1480" s="15">
        <f>Raw_Data!V1480</f>
        <v>22362</v>
      </c>
      <c r="W1480" s="15">
        <f>Raw_Data!W1480</f>
        <v>58278</v>
      </c>
      <c r="X1480" s="15">
        <f>Raw_Data!X1480</f>
        <v>38910</v>
      </c>
      <c r="Y1480" s="15">
        <f>Raw_Data!Y1480</f>
        <v>-19368</v>
      </c>
      <c r="Z1480" s="15">
        <f>Raw_Data!Z1480</f>
        <v>402</v>
      </c>
      <c r="AA1480" s="15">
        <f>Raw_Data!AA1480</f>
        <v>4.3280000000000003</v>
      </c>
      <c r="AB1480" s="15">
        <f>Raw_Data!AB1480</f>
        <v>45.4</v>
      </c>
      <c r="AC1480" s="19" t="str">
        <f>IF(Raw_Data!G1480="","Yes","No")</f>
        <v>No</v>
      </c>
      <c r="AD1480" s="19" t="str">
        <f>IF(Raw_Data!L1480="","Yes","No")</f>
        <v>No</v>
      </c>
      <c r="AE1480" s="19" t="str">
        <f>IF(Raw_Data!T1480="","Imputed",IF(Raw_Data!T1480&gt;INDEX(Cleaning_Reference!$F$6:$F$13,MATCH(D1480,Cleaning_Reference!$A$6:$A$13,0)),"Capped","Original"))</f>
        <v>Original</v>
      </c>
      <c r="AF1480" s="21">
        <f t="shared" si="23"/>
        <v>1.74</v>
      </c>
    </row>
    <row r="1481" spans="1:32" ht="15" customHeight="1" x14ac:dyDescent="0.3">
      <c r="A1481" s="20" t="str">
        <f>Raw_Data!A1481</f>
        <v>SF11480</v>
      </c>
      <c r="B1481" s="15" t="str">
        <f>Raw_Data!B1481</f>
        <v>Karnataka</v>
      </c>
      <c r="C1481" s="15" t="str">
        <f>Raw_Data!C1481</f>
        <v>Krishna</v>
      </c>
      <c r="D1481" s="15" t="str">
        <f>Raw_Data!D1481</f>
        <v>Rice</v>
      </c>
      <c r="E1481" s="15" t="str">
        <f>Raw_Data!E1481</f>
        <v>Rabi</v>
      </c>
      <c r="F1481" s="15">
        <f>Raw_Data!F1481</f>
        <v>12.89</v>
      </c>
      <c r="G1481" s="18">
        <f>IF(Raw_Data!G1481="",ROUND(AVERAGEIFS(Raw_Data!$G$2:$G$4001,Raw_Data!$E$2:$E$4001,E1481),1),Raw_Data!G1481)</f>
        <v>442.8</v>
      </c>
      <c r="H1481" s="15">
        <f>Raw_Data!H1481</f>
        <v>22.5</v>
      </c>
      <c r="I1481" s="15">
        <f>Raw_Data!I1481</f>
        <v>76</v>
      </c>
      <c r="J1481" s="15">
        <f>Raw_Data!J1481</f>
        <v>7.7</v>
      </c>
      <c r="K1481" s="15">
        <f>Raw_Data!K1481</f>
        <v>7.93</v>
      </c>
      <c r="L1481" s="18">
        <f>IF(Raw_Data!L1481="",ROUND(AVERAGEIFS(Raw_Data!$L$2:$L$4001,Raw_Data!$E$2:$E$4001,E1481),1),Raw_Data!L1481)</f>
        <v>26.2</v>
      </c>
      <c r="M1481" s="15">
        <f>Raw_Data!M1481</f>
        <v>130.80000000000001</v>
      </c>
      <c r="N1481" s="15">
        <f>Raw_Data!N1481</f>
        <v>73</v>
      </c>
      <c r="O1481" s="15">
        <f>Raw_Data!O1481</f>
        <v>108.5</v>
      </c>
      <c r="P1481" s="15" t="str">
        <f>Raw_Data!P1481</f>
        <v>Flood</v>
      </c>
      <c r="Q1481" s="15">
        <f>Raw_Data!Q1481</f>
        <v>117.8</v>
      </c>
      <c r="R1481" s="15">
        <f>Raw_Data!R1481</f>
        <v>4.79</v>
      </c>
      <c r="S1481" s="15">
        <f>Raw_Data!S1481</f>
        <v>0.9</v>
      </c>
      <c r="T1481" s="18">
        <f>IF(Raw_Data!T1481="",ROUND(AVERAGEIFS(Raw_Data!$T$2:$T$4001,Raw_Data!$E$2:$E$4001,E1481,Raw_Data!$D$2:$D$4001,D1481),2),IF(Raw_Data!T1481&gt;INDEX(Cleaning_Reference!$F$6:$F$13,MATCH(D1481,Cleaning_Reference!$A$6:$A$13,0)),INDEX(Cleaning_Reference!$F$6:$F$13,MATCH(D1481,Cleaning_Reference!$A$6:$A$13,0)),Raw_Data!T1481))</f>
        <v>0.47</v>
      </c>
      <c r="U1481" s="15">
        <f>Raw_Data!U1481</f>
        <v>6.06</v>
      </c>
      <c r="V1481" s="15">
        <f>Raw_Data!V1481</f>
        <v>21131</v>
      </c>
      <c r="W1481" s="15">
        <f>Raw_Data!W1481</f>
        <v>945158</v>
      </c>
      <c r="X1481" s="15">
        <f>Raw_Data!X1481</f>
        <v>128054</v>
      </c>
      <c r="Y1481" s="15">
        <f>Raw_Data!Y1481</f>
        <v>-817104</v>
      </c>
      <c r="Z1481" s="15">
        <f>Raw_Data!Z1481</f>
        <v>21743</v>
      </c>
      <c r="AA1481" s="15">
        <f>Raw_Data!AA1481</f>
        <v>0.27900000000000003</v>
      </c>
      <c r="AB1481" s="15">
        <f>Raw_Data!AB1481</f>
        <v>45.7</v>
      </c>
      <c r="AC1481" s="19" t="str">
        <f>IF(Raw_Data!G1481="","Yes","No")</f>
        <v>No</v>
      </c>
      <c r="AD1481" s="19" t="str">
        <f>IF(Raw_Data!L1481="","Yes","No")</f>
        <v>No</v>
      </c>
      <c r="AE1481" s="19" t="str">
        <f>IF(Raw_Data!T1481="","Imputed",IF(Raw_Data!T1481&gt;INDEX(Cleaning_Reference!$F$6:$F$13,MATCH(D1481,Cleaning_Reference!$A$6:$A$13,0)),"Capped","Original"))</f>
        <v>Original</v>
      </c>
      <c r="AF1481" s="21">
        <f t="shared" si="23"/>
        <v>6.06</v>
      </c>
    </row>
    <row r="1482" spans="1:32" ht="15" customHeight="1" x14ac:dyDescent="0.3">
      <c r="A1482" s="20" t="str">
        <f>Raw_Data!A1482</f>
        <v>SF11481</v>
      </c>
      <c r="B1482" s="15" t="str">
        <f>Raw_Data!B1482</f>
        <v>Maharashtra</v>
      </c>
      <c r="C1482" s="15" t="str">
        <f>Raw_Data!C1482</f>
        <v>Raichur</v>
      </c>
      <c r="D1482" s="15" t="str">
        <f>Raw_Data!D1482</f>
        <v>Pulses</v>
      </c>
      <c r="E1482" s="15" t="str">
        <f>Raw_Data!E1482</f>
        <v>Kharif</v>
      </c>
      <c r="F1482" s="15">
        <f>Raw_Data!F1482</f>
        <v>13.37</v>
      </c>
      <c r="G1482" s="18">
        <f>IF(Raw_Data!G1482="",ROUND(AVERAGEIFS(Raw_Data!$G$2:$G$4001,Raw_Data!$E$2:$E$4001,E1482),1),Raw_Data!G1482)</f>
        <v>1025.4000000000001</v>
      </c>
      <c r="H1482" s="15">
        <f>Raw_Data!H1482</f>
        <v>31.1</v>
      </c>
      <c r="I1482" s="15">
        <f>Raw_Data!I1482</f>
        <v>73</v>
      </c>
      <c r="J1482" s="15">
        <f>Raw_Data!J1482</f>
        <v>6.9</v>
      </c>
      <c r="K1482" s="15">
        <f>Raw_Data!K1482</f>
        <v>7.54</v>
      </c>
      <c r="L1482" s="18">
        <f>IF(Raw_Data!L1482="",ROUND(AVERAGEIFS(Raw_Data!$L$2:$L$4001,Raw_Data!$E$2:$E$4001,E1482),1),Raw_Data!L1482)</f>
        <v>23.8</v>
      </c>
      <c r="M1482" s="15">
        <f>Raw_Data!M1482</f>
        <v>67.5</v>
      </c>
      <c r="N1482" s="15">
        <f>Raw_Data!N1482</f>
        <v>59.7</v>
      </c>
      <c r="O1482" s="15">
        <f>Raw_Data!O1482</f>
        <v>129.80000000000001</v>
      </c>
      <c r="P1482" s="15" t="str">
        <f>Raw_Data!P1482</f>
        <v>Flood</v>
      </c>
      <c r="Q1482" s="15">
        <f>Raw_Data!Q1482</f>
        <v>249.2</v>
      </c>
      <c r="R1482" s="15">
        <f>Raw_Data!R1482</f>
        <v>1.57</v>
      </c>
      <c r="S1482" s="15">
        <f>Raw_Data!S1482</f>
        <v>0.67</v>
      </c>
      <c r="T1482" s="18">
        <f>IF(Raw_Data!T1482="",ROUND(AVERAGEIFS(Raw_Data!$T$2:$T$4001,Raw_Data!$E$2:$E$4001,E1482,Raw_Data!$D$2:$D$4001,D1482),2),IF(Raw_Data!T1482&gt;INDEX(Cleaning_Reference!$F$6:$F$13,MATCH(D1482,Cleaning_Reference!$A$6:$A$13,0)),INDEX(Cleaning_Reference!$F$6:$F$13,MATCH(D1482,Cleaning_Reference!$A$6:$A$13,0)),Raw_Data!T1482))</f>
        <v>0.48</v>
      </c>
      <c r="U1482" s="15">
        <f>Raw_Data!U1482</f>
        <v>6.42</v>
      </c>
      <c r="V1482" s="15">
        <f>Raw_Data!V1482</f>
        <v>72140</v>
      </c>
      <c r="W1482" s="15">
        <f>Raw_Data!W1482</f>
        <v>1073179</v>
      </c>
      <c r="X1482" s="15">
        <f>Raw_Data!X1482</f>
        <v>463139</v>
      </c>
      <c r="Y1482" s="15">
        <f>Raw_Data!Y1482</f>
        <v>-610040</v>
      </c>
      <c r="Z1482" s="15">
        <f>Raw_Data!Z1482</f>
        <v>6942</v>
      </c>
      <c r="AA1482" s="15">
        <f>Raw_Data!AA1482</f>
        <v>0.92500000000000004</v>
      </c>
      <c r="AB1482" s="15">
        <f>Raw_Data!AB1482</f>
        <v>60.9</v>
      </c>
      <c r="AC1482" s="19" t="str">
        <f>IF(Raw_Data!G1482="","Yes","No")</f>
        <v>No</v>
      </c>
      <c r="AD1482" s="19" t="str">
        <f>IF(Raw_Data!L1482="","Yes","No")</f>
        <v>No</v>
      </c>
      <c r="AE1482" s="19" t="str">
        <f>IF(Raw_Data!T1482="","Imputed",IF(Raw_Data!T1482&gt;INDEX(Cleaning_Reference!$F$6:$F$13,MATCH(D1482,Cleaning_Reference!$A$6:$A$13,0)),"Capped","Original"))</f>
        <v>Original</v>
      </c>
      <c r="AF1482" s="21">
        <f t="shared" si="23"/>
        <v>6.42</v>
      </c>
    </row>
    <row r="1483" spans="1:32" ht="15" customHeight="1" x14ac:dyDescent="0.3">
      <c r="A1483" s="20" t="str">
        <f>Raw_Data!A1483</f>
        <v>SF11482</v>
      </c>
      <c r="B1483" s="15" t="str">
        <f>Raw_Data!B1483</f>
        <v>Andhra Pradesh</v>
      </c>
      <c r="C1483" s="15" t="str">
        <f>Raw_Data!C1483</f>
        <v>Indore</v>
      </c>
      <c r="D1483" s="15" t="str">
        <f>Raw_Data!D1483</f>
        <v>Pulses</v>
      </c>
      <c r="E1483" s="15" t="str">
        <f>Raw_Data!E1483</f>
        <v>Rabi</v>
      </c>
      <c r="F1483" s="15">
        <f>Raw_Data!F1483</f>
        <v>5.54</v>
      </c>
      <c r="G1483" s="18">
        <f>IF(Raw_Data!G1483="",ROUND(AVERAGEIFS(Raw_Data!$G$2:$G$4001,Raw_Data!$E$2:$E$4001,E1483),1),Raw_Data!G1483)</f>
        <v>257.7</v>
      </c>
      <c r="H1483" s="15">
        <f>Raw_Data!H1483</f>
        <v>21.2</v>
      </c>
      <c r="I1483" s="15">
        <f>Raw_Data!I1483</f>
        <v>53.5</v>
      </c>
      <c r="J1483" s="15">
        <f>Raw_Data!J1483</f>
        <v>7.1</v>
      </c>
      <c r="K1483" s="15">
        <f>Raw_Data!K1483</f>
        <v>5.69</v>
      </c>
      <c r="L1483" s="18">
        <f>IF(Raw_Data!L1483="",ROUND(AVERAGEIFS(Raw_Data!$L$2:$L$4001,Raw_Data!$E$2:$E$4001,E1483),1),Raw_Data!L1483)</f>
        <v>20</v>
      </c>
      <c r="M1483" s="15">
        <f>Raw_Data!M1483</f>
        <v>116.1</v>
      </c>
      <c r="N1483" s="15">
        <f>Raw_Data!N1483</f>
        <v>25.1</v>
      </c>
      <c r="O1483" s="15">
        <f>Raw_Data!O1483</f>
        <v>110.7</v>
      </c>
      <c r="P1483" s="15" t="str">
        <f>Raw_Data!P1483</f>
        <v>Sprinkler</v>
      </c>
      <c r="Q1483" s="15">
        <f>Raw_Data!Q1483</f>
        <v>210.8</v>
      </c>
      <c r="R1483" s="15">
        <f>Raw_Data!R1483</f>
        <v>1.31</v>
      </c>
      <c r="S1483" s="15">
        <f>Raw_Data!S1483</f>
        <v>0.8</v>
      </c>
      <c r="T1483" s="18">
        <f>IF(Raw_Data!T1483="",ROUND(AVERAGEIFS(Raw_Data!$T$2:$T$4001,Raw_Data!$E$2:$E$4001,E1483,Raw_Data!$D$2:$D$4001,D1483),2),IF(Raw_Data!T1483&gt;INDEX(Cleaning_Reference!$F$6:$F$13,MATCH(D1483,Cleaning_Reference!$A$6:$A$13,0)),INDEX(Cleaning_Reference!$F$6:$F$13,MATCH(D1483,Cleaning_Reference!$A$6:$A$13,0)),Raw_Data!T1483))</f>
        <v>0.3</v>
      </c>
      <c r="U1483" s="15">
        <f>Raw_Data!U1483</f>
        <v>1.66</v>
      </c>
      <c r="V1483" s="15">
        <f>Raw_Data!V1483</f>
        <v>58047</v>
      </c>
      <c r="W1483" s="15">
        <f>Raw_Data!W1483</f>
        <v>359519</v>
      </c>
      <c r="X1483" s="15">
        <f>Raw_Data!X1483</f>
        <v>96358</v>
      </c>
      <c r="Y1483" s="15">
        <f>Raw_Data!Y1483</f>
        <v>-263161</v>
      </c>
      <c r="Z1483" s="15">
        <f>Raw_Data!Z1483</f>
        <v>2268</v>
      </c>
      <c r="AA1483" s="15">
        <f>Raw_Data!AA1483</f>
        <v>0.73199999999999998</v>
      </c>
      <c r="AB1483" s="15">
        <f>Raw_Data!AB1483</f>
        <v>42.7</v>
      </c>
      <c r="AC1483" s="19" t="str">
        <f>IF(Raw_Data!G1483="","Yes","No")</f>
        <v>No</v>
      </c>
      <c r="AD1483" s="19" t="str">
        <f>IF(Raw_Data!L1483="","Yes","No")</f>
        <v>No</v>
      </c>
      <c r="AE1483" s="19" t="str">
        <f>IF(Raw_Data!T1483="","Imputed",IF(Raw_Data!T1483&gt;INDEX(Cleaning_Reference!$F$6:$F$13,MATCH(D1483,Cleaning_Reference!$A$6:$A$13,0)),"Capped","Original"))</f>
        <v>Original</v>
      </c>
      <c r="AF1483" s="21">
        <f t="shared" si="23"/>
        <v>1.66</v>
      </c>
    </row>
    <row r="1484" spans="1:32" ht="15" customHeight="1" x14ac:dyDescent="0.3">
      <c r="A1484" s="20" t="str">
        <f>Raw_Data!A1484</f>
        <v>SF11483</v>
      </c>
      <c r="B1484" s="15" t="str">
        <f>Raw_Data!B1484</f>
        <v>Karnataka</v>
      </c>
      <c r="C1484" s="15" t="str">
        <f>Raw_Data!C1484</f>
        <v>Ludhiana</v>
      </c>
      <c r="D1484" s="15" t="str">
        <f>Raw_Data!D1484</f>
        <v>Chilli</v>
      </c>
      <c r="E1484" s="15" t="str">
        <f>Raw_Data!E1484</f>
        <v>Zaid</v>
      </c>
      <c r="F1484" s="15">
        <f>Raw_Data!F1484</f>
        <v>11.36</v>
      </c>
      <c r="G1484" s="18">
        <f>IF(Raw_Data!G1484="",ROUND(AVERAGEIFS(Raw_Data!$G$2:$G$4001,Raw_Data!$E$2:$E$4001,E1484),1),Raw_Data!G1484)</f>
        <v>127</v>
      </c>
      <c r="H1484" s="15">
        <f>Raw_Data!H1484</f>
        <v>34</v>
      </c>
      <c r="I1484" s="15">
        <f>Raw_Data!I1484</f>
        <v>48</v>
      </c>
      <c r="J1484" s="15">
        <f>Raw_Data!J1484</f>
        <v>7.8</v>
      </c>
      <c r="K1484" s="15">
        <f>Raw_Data!K1484</f>
        <v>6.18</v>
      </c>
      <c r="L1484" s="18">
        <f>IF(Raw_Data!L1484="",ROUND(AVERAGEIFS(Raw_Data!$L$2:$L$4001,Raw_Data!$E$2:$E$4001,E1484),1),Raw_Data!L1484)</f>
        <v>26.8</v>
      </c>
      <c r="M1484" s="15">
        <f>Raw_Data!M1484</f>
        <v>174.5</v>
      </c>
      <c r="N1484" s="15">
        <f>Raw_Data!N1484</f>
        <v>82.7</v>
      </c>
      <c r="O1484" s="15">
        <f>Raw_Data!O1484</f>
        <v>85.8</v>
      </c>
      <c r="P1484" s="15" t="str">
        <f>Raw_Data!P1484</f>
        <v>Drip</v>
      </c>
      <c r="Q1484" s="15">
        <f>Raw_Data!Q1484</f>
        <v>123.5</v>
      </c>
      <c r="R1484" s="15">
        <f>Raw_Data!R1484</f>
        <v>3.47</v>
      </c>
      <c r="S1484" s="15">
        <f>Raw_Data!S1484</f>
        <v>0.94</v>
      </c>
      <c r="T1484" s="18">
        <f>IF(Raw_Data!T1484="",ROUND(AVERAGEIFS(Raw_Data!$T$2:$T$4001,Raw_Data!$E$2:$E$4001,E1484,Raw_Data!$D$2:$D$4001,D1484),2),IF(Raw_Data!T1484&gt;INDEX(Cleaning_Reference!$F$6:$F$13,MATCH(D1484,Cleaning_Reference!$A$6:$A$13,0)),INDEX(Cleaning_Reference!$F$6:$F$13,MATCH(D1484,Cleaning_Reference!$A$6:$A$13,0)),Raw_Data!T1484))</f>
        <v>1.26</v>
      </c>
      <c r="U1484" s="15">
        <f>Raw_Data!U1484</f>
        <v>14.31</v>
      </c>
      <c r="V1484" s="15">
        <f>Raw_Data!V1484</f>
        <v>103686</v>
      </c>
      <c r="W1484" s="15">
        <f>Raw_Data!W1484</f>
        <v>622905</v>
      </c>
      <c r="X1484" s="15">
        <f>Raw_Data!X1484</f>
        <v>1483747</v>
      </c>
      <c r="Y1484" s="15">
        <f>Raw_Data!Y1484</f>
        <v>860842</v>
      </c>
      <c r="Z1484" s="15">
        <f>Raw_Data!Z1484</f>
        <v>7279</v>
      </c>
      <c r="AA1484" s="15">
        <f>Raw_Data!AA1484</f>
        <v>1.966</v>
      </c>
      <c r="AB1484" s="15">
        <f>Raw_Data!AB1484</f>
        <v>37.200000000000003</v>
      </c>
      <c r="AC1484" s="19" t="str">
        <f>IF(Raw_Data!G1484="","Yes","No")</f>
        <v>No</v>
      </c>
      <c r="AD1484" s="19" t="str">
        <f>IF(Raw_Data!L1484="","Yes","No")</f>
        <v>No</v>
      </c>
      <c r="AE1484" s="19" t="str">
        <f>IF(Raw_Data!T1484="","Imputed",IF(Raw_Data!T1484&gt;INDEX(Cleaning_Reference!$F$6:$F$13,MATCH(D1484,Cleaning_Reference!$A$6:$A$13,0)),"Capped","Original"))</f>
        <v>Original</v>
      </c>
      <c r="AF1484" s="21">
        <f t="shared" si="23"/>
        <v>14.31</v>
      </c>
    </row>
    <row r="1485" spans="1:32" ht="15" customHeight="1" x14ac:dyDescent="0.3">
      <c r="A1485" s="20" t="str">
        <f>Raw_Data!A1485</f>
        <v>SF11484</v>
      </c>
      <c r="B1485" s="15" t="str">
        <f>Raw_Data!B1485</f>
        <v>Maharashtra</v>
      </c>
      <c r="C1485" s="15" t="str">
        <f>Raw_Data!C1485</f>
        <v>Rajkot</v>
      </c>
      <c r="D1485" s="15" t="str">
        <f>Raw_Data!D1485</f>
        <v>Wheat</v>
      </c>
      <c r="E1485" s="15" t="str">
        <f>Raw_Data!E1485</f>
        <v>Kharif</v>
      </c>
      <c r="F1485" s="15">
        <f>Raw_Data!F1485</f>
        <v>1.2</v>
      </c>
      <c r="G1485" s="18">
        <f>IF(Raw_Data!G1485="",ROUND(AVERAGEIFS(Raw_Data!$G$2:$G$4001,Raw_Data!$E$2:$E$4001,E1485),1),Raw_Data!G1485)</f>
        <v>1321.6</v>
      </c>
      <c r="H1485" s="15">
        <f>Raw_Data!H1485</f>
        <v>27.8</v>
      </c>
      <c r="I1485" s="15">
        <f>Raw_Data!I1485</f>
        <v>64.400000000000006</v>
      </c>
      <c r="J1485" s="15">
        <f>Raw_Data!J1485</f>
        <v>5.4</v>
      </c>
      <c r="K1485" s="15">
        <f>Raw_Data!K1485</f>
        <v>6.07</v>
      </c>
      <c r="L1485" s="18">
        <f>IF(Raw_Data!L1485="",ROUND(AVERAGEIFS(Raw_Data!$L$2:$L$4001,Raw_Data!$E$2:$E$4001,E1485),1),Raw_Data!L1485)</f>
        <v>28.9</v>
      </c>
      <c r="M1485" s="15">
        <f>Raw_Data!M1485</f>
        <v>103.5</v>
      </c>
      <c r="N1485" s="15">
        <f>Raw_Data!N1485</f>
        <v>52.2</v>
      </c>
      <c r="O1485" s="15">
        <f>Raw_Data!O1485</f>
        <v>119.1</v>
      </c>
      <c r="P1485" s="15" t="str">
        <f>Raw_Data!P1485</f>
        <v>Rainfed</v>
      </c>
      <c r="Q1485" s="15">
        <f>Raw_Data!Q1485</f>
        <v>196.9</v>
      </c>
      <c r="R1485" s="15">
        <f>Raw_Data!R1485</f>
        <v>3.55</v>
      </c>
      <c r="S1485" s="15">
        <f>Raw_Data!S1485</f>
        <v>0.73</v>
      </c>
      <c r="T1485" s="18">
        <f>IF(Raw_Data!T1485="",ROUND(AVERAGEIFS(Raw_Data!$T$2:$T$4001,Raw_Data!$E$2:$E$4001,E1485,Raw_Data!$D$2:$D$4001,D1485),2),IF(Raw_Data!T1485&gt;INDEX(Cleaning_Reference!$F$6:$F$13,MATCH(D1485,Cleaning_Reference!$A$6:$A$13,0)),INDEX(Cleaning_Reference!$F$6:$F$13,MATCH(D1485,Cleaning_Reference!$A$6:$A$13,0)),Raw_Data!T1485))</f>
        <v>1.23</v>
      </c>
      <c r="U1485" s="15">
        <f>Raw_Data!U1485</f>
        <v>1.48</v>
      </c>
      <c r="V1485" s="15">
        <f>Raw_Data!V1485</f>
        <v>23745</v>
      </c>
      <c r="W1485" s="15">
        <f>Raw_Data!W1485</f>
        <v>79759</v>
      </c>
      <c r="X1485" s="15">
        <f>Raw_Data!X1485</f>
        <v>35143</v>
      </c>
      <c r="Y1485" s="15">
        <f>Raw_Data!Y1485</f>
        <v>-44616</v>
      </c>
      <c r="Z1485" s="15">
        <f>Raw_Data!Z1485</f>
        <v>336</v>
      </c>
      <c r="AA1485" s="15">
        <f>Raw_Data!AA1485</f>
        <v>4.4050000000000002</v>
      </c>
      <c r="AB1485" s="15">
        <f>Raw_Data!AB1485</f>
        <v>61.3</v>
      </c>
      <c r="AC1485" s="19" t="str">
        <f>IF(Raw_Data!G1485="","Yes","No")</f>
        <v>No</v>
      </c>
      <c r="AD1485" s="19" t="str">
        <f>IF(Raw_Data!L1485="","Yes","No")</f>
        <v>No</v>
      </c>
      <c r="AE1485" s="19" t="str">
        <f>IF(Raw_Data!T1485="","Imputed",IF(Raw_Data!T1485&gt;INDEX(Cleaning_Reference!$F$6:$F$13,MATCH(D1485,Cleaning_Reference!$A$6:$A$13,0)),"Capped","Original"))</f>
        <v>Original</v>
      </c>
      <c r="AF1485" s="21">
        <f t="shared" si="23"/>
        <v>1.48</v>
      </c>
    </row>
    <row r="1486" spans="1:32" ht="15" customHeight="1" x14ac:dyDescent="0.3">
      <c r="A1486" s="20" t="str">
        <f>Raw_Data!A1486</f>
        <v>SF11485</v>
      </c>
      <c r="B1486" s="15" t="str">
        <f>Raw_Data!B1486</f>
        <v>Punjab</v>
      </c>
      <c r="C1486" s="15" t="str">
        <f>Raw_Data!C1486</f>
        <v>Erode</v>
      </c>
      <c r="D1486" s="15" t="str">
        <f>Raw_Data!D1486</f>
        <v>Pulses</v>
      </c>
      <c r="E1486" s="15" t="str">
        <f>Raw_Data!E1486</f>
        <v>Zaid</v>
      </c>
      <c r="F1486" s="15">
        <f>Raw_Data!F1486</f>
        <v>7.99</v>
      </c>
      <c r="G1486" s="18">
        <f>IF(Raw_Data!G1486="",ROUND(AVERAGEIFS(Raw_Data!$G$2:$G$4001,Raw_Data!$E$2:$E$4001,E1486),1),Raw_Data!G1486)</f>
        <v>279.39999999999998</v>
      </c>
      <c r="H1486" s="15">
        <f>Raw_Data!H1486</f>
        <v>28.1</v>
      </c>
      <c r="I1486" s="15">
        <f>Raw_Data!I1486</f>
        <v>56.9</v>
      </c>
      <c r="J1486" s="15">
        <f>Raw_Data!J1486</f>
        <v>7.6</v>
      </c>
      <c r="K1486" s="15">
        <f>Raw_Data!K1486</f>
        <v>6.38</v>
      </c>
      <c r="L1486" s="18">
        <f>IF(Raw_Data!L1486="",ROUND(AVERAGEIFS(Raw_Data!$L$2:$L$4001,Raw_Data!$E$2:$E$4001,E1486),1),Raw_Data!L1486)</f>
        <v>19.2</v>
      </c>
      <c r="M1486" s="15">
        <f>Raw_Data!M1486</f>
        <v>114.9</v>
      </c>
      <c r="N1486" s="15">
        <f>Raw_Data!N1486</f>
        <v>54.5</v>
      </c>
      <c r="O1486" s="15">
        <f>Raw_Data!O1486</f>
        <v>126.5</v>
      </c>
      <c r="P1486" s="15" t="str">
        <f>Raw_Data!P1486</f>
        <v>Flood</v>
      </c>
      <c r="Q1486" s="15">
        <f>Raw_Data!Q1486</f>
        <v>95.2</v>
      </c>
      <c r="R1486" s="15">
        <f>Raw_Data!R1486</f>
        <v>4.72</v>
      </c>
      <c r="S1486" s="15">
        <f>Raw_Data!S1486</f>
        <v>0.66</v>
      </c>
      <c r="T1486" s="18">
        <f>IF(Raw_Data!T1486="",ROUND(AVERAGEIFS(Raw_Data!$T$2:$T$4001,Raw_Data!$E$2:$E$4001,E1486,Raw_Data!$D$2:$D$4001,D1486),2),IF(Raw_Data!T1486&gt;INDEX(Cleaning_Reference!$F$6:$F$13,MATCH(D1486,Cleaning_Reference!$A$6:$A$13,0)),INDEX(Cleaning_Reference!$F$6:$F$13,MATCH(D1486,Cleaning_Reference!$A$6:$A$13,0)),Raw_Data!T1486))</f>
        <v>0.96</v>
      </c>
      <c r="U1486" s="15">
        <f>Raw_Data!U1486</f>
        <v>7.67</v>
      </c>
      <c r="V1486" s="15">
        <f>Raw_Data!V1486</f>
        <v>74269</v>
      </c>
      <c r="W1486" s="15">
        <f>Raw_Data!W1486</f>
        <v>549054</v>
      </c>
      <c r="X1486" s="15">
        <f>Raw_Data!X1486</f>
        <v>569643</v>
      </c>
      <c r="Y1486" s="15">
        <f>Raw_Data!Y1486</f>
        <v>20589</v>
      </c>
      <c r="Z1486" s="15">
        <f>Raw_Data!Z1486</f>
        <v>4352</v>
      </c>
      <c r="AA1486" s="15">
        <f>Raw_Data!AA1486</f>
        <v>1.762</v>
      </c>
      <c r="AB1486" s="15">
        <f>Raw_Data!AB1486</f>
        <v>40.700000000000003</v>
      </c>
      <c r="AC1486" s="19" t="str">
        <f>IF(Raw_Data!G1486="","Yes","No")</f>
        <v>No</v>
      </c>
      <c r="AD1486" s="19" t="str">
        <f>IF(Raw_Data!L1486="","Yes","No")</f>
        <v>Yes</v>
      </c>
      <c r="AE1486" s="19" t="str">
        <f>IF(Raw_Data!T1486="","Imputed",IF(Raw_Data!T1486&gt;INDEX(Cleaning_Reference!$F$6:$F$13,MATCH(D1486,Cleaning_Reference!$A$6:$A$13,0)),"Capped","Original"))</f>
        <v>Original</v>
      </c>
      <c r="AF1486" s="21">
        <f t="shared" si="23"/>
        <v>7.67</v>
      </c>
    </row>
    <row r="1487" spans="1:32" ht="15" customHeight="1" x14ac:dyDescent="0.3">
      <c r="A1487" s="20" t="str">
        <f>Raw_Data!A1487</f>
        <v>SF11486</v>
      </c>
      <c r="B1487" s="15" t="str">
        <f>Raw_Data!B1487</f>
        <v>Telangana</v>
      </c>
      <c r="C1487" s="15" t="str">
        <f>Raw_Data!C1487</f>
        <v>Krishna</v>
      </c>
      <c r="D1487" s="15" t="str">
        <f>Raw_Data!D1487</f>
        <v>Groundnut</v>
      </c>
      <c r="E1487" s="15" t="str">
        <f>Raw_Data!E1487</f>
        <v>Kharif</v>
      </c>
      <c r="F1487" s="15">
        <f>Raw_Data!F1487</f>
        <v>7.45</v>
      </c>
      <c r="G1487" s="18">
        <f>IF(Raw_Data!G1487="",ROUND(AVERAGEIFS(Raw_Data!$G$2:$G$4001,Raw_Data!$E$2:$E$4001,E1487),1),Raw_Data!G1487)</f>
        <v>772.3</v>
      </c>
      <c r="H1487" s="15">
        <f>Raw_Data!H1487</f>
        <v>27.6</v>
      </c>
      <c r="I1487" s="15">
        <f>Raw_Data!I1487</f>
        <v>85.4</v>
      </c>
      <c r="J1487" s="15">
        <f>Raw_Data!J1487</f>
        <v>7.5</v>
      </c>
      <c r="K1487" s="15">
        <f>Raw_Data!K1487</f>
        <v>6.65</v>
      </c>
      <c r="L1487" s="18">
        <f>IF(Raw_Data!L1487="",ROUND(AVERAGEIFS(Raw_Data!$L$2:$L$4001,Raw_Data!$E$2:$E$4001,E1487),1),Raw_Data!L1487)</f>
        <v>28.4</v>
      </c>
      <c r="M1487" s="15">
        <f>Raw_Data!M1487</f>
        <v>102.9</v>
      </c>
      <c r="N1487" s="15">
        <f>Raw_Data!N1487</f>
        <v>55.7</v>
      </c>
      <c r="O1487" s="15">
        <f>Raw_Data!O1487</f>
        <v>101.4</v>
      </c>
      <c r="P1487" s="15" t="str">
        <f>Raw_Data!P1487</f>
        <v>Drip</v>
      </c>
      <c r="Q1487" s="15">
        <f>Raw_Data!Q1487</f>
        <v>152.80000000000001</v>
      </c>
      <c r="R1487" s="15">
        <f>Raw_Data!R1487</f>
        <v>5.73</v>
      </c>
      <c r="S1487" s="15">
        <f>Raw_Data!S1487</f>
        <v>0.88</v>
      </c>
      <c r="T1487" s="18">
        <f>IF(Raw_Data!T1487="",ROUND(AVERAGEIFS(Raw_Data!$T$2:$T$4001,Raw_Data!$E$2:$E$4001,E1487,Raw_Data!$D$2:$D$4001,D1487),2),IF(Raw_Data!T1487&gt;INDEX(Cleaning_Reference!$F$6:$F$13,MATCH(D1487,Cleaning_Reference!$A$6:$A$13,0)),INDEX(Cleaning_Reference!$F$6:$F$13,MATCH(D1487,Cleaning_Reference!$A$6:$A$13,0)),Raw_Data!T1487))</f>
        <v>2.4500000000000002</v>
      </c>
      <c r="U1487" s="15">
        <f>Raw_Data!U1487</f>
        <v>18.25</v>
      </c>
      <c r="V1487" s="15">
        <f>Raw_Data!V1487</f>
        <v>52649</v>
      </c>
      <c r="W1487" s="15">
        <f>Raw_Data!W1487</f>
        <v>466391</v>
      </c>
      <c r="X1487" s="15">
        <f>Raw_Data!X1487</f>
        <v>960844</v>
      </c>
      <c r="Y1487" s="15">
        <f>Raw_Data!Y1487</f>
        <v>494453</v>
      </c>
      <c r="Z1487" s="15">
        <f>Raw_Data!Z1487</f>
        <v>2526</v>
      </c>
      <c r="AA1487" s="15">
        <f>Raw_Data!AA1487</f>
        <v>7.2249999999999996</v>
      </c>
      <c r="AB1487" s="15">
        <f>Raw_Data!AB1487</f>
        <v>59.1</v>
      </c>
      <c r="AC1487" s="19" t="str">
        <f>IF(Raw_Data!G1487="","Yes","No")</f>
        <v>No</v>
      </c>
      <c r="AD1487" s="19" t="str">
        <f>IF(Raw_Data!L1487="","Yes","No")</f>
        <v>No</v>
      </c>
      <c r="AE1487" s="19" t="str">
        <f>IF(Raw_Data!T1487="","Imputed",IF(Raw_Data!T1487&gt;INDEX(Cleaning_Reference!$F$6:$F$13,MATCH(D1487,Cleaning_Reference!$A$6:$A$13,0)),"Capped","Original"))</f>
        <v>Original</v>
      </c>
      <c r="AF1487" s="21">
        <f t="shared" si="23"/>
        <v>18.25</v>
      </c>
    </row>
    <row r="1488" spans="1:32" ht="15" customHeight="1" x14ac:dyDescent="0.3">
      <c r="A1488" s="20" t="str">
        <f>Raw_Data!A1488</f>
        <v>SF11487</v>
      </c>
      <c r="B1488" s="15" t="str">
        <f>Raw_Data!B1488</f>
        <v>Maharashtra</v>
      </c>
      <c r="C1488" s="15" t="str">
        <f>Raw_Data!C1488</f>
        <v>Ludhiana</v>
      </c>
      <c r="D1488" s="15" t="str">
        <f>Raw_Data!D1488</f>
        <v>Chilli</v>
      </c>
      <c r="E1488" s="15" t="str">
        <f>Raw_Data!E1488</f>
        <v>Rabi</v>
      </c>
      <c r="F1488" s="15">
        <f>Raw_Data!F1488</f>
        <v>14.61</v>
      </c>
      <c r="G1488" s="18">
        <f>IF(Raw_Data!G1488="",ROUND(AVERAGEIFS(Raw_Data!$G$2:$G$4001,Raw_Data!$E$2:$E$4001,E1488),1),Raw_Data!G1488)</f>
        <v>553.4</v>
      </c>
      <c r="H1488" s="15">
        <f>Raw_Data!H1488</f>
        <v>21.7</v>
      </c>
      <c r="I1488" s="15">
        <f>Raw_Data!I1488</f>
        <v>72.599999999999994</v>
      </c>
      <c r="J1488" s="15">
        <f>Raw_Data!J1488</f>
        <v>6.7</v>
      </c>
      <c r="K1488" s="15">
        <f>Raw_Data!K1488</f>
        <v>6.76</v>
      </c>
      <c r="L1488" s="18">
        <f>IF(Raw_Data!L1488="",ROUND(AVERAGEIFS(Raw_Data!$L$2:$L$4001,Raw_Data!$E$2:$E$4001,E1488),1),Raw_Data!L1488)</f>
        <v>29.1</v>
      </c>
      <c r="M1488" s="15">
        <f>Raw_Data!M1488</f>
        <v>171.6</v>
      </c>
      <c r="N1488" s="15">
        <f>Raw_Data!N1488</f>
        <v>45.5</v>
      </c>
      <c r="O1488" s="15">
        <f>Raw_Data!O1488</f>
        <v>103.6</v>
      </c>
      <c r="P1488" s="15" t="str">
        <f>Raw_Data!P1488</f>
        <v>Drip</v>
      </c>
      <c r="Q1488" s="15">
        <f>Raw_Data!Q1488</f>
        <v>218.2</v>
      </c>
      <c r="R1488" s="15">
        <f>Raw_Data!R1488</f>
        <v>5.15</v>
      </c>
      <c r="S1488" s="15">
        <f>Raw_Data!S1488</f>
        <v>0.8</v>
      </c>
      <c r="T1488" s="18">
        <f>IF(Raw_Data!T1488="",ROUND(AVERAGEIFS(Raw_Data!$T$2:$T$4001,Raw_Data!$E$2:$E$4001,E1488,Raw_Data!$D$2:$D$4001,D1488),2),IF(Raw_Data!T1488&gt;INDEX(Cleaning_Reference!$F$6:$F$13,MATCH(D1488,Cleaning_Reference!$A$6:$A$13,0)),INDEX(Cleaning_Reference!$F$6:$F$13,MATCH(D1488,Cleaning_Reference!$A$6:$A$13,0)),Raw_Data!T1488))</f>
        <v>2.69</v>
      </c>
      <c r="U1488" s="15">
        <f>Raw_Data!U1488</f>
        <v>39.299999999999997</v>
      </c>
      <c r="V1488" s="15">
        <f>Raw_Data!V1488</f>
        <v>94045</v>
      </c>
      <c r="W1488" s="15">
        <f>Raw_Data!W1488</f>
        <v>812696</v>
      </c>
      <c r="X1488" s="15">
        <f>Raw_Data!X1488</f>
        <v>3695968</v>
      </c>
      <c r="Y1488" s="15">
        <f>Raw_Data!Y1488</f>
        <v>2883272</v>
      </c>
      <c r="Z1488" s="15">
        <f>Raw_Data!Z1488</f>
        <v>8730</v>
      </c>
      <c r="AA1488" s="15">
        <f>Raw_Data!AA1488</f>
        <v>4.5019999999999998</v>
      </c>
      <c r="AB1488" s="15">
        <f>Raw_Data!AB1488</f>
        <v>44.1</v>
      </c>
      <c r="AC1488" s="19" t="str">
        <f>IF(Raw_Data!G1488="","Yes","No")</f>
        <v>No</v>
      </c>
      <c r="AD1488" s="19" t="str">
        <f>IF(Raw_Data!L1488="","Yes","No")</f>
        <v>No</v>
      </c>
      <c r="AE1488" s="19" t="str">
        <f>IF(Raw_Data!T1488="","Imputed",IF(Raw_Data!T1488&gt;INDEX(Cleaning_Reference!$F$6:$F$13,MATCH(D1488,Cleaning_Reference!$A$6:$A$13,0)),"Capped","Original"))</f>
        <v>Original</v>
      </c>
      <c r="AF1488" s="21">
        <f t="shared" si="23"/>
        <v>39.299999999999997</v>
      </c>
    </row>
    <row r="1489" spans="1:32" ht="15" customHeight="1" x14ac:dyDescent="0.3">
      <c r="A1489" s="20" t="str">
        <f>Raw_Data!A1489</f>
        <v>SF11488</v>
      </c>
      <c r="B1489" s="15" t="str">
        <f>Raw_Data!B1489</f>
        <v>Madhya Pradesh</v>
      </c>
      <c r="C1489" s="15" t="str">
        <f>Raw_Data!C1489</f>
        <v>Nalgonda</v>
      </c>
      <c r="D1489" s="15" t="str">
        <f>Raw_Data!D1489</f>
        <v>Pulses</v>
      </c>
      <c r="E1489" s="15" t="str">
        <f>Raw_Data!E1489</f>
        <v>Kharif</v>
      </c>
      <c r="F1489" s="15">
        <f>Raw_Data!F1489</f>
        <v>3.03</v>
      </c>
      <c r="G1489" s="18">
        <f>IF(Raw_Data!G1489="",ROUND(AVERAGEIFS(Raw_Data!$G$2:$G$4001,Raw_Data!$E$2:$E$4001,E1489),1),Raw_Data!G1489)</f>
        <v>1040.9000000000001</v>
      </c>
      <c r="H1489" s="15">
        <f>Raw_Data!H1489</f>
        <v>28.9</v>
      </c>
      <c r="I1489" s="15">
        <f>Raw_Data!I1489</f>
        <v>57.6</v>
      </c>
      <c r="J1489" s="15">
        <f>Raw_Data!J1489</f>
        <v>6.9</v>
      </c>
      <c r="K1489" s="15">
        <f>Raw_Data!K1489</f>
        <v>5.89</v>
      </c>
      <c r="L1489" s="18">
        <f>IF(Raw_Data!L1489="",ROUND(AVERAGEIFS(Raw_Data!$L$2:$L$4001,Raw_Data!$E$2:$E$4001,E1489),1),Raw_Data!L1489)</f>
        <v>42.3</v>
      </c>
      <c r="M1489" s="15">
        <f>Raw_Data!M1489</f>
        <v>121.5</v>
      </c>
      <c r="N1489" s="15">
        <f>Raw_Data!N1489</f>
        <v>28.6</v>
      </c>
      <c r="O1489" s="15">
        <f>Raw_Data!O1489</f>
        <v>86.4</v>
      </c>
      <c r="P1489" s="15" t="str">
        <f>Raw_Data!P1489</f>
        <v>Flood</v>
      </c>
      <c r="Q1489" s="15">
        <f>Raw_Data!Q1489</f>
        <v>182.5</v>
      </c>
      <c r="R1489" s="15">
        <f>Raw_Data!R1489</f>
        <v>6.55</v>
      </c>
      <c r="S1489" s="15">
        <f>Raw_Data!S1489</f>
        <v>0.96</v>
      </c>
      <c r="T1489" s="18">
        <f>IF(Raw_Data!T1489="",ROUND(AVERAGEIFS(Raw_Data!$T$2:$T$4001,Raw_Data!$E$2:$E$4001,E1489,Raw_Data!$D$2:$D$4001,D1489),2),IF(Raw_Data!T1489&gt;INDEX(Cleaning_Reference!$F$6:$F$13,MATCH(D1489,Cleaning_Reference!$A$6:$A$13,0)),INDEX(Cleaning_Reference!$F$6:$F$13,MATCH(D1489,Cleaning_Reference!$A$6:$A$13,0)),Raw_Data!T1489))</f>
        <v>0.53</v>
      </c>
      <c r="U1489" s="15">
        <f>Raw_Data!U1489</f>
        <v>1.61</v>
      </c>
      <c r="V1489" s="15">
        <f>Raw_Data!V1489</f>
        <v>62681</v>
      </c>
      <c r="W1489" s="15">
        <f>Raw_Data!W1489</f>
        <v>221958</v>
      </c>
      <c r="X1489" s="15">
        <f>Raw_Data!X1489</f>
        <v>100916</v>
      </c>
      <c r="Y1489" s="15">
        <f>Raw_Data!Y1489</f>
        <v>-121042</v>
      </c>
      <c r="Z1489" s="15">
        <f>Raw_Data!Z1489</f>
        <v>1536</v>
      </c>
      <c r="AA1489" s="15">
        <f>Raw_Data!AA1489</f>
        <v>1.048</v>
      </c>
      <c r="AB1489" s="15">
        <f>Raw_Data!AB1489</f>
        <v>49.5</v>
      </c>
      <c r="AC1489" s="19" t="str">
        <f>IF(Raw_Data!G1489="","Yes","No")</f>
        <v>No</v>
      </c>
      <c r="AD1489" s="19" t="str">
        <f>IF(Raw_Data!L1489="","Yes","No")</f>
        <v>No</v>
      </c>
      <c r="AE1489" s="19" t="str">
        <f>IF(Raw_Data!T1489="","Imputed",IF(Raw_Data!T1489&gt;INDEX(Cleaning_Reference!$F$6:$F$13,MATCH(D1489,Cleaning_Reference!$A$6:$A$13,0)),"Capped","Original"))</f>
        <v>Original</v>
      </c>
      <c r="AF1489" s="21">
        <f t="shared" si="23"/>
        <v>1.61</v>
      </c>
    </row>
    <row r="1490" spans="1:32" ht="15" customHeight="1" x14ac:dyDescent="0.3">
      <c r="A1490" s="20" t="str">
        <f>Raw_Data!A1490</f>
        <v>SF11489</v>
      </c>
      <c r="B1490" s="15" t="str">
        <f>Raw_Data!B1490</f>
        <v>Gujarat</v>
      </c>
      <c r="C1490" s="15" t="str">
        <f>Raw_Data!C1490</f>
        <v>Nalgonda</v>
      </c>
      <c r="D1490" s="15" t="str">
        <f>Raw_Data!D1490</f>
        <v>Pulses</v>
      </c>
      <c r="E1490" s="15" t="str">
        <f>Raw_Data!E1490</f>
        <v>Kharif</v>
      </c>
      <c r="F1490" s="15">
        <f>Raw_Data!F1490</f>
        <v>6.97</v>
      </c>
      <c r="G1490" s="18">
        <f>IF(Raw_Data!G1490="",ROUND(AVERAGEIFS(Raw_Data!$G$2:$G$4001,Raw_Data!$E$2:$E$4001,E1490),1),Raw_Data!G1490)</f>
        <v>845.5</v>
      </c>
      <c r="H1490" s="15">
        <f>Raw_Data!H1490</f>
        <v>33.299999999999997</v>
      </c>
      <c r="I1490" s="15">
        <f>Raw_Data!I1490</f>
        <v>80.2</v>
      </c>
      <c r="J1490" s="15">
        <f>Raw_Data!J1490</f>
        <v>4.5999999999999996</v>
      </c>
      <c r="K1490" s="15">
        <f>Raw_Data!K1490</f>
        <v>6.43</v>
      </c>
      <c r="L1490" s="18">
        <f>IF(Raw_Data!L1490="",ROUND(AVERAGEIFS(Raw_Data!$L$2:$L$4001,Raw_Data!$E$2:$E$4001,E1490),1),Raw_Data!L1490)</f>
        <v>29.2</v>
      </c>
      <c r="M1490" s="15">
        <f>Raw_Data!M1490</f>
        <v>98.9</v>
      </c>
      <c r="N1490" s="15">
        <f>Raw_Data!N1490</f>
        <v>72.7</v>
      </c>
      <c r="O1490" s="15">
        <f>Raw_Data!O1490</f>
        <v>97.1</v>
      </c>
      <c r="P1490" s="15" t="str">
        <f>Raw_Data!P1490</f>
        <v>Drip</v>
      </c>
      <c r="Q1490" s="15">
        <f>Raw_Data!Q1490</f>
        <v>166.3</v>
      </c>
      <c r="R1490" s="15">
        <f>Raw_Data!R1490</f>
        <v>5.75</v>
      </c>
      <c r="S1490" s="15">
        <f>Raw_Data!S1490</f>
        <v>0.73</v>
      </c>
      <c r="T1490" s="18">
        <f>IF(Raw_Data!T1490="",ROUND(AVERAGEIFS(Raw_Data!$T$2:$T$4001,Raw_Data!$E$2:$E$4001,E1490,Raw_Data!$D$2:$D$4001,D1490),2),IF(Raw_Data!T1490&gt;INDEX(Cleaning_Reference!$F$6:$F$13,MATCH(D1490,Cleaning_Reference!$A$6:$A$13,0)),INDEX(Cleaning_Reference!$F$6:$F$13,MATCH(D1490,Cleaning_Reference!$A$6:$A$13,0)),Raw_Data!T1490))</f>
        <v>1.36</v>
      </c>
      <c r="U1490" s="15">
        <f>Raw_Data!U1490</f>
        <v>9.48</v>
      </c>
      <c r="V1490" s="15">
        <f>Raw_Data!V1490</f>
        <v>73225</v>
      </c>
      <c r="W1490" s="15">
        <f>Raw_Data!W1490</f>
        <v>424761</v>
      </c>
      <c r="X1490" s="15">
        <f>Raw_Data!X1490</f>
        <v>694173</v>
      </c>
      <c r="Y1490" s="15">
        <f>Raw_Data!Y1490</f>
        <v>269412</v>
      </c>
      <c r="Z1490" s="15">
        <f>Raw_Data!Z1490</f>
        <v>2423</v>
      </c>
      <c r="AA1490" s="15">
        <f>Raw_Data!AA1490</f>
        <v>3.9129999999999998</v>
      </c>
      <c r="AB1490" s="15">
        <f>Raw_Data!AB1490</f>
        <v>49.8</v>
      </c>
      <c r="AC1490" s="19" t="str">
        <f>IF(Raw_Data!G1490="","Yes","No")</f>
        <v>No</v>
      </c>
      <c r="AD1490" s="19" t="str">
        <f>IF(Raw_Data!L1490="","Yes","No")</f>
        <v>No</v>
      </c>
      <c r="AE1490" s="19" t="str">
        <f>IF(Raw_Data!T1490="","Imputed",IF(Raw_Data!T1490&gt;INDEX(Cleaning_Reference!$F$6:$F$13,MATCH(D1490,Cleaning_Reference!$A$6:$A$13,0)),"Capped","Original"))</f>
        <v>Original</v>
      </c>
      <c r="AF1490" s="21">
        <f t="shared" si="23"/>
        <v>9.48</v>
      </c>
    </row>
    <row r="1491" spans="1:32" ht="15" customHeight="1" x14ac:dyDescent="0.3">
      <c r="A1491" s="20" t="str">
        <f>Raw_Data!A1491</f>
        <v>SF11490</v>
      </c>
      <c r="B1491" s="15" t="str">
        <f>Raw_Data!B1491</f>
        <v>Gujarat</v>
      </c>
      <c r="C1491" s="15" t="str">
        <f>Raw_Data!C1491</f>
        <v>Warangal</v>
      </c>
      <c r="D1491" s="15" t="str">
        <f>Raw_Data!D1491</f>
        <v>Chilli</v>
      </c>
      <c r="E1491" s="15" t="str">
        <f>Raw_Data!E1491</f>
        <v>Zaid</v>
      </c>
      <c r="F1491" s="15">
        <f>Raw_Data!F1491</f>
        <v>1.58</v>
      </c>
      <c r="G1491" s="18">
        <f>IF(Raw_Data!G1491="",ROUND(AVERAGEIFS(Raw_Data!$G$2:$G$4001,Raw_Data!$E$2:$E$4001,E1491),1),Raw_Data!G1491)</f>
        <v>236.1</v>
      </c>
      <c r="H1491" s="15">
        <f>Raw_Data!H1491</f>
        <v>31.3</v>
      </c>
      <c r="I1491" s="15">
        <f>Raw_Data!I1491</f>
        <v>52.7</v>
      </c>
      <c r="J1491" s="15">
        <f>Raw_Data!J1491</f>
        <v>7.9</v>
      </c>
      <c r="K1491" s="15">
        <f>Raw_Data!K1491</f>
        <v>6.3</v>
      </c>
      <c r="L1491" s="18">
        <f>IF(Raw_Data!L1491="",ROUND(AVERAGEIFS(Raw_Data!$L$2:$L$4001,Raw_Data!$E$2:$E$4001,E1491),1),Raw_Data!L1491)</f>
        <v>13</v>
      </c>
      <c r="M1491" s="15">
        <f>Raw_Data!M1491</f>
        <v>88.4</v>
      </c>
      <c r="N1491" s="15">
        <f>Raw_Data!N1491</f>
        <v>40.200000000000003</v>
      </c>
      <c r="O1491" s="15">
        <f>Raw_Data!O1491</f>
        <v>102.7</v>
      </c>
      <c r="P1491" s="15" t="str">
        <f>Raw_Data!P1491</f>
        <v>Sprinkler</v>
      </c>
      <c r="Q1491" s="15">
        <f>Raw_Data!Q1491</f>
        <v>209.1</v>
      </c>
      <c r="R1491" s="15">
        <f>Raw_Data!R1491</f>
        <v>3.82</v>
      </c>
      <c r="S1491" s="15">
        <f>Raw_Data!S1491</f>
        <v>0.69</v>
      </c>
      <c r="T1491" s="18">
        <f>IF(Raw_Data!T1491="",ROUND(AVERAGEIFS(Raw_Data!$T$2:$T$4001,Raw_Data!$E$2:$E$4001,E1491,Raw_Data!$D$2:$D$4001,D1491),2),IF(Raw_Data!T1491&gt;INDEX(Cleaning_Reference!$F$6:$F$13,MATCH(D1491,Cleaning_Reference!$A$6:$A$13,0)),INDEX(Cleaning_Reference!$F$6:$F$13,MATCH(D1491,Cleaning_Reference!$A$6:$A$13,0)),Raw_Data!T1491))</f>
        <v>1.49</v>
      </c>
      <c r="U1491" s="15">
        <f>Raw_Data!U1491</f>
        <v>2.35</v>
      </c>
      <c r="V1491" s="15">
        <f>Raw_Data!V1491</f>
        <v>92158</v>
      </c>
      <c r="W1491" s="15">
        <f>Raw_Data!W1491</f>
        <v>117759</v>
      </c>
      <c r="X1491" s="15">
        <f>Raw_Data!X1491</f>
        <v>216571</v>
      </c>
      <c r="Y1491" s="15">
        <f>Raw_Data!Y1491</f>
        <v>98812</v>
      </c>
      <c r="Z1491" s="15">
        <f>Raw_Data!Z1491</f>
        <v>1017</v>
      </c>
      <c r="AA1491" s="15">
        <f>Raw_Data!AA1491</f>
        <v>2.3109999999999999</v>
      </c>
      <c r="AB1491" s="15">
        <f>Raw_Data!AB1491</f>
        <v>42.4</v>
      </c>
      <c r="AC1491" s="19" t="str">
        <f>IF(Raw_Data!G1491="","Yes","No")</f>
        <v>No</v>
      </c>
      <c r="AD1491" s="19" t="str">
        <f>IF(Raw_Data!L1491="","Yes","No")</f>
        <v>No</v>
      </c>
      <c r="AE1491" s="19" t="str">
        <f>IF(Raw_Data!T1491="","Imputed",IF(Raw_Data!T1491&gt;INDEX(Cleaning_Reference!$F$6:$F$13,MATCH(D1491,Cleaning_Reference!$A$6:$A$13,0)),"Capped","Original"))</f>
        <v>Original</v>
      </c>
      <c r="AF1491" s="21">
        <f t="shared" si="23"/>
        <v>2.35</v>
      </c>
    </row>
    <row r="1492" spans="1:32" ht="15" customHeight="1" x14ac:dyDescent="0.3">
      <c r="A1492" s="20" t="str">
        <f>Raw_Data!A1492</f>
        <v>SF11491</v>
      </c>
      <c r="B1492" s="15" t="str">
        <f>Raw_Data!B1492</f>
        <v>Andhra Pradesh</v>
      </c>
      <c r="C1492" s="15" t="str">
        <f>Raw_Data!C1492</f>
        <v>Krishna</v>
      </c>
      <c r="D1492" s="15" t="str">
        <f>Raw_Data!D1492</f>
        <v>Maize</v>
      </c>
      <c r="E1492" s="15" t="str">
        <f>Raw_Data!E1492</f>
        <v>Rabi</v>
      </c>
      <c r="F1492" s="15">
        <f>Raw_Data!F1492</f>
        <v>13.78</v>
      </c>
      <c r="G1492" s="18">
        <f>IF(Raw_Data!G1492="",ROUND(AVERAGEIFS(Raw_Data!$G$2:$G$4001,Raw_Data!$E$2:$E$4001,E1492),1),Raw_Data!G1492)</f>
        <v>525.79999999999995</v>
      </c>
      <c r="H1492" s="15">
        <f>Raw_Data!H1492</f>
        <v>28.6</v>
      </c>
      <c r="I1492" s="15">
        <f>Raw_Data!I1492</f>
        <v>54.4</v>
      </c>
      <c r="J1492" s="15">
        <f>Raw_Data!J1492</f>
        <v>7.3</v>
      </c>
      <c r="K1492" s="15">
        <f>Raw_Data!K1492</f>
        <v>5.43</v>
      </c>
      <c r="L1492" s="18">
        <f>IF(Raw_Data!L1492="",ROUND(AVERAGEIFS(Raw_Data!$L$2:$L$4001,Raw_Data!$E$2:$E$4001,E1492),1),Raw_Data!L1492)</f>
        <v>27.1</v>
      </c>
      <c r="M1492" s="15">
        <f>Raw_Data!M1492</f>
        <v>143.30000000000001</v>
      </c>
      <c r="N1492" s="15">
        <f>Raw_Data!N1492</f>
        <v>70.3</v>
      </c>
      <c r="O1492" s="15">
        <f>Raw_Data!O1492</f>
        <v>128.30000000000001</v>
      </c>
      <c r="P1492" s="15" t="str">
        <f>Raw_Data!P1492</f>
        <v>Drip</v>
      </c>
      <c r="Q1492" s="15">
        <f>Raw_Data!Q1492</f>
        <v>109.6</v>
      </c>
      <c r="R1492" s="15">
        <f>Raw_Data!R1492</f>
        <v>4.2300000000000004</v>
      </c>
      <c r="S1492" s="15">
        <f>Raw_Data!S1492</f>
        <v>0.8</v>
      </c>
      <c r="T1492" s="18">
        <f>IF(Raw_Data!T1492="",ROUND(AVERAGEIFS(Raw_Data!$T$2:$T$4001,Raw_Data!$E$2:$E$4001,E1492,Raw_Data!$D$2:$D$4001,D1492),2),IF(Raw_Data!T1492&gt;INDEX(Cleaning_Reference!$F$6:$F$13,MATCH(D1492,Cleaning_Reference!$A$6:$A$13,0)),INDEX(Cleaning_Reference!$F$6:$F$13,MATCH(D1492,Cleaning_Reference!$A$6:$A$13,0)),Raw_Data!T1492))</f>
        <v>0.61</v>
      </c>
      <c r="U1492" s="15">
        <f>Raw_Data!U1492</f>
        <v>8.41</v>
      </c>
      <c r="V1492" s="15">
        <f>Raw_Data!V1492</f>
        <v>19507</v>
      </c>
      <c r="W1492" s="15">
        <f>Raw_Data!W1492</f>
        <v>792857</v>
      </c>
      <c r="X1492" s="15">
        <f>Raw_Data!X1492</f>
        <v>164054</v>
      </c>
      <c r="Y1492" s="15">
        <f>Raw_Data!Y1492</f>
        <v>-628803</v>
      </c>
      <c r="Z1492" s="15">
        <f>Raw_Data!Z1492</f>
        <v>6680</v>
      </c>
      <c r="AA1492" s="15">
        <f>Raw_Data!AA1492</f>
        <v>1.2589999999999999</v>
      </c>
      <c r="AB1492" s="15">
        <f>Raw_Data!AB1492</f>
        <v>54.3</v>
      </c>
      <c r="AC1492" s="19" t="str">
        <f>IF(Raw_Data!G1492="","Yes","No")</f>
        <v>No</v>
      </c>
      <c r="AD1492" s="19" t="str">
        <f>IF(Raw_Data!L1492="","Yes","No")</f>
        <v>No</v>
      </c>
      <c r="AE1492" s="19" t="str">
        <f>IF(Raw_Data!T1492="","Imputed",IF(Raw_Data!T1492&gt;INDEX(Cleaning_Reference!$F$6:$F$13,MATCH(D1492,Cleaning_Reference!$A$6:$A$13,0)),"Capped","Original"))</f>
        <v>Original</v>
      </c>
      <c r="AF1492" s="21">
        <f t="shared" si="23"/>
        <v>8.41</v>
      </c>
    </row>
    <row r="1493" spans="1:32" ht="15" customHeight="1" x14ac:dyDescent="0.3">
      <c r="A1493" s="20" t="str">
        <f>Raw_Data!A1493</f>
        <v>SF11492</v>
      </c>
      <c r="B1493" s="15" t="str">
        <f>Raw_Data!B1493</f>
        <v>Maharashtra</v>
      </c>
      <c r="C1493" s="15" t="str">
        <f>Raw_Data!C1493</f>
        <v>Rajkot</v>
      </c>
      <c r="D1493" s="15" t="str">
        <f>Raw_Data!D1493</f>
        <v>Wheat</v>
      </c>
      <c r="E1493" s="15" t="str">
        <f>Raw_Data!E1493</f>
        <v>Rabi</v>
      </c>
      <c r="F1493" s="15">
        <f>Raw_Data!F1493</f>
        <v>5.97</v>
      </c>
      <c r="G1493" s="18">
        <f>IF(Raw_Data!G1493="",ROUND(AVERAGEIFS(Raw_Data!$G$2:$G$4001,Raw_Data!$E$2:$E$4001,E1493),1),Raw_Data!G1493)</f>
        <v>724.4</v>
      </c>
      <c r="H1493" s="15">
        <f>Raw_Data!H1493</f>
        <v>24</v>
      </c>
      <c r="I1493" s="15">
        <f>Raw_Data!I1493</f>
        <v>68.8</v>
      </c>
      <c r="J1493" s="15">
        <f>Raw_Data!J1493</f>
        <v>7</v>
      </c>
      <c r="K1493" s="15">
        <f>Raw_Data!K1493</f>
        <v>7.05</v>
      </c>
      <c r="L1493" s="18">
        <f>IF(Raw_Data!L1493="",ROUND(AVERAGEIFS(Raw_Data!$L$2:$L$4001,Raw_Data!$E$2:$E$4001,E1493),1),Raw_Data!L1493)</f>
        <v>19.399999999999999</v>
      </c>
      <c r="M1493" s="15">
        <f>Raw_Data!M1493</f>
        <v>128</v>
      </c>
      <c r="N1493" s="15">
        <f>Raw_Data!N1493</f>
        <v>74.5</v>
      </c>
      <c r="O1493" s="15">
        <f>Raw_Data!O1493</f>
        <v>62.7</v>
      </c>
      <c r="P1493" s="15" t="str">
        <f>Raw_Data!P1493</f>
        <v>Sprinkler</v>
      </c>
      <c r="Q1493" s="15">
        <f>Raw_Data!Q1493</f>
        <v>272.89999999999998</v>
      </c>
      <c r="R1493" s="15">
        <f>Raw_Data!R1493</f>
        <v>5.45</v>
      </c>
      <c r="S1493" s="15">
        <f>Raw_Data!S1493</f>
        <v>0.72</v>
      </c>
      <c r="T1493" s="18">
        <f>IF(Raw_Data!T1493="",ROUND(AVERAGEIFS(Raw_Data!$T$2:$T$4001,Raw_Data!$E$2:$E$4001,E1493,Raw_Data!$D$2:$D$4001,D1493),2),IF(Raw_Data!T1493&gt;INDEX(Cleaning_Reference!$F$6:$F$13,MATCH(D1493,Cleaning_Reference!$A$6:$A$13,0)),INDEX(Cleaning_Reference!$F$6:$F$13,MATCH(D1493,Cleaning_Reference!$A$6:$A$13,0)),Raw_Data!T1493))</f>
        <v>2.9</v>
      </c>
      <c r="U1493" s="15">
        <f>Raw_Data!U1493</f>
        <v>17.309999999999999</v>
      </c>
      <c r="V1493" s="15">
        <f>Raw_Data!V1493</f>
        <v>24335</v>
      </c>
      <c r="W1493" s="15">
        <f>Raw_Data!W1493</f>
        <v>376228</v>
      </c>
      <c r="X1493" s="15">
        <f>Raw_Data!X1493</f>
        <v>421239</v>
      </c>
      <c r="Y1493" s="15">
        <f>Raw_Data!Y1493</f>
        <v>45011</v>
      </c>
      <c r="Z1493" s="15">
        <f>Raw_Data!Z1493</f>
        <v>3240</v>
      </c>
      <c r="AA1493" s="15">
        <f>Raw_Data!AA1493</f>
        <v>5.343</v>
      </c>
      <c r="AB1493" s="15">
        <f>Raw_Data!AB1493</f>
        <v>52.9</v>
      </c>
      <c r="AC1493" s="19" t="str">
        <f>IF(Raw_Data!G1493="","Yes","No")</f>
        <v>No</v>
      </c>
      <c r="AD1493" s="19" t="str">
        <f>IF(Raw_Data!L1493="","Yes","No")</f>
        <v>No</v>
      </c>
      <c r="AE1493" s="19" t="str">
        <f>IF(Raw_Data!T1493="","Imputed",IF(Raw_Data!T1493&gt;INDEX(Cleaning_Reference!$F$6:$F$13,MATCH(D1493,Cleaning_Reference!$A$6:$A$13,0)),"Capped","Original"))</f>
        <v>Original</v>
      </c>
      <c r="AF1493" s="21">
        <f t="shared" si="23"/>
        <v>17.309999999999999</v>
      </c>
    </row>
    <row r="1494" spans="1:32" ht="15" customHeight="1" x14ac:dyDescent="0.3">
      <c r="A1494" s="20" t="str">
        <f>Raw_Data!A1494</f>
        <v>SF11493</v>
      </c>
      <c r="B1494" s="15" t="str">
        <f>Raw_Data!B1494</f>
        <v>Andhra Pradesh</v>
      </c>
      <c r="C1494" s="15" t="str">
        <f>Raw_Data!C1494</f>
        <v>Nashik</v>
      </c>
      <c r="D1494" s="15" t="str">
        <f>Raw_Data!D1494</f>
        <v>Maize</v>
      </c>
      <c r="E1494" s="15" t="str">
        <f>Raw_Data!E1494</f>
        <v>Zaid</v>
      </c>
      <c r="F1494" s="15">
        <f>Raw_Data!F1494</f>
        <v>9.65</v>
      </c>
      <c r="G1494" s="18">
        <f>IF(Raw_Data!G1494="",ROUND(AVERAGEIFS(Raw_Data!$G$2:$G$4001,Raw_Data!$E$2:$E$4001,E1494),1),Raw_Data!G1494)</f>
        <v>292.60000000000002</v>
      </c>
      <c r="H1494" s="15">
        <f>Raw_Data!H1494</f>
        <v>31.9</v>
      </c>
      <c r="I1494" s="15">
        <f>Raw_Data!I1494</f>
        <v>37.700000000000003</v>
      </c>
      <c r="J1494" s="15">
        <f>Raw_Data!J1494</f>
        <v>8.8000000000000007</v>
      </c>
      <c r="K1494" s="15">
        <f>Raw_Data!K1494</f>
        <v>7.22</v>
      </c>
      <c r="L1494" s="18">
        <f>IF(Raw_Data!L1494="",ROUND(AVERAGEIFS(Raw_Data!$L$2:$L$4001,Raw_Data!$E$2:$E$4001,E1494),1),Raw_Data!L1494)</f>
        <v>18.600000000000001</v>
      </c>
      <c r="M1494" s="15">
        <f>Raw_Data!M1494</f>
        <v>196.8</v>
      </c>
      <c r="N1494" s="15">
        <f>Raw_Data!N1494</f>
        <v>69.900000000000006</v>
      </c>
      <c r="O1494" s="15">
        <f>Raw_Data!O1494</f>
        <v>95.9</v>
      </c>
      <c r="P1494" s="15" t="str">
        <f>Raw_Data!P1494</f>
        <v>Rainfed</v>
      </c>
      <c r="Q1494" s="15">
        <f>Raw_Data!Q1494</f>
        <v>50.6</v>
      </c>
      <c r="R1494" s="15">
        <f>Raw_Data!R1494</f>
        <v>8.99</v>
      </c>
      <c r="S1494" s="15">
        <f>Raw_Data!S1494</f>
        <v>0.85</v>
      </c>
      <c r="T1494" s="18">
        <f>IF(Raw_Data!T1494="",ROUND(AVERAGEIFS(Raw_Data!$T$2:$T$4001,Raw_Data!$E$2:$E$4001,E1494,Raw_Data!$D$2:$D$4001,D1494),2),IF(Raw_Data!T1494&gt;INDEX(Cleaning_Reference!$F$6:$F$13,MATCH(D1494,Cleaning_Reference!$A$6:$A$13,0)),INDEX(Cleaning_Reference!$F$6:$F$13,MATCH(D1494,Cleaning_Reference!$A$6:$A$13,0)),Raw_Data!T1494))</f>
        <v>2.1800000000000002</v>
      </c>
      <c r="U1494" s="15">
        <f>Raw_Data!U1494</f>
        <v>21.04</v>
      </c>
      <c r="V1494" s="15">
        <f>Raw_Data!V1494</f>
        <v>17694</v>
      </c>
      <c r="W1494" s="15">
        <f>Raw_Data!W1494</f>
        <v>412404</v>
      </c>
      <c r="X1494" s="15">
        <f>Raw_Data!X1494</f>
        <v>372282</v>
      </c>
      <c r="Y1494" s="15">
        <f>Raw_Data!Y1494</f>
        <v>-40122</v>
      </c>
      <c r="Z1494" s="15">
        <f>Raw_Data!Z1494</f>
        <v>2854</v>
      </c>
      <c r="AA1494" s="15">
        <f>Raw_Data!AA1494</f>
        <v>7.3719999999999999</v>
      </c>
      <c r="AB1494" s="15">
        <f>Raw_Data!AB1494</f>
        <v>15.1</v>
      </c>
      <c r="AC1494" s="19" t="str">
        <f>IF(Raw_Data!G1494="","Yes","No")</f>
        <v>No</v>
      </c>
      <c r="AD1494" s="19" t="str">
        <f>IF(Raw_Data!L1494="","Yes","No")</f>
        <v>No</v>
      </c>
      <c r="AE1494" s="19" t="str">
        <f>IF(Raw_Data!T1494="","Imputed",IF(Raw_Data!T1494&gt;INDEX(Cleaning_Reference!$F$6:$F$13,MATCH(D1494,Cleaning_Reference!$A$6:$A$13,0)),"Capped","Original"))</f>
        <v>Original</v>
      </c>
      <c r="AF1494" s="21">
        <f t="shared" si="23"/>
        <v>21.04</v>
      </c>
    </row>
    <row r="1495" spans="1:32" ht="15" customHeight="1" x14ac:dyDescent="0.3">
      <c r="A1495" s="20" t="str">
        <f>Raw_Data!A1495</f>
        <v>SF11494</v>
      </c>
      <c r="B1495" s="15" t="str">
        <f>Raw_Data!B1495</f>
        <v>Tamil Nadu</v>
      </c>
      <c r="C1495" s="15" t="str">
        <f>Raw_Data!C1495</f>
        <v>Ludhiana</v>
      </c>
      <c r="D1495" s="15" t="str">
        <f>Raw_Data!D1495</f>
        <v>Groundnut</v>
      </c>
      <c r="E1495" s="15" t="str">
        <f>Raw_Data!E1495</f>
        <v>Kharif</v>
      </c>
      <c r="F1495" s="15">
        <f>Raw_Data!F1495</f>
        <v>5.91</v>
      </c>
      <c r="G1495" s="18">
        <f>IF(Raw_Data!G1495="",ROUND(AVERAGEIFS(Raw_Data!$G$2:$G$4001,Raw_Data!$E$2:$E$4001,E1495),1),Raw_Data!G1495)</f>
        <v>569.20000000000005</v>
      </c>
      <c r="H1495" s="15">
        <f>Raw_Data!H1495</f>
        <v>32.1</v>
      </c>
      <c r="I1495" s="15">
        <f>Raw_Data!I1495</f>
        <v>75.400000000000006</v>
      </c>
      <c r="J1495" s="15">
        <f>Raw_Data!J1495</f>
        <v>7.1</v>
      </c>
      <c r="K1495" s="15">
        <f>Raw_Data!K1495</f>
        <v>6.51</v>
      </c>
      <c r="L1495" s="18">
        <f>IF(Raw_Data!L1495="",ROUND(AVERAGEIFS(Raw_Data!$L$2:$L$4001,Raw_Data!$E$2:$E$4001,E1495),1),Raw_Data!L1495)</f>
        <v>31.3</v>
      </c>
      <c r="M1495" s="15">
        <f>Raw_Data!M1495</f>
        <v>132.19999999999999</v>
      </c>
      <c r="N1495" s="15">
        <f>Raw_Data!N1495</f>
        <v>49.5</v>
      </c>
      <c r="O1495" s="15">
        <f>Raw_Data!O1495</f>
        <v>147.19999999999999</v>
      </c>
      <c r="P1495" s="15" t="str">
        <f>Raw_Data!P1495</f>
        <v>Flood</v>
      </c>
      <c r="Q1495" s="15">
        <f>Raw_Data!Q1495</f>
        <v>150.1</v>
      </c>
      <c r="R1495" s="15">
        <f>Raw_Data!R1495</f>
        <v>6.82</v>
      </c>
      <c r="S1495" s="15">
        <f>Raw_Data!S1495</f>
        <v>0.91</v>
      </c>
      <c r="T1495" s="18">
        <f>IF(Raw_Data!T1495="",ROUND(AVERAGEIFS(Raw_Data!$T$2:$T$4001,Raw_Data!$E$2:$E$4001,E1495,Raw_Data!$D$2:$D$4001,D1495),2),IF(Raw_Data!T1495&gt;INDEX(Cleaning_Reference!$F$6:$F$13,MATCH(D1495,Cleaning_Reference!$A$6:$A$13,0)),INDEX(Cleaning_Reference!$F$6:$F$13,MATCH(D1495,Cleaning_Reference!$A$6:$A$13,0)),Raw_Data!T1495))</f>
        <v>1.72</v>
      </c>
      <c r="U1495" s="15">
        <f>Raw_Data!U1495</f>
        <v>10.17</v>
      </c>
      <c r="V1495" s="15">
        <f>Raw_Data!V1495</f>
        <v>46330</v>
      </c>
      <c r="W1495" s="15">
        <f>Raw_Data!W1495</f>
        <v>482059</v>
      </c>
      <c r="X1495" s="15">
        <f>Raw_Data!X1495</f>
        <v>471176</v>
      </c>
      <c r="Y1495" s="15">
        <f>Raw_Data!Y1495</f>
        <v>-10883</v>
      </c>
      <c r="Z1495" s="15">
        <f>Raw_Data!Z1495</f>
        <v>3484</v>
      </c>
      <c r="AA1495" s="15">
        <f>Raw_Data!AA1495</f>
        <v>2.919</v>
      </c>
      <c r="AB1495" s="15">
        <f>Raw_Data!AB1495</f>
        <v>45.3</v>
      </c>
      <c r="AC1495" s="19" t="str">
        <f>IF(Raw_Data!G1495="","Yes","No")</f>
        <v>No</v>
      </c>
      <c r="AD1495" s="19" t="str">
        <f>IF(Raw_Data!L1495="","Yes","No")</f>
        <v>No</v>
      </c>
      <c r="AE1495" s="19" t="str">
        <f>IF(Raw_Data!T1495="","Imputed",IF(Raw_Data!T1495&gt;INDEX(Cleaning_Reference!$F$6:$F$13,MATCH(D1495,Cleaning_Reference!$A$6:$A$13,0)),"Capped","Original"))</f>
        <v>Original</v>
      </c>
      <c r="AF1495" s="21">
        <f t="shared" si="23"/>
        <v>10.17</v>
      </c>
    </row>
    <row r="1496" spans="1:32" ht="15" customHeight="1" x14ac:dyDescent="0.3">
      <c r="A1496" s="20" t="str">
        <f>Raw_Data!A1496</f>
        <v>SF11495</v>
      </c>
      <c r="B1496" s="15" t="str">
        <f>Raw_Data!B1496</f>
        <v>Tamil Nadu</v>
      </c>
      <c r="C1496" s="15" t="str">
        <f>Raw_Data!C1496</f>
        <v>Rajkot</v>
      </c>
      <c r="D1496" s="15" t="str">
        <f>Raw_Data!D1496</f>
        <v>Chilli</v>
      </c>
      <c r="E1496" s="15" t="str">
        <f>Raw_Data!E1496</f>
        <v>Kharif</v>
      </c>
      <c r="F1496" s="15">
        <f>Raw_Data!F1496</f>
        <v>10.01</v>
      </c>
      <c r="G1496" s="18">
        <f>IF(Raw_Data!G1496="",ROUND(AVERAGEIFS(Raw_Data!$G$2:$G$4001,Raw_Data!$E$2:$E$4001,E1496),1),Raw_Data!G1496)</f>
        <v>788.6</v>
      </c>
      <c r="H1496" s="15">
        <f>Raw_Data!H1496</f>
        <v>22.9</v>
      </c>
      <c r="I1496" s="15">
        <f>Raw_Data!I1496</f>
        <v>59.5</v>
      </c>
      <c r="J1496" s="15">
        <f>Raw_Data!J1496</f>
        <v>8.4</v>
      </c>
      <c r="K1496" s="15">
        <f>Raw_Data!K1496</f>
        <v>6.51</v>
      </c>
      <c r="L1496" s="18">
        <f>IF(Raw_Data!L1496="",ROUND(AVERAGEIFS(Raw_Data!$L$2:$L$4001,Raw_Data!$E$2:$E$4001,E1496),1),Raw_Data!L1496)</f>
        <v>38.200000000000003</v>
      </c>
      <c r="M1496" s="15">
        <f>Raw_Data!M1496</f>
        <v>74.7</v>
      </c>
      <c r="N1496" s="15">
        <f>Raw_Data!N1496</f>
        <v>54.6</v>
      </c>
      <c r="O1496" s="15">
        <f>Raw_Data!O1496</f>
        <v>85.8</v>
      </c>
      <c r="P1496" s="15" t="str">
        <f>Raw_Data!P1496</f>
        <v>Flood</v>
      </c>
      <c r="Q1496" s="15">
        <f>Raw_Data!Q1496</f>
        <v>316.10000000000002</v>
      </c>
      <c r="R1496" s="15">
        <f>Raw_Data!R1496</f>
        <v>3.18</v>
      </c>
      <c r="S1496" s="15">
        <f>Raw_Data!S1496</f>
        <v>0.96</v>
      </c>
      <c r="T1496" s="18">
        <f>IF(Raw_Data!T1496="",ROUND(AVERAGEIFS(Raw_Data!$T$2:$T$4001,Raw_Data!$E$2:$E$4001,E1496,Raw_Data!$D$2:$D$4001,D1496),2),IF(Raw_Data!T1496&gt;INDEX(Cleaning_Reference!$F$6:$F$13,MATCH(D1496,Cleaning_Reference!$A$6:$A$13,0)),INDEX(Cleaning_Reference!$F$6:$F$13,MATCH(D1496,Cleaning_Reference!$A$6:$A$13,0)),Raw_Data!T1496))</f>
        <v>2.23</v>
      </c>
      <c r="U1496" s="15">
        <f>Raw_Data!U1496</f>
        <v>22.32</v>
      </c>
      <c r="V1496" s="15">
        <f>Raw_Data!V1496</f>
        <v>89908</v>
      </c>
      <c r="W1496" s="15">
        <f>Raw_Data!W1496</f>
        <v>883886</v>
      </c>
      <c r="X1496" s="15">
        <f>Raw_Data!X1496</f>
        <v>2006747</v>
      </c>
      <c r="Y1496" s="15">
        <f>Raw_Data!Y1496</f>
        <v>1122861</v>
      </c>
      <c r="Z1496" s="15">
        <f>Raw_Data!Z1496</f>
        <v>6484</v>
      </c>
      <c r="AA1496" s="15">
        <f>Raw_Data!AA1496</f>
        <v>3.4420000000000002</v>
      </c>
      <c r="AB1496" s="15">
        <f>Raw_Data!AB1496</f>
        <v>57.5</v>
      </c>
      <c r="AC1496" s="19" t="str">
        <f>IF(Raw_Data!G1496="","Yes","No")</f>
        <v>No</v>
      </c>
      <c r="AD1496" s="19" t="str">
        <f>IF(Raw_Data!L1496="","Yes","No")</f>
        <v>No</v>
      </c>
      <c r="AE1496" s="19" t="str">
        <f>IF(Raw_Data!T1496="","Imputed",IF(Raw_Data!T1496&gt;INDEX(Cleaning_Reference!$F$6:$F$13,MATCH(D1496,Cleaning_Reference!$A$6:$A$13,0)),"Capped","Original"))</f>
        <v>Original</v>
      </c>
      <c r="AF1496" s="21">
        <f t="shared" si="23"/>
        <v>22.32</v>
      </c>
    </row>
    <row r="1497" spans="1:32" ht="15" customHeight="1" x14ac:dyDescent="0.3">
      <c r="A1497" s="20" t="str">
        <f>Raw_Data!A1497</f>
        <v>SF11496</v>
      </c>
      <c r="B1497" s="15" t="str">
        <f>Raw_Data!B1497</f>
        <v>Telangana</v>
      </c>
      <c r="C1497" s="15" t="str">
        <f>Raw_Data!C1497</f>
        <v>Guntur</v>
      </c>
      <c r="D1497" s="15" t="str">
        <f>Raw_Data!D1497</f>
        <v>Wheat</v>
      </c>
      <c r="E1497" s="15" t="str">
        <f>Raw_Data!E1497</f>
        <v>Kharif</v>
      </c>
      <c r="F1497" s="15">
        <f>Raw_Data!F1497</f>
        <v>3.86</v>
      </c>
      <c r="G1497" s="18">
        <f>IF(Raw_Data!G1497="",ROUND(AVERAGEIFS(Raw_Data!$G$2:$G$4001,Raw_Data!$E$2:$E$4001,E1497),1),Raw_Data!G1497)</f>
        <v>1395.2</v>
      </c>
      <c r="H1497" s="15">
        <f>Raw_Data!H1497</f>
        <v>25.9</v>
      </c>
      <c r="I1497" s="15">
        <f>Raw_Data!I1497</f>
        <v>64.400000000000006</v>
      </c>
      <c r="J1497" s="15">
        <f>Raw_Data!J1497</f>
        <v>6.2</v>
      </c>
      <c r="K1497" s="15">
        <f>Raw_Data!K1497</f>
        <v>6.87</v>
      </c>
      <c r="L1497" s="18">
        <f>IF(Raw_Data!L1497="",ROUND(AVERAGEIFS(Raw_Data!$L$2:$L$4001,Raw_Data!$E$2:$E$4001,E1497),1),Raw_Data!L1497)</f>
        <v>29.8</v>
      </c>
      <c r="M1497" s="15">
        <f>Raw_Data!M1497</f>
        <v>133.1</v>
      </c>
      <c r="N1497" s="15">
        <f>Raw_Data!N1497</f>
        <v>53.8</v>
      </c>
      <c r="O1497" s="15">
        <f>Raw_Data!O1497</f>
        <v>105.5</v>
      </c>
      <c r="P1497" s="15" t="str">
        <f>Raw_Data!P1497</f>
        <v>Flood</v>
      </c>
      <c r="Q1497" s="15">
        <f>Raw_Data!Q1497</f>
        <v>163</v>
      </c>
      <c r="R1497" s="15">
        <f>Raw_Data!R1497</f>
        <v>6.18</v>
      </c>
      <c r="S1497" s="15">
        <f>Raw_Data!S1497</f>
        <v>0.87</v>
      </c>
      <c r="T1497" s="18">
        <f>IF(Raw_Data!T1497="",ROUND(AVERAGEIFS(Raw_Data!$T$2:$T$4001,Raw_Data!$E$2:$E$4001,E1497,Raw_Data!$D$2:$D$4001,D1497),2),IF(Raw_Data!T1497&gt;INDEX(Cleaning_Reference!$F$6:$F$13,MATCH(D1497,Cleaning_Reference!$A$6:$A$13,0)),INDEX(Cleaning_Reference!$F$6:$F$13,MATCH(D1497,Cleaning_Reference!$A$6:$A$13,0)),Raw_Data!T1497))</f>
        <v>2.4</v>
      </c>
      <c r="U1497" s="15">
        <f>Raw_Data!U1497</f>
        <v>9.26</v>
      </c>
      <c r="V1497" s="15">
        <f>Raw_Data!V1497</f>
        <v>22646</v>
      </c>
      <c r="W1497" s="15">
        <f>Raw_Data!W1497</f>
        <v>231318</v>
      </c>
      <c r="X1497" s="15">
        <f>Raw_Data!X1497</f>
        <v>209702</v>
      </c>
      <c r="Y1497" s="15">
        <f>Raw_Data!Y1497</f>
        <v>-21616</v>
      </c>
      <c r="Z1497" s="15">
        <f>Raw_Data!Z1497</f>
        <v>3065</v>
      </c>
      <c r="AA1497" s="15">
        <f>Raw_Data!AA1497</f>
        <v>3.0209999999999999</v>
      </c>
      <c r="AB1497" s="15">
        <f>Raw_Data!AB1497</f>
        <v>68.2</v>
      </c>
      <c r="AC1497" s="19" t="str">
        <f>IF(Raw_Data!G1497="","Yes","No")</f>
        <v>No</v>
      </c>
      <c r="AD1497" s="19" t="str">
        <f>IF(Raw_Data!L1497="","Yes","No")</f>
        <v>No</v>
      </c>
      <c r="AE1497" s="19" t="str">
        <f>IF(Raw_Data!T1497="","Imputed",IF(Raw_Data!T1497&gt;INDEX(Cleaning_Reference!$F$6:$F$13,MATCH(D1497,Cleaning_Reference!$A$6:$A$13,0)),"Capped","Original"))</f>
        <v>Original</v>
      </c>
      <c r="AF1497" s="21">
        <f t="shared" si="23"/>
        <v>9.26</v>
      </c>
    </row>
    <row r="1498" spans="1:32" ht="15" customHeight="1" x14ac:dyDescent="0.3">
      <c r="A1498" s="20" t="str">
        <f>Raw_Data!A1498</f>
        <v>SF11497</v>
      </c>
      <c r="B1498" s="15" t="str">
        <f>Raw_Data!B1498</f>
        <v>Karnataka</v>
      </c>
      <c r="C1498" s="15" t="str">
        <f>Raw_Data!C1498</f>
        <v>Rajkot</v>
      </c>
      <c r="D1498" s="15" t="str">
        <f>Raw_Data!D1498</f>
        <v>Sugarcane</v>
      </c>
      <c r="E1498" s="15" t="str">
        <f>Raw_Data!E1498</f>
        <v>Rabi</v>
      </c>
      <c r="F1498" s="15">
        <f>Raw_Data!F1498</f>
        <v>3.27</v>
      </c>
      <c r="G1498" s="18">
        <f>IF(Raw_Data!G1498="",ROUND(AVERAGEIFS(Raw_Data!$G$2:$G$4001,Raw_Data!$E$2:$E$4001,E1498),1),Raw_Data!G1498)</f>
        <v>436</v>
      </c>
      <c r="H1498" s="15">
        <f>Raw_Data!H1498</f>
        <v>28.1</v>
      </c>
      <c r="I1498" s="15">
        <f>Raw_Data!I1498</f>
        <v>65.599999999999994</v>
      </c>
      <c r="J1498" s="15">
        <f>Raw_Data!J1498</f>
        <v>6.8</v>
      </c>
      <c r="K1498" s="15">
        <f>Raw_Data!K1498</f>
        <v>6.75</v>
      </c>
      <c r="L1498" s="18">
        <f>IF(Raw_Data!L1498="",ROUND(AVERAGEIFS(Raw_Data!$L$2:$L$4001,Raw_Data!$E$2:$E$4001,E1498),1),Raw_Data!L1498)</f>
        <v>26.7</v>
      </c>
      <c r="M1498" s="15">
        <f>Raw_Data!M1498</f>
        <v>115.4</v>
      </c>
      <c r="N1498" s="15">
        <f>Raw_Data!N1498</f>
        <v>52.6</v>
      </c>
      <c r="O1498" s="15">
        <f>Raw_Data!O1498</f>
        <v>106.3</v>
      </c>
      <c r="P1498" s="15" t="str">
        <f>Raw_Data!P1498</f>
        <v>Flood</v>
      </c>
      <c r="Q1498" s="15">
        <f>Raw_Data!Q1498</f>
        <v>192.9</v>
      </c>
      <c r="R1498" s="15">
        <f>Raw_Data!R1498</f>
        <v>4.72</v>
      </c>
      <c r="S1498" s="15">
        <f>Raw_Data!S1498</f>
        <v>0.92</v>
      </c>
      <c r="T1498" s="18">
        <f>IF(Raw_Data!T1498="",ROUND(AVERAGEIFS(Raw_Data!$T$2:$T$4001,Raw_Data!$E$2:$E$4001,E1498,Raw_Data!$D$2:$D$4001,D1498),2),IF(Raw_Data!T1498&gt;INDEX(Cleaning_Reference!$F$6:$F$13,MATCH(D1498,Cleaning_Reference!$A$6:$A$13,0)),INDEX(Cleaning_Reference!$F$6:$F$13,MATCH(D1498,Cleaning_Reference!$A$6:$A$13,0)),Raw_Data!T1498))</f>
        <v>79.86</v>
      </c>
      <c r="U1498" s="15">
        <f>Raw_Data!U1498</f>
        <v>261.14</v>
      </c>
      <c r="V1498" s="15">
        <f>Raw_Data!V1498</f>
        <v>3227</v>
      </c>
      <c r="W1498" s="15">
        <f>Raw_Data!W1498</f>
        <v>208043</v>
      </c>
      <c r="X1498" s="15">
        <f>Raw_Data!X1498</f>
        <v>842699</v>
      </c>
      <c r="Y1498" s="15">
        <f>Raw_Data!Y1498</f>
        <v>634656</v>
      </c>
      <c r="Z1498" s="15">
        <f>Raw_Data!Z1498</f>
        <v>6440</v>
      </c>
      <c r="AA1498" s="15">
        <f>Raw_Data!AA1498</f>
        <v>40.549999999999997</v>
      </c>
      <c r="AB1498" s="15">
        <f>Raw_Data!AB1498</f>
        <v>47.8</v>
      </c>
      <c r="AC1498" s="19" t="str">
        <f>IF(Raw_Data!G1498="","Yes","No")</f>
        <v>Yes</v>
      </c>
      <c r="AD1498" s="19" t="str">
        <f>IF(Raw_Data!L1498="","Yes","No")</f>
        <v>No</v>
      </c>
      <c r="AE1498" s="19" t="str">
        <f>IF(Raw_Data!T1498="","Imputed",IF(Raw_Data!T1498&gt;INDEX(Cleaning_Reference!$F$6:$F$13,MATCH(D1498,Cleaning_Reference!$A$6:$A$13,0)),"Capped","Original"))</f>
        <v>Original</v>
      </c>
      <c r="AF1498" s="21">
        <f t="shared" si="23"/>
        <v>261.14</v>
      </c>
    </row>
    <row r="1499" spans="1:32" ht="15" customHeight="1" x14ac:dyDescent="0.3">
      <c r="A1499" s="20" t="str">
        <f>Raw_Data!A1499</f>
        <v>SF11498</v>
      </c>
      <c r="B1499" s="15" t="str">
        <f>Raw_Data!B1499</f>
        <v>Telangana</v>
      </c>
      <c r="C1499" s="15" t="str">
        <f>Raw_Data!C1499</f>
        <v>Warangal</v>
      </c>
      <c r="D1499" s="15" t="str">
        <f>Raw_Data!D1499</f>
        <v>Sugarcane</v>
      </c>
      <c r="E1499" s="15" t="str">
        <f>Raw_Data!E1499</f>
        <v>Zaid</v>
      </c>
      <c r="F1499" s="15">
        <f>Raw_Data!F1499</f>
        <v>14.51</v>
      </c>
      <c r="G1499" s="18">
        <f>IF(Raw_Data!G1499="",ROUND(AVERAGEIFS(Raw_Data!$G$2:$G$4001,Raw_Data!$E$2:$E$4001,E1499),1),Raw_Data!G1499)</f>
        <v>430.5</v>
      </c>
      <c r="H1499" s="15">
        <f>Raw_Data!H1499</f>
        <v>30</v>
      </c>
      <c r="I1499" s="15">
        <f>Raw_Data!I1499</f>
        <v>51.8</v>
      </c>
      <c r="J1499" s="15">
        <f>Raw_Data!J1499</f>
        <v>7.5</v>
      </c>
      <c r="K1499" s="15">
        <f>Raw_Data!K1499</f>
        <v>7.09</v>
      </c>
      <c r="L1499" s="18">
        <f>IF(Raw_Data!L1499="",ROUND(AVERAGEIFS(Raw_Data!$L$2:$L$4001,Raw_Data!$E$2:$E$4001,E1499),1),Raw_Data!L1499)</f>
        <v>19.3</v>
      </c>
      <c r="M1499" s="15">
        <f>Raw_Data!M1499</f>
        <v>74.400000000000006</v>
      </c>
      <c r="N1499" s="15">
        <f>Raw_Data!N1499</f>
        <v>47.9</v>
      </c>
      <c r="O1499" s="15">
        <f>Raw_Data!O1499</f>
        <v>108.4</v>
      </c>
      <c r="P1499" s="15" t="str">
        <f>Raw_Data!P1499</f>
        <v>Rainfed</v>
      </c>
      <c r="Q1499" s="15">
        <f>Raw_Data!Q1499</f>
        <v>186.6</v>
      </c>
      <c r="R1499" s="15">
        <f>Raw_Data!R1499</f>
        <v>4.87</v>
      </c>
      <c r="S1499" s="15">
        <f>Raw_Data!S1499</f>
        <v>0.86</v>
      </c>
      <c r="T1499" s="18">
        <f>IF(Raw_Data!T1499="",ROUND(AVERAGEIFS(Raw_Data!$T$2:$T$4001,Raw_Data!$E$2:$E$4001,E1499,Raw_Data!$D$2:$D$4001,D1499),2),IF(Raw_Data!T1499&gt;INDEX(Cleaning_Reference!$F$6:$F$13,MATCH(D1499,Cleaning_Reference!$A$6:$A$13,0)),INDEX(Cleaning_Reference!$F$6:$F$13,MATCH(D1499,Cleaning_Reference!$A$6:$A$13,0)),Raw_Data!T1499))</f>
        <v>40.18</v>
      </c>
      <c r="U1499" s="15">
        <f>Raw_Data!U1499</f>
        <v>583.01</v>
      </c>
      <c r="V1499" s="15">
        <f>Raw_Data!V1499</f>
        <v>3708</v>
      </c>
      <c r="W1499" s="15">
        <f>Raw_Data!W1499</f>
        <v>1020799</v>
      </c>
      <c r="X1499" s="15">
        <f>Raw_Data!X1499</f>
        <v>2161801</v>
      </c>
      <c r="Y1499" s="15">
        <f>Raw_Data!Y1499</f>
        <v>1141002</v>
      </c>
      <c r="Z1499" s="15">
        <f>Raw_Data!Z1499</f>
        <v>13150</v>
      </c>
      <c r="AA1499" s="15">
        <f>Raw_Data!AA1499</f>
        <v>44.335000000000001</v>
      </c>
      <c r="AB1499" s="15">
        <f>Raw_Data!AB1499</f>
        <v>41.1</v>
      </c>
      <c r="AC1499" s="19" t="str">
        <f>IF(Raw_Data!G1499="","Yes","No")</f>
        <v>No</v>
      </c>
      <c r="AD1499" s="19" t="str">
        <f>IF(Raw_Data!L1499="","Yes","No")</f>
        <v>No</v>
      </c>
      <c r="AE1499" s="19" t="str">
        <f>IF(Raw_Data!T1499="","Imputed",IF(Raw_Data!T1499&gt;INDEX(Cleaning_Reference!$F$6:$F$13,MATCH(D1499,Cleaning_Reference!$A$6:$A$13,0)),"Capped","Original"))</f>
        <v>Original</v>
      </c>
      <c r="AF1499" s="21">
        <f t="shared" si="23"/>
        <v>583.01</v>
      </c>
    </row>
    <row r="1500" spans="1:32" ht="15" customHeight="1" x14ac:dyDescent="0.3">
      <c r="A1500" s="20" t="str">
        <f>Raw_Data!A1500</f>
        <v>SF11499</v>
      </c>
      <c r="B1500" s="15" t="str">
        <f>Raw_Data!B1500</f>
        <v>Maharashtra</v>
      </c>
      <c r="C1500" s="15" t="str">
        <f>Raw_Data!C1500</f>
        <v>Krishna</v>
      </c>
      <c r="D1500" s="15" t="str">
        <f>Raw_Data!D1500</f>
        <v>Maize</v>
      </c>
      <c r="E1500" s="15" t="str">
        <f>Raw_Data!E1500</f>
        <v>Kharif</v>
      </c>
      <c r="F1500" s="15">
        <f>Raw_Data!F1500</f>
        <v>12.44</v>
      </c>
      <c r="G1500" s="18">
        <f>IF(Raw_Data!G1500="",ROUND(AVERAGEIFS(Raw_Data!$G$2:$G$4001,Raw_Data!$E$2:$E$4001,E1500),1),Raw_Data!G1500)</f>
        <v>1139.2</v>
      </c>
      <c r="H1500" s="15">
        <f>Raw_Data!H1500</f>
        <v>28.8</v>
      </c>
      <c r="I1500" s="15">
        <f>Raw_Data!I1500</f>
        <v>84.6</v>
      </c>
      <c r="J1500" s="15">
        <f>Raw_Data!J1500</f>
        <v>5.8</v>
      </c>
      <c r="K1500" s="15">
        <f>Raw_Data!K1500</f>
        <v>6.15</v>
      </c>
      <c r="L1500" s="18">
        <f>IF(Raw_Data!L1500="",ROUND(AVERAGEIFS(Raw_Data!$L$2:$L$4001,Raw_Data!$E$2:$E$4001,E1500),1),Raw_Data!L1500)</f>
        <v>30.3</v>
      </c>
      <c r="M1500" s="15">
        <f>Raw_Data!M1500</f>
        <v>96.3</v>
      </c>
      <c r="N1500" s="15">
        <f>Raw_Data!N1500</f>
        <v>42.7</v>
      </c>
      <c r="O1500" s="15">
        <f>Raw_Data!O1500</f>
        <v>77.2</v>
      </c>
      <c r="P1500" s="15" t="str">
        <f>Raw_Data!P1500</f>
        <v>Flood</v>
      </c>
      <c r="Q1500" s="15">
        <f>Raw_Data!Q1500</f>
        <v>204.4</v>
      </c>
      <c r="R1500" s="15">
        <f>Raw_Data!R1500</f>
        <v>6.09</v>
      </c>
      <c r="S1500" s="15">
        <f>Raw_Data!S1500</f>
        <v>0.83</v>
      </c>
      <c r="T1500" s="18">
        <f>IF(Raw_Data!T1500="",ROUND(AVERAGEIFS(Raw_Data!$T$2:$T$4001,Raw_Data!$E$2:$E$4001,E1500,Raw_Data!$D$2:$D$4001,D1500),2),IF(Raw_Data!T1500&gt;INDEX(Cleaning_Reference!$F$6:$F$13,MATCH(D1500,Cleaning_Reference!$A$6:$A$13,0)),INDEX(Cleaning_Reference!$F$6:$F$13,MATCH(D1500,Cleaning_Reference!$A$6:$A$13,0)),Raw_Data!T1500))</f>
        <v>2.46</v>
      </c>
      <c r="U1500" s="15">
        <f>Raw_Data!U1500</f>
        <v>30.6</v>
      </c>
      <c r="V1500" s="15">
        <f>Raw_Data!V1500</f>
        <v>21413</v>
      </c>
      <c r="W1500" s="15">
        <f>Raw_Data!W1500</f>
        <v>924101</v>
      </c>
      <c r="X1500" s="15">
        <f>Raw_Data!X1500</f>
        <v>655238</v>
      </c>
      <c r="Y1500" s="15">
        <f>Raw_Data!Y1500</f>
        <v>-268863</v>
      </c>
      <c r="Z1500" s="15">
        <f>Raw_Data!Z1500</f>
        <v>8594</v>
      </c>
      <c r="AA1500" s="15">
        <f>Raw_Data!AA1500</f>
        <v>3.5609999999999999</v>
      </c>
      <c r="AB1500" s="15">
        <f>Raw_Data!AB1500</f>
        <v>42.3</v>
      </c>
      <c r="AC1500" s="19" t="str">
        <f>IF(Raw_Data!G1500="","Yes","No")</f>
        <v>No</v>
      </c>
      <c r="AD1500" s="19" t="str">
        <f>IF(Raw_Data!L1500="","Yes","No")</f>
        <v>No</v>
      </c>
      <c r="AE1500" s="19" t="str">
        <f>IF(Raw_Data!T1500="","Imputed",IF(Raw_Data!T1500&gt;INDEX(Cleaning_Reference!$F$6:$F$13,MATCH(D1500,Cleaning_Reference!$A$6:$A$13,0)),"Capped","Original"))</f>
        <v>Original</v>
      </c>
      <c r="AF1500" s="21">
        <f t="shared" si="23"/>
        <v>30.6</v>
      </c>
    </row>
    <row r="1501" spans="1:32" ht="15" customHeight="1" x14ac:dyDescent="0.3">
      <c r="A1501" s="20" t="str">
        <f>Raw_Data!A1501</f>
        <v>SF11500</v>
      </c>
      <c r="B1501" s="15" t="str">
        <f>Raw_Data!B1501</f>
        <v>Andhra Pradesh</v>
      </c>
      <c r="C1501" s="15" t="str">
        <f>Raw_Data!C1501</f>
        <v>Nashik</v>
      </c>
      <c r="D1501" s="15" t="str">
        <f>Raw_Data!D1501</f>
        <v>Maize</v>
      </c>
      <c r="E1501" s="15" t="str">
        <f>Raw_Data!E1501</f>
        <v>Zaid</v>
      </c>
      <c r="F1501" s="15">
        <f>Raw_Data!F1501</f>
        <v>9.33</v>
      </c>
      <c r="G1501" s="18">
        <f>IF(Raw_Data!G1501="",ROUND(AVERAGEIFS(Raw_Data!$G$2:$G$4001,Raw_Data!$E$2:$E$4001,E1501),1),Raw_Data!G1501)</f>
        <v>169.5</v>
      </c>
      <c r="H1501" s="15">
        <f>Raw_Data!H1501</f>
        <v>30.2</v>
      </c>
      <c r="I1501" s="15">
        <f>Raw_Data!I1501</f>
        <v>46.7</v>
      </c>
      <c r="J1501" s="15">
        <f>Raw_Data!J1501</f>
        <v>8.1999999999999993</v>
      </c>
      <c r="K1501" s="15">
        <f>Raw_Data!K1501</f>
        <v>6.83</v>
      </c>
      <c r="L1501" s="18">
        <f>IF(Raw_Data!L1501="",ROUND(AVERAGEIFS(Raw_Data!$L$2:$L$4001,Raw_Data!$E$2:$E$4001,E1501),1),Raw_Data!L1501)</f>
        <v>9.1</v>
      </c>
      <c r="M1501" s="15">
        <f>Raw_Data!M1501</f>
        <v>161.30000000000001</v>
      </c>
      <c r="N1501" s="15">
        <f>Raw_Data!N1501</f>
        <v>54.4</v>
      </c>
      <c r="O1501" s="15">
        <f>Raw_Data!O1501</f>
        <v>61.4</v>
      </c>
      <c r="P1501" s="15" t="str">
        <f>Raw_Data!P1501</f>
        <v>Rainfed</v>
      </c>
      <c r="Q1501" s="15">
        <f>Raw_Data!Q1501</f>
        <v>217</v>
      </c>
      <c r="R1501" s="15">
        <f>Raw_Data!R1501</f>
        <v>5.72</v>
      </c>
      <c r="S1501" s="15">
        <f>Raw_Data!S1501</f>
        <v>0.94</v>
      </c>
      <c r="T1501" s="18">
        <f>IF(Raw_Data!T1501="",ROUND(AVERAGEIFS(Raw_Data!$T$2:$T$4001,Raw_Data!$E$2:$E$4001,E1501,Raw_Data!$D$2:$D$4001,D1501),2),IF(Raw_Data!T1501&gt;INDEX(Cleaning_Reference!$F$6:$F$13,MATCH(D1501,Cleaning_Reference!$A$6:$A$13,0)),INDEX(Cleaning_Reference!$F$6:$F$13,MATCH(D1501,Cleaning_Reference!$A$6:$A$13,0)),Raw_Data!T1501))</f>
        <v>1.9</v>
      </c>
      <c r="U1501" s="15">
        <f>Raw_Data!U1501</f>
        <v>17.73</v>
      </c>
      <c r="V1501" s="15">
        <f>Raw_Data!V1501</f>
        <v>21316</v>
      </c>
      <c r="W1501" s="15">
        <f>Raw_Data!W1501</f>
        <v>635637</v>
      </c>
      <c r="X1501" s="15">
        <f>Raw_Data!X1501</f>
        <v>377933</v>
      </c>
      <c r="Y1501" s="15">
        <f>Raw_Data!Y1501</f>
        <v>-257704</v>
      </c>
      <c r="Z1501" s="15">
        <f>Raw_Data!Z1501</f>
        <v>3469</v>
      </c>
      <c r="AA1501" s="15">
        <f>Raw_Data!AA1501</f>
        <v>5.1109999999999998</v>
      </c>
      <c r="AB1501" s="15">
        <f>Raw_Data!AB1501</f>
        <v>30.5</v>
      </c>
      <c r="AC1501" s="19" t="str">
        <f>IF(Raw_Data!G1501="","Yes","No")</f>
        <v>No</v>
      </c>
      <c r="AD1501" s="19" t="str">
        <f>IF(Raw_Data!L1501="","Yes","No")</f>
        <v>No</v>
      </c>
      <c r="AE1501" s="19" t="str">
        <f>IF(Raw_Data!T1501="","Imputed",IF(Raw_Data!T1501&gt;INDEX(Cleaning_Reference!$F$6:$F$13,MATCH(D1501,Cleaning_Reference!$A$6:$A$13,0)),"Capped","Original"))</f>
        <v>Original</v>
      </c>
      <c r="AF1501" s="21">
        <f t="shared" si="23"/>
        <v>17.73</v>
      </c>
    </row>
    <row r="1502" spans="1:32" ht="15" customHeight="1" x14ac:dyDescent="0.3">
      <c r="A1502" s="20" t="str">
        <f>Raw_Data!A1502</f>
        <v>SF11501</v>
      </c>
      <c r="B1502" s="15" t="str">
        <f>Raw_Data!B1502</f>
        <v>Telangana</v>
      </c>
      <c r="C1502" s="15" t="str">
        <f>Raw_Data!C1502</f>
        <v>Nalgonda</v>
      </c>
      <c r="D1502" s="15" t="str">
        <f>Raw_Data!D1502</f>
        <v>Maize</v>
      </c>
      <c r="E1502" s="15" t="str">
        <f>Raw_Data!E1502</f>
        <v>Rabi</v>
      </c>
      <c r="F1502" s="15">
        <f>Raw_Data!F1502</f>
        <v>2.14</v>
      </c>
      <c r="G1502" s="18">
        <f>IF(Raw_Data!G1502="",ROUND(AVERAGEIFS(Raw_Data!$G$2:$G$4001,Raw_Data!$E$2:$E$4001,E1502),1),Raw_Data!G1502)</f>
        <v>313.60000000000002</v>
      </c>
      <c r="H1502" s="15">
        <f>Raw_Data!H1502</f>
        <v>23.9</v>
      </c>
      <c r="I1502" s="15">
        <f>Raw_Data!I1502</f>
        <v>56.1</v>
      </c>
      <c r="J1502" s="15">
        <f>Raw_Data!J1502</f>
        <v>7.3</v>
      </c>
      <c r="K1502" s="15">
        <f>Raw_Data!K1502</f>
        <v>6.1</v>
      </c>
      <c r="L1502" s="18">
        <f>IF(Raw_Data!L1502="",ROUND(AVERAGEIFS(Raw_Data!$L$2:$L$4001,Raw_Data!$E$2:$E$4001,E1502),1),Raw_Data!L1502)</f>
        <v>28.5</v>
      </c>
      <c r="M1502" s="15">
        <f>Raw_Data!M1502</f>
        <v>167.3</v>
      </c>
      <c r="N1502" s="15">
        <f>Raw_Data!N1502</f>
        <v>40.9</v>
      </c>
      <c r="O1502" s="15">
        <f>Raw_Data!O1502</f>
        <v>160.5</v>
      </c>
      <c r="P1502" s="15" t="str">
        <f>Raw_Data!P1502</f>
        <v>Sprinkler</v>
      </c>
      <c r="Q1502" s="15">
        <f>Raw_Data!Q1502</f>
        <v>131.9</v>
      </c>
      <c r="R1502" s="15">
        <f>Raw_Data!R1502</f>
        <v>3</v>
      </c>
      <c r="S1502" s="15">
        <f>Raw_Data!S1502</f>
        <v>0.74</v>
      </c>
      <c r="T1502" s="18">
        <f>IF(Raw_Data!T1502="",ROUND(AVERAGEIFS(Raw_Data!$T$2:$T$4001,Raw_Data!$E$2:$E$4001,E1502,Raw_Data!$D$2:$D$4001,D1502),2),IF(Raw_Data!T1502&gt;INDEX(Cleaning_Reference!$F$6:$F$13,MATCH(D1502,Cleaning_Reference!$A$6:$A$13,0)),INDEX(Cleaning_Reference!$F$6:$F$13,MATCH(D1502,Cleaning_Reference!$A$6:$A$13,0)),Raw_Data!T1502))</f>
        <v>2.5499999999999998</v>
      </c>
      <c r="U1502" s="15">
        <f>Raw_Data!U1502</f>
        <v>5.46</v>
      </c>
      <c r="V1502" s="15">
        <f>Raw_Data!V1502</f>
        <v>22678</v>
      </c>
      <c r="W1502" s="15">
        <f>Raw_Data!W1502</f>
        <v>119797</v>
      </c>
      <c r="X1502" s="15">
        <f>Raw_Data!X1502</f>
        <v>123822</v>
      </c>
      <c r="Y1502" s="15">
        <f>Raw_Data!Y1502</f>
        <v>4025</v>
      </c>
      <c r="Z1502" s="15">
        <f>Raw_Data!Z1502</f>
        <v>995</v>
      </c>
      <c r="AA1502" s="15">
        <f>Raw_Data!AA1502</f>
        <v>5.4870000000000001</v>
      </c>
      <c r="AB1502" s="15">
        <f>Raw_Data!AB1502</f>
        <v>48.5</v>
      </c>
      <c r="AC1502" s="19" t="str">
        <f>IF(Raw_Data!G1502="","Yes","No")</f>
        <v>No</v>
      </c>
      <c r="AD1502" s="19" t="str">
        <f>IF(Raw_Data!L1502="","Yes","No")</f>
        <v>No</v>
      </c>
      <c r="AE1502" s="19" t="str">
        <f>IF(Raw_Data!T1502="","Imputed",IF(Raw_Data!T1502&gt;INDEX(Cleaning_Reference!$F$6:$F$13,MATCH(D1502,Cleaning_Reference!$A$6:$A$13,0)),"Capped","Original"))</f>
        <v>Original</v>
      </c>
      <c r="AF1502" s="21">
        <f t="shared" si="23"/>
        <v>5.46</v>
      </c>
    </row>
    <row r="1503" spans="1:32" ht="15" customHeight="1" x14ac:dyDescent="0.3">
      <c r="A1503" s="20" t="str">
        <f>Raw_Data!A1503</f>
        <v>SF11502</v>
      </c>
      <c r="B1503" s="15" t="str">
        <f>Raw_Data!B1503</f>
        <v>Telangana</v>
      </c>
      <c r="C1503" s="15" t="str">
        <f>Raw_Data!C1503</f>
        <v>Indore</v>
      </c>
      <c r="D1503" s="15" t="str">
        <f>Raw_Data!D1503</f>
        <v>Maize</v>
      </c>
      <c r="E1503" s="15" t="str">
        <f>Raw_Data!E1503</f>
        <v>Zaid</v>
      </c>
      <c r="F1503" s="15">
        <f>Raw_Data!F1503</f>
        <v>0.56000000000000005</v>
      </c>
      <c r="G1503" s="18">
        <f>IF(Raw_Data!G1503="",ROUND(AVERAGEIFS(Raw_Data!$G$2:$G$4001,Raw_Data!$E$2:$E$4001,E1503),1),Raw_Data!G1503)</f>
        <v>244.9</v>
      </c>
      <c r="H1503" s="15">
        <f>Raw_Data!H1503</f>
        <v>29.5</v>
      </c>
      <c r="I1503" s="15">
        <f>Raw_Data!I1503</f>
        <v>60</v>
      </c>
      <c r="J1503" s="15">
        <f>Raw_Data!J1503</f>
        <v>9.8000000000000007</v>
      </c>
      <c r="K1503" s="15">
        <f>Raw_Data!K1503</f>
        <v>6.63</v>
      </c>
      <c r="L1503" s="18">
        <f>IF(Raw_Data!L1503="",ROUND(AVERAGEIFS(Raw_Data!$L$2:$L$4001,Raw_Data!$E$2:$E$4001,E1503),1),Raw_Data!L1503)</f>
        <v>21.6</v>
      </c>
      <c r="M1503" s="15">
        <f>Raw_Data!M1503</f>
        <v>105.1</v>
      </c>
      <c r="N1503" s="15">
        <f>Raw_Data!N1503</f>
        <v>55.6</v>
      </c>
      <c r="O1503" s="15">
        <f>Raw_Data!O1503</f>
        <v>56.3</v>
      </c>
      <c r="P1503" s="15" t="str">
        <f>Raw_Data!P1503</f>
        <v>Drip</v>
      </c>
      <c r="Q1503" s="15">
        <f>Raw_Data!Q1503</f>
        <v>300.5</v>
      </c>
      <c r="R1503" s="15">
        <f>Raw_Data!R1503</f>
        <v>8.27</v>
      </c>
      <c r="S1503" s="15">
        <f>Raw_Data!S1503</f>
        <v>0.97</v>
      </c>
      <c r="T1503" s="18">
        <f>IF(Raw_Data!T1503="",ROUND(AVERAGEIFS(Raw_Data!$T$2:$T$4001,Raw_Data!$E$2:$E$4001,E1503,Raw_Data!$D$2:$D$4001,D1503),2),IF(Raw_Data!T1503&gt;INDEX(Cleaning_Reference!$F$6:$F$13,MATCH(D1503,Cleaning_Reference!$A$6:$A$13,0)),INDEX(Cleaning_Reference!$F$6:$F$13,MATCH(D1503,Cleaning_Reference!$A$6:$A$13,0)),Raw_Data!T1503))</f>
        <v>3.21</v>
      </c>
      <c r="U1503" s="15">
        <f>Raw_Data!U1503</f>
        <v>1.8</v>
      </c>
      <c r="V1503" s="15">
        <f>Raw_Data!V1503</f>
        <v>20443</v>
      </c>
      <c r="W1503" s="15">
        <f>Raw_Data!W1503</f>
        <v>40736</v>
      </c>
      <c r="X1503" s="15">
        <f>Raw_Data!X1503</f>
        <v>36797</v>
      </c>
      <c r="Y1503" s="15">
        <f>Raw_Data!Y1503</f>
        <v>-3939</v>
      </c>
      <c r="Z1503" s="15">
        <f>Raw_Data!Z1503</f>
        <v>257</v>
      </c>
      <c r="AA1503" s="15">
        <f>Raw_Data!AA1503</f>
        <v>7.0039999999999996</v>
      </c>
      <c r="AB1503" s="15">
        <f>Raw_Data!AB1503</f>
        <v>37.4</v>
      </c>
      <c r="AC1503" s="19" t="str">
        <f>IF(Raw_Data!G1503="","Yes","No")</f>
        <v>No</v>
      </c>
      <c r="AD1503" s="19" t="str">
        <f>IF(Raw_Data!L1503="","Yes","No")</f>
        <v>No</v>
      </c>
      <c r="AE1503" s="19" t="str">
        <f>IF(Raw_Data!T1503="","Imputed",IF(Raw_Data!T1503&gt;INDEX(Cleaning_Reference!$F$6:$F$13,MATCH(D1503,Cleaning_Reference!$A$6:$A$13,0)),"Capped","Original"))</f>
        <v>Original</v>
      </c>
      <c r="AF1503" s="21">
        <f t="shared" si="23"/>
        <v>1.8</v>
      </c>
    </row>
    <row r="1504" spans="1:32" ht="15" customHeight="1" x14ac:dyDescent="0.3">
      <c r="A1504" s="20" t="str">
        <f>Raw_Data!A1504</f>
        <v>SF11503</v>
      </c>
      <c r="B1504" s="15" t="str">
        <f>Raw_Data!B1504</f>
        <v>Punjab</v>
      </c>
      <c r="C1504" s="15" t="str">
        <f>Raw_Data!C1504</f>
        <v>Guntur</v>
      </c>
      <c r="D1504" s="15" t="str">
        <f>Raw_Data!D1504</f>
        <v>Pulses</v>
      </c>
      <c r="E1504" s="15" t="str">
        <f>Raw_Data!E1504</f>
        <v>Kharif</v>
      </c>
      <c r="F1504" s="15">
        <f>Raw_Data!F1504</f>
        <v>5.03</v>
      </c>
      <c r="G1504" s="18">
        <f>IF(Raw_Data!G1504="",ROUND(AVERAGEIFS(Raw_Data!$G$2:$G$4001,Raw_Data!$E$2:$E$4001,E1504),1),Raw_Data!G1504)</f>
        <v>1167</v>
      </c>
      <c r="H1504" s="15">
        <f>Raw_Data!H1504</f>
        <v>29.4</v>
      </c>
      <c r="I1504" s="15">
        <f>Raw_Data!I1504</f>
        <v>84.4</v>
      </c>
      <c r="J1504" s="15">
        <f>Raw_Data!J1504</f>
        <v>7.1</v>
      </c>
      <c r="K1504" s="15">
        <f>Raw_Data!K1504</f>
        <v>6.79</v>
      </c>
      <c r="L1504" s="18">
        <f>IF(Raw_Data!L1504="",ROUND(AVERAGEIFS(Raw_Data!$L$2:$L$4001,Raw_Data!$E$2:$E$4001,E1504),1),Raw_Data!L1504)</f>
        <v>29.9</v>
      </c>
      <c r="M1504" s="15">
        <f>Raw_Data!M1504</f>
        <v>108.1</v>
      </c>
      <c r="N1504" s="15">
        <f>Raw_Data!N1504</f>
        <v>29.3</v>
      </c>
      <c r="O1504" s="15">
        <f>Raw_Data!O1504</f>
        <v>121</v>
      </c>
      <c r="P1504" s="15" t="str">
        <f>Raw_Data!P1504</f>
        <v>Flood</v>
      </c>
      <c r="Q1504" s="15">
        <f>Raw_Data!Q1504</f>
        <v>232.5</v>
      </c>
      <c r="R1504" s="15">
        <f>Raw_Data!R1504</f>
        <v>4.03</v>
      </c>
      <c r="S1504" s="15">
        <f>Raw_Data!S1504</f>
        <v>0.8</v>
      </c>
      <c r="T1504" s="18">
        <f>IF(Raw_Data!T1504="",ROUND(AVERAGEIFS(Raw_Data!$T$2:$T$4001,Raw_Data!$E$2:$E$4001,E1504,Raw_Data!$D$2:$D$4001,D1504),2),IF(Raw_Data!T1504&gt;INDEX(Cleaning_Reference!$F$6:$F$13,MATCH(D1504,Cleaning_Reference!$A$6:$A$13,0)),INDEX(Cleaning_Reference!$F$6:$F$13,MATCH(D1504,Cleaning_Reference!$A$6:$A$13,0)),Raw_Data!T1504))</f>
        <v>1.19</v>
      </c>
      <c r="U1504" s="15">
        <f>Raw_Data!U1504</f>
        <v>5.99</v>
      </c>
      <c r="V1504" s="15">
        <f>Raw_Data!V1504</f>
        <v>67182</v>
      </c>
      <c r="W1504" s="15">
        <f>Raw_Data!W1504</f>
        <v>340711</v>
      </c>
      <c r="X1504" s="15">
        <f>Raw_Data!X1504</f>
        <v>402420</v>
      </c>
      <c r="Y1504" s="15">
        <f>Raw_Data!Y1504</f>
        <v>61709</v>
      </c>
      <c r="Z1504" s="15">
        <f>Raw_Data!Z1504</f>
        <v>2575</v>
      </c>
      <c r="AA1504" s="15">
        <f>Raw_Data!AA1504</f>
        <v>2.3260000000000001</v>
      </c>
      <c r="AB1504" s="15">
        <f>Raw_Data!AB1504</f>
        <v>61.5</v>
      </c>
      <c r="AC1504" s="19" t="str">
        <f>IF(Raw_Data!G1504="","Yes","No")</f>
        <v>No</v>
      </c>
      <c r="AD1504" s="19" t="str">
        <f>IF(Raw_Data!L1504="","Yes","No")</f>
        <v>No</v>
      </c>
      <c r="AE1504" s="19" t="str">
        <f>IF(Raw_Data!T1504="","Imputed",IF(Raw_Data!T1504&gt;INDEX(Cleaning_Reference!$F$6:$F$13,MATCH(D1504,Cleaning_Reference!$A$6:$A$13,0)),"Capped","Original"))</f>
        <v>Original</v>
      </c>
      <c r="AF1504" s="21">
        <f t="shared" si="23"/>
        <v>5.99</v>
      </c>
    </row>
    <row r="1505" spans="1:32" ht="15" customHeight="1" x14ac:dyDescent="0.3">
      <c r="A1505" s="20" t="str">
        <f>Raw_Data!A1505</f>
        <v>SF11504</v>
      </c>
      <c r="B1505" s="15" t="str">
        <f>Raw_Data!B1505</f>
        <v>Maharashtra</v>
      </c>
      <c r="C1505" s="15" t="str">
        <f>Raw_Data!C1505</f>
        <v>Indore</v>
      </c>
      <c r="D1505" s="15" t="str">
        <f>Raw_Data!D1505</f>
        <v>Rice</v>
      </c>
      <c r="E1505" s="15" t="str">
        <f>Raw_Data!E1505</f>
        <v>Kharif</v>
      </c>
      <c r="F1505" s="15">
        <f>Raw_Data!F1505</f>
        <v>5.08</v>
      </c>
      <c r="G1505" s="18">
        <f>IF(Raw_Data!G1505="",ROUND(AVERAGEIFS(Raw_Data!$G$2:$G$4001,Raw_Data!$E$2:$E$4001,E1505),1),Raw_Data!G1505)</f>
        <v>985.4</v>
      </c>
      <c r="H1505" s="15">
        <f>Raw_Data!H1505</f>
        <v>24.9</v>
      </c>
      <c r="I1505" s="15">
        <f>Raw_Data!I1505</f>
        <v>74.599999999999994</v>
      </c>
      <c r="J1505" s="15">
        <f>Raw_Data!J1505</f>
        <v>6.6</v>
      </c>
      <c r="K1505" s="15">
        <f>Raw_Data!K1505</f>
        <v>6.32</v>
      </c>
      <c r="L1505" s="18">
        <f>IF(Raw_Data!L1505="",ROUND(AVERAGEIFS(Raw_Data!$L$2:$L$4001,Raw_Data!$E$2:$E$4001,E1505),1),Raw_Data!L1505)</f>
        <v>32.700000000000003</v>
      </c>
      <c r="M1505" s="15">
        <f>Raw_Data!M1505</f>
        <v>94.3</v>
      </c>
      <c r="N1505" s="15">
        <f>Raw_Data!N1505</f>
        <v>48.6</v>
      </c>
      <c r="O1505" s="15">
        <f>Raw_Data!O1505</f>
        <v>86.6</v>
      </c>
      <c r="P1505" s="15" t="str">
        <f>Raw_Data!P1505</f>
        <v>Flood</v>
      </c>
      <c r="Q1505" s="15">
        <f>Raw_Data!Q1505</f>
        <v>259.60000000000002</v>
      </c>
      <c r="R1505" s="15">
        <f>Raw_Data!R1505</f>
        <v>3.25</v>
      </c>
      <c r="S1505" s="15">
        <f>Raw_Data!S1505</f>
        <v>0.79</v>
      </c>
      <c r="T1505" s="18">
        <f>IF(Raw_Data!T1505="",ROUND(AVERAGEIFS(Raw_Data!$T$2:$T$4001,Raw_Data!$E$2:$E$4001,E1505,Raw_Data!$D$2:$D$4001,D1505),2),IF(Raw_Data!T1505&gt;INDEX(Cleaning_Reference!$F$6:$F$13,MATCH(D1505,Cleaning_Reference!$A$6:$A$13,0)),INDEX(Cleaning_Reference!$F$6:$F$13,MATCH(D1505,Cleaning_Reference!$A$6:$A$13,0)),Raw_Data!T1505))</f>
        <v>2.84</v>
      </c>
      <c r="U1505" s="15">
        <f>Raw_Data!U1505</f>
        <v>14.43</v>
      </c>
      <c r="V1505" s="15">
        <f>Raw_Data!V1505</f>
        <v>20014</v>
      </c>
      <c r="W1505" s="15">
        <f>Raw_Data!W1505</f>
        <v>338419</v>
      </c>
      <c r="X1505" s="15">
        <f>Raw_Data!X1505</f>
        <v>288802</v>
      </c>
      <c r="Y1505" s="15">
        <f>Raw_Data!Y1505</f>
        <v>-49617</v>
      </c>
      <c r="Z1505" s="15">
        <f>Raw_Data!Z1505</f>
        <v>10584</v>
      </c>
      <c r="AA1505" s="15">
        <f>Raw_Data!AA1505</f>
        <v>1.363</v>
      </c>
      <c r="AB1505" s="15">
        <f>Raw_Data!AB1505</f>
        <v>60.7</v>
      </c>
      <c r="AC1505" s="19" t="str">
        <f>IF(Raw_Data!G1505="","Yes","No")</f>
        <v>No</v>
      </c>
      <c r="AD1505" s="19" t="str">
        <f>IF(Raw_Data!L1505="","Yes","No")</f>
        <v>No</v>
      </c>
      <c r="AE1505" s="19" t="str">
        <f>IF(Raw_Data!T1505="","Imputed",IF(Raw_Data!T1505&gt;INDEX(Cleaning_Reference!$F$6:$F$13,MATCH(D1505,Cleaning_Reference!$A$6:$A$13,0)),"Capped","Original"))</f>
        <v>Original</v>
      </c>
      <c r="AF1505" s="21">
        <f t="shared" si="23"/>
        <v>14.43</v>
      </c>
    </row>
    <row r="1506" spans="1:32" ht="15" customHeight="1" x14ac:dyDescent="0.3">
      <c r="A1506" s="20" t="str">
        <f>Raw_Data!A1506</f>
        <v>SF11505</v>
      </c>
      <c r="B1506" s="15" t="str">
        <f>Raw_Data!B1506</f>
        <v>Tamil Nadu</v>
      </c>
      <c r="C1506" s="15" t="str">
        <f>Raw_Data!C1506</f>
        <v>Krishna</v>
      </c>
      <c r="D1506" s="15" t="str">
        <f>Raw_Data!D1506</f>
        <v>Sugarcane</v>
      </c>
      <c r="E1506" s="15" t="str">
        <f>Raw_Data!E1506</f>
        <v>Rabi</v>
      </c>
      <c r="F1506" s="15">
        <f>Raw_Data!F1506</f>
        <v>4.58</v>
      </c>
      <c r="G1506" s="18">
        <f>IF(Raw_Data!G1506="",ROUND(AVERAGEIFS(Raw_Data!$G$2:$G$4001,Raw_Data!$E$2:$E$4001,E1506),1),Raw_Data!G1506)</f>
        <v>203.5</v>
      </c>
      <c r="H1506" s="15">
        <f>Raw_Data!H1506</f>
        <v>25.6</v>
      </c>
      <c r="I1506" s="15">
        <f>Raw_Data!I1506</f>
        <v>59.5</v>
      </c>
      <c r="J1506" s="15">
        <f>Raw_Data!J1506</f>
        <v>6.9</v>
      </c>
      <c r="K1506" s="15">
        <f>Raw_Data!K1506</f>
        <v>6</v>
      </c>
      <c r="L1506" s="18">
        <f>IF(Raw_Data!L1506="",ROUND(AVERAGEIFS(Raw_Data!$L$2:$L$4001,Raw_Data!$E$2:$E$4001,E1506),1),Raw_Data!L1506)</f>
        <v>29.8</v>
      </c>
      <c r="M1506" s="15">
        <f>Raw_Data!M1506</f>
        <v>132.6</v>
      </c>
      <c r="N1506" s="15">
        <f>Raw_Data!N1506</f>
        <v>91</v>
      </c>
      <c r="O1506" s="15">
        <f>Raw_Data!O1506</f>
        <v>137.5</v>
      </c>
      <c r="P1506" s="15" t="str">
        <f>Raw_Data!P1506</f>
        <v>Flood</v>
      </c>
      <c r="Q1506" s="15">
        <f>Raw_Data!Q1506</f>
        <v>252.7</v>
      </c>
      <c r="R1506" s="15">
        <f>Raw_Data!R1506</f>
        <v>7.2</v>
      </c>
      <c r="S1506" s="15">
        <f>Raw_Data!S1506</f>
        <v>0.88</v>
      </c>
      <c r="T1506" s="18">
        <f>IF(Raw_Data!T1506="",ROUND(AVERAGEIFS(Raw_Data!$T$2:$T$4001,Raw_Data!$E$2:$E$4001,E1506,Raw_Data!$D$2:$D$4001,D1506),2),IF(Raw_Data!T1506&gt;INDEX(Cleaning_Reference!$F$6:$F$13,MATCH(D1506,Cleaning_Reference!$A$6:$A$13,0)),INDEX(Cleaning_Reference!$F$6:$F$13,MATCH(D1506,Cleaning_Reference!$A$6:$A$13,0)),Raw_Data!T1506))</f>
        <v>28.48</v>
      </c>
      <c r="U1506" s="15">
        <f>Raw_Data!U1506</f>
        <v>130.44</v>
      </c>
      <c r="V1506" s="15">
        <f>Raw_Data!V1506</f>
        <v>3337</v>
      </c>
      <c r="W1506" s="15">
        <f>Raw_Data!W1506</f>
        <v>358289</v>
      </c>
      <c r="X1506" s="15">
        <f>Raw_Data!X1506</f>
        <v>435278</v>
      </c>
      <c r="Y1506" s="15">
        <f>Raw_Data!Y1506</f>
        <v>76989</v>
      </c>
      <c r="Z1506" s="15">
        <f>Raw_Data!Z1506</f>
        <v>10212</v>
      </c>
      <c r="AA1506" s="15">
        <f>Raw_Data!AA1506</f>
        <v>12.773</v>
      </c>
      <c r="AB1506" s="15">
        <f>Raw_Data!AB1506</f>
        <v>24.5</v>
      </c>
      <c r="AC1506" s="19" t="str">
        <f>IF(Raw_Data!G1506="","Yes","No")</f>
        <v>No</v>
      </c>
      <c r="AD1506" s="19" t="str">
        <f>IF(Raw_Data!L1506="","Yes","No")</f>
        <v>No</v>
      </c>
      <c r="AE1506" s="19" t="str">
        <f>IF(Raw_Data!T1506="","Imputed",IF(Raw_Data!T1506&gt;INDEX(Cleaning_Reference!$F$6:$F$13,MATCH(D1506,Cleaning_Reference!$A$6:$A$13,0)),"Capped","Original"))</f>
        <v>Original</v>
      </c>
      <c r="AF1506" s="21">
        <f t="shared" si="23"/>
        <v>130.44</v>
      </c>
    </row>
    <row r="1507" spans="1:32" ht="15" customHeight="1" x14ac:dyDescent="0.3">
      <c r="A1507" s="20" t="str">
        <f>Raw_Data!A1507</f>
        <v>SF11506</v>
      </c>
      <c r="B1507" s="15" t="str">
        <f>Raw_Data!B1507</f>
        <v>Tamil Nadu</v>
      </c>
      <c r="C1507" s="15" t="str">
        <f>Raw_Data!C1507</f>
        <v>Rajkot</v>
      </c>
      <c r="D1507" s="15" t="str">
        <f>Raw_Data!D1507</f>
        <v>Pulses</v>
      </c>
      <c r="E1507" s="15" t="str">
        <f>Raw_Data!E1507</f>
        <v>Rabi</v>
      </c>
      <c r="F1507" s="15">
        <f>Raw_Data!F1507</f>
        <v>6.09</v>
      </c>
      <c r="G1507" s="18">
        <f>IF(Raw_Data!G1507="",ROUND(AVERAGEIFS(Raw_Data!$G$2:$G$4001,Raw_Data!$E$2:$E$4001,E1507),1),Raw_Data!G1507)</f>
        <v>321.39999999999998</v>
      </c>
      <c r="H1507" s="15">
        <f>Raw_Data!H1507</f>
        <v>22.2</v>
      </c>
      <c r="I1507" s="15">
        <f>Raw_Data!I1507</f>
        <v>56.5</v>
      </c>
      <c r="J1507" s="15">
        <f>Raw_Data!J1507</f>
        <v>8.1</v>
      </c>
      <c r="K1507" s="15">
        <f>Raw_Data!K1507</f>
        <v>7.72</v>
      </c>
      <c r="L1507" s="18">
        <f>IF(Raw_Data!L1507="",ROUND(AVERAGEIFS(Raw_Data!$L$2:$L$4001,Raw_Data!$E$2:$E$4001,E1507),1),Raw_Data!L1507)</f>
        <v>22.5</v>
      </c>
      <c r="M1507" s="15">
        <f>Raw_Data!M1507</f>
        <v>180.3</v>
      </c>
      <c r="N1507" s="15">
        <f>Raw_Data!N1507</f>
        <v>68.900000000000006</v>
      </c>
      <c r="O1507" s="15">
        <f>Raw_Data!O1507</f>
        <v>116.7</v>
      </c>
      <c r="P1507" s="15" t="str">
        <f>Raw_Data!P1507</f>
        <v>Sprinkler</v>
      </c>
      <c r="Q1507" s="15">
        <f>Raw_Data!Q1507</f>
        <v>181.1</v>
      </c>
      <c r="R1507" s="15">
        <f>Raw_Data!R1507</f>
        <v>5.52</v>
      </c>
      <c r="S1507" s="15">
        <f>Raw_Data!S1507</f>
        <v>0.93</v>
      </c>
      <c r="T1507" s="18">
        <f>IF(Raw_Data!T1507="",ROUND(AVERAGEIFS(Raw_Data!$T$2:$T$4001,Raw_Data!$E$2:$E$4001,E1507,Raw_Data!$D$2:$D$4001,D1507),2),IF(Raw_Data!T1507&gt;INDEX(Cleaning_Reference!$F$6:$F$13,MATCH(D1507,Cleaning_Reference!$A$6:$A$13,0)),INDEX(Cleaning_Reference!$F$6:$F$13,MATCH(D1507,Cleaning_Reference!$A$6:$A$13,0)),Raw_Data!T1507))</f>
        <v>0.3</v>
      </c>
      <c r="U1507" s="15">
        <f>Raw_Data!U1507</f>
        <v>1.83</v>
      </c>
      <c r="V1507" s="15">
        <f>Raw_Data!V1507</f>
        <v>88103</v>
      </c>
      <c r="W1507" s="15">
        <f>Raw_Data!W1507</f>
        <v>396021</v>
      </c>
      <c r="X1507" s="15">
        <f>Raw_Data!X1507</f>
        <v>161228</v>
      </c>
      <c r="Y1507" s="15">
        <f>Raw_Data!Y1507</f>
        <v>-234793</v>
      </c>
      <c r="Z1507" s="15">
        <f>Raw_Data!Z1507</f>
        <v>2263</v>
      </c>
      <c r="AA1507" s="15">
        <f>Raw_Data!AA1507</f>
        <v>0.80900000000000005</v>
      </c>
      <c r="AB1507" s="15">
        <f>Raw_Data!AB1507</f>
        <v>37.4</v>
      </c>
      <c r="AC1507" s="19" t="str">
        <f>IF(Raw_Data!G1507="","Yes","No")</f>
        <v>No</v>
      </c>
      <c r="AD1507" s="19" t="str">
        <f>IF(Raw_Data!L1507="","Yes","No")</f>
        <v>No</v>
      </c>
      <c r="AE1507" s="19" t="str">
        <f>IF(Raw_Data!T1507="","Imputed",IF(Raw_Data!T1507&gt;INDEX(Cleaning_Reference!$F$6:$F$13,MATCH(D1507,Cleaning_Reference!$A$6:$A$13,0)),"Capped","Original"))</f>
        <v>Original</v>
      </c>
      <c r="AF1507" s="21">
        <f t="shared" si="23"/>
        <v>1.83</v>
      </c>
    </row>
    <row r="1508" spans="1:32" ht="15" customHeight="1" x14ac:dyDescent="0.3">
      <c r="A1508" s="20" t="str">
        <f>Raw_Data!A1508</f>
        <v>SF11507</v>
      </c>
      <c r="B1508" s="15" t="str">
        <f>Raw_Data!B1508</f>
        <v>Andhra Pradesh</v>
      </c>
      <c r="C1508" s="15" t="str">
        <f>Raw_Data!C1508</f>
        <v>Raichur</v>
      </c>
      <c r="D1508" s="15" t="str">
        <f>Raw_Data!D1508</f>
        <v>Rice</v>
      </c>
      <c r="E1508" s="15" t="str">
        <f>Raw_Data!E1508</f>
        <v>Kharif</v>
      </c>
      <c r="F1508" s="15">
        <f>Raw_Data!F1508</f>
        <v>12.64</v>
      </c>
      <c r="G1508" s="18">
        <f>IF(Raw_Data!G1508="",ROUND(AVERAGEIFS(Raw_Data!$G$2:$G$4001,Raw_Data!$E$2:$E$4001,E1508),1),Raw_Data!G1508)</f>
        <v>1009.1</v>
      </c>
      <c r="H1508" s="15">
        <f>Raw_Data!H1508</f>
        <v>27.1</v>
      </c>
      <c r="I1508" s="15">
        <f>Raw_Data!I1508</f>
        <v>81.7</v>
      </c>
      <c r="J1508" s="15">
        <f>Raw_Data!J1508</f>
        <v>8.6999999999999993</v>
      </c>
      <c r="K1508" s="15">
        <f>Raw_Data!K1508</f>
        <v>6.99</v>
      </c>
      <c r="L1508" s="18">
        <f>IF(Raw_Data!L1508="",ROUND(AVERAGEIFS(Raw_Data!$L$2:$L$4001,Raw_Data!$E$2:$E$4001,E1508),1),Raw_Data!L1508)</f>
        <v>31.2</v>
      </c>
      <c r="M1508" s="15">
        <f>Raw_Data!M1508</f>
        <v>109.8</v>
      </c>
      <c r="N1508" s="15">
        <f>Raw_Data!N1508</f>
        <v>60</v>
      </c>
      <c r="O1508" s="15">
        <f>Raw_Data!O1508</f>
        <v>102.8</v>
      </c>
      <c r="P1508" s="15" t="str">
        <f>Raw_Data!P1508</f>
        <v>Drip</v>
      </c>
      <c r="Q1508" s="15">
        <f>Raw_Data!Q1508</f>
        <v>124.8</v>
      </c>
      <c r="R1508" s="15">
        <f>Raw_Data!R1508</f>
        <v>5.79</v>
      </c>
      <c r="S1508" s="15">
        <f>Raw_Data!S1508</f>
        <v>0.78</v>
      </c>
      <c r="T1508" s="18">
        <f>IF(Raw_Data!T1508="",ROUND(AVERAGEIFS(Raw_Data!$T$2:$T$4001,Raw_Data!$E$2:$E$4001,E1508,Raw_Data!$D$2:$D$4001,D1508),2),IF(Raw_Data!T1508&gt;INDEX(Cleaning_Reference!$F$6:$F$13,MATCH(D1508,Cleaning_Reference!$A$6:$A$13,0)),INDEX(Cleaning_Reference!$F$6:$F$13,MATCH(D1508,Cleaning_Reference!$A$6:$A$13,0)),Raw_Data!T1508))</f>
        <v>3.82</v>
      </c>
      <c r="U1508" s="15">
        <f>Raw_Data!U1508</f>
        <v>48.28</v>
      </c>
      <c r="V1508" s="15">
        <f>Raw_Data!V1508</f>
        <v>20728</v>
      </c>
      <c r="W1508" s="15">
        <f>Raw_Data!W1508</f>
        <v>807366</v>
      </c>
      <c r="X1508" s="15">
        <f>Raw_Data!X1508</f>
        <v>1000748</v>
      </c>
      <c r="Y1508" s="15">
        <f>Raw_Data!Y1508</f>
        <v>193382</v>
      </c>
      <c r="Z1508" s="15">
        <f>Raw_Data!Z1508</f>
        <v>20632</v>
      </c>
      <c r="AA1508" s="15">
        <f>Raw_Data!AA1508</f>
        <v>2.34</v>
      </c>
      <c r="AB1508" s="15">
        <f>Raw_Data!AB1508</f>
        <v>64.400000000000006</v>
      </c>
      <c r="AC1508" s="19" t="str">
        <f>IF(Raw_Data!G1508="","Yes","No")</f>
        <v>No</v>
      </c>
      <c r="AD1508" s="19" t="str">
        <f>IF(Raw_Data!L1508="","Yes","No")</f>
        <v>Yes</v>
      </c>
      <c r="AE1508" s="19" t="str">
        <f>IF(Raw_Data!T1508="","Imputed",IF(Raw_Data!T1508&gt;INDEX(Cleaning_Reference!$F$6:$F$13,MATCH(D1508,Cleaning_Reference!$A$6:$A$13,0)),"Capped","Original"))</f>
        <v>Original</v>
      </c>
      <c r="AF1508" s="21">
        <f t="shared" si="23"/>
        <v>48.28</v>
      </c>
    </row>
    <row r="1509" spans="1:32" ht="15" customHeight="1" x14ac:dyDescent="0.3">
      <c r="A1509" s="20" t="str">
        <f>Raw_Data!A1509</f>
        <v>SF11508</v>
      </c>
      <c r="B1509" s="15" t="str">
        <f>Raw_Data!B1509</f>
        <v>Punjab</v>
      </c>
      <c r="C1509" s="15" t="str">
        <f>Raw_Data!C1509</f>
        <v>Erode</v>
      </c>
      <c r="D1509" s="15" t="str">
        <f>Raw_Data!D1509</f>
        <v>Rice</v>
      </c>
      <c r="E1509" s="15" t="str">
        <f>Raw_Data!E1509</f>
        <v>Rabi</v>
      </c>
      <c r="F1509" s="15">
        <f>Raw_Data!F1509</f>
        <v>9.82</v>
      </c>
      <c r="G1509" s="18">
        <f>IF(Raw_Data!G1509="",ROUND(AVERAGEIFS(Raw_Data!$G$2:$G$4001,Raw_Data!$E$2:$E$4001,E1509),1),Raw_Data!G1509)</f>
        <v>480.9</v>
      </c>
      <c r="H1509" s="15">
        <f>Raw_Data!H1509</f>
        <v>21.3</v>
      </c>
      <c r="I1509" s="15">
        <f>Raw_Data!I1509</f>
        <v>54.9</v>
      </c>
      <c r="J1509" s="15">
        <f>Raw_Data!J1509</f>
        <v>9</v>
      </c>
      <c r="K1509" s="15">
        <f>Raw_Data!K1509</f>
        <v>6.47</v>
      </c>
      <c r="L1509" s="18">
        <f>IF(Raw_Data!L1509="",ROUND(AVERAGEIFS(Raw_Data!$L$2:$L$4001,Raw_Data!$E$2:$E$4001,E1509),1),Raw_Data!L1509)</f>
        <v>22.3</v>
      </c>
      <c r="M1509" s="15">
        <f>Raw_Data!M1509</f>
        <v>117.9</v>
      </c>
      <c r="N1509" s="15">
        <f>Raw_Data!N1509</f>
        <v>54.2</v>
      </c>
      <c r="O1509" s="15">
        <f>Raw_Data!O1509</f>
        <v>92</v>
      </c>
      <c r="P1509" s="15" t="str">
        <f>Raw_Data!P1509</f>
        <v>Drip</v>
      </c>
      <c r="Q1509" s="15">
        <f>Raw_Data!Q1509</f>
        <v>340.2</v>
      </c>
      <c r="R1509" s="15">
        <f>Raw_Data!R1509</f>
        <v>5.9</v>
      </c>
      <c r="S1509" s="15">
        <f>Raw_Data!S1509</f>
        <v>0.82</v>
      </c>
      <c r="T1509" s="18">
        <f>IF(Raw_Data!T1509="",ROUND(AVERAGEIFS(Raw_Data!$T$2:$T$4001,Raw_Data!$E$2:$E$4001,E1509,Raw_Data!$D$2:$D$4001,D1509),2),IF(Raw_Data!T1509&gt;INDEX(Cleaning_Reference!$F$6:$F$13,MATCH(D1509,Cleaning_Reference!$A$6:$A$13,0)),INDEX(Cleaning_Reference!$F$6:$F$13,MATCH(D1509,Cleaning_Reference!$A$6:$A$13,0)),Raw_Data!T1509))</f>
        <v>3.36</v>
      </c>
      <c r="U1509" s="15">
        <f>Raw_Data!U1509</f>
        <v>33</v>
      </c>
      <c r="V1509" s="15">
        <f>Raw_Data!V1509</f>
        <v>23622</v>
      </c>
      <c r="W1509" s="15">
        <f>Raw_Data!W1509</f>
        <v>686085</v>
      </c>
      <c r="X1509" s="15">
        <f>Raw_Data!X1509</f>
        <v>779526</v>
      </c>
      <c r="Y1509" s="15">
        <f>Raw_Data!Y1509</f>
        <v>93441</v>
      </c>
      <c r="Z1509" s="15">
        <f>Raw_Data!Z1509</f>
        <v>11411</v>
      </c>
      <c r="AA1509" s="15">
        <f>Raw_Data!AA1509</f>
        <v>2.8919999999999999</v>
      </c>
      <c r="AB1509" s="15">
        <f>Raw_Data!AB1509</f>
        <v>31.2</v>
      </c>
      <c r="AC1509" s="19" t="str">
        <f>IF(Raw_Data!G1509="","Yes","No")</f>
        <v>No</v>
      </c>
      <c r="AD1509" s="19" t="str">
        <f>IF(Raw_Data!L1509="","Yes","No")</f>
        <v>No</v>
      </c>
      <c r="AE1509" s="19" t="str">
        <f>IF(Raw_Data!T1509="","Imputed",IF(Raw_Data!T1509&gt;INDEX(Cleaning_Reference!$F$6:$F$13,MATCH(D1509,Cleaning_Reference!$A$6:$A$13,0)),"Capped","Original"))</f>
        <v>Original</v>
      </c>
      <c r="AF1509" s="21">
        <f t="shared" si="23"/>
        <v>33</v>
      </c>
    </row>
    <row r="1510" spans="1:32" ht="15" customHeight="1" x14ac:dyDescent="0.3">
      <c r="A1510" s="20" t="str">
        <f>Raw_Data!A1510</f>
        <v>SF11509</v>
      </c>
      <c r="B1510" s="15" t="str">
        <f>Raw_Data!B1510</f>
        <v>Telangana</v>
      </c>
      <c r="C1510" s="15" t="str">
        <f>Raw_Data!C1510</f>
        <v>Rajkot</v>
      </c>
      <c r="D1510" s="15" t="str">
        <f>Raw_Data!D1510</f>
        <v>Groundnut</v>
      </c>
      <c r="E1510" s="15" t="str">
        <f>Raw_Data!E1510</f>
        <v>Rabi</v>
      </c>
      <c r="F1510" s="15">
        <f>Raw_Data!F1510</f>
        <v>9.17</v>
      </c>
      <c r="G1510" s="18">
        <f>IF(Raw_Data!G1510="",ROUND(AVERAGEIFS(Raw_Data!$G$2:$G$4001,Raw_Data!$E$2:$E$4001,E1510),1),Raw_Data!G1510)</f>
        <v>407.1</v>
      </c>
      <c r="H1510" s="15">
        <f>Raw_Data!H1510</f>
        <v>26.4</v>
      </c>
      <c r="I1510" s="15">
        <f>Raw_Data!I1510</f>
        <v>52.9</v>
      </c>
      <c r="J1510" s="15">
        <f>Raw_Data!J1510</f>
        <v>7.2</v>
      </c>
      <c r="K1510" s="15">
        <f>Raw_Data!K1510</f>
        <v>7.33</v>
      </c>
      <c r="L1510" s="18">
        <f>IF(Raw_Data!L1510="",ROUND(AVERAGEIFS(Raw_Data!$L$2:$L$4001,Raw_Data!$E$2:$E$4001,E1510),1),Raw_Data!L1510)</f>
        <v>21.9</v>
      </c>
      <c r="M1510" s="15">
        <f>Raw_Data!M1510</f>
        <v>154.1</v>
      </c>
      <c r="N1510" s="15">
        <f>Raw_Data!N1510</f>
        <v>59.1</v>
      </c>
      <c r="O1510" s="15">
        <f>Raw_Data!O1510</f>
        <v>131.9</v>
      </c>
      <c r="P1510" s="15" t="str">
        <f>Raw_Data!P1510</f>
        <v>Sprinkler</v>
      </c>
      <c r="Q1510" s="15">
        <f>Raw_Data!Q1510</f>
        <v>119.1</v>
      </c>
      <c r="R1510" s="15">
        <f>Raw_Data!R1510</f>
        <v>3.64</v>
      </c>
      <c r="S1510" s="15">
        <f>Raw_Data!S1510</f>
        <v>0.81</v>
      </c>
      <c r="T1510" s="18">
        <f>IF(Raw_Data!T1510="",ROUND(AVERAGEIFS(Raw_Data!$T$2:$T$4001,Raw_Data!$E$2:$E$4001,E1510,Raw_Data!$D$2:$D$4001,D1510),2),IF(Raw_Data!T1510&gt;INDEX(Cleaning_Reference!$F$6:$F$13,MATCH(D1510,Cleaning_Reference!$A$6:$A$13,0)),INDEX(Cleaning_Reference!$F$6:$F$13,MATCH(D1510,Cleaning_Reference!$A$6:$A$13,0)),Raw_Data!T1510))</f>
        <v>1.02</v>
      </c>
      <c r="U1510" s="15">
        <f>Raw_Data!U1510</f>
        <v>9.35</v>
      </c>
      <c r="V1510" s="15">
        <f>Raw_Data!V1510</f>
        <v>50296</v>
      </c>
      <c r="W1510" s="15">
        <f>Raw_Data!W1510</f>
        <v>529075</v>
      </c>
      <c r="X1510" s="15">
        <f>Raw_Data!X1510</f>
        <v>470268</v>
      </c>
      <c r="Y1510" s="15">
        <f>Raw_Data!Y1510</f>
        <v>-58807</v>
      </c>
      <c r="Z1510" s="15">
        <f>Raw_Data!Z1510</f>
        <v>4401</v>
      </c>
      <c r="AA1510" s="15">
        <f>Raw_Data!AA1510</f>
        <v>2.125</v>
      </c>
      <c r="AB1510" s="15">
        <f>Raw_Data!AB1510</f>
        <v>46.4</v>
      </c>
      <c r="AC1510" s="19" t="str">
        <f>IF(Raw_Data!G1510="","Yes","No")</f>
        <v>No</v>
      </c>
      <c r="AD1510" s="19" t="str">
        <f>IF(Raw_Data!L1510="","Yes","No")</f>
        <v>No</v>
      </c>
      <c r="AE1510" s="19" t="str">
        <f>IF(Raw_Data!T1510="","Imputed",IF(Raw_Data!T1510&gt;INDEX(Cleaning_Reference!$F$6:$F$13,MATCH(D1510,Cleaning_Reference!$A$6:$A$13,0)),"Capped","Original"))</f>
        <v>Original</v>
      </c>
      <c r="AF1510" s="21">
        <f t="shared" si="23"/>
        <v>9.35</v>
      </c>
    </row>
    <row r="1511" spans="1:32" ht="15" customHeight="1" x14ac:dyDescent="0.3">
      <c r="A1511" s="20" t="str">
        <f>Raw_Data!A1511</f>
        <v>SF11510</v>
      </c>
      <c r="B1511" s="15" t="str">
        <f>Raw_Data!B1511</f>
        <v>Karnataka</v>
      </c>
      <c r="C1511" s="15" t="str">
        <f>Raw_Data!C1511</f>
        <v>Nalgonda</v>
      </c>
      <c r="D1511" s="15" t="str">
        <f>Raw_Data!D1511</f>
        <v>Wheat</v>
      </c>
      <c r="E1511" s="15" t="str">
        <f>Raw_Data!E1511</f>
        <v>Rabi</v>
      </c>
      <c r="F1511" s="15">
        <f>Raw_Data!F1511</f>
        <v>4.46</v>
      </c>
      <c r="G1511" s="18">
        <f>IF(Raw_Data!G1511="",ROUND(AVERAGEIFS(Raw_Data!$G$2:$G$4001,Raw_Data!$E$2:$E$4001,E1511),1),Raw_Data!G1511)</f>
        <v>574.79999999999995</v>
      </c>
      <c r="H1511" s="15">
        <f>Raw_Data!H1511</f>
        <v>21.8</v>
      </c>
      <c r="I1511" s="15">
        <f>Raw_Data!I1511</f>
        <v>57.5</v>
      </c>
      <c r="J1511" s="15">
        <f>Raw_Data!J1511</f>
        <v>8.6</v>
      </c>
      <c r="K1511" s="15">
        <f>Raw_Data!K1511</f>
        <v>6.2</v>
      </c>
      <c r="L1511" s="18">
        <f>IF(Raw_Data!L1511="",ROUND(AVERAGEIFS(Raw_Data!$L$2:$L$4001,Raw_Data!$E$2:$E$4001,E1511),1),Raw_Data!L1511)</f>
        <v>20.9</v>
      </c>
      <c r="M1511" s="15">
        <f>Raw_Data!M1511</f>
        <v>211.9</v>
      </c>
      <c r="N1511" s="15">
        <f>Raw_Data!N1511</f>
        <v>69.900000000000006</v>
      </c>
      <c r="O1511" s="15">
        <f>Raw_Data!O1511</f>
        <v>114.7</v>
      </c>
      <c r="P1511" s="15" t="str">
        <f>Raw_Data!P1511</f>
        <v>Rainfed</v>
      </c>
      <c r="Q1511" s="15">
        <f>Raw_Data!Q1511</f>
        <v>101.9</v>
      </c>
      <c r="R1511" s="15">
        <f>Raw_Data!R1511</f>
        <v>3.15</v>
      </c>
      <c r="S1511" s="15">
        <f>Raw_Data!S1511</f>
        <v>0.69</v>
      </c>
      <c r="T1511" s="18">
        <f>IF(Raw_Data!T1511="",ROUND(AVERAGEIFS(Raw_Data!$T$2:$T$4001,Raw_Data!$E$2:$E$4001,E1511,Raw_Data!$D$2:$D$4001,D1511),2),IF(Raw_Data!T1511&gt;INDEX(Cleaning_Reference!$F$6:$F$13,MATCH(D1511,Cleaning_Reference!$A$6:$A$13,0)),INDEX(Cleaning_Reference!$F$6:$F$13,MATCH(D1511,Cleaning_Reference!$A$6:$A$13,0)),Raw_Data!T1511))</f>
        <v>2.48</v>
      </c>
      <c r="U1511" s="15">
        <f>Raw_Data!U1511</f>
        <v>11.06</v>
      </c>
      <c r="V1511" s="15">
        <f>Raw_Data!V1511</f>
        <v>24259</v>
      </c>
      <c r="W1511" s="15">
        <f>Raw_Data!W1511</f>
        <v>241522</v>
      </c>
      <c r="X1511" s="15">
        <f>Raw_Data!X1511</f>
        <v>268305</v>
      </c>
      <c r="Y1511" s="15">
        <f>Raw_Data!Y1511</f>
        <v>26783</v>
      </c>
      <c r="Z1511" s="15">
        <f>Raw_Data!Z1511</f>
        <v>1069</v>
      </c>
      <c r="AA1511" s="15">
        <f>Raw_Data!AA1511</f>
        <v>10.346</v>
      </c>
      <c r="AB1511" s="15">
        <f>Raw_Data!AB1511</f>
        <v>45.2</v>
      </c>
      <c r="AC1511" s="19" t="str">
        <f>IF(Raw_Data!G1511="","Yes","No")</f>
        <v>No</v>
      </c>
      <c r="AD1511" s="19" t="str">
        <f>IF(Raw_Data!L1511="","Yes","No")</f>
        <v>No</v>
      </c>
      <c r="AE1511" s="19" t="str">
        <f>IF(Raw_Data!T1511="","Imputed",IF(Raw_Data!T1511&gt;INDEX(Cleaning_Reference!$F$6:$F$13,MATCH(D1511,Cleaning_Reference!$A$6:$A$13,0)),"Capped","Original"))</f>
        <v>Original</v>
      </c>
      <c r="AF1511" s="21">
        <f t="shared" si="23"/>
        <v>11.06</v>
      </c>
    </row>
    <row r="1512" spans="1:32" ht="15" customHeight="1" x14ac:dyDescent="0.3">
      <c r="A1512" s="20" t="str">
        <f>Raw_Data!A1512</f>
        <v>SF11511</v>
      </c>
      <c r="B1512" s="15" t="str">
        <f>Raw_Data!B1512</f>
        <v>Telangana</v>
      </c>
      <c r="C1512" s="15" t="str">
        <f>Raw_Data!C1512</f>
        <v>Rajkot</v>
      </c>
      <c r="D1512" s="15" t="str">
        <f>Raw_Data!D1512</f>
        <v>Groundnut</v>
      </c>
      <c r="E1512" s="15" t="str">
        <f>Raw_Data!E1512</f>
        <v>Rabi</v>
      </c>
      <c r="F1512" s="15">
        <f>Raw_Data!F1512</f>
        <v>1.91</v>
      </c>
      <c r="G1512" s="18">
        <f>IF(Raw_Data!G1512="",ROUND(AVERAGEIFS(Raw_Data!$G$2:$G$4001,Raw_Data!$E$2:$E$4001,E1512),1),Raw_Data!G1512)</f>
        <v>456.3</v>
      </c>
      <c r="H1512" s="15">
        <f>Raw_Data!H1512</f>
        <v>24.6</v>
      </c>
      <c r="I1512" s="15">
        <f>Raw_Data!I1512</f>
        <v>69.900000000000006</v>
      </c>
      <c r="J1512" s="15">
        <f>Raw_Data!J1512</f>
        <v>7.4</v>
      </c>
      <c r="K1512" s="15">
        <f>Raw_Data!K1512</f>
        <v>6.95</v>
      </c>
      <c r="L1512" s="18">
        <f>IF(Raw_Data!L1512="",ROUND(AVERAGEIFS(Raw_Data!$L$2:$L$4001,Raw_Data!$E$2:$E$4001,E1512),1),Raw_Data!L1512)</f>
        <v>14.4</v>
      </c>
      <c r="M1512" s="15">
        <f>Raw_Data!M1512</f>
        <v>79.400000000000006</v>
      </c>
      <c r="N1512" s="15">
        <f>Raw_Data!N1512</f>
        <v>56.1</v>
      </c>
      <c r="O1512" s="15">
        <f>Raw_Data!O1512</f>
        <v>76.8</v>
      </c>
      <c r="P1512" s="15" t="str">
        <f>Raw_Data!P1512</f>
        <v>Rainfed</v>
      </c>
      <c r="Q1512" s="15">
        <f>Raw_Data!Q1512</f>
        <v>246.5</v>
      </c>
      <c r="R1512" s="15">
        <f>Raw_Data!R1512</f>
        <v>1.62</v>
      </c>
      <c r="S1512" s="15">
        <f>Raw_Data!S1512</f>
        <v>0.69</v>
      </c>
      <c r="T1512" s="18">
        <f>IF(Raw_Data!T1512="",ROUND(AVERAGEIFS(Raw_Data!$T$2:$T$4001,Raw_Data!$E$2:$E$4001,E1512,Raw_Data!$D$2:$D$4001,D1512),2),IF(Raw_Data!T1512&gt;INDEX(Cleaning_Reference!$F$6:$F$13,MATCH(D1512,Cleaning_Reference!$A$6:$A$13,0)),INDEX(Cleaning_Reference!$F$6:$F$13,MATCH(D1512,Cleaning_Reference!$A$6:$A$13,0)),Raw_Data!T1512))</f>
        <v>1.52</v>
      </c>
      <c r="U1512" s="15">
        <f>Raw_Data!U1512</f>
        <v>2.9</v>
      </c>
      <c r="V1512" s="15">
        <f>Raw_Data!V1512</f>
        <v>52656</v>
      </c>
      <c r="W1512" s="15">
        <f>Raw_Data!W1512</f>
        <v>118096</v>
      </c>
      <c r="X1512" s="15">
        <f>Raw_Data!X1512</f>
        <v>152702</v>
      </c>
      <c r="Y1512" s="15">
        <f>Raw_Data!Y1512</f>
        <v>34606</v>
      </c>
      <c r="Z1512" s="15">
        <f>Raw_Data!Z1512</f>
        <v>487</v>
      </c>
      <c r="AA1512" s="15">
        <f>Raw_Data!AA1512</f>
        <v>5.9550000000000001</v>
      </c>
      <c r="AB1512" s="15">
        <f>Raw_Data!AB1512</f>
        <v>41.1</v>
      </c>
      <c r="AC1512" s="19" t="str">
        <f>IF(Raw_Data!G1512="","Yes","No")</f>
        <v>No</v>
      </c>
      <c r="AD1512" s="19" t="str">
        <f>IF(Raw_Data!L1512="","Yes","No")</f>
        <v>No</v>
      </c>
      <c r="AE1512" s="19" t="str">
        <f>IF(Raw_Data!T1512="","Imputed",IF(Raw_Data!T1512&gt;INDEX(Cleaning_Reference!$F$6:$F$13,MATCH(D1512,Cleaning_Reference!$A$6:$A$13,0)),"Capped","Original"))</f>
        <v>Original</v>
      </c>
      <c r="AF1512" s="21">
        <f t="shared" si="23"/>
        <v>2.9</v>
      </c>
    </row>
    <row r="1513" spans="1:32" ht="15" customHeight="1" x14ac:dyDescent="0.3">
      <c r="A1513" s="20" t="str">
        <f>Raw_Data!A1513</f>
        <v>SF11512</v>
      </c>
      <c r="B1513" s="15" t="str">
        <f>Raw_Data!B1513</f>
        <v>Tamil Nadu</v>
      </c>
      <c r="C1513" s="15" t="str">
        <f>Raw_Data!C1513</f>
        <v>Warangal</v>
      </c>
      <c r="D1513" s="15" t="str">
        <f>Raw_Data!D1513</f>
        <v>Groundnut</v>
      </c>
      <c r="E1513" s="15" t="str">
        <f>Raw_Data!E1513</f>
        <v>Rabi</v>
      </c>
      <c r="F1513" s="15">
        <f>Raw_Data!F1513</f>
        <v>8</v>
      </c>
      <c r="G1513" s="18">
        <f>IF(Raw_Data!G1513="",ROUND(AVERAGEIFS(Raw_Data!$G$2:$G$4001,Raw_Data!$E$2:$E$4001,E1513),1),Raw_Data!G1513)</f>
        <v>550.29999999999995</v>
      </c>
      <c r="H1513" s="15">
        <f>Raw_Data!H1513</f>
        <v>26.3</v>
      </c>
      <c r="I1513" s="15">
        <f>Raw_Data!I1513</f>
        <v>49.6</v>
      </c>
      <c r="J1513" s="15">
        <f>Raw_Data!J1513</f>
        <v>6.4</v>
      </c>
      <c r="K1513" s="15">
        <f>Raw_Data!K1513</f>
        <v>7.13</v>
      </c>
      <c r="L1513" s="18">
        <f>IF(Raw_Data!L1513="",ROUND(AVERAGEIFS(Raw_Data!$L$2:$L$4001,Raw_Data!$E$2:$E$4001,E1513),1),Raw_Data!L1513)</f>
        <v>31</v>
      </c>
      <c r="M1513" s="15">
        <f>Raw_Data!M1513</f>
        <v>58.8</v>
      </c>
      <c r="N1513" s="15">
        <f>Raw_Data!N1513</f>
        <v>56.8</v>
      </c>
      <c r="O1513" s="15">
        <f>Raw_Data!O1513</f>
        <v>101</v>
      </c>
      <c r="P1513" s="15" t="str">
        <f>Raw_Data!P1513</f>
        <v>Rainfed</v>
      </c>
      <c r="Q1513" s="15">
        <f>Raw_Data!Q1513</f>
        <v>190.7</v>
      </c>
      <c r="R1513" s="15">
        <f>Raw_Data!R1513</f>
        <v>9.9600000000000009</v>
      </c>
      <c r="S1513" s="15">
        <f>Raw_Data!S1513</f>
        <v>0.94</v>
      </c>
      <c r="T1513" s="18">
        <f>IF(Raw_Data!T1513="",ROUND(AVERAGEIFS(Raw_Data!$T$2:$T$4001,Raw_Data!$E$2:$E$4001,E1513,Raw_Data!$D$2:$D$4001,D1513),2),IF(Raw_Data!T1513&gt;INDEX(Cleaning_Reference!$F$6:$F$13,MATCH(D1513,Cleaning_Reference!$A$6:$A$13,0)),INDEX(Cleaning_Reference!$F$6:$F$13,MATCH(D1513,Cleaning_Reference!$A$6:$A$13,0)),Raw_Data!T1513))</f>
        <v>1.41</v>
      </c>
      <c r="U1513" s="15">
        <f>Raw_Data!U1513</f>
        <v>11.28</v>
      </c>
      <c r="V1513" s="15">
        <f>Raw_Data!V1513</f>
        <v>53472</v>
      </c>
      <c r="W1513" s="15">
        <f>Raw_Data!W1513</f>
        <v>589798</v>
      </c>
      <c r="X1513" s="15">
        <f>Raw_Data!X1513</f>
        <v>603164</v>
      </c>
      <c r="Y1513" s="15">
        <f>Raw_Data!Y1513</f>
        <v>13366</v>
      </c>
      <c r="Z1513" s="15">
        <f>Raw_Data!Z1513</f>
        <v>2017</v>
      </c>
      <c r="AA1513" s="15">
        <f>Raw_Data!AA1513</f>
        <v>5.5919999999999996</v>
      </c>
      <c r="AB1513" s="15">
        <f>Raw_Data!AB1513</f>
        <v>27.4</v>
      </c>
      <c r="AC1513" s="19" t="str">
        <f>IF(Raw_Data!G1513="","Yes","No")</f>
        <v>No</v>
      </c>
      <c r="AD1513" s="19" t="str">
        <f>IF(Raw_Data!L1513="","Yes","No")</f>
        <v>No</v>
      </c>
      <c r="AE1513" s="19" t="str">
        <f>IF(Raw_Data!T1513="","Imputed",IF(Raw_Data!T1513&gt;INDEX(Cleaning_Reference!$F$6:$F$13,MATCH(D1513,Cleaning_Reference!$A$6:$A$13,0)),"Capped","Original"))</f>
        <v>Original</v>
      </c>
      <c r="AF1513" s="21">
        <f t="shared" si="23"/>
        <v>11.28</v>
      </c>
    </row>
    <row r="1514" spans="1:32" ht="15" customHeight="1" x14ac:dyDescent="0.3">
      <c r="A1514" s="20" t="str">
        <f>Raw_Data!A1514</f>
        <v>SF11513</v>
      </c>
      <c r="B1514" s="15" t="str">
        <f>Raw_Data!B1514</f>
        <v>Punjab</v>
      </c>
      <c r="C1514" s="15" t="str">
        <f>Raw_Data!C1514</f>
        <v>Raichur</v>
      </c>
      <c r="D1514" s="15" t="str">
        <f>Raw_Data!D1514</f>
        <v>Rice</v>
      </c>
      <c r="E1514" s="15" t="str">
        <f>Raw_Data!E1514</f>
        <v>Rabi</v>
      </c>
      <c r="F1514" s="15">
        <f>Raw_Data!F1514</f>
        <v>0.54</v>
      </c>
      <c r="G1514" s="18">
        <f>IF(Raw_Data!G1514="",ROUND(AVERAGEIFS(Raw_Data!$G$2:$G$4001,Raw_Data!$E$2:$E$4001,E1514),1),Raw_Data!G1514)</f>
        <v>315.5</v>
      </c>
      <c r="H1514" s="15">
        <f>Raw_Data!H1514</f>
        <v>23.6</v>
      </c>
      <c r="I1514" s="15">
        <f>Raw_Data!I1514</f>
        <v>49.5</v>
      </c>
      <c r="J1514" s="15">
        <f>Raw_Data!J1514</f>
        <v>8.6999999999999993</v>
      </c>
      <c r="K1514" s="15">
        <f>Raw_Data!K1514</f>
        <v>6.18</v>
      </c>
      <c r="L1514" s="18">
        <f>IF(Raw_Data!L1514="",ROUND(AVERAGEIFS(Raw_Data!$L$2:$L$4001,Raw_Data!$E$2:$E$4001,E1514),1),Raw_Data!L1514)</f>
        <v>17.3</v>
      </c>
      <c r="M1514" s="15">
        <f>Raw_Data!M1514</f>
        <v>158.6</v>
      </c>
      <c r="N1514" s="15">
        <f>Raw_Data!N1514</f>
        <v>61.1</v>
      </c>
      <c r="O1514" s="15">
        <f>Raw_Data!O1514</f>
        <v>52.6</v>
      </c>
      <c r="P1514" s="15" t="str">
        <f>Raw_Data!P1514</f>
        <v>Sprinkler</v>
      </c>
      <c r="Q1514" s="15">
        <f>Raw_Data!Q1514</f>
        <v>159.30000000000001</v>
      </c>
      <c r="R1514" s="15">
        <f>Raw_Data!R1514</f>
        <v>5.0999999999999996</v>
      </c>
      <c r="S1514" s="15">
        <f>Raw_Data!S1514</f>
        <v>0.75</v>
      </c>
      <c r="T1514" s="18">
        <f>IF(Raw_Data!T1514="",ROUND(AVERAGEIFS(Raw_Data!$T$2:$T$4001,Raw_Data!$E$2:$E$4001,E1514,Raw_Data!$D$2:$D$4001,D1514),2),IF(Raw_Data!T1514&gt;INDEX(Cleaning_Reference!$F$6:$F$13,MATCH(D1514,Cleaning_Reference!$A$6:$A$13,0)),INDEX(Cleaning_Reference!$F$6:$F$13,MATCH(D1514,Cleaning_Reference!$A$6:$A$13,0)),Raw_Data!T1514))</f>
        <v>2.2000000000000002</v>
      </c>
      <c r="U1514" s="15">
        <f>Raw_Data!U1514</f>
        <v>1.19</v>
      </c>
      <c r="V1514" s="15">
        <f>Raw_Data!V1514</f>
        <v>22645</v>
      </c>
      <c r="W1514" s="15">
        <f>Raw_Data!W1514</f>
        <v>32924</v>
      </c>
      <c r="X1514" s="15">
        <f>Raw_Data!X1514</f>
        <v>26948</v>
      </c>
      <c r="Y1514" s="15">
        <f>Raw_Data!Y1514</f>
        <v>-5976</v>
      </c>
      <c r="Z1514" s="15">
        <f>Raw_Data!Z1514</f>
        <v>821</v>
      </c>
      <c r="AA1514" s="15">
        <f>Raw_Data!AA1514</f>
        <v>1.4490000000000001</v>
      </c>
      <c r="AB1514" s="15">
        <f>Raw_Data!AB1514</f>
        <v>30.5</v>
      </c>
      <c r="AC1514" s="19" t="str">
        <f>IF(Raw_Data!G1514="","Yes","No")</f>
        <v>No</v>
      </c>
      <c r="AD1514" s="19" t="str">
        <f>IF(Raw_Data!L1514="","Yes","No")</f>
        <v>No</v>
      </c>
      <c r="AE1514" s="19" t="str">
        <f>IF(Raw_Data!T1514="","Imputed",IF(Raw_Data!T1514&gt;INDEX(Cleaning_Reference!$F$6:$F$13,MATCH(D1514,Cleaning_Reference!$A$6:$A$13,0)),"Capped","Original"))</f>
        <v>Original</v>
      </c>
      <c r="AF1514" s="21">
        <f t="shared" si="23"/>
        <v>1.19</v>
      </c>
    </row>
    <row r="1515" spans="1:32" ht="15" customHeight="1" x14ac:dyDescent="0.3">
      <c r="A1515" s="20" t="str">
        <f>Raw_Data!A1515</f>
        <v>SF11514</v>
      </c>
      <c r="B1515" s="15" t="str">
        <f>Raw_Data!B1515</f>
        <v>Karnataka</v>
      </c>
      <c r="C1515" s="15" t="str">
        <f>Raw_Data!C1515</f>
        <v>Nashik</v>
      </c>
      <c r="D1515" s="15" t="str">
        <f>Raw_Data!D1515</f>
        <v>Groundnut</v>
      </c>
      <c r="E1515" s="15" t="str">
        <f>Raw_Data!E1515</f>
        <v>Kharif</v>
      </c>
      <c r="F1515" s="15">
        <f>Raw_Data!F1515</f>
        <v>10.14</v>
      </c>
      <c r="G1515" s="18">
        <f>IF(Raw_Data!G1515="",ROUND(AVERAGEIFS(Raw_Data!$G$2:$G$4001,Raw_Data!$E$2:$E$4001,E1515),1),Raw_Data!G1515)</f>
        <v>1097.3</v>
      </c>
      <c r="H1515" s="15">
        <f>Raw_Data!H1515</f>
        <v>26.8</v>
      </c>
      <c r="I1515" s="15">
        <f>Raw_Data!I1515</f>
        <v>67.7</v>
      </c>
      <c r="J1515" s="15">
        <f>Raw_Data!J1515</f>
        <v>4.5999999999999996</v>
      </c>
      <c r="K1515" s="15">
        <f>Raw_Data!K1515</f>
        <v>7.33</v>
      </c>
      <c r="L1515" s="18">
        <f>IF(Raw_Data!L1515="",ROUND(AVERAGEIFS(Raw_Data!$L$2:$L$4001,Raw_Data!$E$2:$E$4001,E1515),1),Raw_Data!L1515)</f>
        <v>32.9</v>
      </c>
      <c r="M1515" s="15">
        <f>Raw_Data!M1515</f>
        <v>117.7</v>
      </c>
      <c r="N1515" s="15">
        <f>Raw_Data!N1515</f>
        <v>88.3</v>
      </c>
      <c r="O1515" s="15">
        <f>Raw_Data!O1515</f>
        <v>83.1</v>
      </c>
      <c r="P1515" s="15" t="str">
        <f>Raw_Data!P1515</f>
        <v>Rainfed</v>
      </c>
      <c r="Q1515" s="15">
        <f>Raw_Data!Q1515</f>
        <v>124.1</v>
      </c>
      <c r="R1515" s="15">
        <f>Raw_Data!R1515</f>
        <v>3.74</v>
      </c>
      <c r="S1515" s="15">
        <f>Raw_Data!S1515</f>
        <v>0.99</v>
      </c>
      <c r="T1515" s="18">
        <f>IF(Raw_Data!T1515="",ROUND(AVERAGEIFS(Raw_Data!$T$2:$T$4001,Raw_Data!$E$2:$E$4001,E1515,Raw_Data!$D$2:$D$4001,D1515),2),IF(Raw_Data!T1515&gt;INDEX(Cleaning_Reference!$F$6:$F$13,MATCH(D1515,Cleaning_Reference!$A$6:$A$13,0)),INDEX(Cleaning_Reference!$F$6:$F$13,MATCH(D1515,Cleaning_Reference!$A$6:$A$13,0)),Raw_Data!T1515))</f>
        <v>0.88</v>
      </c>
      <c r="U1515" s="15">
        <f>Raw_Data!U1515</f>
        <v>8.92</v>
      </c>
      <c r="V1515" s="15">
        <f>Raw_Data!V1515</f>
        <v>59622</v>
      </c>
      <c r="W1515" s="15">
        <f>Raw_Data!W1515</f>
        <v>632016</v>
      </c>
      <c r="X1515" s="15">
        <f>Raw_Data!X1515</f>
        <v>531828</v>
      </c>
      <c r="Y1515" s="15">
        <f>Raw_Data!Y1515</f>
        <v>-100188</v>
      </c>
      <c r="Z1515" s="15">
        <f>Raw_Data!Z1515</f>
        <v>2747</v>
      </c>
      <c r="AA1515" s="15">
        <f>Raw_Data!AA1515</f>
        <v>3.2469999999999999</v>
      </c>
      <c r="AB1515" s="15">
        <f>Raw_Data!AB1515</f>
        <v>67</v>
      </c>
      <c r="AC1515" s="19" t="str">
        <f>IF(Raw_Data!G1515="","Yes","No")</f>
        <v>No</v>
      </c>
      <c r="AD1515" s="19" t="str">
        <f>IF(Raw_Data!L1515="","Yes","No")</f>
        <v>No</v>
      </c>
      <c r="AE1515" s="19" t="str">
        <f>IF(Raw_Data!T1515="","Imputed",IF(Raw_Data!T1515&gt;INDEX(Cleaning_Reference!$F$6:$F$13,MATCH(D1515,Cleaning_Reference!$A$6:$A$13,0)),"Capped","Original"))</f>
        <v>Original</v>
      </c>
      <c r="AF1515" s="21">
        <f t="shared" si="23"/>
        <v>8.92</v>
      </c>
    </row>
    <row r="1516" spans="1:32" ht="15" customHeight="1" x14ac:dyDescent="0.3">
      <c r="A1516" s="20" t="str">
        <f>Raw_Data!A1516</f>
        <v>SF11515</v>
      </c>
      <c r="B1516" s="15" t="str">
        <f>Raw_Data!B1516</f>
        <v>Maharashtra</v>
      </c>
      <c r="C1516" s="15" t="str">
        <f>Raw_Data!C1516</f>
        <v>Ludhiana</v>
      </c>
      <c r="D1516" s="15" t="str">
        <f>Raw_Data!D1516</f>
        <v>Rice</v>
      </c>
      <c r="E1516" s="15" t="str">
        <f>Raw_Data!E1516</f>
        <v>Kharif</v>
      </c>
      <c r="F1516" s="15">
        <f>Raw_Data!F1516</f>
        <v>13.37</v>
      </c>
      <c r="G1516" s="18">
        <f>IF(Raw_Data!G1516="",ROUND(AVERAGEIFS(Raw_Data!$G$2:$G$4001,Raw_Data!$E$2:$E$4001,E1516),1),Raw_Data!G1516)</f>
        <v>1047.4000000000001</v>
      </c>
      <c r="H1516" s="15">
        <f>Raw_Data!H1516</f>
        <v>26.7</v>
      </c>
      <c r="I1516" s="15">
        <f>Raw_Data!I1516</f>
        <v>68.5</v>
      </c>
      <c r="J1516" s="15">
        <f>Raw_Data!J1516</f>
        <v>7.1</v>
      </c>
      <c r="K1516" s="15">
        <f>Raw_Data!K1516</f>
        <v>6.19</v>
      </c>
      <c r="L1516" s="18">
        <f>IF(Raw_Data!L1516="",ROUND(AVERAGEIFS(Raw_Data!$L$2:$L$4001,Raw_Data!$E$2:$E$4001,E1516),1),Raw_Data!L1516)</f>
        <v>27</v>
      </c>
      <c r="M1516" s="15">
        <f>Raw_Data!M1516</f>
        <v>116.9</v>
      </c>
      <c r="N1516" s="15">
        <f>Raw_Data!N1516</f>
        <v>76.3</v>
      </c>
      <c r="O1516" s="15">
        <f>Raw_Data!O1516</f>
        <v>145.4</v>
      </c>
      <c r="P1516" s="15" t="str">
        <f>Raw_Data!P1516</f>
        <v>Drip</v>
      </c>
      <c r="Q1516" s="15">
        <f>Raw_Data!Q1516</f>
        <v>189.6</v>
      </c>
      <c r="R1516" s="15">
        <f>Raw_Data!R1516</f>
        <v>5.0199999999999996</v>
      </c>
      <c r="S1516" s="15">
        <f>Raw_Data!S1516</f>
        <v>0.8</v>
      </c>
      <c r="T1516" s="18">
        <f>IF(Raw_Data!T1516="",ROUND(AVERAGEIFS(Raw_Data!$T$2:$T$4001,Raw_Data!$E$2:$E$4001,E1516,Raw_Data!$D$2:$D$4001,D1516),2),IF(Raw_Data!T1516&gt;INDEX(Cleaning_Reference!$F$6:$F$13,MATCH(D1516,Cleaning_Reference!$A$6:$A$13,0)),INDEX(Cleaning_Reference!$F$6:$F$13,MATCH(D1516,Cleaning_Reference!$A$6:$A$13,0)),Raw_Data!T1516))</f>
        <v>2.84</v>
      </c>
      <c r="U1516" s="15">
        <f>Raw_Data!U1516</f>
        <v>37.97</v>
      </c>
      <c r="V1516" s="15">
        <f>Raw_Data!V1516</f>
        <v>23189</v>
      </c>
      <c r="W1516" s="15">
        <f>Raw_Data!W1516</f>
        <v>962185</v>
      </c>
      <c r="X1516" s="15">
        <f>Raw_Data!X1516</f>
        <v>880486</v>
      </c>
      <c r="Y1516" s="15">
        <f>Raw_Data!Y1516</f>
        <v>-81699</v>
      </c>
      <c r="Z1516" s="15">
        <f>Raw_Data!Z1516</f>
        <v>16672</v>
      </c>
      <c r="AA1516" s="15">
        <f>Raw_Data!AA1516</f>
        <v>2.2770000000000001</v>
      </c>
      <c r="AB1516" s="15">
        <f>Raw_Data!AB1516</f>
        <v>44.5</v>
      </c>
      <c r="AC1516" s="19" t="str">
        <f>IF(Raw_Data!G1516="","Yes","No")</f>
        <v>No</v>
      </c>
      <c r="AD1516" s="19" t="str">
        <f>IF(Raw_Data!L1516="","Yes","No")</f>
        <v>No</v>
      </c>
      <c r="AE1516" s="19" t="str">
        <f>IF(Raw_Data!T1516="","Imputed",IF(Raw_Data!T1516&gt;INDEX(Cleaning_Reference!$F$6:$F$13,MATCH(D1516,Cleaning_Reference!$A$6:$A$13,0)),"Capped","Original"))</f>
        <v>Original</v>
      </c>
      <c r="AF1516" s="21">
        <f t="shared" si="23"/>
        <v>37.97</v>
      </c>
    </row>
    <row r="1517" spans="1:32" ht="15" customHeight="1" x14ac:dyDescent="0.3">
      <c r="A1517" s="20" t="str">
        <f>Raw_Data!A1517</f>
        <v>SF11516</v>
      </c>
      <c r="B1517" s="15" t="str">
        <f>Raw_Data!B1517</f>
        <v>Tamil Nadu</v>
      </c>
      <c r="C1517" s="15" t="str">
        <f>Raw_Data!C1517</f>
        <v>Raichur</v>
      </c>
      <c r="D1517" s="15" t="str">
        <f>Raw_Data!D1517</f>
        <v>Sugarcane</v>
      </c>
      <c r="E1517" s="15" t="str">
        <f>Raw_Data!E1517</f>
        <v>Rabi</v>
      </c>
      <c r="F1517" s="15">
        <f>Raw_Data!F1517</f>
        <v>8.1199999999999992</v>
      </c>
      <c r="G1517" s="18">
        <f>IF(Raw_Data!G1517="",ROUND(AVERAGEIFS(Raw_Data!$G$2:$G$4001,Raw_Data!$E$2:$E$4001,E1517),1),Raw_Data!G1517)</f>
        <v>344.8</v>
      </c>
      <c r="H1517" s="15">
        <f>Raw_Data!H1517</f>
        <v>24.7</v>
      </c>
      <c r="I1517" s="15">
        <f>Raw_Data!I1517</f>
        <v>48.9</v>
      </c>
      <c r="J1517" s="15">
        <f>Raw_Data!J1517</f>
        <v>9.8000000000000007</v>
      </c>
      <c r="K1517" s="15">
        <f>Raw_Data!K1517</f>
        <v>6.01</v>
      </c>
      <c r="L1517" s="18">
        <f>IF(Raw_Data!L1517="",ROUND(AVERAGEIFS(Raw_Data!$L$2:$L$4001,Raw_Data!$E$2:$E$4001,E1517),1),Raw_Data!L1517)</f>
        <v>20.5</v>
      </c>
      <c r="M1517" s="15">
        <f>Raw_Data!M1517</f>
        <v>81</v>
      </c>
      <c r="N1517" s="15">
        <f>Raw_Data!N1517</f>
        <v>72.099999999999994</v>
      </c>
      <c r="O1517" s="15">
        <f>Raw_Data!O1517</f>
        <v>63.5</v>
      </c>
      <c r="P1517" s="15" t="str">
        <f>Raw_Data!P1517</f>
        <v>Drip</v>
      </c>
      <c r="Q1517" s="15">
        <f>Raw_Data!Q1517</f>
        <v>216.8</v>
      </c>
      <c r="R1517" s="15">
        <f>Raw_Data!R1517</f>
        <v>2.44</v>
      </c>
      <c r="S1517" s="15">
        <f>Raw_Data!S1517</f>
        <v>0.95</v>
      </c>
      <c r="T1517" s="18">
        <f>IF(Raw_Data!T1517="",ROUND(AVERAGEIFS(Raw_Data!$T$2:$T$4001,Raw_Data!$E$2:$E$4001,E1517,Raw_Data!$D$2:$D$4001,D1517),2),IF(Raw_Data!T1517&gt;INDEX(Cleaning_Reference!$F$6:$F$13,MATCH(D1517,Cleaning_Reference!$A$6:$A$13,0)),INDEX(Cleaning_Reference!$F$6:$F$13,MATCH(D1517,Cleaning_Reference!$A$6:$A$13,0)),Raw_Data!T1517))</f>
        <v>29.09</v>
      </c>
      <c r="U1517" s="15">
        <f>Raw_Data!U1517</f>
        <v>236.21</v>
      </c>
      <c r="V1517" s="15">
        <f>Raw_Data!V1517</f>
        <v>3436</v>
      </c>
      <c r="W1517" s="15">
        <f>Raw_Data!W1517</f>
        <v>516358</v>
      </c>
      <c r="X1517" s="15">
        <f>Raw_Data!X1517</f>
        <v>811618</v>
      </c>
      <c r="Y1517" s="15">
        <f>Raw_Data!Y1517</f>
        <v>295260</v>
      </c>
      <c r="Z1517" s="15">
        <f>Raw_Data!Z1517</f>
        <v>14776</v>
      </c>
      <c r="AA1517" s="15">
        <f>Raw_Data!AA1517</f>
        <v>15.986000000000001</v>
      </c>
      <c r="AB1517" s="15">
        <f>Raw_Data!AB1517</f>
        <v>37.1</v>
      </c>
      <c r="AC1517" s="19" t="str">
        <f>IF(Raw_Data!G1517="","Yes","No")</f>
        <v>No</v>
      </c>
      <c r="AD1517" s="19" t="str">
        <f>IF(Raw_Data!L1517="","Yes","No")</f>
        <v>No</v>
      </c>
      <c r="AE1517" s="19" t="str">
        <f>IF(Raw_Data!T1517="","Imputed",IF(Raw_Data!T1517&gt;INDEX(Cleaning_Reference!$F$6:$F$13,MATCH(D1517,Cleaning_Reference!$A$6:$A$13,0)),"Capped","Original"))</f>
        <v>Original</v>
      </c>
      <c r="AF1517" s="21">
        <f t="shared" si="23"/>
        <v>236.21</v>
      </c>
    </row>
    <row r="1518" spans="1:32" ht="15" customHeight="1" x14ac:dyDescent="0.3">
      <c r="A1518" s="20" t="str">
        <f>Raw_Data!A1518</f>
        <v>SF11517</v>
      </c>
      <c r="B1518" s="15" t="str">
        <f>Raw_Data!B1518</f>
        <v>Punjab</v>
      </c>
      <c r="C1518" s="15" t="str">
        <f>Raw_Data!C1518</f>
        <v>Warangal</v>
      </c>
      <c r="D1518" s="15" t="str">
        <f>Raw_Data!D1518</f>
        <v>Pulses</v>
      </c>
      <c r="E1518" s="15" t="str">
        <f>Raw_Data!E1518</f>
        <v>Kharif</v>
      </c>
      <c r="F1518" s="15">
        <f>Raw_Data!F1518</f>
        <v>9.52</v>
      </c>
      <c r="G1518" s="18">
        <f>IF(Raw_Data!G1518="",ROUND(AVERAGEIFS(Raw_Data!$G$2:$G$4001,Raw_Data!$E$2:$E$4001,E1518),1),Raw_Data!G1518)</f>
        <v>706.1</v>
      </c>
      <c r="H1518" s="15">
        <f>Raw_Data!H1518</f>
        <v>25.7</v>
      </c>
      <c r="I1518" s="15">
        <f>Raw_Data!I1518</f>
        <v>67.5</v>
      </c>
      <c r="J1518" s="15">
        <f>Raw_Data!J1518</f>
        <v>5.3</v>
      </c>
      <c r="K1518" s="15">
        <f>Raw_Data!K1518</f>
        <v>6.75</v>
      </c>
      <c r="L1518" s="18">
        <f>IF(Raw_Data!L1518="",ROUND(AVERAGEIFS(Raw_Data!$L$2:$L$4001,Raw_Data!$E$2:$E$4001,E1518),1),Raw_Data!L1518)</f>
        <v>32.4</v>
      </c>
      <c r="M1518" s="15">
        <f>Raw_Data!M1518</f>
        <v>148.80000000000001</v>
      </c>
      <c r="N1518" s="15">
        <f>Raw_Data!N1518</f>
        <v>65.5</v>
      </c>
      <c r="O1518" s="15">
        <f>Raw_Data!O1518</f>
        <v>160</v>
      </c>
      <c r="P1518" s="15" t="str">
        <f>Raw_Data!P1518</f>
        <v>Flood</v>
      </c>
      <c r="Q1518" s="15">
        <f>Raw_Data!Q1518</f>
        <v>124</v>
      </c>
      <c r="R1518" s="15">
        <f>Raw_Data!R1518</f>
        <v>7.64</v>
      </c>
      <c r="S1518" s="15">
        <f>Raw_Data!S1518</f>
        <v>0.91</v>
      </c>
      <c r="T1518" s="18">
        <f>IF(Raw_Data!T1518="",ROUND(AVERAGEIFS(Raw_Data!$T$2:$T$4001,Raw_Data!$E$2:$E$4001,E1518,Raw_Data!$D$2:$D$4001,D1518),2),IF(Raw_Data!T1518&gt;INDEX(Cleaning_Reference!$F$6:$F$13,MATCH(D1518,Cleaning_Reference!$A$6:$A$13,0)),INDEX(Cleaning_Reference!$F$6:$F$13,MATCH(D1518,Cleaning_Reference!$A$6:$A$13,0)),Raw_Data!T1518))</f>
        <v>1.75</v>
      </c>
      <c r="U1518" s="15">
        <f>Raw_Data!U1518</f>
        <v>16.66</v>
      </c>
      <c r="V1518" s="15">
        <f>Raw_Data!V1518</f>
        <v>65284</v>
      </c>
      <c r="W1518" s="15">
        <f>Raw_Data!W1518</f>
        <v>719681</v>
      </c>
      <c r="X1518" s="15">
        <f>Raw_Data!X1518</f>
        <v>1087631</v>
      </c>
      <c r="Y1518" s="15">
        <f>Raw_Data!Y1518</f>
        <v>367950</v>
      </c>
      <c r="Z1518" s="15">
        <f>Raw_Data!Z1518</f>
        <v>4520</v>
      </c>
      <c r="AA1518" s="15">
        <f>Raw_Data!AA1518</f>
        <v>3.6859999999999999</v>
      </c>
      <c r="AB1518" s="15">
        <f>Raw_Data!AB1518</f>
        <v>42.7</v>
      </c>
      <c r="AC1518" s="19" t="str">
        <f>IF(Raw_Data!G1518="","Yes","No")</f>
        <v>No</v>
      </c>
      <c r="AD1518" s="19" t="str">
        <f>IF(Raw_Data!L1518="","Yes","No")</f>
        <v>No</v>
      </c>
      <c r="AE1518" s="19" t="str">
        <f>IF(Raw_Data!T1518="","Imputed",IF(Raw_Data!T1518&gt;INDEX(Cleaning_Reference!$F$6:$F$13,MATCH(D1518,Cleaning_Reference!$A$6:$A$13,0)),"Capped","Original"))</f>
        <v>Original</v>
      </c>
      <c r="AF1518" s="21">
        <f t="shared" si="23"/>
        <v>16.66</v>
      </c>
    </row>
    <row r="1519" spans="1:32" ht="15" customHeight="1" x14ac:dyDescent="0.3">
      <c r="A1519" s="20" t="str">
        <f>Raw_Data!A1519</f>
        <v>SF11518</v>
      </c>
      <c r="B1519" s="15" t="str">
        <f>Raw_Data!B1519</f>
        <v>Punjab</v>
      </c>
      <c r="C1519" s="15" t="str">
        <f>Raw_Data!C1519</f>
        <v>Nalgonda</v>
      </c>
      <c r="D1519" s="15" t="str">
        <f>Raw_Data!D1519</f>
        <v>Cotton</v>
      </c>
      <c r="E1519" s="15" t="str">
        <f>Raw_Data!E1519</f>
        <v>Rabi</v>
      </c>
      <c r="F1519" s="15">
        <f>Raw_Data!F1519</f>
        <v>4.6399999999999997</v>
      </c>
      <c r="G1519" s="18">
        <f>IF(Raw_Data!G1519="",ROUND(AVERAGEIFS(Raw_Data!$G$2:$G$4001,Raw_Data!$E$2:$E$4001,E1519),1),Raw_Data!G1519)</f>
        <v>609.4</v>
      </c>
      <c r="H1519" s="15">
        <f>Raw_Data!H1519</f>
        <v>24.6</v>
      </c>
      <c r="I1519" s="15">
        <f>Raw_Data!I1519</f>
        <v>62.8</v>
      </c>
      <c r="J1519" s="15">
        <f>Raw_Data!J1519</f>
        <v>6.9</v>
      </c>
      <c r="K1519" s="15">
        <f>Raw_Data!K1519</f>
        <v>6.15</v>
      </c>
      <c r="L1519" s="18">
        <f>IF(Raw_Data!L1519="",ROUND(AVERAGEIFS(Raw_Data!$L$2:$L$4001,Raw_Data!$E$2:$E$4001,E1519),1),Raw_Data!L1519)</f>
        <v>22.4</v>
      </c>
      <c r="M1519" s="15">
        <f>Raw_Data!M1519</f>
        <v>97.9</v>
      </c>
      <c r="N1519" s="15">
        <f>Raw_Data!N1519</f>
        <v>51.9</v>
      </c>
      <c r="O1519" s="15">
        <f>Raw_Data!O1519</f>
        <v>96.9</v>
      </c>
      <c r="P1519" s="15" t="str">
        <f>Raw_Data!P1519</f>
        <v>Rainfed</v>
      </c>
      <c r="Q1519" s="15">
        <f>Raw_Data!Q1519</f>
        <v>198.5</v>
      </c>
      <c r="R1519" s="15">
        <f>Raw_Data!R1519</f>
        <v>4.87</v>
      </c>
      <c r="S1519" s="15">
        <f>Raw_Data!S1519</f>
        <v>0.81</v>
      </c>
      <c r="T1519" s="18">
        <f>IF(Raw_Data!T1519="",ROUND(AVERAGEIFS(Raw_Data!$T$2:$T$4001,Raw_Data!$E$2:$E$4001,E1519,Raw_Data!$D$2:$D$4001,D1519),2),IF(Raw_Data!T1519&gt;INDEX(Cleaning_Reference!$F$6:$F$13,MATCH(D1519,Cleaning_Reference!$A$6:$A$13,0)),INDEX(Cleaning_Reference!$F$6:$F$13,MATCH(D1519,Cleaning_Reference!$A$6:$A$13,0)),Raw_Data!T1519))</f>
        <v>1.01</v>
      </c>
      <c r="U1519" s="15">
        <f>Raw_Data!U1519</f>
        <v>4.6900000000000004</v>
      </c>
      <c r="V1519" s="15">
        <f>Raw_Data!V1519</f>
        <v>62456</v>
      </c>
      <c r="W1519" s="15">
        <f>Raw_Data!W1519</f>
        <v>254342</v>
      </c>
      <c r="X1519" s="15">
        <f>Raw_Data!X1519</f>
        <v>292919</v>
      </c>
      <c r="Y1519" s="15">
        <f>Raw_Data!Y1519</f>
        <v>38577</v>
      </c>
      <c r="Z1519" s="15">
        <f>Raw_Data!Z1519</f>
        <v>1920</v>
      </c>
      <c r="AA1519" s="15">
        <f>Raw_Data!AA1519</f>
        <v>2.4430000000000001</v>
      </c>
      <c r="AB1519" s="15">
        <f>Raw_Data!AB1519</f>
        <v>46.9</v>
      </c>
      <c r="AC1519" s="19" t="str">
        <f>IF(Raw_Data!G1519="","Yes","No")</f>
        <v>No</v>
      </c>
      <c r="AD1519" s="19" t="str">
        <f>IF(Raw_Data!L1519="","Yes","No")</f>
        <v>No</v>
      </c>
      <c r="AE1519" s="19" t="str">
        <f>IF(Raw_Data!T1519="","Imputed",IF(Raw_Data!T1519&gt;INDEX(Cleaning_Reference!$F$6:$F$13,MATCH(D1519,Cleaning_Reference!$A$6:$A$13,0)),"Capped","Original"))</f>
        <v>Original</v>
      </c>
      <c r="AF1519" s="21">
        <f t="shared" si="23"/>
        <v>4.6900000000000004</v>
      </c>
    </row>
    <row r="1520" spans="1:32" ht="15" customHeight="1" x14ac:dyDescent="0.3">
      <c r="A1520" s="20" t="str">
        <f>Raw_Data!A1520</f>
        <v>SF11519</v>
      </c>
      <c r="B1520" s="15" t="str">
        <f>Raw_Data!B1520</f>
        <v>Madhya Pradesh</v>
      </c>
      <c r="C1520" s="15" t="str">
        <f>Raw_Data!C1520</f>
        <v>Krishna</v>
      </c>
      <c r="D1520" s="15" t="str">
        <f>Raw_Data!D1520</f>
        <v>Chilli</v>
      </c>
      <c r="E1520" s="15" t="str">
        <f>Raw_Data!E1520</f>
        <v>Rabi</v>
      </c>
      <c r="F1520" s="15">
        <f>Raw_Data!F1520</f>
        <v>9.66</v>
      </c>
      <c r="G1520" s="18">
        <f>IF(Raw_Data!G1520="",ROUND(AVERAGEIFS(Raw_Data!$G$2:$G$4001,Raw_Data!$E$2:$E$4001,E1520),1),Raw_Data!G1520)</f>
        <v>540.5</v>
      </c>
      <c r="H1520" s="15">
        <f>Raw_Data!H1520</f>
        <v>21</v>
      </c>
      <c r="I1520" s="15">
        <f>Raw_Data!I1520</f>
        <v>54.7</v>
      </c>
      <c r="J1520" s="15">
        <f>Raw_Data!J1520</f>
        <v>8</v>
      </c>
      <c r="K1520" s="15">
        <f>Raw_Data!K1520</f>
        <v>6.56</v>
      </c>
      <c r="L1520" s="18">
        <f>IF(Raw_Data!L1520="",ROUND(AVERAGEIFS(Raw_Data!$L$2:$L$4001,Raw_Data!$E$2:$E$4001,E1520),1),Raw_Data!L1520)</f>
        <v>17.7</v>
      </c>
      <c r="M1520" s="15">
        <f>Raw_Data!M1520</f>
        <v>154.9</v>
      </c>
      <c r="N1520" s="15">
        <f>Raw_Data!N1520</f>
        <v>46.7</v>
      </c>
      <c r="O1520" s="15">
        <f>Raw_Data!O1520</f>
        <v>121.1</v>
      </c>
      <c r="P1520" s="15" t="str">
        <f>Raw_Data!P1520</f>
        <v>Flood</v>
      </c>
      <c r="Q1520" s="15">
        <f>Raw_Data!Q1520</f>
        <v>150.30000000000001</v>
      </c>
      <c r="R1520" s="15">
        <f>Raw_Data!R1520</f>
        <v>7.67</v>
      </c>
      <c r="S1520" s="15">
        <f>Raw_Data!S1520</f>
        <v>0.95</v>
      </c>
      <c r="T1520" s="18">
        <f>IF(Raw_Data!T1520="",ROUND(AVERAGEIFS(Raw_Data!$T$2:$T$4001,Raw_Data!$E$2:$E$4001,E1520,Raw_Data!$D$2:$D$4001,D1520),2),IF(Raw_Data!T1520&gt;INDEX(Cleaning_Reference!$F$6:$F$13,MATCH(D1520,Cleaning_Reference!$A$6:$A$13,0)),INDEX(Cleaning_Reference!$F$6:$F$13,MATCH(D1520,Cleaning_Reference!$A$6:$A$13,0)),Raw_Data!T1520))</f>
        <v>2.2000000000000002</v>
      </c>
      <c r="U1520" s="15">
        <f>Raw_Data!U1520</f>
        <v>21.25</v>
      </c>
      <c r="V1520" s="15">
        <f>Raw_Data!V1520</f>
        <v>88186</v>
      </c>
      <c r="W1520" s="15">
        <f>Raw_Data!W1520</f>
        <v>656636</v>
      </c>
      <c r="X1520" s="15">
        <f>Raw_Data!X1520</f>
        <v>1873952</v>
      </c>
      <c r="Y1520" s="15">
        <f>Raw_Data!Y1520</f>
        <v>1217316</v>
      </c>
      <c r="Z1520" s="15">
        <f>Raw_Data!Z1520</f>
        <v>7908</v>
      </c>
      <c r="AA1520" s="15">
        <f>Raw_Data!AA1520</f>
        <v>2.6869999999999998</v>
      </c>
      <c r="AB1520" s="15">
        <f>Raw_Data!AB1520</f>
        <v>37.6</v>
      </c>
      <c r="AC1520" s="19" t="str">
        <f>IF(Raw_Data!G1520="","Yes","No")</f>
        <v>No</v>
      </c>
      <c r="AD1520" s="19" t="str">
        <f>IF(Raw_Data!L1520="","Yes","No")</f>
        <v>No</v>
      </c>
      <c r="AE1520" s="19" t="str">
        <f>IF(Raw_Data!T1520="","Imputed",IF(Raw_Data!T1520&gt;INDEX(Cleaning_Reference!$F$6:$F$13,MATCH(D1520,Cleaning_Reference!$A$6:$A$13,0)),"Capped","Original"))</f>
        <v>Original</v>
      </c>
      <c r="AF1520" s="21">
        <f t="shared" si="23"/>
        <v>21.25</v>
      </c>
    </row>
    <row r="1521" spans="1:32" ht="15" customHeight="1" x14ac:dyDescent="0.3">
      <c r="A1521" s="20" t="str">
        <f>Raw_Data!A1521</f>
        <v>SF11520</v>
      </c>
      <c r="B1521" s="15" t="str">
        <f>Raw_Data!B1521</f>
        <v>Punjab</v>
      </c>
      <c r="C1521" s="15" t="str">
        <f>Raw_Data!C1521</f>
        <v>Guntur</v>
      </c>
      <c r="D1521" s="15" t="str">
        <f>Raw_Data!D1521</f>
        <v>Maize</v>
      </c>
      <c r="E1521" s="15" t="str">
        <f>Raw_Data!E1521</f>
        <v>Rabi</v>
      </c>
      <c r="F1521" s="15">
        <f>Raw_Data!F1521</f>
        <v>13.24</v>
      </c>
      <c r="G1521" s="18">
        <f>IF(Raw_Data!G1521="",ROUND(AVERAGEIFS(Raw_Data!$G$2:$G$4001,Raw_Data!$E$2:$E$4001,E1521),1),Raw_Data!G1521)</f>
        <v>373.3</v>
      </c>
      <c r="H1521" s="15">
        <f>Raw_Data!H1521</f>
        <v>24</v>
      </c>
      <c r="I1521" s="15">
        <f>Raw_Data!I1521</f>
        <v>57.4</v>
      </c>
      <c r="J1521" s="15">
        <f>Raw_Data!J1521</f>
        <v>7.3</v>
      </c>
      <c r="K1521" s="15">
        <f>Raw_Data!K1521</f>
        <v>6.35</v>
      </c>
      <c r="L1521" s="18">
        <f>IF(Raw_Data!L1521="",ROUND(AVERAGEIFS(Raw_Data!$L$2:$L$4001,Raw_Data!$E$2:$E$4001,E1521),1),Raw_Data!L1521)</f>
        <v>24.4</v>
      </c>
      <c r="M1521" s="15">
        <f>Raw_Data!M1521</f>
        <v>69.900000000000006</v>
      </c>
      <c r="N1521" s="15">
        <f>Raw_Data!N1521</f>
        <v>84.1</v>
      </c>
      <c r="O1521" s="15">
        <f>Raw_Data!O1521</f>
        <v>71.3</v>
      </c>
      <c r="P1521" s="15" t="str">
        <f>Raw_Data!P1521</f>
        <v>Flood</v>
      </c>
      <c r="Q1521" s="15">
        <f>Raw_Data!Q1521</f>
        <v>173.7</v>
      </c>
      <c r="R1521" s="15">
        <f>Raw_Data!R1521</f>
        <v>6.07</v>
      </c>
      <c r="S1521" s="15">
        <f>Raw_Data!S1521</f>
        <v>0.98</v>
      </c>
      <c r="T1521" s="18">
        <f>IF(Raw_Data!T1521="",ROUND(AVERAGEIFS(Raw_Data!$T$2:$T$4001,Raw_Data!$E$2:$E$4001,E1521,Raw_Data!$D$2:$D$4001,D1521),2),IF(Raw_Data!T1521&gt;INDEX(Cleaning_Reference!$F$6:$F$13,MATCH(D1521,Cleaning_Reference!$A$6:$A$13,0)),INDEX(Cleaning_Reference!$F$6:$F$13,MATCH(D1521,Cleaning_Reference!$A$6:$A$13,0)),Raw_Data!T1521))</f>
        <v>3.68</v>
      </c>
      <c r="U1521" s="15">
        <f>Raw_Data!U1521</f>
        <v>48.72</v>
      </c>
      <c r="V1521" s="15">
        <f>Raw_Data!V1521</f>
        <v>23996</v>
      </c>
      <c r="W1521" s="15">
        <f>Raw_Data!W1521</f>
        <v>977146</v>
      </c>
      <c r="X1521" s="15">
        <f>Raw_Data!X1521</f>
        <v>1169085</v>
      </c>
      <c r="Y1521" s="15">
        <f>Raw_Data!Y1521</f>
        <v>191939</v>
      </c>
      <c r="Z1521" s="15">
        <f>Raw_Data!Z1521</f>
        <v>9358</v>
      </c>
      <c r="AA1521" s="15">
        <f>Raw_Data!AA1521</f>
        <v>5.2060000000000004</v>
      </c>
      <c r="AB1521" s="15">
        <f>Raw_Data!AB1521</f>
        <v>32.9</v>
      </c>
      <c r="AC1521" s="19" t="str">
        <f>IF(Raw_Data!G1521="","Yes","No")</f>
        <v>No</v>
      </c>
      <c r="AD1521" s="19" t="str">
        <f>IF(Raw_Data!L1521="","Yes","No")</f>
        <v>No</v>
      </c>
      <c r="AE1521" s="19" t="str">
        <f>IF(Raw_Data!T1521="","Imputed",IF(Raw_Data!T1521&gt;INDEX(Cleaning_Reference!$F$6:$F$13,MATCH(D1521,Cleaning_Reference!$A$6:$A$13,0)),"Capped","Original"))</f>
        <v>Original</v>
      </c>
      <c r="AF1521" s="21">
        <f t="shared" si="23"/>
        <v>48.72</v>
      </c>
    </row>
    <row r="1522" spans="1:32" ht="15" customHeight="1" x14ac:dyDescent="0.3">
      <c r="A1522" s="20" t="str">
        <f>Raw_Data!A1522</f>
        <v>SF11521</v>
      </c>
      <c r="B1522" s="15" t="str">
        <f>Raw_Data!B1522</f>
        <v>Karnataka</v>
      </c>
      <c r="C1522" s="15" t="str">
        <f>Raw_Data!C1522</f>
        <v>Nalgonda</v>
      </c>
      <c r="D1522" s="15" t="str">
        <f>Raw_Data!D1522</f>
        <v>Sugarcane</v>
      </c>
      <c r="E1522" s="15" t="str">
        <f>Raw_Data!E1522</f>
        <v>Kharif</v>
      </c>
      <c r="F1522" s="15">
        <f>Raw_Data!F1522</f>
        <v>11.54</v>
      </c>
      <c r="G1522" s="18">
        <f>IF(Raw_Data!G1522="",ROUND(AVERAGEIFS(Raw_Data!$G$2:$G$4001,Raw_Data!$E$2:$E$4001,E1522),1),Raw_Data!G1522)</f>
        <v>734.7</v>
      </c>
      <c r="H1522" s="15">
        <f>Raw_Data!H1522</f>
        <v>27.9</v>
      </c>
      <c r="I1522" s="15">
        <f>Raw_Data!I1522</f>
        <v>76.400000000000006</v>
      </c>
      <c r="J1522" s="15">
        <f>Raw_Data!J1522</f>
        <v>6</v>
      </c>
      <c r="K1522" s="15">
        <f>Raw_Data!K1522</f>
        <v>5.66</v>
      </c>
      <c r="L1522" s="18">
        <f>IF(Raw_Data!L1522="",ROUND(AVERAGEIFS(Raw_Data!$L$2:$L$4001,Raw_Data!$E$2:$E$4001,E1522),1),Raw_Data!L1522)</f>
        <v>22.6</v>
      </c>
      <c r="M1522" s="15">
        <f>Raw_Data!M1522</f>
        <v>95.9</v>
      </c>
      <c r="N1522" s="15">
        <f>Raw_Data!N1522</f>
        <v>39</v>
      </c>
      <c r="O1522" s="15">
        <f>Raw_Data!O1522</f>
        <v>45</v>
      </c>
      <c r="P1522" s="15" t="str">
        <f>Raw_Data!P1522</f>
        <v>Flood</v>
      </c>
      <c r="Q1522" s="15">
        <f>Raw_Data!Q1522</f>
        <v>251.4</v>
      </c>
      <c r="R1522" s="15">
        <f>Raw_Data!R1522</f>
        <v>6.88</v>
      </c>
      <c r="S1522" s="15">
        <f>Raw_Data!S1522</f>
        <v>0.92</v>
      </c>
      <c r="T1522" s="18">
        <f>IF(Raw_Data!T1522="",ROUND(AVERAGEIFS(Raw_Data!$T$2:$T$4001,Raw_Data!$E$2:$E$4001,E1522,Raw_Data!$D$2:$D$4001,D1522),2),IF(Raw_Data!T1522&gt;INDEX(Cleaning_Reference!$F$6:$F$13,MATCH(D1522,Cleaning_Reference!$A$6:$A$13,0)),INDEX(Cleaning_Reference!$F$6:$F$13,MATCH(D1522,Cleaning_Reference!$A$6:$A$13,0)),Raw_Data!T1522))</f>
        <v>17.79</v>
      </c>
      <c r="U1522" s="15">
        <f>Raw_Data!U1522</f>
        <v>205.3</v>
      </c>
      <c r="V1522" s="15">
        <f>Raw_Data!V1522</f>
        <v>3698</v>
      </c>
      <c r="W1522" s="15">
        <f>Raw_Data!W1522</f>
        <v>1009237</v>
      </c>
      <c r="X1522" s="15">
        <f>Raw_Data!X1522</f>
        <v>759199</v>
      </c>
      <c r="Y1522" s="15">
        <f>Raw_Data!Y1522</f>
        <v>-250038</v>
      </c>
      <c r="Z1522" s="15">
        <f>Raw_Data!Z1522</f>
        <v>30054</v>
      </c>
      <c r="AA1522" s="15">
        <f>Raw_Data!AA1522</f>
        <v>6.8310000000000004</v>
      </c>
      <c r="AB1522" s="15">
        <f>Raw_Data!AB1522</f>
        <v>49.7</v>
      </c>
      <c r="AC1522" s="19" t="str">
        <f>IF(Raw_Data!G1522="","Yes","No")</f>
        <v>No</v>
      </c>
      <c r="AD1522" s="19" t="str">
        <f>IF(Raw_Data!L1522="","Yes","No")</f>
        <v>No</v>
      </c>
      <c r="AE1522" s="19" t="str">
        <f>IF(Raw_Data!T1522="","Imputed",IF(Raw_Data!T1522&gt;INDEX(Cleaning_Reference!$F$6:$F$13,MATCH(D1522,Cleaning_Reference!$A$6:$A$13,0)),"Capped","Original"))</f>
        <v>Original</v>
      </c>
      <c r="AF1522" s="21">
        <f t="shared" si="23"/>
        <v>205.3</v>
      </c>
    </row>
    <row r="1523" spans="1:32" ht="15" customHeight="1" x14ac:dyDescent="0.3">
      <c r="A1523" s="20" t="str">
        <f>Raw_Data!A1523</f>
        <v>SF11522</v>
      </c>
      <c r="B1523" s="15" t="str">
        <f>Raw_Data!B1523</f>
        <v>Telangana</v>
      </c>
      <c r="C1523" s="15" t="str">
        <f>Raw_Data!C1523</f>
        <v>Rajkot</v>
      </c>
      <c r="D1523" s="15" t="str">
        <f>Raw_Data!D1523</f>
        <v>Pulses</v>
      </c>
      <c r="E1523" s="15" t="str">
        <f>Raw_Data!E1523</f>
        <v>Rabi</v>
      </c>
      <c r="F1523" s="15">
        <f>Raw_Data!F1523</f>
        <v>8.1300000000000008</v>
      </c>
      <c r="G1523" s="18">
        <f>IF(Raw_Data!G1523="",ROUND(AVERAGEIFS(Raw_Data!$G$2:$G$4001,Raw_Data!$E$2:$E$4001,E1523),1),Raw_Data!G1523)</f>
        <v>472.8</v>
      </c>
      <c r="H1523" s="15">
        <f>Raw_Data!H1523</f>
        <v>20.8</v>
      </c>
      <c r="I1523" s="15">
        <f>Raw_Data!I1523</f>
        <v>60.1</v>
      </c>
      <c r="J1523" s="15">
        <f>Raw_Data!J1523</f>
        <v>7</v>
      </c>
      <c r="K1523" s="15">
        <f>Raw_Data!K1523</f>
        <v>7.4</v>
      </c>
      <c r="L1523" s="18">
        <f>IF(Raw_Data!L1523="",ROUND(AVERAGEIFS(Raw_Data!$L$2:$L$4001,Raw_Data!$E$2:$E$4001,E1523),1),Raw_Data!L1523)</f>
        <v>18.8</v>
      </c>
      <c r="M1523" s="15">
        <f>Raw_Data!M1523</f>
        <v>49.1</v>
      </c>
      <c r="N1523" s="15">
        <f>Raw_Data!N1523</f>
        <v>54.4</v>
      </c>
      <c r="O1523" s="15">
        <f>Raw_Data!O1523</f>
        <v>84.9</v>
      </c>
      <c r="P1523" s="15" t="str">
        <f>Raw_Data!P1523</f>
        <v>Drip</v>
      </c>
      <c r="Q1523" s="15">
        <f>Raw_Data!Q1523</f>
        <v>153.30000000000001</v>
      </c>
      <c r="R1523" s="15">
        <f>Raw_Data!R1523</f>
        <v>7.4</v>
      </c>
      <c r="S1523" s="15">
        <f>Raw_Data!S1523</f>
        <v>0.89</v>
      </c>
      <c r="T1523" s="18">
        <f>IF(Raw_Data!T1523="",ROUND(AVERAGEIFS(Raw_Data!$T$2:$T$4001,Raw_Data!$E$2:$E$4001,E1523,Raw_Data!$D$2:$D$4001,D1523),2),IF(Raw_Data!T1523&gt;INDEX(Cleaning_Reference!$F$6:$F$13,MATCH(D1523,Cleaning_Reference!$A$6:$A$13,0)),INDEX(Cleaning_Reference!$F$6:$F$13,MATCH(D1523,Cleaning_Reference!$A$6:$A$13,0)),Raw_Data!T1523))</f>
        <v>0.63</v>
      </c>
      <c r="U1523" s="15">
        <f>Raw_Data!U1523</f>
        <v>5.12</v>
      </c>
      <c r="V1523" s="15">
        <f>Raw_Data!V1523</f>
        <v>65920</v>
      </c>
      <c r="W1523" s="15">
        <f>Raw_Data!W1523</f>
        <v>527589</v>
      </c>
      <c r="X1523" s="15">
        <f>Raw_Data!X1523</f>
        <v>337510</v>
      </c>
      <c r="Y1523" s="15">
        <f>Raw_Data!Y1523</f>
        <v>-190079</v>
      </c>
      <c r="Z1523" s="15">
        <f>Raw_Data!Z1523</f>
        <v>2263</v>
      </c>
      <c r="AA1523" s="15">
        <f>Raw_Data!AA1523</f>
        <v>2.262</v>
      </c>
      <c r="AB1523" s="15">
        <f>Raw_Data!AB1523</f>
        <v>44.8</v>
      </c>
      <c r="AC1523" s="19" t="str">
        <f>IF(Raw_Data!G1523="","Yes","No")</f>
        <v>No</v>
      </c>
      <c r="AD1523" s="19" t="str">
        <f>IF(Raw_Data!L1523="","Yes","No")</f>
        <v>No</v>
      </c>
      <c r="AE1523" s="19" t="str">
        <f>IF(Raw_Data!T1523="","Imputed",IF(Raw_Data!T1523&gt;INDEX(Cleaning_Reference!$F$6:$F$13,MATCH(D1523,Cleaning_Reference!$A$6:$A$13,0)),"Capped","Original"))</f>
        <v>Original</v>
      </c>
      <c r="AF1523" s="21">
        <f t="shared" si="23"/>
        <v>5.12</v>
      </c>
    </row>
    <row r="1524" spans="1:32" ht="15" customHeight="1" x14ac:dyDescent="0.3">
      <c r="A1524" s="20" t="str">
        <f>Raw_Data!A1524</f>
        <v>SF11523</v>
      </c>
      <c r="B1524" s="15" t="str">
        <f>Raw_Data!B1524</f>
        <v>Tamil Nadu</v>
      </c>
      <c r="C1524" s="15" t="str">
        <f>Raw_Data!C1524</f>
        <v>Guntur</v>
      </c>
      <c r="D1524" s="15" t="str">
        <f>Raw_Data!D1524</f>
        <v>Pulses</v>
      </c>
      <c r="E1524" s="15" t="str">
        <f>Raw_Data!E1524</f>
        <v>Kharif</v>
      </c>
      <c r="F1524" s="15">
        <f>Raw_Data!F1524</f>
        <v>9.9600000000000009</v>
      </c>
      <c r="G1524" s="18">
        <f>IF(Raw_Data!G1524="",ROUND(AVERAGEIFS(Raw_Data!$G$2:$G$4001,Raw_Data!$E$2:$E$4001,E1524),1),Raw_Data!G1524)</f>
        <v>839.5</v>
      </c>
      <c r="H1524" s="15">
        <f>Raw_Data!H1524</f>
        <v>28.9</v>
      </c>
      <c r="I1524" s="15">
        <f>Raw_Data!I1524</f>
        <v>72.900000000000006</v>
      </c>
      <c r="J1524" s="15">
        <f>Raw_Data!J1524</f>
        <v>7.2</v>
      </c>
      <c r="K1524" s="15">
        <f>Raw_Data!K1524</f>
        <v>7.7</v>
      </c>
      <c r="L1524" s="18">
        <f>IF(Raw_Data!L1524="",ROUND(AVERAGEIFS(Raw_Data!$L$2:$L$4001,Raw_Data!$E$2:$E$4001,E1524),1),Raw_Data!L1524)</f>
        <v>22</v>
      </c>
      <c r="M1524" s="15">
        <f>Raw_Data!M1524</f>
        <v>142.5</v>
      </c>
      <c r="N1524" s="15">
        <f>Raw_Data!N1524</f>
        <v>43</v>
      </c>
      <c r="O1524" s="15">
        <f>Raw_Data!O1524</f>
        <v>125.2</v>
      </c>
      <c r="P1524" s="15" t="str">
        <f>Raw_Data!P1524</f>
        <v>Drip</v>
      </c>
      <c r="Q1524" s="15">
        <f>Raw_Data!Q1524</f>
        <v>191.4</v>
      </c>
      <c r="R1524" s="15">
        <f>Raw_Data!R1524</f>
        <v>4.59</v>
      </c>
      <c r="S1524" s="15">
        <f>Raw_Data!S1524</f>
        <v>0.82</v>
      </c>
      <c r="T1524" s="18">
        <f>IF(Raw_Data!T1524="",ROUND(AVERAGEIFS(Raw_Data!$T$2:$T$4001,Raw_Data!$E$2:$E$4001,E1524,Raw_Data!$D$2:$D$4001,D1524),2),IF(Raw_Data!T1524&gt;INDEX(Cleaning_Reference!$F$6:$F$13,MATCH(D1524,Cleaning_Reference!$A$6:$A$13,0)),INDEX(Cleaning_Reference!$F$6:$F$13,MATCH(D1524,Cleaning_Reference!$A$6:$A$13,0)),Raw_Data!T1524))</f>
        <v>0.57999999999999996</v>
      </c>
      <c r="U1524" s="15">
        <f>Raw_Data!U1524</f>
        <v>5.78</v>
      </c>
      <c r="V1524" s="15">
        <f>Raw_Data!V1524</f>
        <v>65855</v>
      </c>
      <c r="W1524" s="15">
        <f>Raw_Data!W1524</f>
        <v>668240</v>
      </c>
      <c r="X1524" s="15">
        <f>Raw_Data!X1524</f>
        <v>380642</v>
      </c>
      <c r="Y1524" s="15">
        <f>Raw_Data!Y1524</f>
        <v>-287598</v>
      </c>
      <c r="Z1524" s="15">
        <f>Raw_Data!Z1524</f>
        <v>2559</v>
      </c>
      <c r="AA1524" s="15">
        <f>Raw_Data!AA1524</f>
        <v>2.2589999999999999</v>
      </c>
      <c r="AB1524" s="15">
        <f>Raw_Data!AB1524</f>
        <v>55.8</v>
      </c>
      <c r="AC1524" s="19" t="str">
        <f>IF(Raw_Data!G1524="","Yes","No")</f>
        <v>No</v>
      </c>
      <c r="AD1524" s="19" t="str">
        <f>IF(Raw_Data!L1524="","Yes","No")</f>
        <v>No</v>
      </c>
      <c r="AE1524" s="19" t="str">
        <f>IF(Raw_Data!T1524="","Imputed",IF(Raw_Data!T1524&gt;INDEX(Cleaning_Reference!$F$6:$F$13,MATCH(D1524,Cleaning_Reference!$A$6:$A$13,0)),"Capped","Original"))</f>
        <v>Original</v>
      </c>
      <c r="AF1524" s="21">
        <f t="shared" si="23"/>
        <v>5.78</v>
      </c>
    </row>
    <row r="1525" spans="1:32" ht="15" customHeight="1" x14ac:dyDescent="0.3">
      <c r="A1525" s="20" t="str">
        <f>Raw_Data!A1525</f>
        <v>SF11524</v>
      </c>
      <c r="B1525" s="15" t="str">
        <f>Raw_Data!B1525</f>
        <v>Madhya Pradesh</v>
      </c>
      <c r="C1525" s="15" t="str">
        <f>Raw_Data!C1525</f>
        <v>Ludhiana</v>
      </c>
      <c r="D1525" s="15" t="str">
        <f>Raw_Data!D1525</f>
        <v>Cotton</v>
      </c>
      <c r="E1525" s="15" t="str">
        <f>Raw_Data!E1525</f>
        <v>Kharif</v>
      </c>
      <c r="F1525" s="15">
        <f>Raw_Data!F1525</f>
        <v>1.34</v>
      </c>
      <c r="G1525" s="18">
        <f>IF(Raw_Data!G1525="",ROUND(AVERAGEIFS(Raw_Data!$G$2:$G$4001,Raw_Data!$E$2:$E$4001,E1525),1),Raw_Data!G1525)</f>
        <v>635.1</v>
      </c>
      <c r="H1525" s="15">
        <f>Raw_Data!H1525</f>
        <v>28.5</v>
      </c>
      <c r="I1525" s="15">
        <f>Raw_Data!I1525</f>
        <v>73.3</v>
      </c>
      <c r="J1525" s="15">
        <f>Raw_Data!J1525</f>
        <v>6.9</v>
      </c>
      <c r="K1525" s="15">
        <f>Raw_Data!K1525</f>
        <v>6.41</v>
      </c>
      <c r="L1525" s="18">
        <f>IF(Raw_Data!L1525="",ROUND(AVERAGEIFS(Raw_Data!$L$2:$L$4001,Raw_Data!$E$2:$E$4001,E1525),1),Raw_Data!L1525)</f>
        <v>30.1</v>
      </c>
      <c r="M1525" s="15">
        <f>Raw_Data!M1525</f>
        <v>129.9</v>
      </c>
      <c r="N1525" s="15">
        <f>Raw_Data!N1525</f>
        <v>65.900000000000006</v>
      </c>
      <c r="O1525" s="15">
        <f>Raw_Data!O1525</f>
        <v>30</v>
      </c>
      <c r="P1525" s="15" t="str">
        <f>Raw_Data!P1525</f>
        <v>Sprinkler</v>
      </c>
      <c r="Q1525" s="15">
        <f>Raw_Data!Q1525</f>
        <v>248.1</v>
      </c>
      <c r="R1525" s="15">
        <f>Raw_Data!R1525</f>
        <v>3.82</v>
      </c>
      <c r="S1525" s="15">
        <f>Raw_Data!S1525</f>
        <v>0.71</v>
      </c>
      <c r="T1525" s="18">
        <f>IF(Raw_Data!T1525="",ROUND(AVERAGEIFS(Raw_Data!$T$2:$T$4001,Raw_Data!$E$2:$E$4001,E1525,Raw_Data!$D$2:$D$4001,D1525),2),IF(Raw_Data!T1525&gt;INDEX(Cleaning_Reference!$F$6:$F$13,MATCH(D1525,Cleaning_Reference!$A$6:$A$13,0)),INDEX(Cleaning_Reference!$F$6:$F$13,MATCH(D1525,Cleaning_Reference!$A$6:$A$13,0)),Raw_Data!T1525))</f>
        <v>1.88</v>
      </c>
      <c r="U1525" s="15">
        <f>Raw_Data!U1525</f>
        <v>2.52</v>
      </c>
      <c r="V1525" s="15">
        <f>Raw_Data!V1525</f>
        <v>55050</v>
      </c>
      <c r="W1525" s="15">
        <f>Raw_Data!W1525</f>
        <v>95725</v>
      </c>
      <c r="X1525" s="15">
        <f>Raw_Data!X1525</f>
        <v>138726</v>
      </c>
      <c r="Y1525" s="15">
        <f>Raw_Data!Y1525</f>
        <v>43001</v>
      </c>
      <c r="Z1525" s="15">
        <f>Raw_Data!Z1525</f>
        <v>860</v>
      </c>
      <c r="AA1525" s="15">
        <f>Raw_Data!AA1525</f>
        <v>2.93</v>
      </c>
      <c r="AB1525" s="15">
        <f>Raw_Data!AB1525</f>
        <v>54.7</v>
      </c>
      <c r="AC1525" s="19" t="str">
        <f>IF(Raw_Data!G1525="","Yes","No")</f>
        <v>No</v>
      </c>
      <c r="AD1525" s="19" t="str">
        <f>IF(Raw_Data!L1525="","Yes","No")</f>
        <v>No</v>
      </c>
      <c r="AE1525" s="19" t="str">
        <f>IF(Raw_Data!T1525="","Imputed",IF(Raw_Data!T1525&gt;INDEX(Cleaning_Reference!$F$6:$F$13,MATCH(D1525,Cleaning_Reference!$A$6:$A$13,0)),"Capped","Original"))</f>
        <v>Original</v>
      </c>
      <c r="AF1525" s="21">
        <f t="shared" si="23"/>
        <v>2.52</v>
      </c>
    </row>
    <row r="1526" spans="1:32" ht="15" customHeight="1" x14ac:dyDescent="0.3">
      <c r="A1526" s="20" t="str">
        <f>Raw_Data!A1526</f>
        <v>SF11525</v>
      </c>
      <c r="B1526" s="15" t="str">
        <f>Raw_Data!B1526</f>
        <v>Andhra Pradesh</v>
      </c>
      <c r="C1526" s="15" t="str">
        <f>Raw_Data!C1526</f>
        <v>Raichur</v>
      </c>
      <c r="D1526" s="15" t="str">
        <f>Raw_Data!D1526</f>
        <v>Rice</v>
      </c>
      <c r="E1526" s="15" t="str">
        <f>Raw_Data!E1526</f>
        <v>Kharif</v>
      </c>
      <c r="F1526" s="15">
        <f>Raw_Data!F1526</f>
        <v>13.01</v>
      </c>
      <c r="G1526" s="18">
        <f>IF(Raw_Data!G1526="",ROUND(AVERAGEIFS(Raw_Data!$G$2:$G$4001,Raw_Data!$E$2:$E$4001,E1526),1),Raw_Data!G1526)</f>
        <v>883.7</v>
      </c>
      <c r="H1526" s="15">
        <f>Raw_Data!H1526</f>
        <v>25.6</v>
      </c>
      <c r="I1526" s="15">
        <f>Raw_Data!I1526</f>
        <v>74.400000000000006</v>
      </c>
      <c r="J1526" s="15">
        <f>Raw_Data!J1526</f>
        <v>6</v>
      </c>
      <c r="K1526" s="15">
        <f>Raw_Data!K1526</f>
        <v>7.49</v>
      </c>
      <c r="L1526" s="18">
        <f>IF(Raw_Data!L1526="",ROUND(AVERAGEIFS(Raw_Data!$L$2:$L$4001,Raw_Data!$E$2:$E$4001,E1526),1),Raw_Data!L1526)</f>
        <v>23.2</v>
      </c>
      <c r="M1526" s="15">
        <f>Raw_Data!M1526</f>
        <v>157.80000000000001</v>
      </c>
      <c r="N1526" s="15">
        <f>Raw_Data!N1526</f>
        <v>62.6</v>
      </c>
      <c r="O1526" s="15">
        <f>Raw_Data!O1526</f>
        <v>96.3</v>
      </c>
      <c r="P1526" s="15" t="str">
        <f>Raw_Data!P1526</f>
        <v>Rainfed</v>
      </c>
      <c r="Q1526" s="15">
        <f>Raw_Data!Q1526</f>
        <v>145.19999999999999</v>
      </c>
      <c r="R1526" s="15">
        <f>Raw_Data!R1526</f>
        <v>5.57</v>
      </c>
      <c r="S1526" s="15">
        <f>Raw_Data!S1526</f>
        <v>0.76</v>
      </c>
      <c r="T1526" s="18">
        <f>IF(Raw_Data!T1526="",ROUND(AVERAGEIFS(Raw_Data!$T$2:$T$4001,Raw_Data!$E$2:$E$4001,E1526,Raw_Data!$D$2:$D$4001,D1526),2),IF(Raw_Data!T1526&gt;INDEX(Cleaning_Reference!$F$6:$F$13,MATCH(D1526,Cleaning_Reference!$A$6:$A$13,0)),INDEX(Cleaning_Reference!$F$6:$F$13,MATCH(D1526,Cleaning_Reference!$A$6:$A$13,0)),Raw_Data!T1526))</f>
        <v>1.9</v>
      </c>
      <c r="U1526" s="15">
        <f>Raw_Data!U1526</f>
        <v>24.72</v>
      </c>
      <c r="V1526" s="15">
        <f>Raw_Data!V1526</f>
        <v>21653</v>
      </c>
      <c r="W1526" s="15">
        <f>Raw_Data!W1526</f>
        <v>814830</v>
      </c>
      <c r="X1526" s="15">
        <f>Raw_Data!X1526</f>
        <v>535262</v>
      </c>
      <c r="Y1526" s="15">
        <f>Raw_Data!Y1526</f>
        <v>-279568</v>
      </c>
      <c r="Z1526" s="15">
        <f>Raw_Data!Z1526</f>
        <v>9343</v>
      </c>
      <c r="AA1526" s="15">
        <f>Raw_Data!AA1526</f>
        <v>2.6459999999999999</v>
      </c>
      <c r="AB1526" s="15">
        <f>Raw_Data!AB1526</f>
        <v>56.5</v>
      </c>
      <c r="AC1526" s="19" t="str">
        <f>IF(Raw_Data!G1526="","Yes","No")</f>
        <v>No</v>
      </c>
      <c r="AD1526" s="19" t="str">
        <f>IF(Raw_Data!L1526="","Yes","No")</f>
        <v>No</v>
      </c>
      <c r="AE1526" s="19" t="str">
        <f>IF(Raw_Data!T1526="","Imputed",IF(Raw_Data!T1526&gt;INDEX(Cleaning_Reference!$F$6:$F$13,MATCH(D1526,Cleaning_Reference!$A$6:$A$13,0)),"Capped","Original"))</f>
        <v>Original</v>
      </c>
      <c r="AF1526" s="21">
        <f t="shared" si="23"/>
        <v>24.72</v>
      </c>
    </row>
    <row r="1527" spans="1:32" ht="15" customHeight="1" x14ac:dyDescent="0.3">
      <c r="A1527" s="20" t="str">
        <f>Raw_Data!A1527</f>
        <v>SF11526</v>
      </c>
      <c r="B1527" s="15" t="str">
        <f>Raw_Data!B1527</f>
        <v>Maharashtra</v>
      </c>
      <c r="C1527" s="15" t="str">
        <f>Raw_Data!C1527</f>
        <v>Guntur</v>
      </c>
      <c r="D1527" s="15" t="str">
        <f>Raw_Data!D1527</f>
        <v>Maize</v>
      </c>
      <c r="E1527" s="15" t="str">
        <f>Raw_Data!E1527</f>
        <v>Rabi</v>
      </c>
      <c r="F1527" s="15">
        <f>Raw_Data!F1527</f>
        <v>4.5</v>
      </c>
      <c r="G1527" s="18">
        <f>IF(Raw_Data!G1527="",ROUND(AVERAGEIFS(Raw_Data!$G$2:$G$4001,Raw_Data!$E$2:$E$4001,E1527),1),Raw_Data!G1527)</f>
        <v>702.3</v>
      </c>
      <c r="H1527" s="15">
        <f>Raw_Data!H1527</f>
        <v>19.899999999999999</v>
      </c>
      <c r="I1527" s="15">
        <f>Raw_Data!I1527</f>
        <v>71.2</v>
      </c>
      <c r="J1527" s="15">
        <f>Raw_Data!J1527</f>
        <v>6.1</v>
      </c>
      <c r="K1527" s="15">
        <f>Raw_Data!K1527</f>
        <v>6.96</v>
      </c>
      <c r="L1527" s="18">
        <f>IF(Raw_Data!L1527="",ROUND(AVERAGEIFS(Raw_Data!$L$2:$L$4001,Raw_Data!$E$2:$E$4001,E1527),1),Raw_Data!L1527)</f>
        <v>25.9</v>
      </c>
      <c r="M1527" s="15">
        <f>Raw_Data!M1527</f>
        <v>115.7</v>
      </c>
      <c r="N1527" s="15">
        <f>Raw_Data!N1527</f>
        <v>64.5</v>
      </c>
      <c r="O1527" s="15">
        <f>Raw_Data!O1527</f>
        <v>84.4</v>
      </c>
      <c r="P1527" s="15" t="str">
        <f>Raw_Data!P1527</f>
        <v>Flood</v>
      </c>
      <c r="Q1527" s="15">
        <f>Raw_Data!Q1527</f>
        <v>258.89999999999998</v>
      </c>
      <c r="R1527" s="15">
        <f>Raw_Data!R1527</f>
        <v>2.36</v>
      </c>
      <c r="S1527" s="15">
        <f>Raw_Data!S1527</f>
        <v>0.7</v>
      </c>
      <c r="T1527" s="18">
        <f>IF(Raw_Data!T1527="",ROUND(AVERAGEIFS(Raw_Data!$T$2:$T$4001,Raw_Data!$E$2:$E$4001,E1527,Raw_Data!$D$2:$D$4001,D1527),2),IF(Raw_Data!T1527&gt;INDEX(Cleaning_Reference!$F$6:$F$13,MATCH(D1527,Cleaning_Reference!$A$6:$A$13,0)),INDEX(Cleaning_Reference!$F$6:$F$13,MATCH(D1527,Cleaning_Reference!$A$6:$A$13,0)),Raw_Data!T1527))</f>
        <v>3.37</v>
      </c>
      <c r="U1527" s="15">
        <f>Raw_Data!U1527</f>
        <v>15.16</v>
      </c>
      <c r="V1527" s="15">
        <f>Raw_Data!V1527</f>
        <v>20946</v>
      </c>
      <c r="W1527" s="15">
        <f>Raw_Data!W1527</f>
        <v>327597</v>
      </c>
      <c r="X1527" s="15">
        <f>Raw_Data!X1527</f>
        <v>317541</v>
      </c>
      <c r="Y1527" s="15">
        <f>Raw_Data!Y1527</f>
        <v>-10056</v>
      </c>
      <c r="Z1527" s="15">
        <f>Raw_Data!Z1527</f>
        <v>2662</v>
      </c>
      <c r="AA1527" s="15">
        <f>Raw_Data!AA1527</f>
        <v>5.6950000000000003</v>
      </c>
      <c r="AB1527" s="15">
        <f>Raw_Data!AB1527</f>
        <v>60.4</v>
      </c>
      <c r="AC1527" s="19" t="str">
        <f>IF(Raw_Data!G1527="","Yes","No")</f>
        <v>No</v>
      </c>
      <c r="AD1527" s="19" t="str">
        <f>IF(Raw_Data!L1527="","Yes","No")</f>
        <v>No</v>
      </c>
      <c r="AE1527" s="19" t="str">
        <f>IF(Raw_Data!T1527="","Imputed",IF(Raw_Data!T1527&gt;INDEX(Cleaning_Reference!$F$6:$F$13,MATCH(D1527,Cleaning_Reference!$A$6:$A$13,0)),"Capped","Original"))</f>
        <v>Original</v>
      </c>
      <c r="AF1527" s="21">
        <f t="shared" si="23"/>
        <v>15.17</v>
      </c>
    </row>
    <row r="1528" spans="1:32" ht="15" customHeight="1" x14ac:dyDescent="0.3">
      <c r="A1528" s="20" t="str">
        <f>Raw_Data!A1528</f>
        <v>SF11527</v>
      </c>
      <c r="B1528" s="15" t="str">
        <f>Raw_Data!B1528</f>
        <v>Madhya Pradesh</v>
      </c>
      <c r="C1528" s="15" t="str">
        <f>Raw_Data!C1528</f>
        <v>Nalgonda</v>
      </c>
      <c r="D1528" s="15" t="str">
        <f>Raw_Data!D1528</f>
        <v>Rice</v>
      </c>
      <c r="E1528" s="15" t="str">
        <f>Raw_Data!E1528</f>
        <v>Kharif</v>
      </c>
      <c r="F1528" s="15">
        <f>Raw_Data!F1528</f>
        <v>9.1</v>
      </c>
      <c r="G1528" s="18">
        <f>IF(Raw_Data!G1528="",ROUND(AVERAGEIFS(Raw_Data!$G$2:$G$4001,Raw_Data!$E$2:$E$4001,E1528),1),Raw_Data!G1528)</f>
        <v>644.5</v>
      </c>
      <c r="H1528" s="15">
        <f>Raw_Data!H1528</f>
        <v>28.6</v>
      </c>
      <c r="I1528" s="15">
        <f>Raw_Data!I1528</f>
        <v>74.5</v>
      </c>
      <c r="J1528" s="15">
        <f>Raw_Data!J1528</f>
        <v>6.9</v>
      </c>
      <c r="K1528" s="15">
        <f>Raw_Data!K1528</f>
        <v>6.66</v>
      </c>
      <c r="L1528" s="18">
        <f>IF(Raw_Data!L1528="",ROUND(AVERAGEIFS(Raw_Data!$L$2:$L$4001,Raw_Data!$E$2:$E$4001,E1528),1),Raw_Data!L1528)</f>
        <v>34.200000000000003</v>
      </c>
      <c r="M1528" s="15">
        <f>Raw_Data!M1528</f>
        <v>124.4</v>
      </c>
      <c r="N1528" s="15">
        <f>Raw_Data!N1528</f>
        <v>85.2</v>
      </c>
      <c r="O1528" s="15">
        <f>Raw_Data!O1528</f>
        <v>79.3</v>
      </c>
      <c r="P1528" s="15" t="str">
        <f>Raw_Data!P1528</f>
        <v>Drip</v>
      </c>
      <c r="Q1528" s="15">
        <f>Raw_Data!Q1528</f>
        <v>214.6</v>
      </c>
      <c r="R1528" s="15">
        <f>Raw_Data!R1528</f>
        <v>6.76</v>
      </c>
      <c r="S1528" s="15">
        <f>Raw_Data!S1528</f>
        <v>0.78</v>
      </c>
      <c r="T1528" s="18">
        <f>IF(Raw_Data!T1528="",ROUND(AVERAGEIFS(Raw_Data!$T$2:$T$4001,Raw_Data!$E$2:$E$4001,E1528,Raw_Data!$D$2:$D$4001,D1528),2),IF(Raw_Data!T1528&gt;INDEX(Cleaning_Reference!$F$6:$F$13,MATCH(D1528,Cleaning_Reference!$A$6:$A$13,0)),INDEX(Cleaning_Reference!$F$6:$F$13,MATCH(D1528,Cleaning_Reference!$A$6:$A$13,0)),Raw_Data!T1528))</f>
        <v>5.67</v>
      </c>
      <c r="U1528" s="15">
        <f>Raw_Data!U1528</f>
        <v>51.6</v>
      </c>
      <c r="V1528" s="15">
        <f>Raw_Data!V1528</f>
        <v>21419</v>
      </c>
      <c r="W1528" s="15">
        <f>Raw_Data!W1528</f>
        <v>655450</v>
      </c>
      <c r="X1528" s="15">
        <f>Raw_Data!X1528</f>
        <v>1105220</v>
      </c>
      <c r="Y1528" s="15">
        <f>Raw_Data!Y1528</f>
        <v>449770</v>
      </c>
      <c r="Z1528" s="15">
        <f>Raw_Data!Z1528</f>
        <v>11141</v>
      </c>
      <c r="AA1528" s="15">
        <f>Raw_Data!AA1528</f>
        <v>4.6319999999999997</v>
      </c>
      <c r="AB1528" s="15">
        <f>Raw_Data!AB1528</f>
        <v>36.5</v>
      </c>
      <c r="AC1528" s="19" t="str">
        <f>IF(Raw_Data!G1528="","Yes","No")</f>
        <v>No</v>
      </c>
      <c r="AD1528" s="19" t="str">
        <f>IF(Raw_Data!L1528="","Yes","No")</f>
        <v>No</v>
      </c>
      <c r="AE1528" s="19" t="str">
        <f>IF(Raw_Data!T1528="","Imputed",IF(Raw_Data!T1528&gt;INDEX(Cleaning_Reference!$F$6:$F$13,MATCH(D1528,Cleaning_Reference!$A$6:$A$13,0)),"Capped","Original"))</f>
        <v>Original</v>
      </c>
      <c r="AF1528" s="21">
        <f t="shared" si="23"/>
        <v>51.6</v>
      </c>
    </row>
    <row r="1529" spans="1:32" ht="15" customHeight="1" x14ac:dyDescent="0.3">
      <c r="A1529" s="20" t="str">
        <f>Raw_Data!A1529</f>
        <v>SF11528</v>
      </c>
      <c r="B1529" s="15" t="str">
        <f>Raw_Data!B1529</f>
        <v>Andhra Pradesh</v>
      </c>
      <c r="C1529" s="15" t="str">
        <f>Raw_Data!C1529</f>
        <v>Warangal</v>
      </c>
      <c r="D1529" s="15" t="str">
        <f>Raw_Data!D1529</f>
        <v>Cotton</v>
      </c>
      <c r="E1529" s="15" t="str">
        <f>Raw_Data!E1529</f>
        <v>Rabi</v>
      </c>
      <c r="F1529" s="15">
        <f>Raw_Data!F1529</f>
        <v>12.76</v>
      </c>
      <c r="G1529" s="18">
        <f>IF(Raw_Data!G1529="",ROUND(AVERAGEIFS(Raw_Data!$G$2:$G$4001,Raw_Data!$E$2:$E$4001,E1529),1),Raw_Data!G1529)</f>
        <v>346.2</v>
      </c>
      <c r="H1529" s="15">
        <f>Raw_Data!H1529</f>
        <v>23.1</v>
      </c>
      <c r="I1529" s="15">
        <f>Raw_Data!I1529</f>
        <v>41.7</v>
      </c>
      <c r="J1529" s="15">
        <f>Raw_Data!J1529</f>
        <v>8.6999999999999993</v>
      </c>
      <c r="K1529" s="15">
        <f>Raw_Data!K1529</f>
        <v>5.28</v>
      </c>
      <c r="L1529" s="18">
        <f>IF(Raw_Data!L1529="",ROUND(AVERAGEIFS(Raw_Data!$L$2:$L$4001,Raw_Data!$E$2:$E$4001,E1529),1),Raw_Data!L1529)</f>
        <v>20.2</v>
      </c>
      <c r="M1529" s="15">
        <f>Raw_Data!M1529</f>
        <v>108.1</v>
      </c>
      <c r="N1529" s="15">
        <f>Raw_Data!N1529</f>
        <v>40.299999999999997</v>
      </c>
      <c r="O1529" s="15">
        <f>Raw_Data!O1529</f>
        <v>111.5</v>
      </c>
      <c r="P1529" s="15" t="str">
        <f>Raw_Data!P1529</f>
        <v>Rainfed</v>
      </c>
      <c r="Q1529" s="15">
        <f>Raw_Data!Q1529</f>
        <v>208.7</v>
      </c>
      <c r="R1529" s="15">
        <f>Raw_Data!R1529</f>
        <v>6.07</v>
      </c>
      <c r="S1529" s="15">
        <f>Raw_Data!S1529</f>
        <v>0.79</v>
      </c>
      <c r="T1529" s="18">
        <f>IF(Raw_Data!T1529="",ROUND(AVERAGEIFS(Raw_Data!$T$2:$T$4001,Raw_Data!$E$2:$E$4001,E1529,Raw_Data!$D$2:$D$4001,D1529),2),IF(Raw_Data!T1529&gt;INDEX(Cleaning_Reference!$F$6:$F$13,MATCH(D1529,Cleaning_Reference!$A$6:$A$13,0)),INDEX(Cleaning_Reference!$F$6:$F$13,MATCH(D1529,Cleaning_Reference!$A$6:$A$13,0)),Raw_Data!T1529))</f>
        <v>0.3</v>
      </c>
      <c r="U1529" s="15">
        <f>Raw_Data!U1529</f>
        <v>3.83</v>
      </c>
      <c r="V1529" s="15">
        <f>Raw_Data!V1529</f>
        <v>66522</v>
      </c>
      <c r="W1529" s="15">
        <f>Raw_Data!W1529</f>
        <v>856983</v>
      </c>
      <c r="X1529" s="15">
        <f>Raw_Data!X1529</f>
        <v>254779</v>
      </c>
      <c r="Y1529" s="15">
        <f>Raw_Data!Y1529</f>
        <v>-602204</v>
      </c>
      <c r="Z1529" s="15">
        <f>Raw_Data!Z1529</f>
        <v>5217</v>
      </c>
      <c r="AA1529" s="15">
        <f>Raw_Data!AA1529</f>
        <v>0.73399999999999999</v>
      </c>
      <c r="AB1529" s="15">
        <f>Raw_Data!AB1529</f>
        <v>27.4</v>
      </c>
      <c r="AC1529" s="19" t="str">
        <f>IF(Raw_Data!G1529="","Yes","No")</f>
        <v>No</v>
      </c>
      <c r="AD1529" s="19" t="str">
        <f>IF(Raw_Data!L1529="","Yes","No")</f>
        <v>No</v>
      </c>
      <c r="AE1529" s="19" t="str">
        <f>IF(Raw_Data!T1529="","Imputed",IF(Raw_Data!T1529&gt;INDEX(Cleaning_Reference!$F$6:$F$13,MATCH(D1529,Cleaning_Reference!$A$6:$A$13,0)),"Capped","Original"))</f>
        <v>Original</v>
      </c>
      <c r="AF1529" s="21">
        <f t="shared" si="23"/>
        <v>3.83</v>
      </c>
    </row>
    <row r="1530" spans="1:32" ht="15" customHeight="1" x14ac:dyDescent="0.3">
      <c r="A1530" s="20" t="str">
        <f>Raw_Data!A1530</f>
        <v>SF11529</v>
      </c>
      <c r="B1530" s="15" t="str">
        <f>Raw_Data!B1530</f>
        <v>Gujarat</v>
      </c>
      <c r="C1530" s="15" t="str">
        <f>Raw_Data!C1530</f>
        <v>Nashik</v>
      </c>
      <c r="D1530" s="15" t="str">
        <f>Raw_Data!D1530</f>
        <v>Rice</v>
      </c>
      <c r="E1530" s="15" t="str">
        <f>Raw_Data!E1530</f>
        <v>Kharif</v>
      </c>
      <c r="F1530" s="15">
        <f>Raw_Data!F1530</f>
        <v>6.25</v>
      </c>
      <c r="G1530" s="18">
        <f>IF(Raw_Data!G1530="",ROUND(AVERAGEIFS(Raw_Data!$G$2:$G$4001,Raw_Data!$E$2:$E$4001,E1530),1),Raw_Data!G1530)</f>
        <v>823.7</v>
      </c>
      <c r="H1530" s="15">
        <f>Raw_Data!H1530</f>
        <v>27.8</v>
      </c>
      <c r="I1530" s="15">
        <f>Raw_Data!I1530</f>
        <v>64.8</v>
      </c>
      <c r="J1530" s="15">
        <f>Raw_Data!J1530</f>
        <v>6.1</v>
      </c>
      <c r="K1530" s="15">
        <f>Raw_Data!K1530</f>
        <v>6.94</v>
      </c>
      <c r="L1530" s="18">
        <f>IF(Raw_Data!L1530="",ROUND(AVERAGEIFS(Raw_Data!$L$2:$L$4001,Raw_Data!$E$2:$E$4001,E1530),1),Raw_Data!L1530)</f>
        <v>30.3</v>
      </c>
      <c r="M1530" s="15">
        <f>Raw_Data!M1530</f>
        <v>113.7</v>
      </c>
      <c r="N1530" s="15">
        <f>Raw_Data!N1530</f>
        <v>74.2</v>
      </c>
      <c r="O1530" s="15">
        <f>Raw_Data!O1530</f>
        <v>94.8</v>
      </c>
      <c r="P1530" s="15" t="str">
        <f>Raw_Data!P1530</f>
        <v>Rainfed</v>
      </c>
      <c r="Q1530" s="15">
        <f>Raw_Data!Q1530</f>
        <v>149.30000000000001</v>
      </c>
      <c r="R1530" s="15">
        <f>Raw_Data!R1530</f>
        <v>5.05</v>
      </c>
      <c r="S1530" s="15">
        <f>Raw_Data!S1530</f>
        <v>0.66</v>
      </c>
      <c r="T1530" s="18">
        <f>IF(Raw_Data!T1530="",ROUND(AVERAGEIFS(Raw_Data!$T$2:$T$4001,Raw_Data!$E$2:$E$4001,E1530,Raw_Data!$D$2:$D$4001,D1530),2),IF(Raw_Data!T1530&gt;INDEX(Cleaning_Reference!$F$6:$F$13,MATCH(D1530,Cleaning_Reference!$A$6:$A$13,0)),INDEX(Cleaning_Reference!$F$6:$F$13,MATCH(D1530,Cleaning_Reference!$A$6:$A$13,0)),Raw_Data!T1530))</f>
        <v>3.16</v>
      </c>
      <c r="U1530" s="15">
        <f>Raw_Data!U1530</f>
        <v>19.75</v>
      </c>
      <c r="V1530" s="15">
        <f>Raw_Data!V1530</f>
        <v>18958</v>
      </c>
      <c r="W1530" s="15">
        <f>Raw_Data!W1530</f>
        <v>369710</v>
      </c>
      <c r="X1530" s="15">
        <f>Raw_Data!X1530</f>
        <v>374420</v>
      </c>
      <c r="Y1530" s="15">
        <f>Raw_Data!Y1530</f>
        <v>4710</v>
      </c>
      <c r="Z1530" s="15">
        <f>Raw_Data!Z1530</f>
        <v>4842</v>
      </c>
      <c r="AA1530" s="15">
        <f>Raw_Data!AA1530</f>
        <v>4.0789999999999997</v>
      </c>
      <c r="AB1530" s="15">
        <f>Raw_Data!AB1530</f>
        <v>48.8</v>
      </c>
      <c r="AC1530" s="19" t="str">
        <f>IF(Raw_Data!G1530="","Yes","No")</f>
        <v>No</v>
      </c>
      <c r="AD1530" s="19" t="str">
        <f>IF(Raw_Data!L1530="","Yes","No")</f>
        <v>No</v>
      </c>
      <c r="AE1530" s="19" t="str">
        <f>IF(Raw_Data!T1530="","Imputed",IF(Raw_Data!T1530&gt;INDEX(Cleaning_Reference!$F$6:$F$13,MATCH(D1530,Cleaning_Reference!$A$6:$A$13,0)),"Capped","Original"))</f>
        <v>Original</v>
      </c>
      <c r="AF1530" s="21">
        <f t="shared" si="23"/>
        <v>19.75</v>
      </c>
    </row>
    <row r="1531" spans="1:32" ht="15" customHeight="1" x14ac:dyDescent="0.3">
      <c r="A1531" s="20" t="str">
        <f>Raw_Data!A1531</f>
        <v>SF11530</v>
      </c>
      <c r="B1531" s="15" t="str">
        <f>Raw_Data!B1531</f>
        <v>Karnataka</v>
      </c>
      <c r="C1531" s="15" t="str">
        <f>Raw_Data!C1531</f>
        <v>Rajkot</v>
      </c>
      <c r="D1531" s="15" t="str">
        <f>Raw_Data!D1531</f>
        <v>Rice</v>
      </c>
      <c r="E1531" s="15" t="str">
        <f>Raw_Data!E1531</f>
        <v>Rabi</v>
      </c>
      <c r="F1531" s="15">
        <f>Raw_Data!F1531</f>
        <v>8.18</v>
      </c>
      <c r="G1531" s="18">
        <f>IF(Raw_Data!G1531="",ROUND(AVERAGEIFS(Raw_Data!$G$2:$G$4001,Raw_Data!$E$2:$E$4001,E1531),1),Raw_Data!G1531)</f>
        <v>511.5</v>
      </c>
      <c r="H1531" s="15">
        <f>Raw_Data!H1531</f>
        <v>24.9</v>
      </c>
      <c r="I1531" s="15">
        <f>Raw_Data!I1531</f>
        <v>73.3</v>
      </c>
      <c r="J1531" s="15">
        <f>Raw_Data!J1531</f>
        <v>9.1999999999999993</v>
      </c>
      <c r="K1531" s="15">
        <f>Raw_Data!K1531</f>
        <v>5.85</v>
      </c>
      <c r="L1531" s="18">
        <f>IF(Raw_Data!L1531="",ROUND(AVERAGEIFS(Raw_Data!$L$2:$L$4001,Raw_Data!$E$2:$E$4001,E1531),1),Raw_Data!L1531)</f>
        <v>21.9</v>
      </c>
      <c r="M1531" s="15">
        <f>Raw_Data!M1531</f>
        <v>144.6</v>
      </c>
      <c r="N1531" s="15">
        <f>Raw_Data!N1531</f>
        <v>55.8</v>
      </c>
      <c r="O1531" s="15">
        <f>Raw_Data!O1531</f>
        <v>107.4</v>
      </c>
      <c r="P1531" s="15" t="str">
        <f>Raw_Data!P1531</f>
        <v>Sprinkler</v>
      </c>
      <c r="Q1531" s="15">
        <f>Raw_Data!Q1531</f>
        <v>170.6</v>
      </c>
      <c r="R1531" s="15">
        <f>Raw_Data!R1531</f>
        <v>5.89</v>
      </c>
      <c r="S1531" s="15">
        <f>Raw_Data!S1531</f>
        <v>0.84</v>
      </c>
      <c r="T1531" s="18">
        <f>IF(Raw_Data!T1531="",ROUND(AVERAGEIFS(Raw_Data!$T$2:$T$4001,Raw_Data!$E$2:$E$4001,E1531,Raw_Data!$D$2:$D$4001,D1531),2),IF(Raw_Data!T1531&gt;INDEX(Cleaning_Reference!$F$6:$F$13,MATCH(D1531,Cleaning_Reference!$A$6:$A$13,0)),INDEX(Cleaning_Reference!$F$6:$F$13,MATCH(D1531,Cleaning_Reference!$A$6:$A$13,0)),Raw_Data!T1531))</f>
        <v>1.69</v>
      </c>
      <c r="U1531" s="15">
        <f>Raw_Data!U1531</f>
        <v>13.82</v>
      </c>
      <c r="V1531" s="15">
        <f>Raw_Data!V1531</f>
        <v>23553</v>
      </c>
      <c r="W1531" s="15">
        <f>Raw_Data!W1531</f>
        <v>568960</v>
      </c>
      <c r="X1531" s="15">
        <f>Raw_Data!X1531</f>
        <v>325502</v>
      </c>
      <c r="Y1531" s="15">
        <f>Raw_Data!Y1531</f>
        <v>-243458</v>
      </c>
      <c r="Z1531" s="15">
        <f>Raw_Data!Z1531</f>
        <v>10842</v>
      </c>
      <c r="AA1531" s="15">
        <f>Raw_Data!AA1531</f>
        <v>1.2749999999999999</v>
      </c>
      <c r="AB1531" s="15">
        <f>Raw_Data!AB1531</f>
        <v>38.700000000000003</v>
      </c>
      <c r="AC1531" s="19" t="str">
        <f>IF(Raw_Data!G1531="","Yes","No")</f>
        <v>No</v>
      </c>
      <c r="AD1531" s="19" t="str">
        <f>IF(Raw_Data!L1531="","Yes","No")</f>
        <v>No</v>
      </c>
      <c r="AE1531" s="19" t="str">
        <f>IF(Raw_Data!T1531="","Imputed",IF(Raw_Data!T1531&gt;INDEX(Cleaning_Reference!$F$6:$F$13,MATCH(D1531,Cleaning_Reference!$A$6:$A$13,0)),"Capped","Original"))</f>
        <v>Original</v>
      </c>
      <c r="AF1531" s="21">
        <f t="shared" si="23"/>
        <v>13.82</v>
      </c>
    </row>
    <row r="1532" spans="1:32" ht="15" customHeight="1" x14ac:dyDescent="0.3">
      <c r="A1532" s="20" t="str">
        <f>Raw_Data!A1532</f>
        <v>SF11531</v>
      </c>
      <c r="B1532" s="15" t="str">
        <f>Raw_Data!B1532</f>
        <v>Karnataka</v>
      </c>
      <c r="C1532" s="15" t="str">
        <f>Raw_Data!C1532</f>
        <v>Raichur</v>
      </c>
      <c r="D1532" s="15" t="str">
        <f>Raw_Data!D1532</f>
        <v>Pulses</v>
      </c>
      <c r="E1532" s="15" t="str">
        <f>Raw_Data!E1532</f>
        <v>Zaid</v>
      </c>
      <c r="F1532" s="15">
        <f>Raw_Data!F1532</f>
        <v>1.97</v>
      </c>
      <c r="G1532" s="18">
        <f>IF(Raw_Data!G1532="",ROUND(AVERAGEIFS(Raw_Data!$G$2:$G$4001,Raw_Data!$E$2:$E$4001,E1532),1),Raw_Data!G1532)</f>
        <v>279.7</v>
      </c>
      <c r="H1532" s="15">
        <f>Raw_Data!H1532</f>
        <v>30.6</v>
      </c>
      <c r="I1532" s="15">
        <f>Raw_Data!I1532</f>
        <v>42.4</v>
      </c>
      <c r="J1532" s="15">
        <f>Raw_Data!J1532</f>
        <v>8.1</v>
      </c>
      <c r="K1532" s="15">
        <f>Raw_Data!K1532</f>
        <v>6.52</v>
      </c>
      <c r="L1532" s="18">
        <f>IF(Raw_Data!L1532="",ROUND(AVERAGEIFS(Raw_Data!$L$2:$L$4001,Raw_Data!$E$2:$E$4001,E1532),1),Raw_Data!L1532)</f>
        <v>11.7</v>
      </c>
      <c r="M1532" s="15">
        <f>Raw_Data!M1532</f>
        <v>72.599999999999994</v>
      </c>
      <c r="N1532" s="15">
        <f>Raw_Data!N1532</f>
        <v>61.6</v>
      </c>
      <c r="O1532" s="15">
        <f>Raw_Data!O1532</f>
        <v>125.3</v>
      </c>
      <c r="P1532" s="15" t="str">
        <f>Raw_Data!P1532</f>
        <v>Sprinkler</v>
      </c>
      <c r="Q1532" s="15">
        <f>Raw_Data!Q1532</f>
        <v>158.19999999999999</v>
      </c>
      <c r="R1532" s="15">
        <f>Raw_Data!R1532</f>
        <v>7.05</v>
      </c>
      <c r="S1532" s="15">
        <f>Raw_Data!S1532</f>
        <v>0.72</v>
      </c>
      <c r="T1532" s="18">
        <f>IF(Raw_Data!T1532="",ROUND(AVERAGEIFS(Raw_Data!$T$2:$T$4001,Raw_Data!$E$2:$E$4001,E1532,Raw_Data!$D$2:$D$4001,D1532),2),IF(Raw_Data!T1532&gt;INDEX(Cleaning_Reference!$F$6:$F$13,MATCH(D1532,Cleaning_Reference!$A$6:$A$13,0)),INDEX(Cleaning_Reference!$F$6:$F$13,MATCH(D1532,Cleaning_Reference!$A$6:$A$13,0)),Raw_Data!T1532))</f>
        <v>0.82</v>
      </c>
      <c r="U1532" s="15">
        <f>Raw_Data!U1532</f>
        <v>1.62</v>
      </c>
      <c r="V1532" s="15">
        <f>Raw_Data!V1532</f>
        <v>55153</v>
      </c>
      <c r="W1532" s="15">
        <f>Raw_Data!W1532</f>
        <v>110739</v>
      </c>
      <c r="X1532" s="15">
        <f>Raw_Data!X1532</f>
        <v>89348</v>
      </c>
      <c r="Y1532" s="15">
        <f>Raw_Data!Y1532</f>
        <v>-21391</v>
      </c>
      <c r="Z1532" s="15">
        <f>Raw_Data!Z1532</f>
        <v>613</v>
      </c>
      <c r="AA1532" s="15">
        <f>Raw_Data!AA1532</f>
        <v>2.6429999999999998</v>
      </c>
      <c r="AB1532" s="15">
        <f>Raw_Data!AB1532</f>
        <v>27.6</v>
      </c>
      <c r="AC1532" s="19" t="str">
        <f>IF(Raw_Data!G1532="","Yes","No")</f>
        <v>No</v>
      </c>
      <c r="AD1532" s="19" t="str">
        <f>IF(Raw_Data!L1532="","Yes","No")</f>
        <v>No</v>
      </c>
      <c r="AE1532" s="19" t="str">
        <f>IF(Raw_Data!T1532="","Imputed",IF(Raw_Data!T1532&gt;INDEX(Cleaning_Reference!$F$6:$F$13,MATCH(D1532,Cleaning_Reference!$A$6:$A$13,0)),"Capped","Original"))</f>
        <v>Original</v>
      </c>
      <c r="AF1532" s="21">
        <f t="shared" si="23"/>
        <v>1.62</v>
      </c>
    </row>
    <row r="1533" spans="1:32" ht="15" customHeight="1" x14ac:dyDescent="0.3">
      <c r="A1533" s="20" t="str">
        <f>Raw_Data!A1533</f>
        <v>SF11532</v>
      </c>
      <c r="B1533" s="15" t="str">
        <f>Raw_Data!B1533</f>
        <v>Andhra Pradesh</v>
      </c>
      <c r="C1533" s="15" t="str">
        <f>Raw_Data!C1533</f>
        <v>Guntur</v>
      </c>
      <c r="D1533" s="15" t="str">
        <f>Raw_Data!D1533</f>
        <v>Chilli</v>
      </c>
      <c r="E1533" s="15" t="str">
        <f>Raw_Data!E1533</f>
        <v>Rabi</v>
      </c>
      <c r="F1533" s="15">
        <f>Raw_Data!F1533</f>
        <v>2.21</v>
      </c>
      <c r="G1533" s="18">
        <f>IF(Raw_Data!G1533="",ROUND(AVERAGEIFS(Raw_Data!$G$2:$G$4001,Raw_Data!$E$2:$E$4001,E1533),1),Raw_Data!G1533)</f>
        <v>314.5</v>
      </c>
      <c r="H1533" s="15">
        <f>Raw_Data!H1533</f>
        <v>20.9</v>
      </c>
      <c r="I1533" s="15">
        <f>Raw_Data!I1533</f>
        <v>52.3</v>
      </c>
      <c r="J1533" s="15">
        <f>Raw_Data!J1533</f>
        <v>5.8</v>
      </c>
      <c r="K1533" s="15">
        <f>Raw_Data!K1533</f>
        <v>6.69</v>
      </c>
      <c r="L1533" s="18">
        <f>IF(Raw_Data!L1533="",ROUND(AVERAGEIFS(Raw_Data!$L$2:$L$4001,Raw_Data!$E$2:$E$4001,E1533),1),Raw_Data!L1533)</f>
        <v>21.9</v>
      </c>
      <c r="M1533" s="15">
        <f>Raw_Data!M1533</f>
        <v>116.7</v>
      </c>
      <c r="N1533" s="15">
        <f>Raw_Data!N1533</f>
        <v>56.2</v>
      </c>
      <c r="O1533" s="15">
        <f>Raw_Data!O1533</f>
        <v>117.9</v>
      </c>
      <c r="P1533" s="15" t="str">
        <f>Raw_Data!P1533</f>
        <v>Sprinkler</v>
      </c>
      <c r="Q1533" s="15">
        <f>Raw_Data!Q1533</f>
        <v>166.9</v>
      </c>
      <c r="R1533" s="15">
        <f>Raw_Data!R1533</f>
        <v>7.3</v>
      </c>
      <c r="S1533" s="15">
        <f>Raw_Data!S1533</f>
        <v>0.93</v>
      </c>
      <c r="T1533" s="18">
        <f>IF(Raw_Data!T1533="",ROUND(AVERAGEIFS(Raw_Data!$T$2:$T$4001,Raw_Data!$E$2:$E$4001,E1533,Raw_Data!$D$2:$D$4001,D1533),2),IF(Raw_Data!T1533&gt;INDEX(Cleaning_Reference!$F$6:$F$13,MATCH(D1533,Cleaning_Reference!$A$6:$A$13,0)),INDEX(Cleaning_Reference!$F$6:$F$13,MATCH(D1533,Cleaning_Reference!$A$6:$A$13,0)),Raw_Data!T1533))</f>
        <v>1.67</v>
      </c>
      <c r="U1533" s="15">
        <f>Raw_Data!U1533</f>
        <v>3.69</v>
      </c>
      <c r="V1533" s="15">
        <f>Raw_Data!V1533</f>
        <v>115364</v>
      </c>
      <c r="W1533" s="15">
        <f>Raw_Data!W1533</f>
        <v>158940</v>
      </c>
      <c r="X1533" s="15">
        <f>Raw_Data!X1533</f>
        <v>425693</v>
      </c>
      <c r="Y1533" s="15">
        <f>Raw_Data!Y1533</f>
        <v>266753</v>
      </c>
      <c r="Z1533" s="15">
        <f>Raw_Data!Z1533</f>
        <v>1022</v>
      </c>
      <c r="AA1533" s="15">
        <f>Raw_Data!AA1533</f>
        <v>3.6110000000000002</v>
      </c>
      <c r="AB1533" s="15">
        <f>Raw_Data!AB1533</f>
        <v>34.1</v>
      </c>
      <c r="AC1533" s="19" t="str">
        <f>IF(Raw_Data!G1533="","Yes","No")</f>
        <v>No</v>
      </c>
      <c r="AD1533" s="19" t="str">
        <f>IF(Raw_Data!L1533="","Yes","No")</f>
        <v>No</v>
      </c>
      <c r="AE1533" s="19" t="str">
        <f>IF(Raw_Data!T1533="","Imputed",IF(Raw_Data!T1533&gt;INDEX(Cleaning_Reference!$F$6:$F$13,MATCH(D1533,Cleaning_Reference!$A$6:$A$13,0)),"Capped","Original"))</f>
        <v>Original</v>
      </c>
      <c r="AF1533" s="21">
        <f t="shared" si="23"/>
        <v>3.69</v>
      </c>
    </row>
    <row r="1534" spans="1:32" ht="15" customHeight="1" x14ac:dyDescent="0.3">
      <c r="A1534" s="20" t="str">
        <f>Raw_Data!A1534</f>
        <v>SF11533</v>
      </c>
      <c r="B1534" s="15" t="str">
        <f>Raw_Data!B1534</f>
        <v>Madhya Pradesh</v>
      </c>
      <c r="C1534" s="15" t="str">
        <f>Raw_Data!C1534</f>
        <v>Guntur</v>
      </c>
      <c r="D1534" s="15" t="str">
        <f>Raw_Data!D1534</f>
        <v>Groundnut</v>
      </c>
      <c r="E1534" s="15" t="str">
        <f>Raw_Data!E1534</f>
        <v>Rabi</v>
      </c>
      <c r="F1534" s="15">
        <f>Raw_Data!F1534</f>
        <v>3.43</v>
      </c>
      <c r="G1534" s="18">
        <f>IF(Raw_Data!G1534="",ROUND(AVERAGEIFS(Raw_Data!$G$2:$G$4001,Raw_Data!$E$2:$E$4001,E1534),1),Raw_Data!G1534)</f>
        <v>598.6</v>
      </c>
      <c r="H1534" s="15">
        <f>Raw_Data!H1534</f>
        <v>24.8</v>
      </c>
      <c r="I1534" s="15">
        <f>Raw_Data!I1534</f>
        <v>51.1</v>
      </c>
      <c r="J1534" s="15">
        <f>Raw_Data!J1534</f>
        <v>7.6</v>
      </c>
      <c r="K1534" s="15">
        <f>Raw_Data!K1534</f>
        <v>5.6</v>
      </c>
      <c r="L1534" s="18">
        <f>IF(Raw_Data!L1534="",ROUND(AVERAGEIFS(Raw_Data!$L$2:$L$4001,Raw_Data!$E$2:$E$4001,E1534),1),Raw_Data!L1534)</f>
        <v>24.6</v>
      </c>
      <c r="M1534" s="15">
        <f>Raw_Data!M1534</f>
        <v>54.9</v>
      </c>
      <c r="N1534" s="15">
        <f>Raw_Data!N1534</f>
        <v>80</v>
      </c>
      <c r="O1534" s="15">
        <f>Raw_Data!O1534</f>
        <v>131.69999999999999</v>
      </c>
      <c r="P1534" s="15" t="str">
        <f>Raw_Data!P1534</f>
        <v>Rainfed</v>
      </c>
      <c r="Q1534" s="15">
        <f>Raw_Data!Q1534</f>
        <v>197.8</v>
      </c>
      <c r="R1534" s="15">
        <f>Raw_Data!R1534</f>
        <v>3.12</v>
      </c>
      <c r="S1534" s="15">
        <f>Raw_Data!S1534</f>
        <v>0.88</v>
      </c>
      <c r="T1534" s="18">
        <f>IF(Raw_Data!T1534="",ROUND(AVERAGEIFS(Raw_Data!$T$2:$T$4001,Raw_Data!$E$2:$E$4001,E1534,Raw_Data!$D$2:$D$4001,D1534),2),IF(Raw_Data!T1534&gt;INDEX(Cleaning_Reference!$F$6:$F$13,MATCH(D1534,Cleaning_Reference!$A$6:$A$13,0)),INDEX(Cleaning_Reference!$F$6:$F$13,MATCH(D1534,Cleaning_Reference!$A$6:$A$13,0)),Raw_Data!T1534))</f>
        <v>0.41</v>
      </c>
      <c r="U1534" s="15">
        <f>Raw_Data!U1534</f>
        <v>1.41</v>
      </c>
      <c r="V1534" s="15">
        <f>Raw_Data!V1534</f>
        <v>61279</v>
      </c>
      <c r="W1534" s="15">
        <f>Raw_Data!W1534</f>
        <v>212084</v>
      </c>
      <c r="X1534" s="15">
        <f>Raw_Data!X1534</f>
        <v>86403</v>
      </c>
      <c r="Y1534" s="15">
        <f>Raw_Data!Y1534</f>
        <v>-125681</v>
      </c>
      <c r="Z1534" s="15">
        <f>Raw_Data!Z1534</f>
        <v>883</v>
      </c>
      <c r="AA1534" s="15">
        <f>Raw_Data!AA1534</f>
        <v>1.597</v>
      </c>
      <c r="AB1534" s="15">
        <f>Raw_Data!AB1534</f>
        <v>42.9</v>
      </c>
      <c r="AC1534" s="19" t="str">
        <f>IF(Raw_Data!G1534="","Yes","No")</f>
        <v>No</v>
      </c>
      <c r="AD1534" s="19" t="str">
        <f>IF(Raw_Data!L1534="","Yes","No")</f>
        <v>No</v>
      </c>
      <c r="AE1534" s="19" t="str">
        <f>IF(Raw_Data!T1534="","Imputed",IF(Raw_Data!T1534&gt;INDEX(Cleaning_Reference!$F$6:$F$13,MATCH(D1534,Cleaning_Reference!$A$6:$A$13,0)),"Capped","Original"))</f>
        <v>Original</v>
      </c>
      <c r="AF1534" s="21">
        <f t="shared" si="23"/>
        <v>1.41</v>
      </c>
    </row>
    <row r="1535" spans="1:32" ht="15" customHeight="1" x14ac:dyDescent="0.3">
      <c r="A1535" s="20" t="str">
        <f>Raw_Data!A1535</f>
        <v>SF11534</v>
      </c>
      <c r="B1535" s="15" t="str">
        <f>Raw_Data!B1535</f>
        <v>Madhya Pradesh</v>
      </c>
      <c r="C1535" s="15" t="str">
        <f>Raw_Data!C1535</f>
        <v>Guntur</v>
      </c>
      <c r="D1535" s="15" t="str">
        <f>Raw_Data!D1535</f>
        <v>Rice</v>
      </c>
      <c r="E1535" s="15" t="str">
        <f>Raw_Data!E1535</f>
        <v>Kharif</v>
      </c>
      <c r="F1535" s="15">
        <f>Raw_Data!F1535</f>
        <v>3.68</v>
      </c>
      <c r="G1535" s="18">
        <f>IF(Raw_Data!G1535="",ROUND(AVERAGEIFS(Raw_Data!$G$2:$G$4001,Raw_Data!$E$2:$E$4001,E1535),1),Raw_Data!G1535)</f>
        <v>810.1</v>
      </c>
      <c r="H1535" s="15">
        <f>Raw_Data!H1535</f>
        <v>25.7</v>
      </c>
      <c r="I1535" s="15">
        <f>Raw_Data!I1535</f>
        <v>78.7</v>
      </c>
      <c r="J1535" s="15">
        <f>Raw_Data!J1535</f>
        <v>7.4</v>
      </c>
      <c r="K1535" s="15">
        <f>Raw_Data!K1535</f>
        <v>6.28</v>
      </c>
      <c r="L1535" s="18">
        <f>IF(Raw_Data!L1535="",ROUND(AVERAGEIFS(Raw_Data!$L$2:$L$4001,Raw_Data!$E$2:$E$4001,E1535),1),Raw_Data!L1535)</f>
        <v>33.5</v>
      </c>
      <c r="M1535" s="15">
        <f>Raw_Data!M1535</f>
        <v>132.19999999999999</v>
      </c>
      <c r="N1535" s="15">
        <f>Raw_Data!N1535</f>
        <v>64.900000000000006</v>
      </c>
      <c r="O1535" s="15">
        <f>Raw_Data!O1535</f>
        <v>104.9</v>
      </c>
      <c r="P1535" s="15" t="str">
        <f>Raw_Data!P1535</f>
        <v>Sprinkler</v>
      </c>
      <c r="Q1535" s="15">
        <f>Raw_Data!Q1535</f>
        <v>215.3</v>
      </c>
      <c r="R1535" s="15">
        <f>Raw_Data!R1535</f>
        <v>1.07</v>
      </c>
      <c r="S1535" s="15">
        <f>Raw_Data!S1535</f>
        <v>0.91</v>
      </c>
      <c r="T1535" s="18">
        <f>IF(Raw_Data!T1535="",ROUND(AVERAGEIFS(Raw_Data!$T$2:$T$4001,Raw_Data!$E$2:$E$4001,E1535,Raw_Data!$D$2:$D$4001,D1535),2),IF(Raw_Data!T1535&gt;INDEX(Cleaning_Reference!$F$6:$F$13,MATCH(D1535,Cleaning_Reference!$A$6:$A$13,0)),INDEX(Cleaning_Reference!$F$6:$F$13,MATCH(D1535,Cleaning_Reference!$A$6:$A$13,0)),Raw_Data!T1535))</f>
        <v>3.34</v>
      </c>
      <c r="U1535" s="15">
        <f>Raw_Data!U1535</f>
        <v>12.29</v>
      </c>
      <c r="V1535" s="15">
        <f>Raw_Data!V1535</f>
        <v>19439</v>
      </c>
      <c r="W1535" s="15">
        <f>Raw_Data!W1535</f>
        <v>247904</v>
      </c>
      <c r="X1535" s="15">
        <f>Raw_Data!X1535</f>
        <v>238905</v>
      </c>
      <c r="Y1535" s="15">
        <f>Raw_Data!Y1535</f>
        <v>-8999</v>
      </c>
      <c r="Z1535" s="15">
        <f>Raw_Data!Z1535</f>
        <v>6068</v>
      </c>
      <c r="AA1535" s="15">
        <f>Raw_Data!AA1535</f>
        <v>2.0249999999999999</v>
      </c>
      <c r="AB1535" s="15">
        <f>Raw_Data!AB1535</f>
        <v>55.2</v>
      </c>
      <c r="AC1535" s="19" t="str">
        <f>IF(Raw_Data!G1535="","Yes","No")</f>
        <v>No</v>
      </c>
      <c r="AD1535" s="19" t="str">
        <f>IF(Raw_Data!L1535="","Yes","No")</f>
        <v>No</v>
      </c>
      <c r="AE1535" s="19" t="str">
        <f>IF(Raw_Data!T1535="","Imputed",IF(Raw_Data!T1535&gt;INDEX(Cleaning_Reference!$F$6:$F$13,MATCH(D1535,Cleaning_Reference!$A$6:$A$13,0)),"Capped","Original"))</f>
        <v>Original</v>
      </c>
      <c r="AF1535" s="21">
        <f t="shared" si="23"/>
        <v>12.29</v>
      </c>
    </row>
    <row r="1536" spans="1:32" ht="15" customHeight="1" x14ac:dyDescent="0.3">
      <c r="A1536" s="20" t="str">
        <f>Raw_Data!A1536</f>
        <v>SF11535</v>
      </c>
      <c r="B1536" s="15" t="str">
        <f>Raw_Data!B1536</f>
        <v>Maharashtra</v>
      </c>
      <c r="C1536" s="15" t="str">
        <f>Raw_Data!C1536</f>
        <v>Indore</v>
      </c>
      <c r="D1536" s="15" t="str">
        <f>Raw_Data!D1536</f>
        <v>Maize</v>
      </c>
      <c r="E1536" s="15" t="str">
        <f>Raw_Data!E1536</f>
        <v>Rabi</v>
      </c>
      <c r="F1536" s="15">
        <f>Raw_Data!F1536</f>
        <v>13.17</v>
      </c>
      <c r="G1536" s="18">
        <f>IF(Raw_Data!G1536="",ROUND(AVERAGEIFS(Raw_Data!$G$2:$G$4001,Raw_Data!$E$2:$E$4001,E1536),1),Raw_Data!G1536)</f>
        <v>370.7</v>
      </c>
      <c r="H1536" s="15">
        <f>Raw_Data!H1536</f>
        <v>22</v>
      </c>
      <c r="I1536" s="15">
        <f>Raw_Data!I1536</f>
        <v>68.400000000000006</v>
      </c>
      <c r="J1536" s="15">
        <f>Raw_Data!J1536</f>
        <v>9</v>
      </c>
      <c r="K1536" s="15">
        <f>Raw_Data!K1536</f>
        <v>5.56</v>
      </c>
      <c r="L1536" s="18">
        <f>IF(Raw_Data!L1536="",ROUND(AVERAGEIFS(Raw_Data!$L$2:$L$4001,Raw_Data!$E$2:$E$4001,E1536),1),Raw_Data!L1536)</f>
        <v>21.7</v>
      </c>
      <c r="M1536" s="15">
        <f>Raw_Data!M1536</f>
        <v>106.6</v>
      </c>
      <c r="N1536" s="15">
        <f>Raw_Data!N1536</f>
        <v>66.599999999999994</v>
      </c>
      <c r="O1536" s="15">
        <f>Raw_Data!O1536</f>
        <v>123.3</v>
      </c>
      <c r="P1536" s="15" t="str">
        <f>Raw_Data!P1536</f>
        <v>Rainfed</v>
      </c>
      <c r="Q1536" s="15">
        <f>Raw_Data!Q1536</f>
        <v>260.10000000000002</v>
      </c>
      <c r="R1536" s="15">
        <f>Raw_Data!R1536</f>
        <v>5.83</v>
      </c>
      <c r="S1536" s="15">
        <f>Raw_Data!S1536</f>
        <v>0.68</v>
      </c>
      <c r="T1536" s="18">
        <f>IF(Raw_Data!T1536="",ROUND(AVERAGEIFS(Raw_Data!$T$2:$T$4001,Raw_Data!$E$2:$E$4001,E1536,Raw_Data!$D$2:$D$4001,D1536),2),IF(Raw_Data!T1536&gt;INDEX(Cleaning_Reference!$F$6:$F$13,MATCH(D1536,Cleaning_Reference!$A$6:$A$13,0)),INDEX(Cleaning_Reference!$F$6:$F$13,MATCH(D1536,Cleaning_Reference!$A$6:$A$13,0)),Raw_Data!T1536))</f>
        <v>0.54</v>
      </c>
      <c r="U1536" s="15">
        <f>Raw_Data!U1536</f>
        <v>7.11</v>
      </c>
      <c r="V1536" s="15">
        <f>Raw_Data!V1536</f>
        <v>16092</v>
      </c>
      <c r="W1536" s="15">
        <f>Raw_Data!W1536</f>
        <v>957450</v>
      </c>
      <c r="X1536" s="15">
        <f>Raw_Data!X1536</f>
        <v>114414</v>
      </c>
      <c r="Y1536" s="15">
        <f>Raw_Data!Y1536</f>
        <v>-843036</v>
      </c>
      <c r="Z1536" s="15">
        <f>Raw_Data!Z1536</f>
        <v>4210</v>
      </c>
      <c r="AA1536" s="15">
        <f>Raw_Data!AA1536</f>
        <v>1.6890000000000001</v>
      </c>
      <c r="AB1536" s="15">
        <f>Raw_Data!AB1536</f>
        <v>38.1</v>
      </c>
      <c r="AC1536" s="19" t="str">
        <f>IF(Raw_Data!G1536="","Yes","No")</f>
        <v>No</v>
      </c>
      <c r="AD1536" s="19" t="str">
        <f>IF(Raw_Data!L1536="","Yes","No")</f>
        <v>No</v>
      </c>
      <c r="AE1536" s="19" t="str">
        <f>IF(Raw_Data!T1536="","Imputed",IF(Raw_Data!T1536&gt;INDEX(Cleaning_Reference!$F$6:$F$13,MATCH(D1536,Cleaning_Reference!$A$6:$A$13,0)),"Capped","Original"))</f>
        <v>Original</v>
      </c>
      <c r="AF1536" s="21">
        <f t="shared" si="23"/>
        <v>7.11</v>
      </c>
    </row>
    <row r="1537" spans="1:32" ht="15" customHeight="1" x14ac:dyDescent="0.3">
      <c r="A1537" s="20" t="str">
        <f>Raw_Data!A1537</f>
        <v>SF11536</v>
      </c>
      <c r="B1537" s="15" t="str">
        <f>Raw_Data!B1537</f>
        <v>Karnataka</v>
      </c>
      <c r="C1537" s="15" t="str">
        <f>Raw_Data!C1537</f>
        <v>Erode</v>
      </c>
      <c r="D1537" s="15" t="str">
        <f>Raw_Data!D1537</f>
        <v>Rice</v>
      </c>
      <c r="E1537" s="15" t="str">
        <f>Raw_Data!E1537</f>
        <v>Kharif</v>
      </c>
      <c r="F1537" s="15">
        <f>Raw_Data!F1537</f>
        <v>8.24</v>
      </c>
      <c r="G1537" s="18">
        <f>IF(Raw_Data!G1537="",ROUND(AVERAGEIFS(Raw_Data!$G$2:$G$4001,Raw_Data!$E$2:$E$4001,E1537),1),Raw_Data!G1537)</f>
        <v>1041.5999999999999</v>
      </c>
      <c r="H1537" s="15">
        <f>Raw_Data!H1537</f>
        <v>26.3</v>
      </c>
      <c r="I1537" s="15">
        <f>Raw_Data!I1537</f>
        <v>77.599999999999994</v>
      </c>
      <c r="J1537" s="15">
        <f>Raw_Data!J1537</f>
        <v>7.2</v>
      </c>
      <c r="K1537" s="15">
        <f>Raw_Data!K1537</f>
        <v>6.21</v>
      </c>
      <c r="L1537" s="18">
        <f>IF(Raw_Data!L1537="",ROUND(AVERAGEIFS(Raw_Data!$L$2:$L$4001,Raw_Data!$E$2:$E$4001,E1537),1),Raw_Data!L1537)</f>
        <v>32.299999999999997</v>
      </c>
      <c r="M1537" s="15">
        <f>Raw_Data!M1537</f>
        <v>80.599999999999994</v>
      </c>
      <c r="N1537" s="15">
        <f>Raw_Data!N1537</f>
        <v>34.9</v>
      </c>
      <c r="O1537" s="15">
        <f>Raw_Data!O1537</f>
        <v>107.3</v>
      </c>
      <c r="P1537" s="15" t="str">
        <f>Raw_Data!P1537</f>
        <v>Flood</v>
      </c>
      <c r="Q1537" s="15">
        <f>Raw_Data!Q1537</f>
        <v>158.19999999999999</v>
      </c>
      <c r="R1537" s="15">
        <f>Raw_Data!R1537</f>
        <v>7.13</v>
      </c>
      <c r="S1537" s="15">
        <f>Raw_Data!S1537</f>
        <v>0.88</v>
      </c>
      <c r="T1537" s="18">
        <f>IF(Raw_Data!T1537="",ROUND(AVERAGEIFS(Raw_Data!$T$2:$T$4001,Raw_Data!$E$2:$E$4001,E1537,Raw_Data!$D$2:$D$4001,D1537),2),IF(Raw_Data!T1537&gt;INDEX(Cleaning_Reference!$F$6:$F$13,MATCH(D1537,Cleaning_Reference!$A$6:$A$13,0)),INDEX(Cleaning_Reference!$F$6:$F$13,MATCH(D1537,Cleaning_Reference!$A$6:$A$13,0)),Raw_Data!T1537))</f>
        <v>2.48</v>
      </c>
      <c r="U1537" s="15">
        <f>Raw_Data!U1537</f>
        <v>20.440000000000001</v>
      </c>
      <c r="V1537" s="15">
        <f>Raw_Data!V1537</f>
        <v>22842</v>
      </c>
      <c r="W1537" s="15">
        <f>Raw_Data!W1537</f>
        <v>552490</v>
      </c>
      <c r="X1537" s="15">
        <f>Raw_Data!X1537</f>
        <v>466890</v>
      </c>
      <c r="Y1537" s="15">
        <f>Raw_Data!Y1537</f>
        <v>-85600</v>
      </c>
      <c r="Z1537" s="15">
        <f>Raw_Data!Z1537</f>
        <v>13268</v>
      </c>
      <c r="AA1537" s="15">
        <f>Raw_Data!AA1537</f>
        <v>1.5409999999999999</v>
      </c>
      <c r="AB1537" s="15">
        <f>Raw_Data!AB1537</f>
        <v>56.2</v>
      </c>
      <c r="AC1537" s="19" t="str">
        <f>IF(Raw_Data!G1537="","Yes","No")</f>
        <v>No</v>
      </c>
      <c r="AD1537" s="19" t="str">
        <f>IF(Raw_Data!L1537="","Yes","No")</f>
        <v>No</v>
      </c>
      <c r="AE1537" s="19" t="str">
        <f>IF(Raw_Data!T1537="","Imputed",IF(Raw_Data!T1537&gt;INDEX(Cleaning_Reference!$F$6:$F$13,MATCH(D1537,Cleaning_Reference!$A$6:$A$13,0)),"Capped","Original"))</f>
        <v>Original</v>
      </c>
      <c r="AF1537" s="21">
        <f t="shared" si="23"/>
        <v>20.440000000000001</v>
      </c>
    </row>
    <row r="1538" spans="1:32" ht="15" customHeight="1" x14ac:dyDescent="0.3">
      <c r="A1538" s="20" t="str">
        <f>Raw_Data!A1538</f>
        <v>SF11537</v>
      </c>
      <c r="B1538" s="15" t="str">
        <f>Raw_Data!B1538</f>
        <v>Andhra Pradesh</v>
      </c>
      <c r="C1538" s="15" t="str">
        <f>Raw_Data!C1538</f>
        <v>Krishna</v>
      </c>
      <c r="D1538" s="15" t="str">
        <f>Raw_Data!D1538</f>
        <v>Cotton</v>
      </c>
      <c r="E1538" s="15" t="str">
        <f>Raw_Data!E1538</f>
        <v>Kharif</v>
      </c>
      <c r="F1538" s="15">
        <f>Raw_Data!F1538</f>
        <v>13.54</v>
      </c>
      <c r="G1538" s="18">
        <f>IF(Raw_Data!G1538="",ROUND(AVERAGEIFS(Raw_Data!$G$2:$G$4001,Raw_Data!$E$2:$E$4001,E1538),1),Raw_Data!G1538)</f>
        <v>536.1</v>
      </c>
      <c r="H1538" s="15">
        <f>Raw_Data!H1538</f>
        <v>23.9</v>
      </c>
      <c r="I1538" s="15">
        <f>Raw_Data!I1538</f>
        <v>59.2</v>
      </c>
      <c r="J1538" s="15">
        <f>Raw_Data!J1538</f>
        <v>7.1</v>
      </c>
      <c r="K1538" s="15">
        <f>Raw_Data!K1538</f>
        <v>6.42</v>
      </c>
      <c r="L1538" s="18">
        <f>IF(Raw_Data!L1538="",ROUND(AVERAGEIFS(Raw_Data!$L$2:$L$4001,Raw_Data!$E$2:$E$4001,E1538),1),Raw_Data!L1538)</f>
        <v>25.2</v>
      </c>
      <c r="M1538" s="15">
        <f>Raw_Data!M1538</f>
        <v>130.30000000000001</v>
      </c>
      <c r="N1538" s="15">
        <f>Raw_Data!N1538</f>
        <v>62.2</v>
      </c>
      <c r="O1538" s="15">
        <f>Raw_Data!O1538</f>
        <v>98</v>
      </c>
      <c r="P1538" s="15" t="str">
        <f>Raw_Data!P1538</f>
        <v>Drip</v>
      </c>
      <c r="Q1538" s="15">
        <f>Raw_Data!Q1538</f>
        <v>223.9</v>
      </c>
      <c r="R1538" s="15">
        <f>Raw_Data!R1538</f>
        <v>5.88</v>
      </c>
      <c r="S1538" s="15">
        <f>Raw_Data!S1538</f>
        <v>0.97</v>
      </c>
      <c r="T1538" s="18">
        <f>IF(Raw_Data!T1538="",ROUND(AVERAGEIFS(Raw_Data!$T$2:$T$4001,Raw_Data!$E$2:$E$4001,E1538,Raw_Data!$D$2:$D$4001,D1538),2),IF(Raw_Data!T1538&gt;INDEX(Cleaning_Reference!$F$6:$F$13,MATCH(D1538,Cleaning_Reference!$A$6:$A$13,0)),INDEX(Cleaning_Reference!$F$6:$F$13,MATCH(D1538,Cleaning_Reference!$A$6:$A$13,0)),Raw_Data!T1538))</f>
        <v>2.2200000000000002</v>
      </c>
      <c r="U1538" s="15">
        <f>Raw_Data!U1538</f>
        <v>30.06</v>
      </c>
      <c r="V1538" s="15">
        <f>Raw_Data!V1538</f>
        <v>65686</v>
      </c>
      <c r="W1538" s="15">
        <f>Raw_Data!W1538</f>
        <v>798319</v>
      </c>
      <c r="X1538" s="15">
        <f>Raw_Data!X1538</f>
        <v>1974521</v>
      </c>
      <c r="Y1538" s="15">
        <f>Raw_Data!Y1538</f>
        <v>1176202</v>
      </c>
      <c r="Z1538" s="15">
        <f>Raw_Data!Z1538</f>
        <v>7802</v>
      </c>
      <c r="AA1538" s="15">
        <f>Raw_Data!AA1538</f>
        <v>3.8530000000000002</v>
      </c>
      <c r="AB1538" s="15">
        <f>Raw_Data!AB1538</f>
        <v>31.5</v>
      </c>
      <c r="AC1538" s="19" t="str">
        <f>IF(Raw_Data!G1538="","Yes","No")</f>
        <v>No</v>
      </c>
      <c r="AD1538" s="19" t="str">
        <f>IF(Raw_Data!L1538="","Yes","No")</f>
        <v>No</v>
      </c>
      <c r="AE1538" s="19" t="str">
        <f>IF(Raw_Data!T1538="","Imputed",IF(Raw_Data!T1538&gt;INDEX(Cleaning_Reference!$F$6:$F$13,MATCH(D1538,Cleaning_Reference!$A$6:$A$13,0)),"Capped","Original"))</f>
        <v>Original</v>
      </c>
      <c r="AF1538" s="21">
        <f t="shared" ref="AF1538:AF1601" si="24">ROUND(T1538*F1538,2)</f>
        <v>30.06</v>
      </c>
    </row>
    <row r="1539" spans="1:32" ht="15" customHeight="1" x14ac:dyDescent="0.3">
      <c r="A1539" s="20" t="str">
        <f>Raw_Data!A1539</f>
        <v>SF11538</v>
      </c>
      <c r="B1539" s="15" t="str">
        <f>Raw_Data!B1539</f>
        <v>Tamil Nadu</v>
      </c>
      <c r="C1539" s="15" t="str">
        <f>Raw_Data!C1539</f>
        <v>Nashik</v>
      </c>
      <c r="D1539" s="15" t="str">
        <f>Raw_Data!D1539</f>
        <v>Maize</v>
      </c>
      <c r="E1539" s="15" t="str">
        <f>Raw_Data!E1539</f>
        <v>Kharif</v>
      </c>
      <c r="F1539" s="15">
        <f>Raw_Data!F1539</f>
        <v>6.42</v>
      </c>
      <c r="G1539" s="18">
        <f>IF(Raw_Data!G1539="",ROUND(AVERAGEIFS(Raw_Data!$G$2:$G$4001,Raw_Data!$E$2:$E$4001,E1539),1),Raw_Data!G1539)</f>
        <v>967</v>
      </c>
      <c r="H1539" s="15">
        <f>Raw_Data!H1539</f>
        <v>30.1</v>
      </c>
      <c r="I1539" s="15">
        <f>Raw_Data!I1539</f>
        <v>75.400000000000006</v>
      </c>
      <c r="J1539" s="15">
        <f>Raw_Data!J1539</f>
        <v>6.6</v>
      </c>
      <c r="K1539" s="15">
        <f>Raw_Data!K1539</f>
        <v>6.96</v>
      </c>
      <c r="L1539" s="18">
        <f>IF(Raw_Data!L1539="",ROUND(AVERAGEIFS(Raw_Data!$L$2:$L$4001,Raw_Data!$E$2:$E$4001,E1539),1),Raw_Data!L1539)</f>
        <v>34.799999999999997</v>
      </c>
      <c r="M1539" s="15">
        <f>Raw_Data!M1539</f>
        <v>115.2</v>
      </c>
      <c r="N1539" s="15">
        <f>Raw_Data!N1539</f>
        <v>77.8</v>
      </c>
      <c r="O1539" s="15">
        <f>Raw_Data!O1539</f>
        <v>145.19999999999999</v>
      </c>
      <c r="P1539" s="15" t="str">
        <f>Raw_Data!P1539</f>
        <v>Drip</v>
      </c>
      <c r="Q1539" s="15">
        <f>Raw_Data!Q1539</f>
        <v>199.1</v>
      </c>
      <c r="R1539" s="15">
        <f>Raw_Data!R1539</f>
        <v>4.57</v>
      </c>
      <c r="S1539" s="15">
        <f>Raw_Data!S1539</f>
        <v>0.87</v>
      </c>
      <c r="T1539" s="18">
        <f>IF(Raw_Data!T1539="",ROUND(AVERAGEIFS(Raw_Data!$T$2:$T$4001,Raw_Data!$E$2:$E$4001,E1539,Raw_Data!$D$2:$D$4001,D1539),2),IF(Raw_Data!T1539&gt;INDEX(Cleaning_Reference!$F$6:$F$13,MATCH(D1539,Cleaning_Reference!$A$6:$A$13,0)),INDEX(Cleaning_Reference!$F$6:$F$13,MATCH(D1539,Cleaning_Reference!$A$6:$A$13,0)),Raw_Data!T1539))</f>
        <v>4.3099999999999996</v>
      </c>
      <c r="U1539" s="15">
        <f>Raw_Data!U1539</f>
        <v>27.67</v>
      </c>
      <c r="V1539" s="15">
        <f>Raw_Data!V1539</f>
        <v>19934</v>
      </c>
      <c r="W1539" s="15">
        <f>Raw_Data!W1539</f>
        <v>497089</v>
      </c>
      <c r="X1539" s="15">
        <f>Raw_Data!X1539</f>
        <v>551574</v>
      </c>
      <c r="Y1539" s="15">
        <f>Raw_Data!Y1539</f>
        <v>54485</v>
      </c>
      <c r="Z1539" s="15">
        <f>Raw_Data!Z1539</f>
        <v>2813</v>
      </c>
      <c r="AA1539" s="15">
        <f>Raw_Data!AA1539</f>
        <v>9.8360000000000003</v>
      </c>
      <c r="AB1539" s="15">
        <f>Raw_Data!AB1539</f>
        <v>60.4</v>
      </c>
      <c r="AC1539" s="19" t="str">
        <f>IF(Raw_Data!G1539="","Yes","No")</f>
        <v>No</v>
      </c>
      <c r="AD1539" s="19" t="str">
        <f>IF(Raw_Data!L1539="","Yes","No")</f>
        <v>No</v>
      </c>
      <c r="AE1539" s="19" t="str">
        <f>IF(Raw_Data!T1539="","Imputed",IF(Raw_Data!T1539&gt;INDEX(Cleaning_Reference!$F$6:$F$13,MATCH(D1539,Cleaning_Reference!$A$6:$A$13,0)),"Capped","Original"))</f>
        <v>Original</v>
      </c>
      <c r="AF1539" s="21">
        <f t="shared" si="24"/>
        <v>27.67</v>
      </c>
    </row>
    <row r="1540" spans="1:32" ht="15" customHeight="1" x14ac:dyDescent="0.3">
      <c r="A1540" s="20" t="str">
        <f>Raw_Data!A1540</f>
        <v>SF11539</v>
      </c>
      <c r="B1540" s="15" t="str">
        <f>Raw_Data!B1540</f>
        <v>Gujarat</v>
      </c>
      <c r="C1540" s="15" t="str">
        <f>Raw_Data!C1540</f>
        <v>Raichur</v>
      </c>
      <c r="D1540" s="15" t="str">
        <f>Raw_Data!D1540</f>
        <v>Sugarcane</v>
      </c>
      <c r="E1540" s="15" t="str">
        <f>Raw_Data!E1540</f>
        <v>Kharif</v>
      </c>
      <c r="F1540" s="15">
        <f>Raw_Data!F1540</f>
        <v>12.87</v>
      </c>
      <c r="G1540" s="18">
        <f>IF(Raw_Data!G1540="",ROUND(AVERAGEIFS(Raw_Data!$G$2:$G$4001,Raw_Data!$E$2:$E$4001,E1540),1),Raw_Data!G1540)</f>
        <v>830.4</v>
      </c>
      <c r="H1540" s="15">
        <f>Raw_Data!H1540</f>
        <v>30.2</v>
      </c>
      <c r="I1540" s="15">
        <f>Raw_Data!I1540</f>
        <v>71.099999999999994</v>
      </c>
      <c r="J1540" s="15">
        <f>Raw_Data!J1540</f>
        <v>6.1</v>
      </c>
      <c r="K1540" s="15">
        <f>Raw_Data!K1540</f>
        <v>5.95</v>
      </c>
      <c r="L1540" s="18">
        <f>IF(Raw_Data!L1540="",ROUND(AVERAGEIFS(Raw_Data!$L$2:$L$4001,Raw_Data!$E$2:$E$4001,E1540),1),Raw_Data!L1540)</f>
        <v>43.5</v>
      </c>
      <c r="M1540" s="15">
        <f>Raw_Data!M1540</f>
        <v>160.4</v>
      </c>
      <c r="N1540" s="15">
        <f>Raw_Data!N1540</f>
        <v>94.1</v>
      </c>
      <c r="O1540" s="15">
        <f>Raw_Data!O1540</f>
        <v>116.6</v>
      </c>
      <c r="P1540" s="15" t="str">
        <f>Raw_Data!P1540</f>
        <v>Flood</v>
      </c>
      <c r="Q1540" s="15">
        <f>Raw_Data!Q1540</f>
        <v>231</v>
      </c>
      <c r="R1540" s="15">
        <f>Raw_Data!R1540</f>
        <v>3.94</v>
      </c>
      <c r="S1540" s="15">
        <f>Raw_Data!S1540</f>
        <v>0.94</v>
      </c>
      <c r="T1540" s="18">
        <f>IF(Raw_Data!T1540="",ROUND(AVERAGEIFS(Raw_Data!$T$2:$T$4001,Raw_Data!$E$2:$E$4001,E1540,Raw_Data!$D$2:$D$4001,D1540),2),IF(Raw_Data!T1540&gt;INDEX(Cleaning_Reference!$F$6:$F$13,MATCH(D1540,Cleaning_Reference!$A$6:$A$13,0)),INDEX(Cleaning_Reference!$F$6:$F$13,MATCH(D1540,Cleaning_Reference!$A$6:$A$13,0)),Raw_Data!T1540))</f>
        <v>37.75</v>
      </c>
      <c r="U1540" s="15">
        <f>Raw_Data!U1540</f>
        <v>485.84</v>
      </c>
      <c r="V1540" s="15">
        <f>Raw_Data!V1540</f>
        <v>3502</v>
      </c>
      <c r="W1540" s="15">
        <f>Raw_Data!W1540</f>
        <v>907621</v>
      </c>
      <c r="X1540" s="15">
        <f>Raw_Data!X1540</f>
        <v>1701412</v>
      </c>
      <c r="Y1540" s="15">
        <f>Raw_Data!Y1540</f>
        <v>793791</v>
      </c>
      <c r="Z1540" s="15">
        <f>Raw_Data!Z1540</f>
        <v>28126</v>
      </c>
      <c r="AA1540" s="15">
        <f>Raw_Data!AA1540</f>
        <v>17.274000000000001</v>
      </c>
      <c r="AB1540" s="15">
        <f>Raw_Data!AB1540</f>
        <v>61</v>
      </c>
      <c r="AC1540" s="19" t="str">
        <f>IF(Raw_Data!G1540="","Yes","No")</f>
        <v>No</v>
      </c>
      <c r="AD1540" s="19" t="str">
        <f>IF(Raw_Data!L1540="","Yes","No")</f>
        <v>No</v>
      </c>
      <c r="AE1540" s="19" t="str">
        <f>IF(Raw_Data!T1540="","Imputed",IF(Raw_Data!T1540&gt;INDEX(Cleaning_Reference!$F$6:$F$13,MATCH(D1540,Cleaning_Reference!$A$6:$A$13,0)),"Capped","Original"))</f>
        <v>Original</v>
      </c>
      <c r="AF1540" s="21">
        <f t="shared" si="24"/>
        <v>485.84</v>
      </c>
    </row>
    <row r="1541" spans="1:32" ht="15" customHeight="1" x14ac:dyDescent="0.3">
      <c r="A1541" s="20" t="str">
        <f>Raw_Data!A1541</f>
        <v>SF11540</v>
      </c>
      <c r="B1541" s="15" t="str">
        <f>Raw_Data!B1541</f>
        <v>Karnataka</v>
      </c>
      <c r="C1541" s="15" t="str">
        <f>Raw_Data!C1541</f>
        <v>Erode</v>
      </c>
      <c r="D1541" s="15" t="str">
        <f>Raw_Data!D1541</f>
        <v>Rice</v>
      </c>
      <c r="E1541" s="15" t="str">
        <f>Raw_Data!E1541</f>
        <v>Rabi</v>
      </c>
      <c r="F1541" s="15">
        <f>Raw_Data!F1541</f>
        <v>4.67</v>
      </c>
      <c r="G1541" s="18">
        <f>IF(Raw_Data!G1541="",ROUND(AVERAGEIFS(Raw_Data!$G$2:$G$4001,Raw_Data!$E$2:$E$4001,E1541),1),Raw_Data!G1541)</f>
        <v>553</v>
      </c>
      <c r="H1541" s="15">
        <f>Raw_Data!H1541</f>
        <v>25.5</v>
      </c>
      <c r="I1541" s="15">
        <f>Raw_Data!I1541</f>
        <v>44.6</v>
      </c>
      <c r="J1541" s="15">
        <f>Raw_Data!J1541</f>
        <v>6.7</v>
      </c>
      <c r="K1541" s="15">
        <f>Raw_Data!K1541</f>
        <v>6.04</v>
      </c>
      <c r="L1541" s="18">
        <f>IF(Raw_Data!L1541="",ROUND(AVERAGEIFS(Raw_Data!$L$2:$L$4001,Raw_Data!$E$2:$E$4001,E1541),1),Raw_Data!L1541)</f>
        <v>18.100000000000001</v>
      </c>
      <c r="M1541" s="15">
        <f>Raw_Data!M1541</f>
        <v>137</v>
      </c>
      <c r="N1541" s="15">
        <f>Raw_Data!N1541</f>
        <v>79.8</v>
      </c>
      <c r="O1541" s="15">
        <f>Raw_Data!O1541</f>
        <v>78.599999999999994</v>
      </c>
      <c r="P1541" s="15" t="str">
        <f>Raw_Data!P1541</f>
        <v>Sprinkler</v>
      </c>
      <c r="Q1541" s="15">
        <f>Raw_Data!Q1541</f>
        <v>164.5</v>
      </c>
      <c r="R1541" s="15">
        <f>Raw_Data!R1541</f>
        <v>3.09</v>
      </c>
      <c r="S1541" s="15">
        <f>Raw_Data!S1541</f>
        <v>0.92</v>
      </c>
      <c r="T1541" s="18">
        <f>IF(Raw_Data!T1541="",ROUND(AVERAGEIFS(Raw_Data!$T$2:$T$4001,Raw_Data!$E$2:$E$4001,E1541,Raw_Data!$D$2:$D$4001,D1541),2),IF(Raw_Data!T1541&gt;INDEX(Cleaning_Reference!$F$6:$F$13,MATCH(D1541,Cleaning_Reference!$A$6:$A$13,0)),INDEX(Cleaning_Reference!$F$6:$F$13,MATCH(D1541,Cleaning_Reference!$A$6:$A$13,0)),Raw_Data!T1541))</f>
        <v>2.36</v>
      </c>
      <c r="U1541" s="15">
        <f>Raw_Data!U1541</f>
        <v>11.02</v>
      </c>
      <c r="V1541" s="15">
        <f>Raw_Data!V1541</f>
        <v>21877</v>
      </c>
      <c r="W1541" s="15">
        <f>Raw_Data!W1541</f>
        <v>316858</v>
      </c>
      <c r="X1541" s="15">
        <f>Raw_Data!X1541</f>
        <v>241085</v>
      </c>
      <c r="Y1541" s="15">
        <f>Raw_Data!Y1541</f>
        <v>-75773</v>
      </c>
      <c r="Z1541" s="15">
        <f>Raw_Data!Z1541</f>
        <v>6506</v>
      </c>
      <c r="AA1541" s="15">
        <f>Raw_Data!AA1541</f>
        <v>1.694</v>
      </c>
      <c r="AB1541" s="15">
        <f>Raw_Data!AB1541</f>
        <v>43.1</v>
      </c>
      <c r="AC1541" s="19" t="str">
        <f>IF(Raw_Data!G1541="","Yes","No")</f>
        <v>No</v>
      </c>
      <c r="AD1541" s="19" t="str">
        <f>IF(Raw_Data!L1541="","Yes","No")</f>
        <v>No</v>
      </c>
      <c r="AE1541" s="19" t="str">
        <f>IF(Raw_Data!T1541="","Imputed",IF(Raw_Data!T1541&gt;INDEX(Cleaning_Reference!$F$6:$F$13,MATCH(D1541,Cleaning_Reference!$A$6:$A$13,0)),"Capped","Original"))</f>
        <v>Original</v>
      </c>
      <c r="AF1541" s="21">
        <f t="shared" si="24"/>
        <v>11.02</v>
      </c>
    </row>
    <row r="1542" spans="1:32" ht="15" customHeight="1" x14ac:dyDescent="0.3">
      <c r="A1542" s="20" t="str">
        <f>Raw_Data!A1542</f>
        <v>SF11541</v>
      </c>
      <c r="B1542" s="15" t="str">
        <f>Raw_Data!B1542</f>
        <v>Karnataka</v>
      </c>
      <c r="C1542" s="15" t="str">
        <f>Raw_Data!C1542</f>
        <v>Ludhiana</v>
      </c>
      <c r="D1542" s="15" t="str">
        <f>Raw_Data!D1542</f>
        <v>Maize</v>
      </c>
      <c r="E1542" s="15" t="str">
        <f>Raw_Data!E1542</f>
        <v>Kharif</v>
      </c>
      <c r="F1542" s="15">
        <f>Raw_Data!F1542</f>
        <v>9.3800000000000008</v>
      </c>
      <c r="G1542" s="18">
        <f>IF(Raw_Data!G1542="",ROUND(AVERAGEIFS(Raw_Data!$G$2:$G$4001,Raw_Data!$E$2:$E$4001,E1542),1),Raw_Data!G1542)</f>
        <v>829.1</v>
      </c>
      <c r="H1542" s="15">
        <f>Raw_Data!H1542</f>
        <v>29.3</v>
      </c>
      <c r="I1542" s="15">
        <f>Raw_Data!I1542</f>
        <v>64.5</v>
      </c>
      <c r="J1542" s="15">
        <f>Raw_Data!J1542</f>
        <v>7.3</v>
      </c>
      <c r="K1542" s="15">
        <f>Raw_Data!K1542</f>
        <v>7.4</v>
      </c>
      <c r="L1542" s="18">
        <f>IF(Raw_Data!L1542="",ROUND(AVERAGEIFS(Raw_Data!$L$2:$L$4001,Raw_Data!$E$2:$E$4001,E1542),1),Raw_Data!L1542)</f>
        <v>36.1</v>
      </c>
      <c r="M1542" s="15">
        <f>Raw_Data!M1542</f>
        <v>101.4</v>
      </c>
      <c r="N1542" s="15">
        <f>Raw_Data!N1542</f>
        <v>71.099999999999994</v>
      </c>
      <c r="O1542" s="15">
        <f>Raw_Data!O1542</f>
        <v>123.5</v>
      </c>
      <c r="P1542" s="15" t="str">
        <f>Raw_Data!P1542</f>
        <v>Rainfed</v>
      </c>
      <c r="Q1542" s="15">
        <f>Raw_Data!Q1542</f>
        <v>108.8</v>
      </c>
      <c r="R1542" s="15">
        <f>Raw_Data!R1542</f>
        <v>4.3899999999999997</v>
      </c>
      <c r="S1542" s="15">
        <f>Raw_Data!S1542</f>
        <v>0.78</v>
      </c>
      <c r="T1542" s="18">
        <f>IF(Raw_Data!T1542="",ROUND(AVERAGEIFS(Raw_Data!$T$2:$T$4001,Raw_Data!$E$2:$E$4001,E1542,Raw_Data!$D$2:$D$4001,D1542),2),IF(Raw_Data!T1542&gt;INDEX(Cleaning_Reference!$F$6:$F$13,MATCH(D1542,Cleaning_Reference!$A$6:$A$13,0)),INDEX(Cleaning_Reference!$F$6:$F$13,MATCH(D1542,Cleaning_Reference!$A$6:$A$13,0)),Raw_Data!T1542))</f>
        <v>2.3199999999999998</v>
      </c>
      <c r="U1542" s="15">
        <f>Raw_Data!U1542</f>
        <v>21.76</v>
      </c>
      <c r="V1542" s="15">
        <f>Raw_Data!V1542</f>
        <v>24780</v>
      </c>
      <c r="W1542" s="15">
        <f>Raw_Data!W1542</f>
        <v>520526</v>
      </c>
      <c r="X1542" s="15">
        <f>Raw_Data!X1542</f>
        <v>539213</v>
      </c>
      <c r="Y1542" s="15">
        <f>Raw_Data!Y1542</f>
        <v>18687</v>
      </c>
      <c r="Z1542" s="15">
        <f>Raw_Data!Z1542</f>
        <v>3139</v>
      </c>
      <c r="AA1542" s="15">
        <f>Raw_Data!AA1542</f>
        <v>6.9320000000000004</v>
      </c>
      <c r="AB1542" s="15">
        <f>Raw_Data!AB1542</f>
        <v>57.2</v>
      </c>
      <c r="AC1542" s="19" t="str">
        <f>IF(Raw_Data!G1542="","Yes","No")</f>
        <v>No</v>
      </c>
      <c r="AD1542" s="19" t="str">
        <f>IF(Raw_Data!L1542="","Yes","No")</f>
        <v>No</v>
      </c>
      <c r="AE1542" s="19" t="str">
        <f>IF(Raw_Data!T1542="","Imputed",IF(Raw_Data!T1542&gt;INDEX(Cleaning_Reference!$F$6:$F$13,MATCH(D1542,Cleaning_Reference!$A$6:$A$13,0)),"Capped","Original"))</f>
        <v>Original</v>
      </c>
      <c r="AF1542" s="21">
        <f t="shared" si="24"/>
        <v>21.76</v>
      </c>
    </row>
    <row r="1543" spans="1:32" ht="15" customHeight="1" x14ac:dyDescent="0.3">
      <c r="A1543" s="20" t="str">
        <f>Raw_Data!A1543</f>
        <v>SF11542</v>
      </c>
      <c r="B1543" s="15" t="str">
        <f>Raw_Data!B1543</f>
        <v>Maharashtra</v>
      </c>
      <c r="C1543" s="15" t="str">
        <f>Raw_Data!C1543</f>
        <v>Krishna</v>
      </c>
      <c r="D1543" s="15" t="str">
        <f>Raw_Data!D1543</f>
        <v>Pulses</v>
      </c>
      <c r="E1543" s="15" t="str">
        <f>Raw_Data!E1543</f>
        <v>Kharif</v>
      </c>
      <c r="F1543" s="15">
        <f>Raw_Data!F1543</f>
        <v>4.7699999999999996</v>
      </c>
      <c r="G1543" s="18">
        <f>IF(Raw_Data!G1543="",ROUND(AVERAGEIFS(Raw_Data!$G$2:$G$4001,Raw_Data!$E$2:$E$4001,E1543),1),Raw_Data!G1543)</f>
        <v>817.2</v>
      </c>
      <c r="H1543" s="15">
        <f>Raw_Data!H1543</f>
        <v>30.1</v>
      </c>
      <c r="I1543" s="15">
        <f>Raw_Data!I1543</f>
        <v>74.099999999999994</v>
      </c>
      <c r="J1543" s="15">
        <f>Raw_Data!J1543</f>
        <v>6.7</v>
      </c>
      <c r="K1543" s="15">
        <f>Raw_Data!K1543</f>
        <v>6.22</v>
      </c>
      <c r="L1543" s="18">
        <f>IF(Raw_Data!L1543="",ROUND(AVERAGEIFS(Raw_Data!$L$2:$L$4001,Raw_Data!$E$2:$E$4001,E1543),1),Raw_Data!L1543)</f>
        <v>36.5</v>
      </c>
      <c r="M1543" s="15">
        <f>Raw_Data!M1543</f>
        <v>117.9</v>
      </c>
      <c r="N1543" s="15">
        <f>Raw_Data!N1543</f>
        <v>60</v>
      </c>
      <c r="O1543" s="15">
        <f>Raw_Data!O1543</f>
        <v>94.4</v>
      </c>
      <c r="P1543" s="15" t="str">
        <f>Raw_Data!P1543</f>
        <v>Flood</v>
      </c>
      <c r="Q1543" s="15">
        <f>Raw_Data!Q1543</f>
        <v>114.3</v>
      </c>
      <c r="R1543" s="15">
        <f>Raw_Data!R1543</f>
        <v>4.96</v>
      </c>
      <c r="S1543" s="15">
        <f>Raw_Data!S1543</f>
        <v>0.84</v>
      </c>
      <c r="T1543" s="18">
        <f>IF(Raw_Data!T1543="",ROUND(AVERAGEIFS(Raw_Data!$T$2:$T$4001,Raw_Data!$E$2:$E$4001,E1543,Raw_Data!$D$2:$D$4001,D1543),2),IF(Raw_Data!T1543&gt;INDEX(Cleaning_Reference!$F$6:$F$13,MATCH(D1543,Cleaning_Reference!$A$6:$A$13,0)),INDEX(Cleaning_Reference!$F$6:$F$13,MATCH(D1543,Cleaning_Reference!$A$6:$A$13,0)),Raw_Data!T1543))</f>
        <v>0.92</v>
      </c>
      <c r="U1543" s="15">
        <f>Raw_Data!U1543</f>
        <v>4.3899999999999997</v>
      </c>
      <c r="V1543" s="15">
        <f>Raw_Data!V1543</f>
        <v>70158</v>
      </c>
      <c r="W1543" s="15">
        <f>Raw_Data!W1543</f>
        <v>302777</v>
      </c>
      <c r="X1543" s="15">
        <f>Raw_Data!X1543</f>
        <v>307994</v>
      </c>
      <c r="Y1543" s="15">
        <f>Raw_Data!Y1543</f>
        <v>5217</v>
      </c>
      <c r="Z1543" s="15">
        <f>Raw_Data!Z1543</f>
        <v>2316</v>
      </c>
      <c r="AA1543" s="15">
        <f>Raw_Data!AA1543</f>
        <v>1.8959999999999999</v>
      </c>
      <c r="AB1543" s="15">
        <f>Raw_Data!AB1543</f>
        <v>51.1</v>
      </c>
      <c r="AC1543" s="19" t="str">
        <f>IF(Raw_Data!G1543="","Yes","No")</f>
        <v>No</v>
      </c>
      <c r="AD1543" s="19" t="str">
        <f>IF(Raw_Data!L1543="","Yes","No")</f>
        <v>No</v>
      </c>
      <c r="AE1543" s="19" t="str">
        <f>IF(Raw_Data!T1543="","Imputed",IF(Raw_Data!T1543&gt;INDEX(Cleaning_Reference!$F$6:$F$13,MATCH(D1543,Cleaning_Reference!$A$6:$A$13,0)),"Capped","Original"))</f>
        <v>Original</v>
      </c>
      <c r="AF1543" s="21">
        <f t="shared" si="24"/>
        <v>4.3899999999999997</v>
      </c>
    </row>
    <row r="1544" spans="1:32" ht="15" customHeight="1" x14ac:dyDescent="0.3">
      <c r="A1544" s="20" t="str">
        <f>Raw_Data!A1544</f>
        <v>SF11543</v>
      </c>
      <c r="B1544" s="15" t="str">
        <f>Raw_Data!B1544</f>
        <v>Tamil Nadu</v>
      </c>
      <c r="C1544" s="15" t="str">
        <f>Raw_Data!C1544</f>
        <v>Nalgonda</v>
      </c>
      <c r="D1544" s="15" t="str">
        <f>Raw_Data!D1544</f>
        <v>Pulses</v>
      </c>
      <c r="E1544" s="15" t="str">
        <f>Raw_Data!E1544</f>
        <v>Kharif</v>
      </c>
      <c r="F1544" s="15">
        <f>Raw_Data!F1544</f>
        <v>14.07</v>
      </c>
      <c r="G1544" s="18">
        <f>IF(Raw_Data!G1544="",ROUND(AVERAGEIFS(Raw_Data!$G$2:$G$4001,Raw_Data!$E$2:$E$4001,E1544),1),Raw_Data!G1544)</f>
        <v>606.79999999999995</v>
      </c>
      <c r="H1544" s="15">
        <f>Raw_Data!H1544</f>
        <v>30.5</v>
      </c>
      <c r="I1544" s="15">
        <f>Raw_Data!I1544</f>
        <v>62.9</v>
      </c>
      <c r="J1544" s="15">
        <f>Raw_Data!J1544</f>
        <v>6.2</v>
      </c>
      <c r="K1544" s="15">
        <f>Raw_Data!K1544</f>
        <v>5.73</v>
      </c>
      <c r="L1544" s="18">
        <f>IF(Raw_Data!L1544="",ROUND(AVERAGEIFS(Raw_Data!$L$2:$L$4001,Raw_Data!$E$2:$E$4001,E1544),1),Raw_Data!L1544)</f>
        <v>28.4</v>
      </c>
      <c r="M1544" s="15">
        <f>Raw_Data!M1544</f>
        <v>172.5</v>
      </c>
      <c r="N1544" s="15">
        <f>Raw_Data!N1544</f>
        <v>53.7</v>
      </c>
      <c r="O1544" s="15">
        <f>Raw_Data!O1544</f>
        <v>133.80000000000001</v>
      </c>
      <c r="P1544" s="15" t="str">
        <f>Raw_Data!P1544</f>
        <v>Drip</v>
      </c>
      <c r="Q1544" s="15">
        <f>Raw_Data!Q1544</f>
        <v>289.89999999999998</v>
      </c>
      <c r="R1544" s="15">
        <f>Raw_Data!R1544</f>
        <v>5.63</v>
      </c>
      <c r="S1544" s="15">
        <f>Raw_Data!S1544</f>
        <v>0.97</v>
      </c>
      <c r="T1544" s="18">
        <f>IF(Raw_Data!T1544="",ROUND(AVERAGEIFS(Raw_Data!$T$2:$T$4001,Raw_Data!$E$2:$E$4001,E1544,Raw_Data!$D$2:$D$4001,D1544),2),IF(Raw_Data!T1544&gt;INDEX(Cleaning_Reference!$F$6:$F$13,MATCH(D1544,Cleaning_Reference!$A$6:$A$13,0)),INDEX(Cleaning_Reference!$F$6:$F$13,MATCH(D1544,Cleaning_Reference!$A$6:$A$13,0)),Raw_Data!T1544))</f>
        <v>0.56999999999999995</v>
      </c>
      <c r="U1544" s="15">
        <f>Raw_Data!U1544</f>
        <v>8.02</v>
      </c>
      <c r="V1544" s="15">
        <f>Raw_Data!V1544</f>
        <v>67533</v>
      </c>
      <c r="W1544" s="15">
        <f>Raw_Data!W1544</f>
        <v>1120882</v>
      </c>
      <c r="X1544" s="15">
        <f>Raw_Data!X1544</f>
        <v>541615</v>
      </c>
      <c r="Y1544" s="15">
        <f>Raw_Data!Y1544</f>
        <v>-579267</v>
      </c>
      <c r="Z1544" s="15">
        <f>Raw_Data!Z1544</f>
        <v>4939</v>
      </c>
      <c r="AA1544" s="15">
        <f>Raw_Data!AA1544</f>
        <v>1.6240000000000001</v>
      </c>
      <c r="AB1544" s="15">
        <f>Raw_Data!AB1544</f>
        <v>51.7</v>
      </c>
      <c r="AC1544" s="19" t="str">
        <f>IF(Raw_Data!G1544="","Yes","No")</f>
        <v>No</v>
      </c>
      <c r="AD1544" s="19" t="str">
        <f>IF(Raw_Data!L1544="","Yes","No")</f>
        <v>No</v>
      </c>
      <c r="AE1544" s="19" t="str">
        <f>IF(Raw_Data!T1544="","Imputed",IF(Raw_Data!T1544&gt;INDEX(Cleaning_Reference!$F$6:$F$13,MATCH(D1544,Cleaning_Reference!$A$6:$A$13,0)),"Capped","Original"))</f>
        <v>Original</v>
      </c>
      <c r="AF1544" s="21">
        <f t="shared" si="24"/>
        <v>8.02</v>
      </c>
    </row>
    <row r="1545" spans="1:32" ht="15" customHeight="1" x14ac:dyDescent="0.3">
      <c r="A1545" s="20" t="str">
        <f>Raw_Data!A1545</f>
        <v>SF11544</v>
      </c>
      <c r="B1545" s="15" t="str">
        <f>Raw_Data!B1545</f>
        <v>Madhya Pradesh</v>
      </c>
      <c r="C1545" s="15" t="str">
        <f>Raw_Data!C1545</f>
        <v>Guntur</v>
      </c>
      <c r="D1545" s="15" t="str">
        <f>Raw_Data!D1545</f>
        <v>Cotton</v>
      </c>
      <c r="E1545" s="15" t="str">
        <f>Raw_Data!E1545</f>
        <v>Zaid</v>
      </c>
      <c r="F1545" s="15">
        <f>Raw_Data!F1545</f>
        <v>6.59</v>
      </c>
      <c r="G1545" s="18">
        <f>IF(Raw_Data!G1545="",ROUND(AVERAGEIFS(Raw_Data!$G$2:$G$4001,Raw_Data!$E$2:$E$4001,E1545),1),Raw_Data!G1545)</f>
        <v>125.5</v>
      </c>
      <c r="H1545" s="15">
        <f>Raw_Data!H1545</f>
        <v>29.2</v>
      </c>
      <c r="I1545" s="15">
        <f>Raw_Data!I1545</f>
        <v>51.4</v>
      </c>
      <c r="J1545" s="15">
        <f>Raw_Data!J1545</f>
        <v>9.5</v>
      </c>
      <c r="K1545" s="15">
        <f>Raw_Data!K1545</f>
        <v>7.65</v>
      </c>
      <c r="L1545" s="18">
        <f>IF(Raw_Data!L1545="",ROUND(AVERAGEIFS(Raw_Data!$L$2:$L$4001,Raw_Data!$E$2:$E$4001,E1545),1),Raw_Data!L1545)</f>
        <v>26.7</v>
      </c>
      <c r="M1545" s="15">
        <f>Raw_Data!M1545</f>
        <v>96.7</v>
      </c>
      <c r="N1545" s="15">
        <f>Raw_Data!N1545</f>
        <v>53.1</v>
      </c>
      <c r="O1545" s="15">
        <f>Raw_Data!O1545</f>
        <v>132.30000000000001</v>
      </c>
      <c r="P1545" s="15" t="str">
        <f>Raw_Data!P1545</f>
        <v>Drip</v>
      </c>
      <c r="Q1545" s="15">
        <f>Raw_Data!Q1545</f>
        <v>162.80000000000001</v>
      </c>
      <c r="R1545" s="15">
        <f>Raw_Data!R1545</f>
        <v>5.94</v>
      </c>
      <c r="S1545" s="15">
        <f>Raw_Data!S1545</f>
        <v>0.85</v>
      </c>
      <c r="T1545" s="18">
        <f>IF(Raw_Data!T1545="",ROUND(AVERAGEIFS(Raw_Data!$T$2:$T$4001,Raw_Data!$E$2:$E$4001,E1545,Raw_Data!$D$2:$D$4001,D1545),2),IF(Raw_Data!T1545&gt;INDEX(Cleaning_Reference!$F$6:$F$13,MATCH(D1545,Cleaning_Reference!$A$6:$A$13,0)),INDEX(Cleaning_Reference!$F$6:$F$13,MATCH(D1545,Cleaning_Reference!$A$6:$A$13,0)),Raw_Data!T1545))</f>
        <v>0.43</v>
      </c>
      <c r="U1545" s="15">
        <f>Raw_Data!U1545</f>
        <v>2.83</v>
      </c>
      <c r="V1545" s="15">
        <f>Raw_Data!V1545</f>
        <v>73496</v>
      </c>
      <c r="W1545" s="15">
        <f>Raw_Data!W1545</f>
        <v>461848</v>
      </c>
      <c r="X1545" s="15">
        <f>Raw_Data!X1545</f>
        <v>207994</v>
      </c>
      <c r="Y1545" s="15">
        <f>Raw_Data!Y1545</f>
        <v>-253854</v>
      </c>
      <c r="Z1545" s="15">
        <f>Raw_Data!Z1545</f>
        <v>4029</v>
      </c>
      <c r="AA1545" s="15">
        <f>Raw_Data!AA1545</f>
        <v>0.70199999999999996</v>
      </c>
      <c r="AB1545" s="15">
        <f>Raw_Data!AB1545</f>
        <v>28.5</v>
      </c>
      <c r="AC1545" s="19" t="str">
        <f>IF(Raw_Data!G1545="","Yes","No")</f>
        <v>No</v>
      </c>
      <c r="AD1545" s="19" t="str">
        <f>IF(Raw_Data!L1545="","Yes","No")</f>
        <v>No</v>
      </c>
      <c r="AE1545" s="19" t="str">
        <f>IF(Raw_Data!T1545="","Imputed",IF(Raw_Data!T1545&gt;INDEX(Cleaning_Reference!$F$6:$F$13,MATCH(D1545,Cleaning_Reference!$A$6:$A$13,0)),"Capped","Original"))</f>
        <v>Original</v>
      </c>
      <c r="AF1545" s="21">
        <f t="shared" si="24"/>
        <v>2.83</v>
      </c>
    </row>
    <row r="1546" spans="1:32" ht="15" customHeight="1" x14ac:dyDescent="0.3">
      <c r="A1546" s="20" t="str">
        <f>Raw_Data!A1546</f>
        <v>SF11545</v>
      </c>
      <c r="B1546" s="15" t="str">
        <f>Raw_Data!B1546</f>
        <v>Maharashtra</v>
      </c>
      <c r="C1546" s="15" t="str">
        <f>Raw_Data!C1546</f>
        <v>Indore</v>
      </c>
      <c r="D1546" s="15" t="str">
        <f>Raw_Data!D1546</f>
        <v>Cotton</v>
      </c>
      <c r="E1546" s="15" t="str">
        <f>Raw_Data!E1546</f>
        <v>Rabi</v>
      </c>
      <c r="F1546" s="15">
        <f>Raw_Data!F1546</f>
        <v>7.87</v>
      </c>
      <c r="G1546" s="18">
        <f>IF(Raw_Data!G1546="",ROUND(AVERAGEIFS(Raw_Data!$G$2:$G$4001,Raw_Data!$E$2:$E$4001,E1546),1),Raw_Data!G1546)</f>
        <v>587.1</v>
      </c>
      <c r="H1546" s="15">
        <f>Raw_Data!H1546</f>
        <v>22</v>
      </c>
      <c r="I1546" s="15">
        <f>Raw_Data!I1546</f>
        <v>62.1</v>
      </c>
      <c r="J1546" s="15">
        <f>Raw_Data!J1546</f>
        <v>7.4</v>
      </c>
      <c r="K1546" s="15">
        <f>Raw_Data!K1546</f>
        <v>6.26</v>
      </c>
      <c r="L1546" s="18">
        <f>IF(Raw_Data!L1546="",ROUND(AVERAGEIFS(Raw_Data!$L$2:$L$4001,Raw_Data!$E$2:$E$4001,E1546),1),Raw_Data!L1546)</f>
        <v>22.8</v>
      </c>
      <c r="M1546" s="15">
        <f>Raw_Data!M1546</f>
        <v>91.4</v>
      </c>
      <c r="N1546" s="15">
        <f>Raw_Data!N1546</f>
        <v>54.9</v>
      </c>
      <c r="O1546" s="15">
        <f>Raw_Data!O1546</f>
        <v>133.30000000000001</v>
      </c>
      <c r="P1546" s="15" t="str">
        <f>Raw_Data!P1546</f>
        <v>Sprinkler</v>
      </c>
      <c r="Q1546" s="15">
        <f>Raw_Data!Q1546</f>
        <v>145.69999999999999</v>
      </c>
      <c r="R1546" s="15">
        <f>Raw_Data!R1546</f>
        <v>1.91</v>
      </c>
      <c r="S1546" s="15">
        <f>Raw_Data!S1546</f>
        <v>0.74</v>
      </c>
      <c r="T1546" s="18">
        <f>IF(Raw_Data!T1546="",ROUND(AVERAGEIFS(Raw_Data!$T$2:$T$4001,Raw_Data!$E$2:$E$4001,E1546,Raw_Data!$D$2:$D$4001,D1546),2),IF(Raw_Data!T1546&gt;INDEX(Cleaning_Reference!$F$6:$F$13,MATCH(D1546,Cleaning_Reference!$A$6:$A$13,0)),INDEX(Cleaning_Reference!$F$6:$F$13,MATCH(D1546,Cleaning_Reference!$A$6:$A$13,0)),Raw_Data!T1546))</f>
        <v>1.54</v>
      </c>
      <c r="U1546" s="15">
        <f>Raw_Data!U1546</f>
        <v>12.12</v>
      </c>
      <c r="V1546" s="15">
        <f>Raw_Data!V1546</f>
        <v>61019</v>
      </c>
      <c r="W1546" s="15">
        <f>Raw_Data!W1546</f>
        <v>455001</v>
      </c>
      <c r="X1546" s="15">
        <f>Raw_Data!X1546</f>
        <v>739550</v>
      </c>
      <c r="Y1546" s="15">
        <f>Raw_Data!Y1546</f>
        <v>284549</v>
      </c>
      <c r="Z1546" s="15">
        <f>Raw_Data!Z1546</f>
        <v>5073</v>
      </c>
      <c r="AA1546" s="15">
        <f>Raw_Data!AA1546</f>
        <v>2.3889999999999998</v>
      </c>
      <c r="AB1546" s="15">
        <f>Raw_Data!AB1546</f>
        <v>46.4</v>
      </c>
      <c r="AC1546" s="19" t="str">
        <f>IF(Raw_Data!G1546="","Yes","No")</f>
        <v>No</v>
      </c>
      <c r="AD1546" s="19" t="str">
        <f>IF(Raw_Data!L1546="","Yes","No")</f>
        <v>No</v>
      </c>
      <c r="AE1546" s="19" t="str">
        <f>IF(Raw_Data!T1546="","Imputed",IF(Raw_Data!T1546&gt;INDEX(Cleaning_Reference!$F$6:$F$13,MATCH(D1546,Cleaning_Reference!$A$6:$A$13,0)),"Capped","Original"))</f>
        <v>Original</v>
      </c>
      <c r="AF1546" s="21">
        <f t="shared" si="24"/>
        <v>12.12</v>
      </c>
    </row>
    <row r="1547" spans="1:32" ht="15" customHeight="1" x14ac:dyDescent="0.3">
      <c r="A1547" s="20" t="str">
        <f>Raw_Data!A1547</f>
        <v>SF11546</v>
      </c>
      <c r="B1547" s="15" t="str">
        <f>Raw_Data!B1547</f>
        <v>Madhya Pradesh</v>
      </c>
      <c r="C1547" s="15" t="str">
        <f>Raw_Data!C1547</f>
        <v>Warangal</v>
      </c>
      <c r="D1547" s="15" t="str">
        <f>Raw_Data!D1547</f>
        <v>Groundnut</v>
      </c>
      <c r="E1547" s="15" t="str">
        <f>Raw_Data!E1547</f>
        <v>Kharif</v>
      </c>
      <c r="F1547" s="15">
        <f>Raw_Data!F1547</f>
        <v>2.41</v>
      </c>
      <c r="G1547" s="18">
        <f>IF(Raw_Data!G1547="",ROUND(AVERAGEIFS(Raw_Data!$G$2:$G$4001,Raw_Data!$E$2:$E$4001,E1547),1),Raw_Data!G1547)</f>
        <v>722.3</v>
      </c>
      <c r="H1547" s="15">
        <f>Raw_Data!H1547</f>
        <v>28.9</v>
      </c>
      <c r="I1547" s="15">
        <f>Raw_Data!I1547</f>
        <v>80.5</v>
      </c>
      <c r="J1547" s="15">
        <f>Raw_Data!J1547</f>
        <v>8</v>
      </c>
      <c r="K1547" s="15">
        <f>Raw_Data!K1547</f>
        <v>5.75</v>
      </c>
      <c r="L1547" s="18">
        <f>IF(Raw_Data!L1547="",ROUND(AVERAGEIFS(Raw_Data!$L$2:$L$4001,Raw_Data!$E$2:$E$4001,E1547),1),Raw_Data!L1547)</f>
        <v>36.200000000000003</v>
      </c>
      <c r="M1547" s="15">
        <f>Raw_Data!M1547</f>
        <v>112.5</v>
      </c>
      <c r="N1547" s="15">
        <f>Raw_Data!N1547</f>
        <v>56.6</v>
      </c>
      <c r="O1547" s="15">
        <f>Raw_Data!O1547</f>
        <v>108.8</v>
      </c>
      <c r="P1547" s="15" t="str">
        <f>Raw_Data!P1547</f>
        <v>Rainfed</v>
      </c>
      <c r="Q1547" s="15">
        <f>Raw_Data!Q1547</f>
        <v>172.1</v>
      </c>
      <c r="R1547" s="15">
        <f>Raw_Data!R1547</f>
        <v>4.97</v>
      </c>
      <c r="S1547" s="15">
        <f>Raw_Data!S1547</f>
        <v>0.7</v>
      </c>
      <c r="T1547" s="18">
        <f>IF(Raw_Data!T1547="",ROUND(AVERAGEIFS(Raw_Data!$T$2:$T$4001,Raw_Data!$E$2:$E$4001,E1547,Raw_Data!$D$2:$D$4001,D1547),2),IF(Raw_Data!T1547&gt;INDEX(Cleaning_Reference!$F$6:$F$13,MATCH(D1547,Cleaning_Reference!$A$6:$A$13,0)),INDEX(Cleaning_Reference!$F$6:$F$13,MATCH(D1547,Cleaning_Reference!$A$6:$A$13,0)),Raw_Data!T1547))</f>
        <v>0.62</v>
      </c>
      <c r="U1547" s="15">
        <f>Raw_Data!U1547</f>
        <v>1.49</v>
      </c>
      <c r="V1547" s="15">
        <f>Raw_Data!V1547</f>
        <v>58401</v>
      </c>
      <c r="W1547" s="15">
        <f>Raw_Data!W1547</f>
        <v>137444</v>
      </c>
      <c r="X1547" s="15">
        <f>Raw_Data!X1547</f>
        <v>87017</v>
      </c>
      <c r="Y1547" s="15">
        <f>Raw_Data!Y1547</f>
        <v>-50427</v>
      </c>
      <c r="Z1547" s="15">
        <f>Raw_Data!Z1547</f>
        <v>581</v>
      </c>
      <c r="AA1547" s="15">
        <f>Raw_Data!AA1547</f>
        <v>2.5649999999999999</v>
      </c>
      <c r="AB1547" s="15">
        <f>Raw_Data!AB1547</f>
        <v>56.8</v>
      </c>
      <c r="AC1547" s="19" t="str">
        <f>IF(Raw_Data!G1547="","Yes","No")</f>
        <v>No</v>
      </c>
      <c r="AD1547" s="19" t="str">
        <f>IF(Raw_Data!L1547="","Yes","No")</f>
        <v>No</v>
      </c>
      <c r="AE1547" s="19" t="str">
        <f>IF(Raw_Data!T1547="","Imputed",IF(Raw_Data!T1547&gt;INDEX(Cleaning_Reference!$F$6:$F$13,MATCH(D1547,Cleaning_Reference!$A$6:$A$13,0)),"Capped","Original"))</f>
        <v>Original</v>
      </c>
      <c r="AF1547" s="21">
        <f t="shared" si="24"/>
        <v>1.49</v>
      </c>
    </row>
    <row r="1548" spans="1:32" ht="15" customHeight="1" x14ac:dyDescent="0.3">
      <c r="A1548" s="20" t="str">
        <f>Raw_Data!A1548</f>
        <v>SF11547</v>
      </c>
      <c r="B1548" s="15" t="str">
        <f>Raw_Data!B1548</f>
        <v>Karnataka</v>
      </c>
      <c r="C1548" s="15" t="str">
        <f>Raw_Data!C1548</f>
        <v>Rajkot</v>
      </c>
      <c r="D1548" s="15" t="str">
        <f>Raw_Data!D1548</f>
        <v>Groundnut</v>
      </c>
      <c r="E1548" s="15" t="str">
        <f>Raw_Data!E1548</f>
        <v>Kharif</v>
      </c>
      <c r="F1548" s="15">
        <f>Raw_Data!F1548</f>
        <v>7.73</v>
      </c>
      <c r="G1548" s="18">
        <f>IF(Raw_Data!G1548="",ROUND(AVERAGEIFS(Raw_Data!$G$2:$G$4001,Raw_Data!$E$2:$E$4001,E1548),1),Raw_Data!G1548)</f>
        <v>982.6</v>
      </c>
      <c r="H1548" s="15">
        <f>Raw_Data!H1548</f>
        <v>31</v>
      </c>
      <c r="I1548" s="15">
        <f>Raw_Data!I1548</f>
        <v>72.3</v>
      </c>
      <c r="J1548" s="15">
        <f>Raw_Data!J1548</f>
        <v>6.3</v>
      </c>
      <c r="K1548" s="15">
        <f>Raw_Data!K1548</f>
        <v>6.47</v>
      </c>
      <c r="L1548" s="18">
        <f>IF(Raw_Data!L1548="",ROUND(AVERAGEIFS(Raw_Data!$L$2:$L$4001,Raw_Data!$E$2:$E$4001,E1548),1),Raw_Data!L1548)</f>
        <v>31.2</v>
      </c>
      <c r="M1548" s="15">
        <f>Raw_Data!M1548</f>
        <v>86.1</v>
      </c>
      <c r="N1548" s="15">
        <f>Raw_Data!N1548</f>
        <v>81.2</v>
      </c>
      <c r="O1548" s="15">
        <f>Raw_Data!O1548</f>
        <v>139.4</v>
      </c>
      <c r="P1548" s="15" t="str">
        <f>Raw_Data!P1548</f>
        <v>Flood</v>
      </c>
      <c r="Q1548" s="15">
        <f>Raw_Data!Q1548</f>
        <v>190.9</v>
      </c>
      <c r="R1548" s="15">
        <f>Raw_Data!R1548</f>
        <v>3.81</v>
      </c>
      <c r="S1548" s="15">
        <f>Raw_Data!S1548</f>
        <v>0.68</v>
      </c>
      <c r="T1548" s="18">
        <f>IF(Raw_Data!T1548="",ROUND(AVERAGEIFS(Raw_Data!$T$2:$T$4001,Raw_Data!$E$2:$E$4001,E1548,Raw_Data!$D$2:$D$4001,D1548),2),IF(Raw_Data!T1548&gt;INDEX(Cleaning_Reference!$F$6:$F$13,MATCH(D1548,Cleaning_Reference!$A$6:$A$13,0)),INDEX(Cleaning_Reference!$F$6:$F$13,MATCH(D1548,Cleaning_Reference!$A$6:$A$13,0)),Raw_Data!T1548))</f>
        <v>1.74</v>
      </c>
      <c r="U1548" s="15">
        <f>Raw_Data!U1548</f>
        <v>13.45</v>
      </c>
      <c r="V1548" s="15">
        <f>Raw_Data!V1548</f>
        <v>63337</v>
      </c>
      <c r="W1548" s="15">
        <f>Raw_Data!W1548</f>
        <v>497733</v>
      </c>
      <c r="X1548" s="15">
        <f>Raw_Data!X1548</f>
        <v>851883</v>
      </c>
      <c r="Y1548" s="15">
        <f>Raw_Data!Y1548</f>
        <v>354150</v>
      </c>
      <c r="Z1548" s="15">
        <f>Raw_Data!Z1548</f>
        <v>4711</v>
      </c>
      <c r="AA1548" s="15">
        <f>Raw_Data!AA1548</f>
        <v>2.855</v>
      </c>
      <c r="AB1548" s="15">
        <f>Raw_Data!AB1548</f>
        <v>62.8</v>
      </c>
      <c r="AC1548" s="19" t="str">
        <f>IF(Raw_Data!G1548="","Yes","No")</f>
        <v>No</v>
      </c>
      <c r="AD1548" s="19" t="str">
        <f>IF(Raw_Data!L1548="","Yes","No")</f>
        <v>Yes</v>
      </c>
      <c r="AE1548" s="19" t="str">
        <f>IF(Raw_Data!T1548="","Imputed",IF(Raw_Data!T1548&gt;INDEX(Cleaning_Reference!$F$6:$F$13,MATCH(D1548,Cleaning_Reference!$A$6:$A$13,0)),"Capped","Original"))</f>
        <v>Original</v>
      </c>
      <c r="AF1548" s="21">
        <f t="shared" si="24"/>
        <v>13.45</v>
      </c>
    </row>
    <row r="1549" spans="1:32" ht="15" customHeight="1" x14ac:dyDescent="0.3">
      <c r="A1549" s="20" t="str">
        <f>Raw_Data!A1549</f>
        <v>SF11548</v>
      </c>
      <c r="B1549" s="15" t="str">
        <f>Raw_Data!B1549</f>
        <v>Madhya Pradesh</v>
      </c>
      <c r="C1549" s="15" t="str">
        <f>Raw_Data!C1549</f>
        <v>Rajkot</v>
      </c>
      <c r="D1549" s="15" t="str">
        <f>Raw_Data!D1549</f>
        <v>Sugarcane</v>
      </c>
      <c r="E1549" s="15" t="str">
        <f>Raw_Data!E1549</f>
        <v>Rabi</v>
      </c>
      <c r="F1549" s="15">
        <f>Raw_Data!F1549</f>
        <v>4.3899999999999997</v>
      </c>
      <c r="G1549" s="18">
        <f>IF(Raw_Data!G1549="",ROUND(AVERAGEIFS(Raw_Data!$G$2:$G$4001,Raw_Data!$E$2:$E$4001,E1549),1),Raw_Data!G1549)</f>
        <v>317.10000000000002</v>
      </c>
      <c r="H1549" s="15">
        <f>Raw_Data!H1549</f>
        <v>25</v>
      </c>
      <c r="I1549" s="15">
        <f>Raw_Data!I1549</f>
        <v>67.3</v>
      </c>
      <c r="J1549" s="15">
        <f>Raw_Data!J1549</f>
        <v>8.5</v>
      </c>
      <c r="K1549" s="15">
        <f>Raw_Data!K1549</f>
        <v>5.6</v>
      </c>
      <c r="L1549" s="18">
        <f>IF(Raw_Data!L1549="",ROUND(AVERAGEIFS(Raw_Data!$L$2:$L$4001,Raw_Data!$E$2:$E$4001,E1549),1),Raw_Data!L1549)</f>
        <v>15.6</v>
      </c>
      <c r="M1549" s="15">
        <f>Raw_Data!M1549</f>
        <v>57.7</v>
      </c>
      <c r="N1549" s="15">
        <f>Raw_Data!N1549</f>
        <v>47.2</v>
      </c>
      <c r="O1549" s="15">
        <f>Raw_Data!O1549</f>
        <v>113.2</v>
      </c>
      <c r="P1549" s="15" t="str">
        <f>Raw_Data!P1549</f>
        <v>Flood</v>
      </c>
      <c r="Q1549" s="15">
        <f>Raw_Data!Q1549</f>
        <v>206.9</v>
      </c>
      <c r="R1549" s="15">
        <f>Raw_Data!R1549</f>
        <v>3.67</v>
      </c>
      <c r="S1549" s="15">
        <f>Raw_Data!S1549</f>
        <v>0.68</v>
      </c>
      <c r="T1549" s="18">
        <f>IF(Raw_Data!T1549="",ROUND(AVERAGEIFS(Raw_Data!$T$2:$T$4001,Raw_Data!$E$2:$E$4001,E1549,Raw_Data!$D$2:$D$4001,D1549),2),IF(Raw_Data!T1549&gt;INDEX(Cleaning_Reference!$F$6:$F$13,MATCH(D1549,Cleaning_Reference!$A$6:$A$13,0)),INDEX(Cleaning_Reference!$F$6:$F$13,MATCH(D1549,Cleaning_Reference!$A$6:$A$13,0)),Raw_Data!T1549))</f>
        <v>9.09</v>
      </c>
      <c r="U1549" s="15">
        <f>Raw_Data!U1549</f>
        <v>39.909999999999997</v>
      </c>
      <c r="V1549" s="15">
        <f>Raw_Data!V1549</f>
        <v>3867</v>
      </c>
      <c r="W1549" s="15">
        <f>Raw_Data!W1549</f>
        <v>271062</v>
      </c>
      <c r="X1549" s="15">
        <f>Raw_Data!X1549</f>
        <v>154332</v>
      </c>
      <c r="Y1549" s="15">
        <f>Raw_Data!Y1549</f>
        <v>-116730</v>
      </c>
      <c r="Z1549" s="15">
        <f>Raw_Data!Z1549</f>
        <v>11757</v>
      </c>
      <c r="AA1549" s="15">
        <f>Raw_Data!AA1549</f>
        <v>3.395</v>
      </c>
      <c r="AB1549" s="15">
        <f>Raw_Data!AB1549</f>
        <v>51.3</v>
      </c>
      <c r="AC1549" s="19" t="str">
        <f>IF(Raw_Data!G1549="","Yes","No")</f>
        <v>No</v>
      </c>
      <c r="AD1549" s="19" t="str">
        <f>IF(Raw_Data!L1549="","Yes","No")</f>
        <v>No</v>
      </c>
      <c r="AE1549" s="19" t="str">
        <f>IF(Raw_Data!T1549="","Imputed",IF(Raw_Data!T1549&gt;INDEX(Cleaning_Reference!$F$6:$F$13,MATCH(D1549,Cleaning_Reference!$A$6:$A$13,0)),"Capped","Original"))</f>
        <v>Original</v>
      </c>
      <c r="AF1549" s="21">
        <f t="shared" si="24"/>
        <v>39.909999999999997</v>
      </c>
    </row>
    <row r="1550" spans="1:32" ht="15" customHeight="1" x14ac:dyDescent="0.3">
      <c r="A1550" s="20" t="str">
        <f>Raw_Data!A1550</f>
        <v>SF11549</v>
      </c>
      <c r="B1550" s="15" t="str">
        <f>Raw_Data!B1550</f>
        <v>Tamil Nadu</v>
      </c>
      <c r="C1550" s="15" t="str">
        <f>Raw_Data!C1550</f>
        <v>Erode</v>
      </c>
      <c r="D1550" s="15" t="str">
        <f>Raw_Data!D1550</f>
        <v>Cotton</v>
      </c>
      <c r="E1550" s="15" t="str">
        <f>Raw_Data!E1550</f>
        <v>Zaid</v>
      </c>
      <c r="F1550" s="15">
        <f>Raw_Data!F1550</f>
        <v>12.64</v>
      </c>
      <c r="G1550" s="18">
        <f>IF(Raw_Data!G1550="",ROUND(AVERAGEIFS(Raw_Data!$G$2:$G$4001,Raw_Data!$E$2:$E$4001,E1550),1),Raw_Data!G1550)</f>
        <v>197</v>
      </c>
      <c r="H1550" s="15">
        <f>Raw_Data!H1550</f>
        <v>31.8</v>
      </c>
      <c r="I1550" s="15">
        <f>Raw_Data!I1550</f>
        <v>51.9</v>
      </c>
      <c r="J1550" s="15">
        <f>Raw_Data!J1550</f>
        <v>9.1</v>
      </c>
      <c r="K1550" s="15">
        <f>Raw_Data!K1550</f>
        <v>5.82</v>
      </c>
      <c r="L1550" s="18">
        <f>IF(Raw_Data!L1550="",ROUND(AVERAGEIFS(Raw_Data!$L$2:$L$4001,Raw_Data!$E$2:$E$4001,E1550),1),Raw_Data!L1550)</f>
        <v>16.100000000000001</v>
      </c>
      <c r="M1550" s="15">
        <f>Raw_Data!M1550</f>
        <v>98</v>
      </c>
      <c r="N1550" s="15">
        <f>Raw_Data!N1550</f>
        <v>39.200000000000003</v>
      </c>
      <c r="O1550" s="15">
        <f>Raw_Data!O1550</f>
        <v>50.1</v>
      </c>
      <c r="P1550" s="15" t="str">
        <f>Raw_Data!P1550</f>
        <v>Flood</v>
      </c>
      <c r="Q1550" s="15">
        <f>Raw_Data!Q1550</f>
        <v>178.2</v>
      </c>
      <c r="R1550" s="15">
        <f>Raw_Data!R1550</f>
        <v>7.08</v>
      </c>
      <c r="S1550" s="15">
        <f>Raw_Data!S1550</f>
        <v>0.99</v>
      </c>
      <c r="T1550" s="18">
        <f>IF(Raw_Data!T1550="",ROUND(AVERAGEIFS(Raw_Data!$T$2:$T$4001,Raw_Data!$E$2:$E$4001,E1550,Raw_Data!$D$2:$D$4001,D1550),2),IF(Raw_Data!T1550&gt;INDEX(Cleaning_Reference!$F$6:$F$13,MATCH(D1550,Cleaning_Reference!$A$6:$A$13,0)),INDEX(Cleaning_Reference!$F$6:$F$13,MATCH(D1550,Cleaning_Reference!$A$6:$A$13,0)),Raw_Data!T1550))</f>
        <v>0.38</v>
      </c>
      <c r="U1550" s="15">
        <f>Raw_Data!U1550</f>
        <v>4.8</v>
      </c>
      <c r="V1550" s="15">
        <f>Raw_Data!V1550</f>
        <v>61866</v>
      </c>
      <c r="W1550" s="15">
        <f>Raw_Data!W1550</f>
        <v>915408</v>
      </c>
      <c r="X1550" s="15">
        <f>Raw_Data!X1550</f>
        <v>296957</v>
      </c>
      <c r="Y1550" s="15">
        <f>Raw_Data!Y1550</f>
        <v>-618451</v>
      </c>
      <c r="Z1550" s="15">
        <f>Raw_Data!Z1550</f>
        <v>12378</v>
      </c>
      <c r="AA1550" s="15">
        <f>Raw_Data!AA1550</f>
        <v>0.38800000000000001</v>
      </c>
      <c r="AB1550" s="15">
        <f>Raw_Data!AB1550</f>
        <v>23.4</v>
      </c>
      <c r="AC1550" s="19" t="str">
        <f>IF(Raw_Data!G1550="","Yes","No")</f>
        <v>No</v>
      </c>
      <c r="AD1550" s="19" t="str">
        <f>IF(Raw_Data!L1550="","Yes","No")</f>
        <v>No</v>
      </c>
      <c r="AE1550" s="19" t="str">
        <f>IF(Raw_Data!T1550="","Imputed",IF(Raw_Data!T1550&gt;INDEX(Cleaning_Reference!$F$6:$F$13,MATCH(D1550,Cleaning_Reference!$A$6:$A$13,0)),"Capped","Original"))</f>
        <v>Original</v>
      </c>
      <c r="AF1550" s="21">
        <f t="shared" si="24"/>
        <v>4.8</v>
      </c>
    </row>
    <row r="1551" spans="1:32" ht="15" customHeight="1" x14ac:dyDescent="0.3">
      <c r="A1551" s="20" t="str">
        <f>Raw_Data!A1551</f>
        <v>SF11550</v>
      </c>
      <c r="B1551" s="15" t="str">
        <f>Raw_Data!B1551</f>
        <v>Madhya Pradesh</v>
      </c>
      <c r="C1551" s="15" t="str">
        <f>Raw_Data!C1551</f>
        <v>Indore</v>
      </c>
      <c r="D1551" s="15" t="str">
        <f>Raw_Data!D1551</f>
        <v>Wheat</v>
      </c>
      <c r="E1551" s="15" t="str">
        <f>Raw_Data!E1551</f>
        <v>Zaid</v>
      </c>
      <c r="F1551" s="15">
        <f>Raw_Data!F1551</f>
        <v>10.59</v>
      </c>
      <c r="G1551" s="18">
        <f>IF(Raw_Data!G1551="",ROUND(AVERAGEIFS(Raw_Data!$G$2:$G$4001,Raw_Data!$E$2:$E$4001,E1551),1),Raw_Data!G1551)</f>
        <v>353.2</v>
      </c>
      <c r="H1551" s="15">
        <f>Raw_Data!H1551</f>
        <v>29.6</v>
      </c>
      <c r="I1551" s="15">
        <f>Raw_Data!I1551</f>
        <v>43.6</v>
      </c>
      <c r="J1551" s="15">
        <f>Raw_Data!J1551</f>
        <v>9.6999999999999993</v>
      </c>
      <c r="K1551" s="15">
        <f>Raw_Data!K1551</f>
        <v>6.59</v>
      </c>
      <c r="L1551" s="18">
        <f>IF(Raw_Data!L1551="",ROUND(AVERAGEIFS(Raw_Data!$L$2:$L$4001,Raw_Data!$E$2:$E$4001,E1551),1),Raw_Data!L1551)</f>
        <v>26.5</v>
      </c>
      <c r="M1551" s="15">
        <f>Raw_Data!M1551</f>
        <v>127.8</v>
      </c>
      <c r="N1551" s="15">
        <f>Raw_Data!N1551</f>
        <v>34.5</v>
      </c>
      <c r="O1551" s="15">
        <f>Raw_Data!O1551</f>
        <v>105.5</v>
      </c>
      <c r="P1551" s="15" t="str">
        <f>Raw_Data!P1551</f>
        <v>Rainfed</v>
      </c>
      <c r="Q1551" s="15">
        <f>Raw_Data!Q1551</f>
        <v>40</v>
      </c>
      <c r="R1551" s="15">
        <f>Raw_Data!R1551</f>
        <v>3.29</v>
      </c>
      <c r="S1551" s="15">
        <f>Raw_Data!S1551</f>
        <v>0.86</v>
      </c>
      <c r="T1551" s="18">
        <f>IF(Raw_Data!T1551="",ROUND(AVERAGEIFS(Raw_Data!$T$2:$T$4001,Raw_Data!$E$2:$E$4001,E1551,Raw_Data!$D$2:$D$4001,D1551),2),IF(Raw_Data!T1551&gt;INDEX(Cleaning_Reference!$F$6:$F$13,MATCH(D1551,Cleaning_Reference!$A$6:$A$13,0)),INDEX(Cleaning_Reference!$F$6:$F$13,MATCH(D1551,Cleaning_Reference!$A$6:$A$13,0)),Raw_Data!T1551))</f>
        <v>2.1</v>
      </c>
      <c r="U1551" s="15">
        <f>Raw_Data!U1551</f>
        <v>22.24</v>
      </c>
      <c r="V1551" s="15">
        <f>Raw_Data!V1551</f>
        <v>26423</v>
      </c>
      <c r="W1551" s="15">
        <f>Raw_Data!W1551</f>
        <v>604279</v>
      </c>
      <c r="X1551" s="15">
        <f>Raw_Data!X1551</f>
        <v>587648</v>
      </c>
      <c r="Y1551" s="15">
        <f>Raw_Data!Y1551</f>
        <v>-16631</v>
      </c>
      <c r="Z1551" s="15">
        <f>Raw_Data!Z1551</f>
        <v>3154</v>
      </c>
      <c r="AA1551" s="15">
        <f>Raw_Data!AA1551</f>
        <v>7.0510000000000002</v>
      </c>
      <c r="AB1551" s="15">
        <f>Raw_Data!AB1551</f>
        <v>54.5</v>
      </c>
      <c r="AC1551" s="19" t="str">
        <f>IF(Raw_Data!G1551="","Yes","No")</f>
        <v>No</v>
      </c>
      <c r="AD1551" s="19" t="str">
        <f>IF(Raw_Data!L1551="","Yes","No")</f>
        <v>No</v>
      </c>
      <c r="AE1551" s="19" t="str">
        <f>IF(Raw_Data!T1551="","Imputed",IF(Raw_Data!T1551&gt;INDEX(Cleaning_Reference!$F$6:$F$13,MATCH(D1551,Cleaning_Reference!$A$6:$A$13,0)),"Capped","Original"))</f>
        <v>Original</v>
      </c>
      <c r="AF1551" s="21">
        <f t="shared" si="24"/>
        <v>22.24</v>
      </c>
    </row>
    <row r="1552" spans="1:32" ht="15" customHeight="1" x14ac:dyDescent="0.3">
      <c r="A1552" s="20" t="str">
        <f>Raw_Data!A1552</f>
        <v>SF11551</v>
      </c>
      <c r="B1552" s="15" t="str">
        <f>Raw_Data!B1552</f>
        <v>Telangana</v>
      </c>
      <c r="C1552" s="15" t="str">
        <f>Raw_Data!C1552</f>
        <v>Warangal</v>
      </c>
      <c r="D1552" s="15" t="str">
        <f>Raw_Data!D1552</f>
        <v>Pulses</v>
      </c>
      <c r="E1552" s="15" t="str">
        <f>Raw_Data!E1552</f>
        <v>Kharif</v>
      </c>
      <c r="F1552" s="15">
        <f>Raw_Data!F1552</f>
        <v>14.73</v>
      </c>
      <c r="G1552" s="18">
        <f>IF(Raw_Data!G1552="",ROUND(AVERAGEIFS(Raw_Data!$G$2:$G$4001,Raw_Data!$E$2:$E$4001,E1552),1),Raw_Data!G1552)</f>
        <v>894.2</v>
      </c>
      <c r="H1552" s="15">
        <f>Raw_Data!H1552</f>
        <v>27.1</v>
      </c>
      <c r="I1552" s="15">
        <f>Raw_Data!I1552</f>
        <v>63.2</v>
      </c>
      <c r="J1552" s="15">
        <f>Raw_Data!J1552</f>
        <v>7.2</v>
      </c>
      <c r="K1552" s="15">
        <f>Raw_Data!K1552</f>
        <v>6.97</v>
      </c>
      <c r="L1552" s="18">
        <f>IF(Raw_Data!L1552="",ROUND(AVERAGEIFS(Raw_Data!$L$2:$L$4001,Raw_Data!$E$2:$E$4001,E1552),1),Raw_Data!L1552)</f>
        <v>26.4</v>
      </c>
      <c r="M1552" s="15">
        <f>Raw_Data!M1552</f>
        <v>147.80000000000001</v>
      </c>
      <c r="N1552" s="15">
        <f>Raw_Data!N1552</f>
        <v>51.9</v>
      </c>
      <c r="O1552" s="15">
        <f>Raw_Data!O1552</f>
        <v>93.4</v>
      </c>
      <c r="P1552" s="15" t="str">
        <f>Raw_Data!P1552</f>
        <v>Flood</v>
      </c>
      <c r="Q1552" s="15">
        <f>Raw_Data!Q1552</f>
        <v>144.19999999999999</v>
      </c>
      <c r="R1552" s="15">
        <f>Raw_Data!R1552</f>
        <v>6.43</v>
      </c>
      <c r="S1552" s="15">
        <f>Raw_Data!S1552</f>
        <v>0.92</v>
      </c>
      <c r="T1552" s="18">
        <f>IF(Raw_Data!T1552="",ROUND(AVERAGEIFS(Raw_Data!$T$2:$T$4001,Raw_Data!$E$2:$E$4001,E1552,Raw_Data!$D$2:$D$4001,D1552),2),IF(Raw_Data!T1552&gt;INDEX(Cleaning_Reference!$F$6:$F$13,MATCH(D1552,Cleaning_Reference!$A$6:$A$13,0)),INDEX(Cleaning_Reference!$F$6:$F$13,MATCH(D1552,Cleaning_Reference!$A$6:$A$13,0)),Raw_Data!T1552))</f>
        <v>1.28</v>
      </c>
      <c r="U1552" s="15">
        <f>Raw_Data!U1552</f>
        <v>18.850000000000001</v>
      </c>
      <c r="V1552" s="15">
        <f>Raw_Data!V1552</f>
        <v>75797</v>
      </c>
      <c r="W1552" s="15">
        <f>Raw_Data!W1552</f>
        <v>1062377</v>
      </c>
      <c r="X1552" s="15">
        <f>Raw_Data!X1552</f>
        <v>1428773</v>
      </c>
      <c r="Y1552" s="15">
        <f>Raw_Data!Y1552</f>
        <v>366396</v>
      </c>
      <c r="Z1552" s="15">
        <f>Raw_Data!Z1552</f>
        <v>7214</v>
      </c>
      <c r="AA1552" s="15">
        <f>Raw_Data!AA1552</f>
        <v>2.613</v>
      </c>
      <c r="AB1552" s="15">
        <f>Raw_Data!AB1552</f>
        <v>58.2</v>
      </c>
      <c r="AC1552" s="19" t="str">
        <f>IF(Raw_Data!G1552="","Yes","No")</f>
        <v>No</v>
      </c>
      <c r="AD1552" s="19" t="str">
        <f>IF(Raw_Data!L1552="","Yes","No")</f>
        <v>No</v>
      </c>
      <c r="AE1552" s="19" t="str">
        <f>IF(Raw_Data!T1552="","Imputed",IF(Raw_Data!T1552&gt;INDEX(Cleaning_Reference!$F$6:$F$13,MATCH(D1552,Cleaning_Reference!$A$6:$A$13,0)),"Capped","Original"))</f>
        <v>Original</v>
      </c>
      <c r="AF1552" s="21">
        <f t="shared" si="24"/>
        <v>18.850000000000001</v>
      </c>
    </row>
    <row r="1553" spans="1:32" ht="15" customHeight="1" x14ac:dyDescent="0.3">
      <c r="A1553" s="20" t="str">
        <f>Raw_Data!A1553</f>
        <v>SF11552</v>
      </c>
      <c r="B1553" s="15" t="str">
        <f>Raw_Data!B1553</f>
        <v>Karnataka</v>
      </c>
      <c r="C1553" s="15" t="str">
        <f>Raw_Data!C1553</f>
        <v>Krishna</v>
      </c>
      <c r="D1553" s="15" t="str">
        <f>Raw_Data!D1553</f>
        <v>Cotton</v>
      </c>
      <c r="E1553" s="15" t="str">
        <f>Raw_Data!E1553</f>
        <v>Rabi</v>
      </c>
      <c r="F1553" s="15">
        <f>Raw_Data!F1553</f>
        <v>8.6199999999999992</v>
      </c>
      <c r="G1553" s="18">
        <f>IF(Raw_Data!G1553="",ROUND(AVERAGEIFS(Raw_Data!$G$2:$G$4001,Raw_Data!$E$2:$E$4001,E1553),1),Raw_Data!G1553)</f>
        <v>317.3</v>
      </c>
      <c r="H1553" s="15">
        <f>Raw_Data!H1553</f>
        <v>20.3</v>
      </c>
      <c r="I1553" s="15">
        <f>Raw_Data!I1553</f>
        <v>58.6</v>
      </c>
      <c r="J1553" s="15">
        <f>Raw_Data!J1553</f>
        <v>8.4</v>
      </c>
      <c r="K1553" s="15">
        <f>Raw_Data!K1553</f>
        <v>6.67</v>
      </c>
      <c r="L1553" s="18">
        <f>IF(Raw_Data!L1553="",ROUND(AVERAGEIFS(Raw_Data!$L$2:$L$4001,Raw_Data!$E$2:$E$4001,E1553),1),Raw_Data!L1553)</f>
        <v>19.5</v>
      </c>
      <c r="M1553" s="15">
        <f>Raw_Data!M1553</f>
        <v>109.2</v>
      </c>
      <c r="N1553" s="15">
        <f>Raw_Data!N1553</f>
        <v>48.7</v>
      </c>
      <c r="O1553" s="15">
        <f>Raw_Data!O1553</f>
        <v>125.5</v>
      </c>
      <c r="P1553" s="15" t="str">
        <f>Raw_Data!P1553</f>
        <v>Flood</v>
      </c>
      <c r="Q1553" s="15">
        <f>Raw_Data!Q1553</f>
        <v>104.6</v>
      </c>
      <c r="R1553" s="15">
        <f>Raw_Data!R1553</f>
        <v>2.4</v>
      </c>
      <c r="S1553" s="15">
        <f>Raw_Data!S1553</f>
        <v>0.98</v>
      </c>
      <c r="T1553" s="18">
        <f>IF(Raw_Data!T1553="",ROUND(AVERAGEIFS(Raw_Data!$T$2:$T$4001,Raw_Data!$E$2:$E$4001,E1553,Raw_Data!$D$2:$D$4001,D1553),2),IF(Raw_Data!T1553&gt;INDEX(Cleaning_Reference!$F$6:$F$13,MATCH(D1553,Cleaning_Reference!$A$6:$A$13,0)),INDEX(Cleaning_Reference!$F$6:$F$13,MATCH(D1553,Cleaning_Reference!$A$6:$A$13,0)),Raw_Data!T1553))</f>
        <v>1.52</v>
      </c>
      <c r="U1553" s="15">
        <f>Raw_Data!U1553</f>
        <v>13.1</v>
      </c>
      <c r="V1553" s="15">
        <f>Raw_Data!V1553</f>
        <v>59005</v>
      </c>
      <c r="W1553" s="15">
        <f>Raw_Data!W1553</f>
        <v>513161</v>
      </c>
      <c r="X1553" s="15">
        <f>Raw_Data!X1553</f>
        <v>772966</v>
      </c>
      <c r="Y1553" s="15">
        <f>Raw_Data!Y1553</f>
        <v>259805</v>
      </c>
      <c r="Z1553" s="15">
        <f>Raw_Data!Z1553</f>
        <v>9524</v>
      </c>
      <c r="AA1553" s="15">
        <f>Raw_Data!AA1553</f>
        <v>1.375</v>
      </c>
      <c r="AB1553" s="15">
        <f>Raw_Data!AB1553</f>
        <v>45.4</v>
      </c>
      <c r="AC1553" s="19" t="str">
        <f>IF(Raw_Data!G1553="","Yes","No")</f>
        <v>No</v>
      </c>
      <c r="AD1553" s="19" t="str">
        <f>IF(Raw_Data!L1553="","Yes","No")</f>
        <v>No</v>
      </c>
      <c r="AE1553" s="19" t="str">
        <f>IF(Raw_Data!T1553="","Imputed",IF(Raw_Data!T1553&gt;INDEX(Cleaning_Reference!$F$6:$F$13,MATCH(D1553,Cleaning_Reference!$A$6:$A$13,0)),"Capped","Original"))</f>
        <v>Original</v>
      </c>
      <c r="AF1553" s="21">
        <f t="shared" si="24"/>
        <v>13.1</v>
      </c>
    </row>
    <row r="1554" spans="1:32" ht="15" customHeight="1" x14ac:dyDescent="0.3">
      <c r="A1554" s="20" t="str">
        <f>Raw_Data!A1554</f>
        <v>SF11553</v>
      </c>
      <c r="B1554" s="15" t="str">
        <f>Raw_Data!B1554</f>
        <v>Tamil Nadu</v>
      </c>
      <c r="C1554" s="15" t="str">
        <f>Raw_Data!C1554</f>
        <v>Nalgonda</v>
      </c>
      <c r="D1554" s="15" t="str">
        <f>Raw_Data!D1554</f>
        <v>Wheat</v>
      </c>
      <c r="E1554" s="15" t="str">
        <f>Raw_Data!E1554</f>
        <v>Rabi</v>
      </c>
      <c r="F1554" s="15">
        <f>Raw_Data!F1554</f>
        <v>6.78</v>
      </c>
      <c r="G1554" s="18">
        <f>IF(Raw_Data!G1554="",ROUND(AVERAGEIFS(Raw_Data!$G$2:$G$4001,Raw_Data!$E$2:$E$4001,E1554),1),Raw_Data!G1554)</f>
        <v>622.20000000000005</v>
      </c>
      <c r="H1554" s="15">
        <f>Raw_Data!H1554</f>
        <v>30</v>
      </c>
      <c r="I1554" s="15">
        <f>Raw_Data!I1554</f>
        <v>68.2</v>
      </c>
      <c r="J1554" s="15">
        <f>Raw_Data!J1554</f>
        <v>9.1</v>
      </c>
      <c r="K1554" s="15">
        <f>Raw_Data!K1554</f>
        <v>5.61</v>
      </c>
      <c r="L1554" s="18">
        <f>IF(Raw_Data!L1554="",ROUND(AVERAGEIFS(Raw_Data!$L$2:$L$4001,Raw_Data!$E$2:$E$4001,E1554),1),Raw_Data!L1554)</f>
        <v>16.5</v>
      </c>
      <c r="M1554" s="15">
        <f>Raw_Data!M1554</f>
        <v>164.6</v>
      </c>
      <c r="N1554" s="15">
        <f>Raw_Data!N1554</f>
        <v>41.4</v>
      </c>
      <c r="O1554" s="15">
        <f>Raw_Data!O1554</f>
        <v>85.1</v>
      </c>
      <c r="P1554" s="15" t="str">
        <f>Raw_Data!P1554</f>
        <v>Rainfed</v>
      </c>
      <c r="Q1554" s="15">
        <f>Raw_Data!Q1554</f>
        <v>217.4</v>
      </c>
      <c r="R1554" s="15">
        <f>Raw_Data!R1554</f>
        <v>5.83</v>
      </c>
      <c r="S1554" s="15">
        <f>Raw_Data!S1554</f>
        <v>0.68</v>
      </c>
      <c r="T1554" s="18">
        <f>IF(Raw_Data!T1554="",ROUND(AVERAGEIFS(Raw_Data!$T$2:$T$4001,Raw_Data!$E$2:$E$4001,E1554,Raw_Data!$D$2:$D$4001,D1554),2),IF(Raw_Data!T1554&gt;INDEX(Cleaning_Reference!$F$6:$F$13,MATCH(D1554,Cleaning_Reference!$A$6:$A$13,0)),INDEX(Cleaning_Reference!$F$6:$F$13,MATCH(D1554,Cleaning_Reference!$A$6:$A$13,0)),Raw_Data!T1554))</f>
        <v>0.75</v>
      </c>
      <c r="U1554" s="15">
        <f>Raw_Data!U1554</f>
        <v>5.08</v>
      </c>
      <c r="V1554" s="15">
        <f>Raw_Data!V1554</f>
        <v>25403</v>
      </c>
      <c r="W1554" s="15">
        <f>Raw_Data!W1554</f>
        <v>484362</v>
      </c>
      <c r="X1554" s="15">
        <f>Raw_Data!X1554</f>
        <v>129047</v>
      </c>
      <c r="Y1554" s="15">
        <f>Raw_Data!Y1554</f>
        <v>-355315</v>
      </c>
      <c r="Z1554" s="15">
        <f>Raw_Data!Z1554</f>
        <v>1932</v>
      </c>
      <c r="AA1554" s="15">
        <f>Raw_Data!AA1554</f>
        <v>2.629</v>
      </c>
      <c r="AB1554" s="15">
        <f>Raw_Data!AB1554</f>
        <v>42.8</v>
      </c>
      <c r="AC1554" s="19" t="str">
        <f>IF(Raw_Data!G1554="","Yes","No")</f>
        <v>No</v>
      </c>
      <c r="AD1554" s="19" t="str">
        <f>IF(Raw_Data!L1554="","Yes","No")</f>
        <v>No</v>
      </c>
      <c r="AE1554" s="19" t="str">
        <f>IF(Raw_Data!T1554="","Imputed",IF(Raw_Data!T1554&gt;INDEX(Cleaning_Reference!$F$6:$F$13,MATCH(D1554,Cleaning_Reference!$A$6:$A$13,0)),"Capped","Original"))</f>
        <v>Original</v>
      </c>
      <c r="AF1554" s="21">
        <f t="shared" si="24"/>
        <v>5.09</v>
      </c>
    </row>
    <row r="1555" spans="1:32" ht="15" customHeight="1" x14ac:dyDescent="0.3">
      <c r="A1555" s="20" t="str">
        <f>Raw_Data!A1555</f>
        <v>SF11554</v>
      </c>
      <c r="B1555" s="15" t="str">
        <f>Raw_Data!B1555</f>
        <v>Tamil Nadu</v>
      </c>
      <c r="C1555" s="15" t="str">
        <f>Raw_Data!C1555</f>
        <v>Rajkot</v>
      </c>
      <c r="D1555" s="15" t="str">
        <f>Raw_Data!D1555</f>
        <v>Rice</v>
      </c>
      <c r="E1555" s="15" t="str">
        <f>Raw_Data!E1555</f>
        <v>Kharif</v>
      </c>
      <c r="F1555" s="15">
        <f>Raw_Data!F1555</f>
        <v>11.22</v>
      </c>
      <c r="G1555" s="18">
        <f>IF(Raw_Data!G1555="",ROUND(AVERAGEIFS(Raw_Data!$G$2:$G$4001,Raw_Data!$E$2:$E$4001,E1555),1),Raw_Data!G1555)</f>
        <v>892.3</v>
      </c>
      <c r="H1555" s="15">
        <f>Raw_Data!H1555</f>
        <v>32.6</v>
      </c>
      <c r="I1555" s="15">
        <f>Raw_Data!I1555</f>
        <v>70</v>
      </c>
      <c r="J1555" s="15">
        <f>Raw_Data!J1555</f>
        <v>6.2</v>
      </c>
      <c r="K1555" s="15">
        <f>Raw_Data!K1555</f>
        <v>6.82</v>
      </c>
      <c r="L1555" s="18">
        <f>IF(Raw_Data!L1555="",ROUND(AVERAGEIFS(Raw_Data!$L$2:$L$4001,Raw_Data!$E$2:$E$4001,E1555),1),Raw_Data!L1555)</f>
        <v>24.5</v>
      </c>
      <c r="M1555" s="15">
        <f>Raw_Data!M1555</f>
        <v>135.1</v>
      </c>
      <c r="N1555" s="15">
        <f>Raw_Data!N1555</f>
        <v>61</v>
      </c>
      <c r="O1555" s="15">
        <f>Raw_Data!O1555</f>
        <v>169.4</v>
      </c>
      <c r="P1555" s="15" t="str">
        <f>Raw_Data!P1555</f>
        <v>Flood</v>
      </c>
      <c r="Q1555" s="15">
        <f>Raw_Data!Q1555</f>
        <v>220</v>
      </c>
      <c r="R1555" s="15">
        <f>Raw_Data!R1555</f>
        <v>1.56</v>
      </c>
      <c r="S1555" s="15">
        <f>Raw_Data!S1555</f>
        <v>0.92</v>
      </c>
      <c r="T1555" s="18">
        <f>IF(Raw_Data!T1555="",ROUND(AVERAGEIFS(Raw_Data!$T$2:$T$4001,Raw_Data!$E$2:$E$4001,E1555,Raw_Data!$D$2:$D$4001,D1555),2),IF(Raw_Data!T1555&gt;INDEX(Cleaning_Reference!$F$6:$F$13,MATCH(D1555,Cleaning_Reference!$A$6:$A$13,0)),INDEX(Cleaning_Reference!$F$6:$F$13,MATCH(D1555,Cleaning_Reference!$A$6:$A$13,0)),Raw_Data!T1555))</f>
        <v>3.63</v>
      </c>
      <c r="U1555" s="15">
        <f>Raw_Data!U1555</f>
        <v>40.729999999999997</v>
      </c>
      <c r="V1555" s="15">
        <f>Raw_Data!V1555</f>
        <v>21418</v>
      </c>
      <c r="W1555" s="15">
        <f>Raw_Data!W1555</f>
        <v>887424</v>
      </c>
      <c r="X1555" s="15">
        <f>Raw_Data!X1555</f>
        <v>872355</v>
      </c>
      <c r="Y1555" s="15">
        <f>Raw_Data!Y1555</f>
        <v>-15069</v>
      </c>
      <c r="Z1555" s="15">
        <f>Raw_Data!Z1555</f>
        <v>19361</v>
      </c>
      <c r="AA1555" s="15">
        <f>Raw_Data!AA1555</f>
        <v>2.1040000000000001</v>
      </c>
      <c r="AB1555" s="15">
        <f>Raw_Data!AB1555</f>
        <v>74.400000000000006</v>
      </c>
      <c r="AC1555" s="19" t="str">
        <f>IF(Raw_Data!G1555="","Yes","No")</f>
        <v>No</v>
      </c>
      <c r="AD1555" s="19" t="str">
        <f>IF(Raw_Data!L1555="","Yes","No")</f>
        <v>No</v>
      </c>
      <c r="AE1555" s="19" t="str">
        <f>IF(Raw_Data!T1555="","Imputed",IF(Raw_Data!T1555&gt;INDEX(Cleaning_Reference!$F$6:$F$13,MATCH(D1555,Cleaning_Reference!$A$6:$A$13,0)),"Capped","Original"))</f>
        <v>Original</v>
      </c>
      <c r="AF1555" s="21">
        <f t="shared" si="24"/>
        <v>40.729999999999997</v>
      </c>
    </row>
    <row r="1556" spans="1:32" ht="15" customHeight="1" x14ac:dyDescent="0.3">
      <c r="A1556" s="20" t="str">
        <f>Raw_Data!A1556</f>
        <v>SF11555</v>
      </c>
      <c r="B1556" s="15" t="str">
        <f>Raw_Data!B1556</f>
        <v>Telangana</v>
      </c>
      <c r="C1556" s="15" t="str">
        <f>Raw_Data!C1556</f>
        <v>Indore</v>
      </c>
      <c r="D1556" s="15" t="str">
        <f>Raw_Data!D1556</f>
        <v>Wheat</v>
      </c>
      <c r="E1556" s="15" t="str">
        <f>Raw_Data!E1556</f>
        <v>Kharif</v>
      </c>
      <c r="F1556" s="15">
        <f>Raw_Data!F1556</f>
        <v>7.69</v>
      </c>
      <c r="G1556" s="18">
        <f>IF(Raw_Data!G1556="",ROUND(AVERAGEIFS(Raw_Data!$G$2:$G$4001,Raw_Data!$E$2:$E$4001,E1556),1),Raw_Data!G1556)</f>
        <v>859.4</v>
      </c>
      <c r="H1556" s="15">
        <f>Raw_Data!H1556</f>
        <v>31.8</v>
      </c>
      <c r="I1556" s="15">
        <f>Raw_Data!I1556</f>
        <v>83.6</v>
      </c>
      <c r="J1556" s="15">
        <f>Raw_Data!J1556</f>
        <v>6.1</v>
      </c>
      <c r="K1556" s="15">
        <f>Raw_Data!K1556</f>
        <v>6.58</v>
      </c>
      <c r="L1556" s="18">
        <f>IF(Raw_Data!L1556="",ROUND(AVERAGEIFS(Raw_Data!$L$2:$L$4001,Raw_Data!$E$2:$E$4001,E1556),1),Raw_Data!L1556)</f>
        <v>38.1</v>
      </c>
      <c r="M1556" s="15">
        <f>Raw_Data!M1556</f>
        <v>115</v>
      </c>
      <c r="N1556" s="15">
        <f>Raw_Data!N1556</f>
        <v>54</v>
      </c>
      <c r="O1556" s="15">
        <f>Raw_Data!O1556</f>
        <v>74</v>
      </c>
      <c r="P1556" s="15" t="str">
        <f>Raw_Data!P1556</f>
        <v>Sprinkler</v>
      </c>
      <c r="Q1556" s="15">
        <f>Raw_Data!Q1556</f>
        <v>142.5</v>
      </c>
      <c r="R1556" s="15">
        <f>Raw_Data!R1556</f>
        <v>1.94</v>
      </c>
      <c r="S1556" s="15">
        <f>Raw_Data!S1556</f>
        <v>0.92</v>
      </c>
      <c r="T1556" s="18">
        <f>IF(Raw_Data!T1556="",ROUND(AVERAGEIFS(Raw_Data!$T$2:$T$4001,Raw_Data!$E$2:$E$4001,E1556,Raw_Data!$D$2:$D$4001,D1556),2),IF(Raw_Data!T1556&gt;INDEX(Cleaning_Reference!$F$6:$F$13,MATCH(D1556,Cleaning_Reference!$A$6:$A$13,0)),INDEX(Cleaning_Reference!$F$6:$F$13,MATCH(D1556,Cleaning_Reference!$A$6:$A$13,0)),Raw_Data!T1556))</f>
        <v>2.6</v>
      </c>
      <c r="U1556" s="15">
        <f>Raw_Data!U1556</f>
        <v>19.989999999999998</v>
      </c>
      <c r="V1556" s="15">
        <f>Raw_Data!V1556</f>
        <v>18399</v>
      </c>
      <c r="W1556" s="15">
        <f>Raw_Data!W1556</f>
        <v>450733</v>
      </c>
      <c r="X1556" s="15">
        <f>Raw_Data!X1556</f>
        <v>367796</v>
      </c>
      <c r="Y1556" s="15">
        <f>Raw_Data!Y1556</f>
        <v>-82937</v>
      </c>
      <c r="Z1556" s="15">
        <f>Raw_Data!Z1556</f>
        <v>3912</v>
      </c>
      <c r="AA1556" s="15">
        <f>Raw_Data!AA1556</f>
        <v>5.1100000000000003</v>
      </c>
      <c r="AB1556" s="15">
        <f>Raw_Data!AB1556</f>
        <v>53.5</v>
      </c>
      <c r="AC1556" s="19" t="str">
        <f>IF(Raw_Data!G1556="","Yes","No")</f>
        <v>No</v>
      </c>
      <c r="AD1556" s="19" t="str">
        <f>IF(Raw_Data!L1556="","Yes","No")</f>
        <v>No</v>
      </c>
      <c r="AE1556" s="19" t="str">
        <f>IF(Raw_Data!T1556="","Imputed",IF(Raw_Data!T1556&gt;INDEX(Cleaning_Reference!$F$6:$F$13,MATCH(D1556,Cleaning_Reference!$A$6:$A$13,0)),"Capped","Original"))</f>
        <v>Original</v>
      </c>
      <c r="AF1556" s="21">
        <f t="shared" si="24"/>
        <v>19.989999999999998</v>
      </c>
    </row>
    <row r="1557" spans="1:32" ht="15" customHeight="1" x14ac:dyDescent="0.3">
      <c r="A1557" s="20" t="str">
        <f>Raw_Data!A1557</f>
        <v>SF11556</v>
      </c>
      <c r="B1557" s="15" t="str">
        <f>Raw_Data!B1557</f>
        <v>Gujarat</v>
      </c>
      <c r="C1557" s="15" t="str">
        <f>Raw_Data!C1557</f>
        <v>Nalgonda</v>
      </c>
      <c r="D1557" s="15" t="str">
        <f>Raw_Data!D1557</f>
        <v>Groundnut</v>
      </c>
      <c r="E1557" s="15" t="str">
        <f>Raw_Data!E1557</f>
        <v>Kharif</v>
      </c>
      <c r="F1557" s="15">
        <f>Raw_Data!F1557</f>
        <v>13.57</v>
      </c>
      <c r="G1557" s="18">
        <f>IF(Raw_Data!G1557="",ROUND(AVERAGEIFS(Raw_Data!$G$2:$G$4001,Raw_Data!$E$2:$E$4001,E1557),1),Raw_Data!G1557)</f>
        <v>738.5</v>
      </c>
      <c r="H1557" s="15">
        <f>Raw_Data!H1557</f>
        <v>28.4</v>
      </c>
      <c r="I1557" s="15">
        <f>Raw_Data!I1557</f>
        <v>69.099999999999994</v>
      </c>
      <c r="J1557" s="15">
        <f>Raw_Data!J1557</f>
        <v>7.4</v>
      </c>
      <c r="K1557" s="15">
        <f>Raw_Data!K1557</f>
        <v>6.86</v>
      </c>
      <c r="L1557" s="18">
        <f>IF(Raw_Data!L1557="",ROUND(AVERAGEIFS(Raw_Data!$L$2:$L$4001,Raw_Data!$E$2:$E$4001,E1557),1),Raw_Data!L1557)</f>
        <v>24.5</v>
      </c>
      <c r="M1557" s="15">
        <f>Raw_Data!M1557</f>
        <v>94.1</v>
      </c>
      <c r="N1557" s="15">
        <f>Raw_Data!N1557</f>
        <v>49.9</v>
      </c>
      <c r="O1557" s="15">
        <f>Raw_Data!O1557</f>
        <v>73.400000000000006</v>
      </c>
      <c r="P1557" s="15" t="str">
        <f>Raw_Data!P1557</f>
        <v>Flood</v>
      </c>
      <c r="Q1557" s="15">
        <f>Raw_Data!Q1557</f>
        <v>123.4</v>
      </c>
      <c r="R1557" s="15">
        <f>Raw_Data!R1557</f>
        <v>6.14</v>
      </c>
      <c r="S1557" s="15">
        <f>Raw_Data!S1557</f>
        <v>0.91</v>
      </c>
      <c r="T1557" s="18">
        <f>IF(Raw_Data!T1557="",ROUND(AVERAGEIFS(Raw_Data!$T$2:$T$4001,Raw_Data!$E$2:$E$4001,E1557,Raw_Data!$D$2:$D$4001,D1557),2),IF(Raw_Data!T1557&gt;INDEX(Cleaning_Reference!$F$6:$F$13,MATCH(D1557,Cleaning_Reference!$A$6:$A$13,0)),INDEX(Cleaning_Reference!$F$6:$F$13,MATCH(D1557,Cleaning_Reference!$A$6:$A$13,0)),Raw_Data!T1557))</f>
        <v>1.74</v>
      </c>
      <c r="U1557" s="15">
        <f>Raw_Data!U1557</f>
        <v>23.61</v>
      </c>
      <c r="V1557" s="15">
        <f>Raw_Data!V1557</f>
        <v>59116</v>
      </c>
      <c r="W1557" s="15">
        <f>Raw_Data!W1557</f>
        <v>882008</v>
      </c>
      <c r="X1557" s="15">
        <f>Raw_Data!X1557</f>
        <v>1395729</v>
      </c>
      <c r="Y1557" s="15">
        <f>Raw_Data!Y1557</f>
        <v>513721</v>
      </c>
      <c r="Z1557" s="15">
        <f>Raw_Data!Z1557</f>
        <v>7803</v>
      </c>
      <c r="AA1557" s="15">
        <f>Raw_Data!AA1557</f>
        <v>3.0259999999999998</v>
      </c>
      <c r="AB1557" s="15">
        <f>Raw_Data!AB1557</f>
        <v>52</v>
      </c>
      <c r="AC1557" s="19" t="str">
        <f>IF(Raw_Data!G1557="","Yes","No")</f>
        <v>No</v>
      </c>
      <c r="AD1557" s="19" t="str">
        <f>IF(Raw_Data!L1557="","Yes","No")</f>
        <v>No</v>
      </c>
      <c r="AE1557" s="19" t="str">
        <f>IF(Raw_Data!T1557="","Imputed",IF(Raw_Data!T1557&gt;INDEX(Cleaning_Reference!$F$6:$F$13,MATCH(D1557,Cleaning_Reference!$A$6:$A$13,0)),"Capped","Original"))</f>
        <v>Original</v>
      </c>
      <c r="AF1557" s="21">
        <f t="shared" si="24"/>
        <v>23.61</v>
      </c>
    </row>
    <row r="1558" spans="1:32" ht="15" customHeight="1" x14ac:dyDescent="0.3">
      <c r="A1558" s="20" t="str">
        <f>Raw_Data!A1558</f>
        <v>SF11557</v>
      </c>
      <c r="B1558" s="15" t="str">
        <f>Raw_Data!B1558</f>
        <v>Madhya Pradesh</v>
      </c>
      <c r="C1558" s="15" t="str">
        <f>Raw_Data!C1558</f>
        <v>Warangal</v>
      </c>
      <c r="D1558" s="15" t="str">
        <f>Raw_Data!D1558</f>
        <v>Rice</v>
      </c>
      <c r="E1558" s="15" t="str">
        <f>Raw_Data!E1558</f>
        <v>Rabi</v>
      </c>
      <c r="F1558" s="15">
        <f>Raw_Data!F1558</f>
        <v>12.82</v>
      </c>
      <c r="G1558" s="18">
        <f>IF(Raw_Data!G1558="",ROUND(AVERAGEIFS(Raw_Data!$G$2:$G$4001,Raw_Data!$E$2:$E$4001,E1558),1),Raw_Data!G1558)</f>
        <v>319.5</v>
      </c>
      <c r="H1558" s="15">
        <f>Raw_Data!H1558</f>
        <v>24.5</v>
      </c>
      <c r="I1558" s="15">
        <f>Raw_Data!I1558</f>
        <v>72.5</v>
      </c>
      <c r="J1558" s="15">
        <f>Raw_Data!J1558</f>
        <v>6.9</v>
      </c>
      <c r="K1558" s="15">
        <f>Raw_Data!K1558</f>
        <v>6.04</v>
      </c>
      <c r="L1558" s="18">
        <f>IF(Raw_Data!L1558="",ROUND(AVERAGEIFS(Raw_Data!$L$2:$L$4001,Raw_Data!$E$2:$E$4001,E1558),1),Raw_Data!L1558)</f>
        <v>31.4</v>
      </c>
      <c r="M1558" s="15">
        <f>Raw_Data!M1558</f>
        <v>133.6</v>
      </c>
      <c r="N1558" s="15">
        <f>Raw_Data!N1558</f>
        <v>72.8</v>
      </c>
      <c r="O1558" s="15">
        <f>Raw_Data!O1558</f>
        <v>114.2</v>
      </c>
      <c r="P1558" s="15" t="str">
        <f>Raw_Data!P1558</f>
        <v>Sprinkler</v>
      </c>
      <c r="Q1558" s="15">
        <f>Raw_Data!Q1558</f>
        <v>201.4</v>
      </c>
      <c r="R1558" s="15">
        <f>Raw_Data!R1558</f>
        <v>6.67</v>
      </c>
      <c r="S1558" s="15">
        <f>Raw_Data!S1558</f>
        <v>0.81</v>
      </c>
      <c r="T1558" s="18">
        <f>IF(Raw_Data!T1558="",ROUND(AVERAGEIFS(Raw_Data!$T$2:$T$4001,Raw_Data!$E$2:$E$4001,E1558,Raw_Data!$D$2:$D$4001,D1558),2),IF(Raw_Data!T1558&gt;INDEX(Cleaning_Reference!$F$6:$F$13,MATCH(D1558,Cleaning_Reference!$A$6:$A$13,0)),INDEX(Cleaning_Reference!$F$6:$F$13,MATCH(D1558,Cleaning_Reference!$A$6:$A$13,0)),Raw_Data!T1558))</f>
        <v>1.92</v>
      </c>
      <c r="U1558" s="15">
        <f>Raw_Data!U1558</f>
        <v>24.61</v>
      </c>
      <c r="V1558" s="15">
        <f>Raw_Data!V1558</f>
        <v>16902</v>
      </c>
      <c r="W1558" s="15">
        <f>Raw_Data!W1558</f>
        <v>1035543</v>
      </c>
      <c r="X1558" s="15">
        <f>Raw_Data!X1558</f>
        <v>415958</v>
      </c>
      <c r="Y1558" s="15">
        <f>Raw_Data!Y1558</f>
        <v>-619585</v>
      </c>
      <c r="Z1558" s="15">
        <f>Raw_Data!Z1558</f>
        <v>20851</v>
      </c>
      <c r="AA1558" s="15">
        <f>Raw_Data!AA1558</f>
        <v>1.18</v>
      </c>
      <c r="AB1558" s="15">
        <f>Raw_Data!AB1558</f>
        <v>35.200000000000003</v>
      </c>
      <c r="AC1558" s="19" t="str">
        <f>IF(Raw_Data!G1558="","Yes","No")</f>
        <v>No</v>
      </c>
      <c r="AD1558" s="19" t="str">
        <f>IF(Raw_Data!L1558="","Yes","No")</f>
        <v>No</v>
      </c>
      <c r="AE1558" s="19" t="str">
        <f>IF(Raw_Data!T1558="","Imputed",IF(Raw_Data!T1558&gt;INDEX(Cleaning_Reference!$F$6:$F$13,MATCH(D1558,Cleaning_Reference!$A$6:$A$13,0)),"Capped","Original"))</f>
        <v>Original</v>
      </c>
      <c r="AF1558" s="21">
        <f t="shared" si="24"/>
        <v>24.61</v>
      </c>
    </row>
    <row r="1559" spans="1:32" ht="15" customHeight="1" x14ac:dyDescent="0.3">
      <c r="A1559" s="20" t="str">
        <f>Raw_Data!A1559</f>
        <v>SF11558</v>
      </c>
      <c r="B1559" s="15" t="str">
        <f>Raw_Data!B1559</f>
        <v>Andhra Pradesh</v>
      </c>
      <c r="C1559" s="15" t="str">
        <f>Raw_Data!C1559</f>
        <v>Warangal</v>
      </c>
      <c r="D1559" s="15" t="str">
        <f>Raw_Data!D1559</f>
        <v>Rice</v>
      </c>
      <c r="E1559" s="15" t="str">
        <f>Raw_Data!E1559</f>
        <v>Kharif</v>
      </c>
      <c r="F1559" s="15">
        <f>Raw_Data!F1559</f>
        <v>0.89</v>
      </c>
      <c r="G1559" s="18">
        <f>IF(Raw_Data!G1559="",ROUND(AVERAGEIFS(Raw_Data!$G$2:$G$4001,Raw_Data!$E$2:$E$4001,E1559),1),Raw_Data!G1559)</f>
        <v>882.7</v>
      </c>
      <c r="H1559" s="15">
        <f>Raw_Data!H1559</f>
        <v>26.2</v>
      </c>
      <c r="I1559" s="15">
        <f>Raw_Data!I1559</f>
        <v>71.8</v>
      </c>
      <c r="J1559" s="15">
        <f>Raw_Data!J1559</f>
        <v>8.1999999999999993</v>
      </c>
      <c r="K1559" s="15">
        <f>Raw_Data!K1559</f>
        <v>6.57</v>
      </c>
      <c r="L1559" s="18">
        <f>IF(Raw_Data!L1559="",ROUND(AVERAGEIFS(Raw_Data!$L$2:$L$4001,Raw_Data!$E$2:$E$4001,E1559),1),Raw_Data!L1559)</f>
        <v>32.799999999999997</v>
      </c>
      <c r="M1559" s="15">
        <f>Raw_Data!M1559</f>
        <v>100.3</v>
      </c>
      <c r="N1559" s="15">
        <f>Raw_Data!N1559</f>
        <v>56.5</v>
      </c>
      <c r="O1559" s="15">
        <f>Raw_Data!O1559</f>
        <v>144.30000000000001</v>
      </c>
      <c r="P1559" s="15" t="str">
        <f>Raw_Data!P1559</f>
        <v>Flood</v>
      </c>
      <c r="Q1559" s="15">
        <f>Raw_Data!Q1559</f>
        <v>168.2</v>
      </c>
      <c r="R1559" s="15">
        <f>Raw_Data!R1559</f>
        <v>8.25</v>
      </c>
      <c r="S1559" s="15">
        <f>Raw_Data!S1559</f>
        <v>0.88</v>
      </c>
      <c r="T1559" s="18">
        <f>IF(Raw_Data!T1559="",ROUND(AVERAGEIFS(Raw_Data!$T$2:$T$4001,Raw_Data!$E$2:$E$4001,E1559,Raw_Data!$D$2:$D$4001,D1559),2),IF(Raw_Data!T1559&gt;INDEX(Cleaning_Reference!$F$6:$F$13,MATCH(D1559,Cleaning_Reference!$A$6:$A$13,0)),INDEX(Cleaning_Reference!$F$6:$F$13,MATCH(D1559,Cleaning_Reference!$A$6:$A$13,0)),Raw_Data!T1559))</f>
        <v>4.29</v>
      </c>
      <c r="U1559" s="15">
        <f>Raw_Data!U1559</f>
        <v>3.82</v>
      </c>
      <c r="V1559" s="15">
        <f>Raw_Data!V1559</f>
        <v>24445</v>
      </c>
      <c r="W1559" s="15">
        <f>Raw_Data!W1559</f>
        <v>57675</v>
      </c>
      <c r="X1559" s="15">
        <f>Raw_Data!X1559</f>
        <v>93380</v>
      </c>
      <c r="Y1559" s="15">
        <f>Raw_Data!Y1559</f>
        <v>35705</v>
      </c>
      <c r="Z1559" s="15">
        <f>Raw_Data!Z1559</f>
        <v>1800</v>
      </c>
      <c r="AA1559" s="15">
        <f>Raw_Data!AA1559</f>
        <v>2.1219999999999999</v>
      </c>
      <c r="AB1559" s="15">
        <f>Raw_Data!AB1559</f>
        <v>47.3</v>
      </c>
      <c r="AC1559" s="19" t="str">
        <f>IF(Raw_Data!G1559="","Yes","No")</f>
        <v>No</v>
      </c>
      <c r="AD1559" s="19" t="str">
        <f>IF(Raw_Data!L1559="","Yes","No")</f>
        <v>No</v>
      </c>
      <c r="AE1559" s="19" t="str">
        <f>IF(Raw_Data!T1559="","Imputed",IF(Raw_Data!T1559&gt;INDEX(Cleaning_Reference!$F$6:$F$13,MATCH(D1559,Cleaning_Reference!$A$6:$A$13,0)),"Capped","Original"))</f>
        <v>Original</v>
      </c>
      <c r="AF1559" s="21">
        <f t="shared" si="24"/>
        <v>3.82</v>
      </c>
    </row>
    <row r="1560" spans="1:32" ht="15" customHeight="1" x14ac:dyDescent="0.3">
      <c r="A1560" s="20" t="str">
        <f>Raw_Data!A1560</f>
        <v>SF11559</v>
      </c>
      <c r="B1560" s="15" t="str">
        <f>Raw_Data!B1560</f>
        <v>Karnataka</v>
      </c>
      <c r="C1560" s="15" t="str">
        <f>Raw_Data!C1560</f>
        <v>Krishna</v>
      </c>
      <c r="D1560" s="15" t="str">
        <f>Raw_Data!D1560</f>
        <v>Pulses</v>
      </c>
      <c r="E1560" s="15" t="str">
        <f>Raw_Data!E1560</f>
        <v>Rabi</v>
      </c>
      <c r="F1560" s="15">
        <f>Raw_Data!F1560</f>
        <v>4.58</v>
      </c>
      <c r="G1560" s="18">
        <f>IF(Raw_Data!G1560="",ROUND(AVERAGEIFS(Raw_Data!$G$2:$G$4001,Raw_Data!$E$2:$E$4001,E1560),1),Raw_Data!G1560)</f>
        <v>149.69999999999999</v>
      </c>
      <c r="H1560" s="15">
        <f>Raw_Data!H1560</f>
        <v>29.3</v>
      </c>
      <c r="I1560" s="15">
        <f>Raw_Data!I1560</f>
        <v>65.900000000000006</v>
      </c>
      <c r="J1560" s="15">
        <f>Raw_Data!J1560</f>
        <v>8</v>
      </c>
      <c r="K1560" s="15">
        <f>Raw_Data!K1560</f>
        <v>6.48</v>
      </c>
      <c r="L1560" s="18">
        <f>IF(Raw_Data!L1560="",ROUND(AVERAGEIFS(Raw_Data!$L$2:$L$4001,Raw_Data!$E$2:$E$4001,E1560),1),Raw_Data!L1560)</f>
        <v>27</v>
      </c>
      <c r="M1560" s="15">
        <f>Raw_Data!M1560</f>
        <v>146.30000000000001</v>
      </c>
      <c r="N1560" s="15">
        <f>Raw_Data!N1560</f>
        <v>72.5</v>
      </c>
      <c r="O1560" s="15">
        <f>Raw_Data!O1560</f>
        <v>94.3</v>
      </c>
      <c r="P1560" s="15" t="str">
        <f>Raw_Data!P1560</f>
        <v>Rainfed</v>
      </c>
      <c r="Q1560" s="15">
        <f>Raw_Data!Q1560</f>
        <v>261.3</v>
      </c>
      <c r="R1560" s="15">
        <f>Raw_Data!R1560</f>
        <v>7.79</v>
      </c>
      <c r="S1560" s="15">
        <f>Raw_Data!S1560</f>
        <v>0.81</v>
      </c>
      <c r="T1560" s="18">
        <f>IF(Raw_Data!T1560="",ROUND(AVERAGEIFS(Raw_Data!$T$2:$T$4001,Raw_Data!$E$2:$E$4001,E1560,Raw_Data!$D$2:$D$4001,D1560),2),IF(Raw_Data!T1560&gt;INDEX(Cleaning_Reference!$F$6:$F$13,MATCH(D1560,Cleaning_Reference!$A$6:$A$13,0)),INDEX(Cleaning_Reference!$F$6:$F$13,MATCH(D1560,Cleaning_Reference!$A$6:$A$13,0)),Raw_Data!T1560))</f>
        <v>0.98</v>
      </c>
      <c r="U1560" s="15">
        <f>Raw_Data!U1560</f>
        <v>4.49</v>
      </c>
      <c r="V1560" s="15">
        <f>Raw_Data!V1560</f>
        <v>70556</v>
      </c>
      <c r="W1560" s="15">
        <f>Raw_Data!W1560</f>
        <v>301669</v>
      </c>
      <c r="X1560" s="15">
        <f>Raw_Data!X1560</f>
        <v>316796</v>
      </c>
      <c r="Y1560" s="15">
        <f>Raw_Data!Y1560</f>
        <v>15127</v>
      </c>
      <c r="Z1560" s="15">
        <f>Raw_Data!Z1560</f>
        <v>769</v>
      </c>
      <c r="AA1560" s="15">
        <f>Raw_Data!AA1560</f>
        <v>5.8390000000000004</v>
      </c>
      <c r="AB1560" s="15">
        <f>Raw_Data!AB1560</f>
        <v>49.2</v>
      </c>
      <c r="AC1560" s="19" t="str">
        <f>IF(Raw_Data!G1560="","Yes","No")</f>
        <v>No</v>
      </c>
      <c r="AD1560" s="19" t="str">
        <f>IF(Raw_Data!L1560="","Yes","No")</f>
        <v>No</v>
      </c>
      <c r="AE1560" s="19" t="str">
        <f>IF(Raw_Data!T1560="","Imputed",IF(Raw_Data!T1560&gt;INDEX(Cleaning_Reference!$F$6:$F$13,MATCH(D1560,Cleaning_Reference!$A$6:$A$13,0)),"Capped","Original"))</f>
        <v>Original</v>
      </c>
      <c r="AF1560" s="21">
        <f t="shared" si="24"/>
        <v>4.49</v>
      </c>
    </row>
    <row r="1561" spans="1:32" ht="15" customHeight="1" x14ac:dyDescent="0.3">
      <c r="A1561" s="20" t="str">
        <f>Raw_Data!A1561</f>
        <v>SF11560</v>
      </c>
      <c r="B1561" s="15" t="str">
        <f>Raw_Data!B1561</f>
        <v>Karnataka</v>
      </c>
      <c r="C1561" s="15" t="str">
        <f>Raw_Data!C1561</f>
        <v>Raichur</v>
      </c>
      <c r="D1561" s="15" t="str">
        <f>Raw_Data!D1561</f>
        <v>Groundnut</v>
      </c>
      <c r="E1561" s="15" t="str">
        <f>Raw_Data!E1561</f>
        <v>Kharif</v>
      </c>
      <c r="F1561" s="15">
        <f>Raw_Data!F1561</f>
        <v>13.13</v>
      </c>
      <c r="G1561" s="18">
        <f>IF(Raw_Data!G1561="",ROUND(AVERAGEIFS(Raw_Data!$G$2:$G$4001,Raw_Data!$E$2:$E$4001,E1561),1),Raw_Data!G1561)</f>
        <v>717.9</v>
      </c>
      <c r="H1561" s="15">
        <f>Raw_Data!H1561</f>
        <v>30.7</v>
      </c>
      <c r="I1561" s="15">
        <f>Raw_Data!I1561</f>
        <v>73.5</v>
      </c>
      <c r="J1561" s="15">
        <f>Raw_Data!J1561</f>
        <v>6.4</v>
      </c>
      <c r="K1561" s="15">
        <f>Raw_Data!K1561</f>
        <v>6.46</v>
      </c>
      <c r="L1561" s="18">
        <f>IF(Raw_Data!L1561="",ROUND(AVERAGEIFS(Raw_Data!$L$2:$L$4001,Raw_Data!$E$2:$E$4001,E1561),1),Raw_Data!L1561)</f>
        <v>32.299999999999997</v>
      </c>
      <c r="M1561" s="15">
        <f>Raw_Data!M1561</f>
        <v>107</v>
      </c>
      <c r="N1561" s="15">
        <f>Raw_Data!N1561</f>
        <v>69.5</v>
      </c>
      <c r="O1561" s="15">
        <f>Raw_Data!O1561</f>
        <v>49.3</v>
      </c>
      <c r="P1561" s="15" t="str">
        <f>Raw_Data!P1561</f>
        <v>Rainfed</v>
      </c>
      <c r="Q1561" s="15">
        <f>Raw_Data!Q1561</f>
        <v>194</v>
      </c>
      <c r="R1561" s="15">
        <f>Raw_Data!R1561</f>
        <v>2.8</v>
      </c>
      <c r="S1561" s="15">
        <f>Raw_Data!S1561</f>
        <v>0.65</v>
      </c>
      <c r="T1561" s="18">
        <f>IF(Raw_Data!T1561="",ROUND(AVERAGEIFS(Raw_Data!$T$2:$T$4001,Raw_Data!$E$2:$E$4001,E1561,Raw_Data!$D$2:$D$4001,D1561),2),IF(Raw_Data!T1561&gt;INDEX(Cleaning_Reference!$F$6:$F$13,MATCH(D1561,Cleaning_Reference!$A$6:$A$13,0)),INDEX(Cleaning_Reference!$F$6:$F$13,MATCH(D1561,Cleaning_Reference!$A$6:$A$13,0)),Raw_Data!T1561))</f>
        <v>1.78</v>
      </c>
      <c r="U1561" s="15">
        <f>Raw_Data!U1561</f>
        <v>23.37</v>
      </c>
      <c r="V1561" s="15">
        <f>Raw_Data!V1561</f>
        <v>55623</v>
      </c>
      <c r="W1561" s="15">
        <f>Raw_Data!W1561</f>
        <v>885704</v>
      </c>
      <c r="X1561" s="15">
        <f>Raw_Data!X1561</f>
        <v>1299910</v>
      </c>
      <c r="Y1561" s="15">
        <f>Raw_Data!Y1561</f>
        <v>414206</v>
      </c>
      <c r="Z1561" s="15">
        <f>Raw_Data!Z1561</f>
        <v>3815</v>
      </c>
      <c r="AA1561" s="15">
        <f>Raw_Data!AA1561</f>
        <v>6.1260000000000003</v>
      </c>
      <c r="AB1561" s="15">
        <f>Raw_Data!AB1561</f>
        <v>56.6</v>
      </c>
      <c r="AC1561" s="19" t="str">
        <f>IF(Raw_Data!G1561="","Yes","No")</f>
        <v>No</v>
      </c>
      <c r="AD1561" s="19" t="str">
        <f>IF(Raw_Data!L1561="","Yes","No")</f>
        <v>No</v>
      </c>
      <c r="AE1561" s="19" t="str">
        <f>IF(Raw_Data!T1561="","Imputed",IF(Raw_Data!T1561&gt;INDEX(Cleaning_Reference!$F$6:$F$13,MATCH(D1561,Cleaning_Reference!$A$6:$A$13,0)),"Capped","Original"))</f>
        <v>Original</v>
      </c>
      <c r="AF1561" s="21">
        <f t="shared" si="24"/>
        <v>23.37</v>
      </c>
    </row>
    <row r="1562" spans="1:32" ht="15" customHeight="1" x14ac:dyDescent="0.3">
      <c r="A1562" s="20" t="str">
        <f>Raw_Data!A1562</f>
        <v>SF11561</v>
      </c>
      <c r="B1562" s="15" t="str">
        <f>Raw_Data!B1562</f>
        <v>Gujarat</v>
      </c>
      <c r="C1562" s="15" t="str">
        <f>Raw_Data!C1562</f>
        <v>Nalgonda</v>
      </c>
      <c r="D1562" s="15" t="str">
        <f>Raw_Data!D1562</f>
        <v>Pulses</v>
      </c>
      <c r="E1562" s="15" t="str">
        <f>Raw_Data!E1562</f>
        <v>Rabi</v>
      </c>
      <c r="F1562" s="15">
        <f>Raw_Data!F1562</f>
        <v>2.69</v>
      </c>
      <c r="G1562" s="18">
        <f>IF(Raw_Data!G1562="",ROUND(AVERAGEIFS(Raw_Data!$G$2:$G$4001,Raw_Data!$E$2:$E$4001,E1562),1),Raw_Data!G1562)</f>
        <v>311.10000000000002</v>
      </c>
      <c r="H1562" s="15">
        <f>Raw_Data!H1562</f>
        <v>23.5</v>
      </c>
      <c r="I1562" s="15">
        <f>Raw_Data!I1562</f>
        <v>51.7</v>
      </c>
      <c r="J1562" s="15">
        <f>Raw_Data!J1562</f>
        <v>7.8</v>
      </c>
      <c r="K1562" s="15">
        <f>Raw_Data!K1562</f>
        <v>6.52</v>
      </c>
      <c r="L1562" s="18">
        <f>IF(Raw_Data!L1562="",ROUND(AVERAGEIFS(Raw_Data!$L$2:$L$4001,Raw_Data!$E$2:$E$4001,E1562),1),Raw_Data!L1562)</f>
        <v>18.8</v>
      </c>
      <c r="M1562" s="15">
        <f>Raw_Data!M1562</f>
        <v>76.900000000000006</v>
      </c>
      <c r="N1562" s="15">
        <f>Raw_Data!N1562</f>
        <v>86.5</v>
      </c>
      <c r="O1562" s="15">
        <f>Raw_Data!O1562</f>
        <v>95.1</v>
      </c>
      <c r="P1562" s="15" t="str">
        <f>Raw_Data!P1562</f>
        <v>Rainfed</v>
      </c>
      <c r="Q1562" s="15">
        <f>Raw_Data!Q1562</f>
        <v>241.1</v>
      </c>
      <c r="R1562" s="15">
        <f>Raw_Data!R1562</f>
        <v>8.09</v>
      </c>
      <c r="S1562" s="15">
        <f>Raw_Data!S1562</f>
        <v>0.81</v>
      </c>
      <c r="T1562" s="18">
        <f>IF(Raw_Data!T1562="",ROUND(AVERAGEIFS(Raw_Data!$T$2:$T$4001,Raw_Data!$E$2:$E$4001,E1562,Raw_Data!$D$2:$D$4001,D1562),2),IF(Raw_Data!T1562&gt;INDEX(Cleaning_Reference!$F$6:$F$13,MATCH(D1562,Cleaning_Reference!$A$6:$A$13,0)),INDEX(Cleaning_Reference!$F$6:$F$13,MATCH(D1562,Cleaning_Reference!$A$6:$A$13,0)),Raw_Data!T1562))</f>
        <v>0.87</v>
      </c>
      <c r="U1562" s="15">
        <f>Raw_Data!U1562</f>
        <v>2.34</v>
      </c>
      <c r="V1562" s="15">
        <f>Raw_Data!V1562</f>
        <v>65502</v>
      </c>
      <c r="W1562" s="15">
        <f>Raw_Data!W1562</f>
        <v>222228</v>
      </c>
      <c r="X1562" s="15">
        <f>Raw_Data!X1562</f>
        <v>153275</v>
      </c>
      <c r="Y1562" s="15">
        <f>Raw_Data!Y1562</f>
        <v>-68953</v>
      </c>
      <c r="Z1562" s="15">
        <f>Raw_Data!Z1562</f>
        <v>611</v>
      </c>
      <c r="AA1562" s="15">
        <f>Raw_Data!AA1562</f>
        <v>3.83</v>
      </c>
      <c r="AB1562" s="15">
        <f>Raw_Data!AB1562</f>
        <v>31.4</v>
      </c>
      <c r="AC1562" s="19" t="str">
        <f>IF(Raw_Data!G1562="","Yes","No")</f>
        <v>No</v>
      </c>
      <c r="AD1562" s="19" t="str">
        <f>IF(Raw_Data!L1562="","Yes","No")</f>
        <v>No</v>
      </c>
      <c r="AE1562" s="19" t="str">
        <f>IF(Raw_Data!T1562="","Imputed",IF(Raw_Data!T1562&gt;INDEX(Cleaning_Reference!$F$6:$F$13,MATCH(D1562,Cleaning_Reference!$A$6:$A$13,0)),"Capped","Original"))</f>
        <v>Original</v>
      </c>
      <c r="AF1562" s="21">
        <f t="shared" si="24"/>
        <v>2.34</v>
      </c>
    </row>
    <row r="1563" spans="1:32" ht="15" customHeight="1" x14ac:dyDescent="0.3">
      <c r="A1563" s="20" t="str">
        <f>Raw_Data!A1563</f>
        <v>SF11562</v>
      </c>
      <c r="B1563" s="15" t="str">
        <f>Raw_Data!B1563</f>
        <v>Tamil Nadu</v>
      </c>
      <c r="C1563" s="15" t="str">
        <f>Raw_Data!C1563</f>
        <v>Nashik</v>
      </c>
      <c r="D1563" s="15" t="str">
        <f>Raw_Data!D1563</f>
        <v>Groundnut</v>
      </c>
      <c r="E1563" s="15" t="str">
        <f>Raw_Data!E1563</f>
        <v>Rabi</v>
      </c>
      <c r="F1563" s="15">
        <f>Raw_Data!F1563</f>
        <v>6.54</v>
      </c>
      <c r="G1563" s="18">
        <f>IF(Raw_Data!G1563="",ROUND(AVERAGEIFS(Raw_Data!$G$2:$G$4001,Raw_Data!$E$2:$E$4001,E1563),1),Raw_Data!G1563)</f>
        <v>391.5</v>
      </c>
      <c r="H1563" s="15">
        <f>Raw_Data!H1563</f>
        <v>21.4</v>
      </c>
      <c r="I1563" s="15">
        <f>Raw_Data!I1563</f>
        <v>73.099999999999994</v>
      </c>
      <c r="J1563" s="15">
        <f>Raw_Data!J1563</f>
        <v>7.5</v>
      </c>
      <c r="K1563" s="15">
        <f>Raw_Data!K1563</f>
        <v>6.08</v>
      </c>
      <c r="L1563" s="18">
        <f>IF(Raw_Data!L1563="",ROUND(AVERAGEIFS(Raw_Data!$L$2:$L$4001,Raw_Data!$E$2:$E$4001,E1563),1),Raw_Data!L1563)</f>
        <v>22.3</v>
      </c>
      <c r="M1563" s="15">
        <f>Raw_Data!M1563</f>
        <v>93.7</v>
      </c>
      <c r="N1563" s="15">
        <f>Raw_Data!N1563</f>
        <v>61.5</v>
      </c>
      <c r="O1563" s="15">
        <f>Raw_Data!O1563</f>
        <v>109.8</v>
      </c>
      <c r="P1563" s="15" t="str">
        <f>Raw_Data!P1563</f>
        <v>Flood</v>
      </c>
      <c r="Q1563" s="15">
        <f>Raw_Data!Q1563</f>
        <v>223.2</v>
      </c>
      <c r="R1563" s="15">
        <f>Raw_Data!R1563</f>
        <v>2.79</v>
      </c>
      <c r="S1563" s="15">
        <f>Raw_Data!S1563</f>
        <v>0.96</v>
      </c>
      <c r="T1563" s="18">
        <f>IF(Raw_Data!T1563="",ROUND(AVERAGEIFS(Raw_Data!$T$2:$T$4001,Raw_Data!$E$2:$E$4001,E1563,Raw_Data!$D$2:$D$4001,D1563),2),IF(Raw_Data!T1563&gt;INDEX(Cleaning_Reference!$F$6:$F$13,MATCH(D1563,Cleaning_Reference!$A$6:$A$13,0)),INDEX(Cleaning_Reference!$F$6:$F$13,MATCH(D1563,Cleaning_Reference!$A$6:$A$13,0)),Raw_Data!T1563))</f>
        <v>0.8</v>
      </c>
      <c r="U1563" s="15">
        <f>Raw_Data!U1563</f>
        <v>5.23</v>
      </c>
      <c r="V1563" s="15">
        <f>Raw_Data!V1563</f>
        <v>60378</v>
      </c>
      <c r="W1563" s="15">
        <f>Raw_Data!W1563</f>
        <v>501937</v>
      </c>
      <c r="X1563" s="15">
        <f>Raw_Data!X1563</f>
        <v>315777</v>
      </c>
      <c r="Y1563" s="15">
        <f>Raw_Data!Y1563</f>
        <v>-186160</v>
      </c>
      <c r="Z1563" s="15">
        <f>Raw_Data!Z1563</f>
        <v>4033</v>
      </c>
      <c r="AA1563" s="15">
        <f>Raw_Data!AA1563</f>
        <v>1.2969999999999999</v>
      </c>
      <c r="AB1563" s="15">
        <f>Raw_Data!AB1563</f>
        <v>52.9</v>
      </c>
      <c r="AC1563" s="19" t="str">
        <f>IF(Raw_Data!G1563="","Yes","No")</f>
        <v>No</v>
      </c>
      <c r="AD1563" s="19" t="str">
        <f>IF(Raw_Data!L1563="","Yes","No")</f>
        <v>No</v>
      </c>
      <c r="AE1563" s="19" t="str">
        <f>IF(Raw_Data!T1563="","Imputed",IF(Raw_Data!T1563&gt;INDEX(Cleaning_Reference!$F$6:$F$13,MATCH(D1563,Cleaning_Reference!$A$6:$A$13,0)),"Capped","Original"))</f>
        <v>Original</v>
      </c>
      <c r="AF1563" s="21">
        <f t="shared" si="24"/>
        <v>5.23</v>
      </c>
    </row>
    <row r="1564" spans="1:32" ht="15" customHeight="1" x14ac:dyDescent="0.3">
      <c r="A1564" s="20" t="str">
        <f>Raw_Data!A1564</f>
        <v>SF11563</v>
      </c>
      <c r="B1564" s="15" t="str">
        <f>Raw_Data!B1564</f>
        <v>Tamil Nadu</v>
      </c>
      <c r="C1564" s="15" t="str">
        <f>Raw_Data!C1564</f>
        <v>Ludhiana</v>
      </c>
      <c r="D1564" s="15" t="str">
        <f>Raw_Data!D1564</f>
        <v>Pulses</v>
      </c>
      <c r="E1564" s="15" t="str">
        <f>Raw_Data!E1564</f>
        <v>Kharif</v>
      </c>
      <c r="F1564" s="15">
        <f>Raw_Data!F1564</f>
        <v>8.1</v>
      </c>
      <c r="G1564" s="18">
        <f>IF(Raw_Data!G1564="",ROUND(AVERAGEIFS(Raw_Data!$G$2:$G$4001,Raw_Data!$E$2:$E$4001,E1564),1),Raw_Data!G1564)</f>
        <v>797.5</v>
      </c>
      <c r="H1564" s="15">
        <f>Raw_Data!H1564</f>
        <v>33.9</v>
      </c>
      <c r="I1564" s="15">
        <f>Raw_Data!I1564</f>
        <v>82.3</v>
      </c>
      <c r="J1564" s="15">
        <f>Raw_Data!J1564</f>
        <v>7.5</v>
      </c>
      <c r="K1564" s="15">
        <f>Raw_Data!K1564</f>
        <v>6.95</v>
      </c>
      <c r="L1564" s="18">
        <f>IF(Raw_Data!L1564="",ROUND(AVERAGEIFS(Raw_Data!$L$2:$L$4001,Raw_Data!$E$2:$E$4001,E1564),1),Raw_Data!L1564)</f>
        <v>37.299999999999997</v>
      </c>
      <c r="M1564" s="15">
        <f>Raw_Data!M1564</f>
        <v>94.3</v>
      </c>
      <c r="N1564" s="15">
        <f>Raw_Data!N1564</f>
        <v>58.5</v>
      </c>
      <c r="O1564" s="15">
        <f>Raw_Data!O1564</f>
        <v>92.7</v>
      </c>
      <c r="P1564" s="15" t="str">
        <f>Raw_Data!P1564</f>
        <v>Rainfed</v>
      </c>
      <c r="Q1564" s="15">
        <f>Raw_Data!Q1564</f>
        <v>211.7</v>
      </c>
      <c r="R1564" s="15">
        <f>Raw_Data!R1564</f>
        <v>4.42</v>
      </c>
      <c r="S1564" s="15">
        <f>Raw_Data!S1564</f>
        <v>0.89</v>
      </c>
      <c r="T1564" s="18">
        <f>IF(Raw_Data!T1564="",ROUND(AVERAGEIFS(Raw_Data!$T$2:$T$4001,Raw_Data!$E$2:$E$4001,E1564,Raw_Data!$D$2:$D$4001,D1564),2),IF(Raw_Data!T1564&gt;INDEX(Cleaning_Reference!$F$6:$F$13,MATCH(D1564,Cleaning_Reference!$A$6:$A$13,0)),INDEX(Cleaning_Reference!$F$6:$F$13,MATCH(D1564,Cleaning_Reference!$A$6:$A$13,0)),Raw_Data!T1564))</f>
        <v>1.1000000000000001</v>
      </c>
      <c r="U1564" s="15">
        <f>Raw_Data!U1564</f>
        <v>8.91</v>
      </c>
      <c r="V1564" s="15">
        <f>Raw_Data!V1564</f>
        <v>78354</v>
      </c>
      <c r="W1564" s="15">
        <f>Raw_Data!W1564</f>
        <v>586986</v>
      </c>
      <c r="X1564" s="15">
        <f>Raw_Data!X1564</f>
        <v>698134</v>
      </c>
      <c r="Y1564" s="15">
        <f>Raw_Data!Y1564</f>
        <v>111148</v>
      </c>
      <c r="Z1564" s="15">
        <f>Raw_Data!Z1564</f>
        <v>1586</v>
      </c>
      <c r="AA1564" s="15">
        <f>Raw_Data!AA1564</f>
        <v>5.6180000000000003</v>
      </c>
      <c r="AB1564" s="15">
        <f>Raw_Data!AB1564</f>
        <v>76.900000000000006</v>
      </c>
      <c r="AC1564" s="19" t="str">
        <f>IF(Raw_Data!G1564="","Yes","No")</f>
        <v>No</v>
      </c>
      <c r="AD1564" s="19" t="str">
        <f>IF(Raw_Data!L1564="","Yes","No")</f>
        <v>No</v>
      </c>
      <c r="AE1564" s="19" t="str">
        <f>IF(Raw_Data!T1564="","Imputed",IF(Raw_Data!T1564&gt;INDEX(Cleaning_Reference!$F$6:$F$13,MATCH(D1564,Cleaning_Reference!$A$6:$A$13,0)),"Capped","Original"))</f>
        <v>Original</v>
      </c>
      <c r="AF1564" s="21">
        <f t="shared" si="24"/>
        <v>8.91</v>
      </c>
    </row>
    <row r="1565" spans="1:32" ht="15" customHeight="1" x14ac:dyDescent="0.3">
      <c r="A1565" s="20" t="str">
        <f>Raw_Data!A1565</f>
        <v>SF11564</v>
      </c>
      <c r="B1565" s="15" t="str">
        <f>Raw_Data!B1565</f>
        <v>Punjab</v>
      </c>
      <c r="C1565" s="15" t="str">
        <f>Raw_Data!C1565</f>
        <v>Nashik</v>
      </c>
      <c r="D1565" s="15" t="str">
        <f>Raw_Data!D1565</f>
        <v>Cotton</v>
      </c>
      <c r="E1565" s="15" t="str">
        <f>Raw_Data!E1565</f>
        <v>Zaid</v>
      </c>
      <c r="F1565" s="15">
        <f>Raw_Data!F1565</f>
        <v>8.18</v>
      </c>
      <c r="G1565" s="18">
        <f>IF(Raw_Data!G1565="",ROUND(AVERAGEIFS(Raw_Data!$G$2:$G$4001,Raw_Data!$E$2:$E$4001,E1565),1),Raw_Data!G1565)</f>
        <v>80</v>
      </c>
      <c r="H1565" s="15">
        <f>Raw_Data!H1565</f>
        <v>32.9</v>
      </c>
      <c r="I1565" s="15">
        <f>Raw_Data!I1565</f>
        <v>67.2</v>
      </c>
      <c r="J1565" s="15">
        <f>Raw_Data!J1565</f>
        <v>9.3000000000000007</v>
      </c>
      <c r="K1565" s="15">
        <f>Raw_Data!K1565</f>
        <v>5.3</v>
      </c>
      <c r="L1565" s="18">
        <f>IF(Raw_Data!L1565="",ROUND(AVERAGEIFS(Raw_Data!$L$2:$L$4001,Raw_Data!$E$2:$E$4001,E1565),1),Raw_Data!L1565)</f>
        <v>18.7</v>
      </c>
      <c r="M1565" s="15">
        <f>Raw_Data!M1565</f>
        <v>135</v>
      </c>
      <c r="N1565" s="15">
        <f>Raw_Data!N1565</f>
        <v>45</v>
      </c>
      <c r="O1565" s="15">
        <f>Raw_Data!O1565</f>
        <v>50.4</v>
      </c>
      <c r="P1565" s="15" t="str">
        <f>Raw_Data!P1565</f>
        <v>Sprinkler</v>
      </c>
      <c r="Q1565" s="15">
        <f>Raw_Data!Q1565</f>
        <v>139.6</v>
      </c>
      <c r="R1565" s="15">
        <f>Raw_Data!R1565</f>
        <v>7.39</v>
      </c>
      <c r="S1565" s="15">
        <f>Raw_Data!S1565</f>
        <v>0.71</v>
      </c>
      <c r="T1565" s="18">
        <f>IF(Raw_Data!T1565="",ROUND(AVERAGEIFS(Raw_Data!$T$2:$T$4001,Raw_Data!$E$2:$E$4001,E1565,Raw_Data!$D$2:$D$4001,D1565),2),IF(Raw_Data!T1565&gt;INDEX(Cleaning_Reference!$F$6:$F$13,MATCH(D1565,Cleaning_Reference!$A$6:$A$13,0)),INDEX(Cleaning_Reference!$F$6:$F$13,MATCH(D1565,Cleaning_Reference!$A$6:$A$13,0)),Raw_Data!T1565))</f>
        <v>0.3</v>
      </c>
      <c r="U1565" s="15">
        <f>Raw_Data!U1565</f>
        <v>2.4500000000000002</v>
      </c>
      <c r="V1565" s="15">
        <f>Raw_Data!V1565</f>
        <v>60543</v>
      </c>
      <c r="W1565" s="15">
        <f>Raw_Data!W1565</f>
        <v>483844</v>
      </c>
      <c r="X1565" s="15">
        <f>Raw_Data!X1565</f>
        <v>148330</v>
      </c>
      <c r="Y1565" s="15">
        <f>Raw_Data!Y1565</f>
        <v>-335514</v>
      </c>
      <c r="Z1565" s="15">
        <f>Raw_Data!Z1565</f>
        <v>6197</v>
      </c>
      <c r="AA1565" s="15">
        <f>Raw_Data!AA1565</f>
        <v>0.39500000000000002</v>
      </c>
      <c r="AB1565" s="15">
        <f>Raw_Data!AB1565</f>
        <v>19.5</v>
      </c>
      <c r="AC1565" s="19" t="str">
        <f>IF(Raw_Data!G1565="","Yes","No")</f>
        <v>No</v>
      </c>
      <c r="AD1565" s="19" t="str">
        <f>IF(Raw_Data!L1565="","Yes","No")</f>
        <v>No</v>
      </c>
      <c r="AE1565" s="19" t="str">
        <f>IF(Raw_Data!T1565="","Imputed",IF(Raw_Data!T1565&gt;INDEX(Cleaning_Reference!$F$6:$F$13,MATCH(D1565,Cleaning_Reference!$A$6:$A$13,0)),"Capped","Original"))</f>
        <v>Original</v>
      </c>
      <c r="AF1565" s="21">
        <f t="shared" si="24"/>
        <v>2.4500000000000002</v>
      </c>
    </row>
    <row r="1566" spans="1:32" ht="15" customHeight="1" x14ac:dyDescent="0.3">
      <c r="A1566" s="20" t="str">
        <f>Raw_Data!A1566</f>
        <v>SF11565</v>
      </c>
      <c r="B1566" s="15" t="str">
        <f>Raw_Data!B1566</f>
        <v>Karnataka</v>
      </c>
      <c r="C1566" s="15" t="str">
        <f>Raw_Data!C1566</f>
        <v>Krishna</v>
      </c>
      <c r="D1566" s="15" t="str">
        <f>Raw_Data!D1566</f>
        <v>Wheat</v>
      </c>
      <c r="E1566" s="15" t="str">
        <f>Raw_Data!E1566</f>
        <v>Kharif</v>
      </c>
      <c r="F1566" s="15">
        <f>Raw_Data!F1566</f>
        <v>9.85</v>
      </c>
      <c r="G1566" s="18">
        <f>IF(Raw_Data!G1566="",ROUND(AVERAGEIFS(Raw_Data!$G$2:$G$4001,Raw_Data!$E$2:$E$4001,E1566),1),Raw_Data!G1566)</f>
        <v>1019.2</v>
      </c>
      <c r="H1566" s="15">
        <f>Raw_Data!H1566</f>
        <v>29.8</v>
      </c>
      <c r="I1566" s="15">
        <f>Raw_Data!I1566</f>
        <v>73.5</v>
      </c>
      <c r="J1566" s="15">
        <f>Raw_Data!J1566</f>
        <v>8.4</v>
      </c>
      <c r="K1566" s="15">
        <f>Raw_Data!K1566</f>
        <v>6.23</v>
      </c>
      <c r="L1566" s="18">
        <f>IF(Raw_Data!L1566="",ROUND(AVERAGEIFS(Raw_Data!$L$2:$L$4001,Raw_Data!$E$2:$E$4001,E1566),1),Raw_Data!L1566)</f>
        <v>25.9</v>
      </c>
      <c r="M1566" s="15">
        <f>Raw_Data!M1566</f>
        <v>181.7</v>
      </c>
      <c r="N1566" s="15">
        <f>Raw_Data!N1566</f>
        <v>58.8</v>
      </c>
      <c r="O1566" s="15">
        <f>Raw_Data!O1566</f>
        <v>76.8</v>
      </c>
      <c r="P1566" s="15" t="str">
        <f>Raw_Data!P1566</f>
        <v>Rainfed</v>
      </c>
      <c r="Q1566" s="15">
        <f>Raw_Data!Q1566</f>
        <v>40</v>
      </c>
      <c r="R1566" s="15">
        <f>Raw_Data!R1566</f>
        <v>7.19</v>
      </c>
      <c r="S1566" s="15">
        <f>Raw_Data!S1566</f>
        <v>0.89</v>
      </c>
      <c r="T1566" s="18">
        <f>IF(Raw_Data!T1566="",ROUND(AVERAGEIFS(Raw_Data!$T$2:$T$4001,Raw_Data!$E$2:$E$4001,E1566,Raw_Data!$D$2:$D$4001,D1566),2),IF(Raw_Data!T1566&gt;INDEX(Cleaning_Reference!$F$6:$F$13,MATCH(D1566,Cleaning_Reference!$A$6:$A$13,0)),INDEX(Cleaning_Reference!$F$6:$F$13,MATCH(D1566,Cleaning_Reference!$A$6:$A$13,0)),Raw_Data!T1566))</f>
        <v>1.98</v>
      </c>
      <c r="U1566" s="15">
        <f>Raw_Data!U1566</f>
        <v>19.5</v>
      </c>
      <c r="V1566" s="15">
        <f>Raw_Data!V1566</f>
        <v>22863</v>
      </c>
      <c r="W1566" s="15">
        <f>Raw_Data!W1566</f>
        <v>519279</v>
      </c>
      <c r="X1566" s="15">
        <f>Raw_Data!X1566</f>
        <v>445828</v>
      </c>
      <c r="Y1566" s="15">
        <f>Raw_Data!Y1566</f>
        <v>-73451</v>
      </c>
      <c r="Z1566" s="15">
        <f>Raw_Data!Z1566</f>
        <v>3130</v>
      </c>
      <c r="AA1566" s="15">
        <f>Raw_Data!AA1566</f>
        <v>6.23</v>
      </c>
      <c r="AB1566" s="15">
        <f>Raw_Data!AB1566</f>
        <v>63.1</v>
      </c>
      <c r="AC1566" s="19" t="str">
        <f>IF(Raw_Data!G1566="","Yes","No")</f>
        <v>No</v>
      </c>
      <c r="AD1566" s="19" t="str">
        <f>IF(Raw_Data!L1566="","Yes","No")</f>
        <v>No</v>
      </c>
      <c r="AE1566" s="19" t="str">
        <f>IF(Raw_Data!T1566="","Imputed",IF(Raw_Data!T1566&gt;INDEX(Cleaning_Reference!$F$6:$F$13,MATCH(D1566,Cleaning_Reference!$A$6:$A$13,0)),"Capped","Original"))</f>
        <v>Original</v>
      </c>
      <c r="AF1566" s="21">
        <f t="shared" si="24"/>
        <v>19.5</v>
      </c>
    </row>
    <row r="1567" spans="1:32" ht="15" customHeight="1" x14ac:dyDescent="0.3">
      <c r="A1567" s="20" t="str">
        <f>Raw_Data!A1567</f>
        <v>SF11566</v>
      </c>
      <c r="B1567" s="15" t="str">
        <f>Raw_Data!B1567</f>
        <v>Tamil Nadu</v>
      </c>
      <c r="C1567" s="15" t="str">
        <f>Raw_Data!C1567</f>
        <v>Nalgonda</v>
      </c>
      <c r="D1567" s="15" t="str">
        <f>Raw_Data!D1567</f>
        <v>Wheat</v>
      </c>
      <c r="E1567" s="15" t="str">
        <f>Raw_Data!E1567</f>
        <v>Kharif</v>
      </c>
      <c r="F1567" s="15">
        <f>Raw_Data!F1567</f>
        <v>9.19</v>
      </c>
      <c r="G1567" s="18">
        <f>IF(Raw_Data!G1567="",ROUND(AVERAGEIFS(Raw_Data!$G$2:$G$4001,Raw_Data!$E$2:$E$4001,E1567),1),Raw_Data!G1567)</f>
        <v>721.4</v>
      </c>
      <c r="H1567" s="15">
        <f>Raw_Data!H1567</f>
        <v>27.7</v>
      </c>
      <c r="I1567" s="15">
        <f>Raw_Data!I1567</f>
        <v>60.8</v>
      </c>
      <c r="J1567" s="15">
        <f>Raw_Data!J1567</f>
        <v>7.5</v>
      </c>
      <c r="K1567" s="15">
        <f>Raw_Data!K1567</f>
        <v>6.94</v>
      </c>
      <c r="L1567" s="18">
        <f>IF(Raw_Data!L1567="",ROUND(AVERAGEIFS(Raw_Data!$L$2:$L$4001,Raw_Data!$E$2:$E$4001,E1567),1),Raw_Data!L1567)</f>
        <v>29</v>
      </c>
      <c r="M1567" s="15">
        <f>Raw_Data!M1567</f>
        <v>144.69999999999999</v>
      </c>
      <c r="N1567" s="15">
        <f>Raw_Data!N1567</f>
        <v>69.3</v>
      </c>
      <c r="O1567" s="15">
        <f>Raw_Data!O1567</f>
        <v>112.3</v>
      </c>
      <c r="P1567" s="15" t="str">
        <f>Raw_Data!P1567</f>
        <v>Rainfed</v>
      </c>
      <c r="Q1567" s="15">
        <f>Raw_Data!Q1567</f>
        <v>163.19999999999999</v>
      </c>
      <c r="R1567" s="15">
        <f>Raw_Data!R1567</f>
        <v>5.89</v>
      </c>
      <c r="S1567" s="15">
        <f>Raw_Data!S1567</f>
        <v>0.95</v>
      </c>
      <c r="T1567" s="18">
        <f>IF(Raw_Data!T1567="",ROUND(AVERAGEIFS(Raw_Data!$T$2:$T$4001,Raw_Data!$E$2:$E$4001,E1567,Raw_Data!$D$2:$D$4001,D1567),2),IF(Raw_Data!T1567&gt;INDEX(Cleaning_Reference!$F$6:$F$13,MATCH(D1567,Cleaning_Reference!$A$6:$A$13,0)),INDEX(Cleaning_Reference!$F$6:$F$13,MATCH(D1567,Cleaning_Reference!$A$6:$A$13,0)),Raw_Data!T1567))</f>
        <v>3.25</v>
      </c>
      <c r="U1567" s="15">
        <f>Raw_Data!U1567</f>
        <v>29.87</v>
      </c>
      <c r="V1567" s="15">
        <f>Raw_Data!V1567</f>
        <v>23711</v>
      </c>
      <c r="W1567" s="15">
        <f>Raw_Data!W1567</f>
        <v>537518</v>
      </c>
      <c r="X1567" s="15">
        <f>Raw_Data!X1567</f>
        <v>708248</v>
      </c>
      <c r="Y1567" s="15">
        <f>Raw_Data!Y1567</f>
        <v>170730</v>
      </c>
      <c r="Z1567" s="15">
        <f>Raw_Data!Z1567</f>
        <v>2476</v>
      </c>
      <c r="AA1567" s="15">
        <f>Raw_Data!AA1567</f>
        <v>12.064</v>
      </c>
      <c r="AB1567" s="15">
        <f>Raw_Data!AB1567</f>
        <v>55.3</v>
      </c>
      <c r="AC1567" s="19" t="str">
        <f>IF(Raw_Data!G1567="","Yes","No")</f>
        <v>No</v>
      </c>
      <c r="AD1567" s="19" t="str">
        <f>IF(Raw_Data!L1567="","Yes","No")</f>
        <v>No</v>
      </c>
      <c r="AE1567" s="19" t="str">
        <f>IF(Raw_Data!T1567="","Imputed",IF(Raw_Data!T1567&gt;INDEX(Cleaning_Reference!$F$6:$F$13,MATCH(D1567,Cleaning_Reference!$A$6:$A$13,0)),"Capped","Original"))</f>
        <v>Original</v>
      </c>
      <c r="AF1567" s="21">
        <f t="shared" si="24"/>
        <v>29.87</v>
      </c>
    </row>
    <row r="1568" spans="1:32" ht="15" customHeight="1" x14ac:dyDescent="0.3">
      <c r="A1568" s="20" t="str">
        <f>Raw_Data!A1568</f>
        <v>SF11567</v>
      </c>
      <c r="B1568" s="15" t="str">
        <f>Raw_Data!B1568</f>
        <v>Maharashtra</v>
      </c>
      <c r="C1568" s="15" t="str">
        <f>Raw_Data!C1568</f>
        <v>Erode</v>
      </c>
      <c r="D1568" s="15" t="str">
        <f>Raw_Data!D1568</f>
        <v>Maize</v>
      </c>
      <c r="E1568" s="15" t="str">
        <f>Raw_Data!E1568</f>
        <v>Kharif</v>
      </c>
      <c r="F1568" s="15">
        <f>Raw_Data!F1568</f>
        <v>12.37</v>
      </c>
      <c r="G1568" s="18">
        <f>IF(Raw_Data!G1568="",ROUND(AVERAGEIFS(Raw_Data!$G$2:$G$4001,Raw_Data!$E$2:$E$4001,E1568),1),Raw_Data!G1568)</f>
        <v>1136.7</v>
      </c>
      <c r="H1568" s="15">
        <f>Raw_Data!H1568</f>
        <v>30.4</v>
      </c>
      <c r="I1568" s="15">
        <f>Raw_Data!I1568</f>
        <v>68.400000000000006</v>
      </c>
      <c r="J1568" s="15">
        <f>Raw_Data!J1568</f>
        <v>6.5</v>
      </c>
      <c r="K1568" s="15">
        <f>Raw_Data!K1568</f>
        <v>6.53</v>
      </c>
      <c r="L1568" s="18">
        <f>IF(Raw_Data!L1568="",ROUND(AVERAGEIFS(Raw_Data!$L$2:$L$4001,Raw_Data!$E$2:$E$4001,E1568),1),Raw_Data!L1568)</f>
        <v>22.3</v>
      </c>
      <c r="M1568" s="15">
        <f>Raw_Data!M1568</f>
        <v>99.4</v>
      </c>
      <c r="N1568" s="15">
        <f>Raw_Data!N1568</f>
        <v>78.3</v>
      </c>
      <c r="O1568" s="15">
        <f>Raw_Data!O1568</f>
        <v>103</v>
      </c>
      <c r="P1568" s="15" t="str">
        <f>Raw_Data!P1568</f>
        <v>Rainfed</v>
      </c>
      <c r="Q1568" s="15">
        <f>Raw_Data!Q1568</f>
        <v>155.30000000000001</v>
      </c>
      <c r="R1568" s="15">
        <f>Raw_Data!R1568</f>
        <v>6.29</v>
      </c>
      <c r="S1568" s="15">
        <f>Raw_Data!S1568</f>
        <v>0.78</v>
      </c>
      <c r="T1568" s="18">
        <f>IF(Raw_Data!T1568="",ROUND(AVERAGEIFS(Raw_Data!$T$2:$T$4001,Raw_Data!$E$2:$E$4001,E1568,Raw_Data!$D$2:$D$4001,D1568),2),IF(Raw_Data!T1568&gt;INDEX(Cleaning_Reference!$F$6:$F$13,MATCH(D1568,Cleaning_Reference!$A$6:$A$13,0)),INDEX(Cleaning_Reference!$F$6:$F$13,MATCH(D1568,Cleaning_Reference!$A$6:$A$13,0)),Raw_Data!T1568))</f>
        <v>3.21</v>
      </c>
      <c r="U1568" s="15">
        <f>Raw_Data!U1568</f>
        <v>39.71</v>
      </c>
      <c r="V1568" s="15">
        <f>Raw_Data!V1568</f>
        <v>24963</v>
      </c>
      <c r="W1568" s="15">
        <f>Raw_Data!W1568</f>
        <v>814805</v>
      </c>
      <c r="X1568" s="15">
        <f>Raw_Data!X1568</f>
        <v>991281</v>
      </c>
      <c r="Y1568" s="15">
        <f>Raw_Data!Y1568</f>
        <v>176476</v>
      </c>
      <c r="Z1568" s="15">
        <f>Raw_Data!Z1568</f>
        <v>3548</v>
      </c>
      <c r="AA1568" s="15">
        <f>Raw_Data!AA1568</f>
        <v>11.192</v>
      </c>
      <c r="AB1568" s="15">
        <f>Raw_Data!AB1568</f>
        <v>67.599999999999994</v>
      </c>
      <c r="AC1568" s="19" t="str">
        <f>IF(Raw_Data!G1568="","Yes","No")</f>
        <v>No</v>
      </c>
      <c r="AD1568" s="19" t="str">
        <f>IF(Raw_Data!L1568="","Yes","No")</f>
        <v>No</v>
      </c>
      <c r="AE1568" s="19" t="str">
        <f>IF(Raw_Data!T1568="","Imputed",IF(Raw_Data!T1568&gt;INDEX(Cleaning_Reference!$F$6:$F$13,MATCH(D1568,Cleaning_Reference!$A$6:$A$13,0)),"Capped","Original"))</f>
        <v>Original</v>
      </c>
      <c r="AF1568" s="21">
        <f t="shared" si="24"/>
        <v>39.71</v>
      </c>
    </row>
    <row r="1569" spans="1:32" ht="15" customHeight="1" x14ac:dyDescent="0.3">
      <c r="A1569" s="20" t="str">
        <f>Raw_Data!A1569</f>
        <v>SF11568</v>
      </c>
      <c r="B1569" s="15" t="str">
        <f>Raw_Data!B1569</f>
        <v>Maharashtra</v>
      </c>
      <c r="C1569" s="15" t="str">
        <f>Raw_Data!C1569</f>
        <v>Nashik</v>
      </c>
      <c r="D1569" s="15" t="str">
        <f>Raw_Data!D1569</f>
        <v>Wheat</v>
      </c>
      <c r="E1569" s="15" t="str">
        <f>Raw_Data!E1569</f>
        <v>Zaid</v>
      </c>
      <c r="F1569" s="15">
        <f>Raw_Data!F1569</f>
        <v>3.78</v>
      </c>
      <c r="G1569" s="18">
        <f>IF(Raw_Data!G1569="",ROUND(AVERAGEIFS(Raw_Data!$G$2:$G$4001,Raw_Data!$E$2:$E$4001,E1569),1),Raw_Data!G1569)</f>
        <v>80</v>
      </c>
      <c r="H1569" s="15">
        <f>Raw_Data!H1569</f>
        <v>29.4</v>
      </c>
      <c r="I1569" s="15">
        <f>Raw_Data!I1569</f>
        <v>52</v>
      </c>
      <c r="J1569" s="15">
        <f>Raw_Data!J1569</f>
        <v>9.3000000000000007</v>
      </c>
      <c r="K1569" s="15">
        <f>Raw_Data!K1569</f>
        <v>6.37</v>
      </c>
      <c r="L1569" s="18">
        <f>IF(Raw_Data!L1569="",ROUND(AVERAGEIFS(Raw_Data!$L$2:$L$4001,Raw_Data!$E$2:$E$4001,E1569),1),Raw_Data!L1569)</f>
        <v>22.5</v>
      </c>
      <c r="M1569" s="15">
        <f>Raw_Data!M1569</f>
        <v>112.5</v>
      </c>
      <c r="N1569" s="15">
        <f>Raw_Data!N1569</f>
        <v>54.8</v>
      </c>
      <c r="O1569" s="15">
        <f>Raw_Data!O1569</f>
        <v>112.8</v>
      </c>
      <c r="P1569" s="15" t="str">
        <f>Raw_Data!P1569</f>
        <v>Rainfed</v>
      </c>
      <c r="Q1569" s="15">
        <f>Raw_Data!Q1569</f>
        <v>134.69999999999999</v>
      </c>
      <c r="R1569" s="15">
        <f>Raw_Data!R1569</f>
        <v>3.03</v>
      </c>
      <c r="S1569" s="15">
        <f>Raw_Data!S1569</f>
        <v>0.94</v>
      </c>
      <c r="T1569" s="18">
        <f>IF(Raw_Data!T1569="",ROUND(AVERAGEIFS(Raw_Data!$T$2:$T$4001,Raw_Data!$E$2:$E$4001,E1569,Raw_Data!$D$2:$D$4001,D1569),2),IF(Raw_Data!T1569&gt;INDEX(Cleaning_Reference!$F$6:$F$13,MATCH(D1569,Cleaning_Reference!$A$6:$A$13,0)),INDEX(Cleaning_Reference!$F$6:$F$13,MATCH(D1569,Cleaning_Reference!$A$6:$A$13,0)),Raw_Data!T1569))</f>
        <v>1.81</v>
      </c>
      <c r="U1569" s="15">
        <f>Raw_Data!U1569</f>
        <v>6.84</v>
      </c>
      <c r="V1569" s="15">
        <f>Raw_Data!V1569</f>
        <v>24822</v>
      </c>
      <c r="W1569" s="15">
        <f>Raw_Data!W1569</f>
        <v>235978</v>
      </c>
      <c r="X1569" s="15">
        <f>Raw_Data!X1569</f>
        <v>169782</v>
      </c>
      <c r="Y1569" s="15">
        <f>Raw_Data!Y1569</f>
        <v>-66196</v>
      </c>
      <c r="Z1569" s="15">
        <f>Raw_Data!Z1569</f>
        <v>1181</v>
      </c>
      <c r="AA1569" s="15">
        <f>Raw_Data!AA1569</f>
        <v>5.7919999999999998</v>
      </c>
      <c r="AB1569" s="15">
        <f>Raw_Data!AB1569</f>
        <v>32.9</v>
      </c>
      <c r="AC1569" s="19" t="str">
        <f>IF(Raw_Data!G1569="","Yes","No")</f>
        <v>No</v>
      </c>
      <c r="AD1569" s="19" t="str">
        <f>IF(Raw_Data!L1569="","Yes","No")</f>
        <v>No</v>
      </c>
      <c r="AE1569" s="19" t="str">
        <f>IF(Raw_Data!T1569="","Imputed",IF(Raw_Data!T1569&gt;INDEX(Cleaning_Reference!$F$6:$F$13,MATCH(D1569,Cleaning_Reference!$A$6:$A$13,0)),"Capped","Original"))</f>
        <v>Original</v>
      </c>
      <c r="AF1569" s="21">
        <f t="shared" si="24"/>
        <v>6.84</v>
      </c>
    </row>
    <row r="1570" spans="1:32" ht="15" customHeight="1" x14ac:dyDescent="0.3">
      <c r="A1570" s="20" t="str">
        <f>Raw_Data!A1570</f>
        <v>SF11569</v>
      </c>
      <c r="B1570" s="15" t="str">
        <f>Raw_Data!B1570</f>
        <v>Andhra Pradesh</v>
      </c>
      <c r="C1570" s="15" t="str">
        <f>Raw_Data!C1570</f>
        <v>Nalgonda</v>
      </c>
      <c r="D1570" s="15" t="str">
        <f>Raw_Data!D1570</f>
        <v>Maize</v>
      </c>
      <c r="E1570" s="15" t="str">
        <f>Raw_Data!E1570</f>
        <v>Kharif</v>
      </c>
      <c r="F1570" s="15">
        <f>Raw_Data!F1570</f>
        <v>8.15</v>
      </c>
      <c r="G1570" s="18">
        <f>IF(Raw_Data!G1570="",ROUND(AVERAGEIFS(Raw_Data!$G$2:$G$4001,Raw_Data!$E$2:$E$4001,E1570),1),Raw_Data!G1570)</f>
        <v>984.3</v>
      </c>
      <c r="H1570" s="15">
        <f>Raw_Data!H1570</f>
        <v>28.4</v>
      </c>
      <c r="I1570" s="15">
        <f>Raw_Data!I1570</f>
        <v>73.900000000000006</v>
      </c>
      <c r="J1570" s="15">
        <f>Raw_Data!J1570</f>
        <v>8.3000000000000007</v>
      </c>
      <c r="K1570" s="15">
        <f>Raw_Data!K1570</f>
        <v>7</v>
      </c>
      <c r="L1570" s="18">
        <f>IF(Raw_Data!L1570="",ROUND(AVERAGEIFS(Raw_Data!$L$2:$L$4001,Raw_Data!$E$2:$E$4001,E1570),1),Raw_Data!L1570)</f>
        <v>32.700000000000003</v>
      </c>
      <c r="M1570" s="15">
        <f>Raw_Data!M1570</f>
        <v>149.19999999999999</v>
      </c>
      <c r="N1570" s="15">
        <f>Raw_Data!N1570</f>
        <v>76.3</v>
      </c>
      <c r="O1570" s="15">
        <f>Raw_Data!O1570</f>
        <v>164.2</v>
      </c>
      <c r="P1570" s="15" t="str">
        <f>Raw_Data!P1570</f>
        <v>Sprinkler</v>
      </c>
      <c r="Q1570" s="15">
        <f>Raw_Data!Q1570</f>
        <v>270.3</v>
      </c>
      <c r="R1570" s="15">
        <f>Raw_Data!R1570</f>
        <v>5.19</v>
      </c>
      <c r="S1570" s="15">
        <f>Raw_Data!S1570</f>
        <v>0.73</v>
      </c>
      <c r="T1570" s="18">
        <f>IF(Raw_Data!T1570="",ROUND(AVERAGEIFS(Raw_Data!$T$2:$T$4001,Raw_Data!$E$2:$E$4001,E1570,Raw_Data!$D$2:$D$4001,D1570),2),IF(Raw_Data!T1570&gt;INDEX(Cleaning_Reference!$F$6:$F$13,MATCH(D1570,Cleaning_Reference!$A$6:$A$13,0)),INDEX(Cleaning_Reference!$F$6:$F$13,MATCH(D1570,Cleaning_Reference!$A$6:$A$13,0)),Raw_Data!T1570))</f>
        <v>4.03</v>
      </c>
      <c r="U1570" s="15">
        <f>Raw_Data!U1570</f>
        <v>32.840000000000003</v>
      </c>
      <c r="V1570" s="15">
        <f>Raw_Data!V1570</f>
        <v>22780</v>
      </c>
      <c r="W1570" s="15">
        <f>Raw_Data!W1570</f>
        <v>496066</v>
      </c>
      <c r="X1570" s="15">
        <f>Raw_Data!X1570</f>
        <v>748095</v>
      </c>
      <c r="Y1570" s="15">
        <f>Raw_Data!Y1570</f>
        <v>252029</v>
      </c>
      <c r="Z1570" s="15">
        <f>Raw_Data!Z1570</f>
        <v>4261</v>
      </c>
      <c r="AA1570" s="15">
        <f>Raw_Data!AA1570</f>
        <v>7.7069999999999999</v>
      </c>
      <c r="AB1570" s="15">
        <f>Raw_Data!AB1570</f>
        <v>53.6</v>
      </c>
      <c r="AC1570" s="19" t="str">
        <f>IF(Raw_Data!G1570="","Yes","No")</f>
        <v>No</v>
      </c>
      <c r="AD1570" s="19" t="str">
        <f>IF(Raw_Data!L1570="","Yes","No")</f>
        <v>No</v>
      </c>
      <c r="AE1570" s="19" t="str">
        <f>IF(Raw_Data!T1570="","Imputed",IF(Raw_Data!T1570&gt;INDEX(Cleaning_Reference!$F$6:$F$13,MATCH(D1570,Cleaning_Reference!$A$6:$A$13,0)),"Capped","Original"))</f>
        <v>Original</v>
      </c>
      <c r="AF1570" s="21">
        <f t="shared" si="24"/>
        <v>32.840000000000003</v>
      </c>
    </row>
    <row r="1571" spans="1:32" ht="15" customHeight="1" x14ac:dyDescent="0.3">
      <c r="A1571" s="20" t="str">
        <f>Raw_Data!A1571</f>
        <v>SF11570</v>
      </c>
      <c r="B1571" s="15" t="str">
        <f>Raw_Data!B1571</f>
        <v>Andhra Pradesh</v>
      </c>
      <c r="C1571" s="15" t="str">
        <f>Raw_Data!C1571</f>
        <v>Raichur</v>
      </c>
      <c r="D1571" s="15" t="str">
        <f>Raw_Data!D1571</f>
        <v>Chilli</v>
      </c>
      <c r="E1571" s="15" t="str">
        <f>Raw_Data!E1571</f>
        <v>Kharif</v>
      </c>
      <c r="F1571" s="15">
        <f>Raw_Data!F1571</f>
        <v>12.94</v>
      </c>
      <c r="G1571" s="18">
        <f>IF(Raw_Data!G1571="",ROUND(AVERAGEIFS(Raw_Data!$G$2:$G$4001,Raw_Data!$E$2:$E$4001,E1571),1),Raw_Data!G1571)</f>
        <v>702.5</v>
      </c>
      <c r="H1571" s="15">
        <f>Raw_Data!H1571</f>
        <v>28.6</v>
      </c>
      <c r="I1571" s="15">
        <f>Raw_Data!I1571</f>
        <v>82.2</v>
      </c>
      <c r="J1571" s="15">
        <f>Raw_Data!J1571</f>
        <v>6.1</v>
      </c>
      <c r="K1571" s="15">
        <f>Raw_Data!K1571</f>
        <v>6.98</v>
      </c>
      <c r="L1571" s="18">
        <f>IF(Raw_Data!L1571="",ROUND(AVERAGEIFS(Raw_Data!$L$2:$L$4001,Raw_Data!$E$2:$E$4001,E1571),1),Raw_Data!L1571)</f>
        <v>35.299999999999997</v>
      </c>
      <c r="M1571" s="15">
        <f>Raw_Data!M1571</f>
        <v>110.5</v>
      </c>
      <c r="N1571" s="15">
        <f>Raw_Data!N1571</f>
        <v>68.099999999999994</v>
      </c>
      <c r="O1571" s="15">
        <f>Raw_Data!O1571</f>
        <v>135.30000000000001</v>
      </c>
      <c r="P1571" s="15" t="str">
        <f>Raw_Data!P1571</f>
        <v>Rainfed</v>
      </c>
      <c r="Q1571" s="15">
        <f>Raw_Data!Q1571</f>
        <v>157.1</v>
      </c>
      <c r="R1571" s="15">
        <f>Raw_Data!R1571</f>
        <v>2.34</v>
      </c>
      <c r="S1571" s="15">
        <f>Raw_Data!S1571</f>
        <v>0.96</v>
      </c>
      <c r="T1571" s="18">
        <f>IF(Raw_Data!T1571="",ROUND(AVERAGEIFS(Raw_Data!$T$2:$T$4001,Raw_Data!$E$2:$E$4001,E1571,Raw_Data!$D$2:$D$4001,D1571),2),IF(Raw_Data!T1571&gt;INDEX(Cleaning_Reference!$F$6:$F$13,MATCH(D1571,Cleaning_Reference!$A$6:$A$13,0)),INDEX(Cleaning_Reference!$F$6:$F$13,MATCH(D1571,Cleaning_Reference!$A$6:$A$13,0)),Raw_Data!T1571))</f>
        <v>2.81</v>
      </c>
      <c r="U1571" s="15">
        <f>Raw_Data!U1571</f>
        <v>36.36</v>
      </c>
      <c r="V1571" s="15">
        <f>Raw_Data!V1571</f>
        <v>105099</v>
      </c>
      <c r="W1571" s="15">
        <f>Raw_Data!W1571</f>
        <v>717338</v>
      </c>
      <c r="X1571" s="15">
        <f>Raw_Data!X1571</f>
        <v>3821400</v>
      </c>
      <c r="Y1571" s="15">
        <f>Raw_Data!Y1571</f>
        <v>3104062</v>
      </c>
      <c r="Z1571" s="15">
        <f>Raw_Data!Z1571</f>
        <v>5055</v>
      </c>
      <c r="AA1571" s="15">
        <f>Raw_Data!AA1571</f>
        <v>7.1929999999999996</v>
      </c>
      <c r="AB1571" s="15">
        <f>Raw_Data!AB1571</f>
        <v>53.9</v>
      </c>
      <c r="AC1571" s="19" t="str">
        <f>IF(Raw_Data!G1571="","Yes","No")</f>
        <v>No</v>
      </c>
      <c r="AD1571" s="19" t="str">
        <f>IF(Raw_Data!L1571="","Yes","No")</f>
        <v>No</v>
      </c>
      <c r="AE1571" s="19" t="str">
        <f>IF(Raw_Data!T1571="","Imputed",IF(Raw_Data!T1571&gt;INDEX(Cleaning_Reference!$F$6:$F$13,MATCH(D1571,Cleaning_Reference!$A$6:$A$13,0)),"Capped","Original"))</f>
        <v>Original</v>
      </c>
      <c r="AF1571" s="21">
        <f t="shared" si="24"/>
        <v>36.36</v>
      </c>
    </row>
    <row r="1572" spans="1:32" ht="15" customHeight="1" x14ac:dyDescent="0.3">
      <c r="A1572" s="20" t="str">
        <f>Raw_Data!A1572</f>
        <v>SF11571</v>
      </c>
      <c r="B1572" s="15" t="str">
        <f>Raw_Data!B1572</f>
        <v>Andhra Pradesh</v>
      </c>
      <c r="C1572" s="15" t="str">
        <f>Raw_Data!C1572</f>
        <v>Nashik</v>
      </c>
      <c r="D1572" s="15" t="str">
        <f>Raw_Data!D1572</f>
        <v>Wheat</v>
      </c>
      <c r="E1572" s="15" t="str">
        <f>Raw_Data!E1572</f>
        <v>Kharif</v>
      </c>
      <c r="F1572" s="15">
        <f>Raw_Data!F1572</f>
        <v>11.72</v>
      </c>
      <c r="G1572" s="18">
        <f>IF(Raw_Data!G1572="",ROUND(AVERAGEIFS(Raw_Data!$G$2:$G$4001,Raw_Data!$E$2:$E$4001,E1572),1),Raw_Data!G1572)</f>
        <v>733</v>
      </c>
      <c r="H1572" s="15">
        <f>Raw_Data!H1572</f>
        <v>29</v>
      </c>
      <c r="I1572" s="15">
        <f>Raw_Data!I1572</f>
        <v>81.5</v>
      </c>
      <c r="J1572" s="15">
        <f>Raw_Data!J1572</f>
        <v>8.1</v>
      </c>
      <c r="K1572" s="15">
        <f>Raw_Data!K1572</f>
        <v>7.32</v>
      </c>
      <c r="L1572" s="18">
        <f>IF(Raw_Data!L1572="",ROUND(AVERAGEIFS(Raw_Data!$L$2:$L$4001,Raw_Data!$E$2:$E$4001,E1572),1),Raw_Data!L1572)</f>
        <v>34.799999999999997</v>
      </c>
      <c r="M1572" s="15">
        <f>Raw_Data!M1572</f>
        <v>155.1</v>
      </c>
      <c r="N1572" s="15">
        <f>Raw_Data!N1572</f>
        <v>49.9</v>
      </c>
      <c r="O1572" s="15">
        <f>Raw_Data!O1572</f>
        <v>111.9</v>
      </c>
      <c r="P1572" s="15" t="str">
        <f>Raw_Data!P1572</f>
        <v>Rainfed</v>
      </c>
      <c r="Q1572" s="15">
        <f>Raw_Data!Q1572</f>
        <v>140.5</v>
      </c>
      <c r="R1572" s="15">
        <f>Raw_Data!R1572</f>
        <v>3.18</v>
      </c>
      <c r="S1572" s="15">
        <f>Raw_Data!S1572</f>
        <v>0.74</v>
      </c>
      <c r="T1572" s="18">
        <f>IF(Raw_Data!T1572="",ROUND(AVERAGEIFS(Raw_Data!$T$2:$T$4001,Raw_Data!$E$2:$E$4001,E1572,Raw_Data!$D$2:$D$4001,D1572),2),IF(Raw_Data!T1572&gt;INDEX(Cleaning_Reference!$F$6:$F$13,MATCH(D1572,Cleaning_Reference!$A$6:$A$13,0)),INDEX(Cleaning_Reference!$F$6:$F$13,MATCH(D1572,Cleaning_Reference!$A$6:$A$13,0)),Raw_Data!T1572))</f>
        <v>1.94</v>
      </c>
      <c r="U1572" s="15">
        <f>Raw_Data!U1572</f>
        <v>22.74</v>
      </c>
      <c r="V1572" s="15">
        <f>Raw_Data!V1572</f>
        <v>26708</v>
      </c>
      <c r="W1572" s="15">
        <f>Raw_Data!W1572</f>
        <v>684718</v>
      </c>
      <c r="X1572" s="15">
        <f>Raw_Data!X1572</f>
        <v>607340</v>
      </c>
      <c r="Y1572" s="15">
        <f>Raw_Data!Y1572</f>
        <v>-77378</v>
      </c>
      <c r="Z1572" s="15">
        <f>Raw_Data!Z1572</f>
        <v>2909</v>
      </c>
      <c r="AA1572" s="15">
        <f>Raw_Data!AA1572</f>
        <v>7.8170000000000002</v>
      </c>
      <c r="AB1572" s="15">
        <f>Raw_Data!AB1572</f>
        <v>68.099999999999994</v>
      </c>
      <c r="AC1572" s="19" t="str">
        <f>IF(Raw_Data!G1572="","Yes","No")</f>
        <v>No</v>
      </c>
      <c r="AD1572" s="19" t="str">
        <f>IF(Raw_Data!L1572="","Yes","No")</f>
        <v>No</v>
      </c>
      <c r="AE1572" s="19" t="str">
        <f>IF(Raw_Data!T1572="","Imputed",IF(Raw_Data!T1572&gt;INDEX(Cleaning_Reference!$F$6:$F$13,MATCH(D1572,Cleaning_Reference!$A$6:$A$13,0)),"Capped","Original"))</f>
        <v>Original</v>
      </c>
      <c r="AF1572" s="21">
        <f t="shared" si="24"/>
        <v>22.74</v>
      </c>
    </row>
    <row r="1573" spans="1:32" ht="15" customHeight="1" x14ac:dyDescent="0.3">
      <c r="A1573" s="20" t="str">
        <f>Raw_Data!A1573</f>
        <v>SF11572</v>
      </c>
      <c r="B1573" s="15" t="str">
        <f>Raw_Data!B1573</f>
        <v>Tamil Nadu</v>
      </c>
      <c r="C1573" s="15" t="str">
        <f>Raw_Data!C1573</f>
        <v>Raichur</v>
      </c>
      <c r="D1573" s="15" t="str">
        <f>Raw_Data!D1573</f>
        <v>Cotton</v>
      </c>
      <c r="E1573" s="15" t="str">
        <f>Raw_Data!E1573</f>
        <v>Rabi</v>
      </c>
      <c r="F1573" s="15">
        <f>Raw_Data!F1573</f>
        <v>11.85</v>
      </c>
      <c r="G1573" s="18">
        <f>IF(Raw_Data!G1573="",ROUND(AVERAGEIFS(Raw_Data!$G$2:$G$4001,Raw_Data!$E$2:$E$4001,E1573),1),Raw_Data!G1573)</f>
        <v>365.3</v>
      </c>
      <c r="H1573" s="15">
        <f>Raw_Data!H1573</f>
        <v>24</v>
      </c>
      <c r="I1573" s="15">
        <f>Raw_Data!I1573</f>
        <v>64</v>
      </c>
      <c r="J1573" s="15">
        <f>Raw_Data!J1573</f>
        <v>5.2</v>
      </c>
      <c r="K1573" s="15">
        <f>Raw_Data!K1573</f>
        <v>6.72</v>
      </c>
      <c r="L1573" s="18">
        <f>IF(Raw_Data!L1573="",ROUND(AVERAGEIFS(Raw_Data!$L$2:$L$4001,Raw_Data!$E$2:$E$4001,E1573),1),Raw_Data!L1573)</f>
        <v>33.299999999999997</v>
      </c>
      <c r="M1573" s="15">
        <f>Raw_Data!M1573</f>
        <v>96.4</v>
      </c>
      <c r="N1573" s="15">
        <f>Raw_Data!N1573</f>
        <v>91.9</v>
      </c>
      <c r="O1573" s="15">
        <f>Raw_Data!O1573</f>
        <v>114.3</v>
      </c>
      <c r="P1573" s="15" t="str">
        <f>Raw_Data!P1573</f>
        <v>Drip</v>
      </c>
      <c r="Q1573" s="15">
        <f>Raw_Data!Q1573</f>
        <v>311.5</v>
      </c>
      <c r="R1573" s="15">
        <f>Raw_Data!R1573</f>
        <v>6.89</v>
      </c>
      <c r="S1573" s="15">
        <f>Raw_Data!S1573</f>
        <v>0.77</v>
      </c>
      <c r="T1573" s="18">
        <f>IF(Raw_Data!T1573="",ROUND(AVERAGEIFS(Raw_Data!$T$2:$T$4001,Raw_Data!$E$2:$E$4001,E1573,Raw_Data!$D$2:$D$4001,D1573),2),IF(Raw_Data!T1573&gt;INDEX(Cleaning_Reference!$F$6:$F$13,MATCH(D1573,Cleaning_Reference!$A$6:$A$13,0)),INDEX(Cleaning_Reference!$F$6:$F$13,MATCH(D1573,Cleaning_Reference!$A$6:$A$13,0)),Raw_Data!T1573))</f>
        <v>1.7</v>
      </c>
      <c r="U1573" s="15">
        <f>Raw_Data!U1573</f>
        <v>20.14</v>
      </c>
      <c r="V1573" s="15">
        <f>Raw_Data!V1573</f>
        <v>63489</v>
      </c>
      <c r="W1573" s="15">
        <f>Raw_Data!W1573</f>
        <v>913688</v>
      </c>
      <c r="X1573" s="15">
        <f>Raw_Data!X1573</f>
        <v>1278668</v>
      </c>
      <c r="Y1573" s="15">
        <f>Raw_Data!Y1573</f>
        <v>364980</v>
      </c>
      <c r="Z1573" s="15">
        <f>Raw_Data!Z1573</f>
        <v>6968</v>
      </c>
      <c r="AA1573" s="15">
        <f>Raw_Data!AA1573</f>
        <v>2.89</v>
      </c>
      <c r="AB1573" s="15">
        <f>Raw_Data!AB1573</f>
        <v>45.4</v>
      </c>
      <c r="AC1573" s="19" t="str">
        <f>IF(Raw_Data!G1573="","Yes","No")</f>
        <v>No</v>
      </c>
      <c r="AD1573" s="19" t="str">
        <f>IF(Raw_Data!L1573="","Yes","No")</f>
        <v>No</v>
      </c>
      <c r="AE1573" s="19" t="str">
        <f>IF(Raw_Data!T1573="","Imputed",IF(Raw_Data!T1573&gt;INDEX(Cleaning_Reference!$F$6:$F$13,MATCH(D1573,Cleaning_Reference!$A$6:$A$13,0)),"Capped","Original"))</f>
        <v>Original</v>
      </c>
      <c r="AF1573" s="21">
        <f t="shared" si="24"/>
        <v>20.149999999999999</v>
      </c>
    </row>
    <row r="1574" spans="1:32" ht="15" customHeight="1" x14ac:dyDescent="0.3">
      <c r="A1574" s="20" t="str">
        <f>Raw_Data!A1574</f>
        <v>SF11573</v>
      </c>
      <c r="B1574" s="15" t="str">
        <f>Raw_Data!B1574</f>
        <v>Punjab</v>
      </c>
      <c r="C1574" s="15" t="str">
        <f>Raw_Data!C1574</f>
        <v>Indore</v>
      </c>
      <c r="D1574" s="15" t="str">
        <f>Raw_Data!D1574</f>
        <v>Wheat</v>
      </c>
      <c r="E1574" s="15" t="str">
        <f>Raw_Data!E1574</f>
        <v>Rabi</v>
      </c>
      <c r="F1574" s="15">
        <f>Raw_Data!F1574</f>
        <v>9.24</v>
      </c>
      <c r="G1574" s="18">
        <f>IF(Raw_Data!G1574="",ROUND(AVERAGEIFS(Raw_Data!$G$2:$G$4001,Raw_Data!$E$2:$E$4001,E1574),1),Raw_Data!G1574)</f>
        <v>720.6</v>
      </c>
      <c r="H1574" s="15">
        <f>Raw_Data!H1574</f>
        <v>23.6</v>
      </c>
      <c r="I1574" s="15">
        <f>Raw_Data!I1574</f>
        <v>51.9</v>
      </c>
      <c r="J1574" s="15">
        <f>Raw_Data!J1574</f>
        <v>7.1</v>
      </c>
      <c r="K1574" s="15">
        <f>Raw_Data!K1574</f>
        <v>6.82</v>
      </c>
      <c r="L1574" s="18">
        <f>IF(Raw_Data!L1574="",ROUND(AVERAGEIFS(Raw_Data!$L$2:$L$4001,Raw_Data!$E$2:$E$4001,E1574),1),Raw_Data!L1574)</f>
        <v>21.5</v>
      </c>
      <c r="M1574" s="15">
        <f>Raw_Data!M1574</f>
        <v>116.4</v>
      </c>
      <c r="N1574" s="15">
        <f>Raw_Data!N1574</f>
        <v>72.599999999999994</v>
      </c>
      <c r="O1574" s="15">
        <f>Raw_Data!O1574</f>
        <v>112.3</v>
      </c>
      <c r="P1574" s="15" t="str">
        <f>Raw_Data!P1574</f>
        <v>Sprinkler</v>
      </c>
      <c r="Q1574" s="15">
        <f>Raw_Data!Q1574</f>
        <v>138.69999999999999</v>
      </c>
      <c r="R1574" s="15">
        <f>Raw_Data!R1574</f>
        <v>6.29</v>
      </c>
      <c r="S1574" s="15">
        <f>Raw_Data!S1574</f>
        <v>0.86</v>
      </c>
      <c r="T1574" s="18">
        <f>IF(Raw_Data!T1574="",ROUND(AVERAGEIFS(Raw_Data!$T$2:$T$4001,Raw_Data!$E$2:$E$4001,E1574,Raw_Data!$D$2:$D$4001,D1574),2),IF(Raw_Data!T1574&gt;INDEX(Cleaning_Reference!$F$6:$F$13,MATCH(D1574,Cleaning_Reference!$A$6:$A$13,0)),INDEX(Cleaning_Reference!$F$6:$F$13,MATCH(D1574,Cleaning_Reference!$A$6:$A$13,0)),Raw_Data!T1574))</f>
        <v>3.16</v>
      </c>
      <c r="U1574" s="15">
        <f>Raw_Data!U1574</f>
        <v>29.2</v>
      </c>
      <c r="V1574" s="15">
        <f>Raw_Data!V1574</f>
        <v>23135</v>
      </c>
      <c r="W1574" s="15">
        <f>Raw_Data!W1574</f>
        <v>659835</v>
      </c>
      <c r="X1574" s="15">
        <f>Raw_Data!X1574</f>
        <v>675542</v>
      </c>
      <c r="Y1574" s="15">
        <f>Raw_Data!Y1574</f>
        <v>15707</v>
      </c>
      <c r="Z1574" s="15">
        <f>Raw_Data!Z1574</f>
        <v>3958</v>
      </c>
      <c r="AA1574" s="15">
        <f>Raw_Data!AA1574</f>
        <v>7.3769999999999998</v>
      </c>
      <c r="AB1574" s="15">
        <f>Raw_Data!AB1574</f>
        <v>52.4</v>
      </c>
      <c r="AC1574" s="19" t="str">
        <f>IF(Raw_Data!G1574="","Yes","No")</f>
        <v>No</v>
      </c>
      <c r="AD1574" s="19" t="str">
        <f>IF(Raw_Data!L1574="","Yes","No")</f>
        <v>No</v>
      </c>
      <c r="AE1574" s="19" t="str">
        <f>IF(Raw_Data!T1574="","Imputed",IF(Raw_Data!T1574&gt;INDEX(Cleaning_Reference!$F$6:$F$13,MATCH(D1574,Cleaning_Reference!$A$6:$A$13,0)),"Capped","Original"))</f>
        <v>Original</v>
      </c>
      <c r="AF1574" s="21">
        <f t="shared" si="24"/>
        <v>29.2</v>
      </c>
    </row>
    <row r="1575" spans="1:32" ht="15" customHeight="1" x14ac:dyDescent="0.3">
      <c r="A1575" s="20" t="str">
        <f>Raw_Data!A1575</f>
        <v>SF11574</v>
      </c>
      <c r="B1575" s="15" t="str">
        <f>Raw_Data!B1575</f>
        <v>Madhya Pradesh</v>
      </c>
      <c r="C1575" s="15" t="str">
        <f>Raw_Data!C1575</f>
        <v>Krishna</v>
      </c>
      <c r="D1575" s="15" t="str">
        <f>Raw_Data!D1575</f>
        <v>Groundnut</v>
      </c>
      <c r="E1575" s="15" t="str">
        <f>Raw_Data!E1575</f>
        <v>Kharif</v>
      </c>
      <c r="F1575" s="15">
        <f>Raw_Data!F1575</f>
        <v>14.7</v>
      </c>
      <c r="G1575" s="18">
        <f>IF(Raw_Data!G1575="",ROUND(AVERAGEIFS(Raw_Data!$G$2:$G$4001,Raw_Data!$E$2:$E$4001,E1575),1),Raw_Data!G1575)</f>
        <v>1098.9000000000001</v>
      </c>
      <c r="H1575" s="15">
        <f>Raw_Data!H1575</f>
        <v>29.3</v>
      </c>
      <c r="I1575" s="15">
        <f>Raw_Data!I1575</f>
        <v>86.8</v>
      </c>
      <c r="J1575" s="15">
        <f>Raw_Data!J1575</f>
        <v>5.3</v>
      </c>
      <c r="K1575" s="15">
        <f>Raw_Data!K1575</f>
        <v>8.4</v>
      </c>
      <c r="L1575" s="18">
        <f>IF(Raw_Data!L1575="",ROUND(AVERAGEIFS(Raw_Data!$L$2:$L$4001,Raw_Data!$E$2:$E$4001,E1575),1),Raw_Data!L1575)</f>
        <v>27.5</v>
      </c>
      <c r="M1575" s="15">
        <f>Raw_Data!M1575</f>
        <v>123.2</v>
      </c>
      <c r="N1575" s="15">
        <f>Raw_Data!N1575</f>
        <v>57.1</v>
      </c>
      <c r="O1575" s="15">
        <f>Raw_Data!O1575</f>
        <v>46.9</v>
      </c>
      <c r="P1575" s="15" t="str">
        <f>Raw_Data!P1575</f>
        <v>Sprinkler</v>
      </c>
      <c r="Q1575" s="15">
        <f>Raw_Data!Q1575</f>
        <v>210.3</v>
      </c>
      <c r="R1575" s="15">
        <f>Raw_Data!R1575</f>
        <v>5.35</v>
      </c>
      <c r="S1575" s="15">
        <f>Raw_Data!S1575</f>
        <v>0.65</v>
      </c>
      <c r="T1575" s="18">
        <f>IF(Raw_Data!T1575="",ROUND(AVERAGEIFS(Raw_Data!$T$2:$T$4001,Raw_Data!$E$2:$E$4001,E1575,Raw_Data!$D$2:$D$4001,D1575),2),IF(Raw_Data!T1575&gt;INDEX(Cleaning_Reference!$F$6:$F$13,MATCH(D1575,Cleaning_Reference!$A$6:$A$13,0)),INDEX(Cleaning_Reference!$F$6:$F$13,MATCH(D1575,Cleaning_Reference!$A$6:$A$13,0)),Raw_Data!T1575))</f>
        <v>0.3</v>
      </c>
      <c r="U1575" s="15">
        <f>Raw_Data!U1575</f>
        <v>4.41</v>
      </c>
      <c r="V1575" s="15">
        <f>Raw_Data!V1575</f>
        <v>52960</v>
      </c>
      <c r="W1575" s="15">
        <f>Raw_Data!W1575</f>
        <v>1118092</v>
      </c>
      <c r="X1575" s="15">
        <f>Raw_Data!X1575</f>
        <v>233554</v>
      </c>
      <c r="Y1575" s="15">
        <f>Raw_Data!Y1575</f>
        <v>-884538</v>
      </c>
      <c r="Z1575" s="15">
        <f>Raw_Data!Z1575</f>
        <v>6285</v>
      </c>
      <c r="AA1575" s="15">
        <f>Raw_Data!AA1575</f>
        <v>0.70199999999999996</v>
      </c>
      <c r="AB1575" s="15">
        <f>Raw_Data!AB1575</f>
        <v>66.2</v>
      </c>
      <c r="AC1575" s="19" t="str">
        <f>IF(Raw_Data!G1575="","Yes","No")</f>
        <v>No</v>
      </c>
      <c r="AD1575" s="19" t="str">
        <f>IF(Raw_Data!L1575="","Yes","No")</f>
        <v>No</v>
      </c>
      <c r="AE1575" s="19" t="str">
        <f>IF(Raw_Data!T1575="","Imputed",IF(Raw_Data!T1575&gt;INDEX(Cleaning_Reference!$F$6:$F$13,MATCH(D1575,Cleaning_Reference!$A$6:$A$13,0)),"Capped","Original"))</f>
        <v>Original</v>
      </c>
      <c r="AF1575" s="21">
        <f t="shared" si="24"/>
        <v>4.41</v>
      </c>
    </row>
    <row r="1576" spans="1:32" ht="15" customHeight="1" x14ac:dyDescent="0.3">
      <c r="A1576" s="20" t="str">
        <f>Raw_Data!A1576</f>
        <v>SF11575</v>
      </c>
      <c r="B1576" s="15" t="str">
        <f>Raw_Data!B1576</f>
        <v>Madhya Pradesh</v>
      </c>
      <c r="C1576" s="15" t="str">
        <f>Raw_Data!C1576</f>
        <v>Krishna</v>
      </c>
      <c r="D1576" s="15" t="str">
        <f>Raw_Data!D1576</f>
        <v>Wheat</v>
      </c>
      <c r="E1576" s="15" t="str">
        <f>Raw_Data!E1576</f>
        <v>Rabi</v>
      </c>
      <c r="F1576" s="15">
        <f>Raw_Data!F1576</f>
        <v>11.47</v>
      </c>
      <c r="G1576" s="18">
        <f>IF(Raw_Data!G1576="",ROUND(AVERAGEIFS(Raw_Data!$G$2:$G$4001,Raw_Data!$E$2:$E$4001,E1576),1),Raw_Data!G1576)</f>
        <v>491.5</v>
      </c>
      <c r="H1576" s="15">
        <f>Raw_Data!H1576</f>
        <v>25.6</v>
      </c>
      <c r="I1576" s="15">
        <f>Raw_Data!I1576</f>
        <v>61.6</v>
      </c>
      <c r="J1576" s="15">
        <f>Raw_Data!J1576</f>
        <v>7.3</v>
      </c>
      <c r="K1576" s="15">
        <f>Raw_Data!K1576</f>
        <v>6.45</v>
      </c>
      <c r="L1576" s="18">
        <f>IF(Raw_Data!L1576="",ROUND(AVERAGEIFS(Raw_Data!$L$2:$L$4001,Raw_Data!$E$2:$E$4001,E1576),1),Raw_Data!L1576)</f>
        <v>25.8</v>
      </c>
      <c r="M1576" s="15">
        <f>Raw_Data!M1576</f>
        <v>107.8</v>
      </c>
      <c r="N1576" s="15">
        <f>Raw_Data!N1576</f>
        <v>33.4</v>
      </c>
      <c r="O1576" s="15">
        <f>Raw_Data!O1576</f>
        <v>103.9</v>
      </c>
      <c r="P1576" s="15" t="str">
        <f>Raw_Data!P1576</f>
        <v>Rainfed</v>
      </c>
      <c r="Q1576" s="15">
        <f>Raw_Data!Q1576</f>
        <v>211</v>
      </c>
      <c r="R1576" s="15">
        <f>Raw_Data!R1576</f>
        <v>5.3</v>
      </c>
      <c r="S1576" s="15">
        <f>Raw_Data!S1576</f>
        <v>0.89</v>
      </c>
      <c r="T1576" s="18">
        <f>IF(Raw_Data!T1576="",ROUND(AVERAGEIFS(Raw_Data!$T$2:$T$4001,Raw_Data!$E$2:$E$4001,E1576,Raw_Data!$D$2:$D$4001,D1576),2),IF(Raw_Data!T1576&gt;INDEX(Cleaning_Reference!$F$6:$F$13,MATCH(D1576,Cleaning_Reference!$A$6:$A$13,0)),INDEX(Cleaning_Reference!$F$6:$F$13,MATCH(D1576,Cleaning_Reference!$A$6:$A$13,0)),Raw_Data!T1576))</f>
        <v>2.73</v>
      </c>
      <c r="U1576" s="15">
        <f>Raw_Data!U1576</f>
        <v>31.31</v>
      </c>
      <c r="V1576" s="15">
        <f>Raw_Data!V1576</f>
        <v>25948</v>
      </c>
      <c r="W1576" s="15">
        <f>Raw_Data!W1576</f>
        <v>789587</v>
      </c>
      <c r="X1576" s="15">
        <f>Raw_Data!X1576</f>
        <v>812432</v>
      </c>
      <c r="Y1576" s="15">
        <f>Raw_Data!Y1576</f>
        <v>22845</v>
      </c>
      <c r="Z1576" s="15">
        <f>Raw_Data!Z1576</f>
        <v>3307</v>
      </c>
      <c r="AA1576" s="15">
        <f>Raw_Data!AA1576</f>
        <v>9.468</v>
      </c>
      <c r="AB1576" s="15">
        <f>Raw_Data!AB1576</f>
        <v>36</v>
      </c>
      <c r="AC1576" s="19" t="str">
        <f>IF(Raw_Data!G1576="","Yes","No")</f>
        <v>No</v>
      </c>
      <c r="AD1576" s="19" t="str">
        <f>IF(Raw_Data!L1576="","Yes","No")</f>
        <v>No</v>
      </c>
      <c r="AE1576" s="19" t="str">
        <f>IF(Raw_Data!T1576="","Imputed",IF(Raw_Data!T1576&gt;INDEX(Cleaning_Reference!$F$6:$F$13,MATCH(D1576,Cleaning_Reference!$A$6:$A$13,0)),"Capped","Original"))</f>
        <v>Original</v>
      </c>
      <c r="AF1576" s="21">
        <f t="shared" si="24"/>
        <v>31.31</v>
      </c>
    </row>
    <row r="1577" spans="1:32" ht="15" customHeight="1" x14ac:dyDescent="0.3">
      <c r="A1577" s="20" t="str">
        <f>Raw_Data!A1577</f>
        <v>SF11576</v>
      </c>
      <c r="B1577" s="15" t="str">
        <f>Raw_Data!B1577</f>
        <v>Gujarat</v>
      </c>
      <c r="C1577" s="15" t="str">
        <f>Raw_Data!C1577</f>
        <v>Nashik</v>
      </c>
      <c r="D1577" s="15" t="str">
        <f>Raw_Data!D1577</f>
        <v>Rice</v>
      </c>
      <c r="E1577" s="15" t="str">
        <f>Raw_Data!E1577</f>
        <v>Kharif</v>
      </c>
      <c r="F1577" s="15">
        <f>Raw_Data!F1577</f>
        <v>10.02</v>
      </c>
      <c r="G1577" s="18">
        <f>IF(Raw_Data!G1577="",ROUND(AVERAGEIFS(Raw_Data!$G$2:$G$4001,Raw_Data!$E$2:$E$4001,E1577),1),Raw_Data!G1577)</f>
        <v>902.1</v>
      </c>
      <c r="H1577" s="15">
        <f>Raw_Data!H1577</f>
        <v>29.1</v>
      </c>
      <c r="I1577" s="15">
        <f>Raw_Data!I1577</f>
        <v>65.5</v>
      </c>
      <c r="J1577" s="15">
        <f>Raw_Data!J1577</f>
        <v>9.3000000000000007</v>
      </c>
      <c r="K1577" s="15">
        <f>Raw_Data!K1577</f>
        <v>6.64</v>
      </c>
      <c r="L1577" s="18">
        <f>IF(Raw_Data!L1577="",ROUND(AVERAGEIFS(Raw_Data!$L$2:$L$4001,Raw_Data!$E$2:$E$4001,E1577),1),Raw_Data!L1577)</f>
        <v>33.1</v>
      </c>
      <c r="M1577" s="15">
        <f>Raw_Data!M1577</f>
        <v>132.30000000000001</v>
      </c>
      <c r="N1577" s="15">
        <f>Raw_Data!N1577</f>
        <v>48.3</v>
      </c>
      <c r="O1577" s="15">
        <f>Raw_Data!O1577</f>
        <v>85.4</v>
      </c>
      <c r="P1577" s="15" t="str">
        <f>Raw_Data!P1577</f>
        <v>Rainfed</v>
      </c>
      <c r="Q1577" s="15">
        <f>Raw_Data!Q1577</f>
        <v>174.5</v>
      </c>
      <c r="R1577" s="15">
        <f>Raw_Data!R1577</f>
        <v>0.5</v>
      </c>
      <c r="S1577" s="15">
        <f>Raw_Data!S1577</f>
        <v>0.89</v>
      </c>
      <c r="T1577" s="18">
        <f>IF(Raw_Data!T1577="",ROUND(AVERAGEIFS(Raw_Data!$T$2:$T$4001,Raw_Data!$E$2:$E$4001,E1577,Raw_Data!$D$2:$D$4001,D1577),2),IF(Raw_Data!T1577&gt;INDEX(Cleaning_Reference!$F$6:$F$13,MATCH(D1577,Cleaning_Reference!$A$6:$A$13,0)),INDEX(Cleaning_Reference!$F$6:$F$13,MATCH(D1577,Cleaning_Reference!$A$6:$A$13,0)),Raw_Data!T1577))</f>
        <v>3.15</v>
      </c>
      <c r="U1577" s="15">
        <f>Raw_Data!U1577</f>
        <v>31.56</v>
      </c>
      <c r="V1577" s="15">
        <f>Raw_Data!V1577</f>
        <v>21815</v>
      </c>
      <c r="W1577" s="15">
        <f>Raw_Data!W1577</f>
        <v>492498</v>
      </c>
      <c r="X1577" s="15">
        <f>Raw_Data!X1577</f>
        <v>688481</v>
      </c>
      <c r="Y1577" s="15">
        <f>Raw_Data!Y1577</f>
        <v>195983</v>
      </c>
      <c r="Z1577" s="15">
        <f>Raw_Data!Z1577</f>
        <v>9867</v>
      </c>
      <c r="AA1577" s="15">
        <f>Raw_Data!AA1577</f>
        <v>3.1989999999999998</v>
      </c>
      <c r="AB1577" s="15">
        <f>Raw_Data!AB1577</f>
        <v>66.099999999999994</v>
      </c>
      <c r="AC1577" s="19" t="str">
        <f>IF(Raw_Data!G1577="","Yes","No")</f>
        <v>No</v>
      </c>
      <c r="AD1577" s="19" t="str">
        <f>IF(Raw_Data!L1577="","Yes","No")</f>
        <v>No</v>
      </c>
      <c r="AE1577" s="19" t="str">
        <f>IF(Raw_Data!T1577="","Imputed",IF(Raw_Data!T1577&gt;INDEX(Cleaning_Reference!$F$6:$F$13,MATCH(D1577,Cleaning_Reference!$A$6:$A$13,0)),"Capped","Original"))</f>
        <v>Original</v>
      </c>
      <c r="AF1577" s="21">
        <f t="shared" si="24"/>
        <v>31.56</v>
      </c>
    </row>
    <row r="1578" spans="1:32" ht="15" customHeight="1" x14ac:dyDescent="0.3">
      <c r="A1578" s="20" t="str">
        <f>Raw_Data!A1578</f>
        <v>SF11577</v>
      </c>
      <c r="B1578" s="15" t="str">
        <f>Raw_Data!B1578</f>
        <v>Punjab</v>
      </c>
      <c r="C1578" s="15" t="str">
        <f>Raw_Data!C1578</f>
        <v>Ludhiana</v>
      </c>
      <c r="D1578" s="15" t="str">
        <f>Raw_Data!D1578</f>
        <v>Groundnut</v>
      </c>
      <c r="E1578" s="15" t="str">
        <f>Raw_Data!E1578</f>
        <v>Kharif</v>
      </c>
      <c r="F1578" s="15">
        <f>Raw_Data!F1578</f>
        <v>12.79</v>
      </c>
      <c r="G1578" s="18">
        <f>IF(Raw_Data!G1578="",ROUND(AVERAGEIFS(Raw_Data!$G$2:$G$4001,Raw_Data!$E$2:$E$4001,E1578),1),Raw_Data!G1578)</f>
        <v>866.5</v>
      </c>
      <c r="H1578" s="15">
        <f>Raw_Data!H1578</f>
        <v>28.9</v>
      </c>
      <c r="I1578" s="15">
        <f>Raw_Data!I1578</f>
        <v>53</v>
      </c>
      <c r="J1578" s="15">
        <f>Raw_Data!J1578</f>
        <v>6.2</v>
      </c>
      <c r="K1578" s="15">
        <f>Raw_Data!K1578</f>
        <v>7.01</v>
      </c>
      <c r="L1578" s="18">
        <f>IF(Raw_Data!L1578="",ROUND(AVERAGEIFS(Raw_Data!$L$2:$L$4001,Raw_Data!$E$2:$E$4001,E1578),1),Raw_Data!L1578)</f>
        <v>22.2</v>
      </c>
      <c r="M1578" s="15">
        <f>Raw_Data!M1578</f>
        <v>87.7</v>
      </c>
      <c r="N1578" s="15">
        <f>Raw_Data!N1578</f>
        <v>76.099999999999994</v>
      </c>
      <c r="O1578" s="15">
        <f>Raw_Data!O1578</f>
        <v>121.1</v>
      </c>
      <c r="P1578" s="15" t="str">
        <f>Raw_Data!P1578</f>
        <v>Rainfed</v>
      </c>
      <c r="Q1578" s="15">
        <f>Raw_Data!Q1578</f>
        <v>168.3</v>
      </c>
      <c r="R1578" s="15">
        <f>Raw_Data!R1578</f>
        <v>5.51</v>
      </c>
      <c r="S1578" s="15">
        <f>Raw_Data!S1578</f>
        <v>0.81</v>
      </c>
      <c r="T1578" s="18">
        <f>IF(Raw_Data!T1578="",ROUND(AVERAGEIFS(Raw_Data!$T$2:$T$4001,Raw_Data!$E$2:$E$4001,E1578,Raw_Data!$D$2:$D$4001,D1578),2),IF(Raw_Data!T1578&gt;INDEX(Cleaning_Reference!$F$6:$F$13,MATCH(D1578,Cleaning_Reference!$A$6:$A$13,0)),INDEX(Cleaning_Reference!$F$6:$F$13,MATCH(D1578,Cleaning_Reference!$A$6:$A$13,0)),Raw_Data!T1578))</f>
        <v>1.77</v>
      </c>
      <c r="U1578" s="15">
        <f>Raw_Data!U1578</f>
        <v>22.64</v>
      </c>
      <c r="V1578" s="15">
        <f>Raw_Data!V1578</f>
        <v>53220</v>
      </c>
      <c r="W1578" s="15">
        <f>Raw_Data!W1578</f>
        <v>814476</v>
      </c>
      <c r="X1578" s="15">
        <f>Raw_Data!X1578</f>
        <v>1204901</v>
      </c>
      <c r="Y1578" s="15">
        <f>Raw_Data!Y1578</f>
        <v>390425</v>
      </c>
      <c r="Z1578" s="15">
        <f>Raw_Data!Z1578</f>
        <v>3063</v>
      </c>
      <c r="AA1578" s="15">
        <f>Raw_Data!AA1578</f>
        <v>7.391</v>
      </c>
      <c r="AB1578" s="15">
        <f>Raw_Data!AB1578</f>
        <v>44.5</v>
      </c>
      <c r="AC1578" s="19" t="str">
        <f>IF(Raw_Data!G1578="","Yes","No")</f>
        <v>No</v>
      </c>
      <c r="AD1578" s="19" t="str">
        <f>IF(Raw_Data!L1578="","Yes","No")</f>
        <v>No</v>
      </c>
      <c r="AE1578" s="19" t="str">
        <f>IF(Raw_Data!T1578="","Imputed",IF(Raw_Data!T1578&gt;INDEX(Cleaning_Reference!$F$6:$F$13,MATCH(D1578,Cleaning_Reference!$A$6:$A$13,0)),"Capped","Original"))</f>
        <v>Original</v>
      </c>
      <c r="AF1578" s="21">
        <f t="shared" si="24"/>
        <v>22.64</v>
      </c>
    </row>
    <row r="1579" spans="1:32" ht="15" customHeight="1" x14ac:dyDescent="0.3">
      <c r="A1579" s="20" t="str">
        <f>Raw_Data!A1579</f>
        <v>SF11578</v>
      </c>
      <c r="B1579" s="15" t="str">
        <f>Raw_Data!B1579</f>
        <v>Telangana</v>
      </c>
      <c r="C1579" s="15" t="str">
        <f>Raw_Data!C1579</f>
        <v>Ludhiana</v>
      </c>
      <c r="D1579" s="15" t="str">
        <f>Raw_Data!D1579</f>
        <v>Rice</v>
      </c>
      <c r="E1579" s="15" t="str">
        <f>Raw_Data!E1579</f>
        <v>Zaid</v>
      </c>
      <c r="F1579" s="15">
        <f>Raw_Data!F1579</f>
        <v>11.33</v>
      </c>
      <c r="G1579" s="18">
        <f>IF(Raw_Data!G1579="",ROUND(AVERAGEIFS(Raw_Data!$G$2:$G$4001,Raw_Data!$E$2:$E$4001,E1579),1),Raw_Data!G1579)</f>
        <v>214.8</v>
      </c>
      <c r="H1579" s="15">
        <f>Raw_Data!H1579</f>
        <v>28.3</v>
      </c>
      <c r="I1579" s="15">
        <f>Raw_Data!I1579</f>
        <v>59.8</v>
      </c>
      <c r="J1579" s="15">
        <f>Raw_Data!J1579</f>
        <v>8</v>
      </c>
      <c r="K1579" s="15">
        <f>Raw_Data!K1579</f>
        <v>6.37</v>
      </c>
      <c r="L1579" s="18">
        <f>IF(Raw_Data!L1579="",ROUND(AVERAGEIFS(Raw_Data!$L$2:$L$4001,Raw_Data!$E$2:$E$4001,E1579),1),Raw_Data!L1579)</f>
        <v>21.2</v>
      </c>
      <c r="M1579" s="15">
        <f>Raw_Data!M1579</f>
        <v>70.7</v>
      </c>
      <c r="N1579" s="15">
        <f>Raw_Data!N1579</f>
        <v>50.6</v>
      </c>
      <c r="O1579" s="15">
        <f>Raw_Data!O1579</f>
        <v>86.3</v>
      </c>
      <c r="P1579" s="15" t="str">
        <f>Raw_Data!P1579</f>
        <v>Sprinkler</v>
      </c>
      <c r="Q1579" s="15">
        <f>Raw_Data!Q1579</f>
        <v>171.1</v>
      </c>
      <c r="R1579" s="15">
        <f>Raw_Data!R1579</f>
        <v>1.83</v>
      </c>
      <c r="S1579" s="15">
        <f>Raw_Data!S1579</f>
        <v>0.75</v>
      </c>
      <c r="T1579" s="18">
        <f>IF(Raw_Data!T1579="",ROUND(AVERAGEIFS(Raw_Data!$T$2:$T$4001,Raw_Data!$E$2:$E$4001,E1579,Raw_Data!$D$2:$D$4001,D1579),2),IF(Raw_Data!T1579&gt;INDEX(Cleaning_Reference!$F$6:$F$13,MATCH(D1579,Cleaning_Reference!$A$6:$A$13,0)),INDEX(Cleaning_Reference!$F$6:$F$13,MATCH(D1579,Cleaning_Reference!$A$6:$A$13,0)),Raw_Data!T1579))</f>
        <v>2.76</v>
      </c>
      <c r="U1579" s="15">
        <f>Raw_Data!U1579</f>
        <v>31.27</v>
      </c>
      <c r="V1579" s="15">
        <f>Raw_Data!V1579</f>
        <v>25808</v>
      </c>
      <c r="W1579" s="15">
        <f>Raw_Data!W1579</f>
        <v>741282</v>
      </c>
      <c r="X1579" s="15">
        <f>Raw_Data!X1579</f>
        <v>807016</v>
      </c>
      <c r="Y1579" s="15">
        <f>Raw_Data!Y1579</f>
        <v>65734</v>
      </c>
      <c r="Z1579" s="15">
        <f>Raw_Data!Z1579</f>
        <v>14837</v>
      </c>
      <c r="AA1579" s="15">
        <f>Raw_Data!AA1579</f>
        <v>2.1080000000000001</v>
      </c>
      <c r="AB1579" s="15">
        <f>Raw_Data!AB1579</f>
        <v>56.2</v>
      </c>
      <c r="AC1579" s="19" t="str">
        <f>IF(Raw_Data!G1579="","Yes","No")</f>
        <v>No</v>
      </c>
      <c r="AD1579" s="19" t="str">
        <f>IF(Raw_Data!L1579="","Yes","No")</f>
        <v>No</v>
      </c>
      <c r="AE1579" s="19" t="str">
        <f>IF(Raw_Data!T1579="","Imputed",IF(Raw_Data!T1579&gt;INDEX(Cleaning_Reference!$F$6:$F$13,MATCH(D1579,Cleaning_Reference!$A$6:$A$13,0)),"Capped","Original"))</f>
        <v>Original</v>
      </c>
      <c r="AF1579" s="21">
        <f t="shared" si="24"/>
        <v>31.27</v>
      </c>
    </row>
    <row r="1580" spans="1:32" ht="15" customHeight="1" x14ac:dyDescent="0.3">
      <c r="A1580" s="20" t="str">
        <f>Raw_Data!A1580</f>
        <v>SF11579</v>
      </c>
      <c r="B1580" s="15" t="str">
        <f>Raw_Data!B1580</f>
        <v>Maharashtra</v>
      </c>
      <c r="C1580" s="15" t="str">
        <f>Raw_Data!C1580</f>
        <v>Raichur</v>
      </c>
      <c r="D1580" s="15" t="str">
        <f>Raw_Data!D1580</f>
        <v>Chilli</v>
      </c>
      <c r="E1580" s="15" t="str">
        <f>Raw_Data!E1580</f>
        <v>Kharif</v>
      </c>
      <c r="F1580" s="15">
        <f>Raw_Data!F1580</f>
        <v>0.6</v>
      </c>
      <c r="G1580" s="18">
        <f>IF(Raw_Data!G1580="",ROUND(AVERAGEIFS(Raw_Data!$G$2:$G$4001,Raw_Data!$E$2:$E$4001,E1580),1),Raw_Data!G1580)</f>
        <v>634.4</v>
      </c>
      <c r="H1580" s="15">
        <f>Raw_Data!H1580</f>
        <v>27.6</v>
      </c>
      <c r="I1580" s="15">
        <f>Raw_Data!I1580</f>
        <v>87.6</v>
      </c>
      <c r="J1580" s="15">
        <f>Raw_Data!J1580</f>
        <v>5.6</v>
      </c>
      <c r="K1580" s="15">
        <f>Raw_Data!K1580</f>
        <v>5.68</v>
      </c>
      <c r="L1580" s="18">
        <f>IF(Raw_Data!L1580="",ROUND(AVERAGEIFS(Raw_Data!$L$2:$L$4001,Raw_Data!$E$2:$E$4001,E1580),1),Raw_Data!L1580)</f>
        <v>27.7</v>
      </c>
      <c r="M1580" s="15">
        <f>Raw_Data!M1580</f>
        <v>123.6</v>
      </c>
      <c r="N1580" s="15">
        <f>Raw_Data!N1580</f>
        <v>74.900000000000006</v>
      </c>
      <c r="O1580" s="15">
        <f>Raw_Data!O1580</f>
        <v>88.9</v>
      </c>
      <c r="P1580" s="15" t="str">
        <f>Raw_Data!P1580</f>
        <v>Rainfed</v>
      </c>
      <c r="Q1580" s="15">
        <f>Raw_Data!Q1580</f>
        <v>179.9</v>
      </c>
      <c r="R1580" s="15">
        <f>Raw_Data!R1580</f>
        <v>6.16</v>
      </c>
      <c r="S1580" s="15">
        <f>Raw_Data!S1580</f>
        <v>0.77</v>
      </c>
      <c r="T1580" s="18">
        <f>IF(Raw_Data!T1580="",ROUND(AVERAGEIFS(Raw_Data!$T$2:$T$4001,Raw_Data!$E$2:$E$4001,E1580,Raw_Data!$D$2:$D$4001,D1580),2),IF(Raw_Data!T1580&gt;INDEX(Cleaning_Reference!$F$6:$F$13,MATCH(D1580,Cleaning_Reference!$A$6:$A$13,0)),INDEX(Cleaning_Reference!$F$6:$F$13,MATCH(D1580,Cleaning_Reference!$A$6:$A$13,0)),Raw_Data!T1580))</f>
        <v>0.69</v>
      </c>
      <c r="U1580" s="15">
        <f>Raw_Data!U1580</f>
        <v>0.41</v>
      </c>
      <c r="V1580" s="15">
        <f>Raw_Data!V1580</f>
        <v>96669</v>
      </c>
      <c r="W1580" s="15">
        <f>Raw_Data!W1580</f>
        <v>35174</v>
      </c>
      <c r="X1580" s="15">
        <f>Raw_Data!X1580</f>
        <v>39634</v>
      </c>
      <c r="Y1580" s="15">
        <f>Raw_Data!Y1580</f>
        <v>4460</v>
      </c>
      <c r="Z1580" s="15">
        <f>Raw_Data!Z1580</f>
        <v>260</v>
      </c>
      <c r="AA1580" s="15">
        <f>Raw_Data!AA1580</f>
        <v>1.577</v>
      </c>
      <c r="AB1580" s="15">
        <f>Raw_Data!AB1580</f>
        <v>59.6</v>
      </c>
      <c r="AC1580" s="19" t="str">
        <f>IF(Raw_Data!G1580="","Yes","No")</f>
        <v>No</v>
      </c>
      <c r="AD1580" s="19" t="str">
        <f>IF(Raw_Data!L1580="","Yes","No")</f>
        <v>No</v>
      </c>
      <c r="AE1580" s="19" t="str">
        <f>IF(Raw_Data!T1580="","Imputed",IF(Raw_Data!T1580&gt;INDEX(Cleaning_Reference!$F$6:$F$13,MATCH(D1580,Cleaning_Reference!$A$6:$A$13,0)),"Capped","Original"))</f>
        <v>Original</v>
      </c>
      <c r="AF1580" s="21">
        <f t="shared" si="24"/>
        <v>0.41</v>
      </c>
    </row>
    <row r="1581" spans="1:32" ht="15" customHeight="1" x14ac:dyDescent="0.3">
      <c r="A1581" s="20" t="str">
        <f>Raw_Data!A1581</f>
        <v>SF11580</v>
      </c>
      <c r="B1581" s="15" t="str">
        <f>Raw_Data!B1581</f>
        <v>Tamil Nadu</v>
      </c>
      <c r="C1581" s="15" t="str">
        <f>Raw_Data!C1581</f>
        <v>Rajkot</v>
      </c>
      <c r="D1581" s="15" t="str">
        <f>Raw_Data!D1581</f>
        <v>Pulses</v>
      </c>
      <c r="E1581" s="15" t="str">
        <f>Raw_Data!E1581</f>
        <v>Rabi</v>
      </c>
      <c r="F1581" s="15">
        <f>Raw_Data!F1581</f>
        <v>5.29</v>
      </c>
      <c r="G1581" s="18">
        <f>IF(Raw_Data!G1581="",ROUND(AVERAGEIFS(Raw_Data!$G$2:$G$4001,Raw_Data!$E$2:$E$4001,E1581),1),Raw_Data!G1581)</f>
        <v>463.1</v>
      </c>
      <c r="H1581" s="15">
        <f>Raw_Data!H1581</f>
        <v>22.6</v>
      </c>
      <c r="I1581" s="15">
        <f>Raw_Data!I1581</f>
        <v>55.8</v>
      </c>
      <c r="J1581" s="15">
        <f>Raw_Data!J1581</f>
        <v>6.6</v>
      </c>
      <c r="K1581" s="15">
        <f>Raw_Data!K1581</f>
        <v>6.01</v>
      </c>
      <c r="L1581" s="18">
        <f>IF(Raw_Data!L1581="",ROUND(AVERAGEIFS(Raw_Data!$L$2:$L$4001,Raw_Data!$E$2:$E$4001,E1581),1),Raw_Data!L1581)</f>
        <v>29.2</v>
      </c>
      <c r="M1581" s="15">
        <f>Raw_Data!M1581</f>
        <v>89.8</v>
      </c>
      <c r="N1581" s="15">
        <f>Raw_Data!N1581</f>
        <v>25.7</v>
      </c>
      <c r="O1581" s="15">
        <f>Raw_Data!O1581</f>
        <v>119.6</v>
      </c>
      <c r="P1581" s="15" t="str">
        <f>Raw_Data!P1581</f>
        <v>Flood</v>
      </c>
      <c r="Q1581" s="15">
        <f>Raw_Data!Q1581</f>
        <v>219.8</v>
      </c>
      <c r="R1581" s="15">
        <f>Raw_Data!R1581</f>
        <v>6.99</v>
      </c>
      <c r="S1581" s="15">
        <f>Raw_Data!S1581</f>
        <v>0.73</v>
      </c>
      <c r="T1581" s="18">
        <f>IF(Raw_Data!T1581="",ROUND(AVERAGEIFS(Raw_Data!$T$2:$T$4001,Raw_Data!$E$2:$E$4001,E1581,Raw_Data!$D$2:$D$4001,D1581),2),IF(Raw_Data!T1581&gt;INDEX(Cleaning_Reference!$F$6:$F$13,MATCH(D1581,Cleaning_Reference!$A$6:$A$13,0)),INDEX(Cleaning_Reference!$F$6:$F$13,MATCH(D1581,Cleaning_Reference!$A$6:$A$13,0)),Raw_Data!T1581))</f>
        <v>0.7</v>
      </c>
      <c r="U1581" s="15">
        <f>Raw_Data!U1581</f>
        <v>3.7</v>
      </c>
      <c r="V1581" s="15">
        <f>Raw_Data!V1581</f>
        <v>71382</v>
      </c>
      <c r="W1581" s="15">
        <f>Raw_Data!W1581</f>
        <v>376315</v>
      </c>
      <c r="X1581" s="15">
        <f>Raw_Data!X1581</f>
        <v>264113</v>
      </c>
      <c r="Y1581" s="15">
        <f>Raw_Data!Y1581</f>
        <v>-112202</v>
      </c>
      <c r="Z1581" s="15">
        <f>Raw_Data!Z1581</f>
        <v>2134</v>
      </c>
      <c r="AA1581" s="15">
        <f>Raw_Data!AA1581</f>
        <v>1.734</v>
      </c>
      <c r="AB1581" s="15">
        <f>Raw_Data!AB1581</f>
        <v>23.2</v>
      </c>
      <c r="AC1581" s="19" t="str">
        <f>IF(Raw_Data!G1581="","Yes","No")</f>
        <v>No</v>
      </c>
      <c r="AD1581" s="19" t="str">
        <f>IF(Raw_Data!L1581="","Yes","No")</f>
        <v>No</v>
      </c>
      <c r="AE1581" s="19" t="str">
        <f>IF(Raw_Data!T1581="","Imputed",IF(Raw_Data!T1581&gt;INDEX(Cleaning_Reference!$F$6:$F$13,MATCH(D1581,Cleaning_Reference!$A$6:$A$13,0)),"Capped","Original"))</f>
        <v>Original</v>
      </c>
      <c r="AF1581" s="21">
        <f t="shared" si="24"/>
        <v>3.7</v>
      </c>
    </row>
    <row r="1582" spans="1:32" ht="15" customHeight="1" x14ac:dyDescent="0.3">
      <c r="A1582" s="20" t="str">
        <f>Raw_Data!A1582</f>
        <v>SF11581</v>
      </c>
      <c r="B1582" s="15" t="str">
        <f>Raw_Data!B1582</f>
        <v>Karnataka</v>
      </c>
      <c r="C1582" s="15" t="str">
        <f>Raw_Data!C1582</f>
        <v>Rajkot</v>
      </c>
      <c r="D1582" s="15" t="str">
        <f>Raw_Data!D1582</f>
        <v>Cotton</v>
      </c>
      <c r="E1582" s="15" t="str">
        <f>Raw_Data!E1582</f>
        <v>Rabi</v>
      </c>
      <c r="F1582" s="15">
        <f>Raw_Data!F1582</f>
        <v>11.65</v>
      </c>
      <c r="G1582" s="18">
        <f>IF(Raw_Data!G1582="",ROUND(AVERAGEIFS(Raw_Data!$G$2:$G$4001,Raw_Data!$E$2:$E$4001,E1582),1),Raw_Data!G1582)</f>
        <v>293.3</v>
      </c>
      <c r="H1582" s="15">
        <f>Raw_Data!H1582</f>
        <v>18.8</v>
      </c>
      <c r="I1582" s="15">
        <f>Raw_Data!I1582</f>
        <v>59</v>
      </c>
      <c r="J1582" s="15">
        <f>Raw_Data!J1582</f>
        <v>5.4</v>
      </c>
      <c r="K1582" s="15">
        <f>Raw_Data!K1582</f>
        <v>6.17</v>
      </c>
      <c r="L1582" s="18">
        <f>IF(Raw_Data!L1582="",ROUND(AVERAGEIFS(Raw_Data!$L$2:$L$4001,Raw_Data!$E$2:$E$4001,E1582),1),Raw_Data!L1582)</f>
        <v>33.6</v>
      </c>
      <c r="M1582" s="15">
        <f>Raw_Data!M1582</f>
        <v>154.1</v>
      </c>
      <c r="N1582" s="15">
        <f>Raw_Data!N1582</f>
        <v>51</v>
      </c>
      <c r="O1582" s="15">
        <f>Raw_Data!O1582</f>
        <v>79.8</v>
      </c>
      <c r="P1582" s="15" t="str">
        <f>Raw_Data!P1582</f>
        <v>Flood</v>
      </c>
      <c r="Q1582" s="15">
        <f>Raw_Data!Q1582</f>
        <v>125.7</v>
      </c>
      <c r="R1582" s="15">
        <f>Raw_Data!R1582</f>
        <v>4.6399999999999997</v>
      </c>
      <c r="S1582" s="15">
        <f>Raw_Data!S1582</f>
        <v>0.84</v>
      </c>
      <c r="T1582" s="18">
        <f>IF(Raw_Data!T1582="",ROUND(AVERAGEIFS(Raw_Data!$T$2:$T$4001,Raw_Data!$E$2:$E$4001,E1582,Raw_Data!$D$2:$D$4001,D1582),2),IF(Raw_Data!T1582&gt;INDEX(Cleaning_Reference!$F$6:$F$13,MATCH(D1582,Cleaning_Reference!$A$6:$A$13,0)),INDEX(Cleaning_Reference!$F$6:$F$13,MATCH(D1582,Cleaning_Reference!$A$6:$A$13,0)),Raw_Data!T1582))</f>
        <v>0.88</v>
      </c>
      <c r="U1582" s="15">
        <f>Raw_Data!U1582</f>
        <v>10.25</v>
      </c>
      <c r="V1582" s="15">
        <f>Raw_Data!V1582</f>
        <v>69359</v>
      </c>
      <c r="W1582" s="15">
        <f>Raw_Data!W1582</f>
        <v>795403</v>
      </c>
      <c r="X1582" s="15">
        <f>Raw_Data!X1582</f>
        <v>710930</v>
      </c>
      <c r="Y1582" s="15">
        <f>Raw_Data!Y1582</f>
        <v>-84473</v>
      </c>
      <c r="Z1582" s="15">
        <f>Raw_Data!Z1582</f>
        <v>11472</v>
      </c>
      <c r="AA1582" s="15">
        <f>Raw_Data!AA1582</f>
        <v>0.89300000000000002</v>
      </c>
      <c r="AB1582" s="15">
        <f>Raw_Data!AB1582</f>
        <v>38.5</v>
      </c>
      <c r="AC1582" s="19" t="str">
        <f>IF(Raw_Data!G1582="","Yes","No")</f>
        <v>No</v>
      </c>
      <c r="AD1582" s="19" t="str">
        <f>IF(Raw_Data!L1582="","Yes","No")</f>
        <v>No</v>
      </c>
      <c r="AE1582" s="19" t="str">
        <f>IF(Raw_Data!T1582="","Imputed",IF(Raw_Data!T1582&gt;INDEX(Cleaning_Reference!$F$6:$F$13,MATCH(D1582,Cleaning_Reference!$A$6:$A$13,0)),"Capped","Original"))</f>
        <v>Original</v>
      </c>
      <c r="AF1582" s="21">
        <f t="shared" si="24"/>
        <v>10.25</v>
      </c>
    </row>
    <row r="1583" spans="1:32" ht="15" customHeight="1" x14ac:dyDescent="0.3">
      <c r="A1583" s="20" t="str">
        <f>Raw_Data!A1583</f>
        <v>SF11582</v>
      </c>
      <c r="B1583" s="15" t="str">
        <f>Raw_Data!B1583</f>
        <v>Karnataka</v>
      </c>
      <c r="C1583" s="15" t="str">
        <f>Raw_Data!C1583</f>
        <v>Krishna</v>
      </c>
      <c r="D1583" s="15" t="str">
        <f>Raw_Data!D1583</f>
        <v>Cotton</v>
      </c>
      <c r="E1583" s="15" t="str">
        <f>Raw_Data!E1583</f>
        <v>Rabi</v>
      </c>
      <c r="F1583" s="15">
        <f>Raw_Data!F1583</f>
        <v>0.93</v>
      </c>
      <c r="G1583" s="18">
        <f>IF(Raw_Data!G1583="",ROUND(AVERAGEIFS(Raw_Data!$G$2:$G$4001,Raw_Data!$E$2:$E$4001,E1583),1),Raw_Data!G1583)</f>
        <v>536</v>
      </c>
      <c r="H1583" s="15">
        <f>Raw_Data!H1583</f>
        <v>27.1</v>
      </c>
      <c r="I1583" s="15">
        <f>Raw_Data!I1583</f>
        <v>75.7</v>
      </c>
      <c r="J1583" s="15">
        <f>Raw_Data!J1583</f>
        <v>8.1</v>
      </c>
      <c r="K1583" s="15">
        <f>Raw_Data!K1583</f>
        <v>7.5</v>
      </c>
      <c r="L1583" s="18">
        <f>IF(Raw_Data!L1583="",ROUND(AVERAGEIFS(Raw_Data!$L$2:$L$4001,Raw_Data!$E$2:$E$4001,E1583),1),Raw_Data!L1583)</f>
        <v>31</v>
      </c>
      <c r="M1583" s="15">
        <f>Raw_Data!M1583</f>
        <v>111.5</v>
      </c>
      <c r="N1583" s="15">
        <f>Raw_Data!N1583</f>
        <v>38.1</v>
      </c>
      <c r="O1583" s="15">
        <f>Raw_Data!O1583</f>
        <v>119.5</v>
      </c>
      <c r="P1583" s="15" t="str">
        <f>Raw_Data!P1583</f>
        <v>Flood</v>
      </c>
      <c r="Q1583" s="15">
        <f>Raw_Data!Q1583</f>
        <v>179.1</v>
      </c>
      <c r="R1583" s="15">
        <f>Raw_Data!R1583</f>
        <v>0.84</v>
      </c>
      <c r="S1583" s="15">
        <f>Raw_Data!S1583</f>
        <v>0.89</v>
      </c>
      <c r="T1583" s="18">
        <f>IF(Raw_Data!T1583="",ROUND(AVERAGEIFS(Raw_Data!$T$2:$T$4001,Raw_Data!$E$2:$E$4001,E1583,Raw_Data!$D$2:$D$4001,D1583),2),IF(Raw_Data!T1583&gt;INDEX(Cleaning_Reference!$F$6:$F$13,MATCH(D1583,Cleaning_Reference!$A$6:$A$13,0)),INDEX(Cleaning_Reference!$F$6:$F$13,MATCH(D1583,Cleaning_Reference!$A$6:$A$13,0)),Raw_Data!T1583))</f>
        <v>0.82</v>
      </c>
      <c r="U1583" s="15">
        <f>Raw_Data!U1583</f>
        <v>0.76</v>
      </c>
      <c r="V1583" s="15">
        <f>Raw_Data!V1583</f>
        <v>57158</v>
      </c>
      <c r="W1583" s="15">
        <f>Raw_Data!W1583</f>
        <v>56442</v>
      </c>
      <c r="X1583" s="15">
        <f>Raw_Data!X1583</f>
        <v>43440</v>
      </c>
      <c r="Y1583" s="15">
        <f>Raw_Data!Y1583</f>
        <v>-13002</v>
      </c>
      <c r="Z1583" s="15">
        <f>Raw_Data!Z1583</f>
        <v>871</v>
      </c>
      <c r="AA1583" s="15">
        <f>Raw_Data!AA1583</f>
        <v>0.873</v>
      </c>
      <c r="AB1583" s="15">
        <f>Raw_Data!AB1583</f>
        <v>63.9</v>
      </c>
      <c r="AC1583" s="19" t="str">
        <f>IF(Raw_Data!G1583="","Yes","No")</f>
        <v>No</v>
      </c>
      <c r="AD1583" s="19" t="str">
        <f>IF(Raw_Data!L1583="","Yes","No")</f>
        <v>No</v>
      </c>
      <c r="AE1583" s="19" t="str">
        <f>IF(Raw_Data!T1583="","Imputed",IF(Raw_Data!T1583&gt;INDEX(Cleaning_Reference!$F$6:$F$13,MATCH(D1583,Cleaning_Reference!$A$6:$A$13,0)),"Capped","Original"))</f>
        <v>Original</v>
      </c>
      <c r="AF1583" s="21">
        <f t="shared" si="24"/>
        <v>0.76</v>
      </c>
    </row>
    <row r="1584" spans="1:32" ht="15" customHeight="1" x14ac:dyDescent="0.3">
      <c r="A1584" s="20" t="str">
        <f>Raw_Data!A1584</f>
        <v>SF11583</v>
      </c>
      <c r="B1584" s="15" t="str">
        <f>Raw_Data!B1584</f>
        <v>Tamil Nadu</v>
      </c>
      <c r="C1584" s="15" t="str">
        <f>Raw_Data!C1584</f>
        <v>Warangal</v>
      </c>
      <c r="D1584" s="15" t="str">
        <f>Raw_Data!D1584</f>
        <v>Maize</v>
      </c>
      <c r="E1584" s="15" t="str">
        <f>Raw_Data!E1584</f>
        <v>Rabi</v>
      </c>
      <c r="F1584" s="15">
        <f>Raw_Data!F1584</f>
        <v>0.92</v>
      </c>
      <c r="G1584" s="18">
        <f>IF(Raw_Data!G1584="",ROUND(AVERAGEIFS(Raw_Data!$G$2:$G$4001,Raw_Data!$E$2:$E$4001,E1584),1),Raw_Data!G1584)</f>
        <v>399</v>
      </c>
      <c r="H1584" s="15">
        <f>Raw_Data!H1584</f>
        <v>21.3</v>
      </c>
      <c r="I1584" s="15">
        <f>Raw_Data!I1584</f>
        <v>58.9</v>
      </c>
      <c r="J1584" s="15">
        <f>Raw_Data!J1584</f>
        <v>8</v>
      </c>
      <c r="K1584" s="15">
        <f>Raw_Data!K1584</f>
        <v>5.99</v>
      </c>
      <c r="L1584" s="18">
        <f>IF(Raw_Data!L1584="",ROUND(AVERAGEIFS(Raw_Data!$L$2:$L$4001,Raw_Data!$E$2:$E$4001,E1584),1),Raw_Data!L1584)</f>
        <v>20.9</v>
      </c>
      <c r="M1584" s="15">
        <f>Raw_Data!M1584</f>
        <v>64.7</v>
      </c>
      <c r="N1584" s="15">
        <f>Raw_Data!N1584</f>
        <v>64.099999999999994</v>
      </c>
      <c r="O1584" s="15">
        <f>Raw_Data!O1584</f>
        <v>121.5</v>
      </c>
      <c r="P1584" s="15" t="str">
        <f>Raw_Data!P1584</f>
        <v>Drip</v>
      </c>
      <c r="Q1584" s="15">
        <f>Raw_Data!Q1584</f>
        <v>207.4</v>
      </c>
      <c r="R1584" s="15">
        <f>Raw_Data!R1584</f>
        <v>5.22</v>
      </c>
      <c r="S1584" s="15">
        <f>Raw_Data!S1584</f>
        <v>0.77</v>
      </c>
      <c r="T1584" s="18">
        <f>IF(Raw_Data!T1584="",ROUND(AVERAGEIFS(Raw_Data!$T$2:$T$4001,Raw_Data!$E$2:$E$4001,E1584,Raw_Data!$D$2:$D$4001,D1584),2),IF(Raw_Data!T1584&gt;INDEX(Cleaning_Reference!$F$6:$F$13,MATCH(D1584,Cleaning_Reference!$A$6:$A$13,0)),INDEX(Cleaning_Reference!$F$6:$F$13,MATCH(D1584,Cleaning_Reference!$A$6:$A$13,0)),Raw_Data!T1584))</f>
        <v>2.13</v>
      </c>
      <c r="U1584" s="15">
        <f>Raw_Data!U1584</f>
        <v>1.96</v>
      </c>
      <c r="V1584" s="15">
        <f>Raw_Data!V1584</f>
        <v>24192</v>
      </c>
      <c r="W1584" s="15">
        <f>Raw_Data!W1584</f>
        <v>59388</v>
      </c>
      <c r="X1584" s="15">
        <f>Raw_Data!X1584</f>
        <v>47416</v>
      </c>
      <c r="Y1584" s="15">
        <f>Raw_Data!Y1584</f>
        <v>-11972</v>
      </c>
      <c r="Z1584" s="15">
        <f>Raw_Data!Z1584</f>
        <v>428</v>
      </c>
      <c r="AA1584" s="15">
        <f>Raw_Data!AA1584</f>
        <v>4.5789999999999997</v>
      </c>
      <c r="AB1584" s="15">
        <f>Raw_Data!AB1584</f>
        <v>47.1</v>
      </c>
      <c r="AC1584" s="19" t="str">
        <f>IF(Raw_Data!G1584="","Yes","No")</f>
        <v>No</v>
      </c>
      <c r="AD1584" s="19" t="str">
        <f>IF(Raw_Data!L1584="","Yes","No")</f>
        <v>No</v>
      </c>
      <c r="AE1584" s="19" t="str">
        <f>IF(Raw_Data!T1584="","Imputed",IF(Raw_Data!T1584&gt;INDEX(Cleaning_Reference!$F$6:$F$13,MATCH(D1584,Cleaning_Reference!$A$6:$A$13,0)),"Capped","Original"))</f>
        <v>Original</v>
      </c>
      <c r="AF1584" s="21">
        <f t="shared" si="24"/>
        <v>1.96</v>
      </c>
    </row>
    <row r="1585" spans="1:32" ht="15" customHeight="1" x14ac:dyDescent="0.3">
      <c r="A1585" s="20" t="str">
        <f>Raw_Data!A1585</f>
        <v>SF11584</v>
      </c>
      <c r="B1585" s="15" t="str">
        <f>Raw_Data!B1585</f>
        <v>Madhya Pradesh</v>
      </c>
      <c r="C1585" s="15" t="str">
        <f>Raw_Data!C1585</f>
        <v>Raichur</v>
      </c>
      <c r="D1585" s="15" t="str">
        <f>Raw_Data!D1585</f>
        <v>Cotton</v>
      </c>
      <c r="E1585" s="15" t="str">
        <f>Raw_Data!E1585</f>
        <v>Kharif</v>
      </c>
      <c r="F1585" s="15">
        <f>Raw_Data!F1585</f>
        <v>14.8</v>
      </c>
      <c r="G1585" s="18">
        <f>IF(Raw_Data!G1585="",ROUND(AVERAGEIFS(Raw_Data!$G$2:$G$4001,Raw_Data!$E$2:$E$4001,E1585),1),Raw_Data!G1585)</f>
        <v>897.7</v>
      </c>
      <c r="H1585" s="15">
        <f>Raw_Data!H1585</f>
        <v>25.6</v>
      </c>
      <c r="I1585" s="15">
        <f>Raw_Data!I1585</f>
        <v>66.3</v>
      </c>
      <c r="J1585" s="15">
        <f>Raw_Data!J1585</f>
        <v>7.5</v>
      </c>
      <c r="K1585" s="15">
        <f>Raw_Data!K1585</f>
        <v>6.75</v>
      </c>
      <c r="L1585" s="18">
        <f>IF(Raw_Data!L1585="",ROUND(AVERAGEIFS(Raw_Data!$L$2:$L$4001,Raw_Data!$E$2:$E$4001,E1585),1),Raw_Data!L1585)</f>
        <v>27.7</v>
      </c>
      <c r="M1585" s="15">
        <f>Raw_Data!M1585</f>
        <v>125.6</v>
      </c>
      <c r="N1585" s="15">
        <f>Raw_Data!N1585</f>
        <v>55.7</v>
      </c>
      <c r="O1585" s="15">
        <f>Raw_Data!O1585</f>
        <v>98.7</v>
      </c>
      <c r="P1585" s="15" t="str">
        <f>Raw_Data!P1585</f>
        <v>Rainfed</v>
      </c>
      <c r="Q1585" s="15">
        <f>Raw_Data!Q1585</f>
        <v>201.8</v>
      </c>
      <c r="R1585" s="15">
        <f>Raw_Data!R1585</f>
        <v>1.18</v>
      </c>
      <c r="S1585" s="15">
        <f>Raw_Data!S1585</f>
        <v>0.69</v>
      </c>
      <c r="T1585" s="18">
        <f>IF(Raw_Data!T1585="",ROUND(AVERAGEIFS(Raw_Data!$T$2:$T$4001,Raw_Data!$E$2:$E$4001,E1585,Raw_Data!$D$2:$D$4001,D1585),2),IF(Raw_Data!T1585&gt;INDEX(Cleaning_Reference!$F$6:$F$13,MATCH(D1585,Cleaning_Reference!$A$6:$A$13,0)),INDEX(Cleaning_Reference!$F$6:$F$13,MATCH(D1585,Cleaning_Reference!$A$6:$A$13,0)),Raw_Data!T1585))</f>
        <v>1.44</v>
      </c>
      <c r="U1585" s="15">
        <f>Raw_Data!U1585</f>
        <v>21.31</v>
      </c>
      <c r="V1585" s="15">
        <f>Raw_Data!V1585</f>
        <v>60601</v>
      </c>
      <c r="W1585" s="15">
        <f>Raw_Data!W1585</f>
        <v>740462</v>
      </c>
      <c r="X1585" s="15">
        <f>Raw_Data!X1585</f>
        <v>1291407</v>
      </c>
      <c r="Y1585" s="15">
        <f>Raw_Data!Y1585</f>
        <v>550945</v>
      </c>
      <c r="Z1585" s="15">
        <f>Raw_Data!Z1585</f>
        <v>5148</v>
      </c>
      <c r="AA1585" s="15">
        <f>Raw_Data!AA1585</f>
        <v>4.1390000000000002</v>
      </c>
      <c r="AB1585" s="15">
        <f>Raw_Data!AB1585</f>
        <v>63</v>
      </c>
      <c r="AC1585" s="19" t="str">
        <f>IF(Raw_Data!G1585="","Yes","No")</f>
        <v>No</v>
      </c>
      <c r="AD1585" s="19" t="str">
        <f>IF(Raw_Data!L1585="","Yes","No")</f>
        <v>No</v>
      </c>
      <c r="AE1585" s="19" t="str">
        <f>IF(Raw_Data!T1585="","Imputed",IF(Raw_Data!T1585&gt;INDEX(Cleaning_Reference!$F$6:$F$13,MATCH(D1585,Cleaning_Reference!$A$6:$A$13,0)),"Capped","Original"))</f>
        <v>Original</v>
      </c>
      <c r="AF1585" s="21">
        <f t="shared" si="24"/>
        <v>21.31</v>
      </c>
    </row>
    <row r="1586" spans="1:32" ht="15" customHeight="1" x14ac:dyDescent="0.3">
      <c r="A1586" s="20" t="str">
        <f>Raw_Data!A1586</f>
        <v>SF11585</v>
      </c>
      <c r="B1586" s="15" t="str">
        <f>Raw_Data!B1586</f>
        <v>Karnataka</v>
      </c>
      <c r="C1586" s="15" t="str">
        <f>Raw_Data!C1586</f>
        <v>Erode</v>
      </c>
      <c r="D1586" s="15" t="str">
        <f>Raw_Data!D1586</f>
        <v>Sugarcane</v>
      </c>
      <c r="E1586" s="15" t="str">
        <f>Raw_Data!E1586</f>
        <v>Rabi</v>
      </c>
      <c r="F1586" s="15">
        <f>Raw_Data!F1586</f>
        <v>9.9499999999999993</v>
      </c>
      <c r="G1586" s="18">
        <f>IF(Raw_Data!G1586="",ROUND(AVERAGEIFS(Raw_Data!$G$2:$G$4001,Raw_Data!$E$2:$E$4001,E1586),1),Raw_Data!G1586)</f>
        <v>394</v>
      </c>
      <c r="H1586" s="15">
        <f>Raw_Data!H1586</f>
        <v>21.4</v>
      </c>
      <c r="I1586" s="15">
        <f>Raw_Data!I1586</f>
        <v>58.8</v>
      </c>
      <c r="J1586" s="15">
        <f>Raw_Data!J1586</f>
        <v>7.8</v>
      </c>
      <c r="K1586" s="15">
        <f>Raw_Data!K1586</f>
        <v>7.17</v>
      </c>
      <c r="L1586" s="18">
        <f>IF(Raw_Data!L1586="",ROUND(AVERAGEIFS(Raw_Data!$L$2:$L$4001,Raw_Data!$E$2:$E$4001,E1586),1),Raw_Data!L1586)</f>
        <v>32.1</v>
      </c>
      <c r="M1586" s="15">
        <f>Raw_Data!M1586</f>
        <v>131.69999999999999</v>
      </c>
      <c r="N1586" s="15">
        <f>Raw_Data!N1586</f>
        <v>53.7</v>
      </c>
      <c r="O1586" s="15">
        <f>Raw_Data!O1586</f>
        <v>122</v>
      </c>
      <c r="P1586" s="15" t="str">
        <f>Raw_Data!P1586</f>
        <v>Flood</v>
      </c>
      <c r="Q1586" s="15">
        <f>Raw_Data!Q1586</f>
        <v>222.8</v>
      </c>
      <c r="R1586" s="15">
        <f>Raw_Data!R1586</f>
        <v>5.6</v>
      </c>
      <c r="S1586" s="15">
        <f>Raw_Data!S1586</f>
        <v>0.78</v>
      </c>
      <c r="T1586" s="18">
        <f>IF(Raw_Data!T1586="",ROUND(AVERAGEIFS(Raw_Data!$T$2:$T$4001,Raw_Data!$E$2:$E$4001,E1586,Raw_Data!$D$2:$D$4001,D1586),2),IF(Raw_Data!T1586&gt;INDEX(Cleaning_Reference!$F$6:$F$13,MATCH(D1586,Cleaning_Reference!$A$6:$A$13,0)),INDEX(Cleaning_Reference!$F$6:$F$13,MATCH(D1586,Cleaning_Reference!$A$6:$A$13,0)),Raw_Data!T1586))</f>
        <v>45.46</v>
      </c>
      <c r="U1586" s="15">
        <f>Raw_Data!U1586</f>
        <v>452.33</v>
      </c>
      <c r="V1586" s="15">
        <f>Raw_Data!V1586</f>
        <v>3872</v>
      </c>
      <c r="W1586" s="15">
        <f>Raw_Data!W1586</f>
        <v>811945</v>
      </c>
      <c r="X1586" s="15">
        <f>Raw_Data!X1586</f>
        <v>1751422</v>
      </c>
      <c r="Y1586" s="15">
        <f>Raw_Data!Y1586</f>
        <v>939477</v>
      </c>
      <c r="Z1586" s="15">
        <f>Raw_Data!Z1586</f>
        <v>22625</v>
      </c>
      <c r="AA1586" s="15">
        <f>Raw_Data!AA1586</f>
        <v>19.992000000000001</v>
      </c>
      <c r="AB1586" s="15">
        <f>Raw_Data!AB1586</f>
        <v>39.799999999999997</v>
      </c>
      <c r="AC1586" s="19" t="str">
        <f>IF(Raw_Data!G1586="","Yes","No")</f>
        <v>No</v>
      </c>
      <c r="AD1586" s="19" t="str">
        <f>IF(Raw_Data!L1586="","Yes","No")</f>
        <v>No</v>
      </c>
      <c r="AE1586" s="19" t="str">
        <f>IF(Raw_Data!T1586="","Imputed",IF(Raw_Data!T1586&gt;INDEX(Cleaning_Reference!$F$6:$F$13,MATCH(D1586,Cleaning_Reference!$A$6:$A$13,0)),"Capped","Original"))</f>
        <v>Original</v>
      </c>
      <c r="AF1586" s="21">
        <f t="shared" si="24"/>
        <v>452.33</v>
      </c>
    </row>
    <row r="1587" spans="1:32" ht="15" customHeight="1" x14ac:dyDescent="0.3">
      <c r="A1587" s="20" t="str">
        <f>Raw_Data!A1587</f>
        <v>SF11586</v>
      </c>
      <c r="B1587" s="15" t="str">
        <f>Raw_Data!B1587</f>
        <v>Madhya Pradesh</v>
      </c>
      <c r="C1587" s="15" t="str">
        <f>Raw_Data!C1587</f>
        <v>Indore</v>
      </c>
      <c r="D1587" s="15" t="str">
        <f>Raw_Data!D1587</f>
        <v>Maize</v>
      </c>
      <c r="E1587" s="15" t="str">
        <f>Raw_Data!E1587</f>
        <v>Rabi</v>
      </c>
      <c r="F1587" s="15">
        <f>Raw_Data!F1587</f>
        <v>1.51</v>
      </c>
      <c r="G1587" s="18">
        <f>IF(Raw_Data!G1587="",ROUND(AVERAGEIFS(Raw_Data!$G$2:$G$4001,Raw_Data!$E$2:$E$4001,E1587),1),Raw_Data!G1587)</f>
        <v>339.6</v>
      </c>
      <c r="H1587" s="15">
        <f>Raw_Data!H1587</f>
        <v>20.7</v>
      </c>
      <c r="I1587" s="15">
        <f>Raw_Data!I1587</f>
        <v>56.2</v>
      </c>
      <c r="J1587" s="15">
        <f>Raw_Data!J1587</f>
        <v>7.8</v>
      </c>
      <c r="K1587" s="15">
        <f>Raw_Data!K1587</f>
        <v>8.15</v>
      </c>
      <c r="L1587" s="18">
        <f>IF(Raw_Data!L1587="",ROUND(AVERAGEIFS(Raw_Data!$L$2:$L$4001,Raw_Data!$E$2:$E$4001,E1587),1),Raw_Data!L1587)</f>
        <v>24.5</v>
      </c>
      <c r="M1587" s="15">
        <f>Raw_Data!M1587</f>
        <v>120.4</v>
      </c>
      <c r="N1587" s="15">
        <f>Raw_Data!N1587</f>
        <v>65.3</v>
      </c>
      <c r="O1587" s="15">
        <f>Raw_Data!O1587</f>
        <v>77.599999999999994</v>
      </c>
      <c r="P1587" s="15" t="str">
        <f>Raw_Data!P1587</f>
        <v>Drip</v>
      </c>
      <c r="Q1587" s="15">
        <f>Raw_Data!Q1587</f>
        <v>107.7</v>
      </c>
      <c r="R1587" s="15">
        <f>Raw_Data!R1587</f>
        <v>3.5</v>
      </c>
      <c r="S1587" s="15">
        <f>Raw_Data!S1587</f>
        <v>0.88</v>
      </c>
      <c r="T1587" s="18">
        <f>IF(Raw_Data!T1587="",ROUND(AVERAGEIFS(Raw_Data!$T$2:$T$4001,Raw_Data!$E$2:$E$4001,E1587,Raw_Data!$D$2:$D$4001,D1587),2),IF(Raw_Data!T1587&gt;INDEX(Cleaning_Reference!$F$6:$F$13,MATCH(D1587,Cleaning_Reference!$A$6:$A$13,0)),INDEX(Cleaning_Reference!$F$6:$F$13,MATCH(D1587,Cleaning_Reference!$A$6:$A$13,0)),Raw_Data!T1587))</f>
        <v>0.3</v>
      </c>
      <c r="U1587" s="15">
        <f>Raw_Data!U1587</f>
        <v>0.45</v>
      </c>
      <c r="V1587" s="15">
        <f>Raw_Data!V1587</f>
        <v>19629</v>
      </c>
      <c r="W1587" s="15">
        <f>Raw_Data!W1587</f>
        <v>81699</v>
      </c>
      <c r="X1587" s="15">
        <f>Raw_Data!X1587</f>
        <v>8833</v>
      </c>
      <c r="Y1587" s="15">
        <f>Raw_Data!Y1587</f>
        <v>-72866</v>
      </c>
      <c r="Z1587" s="15">
        <f>Raw_Data!Z1587</f>
        <v>837</v>
      </c>
      <c r="AA1587" s="15">
        <f>Raw_Data!AA1587</f>
        <v>0.53800000000000003</v>
      </c>
      <c r="AB1587" s="15">
        <f>Raw_Data!AB1587</f>
        <v>34.299999999999997</v>
      </c>
      <c r="AC1587" s="19" t="str">
        <f>IF(Raw_Data!G1587="","Yes","No")</f>
        <v>No</v>
      </c>
      <c r="AD1587" s="19" t="str">
        <f>IF(Raw_Data!L1587="","Yes","No")</f>
        <v>No</v>
      </c>
      <c r="AE1587" s="19" t="str">
        <f>IF(Raw_Data!T1587="","Imputed",IF(Raw_Data!T1587&gt;INDEX(Cleaning_Reference!$F$6:$F$13,MATCH(D1587,Cleaning_Reference!$A$6:$A$13,0)),"Capped","Original"))</f>
        <v>Original</v>
      </c>
      <c r="AF1587" s="21">
        <f t="shared" si="24"/>
        <v>0.45</v>
      </c>
    </row>
    <row r="1588" spans="1:32" ht="15" customHeight="1" x14ac:dyDescent="0.3">
      <c r="A1588" s="20" t="str">
        <f>Raw_Data!A1588</f>
        <v>SF11587</v>
      </c>
      <c r="B1588" s="15" t="str">
        <f>Raw_Data!B1588</f>
        <v>Madhya Pradesh</v>
      </c>
      <c r="C1588" s="15" t="str">
        <f>Raw_Data!C1588</f>
        <v>Nalgonda</v>
      </c>
      <c r="D1588" s="15" t="str">
        <f>Raw_Data!D1588</f>
        <v>Rice</v>
      </c>
      <c r="E1588" s="15" t="str">
        <f>Raw_Data!E1588</f>
        <v>Rabi</v>
      </c>
      <c r="F1588" s="15">
        <f>Raw_Data!F1588</f>
        <v>2.1800000000000002</v>
      </c>
      <c r="G1588" s="18">
        <f>IF(Raw_Data!G1588="",ROUND(AVERAGEIFS(Raw_Data!$G$2:$G$4001,Raw_Data!$E$2:$E$4001,E1588),1),Raw_Data!G1588)</f>
        <v>486.2</v>
      </c>
      <c r="H1588" s="15">
        <f>Raw_Data!H1588</f>
        <v>21.6</v>
      </c>
      <c r="I1588" s="15">
        <f>Raw_Data!I1588</f>
        <v>65.2</v>
      </c>
      <c r="J1588" s="15">
        <f>Raw_Data!J1588</f>
        <v>7.9</v>
      </c>
      <c r="K1588" s="15">
        <f>Raw_Data!K1588</f>
        <v>6.43</v>
      </c>
      <c r="L1588" s="18">
        <f>IF(Raw_Data!L1588="",ROUND(AVERAGEIFS(Raw_Data!$L$2:$L$4001,Raw_Data!$E$2:$E$4001,E1588),1),Raw_Data!L1588)</f>
        <v>25.9</v>
      </c>
      <c r="M1588" s="15">
        <f>Raw_Data!M1588</f>
        <v>118.3</v>
      </c>
      <c r="N1588" s="15">
        <f>Raw_Data!N1588</f>
        <v>39.9</v>
      </c>
      <c r="O1588" s="15">
        <f>Raw_Data!O1588</f>
        <v>72.400000000000006</v>
      </c>
      <c r="P1588" s="15" t="str">
        <f>Raw_Data!P1588</f>
        <v>Drip</v>
      </c>
      <c r="Q1588" s="15">
        <f>Raw_Data!Q1588</f>
        <v>40</v>
      </c>
      <c r="R1588" s="15">
        <f>Raw_Data!R1588</f>
        <v>3.02</v>
      </c>
      <c r="S1588" s="15">
        <f>Raw_Data!S1588</f>
        <v>1</v>
      </c>
      <c r="T1588" s="18">
        <f>IF(Raw_Data!T1588="",ROUND(AVERAGEIFS(Raw_Data!$T$2:$T$4001,Raw_Data!$E$2:$E$4001,E1588,Raw_Data!$D$2:$D$4001,D1588),2),IF(Raw_Data!T1588&gt;INDEX(Cleaning_Reference!$F$6:$F$13,MATCH(D1588,Cleaning_Reference!$A$6:$A$13,0)),INDEX(Cleaning_Reference!$F$6:$F$13,MATCH(D1588,Cleaning_Reference!$A$6:$A$13,0)),Raw_Data!T1588))</f>
        <v>3.35</v>
      </c>
      <c r="U1588" s="15">
        <f>Raw_Data!U1588</f>
        <v>7.3</v>
      </c>
      <c r="V1588" s="15">
        <f>Raw_Data!V1588</f>
        <v>22436</v>
      </c>
      <c r="W1588" s="15">
        <f>Raw_Data!W1588</f>
        <v>118235</v>
      </c>
      <c r="X1588" s="15">
        <f>Raw_Data!X1588</f>
        <v>163783</v>
      </c>
      <c r="Y1588" s="15">
        <f>Raw_Data!Y1588</f>
        <v>45548</v>
      </c>
      <c r="Z1588" s="15">
        <f>Raw_Data!Z1588</f>
        <v>2794</v>
      </c>
      <c r="AA1588" s="15">
        <f>Raw_Data!AA1588</f>
        <v>2.613</v>
      </c>
      <c r="AB1588" s="15">
        <f>Raw_Data!AB1588</f>
        <v>54.3</v>
      </c>
      <c r="AC1588" s="19" t="str">
        <f>IF(Raw_Data!G1588="","Yes","No")</f>
        <v>No</v>
      </c>
      <c r="AD1588" s="19" t="str">
        <f>IF(Raw_Data!L1588="","Yes","No")</f>
        <v>No</v>
      </c>
      <c r="AE1588" s="19" t="str">
        <f>IF(Raw_Data!T1588="","Imputed",IF(Raw_Data!T1588&gt;INDEX(Cleaning_Reference!$F$6:$F$13,MATCH(D1588,Cleaning_Reference!$A$6:$A$13,0)),"Capped","Original"))</f>
        <v>Original</v>
      </c>
      <c r="AF1588" s="21">
        <f t="shared" si="24"/>
        <v>7.3</v>
      </c>
    </row>
    <row r="1589" spans="1:32" ht="15" customHeight="1" x14ac:dyDescent="0.3">
      <c r="A1589" s="20" t="str">
        <f>Raw_Data!A1589</f>
        <v>SF11588</v>
      </c>
      <c r="B1589" s="15" t="str">
        <f>Raw_Data!B1589</f>
        <v>Tamil Nadu</v>
      </c>
      <c r="C1589" s="15" t="str">
        <f>Raw_Data!C1589</f>
        <v>Nashik</v>
      </c>
      <c r="D1589" s="15" t="str">
        <f>Raw_Data!D1589</f>
        <v>Maize</v>
      </c>
      <c r="E1589" s="15" t="str">
        <f>Raw_Data!E1589</f>
        <v>Kharif</v>
      </c>
      <c r="F1589" s="15">
        <f>Raw_Data!F1589</f>
        <v>12.05</v>
      </c>
      <c r="G1589" s="18">
        <f>IF(Raw_Data!G1589="",ROUND(AVERAGEIFS(Raw_Data!$G$2:$G$4001,Raw_Data!$E$2:$E$4001,E1589),1),Raw_Data!G1589)</f>
        <v>1093.5</v>
      </c>
      <c r="H1589" s="15">
        <f>Raw_Data!H1589</f>
        <v>30</v>
      </c>
      <c r="I1589" s="15">
        <f>Raw_Data!I1589</f>
        <v>73.2</v>
      </c>
      <c r="J1589" s="15">
        <f>Raw_Data!J1589</f>
        <v>7.2</v>
      </c>
      <c r="K1589" s="15">
        <f>Raw_Data!K1589</f>
        <v>6.52</v>
      </c>
      <c r="L1589" s="18">
        <f>IF(Raw_Data!L1589="",ROUND(AVERAGEIFS(Raw_Data!$L$2:$L$4001,Raw_Data!$E$2:$E$4001,E1589),1),Raw_Data!L1589)</f>
        <v>23.8</v>
      </c>
      <c r="M1589" s="15">
        <f>Raw_Data!M1589</f>
        <v>80</v>
      </c>
      <c r="N1589" s="15">
        <f>Raw_Data!N1589</f>
        <v>70</v>
      </c>
      <c r="O1589" s="15">
        <f>Raw_Data!O1589</f>
        <v>124.7</v>
      </c>
      <c r="P1589" s="15" t="str">
        <f>Raw_Data!P1589</f>
        <v>Sprinkler</v>
      </c>
      <c r="Q1589" s="15">
        <f>Raw_Data!Q1589</f>
        <v>153.1</v>
      </c>
      <c r="R1589" s="15">
        <f>Raw_Data!R1589</f>
        <v>5.8</v>
      </c>
      <c r="S1589" s="15">
        <f>Raw_Data!S1589</f>
        <v>0.69</v>
      </c>
      <c r="T1589" s="18">
        <f>IF(Raw_Data!T1589="",ROUND(AVERAGEIFS(Raw_Data!$T$2:$T$4001,Raw_Data!$E$2:$E$4001,E1589,Raw_Data!$D$2:$D$4001,D1589),2),IF(Raw_Data!T1589&gt;INDEX(Cleaning_Reference!$F$6:$F$13,MATCH(D1589,Cleaning_Reference!$A$6:$A$13,0)),INDEX(Cleaning_Reference!$F$6:$F$13,MATCH(D1589,Cleaning_Reference!$A$6:$A$13,0)),Raw_Data!T1589))</f>
        <v>3.73</v>
      </c>
      <c r="U1589" s="15">
        <f>Raw_Data!U1589</f>
        <v>44.95</v>
      </c>
      <c r="V1589" s="15">
        <f>Raw_Data!V1589</f>
        <v>19834</v>
      </c>
      <c r="W1589" s="15">
        <f>Raw_Data!W1589</f>
        <v>805762</v>
      </c>
      <c r="X1589" s="15">
        <f>Raw_Data!X1589</f>
        <v>891538</v>
      </c>
      <c r="Y1589" s="15">
        <f>Raw_Data!Y1589</f>
        <v>85776</v>
      </c>
      <c r="Z1589" s="15">
        <f>Raw_Data!Z1589</f>
        <v>6697</v>
      </c>
      <c r="AA1589" s="15">
        <f>Raw_Data!AA1589</f>
        <v>6.7119999999999997</v>
      </c>
      <c r="AB1589" s="15">
        <f>Raw_Data!AB1589</f>
        <v>59.1</v>
      </c>
      <c r="AC1589" s="19" t="str">
        <f>IF(Raw_Data!G1589="","Yes","No")</f>
        <v>No</v>
      </c>
      <c r="AD1589" s="19" t="str">
        <f>IF(Raw_Data!L1589="","Yes","No")</f>
        <v>No</v>
      </c>
      <c r="AE1589" s="19" t="str">
        <f>IF(Raw_Data!T1589="","Imputed",IF(Raw_Data!T1589&gt;INDEX(Cleaning_Reference!$F$6:$F$13,MATCH(D1589,Cleaning_Reference!$A$6:$A$13,0)),"Capped","Original"))</f>
        <v>Original</v>
      </c>
      <c r="AF1589" s="21">
        <f t="shared" si="24"/>
        <v>44.95</v>
      </c>
    </row>
    <row r="1590" spans="1:32" ht="15" customHeight="1" x14ac:dyDescent="0.3">
      <c r="A1590" s="20" t="str">
        <f>Raw_Data!A1590</f>
        <v>SF11589</v>
      </c>
      <c r="B1590" s="15" t="str">
        <f>Raw_Data!B1590</f>
        <v>Karnataka</v>
      </c>
      <c r="C1590" s="15" t="str">
        <f>Raw_Data!C1590</f>
        <v>Krishna</v>
      </c>
      <c r="D1590" s="15" t="str">
        <f>Raw_Data!D1590</f>
        <v>Pulses</v>
      </c>
      <c r="E1590" s="15" t="str">
        <f>Raw_Data!E1590</f>
        <v>Rabi</v>
      </c>
      <c r="F1590" s="15">
        <f>Raw_Data!F1590</f>
        <v>6.32</v>
      </c>
      <c r="G1590" s="18">
        <f>IF(Raw_Data!G1590="",ROUND(AVERAGEIFS(Raw_Data!$G$2:$G$4001,Raw_Data!$E$2:$E$4001,E1590),1),Raw_Data!G1590)</f>
        <v>465.8</v>
      </c>
      <c r="H1590" s="15">
        <f>Raw_Data!H1590</f>
        <v>24.8</v>
      </c>
      <c r="I1590" s="15">
        <f>Raw_Data!I1590</f>
        <v>53.7</v>
      </c>
      <c r="J1590" s="15">
        <f>Raw_Data!J1590</f>
        <v>6.7</v>
      </c>
      <c r="K1590" s="15">
        <f>Raw_Data!K1590</f>
        <v>7.16</v>
      </c>
      <c r="L1590" s="18">
        <f>IF(Raw_Data!L1590="",ROUND(AVERAGEIFS(Raw_Data!$L$2:$L$4001,Raw_Data!$E$2:$E$4001,E1590),1),Raw_Data!L1590)</f>
        <v>15.2</v>
      </c>
      <c r="M1590" s="15">
        <f>Raw_Data!M1590</f>
        <v>76.599999999999994</v>
      </c>
      <c r="N1590" s="15">
        <f>Raw_Data!N1590</f>
        <v>32.799999999999997</v>
      </c>
      <c r="O1590" s="15">
        <f>Raw_Data!O1590</f>
        <v>125.6</v>
      </c>
      <c r="P1590" s="15" t="str">
        <f>Raw_Data!P1590</f>
        <v>Rainfed</v>
      </c>
      <c r="Q1590" s="15">
        <f>Raw_Data!Q1590</f>
        <v>215.1</v>
      </c>
      <c r="R1590" s="15">
        <f>Raw_Data!R1590</f>
        <v>5.98</v>
      </c>
      <c r="S1590" s="15">
        <f>Raw_Data!S1590</f>
        <v>0.96</v>
      </c>
      <c r="T1590" s="18">
        <f>IF(Raw_Data!T1590="",ROUND(AVERAGEIFS(Raw_Data!$T$2:$T$4001,Raw_Data!$E$2:$E$4001,E1590,Raw_Data!$D$2:$D$4001,D1590),2),IF(Raw_Data!T1590&gt;INDEX(Cleaning_Reference!$F$6:$F$13,MATCH(D1590,Cleaning_Reference!$A$6:$A$13,0)),INDEX(Cleaning_Reference!$F$6:$F$13,MATCH(D1590,Cleaning_Reference!$A$6:$A$13,0)),Raw_Data!T1590))</f>
        <v>0.91</v>
      </c>
      <c r="U1590" s="15">
        <f>Raw_Data!U1590</f>
        <v>5.75</v>
      </c>
      <c r="V1590" s="15">
        <f>Raw_Data!V1590</f>
        <v>60071</v>
      </c>
      <c r="W1590" s="15">
        <f>Raw_Data!W1590</f>
        <v>398121</v>
      </c>
      <c r="X1590" s="15">
        <f>Raw_Data!X1590</f>
        <v>345408</v>
      </c>
      <c r="Y1590" s="15">
        <f>Raw_Data!Y1590</f>
        <v>-52713</v>
      </c>
      <c r="Z1590" s="15">
        <f>Raw_Data!Z1590</f>
        <v>1080</v>
      </c>
      <c r="AA1590" s="15">
        <f>Raw_Data!AA1590</f>
        <v>5.3239999999999998</v>
      </c>
      <c r="AB1590" s="15">
        <f>Raw_Data!AB1590</f>
        <v>40.1</v>
      </c>
      <c r="AC1590" s="19" t="str">
        <f>IF(Raw_Data!G1590="","Yes","No")</f>
        <v>No</v>
      </c>
      <c r="AD1590" s="19" t="str">
        <f>IF(Raw_Data!L1590="","Yes","No")</f>
        <v>No</v>
      </c>
      <c r="AE1590" s="19" t="str">
        <f>IF(Raw_Data!T1590="","Imputed",IF(Raw_Data!T1590&gt;INDEX(Cleaning_Reference!$F$6:$F$13,MATCH(D1590,Cleaning_Reference!$A$6:$A$13,0)),"Capped","Original"))</f>
        <v>Original</v>
      </c>
      <c r="AF1590" s="21">
        <f t="shared" si="24"/>
        <v>5.75</v>
      </c>
    </row>
    <row r="1591" spans="1:32" ht="15" customHeight="1" x14ac:dyDescent="0.3">
      <c r="A1591" s="20" t="str">
        <f>Raw_Data!A1591</f>
        <v>SF11590</v>
      </c>
      <c r="B1591" s="15" t="str">
        <f>Raw_Data!B1591</f>
        <v>Maharashtra</v>
      </c>
      <c r="C1591" s="15" t="str">
        <f>Raw_Data!C1591</f>
        <v>Nalgonda</v>
      </c>
      <c r="D1591" s="15" t="str">
        <f>Raw_Data!D1591</f>
        <v>Chilli</v>
      </c>
      <c r="E1591" s="15" t="str">
        <f>Raw_Data!E1591</f>
        <v>Kharif</v>
      </c>
      <c r="F1591" s="15">
        <f>Raw_Data!F1591</f>
        <v>5.31</v>
      </c>
      <c r="G1591" s="18">
        <f>IF(Raw_Data!G1591="",ROUND(AVERAGEIFS(Raw_Data!$G$2:$G$4001,Raw_Data!$E$2:$E$4001,E1591),1),Raw_Data!G1591)</f>
        <v>864</v>
      </c>
      <c r="H1591" s="15">
        <f>Raw_Data!H1591</f>
        <v>26.1</v>
      </c>
      <c r="I1591" s="15">
        <f>Raw_Data!I1591</f>
        <v>67.7</v>
      </c>
      <c r="J1591" s="15">
        <f>Raw_Data!J1591</f>
        <v>7.9</v>
      </c>
      <c r="K1591" s="15">
        <f>Raw_Data!K1591</f>
        <v>6.37</v>
      </c>
      <c r="L1591" s="18">
        <f>IF(Raw_Data!L1591="",ROUND(AVERAGEIFS(Raw_Data!$L$2:$L$4001,Raw_Data!$E$2:$E$4001,E1591),1),Raw_Data!L1591)</f>
        <v>39.4</v>
      </c>
      <c r="M1591" s="15">
        <f>Raw_Data!M1591</f>
        <v>143.80000000000001</v>
      </c>
      <c r="N1591" s="15">
        <f>Raw_Data!N1591</f>
        <v>71.8</v>
      </c>
      <c r="O1591" s="15">
        <f>Raw_Data!O1591</f>
        <v>142.9</v>
      </c>
      <c r="P1591" s="15" t="str">
        <f>Raw_Data!P1591</f>
        <v>Drip</v>
      </c>
      <c r="Q1591" s="15">
        <f>Raw_Data!Q1591</f>
        <v>152</v>
      </c>
      <c r="R1591" s="15">
        <f>Raw_Data!R1591</f>
        <v>1.37</v>
      </c>
      <c r="S1591" s="15">
        <f>Raw_Data!S1591</f>
        <v>0.8</v>
      </c>
      <c r="T1591" s="18">
        <f>IF(Raw_Data!T1591="",ROUND(AVERAGEIFS(Raw_Data!$T$2:$T$4001,Raw_Data!$E$2:$E$4001,E1591,Raw_Data!$D$2:$D$4001,D1591),2),IF(Raw_Data!T1591&gt;INDEX(Cleaning_Reference!$F$6:$F$13,MATCH(D1591,Cleaning_Reference!$A$6:$A$13,0)),INDEX(Cleaning_Reference!$F$6:$F$13,MATCH(D1591,Cleaning_Reference!$A$6:$A$13,0)),Raw_Data!T1591))</f>
        <v>2.64</v>
      </c>
      <c r="U1591" s="15">
        <f>Raw_Data!U1591</f>
        <v>14.02</v>
      </c>
      <c r="V1591" s="15">
        <f>Raw_Data!V1591</f>
        <v>105943</v>
      </c>
      <c r="W1591" s="15">
        <f>Raw_Data!W1591</f>
        <v>301782</v>
      </c>
      <c r="X1591" s="15">
        <f>Raw_Data!X1591</f>
        <v>1485321</v>
      </c>
      <c r="Y1591" s="15">
        <f>Raw_Data!Y1591</f>
        <v>1183539</v>
      </c>
      <c r="Z1591" s="15">
        <f>Raw_Data!Z1591</f>
        <v>2750</v>
      </c>
      <c r="AA1591" s="15">
        <f>Raw_Data!AA1591</f>
        <v>5.0979999999999999</v>
      </c>
      <c r="AB1591" s="15">
        <f>Raw_Data!AB1591</f>
        <v>63.9</v>
      </c>
      <c r="AC1591" s="19" t="str">
        <f>IF(Raw_Data!G1591="","Yes","No")</f>
        <v>No</v>
      </c>
      <c r="AD1591" s="19" t="str">
        <f>IF(Raw_Data!L1591="","Yes","No")</f>
        <v>No</v>
      </c>
      <c r="AE1591" s="19" t="str">
        <f>IF(Raw_Data!T1591="","Imputed",IF(Raw_Data!T1591&gt;INDEX(Cleaning_Reference!$F$6:$F$13,MATCH(D1591,Cleaning_Reference!$A$6:$A$13,0)),"Capped","Original"))</f>
        <v>Original</v>
      </c>
      <c r="AF1591" s="21">
        <f t="shared" si="24"/>
        <v>14.02</v>
      </c>
    </row>
    <row r="1592" spans="1:32" ht="15" customHeight="1" x14ac:dyDescent="0.3">
      <c r="A1592" s="20" t="str">
        <f>Raw_Data!A1592</f>
        <v>SF11591</v>
      </c>
      <c r="B1592" s="15" t="str">
        <f>Raw_Data!B1592</f>
        <v>Maharashtra</v>
      </c>
      <c r="C1592" s="15" t="str">
        <f>Raw_Data!C1592</f>
        <v>Erode</v>
      </c>
      <c r="D1592" s="15" t="str">
        <f>Raw_Data!D1592</f>
        <v>Rice</v>
      </c>
      <c r="E1592" s="15" t="str">
        <f>Raw_Data!E1592</f>
        <v>Kharif</v>
      </c>
      <c r="F1592" s="15">
        <f>Raw_Data!F1592</f>
        <v>4.3499999999999996</v>
      </c>
      <c r="G1592" s="18">
        <f>IF(Raw_Data!G1592="",ROUND(AVERAGEIFS(Raw_Data!$G$2:$G$4001,Raw_Data!$E$2:$E$4001,E1592),1),Raw_Data!G1592)</f>
        <v>742.9</v>
      </c>
      <c r="H1592" s="15">
        <f>Raw_Data!H1592</f>
        <v>26.8</v>
      </c>
      <c r="I1592" s="15">
        <f>Raw_Data!I1592</f>
        <v>63.6</v>
      </c>
      <c r="J1592" s="15">
        <f>Raw_Data!J1592</f>
        <v>6.7</v>
      </c>
      <c r="K1592" s="15">
        <f>Raw_Data!K1592</f>
        <v>5.82</v>
      </c>
      <c r="L1592" s="18">
        <f>IF(Raw_Data!L1592="",ROUND(AVERAGEIFS(Raw_Data!$L$2:$L$4001,Raw_Data!$E$2:$E$4001,E1592),1),Raw_Data!L1592)</f>
        <v>35.700000000000003</v>
      </c>
      <c r="M1592" s="15">
        <f>Raw_Data!M1592</f>
        <v>117.8</v>
      </c>
      <c r="N1592" s="15">
        <f>Raw_Data!N1592</f>
        <v>52</v>
      </c>
      <c r="O1592" s="15">
        <f>Raw_Data!O1592</f>
        <v>64.900000000000006</v>
      </c>
      <c r="P1592" s="15" t="str">
        <f>Raw_Data!P1592</f>
        <v>Flood</v>
      </c>
      <c r="Q1592" s="15">
        <f>Raw_Data!Q1592</f>
        <v>213</v>
      </c>
      <c r="R1592" s="15">
        <f>Raw_Data!R1592</f>
        <v>1.54</v>
      </c>
      <c r="S1592" s="15">
        <f>Raw_Data!S1592</f>
        <v>0.79</v>
      </c>
      <c r="T1592" s="18">
        <f>IF(Raw_Data!T1592="",ROUND(AVERAGEIFS(Raw_Data!$T$2:$T$4001,Raw_Data!$E$2:$E$4001,E1592,Raw_Data!$D$2:$D$4001,D1592),2),IF(Raw_Data!T1592&gt;INDEX(Cleaning_Reference!$F$6:$F$13,MATCH(D1592,Cleaning_Reference!$A$6:$A$13,0)),INDEX(Cleaning_Reference!$F$6:$F$13,MATCH(D1592,Cleaning_Reference!$A$6:$A$13,0)),Raw_Data!T1592))</f>
        <v>1.55</v>
      </c>
      <c r="U1592" s="15">
        <f>Raw_Data!U1592</f>
        <v>6.74</v>
      </c>
      <c r="V1592" s="15">
        <f>Raw_Data!V1592</f>
        <v>22032</v>
      </c>
      <c r="W1592" s="15">
        <f>Raw_Data!W1592</f>
        <v>283583</v>
      </c>
      <c r="X1592" s="15">
        <f>Raw_Data!X1592</f>
        <v>148496</v>
      </c>
      <c r="Y1592" s="15">
        <f>Raw_Data!Y1592</f>
        <v>-135087</v>
      </c>
      <c r="Z1592" s="15">
        <f>Raw_Data!Z1592</f>
        <v>8006</v>
      </c>
      <c r="AA1592" s="15">
        <f>Raw_Data!AA1592</f>
        <v>0.84199999999999997</v>
      </c>
      <c r="AB1592" s="15">
        <f>Raw_Data!AB1592</f>
        <v>59.1</v>
      </c>
      <c r="AC1592" s="19" t="str">
        <f>IF(Raw_Data!G1592="","Yes","No")</f>
        <v>No</v>
      </c>
      <c r="AD1592" s="19" t="str">
        <f>IF(Raw_Data!L1592="","Yes","No")</f>
        <v>No</v>
      </c>
      <c r="AE1592" s="19" t="str">
        <f>IF(Raw_Data!T1592="","Imputed",IF(Raw_Data!T1592&gt;INDEX(Cleaning_Reference!$F$6:$F$13,MATCH(D1592,Cleaning_Reference!$A$6:$A$13,0)),"Capped","Original"))</f>
        <v>Original</v>
      </c>
      <c r="AF1592" s="21">
        <f t="shared" si="24"/>
        <v>6.74</v>
      </c>
    </row>
    <row r="1593" spans="1:32" ht="15" customHeight="1" x14ac:dyDescent="0.3">
      <c r="A1593" s="20" t="str">
        <f>Raw_Data!A1593</f>
        <v>SF11592</v>
      </c>
      <c r="B1593" s="15" t="str">
        <f>Raw_Data!B1593</f>
        <v>Karnataka</v>
      </c>
      <c r="C1593" s="15" t="str">
        <f>Raw_Data!C1593</f>
        <v>Warangal</v>
      </c>
      <c r="D1593" s="15" t="str">
        <f>Raw_Data!D1593</f>
        <v>Wheat</v>
      </c>
      <c r="E1593" s="15" t="str">
        <f>Raw_Data!E1593</f>
        <v>Zaid</v>
      </c>
      <c r="F1593" s="15">
        <f>Raw_Data!F1593</f>
        <v>8.99</v>
      </c>
      <c r="G1593" s="18">
        <f>IF(Raw_Data!G1593="",ROUND(AVERAGEIFS(Raw_Data!$G$2:$G$4001,Raw_Data!$E$2:$E$4001,E1593),1),Raw_Data!G1593)</f>
        <v>482.1</v>
      </c>
      <c r="H1593" s="15">
        <f>Raw_Data!H1593</f>
        <v>32.6</v>
      </c>
      <c r="I1593" s="15">
        <f>Raw_Data!I1593</f>
        <v>51.8</v>
      </c>
      <c r="J1593" s="15">
        <f>Raw_Data!J1593</f>
        <v>8.9</v>
      </c>
      <c r="K1593" s="15">
        <f>Raw_Data!K1593</f>
        <v>6.13</v>
      </c>
      <c r="L1593" s="18">
        <f>IF(Raw_Data!L1593="",ROUND(AVERAGEIFS(Raw_Data!$L$2:$L$4001,Raw_Data!$E$2:$E$4001,E1593),1),Raw_Data!L1593)</f>
        <v>21.1</v>
      </c>
      <c r="M1593" s="15">
        <f>Raw_Data!M1593</f>
        <v>111.9</v>
      </c>
      <c r="N1593" s="15">
        <f>Raw_Data!N1593</f>
        <v>72.2</v>
      </c>
      <c r="O1593" s="15">
        <f>Raw_Data!O1593</f>
        <v>115.5</v>
      </c>
      <c r="P1593" s="15" t="str">
        <f>Raw_Data!P1593</f>
        <v>Flood</v>
      </c>
      <c r="Q1593" s="15">
        <f>Raw_Data!Q1593</f>
        <v>294.2</v>
      </c>
      <c r="R1593" s="15">
        <f>Raw_Data!R1593</f>
        <v>4.18</v>
      </c>
      <c r="S1593" s="15">
        <f>Raw_Data!S1593</f>
        <v>0.86</v>
      </c>
      <c r="T1593" s="18">
        <f>IF(Raw_Data!T1593="",ROUND(AVERAGEIFS(Raw_Data!$T$2:$T$4001,Raw_Data!$E$2:$E$4001,E1593,Raw_Data!$D$2:$D$4001,D1593),2),IF(Raw_Data!T1593&gt;INDEX(Cleaning_Reference!$F$6:$F$13,MATCH(D1593,Cleaning_Reference!$A$6:$A$13,0)),INDEX(Cleaning_Reference!$F$6:$F$13,MATCH(D1593,Cleaning_Reference!$A$6:$A$13,0)),Raw_Data!T1593))</f>
        <v>1.48</v>
      </c>
      <c r="U1593" s="15">
        <f>Raw_Data!U1593</f>
        <v>13.31</v>
      </c>
      <c r="V1593" s="15">
        <f>Raw_Data!V1593</f>
        <v>26643</v>
      </c>
      <c r="W1593" s="15">
        <f>Raw_Data!W1593</f>
        <v>593665</v>
      </c>
      <c r="X1593" s="15">
        <f>Raw_Data!X1593</f>
        <v>354618</v>
      </c>
      <c r="Y1593" s="15">
        <f>Raw_Data!Y1593</f>
        <v>-239047</v>
      </c>
      <c r="Z1593" s="15">
        <f>Raw_Data!Z1593</f>
        <v>6233</v>
      </c>
      <c r="AA1593" s="15">
        <f>Raw_Data!AA1593</f>
        <v>2.1349999999999998</v>
      </c>
      <c r="AB1593" s="15">
        <f>Raw_Data!AB1593</f>
        <v>44.2</v>
      </c>
      <c r="AC1593" s="19" t="str">
        <f>IF(Raw_Data!G1593="","Yes","No")</f>
        <v>No</v>
      </c>
      <c r="AD1593" s="19" t="str">
        <f>IF(Raw_Data!L1593="","Yes","No")</f>
        <v>No</v>
      </c>
      <c r="AE1593" s="19" t="str">
        <f>IF(Raw_Data!T1593="","Imputed",IF(Raw_Data!T1593&gt;INDEX(Cleaning_Reference!$F$6:$F$13,MATCH(D1593,Cleaning_Reference!$A$6:$A$13,0)),"Capped","Original"))</f>
        <v>Original</v>
      </c>
      <c r="AF1593" s="21">
        <f t="shared" si="24"/>
        <v>13.31</v>
      </c>
    </row>
    <row r="1594" spans="1:32" ht="15" customHeight="1" x14ac:dyDescent="0.3">
      <c r="A1594" s="20" t="str">
        <f>Raw_Data!A1594</f>
        <v>SF11593</v>
      </c>
      <c r="B1594" s="15" t="str">
        <f>Raw_Data!B1594</f>
        <v>Tamil Nadu</v>
      </c>
      <c r="C1594" s="15" t="str">
        <f>Raw_Data!C1594</f>
        <v>Indore</v>
      </c>
      <c r="D1594" s="15" t="str">
        <f>Raw_Data!D1594</f>
        <v>Groundnut</v>
      </c>
      <c r="E1594" s="15" t="str">
        <f>Raw_Data!E1594</f>
        <v>Zaid</v>
      </c>
      <c r="F1594" s="15">
        <f>Raw_Data!F1594</f>
        <v>11.15</v>
      </c>
      <c r="G1594" s="18">
        <f>IF(Raw_Data!G1594="",ROUND(AVERAGEIFS(Raw_Data!$G$2:$G$4001,Raw_Data!$E$2:$E$4001,E1594),1),Raw_Data!G1594)</f>
        <v>80</v>
      </c>
      <c r="H1594" s="15">
        <f>Raw_Data!H1594</f>
        <v>31.8</v>
      </c>
      <c r="I1594" s="15">
        <f>Raw_Data!I1594</f>
        <v>61.8</v>
      </c>
      <c r="J1594" s="15">
        <f>Raw_Data!J1594</f>
        <v>8.6</v>
      </c>
      <c r="K1594" s="15">
        <f>Raw_Data!K1594</f>
        <v>5.56</v>
      </c>
      <c r="L1594" s="18">
        <f>IF(Raw_Data!L1594="",ROUND(AVERAGEIFS(Raw_Data!$L$2:$L$4001,Raw_Data!$E$2:$E$4001,E1594),1),Raw_Data!L1594)</f>
        <v>19.8</v>
      </c>
      <c r="M1594" s="15">
        <f>Raw_Data!M1594</f>
        <v>79.2</v>
      </c>
      <c r="N1594" s="15">
        <f>Raw_Data!N1594</f>
        <v>59.7</v>
      </c>
      <c r="O1594" s="15">
        <f>Raw_Data!O1594</f>
        <v>75.599999999999994</v>
      </c>
      <c r="P1594" s="15" t="str">
        <f>Raw_Data!P1594</f>
        <v>Drip</v>
      </c>
      <c r="Q1594" s="15">
        <f>Raw_Data!Q1594</f>
        <v>128.5</v>
      </c>
      <c r="R1594" s="15">
        <f>Raw_Data!R1594</f>
        <v>5.88</v>
      </c>
      <c r="S1594" s="15">
        <f>Raw_Data!S1594</f>
        <v>0.96</v>
      </c>
      <c r="T1594" s="18">
        <f>IF(Raw_Data!T1594="",ROUND(AVERAGEIFS(Raw_Data!$T$2:$T$4001,Raw_Data!$E$2:$E$4001,E1594,Raw_Data!$D$2:$D$4001,D1594),2),IF(Raw_Data!T1594&gt;INDEX(Cleaning_Reference!$F$6:$F$13,MATCH(D1594,Cleaning_Reference!$A$6:$A$13,0)),INDEX(Cleaning_Reference!$F$6:$F$13,MATCH(D1594,Cleaning_Reference!$A$6:$A$13,0)),Raw_Data!T1594))</f>
        <v>0.3</v>
      </c>
      <c r="U1594" s="15">
        <f>Raw_Data!U1594</f>
        <v>3.34</v>
      </c>
      <c r="V1594" s="15">
        <f>Raw_Data!V1594</f>
        <v>56964</v>
      </c>
      <c r="W1594" s="15">
        <f>Raw_Data!W1594</f>
        <v>579752</v>
      </c>
      <c r="X1594" s="15">
        <f>Raw_Data!X1594</f>
        <v>190260</v>
      </c>
      <c r="Y1594" s="15">
        <f>Raw_Data!Y1594</f>
        <v>-389492</v>
      </c>
      <c r="Z1594" s="15">
        <f>Raw_Data!Z1594</f>
        <v>4729</v>
      </c>
      <c r="AA1594" s="15">
        <f>Raw_Data!AA1594</f>
        <v>0.70599999999999996</v>
      </c>
      <c r="AB1594" s="15">
        <f>Raw_Data!AB1594</f>
        <v>32.299999999999997</v>
      </c>
      <c r="AC1594" s="19" t="str">
        <f>IF(Raw_Data!G1594="","Yes","No")</f>
        <v>No</v>
      </c>
      <c r="AD1594" s="19" t="str">
        <f>IF(Raw_Data!L1594="","Yes","No")</f>
        <v>No</v>
      </c>
      <c r="AE1594" s="19" t="str">
        <f>IF(Raw_Data!T1594="","Imputed",IF(Raw_Data!T1594&gt;INDEX(Cleaning_Reference!$F$6:$F$13,MATCH(D1594,Cleaning_Reference!$A$6:$A$13,0)),"Capped","Original"))</f>
        <v>Original</v>
      </c>
      <c r="AF1594" s="21">
        <f t="shared" si="24"/>
        <v>3.35</v>
      </c>
    </row>
    <row r="1595" spans="1:32" ht="15" customHeight="1" x14ac:dyDescent="0.3">
      <c r="A1595" s="20" t="str">
        <f>Raw_Data!A1595</f>
        <v>SF11594</v>
      </c>
      <c r="B1595" s="15" t="str">
        <f>Raw_Data!B1595</f>
        <v>Andhra Pradesh</v>
      </c>
      <c r="C1595" s="15" t="str">
        <f>Raw_Data!C1595</f>
        <v>Krishna</v>
      </c>
      <c r="D1595" s="15" t="str">
        <f>Raw_Data!D1595</f>
        <v>Pulses</v>
      </c>
      <c r="E1595" s="15" t="str">
        <f>Raw_Data!E1595</f>
        <v>Rabi</v>
      </c>
      <c r="F1595" s="15">
        <f>Raw_Data!F1595</f>
        <v>14.11</v>
      </c>
      <c r="G1595" s="18">
        <f>IF(Raw_Data!G1595="",ROUND(AVERAGEIFS(Raw_Data!$G$2:$G$4001,Raw_Data!$E$2:$E$4001,E1595),1),Raw_Data!G1595)</f>
        <v>411.6</v>
      </c>
      <c r="H1595" s="15">
        <f>Raw_Data!H1595</f>
        <v>26.3</v>
      </c>
      <c r="I1595" s="15">
        <f>Raw_Data!I1595</f>
        <v>58.5</v>
      </c>
      <c r="J1595" s="15">
        <f>Raw_Data!J1595</f>
        <v>8.1999999999999993</v>
      </c>
      <c r="K1595" s="15">
        <f>Raw_Data!K1595</f>
        <v>6.61</v>
      </c>
      <c r="L1595" s="18">
        <f>IF(Raw_Data!L1595="",ROUND(AVERAGEIFS(Raw_Data!$L$2:$L$4001,Raw_Data!$E$2:$E$4001,E1595),1),Raw_Data!L1595)</f>
        <v>27.8</v>
      </c>
      <c r="M1595" s="15">
        <f>Raw_Data!M1595</f>
        <v>104.1</v>
      </c>
      <c r="N1595" s="15">
        <f>Raw_Data!N1595</f>
        <v>69.3</v>
      </c>
      <c r="O1595" s="15">
        <f>Raw_Data!O1595</f>
        <v>118.6</v>
      </c>
      <c r="P1595" s="15" t="str">
        <f>Raw_Data!P1595</f>
        <v>Drip</v>
      </c>
      <c r="Q1595" s="15">
        <f>Raw_Data!Q1595</f>
        <v>217</v>
      </c>
      <c r="R1595" s="15">
        <f>Raw_Data!R1595</f>
        <v>5.08</v>
      </c>
      <c r="S1595" s="15">
        <f>Raw_Data!S1595</f>
        <v>0.95</v>
      </c>
      <c r="T1595" s="18">
        <f>IF(Raw_Data!T1595="",ROUND(AVERAGEIFS(Raw_Data!$T$2:$T$4001,Raw_Data!$E$2:$E$4001,E1595,Raw_Data!$D$2:$D$4001,D1595),2),IF(Raw_Data!T1595&gt;INDEX(Cleaning_Reference!$F$6:$F$13,MATCH(D1595,Cleaning_Reference!$A$6:$A$13,0)),INDEX(Cleaning_Reference!$F$6:$F$13,MATCH(D1595,Cleaning_Reference!$A$6:$A$13,0)),Raw_Data!T1595))</f>
        <v>1.6</v>
      </c>
      <c r="U1595" s="15">
        <f>Raw_Data!U1595</f>
        <v>22.58</v>
      </c>
      <c r="V1595" s="15">
        <f>Raw_Data!V1595</f>
        <v>91070</v>
      </c>
      <c r="W1595" s="15">
        <f>Raw_Data!W1595</f>
        <v>853156</v>
      </c>
      <c r="X1595" s="15">
        <f>Raw_Data!X1595</f>
        <v>2056361</v>
      </c>
      <c r="Y1595" s="15">
        <f>Raw_Data!Y1595</f>
        <v>1203205</v>
      </c>
      <c r="Z1595" s="15">
        <f>Raw_Data!Z1595</f>
        <v>4174</v>
      </c>
      <c r="AA1595" s="15">
        <f>Raw_Data!AA1595</f>
        <v>5.41</v>
      </c>
      <c r="AB1595" s="15">
        <f>Raw_Data!AB1595</f>
        <v>32.700000000000003</v>
      </c>
      <c r="AC1595" s="19" t="str">
        <f>IF(Raw_Data!G1595="","Yes","No")</f>
        <v>No</v>
      </c>
      <c r="AD1595" s="19" t="str">
        <f>IF(Raw_Data!L1595="","Yes","No")</f>
        <v>No</v>
      </c>
      <c r="AE1595" s="19" t="str">
        <f>IF(Raw_Data!T1595="","Imputed",IF(Raw_Data!T1595&gt;INDEX(Cleaning_Reference!$F$6:$F$13,MATCH(D1595,Cleaning_Reference!$A$6:$A$13,0)),"Capped","Original"))</f>
        <v>Original</v>
      </c>
      <c r="AF1595" s="21">
        <f t="shared" si="24"/>
        <v>22.58</v>
      </c>
    </row>
    <row r="1596" spans="1:32" ht="15" customHeight="1" x14ac:dyDescent="0.3">
      <c r="A1596" s="20" t="str">
        <f>Raw_Data!A1596</f>
        <v>SF11595</v>
      </c>
      <c r="B1596" s="15" t="str">
        <f>Raw_Data!B1596</f>
        <v>Karnataka</v>
      </c>
      <c r="C1596" s="15" t="str">
        <f>Raw_Data!C1596</f>
        <v>Indore</v>
      </c>
      <c r="D1596" s="15" t="str">
        <f>Raw_Data!D1596</f>
        <v>Wheat</v>
      </c>
      <c r="E1596" s="15" t="str">
        <f>Raw_Data!E1596</f>
        <v>Kharif</v>
      </c>
      <c r="F1596" s="15">
        <f>Raw_Data!F1596</f>
        <v>7.1</v>
      </c>
      <c r="G1596" s="18">
        <f>IF(Raw_Data!G1596="",ROUND(AVERAGEIFS(Raw_Data!$G$2:$G$4001,Raw_Data!$E$2:$E$4001,E1596),1),Raw_Data!G1596)</f>
        <v>814.9</v>
      </c>
      <c r="H1596" s="15">
        <f>Raw_Data!H1596</f>
        <v>27.9</v>
      </c>
      <c r="I1596" s="15">
        <f>Raw_Data!I1596</f>
        <v>72.2</v>
      </c>
      <c r="J1596" s="15">
        <f>Raw_Data!J1596</f>
        <v>6.5</v>
      </c>
      <c r="K1596" s="15">
        <f>Raw_Data!K1596</f>
        <v>6.66</v>
      </c>
      <c r="L1596" s="18">
        <f>IF(Raw_Data!L1596="",ROUND(AVERAGEIFS(Raw_Data!$L$2:$L$4001,Raw_Data!$E$2:$E$4001,E1596),1),Raw_Data!L1596)</f>
        <v>33.799999999999997</v>
      </c>
      <c r="M1596" s="15">
        <f>Raw_Data!M1596</f>
        <v>136.80000000000001</v>
      </c>
      <c r="N1596" s="15">
        <f>Raw_Data!N1596</f>
        <v>41.5</v>
      </c>
      <c r="O1596" s="15">
        <f>Raw_Data!O1596</f>
        <v>86.5</v>
      </c>
      <c r="P1596" s="15" t="str">
        <f>Raw_Data!P1596</f>
        <v>Flood</v>
      </c>
      <c r="Q1596" s="15">
        <f>Raw_Data!Q1596</f>
        <v>134.9</v>
      </c>
      <c r="R1596" s="15">
        <f>Raw_Data!R1596</f>
        <v>5.14</v>
      </c>
      <c r="S1596" s="15">
        <f>Raw_Data!S1596</f>
        <v>0.9</v>
      </c>
      <c r="T1596" s="18">
        <f>IF(Raw_Data!T1596="",ROUND(AVERAGEIFS(Raw_Data!$T$2:$T$4001,Raw_Data!$E$2:$E$4001,E1596,Raw_Data!$D$2:$D$4001,D1596),2),IF(Raw_Data!T1596&gt;INDEX(Cleaning_Reference!$F$6:$F$13,MATCH(D1596,Cleaning_Reference!$A$6:$A$13,0)),INDEX(Cleaning_Reference!$F$6:$F$13,MATCH(D1596,Cleaning_Reference!$A$6:$A$13,0)),Raw_Data!T1596))</f>
        <v>2.83</v>
      </c>
      <c r="U1596" s="15">
        <f>Raw_Data!U1596</f>
        <v>20.09</v>
      </c>
      <c r="V1596" s="15">
        <f>Raw_Data!V1596</f>
        <v>24771</v>
      </c>
      <c r="W1596" s="15">
        <f>Raw_Data!W1596</f>
        <v>401230</v>
      </c>
      <c r="X1596" s="15">
        <f>Raw_Data!X1596</f>
        <v>497649</v>
      </c>
      <c r="Y1596" s="15">
        <f>Raw_Data!Y1596</f>
        <v>96419</v>
      </c>
      <c r="Z1596" s="15">
        <f>Raw_Data!Z1596</f>
        <v>5519</v>
      </c>
      <c r="AA1596" s="15">
        <f>Raw_Data!AA1596</f>
        <v>3.64</v>
      </c>
      <c r="AB1596" s="15">
        <f>Raw_Data!AB1596</f>
        <v>60.6</v>
      </c>
      <c r="AC1596" s="19" t="str">
        <f>IF(Raw_Data!G1596="","Yes","No")</f>
        <v>No</v>
      </c>
      <c r="AD1596" s="19" t="str">
        <f>IF(Raw_Data!L1596="","Yes","No")</f>
        <v>No</v>
      </c>
      <c r="AE1596" s="19" t="str">
        <f>IF(Raw_Data!T1596="","Imputed",IF(Raw_Data!T1596&gt;INDEX(Cleaning_Reference!$F$6:$F$13,MATCH(D1596,Cleaning_Reference!$A$6:$A$13,0)),"Capped","Original"))</f>
        <v>Original</v>
      </c>
      <c r="AF1596" s="21">
        <f t="shared" si="24"/>
        <v>20.09</v>
      </c>
    </row>
    <row r="1597" spans="1:32" ht="15" customHeight="1" x14ac:dyDescent="0.3">
      <c r="A1597" s="20" t="str">
        <f>Raw_Data!A1597</f>
        <v>SF11596</v>
      </c>
      <c r="B1597" s="15" t="str">
        <f>Raw_Data!B1597</f>
        <v>Telangana</v>
      </c>
      <c r="C1597" s="15" t="str">
        <f>Raw_Data!C1597</f>
        <v>Warangal</v>
      </c>
      <c r="D1597" s="15" t="str">
        <f>Raw_Data!D1597</f>
        <v>Chilli</v>
      </c>
      <c r="E1597" s="15" t="str">
        <f>Raw_Data!E1597</f>
        <v>Kharif</v>
      </c>
      <c r="F1597" s="15">
        <f>Raw_Data!F1597</f>
        <v>4.43</v>
      </c>
      <c r="G1597" s="18">
        <f>IF(Raw_Data!G1597="",ROUND(AVERAGEIFS(Raw_Data!$G$2:$G$4001,Raw_Data!$E$2:$E$4001,E1597),1),Raw_Data!G1597)</f>
        <v>846.7</v>
      </c>
      <c r="H1597" s="15">
        <f>Raw_Data!H1597</f>
        <v>26.5</v>
      </c>
      <c r="I1597" s="15">
        <f>Raw_Data!I1597</f>
        <v>70.7</v>
      </c>
      <c r="J1597" s="15">
        <f>Raw_Data!J1597</f>
        <v>8.6</v>
      </c>
      <c r="K1597" s="15">
        <f>Raw_Data!K1597</f>
        <v>6.13</v>
      </c>
      <c r="L1597" s="18">
        <f>IF(Raw_Data!L1597="",ROUND(AVERAGEIFS(Raw_Data!$L$2:$L$4001,Raw_Data!$E$2:$E$4001,E1597),1),Raw_Data!L1597)</f>
        <v>29</v>
      </c>
      <c r="M1597" s="15">
        <f>Raw_Data!M1597</f>
        <v>91.5</v>
      </c>
      <c r="N1597" s="15">
        <f>Raw_Data!N1597</f>
        <v>62</v>
      </c>
      <c r="O1597" s="15">
        <f>Raw_Data!O1597</f>
        <v>91.6</v>
      </c>
      <c r="P1597" s="15" t="str">
        <f>Raw_Data!P1597</f>
        <v>Sprinkler</v>
      </c>
      <c r="Q1597" s="15">
        <f>Raw_Data!Q1597</f>
        <v>159.80000000000001</v>
      </c>
      <c r="R1597" s="15">
        <f>Raw_Data!R1597</f>
        <v>3.47</v>
      </c>
      <c r="S1597" s="15">
        <f>Raw_Data!S1597</f>
        <v>0.86</v>
      </c>
      <c r="T1597" s="18">
        <f>IF(Raw_Data!T1597="",ROUND(AVERAGEIFS(Raw_Data!$T$2:$T$4001,Raw_Data!$E$2:$E$4001,E1597,Raw_Data!$D$2:$D$4001,D1597),2),IF(Raw_Data!T1597&gt;INDEX(Cleaning_Reference!$F$6:$F$13,MATCH(D1597,Cleaning_Reference!$A$6:$A$13,0)),INDEX(Cleaning_Reference!$F$6:$F$13,MATCH(D1597,Cleaning_Reference!$A$6:$A$13,0)),Raw_Data!T1597))</f>
        <v>1.96</v>
      </c>
      <c r="U1597" s="15">
        <f>Raw_Data!U1597</f>
        <v>8.68</v>
      </c>
      <c r="V1597" s="15">
        <f>Raw_Data!V1597</f>
        <v>102593</v>
      </c>
      <c r="W1597" s="15">
        <f>Raw_Data!W1597</f>
        <v>235214</v>
      </c>
      <c r="X1597" s="15">
        <f>Raw_Data!X1597</f>
        <v>890507</v>
      </c>
      <c r="Y1597" s="15">
        <f>Raw_Data!Y1597</f>
        <v>655293</v>
      </c>
      <c r="Z1597" s="15">
        <f>Raw_Data!Z1597</f>
        <v>2790</v>
      </c>
      <c r="AA1597" s="15">
        <f>Raw_Data!AA1597</f>
        <v>3.1110000000000002</v>
      </c>
      <c r="AB1597" s="15">
        <f>Raw_Data!AB1597</f>
        <v>56.8</v>
      </c>
      <c r="AC1597" s="19" t="str">
        <f>IF(Raw_Data!G1597="","Yes","No")</f>
        <v>No</v>
      </c>
      <c r="AD1597" s="19" t="str">
        <f>IF(Raw_Data!L1597="","Yes","No")</f>
        <v>No</v>
      </c>
      <c r="AE1597" s="19" t="str">
        <f>IF(Raw_Data!T1597="","Imputed",IF(Raw_Data!T1597&gt;INDEX(Cleaning_Reference!$F$6:$F$13,MATCH(D1597,Cleaning_Reference!$A$6:$A$13,0)),"Capped","Original"))</f>
        <v>Original</v>
      </c>
      <c r="AF1597" s="21">
        <f t="shared" si="24"/>
        <v>8.68</v>
      </c>
    </row>
    <row r="1598" spans="1:32" ht="15" customHeight="1" x14ac:dyDescent="0.3">
      <c r="A1598" s="20" t="str">
        <f>Raw_Data!A1598</f>
        <v>SF11597</v>
      </c>
      <c r="B1598" s="15" t="str">
        <f>Raw_Data!B1598</f>
        <v>Madhya Pradesh</v>
      </c>
      <c r="C1598" s="15" t="str">
        <f>Raw_Data!C1598</f>
        <v>Warangal</v>
      </c>
      <c r="D1598" s="15" t="str">
        <f>Raw_Data!D1598</f>
        <v>Cotton</v>
      </c>
      <c r="E1598" s="15" t="str">
        <f>Raw_Data!E1598</f>
        <v>Rabi</v>
      </c>
      <c r="F1598" s="15">
        <f>Raw_Data!F1598</f>
        <v>6.4</v>
      </c>
      <c r="G1598" s="18">
        <f>IF(Raw_Data!G1598="",ROUND(AVERAGEIFS(Raw_Data!$G$2:$G$4001,Raw_Data!$E$2:$E$4001,E1598),1),Raw_Data!G1598)</f>
        <v>661.3</v>
      </c>
      <c r="H1598" s="15">
        <f>Raw_Data!H1598</f>
        <v>22.6</v>
      </c>
      <c r="I1598" s="15">
        <f>Raw_Data!I1598</f>
        <v>58.6</v>
      </c>
      <c r="J1598" s="15">
        <f>Raw_Data!J1598</f>
        <v>8.3000000000000007</v>
      </c>
      <c r="K1598" s="15">
        <f>Raw_Data!K1598</f>
        <v>6.46</v>
      </c>
      <c r="L1598" s="18">
        <f>IF(Raw_Data!L1598="",ROUND(AVERAGEIFS(Raw_Data!$L$2:$L$4001,Raw_Data!$E$2:$E$4001,E1598),1),Raw_Data!L1598)</f>
        <v>27.5</v>
      </c>
      <c r="M1598" s="15">
        <f>Raw_Data!M1598</f>
        <v>86.8</v>
      </c>
      <c r="N1598" s="15">
        <f>Raw_Data!N1598</f>
        <v>35.4</v>
      </c>
      <c r="O1598" s="15">
        <f>Raw_Data!O1598</f>
        <v>147.69999999999999</v>
      </c>
      <c r="P1598" s="15" t="str">
        <f>Raw_Data!P1598</f>
        <v>Drip</v>
      </c>
      <c r="Q1598" s="15">
        <f>Raw_Data!Q1598</f>
        <v>160</v>
      </c>
      <c r="R1598" s="15">
        <f>Raw_Data!R1598</f>
        <v>3.59</v>
      </c>
      <c r="S1598" s="15">
        <f>Raw_Data!S1598</f>
        <v>0.79</v>
      </c>
      <c r="T1598" s="18">
        <f>IF(Raw_Data!T1598="",ROUND(AVERAGEIFS(Raw_Data!$T$2:$T$4001,Raw_Data!$E$2:$E$4001,E1598,Raw_Data!$D$2:$D$4001,D1598),2),IF(Raw_Data!T1598&gt;INDEX(Cleaning_Reference!$F$6:$F$13,MATCH(D1598,Cleaning_Reference!$A$6:$A$13,0)),INDEX(Cleaning_Reference!$F$6:$F$13,MATCH(D1598,Cleaning_Reference!$A$6:$A$13,0)),Raw_Data!T1598))</f>
        <v>1.66</v>
      </c>
      <c r="U1598" s="15">
        <f>Raw_Data!U1598</f>
        <v>10.62</v>
      </c>
      <c r="V1598" s="15">
        <f>Raw_Data!V1598</f>
        <v>67268</v>
      </c>
      <c r="W1598" s="15">
        <f>Raw_Data!W1598</f>
        <v>432770</v>
      </c>
      <c r="X1598" s="15">
        <f>Raw_Data!X1598</f>
        <v>714386</v>
      </c>
      <c r="Y1598" s="15">
        <f>Raw_Data!Y1598</f>
        <v>281616</v>
      </c>
      <c r="Z1598" s="15">
        <f>Raw_Data!Z1598</f>
        <v>4531</v>
      </c>
      <c r="AA1598" s="15">
        <f>Raw_Data!AA1598</f>
        <v>2.3439999999999999</v>
      </c>
      <c r="AB1598" s="15">
        <f>Raw_Data!AB1598</f>
        <v>53.3</v>
      </c>
      <c r="AC1598" s="19" t="str">
        <f>IF(Raw_Data!G1598="","Yes","No")</f>
        <v>No</v>
      </c>
      <c r="AD1598" s="19" t="str">
        <f>IF(Raw_Data!L1598="","Yes","No")</f>
        <v>No</v>
      </c>
      <c r="AE1598" s="19" t="str">
        <f>IF(Raw_Data!T1598="","Imputed",IF(Raw_Data!T1598&gt;INDEX(Cleaning_Reference!$F$6:$F$13,MATCH(D1598,Cleaning_Reference!$A$6:$A$13,0)),"Capped","Original"))</f>
        <v>Original</v>
      </c>
      <c r="AF1598" s="21">
        <f t="shared" si="24"/>
        <v>10.62</v>
      </c>
    </row>
    <row r="1599" spans="1:32" ht="15" customHeight="1" x14ac:dyDescent="0.3">
      <c r="A1599" s="20" t="str">
        <f>Raw_Data!A1599</f>
        <v>SF11598</v>
      </c>
      <c r="B1599" s="15" t="str">
        <f>Raw_Data!B1599</f>
        <v>Madhya Pradesh</v>
      </c>
      <c r="C1599" s="15" t="str">
        <f>Raw_Data!C1599</f>
        <v>Nalgonda</v>
      </c>
      <c r="D1599" s="15" t="str">
        <f>Raw_Data!D1599</f>
        <v>Chilli</v>
      </c>
      <c r="E1599" s="15" t="str">
        <f>Raw_Data!E1599</f>
        <v>Rabi</v>
      </c>
      <c r="F1599" s="15">
        <f>Raw_Data!F1599</f>
        <v>6.5</v>
      </c>
      <c r="G1599" s="18">
        <f>IF(Raw_Data!G1599="",ROUND(AVERAGEIFS(Raw_Data!$G$2:$G$4001,Raw_Data!$E$2:$E$4001,E1599),1),Raw_Data!G1599)</f>
        <v>301.89999999999998</v>
      </c>
      <c r="H1599" s="15">
        <f>Raw_Data!H1599</f>
        <v>21.2</v>
      </c>
      <c r="I1599" s="15">
        <f>Raw_Data!I1599</f>
        <v>86</v>
      </c>
      <c r="J1599" s="15">
        <f>Raw_Data!J1599</f>
        <v>7.8</v>
      </c>
      <c r="K1599" s="15">
        <f>Raw_Data!K1599</f>
        <v>7.1</v>
      </c>
      <c r="L1599" s="18">
        <f>IF(Raw_Data!L1599="",ROUND(AVERAGEIFS(Raw_Data!$L$2:$L$4001,Raw_Data!$E$2:$E$4001,E1599),1),Raw_Data!L1599)</f>
        <v>19.899999999999999</v>
      </c>
      <c r="M1599" s="15">
        <f>Raw_Data!M1599</f>
        <v>81.5</v>
      </c>
      <c r="N1599" s="15">
        <f>Raw_Data!N1599</f>
        <v>57.7</v>
      </c>
      <c r="O1599" s="15">
        <f>Raw_Data!O1599</f>
        <v>126.3</v>
      </c>
      <c r="P1599" s="15" t="str">
        <f>Raw_Data!P1599</f>
        <v>Rainfed</v>
      </c>
      <c r="Q1599" s="15">
        <f>Raw_Data!Q1599</f>
        <v>245.7</v>
      </c>
      <c r="R1599" s="15">
        <f>Raw_Data!R1599</f>
        <v>8.59</v>
      </c>
      <c r="S1599" s="15">
        <f>Raw_Data!S1599</f>
        <v>0.9</v>
      </c>
      <c r="T1599" s="18">
        <f>IF(Raw_Data!T1599="",ROUND(AVERAGEIFS(Raw_Data!$T$2:$T$4001,Raw_Data!$E$2:$E$4001,E1599,Raw_Data!$D$2:$D$4001,D1599),2),IF(Raw_Data!T1599&gt;INDEX(Cleaning_Reference!$F$6:$F$13,MATCH(D1599,Cleaning_Reference!$A$6:$A$13,0)),INDEX(Cleaning_Reference!$F$6:$F$13,MATCH(D1599,Cleaning_Reference!$A$6:$A$13,0)),Raw_Data!T1599))</f>
        <v>1.66</v>
      </c>
      <c r="U1599" s="15">
        <f>Raw_Data!U1599</f>
        <v>10.79</v>
      </c>
      <c r="V1599" s="15">
        <f>Raw_Data!V1599</f>
        <v>98658</v>
      </c>
      <c r="W1599" s="15">
        <f>Raw_Data!W1599</f>
        <v>524144</v>
      </c>
      <c r="X1599" s="15">
        <f>Raw_Data!X1599</f>
        <v>1064520</v>
      </c>
      <c r="Y1599" s="15">
        <f>Raw_Data!Y1599</f>
        <v>540376</v>
      </c>
      <c r="Z1599" s="15">
        <f>Raw_Data!Z1599</f>
        <v>2130</v>
      </c>
      <c r="AA1599" s="15">
        <f>Raw_Data!AA1599</f>
        <v>5.0659999999999998</v>
      </c>
      <c r="AB1599" s="15">
        <f>Raw_Data!AB1599</f>
        <v>38.700000000000003</v>
      </c>
      <c r="AC1599" s="19" t="str">
        <f>IF(Raw_Data!G1599="","Yes","No")</f>
        <v>No</v>
      </c>
      <c r="AD1599" s="19" t="str">
        <f>IF(Raw_Data!L1599="","Yes","No")</f>
        <v>No</v>
      </c>
      <c r="AE1599" s="19" t="str">
        <f>IF(Raw_Data!T1599="","Imputed",IF(Raw_Data!T1599&gt;INDEX(Cleaning_Reference!$F$6:$F$13,MATCH(D1599,Cleaning_Reference!$A$6:$A$13,0)),"Capped","Original"))</f>
        <v>Original</v>
      </c>
      <c r="AF1599" s="21">
        <f t="shared" si="24"/>
        <v>10.79</v>
      </c>
    </row>
    <row r="1600" spans="1:32" ht="15" customHeight="1" x14ac:dyDescent="0.3">
      <c r="A1600" s="20" t="str">
        <f>Raw_Data!A1600</f>
        <v>SF11599</v>
      </c>
      <c r="B1600" s="15" t="str">
        <f>Raw_Data!B1600</f>
        <v>Telangana</v>
      </c>
      <c r="C1600" s="15" t="str">
        <f>Raw_Data!C1600</f>
        <v>Rajkot</v>
      </c>
      <c r="D1600" s="15" t="str">
        <f>Raw_Data!D1600</f>
        <v>Chilli</v>
      </c>
      <c r="E1600" s="15" t="str">
        <f>Raw_Data!E1600</f>
        <v>Kharif</v>
      </c>
      <c r="F1600" s="15">
        <f>Raw_Data!F1600</f>
        <v>10.24</v>
      </c>
      <c r="G1600" s="18">
        <f>IF(Raw_Data!G1600="",ROUND(AVERAGEIFS(Raw_Data!$G$2:$G$4001,Raw_Data!$E$2:$E$4001,E1600),1),Raw_Data!G1600)</f>
        <v>675.6</v>
      </c>
      <c r="H1600" s="15">
        <f>Raw_Data!H1600</f>
        <v>26</v>
      </c>
      <c r="I1600" s="15">
        <f>Raw_Data!I1600</f>
        <v>65.400000000000006</v>
      </c>
      <c r="J1600" s="15">
        <f>Raw_Data!J1600</f>
        <v>6.1</v>
      </c>
      <c r="K1600" s="15">
        <f>Raw_Data!K1600</f>
        <v>5.77</v>
      </c>
      <c r="L1600" s="18">
        <f>IF(Raw_Data!L1600="",ROUND(AVERAGEIFS(Raw_Data!$L$2:$L$4001,Raw_Data!$E$2:$E$4001,E1600),1),Raw_Data!L1600)</f>
        <v>33.799999999999997</v>
      </c>
      <c r="M1600" s="15">
        <f>Raw_Data!M1600</f>
        <v>68</v>
      </c>
      <c r="N1600" s="15">
        <f>Raw_Data!N1600</f>
        <v>42.5</v>
      </c>
      <c r="O1600" s="15">
        <f>Raw_Data!O1600</f>
        <v>127.9</v>
      </c>
      <c r="P1600" s="15" t="str">
        <f>Raw_Data!P1600</f>
        <v>Sprinkler</v>
      </c>
      <c r="Q1600" s="15">
        <f>Raw_Data!Q1600</f>
        <v>221.4</v>
      </c>
      <c r="R1600" s="15">
        <f>Raw_Data!R1600</f>
        <v>4.24</v>
      </c>
      <c r="S1600" s="15">
        <f>Raw_Data!S1600</f>
        <v>0.97</v>
      </c>
      <c r="T1600" s="18">
        <f>IF(Raw_Data!T1600="",ROUND(AVERAGEIFS(Raw_Data!$T$2:$T$4001,Raw_Data!$E$2:$E$4001,E1600,Raw_Data!$D$2:$D$4001,D1600),2),IF(Raw_Data!T1600&gt;INDEX(Cleaning_Reference!$F$6:$F$13,MATCH(D1600,Cleaning_Reference!$A$6:$A$13,0)),INDEX(Cleaning_Reference!$F$6:$F$13,MATCH(D1600,Cleaning_Reference!$A$6:$A$13,0)),Raw_Data!T1600))</f>
        <v>0.95</v>
      </c>
      <c r="U1600" s="15">
        <f>Raw_Data!U1600</f>
        <v>9.73</v>
      </c>
      <c r="V1600" s="15">
        <f>Raw_Data!V1600</f>
        <v>90514</v>
      </c>
      <c r="W1600" s="15">
        <f>Raw_Data!W1600</f>
        <v>718521</v>
      </c>
      <c r="X1600" s="15">
        <f>Raw_Data!X1600</f>
        <v>880701</v>
      </c>
      <c r="Y1600" s="15">
        <f>Raw_Data!Y1600</f>
        <v>162180</v>
      </c>
      <c r="Z1600" s="15">
        <f>Raw_Data!Z1600</f>
        <v>6479</v>
      </c>
      <c r="AA1600" s="15">
        <f>Raw_Data!AA1600</f>
        <v>1.502</v>
      </c>
      <c r="AB1600" s="15">
        <f>Raw_Data!AB1600</f>
        <v>55.5</v>
      </c>
      <c r="AC1600" s="19" t="str">
        <f>IF(Raw_Data!G1600="","Yes","No")</f>
        <v>No</v>
      </c>
      <c r="AD1600" s="19" t="str">
        <f>IF(Raw_Data!L1600="","Yes","No")</f>
        <v>No</v>
      </c>
      <c r="AE1600" s="19" t="str">
        <f>IF(Raw_Data!T1600="","Imputed",IF(Raw_Data!T1600&gt;INDEX(Cleaning_Reference!$F$6:$F$13,MATCH(D1600,Cleaning_Reference!$A$6:$A$13,0)),"Capped","Original"))</f>
        <v>Original</v>
      </c>
      <c r="AF1600" s="21">
        <f t="shared" si="24"/>
        <v>9.73</v>
      </c>
    </row>
    <row r="1601" spans="1:32" ht="15" customHeight="1" x14ac:dyDescent="0.3">
      <c r="A1601" s="20" t="str">
        <f>Raw_Data!A1601</f>
        <v>SF11600</v>
      </c>
      <c r="B1601" s="15" t="str">
        <f>Raw_Data!B1601</f>
        <v>Tamil Nadu</v>
      </c>
      <c r="C1601" s="15" t="str">
        <f>Raw_Data!C1601</f>
        <v>Ludhiana</v>
      </c>
      <c r="D1601" s="15" t="str">
        <f>Raw_Data!D1601</f>
        <v>Rice</v>
      </c>
      <c r="E1601" s="15" t="str">
        <f>Raw_Data!E1601</f>
        <v>Zaid</v>
      </c>
      <c r="F1601" s="15">
        <f>Raw_Data!F1601</f>
        <v>10.73</v>
      </c>
      <c r="G1601" s="18">
        <f>IF(Raw_Data!G1601="",ROUND(AVERAGEIFS(Raw_Data!$G$2:$G$4001,Raw_Data!$E$2:$E$4001,E1601),1),Raw_Data!G1601)</f>
        <v>131.4</v>
      </c>
      <c r="H1601" s="15">
        <f>Raw_Data!H1601</f>
        <v>34.4</v>
      </c>
      <c r="I1601" s="15">
        <f>Raw_Data!I1601</f>
        <v>47.2</v>
      </c>
      <c r="J1601" s="15">
        <f>Raw_Data!J1601</f>
        <v>6.1</v>
      </c>
      <c r="K1601" s="15">
        <f>Raw_Data!K1601</f>
        <v>6.21</v>
      </c>
      <c r="L1601" s="18">
        <f>IF(Raw_Data!L1601="",ROUND(AVERAGEIFS(Raw_Data!$L$2:$L$4001,Raw_Data!$E$2:$E$4001,E1601),1),Raw_Data!L1601)</f>
        <v>23.6</v>
      </c>
      <c r="M1601" s="15">
        <f>Raw_Data!M1601</f>
        <v>101.3</v>
      </c>
      <c r="N1601" s="15">
        <f>Raw_Data!N1601</f>
        <v>66.2</v>
      </c>
      <c r="O1601" s="15">
        <f>Raw_Data!O1601</f>
        <v>113.8</v>
      </c>
      <c r="P1601" s="15" t="str">
        <f>Raw_Data!P1601</f>
        <v>Flood</v>
      </c>
      <c r="Q1601" s="15">
        <f>Raw_Data!Q1601</f>
        <v>266.8</v>
      </c>
      <c r="R1601" s="15">
        <f>Raw_Data!R1601</f>
        <v>5.22</v>
      </c>
      <c r="S1601" s="15">
        <f>Raw_Data!S1601</f>
        <v>0.97</v>
      </c>
      <c r="T1601" s="18">
        <f>IF(Raw_Data!T1601="",ROUND(AVERAGEIFS(Raw_Data!$T$2:$T$4001,Raw_Data!$E$2:$E$4001,E1601,Raw_Data!$D$2:$D$4001,D1601),2),IF(Raw_Data!T1601&gt;INDEX(Cleaning_Reference!$F$6:$F$13,MATCH(D1601,Cleaning_Reference!$A$6:$A$13,0)),INDEX(Cleaning_Reference!$F$6:$F$13,MATCH(D1601,Cleaning_Reference!$A$6:$A$13,0)),Raw_Data!T1601))</f>
        <v>1.5</v>
      </c>
      <c r="U1601" s="15">
        <f>Raw_Data!U1601</f>
        <v>16.100000000000001</v>
      </c>
      <c r="V1601" s="15">
        <f>Raw_Data!V1601</f>
        <v>23383</v>
      </c>
      <c r="W1601" s="15">
        <f>Raw_Data!W1601</f>
        <v>893586</v>
      </c>
      <c r="X1601" s="15">
        <f>Raw_Data!X1601</f>
        <v>376466</v>
      </c>
      <c r="Y1601" s="15">
        <f>Raw_Data!Y1601</f>
        <v>-517120</v>
      </c>
      <c r="Z1601" s="15">
        <f>Raw_Data!Z1601</f>
        <v>22513</v>
      </c>
      <c r="AA1601" s="15">
        <f>Raw_Data!AA1601</f>
        <v>0.71499999999999997</v>
      </c>
      <c r="AB1601" s="15">
        <f>Raw_Data!AB1601</f>
        <v>51.5</v>
      </c>
      <c r="AC1601" s="19" t="str">
        <f>IF(Raw_Data!G1601="","Yes","No")</f>
        <v>No</v>
      </c>
      <c r="AD1601" s="19" t="str">
        <f>IF(Raw_Data!L1601="","Yes","No")</f>
        <v>No</v>
      </c>
      <c r="AE1601" s="19" t="str">
        <f>IF(Raw_Data!T1601="","Imputed",IF(Raw_Data!T1601&gt;INDEX(Cleaning_Reference!$F$6:$F$13,MATCH(D1601,Cleaning_Reference!$A$6:$A$13,0)),"Capped","Original"))</f>
        <v>Original</v>
      </c>
      <c r="AF1601" s="21">
        <f t="shared" si="24"/>
        <v>16.100000000000001</v>
      </c>
    </row>
    <row r="1602" spans="1:32" ht="15" customHeight="1" x14ac:dyDescent="0.3">
      <c r="A1602" s="20" t="str">
        <f>Raw_Data!A1602</f>
        <v>SF11601</v>
      </c>
      <c r="B1602" s="15" t="str">
        <f>Raw_Data!B1602</f>
        <v>Madhya Pradesh</v>
      </c>
      <c r="C1602" s="15" t="str">
        <f>Raw_Data!C1602</f>
        <v>Raichur</v>
      </c>
      <c r="D1602" s="15" t="str">
        <f>Raw_Data!D1602</f>
        <v>Chilli</v>
      </c>
      <c r="E1602" s="15" t="str">
        <f>Raw_Data!E1602</f>
        <v>Kharif</v>
      </c>
      <c r="F1602" s="15">
        <f>Raw_Data!F1602</f>
        <v>13.93</v>
      </c>
      <c r="G1602" s="18">
        <f>IF(Raw_Data!G1602="",ROUND(AVERAGEIFS(Raw_Data!$G$2:$G$4001,Raw_Data!$E$2:$E$4001,E1602),1),Raw_Data!G1602)</f>
        <v>805.4</v>
      </c>
      <c r="H1602" s="15">
        <f>Raw_Data!H1602</f>
        <v>31.1</v>
      </c>
      <c r="I1602" s="15">
        <f>Raw_Data!I1602</f>
        <v>63.3</v>
      </c>
      <c r="J1602" s="15">
        <f>Raw_Data!J1602</f>
        <v>7.4</v>
      </c>
      <c r="K1602" s="15">
        <f>Raw_Data!K1602</f>
        <v>7.96</v>
      </c>
      <c r="L1602" s="18">
        <f>IF(Raw_Data!L1602="",ROUND(AVERAGEIFS(Raw_Data!$L$2:$L$4001,Raw_Data!$E$2:$E$4001,E1602),1),Raw_Data!L1602)</f>
        <v>28.7</v>
      </c>
      <c r="M1602" s="15">
        <f>Raw_Data!M1602</f>
        <v>122.1</v>
      </c>
      <c r="N1602" s="15">
        <f>Raw_Data!N1602</f>
        <v>61.2</v>
      </c>
      <c r="O1602" s="15">
        <f>Raw_Data!O1602</f>
        <v>135</v>
      </c>
      <c r="P1602" s="15" t="str">
        <f>Raw_Data!P1602</f>
        <v>Flood</v>
      </c>
      <c r="Q1602" s="15">
        <f>Raw_Data!Q1602</f>
        <v>279.60000000000002</v>
      </c>
      <c r="R1602" s="15">
        <f>Raw_Data!R1602</f>
        <v>8.3000000000000007</v>
      </c>
      <c r="S1602" s="15">
        <f>Raw_Data!S1602</f>
        <v>0.93</v>
      </c>
      <c r="T1602" s="18">
        <f>IF(Raw_Data!T1602="",ROUND(AVERAGEIFS(Raw_Data!$T$2:$T$4001,Raw_Data!$E$2:$E$4001,E1602,Raw_Data!$D$2:$D$4001,D1602),2),IF(Raw_Data!T1602&gt;INDEX(Cleaning_Reference!$F$6:$F$13,MATCH(D1602,Cleaning_Reference!$A$6:$A$13,0)),INDEX(Cleaning_Reference!$F$6:$F$13,MATCH(D1602,Cleaning_Reference!$A$6:$A$13,0)),Raw_Data!T1602))</f>
        <v>0.37</v>
      </c>
      <c r="U1602" s="15">
        <f>Raw_Data!U1602</f>
        <v>5.15</v>
      </c>
      <c r="V1602" s="15">
        <f>Raw_Data!V1602</f>
        <v>104406</v>
      </c>
      <c r="W1602" s="15">
        <f>Raw_Data!W1602</f>
        <v>1101858</v>
      </c>
      <c r="X1602" s="15">
        <f>Raw_Data!X1602</f>
        <v>537691</v>
      </c>
      <c r="Y1602" s="15">
        <f>Raw_Data!Y1602</f>
        <v>-564167</v>
      </c>
      <c r="Z1602" s="15">
        <f>Raw_Data!Z1602</f>
        <v>11950</v>
      </c>
      <c r="AA1602" s="15">
        <f>Raw_Data!AA1602</f>
        <v>0.43099999999999999</v>
      </c>
      <c r="AB1602" s="15">
        <f>Raw_Data!AB1602</f>
        <v>38</v>
      </c>
      <c r="AC1602" s="19" t="str">
        <f>IF(Raw_Data!G1602="","Yes","No")</f>
        <v>No</v>
      </c>
      <c r="AD1602" s="19" t="str">
        <f>IF(Raw_Data!L1602="","Yes","No")</f>
        <v>No</v>
      </c>
      <c r="AE1602" s="19" t="str">
        <f>IF(Raw_Data!T1602="","Imputed",IF(Raw_Data!T1602&gt;INDEX(Cleaning_Reference!$F$6:$F$13,MATCH(D1602,Cleaning_Reference!$A$6:$A$13,0)),"Capped","Original"))</f>
        <v>Original</v>
      </c>
      <c r="AF1602" s="21">
        <f t="shared" ref="AF1602:AF1665" si="25">ROUND(T1602*F1602,2)</f>
        <v>5.15</v>
      </c>
    </row>
    <row r="1603" spans="1:32" ht="15" customHeight="1" x14ac:dyDescent="0.3">
      <c r="A1603" s="20" t="str">
        <f>Raw_Data!A1603</f>
        <v>SF11602</v>
      </c>
      <c r="B1603" s="15" t="str">
        <f>Raw_Data!B1603</f>
        <v>Gujarat</v>
      </c>
      <c r="C1603" s="15" t="str">
        <f>Raw_Data!C1603</f>
        <v>Raichur</v>
      </c>
      <c r="D1603" s="15" t="str">
        <f>Raw_Data!D1603</f>
        <v>Rice</v>
      </c>
      <c r="E1603" s="15" t="str">
        <f>Raw_Data!E1603</f>
        <v>Rabi</v>
      </c>
      <c r="F1603" s="15">
        <f>Raw_Data!F1603</f>
        <v>6.59</v>
      </c>
      <c r="G1603" s="18">
        <f>IF(Raw_Data!G1603="",ROUND(AVERAGEIFS(Raw_Data!$G$2:$G$4001,Raw_Data!$E$2:$E$4001,E1603),1),Raw_Data!G1603)</f>
        <v>381.4</v>
      </c>
      <c r="H1603" s="15">
        <f>Raw_Data!H1603</f>
        <v>25.6</v>
      </c>
      <c r="I1603" s="15">
        <f>Raw_Data!I1603</f>
        <v>46.6</v>
      </c>
      <c r="J1603" s="15">
        <f>Raw_Data!J1603</f>
        <v>7</v>
      </c>
      <c r="K1603" s="15">
        <f>Raw_Data!K1603</f>
        <v>6.59</v>
      </c>
      <c r="L1603" s="18">
        <f>IF(Raw_Data!L1603="",ROUND(AVERAGEIFS(Raw_Data!$L$2:$L$4001,Raw_Data!$E$2:$E$4001,E1603),1),Raw_Data!L1603)</f>
        <v>20.2</v>
      </c>
      <c r="M1603" s="15">
        <f>Raw_Data!M1603</f>
        <v>183.4</v>
      </c>
      <c r="N1603" s="15">
        <f>Raw_Data!N1603</f>
        <v>86</v>
      </c>
      <c r="O1603" s="15">
        <f>Raw_Data!O1603</f>
        <v>44.8</v>
      </c>
      <c r="P1603" s="15" t="str">
        <f>Raw_Data!P1603</f>
        <v>Rainfed</v>
      </c>
      <c r="Q1603" s="15">
        <f>Raw_Data!Q1603</f>
        <v>186.6</v>
      </c>
      <c r="R1603" s="15">
        <f>Raw_Data!R1603</f>
        <v>2.63</v>
      </c>
      <c r="S1603" s="15">
        <f>Raw_Data!S1603</f>
        <v>1</v>
      </c>
      <c r="T1603" s="18">
        <f>IF(Raw_Data!T1603="",ROUND(AVERAGEIFS(Raw_Data!$T$2:$T$4001,Raw_Data!$E$2:$E$4001,E1603,Raw_Data!$D$2:$D$4001,D1603),2),IF(Raw_Data!T1603&gt;INDEX(Cleaning_Reference!$F$6:$F$13,MATCH(D1603,Cleaning_Reference!$A$6:$A$13,0)),INDEX(Cleaning_Reference!$F$6:$F$13,MATCH(D1603,Cleaning_Reference!$A$6:$A$13,0)),Raw_Data!T1603))</f>
        <v>3.24</v>
      </c>
      <c r="U1603" s="15">
        <f>Raw_Data!U1603</f>
        <v>21.35</v>
      </c>
      <c r="V1603" s="15">
        <f>Raw_Data!V1603</f>
        <v>21746</v>
      </c>
      <c r="W1603" s="15">
        <f>Raw_Data!W1603</f>
        <v>410209</v>
      </c>
      <c r="X1603" s="15">
        <f>Raw_Data!X1603</f>
        <v>464277</v>
      </c>
      <c r="Y1603" s="15">
        <f>Raw_Data!Y1603</f>
        <v>54068</v>
      </c>
      <c r="Z1603" s="15">
        <f>Raw_Data!Z1603</f>
        <v>5993</v>
      </c>
      <c r="AA1603" s="15">
        <f>Raw_Data!AA1603</f>
        <v>3.5619999999999998</v>
      </c>
      <c r="AB1603" s="15">
        <f>Raw_Data!AB1603</f>
        <v>53.3</v>
      </c>
      <c r="AC1603" s="19" t="str">
        <f>IF(Raw_Data!G1603="","Yes","No")</f>
        <v>No</v>
      </c>
      <c r="AD1603" s="19" t="str">
        <f>IF(Raw_Data!L1603="","Yes","No")</f>
        <v>No</v>
      </c>
      <c r="AE1603" s="19" t="str">
        <f>IF(Raw_Data!T1603="","Imputed",IF(Raw_Data!T1603&gt;INDEX(Cleaning_Reference!$F$6:$F$13,MATCH(D1603,Cleaning_Reference!$A$6:$A$13,0)),"Capped","Original"))</f>
        <v>Original</v>
      </c>
      <c r="AF1603" s="21">
        <f t="shared" si="25"/>
        <v>21.35</v>
      </c>
    </row>
    <row r="1604" spans="1:32" ht="15" customHeight="1" x14ac:dyDescent="0.3">
      <c r="A1604" s="20" t="str">
        <f>Raw_Data!A1604</f>
        <v>SF11603</v>
      </c>
      <c r="B1604" s="15" t="str">
        <f>Raw_Data!B1604</f>
        <v>Tamil Nadu</v>
      </c>
      <c r="C1604" s="15" t="str">
        <f>Raw_Data!C1604</f>
        <v>Ludhiana</v>
      </c>
      <c r="D1604" s="15" t="str">
        <f>Raw_Data!D1604</f>
        <v>Pulses</v>
      </c>
      <c r="E1604" s="15" t="str">
        <f>Raw_Data!E1604</f>
        <v>Rabi</v>
      </c>
      <c r="F1604" s="15">
        <f>Raw_Data!F1604</f>
        <v>7.4</v>
      </c>
      <c r="G1604" s="18">
        <f>IF(Raw_Data!G1604="",ROUND(AVERAGEIFS(Raw_Data!$G$2:$G$4001,Raw_Data!$E$2:$E$4001,E1604),1),Raw_Data!G1604)</f>
        <v>186.1</v>
      </c>
      <c r="H1604" s="15">
        <f>Raw_Data!H1604</f>
        <v>24.8</v>
      </c>
      <c r="I1604" s="15">
        <f>Raw_Data!I1604</f>
        <v>53.9</v>
      </c>
      <c r="J1604" s="15">
        <f>Raw_Data!J1604</f>
        <v>8.1999999999999993</v>
      </c>
      <c r="K1604" s="15">
        <f>Raw_Data!K1604</f>
        <v>7.76</v>
      </c>
      <c r="L1604" s="18">
        <f>IF(Raw_Data!L1604="",ROUND(AVERAGEIFS(Raw_Data!$L$2:$L$4001,Raw_Data!$E$2:$E$4001,E1604),1),Raw_Data!L1604)</f>
        <v>23.5</v>
      </c>
      <c r="M1604" s="15">
        <f>Raw_Data!M1604</f>
        <v>118.1</v>
      </c>
      <c r="N1604" s="15">
        <f>Raw_Data!N1604</f>
        <v>21.2</v>
      </c>
      <c r="O1604" s="15">
        <f>Raw_Data!O1604</f>
        <v>73.099999999999994</v>
      </c>
      <c r="P1604" s="15" t="str">
        <f>Raw_Data!P1604</f>
        <v>Sprinkler</v>
      </c>
      <c r="Q1604" s="15">
        <f>Raw_Data!Q1604</f>
        <v>202.6</v>
      </c>
      <c r="R1604" s="15">
        <f>Raw_Data!R1604</f>
        <v>4.62</v>
      </c>
      <c r="S1604" s="15">
        <f>Raw_Data!S1604</f>
        <v>0.94</v>
      </c>
      <c r="T1604" s="18">
        <f>IF(Raw_Data!T1604="",ROUND(AVERAGEIFS(Raw_Data!$T$2:$T$4001,Raw_Data!$E$2:$E$4001,E1604,Raw_Data!$D$2:$D$4001,D1604),2),IF(Raw_Data!T1604&gt;INDEX(Cleaning_Reference!$F$6:$F$13,MATCH(D1604,Cleaning_Reference!$A$6:$A$13,0)),INDEX(Cleaning_Reference!$F$6:$F$13,MATCH(D1604,Cleaning_Reference!$A$6:$A$13,0)),Raw_Data!T1604))</f>
        <v>0.3</v>
      </c>
      <c r="U1604" s="15">
        <f>Raw_Data!U1604</f>
        <v>2.2200000000000002</v>
      </c>
      <c r="V1604" s="15">
        <f>Raw_Data!V1604</f>
        <v>61635</v>
      </c>
      <c r="W1604" s="15">
        <f>Raw_Data!W1604</f>
        <v>448968</v>
      </c>
      <c r="X1604" s="15">
        <f>Raw_Data!X1604</f>
        <v>136830</v>
      </c>
      <c r="Y1604" s="15">
        <f>Raw_Data!Y1604</f>
        <v>-312138</v>
      </c>
      <c r="Z1604" s="15">
        <f>Raw_Data!Z1604</f>
        <v>2689</v>
      </c>
      <c r="AA1604" s="15">
        <f>Raw_Data!AA1604</f>
        <v>0.82599999999999996</v>
      </c>
      <c r="AB1604" s="15">
        <f>Raw_Data!AB1604</f>
        <v>49</v>
      </c>
      <c r="AC1604" s="19" t="str">
        <f>IF(Raw_Data!G1604="","Yes","No")</f>
        <v>No</v>
      </c>
      <c r="AD1604" s="19" t="str">
        <f>IF(Raw_Data!L1604="","Yes","No")</f>
        <v>No</v>
      </c>
      <c r="AE1604" s="19" t="str">
        <f>IF(Raw_Data!T1604="","Imputed",IF(Raw_Data!T1604&gt;INDEX(Cleaning_Reference!$F$6:$F$13,MATCH(D1604,Cleaning_Reference!$A$6:$A$13,0)),"Capped","Original"))</f>
        <v>Original</v>
      </c>
      <c r="AF1604" s="21">
        <f t="shared" si="25"/>
        <v>2.2200000000000002</v>
      </c>
    </row>
    <row r="1605" spans="1:32" ht="15" customHeight="1" x14ac:dyDescent="0.3">
      <c r="A1605" s="20" t="str">
        <f>Raw_Data!A1605</f>
        <v>SF11604</v>
      </c>
      <c r="B1605" s="15" t="str">
        <f>Raw_Data!B1605</f>
        <v>Telangana</v>
      </c>
      <c r="C1605" s="15" t="str">
        <f>Raw_Data!C1605</f>
        <v>Ludhiana</v>
      </c>
      <c r="D1605" s="15" t="str">
        <f>Raw_Data!D1605</f>
        <v>Rice</v>
      </c>
      <c r="E1605" s="15" t="str">
        <f>Raw_Data!E1605</f>
        <v>Rabi</v>
      </c>
      <c r="F1605" s="15">
        <f>Raw_Data!F1605</f>
        <v>13.05</v>
      </c>
      <c r="G1605" s="18">
        <f>IF(Raw_Data!G1605="",ROUND(AVERAGEIFS(Raw_Data!$G$2:$G$4001,Raw_Data!$E$2:$E$4001,E1605),1),Raw_Data!G1605)</f>
        <v>284.8</v>
      </c>
      <c r="H1605" s="15">
        <f>Raw_Data!H1605</f>
        <v>23.5</v>
      </c>
      <c r="I1605" s="15">
        <f>Raw_Data!I1605</f>
        <v>45.6</v>
      </c>
      <c r="J1605" s="15">
        <f>Raw_Data!J1605</f>
        <v>6.7</v>
      </c>
      <c r="K1605" s="15">
        <f>Raw_Data!K1605</f>
        <v>7.49</v>
      </c>
      <c r="L1605" s="18">
        <f>IF(Raw_Data!L1605="",ROUND(AVERAGEIFS(Raw_Data!$L$2:$L$4001,Raw_Data!$E$2:$E$4001,E1605),1),Raw_Data!L1605)</f>
        <v>38.700000000000003</v>
      </c>
      <c r="M1605" s="15">
        <f>Raw_Data!M1605</f>
        <v>121.6</v>
      </c>
      <c r="N1605" s="15">
        <f>Raw_Data!N1605</f>
        <v>80.5</v>
      </c>
      <c r="O1605" s="15">
        <f>Raw_Data!O1605</f>
        <v>116.7</v>
      </c>
      <c r="P1605" s="15" t="str">
        <f>Raw_Data!P1605</f>
        <v>Rainfed</v>
      </c>
      <c r="Q1605" s="15">
        <f>Raw_Data!Q1605</f>
        <v>281.39999999999998</v>
      </c>
      <c r="R1605" s="15">
        <f>Raw_Data!R1605</f>
        <v>0.5</v>
      </c>
      <c r="S1605" s="15">
        <f>Raw_Data!S1605</f>
        <v>0.94</v>
      </c>
      <c r="T1605" s="18">
        <f>IF(Raw_Data!T1605="",ROUND(AVERAGEIFS(Raw_Data!$T$2:$T$4001,Raw_Data!$E$2:$E$4001,E1605,Raw_Data!$D$2:$D$4001,D1605),2),IF(Raw_Data!T1605&gt;INDEX(Cleaning_Reference!$F$6:$F$13,MATCH(D1605,Cleaning_Reference!$A$6:$A$13,0)),INDEX(Cleaning_Reference!$F$6:$F$13,MATCH(D1605,Cleaning_Reference!$A$6:$A$13,0)),Raw_Data!T1605))</f>
        <v>1.24</v>
      </c>
      <c r="U1605" s="15">
        <f>Raw_Data!U1605</f>
        <v>16.18</v>
      </c>
      <c r="V1605" s="15">
        <f>Raw_Data!V1605</f>
        <v>22061</v>
      </c>
      <c r="W1605" s="15">
        <f>Raw_Data!W1605</f>
        <v>880921</v>
      </c>
      <c r="X1605" s="15">
        <f>Raw_Data!X1605</f>
        <v>356947</v>
      </c>
      <c r="Y1605" s="15">
        <f>Raw_Data!Y1605</f>
        <v>-523974</v>
      </c>
      <c r="Z1605" s="15">
        <f>Raw_Data!Z1605</f>
        <v>9694</v>
      </c>
      <c r="AA1605" s="15">
        <f>Raw_Data!AA1605</f>
        <v>1.669</v>
      </c>
      <c r="AB1605" s="15">
        <f>Raw_Data!AB1605</f>
        <v>40.6</v>
      </c>
      <c r="AC1605" s="19" t="str">
        <f>IF(Raw_Data!G1605="","Yes","No")</f>
        <v>No</v>
      </c>
      <c r="AD1605" s="19" t="str">
        <f>IF(Raw_Data!L1605="","Yes","No")</f>
        <v>No</v>
      </c>
      <c r="AE1605" s="19" t="str">
        <f>IF(Raw_Data!T1605="","Imputed",IF(Raw_Data!T1605&gt;INDEX(Cleaning_Reference!$F$6:$F$13,MATCH(D1605,Cleaning_Reference!$A$6:$A$13,0)),"Capped","Original"))</f>
        <v>Original</v>
      </c>
      <c r="AF1605" s="21">
        <f t="shared" si="25"/>
        <v>16.18</v>
      </c>
    </row>
    <row r="1606" spans="1:32" ht="15" customHeight="1" x14ac:dyDescent="0.3">
      <c r="A1606" s="20" t="str">
        <f>Raw_Data!A1606</f>
        <v>SF11605</v>
      </c>
      <c r="B1606" s="15" t="str">
        <f>Raw_Data!B1606</f>
        <v>Maharashtra</v>
      </c>
      <c r="C1606" s="15" t="str">
        <f>Raw_Data!C1606</f>
        <v>Ludhiana</v>
      </c>
      <c r="D1606" s="15" t="str">
        <f>Raw_Data!D1606</f>
        <v>Rice</v>
      </c>
      <c r="E1606" s="15" t="str">
        <f>Raw_Data!E1606</f>
        <v>Kharif</v>
      </c>
      <c r="F1606" s="15">
        <f>Raw_Data!F1606</f>
        <v>5.91</v>
      </c>
      <c r="G1606" s="18">
        <f>IF(Raw_Data!G1606="",ROUND(AVERAGEIFS(Raw_Data!$G$2:$G$4001,Raw_Data!$E$2:$E$4001,E1606),1),Raw_Data!G1606)</f>
        <v>1054.3</v>
      </c>
      <c r="H1606" s="15">
        <f>Raw_Data!H1606</f>
        <v>28.8</v>
      </c>
      <c r="I1606" s="15">
        <f>Raw_Data!I1606</f>
        <v>73.2</v>
      </c>
      <c r="J1606" s="15">
        <f>Raw_Data!J1606</f>
        <v>7.4</v>
      </c>
      <c r="K1606" s="15">
        <f>Raw_Data!K1606</f>
        <v>6.28</v>
      </c>
      <c r="L1606" s="18">
        <f>IF(Raw_Data!L1606="",ROUND(AVERAGEIFS(Raw_Data!$L$2:$L$4001,Raw_Data!$E$2:$E$4001,E1606),1),Raw_Data!L1606)</f>
        <v>28</v>
      </c>
      <c r="M1606" s="15">
        <f>Raw_Data!M1606</f>
        <v>140</v>
      </c>
      <c r="N1606" s="15">
        <f>Raw_Data!N1606</f>
        <v>49.2</v>
      </c>
      <c r="O1606" s="15">
        <f>Raw_Data!O1606</f>
        <v>126.9</v>
      </c>
      <c r="P1606" s="15" t="str">
        <f>Raw_Data!P1606</f>
        <v>Flood</v>
      </c>
      <c r="Q1606" s="15">
        <f>Raw_Data!Q1606</f>
        <v>244</v>
      </c>
      <c r="R1606" s="15">
        <f>Raw_Data!R1606</f>
        <v>3.08</v>
      </c>
      <c r="S1606" s="15">
        <f>Raw_Data!S1606</f>
        <v>0.82</v>
      </c>
      <c r="T1606" s="18">
        <f>IF(Raw_Data!T1606="",ROUND(AVERAGEIFS(Raw_Data!$T$2:$T$4001,Raw_Data!$E$2:$E$4001,E1606,Raw_Data!$D$2:$D$4001,D1606),2),IF(Raw_Data!T1606&gt;INDEX(Cleaning_Reference!$F$6:$F$13,MATCH(D1606,Cleaning_Reference!$A$6:$A$13,0)),INDEX(Cleaning_Reference!$F$6:$F$13,MATCH(D1606,Cleaning_Reference!$A$6:$A$13,0)),Raw_Data!T1606))</f>
        <v>2.87</v>
      </c>
      <c r="U1606" s="15">
        <f>Raw_Data!U1606</f>
        <v>16.96</v>
      </c>
      <c r="V1606" s="15">
        <f>Raw_Data!V1606</f>
        <v>19899</v>
      </c>
      <c r="W1606" s="15">
        <f>Raw_Data!W1606</f>
        <v>460200</v>
      </c>
      <c r="X1606" s="15">
        <f>Raw_Data!X1606</f>
        <v>337487</v>
      </c>
      <c r="Y1606" s="15">
        <f>Raw_Data!Y1606</f>
        <v>-122713</v>
      </c>
      <c r="Z1606" s="15">
        <f>Raw_Data!Z1606</f>
        <v>10864</v>
      </c>
      <c r="AA1606" s="15">
        <f>Raw_Data!AA1606</f>
        <v>1.5609999999999999</v>
      </c>
      <c r="AB1606" s="15">
        <f>Raw_Data!AB1606</f>
        <v>61.3</v>
      </c>
      <c r="AC1606" s="19" t="str">
        <f>IF(Raw_Data!G1606="","Yes","No")</f>
        <v>No</v>
      </c>
      <c r="AD1606" s="19" t="str">
        <f>IF(Raw_Data!L1606="","Yes","No")</f>
        <v>No</v>
      </c>
      <c r="AE1606" s="19" t="str">
        <f>IF(Raw_Data!T1606="","Imputed",IF(Raw_Data!T1606&gt;INDEX(Cleaning_Reference!$F$6:$F$13,MATCH(D1606,Cleaning_Reference!$A$6:$A$13,0)),"Capped","Original"))</f>
        <v>Original</v>
      </c>
      <c r="AF1606" s="21">
        <f t="shared" si="25"/>
        <v>16.96</v>
      </c>
    </row>
    <row r="1607" spans="1:32" ht="15" customHeight="1" x14ac:dyDescent="0.3">
      <c r="A1607" s="20" t="str">
        <f>Raw_Data!A1607</f>
        <v>SF11606</v>
      </c>
      <c r="B1607" s="15" t="str">
        <f>Raw_Data!B1607</f>
        <v>Karnataka</v>
      </c>
      <c r="C1607" s="15" t="str">
        <f>Raw_Data!C1607</f>
        <v>Guntur</v>
      </c>
      <c r="D1607" s="15" t="str">
        <f>Raw_Data!D1607</f>
        <v>Rice</v>
      </c>
      <c r="E1607" s="15" t="str">
        <f>Raw_Data!E1607</f>
        <v>Kharif</v>
      </c>
      <c r="F1607" s="15">
        <f>Raw_Data!F1607</f>
        <v>5.29</v>
      </c>
      <c r="G1607" s="18">
        <f>IF(Raw_Data!G1607="",ROUND(AVERAGEIFS(Raw_Data!$G$2:$G$4001,Raw_Data!$E$2:$E$4001,E1607),1),Raw_Data!G1607)</f>
        <v>730</v>
      </c>
      <c r="H1607" s="15">
        <f>Raw_Data!H1607</f>
        <v>26.8</v>
      </c>
      <c r="I1607" s="15">
        <f>Raw_Data!I1607</f>
        <v>48.7</v>
      </c>
      <c r="J1607" s="15">
        <f>Raw_Data!J1607</f>
        <v>8</v>
      </c>
      <c r="K1607" s="15">
        <f>Raw_Data!K1607</f>
        <v>6.7</v>
      </c>
      <c r="L1607" s="18">
        <f>IF(Raw_Data!L1607="",ROUND(AVERAGEIFS(Raw_Data!$L$2:$L$4001,Raw_Data!$E$2:$E$4001,E1607),1),Raw_Data!L1607)</f>
        <v>32.299999999999997</v>
      </c>
      <c r="M1607" s="15">
        <f>Raw_Data!M1607</f>
        <v>122.2</v>
      </c>
      <c r="N1607" s="15">
        <f>Raw_Data!N1607</f>
        <v>61.8</v>
      </c>
      <c r="O1607" s="15">
        <f>Raw_Data!O1607</f>
        <v>99.5</v>
      </c>
      <c r="P1607" s="15" t="str">
        <f>Raw_Data!P1607</f>
        <v>Rainfed</v>
      </c>
      <c r="Q1607" s="15">
        <f>Raw_Data!Q1607</f>
        <v>320.7</v>
      </c>
      <c r="R1607" s="15">
        <f>Raw_Data!R1607</f>
        <v>4.96</v>
      </c>
      <c r="S1607" s="15">
        <f>Raw_Data!S1607</f>
        <v>0.98</v>
      </c>
      <c r="T1607" s="18">
        <f>IF(Raw_Data!T1607="",ROUND(AVERAGEIFS(Raw_Data!$T$2:$T$4001,Raw_Data!$E$2:$E$4001,E1607,Raw_Data!$D$2:$D$4001,D1607),2),IF(Raw_Data!T1607&gt;INDEX(Cleaning_Reference!$F$6:$F$13,MATCH(D1607,Cleaning_Reference!$A$6:$A$13,0)),INDEX(Cleaning_Reference!$F$6:$F$13,MATCH(D1607,Cleaning_Reference!$A$6:$A$13,0)),Raw_Data!T1607))</f>
        <v>4.49</v>
      </c>
      <c r="U1607" s="15">
        <f>Raw_Data!U1607</f>
        <v>23.75</v>
      </c>
      <c r="V1607" s="15">
        <f>Raw_Data!V1607</f>
        <v>17862</v>
      </c>
      <c r="W1607" s="15">
        <f>Raw_Data!W1607</f>
        <v>377477</v>
      </c>
      <c r="X1607" s="15">
        <f>Raw_Data!X1607</f>
        <v>424222</v>
      </c>
      <c r="Y1607" s="15">
        <f>Raw_Data!Y1607</f>
        <v>46745</v>
      </c>
      <c r="Z1607" s="15">
        <f>Raw_Data!Z1607</f>
        <v>4601</v>
      </c>
      <c r="AA1607" s="15">
        <f>Raw_Data!AA1607</f>
        <v>5.1619999999999999</v>
      </c>
      <c r="AB1607" s="15">
        <f>Raw_Data!AB1607</f>
        <v>49.3</v>
      </c>
      <c r="AC1607" s="19" t="str">
        <f>IF(Raw_Data!G1607="","Yes","No")</f>
        <v>No</v>
      </c>
      <c r="AD1607" s="19" t="str">
        <f>IF(Raw_Data!L1607="","Yes","No")</f>
        <v>No</v>
      </c>
      <c r="AE1607" s="19" t="str">
        <f>IF(Raw_Data!T1607="","Imputed",IF(Raw_Data!T1607&gt;INDEX(Cleaning_Reference!$F$6:$F$13,MATCH(D1607,Cleaning_Reference!$A$6:$A$13,0)),"Capped","Original"))</f>
        <v>Original</v>
      </c>
      <c r="AF1607" s="21">
        <f t="shared" si="25"/>
        <v>23.75</v>
      </c>
    </row>
    <row r="1608" spans="1:32" ht="15" customHeight="1" x14ac:dyDescent="0.3">
      <c r="A1608" s="20" t="str">
        <f>Raw_Data!A1608</f>
        <v>SF11607</v>
      </c>
      <c r="B1608" s="15" t="str">
        <f>Raw_Data!B1608</f>
        <v>Tamil Nadu</v>
      </c>
      <c r="C1608" s="15" t="str">
        <f>Raw_Data!C1608</f>
        <v>Warangal</v>
      </c>
      <c r="D1608" s="15" t="str">
        <f>Raw_Data!D1608</f>
        <v>Cotton</v>
      </c>
      <c r="E1608" s="15" t="str">
        <f>Raw_Data!E1608</f>
        <v>Rabi</v>
      </c>
      <c r="F1608" s="15">
        <f>Raw_Data!F1608</f>
        <v>11.19</v>
      </c>
      <c r="G1608" s="18">
        <f>IF(Raw_Data!G1608="",ROUND(AVERAGEIFS(Raw_Data!$G$2:$G$4001,Raw_Data!$E$2:$E$4001,E1608),1),Raw_Data!G1608)</f>
        <v>178.6</v>
      </c>
      <c r="H1608" s="15">
        <f>Raw_Data!H1608</f>
        <v>28.1</v>
      </c>
      <c r="I1608" s="15">
        <f>Raw_Data!I1608</f>
        <v>49.6</v>
      </c>
      <c r="J1608" s="15">
        <f>Raw_Data!J1608</f>
        <v>8</v>
      </c>
      <c r="K1608" s="15">
        <f>Raw_Data!K1608</f>
        <v>8.4</v>
      </c>
      <c r="L1608" s="18">
        <f>IF(Raw_Data!L1608="",ROUND(AVERAGEIFS(Raw_Data!$L$2:$L$4001,Raw_Data!$E$2:$E$4001,E1608),1),Raw_Data!L1608)</f>
        <v>21.7</v>
      </c>
      <c r="M1608" s="15">
        <f>Raw_Data!M1608</f>
        <v>117.2</v>
      </c>
      <c r="N1608" s="15">
        <f>Raw_Data!N1608</f>
        <v>45.2</v>
      </c>
      <c r="O1608" s="15">
        <f>Raw_Data!O1608</f>
        <v>118.7</v>
      </c>
      <c r="P1608" s="15" t="str">
        <f>Raw_Data!P1608</f>
        <v>Rainfed</v>
      </c>
      <c r="Q1608" s="15">
        <f>Raw_Data!Q1608</f>
        <v>204</v>
      </c>
      <c r="R1608" s="15">
        <f>Raw_Data!R1608</f>
        <v>1.23</v>
      </c>
      <c r="S1608" s="15">
        <f>Raw_Data!S1608</f>
        <v>0.98</v>
      </c>
      <c r="T1608" s="18">
        <f>IF(Raw_Data!T1608="",ROUND(AVERAGEIFS(Raw_Data!$T$2:$T$4001,Raw_Data!$E$2:$E$4001,E1608,Raw_Data!$D$2:$D$4001,D1608),2),IF(Raw_Data!T1608&gt;INDEX(Cleaning_Reference!$F$6:$F$13,MATCH(D1608,Cleaning_Reference!$A$6:$A$13,0)),INDEX(Cleaning_Reference!$F$6:$F$13,MATCH(D1608,Cleaning_Reference!$A$6:$A$13,0)),Raw_Data!T1608))</f>
        <v>0.3</v>
      </c>
      <c r="U1608" s="15">
        <f>Raw_Data!U1608</f>
        <v>3.36</v>
      </c>
      <c r="V1608" s="15">
        <f>Raw_Data!V1608</f>
        <v>65757</v>
      </c>
      <c r="W1608" s="15">
        <f>Raw_Data!W1608</f>
        <v>518592</v>
      </c>
      <c r="X1608" s="15">
        <f>Raw_Data!X1608</f>
        <v>220944</v>
      </c>
      <c r="Y1608" s="15">
        <f>Raw_Data!Y1608</f>
        <v>-297648</v>
      </c>
      <c r="Z1608" s="15">
        <f>Raw_Data!Z1608</f>
        <v>5267</v>
      </c>
      <c r="AA1608" s="15">
        <f>Raw_Data!AA1608</f>
        <v>0.63800000000000001</v>
      </c>
      <c r="AB1608" s="15">
        <f>Raw_Data!AB1608</f>
        <v>41.5</v>
      </c>
      <c r="AC1608" s="19" t="str">
        <f>IF(Raw_Data!G1608="","Yes","No")</f>
        <v>No</v>
      </c>
      <c r="AD1608" s="19" t="str">
        <f>IF(Raw_Data!L1608="","Yes","No")</f>
        <v>No</v>
      </c>
      <c r="AE1608" s="19" t="str">
        <f>IF(Raw_Data!T1608="","Imputed",IF(Raw_Data!T1608&gt;INDEX(Cleaning_Reference!$F$6:$F$13,MATCH(D1608,Cleaning_Reference!$A$6:$A$13,0)),"Capped","Original"))</f>
        <v>Original</v>
      </c>
      <c r="AF1608" s="21">
        <f t="shared" si="25"/>
        <v>3.36</v>
      </c>
    </row>
    <row r="1609" spans="1:32" ht="15" customHeight="1" x14ac:dyDescent="0.3">
      <c r="A1609" s="20" t="str">
        <f>Raw_Data!A1609</f>
        <v>SF11608</v>
      </c>
      <c r="B1609" s="15" t="str">
        <f>Raw_Data!B1609</f>
        <v>Tamil Nadu</v>
      </c>
      <c r="C1609" s="15" t="str">
        <f>Raw_Data!C1609</f>
        <v>Erode</v>
      </c>
      <c r="D1609" s="15" t="str">
        <f>Raw_Data!D1609</f>
        <v>Maize</v>
      </c>
      <c r="E1609" s="15" t="str">
        <f>Raw_Data!E1609</f>
        <v>Rabi</v>
      </c>
      <c r="F1609" s="15">
        <f>Raw_Data!F1609</f>
        <v>2.08</v>
      </c>
      <c r="G1609" s="18">
        <f>IF(Raw_Data!G1609="",ROUND(AVERAGEIFS(Raw_Data!$G$2:$G$4001,Raw_Data!$E$2:$E$4001,E1609),1),Raw_Data!G1609)</f>
        <v>482.5</v>
      </c>
      <c r="H1609" s="15">
        <f>Raw_Data!H1609</f>
        <v>22.4</v>
      </c>
      <c r="I1609" s="15">
        <f>Raw_Data!I1609</f>
        <v>49.4</v>
      </c>
      <c r="J1609" s="15">
        <f>Raw_Data!J1609</f>
        <v>7.2</v>
      </c>
      <c r="K1609" s="15">
        <f>Raw_Data!K1609</f>
        <v>6.04</v>
      </c>
      <c r="L1609" s="18">
        <f>IF(Raw_Data!L1609="",ROUND(AVERAGEIFS(Raw_Data!$L$2:$L$4001,Raw_Data!$E$2:$E$4001,E1609),1),Raw_Data!L1609)</f>
        <v>20.3</v>
      </c>
      <c r="M1609" s="15">
        <f>Raw_Data!M1609</f>
        <v>119.5</v>
      </c>
      <c r="N1609" s="15">
        <f>Raw_Data!N1609</f>
        <v>30.5</v>
      </c>
      <c r="O1609" s="15">
        <f>Raw_Data!O1609</f>
        <v>92.6</v>
      </c>
      <c r="P1609" s="15" t="str">
        <f>Raw_Data!P1609</f>
        <v>Sprinkler</v>
      </c>
      <c r="Q1609" s="15">
        <f>Raw_Data!Q1609</f>
        <v>141.69999999999999</v>
      </c>
      <c r="R1609" s="15">
        <f>Raw_Data!R1609</f>
        <v>2.85</v>
      </c>
      <c r="S1609" s="15">
        <f>Raw_Data!S1609</f>
        <v>0.9</v>
      </c>
      <c r="T1609" s="18">
        <f>IF(Raw_Data!T1609="",ROUND(AVERAGEIFS(Raw_Data!$T$2:$T$4001,Raw_Data!$E$2:$E$4001,E1609,Raw_Data!$D$2:$D$4001,D1609),2),IF(Raw_Data!T1609&gt;INDEX(Cleaning_Reference!$F$6:$F$13,MATCH(D1609,Cleaning_Reference!$A$6:$A$13,0)),INDEX(Cleaning_Reference!$F$6:$F$13,MATCH(D1609,Cleaning_Reference!$A$6:$A$13,0)),Raw_Data!T1609))</f>
        <v>2.64</v>
      </c>
      <c r="U1609" s="15">
        <f>Raw_Data!U1609</f>
        <v>5.49</v>
      </c>
      <c r="V1609" s="15">
        <f>Raw_Data!V1609</f>
        <v>17480</v>
      </c>
      <c r="W1609" s="15">
        <f>Raw_Data!W1609</f>
        <v>128514</v>
      </c>
      <c r="X1609" s="15">
        <f>Raw_Data!X1609</f>
        <v>95965</v>
      </c>
      <c r="Y1609" s="15">
        <f>Raw_Data!Y1609</f>
        <v>-32549</v>
      </c>
      <c r="Z1609" s="15">
        <f>Raw_Data!Z1609</f>
        <v>1404</v>
      </c>
      <c r="AA1609" s="15">
        <f>Raw_Data!AA1609</f>
        <v>3.91</v>
      </c>
      <c r="AB1609" s="15">
        <f>Raw_Data!AB1609</f>
        <v>14.2</v>
      </c>
      <c r="AC1609" s="19" t="str">
        <f>IF(Raw_Data!G1609="","Yes","No")</f>
        <v>No</v>
      </c>
      <c r="AD1609" s="19" t="str">
        <f>IF(Raw_Data!L1609="","Yes","No")</f>
        <v>No</v>
      </c>
      <c r="AE1609" s="19" t="str">
        <f>IF(Raw_Data!T1609="","Imputed",IF(Raw_Data!T1609&gt;INDEX(Cleaning_Reference!$F$6:$F$13,MATCH(D1609,Cleaning_Reference!$A$6:$A$13,0)),"Capped","Original"))</f>
        <v>Original</v>
      </c>
      <c r="AF1609" s="21">
        <f t="shared" si="25"/>
        <v>5.49</v>
      </c>
    </row>
    <row r="1610" spans="1:32" ht="15" customHeight="1" x14ac:dyDescent="0.3">
      <c r="A1610" s="20" t="str">
        <f>Raw_Data!A1610</f>
        <v>SF11609</v>
      </c>
      <c r="B1610" s="15" t="str">
        <f>Raw_Data!B1610</f>
        <v>Gujarat</v>
      </c>
      <c r="C1610" s="15" t="str">
        <f>Raw_Data!C1610</f>
        <v>Nashik</v>
      </c>
      <c r="D1610" s="15" t="str">
        <f>Raw_Data!D1610</f>
        <v>Rice</v>
      </c>
      <c r="E1610" s="15" t="str">
        <f>Raw_Data!E1610</f>
        <v>Rabi</v>
      </c>
      <c r="F1610" s="15">
        <f>Raw_Data!F1610</f>
        <v>4.87</v>
      </c>
      <c r="G1610" s="18">
        <f>IF(Raw_Data!G1610="",ROUND(AVERAGEIFS(Raw_Data!$G$2:$G$4001,Raw_Data!$E$2:$E$4001,E1610),1),Raw_Data!G1610)</f>
        <v>475.3</v>
      </c>
      <c r="H1610" s="15">
        <f>Raw_Data!H1610</f>
        <v>21.5</v>
      </c>
      <c r="I1610" s="15">
        <f>Raw_Data!I1610</f>
        <v>54.6</v>
      </c>
      <c r="J1610" s="15">
        <f>Raw_Data!J1610</f>
        <v>6.3</v>
      </c>
      <c r="K1610" s="15">
        <f>Raw_Data!K1610</f>
        <v>5.98</v>
      </c>
      <c r="L1610" s="18">
        <f>IF(Raw_Data!L1610="",ROUND(AVERAGEIFS(Raw_Data!$L$2:$L$4001,Raw_Data!$E$2:$E$4001,E1610),1),Raw_Data!L1610)</f>
        <v>21.1</v>
      </c>
      <c r="M1610" s="15">
        <f>Raw_Data!M1610</f>
        <v>121</v>
      </c>
      <c r="N1610" s="15">
        <f>Raw_Data!N1610</f>
        <v>78.7</v>
      </c>
      <c r="O1610" s="15">
        <f>Raw_Data!O1610</f>
        <v>95</v>
      </c>
      <c r="P1610" s="15" t="str">
        <f>Raw_Data!P1610</f>
        <v>Flood</v>
      </c>
      <c r="Q1610" s="15">
        <f>Raw_Data!Q1610</f>
        <v>175.6</v>
      </c>
      <c r="R1610" s="15">
        <f>Raw_Data!R1610</f>
        <v>4.9000000000000004</v>
      </c>
      <c r="S1610" s="15">
        <f>Raw_Data!S1610</f>
        <v>0.85</v>
      </c>
      <c r="T1610" s="18">
        <f>IF(Raw_Data!T1610="",ROUND(AVERAGEIFS(Raw_Data!$T$2:$T$4001,Raw_Data!$E$2:$E$4001,E1610,Raw_Data!$D$2:$D$4001,D1610),2),IF(Raw_Data!T1610&gt;INDEX(Cleaning_Reference!$F$6:$F$13,MATCH(D1610,Cleaning_Reference!$A$6:$A$13,0)),INDEX(Cleaning_Reference!$F$6:$F$13,MATCH(D1610,Cleaning_Reference!$A$6:$A$13,0)),Raw_Data!T1610))</f>
        <v>1.66</v>
      </c>
      <c r="U1610" s="15">
        <f>Raw_Data!U1610</f>
        <v>8.08</v>
      </c>
      <c r="V1610" s="15">
        <f>Raw_Data!V1610</f>
        <v>20484</v>
      </c>
      <c r="W1610" s="15">
        <f>Raw_Data!W1610</f>
        <v>287747</v>
      </c>
      <c r="X1610" s="15">
        <f>Raw_Data!X1610</f>
        <v>165511</v>
      </c>
      <c r="Y1610" s="15">
        <f>Raw_Data!Y1610</f>
        <v>-122236</v>
      </c>
      <c r="Z1610" s="15">
        <f>Raw_Data!Z1610</f>
        <v>10789</v>
      </c>
      <c r="AA1610" s="15">
        <f>Raw_Data!AA1610</f>
        <v>0.749</v>
      </c>
      <c r="AB1610" s="15">
        <f>Raw_Data!AB1610</f>
        <v>46.8</v>
      </c>
      <c r="AC1610" s="19" t="str">
        <f>IF(Raw_Data!G1610="","Yes","No")</f>
        <v>No</v>
      </c>
      <c r="AD1610" s="19" t="str">
        <f>IF(Raw_Data!L1610="","Yes","No")</f>
        <v>No</v>
      </c>
      <c r="AE1610" s="19" t="str">
        <f>IF(Raw_Data!T1610="","Imputed",IF(Raw_Data!T1610&gt;INDEX(Cleaning_Reference!$F$6:$F$13,MATCH(D1610,Cleaning_Reference!$A$6:$A$13,0)),"Capped","Original"))</f>
        <v>Original</v>
      </c>
      <c r="AF1610" s="21">
        <f t="shared" si="25"/>
        <v>8.08</v>
      </c>
    </row>
    <row r="1611" spans="1:32" ht="15" customHeight="1" x14ac:dyDescent="0.3">
      <c r="A1611" s="20" t="str">
        <f>Raw_Data!A1611</f>
        <v>SF11610</v>
      </c>
      <c r="B1611" s="15" t="str">
        <f>Raw_Data!B1611</f>
        <v>Madhya Pradesh</v>
      </c>
      <c r="C1611" s="15" t="str">
        <f>Raw_Data!C1611</f>
        <v>Rajkot</v>
      </c>
      <c r="D1611" s="15" t="str">
        <f>Raw_Data!D1611</f>
        <v>Chilli</v>
      </c>
      <c r="E1611" s="15" t="str">
        <f>Raw_Data!E1611</f>
        <v>Rabi</v>
      </c>
      <c r="F1611" s="15">
        <f>Raw_Data!F1611</f>
        <v>1.82</v>
      </c>
      <c r="G1611" s="18">
        <f>IF(Raw_Data!G1611="",ROUND(AVERAGEIFS(Raw_Data!$G$2:$G$4001,Raw_Data!$E$2:$E$4001,E1611),1),Raw_Data!G1611)</f>
        <v>436.6</v>
      </c>
      <c r="H1611" s="15">
        <f>Raw_Data!H1611</f>
        <v>20.8</v>
      </c>
      <c r="I1611" s="15">
        <f>Raw_Data!I1611</f>
        <v>55</v>
      </c>
      <c r="J1611" s="15">
        <f>Raw_Data!J1611</f>
        <v>8.1</v>
      </c>
      <c r="K1611" s="15">
        <f>Raw_Data!K1611</f>
        <v>5.2</v>
      </c>
      <c r="L1611" s="18">
        <f>IF(Raw_Data!L1611="",ROUND(AVERAGEIFS(Raw_Data!$L$2:$L$4001,Raw_Data!$E$2:$E$4001,E1611),1),Raw_Data!L1611)</f>
        <v>20.6</v>
      </c>
      <c r="M1611" s="15">
        <f>Raw_Data!M1611</f>
        <v>44.5</v>
      </c>
      <c r="N1611" s="15">
        <f>Raw_Data!N1611</f>
        <v>63.2</v>
      </c>
      <c r="O1611" s="15">
        <f>Raw_Data!O1611</f>
        <v>51.7</v>
      </c>
      <c r="P1611" s="15" t="str">
        <f>Raw_Data!P1611</f>
        <v>Flood</v>
      </c>
      <c r="Q1611" s="15">
        <f>Raw_Data!Q1611</f>
        <v>267.2</v>
      </c>
      <c r="R1611" s="15">
        <f>Raw_Data!R1611</f>
        <v>7.01</v>
      </c>
      <c r="S1611" s="15">
        <f>Raw_Data!S1611</f>
        <v>0.78</v>
      </c>
      <c r="T1611" s="18">
        <f>IF(Raw_Data!T1611="",ROUND(AVERAGEIFS(Raw_Data!$T$2:$T$4001,Raw_Data!$E$2:$E$4001,E1611,Raw_Data!$D$2:$D$4001,D1611),2),IF(Raw_Data!T1611&gt;INDEX(Cleaning_Reference!$F$6:$F$13,MATCH(D1611,Cleaning_Reference!$A$6:$A$13,0)),INDEX(Cleaning_Reference!$F$6:$F$13,MATCH(D1611,Cleaning_Reference!$A$6:$A$13,0)),Raw_Data!T1611))</f>
        <v>0.3</v>
      </c>
      <c r="U1611" s="15">
        <f>Raw_Data!U1611</f>
        <v>0.55000000000000004</v>
      </c>
      <c r="V1611" s="15">
        <f>Raw_Data!V1611</f>
        <v>114084</v>
      </c>
      <c r="W1611" s="15">
        <f>Raw_Data!W1611</f>
        <v>137534</v>
      </c>
      <c r="X1611" s="15">
        <f>Raw_Data!X1611</f>
        <v>62746</v>
      </c>
      <c r="Y1611" s="15">
        <f>Raw_Data!Y1611</f>
        <v>-74788</v>
      </c>
      <c r="Z1611" s="15">
        <f>Raw_Data!Z1611</f>
        <v>1547</v>
      </c>
      <c r="AA1611" s="15">
        <f>Raw_Data!AA1611</f>
        <v>0.35599999999999998</v>
      </c>
      <c r="AB1611" s="15">
        <f>Raw_Data!AB1611</f>
        <v>33</v>
      </c>
      <c r="AC1611" s="19" t="str">
        <f>IF(Raw_Data!G1611="","Yes","No")</f>
        <v>No</v>
      </c>
      <c r="AD1611" s="19" t="str">
        <f>IF(Raw_Data!L1611="","Yes","No")</f>
        <v>No</v>
      </c>
      <c r="AE1611" s="19" t="str">
        <f>IF(Raw_Data!T1611="","Imputed",IF(Raw_Data!T1611&gt;INDEX(Cleaning_Reference!$F$6:$F$13,MATCH(D1611,Cleaning_Reference!$A$6:$A$13,0)),"Capped","Original"))</f>
        <v>Original</v>
      </c>
      <c r="AF1611" s="21">
        <f t="shared" si="25"/>
        <v>0.55000000000000004</v>
      </c>
    </row>
    <row r="1612" spans="1:32" ht="15" customHeight="1" x14ac:dyDescent="0.3">
      <c r="A1612" s="20" t="str">
        <f>Raw_Data!A1612</f>
        <v>SF11611</v>
      </c>
      <c r="B1612" s="15" t="str">
        <f>Raw_Data!B1612</f>
        <v>Maharashtra</v>
      </c>
      <c r="C1612" s="15" t="str">
        <f>Raw_Data!C1612</f>
        <v>Raichur</v>
      </c>
      <c r="D1612" s="15" t="str">
        <f>Raw_Data!D1612</f>
        <v>Cotton</v>
      </c>
      <c r="E1612" s="15" t="str">
        <f>Raw_Data!E1612</f>
        <v>Rabi</v>
      </c>
      <c r="F1612" s="15">
        <f>Raw_Data!F1612</f>
        <v>7.87</v>
      </c>
      <c r="G1612" s="18">
        <f>IF(Raw_Data!G1612="",ROUND(AVERAGEIFS(Raw_Data!$G$2:$G$4001,Raw_Data!$E$2:$E$4001,E1612),1),Raw_Data!G1612)</f>
        <v>437</v>
      </c>
      <c r="H1612" s="15">
        <f>Raw_Data!H1612</f>
        <v>21.1</v>
      </c>
      <c r="I1612" s="15">
        <f>Raw_Data!I1612</f>
        <v>58.8</v>
      </c>
      <c r="J1612" s="15">
        <f>Raw_Data!J1612</f>
        <v>7.1</v>
      </c>
      <c r="K1612" s="15">
        <f>Raw_Data!K1612</f>
        <v>6.77</v>
      </c>
      <c r="L1612" s="18">
        <f>IF(Raw_Data!L1612="",ROUND(AVERAGEIFS(Raw_Data!$L$2:$L$4001,Raw_Data!$E$2:$E$4001,E1612),1),Raw_Data!L1612)</f>
        <v>24</v>
      </c>
      <c r="M1612" s="15">
        <f>Raw_Data!M1612</f>
        <v>94.9</v>
      </c>
      <c r="N1612" s="15">
        <f>Raw_Data!N1612</f>
        <v>58.7</v>
      </c>
      <c r="O1612" s="15">
        <f>Raw_Data!O1612</f>
        <v>110.8</v>
      </c>
      <c r="P1612" s="15" t="str">
        <f>Raw_Data!P1612</f>
        <v>Rainfed</v>
      </c>
      <c r="Q1612" s="15">
        <f>Raw_Data!Q1612</f>
        <v>252.1</v>
      </c>
      <c r="R1612" s="15">
        <f>Raw_Data!R1612</f>
        <v>1.62</v>
      </c>
      <c r="S1612" s="15">
        <f>Raw_Data!S1612</f>
        <v>0.88</v>
      </c>
      <c r="T1612" s="18">
        <f>IF(Raw_Data!T1612="",ROUND(AVERAGEIFS(Raw_Data!$T$2:$T$4001,Raw_Data!$E$2:$E$4001,E1612,Raw_Data!$D$2:$D$4001,D1612),2),IF(Raw_Data!T1612&gt;INDEX(Cleaning_Reference!$F$6:$F$13,MATCH(D1612,Cleaning_Reference!$A$6:$A$13,0)),INDEX(Cleaning_Reference!$F$6:$F$13,MATCH(D1612,Cleaning_Reference!$A$6:$A$13,0)),Raw_Data!T1612))</f>
        <v>1.28</v>
      </c>
      <c r="U1612" s="15">
        <f>Raw_Data!U1612</f>
        <v>10.07</v>
      </c>
      <c r="V1612" s="15">
        <f>Raw_Data!V1612</f>
        <v>84443</v>
      </c>
      <c r="W1612" s="15">
        <f>Raw_Data!W1612</f>
        <v>597250</v>
      </c>
      <c r="X1612" s="15">
        <f>Raw_Data!X1612</f>
        <v>850341</v>
      </c>
      <c r="Y1612" s="15">
        <f>Raw_Data!Y1612</f>
        <v>253091</v>
      </c>
      <c r="Z1612" s="15">
        <f>Raw_Data!Z1612</f>
        <v>3039</v>
      </c>
      <c r="AA1612" s="15">
        <f>Raw_Data!AA1612</f>
        <v>3.3140000000000001</v>
      </c>
      <c r="AB1612" s="15">
        <f>Raw_Data!AB1612</f>
        <v>39.200000000000003</v>
      </c>
      <c r="AC1612" s="19" t="str">
        <f>IF(Raw_Data!G1612="","Yes","No")</f>
        <v>No</v>
      </c>
      <c r="AD1612" s="19" t="str">
        <f>IF(Raw_Data!L1612="","Yes","No")</f>
        <v>No</v>
      </c>
      <c r="AE1612" s="19" t="str">
        <f>IF(Raw_Data!T1612="","Imputed",IF(Raw_Data!T1612&gt;INDEX(Cleaning_Reference!$F$6:$F$13,MATCH(D1612,Cleaning_Reference!$A$6:$A$13,0)),"Capped","Original"))</f>
        <v>Original</v>
      </c>
      <c r="AF1612" s="21">
        <f t="shared" si="25"/>
        <v>10.07</v>
      </c>
    </row>
    <row r="1613" spans="1:32" ht="15" customHeight="1" x14ac:dyDescent="0.3">
      <c r="A1613" s="20" t="str">
        <f>Raw_Data!A1613</f>
        <v>SF11612</v>
      </c>
      <c r="B1613" s="15" t="str">
        <f>Raw_Data!B1613</f>
        <v>Telangana</v>
      </c>
      <c r="C1613" s="15" t="str">
        <f>Raw_Data!C1613</f>
        <v>Warangal</v>
      </c>
      <c r="D1613" s="15" t="str">
        <f>Raw_Data!D1613</f>
        <v>Wheat</v>
      </c>
      <c r="E1613" s="15" t="str">
        <f>Raw_Data!E1613</f>
        <v>Kharif</v>
      </c>
      <c r="F1613" s="15">
        <f>Raw_Data!F1613</f>
        <v>11.92</v>
      </c>
      <c r="G1613" s="18">
        <f>IF(Raw_Data!G1613="",ROUND(AVERAGEIFS(Raw_Data!$G$2:$G$4001,Raw_Data!$E$2:$E$4001,E1613),1),Raw_Data!G1613)</f>
        <v>906.7</v>
      </c>
      <c r="H1613" s="15">
        <f>Raw_Data!H1613</f>
        <v>23.4</v>
      </c>
      <c r="I1613" s="15">
        <f>Raw_Data!I1613</f>
        <v>71.400000000000006</v>
      </c>
      <c r="J1613" s="15">
        <f>Raw_Data!J1613</f>
        <v>8.4</v>
      </c>
      <c r="K1613" s="15">
        <f>Raw_Data!K1613</f>
        <v>6.42</v>
      </c>
      <c r="L1613" s="18">
        <f>IF(Raw_Data!L1613="",ROUND(AVERAGEIFS(Raw_Data!$L$2:$L$4001,Raw_Data!$E$2:$E$4001,E1613),1),Raw_Data!L1613)</f>
        <v>34</v>
      </c>
      <c r="M1613" s="15">
        <f>Raw_Data!M1613</f>
        <v>126.4</v>
      </c>
      <c r="N1613" s="15">
        <f>Raw_Data!N1613</f>
        <v>59.4</v>
      </c>
      <c r="O1613" s="15">
        <f>Raw_Data!O1613</f>
        <v>72.8</v>
      </c>
      <c r="P1613" s="15" t="str">
        <f>Raw_Data!P1613</f>
        <v>Sprinkler</v>
      </c>
      <c r="Q1613" s="15">
        <f>Raw_Data!Q1613</f>
        <v>229.9</v>
      </c>
      <c r="R1613" s="15">
        <f>Raw_Data!R1613</f>
        <v>8.34</v>
      </c>
      <c r="S1613" s="15">
        <f>Raw_Data!S1613</f>
        <v>0.98</v>
      </c>
      <c r="T1613" s="18">
        <f>IF(Raw_Data!T1613="",ROUND(AVERAGEIFS(Raw_Data!$T$2:$T$4001,Raw_Data!$E$2:$E$4001,E1613,Raw_Data!$D$2:$D$4001,D1613),2),IF(Raw_Data!T1613&gt;INDEX(Cleaning_Reference!$F$6:$F$13,MATCH(D1613,Cleaning_Reference!$A$6:$A$13,0)),INDEX(Cleaning_Reference!$F$6:$F$13,MATCH(D1613,Cleaning_Reference!$A$6:$A$13,0)),Raw_Data!T1613))</f>
        <v>2.13</v>
      </c>
      <c r="U1613" s="15">
        <f>Raw_Data!U1613</f>
        <v>25.39</v>
      </c>
      <c r="V1613" s="15">
        <f>Raw_Data!V1613</f>
        <v>21152</v>
      </c>
      <c r="W1613" s="15">
        <f>Raw_Data!W1613</f>
        <v>869542</v>
      </c>
      <c r="X1613" s="15">
        <f>Raw_Data!X1613</f>
        <v>537049</v>
      </c>
      <c r="Y1613" s="15">
        <f>Raw_Data!Y1613</f>
        <v>-332493</v>
      </c>
      <c r="Z1613" s="15">
        <f>Raw_Data!Z1613</f>
        <v>6066</v>
      </c>
      <c r="AA1613" s="15">
        <f>Raw_Data!AA1613</f>
        <v>4.1859999999999999</v>
      </c>
      <c r="AB1613" s="15">
        <f>Raw_Data!AB1613</f>
        <v>54.3</v>
      </c>
      <c r="AC1613" s="19" t="str">
        <f>IF(Raw_Data!G1613="","Yes","No")</f>
        <v>No</v>
      </c>
      <c r="AD1613" s="19" t="str">
        <f>IF(Raw_Data!L1613="","Yes","No")</f>
        <v>No</v>
      </c>
      <c r="AE1613" s="19" t="str">
        <f>IF(Raw_Data!T1613="","Imputed",IF(Raw_Data!T1613&gt;INDEX(Cleaning_Reference!$F$6:$F$13,MATCH(D1613,Cleaning_Reference!$A$6:$A$13,0)),"Capped","Original"))</f>
        <v>Original</v>
      </c>
      <c r="AF1613" s="21">
        <f t="shared" si="25"/>
        <v>25.39</v>
      </c>
    </row>
    <row r="1614" spans="1:32" ht="15" customHeight="1" x14ac:dyDescent="0.3">
      <c r="A1614" s="20" t="str">
        <f>Raw_Data!A1614</f>
        <v>SF11613</v>
      </c>
      <c r="B1614" s="15" t="str">
        <f>Raw_Data!B1614</f>
        <v>Telangana</v>
      </c>
      <c r="C1614" s="15" t="str">
        <f>Raw_Data!C1614</f>
        <v>Indore</v>
      </c>
      <c r="D1614" s="15" t="str">
        <f>Raw_Data!D1614</f>
        <v>Rice</v>
      </c>
      <c r="E1614" s="15" t="str">
        <f>Raw_Data!E1614</f>
        <v>Kharif</v>
      </c>
      <c r="F1614" s="15">
        <f>Raw_Data!F1614</f>
        <v>8.43</v>
      </c>
      <c r="G1614" s="18">
        <f>IF(Raw_Data!G1614="",ROUND(AVERAGEIFS(Raw_Data!$G$2:$G$4001,Raw_Data!$E$2:$E$4001,E1614),1),Raw_Data!G1614)</f>
        <v>692.3</v>
      </c>
      <c r="H1614" s="15">
        <f>Raw_Data!H1614</f>
        <v>30.5</v>
      </c>
      <c r="I1614" s="15">
        <f>Raw_Data!I1614</f>
        <v>70.400000000000006</v>
      </c>
      <c r="J1614" s="15">
        <f>Raw_Data!J1614</f>
        <v>7.5</v>
      </c>
      <c r="K1614" s="15">
        <f>Raw_Data!K1614</f>
        <v>6.44</v>
      </c>
      <c r="L1614" s="18">
        <f>IF(Raw_Data!L1614="",ROUND(AVERAGEIFS(Raw_Data!$L$2:$L$4001,Raw_Data!$E$2:$E$4001,E1614),1),Raw_Data!L1614)</f>
        <v>30.1</v>
      </c>
      <c r="M1614" s="15">
        <f>Raw_Data!M1614</f>
        <v>116.5</v>
      </c>
      <c r="N1614" s="15">
        <f>Raw_Data!N1614</f>
        <v>68</v>
      </c>
      <c r="O1614" s="15">
        <f>Raw_Data!O1614</f>
        <v>113.7</v>
      </c>
      <c r="P1614" s="15" t="str">
        <f>Raw_Data!P1614</f>
        <v>Flood</v>
      </c>
      <c r="Q1614" s="15">
        <f>Raw_Data!Q1614</f>
        <v>77.5</v>
      </c>
      <c r="R1614" s="15">
        <f>Raw_Data!R1614</f>
        <v>3.77</v>
      </c>
      <c r="S1614" s="15">
        <f>Raw_Data!S1614</f>
        <v>0.81</v>
      </c>
      <c r="T1614" s="18">
        <f>IF(Raw_Data!T1614="",ROUND(AVERAGEIFS(Raw_Data!$T$2:$T$4001,Raw_Data!$E$2:$E$4001,E1614,Raw_Data!$D$2:$D$4001,D1614),2),IF(Raw_Data!T1614&gt;INDEX(Cleaning_Reference!$F$6:$F$13,MATCH(D1614,Cleaning_Reference!$A$6:$A$13,0)),INDEX(Cleaning_Reference!$F$6:$F$13,MATCH(D1614,Cleaning_Reference!$A$6:$A$13,0)),Raw_Data!T1614))</f>
        <v>3.81</v>
      </c>
      <c r="U1614" s="15">
        <f>Raw_Data!U1614</f>
        <v>32.119999999999997</v>
      </c>
      <c r="V1614" s="15">
        <f>Raw_Data!V1614</f>
        <v>21640</v>
      </c>
      <c r="W1614" s="15">
        <f>Raw_Data!W1614</f>
        <v>445272</v>
      </c>
      <c r="X1614" s="15">
        <f>Raw_Data!X1614</f>
        <v>695077</v>
      </c>
      <c r="Y1614" s="15">
        <f>Raw_Data!Y1614</f>
        <v>249805</v>
      </c>
      <c r="Z1614" s="15">
        <f>Raw_Data!Z1614</f>
        <v>17254</v>
      </c>
      <c r="AA1614" s="15">
        <f>Raw_Data!AA1614</f>
        <v>1.8620000000000001</v>
      </c>
      <c r="AB1614" s="15">
        <f>Raw_Data!AB1614</f>
        <v>68.2</v>
      </c>
      <c r="AC1614" s="19" t="str">
        <f>IF(Raw_Data!G1614="","Yes","No")</f>
        <v>No</v>
      </c>
      <c r="AD1614" s="19" t="str">
        <f>IF(Raw_Data!L1614="","Yes","No")</f>
        <v>No</v>
      </c>
      <c r="AE1614" s="19" t="str">
        <f>IF(Raw_Data!T1614="","Imputed",IF(Raw_Data!T1614&gt;INDEX(Cleaning_Reference!$F$6:$F$13,MATCH(D1614,Cleaning_Reference!$A$6:$A$13,0)),"Capped","Original"))</f>
        <v>Original</v>
      </c>
      <c r="AF1614" s="21">
        <f t="shared" si="25"/>
        <v>32.119999999999997</v>
      </c>
    </row>
    <row r="1615" spans="1:32" ht="15" customHeight="1" x14ac:dyDescent="0.3">
      <c r="A1615" s="20" t="str">
        <f>Raw_Data!A1615</f>
        <v>SF11614</v>
      </c>
      <c r="B1615" s="15" t="str">
        <f>Raw_Data!B1615</f>
        <v>Andhra Pradesh</v>
      </c>
      <c r="C1615" s="15" t="str">
        <f>Raw_Data!C1615</f>
        <v>Nalgonda</v>
      </c>
      <c r="D1615" s="15" t="str">
        <f>Raw_Data!D1615</f>
        <v>Maize</v>
      </c>
      <c r="E1615" s="15" t="str">
        <f>Raw_Data!E1615</f>
        <v>Rabi</v>
      </c>
      <c r="F1615" s="15">
        <f>Raw_Data!F1615</f>
        <v>6.22</v>
      </c>
      <c r="G1615" s="18">
        <f>IF(Raw_Data!G1615="",ROUND(AVERAGEIFS(Raw_Data!$G$2:$G$4001,Raw_Data!$E$2:$E$4001,E1615),1),Raw_Data!G1615)</f>
        <v>344.1</v>
      </c>
      <c r="H1615" s="15">
        <f>Raw_Data!H1615</f>
        <v>20.3</v>
      </c>
      <c r="I1615" s="15">
        <f>Raw_Data!I1615</f>
        <v>51.7</v>
      </c>
      <c r="J1615" s="15">
        <f>Raw_Data!J1615</f>
        <v>7.3</v>
      </c>
      <c r="K1615" s="15">
        <f>Raw_Data!K1615</f>
        <v>7.66</v>
      </c>
      <c r="L1615" s="18">
        <f>IF(Raw_Data!L1615="",ROUND(AVERAGEIFS(Raw_Data!$L$2:$L$4001,Raw_Data!$E$2:$E$4001,E1615),1),Raw_Data!L1615)</f>
        <v>26.4</v>
      </c>
      <c r="M1615" s="15">
        <f>Raw_Data!M1615</f>
        <v>114.6</v>
      </c>
      <c r="N1615" s="15">
        <f>Raw_Data!N1615</f>
        <v>65.7</v>
      </c>
      <c r="O1615" s="15">
        <f>Raw_Data!O1615</f>
        <v>134.9</v>
      </c>
      <c r="P1615" s="15" t="str">
        <f>Raw_Data!P1615</f>
        <v>Drip</v>
      </c>
      <c r="Q1615" s="15">
        <f>Raw_Data!Q1615</f>
        <v>138.19999999999999</v>
      </c>
      <c r="R1615" s="15">
        <f>Raw_Data!R1615</f>
        <v>6.97</v>
      </c>
      <c r="S1615" s="15">
        <f>Raw_Data!S1615</f>
        <v>0.85</v>
      </c>
      <c r="T1615" s="18">
        <f>IF(Raw_Data!T1615="",ROUND(AVERAGEIFS(Raw_Data!$T$2:$T$4001,Raw_Data!$E$2:$E$4001,E1615,Raw_Data!$D$2:$D$4001,D1615),2),IF(Raw_Data!T1615&gt;INDEX(Cleaning_Reference!$F$6:$F$13,MATCH(D1615,Cleaning_Reference!$A$6:$A$13,0)),INDEX(Cleaning_Reference!$F$6:$F$13,MATCH(D1615,Cleaning_Reference!$A$6:$A$13,0)),Raw_Data!T1615))</f>
        <v>1.19</v>
      </c>
      <c r="U1615" s="15">
        <f>Raw_Data!U1615</f>
        <v>7.4</v>
      </c>
      <c r="V1615" s="15">
        <f>Raw_Data!V1615</f>
        <v>24216</v>
      </c>
      <c r="W1615" s="15">
        <f>Raw_Data!W1615</f>
        <v>374470</v>
      </c>
      <c r="X1615" s="15">
        <f>Raw_Data!X1615</f>
        <v>179198</v>
      </c>
      <c r="Y1615" s="15">
        <f>Raw_Data!Y1615</f>
        <v>-195272</v>
      </c>
      <c r="Z1615" s="15">
        <f>Raw_Data!Z1615</f>
        <v>3137</v>
      </c>
      <c r="AA1615" s="15">
        <f>Raw_Data!AA1615</f>
        <v>2.359</v>
      </c>
      <c r="AB1615" s="15">
        <f>Raw_Data!AB1615</f>
        <v>14.8</v>
      </c>
      <c r="AC1615" s="19" t="str">
        <f>IF(Raw_Data!G1615="","Yes","No")</f>
        <v>No</v>
      </c>
      <c r="AD1615" s="19" t="str">
        <f>IF(Raw_Data!L1615="","Yes","No")</f>
        <v>No</v>
      </c>
      <c r="AE1615" s="19" t="str">
        <f>IF(Raw_Data!T1615="","Imputed",IF(Raw_Data!T1615&gt;INDEX(Cleaning_Reference!$F$6:$F$13,MATCH(D1615,Cleaning_Reference!$A$6:$A$13,0)),"Capped","Original"))</f>
        <v>Original</v>
      </c>
      <c r="AF1615" s="21">
        <f t="shared" si="25"/>
        <v>7.4</v>
      </c>
    </row>
    <row r="1616" spans="1:32" ht="15" customHeight="1" x14ac:dyDescent="0.3">
      <c r="A1616" s="20" t="str">
        <f>Raw_Data!A1616</f>
        <v>SF11615</v>
      </c>
      <c r="B1616" s="15" t="str">
        <f>Raw_Data!B1616</f>
        <v>Gujarat</v>
      </c>
      <c r="C1616" s="15" t="str">
        <f>Raw_Data!C1616</f>
        <v>Guntur</v>
      </c>
      <c r="D1616" s="15" t="str">
        <f>Raw_Data!D1616</f>
        <v>Maize</v>
      </c>
      <c r="E1616" s="15" t="str">
        <f>Raw_Data!E1616</f>
        <v>Zaid</v>
      </c>
      <c r="F1616" s="15">
        <f>Raw_Data!F1616</f>
        <v>8.27</v>
      </c>
      <c r="G1616" s="18">
        <f>IF(Raw_Data!G1616="",ROUND(AVERAGEIFS(Raw_Data!$G$2:$G$4001,Raw_Data!$E$2:$E$4001,E1616),1),Raw_Data!G1616)</f>
        <v>191.5</v>
      </c>
      <c r="H1616" s="15">
        <f>Raw_Data!H1616</f>
        <v>37.200000000000003</v>
      </c>
      <c r="I1616" s="15">
        <f>Raw_Data!I1616</f>
        <v>56.3</v>
      </c>
      <c r="J1616" s="15">
        <f>Raw_Data!J1616</f>
        <v>8.9</v>
      </c>
      <c r="K1616" s="15">
        <f>Raw_Data!K1616</f>
        <v>6.75</v>
      </c>
      <c r="L1616" s="18">
        <f>IF(Raw_Data!L1616="",ROUND(AVERAGEIFS(Raw_Data!$L$2:$L$4001,Raw_Data!$E$2:$E$4001,E1616),1),Raw_Data!L1616)</f>
        <v>15</v>
      </c>
      <c r="M1616" s="15">
        <f>Raw_Data!M1616</f>
        <v>97.9</v>
      </c>
      <c r="N1616" s="15">
        <f>Raw_Data!N1616</f>
        <v>61.2</v>
      </c>
      <c r="O1616" s="15">
        <f>Raw_Data!O1616</f>
        <v>88.4</v>
      </c>
      <c r="P1616" s="15" t="str">
        <f>Raw_Data!P1616</f>
        <v>Rainfed</v>
      </c>
      <c r="Q1616" s="15">
        <f>Raw_Data!Q1616</f>
        <v>135.5</v>
      </c>
      <c r="R1616" s="15">
        <f>Raw_Data!R1616</f>
        <v>4.84</v>
      </c>
      <c r="S1616" s="15">
        <f>Raw_Data!S1616</f>
        <v>0.69</v>
      </c>
      <c r="T1616" s="18">
        <f>IF(Raw_Data!T1616="",ROUND(AVERAGEIFS(Raw_Data!$T$2:$T$4001,Raw_Data!$E$2:$E$4001,E1616,Raw_Data!$D$2:$D$4001,D1616),2),IF(Raw_Data!T1616&gt;INDEX(Cleaning_Reference!$F$6:$F$13,MATCH(D1616,Cleaning_Reference!$A$6:$A$13,0)),INDEX(Cleaning_Reference!$F$6:$F$13,MATCH(D1616,Cleaning_Reference!$A$6:$A$13,0)),Raw_Data!T1616))</f>
        <v>1.89</v>
      </c>
      <c r="U1616" s="15">
        <f>Raw_Data!U1616</f>
        <v>15.63</v>
      </c>
      <c r="V1616" s="15">
        <f>Raw_Data!V1616</f>
        <v>20202</v>
      </c>
      <c r="W1616" s="15">
        <f>Raw_Data!W1616</f>
        <v>548305</v>
      </c>
      <c r="X1616" s="15">
        <f>Raw_Data!X1616</f>
        <v>315757</v>
      </c>
      <c r="Y1616" s="15">
        <f>Raw_Data!Y1616</f>
        <v>-232548</v>
      </c>
      <c r="Z1616" s="15">
        <f>Raw_Data!Z1616</f>
        <v>2958</v>
      </c>
      <c r="AA1616" s="15">
        <f>Raw_Data!AA1616</f>
        <v>5.2839999999999998</v>
      </c>
      <c r="AB1616" s="15">
        <f>Raw_Data!AB1616</f>
        <v>54</v>
      </c>
      <c r="AC1616" s="19" t="str">
        <f>IF(Raw_Data!G1616="","Yes","No")</f>
        <v>No</v>
      </c>
      <c r="AD1616" s="19" t="str">
        <f>IF(Raw_Data!L1616="","Yes","No")</f>
        <v>No</v>
      </c>
      <c r="AE1616" s="19" t="str">
        <f>IF(Raw_Data!T1616="","Imputed",IF(Raw_Data!T1616&gt;INDEX(Cleaning_Reference!$F$6:$F$13,MATCH(D1616,Cleaning_Reference!$A$6:$A$13,0)),"Capped","Original"))</f>
        <v>Original</v>
      </c>
      <c r="AF1616" s="21">
        <f t="shared" si="25"/>
        <v>15.63</v>
      </c>
    </row>
    <row r="1617" spans="1:32" ht="15" customHeight="1" x14ac:dyDescent="0.3">
      <c r="A1617" s="20" t="str">
        <f>Raw_Data!A1617</f>
        <v>SF11616</v>
      </c>
      <c r="B1617" s="15" t="str">
        <f>Raw_Data!B1617</f>
        <v>Telangana</v>
      </c>
      <c r="C1617" s="15" t="str">
        <f>Raw_Data!C1617</f>
        <v>Guntur</v>
      </c>
      <c r="D1617" s="15" t="str">
        <f>Raw_Data!D1617</f>
        <v>Wheat</v>
      </c>
      <c r="E1617" s="15" t="str">
        <f>Raw_Data!E1617</f>
        <v>Kharif</v>
      </c>
      <c r="F1617" s="15">
        <f>Raw_Data!F1617</f>
        <v>14.3</v>
      </c>
      <c r="G1617" s="18">
        <f>IF(Raw_Data!G1617="",ROUND(AVERAGEIFS(Raw_Data!$G$2:$G$4001,Raw_Data!$E$2:$E$4001,E1617),1),Raw_Data!G1617)</f>
        <v>1203.8</v>
      </c>
      <c r="H1617" s="15">
        <f>Raw_Data!H1617</f>
        <v>30.6</v>
      </c>
      <c r="I1617" s="15">
        <f>Raw_Data!I1617</f>
        <v>53.1</v>
      </c>
      <c r="J1617" s="15">
        <f>Raw_Data!J1617</f>
        <v>7.6</v>
      </c>
      <c r="K1617" s="15">
        <f>Raw_Data!K1617</f>
        <v>7.49</v>
      </c>
      <c r="L1617" s="18">
        <f>IF(Raw_Data!L1617="",ROUND(AVERAGEIFS(Raw_Data!$L$2:$L$4001,Raw_Data!$E$2:$E$4001,E1617),1),Raw_Data!L1617)</f>
        <v>38.6</v>
      </c>
      <c r="M1617" s="15">
        <f>Raw_Data!M1617</f>
        <v>137.30000000000001</v>
      </c>
      <c r="N1617" s="15">
        <f>Raw_Data!N1617</f>
        <v>56.2</v>
      </c>
      <c r="O1617" s="15">
        <f>Raw_Data!O1617</f>
        <v>131.69999999999999</v>
      </c>
      <c r="P1617" s="15" t="str">
        <f>Raw_Data!P1617</f>
        <v>Flood</v>
      </c>
      <c r="Q1617" s="15">
        <f>Raw_Data!Q1617</f>
        <v>244.5</v>
      </c>
      <c r="R1617" s="15">
        <f>Raw_Data!R1617</f>
        <v>5.4</v>
      </c>
      <c r="S1617" s="15">
        <f>Raw_Data!S1617</f>
        <v>0.7</v>
      </c>
      <c r="T1617" s="18">
        <f>IF(Raw_Data!T1617="",ROUND(AVERAGEIFS(Raw_Data!$T$2:$T$4001,Raw_Data!$E$2:$E$4001,E1617,Raw_Data!$D$2:$D$4001,D1617),2),IF(Raw_Data!T1617&gt;INDEX(Cleaning_Reference!$F$6:$F$13,MATCH(D1617,Cleaning_Reference!$A$6:$A$13,0)),INDEX(Cleaning_Reference!$F$6:$F$13,MATCH(D1617,Cleaning_Reference!$A$6:$A$13,0)),Raw_Data!T1617))</f>
        <v>1.19</v>
      </c>
      <c r="U1617" s="15">
        <f>Raw_Data!U1617</f>
        <v>17.02</v>
      </c>
      <c r="V1617" s="15">
        <f>Raw_Data!V1617</f>
        <v>24903</v>
      </c>
      <c r="W1617" s="15">
        <f>Raw_Data!W1617</f>
        <v>1027084</v>
      </c>
      <c r="X1617" s="15">
        <f>Raw_Data!X1617</f>
        <v>423849</v>
      </c>
      <c r="Y1617" s="15">
        <f>Raw_Data!Y1617</f>
        <v>-603235</v>
      </c>
      <c r="Z1617" s="15">
        <f>Raw_Data!Z1617</f>
        <v>10454</v>
      </c>
      <c r="AA1617" s="15">
        <f>Raw_Data!AA1617</f>
        <v>1.6279999999999999</v>
      </c>
      <c r="AB1617" s="15">
        <f>Raw_Data!AB1617</f>
        <v>47.6</v>
      </c>
      <c r="AC1617" s="19" t="str">
        <f>IF(Raw_Data!G1617="","Yes","No")</f>
        <v>No</v>
      </c>
      <c r="AD1617" s="19" t="str">
        <f>IF(Raw_Data!L1617="","Yes","No")</f>
        <v>No</v>
      </c>
      <c r="AE1617" s="19" t="str">
        <f>IF(Raw_Data!T1617="","Imputed",IF(Raw_Data!T1617&gt;INDEX(Cleaning_Reference!$F$6:$F$13,MATCH(D1617,Cleaning_Reference!$A$6:$A$13,0)),"Capped","Original"))</f>
        <v>Original</v>
      </c>
      <c r="AF1617" s="21">
        <f t="shared" si="25"/>
        <v>17.02</v>
      </c>
    </row>
    <row r="1618" spans="1:32" ht="15" customHeight="1" x14ac:dyDescent="0.3">
      <c r="A1618" s="20" t="str">
        <f>Raw_Data!A1618</f>
        <v>SF11617</v>
      </c>
      <c r="B1618" s="15" t="str">
        <f>Raw_Data!B1618</f>
        <v>Madhya Pradesh</v>
      </c>
      <c r="C1618" s="15" t="str">
        <f>Raw_Data!C1618</f>
        <v>Nashik</v>
      </c>
      <c r="D1618" s="15" t="str">
        <f>Raw_Data!D1618</f>
        <v>Sugarcane</v>
      </c>
      <c r="E1618" s="15" t="str">
        <f>Raw_Data!E1618</f>
        <v>Zaid</v>
      </c>
      <c r="F1618" s="15">
        <f>Raw_Data!F1618</f>
        <v>14.9</v>
      </c>
      <c r="G1618" s="18">
        <f>IF(Raw_Data!G1618="",ROUND(AVERAGEIFS(Raw_Data!$G$2:$G$4001,Raw_Data!$E$2:$E$4001,E1618),1),Raw_Data!G1618)</f>
        <v>498</v>
      </c>
      <c r="H1618" s="15">
        <f>Raw_Data!H1618</f>
        <v>28.6</v>
      </c>
      <c r="I1618" s="15">
        <f>Raw_Data!I1618</f>
        <v>57.3</v>
      </c>
      <c r="J1618" s="15">
        <f>Raw_Data!J1618</f>
        <v>9.6</v>
      </c>
      <c r="K1618" s="15">
        <f>Raw_Data!K1618</f>
        <v>7</v>
      </c>
      <c r="L1618" s="18">
        <f>IF(Raw_Data!L1618="",ROUND(AVERAGEIFS(Raw_Data!$L$2:$L$4001,Raw_Data!$E$2:$E$4001,E1618),1),Raw_Data!L1618)</f>
        <v>13.1</v>
      </c>
      <c r="M1618" s="15">
        <f>Raw_Data!M1618</f>
        <v>110.3</v>
      </c>
      <c r="N1618" s="15">
        <f>Raw_Data!N1618</f>
        <v>75.7</v>
      </c>
      <c r="O1618" s="15">
        <f>Raw_Data!O1618</f>
        <v>115.6</v>
      </c>
      <c r="P1618" s="15" t="str">
        <f>Raw_Data!P1618</f>
        <v>Drip</v>
      </c>
      <c r="Q1618" s="15">
        <f>Raw_Data!Q1618</f>
        <v>267.10000000000002</v>
      </c>
      <c r="R1618" s="15">
        <f>Raw_Data!R1618</f>
        <v>4.22</v>
      </c>
      <c r="S1618" s="15">
        <f>Raw_Data!S1618</f>
        <v>0.7</v>
      </c>
      <c r="T1618" s="18">
        <f>IF(Raw_Data!T1618="",ROUND(AVERAGEIFS(Raw_Data!$T$2:$T$4001,Raw_Data!$E$2:$E$4001,E1618,Raw_Data!$D$2:$D$4001,D1618),2),IF(Raw_Data!T1618&gt;INDEX(Cleaning_Reference!$F$6:$F$13,MATCH(D1618,Cleaning_Reference!$A$6:$A$13,0)),INDEX(Cleaning_Reference!$F$6:$F$13,MATCH(D1618,Cleaning_Reference!$A$6:$A$13,0)),Raw_Data!T1618))</f>
        <v>64.209999999999994</v>
      </c>
      <c r="U1618" s="15">
        <f>Raw_Data!U1618</f>
        <v>956.73</v>
      </c>
      <c r="V1618" s="15">
        <f>Raw_Data!V1618</f>
        <v>3661</v>
      </c>
      <c r="W1618" s="15">
        <f>Raw_Data!W1618</f>
        <v>1152599</v>
      </c>
      <c r="X1618" s="15">
        <f>Raw_Data!X1618</f>
        <v>3502589</v>
      </c>
      <c r="Y1618" s="15">
        <f>Raw_Data!Y1618</f>
        <v>2349990</v>
      </c>
      <c r="Z1618" s="15">
        <f>Raw_Data!Z1618</f>
        <v>19708</v>
      </c>
      <c r="AA1618" s="15">
        <f>Raw_Data!AA1618</f>
        <v>48.545000000000002</v>
      </c>
      <c r="AB1618" s="15">
        <f>Raw_Data!AB1618</f>
        <v>37.6</v>
      </c>
      <c r="AC1618" s="19" t="str">
        <f>IF(Raw_Data!G1618="","Yes","No")</f>
        <v>No</v>
      </c>
      <c r="AD1618" s="19" t="str">
        <f>IF(Raw_Data!L1618="","Yes","No")</f>
        <v>No</v>
      </c>
      <c r="AE1618" s="19" t="str">
        <f>IF(Raw_Data!T1618="","Imputed",IF(Raw_Data!T1618&gt;INDEX(Cleaning_Reference!$F$6:$F$13,MATCH(D1618,Cleaning_Reference!$A$6:$A$13,0)),"Capped","Original"))</f>
        <v>Original</v>
      </c>
      <c r="AF1618" s="21">
        <f t="shared" si="25"/>
        <v>956.73</v>
      </c>
    </row>
    <row r="1619" spans="1:32" ht="15" customHeight="1" x14ac:dyDescent="0.3">
      <c r="A1619" s="20" t="str">
        <f>Raw_Data!A1619</f>
        <v>SF11618</v>
      </c>
      <c r="B1619" s="15" t="str">
        <f>Raw_Data!B1619</f>
        <v>Andhra Pradesh</v>
      </c>
      <c r="C1619" s="15" t="str">
        <f>Raw_Data!C1619</f>
        <v>Nalgonda</v>
      </c>
      <c r="D1619" s="15" t="str">
        <f>Raw_Data!D1619</f>
        <v>Cotton</v>
      </c>
      <c r="E1619" s="15" t="str">
        <f>Raw_Data!E1619</f>
        <v>Kharif</v>
      </c>
      <c r="F1619" s="15">
        <f>Raw_Data!F1619</f>
        <v>2.13</v>
      </c>
      <c r="G1619" s="18">
        <f>IF(Raw_Data!G1619="",ROUND(AVERAGEIFS(Raw_Data!$G$2:$G$4001,Raw_Data!$E$2:$E$4001,E1619),1),Raw_Data!G1619)</f>
        <v>614.70000000000005</v>
      </c>
      <c r="H1619" s="15">
        <f>Raw_Data!H1619</f>
        <v>29.4</v>
      </c>
      <c r="I1619" s="15">
        <f>Raw_Data!I1619</f>
        <v>71.2</v>
      </c>
      <c r="J1619" s="15">
        <f>Raw_Data!J1619</f>
        <v>5.6</v>
      </c>
      <c r="K1619" s="15">
        <f>Raw_Data!K1619</f>
        <v>7.55</v>
      </c>
      <c r="L1619" s="18">
        <f>IF(Raw_Data!L1619="",ROUND(AVERAGEIFS(Raw_Data!$L$2:$L$4001,Raw_Data!$E$2:$E$4001,E1619),1),Raw_Data!L1619)</f>
        <v>24.9</v>
      </c>
      <c r="M1619" s="15">
        <f>Raw_Data!M1619</f>
        <v>131.69999999999999</v>
      </c>
      <c r="N1619" s="15">
        <f>Raw_Data!N1619</f>
        <v>24.7</v>
      </c>
      <c r="O1619" s="15">
        <f>Raw_Data!O1619</f>
        <v>125.2</v>
      </c>
      <c r="P1619" s="15" t="str">
        <f>Raw_Data!P1619</f>
        <v>Sprinkler</v>
      </c>
      <c r="Q1619" s="15">
        <f>Raw_Data!Q1619</f>
        <v>216.1</v>
      </c>
      <c r="R1619" s="15">
        <f>Raw_Data!R1619</f>
        <v>2.75</v>
      </c>
      <c r="S1619" s="15">
        <f>Raw_Data!S1619</f>
        <v>0.97</v>
      </c>
      <c r="T1619" s="18">
        <f>IF(Raw_Data!T1619="",ROUND(AVERAGEIFS(Raw_Data!$T$2:$T$4001,Raw_Data!$E$2:$E$4001,E1619,Raw_Data!$D$2:$D$4001,D1619),2),IF(Raw_Data!T1619&gt;INDEX(Cleaning_Reference!$F$6:$F$13,MATCH(D1619,Cleaning_Reference!$A$6:$A$13,0)),INDEX(Cleaning_Reference!$F$6:$F$13,MATCH(D1619,Cleaning_Reference!$A$6:$A$13,0)),Raw_Data!T1619))</f>
        <v>0.93</v>
      </c>
      <c r="U1619" s="15">
        <f>Raw_Data!U1619</f>
        <v>1.98</v>
      </c>
      <c r="V1619" s="15">
        <f>Raw_Data!V1619</f>
        <v>67429</v>
      </c>
      <c r="W1619" s="15">
        <f>Raw_Data!W1619</f>
        <v>180157</v>
      </c>
      <c r="X1619" s="15">
        <f>Raw_Data!X1619</f>
        <v>133509</v>
      </c>
      <c r="Y1619" s="15">
        <f>Raw_Data!Y1619</f>
        <v>-46648</v>
      </c>
      <c r="Z1619" s="15">
        <f>Raw_Data!Z1619</f>
        <v>1410</v>
      </c>
      <c r="AA1619" s="15">
        <f>Raw_Data!AA1619</f>
        <v>1.4039999999999999</v>
      </c>
      <c r="AB1619" s="15">
        <f>Raw_Data!AB1619</f>
        <v>53.1</v>
      </c>
      <c r="AC1619" s="19" t="str">
        <f>IF(Raw_Data!G1619="","Yes","No")</f>
        <v>No</v>
      </c>
      <c r="AD1619" s="19" t="str">
        <f>IF(Raw_Data!L1619="","Yes","No")</f>
        <v>No</v>
      </c>
      <c r="AE1619" s="19" t="str">
        <f>IF(Raw_Data!T1619="","Imputed",IF(Raw_Data!T1619&gt;INDEX(Cleaning_Reference!$F$6:$F$13,MATCH(D1619,Cleaning_Reference!$A$6:$A$13,0)),"Capped","Original"))</f>
        <v>Original</v>
      </c>
      <c r="AF1619" s="21">
        <f t="shared" si="25"/>
        <v>1.98</v>
      </c>
    </row>
    <row r="1620" spans="1:32" ht="15" customHeight="1" x14ac:dyDescent="0.3">
      <c r="A1620" s="20" t="str">
        <f>Raw_Data!A1620</f>
        <v>SF11619</v>
      </c>
      <c r="B1620" s="15" t="str">
        <f>Raw_Data!B1620</f>
        <v>Punjab</v>
      </c>
      <c r="C1620" s="15" t="str">
        <f>Raw_Data!C1620</f>
        <v>Ludhiana</v>
      </c>
      <c r="D1620" s="15" t="str">
        <f>Raw_Data!D1620</f>
        <v>Pulses</v>
      </c>
      <c r="E1620" s="15" t="str">
        <f>Raw_Data!E1620</f>
        <v>Kharif</v>
      </c>
      <c r="F1620" s="15">
        <f>Raw_Data!F1620</f>
        <v>13.66</v>
      </c>
      <c r="G1620" s="18">
        <f>IF(Raw_Data!G1620="",ROUND(AVERAGEIFS(Raw_Data!$G$2:$G$4001,Raw_Data!$E$2:$E$4001,E1620),1),Raw_Data!G1620)</f>
        <v>1137.4000000000001</v>
      </c>
      <c r="H1620" s="15">
        <f>Raw_Data!H1620</f>
        <v>30.5</v>
      </c>
      <c r="I1620" s="15">
        <f>Raw_Data!I1620</f>
        <v>68</v>
      </c>
      <c r="J1620" s="15">
        <f>Raw_Data!J1620</f>
        <v>8.1999999999999993</v>
      </c>
      <c r="K1620" s="15">
        <f>Raw_Data!K1620</f>
        <v>5.33</v>
      </c>
      <c r="L1620" s="18">
        <f>IF(Raw_Data!L1620="",ROUND(AVERAGEIFS(Raw_Data!$L$2:$L$4001,Raw_Data!$E$2:$E$4001,E1620),1),Raw_Data!L1620)</f>
        <v>36.5</v>
      </c>
      <c r="M1620" s="15">
        <f>Raw_Data!M1620</f>
        <v>165.3</v>
      </c>
      <c r="N1620" s="15">
        <f>Raw_Data!N1620</f>
        <v>44.8</v>
      </c>
      <c r="O1620" s="15">
        <f>Raw_Data!O1620</f>
        <v>113.7</v>
      </c>
      <c r="P1620" s="15" t="str">
        <f>Raw_Data!P1620</f>
        <v>Flood</v>
      </c>
      <c r="Q1620" s="15">
        <f>Raw_Data!Q1620</f>
        <v>179.6</v>
      </c>
      <c r="R1620" s="15">
        <f>Raw_Data!R1620</f>
        <v>3.3</v>
      </c>
      <c r="S1620" s="15">
        <f>Raw_Data!S1620</f>
        <v>0.7</v>
      </c>
      <c r="T1620" s="18">
        <f>IF(Raw_Data!T1620="",ROUND(AVERAGEIFS(Raw_Data!$T$2:$T$4001,Raw_Data!$E$2:$E$4001,E1620,Raw_Data!$D$2:$D$4001,D1620),2),IF(Raw_Data!T1620&gt;INDEX(Cleaning_Reference!$F$6:$F$13,MATCH(D1620,Cleaning_Reference!$A$6:$A$13,0)),INDEX(Cleaning_Reference!$F$6:$F$13,MATCH(D1620,Cleaning_Reference!$A$6:$A$13,0)),Raw_Data!T1620))</f>
        <v>0.3</v>
      </c>
      <c r="U1620" s="15">
        <f>Raw_Data!U1620</f>
        <v>4.0999999999999996</v>
      </c>
      <c r="V1620" s="15">
        <f>Raw_Data!V1620</f>
        <v>70451</v>
      </c>
      <c r="W1620" s="15">
        <f>Raw_Data!W1620</f>
        <v>737205</v>
      </c>
      <c r="X1620" s="15">
        <f>Raw_Data!X1620</f>
        <v>288849</v>
      </c>
      <c r="Y1620" s="15">
        <f>Raw_Data!Y1620</f>
        <v>-448356</v>
      </c>
      <c r="Z1620" s="15">
        <f>Raw_Data!Z1620</f>
        <v>5390</v>
      </c>
      <c r="AA1620" s="15">
        <f>Raw_Data!AA1620</f>
        <v>0.76100000000000001</v>
      </c>
      <c r="AB1620" s="15">
        <f>Raw_Data!AB1620</f>
        <v>62.8</v>
      </c>
      <c r="AC1620" s="19" t="str">
        <f>IF(Raw_Data!G1620="","Yes","No")</f>
        <v>No</v>
      </c>
      <c r="AD1620" s="19" t="str">
        <f>IF(Raw_Data!L1620="","Yes","No")</f>
        <v>No</v>
      </c>
      <c r="AE1620" s="19" t="str">
        <f>IF(Raw_Data!T1620="","Imputed",IF(Raw_Data!T1620&gt;INDEX(Cleaning_Reference!$F$6:$F$13,MATCH(D1620,Cleaning_Reference!$A$6:$A$13,0)),"Capped","Original"))</f>
        <v>Original</v>
      </c>
      <c r="AF1620" s="21">
        <f t="shared" si="25"/>
        <v>4.0999999999999996</v>
      </c>
    </row>
    <row r="1621" spans="1:32" ht="15" customHeight="1" x14ac:dyDescent="0.3">
      <c r="A1621" s="20" t="str">
        <f>Raw_Data!A1621</f>
        <v>SF11620</v>
      </c>
      <c r="B1621" s="15" t="str">
        <f>Raw_Data!B1621</f>
        <v>Punjab</v>
      </c>
      <c r="C1621" s="15" t="str">
        <f>Raw_Data!C1621</f>
        <v>Erode</v>
      </c>
      <c r="D1621" s="15" t="str">
        <f>Raw_Data!D1621</f>
        <v>Maize</v>
      </c>
      <c r="E1621" s="15" t="str">
        <f>Raw_Data!E1621</f>
        <v>Rabi</v>
      </c>
      <c r="F1621" s="15">
        <f>Raw_Data!F1621</f>
        <v>6.67</v>
      </c>
      <c r="G1621" s="18">
        <f>IF(Raw_Data!G1621="",ROUND(AVERAGEIFS(Raw_Data!$G$2:$G$4001,Raw_Data!$E$2:$E$4001,E1621),1),Raw_Data!G1621)</f>
        <v>757.2</v>
      </c>
      <c r="H1621" s="15">
        <f>Raw_Data!H1621</f>
        <v>18.899999999999999</v>
      </c>
      <c r="I1621" s="15">
        <f>Raw_Data!I1621</f>
        <v>70.599999999999994</v>
      </c>
      <c r="J1621" s="15">
        <f>Raw_Data!J1621</f>
        <v>7.7</v>
      </c>
      <c r="K1621" s="15">
        <f>Raw_Data!K1621</f>
        <v>7.04</v>
      </c>
      <c r="L1621" s="18">
        <f>IF(Raw_Data!L1621="",ROUND(AVERAGEIFS(Raw_Data!$L$2:$L$4001,Raw_Data!$E$2:$E$4001,E1621),1),Raw_Data!L1621)</f>
        <v>24.8</v>
      </c>
      <c r="M1621" s="15">
        <f>Raw_Data!M1621</f>
        <v>111.3</v>
      </c>
      <c r="N1621" s="15">
        <f>Raw_Data!N1621</f>
        <v>68.599999999999994</v>
      </c>
      <c r="O1621" s="15">
        <f>Raw_Data!O1621</f>
        <v>116.5</v>
      </c>
      <c r="P1621" s="15" t="str">
        <f>Raw_Data!P1621</f>
        <v>Flood</v>
      </c>
      <c r="Q1621" s="15">
        <f>Raw_Data!Q1621</f>
        <v>172.5</v>
      </c>
      <c r="R1621" s="15">
        <f>Raw_Data!R1621</f>
        <v>2.81</v>
      </c>
      <c r="S1621" s="15">
        <f>Raw_Data!S1621</f>
        <v>0.68</v>
      </c>
      <c r="T1621" s="18">
        <f>IF(Raw_Data!T1621="",ROUND(AVERAGEIFS(Raw_Data!$T$2:$T$4001,Raw_Data!$E$2:$E$4001,E1621,Raw_Data!$D$2:$D$4001,D1621),2),IF(Raw_Data!T1621&gt;INDEX(Cleaning_Reference!$F$6:$F$13,MATCH(D1621,Cleaning_Reference!$A$6:$A$13,0)),INDEX(Cleaning_Reference!$F$6:$F$13,MATCH(D1621,Cleaning_Reference!$A$6:$A$13,0)),Raw_Data!T1621))</f>
        <v>2.93</v>
      </c>
      <c r="U1621" s="15">
        <f>Raw_Data!U1621</f>
        <v>19.54</v>
      </c>
      <c r="V1621" s="15">
        <f>Raw_Data!V1621</f>
        <v>21065</v>
      </c>
      <c r="W1621" s="15">
        <f>Raw_Data!W1621</f>
        <v>422800</v>
      </c>
      <c r="X1621" s="15">
        <f>Raw_Data!X1621</f>
        <v>411610</v>
      </c>
      <c r="Y1621" s="15">
        <f>Raw_Data!Y1621</f>
        <v>-11190</v>
      </c>
      <c r="Z1621" s="15">
        <f>Raw_Data!Z1621</f>
        <v>5534</v>
      </c>
      <c r="AA1621" s="15">
        <f>Raw_Data!AA1621</f>
        <v>3.5310000000000001</v>
      </c>
      <c r="AB1621" s="15">
        <f>Raw_Data!AB1621</f>
        <v>44.6</v>
      </c>
      <c r="AC1621" s="19" t="str">
        <f>IF(Raw_Data!G1621="","Yes","No")</f>
        <v>No</v>
      </c>
      <c r="AD1621" s="19" t="str">
        <f>IF(Raw_Data!L1621="","Yes","No")</f>
        <v>No</v>
      </c>
      <c r="AE1621" s="19" t="str">
        <f>IF(Raw_Data!T1621="","Imputed",IF(Raw_Data!T1621&gt;INDEX(Cleaning_Reference!$F$6:$F$13,MATCH(D1621,Cleaning_Reference!$A$6:$A$13,0)),"Capped","Original"))</f>
        <v>Original</v>
      </c>
      <c r="AF1621" s="21">
        <f t="shared" si="25"/>
        <v>19.54</v>
      </c>
    </row>
    <row r="1622" spans="1:32" ht="15" customHeight="1" x14ac:dyDescent="0.3">
      <c r="A1622" s="20" t="str">
        <f>Raw_Data!A1622</f>
        <v>SF11621</v>
      </c>
      <c r="B1622" s="15" t="str">
        <f>Raw_Data!B1622</f>
        <v>Karnataka</v>
      </c>
      <c r="C1622" s="15" t="str">
        <f>Raw_Data!C1622</f>
        <v>Guntur</v>
      </c>
      <c r="D1622" s="15" t="str">
        <f>Raw_Data!D1622</f>
        <v>Maize</v>
      </c>
      <c r="E1622" s="15" t="str">
        <f>Raw_Data!E1622</f>
        <v>Kharif</v>
      </c>
      <c r="F1622" s="15">
        <f>Raw_Data!F1622</f>
        <v>7.59</v>
      </c>
      <c r="G1622" s="18">
        <f>IF(Raw_Data!G1622="",ROUND(AVERAGEIFS(Raw_Data!$G$2:$G$4001,Raw_Data!$E$2:$E$4001,E1622),1),Raw_Data!G1622)</f>
        <v>889.7</v>
      </c>
      <c r="H1622" s="15">
        <f>Raw_Data!H1622</f>
        <v>27.7</v>
      </c>
      <c r="I1622" s="15">
        <f>Raw_Data!I1622</f>
        <v>69.599999999999994</v>
      </c>
      <c r="J1622" s="15">
        <f>Raw_Data!J1622</f>
        <v>7.2</v>
      </c>
      <c r="K1622" s="15">
        <f>Raw_Data!K1622</f>
        <v>6.77</v>
      </c>
      <c r="L1622" s="18">
        <f>IF(Raw_Data!L1622="",ROUND(AVERAGEIFS(Raw_Data!$L$2:$L$4001,Raw_Data!$E$2:$E$4001,E1622),1),Raw_Data!L1622)</f>
        <v>34.299999999999997</v>
      </c>
      <c r="M1622" s="15">
        <f>Raw_Data!M1622</f>
        <v>87.8</v>
      </c>
      <c r="N1622" s="15">
        <f>Raw_Data!N1622</f>
        <v>52.3</v>
      </c>
      <c r="O1622" s="15">
        <f>Raw_Data!O1622</f>
        <v>122.3</v>
      </c>
      <c r="P1622" s="15" t="str">
        <f>Raw_Data!P1622</f>
        <v>Sprinkler</v>
      </c>
      <c r="Q1622" s="15">
        <f>Raw_Data!Q1622</f>
        <v>235.1</v>
      </c>
      <c r="R1622" s="15">
        <f>Raw_Data!R1622</f>
        <v>4.46</v>
      </c>
      <c r="S1622" s="15">
        <f>Raw_Data!S1622</f>
        <v>0.89</v>
      </c>
      <c r="T1622" s="18">
        <f>IF(Raw_Data!T1622="",ROUND(AVERAGEIFS(Raw_Data!$T$2:$T$4001,Raw_Data!$E$2:$E$4001,E1622,Raw_Data!$D$2:$D$4001,D1622),2),IF(Raw_Data!T1622&gt;INDEX(Cleaning_Reference!$F$6:$F$13,MATCH(D1622,Cleaning_Reference!$A$6:$A$13,0)),INDEX(Cleaning_Reference!$F$6:$F$13,MATCH(D1622,Cleaning_Reference!$A$6:$A$13,0)),Raw_Data!T1622))</f>
        <v>5.7</v>
      </c>
      <c r="U1622" s="15">
        <f>Raw_Data!U1622</f>
        <v>43.26</v>
      </c>
      <c r="V1622" s="15">
        <f>Raw_Data!V1622</f>
        <v>21497</v>
      </c>
      <c r="W1622" s="15">
        <f>Raw_Data!W1622</f>
        <v>514811</v>
      </c>
      <c r="X1622" s="15">
        <f>Raw_Data!X1622</f>
        <v>929960</v>
      </c>
      <c r="Y1622" s="15">
        <f>Raw_Data!Y1622</f>
        <v>415149</v>
      </c>
      <c r="Z1622" s="15">
        <f>Raw_Data!Z1622</f>
        <v>4520</v>
      </c>
      <c r="AA1622" s="15">
        <f>Raw_Data!AA1622</f>
        <v>9.5709999999999997</v>
      </c>
      <c r="AB1622" s="15">
        <f>Raw_Data!AB1622</f>
        <v>52</v>
      </c>
      <c r="AC1622" s="19" t="str">
        <f>IF(Raw_Data!G1622="","Yes","No")</f>
        <v>No</v>
      </c>
      <c r="AD1622" s="19" t="str">
        <f>IF(Raw_Data!L1622="","Yes","No")</f>
        <v>No</v>
      </c>
      <c r="AE1622" s="19" t="str">
        <f>IF(Raw_Data!T1622="","Imputed",IF(Raw_Data!T1622&gt;INDEX(Cleaning_Reference!$F$6:$F$13,MATCH(D1622,Cleaning_Reference!$A$6:$A$13,0)),"Capped","Original"))</f>
        <v>Original</v>
      </c>
      <c r="AF1622" s="21">
        <f t="shared" si="25"/>
        <v>43.26</v>
      </c>
    </row>
    <row r="1623" spans="1:32" ht="15" customHeight="1" x14ac:dyDescent="0.3">
      <c r="A1623" s="20" t="str">
        <f>Raw_Data!A1623</f>
        <v>SF11622</v>
      </c>
      <c r="B1623" s="15" t="str">
        <f>Raw_Data!B1623</f>
        <v>Madhya Pradesh</v>
      </c>
      <c r="C1623" s="15" t="str">
        <f>Raw_Data!C1623</f>
        <v>Raichur</v>
      </c>
      <c r="D1623" s="15" t="str">
        <f>Raw_Data!D1623</f>
        <v>Cotton</v>
      </c>
      <c r="E1623" s="15" t="str">
        <f>Raw_Data!E1623</f>
        <v>Zaid</v>
      </c>
      <c r="F1623" s="15">
        <f>Raw_Data!F1623</f>
        <v>1.0900000000000001</v>
      </c>
      <c r="G1623" s="18">
        <f>IF(Raw_Data!G1623="",ROUND(AVERAGEIFS(Raw_Data!$G$2:$G$4001,Raw_Data!$E$2:$E$4001,E1623),1),Raw_Data!G1623)</f>
        <v>80</v>
      </c>
      <c r="H1623" s="15">
        <f>Raw_Data!H1623</f>
        <v>27.5</v>
      </c>
      <c r="I1623" s="15">
        <f>Raw_Data!I1623</f>
        <v>46.4</v>
      </c>
      <c r="J1623" s="15">
        <f>Raw_Data!J1623</f>
        <v>8.4</v>
      </c>
      <c r="K1623" s="15">
        <f>Raw_Data!K1623</f>
        <v>6.48</v>
      </c>
      <c r="L1623" s="18">
        <f>IF(Raw_Data!L1623="",ROUND(AVERAGEIFS(Raw_Data!$L$2:$L$4001,Raw_Data!$E$2:$E$4001,E1623),1),Raw_Data!L1623)</f>
        <v>22.9</v>
      </c>
      <c r="M1623" s="15">
        <f>Raw_Data!M1623</f>
        <v>61</v>
      </c>
      <c r="N1623" s="15">
        <f>Raw_Data!N1623</f>
        <v>78.099999999999994</v>
      </c>
      <c r="O1623" s="15">
        <f>Raw_Data!O1623</f>
        <v>117.9</v>
      </c>
      <c r="P1623" s="15" t="str">
        <f>Raw_Data!P1623</f>
        <v>Drip</v>
      </c>
      <c r="Q1623" s="15">
        <f>Raw_Data!Q1623</f>
        <v>40</v>
      </c>
      <c r="R1623" s="15">
        <f>Raw_Data!R1623</f>
        <v>1.84</v>
      </c>
      <c r="S1623" s="15">
        <f>Raw_Data!S1623</f>
        <v>0.9</v>
      </c>
      <c r="T1623" s="18">
        <f>IF(Raw_Data!T1623="",ROUND(AVERAGEIFS(Raw_Data!$T$2:$T$4001,Raw_Data!$E$2:$E$4001,E1623,Raw_Data!$D$2:$D$4001,D1623),2),IF(Raw_Data!T1623&gt;INDEX(Cleaning_Reference!$F$6:$F$13,MATCH(D1623,Cleaning_Reference!$A$6:$A$13,0)),INDEX(Cleaning_Reference!$F$6:$F$13,MATCH(D1623,Cleaning_Reference!$A$6:$A$13,0)),Raw_Data!T1623))</f>
        <v>1.22</v>
      </c>
      <c r="U1623" s="15">
        <f>Raw_Data!U1623</f>
        <v>1.33</v>
      </c>
      <c r="V1623" s="15">
        <f>Raw_Data!V1623</f>
        <v>62571</v>
      </c>
      <c r="W1623" s="15">
        <f>Raw_Data!W1623</f>
        <v>69232</v>
      </c>
      <c r="X1623" s="15">
        <f>Raw_Data!X1623</f>
        <v>83219</v>
      </c>
      <c r="Y1623" s="15">
        <f>Raw_Data!Y1623</f>
        <v>13987</v>
      </c>
      <c r="Z1623" s="15">
        <f>Raw_Data!Z1623</f>
        <v>733</v>
      </c>
      <c r="AA1623" s="15">
        <f>Raw_Data!AA1623</f>
        <v>1.8140000000000001</v>
      </c>
      <c r="AB1623" s="15">
        <f>Raw_Data!AB1623</f>
        <v>44.8</v>
      </c>
      <c r="AC1623" s="19" t="str">
        <f>IF(Raw_Data!G1623="","Yes","No")</f>
        <v>No</v>
      </c>
      <c r="AD1623" s="19" t="str">
        <f>IF(Raw_Data!L1623="","Yes","No")</f>
        <v>No</v>
      </c>
      <c r="AE1623" s="19" t="str">
        <f>IF(Raw_Data!T1623="","Imputed",IF(Raw_Data!T1623&gt;INDEX(Cleaning_Reference!$F$6:$F$13,MATCH(D1623,Cleaning_Reference!$A$6:$A$13,0)),"Capped","Original"))</f>
        <v>Original</v>
      </c>
      <c r="AF1623" s="21">
        <f t="shared" si="25"/>
        <v>1.33</v>
      </c>
    </row>
    <row r="1624" spans="1:32" ht="15" customHeight="1" x14ac:dyDescent="0.3">
      <c r="A1624" s="20" t="str">
        <f>Raw_Data!A1624</f>
        <v>SF11623</v>
      </c>
      <c r="B1624" s="15" t="str">
        <f>Raw_Data!B1624</f>
        <v>Gujarat</v>
      </c>
      <c r="C1624" s="15" t="str">
        <f>Raw_Data!C1624</f>
        <v>Nalgonda</v>
      </c>
      <c r="D1624" s="15" t="str">
        <f>Raw_Data!D1624</f>
        <v>Wheat</v>
      </c>
      <c r="E1624" s="15" t="str">
        <f>Raw_Data!E1624</f>
        <v>Rabi</v>
      </c>
      <c r="F1624" s="15">
        <f>Raw_Data!F1624</f>
        <v>2.39</v>
      </c>
      <c r="G1624" s="18">
        <f>IF(Raw_Data!G1624="",ROUND(AVERAGEIFS(Raw_Data!$G$2:$G$4001,Raw_Data!$E$2:$E$4001,E1624),1),Raw_Data!G1624)</f>
        <v>584.29999999999995</v>
      </c>
      <c r="H1624" s="15">
        <f>Raw_Data!H1624</f>
        <v>19.3</v>
      </c>
      <c r="I1624" s="15">
        <f>Raw_Data!I1624</f>
        <v>50.3</v>
      </c>
      <c r="J1624" s="15">
        <f>Raw_Data!J1624</f>
        <v>7.5</v>
      </c>
      <c r="K1624" s="15">
        <f>Raw_Data!K1624</f>
        <v>6.8</v>
      </c>
      <c r="L1624" s="18">
        <f>IF(Raw_Data!L1624="",ROUND(AVERAGEIFS(Raw_Data!$L$2:$L$4001,Raw_Data!$E$2:$E$4001,E1624),1),Raw_Data!L1624)</f>
        <v>19.399999999999999</v>
      </c>
      <c r="M1624" s="15">
        <f>Raw_Data!M1624</f>
        <v>105.3</v>
      </c>
      <c r="N1624" s="15">
        <f>Raw_Data!N1624</f>
        <v>80.400000000000006</v>
      </c>
      <c r="O1624" s="15">
        <f>Raw_Data!O1624</f>
        <v>129</v>
      </c>
      <c r="P1624" s="15" t="str">
        <f>Raw_Data!P1624</f>
        <v>Sprinkler</v>
      </c>
      <c r="Q1624" s="15">
        <f>Raw_Data!Q1624</f>
        <v>161.5</v>
      </c>
      <c r="R1624" s="15">
        <f>Raw_Data!R1624</f>
        <v>7.27</v>
      </c>
      <c r="S1624" s="15">
        <f>Raw_Data!S1624</f>
        <v>0.83</v>
      </c>
      <c r="T1624" s="18">
        <f>IF(Raw_Data!T1624="",ROUND(AVERAGEIFS(Raw_Data!$T$2:$T$4001,Raw_Data!$E$2:$E$4001,E1624,Raw_Data!$D$2:$D$4001,D1624),2),IF(Raw_Data!T1624&gt;INDEX(Cleaning_Reference!$F$6:$F$13,MATCH(D1624,Cleaning_Reference!$A$6:$A$13,0)),INDEX(Cleaning_Reference!$F$6:$F$13,MATCH(D1624,Cleaning_Reference!$A$6:$A$13,0)),Raw_Data!T1624))</f>
        <v>3.04</v>
      </c>
      <c r="U1624" s="15">
        <f>Raw_Data!U1624</f>
        <v>7.27</v>
      </c>
      <c r="V1624" s="15">
        <f>Raw_Data!V1624</f>
        <v>23796</v>
      </c>
      <c r="W1624" s="15">
        <f>Raw_Data!W1624</f>
        <v>156988</v>
      </c>
      <c r="X1624" s="15">
        <f>Raw_Data!X1624</f>
        <v>172997</v>
      </c>
      <c r="Y1624" s="15">
        <f>Raw_Data!Y1624</f>
        <v>16009</v>
      </c>
      <c r="Z1624" s="15">
        <f>Raw_Data!Z1624</f>
        <v>1131</v>
      </c>
      <c r="AA1624" s="15">
        <f>Raw_Data!AA1624</f>
        <v>6.4279999999999999</v>
      </c>
      <c r="AB1624" s="15">
        <f>Raw_Data!AB1624</f>
        <v>41.6</v>
      </c>
      <c r="AC1624" s="19" t="str">
        <f>IF(Raw_Data!G1624="","Yes","No")</f>
        <v>No</v>
      </c>
      <c r="AD1624" s="19" t="str">
        <f>IF(Raw_Data!L1624="","Yes","No")</f>
        <v>No</v>
      </c>
      <c r="AE1624" s="19" t="str">
        <f>IF(Raw_Data!T1624="","Imputed",IF(Raw_Data!T1624&gt;INDEX(Cleaning_Reference!$F$6:$F$13,MATCH(D1624,Cleaning_Reference!$A$6:$A$13,0)),"Capped","Original"))</f>
        <v>Original</v>
      </c>
      <c r="AF1624" s="21">
        <f t="shared" si="25"/>
        <v>7.27</v>
      </c>
    </row>
    <row r="1625" spans="1:32" ht="15" customHeight="1" x14ac:dyDescent="0.3">
      <c r="A1625" s="20" t="str">
        <f>Raw_Data!A1625</f>
        <v>SF11624</v>
      </c>
      <c r="B1625" s="15" t="str">
        <f>Raw_Data!B1625</f>
        <v>Andhra Pradesh</v>
      </c>
      <c r="C1625" s="15" t="str">
        <f>Raw_Data!C1625</f>
        <v>Ludhiana</v>
      </c>
      <c r="D1625" s="15" t="str">
        <f>Raw_Data!D1625</f>
        <v>Wheat</v>
      </c>
      <c r="E1625" s="15" t="str">
        <f>Raw_Data!E1625</f>
        <v>Rabi</v>
      </c>
      <c r="F1625" s="15">
        <f>Raw_Data!F1625</f>
        <v>4.42</v>
      </c>
      <c r="G1625" s="18">
        <f>IF(Raw_Data!G1625="",ROUND(AVERAGEIFS(Raw_Data!$G$2:$G$4001,Raw_Data!$E$2:$E$4001,E1625),1),Raw_Data!G1625)</f>
        <v>381.7</v>
      </c>
      <c r="H1625" s="15">
        <f>Raw_Data!H1625</f>
        <v>23.2</v>
      </c>
      <c r="I1625" s="15">
        <f>Raw_Data!I1625</f>
        <v>51.8</v>
      </c>
      <c r="J1625" s="15">
        <f>Raw_Data!J1625</f>
        <v>9.1</v>
      </c>
      <c r="K1625" s="15">
        <f>Raw_Data!K1625</f>
        <v>5.95</v>
      </c>
      <c r="L1625" s="18">
        <f>IF(Raw_Data!L1625="",ROUND(AVERAGEIFS(Raw_Data!$L$2:$L$4001,Raw_Data!$E$2:$E$4001,E1625),1),Raw_Data!L1625)</f>
        <v>27.5</v>
      </c>
      <c r="M1625" s="15">
        <f>Raw_Data!M1625</f>
        <v>110.4</v>
      </c>
      <c r="N1625" s="15">
        <f>Raw_Data!N1625</f>
        <v>47.7</v>
      </c>
      <c r="O1625" s="15">
        <f>Raw_Data!O1625</f>
        <v>85.3</v>
      </c>
      <c r="P1625" s="15" t="str">
        <f>Raw_Data!P1625</f>
        <v>Rainfed</v>
      </c>
      <c r="Q1625" s="15">
        <f>Raw_Data!Q1625</f>
        <v>230.7</v>
      </c>
      <c r="R1625" s="15">
        <f>Raw_Data!R1625</f>
        <v>5.37</v>
      </c>
      <c r="S1625" s="15">
        <f>Raw_Data!S1625</f>
        <v>0.71</v>
      </c>
      <c r="T1625" s="18">
        <f>IF(Raw_Data!T1625="",ROUND(AVERAGEIFS(Raw_Data!$T$2:$T$4001,Raw_Data!$E$2:$E$4001,E1625,Raw_Data!$D$2:$D$4001,D1625),2),IF(Raw_Data!T1625&gt;INDEX(Cleaning_Reference!$F$6:$F$13,MATCH(D1625,Cleaning_Reference!$A$6:$A$13,0)),INDEX(Cleaning_Reference!$F$6:$F$13,MATCH(D1625,Cleaning_Reference!$A$6:$A$13,0)),Raw_Data!T1625))</f>
        <v>1.17</v>
      </c>
      <c r="U1625" s="15">
        <f>Raw_Data!U1625</f>
        <v>5.17</v>
      </c>
      <c r="V1625" s="15">
        <f>Raw_Data!V1625</f>
        <v>24639</v>
      </c>
      <c r="W1625" s="15">
        <f>Raw_Data!W1625</f>
        <v>327615</v>
      </c>
      <c r="X1625" s="15">
        <f>Raw_Data!X1625</f>
        <v>127384</v>
      </c>
      <c r="Y1625" s="15">
        <f>Raw_Data!Y1625</f>
        <v>-200231</v>
      </c>
      <c r="Z1625" s="15">
        <f>Raw_Data!Z1625</f>
        <v>1453</v>
      </c>
      <c r="AA1625" s="15">
        <f>Raw_Data!AA1625</f>
        <v>3.5579999999999998</v>
      </c>
      <c r="AB1625" s="15">
        <f>Raw_Data!AB1625</f>
        <v>35</v>
      </c>
      <c r="AC1625" s="19" t="str">
        <f>IF(Raw_Data!G1625="","Yes","No")</f>
        <v>No</v>
      </c>
      <c r="AD1625" s="19" t="str">
        <f>IF(Raw_Data!L1625="","Yes","No")</f>
        <v>No</v>
      </c>
      <c r="AE1625" s="19" t="str">
        <f>IF(Raw_Data!T1625="","Imputed",IF(Raw_Data!T1625&gt;INDEX(Cleaning_Reference!$F$6:$F$13,MATCH(D1625,Cleaning_Reference!$A$6:$A$13,0)),"Capped","Original"))</f>
        <v>Original</v>
      </c>
      <c r="AF1625" s="21">
        <f t="shared" si="25"/>
        <v>5.17</v>
      </c>
    </row>
    <row r="1626" spans="1:32" ht="15" customHeight="1" x14ac:dyDescent="0.3">
      <c r="A1626" s="20" t="str">
        <f>Raw_Data!A1626</f>
        <v>SF11625</v>
      </c>
      <c r="B1626" s="15" t="str">
        <f>Raw_Data!B1626</f>
        <v>Punjab</v>
      </c>
      <c r="C1626" s="15" t="str">
        <f>Raw_Data!C1626</f>
        <v>Krishna</v>
      </c>
      <c r="D1626" s="15" t="str">
        <f>Raw_Data!D1626</f>
        <v>Maize</v>
      </c>
      <c r="E1626" s="15" t="str">
        <f>Raw_Data!E1626</f>
        <v>Kharif</v>
      </c>
      <c r="F1626" s="15">
        <f>Raw_Data!F1626</f>
        <v>4.05</v>
      </c>
      <c r="G1626" s="18">
        <f>IF(Raw_Data!G1626="",ROUND(AVERAGEIFS(Raw_Data!$G$2:$G$4001,Raw_Data!$E$2:$E$4001,E1626),1),Raw_Data!G1626)</f>
        <v>794.4</v>
      </c>
      <c r="H1626" s="15">
        <f>Raw_Data!H1626</f>
        <v>25.8</v>
      </c>
      <c r="I1626" s="15">
        <f>Raw_Data!I1626</f>
        <v>82</v>
      </c>
      <c r="J1626" s="15">
        <f>Raw_Data!J1626</f>
        <v>6.1</v>
      </c>
      <c r="K1626" s="15">
        <f>Raw_Data!K1626</f>
        <v>7.03</v>
      </c>
      <c r="L1626" s="18">
        <f>IF(Raw_Data!L1626="",ROUND(AVERAGEIFS(Raw_Data!$L$2:$L$4001,Raw_Data!$E$2:$E$4001,E1626),1),Raw_Data!L1626)</f>
        <v>24.6</v>
      </c>
      <c r="M1626" s="15">
        <f>Raw_Data!M1626</f>
        <v>111.2</v>
      </c>
      <c r="N1626" s="15">
        <f>Raw_Data!N1626</f>
        <v>88.4</v>
      </c>
      <c r="O1626" s="15">
        <f>Raw_Data!O1626</f>
        <v>60.9</v>
      </c>
      <c r="P1626" s="15" t="str">
        <f>Raw_Data!P1626</f>
        <v>Flood</v>
      </c>
      <c r="Q1626" s="15">
        <f>Raw_Data!Q1626</f>
        <v>232.9</v>
      </c>
      <c r="R1626" s="15">
        <f>Raw_Data!R1626</f>
        <v>4.46</v>
      </c>
      <c r="S1626" s="15">
        <f>Raw_Data!S1626</f>
        <v>0.79</v>
      </c>
      <c r="T1626" s="18">
        <f>IF(Raw_Data!T1626="",ROUND(AVERAGEIFS(Raw_Data!$T$2:$T$4001,Raw_Data!$E$2:$E$4001,E1626,Raw_Data!$D$2:$D$4001,D1626),2),IF(Raw_Data!T1626&gt;INDEX(Cleaning_Reference!$F$6:$F$13,MATCH(D1626,Cleaning_Reference!$A$6:$A$13,0)),INDEX(Cleaning_Reference!$F$6:$F$13,MATCH(D1626,Cleaning_Reference!$A$6:$A$13,0)),Raw_Data!T1626))</f>
        <v>3.11</v>
      </c>
      <c r="U1626" s="15">
        <f>Raw_Data!U1626</f>
        <v>12.6</v>
      </c>
      <c r="V1626" s="15">
        <f>Raw_Data!V1626</f>
        <v>19614</v>
      </c>
      <c r="W1626" s="15">
        <f>Raw_Data!W1626</f>
        <v>309927</v>
      </c>
      <c r="X1626" s="15">
        <f>Raw_Data!X1626</f>
        <v>247136</v>
      </c>
      <c r="Y1626" s="15">
        <f>Raw_Data!Y1626</f>
        <v>-62791</v>
      </c>
      <c r="Z1626" s="15">
        <f>Raw_Data!Z1626</f>
        <v>3361</v>
      </c>
      <c r="AA1626" s="15">
        <f>Raw_Data!AA1626</f>
        <v>3.7490000000000001</v>
      </c>
      <c r="AB1626" s="15">
        <f>Raw_Data!AB1626</f>
        <v>52.6</v>
      </c>
      <c r="AC1626" s="19" t="str">
        <f>IF(Raw_Data!G1626="","Yes","No")</f>
        <v>No</v>
      </c>
      <c r="AD1626" s="19" t="str">
        <f>IF(Raw_Data!L1626="","Yes","No")</f>
        <v>No</v>
      </c>
      <c r="AE1626" s="19" t="str">
        <f>IF(Raw_Data!T1626="","Imputed",IF(Raw_Data!T1626&gt;INDEX(Cleaning_Reference!$F$6:$F$13,MATCH(D1626,Cleaning_Reference!$A$6:$A$13,0)),"Capped","Original"))</f>
        <v>Original</v>
      </c>
      <c r="AF1626" s="21">
        <f t="shared" si="25"/>
        <v>12.6</v>
      </c>
    </row>
    <row r="1627" spans="1:32" ht="15" customHeight="1" x14ac:dyDescent="0.3">
      <c r="A1627" s="20" t="str">
        <f>Raw_Data!A1627</f>
        <v>SF11626</v>
      </c>
      <c r="B1627" s="15" t="str">
        <f>Raw_Data!B1627</f>
        <v>Gujarat</v>
      </c>
      <c r="C1627" s="15" t="str">
        <f>Raw_Data!C1627</f>
        <v>Ludhiana</v>
      </c>
      <c r="D1627" s="15" t="str">
        <f>Raw_Data!D1627</f>
        <v>Groundnut</v>
      </c>
      <c r="E1627" s="15" t="str">
        <f>Raw_Data!E1627</f>
        <v>Kharif</v>
      </c>
      <c r="F1627" s="15">
        <f>Raw_Data!F1627</f>
        <v>4.59</v>
      </c>
      <c r="G1627" s="18">
        <f>IF(Raw_Data!G1627="",ROUND(AVERAGEIFS(Raw_Data!$G$2:$G$4001,Raw_Data!$E$2:$E$4001,E1627),1),Raw_Data!G1627)</f>
        <v>975.9</v>
      </c>
      <c r="H1627" s="15">
        <f>Raw_Data!H1627</f>
        <v>30.2</v>
      </c>
      <c r="I1627" s="15">
        <f>Raw_Data!I1627</f>
        <v>79.8</v>
      </c>
      <c r="J1627" s="15">
        <f>Raw_Data!J1627</f>
        <v>5.4</v>
      </c>
      <c r="K1627" s="15">
        <f>Raw_Data!K1627</f>
        <v>6.78</v>
      </c>
      <c r="L1627" s="18">
        <f>IF(Raw_Data!L1627="",ROUND(AVERAGEIFS(Raw_Data!$L$2:$L$4001,Raw_Data!$E$2:$E$4001,E1627),1),Raw_Data!L1627)</f>
        <v>29.2</v>
      </c>
      <c r="M1627" s="15">
        <f>Raw_Data!M1627</f>
        <v>127.5</v>
      </c>
      <c r="N1627" s="15">
        <f>Raw_Data!N1627</f>
        <v>53.1</v>
      </c>
      <c r="O1627" s="15">
        <f>Raw_Data!O1627</f>
        <v>156.69999999999999</v>
      </c>
      <c r="P1627" s="15" t="str">
        <f>Raw_Data!P1627</f>
        <v>Rainfed</v>
      </c>
      <c r="Q1627" s="15">
        <f>Raw_Data!Q1627</f>
        <v>112.4</v>
      </c>
      <c r="R1627" s="15">
        <f>Raw_Data!R1627</f>
        <v>4.74</v>
      </c>
      <c r="S1627" s="15">
        <f>Raw_Data!S1627</f>
        <v>0.71</v>
      </c>
      <c r="T1627" s="18">
        <f>IF(Raw_Data!T1627="",ROUND(AVERAGEIFS(Raw_Data!$T$2:$T$4001,Raw_Data!$E$2:$E$4001,E1627,Raw_Data!$D$2:$D$4001,D1627),2),IF(Raw_Data!T1627&gt;INDEX(Cleaning_Reference!$F$6:$F$13,MATCH(D1627,Cleaning_Reference!$A$6:$A$13,0)),INDEX(Cleaning_Reference!$F$6:$F$13,MATCH(D1627,Cleaning_Reference!$A$6:$A$13,0)),Raw_Data!T1627))</f>
        <v>1.64</v>
      </c>
      <c r="U1627" s="15">
        <f>Raw_Data!U1627</f>
        <v>7.53</v>
      </c>
      <c r="V1627" s="15">
        <f>Raw_Data!V1627</f>
        <v>61704</v>
      </c>
      <c r="W1627" s="15">
        <f>Raw_Data!W1627</f>
        <v>235611</v>
      </c>
      <c r="X1627" s="15">
        <f>Raw_Data!X1627</f>
        <v>464631</v>
      </c>
      <c r="Y1627" s="15">
        <f>Raw_Data!Y1627</f>
        <v>229020</v>
      </c>
      <c r="Z1627" s="15">
        <f>Raw_Data!Z1627</f>
        <v>1113</v>
      </c>
      <c r="AA1627" s="15">
        <f>Raw_Data!AA1627</f>
        <v>6.7649999999999997</v>
      </c>
      <c r="AB1627" s="15">
        <f>Raw_Data!AB1627</f>
        <v>59.1</v>
      </c>
      <c r="AC1627" s="19" t="str">
        <f>IF(Raw_Data!G1627="","Yes","No")</f>
        <v>No</v>
      </c>
      <c r="AD1627" s="19" t="str">
        <f>IF(Raw_Data!L1627="","Yes","No")</f>
        <v>No</v>
      </c>
      <c r="AE1627" s="19" t="str">
        <f>IF(Raw_Data!T1627="","Imputed",IF(Raw_Data!T1627&gt;INDEX(Cleaning_Reference!$F$6:$F$13,MATCH(D1627,Cleaning_Reference!$A$6:$A$13,0)),"Capped","Original"))</f>
        <v>Original</v>
      </c>
      <c r="AF1627" s="21">
        <f t="shared" si="25"/>
        <v>7.53</v>
      </c>
    </row>
    <row r="1628" spans="1:32" ht="15" customHeight="1" x14ac:dyDescent="0.3">
      <c r="A1628" s="20" t="str">
        <f>Raw_Data!A1628</f>
        <v>SF11627</v>
      </c>
      <c r="B1628" s="15" t="str">
        <f>Raw_Data!B1628</f>
        <v>Gujarat</v>
      </c>
      <c r="C1628" s="15" t="str">
        <f>Raw_Data!C1628</f>
        <v>Nashik</v>
      </c>
      <c r="D1628" s="15" t="str">
        <f>Raw_Data!D1628</f>
        <v>Cotton</v>
      </c>
      <c r="E1628" s="15" t="str">
        <f>Raw_Data!E1628</f>
        <v>Zaid</v>
      </c>
      <c r="F1628" s="15">
        <f>Raw_Data!F1628</f>
        <v>14.57</v>
      </c>
      <c r="G1628" s="18">
        <f>IF(Raw_Data!G1628="",ROUND(AVERAGEIFS(Raw_Data!$G$2:$G$4001,Raw_Data!$E$2:$E$4001,E1628),1),Raw_Data!G1628)</f>
        <v>345.6</v>
      </c>
      <c r="H1628" s="15">
        <f>Raw_Data!H1628</f>
        <v>31.7</v>
      </c>
      <c r="I1628" s="15">
        <f>Raw_Data!I1628</f>
        <v>61.1</v>
      </c>
      <c r="J1628" s="15">
        <f>Raw_Data!J1628</f>
        <v>9.3000000000000007</v>
      </c>
      <c r="K1628" s="15">
        <f>Raw_Data!K1628</f>
        <v>6.13</v>
      </c>
      <c r="L1628" s="18">
        <f>IF(Raw_Data!L1628="",ROUND(AVERAGEIFS(Raw_Data!$L$2:$L$4001,Raw_Data!$E$2:$E$4001,E1628),1),Raw_Data!L1628)</f>
        <v>13.7</v>
      </c>
      <c r="M1628" s="15">
        <f>Raw_Data!M1628</f>
        <v>70.2</v>
      </c>
      <c r="N1628" s="15">
        <f>Raw_Data!N1628</f>
        <v>43.3</v>
      </c>
      <c r="O1628" s="15">
        <f>Raw_Data!O1628</f>
        <v>105.9</v>
      </c>
      <c r="P1628" s="15" t="str">
        <f>Raw_Data!P1628</f>
        <v>Rainfed</v>
      </c>
      <c r="Q1628" s="15">
        <f>Raw_Data!Q1628</f>
        <v>222.5</v>
      </c>
      <c r="R1628" s="15">
        <f>Raw_Data!R1628</f>
        <v>3.61</v>
      </c>
      <c r="S1628" s="15">
        <f>Raw_Data!S1628</f>
        <v>0.73</v>
      </c>
      <c r="T1628" s="18">
        <f>IF(Raw_Data!T1628="",ROUND(AVERAGEIFS(Raw_Data!$T$2:$T$4001,Raw_Data!$E$2:$E$4001,E1628,Raw_Data!$D$2:$D$4001,D1628),2),IF(Raw_Data!T1628&gt;INDEX(Cleaning_Reference!$F$6:$F$13,MATCH(D1628,Cleaning_Reference!$A$6:$A$13,0)),INDEX(Cleaning_Reference!$F$6:$F$13,MATCH(D1628,Cleaning_Reference!$A$6:$A$13,0)),Raw_Data!T1628))</f>
        <v>0.54</v>
      </c>
      <c r="U1628" s="15">
        <f>Raw_Data!U1628</f>
        <v>7.87</v>
      </c>
      <c r="V1628" s="15">
        <f>Raw_Data!V1628</f>
        <v>71557</v>
      </c>
      <c r="W1628" s="15">
        <f>Raw_Data!W1628</f>
        <v>969796</v>
      </c>
      <c r="X1628" s="15">
        <f>Raw_Data!X1628</f>
        <v>563154</v>
      </c>
      <c r="Y1628" s="15">
        <f>Raw_Data!Y1628</f>
        <v>-406642</v>
      </c>
      <c r="Z1628" s="15">
        <f>Raw_Data!Z1628</f>
        <v>6293</v>
      </c>
      <c r="AA1628" s="15">
        <f>Raw_Data!AA1628</f>
        <v>1.2509999999999999</v>
      </c>
      <c r="AB1628" s="15">
        <f>Raw_Data!AB1628</f>
        <v>46.6</v>
      </c>
      <c r="AC1628" s="19" t="str">
        <f>IF(Raw_Data!G1628="","Yes","No")</f>
        <v>No</v>
      </c>
      <c r="AD1628" s="19" t="str">
        <f>IF(Raw_Data!L1628="","Yes","No")</f>
        <v>No</v>
      </c>
      <c r="AE1628" s="19" t="str">
        <f>IF(Raw_Data!T1628="","Imputed",IF(Raw_Data!T1628&gt;INDEX(Cleaning_Reference!$F$6:$F$13,MATCH(D1628,Cleaning_Reference!$A$6:$A$13,0)),"Capped","Original"))</f>
        <v>Original</v>
      </c>
      <c r="AF1628" s="21">
        <f t="shared" si="25"/>
        <v>7.87</v>
      </c>
    </row>
    <row r="1629" spans="1:32" ht="15" customHeight="1" x14ac:dyDescent="0.3">
      <c r="A1629" s="20" t="str">
        <f>Raw_Data!A1629</f>
        <v>SF11628</v>
      </c>
      <c r="B1629" s="15" t="str">
        <f>Raw_Data!B1629</f>
        <v>Punjab</v>
      </c>
      <c r="C1629" s="15" t="str">
        <f>Raw_Data!C1629</f>
        <v>Rajkot</v>
      </c>
      <c r="D1629" s="15" t="str">
        <f>Raw_Data!D1629</f>
        <v>Maize</v>
      </c>
      <c r="E1629" s="15" t="str">
        <f>Raw_Data!E1629</f>
        <v>Kharif</v>
      </c>
      <c r="F1629" s="15">
        <f>Raw_Data!F1629</f>
        <v>3.17</v>
      </c>
      <c r="G1629" s="18">
        <f>IF(Raw_Data!G1629="",ROUND(AVERAGEIFS(Raw_Data!$G$2:$G$4001,Raw_Data!$E$2:$E$4001,E1629),1),Raw_Data!G1629)</f>
        <v>584.29999999999995</v>
      </c>
      <c r="H1629" s="15">
        <f>Raw_Data!H1629</f>
        <v>27.7</v>
      </c>
      <c r="I1629" s="15">
        <f>Raw_Data!I1629</f>
        <v>75.7</v>
      </c>
      <c r="J1629" s="15">
        <f>Raw_Data!J1629</f>
        <v>8.4</v>
      </c>
      <c r="K1629" s="15">
        <f>Raw_Data!K1629</f>
        <v>6.58</v>
      </c>
      <c r="L1629" s="18">
        <f>IF(Raw_Data!L1629="",ROUND(AVERAGEIFS(Raw_Data!$L$2:$L$4001,Raw_Data!$E$2:$E$4001,E1629),1),Raw_Data!L1629)</f>
        <v>36</v>
      </c>
      <c r="M1629" s="15">
        <f>Raw_Data!M1629</f>
        <v>132.30000000000001</v>
      </c>
      <c r="N1629" s="15">
        <f>Raw_Data!N1629</f>
        <v>38.799999999999997</v>
      </c>
      <c r="O1629" s="15">
        <f>Raw_Data!O1629</f>
        <v>37.799999999999997</v>
      </c>
      <c r="P1629" s="15" t="str">
        <f>Raw_Data!P1629</f>
        <v>Rainfed</v>
      </c>
      <c r="Q1629" s="15">
        <f>Raw_Data!Q1629</f>
        <v>231.2</v>
      </c>
      <c r="R1629" s="15">
        <f>Raw_Data!R1629</f>
        <v>4.46</v>
      </c>
      <c r="S1629" s="15">
        <f>Raw_Data!S1629</f>
        <v>0.83</v>
      </c>
      <c r="T1629" s="18">
        <f>IF(Raw_Data!T1629="",ROUND(AVERAGEIFS(Raw_Data!$T$2:$T$4001,Raw_Data!$E$2:$E$4001,E1629,Raw_Data!$D$2:$D$4001,D1629),2),IF(Raw_Data!T1629&gt;INDEX(Cleaning_Reference!$F$6:$F$13,MATCH(D1629,Cleaning_Reference!$A$6:$A$13,0)),INDEX(Cleaning_Reference!$F$6:$F$13,MATCH(D1629,Cleaning_Reference!$A$6:$A$13,0)),Raw_Data!T1629))</f>
        <v>3.85</v>
      </c>
      <c r="U1629" s="15">
        <f>Raw_Data!U1629</f>
        <v>12.2</v>
      </c>
      <c r="V1629" s="15">
        <f>Raw_Data!V1629</f>
        <v>19300</v>
      </c>
      <c r="W1629" s="15">
        <f>Raw_Data!W1629</f>
        <v>238432</v>
      </c>
      <c r="X1629" s="15">
        <f>Raw_Data!X1629</f>
        <v>235460</v>
      </c>
      <c r="Y1629" s="15">
        <f>Raw_Data!Y1629</f>
        <v>-2972</v>
      </c>
      <c r="Z1629" s="15">
        <f>Raw_Data!Z1629</f>
        <v>984</v>
      </c>
      <c r="AA1629" s="15">
        <f>Raw_Data!AA1629</f>
        <v>12.398</v>
      </c>
      <c r="AB1629" s="15">
        <f>Raw_Data!AB1629</f>
        <v>48</v>
      </c>
      <c r="AC1629" s="19" t="str">
        <f>IF(Raw_Data!G1629="","Yes","No")</f>
        <v>No</v>
      </c>
      <c r="AD1629" s="19" t="str">
        <f>IF(Raw_Data!L1629="","Yes","No")</f>
        <v>No</v>
      </c>
      <c r="AE1629" s="19" t="str">
        <f>IF(Raw_Data!T1629="","Imputed",IF(Raw_Data!T1629&gt;INDEX(Cleaning_Reference!$F$6:$F$13,MATCH(D1629,Cleaning_Reference!$A$6:$A$13,0)),"Capped","Original"))</f>
        <v>Original</v>
      </c>
      <c r="AF1629" s="21">
        <f t="shared" si="25"/>
        <v>12.2</v>
      </c>
    </row>
    <row r="1630" spans="1:32" ht="15" customHeight="1" x14ac:dyDescent="0.3">
      <c r="A1630" s="20" t="str">
        <f>Raw_Data!A1630</f>
        <v>SF11629</v>
      </c>
      <c r="B1630" s="15" t="str">
        <f>Raw_Data!B1630</f>
        <v>Telangana</v>
      </c>
      <c r="C1630" s="15" t="str">
        <f>Raw_Data!C1630</f>
        <v>Krishna</v>
      </c>
      <c r="D1630" s="15" t="str">
        <f>Raw_Data!D1630</f>
        <v>Wheat</v>
      </c>
      <c r="E1630" s="15" t="str">
        <f>Raw_Data!E1630</f>
        <v>Rabi</v>
      </c>
      <c r="F1630" s="15">
        <f>Raw_Data!F1630</f>
        <v>9.08</v>
      </c>
      <c r="G1630" s="18">
        <f>IF(Raw_Data!G1630="",ROUND(AVERAGEIFS(Raw_Data!$G$2:$G$4001,Raw_Data!$E$2:$E$4001,E1630),1),Raw_Data!G1630)</f>
        <v>269.10000000000002</v>
      </c>
      <c r="H1630" s="15">
        <f>Raw_Data!H1630</f>
        <v>21.7</v>
      </c>
      <c r="I1630" s="15">
        <f>Raw_Data!I1630</f>
        <v>48.3</v>
      </c>
      <c r="J1630" s="15">
        <f>Raw_Data!J1630</f>
        <v>7.9</v>
      </c>
      <c r="K1630" s="15">
        <f>Raw_Data!K1630</f>
        <v>7.04</v>
      </c>
      <c r="L1630" s="18">
        <f>IF(Raw_Data!L1630="",ROUND(AVERAGEIFS(Raw_Data!$L$2:$L$4001,Raw_Data!$E$2:$E$4001,E1630),1),Raw_Data!L1630)</f>
        <v>22.8</v>
      </c>
      <c r="M1630" s="15">
        <f>Raw_Data!M1630</f>
        <v>150.1</v>
      </c>
      <c r="N1630" s="15">
        <f>Raw_Data!N1630</f>
        <v>15</v>
      </c>
      <c r="O1630" s="15">
        <f>Raw_Data!O1630</f>
        <v>131.80000000000001</v>
      </c>
      <c r="P1630" s="15" t="str">
        <f>Raw_Data!P1630</f>
        <v>Flood</v>
      </c>
      <c r="Q1630" s="15">
        <f>Raw_Data!Q1630</f>
        <v>89.5</v>
      </c>
      <c r="R1630" s="15">
        <f>Raw_Data!R1630</f>
        <v>6.4</v>
      </c>
      <c r="S1630" s="15">
        <f>Raw_Data!S1630</f>
        <v>0.91</v>
      </c>
      <c r="T1630" s="18">
        <f>IF(Raw_Data!T1630="",ROUND(AVERAGEIFS(Raw_Data!$T$2:$T$4001,Raw_Data!$E$2:$E$4001,E1630,Raw_Data!$D$2:$D$4001,D1630),2),IF(Raw_Data!T1630&gt;INDEX(Cleaning_Reference!$F$6:$F$13,MATCH(D1630,Cleaning_Reference!$A$6:$A$13,0)),INDEX(Cleaning_Reference!$F$6:$F$13,MATCH(D1630,Cleaning_Reference!$A$6:$A$13,0)),Raw_Data!T1630))</f>
        <v>1.89</v>
      </c>
      <c r="U1630" s="15">
        <f>Raw_Data!U1630</f>
        <v>17.16</v>
      </c>
      <c r="V1630" s="15">
        <f>Raw_Data!V1630</f>
        <v>26522</v>
      </c>
      <c r="W1630" s="15">
        <f>Raw_Data!W1630</f>
        <v>614500</v>
      </c>
      <c r="X1630" s="15">
        <f>Raw_Data!X1630</f>
        <v>455118</v>
      </c>
      <c r="Y1630" s="15">
        <f>Raw_Data!Y1630</f>
        <v>-159382</v>
      </c>
      <c r="Z1630" s="15">
        <f>Raw_Data!Z1630</f>
        <v>6660</v>
      </c>
      <c r="AA1630" s="15">
        <f>Raw_Data!AA1630</f>
        <v>2.577</v>
      </c>
      <c r="AB1630" s="15">
        <f>Raw_Data!AB1630</f>
        <v>38.299999999999997</v>
      </c>
      <c r="AC1630" s="19" t="str">
        <f>IF(Raw_Data!G1630="","Yes","No")</f>
        <v>No</v>
      </c>
      <c r="AD1630" s="19" t="str">
        <f>IF(Raw_Data!L1630="","Yes","No")</f>
        <v>No</v>
      </c>
      <c r="AE1630" s="19" t="str">
        <f>IF(Raw_Data!T1630="","Imputed",IF(Raw_Data!T1630&gt;INDEX(Cleaning_Reference!$F$6:$F$13,MATCH(D1630,Cleaning_Reference!$A$6:$A$13,0)),"Capped","Original"))</f>
        <v>Original</v>
      </c>
      <c r="AF1630" s="21">
        <f t="shared" si="25"/>
        <v>17.16</v>
      </c>
    </row>
    <row r="1631" spans="1:32" ht="15" customHeight="1" x14ac:dyDescent="0.3">
      <c r="A1631" s="20" t="str">
        <f>Raw_Data!A1631</f>
        <v>SF11630</v>
      </c>
      <c r="B1631" s="15" t="str">
        <f>Raw_Data!B1631</f>
        <v>Andhra Pradesh</v>
      </c>
      <c r="C1631" s="15" t="str">
        <f>Raw_Data!C1631</f>
        <v>Erode</v>
      </c>
      <c r="D1631" s="15" t="str">
        <f>Raw_Data!D1631</f>
        <v>Rice</v>
      </c>
      <c r="E1631" s="15" t="str">
        <f>Raw_Data!E1631</f>
        <v>Rabi</v>
      </c>
      <c r="F1631" s="15">
        <f>Raw_Data!F1631</f>
        <v>10.79</v>
      </c>
      <c r="G1631" s="18">
        <f>IF(Raw_Data!G1631="",ROUND(AVERAGEIFS(Raw_Data!$G$2:$G$4001,Raw_Data!$E$2:$E$4001,E1631),1),Raw_Data!G1631)</f>
        <v>367.5</v>
      </c>
      <c r="H1631" s="15">
        <f>Raw_Data!H1631</f>
        <v>24.4</v>
      </c>
      <c r="I1631" s="15">
        <f>Raw_Data!I1631</f>
        <v>50.7</v>
      </c>
      <c r="J1631" s="15">
        <f>Raw_Data!J1631</f>
        <v>8.4</v>
      </c>
      <c r="K1631" s="15">
        <f>Raw_Data!K1631</f>
        <v>8.09</v>
      </c>
      <c r="L1631" s="18">
        <f>IF(Raw_Data!L1631="",ROUND(AVERAGEIFS(Raw_Data!$L$2:$L$4001,Raw_Data!$E$2:$E$4001,E1631),1),Raw_Data!L1631)</f>
        <v>22.7</v>
      </c>
      <c r="M1631" s="15">
        <f>Raw_Data!M1631</f>
        <v>89.8</v>
      </c>
      <c r="N1631" s="15">
        <f>Raw_Data!N1631</f>
        <v>61.8</v>
      </c>
      <c r="O1631" s="15">
        <f>Raw_Data!O1631</f>
        <v>99.7</v>
      </c>
      <c r="P1631" s="15" t="str">
        <f>Raw_Data!P1631</f>
        <v>Flood</v>
      </c>
      <c r="Q1631" s="15">
        <f>Raw_Data!Q1631</f>
        <v>237.6</v>
      </c>
      <c r="R1631" s="15">
        <f>Raw_Data!R1631</f>
        <v>4.17</v>
      </c>
      <c r="S1631" s="15">
        <f>Raw_Data!S1631</f>
        <v>0.98</v>
      </c>
      <c r="T1631" s="18">
        <f>IF(Raw_Data!T1631="",ROUND(AVERAGEIFS(Raw_Data!$T$2:$T$4001,Raw_Data!$E$2:$E$4001,E1631,Raw_Data!$D$2:$D$4001,D1631),2),IF(Raw_Data!T1631&gt;INDEX(Cleaning_Reference!$F$6:$F$13,MATCH(D1631,Cleaning_Reference!$A$6:$A$13,0)),INDEX(Cleaning_Reference!$F$6:$F$13,MATCH(D1631,Cleaning_Reference!$A$6:$A$13,0)),Raw_Data!T1631))</f>
        <v>0.3</v>
      </c>
      <c r="U1631" s="15">
        <f>Raw_Data!U1631</f>
        <v>3.24</v>
      </c>
      <c r="V1631" s="15">
        <f>Raw_Data!V1631</f>
        <v>22938</v>
      </c>
      <c r="W1631" s="15">
        <f>Raw_Data!W1631</f>
        <v>745534</v>
      </c>
      <c r="X1631" s="15">
        <f>Raw_Data!X1631</f>
        <v>74319</v>
      </c>
      <c r="Y1631" s="15">
        <f>Raw_Data!Y1631</f>
        <v>-671215</v>
      </c>
      <c r="Z1631" s="15">
        <f>Raw_Data!Z1631</f>
        <v>17312</v>
      </c>
      <c r="AA1631" s="15">
        <f>Raw_Data!AA1631</f>
        <v>0.187</v>
      </c>
      <c r="AB1631" s="15">
        <f>Raw_Data!AB1631</f>
        <v>29</v>
      </c>
      <c r="AC1631" s="19" t="str">
        <f>IF(Raw_Data!G1631="","Yes","No")</f>
        <v>No</v>
      </c>
      <c r="AD1631" s="19" t="str">
        <f>IF(Raw_Data!L1631="","Yes","No")</f>
        <v>No</v>
      </c>
      <c r="AE1631" s="19" t="str">
        <f>IF(Raw_Data!T1631="","Imputed",IF(Raw_Data!T1631&gt;INDEX(Cleaning_Reference!$F$6:$F$13,MATCH(D1631,Cleaning_Reference!$A$6:$A$13,0)),"Capped","Original"))</f>
        <v>Original</v>
      </c>
      <c r="AF1631" s="21">
        <f t="shared" si="25"/>
        <v>3.24</v>
      </c>
    </row>
    <row r="1632" spans="1:32" ht="15" customHeight="1" x14ac:dyDescent="0.3">
      <c r="A1632" s="20" t="str">
        <f>Raw_Data!A1632</f>
        <v>SF11631</v>
      </c>
      <c r="B1632" s="15" t="str">
        <f>Raw_Data!B1632</f>
        <v>Andhra Pradesh</v>
      </c>
      <c r="C1632" s="15" t="str">
        <f>Raw_Data!C1632</f>
        <v>Ludhiana</v>
      </c>
      <c r="D1632" s="15" t="str">
        <f>Raw_Data!D1632</f>
        <v>Wheat</v>
      </c>
      <c r="E1632" s="15" t="str">
        <f>Raw_Data!E1632</f>
        <v>Rabi</v>
      </c>
      <c r="F1632" s="15">
        <f>Raw_Data!F1632</f>
        <v>11.51</v>
      </c>
      <c r="G1632" s="18">
        <f>IF(Raw_Data!G1632="",ROUND(AVERAGEIFS(Raw_Data!$G$2:$G$4001,Raw_Data!$E$2:$E$4001,E1632),1),Raw_Data!G1632)</f>
        <v>686.9</v>
      </c>
      <c r="H1632" s="15">
        <f>Raw_Data!H1632</f>
        <v>22.3</v>
      </c>
      <c r="I1632" s="15">
        <f>Raw_Data!I1632</f>
        <v>52.6</v>
      </c>
      <c r="J1632" s="15">
        <f>Raw_Data!J1632</f>
        <v>8</v>
      </c>
      <c r="K1632" s="15">
        <f>Raw_Data!K1632</f>
        <v>7.53</v>
      </c>
      <c r="L1632" s="18">
        <f>IF(Raw_Data!L1632="",ROUND(AVERAGEIFS(Raw_Data!$L$2:$L$4001,Raw_Data!$E$2:$E$4001,E1632),1),Raw_Data!L1632)</f>
        <v>22.1</v>
      </c>
      <c r="M1632" s="15">
        <f>Raw_Data!M1632</f>
        <v>140</v>
      </c>
      <c r="N1632" s="15">
        <f>Raw_Data!N1632</f>
        <v>61.8</v>
      </c>
      <c r="O1632" s="15">
        <f>Raw_Data!O1632</f>
        <v>104.2</v>
      </c>
      <c r="P1632" s="15" t="str">
        <f>Raw_Data!P1632</f>
        <v>Rainfed</v>
      </c>
      <c r="Q1632" s="15">
        <f>Raw_Data!Q1632</f>
        <v>203.6</v>
      </c>
      <c r="R1632" s="15">
        <f>Raw_Data!R1632</f>
        <v>5.54</v>
      </c>
      <c r="S1632" s="15">
        <f>Raw_Data!S1632</f>
        <v>0.96</v>
      </c>
      <c r="T1632" s="18">
        <f>IF(Raw_Data!T1632="",ROUND(AVERAGEIFS(Raw_Data!$T$2:$T$4001,Raw_Data!$E$2:$E$4001,E1632,Raw_Data!$D$2:$D$4001,D1632),2),IF(Raw_Data!T1632&gt;INDEX(Cleaning_Reference!$F$6:$F$13,MATCH(D1632,Cleaning_Reference!$A$6:$A$13,0)),INDEX(Cleaning_Reference!$F$6:$F$13,MATCH(D1632,Cleaning_Reference!$A$6:$A$13,0)),Raw_Data!T1632))</f>
        <v>1.1599999999999999</v>
      </c>
      <c r="U1632" s="15">
        <f>Raw_Data!U1632</f>
        <v>13.35</v>
      </c>
      <c r="V1632" s="15">
        <f>Raw_Data!V1632</f>
        <v>28949</v>
      </c>
      <c r="W1632" s="15">
        <f>Raw_Data!W1632</f>
        <v>776014</v>
      </c>
      <c r="X1632" s="15">
        <f>Raw_Data!X1632</f>
        <v>386469</v>
      </c>
      <c r="Y1632" s="15">
        <f>Raw_Data!Y1632</f>
        <v>-389545</v>
      </c>
      <c r="Z1632" s="15">
        <f>Raw_Data!Z1632</f>
        <v>3565</v>
      </c>
      <c r="AA1632" s="15">
        <f>Raw_Data!AA1632</f>
        <v>3.7450000000000001</v>
      </c>
      <c r="AB1632" s="15">
        <f>Raw_Data!AB1632</f>
        <v>46</v>
      </c>
      <c r="AC1632" s="19" t="str">
        <f>IF(Raw_Data!G1632="","Yes","No")</f>
        <v>No</v>
      </c>
      <c r="AD1632" s="19" t="str">
        <f>IF(Raw_Data!L1632="","Yes","No")</f>
        <v>No</v>
      </c>
      <c r="AE1632" s="19" t="str">
        <f>IF(Raw_Data!T1632="","Imputed",IF(Raw_Data!T1632&gt;INDEX(Cleaning_Reference!$F$6:$F$13,MATCH(D1632,Cleaning_Reference!$A$6:$A$13,0)),"Capped","Original"))</f>
        <v>Original</v>
      </c>
      <c r="AF1632" s="21">
        <f t="shared" si="25"/>
        <v>13.35</v>
      </c>
    </row>
    <row r="1633" spans="1:32" ht="15" customHeight="1" x14ac:dyDescent="0.3">
      <c r="A1633" s="20" t="str">
        <f>Raw_Data!A1633</f>
        <v>SF11632</v>
      </c>
      <c r="B1633" s="15" t="str">
        <f>Raw_Data!B1633</f>
        <v>Maharashtra</v>
      </c>
      <c r="C1633" s="15" t="str">
        <f>Raw_Data!C1633</f>
        <v>Erode</v>
      </c>
      <c r="D1633" s="15" t="str">
        <f>Raw_Data!D1633</f>
        <v>Wheat</v>
      </c>
      <c r="E1633" s="15" t="str">
        <f>Raw_Data!E1633</f>
        <v>Kharif</v>
      </c>
      <c r="F1633" s="15">
        <f>Raw_Data!F1633</f>
        <v>11.73</v>
      </c>
      <c r="G1633" s="18">
        <f>IF(Raw_Data!G1633="",ROUND(AVERAGEIFS(Raw_Data!$G$2:$G$4001,Raw_Data!$E$2:$E$4001,E1633),1),Raw_Data!G1633)</f>
        <v>760.6</v>
      </c>
      <c r="H1633" s="15">
        <f>Raw_Data!H1633</f>
        <v>25.2</v>
      </c>
      <c r="I1633" s="15">
        <f>Raw_Data!I1633</f>
        <v>83.2</v>
      </c>
      <c r="J1633" s="15">
        <f>Raw_Data!J1633</f>
        <v>8.6999999999999993</v>
      </c>
      <c r="K1633" s="15">
        <f>Raw_Data!K1633</f>
        <v>6.75</v>
      </c>
      <c r="L1633" s="18">
        <f>IF(Raw_Data!L1633="",ROUND(AVERAGEIFS(Raw_Data!$L$2:$L$4001,Raw_Data!$E$2:$E$4001,E1633),1),Raw_Data!L1633)</f>
        <v>35.200000000000003</v>
      </c>
      <c r="M1633" s="15">
        <f>Raw_Data!M1633</f>
        <v>135.9</v>
      </c>
      <c r="N1633" s="15">
        <f>Raw_Data!N1633</f>
        <v>72.099999999999994</v>
      </c>
      <c r="O1633" s="15">
        <f>Raw_Data!O1633</f>
        <v>113.7</v>
      </c>
      <c r="P1633" s="15" t="str">
        <f>Raw_Data!P1633</f>
        <v>Drip</v>
      </c>
      <c r="Q1633" s="15">
        <f>Raw_Data!Q1633</f>
        <v>202.4</v>
      </c>
      <c r="R1633" s="15">
        <f>Raw_Data!R1633</f>
        <v>2.62</v>
      </c>
      <c r="S1633" s="15">
        <f>Raw_Data!S1633</f>
        <v>0.68</v>
      </c>
      <c r="T1633" s="18">
        <f>IF(Raw_Data!T1633="",ROUND(AVERAGEIFS(Raw_Data!$T$2:$T$4001,Raw_Data!$E$2:$E$4001,E1633,Raw_Data!$D$2:$D$4001,D1633),2),IF(Raw_Data!T1633&gt;INDEX(Cleaning_Reference!$F$6:$F$13,MATCH(D1633,Cleaning_Reference!$A$6:$A$13,0)),INDEX(Cleaning_Reference!$F$6:$F$13,MATCH(D1633,Cleaning_Reference!$A$6:$A$13,0)),Raw_Data!T1633))</f>
        <v>3.92</v>
      </c>
      <c r="U1633" s="15">
        <f>Raw_Data!U1633</f>
        <v>45.98</v>
      </c>
      <c r="V1633" s="15">
        <f>Raw_Data!V1633</f>
        <v>21802</v>
      </c>
      <c r="W1633" s="15">
        <f>Raw_Data!W1633</f>
        <v>779225</v>
      </c>
      <c r="X1633" s="15">
        <f>Raw_Data!X1633</f>
        <v>1002456</v>
      </c>
      <c r="Y1633" s="15">
        <f>Raw_Data!Y1633</f>
        <v>223231</v>
      </c>
      <c r="Z1633" s="15">
        <f>Raw_Data!Z1633</f>
        <v>4456</v>
      </c>
      <c r="AA1633" s="15">
        <f>Raw_Data!AA1633</f>
        <v>10.319000000000001</v>
      </c>
      <c r="AB1633" s="15">
        <f>Raw_Data!AB1633</f>
        <v>71.8</v>
      </c>
      <c r="AC1633" s="19" t="str">
        <f>IF(Raw_Data!G1633="","Yes","No")</f>
        <v>No</v>
      </c>
      <c r="AD1633" s="19" t="str">
        <f>IF(Raw_Data!L1633="","Yes","No")</f>
        <v>No</v>
      </c>
      <c r="AE1633" s="19" t="str">
        <f>IF(Raw_Data!T1633="","Imputed",IF(Raw_Data!T1633&gt;INDEX(Cleaning_Reference!$F$6:$F$13,MATCH(D1633,Cleaning_Reference!$A$6:$A$13,0)),"Capped","Original"))</f>
        <v>Original</v>
      </c>
      <c r="AF1633" s="21">
        <f t="shared" si="25"/>
        <v>45.98</v>
      </c>
    </row>
    <row r="1634" spans="1:32" ht="15" customHeight="1" x14ac:dyDescent="0.3">
      <c r="A1634" s="20" t="str">
        <f>Raw_Data!A1634</f>
        <v>SF11633</v>
      </c>
      <c r="B1634" s="15" t="str">
        <f>Raw_Data!B1634</f>
        <v>Gujarat</v>
      </c>
      <c r="C1634" s="15" t="str">
        <f>Raw_Data!C1634</f>
        <v>Indore</v>
      </c>
      <c r="D1634" s="15" t="str">
        <f>Raw_Data!D1634</f>
        <v>Pulses</v>
      </c>
      <c r="E1634" s="15" t="str">
        <f>Raw_Data!E1634</f>
        <v>Rabi</v>
      </c>
      <c r="F1634" s="15">
        <f>Raw_Data!F1634</f>
        <v>8.5299999999999994</v>
      </c>
      <c r="G1634" s="18">
        <f>IF(Raw_Data!G1634="",ROUND(AVERAGEIFS(Raw_Data!$G$2:$G$4001,Raw_Data!$E$2:$E$4001,E1634),1),Raw_Data!G1634)</f>
        <v>403</v>
      </c>
      <c r="H1634" s="15">
        <f>Raw_Data!H1634</f>
        <v>26</v>
      </c>
      <c r="I1634" s="15">
        <f>Raw_Data!I1634</f>
        <v>64.900000000000006</v>
      </c>
      <c r="J1634" s="15">
        <f>Raw_Data!J1634</f>
        <v>8.5</v>
      </c>
      <c r="K1634" s="15">
        <f>Raw_Data!K1634</f>
        <v>5.71</v>
      </c>
      <c r="L1634" s="18">
        <f>IF(Raw_Data!L1634="",ROUND(AVERAGEIFS(Raw_Data!$L$2:$L$4001,Raw_Data!$E$2:$E$4001,E1634),1),Raw_Data!L1634)</f>
        <v>25</v>
      </c>
      <c r="M1634" s="15">
        <f>Raw_Data!M1634</f>
        <v>143.6</v>
      </c>
      <c r="N1634" s="15">
        <f>Raw_Data!N1634</f>
        <v>56.2</v>
      </c>
      <c r="O1634" s="15">
        <f>Raw_Data!O1634</f>
        <v>112.4</v>
      </c>
      <c r="P1634" s="15" t="str">
        <f>Raw_Data!P1634</f>
        <v>Drip</v>
      </c>
      <c r="Q1634" s="15">
        <f>Raw_Data!Q1634</f>
        <v>205.9</v>
      </c>
      <c r="R1634" s="15">
        <f>Raw_Data!R1634</f>
        <v>5.0999999999999996</v>
      </c>
      <c r="S1634" s="15">
        <f>Raw_Data!S1634</f>
        <v>0.96</v>
      </c>
      <c r="T1634" s="18">
        <f>IF(Raw_Data!T1634="",ROUND(AVERAGEIFS(Raw_Data!$T$2:$T$4001,Raw_Data!$E$2:$E$4001,E1634,Raw_Data!$D$2:$D$4001,D1634),2),IF(Raw_Data!T1634&gt;INDEX(Cleaning_Reference!$F$6:$F$13,MATCH(D1634,Cleaning_Reference!$A$6:$A$13,0)),INDEX(Cleaning_Reference!$F$6:$F$13,MATCH(D1634,Cleaning_Reference!$A$6:$A$13,0)),Raw_Data!T1634))</f>
        <v>0.51</v>
      </c>
      <c r="U1634" s="15">
        <f>Raw_Data!U1634</f>
        <v>4.3499999999999996</v>
      </c>
      <c r="V1634" s="15">
        <f>Raw_Data!V1634</f>
        <v>77680</v>
      </c>
      <c r="W1634" s="15">
        <f>Raw_Data!W1634</f>
        <v>474381</v>
      </c>
      <c r="X1634" s="15">
        <f>Raw_Data!X1634</f>
        <v>337908</v>
      </c>
      <c r="Y1634" s="15">
        <f>Raw_Data!Y1634</f>
        <v>-136473</v>
      </c>
      <c r="Z1634" s="15">
        <f>Raw_Data!Z1634</f>
        <v>2694</v>
      </c>
      <c r="AA1634" s="15">
        <f>Raw_Data!AA1634</f>
        <v>1.615</v>
      </c>
      <c r="AB1634" s="15">
        <f>Raw_Data!AB1634</f>
        <v>33</v>
      </c>
      <c r="AC1634" s="19" t="str">
        <f>IF(Raw_Data!G1634="","Yes","No")</f>
        <v>No</v>
      </c>
      <c r="AD1634" s="19" t="str">
        <f>IF(Raw_Data!L1634="","Yes","No")</f>
        <v>No</v>
      </c>
      <c r="AE1634" s="19" t="str">
        <f>IF(Raw_Data!T1634="","Imputed",IF(Raw_Data!T1634&gt;INDEX(Cleaning_Reference!$F$6:$F$13,MATCH(D1634,Cleaning_Reference!$A$6:$A$13,0)),"Capped","Original"))</f>
        <v>Original</v>
      </c>
      <c r="AF1634" s="21">
        <f t="shared" si="25"/>
        <v>4.3499999999999996</v>
      </c>
    </row>
    <row r="1635" spans="1:32" ht="15" customHeight="1" x14ac:dyDescent="0.3">
      <c r="A1635" s="20" t="str">
        <f>Raw_Data!A1635</f>
        <v>SF11634</v>
      </c>
      <c r="B1635" s="15" t="str">
        <f>Raw_Data!B1635</f>
        <v>Gujarat</v>
      </c>
      <c r="C1635" s="15" t="str">
        <f>Raw_Data!C1635</f>
        <v>Krishna</v>
      </c>
      <c r="D1635" s="15" t="str">
        <f>Raw_Data!D1635</f>
        <v>Wheat</v>
      </c>
      <c r="E1635" s="15" t="str">
        <f>Raw_Data!E1635</f>
        <v>Rabi</v>
      </c>
      <c r="F1635" s="15">
        <f>Raw_Data!F1635</f>
        <v>7.35</v>
      </c>
      <c r="G1635" s="18">
        <f>IF(Raw_Data!G1635="",ROUND(AVERAGEIFS(Raw_Data!$G$2:$G$4001,Raw_Data!$E$2:$E$4001,E1635),1),Raw_Data!G1635)</f>
        <v>372.7</v>
      </c>
      <c r="H1635" s="15">
        <f>Raw_Data!H1635</f>
        <v>25.7</v>
      </c>
      <c r="I1635" s="15">
        <f>Raw_Data!I1635</f>
        <v>64</v>
      </c>
      <c r="J1635" s="15">
        <f>Raw_Data!J1635</f>
        <v>8.6999999999999993</v>
      </c>
      <c r="K1635" s="15">
        <f>Raw_Data!K1635</f>
        <v>6.53</v>
      </c>
      <c r="L1635" s="18">
        <f>IF(Raw_Data!L1635="",ROUND(AVERAGEIFS(Raw_Data!$L$2:$L$4001,Raw_Data!$E$2:$E$4001,E1635),1),Raw_Data!L1635)</f>
        <v>29.4</v>
      </c>
      <c r="M1635" s="15">
        <f>Raw_Data!M1635</f>
        <v>79.400000000000006</v>
      </c>
      <c r="N1635" s="15">
        <f>Raw_Data!N1635</f>
        <v>64.400000000000006</v>
      </c>
      <c r="O1635" s="15">
        <f>Raw_Data!O1635</f>
        <v>128.19999999999999</v>
      </c>
      <c r="P1635" s="15" t="str">
        <f>Raw_Data!P1635</f>
        <v>Rainfed</v>
      </c>
      <c r="Q1635" s="15">
        <f>Raw_Data!Q1635</f>
        <v>42</v>
      </c>
      <c r="R1635" s="15">
        <f>Raw_Data!R1635</f>
        <v>8.4700000000000006</v>
      </c>
      <c r="S1635" s="15">
        <f>Raw_Data!S1635</f>
        <v>0.68</v>
      </c>
      <c r="T1635" s="18">
        <f>IF(Raw_Data!T1635="",ROUND(AVERAGEIFS(Raw_Data!$T$2:$T$4001,Raw_Data!$E$2:$E$4001,E1635,Raw_Data!$D$2:$D$4001,D1635),2),IF(Raw_Data!T1635&gt;INDEX(Cleaning_Reference!$F$6:$F$13,MATCH(D1635,Cleaning_Reference!$A$6:$A$13,0)),INDEX(Cleaning_Reference!$F$6:$F$13,MATCH(D1635,Cleaning_Reference!$A$6:$A$13,0)),Raw_Data!T1635))</f>
        <v>2.36</v>
      </c>
      <c r="U1635" s="15">
        <f>Raw_Data!U1635</f>
        <v>17.350000000000001</v>
      </c>
      <c r="V1635" s="15">
        <f>Raw_Data!V1635</f>
        <v>18309</v>
      </c>
      <c r="W1635" s="15">
        <f>Raw_Data!W1635</f>
        <v>428044</v>
      </c>
      <c r="X1635" s="15">
        <f>Raw_Data!X1635</f>
        <v>317661</v>
      </c>
      <c r="Y1635" s="15">
        <f>Raw_Data!Y1635</f>
        <v>-110383</v>
      </c>
      <c r="Z1635" s="15">
        <f>Raw_Data!Z1635</f>
        <v>2093</v>
      </c>
      <c r="AA1635" s="15">
        <f>Raw_Data!AA1635</f>
        <v>8.2899999999999991</v>
      </c>
      <c r="AB1635" s="15">
        <f>Raw_Data!AB1635</f>
        <v>29.3</v>
      </c>
      <c r="AC1635" s="19" t="str">
        <f>IF(Raw_Data!G1635="","Yes","No")</f>
        <v>No</v>
      </c>
      <c r="AD1635" s="19" t="str">
        <f>IF(Raw_Data!L1635="","Yes","No")</f>
        <v>No</v>
      </c>
      <c r="AE1635" s="19" t="str">
        <f>IF(Raw_Data!T1635="","Imputed",IF(Raw_Data!T1635&gt;INDEX(Cleaning_Reference!$F$6:$F$13,MATCH(D1635,Cleaning_Reference!$A$6:$A$13,0)),"Capped","Original"))</f>
        <v>Original</v>
      </c>
      <c r="AF1635" s="21">
        <f t="shared" si="25"/>
        <v>17.350000000000001</v>
      </c>
    </row>
    <row r="1636" spans="1:32" ht="15" customHeight="1" x14ac:dyDescent="0.3">
      <c r="A1636" s="20" t="str">
        <f>Raw_Data!A1636</f>
        <v>SF11635</v>
      </c>
      <c r="B1636" s="15" t="str">
        <f>Raw_Data!B1636</f>
        <v>Maharashtra</v>
      </c>
      <c r="C1636" s="15" t="str">
        <f>Raw_Data!C1636</f>
        <v>Ludhiana</v>
      </c>
      <c r="D1636" s="15" t="str">
        <f>Raw_Data!D1636</f>
        <v>Chilli</v>
      </c>
      <c r="E1636" s="15" t="str">
        <f>Raw_Data!E1636</f>
        <v>Zaid</v>
      </c>
      <c r="F1636" s="15">
        <f>Raw_Data!F1636</f>
        <v>9.52</v>
      </c>
      <c r="G1636" s="18">
        <f>IF(Raw_Data!G1636="",ROUND(AVERAGEIFS(Raw_Data!$G$2:$G$4001,Raw_Data!$E$2:$E$4001,E1636),1),Raw_Data!G1636)</f>
        <v>410.1</v>
      </c>
      <c r="H1636" s="15">
        <f>Raw_Data!H1636</f>
        <v>32.700000000000003</v>
      </c>
      <c r="I1636" s="15">
        <f>Raw_Data!I1636</f>
        <v>56.3</v>
      </c>
      <c r="J1636" s="15">
        <f>Raw_Data!J1636</f>
        <v>6.9</v>
      </c>
      <c r="K1636" s="15">
        <f>Raw_Data!K1636</f>
        <v>7.41</v>
      </c>
      <c r="L1636" s="18">
        <f>IF(Raw_Data!L1636="",ROUND(AVERAGEIFS(Raw_Data!$L$2:$L$4001,Raw_Data!$E$2:$E$4001,E1636),1),Raw_Data!L1636)</f>
        <v>17</v>
      </c>
      <c r="M1636" s="15">
        <f>Raw_Data!M1636</f>
        <v>136.4</v>
      </c>
      <c r="N1636" s="15">
        <f>Raw_Data!N1636</f>
        <v>77.8</v>
      </c>
      <c r="O1636" s="15">
        <f>Raw_Data!O1636</f>
        <v>81.5</v>
      </c>
      <c r="P1636" s="15" t="str">
        <f>Raw_Data!P1636</f>
        <v>Flood</v>
      </c>
      <c r="Q1636" s="15">
        <f>Raw_Data!Q1636</f>
        <v>213.7</v>
      </c>
      <c r="R1636" s="15">
        <f>Raw_Data!R1636</f>
        <v>3.64</v>
      </c>
      <c r="S1636" s="15">
        <f>Raw_Data!S1636</f>
        <v>0.71</v>
      </c>
      <c r="T1636" s="18">
        <f>IF(Raw_Data!T1636="",ROUND(AVERAGEIFS(Raw_Data!$T$2:$T$4001,Raw_Data!$E$2:$E$4001,E1636,Raw_Data!$D$2:$D$4001,D1636),2),IF(Raw_Data!T1636&gt;INDEX(Cleaning_Reference!$F$6:$F$13,MATCH(D1636,Cleaning_Reference!$A$6:$A$13,0)),INDEX(Cleaning_Reference!$F$6:$F$13,MATCH(D1636,Cleaning_Reference!$A$6:$A$13,0)),Raw_Data!T1636))</f>
        <v>1</v>
      </c>
      <c r="U1636" s="15">
        <f>Raw_Data!U1636</f>
        <v>9.52</v>
      </c>
      <c r="V1636" s="15">
        <f>Raw_Data!V1636</f>
        <v>108739</v>
      </c>
      <c r="W1636" s="15">
        <f>Raw_Data!W1636</f>
        <v>693316</v>
      </c>
      <c r="X1636" s="15">
        <f>Raw_Data!X1636</f>
        <v>1035195</v>
      </c>
      <c r="Y1636" s="15">
        <f>Raw_Data!Y1636</f>
        <v>341879</v>
      </c>
      <c r="Z1636" s="15">
        <f>Raw_Data!Z1636</f>
        <v>8873</v>
      </c>
      <c r="AA1636" s="15">
        <f>Raw_Data!AA1636</f>
        <v>1.073</v>
      </c>
      <c r="AB1636" s="15">
        <f>Raw_Data!AB1636</f>
        <v>40.700000000000003</v>
      </c>
      <c r="AC1636" s="19" t="str">
        <f>IF(Raw_Data!G1636="","Yes","No")</f>
        <v>No</v>
      </c>
      <c r="AD1636" s="19" t="str">
        <f>IF(Raw_Data!L1636="","Yes","No")</f>
        <v>No</v>
      </c>
      <c r="AE1636" s="19" t="str">
        <f>IF(Raw_Data!T1636="","Imputed",IF(Raw_Data!T1636&gt;INDEX(Cleaning_Reference!$F$6:$F$13,MATCH(D1636,Cleaning_Reference!$A$6:$A$13,0)),"Capped","Original"))</f>
        <v>Original</v>
      </c>
      <c r="AF1636" s="21">
        <f t="shared" si="25"/>
        <v>9.52</v>
      </c>
    </row>
    <row r="1637" spans="1:32" ht="15" customHeight="1" x14ac:dyDescent="0.3">
      <c r="A1637" s="20" t="str">
        <f>Raw_Data!A1637</f>
        <v>SF11636</v>
      </c>
      <c r="B1637" s="15" t="str">
        <f>Raw_Data!B1637</f>
        <v>Karnataka</v>
      </c>
      <c r="C1637" s="15" t="str">
        <f>Raw_Data!C1637</f>
        <v>Guntur</v>
      </c>
      <c r="D1637" s="15" t="str">
        <f>Raw_Data!D1637</f>
        <v>Groundnut</v>
      </c>
      <c r="E1637" s="15" t="str">
        <f>Raw_Data!E1637</f>
        <v>Kharif</v>
      </c>
      <c r="F1637" s="15">
        <f>Raw_Data!F1637</f>
        <v>12.37</v>
      </c>
      <c r="G1637" s="18">
        <f>IF(Raw_Data!G1637="",ROUND(AVERAGEIFS(Raw_Data!$G$2:$G$4001,Raw_Data!$E$2:$E$4001,E1637),1),Raw_Data!G1637)</f>
        <v>1054.3</v>
      </c>
      <c r="H1637" s="15">
        <f>Raw_Data!H1637</f>
        <v>28</v>
      </c>
      <c r="I1637" s="15">
        <f>Raw_Data!I1637</f>
        <v>72</v>
      </c>
      <c r="J1637" s="15">
        <f>Raw_Data!J1637</f>
        <v>5.9</v>
      </c>
      <c r="K1637" s="15">
        <f>Raw_Data!K1637</f>
        <v>5.2</v>
      </c>
      <c r="L1637" s="18">
        <f>IF(Raw_Data!L1637="",ROUND(AVERAGEIFS(Raw_Data!$L$2:$L$4001,Raw_Data!$E$2:$E$4001,E1637),1),Raw_Data!L1637)</f>
        <v>30.4</v>
      </c>
      <c r="M1637" s="15">
        <f>Raw_Data!M1637</f>
        <v>129.5</v>
      </c>
      <c r="N1637" s="15">
        <f>Raw_Data!N1637</f>
        <v>79.900000000000006</v>
      </c>
      <c r="O1637" s="15">
        <f>Raw_Data!O1637</f>
        <v>140.9</v>
      </c>
      <c r="P1637" s="15" t="str">
        <f>Raw_Data!P1637</f>
        <v>Sprinkler</v>
      </c>
      <c r="Q1637" s="15">
        <f>Raw_Data!Q1637</f>
        <v>335</v>
      </c>
      <c r="R1637" s="15">
        <f>Raw_Data!R1637</f>
        <v>4.79</v>
      </c>
      <c r="S1637" s="15">
        <f>Raw_Data!S1637</f>
        <v>0.94</v>
      </c>
      <c r="T1637" s="18">
        <f>IF(Raw_Data!T1637="",ROUND(AVERAGEIFS(Raw_Data!$T$2:$T$4001,Raw_Data!$E$2:$E$4001,E1637,Raw_Data!$D$2:$D$4001,D1637),2),IF(Raw_Data!T1637&gt;INDEX(Cleaning_Reference!$F$6:$F$13,MATCH(D1637,Cleaning_Reference!$A$6:$A$13,0)),INDEX(Cleaning_Reference!$F$6:$F$13,MATCH(D1637,Cleaning_Reference!$A$6:$A$13,0)),Raw_Data!T1637))</f>
        <v>0.3</v>
      </c>
      <c r="U1637" s="15">
        <f>Raw_Data!U1637</f>
        <v>3.71</v>
      </c>
      <c r="V1637" s="15">
        <f>Raw_Data!V1637</f>
        <v>62054</v>
      </c>
      <c r="W1637" s="15">
        <f>Raw_Data!W1637</f>
        <v>979898</v>
      </c>
      <c r="X1637" s="15">
        <f>Raw_Data!X1637</f>
        <v>230220</v>
      </c>
      <c r="Y1637" s="15">
        <f>Raw_Data!Y1637</f>
        <v>-749678</v>
      </c>
      <c r="Z1637" s="15">
        <f>Raw_Data!Z1637</f>
        <v>5658</v>
      </c>
      <c r="AA1637" s="15">
        <f>Raw_Data!AA1637</f>
        <v>0.65600000000000003</v>
      </c>
      <c r="AB1637" s="15">
        <f>Raw_Data!AB1637</f>
        <v>59.8</v>
      </c>
      <c r="AC1637" s="19" t="str">
        <f>IF(Raw_Data!G1637="","Yes","No")</f>
        <v>No</v>
      </c>
      <c r="AD1637" s="19" t="str">
        <f>IF(Raw_Data!L1637="","Yes","No")</f>
        <v>No</v>
      </c>
      <c r="AE1637" s="19" t="str">
        <f>IF(Raw_Data!T1637="","Imputed",IF(Raw_Data!T1637&gt;INDEX(Cleaning_Reference!$F$6:$F$13,MATCH(D1637,Cleaning_Reference!$A$6:$A$13,0)),"Capped","Original"))</f>
        <v>Original</v>
      </c>
      <c r="AF1637" s="21">
        <f t="shared" si="25"/>
        <v>3.71</v>
      </c>
    </row>
    <row r="1638" spans="1:32" ht="15" customHeight="1" x14ac:dyDescent="0.3">
      <c r="A1638" s="20" t="str">
        <f>Raw_Data!A1638</f>
        <v>SF11637</v>
      </c>
      <c r="B1638" s="15" t="str">
        <f>Raw_Data!B1638</f>
        <v>Telangana</v>
      </c>
      <c r="C1638" s="15" t="str">
        <f>Raw_Data!C1638</f>
        <v>Warangal</v>
      </c>
      <c r="D1638" s="15" t="str">
        <f>Raw_Data!D1638</f>
        <v>Maize</v>
      </c>
      <c r="E1638" s="15" t="str">
        <f>Raw_Data!E1638</f>
        <v>Kharif</v>
      </c>
      <c r="F1638" s="15">
        <f>Raw_Data!F1638</f>
        <v>9.99</v>
      </c>
      <c r="G1638" s="18">
        <f>IF(Raw_Data!G1638="",ROUND(AVERAGEIFS(Raw_Data!$G$2:$G$4001,Raw_Data!$E$2:$E$4001,E1638),1),Raw_Data!G1638)</f>
        <v>1266.2</v>
      </c>
      <c r="H1638" s="15">
        <f>Raw_Data!H1638</f>
        <v>24.8</v>
      </c>
      <c r="I1638" s="15">
        <f>Raw_Data!I1638</f>
        <v>81.599999999999994</v>
      </c>
      <c r="J1638" s="15">
        <f>Raw_Data!J1638</f>
        <v>7.5</v>
      </c>
      <c r="K1638" s="15">
        <f>Raw_Data!K1638</f>
        <v>7.18</v>
      </c>
      <c r="L1638" s="18">
        <f>IF(Raw_Data!L1638="",ROUND(AVERAGEIFS(Raw_Data!$L$2:$L$4001,Raw_Data!$E$2:$E$4001,E1638),1),Raw_Data!L1638)</f>
        <v>25.7</v>
      </c>
      <c r="M1638" s="15">
        <f>Raw_Data!M1638</f>
        <v>102.4</v>
      </c>
      <c r="N1638" s="15">
        <f>Raw_Data!N1638</f>
        <v>48.8</v>
      </c>
      <c r="O1638" s="15">
        <f>Raw_Data!O1638</f>
        <v>81.900000000000006</v>
      </c>
      <c r="P1638" s="15" t="str">
        <f>Raw_Data!P1638</f>
        <v>Flood</v>
      </c>
      <c r="Q1638" s="15">
        <f>Raw_Data!Q1638</f>
        <v>195.7</v>
      </c>
      <c r="R1638" s="15">
        <f>Raw_Data!R1638</f>
        <v>9.4700000000000006</v>
      </c>
      <c r="S1638" s="15">
        <f>Raw_Data!S1638</f>
        <v>0.86</v>
      </c>
      <c r="T1638" s="18">
        <f>IF(Raw_Data!T1638="",ROUND(AVERAGEIFS(Raw_Data!$T$2:$T$4001,Raw_Data!$E$2:$E$4001,E1638,Raw_Data!$D$2:$D$4001,D1638),2),IF(Raw_Data!T1638&gt;INDEX(Cleaning_Reference!$F$6:$F$13,MATCH(D1638,Cleaning_Reference!$A$6:$A$13,0)),INDEX(Cleaning_Reference!$F$6:$F$13,MATCH(D1638,Cleaning_Reference!$A$6:$A$13,0)),Raw_Data!T1638))</f>
        <v>2.27</v>
      </c>
      <c r="U1638" s="15">
        <f>Raw_Data!U1638</f>
        <v>22.68</v>
      </c>
      <c r="V1638" s="15">
        <f>Raw_Data!V1638</f>
        <v>19427</v>
      </c>
      <c r="W1638" s="15">
        <f>Raw_Data!W1638</f>
        <v>844569</v>
      </c>
      <c r="X1638" s="15">
        <f>Raw_Data!X1638</f>
        <v>440604</v>
      </c>
      <c r="Y1638" s="15">
        <f>Raw_Data!Y1638</f>
        <v>-403965</v>
      </c>
      <c r="Z1638" s="15">
        <f>Raw_Data!Z1638</f>
        <v>6395</v>
      </c>
      <c r="AA1638" s="15">
        <f>Raw_Data!AA1638</f>
        <v>3.5470000000000002</v>
      </c>
      <c r="AB1638" s="15">
        <f>Raw_Data!AB1638</f>
        <v>38.700000000000003</v>
      </c>
      <c r="AC1638" s="19" t="str">
        <f>IF(Raw_Data!G1638="","Yes","No")</f>
        <v>No</v>
      </c>
      <c r="AD1638" s="19" t="str">
        <f>IF(Raw_Data!L1638="","Yes","No")</f>
        <v>No</v>
      </c>
      <c r="AE1638" s="19" t="str">
        <f>IF(Raw_Data!T1638="","Imputed",IF(Raw_Data!T1638&gt;INDEX(Cleaning_Reference!$F$6:$F$13,MATCH(D1638,Cleaning_Reference!$A$6:$A$13,0)),"Capped","Original"))</f>
        <v>Original</v>
      </c>
      <c r="AF1638" s="21">
        <f t="shared" si="25"/>
        <v>22.68</v>
      </c>
    </row>
    <row r="1639" spans="1:32" ht="15" customHeight="1" x14ac:dyDescent="0.3">
      <c r="A1639" s="20" t="str">
        <f>Raw_Data!A1639</f>
        <v>SF11638</v>
      </c>
      <c r="B1639" s="15" t="str">
        <f>Raw_Data!B1639</f>
        <v>Tamil Nadu</v>
      </c>
      <c r="C1639" s="15" t="str">
        <f>Raw_Data!C1639</f>
        <v>Ludhiana</v>
      </c>
      <c r="D1639" s="15" t="str">
        <f>Raw_Data!D1639</f>
        <v>Pulses</v>
      </c>
      <c r="E1639" s="15" t="str">
        <f>Raw_Data!E1639</f>
        <v>Rabi</v>
      </c>
      <c r="F1639" s="15">
        <f>Raw_Data!F1639</f>
        <v>9.19</v>
      </c>
      <c r="G1639" s="18">
        <f>IF(Raw_Data!G1639="",ROUND(AVERAGEIFS(Raw_Data!$G$2:$G$4001,Raw_Data!$E$2:$E$4001,E1639),1),Raw_Data!G1639)</f>
        <v>400.2</v>
      </c>
      <c r="H1639" s="15">
        <f>Raw_Data!H1639</f>
        <v>27.4</v>
      </c>
      <c r="I1639" s="15">
        <f>Raw_Data!I1639</f>
        <v>60.8</v>
      </c>
      <c r="J1639" s="15">
        <f>Raw_Data!J1639</f>
        <v>6.6</v>
      </c>
      <c r="K1639" s="15">
        <f>Raw_Data!K1639</f>
        <v>6.01</v>
      </c>
      <c r="L1639" s="18">
        <f>IF(Raw_Data!L1639="",ROUND(AVERAGEIFS(Raw_Data!$L$2:$L$4001,Raw_Data!$E$2:$E$4001,E1639),1),Raw_Data!L1639)</f>
        <v>18.5</v>
      </c>
      <c r="M1639" s="15">
        <f>Raw_Data!M1639</f>
        <v>101.3</v>
      </c>
      <c r="N1639" s="15">
        <f>Raw_Data!N1639</f>
        <v>45.5</v>
      </c>
      <c r="O1639" s="15">
        <f>Raw_Data!O1639</f>
        <v>119.8</v>
      </c>
      <c r="P1639" s="15" t="str">
        <f>Raw_Data!P1639</f>
        <v>Sprinkler</v>
      </c>
      <c r="Q1639" s="15">
        <f>Raw_Data!Q1639</f>
        <v>269.3</v>
      </c>
      <c r="R1639" s="15">
        <f>Raw_Data!R1639</f>
        <v>7.35</v>
      </c>
      <c r="S1639" s="15">
        <f>Raw_Data!S1639</f>
        <v>0.97</v>
      </c>
      <c r="T1639" s="18">
        <f>IF(Raw_Data!T1639="",ROUND(AVERAGEIFS(Raw_Data!$T$2:$T$4001,Raw_Data!$E$2:$E$4001,E1639,Raw_Data!$D$2:$D$4001,D1639),2),IF(Raw_Data!T1639&gt;INDEX(Cleaning_Reference!$F$6:$F$13,MATCH(D1639,Cleaning_Reference!$A$6:$A$13,0)),INDEX(Cleaning_Reference!$F$6:$F$13,MATCH(D1639,Cleaning_Reference!$A$6:$A$13,0)),Raw_Data!T1639))</f>
        <v>0.66</v>
      </c>
      <c r="U1639" s="15">
        <f>Raw_Data!U1639</f>
        <v>6.07</v>
      </c>
      <c r="V1639" s="15">
        <f>Raw_Data!V1639</f>
        <v>68964</v>
      </c>
      <c r="W1639" s="15">
        <f>Raw_Data!W1639</f>
        <v>714821</v>
      </c>
      <c r="X1639" s="15">
        <f>Raw_Data!X1639</f>
        <v>418611</v>
      </c>
      <c r="Y1639" s="15">
        <f>Raw_Data!Y1639</f>
        <v>-296210</v>
      </c>
      <c r="Z1639" s="15">
        <f>Raw_Data!Z1639</f>
        <v>3287</v>
      </c>
      <c r="AA1639" s="15">
        <f>Raw_Data!AA1639</f>
        <v>1.847</v>
      </c>
      <c r="AB1639" s="15">
        <f>Raw_Data!AB1639</f>
        <v>44</v>
      </c>
      <c r="AC1639" s="19" t="str">
        <f>IF(Raw_Data!G1639="","Yes","No")</f>
        <v>No</v>
      </c>
      <c r="AD1639" s="19" t="str">
        <f>IF(Raw_Data!L1639="","Yes","No")</f>
        <v>No</v>
      </c>
      <c r="AE1639" s="19" t="str">
        <f>IF(Raw_Data!T1639="","Imputed",IF(Raw_Data!T1639&gt;INDEX(Cleaning_Reference!$F$6:$F$13,MATCH(D1639,Cleaning_Reference!$A$6:$A$13,0)),"Capped","Original"))</f>
        <v>Original</v>
      </c>
      <c r="AF1639" s="21">
        <f t="shared" si="25"/>
        <v>6.07</v>
      </c>
    </row>
    <row r="1640" spans="1:32" ht="15" customHeight="1" x14ac:dyDescent="0.3">
      <c r="A1640" s="20" t="str">
        <f>Raw_Data!A1640</f>
        <v>SF11639</v>
      </c>
      <c r="B1640" s="15" t="str">
        <f>Raw_Data!B1640</f>
        <v>Maharashtra</v>
      </c>
      <c r="C1640" s="15" t="str">
        <f>Raw_Data!C1640</f>
        <v>Ludhiana</v>
      </c>
      <c r="D1640" s="15" t="str">
        <f>Raw_Data!D1640</f>
        <v>Sugarcane</v>
      </c>
      <c r="E1640" s="15" t="str">
        <f>Raw_Data!E1640</f>
        <v>Rabi</v>
      </c>
      <c r="F1640" s="15">
        <f>Raw_Data!F1640</f>
        <v>14.6</v>
      </c>
      <c r="G1640" s="18">
        <f>IF(Raw_Data!G1640="",ROUND(AVERAGEIFS(Raw_Data!$G$2:$G$4001,Raw_Data!$E$2:$E$4001,E1640),1),Raw_Data!G1640)</f>
        <v>546.20000000000005</v>
      </c>
      <c r="H1640" s="15">
        <f>Raw_Data!H1640</f>
        <v>21.3</v>
      </c>
      <c r="I1640" s="15">
        <f>Raw_Data!I1640</f>
        <v>53.3</v>
      </c>
      <c r="J1640" s="15">
        <f>Raw_Data!J1640</f>
        <v>6.5</v>
      </c>
      <c r="K1640" s="15">
        <f>Raw_Data!K1640</f>
        <v>6.51</v>
      </c>
      <c r="L1640" s="18">
        <f>IF(Raw_Data!L1640="",ROUND(AVERAGEIFS(Raw_Data!$L$2:$L$4001,Raw_Data!$E$2:$E$4001,E1640),1),Raw_Data!L1640)</f>
        <v>29.4</v>
      </c>
      <c r="M1640" s="15">
        <f>Raw_Data!M1640</f>
        <v>99.5</v>
      </c>
      <c r="N1640" s="15">
        <f>Raw_Data!N1640</f>
        <v>50.7</v>
      </c>
      <c r="O1640" s="15">
        <f>Raw_Data!O1640</f>
        <v>120</v>
      </c>
      <c r="P1640" s="15" t="str">
        <f>Raw_Data!P1640</f>
        <v>Flood</v>
      </c>
      <c r="Q1640" s="15">
        <f>Raw_Data!Q1640</f>
        <v>219</v>
      </c>
      <c r="R1640" s="15">
        <f>Raw_Data!R1640</f>
        <v>6</v>
      </c>
      <c r="S1640" s="15">
        <f>Raw_Data!S1640</f>
        <v>0.9</v>
      </c>
      <c r="T1640" s="18">
        <f>IF(Raw_Data!T1640="",ROUND(AVERAGEIFS(Raw_Data!$T$2:$T$4001,Raw_Data!$E$2:$E$4001,E1640,Raw_Data!$D$2:$D$4001,D1640),2),IF(Raw_Data!T1640&gt;INDEX(Cleaning_Reference!$F$6:$F$13,MATCH(D1640,Cleaning_Reference!$A$6:$A$13,0)),INDEX(Cleaning_Reference!$F$6:$F$13,MATCH(D1640,Cleaning_Reference!$A$6:$A$13,0)),Raw_Data!T1640))</f>
        <v>60.98</v>
      </c>
      <c r="U1640" s="15">
        <f>Raw_Data!U1640</f>
        <v>890.31</v>
      </c>
      <c r="V1640" s="15">
        <f>Raw_Data!V1640</f>
        <v>3654</v>
      </c>
      <c r="W1640" s="15">
        <f>Raw_Data!W1640</f>
        <v>935528</v>
      </c>
      <c r="X1640" s="15">
        <f>Raw_Data!X1640</f>
        <v>3253193</v>
      </c>
      <c r="Y1640" s="15">
        <f>Raw_Data!Y1640</f>
        <v>2317665</v>
      </c>
      <c r="Z1640" s="15">
        <f>Raw_Data!Z1640</f>
        <v>29834</v>
      </c>
      <c r="AA1640" s="15">
        <f>Raw_Data!AA1640</f>
        <v>29.841999999999999</v>
      </c>
      <c r="AB1640" s="15">
        <f>Raw_Data!AB1640</f>
        <v>35.6</v>
      </c>
      <c r="AC1640" s="19" t="str">
        <f>IF(Raw_Data!G1640="","Yes","No")</f>
        <v>No</v>
      </c>
      <c r="AD1640" s="19" t="str">
        <f>IF(Raw_Data!L1640="","Yes","No")</f>
        <v>No</v>
      </c>
      <c r="AE1640" s="19" t="str">
        <f>IF(Raw_Data!T1640="","Imputed",IF(Raw_Data!T1640&gt;INDEX(Cleaning_Reference!$F$6:$F$13,MATCH(D1640,Cleaning_Reference!$A$6:$A$13,0)),"Capped","Original"))</f>
        <v>Original</v>
      </c>
      <c r="AF1640" s="21">
        <f t="shared" si="25"/>
        <v>890.31</v>
      </c>
    </row>
    <row r="1641" spans="1:32" ht="15" customHeight="1" x14ac:dyDescent="0.3">
      <c r="A1641" s="20" t="str">
        <f>Raw_Data!A1641</f>
        <v>SF11640</v>
      </c>
      <c r="B1641" s="15" t="str">
        <f>Raw_Data!B1641</f>
        <v>Andhra Pradesh</v>
      </c>
      <c r="C1641" s="15" t="str">
        <f>Raw_Data!C1641</f>
        <v>Erode</v>
      </c>
      <c r="D1641" s="15" t="str">
        <f>Raw_Data!D1641</f>
        <v>Rice</v>
      </c>
      <c r="E1641" s="15" t="str">
        <f>Raw_Data!E1641</f>
        <v>Kharif</v>
      </c>
      <c r="F1641" s="15">
        <f>Raw_Data!F1641</f>
        <v>5.84</v>
      </c>
      <c r="G1641" s="18">
        <f>IF(Raw_Data!G1641="",ROUND(AVERAGEIFS(Raw_Data!$G$2:$G$4001,Raw_Data!$E$2:$E$4001,E1641),1),Raw_Data!G1641)</f>
        <v>724.6</v>
      </c>
      <c r="H1641" s="15">
        <f>Raw_Data!H1641</f>
        <v>25.8</v>
      </c>
      <c r="I1641" s="15">
        <f>Raw_Data!I1641</f>
        <v>72.099999999999994</v>
      </c>
      <c r="J1641" s="15">
        <f>Raw_Data!J1641</f>
        <v>8.1999999999999993</v>
      </c>
      <c r="K1641" s="15">
        <f>Raw_Data!K1641</f>
        <v>6.28</v>
      </c>
      <c r="L1641" s="18">
        <f>IF(Raw_Data!L1641="",ROUND(AVERAGEIFS(Raw_Data!$L$2:$L$4001,Raw_Data!$E$2:$E$4001,E1641),1),Raw_Data!L1641)</f>
        <v>33.4</v>
      </c>
      <c r="M1641" s="15">
        <f>Raw_Data!M1641</f>
        <v>107.1</v>
      </c>
      <c r="N1641" s="15">
        <f>Raw_Data!N1641</f>
        <v>70.900000000000006</v>
      </c>
      <c r="O1641" s="15">
        <f>Raw_Data!O1641</f>
        <v>85</v>
      </c>
      <c r="P1641" s="15" t="str">
        <f>Raw_Data!P1641</f>
        <v>Drip</v>
      </c>
      <c r="Q1641" s="15">
        <f>Raw_Data!Q1641</f>
        <v>40</v>
      </c>
      <c r="R1641" s="15">
        <f>Raw_Data!R1641</f>
        <v>4.26</v>
      </c>
      <c r="S1641" s="15">
        <f>Raw_Data!S1641</f>
        <v>0.91</v>
      </c>
      <c r="T1641" s="18">
        <f>IF(Raw_Data!T1641="",ROUND(AVERAGEIFS(Raw_Data!$T$2:$T$4001,Raw_Data!$E$2:$E$4001,E1641,Raw_Data!$D$2:$D$4001,D1641),2),IF(Raw_Data!T1641&gt;INDEX(Cleaning_Reference!$F$6:$F$13,MATCH(D1641,Cleaning_Reference!$A$6:$A$13,0)),INDEX(Cleaning_Reference!$F$6:$F$13,MATCH(D1641,Cleaning_Reference!$A$6:$A$13,0)),Raw_Data!T1641))</f>
        <v>3.58</v>
      </c>
      <c r="U1641" s="15">
        <f>Raw_Data!U1641</f>
        <v>20.91</v>
      </c>
      <c r="V1641" s="15">
        <f>Raw_Data!V1641</f>
        <v>19650</v>
      </c>
      <c r="W1641" s="15">
        <f>Raw_Data!W1641</f>
        <v>288836</v>
      </c>
      <c r="X1641" s="15">
        <f>Raw_Data!X1641</f>
        <v>410882</v>
      </c>
      <c r="Y1641" s="15">
        <f>Raw_Data!Y1641</f>
        <v>122046</v>
      </c>
      <c r="Z1641" s="15">
        <f>Raw_Data!Z1641</f>
        <v>8288</v>
      </c>
      <c r="AA1641" s="15">
        <f>Raw_Data!AA1641</f>
        <v>2.5230000000000001</v>
      </c>
      <c r="AB1641" s="15">
        <f>Raw_Data!AB1641</f>
        <v>57.2</v>
      </c>
      <c r="AC1641" s="19" t="str">
        <f>IF(Raw_Data!G1641="","Yes","No")</f>
        <v>No</v>
      </c>
      <c r="AD1641" s="19" t="str">
        <f>IF(Raw_Data!L1641="","Yes","No")</f>
        <v>No</v>
      </c>
      <c r="AE1641" s="19" t="str">
        <f>IF(Raw_Data!T1641="","Imputed",IF(Raw_Data!T1641&gt;INDEX(Cleaning_Reference!$F$6:$F$13,MATCH(D1641,Cleaning_Reference!$A$6:$A$13,0)),"Capped","Original"))</f>
        <v>Original</v>
      </c>
      <c r="AF1641" s="21">
        <f t="shared" si="25"/>
        <v>20.91</v>
      </c>
    </row>
    <row r="1642" spans="1:32" ht="15" customHeight="1" x14ac:dyDescent="0.3">
      <c r="A1642" s="20" t="str">
        <f>Raw_Data!A1642</f>
        <v>SF11641</v>
      </c>
      <c r="B1642" s="15" t="str">
        <f>Raw_Data!B1642</f>
        <v>Maharashtra</v>
      </c>
      <c r="C1642" s="15" t="str">
        <f>Raw_Data!C1642</f>
        <v>Erode</v>
      </c>
      <c r="D1642" s="15" t="str">
        <f>Raw_Data!D1642</f>
        <v>Wheat</v>
      </c>
      <c r="E1642" s="15" t="str">
        <f>Raw_Data!E1642</f>
        <v>Rabi</v>
      </c>
      <c r="F1642" s="15">
        <f>Raw_Data!F1642</f>
        <v>3.01</v>
      </c>
      <c r="G1642" s="18">
        <f>IF(Raw_Data!G1642="",ROUND(AVERAGEIFS(Raw_Data!$G$2:$G$4001,Raw_Data!$E$2:$E$4001,E1642),1),Raw_Data!G1642)</f>
        <v>422.2</v>
      </c>
      <c r="H1642" s="15">
        <f>Raw_Data!H1642</f>
        <v>21.4</v>
      </c>
      <c r="I1642" s="15">
        <f>Raw_Data!I1642</f>
        <v>59.7</v>
      </c>
      <c r="J1642" s="15">
        <f>Raw_Data!J1642</f>
        <v>8.5</v>
      </c>
      <c r="K1642" s="15">
        <f>Raw_Data!K1642</f>
        <v>6.96</v>
      </c>
      <c r="L1642" s="18">
        <f>IF(Raw_Data!L1642="",ROUND(AVERAGEIFS(Raw_Data!$L$2:$L$4001,Raw_Data!$E$2:$E$4001,E1642),1),Raw_Data!L1642)</f>
        <v>27.4</v>
      </c>
      <c r="M1642" s="15">
        <f>Raw_Data!M1642</f>
        <v>70.400000000000006</v>
      </c>
      <c r="N1642" s="15">
        <f>Raw_Data!N1642</f>
        <v>58.9</v>
      </c>
      <c r="O1642" s="15">
        <f>Raw_Data!O1642</f>
        <v>77</v>
      </c>
      <c r="P1642" s="15" t="str">
        <f>Raw_Data!P1642</f>
        <v>Flood</v>
      </c>
      <c r="Q1642" s="15">
        <f>Raw_Data!Q1642</f>
        <v>76.7</v>
      </c>
      <c r="R1642" s="15">
        <f>Raw_Data!R1642</f>
        <v>3.17</v>
      </c>
      <c r="S1642" s="15">
        <f>Raw_Data!S1642</f>
        <v>0.95</v>
      </c>
      <c r="T1642" s="18">
        <f>IF(Raw_Data!T1642="",ROUND(AVERAGEIFS(Raw_Data!$T$2:$T$4001,Raw_Data!$E$2:$E$4001,E1642,Raw_Data!$D$2:$D$4001,D1642),2),IF(Raw_Data!T1642&gt;INDEX(Cleaning_Reference!$F$6:$F$13,MATCH(D1642,Cleaning_Reference!$A$6:$A$13,0)),INDEX(Cleaning_Reference!$F$6:$F$13,MATCH(D1642,Cleaning_Reference!$A$6:$A$13,0)),Raw_Data!T1642))</f>
        <v>2.5099999999999998</v>
      </c>
      <c r="U1642" s="15">
        <f>Raw_Data!U1642</f>
        <v>7.56</v>
      </c>
      <c r="V1642" s="15">
        <f>Raw_Data!V1642</f>
        <v>25411</v>
      </c>
      <c r="W1642" s="15">
        <f>Raw_Data!W1642</f>
        <v>166822</v>
      </c>
      <c r="X1642" s="15">
        <f>Raw_Data!X1642</f>
        <v>192107</v>
      </c>
      <c r="Y1642" s="15">
        <f>Raw_Data!Y1642</f>
        <v>25285</v>
      </c>
      <c r="Z1642" s="15">
        <f>Raw_Data!Z1642</f>
        <v>2066</v>
      </c>
      <c r="AA1642" s="15">
        <f>Raw_Data!AA1642</f>
        <v>3.6589999999999998</v>
      </c>
      <c r="AB1642" s="15">
        <f>Raw_Data!AB1642</f>
        <v>40.9</v>
      </c>
      <c r="AC1642" s="19" t="str">
        <f>IF(Raw_Data!G1642="","Yes","No")</f>
        <v>No</v>
      </c>
      <c r="AD1642" s="19" t="str">
        <f>IF(Raw_Data!L1642="","Yes","No")</f>
        <v>No</v>
      </c>
      <c r="AE1642" s="19" t="str">
        <f>IF(Raw_Data!T1642="","Imputed",IF(Raw_Data!T1642&gt;INDEX(Cleaning_Reference!$F$6:$F$13,MATCH(D1642,Cleaning_Reference!$A$6:$A$13,0)),"Capped","Original"))</f>
        <v>Original</v>
      </c>
      <c r="AF1642" s="21">
        <f t="shared" si="25"/>
        <v>7.56</v>
      </c>
    </row>
    <row r="1643" spans="1:32" ht="15" customHeight="1" x14ac:dyDescent="0.3">
      <c r="A1643" s="20" t="str">
        <f>Raw_Data!A1643</f>
        <v>SF11642</v>
      </c>
      <c r="B1643" s="15" t="str">
        <f>Raw_Data!B1643</f>
        <v>Telangana</v>
      </c>
      <c r="C1643" s="15" t="str">
        <f>Raw_Data!C1643</f>
        <v>Nashik</v>
      </c>
      <c r="D1643" s="15" t="str">
        <f>Raw_Data!D1643</f>
        <v>Rice</v>
      </c>
      <c r="E1643" s="15" t="str">
        <f>Raw_Data!E1643</f>
        <v>Kharif</v>
      </c>
      <c r="F1643" s="15">
        <f>Raw_Data!F1643</f>
        <v>3.55</v>
      </c>
      <c r="G1643" s="18">
        <f>IF(Raw_Data!G1643="",ROUND(AVERAGEIFS(Raw_Data!$G$2:$G$4001,Raw_Data!$E$2:$E$4001,E1643),1),Raw_Data!G1643)</f>
        <v>905.7</v>
      </c>
      <c r="H1643" s="15">
        <f>Raw_Data!H1643</f>
        <v>27.4</v>
      </c>
      <c r="I1643" s="15">
        <f>Raw_Data!I1643</f>
        <v>74.2</v>
      </c>
      <c r="J1643" s="15">
        <f>Raw_Data!J1643</f>
        <v>8.1</v>
      </c>
      <c r="K1643" s="15">
        <f>Raw_Data!K1643</f>
        <v>7.18</v>
      </c>
      <c r="L1643" s="18">
        <f>IF(Raw_Data!L1643="",ROUND(AVERAGEIFS(Raw_Data!$L$2:$L$4001,Raw_Data!$E$2:$E$4001,E1643),1),Raw_Data!L1643)</f>
        <v>31.7</v>
      </c>
      <c r="M1643" s="15">
        <f>Raw_Data!M1643</f>
        <v>185.6</v>
      </c>
      <c r="N1643" s="15">
        <f>Raw_Data!N1643</f>
        <v>65.5</v>
      </c>
      <c r="O1643" s="15">
        <f>Raw_Data!O1643</f>
        <v>100.2</v>
      </c>
      <c r="P1643" s="15" t="str">
        <f>Raw_Data!P1643</f>
        <v>Flood</v>
      </c>
      <c r="Q1643" s="15">
        <f>Raw_Data!Q1643</f>
        <v>227.6</v>
      </c>
      <c r="R1643" s="15">
        <f>Raw_Data!R1643</f>
        <v>3.68</v>
      </c>
      <c r="S1643" s="15">
        <f>Raw_Data!S1643</f>
        <v>0.72</v>
      </c>
      <c r="T1643" s="18">
        <f>IF(Raw_Data!T1643="",ROUND(AVERAGEIFS(Raw_Data!$T$2:$T$4001,Raw_Data!$E$2:$E$4001,E1643,Raw_Data!$D$2:$D$4001,D1643),2),IF(Raw_Data!T1643&gt;INDEX(Cleaning_Reference!$F$6:$F$13,MATCH(D1643,Cleaning_Reference!$A$6:$A$13,0)),INDEX(Cleaning_Reference!$F$6:$F$13,MATCH(D1643,Cleaning_Reference!$A$6:$A$13,0)),Raw_Data!T1643))</f>
        <v>3.73</v>
      </c>
      <c r="U1643" s="15">
        <f>Raw_Data!U1643</f>
        <v>13.24</v>
      </c>
      <c r="V1643" s="15">
        <f>Raw_Data!V1643</f>
        <v>23961</v>
      </c>
      <c r="W1643" s="15">
        <f>Raw_Data!W1643</f>
        <v>237088</v>
      </c>
      <c r="X1643" s="15">
        <f>Raw_Data!X1643</f>
        <v>317244</v>
      </c>
      <c r="Y1643" s="15">
        <f>Raw_Data!Y1643</f>
        <v>80156</v>
      </c>
      <c r="Z1643" s="15">
        <f>Raw_Data!Z1643</f>
        <v>7035</v>
      </c>
      <c r="AA1643" s="15">
        <f>Raw_Data!AA1643</f>
        <v>1.8819999999999999</v>
      </c>
      <c r="AB1643" s="15">
        <f>Raw_Data!AB1643</f>
        <v>58.3</v>
      </c>
      <c r="AC1643" s="19" t="str">
        <f>IF(Raw_Data!G1643="","Yes","No")</f>
        <v>No</v>
      </c>
      <c r="AD1643" s="19" t="str">
        <f>IF(Raw_Data!L1643="","Yes","No")</f>
        <v>No</v>
      </c>
      <c r="AE1643" s="19" t="str">
        <f>IF(Raw_Data!T1643="","Imputed",IF(Raw_Data!T1643&gt;INDEX(Cleaning_Reference!$F$6:$F$13,MATCH(D1643,Cleaning_Reference!$A$6:$A$13,0)),"Capped","Original"))</f>
        <v>Original</v>
      </c>
      <c r="AF1643" s="21">
        <f t="shared" si="25"/>
        <v>13.24</v>
      </c>
    </row>
    <row r="1644" spans="1:32" ht="15" customHeight="1" x14ac:dyDescent="0.3">
      <c r="A1644" s="20" t="str">
        <f>Raw_Data!A1644</f>
        <v>SF11643</v>
      </c>
      <c r="B1644" s="15" t="str">
        <f>Raw_Data!B1644</f>
        <v>Madhya Pradesh</v>
      </c>
      <c r="C1644" s="15" t="str">
        <f>Raw_Data!C1644</f>
        <v>Ludhiana</v>
      </c>
      <c r="D1644" s="15" t="str">
        <f>Raw_Data!D1644</f>
        <v>Rice</v>
      </c>
      <c r="E1644" s="15" t="str">
        <f>Raw_Data!E1644</f>
        <v>Rabi</v>
      </c>
      <c r="F1644" s="15">
        <f>Raw_Data!F1644</f>
        <v>2.64</v>
      </c>
      <c r="G1644" s="18">
        <f>IF(Raw_Data!G1644="",ROUND(AVERAGEIFS(Raw_Data!$G$2:$G$4001,Raw_Data!$E$2:$E$4001,E1644),1),Raw_Data!G1644)</f>
        <v>593.70000000000005</v>
      </c>
      <c r="H1644" s="15">
        <f>Raw_Data!H1644</f>
        <v>24.2</v>
      </c>
      <c r="I1644" s="15">
        <f>Raw_Data!I1644</f>
        <v>60.3</v>
      </c>
      <c r="J1644" s="15">
        <f>Raw_Data!J1644</f>
        <v>9.1</v>
      </c>
      <c r="K1644" s="15">
        <f>Raw_Data!K1644</f>
        <v>7.19</v>
      </c>
      <c r="L1644" s="18">
        <f>IF(Raw_Data!L1644="",ROUND(AVERAGEIFS(Raw_Data!$L$2:$L$4001,Raw_Data!$E$2:$E$4001,E1644),1),Raw_Data!L1644)</f>
        <v>22.6</v>
      </c>
      <c r="M1644" s="15">
        <f>Raw_Data!M1644</f>
        <v>68.3</v>
      </c>
      <c r="N1644" s="15">
        <f>Raw_Data!N1644</f>
        <v>42.7</v>
      </c>
      <c r="O1644" s="15">
        <f>Raw_Data!O1644</f>
        <v>124.7</v>
      </c>
      <c r="P1644" s="15" t="str">
        <f>Raw_Data!P1644</f>
        <v>Flood</v>
      </c>
      <c r="Q1644" s="15">
        <f>Raw_Data!Q1644</f>
        <v>224.3</v>
      </c>
      <c r="R1644" s="15">
        <f>Raw_Data!R1644</f>
        <v>6.11</v>
      </c>
      <c r="S1644" s="15">
        <f>Raw_Data!S1644</f>
        <v>0.75</v>
      </c>
      <c r="T1644" s="18">
        <f>IF(Raw_Data!T1644="",ROUND(AVERAGEIFS(Raw_Data!$T$2:$T$4001,Raw_Data!$E$2:$E$4001,E1644,Raw_Data!$D$2:$D$4001,D1644),2),IF(Raw_Data!T1644&gt;INDEX(Cleaning_Reference!$F$6:$F$13,MATCH(D1644,Cleaning_Reference!$A$6:$A$13,0)),INDEX(Cleaning_Reference!$F$6:$F$13,MATCH(D1644,Cleaning_Reference!$A$6:$A$13,0)),Raw_Data!T1644))</f>
        <v>2.39</v>
      </c>
      <c r="U1644" s="15">
        <f>Raw_Data!U1644</f>
        <v>6.31</v>
      </c>
      <c r="V1644" s="15">
        <f>Raw_Data!V1644</f>
        <v>26246</v>
      </c>
      <c r="W1644" s="15">
        <f>Raw_Data!W1644</f>
        <v>176788</v>
      </c>
      <c r="X1644" s="15">
        <f>Raw_Data!X1644</f>
        <v>165612</v>
      </c>
      <c r="Y1644" s="15">
        <f>Raw_Data!Y1644</f>
        <v>-11176</v>
      </c>
      <c r="Z1644" s="15">
        <f>Raw_Data!Z1644</f>
        <v>5520</v>
      </c>
      <c r="AA1644" s="15">
        <f>Raw_Data!AA1644</f>
        <v>1.143</v>
      </c>
      <c r="AB1644" s="15">
        <f>Raw_Data!AB1644</f>
        <v>40.1</v>
      </c>
      <c r="AC1644" s="19" t="str">
        <f>IF(Raw_Data!G1644="","Yes","No")</f>
        <v>No</v>
      </c>
      <c r="AD1644" s="19" t="str">
        <f>IF(Raw_Data!L1644="","Yes","No")</f>
        <v>No</v>
      </c>
      <c r="AE1644" s="19" t="str">
        <f>IF(Raw_Data!T1644="","Imputed",IF(Raw_Data!T1644&gt;INDEX(Cleaning_Reference!$F$6:$F$13,MATCH(D1644,Cleaning_Reference!$A$6:$A$13,0)),"Capped","Original"))</f>
        <v>Original</v>
      </c>
      <c r="AF1644" s="21">
        <f t="shared" si="25"/>
        <v>6.31</v>
      </c>
    </row>
    <row r="1645" spans="1:32" ht="15" customHeight="1" x14ac:dyDescent="0.3">
      <c r="A1645" s="20" t="str">
        <f>Raw_Data!A1645</f>
        <v>SF11644</v>
      </c>
      <c r="B1645" s="15" t="str">
        <f>Raw_Data!B1645</f>
        <v>Karnataka</v>
      </c>
      <c r="C1645" s="15" t="str">
        <f>Raw_Data!C1645</f>
        <v>Indore</v>
      </c>
      <c r="D1645" s="15" t="str">
        <f>Raw_Data!D1645</f>
        <v>Wheat</v>
      </c>
      <c r="E1645" s="15" t="str">
        <f>Raw_Data!E1645</f>
        <v>Kharif</v>
      </c>
      <c r="F1645" s="15">
        <f>Raw_Data!F1645</f>
        <v>10.91</v>
      </c>
      <c r="G1645" s="18">
        <f>IF(Raw_Data!G1645="",ROUND(AVERAGEIFS(Raw_Data!$G$2:$G$4001,Raw_Data!$E$2:$E$4001,E1645),1),Raw_Data!G1645)</f>
        <v>891.5</v>
      </c>
      <c r="H1645" s="15">
        <f>Raw_Data!H1645</f>
        <v>28.2</v>
      </c>
      <c r="I1645" s="15">
        <f>Raw_Data!I1645</f>
        <v>74.8</v>
      </c>
      <c r="J1645" s="15">
        <f>Raw_Data!J1645</f>
        <v>8.5</v>
      </c>
      <c r="K1645" s="15">
        <f>Raw_Data!K1645</f>
        <v>7.17</v>
      </c>
      <c r="L1645" s="18">
        <f>IF(Raw_Data!L1645="",ROUND(AVERAGEIFS(Raw_Data!$L$2:$L$4001,Raw_Data!$E$2:$E$4001,E1645),1),Raw_Data!L1645)</f>
        <v>34.4</v>
      </c>
      <c r="M1645" s="15">
        <f>Raw_Data!M1645</f>
        <v>116.2</v>
      </c>
      <c r="N1645" s="15">
        <f>Raw_Data!N1645</f>
        <v>58.9</v>
      </c>
      <c r="O1645" s="15">
        <f>Raw_Data!O1645</f>
        <v>125.2</v>
      </c>
      <c r="P1645" s="15" t="str">
        <f>Raw_Data!P1645</f>
        <v>Flood</v>
      </c>
      <c r="Q1645" s="15">
        <f>Raw_Data!Q1645</f>
        <v>121.5</v>
      </c>
      <c r="R1645" s="15">
        <f>Raw_Data!R1645</f>
        <v>5.95</v>
      </c>
      <c r="S1645" s="15">
        <f>Raw_Data!S1645</f>
        <v>0.66</v>
      </c>
      <c r="T1645" s="18">
        <f>IF(Raw_Data!T1645="",ROUND(AVERAGEIFS(Raw_Data!$T$2:$T$4001,Raw_Data!$E$2:$E$4001,E1645,Raw_Data!$D$2:$D$4001,D1645),2),IF(Raw_Data!T1645&gt;INDEX(Cleaning_Reference!$F$6:$F$13,MATCH(D1645,Cleaning_Reference!$A$6:$A$13,0)),INDEX(Cleaning_Reference!$F$6:$F$13,MATCH(D1645,Cleaning_Reference!$A$6:$A$13,0)),Raw_Data!T1645))</f>
        <v>2.29</v>
      </c>
      <c r="U1645" s="15">
        <f>Raw_Data!U1645</f>
        <v>24.98</v>
      </c>
      <c r="V1645" s="15">
        <f>Raw_Data!V1645</f>
        <v>20638</v>
      </c>
      <c r="W1645" s="15">
        <f>Raw_Data!W1645</f>
        <v>826296</v>
      </c>
      <c r="X1645" s="15">
        <f>Raw_Data!X1645</f>
        <v>515537</v>
      </c>
      <c r="Y1645" s="15">
        <f>Raw_Data!Y1645</f>
        <v>-310759</v>
      </c>
      <c r="Z1645" s="15">
        <f>Raw_Data!Z1645</f>
        <v>6795</v>
      </c>
      <c r="AA1645" s="15">
        <f>Raw_Data!AA1645</f>
        <v>3.6760000000000002</v>
      </c>
      <c r="AB1645" s="15">
        <f>Raw_Data!AB1645</f>
        <v>53.5</v>
      </c>
      <c r="AC1645" s="19" t="str">
        <f>IF(Raw_Data!G1645="","Yes","No")</f>
        <v>No</v>
      </c>
      <c r="AD1645" s="19" t="str">
        <f>IF(Raw_Data!L1645="","Yes","No")</f>
        <v>No</v>
      </c>
      <c r="AE1645" s="19" t="str">
        <f>IF(Raw_Data!T1645="","Imputed",IF(Raw_Data!T1645&gt;INDEX(Cleaning_Reference!$F$6:$F$13,MATCH(D1645,Cleaning_Reference!$A$6:$A$13,0)),"Capped","Original"))</f>
        <v>Original</v>
      </c>
      <c r="AF1645" s="21">
        <f t="shared" si="25"/>
        <v>24.98</v>
      </c>
    </row>
    <row r="1646" spans="1:32" ht="15" customHeight="1" x14ac:dyDescent="0.3">
      <c r="A1646" s="20" t="str">
        <f>Raw_Data!A1646</f>
        <v>SF11645</v>
      </c>
      <c r="B1646" s="15" t="str">
        <f>Raw_Data!B1646</f>
        <v>Gujarat</v>
      </c>
      <c r="C1646" s="15" t="str">
        <f>Raw_Data!C1646</f>
        <v>Ludhiana</v>
      </c>
      <c r="D1646" s="15" t="str">
        <f>Raw_Data!D1646</f>
        <v>Maize</v>
      </c>
      <c r="E1646" s="15" t="str">
        <f>Raw_Data!E1646</f>
        <v>Zaid</v>
      </c>
      <c r="F1646" s="15">
        <f>Raw_Data!F1646</f>
        <v>9.8699999999999992</v>
      </c>
      <c r="G1646" s="18">
        <f>IF(Raw_Data!G1646="",ROUND(AVERAGEIFS(Raw_Data!$G$2:$G$4001,Raw_Data!$E$2:$E$4001,E1646),1),Raw_Data!G1646)</f>
        <v>361.4</v>
      </c>
      <c r="H1646" s="15">
        <f>Raw_Data!H1646</f>
        <v>34.799999999999997</v>
      </c>
      <c r="I1646" s="15">
        <f>Raw_Data!I1646</f>
        <v>50.6</v>
      </c>
      <c r="J1646" s="15">
        <f>Raw_Data!J1646</f>
        <v>8.6999999999999993</v>
      </c>
      <c r="K1646" s="15">
        <f>Raw_Data!K1646</f>
        <v>6.35</v>
      </c>
      <c r="L1646" s="18">
        <f>IF(Raw_Data!L1646="",ROUND(AVERAGEIFS(Raw_Data!$L$2:$L$4001,Raw_Data!$E$2:$E$4001,E1646),1),Raw_Data!L1646)</f>
        <v>10.3</v>
      </c>
      <c r="M1646" s="15">
        <f>Raw_Data!M1646</f>
        <v>120.8</v>
      </c>
      <c r="N1646" s="15">
        <f>Raw_Data!N1646</f>
        <v>31.4</v>
      </c>
      <c r="O1646" s="15">
        <f>Raw_Data!O1646</f>
        <v>108.1</v>
      </c>
      <c r="P1646" s="15" t="str">
        <f>Raw_Data!P1646</f>
        <v>Flood</v>
      </c>
      <c r="Q1646" s="15">
        <f>Raw_Data!Q1646</f>
        <v>240.1</v>
      </c>
      <c r="R1646" s="15">
        <f>Raw_Data!R1646</f>
        <v>1.45</v>
      </c>
      <c r="S1646" s="15">
        <f>Raw_Data!S1646</f>
        <v>0.85</v>
      </c>
      <c r="T1646" s="18">
        <f>IF(Raw_Data!T1646="",ROUND(AVERAGEIFS(Raw_Data!$T$2:$T$4001,Raw_Data!$E$2:$E$4001,E1646,Raw_Data!$D$2:$D$4001,D1646),2),IF(Raw_Data!T1646&gt;INDEX(Cleaning_Reference!$F$6:$F$13,MATCH(D1646,Cleaning_Reference!$A$6:$A$13,0)),INDEX(Cleaning_Reference!$F$6:$F$13,MATCH(D1646,Cleaning_Reference!$A$6:$A$13,0)),Raw_Data!T1646))</f>
        <v>1.94</v>
      </c>
      <c r="U1646" s="15">
        <f>Raw_Data!U1646</f>
        <v>19.149999999999999</v>
      </c>
      <c r="V1646" s="15">
        <f>Raw_Data!V1646</f>
        <v>19032</v>
      </c>
      <c r="W1646" s="15">
        <f>Raw_Data!W1646</f>
        <v>625159</v>
      </c>
      <c r="X1646" s="15">
        <f>Raw_Data!X1646</f>
        <v>364463</v>
      </c>
      <c r="Y1646" s="15">
        <f>Raw_Data!Y1646</f>
        <v>-260696</v>
      </c>
      <c r="Z1646" s="15">
        <f>Raw_Data!Z1646</f>
        <v>7494</v>
      </c>
      <c r="AA1646" s="15">
        <f>Raw_Data!AA1646</f>
        <v>2.5550000000000002</v>
      </c>
      <c r="AB1646" s="15">
        <f>Raw_Data!AB1646</f>
        <v>42</v>
      </c>
      <c r="AC1646" s="19" t="str">
        <f>IF(Raw_Data!G1646="","Yes","No")</f>
        <v>No</v>
      </c>
      <c r="AD1646" s="19" t="str">
        <f>IF(Raw_Data!L1646="","Yes","No")</f>
        <v>No</v>
      </c>
      <c r="AE1646" s="19" t="str">
        <f>IF(Raw_Data!T1646="","Imputed",IF(Raw_Data!T1646&gt;INDEX(Cleaning_Reference!$F$6:$F$13,MATCH(D1646,Cleaning_Reference!$A$6:$A$13,0)),"Capped","Original"))</f>
        <v>Original</v>
      </c>
      <c r="AF1646" s="21">
        <f t="shared" si="25"/>
        <v>19.149999999999999</v>
      </c>
    </row>
    <row r="1647" spans="1:32" ht="15" customHeight="1" x14ac:dyDescent="0.3">
      <c r="A1647" s="20" t="str">
        <f>Raw_Data!A1647</f>
        <v>SF11646</v>
      </c>
      <c r="B1647" s="15" t="str">
        <f>Raw_Data!B1647</f>
        <v>Telangana</v>
      </c>
      <c r="C1647" s="15" t="str">
        <f>Raw_Data!C1647</f>
        <v>Guntur</v>
      </c>
      <c r="D1647" s="15" t="str">
        <f>Raw_Data!D1647</f>
        <v>Cotton</v>
      </c>
      <c r="E1647" s="15" t="str">
        <f>Raw_Data!E1647</f>
        <v>Kharif</v>
      </c>
      <c r="F1647" s="15">
        <f>Raw_Data!F1647</f>
        <v>5.88</v>
      </c>
      <c r="G1647" s="18">
        <f>IF(Raw_Data!G1647="",ROUND(AVERAGEIFS(Raw_Data!$G$2:$G$4001,Raw_Data!$E$2:$E$4001,E1647),1),Raw_Data!G1647)</f>
        <v>682.3</v>
      </c>
      <c r="H1647" s="15">
        <f>Raw_Data!H1647</f>
        <v>28</v>
      </c>
      <c r="I1647" s="15">
        <f>Raw_Data!I1647</f>
        <v>82.3</v>
      </c>
      <c r="J1647" s="15">
        <f>Raw_Data!J1647</f>
        <v>7.9</v>
      </c>
      <c r="K1647" s="15">
        <f>Raw_Data!K1647</f>
        <v>7.24</v>
      </c>
      <c r="L1647" s="18">
        <f>IF(Raw_Data!L1647="",ROUND(AVERAGEIFS(Raw_Data!$L$2:$L$4001,Raw_Data!$E$2:$E$4001,E1647),1),Raw_Data!L1647)</f>
        <v>26.5</v>
      </c>
      <c r="M1647" s="15">
        <f>Raw_Data!M1647</f>
        <v>150</v>
      </c>
      <c r="N1647" s="15">
        <f>Raw_Data!N1647</f>
        <v>74.099999999999994</v>
      </c>
      <c r="O1647" s="15">
        <f>Raw_Data!O1647</f>
        <v>132.5</v>
      </c>
      <c r="P1647" s="15" t="str">
        <f>Raw_Data!P1647</f>
        <v>Flood</v>
      </c>
      <c r="Q1647" s="15">
        <f>Raw_Data!Q1647</f>
        <v>234</v>
      </c>
      <c r="R1647" s="15">
        <f>Raw_Data!R1647</f>
        <v>5.36</v>
      </c>
      <c r="S1647" s="15">
        <f>Raw_Data!S1647</f>
        <v>0.71</v>
      </c>
      <c r="T1647" s="18">
        <f>IF(Raw_Data!T1647="",ROUND(AVERAGEIFS(Raw_Data!$T$2:$T$4001,Raw_Data!$E$2:$E$4001,E1647,Raw_Data!$D$2:$D$4001,D1647),2),IF(Raw_Data!T1647&gt;INDEX(Cleaning_Reference!$F$6:$F$13,MATCH(D1647,Cleaning_Reference!$A$6:$A$13,0)),INDEX(Cleaning_Reference!$F$6:$F$13,MATCH(D1647,Cleaning_Reference!$A$6:$A$13,0)),Raw_Data!T1647))</f>
        <v>1.46</v>
      </c>
      <c r="U1647" s="15">
        <f>Raw_Data!U1647</f>
        <v>8.58</v>
      </c>
      <c r="V1647" s="15">
        <f>Raw_Data!V1647</f>
        <v>61275</v>
      </c>
      <c r="W1647" s="15">
        <f>Raw_Data!W1647</f>
        <v>354374</v>
      </c>
      <c r="X1647" s="15">
        <f>Raw_Data!X1647</f>
        <v>525740</v>
      </c>
      <c r="Y1647" s="15">
        <f>Raw_Data!Y1647</f>
        <v>171366</v>
      </c>
      <c r="Z1647" s="15">
        <f>Raw_Data!Z1647</f>
        <v>6637</v>
      </c>
      <c r="AA1647" s="15">
        <f>Raw_Data!AA1647</f>
        <v>1.2929999999999999</v>
      </c>
      <c r="AB1647" s="15">
        <f>Raw_Data!AB1647</f>
        <v>66.8</v>
      </c>
      <c r="AC1647" s="19" t="str">
        <f>IF(Raw_Data!G1647="","Yes","No")</f>
        <v>No</v>
      </c>
      <c r="AD1647" s="19" t="str">
        <f>IF(Raw_Data!L1647="","Yes","No")</f>
        <v>No</v>
      </c>
      <c r="AE1647" s="19" t="str">
        <f>IF(Raw_Data!T1647="","Imputed",IF(Raw_Data!T1647&gt;INDEX(Cleaning_Reference!$F$6:$F$13,MATCH(D1647,Cleaning_Reference!$A$6:$A$13,0)),"Capped","Original"))</f>
        <v>Original</v>
      </c>
      <c r="AF1647" s="21">
        <f t="shared" si="25"/>
        <v>8.58</v>
      </c>
    </row>
    <row r="1648" spans="1:32" ht="15" customHeight="1" x14ac:dyDescent="0.3">
      <c r="A1648" s="20" t="str">
        <f>Raw_Data!A1648</f>
        <v>SF11647</v>
      </c>
      <c r="B1648" s="15" t="str">
        <f>Raw_Data!B1648</f>
        <v>Karnataka</v>
      </c>
      <c r="C1648" s="15" t="str">
        <f>Raw_Data!C1648</f>
        <v>Ludhiana</v>
      </c>
      <c r="D1648" s="15" t="str">
        <f>Raw_Data!D1648</f>
        <v>Chilli</v>
      </c>
      <c r="E1648" s="15" t="str">
        <f>Raw_Data!E1648</f>
        <v>Kharif</v>
      </c>
      <c r="F1648" s="15">
        <f>Raw_Data!F1648</f>
        <v>6.12</v>
      </c>
      <c r="G1648" s="18">
        <f>IF(Raw_Data!G1648="",ROUND(AVERAGEIFS(Raw_Data!$G$2:$G$4001,Raw_Data!$E$2:$E$4001,E1648),1),Raw_Data!G1648)</f>
        <v>893.3</v>
      </c>
      <c r="H1648" s="15">
        <f>Raw_Data!H1648</f>
        <v>31.5</v>
      </c>
      <c r="I1648" s="15">
        <f>Raw_Data!I1648</f>
        <v>79.8</v>
      </c>
      <c r="J1648" s="15">
        <f>Raw_Data!J1648</f>
        <v>7.8</v>
      </c>
      <c r="K1648" s="15">
        <f>Raw_Data!K1648</f>
        <v>7.87</v>
      </c>
      <c r="L1648" s="18">
        <f>IF(Raw_Data!L1648="",ROUND(AVERAGEIFS(Raw_Data!$L$2:$L$4001,Raw_Data!$E$2:$E$4001,E1648),1),Raw_Data!L1648)</f>
        <v>30.4</v>
      </c>
      <c r="M1648" s="15">
        <f>Raw_Data!M1648</f>
        <v>154.9</v>
      </c>
      <c r="N1648" s="15">
        <f>Raw_Data!N1648</f>
        <v>33.799999999999997</v>
      </c>
      <c r="O1648" s="15">
        <f>Raw_Data!O1648</f>
        <v>92.3</v>
      </c>
      <c r="P1648" s="15" t="str">
        <f>Raw_Data!P1648</f>
        <v>Flood</v>
      </c>
      <c r="Q1648" s="15">
        <f>Raw_Data!Q1648</f>
        <v>130.6</v>
      </c>
      <c r="R1648" s="15">
        <f>Raw_Data!R1648</f>
        <v>2.76</v>
      </c>
      <c r="S1648" s="15">
        <f>Raw_Data!S1648</f>
        <v>0.86</v>
      </c>
      <c r="T1648" s="18">
        <f>IF(Raw_Data!T1648="",ROUND(AVERAGEIFS(Raw_Data!$T$2:$T$4001,Raw_Data!$E$2:$E$4001,E1648,Raw_Data!$D$2:$D$4001,D1648),2),IF(Raw_Data!T1648&gt;INDEX(Cleaning_Reference!$F$6:$F$13,MATCH(D1648,Cleaning_Reference!$A$6:$A$13,0)),INDEX(Cleaning_Reference!$F$6:$F$13,MATCH(D1648,Cleaning_Reference!$A$6:$A$13,0)),Raw_Data!T1648))</f>
        <v>0.38</v>
      </c>
      <c r="U1648" s="15">
        <f>Raw_Data!U1648</f>
        <v>2.33</v>
      </c>
      <c r="V1648" s="15">
        <f>Raw_Data!V1648</f>
        <v>95764</v>
      </c>
      <c r="W1648" s="15">
        <f>Raw_Data!W1648</f>
        <v>368943</v>
      </c>
      <c r="X1648" s="15">
        <f>Raw_Data!X1648</f>
        <v>223130</v>
      </c>
      <c r="Y1648" s="15">
        <f>Raw_Data!Y1648</f>
        <v>-145813</v>
      </c>
      <c r="Z1648" s="15">
        <f>Raw_Data!Z1648</f>
        <v>4248</v>
      </c>
      <c r="AA1648" s="15">
        <f>Raw_Data!AA1648</f>
        <v>0.54800000000000004</v>
      </c>
      <c r="AB1648" s="15">
        <f>Raw_Data!AB1648</f>
        <v>67.3</v>
      </c>
      <c r="AC1648" s="19" t="str">
        <f>IF(Raw_Data!G1648="","Yes","No")</f>
        <v>No</v>
      </c>
      <c r="AD1648" s="19" t="str">
        <f>IF(Raw_Data!L1648="","Yes","No")</f>
        <v>No</v>
      </c>
      <c r="AE1648" s="19" t="str">
        <f>IF(Raw_Data!T1648="","Imputed",IF(Raw_Data!T1648&gt;INDEX(Cleaning_Reference!$F$6:$F$13,MATCH(D1648,Cleaning_Reference!$A$6:$A$13,0)),"Capped","Original"))</f>
        <v>Original</v>
      </c>
      <c r="AF1648" s="21">
        <f t="shared" si="25"/>
        <v>2.33</v>
      </c>
    </row>
    <row r="1649" spans="1:32" ht="15" customHeight="1" x14ac:dyDescent="0.3">
      <c r="A1649" s="20" t="str">
        <f>Raw_Data!A1649</f>
        <v>SF11648</v>
      </c>
      <c r="B1649" s="15" t="str">
        <f>Raw_Data!B1649</f>
        <v>Madhya Pradesh</v>
      </c>
      <c r="C1649" s="15" t="str">
        <f>Raw_Data!C1649</f>
        <v>Warangal</v>
      </c>
      <c r="D1649" s="15" t="str">
        <f>Raw_Data!D1649</f>
        <v>Cotton</v>
      </c>
      <c r="E1649" s="15" t="str">
        <f>Raw_Data!E1649</f>
        <v>Rabi</v>
      </c>
      <c r="F1649" s="15">
        <f>Raw_Data!F1649</f>
        <v>5.49</v>
      </c>
      <c r="G1649" s="18">
        <f>IF(Raw_Data!G1649="",ROUND(AVERAGEIFS(Raw_Data!$G$2:$G$4001,Raw_Data!$E$2:$E$4001,E1649),1),Raw_Data!G1649)</f>
        <v>259</v>
      </c>
      <c r="H1649" s="15">
        <f>Raw_Data!H1649</f>
        <v>24.3</v>
      </c>
      <c r="I1649" s="15">
        <f>Raw_Data!I1649</f>
        <v>75.5</v>
      </c>
      <c r="J1649" s="15">
        <f>Raw_Data!J1649</f>
        <v>9.3000000000000007</v>
      </c>
      <c r="K1649" s="15">
        <f>Raw_Data!K1649</f>
        <v>6.34</v>
      </c>
      <c r="L1649" s="18">
        <f>IF(Raw_Data!L1649="",ROUND(AVERAGEIFS(Raw_Data!$L$2:$L$4001,Raw_Data!$E$2:$E$4001,E1649),1),Raw_Data!L1649)</f>
        <v>14.5</v>
      </c>
      <c r="M1649" s="15">
        <f>Raw_Data!M1649</f>
        <v>52</v>
      </c>
      <c r="N1649" s="15">
        <f>Raw_Data!N1649</f>
        <v>49</v>
      </c>
      <c r="O1649" s="15">
        <f>Raw_Data!O1649</f>
        <v>87.1</v>
      </c>
      <c r="P1649" s="15" t="str">
        <f>Raw_Data!P1649</f>
        <v>Sprinkler</v>
      </c>
      <c r="Q1649" s="15">
        <f>Raw_Data!Q1649</f>
        <v>168.2</v>
      </c>
      <c r="R1649" s="15">
        <f>Raw_Data!R1649</f>
        <v>1.69</v>
      </c>
      <c r="S1649" s="15">
        <f>Raw_Data!S1649</f>
        <v>0.71</v>
      </c>
      <c r="T1649" s="18">
        <f>IF(Raw_Data!T1649="",ROUND(AVERAGEIFS(Raw_Data!$T$2:$T$4001,Raw_Data!$E$2:$E$4001,E1649,Raw_Data!$D$2:$D$4001,D1649),2),IF(Raw_Data!T1649&gt;INDEX(Cleaning_Reference!$F$6:$F$13,MATCH(D1649,Cleaning_Reference!$A$6:$A$13,0)),INDEX(Cleaning_Reference!$F$6:$F$13,MATCH(D1649,Cleaning_Reference!$A$6:$A$13,0)),Raw_Data!T1649))</f>
        <v>1.24</v>
      </c>
      <c r="U1649" s="15">
        <f>Raw_Data!U1649</f>
        <v>6.81</v>
      </c>
      <c r="V1649" s="15">
        <f>Raw_Data!V1649</f>
        <v>73586</v>
      </c>
      <c r="W1649" s="15">
        <f>Raw_Data!W1649</f>
        <v>303865</v>
      </c>
      <c r="X1649" s="15">
        <f>Raw_Data!X1649</f>
        <v>501121</v>
      </c>
      <c r="Y1649" s="15">
        <f>Raw_Data!Y1649</f>
        <v>197256</v>
      </c>
      <c r="Z1649" s="15">
        <f>Raw_Data!Z1649</f>
        <v>3636</v>
      </c>
      <c r="AA1649" s="15">
        <f>Raw_Data!AA1649</f>
        <v>1.873</v>
      </c>
      <c r="AB1649" s="15">
        <f>Raw_Data!AB1649</f>
        <v>54.6</v>
      </c>
      <c r="AC1649" s="19" t="str">
        <f>IF(Raw_Data!G1649="","Yes","No")</f>
        <v>No</v>
      </c>
      <c r="AD1649" s="19" t="str">
        <f>IF(Raw_Data!L1649="","Yes","No")</f>
        <v>No</v>
      </c>
      <c r="AE1649" s="19" t="str">
        <f>IF(Raw_Data!T1649="","Imputed",IF(Raw_Data!T1649&gt;INDEX(Cleaning_Reference!$F$6:$F$13,MATCH(D1649,Cleaning_Reference!$A$6:$A$13,0)),"Capped","Original"))</f>
        <v>Original</v>
      </c>
      <c r="AF1649" s="21">
        <f t="shared" si="25"/>
        <v>6.81</v>
      </c>
    </row>
    <row r="1650" spans="1:32" ht="15" customHeight="1" x14ac:dyDescent="0.3">
      <c r="A1650" s="20" t="str">
        <f>Raw_Data!A1650</f>
        <v>SF11649</v>
      </c>
      <c r="B1650" s="15" t="str">
        <f>Raw_Data!B1650</f>
        <v>Telangana</v>
      </c>
      <c r="C1650" s="15" t="str">
        <f>Raw_Data!C1650</f>
        <v>Warangal</v>
      </c>
      <c r="D1650" s="15" t="str">
        <f>Raw_Data!D1650</f>
        <v>Chilli</v>
      </c>
      <c r="E1650" s="15" t="str">
        <f>Raw_Data!E1650</f>
        <v>Kharif</v>
      </c>
      <c r="F1650" s="15">
        <f>Raw_Data!F1650</f>
        <v>1.6</v>
      </c>
      <c r="G1650" s="18">
        <f>IF(Raw_Data!G1650="",ROUND(AVERAGEIFS(Raw_Data!$G$2:$G$4001,Raw_Data!$E$2:$E$4001,E1650),1),Raw_Data!G1650)</f>
        <v>1008.7</v>
      </c>
      <c r="H1650" s="15">
        <f>Raw_Data!H1650</f>
        <v>28.1</v>
      </c>
      <c r="I1650" s="15">
        <f>Raw_Data!I1650</f>
        <v>63.9</v>
      </c>
      <c r="J1650" s="15">
        <f>Raw_Data!J1650</f>
        <v>6.3</v>
      </c>
      <c r="K1650" s="15">
        <f>Raw_Data!K1650</f>
        <v>7.24</v>
      </c>
      <c r="L1650" s="18">
        <f>IF(Raw_Data!L1650="",ROUND(AVERAGEIFS(Raw_Data!$L$2:$L$4001,Raw_Data!$E$2:$E$4001,E1650),1),Raw_Data!L1650)</f>
        <v>20.5</v>
      </c>
      <c r="M1650" s="15">
        <f>Raw_Data!M1650</f>
        <v>111.8</v>
      </c>
      <c r="N1650" s="15">
        <f>Raw_Data!N1650</f>
        <v>54.7</v>
      </c>
      <c r="O1650" s="15">
        <f>Raw_Data!O1650</f>
        <v>72.599999999999994</v>
      </c>
      <c r="P1650" s="15" t="str">
        <f>Raw_Data!P1650</f>
        <v>Flood</v>
      </c>
      <c r="Q1650" s="15">
        <f>Raw_Data!Q1650</f>
        <v>189</v>
      </c>
      <c r="R1650" s="15">
        <f>Raw_Data!R1650</f>
        <v>1.42</v>
      </c>
      <c r="S1650" s="15">
        <f>Raw_Data!S1650</f>
        <v>0.86</v>
      </c>
      <c r="T1650" s="18">
        <f>IF(Raw_Data!T1650="",ROUND(AVERAGEIFS(Raw_Data!$T$2:$T$4001,Raw_Data!$E$2:$E$4001,E1650,Raw_Data!$D$2:$D$4001,D1650),2),IF(Raw_Data!T1650&gt;INDEX(Cleaning_Reference!$F$6:$F$13,MATCH(D1650,Cleaning_Reference!$A$6:$A$13,0)),INDEX(Cleaning_Reference!$F$6:$F$13,MATCH(D1650,Cleaning_Reference!$A$6:$A$13,0)),Raw_Data!T1650))</f>
        <v>1.63</v>
      </c>
      <c r="U1650" s="15">
        <f>Raw_Data!U1650</f>
        <v>2.61</v>
      </c>
      <c r="V1650" s="15">
        <f>Raw_Data!V1650</f>
        <v>95612</v>
      </c>
      <c r="W1650" s="15">
        <f>Raw_Data!W1650</f>
        <v>103015</v>
      </c>
      <c r="X1650" s="15">
        <f>Raw_Data!X1650</f>
        <v>249547</v>
      </c>
      <c r="Y1650" s="15">
        <f>Raw_Data!Y1650</f>
        <v>146532</v>
      </c>
      <c r="Z1650" s="15">
        <f>Raw_Data!Z1650</f>
        <v>1496</v>
      </c>
      <c r="AA1650" s="15">
        <f>Raw_Data!AA1650</f>
        <v>1.7450000000000001</v>
      </c>
      <c r="AB1650" s="15">
        <f>Raw_Data!AB1650</f>
        <v>61.2</v>
      </c>
      <c r="AC1650" s="19" t="str">
        <f>IF(Raw_Data!G1650="","Yes","No")</f>
        <v>No</v>
      </c>
      <c r="AD1650" s="19" t="str">
        <f>IF(Raw_Data!L1650="","Yes","No")</f>
        <v>No</v>
      </c>
      <c r="AE1650" s="19" t="str">
        <f>IF(Raw_Data!T1650="","Imputed",IF(Raw_Data!T1650&gt;INDEX(Cleaning_Reference!$F$6:$F$13,MATCH(D1650,Cleaning_Reference!$A$6:$A$13,0)),"Capped","Original"))</f>
        <v>Original</v>
      </c>
      <c r="AF1650" s="21">
        <f t="shared" si="25"/>
        <v>2.61</v>
      </c>
    </row>
    <row r="1651" spans="1:32" ht="15" customHeight="1" x14ac:dyDescent="0.3">
      <c r="A1651" s="20" t="str">
        <f>Raw_Data!A1651</f>
        <v>SF11650</v>
      </c>
      <c r="B1651" s="15" t="str">
        <f>Raw_Data!B1651</f>
        <v>Telangana</v>
      </c>
      <c r="C1651" s="15" t="str">
        <f>Raw_Data!C1651</f>
        <v>Erode</v>
      </c>
      <c r="D1651" s="15" t="str">
        <f>Raw_Data!D1651</f>
        <v>Rice</v>
      </c>
      <c r="E1651" s="15" t="str">
        <f>Raw_Data!E1651</f>
        <v>Kharif</v>
      </c>
      <c r="F1651" s="15">
        <f>Raw_Data!F1651</f>
        <v>4.83</v>
      </c>
      <c r="G1651" s="18">
        <f>IF(Raw_Data!G1651="",ROUND(AVERAGEIFS(Raw_Data!$G$2:$G$4001,Raw_Data!$E$2:$E$4001,E1651),1),Raw_Data!G1651)</f>
        <v>1247</v>
      </c>
      <c r="H1651" s="15">
        <f>Raw_Data!H1651</f>
        <v>27.5</v>
      </c>
      <c r="I1651" s="15">
        <f>Raw_Data!I1651</f>
        <v>74.3</v>
      </c>
      <c r="J1651" s="15">
        <f>Raw_Data!J1651</f>
        <v>6.1</v>
      </c>
      <c r="K1651" s="15">
        <f>Raw_Data!K1651</f>
        <v>6.14</v>
      </c>
      <c r="L1651" s="18">
        <f>IF(Raw_Data!L1651="",ROUND(AVERAGEIFS(Raw_Data!$L$2:$L$4001,Raw_Data!$E$2:$E$4001,E1651),1),Raw_Data!L1651)</f>
        <v>34.799999999999997</v>
      </c>
      <c r="M1651" s="15">
        <f>Raw_Data!M1651</f>
        <v>83.4</v>
      </c>
      <c r="N1651" s="15">
        <f>Raw_Data!N1651</f>
        <v>43.3</v>
      </c>
      <c r="O1651" s="15">
        <f>Raw_Data!O1651</f>
        <v>58.8</v>
      </c>
      <c r="P1651" s="15" t="str">
        <f>Raw_Data!P1651</f>
        <v>Sprinkler</v>
      </c>
      <c r="Q1651" s="15">
        <f>Raw_Data!Q1651</f>
        <v>193</v>
      </c>
      <c r="R1651" s="15">
        <f>Raw_Data!R1651</f>
        <v>5.55</v>
      </c>
      <c r="S1651" s="15">
        <f>Raw_Data!S1651</f>
        <v>0.91</v>
      </c>
      <c r="T1651" s="18">
        <f>IF(Raw_Data!T1651="",ROUND(AVERAGEIFS(Raw_Data!$T$2:$T$4001,Raw_Data!$E$2:$E$4001,E1651,Raw_Data!$D$2:$D$4001,D1651),2),IF(Raw_Data!T1651&gt;INDEX(Cleaning_Reference!$F$6:$F$13,MATCH(D1651,Cleaning_Reference!$A$6:$A$13,0)),INDEX(Cleaning_Reference!$F$6:$F$13,MATCH(D1651,Cleaning_Reference!$A$6:$A$13,0)),Raw_Data!T1651))</f>
        <v>2.0099999999999998</v>
      </c>
      <c r="U1651" s="15">
        <f>Raw_Data!U1651</f>
        <v>9.7100000000000009</v>
      </c>
      <c r="V1651" s="15">
        <f>Raw_Data!V1651</f>
        <v>24887</v>
      </c>
      <c r="W1651" s="15">
        <f>Raw_Data!W1651</f>
        <v>384869</v>
      </c>
      <c r="X1651" s="15">
        <f>Raw_Data!X1651</f>
        <v>241653</v>
      </c>
      <c r="Y1651" s="15">
        <f>Raw_Data!Y1651</f>
        <v>-143216</v>
      </c>
      <c r="Z1651" s="15">
        <f>Raw_Data!Z1651</f>
        <v>6301</v>
      </c>
      <c r="AA1651" s="15">
        <f>Raw_Data!AA1651</f>
        <v>1.5409999999999999</v>
      </c>
      <c r="AB1651" s="15">
        <f>Raw_Data!AB1651</f>
        <v>69</v>
      </c>
      <c r="AC1651" s="19" t="str">
        <f>IF(Raw_Data!G1651="","Yes","No")</f>
        <v>No</v>
      </c>
      <c r="AD1651" s="19" t="str">
        <f>IF(Raw_Data!L1651="","Yes","No")</f>
        <v>No</v>
      </c>
      <c r="AE1651" s="19" t="str">
        <f>IF(Raw_Data!T1651="","Imputed",IF(Raw_Data!T1651&gt;INDEX(Cleaning_Reference!$F$6:$F$13,MATCH(D1651,Cleaning_Reference!$A$6:$A$13,0)),"Capped","Original"))</f>
        <v>Original</v>
      </c>
      <c r="AF1651" s="21">
        <f t="shared" si="25"/>
        <v>9.7100000000000009</v>
      </c>
    </row>
    <row r="1652" spans="1:32" ht="15" customHeight="1" x14ac:dyDescent="0.3">
      <c r="A1652" s="20" t="str">
        <f>Raw_Data!A1652</f>
        <v>SF11651</v>
      </c>
      <c r="B1652" s="15" t="str">
        <f>Raw_Data!B1652</f>
        <v>Maharashtra</v>
      </c>
      <c r="C1652" s="15" t="str">
        <f>Raw_Data!C1652</f>
        <v>Nalgonda</v>
      </c>
      <c r="D1652" s="15" t="str">
        <f>Raw_Data!D1652</f>
        <v>Groundnut</v>
      </c>
      <c r="E1652" s="15" t="str">
        <f>Raw_Data!E1652</f>
        <v>Rabi</v>
      </c>
      <c r="F1652" s="15">
        <f>Raw_Data!F1652</f>
        <v>12.84</v>
      </c>
      <c r="G1652" s="18">
        <f>IF(Raw_Data!G1652="",ROUND(AVERAGEIFS(Raw_Data!$G$2:$G$4001,Raw_Data!$E$2:$E$4001,E1652),1),Raw_Data!G1652)</f>
        <v>553.70000000000005</v>
      </c>
      <c r="H1652" s="15">
        <f>Raw_Data!H1652</f>
        <v>25.6</v>
      </c>
      <c r="I1652" s="15">
        <f>Raw_Data!I1652</f>
        <v>65.2</v>
      </c>
      <c r="J1652" s="15">
        <f>Raw_Data!J1652</f>
        <v>7</v>
      </c>
      <c r="K1652" s="15">
        <f>Raw_Data!K1652</f>
        <v>6.2</v>
      </c>
      <c r="L1652" s="18">
        <f>IF(Raw_Data!L1652="",ROUND(AVERAGEIFS(Raw_Data!$L$2:$L$4001,Raw_Data!$E$2:$E$4001,E1652),1),Raw_Data!L1652)</f>
        <v>12.3</v>
      </c>
      <c r="M1652" s="15">
        <f>Raw_Data!M1652</f>
        <v>135.19999999999999</v>
      </c>
      <c r="N1652" s="15">
        <f>Raw_Data!N1652</f>
        <v>57.4</v>
      </c>
      <c r="O1652" s="15">
        <f>Raw_Data!O1652</f>
        <v>121.3</v>
      </c>
      <c r="P1652" s="15" t="str">
        <f>Raw_Data!P1652</f>
        <v>Rainfed</v>
      </c>
      <c r="Q1652" s="15">
        <f>Raw_Data!Q1652</f>
        <v>124.2</v>
      </c>
      <c r="R1652" s="15">
        <f>Raw_Data!R1652</f>
        <v>5.56</v>
      </c>
      <c r="S1652" s="15">
        <f>Raw_Data!S1652</f>
        <v>0.86</v>
      </c>
      <c r="T1652" s="18">
        <f>IF(Raw_Data!T1652="",ROUND(AVERAGEIFS(Raw_Data!$T$2:$T$4001,Raw_Data!$E$2:$E$4001,E1652,Raw_Data!$D$2:$D$4001,D1652),2),IF(Raw_Data!T1652&gt;INDEX(Cleaning_Reference!$F$6:$F$13,MATCH(D1652,Cleaning_Reference!$A$6:$A$13,0)),INDEX(Cleaning_Reference!$F$6:$F$13,MATCH(D1652,Cleaning_Reference!$A$6:$A$13,0)),Raw_Data!T1652))</f>
        <v>1.19</v>
      </c>
      <c r="U1652" s="15">
        <f>Raw_Data!U1652</f>
        <v>15.28</v>
      </c>
      <c r="V1652" s="15">
        <f>Raw_Data!V1652</f>
        <v>57891</v>
      </c>
      <c r="W1652" s="15">
        <f>Raw_Data!W1652</f>
        <v>839220</v>
      </c>
      <c r="X1652" s="15">
        <f>Raw_Data!X1652</f>
        <v>884574</v>
      </c>
      <c r="Y1652" s="15">
        <f>Raw_Data!Y1652</f>
        <v>45354</v>
      </c>
      <c r="Z1652" s="15">
        <f>Raw_Data!Z1652</f>
        <v>4150</v>
      </c>
      <c r="AA1652" s="15">
        <f>Raw_Data!AA1652</f>
        <v>3.6819999999999999</v>
      </c>
      <c r="AB1652" s="15">
        <f>Raw_Data!AB1652</f>
        <v>49.3</v>
      </c>
      <c r="AC1652" s="19" t="str">
        <f>IF(Raw_Data!G1652="","Yes","No")</f>
        <v>No</v>
      </c>
      <c r="AD1652" s="19" t="str">
        <f>IF(Raw_Data!L1652="","Yes","No")</f>
        <v>No</v>
      </c>
      <c r="AE1652" s="19" t="str">
        <f>IF(Raw_Data!T1652="","Imputed",IF(Raw_Data!T1652&gt;INDEX(Cleaning_Reference!$F$6:$F$13,MATCH(D1652,Cleaning_Reference!$A$6:$A$13,0)),"Capped","Original"))</f>
        <v>Original</v>
      </c>
      <c r="AF1652" s="21">
        <f t="shared" si="25"/>
        <v>15.28</v>
      </c>
    </row>
    <row r="1653" spans="1:32" ht="15" customHeight="1" x14ac:dyDescent="0.3">
      <c r="A1653" s="20" t="str">
        <f>Raw_Data!A1653</f>
        <v>SF11652</v>
      </c>
      <c r="B1653" s="15" t="str">
        <f>Raw_Data!B1653</f>
        <v>Tamil Nadu</v>
      </c>
      <c r="C1653" s="15" t="str">
        <f>Raw_Data!C1653</f>
        <v>Indore</v>
      </c>
      <c r="D1653" s="15" t="str">
        <f>Raw_Data!D1653</f>
        <v>Rice</v>
      </c>
      <c r="E1653" s="15" t="str">
        <f>Raw_Data!E1653</f>
        <v>Kharif</v>
      </c>
      <c r="F1653" s="15">
        <f>Raw_Data!F1653</f>
        <v>5.77</v>
      </c>
      <c r="G1653" s="18">
        <f>IF(Raw_Data!G1653="",ROUND(AVERAGEIFS(Raw_Data!$G$2:$G$4001,Raw_Data!$E$2:$E$4001,E1653),1),Raw_Data!G1653)</f>
        <v>895.8</v>
      </c>
      <c r="H1653" s="15">
        <f>Raw_Data!H1653</f>
        <v>28.9</v>
      </c>
      <c r="I1653" s="15">
        <f>Raw_Data!I1653</f>
        <v>57.4</v>
      </c>
      <c r="J1653" s="15">
        <f>Raw_Data!J1653</f>
        <v>5.0999999999999996</v>
      </c>
      <c r="K1653" s="15">
        <f>Raw_Data!K1653</f>
        <v>7.73</v>
      </c>
      <c r="L1653" s="18">
        <f>IF(Raw_Data!L1653="",ROUND(AVERAGEIFS(Raw_Data!$L$2:$L$4001,Raw_Data!$E$2:$E$4001,E1653),1),Raw_Data!L1653)</f>
        <v>29.1</v>
      </c>
      <c r="M1653" s="15">
        <f>Raw_Data!M1653</f>
        <v>111.1</v>
      </c>
      <c r="N1653" s="15">
        <f>Raw_Data!N1653</f>
        <v>45.8</v>
      </c>
      <c r="O1653" s="15">
        <f>Raw_Data!O1653</f>
        <v>91.4</v>
      </c>
      <c r="P1653" s="15" t="str">
        <f>Raw_Data!P1653</f>
        <v>Drip</v>
      </c>
      <c r="Q1653" s="15">
        <f>Raw_Data!Q1653</f>
        <v>144.9</v>
      </c>
      <c r="R1653" s="15">
        <f>Raw_Data!R1653</f>
        <v>2.98</v>
      </c>
      <c r="S1653" s="15">
        <f>Raw_Data!S1653</f>
        <v>0.77</v>
      </c>
      <c r="T1653" s="18">
        <f>IF(Raw_Data!T1653="",ROUND(AVERAGEIFS(Raw_Data!$T$2:$T$4001,Raw_Data!$E$2:$E$4001,E1653,Raw_Data!$D$2:$D$4001,D1653),2),IF(Raw_Data!T1653&gt;INDEX(Cleaning_Reference!$F$6:$F$13,MATCH(D1653,Cleaning_Reference!$A$6:$A$13,0)),INDEX(Cleaning_Reference!$F$6:$F$13,MATCH(D1653,Cleaning_Reference!$A$6:$A$13,0)),Raw_Data!T1653))</f>
        <v>0.98</v>
      </c>
      <c r="U1653" s="15">
        <f>Raw_Data!U1653</f>
        <v>5.65</v>
      </c>
      <c r="V1653" s="15">
        <f>Raw_Data!V1653</f>
        <v>23199</v>
      </c>
      <c r="W1653" s="15">
        <f>Raw_Data!W1653</f>
        <v>418402</v>
      </c>
      <c r="X1653" s="15">
        <f>Raw_Data!X1653</f>
        <v>131074</v>
      </c>
      <c r="Y1653" s="15">
        <f>Raw_Data!Y1653</f>
        <v>-287328</v>
      </c>
      <c r="Z1653" s="15">
        <f>Raw_Data!Z1653</f>
        <v>6927</v>
      </c>
      <c r="AA1653" s="15">
        <f>Raw_Data!AA1653</f>
        <v>0.81599999999999995</v>
      </c>
      <c r="AB1653" s="15">
        <f>Raw_Data!AB1653</f>
        <v>66.5</v>
      </c>
      <c r="AC1653" s="19" t="str">
        <f>IF(Raw_Data!G1653="","Yes","No")</f>
        <v>No</v>
      </c>
      <c r="AD1653" s="19" t="str">
        <f>IF(Raw_Data!L1653="","Yes","No")</f>
        <v>No</v>
      </c>
      <c r="AE1653" s="19" t="str">
        <f>IF(Raw_Data!T1653="","Imputed",IF(Raw_Data!T1653&gt;INDEX(Cleaning_Reference!$F$6:$F$13,MATCH(D1653,Cleaning_Reference!$A$6:$A$13,0)),"Capped","Original"))</f>
        <v>Original</v>
      </c>
      <c r="AF1653" s="21">
        <f t="shared" si="25"/>
        <v>5.65</v>
      </c>
    </row>
    <row r="1654" spans="1:32" ht="15" customHeight="1" x14ac:dyDescent="0.3">
      <c r="A1654" s="20" t="str">
        <f>Raw_Data!A1654</f>
        <v>SF11653</v>
      </c>
      <c r="B1654" s="15" t="str">
        <f>Raw_Data!B1654</f>
        <v>Telangana</v>
      </c>
      <c r="C1654" s="15" t="str">
        <f>Raw_Data!C1654</f>
        <v>Rajkot</v>
      </c>
      <c r="D1654" s="15" t="str">
        <f>Raw_Data!D1654</f>
        <v>Wheat</v>
      </c>
      <c r="E1654" s="15" t="str">
        <f>Raw_Data!E1654</f>
        <v>Kharif</v>
      </c>
      <c r="F1654" s="15">
        <f>Raw_Data!F1654</f>
        <v>1.54</v>
      </c>
      <c r="G1654" s="18">
        <f>IF(Raw_Data!G1654="",ROUND(AVERAGEIFS(Raw_Data!$G$2:$G$4001,Raw_Data!$E$2:$E$4001,E1654),1),Raw_Data!G1654)</f>
        <v>820.8</v>
      </c>
      <c r="H1654" s="15">
        <f>Raw_Data!H1654</f>
        <v>28.7</v>
      </c>
      <c r="I1654" s="15">
        <f>Raw_Data!I1654</f>
        <v>60.8</v>
      </c>
      <c r="J1654" s="15">
        <f>Raw_Data!J1654</f>
        <v>6.2</v>
      </c>
      <c r="K1654" s="15">
        <f>Raw_Data!K1654</f>
        <v>7.44</v>
      </c>
      <c r="L1654" s="18">
        <f>IF(Raw_Data!L1654="",ROUND(AVERAGEIFS(Raw_Data!$L$2:$L$4001,Raw_Data!$E$2:$E$4001,E1654),1),Raw_Data!L1654)</f>
        <v>29.6</v>
      </c>
      <c r="M1654" s="15">
        <f>Raw_Data!M1654</f>
        <v>112.5</v>
      </c>
      <c r="N1654" s="15">
        <f>Raw_Data!N1654</f>
        <v>35.799999999999997</v>
      </c>
      <c r="O1654" s="15">
        <f>Raw_Data!O1654</f>
        <v>127.7</v>
      </c>
      <c r="P1654" s="15" t="str">
        <f>Raw_Data!P1654</f>
        <v>Rainfed</v>
      </c>
      <c r="Q1654" s="15">
        <f>Raw_Data!Q1654</f>
        <v>222.3</v>
      </c>
      <c r="R1654" s="15">
        <f>Raw_Data!R1654</f>
        <v>6.59</v>
      </c>
      <c r="S1654" s="15">
        <f>Raw_Data!S1654</f>
        <v>0.79</v>
      </c>
      <c r="T1654" s="18">
        <f>IF(Raw_Data!T1654="",ROUND(AVERAGEIFS(Raw_Data!$T$2:$T$4001,Raw_Data!$E$2:$E$4001,E1654,Raw_Data!$D$2:$D$4001,D1654),2),IF(Raw_Data!T1654&gt;INDEX(Cleaning_Reference!$F$6:$F$13,MATCH(D1654,Cleaning_Reference!$A$6:$A$13,0)),INDEX(Cleaning_Reference!$F$6:$F$13,MATCH(D1654,Cleaning_Reference!$A$6:$A$13,0)),Raw_Data!T1654))</f>
        <v>1.68</v>
      </c>
      <c r="U1654" s="15">
        <f>Raw_Data!U1654</f>
        <v>2.59</v>
      </c>
      <c r="V1654" s="15">
        <f>Raw_Data!V1654</f>
        <v>26321</v>
      </c>
      <c r="W1654" s="15">
        <f>Raw_Data!W1654</f>
        <v>102659</v>
      </c>
      <c r="X1654" s="15">
        <f>Raw_Data!X1654</f>
        <v>68171</v>
      </c>
      <c r="Y1654" s="15">
        <f>Raw_Data!Y1654</f>
        <v>-34488</v>
      </c>
      <c r="Z1654" s="15">
        <f>Raw_Data!Z1654</f>
        <v>430</v>
      </c>
      <c r="AA1654" s="15">
        <f>Raw_Data!AA1654</f>
        <v>6.0229999999999997</v>
      </c>
      <c r="AB1654" s="15">
        <f>Raw_Data!AB1654</f>
        <v>49.5</v>
      </c>
      <c r="AC1654" s="19" t="str">
        <f>IF(Raw_Data!G1654="","Yes","No")</f>
        <v>No</v>
      </c>
      <c r="AD1654" s="19" t="str">
        <f>IF(Raw_Data!L1654="","Yes","No")</f>
        <v>No</v>
      </c>
      <c r="AE1654" s="19" t="str">
        <f>IF(Raw_Data!T1654="","Imputed",IF(Raw_Data!T1654&gt;INDEX(Cleaning_Reference!$F$6:$F$13,MATCH(D1654,Cleaning_Reference!$A$6:$A$13,0)),"Capped","Original"))</f>
        <v>Original</v>
      </c>
      <c r="AF1654" s="21">
        <f t="shared" si="25"/>
        <v>2.59</v>
      </c>
    </row>
    <row r="1655" spans="1:32" ht="15" customHeight="1" x14ac:dyDescent="0.3">
      <c r="A1655" s="20" t="str">
        <f>Raw_Data!A1655</f>
        <v>SF11654</v>
      </c>
      <c r="B1655" s="15" t="str">
        <f>Raw_Data!B1655</f>
        <v>Punjab</v>
      </c>
      <c r="C1655" s="15" t="str">
        <f>Raw_Data!C1655</f>
        <v>Nashik</v>
      </c>
      <c r="D1655" s="15" t="str">
        <f>Raw_Data!D1655</f>
        <v>Wheat</v>
      </c>
      <c r="E1655" s="15" t="str">
        <f>Raw_Data!E1655</f>
        <v>Rabi</v>
      </c>
      <c r="F1655" s="15">
        <f>Raw_Data!F1655</f>
        <v>5.36</v>
      </c>
      <c r="G1655" s="18">
        <f>IF(Raw_Data!G1655="",ROUND(AVERAGEIFS(Raw_Data!$G$2:$G$4001,Raw_Data!$E$2:$E$4001,E1655),1),Raw_Data!G1655)</f>
        <v>520.5</v>
      </c>
      <c r="H1655" s="15">
        <f>Raw_Data!H1655</f>
        <v>22.8</v>
      </c>
      <c r="I1655" s="15">
        <f>Raw_Data!I1655</f>
        <v>62.9</v>
      </c>
      <c r="J1655" s="15">
        <f>Raw_Data!J1655</f>
        <v>7.6</v>
      </c>
      <c r="K1655" s="15">
        <f>Raw_Data!K1655</f>
        <v>7.28</v>
      </c>
      <c r="L1655" s="18">
        <f>IF(Raw_Data!L1655="",ROUND(AVERAGEIFS(Raw_Data!$L$2:$L$4001,Raw_Data!$E$2:$E$4001,E1655),1),Raw_Data!L1655)</f>
        <v>21.1</v>
      </c>
      <c r="M1655" s="15">
        <f>Raw_Data!M1655</f>
        <v>151.4</v>
      </c>
      <c r="N1655" s="15">
        <f>Raw_Data!N1655</f>
        <v>43.1</v>
      </c>
      <c r="O1655" s="15">
        <f>Raw_Data!O1655</f>
        <v>106.4</v>
      </c>
      <c r="P1655" s="15" t="str">
        <f>Raw_Data!P1655</f>
        <v>Rainfed</v>
      </c>
      <c r="Q1655" s="15">
        <f>Raw_Data!Q1655</f>
        <v>251.1</v>
      </c>
      <c r="R1655" s="15">
        <f>Raw_Data!R1655</f>
        <v>4.62</v>
      </c>
      <c r="S1655" s="15">
        <f>Raw_Data!S1655</f>
        <v>0.96</v>
      </c>
      <c r="T1655" s="18">
        <f>IF(Raw_Data!T1655="",ROUND(AVERAGEIFS(Raw_Data!$T$2:$T$4001,Raw_Data!$E$2:$E$4001,E1655,Raw_Data!$D$2:$D$4001,D1655),2),IF(Raw_Data!T1655&gt;INDEX(Cleaning_Reference!$F$6:$F$13,MATCH(D1655,Cleaning_Reference!$A$6:$A$13,0)),INDEX(Cleaning_Reference!$F$6:$F$13,MATCH(D1655,Cleaning_Reference!$A$6:$A$13,0)),Raw_Data!T1655))</f>
        <v>2.17</v>
      </c>
      <c r="U1655" s="15">
        <f>Raw_Data!U1655</f>
        <v>11.63</v>
      </c>
      <c r="V1655" s="15">
        <f>Raw_Data!V1655</f>
        <v>21798</v>
      </c>
      <c r="W1655" s="15">
        <f>Raw_Data!W1655</f>
        <v>286491</v>
      </c>
      <c r="X1655" s="15">
        <f>Raw_Data!X1655</f>
        <v>253511</v>
      </c>
      <c r="Y1655" s="15">
        <f>Raw_Data!Y1655</f>
        <v>-32980</v>
      </c>
      <c r="Z1655" s="15">
        <f>Raw_Data!Z1655</f>
        <v>1839</v>
      </c>
      <c r="AA1655" s="15">
        <f>Raw_Data!AA1655</f>
        <v>6.3239999999999998</v>
      </c>
      <c r="AB1655" s="15">
        <f>Raw_Data!AB1655</f>
        <v>49.3</v>
      </c>
      <c r="AC1655" s="19" t="str">
        <f>IF(Raw_Data!G1655="","Yes","No")</f>
        <v>No</v>
      </c>
      <c r="AD1655" s="19" t="str">
        <f>IF(Raw_Data!L1655="","Yes","No")</f>
        <v>No</v>
      </c>
      <c r="AE1655" s="19" t="str">
        <f>IF(Raw_Data!T1655="","Imputed",IF(Raw_Data!T1655&gt;INDEX(Cleaning_Reference!$F$6:$F$13,MATCH(D1655,Cleaning_Reference!$A$6:$A$13,0)),"Capped","Original"))</f>
        <v>Original</v>
      </c>
      <c r="AF1655" s="21">
        <f t="shared" si="25"/>
        <v>11.63</v>
      </c>
    </row>
    <row r="1656" spans="1:32" ht="15" customHeight="1" x14ac:dyDescent="0.3">
      <c r="A1656" s="20" t="str">
        <f>Raw_Data!A1656</f>
        <v>SF11655</v>
      </c>
      <c r="B1656" s="15" t="str">
        <f>Raw_Data!B1656</f>
        <v>Gujarat</v>
      </c>
      <c r="C1656" s="15" t="str">
        <f>Raw_Data!C1656</f>
        <v>Warangal</v>
      </c>
      <c r="D1656" s="15" t="str">
        <f>Raw_Data!D1656</f>
        <v>Cotton</v>
      </c>
      <c r="E1656" s="15" t="str">
        <f>Raw_Data!E1656</f>
        <v>Rabi</v>
      </c>
      <c r="F1656" s="15">
        <f>Raw_Data!F1656</f>
        <v>11.08</v>
      </c>
      <c r="G1656" s="18">
        <f>IF(Raw_Data!G1656="",ROUND(AVERAGEIFS(Raw_Data!$G$2:$G$4001,Raw_Data!$E$2:$E$4001,E1656),1),Raw_Data!G1656)</f>
        <v>326.7</v>
      </c>
      <c r="H1656" s="15">
        <f>Raw_Data!H1656</f>
        <v>21.2</v>
      </c>
      <c r="I1656" s="15">
        <f>Raw_Data!I1656</f>
        <v>66.3</v>
      </c>
      <c r="J1656" s="15">
        <f>Raw_Data!J1656</f>
        <v>6.8</v>
      </c>
      <c r="K1656" s="15">
        <f>Raw_Data!K1656</f>
        <v>6.15</v>
      </c>
      <c r="L1656" s="18">
        <f>IF(Raw_Data!L1656="",ROUND(AVERAGEIFS(Raw_Data!$L$2:$L$4001,Raw_Data!$E$2:$E$4001,E1656),1),Raw_Data!L1656)</f>
        <v>25.6</v>
      </c>
      <c r="M1656" s="15">
        <f>Raw_Data!M1656</f>
        <v>138</v>
      </c>
      <c r="N1656" s="15">
        <f>Raw_Data!N1656</f>
        <v>65.2</v>
      </c>
      <c r="O1656" s="15">
        <f>Raw_Data!O1656</f>
        <v>57</v>
      </c>
      <c r="P1656" s="15" t="str">
        <f>Raw_Data!P1656</f>
        <v>Drip</v>
      </c>
      <c r="Q1656" s="15">
        <f>Raw_Data!Q1656</f>
        <v>246.7</v>
      </c>
      <c r="R1656" s="15">
        <f>Raw_Data!R1656</f>
        <v>5.19</v>
      </c>
      <c r="S1656" s="15">
        <f>Raw_Data!S1656</f>
        <v>0.88</v>
      </c>
      <c r="T1656" s="18">
        <f>IF(Raw_Data!T1656="",ROUND(AVERAGEIFS(Raw_Data!$T$2:$T$4001,Raw_Data!$E$2:$E$4001,E1656,Raw_Data!$D$2:$D$4001,D1656),2),IF(Raw_Data!T1656&gt;INDEX(Cleaning_Reference!$F$6:$F$13,MATCH(D1656,Cleaning_Reference!$A$6:$A$13,0)),INDEX(Cleaning_Reference!$F$6:$F$13,MATCH(D1656,Cleaning_Reference!$A$6:$A$13,0)),Raw_Data!T1656))</f>
        <v>0.93</v>
      </c>
      <c r="U1656" s="15">
        <f>Raw_Data!U1656</f>
        <v>10.3</v>
      </c>
      <c r="V1656" s="15">
        <f>Raw_Data!V1656</f>
        <v>65209</v>
      </c>
      <c r="W1656" s="15">
        <f>Raw_Data!W1656</f>
        <v>879272</v>
      </c>
      <c r="X1656" s="15">
        <f>Raw_Data!X1656</f>
        <v>671653</v>
      </c>
      <c r="Y1656" s="15">
        <f>Raw_Data!Y1656</f>
        <v>-207619</v>
      </c>
      <c r="Z1656" s="15">
        <f>Raw_Data!Z1656</f>
        <v>8304</v>
      </c>
      <c r="AA1656" s="15">
        <f>Raw_Data!AA1656</f>
        <v>1.24</v>
      </c>
      <c r="AB1656" s="15">
        <f>Raw_Data!AB1656</f>
        <v>29</v>
      </c>
      <c r="AC1656" s="19" t="str">
        <f>IF(Raw_Data!G1656="","Yes","No")</f>
        <v>No</v>
      </c>
      <c r="AD1656" s="19" t="str">
        <f>IF(Raw_Data!L1656="","Yes","No")</f>
        <v>No</v>
      </c>
      <c r="AE1656" s="19" t="str">
        <f>IF(Raw_Data!T1656="","Imputed",IF(Raw_Data!T1656&gt;INDEX(Cleaning_Reference!$F$6:$F$13,MATCH(D1656,Cleaning_Reference!$A$6:$A$13,0)),"Capped","Original"))</f>
        <v>Original</v>
      </c>
      <c r="AF1656" s="21">
        <f t="shared" si="25"/>
        <v>10.3</v>
      </c>
    </row>
    <row r="1657" spans="1:32" ht="15" customHeight="1" x14ac:dyDescent="0.3">
      <c r="A1657" s="20" t="str">
        <f>Raw_Data!A1657</f>
        <v>SF11656</v>
      </c>
      <c r="B1657" s="15" t="str">
        <f>Raw_Data!B1657</f>
        <v>Telangana</v>
      </c>
      <c r="C1657" s="15" t="str">
        <f>Raw_Data!C1657</f>
        <v>Ludhiana</v>
      </c>
      <c r="D1657" s="15" t="str">
        <f>Raw_Data!D1657</f>
        <v>Maize</v>
      </c>
      <c r="E1657" s="15" t="str">
        <f>Raw_Data!E1657</f>
        <v>Kharif</v>
      </c>
      <c r="F1657" s="15">
        <f>Raw_Data!F1657</f>
        <v>8.32</v>
      </c>
      <c r="G1657" s="18">
        <f>IF(Raw_Data!G1657="",ROUND(AVERAGEIFS(Raw_Data!$G$2:$G$4001,Raw_Data!$E$2:$E$4001,E1657),1),Raw_Data!G1657)</f>
        <v>809.7</v>
      </c>
      <c r="H1657" s="15">
        <f>Raw_Data!H1657</f>
        <v>31.2</v>
      </c>
      <c r="I1657" s="15">
        <f>Raw_Data!I1657</f>
        <v>79.3</v>
      </c>
      <c r="J1657" s="15">
        <f>Raw_Data!J1657</f>
        <v>6.7</v>
      </c>
      <c r="K1657" s="15">
        <f>Raw_Data!K1657</f>
        <v>5.76</v>
      </c>
      <c r="L1657" s="18">
        <f>IF(Raw_Data!L1657="",ROUND(AVERAGEIFS(Raw_Data!$L$2:$L$4001,Raw_Data!$E$2:$E$4001,E1657),1),Raw_Data!L1657)</f>
        <v>26.6</v>
      </c>
      <c r="M1657" s="15">
        <f>Raw_Data!M1657</f>
        <v>110.3</v>
      </c>
      <c r="N1657" s="15">
        <f>Raw_Data!N1657</f>
        <v>60.1</v>
      </c>
      <c r="O1657" s="15">
        <f>Raw_Data!O1657</f>
        <v>106.3</v>
      </c>
      <c r="P1657" s="15" t="str">
        <f>Raw_Data!P1657</f>
        <v>Rainfed</v>
      </c>
      <c r="Q1657" s="15">
        <f>Raw_Data!Q1657</f>
        <v>104.5</v>
      </c>
      <c r="R1657" s="15">
        <f>Raw_Data!R1657</f>
        <v>0.68</v>
      </c>
      <c r="S1657" s="15">
        <f>Raw_Data!S1657</f>
        <v>0.74</v>
      </c>
      <c r="T1657" s="18">
        <f>IF(Raw_Data!T1657="",ROUND(AVERAGEIFS(Raw_Data!$T$2:$T$4001,Raw_Data!$E$2:$E$4001,E1657,Raw_Data!$D$2:$D$4001,D1657),2),IF(Raw_Data!T1657&gt;INDEX(Cleaning_Reference!$F$6:$F$13,MATCH(D1657,Cleaning_Reference!$A$6:$A$13,0)),INDEX(Cleaning_Reference!$F$6:$F$13,MATCH(D1657,Cleaning_Reference!$A$6:$A$13,0)),Raw_Data!T1657))</f>
        <v>1.23</v>
      </c>
      <c r="U1657" s="15">
        <f>Raw_Data!U1657</f>
        <v>10.23</v>
      </c>
      <c r="V1657" s="15">
        <f>Raw_Data!V1657</f>
        <v>20245</v>
      </c>
      <c r="W1657" s="15">
        <f>Raw_Data!W1657</f>
        <v>520128</v>
      </c>
      <c r="X1657" s="15">
        <f>Raw_Data!X1657</f>
        <v>207106</v>
      </c>
      <c r="Y1657" s="15">
        <f>Raw_Data!Y1657</f>
        <v>-313022</v>
      </c>
      <c r="Z1657" s="15">
        <f>Raw_Data!Z1657</f>
        <v>3174</v>
      </c>
      <c r="AA1657" s="15">
        <f>Raw_Data!AA1657</f>
        <v>3.2229999999999999</v>
      </c>
      <c r="AB1657" s="15">
        <f>Raw_Data!AB1657</f>
        <v>73.599999999999994</v>
      </c>
      <c r="AC1657" s="19" t="str">
        <f>IF(Raw_Data!G1657="","Yes","No")</f>
        <v>No</v>
      </c>
      <c r="AD1657" s="19" t="str">
        <f>IF(Raw_Data!L1657="","Yes","No")</f>
        <v>No</v>
      </c>
      <c r="AE1657" s="19" t="str">
        <f>IF(Raw_Data!T1657="","Imputed",IF(Raw_Data!T1657&gt;INDEX(Cleaning_Reference!$F$6:$F$13,MATCH(D1657,Cleaning_Reference!$A$6:$A$13,0)),"Capped","Original"))</f>
        <v>Original</v>
      </c>
      <c r="AF1657" s="21">
        <f t="shared" si="25"/>
        <v>10.23</v>
      </c>
    </row>
    <row r="1658" spans="1:32" ht="15" customHeight="1" x14ac:dyDescent="0.3">
      <c r="A1658" s="20" t="str">
        <f>Raw_Data!A1658</f>
        <v>SF11657</v>
      </c>
      <c r="B1658" s="15" t="str">
        <f>Raw_Data!B1658</f>
        <v>Tamil Nadu</v>
      </c>
      <c r="C1658" s="15" t="str">
        <f>Raw_Data!C1658</f>
        <v>Rajkot</v>
      </c>
      <c r="D1658" s="15" t="str">
        <f>Raw_Data!D1658</f>
        <v>Chilli</v>
      </c>
      <c r="E1658" s="15" t="str">
        <f>Raw_Data!E1658</f>
        <v>Rabi</v>
      </c>
      <c r="F1658" s="15">
        <f>Raw_Data!F1658</f>
        <v>12.69</v>
      </c>
      <c r="G1658" s="18">
        <f>IF(Raw_Data!G1658="",ROUND(AVERAGEIFS(Raw_Data!$G$2:$G$4001,Raw_Data!$E$2:$E$4001,E1658),1),Raw_Data!G1658)</f>
        <v>296.89999999999998</v>
      </c>
      <c r="H1658" s="15">
        <f>Raw_Data!H1658</f>
        <v>24.7</v>
      </c>
      <c r="I1658" s="15">
        <f>Raw_Data!I1658</f>
        <v>57.3</v>
      </c>
      <c r="J1658" s="15">
        <f>Raw_Data!J1658</f>
        <v>8</v>
      </c>
      <c r="K1658" s="15">
        <f>Raw_Data!K1658</f>
        <v>5.42</v>
      </c>
      <c r="L1658" s="18">
        <f>IF(Raw_Data!L1658="",ROUND(AVERAGEIFS(Raw_Data!$L$2:$L$4001,Raw_Data!$E$2:$E$4001,E1658),1),Raw_Data!L1658)</f>
        <v>22</v>
      </c>
      <c r="M1658" s="15">
        <f>Raw_Data!M1658</f>
        <v>96.1</v>
      </c>
      <c r="N1658" s="15">
        <f>Raw_Data!N1658</f>
        <v>57</v>
      </c>
      <c r="O1658" s="15">
        <f>Raw_Data!O1658</f>
        <v>107.1</v>
      </c>
      <c r="P1658" s="15" t="str">
        <f>Raw_Data!P1658</f>
        <v>Sprinkler</v>
      </c>
      <c r="Q1658" s="15">
        <f>Raw_Data!Q1658</f>
        <v>132.69999999999999</v>
      </c>
      <c r="R1658" s="15">
        <f>Raw_Data!R1658</f>
        <v>3.99</v>
      </c>
      <c r="S1658" s="15">
        <f>Raw_Data!S1658</f>
        <v>0.9</v>
      </c>
      <c r="T1658" s="18">
        <f>IF(Raw_Data!T1658="",ROUND(AVERAGEIFS(Raw_Data!$T$2:$T$4001,Raw_Data!$E$2:$E$4001,E1658,Raw_Data!$D$2:$D$4001,D1658),2),IF(Raw_Data!T1658&gt;INDEX(Cleaning_Reference!$F$6:$F$13,MATCH(D1658,Cleaning_Reference!$A$6:$A$13,0)),INDEX(Cleaning_Reference!$F$6:$F$13,MATCH(D1658,Cleaning_Reference!$A$6:$A$13,0)),Raw_Data!T1658))</f>
        <v>0.3</v>
      </c>
      <c r="U1658" s="15">
        <f>Raw_Data!U1658</f>
        <v>3.81</v>
      </c>
      <c r="V1658" s="15">
        <f>Raw_Data!V1658</f>
        <v>101412</v>
      </c>
      <c r="W1658" s="15">
        <f>Raw_Data!W1658</f>
        <v>805442</v>
      </c>
      <c r="X1658" s="15">
        <f>Raw_Data!X1658</f>
        <v>386380</v>
      </c>
      <c r="Y1658" s="15">
        <f>Raw_Data!Y1658</f>
        <v>-419062</v>
      </c>
      <c r="Z1658" s="15">
        <f>Raw_Data!Z1658</f>
        <v>8550</v>
      </c>
      <c r="AA1658" s="15">
        <f>Raw_Data!AA1658</f>
        <v>0.44600000000000001</v>
      </c>
      <c r="AB1658" s="15">
        <f>Raw_Data!AB1658</f>
        <v>30</v>
      </c>
      <c r="AC1658" s="19" t="str">
        <f>IF(Raw_Data!G1658="","Yes","No")</f>
        <v>No</v>
      </c>
      <c r="AD1658" s="19" t="str">
        <f>IF(Raw_Data!L1658="","Yes","No")</f>
        <v>No</v>
      </c>
      <c r="AE1658" s="19" t="str">
        <f>IF(Raw_Data!T1658="","Imputed",IF(Raw_Data!T1658&gt;INDEX(Cleaning_Reference!$F$6:$F$13,MATCH(D1658,Cleaning_Reference!$A$6:$A$13,0)),"Capped","Original"))</f>
        <v>Original</v>
      </c>
      <c r="AF1658" s="21">
        <f t="shared" si="25"/>
        <v>3.81</v>
      </c>
    </row>
    <row r="1659" spans="1:32" ht="15" customHeight="1" x14ac:dyDescent="0.3">
      <c r="A1659" s="20" t="str">
        <f>Raw_Data!A1659</f>
        <v>SF11658</v>
      </c>
      <c r="B1659" s="15" t="str">
        <f>Raw_Data!B1659</f>
        <v>Karnataka</v>
      </c>
      <c r="C1659" s="15" t="str">
        <f>Raw_Data!C1659</f>
        <v>Krishna</v>
      </c>
      <c r="D1659" s="15" t="str">
        <f>Raw_Data!D1659</f>
        <v>Maize</v>
      </c>
      <c r="E1659" s="15" t="str">
        <f>Raw_Data!E1659</f>
        <v>Kharif</v>
      </c>
      <c r="F1659" s="15">
        <f>Raw_Data!F1659</f>
        <v>8.64</v>
      </c>
      <c r="G1659" s="18">
        <f>IF(Raw_Data!G1659="",ROUND(AVERAGEIFS(Raw_Data!$G$2:$G$4001,Raw_Data!$E$2:$E$4001,E1659),1),Raw_Data!G1659)</f>
        <v>929.2</v>
      </c>
      <c r="H1659" s="15">
        <f>Raw_Data!H1659</f>
        <v>28.4</v>
      </c>
      <c r="I1659" s="15">
        <f>Raw_Data!I1659</f>
        <v>83.7</v>
      </c>
      <c r="J1659" s="15">
        <f>Raw_Data!J1659</f>
        <v>7.3</v>
      </c>
      <c r="K1659" s="15">
        <f>Raw_Data!K1659</f>
        <v>7.37</v>
      </c>
      <c r="L1659" s="18">
        <f>IF(Raw_Data!L1659="",ROUND(AVERAGEIFS(Raw_Data!$L$2:$L$4001,Raw_Data!$E$2:$E$4001,E1659),1),Raw_Data!L1659)</f>
        <v>32.299999999999997</v>
      </c>
      <c r="M1659" s="15">
        <f>Raw_Data!M1659</f>
        <v>88.4</v>
      </c>
      <c r="N1659" s="15">
        <f>Raw_Data!N1659</f>
        <v>47.2</v>
      </c>
      <c r="O1659" s="15">
        <f>Raw_Data!O1659</f>
        <v>123.7</v>
      </c>
      <c r="P1659" s="15" t="str">
        <f>Raw_Data!P1659</f>
        <v>Rainfed</v>
      </c>
      <c r="Q1659" s="15">
        <f>Raw_Data!Q1659</f>
        <v>247.5</v>
      </c>
      <c r="R1659" s="15">
        <f>Raw_Data!R1659</f>
        <v>3.59</v>
      </c>
      <c r="S1659" s="15">
        <f>Raw_Data!S1659</f>
        <v>0.75</v>
      </c>
      <c r="T1659" s="18">
        <f>IF(Raw_Data!T1659="",ROUND(AVERAGEIFS(Raw_Data!$T$2:$T$4001,Raw_Data!$E$2:$E$4001,E1659,Raw_Data!$D$2:$D$4001,D1659),2),IF(Raw_Data!T1659&gt;INDEX(Cleaning_Reference!$F$6:$F$13,MATCH(D1659,Cleaning_Reference!$A$6:$A$13,0)),INDEX(Cleaning_Reference!$F$6:$F$13,MATCH(D1659,Cleaning_Reference!$A$6:$A$13,0)),Raw_Data!T1659))</f>
        <v>2.2000000000000002</v>
      </c>
      <c r="U1659" s="15">
        <f>Raw_Data!U1659</f>
        <v>19.010000000000002</v>
      </c>
      <c r="V1659" s="15">
        <f>Raw_Data!V1659</f>
        <v>21816</v>
      </c>
      <c r="W1659" s="15">
        <f>Raw_Data!W1659</f>
        <v>594763</v>
      </c>
      <c r="X1659" s="15">
        <f>Raw_Data!X1659</f>
        <v>414722</v>
      </c>
      <c r="Y1659" s="15">
        <f>Raw_Data!Y1659</f>
        <v>-180041</v>
      </c>
      <c r="Z1659" s="15">
        <f>Raw_Data!Z1659</f>
        <v>2561</v>
      </c>
      <c r="AA1659" s="15">
        <f>Raw_Data!AA1659</f>
        <v>7.423</v>
      </c>
      <c r="AB1659" s="15">
        <f>Raw_Data!AB1659</f>
        <v>76</v>
      </c>
      <c r="AC1659" s="19" t="str">
        <f>IF(Raw_Data!G1659="","Yes","No")</f>
        <v>No</v>
      </c>
      <c r="AD1659" s="19" t="str">
        <f>IF(Raw_Data!L1659="","Yes","No")</f>
        <v>No</v>
      </c>
      <c r="AE1659" s="19" t="str">
        <f>IF(Raw_Data!T1659="","Imputed",IF(Raw_Data!T1659&gt;INDEX(Cleaning_Reference!$F$6:$F$13,MATCH(D1659,Cleaning_Reference!$A$6:$A$13,0)),"Capped","Original"))</f>
        <v>Original</v>
      </c>
      <c r="AF1659" s="21">
        <f t="shared" si="25"/>
        <v>19.010000000000002</v>
      </c>
    </row>
    <row r="1660" spans="1:32" ht="15" customHeight="1" x14ac:dyDescent="0.3">
      <c r="A1660" s="20" t="str">
        <f>Raw_Data!A1660</f>
        <v>SF11659</v>
      </c>
      <c r="B1660" s="15" t="str">
        <f>Raw_Data!B1660</f>
        <v>Tamil Nadu</v>
      </c>
      <c r="C1660" s="15" t="str">
        <f>Raw_Data!C1660</f>
        <v>Ludhiana</v>
      </c>
      <c r="D1660" s="15" t="str">
        <f>Raw_Data!D1660</f>
        <v>Cotton</v>
      </c>
      <c r="E1660" s="15" t="str">
        <f>Raw_Data!E1660</f>
        <v>Rabi</v>
      </c>
      <c r="F1660" s="15">
        <f>Raw_Data!F1660</f>
        <v>11.37</v>
      </c>
      <c r="G1660" s="18">
        <f>IF(Raw_Data!G1660="",ROUND(AVERAGEIFS(Raw_Data!$G$2:$G$4001,Raw_Data!$E$2:$E$4001,E1660),1),Raw_Data!G1660)</f>
        <v>578.4</v>
      </c>
      <c r="H1660" s="15">
        <f>Raw_Data!H1660</f>
        <v>25.1</v>
      </c>
      <c r="I1660" s="15">
        <f>Raw_Data!I1660</f>
        <v>53.5</v>
      </c>
      <c r="J1660" s="15">
        <f>Raw_Data!J1660</f>
        <v>8.6</v>
      </c>
      <c r="K1660" s="15">
        <f>Raw_Data!K1660</f>
        <v>5.98</v>
      </c>
      <c r="L1660" s="18">
        <f>IF(Raw_Data!L1660="",ROUND(AVERAGEIFS(Raw_Data!$L$2:$L$4001,Raw_Data!$E$2:$E$4001,E1660),1),Raw_Data!L1660)</f>
        <v>24.4</v>
      </c>
      <c r="M1660" s="15">
        <f>Raw_Data!M1660</f>
        <v>131.80000000000001</v>
      </c>
      <c r="N1660" s="15">
        <f>Raw_Data!N1660</f>
        <v>58.6</v>
      </c>
      <c r="O1660" s="15">
        <f>Raw_Data!O1660</f>
        <v>130.19999999999999</v>
      </c>
      <c r="P1660" s="15" t="str">
        <f>Raw_Data!P1660</f>
        <v>Sprinkler</v>
      </c>
      <c r="Q1660" s="15">
        <f>Raw_Data!Q1660</f>
        <v>248.9</v>
      </c>
      <c r="R1660" s="15">
        <f>Raw_Data!R1660</f>
        <v>6.6</v>
      </c>
      <c r="S1660" s="15">
        <f>Raw_Data!S1660</f>
        <v>0.81</v>
      </c>
      <c r="T1660" s="18">
        <f>IF(Raw_Data!T1660="",ROUND(AVERAGEIFS(Raw_Data!$T$2:$T$4001,Raw_Data!$E$2:$E$4001,E1660,Raw_Data!$D$2:$D$4001,D1660),2),IF(Raw_Data!T1660&gt;INDEX(Cleaning_Reference!$F$6:$F$13,MATCH(D1660,Cleaning_Reference!$A$6:$A$13,0)),INDEX(Cleaning_Reference!$F$6:$F$13,MATCH(D1660,Cleaning_Reference!$A$6:$A$13,0)),Raw_Data!T1660))</f>
        <v>1.0900000000000001</v>
      </c>
      <c r="U1660" s="15">
        <f>Raw_Data!U1660</f>
        <v>12.39</v>
      </c>
      <c r="V1660" s="15">
        <f>Raw_Data!V1660</f>
        <v>67099</v>
      </c>
      <c r="W1660" s="15">
        <f>Raw_Data!W1660</f>
        <v>734858</v>
      </c>
      <c r="X1660" s="15">
        <f>Raw_Data!X1660</f>
        <v>831357</v>
      </c>
      <c r="Y1660" s="15">
        <f>Raw_Data!Y1660</f>
        <v>96499</v>
      </c>
      <c r="Z1660" s="15">
        <f>Raw_Data!Z1660</f>
        <v>7454</v>
      </c>
      <c r="AA1660" s="15">
        <f>Raw_Data!AA1660</f>
        <v>1.6619999999999999</v>
      </c>
      <c r="AB1660" s="15">
        <f>Raw_Data!AB1660</f>
        <v>37.700000000000003</v>
      </c>
      <c r="AC1660" s="19" t="str">
        <f>IF(Raw_Data!G1660="","Yes","No")</f>
        <v>No</v>
      </c>
      <c r="AD1660" s="19" t="str">
        <f>IF(Raw_Data!L1660="","Yes","No")</f>
        <v>No</v>
      </c>
      <c r="AE1660" s="19" t="str">
        <f>IF(Raw_Data!T1660="","Imputed",IF(Raw_Data!T1660&gt;INDEX(Cleaning_Reference!$F$6:$F$13,MATCH(D1660,Cleaning_Reference!$A$6:$A$13,0)),"Capped","Original"))</f>
        <v>Original</v>
      </c>
      <c r="AF1660" s="21">
        <f t="shared" si="25"/>
        <v>12.39</v>
      </c>
    </row>
    <row r="1661" spans="1:32" ht="15" customHeight="1" x14ac:dyDescent="0.3">
      <c r="A1661" s="20" t="str">
        <f>Raw_Data!A1661</f>
        <v>SF11660</v>
      </c>
      <c r="B1661" s="15" t="str">
        <f>Raw_Data!B1661</f>
        <v>Andhra Pradesh</v>
      </c>
      <c r="C1661" s="15" t="str">
        <f>Raw_Data!C1661</f>
        <v>Rajkot</v>
      </c>
      <c r="D1661" s="15" t="str">
        <f>Raw_Data!D1661</f>
        <v>Wheat</v>
      </c>
      <c r="E1661" s="15" t="str">
        <f>Raw_Data!E1661</f>
        <v>Rabi</v>
      </c>
      <c r="F1661" s="15">
        <f>Raw_Data!F1661</f>
        <v>5.49</v>
      </c>
      <c r="G1661" s="18">
        <f>IF(Raw_Data!G1661="",ROUND(AVERAGEIFS(Raw_Data!$G$2:$G$4001,Raw_Data!$E$2:$E$4001,E1661),1),Raw_Data!G1661)</f>
        <v>325.89999999999998</v>
      </c>
      <c r="H1661" s="15">
        <f>Raw_Data!H1661</f>
        <v>25.9</v>
      </c>
      <c r="I1661" s="15">
        <f>Raw_Data!I1661</f>
        <v>43.1</v>
      </c>
      <c r="J1661" s="15">
        <f>Raw_Data!J1661</f>
        <v>7.3</v>
      </c>
      <c r="K1661" s="15">
        <f>Raw_Data!K1661</f>
        <v>7.39</v>
      </c>
      <c r="L1661" s="18">
        <f>IF(Raw_Data!L1661="",ROUND(AVERAGEIFS(Raw_Data!$L$2:$L$4001,Raw_Data!$E$2:$E$4001,E1661),1),Raw_Data!L1661)</f>
        <v>26.3</v>
      </c>
      <c r="M1661" s="15">
        <f>Raw_Data!M1661</f>
        <v>124.1</v>
      </c>
      <c r="N1661" s="15">
        <f>Raw_Data!N1661</f>
        <v>73.900000000000006</v>
      </c>
      <c r="O1661" s="15">
        <f>Raw_Data!O1661</f>
        <v>120.1</v>
      </c>
      <c r="P1661" s="15" t="str">
        <f>Raw_Data!P1661</f>
        <v>Flood</v>
      </c>
      <c r="Q1661" s="15">
        <f>Raw_Data!Q1661</f>
        <v>227.4</v>
      </c>
      <c r="R1661" s="15">
        <f>Raw_Data!R1661</f>
        <v>8.39</v>
      </c>
      <c r="S1661" s="15">
        <f>Raw_Data!S1661</f>
        <v>0.89</v>
      </c>
      <c r="T1661" s="18">
        <f>IF(Raw_Data!T1661="",ROUND(AVERAGEIFS(Raw_Data!$T$2:$T$4001,Raw_Data!$E$2:$E$4001,E1661,Raw_Data!$D$2:$D$4001,D1661),2),IF(Raw_Data!T1661&gt;INDEX(Cleaning_Reference!$F$6:$F$13,MATCH(D1661,Cleaning_Reference!$A$6:$A$13,0)),INDEX(Cleaning_Reference!$F$6:$F$13,MATCH(D1661,Cleaning_Reference!$A$6:$A$13,0)),Raw_Data!T1661))</f>
        <v>1.49</v>
      </c>
      <c r="U1661" s="15">
        <f>Raw_Data!U1661</f>
        <v>8.18</v>
      </c>
      <c r="V1661" s="15">
        <f>Raw_Data!V1661</f>
        <v>25338</v>
      </c>
      <c r="W1661" s="15">
        <f>Raw_Data!W1661</f>
        <v>395911</v>
      </c>
      <c r="X1661" s="15">
        <f>Raw_Data!X1661</f>
        <v>207265</v>
      </c>
      <c r="Y1661" s="15">
        <f>Raw_Data!Y1661</f>
        <v>-188646</v>
      </c>
      <c r="Z1661" s="15">
        <f>Raw_Data!Z1661</f>
        <v>4124</v>
      </c>
      <c r="AA1661" s="15">
        <f>Raw_Data!AA1661</f>
        <v>1.984</v>
      </c>
      <c r="AB1661" s="15">
        <f>Raw_Data!AB1661</f>
        <v>32.1</v>
      </c>
      <c r="AC1661" s="19" t="str">
        <f>IF(Raw_Data!G1661="","Yes","No")</f>
        <v>No</v>
      </c>
      <c r="AD1661" s="19" t="str">
        <f>IF(Raw_Data!L1661="","Yes","No")</f>
        <v>No</v>
      </c>
      <c r="AE1661" s="19" t="str">
        <f>IF(Raw_Data!T1661="","Imputed",IF(Raw_Data!T1661&gt;INDEX(Cleaning_Reference!$F$6:$F$13,MATCH(D1661,Cleaning_Reference!$A$6:$A$13,0)),"Capped","Original"))</f>
        <v>Original</v>
      </c>
      <c r="AF1661" s="21">
        <f t="shared" si="25"/>
        <v>8.18</v>
      </c>
    </row>
    <row r="1662" spans="1:32" ht="15" customHeight="1" x14ac:dyDescent="0.3">
      <c r="A1662" s="20" t="str">
        <f>Raw_Data!A1662</f>
        <v>SF11661</v>
      </c>
      <c r="B1662" s="15" t="str">
        <f>Raw_Data!B1662</f>
        <v>Karnataka</v>
      </c>
      <c r="C1662" s="15" t="str">
        <f>Raw_Data!C1662</f>
        <v>Erode</v>
      </c>
      <c r="D1662" s="15" t="str">
        <f>Raw_Data!D1662</f>
        <v>Wheat</v>
      </c>
      <c r="E1662" s="15" t="str">
        <f>Raw_Data!E1662</f>
        <v>Rabi</v>
      </c>
      <c r="F1662" s="15">
        <f>Raw_Data!F1662</f>
        <v>4.2699999999999996</v>
      </c>
      <c r="G1662" s="18">
        <f>IF(Raw_Data!G1662="",ROUND(AVERAGEIFS(Raw_Data!$G$2:$G$4001,Raw_Data!$E$2:$E$4001,E1662),1),Raw_Data!G1662)</f>
        <v>367.8</v>
      </c>
      <c r="H1662" s="15">
        <f>Raw_Data!H1662</f>
        <v>21.5</v>
      </c>
      <c r="I1662" s="15">
        <f>Raw_Data!I1662</f>
        <v>55.4</v>
      </c>
      <c r="J1662" s="15">
        <f>Raw_Data!J1662</f>
        <v>6.5</v>
      </c>
      <c r="K1662" s="15">
        <f>Raw_Data!K1662</f>
        <v>6.28</v>
      </c>
      <c r="L1662" s="18">
        <f>IF(Raw_Data!L1662="",ROUND(AVERAGEIFS(Raw_Data!$L$2:$L$4001,Raw_Data!$E$2:$E$4001,E1662),1),Raw_Data!L1662)</f>
        <v>23.2</v>
      </c>
      <c r="M1662" s="15">
        <f>Raw_Data!M1662</f>
        <v>161.1</v>
      </c>
      <c r="N1662" s="15">
        <f>Raw_Data!N1662</f>
        <v>91</v>
      </c>
      <c r="O1662" s="15">
        <f>Raw_Data!O1662</f>
        <v>129.4</v>
      </c>
      <c r="P1662" s="15" t="str">
        <f>Raw_Data!P1662</f>
        <v>Flood</v>
      </c>
      <c r="Q1662" s="15">
        <f>Raw_Data!Q1662</f>
        <v>140</v>
      </c>
      <c r="R1662" s="15">
        <f>Raw_Data!R1662</f>
        <v>5.38</v>
      </c>
      <c r="S1662" s="15">
        <f>Raw_Data!S1662</f>
        <v>0.78</v>
      </c>
      <c r="T1662" s="18">
        <f>IF(Raw_Data!T1662="",ROUND(AVERAGEIFS(Raw_Data!$T$2:$T$4001,Raw_Data!$E$2:$E$4001,E1662,Raw_Data!$D$2:$D$4001,D1662),2),IF(Raw_Data!T1662&gt;INDEX(Cleaning_Reference!$F$6:$F$13,MATCH(D1662,Cleaning_Reference!$A$6:$A$13,0)),INDEX(Cleaning_Reference!$F$6:$F$13,MATCH(D1662,Cleaning_Reference!$A$6:$A$13,0)),Raw_Data!T1662))</f>
        <v>2.4300000000000002</v>
      </c>
      <c r="U1662" s="15">
        <f>Raw_Data!U1662</f>
        <v>10.38</v>
      </c>
      <c r="V1662" s="15">
        <f>Raw_Data!V1662</f>
        <v>21275</v>
      </c>
      <c r="W1662" s="15">
        <f>Raw_Data!W1662</f>
        <v>329603</v>
      </c>
      <c r="X1662" s="15">
        <f>Raw_Data!X1662</f>
        <v>220835</v>
      </c>
      <c r="Y1662" s="15">
        <f>Raw_Data!Y1662</f>
        <v>-108768</v>
      </c>
      <c r="Z1662" s="15">
        <f>Raw_Data!Z1662</f>
        <v>2701</v>
      </c>
      <c r="AA1662" s="15">
        <f>Raw_Data!AA1662</f>
        <v>3.843</v>
      </c>
      <c r="AB1662" s="15">
        <f>Raw_Data!AB1662</f>
        <v>40.700000000000003</v>
      </c>
      <c r="AC1662" s="19" t="str">
        <f>IF(Raw_Data!G1662="","Yes","No")</f>
        <v>No</v>
      </c>
      <c r="AD1662" s="19" t="str">
        <f>IF(Raw_Data!L1662="","Yes","No")</f>
        <v>No</v>
      </c>
      <c r="AE1662" s="19" t="str">
        <f>IF(Raw_Data!T1662="","Imputed",IF(Raw_Data!T1662&gt;INDEX(Cleaning_Reference!$F$6:$F$13,MATCH(D1662,Cleaning_Reference!$A$6:$A$13,0)),"Capped","Original"))</f>
        <v>Original</v>
      </c>
      <c r="AF1662" s="21">
        <f t="shared" si="25"/>
        <v>10.38</v>
      </c>
    </row>
    <row r="1663" spans="1:32" ht="15" customHeight="1" x14ac:dyDescent="0.3">
      <c r="A1663" s="20" t="str">
        <f>Raw_Data!A1663</f>
        <v>SF11662</v>
      </c>
      <c r="B1663" s="15" t="str">
        <f>Raw_Data!B1663</f>
        <v>Gujarat</v>
      </c>
      <c r="C1663" s="15" t="str">
        <f>Raw_Data!C1663</f>
        <v>Raichur</v>
      </c>
      <c r="D1663" s="15" t="str">
        <f>Raw_Data!D1663</f>
        <v>Maize</v>
      </c>
      <c r="E1663" s="15" t="str">
        <f>Raw_Data!E1663</f>
        <v>Rabi</v>
      </c>
      <c r="F1663" s="15">
        <f>Raw_Data!F1663</f>
        <v>13.86</v>
      </c>
      <c r="G1663" s="18">
        <f>IF(Raw_Data!G1663="",ROUND(AVERAGEIFS(Raw_Data!$G$2:$G$4001,Raw_Data!$E$2:$E$4001,E1663),1),Raw_Data!G1663)</f>
        <v>427.9</v>
      </c>
      <c r="H1663" s="15">
        <f>Raw_Data!H1663</f>
        <v>26.8</v>
      </c>
      <c r="I1663" s="15">
        <f>Raw_Data!I1663</f>
        <v>57.4</v>
      </c>
      <c r="J1663" s="15">
        <f>Raw_Data!J1663</f>
        <v>7.9</v>
      </c>
      <c r="K1663" s="15">
        <f>Raw_Data!K1663</f>
        <v>6.95</v>
      </c>
      <c r="L1663" s="18">
        <f>IF(Raw_Data!L1663="",ROUND(AVERAGEIFS(Raw_Data!$L$2:$L$4001,Raw_Data!$E$2:$E$4001,E1663),1),Raw_Data!L1663)</f>
        <v>28</v>
      </c>
      <c r="M1663" s="15">
        <f>Raw_Data!M1663</f>
        <v>134.19999999999999</v>
      </c>
      <c r="N1663" s="15">
        <f>Raw_Data!N1663</f>
        <v>76.5</v>
      </c>
      <c r="O1663" s="15">
        <f>Raw_Data!O1663</f>
        <v>131.9</v>
      </c>
      <c r="P1663" s="15" t="str">
        <f>Raw_Data!P1663</f>
        <v>Flood</v>
      </c>
      <c r="Q1663" s="15">
        <f>Raw_Data!Q1663</f>
        <v>300.7</v>
      </c>
      <c r="R1663" s="15">
        <f>Raw_Data!R1663</f>
        <v>3.24</v>
      </c>
      <c r="S1663" s="15">
        <f>Raw_Data!S1663</f>
        <v>0.96</v>
      </c>
      <c r="T1663" s="18">
        <f>IF(Raw_Data!T1663="",ROUND(AVERAGEIFS(Raw_Data!$T$2:$T$4001,Raw_Data!$E$2:$E$4001,E1663,Raw_Data!$D$2:$D$4001,D1663),2),IF(Raw_Data!T1663&gt;INDEX(Cleaning_Reference!$F$6:$F$13,MATCH(D1663,Cleaning_Reference!$A$6:$A$13,0)),INDEX(Cleaning_Reference!$F$6:$F$13,MATCH(D1663,Cleaning_Reference!$A$6:$A$13,0)),Raw_Data!T1663))</f>
        <v>4.3600000000000003</v>
      </c>
      <c r="U1663" s="15">
        <f>Raw_Data!U1663</f>
        <v>60.43</v>
      </c>
      <c r="V1663" s="15">
        <f>Raw_Data!V1663</f>
        <v>22543</v>
      </c>
      <c r="W1663" s="15">
        <f>Raw_Data!W1663</f>
        <v>995860</v>
      </c>
      <c r="X1663" s="15">
        <f>Raw_Data!X1663</f>
        <v>1362273</v>
      </c>
      <c r="Y1663" s="15">
        <f>Raw_Data!Y1663</f>
        <v>366413</v>
      </c>
      <c r="Z1663" s="15">
        <f>Raw_Data!Z1663</f>
        <v>8623</v>
      </c>
      <c r="AA1663" s="15">
        <f>Raw_Data!AA1663</f>
        <v>7.008</v>
      </c>
      <c r="AB1663" s="15">
        <f>Raw_Data!AB1663</f>
        <v>49.9</v>
      </c>
      <c r="AC1663" s="19" t="str">
        <f>IF(Raw_Data!G1663="","Yes","No")</f>
        <v>No</v>
      </c>
      <c r="AD1663" s="19" t="str">
        <f>IF(Raw_Data!L1663="","Yes","No")</f>
        <v>No</v>
      </c>
      <c r="AE1663" s="19" t="str">
        <f>IF(Raw_Data!T1663="","Imputed",IF(Raw_Data!T1663&gt;INDEX(Cleaning_Reference!$F$6:$F$13,MATCH(D1663,Cleaning_Reference!$A$6:$A$13,0)),"Capped","Original"))</f>
        <v>Original</v>
      </c>
      <c r="AF1663" s="21">
        <f t="shared" si="25"/>
        <v>60.43</v>
      </c>
    </row>
    <row r="1664" spans="1:32" ht="15" customHeight="1" x14ac:dyDescent="0.3">
      <c r="A1664" s="20" t="str">
        <f>Raw_Data!A1664</f>
        <v>SF11663</v>
      </c>
      <c r="B1664" s="15" t="str">
        <f>Raw_Data!B1664</f>
        <v>Andhra Pradesh</v>
      </c>
      <c r="C1664" s="15" t="str">
        <f>Raw_Data!C1664</f>
        <v>Warangal</v>
      </c>
      <c r="D1664" s="15" t="str">
        <f>Raw_Data!D1664</f>
        <v>Wheat</v>
      </c>
      <c r="E1664" s="15" t="str">
        <f>Raw_Data!E1664</f>
        <v>Rabi</v>
      </c>
      <c r="F1664" s="15">
        <f>Raw_Data!F1664</f>
        <v>7.82</v>
      </c>
      <c r="G1664" s="18">
        <f>IF(Raw_Data!G1664="",ROUND(AVERAGEIFS(Raw_Data!$G$2:$G$4001,Raw_Data!$E$2:$E$4001,E1664),1),Raw_Data!G1664)</f>
        <v>550.70000000000005</v>
      </c>
      <c r="H1664" s="15">
        <f>Raw_Data!H1664</f>
        <v>20.6</v>
      </c>
      <c r="I1664" s="15">
        <f>Raw_Data!I1664</f>
        <v>64.2</v>
      </c>
      <c r="J1664" s="15">
        <f>Raw_Data!J1664</f>
        <v>7.1</v>
      </c>
      <c r="K1664" s="15">
        <f>Raw_Data!K1664</f>
        <v>5.98</v>
      </c>
      <c r="L1664" s="18">
        <f>IF(Raw_Data!L1664="",ROUND(AVERAGEIFS(Raw_Data!$L$2:$L$4001,Raw_Data!$E$2:$E$4001,E1664),1),Raw_Data!L1664)</f>
        <v>18.7</v>
      </c>
      <c r="M1664" s="15">
        <f>Raw_Data!M1664</f>
        <v>76.599999999999994</v>
      </c>
      <c r="N1664" s="15">
        <f>Raw_Data!N1664</f>
        <v>40.5</v>
      </c>
      <c r="O1664" s="15">
        <f>Raw_Data!O1664</f>
        <v>105</v>
      </c>
      <c r="P1664" s="15" t="str">
        <f>Raw_Data!P1664</f>
        <v>Sprinkler</v>
      </c>
      <c r="Q1664" s="15">
        <f>Raw_Data!Q1664</f>
        <v>235.4</v>
      </c>
      <c r="R1664" s="15">
        <f>Raw_Data!R1664</f>
        <v>3.3</v>
      </c>
      <c r="S1664" s="15">
        <f>Raw_Data!S1664</f>
        <v>0.84</v>
      </c>
      <c r="T1664" s="18">
        <f>IF(Raw_Data!T1664="",ROUND(AVERAGEIFS(Raw_Data!$T$2:$T$4001,Raw_Data!$E$2:$E$4001,E1664,Raw_Data!$D$2:$D$4001,D1664),2),IF(Raw_Data!T1664&gt;INDEX(Cleaning_Reference!$F$6:$F$13,MATCH(D1664,Cleaning_Reference!$A$6:$A$13,0)),INDEX(Cleaning_Reference!$F$6:$F$13,MATCH(D1664,Cleaning_Reference!$A$6:$A$13,0)),Raw_Data!T1664))</f>
        <v>1.29</v>
      </c>
      <c r="U1664" s="15">
        <f>Raw_Data!U1664</f>
        <v>10.09</v>
      </c>
      <c r="V1664" s="15">
        <f>Raw_Data!V1664</f>
        <v>23025</v>
      </c>
      <c r="W1664" s="15">
        <f>Raw_Data!W1664</f>
        <v>438523</v>
      </c>
      <c r="X1664" s="15">
        <f>Raw_Data!X1664</f>
        <v>232322</v>
      </c>
      <c r="Y1664" s="15">
        <f>Raw_Data!Y1664</f>
        <v>-206201</v>
      </c>
      <c r="Z1664" s="15">
        <f>Raw_Data!Z1664</f>
        <v>4410</v>
      </c>
      <c r="AA1664" s="15">
        <f>Raw_Data!AA1664</f>
        <v>2.2879999999999998</v>
      </c>
      <c r="AB1664" s="15">
        <f>Raw_Data!AB1664</f>
        <v>65.599999999999994</v>
      </c>
      <c r="AC1664" s="19" t="str">
        <f>IF(Raw_Data!G1664="","Yes","No")</f>
        <v>No</v>
      </c>
      <c r="AD1664" s="19" t="str">
        <f>IF(Raw_Data!L1664="","Yes","No")</f>
        <v>No</v>
      </c>
      <c r="AE1664" s="19" t="str">
        <f>IF(Raw_Data!T1664="","Imputed",IF(Raw_Data!T1664&gt;INDEX(Cleaning_Reference!$F$6:$F$13,MATCH(D1664,Cleaning_Reference!$A$6:$A$13,0)),"Capped","Original"))</f>
        <v>Original</v>
      </c>
      <c r="AF1664" s="21">
        <f t="shared" si="25"/>
        <v>10.09</v>
      </c>
    </row>
    <row r="1665" spans="1:32" ht="15" customHeight="1" x14ac:dyDescent="0.3">
      <c r="A1665" s="20" t="str">
        <f>Raw_Data!A1665</f>
        <v>SF11664</v>
      </c>
      <c r="B1665" s="15" t="str">
        <f>Raw_Data!B1665</f>
        <v>Tamil Nadu</v>
      </c>
      <c r="C1665" s="15" t="str">
        <f>Raw_Data!C1665</f>
        <v>Ludhiana</v>
      </c>
      <c r="D1665" s="15" t="str">
        <f>Raw_Data!D1665</f>
        <v>Sugarcane</v>
      </c>
      <c r="E1665" s="15" t="str">
        <f>Raw_Data!E1665</f>
        <v>Rabi</v>
      </c>
      <c r="F1665" s="15">
        <f>Raw_Data!F1665</f>
        <v>11.99</v>
      </c>
      <c r="G1665" s="18">
        <f>IF(Raw_Data!G1665="",ROUND(AVERAGEIFS(Raw_Data!$G$2:$G$4001,Raw_Data!$E$2:$E$4001,E1665),1),Raw_Data!G1665)</f>
        <v>562.9</v>
      </c>
      <c r="H1665" s="15">
        <f>Raw_Data!H1665</f>
        <v>25.6</v>
      </c>
      <c r="I1665" s="15">
        <f>Raw_Data!I1665</f>
        <v>41.4</v>
      </c>
      <c r="J1665" s="15">
        <f>Raw_Data!J1665</f>
        <v>7.5</v>
      </c>
      <c r="K1665" s="15">
        <f>Raw_Data!K1665</f>
        <v>6.22</v>
      </c>
      <c r="L1665" s="18">
        <f>IF(Raw_Data!L1665="",ROUND(AVERAGEIFS(Raw_Data!$L$2:$L$4001,Raw_Data!$E$2:$E$4001,E1665),1),Raw_Data!L1665)</f>
        <v>20.9</v>
      </c>
      <c r="M1665" s="15">
        <f>Raw_Data!M1665</f>
        <v>133</v>
      </c>
      <c r="N1665" s="15">
        <f>Raw_Data!N1665</f>
        <v>54.2</v>
      </c>
      <c r="O1665" s="15">
        <f>Raw_Data!O1665</f>
        <v>114.4</v>
      </c>
      <c r="P1665" s="15" t="str">
        <f>Raw_Data!P1665</f>
        <v>Sprinkler</v>
      </c>
      <c r="Q1665" s="15">
        <f>Raw_Data!Q1665</f>
        <v>186.2</v>
      </c>
      <c r="R1665" s="15">
        <f>Raw_Data!R1665</f>
        <v>3.77</v>
      </c>
      <c r="S1665" s="15">
        <f>Raw_Data!S1665</f>
        <v>0.91</v>
      </c>
      <c r="T1665" s="18">
        <f>IF(Raw_Data!T1665="",ROUND(AVERAGEIFS(Raw_Data!$T$2:$T$4001,Raw_Data!$E$2:$E$4001,E1665,Raw_Data!$D$2:$D$4001,D1665),2),IF(Raw_Data!T1665&gt;INDEX(Cleaning_Reference!$F$6:$F$13,MATCH(D1665,Cleaning_Reference!$A$6:$A$13,0)),INDEX(Cleaning_Reference!$F$6:$F$13,MATCH(D1665,Cleaning_Reference!$A$6:$A$13,0)),Raw_Data!T1665))</f>
        <v>56.05</v>
      </c>
      <c r="U1665" s="15">
        <f>Raw_Data!U1665</f>
        <v>672.04</v>
      </c>
      <c r="V1665" s="15">
        <f>Raw_Data!V1665</f>
        <v>3961</v>
      </c>
      <c r="W1665" s="15">
        <f>Raw_Data!W1665</f>
        <v>849840</v>
      </c>
      <c r="X1665" s="15">
        <f>Raw_Data!X1665</f>
        <v>2661950</v>
      </c>
      <c r="Y1665" s="15">
        <f>Raw_Data!Y1665</f>
        <v>1812110</v>
      </c>
      <c r="Z1665" s="15">
        <f>Raw_Data!Z1665</f>
        <v>20474</v>
      </c>
      <c r="AA1665" s="15">
        <f>Raw_Data!AA1665</f>
        <v>32.823999999999998</v>
      </c>
      <c r="AB1665" s="15">
        <f>Raw_Data!AB1665</f>
        <v>39.5</v>
      </c>
      <c r="AC1665" s="19" t="str">
        <f>IF(Raw_Data!G1665="","Yes","No")</f>
        <v>No</v>
      </c>
      <c r="AD1665" s="19" t="str">
        <f>IF(Raw_Data!L1665="","Yes","No")</f>
        <v>No</v>
      </c>
      <c r="AE1665" s="19" t="str">
        <f>IF(Raw_Data!T1665="","Imputed",IF(Raw_Data!T1665&gt;INDEX(Cleaning_Reference!$F$6:$F$13,MATCH(D1665,Cleaning_Reference!$A$6:$A$13,0)),"Capped","Original"))</f>
        <v>Original</v>
      </c>
      <c r="AF1665" s="21">
        <f t="shared" si="25"/>
        <v>672.04</v>
      </c>
    </row>
    <row r="1666" spans="1:32" ht="15" customHeight="1" x14ac:dyDescent="0.3">
      <c r="A1666" s="20" t="str">
        <f>Raw_Data!A1666</f>
        <v>SF11665</v>
      </c>
      <c r="B1666" s="15" t="str">
        <f>Raw_Data!B1666</f>
        <v>Tamil Nadu</v>
      </c>
      <c r="C1666" s="15" t="str">
        <f>Raw_Data!C1666</f>
        <v>Erode</v>
      </c>
      <c r="D1666" s="15" t="str">
        <f>Raw_Data!D1666</f>
        <v>Pulses</v>
      </c>
      <c r="E1666" s="15" t="str">
        <f>Raw_Data!E1666</f>
        <v>Rabi</v>
      </c>
      <c r="F1666" s="15">
        <f>Raw_Data!F1666</f>
        <v>3.17</v>
      </c>
      <c r="G1666" s="18">
        <f>IF(Raw_Data!G1666="",ROUND(AVERAGEIFS(Raw_Data!$G$2:$G$4001,Raw_Data!$E$2:$E$4001,E1666),1),Raw_Data!G1666)</f>
        <v>240</v>
      </c>
      <c r="H1666" s="15">
        <f>Raw_Data!H1666</f>
        <v>26.5</v>
      </c>
      <c r="I1666" s="15">
        <f>Raw_Data!I1666</f>
        <v>55.1</v>
      </c>
      <c r="J1666" s="15">
        <f>Raw_Data!J1666</f>
        <v>9.6</v>
      </c>
      <c r="K1666" s="15">
        <f>Raw_Data!K1666</f>
        <v>5.48</v>
      </c>
      <c r="L1666" s="18">
        <f>IF(Raw_Data!L1666="",ROUND(AVERAGEIFS(Raw_Data!$L$2:$L$4001,Raw_Data!$E$2:$E$4001,E1666),1),Raw_Data!L1666)</f>
        <v>25.5</v>
      </c>
      <c r="M1666" s="15">
        <f>Raw_Data!M1666</f>
        <v>143.80000000000001</v>
      </c>
      <c r="N1666" s="15">
        <f>Raw_Data!N1666</f>
        <v>59.9</v>
      </c>
      <c r="O1666" s="15">
        <f>Raw_Data!O1666</f>
        <v>139.6</v>
      </c>
      <c r="P1666" s="15" t="str">
        <f>Raw_Data!P1666</f>
        <v>Drip</v>
      </c>
      <c r="Q1666" s="15">
        <f>Raw_Data!Q1666</f>
        <v>202.5</v>
      </c>
      <c r="R1666" s="15">
        <f>Raw_Data!R1666</f>
        <v>7.79</v>
      </c>
      <c r="S1666" s="15">
        <f>Raw_Data!S1666</f>
        <v>0.82</v>
      </c>
      <c r="T1666" s="18">
        <f>IF(Raw_Data!T1666="",ROUND(AVERAGEIFS(Raw_Data!$T$2:$T$4001,Raw_Data!$E$2:$E$4001,E1666,Raw_Data!$D$2:$D$4001,D1666),2),IF(Raw_Data!T1666&gt;INDEX(Cleaning_Reference!$F$6:$F$13,MATCH(D1666,Cleaning_Reference!$A$6:$A$13,0)),INDEX(Cleaning_Reference!$F$6:$F$13,MATCH(D1666,Cleaning_Reference!$A$6:$A$13,0)),Raw_Data!T1666))</f>
        <v>0.3</v>
      </c>
      <c r="U1666" s="15">
        <f>Raw_Data!U1666</f>
        <v>0.95</v>
      </c>
      <c r="V1666" s="15">
        <f>Raw_Data!V1666</f>
        <v>63670</v>
      </c>
      <c r="W1666" s="15">
        <f>Raw_Data!W1666</f>
        <v>237353</v>
      </c>
      <c r="X1666" s="15">
        <f>Raw_Data!X1666</f>
        <v>60486</v>
      </c>
      <c r="Y1666" s="15">
        <f>Raw_Data!Y1666</f>
        <v>-176867</v>
      </c>
      <c r="Z1666" s="15">
        <f>Raw_Data!Z1666</f>
        <v>946</v>
      </c>
      <c r="AA1666" s="15">
        <f>Raw_Data!AA1666</f>
        <v>1.004</v>
      </c>
      <c r="AB1666" s="15">
        <f>Raw_Data!AB1666</f>
        <v>31.3</v>
      </c>
      <c r="AC1666" s="19" t="str">
        <f>IF(Raw_Data!G1666="","Yes","No")</f>
        <v>No</v>
      </c>
      <c r="AD1666" s="19" t="str">
        <f>IF(Raw_Data!L1666="","Yes","No")</f>
        <v>No</v>
      </c>
      <c r="AE1666" s="19" t="str">
        <f>IF(Raw_Data!T1666="","Imputed",IF(Raw_Data!T1666&gt;INDEX(Cleaning_Reference!$F$6:$F$13,MATCH(D1666,Cleaning_Reference!$A$6:$A$13,0)),"Capped","Original"))</f>
        <v>Original</v>
      </c>
      <c r="AF1666" s="21">
        <f t="shared" ref="AF1666:AF1729" si="26">ROUND(T1666*F1666,2)</f>
        <v>0.95</v>
      </c>
    </row>
    <row r="1667" spans="1:32" ht="15" customHeight="1" x14ac:dyDescent="0.3">
      <c r="A1667" s="20" t="str">
        <f>Raw_Data!A1667</f>
        <v>SF11666</v>
      </c>
      <c r="B1667" s="15" t="str">
        <f>Raw_Data!B1667</f>
        <v>Maharashtra</v>
      </c>
      <c r="C1667" s="15" t="str">
        <f>Raw_Data!C1667</f>
        <v>Rajkot</v>
      </c>
      <c r="D1667" s="15" t="str">
        <f>Raw_Data!D1667</f>
        <v>Pulses</v>
      </c>
      <c r="E1667" s="15" t="str">
        <f>Raw_Data!E1667</f>
        <v>Kharif</v>
      </c>
      <c r="F1667" s="15">
        <f>Raw_Data!F1667</f>
        <v>13.93</v>
      </c>
      <c r="G1667" s="18">
        <f>IF(Raw_Data!G1667="",ROUND(AVERAGEIFS(Raw_Data!$G$2:$G$4001,Raw_Data!$E$2:$E$4001,E1667),1),Raw_Data!G1667)</f>
        <v>594.9</v>
      </c>
      <c r="H1667" s="15">
        <f>Raw_Data!H1667</f>
        <v>28.4</v>
      </c>
      <c r="I1667" s="15">
        <f>Raw_Data!I1667</f>
        <v>91</v>
      </c>
      <c r="J1667" s="15">
        <f>Raw_Data!J1667</f>
        <v>6.3</v>
      </c>
      <c r="K1667" s="15">
        <f>Raw_Data!K1667</f>
        <v>6.81</v>
      </c>
      <c r="L1667" s="18">
        <f>IF(Raw_Data!L1667="",ROUND(AVERAGEIFS(Raw_Data!$L$2:$L$4001,Raw_Data!$E$2:$E$4001,E1667),1),Raw_Data!L1667)</f>
        <v>28.9</v>
      </c>
      <c r="M1667" s="15">
        <f>Raw_Data!M1667</f>
        <v>84</v>
      </c>
      <c r="N1667" s="15">
        <f>Raw_Data!N1667</f>
        <v>77.5</v>
      </c>
      <c r="O1667" s="15">
        <f>Raw_Data!O1667</f>
        <v>81.599999999999994</v>
      </c>
      <c r="P1667" s="15" t="str">
        <f>Raw_Data!P1667</f>
        <v>Drip</v>
      </c>
      <c r="Q1667" s="15">
        <f>Raw_Data!Q1667</f>
        <v>318.60000000000002</v>
      </c>
      <c r="R1667" s="15">
        <f>Raw_Data!R1667</f>
        <v>6.33</v>
      </c>
      <c r="S1667" s="15">
        <f>Raw_Data!S1667</f>
        <v>0.85</v>
      </c>
      <c r="T1667" s="18">
        <f>IF(Raw_Data!T1667="",ROUND(AVERAGEIFS(Raw_Data!$T$2:$T$4001,Raw_Data!$E$2:$E$4001,E1667,Raw_Data!$D$2:$D$4001,D1667),2),IF(Raw_Data!T1667&gt;INDEX(Cleaning_Reference!$F$6:$F$13,MATCH(D1667,Cleaning_Reference!$A$6:$A$13,0)),INDEX(Cleaning_Reference!$F$6:$F$13,MATCH(D1667,Cleaning_Reference!$A$6:$A$13,0)),Raw_Data!T1667))</f>
        <v>1.67</v>
      </c>
      <c r="U1667" s="15">
        <f>Raw_Data!U1667</f>
        <v>23.26</v>
      </c>
      <c r="V1667" s="15">
        <f>Raw_Data!V1667</f>
        <v>75777</v>
      </c>
      <c r="W1667" s="15">
        <f>Raw_Data!W1667</f>
        <v>1114635</v>
      </c>
      <c r="X1667" s="15">
        <f>Raw_Data!X1667</f>
        <v>1762573</v>
      </c>
      <c r="Y1667" s="15">
        <f>Raw_Data!Y1667</f>
        <v>647938</v>
      </c>
      <c r="Z1667" s="15">
        <f>Raw_Data!Z1667</f>
        <v>4553</v>
      </c>
      <c r="AA1667" s="15">
        <f>Raw_Data!AA1667</f>
        <v>5.109</v>
      </c>
      <c r="AB1667" s="15">
        <f>Raw_Data!AB1667</f>
        <v>57.2</v>
      </c>
      <c r="AC1667" s="19" t="str">
        <f>IF(Raw_Data!G1667="","Yes","No")</f>
        <v>No</v>
      </c>
      <c r="AD1667" s="19" t="str">
        <f>IF(Raw_Data!L1667="","Yes","No")</f>
        <v>No</v>
      </c>
      <c r="AE1667" s="19" t="str">
        <f>IF(Raw_Data!T1667="","Imputed",IF(Raw_Data!T1667&gt;INDEX(Cleaning_Reference!$F$6:$F$13,MATCH(D1667,Cleaning_Reference!$A$6:$A$13,0)),"Capped","Original"))</f>
        <v>Original</v>
      </c>
      <c r="AF1667" s="21">
        <f t="shared" si="26"/>
        <v>23.26</v>
      </c>
    </row>
    <row r="1668" spans="1:32" ht="15" customHeight="1" x14ac:dyDescent="0.3">
      <c r="A1668" s="20" t="str">
        <f>Raw_Data!A1668</f>
        <v>SF11667</v>
      </c>
      <c r="B1668" s="15" t="str">
        <f>Raw_Data!B1668</f>
        <v>Karnataka</v>
      </c>
      <c r="C1668" s="15" t="str">
        <f>Raw_Data!C1668</f>
        <v>Rajkot</v>
      </c>
      <c r="D1668" s="15" t="str">
        <f>Raw_Data!D1668</f>
        <v>Maize</v>
      </c>
      <c r="E1668" s="15" t="str">
        <f>Raw_Data!E1668</f>
        <v>Rabi</v>
      </c>
      <c r="F1668" s="15">
        <f>Raw_Data!F1668</f>
        <v>5.81</v>
      </c>
      <c r="G1668" s="18">
        <f>IF(Raw_Data!G1668="",ROUND(AVERAGEIFS(Raw_Data!$G$2:$G$4001,Raw_Data!$E$2:$E$4001,E1668),1),Raw_Data!G1668)</f>
        <v>774.3</v>
      </c>
      <c r="H1668" s="15">
        <f>Raw_Data!H1668</f>
        <v>27.5</v>
      </c>
      <c r="I1668" s="15">
        <f>Raw_Data!I1668</f>
        <v>68.5</v>
      </c>
      <c r="J1668" s="15">
        <f>Raw_Data!J1668</f>
        <v>8.8000000000000007</v>
      </c>
      <c r="K1668" s="15">
        <f>Raw_Data!K1668</f>
        <v>6.55</v>
      </c>
      <c r="L1668" s="18">
        <f>IF(Raw_Data!L1668="",ROUND(AVERAGEIFS(Raw_Data!$L$2:$L$4001,Raw_Data!$E$2:$E$4001,E1668),1),Raw_Data!L1668)</f>
        <v>26.9</v>
      </c>
      <c r="M1668" s="15">
        <f>Raw_Data!M1668</f>
        <v>107.3</v>
      </c>
      <c r="N1668" s="15">
        <f>Raw_Data!N1668</f>
        <v>64.5</v>
      </c>
      <c r="O1668" s="15">
        <f>Raw_Data!O1668</f>
        <v>136.1</v>
      </c>
      <c r="P1668" s="15" t="str">
        <f>Raw_Data!P1668</f>
        <v>Drip</v>
      </c>
      <c r="Q1668" s="15">
        <f>Raw_Data!Q1668</f>
        <v>229.8</v>
      </c>
      <c r="R1668" s="15">
        <f>Raw_Data!R1668</f>
        <v>4.12</v>
      </c>
      <c r="S1668" s="15">
        <f>Raw_Data!S1668</f>
        <v>0.9</v>
      </c>
      <c r="T1668" s="18">
        <f>IF(Raw_Data!T1668="",ROUND(AVERAGEIFS(Raw_Data!$T$2:$T$4001,Raw_Data!$E$2:$E$4001,E1668,Raw_Data!$D$2:$D$4001,D1668),2),IF(Raw_Data!T1668&gt;INDEX(Cleaning_Reference!$F$6:$F$13,MATCH(D1668,Cleaning_Reference!$A$6:$A$13,0)),INDEX(Cleaning_Reference!$F$6:$F$13,MATCH(D1668,Cleaning_Reference!$A$6:$A$13,0)),Raw_Data!T1668))</f>
        <v>4.54</v>
      </c>
      <c r="U1668" s="15">
        <f>Raw_Data!U1668</f>
        <v>26.38</v>
      </c>
      <c r="V1668" s="15">
        <f>Raw_Data!V1668</f>
        <v>17692</v>
      </c>
      <c r="W1668" s="15">
        <f>Raw_Data!W1668</f>
        <v>379333</v>
      </c>
      <c r="X1668" s="15">
        <f>Raw_Data!X1668</f>
        <v>466715</v>
      </c>
      <c r="Y1668" s="15">
        <f>Raw_Data!Y1668</f>
        <v>87382</v>
      </c>
      <c r="Z1668" s="15">
        <f>Raw_Data!Z1668</f>
        <v>2781</v>
      </c>
      <c r="AA1668" s="15">
        <f>Raw_Data!AA1668</f>
        <v>9.4860000000000007</v>
      </c>
      <c r="AB1668" s="15">
        <f>Raw_Data!AB1668</f>
        <v>54.2</v>
      </c>
      <c r="AC1668" s="19" t="str">
        <f>IF(Raw_Data!G1668="","Yes","No")</f>
        <v>No</v>
      </c>
      <c r="AD1668" s="19" t="str">
        <f>IF(Raw_Data!L1668="","Yes","No")</f>
        <v>No</v>
      </c>
      <c r="AE1668" s="19" t="str">
        <f>IF(Raw_Data!T1668="","Imputed",IF(Raw_Data!T1668&gt;INDEX(Cleaning_Reference!$F$6:$F$13,MATCH(D1668,Cleaning_Reference!$A$6:$A$13,0)),"Capped","Original"))</f>
        <v>Original</v>
      </c>
      <c r="AF1668" s="21">
        <f t="shared" si="26"/>
        <v>26.38</v>
      </c>
    </row>
    <row r="1669" spans="1:32" ht="15" customHeight="1" x14ac:dyDescent="0.3">
      <c r="A1669" s="20" t="str">
        <f>Raw_Data!A1669</f>
        <v>SF11668</v>
      </c>
      <c r="B1669" s="15" t="str">
        <f>Raw_Data!B1669</f>
        <v>Maharashtra</v>
      </c>
      <c r="C1669" s="15" t="str">
        <f>Raw_Data!C1669</f>
        <v>Nashik</v>
      </c>
      <c r="D1669" s="15" t="str">
        <f>Raw_Data!D1669</f>
        <v>Rice</v>
      </c>
      <c r="E1669" s="15" t="str">
        <f>Raw_Data!E1669</f>
        <v>Rabi</v>
      </c>
      <c r="F1669" s="15">
        <f>Raw_Data!F1669</f>
        <v>0.53</v>
      </c>
      <c r="G1669" s="18">
        <f>IF(Raw_Data!G1669="",ROUND(AVERAGEIFS(Raw_Data!$G$2:$G$4001,Raw_Data!$E$2:$E$4001,E1669),1),Raw_Data!G1669)</f>
        <v>80</v>
      </c>
      <c r="H1669" s="15">
        <f>Raw_Data!H1669</f>
        <v>21.6</v>
      </c>
      <c r="I1669" s="15">
        <f>Raw_Data!I1669</f>
        <v>51.7</v>
      </c>
      <c r="J1669" s="15">
        <f>Raw_Data!J1669</f>
        <v>7.3</v>
      </c>
      <c r="K1669" s="15">
        <f>Raw_Data!K1669</f>
        <v>6.22</v>
      </c>
      <c r="L1669" s="18">
        <f>IF(Raw_Data!L1669="",ROUND(AVERAGEIFS(Raw_Data!$L$2:$L$4001,Raw_Data!$E$2:$E$4001,E1669),1),Raw_Data!L1669)</f>
        <v>23.5</v>
      </c>
      <c r="M1669" s="15">
        <f>Raw_Data!M1669</f>
        <v>129</v>
      </c>
      <c r="N1669" s="15">
        <f>Raw_Data!N1669</f>
        <v>78</v>
      </c>
      <c r="O1669" s="15">
        <f>Raw_Data!O1669</f>
        <v>115.7</v>
      </c>
      <c r="P1669" s="15" t="str">
        <f>Raw_Data!P1669</f>
        <v>Drip</v>
      </c>
      <c r="Q1669" s="15">
        <f>Raw_Data!Q1669</f>
        <v>204.7</v>
      </c>
      <c r="R1669" s="15">
        <f>Raw_Data!R1669</f>
        <v>4.38</v>
      </c>
      <c r="S1669" s="15">
        <f>Raw_Data!S1669</f>
        <v>0.88</v>
      </c>
      <c r="T1669" s="18">
        <f>IF(Raw_Data!T1669="",ROUND(AVERAGEIFS(Raw_Data!$T$2:$T$4001,Raw_Data!$E$2:$E$4001,E1669,Raw_Data!$D$2:$D$4001,D1669),2),IF(Raw_Data!T1669&gt;INDEX(Cleaning_Reference!$F$6:$F$13,MATCH(D1669,Cleaning_Reference!$A$6:$A$13,0)),INDEX(Cleaning_Reference!$F$6:$F$13,MATCH(D1669,Cleaning_Reference!$A$6:$A$13,0)),Raw_Data!T1669))</f>
        <v>1.96</v>
      </c>
      <c r="U1669" s="15">
        <f>Raw_Data!U1669</f>
        <v>1.04</v>
      </c>
      <c r="V1669" s="15">
        <f>Raw_Data!V1669</f>
        <v>21192</v>
      </c>
      <c r="W1669" s="15">
        <f>Raw_Data!W1669</f>
        <v>37621</v>
      </c>
      <c r="X1669" s="15">
        <f>Raw_Data!X1669</f>
        <v>22040</v>
      </c>
      <c r="Y1669" s="15">
        <f>Raw_Data!Y1669</f>
        <v>-15581</v>
      </c>
      <c r="Z1669" s="15">
        <f>Raw_Data!Z1669</f>
        <v>651</v>
      </c>
      <c r="AA1669" s="15">
        <f>Raw_Data!AA1669</f>
        <v>1.5980000000000001</v>
      </c>
      <c r="AB1669" s="15">
        <f>Raw_Data!AB1669</f>
        <v>19.600000000000001</v>
      </c>
      <c r="AC1669" s="19" t="str">
        <f>IF(Raw_Data!G1669="","Yes","No")</f>
        <v>No</v>
      </c>
      <c r="AD1669" s="19" t="str">
        <f>IF(Raw_Data!L1669="","Yes","No")</f>
        <v>No</v>
      </c>
      <c r="AE1669" s="19" t="str">
        <f>IF(Raw_Data!T1669="","Imputed",IF(Raw_Data!T1669&gt;INDEX(Cleaning_Reference!$F$6:$F$13,MATCH(D1669,Cleaning_Reference!$A$6:$A$13,0)),"Capped","Original"))</f>
        <v>Original</v>
      </c>
      <c r="AF1669" s="21">
        <f t="shared" si="26"/>
        <v>1.04</v>
      </c>
    </row>
    <row r="1670" spans="1:32" ht="15" customHeight="1" x14ac:dyDescent="0.3">
      <c r="A1670" s="20" t="str">
        <f>Raw_Data!A1670</f>
        <v>SF11669</v>
      </c>
      <c r="B1670" s="15" t="str">
        <f>Raw_Data!B1670</f>
        <v>Maharashtra</v>
      </c>
      <c r="C1670" s="15" t="str">
        <f>Raw_Data!C1670</f>
        <v>Indore</v>
      </c>
      <c r="D1670" s="15" t="str">
        <f>Raw_Data!D1670</f>
        <v>Wheat</v>
      </c>
      <c r="E1670" s="15" t="str">
        <f>Raw_Data!E1670</f>
        <v>Zaid</v>
      </c>
      <c r="F1670" s="15">
        <f>Raw_Data!F1670</f>
        <v>4.12</v>
      </c>
      <c r="G1670" s="18">
        <f>IF(Raw_Data!G1670="",ROUND(AVERAGEIFS(Raw_Data!$G$2:$G$4001,Raw_Data!$E$2:$E$4001,E1670),1),Raw_Data!G1670)</f>
        <v>310.10000000000002</v>
      </c>
      <c r="H1670" s="15">
        <f>Raw_Data!H1670</f>
        <v>31.5</v>
      </c>
      <c r="I1670" s="15">
        <f>Raw_Data!I1670</f>
        <v>67</v>
      </c>
      <c r="J1670" s="15">
        <f>Raw_Data!J1670</f>
        <v>9.5</v>
      </c>
      <c r="K1670" s="15">
        <f>Raw_Data!K1670</f>
        <v>6.11</v>
      </c>
      <c r="L1670" s="18">
        <f>IF(Raw_Data!L1670="",ROUND(AVERAGEIFS(Raw_Data!$L$2:$L$4001,Raw_Data!$E$2:$E$4001,E1670),1),Raw_Data!L1670)</f>
        <v>14</v>
      </c>
      <c r="M1670" s="15">
        <f>Raw_Data!M1670</f>
        <v>95.4</v>
      </c>
      <c r="N1670" s="15">
        <f>Raw_Data!N1670</f>
        <v>61</v>
      </c>
      <c r="O1670" s="15">
        <f>Raw_Data!O1670</f>
        <v>79.900000000000006</v>
      </c>
      <c r="P1670" s="15" t="str">
        <f>Raw_Data!P1670</f>
        <v>Flood</v>
      </c>
      <c r="Q1670" s="15">
        <f>Raw_Data!Q1670</f>
        <v>99.3</v>
      </c>
      <c r="R1670" s="15">
        <f>Raw_Data!R1670</f>
        <v>5.9</v>
      </c>
      <c r="S1670" s="15">
        <f>Raw_Data!S1670</f>
        <v>0.96</v>
      </c>
      <c r="T1670" s="18">
        <f>IF(Raw_Data!T1670="",ROUND(AVERAGEIFS(Raw_Data!$T$2:$T$4001,Raw_Data!$E$2:$E$4001,E1670,Raw_Data!$D$2:$D$4001,D1670),2),IF(Raw_Data!T1670&gt;INDEX(Cleaning_Reference!$F$6:$F$13,MATCH(D1670,Cleaning_Reference!$A$6:$A$13,0)),INDEX(Cleaning_Reference!$F$6:$F$13,MATCH(D1670,Cleaning_Reference!$A$6:$A$13,0)),Raw_Data!T1670))</f>
        <v>1.19</v>
      </c>
      <c r="U1670" s="15">
        <f>Raw_Data!U1670</f>
        <v>4.9000000000000004</v>
      </c>
      <c r="V1670" s="15">
        <f>Raw_Data!V1670</f>
        <v>21794</v>
      </c>
      <c r="W1670" s="15">
        <f>Raw_Data!W1670</f>
        <v>228581</v>
      </c>
      <c r="X1670" s="15">
        <f>Raw_Data!X1670</f>
        <v>106791</v>
      </c>
      <c r="Y1670" s="15">
        <f>Raw_Data!Y1670</f>
        <v>-121790</v>
      </c>
      <c r="Z1670" s="15">
        <f>Raw_Data!Z1670</f>
        <v>2510</v>
      </c>
      <c r="AA1670" s="15">
        <f>Raw_Data!AA1670</f>
        <v>1.952</v>
      </c>
      <c r="AB1670" s="15">
        <f>Raw_Data!AB1670</f>
        <v>43.6</v>
      </c>
      <c r="AC1670" s="19" t="str">
        <f>IF(Raw_Data!G1670="","Yes","No")</f>
        <v>No</v>
      </c>
      <c r="AD1670" s="19" t="str">
        <f>IF(Raw_Data!L1670="","Yes","No")</f>
        <v>No</v>
      </c>
      <c r="AE1670" s="19" t="str">
        <f>IF(Raw_Data!T1670="","Imputed",IF(Raw_Data!T1670&gt;INDEX(Cleaning_Reference!$F$6:$F$13,MATCH(D1670,Cleaning_Reference!$A$6:$A$13,0)),"Capped","Original"))</f>
        <v>Original</v>
      </c>
      <c r="AF1670" s="21">
        <f t="shared" si="26"/>
        <v>4.9000000000000004</v>
      </c>
    </row>
    <row r="1671" spans="1:32" ht="15" customHeight="1" x14ac:dyDescent="0.3">
      <c r="A1671" s="20" t="str">
        <f>Raw_Data!A1671</f>
        <v>SF11670</v>
      </c>
      <c r="B1671" s="15" t="str">
        <f>Raw_Data!B1671</f>
        <v>Gujarat</v>
      </c>
      <c r="C1671" s="15" t="str">
        <f>Raw_Data!C1671</f>
        <v>Raichur</v>
      </c>
      <c r="D1671" s="15" t="str">
        <f>Raw_Data!D1671</f>
        <v>Rice</v>
      </c>
      <c r="E1671" s="15" t="str">
        <f>Raw_Data!E1671</f>
        <v>Kharif</v>
      </c>
      <c r="F1671" s="15">
        <f>Raw_Data!F1671</f>
        <v>12.25</v>
      </c>
      <c r="G1671" s="18">
        <f>IF(Raw_Data!G1671="",ROUND(AVERAGEIFS(Raw_Data!$G$2:$G$4001,Raw_Data!$E$2:$E$4001,E1671),1),Raw_Data!G1671)</f>
        <v>750.6</v>
      </c>
      <c r="H1671" s="15">
        <f>Raw_Data!H1671</f>
        <v>27</v>
      </c>
      <c r="I1671" s="15">
        <f>Raw_Data!I1671</f>
        <v>73.599999999999994</v>
      </c>
      <c r="J1671" s="15">
        <f>Raw_Data!J1671</f>
        <v>7.2</v>
      </c>
      <c r="K1671" s="15">
        <f>Raw_Data!K1671</f>
        <v>6.99</v>
      </c>
      <c r="L1671" s="18">
        <f>IF(Raw_Data!L1671="",ROUND(AVERAGEIFS(Raw_Data!$L$2:$L$4001,Raw_Data!$E$2:$E$4001,E1671),1),Raw_Data!L1671)</f>
        <v>25.7</v>
      </c>
      <c r="M1671" s="15">
        <f>Raw_Data!M1671</f>
        <v>111.1</v>
      </c>
      <c r="N1671" s="15">
        <f>Raw_Data!N1671</f>
        <v>42.7</v>
      </c>
      <c r="O1671" s="15">
        <f>Raw_Data!O1671</f>
        <v>98.5</v>
      </c>
      <c r="P1671" s="15" t="str">
        <f>Raw_Data!P1671</f>
        <v>Rainfed</v>
      </c>
      <c r="Q1671" s="15">
        <f>Raw_Data!Q1671</f>
        <v>268.5</v>
      </c>
      <c r="R1671" s="15">
        <f>Raw_Data!R1671</f>
        <v>5.05</v>
      </c>
      <c r="S1671" s="15">
        <f>Raw_Data!S1671</f>
        <v>0.9</v>
      </c>
      <c r="T1671" s="18">
        <f>IF(Raw_Data!T1671="",ROUND(AVERAGEIFS(Raw_Data!$T$2:$T$4001,Raw_Data!$E$2:$E$4001,E1671,Raw_Data!$D$2:$D$4001,D1671),2),IF(Raw_Data!T1671&gt;INDEX(Cleaning_Reference!$F$6:$F$13,MATCH(D1671,Cleaning_Reference!$A$6:$A$13,0)),INDEX(Cleaning_Reference!$F$6:$F$13,MATCH(D1671,Cleaning_Reference!$A$6:$A$13,0)),Raw_Data!T1671))</f>
        <v>3.26</v>
      </c>
      <c r="U1671" s="15">
        <f>Raw_Data!U1671</f>
        <v>39.93</v>
      </c>
      <c r="V1671" s="15">
        <f>Raw_Data!V1671</f>
        <v>21303</v>
      </c>
      <c r="W1671" s="15">
        <f>Raw_Data!W1671</f>
        <v>870101</v>
      </c>
      <c r="X1671" s="15">
        <f>Raw_Data!X1671</f>
        <v>850629</v>
      </c>
      <c r="Y1671" s="15">
        <f>Raw_Data!Y1671</f>
        <v>-19472</v>
      </c>
      <c r="Z1671" s="15">
        <f>Raw_Data!Z1671</f>
        <v>10910</v>
      </c>
      <c r="AA1671" s="15">
        <f>Raw_Data!AA1671</f>
        <v>3.66</v>
      </c>
      <c r="AB1671" s="15">
        <f>Raw_Data!AB1671</f>
        <v>54.8</v>
      </c>
      <c r="AC1671" s="19" t="str">
        <f>IF(Raw_Data!G1671="","Yes","No")</f>
        <v>No</v>
      </c>
      <c r="AD1671" s="19" t="str">
        <f>IF(Raw_Data!L1671="","Yes","No")</f>
        <v>No</v>
      </c>
      <c r="AE1671" s="19" t="str">
        <f>IF(Raw_Data!T1671="","Imputed",IF(Raw_Data!T1671&gt;INDEX(Cleaning_Reference!$F$6:$F$13,MATCH(D1671,Cleaning_Reference!$A$6:$A$13,0)),"Capped","Original"))</f>
        <v>Original</v>
      </c>
      <c r="AF1671" s="21">
        <f t="shared" si="26"/>
        <v>39.94</v>
      </c>
    </row>
    <row r="1672" spans="1:32" ht="15" customHeight="1" x14ac:dyDescent="0.3">
      <c r="A1672" s="20" t="str">
        <f>Raw_Data!A1672</f>
        <v>SF11671</v>
      </c>
      <c r="B1672" s="15" t="str">
        <f>Raw_Data!B1672</f>
        <v>Karnataka</v>
      </c>
      <c r="C1672" s="15" t="str">
        <f>Raw_Data!C1672</f>
        <v>Nalgonda</v>
      </c>
      <c r="D1672" s="15" t="str">
        <f>Raw_Data!D1672</f>
        <v>Rice</v>
      </c>
      <c r="E1672" s="15" t="str">
        <f>Raw_Data!E1672</f>
        <v>Kharif</v>
      </c>
      <c r="F1672" s="15">
        <f>Raw_Data!F1672</f>
        <v>11.97</v>
      </c>
      <c r="G1672" s="18">
        <f>IF(Raw_Data!G1672="",ROUND(AVERAGEIFS(Raw_Data!$G$2:$G$4001,Raw_Data!$E$2:$E$4001,E1672),1),Raw_Data!G1672)</f>
        <v>1142.7</v>
      </c>
      <c r="H1672" s="15">
        <f>Raw_Data!H1672</f>
        <v>24.8</v>
      </c>
      <c r="I1672" s="15">
        <f>Raw_Data!I1672</f>
        <v>77.099999999999994</v>
      </c>
      <c r="J1672" s="15">
        <f>Raw_Data!J1672</f>
        <v>5.9</v>
      </c>
      <c r="K1672" s="15">
        <f>Raw_Data!K1672</f>
        <v>6.16</v>
      </c>
      <c r="L1672" s="18">
        <f>IF(Raw_Data!L1672="",ROUND(AVERAGEIFS(Raw_Data!$L$2:$L$4001,Raw_Data!$E$2:$E$4001,E1672),1),Raw_Data!L1672)</f>
        <v>30.9</v>
      </c>
      <c r="M1672" s="15">
        <f>Raw_Data!M1672</f>
        <v>130.19999999999999</v>
      </c>
      <c r="N1672" s="15">
        <f>Raw_Data!N1672</f>
        <v>74.900000000000006</v>
      </c>
      <c r="O1672" s="15">
        <f>Raw_Data!O1672</f>
        <v>89.3</v>
      </c>
      <c r="P1672" s="15" t="str">
        <f>Raw_Data!P1672</f>
        <v>Flood</v>
      </c>
      <c r="Q1672" s="15">
        <f>Raw_Data!Q1672</f>
        <v>114.2</v>
      </c>
      <c r="R1672" s="15">
        <f>Raw_Data!R1672</f>
        <v>9.27</v>
      </c>
      <c r="S1672" s="15">
        <f>Raw_Data!S1672</f>
        <v>0.68</v>
      </c>
      <c r="T1672" s="18">
        <f>IF(Raw_Data!T1672="",ROUND(AVERAGEIFS(Raw_Data!$T$2:$T$4001,Raw_Data!$E$2:$E$4001,E1672,Raw_Data!$D$2:$D$4001,D1672),2),IF(Raw_Data!T1672&gt;INDEX(Cleaning_Reference!$F$6:$F$13,MATCH(D1672,Cleaning_Reference!$A$6:$A$13,0)),INDEX(Cleaning_Reference!$F$6:$F$13,MATCH(D1672,Cleaning_Reference!$A$6:$A$13,0)),Raw_Data!T1672))</f>
        <v>2.25</v>
      </c>
      <c r="U1672" s="15">
        <f>Raw_Data!U1672</f>
        <v>26.93</v>
      </c>
      <c r="V1672" s="15">
        <f>Raw_Data!V1672</f>
        <v>16693</v>
      </c>
      <c r="W1672" s="15">
        <f>Raw_Data!W1672</f>
        <v>784002</v>
      </c>
      <c r="X1672" s="15">
        <f>Raw_Data!X1672</f>
        <v>449542</v>
      </c>
      <c r="Y1672" s="15">
        <f>Raw_Data!Y1672</f>
        <v>-334460</v>
      </c>
      <c r="Z1672" s="15">
        <f>Raw_Data!Z1672</f>
        <v>24950</v>
      </c>
      <c r="AA1672" s="15">
        <f>Raw_Data!AA1672</f>
        <v>1.079</v>
      </c>
      <c r="AB1672" s="15">
        <f>Raw_Data!AB1672</f>
        <v>53.4</v>
      </c>
      <c r="AC1672" s="19" t="str">
        <f>IF(Raw_Data!G1672="","Yes","No")</f>
        <v>No</v>
      </c>
      <c r="AD1672" s="19" t="str">
        <f>IF(Raw_Data!L1672="","Yes","No")</f>
        <v>No</v>
      </c>
      <c r="AE1672" s="19" t="str">
        <f>IF(Raw_Data!T1672="","Imputed",IF(Raw_Data!T1672&gt;INDEX(Cleaning_Reference!$F$6:$F$13,MATCH(D1672,Cleaning_Reference!$A$6:$A$13,0)),"Capped","Original"))</f>
        <v>Original</v>
      </c>
      <c r="AF1672" s="21">
        <f t="shared" si="26"/>
        <v>26.93</v>
      </c>
    </row>
    <row r="1673" spans="1:32" ht="15" customHeight="1" x14ac:dyDescent="0.3">
      <c r="A1673" s="20" t="str">
        <f>Raw_Data!A1673</f>
        <v>SF11672</v>
      </c>
      <c r="B1673" s="15" t="str">
        <f>Raw_Data!B1673</f>
        <v>Tamil Nadu</v>
      </c>
      <c r="C1673" s="15" t="str">
        <f>Raw_Data!C1673</f>
        <v>Indore</v>
      </c>
      <c r="D1673" s="15" t="str">
        <f>Raw_Data!D1673</f>
        <v>Chilli</v>
      </c>
      <c r="E1673" s="15" t="str">
        <f>Raw_Data!E1673</f>
        <v>Kharif</v>
      </c>
      <c r="F1673" s="15">
        <f>Raw_Data!F1673</f>
        <v>10.69</v>
      </c>
      <c r="G1673" s="18">
        <f>IF(Raw_Data!G1673="",ROUND(AVERAGEIFS(Raw_Data!$G$2:$G$4001,Raw_Data!$E$2:$E$4001,E1673),1),Raw_Data!G1673)</f>
        <v>784.5</v>
      </c>
      <c r="H1673" s="15">
        <f>Raw_Data!H1673</f>
        <v>32.5</v>
      </c>
      <c r="I1673" s="15">
        <f>Raw_Data!I1673</f>
        <v>62.4</v>
      </c>
      <c r="J1673" s="15">
        <f>Raw_Data!J1673</f>
        <v>7.6</v>
      </c>
      <c r="K1673" s="15">
        <f>Raw_Data!K1673</f>
        <v>6.88</v>
      </c>
      <c r="L1673" s="18">
        <f>IF(Raw_Data!L1673="",ROUND(AVERAGEIFS(Raw_Data!$L$2:$L$4001,Raw_Data!$E$2:$E$4001,E1673),1),Raw_Data!L1673)</f>
        <v>33.6</v>
      </c>
      <c r="M1673" s="15">
        <f>Raw_Data!M1673</f>
        <v>96.5</v>
      </c>
      <c r="N1673" s="15">
        <f>Raw_Data!N1673</f>
        <v>83.3</v>
      </c>
      <c r="O1673" s="15">
        <f>Raw_Data!O1673</f>
        <v>98.9</v>
      </c>
      <c r="P1673" s="15" t="str">
        <f>Raw_Data!P1673</f>
        <v>Drip</v>
      </c>
      <c r="Q1673" s="15">
        <f>Raw_Data!Q1673</f>
        <v>167.5</v>
      </c>
      <c r="R1673" s="15">
        <f>Raw_Data!R1673</f>
        <v>6.27</v>
      </c>
      <c r="S1673" s="15">
        <f>Raw_Data!S1673</f>
        <v>0.72</v>
      </c>
      <c r="T1673" s="18">
        <f>IF(Raw_Data!T1673="",ROUND(AVERAGEIFS(Raw_Data!$T$2:$T$4001,Raw_Data!$E$2:$E$4001,E1673,Raw_Data!$D$2:$D$4001,D1673),2),IF(Raw_Data!T1673&gt;INDEX(Cleaning_Reference!$F$6:$F$13,MATCH(D1673,Cleaning_Reference!$A$6:$A$13,0)),INDEX(Cleaning_Reference!$F$6:$F$13,MATCH(D1673,Cleaning_Reference!$A$6:$A$13,0)),Raw_Data!T1673))</f>
        <v>2.63</v>
      </c>
      <c r="U1673" s="15">
        <f>Raw_Data!U1673</f>
        <v>28.11</v>
      </c>
      <c r="V1673" s="15">
        <f>Raw_Data!V1673</f>
        <v>104613</v>
      </c>
      <c r="W1673" s="15">
        <f>Raw_Data!W1673</f>
        <v>766473</v>
      </c>
      <c r="X1673" s="15">
        <f>Raw_Data!X1673</f>
        <v>2940671</v>
      </c>
      <c r="Y1673" s="15">
        <f>Raw_Data!Y1673</f>
        <v>2174198</v>
      </c>
      <c r="Z1673" s="15">
        <f>Raw_Data!Z1673</f>
        <v>5664</v>
      </c>
      <c r="AA1673" s="15">
        <f>Raw_Data!AA1673</f>
        <v>4.9630000000000001</v>
      </c>
      <c r="AB1673" s="15">
        <f>Raw_Data!AB1673</f>
        <v>44.8</v>
      </c>
      <c r="AC1673" s="19" t="str">
        <f>IF(Raw_Data!G1673="","Yes","No")</f>
        <v>No</v>
      </c>
      <c r="AD1673" s="19" t="str">
        <f>IF(Raw_Data!L1673="","Yes","No")</f>
        <v>No</v>
      </c>
      <c r="AE1673" s="19" t="str">
        <f>IF(Raw_Data!T1673="","Imputed",IF(Raw_Data!T1673&gt;INDEX(Cleaning_Reference!$F$6:$F$13,MATCH(D1673,Cleaning_Reference!$A$6:$A$13,0)),"Capped","Original"))</f>
        <v>Original</v>
      </c>
      <c r="AF1673" s="21">
        <f t="shared" si="26"/>
        <v>28.11</v>
      </c>
    </row>
    <row r="1674" spans="1:32" ht="15" customHeight="1" x14ac:dyDescent="0.3">
      <c r="A1674" s="20" t="str">
        <f>Raw_Data!A1674</f>
        <v>SF11673</v>
      </c>
      <c r="B1674" s="15" t="str">
        <f>Raw_Data!B1674</f>
        <v>Karnataka</v>
      </c>
      <c r="C1674" s="15" t="str">
        <f>Raw_Data!C1674</f>
        <v>Nashik</v>
      </c>
      <c r="D1674" s="15" t="str">
        <f>Raw_Data!D1674</f>
        <v>Maize</v>
      </c>
      <c r="E1674" s="15" t="str">
        <f>Raw_Data!E1674</f>
        <v>Kharif</v>
      </c>
      <c r="F1674" s="15">
        <f>Raw_Data!F1674</f>
        <v>3.91</v>
      </c>
      <c r="G1674" s="18">
        <f>IF(Raw_Data!G1674="",ROUND(AVERAGEIFS(Raw_Data!$G$2:$G$4001,Raw_Data!$E$2:$E$4001,E1674),1),Raw_Data!G1674)</f>
        <v>532.5</v>
      </c>
      <c r="H1674" s="15">
        <f>Raw_Data!H1674</f>
        <v>23.5</v>
      </c>
      <c r="I1674" s="15">
        <f>Raw_Data!I1674</f>
        <v>67.599999999999994</v>
      </c>
      <c r="J1674" s="15">
        <f>Raw_Data!J1674</f>
        <v>6.1</v>
      </c>
      <c r="K1674" s="15">
        <f>Raw_Data!K1674</f>
        <v>8.4</v>
      </c>
      <c r="L1674" s="18">
        <f>IF(Raw_Data!L1674="",ROUND(AVERAGEIFS(Raw_Data!$L$2:$L$4001,Raw_Data!$E$2:$E$4001,E1674),1),Raw_Data!L1674)</f>
        <v>30.3</v>
      </c>
      <c r="M1674" s="15">
        <f>Raw_Data!M1674</f>
        <v>101.7</v>
      </c>
      <c r="N1674" s="15">
        <f>Raw_Data!N1674</f>
        <v>28.7</v>
      </c>
      <c r="O1674" s="15">
        <f>Raw_Data!O1674</f>
        <v>98.7</v>
      </c>
      <c r="P1674" s="15" t="str">
        <f>Raw_Data!P1674</f>
        <v>Sprinkler</v>
      </c>
      <c r="Q1674" s="15">
        <f>Raw_Data!Q1674</f>
        <v>248.2</v>
      </c>
      <c r="R1674" s="15">
        <f>Raw_Data!R1674</f>
        <v>11.8</v>
      </c>
      <c r="S1674" s="15">
        <f>Raw_Data!S1674</f>
        <v>0.68</v>
      </c>
      <c r="T1674" s="18">
        <f>IF(Raw_Data!T1674="",ROUND(AVERAGEIFS(Raw_Data!$T$2:$T$4001,Raw_Data!$E$2:$E$4001,E1674,Raw_Data!$D$2:$D$4001,D1674),2),IF(Raw_Data!T1674&gt;INDEX(Cleaning_Reference!$F$6:$F$13,MATCH(D1674,Cleaning_Reference!$A$6:$A$13,0)),INDEX(Cleaning_Reference!$F$6:$F$13,MATCH(D1674,Cleaning_Reference!$A$6:$A$13,0)),Raw_Data!T1674))</f>
        <v>0.3</v>
      </c>
      <c r="U1674" s="15">
        <f>Raw_Data!U1674</f>
        <v>1.17</v>
      </c>
      <c r="V1674" s="15">
        <f>Raw_Data!V1674</f>
        <v>19003</v>
      </c>
      <c r="W1674" s="15">
        <f>Raw_Data!W1674</f>
        <v>347262</v>
      </c>
      <c r="X1674" s="15">
        <f>Raw_Data!X1674</f>
        <v>22234</v>
      </c>
      <c r="Y1674" s="15">
        <f>Raw_Data!Y1674</f>
        <v>-325028</v>
      </c>
      <c r="Z1674" s="15">
        <f>Raw_Data!Z1674</f>
        <v>2174</v>
      </c>
      <c r="AA1674" s="15">
        <f>Raw_Data!AA1674</f>
        <v>0.53800000000000003</v>
      </c>
      <c r="AB1674" s="15">
        <f>Raw_Data!AB1674</f>
        <v>21.3</v>
      </c>
      <c r="AC1674" s="19" t="str">
        <f>IF(Raw_Data!G1674="","Yes","No")</f>
        <v>No</v>
      </c>
      <c r="AD1674" s="19" t="str">
        <f>IF(Raw_Data!L1674="","Yes","No")</f>
        <v>No</v>
      </c>
      <c r="AE1674" s="19" t="str">
        <f>IF(Raw_Data!T1674="","Imputed",IF(Raw_Data!T1674&gt;INDEX(Cleaning_Reference!$F$6:$F$13,MATCH(D1674,Cleaning_Reference!$A$6:$A$13,0)),"Capped","Original"))</f>
        <v>Original</v>
      </c>
      <c r="AF1674" s="21">
        <f t="shared" si="26"/>
        <v>1.17</v>
      </c>
    </row>
    <row r="1675" spans="1:32" ht="15" customHeight="1" x14ac:dyDescent="0.3">
      <c r="A1675" s="20" t="str">
        <f>Raw_Data!A1675</f>
        <v>SF11674</v>
      </c>
      <c r="B1675" s="15" t="str">
        <f>Raw_Data!B1675</f>
        <v>Karnataka</v>
      </c>
      <c r="C1675" s="15" t="str">
        <f>Raw_Data!C1675</f>
        <v>Raichur</v>
      </c>
      <c r="D1675" s="15" t="str">
        <f>Raw_Data!D1675</f>
        <v>Pulses</v>
      </c>
      <c r="E1675" s="15" t="str">
        <f>Raw_Data!E1675</f>
        <v>Zaid</v>
      </c>
      <c r="F1675" s="15">
        <f>Raw_Data!F1675</f>
        <v>13.9</v>
      </c>
      <c r="G1675" s="18">
        <f>IF(Raw_Data!G1675="",ROUND(AVERAGEIFS(Raw_Data!$G$2:$G$4001,Raw_Data!$E$2:$E$4001,E1675),1),Raw_Data!G1675)</f>
        <v>313.39999999999998</v>
      </c>
      <c r="H1675" s="15">
        <f>Raw_Data!H1675</f>
        <v>33.9</v>
      </c>
      <c r="I1675" s="15">
        <f>Raw_Data!I1675</f>
        <v>59.4</v>
      </c>
      <c r="J1675" s="15">
        <f>Raw_Data!J1675</f>
        <v>7.5</v>
      </c>
      <c r="K1675" s="15">
        <f>Raw_Data!K1675</f>
        <v>7.2</v>
      </c>
      <c r="L1675" s="18">
        <f>IF(Raw_Data!L1675="",ROUND(AVERAGEIFS(Raw_Data!$L$2:$L$4001,Raw_Data!$E$2:$E$4001,E1675),1),Raw_Data!L1675)</f>
        <v>17.3</v>
      </c>
      <c r="M1675" s="15">
        <f>Raw_Data!M1675</f>
        <v>125.7</v>
      </c>
      <c r="N1675" s="15">
        <f>Raw_Data!N1675</f>
        <v>39.6</v>
      </c>
      <c r="O1675" s="15">
        <f>Raw_Data!O1675</f>
        <v>107.6</v>
      </c>
      <c r="P1675" s="15" t="str">
        <f>Raw_Data!P1675</f>
        <v>Sprinkler</v>
      </c>
      <c r="Q1675" s="15">
        <f>Raw_Data!Q1675</f>
        <v>196</v>
      </c>
      <c r="R1675" s="15">
        <f>Raw_Data!R1675</f>
        <v>5.71</v>
      </c>
      <c r="S1675" s="15">
        <f>Raw_Data!S1675</f>
        <v>0.71</v>
      </c>
      <c r="T1675" s="18">
        <f>IF(Raw_Data!T1675="",ROUND(AVERAGEIFS(Raw_Data!$T$2:$T$4001,Raw_Data!$E$2:$E$4001,E1675,Raw_Data!$D$2:$D$4001,D1675),2),IF(Raw_Data!T1675&gt;INDEX(Cleaning_Reference!$F$6:$F$13,MATCH(D1675,Cleaning_Reference!$A$6:$A$13,0)),INDEX(Cleaning_Reference!$F$6:$F$13,MATCH(D1675,Cleaning_Reference!$A$6:$A$13,0)),Raw_Data!T1675))</f>
        <v>0.69</v>
      </c>
      <c r="U1675" s="15">
        <f>Raw_Data!U1675</f>
        <v>9.59</v>
      </c>
      <c r="V1675" s="15">
        <f>Raw_Data!V1675</f>
        <v>68470</v>
      </c>
      <c r="W1675" s="15">
        <f>Raw_Data!W1675</f>
        <v>1055194</v>
      </c>
      <c r="X1675" s="15">
        <f>Raw_Data!X1675</f>
        <v>656627</v>
      </c>
      <c r="Y1675" s="15">
        <f>Raw_Data!Y1675</f>
        <v>-398567</v>
      </c>
      <c r="Z1675" s="15">
        <f>Raw_Data!Z1675</f>
        <v>4176</v>
      </c>
      <c r="AA1675" s="15">
        <f>Raw_Data!AA1675</f>
        <v>2.2959999999999998</v>
      </c>
      <c r="AB1675" s="15">
        <f>Raw_Data!AB1675</f>
        <v>30.7</v>
      </c>
      <c r="AC1675" s="19" t="str">
        <f>IF(Raw_Data!G1675="","Yes","No")</f>
        <v>No</v>
      </c>
      <c r="AD1675" s="19" t="str">
        <f>IF(Raw_Data!L1675="","Yes","No")</f>
        <v>No</v>
      </c>
      <c r="AE1675" s="19" t="str">
        <f>IF(Raw_Data!T1675="","Imputed",IF(Raw_Data!T1675&gt;INDEX(Cleaning_Reference!$F$6:$F$13,MATCH(D1675,Cleaning_Reference!$A$6:$A$13,0)),"Capped","Original"))</f>
        <v>Original</v>
      </c>
      <c r="AF1675" s="21">
        <f t="shared" si="26"/>
        <v>9.59</v>
      </c>
    </row>
    <row r="1676" spans="1:32" ht="15" customHeight="1" x14ac:dyDescent="0.3">
      <c r="A1676" s="20" t="str">
        <f>Raw_Data!A1676</f>
        <v>SF11675</v>
      </c>
      <c r="B1676" s="15" t="str">
        <f>Raw_Data!B1676</f>
        <v>Andhra Pradesh</v>
      </c>
      <c r="C1676" s="15" t="str">
        <f>Raw_Data!C1676</f>
        <v>Raichur</v>
      </c>
      <c r="D1676" s="15" t="str">
        <f>Raw_Data!D1676</f>
        <v>Groundnut</v>
      </c>
      <c r="E1676" s="15" t="str">
        <f>Raw_Data!E1676</f>
        <v>Kharif</v>
      </c>
      <c r="F1676" s="15">
        <f>Raw_Data!F1676</f>
        <v>4.3099999999999996</v>
      </c>
      <c r="G1676" s="18">
        <f>IF(Raw_Data!G1676="",ROUND(AVERAGEIFS(Raw_Data!$G$2:$G$4001,Raw_Data!$E$2:$E$4001,E1676),1),Raw_Data!G1676)</f>
        <v>519</v>
      </c>
      <c r="H1676" s="15">
        <f>Raw_Data!H1676</f>
        <v>27.3</v>
      </c>
      <c r="I1676" s="15">
        <f>Raw_Data!I1676</f>
        <v>73.099999999999994</v>
      </c>
      <c r="J1676" s="15">
        <f>Raw_Data!J1676</f>
        <v>8.1999999999999993</v>
      </c>
      <c r="K1676" s="15">
        <f>Raw_Data!K1676</f>
        <v>5.93</v>
      </c>
      <c r="L1676" s="18">
        <f>IF(Raw_Data!L1676="",ROUND(AVERAGEIFS(Raw_Data!$L$2:$L$4001,Raw_Data!$E$2:$E$4001,E1676),1),Raw_Data!L1676)</f>
        <v>22</v>
      </c>
      <c r="M1676" s="15">
        <f>Raw_Data!M1676</f>
        <v>97.2</v>
      </c>
      <c r="N1676" s="15">
        <f>Raw_Data!N1676</f>
        <v>36.4</v>
      </c>
      <c r="O1676" s="15">
        <f>Raw_Data!O1676</f>
        <v>106.2</v>
      </c>
      <c r="P1676" s="15" t="str">
        <f>Raw_Data!P1676</f>
        <v>Flood</v>
      </c>
      <c r="Q1676" s="15">
        <f>Raw_Data!Q1676</f>
        <v>209.3</v>
      </c>
      <c r="R1676" s="15">
        <f>Raw_Data!R1676</f>
        <v>5.86</v>
      </c>
      <c r="S1676" s="15">
        <f>Raw_Data!S1676</f>
        <v>0.67</v>
      </c>
      <c r="T1676" s="18">
        <f>IF(Raw_Data!T1676="",ROUND(AVERAGEIFS(Raw_Data!$T$2:$T$4001,Raw_Data!$E$2:$E$4001,E1676,Raw_Data!$D$2:$D$4001,D1676),2),IF(Raw_Data!T1676&gt;INDEX(Cleaning_Reference!$F$6:$F$13,MATCH(D1676,Cleaning_Reference!$A$6:$A$13,0)),INDEX(Cleaning_Reference!$F$6:$F$13,MATCH(D1676,Cleaning_Reference!$A$6:$A$13,0)),Raw_Data!T1676))</f>
        <v>0.88</v>
      </c>
      <c r="U1676" s="15">
        <f>Raw_Data!U1676</f>
        <v>3.79</v>
      </c>
      <c r="V1676" s="15">
        <f>Raw_Data!V1676</f>
        <v>54931</v>
      </c>
      <c r="W1676" s="15">
        <f>Raw_Data!W1676</f>
        <v>271020</v>
      </c>
      <c r="X1676" s="15">
        <f>Raw_Data!X1676</f>
        <v>208188</v>
      </c>
      <c r="Y1676" s="15">
        <f>Raw_Data!Y1676</f>
        <v>-62832</v>
      </c>
      <c r="Z1676" s="15">
        <f>Raw_Data!Z1676</f>
        <v>2612</v>
      </c>
      <c r="AA1676" s="15">
        <f>Raw_Data!AA1676</f>
        <v>1.4510000000000001</v>
      </c>
      <c r="AB1676" s="15">
        <f>Raw_Data!AB1676</f>
        <v>58</v>
      </c>
      <c r="AC1676" s="19" t="str">
        <f>IF(Raw_Data!G1676="","Yes","No")</f>
        <v>No</v>
      </c>
      <c r="AD1676" s="19" t="str">
        <f>IF(Raw_Data!L1676="","Yes","No")</f>
        <v>No</v>
      </c>
      <c r="AE1676" s="19" t="str">
        <f>IF(Raw_Data!T1676="","Imputed",IF(Raw_Data!T1676&gt;INDEX(Cleaning_Reference!$F$6:$F$13,MATCH(D1676,Cleaning_Reference!$A$6:$A$13,0)),"Capped","Original"))</f>
        <v>Original</v>
      </c>
      <c r="AF1676" s="21">
        <f t="shared" si="26"/>
        <v>3.79</v>
      </c>
    </row>
    <row r="1677" spans="1:32" ht="15" customHeight="1" x14ac:dyDescent="0.3">
      <c r="A1677" s="20" t="str">
        <f>Raw_Data!A1677</f>
        <v>SF11676</v>
      </c>
      <c r="B1677" s="15" t="str">
        <f>Raw_Data!B1677</f>
        <v>Andhra Pradesh</v>
      </c>
      <c r="C1677" s="15" t="str">
        <f>Raw_Data!C1677</f>
        <v>Ludhiana</v>
      </c>
      <c r="D1677" s="15" t="str">
        <f>Raw_Data!D1677</f>
        <v>Maize</v>
      </c>
      <c r="E1677" s="15" t="str">
        <f>Raw_Data!E1677</f>
        <v>Zaid</v>
      </c>
      <c r="F1677" s="15">
        <f>Raw_Data!F1677</f>
        <v>0.74</v>
      </c>
      <c r="G1677" s="18">
        <f>IF(Raw_Data!G1677="",ROUND(AVERAGEIFS(Raw_Data!$G$2:$G$4001,Raw_Data!$E$2:$E$4001,E1677),1),Raw_Data!G1677)</f>
        <v>492</v>
      </c>
      <c r="H1677" s="15">
        <f>Raw_Data!H1677</f>
        <v>33.799999999999997</v>
      </c>
      <c r="I1677" s="15">
        <f>Raw_Data!I1677</f>
        <v>68.2</v>
      </c>
      <c r="J1677" s="15">
        <f>Raw_Data!J1677</f>
        <v>10.4</v>
      </c>
      <c r="K1677" s="15">
        <f>Raw_Data!K1677</f>
        <v>6.67</v>
      </c>
      <c r="L1677" s="18">
        <f>IF(Raw_Data!L1677="",ROUND(AVERAGEIFS(Raw_Data!$L$2:$L$4001,Raw_Data!$E$2:$E$4001,E1677),1),Raw_Data!L1677)</f>
        <v>17.899999999999999</v>
      </c>
      <c r="M1677" s="15">
        <f>Raw_Data!M1677</f>
        <v>168</v>
      </c>
      <c r="N1677" s="15">
        <f>Raw_Data!N1677</f>
        <v>45.7</v>
      </c>
      <c r="O1677" s="15">
        <f>Raw_Data!O1677</f>
        <v>74.5</v>
      </c>
      <c r="P1677" s="15" t="str">
        <f>Raw_Data!P1677</f>
        <v>Rainfed</v>
      </c>
      <c r="Q1677" s="15">
        <f>Raw_Data!Q1677</f>
        <v>247.7</v>
      </c>
      <c r="R1677" s="15">
        <f>Raw_Data!R1677</f>
        <v>5.03</v>
      </c>
      <c r="S1677" s="15">
        <f>Raw_Data!S1677</f>
        <v>0.96</v>
      </c>
      <c r="T1677" s="18">
        <f>IF(Raw_Data!T1677="",ROUND(AVERAGEIFS(Raw_Data!$T$2:$T$4001,Raw_Data!$E$2:$E$4001,E1677,Raw_Data!$D$2:$D$4001,D1677),2),IF(Raw_Data!T1677&gt;INDEX(Cleaning_Reference!$F$6:$F$13,MATCH(D1677,Cleaning_Reference!$A$6:$A$13,0)),INDEX(Cleaning_Reference!$F$6:$F$13,MATCH(D1677,Cleaning_Reference!$A$6:$A$13,0)),Raw_Data!T1677))</f>
        <v>3.16</v>
      </c>
      <c r="U1677" s="15">
        <f>Raw_Data!U1677</f>
        <v>2.34</v>
      </c>
      <c r="V1677" s="15">
        <f>Raw_Data!V1677</f>
        <v>18852</v>
      </c>
      <c r="W1677" s="15">
        <f>Raw_Data!W1677</f>
        <v>59245</v>
      </c>
      <c r="X1677" s="15">
        <f>Raw_Data!X1677</f>
        <v>44114</v>
      </c>
      <c r="Y1677" s="15">
        <f>Raw_Data!Y1677</f>
        <v>-15131</v>
      </c>
      <c r="Z1677" s="15">
        <f>Raw_Data!Z1677</f>
        <v>222</v>
      </c>
      <c r="AA1677" s="15">
        <f>Raw_Data!AA1677</f>
        <v>10.541</v>
      </c>
      <c r="AB1677" s="15">
        <f>Raw_Data!AB1677</f>
        <v>47.8</v>
      </c>
      <c r="AC1677" s="19" t="str">
        <f>IF(Raw_Data!G1677="","Yes","No")</f>
        <v>No</v>
      </c>
      <c r="AD1677" s="19" t="str">
        <f>IF(Raw_Data!L1677="","Yes","No")</f>
        <v>No</v>
      </c>
      <c r="AE1677" s="19" t="str">
        <f>IF(Raw_Data!T1677="","Imputed",IF(Raw_Data!T1677&gt;INDEX(Cleaning_Reference!$F$6:$F$13,MATCH(D1677,Cleaning_Reference!$A$6:$A$13,0)),"Capped","Original"))</f>
        <v>Original</v>
      </c>
      <c r="AF1677" s="21">
        <f t="shared" si="26"/>
        <v>2.34</v>
      </c>
    </row>
    <row r="1678" spans="1:32" ht="15" customHeight="1" x14ac:dyDescent="0.3">
      <c r="A1678" s="20" t="str">
        <f>Raw_Data!A1678</f>
        <v>SF11677</v>
      </c>
      <c r="B1678" s="15" t="str">
        <f>Raw_Data!B1678</f>
        <v>Tamil Nadu</v>
      </c>
      <c r="C1678" s="15" t="str">
        <f>Raw_Data!C1678</f>
        <v>Erode</v>
      </c>
      <c r="D1678" s="15" t="str">
        <f>Raw_Data!D1678</f>
        <v>Maize</v>
      </c>
      <c r="E1678" s="15" t="str">
        <f>Raw_Data!E1678</f>
        <v>Kharif</v>
      </c>
      <c r="F1678" s="15">
        <f>Raw_Data!F1678</f>
        <v>8.33</v>
      </c>
      <c r="G1678" s="18">
        <f>IF(Raw_Data!G1678="",ROUND(AVERAGEIFS(Raw_Data!$G$2:$G$4001,Raw_Data!$E$2:$E$4001,E1678),1),Raw_Data!G1678)</f>
        <v>746.2</v>
      </c>
      <c r="H1678" s="15">
        <f>Raw_Data!H1678</f>
        <v>27.7</v>
      </c>
      <c r="I1678" s="15">
        <f>Raw_Data!I1678</f>
        <v>66.400000000000006</v>
      </c>
      <c r="J1678" s="15">
        <f>Raw_Data!J1678</f>
        <v>6.5</v>
      </c>
      <c r="K1678" s="15">
        <f>Raw_Data!K1678</f>
        <v>6.98</v>
      </c>
      <c r="L1678" s="18">
        <f>IF(Raw_Data!L1678="",ROUND(AVERAGEIFS(Raw_Data!$L$2:$L$4001,Raw_Data!$E$2:$E$4001,E1678),1),Raw_Data!L1678)</f>
        <v>37.9</v>
      </c>
      <c r="M1678" s="15">
        <f>Raw_Data!M1678</f>
        <v>130.5</v>
      </c>
      <c r="N1678" s="15">
        <f>Raw_Data!N1678</f>
        <v>40.200000000000003</v>
      </c>
      <c r="O1678" s="15">
        <f>Raw_Data!O1678</f>
        <v>108.7</v>
      </c>
      <c r="P1678" s="15" t="str">
        <f>Raw_Data!P1678</f>
        <v>Flood</v>
      </c>
      <c r="Q1678" s="15">
        <f>Raw_Data!Q1678</f>
        <v>196.4</v>
      </c>
      <c r="R1678" s="15">
        <f>Raw_Data!R1678</f>
        <v>4.66</v>
      </c>
      <c r="S1678" s="15">
        <f>Raw_Data!S1678</f>
        <v>0.69</v>
      </c>
      <c r="T1678" s="18">
        <f>IF(Raw_Data!T1678="",ROUND(AVERAGEIFS(Raw_Data!$T$2:$T$4001,Raw_Data!$E$2:$E$4001,E1678,Raw_Data!$D$2:$D$4001,D1678),2),IF(Raw_Data!T1678&gt;INDEX(Cleaning_Reference!$F$6:$F$13,MATCH(D1678,Cleaning_Reference!$A$6:$A$13,0)),INDEX(Cleaning_Reference!$F$6:$F$13,MATCH(D1678,Cleaning_Reference!$A$6:$A$13,0)),Raw_Data!T1678))</f>
        <v>3.95</v>
      </c>
      <c r="U1678" s="15">
        <f>Raw_Data!U1678</f>
        <v>32.9</v>
      </c>
      <c r="V1678" s="15">
        <f>Raw_Data!V1678</f>
        <v>20830</v>
      </c>
      <c r="W1678" s="15">
        <f>Raw_Data!W1678</f>
        <v>545892</v>
      </c>
      <c r="X1678" s="15">
        <f>Raw_Data!X1678</f>
        <v>685307</v>
      </c>
      <c r="Y1678" s="15">
        <f>Raw_Data!Y1678</f>
        <v>139415</v>
      </c>
      <c r="Z1678" s="15">
        <f>Raw_Data!Z1678</f>
        <v>6063</v>
      </c>
      <c r="AA1678" s="15">
        <f>Raw_Data!AA1678</f>
        <v>5.4260000000000002</v>
      </c>
      <c r="AB1678" s="15">
        <f>Raw_Data!AB1678</f>
        <v>50.4</v>
      </c>
      <c r="AC1678" s="19" t="str">
        <f>IF(Raw_Data!G1678="","Yes","No")</f>
        <v>No</v>
      </c>
      <c r="AD1678" s="19" t="str">
        <f>IF(Raw_Data!L1678="","Yes","No")</f>
        <v>No</v>
      </c>
      <c r="AE1678" s="19" t="str">
        <f>IF(Raw_Data!T1678="","Imputed",IF(Raw_Data!T1678&gt;INDEX(Cleaning_Reference!$F$6:$F$13,MATCH(D1678,Cleaning_Reference!$A$6:$A$13,0)),"Capped","Original"))</f>
        <v>Original</v>
      </c>
      <c r="AF1678" s="21">
        <f t="shared" si="26"/>
        <v>32.9</v>
      </c>
    </row>
    <row r="1679" spans="1:32" ht="15" customHeight="1" x14ac:dyDescent="0.3">
      <c r="A1679" s="20" t="str">
        <f>Raw_Data!A1679</f>
        <v>SF11678</v>
      </c>
      <c r="B1679" s="15" t="str">
        <f>Raw_Data!B1679</f>
        <v>Andhra Pradesh</v>
      </c>
      <c r="C1679" s="15" t="str">
        <f>Raw_Data!C1679</f>
        <v>Guntur</v>
      </c>
      <c r="D1679" s="15" t="str">
        <f>Raw_Data!D1679</f>
        <v>Groundnut</v>
      </c>
      <c r="E1679" s="15" t="str">
        <f>Raw_Data!E1679</f>
        <v>Rabi</v>
      </c>
      <c r="F1679" s="15">
        <f>Raw_Data!F1679</f>
        <v>1.78</v>
      </c>
      <c r="G1679" s="18">
        <f>IF(Raw_Data!G1679="",ROUND(AVERAGEIFS(Raw_Data!$G$2:$G$4001,Raw_Data!$E$2:$E$4001,E1679),1),Raw_Data!G1679)</f>
        <v>663.8</v>
      </c>
      <c r="H1679" s="15">
        <f>Raw_Data!H1679</f>
        <v>22.8</v>
      </c>
      <c r="I1679" s="15">
        <f>Raw_Data!I1679</f>
        <v>57.7</v>
      </c>
      <c r="J1679" s="15">
        <f>Raw_Data!J1679</f>
        <v>4.9000000000000004</v>
      </c>
      <c r="K1679" s="15">
        <f>Raw_Data!K1679</f>
        <v>6.31</v>
      </c>
      <c r="L1679" s="18">
        <f>IF(Raw_Data!L1679="",ROUND(AVERAGEIFS(Raw_Data!$L$2:$L$4001,Raw_Data!$E$2:$E$4001,E1679),1),Raw_Data!L1679)</f>
        <v>28.6</v>
      </c>
      <c r="M1679" s="15">
        <f>Raw_Data!M1679</f>
        <v>54.9</v>
      </c>
      <c r="N1679" s="15">
        <f>Raw_Data!N1679</f>
        <v>51.4</v>
      </c>
      <c r="O1679" s="15">
        <f>Raw_Data!O1679</f>
        <v>98.4</v>
      </c>
      <c r="P1679" s="15" t="str">
        <f>Raw_Data!P1679</f>
        <v>Flood</v>
      </c>
      <c r="Q1679" s="15">
        <f>Raw_Data!Q1679</f>
        <v>292.10000000000002</v>
      </c>
      <c r="R1679" s="15">
        <f>Raw_Data!R1679</f>
        <v>2.83</v>
      </c>
      <c r="S1679" s="15">
        <f>Raw_Data!S1679</f>
        <v>0.75</v>
      </c>
      <c r="T1679" s="18">
        <f>IF(Raw_Data!T1679="",ROUND(AVERAGEIFS(Raw_Data!$T$2:$T$4001,Raw_Data!$E$2:$E$4001,E1679,Raw_Data!$D$2:$D$4001,D1679),2),IF(Raw_Data!T1679&gt;INDEX(Cleaning_Reference!$F$6:$F$13,MATCH(D1679,Cleaning_Reference!$A$6:$A$13,0)),INDEX(Cleaning_Reference!$F$6:$F$13,MATCH(D1679,Cleaning_Reference!$A$6:$A$13,0)),Raw_Data!T1679))</f>
        <v>1.45</v>
      </c>
      <c r="U1679" s="15">
        <f>Raw_Data!U1679</f>
        <v>2.58</v>
      </c>
      <c r="V1679" s="15">
        <f>Raw_Data!V1679</f>
        <v>57486</v>
      </c>
      <c r="W1679" s="15">
        <f>Raw_Data!W1679</f>
        <v>125670</v>
      </c>
      <c r="X1679" s="15">
        <f>Raw_Data!X1679</f>
        <v>148314</v>
      </c>
      <c r="Y1679" s="15">
        <f>Raw_Data!Y1679</f>
        <v>22644</v>
      </c>
      <c r="Z1679" s="15">
        <f>Raw_Data!Z1679</f>
        <v>1147</v>
      </c>
      <c r="AA1679" s="15">
        <f>Raw_Data!AA1679</f>
        <v>2.2490000000000001</v>
      </c>
      <c r="AB1679" s="15">
        <f>Raw_Data!AB1679</f>
        <v>48.2</v>
      </c>
      <c r="AC1679" s="19" t="str">
        <f>IF(Raw_Data!G1679="","Yes","No")</f>
        <v>No</v>
      </c>
      <c r="AD1679" s="19" t="str">
        <f>IF(Raw_Data!L1679="","Yes","No")</f>
        <v>No</v>
      </c>
      <c r="AE1679" s="19" t="str">
        <f>IF(Raw_Data!T1679="","Imputed",IF(Raw_Data!T1679&gt;INDEX(Cleaning_Reference!$F$6:$F$13,MATCH(D1679,Cleaning_Reference!$A$6:$A$13,0)),"Capped","Original"))</f>
        <v>Original</v>
      </c>
      <c r="AF1679" s="21">
        <f t="shared" si="26"/>
        <v>2.58</v>
      </c>
    </row>
    <row r="1680" spans="1:32" ht="15" customHeight="1" x14ac:dyDescent="0.3">
      <c r="A1680" s="20" t="str">
        <f>Raw_Data!A1680</f>
        <v>SF11679</v>
      </c>
      <c r="B1680" s="15" t="str">
        <f>Raw_Data!B1680</f>
        <v>Madhya Pradesh</v>
      </c>
      <c r="C1680" s="15" t="str">
        <f>Raw_Data!C1680</f>
        <v>Rajkot</v>
      </c>
      <c r="D1680" s="15" t="str">
        <f>Raw_Data!D1680</f>
        <v>Cotton</v>
      </c>
      <c r="E1680" s="15" t="str">
        <f>Raw_Data!E1680</f>
        <v>Rabi</v>
      </c>
      <c r="F1680" s="15">
        <f>Raw_Data!F1680</f>
        <v>2.96</v>
      </c>
      <c r="G1680" s="18">
        <f>IF(Raw_Data!G1680="",ROUND(AVERAGEIFS(Raw_Data!$G$2:$G$4001,Raw_Data!$E$2:$E$4001,E1680),1),Raw_Data!G1680)</f>
        <v>693.4</v>
      </c>
      <c r="H1680" s="15">
        <f>Raw_Data!H1680</f>
        <v>23.5</v>
      </c>
      <c r="I1680" s="15">
        <f>Raw_Data!I1680</f>
        <v>77</v>
      </c>
      <c r="J1680" s="15">
        <f>Raw_Data!J1680</f>
        <v>8.1</v>
      </c>
      <c r="K1680" s="15">
        <f>Raw_Data!K1680</f>
        <v>7.19</v>
      </c>
      <c r="L1680" s="18">
        <f>IF(Raw_Data!L1680="",ROUND(AVERAGEIFS(Raw_Data!$L$2:$L$4001,Raw_Data!$E$2:$E$4001,E1680),1),Raw_Data!L1680)</f>
        <v>26.5</v>
      </c>
      <c r="M1680" s="15">
        <f>Raw_Data!M1680</f>
        <v>74.400000000000006</v>
      </c>
      <c r="N1680" s="15">
        <f>Raw_Data!N1680</f>
        <v>73.2</v>
      </c>
      <c r="O1680" s="15">
        <f>Raw_Data!O1680</f>
        <v>79.3</v>
      </c>
      <c r="P1680" s="15" t="str">
        <f>Raw_Data!P1680</f>
        <v>Rainfed</v>
      </c>
      <c r="Q1680" s="15">
        <f>Raw_Data!Q1680</f>
        <v>239.6</v>
      </c>
      <c r="R1680" s="15">
        <f>Raw_Data!R1680</f>
        <v>6.81</v>
      </c>
      <c r="S1680" s="15">
        <f>Raw_Data!S1680</f>
        <v>0.95</v>
      </c>
      <c r="T1680" s="18">
        <f>IF(Raw_Data!T1680="",ROUND(AVERAGEIFS(Raw_Data!$T$2:$T$4001,Raw_Data!$E$2:$E$4001,E1680,Raw_Data!$D$2:$D$4001,D1680),2),IF(Raw_Data!T1680&gt;INDEX(Cleaning_Reference!$F$6:$F$13,MATCH(D1680,Cleaning_Reference!$A$6:$A$13,0)),INDEX(Cleaning_Reference!$F$6:$F$13,MATCH(D1680,Cleaning_Reference!$A$6:$A$13,0)),Raw_Data!T1680))</f>
        <v>1.28</v>
      </c>
      <c r="U1680" s="15">
        <f>Raw_Data!U1680</f>
        <v>3.79</v>
      </c>
      <c r="V1680" s="15">
        <f>Raw_Data!V1680</f>
        <v>67841</v>
      </c>
      <c r="W1680" s="15">
        <f>Raw_Data!W1680</f>
        <v>201019</v>
      </c>
      <c r="X1680" s="15">
        <f>Raw_Data!X1680</f>
        <v>257117</v>
      </c>
      <c r="Y1680" s="15">
        <f>Raw_Data!Y1680</f>
        <v>56098</v>
      </c>
      <c r="Z1680" s="15">
        <f>Raw_Data!Z1680</f>
        <v>1232</v>
      </c>
      <c r="AA1680" s="15">
        <f>Raw_Data!AA1680</f>
        <v>3.0760000000000001</v>
      </c>
      <c r="AB1680" s="15">
        <f>Raw_Data!AB1680</f>
        <v>42.1</v>
      </c>
      <c r="AC1680" s="19" t="str">
        <f>IF(Raw_Data!G1680="","Yes","No")</f>
        <v>No</v>
      </c>
      <c r="AD1680" s="19" t="str">
        <f>IF(Raw_Data!L1680="","Yes","No")</f>
        <v>No</v>
      </c>
      <c r="AE1680" s="19" t="str">
        <f>IF(Raw_Data!T1680="","Imputed",IF(Raw_Data!T1680&gt;INDEX(Cleaning_Reference!$F$6:$F$13,MATCH(D1680,Cleaning_Reference!$A$6:$A$13,0)),"Capped","Original"))</f>
        <v>Original</v>
      </c>
      <c r="AF1680" s="21">
        <f t="shared" si="26"/>
        <v>3.79</v>
      </c>
    </row>
    <row r="1681" spans="1:32" ht="15" customHeight="1" x14ac:dyDescent="0.3">
      <c r="A1681" s="20" t="str">
        <f>Raw_Data!A1681</f>
        <v>SF11680</v>
      </c>
      <c r="B1681" s="15" t="str">
        <f>Raw_Data!B1681</f>
        <v>Karnataka</v>
      </c>
      <c r="C1681" s="15" t="str">
        <f>Raw_Data!C1681</f>
        <v>Nalgonda</v>
      </c>
      <c r="D1681" s="15" t="str">
        <f>Raw_Data!D1681</f>
        <v>Maize</v>
      </c>
      <c r="E1681" s="15" t="str">
        <f>Raw_Data!E1681</f>
        <v>Rabi</v>
      </c>
      <c r="F1681" s="15">
        <f>Raw_Data!F1681</f>
        <v>3.93</v>
      </c>
      <c r="G1681" s="18">
        <f>IF(Raw_Data!G1681="",ROUND(AVERAGEIFS(Raw_Data!$G$2:$G$4001,Raw_Data!$E$2:$E$4001,E1681),1),Raw_Data!G1681)</f>
        <v>694.5</v>
      </c>
      <c r="H1681" s="15">
        <f>Raw_Data!H1681</f>
        <v>23</v>
      </c>
      <c r="I1681" s="15">
        <f>Raw_Data!I1681</f>
        <v>65.3</v>
      </c>
      <c r="J1681" s="15">
        <f>Raw_Data!J1681</f>
        <v>7.9</v>
      </c>
      <c r="K1681" s="15">
        <f>Raw_Data!K1681</f>
        <v>6.98</v>
      </c>
      <c r="L1681" s="18">
        <f>IF(Raw_Data!L1681="",ROUND(AVERAGEIFS(Raw_Data!$L$2:$L$4001,Raw_Data!$E$2:$E$4001,E1681),1),Raw_Data!L1681)</f>
        <v>26.2</v>
      </c>
      <c r="M1681" s="15">
        <f>Raw_Data!M1681</f>
        <v>84.7</v>
      </c>
      <c r="N1681" s="15">
        <f>Raw_Data!N1681</f>
        <v>79</v>
      </c>
      <c r="O1681" s="15">
        <f>Raw_Data!O1681</f>
        <v>117.6</v>
      </c>
      <c r="P1681" s="15" t="str">
        <f>Raw_Data!P1681</f>
        <v>Rainfed</v>
      </c>
      <c r="Q1681" s="15">
        <f>Raw_Data!Q1681</f>
        <v>129.4</v>
      </c>
      <c r="R1681" s="15">
        <f>Raw_Data!R1681</f>
        <v>7.16</v>
      </c>
      <c r="S1681" s="15">
        <f>Raw_Data!S1681</f>
        <v>0.68</v>
      </c>
      <c r="T1681" s="18">
        <f>IF(Raw_Data!T1681="",ROUND(AVERAGEIFS(Raw_Data!$T$2:$T$4001,Raw_Data!$E$2:$E$4001,E1681,Raw_Data!$D$2:$D$4001,D1681),2),IF(Raw_Data!T1681&gt;INDEX(Cleaning_Reference!$F$6:$F$13,MATCH(D1681,Cleaning_Reference!$A$6:$A$13,0)),INDEX(Cleaning_Reference!$F$6:$F$13,MATCH(D1681,Cleaning_Reference!$A$6:$A$13,0)),Raw_Data!T1681))</f>
        <v>3.93</v>
      </c>
      <c r="U1681" s="15">
        <f>Raw_Data!U1681</f>
        <v>15.44</v>
      </c>
      <c r="V1681" s="15">
        <f>Raw_Data!V1681</f>
        <v>19655</v>
      </c>
      <c r="W1681" s="15">
        <f>Raw_Data!W1681</f>
        <v>209797</v>
      </c>
      <c r="X1681" s="15">
        <f>Raw_Data!X1681</f>
        <v>303473</v>
      </c>
      <c r="Y1681" s="15">
        <f>Raw_Data!Y1681</f>
        <v>93676</v>
      </c>
      <c r="Z1681" s="15">
        <f>Raw_Data!Z1681</f>
        <v>1371</v>
      </c>
      <c r="AA1681" s="15">
        <f>Raw_Data!AA1681</f>
        <v>11.262</v>
      </c>
      <c r="AB1681" s="15">
        <f>Raw_Data!AB1681</f>
        <v>48.7</v>
      </c>
      <c r="AC1681" s="19" t="str">
        <f>IF(Raw_Data!G1681="","Yes","No")</f>
        <v>No</v>
      </c>
      <c r="AD1681" s="19" t="str">
        <f>IF(Raw_Data!L1681="","Yes","No")</f>
        <v>No</v>
      </c>
      <c r="AE1681" s="19" t="str">
        <f>IF(Raw_Data!T1681="","Imputed",IF(Raw_Data!T1681&gt;INDEX(Cleaning_Reference!$F$6:$F$13,MATCH(D1681,Cleaning_Reference!$A$6:$A$13,0)),"Capped","Original"))</f>
        <v>Original</v>
      </c>
      <c r="AF1681" s="21">
        <f t="shared" si="26"/>
        <v>15.44</v>
      </c>
    </row>
    <row r="1682" spans="1:32" ht="15" customHeight="1" x14ac:dyDescent="0.3">
      <c r="A1682" s="20" t="str">
        <f>Raw_Data!A1682</f>
        <v>SF11681</v>
      </c>
      <c r="B1682" s="15" t="str">
        <f>Raw_Data!B1682</f>
        <v>Andhra Pradesh</v>
      </c>
      <c r="C1682" s="15" t="str">
        <f>Raw_Data!C1682</f>
        <v>Ludhiana</v>
      </c>
      <c r="D1682" s="15" t="str">
        <f>Raw_Data!D1682</f>
        <v>Cotton</v>
      </c>
      <c r="E1682" s="15" t="str">
        <f>Raw_Data!E1682</f>
        <v>Rabi</v>
      </c>
      <c r="F1682" s="15">
        <f>Raw_Data!F1682</f>
        <v>13.56</v>
      </c>
      <c r="G1682" s="18">
        <f>IF(Raw_Data!G1682="",ROUND(AVERAGEIFS(Raw_Data!$G$2:$G$4001,Raw_Data!$E$2:$E$4001,E1682),1),Raw_Data!G1682)</f>
        <v>144.6</v>
      </c>
      <c r="H1682" s="15">
        <f>Raw_Data!H1682</f>
        <v>26.3</v>
      </c>
      <c r="I1682" s="15">
        <f>Raw_Data!I1682</f>
        <v>63.3</v>
      </c>
      <c r="J1682" s="15">
        <f>Raw_Data!J1682</f>
        <v>6.5</v>
      </c>
      <c r="K1682" s="15">
        <f>Raw_Data!K1682</f>
        <v>7.48</v>
      </c>
      <c r="L1682" s="18">
        <f>IF(Raw_Data!L1682="",ROUND(AVERAGEIFS(Raw_Data!$L$2:$L$4001,Raw_Data!$E$2:$E$4001,E1682),1),Raw_Data!L1682)</f>
        <v>21.7</v>
      </c>
      <c r="M1682" s="15">
        <f>Raw_Data!M1682</f>
        <v>93.1</v>
      </c>
      <c r="N1682" s="15">
        <f>Raw_Data!N1682</f>
        <v>47</v>
      </c>
      <c r="O1682" s="15">
        <f>Raw_Data!O1682</f>
        <v>81.400000000000006</v>
      </c>
      <c r="P1682" s="15" t="str">
        <f>Raw_Data!P1682</f>
        <v>Rainfed</v>
      </c>
      <c r="Q1682" s="15">
        <f>Raw_Data!Q1682</f>
        <v>137.69999999999999</v>
      </c>
      <c r="R1682" s="15">
        <f>Raw_Data!R1682</f>
        <v>3.18</v>
      </c>
      <c r="S1682" s="15">
        <f>Raw_Data!S1682</f>
        <v>0.99</v>
      </c>
      <c r="T1682" s="18">
        <f>IF(Raw_Data!T1682="",ROUND(AVERAGEIFS(Raw_Data!$T$2:$T$4001,Raw_Data!$E$2:$E$4001,E1682,Raw_Data!$D$2:$D$4001,D1682),2),IF(Raw_Data!T1682&gt;INDEX(Cleaning_Reference!$F$6:$F$13,MATCH(D1682,Cleaning_Reference!$A$6:$A$13,0)),INDEX(Cleaning_Reference!$F$6:$F$13,MATCH(D1682,Cleaning_Reference!$A$6:$A$13,0)),Raw_Data!T1682))</f>
        <v>0.51</v>
      </c>
      <c r="U1682" s="15">
        <f>Raw_Data!U1682</f>
        <v>6.92</v>
      </c>
      <c r="V1682" s="15">
        <f>Raw_Data!V1682</f>
        <v>65176</v>
      </c>
      <c r="W1682" s="15">
        <f>Raw_Data!W1682</f>
        <v>923979</v>
      </c>
      <c r="X1682" s="15">
        <f>Raw_Data!X1682</f>
        <v>451018</v>
      </c>
      <c r="Y1682" s="15">
        <f>Raw_Data!Y1682</f>
        <v>-472961</v>
      </c>
      <c r="Z1682" s="15">
        <f>Raw_Data!Z1682</f>
        <v>5114</v>
      </c>
      <c r="AA1682" s="15">
        <f>Raw_Data!AA1682</f>
        <v>1.353</v>
      </c>
      <c r="AB1682" s="15">
        <f>Raw_Data!AB1682</f>
        <v>48.9</v>
      </c>
      <c r="AC1682" s="19" t="str">
        <f>IF(Raw_Data!G1682="","Yes","No")</f>
        <v>No</v>
      </c>
      <c r="AD1682" s="19" t="str">
        <f>IF(Raw_Data!L1682="","Yes","No")</f>
        <v>No</v>
      </c>
      <c r="AE1682" s="19" t="str">
        <f>IF(Raw_Data!T1682="","Imputed",IF(Raw_Data!T1682&gt;INDEX(Cleaning_Reference!$F$6:$F$13,MATCH(D1682,Cleaning_Reference!$A$6:$A$13,0)),"Capped","Original"))</f>
        <v>Original</v>
      </c>
      <c r="AF1682" s="21">
        <f t="shared" si="26"/>
        <v>6.92</v>
      </c>
    </row>
    <row r="1683" spans="1:32" ht="15" customHeight="1" x14ac:dyDescent="0.3">
      <c r="A1683" s="20" t="str">
        <f>Raw_Data!A1683</f>
        <v>SF11682</v>
      </c>
      <c r="B1683" s="15" t="str">
        <f>Raw_Data!B1683</f>
        <v>Tamil Nadu</v>
      </c>
      <c r="C1683" s="15" t="str">
        <f>Raw_Data!C1683</f>
        <v>Indore</v>
      </c>
      <c r="D1683" s="15" t="str">
        <f>Raw_Data!D1683</f>
        <v>Rice</v>
      </c>
      <c r="E1683" s="15" t="str">
        <f>Raw_Data!E1683</f>
        <v>Kharif</v>
      </c>
      <c r="F1683" s="15">
        <f>Raw_Data!F1683</f>
        <v>3.09</v>
      </c>
      <c r="G1683" s="18">
        <f>IF(Raw_Data!G1683="",ROUND(AVERAGEIFS(Raw_Data!$G$2:$G$4001,Raw_Data!$E$2:$E$4001,E1683),1),Raw_Data!G1683)</f>
        <v>538.5</v>
      </c>
      <c r="H1683" s="15">
        <f>Raw_Data!H1683</f>
        <v>31</v>
      </c>
      <c r="I1683" s="15">
        <f>Raw_Data!I1683</f>
        <v>73.3</v>
      </c>
      <c r="J1683" s="15">
        <f>Raw_Data!J1683</f>
        <v>6.4</v>
      </c>
      <c r="K1683" s="15">
        <f>Raw_Data!K1683</f>
        <v>6.28</v>
      </c>
      <c r="L1683" s="18">
        <f>IF(Raw_Data!L1683="",ROUND(AVERAGEIFS(Raw_Data!$L$2:$L$4001,Raw_Data!$E$2:$E$4001,E1683),1),Raw_Data!L1683)</f>
        <v>33.9</v>
      </c>
      <c r="M1683" s="15">
        <f>Raw_Data!M1683</f>
        <v>111.5</v>
      </c>
      <c r="N1683" s="15">
        <f>Raw_Data!N1683</f>
        <v>63.6</v>
      </c>
      <c r="O1683" s="15">
        <f>Raw_Data!O1683</f>
        <v>101.4</v>
      </c>
      <c r="P1683" s="15" t="str">
        <f>Raw_Data!P1683</f>
        <v>Flood</v>
      </c>
      <c r="Q1683" s="15">
        <f>Raw_Data!Q1683</f>
        <v>236.3</v>
      </c>
      <c r="R1683" s="15">
        <f>Raw_Data!R1683</f>
        <v>5</v>
      </c>
      <c r="S1683" s="15">
        <f>Raw_Data!S1683</f>
        <v>0.91</v>
      </c>
      <c r="T1683" s="18">
        <f>IF(Raw_Data!T1683="",ROUND(AVERAGEIFS(Raw_Data!$T$2:$T$4001,Raw_Data!$E$2:$E$4001,E1683,Raw_Data!$D$2:$D$4001,D1683),2),IF(Raw_Data!T1683&gt;INDEX(Cleaning_Reference!$F$6:$F$13,MATCH(D1683,Cleaning_Reference!$A$6:$A$13,0)),INDEX(Cleaning_Reference!$F$6:$F$13,MATCH(D1683,Cleaning_Reference!$A$6:$A$13,0)),Raw_Data!T1683))</f>
        <v>2.81</v>
      </c>
      <c r="U1683" s="15">
        <f>Raw_Data!U1683</f>
        <v>8.68</v>
      </c>
      <c r="V1683" s="15">
        <f>Raw_Data!V1683</f>
        <v>19255</v>
      </c>
      <c r="W1683" s="15">
        <f>Raw_Data!W1683</f>
        <v>225728</v>
      </c>
      <c r="X1683" s="15">
        <f>Raw_Data!X1683</f>
        <v>167133</v>
      </c>
      <c r="Y1683" s="15">
        <f>Raw_Data!Y1683</f>
        <v>-58595</v>
      </c>
      <c r="Z1683" s="15">
        <f>Raw_Data!Z1683</f>
        <v>5554</v>
      </c>
      <c r="AA1683" s="15">
        <f>Raw_Data!AA1683</f>
        <v>1.5629999999999999</v>
      </c>
      <c r="AB1683" s="15">
        <f>Raw_Data!AB1683</f>
        <v>50.8</v>
      </c>
      <c r="AC1683" s="19" t="str">
        <f>IF(Raw_Data!G1683="","Yes","No")</f>
        <v>No</v>
      </c>
      <c r="AD1683" s="19" t="str">
        <f>IF(Raw_Data!L1683="","Yes","No")</f>
        <v>No</v>
      </c>
      <c r="AE1683" s="19" t="str">
        <f>IF(Raw_Data!T1683="","Imputed",IF(Raw_Data!T1683&gt;INDEX(Cleaning_Reference!$F$6:$F$13,MATCH(D1683,Cleaning_Reference!$A$6:$A$13,0)),"Capped","Original"))</f>
        <v>Original</v>
      </c>
      <c r="AF1683" s="21">
        <f t="shared" si="26"/>
        <v>8.68</v>
      </c>
    </row>
    <row r="1684" spans="1:32" ht="15" customHeight="1" x14ac:dyDescent="0.3">
      <c r="A1684" s="20" t="str">
        <f>Raw_Data!A1684</f>
        <v>SF11683</v>
      </c>
      <c r="B1684" s="15" t="str">
        <f>Raw_Data!B1684</f>
        <v>Tamil Nadu</v>
      </c>
      <c r="C1684" s="15" t="str">
        <f>Raw_Data!C1684</f>
        <v>Warangal</v>
      </c>
      <c r="D1684" s="15" t="str">
        <f>Raw_Data!D1684</f>
        <v>Sugarcane</v>
      </c>
      <c r="E1684" s="15" t="str">
        <f>Raw_Data!E1684</f>
        <v>Kharif</v>
      </c>
      <c r="F1684" s="15">
        <f>Raw_Data!F1684</f>
        <v>12.27</v>
      </c>
      <c r="G1684" s="18">
        <f>IF(Raw_Data!G1684="",ROUND(AVERAGEIFS(Raw_Data!$G$2:$G$4001,Raw_Data!$E$2:$E$4001,E1684),1),Raw_Data!G1684)</f>
        <v>852.6</v>
      </c>
      <c r="H1684" s="15">
        <f>Raw_Data!H1684</f>
        <v>28.4</v>
      </c>
      <c r="I1684" s="15">
        <f>Raw_Data!I1684</f>
        <v>72.3</v>
      </c>
      <c r="J1684" s="15">
        <f>Raw_Data!J1684</f>
        <v>5.8</v>
      </c>
      <c r="K1684" s="15">
        <f>Raw_Data!K1684</f>
        <v>6.5</v>
      </c>
      <c r="L1684" s="18">
        <f>IF(Raw_Data!L1684="",ROUND(AVERAGEIFS(Raw_Data!$L$2:$L$4001,Raw_Data!$E$2:$E$4001,E1684),1),Raw_Data!L1684)</f>
        <v>35.1</v>
      </c>
      <c r="M1684" s="15">
        <f>Raw_Data!M1684</f>
        <v>98.3</v>
      </c>
      <c r="N1684" s="15">
        <f>Raw_Data!N1684</f>
        <v>67.900000000000006</v>
      </c>
      <c r="O1684" s="15">
        <f>Raw_Data!O1684</f>
        <v>103.5</v>
      </c>
      <c r="P1684" s="15" t="str">
        <f>Raw_Data!P1684</f>
        <v>Rainfed</v>
      </c>
      <c r="Q1684" s="15">
        <f>Raw_Data!Q1684</f>
        <v>218.8</v>
      </c>
      <c r="R1684" s="15">
        <f>Raw_Data!R1684</f>
        <v>2.2599999999999998</v>
      </c>
      <c r="S1684" s="15">
        <f>Raw_Data!S1684</f>
        <v>0.93</v>
      </c>
      <c r="T1684" s="18">
        <f>IF(Raw_Data!T1684="",ROUND(AVERAGEIFS(Raw_Data!$T$2:$T$4001,Raw_Data!$E$2:$E$4001,E1684,Raw_Data!$D$2:$D$4001,D1684),2),IF(Raw_Data!T1684&gt;INDEX(Cleaning_Reference!$F$6:$F$13,MATCH(D1684,Cleaning_Reference!$A$6:$A$13,0)),INDEX(Cleaning_Reference!$F$6:$F$13,MATCH(D1684,Cleaning_Reference!$A$6:$A$13,0)),Raw_Data!T1684))</f>
        <v>65.040000000000006</v>
      </c>
      <c r="U1684" s="15">
        <f>Raw_Data!U1684</f>
        <v>798.04</v>
      </c>
      <c r="V1684" s="15">
        <f>Raw_Data!V1684</f>
        <v>3851</v>
      </c>
      <c r="W1684" s="15">
        <f>Raw_Data!W1684</f>
        <v>794145</v>
      </c>
      <c r="X1684" s="15">
        <f>Raw_Data!X1684</f>
        <v>3073252</v>
      </c>
      <c r="Y1684" s="15">
        <f>Raw_Data!Y1684</f>
        <v>2279107</v>
      </c>
      <c r="Z1684" s="15">
        <f>Raw_Data!Z1684</f>
        <v>12941</v>
      </c>
      <c r="AA1684" s="15">
        <f>Raw_Data!AA1684</f>
        <v>61.667999999999999</v>
      </c>
      <c r="AB1684" s="15">
        <f>Raw_Data!AB1684</f>
        <v>58.6</v>
      </c>
      <c r="AC1684" s="19" t="str">
        <f>IF(Raw_Data!G1684="","Yes","No")</f>
        <v>No</v>
      </c>
      <c r="AD1684" s="19" t="str">
        <f>IF(Raw_Data!L1684="","Yes","No")</f>
        <v>No</v>
      </c>
      <c r="AE1684" s="19" t="str">
        <f>IF(Raw_Data!T1684="","Imputed",IF(Raw_Data!T1684&gt;INDEX(Cleaning_Reference!$F$6:$F$13,MATCH(D1684,Cleaning_Reference!$A$6:$A$13,0)),"Capped","Original"))</f>
        <v>Original</v>
      </c>
      <c r="AF1684" s="21">
        <f t="shared" si="26"/>
        <v>798.04</v>
      </c>
    </row>
    <row r="1685" spans="1:32" ht="15" customHeight="1" x14ac:dyDescent="0.3">
      <c r="A1685" s="20" t="str">
        <f>Raw_Data!A1685</f>
        <v>SF11684</v>
      </c>
      <c r="B1685" s="15" t="str">
        <f>Raw_Data!B1685</f>
        <v>Punjab</v>
      </c>
      <c r="C1685" s="15" t="str">
        <f>Raw_Data!C1685</f>
        <v>Krishna</v>
      </c>
      <c r="D1685" s="15" t="str">
        <f>Raw_Data!D1685</f>
        <v>Maize</v>
      </c>
      <c r="E1685" s="15" t="str">
        <f>Raw_Data!E1685</f>
        <v>Zaid</v>
      </c>
      <c r="F1685" s="15">
        <f>Raw_Data!F1685</f>
        <v>7.21</v>
      </c>
      <c r="G1685" s="18">
        <f>IF(Raw_Data!G1685="",ROUND(AVERAGEIFS(Raw_Data!$G$2:$G$4001,Raw_Data!$E$2:$E$4001,E1685),1),Raw_Data!G1685)</f>
        <v>342.1</v>
      </c>
      <c r="H1685" s="15">
        <f>Raw_Data!H1685</f>
        <v>25.6</v>
      </c>
      <c r="I1685" s="15">
        <f>Raw_Data!I1685</f>
        <v>48.8</v>
      </c>
      <c r="J1685" s="15">
        <f>Raw_Data!J1685</f>
        <v>7.6</v>
      </c>
      <c r="K1685" s="15">
        <f>Raw_Data!K1685</f>
        <v>6.54</v>
      </c>
      <c r="L1685" s="18">
        <f>IF(Raw_Data!L1685="",ROUND(AVERAGEIFS(Raw_Data!$L$2:$L$4001,Raw_Data!$E$2:$E$4001,E1685),1),Raw_Data!L1685)</f>
        <v>27.6</v>
      </c>
      <c r="M1685" s="15">
        <f>Raw_Data!M1685</f>
        <v>108</v>
      </c>
      <c r="N1685" s="15">
        <f>Raw_Data!N1685</f>
        <v>53.4</v>
      </c>
      <c r="O1685" s="15">
        <f>Raw_Data!O1685</f>
        <v>117.7</v>
      </c>
      <c r="P1685" s="15" t="str">
        <f>Raw_Data!P1685</f>
        <v>Drip</v>
      </c>
      <c r="Q1685" s="15">
        <f>Raw_Data!Q1685</f>
        <v>161.80000000000001</v>
      </c>
      <c r="R1685" s="15">
        <f>Raw_Data!R1685</f>
        <v>6.73</v>
      </c>
      <c r="S1685" s="15">
        <f>Raw_Data!S1685</f>
        <v>0.69</v>
      </c>
      <c r="T1685" s="18">
        <f>IF(Raw_Data!T1685="",ROUND(AVERAGEIFS(Raw_Data!$T$2:$T$4001,Raw_Data!$E$2:$E$4001,E1685,Raw_Data!$D$2:$D$4001,D1685),2),IF(Raw_Data!T1685&gt;INDEX(Cleaning_Reference!$F$6:$F$13,MATCH(D1685,Cleaning_Reference!$A$6:$A$13,0)),INDEX(Cleaning_Reference!$F$6:$F$13,MATCH(D1685,Cleaning_Reference!$A$6:$A$13,0)),Raw_Data!T1685))</f>
        <v>4.12</v>
      </c>
      <c r="U1685" s="15">
        <f>Raw_Data!U1685</f>
        <v>29.71</v>
      </c>
      <c r="V1685" s="15">
        <f>Raw_Data!V1685</f>
        <v>21474</v>
      </c>
      <c r="W1685" s="15">
        <f>Raw_Data!W1685</f>
        <v>439193</v>
      </c>
      <c r="X1685" s="15">
        <f>Raw_Data!X1685</f>
        <v>637993</v>
      </c>
      <c r="Y1685" s="15">
        <f>Raw_Data!Y1685</f>
        <v>198800</v>
      </c>
      <c r="Z1685" s="15">
        <f>Raw_Data!Z1685</f>
        <v>3667</v>
      </c>
      <c r="AA1685" s="15">
        <f>Raw_Data!AA1685</f>
        <v>8.1020000000000003</v>
      </c>
      <c r="AB1685" s="15">
        <f>Raw_Data!AB1685</f>
        <v>16.2</v>
      </c>
      <c r="AC1685" s="19" t="str">
        <f>IF(Raw_Data!G1685="","Yes","No")</f>
        <v>No</v>
      </c>
      <c r="AD1685" s="19" t="str">
        <f>IF(Raw_Data!L1685="","Yes","No")</f>
        <v>No</v>
      </c>
      <c r="AE1685" s="19" t="str">
        <f>IF(Raw_Data!T1685="","Imputed",IF(Raw_Data!T1685&gt;INDEX(Cleaning_Reference!$F$6:$F$13,MATCH(D1685,Cleaning_Reference!$A$6:$A$13,0)),"Capped","Original"))</f>
        <v>Original</v>
      </c>
      <c r="AF1685" s="21">
        <f t="shared" si="26"/>
        <v>29.71</v>
      </c>
    </row>
    <row r="1686" spans="1:32" ht="15" customHeight="1" x14ac:dyDescent="0.3">
      <c r="A1686" s="20" t="str">
        <f>Raw_Data!A1686</f>
        <v>SF11685</v>
      </c>
      <c r="B1686" s="15" t="str">
        <f>Raw_Data!B1686</f>
        <v>Andhra Pradesh</v>
      </c>
      <c r="C1686" s="15" t="str">
        <f>Raw_Data!C1686</f>
        <v>Rajkot</v>
      </c>
      <c r="D1686" s="15" t="str">
        <f>Raw_Data!D1686</f>
        <v>Sugarcane</v>
      </c>
      <c r="E1686" s="15" t="str">
        <f>Raw_Data!E1686</f>
        <v>Kharif</v>
      </c>
      <c r="F1686" s="15">
        <f>Raw_Data!F1686</f>
        <v>14.21</v>
      </c>
      <c r="G1686" s="18">
        <f>IF(Raw_Data!G1686="",ROUND(AVERAGEIFS(Raw_Data!$G$2:$G$4001,Raw_Data!$E$2:$E$4001,E1686),1),Raw_Data!G1686)</f>
        <v>875.5</v>
      </c>
      <c r="H1686" s="15">
        <f>Raw_Data!H1686</f>
        <v>22.5</v>
      </c>
      <c r="I1686" s="15">
        <f>Raw_Data!I1686</f>
        <v>72.2</v>
      </c>
      <c r="J1686" s="15">
        <f>Raw_Data!J1686</f>
        <v>6.8</v>
      </c>
      <c r="K1686" s="15">
        <f>Raw_Data!K1686</f>
        <v>6.11</v>
      </c>
      <c r="L1686" s="18">
        <f>IF(Raw_Data!L1686="",ROUND(AVERAGEIFS(Raw_Data!$L$2:$L$4001,Raw_Data!$E$2:$E$4001,E1686),1),Raw_Data!L1686)</f>
        <v>29.8</v>
      </c>
      <c r="M1686" s="15">
        <f>Raw_Data!M1686</f>
        <v>181.2</v>
      </c>
      <c r="N1686" s="15">
        <f>Raw_Data!N1686</f>
        <v>40.799999999999997</v>
      </c>
      <c r="O1686" s="15">
        <f>Raw_Data!O1686</f>
        <v>99.1</v>
      </c>
      <c r="P1686" s="15" t="str">
        <f>Raw_Data!P1686</f>
        <v>Rainfed</v>
      </c>
      <c r="Q1686" s="15">
        <f>Raw_Data!Q1686</f>
        <v>206.4</v>
      </c>
      <c r="R1686" s="15">
        <f>Raw_Data!R1686</f>
        <v>0.5</v>
      </c>
      <c r="S1686" s="15">
        <f>Raw_Data!S1686</f>
        <v>0.81</v>
      </c>
      <c r="T1686" s="18">
        <f>IF(Raw_Data!T1686="",ROUND(AVERAGEIFS(Raw_Data!$T$2:$T$4001,Raw_Data!$E$2:$E$4001,E1686,Raw_Data!$D$2:$D$4001,D1686),2),IF(Raw_Data!T1686&gt;INDEX(Cleaning_Reference!$F$6:$F$13,MATCH(D1686,Cleaning_Reference!$A$6:$A$13,0)),INDEX(Cleaning_Reference!$F$6:$F$13,MATCH(D1686,Cleaning_Reference!$A$6:$A$13,0)),Raw_Data!T1686))</f>
        <v>40.42</v>
      </c>
      <c r="U1686" s="15">
        <f>Raw_Data!U1686</f>
        <v>574.37</v>
      </c>
      <c r="V1686" s="15">
        <f>Raw_Data!V1686</f>
        <v>3706</v>
      </c>
      <c r="W1686" s="15">
        <f>Raw_Data!W1686</f>
        <v>989587</v>
      </c>
      <c r="X1686" s="15">
        <f>Raw_Data!X1686</f>
        <v>2128615</v>
      </c>
      <c r="Y1686" s="15">
        <f>Raw_Data!Y1686</f>
        <v>1139028</v>
      </c>
      <c r="Z1686" s="15">
        <f>Raw_Data!Z1686</f>
        <v>15181</v>
      </c>
      <c r="AA1686" s="15">
        <f>Raw_Data!AA1686</f>
        <v>37.835000000000001</v>
      </c>
      <c r="AB1686" s="15">
        <f>Raw_Data!AB1686</f>
        <v>70.7</v>
      </c>
      <c r="AC1686" s="19" t="str">
        <f>IF(Raw_Data!G1686="","Yes","No")</f>
        <v>No</v>
      </c>
      <c r="AD1686" s="19" t="str">
        <f>IF(Raw_Data!L1686="","Yes","No")</f>
        <v>No</v>
      </c>
      <c r="AE1686" s="19" t="str">
        <f>IF(Raw_Data!T1686="","Imputed",IF(Raw_Data!T1686&gt;INDEX(Cleaning_Reference!$F$6:$F$13,MATCH(D1686,Cleaning_Reference!$A$6:$A$13,0)),"Capped","Original"))</f>
        <v>Original</v>
      </c>
      <c r="AF1686" s="21">
        <f t="shared" si="26"/>
        <v>574.37</v>
      </c>
    </row>
    <row r="1687" spans="1:32" ht="15" customHeight="1" x14ac:dyDescent="0.3">
      <c r="A1687" s="20" t="str">
        <f>Raw_Data!A1687</f>
        <v>SF11686</v>
      </c>
      <c r="B1687" s="15" t="str">
        <f>Raw_Data!B1687</f>
        <v>Telangana</v>
      </c>
      <c r="C1687" s="15" t="str">
        <f>Raw_Data!C1687</f>
        <v>Nashik</v>
      </c>
      <c r="D1687" s="15" t="str">
        <f>Raw_Data!D1687</f>
        <v>Rice</v>
      </c>
      <c r="E1687" s="15" t="str">
        <f>Raw_Data!E1687</f>
        <v>Kharif</v>
      </c>
      <c r="F1687" s="15">
        <f>Raw_Data!F1687</f>
        <v>10.88</v>
      </c>
      <c r="G1687" s="18">
        <f>IF(Raw_Data!G1687="",ROUND(AVERAGEIFS(Raw_Data!$G$2:$G$4001,Raw_Data!$E$2:$E$4001,E1687),1),Raw_Data!G1687)</f>
        <v>1129.5</v>
      </c>
      <c r="H1687" s="15">
        <f>Raw_Data!H1687</f>
        <v>28.1</v>
      </c>
      <c r="I1687" s="15">
        <f>Raw_Data!I1687</f>
        <v>75</v>
      </c>
      <c r="J1687" s="15">
        <f>Raw_Data!J1687</f>
        <v>6.9</v>
      </c>
      <c r="K1687" s="15">
        <f>Raw_Data!K1687</f>
        <v>5.64</v>
      </c>
      <c r="L1687" s="18">
        <f>IF(Raw_Data!L1687="",ROUND(AVERAGEIFS(Raw_Data!$L$2:$L$4001,Raw_Data!$E$2:$E$4001,E1687),1),Raw_Data!L1687)</f>
        <v>26.3</v>
      </c>
      <c r="M1687" s="15">
        <f>Raw_Data!M1687</f>
        <v>66</v>
      </c>
      <c r="N1687" s="15">
        <f>Raw_Data!N1687</f>
        <v>90.1</v>
      </c>
      <c r="O1687" s="15">
        <f>Raw_Data!O1687</f>
        <v>90.4</v>
      </c>
      <c r="P1687" s="15" t="str">
        <f>Raw_Data!P1687</f>
        <v>Rainfed</v>
      </c>
      <c r="Q1687" s="15">
        <f>Raw_Data!Q1687</f>
        <v>147.4</v>
      </c>
      <c r="R1687" s="15">
        <f>Raw_Data!R1687</f>
        <v>3.48</v>
      </c>
      <c r="S1687" s="15">
        <f>Raw_Data!S1687</f>
        <v>0.7</v>
      </c>
      <c r="T1687" s="18">
        <f>IF(Raw_Data!T1687="",ROUND(AVERAGEIFS(Raw_Data!$T$2:$T$4001,Raw_Data!$E$2:$E$4001,E1687,Raw_Data!$D$2:$D$4001,D1687),2),IF(Raw_Data!T1687&gt;INDEX(Cleaning_Reference!$F$6:$F$13,MATCH(D1687,Cleaning_Reference!$A$6:$A$13,0)),INDEX(Cleaning_Reference!$F$6:$F$13,MATCH(D1687,Cleaning_Reference!$A$6:$A$13,0)),Raw_Data!T1687))</f>
        <v>0.63</v>
      </c>
      <c r="U1687" s="15">
        <f>Raw_Data!U1687</f>
        <v>6.85</v>
      </c>
      <c r="V1687" s="15">
        <f>Raw_Data!V1687</f>
        <v>22639</v>
      </c>
      <c r="W1687" s="15">
        <f>Raw_Data!W1687</f>
        <v>791814</v>
      </c>
      <c r="X1687" s="15">
        <f>Raw_Data!X1687</f>
        <v>155077</v>
      </c>
      <c r="Y1687" s="15">
        <f>Raw_Data!Y1687</f>
        <v>-636737</v>
      </c>
      <c r="Z1687" s="15">
        <f>Raw_Data!Z1687</f>
        <v>10156</v>
      </c>
      <c r="AA1687" s="15">
        <f>Raw_Data!AA1687</f>
        <v>0.67400000000000004</v>
      </c>
      <c r="AB1687" s="15">
        <f>Raw_Data!AB1687</f>
        <v>67.3</v>
      </c>
      <c r="AC1687" s="19" t="str">
        <f>IF(Raw_Data!G1687="","Yes","No")</f>
        <v>No</v>
      </c>
      <c r="AD1687" s="19" t="str">
        <f>IF(Raw_Data!L1687="","Yes","No")</f>
        <v>No</v>
      </c>
      <c r="AE1687" s="19" t="str">
        <f>IF(Raw_Data!T1687="","Imputed",IF(Raw_Data!T1687&gt;INDEX(Cleaning_Reference!$F$6:$F$13,MATCH(D1687,Cleaning_Reference!$A$6:$A$13,0)),"Capped","Original"))</f>
        <v>Original</v>
      </c>
      <c r="AF1687" s="21">
        <f t="shared" si="26"/>
        <v>6.85</v>
      </c>
    </row>
    <row r="1688" spans="1:32" ht="15" customHeight="1" x14ac:dyDescent="0.3">
      <c r="A1688" s="20" t="str">
        <f>Raw_Data!A1688</f>
        <v>SF11687</v>
      </c>
      <c r="B1688" s="15" t="str">
        <f>Raw_Data!B1688</f>
        <v>Telangana</v>
      </c>
      <c r="C1688" s="15" t="str">
        <f>Raw_Data!C1688</f>
        <v>Rajkot</v>
      </c>
      <c r="D1688" s="15" t="str">
        <f>Raw_Data!D1688</f>
        <v>Sugarcane</v>
      </c>
      <c r="E1688" s="15" t="str">
        <f>Raw_Data!E1688</f>
        <v>Kharif</v>
      </c>
      <c r="F1688" s="15">
        <f>Raw_Data!F1688</f>
        <v>13.3</v>
      </c>
      <c r="G1688" s="18">
        <f>IF(Raw_Data!G1688="",ROUND(AVERAGEIFS(Raw_Data!$G$2:$G$4001,Raw_Data!$E$2:$E$4001,E1688),1),Raw_Data!G1688)</f>
        <v>925.8</v>
      </c>
      <c r="H1688" s="15">
        <f>Raw_Data!H1688</f>
        <v>32.5</v>
      </c>
      <c r="I1688" s="15">
        <f>Raw_Data!I1688</f>
        <v>59.3</v>
      </c>
      <c r="J1688" s="15">
        <f>Raw_Data!J1688</f>
        <v>7.6</v>
      </c>
      <c r="K1688" s="15">
        <f>Raw_Data!K1688</f>
        <v>6.19</v>
      </c>
      <c r="L1688" s="18">
        <f>IF(Raw_Data!L1688="",ROUND(AVERAGEIFS(Raw_Data!$L$2:$L$4001,Raw_Data!$E$2:$E$4001,E1688),1),Raw_Data!L1688)</f>
        <v>38.9</v>
      </c>
      <c r="M1688" s="15">
        <f>Raw_Data!M1688</f>
        <v>151.30000000000001</v>
      </c>
      <c r="N1688" s="15">
        <f>Raw_Data!N1688</f>
        <v>52.5</v>
      </c>
      <c r="O1688" s="15">
        <f>Raw_Data!O1688</f>
        <v>113.1</v>
      </c>
      <c r="P1688" s="15" t="str">
        <f>Raw_Data!P1688</f>
        <v>Drip</v>
      </c>
      <c r="Q1688" s="15">
        <f>Raw_Data!Q1688</f>
        <v>156.1</v>
      </c>
      <c r="R1688" s="15">
        <f>Raw_Data!R1688</f>
        <v>4.71</v>
      </c>
      <c r="S1688" s="15">
        <f>Raw_Data!S1688</f>
        <v>0.98</v>
      </c>
      <c r="T1688" s="18">
        <f>IF(Raw_Data!T1688="",ROUND(AVERAGEIFS(Raw_Data!$T$2:$T$4001,Raw_Data!$E$2:$E$4001,E1688,Raw_Data!$D$2:$D$4001,D1688),2),IF(Raw_Data!T1688&gt;INDEX(Cleaning_Reference!$F$6:$F$13,MATCH(D1688,Cleaning_Reference!$A$6:$A$13,0)),INDEX(Cleaning_Reference!$F$6:$F$13,MATCH(D1688,Cleaning_Reference!$A$6:$A$13,0)),Raw_Data!T1688))</f>
        <v>48.03</v>
      </c>
      <c r="U1688" s="15">
        <f>Raw_Data!U1688</f>
        <v>638.79999999999995</v>
      </c>
      <c r="V1688" s="15">
        <f>Raw_Data!V1688</f>
        <v>3036</v>
      </c>
      <c r="W1688" s="15">
        <f>Raw_Data!W1688</f>
        <v>994860</v>
      </c>
      <c r="X1688" s="15">
        <f>Raw_Data!X1688</f>
        <v>1939397</v>
      </c>
      <c r="Y1688" s="15">
        <f>Raw_Data!Y1688</f>
        <v>944537</v>
      </c>
      <c r="Z1688" s="15">
        <f>Raw_Data!Z1688</f>
        <v>19293</v>
      </c>
      <c r="AA1688" s="15">
        <f>Raw_Data!AA1688</f>
        <v>33.11</v>
      </c>
      <c r="AB1688" s="15">
        <f>Raw_Data!AB1688</f>
        <v>58.7</v>
      </c>
      <c r="AC1688" s="19" t="str">
        <f>IF(Raw_Data!G1688="","Yes","No")</f>
        <v>No</v>
      </c>
      <c r="AD1688" s="19" t="str">
        <f>IF(Raw_Data!L1688="","Yes","No")</f>
        <v>No</v>
      </c>
      <c r="AE1688" s="19" t="str">
        <f>IF(Raw_Data!T1688="","Imputed",IF(Raw_Data!T1688&gt;INDEX(Cleaning_Reference!$F$6:$F$13,MATCH(D1688,Cleaning_Reference!$A$6:$A$13,0)),"Capped","Original"))</f>
        <v>Original</v>
      </c>
      <c r="AF1688" s="21">
        <f t="shared" si="26"/>
        <v>638.79999999999995</v>
      </c>
    </row>
    <row r="1689" spans="1:32" ht="15" customHeight="1" x14ac:dyDescent="0.3">
      <c r="A1689" s="20" t="str">
        <f>Raw_Data!A1689</f>
        <v>SF11688</v>
      </c>
      <c r="B1689" s="15" t="str">
        <f>Raw_Data!B1689</f>
        <v>Telangana</v>
      </c>
      <c r="C1689" s="15" t="str">
        <f>Raw_Data!C1689</f>
        <v>Nalgonda</v>
      </c>
      <c r="D1689" s="15" t="str">
        <f>Raw_Data!D1689</f>
        <v>Cotton</v>
      </c>
      <c r="E1689" s="15" t="str">
        <f>Raw_Data!E1689</f>
        <v>Rabi</v>
      </c>
      <c r="F1689" s="15">
        <f>Raw_Data!F1689</f>
        <v>8.83</v>
      </c>
      <c r="G1689" s="18">
        <f>IF(Raw_Data!G1689="",ROUND(AVERAGEIFS(Raw_Data!$G$2:$G$4001,Raw_Data!$E$2:$E$4001,E1689),1),Raw_Data!G1689)</f>
        <v>604.9</v>
      </c>
      <c r="H1689" s="15">
        <f>Raw_Data!H1689</f>
        <v>23.9</v>
      </c>
      <c r="I1689" s="15">
        <f>Raw_Data!I1689</f>
        <v>59.9</v>
      </c>
      <c r="J1689" s="15">
        <f>Raw_Data!J1689</f>
        <v>8.1999999999999993</v>
      </c>
      <c r="K1689" s="15">
        <f>Raw_Data!K1689</f>
        <v>7.39</v>
      </c>
      <c r="L1689" s="18">
        <f>IF(Raw_Data!L1689="",ROUND(AVERAGEIFS(Raw_Data!$L$2:$L$4001,Raw_Data!$E$2:$E$4001,E1689),1),Raw_Data!L1689)</f>
        <v>18.899999999999999</v>
      </c>
      <c r="M1689" s="15">
        <f>Raw_Data!M1689</f>
        <v>81.8</v>
      </c>
      <c r="N1689" s="15">
        <f>Raw_Data!N1689</f>
        <v>57.4</v>
      </c>
      <c r="O1689" s="15">
        <f>Raw_Data!O1689</f>
        <v>99.4</v>
      </c>
      <c r="P1689" s="15" t="str">
        <f>Raw_Data!P1689</f>
        <v>Flood</v>
      </c>
      <c r="Q1689" s="15">
        <f>Raw_Data!Q1689</f>
        <v>221.3</v>
      </c>
      <c r="R1689" s="15">
        <f>Raw_Data!R1689</f>
        <v>0.5</v>
      </c>
      <c r="S1689" s="15">
        <f>Raw_Data!S1689</f>
        <v>0.73</v>
      </c>
      <c r="T1689" s="18">
        <f>IF(Raw_Data!T1689="",ROUND(AVERAGEIFS(Raw_Data!$T$2:$T$4001,Raw_Data!$E$2:$E$4001,E1689,Raw_Data!$D$2:$D$4001,D1689),2),IF(Raw_Data!T1689&gt;INDEX(Cleaning_Reference!$F$6:$F$13,MATCH(D1689,Cleaning_Reference!$A$6:$A$13,0)),INDEX(Cleaning_Reference!$F$6:$F$13,MATCH(D1689,Cleaning_Reference!$A$6:$A$13,0)),Raw_Data!T1689))</f>
        <v>1.22</v>
      </c>
      <c r="U1689" s="15">
        <f>Raw_Data!U1689</f>
        <v>10.77</v>
      </c>
      <c r="V1689" s="15">
        <f>Raw_Data!V1689</f>
        <v>69587</v>
      </c>
      <c r="W1689" s="15">
        <f>Raw_Data!W1689</f>
        <v>519963</v>
      </c>
      <c r="X1689" s="15">
        <f>Raw_Data!X1689</f>
        <v>749452</v>
      </c>
      <c r="Y1689" s="15">
        <f>Raw_Data!Y1689</f>
        <v>229489</v>
      </c>
      <c r="Z1689" s="15">
        <f>Raw_Data!Z1689</f>
        <v>7747</v>
      </c>
      <c r="AA1689" s="15">
        <f>Raw_Data!AA1689</f>
        <v>1.39</v>
      </c>
      <c r="AB1689" s="15">
        <f>Raw_Data!AB1689</f>
        <v>61.2</v>
      </c>
      <c r="AC1689" s="19" t="str">
        <f>IF(Raw_Data!G1689="","Yes","No")</f>
        <v>No</v>
      </c>
      <c r="AD1689" s="19" t="str">
        <f>IF(Raw_Data!L1689="","Yes","No")</f>
        <v>No</v>
      </c>
      <c r="AE1689" s="19" t="str">
        <f>IF(Raw_Data!T1689="","Imputed",IF(Raw_Data!T1689&gt;INDEX(Cleaning_Reference!$F$6:$F$13,MATCH(D1689,Cleaning_Reference!$A$6:$A$13,0)),"Capped","Original"))</f>
        <v>Original</v>
      </c>
      <c r="AF1689" s="21">
        <f t="shared" si="26"/>
        <v>10.77</v>
      </c>
    </row>
    <row r="1690" spans="1:32" ht="15" customHeight="1" x14ac:dyDescent="0.3">
      <c r="A1690" s="20" t="str">
        <f>Raw_Data!A1690</f>
        <v>SF11689</v>
      </c>
      <c r="B1690" s="15" t="str">
        <f>Raw_Data!B1690</f>
        <v>Gujarat</v>
      </c>
      <c r="C1690" s="15" t="str">
        <f>Raw_Data!C1690</f>
        <v>Ludhiana</v>
      </c>
      <c r="D1690" s="15" t="str">
        <f>Raw_Data!D1690</f>
        <v>Rice</v>
      </c>
      <c r="E1690" s="15" t="str">
        <f>Raw_Data!E1690</f>
        <v>Rabi</v>
      </c>
      <c r="F1690" s="15">
        <f>Raw_Data!F1690</f>
        <v>11.94</v>
      </c>
      <c r="G1690" s="18">
        <f>IF(Raw_Data!G1690="",ROUND(AVERAGEIFS(Raw_Data!$G$2:$G$4001,Raw_Data!$E$2:$E$4001,E1690),1),Raw_Data!G1690)</f>
        <v>197.2</v>
      </c>
      <c r="H1690" s="15">
        <f>Raw_Data!H1690</f>
        <v>24.2</v>
      </c>
      <c r="I1690" s="15">
        <f>Raw_Data!I1690</f>
        <v>56.6</v>
      </c>
      <c r="J1690" s="15">
        <f>Raw_Data!J1690</f>
        <v>7.1</v>
      </c>
      <c r="K1690" s="15">
        <f>Raw_Data!K1690</f>
        <v>6.01</v>
      </c>
      <c r="L1690" s="18">
        <f>IF(Raw_Data!L1690="",ROUND(AVERAGEIFS(Raw_Data!$L$2:$L$4001,Raw_Data!$E$2:$E$4001,E1690),1),Raw_Data!L1690)</f>
        <v>31.4</v>
      </c>
      <c r="M1690" s="15">
        <f>Raw_Data!M1690</f>
        <v>105</v>
      </c>
      <c r="N1690" s="15">
        <f>Raw_Data!N1690</f>
        <v>62.3</v>
      </c>
      <c r="O1690" s="15">
        <f>Raw_Data!O1690</f>
        <v>92.9</v>
      </c>
      <c r="P1690" s="15" t="str">
        <f>Raw_Data!P1690</f>
        <v>Rainfed</v>
      </c>
      <c r="Q1690" s="15">
        <f>Raw_Data!Q1690</f>
        <v>191.9</v>
      </c>
      <c r="R1690" s="15">
        <f>Raw_Data!R1690</f>
        <v>4.97</v>
      </c>
      <c r="S1690" s="15">
        <f>Raw_Data!S1690</f>
        <v>0.76</v>
      </c>
      <c r="T1690" s="18">
        <f>IF(Raw_Data!T1690="",ROUND(AVERAGEIFS(Raw_Data!$T$2:$T$4001,Raw_Data!$E$2:$E$4001,E1690,Raw_Data!$D$2:$D$4001,D1690),2),IF(Raw_Data!T1690&gt;INDEX(Cleaning_Reference!$F$6:$F$13,MATCH(D1690,Cleaning_Reference!$A$6:$A$13,0)),INDEX(Cleaning_Reference!$F$6:$F$13,MATCH(D1690,Cleaning_Reference!$A$6:$A$13,0)),Raw_Data!T1690))</f>
        <v>1.24</v>
      </c>
      <c r="U1690" s="15">
        <f>Raw_Data!U1690</f>
        <v>14.81</v>
      </c>
      <c r="V1690" s="15">
        <f>Raw_Data!V1690</f>
        <v>22842</v>
      </c>
      <c r="W1690" s="15">
        <f>Raw_Data!W1690</f>
        <v>666146</v>
      </c>
      <c r="X1690" s="15">
        <f>Raw_Data!X1690</f>
        <v>338290</v>
      </c>
      <c r="Y1690" s="15">
        <f>Raw_Data!Y1690</f>
        <v>-327856</v>
      </c>
      <c r="Z1690" s="15">
        <f>Raw_Data!Z1690</f>
        <v>9363</v>
      </c>
      <c r="AA1690" s="15">
        <f>Raw_Data!AA1690</f>
        <v>1.5820000000000001</v>
      </c>
      <c r="AB1690" s="15">
        <f>Raw_Data!AB1690</f>
        <v>40.9</v>
      </c>
      <c r="AC1690" s="19" t="str">
        <f>IF(Raw_Data!G1690="","Yes","No")</f>
        <v>No</v>
      </c>
      <c r="AD1690" s="19" t="str">
        <f>IF(Raw_Data!L1690="","Yes","No")</f>
        <v>No</v>
      </c>
      <c r="AE1690" s="19" t="str">
        <f>IF(Raw_Data!T1690="","Imputed",IF(Raw_Data!T1690&gt;INDEX(Cleaning_Reference!$F$6:$F$13,MATCH(D1690,Cleaning_Reference!$A$6:$A$13,0)),"Capped","Original"))</f>
        <v>Original</v>
      </c>
      <c r="AF1690" s="21">
        <f t="shared" si="26"/>
        <v>14.81</v>
      </c>
    </row>
    <row r="1691" spans="1:32" ht="15" customHeight="1" x14ac:dyDescent="0.3">
      <c r="A1691" s="20" t="str">
        <f>Raw_Data!A1691</f>
        <v>SF11690</v>
      </c>
      <c r="B1691" s="15" t="str">
        <f>Raw_Data!B1691</f>
        <v>Karnataka</v>
      </c>
      <c r="C1691" s="15" t="str">
        <f>Raw_Data!C1691</f>
        <v>Indore</v>
      </c>
      <c r="D1691" s="15" t="str">
        <f>Raw_Data!D1691</f>
        <v>Maize</v>
      </c>
      <c r="E1691" s="15" t="str">
        <f>Raw_Data!E1691</f>
        <v>Rabi</v>
      </c>
      <c r="F1691" s="15">
        <f>Raw_Data!F1691</f>
        <v>6.87</v>
      </c>
      <c r="G1691" s="18">
        <f>IF(Raw_Data!G1691="",ROUND(AVERAGEIFS(Raw_Data!$G$2:$G$4001,Raw_Data!$E$2:$E$4001,E1691),1),Raw_Data!G1691)</f>
        <v>346.5</v>
      </c>
      <c r="H1691" s="15">
        <f>Raw_Data!H1691</f>
        <v>26.3</v>
      </c>
      <c r="I1691" s="15">
        <f>Raw_Data!I1691</f>
        <v>73.7</v>
      </c>
      <c r="J1691" s="15">
        <f>Raw_Data!J1691</f>
        <v>6.5</v>
      </c>
      <c r="K1691" s="15">
        <f>Raw_Data!K1691</f>
        <v>6.6</v>
      </c>
      <c r="L1691" s="18">
        <f>IF(Raw_Data!L1691="",ROUND(AVERAGEIFS(Raw_Data!$L$2:$L$4001,Raw_Data!$E$2:$E$4001,E1691),1),Raw_Data!L1691)</f>
        <v>26.4</v>
      </c>
      <c r="M1691" s="15">
        <f>Raw_Data!M1691</f>
        <v>87.3</v>
      </c>
      <c r="N1691" s="15">
        <f>Raw_Data!N1691</f>
        <v>28.8</v>
      </c>
      <c r="O1691" s="15">
        <f>Raw_Data!O1691</f>
        <v>36.4</v>
      </c>
      <c r="P1691" s="15" t="str">
        <f>Raw_Data!P1691</f>
        <v>Drip</v>
      </c>
      <c r="Q1691" s="15">
        <f>Raw_Data!Q1691</f>
        <v>63.8</v>
      </c>
      <c r="R1691" s="15">
        <f>Raw_Data!R1691</f>
        <v>5.96</v>
      </c>
      <c r="S1691" s="15">
        <f>Raw_Data!S1691</f>
        <v>0.69</v>
      </c>
      <c r="T1691" s="18">
        <f>IF(Raw_Data!T1691="",ROUND(AVERAGEIFS(Raw_Data!$T$2:$T$4001,Raw_Data!$E$2:$E$4001,E1691,Raw_Data!$D$2:$D$4001,D1691),2),IF(Raw_Data!T1691&gt;INDEX(Cleaning_Reference!$F$6:$F$13,MATCH(D1691,Cleaning_Reference!$A$6:$A$13,0)),INDEX(Cleaning_Reference!$F$6:$F$13,MATCH(D1691,Cleaning_Reference!$A$6:$A$13,0)),Raw_Data!T1691))</f>
        <v>3.67</v>
      </c>
      <c r="U1691" s="15">
        <f>Raw_Data!U1691</f>
        <v>25.21</v>
      </c>
      <c r="V1691" s="15">
        <f>Raw_Data!V1691</f>
        <v>19243</v>
      </c>
      <c r="W1691" s="15">
        <f>Raw_Data!W1691</f>
        <v>399013</v>
      </c>
      <c r="X1691" s="15">
        <f>Raw_Data!X1691</f>
        <v>485116</v>
      </c>
      <c r="Y1691" s="15">
        <f>Raw_Data!Y1691</f>
        <v>86103</v>
      </c>
      <c r="Z1691" s="15">
        <f>Raw_Data!Z1691</f>
        <v>3148</v>
      </c>
      <c r="AA1691" s="15">
        <f>Raw_Data!AA1691</f>
        <v>8.0079999999999991</v>
      </c>
      <c r="AB1691" s="15">
        <f>Raw_Data!AB1691</f>
        <v>50.7</v>
      </c>
      <c r="AC1691" s="19" t="str">
        <f>IF(Raw_Data!G1691="","Yes","No")</f>
        <v>No</v>
      </c>
      <c r="AD1691" s="19" t="str">
        <f>IF(Raw_Data!L1691="","Yes","No")</f>
        <v>No</v>
      </c>
      <c r="AE1691" s="19" t="str">
        <f>IF(Raw_Data!T1691="","Imputed",IF(Raw_Data!T1691&gt;INDEX(Cleaning_Reference!$F$6:$F$13,MATCH(D1691,Cleaning_Reference!$A$6:$A$13,0)),"Capped","Original"))</f>
        <v>Original</v>
      </c>
      <c r="AF1691" s="21">
        <f t="shared" si="26"/>
        <v>25.21</v>
      </c>
    </row>
    <row r="1692" spans="1:32" ht="15" customHeight="1" x14ac:dyDescent="0.3">
      <c r="A1692" s="20" t="str">
        <f>Raw_Data!A1692</f>
        <v>SF11691</v>
      </c>
      <c r="B1692" s="15" t="str">
        <f>Raw_Data!B1692</f>
        <v>Karnataka</v>
      </c>
      <c r="C1692" s="15" t="str">
        <f>Raw_Data!C1692</f>
        <v>Warangal</v>
      </c>
      <c r="D1692" s="15" t="str">
        <f>Raw_Data!D1692</f>
        <v>Chilli</v>
      </c>
      <c r="E1692" s="15" t="str">
        <f>Raw_Data!E1692</f>
        <v>Kharif</v>
      </c>
      <c r="F1692" s="15">
        <f>Raw_Data!F1692</f>
        <v>13.04</v>
      </c>
      <c r="G1692" s="18">
        <f>IF(Raw_Data!G1692="",ROUND(AVERAGEIFS(Raw_Data!$G$2:$G$4001,Raw_Data!$E$2:$E$4001,E1692),1),Raw_Data!G1692)</f>
        <v>921</v>
      </c>
      <c r="H1692" s="15">
        <f>Raw_Data!H1692</f>
        <v>28.4</v>
      </c>
      <c r="I1692" s="15">
        <f>Raw_Data!I1692</f>
        <v>77.599999999999994</v>
      </c>
      <c r="J1692" s="15">
        <f>Raw_Data!J1692</f>
        <v>6.5</v>
      </c>
      <c r="K1692" s="15">
        <f>Raw_Data!K1692</f>
        <v>6.65</v>
      </c>
      <c r="L1692" s="18">
        <f>IF(Raw_Data!L1692="",ROUND(AVERAGEIFS(Raw_Data!$L$2:$L$4001,Raw_Data!$E$2:$E$4001,E1692),1),Raw_Data!L1692)</f>
        <v>39.200000000000003</v>
      </c>
      <c r="M1692" s="15">
        <f>Raw_Data!M1692</f>
        <v>141.1</v>
      </c>
      <c r="N1692" s="15">
        <f>Raw_Data!N1692</f>
        <v>46.1</v>
      </c>
      <c r="O1692" s="15">
        <f>Raw_Data!O1692</f>
        <v>96</v>
      </c>
      <c r="P1692" s="15" t="str">
        <f>Raw_Data!P1692</f>
        <v>Drip</v>
      </c>
      <c r="Q1692" s="15">
        <f>Raw_Data!Q1692</f>
        <v>163.1</v>
      </c>
      <c r="R1692" s="15">
        <f>Raw_Data!R1692</f>
        <v>4.6500000000000004</v>
      </c>
      <c r="S1692" s="15">
        <f>Raw_Data!S1692</f>
        <v>0.97</v>
      </c>
      <c r="T1692" s="18">
        <f>IF(Raw_Data!T1692="",ROUND(AVERAGEIFS(Raw_Data!$T$2:$T$4001,Raw_Data!$E$2:$E$4001,E1692,Raw_Data!$D$2:$D$4001,D1692),2),IF(Raw_Data!T1692&gt;INDEX(Cleaning_Reference!$F$6:$F$13,MATCH(D1692,Cleaning_Reference!$A$6:$A$13,0)),INDEX(Cleaning_Reference!$F$6:$F$13,MATCH(D1692,Cleaning_Reference!$A$6:$A$13,0)),Raw_Data!T1692))</f>
        <v>3.01</v>
      </c>
      <c r="U1692" s="15">
        <f>Raw_Data!U1692</f>
        <v>39.25</v>
      </c>
      <c r="V1692" s="15">
        <f>Raw_Data!V1692</f>
        <v>115222</v>
      </c>
      <c r="W1692" s="15">
        <f>Raw_Data!W1692</f>
        <v>784135</v>
      </c>
      <c r="X1692" s="15">
        <f>Raw_Data!X1692</f>
        <v>4522464</v>
      </c>
      <c r="Y1692" s="15">
        <f>Raw_Data!Y1692</f>
        <v>3738329</v>
      </c>
      <c r="Z1692" s="15">
        <f>Raw_Data!Z1692</f>
        <v>7074</v>
      </c>
      <c r="AA1692" s="15">
        <f>Raw_Data!AA1692</f>
        <v>5.548</v>
      </c>
      <c r="AB1692" s="15">
        <f>Raw_Data!AB1692</f>
        <v>47.4</v>
      </c>
      <c r="AC1692" s="19" t="str">
        <f>IF(Raw_Data!G1692="","Yes","No")</f>
        <v>No</v>
      </c>
      <c r="AD1692" s="19" t="str">
        <f>IF(Raw_Data!L1692="","Yes","No")</f>
        <v>No</v>
      </c>
      <c r="AE1692" s="19" t="str">
        <f>IF(Raw_Data!T1692="","Imputed",IF(Raw_Data!T1692&gt;INDEX(Cleaning_Reference!$F$6:$F$13,MATCH(D1692,Cleaning_Reference!$A$6:$A$13,0)),"Capped","Original"))</f>
        <v>Original</v>
      </c>
      <c r="AF1692" s="21">
        <f t="shared" si="26"/>
        <v>39.25</v>
      </c>
    </row>
    <row r="1693" spans="1:32" ht="15" customHeight="1" x14ac:dyDescent="0.3">
      <c r="A1693" s="20" t="str">
        <f>Raw_Data!A1693</f>
        <v>SF11692</v>
      </c>
      <c r="B1693" s="15" t="str">
        <f>Raw_Data!B1693</f>
        <v>Maharashtra</v>
      </c>
      <c r="C1693" s="15" t="str">
        <f>Raw_Data!C1693</f>
        <v>Erode</v>
      </c>
      <c r="D1693" s="15" t="str">
        <f>Raw_Data!D1693</f>
        <v>Pulses</v>
      </c>
      <c r="E1693" s="15" t="str">
        <f>Raw_Data!E1693</f>
        <v>Kharif</v>
      </c>
      <c r="F1693" s="15">
        <f>Raw_Data!F1693</f>
        <v>7.49</v>
      </c>
      <c r="G1693" s="18">
        <f>IF(Raw_Data!G1693="",ROUND(AVERAGEIFS(Raw_Data!$G$2:$G$4001,Raw_Data!$E$2:$E$4001,E1693),1),Raw_Data!G1693)</f>
        <v>719.7</v>
      </c>
      <c r="H1693" s="15">
        <f>Raw_Data!H1693</f>
        <v>22.6</v>
      </c>
      <c r="I1693" s="15">
        <f>Raw_Data!I1693</f>
        <v>78.8</v>
      </c>
      <c r="J1693" s="15">
        <f>Raw_Data!J1693</f>
        <v>5.2</v>
      </c>
      <c r="K1693" s="15">
        <f>Raw_Data!K1693</f>
        <v>7.01</v>
      </c>
      <c r="L1693" s="18">
        <f>IF(Raw_Data!L1693="",ROUND(AVERAGEIFS(Raw_Data!$L$2:$L$4001,Raw_Data!$E$2:$E$4001,E1693),1),Raw_Data!L1693)</f>
        <v>26.1</v>
      </c>
      <c r="M1693" s="15">
        <f>Raw_Data!M1693</f>
        <v>97</v>
      </c>
      <c r="N1693" s="15">
        <f>Raw_Data!N1693</f>
        <v>61.2</v>
      </c>
      <c r="O1693" s="15">
        <f>Raw_Data!O1693</f>
        <v>81.900000000000006</v>
      </c>
      <c r="P1693" s="15" t="str">
        <f>Raw_Data!P1693</f>
        <v>Drip</v>
      </c>
      <c r="Q1693" s="15">
        <f>Raw_Data!Q1693</f>
        <v>84.3</v>
      </c>
      <c r="R1693" s="15">
        <f>Raw_Data!R1693</f>
        <v>7.77</v>
      </c>
      <c r="S1693" s="15">
        <f>Raw_Data!S1693</f>
        <v>0.7</v>
      </c>
      <c r="T1693" s="18">
        <f>IF(Raw_Data!T1693="",ROUND(AVERAGEIFS(Raw_Data!$T$2:$T$4001,Raw_Data!$E$2:$E$4001,E1693,Raw_Data!$D$2:$D$4001,D1693),2),IF(Raw_Data!T1693&gt;INDEX(Cleaning_Reference!$F$6:$F$13,MATCH(D1693,Cleaning_Reference!$A$6:$A$13,0)),INDEX(Cleaning_Reference!$F$6:$F$13,MATCH(D1693,Cleaning_Reference!$A$6:$A$13,0)),Raw_Data!T1693))</f>
        <v>1.33</v>
      </c>
      <c r="U1693" s="15">
        <f>Raw_Data!U1693</f>
        <v>9.9600000000000009</v>
      </c>
      <c r="V1693" s="15">
        <f>Raw_Data!V1693</f>
        <v>80929</v>
      </c>
      <c r="W1693" s="15">
        <f>Raw_Data!W1693</f>
        <v>558122</v>
      </c>
      <c r="X1693" s="15">
        <f>Raw_Data!X1693</f>
        <v>806053</v>
      </c>
      <c r="Y1693" s="15">
        <f>Raw_Data!Y1693</f>
        <v>247931</v>
      </c>
      <c r="Z1693" s="15">
        <f>Raw_Data!Z1693</f>
        <v>2427</v>
      </c>
      <c r="AA1693" s="15">
        <f>Raw_Data!AA1693</f>
        <v>4.1040000000000001</v>
      </c>
      <c r="AB1693" s="15">
        <f>Raw_Data!AB1693</f>
        <v>39.1</v>
      </c>
      <c r="AC1693" s="19" t="str">
        <f>IF(Raw_Data!G1693="","Yes","No")</f>
        <v>No</v>
      </c>
      <c r="AD1693" s="19" t="str">
        <f>IF(Raw_Data!L1693="","Yes","No")</f>
        <v>No</v>
      </c>
      <c r="AE1693" s="19" t="str">
        <f>IF(Raw_Data!T1693="","Imputed",IF(Raw_Data!T1693&gt;INDEX(Cleaning_Reference!$F$6:$F$13,MATCH(D1693,Cleaning_Reference!$A$6:$A$13,0)),"Capped","Original"))</f>
        <v>Original</v>
      </c>
      <c r="AF1693" s="21">
        <f t="shared" si="26"/>
        <v>9.9600000000000009</v>
      </c>
    </row>
    <row r="1694" spans="1:32" ht="15" customHeight="1" x14ac:dyDescent="0.3">
      <c r="A1694" s="20" t="str">
        <f>Raw_Data!A1694</f>
        <v>SF11693</v>
      </c>
      <c r="B1694" s="15" t="str">
        <f>Raw_Data!B1694</f>
        <v>Maharashtra</v>
      </c>
      <c r="C1694" s="15" t="str">
        <f>Raw_Data!C1694</f>
        <v>Rajkot</v>
      </c>
      <c r="D1694" s="15" t="str">
        <f>Raw_Data!D1694</f>
        <v>Chilli</v>
      </c>
      <c r="E1694" s="15" t="str">
        <f>Raw_Data!E1694</f>
        <v>Kharif</v>
      </c>
      <c r="F1694" s="15">
        <f>Raw_Data!F1694</f>
        <v>9.68</v>
      </c>
      <c r="G1694" s="18">
        <f>IF(Raw_Data!G1694="",ROUND(AVERAGEIFS(Raw_Data!$G$2:$G$4001,Raw_Data!$E$2:$E$4001,E1694),1),Raw_Data!G1694)</f>
        <v>788.8</v>
      </c>
      <c r="H1694" s="15">
        <f>Raw_Data!H1694</f>
        <v>31.4</v>
      </c>
      <c r="I1694" s="15">
        <f>Raw_Data!I1694</f>
        <v>72.7</v>
      </c>
      <c r="J1694" s="15">
        <f>Raw_Data!J1694</f>
        <v>6.4</v>
      </c>
      <c r="K1694" s="15">
        <f>Raw_Data!K1694</f>
        <v>6.81</v>
      </c>
      <c r="L1694" s="18">
        <f>IF(Raw_Data!L1694="",ROUND(AVERAGEIFS(Raw_Data!$L$2:$L$4001,Raw_Data!$E$2:$E$4001,E1694),1),Raw_Data!L1694)</f>
        <v>45.7</v>
      </c>
      <c r="M1694" s="15">
        <f>Raw_Data!M1694</f>
        <v>87.3</v>
      </c>
      <c r="N1694" s="15">
        <f>Raw_Data!N1694</f>
        <v>19.7</v>
      </c>
      <c r="O1694" s="15">
        <f>Raw_Data!O1694</f>
        <v>143.6</v>
      </c>
      <c r="P1694" s="15" t="str">
        <f>Raw_Data!P1694</f>
        <v>Rainfed</v>
      </c>
      <c r="Q1694" s="15">
        <f>Raw_Data!Q1694</f>
        <v>233.4</v>
      </c>
      <c r="R1694" s="15">
        <f>Raw_Data!R1694</f>
        <v>5.85</v>
      </c>
      <c r="S1694" s="15">
        <f>Raw_Data!S1694</f>
        <v>0.71</v>
      </c>
      <c r="T1694" s="18">
        <f>IF(Raw_Data!T1694="",ROUND(AVERAGEIFS(Raw_Data!$T$2:$T$4001,Raw_Data!$E$2:$E$4001,E1694,Raw_Data!$D$2:$D$4001,D1694),2),IF(Raw_Data!T1694&gt;INDEX(Cleaning_Reference!$F$6:$F$13,MATCH(D1694,Cleaning_Reference!$A$6:$A$13,0)),INDEX(Cleaning_Reference!$F$6:$F$13,MATCH(D1694,Cleaning_Reference!$A$6:$A$13,0)),Raw_Data!T1694))</f>
        <v>2.17</v>
      </c>
      <c r="U1694" s="15">
        <f>Raw_Data!U1694</f>
        <v>21.01</v>
      </c>
      <c r="V1694" s="15">
        <f>Raw_Data!V1694</f>
        <v>105796</v>
      </c>
      <c r="W1694" s="15">
        <f>Raw_Data!W1694</f>
        <v>658186</v>
      </c>
      <c r="X1694" s="15">
        <f>Raw_Data!X1694</f>
        <v>2222774</v>
      </c>
      <c r="Y1694" s="15">
        <f>Raw_Data!Y1694</f>
        <v>1564588</v>
      </c>
      <c r="Z1694" s="15">
        <f>Raw_Data!Z1694</f>
        <v>3127</v>
      </c>
      <c r="AA1694" s="15">
        <f>Raw_Data!AA1694</f>
        <v>6.7190000000000003</v>
      </c>
      <c r="AB1694" s="15">
        <f>Raw_Data!AB1694</f>
        <v>45</v>
      </c>
      <c r="AC1694" s="19" t="str">
        <f>IF(Raw_Data!G1694="","Yes","No")</f>
        <v>No</v>
      </c>
      <c r="AD1694" s="19" t="str">
        <f>IF(Raw_Data!L1694="","Yes","No")</f>
        <v>No</v>
      </c>
      <c r="AE1694" s="19" t="str">
        <f>IF(Raw_Data!T1694="","Imputed",IF(Raw_Data!T1694&gt;INDEX(Cleaning_Reference!$F$6:$F$13,MATCH(D1694,Cleaning_Reference!$A$6:$A$13,0)),"Capped","Original"))</f>
        <v>Original</v>
      </c>
      <c r="AF1694" s="21">
        <f t="shared" si="26"/>
        <v>21.01</v>
      </c>
    </row>
    <row r="1695" spans="1:32" ht="15" customHeight="1" x14ac:dyDescent="0.3">
      <c r="A1695" s="20" t="str">
        <f>Raw_Data!A1695</f>
        <v>SF11694</v>
      </c>
      <c r="B1695" s="15" t="str">
        <f>Raw_Data!B1695</f>
        <v>Maharashtra</v>
      </c>
      <c r="C1695" s="15" t="str">
        <f>Raw_Data!C1695</f>
        <v>Rajkot</v>
      </c>
      <c r="D1695" s="15" t="str">
        <f>Raw_Data!D1695</f>
        <v>Maize</v>
      </c>
      <c r="E1695" s="15" t="str">
        <f>Raw_Data!E1695</f>
        <v>Zaid</v>
      </c>
      <c r="F1695" s="15">
        <f>Raw_Data!F1695</f>
        <v>12.93</v>
      </c>
      <c r="G1695" s="18">
        <f>IF(Raw_Data!G1695="",ROUND(AVERAGEIFS(Raw_Data!$G$2:$G$4001,Raw_Data!$E$2:$E$4001,E1695),1),Raw_Data!G1695)</f>
        <v>377</v>
      </c>
      <c r="H1695" s="15">
        <f>Raw_Data!H1695</f>
        <v>27.4</v>
      </c>
      <c r="I1695" s="15">
        <f>Raw_Data!I1695</f>
        <v>48.8</v>
      </c>
      <c r="J1695" s="15">
        <f>Raw_Data!J1695</f>
        <v>8.6999999999999993</v>
      </c>
      <c r="K1695" s="15">
        <f>Raw_Data!K1695</f>
        <v>6.51</v>
      </c>
      <c r="L1695" s="18">
        <f>IF(Raw_Data!L1695="",ROUND(AVERAGEIFS(Raw_Data!$L$2:$L$4001,Raw_Data!$E$2:$E$4001,E1695),1),Raw_Data!L1695)</f>
        <v>26.4</v>
      </c>
      <c r="M1695" s="15">
        <f>Raw_Data!M1695</f>
        <v>145</v>
      </c>
      <c r="N1695" s="15">
        <f>Raw_Data!N1695</f>
        <v>59.1</v>
      </c>
      <c r="O1695" s="15">
        <f>Raw_Data!O1695</f>
        <v>169.3</v>
      </c>
      <c r="P1695" s="15" t="str">
        <f>Raw_Data!P1695</f>
        <v>Rainfed</v>
      </c>
      <c r="Q1695" s="15">
        <f>Raw_Data!Q1695</f>
        <v>208.7</v>
      </c>
      <c r="R1695" s="15">
        <f>Raw_Data!R1695</f>
        <v>4.87</v>
      </c>
      <c r="S1695" s="15">
        <f>Raw_Data!S1695</f>
        <v>0.8</v>
      </c>
      <c r="T1695" s="18">
        <f>IF(Raw_Data!T1695="",ROUND(AVERAGEIFS(Raw_Data!$T$2:$T$4001,Raw_Data!$E$2:$E$4001,E1695,Raw_Data!$D$2:$D$4001,D1695),2),IF(Raw_Data!T1695&gt;INDEX(Cleaning_Reference!$F$6:$F$13,MATCH(D1695,Cleaning_Reference!$A$6:$A$13,0)),INDEX(Cleaning_Reference!$F$6:$F$13,MATCH(D1695,Cleaning_Reference!$A$6:$A$13,0)),Raw_Data!T1695))</f>
        <v>3.44</v>
      </c>
      <c r="U1695" s="15">
        <f>Raw_Data!U1695</f>
        <v>44.48</v>
      </c>
      <c r="V1695" s="15">
        <f>Raw_Data!V1695</f>
        <v>24775</v>
      </c>
      <c r="W1695" s="15">
        <f>Raw_Data!W1695</f>
        <v>891309</v>
      </c>
      <c r="X1695" s="15">
        <f>Raw_Data!X1695</f>
        <v>1101992</v>
      </c>
      <c r="Y1695" s="15">
        <f>Raw_Data!Y1695</f>
        <v>210683</v>
      </c>
      <c r="Z1695" s="15">
        <f>Raw_Data!Z1695</f>
        <v>4895</v>
      </c>
      <c r="AA1695" s="15">
        <f>Raw_Data!AA1695</f>
        <v>9.0869999999999997</v>
      </c>
      <c r="AB1695" s="15">
        <f>Raw_Data!AB1695</f>
        <v>41.1</v>
      </c>
      <c r="AC1695" s="19" t="str">
        <f>IF(Raw_Data!G1695="","Yes","No")</f>
        <v>No</v>
      </c>
      <c r="AD1695" s="19" t="str">
        <f>IF(Raw_Data!L1695="","Yes","No")</f>
        <v>No</v>
      </c>
      <c r="AE1695" s="19" t="str">
        <f>IF(Raw_Data!T1695="","Imputed",IF(Raw_Data!T1695&gt;INDEX(Cleaning_Reference!$F$6:$F$13,MATCH(D1695,Cleaning_Reference!$A$6:$A$13,0)),"Capped","Original"))</f>
        <v>Original</v>
      </c>
      <c r="AF1695" s="21">
        <f t="shared" si="26"/>
        <v>44.48</v>
      </c>
    </row>
    <row r="1696" spans="1:32" ht="15" customHeight="1" x14ac:dyDescent="0.3">
      <c r="A1696" s="20" t="str">
        <f>Raw_Data!A1696</f>
        <v>SF11695</v>
      </c>
      <c r="B1696" s="15" t="str">
        <f>Raw_Data!B1696</f>
        <v>Telangana</v>
      </c>
      <c r="C1696" s="15" t="str">
        <f>Raw_Data!C1696</f>
        <v>Warangal</v>
      </c>
      <c r="D1696" s="15" t="str">
        <f>Raw_Data!D1696</f>
        <v>Groundnut</v>
      </c>
      <c r="E1696" s="15" t="str">
        <f>Raw_Data!E1696</f>
        <v>Rabi</v>
      </c>
      <c r="F1696" s="15">
        <f>Raw_Data!F1696</f>
        <v>6.86</v>
      </c>
      <c r="G1696" s="18">
        <f>IF(Raw_Data!G1696="",ROUND(AVERAGEIFS(Raw_Data!$G$2:$G$4001,Raw_Data!$E$2:$E$4001,E1696),1),Raw_Data!G1696)</f>
        <v>948.9</v>
      </c>
      <c r="H1696" s="15">
        <f>Raw_Data!H1696</f>
        <v>19.7</v>
      </c>
      <c r="I1696" s="15">
        <f>Raw_Data!I1696</f>
        <v>71.599999999999994</v>
      </c>
      <c r="J1696" s="15">
        <f>Raw_Data!J1696</f>
        <v>8.3000000000000007</v>
      </c>
      <c r="K1696" s="15">
        <f>Raw_Data!K1696</f>
        <v>6.86</v>
      </c>
      <c r="L1696" s="18">
        <f>IF(Raw_Data!L1696="",ROUND(AVERAGEIFS(Raw_Data!$L$2:$L$4001,Raw_Data!$E$2:$E$4001,E1696),1),Raw_Data!L1696)</f>
        <v>27.4</v>
      </c>
      <c r="M1696" s="15">
        <f>Raw_Data!M1696</f>
        <v>122</v>
      </c>
      <c r="N1696" s="15">
        <f>Raw_Data!N1696</f>
        <v>63.7</v>
      </c>
      <c r="O1696" s="15">
        <f>Raw_Data!O1696</f>
        <v>106.4</v>
      </c>
      <c r="P1696" s="15" t="str">
        <f>Raw_Data!P1696</f>
        <v>Flood</v>
      </c>
      <c r="Q1696" s="15">
        <f>Raw_Data!Q1696</f>
        <v>218</v>
      </c>
      <c r="R1696" s="15">
        <f>Raw_Data!R1696</f>
        <v>3.22</v>
      </c>
      <c r="S1696" s="15">
        <f>Raw_Data!S1696</f>
        <v>0.91</v>
      </c>
      <c r="T1696" s="18">
        <f>IF(Raw_Data!T1696="",ROUND(AVERAGEIFS(Raw_Data!$T$2:$T$4001,Raw_Data!$E$2:$E$4001,E1696,Raw_Data!$D$2:$D$4001,D1696),2),IF(Raw_Data!T1696&gt;INDEX(Cleaning_Reference!$F$6:$F$13,MATCH(D1696,Cleaning_Reference!$A$6:$A$13,0)),INDEX(Cleaning_Reference!$F$6:$F$13,MATCH(D1696,Cleaning_Reference!$A$6:$A$13,0)),Raw_Data!T1696))</f>
        <v>1.78</v>
      </c>
      <c r="U1696" s="15">
        <f>Raw_Data!U1696</f>
        <v>12.21</v>
      </c>
      <c r="V1696" s="15">
        <f>Raw_Data!V1696</f>
        <v>46948</v>
      </c>
      <c r="W1696" s="15">
        <f>Raw_Data!W1696</f>
        <v>474197</v>
      </c>
      <c r="X1696" s="15">
        <f>Raw_Data!X1696</f>
        <v>573235</v>
      </c>
      <c r="Y1696" s="15">
        <f>Raw_Data!Y1696</f>
        <v>99038</v>
      </c>
      <c r="Z1696" s="15">
        <f>Raw_Data!Z1696</f>
        <v>3964</v>
      </c>
      <c r="AA1696" s="15">
        <f>Raw_Data!AA1696</f>
        <v>3.08</v>
      </c>
      <c r="AB1696" s="15">
        <f>Raw_Data!AB1696</f>
        <v>49.8</v>
      </c>
      <c r="AC1696" s="19" t="str">
        <f>IF(Raw_Data!G1696="","Yes","No")</f>
        <v>No</v>
      </c>
      <c r="AD1696" s="19" t="str">
        <f>IF(Raw_Data!L1696="","Yes","No")</f>
        <v>No</v>
      </c>
      <c r="AE1696" s="19" t="str">
        <f>IF(Raw_Data!T1696="","Imputed",IF(Raw_Data!T1696&gt;INDEX(Cleaning_Reference!$F$6:$F$13,MATCH(D1696,Cleaning_Reference!$A$6:$A$13,0)),"Capped","Original"))</f>
        <v>Original</v>
      </c>
      <c r="AF1696" s="21">
        <f t="shared" si="26"/>
        <v>12.21</v>
      </c>
    </row>
    <row r="1697" spans="1:32" ht="15" customHeight="1" x14ac:dyDescent="0.3">
      <c r="A1697" s="20" t="str">
        <f>Raw_Data!A1697</f>
        <v>SF11696</v>
      </c>
      <c r="B1697" s="15" t="str">
        <f>Raw_Data!B1697</f>
        <v>Tamil Nadu</v>
      </c>
      <c r="C1697" s="15" t="str">
        <f>Raw_Data!C1697</f>
        <v>Rajkot</v>
      </c>
      <c r="D1697" s="15" t="str">
        <f>Raw_Data!D1697</f>
        <v>Cotton</v>
      </c>
      <c r="E1697" s="15" t="str">
        <f>Raw_Data!E1697</f>
        <v>Rabi</v>
      </c>
      <c r="F1697" s="15">
        <f>Raw_Data!F1697</f>
        <v>2.78</v>
      </c>
      <c r="G1697" s="18">
        <f>IF(Raw_Data!G1697="",ROUND(AVERAGEIFS(Raw_Data!$G$2:$G$4001,Raw_Data!$E$2:$E$4001,E1697),1),Raw_Data!G1697)</f>
        <v>371.9</v>
      </c>
      <c r="H1697" s="15">
        <f>Raw_Data!H1697</f>
        <v>24.2</v>
      </c>
      <c r="I1697" s="15">
        <f>Raw_Data!I1697</f>
        <v>70.2</v>
      </c>
      <c r="J1697" s="15">
        <f>Raw_Data!J1697</f>
        <v>6.9</v>
      </c>
      <c r="K1697" s="15">
        <f>Raw_Data!K1697</f>
        <v>7.64</v>
      </c>
      <c r="L1697" s="18">
        <f>IF(Raw_Data!L1697="",ROUND(AVERAGEIFS(Raw_Data!$L$2:$L$4001,Raw_Data!$E$2:$E$4001,E1697),1),Raw_Data!L1697)</f>
        <v>22.9</v>
      </c>
      <c r="M1697" s="15">
        <f>Raw_Data!M1697</f>
        <v>111.2</v>
      </c>
      <c r="N1697" s="15">
        <f>Raw_Data!N1697</f>
        <v>64.900000000000006</v>
      </c>
      <c r="O1697" s="15">
        <f>Raw_Data!O1697</f>
        <v>87.3</v>
      </c>
      <c r="P1697" s="15" t="str">
        <f>Raw_Data!P1697</f>
        <v>Rainfed</v>
      </c>
      <c r="Q1697" s="15">
        <f>Raw_Data!Q1697</f>
        <v>207.8</v>
      </c>
      <c r="R1697" s="15">
        <f>Raw_Data!R1697</f>
        <v>8.42</v>
      </c>
      <c r="S1697" s="15">
        <f>Raw_Data!S1697</f>
        <v>0.73</v>
      </c>
      <c r="T1697" s="18">
        <f>IF(Raw_Data!T1697="",ROUND(AVERAGEIFS(Raw_Data!$T$2:$T$4001,Raw_Data!$E$2:$E$4001,E1697,Raw_Data!$D$2:$D$4001,D1697),2),IF(Raw_Data!T1697&gt;INDEX(Cleaning_Reference!$F$6:$F$13,MATCH(D1697,Cleaning_Reference!$A$6:$A$13,0)),INDEX(Cleaning_Reference!$F$6:$F$13,MATCH(D1697,Cleaning_Reference!$A$6:$A$13,0)),Raw_Data!T1697))</f>
        <v>0.46</v>
      </c>
      <c r="U1697" s="15">
        <f>Raw_Data!U1697</f>
        <v>1.28</v>
      </c>
      <c r="V1697" s="15">
        <f>Raw_Data!V1697</f>
        <v>63306</v>
      </c>
      <c r="W1697" s="15">
        <f>Raw_Data!W1697</f>
        <v>225653</v>
      </c>
      <c r="X1697" s="15">
        <f>Raw_Data!X1697</f>
        <v>81032</v>
      </c>
      <c r="Y1697" s="15">
        <f>Raw_Data!Y1697</f>
        <v>-144621</v>
      </c>
      <c r="Z1697" s="15">
        <f>Raw_Data!Z1697</f>
        <v>1170</v>
      </c>
      <c r="AA1697" s="15">
        <f>Raw_Data!AA1697</f>
        <v>1.0940000000000001</v>
      </c>
      <c r="AB1697" s="15">
        <f>Raw_Data!AB1697</f>
        <v>19.5</v>
      </c>
      <c r="AC1697" s="19" t="str">
        <f>IF(Raw_Data!G1697="","Yes","No")</f>
        <v>No</v>
      </c>
      <c r="AD1697" s="19" t="str">
        <f>IF(Raw_Data!L1697="","Yes","No")</f>
        <v>No</v>
      </c>
      <c r="AE1697" s="19" t="str">
        <f>IF(Raw_Data!T1697="","Imputed",IF(Raw_Data!T1697&gt;INDEX(Cleaning_Reference!$F$6:$F$13,MATCH(D1697,Cleaning_Reference!$A$6:$A$13,0)),"Capped","Original"))</f>
        <v>Original</v>
      </c>
      <c r="AF1697" s="21">
        <f t="shared" si="26"/>
        <v>1.28</v>
      </c>
    </row>
    <row r="1698" spans="1:32" ht="15" customHeight="1" x14ac:dyDescent="0.3">
      <c r="A1698" s="20" t="str">
        <f>Raw_Data!A1698</f>
        <v>SF11697</v>
      </c>
      <c r="B1698" s="15" t="str">
        <f>Raw_Data!B1698</f>
        <v>Gujarat</v>
      </c>
      <c r="C1698" s="15" t="str">
        <f>Raw_Data!C1698</f>
        <v>Nalgonda</v>
      </c>
      <c r="D1698" s="15" t="str">
        <f>Raw_Data!D1698</f>
        <v>Cotton</v>
      </c>
      <c r="E1698" s="15" t="str">
        <f>Raw_Data!E1698</f>
        <v>Kharif</v>
      </c>
      <c r="F1698" s="15">
        <f>Raw_Data!F1698</f>
        <v>3.95</v>
      </c>
      <c r="G1698" s="18">
        <f>IF(Raw_Data!G1698="",ROUND(AVERAGEIFS(Raw_Data!$G$2:$G$4001,Raw_Data!$E$2:$E$4001,E1698),1),Raw_Data!G1698)</f>
        <v>834.9</v>
      </c>
      <c r="H1698" s="15">
        <f>Raw_Data!H1698</f>
        <v>31.6</v>
      </c>
      <c r="I1698" s="15">
        <f>Raw_Data!I1698</f>
        <v>81.3</v>
      </c>
      <c r="J1698" s="15">
        <f>Raw_Data!J1698</f>
        <v>5.9</v>
      </c>
      <c r="K1698" s="15">
        <f>Raw_Data!K1698</f>
        <v>5.2</v>
      </c>
      <c r="L1698" s="18">
        <f>IF(Raw_Data!L1698="",ROUND(AVERAGEIFS(Raw_Data!$L$2:$L$4001,Raw_Data!$E$2:$E$4001,E1698),1),Raw_Data!L1698)</f>
        <v>22.5</v>
      </c>
      <c r="M1698" s="15">
        <f>Raw_Data!M1698</f>
        <v>164.3</v>
      </c>
      <c r="N1698" s="15">
        <f>Raw_Data!N1698</f>
        <v>39.299999999999997</v>
      </c>
      <c r="O1698" s="15">
        <f>Raw_Data!O1698</f>
        <v>147.5</v>
      </c>
      <c r="P1698" s="15" t="str">
        <f>Raw_Data!P1698</f>
        <v>Flood</v>
      </c>
      <c r="Q1698" s="15">
        <f>Raw_Data!Q1698</f>
        <v>267.5</v>
      </c>
      <c r="R1698" s="15">
        <f>Raw_Data!R1698</f>
        <v>3.17</v>
      </c>
      <c r="S1698" s="15">
        <f>Raw_Data!S1698</f>
        <v>0.74</v>
      </c>
      <c r="T1698" s="18">
        <f>IF(Raw_Data!T1698="",ROUND(AVERAGEIFS(Raw_Data!$T$2:$T$4001,Raw_Data!$E$2:$E$4001,E1698,Raw_Data!$D$2:$D$4001,D1698),2),IF(Raw_Data!T1698&gt;INDEX(Cleaning_Reference!$F$6:$F$13,MATCH(D1698,Cleaning_Reference!$A$6:$A$13,0)),INDEX(Cleaning_Reference!$F$6:$F$13,MATCH(D1698,Cleaning_Reference!$A$6:$A$13,0)),Raw_Data!T1698))</f>
        <v>0.3</v>
      </c>
      <c r="U1698" s="15">
        <f>Raw_Data!U1698</f>
        <v>1.18</v>
      </c>
      <c r="V1698" s="15">
        <f>Raw_Data!V1698</f>
        <v>71960</v>
      </c>
      <c r="W1698" s="15">
        <f>Raw_Data!W1698</f>
        <v>260522</v>
      </c>
      <c r="X1698" s="15">
        <f>Raw_Data!X1698</f>
        <v>84913</v>
      </c>
      <c r="Y1698" s="15">
        <f>Raw_Data!Y1698</f>
        <v>-175609</v>
      </c>
      <c r="Z1698" s="15">
        <f>Raw_Data!Z1698</f>
        <v>3923</v>
      </c>
      <c r="AA1698" s="15">
        <f>Raw_Data!AA1698</f>
        <v>0.30099999999999999</v>
      </c>
      <c r="AB1698" s="15">
        <f>Raw_Data!AB1698</f>
        <v>61.6</v>
      </c>
      <c r="AC1698" s="19" t="str">
        <f>IF(Raw_Data!G1698="","Yes","No")</f>
        <v>No</v>
      </c>
      <c r="AD1698" s="19" t="str">
        <f>IF(Raw_Data!L1698="","Yes","No")</f>
        <v>No</v>
      </c>
      <c r="AE1698" s="19" t="str">
        <f>IF(Raw_Data!T1698="","Imputed",IF(Raw_Data!T1698&gt;INDEX(Cleaning_Reference!$F$6:$F$13,MATCH(D1698,Cleaning_Reference!$A$6:$A$13,0)),"Capped","Original"))</f>
        <v>Original</v>
      </c>
      <c r="AF1698" s="21">
        <f t="shared" si="26"/>
        <v>1.19</v>
      </c>
    </row>
    <row r="1699" spans="1:32" ht="15" customHeight="1" x14ac:dyDescent="0.3">
      <c r="A1699" s="20" t="str">
        <f>Raw_Data!A1699</f>
        <v>SF11698</v>
      </c>
      <c r="B1699" s="15" t="str">
        <f>Raw_Data!B1699</f>
        <v>Andhra Pradesh</v>
      </c>
      <c r="C1699" s="15" t="str">
        <f>Raw_Data!C1699</f>
        <v>Warangal</v>
      </c>
      <c r="D1699" s="15" t="str">
        <f>Raw_Data!D1699</f>
        <v>Rice</v>
      </c>
      <c r="E1699" s="15" t="str">
        <f>Raw_Data!E1699</f>
        <v>Rabi</v>
      </c>
      <c r="F1699" s="15">
        <f>Raw_Data!F1699</f>
        <v>5.18</v>
      </c>
      <c r="G1699" s="18">
        <f>IF(Raw_Data!G1699="",ROUND(AVERAGEIFS(Raw_Data!$G$2:$G$4001,Raw_Data!$E$2:$E$4001,E1699),1),Raw_Data!G1699)</f>
        <v>272.10000000000002</v>
      </c>
      <c r="H1699" s="15">
        <f>Raw_Data!H1699</f>
        <v>25.2</v>
      </c>
      <c r="I1699" s="15">
        <f>Raw_Data!I1699</f>
        <v>65.3</v>
      </c>
      <c r="J1699" s="15">
        <f>Raw_Data!J1699</f>
        <v>5.7</v>
      </c>
      <c r="K1699" s="15">
        <f>Raw_Data!K1699</f>
        <v>6.87</v>
      </c>
      <c r="L1699" s="18">
        <f>IF(Raw_Data!L1699="",ROUND(AVERAGEIFS(Raw_Data!$L$2:$L$4001,Raw_Data!$E$2:$E$4001,E1699),1),Raw_Data!L1699)</f>
        <v>25.6</v>
      </c>
      <c r="M1699" s="15">
        <f>Raw_Data!M1699</f>
        <v>180.1</v>
      </c>
      <c r="N1699" s="15">
        <f>Raw_Data!N1699</f>
        <v>54.4</v>
      </c>
      <c r="O1699" s="15">
        <f>Raw_Data!O1699</f>
        <v>131.19999999999999</v>
      </c>
      <c r="P1699" s="15" t="str">
        <f>Raw_Data!P1699</f>
        <v>Rainfed</v>
      </c>
      <c r="Q1699" s="15">
        <f>Raw_Data!Q1699</f>
        <v>150.6</v>
      </c>
      <c r="R1699" s="15">
        <f>Raw_Data!R1699</f>
        <v>4.18</v>
      </c>
      <c r="S1699" s="15">
        <f>Raw_Data!S1699</f>
        <v>0.98</v>
      </c>
      <c r="T1699" s="18">
        <f>IF(Raw_Data!T1699="",ROUND(AVERAGEIFS(Raw_Data!$T$2:$T$4001,Raw_Data!$E$2:$E$4001,E1699,Raw_Data!$D$2:$D$4001,D1699),2),IF(Raw_Data!T1699&gt;INDEX(Cleaning_Reference!$F$6:$F$13,MATCH(D1699,Cleaning_Reference!$A$6:$A$13,0)),INDEX(Cleaning_Reference!$F$6:$F$13,MATCH(D1699,Cleaning_Reference!$A$6:$A$13,0)),Raw_Data!T1699))</f>
        <v>2.76</v>
      </c>
      <c r="U1699" s="15">
        <f>Raw_Data!U1699</f>
        <v>14.3</v>
      </c>
      <c r="V1699" s="15">
        <f>Raw_Data!V1699</f>
        <v>26717</v>
      </c>
      <c r="W1699" s="15">
        <f>Raw_Data!W1699</f>
        <v>325783</v>
      </c>
      <c r="X1699" s="15">
        <f>Raw_Data!X1699</f>
        <v>382053</v>
      </c>
      <c r="Y1699" s="15">
        <f>Raw_Data!Y1699</f>
        <v>56270</v>
      </c>
      <c r="Z1699" s="15">
        <f>Raw_Data!Z1699</f>
        <v>4163</v>
      </c>
      <c r="AA1699" s="15">
        <f>Raw_Data!AA1699</f>
        <v>3.4350000000000001</v>
      </c>
      <c r="AB1699" s="15">
        <f>Raw_Data!AB1699</f>
        <v>44.8</v>
      </c>
      <c r="AC1699" s="19" t="str">
        <f>IF(Raw_Data!G1699="","Yes","No")</f>
        <v>No</v>
      </c>
      <c r="AD1699" s="19" t="str">
        <f>IF(Raw_Data!L1699="","Yes","No")</f>
        <v>No</v>
      </c>
      <c r="AE1699" s="19" t="str">
        <f>IF(Raw_Data!T1699="","Imputed",IF(Raw_Data!T1699&gt;INDEX(Cleaning_Reference!$F$6:$F$13,MATCH(D1699,Cleaning_Reference!$A$6:$A$13,0)),"Capped","Original"))</f>
        <v>Original</v>
      </c>
      <c r="AF1699" s="21">
        <f t="shared" si="26"/>
        <v>14.3</v>
      </c>
    </row>
    <row r="1700" spans="1:32" ht="15" customHeight="1" x14ac:dyDescent="0.3">
      <c r="A1700" s="20" t="str">
        <f>Raw_Data!A1700</f>
        <v>SF11699</v>
      </c>
      <c r="B1700" s="15" t="str">
        <f>Raw_Data!B1700</f>
        <v>Maharashtra</v>
      </c>
      <c r="C1700" s="15" t="str">
        <f>Raw_Data!C1700</f>
        <v>Nalgonda</v>
      </c>
      <c r="D1700" s="15" t="str">
        <f>Raw_Data!D1700</f>
        <v>Groundnut</v>
      </c>
      <c r="E1700" s="15" t="str">
        <f>Raw_Data!E1700</f>
        <v>Rabi</v>
      </c>
      <c r="F1700" s="15">
        <f>Raw_Data!F1700</f>
        <v>8.4700000000000006</v>
      </c>
      <c r="G1700" s="18">
        <f>IF(Raw_Data!G1700="",ROUND(AVERAGEIFS(Raw_Data!$G$2:$G$4001,Raw_Data!$E$2:$E$4001,E1700),1),Raw_Data!G1700)</f>
        <v>477.8</v>
      </c>
      <c r="H1700" s="15">
        <f>Raw_Data!H1700</f>
        <v>23.3</v>
      </c>
      <c r="I1700" s="15">
        <f>Raw_Data!I1700</f>
        <v>52.5</v>
      </c>
      <c r="J1700" s="15">
        <f>Raw_Data!J1700</f>
        <v>9.5</v>
      </c>
      <c r="K1700" s="15">
        <f>Raw_Data!K1700</f>
        <v>6.05</v>
      </c>
      <c r="L1700" s="18">
        <f>IF(Raw_Data!L1700="",ROUND(AVERAGEIFS(Raw_Data!$L$2:$L$4001,Raw_Data!$E$2:$E$4001,E1700),1),Raw_Data!L1700)</f>
        <v>20.7</v>
      </c>
      <c r="M1700" s="15">
        <f>Raw_Data!M1700</f>
        <v>113</v>
      </c>
      <c r="N1700" s="15">
        <f>Raw_Data!N1700</f>
        <v>60.7</v>
      </c>
      <c r="O1700" s="15">
        <f>Raw_Data!O1700</f>
        <v>112.6</v>
      </c>
      <c r="P1700" s="15" t="str">
        <f>Raw_Data!P1700</f>
        <v>Flood</v>
      </c>
      <c r="Q1700" s="15">
        <f>Raw_Data!Q1700</f>
        <v>90.1</v>
      </c>
      <c r="R1700" s="15">
        <f>Raw_Data!R1700</f>
        <v>6.99</v>
      </c>
      <c r="S1700" s="15">
        <f>Raw_Data!S1700</f>
        <v>0.99</v>
      </c>
      <c r="T1700" s="18">
        <f>IF(Raw_Data!T1700="",ROUND(AVERAGEIFS(Raw_Data!$T$2:$T$4001,Raw_Data!$E$2:$E$4001,E1700,Raw_Data!$D$2:$D$4001,D1700),2),IF(Raw_Data!T1700&gt;INDEX(Cleaning_Reference!$F$6:$F$13,MATCH(D1700,Cleaning_Reference!$A$6:$A$13,0)),INDEX(Cleaning_Reference!$F$6:$F$13,MATCH(D1700,Cleaning_Reference!$A$6:$A$13,0)),Raw_Data!T1700))</f>
        <v>1.17</v>
      </c>
      <c r="U1700" s="15">
        <f>Raw_Data!U1700</f>
        <v>9.91</v>
      </c>
      <c r="V1700" s="15">
        <f>Raw_Data!V1700</f>
        <v>59193</v>
      </c>
      <c r="W1700" s="15">
        <f>Raw_Data!W1700</f>
        <v>487787</v>
      </c>
      <c r="X1700" s="15">
        <f>Raw_Data!X1700</f>
        <v>586603</v>
      </c>
      <c r="Y1700" s="15">
        <f>Raw_Data!Y1700</f>
        <v>98816</v>
      </c>
      <c r="Z1700" s="15">
        <f>Raw_Data!Z1700</f>
        <v>4845</v>
      </c>
      <c r="AA1700" s="15">
        <f>Raw_Data!AA1700</f>
        <v>2.0449999999999999</v>
      </c>
      <c r="AB1700" s="15">
        <f>Raw_Data!AB1700</f>
        <v>38</v>
      </c>
      <c r="AC1700" s="19" t="str">
        <f>IF(Raw_Data!G1700="","Yes","No")</f>
        <v>No</v>
      </c>
      <c r="AD1700" s="19" t="str">
        <f>IF(Raw_Data!L1700="","Yes","No")</f>
        <v>No</v>
      </c>
      <c r="AE1700" s="19" t="str">
        <f>IF(Raw_Data!T1700="","Imputed",IF(Raw_Data!T1700&gt;INDEX(Cleaning_Reference!$F$6:$F$13,MATCH(D1700,Cleaning_Reference!$A$6:$A$13,0)),"Capped","Original"))</f>
        <v>Original</v>
      </c>
      <c r="AF1700" s="21">
        <f t="shared" si="26"/>
        <v>9.91</v>
      </c>
    </row>
    <row r="1701" spans="1:32" ht="15" customHeight="1" x14ac:dyDescent="0.3">
      <c r="A1701" s="20" t="str">
        <f>Raw_Data!A1701</f>
        <v>SF11700</v>
      </c>
      <c r="B1701" s="15" t="str">
        <f>Raw_Data!B1701</f>
        <v>Punjab</v>
      </c>
      <c r="C1701" s="15" t="str">
        <f>Raw_Data!C1701</f>
        <v>Erode</v>
      </c>
      <c r="D1701" s="15" t="str">
        <f>Raw_Data!D1701</f>
        <v>Pulses</v>
      </c>
      <c r="E1701" s="15" t="str">
        <f>Raw_Data!E1701</f>
        <v>Kharif</v>
      </c>
      <c r="F1701" s="15">
        <f>Raw_Data!F1701</f>
        <v>13.05</v>
      </c>
      <c r="G1701" s="18">
        <f>IF(Raw_Data!G1701="",ROUND(AVERAGEIFS(Raw_Data!$G$2:$G$4001,Raw_Data!$E$2:$E$4001,E1701),1),Raw_Data!G1701)</f>
        <v>868.3</v>
      </c>
      <c r="H1701" s="15">
        <f>Raw_Data!H1701</f>
        <v>23.2</v>
      </c>
      <c r="I1701" s="15">
        <f>Raw_Data!I1701</f>
        <v>71.599999999999994</v>
      </c>
      <c r="J1701" s="15">
        <f>Raw_Data!J1701</f>
        <v>6.7</v>
      </c>
      <c r="K1701" s="15">
        <f>Raw_Data!K1701</f>
        <v>6.46</v>
      </c>
      <c r="L1701" s="18">
        <f>IF(Raw_Data!L1701="",ROUND(AVERAGEIFS(Raw_Data!$L$2:$L$4001,Raw_Data!$E$2:$E$4001,E1701),1),Raw_Data!L1701)</f>
        <v>27.9</v>
      </c>
      <c r="M1701" s="15">
        <f>Raw_Data!M1701</f>
        <v>69.8</v>
      </c>
      <c r="N1701" s="15">
        <f>Raw_Data!N1701</f>
        <v>67.099999999999994</v>
      </c>
      <c r="O1701" s="15">
        <f>Raw_Data!O1701</f>
        <v>123.8</v>
      </c>
      <c r="P1701" s="15" t="str">
        <f>Raw_Data!P1701</f>
        <v>Rainfed</v>
      </c>
      <c r="Q1701" s="15">
        <f>Raw_Data!Q1701</f>
        <v>268.3</v>
      </c>
      <c r="R1701" s="15">
        <f>Raw_Data!R1701</f>
        <v>4.71</v>
      </c>
      <c r="S1701" s="15">
        <f>Raw_Data!S1701</f>
        <v>0.87</v>
      </c>
      <c r="T1701" s="18">
        <f>IF(Raw_Data!T1701="",ROUND(AVERAGEIFS(Raw_Data!$T$2:$T$4001,Raw_Data!$E$2:$E$4001,E1701,Raw_Data!$D$2:$D$4001,D1701),2),IF(Raw_Data!T1701&gt;INDEX(Cleaning_Reference!$F$6:$F$13,MATCH(D1701,Cleaning_Reference!$A$6:$A$13,0)),INDEX(Cleaning_Reference!$F$6:$F$13,MATCH(D1701,Cleaning_Reference!$A$6:$A$13,0)),Raw_Data!T1701))</f>
        <v>1.19</v>
      </c>
      <c r="U1701" s="15">
        <f>Raw_Data!U1701</f>
        <v>15.53</v>
      </c>
      <c r="V1701" s="15">
        <f>Raw_Data!V1701</f>
        <v>64572</v>
      </c>
      <c r="W1701" s="15">
        <f>Raw_Data!W1701</f>
        <v>832415</v>
      </c>
      <c r="X1701" s="15">
        <f>Raw_Data!X1701</f>
        <v>1002803</v>
      </c>
      <c r="Y1701" s="15">
        <f>Raw_Data!Y1701</f>
        <v>170388</v>
      </c>
      <c r="Z1701" s="15">
        <f>Raw_Data!Z1701</f>
        <v>2533</v>
      </c>
      <c r="AA1701" s="15">
        <f>Raw_Data!AA1701</f>
        <v>6.1310000000000002</v>
      </c>
      <c r="AB1701" s="15">
        <f>Raw_Data!AB1701</f>
        <v>52.3</v>
      </c>
      <c r="AC1701" s="19" t="str">
        <f>IF(Raw_Data!G1701="","Yes","No")</f>
        <v>No</v>
      </c>
      <c r="AD1701" s="19" t="str">
        <f>IF(Raw_Data!L1701="","Yes","No")</f>
        <v>No</v>
      </c>
      <c r="AE1701" s="19" t="str">
        <f>IF(Raw_Data!T1701="","Imputed",IF(Raw_Data!T1701&gt;INDEX(Cleaning_Reference!$F$6:$F$13,MATCH(D1701,Cleaning_Reference!$A$6:$A$13,0)),"Capped","Original"))</f>
        <v>Original</v>
      </c>
      <c r="AF1701" s="21">
        <f t="shared" si="26"/>
        <v>15.53</v>
      </c>
    </row>
    <row r="1702" spans="1:32" ht="15" customHeight="1" x14ac:dyDescent="0.3">
      <c r="A1702" s="20" t="str">
        <f>Raw_Data!A1702</f>
        <v>SF11701</v>
      </c>
      <c r="B1702" s="15" t="str">
        <f>Raw_Data!B1702</f>
        <v>Madhya Pradesh</v>
      </c>
      <c r="C1702" s="15" t="str">
        <f>Raw_Data!C1702</f>
        <v>Indore</v>
      </c>
      <c r="D1702" s="15" t="str">
        <f>Raw_Data!D1702</f>
        <v>Rice</v>
      </c>
      <c r="E1702" s="15" t="str">
        <f>Raw_Data!E1702</f>
        <v>Rabi</v>
      </c>
      <c r="F1702" s="15">
        <f>Raw_Data!F1702</f>
        <v>3.09</v>
      </c>
      <c r="G1702" s="18">
        <f>IF(Raw_Data!G1702="",ROUND(AVERAGEIFS(Raw_Data!$G$2:$G$4001,Raw_Data!$E$2:$E$4001,E1702),1),Raw_Data!G1702)</f>
        <v>544.79999999999995</v>
      </c>
      <c r="H1702" s="15">
        <f>Raw_Data!H1702</f>
        <v>23.2</v>
      </c>
      <c r="I1702" s="15">
        <f>Raw_Data!I1702</f>
        <v>49.6</v>
      </c>
      <c r="J1702" s="15">
        <f>Raw_Data!J1702</f>
        <v>7.1</v>
      </c>
      <c r="K1702" s="15">
        <f>Raw_Data!K1702</f>
        <v>5.78</v>
      </c>
      <c r="L1702" s="18">
        <f>IF(Raw_Data!L1702="",ROUND(AVERAGEIFS(Raw_Data!$L$2:$L$4001,Raw_Data!$E$2:$E$4001,E1702),1),Raw_Data!L1702)</f>
        <v>16.2</v>
      </c>
      <c r="M1702" s="15">
        <f>Raw_Data!M1702</f>
        <v>102.8</v>
      </c>
      <c r="N1702" s="15">
        <f>Raw_Data!N1702</f>
        <v>74</v>
      </c>
      <c r="O1702" s="15">
        <f>Raw_Data!O1702</f>
        <v>108.1</v>
      </c>
      <c r="P1702" s="15" t="str">
        <f>Raw_Data!P1702</f>
        <v>Sprinkler</v>
      </c>
      <c r="Q1702" s="15">
        <f>Raw_Data!Q1702</f>
        <v>111.4</v>
      </c>
      <c r="R1702" s="15">
        <f>Raw_Data!R1702</f>
        <v>3.19</v>
      </c>
      <c r="S1702" s="15">
        <f>Raw_Data!S1702</f>
        <v>0.87</v>
      </c>
      <c r="T1702" s="18">
        <f>IF(Raw_Data!T1702="",ROUND(AVERAGEIFS(Raw_Data!$T$2:$T$4001,Raw_Data!$E$2:$E$4001,E1702,Raw_Data!$D$2:$D$4001,D1702),2),IF(Raw_Data!T1702&gt;INDEX(Cleaning_Reference!$F$6:$F$13,MATCH(D1702,Cleaning_Reference!$A$6:$A$13,0)),INDEX(Cleaning_Reference!$F$6:$F$13,MATCH(D1702,Cleaning_Reference!$A$6:$A$13,0)),Raw_Data!T1702))</f>
        <v>1.38</v>
      </c>
      <c r="U1702" s="15">
        <f>Raw_Data!U1702</f>
        <v>4.26</v>
      </c>
      <c r="V1702" s="15">
        <f>Raw_Data!V1702</f>
        <v>20949</v>
      </c>
      <c r="W1702" s="15">
        <f>Raw_Data!W1702</f>
        <v>184868</v>
      </c>
      <c r="X1702" s="15">
        <f>Raw_Data!X1702</f>
        <v>89243</v>
      </c>
      <c r="Y1702" s="15">
        <f>Raw_Data!Y1702</f>
        <v>-95625</v>
      </c>
      <c r="Z1702" s="15">
        <f>Raw_Data!Z1702</f>
        <v>4594</v>
      </c>
      <c r="AA1702" s="15">
        <f>Raw_Data!AA1702</f>
        <v>0.92700000000000005</v>
      </c>
      <c r="AB1702" s="15">
        <f>Raw_Data!AB1702</f>
        <v>42.2</v>
      </c>
      <c r="AC1702" s="19" t="str">
        <f>IF(Raw_Data!G1702="","Yes","No")</f>
        <v>No</v>
      </c>
      <c r="AD1702" s="19" t="str">
        <f>IF(Raw_Data!L1702="","Yes","No")</f>
        <v>No</v>
      </c>
      <c r="AE1702" s="19" t="str">
        <f>IF(Raw_Data!T1702="","Imputed",IF(Raw_Data!T1702&gt;INDEX(Cleaning_Reference!$F$6:$F$13,MATCH(D1702,Cleaning_Reference!$A$6:$A$13,0)),"Capped","Original"))</f>
        <v>Original</v>
      </c>
      <c r="AF1702" s="21">
        <f t="shared" si="26"/>
        <v>4.26</v>
      </c>
    </row>
    <row r="1703" spans="1:32" ht="15" customHeight="1" x14ac:dyDescent="0.3">
      <c r="A1703" s="20" t="str">
        <f>Raw_Data!A1703</f>
        <v>SF11702</v>
      </c>
      <c r="B1703" s="15" t="str">
        <f>Raw_Data!B1703</f>
        <v>Madhya Pradesh</v>
      </c>
      <c r="C1703" s="15" t="str">
        <f>Raw_Data!C1703</f>
        <v>Warangal</v>
      </c>
      <c r="D1703" s="15" t="str">
        <f>Raw_Data!D1703</f>
        <v>Rice</v>
      </c>
      <c r="E1703" s="15" t="str">
        <f>Raw_Data!E1703</f>
        <v>Rabi</v>
      </c>
      <c r="F1703" s="15">
        <f>Raw_Data!F1703</f>
        <v>0.68</v>
      </c>
      <c r="G1703" s="18">
        <f>IF(Raw_Data!G1703="",ROUND(AVERAGEIFS(Raw_Data!$G$2:$G$4001,Raw_Data!$E$2:$E$4001,E1703),1),Raw_Data!G1703)</f>
        <v>268.39999999999998</v>
      </c>
      <c r="H1703" s="15">
        <f>Raw_Data!H1703</f>
        <v>22.7</v>
      </c>
      <c r="I1703" s="15">
        <f>Raw_Data!I1703</f>
        <v>54.5</v>
      </c>
      <c r="J1703" s="15">
        <f>Raw_Data!J1703</f>
        <v>7.5</v>
      </c>
      <c r="K1703" s="15">
        <f>Raw_Data!K1703</f>
        <v>6.32</v>
      </c>
      <c r="L1703" s="18">
        <f>IF(Raw_Data!L1703="",ROUND(AVERAGEIFS(Raw_Data!$L$2:$L$4001,Raw_Data!$E$2:$E$4001,E1703),1),Raw_Data!L1703)</f>
        <v>27.3</v>
      </c>
      <c r="M1703" s="15">
        <f>Raw_Data!M1703</f>
        <v>87.3</v>
      </c>
      <c r="N1703" s="15">
        <f>Raw_Data!N1703</f>
        <v>62.8</v>
      </c>
      <c r="O1703" s="15">
        <f>Raw_Data!O1703</f>
        <v>96.5</v>
      </c>
      <c r="P1703" s="15" t="str">
        <f>Raw_Data!P1703</f>
        <v>Sprinkler</v>
      </c>
      <c r="Q1703" s="15">
        <f>Raw_Data!Q1703</f>
        <v>214.1</v>
      </c>
      <c r="R1703" s="15">
        <f>Raw_Data!R1703</f>
        <v>5.53</v>
      </c>
      <c r="S1703" s="15">
        <f>Raw_Data!S1703</f>
        <v>0.99</v>
      </c>
      <c r="T1703" s="18">
        <f>IF(Raw_Data!T1703="",ROUND(AVERAGEIFS(Raw_Data!$T$2:$T$4001,Raw_Data!$E$2:$E$4001,E1703,Raw_Data!$D$2:$D$4001,D1703),2),IF(Raw_Data!T1703&gt;INDEX(Cleaning_Reference!$F$6:$F$13,MATCH(D1703,Cleaning_Reference!$A$6:$A$13,0)),INDEX(Cleaning_Reference!$F$6:$F$13,MATCH(D1703,Cleaning_Reference!$A$6:$A$13,0)),Raw_Data!T1703))</f>
        <v>2.31</v>
      </c>
      <c r="U1703" s="15">
        <f>Raw_Data!U1703</f>
        <v>1.57</v>
      </c>
      <c r="V1703" s="15">
        <f>Raw_Data!V1703</f>
        <v>21311</v>
      </c>
      <c r="W1703" s="15">
        <f>Raw_Data!W1703</f>
        <v>47268</v>
      </c>
      <c r="X1703" s="15">
        <f>Raw_Data!X1703</f>
        <v>33458</v>
      </c>
      <c r="Y1703" s="15">
        <f>Raw_Data!Y1703</f>
        <v>-13810</v>
      </c>
      <c r="Z1703" s="15">
        <f>Raw_Data!Z1703</f>
        <v>995</v>
      </c>
      <c r="AA1703" s="15">
        <f>Raw_Data!AA1703</f>
        <v>1.5780000000000001</v>
      </c>
      <c r="AB1703" s="15">
        <f>Raw_Data!AB1703</f>
        <v>26</v>
      </c>
      <c r="AC1703" s="19" t="str">
        <f>IF(Raw_Data!G1703="","Yes","No")</f>
        <v>No</v>
      </c>
      <c r="AD1703" s="19" t="str">
        <f>IF(Raw_Data!L1703="","Yes","No")</f>
        <v>No</v>
      </c>
      <c r="AE1703" s="19" t="str">
        <f>IF(Raw_Data!T1703="","Imputed",IF(Raw_Data!T1703&gt;INDEX(Cleaning_Reference!$F$6:$F$13,MATCH(D1703,Cleaning_Reference!$A$6:$A$13,0)),"Capped","Original"))</f>
        <v>Original</v>
      </c>
      <c r="AF1703" s="21">
        <f t="shared" si="26"/>
        <v>1.57</v>
      </c>
    </row>
    <row r="1704" spans="1:32" ht="15" customHeight="1" x14ac:dyDescent="0.3">
      <c r="A1704" s="20" t="str">
        <f>Raw_Data!A1704</f>
        <v>SF11703</v>
      </c>
      <c r="B1704" s="15" t="str">
        <f>Raw_Data!B1704</f>
        <v>Telangana</v>
      </c>
      <c r="C1704" s="15" t="str">
        <f>Raw_Data!C1704</f>
        <v>Indore</v>
      </c>
      <c r="D1704" s="15" t="str">
        <f>Raw_Data!D1704</f>
        <v>Rice</v>
      </c>
      <c r="E1704" s="15" t="str">
        <f>Raw_Data!E1704</f>
        <v>Rabi</v>
      </c>
      <c r="F1704" s="15">
        <f>Raw_Data!F1704</f>
        <v>5.39</v>
      </c>
      <c r="G1704" s="18">
        <f>IF(Raw_Data!G1704="",ROUND(AVERAGEIFS(Raw_Data!$G$2:$G$4001,Raw_Data!$E$2:$E$4001,E1704),1),Raw_Data!G1704)</f>
        <v>239.2</v>
      </c>
      <c r="H1704" s="15">
        <f>Raw_Data!H1704</f>
        <v>23.1</v>
      </c>
      <c r="I1704" s="15">
        <f>Raw_Data!I1704</f>
        <v>53.2</v>
      </c>
      <c r="J1704" s="15">
        <f>Raw_Data!J1704</f>
        <v>7.5</v>
      </c>
      <c r="K1704" s="15">
        <f>Raw_Data!K1704</f>
        <v>6.99</v>
      </c>
      <c r="L1704" s="18">
        <f>IF(Raw_Data!L1704="",ROUND(AVERAGEIFS(Raw_Data!$L$2:$L$4001,Raw_Data!$E$2:$E$4001,E1704),1),Raw_Data!L1704)</f>
        <v>16.3</v>
      </c>
      <c r="M1704" s="15">
        <f>Raw_Data!M1704</f>
        <v>133.6</v>
      </c>
      <c r="N1704" s="15">
        <f>Raw_Data!N1704</f>
        <v>62.5</v>
      </c>
      <c r="O1704" s="15">
        <f>Raw_Data!O1704</f>
        <v>115.4</v>
      </c>
      <c r="P1704" s="15" t="str">
        <f>Raw_Data!P1704</f>
        <v>Flood</v>
      </c>
      <c r="Q1704" s="15">
        <f>Raw_Data!Q1704</f>
        <v>267.7</v>
      </c>
      <c r="R1704" s="15">
        <f>Raw_Data!R1704</f>
        <v>4.91</v>
      </c>
      <c r="S1704" s="15">
        <f>Raw_Data!S1704</f>
        <v>0.73</v>
      </c>
      <c r="T1704" s="18">
        <f>IF(Raw_Data!T1704="",ROUND(AVERAGEIFS(Raw_Data!$T$2:$T$4001,Raw_Data!$E$2:$E$4001,E1704,Raw_Data!$D$2:$D$4001,D1704),2),IF(Raw_Data!T1704&gt;INDEX(Cleaning_Reference!$F$6:$F$13,MATCH(D1704,Cleaning_Reference!$A$6:$A$13,0)),INDEX(Cleaning_Reference!$F$6:$F$13,MATCH(D1704,Cleaning_Reference!$A$6:$A$13,0)),Raw_Data!T1704))</f>
        <v>2.38</v>
      </c>
      <c r="U1704" s="15">
        <f>Raw_Data!U1704</f>
        <v>12.83</v>
      </c>
      <c r="V1704" s="15">
        <f>Raw_Data!V1704</f>
        <v>23474</v>
      </c>
      <c r="W1704" s="15">
        <f>Raw_Data!W1704</f>
        <v>359829</v>
      </c>
      <c r="X1704" s="15">
        <f>Raw_Data!X1704</f>
        <v>301171</v>
      </c>
      <c r="Y1704" s="15">
        <f>Raw_Data!Y1704</f>
        <v>-58658</v>
      </c>
      <c r="Z1704" s="15">
        <f>Raw_Data!Z1704</f>
        <v>10083</v>
      </c>
      <c r="AA1704" s="15">
        <f>Raw_Data!AA1704</f>
        <v>1.272</v>
      </c>
      <c r="AB1704" s="15">
        <f>Raw_Data!AB1704</f>
        <v>32.700000000000003</v>
      </c>
      <c r="AC1704" s="19" t="str">
        <f>IF(Raw_Data!G1704="","Yes","No")</f>
        <v>No</v>
      </c>
      <c r="AD1704" s="19" t="str">
        <f>IF(Raw_Data!L1704="","Yes","No")</f>
        <v>No</v>
      </c>
      <c r="AE1704" s="19" t="str">
        <f>IF(Raw_Data!T1704="","Imputed",IF(Raw_Data!T1704&gt;INDEX(Cleaning_Reference!$F$6:$F$13,MATCH(D1704,Cleaning_Reference!$A$6:$A$13,0)),"Capped","Original"))</f>
        <v>Original</v>
      </c>
      <c r="AF1704" s="21">
        <f t="shared" si="26"/>
        <v>12.83</v>
      </c>
    </row>
    <row r="1705" spans="1:32" ht="15" customHeight="1" x14ac:dyDescent="0.3">
      <c r="A1705" s="20" t="str">
        <f>Raw_Data!A1705</f>
        <v>SF11704</v>
      </c>
      <c r="B1705" s="15" t="str">
        <f>Raw_Data!B1705</f>
        <v>Tamil Nadu</v>
      </c>
      <c r="C1705" s="15" t="str">
        <f>Raw_Data!C1705</f>
        <v>Raichur</v>
      </c>
      <c r="D1705" s="15" t="str">
        <f>Raw_Data!D1705</f>
        <v>Sugarcane</v>
      </c>
      <c r="E1705" s="15" t="str">
        <f>Raw_Data!E1705</f>
        <v>Kharif</v>
      </c>
      <c r="F1705" s="15">
        <f>Raw_Data!F1705</f>
        <v>9.35</v>
      </c>
      <c r="G1705" s="18">
        <f>IF(Raw_Data!G1705="",ROUND(AVERAGEIFS(Raw_Data!$G$2:$G$4001,Raw_Data!$E$2:$E$4001,E1705),1),Raw_Data!G1705)</f>
        <v>845.8</v>
      </c>
      <c r="H1705" s="15">
        <f>Raw_Data!H1705</f>
        <v>30.6</v>
      </c>
      <c r="I1705" s="15">
        <f>Raw_Data!I1705</f>
        <v>78.900000000000006</v>
      </c>
      <c r="J1705" s="15">
        <f>Raw_Data!J1705</f>
        <v>7.7</v>
      </c>
      <c r="K1705" s="15">
        <f>Raw_Data!K1705</f>
        <v>6.78</v>
      </c>
      <c r="L1705" s="18">
        <f>IF(Raw_Data!L1705="",ROUND(AVERAGEIFS(Raw_Data!$L$2:$L$4001,Raw_Data!$E$2:$E$4001,E1705),1),Raw_Data!L1705)</f>
        <v>22.8</v>
      </c>
      <c r="M1705" s="15">
        <f>Raw_Data!M1705</f>
        <v>141.4</v>
      </c>
      <c r="N1705" s="15">
        <f>Raw_Data!N1705</f>
        <v>51</v>
      </c>
      <c r="O1705" s="15">
        <f>Raw_Data!O1705</f>
        <v>93.3</v>
      </c>
      <c r="P1705" s="15" t="str">
        <f>Raw_Data!P1705</f>
        <v>Flood</v>
      </c>
      <c r="Q1705" s="15">
        <f>Raw_Data!Q1705</f>
        <v>193.5</v>
      </c>
      <c r="R1705" s="15">
        <f>Raw_Data!R1705</f>
        <v>4.22</v>
      </c>
      <c r="S1705" s="15">
        <f>Raw_Data!S1705</f>
        <v>0.97</v>
      </c>
      <c r="T1705" s="18">
        <f>IF(Raw_Data!T1705="",ROUND(AVERAGEIFS(Raw_Data!$T$2:$T$4001,Raw_Data!$E$2:$E$4001,E1705,Raw_Data!$D$2:$D$4001,D1705),2),IF(Raw_Data!T1705&gt;INDEX(Cleaning_Reference!$F$6:$F$13,MATCH(D1705,Cleaning_Reference!$A$6:$A$13,0)),INDEX(Cleaning_Reference!$F$6:$F$13,MATCH(D1705,Cleaning_Reference!$A$6:$A$13,0)),Raw_Data!T1705))</f>
        <v>71.42</v>
      </c>
      <c r="U1705" s="15">
        <f>Raw_Data!U1705</f>
        <v>667.78</v>
      </c>
      <c r="V1705" s="15">
        <f>Raw_Data!V1705</f>
        <v>3938</v>
      </c>
      <c r="W1705" s="15">
        <f>Raw_Data!W1705</f>
        <v>664050</v>
      </c>
      <c r="X1705" s="15">
        <f>Raw_Data!X1705</f>
        <v>2629718</v>
      </c>
      <c r="Y1705" s="15">
        <f>Raw_Data!Y1705</f>
        <v>1965668</v>
      </c>
      <c r="Z1705" s="15">
        <f>Raw_Data!Z1705</f>
        <v>18582</v>
      </c>
      <c r="AA1705" s="15">
        <f>Raw_Data!AA1705</f>
        <v>35.936999999999998</v>
      </c>
      <c r="AB1705" s="15">
        <f>Raw_Data!AB1705</f>
        <v>46.1</v>
      </c>
      <c r="AC1705" s="19" t="str">
        <f>IF(Raw_Data!G1705="","Yes","No")</f>
        <v>No</v>
      </c>
      <c r="AD1705" s="19" t="str">
        <f>IF(Raw_Data!L1705="","Yes","No")</f>
        <v>No</v>
      </c>
      <c r="AE1705" s="19" t="str">
        <f>IF(Raw_Data!T1705="","Imputed",IF(Raw_Data!T1705&gt;INDEX(Cleaning_Reference!$F$6:$F$13,MATCH(D1705,Cleaning_Reference!$A$6:$A$13,0)),"Capped","Original"))</f>
        <v>Original</v>
      </c>
      <c r="AF1705" s="21">
        <f t="shared" si="26"/>
        <v>667.78</v>
      </c>
    </row>
    <row r="1706" spans="1:32" ht="15" customHeight="1" x14ac:dyDescent="0.3">
      <c r="A1706" s="20" t="str">
        <f>Raw_Data!A1706</f>
        <v>SF11705</v>
      </c>
      <c r="B1706" s="15" t="str">
        <f>Raw_Data!B1706</f>
        <v>Punjab</v>
      </c>
      <c r="C1706" s="15" t="str">
        <f>Raw_Data!C1706</f>
        <v>Indore</v>
      </c>
      <c r="D1706" s="15" t="str">
        <f>Raw_Data!D1706</f>
        <v>Groundnut</v>
      </c>
      <c r="E1706" s="15" t="str">
        <f>Raw_Data!E1706</f>
        <v>Rabi</v>
      </c>
      <c r="F1706" s="15">
        <f>Raw_Data!F1706</f>
        <v>10.07</v>
      </c>
      <c r="G1706" s="18">
        <f>IF(Raw_Data!G1706="",ROUND(AVERAGEIFS(Raw_Data!$G$2:$G$4001,Raw_Data!$E$2:$E$4001,E1706),1),Raw_Data!G1706)</f>
        <v>80</v>
      </c>
      <c r="H1706" s="15">
        <f>Raw_Data!H1706</f>
        <v>22.3</v>
      </c>
      <c r="I1706" s="15">
        <f>Raw_Data!I1706</f>
        <v>48.3</v>
      </c>
      <c r="J1706" s="15">
        <f>Raw_Data!J1706</f>
        <v>7.2</v>
      </c>
      <c r="K1706" s="15">
        <f>Raw_Data!K1706</f>
        <v>5.2</v>
      </c>
      <c r="L1706" s="18">
        <f>IF(Raw_Data!L1706="",ROUND(AVERAGEIFS(Raw_Data!$L$2:$L$4001,Raw_Data!$E$2:$E$4001,E1706),1),Raw_Data!L1706)</f>
        <v>25.6</v>
      </c>
      <c r="M1706" s="15">
        <f>Raw_Data!M1706</f>
        <v>153.6</v>
      </c>
      <c r="N1706" s="15">
        <f>Raw_Data!N1706</f>
        <v>22.3</v>
      </c>
      <c r="O1706" s="15">
        <f>Raw_Data!O1706</f>
        <v>58.7</v>
      </c>
      <c r="P1706" s="15" t="str">
        <f>Raw_Data!P1706</f>
        <v>Sprinkler</v>
      </c>
      <c r="Q1706" s="15">
        <f>Raw_Data!Q1706</f>
        <v>166.4</v>
      </c>
      <c r="R1706" s="15">
        <f>Raw_Data!R1706</f>
        <v>3.73</v>
      </c>
      <c r="S1706" s="15">
        <f>Raw_Data!S1706</f>
        <v>0.71</v>
      </c>
      <c r="T1706" s="18">
        <f>IF(Raw_Data!T1706="",ROUND(AVERAGEIFS(Raw_Data!$T$2:$T$4001,Raw_Data!$E$2:$E$4001,E1706,Raw_Data!$D$2:$D$4001,D1706),2),IF(Raw_Data!T1706&gt;INDEX(Cleaning_Reference!$F$6:$F$13,MATCH(D1706,Cleaning_Reference!$A$6:$A$13,0)),INDEX(Cleaning_Reference!$F$6:$F$13,MATCH(D1706,Cleaning_Reference!$A$6:$A$13,0)),Raw_Data!T1706))</f>
        <v>0.3</v>
      </c>
      <c r="U1706" s="15">
        <f>Raw_Data!U1706</f>
        <v>3.02</v>
      </c>
      <c r="V1706" s="15">
        <f>Raw_Data!V1706</f>
        <v>50998</v>
      </c>
      <c r="W1706" s="15">
        <f>Raw_Data!W1706</f>
        <v>668966</v>
      </c>
      <c r="X1706" s="15">
        <f>Raw_Data!X1706</f>
        <v>154014</v>
      </c>
      <c r="Y1706" s="15">
        <f>Raw_Data!Y1706</f>
        <v>-514952</v>
      </c>
      <c r="Z1706" s="15">
        <f>Raw_Data!Z1706</f>
        <v>5793</v>
      </c>
      <c r="AA1706" s="15">
        <f>Raw_Data!AA1706</f>
        <v>0.52100000000000002</v>
      </c>
      <c r="AB1706" s="15">
        <f>Raw_Data!AB1706</f>
        <v>31.1</v>
      </c>
      <c r="AC1706" s="19" t="str">
        <f>IF(Raw_Data!G1706="","Yes","No")</f>
        <v>No</v>
      </c>
      <c r="AD1706" s="19" t="str">
        <f>IF(Raw_Data!L1706="","Yes","No")</f>
        <v>No</v>
      </c>
      <c r="AE1706" s="19" t="str">
        <f>IF(Raw_Data!T1706="","Imputed",IF(Raw_Data!T1706&gt;INDEX(Cleaning_Reference!$F$6:$F$13,MATCH(D1706,Cleaning_Reference!$A$6:$A$13,0)),"Capped","Original"))</f>
        <v>Original</v>
      </c>
      <c r="AF1706" s="21">
        <f t="shared" si="26"/>
        <v>3.02</v>
      </c>
    </row>
    <row r="1707" spans="1:32" ht="15" customHeight="1" x14ac:dyDescent="0.3">
      <c r="A1707" s="20" t="str">
        <f>Raw_Data!A1707</f>
        <v>SF11706</v>
      </c>
      <c r="B1707" s="15" t="str">
        <f>Raw_Data!B1707</f>
        <v>Andhra Pradesh</v>
      </c>
      <c r="C1707" s="15" t="str">
        <f>Raw_Data!C1707</f>
        <v>Raichur</v>
      </c>
      <c r="D1707" s="15" t="str">
        <f>Raw_Data!D1707</f>
        <v>Groundnut</v>
      </c>
      <c r="E1707" s="15" t="str">
        <f>Raw_Data!E1707</f>
        <v>Kharif</v>
      </c>
      <c r="F1707" s="15">
        <f>Raw_Data!F1707</f>
        <v>14.64</v>
      </c>
      <c r="G1707" s="18">
        <f>IF(Raw_Data!G1707="",ROUND(AVERAGEIFS(Raw_Data!$G$2:$G$4001,Raw_Data!$E$2:$E$4001,E1707),1),Raw_Data!G1707)</f>
        <v>829.4</v>
      </c>
      <c r="H1707" s="15">
        <f>Raw_Data!H1707</f>
        <v>32.299999999999997</v>
      </c>
      <c r="I1707" s="15">
        <f>Raw_Data!I1707</f>
        <v>79.5</v>
      </c>
      <c r="J1707" s="15">
        <f>Raw_Data!J1707</f>
        <v>6.6</v>
      </c>
      <c r="K1707" s="15">
        <f>Raw_Data!K1707</f>
        <v>6.47</v>
      </c>
      <c r="L1707" s="18">
        <f>IF(Raw_Data!L1707="",ROUND(AVERAGEIFS(Raw_Data!$L$2:$L$4001,Raw_Data!$E$2:$E$4001,E1707),1),Raw_Data!L1707)</f>
        <v>38.9</v>
      </c>
      <c r="M1707" s="15">
        <f>Raw_Data!M1707</f>
        <v>158.6</v>
      </c>
      <c r="N1707" s="15">
        <f>Raw_Data!N1707</f>
        <v>50.4</v>
      </c>
      <c r="O1707" s="15">
        <f>Raw_Data!O1707</f>
        <v>132.30000000000001</v>
      </c>
      <c r="P1707" s="15" t="str">
        <f>Raw_Data!P1707</f>
        <v>Sprinkler</v>
      </c>
      <c r="Q1707" s="15">
        <f>Raw_Data!Q1707</f>
        <v>276</v>
      </c>
      <c r="R1707" s="15">
        <f>Raw_Data!R1707</f>
        <v>7.12</v>
      </c>
      <c r="S1707" s="15">
        <f>Raw_Data!S1707</f>
        <v>0.86</v>
      </c>
      <c r="T1707" s="18">
        <f>IF(Raw_Data!T1707="",ROUND(AVERAGEIFS(Raw_Data!$T$2:$T$4001,Raw_Data!$E$2:$E$4001,E1707,Raw_Data!$D$2:$D$4001,D1707),2),IF(Raw_Data!T1707&gt;INDEX(Cleaning_Reference!$F$6:$F$13,MATCH(D1707,Cleaning_Reference!$A$6:$A$13,0)),INDEX(Cleaning_Reference!$F$6:$F$13,MATCH(D1707,Cleaning_Reference!$A$6:$A$13,0)),Raw_Data!T1707))</f>
        <v>1.85</v>
      </c>
      <c r="U1707" s="15">
        <f>Raw_Data!U1707</f>
        <v>27.08</v>
      </c>
      <c r="V1707" s="15">
        <f>Raw_Data!V1707</f>
        <v>51416</v>
      </c>
      <c r="W1707" s="15">
        <f>Raw_Data!W1707</f>
        <v>978911</v>
      </c>
      <c r="X1707" s="15">
        <f>Raw_Data!X1707</f>
        <v>1392345</v>
      </c>
      <c r="Y1707" s="15">
        <f>Raw_Data!Y1707</f>
        <v>413434</v>
      </c>
      <c r="Z1707" s="15">
        <f>Raw_Data!Z1707</f>
        <v>7832</v>
      </c>
      <c r="AA1707" s="15">
        <f>Raw_Data!AA1707</f>
        <v>3.4580000000000002</v>
      </c>
      <c r="AB1707" s="15">
        <f>Raw_Data!AB1707</f>
        <v>55.9</v>
      </c>
      <c r="AC1707" s="19" t="str">
        <f>IF(Raw_Data!G1707="","Yes","No")</f>
        <v>No</v>
      </c>
      <c r="AD1707" s="19" t="str">
        <f>IF(Raw_Data!L1707="","Yes","No")</f>
        <v>No</v>
      </c>
      <c r="AE1707" s="19" t="str">
        <f>IF(Raw_Data!T1707="","Imputed",IF(Raw_Data!T1707&gt;INDEX(Cleaning_Reference!$F$6:$F$13,MATCH(D1707,Cleaning_Reference!$A$6:$A$13,0)),"Capped","Original"))</f>
        <v>Original</v>
      </c>
      <c r="AF1707" s="21">
        <f t="shared" si="26"/>
        <v>27.08</v>
      </c>
    </row>
    <row r="1708" spans="1:32" ht="15" customHeight="1" x14ac:dyDescent="0.3">
      <c r="A1708" s="20" t="str">
        <f>Raw_Data!A1708</f>
        <v>SF11707</v>
      </c>
      <c r="B1708" s="15" t="str">
        <f>Raw_Data!B1708</f>
        <v>Karnataka</v>
      </c>
      <c r="C1708" s="15" t="str">
        <f>Raw_Data!C1708</f>
        <v>Krishna</v>
      </c>
      <c r="D1708" s="15" t="str">
        <f>Raw_Data!D1708</f>
        <v>Maize</v>
      </c>
      <c r="E1708" s="15" t="str">
        <f>Raw_Data!E1708</f>
        <v>Kharif</v>
      </c>
      <c r="F1708" s="15">
        <f>Raw_Data!F1708</f>
        <v>1.41</v>
      </c>
      <c r="G1708" s="18">
        <f>IF(Raw_Data!G1708="",ROUND(AVERAGEIFS(Raw_Data!$G$2:$G$4001,Raw_Data!$E$2:$E$4001,E1708),1),Raw_Data!G1708)</f>
        <v>849.3</v>
      </c>
      <c r="H1708" s="15">
        <f>Raw_Data!H1708</f>
        <v>30.7</v>
      </c>
      <c r="I1708" s="15">
        <f>Raw_Data!I1708</f>
        <v>83.5</v>
      </c>
      <c r="J1708" s="15">
        <f>Raw_Data!J1708</f>
        <v>7</v>
      </c>
      <c r="K1708" s="15">
        <f>Raw_Data!K1708</f>
        <v>6.61</v>
      </c>
      <c r="L1708" s="18">
        <f>IF(Raw_Data!L1708="",ROUND(AVERAGEIFS(Raw_Data!$L$2:$L$4001,Raw_Data!$E$2:$E$4001,E1708),1),Raw_Data!L1708)</f>
        <v>37.299999999999997</v>
      </c>
      <c r="M1708" s="15">
        <f>Raw_Data!M1708</f>
        <v>117.6</v>
      </c>
      <c r="N1708" s="15">
        <f>Raw_Data!N1708</f>
        <v>64.8</v>
      </c>
      <c r="O1708" s="15">
        <f>Raw_Data!O1708</f>
        <v>141.19999999999999</v>
      </c>
      <c r="P1708" s="15" t="str">
        <f>Raw_Data!P1708</f>
        <v>Rainfed</v>
      </c>
      <c r="Q1708" s="15">
        <f>Raw_Data!Q1708</f>
        <v>89.4</v>
      </c>
      <c r="R1708" s="15">
        <f>Raw_Data!R1708</f>
        <v>3.19</v>
      </c>
      <c r="S1708" s="15">
        <f>Raw_Data!S1708</f>
        <v>0.71</v>
      </c>
      <c r="T1708" s="18">
        <f>IF(Raw_Data!T1708="",ROUND(AVERAGEIFS(Raw_Data!$T$2:$T$4001,Raw_Data!$E$2:$E$4001,E1708,Raw_Data!$D$2:$D$4001,D1708),2),IF(Raw_Data!T1708&gt;INDEX(Cleaning_Reference!$F$6:$F$13,MATCH(D1708,Cleaning_Reference!$A$6:$A$13,0)),INDEX(Cleaning_Reference!$F$6:$F$13,MATCH(D1708,Cleaning_Reference!$A$6:$A$13,0)),Raw_Data!T1708))</f>
        <v>3.91</v>
      </c>
      <c r="U1708" s="15">
        <f>Raw_Data!U1708</f>
        <v>5.51</v>
      </c>
      <c r="V1708" s="15">
        <f>Raw_Data!V1708</f>
        <v>22852</v>
      </c>
      <c r="W1708" s="15">
        <f>Raw_Data!W1708</f>
        <v>76242</v>
      </c>
      <c r="X1708" s="15">
        <f>Raw_Data!X1708</f>
        <v>125915</v>
      </c>
      <c r="Y1708" s="15">
        <f>Raw_Data!Y1708</f>
        <v>49673</v>
      </c>
      <c r="Z1708" s="15">
        <f>Raw_Data!Z1708</f>
        <v>449</v>
      </c>
      <c r="AA1708" s="15">
        <f>Raw_Data!AA1708</f>
        <v>12.272</v>
      </c>
      <c r="AB1708" s="15">
        <f>Raw_Data!AB1708</f>
        <v>65.900000000000006</v>
      </c>
      <c r="AC1708" s="19" t="str">
        <f>IF(Raw_Data!G1708="","Yes","No")</f>
        <v>No</v>
      </c>
      <c r="AD1708" s="19" t="str">
        <f>IF(Raw_Data!L1708="","Yes","No")</f>
        <v>No</v>
      </c>
      <c r="AE1708" s="19" t="str">
        <f>IF(Raw_Data!T1708="","Imputed",IF(Raw_Data!T1708&gt;INDEX(Cleaning_Reference!$F$6:$F$13,MATCH(D1708,Cleaning_Reference!$A$6:$A$13,0)),"Capped","Original"))</f>
        <v>Original</v>
      </c>
      <c r="AF1708" s="21">
        <f t="shared" si="26"/>
        <v>5.51</v>
      </c>
    </row>
    <row r="1709" spans="1:32" ht="15" customHeight="1" x14ac:dyDescent="0.3">
      <c r="A1709" s="20" t="str">
        <f>Raw_Data!A1709</f>
        <v>SF11708</v>
      </c>
      <c r="B1709" s="15" t="str">
        <f>Raw_Data!B1709</f>
        <v>Tamil Nadu</v>
      </c>
      <c r="C1709" s="15" t="str">
        <f>Raw_Data!C1709</f>
        <v>Rajkot</v>
      </c>
      <c r="D1709" s="15" t="str">
        <f>Raw_Data!D1709</f>
        <v>Pulses</v>
      </c>
      <c r="E1709" s="15" t="str">
        <f>Raw_Data!E1709</f>
        <v>Kharif</v>
      </c>
      <c r="F1709" s="15">
        <f>Raw_Data!F1709</f>
        <v>10.44</v>
      </c>
      <c r="G1709" s="18">
        <f>IF(Raw_Data!G1709="",ROUND(AVERAGEIFS(Raw_Data!$G$2:$G$4001,Raw_Data!$E$2:$E$4001,E1709),1),Raw_Data!G1709)</f>
        <v>644.6</v>
      </c>
      <c r="H1709" s="15">
        <f>Raw_Data!H1709</f>
        <v>30.7</v>
      </c>
      <c r="I1709" s="15">
        <f>Raw_Data!I1709</f>
        <v>75.5</v>
      </c>
      <c r="J1709" s="15">
        <f>Raw_Data!J1709</f>
        <v>7.5</v>
      </c>
      <c r="K1709" s="15">
        <f>Raw_Data!K1709</f>
        <v>6.88</v>
      </c>
      <c r="L1709" s="18">
        <f>IF(Raw_Data!L1709="",ROUND(AVERAGEIFS(Raw_Data!$L$2:$L$4001,Raw_Data!$E$2:$E$4001,E1709),1),Raw_Data!L1709)</f>
        <v>29.8</v>
      </c>
      <c r="M1709" s="15">
        <f>Raw_Data!M1709</f>
        <v>102.2</v>
      </c>
      <c r="N1709" s="15">
        <f>Raw_Data!N1709</f>
        <v>87.4</v>
      </c>
      <c r="O1709" s="15">
        <f>Raw_Data!O1709</f>
        <v>51.7</v>
      </c>
      <c r="P1709" s="15" t="str">
        <f>Raw_Data!P1709</f>
        <v>Flood</v>
      </c>
      <c r="Q1709" s="15">
        <f>Raw_Data!Q1709</f>
        <v>228.3</v>
      </c>
      <c r="R1709" s="15">
        <f>Raw_Data!R1709</f>
        <v>5.3</v>
      </c>
      <c r="S1709" s="15">
        <f>Raw_Data!S1709</f>
        <v>0.78</v>
      </c>
      <c r="T1709" s="18">
        <f>IF(Raw_Data!T1709="",ROUND(AVERAGEIFS(Raw_Data!$T$2:$T$4001,Raw_Data!$E$2:$E$4001,E1709,Raw_Data!$D$2:$D$4001,D1709),2),IF(Raw_Data!T1709&gt;INDEX(Cleaning_Reference!$F$6:$F$13,MATCH(D1709,Cleaning_Reference!$A$6:$A$13,0)),INDEX(Cleaning_Reference!$F$6:$F$13,MATCH(D1709,Cleaning_Reference!$A$6:$A$13,0)),Raw_Data!T1709))</f>
        <v>1.22</v>
      </c>
      <c r="U1709" s="15">
        <f>Raw_Data!U1709</f>
        <v>12.74</v>
      </c>
      <c r="V1709" s="15">
        <f>Raw_Data!V1709</f>
        <v>65124</v>
      </c>
      <c r="W1709" s="15">
        <f>Raw_Data!W1709</f>
        <v>852257</v>
      </c>
      <c r="X1709" s="15">
        <f>Raw_Data!X1709</f>
        <v>829680</v>
      </c>
      <c r="Y1709" s="15">
        <f>Raw_Data!Y1709</f>
        <v>-22577</v>
      </c>
      <c r="Z1709" s="15">
        <f>Raw_Data!Z1709</f>
        <v>5253</v>
      </c>
      <c r="AA1709" s="15">
        <f>Raw_Data!AA1709</f>
        <v>2.4249999999999998</v>
      </c>
      <c r="AB1709" s="15">
        <f>Raw_Data!AB1709</f>
        <v>55.1</v>
      </c>
      <c r="AC1709" s="19" t="str">
        <f>IF(Raw_Data!G1709="","Yes","No")</f>
        <v>No</v>
      </c>
      <c r="AD1709" s="19" t="str">
        <f>IF(Raw_Data!L1709="","Yes","No")</f>
        <v>No</v>
      </c>
      <c r="AE1709" s="19" t="str">
        <f>IF(Raw_Data!T1709="","Imputed",IF(Raw_Data!T1709&gt;INDEX(Cleaning_Reference!$F$6:$F$13,MATCH(D1709,Cleaning_Reference!$A$6:$A$13,0)),"Capped","Original"))</f>
        <v>Original</v>
      </c>
      <c r="AF1709" s="21">
        <f t="shared" si="26"/>
        <v>12.74</v>
      </c>
    </row>
    <row r="1710" spans="1:32" ht="15" customHeight="1" x14ac:dyDescent="0.3">
      <c r="A1710" s="20" t="str">
        <f>Raw_Data!A1710</f>
        <v>SF11709</v>
      </c>
      <c r="B1710" s="15" t="str">
        <f>Raw_Data!B1710</f>
        <v>Madhya Pradesh</v>
      </c>
      <c r="C1710" s="15" t="str">
        <f>Raw_Data!C1710</f>
        <v>Rajkot</v>
      </c>
      <c r="D1710" s="15" t="str">
        <f>Raw_Data!D1710</f>
        <v>Wheat</v>
      </c>
      <c r="E1710" s="15" t="str">
        <f>Raw_Data!E1710</f>
        <v>Rabi</v>
      </c>
      <c r="F1710" s="15">
        <f>Raw_Data!F1710</f>
        <v>1.22</v>
      </c>
      <c r="G1710" s="18">
        <f>IF(Raw_Data!G1710="",ROUND(AVERAGEIFS(Raw_Data!$G$2:$G$4001,Raw_Data!$E$2:$E$4001,E1710),1),Raw_Data!G1710)</f>
        <v>585.1</v>
      </c>
      <c r="H1710" s="15">
        <f>Raw_Data!H1710</f>
        <v>24.1</v>
      </c>
      <c r="I1710" s="15">
        <f>Raw_Data!I1710</f>
        <v>57.2</v>
      </c>
      <c r="J1710" s="15">
        <f>Raw_Data!J1710</f>
        <v>7.1</v>
      </c>
      <c r="K1710" s="15">
        <f>Raw_Data!K1710</f>
        <v>5.39</v>
      </c>
      <c r="L1710" s="18">
        <f>IF(Raw_Data!L1710="",ROUND(AVERAGEIFS(Raw_Data!$L$2:$L$4001,Raw_Data!$E$2:$E$4001,E1710),1),Raw_Data!L1710)</f>
        <v>22.5</v>
      </c>
      <c r="M1710" s="15">
        <f>Raw_Data!M1710</f>
        <v>137.1</v>
      </c>
      <c r="N1710" s="15">
        <f>Raw_Data!N1710</f>
        <v>83.5</v>
      </c>
      <c r="O1710" s="15">
        <f>Raw_Data!O1710</f>
        <v>120.2</v>
      </c>
      <c r="P1710" s="15" t="str">
        <f>Raw_Data!P1710</f>
        <v>Sprinkler</v>
      </c>
      <c r="Q1710" s="15">
        <f>Raw_Data!Q1710</f>
        <v>148.1</v>
      </c>
      <c r="R1710" s="15">
        <f>Raw_Data!R1710</f>
        <v>4.8600000000000003</v>
      </c>
      <c r="S1710" s="15">
        <f>Raw_Data!S1710</f>
        <v>0.82</v>
      </c>
      <c r="T1710" s="18">
        <f>IF(Raw_Data!T1710="",ROUND(AVERAGEIFS(Raw_Data!$T$2:$T$4001,Raw_Data!$E$2:$E$4001,E1710,Raw_Data!$D$2:$D$4001,D1710),2),IF(Raw_Data!T1710&gt;INDEX(Cleaning_Reference!$F$6:$F$13,MATCH(D1710,Cleaning_Reference!$A$6:$A$13,0)),INDEX(Cleaning_Reference!$F$6:$F$13,MATCH(D1710,Cleaning_Reference!$A$6:$A$13,0)),Raw_Data!T1710))</f>
        <v>0.52</v>
      </c>
      <c r="U1710" s="15">
        <f>Raw_Data!U1710</f>
        <v>0.63</v>
      </c>
      <c r="V1710" s="15">
        <f>Raw_Data!V1710</f>
        <v>22371</v>
      </c>
      <c r="W1710" s="15">
        <f>Raw_Data!W1710</f>
        <v>85319</v>
      </c>
      <c r="X1710" s="15">
        <f>Raw_Data!X1710</f>
        <v>14094</v>
      </c>
      <c r="Y1710" s="15">
        <f>Raw_Data!Y1710</f>
        <v>-71225</v>
      </c>
      <c r="Z1710" s="15">
        <f>Raw_Data!Z1710</f>
        <v>698</v>
      </c>
      <c r="AA1710" s="15">
        <f>Raw_Data!AA1710</f>
        <v>0.90300000000000002</v>
      </c>
      <c r="AB1710" s="15">
        <f>Raw_Data!AB1710</f>
        <v>56.6</v>
      </c>
      <c r="AC1710" s="19" t="str">
        <f>IF(Raw_Data!G1710="","Yes","No")</f>
        <v>No</v>
      </c>
      <c r="AD1710" s="19" t="str">
        <f>IF(Raw_Data!L1710="","Yes","No")</f>
        <v>No</v>
      </c>
      <c r="AE1710" s="19" t="str">
        <f>IF(Raw_Data!T1710="","Imputed",IF(Raw_Data!T1710&gt;INDEX(Cleaning_Reference!$F$6:$F$13,MATCH(D1710,Cleaning_Reference!$A$6:$A$13,0)),"Capped","Original"))</f>
        <v>Original</v>
      </c>
      <c r="AF1710" s="21">
        <f t="shared" si="26"/>
        <v>0.63</v>
      </c>
    </row>
    <row r="1711" spans="1:32" ht="15" customHeight="1" x14ac:dyDescent="0.3">
      <c r="A1711" s="20" t="str">
        <f>Raw_Data!A1711</f>
        <v>SF11710</v>
      </c>
      <c r="B1711" s="15" t="str">
        <f>Raw_Data!B1711</f>
        <v>Madhya Pradesh</v>
      </c>
      <c r="C1711" s="15" t="str">
        <f>Raw_Data!C1711</f>
        <v>Nalgonda</v>
      </c>
      <c r="D1711" s="15" t="str">
        <f>Raw_Data!D1711</f>
        <v>Rice</v>
      </c>
      <c r="E1711" s="15" t="str">
        <f>Raw_Data!E1711</f>
        <v>Kharif</v>
      </c>
      <c r="F1711" s="15">
        <f>Raw_Data!F1711</f>
        <v>12.43</v>
      </c>
      <c r="G1711" s="18">
        <f>IF(Raw_Data!G1711="",ROUND(AVERAGEIFS(Raw_Data!$G$2:$G$4001,Raw_Data!$E$2:$E$4001,E1711),1),Raw_Data!G1711)</f>
        <v>1008.1</v>
      </c>
      <c r="H1711" s="15">
        <f>Raw_Data!H1711</f>
        <v>32.1</v>
      </c>
      <c r="I1711" s="15">
        <f>Raw_Data!I1711</f>
        <v>66.400000000000006</v>
      </c>
      <c r="J1711" s="15">
        <f>Raw_Data!J1711</f>
        <v>5.6</v>
      </c>
      <c r="K1711" s="15">
        <f>Raw_Data!K1711</f>
        <v>6.64</v>
      </c>
      <c r="L1711" s="18">
        <f>IF(Raw_Data!L1711="",ROUND(AVERAGEIFS(Raw_Data!$L$2:$L$4001,Raw_Data!$E$2:$E$4001,E1711),1),Raw_Data!L1711)</f>
        <v>28.1</v>
      </c>
      <c r="M1711" s="15">
        <f>Raw_Data!M1711</f>
        <v>93.7</v>
      </c>
      <c r="N1711" s="15">
        <f>Raw_Data!N1711</f>
        <v>59</v>
      </c>
      <c r="O1711" s="15">
        <f>Raw_Data!O1711</f>
        <v>78.8</v>
      </c>
      <c r="P1711" s="15" t="str">
        <f>Raw_Data!P1711</f>
        <v>Drip</v>
      </c>
      <c r="Q1711" s="15">
        <f>Raw_Data!Q1711</f>
        <v>205.4</v>
      </c>
      <c r="R1711" s="15">
        <f>Raw_Data!R1711</f>
        <v>4.04</v>
      </c>
      <c r="S1711" s="15">
        <f>Raw_Data!S1711</f>
        <v>0.83</v>
      </c>
      <c r="T1711" s="18">
        <f>IF(Raw_Data!T1711="",ROUND(AVERAGEIFS(Raw_Data!$T$2:$T$4001,Raw_Data!$E$2:$E$4001,E1711,Raw_Data!$D$2:$D$4001,D1711),2),IF(Raw_Data!T1711&gt;INDEX(Cleaning_Reference!$F$6:$F$13,MATCH(D1711,Cleaning_Reference!$A$6:$A$13,0)),INDEX(Cleaning_Reference!$F$6:$F$13,MATCH(D1711,Cleaning_Reference!$A$6:$A$13,0)),Raw_Data!T1711))</f>
        <v>3.42</v>
      </c>
      <c r="U1711" s="15">
        <f>Raw_Data!U1711</f>
        <v>42.51</v>
      </c>
      <c r="V1711" s="15">
        <f>Raw_Data!V1711</f>
        <v>20719</v>
      </c>
      <c r="W1711" s="15">
        <f>Raw_Data!W1711</f>
        <v>834823</v>
      </c>
      <c r="X1711" s="15">
        <f>Raw_Data!X1711</f>
        <v>880765</v>
      </c>
      <c r="Y1711" s="15">
        <f>Raw_Data!Y1711</f>
        <v>45942</v>
      </c>
      <c r="Z1711" s="15">
        <f>Raw_Data!Z1711</f>
        <v>13733</v>
      </c>
      <c r="AA1711" s="15">
        <f>Raw_Data!AA1711</f>
        <v>3.0950000000000002</v>
      </c>
      <c r="AB1711" s="15">
        <f>Raw_Data!AB1711</f>
        <v>52</v>
      </c>
      <c r="AC1711" s="19" t="str">
        <f>IF(Raw_Data!G1711="","Yes","No")</f>
        <v>No</v>
      </c>
      <c r="AD1711" s="19" t="str">
        <f>IF(Raw_Data!L1711="","Yes","No")</f>
        <v>No</v>
      </c>
      <c r="AE1711" s="19" t="str">
        <f>IF(Raw_Data!T1711="","Imputed",IF(Raw_Data!T1711&gt;INDEX(Cleaning_Reference!$F$6:$F$13,MATCH(D1711,Cleaning_Reference!$A$6:$A$13,0)),"Capped","Original"))</f>
        <v>Original</v>
      </c>
      <c r="AF1711" s="21">
        <f t="shared" si="26"/>
        <v>42.51</v>
      </c>
    </row>
    <row r="1712" spans="1:32" ht="15" customHeight="1" x14ac:dyDescent="0.3">
      <c r="A1712" s="20" t="str">
        <f>Raw_Data!A1712</f>
        <v>SF11711</v>
      </c>
      <c r="B1712" s="15" t="str">
        <f>Raw_Data!B1712</f>
        <v>Tamil Nadu</v>
      </c>
      <c r="C1712" s="15" t="str">
        <f>Raw_Data!C1712</f>
        <v>Ludhiana</v>
      </c>
      <c r="D1712" s="15" t="str">
        <f>Raw_Data!D1712</f>
        <v>Pulses</v>
      </c>
      <c r="E1712" s="15" t="str">
        <f>Raw_Data!E1712</f>
        <v>Kharif</v>
      </c>
      <c r="F1712" s="15">
        <f>Raw_Data!F1712</f>
        <v>10.72</v>
      </c>
      <c r="G1712" s="18">
        <f>IF(Raw_Data!G1712="",ROUND(AVERAGEIFS(Raw_Data!$G$2:$G$4001,Raw_Data!$E$2:$E$4001,E1712),1),Raw_Data!G1712)</f>
        <v>842.5</v>
      </c>
      <c r="H1712" s="15">
        <f>Raw_Data!H1712</f>
        <v>23.1</v>
      </c>
      <c r="I1712" s="15">
        <f>Raw_Data!I1712</f>
        <v>78.400000000000006</v>
      </c>
      <c r="J1712" s="15">
        <f>Raw_Data!J1712</f>
        <v>7.6</v>
      </c>
      <c r="K1712" s="15">
        <f>Raw_Data!K1712</f>
        <v>6.12</v>
      </c>
      <c r="L1712" s="18">
        <f>IF(Raw_Data!L1712="",ROUND(AVERAGEIFS(Raw_Data!$L$2:$L$4001,Raw_Data!$E$2:$E$4001,E1712),1),Raw_Data!L1712)</f>
        <v>29.9</v>
      </c>
      <c r="M1712" s="15">
        <f>Raw_Data!M1712</f>
        <v>65.099999999999994</v>
      </c>
      <c r="N1712" s="15">
        <f>Raw_Data!N1712</f>
        <v>45.2</v>
      </c>
      <c r="O1712" s="15">
        <f>Raw_Data!O1712</f>
        <v>126.6</v>
      </c>
      <c r="P1712" s="15" t="str">
        <f>Raw_Data!P1712</f>
        <v>Sprinkler</v>
      </c>
      <c r="Q1712" s="15">
        <f>Raw_Data!Q1712</f>
        <v>190.7</v>
      </c>
      <c r="R1712" s="15">
        <f>Raw_Data!R1712</f>
        <v>6.12</v>
      </c>
      <c r="S1712" s="15">
        <f>Raw_Data!S1712</f>
        <v>0.82</v>
      </c>
      <c r="T1712" s="18">
        <f>IF(Raw_Data!T1712="",ROUND(AVERAGEIFS(Raw_Data!$T$2:$T$4001,Raw_Data!$E$2:$E$4001,E1712,Raw_Data!$D$2:$D$4001,D1712),2),IF(Raw_Data!T1712&gt;INDEX(Cleaning_Reference!$F$6:$F$13,MATCH(D1712,Cleaning_Reference!$A$6:$A$13,0)),INDEX(Cleaning_Reference!$F$6:$F$13,MATCH(D1712,Cleaning_Reference!$A$6:$A$13,0)),Raw_Data!T1712))</f>
        <v>0.95</v>
      </c>
      <c r="U1712" s="15">
        <f>Raw_Data!U1712</f>
        <v>10.18</v>
      </c>
      <c r="V1712" s="15">
        <f>Raw_Data!V1712</f>
        <v>69978</v>
      </c>
      <c r="W1712" s="15">
        <f>Raw_Data!W1712</f>
        <v>894889</v>
      </c>
      <c r="X1712" s="15">
        <f>Raw_Data!X1712</f>
        <v>712376</v>
      </c>
      <c r="Y1712" s="15">
        <f>Raw_Data!Y1712</f>
        <v>-182513</v>
      </c>
      <c r="Z1712" s="15">
        <f>Raw_Data!Z1712</f>
        <v>4098</v>
      </c>
      <c r="AA1712" s="15">
        <f>Raw_Data!AA1712</f>
        <v>2.484</v>
      </c>
      <c r="AB1712" s="15">
        <f>Raw_Data!AB1712</f>
        <v>44.4</v>
      </c>
      <c r="AC1712" s="19" t="str">
        <f>IF(Raw_Data!G1712="","Yes","No")</f>
        <v>No</v>
      </c>
      <c r="AD1712" s="19" t="str">
        <f>IF(Raw_Data!L1712="","Yes","No")</f>
        <v>No</v>
      </c>
      <c r="AE1712" s="19" t="str">
        <f>IF(Raw_Data!T1712="","Imputed",IF(Raw_Data!T1712&gt;INDEX(Cleaning_Reference!$F$6:$F$13,MATCH(D1712,Cleaning_Reference!$A$6:$A$13,0)),"Capped","Original"))</f>
        <v>Original</v>
      </c>
      <c r="AF1712" s="21">
        <f t="shared" si="26"/>
        <v>10.18</v>
      </c>
    </row>
    <row r="1713" spans="1:32" ht="15" customHeight="1" x14ac:dyDescent="0.3">
      <c r="A1713" s="20" t="str">
        <f>Raw_Data!A1713</f>
        <v>SF11712</v>
      </c>
      <c r="B1713" s="15" t="str">
        <f>Raw_Data!B1713</f>
        <v>Tamil Nadu</v>
      </c>
      <c r="C1713" s="15" t="str">
        <f>Raw_Data!C1713</f>
        <v>Raichur</v>
      </c>
      <c r="D1713" s="15" t="str">
        <f>Raw_Data!D1713</f>
        <v>Pulses</v>
      </c>
      <c r="E1713" s="15" t="str">
        <f>Raw_Data!E1713</f>
        <v>Kharif</v>
      </c>
      <c r="F1713" s="15">
        <f>Raw_Data!F1713</f>
        <v>6.01</v>
      </c>
      <c r="G1713" s="18">
        <f>IF(Raw_Data!G1713="",ROUND(AVERAGEIFS(Raw_Data!$G$2:$G$4001,Raw_Data!$E$2:$E$4001,E1713),1),Raw_Data!G1713)</f>
        <v>778.5</v>
      </c>
      <c r="H1713" s="15">
        <f>Raw_Data!H1713</f>
        <v>25.1</v>
      </c>
      <c r="I1713" s="15">
        <f>Raw_Data!I1713</f>
        <v>62.5</v>
      </c>
      <c r="J1713" s="15">
        <f>Raw_Data!J1713</f>
        <v>4.0999999999999996</v>
      </c>
      <c r="K1713" s="15">
        <f>Raw_Data!K1713</f>
        <v>6.49</v>
      </c>
      <c r="L1713" s="18">
        <f>IF(Raw_Data!L1713="",ROUND(AVERAGEIFS(Raw_Data!$L$2:$L$4001,Raw_Data!$E$2:$E$4001,E1713),1),Raw_Data!L1713)</f>
        <v>34.5</v>
      </c>
      <c r="M1713" s="15">
        <f>Raw_Data!M1713</f>
        <v>134.30000000000001</v>
      </c>
      <c r="N1713" s="15">
        <f>Raw_Data!N1713</f>
        <v>58.6</v>
      </c>
      <c r="O1713" s="15">
        <f>Raw_Data!O1713</f>
        <v>91.9</v>
      </c>
      <c r="P1713" s="15" t="str">
        <f>Raw_Data!P1713</f>
        <v>Rainfed</v>
      </c>
      <c r="Q1713" s="15">
        <f>Raw_Data!Q1713</f>
        <v>185.5</v>
      </c>
      <c r="R1713" s="15">
        <f>Raw_Data!R1713</f>
        <v>3.11</v>
      </c>
      <c r="S1713" s="15">
        <f>Raw_Data!S1713</f>
        <v>1</v>
      </c>
      <c r="T1713" s="18">
        <f>IF(Raw_Data!T1713="",ROUND(AVERAGEIFS(Raw_Data!$T$2:$T$4001,Raw_Data!$E$2:$E$4001,E1713,Raw_Data!$D$2:$D$4001,D1713),2),IF(Raw_Data!T1713&gt;INDEX(Cleaning_Reference!$F$6:$F$13,MATCH(D1713,Cleaning_Reference!$A$6:$A$13,0)),INDEX(Cleaning_Reference!$F$6:$F$13,MATCH(D1713,Cleaning_Reference!$A$6:$A$13,0)),Raw_Data!T1713))</f>
        <v>1.51</v>
      </c>
      <c r="U1713" s="15">
        <f>Raw_Data!U1713</f>
        <v>9.08</v>
      </c>
      <c r="V1713" s="15">
        <f>Raw_Data!V1713</f>
        <v>64699</v>
      </c>
      <c r="W1713" s="15">
        <f>Raw_Data!W1713</f>
        <v>408237</v>
      </c>
      <c r="X1713" s="15">
        <f>Raw_Data!X1713</f>
        <v>587467</v>
      </c>
      <c r="Y1713" s="15">
        <f>Raw_Data!Y1713</f>
        <v>179230</v>
      </c>
      <c r="Z1713" s="15">
        <f>Raw_Data!Z1713</f>
        <v>1284</v>
      </c>
      <c r="AA1713" s="15">
        <f>Raw_Data!AA1713</f>
        <v>7.0720000000000001</v>
      </c>
      <c r="AB1713" s="15">
        <f>Raw_Data!AB1713</f>
        <v>57.8</v>
      </c>
      <c r="AC1713" s="19" t="str">
        <f>IF(Raw_Data!G1713="","Yes","No")</f>
        <v>No</v>
      </c>
      <c r="AD1713" s="19" t="str">
        <f>IF(Raw_Data!L1713="","Yes","No")</f>
        <v>No</v>
      </c>
      <c r="AE1713" s="19" t="str">
        <f>IF(Raw_Data!T1713="","Imputed",IF(Raw_Data!T1713&gt;INDEX(Cleaning_Reference!$F$6:$F$13,MATCH(D1713,Cleaning_Reference!$A$6:$A$13,0)),"Capped","Original"))</f>
        <v>Original</v>
      </c>
      <c r="AF1713" s="21">
        <f t="shared" si="26"/>
        <v>9.08</v>
      </c>
    </row>
    <row r="1714" spans="1:32" ht="15" customHeight="1" x14ac:dyDescent="0.3">
      <c r="A1714" s="20" t="str">
        <f>Raw_Data!A1714</f>
        <v>SF11713</v>
      </c>
      <c r="B1714" s="15" t="str">
        <f>Raw_Data!B1714</f>
        <v>Telangana</v>
      </c>
      <c r="C1714" s="15" t="str">
        <f>Raw_Data!C1714</f>
        <v>Erode</v>
      </c>
      <c r="D1714" s="15" t="str">
        <f>Raw_Data!D1714</f>
        <v>Sugarcane</v>
      </c>
      <c r="E1714" s="15" t="str">
        <f>Raw_Data!E1714</f>
        <v>Rabi</v>
      </c>
      <c r="F1714" s="15">
        <f>Raw_Data!F1714</f>
        <v>14.66</v>
      </c>
      <c r="G1714" s="18">
        <f>IF(Raw_Data!G1714="",ROUND(AVERAGEIFS(Raw_Data!$G$2:$G$4001,Raw_Data!$E$2:$E$4001,E1714),1),Raw_Data!G1714)</f>
        <v>253.1</v>
      </c>
      <c r="H1714" s="15">
        <f>Raw_Data!H1714</f>
        <v>26.8</v>
      </c>
      <c r="I1714" s="15">
        <f>Raw_Data!I1714</f>
        <v>50</v>
      </c>
      <c r="J1714" s="15">
        <f>Raw_Data!J1714</f>
        <v>8.8000000000000007</v>
      </c>
      <c r="K1714" s="15">
        <f>Raw_Data!K1714</f>
        <v>7.26</v>
      </c>
      <c r="L1714" s="18">
        <f>IF(Raw_Data!L1714="",ROUND(AVERAGEIFS(Raw_Data!$L$2:$L$4001,Raw_Data!$E$2:$E$4001,E1714),1),Raw_Data!L1714)</f>
        <v>27.4</v>
      </c>
      <c r="M1714" s="15">
        <f>Raw_Data!M1714</f>
        <v>95.7</v>
      </c>
      <c r="N1714" s="15">
        <f>Raw_Data!N1714</f>
        <v>72</v>
      </c>
      <c r="O1714" s="15">
        <f>Raw_Data!O1714</f>
        <v>118.1</v>
      </c>
      <c r="P1714" s="15" t="str">
        <f>Raw_Data!P1714</f>
        <v>Rainfed</v>
      </c>
      <c r="Q1714" s="15">
        <f>Raw_Data!Q1714</f>
        <v>190.2</v>
      </c>
      <c r="R1714" s="15">
        <f>Raw_Data!R1714</f>
        <v>1.7</v>
      </c>
      <c r="S1714" s="15">
        <f>Raw_Data!S1714</f>
        <v>0.98</v>
      </c>
      <c r="T1714" s="18">
        <f>IF(Raw_Data!T1714="",ROUND(AVERAGEIFS(Raw_Data!$T$2:$T$4001,Raw_Data!$E$2:$E$4001,E1714,Raw_Data!$D$2:$D$4001,D1714),2),IF(Raw_Data!T1714&gt;INDEX(Cleaning_Reference!$F$6:$F$13,MATCH(D1714,Cleaning_Reference!$A$6:$A$13,0)),INDEX(Cleaning_Reference!$F$6:$F$13,MATCH(D1714,Cleaning_Reference!$A$6:$A$13,0)),Raw_Data!T1714))</f>
        <v>34.78</v>
      </c>
      <c r="U1714" s="15">
        <f>Raw_Data!U1714</f>
        <v>509.87</v>
      </c>
      <c r="V1714" s="15">
        <f>Raw_Data!V1714</f>
        <v>3579</v>
      </c>
      <c r="W1714" s="15">
        <f>Raw_Data!W1714</f>
        <v>808095</v>
      </c>
      <c r="X1714" s="15">
        <f>Raw_Data!X1714</f>
        <v>1824825</v>
      </c>
      <c r="Y1714" s="15">
        <f>Raw_Data!Y1714</f>
        <v>1016730</v>
      </c>
      <c r="Z1714" s="15">
        <f>Raw_Data!Z1714</f>
        <v>14661</v>
      </c>
      <c r="AA1714" s="15">
        <f>Raw_Data!AA1714</f>
        <v>34.777000000000001</v>
      </c>
      <c r="AB1714" s="15">
        <f>Raw_Data!AB1714</f>
        <v>39.700000000000003</v>
      </c>
      <c r="AC1714" s="19" t="str">
        <f>IF(Raw_Data!G1714="","Yes","No")</f>
        <v>No</v>
      </c>
      <c r="AD1714" s="19" t="str">
        <f>IF(Raw_Data!L1714="","Yes","No")</f>
        <v>No</v>
      </c>
      <c r="AE1714" s="19" t="str">
        <f>IF(Raw_Data!T1714="","Imputed",IF(Raw_Data!T1714&gt;INDEX(Cleaning_Reference!$F$6:$F$13,MATCH(D1714,Cleaning_Reference!$A$6:$A$13,0)),"Capped","Original"))</f>
        <v>Original</v>
      </c>
      <c r="AF1714" s="21">
        <f t="shared" si="26"/>
        <v>509.87</v>
      </c>
    </row>
    <row r="1715" spans="1:32" ht="15" customHeight="1" x14ac:dyDescent="0.3">
      <c r="A1715" s="20" t="str">
        <f>Raw_Data!A1715</f>
        <v>SF11714</v>
      </c>
      <c r="B1715" s="15" t="str">
        <f>Raw_Data!B1715</f>
        <v>Gujarat</v>
      </c>
      <c r="C1715" s="15" t="str">
        <f>Raw_Data!C1715</f>
        <v>Rajkot</v>
      </c>
      <c r="D1715" s="15" t="str">
        <f>Raw_Data!D1715</f>
        <v>Cotton</v>
      </c>
      <c r="E1715" s="15" t="str">
        <f>Raw_Data!E1715</f>
        <v>Rabi</v>
      </c>
      <c r="F1715" s="15">
        <f>Raw_Data!F1715</f>
        <v>13.13</v>
      </c>
      <c r="G1715" s="18">
        <f>IF(Raw_Data!G1715="",ROUND(AVERAGEIFS(Raw_Data!$G$2:$G$4001,Raw_Data!$E$2:$E$4001,E1715),1),Raw_Data!G1715)</f>
        <v>187.1</v>
      </c>
      <c r="H1715" s="15">
        <f>Raw_Data!H1715</f>
        <v>22.9</v>
      </c>
      <c r="I1715" s="15">
        <f>Raw_Data!I1715</f>
        <v>54.1</v>
      </c>
      <c r="J1715" s="15">
        <f>Raw_Data!J1715</f>
        <v>8.6999999999999993</v>
      </c>
      <c r="K1715" s="15">
        <f>Raw_Data!K1715</f>
        <v>6.45</v>
      </c>
      <c r="L1715" s="18">
        <f>IF(Raw_Data!L1715="",ROUND(AVERAGEIFS(Raw_Data!$L$2:$L$4001,Raw_Data!$E$2:$E$4001,E1715),1),Raw_Data!L1715)</f>
        <v>29.3</v>
      </c>
      <c r="M1715" s="15">
        <f>Raw_Data!M1715</f>
        <v>96.1</v>
      </c>
      <c r="N1715" s="15">
        <f>Raw_Data!N1715</f>
        <v>33.700000000000003</v>
      </c>
      <c r="O1715" s="15">
        <f>Raw_Data!O1715</f>
        <v>128.5</v>
      </c>
      <c r="P1715" s="15" t="str">
        <f>Raw_Data!P1715</f>
        <v>Flood</v>
      </c>
      <c r="Q1715" s="15">
        <f>Raw_Data!Q1715</f>
        <v>218.3</v>
      </c>
      <c r="R1715" s="15">
        <f>Raw_Data!R1715</f>
        <v>7.19</v>
      </c>
      <c r="S1715" s="15">
        <f>Raw_Data!S1715</f>
        <v>0.87</v>
      </c>
      <c r="T1715" s="18">
        <f>IF(Raw_Data!T1715="",ROUND(AVERAGEIFS(Raw_Data!$T$2:$T$4001,Raw_Data!$E$2:$E$4001,E1715,Raw_Data!$D$2:$D$4001,D1715),2),IF(Raw_Data!T1715&gt;INDEX(Cleaning_Reference!$F$6:$F$13,MATCH(D1715,Cleaning_Reference!$A$6:$A$13,0)),INDEX(Cleaning_Reference!$F$6:$F$13,MATCH(D1715,Cleaning_Reference!$A$6:$A$13,0)),Raw_Data!T1715))</f>
        <v>1.03</v>
      </c>
      <c r="U1715" s="15">
        <f>Raw_Data!U1715</f>
        <v>13.52</v>
      </c>
      <c r="V1715" s="15">
        <f>Raw_Data!V1715</f>
        <v>52201</v>
      </c>
      <c r="W1715" s="15">
        <f>Raw_Data!W1715</f>
        <v>1088504</v>
      </c>
      <c r="X1715" s="15">
        <f>Raw_Data!X1715</f>
        <v>705758</v>
      </c>
      <c r="Y1715" s="15">
        <f>Raw_Data!Y1715</f>
        <v>-382746</v>
      </c>
      <c r="Z1715" s="15">
        <f>Raw_Data!Z1715</f>
        <v>12377</v>
      </c>
      <c r="AA1715" s="15">
        <f>Raw_Data!AA1715</f>
        <v>1.0920000000000001</v>
      </c>
      <c r="AB1715" s="15">
        <f>Raw_Data!AB1715</f>
        <v>31.9</v>
      </c>
      <c r="AC1715" s="19" t="str">
        <f>IF(Raw_Data!G1715="","Yes","No")</f>
        <v>No</v>
      </c>
      <c r="AD1715" s="19" t="str">
        <f>IF(Raw_Data!L1715="","Yes","No")</f>
        <v>No</v>
      </c>
      <c r="AE1715" s="19" t="str">
        <f>IF(Raw_Data!T1715="","Imputed",IF(Raw_Data!T1715&gt;INDEX(Cleaning_Reference!$F$6:$F$13,MATCH(D1715,Cleaning_Reference!$A$6:$A$13,0)),"Capped","Original"))</f>
        <v>Original</v>
      </c>
      <c r="AF1715" s="21">
        <f t="shared" si="26"/>
        <v>13.52</v>
      </c>
    </row>
    <row r="1716" spans="1:32" ht="15" customHeight="1" x14ac:dyDescent="0.3">
      <c r="A1716" s="20" t="str">
        <f>Raw_Data!A1716</f>
        <v>SF11715</v>
      </c>
      <c r="B1716" s="15" t="str">
        <f>Raw_Data!B1716</f>
        <v>Punjab</v>
      </c>
      <c r="C1716" s="15" t="str">
        <f>Raw_Data!C1716</f>
        <v>Warangal</v>
      </c>
      <c r="D1716" s="15" t="str">
        <f>Raw_Data!D1716</f>
        <v>Wheat</v>
      </c>
      <c r="E1716" s="15" t="str">
        <f>Raw_Data!E1716</f>
        <v>Kharif</v>
      </c>
      <c r="F1716" s="15">
        <f>Raw_Data!F1716</f>
        <v>5.55</v>
      </c>
      <c r="G1716" s="18">
        <f>IF(Raw_Data!G1716="",ROUND(AVERAGEIFS(Raw_Data!$G$2:$G$4001,Raw_Data!$E$2:$E$4001,E1716),1),Raw_Data!G1716)</f>
        <v>1117.3</v>
      </c>
      <c r="H1716" s="15">
        <f>Raw_Data!H1716</f>
        <v>30.4</v>
      </c>
      <c r="I1716" s="15">
        <f>Raw_Data!I1716</f>
        <v>74.2</v>
      </c>
      <c r="J1716" s="15">
        <f>Raw_Data!J1716</f>
        <v>6.3</v>
      </c>
      <c r="K1716" s="15">
        <f>Raw_Data!K1716</f>
        <v>6.71</v>
      </c>
      <c r="L1716" s="18">
        <f>IF(Raw_Data!L1716="",ROUND(AVERAGEIFS(Raw_Data!$L$2:$L$4001,Raw_Data!$E$2:$E$4001,E1716),1),Raw_Data!L1716)</f>
        <v>29.9</v>
      </c>
      <c r="M1716" s="15">
        <f>Raw_Data!M1716</f>
        <v>120.6</v>
      </c>
      <c r="N1716" s="15">
        <f>Raw_Data!N1716</f>
        <v>38.200000000000003</v>
      </c>
      <c r="O1716" s="15">
        <f>Raw_Data!O1716</f>
        <v>98.6</v>
      </c>
      <c r="P1716" s="15" t="str">
        <f>Raw_Data!P1716</f>
        <v>Rainfed</v>
      </c>
      <c r="Q1716" s="15">
        <f>Raw_Data!Q1716</f>
        <v>331.3</v>
      </c>
      <c r="R1716" s="15">
        <f>Raw_Data!R1716</f>
        <v>5.7</v>
      </c>
      <c r="S1716" s="15">
        <f>Raw_Data!S1716</f>
        <v>0.85</v>
      </c>
      <c r="T1716" s="18">
        <f>IF(Raw_Data!T1716="",ROUND(AVERAGEIFS(Raw_Data!$T$2:$T$4001,Raw_Data!$E$2:$E$4001,E1716,Raw_Data!$D$2:$D$4001,D1716),2),IF(Raw_Data!T1716&gt;INDEX(Cleaning_Reference!$F$6:$F$13,MATCH(D1716,Cleaning_Reference!$A$6:$A$13,0)),INDEX(Cleaning_Reference!$F$6:$F$13,MATCH(D1716,Cleaning_Reference!$A$6:$A$13,0)),Raw_Data!T1716))</f>
        <v>2.2999999999999998</v>
      </c>
      <c r="U1716" s="15">
        <f>Raw_Data!U1716</f>
        <v>12.76</v>
      </c>
      <c r="V1716" s="15">
        <f>Raw_Data!V1716</f>
        <v>24846</v>
      </c>
      <c r="W1716" s="15">
        <f>Raw_Data!W1716</f>
        <v>459378</v>
      </c>
      <c r="X1716" s="15">
        <f>Raw_Data!X1716</f>
        <v>317035</v>
      </c>
      <c r="Y1716" s="15">
        <f>Raw_Data!Y1716</f>
        <v>-142343</v>
      </c>
      <c r="Z1716" s="15">
        <f>Raw_Data!Z1716</f>
        <v>1725</v>
      </c>
      <c r="AA1716" s="15">
        <f>Raw_Data!AA1716</f>
        <v>7.3970000000000002</v>
      </c>
      <c r="AB1716" s="15">
        <f>Raw_Data!AB1716</f>
        <v>58.3</v>
      </c>
      <c r="AC1716" s="19" t="str">
        <f>IF(Raw_Data!G1716="","Yes","No")</f>
        <v>No</v>
      </c>
      <c r="AD1716" s="19" t="str">
        <f>IF(Raw_Data!L1716="","Yes","No")</f>
        <v>No</v>
      </c>
      <c r="AE1716" s="19" t="str">
        <f>IF(Raw_Data!T1716="","Imputed",IF(Raw_Data!T1716&gt;INDEX(Cleaning_Reference!$F$6:$F$13,MATCH(D1716,Cleaning_Reference!$A$6:$A$13,0)),"Capped","Original"))</f>
        <v>Original</v>
      </c>
      <c r="AF1716" s="21">
        <f t="shared" si="26"/>
        <v>12.77</v>
      </c>
    </row>
    <row r="1717" spans="1:32" ht="15" customHeight="1" x14ac:dyDescent="0.3">
      <c r="A1717" s="20" t="str">
        <f>Raw_Data!A1717</f>
        <v>SF11716</v>
      </c>
      <c r="B1717" s="15" t="str">
        <f>Raw_Data!B1717</f>
        <v>Gujarat</v>
      </c>
      <c r="C1717" s="15" t="str">
        <f>Raw_Data!C1717</f>
        <v>Indore</v>
      </c>
      <c r="D1717" s="15" t="str">
        <f>Raw_Data!D1717</f>
        <v>Sugarcane</v>
      </c>
      <c r="E1717" s="15" t="str">
        <f>Raw_Data!E1717</f>
        <v>Kharif</v>
      </c>
      <c r="F1717" s="15">
        <f>Raw_Data!F1717</f>
        <v>6.32</v>
      </c>
      <c r="G1717" s="18">
        <f>IF(Raw_Data!G1717="",ROUND(AVERAGEIFS(Raw_Data!$G$2:$G$4001,Raw_Data!$E$2:$E$4001,E1717),1),Raw_Data!G1717)</f>
        <v>689</v>
      </c>
      <c r="H1717" s="15">
        <f>Raw_Data!H1717</f>
        <v>29.6</v>
      </c>
      <c r="I1717" s="15">
        <f>Raw_Data!I1717</f>
        <v>68.2</v>
      </c>
      <c r="J1717" s="15">
        <f>Raw_Data!J1717</f>
        <v>5.9</v>
      </c>
      <c r="K1717" s="15">
        <f>Raw_Data!K1717</f>
        <v>6.68</v>
      </c>
      <c r="L1717" s="18">
        <f>IF(Raw_Data!L1717="",ROUND(AVERAGEIFS(Raw_Data!$L$2:$L$4001,Raw_Data!$E$2:$E$4001,E1717),1),Raw_Data!L1717)</f>
        <v>30.5</v>
      </c>
      <c r="M1717" s="15">
        <f>Raw_Data!M1717</f>
        <v>125.9</v>
      </c>
      <c r="N1717" s="15">
        <f>Raw_Data!N1717</f>
        <v>71.8</v>
      </c>
      <c r="O1717" s="15">
        <f>Raw_Data!O1717</f>
        <v>103.9</v>
      </c>
      <c r="P1717" s="15" t="str">
        <f>Raw_Data!P1717</f>
        <v>Drip</v>
      </c>
      <c r="Q1717" s="15">
        <f>Raw_Data!Q1717</f>
        <v>171</v>
      </c>
      <c r="R1717" s="15">
        <f>Raw_Data!R1717</f>
        <v>0.5</v>
      </c>
      <c r="S1717" s="15">
        <f>Raw_Data!S1717</f>
        <v>0.75</v>
      </c>
      <c r="T1717" s="18">
        <f>IF(Raw_Data!T1717="",ROUND(AVERAGEIFS(Raw_Data!$T$2:$T$4001,Raw_Data!$E$2:$E$4001,E1717,Raw_Data!$D$2:$D$4001,D1717),2),IF(Raw_Data!T1717&gt;INDEX(Cleaning_Reference!$F$6:$F$13,MATCH(D1717,Cleaning_Reference!$A$6:$A$13,0)),INDEX(Cleaning_Reference!$F$6:$F$13,MATCH(D1717,Cleaning_Reference!$A$6:$A$13,0)),Raw_Data!T1717))</f>
        <v>101.44</v>
      </c>
      <c r="U1717" s="15">
        <f>Raw_Data!U1717</f>
        <v>641.1</v>
      </c>
      <c r="V1717" s="15">
        <f>Raw_Data!V1717</f>
        <v>3077</v>
      </c>
      <c r="W1717" s="15">
        <f>Raw_Data!W1717</f>
        <v>364374</v>
      </c>
      <c r="X1717" s="15">
        <f>Raw_Data!X1717</f>
        <v>1972665</v>
      </c>
      <c r="Y1717" s="15">
        <f>Raw_Data!Y1717</f>
        <v>1608291</v>
      </c>
      <c r="Z1717" s="15">
        <f>Raw_Data!Z1717</f>
        <v>11781</v>
      </c>
      <c r="AA1717" s="15">
        <f>Raw_Data!AA1717</f>
        <v>54.417999999999999</v>
      </c>
      <c r="AB1717" s="15">
        <f>Raw_Data!AB1717</f>
        <v>60.1</v>
      </c>
      <c r="AC1717" s="19" t="str">
        <f>IF(Raw_Data!G1717="","Yes","No")</f>
        <v>No</v>
      </c>
      <c r="AD1717" s="19" t="str">
        <f>IF(Raw_Data!L1717="","Yes","No")</f>
        <v>No</v>
      </c>
      <c r="AE1717" s="19" t="str">
        <f>IF(Raw_Data!T1717="","Imputed",IF(Raw_Data!T1717&gt;INDEX(Cleaning_Reference!$F$6:$F$13,MATCH(D1717,Cleaning_Reference!$A$6:$A$13,0)),"Capped","Original"))</f>
        <v>Original</v>
      </c>
      <c r="AF1717" s="21">
        <f t="shared" si="26"/>
        <v>641.1</v>
      </c>
    </row>
    <row r="1718" spans="1:32" ht="15" customHeight="1" x14ac:dyDescent="0.3">
      <c r="A1718" s="20" t="str">
        <f>Raw_Data!A1718</f>
        <v>SF11717</v>
      </c>
      <c r="B1718" s="15" t="str">
        <f>Raw_Data!B1718</f>
        <v>Gujarat</v>
      </c>
      <c r="C1718" s="15" t="str">
        <f>Raw_Data!C1718</f>
        <v>Nashik</v>
      </c>
      <c r="D1718" s="15" t="str">
        <f>Raw_Data!D1718</f>
        <v>Wheat</v>
      </c>
      <c r="E1718" s="15" t="str">
        <f>Raw_Data!E1718</f>
        <v>Rabi</v>
      </c>
      <c r="F1718" s="15">
        <f>Raw_Data!F1718</f>
        <v>4.41</v>
      </c>
      <c r="G1718" s="18">
        <f>IF(Raw_Data!G1718="",ROUND(AVERAGEIFS(Raw_Data!$G$2:$G$4001,Raw_Data!$E$2:$E$4001,E1718),1),Raw_Data!G1718)</f>
        <v>208.4</v>
      </c>
      <c r="H1718" s="15">
        <f>Raw_Data!H1718</f>
        <v>27.9</v>
      </c>
      <c r="I1718" s="15">
        <f>Raw_Data!I1718</f>
        <v>61.6</v>
      </c>
      <c r="J1718" s="15">
        <f>Raw_Data!J1718</f>
        <v>8.6</v>
      </c>
      <c r="K1718" s="15">
        <f>Raw_Data!K1718</f>
        <v>7.51</v>
      </c>
      <c r="L1718" s="18">
        <f>IF(Raw_Data!L1718="",ROUND(AVERAGEIFS(Raw_Data!$L$2:$L$4001,Raw_Data!$E$2:$E$4001,E1718),1),Raw_Data!L1718)</f>
        <v>25.1</v>
      </c>
      <c r="M1718" s="15">
        <f>Raw_Data!M1718</f>
        <v>149.5</v>
      </c>
      <c r="N1718" s="15">
        <f>Raw_Data!N1718</f>
        <v>49.6</v>
      </c>
      <c r="O1718" s="15">
        <f>Raw_Data!O1718</f>
        <v>46.1</v>
      </c>
      <c r="P1718" s="15" t="str">
        <f>Raw_Data!P1718</f>
        <v>Flood</v>
      </c>
      <c r="Q1718" s="15">
        <f>Raw_Data!Q1718</f>
        <v>214</v>
      </c>
      <c r="R1718" s="15">
        <f>Raw_Data!R1718</f>
        <v>4.2699999999999996</v>
      </c>
      <c r="S1718" s="15">
        <f>Raw_Data!S1718</f>
        <v>0.9</v>
      </c>
      <c r="T1718" s="18">
        <f>IF(Raw_Data!T1718="",ROUND(AVERAGEIFS(Raw_Data!$T$2:$T$4001,Raw_Data!$E$2:$E$4001,E1718,Raw_Data!$D$2:$D$4001,D1718),2),IF(Raw_Data!T1718&gt;INDEX(Cleaning_Reference!$F$6:$F$13,MATCH(D1718,Cleaning_Reference!$A$6:$A$13,0)),INDEX(Cleaning_Reference!$F$6:$F$13,MATCH(D1718,Cleaning_Reference!$A$6:$A$13,0)),Raw_Data!T1718))</f>
        <v>0.97</v>
      </c>
      <c r="U1718" s="15">
        <f>Raw_Data!U1718</f>
        <v>4.28</v>
      </c>
      <c r="V1718" s="15">
        <f>Raw_Data!V1718</f>
        <v>22746</v>
      </c>
      <c r="W1718" s="15">
        <f>Raw_Data!W1718</f>
        <v>340731</v>
      </c>
      <c r="X1718" s="15">
        <f>Raw_Data!X1718</f>
        <v>97353</v>
      </c>
      <c r="Y1718" s="15">
        <f>Raw_Data!Y1718</f>
        <v>-243378</v>
      </c>
      <c r="Z1718" s="15">
        <f>Raw_Data!Z1718</f>
        <v>2945</v>
      </c>
      <c r="AA1718" s="15">
        <f>Raw_Data!AA1718</f>
        <v>1.4530000000000001</v>
      </c>
      <c r="AB1718" s="15">
        <f>Raw_Data!AB1718</f>
        <v>42</v>
      </c>
      <c r="AC1718" s="19" t="str">
        <f>IF(Raw_Data!G1718="","Yes","No")</f>
        <v>No</v>
      </c>
      <c r="AD1718" s="19" t="str">
        <f>IF(Raw_Data!L1718="","Yes","No")</f>
        <v>No</v>
      </c>
      <c r="AE1718" s="19" t="str">
        <f>IF(Raw_Data!T1718="","Imputed",IF(Raw_Data!T1718&gt;INDEX(Cleaning_Reference!$F$6:$F$13,MATCH(D1718,Cleaning_Reference!$A$6:$A$13,0)),"Capped","Original"))</f>
        <v>Original</v>
      </c>
      <c r="AF1718" s="21">
        <f t="shared" si="26"/>
        <v>4.28</v>
      </c>
    </row>
    <row r="1719" spans="1:32" ht="15" customHeight="1" x14ac:dyDescent="0.3">
      <c r="A1719" s="20" t="str">
        <f>Raw_Data!A1719</f>
        <v>SF11718</v>
      </c>
      <c r="B1719" s="15" t="str">
        <f>Raw_Data!B1719</f>
        <v>Gujarat</v>
      </c>
      <c r="C1719" s="15" t="str">
        <f>Raw_Data!C1719</f>
        <v>Ludhiana</v>
      </c>
      <c r="D1719" s="15" t="str">
        <f>Raw_Data!D1719</f>
        <v>Rice</v>
      </c>
      <c r="E1719" s="15" t="str">
        <f>Raw_Data!E1719</f>
        <v>Zaid</v>
      </c>
      <c r="F1719" s="15">
        <f>Raw_Data!F1719</f>
        <v>0.85</v>
      </c>
      <c r="G1719" s="18">
        <f>IF(Raw_Data!G1719="",ROUND(AVERAGEIFS(Raw_Data!$G$2:$G$4001,Raw_Data!$E$2:$E$4001,E1719),1),Raw_Data!G1719)</f>
        <v>388.1</v>
      </c>
      <c r="H1719" s="15">
        <f>Raw_Data!H1719</f>
        <v>29</v>
      </c>
      <c r="I1719" s="15">
        <f>Raw_Data!I1719</f>
        <v>54.6</v>
      </c>
      <c r="J1719" s="15">
        <f>Raw_Data!J1719</f>
        <v>8.6999999999999993</v>
      </c>
      <c r="K1719" s="15">
        <f>Raw_Data!K1719</f>
        <v>6.57</v>
      </c>
      <c r="L1719" s="18">
        <f>IF(Raw_Data!L1719="",ROUND(AVERAGEIFS(Raw_Data!$L$2:$L$4001,Raw_Data!$E$2:$E$4001,E1719),1),Raw_Data!L1719)</f>
        <v>15.3</v>
      </c>
      <c r="M1719" s="15">
        <f>Raw_Data!M1719</f>
        <v>120.2</v>
      </c>
      <c r="N1719" s="15">
        <f>Raw_Data!N1719</f>
        <v>62.5</v>
      </c>
      <c r="O1719" s="15">
        <f>Raw_Data!O1719</f>
        <v>128.1</v>
      </c>
      <c r="P1719" s="15" t="str">
        <f>Raw_Data!P1719</f>
        <v>Sprinkler</v>
      </c>
      <c r="Q1719" s="15">
        <f>Raw_Data!Q1719</f>
        <v>286.7</v>
      </c>
      <c r="R1719" s="15">
        <f>Raw_Data!R1719</f>
        <v>5.99</v>
      </c>
      <c r="S1719" s="15">
        <f>Raw_Data!S1719</f>
        <v>1</v>
      </c>
      <c r="T1719" s="18">
        <f>IF(Raw_Data!T1719="",ROUND(AVERAGEIFS(Raw_Data!$T$2:$T$4001,Raw_Data!$E$2:$E$4001,E1719,Raw_Data!$D$2:$D$4001,D1719),2),IF(Raw_Data!T1719&gt;INDEX(Cleaning_Reference!$F$6:$F$13,MATCH(D1719,Cleaning_Reference!$A$6:$A$13,0)),INDEX(Cleaning_Reference!$F$6:$F$13,MATCH(D1719,Cleaning_Reference!$A$6:$A$13,0)),Raw_Data!T1719))</f>
        <v>2.85</v>
      </c>
      <c r="U1719" s="15">
        <f>Raw_Data!U1719</f>
        <v>2.42</v>
      </c>
      <c r="V1719" s="15">
        <f>Raw_Data!V1719</f>
        <v>22581</v>
      </c>
      <c r="W1719" s="15">
        <f>Raw_Data!W1719</f>
        <v>66219</v>
      </c>
      <c r="X1719" s="15">
        <f>Raw_Data!X1719</f>
        <v>54646</v>
      </c>
      <c r="Y1719" s="15">
        <f>Raw_Data!Y1719</f>
        <v>-11573</v>
      </c>
      <c r="Z1719" s="15">
        <f>Raw_Data!Z1719</f>
        <v>1294</v>
      </c>
      <c r="AA1719" s="15">
        <f>Raw_Data!AA1719</f>
        <v>1.87</v>
      </c>
      <c r="AB1719" s="15">
        <f>Raw_Data!AB1719</f>
        <v>41</v>
      </c>
      <c r="AC1719" s="19" t="str">
        <f>IF(Raw_Data!G1719="","Yes","No")</f>
        <v>No</v>
      </c>
      <c r="AD1719" s="19" t="str">
        <f>IF(Raw_Data!L1719="","Yes","No")</f>
        <v>No</v>
      </c>
      <c r="AE1719" s="19" t="str">
        <f>IF(Raw_Data!T1719="","Imputed",IF(Raw_Data!T1719&gt;INDEX(Cleaning_Reference!$F$6:$F$13,MATCH(D1719,Cleaning_Reference!$A$6:$A$13,0)),"Capped","Original"))</f>
        <v>Original</v>
      </c>
      <c r="AF1719" s="21">
        <f t="shared" si="26"/>
        <v>2.42</v>
      </c>
    </row>
    <row r="1720" spans="1:32" ht="15" customHeight="1" x14ac:dyDescent="0.3">
      <c r="A1720" s="20" t="str">
        <f>Raw_Data!A1720</f>
        <v>SF11719</v>
      </c>
      <c r="B1720" s="15" t="str">
        <f>Raw_Data!B1720</f>
        <v>Karnataka</v>
      </c>
      <c r="C1720" s="15" t="str">
        <f>Raw_Data!C1720</f>
        <v>Nalgonda</v>
      </c>
      <c r="D1720" s="15" t="str">
        <f>Raw_Data!D1720</f>
        <v>Rice</v>
      </c>
      <c r="E1720" s="15" t="str">
        <f>Raw_Data!E1720</f>
        <v>Rabi</v>
      </c>
      <c r="F1720" s="15">
        <f>Raw_Data!F1720</f>
        <v>14.42</v>
      </c>
      <c r="G1720" s="18">
        <f>IF(Raw_Data!G1720="",ROUND(AVERAGEIFS(Raw_Data!$G$2:$G$4001,Raw_Data!$E$2:$E$4001,E1720),1),Raw_Data!G1720)</f>
        <v>450.9</v>
      </c>
      <c r="H1720" s="15">
        <f>Raw_Data!H1720</f>
        <v>23.6</v>
      </c>
      <c r="I1720" s="15">
        <f>Raw_Data!I1720</f>
        <v>72.400000000000006</v>
      </c>
      <c r="J1720" s="15">
        <f>Raw_Data!J1720</f>
        <v>7.7</v>
      </c>
      <c r="K1720" s="15">
        <f>Raw_Data!K1720</f>
        <v>6.82</v>
      </c>
      <c r="L1720" s="18">
        <f>IF(Raw_Data!L1720="",ROUND(AVERAGEIFS(Raw_Data!$L$2:$L$4001,Raw_Data!$E$2:$E$4001,E1720),1),Raw_Data!L1720)</f>
        <v>31.6</v>
      </c>
      <c r="M1720" s="15">
        <f>Raw_Data!M1720</f>
        <v>114.1</v>
      </c>
      <c r="N1720" s="15">
        <f>Raw_Data!N1720</f>
        <v>70.400000000000006</v>
      </c>
      <c r="O1720" s="15">
        <f>Raw_Data!O1720</f>
        <v>140.5</v>
      </c>
      <c r="P1720" s="15" t="str">
        <f>Raw_Data!P1720</f>
        <v>Sprinkler</v>
      </c>
      <c r="Q1720" s="15">
        <f>Raw_Data!Q1720</f>
        <v>204.6</v>
      </c>
      <c r="R1720" s="15">
        <f>Raw_Data!R1720</f>
        <v>6.71</v>
      </c>
      <c r="S1720" s="15">
        <f>Raw_Data!S1720</f>
        <v>0.65</v>
      </c>
      <c r="T1720" s="18">
        <f>IF(Raw_Data!T1720="",ROUND(AVERAGEIFS(Raw_Data!$T$2:$T$4001,Raw_Data!$E$2:$E$4001,E1720,Raw_Data!$D$2:$D$4001,D1720),2),IF(Raw_Data!T1720&gt;INDEX(Cleaning_Reference!$F$6:$F$13,MATCH(D1720,Cleaning_Reference!$A$6:$A$13,0)),INDEX(Cleaning_Reference!$F$6:$F$13,MATCH(D1720,Cleaning_Reference!$A$6:$A$13,0)),Raw_Data!T1720))</f>
        <v>3.91</v>
      </c>
      <c r="U1720" s="15">
        <f>Raw_Data!U1720</f>
        <v>56.38</v>
      </c>
      <c r="V1720" s="15">
        <f>Raw_Data!V1720</f>
        <v>25392</v>
      </c>
      <c r="W1720" s="15">
        <f>Raw_Data!W1720</f>
        <v>952561</v>
      </c>
      <c r="X1720" s="15">
        <f>Raw_Data!X1720</f>
        <v>1431601</v>
      </c>
      <c r="Y1720" s="15">
        <f>Raw_Data!Y1720</f>
        <v>479040</v>
      </c>
      <c r="Z1720" s="15">
        <f>Raw_Data!Z1720</f>
        <v>21350</v>
      </c>
      <c r="AA1720" s="15">
        <f>Raw_Data!AA1720</f>
        <v>2.641</v>
      </c>
      <c r="AB1720" s="15">
        <f>Raw_Data!AB1720</f>
        <v>53.5</v>
      </c>
      <c r="AC1720" s="19" t="str">
        <f>IF(Raw_Data!G1720="","Yes","No")</f>
        <v>No</v>
      </c>
      <c r="AD1720" s="19" t="str">
        <f>IF(Raw_Data!L1720="","Yes","No")</f>
        <v>No</v>
      </c>
      <c r="AE1720" s="19" t="str">
        <f>IF(Raw_Data!T1720="","Imputed",IF(Raw_Data!T1720&gt;INDEX(Cleaning_Reference!$F$6:$F$13,MATCH(D1720,Cleaning_Reference!$A$6:$A$13,0)),"Capped","Original"))</f>
        <v>Original</v>
      </c>
      <c r="AF1720" s="21">
        <f t="shared" si="26"/>
        <v>56.38</v>
      </c>
    </row>
    <row r="1721" spans="1:32" ht="15" customHeight="1" x14ac:dyDescent="0.3">
      <c r="A1721" s="20" t="str">
        <f>Raw_Data!A1721</f>
        <v>SF11720</v>
      </c>
      <c r="B1721" s="15" t="str">
        <f>Raw_Data!B1721</f>
        <v>Punjab</v>
      </c>
      <c r="C1721" s="15" t="str">
        <f>Raw_Data!C1721</f>
        <v>Ludhiana</v>
      </c>
      <c r="D1721" s="15" t="str">
        <f>Raw_Data!D1721</f>
        <v>Pulses</v>
      </c>
      <c r="E1721" s="15" t="str">
        <f>Raw_Data!E1721</f>
        <v>Kharif</v>
      </c>
      <c r="F1721" s="15">
        <f>Raw_Data!F1721</f>
        <v>9.51</v>
      </c>
      <c r="G1721" s="18">
        <f>IF(Raw_Data!G1721="",ROUND(AVERAGEIFS(Raw_Data!$G$2:$G$4001,Raw_Data!$E$2:$E$4001,E1721),1),Raw_Data!G1721)</f>
        <v>623.9</v>
      </c>
      <c r="H1721" s="15">
        <f>Raw_Data!H1721</f>
        <v>26.4</v>
      </c>
      <c r="I1721" s="15">
        <f>Raw_Data!I1721</f>
        <v>84.7</v>
      </c>
      <c r="J1721" s="15">
        <f>Raw_Data!J1721</f>
        <v>7.4</v>
      </c>
      <c r="K1721" s="15">
        <f>Raw_Data!K1721</f>
        <v>6.27</v>
      </c>
      <c r="L1721" s="18">
        <f>IF(Raw_Data!L1721="",ROUND(AVERAGEIFS(Raw_Data!$L$2:$L$4001,Raw_Data!$E$2:$E$4001,E1721),1),Raw_Data!L1721)</f>
        <v>34.299999999999997</v>
      </c>
      <c r="M1721" s="15">
        <f>Raw_Data!M1721</f>
        <v>91.7</v>
      </c>
      <c r="N1721" s="15">
        <f>Raw_Data!N1721</f>
        <v>55.2</v>
      </c>
      <c r="O1721" s="15">
        <f>Raw_Data!O1721</f>
        <v>94.8</v>
      </c>
      <c r="P1721" s="15" t="str">
        <f>Raw_Data!P1721</f>
        <v>Drip</v>
      </c>
      <c r="Q1721" s="15">
        <f>Raw_Data!Q1721</f>
        <v>175.5</v>
      </c>
      <c r="R1721" s="15">
        <f>Raw_Data!R1721</f>
        <v>3.77</v>
      </c>
      <c r="S1721" s="15">
        <f>Raw_Data!S1721</f>
        <v>0.93</v>
      </c>
      <c r="T1721" s="18">
        <f>IF(Raw_Data!T1721="",ROUND(AVERAGEIFS(Raw_Data!$T$2:$T$4001,Raw_Data!$E$2:$E$4001,E1721,Raw_Data!$D$2:$D$4001,D1721),2),IF(Raw_Data!T1721&gt;INDEX(Cleaning_Reference!$F$6:$F$13,MATCH(D1721,Cleaning_Reference!$A$6:$A$13,0)),INDEX(Cleaning_Reference!$F$6:$F$13,MATCH(D1721,Cleaning_Reference!$A$6:$A$13,0)),Raw_Data!T1721))</f>
        <v>1.17</v>
      </c>
      <c r="U1721" s="15">
        <f>Raw_Data!U1721</f>
        <v>11.13</v>
      </c>
      <c r="V1721" s="15">
        <f>Raw_Data!V1721</f>
        <v>56008</v>
      </c>
      <c r="W1721" s="15">
        <f>Raw_Data!W1721</f>
        <v>472580</v>
      </c>
      <c r="X1721" s="15">
        <f>Raw_Data!X1721</f>
        <v>623369</v>
      </c>
      <c r="Y1721" s="15">
        <f>Raw_Data!Y1721</f>
        <v>150789</v>
      </c>
      <c r="Z1721" s="15">
        <f>Raw_Data!Z1721</f>
        <v>3527</v>
      </c>
      <c r="AA1721" s="15">
        <f>Raw_Data!AA1721</f>
        <v>3.1560000000000001</v>
      </c>
      <c r="AB1721" s="15">
        <f>Raw_Data!AB1721</f>
        <v>61.9</v>
      </c>
      <c r="AC1721" s="19" t="str">
        <f>IF(Raw_Data!G1721="","Yes","No")</f>
        <v>No</v>
      </c>
      <c r="AD1721" s="19" t="str">
        <f>IF(Raw_Data!L1721="","Yes","No")</f>
        <v>No</v>
      </c>
      <c r="AE1721" s="19" t="str">
        <f>IF(Raw_Data!T1721="","Imputed",IF(Raw_Data!T1721&gt;INDEX(Cleaning_Reference!$F$6:$F$13,MATCH(D1721,Cleaning_Reference!$A$6:$A$13,0)),"Capped","Original"))</f>
        <v>Original</v>
      </c>
      <c r="AF1721" s="21">
        <f t="shared" si="26"/>
        <v>11.13</v>
      </c>
    </row>
    <row r="1722" spans="1:32" ht="15" customHeight="1" x14ac:dyDescent="0.3">
      <c r="A1722" s="20" t="str">
        <f>Raw_Data!A1722</f>
        <v>SF11721</v>
      </c>
      <c r="B1722" s="15" t="str">
        <f>Raw_Data!B1722</f>
        <v>Madhya Pradesh</v>
      </c>
      <c r="C1722" s="15" t="str">
        <f>Raw_Data!C1722</f>
        <v>Rajkot</v>
      </c>
      <c r="D1722" s="15" t="str">
        <f>Raw_Data!D1722</f>
        <v>Rice</v>
      </c>
      <c r="E1722" s="15" t="str">
        <f>Raw_Data!E1722</f>
        <v>Rabi</v>
      </c>
      <c r="F1722" s="15">
        <f>Raw_Data!F1722</f>
        <v>5.38</v>
      </c>
      <c r="G1722" s="18">
        <f>IF(Raw_Data!G1722="",ROUND(AVERAGEIFS(Raw_Data!$G$2:$G$4001,Raw_Data!$E$2:$E$4001,E1722),1),Raw_Data!G1722)</f>
        <v>509.7</v>
      </c>
      <c r="H1722" s="15">
        <f>Raw_Data!H1722</f>
        <v>19.899999999999999</v>
      </c>
      <c r="I1722" s="15">
        <f>Raw_Data!I1722</f>
        <v>38.6</v>
      </c>
      <c r="J1722" s="15">
        <f>Raw_Data!J1722</f>
        <v>7.2</v>
      </c>
      <c r="K1722" s="15">
        <f>Raw_Data!K1722</f>
        <v>5.57</v>
      </c>
      <c r="L1722" s="18">
        <f>IF(Raw_Data!L1722="",ROUND(AVERAGEIFS(Raw_Data!$L$2:$L$4001,Raw_Data!$E$2:$E$4001,E1722),1),Raw_Data!L1722)</f>
        <v>14</v>
      </c>
      <c r="M1722" s="15">
        <f>Raw_Data!M1722</f>
        <v>98.6</v>
      </c>
      <c r="N1722" s="15">
        <f>Raw_Data!N1722</f>
        <v>55.3</v>
      </c>
      <c r="O1722" s="15">
        <f>Raw_Data!O1722</f>
        <v>55.7</v>
      </c>
      <c r="P1722" s="15" t="str">
        <f>Raw_Data!P1722</f>
        <v>Flood</v>
      </c>
      <c r="Q1722" s="15">
        <f>Raw_Data!Q1722</f>
        <v>178.4</v>
      </c>
      <c r="R1722" s="15">
        <f>Raw_Data!R1722</f>
        <v>3.24</v>
      </c>
      <c r="S1722" s="15">
        <f>Raw_Data!S1722</f>
        <v>0.65</v>
      </c>
      <c r="T1722" s="18">
        <f>IF(Raw_Data!T1722="",ROUND(AVERAGEIFS(Raw_Data!$T$2:$T$4001,Raw_Data!$E$2:$E$4001,E1722,Raw_Data!$D$2:$D$4001,D1722),2),IF(Raw_Data!T1722&gt;INDEX(Cleaning_Reference!$F$6:$F$13,MATCH(D1722,Cleaning_Reference!$A$6:$A$13,0)),INDEX(Cleaning_Reference!$F$6:$F$13,MATCH(D1722,Cleaning_Reference!$A$6:$A$13,0)),Raw_Data!T1722))</f>
        <v>0.49</v>
      </c>
      <c r="U1722" s="15">
        <f>Raw_Data!U1722</f>
        <v>2.64</v>
      </c>
      <c r="V1722" s="15">
        <f>Raw_Data!V1722</f>
        <v>23322</v>
      </c>
      <c r="W1722" s="15">
        <f>Raw_Data!W1722</f>
        <v>348779</v>
      </c>
      <c r="X1722" s="15">
        <f>Raw_Data!X1722</f>
        <v>61570</v>
      </c>
      <c r="Y1722" s="15">
        <f>Raw_Data!Y1722</f>
        <v>-287209</v>
      </c>
      <c r="Z1722" s="15">
        <f>Raw_Data!Z1722</f>
        <v>9528</v>
      </c>
      <c r="AA1722" s="15">
        <f>Raw_Data!AA1722</f>
        <v>0.27700000000000002</v>
      </c>
      <c r="AB1722" s="15">
        <f>Raw_Data!AB1722</f>
        <v>17.2</v>
      </c>
      <c r="AC1722" s="19" t="str">
        <f>IF(Raw_Data!G1722="","Yes","No")</f>
        <v>No</v>
      </c>
      <c r="AD1722" s="19" t="str">
        <f>IF(Raw_Data!L1722="","Yes","No")</f>
        <v>No</v>
      </c>
      <c r="AE1722" s="19" t="str">
        <f>IF(Raw_Data!T1722="","Imputed",IF(Raw_Data!T1722&gt;INDEX(Cleaning_Reference!$F$6:$F$13,MATCH(D1722,Cleaning_Reference!$A$6:$A$13,0)),"Capped","Original"))</f>
        <v>Original</v>
      </c>
      <c r="AF1722" s="21">
        <f t="shared" si="26"/>
        <v>2.64</v>
      </c>
    </row>
    <row r="1723" spans="1:32" ht="15" customHeight="1" x14ac:dyDescent="0.3">
      <c r="A1723" s="20" t="str">
        <f>Raw_Data!A1723</f>
        <v>SF11722</v>
      </c>
      <c r="B1723" s="15" t="str">
        <f>Raw_Data!B1723</f>
        <v>Telangana</v>
      </c>
      <c r="C1723" s="15" t="str">
        <f>Raw_Data!C1723</f>
        <v>Erode</v>
      </c>
      <c r="D1723" s="15" t="str">
        <f>Raw_Data!D1723</f>
        <v>Pulses</v>
      </c>
      <c r="E1723" s="15" t="str">
        <f>Raw_Data!E1723</f>
        <v>Rabi</v>
      </c>
      <c r="F1723" s="15">
        <f>Raw_Data!F1723</f>
        <v>10.52</v>
      </c>
      <c r="G1723" s="18">
        <f>IF(Raw_Data!G1723="",ROUND(AVERAGEIFS(Raw_Data!$G$2:$G$4001,Raw_Data!$E$2:$E$4001,E1723),1),Raw_Data!G1723)</f>
        <v>99.1</v>
      </c>
      <c r="H1723" s="15">
        <f>Raw_Data!H1723</f>
        <v>21.9</v>
      </c>
      <c r="I1723" s="15">
        <f>Raw_Data!I1723</f>
        <v>52.1</v>
      </c>
      <c r="J1723" s="15">
        <f>Raw_Data!J1723</f>
        <v>8.9</v>
      </c>
      <c r="K1723" s="15">
        <f>Raw_Data!K1723</f>
        <v>5.49</v>
      </c>
      <c r="L1723" s="18">
        <f>IF(Raw_Data!L1723="",ROUND(AVERAGEIFS(Raw_Data!$L$2:$L$4001,Raw_Data!$E$2:$E$4001,E1723),1),Raw_Data!L1723)</f>
        <v>22.9</v>
      </c>
      <c r="M1723" s="15">
        <f>Raw_Data!M1723</f>
        <v>139.1</v>
      </c>
      <c r="N1723" s="15">
        <f>Raw_Data!N1723</f>
        <v>71.900000000000006</v>
      </c>
      <c r="O1723" s="15">
        <f>Raw_Data!O1723</f>
        <v>118.1</v>
      </c>
      <c r="P1723" s="15" t="str">
        <f>Raw_Data!P1723</f>
        <v>Flood</v>
      </c>
      <c r="Q1723" s="15">
        <f>Raw_Data!Q1723</f>
        <v>139.5</v>
      </c>
      <c r="R1723" s="15">
        <f>Raw_Data!R1723</f>
        <v>3.74</v>
      </c>
      <c r="S1723" s="15">
        <f>Raw_Data!S1723</f>
        <v>0.88</v>
      </c>
      <c r="T1723" s="18">
        <f>IF(Raw_Data!T1723="",ROUND(AVERAGEIFS(Raw_Data!$T$2:$T$4001,Raw_Data!$E$2:$E$4001,E1723,Raw_Data!$D$2:$D$4001,D1723),2),IF(Raw_Data!T1723&gt;INDEX(Cleaning_Reference!$F$6:$F$13,MATCH(D1723,Cleaning_Reference!$A$6:$A$13,0)),INDEX(Cleaning_Reference!$F$6:$F$13,MATCH(D1723,Cleaning_Reference!$A$6:$A$13,0)),Raw_Data!T1723))</f>
        <v>0.3</v>
      </c>
      <c r="U1723" s="15">
        <f>Raw_Data!U1723</f>
        <v>3.16</v>
      </c>
      <c r="V1723" s="15">
        <f>Raw_Data!V1723</f>
        <v>65722</v>
      </c>
      <c r="W1723" s="15">
        <f>Raw_Data!W1723</f>
        <v>535978</v>
      </c>
      <c r="X1723" s="15">
        <f>Raw_Data!X1723</f>
        <v>207682</v>
      </c>
      <c r="Y1723" s="15">
        <f>Raw_Data!Y1723</f>
        <v>-328296</v>
      </c>
      <c r="Z1723" s="15">
        <f>Raw_Data!Z1723</f>
        <v>4789</v>
      </c>
      <c r="AA1723" s="15">
        <f>Raw_Data!AA1723</f>
        <v>0.66</v>
      </c>
      <c r="AB1723" s="15">
        <f>Raw_Data!AB1723</f>
        <v>47.8</v>
      </c>
      <c r="AC1723" s="19" t="str">
        <f>IF(Raw_Data!G1723="","Yes","No")</f>
        <v>No</v>
      </c>
      <c r="AD1723" s="19" t="str">
        <f>IF(Raw_Data!L1723="","Yes","No")</f>
        <v>No</v>
      </c>
      <c r="AE1723" s="19" t="str">
        <f>IF(Raw_Data!T1723="","Imputed",IF(Raw_Data!T1723&gt;INDEX(Cleaning_Reference!$F$6:$F$13,MATCH(D1723,Cleaning_Reference!$A$6:$A$13,0)),"Capped","Original"))</f>
        <v>Original</v>
      </c>
      <c r="AF1723" s="21">
        <f t="shared" si="26"/>
        <v>3.16</v>
      </c>
    </row>
    <row r="1724" spans="1:32" ht="15" customHeight="1" x14ac:dyDescent="0.3">
      <c r="A1724" s="20" t="str">
        <f>Raw_Data!A1724</f>
        <v>SF11723</v>
      </c>
      <c r="B1724" s="15" t="str">
        <f>Raw_Data!B1724</f>
        <v>Maharashtra</v>
      </c>
      <c r="C1724" s="15" t="str">
        <f>Raw_Data!C1724</f>
        <v>Nalgonda</v>
      </c>
      <c r="D1724" s="15" t="str">
        <f>Raw_Data!D1724</f>
        <v>Groundnut</v>
      </c>
      <c r="E1724" s="15" t="str">
        <f>Raw_Data!E1724</f>
        <v>Rabi</v>
      </c>
      <c r="F1724" s="15">
        <f>Raw_Data!F1724</f>
        <v>7.01</v>
      </c>
      <c r="G1724" s="18">
        <f>IF(Raw_Data!G1724="",ROUND(AVERAGEIFS(Raw_Data!$G$2:$G$4001,Raw_Data!$E$2:$E$4001,E1724),1),Raw_Data!G1724)</f>
        <v>499.4</v>
      </c>
      <c r="H1724" s="15">
        <f>Raw_Data!H1724</f>
        <v>22.1</v>
      </c>
      <c r="I1724" s="15">
        <f>Raw_Data!I1724</f>
        <v>60</v>
      </c>
      <c r="J1724" s="15">
        <f>Raw_Data!J1724</f>
        <v>7.7</v>
      </c>
      <c r="K1724" s="15">
        <f>Raw_Data!K1724</f>
        <v>7.19</v>
      </c>
      <c r="L1724" s="18">
        <f>IF(Raw_Data!L1724="",ROUND(AVERAGEIFS(Raw_Data!$L$2:$L$4001,Raw_Data!$E$2:$E$4001,E1724),1),Raw_Data!L1724)</f>
        <v>24.6</v>
      </c>
      <c r="M1724" s="15">
        <f>Raw_Data!M1724</f>
        <v>104.7</v>
      </c>
      <c r="N1724" s="15">
        <f>Raw_Data!N1724</f>
        <v>64.099999999999994</v>
      </c>
      <c r="O1724" s="15">
        <f>Raw_Data!O1724</f>
        <v>93</v>
      </c>
      <c r="P1724" s="15" t="str">
        <f>Raw_Data!P1724</f>
        <v>Flood</v>
      </c>
      <c r="Q1724" s="15">
        <f>Raw_Data!Q1724</f>
        <v>312.60000000000002</v>
      </c>
      <c r="R1724" s="15">
        <f>Raw_Data!R1724</f>
        <v>3.44</v>
      </c>
      <c r="S1724" s="15">
        <f>Raw_Data!S1724</f>
        <v>0.95</v>
      </c>
      <c r="T1724" s="18">
        <f>IF(Raw_Data!T1724="",ROUND(AVERAGEIFS(Raw_Data!$T$2:$T$4001,Raw_Data!$E$2:$E$4001,E1724,Raw_Data!$D$2:$D$4001,D1724),2),IF(Raw_Data!T1724&gt;INDEX(Cleaning_Reference!$F$6:$F$13,MATCH(D1724,Cleaning_Reference!$A$6:$A$13,0)),INDEX(Cleaning_Reference!$F$6:$F$13,MATCH(D1724,Cleaning_Reference!$A$6:$A$13,0)),Raw_Data!T1724))</f>
        <v>1.29</v>
      </c>
      <c r="U1724" s="15">
        <f>Raw_Data!U1724</f>
        <v>9.0399999999999991</v>
      </c>
      <c r="V1724" s="15">
        <f>Raw_Data!V1724</f>
        <v>57788</v>
      </c>
      <c r="W1724" s="15">
        <f>Raw_Data!W1724</f>
        <v>568807</v>
      </c>
      <c r="X1724" s="15">
        <f>Raw_Data!X1724</f>
        <v>522404</v>
      </c>
      <c r="Y1724" s="15">
        <f>Raw_Data!Y1724</f>
        <v>-46403</v>
      </c>
      <c r="Z1724" s="15">
        <f>Raw_Data!Z1724</f>
        <v>5477</v>
      </c>
      <c r="AA1724" s="15">
        <f>Raw_Data!AA1724</f>
        <v>1.651</v>
      </c>
      <c r="AB1724" s="15">
        <f>Raw_Data!AB1724</f>
        <v>51</v>
      </c>
      <c r="AC1724" s="19" t="str">
        <f>IF(Raw_Data!G1724="","Yes","No")</f>
        <v>No</v>
      </c>
      <c r="AD1724" s="19" t="str">
        <f>IF(Raw_Data!L1724="","Yes","No")</f>
        <v>No</v>
      </c>
      <c r="AE1724" s="19" t="str">
        <f>IF(Raw_Data!T1724="","Imputed",IF(Raw_Data!T1724&gt;INDEX(Cleaning_Reference!$F$6:$F$13,MATCH(D1724,Cleaning_Reference!$A$6:$A$13,0)),"Capped","Original"))</f>
        <v>Original</v>
      </c>
      <c r="AF1724" s="21">
        <f t="shared" si="26"/>
        <v>9.0399999999999991</v>
      </c>
    </row>
    <row r="1725" spans="1:32" ht="15" customHeight="1" x14ac:dyDescent="0.3">
      <c r="A1725" s="20" t="str">
        <f>Raw_Data!A1725</f>
        <v>SF11724</v>
      </c>
      <c r="B1725" s="15" t="str">
        <f>Raw_Data!B1725</f>
        <v>Maharashtra</v>
      </c>
      <c r="C1725" s="15" t="str">
        <f>Raw_Data!C1725</f>
        <v>Nashik</v>
      </c>
      <c r="D1725" s="15" t="str">
        <f>Raw_Data!D1725</f>
        <v>Sugarcane</v>
      </c>
      <c r="E1725" s="15" t="str">
        <f>Raw_Data!E1725</f>
        <v>Kharif</v>
      </c>
      <c r="F1725" s="15">
        <f>Raw_Data!F1725</f>
        <v>13.62</v>
      </c>
      <c r="G1725" s="18">
        <f>IF(Raw_Data!G1725="",ROUND(AVERAGEIFS(Raw_Data!$G$2:$G$4001,Raw_Data!$E$2:$E$4001,E1725),1),Raw_Data!G1725)</f>
        <v>552.20000000000005</v>
      </c>
      <c r="H1725" s="15">
        <f>Raw_Data!H1725</f>
        <v>28.6</v>
      </c>
      <c r="I1725" s="15">
        <f>Raw_Data!I1725</f>
        <v>61</v>
      </c>
      <c r="J1725" s="15">
        <f>Raw_Data!J1725</f>
        <v>8.1</v>
      </c>
      <c r="K1725" s="15">
        <f>Raw_Data!K1725</f>
        <v>5.76</v>
      </c>
      <c r="L1725" s="18">
        <f>IF(Raw_Data!L1725="",ROUND(AVERAGEIFS(Raw_Data!$L$2:$L$4001,Raw_Data!$E$2:$E$4001,E1725),1),Raw_Data!L1725)</f>
        <v>25</v>
      </c>
      <c r="M1725" s="15">
        <f>Raw_Data!M1725</f>
        <v>132.1</v>
      </c>
      <c r="N1725" s="15">
        <f>Raw_Data!N1725</f>
        <v>42.2</v>
      </c>
      <c r="O1725" s="15">
        <f>Raw_Data!O1725</f>
        <v>85.6</v>
      </c>
      <c r="P1725" s="15" t="str">
        <f>Raw_Data!P1725</f>
        <v>Sprinkler</v>
      </c>
      <c r="Q1725" s="15">
        <f>Raw_Data!Q1725</f>
        <v>116.9</v>
      </c>
      <c r="R1725" s="15">
        <f>Raw_Data!R1725</f>
        <v>5.87</v>
      </c>
      <c r="S1725" s="15">
        <f>Raw_Data!S1725</f>
        <v>0.85</v>
      </c>
      <c r="T1725" s="18">
        <f>IF(Raw_Data!T1725="",ROUND(AVERAGEIFS(Raw_Data!$T$2:$T$4001,Raw_Data!$E$2:$E$4001,E1725,Raw_Data!$D$2:$D$4001,D1725),2),IF(Raw_Data!T1725&gt;INDEX(Cleaning_Reference!$F$6:$F$13,MATCH(D1725,Cleaning_Reference!$A$6:$A$13,0)),INDEX(Cleaning_Reference!$F$6:$F$13,MATCH(D1725,Cleaning_Reference!$A$6:$A$13,0)),Raw_Data!T1725))</f>
        <v>26.4</v>
      </c>
      <c r="U1725" s="15">
        <f>Raw_Data!U1725</f>
        <v>359.57</v>
      </c>
      <c r="V1725" s="15">
        <f>Raw_Data!V1725</f>
        <v>3341</v>
      </c>
      <c r="W1725" s="15">
        <f>Raw_Data!W1725</f>
        <v>932036</v>
      </c>
      <c r="X1725" s="15">
        <f>Raw_Data!X1725</f>
        <v>1201323</v>
      </c>
      <c r="Y1725" s="15">
        <f>Raw_Data!Y1725</f>
        <v>269287</v>
      </c>
      <c r="Z1725" s="15">
        <f>Raw_Data!Z1725</f>
        <v>21437</v>
      </c>
      <c r="AA1725" s="15">
        <f>Raw_Data!AA1725</f>
        <v>16.773</v>
      </c>
      <c r="AB1725" s="15">
        <f>Raw_Data!AB1725</f>
        <v>52</v>
      </c>
      <c r="AC1725" s="19" t="str">
        <f>IF(Raw_Data!G1725="","Yes","No")</f>
        <v>No</v>
      </c>
      <c r="AD1725" s="19" t="str">
        <f>IF(Raw_Data!L1725="","Yes","No")</f>
        <v>No</v>
      </c>
      <c r="AE1725" s="19" t="str">
        <f>IF(Raw_Data!T1725="","Imputed",IF(Raw_Data!T1725&gt;INDEX(Cleaning_Reference!$F$6:$F$13,MATCH(D1725,Cleaning_Reference!$A$6:$A$13,0)),"Capped","Original"))</f>
        <v>Original</v>
      </c>
      <c r="AF1725" s="21">
        <f t="shared" si="26"/>
        <v>359.57</v>
      </c>
    </row>
    <row r="1726" spans="1:32" ht="15" customHeight="1" x14ac:dyDescent="0.3">
      <c r="A1726" s="20" t="str">
        <f>Raw_Data!A1726</f>
        <v>SF11725</v>
      </c>
      <c r="B1726" s="15" t="str">
        <f>Raw_Data!B1726</f>
        <v>Andhra Pradesh</v>
      </c>
      <c r="C1726" s="15" t="str">
        <f>Raw_Data!C1726</f>
        <v>Rajkot</v>
      </c>
      <c r="D1726" s="15" t="str">
        <f>Raw_Data!D1726</f>
        <v>Rice</v>
      </c>
      <c r="E1726" s="15" t="str">
        <f>Raw_Data!E1726</f>
        <v>Kharif</v>
      </c>
      <c r="F1726" s="15">
        <f>Raw_Data!F1726</f>
        <v>12.14</v>
      </c>
      <c r="G1726" s="18">
        <f>IF(Raw_Data!G1726="",ROUND(AVERAGEIFS(Raw_Data!$G$2:$G$4001,Raw_Data!$E$2:$E$4001,E1726),1),Raw_Data!G1726)</f>
        <v>994.5</v>
      </c>
      <c r="H1726" s="15">
        <f>Raw_Data!H1726</f>
        <v>24.6</v>
      </c>
      <c r="I1726" s="15">
        <f>Raw_Data!I1726</f>
        <v>63.5</v>
      </c>
      <c r="J1726" s="15">
        <f>Raw_Data!J1726</f>
        <v>7.2</v>
      </c>
      <c r="K1726" s="15">
        <f>Raw_Data!K1726</f>
        <v>7.77</v>
      </c>
      <c r="L1726" s="18">
        <f>IF(Raw_Data!L1726="",ROUND(AVERAGEIFS(Raw_Data!$L$2:$L$4001,Raw_Data!$E$2:$E$4001,E1726),1),Raw_Data!L1726)</f>
        <v>39.200000000000003</v>
      </c>
      <c r="M1726" s="15">
        <f>Raw_Data!M1726</f>
        <v>112.7</v>
      </c>
      <c r="N1726" s="15">
        <f>Raw_Data!N1726</f>
        <v>63.2</v>
      </c>
      <c r="O1726" s="15">
        <f>Raw_Data!O1726</f>
        <v>134.30000000000001</v>
      </c>
      <c r="P1726" s="15" t="str">
        <f>Raw_Data!P1726</f>
        <v>Flood</v>
      </c>
      <c r="Q1726" s="15">
        <f>Raw_Data!Q1726</f>
        <v>286.5</v>
      </c>
      <c r="R1726" s="15">
        <f>Raw_Data!R1726</f>
        <v>3.23</v>
      </c>
      <c r="S1726" s="15">
        <f>Raw_Data!S1726</f>
        <v>0.82</v>
      </c>
      <c r="T1726" s="18">
        <f>IF(Raw_Data!T1726="",ROUND(AVERAGEIFS(Raw_Data!$T$2:$T$4001,Raw_Data!$E$2:$E$4001,E1726,Raw_Data!$D$2:$D$4001,D1726),2),IF(Raw_Data!T1726&gt;INDEX(Cleaning_Reference!$F$6:$F$13,MATCH(D1726,Cleaning_Reference!$A$6:$A$13,0)),INDEX(Cleaning_Reference!$F$6:$F$13,MATCH(D1726,Cleaning_Reference!$A$6:$A$13,0)),Raw_Data!T1726))</f>
        <v>0.95</v>
      </c>
      <c r="U1726" s="15">
        <f>Raw_Data!U1726</f>
        <v>11.53</v>
      </c>
      <c r="V1726" s="15">
        <f>Raw_Data!V1726</f>
        <v>23311</v>
      </c>
      <c r="W1726" s="15">
        <f>Raw_Data!W1726</f>
        <v>842078</v>
      </c>
      <c r="X1726" s="15">
        <f>Raw_Data!X1726</f>
        <v>268776</v>
      </c>
      <c r="Y1726" s="15">
        <f>Raw_Data!Y1726</f>
        <v>-573302</v>
      </c>
      <c r="Z1726" s="15">
        <f>Raw_Data!Z1726</f>
        <v>21359</v>
      </c>
      <c r="AA1726" s="15">
        <f>Raw_Data!AA1726</f>
        <v>0.54</v>
      </c>
      <c r="AB1726" s="15">
        <f>Raw_Data!AB1726</f>
        <v>72.400000000000006</v>
      </c>
      <c r="AC1726" s="19" t="str">
        <f>IF(Raw_Data!G1726="","Yes","No")</f>
        <v>No</v>
      </c>
      <c r="AD1726" s="19" t="str">
        <f>IF(Raw_Data!L1726="","Yes","No")</f>
        <v>No</v>
      </c>
      <c r="AE1726" s="19" t="str">
        <f>IF(Raw_Data!T1726="","Imputed",IF(Raw_Data!T1726&gt;INDEX(Cleaning_Reference!$F$6:$F$13,MATCH(D1726,Cleaning_Reference!$A$6:$A$13,0)),"Capped","Original"))</f>
        <v>Original</v>
      </c>
      <c r="AF1726" s="21">
        <f t="shared" si="26"/>
        <v>11.53</v>
      </c>
    </row>
    <row r="1727" spans="1:32" ht="15" customHeight="1" x14ac:dyDescent="0.3">
      <c r="A1727" s="20" t="str">
        <f>Raw_Data!A1727</f>
        <v>SF11726</v>
      </c>
      <c r="B1727" s="15" t="str">
        <f>Raw_Data!B1727</f>
        <v>Telangana</v>
      </c>
      <c r="C1727" s="15" t="str">
        <f>Raw_Data!C1727</f>
        <v>Warangal</v>
      </c>
      <c r="D1727" s="15" t="str">
        <f>Raw_Data!D1727</f>
        <v>Pulses</v>
      </c>
      <c r="E1727" s="15" t="str">
        <f>Raw_Data!E1727</f>
        <v>Rabi</v>
      </c>
      <c r="F1727" s="15">
        <f>Raw_Data!F1727</f>
        <v>13.42</v>
      </c>
      <c r="G1727" s="18">
        <f>IF(Raw_Data!G1727="",ROUND(AVERAGEIFS(Raw_Data!$G$2:$G$4001,Raw_Data!$E$2:$E$4001,E1727),1),Raw_Data!G1727)</f>
        <v>683.7</v>
      </c>
      <c r="H1727" s="15">
        <f>Raw_Data!H1727</f>
        <v>23.2</v>
      </c>
      <c r="I1727" s="15">
        <f>Raw_Data!I1727</f>
        <v>55</v>
      </c>
      <c r="J1727" s="15">
        <f>Raw_Data!J1727</f>
        <v>4.0999999999999996</v>
      </c>
      <c r="K1727" s="15">
        <f>Raw_Data!K1727</f>
        <v>6.44</v>
      </c>
      <c r="L1727" s="18">
        <f>IF(Raw_Data!L1727="",ROUND(AVERAGEIFS(Raw_Data!$L$2:$L$4001,Raw_Data!$E$2:$E$4001,E1727),1),Raw_Data!L1727)</f>
        <v>25.9</v>
      </c>
      <c r="M1727" s="15">
        <f>Raw_Data!M1727</f>
        <v>135.4</v>
      </c>
      <c r="N1727" s="15">
        <f>Raw_Data!N1727</f>
        <v>77.5</v>
      </c>
      <c r="O1727" s="15">
        <f>Raw_Data!O1727</f>
        <v>148.1</v>
      </c>
      <c r="P1727" s="15" t="str">
        <f>Raw_Data!P1727</f>
        <v>Rainfed</v>
      </c>
      <c r="Q1727" s="15">
        <f>Raw_Data!Q1727</f>
        <v>182.2</v>
      </c>
      <c r="R1727" s="15">
        <f>Raw_Data!R1727</f>
        <v>6.77</v>
      </c>
      <c r="S1727" s="15">
        <f>Raw_Data!S1727</f>
        <v>0.87</v>
      </c>
      <c r="T1727" s="18">
        <f>IF(Raw_Data!T1727="",ROUND(AVERAGEIFS(Raw_Data!$T$2:$T$4001,Raw_Data!$E$2:$E$4001,E1727,Raw_Data!$D$2:$D$4001,D1727),2),IF(Raw_Data!T1727&gt;INDEX(Cleaning_Reference!$F$6:$F$13,MATCH(D1727,Cleaning_Reference!$A$6:$A$13,0)),INDEX(Cleaning_Reference!$F$6:$F$13,MATCH(D1727,Cleaning_Reference!$A$6:$A$13,0)),Raw_Data!T1727))</f>
        <v>1.52</v>
      </c>
      <c r="U1727" s="15">
        <f>Raw_Data!U1727</f>
        <v>20.399999999999999</v>
      </c>
      <c r="V1727" s="15">
        <f>Raw_Data!V1727</f>
        <v>74239</v>
      </c>
      <c r="W1727" s="15">
        <f>Raw_Data!W1727</f>
        <v>662530</v>
      </c>
      <c r="X1727" s="15">
        <f>Raw_Data!X1727</f>
        <v>1514476</v>
      </c>
      <c r="Y1727" s="15">
        <f>Raw_Data!Y1727</f>
        <v>851946</v>
      </c>
      <c r="Z1727" s="15">
        <f>Raw_Data!Z1727</f>
        <v>2805</v>
      </c>
      <c r="AA1727" s="15">
        <f>Raw_Data!AA1727</f>
        <v>7.2729999999999997</v>
      </c>
      <c r="AB1727" s="15">
        <f>Raw_Data!AB1727</f>
        <v>51.4</v>
      </c>
      <c r="AC1727" s="19" t="str">
        <f>IF(Raw_Data!G1727="","Yes","No")</f>
        <v>No</v>
      </c>
      <c r="AD1727" s="19" t="str">
        <f>IF(Raw_Data!L1727="","Yes","No")</f>
        <v>No</v>
      </c>
      <c r="AE1727" s="19" t="str">
        <f>IF(Raw_Data!T1727="","Imputed",IF(Raw_Data!T1727&gt;INDEX(Cleaning_Reference!$F$6:$F$13,MATCH(D1727,Cleaning_Reference!$A$6:$A$13,0)),"Capped","Original"))</f>
        <v>Original</v>
      </c>
      <c r="AF1727" s="21">
        <f t="shared" si="26"/>
        <v>20.399999999999999</v>
      </c>
    </row>
    <row r="1728" spans="1:32" ht="15" customHeight="1" x14ac:dyDescent="0.3">
      <c r="A1728" s="20" t="str">
        <f>Raw_Data!A1728</f>
        <v>SF11727</v>
      </c>
      <c r="B1728" s="15" t="str">
        <f>Raw_Data!B1728</f>
        <v>Punjab</v>
      </c>
      <c r="C1728" s="15" t="str">
        <f>Raw_Data!C1728</f>
        <v>Krishna</v>
      </c>
      <c r="D1728" s="15" t="str">
        <f>Raw_Data!D1728</f>
        <v>Maize</v>
      </c>
      <c r="E1728" s="15" t="str">
        <f>Raw_Data!E1728</f>
        <v>Kharif</v>
      </c>
      <c r="F1728" s="15">
        <f>Raw_Data!F1728</f>
        <v>10.31</v>
      </c>
      <c r="G1728" s="18">
        <f>IF(Raw_Data!G1728="",ROUND(AVERAGEIFS(Raw_Data!$G$2:$G$4001,Raw_Data!$E$2:$E$4001,E1728),1),Raw_Data!G1728)</f>
        <v>852.4</v>
      </c>
      <c r="H1728" s="15">
        <f>Raw_Data!H1728</f>
        <v>22.7</v>
      </c>
      <c r="I1728" s="15">
        <f>Raw_Data!I1728</f>
        <v>80.2</v>
      </c>
      <c r="J1728" s="15">
        <f>Raw_Data!J1728</f>
        <v>4.8</v>
      </c>
      <c r="K1728" s="15">
        <f>Raw_Data!K1728</f>
        <v>6.97</v>
      </c>
      <c r="L1728" s="18">
        <f>IF(Raw_Data!L1728="",ROUND(AVERAGEIFS(Raw_Data!$L$2:$L$4001,Raw_Data!$E$2:$E$4001,E1728),1),Raw_Data!L1728)</f>
        <v>35</v>
      </c>
      <c r="M1728" s="15">
        <f>Raw_Data!M1728</f>
        <v>159.6</v>
      </c>
      <c r="N1728" s="15">
        <f>Raw_Data!N1728</f>
        <v>57.8</v>
      </c>
      <c r="O1728" s="15">
        <f>Raw_Data!O1728</f>
        <v>107.1</v>
      </c>
      <c r="P1728" s="15" t="str">
        <f>Raw_Data!P1728</f>
        <v>Rainfed</v>
      </c>
      <c r="Q1728" s="15">
        <f>Raw_Data!Q1728</f>
        <v>214.5</v>
      </c>
      <c r="R1728" s="15">
        <f>Raw_Data!R1728</f>
        <v>6.66</v>
      </c>
      <c r="S1728" s="15">
        <f>Raw_Data!S1728</f>
        <v>0.77</v>
      </c>
      <c r="T1728" s="18">
        <f>IF(Raw_Data!T1728="",ROUND(AVERAGEIFS(Raw_Data!$T$2:$T$4001,Raw_Data!$E$2:$E$4001,E1728,Raw_Data!$D$2:$D$4001,D1728),2),IF(Raw_Data!T1728&gt;INDEX(Cleaning_Reference!$F$6:$F$13,MATCH(D1728,Cleaning_Reference!$A$6:$A$13,0)),INDEX(Cleaning_Reference!$F$6:$F$13,MATCH(D1728,Cleaning_Reference!$A$6:$A$13,0)),Raw_Data!T1728))</f>
        <v>3.93</v>
      </c>
      <c r="U1728" s="15">
        <f>Raw_Data!U1728</f>
        <v>40.520000000000003</v>
      </c>
      <c r="V1728" s="15">
        <f>Raw_Data!V1728</f>
        <v>18412</v>
      </c>
      <c r="W1728" s="15">
        <f>Raw_Data!W1728</f>
        <v>686760</v>
      </c>
      <c r="X1728" s="15">
        <f>Raw_Data!X1728</f>
        <v>746054</v>
      </c>
      <c r="Y1728" s="15">
        <f>Raw_Data!Y1728</f>
        <v>59294</v>
      </c>
      <c r="Z1728" s="15">
        <f>Raw_Data!Z1728</f>
        <v>3185</v>
      </c>
      <c r="AA1728" s="15">
        <f>Raw_Data!AA1728</f>
        <v>12.722</v>
      </c>
      <c r="AB1728" s="15">
        <f>Raw_Data!AB1728</f>
        <v>45.6</v>
      </c>
      <c r="AC1728" s="19" t="str">
        <f>IF(Raw_Data!G1728="","Yes","No")</f>
        <v>No</v>
      </c>
      <c r="AD1728" s="19" t="str">
        <f>IF(Raw_Data!L1728="","Yes","No")</f>
        <v>No</v>
      </c>
      <c r="AE1728" s="19" t="str">
        <f>IF(Raw_Data!T1728="","Imputed",IF(Raw_Data!T1728&gt;INDEX(Cleaning_Reference!$F$6:$F$13,MATCH(D1728,Cleaning_Reference!$A$6:$A$13,0)),"Capped","Original"))</f>
        <v>Original</v>
      </c>
      <c r="AF1728" s="21">
        <f t="shared" si="26"/>
        <v>40.520000000000003</v>
      </c>
    </row>
    <row r="1729" spans="1:32" ht="15" customHeight="1" x14ac:dyDescent="0.3">
      <c r="A1729" s="20" t="str">
        <f>Raw_Data!A1729</f>
        <v>SF11728</v>
      </c>
      <c r="B1729" s="15" t="str">
        <f>Raw_Data!B1729</f>
        <v>Madhya Pradesh</v>
      </c>
      <c r="C1729" s="15" t="str">
        <f>Raw_Data!C1729</f>
        <v>Rajkot</v>
      </c>
      <c r="D1729" s="15" t="str">
        <f>Raw_Data!D1729</f>
        <v>Chilli</v>
      </c>
      <c r="E1729" s="15" t="str">
        <f>Raw_Data!E1729</f>
        <v>Kharif</v>
      </c>
      <c r="F1729" s="15">
        <f>Raw_Data!F1729</f>
        <v>5.88</v>
      </c>
      <c r="G1729" s="18">
        <f>IF(Raw_Data!G1729="",ROUND(AVERAGEIFS(Raw_Data!$G$2:$G$4001,Raw_Data!$E$2:$E$4001,E1729),1),Raw_Data!G1729)</f>
        <v>888.8</v>
      </c>
      <c r="H1729" s="15">
        <f>Raw_Data!H1729</f>
        <v>25.8</v>
      </c>
      <c r="I1729" s="15">
        <f>Raw_Data!I1729</f>
        <v>68.7</v>
      </c>
      <c r="J1729" s="15">
        <f>Raw_Data!J1729</f>
        <v>6.5</v>
      </c>
      <c r="K1729" s="15">
        <f>Raw_Data!K1729</f>
        <v>7.29</v>
      </c>
      <c r="L1729" s="18">
        <f>IF(Raw_Data!L1729="",ROUND(AVERAGEIFS(Raw_Data!$L$2:$L$4001,Raw_Data!$E$2:$E$4001,E1729),1),Raw_Data!L1729)</f>
        <v>30.1</v>
      </c>
      <c r="M1729" s="15">
        <f>Raw_Data!M1729</f>
        <v>125</v>
      </c>
      <c r="N1729" s="15">
        <f>Raw_Data!N1729</f>
        <v>31.7</v>
      </c>
      <c r="O1729" s="15">
        <f>Raw_Data!O1729</f>
        <v>80.3</v>
      </c>
      <c r="P1729" s="15" t="str">
        <f>Raw_Data!P1729</f>
        <v>Drip</v>
      </c>
      <c r="Q1729" s="15">
        <f>Raw_Data!Q1729</f>
        <v>200.6</v>
      </c>
      <c r="R1729" s="15">
        <f>Raw_Data!R1729</f>
        <v>5.71</v>
      </c>
      <c r="S1729" s="15">
        <f>Raw_Data!S1729</f>
        <v>0.98</v>
      </c>
      <c r="T1729" s="18">
        <f>IF(Raw_Data!T1729="",ROUND(AVERAGEIFS(Raw_Data!$T$2:$T$4001,Raw_Data!$E$2:$E$4001,E1729,Raw_Data!$D$2:$D$4001,D1729),2),IF(Raw_Data!T1729&gt;INDEX(Cleaning_Reference!$F$6:$F$13,MATCH(D1729,Cleaning_Reference!$A$6:$A$13,0)),INDEX(Cleaning_Reference!$F$6:$F$13,MATCH(D1729,Cleaning_Reference!$A$6:$A$13,0)),Raw_Data!T1729))</f>
        <v>2.4</v>
      </c>
      <c r="U1729" s="15">
        <f>Raw_Data!U1729</f>
        <v>14.11</v>
      </c>
      <c r="V1729" s="15">
        <f>Raw_Data!V1729</f>
        <v>124599</v>
      </c>
      <c r="W1729" s="15">
        <f>Raw_Data!W1729</f>
        <v>412314</v>
      </c>
      <c r="X1729" s="15">
        <f>Raw_Data!X1729</f>
        <v>1758092</v>
      </c>
      <c r="Y1729" s="15">
        <f>Raw_Data!Y1729</f>
        <v>1345778</v>
      </c>
      <c r="Z1729" s="15">
        <f>Raw_Data!Z1729</f>
        <v>3154</v>
      </c>
      <c r="AA1729" s="15">
        <f>Raw_Data!AA1729</f>
        <v>4.4740000000000002</v>
      </c>
      <c r="AB1729" s="15">
        <f>Raw_Data!AB1729</f>
        <v>51.9</v>
      </c>
      <c r="AC1729" s="19" t="str">
        <f>IF(Raw_Data!G1729="","Yes","No")</f>
        <v>No</v>
      </c>
      <c r="AD1729" s="19" t="str">
        <f>IF(Raw_Data!L1729="","Yes","No")</f>
        <v>No</v>
      </c>
      <c r="AE1729" s="19" t="str">
        <f>IF(Raw_Data!T1729="","Imputed",IF(Raw_Data!T1729&gt;INDEX(Cleaning_Reference!$F$6:$F$13,MATCH(D1729,Cleaning_Reference!$A$6:$A$13,0)),"Capped","Original"))</f>
        <v>Original</v>
      </c>
      <c r="AF1729" s="21">
        <f t="shared" si="26"/>
        <v>14.11</v>
      </c>
    </row>
    <row r="1730" spans="1:32" ht="15" customHeight="1" x14ac:dyDescent="0.3">
      <c r="A1730" s="20" t="str">
        <f>Raw_Data!A1730</f>
        <v>SF11729</v>
      </c>
      <c r="B1730" s="15" t="str">
        <f>Raw_Data!B1730</f>
        <v>Gujarat</v>
      </c>
      <c r="C1730" s="15" t="str">
        <f>Raw_Data!C1730</f>
        <v>Ludhiana</v>
      </c>
      <c r="D1730" s="15" t="str">
        <f>Raw_Data!D1730</f>
        <v>Maize</v>
      </c>
      <c r="E1730" s="15" t="str">
        <f>Raw_Data!E1730</f>
        <v>Rabi</v>
      </c>
      <c r="F1730" s="15">
        <f>Raw_Data!F1730</f>
        <v>7.95</v>
      </c>
      <c r="G1730" s="18">
        <f>IF(Raw_Data!G1730="",ROUND(AVERAGEIFS(Raw_Data!$G$2:$G$4001,Raw_Data!$E$2:$E$4001,E1730),1),Raw_Data!G1730)</f>
        <v>264.3</v>
      </c>
      <c r="H1730" s="15">
        <f>Raw_Data!H1730</f>
        <v>26.6</v>
      </c>
      <c r="I1730" s="15">
        <f>Raw_Data!I1730</f>
        <v>54.9</v>
      </c>
      <c r="J1730" s="15">
        <f>Raw_Data!J1730</f>
        <v>7.4</v>
      </c>
      <c r="K1730" s="15">
        <f>Raw_Data!K1730</f>
        <v>7.85</v>
      </c>
      <c r="L1730" s="18">
        <f>IF(Raw_Data!L1730="",ROUND(AVERAGEIFS(Raw_Data!$L$2:$L$4001,Raw_Data!$E$2:$E$4001,E1730),1),Raw_Data!L1730)</f>
        <v>31.7</v>
      </c>
      <c r="M1730" s="15">
        <f>Raw_Data!M1730</f>
        <v>155.30000000000001</v>
      </c>
      <c r="N1730" s="15">
        <f>Raw_Data!N1730</f>
        <v>69.8</v>
      </c>
      <c r="O1730" s="15">
        <f>Raw_Data!O1730</f>
        <v>116.6</v>
      </c>
      <c r="P1730" s="15" t="str">
        <f>Raw_Data!P1730</f>
        <v>Drip</v>
      </c>
      <c r="Q1730" s="15">
        <f>Raw_Data!Q1730</f>
        <v>218.3</v>
      </c>
      <c r="R1730" s="15">
        <f>Raw_Data!R1730</f>
        <v>8.01</v>
      </c>
      <c r="S1730" s="15">
        <f>Raw_Data!S1730</f>
        <v>0.82</v>
      </c>
      <c r="T1730" s="18">
        <f>IF(Raw_Data!T1730="",ROUND(AVERAGEIFS(Raw_Data!$T$2:$T$4001,Raw_Data!$E$2:$E$4001,E1730,Raw_Data!$D$2:$D$4001,D1730),2),IF(Raw_Data!T1730&gt;INDEX(Cleaning_Reference!$F$6:$F$13,MATCH(D1730,Cleaning_Reference!$A$6:$A$13,0)),INDEX(Cleaning_Reference!$F$6:$F$13,MATCH(D1730,Cleaning_Reference!$A$6:$A$13,0)),Raw_Data!T1730))</f>
        <v>0.87</v>
      </c>
      <c r="U1730" s="15">
        <f>Raw_Data!U1730</f>
        <v>6.92</v>
      </c>
      <c r="V1730" s="15">
        <f>Raw_Data!V1730</f>
        <v>17059</v>
      </c>
      <c r="W1730" s="15">
        <f>Raw_Data!W1730</f>
        <v>545383</v>
      </c>
      <c r="X1730" s="15">
        <f>Raw_Data!X1730</f>
        <v>118048</v>
      </c>
      <c r="Y1730" s="15">
        <f>Raw_Data!Y1730</f>
        <v>-427335</v>
      </c>
      <c r="Z1730" s="15">
        <f>Raw_Data!Z1730</f>
        <v>3863</v>
      </c>
      <c r="AA1730" s="15">
        <f>Raw_Data!AA1730</f>
        <v>1.7909999999999999</v>
      </c>
      <c r="AB1730" s="15">
        <f>Raw_Data!AB1730</f>
        <v>29.8</v>
      </c>
      <c r="AC1730" s="19" t="str">
        <f>IF(Raw_Data!G1730="","Yes","No")</f>
        <v>No</v>
      </c>
      <c r="AD1730" s="19" t="str">
        <f>IF(Raw_Data!L1730="","Yes","No")</f>
        <v>No</v>
      </c>
      <c r="AE1730" s="19" t="str">
        <f>IF(Raw_Data!T1730="","Imputed",IF(Raw_Data!T1730&gt;INDEX(Cleaning_Reference!$F$6:$F$13,MATCH(D1730,Cleaning_Reference!$A$6:$A$13,0)),"Capped","Original"))</f>
        <v>Original</v>
      </c>
      <c r="AF1730" s="21">
        <f t="shared" ref="AF1730:AF1793" si="27">ROUND(T1730*F1730,2)</f>
        <v>6.92</v>
      </c>
    </row>
    <row r="1731" spans="1:32" ht="15" customHeight="1" x14ac:dyDescent="0.3">
      <c r="A1731" s="20" t="str">
        <f>Raw_Data!A1731</f>
        <v>SF11730</v>
      </c>
      <c r="B1731" s="15" t="str">
        <f>Raw_Data!B1731</f>
        <v>Punjab</v>
      </c>
      <c r="C1731" s="15" t="str">
        <f>Raw_Data!C1731</f>
        <v>Krishna</v>
      </c>
      <c r="D1731" s="15" t="str">
        <f>Raw_Data!D1731</f>
        <v>Wheat</v>
      </c>
      <c r="E1731" s="15" t="str">
        <f>Raw_Data!E1731</f>
        <v>Zaid</v>
      </c>
      <c r="F1731" s="15">
        <f>Raw_Data!F1731</f>
        <v>3.8</v>
      </c>
      <c r="G1731" s="18">
        <f>IF(Raw_Data!G1731="",ROUND(AVERAGEIFS(Raw_Data!$G$2:$G$4001,Raw_Data!$E$2:$E$4001,E1731),1),Raw_Data!G1731)</f>
        <v>236.3</v>
      </c>
      <c r="H1731" s="15">
        <f>Raw_Data!H1731</f>
        <v>35.4</v>
      </c>
      <c r="I1731" s="15">
        <f>Raw_Data!I1731</f>
        <v>35.200000000000003</v>
      </c>
      <c r="J1731" s="15">
        <f>Raw_Data!J1731</f>
        <v>7.9</v>
      </c>
      <c r="K1731" s="15">
        <f>Raw_Data!K1731</f>
        <v>5.67</v>
      </c>
      <c r="L1731" s="18">
        <f>IF(Raw_Data!L1731="",ROUND(AVERAGEIFS(Raw_Data!$L$2:$L$4001,Raw_Data!$E$2:$E$4001,E1731),1),Raw_Data!L1731)</f>
        <v>14.8</v>
      </c>
      <c r="M1731" s="15">
        <f>Raw_Data!M1731</f>
        <v>163.5</v>
      </c>
      <c r="N1731" s="15">
        <f>Raw_Data!N1731</f>
        <v>85</v>
      </c>
      <c r="O1731" s="15">
        <f>Raw_Data!O1731</f>
        <v>96.8</v>
      </c>
      <c r="P1731" s="15" t="str">
        <f>Raw_Data!P1731</f>
        <v>Drip</v>
      </c>
      <c r="Q1731" s="15">
        <f>Raw_Data!Q1731</f>
        <v>180.1</v>
      </c>
      <c r="R1731" s="15">
        <f>Raw_Data!R1731</f>
        <v>9.02</v>
      </c>
      <c r="S1731" s="15">
        <f>Raw_Data!S1731</f>
        <v>0.93</v>
      </c>
      <c r="T1731" s="18">
        <f>IF(Raw_Data!T1731="",ROUND(AVERAGEIFS(Raw_Data!$T$2:$T$4001,Raw_Data!$E$2:$E$4001,E1731,Raw_Data!$D$2:$D$4001,D1731),2),IF(Raw_Data!T1731&gt;INDEX(Cleaning_Reference!$F$6:$F$13,MATCH(D1731,Cleaning_Reference!$A$6:$A$13,0)),INDEX(Cleaning_Reference!$F$6:$F$13,MATCH(D1731,Cleaning_Reference!$A$6:$A$13,0)),Raw_Data!T1731))</f>
        <v>0.57999999999999996</v>
      </c>
      <c r="U1731" s="15">
        <f>Raw_Data!U1731</f>
        <v>2.2000000000000002</v>
      </c>
      <c r="V1731" s="15">
        <f>Raw_Data!V1731</f>
        <v>25027</v>
      </c>
      <c r="W1731" s="15">
        <f>Raw_Data!W1731</f>
        <v>243974</v>
      </c>
      <c r="X1731" s="15">
        <f>Raw_Data!X1731</f>
        <v>55059</v>
      </c>
      <c r="Y1731" s="15">
        <f>Raw_Data!Y1731</f>
        <v>-188915</v>
      </c>
      <c r="Z1731" s="15">
        <f>Raw_Data!Z1731</f>
        <v>1896</v>
      </c>
      <c r="AA1731" s="15">
        <f>Raw_Data!AA1731</f>
        <v>1.1599999999999999</v>
      </c>
      <c r="AB1731" s="15">
        <f>Raw_Data!AB1731</f>
        <v>22.3</v>
      </c>
      <c r="AC1731" s="19" t="str">
        <f>IF(Raw_Data!G1731="","Yes","No")</f>
        <v>No</v>
      </c>
      <c r="AD1731" s="19" t="str">
        <f>IF(Raw_Data!L1731="","Yes","No")</f>
        <v>No</v>
      </c>
      <c r="AE1731" s="19" t="str">
        <f>IF(Raw_Data!T1731="","Imputed",IF(Raw_Data!T1731&gt;INDEX(Cleaning_Reference!$F$6:$F$13,MATCH(D1731,Cleaning_Reference!$A$6:$A$13,0)),"Capped","Original"))</f>
        <v>Original</v>
      </c>
      <c r="AF1731" s="21">
        <f t="shared" si="27"/>
        <v>2.2000000000000002</v>
      </c>
    </row>
    <row r="1732" spans="1:32" ht="15" customHeight="1" x14ac:dyDescent="0.3">
      <c r="A1732" s="20" t="str">
        <f>Raw_Data!A1732</f>
        <v>SF11731</v>
      </c>
      <c r="B1732" s="15" t="str">
        <f>Raw_Data!B1732</f>
        <v>Karnataka</v>
      </c>
      <c r="C1732" s="15" t="str">
        <f>Raw_Data!C1732</f>
        <v>Nalgonda</v>
      </c>
      <c r="D1732" s="15" t="str">
        <f>Raw_Data!D1732</f>
        <v>Sugarcane</v>
      </c>
      <c r="E1732" s="15" t="str">
        <f>Raw_Data!E1732</f>
        <v>Rabi</v>
      </c>
      <c r="F1732" s="15">
        <f>Raw_Data!F1732</f>
        <v>6.28</v>
      </c>
      <c r="G1732" s="18">
        <f>IF(Raw_Data!G1732="",ROUND(AVERAGEIFS(Raw_Data!$G$2:$G$4001,Raw_Data!$E$2:$E$4001,E1732),1),Raw_Data!G1732)</f>
        <v>127.7</v>
      </c>
      <c r="H1732" s="15">
        <f>Raw_Data!H1732</f>
        <v>23.7</v>
      </c>
      <c r="I1732" s="15">
        <f>Raw_Data!I1732</f>
        <v>60.3</v>
      </c>
      <c r="J1732" s="15">
        <f>Raw_Data!J1732</f>
        <v>8.1999999999999993</v>
      </c>
      <c r="K1732" s="15">
        <f>Raw_Data!K1732</f>
        <v>6.55</v>
      </c>
      <c r="L1732" s="18">
        <f>IF(Raw_Data!L1732="",ROUND(AVERAGEIFS(Raw_Data!$L$2:$L$4001,Raw_Data!$E$2:$E$4001,E1732),1),Raw_Data!L1732)</f>
        <v>23.1</v>
      </c>
      <c r="M1732" s="15">
        <f>Raw_Data!M1732</f>
        <v>128.1</v>
      </c>
      <c r="N1732" s="15">
        <f>Raw_Data!N1732</f>
        <v>80.900000000000006</v>
      </c>
      <c r="O1732" s="15">
        <f>Raw_Data!O1732</f>
        <v>114.7</v>
      </c>
      <c r="P1732" s="15" t="str">
        <f>Raw_Data!P1732</f>
        <v>Rainfed</v>
      </c>
      <c r="Q1732" s="15">
        <f>Raw_Data!Q1732</f>
        <v>236.9</v>
      </c>
      <c r="R1732" s="15">
        <f>Raw_Data!R1732</f>
        <v>5.59</v>
      </c>
      <c r="S1732" s="15">
        <f>Raw_Data!S1732</f>
        <v>0.66</v>
      </c>
      <c r="T1732" s="18">
        <f>IF(Raw_Data!T1732="",ROUND(AVERAGEIFS(Raw_Data!$T$2:$T$4001,Raw_Data!$E$2:$E$4001,E1732,Raw_Data!$D$2:$D$4001,D1732),2),IF(Raw_Data!T1732&gt;INDEX(Cleaning_Reference!$F$6:$F$13,MATCH(D1732,Cleaning_Reference!$A$6:$A$13,0)),INDEX(Cleaning_Reference!$F$6:$F$13,MATCH(D1732,Cleaning_Reference!$A$6:$A$13,0)),Raw_Data!T1732))</f>
        <v>44.48</v>
      </c>
      <c r="U1732" s="15">
        <f>Raw_Data!U1732</f>
        <v>279.33</v>
      </c>
      <c r="V1732" s="15">
        <f>Raw_Data!V1732</f>
        <v>3761</v>
      </c>
      <c r="W1732" s="15">
        <f>Raw_Data!W1732</f>
        <v>403898</v>
      </c>
      <c r="X1732" s="15">
        <f>Raw_Data!X1732</f>
        <v>1050560</v>
      </c>
      <c r="Y1732" s="15">
        <f>Raw_Data!Y1732</f>
        <v>646662</v>
      </c>
      <c r="Z1732" s="15">
        <f>Raw_Data!Z1732</f>
        <v>6079</v>
      </c>
      <c r="AA1732" s="15">
        <f>Raw_Data!AA1732</f>
        <v>45.95</v>
      </c>
      <c r="AB1732" s="15">
        <f>Raw_Data!AB1732</f>
        <v>35.4</v>
      </c>
      <c r="AC1732" s="19" t="str">
        <f>IF(Raw_Data!G1732="","Yes","No")</f>
        <v>No</v>
      </c>
      <c r="AD1732" s="19" t="str">
        <f>IF(Raw_Data!L1732="","Yes","No")</f>
        <v>No</v>
      </c>
      <c r="AE1732" s="19" t="str">
        <f>IF(Raw_Data!T1732="","Imputed",IF(Raw_Data!T1732&gt;INDEX(Cleaning_Reference!$F$6:$F$13,MATCH(D1732,Cleaning_Reference!$A$6:$A$13,0)),"Capped","Original"))</f>
        <v>Original</v>
      </c>
      <c r="AF1732" s="21">
        <f t="shared" si="27"/>
        <v>279.33</v>
      </c>
    </row>
    <row r="1733" spans="1:32" ht="15" customHeight="1" x14ac:dyDescent="0.3">
      <c r="A1733" s="20" t="str">
        <f>Raw_Data!A1733</f>
        <v>SF11732</v>
      </c>
      <c r="B1733" s="15" t="str">
        <f>Raw_Data!B1733</f>
        <v>Andhra Pradesh</v>
      </c>
      <c r="C1733" s="15" t="str">
        <f>Raw_Data!C1733</f>
        <v>Krishna</v>
      </c>
      <c r="D1733" s="15" t="str">
        <f>Raw_Data!D1733</f>
        <v>Groundnut</v>
      </c>
      <c r="E1733" s="15" t="str">
        <f>Raw_Data!E1733</f>
        <v>Kharif</v>
      </c>
      <c r="F1733" s="15">
        <f>Raw_Data!F1733</f>
        <v>3.04</v>
      </c>
      <c r="G1733" s="18">
        <f>IF(Raw_Data!G1733="",ROUND(AVERAGEIFS(Raw_Data!$G$2:$G$4001,Raw_Data!$E$2:$E$4001,E1733),1),Raw_Data!G1733)</f>
        <v>993.8</v>
      </c>
      <c r="H1733" s="15">
        <f>Raw_Data!H1733</f>
        <v>31.5</v>
      </c>
      <c r="I1733" s="15">
        <f>Raw_Data!I1733</f>
        <v>79.099999999999994</v>
      </c>
      <c r="J1733" s="15">
        <f>Raw_Data!J1733</f>
        <v>5.9</v>
      </c>
      <c r="K1733" s="15">
        <f>Raw_Data!K1733</f>
        <v>7.47</v>
      </c>
      <c r="L1733" s="18">
        <f>IF(Raw_Data!L1733="",ROUND(AVERAGEIFS(Raw_Data!$L$2:$L$4001,Raw_Data!$E$2:$E$4001,E1733),1),Raw_Data!L1733)</f>
        <v>18.2</v>
      </c>
      <c r="M1733" s="15">
        <f>Raw_Data!M1733</f>
        <v>137.9</v>
      </c>
      <c r="N1733" s="15">
        <f>Raw_Data!N1733</f>
        <v>60.9</v>
      </c>
      <c r="O1733" s="15">
        <f>Raw_Data!O1733</f>
        <v>119.4</v>
      </c>
      <c r="P1733" s="15" t="str">
        <f>Raw_Data!P1733</f>
        <v>Flood</v>
      </c>
      <c r="Q1733" s="15">
        <f>Raw_Data!Q1733</f>
        <v>40.1</v>
      </c>
      <c r="R1733" s="15">
        <f>Raw_Data!R1733</f>
        <v>5.01</v>
      </c>
      <c r="S1733" s="15">
        <f>Raw_Data!S1733</f>
        <v>0.97</v>
      </c>
      <c r="T1733" s="18">
        <f>IF(Raw_Data!T1733="",ROUND(AVERAGEIFS(Raw_Data!$T$2:$T$4001,Raw_Data!$E$2:$E$4001,E1733,Raw_Data!$D$2:$D$4001,D1733),2),IF(Raw_Data!T1733&gt;INDEX(Cleaning_Reference!$F$6:$F$13,MATCH(D1733,Cleaning_Reference!$A$6:$A$13,0)),INDEX(Cleaning_Reference!$F$6:$F$13,MATCH(D1733,Cleaning_Reference!$A$6:$A$13,0)),Raw_Data!T1733))</f>
        <v>1.01</v>
      </c>
      <c r="U1733" s="15">
        <f>Raw_Data!U1733</f>
        <v>3.07</v>
      </c>
      <c r="V1733" s="15">
        <f>Raw_Data!V1733</f>
        <v>55783</v>
      </c>
      <c r="W1733" s="15">
        <f>Raw_Data!W1733</f>
        <v>174834</v>
      </c>
      <c r="X1733" s="15">
        <f>Raw_Data!X1733</f>
        <v>171254</v>
      </c>
      <c r="Y1733" s="15">
        <f>Raw_Data!Y1733</f>
        <v>-3580</v>
      </c>
      <c r="Z1733" s="15">
        <f>Raw_Data!Z1733</f>
        <v>1784</v>
      </c>
      <c r="AA1733" s="15">
        <f>Raw_Data!AA1733</f>
        <v>1.7210000000000001</v>
      </c>
      <c r="AB1733" s="15">
        <f>Raw_Data!AB1733</f>
        <v>62.4</v>
      </c>
      <c r="AC1733" s="19" t="str">
        <f>IF(Raw_Data!G1733="","Yes","No")</f>
        <v>No</v>
      </c>
      <c r="AD1733" s="19" t="str">
        <f>IF(Raw_Data!L1733="","Yes","No")</f>
        <v>No</v>
      </c>
      <c r="AE1733" s="19" t="str">
        <f>IF(Raw_Data!T1733="","Imputed",IF(Raw_Data!T1733&gt;INDEX(Cleaning_Reference!$F$6:$F$13,MATCH(D1733,Cleaning_Reference!$A$6:$A$13,0)),"Capped","Original"))</f>
        <v>Original</v>
      </c>
      <c r="AF1733" s="21">
        <f t="shared" si="27"/>
        <v>3.07</v>
      </c>
    </row>
    <row r="1734" spans="1:32" ht="15" customHeight="1" x14ac:dyDescent="0.3">
      <c r="A1734" s="20" t="str">
        <f>Raw_Data!A1734</f>
        <v>SF11733</v>
      </c>
      <c r="B1734" s="15" t="str">
        <f>Raw_Data!B1734</f>
        <v>Tamil Nadu</v>
      </c>
      <c r="C1734" s="15" t="str">
        <f>Raw_Data!C1734</f>
        <v>Nashik</v>
      </c>
      <c r="D1734" s="15" t="str">
        <f>Raw_Data!D1734</f>
        <v>Chilli</v>
      </c>
      <c r="E1734" s="15" t="str">
        <f>Raw_Data!E1734</f>
        <v>Rabi</v>
      </c>
      <c r="F1734" s="15">
        <f>Raw_Data!F1734</f>
        <v>6.46</v>
      </c>
      <c r="G1734" s="18">
        <f>IF(Raw_Data!G1734="",ROUND(AVERAGEIFS(Raw_Data!$G$2:$G$4001,Raw_Data!$E$2:$E$4001,E1734),1),Raw_Data!G1734)</f>
        <v>383</v>
      </c>
      <c r="H1734" s="15">
        <f>Raw_Data!H1734</f>
        <v>22.2</v>
      </c>
      <c r="I1734" s="15">
        <f>Raw_Data!I1734</f>
        <v>51.6</v>
      </c>
      <c r="J1734" s="15">
        <f>Raw_Data!J1734</f>
        <v>6.9</v>
      </c>
      <c r="K1734" s="15">
        <f>Raw_Data!K1734</f>
        <v>6.33</v>
      </c>
      <c r="L1734" s="18">
        <f>IF(Raw_Data!L1734="",ROUND(AVERAGEIFS(Raw_Data!$L$2:$L$4001,Raw_Data!$E$2:$E$4001,E1734),1),Raw_Data!L1734)</f>
        <v>23.9</v>
      </c>
      <c r="M1734" s="15">
        <f>Raw_Data!M1734</f>
        <v>91.6</v>
      </c>
      <c r="N1734" s="15">
        <f>Raw_Data!N1734</f>
        <v>53.7</v>
      </c>
      <c r="O1734" s="15">
        <f>Raw_Data!O1734</f>
        <v>80.7</v>
      </c>
      <c r="P1734" s="15" t="str">
        <f>Raw_Data!P1734</f>
        <v>Sprinkler</v>
      </c>
      <c r="Q1734" s="15">
        <f>Raw_Data!Q1734</f>
        <v>171.8</v>
      </c>
      <c r="R1734" s="15">
        <f>Raw_Data!R1734</f>
        <v>6.32</v>
      </c>
      <c r="S1734" s="15">
        <f>Raw_Data!S1734</f>
        <v>0.92</v>
      </c>
      <c r="T1734" s="18">
        <f>IF(Raw_Data!T1734="",ROUND(AVERAGEIFS(Raw_Data!$T$2:$T$4001,Raw_Data!$E$2:$E$4001,E1734,Raw_Data!$D$2:$D$4001,D1734),2),IF(Raw_Data!T1734&gt;INDEX(Cleaning_Reference!$F$6:$F$13,MATCH(D1734,Cleaning_Reference!$A$6:$A$13,0)),INDEX(Cleaning_Reference!$F$6:$F$13,MATCH(D1734,Cleaning_Reference!$A$6:$A$13,0)),Raw_Data!T1734))</f>
        <v>1.93</v>
      </c>
      <c r="U1734" s="15">
        <f>Raw_Data!U1734</f>
        <v>12.47</v>
      </c>
      <c r="V1734" s="15">
        <f>Raw_Data!V1734</f>
        <v>103594</v>
      </c>
      <c r="W1734" s="15">
        <f>Raw_Data!W1734</f>
        <v>458157</v>
      </c>
      <c r="X1734" s="15">
        <f>Raw_Data!X1734</f>
        <v>1291817</v>
      </c>
      <c r="Y1734" s="15">
        <f>Raw_Data!Y1734</f>
        <v>833660</v>
      </c>
      <c r="Z1734" s="15">
        <f>Raw_Data!Z1734</f>
        <v>3709</v>
      </c>
      <c r="AA1734" s="15">
        <f>Raw_Data!AA1734</f>
        <v>3.3620000000000001</v>
      </c>
      <c r="AB1734" s="15">
        <f>Raw_Data!AB1734</f>
        <v>29.2</v>
      </c>
      <c r="AC1734" s="19" t="str">
        <f>IF(Raw_Data!G1734="","Yes","No")</f>
        <v>No</v>
      </c>
      <c r="AD1734" s="19" t="str">
        <f>IF(Raw_Data!L1734="","Yes","No")</f>
        <v>No</v>
      </c>
      <c r="AE1734" s="19" t="str">
        <f>IF(Raw_Data!T1734="","Imputed",IF(Raw_Data!T1734&gt;INDEX(Cleaning_Reference!$F$6:$F$13,MATCH(D1734,Cleaning_Reference!$A$6:$A$13,0)),"Capped","Original"))</f>
        <v>Original</v>
      </c>
      <c r="AF1734" s="21">
        <f t="shared" si="27"/>
        <v>12.47</v>
      </c>
    </row>
    <row r="1735" spans="1:32" ht="15" customHeight="1" x14ac:dyDescent="0.3">
      <c r="A1735" s="20" t="str">
        <f>Raw_Data!A1735</f>
        <v>SF11734</v>
      </c>
      <c r="B1735" s="15" t="str">
        <f>Raw_Data!B1735</f>
        <v>Andhra Pradesh</v>
      </c>
      <c r="C1735" s="15" t="str">
        <f>Raw_Data!C1735</f>
        <v>Nashik</v>
      </c>
      <c r="D1735" s="15" t="str">
        <f>Raw_Data!D1735</f>
        <v>Sugarcane</v>
      </c>
      <c r="E1735" s="15" t="str">
        <f>Raw_Data!E1735</f>
        <v>Kharif</v>
      </c>
      <c r="F1735" s="15">
        <f>Raw_Data!F1735</f>
        <v>6.22</v>
      </c>
      <c r="G1735" s="18">
        <f>IF(Raw_Data!G1735="",ROUND(AVERAGEIFS(Raw_Data!$G$2:$G$4001,Raw_Data!$E$2:$E$4001,E1735),1),Raw_Data!G1735)</f>
        <v>560.70000000000005</v>
      </c>
      <c r="H1735" s="15">
        <f>Raw_Data!H1735</f>
        <v>30.5</v>
      </c>
      <c r="I1735" s="15">
        <f>Raw_Data!I1735</f>
        <v>84.7</v>
      </c>
      <c r="J1735" s="15">
        <f>Raw_Data!J1735</f>
        <v>7.4</v>
      </c>
      <c r="K1735" s="15">
        <f>Raw_Data!K1735</f>
        <v>7.05</v>
      </c>
      <c r="L1735" s="18">
        <f>IF(Raw_Data!L1735="",ROUND(AVERAGEIFS(Raw_Data!$L$2:$L$4001,Raw_Data!$E$2:$E$4001,E1735),1),Raw_Data!L1735)</f>
        <v>36.4</v>
      </c>
      <c r="M1735" s="15">
        <f>Raw_Data!M1735</f>
        <v>91.6</v>
      </c>
      <c r="N1735" s="15">
        <f>Raw_Data!N1735</f>
        <v>52.2</v>
      </c>
      <c r="O1735" s="15">
        <f>Raw_Data!O1735</f>
        <v>102.2</v>
      </c>
      <c r="P1735" s="15" t="str">
        <f>Raw_Data!P1735</f>
        <v>Rainfed</v>
      </c>
      <c r="Q1735" s="15">
        <f>Raw_Data!Q1735</f>
        <v>204.3</v>
      </c>
      <c r="R1735" s="15">
        <f>Raw_Data!R1735</f>
        <v>4.2300000000000004</v>
      </c>
      <c r="S1735" s="15">
        <f>Raw_Data!S1735</f>
        <v>0.67</v>
      </c>
      <c r="T1735" s="18">
        <f>IF(Raw_Data!T1735="",ROUND(AVERAGEIFS(Raw_Data!$T$2:$T$4001,Raw_Data!$E$2:$E$4001,E1735,Raw_Data!$D$2:$D$4001,D1735),2),IF(Raw_Data!T1735&gt;INDEX(Cleaning_Reference!$F$6:$F$13,MATCH(D1735,Cleaning_Reference!$A$6:$A$13,0)),INDEX(Cleaning_Reference!$F$6:$F$13,MATCH(D1735,Cleaning_Reference!$A$6:$A$13,0)),Raw_Data!T1735))</f>
        <v>50.8</v>
      </c>
      <c r="U1735" s="15">
        <f>Raw_Data!U1735</f>
        <v>315.98</v>
      </c>
      <c r="V1735" s="15">
        <f>Raw_Data!V1735</f>
        <v>3112</v>
      </c>
      <c r="W1735" s="15">
        <f>Raw_Data!W1735</f>
        <v>444267</v>
      </c>
      <c r="X1735" s="15">
        <f>Raw_Data!X1735</f>
        <v>983330</v>
      </c>
      <c r="Y1735" s="15">
        <f>Raw_Data!Y1735</f>
        <v>539063</v>
      </c>
      <c r="Z1735" s="15">
        <f>Raw_Data!Z1735</f>
        <v>5797</v>
      </c>
      <c r="AA1735" s="15">
        <f>Raw_Data!AA1735</f>
        <v>54.508000000000003</v>
      </c>
      <c r="AB1735" s="15">
        <f>Raw_Data!AB1735</f>
        <v>59.6</v>
      </c>
      <c r="AC1735" s="19" t="str">
        <f>IF(Raw_Data!G1735="","Yes","No")</f>
        <v>No</v>
      </c>
      <c r="AD1735" s="19" t="str">
        <f>IF(Raw_Data!L1735="","Yes","No")</f>
        <v>No</v>
      </c>
      <c r="AE1735" s="19" t="str">
        <f>IF(Raw_Data!T1735="","Imputed",IF(Raw_Data!T1735&gt;INDEX(Cleaning_Reference!$F$6:$F$13,MATCH(D1735,Cleaning_Reference!$A$6:$A$13,0)),"Capped","Original"))</f>
        <v>Original</v>
      </c>
      <c r="AF1735" s="21">
        <f t="shared" si="27"/>
        <v>315.98</v>
      </c>
    </row>
    <row r="1736" spans="1:32" ht="15" customHeight="1" x14ac:dyDescent="0.3">
      <c r="A1736" s="20" t="str">
        <f>Raw_Data!A1736</f>
        <v>SF11735</v>
      </c>
      <c r="B1736" s="15" t="str">
        <f>Raw_Data!B1736</f>
        <v>Tamil Nadu</v>
      </c>
      <c r="C1736" s="15" t="str">
        <f>Raw_Data!C1736</f>
        <v>Rajkot</v>
      </c>
      <c r="D1736" s="15" t="str">
        <f>Raw_Data!D1736</f>
        <v>Wheat</v>
      </c>
      <c r="E1736" s="15" t="str">
        <f>Raw_Data!E1736</f>
        <v>Kharif</v>
      </c>
      <c r="F1736" s="15">
        <f>Raw_Data!F1736</f>
        <v>7.22</v>
      </c>
      <c r="G1736" s="18">
        <f>IF(Raw_Data!G1736="",ROUND(AVERAGEIFS(Raw_Data!$G$2:$G$4001,Raw_Data!$E$2:$E$4001,E1736),1),Raw_Data!G1736)</f>
        <v>1003.3</v>
      </c>
      <c r="H1736" s="15">
        <f>Raw_Data!H1736</f>
        <v>28.2</v>
      </c>
      <c r="I1736" s="15">
        <f>Raw_Data!I1736</f>
        <v>72.5</v>
      </c>
      <c r="J1736" s="15">
        <f>Raw_Data!J1736</f>
        <v>7.2</v>
      </c>
      <c r="K1736" s="15">
        <f>Raw_Data!K1736</f>
        <v>5.82</v>
      </c>
      <c r="L1736" s="18">
        <f>IF(Raw_Data!L1736="",ROUND(AVERAGEIFS(Raw_Data!$L$2:$L$4001,Raw_Data!$E$2:$E$4001,E1736),1),Raw_Data!L1736)</f>
        <v>32.5</v>
      </c>
      <c r="M1736" s="15">
        <f>Raw_Data!M1736</f>
        <v>167.8</v>
      </c>
      <c r="N1736" s="15">
        <f>Raw_Data!N1736</f>
        <v>50</v>
      </c>
      <c r="O1736" s="15">
        <f>Raw_Data!O1736</f>
        <v>112.8</v>
      </c>
      <c r="P1736" s="15" t="str">
        <f>Raw_Data!P1736</f>
        <v>Flood</v>
      </c>
      <c r="Q1736" s="15">
        <f>Raw_Data!Q1736</f>
        <v>131</v>
      </c>
      <c r="R1736" s="15">
        <f>Raw_Data!R1736</f>
        <v>4.93</v>
      </c>
      <c r="S1736" s="15">
        <f>Raw_Data!S1736</f>
        <v>0.7</v>
      </c>
      <c r="T1736" s="18">
        <f>IF(Raw_Data!T1736="",ROUND(AVERAGEIFS(Raw_Data!$T$2:$T$4001,Raw_Data!$E$2:$E$4001,E1736,Raw_Data!$D$2:$D$4001,D1736),2),IF(Raw_Data!T1736&gt;INDEX(Cleaning_Reference!$F$6:$F$13,MATCH(D1736,Cleaning_Reference!$A$6:$A$13,0)),INDEX(Cleaning_Reference!$F$6:$F$13,MATCH(D1736,Cleaning_Reference!$A$6:$A$13,0)),Raw_Data!T1736))</f>
        <v>1.17</v>
      </c>
      <c r="U1736" s="15">
        <f>Raw_Data!U1736</f>
        <v>8.4499999999999993</v>
      </c>
      <c r="V1736" s="15">
        <f>Raw_Data!V1736</f>
        <v>20693</v>
      </c>
      <c r="W1736" s="15">
        <f>Raw_Data!W1736</f>
        <v>377997</v>
      </c>
      <c r="X1736" s="15">
        <f>Raw_Data!X1736</f>
        <v>174856</v>
      </c>
      <c r="Y1736" s="15">
        <f>Raw_Data!Y1736</f>
        <v>-203141</v>
      </c>
      <c r="Z1736" s="15">
        <f>Raw_Data!Z1736</f>
        <v>4928</v>
      </c>
      <c r="AA1736" s="15">
        <f>Raw_Data!AA1736</f>
        <v>1.7150000000000001</v>
      </c>
      <c r="AB1736" s="15">
        <f>Raw_Data!AB1736</f>
        <v>61.8</v>
      </c>
      <c r="AC1736" s="19" t="str">
        <f>IF(Raw_Data!G1736="","Yes","No")</f>
        <v>No</v>
      </c>
      <c r="AD1736" s="19" t="str">
        <f>IF(Raw_Data!L1736="","Yes","No")</f>
        <v>No</v>
      </c>
      <c r="AE1736" s="19" t="str">
        <f>IF(Raw_Data!T1736="","Imputed",IF(Raw_Data!T1736&gt;INDEX(Cleaning_Reference!$F$6:$F$13,MATCH(D1736,Cleaning_Reference!$A$6:$A$13,0)),"Capped","Original"))</f>
        <v>Original</v>
      </c>
      <c r="AF1736" s="21">
        <f t="shared" si="27"/>
        <v>8.4499999999999993</v>
      </c>
    </row>
    <row r="1737" spans="1:32" ht="15" customHeight="1" x14ac:dyDescent="0.3">
      <c r="A1737" s="20" t="str">
        <f>Raw_Data!A1737</f>
        <v>SF11736</v>
      </c>
      <c r="B1737" s="15" t="str">
        <f>Raw_Data!B1737</f>
        <v>Gujarat</v>
      </c>
      <c r="C1737" s="15" t="str">
        <f>Raw_Data!C1737</f>
        <v>Guntur</v>
      </c>
      <c r="D1737" s="15" t="str">
        <f>Raw_Data!D1737</f>
        <v>Rice</v>
      </c>
      <c r="E1737" s="15" t="str">
        <f>Raw_Data!E1737</f>
        <v>Rabi</v>
      </c>
      <c r="F1737" s="15">
        <f>Raw_Data!F1737</f>
        <v>12.42</v>
      </c>
      <c r="G1737" s="18">
        <f>IF(Raw_Data!G1737="",ROUND(AVERAGEIFS(Raw_Data!$G$2:$G$4001,Raw_Data!$E$2:$E$4001,E1737),1),Raw_Data!G1737)</f>
        <v>468</v>
      </c>
      <c r="H1737" s="15">
        <f>Raw_Data!H1737</f>
        <v>25.3</v>
      </c>
      <c r="I1737" s="15">
        <f>Raw_Data!I1737</f>
        <v>70.400000000000006</v>
      </c>
      <c r="J1737" s="15">
        <f>Raw_Data!J1737</f>
        <v>6.3</v>
      </c>
      <c r="K1737" s="15">
        <f>Raw_Data!K1737</f>
        <v>7.19</v>
      </c>
      <c r="L1737" s="18">
        <f>IF(Raw_Data!L1737="",ROUND(AVERAGEIFS(Raw_Data!$L$2:$L$4001,Raw_Data!$E$2:$E$4001,E1737),1),Raw_Data!L1737)</f>
        <v>22.7</v>
      </c>
      <c r="M1737" s="15">
        <f>Raw_Data!M1737</f>
        <v>137.9</v>
      </c>
      <c r="N1737" s="15">
        <f>Raw_Data!N1737</f>
        <v>48.1</v>
      </c>
      <c r="O1737" s="15">
        <f>Raw_Data!O1737</f>
        <v>49.9</v>
      </c>
      <c r="P1737" s="15" t="str">
        <f>Raw_Data!P1737</f>
        <v>Flood</v>
      </c>
      <c r="Q1737" s="15">
        <f>Raw_Data!Q1737</f>
        <v>134.5</v>
      </c>
      <c r="R1737" s="15">
        <f>Raw_Data!R1737</f>
        <v>5.15</v>
      </c>
      <c r="S1737" s="15">
        <f>Raw_Data!S1737</f>
        <v>0.76</v>
      </c>
      <c r="T1737" s="18">
        <f>IF(Raw_Data!T1737="",ROUND(AVERAGEIFS(Raw_Data!$T$2:$T$4001,Raw_Data!$E$2:$E$4001,E1737,Raw_Data!$D$2:$D$4001,D1737),2),IF(Raw_Data!T1737&gt;INDEX(Cleaning_Reference!$F$6:$F$13,MATCH(D1737,Cleaning_Reference!$A$6:$A$13,0)),INDEX(Cleaning_Reference!$F$6:$F$13,MATCH(D1737,Cleaning_Reference!$A$6:$A$13,0)),Raw_Data!T1737))</f>
        <v>2.3199999999999998</v>
      </c>
      <c r="U1737" s="15">
        <f>Raw_Data!U1737</f>
        <v>28.81</v>
      </c>
      <c r="V1737" s="15">
        <f>Raw_Data!V1737</f>
        <v>23388</v>
      </c>
      <c r="W1737" s="15">
        <f>Raw_Data!W1737</f>
        <v>759887</v>
      </c>
      <c r="X1737" s="15">
        <f>Raw_Data!X1737</f>
        <v>673808</v>
      </c>
      <c r="Y1737" s="15">
        <f>Raw_Data!Y1737</f>
        <v>-86079</v>
      </c>
      <c r="Z1737" s="15">
        <f>Raw_Data!Z1737</f>
        <v>23569</v>
      </c>
      <c r="AA1737" s="15">
        <f>Raw_Data!AA1737</f>
        <v>1.222</v>
      </c>
      <c r="AB1737" s="15">
        <f>Raw_Data!AB1737</f>
        <v>32.700000000000003</v>
      </c>
      <c r="AC1737" s="19" t="str">
        <f>IF(Raw_Data!G1737="","Yes","No")</f>
        <v>No</v>
      </c>
      <c r="AD1737" s="19" t="str">
        <f>IF(Raw_Data!L1737="","Yes","No")</f>
        <v>No</v>
      </c>
      <c r="AE1737" s="19" t="str">
        <f>IF(Raw_Data!T1737="","Imputed",IF(Raw_Data!T1737&gt;INDEX(Cleaning_Reference!$F$6:$F$13,MATCH(D1737,Cleaning_Reference!$A$6:$A$13,0)),"Capped","Original"))</f>
        <v>Original</v>
      </c>
      <c r="AF1737" s="21">
        <f t="shared" si="27"/>
        <v>28.81</v>
      </c>
    </row>
    <row r="1738" spans="1:32" ht="15" customHeight="1" x14ac:dyDescent="0.3">
      <c r="A1738" s="20" t="str">
        <f>Raw_Data!A1738</f>
        <v>SF11737</v>
      </c>
      <c r="B1738" s="15" t="str">
        <f>Raw_Data!B1738</f>
        <v>Andhra Pradesh</v>
      </c>
      <c r="C1738" s="15" t="str">
        <f>Raw_Data!C1738</f>
        <v>Krishna</v>
      </c>
      <c r="D1738" s="15" t="str">
        <f>Raw_Data!D1738</f>
        <v>Rice</v>
      </c>
      <c r="E1738" s="15" t="str">
        <f>Raw_Data!E1738</f>
        <v>Kharif</v>
      </c>
      <c r="F1738" s="15">
        <f>Raw_Data!F1738</f>
        <v>3.25</v>
      </c>
      <c r="G1738" s="18">
        <f>IF(Raw_Data!G1738="",ROUND(AVERAGEIFS(Raw_Data!$G$2:$G$4001,Raw_Data!$E$2:$E$4001,E1738),1),Raw_Data!G1738)</f>
        <v>1066.5999999999999</v>
      </c>
      <c r="H1738" s="15">
        <f>Raw_Data!H1738</f>
        <v>27.1</v>
      </c>
      <c r="I1738" s="15">
        <f>Raw_Data!I1738</f>
        <v>94.3</v>
      </c>
      <c r="J1738" s="15">
        <f>Raw_Data!J1738</f>
        <v>6.7</v>
      </c>
      <c r="K1738" s="15">
        <f>Raw_Data!K1738</f>
        <v>5.29</v>
      </c>
      <c r="L1738" s="18">
        <f>IF(Raw_Data!L1738="",ROUND(AVERAGEIFS(Raw_Data!$L$2:$L$4001,Raw_Data!$E$2:$E$4001,E1738),1),Raw_Data!L1738)</f>
        <v>28.3</v>
      </c>
      <c r="M1738" s="15">
        <f>Raw_Data!M1738</f>
        <v>149.1</v>
      </c>
      <c r="N1738" s="15">
        <f>Raw_Data!N1738</f>
        <v>66.7</v>
      </c>
      <c r="O1738" s="15">
        <f>Raw_Data!O1738</f>
        <v>128.5</v>
      </c>
      <c r="P1738" s="15" t="str">
        <f>Raw_Data!P1738</f>
        <v>Drip</v>
      </c>
      <c r="Q1738" s="15">
        <f>Raw_Data!Q1738</f>
        <v>257.60000000000002</v>
      </c>
      <c r="R1738" s="15">
        <f>Raw_Data!R1738</f>
        <v>6.34</v>
      </c>
      <c r="S1738" s="15">
        <f>Raw_Data!S1738</f>
        <v>0.86</v>
      </c>
      <c r="T1738" s="18">
        <f>IF(Raw_Data!T1738="",ROUND(AVERAGEIFS(Raw_Data!$T$2:$T$4001,Raw_Data!$E$2:$E$4001,E1738,Raw_Data!$D$2:$D$4001,D1738),2),IF(Raw_Data!T1738&gt;INDEX(Cleaning_Reference!$F$6:$F$13,MATCH(D1738,Cleaning_Reference!$A$6:$A$13,0)),INDEX(Cleaning_Reference!$F$6:$F$13,MATCH(D1738,Cleaning_Reference!$A$6:$A$13,0)),Raw_Data!T1738))</f>
        <v>0.36</v>
      </c>
      <c r="U1738" s="15">
        <f>Raw_Data!U1738</f>
        <v>1.17</v>
      </c>
      <c r="V1738" s="15">
        <f>Raw_Data!V1738</f>
        <v>23946</v>
      </c>
      <c r="W1738" s="15">
        <f>Raw_Data!W1738</f>
        <v>240158</v>
      </c>
      <c r="X1738" s="15">
        <f>Raw_Data!X1738</f>
        <v>28017</v>
      </c>
      <c r="Y1738" s="15">
        <f>Raw_Data!Y1738</f>
        <v>-212141</v>
      </c>
      <c r="Z1738" s="15">
        <f>Raw_Data!Z1738</f>
        <v>3976</v>
      </c>
      <c r="AA1738" s="15">
        <f>Raw_Data!AA1738</f>
        <v>0.29399999999999998</v>
      </c>
      <c r="AB1738" s="15">
        <f>Raw_Data!AB1738</f>
        <v>66.7</v>
      </c>
      <c r="AC1738" s="19" t="str">
        <f>IF(Raw_Data!G1738="","Yes","No")</f>
        <v>No</v>
      </c>
      <c r="AD1738" s="19" t="str">
        <f>IF(Raw_Data!L1738="","Yes","No")</f>
        <v>No</v>
      </c>
      <c r="AE1738" s="19" t="str">
        <f>IF(Raw_Data!T1738="","Imputed",IF(Raw_Data!T1738&gt;INDEX(Cleaning_Reference!$F$6:$F$13,MATCH(D1738,Cleaning_Reference!$A$6:$A$13,0)),"Capped","Original"))</f>
        <v>Original</v>
      </c>
      <c r="AF1738" s="21">
        <f t="shared" si="27"/>
        <v>1.17</v>
      </c>
    </row>
    <row r="1739" spans="1:32" ht="15" customHeight="1" x14ac:dyDescent="0.3">
      <c r="A1739" s="20" t="str">
        <f>Raw_Data!A1739</f>
        <v>SF11738</v>
      </c>
      <c r="B1739" s="15" t="str">
        <f>Raw_Data!B1739</f>
        <v>Gujarat</v>
      </c>
      <c r="C1739" s="15" t="str">
        <f>Raw_Data!C1739</f>
        <v>Nalgonda</v>
      </c>
      <c r="D1739" s="15" t="str">
        <f>Raw_Data!D1739</f>
        <v>Groundnut</v>
      </c>
      <c r="E1739" s="15" t="str">
        <f>Raw_Data!E1739</f>
        <v>Rabi</v>
      </c>
      <c r="F1739" s="15">
        <f>Raw_Data!F1739</f>
        <v>8.7899999999999991</v>
      </c>
      <c r="G1739" s="18">
        <f>IF(Raw_Data!G1739="",ROUND(AVERAGEIFS(Raw_Data!$G$2:$G$4001,Raw_Data!$E$2:$E$4001,E1739),1),Raw_Data!G1739)</f>
        <v>456.2</v>
      </c>
      <c r="H1739" s="15">
        <f>Raw_Data!H1739</f>
        <v>19.7</v>
      </c>
      <c r="I1739" s="15">
        <f>Raw_Data!I1739</f>
        <v>61.2</v>
      </c>
      <c r="J1739" s="15">
        <f>Raw_Data!J1739</f>
        <v>6.5</v>
      </c>
      <c r="K1739" s="15">
        <f>Raw_Data!K1739</f>
        <v>5.56</v>
      </c>
      <c r="L1739" s="18">
        <f>IF(Raw_Data!L1739="",ROUND(AVERAGEIFS(Raw_Data!$L$2:$L$4001,Raw_Data!$E$2:$E$4001,E1739),1),Raw_Data!L1739)</f>
        <v>26.3</v>
      </c>
      <c r="M1739" s="15">
        <f>Raw_Data!M1739</f>
        <v>126.4</v>
      </c>
      <c r="N1739" s="15">
        <f>Raw_Data!N1739</f>
        <v>52.3</v>
      </c>
      <c r="O1739" s="15">
        <f>Raw_Data!O1739</f>
        <v>76.8</v>
      </c>
      <c r="P1739" s="15" t="str">
        <f>Raw_Data!P1739</f>
        <v>Flood</v>
      </c>
      <c r="Q1739" s="15">
        <f>Raw_Data!Q1739</f>
        <v>174.9</v>
      </c>
      <c r="R1739" s="15">
        <f>Raw_Data!R1739</f>
        <v>8.93</v>
      </c>
      <c r="S1739" s="15">
        <f>Raw_Data!S1739</f>
        <v>0.77</v>
      </c>
      <c r="T1739" s="18">
        <f>IF(Raw_Data!T1739="",ROUND(AVERAGEIFS(Raw_Data!$T$2:$T$4001,Raw_Data!$E$2:$E$4001,E1739,Raw_Data!$D$2:$D$4001,D1739),2),IF(Raw_Data!T1739&gt;INDEX(Cleaning_Reference!$F$6:$F$13,MATCH(D1739,Cleaning_Reference!$A$6:$A$13,0)),INDEX(Cleaning_Reference!$F$6:$F$13,MATCH(D1739,Cleaning_Reference!$A$6:$A$13,0)),Raw_Data!T1739))</f>
        <v>0.33</v>
      </c>
      <c r="U1739" s="15">
        <f>Raw_Data!U1739</f>
        <v>2.9</v>
      </c>
      <c r="V1739" s="15">
        <f>Raw_Data!V1739</f>
        <v>52760</v>
      </c>
      <c r="W1739" s="15">
        <f>Raw_Data!W1739</f>
        <v>548150</v>
      </c>
      <c r="X1739" s="15">
        <f>Raw_Data!X1739</f>
        <v>153004</v>
      </c>
      <c r="Y1739" s="15">
        <f>Raw_Data!Y1739</f>
        <v>-395146</v>
      </c>
      <c r="Z1739" s="15">
        <f>Raw_Data!Z1739</f>
        <v>5007</v>
      </c>
      <c r="AA1739" s="15">
        <f>Raw_Data!AA1739</f>
        <v>0.57899999999999996</v>
      </c>
      <c r="AB1739" s="15">
        <f>Raw_Data!AB1739</f>
        <v>25.3</v>
      </c>
      <c r="AC1739" s="19" t="str">
        <f>IF(Raw_Data!G1739="","Yes","No")</f>
        <v>No</v>
      </c>
      <c r="AD1739" s="19" t="str">
        <f>IF(Raw_Data!L1739="","Yes","No")</f>
        <v>No</v>
      </c>
      <c r="AE1739" s="19" t="str">
        <f>IF(Raw_Data!T1739="","Imputed",IF(Raw_Data!T1739&gt;INDEX(Cleaning_Reference!$F$6:$F$13,MATCH(D1739,Cleaning_Reference!$A$6:$A$13,0)),"Capped","Original"))</f>
        <v>Original</v>
      </c>
      <c r="AF1739" s="21">
        <f t="shared" si="27"/>
        <v>2.9</v>
      </c>
    </row>
    <row r="1740" spans="1:32" ht="15" customHeight="1" x14ac:dyDescent="0.3">
      <c r="A1740" s="20" t="str">
        <f>Raw_Data!A1740</f>
        <v>SF11739</v>
      </c>
      <c r="B1740" s="15" t="str">
        <f>Raw_Data!B1740</f>
        <v>Telangana</v>
      </c>
      <c r="C1740" s="15" t="str">
        <f>Raw_Data!C1740</f>
        <v>Indore</v>
      </c>
      <c r="D1740" s="15" t="str">
        <f>Raw_Data!D1740</f>
        <v>Chilli</v>
      </c>
      <c r="E1740" s="15" t="str">
        <f>Raw_Data!E1740</f>
        <v>Kharif</v>
      </c>
      <c r="F1740" s="15">
        <f>Raw_Data!F1740</f>
        <v>9.89</v>
      </c>
      <c r="G1740" s="18">
        <f>IF(Raw_Data!G1740="",ROUND(AVERAGEIFS(Raw_Data!$G$2:$G$4001,Raw_Data!$E$2:$E$4001,E1740),1),Raw_Data!G1740)</f>
        <v>1053.2</v>
      </c>
      <c r="H1740" s="15">
        <f>Raw_Data!H1740</f>
        <v>27.9</v>
      </c>
      <c r="I1740" s="15">
        <f>Raw_Data!I1740</f>
        <v>82.4</v>
      </c>
      <c r="J1740" s="15">
        <f>Raw_Data!J1740</f>
        <v>6.8</v>
      </c>
      <c r="K1740" s="15">
        <f>Raw_Data!K1740</f>
        <v>6.56</v>
      </c>
      <c r="L1740" s="18">
        <f>IF(Raw_Data!L1740="",ROUND(AVERAGEIFS(Raw_Data!$L$2:$L$4001,Raw_Data!$E$2:$E$4001,E1740),1),Raw_Data!L1740)</f>
        <v>30</v>
      </c>
      <c r="M1740" s="15">
        <f>Raw_Data!M1740</f>
        <v>136.6</v>
      </c>
      <c r="N1740" s="15">
        <f>Raw_Data!N1740</f>
        <v>47.3</v>
      </c>
      <c r="O1740" s="15">
        <f>Raw_Data!O1740</f>
        <v>95.1</v>
      </c>
      <c r="P1740" s="15" t="str">
        <f>Raw_Data!P1740</f>
        <v>Drip</v>
      </c>
      <c r="Q1740" s="15">
        <f>Raw_Data!Q1740</f>
        <v>85.3</v>
      </c>
      <c r="R1740" s="15">
        <f>Raw_Data!R1740</f>
        <v>1.97</v>
      </c>
      <c r="S1740" s="15">
        <f>Raw_Data!S1740</f>
        <v>0.88</v>
      </c>
      <c r="T1740" s="18">
        <f>IF(Raw_Data!T1740="",ROUND(AVERAGEIFS(Raw_Data!$T$2:$T$4001,Raw_Data!$E$2:$E$4001,E1740,Raw_Data!$D$2:$D$4001,D1740),2),IF(Raw_Data!T1740&gt;INDEX(Cleaning_Reference!$F$6:$F$13,MATCH(D1740,Cleaning_Reference!$A$6:$A$13,0)),INDEX(Cleaning_Reference!$F$6:$F$13,MATCH(D1740,Cleaning_Reference!$A$6:$A$13,0)),Raw_Data!T1740))</f>
        <v>2.77</v>
      </c>
      <c r="U1740" s="15">
        <f>Raw_Data!U1740</f>
        <v>27.4</v>
      </c>
      <c r="V1740" s="15">
        <f>Raw_Data!V1740</f>
        <v>91827</v>
      </c>
      <c r="W1740" s="15">
        <f>Raw_Data!W1740</f>
        <v>614229</v>
      </c>
      <c r="X1740" s="15">
        <f>Raw_Data!X1740</f>
        <v>2516060</v>
      </c>
      <c r="Y1740" s="15">
        <f>Raw_Data!Y1740</f>
        <v>1901831</v>
      </c>
      <c r="Z1740" s="15">
        <f>Raw_Data!Z1740</f>
        <v>5801</v>
      </c>
      <c r="AA1740" s="15">
        <f>Raw_Data!AA1740</f>
        <v>4.7229999999999999</v>
      </c>
      <c r="AB1740" s="15">
        <f>Raw_Data!AB1740</f>
        <v>67.400000000000006</v>
      </c>
      <c r="AC1740" s="19" t="str">
        <f>IF(Raw_Data!G1740="","Yes","No")</f>
        <v>No</v>
      </c>
      <c r="AD1740" s="19" t="str">
        <f>IF(Raw_Data!L1740="","Yes","No")</f>
        <v>No</v>
      </c>
      <c r="AE1740" s="19" t="str">
        <f>IF(Raw_Data!T1740="","Imputed",IF(Raw_Data!T1740&gt;INDEX(Cleaning_Reference!$F$6:$F$13,MATCH(D1740,Cleaning_Reference!$A$6:$A$13,0)),"Capped","Original"))</f>
        <v>Original</v>
      </c>
      <c r="AF1740" s="21">
        <f t="shared" si="27"/>
        <v>27.4</v>
      </c>
    </row>
    <row r="1741" spans="1:32" ht="15" customHeight="1" x14ac:dyDescent="0.3">
      <c r="A1741" s="20" t="str">
        <f>Raw_Data!A1741</f>
        <v>SF11740</v>
      </c>
      <c r="B1741" s="15" t="str">
        <f>Raw_Data!B1741</f>
        <v>Andhra Pradesh</v>
      </c>
      <c r="C1741" s="15" t="str">
        <f>Raw_Data!C1741</f>
        <v>Raichur</v>
      </c>
      <c r="D1741" s="15" t="str">
        <f>Raw_Data!D1741</f>
        <v>Chilli</v>
      </c>
      <c r="E1741" s="15" t="str">
        <f>Raw_Data!E1741</f>
        <v>Kharif</v>
      </c>
      <c r="F1741" s="15">
        <f>Raw_Data!F1741</f>
        <v>8.0500000000000007</v>
      </c>
      <c r="G1741" s="18">
        <f>IF(Raw_Data!G1741="",ROUND(AVERAGEIFS(Raw_Data!$G$2:$G$4001,Raw_Data!$E$2:$E$4001,E1741),1),Raw_Data!G1741)</f>
        <v>585.4</v>
      </c>
      <c r="H1741" s="15">
        <f>Raw_Data!H1741</f>
        <v>25.5</v>
      </c>
      <c r="I1741" s="15">
        <f>Raw_Data!I1741</f>
        <v>71.400000000000006</v>
      </c>
      <c r="J1741" s="15">
        <f>Raw_Data!J1741</f>
        <v>7.5</v>
      </c>
      <c r="K1741" s="15">
        <f>Raw_Data!K1741</f>
        <v>6.36</v>
      </c>
      <c r="L1741" s="18">
        <f>IF(Raw_Data!L1741="",ROUND(AVERAGEIFS(Raw_Data!$L$2:$L$4001,Raw_Data!$E$2:$E$4001,E1741),1),Raw_Data!L1741)</f>
        <v>32.5</v>
      </c>
      <c r="M1741" s="15">
        <f>Raw_Data!M1741</f>
        <v>54.4</v>
      </c>
      <c r="N1741" s="15">
        <f>Raw_Data!N1741</f>
        <v>39.4</v>
      </c>
      <c r="O1741" s="15">
        <f>Raw_Data!O1741</f>
        <v>123.2</v>
      </c>
      <c r="P1741" s="15" t="str">
        <f>Raw_Data!P1741</f>
        <v>Flood</v>
      </c>
      <c r="Q1741" s="15">
        <f>Raw_Data!Q1741</f>
        <v>109.9</v>
      </c>
      <c r="R1741" s="15">
        <f>Raw_Data!R1741</f>
        <v>6.58</v>
      </c>
      <c r="S1741" s="15">
        <f>Raw_Data!S1741</f>
        <v>0.97</v>
      </c>
      <c r="T1741" s="18">
        <f>IF(Raw_Data!T1741="",ROUND(AVERAGEIFS(Raw_Data!$T$2:$T$4001,Raw_Data!$E$2:$E$4001,E1741,Raw_Data!$D$2:$D$4001,D1741),2),IF(Raw_Data!T1741&gt;INDEX(Cleaning_Reference!$F$6:$F$13,MATCH(D1741,Cleaning_Reference!$A$6:$A$13,0)),INDEX(Cleaning_Reference!$F$6:$F$13,MATCH(D1741,Cleaning_Reference!$A$6:$A$13,0)),Raw_Data!T1741))</f>
        <v>2.1800000000000002</v>
      </c>
      <c r="U1741" s="15">
        <f>Raw_Data!U1741</f>
        <v>17.55</v>
      </c>
      <c r="V1741" s="15">
        <f>Raw_Data!V1741</f>
        <v>101917</v>
      </c>
      <c r="W1741" s="15">
        <f>Raw_Data!W1741</f>
        <v>533839</v>
      </c>
      <c r="X1741" s="15">
        <f>Raw_Data!X1741</f>
        <v>1788643</v>
      </c>
      <c r="Y1741" s="15">
        <f>Raw_Data!Y1741</f>
        <v>1254804</v>
      </c>
      <c r="Z1741" s="15">
        <f>Raw_Data!Z1741</f>
        <v>6894</v>
      </c>
      <c r="AA1741" s="15">
        <f>Raw_Data!AA1741</f>
        <v>2.5459999999999998</v>
      </c>
      <c r="AB1741" s="15">
        <f>Raw_Data!AB1741</f>
        <v>47.4</v>
      </c>
      <c r="AC1741" s="19" t="str">
        <f>IF(Raw_Data!G1741="","Yes","No")</f>
        <v>No</v>
      </c>
      <c r="AD1741" s="19" t="str">
        <f>IF(Raw_Data!L1741="","Yes","No")</f>
        <v>No</v>
      </c>
      <c r="AE1741" s="19" t="str">
        <f>IF(Raw_Data!T1741="","Imputed",IF(Raw_Data!T1741&gt;INDEX(Cleaning_Reference!$F$6:$F$13,MATCH(D1741,Cleaning_Reference!$A$6:$A$13,0)),"Capped","Original"))</f>
        <v>Original</v>
      </c>
      <c r="AF1741" s="21">
        <f t="shared" si="27"/>
        <v>17.55</v>
      </c>
    </row>
    <row r="1742" spans="1:32" ht="15" customHeight="1" x14ac:dyDescent="0.3">
      <c r="A1742" s="20" t="str">
        <f>Raw_Data!A1742</f>
        <v>SF11741</v>
      </c>
      <c r="B1742" s="15" t="str">
        <f>Raw_Data!B1742</f>
        <v>Maharashtra</v>
      </c>
      <c r="C1742" s="15" t="str">
        <f>Raw_Data!C1742</f>
        <v>Nalgonda</v>
      </c>
      <c r="D1742" s="15" t="str">
        <f>Raw_Data!D1742</f>
        <v>Rice</v>
      </c>
      <c r="E1742" s="15" t="str">
        <f>Raw_Data!E1742</f>
        <v>Kharif</v>
      </c>
      <c r="F1742" s="15">
        <f>Raw_Data!F1742</f>
        <v>5.91</v>
      </c>
      <c r="G1742" s="18">
        <f>IF(Raw_Data!G1742="",ROUND(AVERAGEIFS(Raw_Data!$G$2:$G$4001,Raw_Data!$E$2:$E$4001,E1742),1),Raw_Data!G1742)</f>
        <v>769.8</v>
      </c>
      <c r="H1742" s="15">
        <f>Raw_Data!H1742</f>
        <v>26.7</v>
      </c>
      <c r="I1742" s="15">
        <f>Raw_Data!I1742</f>
        <v>65</v>
      </c>
      <c r="J1742" s="15">
        <f>Raw_Data!J1742</f>
        <v>6.8</v>
      </c>
      <c r="K1742" s="15">
        <f>Raw_Data!K1742</f>
        <v>7.25</v>
      </c>
      <c r="L1742" s="18">
        <f>IF(Raw_Data!L1742="",ROUND(AVERAGEIFS(Raw_Data!$L$2:$L$4001,Raw_Data!$E$2:$E$4001,E1742),1),Raw_Data!L1742)</f>
        <v>33.9</v>
      </c>
      <c r="M1742" s="15">
        <f>Raw_Data!M1742</f>
        <v>129.69999999999999</v>
      </c>
      <c r="N1742" s="15">
        <f>Raw_Data!N1742</f>
        <v>41.8</v>
      </c>
      <c r="O1742" s="15">
        <f>Raw_Data!O1742</f>
        <v>150.4</v>
      </c>
      <c r="P1742" s="15" t="str">
        <f>Raw_Data!P1742</f>
        <v>Rainfed</v>
      </c>
      <c r="Q1742" s="15">
        <f>Raw_Data!Q1742</f>
        <v>132.6</v>
      </c>
      <c r="R1742" s="15">
        <f>Raw_Data!R1742</f>
        <v>3.44</v>
      </c>
      <c r="S1742" s="15">
        <f>Raw_Data!S1742</f>
        <v>0.89</v>
      </c>
      <c r="T1742" s="18">
        <f>IF(Raw_Data!T1742="",ROUND(AVERAGEIFS(Raw_Data!$T$2:$T$4001,Raw_Data!$E$2:$E$4001,E1742,Raw_Data!$D$2:$D$4001,D1742),2),IF(Raw_Data!T1742&gt;INDEX(Cleaning_Reference!$F$6:$F$13,MATCH(D1742,Cleaning_Reference!$A$6:$A$13,0)),INDEX(Cleaning_Reference!$F$6:$F$13,MATCH(D1742,Cleaning_Reference!$A$6:$A$13,0)),Raw_Data!T1742))</f>
        <v>3.46</v>
      </c>
      <c r="U1742" s="15">
        <f>Raw_Data!U1742</f>
        <v>20.45</v>
      </c>
      <c r="V1742" s="15">
        <f>Raw_Data!V1742</f>
        <v>19326</v>
      </c>
      <c r="W1742" s="15">
        <f>Raw_Data!W1742</f>
        <v>304198</v>
      </c>
      <c r="X1742" s="15">
        <f>Raw_Data!X1742</f>
        <v>395217</v>
      </c>
      <c r="Y1742" s="15">
        <f>Raw_Data!Y1742</f>
        <v>91019</v>
      </c>
      <c r="Z1742" s="15">
        <f>Raw_Data!Z1742</f>
        <v>5718</v>
      </c>
      <c r="AA1742" s="15">
        <f>Raw_Data!AA1742</f>
        <v>3.5760000000000001</v>
      </c>
      <c r="AB1742" s="15">
        <f>Raw_Data!AB1742</f>
        <v>57.1</v>
      </c>
      <c r="AC1742" s="19" t="str">
        <f>IF(Raw_Data!G1742="","Yes","No")</f>
        <v>No</v>
      </c>
      <c r="AD1742" s="19" t="str">
        <f>IF(Raw_Data!L1742="","Yes","No")</f>
        <v>No</v>
      </c>
      <c r="AE1742" s="19" t="str">
        <f>IF(Raw_Data!T1742="","Imputed",IF(Raw_Data!T1742&gt;INDEX(Cleaning_Reference!$F$6:$F$13,MATCH(D1742,Cleaning_Reference!$A$6:$A$13,0)),"Capped","Original"))</f>
        <v>Original</v>
      </c>
      <c r="AF1742" s="21">
        <f t="shared" si="27"/>
        <v>20.45</v>
      </c>
    </row>
    <row r="1743" spans="1:32" ht="15" customHeight="1" x14ac:dyDescent="0.3">
      <c r="A1743" s="20" t="str">
        <f>Raw_Data!A1743</f>
        <v>SF11742</v>
      </c>
      <c r="B1743" s="15" t="str">
        <f>Raw_Data!B1743</f>
        <v>Tamil Nadu</v>
      </c>
      <c r="C1743" s="15" t="str">
        <f>Raw_Data!C1743</f>
        <v>Indore</v>
      </c>
      <c r="D1743" s="15" t="str">
        <f>Raw_Data!D1743</f>
        <v>Wheat</v>
      </c>
      <c r="E1743" s="15" t="str">
        <f>Raw_Data!E1743</f>
        <v>Rabi</v>
      </c>
      <c r="F1743" s="15">
        <f>Raw_Data!F1743</f>
        <v>4.33</v>
      </c>
      <c r="G1743" s="18">
        <f>IF(Raw_Data!G1743="",ROUND(AVERAGEIFS(Raw_Data!$G$2:$G$4001,Raw_Data!$E$2:$E$4001,E1743),1),Raw_Data!G1743)</f>
        <v>517.79999999999995</v>
      </c>
      <c r="H1743" s="15">
        <f>Raw_Data!H1743</f>
        <v>25.8</v>
      </c>
      <c r="I1743" s="15">
        <f>Raw_Data!I1743</f>
        <v>53.5</v>
      </c>
      <c r="J1743" s="15">
        <f>Raw_Data!J1743</f>
        <v>8.4</v>
      </c>
      <c r="K1743" s="15">
        <f>Raw_Data!K1743</f>
        <v>6.87</v>
      </c>
      <c r="L1743" s="18">
        <f>IF(Raw_Data!L1743="",ROUND(AVERAGEIFS(Raw_Data!$L$2:$L$4001,Raw_Data!$E$2:$E$4001,E1743),1),Raw_Data!L1743)</f>
        <v>22.6</v>
      </c>
      <c r="M1743" s="15">
        <f>Raw_Data!M1743</f>
        <v>101.2</v>
      </c>
      <c r="N1743" s="15">
        <f>Raw_Data!N1743</f>
        <v>50.9</v>
      </c>
      <c r="O1743" s="15">
        <f>Raw_Data!O1743</f>
        <v>112.4</v>
      </c>
      <c r="P1743" s="15" t="str">
        <f>Raw_Data!P1743</f>
        <v>Rainfed</v>
      </c>
      <c r="Q1743" s="15">
        <f>Raw_Data!Q1743</f>
        <v>196.4</v>
      </c>
      <c r="R1743" s="15">
        <f>Raw_Data!R1743</f>
        <v>2.67</v>
      </c>
      <c r="S1743" s="15">
        <f>Raw_Data!S1743</f>
        <v>0.96</v>
      </c>
      <c r="T1743" s="18">
        <f>IF(Raw_Data!T1743="",ROUND(AVERAGEIFS(Raw_Data!$T$2:$T$4001,Raw_Data!$E$2:$E$4001,E1743,Raw_Data!$D$2:$D$4001,D1743),2),IF(Raw_Data!T1743&gt;INDEX(Cleaning_Reference!$F$6:$F$13,MATCH(D1743,Cleaning_Reference!$A$6:$A$13,0)),INDEX(Cleaning_Reference!$F$6:$F$13,MATCH(D1743,Cleaning_Reference!$A$6:$A$13,0)),Raw_Data!T1743))</f>
        <v>2.64</v>
      </c>
      <c r="U1743" s="15">
        <f>Raw_Data!U1743</f>
        <v>11.43</v>
      </c>
      <c r="V1743" s="15">
        <f>Raw_Data!V1743</f>
        <v>24299</v>
      </c>
      <c r="W1743" s="15">
        <f>Raw_Data!W1743</f>
        <v>290504</v>
      </c>
      <c r="X1743" s="15">
        <f>Raw_Data!X1743</f>
        <v>277738</v>
      </c>
      <c r="Y1743" s="15">
        <f>Raw_Data!Y1743</f>
        <v>-12766</v>
      </c>
      <c r="Z1743" s="15">
        <f>Raw_Data!Z1743</f>
        <v>1274</v>
      </c>
      <c r="AA1743" s="15">
        <f>Raw_Data!AA1743</f>
        <v>8.9719999999999995</v>
      </c>
      <c r="AB1743" s="15">
        <f>Raw_Data!AB1743</f>
        <v>41.3</v>
      </c>
      <c r="AC1743" s="19" t="str">
        <f>IF(Raw_Data!G1743="","Yes","No")</f>
        <v>No</v>
      </c>
      <c r="AD1743" s="19" t="str">
        <f>IF(Raw_Data!L1743="","Yes","No")</f>
        <v>No</v>
      </c>
      <c r="AE1743" s="19" t="str">
        <f>IF(Raw_Data!T1743="","Imputed",IF(Raw_Data!T1743&gt;INDEX(Cleaning_Reference!$F$6:$F$13,MATCH(D1743,Cleaning_Reference!$A$6:$A$13,0)),"Capped","Original"))</f>
        <v>Original</v>
      </c>
      <c r="AF1743" s="21">
        <f t="shared" si="27"/>
        <v>11.43</v>
      </c>
    </row>
    <row r="1744" spans="1:32" ht="15" customHeight="1" x14ac:dyDescent="0.3">
      <c r="A1744" s="20" t="str">
        <f>Raw_Data!A1744</f>
        <v>SF11743</v>
      </c>
      <c r="B1744" s="15" t="str">
        <f>Raw_Data!B1744</f>
        <v>Telangana</v>
      </c>
      <c r="C1744" s="15" t="str">
        <f>Raw_Data!C1744</f>
        <v>Guntur</v>
      </c>
      <c r="D1744" s="15" t="str">
        <f>Raw_Data!D1744</f>
        <v>Rice</v>
      </c>
      <c r="E1744" s="15" t="str">
        <f>Raw_Data!E1744</f>
        <v>Kharif</v>
      </c>
      <c r="F1744" s="15">
        <f>Raw_Data!F1744</f>
        <v>1.93</v>
      </c>
      <c r="G1744" s="18">
        <f>IF(Raw_Data!G1744="",ROUND(AVERAGEIFS(Raw_Data!$G$2:$G$4001,Raw_Data!$E$2:$E$4001,E1744),1),Raw_Data!G1744)</f>
        <v>912.6</v>
      </c>
      <c r="H1744" s="15">
        <f>Raw_Data!H1744</f>
        <v>25.6</v>
      </c>
      <c r="I1744" s="15">
        <f>Raw_Data!I1744</f>
        <v>63.1</v>
      </c>
      <c r="J1744" s="15">
        <f>Raw_Data!J1744</f>
        <v>6.4</v>
      </c>
      <c r="K1744" s="15">
        <f>Raw_Data!K1744</f>
        <v>5.93</v>
      </c>
      <c r="L1744" s="18">
        <f>IF(Raw_Data!L1744="",ROUND(AVERAGEIFS(Raw_Data!$L$2:$L$4001,Raw_Data!$E$2:$E$4001,E1744),1),Raw_Data!L1744)</f>
        <v>35</v>
      </c>
      <c r="M1744" s="15">
        <f>Raw_Data!M1744</f>
        <v>147.19999999999999</v>
      </c>
      <c r="N1744" s="15">
        <f>Raw_Data!N1744</f>
        <v>37.4</v>
      </c>
      <c r="O1744" s="15">
        <f>Raw_Data!O1744</f>
        <v>113.8</v>
      </c>
      <c r="P1744" s="15" t="str">
        <f>Raw_Data!P1744</f>
        <v>Sprinkler</v>
      </c>
      <c r="Q1744" s="15">
        <f>Raw_Data!Q1744</f>
        <v>164.6</v>
      </c>
      <c r="R1744" s="15">
        <f>Raw_Data!R1744</f>
        <v>4</v>
      </c>
      <c r="S1744" s="15">
        <f>Raw_Data!S1744</f>
        <v>0.75</v>
      </c>
      <c r="T1744" s="18">
        <f>IF(Raw_Data!T1744="",ROUND(AVERAGEIFS(Raw_Data!$T$2:$T$4001,Raw_Data!$E$2:$E$4001,E1744,Raw_Data!$D$2:$D$4001,D1744),2),IF(Raw_Data!T1744&gt;INDEX(Cleaning_Reference!$F$6:$F$13,MATCH(D1744,Cleaning_Reference!$A$6:$A$13,0)),INDEX(Cleaning_Reference!$F$6:$F$13,MATCH(D1744,Cleaning_Reference!$A$6:$A$13,0)),Raw_Data!T1744))</f>
        <v>2.33</v>
      </c>
      <c r="U1744" s="15">
        <f>Raw_Data!U1744</f>
        <v>4.5</v>
      </c>
      <c r="V1744" s="15">
        <f>Raw_Data!V1744</f>
        <v>23848</v>
      </c>
      <c r="W1744" s="15">
        <f>Raw_Data!W1744</f>
        <v>147617</v>
      </c>
      <c r="X1744" s="15">
        <f>Raw_Data!X1744</f>
        <v>107316</v>
      </c>
      <c r="Y1744" s="15">
        <f>Raw_Data!Y1744</f>
        <v>-40301</v>
      </c>
      <c r="Z1744" s="15">
        <f>Raw_Data!Z1744</f>
        <v>3017</v>
      </c>
      <c r="AA1744" s="15">
        <f>Raw_Data!AA1744</f>
        <v>1.492</v>
      </c>
      <c r="AB1744" s="15">
        <f>Raw_Data!AB1744</f>
        <v>40.1</v>
      </c>
      <c r="AC1744" s="19" t="str">
        <f>IF(Raw_Data!G1744="","Yes","No")</f>
        <v>No</v>
      </c>
      <c r="AD1744" s="19" t="str">
        <f>IF(Raw_Data!L1744="","Yes","No")</f>
        <v>No</v>
      </c>
      <c r="AE1744" s="19" t="str">
        <f>IF(Raw_Data!T1744="","Imputed",IF(Raw_Data!T1744&gt;INDEX(Cleaning_Reference!$F$6:$F$13,MATCH(D1744,Cleaning_Reference!$A$6:$A$13,0)),"Capped","Original"))</f>
        <v>Original</v>
      </c>
      <c r="AF1744" s="21">
        <f t="shared" si="27"/>
        <v>4.5</v>
      </c>
    </row>
    <row r="1745" spans="1:32" ht="15" customHeight="1" x14ac:dyDescent="0.3">
      <c r="A1745" s="20" t="str">
        <f>Raw_Data!A1745</f>
        <v>SF11744</v>
      </c>
      <c r="B1745" s="15" t="str">
        <f>Raw_Data!B1745</f>
        <v>Tamil Nadu</v>
      </c>
      <c r="C1745" s="15" t="str">
        <f>Raw_Data!C1745</f>
        <v>Raichur</v>
      </c>
      <c r="D1745" s="15" t="str">
        <f>Raw_Data!D1745</f>
        <v>Pulses</v>
      </c>
      <c r="E1745" s="15" t="str">
        <f>Raw_Data!E1745</f>
        <v>Zaid</v>
      </c>
      <c r="F1745" s="15">
        <f>Raw_Data!F1745</f>
        <v>3.03</v>
      </c>
      <c r="G1745" s="18">
        <f>IF(Raw_Data!G1745="",ROUND(AVERAGEIFS(Raw_Data!$G$2:$G$4001,Raw_Data!$E$2:$E$4001,E1745),1),Raw_Data!G1745)</f>
        <v>192.5</v>
      </c>
      <c r="H1745" s="15">
        <f>Raw_Data!H1745</f>
        <v>30</v>
      </c>
      <c r="I1745" s="15">
        <f>Raw_Data!I1745</f>
        <v>53.7</v>
      </c>
      <c r="J1745" s="15">
        <f>Raw_Data!J1745</f>
        <v>9.1</v>
      </c>
      <c r="K1745" s="15">
        <f>Raw_Data!K1745</f>
        <v>7.16</v>
      </c>
      <c r="L1745" s="18">
        <f>IF(Raw_Data!L1745="",ROUND(AVERAGEIFS(Raw_Data!$L$2:$L$4001,Raw_Data!$E$2:$E$4001,E1745),1),Raw_Data!L1745)</f>
        <v>28.9</v>
      </c>
      <c r="M1745" s="15">
        <f>Raw_Data!M1745</f>
        <v>150</v>
      </c>
      <c r="N1745" s="15">
        <f>Raw_Data!N1745</f>
        <v>48</v>
      </c>
      <c r="O1745" s="15">
        <f>Raw_Data!O1745</f>
        <v>103.8</v>
      </c>
      <c r="P1745" s="15" t="str">
        <f>Raw_Data!P1745</f>
        <v>Sprinkler</v>
      </c>
      <c r="Q1745" s="15">
        <f>Raw_Data!Q1745</f>
        <v>117.9</v>
      </c>
      <c r="R1745" s="15">
        <f>Raw_Data!R1745</f>
        <v>8.06</v>
      </c>
      <c r="S1745" s="15">
        <f>Raw_Data!S1745</f>
        <v>0.87</v>
      </c>
      <c r="T1745" s="18">
        <f>IF(Raw_Data!T1745="",ROUND(AVERAGEIFS(Raw_Data!$T$2:$T$4001,Raw_Data!$E$2:$E$4001,E1745,Raw_Data!$D$2:$D$4001,D1745),2),IF(Raw_Data!T1745&gt;INDEX(Cleaning_Reference!$F$6:$F$13,MATCH(D1745,Cleaning_Reference!$A$6:$A$13,0)),INDEX(Cleaning_Reference!$F$6:$F$13,MATCH(D1745,Cleaning_Reference!$A$6:$A$13,0)),Raw_Data!T1745))</f>
        <v>0.86</v>
      </c>
      <c r="U1745" s="15">
        <f>Raw_Data!U1745</f>
        <v>2.61</v>
      </c>
      <c r="V1745" s="15">
        <f>Raw_Data!V1745</f>
        <v>75127</v>
      </c>
      <c r="W1745" s="15">
        <f>Raw_Data!W1745</f>
        <v>178661</v>
      </c>
      <c r="X1745" s="15">
        <f>Raw_Data!X1745</f>
        <v>196081</v>
      </c>
      <c r="Y1745" s="15">
        <f>Raw_Data!Y1745</f>
        <v>17420</v>
      </c>
      <c r="Z1745" s="15">
        <f>Raw_Data!Z1745</f>
        <v>1083</v>
      </c>
      <c r="AA1745" s="15">
        <f>Raw_Data!AA1745</f>
        <v>2.41</v>
      </c>
      <c r="AB1745" s="15">
        <f>Raw_Data!AB1745</f>
        <v>25.8</v>
      </c>
      <c r="AC1745" s="19" t="str">
        <f>IF(Raw_Data!G1745="","Yes","No")</f>
        <v>No</v>
      </c>
      <c r="AD1745" s="19" t="str">
        <f>IF(Raw_Data!L1745="","Yes","No")</f>
        <v>No</v>
      </c>
      <c r="AE1745" s="19" t="str">
        <f>IF(Raw_Data!T1745="","Imputed",IF(Raw_Data!T1745&gt;INDEX(Cleaning_Reference!$F$6:$F$13,MATCH(D1745,Cleaning_Reference!$A$6:$A$13,0)),"Capped","Original"))</f>
        <v>Original</v>
      </c>
      <c r="AF1745" s="21">
        <f t="shared" si="27"/>
        <v>2.61</v>
      </c>
    </row>
    <row r="1746" spans="1:32" ht="15" customHeight="1" x14ac:dyDescent="0.3">
      <c r="A1746" s="20" t="str">
        <f>Raw_Data!A1746</f>
        <v>SF11745</v>
      </c>
      <c r="B1746" s="15" t="str">
        <f>Raw_Data!B1746</f>
        <v>Andhra Pradesh</v>
      </c>
      <c r="C1746" s="15" t="str">
        <f>Raw_Data!C1746</f>
        <v>Rajkot</v>
      </c>
      <c r="D1746" s="15" t="str">
        <f>Raw_Data!D1746</f>
        <v>Groundnut</v>
      </c>
      <c r="E1746" s="15" t="str">
        <f>Raw_Data!E1746</f>
        <v>Zaid</v>
      </c>
      <c r="F1746" s="15">
        <f>Raw_Data!F1746</f>
        <v>4.7300000000000004</v>
      </c>
      <c r="G1746" s="18">
        <f>IF(Raw_Data!G1746="",ROUND(AVERAGEIFS(Raw_Data!$G$2:$G$4001,Raw_Data!$E$2:$E$4001,E1746),1),Raw_Data!G1746)</f>
        <v>253.5</v>
      </c>
      <c r="H1746" s="15">
        <f>Raw_Data!H1746</f>
        <v>33.700000000000003</v>
      </c>
      <c r="I1746" s="15">
        <f>Raw_Data!I1746</f>
        <v>40.1</v>
      </c>
      <c r="J1746" s="15">
        <f>Raw_Data!J1746</f>
        <v>6.8</v>
      </c>
      <c r="K1746" s="15">
        <f>Raw_Data!K1746</f>
        <v>6.79</v>
      </c>
      <c r="L1746" s="18">
        <f>IF(Raw_Data!L1746="",ROUND(AVERAGEIFS(Raw_Data!$L$2:$L$4001,Raw_Data!$E$2:$E$4001,E1746),1),Raw_Data!L1746)</f>
        <v>24.6</v>
      </c>
      <c r="M1746" s="15">
        <f>Raw_Data!M1746</f>
        <v>166.7</v>
      </c>
      <c r="N1746" s="15">
        <f>Raw_Data!N1746</f>
        <v>58.9</v>
      </c>
      <c r="O1746" s="15">
        <f>Raw_Data!O1746</f>
        <v>97.8</v>
      </c>
      <c r="P1746" s="15" t="str">
        <f>Raw_Data!P1746</f>
        <v>Flood</v>
      </c>
      <c r="Q1746" s="15">
        <f>Raw_Data!Q1746</f>
        <v>184.3</v>
      </c>
      <c r="R1746" s="15">
        <f>Raw_Data!R1746</f>
        <v>1.67</v>
      </c>
      <c r="S1746" s="15">
        <f>Raw_Data!S1746</f>
        <v>0.86</v>
      </c>
      <c r="T1746" s="18">
        <f>IF(Raw_Data!T1746="",ROUND(AVERAGEIFS(Raw_Data!$T$2:$T$4001,Raw_Data!$E$2:$E$4001,E1746,Raw_Data!$D$2:$D$4001,D1746),2),IF(Raw_Data!T1746&gt;INDEX(Cleaning_Reference!$F$6:$F$13,MATCH(D1746,Cleaning_Reference!$A$6:$A$13,0)),INDEX(Cleaning_Reference!$F$6:$F$13,MATCH(D1746,Cleaning_Reference!$A$6:$A$13,0)),Raw_Data!T1746))</f>
        <v>1.4</v>
      </c>
      <c r="U1746" s="15">
        <f>Raw_Data!U1746</f>
        <v>6.62</v>
      </c>
      <c r="V1746" s="15">
        <f>Raw_Data!V1746</f>
        <v>43672</v>
      </c>
      <c r="W1746" s="15">
        <f>Raw_Data!W1746</f>
        <v>292272</v>
      </c>
      <c r="X1746" s="15">
        <f>Raw_Data!X1746</f>
        <v>289109</v>
      </c>
      <c r="Y1746" s="15">
        <f>Raw_Data!Y1746</f>
        <v>-3163</v>
      </c>
      <c r="Z1746" s="15">
        <f>Raw_Data!Z1746</f>
        <v>3024</v>
      </c>
      <c r="AA1746" s="15">
        <f>Raw_Data!AA1746</f>
        <v>2.1890000000000001</v>
      </c>
      <c r="AB1746" s="15">
        <f>Raw_Data!AB1746</f>
        <v>43.6</v>
      </c>
      <c r="AC1746" s="19" t="str">
        <f>IF(Raw_Data!G1746="","Yes","No")</f>
        <v>No</v>
      </c>
      <c r="AD1746" s="19" t="str">
        <f>IF(Raw_Data!L1746="","Yes","No")</f>
        <v>No</v>
      </c>
      <c r="AE1746" s="19" t="str">
        <f>IF(Raw_Data!T1746="","Imputed",IF(Raw_Data!T1746&gt;INDEX(Cleaning_Reference!$F$6:$F$13,MATCH(D1746,Cleaning_Reference!$A$6:$A$13,0)),"Capped","Original"))</f>
        <v>Original</v>
      </c>
      <c r="AF1746" s="21">
        <f t="shared" si="27"/>
        <v>6.62</v>
      </c>
    </row>
    <row r="1747" spans="1:32" ht="15" customHeight="1" x14ac:dyDescent="0.3">
      <c r="A1747" s="20" t="str">
        <f>Raw_Data!A1747</f>
        <v>SF11746</v>
      </c>
      <c r="B1747" s="15" t="str">
        <f>Raw_Data!B1747</f>
        <v>Andhra Pradesh</v>
      </c>
      <c r="C1747" s="15" t="str">
        <f>Raw_Data!C1747</f>
        <v>Ludhiana</v>
      </c>
      <c r="D1747" s="15" t="str">
        <f>Raw_Data!D1747</f>
        <v>Maize</v>
      </c>
      <c r="E1747" s="15" t="str">
        <f>Raw_Data!E1747</f>
        <v>Zaid</v>
      </c>
      <c r="F1747" s="15">
        <f>Raw_Data!F1747</f>
        <v>12.91</v>
      </c>
      <c r="G1747" s="18">
        <f>IF(Raw_Data!G1747="",ROUND(AVERAGEIFS(Raw_Data!$G$2:$G$4001,Raw_Data!$E$2:$E$4001,E1747),1),Raw_Data!G1747)</f>
        <v>212.1</v>
      </c>
      <c r="H1747" s="15">
        <f>Raw_Data!H1747</f>
        <v>30.1</v>
      </c>
      <c r="I1747" s="15">
        <f>Raw_Data!I1747</f>
        <v>49.1</v>
      </c>
      <c r="J1747" s="15">
        <f>Raw_Data!J1747</f>
        <v>8.4</v>
      </c>
      <c r="K1747" s="15">
        <f>Raw_Data!K1747</f>
        <v>7.11</v>
      </c>
      <c r="L1747" s="18">
        <f>IF(Raw_Data!L1747="",ROUND(AVERAGEIFS(Raw_Data!$L$2:$L$4001,Raw_Data!$E$2:$E$4001,E1747),1),Raw_Data!L1747)</f>
        <v>24</v>
      </c>
      <c r="M1747" s="15">
        <f>Raw_Data!M1747</f>
        <v>150.69999999999999</v>
      </c>
      <c r="N1747" s="15">
        <f>Raw_Data!N1747</f>
        <v>40.4</v>
      </c>
      <c r="O1747" s="15">
        <f>Raw_Data!O1747</f>
        <v>101.5</v>
      </c>
      <c r="P1747" s="15" t="str">
        <f>Raw_Data!P1747</f>
        <v>Drip</v>
      </c>
      <c r="Q1747" s="15">
        <f>Raw_Data!Q1747</f>
        <v>150.9</v>
      </c>
      <c r="R1747" s="15">
        <f>Raw_Data!R1747</f>
        <v>5.91</v>
      </c>
      <c r="S1747" s="15">
        <f>Raw_Data!S1747</f>
        <v>0.78</v>
      </c>
      <c r="T1747" s="18">
        <f>IF(Raw_Data!T1747="",ROUND(AVERAGEIFS(Raw_Data!$T$2:$T$4001,Raw_Data!$E$2:$E$4001,E1747,Raw_Data!$D$2:$D$4001,D1747),2),IF(Raw_Data!T1747&gt;INDEX(Cleaning_Reference!$F$6:$F$13,MATCH(D1747,Cleaning_Reference!$A$6:$A$13,0)),INDEX(Cleaning_Reference!$F$6:$F$13,MATCH(D1747,Cleaning_Reference!$A$6:$A$13,0)),Raw_Data!T1747))</f>
        <v>2.83</v>
      </c>
      <c r="U1747" s="15">
        <f>Raw_Data!U1747</f>
        <v>36.54</v>
      </c>
      <c r="V1747" s="15">
        <f>Raw_Data!V1747</f>
        <v>20703</v>
      </c>
      <c r="W1747" s="15">
        <f>Raw_Data!W1747</f>
        <v>812013</v>
      </c>
      <c r="X1747" s="15">
        <f>Raw_Data!X1747</f>
        <v>756488</v>
      </c>
      <c r="Y1747" s="15">
        <f>Raw_Data!Y1747</f>
        <v>-55525</v>
      </c>
      <c r="Z1747" s="15">
        <f>Raw_Data!Z1747</f>
        <v>5956</v>
      </c>
      <c r="AA1747" s="15">
        <f>Raw_Data!AA1747</f>
        <v>6.1349999999999998</v>
      </c>
      <c r="AB1747" s="15">
        <f>Raw_Data!AB1747</f>
        <v>37</v>
      </c>
      <c r="AC1747" s="19" t="str">
        <f>IF(Raw_Data!G1747="","Yes","No")</f>
        <v>No</v>
      </c>
      <c r="AD1747" s="19" t="str">
        <f>IF(Raw_Data!L1747="","Yes","No")</f>
        <v>No</v>
      </c>
      <c r="AE1747" s="19" t="str">
        <f>IF(Raw_Data!T1747="","Imputed",IF(Raw_Data!T1747&gt;INDEX(Cleaning_Reference!$F$6:$F$13,MATCH(D1747,Cleaning_Reference!$A$6:$A$13,0)),"Capped","Original"))</f>
        <v>Original</v>
      </c>
      <c r="AF1747" s="21">
        <f t="shared" si="27"/>
        <v>36.54</v>
      </c>
    </row>
    <row r="1748" spans="1:32" ht="15" customHeight="1" x14ac:dyDescent="0.3">
      <c r="A1748" s="20" t="str">
        <f>Raw_Data!A1748</f>
        <v>SF11747</v>
      </c>
      <c r="B1748" s="15" t="str">
        <f>Raw_Data!B1748</f>
        <v>Madhya Pradesh</v>
      </c>
      <c r="C1748" s="15" t="str">
        <f>Raw_Data!C1748</f>
        <v>Ludhiana</v>
      </c>
      <c r="D1748" s="15" t="str">
        <f>Raw_Data!D1748</f>
        <v>Sugarcane</v>
      </c>
      <c r="E1748" s="15" t="str">
        <f>Raw_Data!E1748</f>
        <v>Kharif</v>
      </c>
      <c r="F1748" s="15">
        <f>Raw_Data!F1748</f>
        <v>4.75</v>
      </c>
      <c r="G1748" s="18">
        <f>IF(Raw_Data!G1748="",ROUND(AVERAGEIFS(Raw_Data!$G$2:$G$4001,Raw_Data!$E$2:$E$4001,E1748),1),Raw_Data!G1748)</f>
        <v>741.1</v>
      </c>
      <c r="H1748" s="15">
        <f>Raw_Data!H1748</f>
        <v>26.7</v>
      </c>
      <c r="I1748" s="15">
        <f>Raw_Data!I1748</f>
        <v>59.8</v>
      </c>
      <c r="J1748" s="15">
        <f>Raw_Data!J1748</f>
        <v>7</v>
      </c>
      <c r="K1748" s="15">
        <f>Raw_Data!K1748</f>
        <v>7.09</v>
      </c>
      <c r="L1748" s="18">
        <f>IF(Raw_Data!L1748="",ROUND(AVERAGEIFS(Raw_Data!$L$2:$L$4001,Raw_Data!$E$2:$E$4001,E1748),1),Raw_Data!L1748)</f>
        <v>27.6</v>
      </c>
      <c r="M1748" s="15">
        <f>Raw_Data!M1748</f>
        <v>101.5</v>
      </c>
      <c r="N1748" s="15">
        <f>Raw_Data!N1748</f>
        <v>45.1</v>
      </c>
      <c r="O1748" s="15">
        <f>Raw_Data!O1748</f>
        <v>124.5</v>
      </c>
      <c r="P1748" s="15" t="str">
        <f>Raw_Data!P1748</f>
        <v>Rainfed</v>
      </c>
      <c r="Q1748" s="15">
        <f>Raw_Data!Q1748</f>
        <v>201.8</v>
      </c>
      <c r="R1748" s="15">
        <f>Raw_Data!R1748</f>
        <v>7.19</v>
      </c>
      <c r="S1748" s="15">
        <f>Raw_Data!S1748</f>
        <v>0.8</v>
      </c>
      <c r="T1748" s="18">
        <f>IF(Raw_Data!T1748="",ROUND(AVERAGEIFS(Raw_Data!$T$2:$T$4001,Raw_Data!$E$2:$E$4001,E1748,Raw_Data!$D$2:$D$4001,D1748),2),IF(Raw_Data!T1748&gt;INDEX(Cleaning_Reference!$F$6:$F$13,MATCH(D1748,Cleaning_Reference!$A$6:$A$13,0)),INDEX(Cleaning_Reference!$F$6:$F$13,MATCH(D1748,Cleaning_Reference!$A$6:$A$13,0)),Raw_Data!T1748))</f>
        <v>59.05</v>
      </c>
      <c r="U1748" s="15">
        <f>Raw_Data!U1748</f>
        <v>280.49</v>
      </c>
      <c r="V1748" s="15">
        <f>Raw_Data!V1748</f>
        <v>3312</v>
      </c>
      <c r="W1748" s="15">
        <f>Raw_Data!W1748</f>
        <v>294912</v>
      </c>
      <c r="X1748" s="15">
        <f>Raw_Data!X1748</f>
        <v>928983</v>
      </c>
      <c r="Y1748" s="15">
        <f>Raw_Data!Y1748</f>
        <v>634071</v>
      </c>
      <c r="Z1748" s="15">
        <f>Raw_Data!Z1748</f>
        <v>3601</v>
      </c>
      <c r="AA1748" s="15">
        <f>Raw_Data!AA1748</f>
        <v>77.891999999999996</v>
      </c>
      <c r="AB1748" s="15">
        <f>Raw_Data!AB1748</f>
        <v>54.8</v>
      </c>
      <c r="AC1748" s="19" t="str">
        <f>IF(Raw_Data!G1748="","Yes","No")</f>
        <v>No</v>
      </c>
      <c r="AD1748" s="19" t="str">
        <f>IF(Raw_Data!L1748="","Yes","No")</f>
        <v>No</v>
      </c>
      <c r="AE1748" s="19" t="str">
        <f>IF(Raw_Data!T1748="","Imputed",IF(Raw_Data!T1748&gt;INDEX(Cleaning_Reference!$F$6:$F$13,MATCH(D1748,Cleaning_Reference!$A$6:$A$13,0)),"Capped","Original"))</f>
        <v>Original</v>
      </c>
      <c r="AF1748" s="21">
        <f t="shared" si="27"/>
        <v>280.49</v>
      </c>
    </row>
    <row r="1749" spans="1:32" ht="15" customHeight="1" x14ac:dyDescent="0.3">
      <c r="A1749" s="20" t="str">
        <f>Raw_Data!A1749</f>
        <v>SF11748</v>
      </c>
      <c r="B1749" s="15" t="str">
        <f>Raw_Data!B1749</f>
        <v>Madhya Pradesh</v>
      </c>
      <c r="C1749" s="15" t="str">
        <f>Raw_Data!C1749</f>
        <v>Raichur</v>
      </c>
      <c r="D1749" s="15" t="str">
        <f>Raw_Data!D1749</f>
        <v>Wheat</v>
      </c>
      <c r="E1749" s="15" t="str">
        <f>Raw_Data!E1749</f>
        <v>Rabi</v>
      </c>
      <c r="F1749" s="15">
        <f>Raw_Data!F1749</f>
        <v>9.2799999999999994</v>
      </c>
      <c r="G1749" s="18">
        <f>IF(Raw_Data!G1749="",ROUND(AVERAGEIFS(Raw_Data!$G$2:$G$4001,Raw_Data!$E$2:$E$4001,E1749),1),Raw_Data!G1749)</f>
        <v>559.5</v>
      </c>
      <c r="H1749" s="15">
        <f>Raw_Data!H1749</f>
        <v>18</v>
      </c>
      <c r="I1749" s="15">
        <f>Raw_Data!I1749</f>
        <v>49.6</v>
      </c>
      <c r="J1749" s="15">
        <f>Raw_Data!J1749</f>
        <v>7.8</v>
      </c>
      <c r="K1749" s="15">
        <f>Raw_Data!K1749</f>
        <v>6.25</v>
      </c>
      <c r="L1749" s="18">
        <f>IF(Raw_Data!L1749="",ROUND(AVERAGEIFS(Raw_Data!$L$2:$L$4001,Raw_Data!$E$2:$E$4001,E1749),1),Raw_Data!L1749)</f>
        <v>21.3</v>
      </c>
      <c r="M1749" s="15">
        <f>Raw_Data!M1749</f>
        <v>188.8</v>
      </c>
      <c r="N1749" s="15">
        <f>Raw_Data!N1749</f>
        <v>78.2</v>
      </c>
      <c r="O1749" s="15">
        <f>Raw_Data!O1749</f>
        <v>103.2</v>
      </c>
      <c r="P1749" s="15" t="str">
        <f>Raw_Data!P1749</f>
        <v>Rainfed</v>
      </c>
      <c r="Q1749" s="15">
        <f>Raw_Data!Q1749</f>
        <v>257.3</v>
      </c>
      <c r="R1749" s="15">
        <f>Raw_Data!R1749</f>
        <v>6.69</v>
      </c>
      <c r="S1749" s="15">
        <f>Raw_Data!S1749</f>
        <v>0.89</v>
      </c>
      <c r="T1749" s="18">
        <f>IF(Raw_Data!T1749="",ROUND(AVERAGEIFS(Raw_Data!$T$2:$T$4001,Raw_Data!$E$2:$E$4001,E1749,Raw_Data!$D$2:$D$4001,D1749),2),IF(Raw_Data!T1749&gt;INDEX(Cleaning_Reference!$F$6:$F$13,MATCH(D1749,Cleaning_Reference!$A$6:$A$13,0)),INDEX(Cleaning_Reference!$F$6:$F$13,MATCH(D1749,Cleaning_Reference!$A$6:$A$13,0)),Raw_Data!T1749))</f>
        <v>2.0699999999999998</v>
      </c>
      <c r="U1749" s="15">
        <f>Raw_Data!U1749</f>
        <v>19.21</v>
      </c>
      <c r="V1749" s="15">
        <f>Raw_Data!V1749</f>
        <v>20218</v>
      </c>
      <c r="W1749" s="15">
        <f>Raw_Data!W1749</f>
        <v>650242</v>
      </c>
      <c r="X1749" s="15">
        <f>Raw_Data!X1749</f>
        <v>388388</v>
      </c>
      <c r="Y1749" s="15">
        <f>Raw_Data!Y1749</f>
        <v>-261854</v>
      </c>
      <c r="Z1749" s="15">
        <f>Raw_Data!Z1749</f>
        <v>2863</v>
      </c>
      <c r="AA1749" s="15">
        <f>Raw_Data!AA1749</f>
        <v>6.71</v>
      </c>
      <c r="AB1749" s="15">
        <f>Raw_Data!AB1749</f>
        <v>21.4</v>
      </c>
      <c r="AC1749" s="19" t="str">
        <f>IF(Raw_Data!G1749="","Yes","No")</f>
        <v>No</v>
      </c>
      <c r="AD1749" s="19" t="str">
        <f>IF(Raw_Data!L1749="","Yes","No")</f>
        <v>No</v>
      </c>
      <c r="AE1749" s="19" t="str">
        <f>IF(Raw_Data!T1749="","Imputed",IF(Raw_Data!T1749&gt;INDEX(Cleaning_Reference!$F$6:$F$13,MATCH(D1749,Cleaning_Reference!$A$6:$A$13,0)),"Capped","Original"))</f>
        <v>Original</v>
      </c>
      <c r="AF1749" s="21">
        <f t="shared" si="27"/>
        <v>19.21</v>
      </c>
    </row>
    <row r="1750" spans="1:32" ht="15" customHeight="1" x14ac:dyDescent="0.3">
      <c r="A1750" s="20" t="str">
        <f>Raw_Data!A1750</f>
        <v>SF11749</v>
      </c>
      <c r="B1750" s="15" t="str">
        <f>Raw_Data!B1750</f>
        <v>Punjab</v>
      </c>
      <c r="C1750" s="15" t="str">
        <f>Raw_Data!C1750</f>
        <v>Nalgonda</v>
      </c>
      <c r="D1750" s="15" t="str">
        <f>Raw_Data!D1750</f>
        <v>Sugarcane</v>
      </c>
      <c r="E1750" s="15" t="str">
        <f>Raw_Data!E1750</f>
        <v>Rabi</v>
      </c>
      <c r="F1750" s="15">
        <f>Raw_Data!F1750</f>
        <v>9.61</v>
      </c>
      <c r="G1750" s="18">
        <f>IF(Raw_Data!G1750="",ROUND(AVERAGEIFS(Raw_Data!$G$2:$G$4001,Raw_Data!$E$2:$E$4001,E1750),1),Raw_Data!G1750)</f>
        <v>157.1</v>
      </c>
      <c r="H1750" s="15">
        <f>Raw_Data!H1750</f>
        <v>21.8</v>
      </c>
      <c r="I1750" s="15">
        <f>Raw_Data!I1750</f>
        <v>65.2</v>
      </c>
      <c r="J1750" s="15">
        <f>Raw_Data!J1750</f>
        <v>7.5</v>
      </c>
      <c r="K1750" s="15">
        <f>Raw_Data!K1750</f>
        <v>6.71</v>
      </c>
      <c r="L1750" s="18">
        <f>IF(Raw_Data!L1750="",ROUND(AVERAGEIFS(Raw_Data!$L$2:$L$4001,Raw_Data!$E$2:$E$4001,E1750),1),Raw_Data!L1750)</f>
        <v>20.9</v>
      </c>
      <c r="M1750" s="15">
        <f>Raw_Data!M1750</f>
        <v>148.80000000000001</v>
      </c>
      <c r="N1750" s="15">
        <f>Raw_Data!N1750</f>
        <v>68.2</v>
      </c>
      <c r="O1750" s="15">
        <f>Raw_Data!O1750</f>
        <v>93.5</v>
      </c>
      <c r="P1750" s="15" t="str">
        <f>Raw_Data!P1750</f>
        <v>Flood</v>
      </c>
      <c r="Q1750" s="15">
        <f>Raw_Data!Q1750</f>
        <v>154.6</v>
      </c>
      <c r="R1750" s="15">
        <f>Raw_Data!R1750</f>
        <v>6.21</v>
      </c>
      <c r="S1750" s="15">
        <f>Raw_Data!S1750</f>
        <v>0.9</v>
      </c>
      <c r="T1750" s="18">
        <f>IF(Raw_Data!T1750="",ROUND(AVERAGEIFS(Raw_Data!$T$2:$T$4001,Raw_Data!$E$2:$E$4001,E1750,Raw_Data!$D$2:$D$4001,D1750),2),IF(Raw_Data!T1750&gt;INDEX(Cleaning_Reference!$F$6:$F$13,MATCH(D1750,Cleaning_Reference!$A$6:$A$13,0)),INDEX(Cleaning_Reference!$F$6:$F$13,MATCH(D1750,Cleaning_Reference!$A$6:$A$13,0)),Raw_Data!T1750))</f>
        <v>46.96</v>
      </c>
      <c r="U1750" s="15">
        <f>Raw_Data!U1750</f>
        <v>451.29</v>
      </c>
      <c r="V1750" s="15">
        <f>Raw_Data!V1750</f>
        <v>3243</v>
      </c>
      <c r="W1750" s="15">
        <f>Raw_Data!W1750</f>
        <v>551843</v>
      </c>
      <c r="X1750" s="15">
        <f>Raw_Data!X1750</f>
        <v>1463533</v>
      </c>
      <c r="Y1750" s="15">
        <f>Raw_Data!Y1750</f>
        <v>911690</v>
      </c>
      <c r="Z1750" s="15">
        <f>Raw_Data!Z1750</f>
        <v>24478</v>
      </c>
      <c r="AA1750" s="15">
        <f>Raw_Data!AA1750</f>
        <v>18.437000000000001</v>
      </c>
      <c r="AB1750" s="15">
        <f>Raw_Data!AB1750</f>
        <v>21.7</v>
      </c>
      <c r="AC1750" s="19" t="str">
        <f>IF(Raw_Data!G1750="","Yes","No")</f>
        <v>No</v>
      </c>
      <c r="AD1750" s="19" t="str">
        <f>IF(Raw_Data!L1750="","Yes","No")</f>
        <v>No</v>
      </c>
      <c r="AE1750" s="19" t="str">
        <f>IF(Raw_Data!T1750="","Imputed",IF(Raw_Data!T1750&gt;INDEX(Cleaning_Reference!$F$6:$F$13,MATCH(D1750,Cleaning_Reference!$A$6:$A$13,0)),"Capped","Original"))</f>
        <v>Original</v>
      </c>
      <c r="AF1750" s="21">
        <f t="shared" si="27"/>
        <v>451.29</v>
      </c>
    </row>
    <row r="1751" spans="1:32" ht="15" customHeight="1" x14ac:dyDescent="0.3">
      <c r="A1751" s="20" t="str">
        <f>Raw_Data!A1751</f>
        <v>SF11750</v>
      </c>
      <c r="B1751" s="15" t="str">
        <f>Raw_Data!B1751</f>
        <v>Karnataka</v>
      </c>
      <c r="C1751" s="15" t="str">
        <f>Raw_Data!C1751</f>
        <v>Nalgonda</v>
      </c>
      <c r="D1751" s="15" t="str">
        <f>Raw_Data!D1751</f>
        <v>Rice</v>
      </c>
      <c r="E1751" s="15" t="str">
        <f>Raw_Data!E1751</f>
        <v>Zaid</v>
      </c>
      <c r="F1751" s="15">
        <f>Raw_Data!F1751</f>
        <v>13.8</v>
      </c>
      <c r="G1751" s="18">
        <f>IF(Raw_Data!G1751="",ROUND(AVERAGEIFS(Raw_Data!$G$2:$G$4001,Raw_Data!$E$2:$E$4001,E1751),1),Raw_Data!G1751)</f>
        <v>477</v>
      </c>
      <c r="H1751" s="15">
        <f>Raw_Data!H1751</f>
        <v>28.1</v>
      </c>
      <c r="I1751" s="15">
        <f>Raw_Data!I1751</f>
        <v>40.6</v>
      </c>
      <c r="J1751" s="15">
        <f>Raw_Data!J1751</f>
        <v>8.4</v>
      </c>
      <c r="K1751" s="15">
        <f>Raw_Data!K1751</f>
        <v>7.86</v>
      </c>
      <c r="L1751" s="18">
        <f>IF(Raw_Data!L1751="",ROUND(AVERAGEIFS(Raw_Data!$L$2:$L$4001,Raw_Data!$E$2:$E$4001,E1751),1),Raw_Data!L1751)</f>
        <v>23.4</v>
      </c>
      <c r="M1751" s="15">
        <f>Raw_Data!M1751</f>
        <v>82.8</v>
      </c>
      <c r="N1751" s="15">
        <f>Raw_Data!N1751</f>
        <v>48.3</v>
      </c>
      <c r="O1751" s="15">
        <f>Raw_Data!O1751</f>
        <v>77.3</v>
      </c>
      <c r="P1751" s="15" t="str">
        <f>Raw_Data!P1751</f>
        <v>Flood</v>
      </c>
      <c r="Q1751" s="15">
        <f>Raw_Data!Q1751</f>
        <v>299.7</v>
      </c>
      <c r="R1751" s="15">
        <f>Raw_Data!R1751</f>
        <v>4.88</v>
      </c>
      <c r="S1751" s="15">
        <f>Raw_Data!S1751</f>
        <v>0.97</v>
      </c>
      <c r="T1751" s="18">
        <f>IF(Raw_Data!T1751="",ROUND(AVERAGEIFS(Raw_Data!$T$2:$T$4001,Raw_Data!$E$2:$E$4001,E1751,Raw_Data!$D$2:$D$4001,D1751),2),IF(Raw_Data!T1751&gt;INDEX(Cleaning_Reference!$F$6:$F$13,MATCH(D1751,Cleaning_Reference!$A$6:$A$13,0)),INDEX(Cleaning_Reference!$F$6:$F$13,MATCH(D1751,Cleaning_Reference!$A$6:$A$13,0)),Raw_Data!T1751))</f>
        <v>0.51</v>
      </c>
      <c r="U1751" s="15">
        <f>Raw_Data!U1751</f>
        <v>7.04</v>
      </c>
      <c r="V1751" s="15">
        <f>Raw_Data!V1751</f>
        <v>22978</v>
      </c>
      <c r="W1751" s="15">
        <f>Raw_Data!W1751</f>
        <v>963976</v>
      </c>
      <c r="X1751" s="15">
        <f>Raw_Data!X1751</f>
        <v>161765</v>
      </c>
      <c r="Y1751" s="15">
        <f>Raw_Data!Y1751</f>
        <v>-802211</v>
      </c>
      <c r="Z1751" s="15">
        <f>Raw_Data!Z1751</f>
        <v>23354</v>
      </c>
      <c r="AA1751" s="15">
        <f>Raw_Data!AA1751</f>
        <v>0.30099999999999999</v>
      </c>
      <c r="AB1751" s="15">
        <f>Raw_Data!AB1751</f>
        <v>44.7</v>
      </c>
      <c r="AC1751" s="19" t="str">
        <f>IF(Raw_Data!G1751="","Yes","No")</f>
        <v>No</v>
      </c>
      <c r="AD1751" s="19" t="str">
        <f>IF(Raw_Data!L1751="","Yes","No")</f>
        <v>No</v>
      </c>
      <c r="AE1751" s="19" t="str">
        <f>IF(Raw_Data!T1751="","Imputed",IF(Raw_Data!T1751&gt;INDEX(Cleaning_Reference!$F$6:$F$13,MATCH(D1751,Cleaning_Reference!$A$6:$A$13,0)),"Capped","Original"))</f>
        <v>Original</v>
      </c>
      <c r="AF1751" s="21">
        <f t="shared" si="27"/>
        <v>7.04</v>
      </c>
    </row>
    <row r="1752" spans="1:32" ht="15" customHeight="1" x14ac:dyDescent="0.3">
      <c r="A1752" s="20" t="str">
        <f>Raw_Data!A1752</f>
        <v>SF11751</v>
      </c>
      <c r="B1752" s="15" t="str">
        <f>Raw_Data!B1752</f>
        <v>Karnataka</v>
      </c>
      <c r="C1752" s="15" t="str">
        <f>Raw_Data!C1752</f>
        <v>Rajkot</v>
      </c>
      <c r="D1752" s="15" t="str">
        <f>Raw_Data!D1752</f>
        <v>Cotton</v>
      </c>
      <c r="E1752" s="15" t="str">
        <f>Raw_Data!E1752</f>
        <v>Zaid</v>
      </c>
      <c r="F1752" s="15">
        <f>Raw_Data!F1752</f>
        <v>6.62</v>
      </c>
      <c r="G1752" s="18">
        <f>IF(Raw_Data!G1752="",ROUND(AVERAGEIFS(Raw_Data!$G$2:$G$4001,Raw_Data!$E$2:$E$4001,E1752),1),Raw_Data!G1752)</f>
        <v>273.3</v>
      </c>
      <c r="H1752" s="15">
        <f>Raw_Data!H1752</f>
        <v>33.9</v>
      </c>
      <c r="I1752" s="15">
        <f>Raw_Data!I1752</f>
        <v>45.8</v>
      </c>
      <c r="J1752" s="15">
        <f>Raw_Data!J1752</f>
        <v>7</v>
      </c>
      <c r="K1752" s="15">
        <f>Raw_Data!K1752</f>
        <v>6.21</v>
      </c>
      <c r="L1752" s="18">
        <f>IF(Raw_Data!L1752="",ROUND(AVERAGEIFS(Raw_Data!$L$2:$L$4001,Raw_Data!$E$2:$E$4001,E1752),1),Raw_Data!L1752)</f>
        <v>24.3</v>
      </c>
      <c r="M1752" s="15">
        <f>Raw_Data!M1752</f>
        <v>142.69999999999999</v>
      </c>
      <c r="N1752" s="15">
        <f>Raw_Data!N1752</f>
        <v>92.7</v>
      </c>
      <c r="O1752" s="15">
        <f>Raw_Data!O1752</f>
        <v>108.4</v>
      </c>
      <c r="P1752" s="15" t="str">
        <f>Raw_Data!P1752</f>
        <v>Rainfed</v>
      </c>
      <c r="Q1752" s="15">
        <f>Raw_Data!Q1752</f>
        <v>290.39999999999998</v>
      </c>
      <c r="R1752" s="15">
        <f>Raw_Data!R1752</f>
        <v>4.08</v>
      </c>
      <c r="S1752" s="15">
        <f>Raw_Data!S1752</f>
        <v>0.84</v>
      </c>
      <c r="T1752" s="18">
        <f>IF(Raw_Data!T1752="",ROUND(AVERAGEIFS(Raw_Data!$T$2:$T$4001,Raw_Data!$E$2:$E$4001,E1752,Raw_Data!$D$2:$D$4001,D1752),2),IF(Raw_Data!T1752&gt;INDEX(Cleaning_Reference!$F$6:$F$13,MATCH(D1752,Cleaning_Reference!$A$6:$A$13,0)),INDEX(Cleaning_Reference!$F$6:$F$13,MATCH(D1752,Cleaning_Reference!$A$6:$A$13,0)),Raw_Data!T1752))</f>
        <v>0.64</v>
      </c>
      <c r="U1752" s="15">
        <f>Raw_Data!U1752</f>
        <v>4.24</v>
      </c>
      <c r="V1752" s="15">
        <f>Raw_Data!V1752</f>
        <v>68676</v>
      </c>
      <c r="W1752" s="15">
        <f>Raw_Data!W1752</f>
        <v>472649</v>
      </c>
      <c r="X1752" s="15">
        <f>Raw_Data!X1752</f>
        <v>291186</v>
      </c>
      <c r="Y1752" s="15">
        <f>Raw_Data!Y1752</f>
        <v>-181463</v>
      </c>
      <c r="Z1752" s="15">
        <f>Raw_Data!Z1752</f>
        <v>2459</v>
      </c>
      <c r="AA1752" s="15">
        <f>Raw_Data!AA1752</f>
        <v>1.724</v>
      </c>
      <c r="AB1752" s="15">
        <f>Raw_Data!AB1752</f>
        <v>28.2</v>
      </c>
      <c r="AC1752" s="19" t="str">
        <f>IF(Raw_Data!G1752="","Yes","No")</f>
        <v>No</v>
      </c>
      <c r="AD1752" s="19" t="str">
        <f>IF(Raw_Data!L1752="","Yes","No")</f>
        <v>No</v>
      </c>
      <c r="AE1752" s="19" t="str">
        <f>IF(Raw_Data!T1752="","Imputed",IF(Raw_Data!T1752&gt;INDEX(Cleaning_Reference!$F$6:$F$13,MATCH(D1752,Cleaning_Reference!$A$6:$A$13,0)),"Capped","Original"))</f>
        <v>Original</v>
      </c>
      <c r="AF1752" s="21">
        <f t="shared" si="27"/>
        <v>4.24</v>
      </c>
    </row>
    <row r="1753" spans="1:32" ht="15" customHeight="1" x14ac:dyDescent="0.3">
      <c r="A1753" s="20" t="str">
        <f>Raw_Data!A1753</f>
        <v>SF11752</v>
      </c>
      <c r="B1753" s="15" t="str">
        <f>Raw_Data!B1753</f>
        <v>Karnataka</v>
      </c>
      <c r="C1753" s="15" t="str">
        <f>Raw_Data!C1753</f>
        <v>Erode</v>
      </c>
      <c r="D1753" s="15" t="str">
        <f>Raw_Data!D1753</f>
        <v>Rice</v>
      </c>
      <c r="E1753" s="15" t="str">
        <f>Raw_Data!E1753</f>
        <v>Rabi</v>
      </c>
      <c r="F1753" s="15">
        <f>Raw_Data!F1753</f>
        <v>9.3800000000000008</v>
      </c>
      <c r="G1753" s="18">
        <f>IF(Raw_Data!G1753="",ROUND(AVERAGEIFS(Raw_Data!$G$2:$G$4001,Raw_Data!$E$2:$E$4001,E1753),1),Raw_Data!G1753)</f>
        <v>359.7</v>
      </c>
      <c r="H1753" s="15">
        <f>Raw_Data!H1753</f>
        <v>23.8</v>
      </c>
      <c r="I1753" s="15">
        <f>Raw_Data!I1753</f>
        <v>46.7</v>
      </c>
      <c r="J1753" s="15">
        <f>Raw_Data!J1753</f>
        <v>7.8</v>
      </c>
      <c r="K1753" s="15">
        <f>Raw_Data!K1753</f>
        <v>8.31</v>
      </c>
      <c r="L1753" s="18">
        <f>IF(Raw_Data!L1753="",ROUND(AVERAGEIFS(Raw_Data!$L$2:$L$4001,Raw_Data!$E$2:$E$4001,E1753),1),Raw_Data!L1753)</f>
        <v>23.9</v>
      </c>
      <c r="M1753" s="15">
        <f>Raw_Data!M1753</f>
        <v>151</v>
      </c>
      <c r="N1753" s="15">
        <f>Raw_Data!N1753</f>
        <v>57.9</v>
      </c>
      <c r="O1753" s="15">
        <f>Raw_Data!O1753</f>
        <v>113.2</v>
      </c>
      <c r="P1753" s="15" t="str">
        <f>Raw_Data!P1753</f>
        <v>Drip</v>
      </c>
      <c r="Q1753" s="15">
        <f>Raw_Data!Q1753</f>
        <v>280.7</v>
      </c>
      <c r="R1753" s="15">
        <f>Raw_Data!R1753</f>
        <v>5.71</v>
      </c>
      <c r="S1753" s="15">
        <f>Raw_Data!S1753</f>
        <v>0.99</v>
      </c>
      <c r="T1753" s="18">
        <f>IF(Raw_Data!T1753="",ROUND(AVERAGEIFS(Raw_Data!$T$2:$T$4001,Raw_Data!$E$2:$E$4001,E1753,Raw_Data!$D$2:$D$4001,D1753),2),IF(Raw_Data!T1753&gt;INDEX(Cleaning_Reference!$F$6:$F$13,MATCH(D1753,Cleaning_Reference!$A$6:$A$13,0)),INDEX(Cleaning_Reference!$F$6:$F$13,MATCH(D1753,Cleaning_Reference!$A$6:$A$13,0)),Raw_Data!T1753))</f>
        <v>0.3</v>
      </c>
      <c r="U1753" s="15">
        <f>Raw_Data!U1753</f>
        <v>2.81</v>
      </c>
      <c r="V1753" s="15">
        <f>Raw_Data!V1753</f>
        <v>22737</v>
      </c>
      <c r="W1753" s="15">
        <f>Raw_Data!W1753</f>
        <v>634846</v>
      </c>
      <c r="X1753" s="15">
        <f>Raw_Data!X1753</f>
        <v>63891</v>
      </c>
      <c r="Y1753" s="15">
        <f>Raw_Data!Y1753</f>
        <v>-570955</v>
      </c>
      <c r="Z1753" s="15">
        <f>Raw_Data!Z1753</f>
        <v>11590</v>
      </c>
      <c r="AA1753" s="15">
        <f>Raw_Data!AA1753</f>
        <v>0.24199999999999999</v>
      </c>
      <c r="AB1753" s="15">
        <f>Raw_Data!AB1753</f>
        <v>36.9</v>
      </c>
      <c r="AC1753" s="19" t="str">
        <f>IF(Raw_Data!G1753="","Yes","No")</f>
        <v>No</v>
      </c>
      <c r="AD1753" s="19" t="str">
        <f>IF(Raw_Data!L1753="","Yes","No")</f>
        <v>No</v>
      </c>
      <c r="AE1753" s="19" t="str">
        <f>IF(Raw_Data!T1753="","Imputed",IF(Raw_Data!T1753&gt;INDEX(Cleaning_Reference!$F$6:$F$13,MATCH(D1753,Cleaning_Reference!$A$6:$A$13,0)),"Capped","Original"))</f>
        <v>Original</v>
      </c>
      <c r="AF1753" s="21">
        <f t="shared" si="27"/>
        <v>2.81</v>
      </c>
    </row>
    <row r="1754" spans="1:32" ht="15" customHeight="1" x14ac:dyDescent="0.3">
      <c r="A1754" s="20" t="str">
        <f>Raw_Data!A1754</f>
        <v>SF11753</v>
      </c>
      <c r="B1754" s="15" t="str">
        <f>Raw_Data!B1754</f>
        <v>Karnataka</v>
      </c>
      <c r="C1754" s="15" t="str">
        <f>Raw_Data!C1754</f>
        <v>Nashik</v>
      </c>
      <c r="D1754" s="15" t="str">
        <f>Raw_Data!D1754</f>
        <v>Wheat</v>
      </c>
      <c r="E1754" s="15" t="str">
        <f>Raw_Data!E1754</f>
        <v>Kharif</v>
      </c>
      <c r="F1754" s="15">
        <f>Raw_Data!F1754</f>
        <v>12.04</v>
      </c>
      <c r="G1754" s="18">
        <f>IF(Raw_Data!G1754="",ROUND(AVERAGEIFS(Raw_Data!$G$2:$G$4001,Raw_Data!$E$2:$E$4001,E1754),1),Raw_Data!G1754)</f>
        <v>1137.7</v>
      </c>
      <c r="H1754" s="15">
        <f>Raw_Data!H1754</f>
        <v>30.7</v>
      </c>
      <c r="I1754" s="15">
        <f>Raw_Data!I1754</f>
        <v>64.5</v>
      </c>
      <c r="J1754" s="15">
        <f>Raw_Data!J1754</f>
        <v>6.3</v>
      </c>
      <c r="K1754" s="15">
        <f>Raw_Data!K1754</f>
        <v>7.08</v>
      </c>
      <c r="L1754" s="18">
        <f>IF(Raw_Data!L1754="",ROUND(AVERAGEIFS(Raw_Data!$L$2:$L$4001,Raw_Data!$E$2:$E$4001,E1754),1),Raw_Data!L1754)</f>
        <v>38.6</v>
      </c>
      <c r="M1754" s="15">
        <f>Raw_Data!M1754</f>
        <v>115.3</v>
      </c>
      <c r="N1754" s="15">
        <f>Raw_Data!N1754</f>
        <v>74.2</v>
      </c>
      <c r="O1754" s="15">
        <f>Raw_Data!O1754</f>
        <v>95.4</v>
      </c>
      <c r="P1754" s="15" t="str">
        <f>Raw_Data!P1754</f>
        <v>Flood</v>
      </c>
      <c r="Q1754" s="15">
        <f>Raw_Data!Q1754</f>
        <v>183.9</v>
      </c>
      <c r="R1754" s="15">
        <f>Raw_Data!R1754</f>
        <v>2.98</v>
      </c>
      <c r="S1754" s="15">
        <f>Raw_Data!S1754</f>
        <v>0.95</v>
      </c>
      <c r="T1754" s="18">
        <f>IF(Raw_Data!T1754="",ROUND(AVERAGEIFS(Raw_Data!$T$2:$T$4001,Raw_Data!$E$2:$E$4001,E1754,Raw_Data!$D$2:$D$4001,D1754),2),IF(Raw_Data!T1754&gt;INDEX(Cleaning_Reference!$F$6:$F$13,MATCH(D1754,Cleaning_Reference!$A$6:$A$13,0)),INDEX(Cleaning_Reference!$F$6:$F$13,MATCH(D1754,Cleaning_Reference!$A$6:$A$13,0)),Raw_Data!T1754))</f>
        <v>1.9</v>
      </c>
      <c r="U1754" s="15">
        <f>Raw_Data!U1754</f>
        <v>22.88</v>
      </c>
      <c r="V1754" s="15">
        <f>Raw_Data!V1754</f>
        <v>25535</v>
      </c>
      <c r="W1754" s="15">
        <f>Raw_Data!W1754</f>
        <v>888555</v>
      </c>
      <c r="X1754" s="15">
        <f>Raw_Data!X1754</f>
        <v>584241</v>
      </c>
      <c r="Y1754" s="15">
        <f>Raw_Data!Y1754</f>
        <v>-304314</v>
      </c>
      <c r="Z1754" s="15">
        <f>Raw_Data!Z1754</f>
        <v>9536</v>
      </c>
      <c r="AA1754" s="15">
        <f>Raw_Data!AA1754</f>
        <v>2.399</v>
      </c>
      <c r="AB1754" s="15">
        <f>Raw_Data!AB1754</f>
        <v>71.599999999999994</v>
      </c>
      <c r="AC1754" s="19" t="str">
        <f>IF(Raw_Data!G1754="","Yes","No")</f>
        <v>No</v>
      </c>
      <c r="AD1754" s="19" t="str">
        <f>IF(Raw_Data!L1754="","Yes","No")</f>
        <v>No</v>
      </c>
      <c r="AE1754" s="19" t="str">
        <f>IF(Raw_Data!T1754="","Imputed",IF(Raw_Data!T1754&gt;INDEX(Cleaning_Reference!$F$6:$F$13,MATCH(D1754,Cleaning_Reference!$A$6:$A$13,0)),"Capped","Original"))</f>
        <v>Original</v>
      </c>
      <c r="AF1754" s="21">
        <f t="shared" si="27"/>
        <v>22.88</v>
      </c>
    </row>
    <row r="1755" spans="1:32" ht="15" customHeight="1" x14ac:dyDescent="0.3">
      <c r="A1755" s="20" t="str">
        <f>Raw_Data!A1755</f>
        <v>SF11754</v>
      </c>
      <c r="B1755" s="15" t="str">
        <f>Raw_Data!B1755</f>
        <v>Karnataka</v>
      </c>
      <c r="C1755" s="15" t="str">
        <f>Raw_Data!C1755</f>
        <v>Erode</v>
      </c>
      <c r="D1755" s="15" t="str">
        <f>Raw_Data!D1755</f>
        <v>Cotton</v>
      </c>
      <c r="E1755" s="15" t="str">
        <f>Raw_Data!E1755</f>
        <v>Kharif</v>
      </c>
      <c r="F1755" s="15">
        <f>Raw_Data!F1755</f>
        <v>10.06</v>
      </c>
      <c r="G1755" s="18">
        <f>IF(Raw_Data!G1755="",ROUND(AVERAGEIFS(Raw_Data!$G$2:$G$4001,Raw_Data!$E$2:$E$4001,E1755),1),Raw_Data!G1755)</f>
        <v>568.20000000000005</v>
      </c>
      <c r="H1755" s="15">
        <f>Raw_Data!H1755</f>
        <v>26.5</v>
      </c>
      <c r="I1755" s="15">
        <f>Raw_Data!I1755</f>
        <v>68.8</v>
      </c>
      <c r="J1755" s="15">
        <f>Raw_Data!J1755</f>
        <v>6.6</v>
      </c>
      <c r="K1755" s="15">
        <f>Raw_Data!K1755</f>
        <v>6.75</v>
      </c>
      <c r="L1755" s="18">
        <f>IF(Raw_Data!L1755="",ROUND(AVERAGEIFS(Raw_Data!$L$2:$L$4001,Raw_Data!$E$2:$E$4001,E1755),1),Raw_Data!L1755)</f>
        <v>35.6</v>
      </c>
      <c r="M1755" s="15">
        <f>Raw_Data!M1755</f>
        <v>127.2</v>
      </c>
      <c r="N1755" s="15">
        <f>Raw_Data!N1755</f>
        <v>39.799999999999997</v>
      </c>
      <c r="O1755" s="15">
        <f>Raw_Data!O1755</f>
        <v>112</v>
      </c>
      <c r="P1755" s="15" t="str">
        <f>Raw_Data!P1755</f>
        <v>Flood</v>
      </c>
      <c r="Q1755" s="15">
        <f>Raw_Data!Q1755</f>
        <v>140.6</v>
      </c>
      <c r="R1755" s="15">
        <f>Raw_Data!R1755</f>
        <v>2.2000000000000002</v>
      </c>
      <c r="S1755" s="15">
        <f>Raw_Data!S1755</f>
        <v>0.88</v>
      </c>
      <c r="T1755" s="18">
        <f>IF(Raw_Data!T1755="",ROUND(AVERAGEIFS(Raw_Data!$T$2:$T$4001,Raw_Data!$E$2:$E$4001,E1755,Raw_Data!$D$2:$D$4001,D1755),2),IF(Raw_Data!T1755&gt;INDEX(Cleaning_Reference!$F$6:$F$13,MATCH(D1755,Cleaning_Reference!$A$6:$A$13,0)),INDEX(Cleaning_Reference!$F$6:$F$13,MATCH(D1755,Cleaning_Reference!$A$6:$A$13,0)),Raw_Data!T1755))</f>
        <v>1.86</v>
      </c>
      <c r="U1755" s="15">
        <f>Raw_Data!U1755</f>
        <v>18.71</v>
      </c>
      <c r="V1755" s="15">
        <f>Raw_Data!V1755</f>
        <v>70175</v>
      </c>
      <c r="W1755" s="15">
        <f>Raw_Data!W1755</f>
        <v>454507</v>
      </c>
      <c r="X1755" s="15">
        <f>Raw_Data!X1755</f>
        <v>1312974</v>
      </c>
      <c r="Y1755" s="15">
        <f>Raw_Data!Y1755</f>
        <v>858467</v>
      </c>
      <c r="Z1755" s="15">
        <f>Raw_Data!Z1755</f>
        <v>9314</v>
      </c>
      <c r="AA1755" s="15">
        <f>Raw_Data!AA1755</f>
        <v>2.0089999999999999</v>
      </c>
      <c r="AB1755" s="15">
        <f>Raw_Data!AB1755</f>
        <v>53.2</v>
      </c>
      <c r="AC1755" s="19" t="str">
        <f>IF(Raw_Data!G1755="","Yes","No")</f>
        <v>No</v>
      </c>
      <c r="AD1755" s="19" t="str">
        <f>IF(Raw_Data!L1755="","Yes","No")</f>
        <v>No</v>
      </c>
      <c r="AE1755" s="19" t="str">
        <f>IF(Raw_Data!T1755="","Imputed",IF(Raw_Data!T1755&gt;INDEX(Cleaning_Reference!$F$6:$F$13,MATCH(D1755,Cleaning_Reference!$A$6:$A$13,0)),"Capped","Original"))</f>
        <v>Original</v>
      </c>
      <c r="AF1755" s="21">
        <f t="shared" si="27"/>
        <v>18.71</v>
      </c>
    </row>
    <row r="1756" spans="1:32" ht="15" customHeight="1" x14ac:dyDescent="0.3">
      <c r="A1756" s="20" t="str">
        <f>Raw_Data!A1756</f>
        <v>SF11755</v>
      </c>
      <c r="B1756" s="15" t="str">
        <f>Raw_Data!B1756</f>
        <v>Gujarat</v>
      </c>
      <c r="C1756" s="15" t="str">
        <f>Raw_Data!C1756</f>
        <v>Erode</v>
      </c>
      <c r="D1756" s="15" t="str">
        <f>Raw_Data!D1756</f>
        <v>Pulses</v>
      </c>
      <c r="E1756" s="15" t="str">
        <f>Raw_Data!E1756</f>
        <v>Zaid</v>
      </c>
      <c r="F1756" s="15">
        <f>Raw_Data!F1756</f>
        <v>4.8600000000000003</v>
      </c>
      <c r="G1756" s="18">
        <f>IF(Raw_Data!G1756="",ROUND(AVERAGEIFS(Raw_Data!$G$2:$G$4001,Raw_Data!$E$2:$E$4001,E1756),1),Raw_Data!G1756)</f>
        <v>561.79999999999995</v>
      </c>
      <c r="H1756" s="15">
        <f>Raw_Data!H1756</f>
        <v>32.1</v>
      </c>
      <c r="I1756" s="15">
        <f>Raw_Data!I1756</f>
        <v>62.1</v>
      </c>
      <c r="J1756" s="15">
        <f>Raw_Data!J1756</f>
        <v>7.4</v>
      </c>
      <c r="K1756" s="15">
        <f>Raw_Data!K1756</f>
        <v>5.58</v>
      </c>
      <c r="L1756" s="18">
        <f>IF(Raw_Data!L1756="",ROUND(AVERAGEIFS(Raw_Data!$L$2:$L$4001,Raw_Data!$E$2:$E$4001,E1756),1),Raw_Data!L1756)</f>
        <v>16.3</v>
      </c>
      <c r="M1756" s="15">
        <f>Raw_Data!M1756</f>
        <v>140.1</v>
      </c>
      <c r="N1756" s="15">
        <f>Raw_Data!N1756</f>
        <v>31.1</v>
      </c>
      <c r="O1756" s="15">
        <f>Raw_Data!O1756</f>
        <v>110.1</v>
      </c>
      <c r="P1756" s="15" t="str">
        <f>Raw_Data!P1756</f>
        <v>Rainfed</v>
      </c>
      <c r="Q1756" s="15">
        <f>Raw_Data!Q1756</f>
        <v>254.8</v>
      </c>
      <c r="R1756" s="15">
        <f>Raw_Data!R1756</f>
        <v>5.98</v>
      </c>
      <c r="S1756" s="15">
        <f>Raw_Data!S1756</f>
        <v>1</v>
      </c>
      <c r="T1756" s="18">
        <f>IF(Raw_Data!T1756="",ROUND(AVERAGEIFS(Raw_Data!$T$2:$T$4001,Raw_Data!$E$2:$E$4001,E1756,Raw_Data!$D$2:$D$4001,D1756),2),IF(Raw_Data!T1756&gt;INDEX(Cleaning_Reference!$F$6:$F$13,MATCH(D1756,Cleaning_Reference!$A$6:$A$13,0)),INDEX(Cleaning_Reference!$F$6:$F$13,MATCH(D1756,Cleaning_Reference!$A$6:$A$13,0)),Raw_Data!T1756))</f>
        <v>0.3</v>
      </c>
      <c r="U1756" s="15">
        <f>Raw_Data!U1756</f>
        <v>1.46</v>
      </c>
      <c r="V1756" s="15">
        <f>Raw_Data!V1756</f>
        <v>54096</v>
      </c>
      <c r="W1756" s="15">
        <f>Raw_Data!W1756</f>
        <v>352213</v>
      </c>
      <c r="X1756" s="15">
        <f>Raw_Data!X1756</f>
        <v>78980</v>
      </c>
      <c r="Y1756" s="15">
        <f>Raw_Data!Y1756</f>
        <v>-273233</v>
      </c>
      <c r="Z1756" s="15">
        <f>Raw_Data!Z1756</f>
        <v>1094</v>
      </c>
      <c r="AA1756" s="15">
        <f>Raw_Data!AA1756</f>
        <v>1.335</v>
      </c>
      <c r="AB1756" s="15">
        <f>Raw_Data!AB1756</f>
        <v>56.6</v>
      </c>
      <c r="AC1756" s="19" t="str">
        <f>IF(Raw_Data!G1756="","Yes","No")</f>
        <v>No</v>
      </c>
      <c r="AD1756" s="19" t="str">
        <f>IF(Raw_Data!L1756="","Yes","No")</f>
        <v>No</v>
      </c>
      <c r="AE1756" s="19" t="str">
        <f>IF(Raw_Data!T1756="","Imputed",IF(Raw_Data!T1756&gt;INDEX(Cleaning_Reference!$F$6:$F$13,MATCH(D1756,Cleaning_Reference!$A$6:$A$13,0)),"Capped","Original"))</f>
        <v>Original</v>
      </c>
      <c r="AF1756" s="21">
        <f t="shared" si="27"/>
        <v>1.46</v>
      </c>
    </row>
    <row r="1757" spans="1:32" ht="15" customHeight="1" x14ac:dyDescent="0.3">
      <c r="A1757" s="20" t="str">
        <f>Raw_Data!A1757</f>
        <v>SF11756</v>
      </c>
      <c r="B1757" s="15" t="str">
        <f>Raw_Data!B1757</f>
        <v>Gujarat</v>
      </c>
      <c r="C1757" s="15" t="str">
        <f>Raw_Data!C1757</f>
        <v>Guntur</v>
      </c>
      <c r="D1757" s="15" t="str">
        <f>Raw_Data!D1757</f>
        <v>Rice</v>
      </c>
      <c r="E1757" s="15" t="str">
        <f>Raw_Data!E1757</f>
        <v>Kharif</v>
      </c>
      <c r="F1757" s="15">
        <f>Raw_Data!F1757</f>
        <v>11.23</v>
      </c>
      <c r="G1757" s="18">
        <f>IF(Raw_Data!G1757="",ROUND(AVERAGEIFS(Raw_Data!$G$2:$G$4001,Raw_Data!$E$2:$E$4001,E1757),1),Raw_Data!G1757)</f>
        <v>852.1</v>
      </c>
      <c r="H1757" s="15">
        <f>Raw_Data!H1757</f>
        <v>32.5</v>
      </c>
      <c r="I1757" s="15">
        <f>Raw_Data!I1757</f>
        <v>67.900000000000006</v>
      </c>
      <c r="J1757" s="15">
        <f>Raw_Data!J1757</f>
        <v>6.5</v>
      </c>
      <c r="K1757" s="15">
        <f>Raw_Data!K1757</f>
        <v>7.67</v>
      </c>
      <c r="L1757" s="18">
        <f>IF(Raw_Data!L1757="",ROUND(AVERAGEIFS(Raw_Data!$L$2:$L$4001,Raw_Data!$E$2:$E$4001,E1757),1),Raw_Data!L1757)</f>
        <v>32.299999999999997</v>
      </c>
      <c r="M1757" s="15">
        <f>Raw_Data!M1757</f>
        <v>165.8</v>
      </c>
      <c r="N1757" s="15">
        <f>Raw_Data!N1757</f>
        <v>21.7</v>
      </c>
      <c r="O1757" s="15">
        <f>Raw_Data!O1757</f>
        <v>90.4</v>
      </c>
      <c r="P1757" s="15" t="str">
        <f>Raw_Data!P1757</f>
        <v>Rainfed</v>
      </c>
      <c r="Q1757" s="15">
        <f>Raw_Data!Q1757</f>
        <v>142.1</v>
      </c>
      <c r="R1757" s="15">
        <f>Raw_Data!R1757</f>
        <v>7.92</v>
      </c>
      <c r="S1757" s="15">
        <f>Raw_Data!S1757</f>
        <v>0.76</v>
      </c>
      <c r="T1757" s="18">
        <f>IF(Raw_Data!T1757="",ROUND(AVERAGEIFS(Raw_Data!$T$2:$T$4001,Raw_Data!$E$2:$E$4001,E1757,Raw_Data!$D$2:$D$4001,D1757),2),IF(Raw_Data!T1757&gt;INDEX(Cleaning_Reference!$F$6:$F$13,MATCH(D1757,Cleaning_Reference!$A$6:$A$13,0)),INDEX(Cleaning_Reference!$F$6:$F$13,MATCH(D1757,Cleaning_Reference!$A$6:$A$13,0)),Raw_Data!T1757))</f>
        <v>1.1200000000000001</v>
      </c>
      <c r="U1757" s="15">
        <f>Raw_Data!U1757</f>
        <v>12.58</v>
      </c>
      <c r="V1757" s="15">
        <f>Raw_Data!V1757</f>
        <v>26125</v>
      </c>
      <c r="W1757" s="15">
        <f>Raw_Data!W1757</f>
        <v>649666</v>
      </c>
      <c r="X1757" s="15">
        <f>Raw_Data!X1757</f>
        <v>328652</v>
      </c>
      <c r="Y1757" s="15">
        <f>Raw_Data!Y1757</f>
        <v>-321014</v>
      </c>
      <c r="Z1757" s="15">
        <f>Raw_Data!Z1757</f>
        <v>9487</v>
      </c>
      <c r="AA1757" s="15">
        <f>Raw_Data!AA1757</f>
        <v>1.3260000000000001</v>
      </c>
      <c r="AB1757" s="15">
        <f>Raw_Data!AB1757</f>
        <v>33.1</v>
      </c>
      <c r="AC1757" s="19" t="str">
        <f>IF(Raw_Data!G1757="","Yes","No")</f>
        <v>Yes</v>
      </c>
      <c r="AD1757" s="19" t="str">
        <f>IF(Raw_Data!L1757="","Yes","No")</f>
        <v>No</v>
      </c>
      <c r="AE1757" s="19" t="str">
        <f>IF(Raw_Data!T1757="","Imputed",IF(Raw_Data!T1757&gt;INDEX(Cleaning_Reference!$F$6:$F$13,MATCH(D1757,Cleaning_Reference!$A$6:$A$13,0)),"Capped","Original"))</f>
        <v>Original</v>
      </c>
      <c r="AF1757" s="21">
        <f t="shared" si="27"/>
        <v>12.58</v>
      </c>
    </row>
    <row r="1758" spans="1:32" ht="15" customHeight="1" x14ac:dyDescent="0.3">
      <c r="A1758" s="20" t="str">
        <f>Raw_Data!A1758</f>
        <v>SF11757</v>
      </c>
      <c r="B1758" s="15" t="str">
        <f>Raw_Data!B1758</f>
        <v>Karnataka</v>
      </c>
      <c r="C1758" s="15" t="str">
        <f>Raw_Data!C1758</f>
        <v>Nashik</v>
      </c>
      <c r="D1758" s="15" t="str">
        <f>Raw_Data!D1758</f>
        <v>Rice</v>
      </c>
      <c r="E1758" s="15" t="str">
        <f>Raw_Data!E1758</f>
        <v>Rabi</v>
      </c>
      <c r="F1758" s="15">
        <f>Raw_Data!F1758</f>
        <v>12.28</v>
      </c>
      <c r="G1758" s="18">
        <f>IF(Raw_Data!G1758="",ROUND(AVERAGEIFS(Raw_Data!$G$2:$G$4001,Raw_Data!$E$2:$E$4001,E1758),1),Raw_Data!G1758)</f>
        <v>260.39999999999998</v>
      </c>
      <c r="H1758" s="15">
        <f>Raw_Data!H1758</f>
        <v>19.8</v>
      </c>
      <c r="I1758" s="15">
        <f>Raw_Data!I1758</f>
        <v>49.5</v>
      </c>
      <c r="J1758" s="15">
        <f>Raw_Data!J1758</f>
        <v>6</v>
      </c>
      <c r="K1758" s="15">
        <f>Raw_Data!K1758</f>
        <v>6.02</v>
      </c>
      <c r="L1758" s="18">
        <f>IF(Raw_Data!L1758="",ROUND(AVERAGEIFS(Raw_Data!$L$2:$L$4001,Raw_Data!$E$2:$E$4001,E1758),1),Raw_Data!L1758)</f>
        <v>25.5</v>
      </c>
      <c r="M1758" s="15">
        <f>Raw_Data!M1758</f>
        <v>152.6</v>
      </c>
      <c r="N1758" s="15">
        <f>Raw_Data!N1758</f>
        <v>68.5</v>
      </c>
      <c r="O1758" s="15">
        <f>Raw_Data!O1758</f>
        <v>124.7</v>
      </c>
      <c r="P1758" s="15" t="str">
        <f>Raw_Data!P1758</f>
        <v>Rainfed</v>
      </c>
      <c r="Q1758" s="15">
        <f>Raw_Data!Q1758</f>
        <v>232.6</v>
      </c>
      <c r="R1758" s="15">
        <f>Raw_Data!R1758</f>
        <v>8.9700000000000006</v>
      </c>
      <c r="S1758" s="15">
        <f>Raw_Data!S1758</f>
        <v>0.81</v>
      </c>
      <c r="T1758" s="18">
        <f>IF(Raw_Data!T1758="",ROUND(AVERAGEIFS(Raw_Data!$T$2:$T$4001,Raw_Data!$E$2:$E$4001,E1758,Raw_Data!$D$2:$D$4001,D1758),2),IF(Raw_Data!T1758&gt;INDEX(Cleaning_Reference!$F$6:$F$13,MATCH(D1758,Cleaning_Reference!$A$6:$A$13,0)),INDEX(Cleaning_Reference!$F$6:$F$13,MATCH(D1758,Cleaning_Reference!$A$6:$A$13,0)),Raw_Data!T1758))</f>
        <v>1.1399999999999999</v>
      </c>
      <c r="U1758" s="15">
        <f>Raw_Data!U1758</f>
        <v>14</v>
      </c>
      <c r="V1758" s="15">
        <f>Raw_Data!V1758</f>
        <v>22727</v>
      </c>
      <c r="W1758" s="15">
        <f>Raw_Data!W1758</f>
        <v>1005380</v>
      </c>
      <c r="X1758" s="15">
        <f>Raw_Data!X1758</f>
        <v>318178</v>
      </c>
      <c r="Y1758" s="15">
        <f>Raw_Data!Y1758</f>
        <v>-687202</v>
      </c>
      <c r="Z1758" s="15">
        <f>Raw_Data!Z1758</f>
        <v>9385</v>
      </c>
      <c r="AA1758" s="15">
        <f>Raw_Data!AA1758</f>
        <v>1.492</v>
      </c>
      <c r="AB1758" s="15">
        <f>Raw_Data!AB1758</f>
        <v>29.8</v>
      </c>
      <c r="AC1758" s="19" t="str">
        <f>IF(Raw_Data!G1758="","Yes","No")</f>
        <v>No</v>
      </c>
      <c r="AD1758" s="19" t="str">
        <f>IF(Raw_Data!L1758="","Yes","No")</f>
        <v>No</v>
      </c>
      <c r="AE1758" s="19" t="str">
        <f>IF(Raw_Data!T1758="","Imputed",IF(Raw_Data!T1758&gt;INDEX(Cleaning_Reference!$F$6:$F$13,MATCH(D1758,Cleaning_Reference!$A$6:$A$13,0)),"Capped","Original"))</f>
        <v>Original</v>
      </c>
      <c r="AF1758" s="21">
        <f t="shared" si="27"/>
        <v>14</v>
      </c>
    </row>
    <row r="1759" spans="1:32" ht="15" customHeight="1" x14ac:dyDescent="0.3">
      <c r="A1759" s="20" t="str">
        <f>Raw_Data!A1759</f>
        <v>SF11758</v>
      </c>
      <c r="B1759" s="15" t="str">
        <f>Raw_Data!B1759</f>
        <v>Maharashtra</v>
      </c>
      <c r="C1759" s="15" t="str">
        <f>Raw_Data!C1759</f>
        <v>Krishna</v>
      </c>
      <c r="D1759" s="15" t="str">
        <f>Raw_Data!D1759</f>
        <v>Cotton</v>
      </c>
      <c r="E1759" s="15" t="str">
        <f>Raw_Data!E1759</f>
        <v>Rabi</v>
      </c>
      <c r="F1759" s="15">
        <f>Raw_Data!F1759</f>
        <v>7.72</v>
      </c>
      <c r="G1759" s="18">
        <f>IF(Raw_Data!G1759="",ROUND(AVERAGEIFS(Raw_Data!$G$2:$G$4001,Raw_Data!$E$2:$E$4001,E1759),1),Raw_Data!G1759)</f>
        <v>489.3</v>
      </c>
      <c r="H1759" s="15">
        <f>Raw_Data!H1759</f>
        <v>20.6</v>
      </c>
      <c r="I1759" s="15">
        <f>Raw_Data!I1759</f>
        <v>42.9</v>
      </c>
      <c r="J1759" s="15">
        <f>Raw_Data!J1759</f>
        <v>6.4</v>
      </c>
      <c r="K1759" s="15">
        <f>Raw_Data!K1759</f>
        <v>6.24</v>
      </c>
      <c r="L1759" s="18">
        <f>IF(Raw_Data!L1759="",ROUND(AVERAGEIFS(Raw_Data!$L$2:$L$4001,Raw_Data!$E$2:$E$4001,E1759),1),Raw_Data!L1759)</f>
        <v>24</v>
      </c>
      <c r="M1759" s="15">
        <f>Raw_Data!M1759</f>
        <v>165.8</v>
      </c>
      <c r="N1759" s="15">
        <f>Raw_Data!N1759</f>
        <v>48.3</v>
      </c>
      <c r="O1759" s="15">
        <f>Raw_Data!O1759</f>
        <v>72.3</v>
      </c>
      <c r="P1759" s="15" t="str">
        <f>Raw_Data!P1759</f>
        <v>Flood</v>
      </c>
      <c r="Q1759" s="15">
        <f>Raw_Data!Q1759</f>
        <v>145.19999999999999</v>
      </c>
      <c r="R1759" s="15">
        <f>Raw_Data!R1759</f>
        <v>4.8600000000000003</v>
      </c>
      <c r="S1759" s="15">
        <f>Raw_Data!S1759</f>
        <v>1</v>
      </c>
      <c r="T1759" s="18">
        <f>IF(Raw_Data!T1759="",ROUND(AVERAGEIFS(Raw_Data!$T$2:$T$4001,Raw_Data!$E$2:$E$4001,E1759,Raw_Data!$D$2:$D$4001,D1759),2),IF(Raw_Data!T1759&gt;INDEX(Cleaning_Reference!$F$6:$F$13,MATCH(D1759,Cleaning_Reference!$A$6:$A$13,0)),INDEX(Cleaning_Reference!$F$6:$F$13,MATCH(D1759,Cleaning_Reference!$A$6:$A$13,0)),Raw_Data!T1759))</f>
        <v>1.36</v>
      </c>
      <c r="U1759" s="15">
        <f>Raw_Data!U1759</f>
        <v>10.5</v>
      </c>
      <c r="V1759" s="15">
        <f>Raw_Data!V1759</f>
        <v>86548</v>
      </c>
      <c r="W1759" s="15">
        <f>Raw_Data!W1759</f>
        <v>504676</v>
      </c>
      <c r="X1759" s="15">
        <f>Raw_Data!X1759</f>
        <v>908754</v>
      </c>
      <c r="Y1759" s="15">
        <f>Raw_Data!Y1759</f>
        <v>404078</v>
      </c>
      <c r="Z1759" s="15">
        <f>Raw_Data!Z1759</f>
        <v>6656</v>
      </c>
      <c r="AA1759" s="15">
        <f>Raw_Data!AA1759</f>
        <v>1.5780000000000001</v>
      </c>
      <c r="AB1759" s="15">
        <f>Raw_Data!AB1759</f>
        <v>38.5</v>
      </c>
      <c r="AC1759" s="19" t="str">
        <f>IF(Raw_Data!G1759="","Yes","No")</f>
        <v>No</v>
      </c>
      <c r="AD1759" s="19" t="str">
        <f>IF(Raw_Data!L1759="","Yes","No")</f>
        <v>No</v>
      </c>
      <c r="AE1759" s="19" t="str">
        <f>IF(Raw_Data!T1759="","Imputed",IF(Raw_Data!T1759&gt;INDEX(Cleaning_Reference!$F$6:$F$13,MATCH(D1759,Cleaning_Reference!$A$6:$A$13,0)),"Capped","Original"))</f>
        <v>Original</v>
      </c>
      <c r="AF1759" s="21">
        <f t="shared" si="27"/>
        <v>10.5</v>
      </c>
    </row>
    <row r="1760" spans="1:32" ht="15" customHeight="1" x14ac:dyDescent="0.3">
      <c r="A1760" s="20" t="str">
        <f>Raw_Data!A1760</f>
        <v>SF11759</v>
      </c>
      <c r="B1760" s="15" t="str">
        <f>Raw_Data!B1760</f>
        <v>Karnataka</v>
      </c>
      <c r="C1760" s="15" t="str">
        <f>Raw_Data!C1760</f>
        <v>Nashik</v>
      </c>
      <c r="D1760" s="15" t="str">
        <f>Raw_Data!D1760</f>
        <v>Cotton</v>
      </c>
      <c r="E1760" s="15" t="str">
        <f>Raw_Data!E1760</f>
        <v>Rabi</v>
      </c>
      <c r="F1760" s="15">
        <f>Raw_Data!F1760</f>
        <v>12.99</v>
      </c>
      <c r="G1760" s="18">
        <f>IF(Raw_Data!G1760="",ROUND(AVERAGEIFS(Raw_Data!$G$2:$G$4001,Raw_Data!$E$2:$E$4001,E1760),1),Raw_Data!G1760)</f>
        <v>840</v>
      </c>
      <c r="H1760" s="15">
        <f>Raw_Data!H1760</f>
        <v>21.2</v>
      </c>
      <c r="I1760" s="15">
        <f>Raw_Data!I1760</f>
        <v>49.4</v>
      </c>
      <c r="J1760" s="15">
        <f>Raw_Data!J1760</f>
        <v>6.7</v>
      </c>
      <c r="K1760" s="15">
        <f>Raw_Data!K1760</f>
        <v>6.53</v>
      </c>
      <c r="L1760" s="18">
        <f>IF(Raw_Data!L1760="",ROUND(AVERAGEIFS(Raw_Data!$L$2:$L$4001,Raw_Data!$E$2:$E$4001,E1760),1),Raw_Data!L1760)</f>
        <v>12.4</v>
      </c>
      <c r="M1760" s="15">
        <f>Raw_Data!M1760</f>
        <v>137.5</v>
      </c>
      <c r="N1760" s="15">
        <f>Raw_Data!N1760</f>
        <v>51.8</v>
      </c>
      <c r="O1760" s="15">
        <f>Raw_Data!O1760</f>
        <v>196.9</v>
      </c>
      <c r="P1760" s="15" t="str">
        <f>Raw_Data!P1760</f>
        <v>Drip</v>
      </c>
      <c r="Q1760" s="15">
        <f>Raw_Data!Q1760</f>
        <v>252.1</v>
      </c>
      <c r="R1760" s="15">
        <f>Raw_Data!R1760</f>
        <v>5.4</v>
      </c>
      <c r="S1760" s="15">
        <f>Raw_Data!S1760</f>
        <v>0.86</v>
      </c>
      <c r="T1760" s="18">
        <f>IF(Raw_Data!T1760="",ROUND(AVERAGEIFS(Raw_Data!$T$2:$T$4001,Raw_Data!$E$2:$E$4001,E1760,Raw_Data!$D$2:$D$4001,D1760),2),IF(Raw_Data!T1760&gt;INDEX(Cleaning_Reference!$F$6:$F$13,MATCH(D1760,Cleaning_Reference!$A$6:$A$13,0)),INDEX(Cleaning_Reference!$F$6:$F$13,MATCH(D1760,Cleaning_Reference!$A$6:$A$13,0)),Raw_Data!T1760))</f>
        <v>2.1</v>
      </c>
      <c r="U1760" s="15">
        <f>Raw_Data!U1760</f>
        <v>27.28</v>
      </c>
      <c r="V1760" s="15">
        <f>Raw_Data!V1760</f>
        <v>78333</v>
      </c>
      <c r="W1760" s="15">
        <f>Raw_Data!W1760</f>
        <v>983344</v>
      </c>
      <c r="X1760" s="15">
        <f>Raw_Data!X1760</f>
        <v>2136924</v>
      </c>
      <c r="Y1760" s="15">
        <f>Raw_Data!Y1760</f>
        <v>1153580</v>
      </c>
      <c r="Z1760" s="15">
        <f>Raw_Data!Z1760</f>
        <v>7905</v>
      </c>
      <c r="AA1760" s="15">
        <f>Raw_Data!AA1760</f>
        <v>3.4510000000000001</v>
      </c>
      <c r="AB1760" s="15">
        <f>Raw_Data!AB1760</f>
        <v>40.799999999999997</v>
      </c>
      <c r="AC1760" s="19" t="str">
        <f>IF(Raw_Data!G1760="","Yes","No")</f>
        <v>No</v>
      </c>
      <c r="AD1760" s="19" t="str">
        <f>IF(Raw_Data!L1760="","Yes","No")</f>
        <v>No</v>
      </c>
      <c r="AE1760" s="19" t="str">
        <f>IF(Raw_Data!T1760="","Imputed",IF(Raw_Data!T1760&gt;INDEX(Cleaning_Reference!$F$6:$F$13,MATCH(D1760,Cleaning_Reference!$A$6:$A$13,0)),"Capped","Original"))</f>
        <v>Original</v>
      </c>
      <c r="AF1760" s="21">
        <f t="shared" si="27"/>
        <v>27.28</v>
      </c>
    </row>
    <row r="1761" spans="1:32" ht="15" customHeight="1" x14ac:dyDescent="0.3">
      <c r="A1761" s="20" t="str">
        <f>Raw_Data!A1761</f>
        <v>SF11760</v>
      </c>
      <c r="B1761" s="15" t="str">
        <f>Raw_Data!B1761</f>
        <v>Maharashtra</v>
      </c>
      <c r="C1761" s="15" t="str">
        <f>Raw_Data!C1761</f>
        <v>Raichur</v>
      </c>
      <c r="D1761" s="15" t="str">
        <f>Raw_Data!D1761</f>
        <v>Maize</v>
      </c>
      <c r="E1761" s="15" t="str">
        <f>Raw_Data!E1761</f>
        <v>Zaid</v>
      </c>
      <c r="F1761" s="15">
        <f>Raw_Data!F1761</f>
        <v>1.85</v>
      </c>
      <c r="G1761" s="18">
        <f>IF(Raw_Data!G1761="",ROUND(AVERAGEIFS(Raw_Data!$G$2:$G$4001,Raw_Data!$E$2:$E$4001,E1761),1),Raw_Data!G1761)</f>
        <v>203</v>
      </c>
      <c r="H1761" s="15">
        <f>Raw_Data!H1761</f>
        <v>30.9</v>
      </c>
      <c r="I1761" s="15">
        <f>Raw_Data!I1761</f>
        <v>52.3</v>
      </c>
      <c r="J1761" s="15">
        <f>Raw_Data!J1761</f>
        <v>8.5</v>
      </c>
      <c r="K1761" s="15">
        <f>Raw_Data!K1761</f>
        <v>6.25</v>
      </c>
      <c r="L1761" s="18">
        <f>IF(Raw_Data!L1761="",ROUND(AVERAGEIFS(Raw_Data!$L$2:$L$4001,Raw_Data!$E$2:$E$4001,E1761),1),Raw_Data!L1761)</f>
        <v>22.9</v>
      </c>
      <c r="M1761" s="15">
        <f>Raw_Data!M1761</f>
        <v>116</v>
      </c>
      <c r="N1761" s="15">
        <f>Raw_Data!N1761</f>
        <v>61.3</v>
      </c>
      <c r="O1761" s="15">
        <f>Raw_Data!O1761</f>
        <v>136</v>
      </c>
      <c r="P1761" s="15" t="str">
        <f>Raw_Data!P1761</f>
        <v>Flood</v>
      </c>
      <c r="Q1761" s="15">
        <f>Raw_Data!Q1761</f>
        <v>257</v>
      </c>
      <c r="R1761" s="15">
        <f>Raw_Data!R1761</f>
        <v>5.54</v>
      </c>
      <c r="S1761" s="15">
        <f>Raw_Data!S1761</f>
        <v>0.85</v>
      </c>
      <c r="T1761" s="18">
        <f>IF(Raw_Data!T1761="",ROUND(AVERAGEIFS(Raw_Data!$T$2:$T$4001,Raw_Data!$E$2:$E$4001,E1761,Raw_Data!$D$2:$D$4001,D1761),2),IF(Raw_Data!T1761&gt;INDEX(Cleaning_Reference!$F$6:$F$13,MATCH(D1761,Cleaning_Reference!$A$6:$A$13,0)),INDEX(Cleaning_Reference!$F$6:$F$13,MATCH(D1761,Cleaning_Reference!$A$6:$A$13,0)),Raw_Data!T1761))</f>
        <v>2.1800000000000002</v>
      </c>
      <c r="U1761" s="15">
        <f>Raw_Data!U1761</f>
        <v>4.03</v>
      </c>
      <c r="V1761" s="15">
        <f>Raw_Data!V1761</f>
        <v>23059</v>
      </c>
      <c r="W1761" s="15">
        <f>Raw_Data!W1761</f>
        <v>140841</v>
      </c>
      <c r="X1761" s="15">
        <f>Raw_Data!X1761</f>
        <v>92928</v>
      </c>
      <c r="Y1761" s="15">
        <f>Raw_Data!Y1761</f>
        <v>-47913</v>
      </c>
      <c r="Z1761" s="15">
        <f>Raw_Data!Z1761</f>
        <v>1481</v>
      </c>
      <c r="AA1761" s="15">
        <f>Raw_Data!AA1761</f>
        <v>2.7210000000000001</v>
      </c>
      <c r="AB1761" s="15">
        <f>Raw_Data!AB1761</f>
        <v>29.9</v>
      </c>
      <c r="AC1761" s="19" t="str">
        <f>IF(Raw_Data!G1761="","Yes","No")</f>
        <v>No</v>
      </c>
      <c r="AD1761" s="19" t="str">
        <f>IF(Raw_Data!L1761="","Yes","No")</f>
        <v>No</v>
      </c>
      <c r="AE1761" s="19" t="str">
        <f>IF(Raw_Data!T1761="","Imputed",IF(Raw_Data!T1761&gt;INDEX(Cleaning_Reference!$F$6:$F$13,MATCH(D1761,Cleaning_Reference!$A$6:$A$13,0)),"Capped","Original"))</f>
        <v>Original</v>
      </c>
      <c r="AF1761" s="21">
        <f t="shared" si="27"/>
        <v>4.03</v>
      </c>
    </row>
    <row r="1762" spans="1:32" ht="15" customHeight="1" x14ac:dyDescent="0.3">
      <c r="A1762" s="20" t="str">
        <f>Raw_Data!A1762</f>
        <v>SF11761</v>
      </c>
      <c r="B1762" s="15" t="str">
        <f>Raw_Data!B1762</f>
        <v>Telangana</v>
      </c>
      <c r="C1762" s="15" t="str">
        <f>Raw_Data!C1762</f>
        <v>Guntur</v>
      </c>
      <c r="D1762" s="15" t="str">
        <f>Raw_Data!D1762</f>
        <v>Maize</v>
      </c>
      <c r="E1762" s="15" t="str">
        <f>Raw_Data!E1762</f>
        <v>Kharif</v>
      </c>
      <c r="F1762" s="15">
        <f>Raw_Data!F1762</f>
        <v>14.79</v>
      </c>
      <c r="G1762" s="18">
        <f>IF(Raw_Data!G1762="",ROUND(AVERAGEIFS(Raw_Data!$G$2:$G$4001,Raw_Data!$E$2:$E$4001,E1762),1),Raw_Data!G1762)</f>
        <v>862.2</v>
      </c>
      <c r="H1762" s="15">
        <f>Raw_Data!H1762</f>
        <v>26.3</v>
      </c>
      <c r="I1762" s="15">
        <f>Raw_Data!I1762</f>
        <v>82.8</v>
      </c>
      <c r="J1762" s="15">
        <f>Raw_Data!J1762</f>
        <v>8.1999999999999993</v>
      </c>
      <c r="K1762" s="15">
        <f>Raw_Data!K1762</f>
        <v>7.82</v>
      </c>
      <c r="L1762" s="18">
        <f>IF(Raw_Data!L1762="",ROUND(AVERAGEIFS(Raw_Data!$L$2:$L$4001,Raw_Data!$E$2:$E$4001,E1762),1),Raw_Data!L1762)</f>
        <v>31.5</v>
      </c>
      <c r="M1762" s="15">
        <f>Raw_Data!M1762</f>
        <v>180.3</v>
      </c>
      <c r="N1762" s="15">
        <f>Raw_Data!N1762</f>
        <v>56.7</v>
      </c>
      <c r="O1762" s="15">
        <f>Raw_Data!O1762</f>
        <v>102.6</v>
      </c>
      <c r="P1762" s="15" t="str">
        <f>Raw_Data!P1762</f>
        <v>Flood</v>
      </c>
      <c r="Q1762" s="15">
        <f>Raw_Data!Q1762</f>
        <v>101.2</v>
      </c>
      <c r="R1762" s="15">
        <f>Raw_Data!R1762</f>
        <v>4.9800000000000004</v>
      </c>
      <c r="S1762" s="15">
        <f>Raw_Data!S1762</f>
        <v>0.67</v>
      </c>
      <c r="T1762" s="18">
        <f>IF(Raw_Data!T1762="",ROUND(AVERAGEIFS(Raw_Data!$T$2:$T$4001,Raw_Data!$E$2:$E$4001,E1762,Raw_Data!$D$2:$D$4001,D1762),2),IF(Raw_Data!T1762&gt;INDEX(Cleaning_Reference!$F$6:$F$13,MATCH(D1762,Cleaning_Reference!$A$6:$A$13,0)),INDEX(Cleaning_Reference!$F$6:$F$13,MATCH(D1762,Cleaning_Reference!$A$6:$A$13,0)),Raw_Data!T1762))</f>
        <v>0.99</v>
      </c>
      <c r="U1762" s="15">
        <f>Raw_Data!U1762</f>
        <v>14.64</v>
      </c>
      <c r="V1762" s="15">
        <f>Raw_Data!V1762</f>
        <v>23574</v>
      </c>
      <c r="W1762" s="15">
        <f>Raw_Data!W1762</f>
        <v>994452</v>
      </c>
      <c r="X1762" s="15">
        <f>Raw_Data!X1762</f>
        <v>345123</v>
      </c>
      <c r="Y1762" s="15">
        <f>Raw_Data!Y1762</f>
        <v>-649329</v>
      </c>
      <c r="Z1762" s="15">
        <f>Raw_Data!Z1762</f>
        <v>12670</v>
      </c>
      <c r="AA1762" s="15">
        <f>Raw_Data!AA1762</f>
        <v>1.155</v>
      </c>
      <c r="AB1762" s="15">
        <f>Raw_Data!AB1762</f>
        <v>49.3</v>
      </c>
      <c r="AC1762" s="19" t="str">
        <f>IF(Raw_Data!G1762="","Yes","No")</f>
        <v>No</v>
      </c>
      <c r="AD1762" s="19" t="str">
        <f>IF(Raw_Data!L1762="","Yes","No")</f>
        <v>No</v>
      </c>
      <c r="AE1762" s="19" t="str">
        <f>IF(Raw_Data!T1762="","Imputed",IF(Raw_Data!T1762&gt;INDEX(Cleaning_Reference!$F$6:$F$13,MATCH(D1762,Cleaning_Reference!$A$6:$A$13,0)),"Capped","Original"))</f>
        <v>Original</v>
      </c>
      <c r="AF1762" s="21">
        <f t="shared" si="27"/>
        <v>14.64</v>
      </c>
    </row>
    <row r="1763" spans="1:32" ht="15" customHeight="1" x14ac:dyDescent="0.3">
      <c r="A1763" s="20" t="str">
        <f>Raw_Data!A1763</f>
        <v>SF11762</v>
      </c>
      <c r="B1763" s="15" t="str">
        <f>Raw_Data!B1763</f>
        <v>Telangana</v>
      </c>
      <c r="C1763" s="15" t="str">
        <f>Raw_Data!C1763</f>
        <v>Guntur</v>
      </c>
      <c r="D1763" s="15" t="str">
        <f>Raw_Data!D1763</f>
        <v>Maize</v>
      </c>
      <c r="E1763" s="15" t="str">
        <f>Raw_Data!E1763</f>
        <v>Rabi</v>
      </c>
      <c r="F1763" s="15">
        <f>Raw_Data!F1763</f>
        <v>5.19</v>
      </c>
      <c r="G1763" s="18">
        <f>IF(Raw_Data!G1763="",ROUND(AVERAGEIFS(Raw_Data!$G$2:$G$4001,Raw_Data!$E$2:$E$4001,E1763),1),Raw_Data!G1763)</f>
        <v>466.8</v>
      </c>
      <c r="H1763" s="15">
        <f>Raw_Data!H1763</f>
        <v>24.7</v>
      </c>
      <c r="I1763" s="15">
        <f>Raw_Data!I1763</f>
        <v>48.7</v>
      </c>
      <c r="J1763" s="15">
        <f>Raw_Data!J1763</f>
        <v>9.3000000000000007</v>
      </c>
      <c r="K1763" s="15">
        <f>Raw_Data!K1763</f>
        <v>7.1</v>
      </c>
      <c r="L1763" s="18">
        <f>IF(Raw_Data!L1763="",ROUND(AVERAGEIFS(Raw_Data!$L$2:$L$4001,Raw_Data!$E$2:$E$4001,E1763),1),Raw_Data!L1763)</f>
        <v>24.5</v>
      </c>
      <c r="M1763" s="15">
        <f>Raw_Data!M1763</f>
        <v>113.6</v>
      </c>
      <c r="N1763" s="15">
        <f>Raw_Data!N1763</f>
        <v>44.8</v>
      </c>
      <c r="O1763" s="15">
        <f>Raw_Data!O1763</f>
        <v>132.5</v>
      </c>
      <c r="P1763" s="15" t="str">
        <f>Raw_Data!P1763</f>
        <v>Drip</v>
      </c>
      <c r="Q1763" s="15">
        <f>Raw_Data!Q1763</f>
        <v>153.69999999999999</v>
      </c>
      <c r="R1763" s="15">
        <f>Raw_Data!R1763</f>
        <v>2.56</v>
      </c>
      <c r="S1763" s="15">
        <f>Raw_Data!S1763</f>
        <v>0.96</v>
      </c>
      <c r="T1763" s="18">
        <f>IF(Raw_Data!T1763="",ROUND(AVERAGEIFS(Raw_Data!$T$2:$T$4001,Raw_Data!$E$2:$E$4001,E1763,Raw_Data!$D$2:$D$4001,D1763),2),IF(Raw_Data!T1763&gt;INDEX(Cleaning_Reference!$F$6:$F$13,MATCH(D1763,Cleaning_Reference!$A$6:$A$13,0)),INDEX(Cleaning_Reference!$F$6:$F$13,MATCH(D1763,Cleaning_Reference!$A$6:$A$13,0)),Raw_Data!T1763))</f>
        <v>3.67</v>
      </c>
      <c r="U1763" s="15">
        <f>Raw_Data!U1763</f>
        <v>19.05</v>
      </c>
      <c r="V1763" s="15">
        <f>Raw_Data!V1763</f>
        <v>20383</v>
      </c>
      <c r="W1763" s="15">
        <f>Raw_Data!W1763</f>
        <v>325294</v>
      </c>
      <c r="X1763" s="15">
        <f>Raw_Data!X1763</f>
        <v>388296</v>
      </c>
      <c r="Y1763" s="15">
        <f>Raw_Data!Y1763</f>
        <v>63002</v>
      </c>
      <c r="Z1763" s="15">
        <f>Raw_Data!Z1763</f>
        <v>2629</v>
      </c>
      <c r="AA1763" s="15">
        <f>Raw_Data!AA1763</f>
        <v>7.2460000000000004</v>
      </c>
      <c r="AB1763" s="15">
        <f>Raw_Data!AB1763</f>
        <v>53.8</v>
      </c>
      <c r="AC1763" s="19" t="str">
        <f>IF(Raw_Data!G1763="","Yes","No")</f>
        <v>No</v>
      </c>
      <c r="AD1763" s="19" t="str">
        <f>IF(Raw_Data!L1763="","Yes","No")</f>
        <v>No</v>
      </c>
      <c r="AE1763" s="19" t="str">
        <f>IF(Raw_Data!T1763="","Imputed",IF(Raw_Data!T1763&gt;INDEX(Cleaning_Reference!$F$6:$F$13,MATCH(D1763,Cleaning_Reference!$A$6:$A$13,0)),"Capped","Original"))</f>
        <v>Original</v>
      </c>
      <c r="AF1763" s="21">
        <f t="shared" si="27"/>
        <v>19.05</v>
      </c>
    </row>
    <row r="1764" spans="1:32" ht="15" customHeight="1" x14ac:dyDescent="0.3">
      <c r="A1764" s="20" t="str">
        <f>Raw_Data!A1764</f>
        <v>SF11763</v>
      </c>
      <c r="B1764" s="15" t="str">
        <f>Raw_Data!B1764</f>
        <v>Punjab</v>
      </c>
      <c r="C1764" s="15" t="str">
        <f>Raw_Data!C1764</f>
        <v>Nalgonda</v>
      </c>
      <c r="D1764" s="15" t="str">
        <f>Raw_Data!D1764</f>
        <v>Cotton</v>
      </c>
      <c r="E1764" s="15" t="str">
        <f>Raw_Data!E1764</f>
        <v>Rabi</v>
      </c>
      <c r="F1764" s="15">
        <f>Raw_Data!F1764</f>
        <v>10.46</v>
      </c>
      <c r="G1764" s="18">
        <f>IF(Raw_Data!G1764="",ROUND(AVERAGEIFS(Raw_Data!$G$2:$G$4001,Raw_Data!$E$2:$E$4001,E1764),1),Raw_Data!G1764)</f>
        <v>556.9</v>
      </c>
      <c r="H1764" s="15">
        <f>Raw_Data!H1764</f>
        <v>19.399999999999999</v>
      </c>
      <c r="I1764" s="15">
        <f>Raw_Data!I1764</f>
        <v>46.7</v>
      </c>
      <c r="J1764" s="15">
        <f>Raw_Data!J1764</f>
        <v>7.3</v>
      </c>
      <c r="K1764" s="15">
        <f>Raw_Data!K1764</f>
        <v>6.12</v>
      </c>
      <c r="L1764" s="18">
        <f>IF(Raw_Data!L1764="",ROUND(AVERAGEIFS(Raw_Data!$L$2:$L$4001,Raw_Data!$E$2:$E$4001,E1764),1),Raw_Data!L1764)</f>
        <v>12.2</v>
      </c>
      <c r="M1764" s="15">
        <f>Raw_Data!M1764</f>
        <v>110.3</v>
      </c>
      <c r="N1764" s="15">
        <f>Raw_Data!N1764</f>
        <v>22.6</v>
      </c>
      <c r="O1764" s="15">
        <f>Raw_Data!O1764</f>
        <v>137.30000000000001</v>
      </c>
      <c r="P1764" s="15" t="str">
        <f>Raw_Data!P1764</f>
        <v>Sprinkler</v>
      </c>
      <c r="Q1764" s="15">
        <f>Raw_Data!Q1764</f>
        <v>287.8</v>
      </c>
      <c r="R1764" s="15">
        <f>Raw_Data!R1764</f>
        <v>4.25</v>
      </c>
      <c r="S1764" s="15">
        <f>Raw_Data!S1764</f>
        <v>0.9</v>
      </c>
      <c r="T1764" s="18">
        <f>IF(Raw_Data!T1764="",ROUND(AVERAGEIFS(Raw_Data!$T$2:$T$4001,Raw_Data!$E$2:$E$4001,E1764,Raw_Data!$D$2:$D$4001,D1764),2),IF(Raw_Data!T1764&gt;INDEX(Cleaning_Reference!$F$6:$F$13,MATCH(D1764,Cleaning_Reference!$A$6:$A$13,0)),INDEX(Cleaning_Reference!$F$6:$F$13,MATCH(D1764,Cleaning_Reference!$A$6:$A$13,0)),Raw_Data!T1764))</f>
        <v>1.01</v>
      </c>
      <c r="U1764" s="15">
        <f>Raw_Data!U1764</f>
        <v>10.56</v>
      </c>
      <c r="V1764" s="15">
        <f>Raw_Data!V1764</f>
        <v>54636</v>
      </c>
      <c r="W1764" s="15">
        <f>Raw_Data!W1764</f>
        <v>820752</v>
      </c>
      <c r="X1764" s="15">
        <f>Raw_Data!X1764</f>
        <v>576956</v>
      </c>
      <c r="Y1764" s="15">
        <f>Raw_Data!Y1764</f>
        <v>-243796</v>
      </c>
      <c r="Z1764" s="15">
        <f>Raw_Data!Z1764</f>
        <v>7225</v>
      </c>
      <c r="AA1764" s="15">
        <f>Raw_Data!AA1764</f>
        <v>1.462</v>
      </c>
      <c r="AB1764" s="15">
        <f>Raw_Data!AB1764</f>
        <v>28.5</v>
      </c>
      <c r="AC1764" s="19" t="str">
        <f>IF(Raw_Data!G1764="","Yes","No")</f>
        <v>No</v>
      </c>
      <c r="AD1764" s="19" t="str">
        <f>IF(Raw_Data!L1764="","Yes","No")</f>
        <v>No</v>
      </c>
      <c r="AE1764" s="19" t="str">
        <f>IF(Raw_Data!T1764="","Imputed",IF(Raw_Data!T1764&gt;INDEX(Cleaning_Reference!$F$6:$F$13,MATCH(D1764,Cleaning_Reference!$A$6:$A$13,0)),"Capped","Original"))</f>
        <v>Original</v>
      </c>
      <c r="AF1764" s="21">
        <f t="shared" si="27"/>
        <v>10.56</v>
      </c>
    </row>
    <row r="1765" spans="1:32" ht="15" customHeight="1" x14ac:dyDescent="0.3">
      <c r="A1765" s="20" t="str">
        <f>Raw_Data!A1765</f>
        <v>SF11764</v>
      </c>
      <c r="B1765" s="15" t="str">
        <f>Raw_Data!B1765</f>
        <v>Gujarat</v>
      </c>
      <c r="C1765" s="15" t="str">
        <f>Raw_Data!C1765</f>
        <v>Guntur</v>
      </c>
      <c r="D1765" s="15" t="str">
        <f>Raw_Data!D1765</f>
        <v>Cotton</v>
      </c>
      <c r="E1765" s="15" t="str">
        <f>Raw_Data!E1765</f>
        <v>Rabi</v>
      </c>
      <c r="F1765" s="15">
        <f>Raw_Data!F1765</f>
        <v>6.4</v>
      </c>
      <c r="G1765" s="18">
        <f>IF(Raw_Data!G1765="",ROUND(AVERAGEIFS(Raw_Data!$G$2:$G$4001,Raw_Data!$E$2:$E$4001,E1765),1),Raw_Data!G1765)</f>
        <v>361.8</v>
      </c>
      <c r="H1765" s="15">
        <f>Raw_Data!H1765</f>
        <v>26.2</v>
      </c>
      <c r="I1765" s="15">
        <f>Raw_Data!I1765</f>
        <v>61.2</v>
      </c>
      <c r="J1765" s="15">
        <f>Raw_Data!J1765</f>
        <v>8.4</v>
      </c>
      <c r="K1765" s="15">
        <f>Raw_Data!K1765</f>
        <v>7.07</v>
      </c>
      <c r="L1765" s="18">
        <f>IF(Raw_Data!L1765="",ROUND(AVERAGEIFS(Raw_Data!$L$2:$L$4001,Raw_Data!$E$2:$E$4001,E1765),1),Raw_Data!L1765)</f>
        <v>14.8</v>
      </c>
      <c r="M1765" s="15">
        <f>Raw_Data!M1765</f>
        <v>127</v>
      </c>
      <c r="N1765" s="15">
        <f>Raw_Data!N1765</f>
        <v>88.5</v>
      </c>
      <c r="O1765" s="15">
        <f>Raw_Data!O1765</f>
        <v>100.2</v>
      </c>
      <c r="P1765" s="15" t="str">
        <f>Raw_Data!P1765</f>
        <v>Flood</v>
      </c>
      <c r="Q1765" s="15">
        <f>Raw_Data!Q1765</f>
        <v>306.8</v>
      </c>
      <c r="R1765" s="15">
        <f>Raw_Data!R1765</f>
        <v>5.44</v>
      </c>
      <c r="S1765" s="15">
        <f>Raw_Data!S1765</f>
        <v>0.86</v>
      </c>
      <c r="T1765" s="18">
        <f>IF(Raw_Data!T1765="",ROUND(AVERAGEIFS(Raw_Data!$T$2:$T$4001,Raw_Data!$E$2:$E$4001,E1765,Raw_Data!$D$2:$D$4001,D1765),2),IF(Raw_Data!T1765&gt;INDEX(Cleaning_Reference!$F$6:$F$13,MATCH(D1765,Cleaning_Reference!$A$6:$A$13,0)),INDEX(Cleaning_Reference!$F$6:$F$13,MATCH(D1765,Cleaning_Reference!$A$6:$A$13,0)),Raw_Data!T1765))</f>
        <v>1.53</v>
      </c>
      <c r="U1765" s="15">
        <f>Raw_Data!U1765</f>
        <v>9.7899999999999991</v>
      </c>
      <c r="V1765" s="15">
        <f>Raw_Data!V1765</f>
        <v>78705</v>
      </c>
      <c r="W1765" s="15">
        <f>Raw_Data!W1765</f>
        <v>518027</v>
      </c>
      <c r="X1765" s="15">
        <f>Raw_Data!X1765</f>
        <v>770522</v>
      </c>
      <c r="Y1765" s="15">
        <f>Raw_Data!Y1765</f>
        <v>252495</v>
      </c>
      <c r="Z1765" s="15">
        <f>Raw_Data!Z1765</f>
        <v>5735</v>
      </c>
      <c r="AA1765" s="15">
        <f>Raw_Data!AA1765</f>
        <v>1.7070000000000001</v>
      </c>
      <c r="AB1765" s="15">
        <f>Raw_Data!AB1765</f>
        <v>47.8</v>
      </c>
      <c r="AC1765" s="19" t="str">
        <f>IF(Raw_Data!G1765="","Yes","No")</f>
        <v>No</v>
      </c>
      <c r="AD1765" s="19" t="str">
        <f>IF(Raw_Data!L1765="","Yes","No")</f>
        <v>No</v>
      </c>
      <c r="AE1765" s="19" t="str">
        <f>IF(Raw_Data!T1765="","Imputed",IF(Raw_Data!T1765&gt;INDEX(Cleaning_Reference!$F$6:$F$13,MATCH(D1765,Cleaning_Reference!$A$6:$A$13,0)),"Capped","Original"))</f>
        <v>Original</v>
      </c>
      <c r="AF1765" s="21">
        <f t="shared" si="27"/>
        <v>9.7899999999999991</v>
      </c>
    </row>
    <row r="1766" spans="1:32" ht="15" customHeight="1" x14ac:dyDescent="0.3">
      <c r="A1766" s="20" t="str">
        <f>Raw_Data!A1766</f>
        <v>SF11765</v>
      </c>
      <c r="B1766" s="15" t="str">
        <f>Raw_Data!B1766</f>
        <v>Punjab</v>
      </c>
      <c r="C1766" s="15" t="str">
        <f>Raw_Data!C1766</f>
        <v>Nalgonda</v>
      </c>
      <c r="D1766" s="15" t="str">
        <f>Raw_Data!D1766</f>
        <v>Rice</v>
      </c>
      <c r="E1766" s="15" t="str">
        <f>Raw_Data!E1766</f>
        <v>Kharif</v>
      </c>
      <c r="F1766" s="15">
        <f>Raw_Data!F1766</f>
        <v>1.85</v>
      </c>
      <c r="G1766" s="18">
        <f>IF(Raw_Data!G1766="",ROUND(AVERAGEIFS(Raw_Data!$G$2:$G$4001,Raw_Data!$E$2:$E$4001,E1766),1),Raw_Data!G1766)</f>
        <v>749.7</v>
      </c>
      <c r="H1766" s="15">
        <f>Raw_Data!H1766</f>
        <v>28.4</v>
      </c>
      <c r="I1766" s="15">
        <f>Raw_Data!I1766</f>
        <v>71.900000000000006</v>
      </c>
      <c r="J1766" s="15">
        <f>Raw_Data!J1766</f>
        <v>7.9</v>
      </c>
      <c r="K1766" s="15">
        <f>Raw_Data!K1766</f>
        <v>8.08</v>
      </c>
      <c r="L1766" s="18">
        <f>IF(Raw_Data!L1766="",ROUND(AVERAGEIFS(Raw_Data!$L$2:$L$4001,Raw_Data!$E$2:$E$4001,E1766),1),Raw_Data!L1766)</f>
        <v>28.5</v>
      </c>
      <c r="M1766" s="15">
        <f>Raw_Data!M1766</f>
        <v>76.599999999999994</v>
      </c>
      <c r="N1766" s="15">
        <f>Raw_Data!N1766</f>
        <v>89.5</v>
      </c>
      <c r="O1766" s="15">
        <f>Raw_Data!O1766</f>
        <v>107.9</v>
      </c>
      <c r="P1766" s="15" t="str">
        <f>Raw_Data!P1766</f>
        <v>Rainfed</v>
      </c>
      <c r="Q1766" s="15">
        <f>Raw_Data!Q1766</f>
        <v>221</v>
      </c>
      <c r="R1766" s="15">
        <f>Raw_Data!R1766</f>
        <v>2.0299999999999998</v>
      </c>
      <c r="S1766" s="15">
        <f>Raw_Data!S1766</f>
        <v>0.69</v>
      </c>
      <c r="T1766" s="18">
        <f>IF(Raw_Data!T1766="",ROUND(AVERAGEIFS(Raw_Data!$T$2:$T$4001,Raw_Data!$E$2:$E$4001,E1766,Raw_Data!$D$2:$D$4001,D1766),2),IF(Raw_Data!T1766&gt;INDEX(Cleaning_Reference!$F$6:$F$13,MATCH(D1766,Cleaning_Reference!$A$6:$A$13,0)),INDEX(Cleaning_Reference!$F$6:$F$13,MATCH(D1766,Cleaning_Reference!$A$6:$A$13,0)),Raw_Data!T1766))</f>
        <v>0.34</v>
      </c>
      <c r="U1766" s="15">
        <f>Raw_Data!U1766</f>
        <v>0.63</v>
      </c>
      <c r="V1766" s="15">
        <f>Raw_Data!V1766</f>
        <v>23263</v>
      </c>
      <c r="W1766" s="15">
        <f>Raw_Data!W1766</f>
        <v>130753</v>
      </c>
      <c r="X1766" s="15">
        <f>Raw_Data!X1766</f>
        <v>14656</v>
      </c>
      <c r="Y1766" s="15">
        <f>Raw_Data!Y1766</f>
        <v>-116097</v>
      </c>
      <c r="Z1766" s="15">
        <f>Raw_Data!Z1766</f>
        <v>1508</v>
      </c>
      <c r="AA1766" s="15">
        <f>Raw_Data!AA1766</f>
        <v>0.41799999999999998</v>
      </c>
      <c r="AB1766" s="15">
        <f>Raw_Data!AB1766</f>
        <v>44.1</v>
      </c>
      <c r="AC1766" s="19" t="str">
        <f>IF(Raw_Data!G1766="","Yes","No")</f>
        <v>No</v>
      </c>
      <c r="AD1766" s="19" t="str">
        <f>IF(Raw_Data!L1766="","Yes","No")</f>
        <v>No</v>
      </c>
      <c r="AE1766" s="19" t="str">
        <f>IF(Raw_Data!T1766="","Imputed",IF(Raw_Data!T1766&gt;INDEX(Cleaning_Reference!$F$6:$F$13,MATCH(D1766,Cleaning_Reference!$A$6:$A$13,0)),"Capped","Original"))</f>
        <v>Original</v>
      </c>
      <c r="AF1766" s="21">
        <f t="shared" si="27"/>
        <v>0.63</v>
      </c>
    </row>
    <row r="1767" spans="1:32" ht="15" customHeight="1" x14ac:dyDescent="0.3">
      <c r="A1767" s="20" t="str">
        <f>Raw_Data!A1767</f>
        <v>SF11766</v>
      </c>
      <c r="B1767" s="15" t="str">
        <f>Raw_Data!B1767</f>
        <v>Madhya Pradesh</v>
      </c>
      <c r="C1767" s="15" t="str">
        <f>Raw_Data!C1767</f>
        <v>Rajkot</v>
      </c>
      <c r="D1767" s="15" t="str">
        <f>Raw_Data!D1767</f>
        <v>Wheat</v>
      </c>
      <c r="E1767" s="15" t="str">
        <f>Raw_Data!E1767</f>
        <v>Kharif</v>
      </c>
      <c r="F1767" s="15">
        <f>Raw_Data!F1767</f>
        <v>11.69</v>
      </c>
      <c r="G1767" s="18">
        <f>IF(Raw_Data!G1767="",ROUND(AVERAGEIFS(Raw_Data!$G$2:$G$4001,Raw_Data!$E$2:$E$4001,E1767),1),Raw_Data!G1767)</f>
        <v>956</v>
      </c>
      <c r="H1767" s="15">
        <f>Raw_Data!H1767</f>
        <v>26.8</v>
      </c>
      <c r="I1767" s="15">
        <f>Raw_Data!I1767</f>
        <v>76.5</v>
      </c>
      <c r="J1767" s="15">
        <f>Raw_Data!J1767</f>
        <v>7.1</v>
      </c>
      <c r="K1767" s="15">
        <f>Raw_Data!K1767</f>
        <v>6.94</v>
      </c>
      <c r="L1767" s="18">
        <f>IF(Raw_Data!L1767="",ROUND(AVERAGEIFS(Raw_Data!$L$2:$L$4001,Raw_Data!$E$2:$E$4001,E1767),1),Raw_Data!L1767)</f>
        <v>35</v>
      </c>
      <c r="M1767" s="15">
        <f>Raw_Data!M1767</f>
        <v>143.6</v>
      </c>
      <c r="N1767" s="15">
        <f>Raw_Data!N1767</f>
        <v>43.5</v>
      </c>
      <c r="O1767" s="15">
        <f>Raw_Data!O1767</f>
        <v>127.2</v>
      </c>
      <c r="P1767" s="15" t="str">
        <f>Raw_Data!P1767</f>
        <v>Flood</v>
      </c>
      <c r="Q1767" s="15">
        <f>Raw_Data!Q1767</f>
        <v>125.6</v>
      </c>
      <c r="R1767" s="15">
        <f>Raw_Data!R1767</f>
        <v>5.95</v>
      </c>
      <c r="S1767" s="15">
        <f>Raw_Data!S1767</f>
        <v>0.85</v>
      </c>
      <c r="T1767" s="18">
        <f>IF(Raw_Data!T1767="",ROUND(AVERAGEIFS(Raw_Data!$T$2:$T$4001,Raw_Data!$E$2:$E$4001,E1767,Raw_Data!$D$2:$D$4001,D1767),2),IF(Raw_Data!T1767&gt;INDEX(Cleaning_Reference!$F$6:$F$13,MATCH(D1767,Cleaning_Reference!$A$6:$A$13,0)),INDEX(Cleaning_Reference!$F$6:$F$13,MATCH(D1767,Cleaning_Reference!$A$6:$A$13,0)),Raw_Data!T1767))</f>
        <v>3.19</v>
      </c>
      <c r="U1767" s="15">
        <f>Raw_Data!U1767</f>
        <v>37.29</v>
      </c>
      <c r="V1767" s="15">
        <f>Raw_Data!V1767</f>
        <v>21842</v>
      </c>
      <c r="W1767" s="15">
        <f>Raw_Data!W1767</f>
        <v>772588</v>
      </c>
      <c r="X1767" s="15">
        <f>Raw_Data!X1767</f>
        <v>814488</v>
      </c>
      <c r="Y1767" s="15">
        <f>Raw_Data!Y1767</f>
        <v>41900</v>
      </c>
      <c r="Z1767" s="15">
        <f>Raw_Data!Z1767</f>
        <v>8685</v>
      </c>
      <c r="AA1767" s="15">
        <f>Raw_Data!AA1767</f>
        <v>4.2939999999999996</v>
      </c>
      <c r="AB1767" s="15">
        <f>Raw_Data!AB1767</f>
        <v>52.2</v>
      </c>
      <c r="AC1767" s="19" t="str">
        <f>IF(Raw_Data!G1767="","Yes","No")</f>
        <v>No</v>
      </c>
      <c r="AD1767" s="19" t="str">
        <f>IF(Raw_Data!L1767="","Yes","No")</f>
        <v>No</v>
      </c>
      <c r="AE1767" s="19" t="str">
        <f>IF(Raw_Data!T1767="","Imputed",IF(Raw_Data!T1767&gt;INDEX(Cleaning_Reference!$F$6:$F$13,MATCH(D1767,Cleaning_Reference!$A$6:$A$13,0)),"Capped","Original"))</f>
        <v>Original</v>
      </c>
      <c r="AF1767" s="21">
        <f t="shared" si="27"/>
        <v>37.29</v>
      </c>
    </row>
    <row r="1768" spans="1:32" ht="15" customHeight="1" x14ac:dyDescent="0.3">
      <c r="A1768" s="20" t="str">
        <f>Raw_Data!A1768</f>
        <v>SF11767</v>
      </c>
      <c r="B1768" s="15" t="str">
        <f>Raw_Data!B1768</f>
        <v>Punjab</v>
      </c>
      <c r="C1768" s="15" t="str">
        <f>Raw_Data!C1768</f>
        <v>Krishna</v>
      </c>
      <c r="D1768" s="15" t="str">
        <f>Raw_Data!D1768</f>
        <v>Maize</v>
      </c>
      <c r="E1768" s="15" t="str">
        <f>Raw_Data!E1768</f>
        <v>Kharif</v>
      </c>
      <c r="F1768" s="15">
        <f>Raw_Data!F1768</f>
        <v>9.56</v>
      </c>
      <c r="G1768" s="18">
        <f>IF(Raw_Data!G1768="",ROUND(AVERAGEIFS(Raw_Data!$G$2:$G$4001,Raw_Data!$E$2:$E$4001,E1768),1),Raw_Data!G1768)</f>
        <v>722.9</v>
      </c>
      <c r="H1768" s="15">
        <f>Raw_Data!H1768</f>
        <v>29.3</v>
      </c>
      <c r="I1768" s="15">
        <f>Raw_Data!I1768</f>
        <v>69.900000000000006</v>
      </c>
      <c r="J1768" s="15">
        <f>Raw_Data!J1768</f>
        <v>7.4</v>
      </c>
      <c r="K1768" s="15">
        <f>Raw_Data!K1768</f>
        <v>6.74</v>
      </c>
      <c r="L1768" s="18">
        <f>IF(Raw_Data!L1768="",ROUND(AVERAGEIFS(Raw_Data!$L$2:$L$4001,Raw_Data!$E$2:$E$4001,E1768),1),Raw_Data!L1768)</f>
        <v>37.9</v>
      </c>
      <c r="M1768" s="15">
        <f>Raw_Data!M1768</f>
        <v>138.6</v>
      </c>
      <c r="N1768" s="15">
        <f>Raw_Data!N1768</f>
        <v>52.6</v>
      </c>
      <c r="O1768" s="15">
        <f>Raw_Data!O1768</f>
        <v>150.69999999999999</v>
      </c>
      <c r="P1768" s="15" t="str">
        <f>Raw_Data!P1768</f>
        <v>Flood</v>
      </c>
      <c r="Q1768" s="15">
        <f>Raw_Data!Q1768</f>
        <v>55.7</v>
      </c>
      <c r="R1768" s="15">
        <f>Raw_Data!R1768</f>
        <v>5.83</v>
      </c>
      <c r="S1768" s="15">
        <f>Raw_Data!S1768</f>
        <v>0.75</v>
      </c>
      <c r="T1768" s="18">
        <f>IF(Raw_Data!T1768="",ROUND(AVERAGEIFS(Raw_Data!$T$2:$T$4001,Raw_Data!$E$2:$E$4001,E1768,Raw_Data!$D$2:$D$4001,D1768),2),IF(Raw_Data!T1768&gt;INDEX(Cleaning_Reference!$F$6:$F$13,MATCH(D1768,Cleaning_Reference!$A$6:$A$13,0)),INDEX(Cleaning_Reference!$F$6:$F$13,MATCH(D1768,Cleaning_Reference!$A$6:$A$13,0)),Raw_Data!T1768))</f>
        <v>5.81</v>
      </c>
      <c r="U1768" s="15">
        <f>Raw_Data!U1768</f>
        <v>55.54</v>
      </c>
      <c r="V1768" s="15">
        <f>Raw_Data!V1768</f>
        <v>20129</v>
      </c>
      <c r="W1768" s="15">
        <f>Raw_Data!W1768</f>
        <v>591755</v>
      </c>
      <c r="X1768" s="15">
        <f>Raw_Data!X1768</f>
        <v>1117965</v>
      </c>
      <c r="Y1768" s="15">
        <f>Raw_Data!Y1768</f>
        <v>526210</v>
      </c>
      <c r="Z1768" s="15">
        <f>Raw_Data!Z1768</f>
        <v>6885</v>
      </c>
      <c r="AA1768" s="15">
        <f>Raw_Data!AA1768</f>
        <v>8.0670000000000002</v>
      </c>
      <c r="AB1768" s="15">
        <f>Raw_Data!AB1768</f>
        <v>49</v>
      </c>
      <c r="AC1768" s="19" t="str">
        <f>IF(Raw_Data!G1768="","Yes","No")</f>
        <v>No</v>
      </c>
      <c r="AD1768" s="19" t="str">
        <f>IF(Raw_Data!L1768="","Yes","No")</f>
        <v>No</v>
      </c>
      <c r="AE1768" s="19" t="str">
        <f>IF(Raw_Data!T1768="","Imputed",IF(Raw_Data!T1768&gt;INDEX(Cleaning_Reference!$F$6:$F$13,MATCH(D1768,Cleaning_Reference!$A$6:$A$13,0)),"Capped","Original"))</f>
        <v>Original</v>
      </c>
      <c r="AF1768" s="21">
        <f t="shared" si="27"/>
        <v>55.54</v>
      </c>
    </row>
    <row r="1769" spans="1:32" ht="15" customHeight="1" x14ac:dyDescent="0.3">
      <c r="A1769" s="20" t="str">
        <f>Raw_Data!A1769</f>
        <v>SF11768</v>
      </c>
      <c r="B1769" s="15" t="str">
        <f>Raw_Data!B1769</f>
        <v>Andhra Pradesh</v>
      </c>
      <c r="C1769" s="15" t="str">
        <f>Raw_Data!C1769</f>
        <v>Indore</v>
      </c>
      <c r="D1769" s="15" t="str">
        <f>Raw_Data!D1769</f>
        <v>Cotton</v>
      </c>
      <c r="E1769" s="15" t="str">
        <f>Raw_Data!E1769</f>
        <v>Zaid</v>
      </c>
      <c r="F1769" s="15">
        <f>Raw_Data!F1769</f>
        <v>14.41</v>
      </c>
      <c r="G1769" s="18">
        <f>IF(Raw_Data!G1769="",ROUND(AVERAGEIFS(Raw_Data!$G$2:$G$4001,Raw_Data!$E$2:$E$4001,E1769),1),Raw_Data!G1769)</f>
        <v>221.4</v>
      </c>
      <c r="H1769" s="15">
        <f>Raw_Data!H1769</f>
        <v>34.200000000000003</v>
      </c>
      <c r="I1769" s="15">
        <f>Raw_Data!I1769</f>
        <v>47</v>
      </c>
      <c r="J1769" s="15">
        <f>Raw_Data!J1769</f>
        <v>7.3</v>
      </c>
      <c r="K1769" s="15">
        <f>Raw_Data!K1769</f>
        <v>7.76</v>
      </c>
      <c r="L1769" s="18">
        <f>IF(Raw_Data!L1769="",ROUND(AVERAGEIFS(Raw_Data!$L$2:$L$4001,Raw_Data!$E$2:$E$4001,E1769),1),Raw_Data!L1769)</f>
        <v>17.7</v>
      </c>
      <c r="M1769" s="15">
        <f>Raw_Data!M1769</f>
        <v>107.1</v>
      </c>
      <c r="N1769" s="15">
        <f>Raw_Data!N1769</f>
        <v>33</v>
      </c>
      <c r="O1769" s="15">
        <f>Raw_Data!O1769</f>
        <v>142.9</v>
      </c>
      <c r="P1769" s="15" t="str">
        <f>Raw_Data!P1769</f>
        <v>Drip</v>
      </c>
      <c r="Q1769" s="15">
        <f>Raw_Data!Q1769</f>
        <v>178.1</v>
      </c>
      <c r="R1769" s="15">
        <f>Raw_Data!R1769</f>
        <v>3.05</v>
      </c>
      <c r="S1769" s="15">
        <f>Raw_Data!S1769</f>
        <v>0.97</v>
      </c>
      <c r="T1769" s="18">
        <f>IF(Raw_Data!T1769="",ROUND(AVERAGEIFS(Raw_Data!$T$2:$T$4001,Raw_Data!$E$2:$E$4001,E1769,Raw_Data!$D$2:$D$4001,D1769),2),IF(Raw_Data!T1769&gt;INDEX(Cleaning_Reference!$F$6:$F$13,MATCH(D1769,Cleaning_Reference!$A$6:$A$13,0)),INDEX(Cleaning_Reference!$F$6:$F$13,MATCH(D1769,Cleaning_Reference!$A$6:$A$13,0)),Raw_Data!T1769))</f>
        <v>0.3</v>
      </c>
      <c r="U1769" s="15">
        <f>Raw_Data!U1769</f>
        <v>4.32</v>
      </c>
      <c r="V1769" s="15">
        <f>Raw_Data!V1769</f>
        <v>70927</v>
      </c>
      <c r="W1769" s="15">
        <f>Raw_Data!W1769</f>
        <v>995405</v>
      </c>
      <c r="X1769" s="15">
        <f>Raw_Data!X1769</f>
        <v>306405</v>
      </c>
      <c r="Y1769" s="15">
        <f>Raw_Data!Y1769</f>
        <v>-689000</v>
      </c>
      <c r="Z1769" s="15">
        <f>Raw_Data!Z1769</f>
        <v>9916</v>
      </c>
      <c r="AA1769" s="15">
        <f>Raw_Data!AA1769</f>
        <v>0.436</v>
      </c>
      <c r="AB1769" s="15">
        <f>Raw_Data!AB1769</f>
        <v>38.200000000000003</v>
      </c>
      <c r="AC1769" s="19" t="str">
        <f>IF(Raw_Data!G1769="","Yes","No")</f>
        <v>No</v>
      </c>
      <c r="AD1769" s="19" t="str">
        <f>IF(Raw_Data!L1769="","Yes","No")</f>
        <v>No</v>
      </c>
      <c r="AE1769" s="19" t="str">
        <f>IF(Raw_Data!T1769="","Imputed",IF(Raw_Data!T1769&gt;INDEX(Cleaning_Reference!$F$6:$F$13,MATCH(D1769,Cleaning_Reference!$A$6:$A$13,0)),"Capped","Original"))</f>
        <v>Original</v>
      </c>
      <c r="AF1769" s="21">
        <f t="shared" si="27"/>
        <v>4.32</v>
      </c>
    </row>
    <row r="1770" spans="1:32" ht="15" customHeight="1" x14ac:dyDescent="0.3">
      <c r="A1770" s="20" t="str">
        <f>Raw_Data!A1770</f>
        <v>SF11769</v>
      </c>
      <c r="B1770" s="15" t="str">
        <f>Raw_Data!B1770</f>
        <v>Andhra Pradesh</v>
      </c>
      <c r="C1770" s="15" t="str">
        <f>Raw_Data!C1770</f>
        <v>Guntur</v>
      </c>
      <c r="D1770" s="15" t="str">
        <f>Raw_Data!D1770</f>
        <v>Maize</v>
      </c>
      <c r="E1770" s="15" t="str">
        <f>Raw_Data!E1770</f>
        <v>Zaid</v>
      </c>
      <c r="F1770" s="15">
        <f>Raw_Data!F1770</f>
        <v>12.36</v>
      </c>
      <c r="G1770" s="18">
        <f>IF(Raw_Data!G1770="",ROUND(AVERAGEIFS(Raw_Data!$G$2:$G$4001,Raw_Data!$E$2:$E$4001,E1770),1),Raw_Data!G1770)</f>
        <v>525.70000000000005</v>
      </c>
      <c r="H1770" s="15">
        <f>Raw_Data!H1770</f>
        <v>33.1</v>
      </c>
      <c r="I1770" s="15">
        <f>Raw_Data!I1770</f>
        <v>50</v>
      </c>
      <c r="J1770" s="15">
        <f>Raw_Data!J1770</f>
        <v>7.1</v>
      </c>
      <c r="K1770" s="15">
        <f>Raw_Data!K1770</f>
        <v>5.52</v>
      </c>
      <c r="L1770" s="18">
        <f>IF(Raw_Data!L1770="",ROUND(AVERAGEIFS(Raw_Data!$L$2:$L$4001,Raw_Data!$E$2:$E$4001,E1770),1),Raw_Data!L1770)</f>
        <v>19.600000000000001</v>
      </c>
      <c r="M1770" s="15">
        <f>Raw_Data!M1770</f>
        <v>162.5</v>
      </c>
      <c r="N1770" s="15">
        <f>Raw_Data!N1770</f>
        <v>64.400000000000006</v>
      </c>
      <c r="O1770" s="15">
        <f>Raw_Data!O1770</f>
        <v>155.6</v>
      </c>
      <c r="P1770" s="15" t="str">
        <f>Raw_Data!P1770</f>
        <v>Drip</v>
      </c>
      <c r="Q1770" s="15">
        <f>Raw_Data!Q1770</f>
        <v>159.9</v>
      </c>
      <c r="R1770" s="15">
        <f>Raw_Data!R1770</f>
        <v>1.41</v>
      </c>
      <c r="S1770" s="15">
        <f>Raw_Data!S1770</f>
        <v>0.82</v>
      </c>
      <c r="T1770" s="18">
        <f>IF(Raw_Data!T1770="",ROUND(AVERAGEIFS(Raw_Data!$T$2:$T$4001,Raw_Data!$E$2:$E$4001,E1770,Raw_Data!$D$2:$D$4001,D1770),2),IF(Raw_Data!T1770&gt;INDEX(Cleaning_Reference!$F$6:$F$13,MATCH(D1770,Cleaning_Reference!$A$6:$A$13,0)),INDEX(Cleaning_Reference!$F$6:$F$13,MATCH(D1770,Cleaning_Reference!$A$6:$A$13,0)),Raw_Data!T1770))</f>
        <v>0.68</v>
      </c>
      <c r="U1770" s="15">
        <f>Raw_Data!U1770</f>
        <v>8.4</v>
      </c>
      <c r="V1770" s="15">
        <f>Raw_Data!V1770</f>
        <v>22199</v>
      </c>
      <c r="W1770" s="15">
        <f>Raw_Data!W1770</f>
        <v>689540</v>
      </c>
      <c r="X1770" s="15">
        <f>Raw_Data!X1770</f>
        <v>186472</v>
      </c>
      <c r="Y1770" s="15">
        <f>Raw_Data!Y1770</f>
        <v>-503068</v>
      </c>
      <c r="Z1770" s="15">
        <f>Raw_Data!Z1770</f>
        <v>6330</v>
      </c>
      <c r="AA1770" s="15">
        <f>Raw_Data!AA1770</f>
        <v>1.327</v>
      </c>
      <c r="AB1770" s="15">
        <f>Raw_Data!AB1770</f>
        <v>57.7</v>
      </c>
      <c r="AC1770" s="19" t="str">
        <f>IF(Raw_Data!G1770="","Yes","No")</f>
        <v>No</v>
      </c>
      <c r="AD1770" s="19" t="str">
        <f>IF(Raw_Data!L1770="","Yes","No")</f>
        <v>No</v>
      </c>
      <c r="AE1770" s="19" t="str">
        <f>IF(Raw_Data!T1770="","Imputed",IF(Raw_Data!T1770&gt;INDEX(Cleaning_Reference!$F$6:$F$13,MATCH(D1770,Cleaning_Reference!$A$6:$A$13,0)),"Capped","Original"))</f>
        <v>Original</v>
      </c>
      <c r="AF1770" s="21">
        <f t="shared" si="27"/>
        <v>8.4</v>
      </c>
    </row>
    <row r="1771" spans="1:32" ht="15" customHeight="1" x14ac:dyDescent="0.3">
      <c r="A1771" s="20" t="str">
        <f>Raw_Data!A1771</f>
        <v>SF11770</v>
      </c>
      <c r="B1771" s="15" t="str">
        <f>Raw_Data!B1771</f>
        <v>Karnataka</v>
      </c>
      <c r="C1771" s="15" t="str">
        <f>Raw_Data!C1771</f>
        <v>Ludhiana</v>
      </c>
      <c r="D1771" s="15" t="str">
        <f>Raw_Data!D1771</f>
        <v>Wheat</v>
      </c>
      <c r="E1771" s="15" t="str">
        <f>Raw_Data!E1771</f>
        <v>Kharif</v>
      </c>
      <c r="F1771" s="15">
        <f>Raw_Data!F1771</f>
        <v>8.74</v>
      </c>
      <c r="G1771" s="18">
        <f>IF(Raw_Data!G1771="",ROUND(AVERAGEIFS(Raw_Data!$G$2:$G$4001,Raw_Data!$E$2:$E$4001,E1771),1),Raw_Data!G1771)</f>
        <v>1025</v>
      </c>
      <c r="H1771" s="15">
        <f>Raw_Data!H1771</f>
        <v>28.8</v>
      </c>
      <c r="I1771" s="15">
        <f>Raw_Data!I1771</f>
        <v>70.599999999999994</v>
      </c>
      <c r="J1771" s="15">
        <f>Raw_Data!J1771</f>
        <v>7</v>
      </c>
      <c r="K1771" s="15">
        <f>Raw_Data!K1771</f>
        <v>7.1</v>
      </c>
      <c r="L1771" s="18">
        <f>IF(Raw_Data!L1771="",ROUND(AVERAGEIFS(Raw_Data!$L$2:$L$4001,Raw_Data!$E$2:$E$4001,E1771),1),Raw_Data!L1771)</f>
        <v>27.5</v>
      </c>
      <c r="M1771" s="15">
        <f>Raw_Data!M1771</f>
        <v>111.7</v>
      </c>
      <c r="N1771" s="15">
        <f>Raw_Data!N1771</f>
        <v>81</v>
      </c>
      <c r="O1771" s="15">
        <f>Raw_Data!O1771</f>
        <v>153.30000000000001</v>
      </c>
      <c r="P1771" s="15" t="str">
        <f>Raw_Data!P1771</f>
        <v>Sprinkler</v>
      </c>
      <c r="Q1771" s="15">
        <f>Raw_Data!Q1771</f>
        <v>124.8</v>
      </c>
      <c r="R1771" s="15">
        <f>Raw_Data!R1771</f>
        <v>6.39</v>
      </c>
      <c r="S1771" s="15">
        <f>Raw_Data!S1771</f>
        <v>0.7</v>
      </c>
      <c r="T1771" s="18">
        <f>IF(Raw_Data!T1771="",ROUND(AVERAGEIFS(Raw_Data!$T$2:$T$4001,Raw_Data!$E$2:$E$4001,E1771,Raw_Data!$D$2:$D$4001,D1771),2),IF(Raw_Data!T1771&gt;INDEX(Cleaning_Reference!$F$6:$F$13,MATCH(D1771,Cleaning_Reference!$A$6:$A$13,0)),INDEX(Cleaning_Reference!$F$6:$F$13,MATCH(D1771,Cleaning_Reference!$A$6:$A$13,0)),Raw_Data!T1771))</f>
        <v>2.31</v>
      </c>
      <c r="U1771" s="15">
        <f>Raw_Data!U1771</f>
        <v>20.190000000000001</v>
      </c>
      <c r="V1771" s="15">
        <f>Raw_Data!V1771</f>
        <v>19938</v>
      </c>
      <c r="W1771" s="15">
        <f>Raw_Data!W1771</f>
        <v>569442</v>
      </c>
      <c r="X1771" s="15">
        <f>Raw_Data!X1771</f>
        <v>402548</v>
      </c>
      <c r="Y1771" s="15">
        <f>Raw_Data!Y1771</f>
        <v>-166894</v>
      </c>
      <c r="Z1771" s="15">
        <f>Raw_Data!Z1771</f>
        <v>4539</v>
      </c>
      <c r="AA1771" s="15">
        <f>Raw_Data!AA1771</f>
        <v>4.4480000000000004</v>
      </c>
      <c r="AB1771" s="15">
        <f>Raw_Data!AB1771</f>
        <v>66.3</v>
      </c>
      <c r="AC1771" s="19" t="str">
        <f>IF(Raw_Data!G1771="","Yes","No")</f>
        <v>No</v>
      </c>
      <c r="AD1771" s="19" t="str">
        <f>IF(Raw_Data!L1771="","Yes","No")</f>
        <v>No</v>
      </c>
      <c r="AE1771" s="19" t="str">
        <f>IF(Raw_Data!T1771="","Imputed",IF(Raw_Data!T1771&gt;INDEX(Cleaning_Reference!$F$6:$F$13,MATCH(D1771,Cleaning_Reference!$A$6:$A$13,0)),"Capped","Original"))</f>
        <v>Original</v>
      </c>
      <c r="AF1771" s="21">
        <f t="shared" si="27"/>
        <v>20.190000000000001</v>
      </c>
    </row>
    <row r="1772" spans="1:32" ht="15" customHeight="1" x14ac:dyDescent="0.3">
      <c r="A1772" s="20" t="str">
        <f>Raw_Data!A1772</f>
        <v>SF11771</v>
      </c>
      <c r="B1772" s="15" t="str">
        <f>Raw_Data!B1772</f>
        <v>Gujarat</v>
      </c>
      <c r="C1772" s="15" t="str">
        <f>Raw_Data!C1772</f>
        <v>Nalgonda</v>
      </c>
      <c r="D1772" s="15" t="str">
        <f>Raw_Data!D1772</f>
        <v>Chilli</v>
      </c>
      <c r="E1772" s="15" t="str">
        <f>Raw_Data!E1772</f>
        <v>Rabi</v>
      </c>
      <c r="F1772" s="15">
        <f>Raw_Data!F1772</f>
        <v>3.32</v>
      </c>
      <c r="G1772" s="18">
        <f>IF(Raw_Data!G1772="",ROUND(AVERAGEIFS(Raw_Data!$G$2:$G$4001,Raw_Data!$E$2:$E$4001,E1772),1),Raw_Data!G1772)</f>
        <v>363.9</v>
      </c>
      <c r="H1772" s="15">
        <f>Raw_Data!H1772</f>
        <v>23.6</v>
      </c>
      <c r="I1772" s="15">
        <f>Raw_Data!I1772</f>
        <v>70.099999999999994</v>
      </c>
      <c r="J1772" s="15">
        <f>Raw_Data!J1772</f>
        <v>8.4</v>
      </c>
      <c r="K1772" s="15">
        <f>Raw_Data!K1772</f>
        <v>5.2</v>
      </c>
      <c r="L1772" s="18">
        <f>IF(Raw_Data!L1772="",ROUND(AVERAGEIFS(Raw_Data!$L$2:$L$4001,Raw_Data!$E$2:$E$4001,E1772),1),Raw_Data!L1772)</f>
        <v>31.4</v>
      </c>
      <c r="M1772" s="15">
        <f>Raw_Data!M1772</f>
        <v>131.9</v>
      </c>
      <c r="N1772" s="15">
        <f>Raw_Data!N1772</f>
        <v>36.700000000000003</v>
      </c>
      <c r="O1772" s="15">
        <f>Raw_Data!O1772</f>
        <v>80.099999999999994</v>
      </c>
      <c r="P1772" s="15" t="str">
        <f>Raw_Data!P1772</f>
        <v>Drip</v>
      </c>
      <c r="Q1772" s="15">
        <f>Raw_Data!Q1772</f>
        <v>126.4</v>
      </c>
      <c r="R1772" s="15">
        <f>Raw_Data!R1772</f>
        <v>3.91</v>
      </c>
      <c r="S1772" s="15">
        <f>Raw_Data!S1772</f>
        <v>0.68</v>
      </c>
      <c r="T1772" s="18">
        <f>IF(Raw_Data!T1772="",ROUND(AVERAGEIFS(Raw_Data!$T$2:$T$4001,Raw_Data!$E$2:$E$4001,E1772,Raw_Data!$D$2:$D$4001,D1772),2),IF(Raw_Data!T1772&gt;INDEX(Cleaning_Reference!$F$6:$F$13,MATCH(D1772,Cleaning_Reference!$A$6:$A$13,0)),INDEX(Cleaning_Reference!$F$6:$F$13,MATCH(D1772,Cleaning_Reference!$A$6:$A$13,0)),Raw_Data!T1772))</f>
        <v>0.3</v>
      </c>
      <c r="U1772" s="15">
        <f>Raw_Data!U1772</f>
        <v>1</v>
      </c>
      <c r="V1772" s="15">
        <f>Raw_Data!V1772</f>
        <v>96843</v>
      </c>
      <c r="W1772" s="15">
        <f>Raw_Data!W1772</f>
        <v>187584</v>
      </c>
      <c r="X1772" s="15">
        <f>Raw_Data!X1772</f>
        <v>96843</v>
      </c>
      <c r="Y1772" s="15">
        <f>Raw_Data!Y1772</f>
        <v>-90741</v>
      </c>
      <c r="Z1772" s="15">
        <f>Raw_Data!Z1772</f>
        <v>1607</v>
      </c>
      <c r="AA1772" s="15">
        <f>Raw_Data!AA1772</f>
        <v>0.622</v>
      </c>
      <c r="AB1772" s="15">
        <f>Raw_Data!AB1772</f>
        <v>49.4</v>
      </c>
      <c r="AC1772" s="19" t="str">
        <f>IF(Raw_Data!G1772="","Yes","No")</f>
        <v>No</v>
      </c>
      <c r="AD1772" s="19" t="str">
        <f>IF(Raw_Data!L1772="","Yes","No")</f>
        <v>No</v>
      </c>
      <c r="AE1772" s="19" t="str">
        <f>IF(Raw_Data!T1772="","Imputed",IF(Raw_Data!T1772&gt;INDEX(Cleaning_Reference!$F$6:$F$13,MATCH(D1772,Cleaning_Reference!$A$6:$A$13,0)),"Capped","Original"))</f>
        <v>Original</v>
      </c>
      <c r="AF1772" s="21">
        <f t="shared" si="27"/>
        <v>1</v>
      </c>
    </row>
    <row r="1773" spans="1:32" ht="15" customHeight="1" x14ac:dyDescent="0.3">
      <c r="A1773" s="20" t="str">
        <f>Raw_Data!A1773</f>
        <v>SF11772</v>
      </c>
      <c r="B1773" s="15" t="str">
        <f>Raw_Data!B1773</f>
        <v>Gujarat</v>
      </c>
      <c r="C1773" s="15" t="str">
        <f>Raw_Data!C1773</f>
        <v>Warangal</v>
      </c>
      <c r="D1773" s="15" t="str">
        <f>Raw_Data!D1773</f>
        <v>Cotton</v>
      </c>
      <c r="E1773" s="15" t="str">
        <f>Raw_Data!E1773</f>
        <v>Rabi</v>
      </c>
      <c r="F1773" s="15">
        <f>Raw_Data!F1773</f>
        <v>1.59</v>
      </c>
      <c r="G1773" s="18">
        <f>IF(Raw_Data!G1773="",ROUND(AVERAGEIFS(Raw_Data!$G$2:$G$4001,Raw_Data!$E$2:$E$4001,E1773),1),Raw_Data!G1773)</f>
        <v>480.3</v>
      </c>
      <c r="H1773" s="15">
        <f>Raw_Data!H1773</f>
        <v>24.6</v>
      </c>
      <c r="I1773" s="15">
        <f>Raw_Data!I1773</f>
        <v>39.200000000000003</v>
      </c>
      <c r="J1773" s="15">
        <f>Raw_Data!J1773</f>
        <v>7.9</v>
      </c>
      <c r="K1773" s="15">
        <f>Raw_Data!K1773</f>
        <v>6.2</v>
      </c>
      <c r="L1773" s="18">
        <f>IF(Raw_Data!L1773="",ROUND(AVERAGEIFS(Raw_Data!$L$2:$L$4001,Raw_Data!$E$2:$E$4001,E1773),1),Raw_Data!L1773)</f>
        <v>28.1</v>
      </c>
      <c r="M1773" s="15">
        <f>Raw_Data!M1773</f>
        <v>136.30000000000001</v>
      </c>
      <c r="N1773" s="15">
        <f>Raw_Data!N1773</f>
        <v>31.1</v>
      </c>
      <c r="O1773" s="15">
        <f>Raw_Data!O1773</f>
        <v>99.5</v>
      </c>
      <c r="P1773" s="15" t="str">
        <f>Raw_Data!P1773</f>
        <v>Drip</v>
      </c>
      <c r="Q1773" s="15">
        <f>Raw_Data!Q1773</f>
        <v>182.8</v>
      </c>
      <c r="R1773" s="15">
        <f>Raw_Data!R1773</f>
        <v>4.95</v>
      </c>
      <c r="S1773" s="15">
        <f>Raw_Data!S1773</f>
        <v>0.78</v>
      </c>
      <c r="T1773" s="18">
        <f>IF(Raw_Data!T1773="",ROUND(AVERAGEIFS(Raw_Data!$T$2:$T$4001,Raw_Data!$E$2:$E$4001,E1773,Raw_Data!$D$2:$D$4001,D1773),2),IF(Raw_Data!T1773&gt;INDEX(Cleaning_Reference!$F$6:$F$13,MATCH(D1773,Cleaning_Reference!$A$6:$A$13,0)),INDEX(Cleaning_Reference!$F$6:$F$13,MATCH(D1773,Cleaning_Reference!$A$6:$A$13,0)),Raw_Data!T1773))</f>
        <v>1.56</v>
      </c>
      <c r="U1773" s="15">
        <f>Raw_Data!U1773</f>
        <v>2.48</v>
      </c>
      <c r="V1773" s="15">
        <f>Raw_Data!V1773</f>
        <v>66071</v>
      </c>
      <c r="W1773" s="15">
        <f>Raw_Data!W1773</f>
        <v>108392</v>
      </c>
      <c r="X1773" s="15">
        <f>Raw_Data!X1773</f>
        <v>163856</v>
      </c>
      <c r="Y1773" s="15">
        <f>Raw_Data!Y1773</f>
        <v>55464</v>
      </c>
      <c r="Z1773" s="15">
        <f>Raw_Data!Z1773</f>
        <v>1138</v>
      </c>
      <c r="AA1773" s="15">
        <f>Raw_Data!AA1773</f>
        <v>2.1789999999999998</v>
      </c>
      <c r="AB1773" s="15">
        <f>Raw_Data!AB1773</f>
        <v>38.700000000000003</v>
      </c>
      <c r="AC1773" s="19" t="str">
        <f>IF(Raw_Data!G1773="","Yes","No")</f>
        <v>No</v>
      </c>
      <c r="AD1773" s="19" t="str">
        <f>IF(Raw_Data!L1773="","Yes","No")</f>
        <v>No</v>
      </c>
      <c r="AE1773" s="19" t="str">
        <f>IF(Raw_Data!T1773="","Imputed",IF(Raw_Data!T1773&gt;INDEX(Cleaning_Reference!$F$6:$F$13,MATCH(D1773,Cleaning_Reference!$A$6:$A$13,0)),"Capped","Original"))</f>
        <v>Original</v>
      </c>
      <c r="AF1773" s="21">
        <f t="shared" si="27"/>
        <v>2.48</v>
      </c>
    </row>
    <row r="1774" spans="1:32" ht="15" customHeight="1" x14ac:dyDescent="0.3">
      <c r="A1774" s="20" t="str">
        <f>Raw_Data!A1774</f>
        <v>SF11773</v>
      </c>
      <c r="B1774" s="15" t="str">
        <f>Raw_Data!B1774</f>
        <v>Andhra Pradesh</v>
      </c>
      <c r="C1774" s="15" t="str">
        <f>Raw_Data!C1774</f>
        <v>Nashik</v>
      </c>
      <c r="D1774" s="15" t="str">
        <f>Raw_Data!D1774</f>
        <v>Chilli</v>
      </c>
      <c r="E1774" s="15" t="str">
        <f>Raw_Data!E1774</f>
        <v>Rabi</v>
      </c>
      <c r="F1774" s="15">
        <f>Raw_Data!F1774</f>
        <v>6.43</v>
      </c>
      <c r="G1774" s="18">
        <f>IF(Raw_Data!G1774="",ROUND(AVERAGEIFS(Raw_Data!$G$2:$G$4001,Raw_Data!$E$2:$E$4001,E1774),1),Raw_Data!G1774)</f>
        <v>662.3</v>
      </c>
      <c r="H1774" s="15">
        <f>Raw_Data!H1774</f>
        <v>26</v>
      </c>
      <c r="I1774" s="15">
        <f>Raw_Data!I1774</f>
        <v>49.3</v>
      </c>
      <c r="J1774" s="15">
        <f>Raw_Data!J1774</f>
        <v>7.5</v>
      </c>
      <c r="K1774" s="15">
        <f>Raw_Data!K1774</f>
        <v>7.87</v>
      </c>
      <c r="L1774" s="18">
        <f>IF(Raw_Data!L1774="",ROUND(AVERAGEIFS(Raw_Data!$L$2:$L$4001,Raw_Data!$E$2:$E$4001,E1774),1),Raw_Data!L1774)</f>
        <v>30.8</v>
      </c>
      <c r="M1774" s="15">
        <f>Raw_Data!M1774</f>
        <v>115.2</v>
      </c>
      <c r="N1774" s="15">
        <f>Raw_Data!N1774</f>
        <v>82.4</v>
      </c>
      <c r="O1774" s="15">
        <f>Raw_Data!O1774</f>
        <v>72.400000000000006</v>
      </c>
      <c r="P1774" s="15" t="str">
        <f>Raw_Data!P1774</f>
        <v>Rainfed</v>
      </c>
      <c r="Q1774" s="15">
        <f>Raw_Data!Q1774</f>
        <v>194.4</v>
      </c>
      <c r="R1774" s="15">
        <f>Raw_Data!R1774</f>
        <v>3.44</v>
      </c>
      <c r="S1774" s="15">
        <f>Raw_Data!S1774</f>
        <v>0.93</v>
      </c>
      <c r="T1774" s="18">
        <f>IF(Raw_Data!T1774="",ROUND(AVERAGEIFS(Raw_Data!$T$2:$T$4001,Raw_Data!$E$2:$E$4001,E1774,Raw_Data!$D$2:$D$4001,D1774),2),IF(Raw_Data!T1774&gt;INDEX(Cleaning_Reference!$F$6:$F$13,MATCH(D1774,Cleaning_Reference!$A$6:$A$13,0)),INDEX(Cleaning_Reference!$F$6:$F$13,MATCH(D1774,Cleaning_Reference!$A$6:$A$13,0)),Raw_Data!T1774))</f>
        <v>0.5</v>
      </c>
      <c r="U1774" s="15">
        <f>Raw_Data!U1774</f>
        <v>3.22</v>
      </c>
      <c r="V1774" s="15">
        <f>Raw_Data!V1774</f>
        <v>89133</v>
      </c>
      <c r="W1774" s="15">
        <f>Raw_Data!W1774</f>
        <v>409408</v>
      </c>
      <c r="X1774" s="15">
        <f>Raw_Data!X1774</f>
        <v>287008</v>
      </c>
      <c r="Y1774" s="15">
        <f>Raw_Data!Y1774</f>
        <v>-122400</v>
      </c>
      <c r="Z1774" s="15">
        <f>Raw_Data!Z1774</f>
        <v>2226</v>
      </c>
      <c r="AA1774" s="15">
        <f>Raw_Data!AA1774</f>
        <v>1.4470000000000001</v>
      </c>
      <c r="AB1774" s="15">
        <f>Raw_Data!AB1774</f>
        <v>50.7</v>
      </c>
      <c r="AC1774" s="19" t="str">
        <f>IF(Raw_Data!G1774="","Yes","No")</f>
        <v>No</v>
      </c>
      <c r="AD1774" s="19" t="str">
        <f>IF(Raw_Data!L1774="","Yes","No")</f>
        <v>No</v>
      </c>
      <c r="AE1774" s="19" t="str">
        <f>IF(Raw_Data!T1774="","Imputed",IF(Raw_Data!T1774&gt;INDEX(Cleaning_Reference!$F$6:$F$13,MATCH(D1774,Cleaning_Reference!$A$6:$A$13,0)),"Capped","Original"))</f>
        <v>Original</v>
      </c>
      <c r="AF1774" s="21">
        <f t="shared" si="27"/>
        <v>3.22</v>
      </c>
    </row>
    <row r="1775" spans="1:32" ht="15" customHeight="1" x14ac:dyDescent="0.3">
      <c r="A1775" s="20" t="str">
        <f>Raw_Data!A1775</f>
        <v>SF11774</v>
      </c>
      <c r="B1775" s="15" t="str">
        <f>Raw_Data!B1775</f>
        <v>Tamil Nadu</v>
      </c>
      <c r="C1775" s="15" t="str">
        <f>Raw_Data!C1775</f>
        <v>Ludhiana</v>
      </c>
      <c r="D1775" s="15" t="str">
        <f>Raw_Data!D1775</f>
        <v>Chilli</v>
      </c>
      <c r="E1775" s="15" t="str">
        <f>Raw_Data!E1775</f>
        <v>Rabi</v>
      </c>
      <c r="F1775" s="15">
        <f>Raw_Data!F1775</f>
        <v>4.2300000000000004</v>
      </c>
      <c r="G1775" s="18">
        <f>IF(Raw_Data!G1775="",ROUND(AVERAGEIFS(Raw_Data!$G$2:$G$4001,Raw_Data!$E$2:$E$4001,E1775),1),Raw_Data!G1775)</f>
        <v>650.70000000000005</v>
      </c>
      <c r="H1775" s="15">
        <f>Raw_Data!H1775</f>
        <v>22.7</v>
      </c>
      <c r="I1775" s="15">
        <f>Raw_Data!I1775</f>
        <v>44.1</v>
      </c>
      <c r="J1775" s="15">
        <f>Raw_Data!J1775</f>
        <v>7.4</v>
      </c>
      <c r="K1775" s="15">
        <f>Raw_Data!K1775</f>
        <v>6.47</v>
      </c>
      <c r="L1775" s="18">
        <f>IF(Raw_Data!L1775="",ROUND(AVERAGEIFS(Raw_Data!$L$2:$L$4001,Raw_Data!$E$2:$E$4001,E1775),1),Raw_Data!L1775)</f>
        <v>27.4</v>
      </c>
      <c r="M1775" s="15">
        <f>Raw_Data!M1775</f>
        <v>104.5</v>
      </c>
      <c r="N1775" s="15">
        <f>Raw_Data!N1775</f>
        <v>42.3</v>
      </c>
      <c r="O1775" s="15">
        <f>Raw_Data!O1775</f>
        <v>146.80000000000001</v>
      </c>
      <c r="P1775" s="15" t="str">
        <f>Raw_Data!P1775</f>
        <v>Drip</v>
      </c>
      <c r="Q1775" s="15">
        <f>Raw_Data!Q1775</f>
        <v>262.8</v>
      </c>
      <c r="R1775" s="15">
        <f>Raw_Data!R1775</f>
        <v>4.95</v>
      </c>
      <c r="S1775" s="15">
        <f>Raw_Data!S1775</f>
        <v>0.9</v>
      </c>
      <c r="T1775" s="18">
        <f>IF(Raw_Data!T1775="",ROUND(AVERAGEIFS(Raw_Data!$T$2:$T$4001,Raw_Data!$E$2:$E$4001,E1775,Raw_Data!$D$2:$D$4001,D1775),2),IF(Raw_Data!T1775&gt;INDEX(Cleaning_Reference!$F$6:$F$13,MATCH(D1775,Cleaning_Reference!$A$6:$A$13,0)),INDEX(Cleaning_Reference!$F$6:$F$13,MATCH(D1775,Cleaning_Reference!$A$6:$A$13,0)),Raw_Data!T1775))</f>
        <v>2.88</v>
      </c>
      <c r="U1775" s="15">
        <f>Raw_Data!U1775</f>
        <v>12.18</v>
      </c>
      <c r="V1775" s="15">
        <f>Raw_Data!V1775</f>
        <v>106077</v>
      </c>
      <c r="W1775" s="15">
        <f>Raw_Data!W1775</f>
        <v>288984</v>
      </c>
      <c r="X1775" s="15">
        <f>Raw_Data!X1775</f>
        <v>1292018</v>
      </c>
      <c r="Y1775" s="15">
        <f>Raw_Data!Y1775</f>
        <v>1003034</v>
      </c>
      <c r="Z1775" s="15">
        <f>Raw_Data!Z1775</f>
        <v>2202</v>
      </c>
      <c r="AA1775" s="15">
        <f>Raw_Data!AA1775</f>
        <v>5.5309999999999997</v>
      </c>
      <c r="AB1775" s="15">
        <f>Raw_Data!AB1775</f>
        <v>48.4</v>
      </c>
      <c r="AC1775" s="19" t="str">
        <f>IF(Raw_Data!G1775="","Yes","No")</f>
        <v>No</v>
      </c>
      <c r="AD1775" s="19" t="str">
        <f>IF(Raw_Data!L1775="","Yes","No")</f>
        <v>No</v>
      </c>
      <c r="AE1775" s="19" t="str">
        <f>IF(Raw_Data!T1775="","Imputed",IF(Raw_Data!T1775&gt;INDEX(Cleaning_Reference!$F$6:$F$13,MATCH(D1775,Cleaning_Reference!$A$6:$A$13,0)),"Capped","Original"))</f>
        <v>Original</v>
      </c>
      <c r="AF1775" s="21">
        <f t="shared" si="27"/>
        <v>12.18</v>
      </c>
    </row>
    <row r="1776" spans="1:32" ht="15" customHeight="1" x14ac:dyDescent="0.3">
      <c r="A1776" s="20" t="str">
        <f>Raw_Data!A1776</f>
        <v>SF11775</v>
      </c>
      <c r="B1776" s="15" t="str">
        <f>Raw_Data!B1776</f>
        <v>Tamil Nadu</v>
      </c>
      <c r="C1776" s="15" t="str">
        <f>Raw_Data!C1776</f>
        <v>Guntur</v>
      </c>
      <c r="D1776" s="15" t="str">
        <f>Raw_Data!D1776</f>
        <v>Pulses</v>
      </c>
      <c r="E1776" s="15" t="str">
        <f>Raw_Data!E1776</f>
        <v>Kharif</v>
      </c>
      <c r="F1776" s="15">
        <f>Raw_Data!F1776</f>
        <v>5.12</v>
      </c>
      <c r="G1776" s="18">
        <f>IF(Raw_Data!G1776="",ROUND(AVERAGEIFS(Raw_Data!$G$2:$G$4001,Raw_Data!$E$2:$E$4001,E1776),1),Raw_Data!G1776)</f>
        <v>771.5</v>
      </c>
      <c r="H1776" s="15">
        <f>Raw_Data!H1776</f>
        <v>34</v>
      </c>
      <c r="I1776" s="15">
        <f>Raw_Data!I1776</f>
        <v>69.7</v>
      </c>
      <c r="J1776" s="15">
        <f>Raw_Data!J1776</f>
        <v>6.4</v>
      </c>
      <c r="K1776" s="15">
        <f>Raw_Data!K1776</f>
        <v>7.98</v>
      </c>
      <c r="L1776" s="18">
        <f>IF(Raw_Data!L1776="",ROUND(AVERAGEIFS(Raw_Data!$L$2:$L$4001,Raw_Data!$E$2:$E$4001,E1776),1),Raw_Data!L1776)</f>
        <v>33.9</v>
      </c>
      <c r="M1776" s="15">
        <f>Raw_Data!M1776</f>
        <v>170.6</v>
      </c>
      <c r="N1776" s="15">
        <f>Raw_Data!N1776</f>
        <v>67.5</v>
      </c>
      <c r="O1776" s="15">
        <f>Raw_Data!O1776</f>
        <v>97.4</v>
      </c>
      <c r="P1776" s="15" t="str">
        <f>Raw_Data!P1776</f>
        <v>Flood</v>
      </c>
      <c r="Q1776" s="15">
        <f>Raw_Data!Q1776</f>
        <v>209</v>
      </c>
      <c r="R1776" s="15">
        <f>Raw_Data!R1776</f>
        <v>6</v>
      </c>
      <c r="S1776" s="15">
        <f>Raw_Data!S1776</f>
        <v>0.82</v>
      </c>
      <c r="T1776" s="18">
        <f>IF(Raw_Data!T1776="",ROUND(AVERAGEIFS(Raw_Data!$T$2:$T$4001,Raw_Data!$E$2:$E$4001,E1776,Raw_Data!$D$2:$D$4001,D1776),2),IF(Raw_Data!T1776&gt;INDEX(Cleaning_Reference!$F$6:$F$13,MATCH(D1776,Cleaning_Reference!$A$6:$A$13,0)),INDEX(Cleaning_Reference!$F$6:$F$13,MATCH(D1776,Cleaning_Reference!$A$6:$A$13,0)),Raw_Data!T1776))</f>
        <v>0.3</v>
      </c>
      <c r="U1776" s="15">
        <f>Raw_Data!U1776</f>
        <v>1.54</v>
      </c>
      <c r="V1776" s="15">
        <f>Raw_Data!V1776</f>
        <v>96590</v>
      </c>
      <c r="W1776" s="15">
        <f>Raw_Data!W1776</f>
        <v>374195</v>
      </c>
      <c r="X1776" s="15">
        <f>Raw_Data!X1776</f>
        <v>148749</v>
      </c>
      <c r="Y1776" s="15">
        <f>Raw_Data!Y1776</f>
        <v>-225446</v>
      </c>
      <c r="Z1776" s="15">
        <f>Raw_Data!Z1776</f>
        <v>2602</v>
      </c>
      <c r="AA1776" s="15">
        <f>Raw_Data!AA1776</f>
        <v>0.59199999999999997</v>
      </c>
      <c r="AB1776" s="15">
        <f>Raw_Data!AB1776</f>
        <v>48.1</v>
      </c>
      <c r="AC1776" s="19" t="str">
        <f>IF(Raw_Data!G1776="","Yes","No")</f>
        <v>No</v>
      </c>
      <c r="AD1776" s="19" t="str">
        <f>IF(Raw_Data!L1776="","Yes","No")</f>
        <v>No</v>
      </c>
      <c r="AE1776" s="19" t="str">
        <f>IF(Raw_Data!T1776="","Imputed",IF(Raw_Data!T1776&gt;INDEX(Cleaning_Reference!$F$6:$F$13,MATCH(D1776,Cleaning_Reference!$A$6:$A$13,0)),"Capped","Original"))</f>
        <v>Original</v>
      </c>
      <c r="AF1776" s="21">
        <f t="shared" si="27"/>
        <v>1.54</v>
      </c>
    </row>
    <row r="1777" spans="1:32" ht="15" customHeight="1" x14ac:dyDescent="0.3">
      <c r="A1777" s="20" t="str">
        <f>Raw_Data!A1777</f>
        <v>SF11776</v>
      </c>
      <c r="B1777" s="15" t="str">
        <f>Raw_Data!B1777</f>
        <v>Telangana</v>
      </c>
      <c r="C1777" s="15" t="str">
        <f>Raw_Data!C1777</f>
        <v>Indore</v>
      </c>
      <c r="D1777" s="15" t="str">
        <f>Raw_Data!D1777</f>
        <v>Sugarcane</v>
      </c>
      <c r="E1777" s="15" t="str">
        <f>Raw_Data!E1777</f>
        <v>Kharif</v>
      </c>
      <c r="F1777" s="15">
        <f>Raw_Data!F1777</f>
        <v>9.76</v>
      </c>
      <c r="G1777" s="18">
        <f>IF(Raw_Data!G1777="",ROUND(AVERAGEIFS(Raw_Data!$G$2:$G$4001,Raw_Data!$E$2:$E$4001,E1777),1),Raw_Data!G1777)</f>
        <v>1009.5</v>
      </c>
      <c r="H1777" s="15">
        <f>Raw_Data!H1777</f>
        <v>28.7</v>
      </c>
      <c r="I1777" s="15">
        <f>Raw_Data!I1777</f>
        <v>69.099999999999994</v>
      </c>
      <c r="J1777" s="15">
        <f>Raw_Data!J1777</f>
        <v>6.2</v>
      </c>
      <c r="K1777" s="15">
        <f>Raw_Data!K1777</f>
        <v>7.09</v>
      </c>
      <c r="L1777" s="18">
        <f>IF(Raw_Data!L1777="",ROUND(AVERAGEIFS(Raw_Data!$L$2:$L$4001,Raw_Data!$E$2:$E$4001,E1777),1),Raw_Data!L1777)</f>
        <v>31.6</v>
      </c>
      <c r="M1777" s="15">
        <f>Raw_Data!M1777</f>
        <v>95.9</v>
      </c>
      <c r="N1777" s="15">
        <f>Raw_Data!N1777</f>
        <v>70.8</v>
      </c>
      <c r="O1777" s="15">
        <f>Raw_Data!O1777</f>
        <v>65</v>
      </c>
      <c r="P1777" s="15" t="str">
        <f>Raw_Data!P1777</f>
        <v>Drip</v>
      </c>
      <c r="Q1777" s="15">
        <f>Raw_Data!Q1777</f>
        <v>305.7</v>
      </c>
      <c r="R1777" s="15">
        <f>Raw_Data!R1777</f>
        <v>4.26</v>
      </c>
      <c r="S1777" s="15">
        <f>Raw_Data!S1777</f>
        <v>0.77</v>
      </c>
      <c r="T1777" s="18">
        <f>IF(Raw_Data!T1777="",ROUND(AVERAGEIFS(Raw_Data!$T$2:$T$4001,Raw_Data!$E$2:$E$4001,E1777,Raw_Data!$D$2:$D$4001,D1777),2),IF(Raw_Data!T1777&gt;INDEX(Cleaning_Reference!$F$6:$F$13,MATCH(D1777,Cleaning_Reference!$A$6:$A$13,0)),INDEX(Cleaning_Reference!$F$6:$F$13,MATCH(D1777,Cleaning_Reference!$A$6:$A$13,0)),Raw_Data!T1777))</f>
        <v>56.17</v>
      </c>
      <c r="U1777" s="15">
        <f>Raw_Data!U1777</f>
        <v>548.22</v>
      </c>
      <c r="V1777" s="15">
        <f>Raw_Data!V1777</f>
        <v>3887</v>
      </c>
      <c r="W1777" s="15">
        <f>Raw_Data!W1777</f>
        <v>707549</v>
      </c>
      <c r="X1777" s="15">
        <f>Raw_Data!X1777</f>
        <v>2130931</v>
      </c>
      <c r="Y1777" s="15">
        <f>Raw_Data!Y1777</f>
        <v>1423382</v>
      </c>
      <c r="Z1777" s="15">
        <f>Raw_Data!Z1777</f>
        <v>15700</v>
      </c>
      <c r="AA1777" s="15">
        <f>Raw_Data!AA1777</f>
        <v>34.917999999999999</v>
      </c>
      <c r="AB1777" s="15">
        <f>Raw_Data!AB1777</f>
        <v>45.3</v>
      </c>
      <c r="AC1777" s="19" t="str">
        <f>IF(Raw_Data!G1777="","Yes","No")</f>
        <v>No</v>
      </c>
      <c r="AD1777" s="19" t="str">
        <f>IF(Raw_Data!L1777="","Yes","No")</f>
        <v>No</v>
      </c>
      <c r="AE1777" s="19" t="str">
        <f>IF(Raw_Data!T1777="","Imputed",IF(Raw_Data!T1777&gt;INDEX(Cleaning_Reference!$F$6:$F$13,MATCH(D1777,Cleaning_Reference!$A$6:$A$13,0)),"Capped","Original"))</f>
        <v>Original</v>
      </c>
      <c r="AF1777" s="21">
        <f t="shared" si="27"/>
        <v>548.22</v>
      </c>
    </row>
    <row r="1778" spans="1:32" ht="15" customHeight="1" x14ac:dyDescent="0.3">
      <c r="A1778" s="20" t="str">
        <f>Raw_Data!A1778</f>
        <v>SF11777</v>
      </c>
      <c r="B1778" s="15" t="str">
        <f>Raw_Data!B1778</f>
        <v>Gujarat</v>
      </c>
      <c r="C1778" s="15" t="str">
        <f>Raw_Data!C1778</f>
        <v>Ludhiana</v>
      </c>
      <c r="D1778" s="15" t="str">
        <f>Raw_Data!D1778</f>
        <v>Wheat</v>
      </c>
      <c r="E1778" s="15" t="str">
        <f>Raw_Data!E1778</f>
        <v>Kharif</v>
      </c>
      <c r="F1778" s="15">
        <f>Raw_Data!F1778</f>
        <v>12.51</v>
      </c>
      <c r="G1778" s="18">
        <f>IF(Raw_Data!G1778="",ROUND(AVERAGEIFS(Raw_Data!$G$2:$G$4001,Raw_Data!$E$2:$E$4001,E1778),1),Raw_Data!G1778)</f>
        <v>710.1</v>
      </c>
      <c r="H1778" s="15">
        <f>Raw_Data!H1778</f>
        <v>27.5</v>
      </c>
      <c r="I1778" s="15">
        <f>Raw_Data!I1778</f>
        <v>67.099999999999994</v>
      </c>
      <c r="J1778" s="15">
        <f>Raw_Data!J1778</f>
        <v>6.1</v>
      </c>
      <c r="K1778" s="15">
        <f>Raw_Data!K1778</f>
        <v>6</v>
      </c>
      <c r="L1778" s="18">
        <f>IF(Raw_Data!L1778="",ROUND(AVERAGEIFS(Raw_Data!$L$2:$L$4001,Raw_Data!$E$2:$E$4001,E1778),1),Raw_Data!L1778)</f>
        <v>25.2</v>
      </c>
      <c r="M1778" s="15">
        <f>Raw_Data!M1778</f>
        <v>94.5</v>
      </c>
      <c r="N1778" s="15">
        <f>Raw_Data!N1778</f>
        <v>43.3</v>
      </c>
      <c r="O1778" s="15">
        <f>Raw_Data!O1778</f>
        <v>127.2</v>
      </c>
      <c r="P1778" s="15" t="str">
        <f>Raw_Data!P1778</f>
        <v>Flood</v>
      </c>
      <c r="Q1778" s="15">
        <f>Raw_Data!Q1778</f>
        <v>102.7</v>
      </c>
      <c r="R1778" s="15">
        <f>Raw_Data!R1778</f>
        <v>4.9400000000000004</v>
      </c>
      <c r="S1778" s="15">
        <f>Raw_Data!S1778</f>
        <v>0.98</v>
      </c>
      <c r="T1778" s="18">
        <f>IF(Raw_Data!T1778="",ROUND(AVERAGEIFS(Raw_Data!$T$2:$T$4001,Raw_Data!$E$2:$E$4001,E1778,Raw_Data!$D$2:$D$4001,D1778),2),IF(Raw_Data!T1778&gt;INDEX(Cleaning_Reference!$F$6:$F$13,MATCH(D1778,Cleaning_Reference!$A$6:$A$13,0)),INDEX(Cleaning_Reference!$F$6:$F$13,MATCH(D1778,Cleaning_Reference!$A$6:$A$13,0)),Raw_Data!T1778))</f>
        <v>2.41</v>
      </c>
      <c r="U1778" s="15">
        <f>Raw_Data!U1778</f>
        <v>30.15</v>
      </c>
      <c r="V1778" s="15">
        <f>Raw_Data!V1778</f>
        <v>23918</v>
      </c>
      <c r="W1778" s="15">
        <f>Raw_Data!W1778</f>
        <v>784297</v>
      </c>
      <c r="X1778" s="15">
        <f>Raw_Data!X1778</f>
        <v>721128</v>
      </c>
      <c r="Y1778" s="15">
        <f>Raw_Data!Y1778</f>
        <v>-63169</v>
      </c>
      <c r="Z1778" s="15">
        <f>Raw_Data!Z1778</f>
        <v>8163</v>
      </c>
      <c r="AA1778" s="15">
        <f>Raw_Data!AA1778</f>
        <v>3.6930000000000001</v>
      </c>
      <c r="AB1778" s="15">
        <f>Raw_Data!AB1778</f>
        <v>47.7</v>
      </c>
      <c r="AC1778" s="19" t="str">
        <f>IF(Raw_Data!G1778="","Yes","No")</f>
        <v>No</v>
      </c>
      <c r="AD1778" s="19" t="str">
        <f>IF(Raw_Data!L1778="","Yes","No")</f>
        <v>No</v>
      </c>
      <c r="AE1778" s="19" t="str">
        <f>IF(Raw_Data!T1778="","Imputed",IF(Raw_Data!T1778&gt;INDEX(Cleaning_Reference!$F$6:$F$13,MATCH(D1778,Cleaning_Reference!$A$6:$A$13,0)),"Capped","Original"))</f>
        <v>Original</v>
      </c>
      <c r="AF1778" s="21">
        <f t="shared" si="27"/>
        <v>30.15</v>
      </c>
    </row>
    <row r="1779" spans="1:32" ht="15" customHeight="1" x14ac:dyDescent="0.3">
      <c r="A1779" s="20" t="str">
        <f>Raw_Data!A1779</f>
        <v>SF11778</v>
      </c>
      <c r="B1779" s="15" t="str">
        <f>Raw_Data!B1779</f>
        <v>Maharashtra</v>
      </c>
      <c r="C1779" s="15" t="str">
        <f>Raw_Data!C1779</f>
        <v>Rajkot</v>
      </c>
      <c r="D1779" s="15" t="str">
        <f>Raw_Data!D1779</f>
        <v>Rice</v>
      </c>
      <c r="E1779" s="15" t="str">
        <f>Raw_Data!E1779</f>
        <v>Rabi</v>
      </c>
      <c r="F1779" s="15">
        <f>Raw_Data!F1779</f>
        <v>4.9800000000000004</v>
      </c>
      <c r="G1779" s="18">
        <f>IF(Raw_Data!G1779="",ROUND(AVERAGEIFS(Raw_Data!$G$2:$G$4001,Raw_Data!$E$2:$E$4001,E1779),1),Raw_Data!G1779)</f>
        <v>168.3</v>
      </c>
      <c r="H1779" s="15">
        <f>Raw_Data!H1779</f>
        <v>18.899999999999999</v>
      </c>
      <c r="I1779" s="15">
        <f>Raw_Data!I1779</f>
        <v>60</v>
      </c>
      <c r="J1779" s="15">
        <f>Raw_Data!J1779</f>
        <v>9.4</v>
      </c>
      <c r="K1779" s="15">
        <f>Raw_Data!K1779</f>
        <v>7.94</v>
      </c>
      <c r="L1779" s="18">
        <f>IF(Raw_Data!L1779="",ROUND(AVERAGEIFS(Raw_Data!$L$2:$L$4001,Raw_Data!$E$2:$E$4001,E1779),1),Raw_Data!L1779)</f>
        <v>24</v>
      </c>
      <c r="M1779" s="15">
        <f>Raw_Data!M1779</f>
        <v>74</v>
      </c>
      <c r="N1779" s="15">
        <f>Raw_Data!N1779</f>
        <v>39.799999999999997</v>
      </c>
      <c r="O1779" s="15">
        <f>Raw_Data!O1779</f>
        <v>105.1</v>
      </c>
      <c r="P1779" s="15" t="str">
        <f>Raw_Data!P1779</f>
        <v>Flood</v>
      </c>
      <c r="Q1779" s="15">
        <f>Raw_Data!Q1779</f>
        <v>202.4</v>
      </c>
      <c r="R1779" s="15">
        <f>Raw_Data!R1779</f>
        <v>5.04</v>
      </c>
      <c r="S1779" s="15">
        <f>Raw_Data!S1779</f>
        <v>0.89</v>
      </c>
      <c r="T1779" s="18">
        <f>IF(Raw_Data!T1779="",ROUND(AVERAGEIFS(Raw_Data!$T$2:$T$4001,Raw_Data!$E$2:$E$4001,E1779,Raw_Data!$D$2:$D$4001,D1779),2),IF(Raw_Data!T1779&gt;INDEX(Cleaning_Reference!$F$6:$F$13,MATCH(D1779,Cleaning_Reference!$A$6:$A$13,0)),INDEX(Cleaning_Reference!$F$6:$F$13,MATCH(D1779,Cleaning_Reference!$A$6:$A$13,0)),Raw_Data!T1779))</f>
        <v>0.32</v>
      </c>
      <c r="U1779" s="15">
        <f>Raw_Data!U1779</f>
        <v>1.59</v>
      </c>
      <c r="V1779" s="15">
        <f>Raw_Data!V1779</f>
        <v>23448</v>
      </c>
      <c r="W1779" s="15">
        <f>Raw_Data!W1779</f>
        <v>347808</v>
      </c>
      <c r="X1779" s="15">
        <f>Raw_Data!X1779</f>
        <v>37282</v>
      </c>
      <c r="Y1779" s="15">
        <f>Raw_Data!Y1779</f>
        <v>-310526</v>
      </c>
      <c r="Z1779" s="15">
        <f>Raw_Data!Z1779</f>
        <v>9333</v>
      </c>
      <c r="AA1779" s="15">
        <f>Raw_Data!AA1779</f>
        <v>0.17</v>
      </c>
      <c r="AB1779" s="15">
        <f>Raw_Data!AB1779</f>
        <v>28.6</v>
      </c>
      <c r="AC1779" s="19" t="str">
        <f>IF(Raw_Data!G1779="","Yes","No")</f>
        <v>No</v>
      </c>
      <c r="AD1779" s="19" t="str">
        <f>IF(Raw_Data!L1779="","Yes","No")</f>
        <v>No</v>
      </c>
      <c r="AE1779" s="19" t="str">
        <f>IF(Raw_Data!T1779="","Imputed",IF(Raw_Data!T1779&gt;INDEX(Cleaning_Reference!$F$6:$F$13,MATCH(D1779,Cleaning_Reference!$A$6:$A$13,0)),"Capped","Original"))</f>
        <v>Original</v>
      </c>
      <c r="AF1779" s="21">
        <f t="shared" si="27"/>
        <v>1.59</v>
      </c>
    </row>
    <row r="1780" spans="1:32" ht="15" customHeight="1" x14ac:dyDescent="0.3">
      <c r="A1780" s="20" t="str">
        <f>Raw_Data!A1780</f>
        <v>SF11779</v>
      </c>
      <c r="B1780" s="15" t="str">
        <f>Raw_Data!B1780</f>
        <v>Telangana</v>
      </c>
      <c r="C1780" s="15" t="str">
        <f>Raw_Data!C1780</f>
        <v>Indore</v>
      </c>
      <c r="D1780" s="15" t="str">
        <f>Raw_Data!D1780</f>
        <v>Cotton</v>
      </c>
      <c r="E1780" s="15" t="str">
        <f>Raw_Data!E1780</f>
        <v>Kharif</v>
      </c>
      <c r="F1780" s="15">
        <f>Raw_Data!F1780</f>
        <v>5.8</v>
      </c>
      <c r="G1780" s="18">
        <f>IF(Raw_Data!G1780="",ROUND(AVERAGEIFS(Raw_Data!$G$2:$G$4001,Raw_Data!$E$2:$E$4001,E1780),1),Raw_Data!G1780)</f>
        <v>1054.5999999999999</v>
      </c>
      <c r="H1780" s="15">
        <f>Raw_Data!H1780</f>
        <v>34.9</v>
      </c>
      <c r="I1780" s="15">
        <f>Raw_Data!I1780</f>
        <v>83.8</v>
      </c>
      <c r="J1780" s="15">
        <f>Raw_Data!J1780</f>
        <v>6.5</v>
      </c>
      <c r="K1780" s="15">
        <f>Raw_Data!K1780</f>
        <v>7.01</v>
      </c>
      <c r="L1780" s="18">
        <f>IF(Raw_Data!L1780="",ROUND(AVERAGEIFS(Raw_Data!$L$2:$L$4001,Raw_Data!$E$2:$E$4001,E1780),1),Raw_Data!L1780)</f>
        <v>38</v>
      </c>
      <c r="M1780" s="15">
        <f>Raw_Data!M1780</f>
        <v>59.2</v>
      </c>
      <c r="N1780" s="15">
        <f>Raw_Data!N1780</f>
        <v>39.200000000000003</v>
      </c>
      <c r="O1780" s="15">
        <f>Raw_Data!O1780</f>
        <v>83.2</v>
      </c>
      <c r="P1780" s="15" t="str">
        <f>Raw_Data!P1780</f>
        <v>Sprinkler</v>
      </c>
      <c r="Q1780" s="15">
        <f>Raw_Data!Q1780</f>
        <v>117</v>
      </c>
      <c r="R1780" s="15">
        <f>Raw_Data!R1780</f>
        <v>5.27</v>
      </c>
      <c r="S1780" s="15">
        <f>Raw_Data!S1780</f>
        <v>0.76</v>
      </c>
      <c r="T1780" s="18">
        <f>IF(Raw_Data!T1780="",ROUND(AVERAGEIFS(Raw_Data!$T$2:$T$4001,Raw_Data!$E$2:$E$4001,E1780,Raw_Data!$D$2:$D$4001,D1780),2),IF(Raw_Data!T1780&gt;INDEX(Cleaning_Reference!$F$6:$F$13,MATCH(D1780,Cleaning_Reference!$A$6:$A$13,0)),INDEX(Cleaning_Reference!$F$6:$F$13,MATCH(D1780,Cleaning_Reference!$A$6:$A$13,0)),Raw_Data!T1780))</f>
        <v>1.4</v>
      </c>
      <c r="U1780" s="15">
        <f>Raw_Data!U1780</f>
        <v>8.1199999999999992</v>
      </c>
      <c r="V1780" s="15">
        <f>Raw_Data!V1780</f>
        <v>73565</v>
      </c>
      <c r="W1780" s="15">
        <f>Raw_Data!W1780</f>
        <v>323241</v>
      </c>
      <c r="X1780" s="15">
        <f>Raw_Data!X1780</f>
        <v>597348</v>
      </c>
      <c r="Y1780" s="15">
        <f>Raw_Data!Y1780</f>
        <v>274107</v>
      </c>
      <c r="Z1780" s="15">
        <f>Raw_Data!Z1780</f>
        <v>4850</v>
      </c>
      <c r="AA1780" s="15">
        <f>Raw_Data!AA1780</f>
        <v>1.6739999999999999</v>
      </c>
      <c r="AB1780" s="15">
        <f>Raw_Data!AB1780</f>
        <v>68.8</v>
      </c>
      <c r="AC1780" s="19" t="str">
        <f>IF(Raw_Data!G1780="","Yes","No")</f>
        <v>No</v>
      </c>
      <c r="AD1780" s="19" t="str">
        <f>IF(Raw_Data!L1780="","Yes","No")</f>
        <v>No</v>
      </c>
      <c r="AE1780" s="19" t="str">
        <f>IF(Raw_Data!T1780="","Imputed",IF(Raw_Data!T1780&gt;INDEX(Cleaning_Reference!$F$6:$F$13,MATCH(D1780,Cleaning_Reference!$A$6:$A$13,0)),"Capped","Original"))</f>
        <v>Original</v>
      </c>
      <c r="AF1780" s="21">
        <f t="shared" si="27"/>
        <v>8.1199999999999992</v>
      </c>
    </row>
    <row r="1781" spans="1:32" ht="15" customHeight="1" x14ac:dyDescent="0.3">
      <c r="A1781" s="20" t="str">
        <f>Raw_Data!A1781</f>
        <v>SF11780</v>
      </c>
      <c r="B1781" s="15" t="str">
        <f>Raw_Data!B1781</f>
        <v>Maharashtra</v>
      </c>
      <c r="C1781" s="15" t="str">
        <f>Raw_Data!C1781</f>
        <v>Warangal</v>
      </c>
      <c r="D1781" s="15" t="str">
        <f>Raw_Data!D1781</f>
        <v>Sugarcane</v>
      </c>
      <c r="E1781" s="15" t="str">
        <f>Raw_Data!E1781</f>
        <v>Rabi</v>
      </c>
      <c r="F1781" s="15">
        <f>Raw_Data!F1781</f>
        <v>8.33</v>
      </c>
      <c r="G1781" s="18">
        <f>IF(Raw_Data!G1781="",ROUND(AVERAGEIFS(Raw_Data!$G$2:$G$4001,Raw_Data!$E$2:$E$4001,E1781),1),Raw_Data!G1781)</f>
        <v>374.5</v>
      </c>
      <c r="H1781" s="15">
        <f>Raw_Data!H1781</f>
        <v>23.2</v>
      </c>
      <c r="I1781" s="15">
        <f>Raw_Data!I1781</f>
        <v>47</v>
      </c>
      <c r="J1781" s="15">
        <f>Raw_Data!J1781</f>
        <v>6.2</v>
      </c>
      <c r="K1781" s="15">
        <f>Raw_Data!K1781</f>
        <v>6.54</v>
      </c>
      <c r="L1781" s="18">
        <f>IF(Raw_Data!L1781="",ROUND(AVERAGEIFS(Raw_Data!$L$2:$L$4001,Raw_Data!$E$2:$E$4001,E1781),1),Raw_Data!L1781)</f>
        <v>29.3</v>
      </c>
      <c r="M1781" s="15">
        <f>Raw_Data!M1781</f>
        <v>132.80000000000001</v>
      </c>
      <c r="N1781" s="15">
        <f>Raw_Data!N1781</f>
        <v>56.9</v>
      </c>
      <c r="O1781" s="15">
        <f>Raw_Data!O1781</f>
        <v>105.4</v>
      </c>
      <c r="P1781" s="15" t="str">
        <f>Raw_Data!P1781</f>
        <v>Drip</v>
      </c>
      <c r="Q1781" s="15">
        <f>Raw_Data!Q1781</f>
        <v>224.5</v>
      </c>
      <c r="R1781" s="15">
        <f>Raw_Data!R1781</f>
        <v>4.22</v>
      </c>
      <c r="S1781" s="15">
        <f>Raw_Data!S1781</f>
        <v>0.7</v>
      </c>
      <c r="T1781" s="18">
        <f>IF(Raw_Data!T1781="",ROUND(AVERAGEIFS(Raw_Data!$T$2:$T$4001,Raw_Data!$E$2:$E$4001,E1781,Raw_Data!$D$2:$D$4001,D1781),2),IF(Raw_Data!T1781&gt;INDEX(Cleaning_Reference!$F$6:$F$13,MATCH(D1781,Cleaning_Reference!$A$6:$A$13,0)),INDEX(Cleaning_Reference!$F$6:$F$13,MATCH(D1781,Cleaning_Reference!$A$6:$A$13,0)),Raw_Data!T1781))</f>
        <v>55.17</v>
      </c>
      <c r="U1781" s="15">
        <f>Raw_Data!U1781</f>
        <v>459.57</v>
      </c>
      <c r="V1781" s="15">
        <f>Raw_Data!V1781</f>
        <v>4026</v>
      </c>
      <c r="W1781" s="15">
        <f>Raw_Data!W1781</f>
        <v>575397</v>
      </c>
      <c r="X1781" s="15">
        <f>Raw_Data!X1781</f>
        <v>1850229</v>
      </c>
      <c r="Y1781" s="15">
        <f>Raw_Data!Y1781</f>
        <v>1274832</v>
      </c>
      <c r="Z1781" s="15">
        <f>Raw_Data!Z1781</f>
        <v>13001</v>
      </c>
      <c r="AA1781" s="15">
        <f>Raw_Data!AA1781</f>
        <v>35.348999999999997</v>
      </c>
      <c r="AB1781" s="15">
        <f>Raw_Data!AB1781</f>
        <v>32.200000000000003</v>
      </c>
      <c r="AC1781" s="19" t="str">
        <f>IF(Raw_Data!G1781="","Yes","No")</f>
        <v>No</v>
      </c>
      <c r="AD1781" s="19" t="str">
        <f>IF(Raw_Data!L1781="","Yes","No")</f>
        <v>No</v>
      </c>
      <c r="AE1781" s="19" t="str">
        <f>IF(Raw_Data!T1781="","Imputed",IF(Raw_Data!T1781&gt;INDEX(Cleaning_Reference!$F$6:$F$13,MATCH(D1781,Cleaning_Reference!$A$6:$A$13,0)),"Capped","Original"))</f>
        <v>Original</v>
      </c>
      <c r="AF1781" s="21">
        <f t="shared" si="27"/>
        <v>459.57</v>
      </c>
    </row>
    <row r="1782" spans="1:32" ht="15" customHeight="1" x14ac:dyDescent="0.3">
      <c r="A1782" s="20" t="str">
        <f>Raw_Data!A1782</f>
        <v>SF11781</v>
      </c>
      <c r="B1782" s="15" t="str">
        <f>Raw_Data!B1782</f>
        <v>Gujarat</v>
      </c>
      <c r="C1782" s="15" t="str">
        <f>Raw_Data!C1782</f>
        <v>Raichur</v>
      </c>
      <c r="D1782" s="15" t="str">
        <f>Raw_Data!D1782</f>
        <v>Chilli</v>
      </c>
      <c r="E1782" s="15" t="str">
        <f>Raw_Data!E1782</f>
        <v>Rabi</v>
      </c>
      <c r="F1782" s="15">
        <f>Raw_Data!F1782</f>
        <v>7.09</v>
      </c>
      <c r="G1782" s="18">
        <f>IF(Raw_Data!G1782="",ROUND(AVERAGEIFS(Raw_Data!$G$2:$G$4001,Raw_Data!$E$2:$E$4001,E1782),1),Raw_Data!G1782)</f>
        <v>395.1</v>
      </c>
      <c r="H1782" s="15">
        <f>Raw_Data!H1782</f>
        <v>21.3</v>
      </c>
      <c r="I1782" s="15">
        <f>Raw_Data!I1782</f>
        <v>63.2</v>
      </c>
      <c r="J1782" s="15">
        <f>Raw_Data!J1782</f>
        <v>7.7</v>
      </c>
      <c r="K1782" s="15">
        <f>Raw_Data!K1782</f>
        <v>6.57</v>
      </c>
      <c r="L1782" s="18">
        <f>IF(Raw_Data!L1782="",ROUND(AVERAGEIFS(Raw_Data!$L$2:$L$4001,Raw_Data!$E$2:$E$4001,E1782),1),Raw_Data!L1782)</f>
        <v>23.4</v>
      </c>
      <c r="M1782" s="15">
        <f>Raw_Data!M1782</f>
        <v>104.2</v>
      </c>
      <c r="N1782" s="15">
        <f>Raw_Data!N1782</f>
        <v>71</v>
      </c>
      <c r="O1782" s="15">
        <f>Raw_Data!O1782</f>
        <v>65.400000000000006</v>
      </c>
      <c r="P1782" s="15" t="str">
        <f>Raw_Data!P1782</f>
        <v>Flood</v>
      </c>
      <c r="Q1782" s="15">
        <f>Raw_Data!Q1782</f>
        <v>133.6</v>
      </c>
      <c r="R1782" s="15">
        <f>Raw_Data!R1782</f>
        <v>1.55</v>
      </c>
      <c r="S1782" s="15">
        <f>Raw_Data!S1782</f>
        <v>0.89</v>
      </c>
      <c r="T1782" s="18">
        <f>IF(Raw_Data!T1782="",ROUND(AVERAGEIFS(Raw_Data!$T$2:$T$4001,Raw_Data!$E$2:$E$4001,E1782,Raw_Data!$D$2:$D$4001,D1782),2),IF(Raw_Data!T1782&gt;INDEX(Cleaning_Reference!$F$6:$F$13,MATCH(D1782,Cleaning_Reference!$A$6:$A$13,0)),INDEX(Cleaning_Reference!$F$6:$F$13,MATCH(D1782,Cleaning_Reference!$A$6:$A$13,0)),Raw_Data!T1782))</f>
        <v>2.09</v>
      </c>
      <c r="U1782" s="15">
        <f>Raw_Data!U1782</f>
        <v>14.82</v>
      </c>
      <c r="V1782" s="15">
        <f>Raw_Data!V1782</f>
        <v>91633</v>
      </c>
      <c r="W1782" s="15">
        <f>Raw_Data!W1782</f>
        <v>454833</v>
      </c>
      <c r="X1782" s="15">
        <f>Raw_Data!X1782</f>
        <v>1358001</v>
      </c>
      <c r="Y1782" s="15">
        <f>Raw_Data!Y1782</f>
        <v>903168</v>
      </c>
      <c r="Z1782" s="15">
        <f>Raw_Data!Z1782</f>
        <v>6164</v>
      </c>
      <c r="AA1782" s="15">
        <f>Raw_Data!AA1782</f>
        <v>2.4039999999999999</v>
      </c>
      <c r="AB1782" s="15">
        <f>Raw_Data!AB1782</f>
        <v>47.2</v>
      </c>
      <c r="AC1782" s="19" t="str">
        <f>IF(Raw_Data!G1782="","Yes","No")</f>
        <v>No</v>
      </c>
      <c r="AD1782" s="19" t="str">
        <f>IF(Raw_Data!L1782="","Yes","No")</f>
        <v>No</v>
      </c>
      <c r="AE1782" s="19" t="str">
        <f>IF(Raw_Data!T1782="","Imputed",IF(Raw_Data!T1782&gt;INDEX(Cleaning_Reference!$F$6:$F$13,MATCH(D1782,Cleaning_Reference!$A$6:$A$13,0)),"Capped","Original"))</f>
        <v>Original</v>
      </c>
      <c r="AF1782" s="21">
        <f t="shared" si="27"/>
        <v>14.82</v>
      </c>
    </row>
    <row r="1783" spans="1:32" ht="15" customHeight="1" x14ac:dyDescent="0.3">
      <c r="A1783" s="20" t="str">
        <f>Raw_Data!A1783</f>
        <v>SF11782</v>
      </c>
      <c r="B1783" s="15" t="str">
        <f>Raw_Data!B1783</f>
        <v>Telangana</v>
      </c>
      <c r="C1783" s="15" t="str">
        <f>Raw_Data!C1783</f>
        <v>Raichur</v>
      </c>
      <c r="D1783" s="15" t="str">
        <f>Raw_Data!D1783</f>
        <v>Wheat</v>
      </c>
      <c r="E1783" s="15" t="str">
        <f>Raw_Data!E1783</f>
        <v>Rabi</v>
      </c>
      <c r="F1783" s="15">
        <f>Raw_Data!F1783</f>
        <v>11.94</v>
      </c>
      <c r="G1783" s="18">
        <f>IF(Raw_Data!G1783="",ROUND(AVERAGEIFS(Raw_Data!$G$2:$G$4001,Raw_Data!$E$2:$E$4001,E1783),1),Raw_Data!G1783)</f>
        <v>414.4</v>
      </c>
      <c r="H1783" s="15">
        <f>Raw_Data!H1783</f>
        <v>25.5</v>
      </c>
      <c r="I1783" s="15">
        <f>Raw_Data!I1783</f>
        <v>81.3</v>
      </c>
      <c r="J1783" s="15">
        <f>Raw_Data!J1783</f>
        <v>6.5</v>
      </c>
      <c r="K1783" s="15">
        <f>Raw_Data!K1783</f>
        <v>6.72</v>
      </c>
      <c r="L1783" s="18">
        <f>IF(Raw_Data!L1783="",ROUND(AVERAGEIFS(Raw_Data!$L$2:$L$4001,Raw_Data!$E$2:$E$4001,E1783),1),Raw_Data!L1783)</f>
        <v>30.7</v>
      </c>
      <c r="M1783" s="15">
        <f>Raw_Data!M1783</f>
        <v>163.9</v>
      </c>
      <c r="N1783" s="15">
        <f>Raw_Data!N1783</f>
        <v>39.799999999999997</v>
      </c>
      <c r="O1783" s="15">
        <f>Raw_Data!O1783</f>
        <v>75.7</v>
      </c>
      <c r="P1783" s="15" t="str">
        <f>Raw_Data!P1783</f>
        <v>Flood</v>
      </c>
      <c r="Q1783" s="15">
        <f>Raw_Data!Q1783</f>
        <v>197.7</v>
      </c>
      <c r="R1783" s="15">
        <f>Raw_Data!R1783</f>
        <v>5.42</v>
      </c>
      <c r="S1783" s="15">
        <f>Raw_Data!S1783</f>
        <v>0.83</v>
      </c>
      <c r="T1783" s="18">
        <f>IF(Raw_Data!T1783="",ROUND(AVERAGEIFS(Raw_Data!$T$2:$T$4001,Raw_Data!$E$2:$E$4001,E1783,Raw_Data!$D$2:$D$4001,D1783),2),IF(Raw_Data!T1783&gt;INDEX(Cleaning_Reference!$F$6:$F$13,MATCH(D1783,Cleaning_Reference!$A$6:$A$13,0)),INDEX(Cleaning_Reference!$F$6:$F$13,MATCH(D1783,Cleaning_Reference!$A$6:$A$13,0)),Raw_Data!T1783))</f>
        <v>2.67</v>
      </c>
      <c r="U1783" s="15">
        <f>Raw_Data!U1783</f>
        <v>31.88</v>
      </c>
      <c r="V1783" s="15">
        <f>Raw_Data!V1783</f>
        <v>20400</v>
      </c>
      <c r="W1783" s="15">
        <f>Raw_Data!W1783</f>
        <v>769179</v>
      </c>
      <c r="X1783" s="15">
        <f>Raw_Data!X1783</f>
        <v>650352</v>
      </c>
      <c r="Y1783" s="15">
        <f>Raw_Data!Y1783</f>
        <v>-118827</v>
      </c>
      <c r="Z1783" s="15">
        <f>Raw_Data!Z1783</f>
        <v>9026</v>
      </c>
      <c r="AA1783" s="15">
        <f>Raw_Data!AA1783</f>
        <v>3.532</v>
      </c>
      <c r="AB1783" s="15">
        <f>Raw_Data!AB1783</f>
        <v>52.8</v>
      </c>
      <c r="AC1783" s="19" t="str">
        <f>IF(Raw_Data!G1783="","Yes","No")</f>
        <v>No</v>
      </c>
      <c r="AD1783" s="19" t="str">
        <f>IF(Raw_Data!L1783="","Yes","No")</f>
        <v>No</v>
      </c>
      <c r="AE1783" s="19" t="str">
        <f>IF(Raw_Data!T1783="","Imputed",IF(Raw_Data!T1783&gt;INDEX(Cleaning_Reference!$F$6:$F$13,MATCH(D1783,Cleaning_Reference!$A$6:$A$13,0)),"Capped","Original"))</f>
        <v>Original</v>
      </c>
      <c r="AF1783" s="21">
        <f t="shared" si="27"/>
        <v>31.88</v>
      </c>
    </row>
    <row r="1784" spans="1:32" ht="15" customHeight="1" x14ac:dyDescent="0.3">
      <c r="A1784" s="20" t="str">
        <f>Raw_Data!A1784</f>
        <v>SF11783</v>
      </c>
      <c r="B1784" s="15" t="str">
        <f>Raw_Data!B1784</f>
        <v>Telangana</v>
      </c>
      <c r="C1784" s="15" t="str">
        <f>Raw_Data!C1784</f>
        <v>Ludhiana</v>
      </c>
      <c r="D1784" s="15" t="str">
        <f>Raw_Data!D1784</f>
        <v>Groundnut</v>
      </c>
      <c r="E1784" s="15" t="str">
        <f>Raw_Data!E1784</f>
        <v>Zaid</v>
      </c>
      <c r="F1784" s="15">
        <f>Raw_Data!F1784</f>
        <v>7.58</v>
      </c>
      <c r="G1784" s="18">
        <f>IF(Raw_Data!G1784="",ROUND(AVERAGEIFS(Raw_Data!$G$2:$G$4001,Raw_Data!$E$2:$E$4001,E1784),1),Raw_Data!G1784)</f>
        <v>465.8</v>
      </c>
      <c r="H1784" s="15">
        <f>Raw_Data!H1784</f>
        <v>29.4</v>
      </c>
      <c r="I1784" s="15">
        <f>Raw_Data!I1784</f>
        <v>55.9</v>
      </c>
      <c r="J1784" s="15">
        <f>Raw_Data!J1784</f>
        <v>8.5</v>
      </c>
      <c r="K1784" s="15">
        <f>Raw_Data!K1784</f>
        <v>6.12</v>
      </c>
      <c r="L1784" s="18">
        <f>IF(Raw_Data!L1784="",ROUND(AVERAGEIFS(Raw_Data!$L$2:$L$4001,Raw_Data!$E$2:$E$4001,E1784),1),Raw_Data!L1784)</f>
        <v>8</v>
      </c>
      <c r="M1784" s="15">
        <f>Raw_Data!M1784</f>
        <v>82.1</v>
      </c>
      <c r="N1784" s="15">
        <f>Raw_Data!N1784</f>
        <v>45.1</v>
      </c>
      <c r="O1784" s="15">
        <f>Raw_Data!O1784</f>
        <v>124.1</v>
      </c>
      <c r="P1784" s="15" t="str">
        <f>Raw_Data!P1784</f>
        <v>Flood</v>
      </c>
      <c r="Q1784" s="15">
        <f>Raw_Data!Q1784</f>
        <v>253.5</v>
      </c>
      <c r="R1784" s="15">
        <f>Raw_Data!R1784</f>
        <v>3.37</v>
      </c>
      <c r="S1784" s="15">
        <f>Raw_Data!S1784</f>
        <v>0.94</v>
      </c>
      <c r="T1784" s="18">
        <f>IF(Raw_Data!T1784="",ROUND(AVERAGEIFS(Raw_Data!$T$2:$T$4001,Raw_Data!$E$2:$E$4001,E1784,Raw_Data!$D$2:$D$4001,D1784),2),IF(Raw_Data!T1784&gt;INDEX(Cleaning_Reference!$F$6:$F$13,MATCH(D1784,Cleaning_Reference!$A$6:$A$13,0)),INDEX(Cleaning_Reference!$F$6:$F$13,MATCH(D1784,Cleaning_Reference!$A$6:$A$13,0)),Raw_Data!T1784))</f>
        <v>1.05</v>
      </c>
      <c r="U1784" s="15">
        <f>Raw_Data!U1784</f>
        <v>7.96</v>
      </c>
      <c r="V1784" s="15">
        <f>Raw_Data!V1784</f>
        <v>51445</v>
      </c>
      <c r="W1784" s="15">
        <f>Raw_Data!W1784</f>
        <v>508029</v>
      </c>
      <c r="X1784" s="15">
        <f>Raw_Data!X1784</f>
        <v>409502</v>
      </c>
      <c r="Y1784" s="15">
        <f>Raw_Data!Y1784</f>
        <v>-98527</v>
      </c>
      <c r="Z1784" s="15">
        <f>Raw_Data!Z1784</f>
        <v>4241</v>
      </c>
      <c r="AA1784" s="15">
        <f>Raw_Data!AA1784</f>
        <v>1.877</v>
      </c>
      <c r="AB1784" s="15">
        <f>Raw_Data!AB1784</f>
        <v>50.7</v>
      </c>
      <c r="AC1784" s="19" t="str">
        <f>IF(Raw_Data!G1784="","Yes","No")</f>
        <v>No</v>
      </c>
      <c r="AD1784" s="19" t="str">
        <f>IF(Raw_Data!L1784="","Yes","No")</f>
        <v>No</v>
      </c>
      <c r="AE1784" s="19" t="str">
        <f>IF(Raw_Data!T1784="","Imputed",IF(Raw_Data!T1784&gt;INDEX(Cleaning_Reference!$F$6:$F$13,MATCH(D1784,Cleaning_Reference!$A$6:$A$13,0)),"Capped","Original"))</f>
        <v>Original</v>
      </c>
      <c r="AF1784" s="21">
        <f t="shared" si="27"/>
        <v>7.96</v>
      </c>
    </row>
    <row r="1785" spans="1:32" ht="15" customHeight="1" x14ac:dyDescent="0.3">
      <c r="A1785" s="20" t="str">
        <f>Raw_Data!A1785</f>
        <v>SF11784</v>
      </c>
      <c r="B1785" s="15" t="str">
        <f>Raw_Data!B1785</f>
        <v>Andhra Pradesh</v>
      </c>
      <c r="C1785" s="15" t="str">
        <f>Raw_Data!C1785</f>
        <v>Nalgonda</v>
      </c>
      <c r="D1785" s="15" t="str">
        <f>Raw_Data!D1785</f>
        <v>Rice</v>
      </c>
      <c r="E1785" s="15" t="str">
        <f>Raw_Data!E1785</f>
        <v>Kharif</v>
      </c>
      <c r="F1785" s="15">
        <f>Raw_Data!F1785</f>
        <v>13.87</v>
      </c>
      <c r="G1785" s="18">
        <f>IF(Raw_Data!G1785="",ROUND(AVERAGEIFS(Raw_Data!$G$2:$G$4001,Raw_Data!$E$2:$E$4001,E1785),1),Raw_Data!G1785)</f>
        <v>886</v>
      </c>
      <c r="H1785" s="15">
        <f>Raw_Data!H1785</f>
        <v>25.9</v>
      </c>
      <c r="I1785" s="15">
        <f>Raw_Data!I1785</f>
        <v>66.8</v>
      </c>
      <c r="J1785" s="15">
        <f>Raw_Data!J1785</f>
        <v>7.6</v>
      </c>
      <c r="K1785" s="15">
        <f>Raw_Data!K1785</f>
        <v>6.45</v>
      </c>
      <c r="L1785" s="18">
        <f>IF(Raw_Data!L1785="",ROUND(AVERAGEIFS(Raw_Data!$L$2:$L$4001,Raw_Data!$E$2:$E$4001,E1785),1),Raw_Data!L1785)</f>
        <v>24</v>
      </c>
      <c r="M1785" s="15">
        <f>Raw_Data!M1785</f>
        <v>121.8</v>
      </c>
      <c r="N1785" s="15">
        <f>Raw_Data!N1785</f>
        <v>77.400000000000006</v>
      </c>
      <c r="O1785" s="15">
        <f>Raw_Data!O1785</f>
        <v>65.3</v>
      </c>
      <c r="P1785" s="15" t="str">
        <f>Raw_Data!P1785</f>
        <v>Flood</v>
      </c>
      <c r="Q1785" s="15">
        <f>Raw_Data!Q1785</f>
        <v>178.2</v>
      </c>
      <c r="R1785" s="15">
        <f>Raw_Data!R1785</f>
        <v>5.12</v>
      </c>
      <c r="S1785" s="15">
        <f>Raw_Data!S1785</f>
        <v>0.81</v>
      </c>
      <c r="T1785" s="18">
        <f>IF(Raw_Data!T1785="",ROUND(AVERAGEIFS(Raw_Data!$T$2:$T$4001,Raw_Data!$E$2:$E$4001,E1785,Raw_Data!$D$2:$D$4001,D1785),2),IF(Raw_Data!T1785&gt;INDEX(Cleaning_Reference!$F$6:$F$13,MATCH(D1785,Cleaning_Reference!$A$6:$A$13,0)),INDEX(Cleaning_Reference!$F$6:$F$13,MATCH(D1785,Cleaning_Reference!$A$6:$A$13,0)),Raw_Data!T1785))</f>
        <v>4.2</v>
      </c>
      <c r="U1785" s="15">
        <f>Raw_Data!U1785</f>
        <v>58.25</v>
      </c>
      <c r="V1785" s="15">
        <f>Raw_Data!V1785</f>
        <v>16940</v>
      </c>
      <c r="W1785" s="15">
        <f>Raw_Data!W1785</f>
        <v>700751</v>
      </c>
      <c r="X1785" s="15">
        <f>Raw_Data!X1785</f>
        <v>986755</v>
      </c>
      <c r="Y1785" s="15">
        <f>Raw_Data!Y1785</f>
        <v>286004</v>
      </c>
      <c r="Z1785" s="15">
        <f>Raw_Data!Z1785</f>
        <v>24058</v>
      </c>
      <c r="AA1785" s="15">
        <f>Raw_Data!AA1785</f>
        <v>2.4209999999999998</v>
      </c>
      <c r="AB1785" s="15">
        <f>Raw_Data!AB1785</f>
        <v>57</v>
      </c>
      <c r="AC1785" s="19" t="str">
        <f>IF(Raw_Data!G1785="","Yes","No")</f>
        <v>No</v>
      </c>
      <c r="AD1785" s="19" t="str">
        <f>IF(Raw_Data!L1785="","Yes","No")</f>
        <v>No</v>
      </c>
      <c r="AE1785" s="19" t="str">
        <f>IF(Raw_Data!T1785="","Imputed",IF(Raw_Data!T1785&gt;INDEX(Cleaning_Reference!$F$6:$F$13,MATCH(D1785,Cleaning_Reference!$A$6:$A$13,0)),"Capped","Original"))</f>
        <v>Original</v>
      </c>
      <c r="AF1785" s="21">
        <f t="shared" si="27"/>
        <v>58.25</v>
      </c>
    </row>
    <row r="1786" spans="1:32" ht="15" customHeight="1" x14ac:dyDescent="0.3">
      <c r="A1786" s="20" t="str">
        <f>Raw_Data!A1786</f>
        <v>SF11785</v>
      </c>
      <c r="B1786" s="15" t="str">
        <f>Raw_Data!B1786</f>
        <v>Tamil Nadu</v>
      </c>
      <c r="C1786" s="15" t="str">
        <f>Raw_Data!C1786</f>
        <v>Nashik</v>
      </c>
      <c r="D1786" s="15" t="str">
        <f>Raw_Data!D1786</f>
        <v>Groundnut</v>
      </c>
      <c r="E1786" s="15" t="str">
        <f>Raw_Data!E1786</f>
        <v>Kharif</v>
      </c>
      <c r="F1786" s="15">
        <f>Raw_Data!F1786</f>
        <v>3.46</v>
      </c>
      <c r="G1786" s="18">
        <f>IF(Raw_Data!G1786="",ROUND(AVERAGEIFS(Raw_Data!$G$2:$G$4001,Raw_Data!$E$2:$E$4001,E1786),1),Raw_Data!G1786)</f>
        <v>313.2</v>
      </c>
      <c r="H1786" s="15">
        <f>Raw_Data!H1786</f>
        <v>30</v>
      </c>
      <c r="I1786" s="15">
        <f>Raw_Data!I1786</f>
        <v>75.5</v>
      </c>
      <c r="J1786" s="15">
        <f>Raw_Data!J1786</f>
        <v>6.8</v>
      </c>
      <c r="K1786" s="15">
        <f>Raw_Data!K1786</f>
        <v>7.02</v>
      </c>
      <c r="L1786" s="18">
        <f>IF(Raw_Data!L1786="",ROUND(AVERAGEIFS(Raw_Data!$L$2:$L$4001,Raw_Data!$E$2:$E$4001,E1786),1),Raw_Data!L1786)</f>
        <v>23.5</v>
      </c>
      <c r="M1786" s="15">
        <f>Raw_Data!M1786</f>
        <v>144.5</v>
      </c>
      <c r="N1786" s="15">
        <f>Raw_Data!N1786</f>
        <v>71.099999999999994</v>
      </c>
      <c r="O1786" s="15">
        <f>Raw_Data!O1786</f>
        <v>90.7</v>
      </c>
      <c r="P1786" s="15" t="str">
        <f>Raw_Data!P1786</f>
        <v>Sprinkler</v>
      </c>
      <c r="Q1786" s="15">
        <f>Raw_Data!Q1786</f>
        <v>146.19999999999999</v>
      </c>
      <c r="R1786" s="15">
        <f>Raw_Data!R1786</f>
        <v>2.91</v>
      </c>
      <c r="S1786" s="15">
        <f>Raw_Data!S1786</f>
        <v>0.89</v>
      </c>
      <c r="T1786" s="18">
        <f>IF(Raw_Data!T1786="",ROUND(AVERAGEIFS(Raw_Data!$T$2:$T$4001,Raw_Data!$E$2:$E$4001,E1786,Raw_Data!$D$2:$D$4001,D1786),2),IF(Raw_Data!T1786&gt;INDEX(Cleaning_Reference!$F$6:$F$13,MATCH(D1786,Cleaning_Reference!$A$6:$A$13,0)),INDEX(Cleaning_Reference!$F$6:$F$13,MATCH(D1786,Cleaning_Reference!$A$6:$A$13,0)),Raw_Data!T1786))</f>
        <v>1.43</v>
      </c>
      <c r="U1786" s="15">
        <f>Raw_Data!U1786</f>
        <v>4.95</v>
      </c>
      <c r="V1786" s="15">
        <f>Raw_Data!V1786</f>
        <v>46833</v>
      </c>
      <c r="W1786" s="15">
        <f>Raw_Data!W1786</f>
        <v>210522</v>
      </c>
      <c r="X1786" s="15">
        <f>Raw_Data!X1786</f>
        <v>231823</v>
      </c>
      <c r="Y1786" s="15">
        <f>Raw_Data!Y1786</f>
        <v>21301</v>
      </c>
      <c r="Z1786" s="15">
        <f>Raw_Data!Z1786</f>
        <v>1644</v>
      </c>
      <c r="AA1786" s="15">
        <f>Raw_Data!AA1786</f>
        <v>3.0110000000000001</v>
      </c>
      <c r="AB1786" s="15">
        <f>Raw_Data!AB1786</f>
        <v>62.2</v>
      </c>
      <c r="AC1786" s="19" t="str">
        <f>IF(Raw_Data!G1786="","Yes","No")</f>
        <v>No</v>
      </c>
      <c r="AD1786" s="19" t="str">
        <f>IF(Raw_Data!L1786="","Yes","No")</f>
        <v>No</v>
      </c>
      <c r="AE1786" s="19" t="str">
        <f>IF(Raw_Data!T1786="","Imputed",IF(Raw_Data!T1786&gt;INDEX(Cleaning_Reference!$F$6:$F$13,MATCH(D1786,Cleaning_Reference!$A$6:$A$13,0)),"Capped","Original"))</f>
        <v>Original</v>
      </c>
      <c r="AF1786" s="21">
        <f t="shared" si="27"/>
        <v>4.95</v>
      </c>
    </row>
    <row r="1787" spans="1:32" ht="15" customHeight="1" x14ac:dyDescent="0.3">
      <c r="A1787" s="20" t="str">
        <f>Raw_Data!A1787</f>
        <v>SF11786</v>
      </c>
      <c r="B1787" s="15" t="str">
        <f>Raw_Data!B1787</f>
        <v>Karnataka</v>
      </c>
      <c r="C1787" s="15" t="str">
        <f>Raw_Data!C1787</f>
        <v>Warangal</v>
      </c>
      <c r="D1787" s="15" t="str">
        <f>Raw_Data!D1787</f>
        <v>Maize</v>
      </c>
      <c r="E1787" s="15" t="str">
        <f>Raw_Data!E1787</f>
        <v>Rabi</v>
      </c>
      <c r="F1787" s="15">
        <f>Raw_Data!F1787</f>
        <v>6.47</v>
      </c>
      <c r="G1787" s="18">
        <f>IF(Raw_Data!G1787="",ROUND(AVERAGEIFS(Raw_Data!$G$2:$G$4001,Raw_Data!$E$2:$E$4001,E1787),1),Raw_Data!G1787)</f>
        <v>182.6</v>
      </c>
      <c r="H1787" s="15">
        <f>Raw_Data!H1787</f>
        <v>27.8</v>
      </c>
      <c r="I1787" s="15">
        <f>Raw_Data!I1787</f>
        <v>51.8</v>
      </c>
      <c r="J1787" s="15">
        <f>Raw_Data!J1787</f>
        <v>7.7</v>
      </c>
      <c r="K1787" s="15">
        <f>Raw_Data!K1787</f>
        <v>7.06</v>
      </c>
      <c r="L1787" s="18">
        <f>IF(Raw_Data!L1787="",ROUND(AVERAGEIFS(Raw_Data!$L$2:$L$4001,Raw_Data!$E$2:$E$4001,E1787),1),Raw_Data!L1787)</f>
        <v>20.5</v>
      </c>
      <c r="M1787" s="15">
        <f>Raw_Data!M1787</f>
        <v>132.4</v>
      </c>
      <c r="N1787" s="15">
        <f>Raw_Data!N1787</f>
        <v>45.5</v>
      </c>
      <c r="O1787" s="15">
        <f>Raw_Data!O1787</f>
        <v>34.4</v>
      </c>
      <c r="P1787" s="15" t="str">
        <f>Raw_Data!P1787</f>
        <v>Rainfed</v>
      </c>
      <c r="Q1787" s="15">
        <f>Raw_Data!Q1787</f>
        <v>94.3</v>
      </c>
      <c r="R1787" s="15">
        <f>Raw_Data!R1787</f>
        <v>6.02</v>
      </c>
      <c r="S1787" s="15">
        <f>Raw_Data!S1787</f>
        <v>0.86</v>
      </c>
      <c r="T1787" s="18">
        <f>IF(Raw_Data!T1787="",ROUND(AVERAGEIFS(Raw_Data!$T$2:$T$4001,Raw_Data!$E$2:$E$4001,E1787,Raw_Data!$D$2:$D$4001,D1787),2),IF(Raw_Data!T1787&gt;INDEX(Cleaning_Reference!$F$6:$F$13,MATCH(D1787,Cleaning_Reference!$A$6:$A$13,0)),INDEX(Cleaning_Reference!$F$6:$F$13,MATCH(D1787,Cleaning_Reference!$A$6:$A$13,0)),Raw_Data!T1787))</f>
        <v>2.12</v>
      </c>
      <c r="U1787" s="15">
        <f>Raw_Data!U1787</f>
        <v>13.72</v>
      </c>
      <c r="V1787" s="15">
        <f>Raw_Data!V1787</f>
        <v>14462</v>
      </c>
      <c r="W1787" s="15">
        <f>Raw_Data!W1787</f>
        <v>365994</v>
      </c>
      <c r="X1787" s="15">
        <f>Raw_Data!X1787</f>
        <v>198419</v>
      </c>
      <c r="Y1787" s="15">
        <f>Raw_Data!Y1787</f>
        <v>-167575</v>
      </c>
      <c r="Z1787" s="15">
        <f>Raw_Data!Z1787</f>
        <v>1853</v>
      </c>
      <c r="AA1787" s="15">
        <f>Raw_Data!AA1787</f>
        <v>7.4039999999999999</v>
      </c>
      <c r="AB1787" s="15">
        <f>Raw_Data!AB1787</f>
        <v>26.5</v>
      </c>
      <c r="AC1787" s="19" t="str">
        <f>IF(Raw_Data!G1787="","Yes","No")</f>
        <v>No</v>
      </c>
      <c r="AD1787" s="19" t="str">
        <f>IF(Raw_Data!L1787="","Yes","No")</f>
        <v>No</v>
      </c>
      <c r="AE1787" s="19" t="str">
        <f>IF(Raw_Data!T1787="","Imputed",IF(Raw_Data!T1787&gt;INDEX(Cleaning_Reference!$F$6:$F$13,MATCH(D1787,Cleaning_Reference!$A$6:$A$13,0)),"Capped","Original"))</f>
        <v>Original</v>
      </c>
      <c r="AF1787" s="21">
        <f t="shared" si="27"/>
        <v>13.72</v>
      </c>
    </row>
    <row r="1788" spans="1:32" ht="15" customHeight="1" x14ac:dyDescent="0.3">
      <c r="A1788" s="20" t="str">
        <f>Raw_Data!A1788</f>
        <v>SF11787</v>
      </c>
      <c r="B1788" s="15" t="str">
        <f>Raw_Data!B1788</f>
        <v>Telangana</v>
      </c>
      <c r="C1788" s="15" t="str">
        <f>Raw_Data!C1788</f>
        <v>Rajkot</v>
      </c>
      <c r="D1788" s="15" t="str">
        <f>Raw_Data!D1788</f>
        <v>Maize</v>
      </c>
      <c r="E1788" s="15" t="str">
        <f>Raw_Data!E1788</f>
        <v>Rabi</v>
      </c>
      <c r="F1788" s="15">
        <f>Raw_Data!F1788</f>
        <v>3.14</v>
      </c>
      <c r="G1788" s="18">
        <f>IF(Raw_Data!G1788="",ROUND(AVERAGEIFS(Raw_Data!$G$2:$G$4001,Raw_Data!$E$2:$E$4001,E1788),1),Raw_Data!G1788)</f>
        <v>80</v>
      </c>
      <c r="H1788" s="15">
        <f>Raw_Data!H1788</f>
        <v>28.2</v>
      </c>
      <c r="I1788" s="15">
        <f>Raw_Data!I1788</f>
        <v>56.2</v>
      </c>
      <c r="J1788" s="15">
        <f>Raw_Data!J1788</f>
        <v>8.6</v>
      </c>
      <c r="K1788" s="15">
        <f>Raw_Data!K1788</f>
        <v>7.26</v>
      </c>
      <c r="L1788" s="18">
        <f>IF(Raw_Data!L1788="",ROUND(AVERAGEIFS(Raw_Data!$L$2:$L$4001,Raw_Data!$E$2:$E$4001,E1788),1),Raw_Data!L1788)</f>
        <v>21.1</v>
      </c>
      <c r="M1788" s="15">
        <f>Raw_Data!M1788</f>
        <v>154.6</v>
      </c>
      <c r="N1788" s="15">
        <f>Raw_Data!N1788</f>
        <v>52.7</v>
      </c>
      <c r="O1788" s="15">
        <f>Raw_Data!O1788</f>
        <v>46.8</v>
      </c>
      <c r="P1788" s="15" t="str">
        <f>Raw_Data!P1788</f>
        <v>Flood</v>
      </c>
      <c r="Q1788" s="15">
        <f>Raw_Data!Q1788</f>
        <v>193.1</v>
      </c>
      <c r="R1788" s="15">
        <f>Raw_Data!R1788</f>
        <v>6.65</v>
      </c>
      <c r="S1788" s="15">
        <f>Raw_Data!S1788</f>
        <v>0.82</v>
      </c>
      <c r="T1788" s="18">
        <f>IF(Raw_Data!T1788="",ROUND(AVERAGEIFS(Raw_Data!$T$2:$T$4001,Raw_Data!$E$2:$E$4001,E1788,Raw_Data!$D$2:$D$4001,D1788),2),IF(Raw_Data!T1788&gt;INDEX(Cleaning_Reference!$F$6:$F$13,MATCH(D1788,Cleaning_Reference!$A$6:$A$13,0)),INDEX(Cleaning_Reference!$F$6:$F$13,MATCH(D1788,Cleaning_Reference!$A$6:$A$13,0)),Raw_Data!T1788))</f>
        <v>1.98</v>
      </c>
      <c r="U1788" s="15">
        <f>Raw_Data!U1788</f>
        <v>6.22</v>
      </c>
      <c r="V1788" s="15">
        <f>Raw_Data!V1788</f>
        <v>21988</v>
      </c>
      <c r="W1788" s="15">
        <f>Raw_Data!W1788</f>
        <v>217275</v>
      </c>
      <c r="X1788" s="15">
        <f>Raw_Data!X1788</f>
        <v>136765</v>
      </c>
      <c r="Y1788" s="15">
        <f>Raw_Data!Y1788</f>
        <v>-80510</v>
      </c>
      <c r="Z1788" s="15">
        <f>Raw_Data!Z1788</f>
        <v>2101</v>
      </c>
      <c r="AA1788" s="15">
        <f>Raw_Data!AA1788</f>
        <v>2.96</v>
      </c>
      <c r="AB1788" s="15">
        <f>Raw_Data!AB1788</f>
        <v>32.9</v>
      </c>
      <c r="AC1788" s="19" t="str">
        <f>IF(Raw_Data!G1788="","Yes","No")</f>
        <v>No</v>
      </c>
      <c r="AD1788" s="19" t="str">
        <f>IF(Raw_Data!L1788="","Yes","No")</f>
        <v>No</v>
      </c>
      <c r="AE1788" s="19" t="str">
        <f>IF(Raw_Data!T1788="","Imputed",IF(Raw_Data!T1788&gt;INDEX(Cleaning_Reference!$F$6:$F$13,MATCH(D1788,Cleaning_Reference!$A$6:$A$13,0)),"Capped","Original"))</f>
        <v>Original</v>
      </c>
      <c r="AF1788" s="21">
        <f t="shared" si="27"/>
        <v>6.22</v>
      </c>
    </row>
    <row r="1789" spans="1:32" ht="15" customHeight="1" x14ac:dyDescent="0.3">
      <c r="A1789" s="20" t="str">
        <f>Raw_Data!A1789</f>
        <v>SF11788</v>
      </c>
      <c r="B1789" s="15" t="str">
        <f>Raw_Data!B1789</f>
        <v>Maharashtra</v>
      </c>
      <c r="C1789" s="15" t="str">
        <f>Raw_Data!C1789</f>
        <v>Krishna</v>
      </c>
      <c r="D1789" s="15" t="str">
        <f>Raw_Data!D1789</f>
        <v>Rice</v>
      </c>
      <c r="E1789" s="15" t="str">
        <f>Raw_Data!E1789</f>
        <v>Rabi</v>
      </c>
      <c r="F1789" s="15">
        <f>Raw_Data!F1789</f>
        <v>1.32</v>
      </c>
      <c r="G1789" s="18">
        <f>IF(Raw_Data!G1789="",ROUND(AVERAGEIFS(Raw_Data!$G$2:$G$4001,Raw_Data!$E$2:$E$4001,E1789),1),Raw_Data!G1789)</f>
        <v>86.5</v>
      </c>
      <c r="H1789" s="15">
        <f>Raw_Data!H1789</f>
        <v>22.4</v>
      </c>
      <c r="I1789" s="15">
        <f>Raw_Data!I1789</f>
        <v>59.2</v>
      </c>
      <c r="J1789" s="15">
        <f>Raw_Data!J1789</f>
        <v>8.6999999999999993</v>
      </c>
      <c r="K1789" s="15">
        <f>Raw_Data!K1789</f>
        <v>6.79</v>
      </c>
      <c r="L1789" s="18">
        <f>IF(Raw_Data!L1789="",ROUND(AVERAGEIFS(Raw_Data!$L$2:$L$4001,Raw_Data!$E$2:$E$4001,E1789),1),Raw_Data!L1789)</f>
        <v>24</v>
      </c>
      <c r="M1789" s="15">
        <f>Raw_Data!M1789</f>
        <v>91.4</v>
      </c>
      <c r="N1789" s="15">
        <f>Raw_Data!N1789</f>
        <v>67.099999999999994</v>
      </c>
      <c r="O1789" s="15">
        <f>Raw_Data!O1789</f>
        <v>73.8</v>
      </c>
      <c r="P1789" s="15" t="str">
        <f>Raw_Data!P1789</f>
        <v>Flood</v>
      </c>
      <c r="Q1789" s="15">
        <f>Raw_Data!Q1789</f>
        <v>128.19999999999999</v>
      </c>
      <c r="R1789" s="15">
        <f>Raw_Data!R1789</f>
        <v>5.47</v>
      </c>
      <c r="S1789" s="15">
        <f>Raw_Data!S1789</f>
        <v>0.86</v>
      </c>
      <c r="T1789" s="18">
        <f>IF(Raw_Data!T1789="",ROUND(AVERAGEIFS(Raw_Data!$T$2:$T$4001,Raw_Data!$E$2:$E$4001,E1789,Raw_Data!$D$2:$D$4001,D1789),2),IF(Raw_Data!T1789&gt;INDEX(Cleaning_Reference!$F$6:$F$13,MATCH(D1789,Cleaning_Reference!$A$6:$A$13,0)),INDEX(Cleaning_Reference!$F$6:$F$13,MATCH(D1789,Cleaning_Reference!$A$6:$A$13,0)),Raw_Data!T1789))</f>
        <v>2.0299999999999998</v>
      </c>
      <c r="U1789" s="15">
        <f>Raw_Data!U1789</f>
        <v>2.68</v>
      </c>
      <c r="V1789" s="15">
        <f>Raw_Data!V1789</f>
        <v>22892</v>
      </c>
      <c r="W1789" s="15">
        <f>Raw_Data!W1789</f>
        <v>91481</v>
      </c>
      <c r="X1789" s="15">
        <f>Raw_Data!X1789</f>
        <v>61351</v>
      </c>
      <c r="Y1789" s="15">
        <f>Raw_Data!Y1789</f>
        <v>-30130</v>
      </c>
      <c r="Z1789" s="15">
        <f>Raw_Data!Z1789</f>
        <v>2024</v>
      </c>
      <c r="AA1789" s="15">
        <f>Raw_Data!AA1789</f>
        <v>1.3240000000000001</v>
      </c>
      <c r="AB1789" s="15">
        <f>Raw_Data!AB1789</f>
        <v>40.299999999999997</v>
      </c>
      <c r="AC1789" s="19" t="str">
        <f>IF(Raw_Data!G1789="","Yes","No")</f>
        <v>No</v>
      </c>
      <c r="AD1789" s="19" t="str">
        <f>IF(Raw_Data!L1789="","Yes","No")</f>
        <v>No</v>
      </c>
      <c r="AE1789" s="19" t="str">
        <f>IF(Raw_Data!T1789="","Imputed",IF(Raw_Data!T1789&gt;INDEX(Cleaning_Reference!$F$6:$F$13,MATCH(D1789,Cleaning_Reference!$A$6:$A$13,0)),"Capped","Original"))</f>
        <v>Original</v>
      </c>
      <c r="AF1789" s="21">
        <f t="shared" si="27"/>
        <v>2.68</v>
      </c>
    </row>
    <row r="1790" spans="1:32" ht="15" customHeight="1" x14ac:dyDescent="0.3">
      <c r="A1790" s="20" t="str">
        <f>Raw_Data!A1790</f>
        <v>SF11789</v>
      </c>
      <c r="B1790" s="15" t="str">
        <f>Raw_Data!B1790</f>
        <v>Andhra Pradesh</v>
      </c>
      <c r="C1790" s="15" t="str">
        <f>Raw_Data!C1790</f>
        <v>Rajkot</v>
      </c>
      <c r="D1790" s="15" t="str">
        <f>Raw_Data!D1790</f>
        <v>Chilli</v>
      </c>
      <c r="E1790" s="15" t="str">
        <f>Raw_Data!E1790</f>
        <v>Kharif</v>
      </c>
      <c r="F1790" s="15">
        <f>Raw_Data!F1790</f>
        <v>7.7</v>
      </c>
      <c r="G1790" s="18">
        <f>IF(Raw_Data!G1790="",ROUND(AVERAGEIFS(Raw_Data!$G$2:$G$4001,Raw_Data!$E$2:$E$4001,E1790),1),Raw_Data!G1790)</f>
        <v>728.5</v>
      </c>
      <c r="H1790" s="15">
        <f>Raw_Data!H1790</f>
        <v>33</v>
      </c>
      <c r="I1790" s="15">
        <f>Raw_Data!I1790</f>
        <v>74.900000000000006</v>
      </c>
      <c r="J1790" s="15">
        <f>Raw_Data!J1790</f>
        <v>6.9</v>
      </c>
      <c r="K1790" s="15">
        <f>Raw_Data!K1790</f>
        <v>8.3800000000000008</v>
      </c>
      <c r="L1790" s="18">
        <f>IF(Raw_Data!L1790="",ROUND(AVERAGEIFS(Raw_Data!$L$2:$L$4001,Raw_Data!$E$2:$E$4001,E1790),1),Raw_Data!L1790)</f>
        <v>37.700000000000003</v>
      </c>
      <c r="M1790" s="15">
        <f>Raw_Data!M1790</f>
        <v>149.1</v>
      </c>
      <c r="N1790" s="15">
        <f>Raw_Data!N1790</f>
        <v>51.6</v>
      </c>
      <c r="O1790" s="15">
        <f>Raw_Data!O1790</f>
        <v>150.6</v>
      </c>
      <c r="P1790" s="15" t="str">
        <f>Raw_Data!P1790</f>
        <v>Drip</v>
      </c>
      <c r="Q1790" s="15">
        <f>Raw_Data!Q1790</f>
        <v>310.7</v>
      </c>
      <c r="R1790" s="15">
        <f>Raw_Data!R1790</f>
        <v>4.4400000000000004</v>
      </c>
      <c r="S1790" s="15">
        <f>Raw_Data!S1790</f>
        <v>0.97</v>
      </c>
      <c r="T1790" s="18">
        <f>IF(Raw_Data!T1790="",ROUND(AVERAGEIFS(Raw_Data!$T$2:$T$4001,Raw_Data!$E$2:$E$4001,E1790,Raw_Data!$D$2:$D$4001,D1790),2),IF(Raw_Data!T1790&gt;INDEX(Cleaning_Reference!$F$6:$F$13,MATCH(D1790,Cleaning_Reference!$A$6:$A$13,0)),INDEX(Cleaning_Reference!$F$6:$F$13,MATCH(D1790,Cleaning_Reference!$A$6:$A$13,0)),Raw_Data!T1790))</f>
        <v>0.3</v>
      </c>
      <c r="U1790" s="15">
        <f>Raw_Data!U1790</f>
        <v>2.31</v>
      </c>
      <c r="V1790" s="15">
        <f>Raw_Data!V1790</f>
        <v>98503</v>
      </c>
      <c r="W1790" s="15">
        <f>Raw_Data!W1790</f>
        <v>559500</v>
      </c>
      <c r="X1790" s="15">
        <f>Raw_Data!X1790</f>
        <v>227542</v>
      </c>
      <c r="Y1790" s="15">
        <f>Raw_Data!Y1790</f>
        <v>-331958</v>
      </c>
      <c r="Z1790" s="15">
        <f>Raw_Data!Z1790</f>
        <v>3492</v>
      </c>
      <c r="AA1790" s="15">
        <f>Raw_Data!AA1790</f>
        <v>0.66200000000000003</v>
      </c>
      <c r="AB1790" s="15">
        <f>Raw_Data!AB1790</f>
        <v>52.7</v>
      </c>
      <c r="AC1790" s="19" t="str">
        <f>IF(Raw_Data!G1790="","Yes","No")</f>
        <v>No</v>
      </c>
      <c r="AD1790" s="19" t="str">
        <f>IF(Raw_Data!L1790="","Yes","No")</f>
        <v>No</v>
      </c>
      <c r="AE1790" s="19" t="str">
        <f>IF(Raw_Data!T1790="","Imputed",IF(Raw_Data!T1790&gt;INDEX(Cleaning_Reference!$F$6:$F$13,MATCH(D1790,Cleaning_Reference!$A$6:$A$13,0)),"Capped","Original"))</f>
        <v>Original</v>
      </c>
      <c r="AF1790" s="21">
        <f t="shared" si="27"/>
        <v>2.31</v>
      </c>
    </row>
    <row r="1791" spans="1:32" ht="15" customHeight="1" x14ac:dyDescent="0.3">
      <c r="A1791" s="20" t="str">
        <f>Raw_Data!A1791</f>
        <v>SF11790</v>
      </c>
      <c r="B1791" s="15" t="str">
        <f>Raw_Data!B1791</f>
        <v>Andhra Pradesh</v>
      </c>
      <c r="C1791" s="15" t="str">
        <f>Raw_Data!C1791</f>
        <v>Raichur</v>
      </c>
      <c r="D1791" s="15" t="str">
        <f>Raw_Data!D1791</f>
        <v>Cotton</v>
      </c>
      <c r="E1791" s="15" t="str">
        <f>Raw_Data!E1791</f>
        <v>Kharif</v>
      </c>
      <c r="F1791" s="15">
        <f>Raw_Data!F1791</f>
        <v>0.79</v>
      </c>
      <c r="G1791" s="18">
        <f>IF(Raw_Data!G1791="",ROUND(AVERAGEIFS(Raw_Data!$G$2:$G$4001,Raw_Data!$E$2:$E$4001,E1791),1),Raw_Data!G1791)</f>
        <v>1058.2</v>
      </c>
      <c r="H1791" s="15">
        <f>Raw_Data!H1791</f>
        <v>26.7</v>
      </c>
      <c r="I1791" s="15">
        <f>Raw_Data!I1791</f>
        <v>60.9</v>
      </c>
      <c r="J1791" s="15">
        <f>Raw_Data!J1791</f>
        <v>7.5</v>
      </c>
      <c r="K1791" s="15">
        <f>Raw_Data!K1791</f>
        <v>6.57</v>
      </c>
      <c r="L1791" s="18">
        <f>IF(Raw_Data!L1791="",ROUND(AVERAGEIFS(Raw_Data!$L$2:$L$4001,Raw_Data!$E$2:$E$4001,E1791),1),Raw_Data!L1791)</f>
        <v>31.3</v>
      </c>
      <c r="M1791" s="15">
        <f>Raw_Data!M1791</f>
        <v>138.80000000000001</v>
      </c>
      <c r="N1791" s="15">
        <f>Raw_Data!N1791</f>
        <v>15</v>
      </c>
      <c r="O1791" s="15">
        <f>Raw_Data!O1791</f>
        <v>57</v>
      </c>
      <c r="P1791" s="15" t="str">
        <f>Raw_Data!P1791</f>
        <v>Sprinkler</v>
      </c>
      <c r="Q1791" s="15">
        <f>Raw_Data!Q1791</f>
        <v>198.4</v>
      </c>
      <c r="R1791" s="15">
        <f>Raw_Data!R1791</f>
        <v>7.61</v>
      </c>
      <c r="S1791" s="15">
        <f>Raw_Data!S1791</f>
        <v>0.78</v>
      </c>
      <c r="T1791" s="18">
        <f>IF(Raw_Data!T1791="",ROUND(AVERAGEIFS(Raw_Data!$T$2:$T$4001,Raw_Data!$E$2:$E$4001,E1791,Raw_Data!$D$2:$D$4001,D1791),2),IF(Raw_Data!T1791&gt;INDEX(Cleaning_Reference!$F$6:$F$13,MATCH(D1791,Cleaning_Reference!$A$6:$A$13,0)),INDEX(Cleaning_Reference!$F$6:$F$13,MATCH(D1791,Cleaning_Reference!$A$6:$A$13,0)),Raw_Data!T1791))</f>
        <v>1.7</v>
      </c>
      <c r="U1791" s="15">
        <f>Raw_Data!U1791</f>
        <v>1.34</v>
      </c>
      <c r="V1791" s="15">
        <f>Raw_Data!V1791</f>
        <v>82716</v>
      </c>
      <c r="W1791" s="15">
        <f>Raw_Data!W1791</f>
        <v>55125</v>
      </c>
      <c r="X1791" s="15">
        <f>Raw_Data!X1791</f>
        <v>110839</v>
      </c>
      <c r="Y1791" s="15">
        <f>Raw_Data!Y1791</f>
        <v>55714</v>
      </c>
      <c r="Z1791" s="15">
        <f>Raw_Data!Z1791</f>
        <v>517</v>
      </c>
      <c r="AA1791" s="15">
        <f>Raw_Data!AA1791</f>
        <v>2.5920000000000001</v>
      </c>
      <c r="AB1791" s="15">
        <f>Raw_Data!AB1791</f>
        <v>56.3</v>
      </c>
      <c r="AC1791" s="19" t="str">
        <f>IF(Raw_Data!G1791="","Yes","No")</f>
        <v>No</v>
      </c>
      <c r="AD1791" s="19" t="str">
        <f>IF(Raw_Data!L1791="","Yes","No")</f>
        <v>No</v>
      </c>
      <c r="AE1791" s="19" t="str">
        <f>IF(Raw_Data!T1791="","Imputed",IF(Raw_Data!T1791&gt;INDEX(Cleaning_Reference!$F$6:$F$13,MATCH(D1791,Cleaning_Reference!$A$6:$A$13,0)),"Capped","Original"))</f>
        <v>Original</v>
      </c>
      <c r="AF1791" s="21">
        <f t="shared" si="27"/>
        <v>1.34</v>
      </c>
    </row>
    <row r="1792" spans="1:32" ht="15" customHeight="1" x14ac:dyDescent="0.3">
      <c r="A1792" s="20" t="str">
        <f>Raw_Data!A1792</f>
        <v>SF11791</v>
      </c>
      <c r="B1792" s="15" t="str">
        <f>Raw_Data!B1792</f>
        <v>Tamil Nadu</v>
      </c>
      <c r="C1792" s="15" t="str">
        <f>Raw_Data!C1792</f>
        <v>Nashik</v>
      </c>
      <c r="D1792" s="15" t="str">
        <f>Raw_Data!D1792</f>
        <v>Maize</v>
      </c>
      <c r="E1792" s="15" t="str">
        <f>Raw_Data!E1792</f>
        <v>Kharif</v>
      </c>
      <c r="F1792" s="15">
        <f>Raw_Data!F1792</f>
        <v>1.37</v>
      </c>
      <c r="G1792" s="18">
        <f>IF(Raw_Data!G1792="",ROUND(AVERAGEIFS(Raw_Data!$G$2:$G$4001,Raw_Data!$E$2:$E$4001,E1792),1),Raw_Data!G1792)</f>
        <v>954.5</v>
      </c>
      <c r="H1792" s="15">
        <f>Raw_Data!H1792</f>
        <v>22.9</v>
      </c>
      <c r="I1792" s="15">
        <f>Raw_Data!I1792</f>
        <v>63</v>
      </c>
      <c r="J1792" s="15">
        <f>Raw_Data!J1792</f>
        <v>7.1</v>
      </c>
      <c r="K1792" s="15">
        <f>Raw_Data!K1792</f>
        <v>6.99</v>
      </c>
      <c r="L1792" s="18">
        <f>IF(Raw_Data!L1792="",ROUND(AVERAGEIFS(Raw_Data!$L$2:$L$4001,Raw_Data!$E$2:$E$4001,E1792),1),Raw_Data!L1792)</f>
        <v>35.9</v>
      </c>
      <c r="M1792" s="15">
        <f>Raw_Data!M1792</f>
        <v>152.6</v>
      </c>
      <c r="N1792" s="15">
        <f>Raw_Data!N1792</f>
        <v>65.8</v>
      </c>
      <c r="O1792" s="15">
        <f>Raw_Data!O1792</f>
        <v>123.5</v>
      </c>
      <c r="P1792" s="15" t="str">
        <f>Raw_Data!P1792</f>
        <v>Sprinkler</v>
      </c>
      <c r="Q1792" s="15">
        <f>Raw_Data!Q1792</f>
        <v>215.1</v>
      </c>
      <c r="R1792" s="15">
        <f>Raw_Data!R1792</f>
        <v>3.38</v>
      </c>
      <c r="S1792" s="15">
        <f>Raw_Data!S1792</f>
        <v>0.68</v>
      </c>
      <c r="T1792" s="18">
        <f>IF(Raw_Data!T1792="",ROUND(AVERAGEIFS(Raw_Data!$T$2:$T$4001,Raw_Data!$E$2:$E$4001,E1792,Raw_Data!$D$2:$D$4001,D1792),2),IF(Raw_Data!T1792&gt;INDEX(Cleaning_Reference!$F$6:$F$13,MATCH(D1792,Cleaning_Reference!$A$6:$A$13,0)),INDEX(Cleaning_Reference!$F$6:$F$13,MATCH(D1792,Cleaning_Reference!$A$6:$A$13,0)),Raw_Data!T1792))</f>
        <v>4.3</v>
      </c>
      <c r="U1792" s="15">
        <f>Raw_Data!U1792</f>
        <v>5.89</v>
      </c>
      <c r="V1792" s="15">
        <f>Raw_Data!V1792</f>
        <v>19789</v>
      </c>
      <c r="W1792" s="15">
        <f>Raw_Data!W1792</f>
        <v>91147</v>
      </c>
      <c r="X1792" s="15">
        <f>Raw_Data!X1792</f>
        <v>116557</v>
      </c>
      <c r="Y1792" s="15">
        <f>Raw_Data!Y1792</f>
        <v>25410</v>
      </c>
      <c r="Z1792" s="15">
        <f>Raw_Data!Z1792</f>
        <v>796</v>
      </c>
      <c r="AA1792" s="15">
        <f>Raw_Data!AA1792</f>
        <v>7.399</v>
      </c>
      <c r="AB1792" s="15">
        <f>Raw_Data!AB1792</f>
        <v>53.8</v>
      </c>
      <c r="AC1792" s="19" t="str">
        <f>IF(Raw_Data!G1792="","Yes","No")</f>
        <v>No</v>
      </c>
      <c r="AD1792" s="19" t="str">
        <f>IF(Raw_Data!L1792="","Yes","No")</f>
        <v>No</v>
      </c>
      <c r="AE1792" s="19" t="str">
        <f>IF(Raw_Data!T1792="","Imputed",IF(Raw_Data!T1792&gt;INDEX(Cleaning_Reference!$F$6:$F$13,MATCH(D1792,Cleaning_Reference!$A$6:$A$13,0)),"Capped","Original"))</f>
        <v>Original</v>
      </c>
      <c r="AF1792" s="21">
        <f t="shared" si="27"/>
        <v>5.89</v>
      </c>
    </row>
    <row r="1793" spans="1:32" ht="15" customHeight="1" x14ac:dyDescent="0.3">
      <c r="A1793" s="20" t="str">
        <f>Raw_Data!A1793</f>
        <v>SF11792</v>
      </c>
      <c r="B1793" s="15" t="str">
        <f>Raw_Data!B1793</f>
        <v>Andhra Pradesh</v>
      </c>
      <c r="C1793" s="15" t="str">
        <f>Raw_Data!C1793</f>
        <v>Indore</v>
      </c>
      <c r="D1793" s="15" t="str">
        <f>Raw_Data!D1793</f>
        <v>Wheat</v>
      </c>
      <c r="E1793" s="15" t="str">
        <f>Raw_Data!E1793</f>
        <v>Rabi</v>
      </c>
      <c r="F1793" s="15">
        <f>Raw_Data!F1793</f>
        <v>8.76</v>
      </c>
      <c r="G1793" s="18">
        <f>IF(Raw_Data!G1793="",ROUND(AVERAGEIFS(Raw_Data!$G$2:$G$4001,Raw_Data!$E$2:$E$4001,E1793),1),Raw_Data!G1793)</f>
        <v>259.10000000000002</v>
      </c>
      <c r="H1793" s="15">
        <f>Raw_Data!H1793</f>
        <v>24.2</v>
      </c>
      <c r="I1793" s="15">
        <f>Raw_Data!I1793</f>
        <v>50.3</v>
      </c>
      <c r="J1793" s="15">
        <f>Raw_Data!J1793</f>
        <v>7</v>
      </c>
      <c r="K1793" s="15">
        <f>Raw_Data!K1793</f>
        <v>5.99</v>
      </c>
      <c r="L1793" s="18">
        <f>IF(Raw_Data!L1793="",ROUND(AVERAGEIFS(Raw_Data!$L$2:$L$4001,Raw_Data!$E$2:$E$4001,E1793),1),Raw_Data!L1793)</f>
        <v>29.2</v>
      </c>
      <c r="M1793" s="15">
        <f>Raw_Data!M1793</f>
        <v>108.7</v>
      </c>
      <c r="N1793" s="15">
        <f>Raw_Data!N1793</f>
        <v>85.3</v>
      </c>
      <c r="O1793" s="15">
        <f>Raw_Data!O1793</f>
        <v>143.9</v>
      </c>
      <c r="P1793" s="15" t="str">
        <f>Raw_Data!P1793</f>
        <v>Flood</v>
      </c>
      <c r="Q1793" s="15">
        <f>Raw_Data!Q1793</f>
        <v>205.6</v>
      </c>
      <c r="R1793" s="15">
        <f>Raw_Data!R1793</f>
        <v>5.55</v>
      </c>
      <c r="S1793" s="15">
        <f>Raw_Data!S1793</f>
        <v>0.95</v>
      </c>
      <c r="T1793" s="18">
        <f>IF(Raw_Data!T1793="",ROUND(AVERAGEIFS(Raw_Data!$T$2:$T$4001,Raw_Data!$E$2:$E$4001,E1793,Raw_Data!$D$2:$D$4001,D1793),2),IF(Raw_Data!T1793&gt;INDEX(Cleaning_Reference!$F$6:$F$13,MATCH(D1793,Cleaning_Reference!$A$6:$A$13,0)),INDEX(Cleaning_Reference!$F$6:$F$13,MATCH(D1793,Cleaning_Reference!$A$6:$A$13,0)),Raw_Data!T1793))</f>
        <v>1.34</v>
      </c>
      <c r="U1793" s="15">
        <f>Raw_Data!U1793</f>
        <v>11.74</v>
      </c>
      <c r="V1793" s="15">
        <f>Raw_Data!V1793</f>
        <v>28747</v>
      </c>
      <c r="W1793" s="15">
        <f>Raw_Data!W1793</f>
        <v>571984</v>
      </c>
      <c r="X1793" s="15">
        <f>Raw_Data!X1793</f>
        <v>337490</v>
      </c>
      <c r="Y1793" s="15">
        <f>Raw_Data!Y1793</f>
        <v>-234494</v>
      </c>
      <c r="Z1793" s="15">
        <f>Raw_Data!Z1793</f>
        <v>5686</v>
      </c>
      <c r="AA1793" s="15">
        <f>Raw_Data!AA1793</f>
        <v>2.0649999999999999</v>
      </c>
      <c r="AB1793" s="15">
        <f>Raw_Data!AB1793</f>
        <v>28</v>
      </c>
      <c r="AC1793" s="19" t="str">
        <f>IF(Raw_Data!G1793="","Yes","No")</f>
        <v>No</v>
      </c>
      <c r="AD1793" s="19" t="str">
        <f>IF(Raw_Data!L1793="","Yes","No")</f>
        <v>No</v>
      </c>
      <c r="AE1793" s="19" t="str">
        <f>IF(Raw_Data!T1793="","Imputed",IF(Raw_Data!T1793&gt;INDEX(Cleaning_Reference!$F$6:$F$13,MATCH(D1793,Cleaning_Reference!$A$6:$A$13,0)),"Capped","Original"))</f>
        <v>Original</v>
      </c>
      <c r="AF1793" s="21">
        <f t="shared" si="27"/>
        <v>11.74</v>
      </c>
    </row>
    <row r="1794" spans="1:32" ht="15" customHeight="1" x14ac:dyDescent="0.3">
      <c r="A1794" s="20" t="str">
        <f>Raw_Data!A1794</f>
        <v>SF11793</v>
      </c>
      <c r="B1794" s="15" t="str">
        <f>Raw_Data!B1794</f>
        <v>Karnataka</v>
      </c>
      <c r="C1794" s="15" t="str">
        <f>Raw_Data!C1794</f>
        <v>Ludhiana</v>
      </c>
      <c r="D1794" s="15" t="str">
        <f>Raw_Data!D1794</f>
        <v>Chilli</v>
      </c>
      <c r="E1794" s="15" t="str">
        <f>Raw_Data!E1794</f>
        <v>Kharif</v>
      </c>
      <c r="F1794" s="15">
        <f>Raw_Data!F1794</f>
        <v>14.43</v>
      </c>
      <c r="G1794" s="18">
        <f>IF(Raw_Data!G1794="",ROUND(AVERAGEIFS(Raw_Data!$G$2:$G$4001,Raw_Data!$E$2:$E$4001,E1794),1),Raw_Data!G1794)</f>
        <v>1163.8</v>
      </c>
      <c r="H1794" s="15">
        <f>Raw_Data!H1794</f>
        <v>27.8</v>
      </c>
      <c r="I1794" s="15">
        <f>Raw_Data!I1794</f>
        <v>82.9</v>
      </c>
      <c r="J1794" s="15">
        <f>Raw_Data!J1794</f>
        <v>8.4</v>
      </c>
      <c r="K1794" s="15">
        <f>Raw_Data!K1794</f>
        <v>6.67</v>
      </c>
      <c r="L1794" s="18">
        <f>IF(Raw_Data!L1794="",ROUND(AVERAGEIFS(Raw_Data!$L$2:$L$4001,Raw_Data!$E$2:$E$4001,E1794),1),Raw_Data!L1794)</f>
        <v>31.6</v>
      </c>
      <c r="M1794" s="15">
        <f>Raw_Data!M1794</f>
        <v>144</v>
      </c>
      <c r="N1794" s="15">
        <f>Raw_Data!N1794</f>
        <v>55.1</v>
      </c>
      <c r="O1794" s="15">
        <f>Raw_Data!O1794</f>
        <v>70.3</v>
      </c>
      <c r="P1794" s="15" t="str">
        <f>Raw_Data!P1794</f>
        <v>Flood</v>
      </c>
      <c r="Q1794" s="15">
        <f>Raw_Data!Q1794</f>
        <v>270.89999999999998</v>
      </c>
      <c r="R1794" s="15">
        <f>Raw_Data!R1794</f>
        <v>2.04</v>
      </c>
      <c r="S1794" s="15">
        <f>Raw_Data!S1794</f>
        <v>0.89</v>
      </c>
      <c r="T1794" s="18">
        <f>IF(Raw_Data!T1794="",ROUND(AVERAGEIFS(Raw_Data!$T$2:$T$4001,Raw_Data!$E$2:$E$4001,E1794,Raw_Data!$D$2:$D$4001,D1794),2),IF(Raw_Data!T1794&gt;INDEX(Cleaning_Reference!$F$6:$F$13,MATCH(D1794,Cleaning_Reference!$A$6:$A$13,0)),INDEX(Cleaning_Reference!$F$6:$F$13,MATCH(D1794,Cleaning_Reference!$A$6:$A$13,0)),Raw_Data!T1794))</f>
        <v>2.08</v>
      </c>
      <c r="U1794" s="15">
        <f>Raw_Data!U1794</f>
        <v>30.01</v>
      </c>
      <c r="V1794" s="15">
        <f>Raw_Data!V1794</f>
        <v>104534</v>
      </c>
      <c r="W1794" s="15">
        <f>Raw_Data!W1794</f>
        <v>1000485</v>
      </c>
      <c r="X1794" s="15">
        <f>Raw_Data!X1794</f>
        <v>3137065</v>
      </c>
      <c r="Y1794" s="15">
        <f>Raw_Data!Y1794</f>
        <v>2136580</v>
      </c>
      <c r="Z1794" s="15">
        <f>Raw_Data!Z1794</f>
        <v>11614</v>
      </c>
      <c r="AA1794" s="15">
        <f>Raw_Data!AA1794</f>
        <v>2.5840000000000001</v>
      </c>
      <c r="AB1794" s="15">
        <f>Raw_Data!AB1794</f>
        <v>76.900000000000006</v>
      </c>
      <c r="AC1794" s="19" t="str">
        <f>IF(Raw_Data!G1794="","Yes","No")</f>
        <v>No</v>
      </c>
      <c r="AD1794" s="19" t="str">
        <f>IF(Raw_Data!L1794="","Yes","No")</f>
        <v>No</v>
      </c>
      <c r="AE1794" s="19" t="str">
        <f>IF(Raw_Data!T1794="","Imputed",IF(Raw_Data!T1794&gt;INDEX(Cleaning_Reference!$F$6:$F$13,MATCH(D1794,Cleaning_Reference!$A$6:$A$13,0)),"Capped","Original"))</f>
        <v>Original</v>
      </c>
      <c r="AF1794" s="21">
        <f t="shared" ref="AF1794:AF1857" si="28">ROUND(T1794*F1794,2)</f>
        <v>30.01</v>
      </c>
    </row>
    <row r="1795" spans="1:32" ht="15" customHeight="1" x14ac:dyDescent="0.3">
      <c r="A1795" s="20" t="str">
        <f>Raw_Data!A1795</f>
        <v>SF11794</v>
      </c>
      <c r="B1795" s="15" t="str">
        <f>Raw_Data!B1795</f>
        <v>Telangana</v>
      </c>
      <c r="C1795" s="15" t="str">
        <f>Raw_Data!C1795</f>
        <v>Indore</v>
      </c>
      <c r="D1795" s="15" t="str">
        <f>Raw_Data!D1795</f>
        <v>Cotton</v>
      </c>
      <c r="E1795" s="15" t="str">
        <f>Raw_Data!E1795</f>
        <v>Zaid</v>
      </c>
      <c r="F1795" s="15">
        <f>Raw_Data!F1795</f>
        <v>5.27</v>
      </c>
      <c r="G1795" s="18">
        <f>IF(Raw_Data!G1795="",ROUND(AVERAGEIFS(Raw_Data!$G$2:$G$4001,Raw_Data!$E$2:$E$4001,E1795),1),Raw_Data!G1795)</f>
        <v>157.69999999999999</v>
      </c>
      <c r="H1795" s="15">
        <f>Raw_Data!H1795</f>
        <v>32.299999999999997</v>
      </c>
      <c r="I1795" s="15">
        <f>Raw_Data!I1795</f>
        <v>54.6</v>
      </c>
      <c r="J1795" s="15">
        <f>Raw_Data!J1795</f>
        <v>6.6</v>
      </c>
      <c r="K1795" s="15">
        <f>Raw_Data!K1795</f>
        <v>7.11</v>
      </c>
      <c r="L1795" s="18">
        <f>IF(Raw_Data!L1795="",ROUND(AVERAGEIFS(Raw_Data!$L$2:$L$4001,Raw_Data!$E$2:$E$4001,E1795),1),Raw_Data!L1795)</f>
        <v>19</v>
      </c>
      <c r="M1795" s="15">
        <f>Raw_Data!M1795</f>
        <v>131.19999999999999</v>
      </c>
      <c r="N1795" s="15">
        <f>Raw_Data!N1795</f>
        <v>46.4</v>
      </c>
      <c r="O1795" s="15">
        <f>Raw_Data!O1795</f>
        <v>73.099999999999994</v>
      </c>
      <c r="P1795" s="15" t="str">
        <f>Raw_Data!P1795</f>
        <v>Flood</v>
      </c>
      <c r="Q1795" s="15">
        <f>Raw_Data!Q1795</f>
        <v>264.89999999999998</v>
      </c>
      <c r="R1795" s="15">
        <f>Raw_Data!R1795</f>
        <v>2.37</v>
      </c>
      <c r="S1795" s="15">
        <f>Raw_Data!S1795</f>
        <v>0.68</v>
      </c>
      <c r="T1795" s="18">
        <f>IF(Raw_Data!T1795="",ROUND(AVERAGEIFS(Raw_Data!$T$2:$T$4001,Raw_Data!$E$2:$E$4001,E1795,Raw_Data!$D$2:$D$4001,D1795),2),IF(Raw_Data!T1795&gt;INDEX(Cleaning_Reference!$F$6:$F$13,MATCH(D1795,Cleaning_Reference!$A$6:$A$13,0)),INDEX(Cleaning_Reference!$F$6:$F$13,MATCH(D1795,Cleaning_Reference!$A$6:$A$13,0)),Raw_Data!T1795))</f>
        <v>0.87</v>
      </c>
      <c r="U1795" s="15">
        <f>Raw_Data!U1795</f>
        <v>4.58</v>
      </c>
      <c r="V1795" s="15">
        <f>Raw_Data!V1795</f>
        <v>65217</v>
      </c>
      <c r="W1795" s="15">
        <f>Raw_Data!W1795</f>
        <v>391790</v>
      </c>
      <c r="X1795" s="15">
        <f>Raw_Data!X1795</f>
        <v>298694</v>
      </c>
      <c r="Y1795" s="15">
        <f>Raw_Data!Y1795</f>
        <v>-93096</v>
      </c>
      <c r="Z1795" s="15">
        <f>Raw_Data!Z1795</f>
        <v>4825</v>
      </c>
      <c r="AA1795" s="15">
        <f>Raw_Data!AA1795</f>
        <v>0.94899999999999995</v>
      </c>
      <c r="AB1795" s="15">
        <f>Raw_Data!AB1795</f>
        <v>55</v>
      </c>
      <c r="AC1795" s="19" t="str">
        <f>IF(Raw_Data!G1795="","Yes","No")</f>
        <v>No</v>
      </c>
      <c r="AD1795" s="19" t="str">
        <f>IF(Raw_Data!L1795="","Yes","No")</f>
        <v>No</v>
      </c>
      <c r="AE1795" s="19" t="str">
        <f>IF(Raw_Data!T1795="","Imputed",IF(Raw_Data!T1795&gt;INDEX(Cleaning_Reference!$F$6:$F$13,MATCH(D1795,Cleaning_Reference!$A$6:$A$13,0)),"Capped","Original"))</f>
        <v>Original</v>
      </c>
      <c r="AF1795" s="21">
        <f t="shared" si="28"/>
        <v>4.58</v>
      </c>
    </row>
    <row r="1796" spans="1:32" ht="15" customHeight="1" x14ac:dyDescent="0.3">
      <c r="A1796" s="20" t="str">
        <f>Raw_Data!A1796</f>
        <v>SF11795</v>
      </c>
      <c r="B1796" s="15" t="str">
        <f>Raw_Data!B1796</f>
        <v>Gujarat</v>
      </c>
      <c r="C1796" s="15" t="str">
        <f>Raw_Data!C1796</f>
        <v>Nalgonda</v>
      </c>
      <c r="D1796" s="15" t="str">
        <f>Raw_Data!D1796</f>
        <v>Cotton</v>
      </c>
      <c r="E1796" s="15" t="str">
        <f>Raw_Data!E1796</f>
        <v>Kharif</v>
      </c>
      <c r="F1796" s="15">
        <f>Raw_Data!F1796</f>
        <v>13.86</v>
      </c>
      <c r="G1796" s="18">
        <f>IF(Raw_Data!G1796="",ROUND(AVERAGEIFS(Raw_Data!$G$2:$G$4001,Raw_Data!$E$2:$E$4001,E1796),1),Raw_Data!G1796)</f>
        <v>608.5</v>
      </c>
      <c r="H1796" s="15">
        <f>Raw_Data!H1796</f>
        <v>30.4</v>
      </c>
      <c r="I1796" s="15">
        <f>Raw_Data!I1796</f>
        <v>69.5</v>
      </c>
      <c r="J1796" s="15">
        <f>Raw_Data!J1796</f>
        <v>5.9</v>
      </c>
      <c r="K1796" s="15">
        <f>Raw_Data!K1796</f>
        <v>6.66</v>
      </c>
      <c r="L1796" s="18">
        <f>IF(Raw_Data!L1796="",ROUND(AVERAGEIFS(Raw_Data!$L$2:$L$4001,Raw_Data!$E$2:$E$4001,E1796),1),Raw_Data!L1796)</f>
        <v>23.8</v>
      </c>
      <c r="M1796" s="15">
        <f>Raw_Data!M1796</f>
        <v>107.5</v>
      </c>
      <c r="N1796" s="15">
        <f>Raw_Data!N1796</f>
        <v>59.6</v>
      </c>
      <c r="O1796" s="15">
        <f>Raw_Data!O1796</f>
        <v>47.1</v>
      </c>
      <c r="P1796" s="15" t="str">
        <f>Raw_Data!P1796</f>
        <v>Drip</v>
      </c>
      <c r="Q1796" s="15">
        <f>Raw_Data!Q1796</f>
        <v>131.30000000000001</v>
      </c>
      <c r="R1796" s="15">
        <f>Raw_Data!R1796</f>
        <v>0.8</v>
      </c>
      <c r="S1796" s="15">
        <f>Raw_Data!S1796</f>
        <v>0.77</v>
      </c>
      <c r="T1796" s="18">
        <f>IF(Raw_Data!T1796="",ROUND(AVERAGEIFS(Raw_Data!$T$2:$T$4001,Raw_Data!$E$2:$E$4001,E1796,Raw_Data!$D$2:$D$4001,D1796),2),IF(Raw_Data!T1796&gt;INDEX(Cleaning_Reference!$F$6:$F$13,MATCH(D1796,Cleaning_Reference!$A$6:$A$13,0)),INDEX(Cleaning_Reference!$F$6:$F$13,MATCH(D1796,Cleaning_Reference!$A$6:$A$13,0)),Raw_Data!T1796))</f>
        <v>2.09</v>
      </c>
      <c r="U1796" s="15">
        <f>Raw_Data!U1796</f>
        <v>28.97</v>
      </c>
      <c r="V1796" s="15">
        <f>Raw_Data!V1796</f>
        <v>55260</v>
      </c>
      <c r="W1796" s="15">
        <f>Raw_Data!W1796</f>
        <v>777753</v>
      </c>
      <c r="X1796" s="15">
        <f>Raw_Data!X1796</f>
        <v>1600882</v>
      </c>
      <c r="Y1796" s="15">
        <f>Raw_Data!Y1796</f>
        <v>823129</v>
      </c>
      <c r="Z1796" s="15">
        <f>Raw_Data!Z1796</f>
        <v>8869</v>
      </c>
      <c r="AA1796" s="15">
        <f>Raw_Data!AA1796</f>
        <v>3.266</v>
      </c>
      <c r="AB1796" s="15">
        <f>Raw_Data!AB1796</f>
        <v>58.5</v>
      </c>
      <c r="AC1796" s="19" t="str">
        <f>IF(Raw_Data!G1796="","Yes","No")</f>
        <v>No</v>
      </c>
      <c r="AD1796" s="19" t="str">
        <f>IF(Raw_Data!L1796="","Yes","No")</f>
        <v>No</v>
      </c>
      <c r="AE1796" s="19" t="str">
        <f>IF(Raw_Data!T1796="","Imputed",IF(Raw_Data!T1796&gt;INDEX(Cleaning_Reference!$F$6:$F$13,MATCH(D1796,Cleaning_Reference!$A$6:$A$13,0)),"Capped","Original"))</f>
        <v>Original</v>
      </c>
      <c r="AF1796" s="21">
        <f t="shared" si="28"/>
        <v>28.97</v>
      </c>
    </row>
    <row r="1797" spans="1:32" ht="15" customHeight="1" x14ac:dyDescent="0.3">
      <c r="A1797" s="20" t="str">
        <f>Raw_Data!A1797</f>
        <v>SF11796</v>
      </c>
      <c r="B1797" s="15" t="str">
        <f>Raw_Data!B1797</f>
        <v>Karnataka</v>
      </c>
      <c r="C1797" s="15" t="str">
        <f>Raw_Data!C1797</f>
        <v>Krishna</v>
      </c>
      <c r="D1797" s="15" t="str">
        <f>Raw_Data!D1797</f>
        <v>Cotton</v>
      </c>
      <c r="E1797" s="15" t="str">
        <f>Raw_Data!E1797</f>
        <v>Zaid</v>
      </c>
      <c r="F1797" s="15">
        <f>Raw_Data!F1797</f>
        <v>6.9</v>
      </c>
      <c r="G1797" s="18">
        <f>IF(Raw_Data!G1797="",ROUND(AVERAGEIFS(Raw_Data!$G$2:$G$4001,Raw_Data!$E$2:$E$4001,E1797),1),Raw_Data!G1797)</f>
        <v>269.10000000000002</v>
      </c>
      <c r="H1797" s="15">
        <f>Raw_Data!H1797</f>
        <v>31.6</v>
      </c>
      <c r="I1797" s="15">
        <f>Raw_Data!I1797</f>
        <v>38.200000000000003</v>
      </c>
      <c r="J1797" s="15">
        <f>Raw_Data!J1797</f>
        <v>8.1</v>
      </c>
      <c r="K1797" s="15">
        <f>Raw_Data!K1797</f>
        <v>7.35</v>
      </c>
      <c r="L1797" s="18">
        <f>IF(Raw_Data!L1797="",ROUND(AVERAGEIFS(Raw_Data!$L$2:$L$4001,Raw_Data!$E$2:$E$4001,E1797),1),Raw_Data!L1797)</f>
        <v>30.9</v>
      </c>
      <c r="M1797" s="15">
        <f>Raw_Data!M1797</f>
        <v>69.7</v>
      </c>
      <c r="N1797" s="15">
        <f>Raw_Data!N1797</f>
        <v>67.5</v>
      </c>
      <c r="O1797" s="15">
        <f>Raw_Data!O1797</f>
        <v>100.4</v>
      </c>
      <c r="P1797" s="15" t="str">
        <f>Raw_Data!P1797</f>
        <v>Rainfed</v>
      </c>
      <c r="Q1797" s="15">
        <f>Raw_Data!Q1797</f>
        <v>192.8</v>
      </c>
      <c r="R1797" s="15">
        <f>Raw_Data!R1797</f>
        <v>5.8</v>
      </c>
      <c r="S1797" s="15">
        <f>Raw_Data!S1797</f>
        <v>0.73</v>
      </c>
      <c r="T1797" s="18">
        <f>IF(Raw_Data!T1797="",ROUND(AVERAGEIFS(Raw_Data!$T$2:$T$4001,Raw_Data!$E$2:$E$4001,E1797,Raw_Data!$D$2:$D$4001,D1797),2),IF(Raw_Data!T1797&gt;INDEX(Cleaning_Reference!$F$6:$F$13,MATCH(D1797,Cleaning_Reference!$A$6:$A$13,0)),INDEX(Cleaning_Reference!$F$6:$F$13,MATCH(D1797,Cleaning_Reference!$A$6:$A$13,0)),Raw_Data!T1797))</f>
        <v>0.64</v>
      </c>
      <c r="U1797" s="15">
        <f>Raw_Data!U1797</f>
        <v>4.42</v>
      </c>
      <c r="V1797" s="15">
        <f>Raw_Data!V1797</f>
        <v>80141</v>
      </c>
      <c r="W1797" s="15">
        <f>Raw_Data!W1797</f>
        <v>410519</v>
      </c>
      <c r="X1797" s="15">
        <f>Raw_Data!X1797</f>
        <v>354223</v>
      </c>
      <c r="Y1797" s="15">
        <f>Raw_Data!Y1797</f>
        <v>-56296</v>
      </c>
      <c r="Z1797" s="15">
        <f>Raw_Data!Z1797</f>
        <v>2866</v>
      </c>
      <c r="AA1797" s="15">
        <f>Raw_Data!AA1797</f>
        <v>1.542</v>
      </c>
      <c r="AB1797" s="15">
        <f>Raw_Data!AB1797</f>
        <v>30.3</v>
      </c>
      <c r="AC1797" s="19" t="str">
        <f>IF(Raw_Data!G1797="","Yes","No")</f>
        <v>No</v>
      </c>
      <c r="AD1797" s="19" t="str">
        <f>IF(Raw_Data!L1797="","Yes","No")</f>
        <v>No</v>
      </c>
      <c r="AE1797" s="19" t="str">
        <f>IF(Raw_Data!T1797="","Imputed",IF(Raw_Data!T1797&gt;INDEX(Cleaning_Reference!$F$6:$F$13,MATCH(D1797,Cleaning_Reference!$A$6:$A$13,0)),"Capped","Original"))</f>
        <v>Original</v>
      </c>
      <c r="AF1797" s="21">
        <f t="shared" si="28"/>
        <v>4.42</v>
      </c>
    </row>
    <row r="1798" spans="1:32" ht="15" customHeight="1" x14ac:dyDescent="0.3">
      <c r="A1798" s="20" t="str">
        <f>Raw_Data!A1798</f>
        <v>SF11797</v>
      </c>
      <c r="B1798" s="15" t="str">
        <f>Raw_Data!B1798</f>
        <v>Maharashtra</v>
      </c>
      <c r="C1798" s="15" t="str">
        <f>Raw_Data!C1798</f>
        <v>Nashik</v>
      </c>
      <c r="D1798" s="15" t="str">
        <f>Raw_Data!D1798</f>
        <v>Groundnut</v>
      </c>
      <c r="E1798" s="15" t="str">
        <f>Raw_Data!E1798</f>
        <v>Kharif</v>
      </c>
      <c r="F1798" s="15">
        <f>Raw_Data!F1798</f>
        <v>5.98</v>
      </c>
      <c r="G1798" s="18">
        <f>IF(Raw_Data!G1798="",ROUND(AVERAGEIFS(Raw_Data!$G$2:$G$4001,Raw_Data!$E$2:$E$4001,E1798),1),Raw_Data!G1798)</f>
        <v>1319.6</v>
      </c>
      <c r="H1798" s="15">
        <f>Raw_Data!H1798</f>
        <v>25.9</v>
      </c>
      <c r="I1798" s="15">
        <f>Raw_Data!I1798</f>
        <v>70.099999999999994</v>
      </c>
      <c r="J1798" s="15">
        <f>Raw_Data!J1798</f>
        <v>4.4000000000000004</v>
      </c>
      <c r="K1798" s="15">
        <f>Raw_Data!K1798</f>
        <v>8.3699999999999992</v>
      </c>
      <c r="L1798" s="18">
        <f>IF(Raw_Data!L1798="",ROUND(AVERAGEIFS(Raw_Data!$L$2:$L$4001,Raw_Data!$E$2:$E$4001,E1798),1),Raw_Data!L1798)</f>
        <v>28.7</v>
      </c>
      <c r="M1798" s="15">
        <f>Raw_Data!M1798</f>
        <v>112.7</v>
      </c>
      <c r="N1798" s="15">
        <f>Raw_Data!N1798</f>
        <v>73.5</v>
      </c>
      <c r="O1798" s="15">
        <f>Raw_Data!O1798</f>
        <v>109.4</v>
      </c>
      <c r="P1798" s="15" t="str">
        <f>Raw_Data!P1798</f>
        <v>Flood</v>
      </c>
      <c r="Q1798" s="15">
        <f>Raw_Data!Q1798</f>
        <v>94</v>
      </c>
      <c r="R1798" s="15">
        <f>Raw_Data!R1798</f>
        <v>4.8600000000000003</v>
      </c>
      <c r="S1798" s="15">
        <f>Raw_Data!S1798</f>
        <v>0.82</v>
      </c>
      <c r="T1798" s="18">
        <f>IF(Raw_Data!T1798="",ROUND(AVERAGEIFS(Raw_Data!$T$2:$T$4001,Raw_Data!$E$2:$E$4001,E1798,Raw_Data!$D$2:$D$4001,D1798),2),IF(Raw_Data!T1798&gt;INDEX(Cleaning_Reference!$F$6:$F$13,MATCH(D1798,Cleaning_Reference!$A$6:$A$13,0)),INDEX(Cleaning_Reference!$F$6:$F$13,MATCH(D1798,Cleaning_Reference!$A$6:$A$13,0)),Raw_Data!T1798))</f>
        <v>0.3</v>
      </c>
      <c r="U1798" s="15">
        <f>Raw_Data!U1798</f>
        <v>1.79</v>
      </c>
      <c r="V1798" s="15">
        <f>Raw_Data!V1798</f>
        <v>56821</v>
      </c>
      <c r="W1798" s="15">
        <f>Raw_Data!W1798</f>
        <v>310065</v>
      </c>
      <c r="X1798" s="15">
        <f>Raw_Data!X1798</f>
        <v>101710</v>
      </c>
      <c r="Y1798" s="15">
        <f>Raw_Data!Y1798</f>
        <v>-208355</v>
      </c>
      <c r="Z1798" s="15">
        <f>Raw_Data!Z1798</f>
        <v>4662</v>
      </c>
      <c r="AA1798" s="15">
        <f>Raw_Data!AA1798</f>
        <v>0.38400000000000001</v>
      </c>
      <c r="AB1798" s="15">
        <f>Raw_Data!AB1798</f>
        <v>55.3</v>
      </c>
      <c r="AC1798" s="19" t="str">
        <f>IF(Raw_Data!G1798="","Yes","No")</f>
        <v>No</v>
      </c>
      <c r="AD1798" s="19" t="str">
        <f>IF(Raw_Data!L1798="","Yes","No")</f>
        <v>No</v>
      </c>
      <c r="AE1798" s="19" t="str">
        <f>IF(Raw_Data!T1798="","Imputed",IF(Raw_Data!T1798&gt;INDEX(Cleaning_Reference!$F$6:$F$13,MATCH(D1798,Cleaning_Reference!$A$6:$A$13,0)),"Capped","Original"))</f>
        <v>Original</v>
      </c>
      <c r="AF1798" s="21">
        <f t="shared" si="28"/>
        <v>1.79</v>
      </c>
    </row>
    <row r="1799" spans="1:32" ht="15" customHeight="1" x14ac:dyDescent="0.3">
      <c r="A1799" s="20" t="str">
        <f>Raw_Data!A1799</f>
        <v>SF11798</v>
      </c>
      <c r="B1799" s="15" t="str">
        <f>Raw_Data!B1799</f>
        <v>Telangana</v>
      </c>
      <c r="C1799" s="15" t="str">
        <f>Raw_Data!C1799</f>
        <v>Nashik</v>
      </c>
      <c r="D1799" s="15" t="str">
        <f>Raw_Data!D1799</f>
        <v>Cotton</v>
      </c>
      <c r="E1799" s="15" t="str">
        <f>Raw_Data!E1799</f>
        <v>Kharif</v>
      </c>
      <c r="F1799" s="15">
        <f>Raw_Data!F1799</f>
        <v>12.96</v>
      </c>
      <c r="G1799" s="18">
        <f>IF(Raw_Data!G1799="",ROUND(AVERAGEIFS(Raw_Data!$G$2:$G$4001,Raw_Data!$E$2:$E$4001,E1799),1),Raw_Data!G1799)</f>
        <v>906.1</v>
      </c>
      <c r="H1799" s="15">
        <f>Raw_Data!H1799</f>
        <v>25.2</v>
      </c>
      <c r="I1799" s="15">
        <f>Raw_Data!I1799</f>
        <v>62.8</v>
      </c>
      <c r="J1799" s="15">
        <f>Raw_Data!J1799</f>
        <v>6.8</v>
      </c>
      <c r="K1799" s="15">
        <f>Raw_Data!K1799</f>
        <v>6.24</v>
      </c>
      <c r="L1799" s="18">
        <f>IF(Raw_Data!L1799="",ROUND(AVERAGEIFS(Raw_Data!$L$2:$L$4001,Raw_Data!$E$2:$E$4001,E1799),1),Raw_Data!L1799)</f>
        <v>37.200000000000003</v>
      </c>
      <c r="M1799" s="15">
        <f>Raw_Data!M1799</f>
        <v>128.30000000000001</v>
      </c>
      <c r="N1799" s="15">
        <f>Raw_Data!N1799</f>
        <v>60.3</v>
      </c>
      <c r="O1799" s="15">
        <f>Raw_Data!O1799</f>
        <v>58.2</v>
      </c>
      <c r="P1799" s="15" t="str">
        <f>Raw_Data!P1799</f>
        <v>Drip</v>
      </c>
      <c r="Q1799" s="15">
        <f>Raw_Data!Q1799</f>
        <v>220.6</v>
      </c>
      <c r="R1799" s="15">
        <f>Raw_Data!R1799</f>
        <v>5.49</v>
      </c>
      <c r="S1799" s="15">
        <f>Raw_Data!S1799</f>
        <v>0.68</v>
      </c>
      <c r="T1799" s="18">
        <f>IF(Raw_Data!T1799="",ROUND(AVERAGEIFS(Raw_Data!$T$2:$T$4001,Raw_Data!$E$2:$E$4001,E1799,Raw_Data!$D$2:$D$4001,D1799),2),IF(Raw_Data!T1799&gt;INDEX(Cleaning_Reference!$F$6:$F$13,MATCH(D1799,Cleaning_Reference!$A$6:$A$13,0)),INDEX(Cleaning_Reference!$F$6:$F$13,MATCH(D1799,Cleaning_Reference!$A$6:$A$13,0)),Raw_Data!T1799))</f>
        <v>1.32</v>
      </c>
      <c r="U1799" s="15">
        <f>Raw_Data!U1799</f>
        <v>17.11</v>
      </c>
      <c r="V1799" s="15">
        <f>Raw_Data!V1799</f>
        <v>70116</v>
      </c>
      <c r="W1799" s="15">
        <f>Raw_Data!W1799</f>
        <v>895809</v>
      </c>
      <c r="X1799" s="15">
        <f>Raw_Data!X1799</f>
        <v>1199685</v>
      </c>
      <c r="Y1799" s="15">
        <f>Raw_Data!Y1799</f>
        <v>303876</v>
      </c>
      <c r="Z1799" s="15">
        <f>Raw_Data!Z1799</f>
        <v>8356</v>
      </c>
      <c r="AA1799" s="15">
        <f>Raw_Data!AA1799</f>
        <v>2.048</v>
      </c>
      <c r="AB1799" s="15">
        <f>Raw_Data!AB1799</f>
        <v>59.1</v>
      </c>
      <c r="AC1799" s="19" t="str">
        <f>IF(Raw_Data!G1799="","Yes","No")</f>
        <v>No</v>
      </c>
      <c r="AD1799" s="19" t="str">
        <f>IF(Raw_Data!L1799="","Yes","No")</f>
        <v>No</v>
      </c>
      <c r="AE1799" s="19" t="str">
        <f>IF(Raw_Data!T1799="","Imputed",IF(Raw_Data!T1799&gt;INDEX(Cleaning_Reference!$F$6:$F$13,MATCH(D1799,Cleaning_Reference!$A$6:$A$13,0)),"Capped","Original"))</f>
        <v>Original</v>
      </c>
      <c r="AF1799" s="21">
        <f t="shared" si="28"/>
        <v>17.11</v>
      </c>
    </row>
    <row r="1800" spans="1:32" ht="15" customHeight="1" x14ac:dyDescent="0.3">
      <c r="A1800" s="20" t="str">
        <f>Raw_Data!A1800</f>
        <v>SF11799</v>
      </c>
      <c r="B1800" s="15" t="str">
        <f>Raw_Data!B1800</f>
        <v>Madhya Pradesh</v>
      </c>
      <c r="C1800" s="15" t="str">
        <f>Raw_Data!C1800</f>
        <v>Krishna</v>
      </c>
      <c r="D1800" s="15" t="str">
        <f>Raw_Data!D1800</f>
        <v>Rice</v>
      </c>
      <c r="E1800" s="15" t="str">
        <f>Raw_Data!E1800</f>
        <v>Rabi</v>
      </c>
      <c r="F1800" s="15">
        <f>Raw_Data!F1800</f>
        <v>2.31</v>
      </c>
      <c r="G1800" s="18">
        <f>IF(Raw_Data!G1800="",ROUND(AVERAGEIFS(Raw_Data!$G$2:$G$4001,Raw_Data!$E$2:$E$4001,E1800),1),Raw_Data!G1800)</f>
        <v>596.9</v>
      </c>
      <c r="H1800" s="15">
        <f>Raw_Data!H1800</f>
        <v>22.6</v>
      </c>
      <c r="I1800" s="15">
        <f>Raw_Data!I1800</f>
        <v>76.900000000000006</v>
      </c>
      <c r="J1800" s="15">
        <f>Raw_Data!J1800</f>
        <v>5.8</v>
      </c>
      <c r="K1800" s="15">
        <f>Raw_Data!K1800</f>
        <v>6.91</v>
      </c>
      <c r="L1800" s="18">
        <f>IF(Raw_Data!L1800="",ROUND(AVERAGEIFS(Raw_Data!$L$2:$L$4001,Raw_Data!$E$2:$E$4001,E1800),1),Raw_Data!L1800)</f>
        <v>14.9</v>
      </c>
      <c r="M1800" s="15">
        <f>Raw_Data!M1800</f>
        <v>97.4</v>
      </c>
      <c r="N1800" s="15">
        <f>Raw_Data!N1800</f>
        <v>67.599999999999994</v>
      </c>
      <c r="O1800" s="15">
        <f>Raw_Data!O1800</f>
        <v>86.1</v>
      </c>
      <c r="P1800" s="15" t="str">
        <f>Raw_Data!P1800</f>
        <v>Drip</v>
      </c>
      <c r="Q1800" s="15">
        <f>Raw_Data!Q1800</f>
        <v>121.3</v>
      </c>
      <c r="R1800" s="15">
        <f>Raw_Data!R1800</f>
        <v>2.19</v>
      </c>
      <c r="S1800" s="15">
        <f>Raw_Data!S1800</f>
        <v>0.97</v>
      </c>
      <c r="T1800" s="18">
        <f>IF(Raw_Data!T1800="",ROUND(AVERAGEIFS(Raw_Data!$T$2:$T$4001,Raw_Data!$E$2:$E$4001,E1800,Raw_Data!$D$2:$D$4001,D1800),2),IF(Raw_Data!T1800&gt;INDEX(Cleaning_Reference!$F$6:$F$13,MATCH(D1800,Cleaning_Reference!$A$6:$A$13,0)),INDEX(Cleaning_Reference!$F$6:$F$13,MATCH(D1800,Cleaning_Reference!$A$6:$A$13,0)),Raw_Data!T1800))</f>
        <v>4.17</v>
      </c>
      <c r="U1800" s="15">
        <f>Raw_Data!U1800</f>
        <v>9.6300000000000008</v>
      </c>
      <c r="V1800" s="15">
        <f>Raw_Data!V1800</f>
        <v>23556</v>
      </c>
      <c r="W1800" s="15">
        <f>Raw_Data!W1800</f>
        <v>143765</v>
      </c>
      <c r="X1800" s="15">
        <f>Raw_Data!X1800</f>
        <v>226844</v>
      </c>
      <c r="Y1800" s="15">
        <f>Raw_Data!Y1800</f>
        <v>83079</v>
      </c>
      <c r="Z1800" s="15">
        <f>Raw_Data!Z1800</f>
        <v>3000</v>
      </c>
      <c r="AA1800" s="15">
        <f>Raw_Data!AA1800</f>
        <v>3.21</v>
      </c>
      <c r="AB1800" s="15">
        <f>Raw_Data!AB1800</f>
        <v>58.2</v>
      </c>
      <c r="AC1800" s="19" t="str">
        <f>IF(Raw_Data!G1800="","Yes","No")</f>
        <v>No</v>
      </c>
      <c r="AD1800" s="19" t="str">
        <f>IF(Raw_Data!L1800="","Yes","No")</f>
        <v>No</v>
      </c>
      <c r="AE1800" s="19" t="str">
        <f>IF(Raw_Data!T1800="","Imputed",IF(Raw_Data!T1800&gt;INDEX(Cleaning_Reference!$F$6:$F$13,MATCH(D1800,Cleaning_Reference!$A$6:$A$13,0)),"Capped","Original"))</f>
        <v>Original</v>
      </c>
      <c r="AF1800" s="21">
        <f t="shared" si="28"/>
        <v>9.6300000000000008</v>
      </c>
    </row>
    <row r="1801" spans="1:32" ht="15" customHeight="1" x14ac:dyDescent="0.3">
      <c r="A1801" s="20" t="str">
        <f>Raw_Data!A1801</f>
        <v>SF11800</v>
      </c>
      <c r="B1801" s="15" t="str">
        <f>Raw_Data!B1801</f>
        <v>Karnataka</v>
      </c>
      <c r="C1801" s="15" t="str">
        <f>Raw_Data!C1801</f>
        <v>Erode</v>
      </c>
      <c r="D1801" s="15" t="str">
        <f>Raw_Data!D1801</f>
        <v>Cotton</v>
      </c>
      <c r="E1801" s="15" t="str">
        <f>Raw_Data!E1801</f>
        <v>Kharif</v>
      </c>
      <c r="F1801" s="15">
        <f>Raw_Data!F1801</f>
        <v>11.02</v>
      </c>
      <c r="G1801" s="18">
        <f>IF(Raw_Data!G1801="",ROUND(AVERAGEIFS(Raw_Data!$G$2:$G$4001,Raw_Data!$E$2:$E$4001,E1801),1),Raw_Data!G1801)</f>
        <v>954.9</v>
      </c>
      <c r="H1801" s="15">
        <f>Raw_Data!H1801</f>
        <v>29.7</v>
      </c>
      <c r="I1801" s="15">
        <f>Raw_Data!I1801</f>
        <v>66.599999999999994</v>
      </c>
      <c r="J1801" s="15">
        <f>Raw_Data!J1801</f>
        <v>6.3</v>
      </c>
      <c r="K1801" s="15">
        <f>Raw_Data!K1801</f>
        <v>6.73</v>
      </c>
      <c r="L1801" s="18">
        <f>IF(Raw_Data!L1801="",ROUND(AVERAGEIFS(Raw_Data!$L$2:$L$4001,Raw_Data!$E$2:$E$4001,E1801),1),Raw_Data!L1801)</f>
        <v>31</v>
      </c>
      <c r="M1801" s="15">
        <f>Raw_Data!M1801</f>
        <v>105.1</v>
      </c>
      <c r="N1801" s="15">
        <f>Raw_Data!N1801</f>
        <v>67.5</v>
      </c>
      <c r="O1801" s="15">
        <f>Raw_Data!O1801</f>
        <v>101.5</v>
      </c>
      <c r="P1801" s="15" t="str">
        <f>Raw_Data!P1801</f>
        <v>Rainfed</v>
      </c>
      <c r="Q1801" s="15">
        <f>Raw_Data!Q1801</f>
        <v>279</v>
      </c>
      <c r="R1801" s="15">
        <f>Raw_Data!R1801</f>
        <v>6.18</v>
      </c>
      <c r="S1801" s="15">
        <f>Raw_Data!S1801</f>
        <v>0.84</v>
      </c>
      <c r="T1801" s="18">
        <f>IF(Raw_Data!T1801="",ROUND(AVERAGEIFS(Raw_Data!$T$2:$T$4001,Raw_Data!$E$2:$E$4001,E1801,Raw_Data!$D$2:$D$4001,D1801),2),IF(Raw_Data!T1801&gt;INDEX(Cleaning_Reference!$F$6:$F$13,MATCH(D1801,Cleaning_Reference!$A$6:$A$13,0)),INDEX(Cleaning_Reference!$F$6:$F$13,MATCH(D1801,Cleaning_Reference!$A$6:$A$13,0)),Raw_Data!T1801))</f>
        <v>1.84</v>
      </c>
      <c r="U1801" s="15">
        <f>Raw_Data!U1801</f>
        <v>20.28</v>
      </c>
      <c r="V1801" s="15">
        <f>Raw_Data!V1801</f>
        <v>67187</v>
      </c>
      <c r="W1801" s="15">
        <f>Raw_Data!W1801</f>
        <v>854696</v>
      </c>
      <c r="X1801" s="15">
        <f>Raw_Data!X1801</f>
        <v>1362552</v>
      </c>
      <c r="Y1801" s="15">
        <f>Raw_Data!Y1801</f>
        <v>507856</v>
      </c>
      <c r="Z1801" s="15">
        <f>Raw_Data!Z1801</f>
        <v>3960</v>
      </c>
      <c r="AA1801" s="15">
        <f>Raw_Data!AA1801</f>
        <v>5.1210000000000004</v>
      </c>
      <c r="AB1801" s="15">
        <f>Raw_Data!AB1801</f>
        <v>50</v>
      </c>
      <c r="AC1801" s="19" t="str">
        <f>IF(Raw_Data!G1801="","Yes","No")</f>
        <v>No</v>
      </c>
      <c r="AD1801" s="19" t="str">
        <f>IF(Raw_Data!L1801="","Yes","No")</f>
        <v>No</v>
      </c>
      <c r="AE1801" s="19" t="str">
        <f>IF(Raw_Data!T1801="","Imputed",IF(Raw_Data!T1801&gt;INDEX(Cleaning_Reference!$F$6:$F$13,MATCH(D1801,Cleaning_Reference!$A$6:$A$13,0)),"Capped","Original"))</f>
        <v>Original</v>
      </c>
      <c r="AF1801" s="21">
        <f t="shared" si="28"/>
        <v>20.28</v>
      </c>
    </row>
    <row r="1802" spans="1:32" ht="15" customHeight="1" x14ac:dyDescent="0.3">
      <c r="A1802" s="20" t="str">
        <f>Raw_Data!A1802</f>
        <v>SF11801</v>
      </c>
      <c r="B1802" s="15" t="str">
        <f>Raw_Data!B1802</f>
        <v>Tamil Nadu</v>
      </c>
      <c r="C1802" s="15" t="str">
        <f>Raw_Data!C1802</f>
        <v>Erode</v>
      </c>
      <c r="D1802" s="15" t="str">
        <f>Raw_Data!D1802</f>
        <v>Cotton</v>
      </c>
      <c r="E1802" s="15" t="str">
        <f>Raw_Data!E1802</f>
        <v>Kharif</v>
      </c>
      <c r="F1802" s="15">
        <f>Raw_Data!F1802</f>
        <v>6.69</v>
      </c>
      <c r="G1802" s="18">
        <f>IF(Raw_Data!G1802="",ROUND(AVERAGEIFS(Raw_Data!$G$2:$G$4001,Raw_Data!$E$2:$E$4001,E1802),1),Raw_Data!G1802)</f>
        <v>1125.9000000000001</v>
      </c>
      <c r="H1802" s="15">
        <f>Raw_Data!H1802</f>
        <v>30.4</v>
      </c>
      <c r="I1802" s="15">
        <f>Raw_Data!I1802</f>
        <v>76.8</v>
      </c>
      <c r="J1802" s="15">
        <f>Raw_Data!J1802</f>
        <v>8.3000000000000007</v>
      </c>
      <c r="K1802" s="15">
        <f>Raw_Data!K1802</f>
        <v>6.95</v>
      </c>
      <c r="L1802" s="18">
        <f>IF(Raw_Data!L1802="",ROUND(AVERAGEIFS(Raw_Data!$L$2:$L$4001,Raw_Data!$E$2:$E$4001,E1802),1),Raw_Data!L1802)</f>
        <v>33</v>
      </c>
      <c r="M1802" s="15">
        <f>Raw_Data!M1802</f>
        <v>76.2</v>
      </c>
      <c r="N1802" s="15">
        <f>Raw_Data!N1802</f>
        <v>45.2</v>
      </c>
      <c r="O1802" s="15">
        <f>Raw_Data!O1802</f>
        <v>118.9</v>
      </c>
      <c r="P1802" s="15" t="str">
        <f>Raw_Data!P1802</f>
        <v>Rainfed</v>
      </c>
      <c r="Q1802" s="15">
        <f>Raw_Data!Q1802</f>
        <v>185.5</v>
      </c>
      <c r="R1802" s="15">
        <f>Raw_Data!R1802</f>
        <v>4.18</v>
      </c>
      <c r="S1802" s="15">
        <f>Raw_Data!S1802</f>
        <v>0.72</v>
      </c>
      <c r="T1802" s="18">
        <f>IF(Raw_Data!T1802="",ROUND(AVERAGEIFS(Raw_Data!$T$2:$T$4001,Raw_Data!$E$2:$E$4001,E1802,Raw_Data!$D$2:$D$4001,D1802),2),IF(Raw_Data!T1802&gt;INDEX(Cleaning_Reference!$F$6:$F$13,MATCH(D1802,Cleaning_Reference!$A$6:$A$13,0)),INDEX(Cleaning_Reference!$F$6:$F$13,MATCH(D1802,Cleaning_Reference!$A$6:$A$13,0)),Raw_Data!T1802))</f>
        <v>1.1399999999999999</v>
      </c>
      <c r="U1802" s="15">
        <f>Raw_Data!U1802</f>
        <v>7.63</v>
      </c>
      <c r="V1802" s="15">
        <f>Raw_Data!V1802</f>
        <v>69650</v>
      </c>
      <c r="W1802" s="15">
        <f>Raw_Data!W1802</f>
        <v>426321</v>
      </c>
      <c r="X1802" s="15">
        <f>Raw_Data!X1802</f>
        <v>531430</v>
      </c>
      <c r="Y1802" s="15">
        <f>Raw_Data!Y1802</f>
        <v>105109</v>
      </c>
      <c r="Z1802" s="15">
        <f>Raw_Data!Z1802</f>
        <v>2839</v>
      </c>
      <c r="AA1802" s="15">
        <f>Raw_Data!AA1802</f>
        <v>2.6880000000000002</v>
      </c>
      <c r="AB1802" s="15">
        <f>Raw_Data!AB1802</f>
        <v>60.1</v>
      </c>
      <c r="AC1802" s="19" t="str">
        <f>IF(Raw_Data!G1802="","Yes","No")</f>
        <v>No</v>
      </c>
      <c r="AD1802" s="19" t="str">
        <f>IF(Raw_Data!L1802="","Yes","No")</f>
        <v>No</v>
      </c>
      <c r="AE1802" s="19" t="str">
        <f>IF(Raw_Data!T1802="","Imputed",IF(Raw_Data!T1802&gt;INDEX(Cleaning_Reference!$F$6:$F$13,MATCH(D1802,Cleaning_Reference!$A$6:$A$13,0)),"Capped","Original"))</f>
        <v>Original</v>
      </c>
      <c r="AF1802" s="21">
        <f t="shared" si="28"/>
        <v>7.63</v>
      </c>
    </row>
    <row r="1803" spans="1:32" ht="15" customHeight="1" x14ac:dyDescent="0.3">
      <c r="A1803" s="20" t="str">
        <f>Raw_Data!A1803</f>
        <v>SF11802</v>
      </c>
      <c r="B1803" s="15" t="str">
        <f>Raw_Data!B1803</f>
        <v>Gujarat</v>
      </c>
      <c r="C1803" s="15" t="str">
        <f>Raw_Data!C1803</f>
        <v>Indore</v>
      </c>
      <c r="D1803" s="15" t="str">
        <f>Raw_Data!D1803</f>
        <v>Pulses</v>
      </c>
      <c r="E1803" s="15" t="str">
        <f>Raw_Data!E1803</f>
        <v>Kharif</v>
      </c>
      <c r="F1803" s="15">
        <f>Raw_Data!F1803</f>
        <v>5.84</v>
      </c>
      <c r="G1803" s="18">
        <f>IF(Raw_Data!G1803="",ROUND(AVERAGEIFS(Raw_Data!$G$2:$G$4001,Raw_Data!$E$2:$E$4001,E1803),1),Raw_Data!G1803)</f>
        <v>477.5</v>
      </c>
      <c r="H1803" s="15">
        <f>Raw_Data!H1803</f>
        <v>30.6</v>
      </c>
      <c r="I1803" s="15">
        <f>Raw_Data!I1803</f>
        <v>63.2</v>
      </c>
      <c r="J1803" s="15">
        <f>Raw_Data!J1803</f>
        <v>6.4</v>
      </c>
      <c r="K1803" s="15">
        <f>Raw_Data!K1803</f>
        <v>5.44</v>
      </c>
      <c r="L1803" s="18">
        <f>IF(Raw_Data!L1803="",ROUND(AVERAGEIFS(Raw_Data!$L$2:$L$4001,Raw_Data!$E$2:$E$4001,E1803),1),Raw_Data!L1803)</f>
        <v>23.6</v>
      </c>
      <c r="M1803" s="15">
        <f>Raw_Data!M1803</f>
        <v>71.3</v>
      </c>
      <c r="N1803" s="15">
        <f>Raw_Data!N1803</f>
        <v>58</v>
      </c>
      <c r="O1803" s="15">
        <f>Raw_Data!O1803</f>
        <v>136.9</v>
      </c>
      <c r="P1803" s="15" t="str">
        <f>Raw_Data!P1803</f>
        <v>Drip</v>
      </c>
      <c r="Q1803" s="15">
        <f>Raw_Data!Q1803</f>
        <v>160.30000000000001</v>
      </c>
      <c r="R1803" s="15">
        <f>Raw_Data!R1803</f>
        <v>3.16</v>
      </c>
      <c r="S1803" s="15">
        <f>Raw_Data!S1803</f>
        <v>0.8</v>
      </c>
      <c r="T1803" s="18">
        <f>IF(Raw_Data!T1803="",ROUND(AVERAGEIFS(Raw_Data!$T$2:$T$4001,Raw_Data!$E$2:$E$4001,E1803,Raw_Data!$D$2:$D$4001,D1803),2),IF(Raw_Data!T1803&gt;INDEX(Cleaning_Reference!$F$6:$F$13,MATCH(D1803,Cleaning_Reference!$A$6:$A$13,0)),INDEX(Cleaning_Reference!$F$6:$F$13,MATCH(D1803,Cleaning_Reference!$A$6:$A$13,0)),Raw_Data!T1803))</f>
        <v>0.3</v>
      </c>
      <c r="U1803" s="15">
        <f>Raw_Data!U1803</f>
        <v>1.75</v>
      </c>
      <c r="V1803" s="15">
        <f>Raw_Data!V1803</f>
        <v>71006</v>
      </c>
      <c r="W1803" s="15">
        <f>Raw_Data!W1803</f>
        <v>377889</v>
      </c>
      <c r="X1803" s="15">
        <f>Raw_Data!X1803</f>
        <v>124260</v>
      </c>
      <c r="Y1803" s="15">
        <f>Raw_Data!Y1803</f>
        <v>-253629</v>
      </c>
      <c r="Z1803" s="15">
        <f>Raw_Data!Z1803</f>
        <v>1882</v>
      </c>
      <c r="AA1803" s="15">
        <f>Raw_Data!AA1803</f>
        <v>0.93</v>
      </c>
      <c r="AB1803" s="15">
        <f>Raw_Data!AB1803</f>
        <v>47.3</v>
      </c>
      <c r="AC1803" s="19" t="str">
        <f>IF(Raw_Data!G1803="","Yes","No")</f>
        <v>No</v>
      </c>
      <c r="AD1803" s="19" t="str">
        <f>IF(Raw_Data!L1803="","Yes","No")</f>
        <v>No</v>
      </c>
      <c r="AE1803" s="19" t="str">
        <f>IF(Raw_Data!T1803="","Imputed",IF(Raw_Data!T1803&gt;INDEX(Cleaning_Reference!$F$6:$F$13,MATCH(D1803,Cleaning_Reference!$A$6:$A$13,0)),"Capped","Original"))</f>
        <v>Original</v>
      </c>
      <c r="AF1803" s="21">
        <f t="shared" si="28"/>
        <v>1.75</v>
      </c>
    </row>
    <row r="1804" spans="1:32" ht="15" customHeight="1" x14ac:dyDescent="0.3">
      <c r="A1804" s="20" t="str">
        <f>Raw_Data!A1804</f>
        <v>SF11803</v>
      </c>
      <c r="B1804" s="15" t="str">
        <f>Raw_Data!B1804</f>
        <v>Telangana</v>
      </c>
      <c r="C1804" s="15" t="str">
        <f>Raw_Data!C1804</f>
        <v>Indore</v>
      </c>
      <c r="D1804" s="15" t="str">
        <f>Raw_Data!D1804</f>
        <v>Sugarcane</v>
      </c>
      <c r="E1804" s="15" t="str">
        <f>Raw_Data!E1804</f>
        <v>Kharif</v>
      </c>
      <c r="F1804" s="15">
        <f>Raw_Data!F1804</f>
        <v>7.38</v>
      </c>
      <c r="G1804" s="18">
        <f>IF(Raw_Data!G1804="",ROUND(AVERAGEIFS(Raw_Data!$G$2:$G$4001,Raw_Data!$E$2:$E$4001,E1804),1),Raw_Data!G1804)</f>
        <v>903.8</v>
      </c>
      <c r="H1804" s="15">
        <f>Raw_Data!H1804</f>
        <v>33.5</v>
      </c>
      <c r="I1804" s="15">
        <f>Raw_Data!I1804</f>
        <v>86.7</v>
      </c>
      <c r="J1804" s="15">
        <f>Raw_Data!J1804</f>
        <v>6</v>
      </c>
      <c r="K1804" s="15">
        <f>Raw_Data!K1804</f>
        <v>7.01</v>
      </c>
      <c r="L1804" s="18">
        <f>IF(Raw_Data!L1804="",ROUND(AVERAGEIFS(Raw_Data!$L$2:$L$4001,Raw_Data!$E$2:$E$4001,E1804),1),Raw_Data!L1804)</f>
        <v>35.1</v>
      </c>
      <c r="M1804" s="15">
        <f>Raw_Data!M1804</f>
        <v>132.1</v>
      </c>
      <c r="N1804" s="15">
        <f>Raw_Data!N1804</f>
        <v>63</v>
      </c>
      <c r="O1804" s="15">
        <f>Raw_Data!O1804</f>
        <v>84.7</v>
      </c>
      <c r="P1804" s="15" t="str">
        <f>Raw_Data!P1804</f>
        <v>Rainfed</v>
      </c>
      <c r="Q1804" s="15">
        <f>Raw_Data!Q1804</f>
        <v>250.9</v>
      </c>
      <c r="R1804" s="15">
        <f>Raw_Data!R1804</f>
        <v>7.5</v>
      </c>
      <c r="S1804" s="15">
        <f>Raw_Data!S1804</f>
        <v>0.78</v>
      </c>
      <c r="T1804" s="18">
        <f>IF(Raw_Data!T1804="",ROUND(AVERAGEIFS(Raw_Data!$T$2:$T$4001,Raw_Data!$E$2:$E$4001,E1804,Raw_Data!$D$2:$D$4001,D1804),2),IF(Raw_Data!T1804&gt;INDEX(Cleaning_Reference!$F$6:$F$13,MATCH(D1804,Cleaning_Reference!$A$6:$A$13,0)),INDEX(Cleaning_Reference!$F$6:$F$13,MATCH(D1804,Cleaning_Reference!$A$6:$A$13,0)),Raw_Data!T1804))</f>
        <v>45.17</v>
      </c>
      <c r="U1804" s="15">
        <f>Raw_Data!U1804</f>
        <v>333.35</v>
      </c>
      <c r="V1804" s="15">
        <f>Raw_Data!V1804</f>
        <v>3650</v>
      </c>
      <c r="W1804" s="15">
        <f>Raw_Data!W1804</f>
        <v>456033</v>
      </c>
      <c r="X1804" s="15">
        <f>Raw_Data!X1804</f>
        <v>1216728</v>
      </c>
      <c r="Y1804" s="15">
        <f>Raw_Data!Y1804</f>
        <v>760695</v>
      </c>
      <c r="Z1804" s="15">
        <f>Raw_Data!Z1804</f>
        <v>8656</v>
      </c>
      <c r="AA1804" s="15">
        <f>Raw_Data!AA1804</f>
        <v>38.511000000000003</v>
      </c>
      <c r="AB1804" s="15">
        <f>Raw_Data!AB1804</f>
        <v>49.6</v>
      </c>
      <c r="AC1804" s="19" t="str">
        <f>IF(Raw_Data!G1804="","Yes","No")</f>
        <v>No</v>
      </c>
      <c r="AD1804" s="19" t="str">
        <f>IF(Raw_Data!L1804="","Yes","No")</f>
        <v>No</v>
      </c>
      <c r="AE1804" s="19" t="str">
        <f>IF(Raw_Data!T1804="","Imputed",IF(Raw_Data!T1804&gt;INDEX(Cleaning_Reference!$F$6:$F$13,MATCH(D1804,Cleaning_Reference!$A$6:$A$13,0)),"Capped","Original"))</f>
        <v>Original</v>
      </c>
      <c r="AF1804" s="21">
        <f t="shared" si="28"/>
        <v>333.35</v>
      </c>
    </row>
    <row r="1805" spans="1:32" ht="15" customHeight="1" x14ac:dyDescent="0.3">
      <c r="A1805" s="20" t="str">
        <f>Raw_Data!A1805</f>
        <v>SF11804</v>
      </c>
      <c r="B1805" s="15" t="str">
        <f>Raw_Data!B1805</f>
        <v>Telangana</v>
      </c>
      <c r="C1805" s="15" t="str">
        <f>Raw_Data!C1805</f>
        <v>Nalgonda</v>
      </c>
      <c r="D1805" s="15" t="str">
        <f>Raw_Data!D1805</f>
        <v>Wheat</v>
      </c>
      <c r="E1805" s="15" t="str">
        <f>Raw_Data!E1805</f>
        <v>Kharif</v>
      </c>
      <c r="F1805" s="15">
        <f>Raw_Data!F1805</f>
        <v>2.08</v>
      </c>
      <c r="G1805" s="18">
        <f>IF(Raw_Data!G1805="",ROUND(AVERAGEIFS(Raw_Data!$G$2:$G$4001,Raw_Data!$E$2:$E$4001,E1805),1),Raw_Data!G1805)</f>
        <v>941.3</v>
      </c>
      <c r="H1805" s="15">
        <f>Raw_Data!H1805</f>
        <v>30.8</v>
      </c>
      <c r="I1805" s="15">
        <f>Raw_Data!I1805</f>
        <v>60.1</v>
      </c>
      <c r="J1805" s="15">
        <f>Raw_Data!J1805</f>
        <v>5.0999999999999996</v>
      </c>
      <c r="K1805" s="15">
        <f>Raw_Data!K1805</f>
        <v>6.94</v>
      </c>
      <c r="L1805" s="18">
        <f>IF(Raw_Data!L1805="",ROUND(AVERAGEIFS(Raw_Data!$L$2:$L$4001,Raw_Data!$E$2:$E$4001,E1805),1),Raw_Data!L1805)</f>
        <v>30.6</v>
      </c>
      <c r="M1805" s="15">
        <f>Raw_Data!M1805</f>
        <v>171.9</v>
      </c>
      <c r="N1805" s="15">
        <f>Raw_Data!N1805</f>
        <v>55.5</v>
      </c>
      <c r="O1805" s="15">
        <f>Raw_Data!O1805</f>
        <v>83.7</v>
      </c>
      <c r="P1805" s="15" t="str">
        <f>Raw_Data!P1805</f>
        <v>Drip</v>
      </c>
      <c r="Q1805" s="15">
        <f>Raw_Data!Q1805</f>
        <v>176.4</v>
      </c>
      <c r="R1805" s="15">
        <f>Raw_Data!R1805</f>
        <v>4.8099999999999996</v>
      </c>
      <c r="S1805" s="15">
        <f>Raw_Data!S1805</f>
        <v>0.84</v>
      </c>
      <c r="T1805" s="18">
        <f>IF(Raw_Data!T1805="",ROUND(AVERAGEIFS(Raw_Data!$T$2:$T$4001,Raw_Data!$E$2:$E$4001,E1805,Raw_Data!$D$2:$D$4001,D1805),2),IF(Raw_Data!T1805&gt;INDEX(Cleaning_Reference!$F$6:$F$13,MATCH(D1805,Cleaning_Reference!$A$6:$A$13,0)),INDEX(Cleaning_Reference!$F$6:$F$13,MATCH(D1805,Cleaning_Reference!$A$6:$A$13,0)),Raw_Data!T1805))</f>
        <v>3.57</v>
      </c>
      <c r="U1805" s="15">
        <f>Raw_Data!U1805</f>
        <v>7.43</v>
      </c>
      <c r="V1805" s="15">
        <f>Raw_Data!V1805</f>
        <v>26430</v>
      </c>
      <c r="W1805" s="15">
        <f>Raw_Data!W1805</f>
        <v>128965</v>
      </c>
      <c r="X1805" s="15">
        <f>Raw_Data!X1805</f>
        <v>196375</v>
      </c>
      <c r="Y1805" s="15">
        <f>Raw_Data!Y1805</f>
        <v>67410</v>
      </c>
      <c r="Z1805" s="15">
        <f>Raw_Data!Z1805</f>
        <v>1149</v>
      </c>
      <c r="AA1805" s="15">
        <f>Raw_Data!AA1805</f>
        <v>6.4660000000000002</v>
      </c>
      <c r="AB1805" s="15">
        <f>Raw_Data!AB1805</f>
        <v>52.8</v>
      </c>
      <c r="AC1805" s="19" t="str">
        <f>IF(Raw_Data!G1805="","Yes","No")</f>
        <v>No</v>
      </c>
      <c r="AD1805" s="19" t="str">
        <f>IF(Raw_Data!L1805="","Yes","No")</f>
        <v>No</v>
      </c>
      <c r="AE1805" s="19" t="str">
        <f>IF(Raw_Data!T1805="","Imputed",IF(Raw_Data!T1805&gt;INDEX(Cleaning_Reference!$F$6:$F$13,MATCH(D1805,Cleaning_Reference!$A$6:$A$13,0)),"Capped","Original"))</f>
        <v>Original</v>
      </c>
      <c r="AF1805" s="21">
        <f t="shared" si="28"/>
        <v>7.43</v>
      </c>
    </row>
    <row r="1806" spans="1:32" ht="15" customHeight="1" x14ac:dyDescent="0.3">
      <c r="A1806" s="20" t="str">
        <f>Raw_Data!A1806</f>
        <v>SF11805</v>
      </c>
      <c r="B1806" s="15" t="str">
        <f>Raw_Data!B1806</f>
        <v>Andhra Pradesh</v>
      </c>
      <c r="C1806" s="15" t="str">
        <f>Raw_Data!C1806</f>
        <v>Indore</v>
      </c>
      <c r="D1806" s="15" t="str">
        <f>Raw_Data!D1806</f>
        <v>Wheat</v>
      </c>
      <c r="E1806" s="15" t="str">
        <f>Raw_Data!E1806</f>
        <v>Zaid</v>
      </c>
      <c r="F1806" s="15">
        <f>Raw_Data!F1806</f>
        <v>12.75</v>
      </c>
      <c r="G1806" s="18">
        <f>IF(Raw_Data!G1806="",ROUND(AVERAGEIFS(Raw_Data!$G$2:$G$4001,Raw_Data!$E$2:$E$4001,E1806),1),Raw_Data!G1806)</f>
        <v>254</v>
      </c>
      <c r="H1806" s="15">
        <f>Raw_Data!H1806</f>
        <v>30.5</v>
      </c>
      <c r="I1806" s="15">
        <f>Raw_Data!I1806</f>
        <v>50.9</v>
      </c>
      <c r="J1806" s="15">
        <f>Raw_Data!J1806</f>
        <v>8.4</v>
      </c>
      <c r="K1806" s="15">
        <f>Raw_Data!K1806</f>
        <v>7.88</v>
      </c>
      <c r="L1806" s="18">
        <f>IF(Raw_Data!L1806="",ROUND(AVERAGEIFS(Raw_Data!$L$2:$L$4001,Raw_Data!$E$2:$E$4001,E1806),1),Raw_Data!L1806)</f>
        <v>18.5</v>
      </c>
      <c r="M1806" s="15">
        <f>Raw_Data!M1806</f>
        <v>106.9</v>
      </c>
      <c r="N1806" s="15">
        <f>Raw_Data!N1806</f>
        <v>52</v>
      </c>
      <c r="O1806" s="15">
        <f>Raw_Data!O1806</f>
        <v>117.1</v>
      </c>
      <c r="P1806" s="15" t="str">
        <f>Raw_Data!P1806</f>
        <v>Sprinkler</v>
      </c>
      <c r="Q1806" s="15">
        <f>Raw_Data!Q1806</f>
        <v>178.7</v>
      </c>
      <c r="R1806" s="15">
        <f>Raw_Data!R1806</f>
        <v>6.64</v>
      </c>
      <c r="S1806" s="15">
        <f>Raw_Data!S1806</f>
        <v>0.88</v>
      </c>
      <c r="T1806" s="18">
        <f>IF(Raw_Data!T1806="",ROUND(AVERAGEIFS(Raw_Data!$T$2:$T$4001,Raw_Data!$E$2:$E$4001,E1806,Raw_Data!$D$2:$D$4001,D1806),2),IF(Raw_Data!T1806&gt;INDEX(Cleaning_Reference!$F$6:$F$13,MATCH(D1806,Cleaning_Reference!$A$6:$A$13,0)),INDEX(Cleaning_Reference!$F$6:$F$13,MATCH(D1806,Cleaning_Reference!$A$6:$A$13,0)),Raw_Data!T1806))</f>
        <v>0.4</v>
      </c>
      <c r="U1806" s="15">
        <f>Raw_Data!U1806</f>
        <v>5.0999999999999996</v>
      </c>
      <c r="V1806" s="15">
        <f>Raw_Data!V1806</f>
        <v>23902</v>
      </c>
      <c r="W1806" s="15">
        <f>Raw_Data!W1806</f>
        <v>727452</v>
      </c>
      <c r="X1806" s="15">
        <f>Raw_Data!X1806</f>
        <v>121900</v>
      </c>
      <c r="Y1806" s="15">
        <f>Raw_Data!Y1806</f>
        <v>-605552</v>
      </c>
      <c r="Z1806" s="15">
        <f>Raw_Data!Z1806</f>
        <v>6395</v>
      </c>
      <c r="AA1806" s="15">
        <f>Raw_Data!AA1806</f>
        <v>0.79700000000000004</v>
      </c>
      <c r="AB1806" s="15">
        <f>Raw_Data!AB1806</f>
        <v>23.1</v>
      </c>
      <c r="AC1806" s="19" t="str">
        <f>IF(Raw_Data!G1806="","Yes","No")</f>
        <v>No</v>
      </c>
      <c r="AD1806" s="19" t="str">
        <f>IF(Raw_Data!L1806="","Yes","No")</f>
        <v>No</v>
      </c>
      <c r="AE1806" s="19" t="str">
        <f>IF(Raw_Data!T1806="","Imputed",IF(Raw_Data!T1806&gt;INDEX(Cleaning_Reference!$F$6:$F$13,MATCH(D1806,Cleaning_Reference!$A$6:$A$13,0)),"Capped","Original"))</f>
        <v>Original</v>
      </c>
      <c r="AF1806" s="21">
        <f t="shared" si="28"/>
        <v>5.0999999999999996</v>
      </c>
    </row>
    <row r="1807" spans="1:32" ht="15" customHeight="1" x14ac:dyDescent="0.3">
      <c r="A1807" s="20" t="str">
        <f>Raw_Data!A1807</f>
        <v>SF11806</v>
      </c>
      <c r="B1807" s="15" t="str">
        <f>Raw_Data!B1807</f>
        <v>Tamil Nadu</v>
      </c>
      <c r="C1807" s="15" t="str">
        <f>Raw_Data!C1807</f>
        <v>Guntur</v>
      </c>
      <c r="D1807" s="15" t="str">
        <f>Raw_Data!D1807</f>
        <v>Chilli</v>
      </c>
      <c r="E1807" s="15" t="str">
        <f>Raw_Data!E1807</f>
        <v>Kharif</v>
      </c>
      <c r="F1807" s="15">
        <f>Raw_Data!F1807</f>
        <v>13.67</v>
      </c>
      <c r="G1807" s="18">
        <f>IF(Raw_Data!G1807="",ROUND(AVERAGEIFS(Raw_Data!$G$2:$G$4001,Raw_Data!$E$2:$E$4001,E1807),1),Raw_Data!G1807)</f>
        <v>899.9</v>
      </c>
      <c r="H1807" s="15">
        <f>Raw_Data!H1807</f>
        <v>36.799999999999997</v>
      </c>
      <c r="I1807" s="15">
        <f>Raw_Data!I1807</f>
        <v>64.599999999999994</v>
      </c>
      <c r="J1807" s="15">
        <f>Raw_Data!J1807</f>
        <v>6.1</v>
      </c>
      <c r="K1807" s="15">
        <f>Raw_Data!K1807</f>
        <v>5.86</v>
      </c>
      <c r="L1807" s="18">
        <f>IF(Raw_Data!L1807="",ROUND(AVERAGEIFS(Raw_Data!$L$2:$L$4001,Raw_Data!$E$2:$E$4001,E1807),1),Raw_Data!L1807)</f>
        <v>30.4</v>
      </c>
      <c r="M1807" s="15">
        <f>Raw_Data!M1807</f>
        <v>122</v>
      </c>
      <c r="N1807" s="15">
        <f>Raw_Data!N1807</f>
        <v>60.4</v>
      </c>
      <c r="O1807" s="15">
        <f>Raw_Data!O1807</f>
        <v>112.3</v>
      </c>
      <c r="P1807" s="15" t="str">
        <f>Raw_Data!P1807</f>
        <v>Flood</v>
      </c>
      <c r="Q1807" s="15">
        <f>Raw_Data!Q1807</f>
        <v>155.69999999999999</v>
      </c>
      <c r="R1807" s="15">
        <f>Raw_Data!R1807</f>
        <v>7.12</v>
      </c>
      <c r="S1807" s="15">
        <f>Raw_Data!S1807</f>
        <v>0.87</v>
      </c>
      <c r="T1807" s="18">
        <f>IF(Raw_Data!T1807="",ROUND(AVERAGEIFS(Raw_Data!$T$2:$T$4001,Raw_Data!$E$2:$E$4001,E1807,Raw_Data!$D$2:$D$4001,D1807),2),IF(Raw_Data!T1807&gt;INDEX(Cleaning_Reference!$F$6:$F$13,MATCH(D1807,Cleaning_Reference!$A$6:$A$13,0)),INDEX(Cleaning_Reference!$F$6:$F$13,MATCH(D1807,Cleaning_Reference!$A$6:$A$13,0)),Raw_Data!T1807))</f>
        <v>0.7</v>
      </c>
      <c r="U1807" s="15">
        <f>Raw_Data!U1807</f>
        <v>9.57</v>
      </c>
      <c r="V1807" s="15">
        <f>Raw_Data!V1807</f>
        <v>93053</v>
      </c>
      <c r="W1807" s="15">
        <f>Raw_Data!W1807</f>
        <v>1107177</v>
      </c>
      <c r="X1807" s="15">
        <f>Raw_Data!X1807</f>
        <v>890517</v>
      </c>
      <c r="Y1807" s="15">
        <f>Raw_Data!Y1807</f>
        <v>-216660</v>
      </c>
      <c r="Z1807" s="15">
        <f>Raw_Data!Z1807</f>
        <v>11563</v>
      </c>
      <c r="AA1807" s="15">
        <f>Raw_Data!AA1807</f>
        <v>0.82799999999999996</v>
      </c>
      <c r="AB1807" s="15">
        <f>Raw_Data!AB1807</f>
        <v>51.1</v>
      </c>
      <c r="AC1807" s="19" t="str">
        <f>IF(Raw_Data!G1807="","Yes","No")</f>
        <v>No</v>
      </c>
      <c r="AD1807" s="19" t="str">
        <f>IF(Raw_Data!L1807="","Yes","No")</f>
        <v>No</v>
      </c>
      <c r="AE1807" s="19" t="str">
        <f>IF(Raw_Data!T1807="","Imputed",IF(Raw_Data!T1807&gt;INDEX(Cleaning_Reference!$F$6:$F$13,MATCH(D1807,Cleaning_Reference!$A$6:$A$13,0)),"Capped","Original"))</f>
        <v>Original</v>
      </c>
      <c r="AF1807" s="21">
        <f t="shared" si="28"/>
        <v>9.57</v>
      </c>
    </row>
    <row r="1808" spans="1:32" ht="15" customHeight="1" x14ac:dyDescent="0.3">
      <c r="A1808" s="20" t="str">
        <f>Raw_Data!A1808</f>
        <v>SF11807</v>
      </c>
      <c r="B1808" s="15" t="str">
        <f>Raw_Data!B1808</f>
        <v>Andhra Pradesh</v>
      </c>
      <c r="C1808" s="15" t="str">
        <f>Raw_Data!C1808</f>
        <v>Krishna</v>
      </c>
      <c r="D1808" s="15" t="str">
        <f>Raw_Data!D1808</f>
        <v>Maize</v>
      </c>
      <c r="E1808" s="15" t="str">
        <f>Raw_Data!E1808</f>
        <v>Zaid</v>
      </c>
      <c r="F1808" s="15">
        <f>Raw_Data!F1808</f>
        <v>7.97</v>
      </c>
      <c r="G1808" s="18">
        <f>IF(Raw_Data!G1808="",ROUND(AVERAGEIFS(Raw_Data!$G$2:$G$4001,Raw_Data!$E$2:$E$4001,E1808),1),Raw_Data!G1808)</f>
        <v>99.2</v>
      </c>
      <c r="H1808" s="15">
        <f>Raw_Data!H1808</f>
        <v>28</v>
      </c>
      <c r="I1808" s="15">
        <f>Raw_Data!I1808</f>
        <v>56.5</v>
      </c>
      <c r="J1808" s="15">
        <f>Raw_Data!J1808</f>
        <v>9.1</v>
      </c>
      <c r="K1808" s="15">
        <f>Raw_Data!K1808</f>
        <v>6.52</v>
      </c>
      <c r="L1808" s="18">
        <f>IF(Raw_Data!L1808="",ROUND(AVERAGEIFS(Raw_Data!$L$2:$L$4001,Raw_Data!$E$2:$E$4001,E1808),1),Raw_Data!L1808)</f>
        <v>21.4</v>
      </c>
      <c r="M1808" s="15">
        <f>Raw_Data!M1808</f>
        <v>136.6</v>
      </c>
      <c r="N1808" s="15">
        <f>Raw_Data!N1808</f>
        <v>35.5</v>
      </c>
      <c r="O1808" s="15">
        <f>Raw_Data!O1808</f>
        <v>73.3</v>
      </c>
      <c r="P1808" s="15" t="str">
        <f>Raw_Data!P1808</f>
        <v>Rainfed</v>
      </c>
      <c r="Q1808" s="15">
        <f>Raw_Data!Q1808</f>
        <v>218.8</v>
      </c>
      <c r="R1808" s="15">
        <f>Raw_Data!R1808</f>
        <v>6.98</v>
      </c>
      <c r="S1808" s="15">
        <f>Raw_Data!S1808</f>
        <v>0.86</v>
      </c>
      <c r="T1808" s="18">
        <f>IF(Raw_Data!T1808="",ROUND(AVERAGEIFS(Raw_Data!$T$2:$T$4001,Raw_Data!$E$2:$E$4001,E1808,Raw_Data!$D$2:$D$4001,D1808),2),IF(Raw_Data!T1808&gt;INDEX(Cleaning_Reference!$F$6:$F$13,MATCH(D1808,Cleaning_Reference!$A$6:$A$13,0)),INDEX(Cleaning_Reference!$F$6:$F$13,MATCH(D1808,Cleaning_Reference!$A$6:$A$13,0)),Raw_Data!T1808))</f>
        <v>2.0099999999999998</v>
      </c>
      <c r="U1808" s="15">
        <f>Raw_Data!U1808</f>
        <v>16.02</v>
      </c>
      <c r="V1808" s="15">
        <f>Raw_Data!V1808</f>
        <v>22984</v>
      </c>
      <c r="W1808" s="15">
        <f>Raw_Data!W1808</f>
        <v>642758</v>
      </c>
      <c r="X1808" s="15">
        <f>Raw_Data!X1808</f>
        <v>368204</v>
      </c>
      <c r="Y1808" s="15">
        <f>Raw_Data!Y1808</f>
        <v>-274554</v>
      </c>
      <c r="Z1808" s="15">
        <f>Raw_Data!Z1808</f>
        <v>2183</v>
      </c>
      <c r="AA1808" s="15">
        <f>Raw_Data!AA1808</f>
        <v>7.3390000000000004</v>
      </c>
      <c r="AB1808" s="15">
        <f>Raw_Data!AB1808</f>
        <v>19.100000000000001</v>
      </c>
      <c r="AC1808" s="19" t="str">
        <f>IF(Raw_Data!G1808="","Yes","No")</f>
        <v>No</v>
      </c>
      <c r="AD1808" s="19" t="str">
        <f>IF(Raw_Data!L1808="","Yes","No")</f>
        <v>No</v>
      </c>
      <c r="AE1808" s="19" t="str">
        <f>IF(Raw_Data!T1808="","Imputed",IF(Raw_Data!T1808&gt;INDEX(Cleaning_Reference!$F$6:$F$13,MATCH(D1808,Cleaning_Reference!$A$6:$A$13,0)),"Capped","Original"))</f>
        <v>Original</v>
      </c>
      <c r="AF1808" s="21">
        <f t="shared" si="28"/>
        <v>16.02</v>
      </c>
    </row>
    <row r="1809" spans="1:32" ht="15" customHeight="1" x14ac:dyDescent="0.3">
      <c r="A1809" s="20" t="str">
        <f>Raw_Data!A1809</f>
        <v>SF11808</v>
      </c>
      <c r="B1809" s="15" t="str">
        <f>Raw_Data!B1809</f>
        <v>Tamil Nadu</v>
      </c>
      <c r="C1809" s="15" t="str">
        <f>Raw_Data!C1809</f>
        <v>Nalgonda</v>
      </c>
      <c r="D1809" s="15" t="str">
        <f>Raw_Data!D1809</f>
        <v>Groundnut</v>
      </c>
      <c r="E1809" s="15" t="str">
        <f>Raw_Data!E1809</f>
        <v>Kharif</v>
      </c>
      <c r="F1809" s="15">
        <f>Raw_Data!F1809</f>
        <v>6.12</v>
      </c>
      <c r="G1809" s="18">
        <f>IF(Raw_Data!G1809="",ROUND(AVERAGEIFS(Raw_Data!$G$2:$G$4001,Raw_Data!$E$2:$E$4001,E1809),1),Raw_Data!G1809)</f>
        <v>850.5</v>
      </c>
      <c r="H1809" s="15">
        <f>Raw_Data!H1809</f>
        <v>30.4</v>
      </c>
      <c r="I1809" s="15">
        <f>Raw_Data!I1809</f>
        <v>64.900000000000006</v>
      </c>
      <c r="J1809" s="15">
        <f>Raw_Data!J1809</f>
        <v>6.6</v>
      </c>
      <c r="K1809" s="15">
        <f>Raw_Data!K1809</f>
        <v>8.17</v>
      </c>
      <c r="L1809" s="18">
        <f>IF(Raw_Data!L1809="",ROUND(AVERAGEIFS(Raw_Data!$L$2:$L$4001,Raw_Data!$E$2:$E$4001,E1809),1),Raw_Data!L1809)</f>
        <v>21.2</v>
      </c>
      <c r="M1809" s="15">
        <f>Raw_Data!M1809</f>
        <v>83.4</v>
      </c>
      <c r="N1809" s="15">
        <f>Raw_Data!N1809</f>
        <v>41.9</v>
      </c>
      <c r="O1809" s="15">
        <f>Raw_Data!O1809</f>
        <v>93.1</v>
      </c>
      <c r="P1809" s="15" t="str">
        <f>Raw_Data!P1809</f>
        <v>Sprinkler</v>
      </c>
      <c r="Q1809" s="15">
        <f>Raw_Data!Q1809</f>
        <v>193.3</v>
      </c>
      <c r="R1809" s="15">
        <f>Raw_Data!R1809</f>
        <v>4.97</v>
      </c>
      <c r="S1809" s="15">
        <f>Raw_Data!S1809</f>
        <v>0.65</v>
      </c>
      <c r="T1809" s="18">
        <f>IF(Raw_Data!T1809="",ROUND(AVERAGEIFS(Raw_Data!$T$2:$T$4001,Raw_Data!$E$2:$E$4001,E1809,Raw_Data!$D$2:$D$4001,D1809),2),IF(Raw_Data!T1809&gt;INDEX(Cleaning_Reference!$F$6:$F$13,MATCH(D1809,Cleaning_Reference!$A$6:$A$13,0)),INDEX(Cleaning_Reference!$F$6:$F$13,MATCH(D1809,Cleaning_Reference!$A$6:$A$13,0)),Raw_Data!T1809))</f>
        <v>0.3</v>
      </c>
      <c r="U1809" s="15">
        <f>Raw_Data!U1809</f>
        <v>1.84</v>
      </c>
      <c r="V1809" s="15">
        <f>Raw_Data!V1809</f>
        <v>57858</v>
      </c>
      <c r="W1809" s="15">
        <f>Raw_Data!W1809</f>
        <v>428657</v>
      </c>
      <c r="X1809" s="15">
        <f>Raw_Data!X1809</f>
        <v>106459</v>
      </c>
      <c r="Y1809" s="15">
        <f>Raw_Data!Y1809</f>
        <v>-322198</v>
      </c>
      <c r="Z1809" s="15">
        <f>Raw_Data!Z1809</f>
        <v>2883</v>
      </c>
      <c r="AA1809" s="15">
        <f>Raw_Data!AA1809</f>
        <v>0.63800000000000001</v>
      </c>
      <c r="AB1809" s="15">
        <f>Raw_Data!AB1809</f>
        <v>62.2</v>
      </c>
      <c r="AC1809" s="19" t="str">
        <f>IF(Raw_Data!G1809="","Yes","No")</f>
        <v>No</v>
      </c>
      <c r="AD1809" s="19" t="str">
        <f>IF(Raw_Data!L1809="","Yes","No")</f>
        <v>No</v>
      </c>
      <c r="AE1809" s="19" t="str">
        <f>IF(Raw_Data!T1809="","Imputed",IF(Raw_Data!T1809&gt;INDEX(Cleaning_Reference!$F$6:$F$13,MATCH(D1809,Cleaning_Reference!$A$6:$A$13,0)),"Capped","Original"))</f>
        <v>Original</v>
      </c>
      <c r="AF1809" s="21">
        <f t="shared" si="28"/>
        <v>1.84</v>
      </c>
    </row>
    <row r="1810" spans="1:32" ht="15" customHeight="1" x14ac:dyDescent="0.3">
      <c r="A1810" s="20" t="str">
        <f>Raw_Data!A1810</f>
        <v>SF11809</v>
      </c>
      <c r="B1810" s="15" t="str">
        <f>Raw_Data!B1810</f>
        <v>Karnataka</v>
      </c>
      <c r="C1810" s="15" t="str">
        <f>Raw_Data!C1810</f>
        <v>Nalgonda</v>
      </c>
      <c r="D1810" s="15" t="str">
        <f>Raw_Data!D1810</f>
        <v>Sugarcane</v>
      </c>
      <c r="E1810" s="15" t="str">
        <f>Raw_Data!E1810</f>
        <v>Zaid</v>
      </c>
      <c r="F1810" s="15">
        <f>Raw_Data!F1810</f>
        <v>7.22</v>
      </c>
      <c r="G1810" s="18">
        <f>IF(Raw_Data!G1810="",ROUND(AVERAGEIFS(Raw_Data!$G$2:$G$4001,Raw_Data!$E$2:$E$4001,E1810),1),Raw_Data!G1810)</f>
        <v>393.2</v>
      </c>
      <c r="H1810" s="15">
        <f>Raw_Data!H1810</f>
        <v>31.3</v>
      </c>
      <c r="I1810" s="15">
        <f>Raw_Data!I1810</f>
        <v>59.3</v>
      </c>
      <c r="J1810" s="15">
        <f>Raw_Data!J1810</f>
        <v>8.8000000000000007</v>
      </c>
      <c r="K1810" s="15">
        <f>Raw_Data!K1810</f>
        <v>6.5</v>
      </c>
      <c r="L1810" s="18">
        <f>IF(Raw_Data!L1810="",ROUND(AVERAGEIFS(Raw_Data!$L$2:$L$4001,Raw_Data!$E$2:$E$4001,E1810),1),Raw_Data!L1810)</f>
        <v>22.3</v>
      </c>
      <c r="M1810" s="15">
        <f>Raw_Data!M1810</f>
        <v>191.3</v>
      </c>
      <c r="N1810" s="15">
        <f>Raw_Data!N1810</f>
        <v>76.5</v>
      </c>
      <c r="O1810" s="15">
        <f>Raw_Data!O1810</f>
        <v>112.7</v>
      </c>
      <c r="P1810" s="15" t="str">
        <f>Raw_Data!P1810</f>
        <v>Sprinkler</v>
      </c>
      <c r="Q1810" s="15">
        <f>Raw_Data!Q1810</f>
        <v>236</v>
      </c>
      <c r="R1810" s="15">
        <f>Raw_Data!R1810</f>
        <v>1.75</v>
      </c>
      <c r="S1810" s="15">
        <f>Raw_Data!S1810</f>
        <v>0.72</v>
      </c>
      <c r="T1810" s="18">
        <f>IF(Raw_Data!T1810="",ROUND(AVERAGEIFS(Raw_Data!$T$2:$T$4001,Raw_Data!$E$2:$E$4001,E1810,Raw_Data!$D$2:$D$4001,D1810),2),IF(Raw_Data!T1810&gt;INDEX(Cleaning_Reference!$F$6:$F$13,MATCH(D1810,Cleaning_Reference!$A$6:$A$13,0)),INDEX(Cleaning_Reference!$F$6:$F$13,MATCH(D1810,Cleaning_Reference!$A$6:$A$13,0)),Raw_Data!T1810))</f>
        <v>57.04</v>
      </c>
      <c r="U1810" s="15">
        <f>Raw_Data!U1810</f>
        <v>411.83</v>
      </c>
      <c r="V1810" s="15">
        <f>Raw_Data!V1810</f>
        <v>3927</v>
      </c>
      <c r="W1810" s="15">
        <f>Raw_Data!W1810</f>
        <v>474477</v>
      </c>
      <c r="X1810" s="15">
        <f>Raw_Data!X1810</f>
        <v>1617256</v>
      </c>
      <c r="Y1810" s="15">
        <f>Raw_Data!Y1810</f>
        <v>1142779</v>
      </c>
      <c r="Z1810" s="15">
        <f>Raw_Data!Z1810</f>
        <v>11744</v>
      </c>
      <c r="AA1810" s="15">
        <f>Raw_Data!AA1810</f>
        <v>35.067</v>
      </c>
      <c r="AB1810" s="15">
        <f>Raw_Data!AB1810</f>
        <v>56.5</v>
      </c>
      <c r="AC1810" s="19" t="str">
        <f>IF(Raw_Data!G1810="","Yes","No")</f>
        <v>No</v>
      </c>
      <c r="AD1810" s="19" t="str">
        <f>IF(Raw_Data!L1810="","Yes","No")</f>
        <v>No</v>
      </c>
      <c r="AE1810" s="19" t="str">
        <f>IF(Raw_Data!T1810="","Imputed",IF(Raw_Data!T1810&gt;INDEX(Cleaning_Reference!$F$6:$F$13,MATCH(D1810,Cleaning_Reference!$A$6:$A$13,0)),"Capped","Original"))</f>
        <v>Original</v>
      </c>
      <c r="AF1810" s="21">
        <f t="shared" si="28"/>
        <v>411.83</v>
      </c>
    </row>
    <row r="1811" spans="1:32" ht="15" customHeight="1" x14ac:dyDescent="0.3">
      <c r="A1811" s="20" t="str">
        <f>Raw_Data!A1811</f>
        <v>SF11810</v>
      </c>
      <c r="B1811" s="15" t="str">
        <f>Raw_Data!B1811</f>
        <v>Punjab</v>
      </c>
      <c r="C1811" s="15" t="str">
        <f>Raw_Data!C1811</f>
        <v>Nashik</v>
      </c>
      <c r="D1811" s="15" t="str">
        <f>Raw_Data!D1811</f>
        <v>Rice</v>
      </c>
      <c r="E1811" s="15" t="str">
        <f>Raw_Data!E1811</f>
        <v>Kharif</v>
      </c>
      <c r="F1811" s="15">
        <f>Raw_Data!F1811</f>
        <v>3.43</v>
      </c>
      <c r="G1811" s="18">
        <f>IF(Raw_Data!G1811="",ROUND(AVERAGEIFS(Raw_Data!$G$2:$G$4001,Raw_Data!$E$2:$E$4001,E1811),1),Raw_Data!G1811)</f>
        <v>675.5</v>
      </c>
      <c r="H1811" s="15">
        <f>Raw_Data!H1811</f>
        <v>29.9</v>
      </c>
      <c r="I1811" s="15">
        <f>Raw_Data!I1811</f>
        <v>70.900000000000006</v>
      </c>
      <c r="J1811" s="15">
        <f>Raw_Data!J1811</f>
        <v>6.2</v>
      </c>
      <c r="K1811" s="15">
        <f>Raw_Data!K1811</f>
        <v>6.81</v>
      </c>
      <c r="L1811" s="18">
        <f>IF(Raw_Data!L1811="",ROUND(AVERAGEIFS(Raw_Data!$L$2:$L$4001,Raw_Data!$E$2:$E$4001,E1811),1),Raw_Data!L1811)</f>
        <v>36.299999999999997</v>
      </c>
      <c r="M1811" s="15">
        <f>Raw_Data!M1811</f>
        <v>98.4</v>
      </c>
      <c r="N1811" s="15">
        <f>Raw_Data!N1811</f>
        <v>63.6</v>
      </c>
      <c r="O1811" s="15">
        <f>Raw_Data!O1811</f>
        <v>93.1</v>
      </c>
      <c r="P1811" s="15" t="str">
        <f>Raw_Data!P1811</f>
        <v>Rainfed</v>
      </c>
      <c r="Q1811" s="15">
        <f>Raw_Data!Q1811</f>
        <v>46</v>
      </c>
      <c r="R1811" s="15">
        <f>Raw_Data!R1811</f>
        <v>3.25</v>
      </c>
      <c r="S1811" s="15">
        <f>Raw_Data!S1811</f>
        <v>0.85</v>
      </c>
      <c r="T1811" s="18">
        <f>IF(Raw_Data!T1811="",ROUND(AVERAGEIFS(Raw_Data!$T$2:$T$4001,Raw_Data!$E$2:$E$4001,E1811,Raw_Data!$D$2:$D$4001,D1811),2),IF(Raw_Data!T1811&gt;INDEX(Cleaning_Reference!$F$6:$F$13,MATCH(D1811,Cleaning_Reference!$A$6:$A$13,0)),INDEX(Cleaning_Reference!$F$6:$F$13,MATCH(D1811,Cleaning_Reference!$A$6:$A$13,0)),Raw_Data!T1811))</f>
        <v>3.61</v>
      </c>
      <c r="U1811" s="15">
        <f>Raw_Data!U1811</f>
        <v>12.38</v>
      </c>
      <c r="V1811" s="15">
        <f>Raw_Data!V1811</f>
        <v>19611</v>
      </c>
      <c r="W1811" s="15">
        <f>Raw_Data!W1811</f>
        <v>154852</v>
      </c>
      <c r="X1811" s="15">
        <f>Raw_Data!X1811</f>
        <v>242784</v>
      </c>
      <c r="Y1811" s="15">
        <f>Raw_Data!Y1811</f>
        <v>87932</v>
      </c>
      <c r="Z1811" s="15">
        <f>Raw_Data!Z1811</f>
        <v>2836</v>
      </c>
      <c r="AA1811" s="15">
        <f>Raw_Data!AA1811</f>
        <v>4.3650000000000002</v>
      </c>
      <c r="AB1811" s="15">
        <f>Raw_Data!AB1811</f>
        <v>66.3</v>
      </c>
      <c r="AC1811" s="19" t="str">
        <f>IF(Raw_Data!G1811="","Yes","No")</f>
        <v>No</v>
      </c>
      <c r="AD1811" s="19" t="str">
        <f>IF(Raw_Data!L1811="","Yes","No")</f>
        <v>No</v>
      </c>
      <c r="AE1811" s="19" t="str">
        <f>IF(Raw_Data!T1811="","Imputed",IF(Raw_Data!T1811&gt;INDEX(Cleaning_Reference!$F$6:$F$13,MATCH(D1811,Cleaning_Reference!$A$6:$A$13,0)),"Capped","Original"))</f>
        <v>Original</v>
      </c>
      <c r="AF1811" s="21">
        <f t="shared" si="28"/>
        <v>12.38</v>
      </c>
    </row>
    <row r="1812" spans="1:32" ht="15" customHeight="1" x14ac:dyDescent="0.3">
      <c r="A1812" s="20" t="str">
        <f>Raw_Data!A1812</f>
        <v>SF11811</v>
      </c>
      <c r="B1812" s="15" t="str">
        <f>Raw_Data!B1812</f>
        <v>Karnataka</v>
      </c>
      <c r="C1812" s="15" t="str">
        <f>Raw_Data!C1812</f>
        <v>Ludhiana</v>
      </c>
      <c r="D1812" s="15" t="str">
        <f>Raw_Data!D1812</f>
        <v>Maize</v>
      </c>
      <c r="E1812" s="15" t="str">
        <f>Raw_Data!E1812</f>
        <v>Zaid</v>
      </c>
      <c r="F1812" s="15">
        <f>Raw_Data!F1812</f>
        <v>9.18</v>
      </c>
      <c r="G1812" s="18">
        <f>IF(Raw_Data!G1812="",ROUND(AVERAGEIFS(Raw_Data!$G$2:$G$4001,Raw_Data!$E$2:$E$4001,E1812),1),Raw_Data!G1812)</f>
        <v>412.7</v>
      </c>
      <c r="H1812" s="15">
        <f>Raw_Data!H1812</f>
        <v>33.799999999999997</v>
      </c>
      <c r="I1812" s="15">
        <f>Raw_Data!I1812</f>
        <v>59.5</v>
      </c>
      <c r="J1812" s="15">
        <f>Raw_Data!J1812</f>
        <v>7.9</v>
      </c>
      <c r="K1812" s="15">
        <f>Raw_Data!K1812</f>
        <v>6.57</v>
      </c>
      <c r="L1812" s="18">
        <f>IF(Raw_Data!L1812="",ROUND(AVERAGEIFS(Raw_Data!$L$2:$L$4001,Raw_Data!$E$2:$E$4001,E1812),1),Raw_Data!L1812)</f>
        <v>19.899999999999999</v>
      </c>
      <c r="M1812" s="15">
        <f>Raw_Data!M1812</f>
        <v>95.4</v>
      </c>
      <c r="N1812" s="15">
        <f>Raw_Data!N1812</f>
        <v>51.1</v>
      </c>
      <c r="O1812" s="15">
        <f>Raw_Data!O1812</f>
        <v>98.6</v>
      </c>
      <c r="P1812" s="15" t="str">
        <f>Raw_Data!P1812</f>
        <v>Rainfed</v>
      </c>
      <c r="Q1812" s="15">
        <f>Raw_Data!Q1812</f>
        <v>174.4</v>
      </c>
      <c r="R1812" s="15">
        <f>Raw_Data!R1812</f>
        <v>9.39</v>
      </c>
      <c r="S1812" s="15">
        <f>Raw_Data!S1812</f>
        <v>1</v>
      </c>
      <c r="T1812" s="18">
        <f>IF(Raw_Data!T1812="",ROUND(AVERAGEIFS(Raw_Data!$T$2:$T$4001,Raw_Data!$E$2:$E$4001,E1812,Raw_Data!$D$2:$D$4001,D1812),2),IF(Raw_Data!T1812&gt;INDEX(Cleaning_Reference!$F$6:$F$13,MATCH(D1812,Cleaning_Reference!$A$6:$A$13,0)),INDEX(Cleaning_Reference!$F$6:$F$13,MATCH(D1812,Cleaning_Reference!$A$6:$A$13,0)),Raw_Data!T1812))</f>
        <v>2.2799999999999998</v>
      </c>
      <c r="U1812" s="15">
        <f>Raw_Data!U1812</f>
        <v>20.93</v>
      </c>
      <c r="V1812" s="15">
        <f>Raw_Data!V1812</f>
        <v>20054</v>
      </c>
      <c r="W1812" s="15">
        <f>Raw_Data!W1812</f>
        <v>660706</v>
      </c>
      <c r="X1812" s="15">
        <f>Raw_Data!X1812</f>
        <v>419730</v>
      </c>
      <c r="Y1812" s="15">
        <f>Raw_Data!Y1812</f>
        <v>-240976</v>
      </c>
      <c r="Z1812" s="15">
        <f>Raw_Data!Z1812</f>
        <v>2913</v>
      </c>
      <c r="AA1812" s="15">
        <f>Raw_Data!AA1812</f>
        <v>7.1849999999999996</v>
      </c>
      <c r="AB1812" s="15">
        <f>Raw_Data!AB1812</f>
        <v>32.6</v>
      </c>
      <c r="AC1812" s="19" t="str">
        <f>IF(Raw_Data!G1812="","Yes","No")</f>
        <v>No</v>
      </c>
      <c r="AD1812" s="19" t="str">
        <f>IF(Raw_Data!L1812="","Yes","No")</f>
        <v>No</v>
      </c>
      <c r="AE1812" s="19" t="str">
        <f>IF(Raw_Data!T1812="","Imputed",IF(Raw_Data!T1812&gt;INDEX(Cleaning_Reference!$F$6:$F$13,MATCH(D1812,Cleaning_Reference!$A$6:$A$13,0)),"Capped","Original"))</f>
        <v>Original</v>
      </c>
      <c r="AF1812" s="21">
        <f t="shared" si="28"/>
        <v>20.93</v>
      </c>
    </row>
    <row r="1813" spans="1:32" ht="15" customHeight="1" x14ac:dyDescent="0.3">
      <c r="A1813" s="20" t="str">
        <f>Raw_Data!A1813</f>
        <v>SF11812</v>
      </c>
      <c r="B1813" s="15" t="str">
        <f>Raw_Data!B1813</f>
        <v>Telangana</v>
      </c>
      <c r="C1813" s="15" t="str">
        <f>Raw_Data!C1813</f>
        <v>Ludhiana</v>
      </c>
      <c r="D1813" s="15" t="str">
        <f>Raw_Data!D1813</f>
        <v>Sugarcane</v>
      </c>
      <c r="E1813" s="15" t="str">
        <f>Raw_Data!E1813</f>
        <v>Kharif</v>
      </c>
      <c r="F1813" s="15">
        <f>Raw_Data!F1813</f>
        <v>5.59</v>
      </c>
      <c r="G1813" s="18">
        <f>IF(Raw_Data!G1813="",ROUND(AVERAGEIFS(Raw_Data!$G$2:$G$4001,Raw_Data!$E$2:$E$4001,E1813),1),Raw_Data!G1813)</f>
        <v>1090.3</v>
      </c>
      <c r="H1813" s="15">
        <f>Raw_Data!H1813</f>
        <v>29</v>
      </c>
      <c r="I1813" s="15">
        <f>Raw_Data!I1813</f>
        <v>72.8</v>
      </c>
      <c r="J1813" s="15">
        <f>Raw_Data!J1813</f>
        <v>8.4</v>
      </c>
      <c r="K1813" s="15">
        <f>Raw_Data!K1813</f>
        <v>6.02</v>
      </c>
      <c r="L1813" s="18">
        <f>IF(Raw_Data!L1813="",ROUND(AVERAGEIFS(Raw_Data!$L$2:$L$4001,Raw_Data!$E$2:$E$4001,E1813),1),Raw_Data!L1813)</f>
        <v>37.5</v>
      </c>
      <c r="M1813" s="15">
        <f>Raw_Data!M1813</f>
        <v>155.80000000000001</v>
      </c>
      <c r="N1813" s="15">
        <f>Raw_Data!N1813</f>
        <v>54.9</v>
      </c>
      <c r="O1813" s="15">
        <f>Raw_Data!O1813</f>
        <v>108.8</v>
      </c>
      <c r="P1813" s="15" t="str">
        <f>Raw_Data!P1813</f>
        <v>Rainfed</v>
      </c>
      <c r="Q1813" s="15">
        <f>Raw_Data!Q1813</f>
        <v>223.5</v>
      </c>
      <c r="R1813" s="15">
        <f>Raw_Data!R1813</f>
        <v>7.41</v>
      </c>
      <c r="S1813" s="15">
        <f>Raw_Data!S1813</f>
        <v>0.69</v>
      </c>
      <c r="T1813" s="18">
        <f>IF(Raw_Data!T1813="",ROUND(AVERAGEIFS(Raw_Data!$T$2:$T$4001,Raw_Data!$E$2:$E$4001,E1813,Raw_Data!$D$2:$D$4001,D1813),2),IF(Raw_Data!T1813&gt;INDEX(Cleaning_Reference!$F$6:$F$13,MATCH(D1813,Cleaning_Reference!$A$6:$A$13,0)),INDEX(Cleaning_Reference!$F$6:$F$13,MATCH(D1813,Cleaning_Reference!$A$6:$A$13,0)),Raw_Data!T1813))</f>
        <v>29.43</v>
      </c>
      <c r="U1813" s="15">
        <f>Raw_Data!U1813</f>
        <v>164.51</v>
      </c>
      <c r="V1813" s="15">
        <f>Raw_Data!V1813</f>
        <v>3223</v>
      </c>
      <c r="W1813" s="15">
        <f>Raw_Data!W1813</f>
        <v>438360</v>
      </c>
      <c r="X1813" s="15">
        <f>Raw_Data!X1813</f>
        <v>530216</v>
      </c>
      <c r="Y1813" s="15">
        <f>Raw_Data!Y1813</f>
        <v>91856</v>
      </c>
      <c r="Z1813" s="15">
        <f>Raw_Data!Z1813</f>
        <v>5950</v>
      </c>
      <c r="AA1813" s="15">
        <f>Raw_Data!AA1813</f>
        <v>27.649000000000001</v>
      </c>
      <c r="AB1813" s="15">
        <f>Raw_Data!AB1813</f>
        <v>49.8</v>
      </c>
      <c r="AC1813" s="19" t="str">
        <f>IF(Raw_Data!G1813="","Yes","No")</f>
        <v>No</v>
      </c>
      <c r="AD1813" s="19" t="str">
        <f>IF(Raw_Data!L1813="","Yes","No")</f>
        <v>No</v>
      </c>
      <c r="AE1813" s="19" t="str">
        <f>IF(Raw_Data!T1813="","Imputed",IF(Raw_Data!T1813&gt;INDEX(Cleaning_Reference!$F$6:$F$13,MATCH(D1813,Cleaning_Reference!$A$6:$A$13,0)),"Capped","Original"))</f>
        <v>Original</v>
      </c>
      <c r="AF1813" s="21">
        <f t="shared" si="28"/>
        <v>164.51</v>
      </c>
    </row>
    <row r="1814" spans="1:32" ht="15" customHeight="1" x14ac:dyDescent="0.3">
      <c r="A1814" s="20" t="str">
        <f>Raw_Data!A1814</f>
        <v>SF11813</v>
      </c>
      <c r="B1814" s="15" t="str">
        <f>Raw_Data!B1814</f>
        <v>Tamil Nadu</v>
      </c>
      <c r="C1814" s="15" t="str">
        <f>Raw_Data!C1814</f>
        <v>Raichur</v>
      </c>
      <c r="D1814" s="15" t="str">
        <f>Raw_Data!D1814</f>
        <v>Pulses</v>
      </c>
      <c r="E1814" s="15" t="str">
        <f>Raw_Data!E1814</f>
        <v>Rabi</v>
      </c>
      <c r="F1814" s="15">
        <f>Raw_Data!F1814</f>
        <v>12.1</v>
      </c>
      <c r="G1814" s="18">
        <f>IF(Raw_Data!G1814="",ROUND(AVERAGEIFS(Raw_Data!$G$2:$G$4001,Raw_Data!$E$2:$E$4001,E1814),1),Raw_Data!G1814)</f>
        <v>633.70000000000005</v>
      </c>
      <c r="H1814" s="15">
        <f>Raw_Data!H1814</f>
        <v>21.3</v>
      </c>
      <c r="I1814" s="15">
        <f>Raw_Data!I1814</f>
        <v>60.9</v>
      </c>
      <c r="J1814" s="15">
        <f>Raw_Data!J1814</f>
        <v>8.1999999999999993</v>
      </c>
      <c r="K1814" s="15">
        <f>Raw_Data!K1814</f>
        <v>7</v>
      </c>
      <c r="L1814" s="18">
        <f>IF(Raw_Data!L1814="",ROUND(AVERAGEIFS(Raw_Data!$L$2:$L$4001,Raw_Data!$E$2:$E$4001,E1814),1),Raw_Data!L1814)</f>
        <v>19</v>
      </c>
      <c r="M1814" s="15">
        <f>Raw_Data!M1814</f>
        <v>138.9</v>
      </c>
      <c r="N1814" s="15">
        <f>Raw_Data!N1814</f>
        <v>81.3</v>
      </c>
      <c r="O1814" s="15">
        <f>Raw_Data!O1814</f>
        <v>79.2</v>
      </c>
      <c r="P1814" s="15" t="str">
        <f>Raw_Data!P1814</f>
        <v>Sprinkler</v>
      </c>
      <c r="Q1814" s="15">
        <f>Raw_Data!Q1814</f>
        <v>152.80000000000001</v>
      </c>
      <c r="R1814" s="15">
        <f>Raw_Data!R1814</f>
        <v>6.95</v>
      </c>
      <c r="S1814" s="15">
        <f>Raw_Data!S1814</f>
        <v>0.79</v>
      </c>
      <c r="T1814" s="18">
        <f>IF(Raw_Data!T1814="",ROUND(AVERAGEIFS(Raw_Data!$T$2:$T$4001,Raw_Data!$E$2:$E$4001,E1814,Raw_Data!$D$2:$D$4001,D1814),2),IF(Raw_Data!T1814&gt;INDEX(Cleaning_Reference!$F$6:$F$13,MATCH(D1814,Cleaning_Reference!$A$6:$A$13,0)),INDEX(Cleaning_Reference!$F$6:$F$13,MATCH(D1814,Cleaning_Reference!$A$6:$A$13,0)),Raw_Data!T1814))</f>
        <v>1.26</v>
      </c>
      <c r="U1814" s="15">
        <f>Raw_Data!U1814</f>
        <v>15.25</v>
      </c>
      <c r="V1814" s="15">
        <f>Raw_Data!V1814</f>
        <v>75814</v>
      </c>
      <c r="W1814" s="15">
        <f>Raw_Data!W1814</f>
        <v>722852</v>
      </c>
      <c r="X1814" s="15">
        <f>Raw_Data!X1814</f>
        <v>1156164</v>
      </c>
      <c r="Y1814" s="15">
        <f>Raw_Data!Y1814</f>
        <v>433312</v>
      </c>
      <c r="Z1814" s="15">
        <f>Raw_Data!Z1814</f>
        <v>4687</v>
      </c>
      <c r="AA1814" s="15">
        <f>Raw_Data!AA1814</f>
        <v>3.254</v>
      </c>
      <c r="AB1814" s="15">
        <f>Raw_Data!AB1814</f>
        <v>31.6</v>
      </c>
      <c r="AC1814" s="19" t="str">
        <f>IF(Raw_Data!G1814="","Yes","No")</f>
        <v>No</v>
      </c>
      <c r="AD1814" s="19" t="str">
        <f>IF(Raw_Data!L1814="","Yes","No")</f>
        <v>No</v>
      </c>
      <c r="AE1814" s="19" t="str">
        <f>IF(Raw_Data!T1814="","Imputed",IF(Raw_Data!T1814&gt;INDEX(Cleaning_Reference!$F$6:$F$13,MATCH(D1814,Cleaning_Reference!$A$6:$A$13,0)),"Capped","Original"))</f>
        <v>Original</v>
      </c>
      <c r="AF1814" s="21">
        <f t="shared" si="28"/>
        <v>15.25</v>
      </c>
    </row>
    <row r="1815" spans="1:32" ht="15" customHeight="1" x14ac:dyDescent="0.3">
      <c r="A1815" s="20" t="str">
        <f>Raw_Data!A1815</f>
        <v>SF11814</v>
      </c>
      <c r="B1815" s="15" t="str">
        <f>Raw_Data!B1815</f>
        <v>Madhya Pradesh</v>
      </c>
      <c r="C1815" s="15" t="str">
        <f>Raw_Data!C1815</f>
        <v>Warangal</v>
      </c>
      <c r="D1815" s="15" t="str">
        <f>Raw_Data!D1815</f>
        <v>Rice</v>
      </c>
      <c r="E1815" s="15" t="str">
        <f>Raw_Data!E1815</f>
        <v>Kharif</v>
      </c>
      <c r="F1815" s="15">
        <f>Raw_Data!F1815</f>
        <v>10.89</v>
      </c>
      <c r="G1815" s="18">
        <f>IF(Raw_Data!G1815="",ROUND(AVERAGEIFS(Raw_Data!$G$2:$G$4001,Raw_Data!$E$2:$E$4001,E1815),1),Raw_Data!G1815)</f>
        <v>540</v>
      </c>
      <c r="H1815" s="15">
        <f>Raw_Data!H1815</f>
        <v>30.7</v>
      </c>
      <c r="I1815" s="15">
        <f>Raw_Data!I1815</f>
        <v>76</v>
      </c>
      <c r="J1815" s="15">
        <f>Raw_Data!J1815</f>
        <v>9.5</v>
      </c>
      <c r="K1815" s="15">
        <f>Raw_Data!K1815</f>
        <v>7.07</v>
      </c>
      <c r="L1815" s="18">
        <f>IF(Raw_Data!L1815="",ROUND(AVERAGEIFS(Raw_Data!$L$2:$L$4001,Raw_Data!$E$2:$E$4001,E1815),1),Raw_Data!L1815)</f>
        <v>35.6</v>
      </c>
      <c r="M1815" s="15">
        <f>Raw_Data!M1815</f>
        <v>157.5</v>
      </c>
      <c r="N1815" s="15">
        <f>Raw_Data!N1815</f>
        <v>110.8</v>
      </c>
      <c r="O1815" s="15">
        <f>Raw_Data!O1815</f>
        <v>98.1</v>
      </c>
      <c r="P1815" s="15" t="str">
        <f>Raw_Data!P1815</f>
        <v>Rainfed</v>
      </c>
      <c r="Q1815" s="15">
        <f>Raw_Data!Q1815</f>
        <v>289</v>
      </c>
      <c r="R1815" s="15">
        <f>Raw_Data!R1815</f>
        <v>3.34</v>
      </c>
      <c r="S1815" s="15">
        <f>Raw_Data!S1815</f>
        <v>0.66</v>
      </c>
      <c r="T1815" s="18">
        <f>IF(Raw_Data!T1815="",ROUND(AVERAGEIFS(Raw_Data!$T$2:$T$4001,Raw_Data!$E$2:$E$4001,E1815,Raw_Data!$D$2:$D$4001,D1815),2),IF(Raw_Data!T1815&gt;INDEX(Cleaning_Reference!$F$6:$F$13,MATCH(D1815,Cleaning_Reference!$A$6:$A$13,0)),INDEX(Cleaning_Reference!$F$6:$F$13,MATCH(D1815,Cleaning_Reference!$A$6:$A$13,0)),Raw_Data!T1815))</f>
        <v>3.02</v>
      </c>
      <c r="U1815" s="15">
        <f>Raw_Data!U1815</f>
        <v>32.89</v>
      </c>
      <c r="V1815" s="15">
        <f>Raw_Data!V1815</f>
        <v>19623</v>
      </c>
      <c r="W1815" s="15">
        <f>Raw_Data!W1815</f>
        <v>804188</v>
      </c>
      <c r="X1815" s="15">
        <f>Raw_Data!X1815</f>
        <v>645400</v>
      </c>
      <c r="Y1815" s="15">
        <f>Raw_Data!Y1815</f>
        <v>-158788</v>
      </c>
      <c r="Z1815" s="15">
        <f>Raw_Data!Z1815</f>
        <v>9161</v>
      </c>
      <c r="AA1815" s="15">
        <f>Raw_Data!AA1815</f>
        <v>3.59</v>
      </c>
      <c r="AB1815" s="15">
        <f>Raw_Data!AB1815</f>
        <v>40.6</v>
      </c>
      <c r="AC1815" s="19" t="str">
        <f>IF(Raw_Data!G1815="","Yes","No")</f>
        <v>No</v>
      </c>
      <c r="AD1815" s="19" t="str">
        <f>IF(Raw_Data!L1815="","Yes","No")</f>
        <v>No</v>
      </c>
      <c r="AE1815" s="19" t="str">
        <f>IF(Raw_Data!T1815="","Imputed",IF(Raw_Data!T1815&gt;INDEX(Cleaning_Reference!$F$6:$F$13,MATCH(D1815,Cleaning_Reference!$A$6:$A$13,0)),"Capped","Original"))</f>
        <v>Original</v>
      </c>
      <c r="AF1815" s="21">
        <f t="shared" si="28"/>
        <v>32.89</v>
      </c>
    </row>
    <row r="1816" spans="1:32" ht="15" customHeight="1" x14ac:dyDescent="0.3">
      <c r="A1816" s="20" t="str">
        <f>Raw_Data!A1816</f>
        <v>SF11815</v>
      </c>
      <c r="B1816" s="15" t="str">
        <f>Raw_Data!B1816</f>
        <v>Karnataka</v>
      </c>
      <c r="C1816" s="15" t="str">
        <f>Raw_Data!C1816</f>
        <v>Nashik</v>
      </c>
      <c r="D1816" s="15" t="str">
        <f>Raw_Data!D1816</f>
        <v>Rice</v>
      </c>
      <c r="E1816" s="15" t="str">
        <f>Raw_Data!E1816</f>
        <v>Kharif</v>
      </c>
      <c r="F1816" s="15">
        <f>Raw_Data!F1816</f>
        <v>9.9700000000000006</v>
      </c>
      <c r="G1816" s="18">
        <f>IF(Raw_Data!G1816="",ROUND(AVERAGEIFS(Raw_Data!$G$2:$G$4001,Raw_Data!$E$2:$E$4001,E1816),1),Raw_Data!G1816)</f>
        <v>789</v>
      </c>
      <c r="H1816" s="15">
        <f>Raw_Data!H1816</f>
        <v>24.6</v>
      </c>
      <c r="I1816" s="15">
        <f>Raw_Data!I1816</f>
        <v>72.2</v>
      </c>
      <c r="J1816" s="15">
        <f>Raw_Data!J1816</f>
        <v>5.9</v>
      </c>
      <c r="K1816" s="15">
        <f>Raw_Data!K1816</f>
        <v>7.05</v>
      </c>
      <c r="L1816" s="18">
        <f>IF(Raw_Data!L1816="",ROUND(AVERAGEIFS(Raw_Data!$L$2:$L$4001,Raw_Data!$E$2:$E$4001,E1816),1),Raw_Data!L1816)</f>
        <v>29.7</v>
      </c>
      <c r="M1816" s="15">
        <f>Raw_Data!M1816</f>
        <v>72.3</v>
      </c>
      <c r="N1816" s="15">
        <f>Raw_Data!N1816</f>
        <v>87.4</v>
      </c>
      <c r="O1816" s="15">
        <f>Raw_Data!O1816</f>
        <v>89.1</v>
      </c>
      <c r="P1816" s="15" t="str">
        <f>Raw_Data!P1816</f>
        <v>Drip</v>
      </c>
      <c r="Q1816" s="15">
        <f>Raw_Data!Q1816</f>
        <v>229.8</v>
      </c>
      <c r="R1816" s="15">
        <f>Raw_Data!R1816</f>
        <v>3.12</v>
      </c>
      <c r="S1816" s="15">
        <f>Raw_Data!S1816</f>
        <v>0.78</v>
      </c>
      <c r="T1816" s="18">
        <f>IF(Raw_Data!T1816="",ROUND(AVERAGEIFS(Raw_Data!$T$2:$T$4001,Raw_Data!$E$2:$E$4001,E1816,Raw_Data!$D$2:$D$4001,D1816),2),IF(Raw_Data!T1816&gt;INDEX(Cleaning_Reference!$F$6:$F$13,MATCH(D1816,Cleaning_Reference!$A$6:$A$13,0)),INDEX(Cleaning_Reference!$F$6:$F$13,MATCH(D1816,Cleaning_Reference!$A$6:$A$13,0)),Raw_Data!T1816))</f>
        <v>3.35</v>
      </c>
      <c r="U1816" s="15">
        <f>Raw_Data!U1816</f>
        <v>33.4</v>
      </c>
      <c r="V1816" s="15">
        <f>Raw_Data!V1816</f>
        <v>22160</v>
      </c>
      <c r="W1816" s="15">
        <f>Raw_Data!W1816</f>
        <v>819414</v>
      </c>
      <c r="X1816" s="15">
        <f>Raw_Data!X1816</f>
        <v>740144</v>
      </c>
      <c r="Y1816" s="15">
        <f>Raw_Data!Y1816</f>
        <v>-79270</v>
      </c>
      <c r="Z1816" s="15">
        <f>Raw_Data!Z1816</f>
        <v>11623</v>
      </c>
      <c r="AA1816" s="15">
        <f>Raw_Data!AA1816</f>
        <v>2.8740000000000001</v>
      </c>
      <c r="AB1816" s="15">
        <f>Raw_Data!AB1816</f>
        <v>69.2</v>
      </c>
      <c r="AC1816" s="19" t="str">
        <f>IF(Raw_Data!G1816="","Yes","No")</f>
        <v>No</v>
      </c>
      <c r="AD1816" s="19" t="str">
        <f>IF(Raw_Data!L1816="","Yes","No")</f>
        <v>No</v>
      </c>
      <c r="AE1816" s="19" t="str">
        <f>IF(Raw_Data!T1816="","Imputed",IF(Raw_Data!T1816&gt;INDEX(Cleaning_Reference!$F$6:$F$13,MATCH(D1816,Cleaning_Reference!$A$6:$A$13,0)),"Capped","Original"))</f>
        <v>Original</v>
      </c>
      <c r="AF1816" s="21">
        <f t="shared" si="28"/>
        <v>33.4</v>
      </c>
    </row>
    <row r="1817" spans="1:32" ht="15" customHeight="1" x14ac:dyDescent="0.3">
      <c r="A1817" s="20" t="str">
        <f>Raw_Data!A1817</f>
        <v>SF11816</v>
      </c>
      <c r="B1817" s="15" t="str">
        <f>Raw_Data!B1817</f>
        <v>Madhya Pradesh</v>
      </c>
      <c r="C1817" s="15" t="str">
        <f>Raw_Data!C1817</f>
        <v>Nalgonda</v>
      </c>
      <c r="D1817" s="15" t="str">
        <f>Raw_Data!D1817</f>
        <v>Pulses</v>
      </c>
      <c r="E1817" s="15" t="str">
        <f>Raw_Data!E1817</f>
        <v>Rabi</v>
      </c>
      <c r="F1817" s="15">
        <f>Raw_Data!F1817</f>
        <v>0.91</v>
      </c>
      <c r="G1817" s="18">
        <f>IF(Raw_Data!G1817="",ROUND(AVERAGEIFS(Raw_Data!$G$2:$G$4001,Raw_Data!$E$2:$E$4001,E1817),1),Raw_Data!G1817)</f>
        <v>417.5</v>
      </c>
      <c r="H1817" s="15">
        <f>Raw_Data!H1817</f>
        <v>21.5</v>
      </c>
      <c r="I1817" s="15">
        <f>Raw_Data!I1817</f>
        <v>53.6</v>
      </c>
      <c r="J1817" s="15">
        <f>Raw_Data!J1817</f>
        <v>7.3</v>
      </c>
      <c r="K1817" s="15">
        <f>Raw_Data!K1817</f>
        <v>5.86</v>
      </c>
      <c r="L1817" s="18">
        <f>IF(Raw_Data!L1817="",ROUND(AVERAGEIFS(Raw_Data!$L$2:$L$4001,Raw_Data!$E$2:$E$4001,E1817),1),Raw_Data!L1817)</f>
        <v>29.1</v>
      </c>
      <c r="M1817" s="15">
        <f>Raw_Data!M1817</f>
        <v>153.5</v>
      </c>
      <c r="N1817" s="15">
        <f>Raw_Data!N1817</f>
        <v>53.1</v>
      </c>
      <c r="O1817" s="15">
        <f>Raw_Data!O1817</f>
        <v>84.1</v>
      </c>
      <c r="P1817" s="15" t="str">
        <f>Raw_Data!P1817</f>
        <v>Flood</v>
      </c>
      <c r="Q1817" s="15">
        <f>Raw_Data!Q1817</f>
        <v>192.3</v>
      </c>
      <c r="R1817" s="15">
        <f>Raw_Data!R1817</f>
        <v>4.8</v>
      </c>
      <c r="S1817" s="15">
        <f>Raw_Data!S1817</f>
        <v>0.69</v>
      </c>
      <c r="T1817" s="18">
        <f>IF(Raw_Data!T1817="",ROUND(AVERAGEIFS(Raw_Data!$T$2:$T$4001,Raw_Data!$E$2:$E$4001,E1817,Raw_Data!$D$2:$D$4001,D1817),2),IF(Raw_Data!T1817&gt;INDEX(Cleaning_Reference!$F$6:$F$13,MATCH(D1817,Cleaning_Reference!$A$6:$A$13,0)),INDEX(Cleaning_Reference!$F$6:$F$13,MATCH(D1817,Cleaning_Reference!$A$6:$A$13,0)),Raw_Data!T1817))</f>
        <v>0.39</v>
      </c>
      <c r="U1817" s="15">
        <f>Raw_Data!U1817</f>
        <v>0.35</v>
      </c>
      <c r="V1817" s="15">
        <f>Raw_Data!V1817</f>
        <v>79127</v>
      </c>
      <c r="W1817" s="15">
        <f>Raw_Data!W1817</f>
        <v>61651</v>
      </c>
      <c r="X1817" s="15">
        <f>Raw_Data!X1817</f>
        <v>27694</v>
      </c>
      <c r="Y1817" s="15">
        <f>Raw_Data!Y1817</f>
        <v>-33957</v>
      </c>
      <c r="Z1817" s="15">
        <f>Raw_Data!Z1817</f>
        <v>456</v>
      </c>
      <c r="AA1817" s="15">
        <f>Raw_Data!AA1817</f>
        <v>0.76800000000000002</v>
      </c>
      <c r="AB1817" s="15">
        <f>Raw_Data!AB1817</f>
        <v>45.7</v>
      </c>
      <c r="AC1817" s="19" t="str">
        <f>IF(Raw_Data!G1817="","Yes","No")</f>
        <v>No</v>
      </c>
      <c r="AD1817" s="19" t="str">
        <f>IF(Raw_Data!L1817="","Yes","No")</f>
        <v>No</v>
      </c>
      <c r="AE1817" s="19" t="str">
        <f>IF(Raw_Data!T1817="","Imputed",IF(Raw_Data!T1817&gt;INDEX(Cleaning_Reference!$F$6:$F$13,MATCH(D1817,Cleaning_Reference!$A$6:$A$13,0)),"Capped","Original"))</f>
        <v>Original</v>
      </c>
      <c r="AF1817" s="21">
        <f t="shared" si="28"/>
        <v>0.35</v>
      </c>
    </row>
    <row r="1818" spans="1:32" ht="15" customHeight="1" x14ac:dyDescent="0.3">
      <c r="A1818" s="20" t="str">
        <f>Raw_Data!A1818</f>
        <v>SF11817</v>
      </c>
      <c r="B1818" s="15" t="str">
        <f>Raw_Data!B1818</f>
        <v>Andhra Pradesh</v>
      </c>
      <c r="C1818" s="15" t="str">
        <f>Raw_Data!C1818</f>
        <v>Raichur</v>
      </c>
      <c r="D1818" s="15" t="str">
        <f>Raw_Data!D1818</f>
        <v>Chilli</v>
      </c>
      <c r="E1818" s="15" t="str">
        <f>Raw_Data!E1818</f>
        <v>Zaid</v>
      </c>
      <c r="F1818" s="15">
        <f>Raw_Data!F1818</f>
        <v>10.47</v>
      </c>
      <c r="G1818" s="18">
        <f>IF(Raw_Data!G1818="",ROUND(AVERAGEIFS(Raw_Data!$G$2:$G$4001,Raw_Data!$E$2:$E$4001,E1818),1),Raw_Data!G1818)</f>
        <v>260</v>
      </c>
      <c r="H1818" s="15">
        <f>Raw_Data!H1818</f>
        <v>31.6</v>
      </c>
      <c r="I1818" s="15">
        <f>Raw_Data!I1818</f>
        <v>37.9</v>
      </c>
      <c r="J1818" s="15">
        <f>Raw_Data!J1818</f>
        <v>8.6999999999999993</v>
      </c>
      <c r="K1818" s="15">
        <f>Raw_Data!K1818</f>
        <v>5.75</v>
      </c>
      <c r="L1818" s="18">
        <f>IF(Raw_Data!L1818="",ROUND(AVERAGEIFS(Raw_Data!$L$2:$L$4001,Raw_Data!$E$2:$E$4001,E1818),1),Raw_Data!L1818)</f>
        <v>22.6</v>
      </c>
      <c r="M1818" s="15">
        <f>Raw_Data!M1818</f>
        <v>44.6</v>
      </c>
      <c r="N1818" s="15">
        <f>Raw_Data!N1818</f>
        <v>43.1</v>
      </c>
      <c r="O1818" s="15">
        <f>Raw_Data!O1818</f>
        <v>90.2</v>
      </c>
      <c r="P1818" s="15" t="str">
        <f>Raw_Data!P1818</f>
        <v>Drip</v>
      </c>
      <c r="Q1818" s="15">
        <f>Raw_Data!Q1818</f>
        <v>215.4</v>
      </c>
      <c r="R1818" s="15">
        <f>Raw_Data!R1818</f>
        <v>7.31</v>
      </c>
      <c r="S1818" s="15">
        <f>Raw_Data!S1818</f>
        <v>0.95</v>
      </c>
      <c r="T1818" s="18">
        <f>IF(Raw_Data!T1818="",ROUND(AVERAGEIFS(Raw_Data!$T$2:$T$4001,Raw_Data!$E$2:$E$4001,E1818,Raw_Data!$D$2:$D$4001,D1818),2),IF(Raw_Data!T1818&gt;INDEX(Cleaning_Reference!$F$6:$F$13,MATCH(D1818,Cleaning_Reference!$A$6:$A$13,0)),INDEX(Cleaning_Reference!$F$6:$F$13,MATCH(D1818,Cleaning_Reference!$A$6:$A$13,0)),Raw_Data!T1818))</f>
        <v>0.49</v>
      </c>
      <c r="U1818" s="15">
        <f>Raw_Data!U1818</f>
        <v>5.13</v>
      </c>
      <c r="V1818" s="15">
        <f>Raw_Data!V1818</f>
        <v>88628</v>
      </c>
      <c r="W1818" s="15">
        <f>Raw_Data!W1818</f>
        <v>752035</v>
      </c>
      <c r="X1818" s="15">
        <f>Raw_Data!X1818</f>
        <v>454662</v>
      </c>
      <c r="Y1818" s="15">
        <f>Raw_Data!Y1818</f>
        <v>-297373</v>
      </c>
      <c r="Z1818" s="15">
        <f>Raw_Data!Z1818</f>
        <v>5127</v>
      </c>
      <c r="AA1818" s="15">
        <f>Raw_Data!AA1818</f>
        <v>1.0009999999999999</v>
      </c>
      <c r="AB1818" s="15">
        <f>Raw_Data!AB1818</f>
        <v>33.9</v>
      </c>
      <c r="AC1818" s="19" t="str">
        <f>IF(Raw_Data!G1818="","Yes","No")</f>
        <v>No</v>
      </c>
      <c r="AD1818" s="19" t="str">
        <f>IF(Raw_Data!L1818="","Yes","No")</f>
        <v>No</v>
      </c>
      <c r="AE1818" s="19" t="str">
        <f>IF(Raw_Data!T1818="","Imputed",IF(Raw_Data!T1818&gt;INDEX(Cleaning_Reference!$F$6:$F$13,MATCH(D1818,Cleaning_Reference!$A$6:$A$13,0)),"Capped","Original"))</f>
        <v>Original</v>
      </c>
      <c r="AF1818" s="21">
        <f t="shared" si="28"/>
        <v>5.13</v>
      </c>
    </row>
    <row r="1819" spans="1:32" ht="15" customHeight="1" x14ac:dyDescent="0.3">
      <c r="A1819" s="20" t="str">
        <f>Raw_Data!A1819</f>
        <v>SF11818</v>
      </c>
      <c r="B1819" s="15" t="str">
        <f>Raw_Data!B1819</f>
        <v>Tamil Nadu</v>
      </c>
      <c r="C1819" s="15" t="str">
        <f>Raw_Data!C1819</f>
        <v>Nashik</v>
      </c>
      <c r="D1819" s="15" t="str">
        <f>Raw_Data!D1819</f>
        <v>Chilli</v>
      </c>
      <c r="E1819" s="15" t="str">
        <f>Raw_Data!E1819</f>
        <v>Kharif</v>
      </c>
      <c r="F1819" s="15">
        <f>Raw_Data!F1819</f>
        <v>0.7</v>
      </c>
      <c r="G1819" s="18">
        <f>IF(Raw_Data!G1819="",ROUND(AVERAGEIFS(Raw_Data!$G$2:$G$4001,Raw_Data!$E$2:$E$4001,E1819),1),Raw_Data!G1819)</f>
        <v>1025.5</v>
      </c>
      <c r="H1819" s="15">
        <f>Raw_Data!H1819</f>
        <v>23.2</v>
      </c>
      <c r="I1819" s="15">
        <f>Raw_Data!I1819</f>
        <v>69</v>
      </c>
      <c r="J1819" s="15">
        <f>Raw_Data!J1819</f>
        <v>6.9</v>
      </c>
      <c r="K1819" s="15">
        <f>Raw_Data!K1819</f>
        <v>7.31</v>
      </c>
      <c r="L1819" s="18">
        <f>IF(Raw_Data!L1819="",ROUND(AVERAGEIFS(Raw_Data!$L$2:$L$4001,Raw_Data!$E$2:$E$4001,E1819),1),Raw_Data!L1819)</f>
        <v>34.200000000000003</v>
      </c>
      <c r="M1819" s="15">
        <f>Raw_Data!M1819</f>
        <v>181.9</v>
      </c>
      <c r="N1819" s="15">
        <f>Raw_Data!N1819</f>
        <v>59.7</v>
      </c>
      <c r="O1819" s="15">
        <f>Raw_Data!O1819</f>
        <v>150.4</v>
      </c>
      <c r="P1819" s="15" t="str">
        <f>Raw_Data!P1819</f>
        <v>Rainfed</v>
      </c>
      <c r="Q1819" s="15">
        <f>Raw_Data!Q1819</f>
        <v>276.89999999999998</v>
      </c>
      <c r="R1819" s="15">
        <f>Raw_Data!R1819</f>
        <v>6.74</v>
      </c>
      <c r="S1819" s="15">
        <f>Raw_Data!S1819</f>
        <v>0.8</v>
      </c>
      <c r="T1819" s="18">
        <f>IF(Raw_Data!T1819="",ROUND(AVERAGEIFS(Raw_Data!$T$2:$T$4001,Raw_Data!$E$2:$E$4001,E1819,Raw_Data!$D$2:$D$4001,D1819),2),IF(Raw_Data!T1819&gt;INDEX(Cleaning_Reference!$F$6:$F$13,MATCH(D1819,Cleaning_Reference!$A$6:$A$13,0)),INDEX(Cleaning_Reference!$F$6:$F$13,MATCH(D1819,Cleaning_Reference!$A$6:$A$13,0)),Raw_Data!T1819))</f>
        <v>1.32</v>
      </c>
      <c r="U1819" s="15">
        <f>Raw_Data!U1819</f>
        <v>0.92</v>
      </c>
      <c r="V1819" s="15">
        <f>Raw_Data!V1819</f>
        <v>93063</v>
      </c>
      <c r="W1819" s="15">
        <f>Raw_Data!W1819</f>
        <v>46277</v>
      </c>
      <c r="X1819" s="15">
        <f>Raw_Data!X1819</f>
        <v>85618</v>
      </c>
      <c r="Y1819" s="15">
        <f>Raw_Data!Y1819</f>
        <v>39341</v>
      </c>
      <c r="Z1819" s="15">
        <f>Raw_Data!Z1819</f>
        <v>235</v>
      </c>
      <c r="AA1819" s="15">
        <f>Raw_Data!AA1819</f>
        <v>3.915</v>
      </c>
      <c r="AB1819" s="15">
        <f>Raw_Data!AB1819</f>
        <v>42.5</v>
      </c>
      <c r="AC1819" s="19" t="str">
        <f>IF(Raw_Data!G1819="","Yes","No")</f>
        <v>No</v>
      </c>
      <c r="AD1819" s="19" t="str">
        <f>IF(Raw_Data!L1819="","Yes","No")</f>
        <v>No</v>
      </c>
      <c r="AE1819" s="19" t="str">
        <f>IF(Raw_Data!T1819="","Imputed",IF(Raw_Data!T1819&gt;INDEX(Cleaning_Reference!$F$6:$F$13,MATCH(D1819,Cleaning_Reference!$A$6:$A$13,0)),"Capped","Original"))</f>
        <v>Original</v>
      </c>
      <c r="AF1819" s="21">
        <f t="shared" si="28"/>
        <v>0.92</v>
      </c>
    </row>
    <row r="1820" spans="1:32" ht="15" customHeight="1" x14ac:dyDescent="0.3">
      <c r="A1820" s="20" t="str">
        <f>Raw_Data!A1820</f>
        <v>SF11819</v>
      </c>
      <c r="B1820" s="15" t="str">
        <f>Raw_Data!B1820</f>
        <v>Punjab</v>
      </c>
      <c r="C1820" s="15" t="str">
        <f>Raw_Data!C1820</f>
        <v>Nashik</v>
      </c>
      <c r="D1820" s="15" t="str">
        <f>Raw_Data!D1820</f>
        <v>Rice</v>
      </c>
      <c r="E1820" s="15" t="str">
        <f>Raw_Data!E1820</f>
        <v>Kharif</v>
      </c>
      <c r="F1820" s="15">
        <f>Raw_Data!F1820</f>
        <v>11.09</v>
      </c>
      <c r="G1820" s="18">
        <f>IF(Raw_Data!G1820="",ROUND(AVERAGEIFS(Raw_Data!$G$2:$G$4001,Raw_Data!$E$2:$E$4001,E1820),1),Raw_Data!G1820)</f>
        <v>1148.4000000000001</v>
      </c>
      <c r="H1820" s="15">
        <f>Raw_Data!H1820</f>
        <v>26.7</v>
      </c>
      <c r="I1820" s="15">
        <f>Raw_Data!I1820</f>
        <v>69.3</v>
      </c>
      <c r="J1820" s="15">
        <f>Raw_Data!J1820</f>
        <v>8.6</v>
      </c>
      <c r="K1820" s="15">
        <f>Raw_Data!K1820</f>
        <v>7.01</v>
      </c>
      <c r="L1820" s="18">
        <f>IF(Raw_Data!L1820="",ROUND(AVERAGEIFS(Raw_Data!$L$2:$L$4001,Raw_Data!$E$2:$E$4001,E1820),1),Raw_Data!L1820)</f>
        <v>35.1</v>
      </c>
      <c r="M1820" s="15">
        <f>Raw_Data!M1820</f>
        <v>78.599999999999994</v>
      </c>
      <c r="N1820" s="15">
        <f>Raw_Data!N1820</f>
        <v>35</v>
      </c>
      <c r="O1820" s="15">
        <f>Raw_Data!O1820</f>
        <v>30</v>
      </c>
      <c r="P1820" s="15" t="str">
        <f>Raw_Data!P1820</f>
        <v>Flood</v>
      </c>
      <c r="Q1820" s="15">
        <f>Raw_Data!Q1820</f>
        <v>182</v>
      </c>
      <c r="R1820" s="15">
        <f>Raw_Data!R1820</f>
        <v>2.61</v>
      </c>
      <c r="S1820" s="15">
        <f>Raw_Data!S1820</f>
        <v>0.83</v>
      </c>
      <c r="T1820" s="18">
        <f>IF(Raw_Data!T1820="",ROUND(AVERAGEIFS(Raw_Data!$T$2:$T$4001,Raw_Data!$E$2:$E$4001,E1820,Raw_Data!$D$2:$D$4001,D1820),2),IF(Raw_Data!T1820&gt;INDEX(Cleaning_Reference!$F$6:$F$13,MATCH(D1820,Cleaning_Reference!$A$6:$A$13,0)),INDEX(Cleaning_Reference!$F$6:$F$13,MATCH(D1820,Cleaning_Reference!$A$6:$A$13,0)),Raw_Data!T1820))</f>
        <v>2.35</v>
      </c>
      <c r="U1820" s="15">
        <f>Raw_Data!U1820</f>
        <v>26.06</v>
      </c>
      <c r="V1820" s="15">
        <f>Raw_Data!V1820</f>
        <v>20250</v>
      </c>
      <c r="W1820" s="15">
        <f>Raw_Data!W1820</f>
        <v>657211</v>
      </c>
      <c r="X1820" s="15">
        <f>Raw_Data!X1820</f>
        <v>527715</v>
      </c>
      <c r="Y1820" s="15">
        <f>Raw_Data!Y1820</f>
        <v>-129496</v>
      </c>
      <c r="Z1820" s="15">
        <f>Raw_Data!Z1820</f>
        <v>21180</v>
      </c>
      <c r="AA1820" s="15">
        <f>Raw_Data!AA1820</f>
        <v>1.23</v>
      </c>
      <c r="AB1820" s="15">
        <f>Raw_Data!AB1820</f>
        <v>73.7</v>
      </c>
      <c r="AC1820" s="19" t="str">
        <f>IF(Raw_Data!G1820="","Yes","No")</f>
        <v>No</v>
      </c>
      <c r="AD1820" s="19" t="str">
        <f>IF(Raw_Data!L1820="","Yes","No")</f>
        <v>No</v>
      </c>
      <c r="AE1820" s="19" t="str">
        <f>IF(Raw_Data!T1820="","Imputed",IF(Raw_Data!T1820&gt;INDEX(Cleaning_Reference!$F$6:$F$13,MATCH(D1820,Cleaning_Reference!$A$6:$A$13,0)),"Capped","Original"))</f>
        <v>Original</v>
      </c>
      <c r="AF1820" s="21">
        <f t="shared" si="28"/>
        <v>26.06</v>
      </c>
    </row>
    <row r="1821" spans="1:32" ht="15" customHeight="1" x14ac:dyDescent="0.3">
      <c r="A1821" s="20" t="str">
        <f>Raw_Data!A1821</f>
        <v>SF11820</v>
      </c>
      <c r="B1821" s="15" t="str">
        <f>Raw_Data!B1821</f>
        <v>Karnataka</v>
      </c>
      <c r="C1821" s="15" t="str">
        <f>Raw_Data!C1821</f>
        <v>Raichur</v>
      </c>
      <c r="D1821" s="15" t="str">
        <f>Raw_Data!D1821</f>
        <v>Pulses</v>
      </c>
      <c r="E1821" s="15" t="str">
        <f>Raw_Data!E1821</f>
        <v>Rabi</v>
      </c>
      <c r="F1821" s="15">
        <f>Raw_Data!F1821</f>
        <v>6.3</v>
      </c>
      <c r="G1821" s="18">
        <f>IF(Raw_Data!G1821="",ROUND(AVERAGEIFS(Raw_Data!$G$2:$G$4001,Raw_Data!$E$2:$E$4001,E1821),1),Raw_Data!G1821)</f>
        <v>250.6</v>
      </c>
      <c r="H1821" s="15">
        <f>Raw_Data!H1821</f>
        <v>22.6</v>
      </c>
      <c r="I1821" s="15">
        <f>Raw_Data!I1821</f>
        <v>56.9</v>
      </c>
      <c r="J1821" s="15">
        <f>Raw_Data!J1821</f>
        <v>8.5</v>
      </c>
      <c r="K1821" s="15">
        <f>Raw_Data!K1821</f>
        <v>7.32</v>
      </c>
      <c r="L1821" s="18">
        <f>IF(Raw_Data!L1821="",ROUND(AVERAGEIFS(Raw_Data!$L$2:$L$4001,Raw_Data!$E$2:$E$4001,E1821),1),Raw_Data!L1821)</f>
        <v>25.6</v>
      </c>
      <c r="M1821" s="15">
        <f>Raw_Data!M1821</f>
        <v>79.099999999999994</v>
      </c>
      <c r="N1821" s="15">
        <f>Raw_Data!N1821</f>
        <v>57.1</v>
      </c>
      <c r="O1821" s="15">
        <f>Raw_Data!O1821</f>
        <v>52.2</v>
      </c>
      <c r="P1821" s="15" t="str">
        <f>Raw_Data!P1821</f>
        <v>Drip</v>
      </c>
      <c r="Q1821" s="15">
        <f>Raw_Data!Q1821</f>
        <v>112</v>
      </c>
      <c r="R1821" s="15">
        <f>Raw_Data!R1821</f>
        <v>4.5999999999999996</v>
      </c>
      <c r="S1821" s="15">
        <f>Raw_Data!S1821</f>
        <v>0.97</v>
      </c>
      <c r="T1821" s="18">
        <f>IF(Raw_Data!T1821="",ROUND(AVERAGEIFS(Raw_Data!$T$2:$T$4001,Raw_Data!$E$2:$E$4001,E1821,Raw_Data!$D$2:$D$4001,D1821),2),IF(Raw_Data!T1821&gt;INDEX(Cleaning_Reference!$F$6:$F$13,MATCH(D1821,Cleaning_Reference!$A$6:$A$13,0)),INDEX(Cleaning_Reference!$F$6:$F$13,MATCH(D1821,Cleaning_Reference!$A$6:$A$13,0)),Raw_Data!T1821))</f>
        <v>0.59</v>
      </c>
      <c r="U1821" s="15">
        <f>Raw_Data!U1821</f>
        <v>3.72</v>
      </c>
      <c r="V1821" s="15">
        <f>Raw_Data!V1821</f>
        <v>71259</v>
      </c>
      <c r="W1821" s="15">
        <f>Raw_Data!W1821</f>
        <v>350280</v>
      </c>
      <c r="X1821" s="15">
        <f>Raw_Data!X1821</f>
        <v>265083</v>
      </c>
      <c r="Y1821" s="15">
        <f>Raw_Data!Y1821</f>
        <v>-85197</v>
      </c>
      <c r="Z1821" s="15">
        <f>Raw_Data!Z1821</f>
        <v>1836</v>
      </c>
      <c r="AA1821" s="15">
        <f>Raw_Data!AA1821</f>
        <v>2.0259999999999998</v>
      </c>
      <c r="AB1821" s="15">
        <f>Raw_Data!AB1821</f>
        <v>41.5</v>
      </c>
      <c r="AC1821" s="19" t="str">
        <f>IF(Raw_Data!G1821="","Yes","No")</f>
        <v>No</v>
      </c>
      <c r="AD1821" s="19" t="str">
        <f>IF(Raw_Data!L1821="","Yes","No")</f>
        <v>No</v>
      </c>
      <c r="AE1821" s="19" t="str">
        <f>IF(Raw_Data!T1821="","Imputed",IF(Raw_Data!T1821&gt;INDEX(Cleaning_Reference!$F$6:$F$13,MATCH(D1821,Cleaning_Reference!$A$6:$A$13,0)),"Capped","Original"))</f>
        <v>Original</v>
      </c>
      <c r="AF1821" s="21">
        <f t="shared" si="28"/>
        <v>3.72</v>
      </c>
    </row>
    <row r="1822" spans="1:32" ht="15" customHeight="1" x14ac:dyDescent="0.3">
      <c r="A1822" s="20" t="str">
        <f>Raw_Data!A1822</f>
        <v>SF11821</v>
      </c>
      <c r="B1822" s="15" t="str">
        <f>Raw_Data!B1822</f>
        <v>Gujarat</v>
      </c>
      <c r="C1822" s="15" t="str">
        <f>Raw_Data!C1822</f>
        <v>Ludhiana</v>
      </c>
      <c r="D1822" s="15" t="str">
        <f>Raw_Data!D1822</f>
        <v>Pulses</v>
      </c>
      <c r="E1822" s="15" t="str">
        <f>Raw_Data!E1822</f>
        <v>Kharif</v>
      </c>
      <c r="F1822" s="15">
        <f>Raw_Data!F1822</f>
        <v>6.7</v>
      </c>
      <c r="G1822" s="18">
        <f>IF(Raw_Data!G1822="",ROUND(AVERAGEIFS(Raw_Data!$G$2:$G$4001,Raw_Data!$E$2:$E$4001,E1822),1),Raw_Data!G1822)</f>
        <v>1132.3</v>
      </c>
      <c r="H1822" s="15">
        <f>Raw_Data!H1822</f>
        <v>27.3</v>
      </c>
      <c r="I1822" s="15">
        <f>Raw_Data!I1822</f>
        <v>55.2</v>
      </c>
      <c r="J1822" s="15">
        <f>Raw_Data!J1822</f>
        <v>7</v>
      </c>
      <c r="K1822" s="15">
        <f>Raw_Data!K1822</f>
        <v>6.99</v>
      </c>
      <c r="L1822" s="18">
        <f>IF(Raw_Data!L1822="",ROUND(AVERAGEIFS(Raw_Data!$L$2:$L$4001,Raw_Data!$E$2:$E$4001,E1822),1),Raw_Data!L1822)</f>
        <v>25.3</v>
      </c>
      <c r="M1822" s="15">
        <f>Raw_Data!M1822</f>
        <v>127.4</v>
      </c>
      <c r="N1822" s="15">
        <f>Raw_Data!N1822</f>
        <v>73.099999999999994</v>
      </c>
      <c r="O1822" s="15">
        <f>Raw_Data!O1822</f>
        <v>85.9</v>
      </c>
      <c r="P1822" s="15" t="str">
        <f>Raw_Data!P1822</f>
        <v>Drip</v>
      </c>
      <c r="Q1822" s="15">
        <f>Raw_Data!Q1822</f>
        <v>223.2</v>
      </c>
      <c r="R1822" s="15">
        <f>Raw_Data!R1822</f>
        <v>2.0099999999999998</v>
      </c>
      <c r="S1822" s="15">
        <f>Raw_Data!S1822</f>
        <v>0.89</v>
      </c>
      <c r="T1822" s="18">
        <f>IF(Raw_Data!T1822="",ROUND(AVERAGEIFS(Raw_Data!$T$2:$T$4001,Raw_Data!$E$2:$E$4001,E1822,Raw_Data!$D$2:$D$4001,D1822),2),IF(Raw_Data!T1822&gt;INDEX(Cleaning_Reference!$F$6:$F$13,MATCH(D1822,Cleaning_Reference!$A$6:$A$13,0)),INDEX(Cleaning_Reference!$F$6:$F$13,MATCH(D1822,Cleaning_Reference!$A$6:$A$13,0)),Raw_Data!T1822))</f>
        <v>1.24</v>
      </c>
      <c r="U1822" s="15">
        <f>Raw_Data!U1822</f>
        <v>8.31</v>
      </c>
      <c r="V1822" s="15">
        <f>Raw_Data!V1822</f>
        <v>67826</v>
      </c>
      <c r="W1822" s="15">
        <f>Raw_Data!W1822</f>
        <v>525717</v>
      </c>
      <c r="X1822" s="15">
        <f>Raw_Data!X1822</f>
        <v>563634</v>
      </c>
      <c r="Y1822" s="15">
        <f>Raw_Data!Y1822</f>
        <v>37917</v>
      </c>
      <c r="Z1822" s="15">
        <f>Raw_Data!Z1822</f>
        <v>2192</v>
      </c>
      <c r="AA1822" s="15">
        <f>Raw_Data!AA1822</f>
        <v>3.7909999999999999</v>
      </c>
      <c r="AB1822" s="15">
        <f>Raw_Data!AB1822</f>
        <v>61.5</v>
      </c>
      <c r="AC1822" s="19" t="str">
        <f>IF(Raw_Data!G1822="","Yes","No")</f>
        <v>No</v>
      </c>
      <c r="AD1822" s="19" t="str">
        <f>IF(Raw_Data!L1822="","Yes","No")</f>
        <v>No</v>
      </c>
      <c r="AE1822" s="19" t="str">
        <f>IF(Raw_Data!T1822="","Imputed",IF(Raw_Data!T1822&gt;INDEX(Cleaning_Reference!$F$6:$F$13,MATCH(D1822,Cleaning_Reference!$A$6:$A$13,0)),"Capped","Original"))</f>
        <v>Original</v>
      </c>
      <c r="AF1822" s="21">
        <f t="shared" si="28"/>
        <v>8.31</v>
      </c>
    </row>
    <row r="1823" spans="1:32" ht="15" customHeight="1" x14ac:dyDescent="0.3">
      <c r="A1823" s="20" t="str">
        <f>Raw_Data!A1823</f>
        <v>SF11822</v>
      </c>
      <c r="B1823" s="15" t="str">
        <f>Raw_Data!B1823</f>
        <v>Gujarat</v>
      </c>
      <c r="C1823" s="15" t="str">
        <f>Raw_Data!C1823</f>
        <v>Raichur</v>
      </c>
      <c r="D1823" s="15" t="str">
        <f>Raw_Data!D1823</f>
        <v>Wheat</v>
      </c>
      <c r="E1823" s="15" t="str">
        <f>Raw_Data!E1823</f>
        <v>Rabi</v>
      </c>
      <c r="F1823" s="15">
        <f>Raw_Data!F1823</f>
        <v>7.62</v>
      </c>
      <c r="G1823" s="18">
        <f>IF(Raw_Data!G1823="",ROUND(AVERAGEIFS(Raw_Data!$G$2:$G$4001,Raw_Data!$E$2:$E$4001,E1823),1),Raw_Data!G1823)</f>
        <v>209</v>
      </c>
      <c r="H1823" s="15">
        <f>Raw_Data!H1823</f>
        <v>23.1</v>
      </c>
      <c r="I1823" s="15">
        <f>Raw_Data!I1823</f>
        <v>70.400000000000006</v>
      </c>
      <c r="J1823" s="15">
        <f>Raw_Data!J1823</f>
        <v>8.1</v>
      </c>
      <c r="K1823" s="15">
        <f>Raw_Data!K1823</f>
        <v>6.8</v>
      </c>
      <c r="L1823" s="18">
        <f>IF(Raw_Data!L1823="",ROUND(AVERAGEIFS(Raw_Data!$L$2:$L$4001,Raw_Data!$E$2:$E$4001,E1823),1),Raw_Data!L1823)</f>
        <v>28.8</v>
      </c>
      <c r="M1823" s="15">
        <f>Raw_Data!M1823</f>
        <v>105</v>
      </c>
      <c r="N1823" s="15">
        <f>Raw_Data!N1823</f>
        <v>66.900000000000006</v>
      </c>
      <c r="O1823" s="15">
        <f>Raw_Data!O1823</f>
        <v>136.30000000000001</v>
      </c>
      <c r="P1823" s="15" t="str">
        <f>Raw_Data!P1823</f>
        <v>Rainfed</v>
      </c>
      <c r="Q1823" s="15">
        <f>Raw_Data!Q1823</f>
        <v>201.9</v>
      </c>
      <c r="R1823" s="15">
        <f>Raw_Data!R1823</f>
        <v>6.09</v>
      </c>
      <c r="S1823" s="15">
        <f>Raw_Data!S1823</f>
        <v>0.85</v>
      </c>
      <c r="T1823" s="18">
        <f>IF(Raw_Data!T1823="",ROUND(AVERAGEIFS(Raw_Data!$T$2:$T$4001,Raw_Data!$E$2:$E$4001,E1823,Raw_Data!$D$2:$D$4001,D1823),2),IF(Raw_Data!T1823&gt;INDEX(Cleaning_Reference!$F$6:$F$13,MATCH(D1823,Cleaning_Reference!$A$6:$A$13,0)),INDEX(Cleaning_Reference!$F$6:$F$13,MATCH(D1823,Cleaning_Reference!$A$6:$A$13,0)),Raw_Data!T1823))</f>
        <v>1.8</v>
      </c>
      <c r="U1823" s="15">
        <f>Raw_Data!U1823</f>
        <v>13.72</v>
      </c>
      <c r="V1823" s="15">
        <f>Raw_Data!V1823</f>
        <v>21355</v>
      </c>
      <c r="W1823" s="15">
        <f>Raw_Data!W1823</f>
        <v>536908</v>
      </c>
      <c r="X1823" s="15">
        <f>Raw_Data!X1823</f>
        <v>292991</v>
      </c>
      <c r="Y1823" s="15">
        <f>Raw_Data!Y1823</f>
        <v>-243917</v>
      </c>
      <c r="Z1823" s="15">
        <f>Raw_Data!Z1823</f>
        <v>2186</v>
      </c>
      <c r="AA1823" s="15">
        <f>Raw_Data!AA1823</f>
        <v>6.2759999999999998</v>
      </c>
      <c r="AB1823" s="15">
        <f>Raw_Data!AB1823</f>
        <v>36.9</v>
      </c>
      <c r="AC1823" s="19" t="str">
        <f>IF(Raw_Data!G1823="","Yes","No")</f>
        <v>No</v>
      </c>
      <c r="AD1823" s="19" t="str">
        <f>IF(Raw_Data!L1823="","Yes","No")</f>
        <v>No</v>
      </c>
      <c r="AE1823" s="19" t="str">
        <f>IF(Raw_Data!T1823="","Imputed",IF(Raw_Data!T1823&gt;INDEX(Cleaning_Reference!$F$6:$F$13,MATCH(D1823,Cleaning_Reference!$A$6:$A$13,0)),"Capped","Original"))</f>
        <v>Original</v>
      </c>
      <c r="AF1823" s="21">
        <f t="shared" si="28"/>
        <v>13.72</v>
      </c>
    </row>
    <row r="1824" spans="1:32" ht="15" customHeight="1" x14ac:dyDescent="0.3">
      <c r="A1824" s="20" t="str">
        <f>Raw_Data!A1824</f>
        <v>SF11823</v>
      </c>
      <c r="B1824" s="15" t="str">
        <f>Raw_Data!B1824</f>
        <v>Maharashtra</v>
      </c>
      <c r="C1824" s="15" t="str">
        <f>Raw_Data!C1824</f>
        <v>Indore</v>
      </c>
      <c r="D1824" s="15" t="str">
        <f>Raw_Data!D1824</f>
        <v>Sugarcane</v>
      </c>
      <c r="E1824" s="15" t="str">
        <f>Raw_Data!E1824</f>
        <v>Kharif</v>
      </c>
      <c r="F1824" s="15">
        <f>Raw_Data!F1824</f>
        <v>11.42</v>
      </c>
      <c r="G1824" s="18">
        <f>IF(Raw_Data!G1824="",ROUND(AVERAGEIFS(Raw_Data!$G$2:$G$4001,Raw_Data!$E$2:$E$4001,E1824),1),Raw_Data!G1824)</f>
        <v>726</v>
      </c>
      <c r="H1824" s="15">
        <f>Raw_Data!H1824</f>
        <v>31.1</v>
      </c>
      <c r="I1824" s="15">
        <f>Raw_Data!I1824</f>
        <v>75.400000000000006</v>
      </c>
      <c r="J1824" s="15">
        <f>Raw_Data!J1824</f>
        <v>7.1</v>
      </c>
      <c r="K1824" s="15">
        <f>Raw_Data!K1824</f>
        <v>6.44</v>
      </c>
      <c r="L1824" s="18">
        <f>IF(Raw_Data!L1824="",ROUND(AVERAGEIFS(Raw_Data!$L$2:$L$4001,Raw_Data!$E$2:$E$4001,E1824),1),Raw_Data!L1824)</f>
        <v>34.6</v>
      </c>
      <c r="M1824" s="15">
        <f>Raw_Data!M1824</f>
        <v>131.19999999999999</v>
      </c>
      <c r="N1824" s="15">
        <f>Raw_Data!N1824</f>
        <v>39.700000000000003</v>
      </c>
      <c r="O1824" s="15">
        <f>Raw_Data!O1824</f>
        <v>67.900000000000006</v>
      </c>
      <c r="P1824" s="15" t="str">
        <f>Raw_Data!P1824</f>
        <v>Flood</v>
      </c>
      <c r="Q1824" s="15">
        <f>Raw_Data!Q1824</f>
        <v>222.2</v>
      </c>
      <c r="R1824" s="15">
        <f>Raw_Data!R1824</f>
        <v>2.63</v>
      </c>
      <c r="S1824" s="15">
        <f>Raw_Data!S1824</f>
        <v>0.81</v>
      </c>
      <c r="T1824" s="18">
        <f>IF(Raw_Data!T1824="",ROUND(AVERAGEIFS(Raw_Data!$T$2:$T$4001,Raw_Data!$E$2:$E$4001,E1824,Raw_Data!$D$2:$D$4001,D1824),2),IF(Raw_Data!T1824&gt;INDEX(Cleaning_Reference!$F$6:$F$13,MATCH(D1824,Cleaning_Reference!$A$6:$A$13,0)),INDEX(Cleaning_Reference!$F$6:$F$13,MATCH(D1824,Cleaning_Reference!$A$6:$A$13,0)),Raw_Data!T1824))</f>
        <v>70.819999999999993</v>
      </c>
      <c r="U1824" s="15">
        <f>Raw_Data!U1824</f>
        <v>808.76</v>
      </c>
      <c r="V1824" s="15">
        <f>Raw_Data!V1824</f>
        <v>3351</v>
      </c>
      <c r="W1824" s="15">
        <f>Raw_Data!W1824</f>
        <v>853338</v>
      </c>
      <c r="X1824" s="15">
        <f>Raw_Data!X1824</f>
        <v>2710155</v>
      </c>
      <c r="Y1824" s="15">
        <f>Raw_Data!Y1824</f>
        <v>1856817</v>
      </c>
      <c r="Z1824" s="15">
        <f>Raw_Data!Z1824</f>
        <v>28388</v>
      </c>
      <c r="AA1824" s="15">
        <f>Raw_Data!AA1824</f>
        <v>28.49</v>
      </c>
      <c r="AB1824" s="15">
        <f>Raw_Data!AB1824</f>
        <v>62.8</v>
      </c>
      <c r="AC1824" s="19" t="str">
        <f>IF(Raw_Data!G1824="","Yes","No")</f>
        <v>No</v>
      </c>
      <c r="AD1824" s="19" t="str">
        <f>IF(Raw_Data!L1824="","Yes","No")</f>
        <v>No</v>
      </c>
      <c r="AE1824" s="19" t="str">
        <f>IF(Raw_Data!T1824="","Imputed",IF(Raw_Data!T1824&gt;INDEX(Cleaning_Reference!$F$6:$F$13,MATCH(D1824,Cleaning_Reference!$A$6:$A$13,0)),"Capped","Original"))</f>
        <v>Original</v>
      </c>
      <c r="AF1824" s="21">
        <f t="shared" si="28"/>
        <v>808.76</v>
      </c>
    </row>
    <row r="1825" spans="1:32" ht="15" customHeight="1" x14ac:dyDescent="0.3">
      <c r="A1825" s="20" t="str">
        <f>Raw_Data!A1825</f>
        <v>SF11824</v>
      </c>
      <c r="B1825" s="15" t="str">
        <f>Raw_Data!B1825</f>
        <v>Karnataka</v>
      </c>
      <c r="C1825" s="15" t="str">
        <f>Raw_Data!C1825</f>
        <v>Guntur</v>
      </c>
      <c r="D1825" s="15" t="str">
        <f>Raw_Data!D1825</f>
        <v>Chilli</v>
      </c>
      <c r="E1825" s="15" t="str">
        <f>Raw_Data!E1825</f>
        <v>Rabi</v>
      </c>
      <c r="F1825" s="15">
        <f>Raw_Data!F1825</f>
        <v>8.4600000000000009</v>
      </c>
      <c r="G1825" s="18">
        <f>IF(Raw_Data!G1825="",ROUND(AVERAGEIFS(Raw_Data!$G$2:$G$4001,Raw_Data!$E$2:$E$4001,E1825),1),Raw_Data!G1825)</f>
        <v>308.39999999999998</v>
      </c>
      <c r="H1825" s="15">
        <f>Raw_Data!H1825</f>
        <v>21.4</v>
      </c>
      <c r="I1825" s="15">
        <f>Raw_Data!I1825</f>
        <v>61</v>
      </c>
      <c r="J1825" s="15">
        <f>Raw_Data!J1825</f>
        <v>7</v>
      </c>
      <c r="K1825" s="15">
        <f>Raw_Data!K1825</f>
        <v>6.66</v>
      </c>
      <c r="L1825" s="18">
        <f>IF(Raw_Data!L1825="",ROUND(AVERAGEIFS(Raw_Data!$L$2:$L$4001,Raw_Data!$E$2:$E$4001,E1825),1),Raw_Data!L1825)</f>
        <v>33.299999999999997</v>
      </c>
      <c r="M1825" s="15">
        <f>Raw_Data!M1825</f>
        <v>94.5</v>
      </c>
      <c r="N1825" s="15">
        <f>Raw_Data!N1825</f>
        <v>77.5</v>
      </c>
      <c r="O1825" s="15">
        <f>Raw_Data!O1825</f>
        <v>116.5</v>
      </c>
      <c r="P1825" s="15" t="str">
        <f>Raw_Data!P1825</f>
        <v>Flood</v>
      </c>
      <c r="Q1825" s="15">
        <f>Raw_Data!Q1825</f>
        <v>134.19999999999999</v>
      </c>
      <c r="R1825" s="15">
        <f>Raw_Data!R1825</f>
        <v>1.32</v>
      </c>
      <c r="S1825" s="15">
        <f>Raw_Data!S1825</f>
        <v>0.68</v>
      </c>
      <c r="T1825" s="18">
        <f>IF(Raw_Data!T1825="",ROUND(AVERAGEIFS(Raw_Data!$T$2:$T$4001,Raw_Data!$E$2:$E$4001,E1825,Raw_Data!$D$2:$D$4001,D1825),2),IF(Raw_Data!T1825&gt;INDEX(Cleaning_Reference!$F$6:$F$13,MATCH(D1825,Cleaning_Reference!$A$6:$A$13,0)),INDEX(Cleaning_Reference!$F$6:$F$13,MATCH(D1825,Cleaning_Reference!$A$6:$A$13,0)),Raw_Data!T1825))</f>
        <v>1.62</v>
      </c>
      <c r="U1825" s="15">
        <f>Raw_Data!U1825</f>
        <v>13.71</v>
      </c>
      <c r="V1825" s="15">
        <f>Raw_Data!V1825</f>
        <v>111870</v>
      </c>
      <c r="W1825" s="15">
        <f>Raw_Data!W1825</f>
        <v>504184</v>
      </c>
      <c r="X1825" s="15">
        <f>Raw_Data!X1825</f>
        <v>1533738</v>
      </c>
      <c r="Y1825" s="15">
        <f>Raw_Data!Y1825</f>
        <v>1029554</v>
      </c>
      <c r="Z1825" s="15">
        <f>Raw_Data!Z1825</f>
        <v>5986</v>
      </c>
      <c r="AA1825" s="15">
        <f>Raw_Data!AA1825</f>
        <v>2.29</v>
      </c>
      <c r="AB1825" s="15">
        <f>Raw_Data!AB1825</f>
        <v>40</v>
      </c>
      <c r="AC1825" s="19" t="str">
        <f>IF(Raw_Data!G1825="","Yes","No")</f>
        <v>No</v>
      </c>
      <c r="AD1825" s="19" t="str">
        <f>IF(Raw_Data!L1825="","Yes","No")</f>
        <v>No</v>
      </c>
      <c r="AE1825" s="19" t="str">
        <f>IF(Raw_Data!T1825="","Imputed",IF(Raw_Data!T1825&gt;INDEX(Cleaning_Reference!$F$6:$F$13,MATCH(D1825,Cleaning_Reference!$A$6:$A$13,0)),"Capped","Original"))</f>
        <v>Original</v>
      </c>
      <c r="AF1825" s="21">
        <f t="shared" si="28"/>
        <v>13.71</v>
      </c>
    </row>
    <row r="1826" spans="1:32" ht="15" customHeight="1" x14ac:dyDescent="0.3">
      <c r="A1826" s="20" t="str">
        <f>Raw_Data!A1826</f>
        <v>SF11825</v>
      </c>
      <c r="B1826" s="15" t="str">
        <f>Raw_Data!B1826</f>
        <v>Telangana</v>
      </c>
      <c r="C1826" s="15" t="str">
        <f>Raw_Data!C1826</f>
        <v>Nalgonda</v>
      </c>
      <c r="D1826" s="15" t="str">
        <f>Raw_Data!D1826</f>
        <v>Wheat</v>
      </c>
      <c r="E1826" s="15" t="str">
        <f>Raw_Data!E1826</f>
        <v>Kharif</v>
      </c>
      <c r="F1826" s="15">
        <f>Raw_Data!F1826</f>
        <v>8.5</v>
      </c>
      <c r="G1826" s="18">
        <f>IF(Raw_Data!G1826="",ROUND(AVERAGEIFS(Raw_Data!$G$2:$G$4001,Raw_Data!$E$2:$E$4001,E1826),1),Raw_Data!G1826)</f>
        <v>648.70000000000005</v>
      </c>
      <c r="H1826" s="15">
        <f>Raw_Data!H1826</f>
        <v>24.8</v>
      </c>
      <c r="I1826" s="15">
        <f>Raw_Data!I1826</f>
        <v>90.3</v>
      </c>
      <c r="J1826" s="15">
        <f>Raw_Data!J1826</f>
        <v>6.2</v>
      </c>
      <c r="K1826" s="15">
        <f>Raw_Data!K1826</f>
        <v>6.39</v>
      </c>
      <c r="L1826" s="18">
        <f>IF(Raw_Data!L1826="",ROUND(AVERAGEIFS(Raw_Data!$L$2:$L$4001,Raw_Data!$E$2:$E$4001,E1826),1),Raw_Data!L1826)</f>
        <v>40.6</v>
      </c>
      <c r="M1826" s="15">
        <f>Raw_Data!M1826</f>
        <v>124.7</v>
      </c>
      <c r="N1826" s="15">
        <f>Raw_Data!N1826</f>
        <v>76.7</v>
      </c>
      <c r="O1826" s="15">
        <f>Raw_Data!O1826</f>
        <v>90</v>
      </c>
      <c r="P1826" s="15" t="str">
        <f>Raw_Data!P1826</f>
        <v>Flood</v>
      </c>
      <c r="Q1826" s="15">
        <f>Raw_Data!Q1826</f>
        <v>196.2</v>
      </c>
      <c r="R1826" s="15">
        <f>Raw_Data!R1826</f>
        <v>3.61</v>
      </c>
      <c r="S1826" s="15">
        <f>Raw_Data!S1826</f>
        <v>0.88</v>
      </c>
      <c r="T1826" s="18">
        <f>IF(Raw_Data!T1826="",ROUND(AVERAGEIFS(Raw_Data!$T$2:$T$4001,Raw_Data!$E$2:$E$4001,E1826,Raw_Data!$D$2:$D$4001,D1826),2),IF(Raw_Data!T1826&gt;INDEX(Cleaning_Reference!$F$6:$F$13,MATCH(D1826,Cleaning_Reference!$A$6:$A$13,0)),INDEX(Cleaning_Reference!$F$6:$F$13,MATCH(D1826,Cleaning_Reference!$A$6:$A$13,0)),Raw_Data!T1826))</f>
        <v>3.19</v>
      </c>
      <c r="U1826" s="15">
        <f>Raw_Data!U1826</f>
        <v>27.12</v>
      </c>
      <c r="V1826" s="15">
        <f>Raw_Data!V1826</f>
        <v>24084</v>
      </c>
      <c r="W1826" s="15">
        <f>Raw_Data!W1826</f>
        <v>538955</v>
      </c>
      <c r="X1826" s="15">
        <f>Raw_Data!X1826</f>
        <v>653158</v>
      </c>
      <c r="Y1826" s="15">
        <f>Raw_Data!Y1826</f>
        <v>114203</v>
      </c>
      <c r="Z1826" s="15">
        <f>Raw_Data!Z1826</f>
        <v>6075</v>
      </c>
      <c r="AA1826" s="15">
        <f>Raw_Data!AA1826</f>
        <v>4.4640000000000004</v>
      </c>
      <c r="AB1826" s="15">
        <f>Raw_Data!AB1826</f>
        <v>65.2</v>
      </c>
      <c r="AC1826" s="19" t="str">
        <f>IF(Raw_Data!G1826="","Yes","No")</f>
        <v>No</v>
      </c>
      <c r="AD1826" s="19" t="str">
        <f>IF(Raw_Data!L1826="","Yes","No")</f>
        <v>No</v>
      </c>
      <c r="AE1826" s="19" t="str">
        <f>IF(Raw_Data!T1826="","Imputed",IF(Raw_Data!T1826&gt;INDEX(Cleaning_Reference!$F$6:$F$13,MATCH(D1826,Cleaning_Reference!$A$6:$A$13,0)),"Capped","Original"))</f>
        <v>Original</v>
      </c>
      <c r="AF1826" s="21">
        <f t="shared" si="28"/>
        <v>27.12</v>
      </c>
    </row>
    <row r="1827" spans="1:32" ht="15" customHeight="1" x14ac:dyDescent="0.3">
      <c r="A1827" s="20" t="str">
        <f>Raw_Data!A1827</f>
        <v>SF11826</v>
      </c>
      <c r="B1827" s="15" t="str">
        <f>Raw_Data!B1827</f>
        <v>Tamil Nadu</v>
      </c>
      <c r="C1827" s="15" t="str">
        <f>Raw_Data!C1827</f>
        <v>Rajkot</v>
      </c>
      <c r="D1827" s="15" t="str">
        <f>Raw_Data!D1827</f>
        <v>Chilli</v>
      </c>
      <c r="E1827" s="15" t="str">
        <f>Raw_Data!E1827</f>
        <v>Rabi</v>
      </c>
      <c r="F1827" s="15">
        <f>Raw_Data!F1827</f>
        <v>8.19</v>
      </c>
      <c r="G1827" s="18">
        <f>IF(Raw_Data!G1827="",ROUND(AVERAGEIFS(Raw_Data!$G$2:$G$4001,Raw_Data!$E$2:$E$4001,E1827),1),Raw_Data!G1827)</f>
        <v>615.29999999999995</v>
      </c>
      <c r="H1827" s="15">
        <f>Raw_Data!H1827</f>
        <v>23.6</v>
      </c>
      <c r="I1827" s="15">
        <f>Raw_Data!I1827</f>
        <v>74.5</v>
      </c>
      <c r="J1827" s="15">
        <f>Raw_Data!J1827</f>
        <v>7.7</v>
      </c>
      <c r="K1827" s="15">
        <f>Raw_Data!K1827</f>
        <v>7.15</v>
      </c>
      <c r="L1827" s="18">
        <f>IF(Raw_Data!L1827="",ROUND(AVERAGEIFS(Raw_Data!$L$2:$L$4001,Raw_Data!$E$2:$E$4001,E1827),1),Raw_Data!L1827)</f>
        <v>23.8</v>
      </c>
      <c r="M1827" s="15">
        <f>Raw_Data!M1827</f>
        <v>134.1</v>
      </c>
      <c r="N1827" s="15">
        <f>Raw_Data!N1827</f>
        <v>65.7</v>
      </c>
      <c r="O1827" s="15">
        <f>Raw_Data!O1827</f>
        <v>82.4</v>
      </c>
      <c r="P1827" s="15" t="str">
        <f>Raw_Data!P1827</f>
        <v>Rainfed</v>
      </c>
      <c r="Q1827" s="15">
        <f>Raw_Data!Q1827</f>
        <v>178.1</v>
      </c>
      <c r="R1827" s="15">
        <f>Raw_Data!R1827</f>
        <v>6.29</v>
      </c>
      <c r="S1827" s="15">
        <f>Raw_Data!S1827</f>
        <v>0.68</v>
      </c>
      <c r="T1827" s="18">
        <f>IF(Raw_Data!T1827="",ROUND(AVERAGEIFS(Raw_Data!$T$2:$T$4001,Raw_Data!$E$2:$E$4001,E1827,Raw_Data!$D$2:$D$4001,D1827),2),IF(Raw_Data!T1827&gt;INDEX(Cleaning_Reference!$F$6:$F$13,MATCH(D1827,Cleaning_Reference!$A$6:$A$13,0)),INDEX(Cleaning_Reference!$F$6:$F$13,MATCH(D1827,Cleaning_Reference!$A$6:$A$13,0)),Raw_Data!T1827))</f>
        <v>1.86</v>
      </c>
      <c r="U1827" s="15">
        <f>Raw_Data!U1827</f>
        <v>15.23</v>
      </c>
      <c r="V1827" s="15">
        <f>Raw_Data!V1827</f>
        <v>92765</v>
      </c>
      <c r="W1827" s="15">
        <f>Raw_Data!W1827</f>
        <v>496662</v>
      </c>
      <c r="X1827" s="15">
        <f>Raw_Data!X1827</f>
        <v>1412811</v>
      </c>
      <c r="Y1827" s="15">
        <f>Raw_Data!Y1827</f>
        <v>916149</v>
      </c>
      <c r="Z1827" s="15">
        <f>Raw_Data!Z1827</f>
        <v>2473</v>
      </c>
      <c r="AA1827" s="15">
        <f>Raw_Data!AA1827</f>
        <v>6.1589999999999998</v>
      </c>
      <c r="AB1827" s="15">
        <f>Raw_Data!AB1827</f>
        <v>43.2</v>
      </c>
      <c r="AC1827" s="19" t="str">
        <f>IF(Raw_Data!G1827="","Yes","No")</f>
        <v>No</v>
      </c>
      <c r="AD1827" s="19" t="str">
        <f>IF(Raw_Data!L1827="","Yes","No")</f>
        <v>No</v>
      </c>
      <c r="AE1827" s="19" t="str">
        <f>IF(Raw_Data!T1827="","Imputed",IF(Raw_Data!T1827&gt;INDEX(Cleaning_Reference!$F$6:$F$13,MATCH(D1827,Cleaning_Reference!$A$6:$A$13,0)),"Capped","Original"))</f>
        <v>Original</v>
      </c>
      <c r="AF1827" s="21">
        <f t="shared" si="28"/>
        <v>15.23</v>
      </c>
    </row>
    <row r="1828" spans="1:32" ht="15" customHeight="1" x14ac:dyDescent="0.3">
      <c r="A1828" s="20" t="str">
        <f>Raw_Data!A1828</f>
        <v>SF11827</v>
      </c>
      <c r="B1828" s="15" t="str">
        <f>Raw_Data!B1828</f>
        <v>Tamil Nadu</v>
      </c>
      <c r="C1828" s="15" t="str">
        <f>Raw_Data!C1828</f>
        <v>Guntur</v>
      </c>
      <c r="D1828" s="15" t="str">
        <f>Raw_Data!D1828</f>
        <v>Pulses</v>
      </c>
      <c r="E1828" s="15" t="str">
        <f>Raw_Data!E1828</f>
        <v>Rabi</v>
      </c>
      <c r="F1828" s="15">
        <f>Raw_Data!F1828</f>
        <v>2.17</v>
      </c>
      <c r="G1828" s="18">
        <f>IF(Raw_Data!G1828="",ROUND(AVERAGEIFS(Raw_Data!$G$2:$G$4001,Raw_Data!$E$2:$E$4001,E1828),1),Raw_Data!G1828)</f>
        <v>308.2</v>
      </c>
      <c r="H1828" s="15">
        <f>Raw_Data!H1828</f>
        <v>24.3</v>
      </c>
      <c r="I1828" s="15">
        <f>Raw_Data!I1828</f>
        <v>56.7</v>
      </c>
      <c r="J1828" s="15">
        <f>Raw_Data!J1828</f>
        <v>7.3</v>
      </c>
      <c r="K1828" s="15">
        <f>Raw_Data!K1828</f>
        <v>5.77</v>
      </c>
      <c r="L1828" s="18">
        <f>IF(Raw_Data!L1828="",ROUND(AVERAGEIFS(Raw_Data!$L$2:$L$4001,Raw_Data!$E$2:$E$4001,E1828),1),Raw_Data!L1828)</f>
        <v>31.3</v>
      </c>
      <c r="M1828" s="15">
        <f>Raw_Data!M1828</f>
        <v>125.9</v>
      </c>
      <c r="N1828" s="15">
        <f>Raw_Data!N1828</f>
        <v>65.400000000000006</v>
      </c>
      <c r="O1828" s="15">
        <f>Raw_Data!O1828</f>
        <v>84.7</v>
      </c>
      <c r="P1828" s="15" t="str">
        <f>Raw_Data!P1828</f>
        <v>Flood</v>
      </c>
      <c r="Q1828" s="15">
        <f>Raw_Data!Q1828</f>
        <v>180.5</v>
      </c>
      <c r="R1828" s="15">
        <f>Raw_Data!R1828</f>
        <v>3.82</v>
      </c>
      <c r="S1828" s="15">
        <f>Raw_Data!S1828</f>
        <v>0.93</v>
      </c>
      <c r="T1828" s="18">
        <f>IF(Raw_Data!T1828="",ROUND(AVERAGEIFS(Raw_Data!$T$2:$T$4001,Raw_Data!$E$2:$E$4001,E1828,Raw_Data!$D$2:$D$4001,D1828),2),IF(Raw_Data!T1828&gt;INDEX(Cleaning_Reference!$F$6:$F$13,MATCH(D1828,Cleaning_Reference!$A$6:$A$13,0)),INDEX(Cleaning_Reference!$F$6:$F$13,MATCH(D1828,Cleaning_Reference!$A$6:$A$13,0)),Raw_Data!T1828))</f>
        <v>0.42</v>
      </c>
      <c r="U1828" s="15">
        <f>Raw_Data!U1828</f>
        <v>0.91</v>
      </c>
      <c r="V1828" s="15">
        <f>Raw_Data!V1828</f>
        <v>82482</v>
      </c>
      <c r="W1828" s="15">
        <f>Raw_Data!W1828</f>
        <v>145024</v>
      </c>
      <c r="X1828" s="15">
        <f>Raw_Data!X1828</f>
        <v>75059</v>
      </c>
      <c r="Y1828" s="15">
        <f>Raw_Data!Y1828</f>
        <v>-69965</v>
      </c>
      <c r="Z1828" s="15">
        <f>Raw_Data!Z1828</f>
        <v>1217</v>
      </c>
      <c r="AA1828" s="15">
        <f>Raw_Data!AA1828</f>
        <v>0.748</v>
      </c>
      <c r="AB1828" s="15">
        <f>Raw_Data!AB1828</f>
        <v>43.1</v>
      </c>
      <c r="AC1828" s="19" t="str">
        <f>IF(Raw_Data!G1828="","Yes","No")</f>
        <v>No</v>
      </c>
      <c r="AD1828" s="19" t="str">
        <f>IF(Raw_Data!L1828="","Yes","No")</f>
        <v>No</v>
      </c>
      <c r="AE1828" s="19" t="str">
        <f>IF(Raw_Data!T1828="","Imputed",IF(Raw_Data!T1828&gt;INDEX(Cleaning_Reference!$F$6:$F$13,MATCH(D1828,Cleaning_Reference!$A$6:$A$13,0)),"Capped","Original"))</f>
        <v>Original</v>
      </c>
      <c r="AF1828" s="21">
        <f t="shared" si="28"/>
        <v>0.91</v>
      </c>
    </row>
    <row r="1829" spans="1:32" ht="15" customHeight="1" x14ac:dyDescent="0.3">
      <c r="A1829" s="20" t="str">
        <f>Raw_Data!A1829</f>
        <v>SF11828</v>
      </c>
      <c r="B1829" s="15" t="str">
        <f>Raw_Data!B1829</f>
        <v>Maharashtra</v>
      </c>
      <c r="C1829" s="15" t="str">
        <f>Raw_Data!C1829</f>
        <v>Krishna</v>
      </c>
      <c r="D1829" s="15" t="str">
        <f>Raw_Data!D1829</f>
        <v>Wheat</v>
      </c>
      <c r="E1829" s="15" t="str">
        <f>Raw_Data!E1829</f>
        <v>Kharif</v>
      </c>
      <c r="F1829" s="15">
        <f>Raw_Data!F1829</f>
        <v>9.33</v>
      </c>
      <c r="G1829" s="18">
        <f>IF(Raw_Data!G1829="",ROUND(AVERAGEIFS(Raw_Data!$G$2:$G$4001,Raw_Data!$E$2:$E$4001,E1829),1),Raw_Data!G1829)</f>
        <v>561.5</v>
      </c>
      <c r="H1829" s="15">
        <f>Raw_Data!H1829</f>
        <v>28</v>
      </c>
      <c r="I1829" s="15">
        <f>Raw_Data!I1829</f>
        <v>72.8</v>
      </c>
      <c r="J1829" s="15">
        <f>Raw_Data!J1829</f>
        <v>6.4</v>
      </c>
      <c r="K1829" s="15">
        <f>Raw_Data!K1829</f>
        <v>7.12</v>
      </c>
      <c r="L1829" s="18">
        <f>IF(Raw_Data!L1829="",ROUND(AVERAGEIFS(Raw_Data!$L$2:$L$4001,Raw_Data!$E$2:$E$4001,E1829),1),Raw_Data!L1829)</f>
        <v>25.9</v>
      </c>
      <c r="M1829" s="15">
        <f>Raw_Data!M1829</f>
        <v>61.7</v>
      </c>
      <c r="N1829" s="15">
        <f>Raw_Data!N1829</f>
        <v>78.900000000000006</v>
      </c>
      <c r="O1829" s="15">
        <f>Raw_Data!O1829</f>
        <v>129.5</v>
      </c>
      <c r="P1829" s="15" t="str">
        <f>Raw_Data!P1829</f>
        <v>Flood</v>
      </c>
      <c r="Q1829" s="15">
        <f>Raw_Data!Q1829</f>
        <v>118.2</v>
      </c>
      <c r="R1829" s="15">
        <f>Raw_Data!R1829</f>
        <v>5.27</v>
      </c>
      <c r="S1829" s="15">
        <f>Raw_Data!S1829</f>
        <v>0.65</v>
      </c>
      <c r="T1829" s="18">
        <f>IF(Raw_Data!T1829="",ROUND(AVERAGEIFS(Raw_Data!$T$2:$T$4001,Raw_Data!$E$2:$E$4001,E1829,Raw_Data!$D$2:$D$4001,D1829),2),IF(Raw_Data!T1829&gt;INDEX(Cleaning_Reference!$F$6:$F$13,MATCH(D1829,Cleaning_Reference!$A$6:$A$13,0)),INDEX(Cleaning_Reference!$F$6:$F$13,MATCH(D1829,Cleaning_Reference!$A$6:$A$13,0)),Raw_Data!T1829))</f>
        <v>3.08</v>
      </c>
      <c r="U1829" s="15">
        <f>Raw_Data!U1829</f>
        <v>28.74</v>
      </c>
      <c r="V1829" s="15">
        <f>Raw_Data!V1829</f>
        <v>22777</v>
      </c>
      <c r="W1829" s="15">
        <f>Raw_Data!W1829</f>
        <v>507026</v>
      </c>
      <c r="X1829" s="15">
        <f>Raw_Data!X1829</f>
        <v>654611</v>
      </c>
      <c r="Y1829" s="15">
        <f>Raw_Data!Y1829</f>
        <v>147585</v>
      </c>
      <c r="Z1829" s="15">
        <f>Raw_Data!Z1829</f>
        <v>6130</v>
      </c>
      <c r="AA1829" s="15">
        <f>Raw_Data!AA1829</f>
        <v>4.6879999999999997</v>
      </c>
      <c r="AB1829" s="15">
        <f>Raw_Data!AB1829</f>
        <v>44.4</v>
      </c>
      <c r="AC1829" s="19" t="str">
        <f>IF(Raw_Data!G1829="","Yes","No")</f>
        <v>No</v>
      </c>
      <c r="AD1829" s="19" t="str">
        <f>IF(Raw_Data!L1829="","Yes","No")</f>
        <v>No</v>
      </c>
      <c r="AE1829" s="19" t="str">
        <f>IF(Raw_Data!T1829="","Imputed",IF(Raw_Data!T1829&gt;INDEX(Cleaning_Reference!$F$6:$F$13,MATCH(D1829,Cleaning_Reference!$A$6:$A$13,0)),"Capped","Original"))</f>
        <v>Original</v>
      </c>
      <c r="AF1829" s="21">
        <f t="shared" si="28"/>
        <v>28.74</v>
      </c>
    </row>
    <row r="1830" spans="1:32" ht="15" customHeight="1" x14ac:dyDescent="0.3">
      <c r="A1830" s="20" t="str">
        <f>Raw_Data!A1830</f>
        <v>SF11829</v>
      </c>
      <c r="B1830" s="15" t="str">
        <f>Raw_Data!B1830</f>
        <v>Tamil Nadu</v>
      </c>
      <c r="C1830" s="15" t="str">
        <f>Raw_Data!C1830</f>
        <v>Ludhiana</v>
      </c>
      <c r="D1830" s="15" t="str">
        <f>Raw_Data!D1830</f>
        <v>Sugarcane</v>
      </c>
      <c r="E1830" s="15" t="str">
        <f>Raw_Data!E1830</f>
        <v>Kharif</v>
      </c>
      <c r="F1830" s="15">
        <f>Raw_Data!F1830</f>
        <v>1.42</v>
      </c>
      <c r="G1830" s="18">
        <f>IF(Raw_Data!G1830="",ROUND(AVERAGEIFS(Raw_Data!$G$2:$G$4001,Raw_Data!$E$2:$E$4001,E1830),1),Raw_Data!G1830)</f>
        <v>916.4</v>
      </c>
      <c r="H1830" s="15">
        <f>Raw_Data!H1830</f>
        <v>25.4</v>
      </c>
      <c r="I1830" s="15">
        <f>Raw_Data!I1830</f>
        <v>76.599999999999994</v>
      </c>
      <c r="J1830" s="15">
        <f>Raw_Data!J1830</f>
        <v>7.3</v>
      </c>
      <c r="K1830" s="15">
        <f>Raw_Data!K1830</f>
        <v>6.18</v>
      </c>
      <c r="L1830" s="18">
        <f>IF(Raw_Data!L1830="",ROUND(AVERAGEIFS(Raw_Data!$L$2:$L$4001,Raw_Data!$E$2:$E$4001,E1830),1),Raw_Data!L1830)</f>
        <v>32</v>
      </c>
      <c r="M1830" s="15">
        <f>Raw_Data!M1830</f>
        <v>139.30000000000001</v>
      </c>
      <c r="N1830" s="15">
        <f>Raw_Data!N1830</f>
        <v>65.2</v>
      </c>
      <c r="O1830" s="15">
        <f>Raw_Data!O1830</f>
        <v>124.4</v>
      </c>
      <c r="P1830" s="15" t="str">
        <f>Raw_Data!P1830</f>
        <v>Sprinkler</v>
      </c>
      <c r="Q1830" s="15">
        <f>Raw_Data!Q1830</f>
        <v>187.2</v>
      </c>
      <c r="R1830" s="15">
        <f>Raw_Data!R1830</f>
        <v>5.09</v>
      </c>
      <c r="S1830" s="15">
        <f>Raw_Data!S1830</f>
        <v>0.77</v>
      </c>
      <c r="T1830" s="18">
        <f>IF(Raw_Data!T1830="",ROUND(AVERAGEIFS(Raw_Data!$T$2:$T$4001,Raw_Data!$E$2:$E$4001,E1830,Raw_Data!$D$2:$D$4001,D1830),2),IF(Raw_Data!T1830&gt;INDEX(Cleaning_Reference!$F$6:$F$13,MATCH(D1830,Cleaning_Reference!$A$6:$A$13,0)),INDEX(Cleaning_Reference!$F$6:$F$13,MATCH(D1830,Cleaning_Reference!$A$6:$A$13,0)),Raw_Data!T1830))</f>
        <v>62.41</v>
      </c>
      <c r="U1830" s="15">
        <f>Raw_Data!U1830</f>
        <v>88.62</v>
      </c>
      <c r="V1830" s="15">
        <f>Raw_Data!V1830</f>
        <v>3682</v>
      </c>
      <c r="W1830" s="15">
        <f>Raw_Data!W1830</f>
        <v>104569</v>
      </c>
      <c r="X1830" s="15">
        <f>Raw_Data!X1830</f>
        <v>326299</v>
      </c>
      <c r="Y1830" s="15">
        <f>Raw_Data!Y1830</f>
        <v>221730</v>
      </c>
      <c r="Z1830" s="15">
        <f>Raw_Data!Z1830</f>
        <v>2517</v>
      </c>
      <c r="AA1830" s="15">
        <f>Raw_Data!AA1830</f>
        <v>35.209000000000003</v>
      </c>
      <c r="AB1830" s="15">
        <f>Raw_Data!AB1830</f>
        <v>45.2</v>
      </c>
      <c r="AC1830" s="19" t="str">
        <f>IF(Raw_Data!G1830="","Yes","No")</f>
        <v>No</v>
      </c>
      <c r="AD1830" s="19" t="str">
        <f>IF(Raw_Data!L1830="","Yes","No")</f>
        <v>No</v>
      </c>
      <c r="AE1830" s="19" t="str">
        <f>IF(Raw_Data!T1830="","Imputed",IF(Raw_Data!T1830&gt;INDEX(Cleaning_Reference!$F$6:$F$13,MATCH(D1830,Cleaning_Reference!$A$6:$A$13,0)),"Capped","Original"))</f>
        <v>Original</v>
      </c>
      <c r="AF1830" s="21">
        <f t="shared" si="28"/>
        <v>88.62</v>
      </c>
    </row>
    <row r="1831" spans="1:32" ht="15" customHeight="1" x14ac:dyDescent="0.3">
      <c r="A1831" s="20" t="str">
        <f>Raw_Data!A1831</f>
        <v>SF11830</v>
      </c>
      <c r="B1831" s="15" t="str">
        <f>Raw_Data!B1831</f>
        <v>Gujarat</v>
      </c>
      <c r="C1831" s="15" t="str">
        <f>Raw_Data!C1831</f>
        <v>Krishna</v>
      </c>
      <c r="D1831" s="15" t="str">
        <f>Raw_Data!D1831</f>
        <v>Sugarcane</v>
      </c>
      <c r="E1831" s="15" t="str">
        <f>Raw_Data!E1831</f>
        <v>Rabi</v>
      </c>
      <c r="F1831" s="15">
        <f>Raw_Data!F1831</f>
        <v>9.26</v>
      </c>
      <c r="G1831" s="18">
        <f>IF(Raw_Data!G1831="",ROUND(AVERAGEIFS(Raw_Data!$G$2:$G$4001,Raw_Data!$E$2:$E$4001,E1831),1),Raw_Data!G1831)</f>
        <v>496.4</v>
      </c>
      <c r="H1831" s="15">
        <f>Raw_Data!H1831</f>
        <v>20.5</v>
      </c>
      <c r="I1831" s="15">
        <f>Raw_Data!I1831</f>
        <v>66.2</v>
      </c>
      <c r="J1831" s="15">
        <f>Raw_Data!J1831</f>
        <v>5.5</v>
      </c>
      <c r="K1831" s="15">
        <f>Raw_Data!K1831</f>
        <v>5.66</v>
      </c>
      <c r="L1831" s="18">
        <f>IF(Raw_Data!L1831="",ROUND(AVERAGEIFS(Raw_Data!$L$2:$L$4001,Raw_Data!$E$2:$E$4001,E1831),1),Raw_Data!L1831)</f>
        <v>29.1</v>
      </c>
      <c r="M1831" s="15">
        <f>Raw_Data!M1831</f>
        <v>111.2</v>
      </c>
      <c r="N1831" s="15">
        <f>Raw_Data!N1831</f>
        <v>63.1</v>
      </c>
      <c r="O1831" s="15">
        <f>Raw_Data!O1831</f>
        <v>78.7</v>
      </c>
      <c r="P1831" s="15" t="str">
        <f>Raw_Data!P1831</f>
        <v>Sprinkler</v>
      </c>
      <c r="Q1831" s="15">
        <f>Raw_Data!Q1831</f>
        <v>112.1</v>
      </c>
      <c r="R1831" s="15">
        <f>Raw_Data!R1831</f>
        <v>5.81</v>
      </c>
      <c r="S1831" s="15">
        <f>Raw_Data!S1831</f>
        <v>0.79</v>
      </c>
      <c r="T1831" s="18">
        <f>IF(Raw_Data!T1831="",ROUND(AVERAGEIFS(Raw_Data!$T$2:$T$4001,Raw_Data!$E$2:$E$4001,E1831,Raw_Data!$D$2:$D$4001,D1831),2),IF(Raw_Data!T1831&gt;INDEX(Cleaning_Reference!$F$6:$F$13,MATCH(D1831,Cleaning_Reference!$A$6:$A$13,0)),INDEX(Cleaning_Reference!$F$6:$F$13,MATCH(D1831,Cleaning_Reference!$A$6:$A$13,0)),Raw_Data!T1831))</f>
        <v>19.22</v>
      </c>
      <c r="U1831" s="15">
        <f>Raw_Data!U1831</f>
        <v>177.98</v>
      </c>
      <c r="V1831" s="15">
        <f>Raw_Data!V1831</f>
        <v>3487</v>
      </c>
      <c r="W1831" s="15">
        <f>Raw_Data!W1831</f>
        <v>592275</v>
      </c>
      <c r="X1831" s="15">
        <f>Raw_Data!X1831</f>
        <v>620616</v>
      </c>
      <c r="Y1831" s="15">
        <f>Raw_Data!Y1831</f>
        <v>28341</v>
      </c>
      <c r="Z1831" s="15">
        <f>Raw_Data!Z1831</f>
        <v>15749</v>
      </c>
      <c r="AA1831" s="15">
        <f>Raw_Data!AA1831</f>
        <v>11.301</v>
      </c>
      <c r="AB1831" s="15">
        <f>Raw_Data!AB1831</f>
        <v>37.299999999999997</v>
      </c>
      <c r="AC1831" s="19" t="str">
        <f>IF(Raw_Data!G1831="","Yes","No")</f>
        <v>No</v>
      </c>
      <c r="AD1831" s="19" t="str">
        <f>IF(Raw_Data!L1831="","Yes","No")</f>
        <v>No</v>
      </c>
      <c r="AE1831" s="19" t="str">
        <f>IF(Raw_Data!T1831="","Imputed",IF(Raw_Data!T1831&gt;INDEX(Cleaning_Reference!$F$6:$F$13,MATCH(D1831,Cleaning_Reference!$A$6:$A$13,0)),"Capped","Original"))</f>
        <v>Original</v>
      </c>
      <c r="AF1831" s="21">
        <f t="shared" si="28"/>
        <v>177.98</v>
      </c>
    </row>
    <row r="1832" spans="1:32" ht="15" customHeight="1" x14ac:dyDescent="0.3">
      <c r="A1832" s="20" t="str">
        <f>Raw_Data!A1832</f>
        <v>SF11831</v>
      </c>
      <c r="B1832" s="15" t="str">
        <f>Raw_Data!B1832</f>
        <v>Madhya Pradesh</v>
      </c>
      <c r="C1832" s="15" t="str">
        <f>Raw_Data!C1832</f>
        <v>Nalgonda</v>
      </c>
      <c r="D1832" s="15" t="str">
        <f>Raw_Data!D1832</f>
        <v>Pulses</v>
      </c>
      <c r="E1832" s="15" t="str">
        <f>Raw_Data!E1832</f>
        <v>Zaid</v>
      </c>
      <c r="F1832" s="15">
        <f>Raw_Data!F1832</f>
        <v>2.67</v>
      </c>
      <c r="G1832" s="18">
        <f>IF(Raw_Data!G1832="",ROUND(AVERAGEIFS(Raw_Data!$G$2:$G$4001,Raw_Data!$E$2:$E$4001,E1832),1),Raw_Data!G1832)</f>
        <v>158.4</v>
      </c>
      <c r="H1832" s="15">
        <f>Raw_Data!H1832</f>
        <v>29.7</v>
      </c>
      <c r="I1832" s="15">
        <f>Raw_Data!I1832</f>
        <v>49.3</v>
      </c>
      <c r="J1832" s="15">
        <f>Raw_Data!J1832</f>
        <v>9.3000000000000007</v>
      </c>
      <c r="K1832" s="15">
        <f>Raw_Data!K1832</f>
        <v>6.91</v>
      </c>
      <c r="L1832" s="18">
        <f>IF(Raw_Data!L1832="",ROUND(AVERAGEIFS(Raw_Data!$L$2:$L$4001,Raw_Data!$E$2:$E$4001,E1832),1),Raw_Data!L1832)</f>
        <v>17.399999999999999</v>
      </c>
      <c r="M1832" s="15">
        <f>Raw_Data!M1832</f>
        <v>126.3</v>
      </c>
      <c r="N1832" s="15">
        <f>Raw_Data!N1832</f>
        <v>74.2</v>
      </c>
      <c r="O1832" s="15">
        <f>Raw_Data!O1832</f>
        <v>107.6</v>
      </c>
      <c r="P1832" s="15" t="str">
        <f>Raw_Data!P1832</f>
        <v>Flood</v>
      </c>
      <c r="Q1832" s="15">
        <f>Raw_Data!Q1832</f>
        <v>146.5</v>
      </c>
      <c r="R1832" s="15">
        <f>Raw_Data!R1832</f>
        <v>4.04</v>
      </c>
      <c r="S1832" s="15">
        <f>Raw_Data!S1832</f>
        <v>0.91</v>
      </c>
      <c r="T1832" s="18">
        <f>IF(Raw_Data!T1832="",ROUND(AVERAGEIFS(Raw_Data!$T$2:$T$4001,Raw_Data!$E$2:$E$4001,E1832,Raw_Data!$D$2:$D$4001,D1832),2),IF(Raw_Data!T1832&gt;INDEX(Cleaning_Reference!$F$6:$F$13,MATCH(D1832,Cleaning_Reference!$A$6:$A$13,0)),INDEX(Cleaning_Reference!$F$6:$F$13,MATCH(D1832,Cleaning_Reference!$A$6:$A$13,0)),Raw_Data!T1832))</f>
        <v>0.88</v>
      </c>
      <c r="U1832" s="15">
        <f>Raw_Data!U1832</f>
        <v>2.35</v>
      </c>
      <c r="V1832" s="15">
        <f>Raw_Data!V1832</f>
        <v>75606</v>
      </c>
      <c r="W1832" s="15">
        <f>Raw_Data!W1832</f>
        <v>150519</v>
      </c>
      <c r="X1832" s="15">
        <f>Raw_Data!X1832</f>
        <v>177674</v>
      </c>
      <c r="Y1832" s="15">
        <f>Raw_Data!Y1832</f>
        <v>27155</v>
      </c>
      <c r="Z1832" s="15">
        <f>Raw_Data!Z1832</f>
        <v>1165</v>
      </c>
      <c r="AA1832" s="15">
        <f>Raw_Data!AA1832</f>
        <v>2.0169999999999999</v>
      </c>
      <c r="AB1832" s="15">
        <f>Raw_Data!AB1832</f>
        <v>37.9</v>
      </c>
      <c r="AC1832" s="19" t="str">
        <f>IF(Raw_Data!G1832="","Yes","No")</f>
        <v>No</v>
      </c>
      <c r="AD1832" s="19" t="str">
        <f>IF(Raw_Data!L1832="","Yes","No")</f>
        <v>No</v>
      </c>
      <c r="AE1832" s="19" t="str">
        <f>IF(Raw_Data!T1832="","Imputed",IF(Raw_Data!T1832&gt;INDEX(Cleaning_Reference!$F$6:$F$13,MATCH(D1832,Cleaning_Reference!$A$6:$A$13,0)),"Capped","Original"))</f>
        <v>Original</v>
      </c>
      <c r="AF1832" s="21">
        <f t="shared" si="28"/>
        <v>2.35</v>
      </c>
    </row>
    <row r="1833" spans="1:32" ht="15" customHeight="1" x14ac:dyDescent="0.3">
      <c r="A1833" s="20" t="str">
        <f>Raw_Data!A1833</f>
        <v>SF11832</v>
      </c>
      <c r="B1833" s="15" t="str">
        <f>Raw_Data!B1833</f>
        <v>Punjab</v>
      </c>
      <c r="C1833" s="15" t="str">
        <f>Raw_Data!C1833</f>
        <v>Ludhiana</v>
      </c>
      <c r="D1833" s="15" t="str">
        <f>Raw_Data!D1833</f>
        <v>Rice</v>
      </c>
      <c r="E1833" s="15" t="str">
        <f>Raw_Data!E1833</f>
        <v>Kharif</v>
      </c>
      <c r="F1833" s="15">
        <f>Raw_Data!F1833</f>
        <v>10.039999999999999</v>
      </c>
      <c r="G1833" s="18">
        <f>IF(Raw_Data!G1833="",ROUND(AVERAGEIFS(Raw_Data!$G$2:$G$4001,Raw_Data!$E$2:$E$4001,E1833),1),Raw_Data!G1833)</f>
        <v>794.9</v>
      </c>
      <c r="H1833" s="15">
        <f>Raw_Data!H1833</f>
        <v>22.1</v>
      </c>
      <c r="I1833" s="15">
        <f>Raw_Data!I1833</f>
        <v>78.2</v>
      </c>
      <c r="J1833" s="15">
        <f>Raw_Data!J1833</f>
        <v>6.6</v>
      </c>
      <c r="K1833" s="15">
        <f>Raw_Data!K1833</f>
        <v>6.39</v>
      </c>
      <c r="L1833" s="18">
        <f>IF(Raw_Data!L1833="",ROUND(AVERAGEIFS(Raw_Data!$L$2:$L$4001,Raw_Data!$E$2:$E$4001,E1833),1),Raw_Data!L1833)</f>
        <v>31.2</v>
      </c>
      <c r="M1833" s="15">
        <f>Raw_Data!M1833</f>
        <v>127.7</v>
      </c>
      <c r="N1833" s="15">
        <f>Raw_Data!N1833</f>
        <v>50</v>
      </c>
      <c r="O1833" s="15">
        <f>Raw_Data!O1833</f>
        <v>108.3</v>
      </c>
      <c r="P1833" s="15" t="str">
        <f>Raw_Data!P1833</f>
        <v>Rainfed</v>
      </c>
      <c r="Q1833" s="15">
        <f>Raw_Data!Q1833</f>
        <v>134.19999999999999</v>
      </c>
      <c r="R1833" s="15">
        <f>Raw_Data!R1833</f>
        <v>6.67</v>
      </c>
      <c r="S1833" s="15">
        <f>Raw_Data!S1833</f>
        <v>0.91</v>
      </c>
      <c r="T1833" s="18">
        <f>IF(Raw_Data!T1833="",ROUND(AVERAGEIFS(Raw_Data!$T$2:$T$4001,Raw_Data!$E$2:$E$4001,E1833,Raw_Data!$D$2:$D$4001,D1833),2),IF(Raw_Data!T1833&gt;INDEX(Cleaning_Reference!$F$6:$F$13,MATCH(D1833,Cleaning_Reference!$A$6:$A$13,0)),INDEX(Cleaning_Reference!$F$6:$F$13,MATCH(D1833,Cleaning_Reference!$A$6:$A$13,0)),Raw_Data!T1833))</f>
        <v>2.72</v>
      </c>
      <c r="U1833" s="15">
        <f>Raw_Data!U1833</f>
        <v>27.31</v>
      </c>
      <c r="V1833" s="15">
        <f>Raw_Data!V1833</f>
        <v>19180</v>
      </c>
      <c r="W1833" s="15">
        <f>Raw_Data!W1833</f>
        <v>687905</v>
      </c>
      <c r="X1833" s="15">
        <f>Raw_Data!X1833</f>
        <v>523806</v>
      </c>
      <c r="Y1833" s="15">
        <f>Raw_Data!Y1833</f>
        <v>-164099</v>
      </c>
      <c r="Z1833" s="15">
        <f>Raw_Data!Z1833</f>
        <v>8162</v>
      </c>
      <c r="AA1833" s="15">
        <f>Raw_Data!AA1833</f>
        <v>3.3460000000000001</v>
      </c>
      <c r="AB1833" s="15">
        <f>Raw_Data!AB1833</f>
        <v>44.8</v>
      </c>
      <c r="AC1833" s="19" t="str">
        <f>IF(Raw_Data!G1833="","Yes","No")</f>
        <v>No</v>
      </c>
      <c r="AD1833" s="19" t="str">
        <f>IF(Raw_Data!L1833="","Yes","No")</f>
        <v>Yes</v>
      </c>
      <c r="AE1833" s="19" t="str">
        <f>IF(Raw_Data!T1833="","Imputed",IF(Raw_Data!T1833&gt;INDEX(Cleaning_Reference!$F$6:$F$13,MATCH(D1833,Cleaning_Reference!$A$6:$A$13,0)),"Capped","Original"))</f>
        <v>Original</v>
      </c>
      <c r="AF1833" s="21">
        <f t="shared" si="28"/>
        <v>27.31</v>
      </c>
    </row>
    <row r="1834" spans="1:32" ht="15" customHeight="1" x14ac:dyDescent="0.3">
      <c r="A1834" s="20" t="str">
        <f>Raw_Data!A1834</f>
        <v>SF11833</v>
      </c>
      <c r="B1834" s="15" t="str">
        <f>Raw_Data!B1834</f>
        <v>Gujarat</v>
      </c>
      <c r="C1834" s="15" t="str">
        <f>Raw_Data!C1834</f>
        <v>Rajkot</v>
      </c>
      <c r="D1834" s="15" t="str">
        <f>Raw_Data!D1834</f>
        <v>Maize</v>
      </c>
      <c r="E1834" s="15" t="str">
        <f>Raw_Data!E1834</f>
        <v>Rabi</v>
      </c>
      <c r="F1834" s="15">
        <f>Raw_Data!F1834</f>
        <v>10.220000000000001</v>
      </c>
      <c r="G1834" s="18">
        <f>IF(Raw_Data!G1834="",ROUND(AVERAGEIFS(Raw_Data!$G$2:$G$4001,Raw_Data!$E$2:$E$4001,E1834),1),Raw_Data!G1834)</f>
        <v>269.39999999999998</v>
      </c>
      <c r="H1834" s="15">
        <f>Raw_Data!H1834</f>
        <v>27.6</v>
      </c>
      <c r="I1834" s="15">
        <f>Raw_Data!I1834</f>
        <v>53.4</v>
      </c>
      <c r="J1834" s="15">
        <f>Raw_Data!J1834</f>
        <v>8.6999999999999993</v>
      </c>
      <c r="K1834" s="15">
        <f>Raw_Data!K1834</f>
        <v>5.49</v>
      </c>
      <c r="L1834" s="18">
        <f>IF(Raw_Data!L1834="",ROUND(AVERAGEIFS(Raw_Data!$L$2:$L$4001,Raw_Data!$E$2:$E$4001,E1834),1),Raw_Data!L1834)</f>
        <v>27.7</v>
      </c>
      <c r="M1834" s="15">
        <f>Raw_Data!M1834</f>
        <v>110.3</v>
      </c>
      <c r="N1834" s="15">
        <f>Raw_Data!N1834</f>
        <v>47.4</v>
      </c>
      <c r="O1834" s="15">
        <f>Raw_Data!O1834</f>
        <v>106.2</v>
      </c>
      <c r="P1834" s="15" t="str">
        <f>Raw_Data!P1834</f>
        <v>Drip</v>
      </c>
      <c r="Q1834" s="15">
        <f>Raw_Data!Q1834</f>
        <v>171.9</v>
      </c>
      <c r="R1834" s="15">
        <f>Raw_Data!R1834</f>
        <v>4.3</v>
      </c>
      <c r="S1834" s="15">
        <f>Raw_Data!S1834</f>
        <v>0.83</v>
      </c>
      <c r="T1834" s="18">
        <f>IF(Raw_Data!T1834="",ROUND(AVERAGEIFS(Raw_Data!$T$2:$T$4001,Raw_Data!$E$2:$E$4001,E1834,Raw_Data!$D$2:$D$4001,D1834),2),IF(Raw_Data!T1834&gt;INDEX(Cleaning_Reference!$F$6:$F$13,MATCH(D1834,Cleaning_Reference!$A$6:$A$13,0)),INDEX(Cleaning_Reference!$F$6:$F$13,MATCH(D1834,Cleaning_Reference!$A$6:$A$13,0)),Raw_Data!T1834))</f>
        <v>0.78</v>
      </c>
      <c r="U1834" s="15">
        <f>Raw_Data!U1834</f>
        <v>7.97</v>
      </c>
      <c r="V1834" s="15">
        <f>Raw_Data!V1834</f>
        <v>20301</v>
      </c>
      <c r="W1834" s="15">
        <f>Raw_Data!W1834</f>
        <v>716596</v>
      </c>
      <c r="X1834" s="15">
        <f>Raw_Data!X1834</f>
        <v>161799</v>
      </c>
      <c r="Y1834" s="15">
        <f>Raw_Data!Y1834</f>
        <v>-554797</v>
      </c>
      <c r="Z1834" s="15">
        <f>Raw_Data!Z1834</f>
        <v>4907</v>
      </c>
      <c r="AA1834" s="15">
        <f>Raw_Data!AA1834</f>
        <v>1.6240000000000001</v>
      </c>
      <c r="AB1834" s="15">
        <f>Raw_Data!AB1834</f>
        <v>30.3</v>
      </c>
      <c r="AC1834" s="19" t="str">
        <f>IF(Raw_Data!G1834="","Yes","No")</f>
        <v>No</v>
      </c>
      <c r="AD1834" s="19" t="str">
        <f>IF(Raw_Data!L1834="","Yes","No")</f>
        <v>No</v>
      </c>
      <c r="AE1834" s="19" t="str">
        <f>IF(Raw_Data!T1834="","Imputed",IF(Raw_Data!T1834&gt;INDEX(Cleaning_Reference!$F$6:$F$13,MATCH(D1834,Cleaning_Reference!$A$6:$A$13,0)),"Capped","Original"))</f>
        <v>Original</v>
      </c>
      <c r="AF1834" s="21">
        <f t="shared" si="28"/>
        <v>7.97</v>
      </c>
    </row>
    <row r="1835" spans="1:32" ht="15" customHeight="1" x14ac:dyDescent="0.3">
      <c r="A1835" s="20" t="str">
        <f>Raw_Data!A1835</f>
        <v>SF11834</v>
      </c>
      <c r="B1835" s="15" t="str">
        <f>Raw_Data!B1835</f>
        <v>Madhya Pradesh</v>
      </c>
      <c r="C1835" s="15" t="str">
        <f>Raw_Data!C1835</f>
        <v>Ludhiana</v>
      </c>
      <c r="D1835" s="15" t="str">
        <f>Raw_Data!D1835</f>
        <v>Groundnut</v>
      </c>
      <c r="E1835" s="15" t="str">
        <f>Raw_Data!E1835</f>
        <v>Rabi</v>
      </c>
      <c r="F1835" s="15">
        <f>Raw_Data!F1835</f>
        <v>3.98</v>
      </c>
      <c r="G1835" s="18">
        <f>IF(Raw_Data!G1835="",ROUND(AVERAGEIFS(Raw_Data!$G$2:$G$4001,Raw_Data!$E$2:$E$4001,E1835),1),Raw_Data!G1835)</f>
        <v>244.7</v>
      </c>
      <c r="H1835" s="15">
        <f>Raw_Data!H1835</f>
        <v>24.5</v>
      </c>
      <c r="I1835" s="15">
        <f>Raw_Data!I1835</f>
        <v>78.400000000000006</v>
      </c>
      <c r="J1835" s="15">
        <f>Raw_Data!J1835</f>
        <v>6.5</v>
      </c>
      <c r="K1835" s="15">
        <f>Raw_Data!K1835</f>
        <v>5.34</v>
      </c>
      <c r="L1835" s="18">
        <f>IF(Raw_Data!L1835="",ROUND(AVERAGEIFS(Raw_Data!$L$2:$L$4001,Raw_Data!$E$2:$E$4001,E1835),1),Raw_Data!L1835)</f>
        <v>23.3</v>
      </c>
      <c r="M1835" s="15">
        <f>Raw_Data!M1835</f>
        <v>128.4</v>
      </c>
      <c r="N1835" s="15">
        <f>Raw_Data!N1835</f>
        <v>46.2</v>
      </c>
      <c r="O1835" s="15">
        <f>Raw_Data!O1835</f>
        <v>104.1</v>
      </c>
      <c r="P1835" s="15" t="str">
        <f>Raw_Data!P1835</f>
        <v>Sprinkler</v>
      </c>
      <c r="Q1835" s="15">
        <f>Raw_Data!Q1835</f>
        <v>273.89999999999998</v>
      </c>
      <c r="R1835" s="15">
        <f>Raw_Data!R1835</f>
        <v>5.83</v>
      </c>
      <c r="S1835" s="15">
        <f>Raw_Data!S1835</f>
        <v>0.79</v>
      </c>
      <c r="T1835" s="18">
        <f>IF(Raw_Data!T1835="",ROUND(AVERAGEIFS(Raw_Data!$T$2:$T$4001,Raw_Data!$E$2:$E$4001,E1835,Raw_Data!$D$2:$D$4001,D1835),2),IF(Raw_Data!T1835&gt;INDEX(Cleaning_Reference!$F$6:$F$13,MATCH(D1835,Cleaning_Reference!$A$6:$A$13,0)),INDEX(Cleaning_Reference!$F$6:$F$13,MATCH(D1835,Cleaning_Reference!$A$6:$A$13,0)),Raw_Data!T1835))</f>
        <v>0.3</v>
      </c>
      <c r="U1835" s="15">
        <f>Raw_Data!U1835</f>
        <v>1.19</v>
      </c>
      <c r="V1835" s="15">
        <f>Raw_Data!V1835</f>
        <v>56235</v>
      </c>
      <c r="W1835" s="15">
        <f>Raw_Data!W1835</f>
        <v>308269</v>
      </c>
      <c r="X1835" s="15">
        <f>Raw_Data!X1835</f>
        <v>66920</v>
      </c>
      <c r="Y1835" s="15">
        <f>Raw_Data!Y1835</f>
        <v>-241349</v>
      </c>
      <c r="Z1835" s="15">
        <f>Raw_Data!Z1835</f>
        <v>2015</v>
      </c>
      <c r="AA1835" s="15">
        <f>Raw_Data!AA1835</f>
        <v>0.59099999999999997</v>
      </c>
      <c r="AB1835" s="15">
        <f>Raw_Data!AB1835</f>
        <v>41.1</v>
      </c>
      <c r="AC1835" s="19" t="str">
        <f>IF(Raw_Data!G1835="","Yes","No")</f>
        <v>No</v>
      </c>
      <c r="AD1835" s="19" t="str">
        <f>IF(Raw_Data!L1835="","Yes","No")</f>
        <v>No</v>
      </c>
      <c r="AE1835" s="19" t="str">
        <f>IF(Raw_Data!T1835="","Imputed",IF(Raw_Data!T1835&gt;INDEX(Cleaning_Reference!$F$6:$F$13,MATCH(D1835,Cleaning_Reference!$A$6:$A$13,0)),"Capped","Original"))</f>
        <v>Original</v>
      </c>
      <c r="AF1835" s="21">
        <f t="shared" si="28"/>
        <v>1.19</v>
      </c>
    </row>
    <row r="1836" spans="1:32" ht="15" customHeight="1" x14ac:dyDescent="0.3">
      <c r="A1836" s="20" t="str">
        <f>Raw_Data!A1836</f>
        <v>SF11835</v>
      </c>
      <c r="B1836" s="15" t="str">
        <f>Raw_Data!B1836</f>
        <v>Telangana</v>
      </c>
      <c r="C1836" s="15" t="str">
        <f>Raw_Data!C1836</f>
        <v>Ludhiana</v>
      </c>
      <c r="D1836" s="15" t="str">
        <f>Raw_Data!D1836</f>
        <v>Groundnut</v>
      </c>
      <c r="E1836" s="15" t="str">
        <f>Raw_Data!E1836</f>
        <v>Rabi</v>
      </c>
      <c r="F1836" s="15">
        <f>Raw_Data!F1836</f>
        <v>8</v>
      </c>
      <c r="G1836" s="18">
        <f>IF(Raw_Data!G1836="",ROUND(AVERAGEIFS(Raw_Data!$G$2:$G$4001,Raw_Data!$E$2:$E$4001,E1836),1),Raw_Data!G1836)</f>
        <v>465.1</v>
      </c>
      <c r="H1836" s="15">
        <f>Raw_Data!H1836</f>
        <v>24.3</v>
      </c>
      <c r="I1836" s="15">
        <f>Raw_Data!I1836</f>
        <v>68.7</v>
      </c>
      <c r="J1836" s="15">
        <f>Raw_Data!J1836</f>
        <v>8.1999999999999993</v>
      </c>
      <c r="K1836" s="15">
        <f>Raw_Data!K1836</f>
        <v>6.97</v>
      </c>
      <c r="L1836" s="18">
        <f>IF(Raw_Data!L1836="",ROUND(AVERAGEIFS(Raw_Data!$L$2:$L$4001,Raw_Data!$E$2:$E$4001,E1836),1),Raw_Data!L1836)</f>
        <v>18</v>
      </c>
      <c r="M1836" s="15">
        <f>Raw_Data!M1836</f>
        <v>132</v>
      </c>
      <c r="N1836" s="15">
        <f>Raw_Data!N1836</f>
        <v>54.5</v>
      </c>
      <c r="O1836" s="15">
        <f>Raw_Data!O1836</f>
        <v>100.7</v>
      </c>
      <c r="P1836" s="15" t="str">
        <f>Raw_Data!P1836</f>
        <v>Sprinkler</v>
      </c>
      <c r="Q1836" s="15">
        <f>Raw_Data!Q1836</f>
        <v>197.7</v>
      </c>
      <c r="R1836" s="15">
        <f>Raw_Data!R1836</f>
        <v>8.6199999999999992</v>
      </c>
      <c r="S1836" s="15">
        <f>Raw_Data!S1836</f>
        <v>0.88</v>
      </c>
      <c r="T1836" s="18">
        <f>IF(Raw_Data!T1836="",ROUND(AVERAGEIFS(Raw_Data!$T$2:$T$4001,Raw_Data!$E$2:$E$4001,E1836,Raw_Data!$D$2:$D$4001,D1836),2),IF(Raw_Data!T1836&gt;INDEX(Cleaning_Reference!$F$6:$F$13,MATCH(D1836,Cleaning_Reference!$A$6:$A$13,0)),INDEX(Cleaning_Reference!$F$6:$F$13,MATCH(D1836,Cleaning_Reference!$A$6:$A$13,0)),Raw_Data!T1836))</f>
        <v>1.6</v>
      </c>
      <c r="U1836" s="15">
        <f>Raw_Data!U1836</f>
        <v>12.8</v>
      </c>
      <c r="V1836" s="15">
        <f>Raw_Data!V1836</f>
        <v>53619</v>
      </c>
      <c r="W1836" s="15">
        <f>Raw_Data!W1836</f>
        <v>538378</v>
      </c>
      <c r="X1836" s="15">
        <f>Raw_Data!X1836</f>
        <v>686323</v>
      </c>
      <c r="Y1836" s="15">
        <f>Raw_Data!Y1836</f>
        <v>147945</v>
      </c>
      <c r="Z1836" s="15">
        <f>Raw_Data!Z1836</f>
        <v>4230</v>
      </c>
      <c r="AA1836" s="15">
        <f>Raw_Data!AA1836</f>
        <v>3.0259999999999998</v>
      </c>
      <c r="AB1836" s="15">
        <f>Raw_Data!AB1836</f>
        <v>45.3</v>
      </c>
      <c r="AC1836" s="19" t="str">
        <f>IF(Raw_Data!G1836="","Yes","No")</f>
        <v>No</v>
      </c>
      <c r="AD1836" s="19" t="str">
        <f>IF(Raw_Data!L1836="","Yes","No")</f>
        <v>No</v>
      </c>
      <c r="AE1836" s="19" t="str">
        <f>IF(Raw_Data!T1836="","Imputed",IF(Raw_Data!T1836&gt;INDEX(Cleaning_Reference!$F$6:$F$13,MATCH(D1836,Cleaning_Reference!$A$6:$A$13,0)),"Capped","Original"))</f>
        <v>Original</v>
      </c>
      <c r="AF1836" s="21">
        <f t="shared" si="28"/>
        <v>12.8</v>
      </c>
    </row>
    <row r="1837" spans="1:32" ht="15" customHeight="1" x14ac:dyDescent="0.3">
      <c r="A1837" s="20" t="str">
        <f>Raw_Data!A1837</f>
        <v>SF11836</v>
      </c>
      <c r="B1837" s="15" t="str">
        <f>Raw_Data!B1837</f>
        <v>Andhra Pradesh</v>
      </c>
      <c r="C1837" s="15" t="str">
        <f>Raw_Data!C1837</f>
        <v>Rajkot</v>
      </c>
      <c r="D1837" s="15" t="str">
        <f>Raw_Data!D1837</f>
        <v>Rice</v>
      </c>
      <c r="E1837" s="15" t="str">
        <f>Raw_Data!E1837</f>
        <v>Kharif</v>
      </c>
      <c r="F1837" s="15">
        <f>Raw_Data!F1837</f>
        <v>11.82</v>
      </c>
      <c r="G1837" s="18">
        <f>IF(Raw_Data!G1837="",ROUND(AVERAGEIFS(Raw_Data!$G$2:$G$4001,Raw_Data!$E$2:$E$4001,E1837),1),Raw_Data!G1837)</f>
        <v>451.2</v>
      </c>
      <c r="H1837" s="15">
        <f>Raw_Data!H1837</f>
        <v>24.3</v>
      </c>
      <c r="I1837" s="15">
        <f>Raw_Data!I1837</f>
        <v>61.4</v>
      </c>
      <c r="J1837" s="15">
        <f>Raw_Data!J1837</f>
        <v>6</v>
      </c>
      <c r="K1837" s="15">
        <f>Raw_Data!K1837</f>
        <v>6.8</v>
      </c>
      <c r="L1837" s="18">
        <f>IF(Raw_Data!L1837="",ROUND(AVERAGEIFS(Raw_Data!$L$2:$L$4001,Raw_Data!$E$2:$E$4001,E1837),1),Raw_Data!L1837)</f>
        <v>30.3</v>
      </c>
      <c r="M1837" s="15">
        <f>Raw_Data!M1837</f>
        <v>81.7</v>
      </c>
      <c r="N1837" s="15">
        <f>Raw_Data!N1837</f>
        <v>58.3</v>
      </c>
      <c r="O1837" s="15">
        <f>Raw_Data!O1837</f>
        <v>140</v>
      </c>
      <c r="P1837" s="15" t="str">
        <f>Raw_Data!P1837</f>
        <v>Flood</v>
      </c>
      <c r="Q1837" s="15">
        <f>Raw_Data!Q1837</f>
        <v>172.1</v>
      </c>
      <c r="R1837" s="15">
        <f>Raw_Data!R1837</f>
        <v>8.52</v>
      </c>
      <c r="S1837" s="15">
        <f>Raw_Data!S1837</f>
        <v>0.72</v>
      </c>
      <c r="T1837" s="18">
        <f>IF(Raw_Data!T1837="",ROUND(AVERAGEIFS(Raw_Data!$T$2:$T$4001,Raw_Data!$E$2:$E$4001,E1837,Raw_Data!$D$2:$D$4001,D1837),2),IF(Raw_Data!T1837&gt;INDEX(Cleaning_Reference!$F$6:$F$13,MATCH(D1837,Cleaning_Reference!$A$6:$A$13,0)),INDEX(Cleaning_Reference!$F$6:$F$13,MATCH(D1837,Cleaning_Reference!$A$6:$A$13,0)),Raw_Data!T1837))</f>
        <v>3.72</v>
      </c>
      <c r="U1837" s="15">
        <f>Raw_Data!U1837</f>
        <v>43.97</v>
      </c>
      <c r="V1837" s="15">
        <f>Raw_Data!V1837</f>
        <v>17967</v>
      </c>
      <c r="W1837" s="15">
        <f>Raw_Data!W1837</f>
        <v>795221</v>
      </c>
      <c r="X1837" s="15">
        <f>Raw_Data!X1837</f>
        <v>790009</v>
      </c>
      <c r="Y1837" s="15">
        <f>Raw_Data!Y1837</f>
        <v>-5212</v>
      </c>
      <c r="Z1837" s="15">
        <f>Raw_Data!Z1837</f>
        <v>24440</v>
      </c>
      <c r="AA1837" s="15">
        <f>Raw_Data!AA1837</f>
        <v>1.7989999999999999</v>
      </c>
      <c r="AB1837" s="15">
        <f>Raw_Data!AB1837</f>
        <v>33.200000000000003</v>
      </c>
      <c r="AC1837" s="19" t="str">
        <f>IF(Raw_Data!G1837="","Yes","No")</f>
        <v>No</v>
      </c>
      <c r="AD1837" s="19" t="str">
        <f>IF(Raw_Data!L1837="","Yes","No")</f>
        <v>No</v>
      </c>
      <c r="AE1837" s="19" t="str">
        <f>IF(Raw_Data!T1837="","Imputed",IF(Raw_Data!T1837&gt;INDEX(Cleaning_Reference!$F$6:$F$13,MATCH(D1837,Cleaning_Reference!$A$6:$A$13,0)),"Capped","Original"))</f>
        <v>Original</v>
      </c>
      <c r="AF1837" s="21">
        <f t="shared" si="28"/>
        <v>43.97</v>
      </c>
    </row>
    <row r="1838" spans="1:32" ht="15" customHeight="1" x14ac:dyDescent="0.3">
      <c r="A1838" s="20" t="str">
        <f>Raw_Data!A1838</f>
        <v>SF11837</v>
      </c>
      <c r="B1838" s="15" t="str">
        <f>Raw_Data!B1838</f>
        <v>Andhra Pradesh</v>
      </c>
      <c r="C1838" s="15" t="str">
        <f>Raw_Data!C1838</f>
        <v>Krishna</v>
      </c>
      <c r="D1838" s="15" t="str">
        <f>Raw_Data!D1838</f>
        <v>Chilli</v>
      </c>
      <c r="E1838" s="15" t="str">
        <f>Raw_Data!E1838</f>
        <v>Zaid</v>
      </c>
      <c r="F1838" s="15">
        <f>Raw_Data!F1838</f>
        <v>13.98</v>
      </c>
      <c r="G1838" s="18">
        <f>IF(Raw_Data!G1838="",ROUND(AVERAGEIFS(Raw_Data!$G$2:$G$4001,Raw_Data!$E$2:$E$4001,E1838),1),Raw_Data!G1838)</f>
        <v>191.4</v>
      </c>
      <c r="H1838" s="15">
        <f>Raw_Data!H1838</f>
        <v>29.1</v>
      </c>
      <c r="I1838" s="15">
        <f>Raw_Data!I1838</f>
        <v>47.1</v>
      </c>
      <c r="J1838" s="15">
        <f>Raw_Data!J1838</f>
        <v>8.6</v>
      </c>
      <c r="K1838" s="15">
        <f>Raw_Data!K1838</f>
        <v>7.44</v>
      </c>
      <c r="L1838" s="18">
        <f>IF(Raw_Data!L1838="",ROUND(AVERAGEIFS(Raw_Data!$L$2:$L$4001,Raw_Data!$E$2:$E$4001,E1838),1),Raw_Data!L1838)</f>
        <v>20.3</v>
      </c>
      <c r="M1838" s="15">
        <f>Raw_Data!M1838</f>
        <v>43.1</v>
      </c>
      <c r="N1838" s="15">
        <f>Raw_Data!N1838</f>
        <v>59.2</v>
      </c>
      <c r="O1838" s="15">
        <f>Raw_Data!O1838</f>
        <v>71</v>
      </c>
      <c r="P1838" s="15" t="str">
        <f>Raw_Data!P1838</f>
        <v>Drip</v>
      </c>
      <c r="Q1838" s="15">
        <f>Raw_Data!Q1838</f>
        <v>147.5</v>
      </c>
      <c r="R1838" s="15">
        <f>Raw_Data!R1838</f>
        <v>0.5</v>
      </c>
      <c r="S1838" s="15">
        <f>Raw_Data!S1838</f>
        <v>0.99</v>
      </c>
      <c r="T1838" s="18">
        <f>IF(Raw_Data!T1838="",ROUND(AVERAGEIFS(Raw_Data!$T$2:$T$4001,Raw_Data!$E$2:$E$4001,E1838,Raw_Data!$D$2:$D$4001,D1838),2),IF(Raw_Data!T1838&gt;INDEX(Cleaning_Reference!$F$6:$F$13,MATCH(D1838,Cleaning_Reference!$A$6:$A$13,0)),INDEX(Cleaning_Reference!$F$6:$F$13,MATCH(D1838,Cleaning_Reference!$A$6:$A$13,0)),Raw_Data!T1838))</f>
        <v>0.79</v>
      </c>
      <c r="U1838" s="15">
        <f>Raw_Data!U1838</f>
        <v>11.04</v>
      </c>
      <c r="V1838" s="15">
        <f>Raw_Data!V1838</f>
        <v>89710</v>
      </c>
      <c r="W1838" s="15">
        <f>Raw_Data!W1838</f>
        <v>816173</v>
      </c>
      <c r="X1838" s="15">
        <f>Raw_Data!X1838</f>
        <v>990398</v>
      </c>
      <c r="Y1838" s="15">
        <f>Raw_Data!Y1838</f>
        <v>174225</v>
      </c>
      <c r="Z1838" s="15">
        <f>Raw_Data!Z1838</f>
        <v>8441</v>
      </c>
      <c r="AA1838" s="15">
        <f>Raw_Data!AA1838</f>
        <v>1.3080000000000001</v>
      </c>
      <c r="AB1838" s="15">
        <f>Raw_Data!AB1838</f>
        <v>47</v>
      </c>
      <c r="AC1838" s="19" t="str">
        <f>IF(Raw_Data!G1838="","Yes","No")</f>
        <v>No</v>
      </c>
      <c r="AD1838" s="19" t="str">
        <f>IF(Raw_Data!L1838="","Yes","No")</f>
        <v>No</v>
      </c>
      <c r="AE1838" s="19" t="str">
        <f>IF(Raw_Data!T1838="","Imputed",IF(Raw_Data!T1838&gt;INDEX(Cleaning_Reference!$F$6:$F$13,MATCH(D1838,Cleaning_Reference!$A$6:$A$13,0)),"Capped","Original"))</f>
        <v>Original</v>
      </c>
      <c r="AF1838" s="21">
        <f t="shared" si="28"/>
        <v>11.04</v>
      </c>
    </row>
    <row r="1839" spans="1:32" ht="15" customHeight="1" x14ac:dyDescent="0.3">
      <c r="A1839" s="20" t="str">
        <f>Raw_Data!A1839</f>
        <v>SF11838</v>
      </c>
      <c r="B1839" s="15" t="str">
        <f>Raw_Data!B1839</f>
        <v>Tamil Nadu</v>
      </c>
      <c r="C1839" s="15" t="str">
        <f>Raw_Data!C1839</f>
        <v>Ludhiana</v>
      </c>
      <c r="D1839" s="15" t="str">
        <f>Raw_Data!D1839</f>
        <v>Chilli</v>
      </c>
      <c r="E1839" s="15" t="str">
        <f>Raw_Data!E1839</f>
        <v>Kharif</v>
      </c>
      <c r="F1839" s="15">
        <f>Raw_Data!F1839</f>
        <v>12.06</v>
      </c>
      <c r="G1839" s="18">
        <f>IF(Raw_Data!G1839="",ROUND(AVERAGEIFS(Raw_Data!$G$2:$G$4001,Raw_Data!$E$2:$E$4001,E1839),1),Raw_Data!G1839)</f>
        <v>993</v>
      </c>
      <c r="H1839" s="15">
        <f>Raw_Data!H1839</f>
        <v>30.8</v>
      </c>
      <c r="I1839" s="15">
        <f>Raw_Data!I1839</f>
        <v>78.099999999999994</v>
      </c>
      <c r="J1839" s="15">
        <f>Raw_Data!J1839</f>
        <v>5.7</v>
      </c>
      <c r="K1839" s="15">
        <f>Raw_Data!K1839</f>
        <v>6.73</v>
      </c>
      <c r="L1839" s="18">
        <f>IF(Raw_Data!L1839="",ROUND(AVERAGEIFS(Raw_Data!$L$2:$L$4001,Raw_Data!$E$2:$E$4001,E1839),1),Raw_Data!L1839)</f>
        <v>28.3</v>
      </c>
      <c r="M1839" s="15">
        <f>Raw_Data!M1839</f>
        <v>133.19999999999999</v>
      </c>
      <c r="N1839" s="15">
        <f>Raw_Data!N1839</f>
        <v>80.099999999999994</v>
      </c>
      <c r="O1839" s="15">
        <f>Raw_Data!O1839</f>
        <v>143.69999999999999</v>
      </c>
      <c r="P1839" s="15" t="str">
        <f>Raw_Data!P1839</f>
        <v>Drip</v>
      </c>
      <c r="Q1839" s="15">
        <f>Raw_Data!Q1839</f>
        <v>148.5</v>
      </c>
      <c r="R1839" s="15">
        <f>Raw_Data!R1839</f>
        <v>6.89</v>
      </c>
      <c r="S1839" s="15">
        <f>Raw_Data!S1839</f>
        <v>0.68</v>
      </c>
      <c r="T1839" s="18">
        <f>IF(Raw_Data!T1839="",ROUND(AVERAGEIFS(Raw_Data!$T$2:$T$4001,Raw_Data!$E$2:$E$4001,E1839,Raw_Data!$D$2:$D$4001,D1839),2),IF(Raw_Data!T1839&gt;INDEX(Cleaning_Reference!$F$6:$F$13,MATCH(D1839,Cleaning_Reference!$A$6:$A$13,0)),INDEX(Cleaning_Reference!$F$6:$F$13,MATCH(D1839,Cleaning_Reference!$A$6:$A$13,0)),Raw_Data!T1839))</f>
        <v>2.59</v>
      </c>
      <c r="U1839" s="15">
        <f>Raw_Data!U1839</f>
        <v>31.24</v>
      </c>
      <c r="V1839" s="15">
        <f>Raw_Data!V1839</f>
        <v>102621</v>
      </c>
      <c r="W1839" s="15">
        <f>Raw_Data!W1839</f>
        <v>839705</v>
      </c>
      <c r="X1839" s="15">
        <f>Raw_Data!X1839</f>
        <v>3205880</v>
      </c>
      <c r="Y1839" s="15">
        <f>Raw_Data!Y1839</f>
        <v>2366175</v>
      </c>
      <c r="Z1839" s="15">
        <f>Raw_Data!Z1839</f>
        <v>6341</v>
      </c>
      <c r="AA1839" s="15">
        <f>Raw_Data!AA1839</f>
        <v>4.9269999999999996</v>
      </c>
      <c r="AB1839" s="15">
        <f>Raw_Data!AB1839</f>
        <v>40.5</v>
      </c>
      <c r="AC1839" s="19" t="str">
        <f>IF(Raw_Data!G1839="","Yes","No")</f>
        <v>No</v>
      </c>
      <c r="AD1839" s="19" t="str">
        <f>IF(Raw_Data!L1839="","Yes","No")</f>
        <v>No</v>
      </c>
      <c r="AE1839" s="19" t="str">
        <f>IF(Raw_Data!T1839="","Imputed",IF(Raw_Data!T1839&gt;INDEX(Cleaning_Reference!$F$6:$F$13,MATCH(D1839,Cleaning_Reference!$A$6:$A$13,0)),"Capped","Original"))</f>
        <v>Original</v>
      </c>
      <c r="AF1839" s="21">
        <f t="shared" si="28"/>
        <v>31.24</v>
      </c>
    </row>
    <row r="1840" spans="1:32" ht="15" customHeight="1" x14ac:dyDescent="0.3">
      <c r="A1840" s="20" t="str">
        <f>Raw_Data!A1840</f>
        <v>SF11839</v>
      </c>
      <c r="B1840" s="15" t="str">
        <f>Raw_Data!B1840</f>
        <v>Karnataka</v>
      </c>
      <c r="C1840" s="15" t="str">
        <f>Raw_Data!C1840</f>
        <v>Rajkot</v>
      </c>
      <c r="D1840" s="15" t="str">
        <f>Raw_Data!D1840</f>
        <v>Wheat</v>
      </c>
      <c r="E1840" s="15" t="str">
        <f>Raw_Data!E1840</f>
        <v>Zaid</v>
      </c>
      <c r="F1840" s="15">
        <f>Raw_Data!F1840</f>
        <v>13.2</v>
      </c>
      <c r="G1840" s="18">
        <f>IF(Raw_Data!G1840="",ROUND(AVERAGEIFS(Raw_Data!$G$2:$G$4001,Raw_Data!$E$2:$E$4001,E1840),1),Raw_Data!G1840)</f>
        <v>343.8</v>
      </c>
      <c r="H1840" s="15">
        <f>Raw_Data!H1840</f>
        <v>27.6</v>
      </c>
      <c r="I1840" s="15">
        <f>Raw_Data!I1840</f>
        <v>45.7</v>
      </c>
      <c r="J1840" s="15">
        <f>Raw_Data!J1840</f>
        <v>8.8000000000000007</v>
      </c>
      <c r="K1840" s="15">
        <f>Raw_Data!K1840</f>
        <v>6.52</v>
      </c>
      <c r="L1840" s="18">
        <f>IF(Raw_Data!L1840="",ROUND(AVERAGEIFS(Raw_Data!$L$2:$L$4001,Raw_Data!$E$2:$E$4001,E1840),1),Raw_Data!L1840)</f>
        <v>25</v>
      </c>
      <c r="M1840" s="15">
        <f>Raw_Data!M1840</f>
        <v>72.900000000000006</v>
      </c>
      <c r="N1840" s="15">
        <f>Raw_Data!N1840</f>
        <v>76.400000000000006</v>
      </c>
      <c r="O1840" s="15">
        <f>Raw_Data!O1840</f>
        <v>108</v>
      </c>
      <c r="P1840" s="15" t="str">
        <f>Raw_Data!P1840</f>
        <v>Rainfed</v>
      </c>
      <c r="Q1840" s="15">
        <f>Raw_Data!Q1840</f>
        <v>151.5</v>
      </c>
      <c r="R1840" s="15">
        <f>Raw_Data!R1840</f>
        <v>6.64</v>
      </c>
      <c r="S1840" s="15">
        <f>Raw_Data!S1840</f>
        <v>0.76</v>
      </c>
      <c r="T1840" s="18">
        <f>IF(Raw_Data!T1840="",ROUND(AVERAGEIFS(Raw_Data!$T$2:$T$4001,Raw_Data!$E$2:$E$4001,E1840,Raw_Data!$D$2:$D$4001,D1840),2),IF(Raw_Data!T1840&gt;INDEX(Cleaning_Reference!$F$6:$F$13,MATCH(D1840,Cleaning_Reference!$A$6:$A$13,0)),INDEX(Cleaning_Reference!$F$6:$F$13,MATCH(D1840,Cleaning_Reference!$A$6:$A$13,0)),Raw_Data!T1840))</f>
        <v>1.97</v>
      </c>
      <c r="U1840" s="15">
        <f>Raw_Data!U1840</f>
        <v>26</v>
      </c>
      <c r="V1840" s="15">
        <f>Raw_Data!V1840</f>
        <v>24809</v>
      </c>
      <c r="W1840" s="15">
        <f>Raw_Data!W1840</f>
        <v>833889</v>
      </c>
      <c r="X1840" s="15">
        <f>Raw_Data!X1840</f>
        <v>645034</v>
      </c>
      <c r="Y1840" s="15">
        <f>Raw_Data!Y1840</f>
        <v>-188855</v>
      </c>
      <c r="Z1840" s="15">
        <f>Raw_Data!Z1840</f>
        <v>3377</v>
      </c>
      <c r="AA1840" s="15">
        <f>Raw_Data!AA1840</f>
        <v>7.6989999999999998</v>
      </c>
      <c r="AB1840" s="15">
        <f>Raw_Data!AB1840</f>
        <v>32.5</v>
      </c>
      <c r="AC1840" s="19" t="str">
        <f>IF(Raw_Data!G1840="","Yes","No")</f>
        <v>No</v>
      </c>
      <c r="AD1840" s="19" t="str">
        <f>IF(Raw_Data!L1840="","Yes","No")</f>
        <v>No</v>
      </c>
      <c r="AE1840" s="19" t="str">
        <f>IF(Raw_Data!T1840="","Imputed",IF(Raw_Data!T1840&gt;INDEX(Cleaning_Reference!$F$6:$F$13,MATCH(D1840,Cleaning_Reference!$A$6:$A$13,0)),"Capped","Original"))</f>
        <v>Original</v>
      </c>
      <c r="AF1840" s="21">
        <f t="shared" si="28"/>
        <v>26</v>
      </c>
    </row>
    <row r="1841" spans="1:32" ht="15" customHeight="1" x14ac:dyDescent="0.3">
      <c r="A1841" s="20" t="str">
        <f>Raw_Data!A1841</f>
        <v>SF11840</v>
      </c>
      <c r="B1841" s="15" t="str">
        <f>Raw_Data!B1841</f>
        <v>Punjab</v>
      </c>
      <c r="C1841" s="15" t="str">
        <f>Raw_Data!C1841</f>
        <v>Nalgonda</v>
      </c>
      <c r="D1841" s="15" t="str">
        <f>Raw_Data!D1841</f>
        <v>Wheat</v>
      </c>
      <c r="E1841" s="15" t="str">
        <f>Raw_Data!E1841</f>
        <v>Rabi</v>
      </c>
      <c r="F1841" s="15">
        <f>Raw_Data!F1841</f>
        <v>14.72</v>
      </c>
      <c r="G1841" s="18">
        <f>IF(Raw_Data!G1841="",ROUND(AVERAGEIFS(Raw_Data!$G$2:$G$4001,Raw_Data!$E$2:$E$4001,E1841),1),Raw_Data!G1841)</f>
        <v>326</v>
      </c>
      <c r="H1841" s="15">
        <f>Raw_Data!H1841</f>
        <v>27.3</v>
      </c>
      <c r="I1841" s="15">
        <f>Raw_Data!I1841</f>
        <v>69.7</v>
      </c>
      <c r="J1841" s="15">
        <f>Raw_Data!J1841</f>
        <v>6.6</v>
      </c>
      <c r="K1841" s="15">
        <f>Raw_Data!K1841</f>
        <v>5.98</v>
      </c>
      <c r="L1841" s="18">
        <f>IF(Raw_Data!L1841="",ROUND(AVERAGEIFS(Raw_Data!$L$2:$L$4001,Raw_Data!$E$2:$E$4001,E1841),1),Raw_Data!L1841)</f>
        <v>27.3</v>
      </c>
      <c r="M1841" s="15">
        <f>Raw_Data!M1841</f>
        <v>108.1</v>
      </c>
      <c r="N1841" s="15">
        <f>Raw_Data!N1841</f>
        <v>80.900000000000006</v>
      </c>
      <c r="O1841" s="15">
        <f>Raw_Data!O1841</f>
        <v>62.3</v>
      </c>
      <c r="P1841" s="15" t="str">
        <f>Raw_Data!P1841</f>
        <v>Sprinkler</v>
      </c>
      <c r="Q1841" s="15">
        <f>Raw_Data!Q1841</f>
        <v>131.69999999999999</v>
      </c>
      <c r="R1841" s="15">
        <f>Raw_Data!R1841</f>
        <v>4.5</v>
      </c>
      <c r="S1841" s="15">
        <f>Raw_Data!S1841</f>
        <v>0.86</v>
      </c>
      <c r="T1841" s="18">
        <f>IF(Raw_Data!T1841="",ROUND(AVERAGEIFS(Raw_Data!$T$2:$T$4001,Raw_Data!$E$2:$E$4001,E1841,Raw_Data!$D$2:$D$4001,D1841),2),IF(Raw_Data!T1841&gt;INDEX(Cleaning_Reference!$F$6:$F$13,MATCH(D1841,Cleaning_Reference!$A$6:$A$13,0)),INDEX(Cleaning_Reference!$F$6:$F$13,MATCH(D1841,Cleaning_Reference!$A$6:$A$13,0)),Raw_Data!T1841))</f>
        <v>1.67</v>
      </c>
      <c r="U1841" s="15">
        <f>Raw_Data!U1841</f>
        <v>24.58</v>
      </c>
      <c r="V1841" s="15">
        <f>Raw_Data!V1841</f>
        <v>25418</v>
      </c>
      <c r="W1841" s="15">
        <f>Raw_Data!W1841</f>
        <v>756327</v>
      </c>
      <c r="X1841" s="15">
        <f>Raw_Data!X1841</f>
        <v>624774</v>
      </c>
      <c r="Y1841" s="15">
        <f>Raw_Data!Y1841</f>
        <v>-131553</v>
      </c>
      <c r="Z1841" s="15">
        <f>Raw_Data!Z1841</f>
        <v>8032</v>
      </c>
      <c r="AA1841" s="15">
        <f>Raw_Data!AA1841</f>
        <v>3.06</v>
      </c>
      <c r="AB1841" s="15">
        <f>Raw_Data!AB1841</f>
        <v>30.2</v>
      </c>
      <c r="AC1841" s="19" t="str">
        <f>IF(Raw_Data!G1841="","Yes","No")</f>
        <v>No</v>
      </c>
      <c r="AD1841" s="19" t="str">
        <f>IF(Raw_Data!L1841="","Yes","No")</f>
        <v>No</v>
      </c>
      <c r="AE1841" s="19" t="str">
        <f>IF(Raw_Data!T1841="","Imputed",IF(Raw_Data!T1841&gt;INDEX(Cleaning_Reference!$F$6:$F$13,MATCH(D1841,Cleaning_Reference!$A$6:$A$13,0)),"Capped","Original"))</f>
        <v>Original</v>
      </c>
      <c r="AF1841" s="21">
        <f t="shared" si="28"/>
        <v>24.58</v>
      </c>
    </row>
    <row r="1842" spans="1:32" ht="15" customHeight="1" x14ac:dyDescent="0.3">
      <c r="A1842" s="20" t="str">
        <f>Raw_Data!A1842</f>
        <v>SF11841</v>
      </c>
      <c r="B1842" s="15" t="str">
        <f>Raw_Data!B1842</f>
        <v>Gujarat</v>
      </c>
      <c r="C1842" s="15" t="str">
        <f>Raw_Data!C1842</f>
        <v>Guntur</v>
      </c>
      <c r="D1842" s="15" t="str">
        <f>Raw_Data!D1842</f>
        <v>Pulses</v>
      </c>
      <c r="E1842" s="15" t="str">
        <f>Raw_Data!E1842</f>
        <v>Kharif</v>
      </c>
      <c r="F1842" s="15">
        <f>Raw_Data!F1842</f>
        <v>12.6</v>
      </c>
      <c r="G1842" s="18">
        <f>IF(Raw_Data!G1842="",ROUND(AVERAGEIFS(Raw_Data!$G$2:$G$4001,Raw_Data!$E$2:$E$4001,E1842),1),Raw_Data!G1842)</f>
        <v>1122.5999999999999</v>
      </c>
      <c r="H1842" s="15">
        <f>Raw_Data!H1842</f>
        <v>28.6</v>
      </c>
      <c r="I1842" s="15">
        <f>Raw_Data!I1842</f>
        <v>67.8</v>
      </c>
      <c r="J1842" s="15">
        <f>Raw_Data!J1842</f>
        <v>4.9000000000000004</v>
      </c>
      <c r="K1842" s="15">
        <f>Raw_Data!K1842</f>
        <v>8.0299999999999994</v>
      </c>
      <c r="L1842" s="18">
        <f>IF(Raw_Data!L1842="",ROUND(AVERAGEIFS(Raw_Data!$L$2:$L$4001,Raw_Data!$E$2:$E$4001,E1842),1),Raw_Data!L1842)</f>
        <v>36.200000000000003</v>
      </c>
      <c r="M1842" s="15">
        <f>Raw_Data!M1842</f>
        <v>148.19999999999999</v>
      </c>
      <c r="N1842" s="15">
        <f>Raw_Data!N1842</f>
        <v>53.5</v>
      </c>
      <c r="O1842" s="15">
        <f>Raw_Data!O1842</f>
        <v>137.6</v>
      </c>
      <c r="P1842" s="15" t="str">
        <f>Raw_Data!P1842</f>
        <v>Rainfed</v>
      </c>
      <c r="Q1842" s="15">
        <f>Raw_Data!Q1842</f>
        <v>200.1</v>
      </c>
      <c r="R1842" s="15">
        <f>Raw_Data!R1842</f>
        <v>8.7899999999999991</v>
      </c>
      <c r="S1842" s="15">
        <f>Raw_Data!S1842</f>
        <v>0.86</v>
      </c>
      <c r="T1842" s="18">
        <f>IF(Raw_Data!T1842="",ROUND(AVERAGEIFS(Raw_Data!$T$2:$T$4001,Raw_Data!$E$2:$E$4001,E1842,Raw_Data!$D$2:$D$4001,D1842),2),IF(Raw_Data!T1842&gt;INDEX(Cleaning_Reference!$F$6:$F$13,MATCH(D1842,Cleaning_Reference!$A$6:$A$13,0)),INDEX(Cleaning_Reference!$F$6:$F$13,MATCH(D1842,Cleaning_Reference!$A$6:$A$13,0)),Raw_Data!T1842))</f>
        <v>0.3</v>
      </c>
      <c r="U1842" s="15">
        <f>Raw_Data!U1842</f>
        <v>3.78</v>
      </c>
      <c r="V1842" s="15">
        <f>Raw_Data!V1842</f>
        <v>78449</v>
      </c>
      <c r="W1842" s="15">
        <f>Raw_Data!W1842</f>
        <v>864129</v>
      </c>
      <c r="X1842" s="15">
        <f>Raw_Data!X1842</f>
        <v>296537</v>
      </c>
      <c r="Y1842" s="15">
        <f>Raw_Data!Y1842</f>
        <v>-567592</v>
      </c>
      <c r="Z1842" s="15">
        <f>Raw_Data!Z1842</f>
        <v>2612</v>
      </c>
      <c r="AA1842" s="15">
        <f>Raw_Data!AA1842</f>
        <v>1.4470000000000001</v>
      </c>
      <c r="AB1842" s="15">
        <f>Raw_Data!AB1842</f>
        <v>46.1</v>
      </c>
      <c r="AC1842" s="19" t="str">
        <f>IF(Raw_Data!G1842="","Yes","No")</f>
        <v>No</v>
      </c>
      <c r="AD1842" s="19" t="str">
        <f>IF(Raw_Data!L1842="","Yes","No")</f>
        <v>No</v>
      </c>
      <c r="AE1842" s="19" t="str">
        <f>IF(Raw_Data!T1842="","Imputed",IF(Raw_Data!T1842&gt;INDEX(Cleaning_Reference!$F$6:$F$13,MATCH(D1842,Cleaning_Reference!$A$6:$A$13,0)),"Capped","Original"))</f>
        <v>Original</v>
      </c>
      <c r="AF1842" s="21">
        <f t="shared" si="28"/>
        <v>3.78</v>
      </c>
    </row>
    <row r="1843" spans="1:32" ht="15" customHeight="1" x14ac:dyDescent="0.3">
      <c r="A1843" s="20" t="str">
        <f>Raw_Data!A1843</f>
        <v>SF11842</v>
      </c>
      <c r="B1843" s="15" t="str">
        <f>Raw_Data!B1843</f>
        <v>Madhya Pradesh</v>
      </c>
      <c r="C1843" s="15" t="str">
        <f>Raw_Data!C1843</f>
        <v>Erode</v>
      </c>
      <c r="D1843" s="15" t="str">
        <f>Raw_Data!D1843</f>
        <v>Rice</v>
      </c>
      <c r="E1843" s="15" t="str">
        <f>Raw_Data!E1843</f>
        <v>Kharif</v>
      </c>
      <c r="F1843" s="15">
        <f>Raw_Data!F1843</f>
        <v>10.82</v>
      </c>
      <c r="G1843" s="18">
        <f>IF(Raw_Data!G1843="",ROUND(AVERAGEIFS(Raw_Data!$G$2:$G$4001,Raw_Data!$E$2:$E$4001,E1843),1),Raw_Data!G1843)</f>
        <v>973.8</v>
      </c>
      <c r="H1843" s="15">
        <f>Raw_Data!H1843</f>
        <v>31.8</v>
      </c>
      <c r="I1843" s="15">
        <f>Raw_Data!I1843</f>
        <v>70</v>
      </c>
      <c r="J1843" s="15">
        <f>Raw_Data!J1843</f>
        <v>8.8000000000000007</v>
      </c>
      <c r="K1843" s="15">
        <f>Raw_Data!K1843</f>
        <v>6.86</v>
      </c>
      <c r="L1843" s="18">
        <f>IF(Raw_Data!L1843="",ROUND(AVERAGEIFS(Raw_Data!$L$2:$L$4001,Raw_Data!$E$2:$E$4001,E1843),1),Raw_Data!L1843)</f>
        <v>28.6</v>
      </c>
      <c r="M1843" s="15">
        <f>Raw_Data!M1843</f>
        <v>111.5</v>
      </c>
      <c r="N1843" s="15">
        <f>Raw_Data!N1843</f>
        <v>51.2</v>
      </c>
      <c r="O1843" s="15">
        <f>Raw_Data!O1843</f>
        <v>118.1</v>
      </c>
      <c r="P1843" s="15" t="str">
        <f>Raw_Data!P1843</f>
        <v>Drip</v>
      </c>
      <c r="Q1843" s="15">
        <f>Raw_Data!Q1843</f>
        <v>133.4</v>
      </c>
      <c r="R1843" s="15">
        <f>Raw_Data!R1843</f>
        <v>4.1500000000000004</v>
      </c>
      <c r="S1843" s="15">
        <f>Raw_Data!S1843</f>
        <v>0.87</v>
      </c>
      <c r="T1843" s="18">
        <f>IF(Raw_Data!T1843="",ROUND(AVERAGEIFS(Raw_Data!$T$2:$T$4001,Raw_Data!$E$2:$E$4001,E1843,Raw_Data!$D$2:$D$4001,D1843),2),IF(Raw_Data!T1843&gt;INDEX(Cleaning_Reference!$F$6:$F$13,MATCH(D1843,Cleaning_Reference!$A$6:$A$13,0)),INDEX(Cleaning_Reference!$F$6:$F$13,MATCH(D1843,Cleaning_Reference!$A$6:$A$13,0)),Raw_Data!T1843))</f>
        <v>3.87</v>
      </c>
      <c r="U1843" s="15">
        <f>Raw_Data!U1843</f>
        <v>41.87</v>
      </c>
      <c r="V1843" s="15">
        <f>Raw_Data!V1843</f>
        <v>19241</v>
      </c>
      <c r="W1843" s="15">
        <f>Raw_Data!W1843</f>
        <v>735536</v>
      </c>
      <c r="X1843" s="15">
        <f>Raw_Data!X1843</f>
        <v>805621</v>
      </c>
      <c r="Y1843" s="15">
        <f>Raw_Data!Y1843</f>
        <v>70085</v>
      </c>
      <c r="Z1843" s="15">
        <f>Raw_Data!Z1843</f>
        <v>13712</v>
      </c>
      <c r="AA1843" s="15">
        <f>Raw_Data!AA1843</f>
        <v>3.0539999999999998</v>
      </c>
      <c r="AB1843" s="15">
        <f>Raw_Data!AB1843</f>
        <v>59.7</v>
      </c>
      <c r="AC1843" s="19" t="str">
        <f>IF(Raw_Data!G1843="","Yes","No")</f>
        <v>No</v>
      </c>
      <c r="AD1843" s="19" t="str">
        <f>IF(Raw_Data!L1843="","Yes","No")</f>
        <v>No</v>
      </c>
      <c r="AE1843" s="19" t="str">
        <f>IF(Raw_Data!T1843="","Imputed",IF(Raw_Data!T1843&gt;INDEX(Cleaning_Reference!$F$6:$F$13,MATCH(D1843,Cleaning_Reference!$A$6:$A$13,0)),"Capped","Original"))</f>
        <v>Original</v>
      </c>
      <c r="AF1843" s="21">
        <f t="shared" si="28"/>
        <v>41.87</v>
      </c>
    </row>
    <row r="1844" spans="1:32" ht="15" customHeight="1" x14ac:dyDescent="0.3">
      <c r="A1844" s="20" t="str">
        <f>Raw_Data!A1844</f>
        <v>SF11843</v>
      </c>
      <c r="B1844" s="15" t="str">
        <f>Raw_Data!B1844</f>
        <v>Tamil Nadu</v>
      </c>
      <c r="C1844" s="15" t="str">
        <f>Raw_Data!C1844</f>
        <v>Guntur</v>
      </c>
      <c r="D1844" s="15" t="str">
        <f>Raw_Data!D1844</f>
        <v>Groundnut</v>
      </c>
      <c r="E1844" s="15" t="str">
        <f>Raw_Data!E1844</f>
        <v>Rabi</v>
      </c>
      <c r="F1844" s="15">
        <f>Raw_Data!F1844</f>
        <v>9.1199999999999992</v>
      </c>
      <c r="G1844" s="18">
        <f>IF(Raw_Data!G1844="",ROUND(AVERAGEIFS(Raw_Data!$G$2:$G$4001,Raw_Data!$E$2:$E$4001,E1844),1),Raw_Data!G1844)</f>
        <v>341.6</v>
      </c>
      <c r="H1844" s="15">
        <f>Raw_Data!H1844</f>
        <v>24</v>
      </c>
      <c r="I1844" s="15">
        <f>Raw_Data!I1844</f>
        <v>42.7</v>
      </c>
      <c r="J1844" s="15">
        <f>Raw_Data!J1844</f>
        <v>7.7</v>
      </c>
      <c r="K1844" s="15">
        <f>Raw_Data!K1844</f>
        <v>6.19</v>
      </c>
      <c r="L1844" s="18">
        <f>IF(Raw_Data!L1844="",ROUND(AVERAGEIFS(Raw_Data!$L$2:$L$4001,Raw_Data!$E$2:$E$4001,E1844),1),Raw_Data!L1844)</f>
        <v>20</v>
      </c>
      <c r="M1844" s="15">
        <f>Raw_Data!M1844</f>
        <v>126.1</v>
      </c>
      <c r="N1844" s="15">
        <f>Raw_Data!N1844</f>
        <v>66.3</v>
      </c>
      <c r="O1844" s="15">
        <f>Raw_Data!O1844</f>
        <v>55.9</v>
      </c>
      <c r="P1844" s="15" t="str">
        <f>Raw_Data!P1844</f>
        <v>Rainfed</v>
      </c>
      <c r="Q1844" s="15">
        <f>Raw_Data!Q1844</f>
        <v>126.9</v>
      </c>
      <c r="R1844" s="15">
        <f>Raw_Data!R1844</f>
        <v>7.24</v>
      </c>
      <c r="S1844" s="15">
        <f>Raw_Data!S1844</f>
        <v>0.75</v>
      </c>
      <c r="T1844" s="18">
        <f>IF(Raw_Data!T1844="",ROUND(AVERAGEIFS(Raw_Data!$T$2:$T$4001,Raw_Data!$E$2:$E$4001,E1844,Raw_Data!$D$2:$D$4001,D1844),2),IF(Raw_Data!T1844&gt;INDEX(Cleaning_Reference!$F$6:$F$13,MATCH(D1844,Cleaning_Reference!$A$6:$A$13,0)),INDEX(Cleaning_Reference!$F$6:$F$13,MATCH(D1844,Cleaning_Reference!$A$6:$A$13,0)),Raw_Data!T1844))</f>
        <v>1.1000000000000001</v>
      </c>
      <c r="U1844" s="15">
        <f>Raw_Data!U1844</f>
        <v>10.029999999999999</v>
      </c>
      <c r="V1844" s="15">
        <f>Raw_Data!V1844</f>
        <v>51156</v>
      </c>
      <c r="W1844" s="15">
        <f>Raw_Data!W1844</f>
        <v>513283</v>
      </c>
      <c r="X1844" s="15">
        <f>Raw_Data!X1844</f>
        <v>513095</v>
      </c>
      <c r="Y1844" s="15">
        <f>Raw_Data!Y1844</f>
        <v>-188</v>
      </c>
      <c r="Z1844" s="15">
        <f>Raw_Data!Z1844</f>
        <v>2129</v>
      </c>
      <c r="AA1844" s="15">
        <f>Raw_Data!AA1844</f>
        <v>4.7110000000000003</v>
      </c>
      <c r="AB1844" s="15">
        <f>Raw_Data!AB1844</f>
        <v>40.799999999999997</v>
      </c>
      <c r="AC1844" s="19" t="str">
        <f>IF(Raw_Data!G1844="","Yes","No")</f>
        <v>No</v>
      </c>
      <c r="AD1844" s="19" t="str">
        <f>IF(Raw_Data!L1844="","Yes","No")</f>
        <v>No</v>
      </c>
      <c r="AE1844" s="19" t="str">
        <f>IF(Raw_Data!T1844="","Imputed",IF(Raw_Data!T1844&gt;INDEX(Cleaning_Reference!$F$6:$F$13,MATCH(D1844,Cleaning_Reference!$A$6:$A$13,0)),"Capped","Original"))</f>
        <v>Original</v>
      </c>
      <c r="AF1844" s="21">
        <f t="shared" si="28"/>
        <v>10.029999999999999</v>
      </c>
    </row>
    <row r="1845" spans="1:32" ht="15" customHeight="1" x14ac:dyDescent="0.3">
      <c r="A1845" s="20" t="str">
        <f>Raw_Data!A1845</f>
        <v>SF11844</v>
      </c>
      <c r="B1845" s="15" t="str">
        <f>Raw_Data!B1845</f>
        <v>Punjab</v>
      </c>
      <c r="C1845" s="15" t="str">
        <f>Raw_Data!C1845</f>
        <v>Ludhiana</v>
      </c>
      <c r="D1845" s="15" t="str">
        <f>Raw_Data!D1845</f>
        <v>Cotton</v>
      </c>
      <c r="E1845" s="15" t="str">
        <f>Raw_Data!E1845</f>
        <v>Rabi</v>
      </c>
      <c r="F1845" s="15">
        <f>Raw_Data!F1845</f>
        <v>5.46</v>
      </c>
      <c r="G1845" s="18">
        <f>IF(Raw_Data!G1845="",ROUND(AVERAGEIFS(Raw_Data!$G$2:$G$4001,Raw_Data!$E$2:$E$4001,E1845),1),Raw_Data!G1845)</f>
        <v>517.20000000000005</v>
      </c>
      <c r="H1845" s="15">
        <f>Raw_Data!H1845</f>
        <v>24.6</v>
      </c>
      <c r="I1845" s="15">
        <f>Raw_Data!I1845</f>
        <v>56.6</v>
      </c>
      <c r="J1845" s="15">
        <f>Raw_Data!J1845</f>
        <v>7.9</v>
      </c>
      <c r="K1845" s="15">
        <f>Raw_Data!K1845</f>
        <v>6.16</v>
      </c>
      <c r="L1845" s="18">
        <f>IF(Raw_Data!L1845="",ROUND(AVERAGEIFS(Raw_Data!$L$2:$L$4001,Raw_Data!$E$2:$E$4001,E1845),1),Raw_Data!L1845)</f>
        <v>23</v>
      </c>
      <c r="M1845" s="15">
        <f>Raw_Data!M1845</f>
        <v>174.4</v>
      </c>
      <c r="N1845" s="15">
        <f>Raw_Data!N1845</f>
        <v>93.4</v>
      </c>
      <c r="O1845" s="15">
        <f>Raw_Data!O1845</f>
        <v>107.4</v>
      </c>
      <c r="P1845" s="15" t="str">
        <f>Raw_Data!P1845</f>
        <v>Drip</v>
      </c>
      <c r="Q1845" s="15">
        <f>Raw_Data!Q1845</f>
        <v>140.30000000000001</v>
      </c>
      <c r="R1845" s="15">
        <f>Raw_Data!R1845</f>
        <v>4.5199999999999996</v>
      </c>
      <c r="S1845" s="15">
        <f>Raw_Data!S1845</f>
        <v>0.71</v>
      </c>
      <c r="T1845" s="18">
        <f>IF(Raw_Data!T1845="",ROUND(AVERAGEIFS(Raw_Data!$T$2:$T$4001,Raw_Data!$E$2:$E$4001,E1845,Raw_Data!$D$2:$D$4001,D1845),2),IF(Raw_Data!T1845&gt;INDEX(Cleaning_Reference!$F$6:$F$13,MATCH(D1845,Cleaning_Reference!$A$6:$A$13,0)),INDEX(Cleaning_Reference!$F$6:$F$13,MATCH(D1845,Cleaning_Reference!$A$6:$A$13,0)),Raw_Data!T1845))</f>
        <v>1.41</v>
      </c>
      <c r="U1845" s="15">
        <f>Raw_Data!U1845</f>
        <v>7.7</v>
      </c>
      <c r="V1845" s="15">
        <f>Raw_Data!V1845</f>
        <v>56960</v>
      </c>
      <c r="W1845" s="15">
        <f>Raw_Data!W1845</f>
        <v>321019</v>
      </c>
      <c r="X1845" s="15">
        <f>Raw_Data!X1845</f>
        <v>438592</v>
      </c>
      <c r="Y1845" s="15">
        <f>Raw_Data!Y1845</f>
        <v>117573</v>
      </c>
      <c r="Z1845" s="15">
        <f>Raw_Data!Z1845</f>
        <v>4080</v>
      </c>
      <c r="AA1845" s="15">
        <f>Raw_Data!AA1845</f>
        <v>1.887</v>
      </c>
      <c r="AB1845" s="15">
        <f>Raw_Data!AB1845</f>
        <v>32.4</v>
      </c>
      <c r="AC1845" s="19" t="str">
        <f>IF(Raw_Data!G1845="","Yes","No")</f>
        <v>No</v>
      </c>
      <c r="AD1845" s="19" t="str">
        <f>IF(Raw_Data!L1845="","Yes","No")</f>
        <v>No</v>
      </c>
      <c r="AE1845" s="19" t="str">
        <f>IF(Raw_Data!T1845="","Imputed",IF(Raw_Data!T1845&gt;INDEX(Cleaning_Reference!$F$6:$F$13,MATCH(D1845,Cleaning_Reference!$A$6:$A$13,0)),"Capped","Original"))</f>
        <v>Original</v>
      </c>
      <c r="AF1845" s="21">
        <f t="shared" si="28"/>
        <v>7.7</v>
      </c>
    </row>
    <row r="1846" spans="1:32" ht="15" customHeight="1" x14ac:dyDescent="0.3">
      <c r="A1846" s="20" t="str">
        <f>Raw_Data!A1846</f>
        <v>SF11845</v>
      </c>
      <c r="B1846" s="15" t="str">
        <f>Raw_Data!B1846</f>
        <v>Madhya Pradesh</v>
      </c>
      <c r="C1846" s="15" t="str">
        <f>Raw_Data!C1846</f>
        <v>Ludhiana</v>
      </c>
      <c r="D1846" s="15" t="str">
        <f>Raw_Data!D1846</f>
        <v>Wheat</v>
      </c>
      <c r="E1846" s="15" t="str">
        <f>Raw_Data!E1846</f>
        <v>Rabi</v>
      </c>
      <c r="F1846" s="15">
        <f>Raw_Data!F1846</f>
        <v>7.08</v>
      </c>
      <c r="G1846" s="18">
        <f>IF(Raw_Data!G1846="",ROUND(AVERAGEIFS(Raw_Data!$G$2:$G$4001,Raw_Data!$E$2:$E$4001,E1846),1),Raw_Data!G1846)</f>
        <v>504.5</v>
      </c>
      <c r="H1846" s="15">
        <f>Raw_Data!H1846</f>
        <v>26.6</v>
      </c>
      <c r="I1846" s="15">
        <f>Raw_Data!I1846</f>
        <v>68.7</v>
      </c>
      <c r="J1846" s="15">
        <f>Raw_Data!J1846</f>
        <v>7.7</v>
      </c>
      <c r="K1846" s="15">
        <f>Raw_Data!K1846</f>
        <v>7.09</v>
      </c>
      <c r="L1846" s="18">
        <f>IF(Raw_Data!L1846="",ROUND(AVERAGEIFS(Raw_Data!$L$2:$L$4001,Raw_Data!$E$2:$E$4001,E1846),1),Raw_Data!L1846)</f>
        <v>22.6</v>
      </c>
      <c r="M1846" s="15">
        <f>Raw_Data!M1846</f>
        <v>122</v>
      </c>
      <c r="N1846" s="15">
        <f>Raw_Data!N1846</f>
        <v>55.6</v>
      </c>
      <c r="O1846" s="15">
        <f>Raw_Data!O1846</f>
        <v>58.9</v>
      </c>
      <c r="P1846" s="15" t="str">
        <f>Raw_Data!P1846</f>
        <v>Sprinkler</v>
      </c>
      <c r="Q1846" s="15">
        <f>Raw_Data!Q1846</f>
        <v>228.1</v>
      </c>
      <c r="R1846" s="15">
        <f>Raw_Data!R1846</f>
        <v>7.48</v>
      </c>
      <c r="S1846" s="15">
        <f>Raw_Data!S1846</f>
        <v>0.89</v>
      </c>
      <c r="T1846" s="18">
        <f>IF(Raw_Data!T1846="",ROUND(AVERAGEIFS(Raw_Data!$T$2:$T$4001,Raw_Data!$E$2:$E$4001,E1846,Raw_Data!$D$2:$D$4001,D1846),2),IF(Raw_Data!T1846&gt;INDEX(Cleaning_Reference!$F$6:$F$13,MATCH(D1846,Cleaning_Reference!$A$6:$A$13,0)),INDEX(Cleaning_Reference!$F$6:$F$13,MATCH(D1846,Cleaning_Reference!$A$6:$A$13,0)),Raw_Data!T1846))</f>
        <v>3.18</v>
      </c>
      <c r="U1846" s="15">
        <f>Raw_Data!U1846</f>
        <v>22.51</v>
      </c>
      <c r="V1846" s="15">
        <f>Raw_Data!V1846</f>
        <v>27091</v>
      </c>
      <c r="W1846" s="15">
        <f>Raw_Data!W1846</f>
        <v>484345</v>
      </c>
      <c r="X1846" s="15">
        <f>Raw_Data!X1846</f>
        <v>609818</v>
      </c>
      <c r="Y1846" s="15">
        <f>Raw_Data!Y1846</f>
        <v>125473</v>
      </c>
      <c r="Z1846" s="15">
        <f>Raw_Data!Z1846</f>
        <v>4121</v>
      </c>
      <c r="AA1846" s="15">
        <f>Raw_Data!AA1846</f>
        <v>5.4619999999999997</v>
      </c>
      <c r="AB1846" s="15">
        <f>Raw_Data!AB1846</f>
        <v>28.2</v>
      </c>
      <c r="AC1846" s="19" t="str">
        <f>IF(Raw_Data!G1846="","Yes","No")</f>
        <v>No</v>
      </c>
      <c r="AD1846" s="19" t="str">
        <f>IF(Raw_Data!L1846="","Yes","No")</f>
        <v>No</v>
      </c>
      <c r="AE1846" s="19" t="str">
        <f>IF(Raw_Data!T1846="","Imputed",IF(Raw_Data!T1846&gt;INDEX(Cleaning_Reference!$F$6:$F$13,MATCH(D1846,Cleaning_Reference!$A$6:$A$13,0)),"Capped","Original"))</f>
        <v>Original</v>
      </c>
      <c r="AF1846" s="21">
        <f t="shared" si="28"/>
        <v>22.51</v>
      </c>
    </row>
    <row r="1847" spans="1:32" ht="15" customHeight="1" x14ac:dyDescent="0.3">
      <c r="A1847" s="20" t="str">
        <f>Raw_Data!A1847</f>
        <v>SF11846</v>
      </c>
      <c r="B1847" s="15" t="str">
        <f>Raw_Data!B1847</f>
        <v>Punjab</v>
      </c>
      <c r="C1847" s="15" t="str">
        <f>Raw_Data!C1847</f>
        <v>Indore</v>
      </c>
      <c r="D1847" s="15" t="str">
        <f>Raw_Data!D1847</f>
        <v>Maize</v>
      </c>
      <c r="E1847" s="15" t="str">
        <f>Raw_Data!E1847</f>
        <v>Zaid</v>
      </c>
      <c r="F1847" s="15">
        <f>Raw_Data!F1847</f>
        <v>10.78</v>
      </c>
      <c r="G1847" s="18">
        <f>IF(Raw_Data!G1847="",ROUND(AVERAGEIFS(Raw_Data!$G$2:$G$4001,Raw_Data!$E$2:$E$4001,E1847),1),Raw_Data!G1847)</f>
        <v>609</v>
      </c>
      <c r="H1847" s="15">
        <f>Raw_Data!H1847</f>
        <v>31.6</v>
      </c>
      <c r="I1847" s="15">
        <f>Raw_Data!I1847</f>
        <v>44.4</v>
      </c>
      <c r="J1847" s="15">
        <f>Raw_Data!J1847</f>
        <v>8.4</v>
      </c>
      <c r="K1847" s="15">
        <f>Raw_Data!K1847</f>
        <v>6.89</v>
      </c>
      <c r="L1847" s="18">
        <f>IF(Raw_Data!L1847="",ROUND(AVERAGEIFS(Raw_Data!$L$2:$L$4001,Raw_Data!$E$2:$E$4001,E1847),1),Raw_Data!L1847)</f>
        <v>26.5</v>
      </c>
      <c r="M1847" s="15">
        <f>Raw_Data!M1847</f>
        <v>71.599999999999994</v>
      </c>
      <c r="N1847" s="15">
        <f>Raw_Data!N1847</f>
        <v>61.8</v>
      </c>
      <c r="O1847" s="15">
        <f>Raw_Data!O1847</f>
        <v>113</v>
      </c>
      <c r="P1847" s="15" t="str">
        <f>Raw_Data!P1847</f>
        <v>Sprinkler</v>
      </c>
      <c r="Q1847" s="15">
        <f>Raw_Data!Q1847</f>
        <v>400</v>
      </c>
      <c r="R1847" s="15">
        <f>Raw_Data!R1847</f>
        <v>5.23</v>
      </c>
      <c r="S1847" s="15">
        <f>Raw_Data!S1847</f>
        <v>0.92</v>
      </c>
      <c r="T1847" s="18">
        <f>IF(Raw_Data!T1847="",ROUND(AVERAGEIFS(Raw_Data!$T$2:$T$4001,Raw_Data!$E$2:$E$4001,E1847,Raw_Data!$D$2:$D$4001,D1847),2),IF(Raw_Data!T1847&gt;INDEX(Cleaning_Reference!$F$6:$F$13,MATCH(D1847,Cleaning_Reference!$A$6:$A$13,0)),INDEX(Cleaning_Reference!$F$6:$F$13,MATCH(D1847,Cleaning_Reference!$A$6:$A$13,0)),Raw_Data!T1847))</f>
        <v>3.62</v>
      </c>
      <c r="U1847" s="15">
        <f>Raw_Data!U1847</f>
        <v>39.020000000000003</v>
      </c>
      <c r="V1847" s="15">
        <f>Raw_Data!V1847</f>
        <v>20736</v>
      </c>
      <c r="W1847" s="15">
        <f>Raw_Data!W1847</f>
        <v>981651</v>
      </c>
      <c r="X1847" s="15">
        <f>Raw_Data!X1847</f>
        <v>809119</v>
      </c>
      <c r="Y1847" s="15">
        <f>Raw_Data!Y1847</f>
        <v>-172532</v>
      </c>
      <c r="Z1847" s="15">
        <f>Raw_Data!Z1847</f>
        <v>6221</v>
      </c>
      <c r="AA1847" s="15">
        <f>Raw_Data!AA1847</f>
        <v>6.2720000000000002</v>
      </c>
      <c r="AB1847" s="15">
        <f>Raw_Data!AB1847</f>
        <v>44</v>
      </c>
      <c r="AC1847" s="19" t="str">
        <f>IF(Raw_Data!G1847="","Yes","No")</f>
        <v>No</v>
      </c>
      <c r="AD1847" s="19" t="str">
        <f>IF(Raw_Data!L1847="","Yes","No")</f>
        <v>No</v>
      </c>
      <c r="AE1847" s="19" t="str">
        <f>IF(Raw_Data!T1847="","Imputed",IF(Raw_Data!T1847&gt;INDEX(Cleaning_Reference!$F$6:$F$13,MATCH(D1847,Cleaning_Reference!$A$6:$A$13,0)),"Capped","Original"))</f>
        <v>Original</v>
      </c>
      <c r="AF1847" s="21">
        <f t="shared" si="28"/>
        <v>39.020000000000003</v>
      </c>
    </row>
    <row r="1848" spans="1:32" ht="15" customHeight="1" x14ac:dyDescent="0.3">
      <c r="A1848" s="20" t="str">
        <f>Raw_Data!A1848</f>
        <v>SF11847</v>
      </c>
      <c r="B1848" s="15" t="str">
        <f>Raw_Data!B1848</f>
        <v>Gujarat</v>
      </c>
      <c r="C1848" s="15" t="str">
        <f>Raw_Data!C1848</f>
        <v>Indore</v>
      </c>
      <c r="D1848" s="15" t="str">
        <f>Raw_Data!D1848</f>
        <v>Pulses</v>
      </c>
      <c r="E1848" s="15" t="str">
        <f>Raw_Data!E1848</f>
        <v>Rabi</v>
      </c>
      <c r="F1848" s="15">
        <f>Raw_Data!F1848</f>
        <v>2.88</v>
      </c>
      <c r="G1848" s="18">
        <f>IF(Raw_Data!G1848="",ROUND(AVERAGEIFS(Raw_Data!$G$2:$G$4001,Raw_Data!$E$2:$E$4001,E1848),1),Raw_Data!G1848)</f>
        <v>386.9</v>
      </c>
      <c r="H1848" s="15">
        <f>Raw_Data!H1848</f>
        <v>24.1</v>
      </c>
      <c r="I1848" s="15">
        <f>Raw_Data!I1848</f>
        <v>57</v>
      </c>
      <c r="J1848" s="15">
        <f>Raw_Data!J1848</f>
        <v>10.5</v>
      </c>
      <c r="K1848" s="15">
        <f>Raw_Data!K1848</f>
        <v>5.83</v>
      </c>
      <c r="L1848" s="18">
        <f>IF(Raw_Data!L1848="",ROUND(AVERAGEIFS(Raw_Data!$L$2:$L$4001,Raw_Data!$E$2:$E$4001,E1848),1),Raw_Data!L1848)</f>
        <v>29</v>
      </c>
      <c r="M1848" s="15">
        <f>Raw_Data!M1848</f>
        <v>181.5</v>
      </c>
      <c r="N1848" s="15">
        <f>Raw_Data!N1848</f>
        <v>68.599999999999994</v>
      </c>
      <c r="O1848" s="15">
        <f>Raw_Data!O1848</f>
        <v>135.4</v>
      </c>
      <c r="P1848" s="15" t="str">
        <f>Raw_Data!P1848</f>
        <v>Drip</v>
      </c>
      <c r="Q1848" s="15">
        <f>Raw_Data!Q1848</f>
        <v>160.9</v>
      </c>
      <c r="R1848" s="15">
        <f>Raw_Data!R1848</f>
        <v>5.49</v>
      </c>
      <c r="S1848" s="15">
        <f>Raw_Data!S1848</f>
        <v>0.73</v>
      </c>
      <c r="T1848" s="18">
        <f>IF(Raw_Data!T1848="",ROUND(AVERAGEIFS(Raw_Data!$T$2:$T$4001,Raw_Data!$E$2:$E$4001,E1848,Raw_Data!$D$2:$D$4001,D1848),2),IF(Raw_Data!T1848&gt;INDEX(Cleaning_Reference!$F$6:$F$13,MATCH(D1848,Cleaning_Reference!$A$6:$A$13,0)),INDEX(Cleaning_Reference!$F$6:$F$13,MATCH(D1848,Cleaning_Reference!$A$6:$A$13,0)),Raw_Data!T1848))</f>
        <v>0.53</v>
      </c>
      <c r="U1848" s="15">
        <f>Raw_Data!U1848</f>
        <v>1.53</v>
      </c>
      <c r="V1848" s="15">
        <f>Raw_Data!V1848</f>
        <v>72741</v>
      </c>
      <c r="W1848" s="15">
        <f>Raw_Data!W1848</f>
        <v>193767</v>
      </c>
      <c r="X1848" s="15">
        <f>Raw_Data!X1848</f>
        <v>111294</v>
      </c>
      <c r="Y1848" s="15">
        <f>Raw_Data!Y1848</f>
        <v>-82473</v>
      </c>
      <c r="Z1848" s="15">
        <f>Raw_Data!Z1848</f>
        <v>905</v>
      </c>
      <c r="AA1848" s="15">
        <f>Raw_Data!AA1848</f>
        <v>1.6910000000000001</v>
      </c>
      <c r="AB1848" s="15">
        <f>Raw_Data!AB1848</f>
        <v>38.299999999999997</v>
      </c>
      <c r="AC1848" s="19" t="str">
        <f>IF(Raw_Data!G1848="","Yes","No")</f>
        <v>No</v>
      </c>
      <c r="AD1848" s="19" t="str">
        <f>IF(Raw_Data!L1848="","Yes","No")</f>
        <v>No</v>
      </c>
      <c r="AE1848" s="19" t="str">
        <f>IF(Raw_Data!T1848="","Imputed",IF(Raw_Data!T1848&gt;INDEX(Cleaning_Reference!$F$6:$F$13,MATCH(D1848,Cleaning_Reference!$A$6:$A$13,0)),"Capped","Original"))</f>
        <v>Original</v>
      </c>
      <c r="AF1848" s="21">
        <f t="shared" si="28"/>
        <v>1.53</v>
      </c>
    </row>
    <row r="1849" spans="1:32" ht="15" customHeight="1" x14ac:dyDescent="0.3">
      <c r="A1849" s="20" t="str">
        <f>Raw_Data!A1849</f>
        <v>SF11848</v>
      </c>
      <c r="B1849" s="15" t="str">
        <f>Raw_Data!B1849</f>
        <v>Maharashtra</v>
      </c>
      <c r="C1849" s="15" t="str">
        <f>Raw_Data!C1849</f>
        <v>Nashik</v>
      </c>
      <c r="D1849" s="15" t="str">
        <f>Raw_Data!D1849</f>
        <v>Maize</v>
      </c>
      <c r="E1849" s="15" t="str">
        <f>Raw_Data!E1849</f>
        <v>Kharif</v>
      </c>
      <c r="F1849" s="15">
        <f>Raw_Data!F1849</f>
        <v>7.8</v>
      </c>
      <c r="G1849" s="18">
        <f>IF(Raw_Data!G1849="",ROUND(AVERAGEIFS(Raw_Data!$G$2:$G$4001,Raw_Data!$E$2:$E$4001,E1849),1),Raw_Data!G1849)</f>
        <v>1033.9000000000001</v>
      </c>
      <c r="H1849" s="15">
        <f>Raw_Data!H1849</f>
        <v>29.9</v>
      </c>
      <c r="I1849" s="15">
        <f>Raw_Data!I1849</f>
        <v>56.7</v>
      </c>
      <c r="J1849" s="15">
        <f>Raw_Data!J1849</f>
        <v>6.5</v>
      </c>
      <c r="K1849" s="15">
        <f>Raw_Data!K1849</f>
        <v>7.03</v>
      </c>
      <c r="L1849" s="18">
        <f>IF(Raw_Data!L1849="",ROUND(AVERAGEIFS(Raw_Data!$L$2:$L$4001,Raw_Data!$E$2:$E$4001,E1849),1),Raw_Data!L1849)</f>
        <v>27</v>
      </c>
      <c r="M1849" s="15">
        <f>Raw_Data!M1849</f>
        <v>137.69999999999999</v>
      </c>
      <c r="N1849" s="15">
        <f>Raw_Data!N1849</f>
        <v>70.599999999999994</v>
      </c>
      <c r="O1849" s="15">
        <f>Raw_Data!O1849</f>
        <v>30</v>
      </c>
      <c r="P1849" s="15" t="str">
        <f>Raw_Data!P1849</f>
        <v>Sprinkler</v>
      </c>
      <c r="Q1849" s="15">
        <f>Raw_Data!Q1849</f>
        <v>56</v>
      </c>
      <c r="R1849" s="15">
        <f>Raw_Data!R1849</f>
        <v>5.89</v>
      </c>
      <c r="S1849" s="15">
        <f>Raw_Data!S1849</f>
        <v>0.77</v>
      </c>
      <c r="T1849" s="18">
        <f>IF(Raw_Data!T1849="",ROUND(AVERAGEIFS(Raw_Data!$T$2:$T$4001,Raw_Data!$E$2:$E$4001,E1849,Raw_Data!$D$2:$D$4001,D1849),2),IF(Raw_Data!T1849&gt;INDEX(Cleaning_Reference!$F$6:$F$13,MATCH(D1849,Cleaning_Reference!$A$6:$A$13,0)),INDEX(Cleaning_Reference!$F$6:$F$13,MATCH(D1849,Cleaning_Reference!$A$6:$A$13,0)),Raw_Data!T1849))</f>
        <v>4</v>
      </c>
      <c r="U1849" s="15">
        <f>Raw_Data!U1849</f>
        <v>31.2</v>
      </c>
      <c r="V1849" s="15">
        <f>Raw_Data!V1849</f>
        <v>22665</v>
      </c>
      <c r="W1849" s="15">
        <f>Raw_Data!W1849</f>
        <v>524319</v>
      </c>
      <c r="X1849" s="15">
        <f>Raw_Data!X1849</f>
        <v>707148</v>
      </c>
      <c r="Y1849" s="15">
        <f>Raw_Data!Y1849</f>
        <v>182829</v>
      </c>
      <c r="Z1849" s="15">
        <f>Raw_Data!Z1849</f>
        <v>4085</v>
      </c>
      <c r="AA1849" s="15">
        <f>Raw_Data!AA1849</f>
        <v>7.6379999999999999</v>
      </c>
      <c r="AB1849" s="15">
        <f>Raw_Data!AB1849</f>
        <v>66.599999999999994</v>
      </c>
      <c r="AC1849" s="19" t="str">
        <f>IF(Raw_Data!G1849="","Yes","No")</f>
        <v>No</v>
      </c>
      <c r="AD1849" s="19" t="str">
        <f>IF(Raw_Data!L1849="","Yes","No")</f>
        <v>No</v>
      </c>
      <c r="AE1849" s="19" t="str">
        <f>IF(Raw_Data!T1849="","Imputed",IF(Raw_Data!T1849&gt;INDEX(Cleaning_Reference!$F$6:$F$13,MATCH(D1849,Cleaning_Reference!$A$6:$A$13,0)),"Capped","Original"))</f>
        <v>Original</v>
      </c>
      <c r="AF1849" s="21">
        <f t="shared" si="28"/>
        <v>31.2</v>
      </c>
    </row>
    <row r="1850" spans="1:32" ht="15" customHeight="1" x14ac:dyDescent="0.3">
      <c r="A1850" s="20" t="str">
        <f>Raw_Data!A1850</f>
        <v>SF11849</v>
      </c>
      <c r="B1850" s="15" t="str">
        <f>Raw_Data!B1850</f>
        <v>Gujarat</v>
      </c>
      <c r="C1850" s="15" t="str">
        <f>Raw_Data!C1850</f>
        <v>Nalgonda</v>
      </c>
      <c r="D1850" s="15" t="str">
        <f>Raw_Data!D1850</f>
        <v>Maize</v>
      </c>
      <c r="E1850" s="15" t="str">
        <f>Raw_Data!E1850</f>
        <v>Kharif</v>
      </c>
      <c r="F1850" s="15">
        <f>Raw_Data!F1850</f>
        <v>2.44</v>
      </c>
      <c r="G1850" s="18">
        <f>IF(Raw_Data!G1850="",ROUND(AVERAGEIFS(Raw_Data!$G$2:$G$4001,Raw_Data!$E$2:$E$4001,E1850),1),Raw_Data!G1850)</f>
        <v>844.2</v>
      </c>
      <c r="H1850" s="15">
        <f>Raw_Data!H1850</f>
        <v>33</v>
      </c>
      <c r="I1850" s="15">
        <f>Raw_Data!I1850</f>
        <v>78.7</v>
      </c>
      <c r="J1850" s="15">
        <f>Raw_Data!J1850</f>
        <v>7</v>
      </c>
      <c r="K1850" s="15">
        <f>Raw_Data!K1850</f>
        <v>6.91</v>
      </c>
      <c r="L1850" s="18">
        <f>IF(Raw_Data!L1850="",ROUND(AVERAGEIFS(Raw_Data!$L$2:$L$4001,Raw_Data!$E$2:$E$4001,E1850),1),Raw_Data!L1850)</f>
        <v>33.5</v>
      </c>
      <c r="M1850" s="15">
        <f>Raw_Data!M1850</f>
        <v>129.19999999999999</v>
      </c>
      <c r="N1850" s="15">
        <f>Raw_Data!N1850</f>
        <v>37.4</v>
      </c>
      <c r="O1850" s="15">
        <f>Raw_Data!O1850</f>
        <v>109.5</v>
      </c>
      <c r="P1850" s="15" t="str">
        <f>Raw_Data!P1850</f>
        <v>Flood</v>
      </c>
      <c r="Q1850" s="15">
        <f>Raw_Data!Q1850</f>
        <v>212.7</v>
      </c>
      <c r="R1850" s="15">
        <f>Raw_Data!R1850</f>
        <v>1.67</v>
      </c>
      <c r="S1850" s="15">
        <f>Raw_Data!S1850</f>
        <v>0.69</v>
      </c>
      <c r="T1850" s="18">
        <f>IF(Raw_Data!T1850="",ROUND(AVERAGEIFS(Raw_Data!$T$2:$T$4001,Raw_Data!$E$2:$E$4001,E1850,Raw_Data!$D$2:$D$4001,D1850),2),IF(Raw_Data!T1850&gt;INDEX(Cleaning_Reference!$F$6:$F$13,MATCH(D1850,Cleaning_Reference!$A$6:$A$13,0)),INDEX(Cleaning_Reference!$F$6:$F$13,MATCH(D1850,Cleaning_Reference!$A$6:$A$13,0)),Raw_Data!T1850))</f>
        <v>3.89</v>
      </c>
      <c r="U1850" s="15">
        <f>Raw_Data!U1850</f>
        <v>9.49</v>
      </c>
      <c r="V1850" s="15">
        <f>Raw_Data!V1850</f>
        <v>18348</v>
      </c>
      <c r="W1850" s="15">
        <f>Raw_Data!W1850</f>
        <v>149821</v>
      </c>
      <c r="X1850" s="15">
        <f>Raw_Data!X1850</f>
        <v>174123</v>
      </c>
      <c r="Y1850" s="15">
        <f>Raw_Data!Y1850</f>
        <v>24302</v>
      </c>
      <c r="Z1850" s="15">
        <f>Raw_Data!Z1850</f>
        <v>1916</v>
      </c>
      <c r="AA1850" s="15">
        <f>Raw_Data!AA1850</f>
        <v>4.9530000000000003</v>
      </c>
      <c r="AB1850" s="15">
        <f>Raw_Data!AB1850</f>
        <v>68.400000000000006</v>
      </c>
      <c r="AC1850" s="19" t="str">
        <f>IF(Raw_Data!G1850="","Yes","No")</f>
        <v>No</v>
      </c>
      <c r="AD1850" s="19" t="str">
        <f>IF(Raw_Data!L1850="","Yes","No")</f>
        <v>No</v>
      </c>
      <c r="AE1850" s="19" t="str">
        <f>IF(Raw_Data!T1850="","Imputed",IF(Raw_Data!T1850&gt;INDEX(Cleaning_Reference!$F$6:$F$13,MATCH(D1850,Cleaning_Reference!$A$6:$A$13,0)),"Capped","Original"))</f>
        <v>Original</v>
      </c>
      <c r="AF1850" s="21">
        <f t="shared" si="28"/>
        <v>9.49</v>
      </c>
    </row>
    <row r="1851" spans="1:32" ht="15" customHeight="1" x14ac:dyDescent="0.3">
      <c r="A1851" s="20" t="str">
        <f>Raw_Data!A1851</f>
        <v>SF11850</v>
      </c>
      <c r="B1851" s="15" t="str">
        <f>Raw_Data!B1851</f>
        <v>Tamil Nadu</v>
      </c>
      <c r="C1851" s="15" t="str">
        <f>Raw_Data!C1851</f>
        <v>Ludhiana</v>
      </c>
      <c r="D1851" s="15" t="str">
        <f>Raw_Data!D1851</f>
        <v>Cotton</v>
      </c>
      <c r="E1851" s="15" t="str">
        <f>Raw_Data!E1851</f>
        <v>Kharif</v>
      </c>
      <c r="F1851" s="15">
        <f>Raw_Data!F1851</f>
        <v>13.27</v>
      </c>
      <c r="G1851" s="18">
        <f>IF(Raw_Data!G1851="",ROUND(AVERAGEIFS(Raw_Data!$G$2:$G$4001,Raw_Data!$E$2:$E$4001,E1851),1),Raw_Data!G1851)</f>
        <v>690.5</v>
      </c>
      <c r="H1851" s="15">
        <f>Raw_Data!H1851</f>
        <v>32.9</v>
      </c>
      <c r="I1851" s="15">
        <f>Raw_Data!I1851</f>
        <v>82.7</v>
      </c>
      <c r="J1851" s="15">
        <f>Raw_Data!J1851</f>
        <v>8</v>
      </c>
      <c r="K1851" s="15">
        <f>Raw_Data!K1851</f>
        <v>7.31</v>
      </c>
      <c r="L1851" s="18">
        <f>IF(Raw_Data!L1851="",ROUND(AVERAGEIFS(Raw_Data!$L$2:$L$4001,Raw_Data!$E$2:$E$4001,E1851),1),Raw_Data!L1851)</f>
        <v>27.8</v>
      </c>
      <c r="M1851" s="15">
        <f>Raw_Data!M1851</f>
        <v>126.7</v>
      </c>
      <c r="N1851" s="15">
        <f>Raw_Data!N1851</f>
        <v>70.900000000000006</v>
      </c>
      <c r="O1851" s="15">
        <f>Raw_Data!O1851</f>
        <v>124</v>
      </c>
      <c r="P1851" s="15" t="str">
        <f>Raw_Data!P1851</f>
        <v>Sprinkler</v>
      </c>
      <c r="Q1851" s="15">
        <f>Raw_Data!Q1851</f>
        <v>253.1</v>
      </c>
      <c r="R1851" s="15">
        <f>Raw_Data!R1851</f>
        <v>7.09</v>
      </c>
      <c r="S1851" s="15">
        <f>Raw_Data!S1851</f>
        <v>0.95</v>
      </c>
      <c r="T1851" s="18">
        <f>IF(Raw_Data!T1851="",ROUND(AVERAGEIFS(Raw_Data!$T$2:$T$4001,Raw_Data!$E$2:$E$4001,E1851,Raw_Data!$D$2:$D$4001,D1851),2),IF(Raw_Data!T1851&gt;INDEX(Cleaning_Reference!$F$6:$F$13,MATCH(D1851,Cleaning_Reference!$A$6:$A$13,0)),INDEX(Cleaning_Reference!$F$6:$F$13,MATCH(D1851,Cleaning_Reference!$A$6:$A$13,0)),Raw_Data!T1851))</f>
        <v>1.44</v>
      </c>
      <c r="U1851" s="15">
        <f>Raw_Data!U1851</f>
        <v>19.11</v>
      </c>
      <c r="V1851" s="15">
        <f>Raw_Data!V1851</f>
        <v>69629</v>
      </c>
      <c r="W1851" s="15">
        <f>Raw_Data!W1851</f>
        <v>882125</v>
      </c>
      <c r="X1851" s="15">
        <f>Raw_Data!X1851</f>
        <v>1330610</v>
      </c>
      <c r="Y1851" s="15">
        <f>Raw_Data!Y1851</f>
        <v>448485</v>
      </c>
      <c r="Z1851" s="15">
        <f>Raw_Data!Z1851</f>
        <v>9804</v>
      </c>
      <c r="AA1851" s="15">
        <f>Raw_Data!AA1851</f>
        <v>1.9490000000000001</v>
      </c>
      <c r="AB1851" s="15">
        <f>Raw_Data!AB1851</f>
        <v>63.4</v>
      </c>
      <c r="AC1851" s="19" t="str">
        <f>IF(Raw_Data!G1851="","Yes","No")</f>
        <v>No</v>
      </c>
      <c r="AD1851" s="19" t="str">
        <f>IF(Raw_Data!L1851="","Yes","No")</f>
        <v>No</v>
      </c>
      <c r="AE1851" s="19" t="str">
        <f>IF(Raw_Data!T1851="","Imputed",IF(Raw_Data!T1851&gt;INDEX(Cleaning_Reference!$F$6:$F$13,MATCH(D1851,Cleaning_Reference!$A$6:$A$13,0)),"Capped","Original"))</f>
        <v>Original</v>
      </c>
      <c r="AF1851" s="21">
        <f t="shared" si="28"/>
        <v>19.11</v>
      </c>
    </row>
    <row r="1852" spans="1:32" ht="15" customHeight="1" x14ac:dyDescent="0.3">
      <c r="A1852" s="20" t="str">
        <f>Raw_Data!A1852</f>
        <v>SF11851</v>
      </c>
      <c r="B1852" s="15" t="str">
        <f>Raw_Data!B1852</f>
        <v>Andhra Pradesh</v>
      </c>
      <c r="C1852" s="15" t="str">
        <f>Raw_Data!C1852</f>
        <v>Guntur</v>
      </c>
      <c r="D1852" s="15" t="str">
        <f>Raw_Data!D1852</f>
        <v>Cotton</v>
      </c>
      <c r="E1852" s="15" t="str">
        <f>Raw_Data!E1852</f>
        <v>Rabi</v>
      </c>
      <c r="F1852" s="15">
        <f>Raw_Data!F1852</f>
        <v>14.93</v>
      </c>
      <c r="G1852" s="18">
        <f>IF(Raw_Data!G1852="",ROUND(AVERAGEIFS(Raw_Data!$G$2:$G$4001,Raw_Data!$E$2:$E$4001,E1852),1),Raw_Data!G1852)</f>
        <v>88.2</v>
      </c>
      <c r="H1852" s="15">
        <f>Raw_Data!H1852</f>
        <v>28.5</v>
      </c>
      <c r="I1852" s="15">
        <f>Raw_Data!I1852</f>
        <v>56.6</v>
      </c>
      <c r="J1852" s="15">
        <f>Raw_Data!J1852</f>
        <v>7.7</v>
      </c>
      <c r="K1852" s="15">
        <f>Raw_Data!K1852</f>
        <v>7.1</v>
      </c>
      <c r="L1852" s="18">
        <f>IF(Raw_Data!L1852="",ROUND(AVERAGEIFS(Raw_Data!$L$2:$L$4001,Raw_Data!$E$2:$E$4001,E1852),1),Raw_Data!L1852)</f>
        <v>26.7</v>
      </c>
      <c r="M1852" s="15">
        <f>Raw_Data!M1852</f>
        <v>133.4</v>
      </c>
      <c r="N1852" s="15">
        <f>Raw_Data!N1852</f>
        <v>68.400000000000006</v>
      </c>
      <c r="O1852" s="15">
        <f>Raw_Data!O1852</f>
        <v>100.3</v>
      </c>
      <c r="P1852" s="15" t="str">
        <f>Raw_Data!P1852</f>
        <v>Drip</v>
      </c>
      <c r="Q1852" s="15">
        <f>Raw_Data!Q1852</f>
        <v>58.5</v>
      </c>
      <c r="R1852" s="15">
        <f>Raw_Data!R1852</f>
        <v>7.88</v>
      </c>
      <c r="S1852" s="15">
        <f>Raw_Data!S1852</f>
        <v>0.76</v>
      </c>
      <c r="T1852" s="18">
        <f>IF(Raw_Data!T1852="",ROUND(AVERAGEIFS(Raw_Data!$T$2:$T$4001,Raw_Data!$E$2:$E$4001,E1852,Raw_Data!$D$2:$D$4001,D1852),2),IF(Raw_Data!T1852&gt;INDEX(Cleaning_Reference!$F$6:$F$13,MATCH(D1852,Cleaning_Reference!$A$6:$A$13,0)),INDEX(Cleaning_Reference!$F$6:$F$13,MATCH(D1852,Cleaning_Reference!$A$6:$A$13,0)),Raw_Data!T1852))</f>
        <v>1.35</v>
      </c>
      <c r="U1852" s="15">
        <f>Raw_Data!U1852</f>
        <v>20.16</v>
      </c>
      <c r="V1852" s="15">
        <f>Raw_Data!V1852</f>
        <v>67730</v>
      </c>
      <c r="W1852" s="15">
        <f>Raw_Data!W1852</f>
        <v>793458</v>
      </c>
      <c r="X1852" s="15">
        <f>Raw_Data!X1852</f>
        <v>1365437</v>
      </c>
      <c r="Y1852" s="15">
        <f>Raw_Data!Y1852</f>
        <v>571979</v>
      </c>
      <c r="Z1852" s="15">
        <f>Raw_Data!Z1852</f>
        <v>12354</v>
      </c>
      <c r="AA1852" s="15">
        <f>Raw_Data!AA1852</f>
        <v>1.6319999999999999</v>
      </c>
      <c r="AB1852" s="15">
        <f>Raw_Data!AB1852</f>
        <v>23.4</v>
      </c>
      <c r="AC1852" s="19" t="str">
        <f>IF(Raw_Data!G1852="","Yes","No")</f>
        <v>No</v>
      </c>
      <c r="AD1852" s="19" t="str">
        <f>IF(Raw_Data!L1852="","Yes","No")</f>
        <v>No</v>
      </c>
      <c r="AE1852" s="19" t="str">
        <f>IF(Raw_Data!T1852="","Imputed",IF(Raw_Data!T1852&gt;INDEX(Cleaning_Reference!$F$6:$F$13,MATCH(D1852,Cleaning_Reference!$A$6:$A$13,0)),"Capped","Original"))</f>
        <v>Original</v>
      </c>
      <c r="AF1852" s="21">
        <f t="shared" si="28"/>
        <v>20.16</v>
      </c>
    </row>
    <row r="1853" spans="1:32" ht="15" customHeight="1" x14ac:dyDescent="0.3">
      <c r="A1853" s="20" t="str">
        <f>Raw_Data!A1853</f>
        <v>SF11852</v>
      </c>
      <c r="B1853" s="15" t="str">
        <f>Raw_Data!B1853</f>
        <v>Andhra Pradesh</v>
      </c>
      <c r="C1853" s="15" t="str">
        <f>Raw_Data!C1853</f>
        <v>Nalgonda</v>
      </c>
      <c r="D1853" s="15" t="str">
        <f>Raw_Data!D1853</f>
        <v>Maize</v>
      </c>
      <c r="E1853" s="15" t="str">
        <f>Raw_Data!E1853</f>
        <v>Zaid</v>
      </c>
      <c r="F1853" s="15">
        <f>Raw_Data!F1853</f>
        <v>1.7</v>
      </c>
      <c r="G1853" s="18">
        <f>IF(Raw_Data!G1853="",ROUND(AVERAGEIFS(Raw_Data!$G$2:$G$4001,Raw_Data!$E$2:$E$4001,E1853),1),Raw_Data!G1853)</f>
        <v>621.6</v>
      </c>
      <c r="H1853" s="15">
        <f>Raw_Data!H1853</f>
        <v>30.3</v>
      </c>
      <c r="I1853" s="15">
        <f>Raw_Data!I1853</f>
        <v>58.7</v>
      </c>
      <c r="J1853" s="15">
        <f>Raw_Data!J1853</f>
        <v>8.1999999999999993</v>
      </c>
      <c r="K1853" s="15">
        <f>Raw_Data!K1853</f>
        <v>6.52</v>
      </c>
      <c r="L1853" s="18">
        <f>IF(Raw_Data!L1853="",ROUND(AVERAGEIFS(Raw_Data!$L$2:$L$4001,Raw_Data!$E$2:$E$4001,E1853),1),Raw_Data!L1853)</f>
        <v>11.1</v>
      </c>
      <c r="M1853" s="15">
        <f>Raw_Data!M1853</f>
        <v>145.69999999999999</v>
      </c>
      <c r="N1853" s="15">
        <f>Raw_Data!N1853</f>
        <v>53.5</v>
      </c>
      <c r="O1853" s="15">
        <f>Raw_Data!O1853</f>
        <v>141</v>
      </c>
      <c r="P1853" s="15" t="str">
        <f>Raw_Data!P1853</f>
        <v>Drip</v>
      </c>
      <c r="Q1853" s="15">
        <f>Raw_Data!Q1853</f>
        <v>226.4</v>
      </c>
      <c r="R1853" s="15">
        <f>Raw_Data!R1853</f>
        <v>4.79</v>
      </c>
      <c r="S1853" s="15">
        <f>Raw_Data!S1853</f>
        <v>0.95</v>
      </c>
      <c r="T1853" s="18">
        <f>IF(Raw_Data!T1853="",ROUND(AVERAGEIFS(Raw_Data!$T$2:$T$4001,Raw_Data!$E$2:$E$4001,E1853,Raw_Data!$D$2:$D$4001,D1853),2),IF(Raw_Data!T1853&gt;INDEX(Cleaning_Reference!$F$6:$F$13,MATCH(D1853,Cleaning_Reference!$A$6:$A$13,0)),INDEX(Cleaning_Reference!$F$6:$F$13,MATCH(D1853,Cleaning_Reference!$A$6:$A$13,0)),Raw_Data!T1853))</f>
        <v>4.4400000000000004</v>
      </c>
      <c r="U1853" s="15">
        <f>Raw_Data!U1853</f>
        <v>7.55</v>
      </c>
      <c r="V1853" s="15">
        <f>Raw_Data!V1853</f>
        <v>20084</v>
      </c>
      <c r="W1853" s="15">
        <f>Raw_Data!W1853</f>
        <v>125373</v>
      </c>
      <c r="X1853" s="15">
        <f>Raw_Data!X1853</f>
        <v>151634</v>
      </c>
      <c r="Y1853" s="15">
        <f>Raw_Data!Y1853</f>
        <v>26261</v>
      </c>
      <c r="Z1853" s="15">
        <f>Raw_Data!Z1853</f>
        <v>908</v>
      </c>
      <c r="AA1853" s="15">
        <f>Raw_Data!AA1853</f>
        <v>8.3149999999999995</v>
      </c>
      <c r="AB1853" s="15">
        <f>Raw_Data!AB1853</f>
        <v>51.7</v>
      </c>
      <c r="AC1853" s="19" t="str">
        <f>IF(Raw_Data!G1853="","Yes","No")</f>
        <v>No</v>
      </c>
      <c r="AD1853" s="19" t="str">
        <f>IF(Raw_Data!L1853="","Yes","No")</f>
        <v>No</v>
      </c>
      <c r="AE1853" s="19" t="str">
        <f>IF(Raw_Data!T1853="","Imputed",IF(Raw_Data!T1853&gt;INDEX(Cleaning_Reference!$F$6:$F$13,MATCH(D1853,Cleaning_Reference!$A$6:$A$13,0)),"Capped","Original"))</f>
        <v>Original</v>
      </c>
      <c r="AF1853" s="21">
        <f t="shared" si="28"/>
        <v>7.55</v>
      </c>
    </row>
    <row r="1854" spans="1:32" ht="15" customHeight="1" x14ac:dyDescent="0.3">
      <c r="A1854" s="20" t="str">
        <f>Raw_Data!A1854</f>
        <v>SF11853</v>
      </c>
      <c r="B1854" s="15" t="str">
        <f>Raw_Data!B1854</f>
        <v>Telangana</v>
      </c>
      <c r="C1854" s="15" t="str">
        <f>Raw_Data!C1854</f>
        <v>Nalgonda</v>
      </c>
      <c r="D1854" s="15" t="str">
        <f>Raw_Data!D1854</f>
        <v>Groundnut</v>
      </c>
      <c r="E1854" s="15" t="str">
        <f>Raw_Data!E1854</f>
        <v>Rabi</v>
      </c>
      <c r="F1854" s="15">
        <f>Raw_Data!F1854</f>
        <v>14.68</v>
      </c>
      <c r="G1854" s="18">
        <f>IF(Raw_Data!G1854="",ROUND(AVERAGEIFS(Raw_Data!$G$2:$G$4001,Raw_Data!$E$2:$E$4001,E1854),1),Raw_Data!G1854)</f>
        <v>360.7</v>
      </c>
      <c r="H1854" s="15">
        <f>Raw_Data!H1854</f>
        <v>25.1</v>
      </c>
      <c r="I1854" s="15">
        <f>Raw_Data!I1854</f>
        <v>49.5</v>
      </c>
      <c r="J1854" s="15">
        <f>Raw_Data!J1854</f>
        <v>9.1999999999999993</v>
      </c>
      <c r="K1854" s="15">
        <f>Raw_Data!K1854</f>
        <v>6.3</v>
      </c>
      <c r="L1854" s="18">
        <f>IF(Raw_Data!L1854="",ROUND(AVERAGEIFS(Raw_Data!$L$2:$L$4001,Raw_Data!$E$2:$E$4001,E1854),1),Raw_Data!L1854)</f>
        <v>24.7</v>
      </c>
      <c r="M1854" s="15">
        <f>Raw_Data!M1854</f>
        <v>110</v>
      </c>
      <c r="N1854" s="15">
        <f>Raw_Data!N1854</f>
        <v>33.700000000000003</v>
      </c>
      <c r="O1854" s="15">
        <f>Raw_Data!O1854</f>
        <v>67</v>
      </c>
      <c r="P1854" s="15" t="str">
        <f>Raw_Data!P1854</f>
        <v>Flood</v>
      </c>
      <c r="Q1854" s="15">
        <f>Raw_Data!Q1854</f>
        <v>175</v>
      </c>
      <c r="R1854" s="15">
        <f>Raw_Data!R1854</f>
        <v>8.32</v>
      </c>
      <c r="S1854" s="15">
        <f>Raw_Data!S1854</f>
        <v>0.85</v>
      </c>
      <c r="T1854" s="18">
        <f>IF(Raw_Data!T1854="",ROUND(AVERAGEIFS(Raw_Data!$T$2:$T$4001,Raw_Data!$E$2:$E$4001,E1854,Raw_Data!$D$2:$D$4001,D1854),2),IF(Raw_Data!T1854&gt;INDEX(Cleaning_Reference!$F$6:$F$13,MATCH(D1854,Cleaning_Reference!$A$6:$A$13,0)),INDEX(Cleaning_Reference!$F$6:$F$13,MATCH(D1854,Cleaning_Reference!$A$6:$A$13,0)),Raw_Data!T1854))</f>
        <v>1.32</v>
      </c>
      <c r="U1854" s="15">
        <f>Raw_Data!U1854</f>
        <v>19.38</v>
      </c>
      <c r="V1854" s="15">
        <f>Raw_Data!V1854</f>
        <v>58166</v>
      </c>
      <c r="W1854" s="15">
        <f>Raw_Data!W1854</f>
        <v>950791</v>
      </c>
      <c r="X1854" s="15">
        <f>Raw_Data!X1854</f>
        <v>1127257</v>
      </c>
      <c r="Y1854" s="15">
        <f>Raw_Data!Y1854</f>
        <v>176466</v>
      </c>
      <c r="Z1854" s="15">
        <f>Raw_Data!Z1854</f>
        <v>8624</v>
      </c>
      <c r="AA1854" s="15">
        <f>Raw_Data!AA1854</f>
        <v>2.2469999999999999</v>
      </c>
      <c r="AB1854" s="15">
        <f>Raw_Data!AB1854</f>
        <v>22.5</v>
      </c>
      <c r="AC1854" s="19" t="str">
        <f>IF(Raw_Data!G1854="","Yes","No")</f>
        <v>No</v>
      </c>
      <c r="AD1854" s="19" t="str">
        <f>IF(Raw_Data!L1854="","Yes","No")</f>
        <v>No</v>
      </c>
      <c r="AE1854" s="19" t="str">
        <f>IF(Raw_Data!T1854="","Imputed",IF(Raw_Data!T1854&gt;INDEX(Cleaning_Reference!$F$6:$F$13,MATCH(D1854,Cleaning_Reference!$A$6:$A$13,0)),"Capped","Original"))</f>
        <v>Original</v>
      </c>
      <c r="AF1854" s="21">
        <f t="shared" si="28"/>
        <v>19.38</v>
      </c>
    </row>
    <row r="1855" spans="1:32" ht="15" customHeight="1" x14ac:dyDescent="0.3">
      <c r="A1855" s="20" t="str">
        <f>Raw_Data!A1855</f>
        <v>SF11854</v>
      </c>
      <c r="B1855" s="15" t="str">
        <f>Raw_Data!B1855</f>
        <v>Madhya Pradesh</v>
      </c>
      <c r="C1855" s="15" t="str">
        <f>Raw_Data!C1855</f>
        <v>Guntur</v>
      </c>
      <c r="D1855" s="15" t="str">
        <f>Raw_Data!D1855</f>
        <v>Wheat</v>
      </c>
      <c r="E1855" s="15" t="str">
        <f>Raw_Data!E1855</f>
        <v>Rabi</v>
      </c>
      <c r="F1855" s="15">
        <f>Raw_Data!F1855</f>
        <v>3.88</v>
      </c>
      <c r="G1855" s="18">
        <f>IF(Raw_Data!G1855="",ROUND(AVERAGEIFS(Raw_Data!$G$2:$G$4001,Raw_Data!$E$2:$E$4001,E1855),1),Raw_Data!G1855)</f>
        <v>433.4</v>
      </c>
      <c r="H1855" s="15">
        <f>Raw_Data!H1855</f>
        <v>29.2</v>
      </c>
      <c r="I1855" s="15">
        <f>Raw_Data!I1855</f>
        <v>45.1</v>
      </c>
      <c r="J1855" s="15">
        <f>Raw_Data!J1855</f>
        <v>7.7</v>
      </c>
      <c r="K1855" s="15">
        <f>Raw_Data!K1855</f>
        <v>6.36</v>
      </c>
      <c r="L1855" s="18">
        <f>IF(Raw_Data!L1855="",ROUND(AVERAGEIFS(Raw_Data!$L$2:$L$4001,Raw_Data!$E$2:$E$4001,E1855),1),Raw_Data!L1855)</f>
        <v>26.8</v>
      </c>
      <c r="M1855" s="15">
        <f>Raw_Data!M1855</f>
        <v>71.599999999999994</v>
      </c>
      <c r="N1855" s="15">
        <f>Raw_Data!N1855</f>
        <v>77.3</v>
      </c>
      <c r="O1855" s="15">
        <f>Raw_Data!O1855</f>
        <v>123.2</v>
      </c>
      <c r="P1855" s="15" t="str">
        <f>Raw_Data!P1855</f>
        <v>Sprinkler</v>
      </c>
      <c r="Q1855" s="15">
        <f>Raw_Data!Q1855</f>
        <v>205.2</v>
      </c>
      <c r="R1855" s="15">
        <f>Raw_Data!R1855</f>
        <v>3.66</v>
      </c>
      <c r="S1855" s="15">
        <f>Raw_Data!S1855</f>
        <v>0.98</v>
      </c>
      <c r="T1855" s="18">
        <f>IF(Raw_Data!T1855="",ROUND(AVERAGEIFS(Raw_Data!$T$2:$T$4001,Raw_Data!$E$2:$E$4001,E1855,Raw_Data!$D$2:$D$4001,D1855),2),IF(Raw_Data!T1855&gt;INDEX(Cleaning_Reference!$F$6:$F$13,MATCH(D1855,Cleaning_Reference!$A$6:$A$13,0)),INDEX(Cleaning_Reference!$F$6:$F$13,MATCH(D1855,Cleaning_Reference!$A$6:$A$13,0)),Raw_Data!T1855))</f>
        <v>2.91</v>
      </c>
      <c r="U1855" s="15">
        <f>Raw_Data!U1855</f>
        <v>11.29</v>
      </c>
      <c r="V1855" s="15">
        <f>Raw_Data!V1855</f>
        <v>26006</v>
      </c>
      <c r="W1855" s="15">
        <f>Raw_Data!W1855</f>
        <v>301109</v>
      </c>
      <c r="X1855" s="15">
        <f>Raw_Data!X1855</f>
        <v>293608</v>
      </c>
      <c r="Y1855" s="15">
        <f>Raw_Data!Y1855</f>
        <v>-7501</v>
      </c>
      <c r="Z1855" s="15">
        <f>Raw_Data!Z1855</f>
        <v>2149</v>
      </c>
      <c r="AA1855" s="15">
        <f>Raw_Data!AA1855</f>
        <v>5.2539999999999996</v>
      </c>
      <c r="AB1855" s="15">
        <f>Raw_Data!AB1855</f>
        <v>40.1</v>
      </c>
      <c r="AC1855" s="19" t="str">
        <f>IF(Raw_Data!G1855="","Yes","No")</f>
        <v>No</v>
      </c>
      <c r="AD1855" s="19" t="str">
        <f>IF(Raw_Data!L1855="","Yes","No")</f>
        <v>No</v>
      </c>
      <c r="AE1855" s="19" t="str">
        <f>IF(Raw_Data!T1855="","Imputed",IF(Raw_Data!T1855&gt;INDEX(Cleaning_Reference!$F$6:$F$13,MATCH(D1855,Cleaning_Reference!$A$6:$A$13,0)),"Capped","Original"))</f>
        <v>Original</v>
      </c>
      <c r="AF1855" s="21">
        <f t="shared" si="28"/>
        <v>11.29</v>
      </c>
    </row>
    <row r="1856" spans="1:32" ht="15" customHeight="1" x14ac:dyDescent="0.3">
      <c r="A1856" s="20" t="str">
        <f>Raw_Data!A1856</f>
        <v>SF11855</v>
      </c>
      <c r="B1856" s="15" t="str">
        <f>Raw_Data!B1856</f>
        <v>Karnataka</v>
      </c>
      <c r="C1856" s="15" t="str">
        <f>Raw_Data!C1856</f>
        <v>Guntur</v>
      </c>
      <c r="D1856" s="15" t="str">
        <f>Raw_Data!D1856</f>
        <v>Groundnut</v>
      </c>
      <c r="E1856" s="15" t="str">
        <f>Raw_Data!E1856</f>
        <v>Kharif</v>
      </c>
      <c r="F1856" s="15">
        <f>Raw_Data!F1856</f>
        <v>6.16</v>
      </c>
      <c r="G1856" s="18">
        <f>IF(Raw_Data!G1856="",ROUND(AVERAGEIFS(Raw_Data!$G$2:$G$4001,Raw_Data!$E$2:$E$4001,E1856),1),Raw_Data!G1856)</f>
        <v>588.5</v>
      </c>
      <c r="H1856" s="15">
        <f>Raw_Data!H1856</f>
        <v>27.2</v>
      </c>
      <c r="I1856" s="15">
        <f>Raw_Data!I1856</f>
        <v>61.1</v>
      </c>
      <c r="J1856" s="15">
        <f>Raw_Data!J1856</f>
        <v>7.8</v>
      </c>
      <c r="K1856" s="15">
        <f>Raw_Data!K1856</f>
        <v>6.89</v>
      </c>
      <c r="L1856" s="18">
        <f>IF(Raw_Data!L1856="",ROUND(AVERAGEIFS(Raw_Data!$L$2:$L$4001,Raw_Data!$E$2:$E$4001,E1856),1),Raw_Data!L1856)</f>
        <v>34.6</v>
      </c>
      <c r="M1856" s="15">
        <f>Raw_Data!M1856</f>
        <v>133.4</v>
      </c>
      <c r="N1856" s="15">
        <f>Raw_Data!N1856</f>
        <v>74.400000000000006</v>
      </c>
      <c r="O1856" s="15">
        <f>Raw_Data!O1856</f>
        <v>127.4</v>
      </c>
      <c r="P1856" s="15" t="str">
        <f>Raw_Data!P1856</f>
        <v>Rainfed</v>
      </c>
      <c r="Q1856" s="15">
        <f>Raw_Data!Q1856</f>
        <v>190.7</v>
      </c>
      <c r="R1856" s="15">
        <f>Raw_Data!R1856</f>
        <v>3.26</v>
      </c>
      <c r="S1856" s="15">
        <f>Raw_Data!S1856</f>
        <v>0.86</v>
      </c>
      <c r="T1856" s="18">
        <f>IF(Raw_Data!T1856="",ROUND(AVERAGEIFS(Raw_Data!$T$2:$T$4001,Raw_Data!$E$2:$E$4001,E1856,Raw_Data!$D$2:$D$4001,D1856),2),IF(Raw_Data!T1856&gt;INDEX(Cleaning_Reference!$F$6:$F$13,MATCH(D1856,Cleaning_Reference!$A$6:$A$13,0)),INDEX(Cleaning_Reference!$F$6:$F$13,MATCH(D1856,Cleaning_Reference!$A$6:$A$13,0)),Raw_Data!T1856))</f>
        <v>2.2599999999999998</v>
      </c>
      <c r="U1856" s="15">
        <f>Raw_Data!U1856</f>
        <v>13.92</v>
      </c>
      <c r="V1856" s="15">
        <f>Raw_Data!V1856</f>
        <v>58672</v>
      </c>
      <c r="W1856" s="15">
        <f>Raw_Data!W1856</f>
        <v>344173</v>
      </c>
      <c r="X1856" s="15">
        <f>Raw_Data!X1856</f>
        <v>816714</v>
      </c>
      <c r="Y1856" s="15">
        <f>Raw_Data!Y1856</f>
        <v>472541</v>
      </c>
      <c r="Z1856" s="15">
        <f>Raw_Data!Z1856</f>
        <v>1618</v>
      </c>
      <c r="AA1856" s="15">
        <f>Raw_Data!AA1856</f>
        <v>8.6029999999999998</v>
      </c>
      <c r="AB1856" s="15">
        <f>Raw_Data!AB1856</f>
        <v>51.9</v>
      </c>
      <c r="AC1856" s="19" t="str">
        <f>IF(Raw_Data!G1856="","Yes","No")</f>
        <v>No</v>
      </c>
      <c r="AD1856" s="19" t="str">
        <f>IF(Raw_Data!L1856="","Yes","No")</f>
        <v>No</v>
      </c>
      <c r="AE1856" s="19" t="str">
        <f>IF(Raw_Data!T1856="","Imputed",IF(Raw_Data!T1856&gt;INDEX(Cleaning_Reference!$F$6:$F$13,MATCH(D1856,Cleaning_Reference!$A$6:$A$13,0)),"Capped","Original"))</f>
        <v>Original</v>
      </c>
      <c r="AF1856" s="21">
        <f t="shared" si="28"/>
        <v>13.92</v>
      </c>
    </row>
    <row r="1857" spans="1:32" ht="15" customHeight="1" x14ac:dyDescent="0.3">
      <c r="A1857" s="20" t="str">
        <f>Raw_Data!A1857</f>
        <v>SF11856</v>
      </c>
      <c r="B1857" s="15" t="str">
        <f>Raw_Data!B1857</f>
        <v>Madhya Pradesh</v>
      </c>
      <c r="C1857" s="15" t="str">
        <f>Raw_Data!C1857</f>
        <v>Ludhiana</v>
      </c>
      <c r="D1857" s="15" t="str">
        <f>Raw_Data!D1857</f>
        <v>Rice</v>
      </c>
      <c r="E1857" s="15" t="str">
        <f>Raw_Data!E1857</f>
        <v>Kharif</v>
      </c>
      <c r="F1857" s="15">
        <f>Raw_Data!F1857</f>
        <v>14.67</v>
      </c>
      <c r="G1857" s="18">
        <f>IF(Raw_Data!G1857="",ROUND(AVERAGEIFS(Raw_Data!$G$2:$G$4001,Raw_Data!$E$2:$E$4001,E1857),1),Raw_Data!G1857)</f>
        <v>977</v>
      </c>
      <c r="H1857" s="15">
        <f>Raw_Data!H1857</f>
        <v>26.7</v>
      </c>
      <c r="I1857" s="15">
        <f>Raw_Data!I1857</f>
        <v>75.8</v>
      </c>
      <c r="J1857" s="15">
        <f>Raw_Data!J1857</f>
        <v>9</v>
      </c>
      <c r="K1857" s="15">
        <f>Raw_Data!K1857</f>
        <v>5.58</v>
      </c>
      <c r="L1857" s="18">
        <f>IF(Raw_Data!L1857="",ROUND(AVERAGEIFS(Raw_Data!$L$2:$L$4001,Raw_Data!$E$2:$E$4001,E1857),1),Raw_Data!L1857)</f>
        <v>37.4</v>
      </c>
      <c r="M1857" s="15">
        <f>Raw_Data!M1857</f>
        <v>45.2</v>
      </c>
      <c r="N1857" s="15">
        <f>Raw_Data!N1857</f>
        <v>16.100000000000001</v>
      </c>
      <c r="O1857" s="15">
        <f>Raw_Data!O1857</f>
        <v>60.7</v>
      </c>
      <c r="P1857" s="15" t="str">
        <f>Raw_Data!P1857</f>
        <v>Drip</v>
      </c>
      <c r="Q1857" s="15">
        <f>Raw_Data!Q1857</f>
        <v>133.19999999999999</v>
      </c>
      <c r="R1857" s="15">
        <f>Raw_Data!R1857</f>
        <v>6.27</v>
      </c>
      <c r="S1857" s="15">
        <f>Raw_Data!S1857</f>
        <v>0.96</v>
      </c>
      <c r="T1857" s="18">
        <f>IF(Raw_Data!T1857="",ROUND(AVERAGEIFS(Raw_Data!$T$2:$T$4001,Raw_Data!$E$2:$E$4001,E1857,Raw_Data!$D$2:$D$4001,D1857),2),IF(Raw_Data!T1857&gt;INDEX(Cleaning_Reference!$F$6:$F$13,MATCH(D1857,Cleaning_Reference!$A$6:$A$13,0)),INDEX(Cleaning_Reference!$F$6:$F$13,MATCH(D1857,Cleaning_Reference!$A$6:$A$13,0)),Raw_Data!T1857))</f>
        <v>0.67</v>
      </c>
      <c r="U1857" s="15">
        <f>Raw_Data!U1857</f>
        <v>9.83</v>
      </c>
      <c r="V1857" s="15">
        <f>Raw_Data!V1857</f>
        <v>25643</v>
      </c>
      <c r="W1857" s="15">
        <f>Raw_Data!W1857</f>
        <v>921710</v>
      </c>
      <c r="X1857" s="15">
        <f>Raw_Data!X1857</f>
        <v>252071</v>
      </c>
      <c r="Y1857" s="15">
        <f>Raw_Data!Y1857</f>
        <v>-669639</v>
      </c>
      <c r="Z1857" s="15">
        <f>Raw_Data!Z1857</f>
        <v>22079</v>
      </c>
      <c r="AA1857" s="15">
        <f>Raw_Data!AA1857</f>
        <v>0.44500000000000001</v>
      </c>
      <c r="AB1857" s="15">
        <f>Raw_Data!AB1857</f>
        <v>67.099999999999994</v>
      </c>
      <c r="AC1857" s="19" t="str">
        <f>IF(Raw_Data!G1857="","Yes","No")</f>
        <v>No</v>
      </c>
      <c r="AD1857" s="19" t="str">
        <f>IF(Raw_Data!L1857="","Yes","No")</f>
        <v>No</v>
      </c>
      <c r="AE1857" s="19" t="str">
        <f>IF(Raw_Data!T1857="","Imputed",IF(Raw_Data!T1857&gt;INDEX(Cleaning_Reference!$F$6:$F$13,MATCH(D1857,Cleaning_Reference!$A$6:$A$13,0)),"Capped","Original"))</f>
        <v>Original</v>
      </c>
      <c r="AF1857" s="21">
        <f t="shared" si="28"/>
        <v>9.83</v>
      </c>
    </row>
    <row r="1858" spans="1:32" ht="15" customHeight="1" x14ac:dyDescent="0.3">
      <c r="A1858" s="20" t="str">
        <f>Raw_Data!A1858</f>
        <v>SF11857</v>
      </c>
      <c r="B1858" s="15" t="str">
        <f>Raw_Data!B1858</f>
        <v>Tamil Nadu</v>
      </c>
      <c r="C1858" s="15" t="str">
        <f>Raw_Data!C1858</f>
        <v>Warangal</v>
      </c>
      <c r="D1858" s="15" t="str">
        <f>Raw_Data!D1858</f>
        <v>Cotton</v>
      </c>
      <c r="E1858" s="15" t="str">
        <f>Raw_Data!E1858</f>
        <v>Kharif</v>
      </c>
      <c r="F1858" s="15">
        <f>Raw_Data!F1858</f>
        <v>3.23</v>
      </c>
      <c r="G1858" s="18">
        <f>IF(Raw_Data!G1858="",ROUND(AVERAGEIFS(Raw_Data!$G$2:$G$4001,Raw_Data!$E$2:$E$4001,E1858),1),Raw_Data!G1858)</f>
        <v>929.8</v>
      </c>
      <c r="H1858" s="15">
        <f>Raw_Data!H1858</f>
        <v>28.1</v>
      </c>
      <c r="I1858" s="15">
        <f>Raw_Data!I1858</f>
        <v>56.1</v>
      </c>
      <c r="J1858" s="15">
        <f>Raw_Data!J1858</f>
        <v>5.5</v>
      </c>
      <c r="K1858" s="15">
        <f>Raw_Data!K1858</f>
        <v>7.65</v>
      </c>
      <c r="L1858" s="18">
        <f>IF(Raw_Data!L1858="",ROUND(AVERAGEIFS(Raw_Data!$L$2:$L$4001,Raw_Data!$E$2:$E$4001,E1858),1),Raw_Data!L1858)</f>
        <v>35</v>
      </c>
      <c r="M1858" s="15">
        <f>Raw_Data!M1858</f>
        <v>169.8</v>
      </c>
      <c r="N1858" s="15">
        <f>Raw_Data!N1858</f>
        <v>74.8</v>
      </c>
      <c r="O1858" s="15">
        <f>Raw_Data!O1858</f>
        <v>90.4</v>
      </c>
      <c r="P1858" s="15" t="str">
        <f>Raw_Data!P1858</f>
        <v>Flood</v>
      </c>
      <c r="Q1858" s="15">
        <f>Raw_Data!Q1858</f>
        <v>162.4</v>
      </c>
      <c r="R1858" s="15">
        <f>Raw_Data!R1858</f>
        <v>2.98</v>
      </c>
      <c r="S1858" s="15">
        <f>Raw_Data!S1858</f>
        <v>0.72</v>
      </c>
      <c r="T1858" s="18">
        <f>IF(Raw_Data!T1858="",ROUND(AVERAGEIFS(Raw_Data!$T$2:$T$4001,Raw_Data!$E$2:$E$4001,E1858,Raw_Data!$D$2:$D$4001,D1858),2),IF(Raw_Data!T1858&gt;INDEX(Cleaning_Reference!$F$6:$F$13,MATCH(D1858,Cleaning_Reference!$A$6:$A$13,0)),INDEX(Cleaning_Reference!$F$6:$F$13,MATCH(D1858,Cleaning_Reference!$A$6:$A$13,0)),Raw_Data!T1858))</f>
        <v>0.69</v>
      </c>
      <c r="U1858" s="15">
        <f>Raw_Data!U1858</f>
        <v>2.23</v>
      </c>
      <c r="V1858" s="15">
        <f>Raw_Data!V1858</f>
        <v>64357</v>
      </c>
      <c r="W1858" s="15">
        <f>Raw_Data!W1858</f>
        <v>199386</v>
      </c>
      <c r="X1858" s="15">
        <f>Raw_Data!X1858</f>
        <v>143516</v>
      </c>
      <c r="Y1858" s="15">
        <f>Raw_Data!Y1858</f>
        <v>-55870</v>
      </c>
      <c r="Z1858" s="15">
        <f>Raw_Data!Z1858</f>
        <v>2861</v>
      </c>
      <c r="AA1858" s="15">
        <f>Raw_Data!AA1858</f>
        <v>0.77900000000000003</v>
      </c>
      <c r="AB1858" s="15">
        <f>Raw_Data!AB1858</f>
        <v>56.7</v>
      </c>
      <c r="AC1858" s="19" t="str">
        <f>IF(Raw_Data!G1858="","Yes","No")</f>
        <v>No</v>
      </c>
      <c r="AD1858" s="19" t="str">
        <f>IF(Raw_Data!L1858="","Yes","No")</f>
        <v>No</v>
      </c>
      <c r="AE1858" s="19" t="str">
        <f>IF(Raw_Data!T1858="","Imputed",IF(Raw_Data!T1858&gt;INDEX(Cleaning_Reference!$F$6:$F$13,MATCH(D1858,Cleaning_Reference!$A$6:$A$13,0)),"Capped","Original"))</f>
        <v>Original</v>
      </c>
      <c r="AF1858" s="21">
        <f t="shared" ref="AF1858:AF1921" si="29">ROUND(T1858*F1858,2)</f>
        <v>2.23</v>
      </c>
    </row>
    <row r="1859" spans="1:32" ht="15" customHeight="1" x14ac:dyDescent="0.3">
      <c r="A1859" s="20" t="str">
        <f>Raw_Data!A1859</f>
        <v>SF11858</v>
      </c>
      <c r="B1859" s="15" t="str">
        <f>Raw_Data!B1859</f>
        <v>Karnataka</v>
      </c>
      <c r="C1859" s="15" t="str">
        <f>Raw_Data!C1859</f>
        <v>Indore</v>
      </c>
      <c r="D1859" s="15" t="str">
        <f>Raw_Data!D1859</f>
        <v>Rice</v>
      </c>
      <c r="E1859" s="15" t="str">
        <f>Raw_Data!E1859</f>
        <v>Rabi</v>
      </c>
      <c r="F1859" s="15">
        <f>Raw_Data!F1859</f>
        <v>7.07</v>
      </c>
      <c r="G1859" s="18">
        <f>IF(Raw_Data!G1859="",ROUND(AVERAGEIFS(Raw_Data!$G$2:$G$4001,Raw_Data!$E$2:$E$4001,E1859),1),Raw_Data!G1859)</f>
        <v>590</v>
      </c>
      <c r="H1859" s="15">
        <f>Raw_Data!H1859</f>
        <v>21.1</v>
      </c>
      <c r="I1859" s="15">
        <f>Raw_Data!I1859</f>
        <v>60.1</v>
      </c>
      <c r="J1859" s="15">
        <f>Raw_Data!J1859</f>
        <v>7.7</v>
      </c>
      <c r="K1859" s="15">
        <f>Raw_Data!K1859</f>
        <v>6.66</v>
      </c>
      <c r="L1859" s="18">
        <f>IF(Raw_Data!L1859="",ROUND(AVERAGEIFS(Raw_Data!$L$2:$L$4001,Raw_Data!$E$2:$E$4001,E1859),1),Raw_Data!L1859)</f>
        <v>24</v>
      </c>
      <c r="M1859" s="15">
        <f>Raw_Data!M1859</f>
        <v>102.6</v>
      </c>
      <c r="N1859" s="15">
        <f>Raw_Data!N1859</f>
        <v>69.5</v>
      </c>
      <c r="O1859" s="15">
        <f>Raw_Data!O1859</f>
        <v>109.9</v>
      </c>
      <c r="P1859" s="15" t="str">
        <f>Raw_Data!P1859</f>
        <v>Rainfed</v>
      </c>
      <c r="Q1859" s="15">
        <f>Raw_Data!Q1859</f>
        <v>188.5</v>
      </c>
      <c r="R1859" s="15">
        <f>Raw_Data!R1859</f>
        <v>2.23</v>
      </c>
      <c r="S1859" s="15">
        <f>Raw_Data!S1859</f>
        <v>0.95</v>
      </c>
      <c r="T1859" s="18">
        <f>IF(Raw_Data!T1859="",ROUND(AVERAGEIFS(Raw_Data!$T$2:$T$4001,Raw_Data!$E$2:$E$4001,E1859,Raw_Data!$D$2:$D$4001,D1859),2),IF(Raw_Data!T1859&gt;INDEX(Cleaning_Reference!$F$6:$F$13,MATCH(D1859,Cleaning_Reference!$A$6:$A$13,0)),INDEX(Cleaning_Reference!$F$6:$F$13,MATCH(D1859,Cleaning_Reference!$A$6:$A$13,0)),Raw_Data!T1859))</f>
        <v>3.55</v>
      </c>
      <c r="U1859" s="15">
        <f>Raw_Data!U1859</f>
        <v>25.1</v>
      </c>
      <c r="V1859" s="15">
        <f>Raw_Data!V1859</f>
        <v>19748</v>
      </c>
      <c r="W1859" s="15">
        <f>Raw_Data!W1859</f>
        <v>440516</v>
      </c>
      <c r="X1859" s="15">
        <f>Raw_Data!X1859</f>
        <v>495675</v>
      </c>
      <c r="Y1859" s="15">
        <f>Raw_Data!Y1859</f>
        <v>55159</v>
      </c>
      <c r="Z1859" s="15">
        <f>Raw_Data!Z1859</f>
        <v>5854</v>
      </c>
      <c r="AA1859" s="15">
        <f>Raw_Data!AA1859</f>
        <v>4.2880000000000003</v>
      </c>
      <c r="AB1859" s="15">
        <f>Raw_Data!AB1859</f>
        <v>60.8</v>
      </c>
      <c r="AC1859" s="19" t="str">
        <f>IF(Raw_Data!G1859="","Yes","No")</f>
        <v>No</v>
      </c>
      <c r="AD1859" s="19" t="str">
        <f>IF(Raw_Data!L1859="","Yes","No")</f>
        <v>No</v>
      </c>
      <c r="AE1859" s="19" t="str">
        <f>IF(Raw_Data!T1859="","Imputed",IF(Raw_Data!T1859&gt;INDEX(Cleaning_Reference!$F$6:$F$13,MATCH(D1859,Cleaning_Reference!$A$6:$A$13,0)),"Capped","Original"))</f>
        <v>Original</v>
      </c>
      <c r="AF1859" s="21">
        <f t="shared" si="29"/>
        <v>25.1</v>
      </c>
    </row>
    <row r="1860" spans="1:32" ht="15" customHeight="1" x14ac:dyDescent="0.3">
      <c r="A1860" s="20" t="str">
        <f>Raw_Data!A1860</f>
        <v>SF11859</v>
      </c>
      <c r="B1860" s="15" t="str">
        <f>Raw_Data!B1860</f>
        <v>Maharashtra</v>
      </c>
      <c r="C1860" s="15" t="str">
        <f>Raw_Data!C1860</f>
        <v>Guntur</v>
      </c>
      <c r="D1860" s="15" t="str">
        <f>Raw_Data!D1860</f>
        <v>Cotton</v>
      </c>
      <c r="E1860" s="15" t="str">
        <f>Raw_Data!E1860</f>
        <v>Rabi</v>
      </c>
      <c r="F1860" s="15">
        <f>Raw_Data!F1860</f>
        <v>2.8</v>
      </c>
      <c r="G1860" s="18">
        <f>IF(Raw_Data!G1860="",ROUND(AVERAGEIFS(Raw_Data!$G$2:$G$4001,Raw_Data!$E$2:$E$4001,E1860),1),Raw_Data!G1860)</f>
        <v>529.20000000000005</v>
      </c>
      <c r="H1860" s="15">
        <f>Raw_Data!H1860</f>
        <v>22</v>
      </c>
      <c r="I1860" s="15">
        <f>Raw_Data!I1860</f>
        <v>58.1</v>
      </c>
      <c r="J1860" s="15">
        <f>Raw_Data!J1860</f>
        <v>6.6</v>
      </c>
      <c r="K1860" s="15">
        <f>Raw_Data!K1860</f>
        <v>6.71</v>
      </c>
      <c r="L1860" s="18">
        <f>IF(Raw_Data!L1860="",ROUND(AVERAGEIFS(Raw_Data!$L$2:$L$4001,Raw_Data!$E$2:$E$4001,E1860),1),Raw_Data!L1860)</f>
        <v>17</v>
      </c>
      <c r="M1860" s="15">
        <f>Raw_Data!M1860</f>
        <v>140.30000000000001</v>
      </c>
      <c r="N1860" s="15">
        <f>Raw_Data!N1860</f>
        <v>51</v>
      </c>
      <c r="O1860" s="15">
        <f>Raw_Data!O1860</f>
        <v>89.2</v>
      </c>
      <c r="P1860" s="15" t="str">
        <f>Raw_Data!P1860</f>
        <v>Flood</v>
      </c>
      <c r="Q1860" s="15">
        <f>Raw_Data!Q1860</f>
        <v>280.89999999999998</v>
      </c>
      <c r="R1860" s="15">
        <f>Raw_Data!R1860</f>
        <v>5.77</v>
      </c>
      <c r="S1860" s="15">
        <f>Raw_Data!S1860</f>
        <v>1</v>
      </c>
      <c r="T1860" s="18">
        <f>IF(Raw_Data!T1860="",ROUND(AVERAGEIFS(Raw_Data!$T$2:$T$4001,Raw_Data!$E$2:$E$4001,E1860,Raw_Data!$D$2:$D$4001,D1860),2),IF(Raw_Data!T1860&gt;INDEX(Cleaning_Reference!$F$6:$F$13,MATCH(D1860,Cleaning_Reference!$A$6:$A$13,0)),INDEX(Cleaning_Reference!$F$6:$F$13,MATCH(D1860,Cleaning_Reference!$A$6:$A$13,0)),Raw_Data!T1860))</f>
        <v>1.67</v>
      </c>
      <c r="U1860" s="15">
        <f>Raw_Data!U1860</f>
        <v>4.68</v>
      </c>
      <c r="V1860" s="15">
        <f>Raw_Data!V1860</f>
        <v>72989</v>
      </c>
      <c r="W1860" s="15">
        <f>Raw_Data!W1860</f>
        <v>207613</v>
      </c>
      <c r="X1860" s="15">
        <f>Raw_Data!X1860</f>
        <v>341589</v>
      </c>
      <c r="Y1860" s="15">
        <f>Raw_Data!Y1860</f>
        <v>133976</v>
      </c>
      <c r="Z1860" s="15">
        <f>Raw_Data!Z1860</f>
        <v>2508</v>
      </c>
      <c r="AA1860" s="15">
        <f>Raw_Data!AA1860</f>
        <v>1.8660000000000001</v>
      </c>
      <c r="AB1860" s="15">
        <f>Raw_Data!AB1860</f>
        <v>32.799999999999997</v>
      </c>
      <c r="AC1860" s="19" t="str">
        <f>IF(Raw_Data!G1860="","Yes","No")</f>
        <v>No</v>
      </c>
      <c r="AD1860" s="19" t="str">
        <f>IF(Raw_Data!L1860="","Yes","No")</f>
        <v>No</v>
      </c>
      <c r="AE1860" s="19" t="str">
        <f>IF(Raw_Data!T1860="","Imputed",IF(Raw_Data!T1860&gt;INDEX(Cleaning_Reference!$F$6:$F$13,MATCH(D1860,Cleaning_Reference!$A$6:$A$13,0)),"Capped","Original"))</f>
        <v>Original</v>
      </c>
      <c r="AF1860" s="21">
        <f t="shared" si="29"/>
        <v>4.68</v>
      </c>
    </row>
    <row r="1861" spans="1:32" ht="15" customHeight="1" x14ac:dyDescent="0.3">
      <c r="A1861" s="20" t="str">
        <f>Raw_Data!A1861</f>
        <v>SF11860</v>
      </c>
      <c r="B1861" s="15" t="str">
        <f>Raw_Data!B1861</f>
        <v>Telangana</v>
      </c>
      <c r="C1861" s="15" t="str">
        <f>Raw_Data!C1861</f>
        <v>Krishna</v>
      </c>
      <c r="D1861" s="15" t="str">
        <f>Raw_Data!D1861</f>
        <v>Maize</v>
      </c>
      <c r="E1861" s="15" t="str">
        <f>Raw_Data!E1861</f>
        <v>Rabi</v>
      </c>
      <c r="F1861" s="15">
        <f>Raw_Data!F1861</f>
        <v>1.68</v>
      </c>
      <c r="G1861" s="18">
        <f>IF(Raw_Data!G1861="",ROUND(AVERAGEIFS(Raw_Data!$G$2:$G$4001,Raw_Data!$E$2:$E$4001,E1861),1),Raw_Data!G1861)</f>
        <v>80</v>
      </c>
      <c r="H1861" s="15">
        <f>Raw_Data!H1861</f>
        <v>23.8</v>
      </c>
      <c r="I1861" s="15">
        <f>Raw_Data!I1861</f>
        <v>69.8</v>
      </c>
      <c r="J1861" s="15">
        <f>Raw_Data!J1861</f>
        <v>7.5</v>
      </c>
      <c r="K1861" s="15">
        <f>Raw_Data!K1861</f>
        <v>5.68</v>
      </c>
      <c r="L1861" s="18">
        <f>IF(Raw_Data!L1861="",ROUND(AVERAGEIFS(Raw_Data!$L$2:$L$4001,Raw_Data!$E$2:$E$4001,E1861),1),Raw_Data!L1861)</f>
        <v>24.5</v>
      </c>
      <c r="M1861" s="15">
        <f>Raw_Data!M1861</f>
        <v>110.6</v>
      </c>
      <c r="N1861" s="15">
        <f>Raw_Data!N1861</f>
        <v>58</v>
      </c>
      <c r="O1861" s="15">
        <f>Raw_Data!O1861</f>
        <v>121.1</v>
      </c>
      <c r="P1861" s="15" t="str">
        <f>Raw_Data!P1861</f>
        <v>Drip</v>
      </c>
      <c r="Q1861" s="15">
        <f>Raw_Data!Q1861</f>
        <v>357.4</v>
      </c>
      <c r="R1861" s="15">
        <f>Raw_Data!R1861</f>
        <v>3.88</v>
      </c>
      <c r="S1861" s="15">
        <f>Raw_Data!S1861</f>
        <v>0.98</v>
      </c>
      <c r="T1861" s="18">
        <f>IF(Raw_Data!T1861="",ROUND(AVERAGEIFS(Raw_Data!$T$2:$T$4001,Raw_Data!$E$2:$E$4001,E1861,Raw_Data!$D$2:$D$4001,D1861),2),IF(Raw_Data!T1861&gt;INDEX(Cleaning_Reference!$F$6:$F$13,MATCH(D1861,Cleaning_Reference!$A$6:$A$13,0)),INDEX(Cleaning_Reference!$F$6:$F$13,MATCH(D1861,Cleaning_Reference!$A$6:$A$13,0)),Raw_Data!T1861))</f>
        <v>0.88</v>
      </c>
      <c r="U1861" s="15">
        <f>Raw_Data!U1861</f>
        <v>1.48</v>
      </c>
      <c r="V1861" s="15">
        <f>Raw_Data!V1861</f>
        <v>22451</v>
      </c>
      <c r="W1861" s="15">
        <f>Raw_Data!W1861</f>
        <v>133587</v>
      </c>
      <c r="X1861" s="15">
        <f>Raw_Data!X1861</f>
        <v>33227</v>
      </c>
      <c r="Y1861" s="15">
        <f>Raw_Data!Y1861</f>
        <v>-100360</v>
      </c>
      <c r="Z1861" s="15">
        <f>Raw_Data!Z1861</f>
        <v>756</v>
      </c>
      <c r="AA1861" s="15">
        <f>Raw_Data!AA1861</f>
        <v>1.958</v>
      </c>
      <c r="AB1861" s="15">
        <f>Raw_Data!AB1861</f>
        <v>29.5</v>
      </c>
      <c r="AC1861" s="19" t="str">
        <f>IF(Raw_Data!G1861="","Yes","No")</f>
        <v>No</v>
      </c>
      <c r="AD1861" s="19" t="str">
        <f>IF(Raw_Data!L1861="","Yes","No")</f>
        <v>No</v>
      </c>
      <c r="AE1861" s="19" t="str">
        <f>IF(Raw_Data!T1861="","Imputed",IF(Raw_Data!T1861&gt;INDEX(Cleaning_Reference!$F$6:$F$13,MATCH(D1861,Cleaning_Reference!$A$6:$A$13,0)),"Capped","Original"))</f>
        <v>Original</v>
      </c>
      <c r="AF1861" s="21">
        <f t="shared" si="29"/>
        <v>1.48</v>
      </c>
    </row>
    <row r="1862" spans="1:32" ht="15" customHeight="1" x14ac:dyDescent="0.3">
      <c r="A1862" s="20" t="str">
        <f>Raw_Data!A1862</f>
        <v>SF11861</v>
      </c>
      <c r="B1862" s="15" t="str">
        <f>Raw_Data!B1862</f>
        <v>Andhra Pradesh</v>
      </c>
      <c r="C1862" s="15" t="str">
        <f>Raw_Data!C1862</f>
        <v>Indore</v>
      </c>
      <c r="D1862" s="15" t="str">
        <f>Raw_Data!D1862</f>
        <v>Pulses</v>
      </c>
      <c r="E1862" s="15" t="str">
        <f>Raw_Data!E1862</f>
        <v>Rabi</v>
      </c>
      <c r="F1862" s="15">
        <f>Raw_Data!F1862</f>
        <v>1.28</v>
      </c>
      <c r="G1862" s="18">
        <f>IF(Raw_Data!G1862="",ROUND(AVERAGEIFS(Raw_Data!$G$2:$G$4001,Raw_Data!$E$2:$E$4001,E1862),1),Raw_Data!G1862)</f>
        <v>448.5</v>
      </c>
      <c r="H1862" s="15">
        <f>Raw_Data!H1862</f>
        <v>22.8</v>
      </c>
      <c r="I1862" s="15">
        <f>Raw_Data!I1862</f>
        <v>50</v>
      </c>
      <c r="J1862" s="15">
        <f>Raw_Data!J1862</f>
        <v>6.2</v>
      </c>
      <c r="K1862" s="15">
        <f>Raw_Data!K1862</f>
        <v>7.13</v>
      </c>
      <c r="L1862" s="18">
        <f>IF(Raw_Data!L1862="",ROUND(AVERAGEIFS(Raw_Data!$L$2:$L$4001,Raw_Data!$E$2:$E$4001,E1862),1),Raw_Data!L1862)</f>
        <v>22.3</v>
      </c>
      <c r="M1862" s="15">
        <f>Raw_Data!M1862</f>
        <v>127.3</v>
      </c>
      <c r="N1862" s="15">
        <f>Raw_Data!N1862</f>
        <v>51.4</v>
      </c>
      <c r="O1862" s="15">
        <f>Raw_Data!O1862</f>
        <v>125.1</v>
      </c>
      <c r="P1862" s="15" t="str">
        <f>Raw_Data!P1862</f>
        <v>Flood</v>
      </c>
      <c r="Q1862" s="15">
        <f>Raw_Data!Q1862</f>
        <v>231.5</v>
      </c>
      <c r="R1862" s="15">
        <f>Raw_Data!R1862</f>
        <v>6.43</v>
      </c>
      <c r="S1862" s="15">
        <f>Raw_Data!S1862</f>
        <v>0.74</v>
      </c>
      <c r="T1862" s="18">
        <f>IF(Raw_Data!T1862="",ROUND(AVERAGEIFS(Raw_Data!$T$2:$T$4001,Raw_Data!$E$2:$E$4001,E1862,Raw_Data!$D$2:$D$4001,D1862),2),IF(Raw_Data!T1862&gt;INDEX(Cleaning_Reference!$F$6:$F$13,MATCH(D1862,Cleaning_Reference!$A$6:$A$13,0)),INDEX(Cleaning_Reference!$F$6:$F$13,MATCH(D1862,Cleaning_Reference!$A$6:$A$13,0)),Raw_Data!T1862))</f>
        <v>0.95</v>
      </c>
      <c r="U1862" s="15">
        <f>Raw_Data!U1862</f>
        <v>1.22</v>
      </c>
      <c r="V1862" s="15">
        <f>Raw_Data!V1862</f>
        <v>71184</v>
      </c>
      <c r="W1862" s="15">
        <f>Raw_Data!W1862</f>
        <v>98578</v>
      </c>
      <c r="X1862" s="15">
        <f>Raw_Data!X1862</f>
        <v>86844</v>
      </c>
      <c r="Y1862" s="15">
        <f>Raw_Data!Y1862</f>
        <v>-11734</v>
      </c>
      <c r="Z1862" s="15">
        <f>Raw_Data!Z1862</f>
        <v>604</v>
      </c>
      <c r="AA1862" s="15">
        <f>Raw_Data!AA1862</f>
        <v>2.02</v>
      </c>
      <c r="AB1862" s="15">
        <f>Raw_Data!AB1862</f>
        <v>28</v>
      </c>
      <c r="AC1862" s="19" t="str">
        <f>IF(Raw_Data!G1862="","Yes","No")</f>
        <v>No</v>
      </c>
      <c r="AD1862" s="19" t="str">
        <f>IF(Raw_Data!L1862="","Yes","No")</f>
        <v>No</v>
      </c>
      <c r="AE1862" s="19" t="str">
        <f>IF(Raw_Data!T1862="","Imputed",IF(Raw_Data!T1862&gt;INDEX(Cleaning_Reference!$F$6:$F$13,MATCH(D1862,Cleaning_Reference!$A$6:$A$13,0)),"Capped","Original"))</f>
        <v>Original</v>
      </c>
      <c r="AF1862" s="21">
        <f t="shared" si="29"/>
        <v>1.22</v>
      </c>
    </row>
    <row r="1863" spans="1:32" ht="15" customHeight="1" x14ac:dyDescent="0.3">
      <c r="A1863" s="20" t="str">
        <f>Raw_Data!A1863</f>
        <v>SF11862</v>
      </c>
      <c r="B1863" s="15" t="str">
        <f>Raw_Data!B1863</f>
        <v>Telangana</v>
      </c>
      <c r="C1863" s="15" t="str">
        <f>Raw_Data!C1863</f>
        <v>Nalgonda</v>
      </c>
      <c r="D1863" s="15" t="str">
        <f>Raw_Data!D1863</f>
        <v>Groundnut</v>
      </c>
      <c r="E1863" s="15" t="str">
        <f>Raw_Data!E1863</f>
        <v>Rabi</v>
      </c>
      <c r="F1863" s="15">
        <f>Raw_Data!F1863</f>
        <v>8.23</v>
      </c>
      <c r="G1863" s="18">
        <f>IF(Raw_Data!G1863="",ROUND(AVERAGEIFS(Raw_Data!$G$2:$G$4001,Raw_Data!$E$2:$E$4001,E1863),1),Raw_Data!G1863)</f>
        <v>305.10000000000002</v>
      </c>
      <c r="H1863" s="15">
        <f>Raw_Data!H1863</f>
        <v>21.1</v>
      </c>
      <c r="I1863" s="15">
        <f>Raw_Data!I1863</f>
        <v>60.4</v>
      </c>
      <c r="J1863" s="15">
        <f>Raw_Data!J1863</f>
        <v>9</v>
      </c>
      <c r="K1863" s="15">
        <f>Raw_Data!K1863</f>
        <v>6.66</v>
      </c>
      <c r="L1863" s="18">
        <f>IF(Raw_Data!L1863="",ROUND(AVERAGEIFS(Raw_Data!$L$2:$L$4001,Raw_Data!$E$2:$E$4001,E1863),1),Raw_Data!L1863)</f>
        <v>21.5</v>
      </c>
      <c r="M1863" s="15">
        <f>Raw_Data!M1863</f>
        <v>115.4</v>
      </c>
      <c r="N1863" s="15">
        <f>Raw_Data!N1863</f>
        <v>74.3</v>
      </c>
      <c r="O1863" s="15">
        <f>Raw_Data!O1863</f>
        <v>71.400000000000006</v>
      </c>
      <c r="P1863" s="15" t="str">
        <f>Raw_Data!P1863</f>
        <v>Drip</v>
      </c>
      <c r="Q1863" s="15">
        <f>Raw_Data!Q1863</f>
        <v>129.80000000000001</v>
      </c>
      <c r="R1863" s="15">
        <f>Raw_Data!R1863</f>
        <v>7.84</v>
      </c>
      <c r="S1863" s="15">
        <f>Raw_Data!S1863</f>
        <v>0.76</v>
      </c>
      <c r="T1863" s="18">
        <f>IF(Raw_Data!T1863="",ROUND(AVERAGEIFS(Raw_Data!$T$2:$T$4001,Raw_Data!$E$2:$E$4001,E1863,Raw_Data!$D$2:$D$4001,D1863),2),IF(Raw_Data!T1863&gt;INDEX(Cleaning_Reference!$F$6:$F$13,MATCH(D1863,Cleaning_Reference!$A$6:$A$13,0)),INDEX(Cleaning_Reference!$F$6:$F$13,MATCH(D1863,Cleaning_Reference!$A$6:$A$13,0)),Raw_Data!T1863))</f>
        <v>1.67</v>
      </c>
      <c r="U1863" s="15">
        <f>Raw_Data!U1863</f>
        <v>13.74</v>
      </c>
      <c r="V1863" s="15">
        <f>Raw_Data!V1863</f>
        <v>45085</v>
      </c>
      <c r="W1863" s="15">
        <f>Raw_Data!W1863</f>
        <v>497367</v>
      </c>
      <c r="X1863" s="15">
        <f>Raw_Data!X1863</f>
        <v>619468</v>
      </c>
      <c r="Y1863" s="15">
        <f>Raw_Data!Y1863</f>
        <v>122101</v>
      </c>
      <c r="Z1863" s="15">
        <f>Raw_Data!Z1863</f>
        <v>3490</v>
      </c>
      <c r="AA1863" s="15">
        <f>Raw_Data!AA1863</f>
        <v>3.9369999999999998</v>
      </c>
      <c r="AB1863" s="15">
        <f>Raw_Data!AB1863</f>
        <v>18.8</v>
      </c>
      <c r="AC1863" s="19" t="str">
        <f>IF(Raw_Data!G1863="","Yes","No")</f>
        <v>No</v>
      </c>
      <c r="AD1863" s="19" t="str">
        <f>IF(Raw_Data!L1863="","Yes","No")</f>
        <v>No</v>
      </c>
      <c r="AE1863" s="19" t="str">
        <f>IF(Raw_Data!T1863="","Imputed",IF(Raw_Data!T1863&gt;INDEX(Cleaning_Reference!$F$6:$F$13,MATCH(D1863,Cleaning_Reference!$A$6:$A$13,0)),"Capped","Original"))</f>
        <v>Original</v>
      </c>
      <c r="AF1863" s="21">
        <f t="shared" si="29"/>
        <v>13.74</v>
      </c>
    </row>
    <row r="1864" spans="1:32" ht="15" customHeight="1" x14ac:dyDescent="0.3">
      <c r="A1864" s="20" t="str">
        <f>Raw_Data!A1864</f>
        <v>SF11863</v>
      </c>
      <c r="B1864" s="15" t="str">
        <f>Raw_Data!B1864</f>
        <v>Telangana</v>
      </c>
      <c r="C1864" s="15" t="str">
        <f>Raw_Data!C1864</f>
        <v>Nashik</v>
      </c>
      <c r="D1864" s="15" t="str">
        <f>Raw_Data!D1864</f>
        <v>Chilli</v>
      </c>
      <c r="E1864" s="15" t="str">
        <f>Raw_Data!E1864</f>
        <v>Kharif</v>
      </c>
      <c r="F1864" s="15">
        <f>Raw_Data!F1864</f>
        <v>5.62</v>
      </c>
      <c r="G1864" s="18">
        <f>IF(Raw_Data!G1864="",ROUND(AVERAGEIFS(Raw_Data!$G$2:$G$4001,Raw_Data!$E$2:$E$4001,E1864),1),Raw_Data!G1864)</f>
        <v>1331.2</v>
      </c>
      <c r="H1864" s="15">
        <f>Raw_Data!H1864</f>
        <v>27.9</v>
      </c>
      <c r="I1864" s="15">
        <f>Raw_Data!I1864</f>
        <v>36.9</v>
      </c>
      <c r="J1864" s="15">
        <f>Raw_Data!J1864</f>
        <v>7</v>
      </c>
      <c r="K1864" s="15">
        <f>Raw_Data!K1864</f>
        <v>7.5</v>
      </c>
      <c r="L1864" s="18">
        <f>IF(Raw_Data!L1864="",ROUND(AVERAGEIFS(Raw_Data!$L$2:$L$4001,Raw_Data!$E$2:$E$4001,E1864),1),Raw_Data!L1864)</f>
        <v>32.799999999999997</v>
      </c>
      <c r="M1864" s="15">
        <f>Raw_Data!M1864</f>
        <v>145.4</v>
      </c>
      <c r="N1864" s="15">
        <f>Raw_Data!N1864</f>
        <v>52.8</v>
      </c>
      <c r="O1864" s="15">
        <f>Raw_Data!O1864</f>
        <v>107</v>
      </c>
      <c r="P1864" s="15" t="str">
        <f>Raw_Data!P1864</f>
        <v>Flood</v>
      </c>
      <c r="Q1864" s="15">
        <f>Raw_Data!Q1864</f>
        <v>188.4</v>
      </c>
      <c r="R1864" s="15">
        <f>Raw_Data!R1864</f>
        <v>4.54</v>
      </c>
      <c r="S1864" s="15">
        <f>Raw_Data!S1864</f>
        <v>0.73</v>
      </c>
      <c r="T1864" s="18">
        <f>IF(Raw_Data!T1864="",ROUND(AVERAGEIFS(Raw_Data!$T$2:$T$4001,Raw_Data!$E$2:$E$4001,E1864,Raw_Data!$D$2:$D$4001,D1864),2),IF(Raw_Data!T1864&gt;INDEX(Cleaning_Reference!$F$6:$F$13,MATCH(D1864,Cleaning_Reference!$A$6:$A$13,0)),INDEX(Cleaning_Reference!$F$6:$F$13,MATCH(D1864,Cleaning_Reference!$A$6:$A$13,0)),Raw_Data!T1864))</f>
        <v>1.73</v>
      </c>
      <c r="U1864" s="15">
        <f>Raw_Data!U1864</f>
        <v>4.72</v>
      </c>
      <c r="V1864" s="15">
        <f>Raw_Data!V1864</f>
        <v>106310</v>
      </c>
      <c r="W1864" s="15">
        <f>Raw_Data!W1864</f>
        <v>472264</v>
      </c>
      <c r="X1864" s="15">
        <f>Raw_Data!X1864</f>
        <v>501783</v>
      </c>
      <c r="Y1864" s="15">
        <f>Raw_Data!Y1864</f>
        <v>29519</v>
      </c>
      <c r="Z1864" s="15">
        <f>Raw_Data!Z1864</f>
        <v>5265</v>
      </c>
      <c r="AA1864" s="15">
        <f>Raw_Data!AA1864</f>
        <v>0.89600000000000002</v>
      </c>
      <c r="AB1864" s="15">
        <f>Raw_Data!AB1864</f>
        <v>60.8</v>
      </c>
      <c r="AC1864" s="19" t="str">
        <f>IF(Raw_Data!G1864="","Yes","No")</f>
        <v>No</v>
      </c>
      <c r="AD1864" s="19" t="str">
        <f>IF(Raw_Data!L1864="","Yes","No")</f>
        <v>No</v>
      </c>
      <c r="AE1864" s="19" t="str">
        <f>IF(Raw_Data!T1864="","Imputed",IF(Raw_Data!T1864&gt;INDEX(Cleaning_Reference!$F$6:$F$13,MATCH(D1864,Cleaning_Reference!$A$6:$A$13,0)),"Capped","Original"))</f>
        <v>Imputed</v>
      </c>
      <c r="AF1864" s="21">
        <f t="shared" si="29"/>
        <v>9.7200000000000006</v>
      </c>
    </row>
    <row r="1865" spans="1:32" ht="15" customHeight="1" x14ac:dyDescent="0.3">
      <c r="A1865" s="20" t="str">
        <f>Raw_Data!A1865</f>
        <v>SF11864</v>
      </c>
      <c r="B1865" s="15" t="str">
        <f>Raw_Data!B1865</f>
        <v>Gujarat</v>
      </c>
      <c r="C1865" s="15" t="str">
        <f>Raw_Data!C1865</f>
        <v>Guntur</v>
      </c>
      <c r="D1865" s="15" t="str">
        <f>Raw_Data!D1865</f>
        <v>Pulses</v>
      </c>
      <c r="E1865" s="15" t="str">
        <f>Raw_Data!E1865</f>
        <v>Rabi</v>
      </c>
      <c r="F1865" s="15">
        <f>Raw_Data!F1865</f>
        <v>2.0299999999999998</v>
      </c>
      <c r="G1865" s="18">
        <f>IF(Raw_Data!G1865="",ROUND(AVERAGEIFS(Raw_Data!$G$2:$G$4001,Raw_Data!$E$2:$E$4001,E1865),1),Raw_Data!G1865)</f>
        <v>304.89999999999998</v>
      </c>
      <c r="H1865" s="15">
        <f>Raw_Data!H1865</f>
        <v>25</v>
      </c>
      <c r="I1865" s="15">
        <f>Raw_Data!I1865</f>
        <v>52.2</v>
      </c>
      <c r="J1865" s="15">
        <f>Raw_Data!J1865</f>
        <v>7.7</v>
      </c>
      <c r="K1865" s="15">
        <f>Raw_Data!K1865</f>
        <v>7.54</v>
      </c>
      <c r="L1865" s="18">
        <f>IF(Raw_Data!L1865="",ROUND(AVERAGEIFS(Raw_Data!$L$2:$L$4001,Raw_Data!$E$2:$E$4001,E1865),1),Raw_Data!L1865)</f>
        <v>20.100000000000001</v>
      </c>
      <c r="M1865" s="15">
        <f>Raw_Data!M1865</f>
        <v>147.80000000000001</v>
      </c>
      <c r="N1865" s="15">
        <f>Raw_Data!N1865</f>
        <v>66.2</v>
      </c>
      <c r="O1865" s="15">
        <f>Raw_Data!O1865</f>
        <v>92.8</v>
      </c>
      <c r="P1865" s="15" t="str">
        <f>Raw_Data!P1865</f>
        <v>Flood</v>
      </c>
      <c r="Q1865" s="15">
        <f>Raw_Data!Q1865</f>
        <v>130.69999999999999</v>
      </c>
      <c r="R1865" s="15">
        <f>Raw_Data!R1865</f>
        <v>2.85</v>
      </c>
      <c r="S1865" s="15">
        <f>Raw_Data!S1865</f>
        <v>0.74</v>
      </c>
      <c r="T1865" s="18">
        <f>IF(Raw_Data!T1865="",ROUND(AVERAGEIFS(Raw_Data!$T$2:$T$4001,Raw_Data!$E$2:$E$4001,E1865,Raw_Data!$D$2:$D$4001,D1865),2),IF(Raw_Data!T1865&gt;INDEX(Cleaning_Reference!$F$6:$F$13,MATCH(D1865,Cleaning_Reference!$A$6:$A$13,0)),INDEX(Cleaning_Reference!$F$6:$F$13,MATCH(D1865,Cleaning_Reference!$A$6:$A$13,0)),Raw_Data!T1865))</f>
        <v>0.55000000000000004</v>
      </c>
      <c r="U1865" s="15">
        <f>Raw_Data!U1865</f>
        <v>1.1200000000000001</v>
      </c>
      <c r="V1865" s="15">
        <f>Raw_Data!V1865</f>
        <v>73286</v>
      </c>
      <c r="W1865" s="15">
        <f>Raw_Data!W1865</f>
        <v>153078</v>
      </c>
      <c r="X1865" s="15">
        <f>Raw_Data!X1865</f>
        <v>82080</v>
      </c>
      <c r="Y1865" s="15">
        <f>Raw_Data!Y1865</f>
        <v>-70998</v>
      </c>
      <c r="Z1865" s="15">
        <f>Raw_Data!Z1865</f>
        <v>906</v>
      </c>
      <c r="AA1865" s="15">
        <f>Raw_Data!AA1865</f>
        <v>1.236</v>
      </c>
      <c r="AB1865" s="15">
        <f>Raw_Data!AB1865</f>
        <v>33.700000000000003</v>
      </c>
      <c r="AC1865" s="19" t="str">
        <f>IF(Raw_Data!G1865="","Yes","No")</f>
        <v>No</v>
      </c>
      <c r="AD1865" s="19" t="str">
        <f>IF(Raw_Data!L1865="","Yes","No")</f>
        <v>No</v>
      </c>
      <c r="AE1865" s="19" t="str">
        <f>IF(Raw_Data!T1865="","Imputed",IF(Raw_Data!T1865&gt;INDEX(Cleaning_Reference!$F$6:$F$13,MATCH(D1865,Cleaning_Reference!$A$6:$A$13,0)),"Capped","Original"))</f>
        <v>Original</v>
      </c>
      <c r="AF1865" s="21">
        <f t="shared" si="29"/>
        <v>1.1200000000000001</v>
      </c>
    </row>
    <row r="1866" spans="1:32" ht="15" customHeight="1" x14ac:dyDescent="0.3">
      <c r="A1866" s="20" t="str">
        <f>Raw_Data!A1866</f>
        <v>SF11865</v>
      </c>
      <c r="B1866" s="15" t="str">
        <f>Raw_Data!B1866</f>
        <v>Telangana</v>
      </c>
      <c r="C1866" s="15" t="str">
        <f>Raw_Data!C1866</f>
        <v>Nashik</v>
      </c>
      <c r="D1866" s="15" t="str">
        <f>Raw_Data!D1866</f>
        <v>Chilli</v>
      </c>
      <c r="E1866" s="15" t="str">
        <f>Raw_Data!E1866</f>
        <v>Zaid</v>
      </c>
      <c r="F1866" s="15">
        <f>Raw_Data!F1866</f>
        <v>12.64</v>
      </c>
      <c r="G1866" s="18">
        <f>IF(Raw_Data!G1866="",ROUND(AVERAGEIFS(Raw_Data!$G$2:$G$4001,Raw_Data!$E$2:$E$4001,E1866),1),Raw_Data!G1866)</f>
        <v>650</v>
      </c>
      <c r="H1866" s="15">
        <f>Raw_Data!H1866</f>
        <v>30.2</v>
      </c>
      <c r="I1866" s="15">
        <f>Raw_Data!I1866</f>
        <v>61.2</v>
      </c>
      <c r="J1866" s="15">
        <f>Raw_Data!J1866</f>
        <v>8.6</v>
      </c>
      <c r="K1866" s="15">
        <f>Raw_Data!K1866</f>
        <v>6.71</v>
      </c>
      <c r="L1866" s="18">
        <f>IF(Raw_Data!L1866="",ROUND(AVERAGEIFS(Raw_Data!$L$2:$L$4001,Raw_Data!$E$2:$E$4001,E1866),1),Raw_Data!L1866)</f>
        <v>23.6</v>
      </c>
      <c r="M1866" s="15">
        <f>Raw_Data!M1866</f>
        <v>98.8</v>
      </c>
      <c r="N1866" s="15">
        <f>Raw_Data!N1866</f>
        <v>56.9</v>
      </c>
      <c r="O1866" s="15">
        <f>Raw_Data!O1866</f>
        <v>67.400000000000006</v>
      </c>
      <c r="P1866" s="15" t="str">
        <f>Raw_Data!P1866</f>
        <v>Drip</v>
      </c>
      <c r="Q1866" s="15">
        <f>Raw_Data!Q1866</f>
        <v>128.6</v>
      </c>
      <c r="R1866" s="15">
        <f>Raw_Data!R1866</f>
        <v>5.47</v>
      </c>
      <c r="S1866" s="15">
        <f>Raw_Data!S1866</f>
        <v>0.72</v>
      </c>
      <c r="T1866" s="18">
        <f>IF(Raw_Data!T1866="",ROUND(AVERAGEIFS(Raw_Data!$T$2:$T$4001,Raw_Data!$E$2:$E$4001,E1866,Raw_Data!$D$2:$D$4001,D1866),2),IF(Raw_Data!T1866&gt;INDEX(Cleaning_Reference!$F$6:$F$13,MATCH(D1866,Cleaning_Reference!$A$6:$A$13,0)),INDEX(Cleaning_Reference!$F$6:$F$13,MATCH(D1866,Cleaning_Reference!$A$6:$A$13,0)),Raw_Data!T1866))</f>
        <v>2.4300000000000002</v>
      </c>
      <c r="U1866" s="15">
        <f>Raw_Data!U1866</f>
        <v>30.72</v>
      </c>
      <c r="V1866" s="15">
        <f>Raw_Data!V1866</f>
        <v>98624</v>
      </c>
      <c r="W1866" s="15">
        <f>Raw_Data!W1866</f>
        <v>768068</v>
      </c>
      <c r="X1866" s="15">
        <f>Raw_Data!X1866</f>
        <v>3029729</v>
      </c>
      <c r="Y1866" s="15">
        <f>Raw_Data!Y1866</f>
        <v>2261661</v>
      </c>
      <c r="Z1866" s="15">
        <f>Raw_Data!Z1866</f>
        <v>6156</v>
      </c>
      <c r="AA1866" s="15">
        <f>Raw_Data!AA1866</f>
        <v>4.99</v>
      </c>
      <c r="AB1866" s="15">
        <f>Raw_Data!AB1866</f>
        <v>51.5</v>
      </c>
      <c r="AC1866" s="19" t="str">
        <f>IF(Raw_Data!G1866="","Yes","No")</f>
        <v>No</v>
      </c>
      <c r="AD1866" s="19" t="str">
        <f>IF(Raw_Data!L1866="","Yes","No")</f>
        <v>No</v>
      </c>
      <c r="AE1866" s="19" t="str">
        <f>IF(Raw_Data!T1866="","Imputed",IF(Raw_Data!T1866&gt;INDEX(Cleaning_Reference!$F$6:$F$13,MATCH(D1866,Cleaning_Reference!$A$6:$A$13,0)),"Capped","Original"))</f>
        <v>Original</v>
      </c>
      <c r="AF1866" s="21">
        <f t="shared" si="29"/>
        <v>30.72</v>
      </c>
    </row>
    <row r="1867" spans="1:32" ht="15" customHeight="1" x14ac:dyDescent="0.3">
      <c r="A1867" s="20" t="str">
        <f>Raw_Data!A1867</f>
        <v>SF11866</v>
      </c>
      <c r="B1867" s="15" t="str">
        <f>Raw_Data!B1867</f>
        <v>Tamil Nadu</v>
      </c>
      <c r="C1867" s="15" t="str">
        <f>Raw_Data!C1867</f>
        <v>Raichur</v>
      </c>
      <c r="D1867" s="15" t="str">
        <f>Raw_Data!D1867</f>
        <v>Wheat</v>
      </c>
      <c r="E1867" s="15" t="str">
        <f>Raw_Data!E1867</f>
        <v>Rabi</v>
      </c>
      <c r="F1867" s="15">
        <f>Raw_Data!F1867</f>
        <v>3.53</v>
      </c>
      <c r="G1867" s="18">
        <f>IF(Raw_Data!G1867="",ROUND(AVERAGEIFS(Raw_Data!$G$2:$G$4001,Raw_Data!$E$2:$E$4001,E1867),1),Raw_Data!G1867)</f>
        <v>561.4</v>
      </c>
      <c r="H1867" s="15">
        <f>Raw_Data!H1867</f>
        <v>25.3</v>
      </c>
      <c r="I1867" s="15">
        <f>Raw_Data!I1867</f>
        <v>76.8</v>
      </c>
      <c r="J1867" s="15">
        <f>Raw_Data!J1867</f>
        <v>6.2</v>
      </c>
      <c r="K1867" s="15">
        <f>Raw_Data!K1867</f>
        <v>6.66</v>
      </c>
      <c r="L1867" s="18">
        <f>IF(Raw_Data!L1867="",ROUND(AVERAGEIFS(Raw_Data!$L$2:$L$4001,Raw_Data!$E$2:$E$4001,E1867),1),Raw_Data!L1867)</f>
        <v>18.5</v>
      </c>
      <c r="M1867" s="15">
        <f>Raw_Data!M1867</f>
        <v>91.5</v>
      </c>
      <c r="N1867" s="15">
        <f>Raw_Data!N1867</f>
        <v>32.4</v>
      </c>
      <c r="O1867" s="15">
        <f>Raw_Data!O1867</f>
        <v>136.1</v>
      </c>
      <c r="P1867" s="15" t="str">
        <f>Raw_Data!P1867</f>
        <v>Flood</v>
      </c>
      <c r="Q1867" s="15">
        <f>Raw_Data!Q1867</f>
        <v>192.2</v>
      </c>
      <c r="R1867" s="15">
        <f>Raw_Data!R1867</f>
        <v>4.8099999999999996</v>
      </c>
      <c r="S1867" s="15">
        <f>Raw_Data!S1867</f>
        <v>1</v>
      </c>
      <c r="T1867" s="18">
        <f>IF(Raw_Data!T1867="",ROUND(AVERAGEIFS(Raw_Data!$T$2:$T$4001,Raw_Data!$E$2:$E$4001,E1867,Raw_Data!$D$2:$D$4001,D1867),2),IF(Raw_Data!T1867&gt;INDEX(Cleaning_Reference!$F$6:$F$13,MATCH(D1867,Cleaning_Reference!$A$6:$A$13,0)),INDEX(Cleaning_Reference!$F$6:$F$13,MATCH(D1867,Cleaning_Reference!$A$6:$A$13,0)),Raw_Data!T1867))</f>
        <v>3.13</v>
      </c>
      <c r="U1867" s="15">
        <f>Raw_Data!U1867</f>
        <v>11.05</v>
      </c>
      <c r="V1867" s="15">
        <f>Raw_Data!V1867</f>
        <v>23665</v>
      </c>
      <c r="W1867" s="15">
        <f>Raw_Data!W1867</f>
        <v>216318</v>
      </c>
      <c r="X1867" s="15">
        <f>Raw_Data!X1867</f>
        <v>261498</v>
      </c>
      <c r="Y1867" s="15">
        <f>Raw_Data!Y1867</f>
        <v>45180</v>
      </c>
      <c r="Z1867" s="15">
        <f>Raw_Data!Z1867</f>
        <v>2269</v>
      </c>
      <c r="AA1867" s="15">
        <f>Raw_Data!AA1867</f>
        <v>4.87</v>
      </c>
      <c r="AB1867" s="15">
        <f>Raw_Data!AB1867</f>
        <v>37.9</v>
      </c>
      <c r="AC1867" s="19" t="str">
        <f>IF(Raw_Data!G1867="","Yes","No")</f>
        <v>No</v>
      </c>
      <c r="AD1867" s="19" t="str">
        <f>IF(Raw_Data!L1867="","Yes","No")</f>
        <v>No</v>
      </c>
      <c r="AE1867" s="19" t="str">
        <f>IF(Raw_Data!T1867="","Imputed",IF(Raw_Data!T1867&gt;INDEX(Cleaning_Reference!$F$6:$F$13,MATCH(D1867,Cleaning_Reference!$A$6:$A$13,0)),"Capped","Original"))</f>
        <v>Original</v>
      </c>
      <c r="AF1867" s="21">
        <f t="shared" si="29"/>
        <v>11.05</v>
      </c>
    </row>
    <row r="1868" spans="1:32" ht="15" customHeight="1" x14ac:dyDescent="0.3">
      <c r="A1868" s="20" t="str">
        <f>Raw_Data!A1868</f>
        <v>SF11867</v>
      </c>
      <c r="B1868" s="15" t="str">
        <f>Raw_Data!B1868</f>
        <v>Gujarat</v>
      </c>
      <c r="C1868" s="15" t="str">
        <f>Raw_Data!C1868</f>
        <v>Ludhiana</v>
      </c>
      <c r="D1868" s="15" t="str">
        <f>Raw_Data!D1868</f>
        <v>Cotton</v>
      </c>
      <c r="E1868" s="15" t="str">
        <f>Raw_Data!E1868</f>
        <v>Kharif</v>
      </c>
      <c r="F1868" s="15">
        <f>Raw_Data!F1868</f>
        <v>1.91</v>
      </c>
      <c r="G1868" s="18">
        <f>IF(Raw_Data!G1868="",ROUND(AVERAGEIFS(Raw_Data!$G$2:$G$4001,Raw_Data!$E$2:$E$4001,E1868),1),Raw_Data!G1868)</f>
        <v>672.1</v>
      </c>
      <c r="H1868" s="15">
        <f>Raw_Data!H1868</f>
        <v>27.6</v>
      </c>
      <c r="I1868" s="15">
        <f>Raw_Data!I1868</f>
        <v>69</v>
      </c>
      <c r="J1868" s="15">
        <f>Raw_Data!J1868</f>
        <v>6.8</v>
      </c>
      <c r="K1868" s="15">
        <f>Raw_Data!K1868</f>
        <v>6.6</v>
      </c>
      <c r="L1868" s="18">
        <f>IF(Raw_Data!L1868="",ROUND(AVERAGEIFS(Raw_Data!$L$2:$L$4001,Raw_Data!$E$2:$E$4001,E1868),1),Raw_Data!L1868)</f>
        <v>32.9</v>
      </c>
      <c r="M1868" s="15">
        <f>Raw_Data!M1868</f>
        <v>120.6</v>
      </c>
      <c r="N1868" s="15">
        <f>Raw_Data!N1868</f>
        <v>35.5</v>
      </c>
      <c r="O1868" s="15">
        <f>Raw_Data!O1868</f>
        <v>83.5</v>
      </c>
      <c r="P1868" s="15" t="str">
        <f>Raw_Data!P1868</f>
        <v>Rainfed</v>
      </c>
      <c r="Q1868" s="15">
        <f>Raw_Data!Q1868</f>
        <v>244.2</v>
      </c>
      <c r="R1868" s="15">
        <f>Raw_Data!R1868</f>
        <v>8.67</v>
      </c>
      <c r="S1868" s="15">
        <f>Raw_Data!S1868</f>
        <v>0.79</v>
      </c>
      <c r="T1868" s="18">
        <f>IF(Raw_Data!T1868="",ROUND(AVERAGEIFS(Raw_Data!$T$2:$T$4001,Raw_Data!$E$2:$E$4001,E1868,Raw_Data!$D$2:$D$4001,D1868),2),IF(Raw_Data!T1868&gt;INDEX(Cleaning_Reference!$F$6:$F$13,MATCH(D1868,Cleaning_Reference!$A$6:$A$13,0)),INDEX(Cleaning_Reference!$F$6:$F$13,MATCH(D1868,Cleaning_Reference!$A$6:$A$13,0)),Raw_Data!T1868))</f>
        <v>1.74</v>
      </c>
      <c r="U1868" s="15">
        <f>Raw_Data!U1868</f>
        <v>3.32</v>
      </c>
      <c r="V1868" s="15">
        <f>Raw_Data!V1868</f>
        <v>74079</v>
      </c>
      <c r="W1868" s="15">
        <f>Raw_Data!W1868</f>
        <v>129887</v>
      </c>
      <c r="X1868" s="15">
        <f>Raw_Data!X1868</f>
        <v>245942</v>
      </c>
      <c r="Y1868" s="15">
        <f>Raw_Data!Y1868</f>
        <v>116055</v>
      </c>
      <c r="Z1868" s="15">
        <f>Raw_Data!Z1868</f>
        <v>819</v>
      </c>
      <c r="AA1868" s="15">
        <f>Raw_Data!AA1868</f>
        <v>4.0540000000000003</v>
      </c>
      <c r="AB1868" s="15">
        <f>Raw_Data!AB1868</f>
        <v>48.9</v>
      </c>
      <c r="AC1868" s="19" t="str">
        <f>IF(Raw_Data!G1868="","Yes","No")</f>
        <v>No</v>
      </c>
      <c r="AD1868" s="19" t="str">
        <f>IF(Raw_Data!L1868="","Yes","No")</f>
        <v>No</v>
      </c>
      <c r="AE1868" s="19" t="str">
        <f>IF(Raw_Data!T1868="","Imputed",IF(Raw_Data!T1868&gt;INDEX(Cleaning_Reference!$F$6:$F$13,MATCH(D1868,Cleaning_Reference!$A$6:$A$13,0)),"Capped","Original"))</f>
        <v>Original</v>
      </c>
      <c r="AF1868" s="21">
        <f t="shared" si="29"/>
        <v>3.32</v>
      </c>
    </row>
    <row r="1869" spans="1:32" ht="15" customHeight="1" x14ac:dyDescent="0.3">
      <c r="A1869" s="20" t="str">
        <f>Raw_Data!A1869</f>
        <v>SF11868</v>
      </c>
      <c r="B1869" s="15" t="str">
        <f>Raw_Data!B1869</f>
        <v>Karnataka</v>
      </c>
      <c r="C1869" s="15" t="str">
        <f>Raw_Data!C1869</f>
        <v>Warangal</v>
      </c>
      <c r="D1869" s="15" t="str">
        <f>Raw_Data!D1869</f>
        <v>Groundnut</v>
      </c>
      <c r="E1869" s="15" t="str">
        <f>Raw_Data!E1869</f>
        <v>Kharif</v>
      </c>
      <c r="F1869" s="15">
        <f>Raw_Data!F1869</f>
        <v>1.8</v>
      </c>
      <c r="G1869" s="18">
        <f>IF(Raw_Data!G1869="",ROUND(AVERAGEIFS(Raw_Data!$G$2:$G$4001,Raw_Data!$E$2:$E$4001,E1869),1),Raw_Data!G1869)</f>
        <v>701.4</v>
      </c>
      <c r="H1869" s="15">
        <f>Raw_Data!H1869</f>
        <v>27</v>
      </c>
      <c r="I1869" s="15">
        <f>Raw_Data!I1869</f>
        <v>70</v>
      </c>
      <c r="J1869" s="15">
        <f>Raw_Data!J1869</f>
        <v>4.5</v>
      </c>
      <c r="K1869" s="15">
        <f>Raw_Data!K1869</f>
        <v>6.02</v>
      </c>
      <c r="L1869" s="18">
        <f>IF(Raw_Data!L1869="",ROUND(AVERAGEIFS(Raw_Data!$L$2:$L$4001,Raw_Data!$E$2:$E$4001,E1869),1),Raw_Data!L1869)</f>
        <v>29.9</v>
      </c>
      <c r="M1869" s="15">
        <f>Raw_Data!M1869</f>
        <v>91.8</v>
      </c>
      <c r="N1869" s="15">
        <f>Raw_Data!N1869</f>
        <v>59.1</v>
      </c>
      <c r="O1869" s="15">
        <f>Raw_Data!O1869</f>
        <v>91.1</v>
      </c>
      <c r="P1869" s="15" t="str">
        <f>Raw_Data!P1869</f>
        <v>Drip</v>
      </c>
      <c r="Q1869" s="15">
        <f>Raw_Data!Q1869</f>
        <v>190.5</v>
      </c>
      <c r="R1869" s="15">
        <f>Raw_Data!R1869</f>
        <v>8.11</v>
      </c>
      <c r="S1869" s="15">
        <f>Raw_Data!S1869</f>
        <v>0.67</v>
      </c>
      <c r="T1869" s="18">
        <f>IF(Raw_Data!T1869="",ROUND(AVERAGEIFS(Raw_Data!$T$2:$T$4001,Raw_Data!$E$2:$E$4001,E1869,Raw_Data!$D$2:$D$4001,D1869),2),IF(Raw_Data!T1869&gt;INDEX(Cleaning_Reference!$F$6:$F$13,MATCH(D1869,Cleaning_Reference!$A$6:$A$13,0)),INDEX(Cleaning_Reference!$F$6:$F$13,MATCH(D1869,Cleaning_Reference!$A$6:$A$13,0)),Raw_Data!T1869))</f>
        <v>1.57</v>
      </c>
      <c r="U1869" s="15">
        <f>Raw_Data!U1869</f>
        <v>2.83</v>
      </c>
      <c r="V1869" s="15">
        <f>Raw_Data!V1869</f>
        <v>42934</v>
      </c>
      <c r="W1869" s="15">
        <f>Raw_Data!W1869</f>
        <v>135842</v>
      </c>
      <c r="X1869" s="15">
        <f>Raw_Data!X1869</f>
        <v>121503</v>
      </c>
      <c r="Y1869" s="15">
        <f>Raw_Data!Y1869</f>
        <v>-14339</v>
      </c>
      <c r="Z1869" s="15">
        <f>Raw_Data!Z1869</f>
        <v>631</v>
      </c>
      <c r="AA1869" s="15">
        <f>Raw_Data!AA1869</f>
        <v>4.4850000000000003</v>
      </c>
      <c r="AB1869" s="15">
        <f>Raw_Data!AB1869</f>
        <v>28.8</v>
      </c>
      <c r="AC1869" s="19" t="str">
        <f>IF(Raw_Data!G1869="","Yes","No")</f>
        <v>No</v>
      </c>
      <c r="AD1869" s="19" t="str">
        <f>IF(Raw_Data!L1869="","Yes","No")</f>
        <v>No</v>
      </c>
      <c r="AE1869" s="19" t="str">
        <f>IF(Raw_Data!T1869="","Imputed",IF(Raw_Data!T1869&gt;INDEX(Cleaning_Reference!$F$6:$F$13,MATCH(D1869,Cleaning_Reference!$A$6:$A$13,0)),"Capped","Original"))</f>
        <v>Original</v>
      </c>
      <c r="AF1869" s="21">
        <f t="shared" si="29"/>
        <v>2.83</v>
      </c>
    </row>
    <row r="1870" spans="1:32" ht="15" customHeight="1" x14ac:dyDescent="0.3">
      <c r="A1870" s="20" t="str">
        <f>Raw_Data!A1870</f>
        <v>SF11869</v>
      </c>
      <c r="B1870" s="15" t="str">
        <f>Raw_Data!B1870</f>
        <v>Gujarat</v>
      </c>
      <c r="C1870" s="15" t="str">
        <f>Raw_Data!C1870</f>
        <v>Warangal</v>
      </c>
      <c r="D1870" s="15" t="str">
        <f>Raw_Data!D1870</f>
        <v>Cotton</v>
      </c>
      <c r="E1870" s="15" t="str">
        <f>Raw_Data!E1870</f>
        <v>Kharif</v>
      </c>
      <c r="F1870" s="15">
        <f>Raw_Data!F1870</f>
        <v>8.4499999999999993</v>
      </c>
      <c r="G1870" s="18">
        <f>IF(Raw_Data!G1870="",ROUND(AVERAGEIFS(Raw_Data!$G$2:$G$4001,Raw_Data!$E$2:$E$4001,E1870),1),Raw_Data!G1870)</f>
        <v>930</v>
      </c>
      <c r="H1870" s="15">
        <f>Raw_Data!H1870</f>
        <v>29</v>
      </c>
      <c r="I1870" s="15">
        <f>Raw_Data!I1870</f>
        <v>72.099999999999994</v>
      </c>
      <c r="J1870" s="15">
        <f>Raw_Data!J1870</f>
        <v>7.2</v>
      </c>
      <c r="K1870" s="15">
        <f>Raw_Data!K1870</f>
        <v>7.17</v>
      </c>
      <c r="L1870" s="18">
        <f>IF(Raw_Data!L1870="",ROUND(AVERAGEIFS(Raw_Data!$L$2:$L$4001,Raw_Data!$E$2:$E$4001,E1870),1),Raw_Data!L1870)</f>
        <v>29.9</v>
      </c>
      <c r="M1870" s="15">
        <f>Raw_Data!M1870</f>
        <v>140.30000000000001</v>
      </c>
      <c r="N1870" s="15">
        <f>Raw_Data!N1870</f>
        <v>65.8</v>
      </c>
      <c r="O1870" s="15">
        <f>Raw_Data!O1870</f>
        <v>109.7</v>
      </c>
      <c r="P1870" s="15" t="str">
        <f>Raw_Data!P1870</f>
        <v>Drip</v>
      </c>
      <c r="Q1870" s="15">
        <f>Raw_Data!Q1870</f>
        <v>252.7</v>
      </c>
      <c r="R1870" s="15">
        <f>Raw_Data!R1870</f>
        <v>5.63</v>
      </c>
      <c r="S1870" s="15">
        <f>Raw_Data!S1870</f>
        <v>0.82</v>
      </c>
      <c r="T1870" s="18">
        <f>IF(Raw_Data!T1870="",ROUND(AVERAGEIFS(Raw_Data!$T$2:$T$4001,Raw_Data!$E$2:$E$4001,E1870,Raw_Data!$D$2:$D$4001,D1870),2),IF(Raw_Data!T1870&gt;INDEX(Cleaning_Reference!$F$6:$F$13,MATCH(D1870,Cleaning_Reference!$A$6:$A$13,0)),INDEX(Cleaning_Reference!$F$6:$F$13,MATCH(D1870,Cleaning_Reference!$A$6:$A$13,0)),Raw_Data!T1870))</f>
        <v>1.36</v>
      </c>
      <c r="U1870" s="15">
        <f>Raw_Data!U1870</f>
        <v>11.49</v>
      </c>
      <c r="V1870" s="15">
        <f>Raw_Data!V1870</f>
        <v>67926</v>
      </c>
      <c r="W1870" s="15">
        <f>Raw_Data!W1870</f>
        <v>595887</v>
      </c>
      <c r="X1870" s="15">
        <f>Raw_Data!X1870</f>
        <v>780470</v>
      </c>
      <c r="Y1870" s="15">
        <f>Raw_Data!Y1870</f>
        <v>184583</v>
      </c>
      <c r="Z1870" s="15">
        <f>Raw_Data!Z1870</f>
        <v>6256</v>
      </c>
      <c r="AA1870" s="15">
        <f>Raw_Data!AA1870</f>
        <v>1.837</v>
      </c>
      <c r="AB1870" s="15">
        <f>Raw_Data!AB1870</f>
        <v>51.2</v>
      </c>
      <c r="AC1870" s="19" t="str">
        <f>IF(Raw_Data!G1870="","Yes","No")</f>
        <v>No</v>
      </c>
      <c r="AD1870" s="19" t="str">
        <f>IF(Raw_Data!L1870="","Yes","No")</f>
        <v>No</v>
      </c>
      <c r="AE1870" s="19" t="str">
        <f>IF(Raw_Data!T1870="","Imputed",IF(Raw_Data!T1870&gt;INDEX(Cleaning_Reference!$F$6:$F$13,MATCH(D1870,Cleaning_Reference!$A$6:$A$13,0)),"Capped","Original"))</f>
        <v>Original</v>
      </c>
      <c r="AF1870" s="21">
        <f t="shared" si="29"/>
        <v>11.49</v>
      </c>
    </row>
    <row r="1871" spans="1:32" ht="15" customHeight="1" x14ac:dyDescent="0.3">
      <c r="A1871" s="20" t="str">
        <f>Raw_Data!A1871</f>
        <v>SF11870</v>
      </c>
      <c r="B1871" s="15" t="str">
        <f>Raw_Data!B1871</f>
        <v>Maharashtra</v>
      </c>
      <c r="C1871" s="15" t="str">
        <f>Raw_Data!C1871</f>
        <v>Guntur</v>
      </c>
      <c r="D1871" s="15" t="str">
        <f>Raw_Data!D1871</f>
        <v>Rice</v>
      </c>
      <c r="E1871" s="15" t="str">
        <f>Raw_Data!E1871</f>
        <v>Rabi</v>
      </c>
      <c r="F1871" s="15">
        <f>Raw_Data!F1871</f>
        <v>6.31</v>
      </c>
      <c r="G1871" s="18">
        <f>IF(Raw_Data!G1871="",ROUND(AVERAGEIFS(Raw_Data!$G$2:$G$4001,Raw_Data!$E$2:$E$4001,E1871),1),Raw_Data!G1871)</f>
        <v>729.5</v>
      </c>
      <c r="H1871" s="15">
        <f>Raw_Data!H1871</f>
        <v>17.2</v>
      </c>
      <c r="I1871" s="15">
        <f>Raw_Data!I1871</f>
        <v>83.9</v>
      </c>
      <c r="J1871" s="15">
        <f>Raw_Data!J1871</f>
        <v>7.6</v>
      </c>
      <c r="K1871" s="15">
        <f>Raw_Data!K1871</f>
        <v>5.87</v>
      </c>
      <c r="L1871" s="18">
        <f>IF(Raw_Data!L1871="",ROUND(AVERAGEIFS(Raw_Data!$L$2:$L$4001,Raw_Data!$E$2:$E$4001,E1871),1),Raw_Data!L1871)</f>
        <v>26.7</v>
      </c>
      <c r="M1871" s="15">
        <f>Raw_Data!M1871</f>
        <v>193.2</v>
      </c>
      <c r="N1871" s="15">
        <f>Raw_Data!N1871</f>
        <v>76.8</v>
      </c>
      <c r="O1871" s="15">
        <f>Raw_Data!O1871</f>
        <v>101.4</v>
      </c>
      <c r="P1871" s="15" t="str">
        <f>Raw_Data!P1871</f>
        <v>Flood</v>
      </c>
      <c r="Q1871" s="15">
        <f>Raw_Data!Q1871</f>
        <v>175.1</v>
      </c>
      <c r="R1871" s="15">
        <f>Raw_Data!R1871</f>
        <v>9.18</v>
      </c>
      <c r="S1871" s="15">
        <f>Raw_Data!S1871</f>
        <v>0.85</v>
      </c>
      <c r="T1871" s="18">
        <f>IF(Raw_Data!T1871="",ROUND(AVERAGEIFS(Raw_Data!$T$2:$T$4001,Raw_Data!$E$2:$E$4001,E1871,Raw_Data!$D$2:$D$4001,D1871),2),IF(Raw_Data!T1871&gt;INDEX(Cleaning_Reference!$F$6:$F$13,MATCH(D1871,Cleaning_Reference!$A$6:$A$13,0)),INDEX(Cleaning_Reference!$F$6:$F$13,MATCH(D1871,Cleaning_Reference!$A$6:$A$13,0)),Raw_Data!T1871))</f>
        <v>1.6</v>
      </c>
      <c r="U1871" s="15">
        <f>Raw_Data!U1871</f>
        <v>10.1</v>
      </c>
      <c r="V1871" s="15">
        <f>Raw_Data!V1871</f>
        <v>21056</v>
      </c>
      <c r="W1871" s="15">
        <f>Raw_Data!W1871</f>
        <v>399343</v>
      </c>
      <c r="X1871" s="15">
        <f>Raw_Data!X1871</f>
        <v>212666</v>
      </c>
      <c r="Y1871" s="15">
        <f>Raw_Data!Y1871</f>
        <v>-186677</v>
      </c>
      <c r="Z1871" s="15">
        <f>Raw_Data!Z1871</f>
        <v>13029</v>
      </c>
      <c r="AA1871" s="15">
        <f>Raw_Data!AA1871</f>
        <v>0.77500000000000002</v>
      </c>
      <c r="AB1871" s="15">
        <f>Raw_Data!AB1871</f>
        <v>38.299999999999997</v>
      </c>
      <c r="AC1871" s="19" t="str">
        <f>IF(Raw_Data!G1871="","Yes","No")</f>
        <v>No</v>
      </c>
      <c r="AD1871" s="19" t="str">
        <f>IF(Raw_Data!L1871="","Yes","No")</f>
        <v>No</v>
      </c>
      <c r="AE1871" s="19" t="str">
        <f>IF(Raw_Data!T1871="","Imputed",IF(Raw_Data!T1871&gt;INDEX(Cleaning_Reference!$F$6:$F$13,MATCH(D1871,Cleaning_Reference!$A$6:$A$13,0)),"Capped","Original"))</f>
        <v>Original</v>
      </c>
      <c r="AF1871" s="21">
        <f t="shared" si="29"/>
        <v>10.1</v>
      </c>
    </row>
    <row r="1872" spans="1:32" ht="15" customHeight="1" x14ac:dyDescent="0.3">
      <c r="A1872" s="20" t="str">
        <f>Raw_Data!A1872</f>
        <v>SF11871</v>
      </c>
      <c r="B1872" s="15" t="str">
        <f>Raw_Data!B1872</f>
        <v>Tamil Nadu</v>
      </c>
      <c r="C1872" s="15" t="str">
        <f>Raw_Data!C1872</f>
        <v>Guntur</v>
      </c>
      <c r="D1872" s="15" t="str">
        <f>Raw_Data!D1872</f>
        <v>Sugarcane</v>
      </c>
      <c r="E1872" s="15" t="str">
        <f>Raw_Data!E1872</f>
        <v>Kharif</v>
      </c>
      <c r="F1872" s="15">
        <f>Raw_Data!F1872</f>
        <v>10.11</v>
      </c>
      <c r="G1872" s="18">
        <f>IF(Raw_Data!G1872="",ROUND(AVERAGEIFS(Raw_Data!$G$2:$G$4001,Raw_Data!$E$2:$E$4001,E1872),1),Raw_Data!G1872)</f>
        <v>833.3</v>
      </c>
      <c r="H1872" s="15">
        <f>Raw_Data!H1872</f>
        <v>27.6</v>
      </c>
      <c r="I1872" s="15">
        <f>Raw_Data!I1872</f>
        <v>72.2</v>
      </c>
      <c r="J1872" s="15">
        <f>Raw_Data!J1872</f>
        <v>8.8000000000000007</v>
      </c>
      <c r="K1872" s="15">
        <f>Raw_Data!K1872</f>
        <v>6.63</v>
      </c>
      <c r="L1872" s="18">
        <f>IF(Raw_Data!L1872="",ROUND(AVERAGEIFS(Raw_Data!$L$2:$L$4001,Raw_Data!$E$2:$E$4001,E1872),1),Raw_Data!L1872)</f>
        <v>25.3</v>
      </c>
      <c r="M1872" s="15">
        <f>Raw_Data!M1872</f>
        <v>107.5</v>
      </c>
      <c r="N1872" s="15">
        <f>Raw_Data!N1872</f>
        <v>43.7</v>
      </c>
      <c r="O1872" s="15">
        <f>Raw_Data!O1872</f>
        <v>79.099999999999994</v>
      </c>
      <c r="P1872" s="15" t="str">
        <f>Raw_Data!P1872</f>
        <v>Rainfed</v>
      </c>
      <c r="Q1872" s="15">
        <f>Raw_Data!Q1872</f>
        <v>213.5</v>
      </c>
      <c r="R1872" s="15">
        <f>Raw_Data!R1872</f>
        <v>4.8499999999999996</v>
      </c>
      <c r="S1872" s="15">
        <f>Raw_Data!S1872</f>
        <v>0.76</v>
      </c>
      <c r="T1872" s="18">
        <f>IF(Raw_Data!T1872="",ROUND(AVERAGEIFS(Raw_Data!$T$2:$T$4001,Raw_Data!$E$2:$E$4001,E1872,Raw_Data!$D$2:$D$4001,D1872),2),IF(Raw_Data!T1872&gt;INDEX(Cleaning_Reference!$F$6:$F$13,MATCH(D1872,Cleaning_Reference!$A$6:$A$13,0)),INDEX(Cleaning_Reference!$F$6:$F$13,MATCH(D1872,Cleaning_Reference!$A$6:$A$13,0)),Raw_Data!T1872))</f>
        <v>73.400000000000006</v>
      </c>
      <c r="U1872" s="15">
        <f>Raw_Data!U1872</f>
        <v>742.07</v>
      </c>
      <c r="V1872" s="15">
        <f>Raw_Data!V1872</f>
        <v>3269</v>
      </c>
      <c r="W1872" s="15">
        <f>Raw_Data!W1872</f>
        <v>649426</v>
      </c>
      <c r="X1872" s="15">
        <f>Raw_Data!X1872</f>
        <v>2425827</v>
      </c>
      <c r="Y1872" s="15">
        <f>Raw_Data!Y1872</f>
        <v>1776401</v>
      </c>
      <c r="Z1872" s="15">
        <f>Raw_Data!Z1872</f>
        <v>10915</v>
      </c>
      <c r="AA1872" s="15">
        <f>Raw_Data!AA1872</f>
        <v>67.986000000000004</v>
      </c>
      <c r="AB1872" s="15">
        <f>Raw_Data!AB1872</f>
        <v>37.200000000000003</v>
      </c>
      <c r="AC1872" s="19" t="str">
        <f>IF(Raw_Data!G1872="","Yes","No")</f>
        <v>No</v>
      </c>
      <c r="AD1872" s="19" t="str">
        <f>IF(Raw_Data!L1872="","Yes","No")</f>
        <v>No</v>
      </c>
      <c r="AE1872" s="19" t="str">
        <f>IF(Raw_Data!T1872="","Imputed",IF(Raw_Data!T1872&gt;INDEX(Cleaning_Reference!$F$6:$F$13,MATCH(D1872,Cleaning_Reference!$A$6:$A$13,0)),"Capped","Original"))</f>
        <v>Original</v>
      </c>
      <c r="AF1872" s="21">
        <f t="shared" si="29"/>
        <v>742.07</v>
      </c>
    </row>
    <row r="1873" spans="1:32" ht="15" customHeight="1" x14ac:dyDescent="0.3">
      <c r="A1873" s="20" t="str">
        <f>Raw_Data!A1873</f>
        <v>SF11872</v>
      </c>
      <c r="B1873" s="15" t="str">
        <f>Raw_Data!B1873</f>
        <v>Tamil Nadu</v>
      </c>
      <c r="C1873" s="15" t="str">
        <f>Raw_Data!C1873</f>
        <v>Raichur</v>
      </c>
      <c r="D1873" s="15" t="str">
        <f>Raw_Data!D1873</f>
        <v>Maize</v>
      </c>
      <c r="E1873" s="15" t="str">
        <f>Raw_Data!E1873</f>
        <v>Zaid</v>
      </c>
      <c r="F1873" s="15">
        <f>Raw_Data!F1873</f>
        <v>14.61</v>
      </c>
      <c r="G1873" s="18">
        <f>IF(Raw_Data!G1873="",ROUND(AVERAGEIFS(Raw_Data!$G$2:$G$4001,Raw_Data!$E$2:$E$4001,E1873),1),Raw_Data!G1873)</f>
        <v>172.6</v>
      </c>
      <c r="H1873" s="15">
        <f>Raw_Data!H1873</f>
        <v>33.4</v>
      </c>
      <c r="I1873" s="15">
        <f>Raw_Data!I1873</f>
        <v>54.7</v>
      </c>
      <c r="J1873" s="15">
        <f>Raw_Data!J1873</f>
        <v>8.3000000000000007</v>
      </c>
      <c r="K1873" s="15">
        <f>Raw_Data!K1873</f>
        <v>6.52</v>
      </c>
      <c r="L1873" s="18">
        <f>IF(Raw_Data!L1873="",ROUND(AVERAGEIFS(Raw_Data!$L$2:$L$4001,Raw_Data!$E$2:$E$4001,E1873),1),Raw_Data!L1873)</f>
        <v>11.3</v>
      </c>
      <c r="M1873" s="15">
        <f>Raw_Data!M1873</f>
        <v>78.8</v>
      </c>
      <c r="N1873" s="15">
        <f>Raw_Data!N1873</f>
        <v>91.2</v>
      </c>
      <c r="O1873" s="15">
        <f>Raw_Data!O1873</f>
        <v>70.2</v>
      </c>
      <c r="P1873" s="15" t="str">
        <f>Raw_Data!P1873</f>
        <v>Sprinkler</v>
      </c>
      <c r="Q1873" s="15">
        <f>Raw_Data!Q1873</f>
        <v>175.3</v>
      </c>
      <c r="R1873" s="15">
        <f>Raw_Data!R1873</f>
        <v>5.55</v>
      </c>
      <c r="S1873" s="15">
        <f>Raw_Data!S1873</f>
        <v>0.75</v>
      </c>
      <c r="T1873" s="18">
        <f>IF(Raw_Data!T1873="",ROUND(AVERAGEIFS(Raw_Data!$T$2:$T$4001,Raw_Data!$E$2:$E$4001,E1873,Raw_Data!$D$2:$D$4001,D1873),2),IF(Raw_Data!T1873&gt;INDEX(Cleaning_Reference!$F$6:$F$13,MATCH(D1873,Cleaning_Reference!$A$6:$A$13,0)),INDEX(Cleaning_Reference!$F$6:$F$13,MATCH(D1873,Cleaning_Reference!$A$6:$A$13,0)),Raw_Data!T1873))</f>
        <v>2.34</v>
      </c>
      <c r="U1873" s="15">
        <f>Raw_Data!U1873</f>
        <v>34.19</v>
      </c>
      <c r="V1873" s="15">
        <f>Raw_Data!V1873</f>
        <v>19724</v>
      </c>
      <c r="W1873" s="15">
        <f>Raw_Data!W1873</f>
        <v>1023286</v>
      </c>
      <c r="X1873" s="15">
        <f>Raw_Data!X1873</f>
        <v>674364</v>
      </c>
      <c r="Y1873" s="15">
        <f>Raw_Data!Y1873</f>
        <v>-348922</v>
      </c>
      <c r="Z1873" s="15">
        <f>Raw_Data!Z1873</f>
        <v>8220</v>
      </c>
      <c r="AA1873" s="15">
        <f>Raw_Data!AA1873</f>
        <v>4.1589999999999998</v>
      </c>
      <c r="AB1873" s="15">
        <f>Raw_Data!AB1873</f>
        <v>37.200000000000003</v>
      </c>
      <c r="AC1873" s="19" t="str">
        <f>IF(Raw_Data!G1873="","Yes","No")</f>
        <v>No</v>
      </c>
      <c r="AD1873" s="19" t="str">
        <f>IF(Raw_Data!L1873="","Yes","No")</f>
        <v>No</v>
      </c>
      <c r="AE1873" s="19" t="str">
        <f>IF(Raw_Data!T1873="","Imputed",IF(Raw_Data!T1873&gt;INDEX(Cleaning_Reference!$F$6:$F$13,MATCH(D1873,Cleaning_Reference!$A$6:$A$13,0)),"Capped","Original"))</f>
        <v>Original</v>
      </c>
      <c r="AF1873" s="21">
        <f t="shared" si="29"/>
        <v>34.19</v>
      </c>
    </row>
    <row r="1874" spans="1:32" ht="15" customHeight="1" x14ac:dyDescent="0.3">
      <c r="A1874" s="20" t="str">
        <f>Raw_Data!A1874</f>
        <v>SF11873</v>
      </c>
      <c r="B1874" s="15" t="str">
        <f>Raw_Data!B1874</f>
        <v>Maharashtra</v>
      </c>
      <c r="C1874" s="15" t="str">
        <f>Raw_Data!C1874</f>
        <v>Warangal</v>
      </c>
      <c r="D1874" s="15" t="str">
        <f>Raw_Data!D1874</f>
        <v>Rice</v>
      </c>
      <c r="E1874" s="15" t="str">
        <f>Raw_Data!E1874</f>
        <v>Rabi</v>
      </c>
      <c r="F1874" s="15">
        <f>Raw_Data!F1874</f>
        <v>14.26</v>
      </c>
      <c r="G1874" s="18">
        <f>IF(Raw_Data!G1874="",ROUND(AVERAGEIFS(Raw_Data!$G$2:$G$4001,Raw_Data!$E$2:$E$4001,E1874),1),Raw_Data!G1874)</f>
        <v>602.1</v>
      </c>
      <c r="H1874" s="15">
        <f>Raw_Data!H1874</f>
        <v>26</v>
      </c>
      <c r="I1874" s="15">
        <f>Raw_Data!I1874</f>
        <v>55</v>
      </c>
      <c r="J1874" s="15">
        <f>Raw_Data!J1874</f>
        <v>7</v>
      </c>
      <c r="K1874" s="15">
        <f>Raw_Data!K1874</f>
        <v>7.18</v>
      </c>
      <c r="L1874" s="18">
        <f>IF(Raw_Data!L1874="",ROUND(AVERAGEIFS(Raw_Data!$L$2:$L$4001,Raw_Data!$E$2:$E$4001,E1874),1),Raw_Data!L1874)</f>
        <v>22.6</v>
      </c>
      <c r="M1874" s="15">
        <f>Raw_Data!M1874</f>
        <v>144.5</v>
      </c>
      <c r="N1874" s="15">
        <f>Raw_Data!N1874</f>
        <v>78.5</v>
      </c>
      <c r="O1874" s="15">
        <f>Raw_Data!O1874</f>
        <v>98.2</v>
      </c>
      <c r="P1874" s="15" t="str">
        <f>Raw_Data!P1874</f>
        <v>Flood</v>
      </c>
      <c r="Q1874" s="15">
        <f>Raw_Data!Q1874</f>
        <v>66.599999999999994</v>
      </c>
      <c r="R1874" s="15">
        <f>Raw_Data!R1874</f>
        <v>6.09</v>
      </c>
      <c r="S1874" s="15">
        <f>Raw_Data!S1874</f>
        <v>0.84</v>
      </c>
      <c r="T1874" s="18">
        <f>IF(Raw_Data!T1874="",ROUND(AVERAGEIFS(Raw_Data!$T$2:$T$4001,Raw_Data!$E$2:$E$4001,E1874,Raw_Data!$D$2:$D$4001,D1874),2),IF(Raw_Data!T1874&gt;INDEX(Cleaning_Reference!$F$6:$F$13,MATCH(D1874,Cleaning_Reference!$A$6:$A$13,0)),INDEX(Cleaning_Reference!$F$6:$F$13,MATCH(D1874,Cleaning_Reference!$A$6:$A$13,0)),Raw_Data!T1874))</f>
        <v>3.2</v>
      </c>
      <c r="U1874" s="15">
        <f>Raw_Data!U1874</f>
        <v>45.63</v>
      </c>
      <c r="V1874" s="15">
        <f>Raw_Data!V1874</f>
        <v>25473</v>
      </c>
      <c r="W1874" s="15">
        <f>Raw_Data!W1874</f>
        <v>769972</v>
      </c>
      <c r="X1874" s="15">
        <f>Raw_Data!X1874</f>
        <v>1162333</v>
      </c>
      <c r="Y1874" s="15">
        <f>Raw_Data!Y1874</f>
        <v>392361</v>
      </c>
      <c r="Z1874" s="15">
        <f>Raw_Data!Z1874</f>
        <v>25837</v>
      </c>
      <c r="AA1874" s="15">
        <f>Raw_Data!AA1874</f>
        <v>1.766</v>
      </c>
      <c r="AB1874" s="15">
        <f>Raw_Data!AB1874</f>
        <v>39.700000000000003</v>
      </c>
      <c r="AC1874" s="19" t="str">
        <f>IF(Raw_Data!G1874="","Yes","No")</f>
        <v>No</v>
      </c>
      <c r="AD1874" s="19" t="str">
        <f>IF(Raw_Data!L1874="","Yes","No")</f>
        <v>No</v>
      </c>
      <c r="AE1874" s="19" t="str">
        <f>IF(Raw_Data!T1874="","Imputed",IF(Raw_Data!T1874&gt;INDEX(Cleaning_Reference!$F$6:$F$13,MATCH(D1874,Cleaning_Reference!$A$6:$A$13,0)),"Capped","Original"))</f>
        <v>Original</v>
      </c>
      <c r="AF1874" s="21">
        <f t="shared" si="29"/>
        <v>45.63</v>
      </c>
    </row>
    <row r="1875" spans="1:32" ht="15" customHeight="1" x14ac:dyDescent="0.3">
      <c r="A1875" s="20" t="str">
        <f>Raw_Data!A1875</f>
        <v>SF11874</v>
      </c>
      <c r="B1875" s="15" t="str">
        <f>Raw_Data!B1875</f>
        <v>Madhya Pradesh</v>
      </c>
      <c r="C1875" s="15" t="str">
        <f>Raw_Data!C1875</f>
        <v>Raichur</v>
      </c>
      <c r="D1875" s="15" t="str">
        <f>Raw_Data!D1875</f>
        <v>Cotton</v>
      </c>
      <c r="E1875" s="15" t="str">
        <f>Raw_Data!E1875</f>
        <v>Zaid</v>
      </c>
      <c r="F1875" s="15">
        <f>Raw_Data!F1875</f>
        <v>5.44</v>
      </c>
      <c r="G1875" s="18">
        <f>IF(Raw_Data!G1875="",ROUND(AVERAGEIFS(Raw_Data!$G$2:$G$4001,Raw_Data!$E$2:$E$4001,E1875),1),Raw_Data!G1875)</f>
        <v>542.20000000000005</v>
      </c>
      <c r="H1875" s="15">
        <f>Raw_Data!H1875</f>
        <v>34</v>
      </c>
      <c r="I1875" s="15">
        <f>Raw_Data!I1875</f>
        <v>35.9</v>
      </c>
      <c r="J1875" s="15">
        <f>Raw_Data!J1875</f>
        <v>7.7</v>
      </c>
      <c r="K1875" s="15">
        <f>Raw_Data!K1875</f>
        <v>6.63</v>
      </c>
      <c r="L1875" s="18">
        <f>IF(Raw_Data!L1875="",ROUND(AVERAGEIFS(Raw_Data!$L$2:$L$4001,Raw_Data!$E$2:$E$4001,E1875),1),Raw_Data!L1875)</f>
        <v>20.100000000000001</v>
      </c>
      <c r="M1875" s="15">
        <f>Raw_Data!M1875</f>
        <v>40.5</v>
      </c>
      <c r="N1875" s="15">
        <f>Raw_Data!N1875</f>
        <v>46.1</v>
      </c>
      <c r="O1875" s="15">
        <f>Raw_Data!O1875</f>
        <v>76.900000000000006</v>
      </c>
      <c r="P1875" s="15" t="str">
        <f>Raw_Data!P1875</f>
        <v>Drip</v>
      </c>
      <c r="Q1875" s="15">
        <f>Raw_Data!Q1875</f>
        <v>88</v>
      </c>
      <c r="R1875" s="15">
        <f>Raw_Data!R1875</f>
        <v>8.09</v>
      </c>
      <c r="S1875" s="15">
        <f>Raw_Data!S1875</f>
        <v>0.97</v>
      </c>
      <c r="T1875" s="18">
        <f>IF(Raw_Data!T1875="",ROUND(AVERAGEIFS(Raw_Data!$T$2:$T$4001,Raw_Data!$E$2:$E$4001,E1875,Raw_Data!$D$2:$D$4001,D1875),2),IF(Raw_Data!T1875&gt;INDEX(Cleaning_Reference!$F$6:$F$13,MATCH(D1875,Cleaning_Reference!$A$6:$A$13,0)),INDEX(Cleaning_Reference!$F$6:$F$13,MATCH(D1875,Cleaning_Reference!$A$6:$A$13,0)),Raw_Data!T1875))</f>
        <v>1.23</v>
      </c>
      <c r="U1875" s="15">
        <f>Raw_Data!U1875</f>
        <v>6.69</v>
      </c>
      <c r="V1875" s="15">
        <f>Raw_Data!V1875</f>
        <v>65404</v>
      </c>
      <c r="W1875" s="15">
        <f>Raw_Data!W1875</f>
        <v>303592</v>
      </c>
      <c r="X1875" s="15">
        <f>Raw_Data!X1875</f>
        <v>437553</v>
      </c>
      <c r="Y1875" s="15">
        <f>Raw_Data!Y1875</f>
        <v>133961</v>
      </c>
      <c r="Z1875" s="15">
        <f>Raw_Data!Z1875</f>
        <v>3179</v>
      </c>
      <c r="AA1875" s="15">
        <f>Raw_Data!AA1875</f>
        <v>2.1040000000000001</v>
      </c>
      <c r="AB1875" s="15">
        <f>Raw_Data!AB1875</f>
        <v>33.6</v>
      </c>
      <c r="AC1875" s="19" t="str">
        <f>IF(Raw_Data!G1875="","Yes","No")</f>
        <v>No</v>
      </c>
      <c r="AD1875" s="19" t="str">
        <f>IF(Raw_Data!L1875="","Yes","No")</f>
        <v>No</v>
      </c>
      <c r="AE1875" s="19" t="str">
        <f>IF(Raw_Data!T1875="","Imputed",IF(Raw_Data!T1875&gt;INDEX(Cleaning_Reference!$F$6:$F$13,MATCH(D1875,Cleaning_Reference!$A$6:$A$13,0)),"Capped","Original"))</f>
        <v>Original</v>
      </c>
      <c r="AF1875" s="21">
        <f t="shared" si="29"/>
        <v>6.69</v>
      </c>
    </row>
    <row r="1876" spans="1:32" ht="15" customHeight="1" x14ac:dyDescent="0.3">
      <c r="A1876" s="20" t="str">
        <f>Raw_Data!A1876</f>
        <v>SF11875</v>
      </c>
      <c r="B1876" s="15" t="str">
        <f>Raw_Data!B1876</f>
        <v>Karnataka</v>
      </c>
      <c r="C1876" s="15" t="str">
        <f>Raw_Data!C1876</f>
        <v>Nashik</v>
      </c>
      <c r="D1876" s="15" t="str">
        <f>Raw_Data!D1876</f>
        <v>Wheat</v>
      </c>
      <c r="E1876" s="15" t="str">
        <f>Raw_Data!E1876</f>
        <v>Kharif</v>
      </c>
      <c r="F1876" s="15">
        <f>Raw_Data!F1876</f>
        <v>4.7</v>
      </c>
      <c r="G1876" s="18">
        <f>IF(Raw_Data!G1876="",ROUND(AVERAGEIFS(Raw_Data!$G$2:$G$4001,Raw_Data!$E$2:$E$4001,E1876),1),Raw_Data!G1876)</f>
        <v>757.9</v>
      </c>
      <c r="H1876" s="15">
        <f>Raw_Data!H1876</f>
        <v>32.4</v>
      </c>
      <c r="I1876" s="15">
        <f>Raw_Data!I1876</f>
        <v>67.7</v>
      </c>
      <c r="J1876" s="15">
        <f>Raw_Data!J1876</f>
        <v>6.2</v>
      </c>
      <c r="K1876" s="15">
        <f>Raw_Data!K1876</f>
        <v>6.84</v>
      </c>
      <c r="L1876" s="18">
        <f>IF(Raw_Data!L1876="",ROUND(AVERAGEIFS(Raw_Data!$L$2:$L$4001,Raw_Data!$E$2:$E$4001,E1876),1),Raw_Data!L1876)</f>
        <v>29</v>
      </c>
      <c r="M1876" s="15">
        <f>Raw_Data!M1876</f>
        <v>126.1</v>
      </c>
      <c r="N1876" s="15">
        <f>Raw_Data!N1876</f>
        <v>77.3</v>
      </c>
      <c r="O1876" s="15">
        <f>Raw_Data!O1876</f>
        <v>90.3</v>
      </c>
      <c r="P1876" s="15" t="str">
        <f>Raw_Data!P1876</f>
        <v>Sprinkler</v>
      </c>
      <c r="Q1876" s="15">
        <f>Raw_Data!Q1876</f>
        <v>184.6</v>
      </c>
      <c r="R1876" s="15">
        <f>Raw_Data!R1876</f>
        <v>6.49</v>
      </c>
      <c r="S1876" s="15">
        <f>Raw_Data!S1876</f>
        <v>0.8</v>
      </c>
      <c r="T1876" s="18">
        <f>IF(Raw_Data!T1876="",ROUND(AVERAGEIFS(Raw_Data!$T$2:$T$4001,Raw_Data!$E$2:$E$4001,E1876,Raw_Data!$D$2:$D$4001,D1876),2),IF(Raw_Data!T1876&gt;INDEX(Cleaning_Reference!$F$6:$F$13,MATCH(D1876,Cleaning_Reference!$A$6:$A$13,0)),INDEX(Cleaning_Reference!$F$6:$F$13,MATCH(D1876,Cleaning_Reference!$A$6:$A$13,0)),Raw_Data!T1876))</f>
        <v>3.02</v>
      </c>
      <c r="U1876" s="15">
        <f>Raw_Data!U1876</f>
        <v>14.19</v>
      </c>
      <c r="V1876" s="15">
        <f>Raw_Data!V1876</f>
        <v>21761</v>
      </c>
      <c r="W1876" s="15">
        <f>Raw_Data!W1876</f>
        <v>337155</v>
      </c>
      <c r="X1876" s="15">
        <f>Raw_Data!X1876</f>
        <v>308789</v>
      </c>
      <c r="Y1876" s="15">
        <f>Raw_Data!Y1876</f>
        <v>-28366</v>
      </c>
      <c r="Z1876" s="15">
        <f>Raw_Data!Z1876</f>
        <v>2200</v>
      </c>
      <c r="AA1876" s="15">
        <f>Raw_Data!AA1876</f>
        <v>6.45</v>
      </c>
      <c r="AB1876" s="15">
        <f>Raw_Data!AB1876</f>
        <v>42.1</v>
      </c>
      <c r="AC1876" s="19" t="str">
        <f>IF(Raw_Data!G1876="","Yes","No")</f>
        <v>No</v>
      </c>
      <c r="AD1876" s="19" t="str">
        <f>IF(Raw_Data!L1876="","Yes","No")</f>
        <v>No</v>
      </c>
      <c r="AE1876" s="19" t="str">
        <f>IF(Raw_Data!T1876="","Imputed",IF(Raw_Data!T1876&gt;INDEX(Cleaning_Reference!$F$6:$F$13,MATCH(D1876,Cleaning_Reference!$A$6:$A$13,0)),"Capped","Original"))</f>
        <v>Original</v>
      </c>
      <c r="AF1876" s="21">
        <f t="shared" si="29"/>
        <v>14.19</v>
      </c>
    </row>
    <row r="1877" spans="1:32" ht="15" customHeight="1" x14ac:dyDescent="0.3">
      <c r="A1877" s="20" t="str">
        <f>Raw_Data!A1877</f>
        <v>SF11876</v>
      </c>
      <c r="B1877" s="15" t="str">
        <f>Raw_Data!B1877</f>
        <v>Karnataka</v>
      </c>
      <c r="C1877" s="15" t="str">
        <f>Raw_Data!C1877</f>
        <v>Krishna</v>
      </c>
      <c r="D1877" s="15" t="str">
        <f>Raw_Data!D1877</f>
        <v>Maize</v>
      </c>
      <c r="E1877" s="15" t="str">
        <f>Raw_Data!E1877</f>
        <v>Rabi</v>
      </c>
      <c r="F1877" s="15">
        <f>Raw_Data!F1877</f>
        <v>9.91</v>
      </c>
      <c r="G1877" s="18">
        <f>IF(Raw_Data!G1877="",ROUND(AVERAGEIFS(Raw_Data!$G$2:$G$4001,Raw_Data!$E$2:$E$4001,E1877),1),Raw_Data!G1877)</f>
        <v>503.5</v>
      </c>
      <c r="H1877" s="15">
        <f>Raw_Data!H1877</f>
        <v>24.6</v>
      </c>
      <c r="I1877" s="15">
        <f>Raw_Data!I1877</f>
        <v>47.3</v>
      </c>
      <c r="J1877" s="15">
        <f>Raw_Data!J1877</f>
        <v>6.7</v>
      </c>
      <c r="K1877" s="15">
        <f>Raw_Data!K1877</f>
        <v>7.24</v>
      </c>
      <c r="L1877" s="18">
        <f>IF(Raw_Data!L1877="",ROUND(AVERAGEIFS(Raw_Data!$L$2:$L$4001,Raw_Data!$E$2:$E$4001,E1877),1),Raw_Data!L1877)</f>
        <v>20.6</v>
      </c>
      <c r="M1877" s="15">
        <f>Raw_Data!M1877</f>
        <v>113.3</v>
      </c>
      <c r="N1877" s="15">
        <f>Raw_Data!N1877</f>
        <v>46.3</v>
      </c>
      <c r="O1877" s="15">
        <f>Raw_Data!O1877</f>
        <v>106.8</v>
      </c>
      <c r="P1877" s="15" t="str">
        <f>Raw_Data!P1877</f>
        <v>Drip</v>
      </c>
      <c r="Q1877" s="15">
        <f>Raw_Data!Q1877</f>
        <v>238</v>
      </c>
      <c r="R1877" s="15">
        <f>Raw_Data!R1877</f>
        <v>4.34</v>
      </c>
      <c r="S1877" s="15">
        <f>Raw_Data!S1877</f>
        <v>0.7</v>
      </c>
      <c r="T1877" s="18">
        <f>IF(Raw_Data!T1877="",ROUND(AVERAGEIFS(Raw_Data!$T$2:$T$4001,Raw_Data!$E$2:$E$4001,E1877,Raw_Data!$D$2:$D$4001,D1877),2),IF(Raw_Data!T1877&gt;INDEX(Cleaning_Reference!$F$6:$F$13,MATCH(D1877,Cleaning_Reference!$A$6:$A$13,0)),INDEX(Cleaning_Reference!$F$6:$F$13,MATCH(D1877,Cleaning_Reference!$A$6:$A$13,0)),Raw_Data!T1877))</f>
        <v>3.56</v>
      </c>
      <c r="U1877" s="15">
        <f>Raw_Data!U1877</f>
        <v>35.28</v>
      </c>
      <c r="V1877" s="15">
        <f>Raw_Data!V1877</f>
        <v>20713</v>
      </c>
      <c r="W1877" s="15">
        <f>Raw_Data!W1877</f>
        <v>544234</v>
      </c>
      <c r="X1877" s="15">
        <f>Raw_Data!X1877</f>
        <v>730755</v>
      </c>
      <c r="Y1877" s="15">
        <f>Raw_Data!Y1877</f>
        <v>186521</v>
      </c>
      <c r="Z1877" s="15">
        <f>Raw_Data!Z1877</f>
        <v>4960</v>
      </c>
      <c r="AA1877" s="15">
        <f>Raw_Data!AA1877</f>
        <v>7.1130000000000004</v>
      </c>
      <c r="AB1877" s="15">
        <f>Raw_Data!AB1877</f>
        <v>42</v>
      </c>
      <c r="AC1877" s="19" t="str">
        <f>IF(Raw_Data!G1877="","Yes","No")</f>
        <v>No</v>
      </c>
      <c r="AD1877" s="19" t="str">
        <f>IF(Raw_Data!L1877="","Yes","No")</f>
        <v>No</v>
      </c>
      <c r="AE1877" s="19" t="str">
        <f>IF(Raw_Data!T1877="","Imputed",IF(Raw_Data!T1877&gt;INDEX(Cleaning_Reference!$F$6:$F$13,MATCH(D1877,Cleaning_Reference!$A$6:$A$13,0)),"Capped","Original"))</f>
        <v>Original</v>
      </c>
      <c r="AF1877" s="21">
        <f t="shared" si="29"/>
        <v>35.28</v>
      </c>
    </row>
    <row r="1878" spans="1:32" ht="15" customHeight="1" x14ac:dyDescent="0.3">
      <c r="A1878" s="20" t="str">
        <f>Raw_Data!A1878</f>
        <v>SF11877</v>
      </c>
      <c r="B1878" s="15" t="str">
        <f>Raw_Data!B1878</f>
        <v>Andhra Pradesh</v>
      </c>
      <c r="C1878" s="15" t="str">
        <f>Raw_Data!C1878</f>
        <v>Warangal</v>
      </c>
      <c r="D1878" s="15" t="str">
        <f>Raw_Data!D1878</f>
        <v>Wheat</v>
      </c>
      <c r="E1878" s="15" t="str">
        <f>Raw_Data!E1878</f>
        <v>Kharif</v>
      </c>
      <c r="F1878" s="15">
        <f>Raw_Data!F1878</f>
        <v>10.01</v>
      </c>
      <c r="G1878" s="18">
        <f>IF(Raw_Data!G1878="",ROUND(AVERAGEIFS(Raw_Data!$G$2:$G$4001,Raw_Data!$E$2:$E$4001,E1878),1),Raw_Data!G1878)</f>
        <v>928.5</v>
      </c>
      <c r="H1878" s="15">
        <f>Raw_Data!H1878</f>
        <v>28.6</v>
      </c>
      <c r="I1878" s="15">
        <f>Raw_Data!I1878</f>
        <v>80.5</v>
      </c>
      <c r="J1878" s="15">
        <f>Raw_Data!J1878</f>
        <v>8.6999999999999993</v>
      </c>
      <c r="K1878" s="15">
        <f>Raw_Data!K1878</f>
        <v>6.25</v>
      </c>
      <c r="L1878" s="18">
        <f>IF(Raw_Data!L1878="",ROUND(AVERAGEIFS(Raw_Data!$L$2:$L$4001,Raw_Data!$E$2:$E$4001,E1878),1),Raw_Data!L1878)</f>
        <v>33.799999999999997</v>
      </c>
      <c r="M1878" s="15">
        <f>Raw_Data!M1878</f>
        <v>102.8</v>
      </c>
      <c r="N1878" s="15">
        <f>Raw_Data!N1878</f>
        <v>57</v>
      </c>
      <c r="O1878" s="15">
        <f>Raw_Data!O1878</f>
        <v>120.6</v>
      </c>
      <c r="P1878" s="15" t="str">
        <f>Raw_Data!P1878</f>
        <v>Rainfed</v>
      </c>
      <c r="Q1878" s="15">
        <f>Raw_Data!Q1878</f>
        <v>138.1</v>
      </c>
      <c r="R1878" s="15">
        <f>Raw_Data!R1878</f>
        <v>2.81</v>
      </c>
      <c r="S1878" s="15">
        <f>Raw_Data!S1878</f>
        <v>0.7</v>
      </c>
      <c r="T1878" s="18">
        <f>IF(Raw_Data!T1878="",ROUND(AVERAGEIFS(Raw_Data!$T$2:$T$4001,Raw_Data!$E$2:$E$4001,E1878,Raw_Data!$D$2:$D$4001,D1878),2),IF(Raw_Data!T1878&gt;INDEX(Cleaning_Reference!$F$6:$F$13,MATCH(D1878,Cleaning_Reference!$A$6:$A$13,0)),INDEX(Cleaning_Reference!$F$6:$F$13,MATCH(D1878,Cleaning_Reference!$A$6:$A$13,0)),Raw_Data!T1878))</f>
        <v>2.4</v>
      </c>
      <c r="U1878" s="15">
        <f>Raw_Data!U1878</f>
        <v>24.02</v>
      </c>
      <c r="V1878" s="15">
        <f>Raw_Data!V1878</f>
        <v>23272</v>
      </c>
      <c r="W1878" s="15">
        <f>Raw_Data!W1878</f>
        <v>429373</v>
      </c>
      <c r="X1878" s="15">
        <f>Raw_Data!X1878</f>
        <v>558993</v>
      </c>
      <c r="Y1878" s="15">
        <f>Raw_Data!Y1878</f>
        <v>129620</v>
      </c>
      <c r="Z1878" s="15">
        <f>Raw_Data!Z1878</f>
        <v>2771</v>
      </c>
      <c r="AA1878" s="15">
        <f>Raw_Data!AA1878</f>
        <v>8.6679999999999993</v>
      </c>
      <c r="AB1878" s="15">
        <f>Raw_Data!AB1878</f>
        <v>66.099999999999994</v>
      </c>
      <c r="AC1878" s="19" t="str">
        <f>IF(Raw_Data!G1878="","Yes","No")</f>
        <v>No</v>
      </c>
      <c r="AD1878" s="19" t="str">
        <f>IF(Raw_Data!L1878="","Yes","No")</f>
        <v>No</v>
      </c>
      <c r="AE1878" s="19" t="str">
        <f>IF(Raw_Data!T1878="","Imputed",IF(Raw_Data!T1878&gt;INDEX(Cleaning_Reference!$F$6:$F$13,MATCH(D1878,Cleaning_Reference!$A$6:$A$13,0)),"Capped","Original"))</f>
        <v>Original</v>
      </c>
      <c r="AF1878" s="21">
        <f t="shared" si="29"/>
        <v>24.02</v>
      </c>
    </row>
    <row r="1879" spans="1:32" ht="15" customHeight="1" x14ac:dyDescent="0.3">
      <c r="A1879" s="20" t="str">
        <f>Raw_Data!A1879</f>
        <v>SF11878</v>
      </c>
      <c r="B1879" s="15" t="str">
        <f>Raw_Data!B1879</f>
        <v>Andhra Pradesh</v>
      </c>
      <c r="C1879" s="15" t="str">
        <f>Raw_Data!C1879</f>
        <v>Nashik</v>
      </c>
      <c r="D1879" s="15" t="str">
        <f>Raw_Data!D1879</f>
        <v>Groundnut</v>
      </c>
      <c r="E1879" s="15" t="str">
        <f>Raw_Data!E1879</f>
        <v>Rabi</v>
      </c>
      <c r="F1879" s="15">
        <f>Raw_Data!F1879</f>
        <v>8.26</v>
      </c>
      <c r="G1879" s="18">
        <f>IF(Raw_Data!G1879="",ROUND(AVERAGEIFS(Raw_Data!$G$2:$G$4001,Raw_Data!$E$2:$E$4001,E1879),1),Raw_Data!G1879)</f>
        <v>647.9</v>
      </c>
      <c r="H1879" s="15">
        <f>Raw_Data!H1879</f>
        <v>23</v>
      </c>
      <c r="I1879" s="15">
        <f>Raw_Data!I1879</f>
        <v>62.1</v>
      </c>
      <c r="J1879" s="15">
        <f>Raw_Data!J1879</f>
        <v>6.8</v>
      </c>
      <c r="K1879" s="15">
        <f>Raw_Data!K1879</f>
        <v>7.61</v>
      </c>
      <c r="L1879" s="18">
        <f>IF(Raw_Data!L1879="",ROUND(AVERAGEIFS(Raw_Data!$L$2:$L$4001,Raw_Data!$E$2:$E$4001,E1879),1),Raw_Data!L1879)</f>
        <v>19.600000000000001</v>
      </c>
      <c r="M1879" s="15">
        <f>Raw_Data!M1879</f>
        <v>91.8</v>
      </c>
      <c r="N1879" s="15">
        <f>Raw_Data!N1879</f>
        <v>74</v>
      </c>
      <c r="O1879" s="15">
        <f>Raw_Data!O1879</f>
        <v>88.3</v>
      </c>
      <c r="P1879" s="15" t="str">
        <f>Raw_Data!P1879</f>
        <v>Flood</v>
      </c>
      <c r="Q1879" s="15">
        <f>Raw_Data!Q1879</f>
        <v>290</v>
      </c>
      <c r="R1879" s="15">
        <f>Raw_Data!R1879</f>
        <v>6.3</v>
      </c>
      <c r="S1879" s="15">
        <f>Raw_Data!S1879</f>
        <v>0.97</v>
      </c>
      <c r="T1879" s="18">
        <f>IF(Raw_Data!T1879="",ROUND(AVERAGEIFS(Raw_Data!$T$2:$T$4001,Raw_Data!$E$2:$E$4001,E1879,Raw_Data!$D$2:$D$4001,D1879),2),IF(Raw_Data!T1879&gt;INDEX(Cleaning_Reference!$F$6:$F$13,MATCH(D1879,Cleaning_Reference!$A$6:$A$13,0)),INDEX(Cleaning_Reference!$F$6:$F$13,MATCH(D1879,Cleaning_Reference!$A$6:$A$13,0)),Raw_Data!T1879))</f>
        <v>0.66</v>
      </c>
      <c r="U1879" s="15">
        <f>Raw_Data!U1879</f>
        <v>5.45</v>
      </c>
      <c r="V1879" s="15">
        <f>Raw_Data!V1879</f>
        <v>58598</v>
      </c>
      <c r="W1879" s="15">
        <f>Raw_Data!W1879</f>
        <v>802751</v>
      </c>
      <c r="X1879" s="15">
        <f>Raw_Data!X1879</f>
        <v>319359</v>
      </c>
      <c r="Y1879" s="15">
        <f>Raw_Data!Y1879</f>
        <v>-483392</v>
      </c>
      <c r="Z1879" s="15">
        <f>Raw_Data!Z1879</f>
        <v>5985</v>
      </c>
      <c r="AA1879" s="15">
        <f>Raw_Data!AA1879</f>
        <v>0.91100000000000003</v>
      </c>
      <c r="AB1879" s="15">
        <f>Raw_Data!AB1879</f>
        <v>32.9</v>
      </c>
      <c r="AC1879" s="19" t="str">
        <f>IF(Raw_Data!G1879="","Yes","No")</f>
        <v>No</v>
      </c>
      <c r="AD1879" s="19" t="str">
        <f>IF(Raw_Data!L1879="","Yes","No")</f>
        <v>No</v>
      </c>
      <c r="AE1879" s="19" t="str">
        <f>IF(Raw_Data!T1879="","Imputed",IF(Raw_Data!T1879&gt;INDEX(Cleaning_Reference!$F$6:$F$13,MATCH(D1879,Cleaning_Reference!$A$6:$A$13,0)),"Capped","Original"))</f>
        <v>Original</v>
      </c>
      <c r="AF1879" s="21">
        <f t="shared" si="29"/>
        <v>5.45</v>
      </c>
    </row>
    <row r="1880" spans="1:32" ht="15" customHeight="1" x14ac:dyDescent="0.3">
      <c r="A1880" s="20" t="str">
        <f>Raw_Data!A1880</f>
        <v>SF11879</v>
      </c>
      <c r="B1880" s="15" t="str">
        <f>Raw_Data!B1880</f>
        <v>Tamil Nadu</v>
      </c>
      <c r="C1880" s="15" t="str">
        <f>Raw_Data!C1880</f>
        <v>Ludhiana</v>
      </c>
      <c r="D1880" s="15" t="str">
        <f>Raw_Data!D1880</f>
        <v>Chilli</v>
      </c>
      <c r="E1880" s="15" t="str">
        <f>Raw_Data!E1880</f>
        <v>Rabi</v>
      </c>
      <c r="F1880" s="15">
        <f>Raw_Data!F1880</f>
        <v>8.8800000000000008</v>
      </c>
      <c r="G1880" s="18">
        <f>IF(Raw_Data!G1880="",ROUND(AVERAGEIFS(Raw_Data!$G$2:$G$4001,Raw_Data!$E$2:$E$4001,E1880),1),Raw_Data!G1880)</f>
        <v>347</v>
      </c>
      <c r="H1880" s="15">
        <f>Raw_Data!H1880</f>
        <v>24.8</v>
      </c>
      <c r="I1880" s="15">
        <f>Raw_Data!I1880</f>
        <v>44.7</v>
      </c>
      <c r="J1880" s="15">
        <f>Raw_Data!J1880</f>
        <v>7.1</v>
      </c>
      <c r="K1880" s="15">
        <f>Raw_Data!K1880</f>
        <v>7.11</v>
      </c>
      <c r="L1880" s="18">
        <f>IF(Raw_Data!L1880="",ROUND(AVERAGEIFS(Raw_Data!$L$2:$L$4001,Raw_Data!$E$2:$E$4001,E1880),1),Raw_Data!L1880)</f>
        <v>27.6</v>
      </c>
      <c r="M1880" s="15">
        <f>Raw_Data!M1880</f>
        <v>71.3</v>
      </c>
      <c r="N1880" s="15">
        <f>Raw_Data!N1880</f>
        <v>44.7</v>
      </c>
      <c r="O1880" s="15">
        <f>Raw_Data!O1880</f>
        <v>74.7</v>
      </c>
      <c r="P1880" s="15" t="str">
        <f>Raw_Data!P1880</f>
        <v>Rainfed</v>
      </c>
      <c r="Q1880" s="15">
        <f>Raw_Data!Q1880</f>
        <v>179.4</v>
      </c>
      <c r="R1880" s="15">
        <f>Raw_Data!R1880</f>
        <v>6.4</v>
      </c>
      <c r="S1880" s="15">
        <f>Raw_Data!S1880</f>
        <v>0.83</v>
      </c>
      <c r="T1880" s="18">
        <f>IF(Raw_Data!T1880="",ROUND(AVERAGEIFS(Raw_Data!$T$2:$T$4001,Raw_Data!$E$2:$E$4001,E1880,Raw_Data!$D$2:$D$4001,D1880),2),IF(Raw_Data!T1880&gt;INDEX(Cleaning_Reference!$F$6:$F$13,MATCH(D1880,Cleaning_Reference!$A$6:$A$13,0)),INDEX(Cleaning_Reference!$F$6:$F$13,MATCH(D1880,Cleaning_Reference!$A$6:$A$13,0)),Raw_Data!T1880))</f>
        <v>1.42</v>
      </c>
      <c r="U1880" s="15">
        <f>Raw_Data!U1880</f>
        <v>12.61</v>
      </c>
      <c r="V1880" s="15">
        <f>Raw_Data!V1880</f>
        <v>97742</v>
      </c>
      <c r="W1880" s="15">
        <f>Raw_Data!W1880</f>
        <v>645861</v>
      </c>
      <c r="X1880" s="15">
        <f>Raw_Data!X1880</f>
        <v>1232527</v>
      </c>
      <c r="Y1880" s="15">
        <f>Raw_Data!Y1880</f>
        <v>586666</v>
      </c>
      <c r="Z1880" s="15">
        <f>Raw_Data!Z1880</f>
        <v>3433</v>
      </c>
      <c r="AA1880" s="15">
        <f>Raw_Data!AA1880</f>
        <v>3.673</v>
      </c>
      <c r="AB1880" s="15">
        <f>Raw_Data!AB1880</f>
        <v>31.4</v>
      </c>
      <c r="AC1880" s="19" t="str">
        <f>IF(Raw_Data!G1880="","Yes","No")</f>
        <v>No</v>
      </c>
      <c r="AD1880" s="19" t="str">
        <f>IF(Raw_Data!L1880="","Yes","No")</f>
        <v>No</v>
      </c>
      <c r="AE1880" s="19" t="str">
        <f>IF(Raw_Data!T1880="","Imputed",IF(Raw_Data!T1880&gt;INDEX(Cleaning_Reference!$F$6:$F$13,MATCH(D1880,Cleaning_Reference!$A$6:$A$13,0)),"Capped","Original"))</f>
        <v>Original</v>
      </c>
      <c r="AF1880" s="21">
        <f t="shared" si="29"/>
        <v>12.61</v>
      </c>
    </row>
    <row r="1881" spans="1:32" ht="15" customHeight="1" x14ac:dyDescent="0.3">
      <c r="A1881" s="20" t="str">
        <f>Raw_Data!A1881</f>
        <v>SF11880</v>
      </c>
      <c r="B1881" s="15" t="str">
        <f>Raw_Data!B1881</f>
        <v>Tamil Nadu</v>
      </c>
      <c r="C1881" s="15" t="str">
        <f>Raw_Data!C1881</f>
        <v>Erode</v>
      </c>
      <c r="D1881" s="15" t="str">
        <f>Raw_Data!D1881</f>
        <v>Groundnut</v>
      </c>
      <c r="E1881" s="15" t="str">
        <f>Raw_Data!E1881</f>
        <v>Rabi</v>
      </c>
      <c r="F1881" s="15">
        <f>Raw_Data!F1881</f>
        <v>5.69</v>
      </c>
      <c r="G1881" s="18">
        <f>IF(Raw_Data!G1881="",ROUND(AVERAGEIFS(Raw_Data!$G$2:$G$4001,Raw_Data!$E$2:$E$4001,E1881),1),Raw_Data!G1881)</f>
        <v>149.9</v>
      </c>
      <c r="H1881" s="15">
        <f>Raw_Data!H1881</f>
        <v>21.2</v>
      </c>
      <c r="I1881" s="15">
        <f>Raw_Data!I1881</f>
        <v>57.9</v>
      </c>
      <c r="J1881" s="15">
        <f>Raw_Data!J1881</f>
        <v>8.3000000000000007</v>
      </c>
      <c r="K1881" s="15">
        <f>Raw_Data!K1881</f>
        <v>6.66</v>
      </c>
      <c r="L1881" s="18">
        <f>IF(Raw_Data!L1881="",ROUND(AVERAGEIFS(Raw_Data!$L$2:$L$4001,Raw_Data!$E$2:$E$4001,E1881),1),Raw_Data!L1881)</f>
        <v>24.8</v>
      </c>
      <c r="M1881" s="15">
        <f>Raw_Data!M1881</f>
        <v>90.7</v>
      </c>
      <c r="N1881" s="15">
        <f>Raw_Data!N1881</f>
        <v>63.2</v>
      </c>
      <c r="O1881" s="15">
        <f>Raw_Data!O1881</f>
        <v>97.4</v>
      </c>
      <c r="P1881" s="15" t="str">
        <f>Raw_Data!P1881</f>
        <v>Sprinkler</v>
      </c>
      <c r="Q1881" s="15">
        <f>Raw_Data!Q1881</f>
        <v>215.1</v>
      </c>
      <c r="R1881" s="15">
        <f>Raw_Data!R1881</f>
        <v>8.41</v>
      </c>
      <c r="S1881" s="15">
        <f>Raw_Data!S1881</f>
        <v>0.89</v>
      </c>
      <c r="T1881" s="18">
        <f>IF(Raw_Data!T1881="",ROUND(AVERAGEIFS(Raw_Data!$T$2:$T$4001,Raw_Data!$E$2:$E$4001,E1881,Raw_Data!$D$2:$D$4001,D1881),2),IF(Raw_Data!T1881&gt;INDEX(Cleaning_Reference!$F$6:$F$13,MATCH(D1881,Cleaning_Reference!$A$6:$A$13,0)),INDEX(Cleaning_Reference!$F$6:$F$13,MATCH(D1881,Cleaning_Reference!$A$6:$A$13,0)),Raw_Data!T1881))</f>
        <v>1.22</v>
      </c>
      <c r="U1881" s="15">
        <f>Raw_Data!U1881</f>
        <v>6.94</v>
      </c>
      <c r="V1881" s="15">
        <f>Raw_Data!V1881</f>
        <v>55069</v>
      </c>
      <c r="W1881" s="15">
        <f>Raw_Data!W1881</f>
        <v>400410</v>
      </c>
      <c r="X1881" s="15">
        <f>Raw_Data!X1881</f>
        <v>382179</v>
      </c>
      <c r="Y1881" s="15">
        <f>Raw_Data!Y1881</f>
        <v>-18231</v>
      </c>
      <c r="Z1881" s="15">
        <f>Raw_Data!Z1881</f>
        <v>2686</v>
      </c>
      <c r="AA1881" s="15">
        <f>Raw_Data!AA1881</f>
        <v>2.5840000000000001</v>
      </c>
      <c r="AB1881" s="15">
        <f>Raw_Data!AB1881</f>
        <v>29.1</v>
      </c>
      <c r="AC1881" s="19" t="str">
        <f>IF(Raw_Data!G1881="","Yes","No")</f>
        <v>No</v>
      </c>
      <c r="AD1881" s="19" t="str">
        <f>IF(Raw_Data!L1881="","Yes","No")</f>
        <v>No</v>
      </c>
      <c r="AE1881" s="19" t="str">
        <f>IF(Raw_Data!T1881="","Imputed",IF(Raw_Data!T1881&gt;INDEX(Cleaning_Reference!$F$6:$F$13,MATCH(D1881,Cleaning_Reference!$A$6:$A$13,0)),"Capped","Original"))</f>
        <v>Original</v>
      </c>
      <c r="AF1881" s="21">
        <f t="shared" si="29"/>
        <v>6.94</v>
      </c>
    </row>
    <row r="1882" spans="1:32" ht="15" customHeight="1" x14ac:dyDescent="0.3">
      <c r="A1882" s="20" t="str">
        <f>Raw_Data!A1882</f>
        <v>SF11881</v>
      </c>
      <c r="B1882" s="15" t="str">
        <f>Raw_Data!B1882</f>
        <v>Maharashtra</v>
      </c>
      <c r="C1882" s="15" t="str">
        <f>Raw_Data!C1882</f>
        <v>Rajkot</v>
      </c>
      <c r="D1882" s="15" t="str">
        <f>Raw_Data!D1882</f>
        <v>Wheat</v>
      </c>
      <c r="E1882" s="15" t="str">
        <f>Raw_Data!E1882</f>
        <v>Kharif</v>
      </c>
      <c r="F1882" s="15">
        <f>Raw_Data!F1882</f>
        <v>1.65</v>
      </c>
      <c r="G1882" s="18">
        <f>IF(Raw_Data!G1882="",ROUND(AVERAGEIFS(Raw_Data!$G$2:$G$4001,Raw_Data!$E$2:$E$4001,E1882),1),Raw_Data!G1882)</f>
        <v>977</v>
      </c>
      <c r="H1882" s="15">
        <f>Raw_Data!H1882</f>
        <v>30.7</v>
      </c>
      <c r="I1882" s="15">
        <f>Raw_Data!I1882</f>
        <v>68.2</v>
      </c>
      <c r="J1882" s="15">
        <f>Raw_Data!J1882</f>
        <v>7.3</v>
      </c>
      <c r="K1882" s="15">
        <f>Raw_Data!K1882</f>
        <v>6.32</v>
      </c>
      <c r="L1882" s="18">
        <f>IF(Raw_Data!L1882="",ROUND(AVERAGEIFS(Raw_Data!$L$2:$L$4001,Raw_Data!$E$2:$E$4001,E1882),1),Raw_Data!L1882)</f>
        <v>29</v>
      </c>
      <c r="M1882" s="15">
        <f>Raw_Data!M1882</f>
        <v>115.9</v>
      </c>
      <c r="N1882" s="15">
        <f>Raw_Data!N1882</f>
        <v>50.1</v>
      </c>
      <c r="O1882" s="15">
        <f>Raw_Data!O1882</f>
        <v>93.3</v>
      </c>
      <c r="P1882" s="15" t="str">
        <f>Raw_Data!P1882</f>
        <v>Rainfed</v>
      </c>
      <c r="Q1882" s="15">
        <f>Raw_Data!Q1882</f>
        <v>329.6</v>
      </c>
      <c r="R1882" s="15">
        <f>Raw_Data!R1882</f>
        <v>5.54</v>
      </c>
      <c r="S1882" s="15">
        <f>Raw_Data!S1882</f>
        <v>0.95</v>
      </c>
      <c r="T1882" s="18">
        <f>IF(Raw_Data!T1882="",ROUND(AVERAGEIFS(Raw_Data!$T$2:$T$4001,Raw_Data!$E$2:$E$4001,E1882,Raw_Data!$D$2:$D$4001,D1882),2),IF(Raw_Data!T1882&gt;INDEX(Cleaning_Reference!$F$6:$F$13,MATCH(D1882,Cleaning_Reference!$A$6:$A$13,0)),INDEX(Cleaning_Reference!$F$6:$F$13,MATCH(D1882,Cleaning_Reference!$A$6:$A$13,0)),Raw_Data!T1882))</f>
        <v>2.5099999999999998</v>
      </c>
      <c r="U1882" s="15">
        <f>Raw_Data!U1882</f>
        <v>4.1399999999999997</v>
      </c>
      <c r="V1882" s="15">
        <f>Raw_Data!V1882</f>
        <v>27183</v>
      </c>
      <c r="W1882" s="15">
        <f>Raw_Data!W1882</f>
        <v>129653</v>
      </c>
      <c r="X1882" s="15">
        <f>Raw_Data!X1882</f>
        <v>112538</v>
      </c>
      <c r="Y1882" s="15">
        <f>Raw_Data!Y1882</f>
        <v>-17115</v>
      </c>
      <c r="Z1882" s="15">
        <f>Raw_Data!Z1882</f>
        <v>442</v>
      </c>
      <c r="AA1882" s="15">
        <f>Raw_Data!AA1882</f>
        <v>9.3670000000000009</v>
      </c>
      <c r="AB1882" s="15">
        <f>Raw_Data!AB1882</f>
        <v>53.9</v>
      </c>
      <c r="AC1882" s="19" t="str">
        <f>IF(Raw_Data!G1882="","Yes","No")</f>
        <v>No</v>
      </c>
      <c r="AD1882" s="19" t="str">
        <f>IF(Raw_Data!L1882="","Yes","No")</f>
        <v>No</v>
      </c>
      <c r="AE1882" s="19" t="str">
        <f>IF(Raw_Data!T1882="","Imputed",IF(Raw_Data!T1882&gt;INDEX(Cleaning_Reference!$F$6:$F$13,MATCH(D1882,Cleaning_Reference!$A$6:$A$13,0)),"Capped","Original"))</f>
        <v>Original</v>
      </c>
      <c r="AF1882" s="21">
        <f t="shared" si="29"/>
        <v>4.1399999999999997</v>
      </c>
    </row>
    <row r="1883" spans="1:32" ht="15" customHeight="1" x14ac:dyDescent="0.3">
      <c r="A1883" s="20" t="str">
        <f>Raw_Data!A1883</f>
        <v>SF11882</v>
      </c>
      <c r="B1883" s="15" t="str">
        <f>Raw_Data!B1883</f>
        <v>Telangana</v>
      </c>
      <c r="C1883" s="15" t="str">
        <f>Raw_Data!C1883</f>
        <v>Indore</v>
      </c>
      <c r="D1883" s="15" t="str">
        <f>Raw_Data!D1883</f>
        <v>Rice</v>
      </c>
      <c r="E1883" s="15" t="str">
        <f>Raw_Data!E1883</f>
        <v>Rabi</v>
      </c>
      <c r="F1883" s="15">
        <f>Raw_Data!F1883</f>
        <v>12.26</v>
      </c>
      <c r="G1883" s="18">
        <f>IF(Raw_Data!G1883="",ROUND(AVERAGEIFS(Raw_Data!$G$2:$G$4001,Raw_Data!$E$2:$E$4001,E1883),1),Raw_Data!G1883)</f>
        <v>580.9</v>
      </c>
      <c r="H1883" s="15">
        <f>Raw_Data!H1883</f>
        <v>21.5</v>
      </c>
      <c r="I1883" s="15">
        <f>Raw_Data!I1883</f>
        <v>50.4</v>
      </c>
      <c r="J1883" s="15">
        <f>Raw_Data!J1883</f>
        <v>7.3</v>
      </c>
      <c r="K1883" s="15">
        <f>Raw_Data!K1883</f>
        <v>6.5</v>
      </c>
      <c r="L1883" s="18">
        <f>IF(Raw_Data!L1883="",ROUND(AVERAGEIFS(Raw_Data!$L$2:$L$4001,Raw_Data!$E$2:$E$4001,E1883),1),Raw_Data!L1883)</f>
        <v>25.7</v>
      </c>
      <c r="M1883" s="15">
        <f>Raw_Data!M1883</f>
        <v>123.2</v>
      </c>
      <c r="N1883" s="15">
        <f>Raw_Data!N1883</f>
        <v>63.9</v>
      </c>
      <c r="O1883" s="15">
        <f>Raw_Data!O1883</f>
        <v>133.1</v>
      </c>
      <c r="P1883" s="15" t="str">
        <f>Raw_Data!P1883</f>
        <v>Flood</v>
      </c>
      <c r="Q1883" s="15">
        <f>Raw_Data!Q1883</f>
        <v>163.1</v>
      </c>
      <c r="R1883" s="15">
        <f>Raw_Data!R1883</f>
        <v>4.7300000000000004</v>
      </c>
      <c r="S1883" s="15">
        <f>Raw_Data!S1883</f>
        <v>0.73</v>
      </c>
      <c r="T1883" s="18">
        <f>IF(Raw_Data!T1883="",ROUND(AVERAGEIFS(Raw_Data!$T$2:$T$4001,Raw_Data!$E$2:$E$4001,E1883,Raw_Data!$D$2:$D$4001,D1883),2),IF(Raw_Data!T1883&gt;INDEX(Cleaning_Reference!$F$6:$F$13,MATCH(D1883,Cleaning_Reference!$A$6:$A$13,0)),INDEX(Cleaning_Reference!$F$6:$F$13,MATCH(D1883,Cleaning_Reference!$A$6:$A$13,0)),Raw_Data!T1883))</f>
        <v>3.98</v>
      </c>
      <c r="U1883" s="15">
        <f>Raw_Data!U1883</f>
        <v>48.79</v>
      </c>
      <c r="V1883" s="15">
        <f>Raw_Data!V1883</f>
        <v>17588</v>
      </c>
      <c r="W1883" s="15">
        <f>Raw_Data!W1883</f>
        <v>805278</v>
      </c>
      <c r="X1883" s="15">
        <f>Raw_Data!X1883</f>
        <v>858119</v>
      </c>
      <c r="Y1883" s="15">
        <f>Raw_Data!Y1883</f>
        <v>52841</v>
      </c>
      <c r="Z1883" s="15">
        <f>Raw_Data!Z1883</f>
        <v>20781</v>
      </c>
      <c r="AA1883" s="15">
        <f>Raw_Data!AA1883</f>
        <v>2.3479999999999999</v>
      </c>
      <c r="AB1883" s="15">
        <f>Raw_Data!AB1883</f>
        <v>44.4</v>
      </c>
      <c r="AC1883" s="19" t="str">
        <f>IF(Raw_Data!G1883="","Yes","No")</f>
        <v>No</v>
      </c>
      <c r="AD1883" s="19" t="str">
        <f>IF(Raw_Data!L1883="","Yes","No")</f>
        <v>No</v>
      </c>
      <c r="AE1883" s="19" t="str">
        <f>IF(Raw_Data!T1883="","Imputed",IF(Raw_Data!T1883&gt;INDEX(Cleaning_Reference!$F$6:$F$13,MATCH(D1883,Cleaning_Reference!$A$6:$A$13,0)),"Capped","Original"))</f>
        <v>Original</v>
      </c>
      <c r="AF1883" s="21">
        <f t="shared" si="29"/>
        <v>48.79</v>
      </c>
    </row>
    <row r="1884" spans="1:32" ht="15" customHeight="1" x14ac:dyDescent="0.3">
      <c r="A1884" s="20" t="str">
        <f>Raw_Data!A1884</f>
        <v>SF11883</v>
      </c>
      <c r="B1884" s="15" t="str">
        <f>Raw_Data!B1884</f>
        <v>Gujarat</v>
      </c>
      <c r="C1884" s="15" t="str">
        <f>Raw_Data!C1884</f>
        <v>Warangal</v>
      </c>
      <c r="D1884" s="15" t="str">
        <f>Raw_Data!D1884</f>
        <v>Rice</v>
      </c>
      <c r="E1884" s="15" t="str">
        <f>Raw_Data!E1884</f>
        <v>Kharif</v>
      </c>
      <c r="F1884" s="15">
        <f>Raw_Data!F1884</f>
        <v>10.38</v>
      </c>
      <c r="G1884" s="18">
        <f>IF(Raw_Data!G1884="",ROUND(AVERAGEIFS(Raw_Data!$G$2:$G$4001,Raw_Data!$E$2:$E$4001,E1884),1),Raw_Data!G1884)</f>
        <v>796.4</v>
      </c>
      <c r="H1884" s="15">
        <f>Raw_Data!H1884</f>
        <v>30.7</v>
      </c>
      <c r="I1884" s="15">
        <f>Raw_Data!I1884</f>
        <v>62</v>
      </c>
      <c r="J1884" s="15">
        <f>Raw_Data!J1884</f>
        <v>7.6</v>
      </c>
      <c r="K1884" s="15">
        <f>Raw_Data!K1884</f>
        <v>5.85</v>
      </c>
      <c r="L1884" s="18">
        <f>IF(Raw_Data!L1884="",ROUND(AVERAGEIFS(Raw_Data!$L$2:$L$4001,Raw_Data!$E$2:$E$4001,E1884),1),Raw_Data!L1884)</f>
        <v>25.9</v>
      </c>
      <c r="M1884" s="15">
        <f>Raw_Data!M1884</f>
        <v>151.80000000000001</v>
      </c>
      <c r="N1884" s="15">
        <f>Raw_Data!N1884</f>
        <v>28.4</v>
      </c>
      <c r="O1884" s="15">
        <f>Raw_Data!O1884</f>
        <v>105.1</v>
      </c>
      <c r="P1884" s="15" t="str">
        <f>Raw_Data!P1884</f>
        <v>Flood</v>
      </c>
      <c r="Q1884" s="15">
        <f>Raw_Data!Q1884</f>
        <v>226.6</v>
      </c>
      <c r="R1884" s="15">
        <f>Raw_Data!R1884</f>
        <v>9.11</v>
      </c>
      <c r="S1884" s="15">
        <f>Raw_Data!S1884</f>
        <v>0.87</v>
      </c>
      <c r="T1884" s="18">
        <f>IF(Raw_Data!T1884="",ROUND(AVERAGEIFS(Raw_Data!$T$2:$T$4001,Raw_Data!$E$2:$E$4001,E1884,Raw_Data!$D$2:$D$4001,D1884),2),IF(Raw_Data!T1884&gt;INDEX(Cleaning_Reference!$F$6:$F$13,MATCH(D1884,Cleaning_Reference!$A$6:$A$13,0)),INDEX(Cleaning_Reference!$F$6:$F$13,MATCH(D1884,Cleaning_Reference!$A$6:$A$13,0)),Raw_Data!T1884))</f>
        <v>1.24</v>
      </c>
      <c r="U1884" s="15">
        <f>Raw_Data!U1884</f>
        <v>12.87</v>
      </c>
      <c r="V1884" s="15">
        <f>Raw_Data!V1884</f>
        <v>25611</v>
      </c>
      <c r="W1884" s="15">
        <f>Raw_Data!W1884</f>
        <v>850432</v>
      </c>
      <c r="X1884" s="15">
        <f>Raw_Data!X1884</f>
        <v>329614</v>
      </c>
      <c r="Y1884" s="15">
        <f>Raw_Data!Y1884</f>
        <v>-520818</v>
      </c>
      <c r="Z1884" s="15">
        <f>Raw_Data!Z1884</f>
        <v>21150</v>
      </c>
      <c r="AA1884" s="15">
        <f>Raw_Data!AA1884</f>
        <v>0.60899999999999999</v>
      </c>
      <c r="AB1884" s="15">
        <f>Raw_Data!AB1884</f>
        <v>25.6</v>
      </c>
      <c r="AC1884" s="19" t="str">
        <f>IF(Raw_Data!G1884="","Yes","No")</f>
        <v>No</v>
      </c>
      <c r="AD1884" s="19" t="str">
        <f>IF(Raw_Data!L1884="","Yes","No")</f>
        <v>No</v>
      </c>
      <c r="AE1884" s="19" t="str">
        <f>IF(Raw_Data!T1884="","Imputed",IF(Raw_Data!T1884&gt;INDEX(Cleaning_Reference!$F$6:$F$13,MATCH(D1884,Cleaning_Reference!$A$6:$A$13,0)),"Capped","Original"))</f>
        <v>Original</v>
      </c>
      <c r="AF1884" s="21">
        <f t="shared" si="29"/>
        <v>12.87</v>
      </c>
    </row>
    <row r="1885" spans="1:32" ht="15" customHeight="1" x14ac:dyDescent="0.3">
      <c r="A1885" s="20" t="str">
        <f>Raw_Data!A1885</f>
        <v>SF11884</v>
      </c>
      <c r="B1885" s="15" t="str">
        <f>Raw_Data!B1885</f>
        <v>Tamil Nadu</v>
      </c>
      <c r="C1885" s="15" t="str">
        <f>Raw_Data!C1885</f>
        <v>Ludhiana</v>
      </c>
      <c r="D1885" s="15" t="str">
        <f>Raw_Data!D1885</f>
        <v>Groundnut</v>
      </c>
      <c r="E1885" s="15" t="str">
        <f>Raw_Data!E1885</f>
        <v>Rabi</v>
      </c>
      <c r="F1885" s="15">
        <f>Raw_Data!F1885</f>
        <v>0.91</v>
      </c>
      <c r="G1885" s="18">
        <f>IF(Raw_Data!G1885="",ROUND(AVERAGEIFS(Raw_Data!$G$2:$G$4001,Raw_Data!$E$2:$E$4001,E1885),1),Raw_Data!G1885)</f>
        <v>163.4</v>
      </c>
      <c r="H1885" s="15">
        <f>Raw_Data!H1885</f>
        <v>25.4</v>
      </c>
      <c r="I1885" s="15">
        <f>Raw_Data!I1885</f>
        <v>68</v>
      </c>
      <c r="J1885" s="15">
        <f>Raw_Data!J1885</f>
        <v>8.6</v>
      </c>
      <c r="K1885" s="15">
        <f>Raw_Data!K1885</f>
        <v>6.07</v>
      </c>
      <c r="L1885" s="18">
        <f>IF(Raw_Data!L1885="",ROUND(AVERAGEIFS(Raw_Data!$L$2:$L$4001,Raw_Data!$E$2:$E$4001,E1885),1),Raw_Data!L1885)</f>
        <v>17.600000000000001</v>
      </c>
      <c r="M1885" s="15">
        <f>Raw_Data!M1885</f>
        <v>56.9</v>
      </c>
      <c r="N1885" s="15">
        <f>Raw_Data!N1885</f>
        <v>57.9</v>
      </c>
      <c r="O1885" s="15">
        <f>Raw_Data!O1885</f>
        <v>100.4</v>
      </c>
      <c r="P1885" s="15" t="str">
        <f>Raw_Data!P1885</f>
        <v>Drip</v>
      </c>
      <c r="Q1885" s="15">
        <f>Raw_Data!Q1885</f>
        <v>180</v>
      </c>
      <c r="R1885" s="15">
        <f>Raw_Data!R1885</f>
        <v>3.18</v>
      </c>
      <c r="S1885" s="15">
        <f>Raw_Data!S1885</f>
        <v>0.66</v>
      </c>
      <c r="T1885" s="18">
        <f>IF(Raw_Data!T1885="",ROUND(AVERAGEIFS(Raw_Data!$T$2:$T$4001,Raw_Data!$E$2:$E$4001,E1885,Raw_Data!$D$2:$D$4001,D1885),2),IF(Raw_Data!T1885&gt;INDEX(Cleaning_Reference!$F$6:$F$13,MATCH(D1885,Cleaning_Reference!$A$6:$A$13,0)),INDEX(Cleaning_Reference!$F$6:$F$13,MATCH(D1885,Cleaning_Reference!$A$6:$A$13,0)),Raw_Data!T1885))</f>
        <v>0.86</v>
      </c>
      <c r="U1885" s="15">
        <f>Raw_Data!U1885</f>
        <v>0.78</v>
      </c>
      <c r="V1885" s="15">
        <f>Raw_Data!V1885</f>
        <v>61964</v>
      </c>
      <c r="W1885" s="15">
        <f>Raw_Data!W1885</f>
        <v>75200</v>
      </c>
      <c r="X1885" s="15">
        <f>Raw_Data!X1885</f>
        <v>48332</v>
      </c>
      <c r="Y1885" s="15">
        <f>Raw_Data!Y1885</f>
        <v>-26868</v>
      </c>
      <c r="Z1885" s="15">
        <f>Raw_Data!Z1885</f>
        <v>320</v>
      </c>
      <c r="AA1885" s="15">
        <f>Raw_Data!AA1885</f>
        <v>2.4380000000000002</v>
      </c>
      <c r="AB1885" s="15">
        <f>Raw_Data!AB1885</f>
        <v>40.9</v>
      </c>
      <c r="AC1885" s="19" t="str">
        <f>IF(Raw_Data!G1885="","Yes","No")</f>
        <v>No</v>
      </c>
      <c r="AD1885" s="19" t="str">
        <f>IF(Raw_Data!L1885="","Yes","No")</f>
        <v>No</v>
      </c>
      <c r="AE1885" s="19" t="str">
        <f>IF(Raw_Data!T1885="","Imputed",IF(Raw_Data!T1885&gt;INDEX(Cleaning_Reference!$F$6:$F$13,MATCH(D1885,Cleaning_Reference!$A$6:$A$13,0)),"Capped","Original"))</f>
        <v>Original</v>
      </c>
      <c r="AF1885" s="21">
        <f t="shared" si="29"/>
        <v>0.78</v>
      </c>
    </row>
    <row r="1886" spans="1:32" ht="15" customHeight="1" x14ac:dyDescent="0.3">
      <c r="A1886" s="20" t="str">
        <f>Raw_Data!A1886</f>
        <v>SF11885</v>
      </c>
      <c r="B1886" s="15" t="str">
        <f>Raw_Data!B1886</f>
        <v>Andhra Pradesh</v>
      </c>
      <c r="C1886" s="15" t="str">
        <f>Raw_Data!C1886</f>
        <v>Warangal</v>
      </c>
      <c r="D1886" s="15" t="str">
        <f>Raw_Data!D1886</f>
        <v>Cotton</v>
      </c>
      <c r="E1886" s="15" t="str">
        <f>Raw_Data!E1886</f>
        <v>Kharif</v>
      </c>
      <c r="F1886" s="15">
        <f>Raw_Data!F1886</f>
        <v>13.73</v>
      </c>
      <c r="G1886" s="18">
        <f>IF(Raw_Data!G1886="",ROUND(AVERAGEIFS(Raw_Data!$G$2:$G$4001,Raw_Data!$E$2:$E$4001,E1886),1),Raw_Data!G1886)</f>
        <v>925.5</v>
      </c>
      <c r="H1886" s="15">
        <f>Raw_Data!H1886</f>
        <v>24.8</v>
      </c>
      <c r="I1886" s="15">
        <f>Raw_Data!I1886</f>
        <v>68.3</v>
      </c>
      <c r="J1886" s="15">
        <f>Raw_Data!J1886</f>
        <v>5.3</v>
      </c>
      <c r="K1886" s="15">
        <f>Raw_Data!K1886</f>
        <v>6.92</v>
      </c>
      <c r="L1886" s="18">
        <f>IF(Raw_Data!L1886="",ROUND(AVERAGEIFS(Raw_Data!$L$2:$L$4001,Raw_Data!$E$2:$E$4001,E1886),1),Raw_Data!L1886)</f>
        <v>33.4</v>
      </c>
      <c r="M1886" s="15">
        <f>Raw_Data!M1886</f>
        <v>107.6</v>
      </c>
      <c r="N1886" s="15">
        <f>Raw_Data!N1886</f>
        <v>65.900000000000006</v>
      </c>
      <c r="O1886" s="15">
        <f>Raw_Data!O1886</f>
        <v>65.599999999999994</v>
      </c>
      <c r="P1886" s="15" t="str">
        <f>Raw_Data!P1886</f>
        <v>Flood</v>
      </c>
      <c r="Q1886" s="15">
        <f>Raw_Data!Q1886</f>
        <v>94.7</v>
      </c>
      <c r="R1886" s="15">
        <f>Raw_Data!R1886</f>
        <v>5.64</v>
      </c>
      <c r="S1886" s="15">
        <f>Raw_Data!S1886</f>
        <v>0.97</v>
      </c>
      <c r="T1886" s="18">
        <f>IF(Raw_Data!T1886="",ROUND(AVERAGEIFS(Raw_Data!$T$2:$T$4001,Raw_Data!$E$2:$E$4001,E1886,Raw_Data!$D$2:$D$4001,D1886),2),IF(Raw_Data!T1886&gt;INDEX(Cleaning_Reference!$F$6:$F$13,MATCH(D1886,Cleaning_Reference!$A$6:$A$13,0)),INDEX(Cleaning_Reference!$F$6:$F$13,MATCH(D1886,Cleaning_Reference!$A$6:$A$13,0)),Raw_Data!T1886))</f>
        <v>1.8</v>
      </c>
      <c r="U1886" s="15">
        <f>Raw_Data!U1886</f>
        <v>24.71</v>
      </c>
      <c r="V1886" s="15">
        <f>Raw_Data!V1886</f>
        <v>64220</v>
      </c>
      <c r="W1886" s="15">
        <f>Raw_Data!W1886</f>
        <v>899351</v>
      </c>
      <c r="X1886" s="15">
        <f>Raw_Data!X1886</f>
        <v>1586876</v>
      </c>
      <c r="Y1886" s="15">
        <f>Raw_Data!Y1886</f>
        <v>687525</v>
      </c>
      <c r="Z1886" s="15">
        <f>Raw_Data!Z1886</f>
        <v>13203</v>
      </c>
      <c r="AA1886" s="15">
        <f>Raw_Data!AA1886</f>
        <v>1.8720000000000001</v>
      </c>
      <c r="AB1886" s="15">
        <f>Raw_Data!AB1886</f>
        <v>47.4</v>
      </c>
      <c r="AC1886" s="19" t="str">
        <f>IF(Raw_Data!G1886="","Yes","No")</f>
        <v>No</v>
      </c>
      <c r="AD1886" s="19" t="str">
        <f>IF(Raw_Data!L1886="","Yes","No")</f>
        <v>No</v>
      </c>
      <c r="AE1886" s="19" t="str">
        <f>IF(Raw_Data!T1886="","Imputed",IF(Raw_Data!T1886&gt;INDEX(Cleaning_Reference!$F$6:$F$13,MATCH(D1886,Cleaning_Reference!$A$6:$A$13,0)),"Capped","Original"))</f>
        <v>Original</v>
      </c>
      <c r="AF1886" s="21">
        <f t="shared" si="29"/>
        <v>24.71</v>
      </c>
    </row>
    <row r="1887" spans="1:32" ht="15" customHeight="1" x14ac:dyDescent="0.3">
      <c r="A1887" s="20" t="str">
        <f>Raw_Data!A1887</f>
        <v>SF11886</v>
      </c>
      <c r="B1887" s="15" t="str">
        <f>Raw_Data!B1887</f>
        <v>Punjab</v>
      </c>
      <c r="C1887" s="15" t="str">
        <f>Raw_Data!C1887</f>
        <v>Indore</v>
      </c>
      <c r="D1887" s="15" t="str">
        <f>Raw_Data!D1887</f>
        <v>Chilli</v>
      </c>
      <c r="E1887" s="15" t="str">
        <f>Raw_Data!E1887</f>
        <v>Rabi</v>
      </c>
      <c r="F1887" s="15">
        <f>Raw_Data!F1887</f>
        <v>9.9499999999999993</v>
      </c>
      <c r="G1887" s="18">
        <f>IF(Raw_Data!G1887="",ROUND(AVERAGEIFS(Raw_Data!$G$2:$G$4001,Raw_Data!$E$2:$E$4001,E1887),1),Raw_Data!G1887)</f>
        <v>537.70000000000005</v>
      </c>
      <c r="H1887" s="15">
        <f>Raw_Data!H1887</f>
        <v>24.9</v>
      </c>
      <c r="I1887" s="15">
        <f>Raw_Data!I1887</f>
        <v>51.8</v>
      </c>
      <c r="J1887" s="15">
        <f>Raw_Data!J1887</f>
        <v>7.9</v>
      </c>
      <c r="K1887" s="15">
        <f>Raw_Data!K1887</f>
        <v>6.64</v>
      </c>
      <c r="L1887" s="18">
        <f>IF(Raw_Data!L1887="",ROUND(AVERAGEIFS(Raw_Data!$L$2:$L$4001,Raw_Data!$E$2:$E$4001,E1887),1),Raw_Data!L1887)</f>
        <v>19.399999999999999</v>
      </c>
      <c r="M1887" s="15">
        <f>Raw_Data!M1887</f>
        <v>139</v>
      </c>
      <c r="N1887" s="15">
        <f>Raw_Data!N1887</f>
        <v>72</v>
      </c>
      <c r="O1887" s="15">
        <f>Raw_Data!O1887</f>
        <v>93.6</v>
      </c>
      <c r="P1887" s="15" t="str">
        <f>Raw_Data!P1887</f>
        <v>Drip</v>
      </c>
      <c r="Q1887" s="15">
        <f>Raw_Data!Q1887</f>
        <v>114.9</v>
      </c>
      <c r="R1887" s="15">
        <f>Raw_Data!R1887</f>
        <v>4.99</v>
      </c>
      <c r="S1887" s="15">
        <f>Raw_Data!S1887</f>
        <v>0.87</v>
      </c>
      <c r="T1887" s="18">
        <f>IF(Raw_Data!T1887="",ROUND(AVERAGEIFS(Raw_Data!$T$2:$T$4001,Raw_Data!$E$2:$E$4001,E1887,Raw_Data!$D$2:$D$4001,D1887),2),IF(Raw_Data!T1887&gt;INDEX(Cleaning_Reference!$F$6:$F$13,MATCH(D1887,Cleaning_Reference!$A$6:$A$13,0)),INDEX(Cleaning_Reference!$F$6:$F$13,MATCH(D1887,Cleaning_Reference!$A$6:$A$13,0)),Raw_Data!T1887))</f>
        <v>3.1</v>
      </c>
      <c r="U1887" s="15">
        <f>Raw_Data!U1887</f>
        <v>30.84</v>
      </c>
      <c r="V1887" s="15">
        <f>Raw_Data!V1887</f>
        <v>102968</v>
      </c>
      <c r="W1887" s="15">
        <f>Raw_Data!W1887</f>
        <v>577226</v>
      </c>
      <c r="X1887" s="15">
        <f>Raw_Data!X1887</f>
        <v>3175533</v>
      </c>
      <c r="Y1887" s="15">
        <f>Raw_Data!Y1887</f>
        <v>2598307</v>
      </c>
      <c r="Z1887" s="15">
        <f>Raw_Data!Z1887</f>
        <v>5751</v>
      </c>
      <c r="AA1887" s="15">
        <f>Raw_Data!AA1887</f>
        <v>5.3630000000000004</v>
      </c>
      <c r="AB1887" s="15">
        <f>Raw_Data!AB1887</f>
        <v>50.5</v>
      </c>
      <c r="AC1887" s="19" t="str">
        <f>IF(Raw_Data!G1887="","Yes","No")</f>
        <v>No</v>
      </c>
      <c r="AD1887" s="19" t="str">
        <f>IF(Raw_Data!L1887="","Yes","No")</f>
        <v>No</v>
      </c>
      <c r="AE1887" s="19" t="str">
        <f>IF(Raw_Data!T1887="","Imputed",IF(Raw_Data!T1887&gt;INDEX(Cleaning_Reference!$F$6:$F$13,MATCH(D1887,Cleaning_Reference!$A$6:$A$13,0)),"Capped","Original"))</f>
        <v>Original</v>
      </c>
      <c r="AF1887" s="21">
        <f t="shared" si="29"/>
        <v>30.85</v>
      </c>
    </row>
    <row r="1888" spans="1:32" ht="15" customHeight="1" x14ac:dyDescent="0.3">
      <c r="A1888" s="20" t="str">
        <f>Raw_Data!A1888</f>
        <v>SF11887</v>
      </c>
      <c r="B1888" s="15" t="str">
        <f>Raw_Data!B1888</f>
        <v>Tamil Nadu</v>
      </c>
      <c r="C1888" s="15" t="str">
        <f>Raw_Data!C1888</f>
        <v>Indore</v>
      </c>
      <c r="D1888" s="15" t="str">
        <f>Raw_Data!D1888</f>
        <v>Wheat</v>
      </c>
      <c r="E1888" s="15" t="str">
        <f>Raw_Data!E1888</f>
        <v>Rabi</v>
      </c>
      <c r="F1888" s="15">
        <f>Raw_Data!F1888</f>
        <v>13.18</v>
      </c>
      <c r="G1888" s="18">
        <f>IF(Raw_Data!G1888="",ROUND(AVERAGEIFS(Raw_Data!$G$2:$G$4001,Raw_Data!$E$2:$E$4001,E1888),1),Raw_Data!G1888)</f>
        <v>573.5</v>
      </c>
      <c r="H1888" s="15">
        <f>Raw_Data!H1888</f>
        <v>23.1</v>
      </c>
      <c r="I1888" s="15">
        <f>Raw_Data!I1888</f>
        <v>41.6</v>
      </c>
      <c r="J1888" s="15">
        <f>Raw_Data!J1888</f>
        <v>8.4</v>
      </c>
      <c r="K1888" s="15">
        <f>Raw_Data!K1888</f>
        <v>5.98</v>
      </c>
      <c r="L1888" s="18">
        <f>IF(Raw_Data!L1888="",ROUND(AVERAGEIFS(Raw_Data!$L$2:$L$4001,Raw_Data!$E$2:$E$4001,E1888),1),Raw_Data!L1888)</f>
        <v>21.7</v>
      </c>
      <c r="M1888" s="15">
        <f>Raw_Data!M1888</f>
        <v>98.7</v>
      </c>
      <c r="N1888" s="15">
        <f>Raw_Data!N1888</f>
        <v>74.8</v>
      </c>
      <c r="O1888" s="15">
        <f>Raw_Data!O1888</f>
        <v>83.9</v>
      </c>
      <c r="P1888" s="15" t="str">
        <f>Raw_Data!P1888</f>
        <v>Flood</v>
      </c>
      <c r="Q1888" s="15">
        <f>Raw_Data!Q1888</f>
        <v>163.6</v>
      </c>
      <c r="R1888" s="15">
        <f>Raw_Data!R1888</f>
        <v>5.1100000000000003</v>
      </c>
      <c r="S1888" s="15">
        <f>Raw_Data!S1888</f>
        <v>0.74</v>
      </c>
      <c r="T1888" s="18">
        <f>IF(Raw_Data!T1888="",ROUND(AVERAGEIFS(Raw_Data!$T$2:$T$4001,Raw_Data!$E$2:$E$4001,E1888,Raw_Data!$D$2:$D$4001,D1888),2),IF(Raw_Data!T1888&gt;INDEX(Cleaning_Reference!$F$6:$F$13,MATCH(D1888,Cleaning_Reference!$A$6:$A$13,0)),INDEX(Cleaning_Reference!$F$6:$F$13,MATCH(D1888,Cleaning_Reference!$A$6:$A$13,0)),Raw_Data!T1888))</f>
        <v>1.7</v>
      </c>
      <c r="U1888" s="15">
        <f>Raw_Data!U1888</f>
        <v>22.41</v>
      </c>
      <c r="V1888" s="15">
        <f>Raw_Data!V1888</f>
        <v>25744</v>
      </c>
      <c r="W1888" s="15">
        <f>Raw_Data!W1888</f>
        <v>826628</v>
      </c>
      <c r="X1888" s="15">
        <f>Raw_Data!X1888</f>
        <v>576923</v>
      </c>
      <c r="Y1888" s="15">
        <f>Raw_Data!Y1888</f>
        <v>-249705</v>
      </c>
      <c r="Z1888" s="15">
        <f>Raw_Data!Z1888</f>
        <v>9509</v>
      </c>
      <c r="AA1888" s="15">
        <f>Raw_Data!AA1888</f>
        <v>2.3570000000000002</v>
      </c>
      <c r="AB1888" s="15">
        <f>Raw_Data!AB1888</f>
        <v>38.5</v>
      </c>
      <c r="AC1888" s="19" t="str">
        <f>IF(Raw_Data!G1888="","Yes","No")</f>
        <v>No</v>
      </c>
      <c r="AD1888" s="19" t="str">
        <f>IF(Raw_Data!L1888="","Yes","No")</f>
        <v>No</v>
      </c>
      <c r="AE1888" s="19" t="str">
        <f>IF(Raw_Data!T1888="","Imputed",IF(Raw_Data!T1888&gt;INDEX(Cleaning_Reference!$F$6:$F$13,MATCH(D1888,Cleaning_Reference!$A$6:$A$13,0)),"Capped","Original"))</f>
        <v>Original</v>
      </c>
      <c r="AF1888" s="21">
        <f t="shared" si="29"/>
        <v>22.41</v>
      </c>
    </row>
    <row r="1889" spans="1:32" ht="15" customHeight="1" x14ac:dyDescent="0.3">
      <c r="A1889" s="20" t="str">
        <f>Raw_Data!A1889</f>
        <v>SF11888</v>
      </c>
      <c r="B1889" s="15" t="str">
        <f>Raw_Data!B1889</f>
        <v>Madhya Pradesh</v>
      </c>
      <c r="C1889" s="15" t="str">
        <f>Raw_Data!C1889</f>
        <v>Warangal</v>
      </c>
      <c r="D1889" s="15" t="str">
        <f>Raw_Data!D1889</f>
        <v>Pulses</v>
      </c>
      <c r="E1889" s="15" t="str">
        <f>Raw_Data!E1889</f>
        <v>Kharif</v>
      </c>
      <c r="F1889" s="15">
        <f>Raw_Data!F1889</f>
        <v>10.53</v>
      </c>
      <c r="G1889" s="18">
        <f>IF(Raw_Data!G1889="",ROUND(AVERAGEIFS(Raw_Data!$G$2:$G$4001,Raw_Data!$E$2:$E$4001,E1889),1),Raw_Data!G1889)</f>
        <v>791.8</v>
      </c>
      <c r="H1889" s="15">
        <f>Raw_Data!H1889</f>
        <v>28.3</v>
      </c>
      <c r="I1889" s="15">
        <f>Raw_Data!I1889</f>
        <v>71</v>
      </c>
      <c r="J1889" s="15">
        <f>Raw_Data!J1889</f>
        <v>6.7</v>
      </c>
      <c r="K1889" s="15">
        <f>Raw_Data!K1889</f>
        <v>5.64</v>
      </c>
      <c r="L1889" s="18">
        <f>IF(Raw_Data!L1889="",ROUND(AVERAGEIFS(Raw_Data!$L$2:$L$4001,Raw_Data!$E$2:$E$4001,E1889),1),Raw_Data!L1889)</f>
        <v>37</v>
      </c>
      <c r="M1889" s="15">
        <f>Raw_Data!M1889</f>
        <v>91.3</v>
      </c>
      <c r="N1889" s="15">
        <f>Raw_Data!N1889</f>
        <v>70.2</v>
      </c>
      <c r="O1889" s="15">
        <f>Raw_Data!O1889</f>
        <v>129</v>
      </c>
      <c r="P1889" s="15" t="str">
        <f>Raw_Data!P1889</f>
        <v>Flood</v>
      </c>
      <c r="Q1889" s="15">
        <f>Raw_Data!Q1889</f>
        <v>215.5</v>
      </c>
      <c r="R1889" s="15">
        <f>Raw_Data!R1889</f>
        <v>1.57</v>
      </c>
      <c r="S1889" s="15">
        <f>Raw_Data!S1889</f>
        <v>0.69</v>
      </c>
      <c r="T1889" s="18">
        <f>IF(Raw_Data!T1889="",ROUND(AVERAGEIFS(Raw_Data!$T$2:$T$4001,Raw_Data!$E$2:$E$4001,E1889,Raw_Data!$D$2:$D$4001,D1889),2),IF(Raw_Data!T1889&gt;INDEX(Cleaning_Reference!$F$6:$F$13,MATCH(D1889,Cleaning_Reference!$A$6:$A$13,0)),INDEX(Cleaning_Reference!$F$6:$F$13,MATCH(D1889,Cleaning_Reference!$A$6:$A$13,0)),Raw_Data!T1889))</f>
        <v>0.34</v>
      </c>
      <c r="U1889" s="15">
        <f>Raw_Data!U1889</f>
        <v>3.58</v>
      </c>
      <c r="V1889" s="15">
        <f>Raw_Data!V1889</f>
        <v>72188</v>
      </c>
      <c r="W1889" s="15">
        <f>Raw_Data!W1889</f>
        <v>776434</v>
      </c>
      <c r="X1889" s="15">
        <f>Raw_Data!X1889</f>
        <v>258433</v>
      </c>
      <c r="Y1889" s="15">
        <f>Raw_Data!Y1889</f>
        <v>-518001</v>
      </c>
      <c r="Z1889" s="15">
        <f>Raw_Data!Z1889</f>
        <v>5216</v>
      </c>
      <c r="AA1889" s="15">
        <f>Raw_Data!AA1889</f>
        <v>0.68600000000000005</v>
      </c>
      <c r="AB1889" s="15">
        <f>Raw_Data!AB1889</f>
        <v>70.3</v>
      </c>
      <c r="AC1889" s="19" t="str">
        <f>IF(Raw_Data!G1889="","Yes","No")</f>
        <v>No</v>
      </c>
      <c r="AD1889" s="19" t="str">
        <f>IF(Raw_Data!L1889="","Yes","No")</f>
        <v>No</v>
      </c>
      <c r="AE1889" s="19" t="str">
        <f>IF(Raw_Data!T1889="","Imputed",IF(Raw_Data!T1889&gt;INDEX(Cleaning_Reference!$F$6:$F$13,MATCH(D1889,Cleaning_Reference!$A$6:$A$13,0)),"Capped","Original"))</f>
        <v>Original</v>
      </c>
      <c r="AF1889" s="21">
        <f t="shared" si="29"/>
        <v>3.58</v>
      </c>
    </row>
    <row r="1890" spans="1:32" ht="15" customHeight="1" x14ac:dyDescent="0.3">
      <c r="A1890" s="20" t="str">
        <f>Raw_Data!A1890</f>
        <v>SF11889</v>
      </c>
      <c r="B1890" s="15" t="str">
        <f>Raw_Data!B1890</f>
        <v>Andhra Pradesh</v>
      </c>
      <c r="C1890" s="15" t="str">
        <f>Raw_Data!C1890</f>
        <v>Indore</v>
      </c>
      <c r="D1890" s="15" t="str">
        <f>Raw_Data!D1890</f>
        <v>Cotton</v>
      </c>
      <c r="E1890" s="15" t="str">
        <f>Raw_Data!E1890</f>
        <v>Kharif</v>
      </c>
      <c r="F1890" s="15">
        <f>Raw_Data!F1890</f>
        <v>4.8099999999999996</v>
      </c>
      <c r="G1890" s="18">
        <f>IF(Raw_Data!G1890="",ROUND(AVERAGEIFS(Raw_Data!$G$2:$G$4001,Raw_Data!$E$2:$E$4001,E1890),1),Raw_Data!G1890)</f>
        <v>892.2</v>
      </c>
      <c r="H1890" s="15">
        <f>Raw_Data!H1890</f>
        <v>27.6</v>
      </c>
      <c r="I1890" s="15">
        <f>Raw_Data!I1890</f>
        <v>81</v>
      </c>
      <c r="J1890" s="15">
        <f>Raw_Data!J1890</f>
        <v>7.3</v>
      </c>
      <c r="K1890" s="15">
        <f>Raw_Data!K1890</f>
        <v>6.42</v>
      </c>
      <c r="L1890" s="18">
        <f>IF(Raw_Data!L1890="",ROUND(AVERAGEIFS(Raw_Data!$L$2:$L$4001,Raw_Data!$E$2:$E$4001,E1890),1),Raw_Data!L1890)</f>
        <v>24</v>
      </c>
      <c r="M1890" s="15">
        <f>Raw_Data!M1890</f>
        <v>95.4</v>
      </c>
      <c r="N1890" s="15">
        <f>Raw_Data!N1890</f>
        <v>19.399999999999999</v>
      </c>
      <c r="O1890" s="15">
        <f>Raw_Data!O1890</f>
        <v>102.7</v>
      </c>
      <c r="P1890" s="15" t="str">
        <f>Raw_Data!P1890</f>
        <v>Flood</v>
      </c>
      <c r="Q1890" s="15">
        <f>Raw_Data!Q1890</f>
        <v>198.4</v>
      </c>
      <c r="R1890" s="15">
        <f>Raw_Data!R1890</f>
        <v>5.62</v>
      </c>
      <c r="S1890" s="15">
        <f>Raw_Data!S1890</f>
        <v>0.91</v>
      </c>
      <c r="T1890" s="18">
        <f>IF(Raw_Data!T1890="",ROUND(AVERAGEIFS(Raw_Data!$T$2:$T$4001,Raw_Data!$E$2:$E$4001,E1890,Raw_Data!$D$2:$D$4001,D1890),2),IF(Raw_Data!T1890&gt;INDEX(Cleaning_Reference!$F$6:$F$13,MATCH(D1890,Cleaning_Reference!$A$6:$A$13,0)),INDEX(Cleaning_Reference!$F$6:$F$13,MATCH(D1890,Cleaning_Reference!$A$6:$A$13,0)),Raw_Data!T1890))</f>
        <v>1.64</v>
      </c>
      <c r="U1890" s="15">
        <f>Raw_Data!U1890</f>
        <v>7.89</v>
      </c>
      <c r="V1890" s="15">
        <f>Raw_Data!V1890</f>
        <v>65552</v>
      </c>
      <c r="W1890" s="15">
        <f>Raw_Data!W1890</f>
        <v>422909</v>
      </c>
      <c r="X1890" s="15">
        <f>Raw_Data!X1890</f>
        <v>517205</v>
      </c>
      <c r="Y1890" s="15">
        <f>Raw_Data!Y1890</f>
        <v>94296</v>
      </c>
      <c r="Z1890" s="15">
        <f>Raw_Data!Z1890</f>
        <v>4397</v>
      </c>
      <c r="AA1890" s="15">
        <f>Raw_Data!AA1890</f>
        <v>1.794</v>
      </c>
      <c r="AB1890" s="15">
        <f>Raw_Data!AB1890</f>
        <v>59.5</v>
      </c>
      <c r="AC1890" s="19" t="str">
        <f>IF(Raw_Data!G1890="","Yes","No")</f>
        <v>No</v>
      </c>
      <c r="AD1890" s="19" t="str">
        <f>IF(Raw_Data!L1890="","Yes","No")</f>
        <v>No</v>
      </c>
      <c r="AE1890" s="19" t="str">
        <f>IF(Raw_Data!T1890="","Imputed",IF(Raw_Data!T1890&gt;INDEX(Cleaning_Reference!$F$6:$F$13,MATCH(D1890,Cleaning_Reference!$A$6:$A$13,0)),"Capped","Original"))</f>
        <v>Original</v>
      </c>
      <c r="AF1890" s="21">
        <f t="shared" si="29"/>
        <v>7.89</v>
      </c>
    </row>
    <row r="1891" spans="1:32" ht="15" customHeight="1" x14ac:dyDescent="0.3">
      <c r="A1891" s="20" t="str">
        <f>Raw_Data!A1891</f>
        <v>SF11890</v>
      </c>
      <c r="B1891" s="15" t="str">
        <f>Raw_Data!B1891</f>
        <v>Telangana</v>
      </c>
      <c r="C1891" s="15" t="str">
        <f>Raw_Data!C1891</f>
        <v>Nalgonda</v>
      </c>
      <c r="D1891" s="15" t="str">
        <f>Raw_Data!D1891</f>
        <v>Groundnut</v>
      </c>
      <c r="E1891" s="15" t="str">
        <f>Raw_Data!E1891</f>
        <v>Kharif</v>
      </c>
      <c r="F1891" s="15">
        <f>Raw_Data!F1891</f>
        <v>5.77</v>
      </c>
      <c r="G1891" s="18">
        <f>IF(Raw_Data!G1891="",ROUND(AVERAGEIFS(Raw_Data!$G$2:$G$4001,Raw_Data!$E$2:$E$4001,E1891),1),Raw_Data!G1891)</f>
        <v>693.6</v>
      </c>
      <c r="H1891" s="15">
        <f>Raw_Data!H1891</f>
        <v>30.4</v>
      </c>
      <c r="I1891" s="15">
        <f>Raw_Data!I1891</f>
        <v>76</v>
      </c>
      <c r="J1891" s="15">
        <f>Raw_Data!J1891</f>
        <v>6.1</v>
      </c>
      <c r="K1891" s="15">
        <f>Raw_Data!K1891</f>
        <v>6.72</v>
      </c>
      <c r="L1891" s="18">
        <f>IF(Raw_Data!L1891="",ROUND(AVERAGEIFS(Raw_Data!$L$2:$L$4001,Raw_Data!$E$2:$E$4001,E1891),1),Raw_Data!L1891)</f>
        <v>37.700000000000003</v>
      </c>
      <c r="M1891" s="15">
        <f>Raw_Data!M1891</f>
        <v>67.599999999999994</v>
      </c>
      <c r="N1891" s="15">
        <f>Raw_Data!N1891</f>
        <v>84.7</v>
      </c>
      <c r="O1891" s="15">
        <f>Raw_Data!O1891</f>
        <v>106.6</v>
      </c>
      <c r="P1891" s="15" t="str">
        <f>Raw_Data!P1891</f>
        <v>Drip</v>
      </c>
      <c r="Q1891" s="15">
        <f>Raw_Data!Q1891</f>
        <v>317.7</v>
      </c>
      <c r="R1891" s="15">
        <f>Raw_Data!R1891</f>
        <v>6.1</v>
      </c>
      <c r="S1891" s="15">
        <f>Raw_Data!S1891</f>
        <v>0.74</v>
      </c>
      <c r="T1891" s="18">
        <f>IF(Raw_Data!T1891="",ROUND(AVERAGEIFS(Raw_Data!$T$2:$T$4001,Raw_Data!$E$2:$E$4001,E1891,Raw_Data!$D$2:$D$4001,D1891),2),IF(Raw_Data!T1891&gt;INDEX(Cleaning_Reference!$F$6:$F$13,MATCH(D1891,Cleaning_Reference!$A$6:$A$13,0)),INDEX(Cleaning_Reference!$F$6:$F$13,MATCH(D1891,Cleaning_Reference!$A$6:$A$13,0)),Raw_Data!T1891))</f>
        <v>2.72</v>
      </c>
      <c r="U1891" s="15">
        <f>Raw_Data!U1891</f>
        <v>15.69</v>
      </c>
      <c r="V1891" s="15">
        <f>Raw_Data!V1891</f>
        <v>51303</v>
      </c>
      <c r="W1891" s="15">
        <f>Raw_Data!W1891</f>
        <v>471695</v>
      </c>
      <c r="X1891" s="15">
        <f>Raw_Data!X1891</f>
        <v>804944</v>
      </c>
      <c r="Y1891" s="15">
        <f>Raw_Data!Y1891</f>
        <v>333249</v>
      </c>
      <c r="Z1891" s="15">
        <f>Raw_Data!Z1891</f>
        <v>2055</v>
      </c>
      <c r="AA1891" s="15">
        <f>Raw_Data!AA1891</f>
        <v>7.6349999999999998</v>
      </c>
      <c r="AB1891" s="15">
        <f>Raw_Data!AB1891</f>
        <v>49.5</v>
      </c>
      <c r="AC1891" s="19" t="str">
        <f>IF(Raw_Data!G1891="","Yes","No")</f>
        <v>No</v>
      </c>
      <c r="AD1891" s="19" t="str">
        <f>IF(Raw_Data!L1891="","Yes","No")</f>
        <v>No</v>
      </c>
      <c r="AE1891" s="19" t="str">
        <f>IF(Raw_Data!T1891="","Imputed",IF(Raw_Data!T1891&gt;INDEX(Cleaning_Reference!$F$6:$F$13,MATCH(D1891,Cleaning_Reference!$A$6:$A$13,0)),"Capped","Original"))</f>
        <v>Original</v>
      </c>
      <c r="AF1891" s="21">
        <f t="shared" si="29"/>
        <v>15.69</v>
      </c>
    </row>
    <row r="1892" spans="1:32" ht="15" customHeight="1" x14ac:dyDescent="0.3">
      <c r="A1892" s="20" t="str">
        <f>Raw_Data!A1892</f>
        <v>SF11891</v>
      </c>
      <c r="B1892" s="15" t="str">
        <f>Raw_Data!B1892</f>
        <v>Punjab</v>
      </c>
      <c r="C1892" s="15" t="str">
        <f>Raw_Data!C1892</f>
        <v>Nashik</v>
      </c>
      <c r="D1892" s="15" t="str">
        <f>Raw_Data!D1892</f>
        <v>Chilli</v>
      </c>
      <c r="E1892" s="15" t="str">
        <f>Raw_Data!E1892</f>
        <v>Rabi</v>
      </c>
      <c r="F1892" s="15">
        <f>Raw_Data!F1892</f>
        <v>2.0099999999999998</v>
      </c>
      <c r="G1892" s="18">
        <f>IF(Raw_Data!G1892="",ROUND(AVERAGEIFS(Raw_Data!$G$2:$G$4001,Raw_Data!$E$2:$E$4001,E1892),1),Raw_Data!G1892)</f>
        <v>407.4</v>
      </c>
      <c r="H1892" s="15">
        <f>Raw_Data!H1892</f>
        <v>21.6</v>
      </c>
      <c r="I1892" s="15">
        <f>Raw_Data!I1892</f>
        <v>64.099999999999994</v>
      </c>
      <c r="J1892" s="15">
        <f>Raw_Data!J1892</f>
        <v>7.4</v>
      </c>
      <c r="K1892" s="15">
        <f>Raw_Data!K1892</f>
        <v>6.46</v>
      </c>
      <c r="L1892" s="18">
        <f>IF(Raw_Data!L1892="",ROUND(AVERAGEIFS(Raw_Data!$L$2:$L$4001,Raw_Data!$E$2:$E$4001,E1892),1),Raw_Data!L1892)</f>
        <v>31</v>
      </c>
      <c r="M1892" s="15">
        <f>Raw_Data!M1892</f>
        <v>150.19999999999999</v>
      </c>
      <c r="N1892" s="15">
        <f>Raw_Data!N1892</f>
        <v>81.8</v>
      </c>
      <c r="O1892" s="15">
        <f>Raw_Data!O1892</f>
        <v>80.3</v>
      </c>
      <c r="P1892" s="15" t="str">
        <f>Raw_Data!P1892</f>
        <v>Rainfed</v>
      </c>
      <c r="Q1892" s="15">
        <f>Raw_Data!Q1892</f>
        <v>173.5</v>
      </c>
      <c r="R1892" s="15">
        <f>Raw_Data!R1892</f>
        <v>3.71</v>
      </c>
      <c r="S1892" s="15">
        <f>Raw_Data!S1892</f>
        <v>0.77</v>
      </c>
      <c r="T1892" s="18">
        <f>IF(Raw_Data!T1892="",ROUND(AVERAGEIFS(Raw_Data!$T$2:$T$4001,Raw_Data!$E$2:$E$4001,E1892,Raw_Data!$D$2:$D$4001,D1892),2),IF(Raw_Data!T1892&gt;INDEX(Cleaning_Reference!$F$6:$F$13,MATCH(D1892,Cleaning_Reference!$A$6:$A$13,0)),INDEX(Cleaning_Reference!$F$6:$F$13,MATCH(D1892,Cleaning_Reference!$A$6:$A$13,0)),Raw_Data!T1892))</f>
        <v>1.73</v>
      </c>
      <c r="U1892" s="15">
        <f>Raw_Data!U1892</f>
        <v>3.48</v>
      </c>
      <c r="V1892" s="15">
        <f>Raw_Data!V1892</f>
        <v>108032</v>
      </c>
      <c r="W1892" s="15">
        <f>Raw_Data!W1892</f>
        <v>108423</v>
      </c>
      <c r="X1892" s="15">
        <f>Raw_Data!X1892</f>
        <v>375951</v>
      </c>
      <c r="Y1892" s="15">
        <f>Raw_Data!Y1892</f>
        <v>267528</v>
      </c>
      <c r="Z1892" s="15">
        <f>Raw_Data!Z1892</f>
        <v>618</v>
      </c>
      <c r="AA1892" s="15">
        <f>Raw_Data!AA1892</f>
        <v>5.6310000000000002</v>
      </c>
      <c r="AB1892" s="15">
        <f>Raw_Data!AB1892</f>
        <v>53.4</v>
      </c>
      <c r="AC1892" s="19" t="str">
        <f>IF(Raw_Data!G1892="","Yes","No")</f>
        <v>No</v>
      </c>
      <c r="AD1892" s="19" t="str">
        <f>IF(Raw_Data!L1892="","Yes","No")</f>
        <v>No</v>
      </c>
      <c r="AE1892" s="19" t="str">
        <f>IF(Raw_Data!T1892="","Imputed",IF(Raw_Data!T1892&gt;INDEX(Cleaning_Reference!$F$6:$F$13,MATCH(D1892,Cleaning_Reference!$A$6:$A$13,0)),"Capped","Original"))</f>
        <v>Original</v>
      </c>
      <c r="AF1892" s="21">
        <f t="shared" si="29"/>
        <v>3.48</v>
      </c>
    </row>
    <row r="1893" spans="1:32" ht="15" customHeight="1" x14ac:dyDescent="0.3">
      <c r="A1893" s="20" t="str">
        <f>Raw_Data!A1893</f>
        <v>SF11892</v>
      </c>
      <c r="B1893" s="15" t="str">
        <f>Raw_Data!B1893</f>
        <v>Gujarat</v>
      </c>
      <c r="C1893" s="15" t="str">
        <f>Raw_Data!C1893</f>
        <v>Guntur</v>
      </c>
      <c r="D1893" s="15" t="str">
        <f>Raw_Data!D1893</f>
        <v>Groundnut</v>
      </c>
      <c r="E1893" s="15" t="str">
        <f>Raw_Data!E1893</f>
        <v>Kharif</v>
      </c>
      <c r="F1893" s="15">
        <f>Raw_Data!F1893</f>
        <v>6.23</v>
      </c>
      <c r="G1893" s="18">
        <f>IF(Raw_Data!G1893="",ROUND(AVERAGEIFS(Raw_Data!$G$2:$G$4001,Raw_Data!$E$2:$E$4001,E1893),1),Raw_Data!G1893)</f>
        <v>850.3</v>
      </c>
      <c r="H1893" s="15">
        <f>Raw_Data!H1893</f>
        <v>31.8</v>
      </c>
      <c r="I1893" s="15">
        <f>Raw_Data!I1893</f>
        <v>65.5</v>
      </c>
      <c r="J1893" s="15">
        <f>Raw_Data!J1893</f>
        <v>6.8</v>
      </c>
      <c r="K1893" s="15">
        <f>Raw_Data!K1893</f>
        <v>6.74</v>
      </c>
      <c r="L1893" s="18">
        <f>IF(Raw_Data!L1893="",ROUND(AVERAGEIFS(Raw_Data!$L$2:$L$4001,Raw_Data!$E$2:$E$4001,E1893),1),Raw_Data!L1893)</f>
        <v>36.799999999999997</v>
      </c>
      <c r="M1893" s="15">
        <f>Raw_Data!M1893</f>
        <v>161.80000000000001</v>
      </c>
      <c r="N1893" s="15">
        <f>Raw_Data!N1893</f>
        <v>65.099999999999994</v>
      </c>
      <c r="O1893" s="15">
        <f>Raw_Data!O1893</f>
        <v>149</v>
      </c>
      <c r="P1893" s="15" t="str">
        <f>Raw_Data!P1893</f>
        <v>Rainfed</v>
      </c>
      <c r="Q1893" s="15">
        <f>Raw_Data!Q1893</f>
        <v>99.1</v>
      </c>
      <c r="R1893" s="15">
        <f>Raw_Data!R1893</f>
        <v>5.85</v>
      </c>
      <c r="S1893" s="15">
        <f>Raw_Data!S1893</f>
        <v>0.96</v>
      </c>
      <c r="T1893" s="18">
        <f>IF(Raw_Data!T1893="",ROUND(AVERAGEIFS(Raw_Data!$T$2:$T$4001,Raw_Data!$E$2:$E$4001,E1893,Raw_Data!$D$2:$D$4001,D1893),2),IF(Raw_Data!T1893&gt;INDEX(Cleaning_Reference!$F$6:$F$13,MATCH(D1893,Cleaning_Reference!$A$6:$A$13,0)),INDEX(Cleaning_Reference!$F$6:$F$13,MATCH(D1893,Cleaning_Reference!$A$6:$A$13,0)),Raw_Data!T1893))</f>
        <v>1.89</v>
      </c>
      <c r="U1893" s="15">
        <f>Raw_Data!U1893</f>
        <v>11.77</v>
      </c>
      <c r="V1893" s="15">
        <f>Raw_Data!V1893</f>
        <v>53558</v>
      </c>
      <c r="W1893" s="15">
        <f>Raw_Data!W1893</f>
        <v>364507</v>
      </c>
      <c r="X1893" s="15">
        <f>Raw_Data!X1893</f>
        <v>630378</v>
      </c>
      <c r="Y1893" s="15">
        <f>Raw_Data!Y1893</f>
        <v>265871</v>
      </c>
      <c r="Z1893" s="15">
        <f>Raw_Data!Z1893</f>
        <v>1982</v>
      </c>
      <c r="AA1893" s="15">
        <f>Raw_Data!AA1893</f>
        <v>5.9379999999999997</v>
      </c>
      <c r="AB1893" s="15">
        <f>Raw_Data!AB1893</f>
        <v>50.1</v>
      </c>
      <c r="AC1893" s="19" t="str">
        <f>IF(Raw_Data!G1893="","Yes","No")</f>
        <v>No</v>
      </c>
      <c r="AD1893" s="19" t="str">
        <f>IF(Raw_Data!L1893="","Yes","No")</f>
        <v>No</v>
      </c>
      <c r="AE1893" s="19" t="str">
        <f>IF(Raw_Data!T1893="","Imputed",IF(Raw_Data!T1893&gt;INDEX(Cleaning_Reference!$F$6:$F$13,MATCH(D1893,Cleaning_Reference!$A$6:$A$13,0)),"Capped","Original"))</f>
        <v>Original</v>
      </c>
      <c r="AF1893" s="21">
        <f t="shared" si="29"/>
        <v>11.77</v>
      </c>
    </row>
    <row r="1894" spans="1:32" ht="15" customHeight="1" x14ac:dyDescent="0.3">
      <c r="A1894" s="20" t="str">
        <f>Raw_Data!A1894</f>
        <v>SF11893</v>
      </c>
      <c r="B1894" s="15" t="str">
        <f>Raw_Data!B1894</f>
        <v>Karnataka</v>
      </c>
      <c r="C1894" s="15" t="str">
        <f>Raw_Data!C1894</f>
        <v>Krishna</v>
      </c>
      <c r="D1894" s="15" t="str">
        <f>Raw_Data!D1894</f>
        <v>Cotton</v>
      </c>
      <c r="E1894" s="15" t="str">
        <f>Raw_Data!E1894</f>
        <v>Rabi</v>
      </c>
      <c r="F1894" s="15">
        <f>Raw_Data!F1894</f>
        <v>7.07</v>
      </c>
      <c r="G1894" s="18">
        <f>IF(Raw_Data!G1894="",ROUND(AVERAGEIFS(Raw_Data!$G$2:$G$4001,Raw_Data!$E$2:$E$4001,E1894),1),Raw_Data!G1894)</f>
        <v>622</v>
      </c>
      <c r="H1894" s="15">
        <f>Raw_Data!H1894</f>
        <v>25</v>
      </c>
      <c r="I1894" s="15">
        <f>Raw_Data!I1894</f>
        <v>45.5</v>
      </c>
      <c r="J1894" s="15">
        <f>Raw_Data!J1894</f>
        <v>7.3</v>
      </c>
      <c r="K1894" s="15">
        <f>Raw_Data!K1894</f>
        <v>7.38</v>
      </c>
      <c r="L1894" s="18">
        <f>IF(Raw_Data!L1894="",ROUND(AVERAGEIFS(Raw_Data!$L$2:$L$4001,Raw_Data!$E$2:$E$4001,E1894),1),Raw_Data!L1894)</f>
        <v>28.5</v>
      </c>
      <c r="M1894" s="15">
        <f>Raw_Data!M1894</f>
        <v>96.7</v>
      </c>
      <c r="N1894" s="15">
        <f>Raw_Data!N1894</f>
        <v>36.5</v>
      </c>
      <c r="O1894" s="15">
        <f>Raw_Data!O1894</f>
        <v>97.3</v>
      </c>
      <c r="P1894" s="15" t="str">
        <f>Raw_Data!P1894</f>
        <v>Drip</v>
      </c>
      <c r="Q1894" s="15">
        <f>Raw_Data!Q1894</f>
        <v>184.2</v>
      </c>
      <c r="R1894" s="15">
        <f>Raw_Data!R1894</f>
        <v>6.22</v>
      </c>
      <c r="S1894" s="15">
        <f>Raw_Data!S1894</f>
        <v>0.85</v>
      </c>
      <c r="T1894" s="18">
        <f>IF(Raw_Data!T1894="",ROUND(AVERAGEIFS(Raw_Data!$T$2:$T$4001,Raw_Data!$E$2:$E$4001,E1894,Raw_Data!$D$2:$D$4001,D1894),2),IF(Raw_Data!T1894&gt;INDEX(Cleaning_Reference!$F$6:$F$13,MATCH(D1894,Cleaning_Reference!$A$6:$A$13,0)),INDEX(Cleaning_Reference!$F$6:$F$13,MATCH(D1894,Cleaning_Reference!$A$6:$A$13,0)),Raw_Data!T1894))</f>
        <v>1.21</v>
      </c>
      <c r="U1894" s="15">
        <f>Raw_Data!U1894</f>
        <v>8.5500000000000007</v>
      </c>
      <c r="V1894" s="15">
        <f>Raw_Data!V1894</f>
        <v>57095</v>
      </c>
      <c r="W1894" s="15">
        <f>Raw_Data!W1894</f>
        <v>445234</v>
      </c>
      <c r="X1894" s="15">
        <f>Raw_Data!X1894</f>
        <v>488162</v>
      </c>
      <c r="Y1894" s="15">
        <f>Raw_Data!Y1894</f>
        <v>42928</v>
      </c>
      <c r="Z1894" s="15">
        <f>Raw_Data!Z1894</f>
        <v>5391</v>
      </c>
      <c r="AA1894" s="15">
        <f>Raw_Data!AA1894</f>
        <v>1.5860000000000001</v>
      </c>
      <c r="AB1894" s="15">
        <f>Raw_Data!AB1894</f>
        <v>39.1</v>
      </c>
      <c r="AC1894" s="19" t="str">
        <f>IF(Raw_Data!G1894="","Yes","No")</f>
        <v>No</v>
      </c>
      <c r="AD1894" s="19" t="str">
        <f>IF(Raw_Data!L1894="","Yes","No")</f>
        <v>No</v>
      </c>
      <c r="AE1894" s="19" t="str">
        <f>IF(Raw_Data!T1894="","Imputed",IF(Raw_Data!T1894&gt;INDEX(Cleaning_Reference!$F$6:$F$13,MATCH(D1894,Cleaning_Reference!$A$6:$A$13,0)),"Capped","Original"))</f>
        <v>Original</v>
      </c>
      <c r="AF1894" s="21">
        <f t="shared" si="29"/>
        <v>8.5500000000000007</v>
      </c>
    </row>
    <row r="1895" spans="1:32" ht="15" customHeight="1" x14ac:dyDescent="0.3">
      <c r="A1895" s="20" t="str">
        <f>Raw_Data!A1895</f>
        <v>SF11894</v>
      </c>
      <c r="B1895" s="15" t="str">
        <f>Raw_Data!B1895</f>
        <v>Telangana</v>
      </c>
      <c r="C1895" s="15" t="str">
        <f>Raw_Data!C1895</f>
        <v>Warangal</v>
      </c>
      <c r="D1895" s="15" t="str">
        <f>Raw_Data!D1895</f>
        <v>Rice</v>
      </c>
      <c r="E1895" s="15" t="str">
        <f>Raw_Data!E1895</f>
        <v>Zaid</v>
      </c>
      <c r="F1895" s="15">
        <f>Raw_Data!F1895</f>
        <v>2.58</v>
      </c>
      <c r="G1895" s="18">
        <f>IF(Raw_Data!G1895="",ROUND(AVERAGEIFS(Raw_Data!$G$2:$G$4001,Raw_Data!$E$2:$E$4001,E1895),1),Raw_Data!G1895)</f>
        <v>324.89999999999998</v>
      </c>
      <c r="H1895" s="15">
        <f>Raw_Data!H1895</f>
        <v>34.200000000000003</v>
      </c>
      <c r="I1895" s="15">
        <f>Raw_Data!I1895</f>
        <v>48</v>
      </c>
      <c r="J1895" s="15">
        <f>Raw_Data!J1895</f>
        <v>8.6</v>
      </c>
      <c r="K1895" s="15">
        <f>Raw_Data!K1895</f>
        <v>6.59</v>
      </c>
      <c r="L1895" s="18">
        <f>IF(Raw_Data!L1895="",ROUND(AVERAGEIFS(Raw_Data!$L$2:$L$4001,Raw_Data!$E$2:$E$4001,E1895),1),Raw_Data!L1895)</f>
        <v>19.600000000000001</v>
      </c>
      <c r="M1895" s="15">
        <f>Raw_Data!M1895</f>
        <v>95.7</v>
      </c>
      <c r="N1895" s="15">
        <f>Raw_Data!N1895</f>
        <v>80.7</v>
      </c>
      <c r="O1895" s="15">
        <f>Raw_Data!O1895</f>
        <v>97.6</v>
      </c>
      <c r="P1895" s="15" t="str">
        <f>Raw_Data!P1895</f>
        <v>Drip</v>
      </c>
      <c r="Q1895" s="15">
        <f>Raw_Data!Q1895</f>
        <v>194.5</v>
      </c>
      <c r="R1895" s="15">
        <f>Raw_Data!R1895</f>
        <v>2.93</v>
      </c>
      <c r="S1895" s="15">
        <f>Raw_Data!S1895</f>
        <v>0.93</v>
      </c>
      <c r="T1895" s="18">
        <f>IF(Raw_Data!T1895="",ROUND(AVERAGEIFS(Raw_Data!$T$2:$T$4001,Raw_Data!$E$2:$E$4001,E1895,Raw_Data!$D$2:$D$4001,D1895),2),IF(Raw_Data!T1895&gt;INDEX(Cleaning_Reference!$F$6:$F$13,MATCH(D1895,Cleaning_Reference!$A$6:$A$13,0)),INDEX(Cleaning_Reference!$F$6:$F$13,MATCH(D1895,Cleaning_Reference!$A$6:$A$13,0)),Raw_Data!T1895))</f>
        <v>2.52</v>
      </c>
      <c r="U1895" s="15">
        <f>Raw_Data!U1895</f>
        <v>6.5</v>
      </c>
      <c r="V1895" s="15">
        <f>Raw_Data!V1895</f>
        <v>22758</v>
      </c>
      <c r="W1895" s="15">
        <f>Raw_Data!W1895</f>
        <v>149902</v>
      </c>
      <c r="X1895" s="15">
        <f>Raw_Data!X1895</f>
        <v>147927</v>
      </c>
      <c r="Y1895" s="15">
        <f>Raw_Data!Y1895</f>
        <v>-1975</v>
      </c>
      <c r="Z1895" s="15">
        <f>Raw_Data!Z1895</f>
        <v>3332</v>
      </c>
      <c r="AA1895" s="15">
        <f>Raw_Data!AA1895</f>
        <v>1.9510000000000001</v>
      </c>
      <c r="AB1895" s="15">
        <f>Raw_Data!AB1895</f>
        <v>41.2</v>
      </c>
      <c r="AC1895" s="19" t="str">
        <f>IF(Raw_Data!G1895="","Yes","No")</f>
        <v>No</v>
      </c>
      <c r="AD1895" s="19" t="str">
        <f>IF(Raw_Data!L1895="","Yes","No")</f>
        <v>No</v>
      </c>
      <c r="AE1895" s="19" t="str">
        <f>IF(Raw_Data!T1895="","Imputed",IF(Raw_Data!T1895&gt;INDEX(Cleaning_Reference!$F$6:$F$13,MATCH(D1895,Cleaning_Reference!$A$6:$A$13,0)),"Capped","Original"))</f>
        <v>Original</v>
      </c>
      <c r="AF1895" s="21">
        <f t="shared" si="29"/>
        <v>6.5</v>
      </c>
    </row>
    <row r="1896" spans="1:32" ht="15" customHeight="1" x14ac:dyDescent="0.3">
      <c r="A1896" s="20" t="str">
        <f>Raw_Data!A1896</f>
        <v>SF11895</v>
      </c>
      <c r="B1896" s="15" t="str">
        <f>Raw_Data!B1896</f>
        <v>Tamil Nadu</v>
      </c>
      <c r="C1896" s="15" t="str">
        <f>Raw_Data!C1896</f>
        <v>Erode</v>
      </c>
      <c r="D1896" s="15" t="str">
        <f>Raw_Data!D1896</f>
        <v>Maize</v>
      </c>
      <c r="E1896" s="15" t="str">
        <f>Raw_Data!E1896</f>
        <v>Kharif</v>
      </c>
      <c r="F1896" s="15">
        <f>Raw_Data!F1896</f>
        <v>13.99</v>
      </c>
      <c r="G1896" s="18">
        <f>IF(Raw_Data!G1896="",ROUND(AVERAGEIFS(Raw_Data!$G$2:$G$4001,Raw_Data!$E$2:$E$4001,E1896),1),Raw_Data!G1896)</f>
        <v>704.8</v>
      </c>
      <c r="H1896" s="15">
        <f>Raw_Data!H1896</f>
        <v>29.5</v>
      </c>
      <c r="I1896" s="15">
        <f>Raw_Data!I1896</f>
        <v>91.2</v>
      </c>
      <c r="J1896" s="15">
        <f>Raw_Data!J1896</f>
        <v>8.4</v>
      </c>
      <c r="K1896" s="15">
        <f>Raw_Data!K1896</f>
        <v>5.97</v>
      </c>
      <c r="L1896" s="18">
        <f>IF(Raw_Data!L1896="",ROUND(AVERAGEIFS(Raw_Data!$L$2:$L$4001,Raw_Data!$E$2:$E$4001,E1896),1),Raw_Data!L1896)</f>
        <v>34.5</v>
      </c>
      <c r="M1896" s="15">
        <f>Raw_Data!M1896</f>
        <v>109.6</v>
      </c>
      <c r="N1896" s="15">
        <f>Raw_Data!N1896</f>
        <v>52.3</v>
      </c>
      <c r="O1896" s="15">
        <f>Raw_Data!O1896</f>
        <v>123.4</v>
      </c>
      <c r="P1896" s="15" t="str">
        <f>Raw_Data!P1896</f>
        <v>Sprinkler</v>
      </c>
      <c r="Q1896" s="15">
        <f>Raw_Data!Q1896</f>
        <v>278.3</v>
      </c>
      <c r="R1896" s="15">
        <f>Raw_Data!R1896</f>
        <v>5.75</v>
      </c>
      <c r="S1896" s="15">
        <f>Raw_Data!S1896</f>
        <v>0.79</v>
      </c>
      <c r="T1896" s="18">
        <f>IF(Raw_Data!T1896="",ROUND(AVERAGEIFS(Raw_Data!$T$2:$T$4001,Raw_Data!$E$2:$E$4001,E1896,Raw_Data!$D$2:$D$4001,D1896),2),IF(Raw_Data!T1896&gt;INDEX(Cleaning_Reference!$F$6:$F$13,MATCH(D1896,Cleaning_Reference!$A$6:$A$13,0)),INDEX(Cleaning_Reference!$F$6:$F$13,MATCH(D1896,Cleaning_Reference!$A$6:$A$13,0)),Raw_Data!T1896))</f>
        <v>2.81</v>
      </c>
      <c r="U1896" s="15">
        <f>Raw_Data!U1896</f>
        <v>39.31</v>
      </c>
      <c r="V1896" s="15">
        <f>Raw_Data!V1896</f>
        <v>19239</v>
      </c>
      <c r="W1896" s="15">
        <f>Raw_Data!W1896</f>
        <v>1080912</v>
      </c>
      <c r="X1896" s="15">
        <f>Raw_Data!X1896</f>
        <v>756285</v>
      </c>
      <c r="Y1896" s="15">
        <f>Raw_Data!Y1896</f>
        <v>-324627</v>
      </c>
      <c r="Z1896" s="15">
        <f>Raw_Data!Z1896</f>
        <v>7227</v>
      </c>
      <c r="AA1896" s="15">
        <f>Raw_Data!AA1896</f>
        <v>5.4390000000000001</v>
      </c>
      <c r="AB1896" s="15">
        <f>Raw_Data!AB1896</f>
        <v>61.3</v>
      </c>
      <c r="AC1896" s="19" t="str">
        <f>IF(Raw_Data!G1896="","Yes","No")</f>
        <v>No</v>
      </c>
      <c r="AD1896" s="19" t="str">
        <f>IF(Raw_Data!L1896="","Yes","No")</f>
        <v>No</v>
      </c>
      <c r="AE1896" s="19" t="str">
        <f>IF(Raw_Data!T1896="","Imputed",IF(Raw_Data!T1896&gt;INDEX(Cleaning_Reference!$F$6:$F$13,MATCH(D1896,Cleaning_Reference!$A$6:$A$13,0)),"Capped","Original"))</f>
        <v>Original</v>
      </c>
      <c r="AF1896" s="21">
        <f t="shared" si="29"/>
        <v>39.31</v>
      </c>
    </row>
    <row r="1897" spans="1:32" ht="15" customHeight="1" x14ac:dyDescent="0.3">
      <c r="A1897" s="20" t="str">
        <f>Raw_Data!A1897</f>
        <v>SF11896</v>
      </c>
      <c r="B1897" s="15" t="str">
        <f>Raw_Data!B1897</f>
        <v>Maharashtra</v>
      </c>
      <c r="C1897" s="15" t="str">
        <f>Raw_Data!C1897</f>
        <v>Guntur</v>
      </c>
      <c r="D1897" s="15" t="str">
        <f>Raw_Data!D1897</f>
        <v>Cotton</v>
      </c>
      <c r="E1897" s="15" t="str">
        <f>Raw_Data!E1897</f>
        <v>Rabi</v>
      </c>
      <c r="F1897" s="15">
        <f>Raw_Data!F1897</f>
        <v>5.52</v>
      </c>
      <c r="G1897" s="18">
        <f>IF(Raw_Data!G1897="",ROUND(AVERAGEIFS(Raw_Data!$G$2:$G$4001,Raw_Data!$E$2:$E$4001,E1897),1),Raw_Data!G1897)</f>
        <v>678.5</v>
      </c>
      <c r="H1897" s="15">
        <f>Raw_Data!H1897</f>
        <v>23.7</v>
      </c>
      <c r="I1897" s="15">
        <f>Raw_Data!I1897</f>
        <v>63</v>
      </c>
      <c r="J1897" s="15">
        <f>Raw_Data!J1897</f>
        <v>8.1999999999999993</v>
      </c>
      <c r="K1897" s="15">
        <f>Raw_Data!K1897</f>
        <v>7.61</v>
      </c>
      <c r="L1897" s="18">
        <f>IF(Raw_Data!L1897="",ROUND(AVERAGEIFS(Raw_Data!$L$2:$L$4001,Raw_Data!$E$2:$E$4001,E1897),1),Raw_Data!L1897)</f>
        <v>26.2</v>
      </c>
      <c r="M1897" s="15">
        <f>Raw_Data!M1897</f>
        <v>84.7</v>
      </c>
      <c r="N1897" s="15">
        <f>Raw_Data!N1897</f>
        <v>70</v>
      </c>
      <c r="O1897" s="15">
        <f>Raw_Data!O1897</f>
        <v>77.599999999999994</v>
      </c>
      <c r="P1897" s="15" t="str">
        <f>Raw_Data!P1897</f>
        <v>Rainfed</v>
      </c>
      <c r="Q1897" s="15">
        <f>Raw_Data!Q1897</f>
        <v>191.3</v>
      </c>
      <c r="R1897" s="15">
        <f>Raw_Data!R1897</f>
        <v>4.74</v>
      </c>
      <c r="S1897" s="15">
        <f>Raw_Data!S1897</f>
        <v>0.71</v>
      </c>
      <c r="T1897" s="18">
        <f>IF(Raw_Data!T1897="",ROUND(AVERAGEIFS(Raw_Data!$T$2:$T$4001,Raw_Data!$E$2:$E$4001,E1897,Raw_Data!$D$2:$D$4001,D1897),2),IF(Raw_Data!T1897&gt;INDEX(Cleaning_Reference!$F$6:$F$13,MATCH(D1897,Cleaning_Reference!$A$6:$A$13,0)),INDEX(Cleaning_Reference!$F$6:$F$13,MATCH(D1897,Cleaning_Reference!$A$6:$A$13,0)),Raw_Data!T1897))</f>
        <v>0.64</v>
      </c>
      <c r="U1897" s="15">
        <f>Raw_Data!U1897</f>
        <v>3.53</v>
      </c>
      <c r="V1897" s="15">
        <f>Raw_Data!V1897</f>
        <v>72612</v>
      </c>
      <c r="W1897" s="15">
        <f>Raw_Data!W1897</f>
        <v>357514</v>
      </c>
      <c r="X1897" s="15">
        <f>Raw_Data!X1897</f>
        <v>256320</v>
      </c>
      <c r="Y1897" s="15">
        <f>Raw_Data!Y1897</f>
        <v>-101194</v>
      </c>
      <c r="Z1897" s="15">
        <f>Raw_Data!Z1897</f>
        <v>2239</v>
      </c>
      <c r="AA1897" s="15">
        <f>Raw_Data!AA1897</f>
        <v>1.577</v>
      </c>
      <c r="AB1897" s="15">
        <f>Raw_Data!AB1897</f>
        <v>58</v>
      </c>
      <c r="AC1897" s="19" t="str">
        <f>IF(Raw_Data!G1897="","Yes","No")</f>
        <v>No</v>
      </c>
      <c r="AD1897" s="19" t="str">
        <f>IF(Raw_Data!L1897="","Yes","No")</f>
        <v>No</v>
      </c>
      <c r="AE1897" s="19" t="str">
        <f>IF(Raw_Data!T1897="","Imputed",IF(Raw_Data!T1897&gt;INDEX(Cleaning_Reference!$F$6:$F$13,MATCH(D1897,Cleaning_Reference!$A$6:$A$13,0)),"Capped","Original"))</f>
        <v>Original</v>
      </c>
      <c r="AF1897" s="21">
        <f t="shared" si="29"/>
        <v>3.53</v>
      </c>
    </row>
    <row r="1898" spans="1:32" ht="15" customHeight="1" x14ac:dyDescent="0.3">
      <c r="A1898" s="20" t="str">
        <f>Raw_Data!A1898</f>
        <v>SF11897</v>
      </c>
      <c r="B1898" s="15" t="str">
        <f>Raw_Data!B1898</f>
        <v>Maharashtra</v>
      </c>
      <c r="C1898" s="15" t="str">
        <f>Raw_Data!C1898</f>
        <v>Raichur</v>
      </c>
      <c r="D1898" s="15" t="str">
        <f>Raw_Data!D1898</f>
        <v>Chilli</v>
      </c>
      <c r="E1898" s="15" t="str">
        <f>Raw_Data!E1898</f>
        <v>Kharif</v>
      </c>
      <c r="F1898" s="15">
        <f>Raw_Data!F1898</f>
        <v>7</v>
      </c>
      <c r="G1898" s="18">
        <f>IF(Raw_Data!G1898="",ROUND(AVERAGEIFS(Raw_Data!$G$2:$G$4001,Raw_Data!$E$2:$E$4001,E1898),1),Raw_Data!G1898)</f>
        <v>1120.4000000000001</v>
      </c>
      <c r="H1898" s="15">
        <f>Raw_Data!H1898</f>
        <v>25.1</v>
      </c>
      <c r="I1898" s="15">
        <f>Raw_Data!I1898</f>
        <v>77.7</v>
      </c>
      <c r="J1898" s="15">
        <f>Raw_Data!J1898</f>
        <v>4.7</v>
      </c>
      <c r="K1898" s="15">
        <f>Raw_Data!K1898</f>
        <v>5.5</v>
      </c>
      <c r="L1898" s="18">
        <f>IF(Raw_Data!L1898="",ROUND(AVERAGEIFS(Raw_Data!$L$2:$L$4001,Raw_Data!$E$2:$E$4001,E1898),1),Raw_Data!L1898)</f>
        <v>36.5</v>
      </c>
      <c r="M1898" s="15">
        <f>Raw_Data!M1898</f>
        <v>92.3</v>
      </c>
      <c r="N1898" s="15">
        <f>Raw_Data!N1898</f>
        <v>83</v>
      </c>
      <c r="O1898" s="15">
        <f>Raw_Data!O1898</f>
        <v>161</v>
      </c>
      <c r="P1898" s="15" t="str">
        <f>Raw_Data!P1898</f>
        <v>Flood</v>
      </c>
      <c r="Q1898" s="15">
        <f>Raw_Data!Q1898</f>
        <v>257.7</v>
      </c>
      <c r="R1898" s="15">
        <f>Raw_Data!R1898</f>
        <v>7.12</v>
      </c>
      <c r="S1898" s="15">
        <f>Raw_Data!S1898</f>
        <v>0.67</v>
      </c>
      <c r="T1898" s="18">
        <f>IF(Raw_Data!T1898="",ROUND(AVERAGEIFS(Raw_Data!$T$2:$T$4001,Raw_Data!$E$2:$E$4001,E1898,Raw_Data!$D$2:$D$4001,D1898),2),IF(Raw_Data!T1898&gt;INDEX(Cleaning_Reference!$F$6:$F$13,MATCH(D1898,Cleaning_Reference!$A$6:$A$13,0)),INDEX(Cleaning_Reference!$F$6:$F$13,MATCH(D1898,Cleaning_Reference!$A$6:$A$13,0)),Raw_Data!T1898))</f>
        <v>0.38</v>
      </c>
      <c r="U1898" s="15">
        <f>Raw_Data!U1898</f>
        <v>2.66</v>
      </c>
      <c r="V1898" s="15">
        <f>Raw_Data!V1898</f>
        <v>116909</v>
      </c>
      <c r="W1898" s="15">
        <f>Raw_Data!W1898</f>
        <v>569727</v>
      </c>
      <c r="X1898" s="15">
        <f>Raw_Data!X1898</f>
        <v>310978</v>
      </c>
      <c r="Y1898" s="15">
        <f>Raw_Data!Y1898</f>
        <v>-258749</v>
      </c>
      <c r="Z1898" s="15">
        <f>Raw_Data!Z1898</f>
        <v>6081</v>
      </c>
      <c r="AA1898" s="15">
        <f>Raw_Data!AA1898</f>
        <v>0.437</v>
      </c>
      <c r="AB1898" s="15">
        <f>Raw_Data!AB1898</f>
        <v>54.3</v>
      </c>
      <c r="AC1898" s="19" t="str">
        <f>IF(Raw_Data!G1898="","Yes","No")</f>
        <v>No</v>
      </c>
      <c r="AD1898" s="19" t="str">
        <f>IF(Raw_Data!L1898="","Yes","No")</f>
        <v>No</v>
      </c>
      <c r="AE1898" s="19" t="str">
        <f>IF(Raw_Data!T1898="","Imputed",IF(Raw_Data!T1898&gt;INDEX(Cleaning_Reference!$F$6:$F$13,MATCH(D1898,Cleaning_Reference!$A$6:$A$13,0)),"Capped","Original"))</f>
        <v>Original</v>
      </c>
      <c r="AF1898" s="21">
        <f t="shared" si="29"/>
        <v>2.66</v>
      </c>
    </row>
    <row r="1899" spans="1:32" ht="15" customHeight="1" x14ac:dyDescent="0.3">
      <c r="A1899" s="20" t="str">
        <f>Raw_Data!A1899</f>
        <v>SF11898</v>
      </c>
      <c r="B1899" s="15" t="str">
        <f>Raw_Data!B1899</f>
        <v>Karnataka</v>
      </c>
      <c r="C1899" s="15" t="str">
        <f>Raw_Data!C1899</f>
        <v>Warangal</v>
      </c>
      <c r="D1899" s="15" t="str">
        <f>Raw_Data!D1899</f>
        <v>Wheat</v>
      </c>
      <c r="E1899" s="15" t="str">
        <f>Raw_Data!E1899</f>
        <v>Rabi</v>
      </c>
      <c r="F1899" s="15">
        <f>Raw_Data!F1899</f>
        <v>4.45</v>
      </c>
      <c r="G1899" s="18">
        <f>IF(Raw_Data!G1899="",ROUND(AVERAGEIFS(Raw_Data!$G$2:$G$4001,Raw_Data!$E$2:$E$4001,E1899),1),Raw_Data!G1899)</f>
        <v>80</v>
      </c>
      <c r="H1899" s="15">
        <f>Raw_Data!H1899</f>
        <v>17.5</v>
      </c>
      <c r="I1899" s="15">
        <f>Raw_Data!I1899</f>
        <v>78.3</v>
      </c>
      <c r="J1899" s="15">
        <f>Raw_Data!J1899</f>
        <v>7.1</v>
      </c>
      <c r="K1899" s="15">
        <f>Raw_Data!K1899</f>
        <v>7.3</v>
      </c>
      <c r="L1899" s="18">
        <f>IF(Raw_Data!L1899="",ROUND(AVERAGEIFS(Raw_Data!$L$2:$L$4001,Raw_Data!$E$2:$E$4001,E1899),1),Raw_Data!L1899)</f>
        <v>32.5</v>
      </c>
      <c r="M1899" s="15">
        <f>Raw_Data!M1899</f>
        <v>72.099999999999994</v>
      </c>
      <c r="N1899" s="15">
        <f>Raw_Data!N1899</f>
        <v>80.3</v>
      </c>
      <c r="O1899" s="15">
        <f>Raw_Data!O1899</f>
        <v>118.8</v>
      </c>
      <c r="P1899" s="15" t="str">
        <f>Raw_Data!P1899</f>
        <v>Sprinkler</v>
      </c>
      <c r="Q1899" s="15">
        <f>Raw_Data!Q1899</f>
        <v>123.6</v>
      </c>
      <c r="R1899" s="15">
        <f>Raw_Data!R1899</f>
        <v>4.79</v>
      </c>
      <c r="S1899" s="15">
        <f>Raw_Data!S1899</f>
        <v>0.69</v>
      </c>
      <c r="T1899" s="18">
        <f>IF(Raw_Data!T1899="",ROUND(AVERAGEIFS(Raw_Data!$T$2:$T$4001,Raw_Data!$E$2:$E$4001,E1899,Raw_Data!$D$2:$D$4001,D1899),2),IF(Raw_Data!T1899&gt;INDEX(Cleaning_Reference!$F$6:$F$13,MATCH(D1899,Cleaning_Reference!$A$6:$A$13,0)),INDEX(Cleaning_Reference!$F$6:$F$13,MATCH(D1899,Cleaning_Reference!$A$6:$A$13,0)),Raw_Data!T1899))</f>
        <v>1.39</v>
      </c>
      <c r="U1899" s="15">
        <f>Raw_Data!U1899</f>
        <v>6.19</v>
      </c>
      <c r="V1899" s="15">
        <f>Raw_Data!V1899</f>
        <v>24315</v>
      </c>
      <c r="W1899" s="15">
        <f>Raw_Data!W1899</f>
        <v>305569</v>
      </c>
      <c r="X1899" s="15">
        <f>Raw_Data!X1899</f>
        <v>150510</v>
      </c>
      <c r="Y1899" s="15">
        <f>Raw_Data!Y1899</f>
        <v>-155059</v>
      </c>
      <c r="Z1899" s="15">
        <f>Raw_Data!Z1899</f>
        <v>2496</v>
      </c>
      <c r="AA1899" s="15">
        <f>Raw_Data!AA1899</f>
        <v>2.48</v>
      </c>
      <c r="AB1899" s="15">
        <f>Raw_Data!AB1899</f>
        <v>44</v>
      </c>
      <c r="AC1899" s="19" t="str">
        <f>IF(Raw_Data!G1899="","Yes","No")</f>
        <v>No</v>
      </c>
      <c r="AD1899" s="19" t="str">
        <f>IF(Raw_Data!L1899="","Yes","No")</f>
        <v>No</v>
      </c>
      <c r="AE1899" s="19" t="str">
        <f>IF(Raw_Data!T1899="","Imputed",IF(Raw_Data!T1899&gt;INDEX(Cleaning_Reference!$F$6:$F$13,MATCH(D1899,Cleaning_Reference!$A$6:$A$13,0)),"Capped","Original"))</f>
        <v>Original</v>
      </c>
      <c r="AF1899" s="21">
        <f t="shared" si="29"/>
        <v>6.19</v>
      </c>
    </row>
    <row r="1900" spans="1:32" ht="15" customHeight="1" x14ac:dyDescent="0.3">
      <c r="A1900" s="20" t="str">
        <f>Raw_Data!A1900</f>
        <v>SF11899</v>
      </c>
      <c r="B1900" s="15" t="str">
        <f>Raw_Data!B1900</f>
        <v>Andhra Pradesh</v>
      </c>
      <c r="C1900" s="15" t="str">
        <f>Raw_Data!C1900</f>
        <v>Warangal</v>
      </c>
      <c r="D1900" s="15" t="str">
        <f>Raw_Data!D1900</f>
        <v>Chilli</v>
      </c>
      <c r="E1900" s="15" t="str">
        <f>Raw_Data!E1900</f>
        <v>Rabi</v>
      </c>
      <c r="F1900" s="15">
        <f>Raw_Data!F1900</f>
        <v>4.62</v>
      </c>
      <c r="G1900" s="18">
        <f>IF(Raw_Data!G1900="",ROUND(AVERAGEIFS(Raw_Data!$G$2:$G$4001,Raw_Data!$E$2:$E$4001,E1900),1),Raw_Data!G1900)</f>
        <v>277.8</v>
      </c>
      <c r="H1900" s="15">
        <f>Raw_Data!H1900</f>
        <v>23.5</v>
      </c>
      <c r="I1900" s="15">
        <f>Raw_Data!I1900</f>
        <v>43</v>
      </c>
      <c r="J1900" s="15">
        <f>Raw_Data!J1900</f>
        <v>7.9</v>
      </c>
      <c r="K1900" s="15">
        <f>Raw_Data!K1900</f>
        <v>5.31</v>
      </c>
      <c r="L1900" s="18">
        <f>IF(Raw_Data!L1900="",ROUND(AVERAGEIFS(Raw_Data!$L$2:$L$4001,Raw_Data!$E$2:$E$4001,E1900),1),Raw_Data!L1900)</f>
        <v>22.2</v>
      </c>
      <c r="M1900" s="15">
        <f>Raw_Data!M1900</f>
        <v>97.7</v>
      </c>
      <c r="N1900" s="15">
        <f>Raw_Data!N1900</f>
        <v>35.6</v>
      </c>
      <c r="O1900" s="15">
        <f>Raw_Data!O1900</f>
        <v>82</v>
      </c>
      <c r="P1900" s="15" t="str">
        <f>Raw_Data!P1900</f>
        <v>Sprinkler</v>
      </c>
      <c r="Q1900" s="15">
        <f>Raw_Data!Q1900</f>
        <v>184</v>
      </c>
      <c r="R1900" s="15">
        <f>Raw_Data!R1900</f>
        <v>7.65</v>
      </c>
      <c r="S1900" s="15">
        <f>Raw_Data!S1900</f>
        <v>0.67</v>
      </c>
      <c r="T1900" s="18">
        <f>IF(Raw_Data!T1900="",ROUND(AVERAGEIFS(Raw_Data!$T$2:$T$4001,Raw_Data!$E$2:$E$4001,E1900,Raw_Data!$D$2:$D$4001,D1900),2),IF(Raw_Data!T1900&gt;INDEX(Cleaning_Reference!$F$6:$F$13,MATCH(D1900,Cleaning_Reference!$A$6:$A$13,0)),INDEX(Cleaning_Reference!$F$6:$F$13,MATCH(D1900,Cleaning_Reference!$A$6:$A$13,0)),Raw_Data!T1900))</f>
        <v>0.3</v>
      </c>
      <c r="U1900" s="15">
        <f>Raw_Data!U1900</f>
        <v>1.39</v>
      </c>
      <c r="V1900" s="15">
        <f>Raw_Data!V1900</f>
        <v>121915</v>
      </c>
      <c r="W1900" s="15">
        <f>Raw_Data!W1900</f>
        <v>327912</v>
      </c>
      <c r="X1900" s="15">
        <f>Raw_Data!X1900</f>
        <v>169462</v>
      </c>
      <c r="Y1900" s="15">
        <f>Raw_Data!Y1900</f>
        <v>-158450</v>
      </c>
      <c r="Z1900" s="15">
        <f>Raw_Data!Z1900</f>
        <v>2866</v>
      </c>
      <c r="AA1900" s="15">
        <f>Raw_Data!AA1900</f>
        <v>0.48499999999999999</v>
      </c>
      <c r="AB1900" s="15">
        <f>Raw_Data!AB1900</f>
        <v>5.0999999999999996</v>
      </c>
      <c r="AC1900" s="19" t="str">
        <f>IF(Raw_Data!G1900="","Yes","No")</f>
        <v>No</v>
      </c>
      <c r="AD1900" s="19" t="str">
        <f>IF(Raw_Data!L1900="","Yes","No")</f>
        <v>No</v>
      </c>
      <c r="AE1900" s="19" t="str">
        <f>IF(Raw_Data!T1900="","Imputed",IF(Raw_Data!T1900&gt;INDEX(Cleaning_Reference!$F$6:$F$13,MATCH(D1900,Cleaning_Reference!$A$6:$A$13,0)),"Capped","Original"))</f>
        <v>Original</v>
      </c>
      <c r="AF1900" s="21">
        <f t="shared" si="29"/>
        <v>1.39</v>
      </c>
    </row>
    <row r="1901" spans="1:32" ht="15" customHeight="1" x14ac:dyDescent="0.3">
      <c r="A1901" s="20" t="str">
        <f>Raw_Data!A1901</f>
        <v>SF11900</v>
      </c>
      <c r="B1901" s="15" t="str">
        <f>Raw_Data!B1901</f>
        <v>Punjab</v>
      </c>
      <c r="C1901" s="15" t="str">
        <f>Raw_Data!C1901</f>
        <v>Nalgonda</v>
      </c>
      <c r="D1901" s="15" t="str">
        <f>Raw_Data!D1901</f>
        <v>Groundnut</v>
      </c>
      <c r="E1901" s="15" t="str">
        <f>Raw_Data!E1901</f>
        <v>Rabi</v>
      </c>
      <c r="F1901" s="15">
        <f>Raw_Data!F1901</f>
        <v>4.6900000000000004</v>
      </c>
      <c r="G1901" s="18">
        <f>IF(Raw_Data!G1901="",ROUND(AVERAGEIFS(Raw_Data!$G$2:$G$4001,Raw_Data!$E$2:$E$4001,E1901),1),Raw_Data!G1901)</f>
        <v>455.8</v>
      </c>
      <c r="H1901" s="15">
        <f>Raw_Data!H1901</f>
        <v>26.2</v>
      </c>
      <c r="I1901" s="15">
        <f>Raw_Data!I1901</f>
        <v>41.7</v>
      </c>
      <c r="J1901" s="15">
        <f>Raw_Data!J1901</f>
        <v>8.9</v>
      </c>
      <c r="K1901" s="15">
        <f>Raw_Data!K1901</f>
        <v>7.18</v>
      </c>
      <c r="L1901" s="18">
        <f>IF(Raw_Data!L1901="",ROUND(AVERAGEIFS(Raw_Data!$L$2:$L$4001,Raw_Data!$E$2:$E$4001,E1901),1),Raw_Data!L1901)</f>
        <v>23.5</v>
      </c>
      <c r="M1901" s="15">
        <f>Raw_Data!M1901</f>
        <v>140.5</v>
      </c>
      <c r="N1901" s="15">
        <f>Raw_Data!N1901</f>
        <v>74.599999999999994</v>
      </c>
      <c r="O1901" s="15">
        <f>Raw_Data!O1901</f>
        <v>130.80000000000001</v>
      </c>
      <c r="P1901" s="15" t="str">
        <f>Raw_Data!P1901</f>
        <v>Drip</v>
      </c>
      <c r="Q1901" s="15">
        <f>Raw_Data!Q1901</f>
        <v>242.4</v>
      </c>
      <c r="R1901" s="15">
        <f>Raw_Data!R1901</f>
        <v>4.5</v>
      </c>
      <c r="S1901" s="15">
        <f>Raw_Data!S1901</f>
        <v>0.93</v>
      </c>
      <c r="T1901" s="18">
        <f>IF(Raw_Data!T1901="",ROUND(AVERAGEIFS(Raw_Data!$T$2:$T$4001,Raw_Data!$E$2:$E$4001,E1901,Raw_Data!$D$2:$D$4001,D1901),2),IF(Raw_Data!T1901&gt;INDEX(Cleaning_Reference!$F$6:$F$13,MATCH(D1901,Cleaning_Reference!$A$6:$A$13,0)),INDEX(Cleaning_Reference!$F$6:$F$13,MATCH(D1901,Cleaning_Reference!$A$6:$A$13,0)),Raw_Data!T1901))</f>
        <v>2.16</v>
      </c>
      <c r="U1901" s="15">
        <f>Raw_Data!U1901</f>
        <v>10.130000000000001</v>
      </c>
      <c r="V1901" s="15">
        <f>Raw_Data!V1901</f>
        <v>57544</v>
      </c>
      <c r="W1901" s="15">
        <f>Raw_Data!W1901</f>
        <v>386995</v>
      </c>
      <c r="X1901" s="15">
        <f>Raw_Data!X1901</f>
        <v>582921</v>
      </c>
      <c r="Y1901" s="15">
        <f>Raw_Data!Y1901</f>
        <v>195926</v>
      </c>
      <c r="Z1901" s="15">
        <f>Raw_Data!Z1901</f>
        <v>2425</v>
      </c>
      <c r="AA1901" s="15">
        <f>Raw_Data!AA1901</f>
        <v>4.1769999999999996</v>
      </c>
      <c r="AB1901" s="15">
        <f>Raw_Data!AB1901</f>
        <v>39.799999999999997</v>
      </c>
      <c r="AC1901" s="19" t="str">
        <f>IF(Raw_Data!G1901="","Yes","No")</f>
        <v>No</v>
      </c>
      <c r="AD1901" s="19" t="str">
        <f>IF(Raw_Data!L1901="","Yes","No")</f>
        <v>No</v>
      </c>
      <c r="AE1901" s="19" t="str">
        <f>IF(Raw_Data!T1901="","Imputed",IF(Raw_Data!T1901&gt;INDEX(Cleaning_Reference!$F$6:$F$13,MATCH(D1901,Cleaning_Reference!$A$6:$A$13,0)),"Capped","Original"))</f>
        <v>Original</v>
      </c>
      <c r="AF1901" s="21">
        <f t="shared" si="29"/>
        <v>10.130000000000001</v>
      </c>
    </row>
    <row r="1902" spans="1:32" ht="15" customHeight="1" x14ac:dyDescent="0.3">
      <c r="A1902" s="20" t="str">
        <f>Raw_Data!A1902</f>
        <v>SF11901</v>
      </c>
      <c r="B1902" s="15" t="str">
        <f>Raw_Data!B1902</f>
        <v>Karnataka</v>
      </c>
      <c r="C1902" s="15" t="str">
        <f>Raw_Data!C1902</f>
        <v>Ludhiana</v>
      </c>
      <c r="D1902" s="15" t="str">
        <f>Raw_Data!D1902</f>
        <v>Pulses</v>
      </c>
      <c r="E1902" s="15" t="str">
        <f>Raw_Data!E1902</f>
        <v>Rabi</v>
      </c>
      <c r="F1902" s="15">
        <f>Raw_Data!F1902</f>
        <v>7.88</v>
      </c>
      <c r="G1902" s="18">
        <f>IF(Raw_Data!G1902="",ROUND(AVERAGEIFS(Raw_Data!$G$2:$G$4001,Raw_Data!$E$2:$E$4001,E1902),1),Raw_Data!G1902)</f>
        <v>330.4</v>
      </c>
      <c r="H1902" s="15">
        <f>Raw_Data!H1902</f>
        <v>27.7</v>
      </c>
      <c r="I1902" s="15">
        <f>Raw_Data!I1902</f>
        <v>51.9</v>
      </c>
      <c r="J1902" s="15">
        <f>Raw_Data!J1902</f>
        <v>6.7</v>
      </c>
      <c r="K1902" s="15">
        <f>Raw_Data!K1902</f>
        <v>6.76</v>
      </c>
      <c r="L1902" s="18">
        <f>IF(Raw_Data!L1902="",ROUND(AVERAGEIFS(Raw_Data!$L$2:$L$4001,Raw_Data!$E$2:$E$4001,E1902),1),Raw_Data!L1902)</f>
        <v>22.3</v>
      </c>
      <c r="M1902" s="15">
        <f>Raw_Data!M1902</f>
        <v>93.7</v>
      </c>
      <c r="N1902" s="15">
        <f>Raw_Data!N1902</f>
        <v>39.700000000000003</v>
      </c>
      <c r="O1902" s="15">
        <f>Raw_Data!O1902</f>
        <v>118.8</v>
      </c>
      <c r="P1902" s="15" t="str">
        <f>Raw_Data!P1902</f>
        <v>Drip</v>
      </c>
      <c r="Q1902" s="15">
        <f>Raw_Data!Q1902</f>
        <v>178.8</v>
      </c>
      <c r="R1902" s="15">
        <f>Raw_Data!R1902</f>
        <v>4.82</v>
      </c>
      <c r="S1902" s="15">
        <f>Raw_Data!S1902</f>
        <v>0.89</v>
      </c>
      <c r="T1902" s="18">
        <f>IF(Raw_Data!T1902="",ROUND(AVERAGEIFS(Raw_Data!$T$2:$T$4001,Raw_Data!$E$2:$E$4001,E1902,Raw_Data!$D$2:$D$4001,D1902),2),IF(Raw_Data!T1902&gt;INDEX(Cleaning_Reference!$F$6:$F$13,MATCH(D1902,Cleaning_Reference!$A$6:$A$13,0)),INDEX(Cleaning_Reference!$F$6:$F$13,MATCH(D1902,Cleaning_Reference!$A$6:$A$13,0)),Raw_Data!T1902))</f>
        <v>1.25</v>
      </c>
      <c r="U1902" s="15">
        <f>Raw_Data!U1902</f>
        <v>9.85</v>
      </c>
      <c r="V1902" s="15">
        <f>Raw_Data!V1902</f>
        <v>69674</v>
      </c>
      <c r="W1902" s="15">
        <f>Raw_Data!W1902</f>
        <v>533756</v>
      </c>
      <c r="X1902" s="15">
        <f>Raw_Data!X1902</f>
        <v>686289</v>
      </c>
      <c r="Y1902" s="15">
        <f>Raw_Data!Y1902</f>
        <v>152533</v>
      </c>
      <c r="Z1902" s="15">
        <f>Raw_Data!Z1902</f>
        <v>3056</v>
      </c>
      <c r="AA1902" s="15">
        <f>Raw_Data!AA1902</f>
        <v>3.2229999999999999</v>
      </c>
      <c r="AB1902" s="15">
        <f>Raw_Data!AB1902</f>
        <v>33.200000000000003</v>
      </c>
      <c r="AC1902" s="19" t="str">
        <f>IF(Raw_Data!G1902="","Yes","No")</f>
        <v>No</v>
      </c>
      <c r="AD1902" s="19" t="str">
        <f>IF(Raw_Data!L1902="","Yes","No")</f>
        <v>No</v>
      </c>
      <c r="AE1902" s="19" t="str">
        <f>IF(Raw_Data!T1902="","Imputed",IF(Raw_Data!T1902&gt;INDEX(Cleaning_Reference!$F$6:$F$13,MATCH(D1902,Cleaning_Reference!$A$6:$A$13,0)),"Capped","Original"))</f>
        <v>Original</v>
      </c>
      <c r="AF1902" s="21">
        <f t="shared" si="29"/>
        <v>9.85</v>
      </c>
    </row>
    <row r="1903" spans="1:32" ht="15" customHeight="1" x14ac:dyDescent="0.3">
      <c r="A1903" s="20" t="str">
        <f>Raw_Data!A1903</f>
        <v>SF11902</v>
      </c>
      <c r="B1903" s="15" t="str">
        <f>Raw_Data!B1903</f>
        <v>Madhya Pradesh</v>
      </c>
      <c r="C1903" s="15" t="str">
        <f>Raw_Data!C1903</f>
        <v>Indore</v>
      </c>
      <c r="D1903" s="15" t="str">
        <f>Raw_Data!D1903</f>
        <v>Wheat</v>
      </c>
      <c r="E1903" s="15" t="str">
        <f>Raw_Data!E1903</f>
        <v>Rabi</v>
      </c>
      <c r="F1903" s="15">
        <f>Raw_Data!F1903</f>
        <v>3.43</v>
      </c>
      <c r="G1903" s="18">
        <f>IF(Raw_Data!G1903="",ROUND(AVERAGEIFS(Raw_Data!$G$2:$G$4001,Raw_Data!$E$2:$E$4001,E1903),1),Raw_Data!G1903)</f>
        <v>583.5</v>
      </c>
      <c r="H1903" s="15">
        <f>Raw_Data!H1903</f>
        <v>21.4</v>
      </c>
      <c r="I1903" s="15">
        <f>Raw_Data!I1903</f>
        <v>73.3</v>
      </c>
      <c r="J1903" s="15">
        <f>Raw_Data!J1903</f>
        <v>7</v>
      </c>
      <c r="K1903" s="15">
        <f>Raw_Data!K1903</f>
        <v>6.85</v>
      </c>
      <c r="L1903" s="18">
        <f>IF(Raw_Data!L1903="",ROUND(AVERAGEIFS(Raw_Data!$L$2:$L$4001,Raw_Data!$E$2:$E$4001,E1903),1),Raw_Data!L1903)</f>
        <v>27</v>
      </c>
      <c r="M1903" s="15">
        <f>Raw_Data!M1903</f>
        <v>78.8</v>
      </c>
      <c r="N1903" s="15">
        <f>Raw_Data!N1903</f>
        <v>53.2</v>
      </c>
      <c r="O1903" s="15">
        <f>Raw_Data!O1903</f>
        <v>108.5</v>
      </c>
      <c r="P1903" s="15" t="str">
        <f>Raw_Data!P1903</f>
        <v>Rainfed</v>
      </c>
      <c r="Q1903" s="15">
        <f>Raw_Data!Q1903</f>
        <v>193.3</v>
      </c>
      <c r="R1903" s="15">
        <f>Raw_Data!R1903</f>
        <v>2.75</v>
      </c>
      <c r="S1903" s="15">
        <f>Raw_Data!S1903</f>
        <v>0.9</v>
      </c>
      <c r="T1903" s="18">
        <f>IF(Raw_Data!T1903="",ROUND(AVERAGEIFS(Raw_Data!$T$2:$T$4001,Raw_Data!$E$2:$E$4001,E1903,Raw_Data!$D$2:$D$4001,D1903),2),IF(Raw_Data!T1903&gt;INDEX(Cleaning_Reference!$F$6:$F$13,MATCH(D1903,Cleaning_Reference!$A$6:$A$13,0)),INDEX(Cleaning_Reference!$F$6:$F$13,MATCH(D1903,Cleaning_Reference!$A$6:$A$13,0)),Raw_Data!T1903))</f>
        <v>2.76</v>
      </c>
      <c r="U1903" s="15">
        <f>Raw_Data!U1903</f>
        <v>9.4700000000000006</v>
      </c>
      <c r="V1903" s="15">
        <f>Raw_Data!V1903</f>
        <v>22125</v>
      </c>
      <c r="W1903" s="15">
        <f>Raw_Data!W1903</f>
        <v>258902</v>
      </c>
      <c r="X1903" s="15">
        <f>Raw_Data!X1903</f>
        <v>209524</v>
      </c>
      <c r="Y1903" s="15">
        <f>Raw_Data!Y1903</f>
        <v>-49378</v>
      </c>
      <c r="Z1903" s="15">
        <f>Raw_Data!Z1903</f>
        <v>1019</v>
      </c>
      <c r="AA1903" s="15">
        <f>Raw_Data!AA1903</f>
        <v>9.2929999999999993</v>
      </c>
      <c r="AB1903" s="15">
        <f>Raw_Data!AB1903</f>
        <v>43.7</v>
      </c>
      <c r="AC1903" s="19" t="str">
        <f>IF(Raw_Data!G1903="","Yes","No")</f>
        <v>No</v>
      </c>
      <c r="AD1903" s="19" t="str">
        <f>IF(Raw_Data!L1903="","Yes","No")</f>
        <v>No</v>
      </c>
      <c r="AE1903" s="19" t="str">
        <f>IF(Raw_Data!T1903="","Imputed",IF(Raw_Data!T1903&gt;INDEX(Cleaning_Reference!$F$6:$F$13,MATCH(D1903,Cleaning_Reference!$A$6:$A$13,0)),"Capped","Original"))</f>
        <v>Original</v>
      </c>
      <c r="AF1903" s="21">
        <f t="shared" si="29"/>
        <v>9.4700000000000006</v>
      </c>
    </row>
    <row r="1904" spans="1:32" ht="15" customHeight="1" x14ac:dyDescent="0.3">
      <c r="A1904" s="20" t="str">
        <f>Raw_Data!A1904</f>
        <v>SF11903</v>
      </c>
      <c r="B1904" s="15" t="str">
        <f>Raw_Data!B1904</f>
        <v>Karnataka</v>
      </c>
      <c r="C1904" s="15" t="str">
        <f>Raw_Data!C1904</f>
        <v>Ludhiana</v>
      </c>
      <c r="D1904" s="15" t="str">
        <f>Raw_Data!D1904</f>
        <v>Cotton</v>
      </c>
      <c r="E1904" s="15" t="str">
        <f>Raw_Data!E1904</f>
        <v>Rabi</v>
      </c>
      <c r="F1904" s="15">
        <f>Raw_Data!F1904</f>
        <v>10.68</v>
      </c>
      <c r="G1904" s="18">
        <f>IF(Raw_Data!G1904="",ROUND(AVERAGEIFS(Raw_Data!$G$2:$G$4001,Raw_Data!$E$2:$E$4001,E1904),1),Raw_Data!G1904)</f>
        <v>228.5</v>
      </c>
      <c r="H1904" s="15">
        <f>Raw_Data!H1904</f>
        <v>21.7</v>
      </c>
      <c r="I1904" s="15">
        <f>Raw_Data!I1904</f>
        <v>61</v>
      </c>
      <c r="J1904" s="15">
        <f>Raw_Data!J1904</f>
        <v>8.9</v>
      </c>
      <c r="K1904" s="15">
        <f>Raw_Data!K1904</f>
        <v>7.15</v>
      </c>
      <c r="L1904" s="18">
        <f>IF(Raw_Data!L1904="",ROUND(AVERAGEIFS(Raw_Data!$L$2:$L$4001,Raw_Data!$E$2:$E$4001,E1904),1),Raw_Data!L1904)</f>
        <v>24.7</v>
      </c>
      <c r="M1904" s="15">
        <f>Raw_Data!M1904</f>
        <v>70.2</v>
      </c>
      <c r="N1904" s="15">
        <f>Raw_Data!N1904</f>
        <v>60.2</v>
      </c>
      <c r="O1904" s="15">
        <f>Raw_Data!O1904</f>
        <v>116.2</v>
      </c>
      <c r="P1904" s="15" t="str">
        <f>Raw_Data!P1904</f>
        <v>Rainfed</v>
      </c>
      <c r="Q1904" s="15">
        <f>Raw_Data!Q1904</f>
        <v>147.5</v>
      </c>
      <c r="R1904" s="15">
        <f>Raw_Data!R1904</f>
        <v>3.33</v>
      </c>
      <c r="S1904" s="15">
        <f>Raw_Data!S1904</f>
        <v>0.72</v>
      </c>
      <c r="T1904" s="18">
        <f>IF(Raw_Data!T1904="",ROUND(AVERAGEIFS(Raw_Data!$T$2:$T$4001,Raw_Data!$E$2:$E$4001,E1904,Raw_Data!$D$2:$D$4001,D1904),2),IF(Raw_Data!T1904&gt;INDEX(Cleaning_Reference!$F$6:$F$13,MATCH(D1904,Cleaning_Reference!$A$6:$A$13,0)),INDEX(Cleaning_Reference!$F$6:$F$13,MATCH(D1904,Cleaning_Reference!$A$6:$A$13,0)),Raw_Data!T1904))</f>
        <v>0.74</v>
      </c>
      <c r="U1904" s="15">
        <f>Raw_Data!U1904</f>
        <v>7.9</v>
      </c>
      <c r="V1904" s="15">
        <f>Raw_Data!V1904</f>
        <v>59305</v>
      </c>
      <c r="W1904" s="15">
        <f>Raw_Data!W1904</f>
        <v>621286</v>
      </c>
      <c r="X1904" s="15">
        <f>Raw_Data!X1904</f>
        <v>468510</v>
      </c>
      <c r="Y1904" s="15">
        <f>Raw_Data!Y1904</f>
        <v>-152776</v>
      </c>
      <c r="Z1904" s="15">
        <f>Raw_Data!Z1904</f>
        <v>4016</v>
      </c>
      <c r="AA1904" s="15">
        <f>Raw_Data!AA1904</f>
        <v>1.9670000000000001</v>
      </c>
      <c r="AB1904" s="15">
        <f>Raw_Data!AB1904</f>
        <v>45</v>
      </c>
      <c r="AC1904" s="19" t="str">
        <f>IF(Raw_Data!G1904="","Yes","No")</f>
        <v>No</v>
      </c>
      <c r="AD1904" s="19" t="str">
        <f>IF(Raw_Data!L1904="","Yes","No")</f>
        <v>No</v>
      </c>
      <c r="AE1904" s="19" t="str">
        <f>IF(Raw_Data!T1904="","Imputed",IF(Raw_Data!T1904&gt;INDEX(Cleaning_Reference!$F$6:$F$13,MATCH(D1904,Cleaning_Reference!$A$6:$A$13,0)),"Capped","Original"))</f>
        <v>Original</v>
      </c>
      <c r="AF1904" s="21">
        <f t="shared" si="29"/>
        <v>7.9</v>
      </c>
    </row>
    <row r="1905" spans="1:32" ht="15" customHeight="1" x14ac:dyDescent="0.3">
      <c r="A1905" s="20" t="str">
        <f>Raw_Data!A1905</f>
        <v>SF11904</v>
      </c>
      <c r="B1905" s="15" t="str">
        <f>Raw_Data!B1905</f>
        <v>Gujarat</v>
      </c>
      <c r="C1905" s="15" t="str">
        <f>Raw_Data!C1905</f>
        <v>Nalgonda</v>
      </c>
      <c r="D1905" s="15" t="str">
        <f>Raw_Data!D1905</f>
        <v>Rice</v>
      </c>
      <c r="E1905" s="15" t="str">
        <f>Raw_Data!E1905</f>
        <v>Rabi</v>
      </c>
      <c r="F1905" s="15">
        <f>Raw_Data!F1905</f>
        <v>5.71</v>
      </c>
      <c r="G1905" s="18">
        <f>IF(Raw_Data!G1905="",ROUND(AVERAGEIFS(Raw_Data!$G$2:$G$4001,Raw_Data!$E$2:$E$4001,E1905),1),Raw_Data!G1905)</f>
        <v>296</v>
      </c>
      <c r="H1905" s="15">
        <f>Raw_Data!H1905</f>
        <v>23.5</v>
      </c>
      <c r="I1905" s="15">
        <f>Raw_Data!I1905</f>
        <v>55.3</v>
      </c>
      <c r="J1905" s="15">
        <f>Raw_Data!J1905</f>
        <v>8.3000000000000007</v>
      </c>
      <c r="K1905" s="15">
        <f>Raw_Data!K1905</f>
        <v>6.67</v>
      </c>
      <c r="L1905" s="18">
        <f>IF(Raw_Data!L1905="",ROUND(AVERAGEIFS(Raw_Data!$L$2:$L$4001,Raw_Data!$E$2:$E$4001,E1905),1),Raw_Data!L1905)</f>
        <v>27.3</v>
      </c>
      <c r="M1905" s="15">
        <f>Raw_Data!M1905</f>
        <v>118</v>
      </c>
      <c r="N1905" s="15">
        <f>Raw_Data!N1905</f>
        <v>67.099999999999994</v>
      </c>
      <c r="O1905" s="15">
        <f>Raw_Data!O1905</f>
        <v>129.30000000000001</v>
      </c>
      <c r="P1905" s="15" t="str">
        <f>Raw_Data!P1905</f>
        <v>Flood</v>
      </c>
      <c r="Q1905" s="15">
        <f>Raw_Data!Q1905</f>
        <v>159.80000000000001</v>
      </c>
      <c r="R1905" s="15">
        <f>Raw_Data!R1905</f>
        <v>3.44</v>
      </c>
      <c r="S1905" s="15">
        <f>Raw_Data!S1905</f>
        <v>1</v>
      </c>
      <c r="T1905" s="18">
        <f>IF(Raw_Data!T1905="",ROUND(AVERAGEIFS(Raw_Data!$T$2:$T$4001,Raw_Data!$E$2:$E$4001,E1905,Raw_Data!$D$2:$D$4001,D1905),2),IF(Raw_Data!T1905&gt;INDEX(Cleaning_Reference!$F$6:$F$13,MATCH(D1905,Cleaning_Reference!$A$6:$A$13,0)),INDEX(Cleaning_Reference!$F$6:$F$13,MATCH(D1905,Cleaning_Reference!$A$6:$A$13,0)),Raw_Data!T1905))</f>
        <v>3.35</v>
      </c>
      <c r="U1905" s="15">
        <f>Raw_Data!U1905</f>
        <v>19.13</v>
      </c>
      <c r="V1905" s="15">
        <f>Raw_Data!V1905</f>
        <v>21639</v>
      </c>
      <c r="W1905" s="15">
        <f>Raw_Data!W1905</f>
        <v>374020</v>
      </c>
      <c r="X1905" s="15">
        <f>Raw_Data!X1905</f>
        <v>413954</v>
      </c>
      <c r="Y1905" s="15">
        <f>Raw_Data!Y1905</f>
        <v>39934</v>
      </c>
      <c r="Z1905" s="15">
        <f>Raw_Data!Z1905</f>
        <v>9988</v>
      </c>
      <c r="AA1905" s="15">
        <f>Raw_Data!AA1905</f>
        <v>1.915</v>
      </c>
      <c r="AB1905" s="15">
        <f>Raw_Data!AB1905</f>
        <v>37.5</v>
      </c>
      <c r="AC1905" s="19" t="str">
        <f>IF(Raw_Data!G1905="","Yes","No")</f>
        <v>No</v>
      </c>
      <c r="AD1905" s="19" t="str">
        <f>IF(Raw_Data!L1905="","Yes","No")</f>
        <v>No</v>
      </c>
      <c r="AE1905" s="19" t="str">
        <f>IF(Raw_Data!T1905="","Imputed",IF(Raw_Data!T1905&gt;INDEX(Cleaning_Reference!$F$6:$F$13,MATCH(D1905,Cleaning_Reference!$A$6:$A$13,0)),"Capped","Original"))</f>
        <v>Original</v>
      </c>
      <c r="AF1905" s="21">
        <f t="shared" si="29"/>
        <v>19.13</v>
      </c>
    </row>
    <row r="1906" spans="1:32" ht="15" customHeight="1" x14ac:dyDescent="0.3">
      <c r="A1906" s="20" t="str">
        <f>Raw_Data!A1906</f>
        <v>SF11905</v>
      </c>
      <c r="B1906" s="15" t="str">
        <f>Raw_Data!B1906</f>
        <v>Gujarat</v>
      </c>
      <c r="C1906" s="15" t="str">
        <f>Raw_Data!C1906</f>
        <v>Nalgonda</v>
      </c>
      <c r="D1906" s="15" t="str">
        <f>Raw_Data!D1906</f>
        <v>Pulses</v>
      </c>
      <c r="E1906" s="15" t="str">
        <f>Raw_Data!E1906</f>
        <v>Rabi</v>
      </c>
      <c r="F1906" s="15">
        <f>Raw_Data!F1906</f>
        <v>11.02</v>
      </c>
      <c r="G1906" s="18">
        <f>IF(Raw_Data!G1906="",ROUND(AVERAGEIFS(Raw_Data!$G$2:$G$4001,Raw_Data!$E$2:$E$4001,E1906),1),Raw_Data!G1906)</f>
        <v>341.9</v>
      </c>
      <c r="H1906" s="15">
        <f>Raw_Data!H1906</f>
        <v>21.2</v>
      </c>
      <c r="I1906" s="15">
        <f>Raw_Data!I1906</f>
        <v>57.2</v>
      </c>
      <c r="J1906" s="15">
        <f>Raw_Data!J1906</f>
        <v>6.9</v>
      </c>
      <c r="K1906" s="15">
        <f>Raw_Data!K1906</f>
        <v>6.97</v>
      </c>
      <c r="L1906" s="18">
        <f>IF(Raw_Data!L1906="",ROUND(AVERAGEIFS(Raw_Data!$L$2:$L$4001,Raw_Data!$E$2:$E$4001,E1906),1),Raw_Data!L1906)</f>
        <v>20</v>
      </c>
      <c r="M1906" s="15">
        <f>Raw_Data!M1906</f>
        <v>117</v>
      </c>
      <c r="N1906" s="15">
        <f>Raw_Data!N1906</f>
        <v>65.099999999999994</v>
      </c>
      <c r="O1906" s="15">
        <f>Raw_Data!O1906</f>
        <v>70.8</v>
      </c>
      <c r="P1906" s="15" t="str">
        <f>Raw_Data!P1906</f>
        <v>Flood</v>
      </c>
      <c r="Q1906" s="15">
        <f>Raw_Data!Q1906</f>
        <v>81.5</v>
      </c>
      <c r="R1906" s="15">
        <f>Raw_Data!R1906</f>
        <v>4.0199999999999996</v>
      </c>
      <c r="S1906" s="15">
        <f>Raw_Data!S1906</f>
        <v>0.94</v>
      </c>
      <c r="T1906" s="18">
        <f>IF(Raw_Data!T1906="",ROUND(AVERAGEIFS(Raw_Data!$T$2:$T$4001,Raw_Data!$E$2:$E$4001,E1906,Raw_Data!$D$2:$D$4001,D1906),2),IF(Raw_Data!T1906&gt;INDEX(Cleaning_Reference!$F$6:$F$13,MATCH(D1906,Cleaning_Reference!$A$6:$A$13,0)),INDEX(Cleaning_Reference!$F$6:$F$13,MATCH(D1906,Cleaning_Reference!$A$6:$A$13,0)),Raw_Data!T1906))</f>
        <v>1</v>
      </c>
      <c r="U1906" s="15">
        <f>Raw_Data!U1906</f>
        <v>11.02</v>
      </c>
      <c r="V1906" s="15">
        <f>Raw_Data!V1906</f>
        <v>62729</v>
      </c>
      <c r="W1906" s="15">
        <f>Raw_Data!W1906</f>
        <v>653063</v>
      </c>
      <c r="X1906" s="15">
        <f>Raw_Data!X1906</f>
        <v>691274</v>
      </c>
      <c r="Y1906" s="15">
        <f>Raw_Data!Y1906</f>
        <v>38211</v>
      </c>
      <c r="Z1906" s="15">
        <f>Raw_Data!Z1906</f>
        <v>5275</v>
      </c>
      <c r="AA1906" s="15">
        <f>Raw_Data!AA1906</f>
        <v>2.089</v>
      </c>
      <c r="AB1906" s="15">
        <f>Raw_Data!AB1906</f>
        <v>37.700000000000003</v>
      </c>
      <c r="AC1906" s="19" t="str">
        <f>IF(Raw_Data!G1906="","Yes","No")</f>
        <v>No</v>
      </c>
      <c r="AD1906" s="19" t="str">
        <f>IF(Raw_Data!L1906="","Yes","No")</f>
        <v>No</v>
      </c>
      <c r="AE1906" s="19" t="str">
        <f>IF(Raw_Data!T1906="","Imputed",IF(Raw_Data!T1906&gt;INDEX(Cleaning_Reference!$F$6:$F$13,MATCH(D1906,Cleaning_Reference!$A$6:$A$13,0)),"Capped","Original"))</f>
        <v>Original</v>
      </c>
      <c r="AF1906" s="21">
        <f t="shared" si="29"/>
        <v>11.02</v>
      </c>
    </row>
    <row r="1907" spans="1:32" ht="15" customHeight="1" x14ac:dyDescent="0.3">
      <c r="A1907" s="20" t="str">
        <f>Raw_Data!A1907</f>
        <v>SF11906</v>
      </c>
      <c r="B1907" s="15" t="str">
        <f>Raw_Data!B1907</f>
        <v>Karnataka</v>
      </c>
      <c r="C1907" s="15" t="str">
        <f>Raw_Data!C1907</f>
        <v>Krishna</v>
      </c>
      <c r="D1907" s="15" t="str">
        <f>Raw_Data!D1907</f>
        <v>Groundnut</v>
      </c>
      <c r="E1907" s="15" t="str">
        <f>Raw_Data!E1907</f>
        <v>Rabi</v>
      </c>
      <c r="F1907" s="15">
        <f>Raw_Data!F1907</f>
        <v>2.15</v>
      </c>
      <c r="G1907" s="18">
        <f>IF(Raw_Data!G1907="",ROUND(AVERAGEIFS(Raw_Data!$G$2:$G$4001,Raw_Data!$E$2:$E$4001,E1907),1),Raw_Data!G1907)</f>
        <v>550.29999999999995</v>
      </c>
      <c r="H1907" s="15">
        <f>Raw_Data!H1907</f>
        <v>25.2</v>
      </c>
      <c r="I1907" s="15">
        <f>Raw_Data!I1907</f>
        <v>64.599999999999994</v>
      </c>
      <c r="J1907" s="15">
        <f>Raw_Data!J1907</f>
        <v>7.8</v>
      </c>
      <c r="K1907" s="15">
        <f>Raw_Data!K1907</f>
        <v>6.22</v>
      </c>
      <c r="L1907" s="18">
        <f>IF(Raw_Data!L1907="",ROUND(AVERAGEIFS(Raw_Data!$L$2:$L$4001,Raw_Data!$E$2:$E$4001,E1907),1),Raw_Data!L1907)</f>
        <v>27</v>
      </c>
      <c r="M1907" s="15">
        <f>Raw_Data!M1907</f>
        <v>114.7</v>
      </c>
      <c r="N1907" s="15">
        <f>Raw_Data!N1907</f>
        <v>44.9</v>
      </c>
      <c r="O1907" s="15">
        <f>Raw_Data!O1907</f>
        <v>112.5</v>
      </c>
      <c r="P1907" s="15" t="str">
        <f>Raw_Data!P1907</f>
        <v>Flood</v>
      </c>
      <c r="Q1907" s="15">
        <f>Raw_Data!Q1907</f>
        <v>203.3</v>
      </c>
      <c r="R1907" s="15">
        <f>Raw_Data!R1907</f>
        <v>6.61</v>
      </c>
      <c r="S1907" s="15">
        <f>Raw_Data!S1907</f>
        <v>0.9</v>
      </c>
      <c r="T1907" s="18">
        <f>IF(Raw_Data!T1907="",ROUND(AVERAGEIFS(Raw_Data!$T$2:$T$4001,Raw_Data!$E$2:$E$4001,E1907,Raw_Data!$D$2:$D$4001,D1907),2),IF(Raw_Data!T1907&gt;INDEX(Cleaning_Reference!$F$6:$F$13,MATCH(D1907,Cleaning_Reference!$A$6:$A$13,0)),INDEX(Cleaning_Reference!$F$6:$F$13,MATCH(D1907,Cleaning_Reference!$A$6:$A$13,0)),Raw_Data!T1907))</f>
        <v>1.32</v>
      </c>
      <c r="U1907" s="15">
        <f>Raw_Data!U1907</f>
        <v>2.84</v>
      </c>
      <c r="V1907" s="15">
        <f>Raw_Data!V1907</f>
        <v>48919</v>
      </c>
      <c r="W1907" s="15">
        <f>Raw_Data!W1907</f>
        <v>153669</v>
      </c>
      <c r="X1907" s="15">
        <f>Raw_Data!X1907</f>
        <v>138930</v>
      </c>
      <c r="Y1907" s="15">
        <f>Raw_Data!Y1907</f>
        <v>-14739</v>
      </c>
      <c r="Z1907" s="15">
        <f>Raw_Data!Z1907</f>
        <v>1230</v>
      </c>
      <c r="AA1907" s="15">
        <f>Raw_Data!AA1907</f>
        <v>2.3090000000000002</v>
      </c>
      <c r="AB1907" s="15">
        <f>Raw_Data!AB1907</f>
        <v>33.799999999999997</v>
      </c>
      <c r="AC1907" s="19" t="str">
        <f>IF(Raw_Data!G1907="","Yes","No")</f>
        <v>No</v>
      </c>
      <c r="AD1907" s="19" t="str">
        <f>IF(Raw_Data!L1907="","Yes","No")</f>
        <v>No</v>
      </c>
      <c r="AE1907" s="19" t="str">
        <f>IF(Raw_Data!T1907="","Imputed",IF(Raw_Data!T1907&gt;INDEX(Cleaning_Reference!$F$6:$F$13,MATCH(D1907,Cleaning_Reference!$A$6:$A$13,0)),"Capped","Original"))</f>
        <v>Original</v>
      </c>
      <c r="AF1907" s="21">
        <f t="shared" si="29"/>
        <v>2.84</v>
      </c>
    </row>
    <row r="1908" spans="1:32" ht="15" customHeight="1" x14ac:dyDescent="0.3">
      <c r="A1908" s="20" t="str">
        <f>Raw_Data!A1908</f>
        <v>SF11907</v>
      </c>
      <c r="B1908" s="15" t="str">
        <f>Raw_Data!B1908</f>
        <v>Maharashtra</v>
      </c>
      <c r="C1908" s="15" t="str">
        <f>Raw_Data!C1908</f>
        <v>Warangal</v>
      </c>
      <c r="D1908" s="15" t="str">
        <f>Raw_Data!D1908</f>
        <v>Maize</v>
      </c>
      <c r="E1908" s="15" t="str">
        <f>Raw_Data!E1908</f>
        <v>Kharif</v>
      </c>
      <c r="F1908" s="15">
        <f>Raw_Data!F1908</f>
        <v>7.96</v>
      </c>
      <c r="G1908" s="18">
        <f>IF(Raw_Data!G1908="",ROUND(AVERAGEIFS(Raw_Data!$G$2:$G$4001,Raw_Data!$E$2:$E$4001,E1908),1),Raw_Data!G1908)</f>
        <v>779.7</v>
      </c>
      <c r="H1908" s="15">
        <f>Raw_Data!H1908</f>
        <v>27.7</v>
      </c>
      <c r="I1908" s="15">
        <f>Raw_Data!I1908</f>
        <v>73.8</v>
      </c>
      <c r="J1908" s="15">
        <f>Raw_Data!J1908</f>
        <v>6</v>
      </c>
      <c r="K1908" s="15">
        <f>Raw_Data!K1908</f>
        <v>6.87</v>
      </c>
      <c r="L1908" s="18">
        <f>IF(Raw_Data!L1908="",ROUND(AVERAGEIFS(Raw_Data!$L$2:$L$4001,Raw_Data!$E$2:$E$4001,E1908),1),Raw_Data!L1908)</f>
        <v>27.4</v>
      </c>
      <c r="M1908" s="15">
        <f>Raw_Data!M1908</f>
        <v>192.2</v>
      </c>
      <c r="N1908" s="15">
        <f>Raw_Data!N1908</f>
        <v>45.3</v>
      </c>
      <c r="O1908" s="15">
        <f>Raw_Data!O1908</f>
        <v>88.2</v>
      </c>
      <c r="P1908" s="15" t="str">
        <f>Raw_Data!P1908</f>
        <v>Flood</v>
      </c>
      <c r="Q1908" s="15">
        <f>Raw_Data!Q1908</f>
        <v>168.8</v>
      </c>
      <c r="R1908" s="15">
        <f>Raw_Data!R1908</f>
        <v>6.5</v>
      </c>
      <c r="S1908" s="15">
        <f>Raw_Data!S1908</f>
        <v>0.79</v>
      </c>
      <c r="T1908" s="18">
        <f>IF(Raw_Data!T1908="",ROUND(AVERAGEIFS(Raw_Data!$T$2:$T$4001,Raw_Data!$E$2:$E$4001,E1908,Raw_Data!$D$2:$D$4001,D1908),2),IF(Raw_Data!T1908&gt;INDEX(Cleaning_Reference!$F$6:$F$13,MATCH(D1908,Cleaning_Reference!$A$6:$A$13,0)),INDEX(Cleaning_Reference!$F$6:$F$13,MATCH(D1908,Cleaning_Reference!$A$6:$A$13,0)),Raw_Data!T1908))</f>
        <v>5.59</v>
      </c>
      <c r="U1908" s="15">
        <f>Raw_Data!U1908</f>
        <v>44.5</v>
      </c>
      <c r="V1908" s="15">
        <f>Raw_Data!V1908</f>
        <v>19698</v>
      </c>
      <c r="W1908" s="15">
        <f>Raw_Data!W1908</f>
        <v>503979</v>
      </c>
      <c r="X1908" s="15">
        <f>Raw_Data!X1908</f>
        <v>876561</v>
      </c>
      <c r="Y1908" s="15">
        <f>Raw_Data!Y1908</f>
        <v>372582</v>
      </c>
      <c r="Z1908" s="15">
        <f>Raw_Data!Z1908</f>
        <v>5813</v>
      </c>
      <c r="AA1908" s="15">
        <f>Raw_Data!AA1908</f>
        <v>7.6550000000000002</v>
      </c>
      <c r="AB1908" s="15">
        <f>Raw_Data!AB1908</f>
        <v>43.9</v>
      </c>
      <c r="AC1908" s="19" t="str">
        <f>IF(Raw_Data!G1908="","Yes","No")</f>
        <v>No</v>
      </c>
      <c r="AD1908" s="19" t="str">
        <f>IF(Raw_Data!L1908="","Yes","No")</f>
        <v>No</v>
      </c>
      <c r="AE1908" s="19" t="str">
        <f>IF(Raw_Data!T1908="","Imputed",IF(Raw_Data!T1908&gt;INDEX(Cleaning_Reference!$F$6:$F$13,MATCH(D1908,Cleaning_Reference!$A$6:$A$13,0)),"Capped","Original"))</f>
        <v>Original</v>
      </c>
      <c r="AF1908" s="21">
        <f t="shared" si="29"/>
        <v>44.5</v>
      </c>
    </row>
    <row r="1909" spans="1:32" ht="15" customHeight="1" x14ac:dyDescent="0.3">
      <c r="A1909" s="20" t="str">
        <f>Raw_Data!A1909</f>
        <v>SF11908</v>
      </c>
      <c r="B1909" s="15" t="str">
        <f>Raw_Data!B1909</f>
        <v>Punjab</v>
      </c>
      <c r="C1909" s="15" t="str">
        <f>Raw_Data!C1909</f>
        <v>Ludhiana</v>
      </c>
      <c r="D1909" s="15" t="str">
        <f>Raw_Data!D1909</f>
        <v>Wheat</v>
      </c>
      <c r="E1909" s="15" t="str">
        <f>Raw_Data!E1909</f>
        <v>Zaid</v>
      </c>
      <c r="F1909" s="15">
        <f>Raw_Data!F1909</f>
        <v>7.78</v>
      </c>
      <c r="G1909" s="18">
        <f>IF(Raw_Data!G1909="",ROUND(AVERAGEIFS(Raw_Data!$G$2:$G$4001,Raw_Data!$E$2:$E$4001,E1909),1),Raw_Data!G1909)</f>
        <v>329</v>
      </c>
      <c r="H1909" s="15">
        <f>Raw_Data!H1909</f>
        <v>28.1</v>
      </c>
      <c r="I1909" s="15">
        <f>Raw_Data!I1909</f>
        <v>33.4</v>
      </c>
      <c r="J1909" s="15">
        <f>Raw_Data!J1909</f>
        <v>9.1999999999999993</v>
      </c>
      <c r="K1909" s="15">
        <f>Raw_Data!K1909</f>
        <v>6.58</v>
      </c>
      <c r="L1909" s="18">
        <f>IF(Raw_Data!L1909="",ROUND(AVERAGEIFS(Raw_Data!$L$2:$L$4001,Raw_Data!$E$2:$E$4001,E1909),1),Raw_Data!L1909)</f>
        <v>8</v>
      </c>
      <c r="M1909" s="15">
        <f>Raw_Data!M1909</f>
        <v>107.4</v>
      </c>
      <c r="N1909" s="15">
        <f>Raw_Data!N1909</f>
        <v>34.4</v>
      </c>
      <c r="O1909" s="15">
        <f>Raw_Data!O1909</f>
        <v>111.6</v>
      </c>
      <c r="P1909" s="15" t="str">
        <f>Raw_Data!P1909</f>
        <v>Flood</v>
      </c>
      <c r="Q1909" s="15">
        <f>Raw_Data!Q1909</f>
        <v>231.5</v>
      </c>
      <c r="R1909" s="15">
        <f>Raw_Data!R1909</f>
        <v>2.1800000000000002</v>
      </c>
      <c r="S1909" s="15">
        <f>Raw_Data!S1909</f>
        <v>0.96</v>
      </c>
      <c r="T1909" s="18">
        <f>IF(Raw_Data!T1909="",ROUND(AVERAGEIFS(Raw_Data!$T$2:$T$4001,Raw_Data!$E$2:$E$4001,E1909,Raw_Data!$D$2:$D$4001,D1909),2),IF(Raw_Data!T1909&gt;INDEX(Cleaning_Reference!$F$6:$F$13,MATCH(D1909,Cleaning_Reference!$A$6:$A$13,0)),INDEX(Cleaning_Reference!$F$6:$F$13,MATCH(D1909,Cleaning_Reference!$A$6:$A$13,0)),Raw_Data!T1909))</f>
        <v>2.33</v>
      </c>
      <c r="U1909" s="15">
        <f>Raw_Data!U1909</f>
        <v>18.13</v>
      </c>
      <c r="V1909" s="15">
        <f>Raw_Data!V1909</f>
        <v>23588</v>
      </c>
      <c r="W1909" s="15">
        <f>Raw_Data!W1909</f>
        <v>591420</v>
      </c>
      <c r="X1909" s="15">
        <f>Raw_Data!X1909</f>
        <v>427650</v>
      </c>
      <c r="Y1909" s="15">
        <f>Raw_Data!Y1909</f>
        <v>-163770</v>
      </c>
      <c r="Z1909" s="15">
        <f>Raw_Data!Z1909</f>
        <v>5786</v>
      </c>
      <c r="AA1909" s="15">
        <f>Raw_Data!AA1909</f>
        <v>3.133</v>
      </c>
      <c r="AB1909" s="15">
        <f>Raw_Data!AB1909</f>
        <v>37.1</v>
      </c>
      <c r="AC1909" s="19" t="str">
        <f>IF(Raw_Data!G1909="","Yes","No")</f>
        <v>No</v>
      </c>
      <c r="AD1909" s="19" t="str">
        <f>IF(Raw_Data!L1909="","Yes","No")</f>
        <v>No</v>
      </c>
      <c r="AE1909" s="19" t="str">
        <f>IF(Raw_Data!T1909="","Imputed",IF(Raw_Data!T1909&gt;INDEX(Cleaning_Reference!$F$6:$F$13,MATCH(D1909,Cleaning_Reference!$A$6:$A$13,0)),"Capped","Original"))</f>
        <v>Original</v>
      </c>
      <c r="AF1909" s="21">
        <f t="shared" si="29"/>
        <v>18.13</v>
      </c>
    </row>
    <row r="1910" spans="1:32" ht="15" customHeight="1" x14ac:dyDescent="0.3">
      <c r="A1910" s="20" t="str">
        <f>Raw_Data!A1910</f>
        <v>SF11909</v>
      </c>
      <c r="B1910" s="15" t="str">
        <f>Raw_Data!B1910</f>
        <v>Telangana</v>
      </c>
      <c r="C1910" s="15" t="str">
        <f>Raw_Data!C1910</f>
        <v>Rajkot</v>
      </c>
      <c r="D1910" s="15" t="str">
        <f>Raw_Data!D1910</f>
        <v>Wheat</v>
      </c>
      <c r="E1910" s="15" t="str">
        <f>Raw_Data!E1910</f>
        <v>Zaid</v>
      </c>
      <c r="F1910" s="15">
        <f>Raw_Data!F1910</f>
        <v>9.99</v>
      </c>
      <c r="G1910" s="18">
        <f>IF(Raw_Data!G1910="",ROUND(AVERAGEIFS(Raw_Data!$G$2:$G$4001,Raw_Data!$E$2:$E$4001,E1910),1),Raw_Data!G1910)</f>
        <v>451.6</v>
      </c>
      <c r="H1910" s="15">
        <f>Raw_Data!H1910</f>
        <v>30.6</v>
      </c>
      <c r="I1910" s="15">
        <f>Raw_Data!I1910</f>
        <v>60</v>
      </c>
      <c r="J1910" s="15">
        <f>Raw_Data!J1910</f>
        <v>8.6</v>
      </c>
      <c r="K1910" s="15">
        <f>Raw_Data!K1910</f>
        <v>6.25</v>
      </c>
      <c r="L1910" s="18">
        <f>IF(Raw_Data!L1910="",ROUND(AVERAGEIFS(Raw_Data!$L$2:$L$4001,Raw_Data!$E$2:$E$4001,E1910),1),Raw_Data!L1910)</f>
        <v>11.6</v>
      </c>
      <c r="M1910" s="15">
        <f>Raw_Data!M1910</f>
        <v>127.7</v>
      </c>
      <c r="N1910" s="15">
        <f>Raw_Data!N1910</f>
        <v>66.099999999999994</v>
      </c>
      <c r="O1910" s="15">
        <f>Raw_Data!O1910</f>
        <v>105.2</v>
      </c>
      <c r="P1910" s="15" t="str">
        <f>Raw_Data!P1910</f>
        <v>Drip</v>
      </c>
      <c r="Q1910" s="15">
        <f>Raw_Data!Q1910</f>
        <v>158.19999999999999</v>
      </c>
      <c r="R1910" s="15">
        <f>Raw_Data!R1910</f>
        <v>7.55</v>
      </c>
      <c r="S1910" s="15">
        <f>Raw_Data!S1910</f>
        <v>0.72</v>
      </c>
      <c r="T1910" s="18">
        <f>IF(Raw_Data!T1910="",ROUND(AVERAGEIFS(Raw_Data!$T$2:$T$4001,Raw_Data!$E$2:$E$4001,E1910,Raw_Data!$D$2:$D$4001,D1910),2),IF(Raw_Data!T1910&gt;INDEX(Cleaning_Reference!$F$6:$F$13,MATCH(D1910,Cleaning_Reference!$A$6:$A$13,0)),INDEX(Cleaning_Reference!$F$6:$F$13,MATCH(D1910,Cleaning_Reference!$A$6:$A$13,0)),Raw_Data!T1910))</f>
        <v>2.5299999999999998</v>
      </c>
      <c r="U1910" s="15">
        <f>Raw_Data!U1910</f>
        <v>25.27</v>
      </c>
      <c r="V1910" s="15">
        <f>Raw_Data!V1910</f>
        <v>24540</v>
      </c>
      <c r="W1910" s="15">
        <f>Raw_Data!W1910</f>
        <v>714905</v>
      </c>
      <c r="X1910" s="15">
        <f>Raw_Data!X1910</f>
        <v>620126</v>
      </c>
      <c r="Y1910" s="15">
        <f>Raw_Data!Y1910</f>
        <v>-94779</v>
      </c>
      <c r="Z1910" s="15">
        <f>Raw_Data!Z1910</f>
        <v>4728</v>
      </c>
      <c r="AA1910" s="15">
        <f>Raw_Data!AA1910</f>
        <v>5.3449999999999998</v>
      </c>
      <c r="AB1910" s="15">
        <f>Raw_Data!AB1910</f>
        <v>35</v>
      </c>
      <c r="AC1910" s="19" t="str">
        <f>IF(Raw_Data!G1910="","Yes","No")</f>
        <v>No</v>
      </c>
      <c r="AD1910" s="19" t="str">
        <f>IF(Raw_Data!L1910="","Yes","No")</f>
        <v>No</v>
      </c>
      <c r="AE1910" s="19" t="str">
        <f>IF(Raw_Data!T1910="","Imputed",IF(Raw_Data!T1910&gt;INDEX(Cleaning_Reference!$F$6:$F$13,MATCH(D1910,Cleaning_Reference!$A$6:$A$13,0)),"Capped","Original"))</f>
        <v>Original</v>
      </c>
      <c r="AF1910" s="21">
        <f t="shared" si="29"/>
        <v>25.27</v>
      </c>
    </row>
    <row r="1911" spans="1:32" ht="15" customHeight="1" x14ac:dyDescent="0.3">
      <c r="A1911" s="20" t="str">
        <f>Raw_Data!A1911</f>
        <v>SF11910</v>
      </c>
      <c r="B1911" s="15" t="str">
        <f>Raw_Data!B1911</f>
        <v>Madhya Pradesh</v>
      </c>
      <c r="C1911" s="15" t="str">
        <f>Raw_Data!C1911</f>
        <v>Guntur</v>
      </c>
      <c r="D1911" s="15" t="str">
        <f>Raw_Data!D1911</f>
        <v>Cotton</v>
      </c>
      <c r="E1911" s="15" t="str">
        <f>Raw_Data!E1911</f>
        <v>Kharif</v>
      </c>
      <c r="F1911" s="15">
        <f>Raw_Data!F1911</f>
        <v>1.65</v>
      </c>
      <c r="G1911" s="18">
        <f>IF(Raw_Data!G1911="",ROUND(AVERAGEIFS(Raw_Data!$G$2:$G$4001,Raw_Data!$E$2:$E$4001,E1911),1),Raw_Data!G1911)</f>
        <v>957.4</v>
      </c>
      <c r="H1911" s="15">
        <f>Raw_Data!H1911</f>
        <v>34.700000000000003</v>
      </c>
      <c r="I1911" s="15">
        <f>Raw_Data!I1911</f>
        <v>73.5</v>
      </c>
      <c r="J1911" s="15">
        <f>Raw_Data!J1911</f>
        <v>5.6</v>
      </c>
      <c r="K1911" s="15">
        <f>Raw_Data!K1911</f>
        <v>7.12</v>
      </c>
      <c r="L1911" s="18">
        <f>IF(Raw_Data!L1911="",ROUND(AVERAGEIFS(Raw_Data!$L$2:$L$4001,Raw_Data!$E$2:$E$4001,E1911),1),Raw_Data!L1911)</f>
        <v>36.1</v>
      </c>
      <c r="M1911" s="15">
        <f>Raw_Data!M1911</f>
        <v>95.7</v>
      </c>
      <c r="N1911" s="15">
        <f>Raw_Data!N1911</f>
        <v>90.4</v>
      </c>
      <c r="O1911" s="15">
        <f>Raw_Data!O1911</f>
        <v>180.3</v>
      </c>
      <c r="P1911" s="15" t="str">
        <f>Raw_Data!P1911</f>
        <v>Flood</v>
      </c>
      <c r="Q1911" s="15">
        <f>Raw_Data!Q1911</f>
        <v>200.9</v>
      </c>
      <c r="R1911" s="15">
        <f>Raw_Data!R1911</f>
        <v>6.54</v>
      </c>
      <c r="S1911" s="15">
        <f>Raw_Data!S1911</f>
        <v>0.72</v>
      </c>
      <c r="T1911" s="18">
        <f>IF(Raw_Data!T1911="",ROUND(AVERAGEIFS(Raw_Data!$T$2:$T$4001,Raw_Data!$E$2:$E$4001,E1911,Raw_Data!$D$2:$D$4001,D1911),2),IF(Raw_Data!T1911&gt;INDEX(Cleaning_Reference!$F$6:$F$13,MATCH(D1911,Cleaning_Reference!$A$6:$A$13,0)),INDEX(Cleaning_Reference!$F$6:$F$13,MATCH(D1911,Cleaning_Reference!$A$6:$A$13,0)),Raw_Data!T1911))</f>
        <v>1.1299999999999999</v>
      </c>
      <c r="U1911" s="15">
        <f>Raw_Data!U1911</f>
        <v>1.86</v>
      </c>
      <c r="V1911" s="15">
        <f>Raw_Data!V1911</f>
        <v>72665</v>
      </c>
      <c r="W1911" s="15">
        <f>Raw_Data!W1911</f>
        <v>122246</v>
      </c>
      <c r="X1911" s="15">
        <f>Raw_Data!X1911</f>
        <v>135157</v>
      </c>
      <c r="Y1911" s="15">
        <f>Raw_Data!Y1911</f>
        <v>12911</v>
      </c>
      <c r="Z1911" s="15">
        <f>Raw_Data!Z1911</f>
        <v>1417</v>
      </c>
      <c r="AA1911" s="15">
        <f>Raw_Data!AA1911</f>
        <v>1.3129999999999999</v>
      </c>
      <c r="AB1911" s="15">
        <f>Raw_Data!AB1911</f>
        <v>59.5</v>
      </c>
      <c r="AC1911" s="19" t="str">
        <f>IF(Raw_Data!G1911="","Yes","No")</f>
        <v>No</v>
      </c>
      <c r="AD1911" s="19" t="str">
        <f>IF(Raw_Data!L1911="","Yes","No")</f>
        <v>No</v>
      </c>
      <c r="AE1911" s="19" t="str">
        <f>IF(Raw_Data!T1911="","Imputed",IF(Raw_Data!T1911&gt;INDEX(Cleaning_Reference!$F$6:$F$13,MATCH(D1911,Cleaning_Reference!$A$6:$A$13,0)),"Capped","Original"))</f>
        <v>Original</v>
      </c>
      <c r="AF1911" s="21">
        <f t="shared" si="29"/>
        <v>1.86</v>
      </c>
    </row>
    <row r="1912" spans="1:32" ht="15" customHeight="1" x14ac:dyDescent="0.3">
      <c r="A1912" s="20" t="str">
        <f>Raw_Data!A1912</f>
        <v>SF11911</v>
      </c>
      <c r="B1912" s="15" t="str">
        <f>Raw_Data!B1912</f>
        <v>Tamil Nadu</v>
      </c>
      <c r="C1912" s="15" t="str">
        <f>Raw_Data!C1912</f>
        <v>Warangal</v>
      </c>
      <c r="D1912" s="15" t="str">
        <f>Raw_Data!D1912</f>
        <v>Maize</v>
      </c>
      <c r="E1912" s="15" t="str">
        <f>Raw_Data!E1912</f>
        <v>Rabi</v>
      </c>
      <c r="F1912" s="15">
        <f>Raw_Data!F1912</f>
        <v>13.02</v>
      </c>
      <c r="G1912" s="18">
        <f>IF(Raw_Data!G1912="",ROUND(AVERAGEIFS(Raw_Data!$G$2:$G$4001,Raw_Data!$E$2:$E$4001,E1912),1),Raw_Data!G1912)</f>
        <v>779.6</v>
      </c>
      <c r="H1912" s="15">
        <f>Raw_Data!H1912</f>
        <v>25.5</v>
      </c>
      <c r="I1912" s="15">
        <f>Raw_Data!I1912</f>
        <v>52.8</v>
      </c>
      <c r="J1912" s="15">
        <f>Raw_Data!J1912</f>
        <v>6.3</v>
      </c>
      <c r="K1912" s="15">
        <f>Raw_Data!K1912</f>
        <v>7.79</v>
      </c>
      <c r="L1912" s="18">
        <f>IF(Raw_Data!L1912="",ROUND(AVERAGEIFS(Raw_Data!$L$2:$L$4001,Raw_Data!$E$2:$E$4001,E1912),1),Raw_Data!L1912)</f>
        <v>20.5</v>
      </c>
      <c r="M1912" s="15">
        <f>Raw_Data!M1912</f>
        <v>142.69999999999999</v>
      </c>
      <c r="N1912" s="15">
        <f>Raw_Data!N1912</f>
        <v>87.5</v>
      </c>
      <c r="O1912" s="15">
        <f>Raw_Data!O1912</f>
        <v>104.6</v>
      </c>
      <c r="P1912" s="15" t="str">
        <f>Raw_Data!P1912</f>
        <v>Flood</v>
      </c>
      <c r="Q1912" s="15">
        <f>Raw_Data!Q1912</f>
        <v>98.7</v>
      </c>
      <c r="R1912" s="15">
        <f>Raw_Data!R1912</f>
        <v>5.45</v>
      </c>
      <c r="S1912" s="15">
        <f>Raw_Data!S1912</f>
        <v>0.69</v>
      </c>
      <c r="T1912" s="18">
        <f>IF(Raw_Data!T1912="",ROUND(AVERAGEIFS(Raw_Data!$T$2:$T$4001,Raw_Data!$E$2:$E$4001,E1912,Raw_Data!$D$2:$D$4001,D1912),2),IF(Raw_Data!T1912&gt;INDEX(Cleaning_Reference!$F$6:$F$13,MATCH(D1912,Cleaning_Reference!$A$6:$A$13,0)),INDEX(Cleaning_Reference!$F$6:$F$13,MATCH(D1912,Cleaning_Reference!$A$6:$A$13,0)),Raw_Data!T1912))</f>
        <v>1.1399999999999999</v>
      </c>
      <c r="U1912" s="15">
        <f>Raw_Data!U1912</f>
        <v>14.84</v>
      </c>
      <c r="V1912" s="15">
        <f>Raw_Data!V1912</f>
        <v>19625</v>
      </c>
      <c r="W1912" s="15">
        <f>Raw_Data!W1912</f>
        <v>666511</v>
      </c>
      <c r="X1912" s="15">
        <f>Raw_Data!X1912</f>
        <v>291235</v>
      </c>
      <c r="Y1912" s="15">
        <f>Raw_Data!Y1912</f>
        <v>-375276</v>
      </c>
      <c r="Z1912" s="15">
        <f>Raw_Data!Z1912</f>
        <v>8893</v>
      </c>
      <c r="AA1912" s="15">
        <f>Raw_Data!AA1912</f>
        <v>1.669</v>
      </c>
      <c r="AB1912" s="15">
        <f>Raw_Data!AB1912</f>
        <v>57.2</v>
      </c>
      <c r="AC1912" s="19" t="str">
        <f>IF(Raw_Data!G1912="","Yes","No")</f>
        <v>No</v>
      </c>
      <c r="AD1912" s="19" t="str">
        <f>IF(Raw_Data!L1912="","Yes","No")</f>
        <v>No</v>
      </c>
      <c r="AE1912" s="19" t="str">
        <f>IF(Raw_Data!T1912="","Imputed",IF(Raw_Data!T1912&gt;INDEX(Cleaning_Reference!$F$6:$F$13,MATCH(D1912,Cleaning_Reference!$A$6:$A$13,0)),"Capped","Original"))</f>
        <v>Original</v>
      </c>
      <c r="AF1912" s="21">
        <f t="shared" si="29"/>
        <v>14.84</v>
      </c>
    </row>
    <row r="1913" spans="1:32" ht="15" customHeight="1" x14ac:dyDescent="0.3">
      <c r="A1913" s="20" t="str">
        <f>Raw_Data!A1913</f>
        <v>SF11912</v>
      </c>
      <c r="B1913" s="15" t="str">
        <f>Raw_Data!B1913</f>
        <v>Telangana</v>
      </c>
      <c r="C1913" s="15" t="str">
        <f>Raw_Data!C1913</f>
        <v>Nalgonda</v>
      </c>
      <c r="D1913" s="15" t="str">
        <f>Raw_Data!D1913</f>
        <v>Cotton</v>
      </c>
      <c r="E1913" s="15" t="str">
        <f>Raw_Data!E1913</f>
        <v>Kharif</v>
      </c>
      <c r="F1913" s="15">
        <f>Raw_Data!F1913</f>
        <v>10.55</v>
      </c>
      <c r="G1913" s="18">
        <f>IF(Raw_Data!G1913="",ROUND(AVERAGEIFS(Raw_Data!$G$2:$G$4001,Raw_Data!$E$2:$E$4001,E1913),1),Raw_Data!G1913)</f>
        <v>961.5</v>
      </c>
      <c r="H1913" s="15">
        <f>Raw_Data!H1913</f>
        <v>27.8</v>
      </c>
      <c r="I1913" s="15">
        <f>Raw_Data!I1913</f>
        <v>77.8</v>
      </c>
      <c r="J1913" s="15">
        <f>Raw_Data!J1913</f>
        <v>5.8</v>
      </c>
      <c r="K1913" s="15">
        <f>Raw_Data!K1913</f>
        <v>6.33</v>
      </c>
      <c r="L1913" s="18">
        <f>IF(Raw_Data!L1913="",ROUND(AVERAGEIFS(Raw_Data!$L$2:$L$4001,Raw_Data!$E$2:$E$4001,E1913),1),Raw_Data!L1913)</f>
        <v>23.8</v>
      </c>
      <c r="M1913" s="15">
        <f>Raw_Data!M1913</f>
        <v>156.69999999999999</v>
      </c>
      <c r="N1913" s="15">
        <f>Raw_Data!N1913</f>
        <v>71.599999999999994</v>
      </c>
      <c r="O1913" s="15">
        <f>Raw_Data!O1913</f>
        <v>66.8</v>
      </c>
      <c r="P1913" s="15" t="str">
        <f>Raw_Data!P1913</f>
        <v>Flood</v>
      </c>
      <c r="Q1913" s="15">
        <f>Raw_Data!Q1913</f>
        <v>40</v>
      </c>
      <c r="R1913" s="15">
        <f>Raw_Data!R1913</f>
        <v>5.83</v>
      </c>
      <c r="S1913" s="15">
        <f>Raw_Data!S1913</f>
        <v>0.71</v>
      </c>
      <c r="T1913" s="18">
        <f>IF(Raw_Data!T1913="",ROUND(AVERAGEIFS(Raw_Data!$T$2:$T$4001,Raw_Data!$E$2:$E$4001,E1913,Raw_Data!$D$2:$D$4001,D1913),2),IF(Raw_Data!T1913&gt;INDEX(Cleaning_Reference!$F$6:$F$13,MATCH(D1913,Cleaning_Reference!$A$6:$A$13,0)),INDEX(Cleaning_Reference!$F$6:$F$13,MATCH(D1913,Cleaning_Reference!$A$6:$A$13,0)),Raw_Data!T1913))</f>
        <v>1.6</v>
      </c>
      <c r="U1913" s="15">
        <f>Raw_Data!U1913</f>
        <v>16.88</v>
      </c>
      <c r="V1913" s="15">
        <f>Raw_Data!V1913</f>
        <v>68394</v>
      </c>
      <c r="W1913" s="15">
        <f>Raw_Data!W1913</f>
        <v>702841</v>
      </c>
      <c r="X1913" s="15">
        <f>Raw_Data!X1913</f>
        <v>1154491</v>
      </c>
      <c r="Y1913" s="15">
        <f>Raw_Data!Y1913</f>
        <v>451650</v>
      </c>
      <c r="Z1913" s="15">
        <f>Raw_Data!Z1913</f>
        <v>11598</v>
      </c>
      <c r="AA1913" s="15">
        <f>Raw_Data!AA1913</f>
        <v>1.4550000000000001</v>
      </c>
      <c r="AB1913" s="15">
        <f>Raw_Data!AB1913</f>
        <v>61.5</v>
      </c>
      <c r="AC1913" s="19" t="str">
        <f>IF(Raw_Data!G1913="","Yes","No")</f>
        <v>No</v>
      </c>
      <c r="AD1913" s="19" t="str">
        <f>IF(Raw_Data!L1913="","Yes","No")</f>
        <v>No</v>
      </c>
      <c r="AE1913" s="19" t="str">
        <f>IF(Raw_Data!T1913="","Imputed",IF(Raw_Data!T1913&gt;INDEX(Cleaning_Reference!$F$6:$F$13,MATCH(D1913,Cleaning_Reference!$A$6:$A$13,0)),"Capped","Original"))</f>
        <v>Original</v>
      </c>
      <c r="AF1913" s="21">
        <f t="shared" si="29"/>
        <v>16.88</v>
      </c>
    </row>
    <row r="1914" spans="1:32" ht="15" customHeight="1" x14ac:dyDescent="0.3">
      <c r="A1914" s="20" t="str">
        <f>Raw_Data!A1914</f>
        <v>SF11913</v>
      </c>
      <c r="B1914" s="15" t="str">
        <f>Raw_Data!B1914</f>
        <v>Andhra Pradesh</v>
      </c>
      <c r="C1914" s="15" t="str">
        <f>Raw_Data!C1914</f>
        <v>Warangal</v>
      </c>
      <c r="D1914" s="15" t="str">
        <f>Raw_Data!D1914</f>
        <v>Chilli</v>
      </c>
      <c r="E1914" s="15" t="str">
        <f>Raw_Data!E1914</f>
        <v>Zaid</v>
      </c>
      <c r="F1914" s="15">
        <f>Raw_Data!F1914</f>
        <v>2.94</v>
      </c>
      <c r="G1914" s="18">
        <f>IF(Raw_Data!G1914="",ROUND(AVERAGEIFS(Raw_Data!$G$2:$G$4001,Raw_Data!$E$2:$E$4001,E1914),1),Raw_Data!G1914)</f>
        <v>515.20000000000005</v>
      </c>
      <c r="H1914" s="15">
        <f>Raw_Data!H1914</f>
        <v>31.6</v>
      </c>
      <c r="I1914" s="15">
        <f>Raw_Data!I1914</f>
        <v>62.1</v>
      </c>
      <c r="J1914" s="15">
        <f>Raw_Data!J1914</f>
        <v>8.1999999999999993</v>
      </c>
      <c r="K1914" s="15">
        <f>Raw_Data!K1914</f>
        <v>8.24</v>
      </c>
      <c r="L1914" s="18">
        <f>IF(Raw_Data!L1914="",ROUND(AVERAGEIFS(Raw_Data!$L$2:$L$4001,Raw_Data!$E$2:$E$4001,E1914),1),Raw_Data!L1914)</f>
        <v>18.7</v>
      </c>
      <c r="M1914" s="15">
        <f>Raw_Data!M1914</f>
        <v>40</v>
      </c>
      <c r="N1914" s="15">
        <f>Raw_Data!N1914</f>
        <v>70.2</v>
      </c>
      <c r="O1914" s="15">
        <f>Raw_Data!O1914</f>
        <v>42.8</v>
      </c>
      <c r="P1914" s="15" t="str">
        <f>Raw_Data!P1914</f>
        <v>Drip</v>
      </c>
      <c r="Q1914" s="15">
        <f>Raw_Data!Q1914</f>
        <v>172.8</v>
      </c>
      <c r="R1914" s="15">
        <f>Raw_Data!R1914</f>
        <v>5.73</v>
      </c>
      <c r="S1914" s="15">
        <f>Raw_Data!S1914</f>
        <v>0.66</v>
      </c>
      <c r="T1914" s="18">
        <f>IF(Raw_Data!T1914="",ROUND(AVERAGEIFS(Raw_Data!$T$2:$T$4001,Raw_Data!$E$2:$E$4001,E1914,Raw_Data!$D$2:$D$4001,D1914),2),IF(Raw_Data!T1914&gt;INDEX(Cleaning_Reference!$F$6:$F$13,MATCH(D1914,Cleaning_Reference!$A$6:$A$13,0)),INDEX(Cleaning_Reference!$F$6:$F$13,MATCH(D1914,Cleaning_Reference!$A$6:$A$13,0)),Raw_Data!T1914))</f>
        <v>0.3</v>
      </c>
      <c r="U1914" s="15">
        <f>Raw_Data!U1914</f>
        <v>0.88</v>
      </c>
      <c r="V1914" s="15">
        <f>Raw_Data!V1914</f>
        <v>99707</v>
      </c>
      <c r="W1914" s="15">
        <f>Raw_Data!W1914</f>
        <v>187008</v>
      </c>
      <c r="X1914" s="15">
        <f>Raw_Data!X1914</f>
        <v>87742</v>
      </c>
      <c r="Y1914" s="15">
        <f>Raw_Data!Y1914</f>
        <v>-99266</v>
      </c>
      <c r="Z1914" s="15">
        <f>Raw_Data!Z1914</f>
        <v>1713</v>
      </c>
      <c r="AA1914" s="15">
        <f>Raw_Data!AA1914</f>
        <v>0.51400000000000001</v>
      </c>
      <c r="AB1914" s="15">
        <f>Raw_Data!AB1914</f>
        <v>48</v>
      </c>
      <c r="AC1914" s="19" t="str">
        <f>IF(Raw_Data!G1914="","Yes","No")</f>
        <v>No</v>
      </c>
      <c r="AD1914" s="19" t="str">
        <f>IF(Raw_Data!L1914="","Yes","No")</f>
        <v>No</v>
      </c>
      <c r="AE1914" s="19" t="str">
        <f>IF(Raw_Data!T1914="","Imputed",IF(Raw_Data!T1914&gt;INDEX(Cleaning_Reference!$F$6:$F$13,MATCH(D1914,Cleaning_Reference!$A$6:$A$13,0)),"Capped","Original"))</f>
        <v>Original</v>
      </c>
      <c r="AF1914" s="21">
        <f t="shared" si="29"/>
        <v>0.88</v>
      </c>
    </row>
    <row r="1915" spans="1:32" ht="15" customHeight="1" x14ac:dyDescent="0.3">
      <c r="A1915" s="20" t="str">
        <f>Raw_Data!A1915</f>
        <v>SF11914</v>
      </c>
      <c r="B1915" s="15" t="str">
        <f>Raw_Data!B1915</f>
        <v>Telangana</v>
      </c>
      <c r="C1915" s="15" t="str">
        <f>Raw_Data!C1915</f>
        <v>Indore</v>
      </c>
      <c r="D1915" s="15" t="str">
        <f>Raw_Data!D1915</f>
        <v>Cotton</v>
      </c>
      <c r="E1915" s="15" t="str">
        <f>Raw_Data!E1915</f>
        <v>Kharif</v>
      </c>
      <c r="F1915" s="15">
        <f>Raw_Data!F1915</f>
        <v>13.74</v>
      </c>
      <c r="G1915" s="18">
        <f>IF(Raw_Data!G1915="",ROUND(AVERAGEIFS(Raw_Data!$G$2:$G$4001,Raw_Data!$E$2:$E$4001,E1915),1),Raw_Data!G1915)</f>
        <v>596.5</v>
      </c>
      <c r="H1915" s="15">
        <f>Raw_Data!H1915</f>
        <v>27.3</v>
      </c>
      <c r="I1915" s="15">
        <f>Raw_Data!I1915</f>
        <v>66.2</v>
      </c>
      <c r="J1915" s="15">
        <f>Raw_Data!J1915</f>
        <v>6.8</v>
      </c>
      <c r="K1915" s="15">
        <f>Raw_Data!K1915</f>
        <v>6.69</v>
      </c>
      <c r="L1915" s="18">
        <f>IF(Raw_Data!L1915="",ROUND(AVERAGEIFS(Raw_Data!$L$2:$L$4001,Raw_Data!$E$2:$E$4001,E1915),1),Raw_Data!L1915)</f>
        <v>31.2</v>
      </c>
      <c r="M1915" s="15">
        <f>Raw_Data!M1915</f>
        <v>139.4</v>
      </c>
      <c r="N1915" s="15">
        <f>Raw_Data!N1915</f>
        <v>39.200000000000003</v>
      </c>
      <c r="O1915" s="15">
        <f>Raw_Data!O1915</f>
        <v>104.3</v>
      </c>
      <c r="P1915" s="15" t="str">
        <f>Raw_Data!P1915</f>
        <v>Flood</v>
      </c>
      <c r="Q1915" s="15">
        <f>Raw_Data!Q1915</f>
        <v>259.7</v>
      </c>
      <c r="R1915" s="15">
        <f>Raw_Data!R1915</f>
        <v>6.1</v>
      </c>
      <c r="S1915" s="15">
        <f>Raw_Data!S1915</f>
        <v>0.86</v>
      </c>
      <c r="T1915" s="18">
        <f>IF(Raw_Data!T1915="",ROUND(AVERAGEIFS(Raw_Data!$T$2:$T$4001,Raw_Data!$E$2:$E$4001,E1915,Raw_Data!$D$2:$D$4001,D1915),2),IF(Raw_Data!T1915&gt;INDEX(Cleaning_Reference!$F$6:$F$13,MATCH(D1915,Cleaning_Reference!$A$6:$A$13,0)),INDEX(Cleaning_Reference!$F$6:$F$13,MATCH(D1915,Cleaning_Reference!$A$6:$A$13,0)),Raw_Data!T1915))</f>
        <v>2.12</v>
      </c>
      <c r="U1915" s="15">
        <f>Raw_Data!U1915</f>
        <v>29.13</v>
      </c>
      <c r="V1915" s="15">
        <f>Raw_Data!V1915</f>
        <v>56927</v>
      </c>
      <c r="W1915" s="15">
        <f>Raw_Data!W1915</f>
        <v>1081805</v>
      </c>
      <c r="X1915" s="15">
        <f>Raw_Data!X1915</f>
        <v>1658284</v>
      </c>
      <c r="Y1915" s="15">
        <f>Raw_Data!Y1915</f>
        <v>576479</v>
      </c>
      <c r="Z1915" s="15">
        <f>Raw_Data!Z1915</f>
        <v>12694</v>
      </c>
      <c r="AA1915" s="15">
        <f>Raw_Data!AA1915</f>
        <v>2.2949999999999999</v>
      </c>
      <c r="AB1915" s="15">
        <f>Raw_Data!AB1915</f>
        <v>57.1</v>
      </c>
      <c r="AC1915" s="19" t="str">
        <f>IF(Raw_Data!G1915="","Yes","No")</f>
        <v>No</v>
      </c>
      <c r="AD1915" s="19" t="str">
        <f>IF(Raw_Data!L1915="","Yes","No")</f>
        <v>Yes</v>
      </c>
      <c r="AE1915" s="19" t="str">
        <f>IF(Raw_Data!T1915="","Imputed",IF(Raw_Data!T1915&gt;INDEX(Cleaning_Reference!$F$6:$F$13,MATCH(D1915,Cleaning_Reference!$A$6:$A$13,0)),"Capped","Original"))</f>
        <v>Original</v>
      </c>
      <c r="AF1915" s="21">
        <f t="shared" si="29"/>
        <v>29.13</v>
      </c>
    </row>
    <row r="1916" spans="1:32" ht="15" customHeight="1" x14ac:dyDescent="0.3">
      <c r="A1916" s="20" t="str">
        <f>Raw_Data!A1916</f>
        <v>SF11915</v>
      </c>
      <c r="B1916" s="15" t="str">
        <f>Raw_Data!B1916</f>
        <v>Maharashtra</v>
      </c>
      <c r="C1916" s="15" t="str">
        <f>Raw_Data!C1916</f>
        <v>Warangal</v>
      </c>
      <c r="D1916" s="15" t="str">
        <f>Raw_Data!D1916</f>
        <v>Cotton</v>
      </c>
      <c r="E1916" s="15" t="str">
        <f>Raw_Data!E1916</f>
        <v>Zaid</v>
      </c>
      <c r="F1916" s="15">
        <f>Raw_Data!F1916</f>
        <v>2.72</v>
      </c>
      <c r="G1916" s="18">
        <f>IF(Raw_Data!G1916="",ROUND(AVERAGEIFS(Raw_Data!$G$2:$G$4001,Raw_Data!$E$2:$E$4001,E1916),1),Raw_Data!G1916)</f>
        <v>370</v>
      </c>
      <c r="H1916" s="15">
        <f>Raw_Data!H1916</f>
        <v>33.1</v>
      </c>
      <c r="I1916" s="15">
        <f>Raw_Data!I1916</f>
        <v>50.1</v>
      </c>
      <c r="J1916" s="15">
        <f>Raw_Data!J1916</f>
        <v>8.4</v>
      </c>
      <c r="K1916" s="15">
        <f>Raw_Data!K1916</f>
        <v>6.69</v>
      </c>
      <c r="L1916" s="18">
        <f>IF(Raw_Data!L1916="",ROUND(AVERAGEIFS(Raw_Data!$L$2:$L$4001,Raw_Data!$E$2:$E$4001,E1916),1),Raw_Data!L1916)</f>
        <v>12.1</v>
      </c>
      <c r="M1916" s="15">
        <f>Raw_Data!M1916</f>
        <v>150.30000000000001</v>
      </c>
      <c r="N1916" s="15">
        <f>Raw_Data!N1916</f>
        <v>55.6</v>
      </c>
      <c r="O1916" s="15">
        <f>Raw_Data!O1916</f>
        <v>65</v>
      </c>
      <c r="P1916" s="15" t="str">
        <f>Raw_Data!P1916</f>
        <v>Rainfed</v>
      </c>
      <c r="Q1916" s="15">
        <f>Raw_Data!Q1916</f>
        <v>85.8</v>
      </c>
      <c r="R1916" s="15">
        <f>Raw_Data!R1916</f>
        <v>5.95</v>
      </c>
      <c r="S1916" s="15">
        <f>Raw_Data!S1916</f>
        <v>0.9</v>
      </c>
      <c r="T1916" s="18">
        <f>IF(Raw_Data!T1916="",ROUND(AVERAGEIFS(Raw_Data!$T$2:$T$4001,Raw_Data!$E$2:$E$4001,E1916,Raw_Data!$D$2:$D$4001,D1916),2),IF(Raw_Data!T1916&gt;INDEX(Cleaning_Reference!$F$6:$F$13,MATCH(D1916,Cleaning_Reference!$A$6:$A$13,0)),INDEX(Cleaning_Reference!$F$6:$F$13,MATCH(D1916,Cleaning_Reference!$A$6:$A$13,0)),Raw_Data!T1916))</f>
        <v>1.0900000000000001</v>
      </c>
      <c r="U1916" s="15">
        <f>Raw_Data!U1916</f>
        <v>2.96</v>
      </c>
      <c r="V1916" s="15">
        <f>Raw_Data!V1916</f>
        <v>61198</v>
      </c>
      <c r="W1916" s="15">
        <f>Raw_Data!W1916</f>
        <v>159674</v>
      </c>
      <c r="X1916" s="15">
        <f>Raw_Data!X1916</f>
        <v>181146</v>
      </c>
      <c r="Y1916" s="15">
        <f>Raw_Data!Y1916</f>
        <v>21472</v>
      </c>
      <c r="Z1916" s="15">
        <f>Raw_Data!Z1916</f>
        <v>1168</v>
      </c>
      <c r="AA1916" s="15">
        <f>Raw_Data!AA1916</f>
        <v>2.5339999999999998</v>
      </c>
      <c r="AB1916" s="15">
        <f>Raw_Data!AB1916</f>
        <v>38.200000000000003</v>
      </c>
      <c r="AC1916" s="19" t="str">
        <f>IF(Raw_Data!G1916="","Yes","No")</f>
        <v>No</v>
      </c>
      <c r="AD1916" s="19" t="str">
        <f>IF(Raw_Data!L1916="","Yes","No")</f>
        <v>No</v>
      </c>
      <c r="AE1916" s="19" t="str">
        <f>IF(Raw_Data!T1916="","Imputed",IF(Raw_Data!T1916&gt;INDEX(Cleaning_Reference!$F$6:$F$13,MATCH(D1916,Cleaning_Reference!$A$6:$A$13,0)),"Capped","Original"))</f>
        <v>Original</v>
      </c>
      <c r="AF1916" s="21">
        <f t="shared" si="29"/>
        <v>2.96</v>
      </c>
    </row>
    <row r="1917" spans="1:32" ht="15" customHeight="1" x14ac:dyDescent="0.3">
      <c r="A1917" s="20" t="str">
        <f>Raw_Data!A1917</f>
        <v>SF11916</v>
      </c>
      <c r="B1917" s="15" t="str">
        <f>Raw_Data!B1917</f>
        <v>Punjab</v>
      </c>
      <c r="C1917" s="15" t="str">
        <f>Raw_Data!C1917</f>
        <v>Raichur</v>
      </c>
      <c r="D1917" s="15" t="str">
        <f>Raw_Data!D1917</f>
        <v>Pulses</v>
      </c>
      <c r="E1917" s="15" t="str">
        <f>Raw_Data!E1917</f>
        <v>Kharif</v>
      </c>
      <c r="F1917" s="15">
        <f>Raw_Data!F1917</f>
        <v>2.4900000000000002</v>
      </c>
      <c r="G1917" s="18">
        <f>IF(Raw_Data!G1917="",ROUND(AVERAGEIFS(Raw_Data!$G$2:$G$4001,Raw_Data!$E$2:$E$4001,E1917),1),Raw_Data!G1917)</f>
        <v>1040</v>
      </c>
      <c r="H1917" s="15">
        <f>Raw_Data!H1917</f>
        <v>25.3</v>
      </c>
      <c r="I1917" s="15">
        <f>Raw_Data!I1917</f>
        <v>67.400000000000006</v>
      </c>
      <c r="J1917" s="15">
        <f>Raw_Data!J1917</f>
        <v>8.6</v>
      </c>
      <c r="K1917" s="15">
        <f>Raw_Data!K1917</f>
        <v>6.16</v>
      </c>
      <c r="L1917" s="18">
        <f>IF(Raw_Data!L1917="",ROUND(AVERAGEIFS(Raw_Data!$L$2:$L$4001,Raw_Data!$E$2:$E$4001,E1917),1),Raw_Data!L1917)</f>
        <v>32.5</v>
      </c>
      <c r="M1917" s="15">
        <f>Raw_Data!M1917</f>
        <v>87.2</v>
      </c>
      <c r="N1917" s="15">
        <f>Raw_Data!N1917</f>
        <v>52.2</v>
      </c>
      <c r="O1917" s="15">
        <f>Raw_Data!O1917</f>
        <v>72.599999999999994</v>
      </c>
      <c r="P1917" s="15" t="str">
        <f>Raw_Data!P1917</f>
        <v>Rainfed</v>
      </c>
      <c r="Q1917" s="15">
        <f>Raw_Data!Q1917</f>
        <v>202.7</v>
      </c>
      <c r="R1917" s="15">
        <f>Raw_Data!R1917</f>
        <v>1.71</v>
      </c>
      <c r="S1917" s="15">
        <f>Raw_Data!S1917</f>
        <v>0.79</v>
      </c>
      <c r="T1917" s="18">
        <f>IF(Raw_Data!T1917="",ROUND(AVERAGEIFS(Raw_Data!$T$2:$T$4001,Raw_Data!$E$2:$E$4001,E1917,Raw_Data!$D$2:$D$4001,D1917),2),IF(Raw_Data!T1917&gt;INDEX(Cleaning_Reference!$F$6:$F$13,MATCH(D1917,Cleaning_Reference!$A$6:$A$13,0)),INDEX(Cleaning_Reference!$F$6:$F$13,MATCH(D1917,Cleaning_Reference!$A$6:$A$13,0)),Raw_Data!T1917))</f>
        <v>0.7</v>
      </c>
      <c r="U1917" s="15">
        <f>Raw_Data!U1917</f>
        <v>1.74</v>
      </c>
      <c r="V1917" s="15">
        <f>Raw_Data!V1917</f>
        <v>67691</v>
      </c>
      <c r="W1917" s="15">
        <f>Raw_Data!W1917</f>
        <v>171033</v>
      </c>
      <c r="X1917" s="15">
        <f>Raw_Data!X1917</f>
        <v>117782</v>
      </c>
      <c r="Y1917" s="15">
        <f>Raw_Data!Y1917</f>
        <v>-53251</v>
      </c>
      <c r="Z1917" s="15">
        <f>Raw_Data!Z1917</f>
        <v>566</v>
      </c>
      <c r="AA1917" s="15">
        <f>Raw_Data!AA1917</f>
        <v>3.0739999999999998</v>
      </c>
      <c r="AB1917" s="15">
        <f>Raw_Data!AB1917</f>
        <v>76.5</v>
      </c>
      <c r="AC1917" s="19" t="str">
        <f>IF(Raw_Data!G1917="","Yes","No")</f>
        <v>No</v>
      </c>
      <c r="AD1917" s="19" t="str">
        <f>IF(Raw_Data!L1917="","Yes","No")</f>
        <v>No</v>
      </c>
      <c r="AE1917" s="19" t="str">
        <f>IF(Raw_Data!T1917="","Imputed",IF(Raw_Data!T1917&gt;INDEX(Cleaning_Reference!$F$6:$F$13,MATCH(D1917,Cleaning_Reference!$A$6:$A$13,0)),"Capped","Original"))</f>
        <v>Original</v>
      </c>
      <c r="AF1917" s="21">
        <f t="shared" si="29"/>
        <v>1.74</v>
      </c>
    </row>
    <row r="1918" spans="1:32" ht="15" customHeight="1" x14ac:dyDescent="0.3">
      <c r="A1918" s="20" t="str">
        <f>Raw_Data!A1918</f>
        <v>SF11917</v>
      </c>
      <c r="B1918" s="15" t="str">
        <f>Raw_Data!B1918</f>
        <v>Punjab</v>
      </c>
      <c r="C1918" s="15" t="str">
        <f>Raw_Data!C1918</f>
        <v>Krishna</v>
      </c>
      <c r="D1918" s="15" t="str">
        <f>Raw_Data!D1918</f>
        <v>Groundnut</v>
      </c>
      <c r="E1918" s="15" t="str">
        <f>Raw_Data!E1918</f>
        <v>Kharif</v>
      </c>
      <c r="F1918" s="15">
        <f>Raw_Data!F1918</f>
        <v>8.0500000000000007</v>
      </c>
      <c r="G1918" s="18">
        <f>IF(Raw_Data!G1918="",ROUND(AVERAGEIFS(Raw_Data!$G$2:$G$4001,Raw_Data!$E$2:$E$4001,E1918),1),Raw_Data!G1918)</f>
        <v>690.9</v>
      </c>
      <c r="H1918" s="15">
        <f>Raw_Data!H1918</f>
        <v>32.1</v>
      </c>
      <c r="I1918" s="15">
        <f>Raw_Data!I1918</f>
        <v>67.8</v>
      </c>
      <c r="J1918" s="15">
        <f>Raw_Data!J1918</f>
        <v>7.4</v>
      </c>
      <c r="K1918" s="15">
        <f>Raw_Data!K1918</f>
        <v>6.76</v>
      </c>
      <c r="L1918" s="18">
        <f>IF(Raw_Data!L1918="",ROUND(AVERAGEIFS(Raw_Data!$L$2:$L$4001,Raw_Data!$E$2:$E$4001,E1918),1),Raw_Data!L1918)</f>
        <v>33.9</v>
      </c>
      <c r="M1918" s="15">
        <f>Raw_Data!M1918</f>
        <v>118.3</v>
      </c>
      <c r="N1918" s="15">
        <f>Raw_Data!N1918</f>
        <v>60.2</v>
      </c>
      <c r="O1918" s="15">
        <f>Raw_Data!O1918</f>
        <v>135.80000000000001</v>
      </c>
      <c r="P1918" s="15" t="str">
        <f>Raw_Data!P1918</f>
        <v>Sprinkler</v>
      </c>
      <c r="Q1918" s="15">
        <f>Raw_Data!Q1918</f>
        <v>218.9</v>
      </c>
      <c r="R1918" s="15">
        <f>Raw_Data!R1918</f>
        <v>3.2</v>
      </c>
      <c r="S1918" s="15">
        <f>Raw_Data!S1918</f>
        <v>0.99</v>
      </c>
      <c r="T1918" s="18">
        <f>IF(Raw_Data!T1918="",ROUND(AVERAGEIFS(Raw_Data!$T$2:$T$4001,Raw_Data!$E$2:$E$4001,E1918,Raw_Data!$D$2:$D$4001,D1918),2),IF(Raw_Data!T1918&gt;INDEX(Cleaning_Reference!$F$6:$F$13,MATCH(D1918,Cleaning_Reference!$A$6:$A$13,0)),INDEX(Cleaning_Reference!$F$6:$F$13,MATCH(D1918,Cleaning_Reference!$A$6:$A$13,0)),Raw_Data!T1918))</f>
        <v>2.4700000000000002</v>
      </c>
      <c r="U1918" s="15">
        <f>Raw_Data!U1918</f>
        <v>19.88</v>
      </c>
      <c r="V1918" s="15">
        <f>Raw_Data!V1918</f>
        <v>63958</v>
      </c>
      <c r="W1918" s="15">
        <f>Raw_Data!W1918</f>
        <v>618456</v>
      </c>
      <c r="X1918" s="15">
        <f>Raw_Data!X1918</f>
        <v>1271485</v>
      </c>
      <c r="Y1918" s="15">
        <f>Raw_Data!Y1918</f>
        <v>653029</v>
      </c>
      <c r="Z1918" s="15">
        <f>Raw_Data!Z1918</f>
        <v>4142</v>
      </c>
      <c r="AA1918" s="15">
        <f>Raw_Data!AA1918</f>
        <v>4.8</v>
      </c>
      <c r="AB1918" s="15">
        <f>Raw_Data!AB1918</f>
        <v>47.4</v>
      </c>
      <c r="AC1918" s="19" t="str">
        <f>IF(Raw_Data!G1918="","Yes","No")</f>
        <v>No</v>
      </c>
      <c r="AD1918" s="19" t="str">
        <f>IF(Raw_Data!L1918="","Yes","No")</f>
        <v>No</v>
      </c>
      <c r="AE1918" s="19" t="str">
        <f>IF(Raw_Data!T1918="","Imputed",IF(Raw_Data!T1918&gt;INDEX(Cleaning_Reference!$F$6:$F$13,MATCH(D1918,Cleaning_Reference!$A$6:$A$13,0)),"Capped","Original"))</f>
        <v>Original</v>
      </c>
      <c r="AF1918" s="21">
        <f t="shared" si="29"/>
        <v>19.88</v>
      </c>
    </row>
    <row r="1919" spans="1:32" ht="15" customHeight="1" x14ac:dyDescent="0.3">
      <c r="A1919" s="20" t="str">
        <f>Raw_Data!A1919</f>
        <v>SF11918</v>
      </c>
      <c r="B1919" s="15" t="str">
        <f>Raw_Data!B1919</f>
        <v>Andhra Pradesh</v>
      </c>
      <c r="C1919" s="15" t="str">
        <f>Raw_Data!C1919</f>
        <v>Nashik</v>
      </c>
      <c r="D1919" s="15" t="str">
        <f>Raw_Data!D1919</f>
        <v>Rice</v>
      </c>
      <c r="E1919" s="15" t="str">
        <f>Raw_Data!E1919</f>
        <v>Kharif</v>
      </c>
      <c r="F1919" s="15">
        <f>Raw_Data!F1919</f>
        <v>1.41</v>
      </c>
      <c r="G1919" s="18">
        <f>IF(Raw_Data!G1919="",ROUND(AVERAGEIFS(Raw_Data!$G$2:$G$4001,Raw_Data!$E$2:$E$4001,E1919),1),Raw_Data!G1919)</f>
        <v>885.8</v>
      </c>
      <c r="H1919" s="15">
        <f>Raw_Data!H1919</f>
        <v>28.5</v>
      </c>
      <c r="I1919" s="15">
        <f>Raw_Data!I1919</f>
        <v>63.9</v>
      </c>
      <c r="J1919" s="15">
        <f>Raw_Data!J1919</f>
        <v>6.1</v>
      </c>
      <c r="K1919" s="15">
        <f>Raw_Data!K1919</f>
        <v>7.39</v>
      </c>
      <c r="L1919" s="18">
        <f>IF(Raw_Data!L1919="",ROUND(AVERAGEIFS(Raw_Data!$L$2:$L$4001,Raw_Data!$E$2:$E$4001,E1919),1),Raw_Data!L1919)</f>
        <v>23.9</v>
      </c>
      <c r="M1919" s="15">
        <f>Raw_Data!M1919</f>
        <v>143.9</v>
      </c>
      <c r="N1919" s="15">
        <f>Raw_Data!N1919</f>
        <v>74.8</v>
      </c>
      <c r="O1919" s="15">
        <f>Raw_Data!O1919</f>
        <v>95.5</v>
      </c>
      <c r="P1919" s="15" t="str">
        <f>Raw_Data!P1919</f>
        <v>Flood</v>
      </c>
      <c r="Q1919" s="15">
        <f>Raw_Data!Q1919</f>
        <v>199.1</v>
      </c>
      <c r="R1919" s="15">
        <f>Raw_Data!R1919</f>
        <v>1.65</v>
      </c>
      <c r="S1919" s="15">
        <f>Raw_Data!S1919</f>
        <v>0.87</v>
      </c>
      <c r="T1919" s="18">
        <f>IF(Raw_Data!T1919="",ROUND(AVERAGEIFS(Raw_Data!$T$2:$T$4001,Raw_Data!$E$2:$E$4001,E1919,Raw_Data!$D$2:$D$4001,D1919),2),IF(Raw_Data!T1919&gt;INDEX(Cleaning_Reference!$F$6:$F$13,MATCH(D1919,Cleaning_Reference!$A$6:$A$13,0)),INDEX(Cleaning_Reference!$F$6:$F$13,MATCH(D1919,Cleaning_Reference!$A$6:$A$13,0)),Raw_Data!T1919))</f>
        <v>1.51</v>
      </c>
      <c r="U1919" s="15">
        <f>Raw_Data!U1919</f>
        <v>2.13</v>
      </c>
      <c r="V1919" s="15">
        <f>Raw_Data!V1919</f>
        <v>24070</v>
      </c>
      <c r="W1919" s="15">
        <f>Raw_Data!W1919</f>
        <v>108739</v>
      </c>
      <c r="X1919" s="15">
        <f>Raw_Data!X1919</f>
        <v>51269</v>
      </c>
      <c r="Y1919" s="15">
        <f>Raw_Data!Y1919</f>
        <v>-57470</v>
      </c>
      <c r="Z1919" s="15">
        <f>Raw_Data!Z1919</f>
        <v>2371</v>
      </c>
      <c r="AA1919" s="15">
        <f>Raw_Data!AA1919</f>
        <v>0.89800000000000002</v>
      </c>
      <c r="AB1919" s="15">
        <f>Raw_Data!AB1919</f>
        <v>60.7</v>
      </c>
      <c r="AC1919" s="19" t="str">
        <f>IF(Raw_Data!G1919="","Yes","No")</f>
        <v>No</v>
      </c>
      <c r="AD1919" s="19" t="str">
        <f>IF(Raw_Data!L1919="","Yes","No")</f>
        <v>No</v>
      </c>
      <c r="AE1919" s="19" t="str">
        <f>IF(Raw_Data!T1919="","Imputed",IF(Raw_Data!T1919&gt;INDEX(Cleaning_Reference!$F$6:$F$13,MATCH(D1919,Cleaning_Reference!$A$6:$A$13,0)),"Capped","Original"))</f>
        <v>Original</v>
      </c>
      <c r="AF1919" s="21">
        <f t="shared" si="29"/>
        <v>2.13</v>
      </c>
    </row>
    <row r="1920" spans="1:32" ht="15" customHeight="1" x14ac:dyDescent="0.3">
      <c r="A1920" s="20" t="str">
        <f>Raw_Data!A1920</f>
        <v>SF11919</v>
      </c>
      <c r="B1920" s="15" t="str">
        <f>Raw_Data!B1920</f>
        <v>Karnataka</v>
      </c>
      <c r="C1920" s="15" t="str">
        <f>Raw_Data!C1920</f>
        <v>Nashik</v>
      </c>
      <c r="D1920" s="15" t="str">
        <f>Raw_Data!D1920</f>
        <v>Rice</v>
      </c>
      <c r="E1920" s="15" t="str">
        <f>Raw_Data!E1920</f>
        <v>Rabi</v>
      </c>
      <c r="F1920" s="15">
        <f>Raw_Data!F1920</f>
        <v>8.3000000000000007</v>
      </c>
      <c r="G1920" s="18">
        <f>IF(Raw_Data!G1920="",ROUND(AVERAGEIFS(Raw_Data!$G$2:$G$4001,Raw_Data!$E$2:$E$4001,E1920),1),Raw_Data!G1920)</f>
        <v>371.4</v>
      </c>
      <c r="H1920" s="15">
        <f>Raw_Data!H1920</f>
        <v>17.8</v>
      </c>
      <c r="I1920" s="15">
        <f>Raw_Data!I1920</f>
        <v>34.4</v>
      </c>
      <c r="J1920" s="15">
        <f>Raw_Data!J1920</f>
        <v>7.1</v>
      </c>
      <c r="K1920" s="15">
        <f>Raw_Data!K1920</f>
        <v>6.37</v>
      </c>
      <c r="L1920" s="18">
        <f>IF(Raw_Data!L1920="",ROUND(AVERAGEIFS(Raw_Data!$L$2:$L$4001,Raw_Data!$E$2:$E$4001,E1920),1),Raw_Data!L1920)</f>
        <v>22.6</v>
      </c>
      <c r="M1920" s="15">
        <f>Raw_Data!M1920</f>
        <v>156.80000000000001</v>
      </c>
      <c r="N1920" s="15">
        <f>Raw_Data!N1920</f>
        <v>63.3</v>
      </c>
      <c r="O1920" s="15">
        <f>Raw_Data!O1920</f>
        <v>100.3</v>
      </c>
      <c r="P1920" s="15" t="str">
        <f>Raw_Data!P1920</f>
        <v>Sprinkler</v>
      </c>
      <c r="Q1920" s="15">
        <f>Raw_Data!Q1920</f>
        <v>89.6</v>
      </c>
      <c r="R1920" s="15">
        <f>Raw_Data!R1920</f>
        <v>4.38</v>
      </c>
      <c r="S1920" s="15">
        <f>Raw_Data!S1920</f>
        <v>0.69</v>
      </c>
      <c r="T1920" s="18">
        <f>IF(Raw_Data!T1920="",ROUND(AVERAGEIFS(Raw_Data!$T$2:$T$4001,Raw_Data!$E$2:$E$4001,E1920,Raw_Data!$D$2:$D$4001,D1920),2),IF(Raw_Data!T1920&gt;INDEX(Cleaning_Reference!$F$6:$F$13,MATCH(D1920,Cleaning_Reference!$A$6:$A$13,0)),INDEX(Cleaning_Reference!$F$6:$F$13,MATCH(D1920,Cleaning_Reference!$A$6:$A$13,0)),Raw_Data!T1920))</f>
        <v>2.66</v>
      </c>
      <c r="U1920" s="15">
        <f>Raw_Data!U1920</f>
        <v>22.08</v>
      </c>
      <c r="V1920" s="15">
        <f>Raw_Data!V1920</f>
        <v>18173</v>
      </c>
      <c r="W1920" s="15">
        <f>Raw_Data!W1920</f>
        <v>628652</v>
      </c>
      <c r="X1920" s="15">
        <f>Raw_Data!X1920</f>
        <v>401260</v>
      </c>
      <c r="Y1920" s="15">
        <f>Raw_Data!Y1920</f>
        <v>-227392</v>
      </c>
      <c r="Z1920" s="15">
        <f>Raw_Data!Z1920</f>
        <v>11713</v>
      </c>
      <c r="AA1920" s="15">
        <f>Raw_Data!AA1920</f>
        <v>1.885</v>
      </c>
      <c r="AB1920" s="15">
        <f>Raw_Data!AB1920</f>
        <v>47</v>
      </c>
      <c r="AC1920" s="19" t="str">
        <f>IF(Raw_Data!G1920="","Yes","No")</f>
        <v>No</v>
      </c>
      <c r="AD1920" s="19" t="str">
        <f>IF(Raw_Data!L1920="","Yes","No")</f>
        <v>No</v>
      </c>
      <c r="AE1920" s="19" t="str">
        <f>IF(Raw_Data!T1920="","Imputed",IF(Raw_Data!T1920&gt;INDEX(Cleaning_Reference!$F$6:$F$13,MATCH(D1920,Cleaning_Reference!$A$6:$A$13,0)),"Capped","Original"))</f>
        <v>Original</v>
      </c>
      <c r="AF1920" s="21">
        <f t="shared" si="29"/>
        <v>22.08</v>
      </c>
    </row>
    <row r="1921" spans="1:32" ht="15" customHeight="1" x14ac:dyDescent="0.3">
      <c r="A1921" s="20" t="str">
        <f>Raw_Data!A1921</f>
        <v>SF11920</v>
      </c>
      <c r="B1921" s="15" t="str">
        <f>Raw_Data!B1921</f>
        <v>Karnataka</v>
      </c>
      <c r="C1921" s="15" t="str">
        <f>Raw_Data!C1921</f>
        <v>Ludhiana</v>
      </c>
      <c r="D1921" s="15" t="str">
        <f>Raw_Data!D1921</f>
        <v>Wheat</v>
      </c>
      <c r="E1921" s="15" t="str">
        <f>Raw_Data!E1921</f>
        <v>Rabi</v>
      </c>
      <c r="F1921" s="15">
        <f>Raw_Data!F1921</f>
        <v>10.59</v>
      </c>
      <c r="G1921" s="18">
        <f>IF(Raw_Data!G1921="",ROUND(AVERAGEIFS(Raw_Data!$G$2:$G$4001,Raw_Data!$E$2:$E$4001,E1921),1),Raw_Data!G1921)</f>
        <v>382.5</v>
      </c>
      <c r="H1921" s="15">
        <f>Raw_Data!H1921</f>
        <v>20.9</v>
      </c>
      <c r="I1921" s="15">
        <f>Raw_Data!I1921</f>
        <v>60.6</v>
      </c>
      <c r="J1921" s="15">
        <f>Raw_Data!J1921</f>
        <v>7.4</v>
      </c>
      <c r="K1921" s="15">
        <f>Raw_Data!K1921</f>
        <v>6.58</v>
      </c>
      <c r="L1921" s="18">
        <f>IF(Raw_Data!L1921="",ROUND(AVERAGEIFS(Raw_Data!$L$2:$L$4001,Raw_Data!$E$2:$E$4001,E1921),1),Raw_Data!L1921)</f>
        <v>19.8</v>
      </c>
      <c r="M1921" s="15">
        <f>Raw_Data!M1921</f>
        <v>48.2</v>
      </c>
      <c r="N1921" s="15">
        <f>Raw_Data!N1921</f>
        <v>20.6</v>
      </c>
      <c r="O1921" s="15">
        <f>Raw_Data!O1921</f>
        <v>105.2</v>
      </c>
      <c r="P1921" s="15" t="str">
        <f>Raw_Data!P1921</f>
        <v>Rainfed</v>
      </c>
      <c r="Q1921" s="15">
        <f>Raw_Data!Q1921</f>
        <v>198.1</v>
      </c>
      <c r="R1921" s="15">
        <f>Raw_Data!R1921</f>
        <v>6.09</v>
      </c>
      <c r="S1921" s="15">
        <f>Raw_Data!S1921</f>
        <v>0.91</v>
      </c>
      <c r="T1921" s="18">
        <f>IF(Raw_Data!T1921="",ROUND(AVERAGEIFS(Raw_Data!$T$2:$T$4001,Raw_Data!$E$2:$E$4001,E1921,Raw_Data!$D$2:$D$4001,D1921),2),IF(Raw_Data!T1921&gt;INDEX(Cleaning_Reference!$F$6:$F$13,MATCH(D1921,Cleaning_Reference!$A$6:$A$13,0)),INDEX(Cleaning_Reference!$F$6:$F$13,MATCH(D1921,Cleaning_Reference!$A$6:$A$13,0)),Raw_Data!T1921))</f>
        <v>2.17</v>
      </c>
      <c r="U1921" s="15">
        <f>Raw_Data!U1921</f>
        <v>22.98</v>
      </c>
      <c r="V1921" s="15">
        <f>Raw_Data!V1921</f>
        <v>20210</v>
      </c>
      <c r="W1921" s="15">
        <f>Raw_Data!W1921</f>
        <v>610472</v>
      </c>
      <c r="X1921" s="15">
        <f>Raw_Data!X1921</f>
        <v>464426</v>
      </c>
      <c r="Y1921" s="15">
        <f>Raw_Data!Y1921</f>
        <v>-146046</v>
      </c>
      <c r="Z1921" s="15">
        <f>Raw_Data!Z1921</f>
        <v>2768</v>
      </c>
      <c r="AA1921" s="15">
        <f>Raw_Data!AA1921</f>
        <v>8.3019999999999996</v>
      </c>
      <c r="AB1921" s="15">
        <f>Raw_Data!AB1921</f>
        <v>40.1</v>
      </c>
      <c r="AC1921" s="19" t="str">
        <f>IF(Raw_Data!G1921="","Yes","No")</f>
        <v>No</v>
      </c>
      <c r="AD1921" s="19" t="str">
        <f>IF(Raw_Data!L1921="","Yes","No")</f>
        <v>No</v>
      </c>
      <c r="AE1921" s="19" t="str">
        <f>IF(Raw_Data!T1921="","Imputed",IF(Raw_Data!T1921&gt;INDEX(Cleaning_Reference!$F$6:$F$13,MATCH(D1921,Cleaning_Reference!$A$6:$A$13,0)),"Capped","Original"))</f>
        <v>Original</v>
      </c>
      <c r="AF1921" s="21">
        <f t="shared" si="29"/>
        <v>22.98</v>
      </c>
    </row>
    <row r="1922" spans="1:32" ht="15" customHeight="1" x14ac:dyDescent="0.3">
      <c r="A1922" s="20" t="str">
        <f>Raw_Data!A1922</f>
        <v>SF11921</v>
      </c>
      <c r="B1922" s="15" t="str">
        <f>Raw_Data!B1922</f>
        <v>Tamil Nadu</v>
      </c>
      <c r="C1922" s="15" t="str">
        <f>Raw_Data!C1922</f>
        <v>Rajkot</v>
      </c>
      <c r="D1922" s="15" t="str">
        <f>Raw_Data!D1922</f>
        <v>Rice</v>
      </c>
      <c r="E1922" s="15" t="str">
        <f>Raw_Data!E1922</f>
        <v>Kharif</v>
      </c>
      <c r="F1922" s="15">
        <f>Raw_Data!F1922</f>
        <v>13.57</v>
      </c>
      <c r="G1922" s="18">
        <f>IF(Raw_Data!G1922="",ROUND(AVERAGEIFS(Raw_Data!$G$2:$G$4001,Raw_Data!$E$2:$E$4001,E1922),1),Raw_Data!G1922)</f>
        <v>998.7</v>
      </c>
      <c r="H1922" s="15">
        <f>Raw_Data!H1922</f>
        <v>27.1</v>
      </c>
      <c r="I1922" s="15">
        <f>Raw_Data!I1922</f>
        <v>90.6</v>
      </c>
      <c r="J1922" s="15">
        <f>Raw_Data!J1922</f>
        <v>5.0999999999999996</v>
      </c>
      <c r="K1922" s="15">
        <f>Raw_Data!K1922</f>
        <v>7.3</v>
      </c>
      <c r="L1922" s="18">
        <f>IF(Raw_Data!L1922="",ROUND(AVERAGEIFS(Raw_Data!$L$2:$L$4001,Raw_Data!$E$2:$E$4001,E1922),1),Raw_Data!L1922)</f>
        <v>34.4</v>
      </c>
      <c r="M1922" s="15">
        <f>Raw_Data!M1922</f>
        <v>115.3</v>
      </c>
      <c r="N1922" s="15">
        <f>Raw_Data!N1922</f>
        <v>50.4</v>
      </c>
      <c r="O1922" s="15">
        <f>Raw_Data!O1922</f>
        <v>134.69999999999999</v>
      </c>
      <c r="P1922" s="15" t="str">
        <f>Raw_Data!P1922</f>
        <v>Drip</v>
      </c>
      <c r="Q1922" s="15">
        <f>Raw_Data!Q1922</f>
        <v>199.4</v>
      </c>
      <c r="R1922" s="15">
        <f>Raw_Data!R1922</f>
        <v>8.48</v>
      </c>
      <c r="S1922" s="15">
        <f>Raw_Data!S1922</f>
        <v>0.71</v>
      </c>
      <c r="T1922" s="18">
        <f>IF(Raw_Data!T1922="",ROUND(AVERAGEIFS(Raw_Data!$T$2:$T$4001,Raw_Data!$E$2:$E$4001,E1922,Raw_Data!$D$2:$D$4001,D1922),2),IF(Raw_Data!T1922&gt;INDEX(Cleaning_Reference!$F$6:$F$13,MATCH(D1922,Cleaning_Reference!$A$6:$A$13,0)),INDEX(Cleaning_Reference!$F$6:$F$13,MATCH(D1922,Cleaning_Reference!$A$6:$A$13,0)),Raw_Data!T1922))</f>
        <v>2.56</v>
      </c>
      <c r="U1922" s="15">
        <f>Raw_Data!U1922</f>
        <v>34.74</v>
      </c>
      <c r="V1922" s="15">
        <f>Raw_Data!V1922</f>
        <v>23258</v>
      </c>
      <c r="W1922" s="15">
        <f>Raw_Data!W1922</f>
        <v>955550</v>
      </c>
      <c r="X1922" s="15">
        <f>Raw_Data!X1922</f>
        <v>807983</v>
      </c>
      <c r="Y1922" s="15">
        <f>Raw_Data!Y1922</f>
        <v>-147567</v>
      </c>
      <c r="Z1922" s="15">
        <f>Raw_Data!Z1922</f>
        <v>17137</v>
      </c>
      <c r="AA1922" s="15">
        <f>Raw_Data!AA1922</f>
        <v>2.0270000000000001</v>
      </c>
      <c r="AB1922" s="15">
        <f>Raw_Data!AB1922</f>
        <v>50.7</v>
      </c>
      <c r="AC1922" s="19" t="str">
        <f>IF(Raw_Data!G1922="","Yes","No")</f>
        <v>No</v>
      </c>
      <c r="AD1922" s="19" t="str">
        <f>IF(Raw_Data!L1922="","Yes","No")</f>
        <v>No</v>
      </c>
      <c r="AE1922" s="19" t="str">
        <f>IF(Raw_Data!T1922="","Imputed",IF(Raw_Data!T1922&gt;INDEX(Cleaning_Reference!$F$6:$F$13,MATCH(D1922,Cleaning_Reference!$A$6:$A$13,0)),"Capped","Original"))</f>
        <v>Original</v>
      </c>
      <c r="AF1922" s="21">
        <f t="shared" ref="AF1922:AF1985" si="30">ROUND(T1922*F1922,2)</f>
        <v>34.74</v>
      </c>
    </row>
    <row r="1923" spans="1:32" ht="15" customHeight="1" x14ac:dyDescent="0.3">
      <c r="A1923" s="20" t="str">
        <f>Raw_Data!A1923</f>
        <v>SF11922</v>
      </c>
      <c r="B1923" s="15" t="str">
        <f>Raw_Data!B1923</f>
        <v>Tamil Nadu</v>
      </c>
      <c r="C1923" s="15" t="str">
        <f>Raw_Data!C1923</f>
        <v>Warangal</v>
      </c>
      <c r="D1923" s="15" t="str">
        <f>Raw_Data!D1923</f>
        <v>Wheat</v>
      </c>
      <c r="E1923" s="15" t="str">
        <f>Raw_Data!E1923</f>
        <v>Zaid</v>
      </c>
      <c r="F1923" s="15">
        <f>Raw_Data!F1923</f>
        <v>11.65</v>
      </c>
      <c r="G1923" s="18">
        <f>IF(Raw_Data!G1923="",ROUND(AVERAGEIFS(Raw_Data!$G$2:$G$4001,Raw_Data!$E$2:$E$4001,E1923),1),Raw_Data!G1923)</f>
        <v>487</v>
      </c>
      <c r="H1923" s="15">
        <f>Raw_Data!H1923</f>
        <v>31</v>
      </c>
      <c r="I1923" s="15">
        <f>Raw_Data!I1923</f>
        <v>49.4</v>
      </c>
      <c r="J1923" s="15">
        <f>Raw_Data!J1923</f>
        <v>8.5</v>
      </c>
      <c r="K1923" s="15">
        <f>Raw_Data!K1923</f>
        <v>7.04</v>
      </c>
      <c r="L1923" s="18">
        <f>IF(Raw_Data!L1923="",ROUND(AVERAGEIFS(Raw_Data!$L$2:$L$4001,Raw_Data!$E$2:$E$4001,E1923),1),Raw_Data!L1923)</f>
        <v>18.5</v>
      </c>
      <c r="M1923" s="15">
        <f>Raw_Data!M1923</f>
        <v>94.8</v>
      </c>
      <c r="N1923" s="15">
        <f>Raw_Data!N1923</f>
        <v>73.2</v>
      </c>
      <c r="O1923" s="15">
        <f>Raw_Data!O1923</f>
        <v>88.3</v>
      </c>
      <c r="P1923" s="15" t="str">
        <f>Raw_Data!P1923</f>
        <v>Drip</v>
      </c>
      <c r="Q1923" s="15">
        <f>Raw_Data!Q1923</f>
        <v>278.10000000000002</v>
      </c>
      <c r="R1923" s="15">
        <f>Raw_Data!R1923</f>
        <v>5.92</v>
      </c>
      <c r="S1923" s="15">
        <f>Raw_Data!S1923</f>
        <v>0.68</v>
      </c>
      <c r="T1923" s="18">
        <f>IF(Raw_Data!T1923="",ROUND(AVERAGEIFS(Raw_Data!$T$2:$T$4001,Raw_Data!$E$2:$E$4001,E1923,Raw_Data!$D$2:$D$4001,D1923),2),IF(Raw_Data!T1923&gt;INDEX(Cleaning_Reference!$F$6:$F$13,MATCH(D1923,Cleaning_Reference!$A$6:$A$13,0)),INDEX(Cleaning_Reference!$F$6:$F$13,MATCH(D1923,Cleaning_Reference!$A$6:$A$13,0)),Raw_Data!T1923))</f>
        <v>2.2999999999999998</v>
      </c>
      <c r="U1923" s="15">
        <f>Raw_Data!U1923</f>
        <v>26.8</v>
      </c>
      <c r="V1923" s="15">
        <f>Raw_Data!V1923</f>
        <v>22663</v>
      </c>
      <c r="W1923" s="15">
        <f>Raw_Data!W1923</f>
        <v>688128</v>
      </c>
      <c r="X1923" s="15">
        <f>Raw_Data!X1923</f>
        <v>607368</v>
      </c>
      <c r="Y1923" s="15">
        <f>Raw_Data!Y1923</f>
        <v>-80760</v>
      </c>
      <c r="Z1923" s="15">
        <f>Raw_Data!Z1923</f>
        <v>5294</v>
      </c>
      <c r="AA1923" s="15">
        <f>Raw_Data!AA1923</f>
        <v>5.0620000000000003</v>
      </c>
      <c r="AB1923" s="15">
        <f>Raw_Data!AB1923</f>
        <v>30.9</v>
      </c>
      <c r="AC1923" s="19" t="str">
        <f>IF(Raw_Data!G1923="","Yes","No")</f>
        <v>No</v>
      </c>
      <c r="AD1923" s="19" t="str">
        <f>IF(Raw_Data!L1923="","Yes","No")</f>
        <v>No</v>
      </c>
      <c r="AE1923" s="19" t="str">
        <f>IF(Raw_Data!T1923="","Imputed",IF(Raw_Data!T1923&gt;INDEX(Cleaning_Reference!$F$6:$F$13,MATCH(D1923,Cleaning_Reference!$A$6:$A$13,0)),"Capped","Original"))</f>
        <v>Original</v>
      </c>
      <c r="AF1923" s="21">
        <f t="shared" si="30"/>
        <v>26.8</v>
      </c>
    </row>
    <row r="1924" spans="1:32" ht="15" customHeight="1" x14ac:dyDescent="0.3">
      <c r="A1924" s="20" t="str">
        <f>Raw_Data!A1924</f>
        <v>SF11923</v>
      </c>
      <c r="B1924" s="15" t="str">
        <f>Raw_Data!B1924</f>
        <v>Madhya Pradesh</v>
      </c>
      <c r="C1924" s="15" t="str">
        <f>Raw_Data!C1924</f>
        <v>Nashik</v>
      </c>
      <c r="D1924" s="15" t="str">
        <f>Raw_Data!D1924</f>
        <v>Wheat</v>
      </c>
      <c r="E1924" s="15" t="str">
        <f>Raw_Data!E1924</f>
        <v>Kharif</v>
      </c>
      <c r="F1924" s="15">
        <f>Raw_Data!F1924</f>
        <v>6.71</v>
      </c>
      <c r="G1924" s="18">
        <f>IF(Raw_Data!G1924="",ROUND(AVERAGEIFS(Raw_Data!$G$2:$G$4001,Raw_Data!$E$2:$E$4001,E1924),1),Raw_Data!G1924)</f>
        <v>991.7</v>
      </c>
      <c r="H1924" s="15">
        <f>Raw_Data!H1924</f>
        <v>27.8</v>
      </c>
      <c r="I1924" s="15">
        <f>Raw_Data!I1924</f>
        <v>78</v>
      </c>
      <c r="J1924" s="15">
        <f>Raw_Data!J1924</f>
        <v>7</v>
      </c>
      <c r="K1924" s="15">
        <f>Raw_Data!K1924</f>
        <v>6.02</v>
      </c>
      <c r="L1924" s="18">
        <f>IF(Raw_Data!L1924="",ROUND(AVERAGEIFS(Raw_Data!$L$2:$L$4001,Raw_Data!$E$2:$E$4001,E1924),1),Raw_Data!L1924)</f>
        <v>29.2</v>
      </c>
      <c r="M1924" s="15">
        <f>Raw_Data!M1924</f>
        <v>40</v>
      </c>
      <c r="N1924" s="15">
        <f>Raw_Data!N1924</f>
        <v>54.1</v>
      </c>
      <c r="O1924" s="15">
        <f>Raw_Data!O1924</f>
        <v>143.6</v>
      </c>
      <c r="P1924" s="15" t="str">
        <f>Raw_Data!P1924</f>
        <v>Flood</v>
      </c>
      <c r="Q1924" s="15">
        <f>Raw_Data!Q1924</f>
        <v>267.7</v>
      </c>
      <c r="R1924" s="15">
        <f>Raw_Data!R1924</f>
        <v>4.38</v>
      </c>
      <c r="S1924" s="15">
        <f>Raw_Data!S1924</f>
        <v>0.7</v>
      </c>
      <c r="T1924" s="18">
        <f>IF(Raw_Data!T1924="",ROUND(AVERAGEIFS(Raw_Data!$T$2:$T$4001,Raw_Data!$E$2:$E$4001,E1924,Raw_Data!$D$2:$D$4001,D1924),2),IF(Raw_Data!T1924&gt;INDEX(Cleaning_Reference!$F$6:$F$13,MATCH(D1924,Cleaning_Reference!$A$6:$A$13,0)),INDEX(Cleaning_Reference!$F$6:$F$13,MATCH(D1924,Cleaning_Reference!$A$6:$A$13,0)),Raw_Data!T1924))</f>
        <v>1.56</v>
      </c>
      <c r="U1924" s="15">
        <f>Raw_Data!U1924</f>
        <v>10.47</v>
      </c>
      <c r="V1924" s="15">
        <f>Raw_Data!V1924</f>
        <v>23698</v>
      </c>
      <c r="W1924" s="15">
        <f>Raw_Data!W1924</f>
        <v>429879</v>
      </c>
      <c r="X1924" s="15">
        <f>Raw_Data!X1924</f>
        <v>248118</v>
      </c>
      <c r="Y1924" s="15">
        <f>Raw_Data!Y1924</f>
        <v>-181761</v>
      </c>
      <c r="Z1924" s="15">
        <f>Raw_Data!Z1924</f>
        <v>3943</v>
      </c>
      <c r="AA1924" s="15">
        <f>Raw_Data!AA1924</f>
        <v>2.6549999999999998</v>
      </c>
      <c r="AB1924" s="15">
        <f>Raw_Data!AB1924</f>
        <v>57.6</v>
      </c>
      <c r="AC1924" s="19" t="str">
        <f>IF(Raw_Data!G1924="","Yes","No")</f>
        <v>No</v>
      </c>
      <c r="AD1924" s="19" t="str">
        <f>IF(Raw_Data!L1924="","Yes","No")</f>
        <v>No</v>
      </c>
      <c r="AE1924" s="19" t="str">
        <f>IF(Raw_Data!T1924="","Imputed",IF(Raw_Data!T1924&gt;INDEX(Cleaning_Reference!$F$6:$F$13,MATCH(D1924,Cleaning_Reference!$A$6:$A$13,0)),"Capped","Original"))</f>
        <v>Original</v>
      </c>
      <c r="AF1924" s="21">
        <f t="shared" si="30"/>
        <v>10.47</v>
      </c>
    </row>
    <row r="1925" spans="1:32" ht="15" customHeight="1" x14ac:dyDescent="0.3">
      <c r="A1925" s="20" t="str">
        <f>Raw_Data!A1925</f>
        <v>SF11924</v>
      </c>
      <c r="B1925" s="15" t="str">
        <f>Raw_Data!B1925</f>
        <v>Madhya Pradesh</v>
      </c>
      <c r="C1925" s="15" t="str">
        <f>Raw_Data!C1925</f>
        <v>Guntur</v>
      </c>
      <c r="D1925" s="15" t="str">
        <f>Raw_Data!D1925</f>
        <v>Maize</v>
      </c>
      <c r="E1925" s="15" t="str">
        <f>Raw_Data!E1925</f>
        <v>Kharif</v>
      </c>
      <c r="F1925" s="15">
        <f>Raw_Data!F1925</f>
        <v>11.84</v>
      </c>
      <c r="G1925" s="18">
        <f>IF(Raw_Data!G1925="",ROUND(AVERAGEIFS(Raw_Data!$G$2:$G$4001,Raw_Data!$E$2:$E$4001,E1925),1),Raw_Data!G1925)</f>
        <v>892.2</v>
      </c>
      <c r="H1925" s="15">
        <f>Raw_Data!H1925</f>
        <v>24.8</v>
      </c>
      <c r="I1925" s="15">
        <f>Raw_Data!I1925</f>
        <v>59.4</v>
      </c>
      <c r="J1925" s="15">
        <f>Raw_Data!J1925</f>
        <v>8.4</v>
      </c>
      <c r="K1925" s="15">
        <f>Raw_Data!K1925</f>
        <v>6.04</v>
      </c>
      <c r="L1925" s="18">
        <f>IF(Raw_Data!L1925="",ROUND(AVERAGEIFS(Raw_Data!$L$2:$L$4001,Raw_Data!$E$2:$E$4001,E1925),1),Raw_Data!L1925)</f>
        <v>30.8</v>
      </c>
      <c r="M1925" s="15">
        <f>Raw_Data!M1925</f>
        <v>72.3</v>
      </c>
      <c r="N1925" s="15">
        <f>Raw_Data!N1925</f>
        <v>41.1</v>
      </c>
      <c r="O1925" s="15">
        <f>Raw_Data!O1925</f>
        <v>78.900000000000006</v>
      </c>
      <c r="P1925" s="15" t="str">
        <f>Raw_Data!P1925</f>
        <v>Sprinkler</v>
      </c>
      <c r="Q1925" s="15">
        <f>Raw_Data!Q1925</f>
        <v>119.9</v>
      </c>
      <c r="R1925" s="15">
        <f>Raw_Data!R1925</f>
        <v>6.79</v>
      </c>
      <c r="S1925" s="15">
        <f>Raw_Data!S1925</f>
        <v>0.94</v>
      </c>
      <c r="T1925" s="18">
        <f>IF(Raw_Data!T1925="",ROUND(AVERAGEIFS(Raw_Data!$T$2:$T$4001,Raw_Data!$E$2:$E$4001,E1925,Raw_Data!$D$2:$D$4001,D1925),2),IF(Raw_Data!T1925&gt;INDEX(Cleaning_Reference!$F$6:$F$13,MATCH(D1925,Cleaning_Reference!$A$6:$A$13,0)),INDEX(Cleaning_Reference!$F$6:$F$13,MATCH(D1925,Cleaning_Reference!$A$6:$A$13,0)),Raw_Data!T1925))</f>
        <v>1.81</v>
      </c>
      <c r="U1925" s="15">
        <f>Raw_Data!U1925</f>
        <v>21.43</v>
      </c>
      <c r="V1925" s="15">
        <f>Raw_Data!V1925</f>
        <v>18869</v>
      </c>
      <c r="W1925" s="15">
        <f>Raw_Data!W1925</f>
        <v>739709</v>
      </c>
      <c r="X1925" s="15">
        <f>Raw_Data!X1925</f>
        <v>404363</v>
      </c>
      <c r="Y1925" s="15">
        <f>Raw_Data!Y1925</f>
        <v>-335346</v>
      </c>
      <c r="Z1925" s="15">
        <f>Raw_Data!Z1925</f>
        <v>6572</v>
      </c>
      <c r="AA1925" s="15">
        <f>Raw_Data!AA1925</f>
        <v>3.2610000000000001</v>
      </c>
      <c r="AB1925" s="15">
        <f>Raw_Data!AB1925</f>
        <v>36.700000000000003</v>
      </c>
      <c r="AC1925" s="19" t="str">
        <f>IF(Raw_Data!G1925="","Yes","No")</f>
        <v>No</v>
      </c>
      <c r="AD1925" s="19" t="str">
        <f>IF(Raw_Data!L1925="","Yes","No")</f>
        <v>No</v>
      </c>
      <c r="AE1925" s="19" t="str">
        <f>IF(Raw_Data!T1925="","Imputed",IF(Raw_Data!T1925&gt;INDEX(Cleaning_Reference!$F$6:$F$13,MATCH(D1925,Cleaning_Reference!$A$6:$A$13,0)),"Capped","Original"))</f>
        <v>Original</v>
      </c>
      <c r="AF1925" s="21">
        <f t="shared" si="30"/>
        <v>21.43</v>
      </c>
    </row>
    <row r="1926" spans="1:32" ht="15" customHeight="1" x14ac:dyDescent="0.3">
      <c r="A1926" s="20" t="str">
        <f>Raw_Data!A1926</f>
        <v>SF11925</v>
      </c>
      <c r="B1926" s="15" t="str">
        <f>Raw_Data!B1926</f>
        <v>Gujarat</v>
      </c>
      <c r="C1926" s="15" t="str">
        <f>Raw_Data!C1926</f>
        <v>Guntur</v>
      </c>
      <c r="D1926" s="15" t="str">
        <f>Raw_Data!D1926</f>
        <v>Maize</v>
      </c>
      <c r="E1926" s="15" t="str">
        <f>Raw_Data!E1926</f>
        <v>Rabi</v>
      </c>
      <c r="F1926" s="15">
        <f>Raw_Data!F1926</f>
        <v>9.15</v>
      </c>
      <c r="G1926" s="18">
        <f>IF(Raw_Data!G1926="",ROUND(AVERAGEIFS(Raw_Data!$G$2:$G$4001,Raw_Data!$E$2:$E$4001,E1926),1),Raw_Data!G1926)</f>
        <v>582.20000000000005</v>
      </c>
      <c r="H1926" s="15">
        <f>Raw_Data!H1926</f>
        <v>20.7</v>
      </c>
      <c r="I1926" s="15">
        <f>Raw_Data!I1926</f>
        <v>70.900000000000006</v>
      </c>
      <c r="J1926" s="15">
        <f>Raw_Data!J1926</f>
        <v>10.4</v>
      </c>
      <c r="K1926" s="15">
        <f>Raw_Data!K1926</f>
        <v>7.48</v>
      </c>
      <c r="L1926" s="18">
        <f>IF(Raw_Data!L1926="",ROUND(AVERAGEIFS(Raw_Data!$L$2:$L$4001,Raw_Data!$E$2:$E$4001,E1926),1),Raw_Data!L1926)</f>
        <v>26.1</v>
      </c>
      <c r="M1926" s="15">
        <f>Raw_Data!M1926</f>
        <v>157</v>
      </c>
      <c r="N1926" s="15">
        <f>Raw_Data!N1926</f>
        <v>46.6</v>
      </c>
      <c r="O1926" s="15">
        <f>Raw_Data!O1926</f>
        <v>71.599999999999994</v>
      </c>
      <c r="P1926" s="15" t="str">
        <f>Raw_Data!P1926</f>
        <v>Drip</v>
      </c>
      <c r="Q1926" s="15">
        <f>Raw_Data!Q1926</f>
        <v>147.30000000000001</v>
      </c>
      <c r="R1926" s="15">
        <f>Raw_Data!R1926</f>
        <v>6.01</v>
      </c>
      <c r="S1926" s="15">
        <f>Raw_Data!S1926</f>
        <v>0.9</v>
      </c>
      <c r="T1926" s="18">
        <f>IF(Raw_Data!T1926="",ROUND(AVERAGEIFS(Raw_Data!$T$2:$T$4001,Raw_Data!$E$2:$E$4001,E1926,Raw_Data!$D$2:$D$4001,D1926),2),IF(Raw_Data!T1926&gt;INDEX(Cleaning_Reference!$F$6:$F$13,MATCH(D1926,Cleaning_Reference!$A$6:$A$13,0)),INDEX(Cleaning_Reference!$F$6:$F$13,MATCH(D1926,Cleaning_Reference!$A$6:$A$13,0)),Raw_Data!T1926))</f>
        <v>1.83</v>
      </c>
      <c r="U1926" s="15">
        <f>Raw_Data!U1926</f>
        <v>16.739999999999998</v>
      </c>
      <c r="V1926" s="15">
        <f>Raw_Data!V1926</f>
        <v>20589</v>
      </c>
      <c r="W1926" s="15">
        <f>Raw_Data!W1926</f>
        <v>506864</v>
      </c>
      <c r="X1926" s="15">
        <f>Raw_Data!X1926</f>
        <v>344660</v>
      </c>
      <c r="Y1926" s="15">
        <f>Raw_Data!Y1926</f>
        <v>-162204</v>
      </c>
      <c r="Z1926" s="15">
        <f>Raw_Data!Z1926</f>
        <v>4748</v>
      </c>
      <c r="AA1926" s="15">
        <f>Raw_Data!AA1926</f>
        <v>3.5259999999999998</v>
      </c>
      <c r="AB1926" s="15">
        <f>Raw_Data!AB1926</f>
        <v>35.4</v>
      </c>
      <c r="AC1926" s="19" t="str">
        <f>IF(Raw_Data!G1926="","Yes","No")</f>
        <v>No</v>
      </c>
      <c r="AD1926" s="19" t="str">
        <f>IF(Raw_Data!L1926="","Yes","No")</f>
        <v>No</v>
      </c>
      <c r="AE1926" s="19" t="str">
        <f>IF(Raw_Data!T1926="","Imputed",IF(Raw_Data!T1926&gt;INDEX(Cleaning_Reference!$F$6:$F$13,MATCH(D1926,Cleaning_Reference!$A$6:$A$13,0)),"Capped","Original"))</f>
        <v>Original</v>
      </c>
      <c r="AF1926" s="21">
        <f t="shared" si="30"/>
        <v>16.739999999999998</v>
      </c>
    </row>
    <row r="1927" spans="1:32" ht="15" customHeight="1" x14ac:dyDescent="0.3">
      <c r="A1927" s="20" t="str">
        <f>Raw_Data!A1927</f>
        <v>SF11926</v>
      </c>
      <c r="B1927" s="15" t="str">
        <f>Raw_Data!B1927</f>
        <v>Tamil Nadu</v>
      </c>
      <c r="C1927" s="15" t="str">
        <f>Raw_Data!C1927</f>
        <v>Nalgonda</v>
      </c>
      <c r="D1927" s="15" t="str">
        <f>Raw_Data!D1927</f>
        <v>Pulses</v>
      </c>
      <c r="E1927" s="15" t="str">
        <f>Raw_Data!E1927</f>
        <v>Kharif</v>
      </c>
      <c r="F1927" s="15">
        <f>Raw_Data!F1927</f>
        <v>8.24</v>
      </c>
      <c r="G1927" s="18">
        <f>IF(Raw_Data!G1927="",ROUND(AVERAGEIFS(Raw_Data!$G$2:$G$4001,Raw_Data!$E$2:$E$4001,E1927),1),Raw_Data!G1927)</f>
        <v>668.1</v>
      </c>
      <c r="H1927" s="15">
        <f>Raw_Data!H1927</f>
        <v>24.6</v>
      </c>
      <c r="I1927" s="15">
        <f>Raw_Data!I1927</f>
        <v>81.900000000000006</v>
      </c>
      <c r="J1927" s="15">
        <f>Raw_Data!J1927</f>
        <v>8.1999999999999993</v>
      </c>
      <c r="K1927" s="15">
        <f>Raw_Data!K1927</f>
        <v>7.72</v>
      </c>
      <c r="L1927" s="18">
        <f>IF(Raw_Data!L1927="",ROUND(AVERAGEIFS(Raw_Data!$L$2:$L$4001,Raw_Data!$E$2:$E$4001,E1927),1),Raw_Data!L1927)</f>
        <v>32.299999999999997</v>
      </c>
      <c r="M1927" s="15">
        <f>Raw_Data!M1927</f>
        <v>169.7</v>
      </c>
      <c r="N1927" s="15">
        <f>Raw_Data!N1927</f>
        <v>66</v>
      </c>
      <c r="O1927" s="15">
        <f>Raw_Data!O1927</f>
        <v>86.1</v>
      </c>
      <c r="P1927" s="15" t="str">
        <f>Raw_Data!P1927</f>
        <v>Drip</v>
      </c>
      <c r="Q1927" s="15">
        <f>Raw_Data!Q1927</f>
        <v>233.5</v>
      </c>
      <c r="R1927" s="15">
        <f>Raw_Data!R1927</f>
        <v>4.9400000000000004</v>
      </c>
      <c r="S1927" s="15">
        <f>Raw_Data!S1927</f>
        <v>0.98</v>
      </c>
      <c r="T1927" s="18">
        <f>IF(Raw_Data!T1927="",ROUND(AVERAGEIFS(Raw_Data!$T$2:$T$4001,Raw_Data!$E$2:$E$4001,E1927,Raw_Data!$D$2:$D$4001,D1927),2),IF(Raw_Data!T1927&gt;INDEX(Cleaning_Reference!$F$6:$F$13,MATCH(D1927,Cleaning_Reference!$A$6:$A$13,0)),INDEX(Cleaning_Reference!$F$6:$F$13,MATCH(D1927,Cleaning_Reference!$A$6:$A$13,0)),Raw_Data!T1927))</f>
        <v>0.56000000000000005</v>
      </c>
      <c r="U1927" s="15">
        <f>Raw_Data!U1927</f>
        <v>4.6100000000000003</v>
      </c>
      <c r="V1927" s="15">
        <f>Raw_Data!V1927</f>
        <v>80087</v>
      </c>
      <c r="W1927" s="15">
        <f>Raw_Data!W1927</f>
        <v>556769</v>
      </c>
      <c r="X1927" s="15">
        <f>Raw_Data!X1927</f>
        <v>369201</v>
      </c>
      <c r="Y1927" s="15">
        <f>Raw_Data!Y1927</f>
        <v>-187568</v>
      </c>
      <c r="Z1927" s="15">
        <f>Raw_Data!Z1927</f>
        <v>2548</v>
      </c>
      <c r="AA1927" s="15">
        <f>Raw_Data!AA1927</f>
        <v>1.8089999999999999</v>
      </c>
      <c r="AB1927" s="15">
        <f>Raw_Data!AB1927</f>
        <v>61.4</v>
      </c>
      <c r="AC1927" s="19" t="str">
        <f>IF(Raw_Data!G1927="","Yes","No")</f>
        <v>No</v>
      </c>
      <c r="AD1927" s="19" t="str">
        <f>IF(Raw_Data!L1927="","Yes","No")</f>
        <v>No</v>
      </c>
      <c r="AE1927" s="19" t="str">
        <f>IF(Raw_Data!T1927="","Imputed",IF(Raw_Data!T1927&gt;INDEX(Cleaning_Reference!$F$6:$F$13,MATCH(D1927,Cleaning_Reference!$A$6:$A$13,0)),"Capped","Original"))</f>
        <v>Original</v>
      </c>
      <c r="AF1927" s="21">
        <f t="shared" si="30"/>
        <v>4.6100000000000003</v>
      </c>
    </row>
    <row r="1928" spans="1:32" ht="15" customHeight="1" x14ac:dyDescent="0.3">
      <c r="A1928" s="20" t="str">
        <f>Raw_Data!A1928</f>
        <v>SF11927</v>
      </c>
      <c r="B1928" s="15" t="str">
        <f>Raw_Data!B1928</f>
        <v>Punjab</v>
      </c>
      <c r="C1928" s="15" t="str">
        <f>Raw_Data!C1928</f>
        <v>Erode</v>
      </c>
      <c r="D1928" s="15" t="str">
        <f>Raw_Data!D1928</f>
        <v>Groundnut</v>
      </c>
      <c r="E1928" s="15" t="str">
        <f>Raw_Data!E1928</f>
        <v>Rabi</v>
      </c>
      <c r="F1928" s="15">
        <f>Raw_Data!F1928</f>
        <v>11.26</v>
      </c>
      <c r="G1928" s="18">
        <f>IF(Raw_Data!G1928="",ROUND(AVERAGEIFS(Raw_Data!$G$2:$G$4001,Raw_Data!$E$2:$E$4001,E1928),1),Raw_Data!G1928)</f>
        <v>527.1</v>
      </c>
      <c r="H1928" s="15">
        <f>Raw_Data!H1928</f>
        <v>25.1</v>
      </c>
      <c r="I1928" s="15">
        <f>Raw_Data!I1928</f>
        <v>49.4</v>
      </c>
      <c r="J1928" s="15">
        <f>Raw_Data!J1928</f>
        <v>8.1999999999999993</v>
      </c>
      <c r="K1928" s="15">
        <f>Raw_Data!K1928</f>
        <v>6.91</v>
      </c>
      <c r="L1928" s="18">
        <f>IF(Raw_Data!L1928="",ROUND(AVERAGEIFS(Raw_Data!$L$2:$L$4001,Raw_Data!$E$2:$E$4001,E1928),1),Raw_Data!L1928)</f>
        <v>24.1</v>
      </c>
      <c r="M1928" s="15">
        <f>Raw_Data!M1928</f>
        <v>139.6</v>
      </c>
      <c r="N1928" s="15">
        <f>Raw_Data!N1928</f>
        <v>56.3</v>
      </c>
      <c r="O1928" s="15">
        <f>Raw_Data!O1928</f>
        <v>89.5</v>
      </c>
      <c r="P1928" s="15" t="str">
        <f>Raw_Data!P1928</f>
        <v>Sprinkler</v>
      </c>
      <c r="Q1928" s="15">
        <f>Raw_Data!Q1928</f>
        <v>40</v>
      </c>
      <c r="R1928" s="15">
        <f>Raw_Data!R1928</f>
        <v>6.4</v>
      </c>
      <c r="S1928" s="15">
        <f>Raw_Data!S1928</f>
        <v>0.83</v>
      </c>
      <c r="T1928" s="18">
        <f>IF(Raw_Data!T1928="",ROUND(AVERAGEIFS(Raw_Data!$T$2:$T$4001,Raw_Data!$E$2:$E$4001,E1928,Raw_Data!$D$2:$D$4001,D1928),2),IF(Raw_Data!T1928&gt;INDEX(Cleaning_Reference!$F$6:$F$13,MATCH(D1928,Cleaning_Reference!$A$6:$A$13,0)),INDEX(Cleaning_Reference!$F$6:$F$13,MATCH(D1928,Cleaning_Reference!$A$6:$A$13,0)),Raw_Data!T1928))</f>
        <v>2.21</v>
      </c>
      <c r="U1928" s="15">
        <f>Raw_Data!U1928</f>
        <v>24.88</v>
      </c>
      <c r="V1928" s="15">
        <f>Raw_Data!V1928</f>
        <v>60681</v>
      </c>
      <c r="W1928" s="15">
        <f>Raw_Data!W1928</f>
        <v>584584</v>
      </c>
      <c r="X1928" s="15">
        <f>Raw_Data!X1928</f>
        <v>1509743</v>
      </c>
      <c r="Y1928" s="15">
        <f>Raw_Data!Y1928</f>
        <v>925159</v>
      </c>
      <c r="Z1928" s="15">
        <f>Raw_Data!Z1928</f>
        <v>4690</v>
      </c>
      <c r="AA1928" s="15">
        <f>Raw_Data!AA1928</f>
        <v>5.3049999999999997</v>
      </c>
      <c r="AB1928" s="15">
        <f>Raw_Data!AB1928</f>
        <v>35.200000000000003</v>
      </c>
      <c r="AC1928" s="19" t="str">
        <f>IF(Raw_Data!G1928="","Yes","No")</f>
        <v>No</v>
      </c>
      <c r="AD1928" s="19" t="str">
        <f>IF(Raw_Data!L1928="","Yes","No")</f>
        <v>No</v>
      </c>
      <c r="AE1928" s="19" t="str">
        <f>IF(Raw_Data!T1928="","Imputed",IF(Raw_Data!T1928&gt;INDEX(Cleaning_Reference!$F$6:$F$13,MATCH(D1928,Cleaning_Reference!$A$6:$A$13,0)),"Capped","Original"))</f>
        <v>Original</v>
      </c>
      <c r="AF1928" s="21">
        <f t="shared" si="30"/>
        <v>24.88</v>
      </c>
    </row>
    <row r="1929" spans="1:32" ht="15" customHeight="1" x14ac:dyDescent="0.3">
      <c r="A1929" s="20" t="str">
        <f>Raw_Data!A1929</f>
        <v>SF11928</v>
      </c>
      <c r="B1929" s="15" t="str">
        <f>Raw_Data!B1929</f>
        <v>Andhra Pradesh</v>
      </c>
      <c r="C1929" s="15" t="str">
        <f>Raw_Data!C1929</f>
        <v>Rajkot</v>
      </c>
      <c r="D1929" s="15" t="str">
        <f>Raw_Data!D1929</f>
        <v>Cotton</v>
      </c>
      <c r="E1929" s="15" t="str">
        <f>Raw_Data!E1929</f>
        <v>Rabi</v>
      </c>
      <c r="F1929" s="15">
        <f>Raw_Data!F1929</f>
        <v>13.78</v>
      </c>
      <c r="G1929" s="18">
        <f>IF(Raw_Data!G1929="",ROUND(AVERAGEIFS(Raw_Data!$G$2:$G$4001,Raw_Data!$E$2:$E$4001,E1929),1),Raw_Data!G1929)</f>
        <v>360.9</v>
      </c>
      <c r="H1929" s="15">
        <f>Raw_Data!H1929</f>
        <v>20.5</v>
      </c>
      <c r="I1929" s="15">
        <f>Raw_Data!I1929</f>
        <v>61.8</v>
      </c>
      <c r="J1929" s="15">
        <f>Raw_Data!J1929</f>
        <v>9.9</v>
      </c>
      <c r="K1929" s="15">
        <f>Raw_Data!K1929</f>
        <v>6.81</v>
      </c>
      <c r="L1929" s="18">
        <f>IF(Raw_Data!L1929="",ROUND(AVERAGEIFS(Raw_Data!$L$2:$L$4001,Raw_Data!$E$2:$E$4001,E1929),1),Raw_Data!L1929)</f>
        <v>30</v>
      </c>
      <c r="M1929" s="15">
        <f>Raw_Data!M1929</f>
        <v>109.6</v>
      </c>
      <c r="N1929" s="15">
        <f>Raw_Data!N1929</f>
        <v>54</v>
      </c>
      <c r="O1929" s="15">
        <f>Raw_Data!O1929</f>
        <v>68</v>
      </c>
      <c r="P1929" s="15" t="str">
        <f>Raw_Data!P1929</f>
        <v>Sprinkler</v>
      </c>
      <c r="Q1929" s="15">
        <f>Raw_Data!Q1929</f>
        <v>170.8</v>
      </c>
      <c r="R1929" s="15">
        <f>Raw_Data!R1929</f>
        <v>4.37</v>
      </c>
      <c r="S1929" s="15">
        <f>Raw_Data!S1929</f>
        <v>0.85</v>
      </c>
      <c r="T1929" s="18">
        <f>IF(Raw_Data!T1929="",ROUND(AVERAGEIFS(Raw_Data!$T$2:$T$4001,Raw_Data!$E$2:$E$4001,E1929,Raw_Data!$D$2:$D$4001,D1929),2),IF(Raw_Data!T1929&gt;INDEX(Cleaning_Reference!$F$6:$F$13,MATCH(D1929,Cleaning_Reference!$A$6:$A$13,0)),INDEX(Cleaning_Reference!$F$6:$F$13,MATCH(D1929,Cleaning_Reference!$A$6:$A$13,0)),Raw_Data!T1929))</f>
        <v>1.47</v>
      </c>
      <c r="U1929" s="15">
        <f>Raw_Data!U1929</f>
        <v>20.260000000000002</v>
      </c>
      <c r="V1929" s="15">
        <f>Raw_Data!V1929</f>
        <v>70001</v>
      </c>
      <c r="W1929" s="15">
        <f>Raw_Data!W1929</f>
        <v>933396</v>
      </c>
      <c r="X1929" s="15">
        <f>Raw_Data!X1929</f>
        <v>1418220</v>
      </c>
      <c r="Y1929" s="15">
        <f>Raw_Data!Y1929</f>
        <v>484824</v>
      </c>
      <c r="Z1929" s="15">
        <f>Raw_Data!Z1929</f>
        <v>11149</v>
      </c>
      <c r="AA1929" s="15">
        <f>Raw_Data!AA1929</f>
        <v>1.8169999999999999</v>
      </c>
      <c r="AB1929" s="15">
        <f>Raw_Data!AB1929</f>
        <v>51.7</v>
      </c>
      <c r="AC1929" s="19" t="str">
        <f>IF(Raw_Data!G1929="","Yes","No")</f>
        <v>No</v>
      </c>
      <c r="AD1929" s="19" t="str">
        <f>IF(Raw_Data!L1929="","Yes","No")</f>
        <v>No</v>
      </c>
      <c r="AE1929" s="19" t="str">
        <f>IF(Raw_Data!T1929="","Imputed",IF(Raw_Data!T1929&gt;INDEX(Cleaning_Reference!$F$6:$F$13,MATCH(D1929,Cleaning_Reference!$A$6:$A$13,0)),"Capped","Original"))</f>
        <v>Original</v>
      </c>
      <c r="AF1929" s="21">
        <f t="shared" si="30"/>
        <v>20.260000000000002</v>
      </c>
    </row>
    <row r="1930" spans="1:32" ht="15" customHeight="1" x14ac:dyDescent="0.3">
      <c r="A1930" s="20" t="str">
        <f>Raw_Data!A1930</f>
        <v>SF11929</v>
      </c>
      <c r="B1930" s="15" t="str">
        <f>Raw_Data!B1930</f>
        <v>Telangana</v>
      </c>
      <c r="C1930" s="15" t="str">
        <f>Raw_Data!C1930</f>
        <v>Rajkot</v>
      </c>
      <c r="D1930" s="15" t="str">
        <f>Raw_Data!D1930</f>
        <v>Groundnut</v>
      </c>
      <c r="E1930" s="15" t="str">
        <f>Raw_Data!E1930</f>
        <v>Rabi</v>
      </c>
      <c r="F1930" s="15">
        <f>Raw_Data!F1930</f>
        <v>9.5</v>
      </c>
      <c r="G1930" s="18">
        <f>IF(Raw_Data!G1930="",ROUND(AVERAGEIFS(Raw_Data!$G$2:$G$4001,Raw_Data!$E$2:$E$4001,E1930),1),Raw_Data!G1930)</f>
        <v>459.5</v>
      </c>
      <c r="H1930" s="15">
        <f>Raw_Data!H1930</f>
        <v>18.3</v>
      </c>
      <c r="I1930" s="15">
        <f>Raw_Data!I1930</f>
        <v>63.8</v>
      </c>
      <c r="J1930" s="15">
        <f>Raw_Data!J1930</f>
        <v>6.9</v>
      </c>
      <c r="K1930" s="15">
        <f>Raw_Data!K1930</f>
        <v>7.27</v>
      </c>
      <c r="L1930" s="18">
        <f>IF(Raw_Data!L1930="",ROUND(AVERAGEIFS(Raw_Data!$L$2:$L$4001,Raw_Data!$E$2:$E$4001,E1930),1),Raw_Data!L1930)</f>
        <v>22.6</v>
      </c>
      <c r="M1930" s="15">
        <f>Raw_Data!M1930</f>
        <v>140.19999999999999</v>
      </c>
      <c r="N1930" s="15">
        <f>Raw_Data!N1930</f>
        <v>57</v>
      </c>
      <c r="O1930" s="15">
        <f>Raw_Data!O1930</f>
        <v>106.8</v>
      </c>
      <c r="P1930" s="15" t="str">
        <f>Raw_Data!P1930</f>
        <v>Flood</v>
      </c>
      <c r="Q1930" s="15">
        <f>Raw_Data!Q1930</f>
        <v>169.7</v>
      </c>
      <c r="R1930" s="15">
        <f>Raw_Data!R1930</f>
        <v>5.92</v>
      </c>
      <c r="S1930" s="15">
        <f>Raw_Data!S1930</f>
        <v>0.82</v>
      </c>
      <c r="T1930" s="18">
        <f>IF(Raw_Data!T1930="",ROUND(AVERAGEIFS(Raw_Data!$T$2:$T$4001,Raw_Data!$E$2:$E$4001,E1930,Raw_Data!$D$2:$D$4001,D1930),2),IF(Raw_Data!T1930&gt;INDEX(Cleaning_Reference!$F$6:$F$13,MATCH(D1930,Cleaning_Reference!$A$6:$A$13,0)),INDEX(Cleaning_Reference!$F$6:$F$13,MATCH(D1930,Cleaning_Reference!$A$6:$A$13,0)),Raw_Data!T1930))</f>
        <v>1.03</v>
      </c>
      <c r="U1930" s="15">
        <f>Raw_Data!U1930</f>
        <v>9.7799999999999994</v>
      </c>
      <c r="V1930" s="15">
        <f>Raw_Data!V1930</f>
        <v>53671</v>
      </c>
      <c r="W1930" s="15">
        <f>Raw_Data!W1930</f>
        <v>667294</v>
      </c>
      <c r="X1930" s="15">
        <f>Raw_Data!X1930</f>
        <v>524902</v>
      </c>
      <c r="Y1930" s="15">
        <f>Raw_Data!Y1930</f>
        <v>-142392</v>
      </c>
      <c r="Z1930" s="15">
        <f>Raw_Data!Z1930</f>
        <v>4714</v>
      </c>
      <c r="AA1930" s="15">
        <f>Raw_Data!AA1930</f>
        <v>2.0750000000000002</v>
      </c>
      <c r="AB1930" s="15">
        <f>Raw_Data!AB1930</f>
        <v>41.9</v>
      </c>
      <c r="AC1930" s="19" t="str">
        <f>IF(Raw_Data!G1930="","Yes","No")</f>
        <v>No</v>
      </c>
      <c r="AD1930" s="19" t="str">
        <f>IF(Raw_Data!L1930="","Yes","No")</f>
        <v>No</v>
      </c>
      <c r="AE1930" s="19" t="str">
        <f>IF(Raw_Data!T1930="","Imputed",IF(Raw_Data!T1930&gt;INDEX(Cleaning_Reference!$F$6:$F$13,MATCH(D1930,Cleaning_Reference!$A$6:$A$13,0)),"Capped","Original"))</f>
        <v>Original</v>
      </c>
      <c r="AF1930" s="21">
        <f t="shared" si="30"/>
        <v>9.7899999999999991</v>
      </c>
    </row>
    <row r="1931" spans="1:32" ht="15" customHeight="1" x14ac:dyDescent="0.3">
      <c r="A1931" s="20" t="str">
        <f>Raw_Data!A1931</f>
        <v>SF11930</v>
      </c>
      <c r="B1931" s="15" t="str">
        <f>Raw_Data!B1931</f>
        <v>Telangana</v>
      </c>
      <c r="C1931" s="15" t="str">
        <f>Raw_Data!C1931</f>
        <v>Erode</v>
      </c>
      <c r="D1931" s="15" t="str">
        <f>Raw_Data!D1931</f>
        <v>Groundnut</v>
      </c>
      <c r="E1931" s="15" t="str">
        <f>Raw_Data!E1931</f>
        <v>Rabi</v>
      </c>
      <c r="F1931" s="15">
        <f>Raw_Data!F1931</f>
        <v>2.75</v>
      </c>
      <c r="G1931" s="18">
        <f>IF(Raw_Data!G1931="",ROUND(AVERAGEIFS(Raw_Data!$G$2:$G$4001,Raw_Data!$E$2:$E$4001,E1931),1),Raw_Data!G1931)</f>
        <v>326</v>
      </c>
      <c r="H1931" s="15">
        <f>Raw_Data!H1931</f>
        <v>25.3</v>
      </c>
      <c r="I1931" s="15">
        <f>Raw_Data!I1931</f>
        <v>61.3</v>
      </c>
      <c r="J1931" s="15">
        <f>Raw_Data!J1931</f>
        <v>8.1999999999999993</v>
      </c>
      <c r="K1931" s="15">
        <f>Raw_Data!K1931</f>
        <v>7.77</v>
      </c>
      <c r="L1931" s="18">
        <f>IF(Raw_Data!L1931="",ROUND(AVERAGEIFS(Raw_Data!$L$2:$L$4001,Raw_Data!$E$2:$E$4001,E1931),1),Raw_Data!L1931)</f>
        <v>17.5</v>
      </c>
      <c r="M1931" s="15">
        <f>Raw_Data!M1931</f>
        <v>137.80000000000001</v>
      </c>
      <c r="N1931" s="15">
        <f>Raw_Data!N1931</f>
        <v>32.4</v>
      </c>
      <c r="O1931" s="15">
        <f>Raw_Data!O1931</f>
        <v>85.4</v>
      </c>
      <c r="P1931" s="15" t="str">
        <f>Raw_Data!P1931</f>
        <v>Flood</v>
      </c>
      <c r="Q1931" s="15">
        <f>Raw_Data!Q1931</f>
        <v>231.5</v>
      </c>
      <c r="R1931" s="15">
        <f>Raw_Data!R1931</f>
        <v>6.6</v>
      </c>
      <c r="S1931" s="15">
        <f>Raw_Data!S1931</f>
        <v>0.87</v>
      </c>
      <c r="T1931" s="18">
        <f>IF(Raw_Data!T1931="",ROUND(AVERAGEIFS(Raw_Data!$T$2:$T$4001,Raw_Data!$E$2:$E$4001,E1931,Raw_Data!$D$2:$D$4001,D1931),2),IF(Raw_Data!T1931&gt;INDEX(Cleaning_Reference!$F$6:$F$13,MATCH(D1931,Cleaning_Reference!$A$6:$A$13,0)),INDEX(Cleaning_Reference!$F$6:$F$13,MATCH(D1931,Cleaning_Reference!$A$6:$A$13,0)),Raw_Data!T1931))</f>
        <v>0.42</v>
      </c>
      <c r="U1931" s="15">
        <f>Raw_Data!U1931</f>
        <v>1.1599999999999999</v>
      </c>
      <c r="V1931" s="15">
        <f>Raw_Data!V1931</f>
        <v>47207</v>
      </c>
      <c r="W1931" s="15">
        <f>Raw_Data!W1931</f>
        <v>219146</v>
      </c>
      <c r="X1931" s="15">
        <f>Raw_Data!X1931</f>
        <v>54760</v>
      </c>
      <c r="Y1931" s="15">
        <f>Raw_Data!Y1931</f>
        <v>-164386</v>
      </c>
      <c r="Z1931" s="15">
        <f>Raw_Data!Z1931</f>
        <v>1796</v>
      </c>
      <c r="AA1931" s="15">
        <f>Raw_Data!AA1931</f>
        <v>0.64600000000000002</v>
      </c>
      <c r="AB1931" s="15">
        <f>Raw_Data!AB1931</f>
        <v>36</v>
      </c>
      <c r="AC1931" s="19" t="str">
        <f>IF(Raw_Data!G1931="","Yes","No")</f>
        <v>No</v>
      </c>
      <c r="AD1931" s="19" t="str">
        <f>IF(Raw_Data!L1931="","Yes","No")</f>
        <v>No</v>
      </c>
      <c r="AE1931" s="19" t="str">
        <f>IF(Raw_Data!T1931="","Imputed",IF(Raw_Data!T1931&gt;INDEX(Cleaning_Reference!$F$6:$F$13,MATCH(D1931,Cleaning_Reference!$A$6:$A$13,0)),"Capped","Original"))</f>
        <v>Original</v>
      </c>
      <c r="AF1931" s="21">
        <f t="shared" si="30"/>
        <v>1.1599999999999999</v>
      </c>
    </row>
    <row r="1932" spans="1:32" ht="15" customHeight="1" x14ac:dyDescent="0.3">
      <c r="A1932" s="20" t="str">
        <f>Raw_Data!A1932</f>
        <v>SF11931</v>
      </c>
      <c r="B1932" s="15" t="str">
        <f>Raw_Data!B1932</f>
        <v>Tamil Nadu</v>
      </c>
      <c r="C1932" s="15" t="str">
        <f>Raw_Data!C1932</f>
        <v>Guntur</v>
      </c>
      <c r="D1932" s="15" t="str">
        <f>Raw_Data!D1932</f>
        <v>Sugarcane</v>
      </c>
      <c r="E1932" s="15" t="str">
        <f>Raw_Data!E1932</f>
        <v>Kharif</v>
      </c>
      <c r="F1932" s="15">
        <f>Raw_Data!F1932</f>
        <v>14.16</v>
      </c>
      <c r="G1932" s="18">
        <f>IF(Raw_Data!G1932="",ROUND(AVERAGEIFS(Raw_Data!$G$2:$G$4001,Raw_Data!$E$2:$E$4001,E1932),1),Raw_Data!G1932)</f>
        <v>860.4</v>
      </c>
      <c r="H1932" s="15">
        <f>Raw_Data!H1932</f>
        <v>26.5</v>
      </c>
      <c r="I1932" s="15">
        <f>Raw_Data!I1932</f>
        <v>74</v>
      </c>
      <c r="J1932" s="15">
        <f>Raw_Data!J1932</f>
        <v>5</v>
      </c>
      <c r="K1932" s="15">
        <f>Raw_Data!K1932</f>
        <v>7.14</v>
      </c>
      <c r="L1932" s="18">
        <f>IF(Raw_Data!L1932="",ROUND(AVERAGEIFS(Raw_Data!$L$2:$L$4001,Raw_Data!$E$2:$E$4001,E1932),1),Raw_Data!L1932)</f>
        <v>29.7</v>
      </c>
      <c r="M1932" s="15">
        <f>Raw_Data!M1932</f>
        <v>157.19999999999999</v>
      </c>
      <c r="N1932" s="15">
        <f>Raw_Data!N1932</f>
        <v>66.099999999999994</v>
      </c>
      <c r="O1932" s="15">
        <f>Raw_Data!O1932</f>
        <v>151.69999999999999</v>
      </c>
      <c r="P1932" s="15" t="str">
        <f>Raw_Data!P1932</f>
        <v>Drip</v>
      </c>
      <c r="Q1932" s="15">
        <f>Raw_Data!Q1932</f>
        <v>122</v>
      </c>
      <c r="R1932" s="15">
        <f>Raw_Data!R1932</f>
        <v>5.71</v>
      </c>
      <c r="S1932" s="15">
        <f>Raw_Data!S1932</f>
        <v>0.73</v>
      </c>
      <c r="T1932" s="18">
        <f>IF(Raw_Data!T1932="",ROUND(AVERAGEIFS(Raw_Data!$T$2:$T$4001,Raw_Data!$E$2:$E$4001,E1932,Raw_Data!$D$2:$D$4001,D1932),2),IF(Raw_Data!T1932&gt;INDEX(Cleaning_Reference!$F$6:$F$13,MATCH(D1932,Cleaning_Reference!$A$6:$A$13,0)),INDEX(Cleaning_Reference!$F$6:$F$13,MATCH(D1932,Cleaning_Reference!$A$6:$A$13,0)),Raw_Data!T1932))</f>
        <v>79.25</v>
      </c>
      <c r="U1932" s="15">
        <f>Raw_Data!U1932</f>
        <v>1122.18</v>
      </c>
      <c r="V1932" s="15">
        <f>Raw_Data!V1932</f>
        <v>3661</v>
      </c>
      <c r="W1932" s="15">
        <f>Raw_Data!W1932</f>
        <v>875331</v>
      </c>
      <c r="X1932" s="15">
        <f>Raw_Data!X1932</f>
        <v>4108301</v>
      </c>
      <c r="Y1932" s="15">
        <f>Raw_Data!Y1932</f>
        <v>3232970</v>
      </c>
      <c r="Z1932" s="15">
        <f>Raw_Data!Z1932</f>
        <v>21133</v>
      </c>
      <c r="AA1932" s="15">
        <f>Raw_Data!AA1932</f>
        <v>53.100999999999999</v>
      </c>
      <c r="AB1932" s="15">
        <f>Raw_Data!AB1932</f>
        <v>41.8</v>
      </c>
      <c r="AC1932" s="19" t="str">
        <f>IF(Raw_Data!G1932="","Yes","No")</f>
        <v>No</v>
      </c>
      <c r="AD1932" s="19" t="str">
        <f>IF(Raw_Data!L1932="","Yes","No")</f>
        <v>No</v>
      </c>
      <c r="AE1932" s="19" t="str">
        <f>IF(Raw_Data!T1932="","Imputed",IF(Raw_Data!T1932&gt;INDEX(Cleaning_Reference!$F$6:$F$13,MATCH(D1932,Cleaning_Reference!$A$6:$A$13,0)),"Capped","Original"))</f>
        <v>Original</v>
      </c>
      <c r="AF1932" s="21">
        <f t="shared" si="30"/>
        <v>1122.18</v>
      </c>
    </row>
    <row r="1933" spans="1:32" ht="15" customHeight="1" x14ac:dyDescent="0.3">
      <c r="A1933" s="20" t="str">
        <f>Raw_Data!A1933</f>
        <v>SF11932</v>
      </c>
      <c r="B1933" s="15" t="str">
        <f>Raw_Data!B1933</f>
        <v>Andhra Pradesh</v>
      </c>
      <c r="C1933" s="15" t="str">
        <f>Raw_Data!C1933</f>
        <v>Raichur</v>
      </c>
      <c r="D1933" s="15" t="str">
        <f>Raw_Data!D1933</f>
        <v>Chilli</v>
      </c>
      <c r="E1933" s="15" t="str">
        <f>Raw_Data!E1933</f>
        <v>Zaid</v>
      </c>
      <c r="F1933" s="15">
        <f>Raw_Data!F1933</f>
        <v>12.06</v>
      </c>
      <c r="G1933" s="18">
        <f>IF(Raw_Data!G1933="",ROUND(AVERAGEIFS(Raw_Data!$G$2:$G$4001,Raw_Data!$E$2:$E$4001,E1933),1),Raw_Data!G1933)</f>
        <v>456.6</v>
      </c>
      <c r="H1933" s="15">
        <f>Raw_Data!H1933</f>
        <v>30.8</v>
      </c>
      <c r="I1933" s="15">
        <f>Raw_Data!I1933</f>
        <v>59.2</v>
      </c>
      <c r="J1933" s="15">
        <f>Raw_Data!J1933</f>
        <v>9.1</v>
      </c>
      <c r="K1933" s="15">
        <f>Raw_Data!K1933</f>
        <v>7.65</v>
      </c>
      <c r="L1933" s="18">
        <f>IF(Raw_Data!L1933="",ROUND(AVERAGEIFS(Raw_Data!$L$2:$L$4001,Raw_Data!$E$2:$E$4001,E1933),1),Raw_Data!L1933)</f>
        <v>20.7</v>
      </c>
      <c r="M1933" s="15">
        <f>Raw_Data!M1933</f>
        <v>130.9</v>
      </c>
      <c r="N1933" s="15">
        <f>Raw_Data!N1933</f>
        <v>58.7</v>
      </c>
      <c r="O1933" s="15">
        <f>Raw_Data!O1933</f>
        <v>99.2</v>
      </c>
      <c r="P1933" s="15" t="str">
        <f>Raw_Data!P1933</f>
        <v>Flood</v>
      </c>
      <c r="Q1933" s="15">
        <f>Raw_Data!Q1933</f>
        <v>236.3</v>
      </c>
      <c r="R1933" s="15">
        <f>Raw_Data!R1933</f>
        <v>11.78</v>
      </c>
      <c r="S1933" s="15">
        <f>Raw_Data!S1933</f>
        <v>0.73</v>
      </c>
      <c r="T1933" s="18">
        <f>IF(Raw_Data!T1933="",ROUND(AVERAGEIFS(Raw_Data!$T$2:$T$4001,Raw_Data!$E$2:$E$4001,E1933,Raw_Data!$D$2:$D$4001,D1933),2),IF(Raw_Data!T1933&gt;INDEX(Cleaning_Reference!$F$6:$F$13,MATCH(D1933,Cleaning_Reference!$A$6:$A$13,0)),INDEX(Cleaning_Reference!$F$6:$F$13,MATCH(D1933,Cleaning_Reference!$A$6:$A$13,0)),Raw_Data!T1933))</f>
        <v>0.77</v>
      </c>
      <c r="U1933" s="15">
        <f>Raw_Data!U1933</f>
        <v>9.2899999999999991</v>
      </c>
      <c r="V1933" s="15">
        <f>Raw_Data!V1933</f>
        <v>101047</v>
      </c>
      <c r="W1933" s="15">
        <f>Raw_Data!W1933</f>
        <v>931348</v>
      </c>
      <c r="X1933" s="15">
        <f>Raw_Data!X1933</f>
        <v>938727</v>
      </c>
      <c r="Y1933" s="15">
        <f>Raw_Data!Y1933</f>
        <v>7379</v>
      </c>
      <c r="Z1933" s="15">
        <f>Raw_Data!Z1933</f>
        <v>10163</v>
      </c>
      <c r="AA1933" s="15">
        <f>Raw_Data!AA1933</f>
        <v>0.91400000000000003</v>
      </c>
      <c r="AB1933" s="15">
        <f>Raw_Data!AB1933</f>
        <v>26.5</v>
      </c>
      <c r="AC1933" s="19" t="str">
        <f>IF(Raw_Data!G1933="","Yes","No")</f>
        <v>No</v>
      </c>
      <c r="AD1933" s="19" t="str">
        <f>IF(Raw_Data!L1933="","Yes","No")</f>
        <v>No</v>
      </c>
      <c r="AE1933" s="19" t="str">
        <f>IF(Raw_Data!T1933="","Imputed",IF(Raw_Data!T1933&gt;INDEX(Cleaning_Reference!$F$6:$F$13,MATCH(D1933,Cleaning_Reference!$A$6:$A$13,0)),"Capped","Original"))</f>
        <v>Original</v>
      </c>
      <c r="AF1933" s="21">
        <f t="shared" si="30"/>
        <v>9.2899999999999991</v>
      </c>
    </row>
    <row r="1934" spans="1:32" ht="15" customHeight="1" x14ac:dyDescent="0.3">
      <c r="A1934" s="20" t="str">
        <f>Raw_Data!A1934</f>
        <v>SF11933</v>
      </c>
      <c r="B1934" s="15" t="str">
        <f>Raw_Data!B1934</f>
        <v>Tamil Nadu</v>
      </c>
      <c r="C1934" s="15" t="str">
        <f>Raw_Data!C1934</f>
        <v>Krishna</v>
      </c>
      <c r="D1934" s="15" t="str">
        <f>Raw_Data!D1934</f>
        <v>Cotton</v>
      </c>
      <c r="E1934" s="15" t="str">
        <f>Raw_Data!E1934</f>
        <v>Rabi</v>
      </c>
      <c r="F1934" s="15">
        <f>Raw_Data!F1934</f>
        <v>11.94</v>
      </c>
      <c r="G1934" s="18">
        <f>IF(Raw_Data!G1934="",ROUND(AVERAGEIFS(Raw_Data!$G$2:$G$4001,Raw_Data!$E$2:$E$4001,E1934),1),Raw_Data!G1934)</f>
        <v>411.4</v>
      </c>
      <c r="H1934" s="15">
        <f>Raw_Data!H1934</f>
        <v>24.3</v>
      </c>
      <c r="I1934" s="15">
        <f>Raw_Data!I1934</f>
        <v>43.1</v>
      </c>
      <c r="J1934" s="15">
        <f>Raw_Data!J1934</f>
        <v>8.1</v>
      </c>
      <c r="K1934" s="15">
        <f>Raw_Data!K1934</f>
        <v>6.82</v>
      </c>
      <c r="L1934" s="18">
        <f>IF(Raw_Data!L1934="",ROUND(AVERAGEIFS(Raw_Data!$L$2:$L$4001,Raw_Data!$E$2:$E$4001,E1934),1),Raw_Data!L1934)</f>
        <v>22.8</v>
      </c>
      <c r="M1934" s="15">
        <f>Raw_Data!M1934</f>
        <v>137.80000000000001</v>
      </c>
      <c r="N1934" s="15">
        <f>Raw_Data!N1934</f>
        <v>63.5</v>
      </c>
      <c r="O1934" s="15">
        <f>Raw_Data!O1934</f>
        <v>100.6</v>
      </c>
      <c r="P1934" s="15" t="str">
        <f>Raw_Data!P1934</f>
        <v>Flood</v>
      </c>
      <c r="Q1934" s="15">
        <f>Raw_Data!Q1934</f>
        <v>260.60000000000002</v>
      </c>
      <c r="R1934" s="15">
        <f>Raw_Data!R1934</f>
        <v>6.05</v>
      </c>
      <c r="S1934" s="15">
        <f>Raw_Data!S1934</f>
        <v>0.67</v>
      </c>
      <c r="T1934" s="18">
        <f>IF(Raw_Data!T1934="",ROUND(AVERAGEIFS(Raw_Data!$T$2:$T$4001,Raw_Data!$E$2:$E$4001,E1934,Raw_Data!$D$2:$D$4001,D1934),2),IF(Raw_Data!T1934&gt;INDEX(Cleaning_Reference!$F$6:$F$13,MATCH(D1934,Cleaning_Reference!$A$6:$A$13,0)),INDEX(Cleaning_Reference!$F$6:$F$13,MATCH(D1934,Cleaning_Reference!$A$6:$A$13,0)),Raw_Data!T1934))</f>
        <v>1.81</v>
      </c>
      <c r="U1934" s="15">
        <f>Raw_Data!U1934</f>
        <v>21.61</v>
      </c>
      <c r="V1934" s="15">
        <f>Raw_Data!V1934</f>
        <v>60279</v>
      </c>
      <c r="W1934" s="15">
        <f>Raw_Data!W1934</f>
        <v>922911</v>
      </c>
      <c r="X1934" s="15">
        <f>Raw_Data!X1934</f>
        <v>1302629</v>
      </c>
      <c r="Y1934" s="15">
        <f>Raw_Data!Y1934</f>
        <v>379718</v>
      </c>
      <c r="Z1934" s="15">
        <f>Raw_Data!Z1934</f>
        <v>12024</v>
      </c>
      <c r="AA1934" s="15">
        <f>Raw_Data!AA1934</f>
        <v>1.7969999999999999</v>
      </c>
      <c r="AB1934" s="15">
        <f>Raw_Data!AB1934</f>
        <v>37</v>
      </c>
      <c r="AC1934" s="19" t="str">
        <f>IF(Raw_Data!G1934="","Yes","No")</f>
        <v>No</v>
      </c>
      <c r="AD1934" s="19" t="str">
        <f>IF(Raw_Data!L1934="","Yes","No")</f>
        <v>No</v>
      </c>
      <c r="AE1934" s="19" t="str">
        <f>IF(Raw_Data!T1934="","Imputed",IF(Raw_Data!T1934&gt;INDEX(Cleaning_Reference!$F$6:$F$13,MATCH(D1934,Cleaning_Reference!$A$6:$A$13,0)),"Capped","Original"))</f>
        <v>Original</v>
      </c>
      <c r="AF1934" s="21">
        <f t="shared" si="30"/>
        <v>21.61</v>
      </c>
    </row>
    <row r="1935" spans="1:32" ht="15" customHeight="1" x14ac:dyDescent="0.3">
      <c r="A1935" s="20" t="str">
        <f>Raw_Data!A1935</f>
        <v>SF11934</v>
      </c>
      <c r="B1935" s="15" t="str">
        <f>Raw_Data!B1935</f>
        <v>Andhra Pradesh</v>
      </c>
      <c r="C1935" s="15" t="str">
        <f>Raw_Data!C1935</f>
        <v>Krishna</v>
      </c>
      <c r="D1935" s="15" t="str">
        <f>Raw_Data!D1935</f>
        <v>Rice</v>
      </c>
      <c r="E1935" s="15" t="str">
        <f>Raw_Data!E1935</f>
        <v>Kharif</v>
      </c>
      <c r="F1935" s="15">
        <f>Raw_Data!F1935</f>
        <v>9.44</v>
      </c>
      <c r="G1935" s="18">
        <f>IF(Raw_Data!G1935="",ROUND(AVERAGEIFS(Raw_Data!$G$2:$G$4001,Raw_Data!$E$2:$E$4001,E1935),1),Raw_Data!G1935)</f>
        <v>873.7</v>
      </c>
      <c r="H1935" s="15">
        <f>Raw_Data!H1935</f>
        <v>25.5</v>
      </c>
      <c r="I1935" s="15">
        <f>Raw_Data!I1935</f>
        <v>70.7</v>
      </c>
      <c r="J1935" s="15">
        <f>Raw_Data!J1935</f>
        <v>6.9</v>
      </c>
      <c r="K1935" s="15">
        <f>Raw_Data!K1935</f>
        <v>6.41</v>
      </c>
      <c r="L1935" s="18">
        <f>IF(Raw_Data!L1935="",ROUND(AVERAGEIFS(Raw_Data!$L$2:$L$4001,Raw_Data!$E$2:$E$4001,E1935),1),Raw_Data!L1935)</f>
        <v>22.3</v>
      </c>
      <c r="M1935" s="15">
        <f>Raw_Data!M1935</f>
        <v>127.1</v>
      </c>
      <c r="N1935" s="15">
        <f>Raw_Data!N1935</f>
        <v>60.6</v>
      </c>
      <c r="O1935" s="15">
        <f>Raw_Data!O1935</f>
        <v>128.30000000000001</v>
      </c>
      <c r="P1935" s="15" t="str">
        <f>Raw_Data!P1935</f>
        <v>Flood</v>
      </c>
      <c r="Q1935" s="15">
        <f>Raw_Data!Q1935</f>
        <v>201.9</v>
      </c>
      <c r="R1935" s="15">
        <f>Raw_Data!R1935</f>
        <v>5.0999999999999996</v>
      </c>
      <c r="S1935" s="15">
        <f>Raw_Data!S1935</f>
        <v>0.81</v>
      </c>
      <c r="T1935" s="18">
        <f>IF(Raw_Data!T1935="",ROUND(AVERAGEIFS(Raw_Data!$T$2:$T$4001,Raw_Data!$E$2:$E$4001,E1935,Raw_Data!$D$2:$D$4001,D1935),2),IF(Raw_Data!T1935&gt;INDEX(Cleaning_Reference!$F$6:$F$13,MATCH(D1935,Cleaning_Reference!$A$6:$A$13,0)),INDEX(Cleaning_Reference!$F$6:$F$13,MATCH(D1935,Cleaning_Reference!$A$6:$A$13,0)),Raw_Data!T1935))</f>
        <v>4.16</v>
      </c>
      <c r="U1935" s="15">
        <f>Raw_Data!U1935</f>
        <v>39.270000000000003</v>
      </c>
      <c r="V1935" s="15">
        <f>Raw_Data!V1935</f>
        <v>20820</v>
      </c>
      <c r="W1935" s="15">
        <f>Raw_Data!W1935</f>
        <v>593186</v>
      </c>
      <c r="X1935" s="15">
        <f>Raw_Data!X1935</f>
        <v>817601</v>
      </c>
      <c r="Y1935" s="15">
        <f>Raw_Data!Y1935</f>
        <v>224415</v>
      </c>
      <c r="Z1935" s="15">
        <f>Raw_Data!Z1935</f>
        <v>16981</v>
      </c>
      <c r="AA1935" s="15">
        <f>Raw_Data!AA1935</f>
        <v>2.3130000000000002</v>
      </c>
      <c r="AB1935" s="15">
        <f>Raw_Data!AB1935</f>
        <v>56.7</v>
      </c>
      <c r="AC1935" s="19" t="str">
        <f>IF(Raw_Data!G1935="","Yes","No")</f>
        <v>No</v>
      </c>
      <c r="AD1935" s="19" t="str">
        <f>IF(Raw_Data!L1935="","Yes","No")</f>
        <v>No</v>
      </c>
      <c r="AE1935" s="19" t="str">
        <f>IF(Raw_Data!T1935="","Imputed",IF(Raw_Data!T1935&gt;INDEX(Cleaning_Reference!$F$6:$F$13,MATCH(D1935,Cleaning_Reference!$A$6:$A$13,0)),"Capped","Original"))</f>
        <v>Original</v>
      </c>
      <c r="AF1935" s="21">
        <f t="shared" si="30"/>
        <v>39.270000000000003</v>
      </c>
    </row>
    <row r="1936" spans="1:32" ht="15" customHeight="1" x14ac:dyDescent="0.3">
      <c r="A1936" s="20" t="str">
        <f>Raw_Data!A1936</f>
        <v>SF11935</v>
      </c>
      <c r="B1936" s="15" t="str">
        <f>Raw_Data!B1936</f>
        <v>Gujarat</v>
      </c>
      <c r="C1936" s="15" t="str">
        <f>Raw_Data!C1936</f>
        <v>Guntur</v>
      </c>
      <c r="D1936" s="15" t="str">
        <f>Raw_Data!D1936</f>
        <v>Maize</v>
      </c>
      <c r="E1936" s="15" t="str">
        <f>Raw_Data!E1936</f>
        <v>Zaid</v>
      </c>
      <c r="F1936" s="15">
        <f>Raw_Data!F1936</f>
        <v>12.72</v>
      </c>
      <c r="G1936" s="18">
        <f>IF(Raw_Data!G1936="",ROUND(AVERAGEIFS(Raw_Data!$G$2:$G$4001,Raw_Data!$E$2:$E$4001,E1936),1),Raw_Data!G1936)</f>
        <v>193.5</v>
      </c>
      <c r="H1936" s="15">
        <f>Raw_Data!H1936</f>
        <v>30.7</v>
      </c>
      <c r="I1936" s="15">
        <f>Raw_Data!I1936</f>
        <v>44.9</v>
      </c>
      <c r="J1936" s="15">
        <f>Raw_Data!J1936</f>
        <v>7.8</v>
      </c>
      <c r="K1936" s="15">
        <f>Raw_Data!K1936</f>
        <v>6.32</v>
      </c>
      <c r="L1936" s="18">
        <f>IF(Raw_Data!L1936="",ROUND(AVERAGEIFS(Raw_Data!$L$2:$L$4001,Raw_Data!$E$2:$E$4001,E1936),1),Raw_Data!L1936)</f>
        <v>15.1</v>
      </c>
      <c r="M1936" s="15">
        <f>Raw_Data!M1936</f>
        <v>152.5</v>
      </c>
      <c r="N1936" s="15">
        <f>Raw_Data!N1936</f>
        <v>112.2</v>
      </c>
      <c r="O1936" s="15">
        <f>Raw_Data!O1936</f>
        <v>74</v>
      </c>
      <c r="P1936" s="15" t="str">
        <f>Raw_Data!P1936</f>
        <v>Flood</v>
      </c>
      <c r="Q1936" s="15">
        <f>Raw_Data!Q1936</f>
        <v>182.1</v>
      </c>
      <c r="R1936" s="15">
        <f>Raw_Data!R1936</f>
        <v>6.67</v>
      </c>
      <c r="S1936" s="15">
        <f>Raw_Data!S1936</f>
        <v>0.96</v>
      </c>
      <c r="T1936" s="18">
        <f>IF(Raw_Data!T1936="",ROUND(AVERAGEIFS(Raw_Data!$T$2:$T$4001,Raw_Data!$E$2:$E$4001,E1936,Raw_Data!$D$2:$D$4001,D1936),2),IF(Raw_Data!T1936&gt;INDEX(Cleaning_Reference!$F$6:$F$13,MATCH(D1936,Cleaning_Reference!$A$6:$A$13,0)),INDEX(Cleaning_Reference!$F$6:$F$13,MATCH(D1936,Cleaning_Reference!$A$6:$A$13,0)),Raw_Data!T1936))</f>
        <v>2.29</v>
      </c>
      <c r="U1936" s="15">
        <f>Raw_Data!U1936</f>
        <v>29.13</v>
      </c>
      <c r="V1936" s="15">
        <f>Raw_Data!V1936</f>
        <v>20280</v>
      </c>
      <c r="W1936" s="15">
        <f>Raw_Data!W1936</f>
        <v>932657</v>
      </c>
      <c r="X1936" s="15">
        <f>Raw_Data!X1936</f>
        <v>590756</v>
      </c>
      <c r="Y1936" s="15">
        <f>Raw_Data!Y1936</f>
        <v>-341901</v>
      </c>
      <c r="Z1936" s="15">
        <f>Raw_Data!Z1936</f>
        <v>8977</v>
      </c>
      <c r="AA1936" s="15">
        <f>Raw_Data!AA1936</f>
        <v>3.2450000000000001</v>
      </c>
      <c r="AB1936" s="15">
        <f>Raw_Data!AB1936</f>
        <v>26.5</v>
      </c>
      <c r="AC1936" s="19" t="str">
        <f>IF(Raw_Data!G1936="","Yes","No")</f>
        <v>No</v>
      </c>
      <c r="AD1936" s="19" t="str">
        <f>IF(Raw_Data!L1936="","Yes","No")</f>
        <v>No</v>
      </c>
      <c r="AE1936" s="19" t="str">
        <f>IF(Raw_Data!T1936="","Imputed",IF(Raw_Data!T1936&gt;INDEX(Cleaning_Reference!$F$6:$F$13,MATCH(D1936,Cleaning_Reference!$A$6:$A$13,0)),"Capped","Original"))</f>
        <v>Original</v>
      </c>
      <c r="AF1936" s="21">
        <f t="shared" si="30"/>
        <v>29.13</v>
      </c>
    </row>
    <row r="1937" spans="1:32" ht="15" customHeight="1" x14ac:dyDescent="0.3">
      <c r="A1937" s="20" t="str">
        <f>Raw_Data!A1937</f>
        <v>SF11936</v>
      </c>
      <c r="B1937" s="15" t="str">
        <f>Raw_Data!B1937</f>
        <v>Telangana</v>
      </c>
      <c r="C1937" s="15" t="str">
        <f>Raw_Data!C1937</f>
        <v>Nashik</v>
      </c>
      <c r="D1937" s="15" t="str">
        <f>Raw_Data!D1937</f>
        <v>Wheat</v>
      </c>
      <c r="E1937" s="15" t="str">
        <f>Raw_Data!E1937</f>
        <v>Kharif</v>
      </c>
      <c r="F1937" s="15">
        <f>Raw_Data!F1937</f>
        <v>12.55</v>
      </c>
      <c r="G1937" s="18">
        <f>IF(Raw_Data!G1937="",ROUND(AVERAGEIFS(Raw_Data!$G$2:$G$4001,Raw_Data!$E$2:$E$4001,E1937),1),Raw_Data!G1937)</f>
        <v>935.7</v>
      </c>
      <c r="H1937" s="15">
        <f>Raw_Data!H1937</f>
        <v>25.5</v>
      </c>
      <c r="I1937" s="15">
        <f>Raw_Data!I1937</f>
        <v>65.7</v>
      </c>
      <c r="J1937" s="15">
        <f>Raw_Data!J1937</f>
        <v>6.8</v>
      </c>
      <c r="K1937" s="15">
        <f>Raw_Data!K1937</f>
        <v>6.7</v>
      </c>
      <c r="L1937" s="18">
        <f>IF(Raw_Data!L1937="",ROUND(AVERAGEIFS(Raw_Data!$L$2:$L$4001,Raw_Data!$E$2:$E$4001,E1937),1),Raw_Data!L1937)</f>
        <v>27.4</v>
      </c>
      <c r="M1937" s="15">
        <f>Raw_Data!M1937</f>
        <v>125.6</v>
      </c>
      <c r="N1937" s="15">
        <f>Raw_Data!N1937</f>
        <v>70.7</v>
      </c>
      <c r="O1937" s="15">
        <f>Raw_Data!O1937</f>
        <v>121.6</v>
      </c>
      <c r="P1937" s="15" t="str">
        <f>Raw_Data!P1937</f>
        <v>Flood</v>
      </c>
      <c r="Q1937" s="15">
        <f>Raw_Data!Q1937</f>
        <v>128.80000000000001</v>
      </c>
      <c r="R1937" s="15">
        <f>Raw_Data!R1937</f>
        <v>5.63</v>
      </c>
      <c r="S1937" s="15">
        <f>Raw_Data!S1937</f>
        <v>0.84</v>
      </c>
      <c r="T1937" s="18">
        <f>IF(Raw_Data!T1937="",ROUND(AVERAGEIFS(Raw_Data!$T$2:$T$4001,Raw_Data!$E$2:$E$4001,E1937,Raw_Data!$D$2:$D$4001,D1937),2),IF(Raw_Data!T1937&gt;INDEX(Cleaning_Reference!$F$6:$F$13,MATCH(D1937,Cleaning_Reference!$A$6:$A$13,0)),INDEX(Cleaning_Reference!$F$6:$F$13,MATCH(D1937,Cleaning_Reference!$A$6:$A$13,0)),Raw_Data!T1937))</f>
        <v>2.98</v>
      </c>
      <c r="U1937" s="15">
        <f>Raw_Data!U1937</f>
        <v>37.4</v>
      </c>
      <c r="V1937" s="15">
        <f>Raw_Data!V1937</f>
        <v>24997</v>
      </c>
      <c r="W1937" s="15">
        <f>Raw_Data!W1937</f>
        <v>736544</v>
      </c>
      <c r="X1937" s="15">
        <f>Raw_Data!X1937</f>
        <v>934888</v>
      </c>
      <c r="Y1937" s="15">
        <f>Raw_Data!Y1937</f>
        <v>198344</v>
      </c>
      <c r="Z1937" s="15">
        <f>Raw_Data!Z1937</f>
        <v>8039</v>
      </c>
      <c r="AA1937" s="15">
        <f>Raw_Data!AA1937</f>
        <v>4.6520000000000001</v>
      </c>
      <c r="AB1937" s="15">
        <f>Raw_Data!AB1937</f>
        <v>48.4</v>
      </c>
      <c r="AC1937" s="19" t="str">
        <f>IF(Raw_Data!G1937="","Yes","No")</f>
        <v>No</v>
      </c>
      <c r="AD1937" s="19" t="str">
        <f>IF(Raw_Data!L1937="","Yes","No")</f>
        <v>No</v>
      </c>
      <c r="AE1937" s="19" t="str">
        <f>IF(Raw_Data!T1937="","Imputed",IF(Raw_Data!T1937&gt;INDEX(Cleaning_Reference!$F$6:$F$13,MATCH(D1937,Cleaning_Reference!$A$6:$A$13,0)),"Capped","Original"))</f>
        <v>Original</v>
      </c>
      <c r="AF1937" s="21">
        <f t="shared" si="30"/>
        <v>37.4</v>
      </c>
    </row>
    <row r="1938" spans="1:32" ht="15" customHeight="1" x14ac:dyDescent="0.3">
      <c r="A1938" s="20" t="str">
        <f>Raw_Data!A1938</f>
        <v>SF11937</v>
      </c>
      <c r="B1938" s="15" t="str">
        <f>Raw_Data!B1938</f>
        <v>Gujarat</v>
      </c>
      <c r="C1938" s="15" t="str">
        <f>Raw_Data!C1938</f>
        <v>Raichur</v>
      </c>
      <c r="D1938" s="15" t="str">
        <f>Raw_Data!D1938</f>
        <v>Groundnut</v>
      </c>
      <c r="E1938" s="15" t="str">
        <f>Raw_Data!E1938</f>
        <v>Zaid</v>
      </c>
      <c r="F1938" s="15">
        <f>Raw_Data!F1938</f>
        <v>8.83</v>
      </c>
      <c r="G1938" s="18">
        <f>IF(Raw_Data!G1938="",ROUND(AVERAGEIFS(Raw_Data!$G$2:$G$4001,Raw_Data!$E$2:$E$4001,E1938),1),Raw_Data!G1938)</f>
        <v>176.8</v>
      </c>
      <c r="H1938" s="15">
        <f>Raw_Data!H1938</f>
        <v>30</v>
      </c>
      <c r="I1938" s="15">
        <f>Raw_Data!I1938</f>
        <v>45.8</v>
      </c>
      <c r="J1938" s="15">
        <f>Raw_Data!J1938</f>
        <v>6.2</v>
      </c>
      <c r="K1938" s="15">
        <f>Raw_Data!K1938</f>
        <v>6.73</v>
      </c>
      <c r="L1938" s="18">
        <f>IF(Raw_Data!L1938="",ROUND(AVERAGEIFS(Raw_Data!$L$2:$L$4001,Raw_Data!$E$2:$E$4001,E1938),1),Raw_Data!L1938)</f>
        <v>11.7</v>
      </c>
      <c r="M1938" s="15">
        <f>Raw_Data!M1938</f>
        <v>74.8</v>
      </c>
      <c r="N1938" s="15">
        <f>Raw_Data!N1938</f>
        <v>64.3</v>
      </c>
      <c r="O1938" s="15">
        <f>Raw_Data!O1938</f>
        <v>72.2</v>
      </c>
      <c r="P1938" s="15" t="str">
        <f>Raw_Data!P1938</f>
        <v>Rainfed</v>
      </c>
      <c r="Q1938" s="15">
        <f>Raw_Data!Q1938</f>
        <v>162.80000000000001</v>
      </c>
      <c r="R1938" s="15">
        <f>Raw_Data!R1938</f>
        <v>2.48</v>
      </c>
      <c r="S1938" s="15">
        <f>Raw_Data!S1938</f>
        <v>0.95</v>
      </c>
      <c r="T1938" s="18">
        <f>IF(Raw_Data!T1938="",ROUND(AVERAGEIFS(Raw_Data!$T$2:$T$4001,Raw_Data!$E$2:$E$4001,E1938,Raw_Data!$D$2:$D$4001,D1938),2),IF(Raw_Data!T1938&gt;INDEX(Cleaning_Reference!$F$6:$F$13,MATCH(D1938,Cleaning_Reference!$A$6:$A$13,0)),INDEX(Cleaning_Reference!$F$6:$F$13,MATCH(D1938,Cleaning_Reference!$A$6:$A$13,0)),Raw_Data!T1938))</f>
        <v>1.08</v>
      </c>
      <c r="U1938" s="15">
        <f>Raw_Data!U1938</f>
        <v>9.5399999999999991</v>
      </c>
      <c r="V1938" s="15">
        <f>Raw_Data!V1938</f>
        <v>48372</v>
      </c>
      <c r="W1938" s="15">
        <f>Raw_Data!W1938</f>
        <v>529211</v>
      </c>
      <c r="X1938" s="15">
        <f>Raw_Data!X1938</f>
        <v>461469</v>
      </c>
      <c r="Y1938" s="15">
        <f>Raw_Data!Y1938</f>
        <v>-67742</v>
      </c>
      <c r="Z1938" s="15">
        <f>Raw_Data!Z1938</f>
        <v>2198</v>
      </c>
      <c r="AA1938" s="15">
        <f>Raw_Data!AA1938</f>
        <v>4.34</v>
      </c>
      <c r="AB1938" s="15">
        <f>Raw_Data!AB1938</f>
        <v>47</v>
      </c>
      <c r="AC1938" s="19" t="str">
        <f>IF(Raw_Data!G1938="","Yes","No")</f>
        <v>No</v>
      </c>
      <c r="AD1938" s="19" t="str">
        <f>IF(Raw_Data!L1938="","Yes","No")</f>
        <v>No</v>
      </c>
      <c r="AE1938" s="19" t="str">
        <f>IF(Raw_Data!T1938="","Imputed",IF(Raw_Data!T1938&gt;INDEX(Cleaning_Reference!$F$6:$F$13,MATCH(D1938,Cleaning_Reference!$A$6:$A$13,0)),"Capped","Original"))</f>
        <v>Original</v>
      </c>
      <c r="AF1938" s="21">
        <f t="shared" si="30"/>
        <v>9.5399999999999991</v>
      </c>
    </row>
    <row r="1939" spans="1:32" ht="15" customHeight="1" x14ac:dyDescent="0.3">
      <c r="A1939" s="20" t="str">
        <f>Raw_Data!A1939</f>
        <v>SF11938</v>
      </c>
      <c r="B1939" s="15" t="str">
        <f>Raw_Data!B1939</f>
        <v>Karnataka</v>
      </c>
      <c r="C1939" s="15" t="str">
        <f>Raw_Data!C1939</f>
        <v>Nalgonda</v>
      </c>
      <c r="D1939" s="15" t="str">
        <f>Raw_Data!D1939</f>
        <v>Groundnut</v>
      </c>
      <c r="E1939" s="15" t="str">
        <f>Raw_Data!E1939</f>
        <v>Rabi</v>
      </c>
      <c r="F1939" s="15">
        <f>Raw_Data!F1939</f>
        <v>10.36</v>
      </c>
      <c r="G1939" s="18">
        <f>IF(Raw_Data!G1939="",ROUND(AVERAGEIFS(Raw_Data!$G$2:$G$4001,Raw_Data!$E$2:$E$4001,E1939),1),Raw_Data!G1939)</f>
        <v>665.8</v>
      </c>
      <c r="H1939" s="15">
        <f>Raw_Data!H1939</f>
        <v>27.1</v>
      </c>
      <c r="I1939" s="15">
        <f>Raw_Data!I1939</f>
        <v>45</v>
      </c>
      <c r="J1939" s="15">
        <f>Raw_Data!J1939</f>
        <v>8.3000000000000007</v>
      </c>
      <c r="K1939" s="15">
        <f>Raw_Data!K1939</f>
        <v>6.32</v>
      </c>
      <c r="L1939" s="18">
        <f>IF(Raw_Data!L1939="",ROUND(AVERAGEIFS(Raw_Data!$L$2:$L$4001,Raw_Data!$E$2:$E$4001,E1939),1),Raw_Data!L1939)</f>
        <v>13.3</v>
      </c>
      <c r="M1939" s="15">
        <f>Raw_Data!M1939</f>
        <v>105.5</v>
      </c>
      <c r="N1939" s="15">
        <f>Raw_Data!N1939</f>
        <v>46.9</v>
      </c>
      <c r="O1939" s="15">
        <f>Raw_Data!O1939</f>
        <v>83.8</v>
      </c>
      <c r="P1939" s="15" t="str">
        <f>Raw_Data!P1939</f>
        <v>Sprinkler</v>
      </c>
      <c r="Q1939" s="15">
        <f>Raw_Data!Q1939</f>
        <v>189.2</v>
      </c>
      <c r="R1939" s="15">
        <f>Raw_Data!R1939</f>
        <v>3.67</v>
      </c>
      <c r="S1939" s="15">
        <f>Raw_Data!S1939</f>
        <v>0.78</v>
      </c>
      <c r="T1939" s="18">
        <f>IF(Raw_Data!T1939="",ROUND(AVERAGEIFS(Raw_Data!$T$2:$T$4001,Raw_Data!$E$2:$E$4001,E1939,Raw_Data!$D$2:$D$4001,D1939),2),IF(Raw_Data!T1939&gt;INDEX(Cleaning_Reference!$F$6:$F$13,MATCH(D1939,Cleaning_Reference!$A$6:$A$13,0)),INDEX(Cleaning_Reference!$F$6:$F$13,MATCH(D1939,Cleaning_Reference!$A$6:$A$13,0)),Raw_Data!T1939))</f>
        <v>1.93</v>
      </c>
      <c r="U1939" s="15">
        <f>Raw_Data!U1939</f>
        <v>19.989999999999998</v>
      </c>
      <c r="V1939" s="15">
        <f>Raw_Data!V1939</f>
        <v>54439</v>
      </c>
      <c r="W1939" s="15">
        <f>Raw_Data!W1939</f>
        <v>590945</v>
      </c>
      <c r="X1939" s="15">
        <f>Raw_Data!X1939</f>
        <v>1088236</v>
      </c>
      <c r="Y1939" s="15">
        <f>Raw_Data!Y1939</f>
        <v>497291</v>
      </c>
      <c r="Z1939" s="15">
        <f>Raw_Data!Z1939</f>
        <v>4225</v>
      </c>
      <c r="AA1939" s="15">
        <f>Raw_Data!AA1939</f>
        <v>4.7309999999999999</v>
      </c>
      <c r="AB1939" s="15">
        <f>Raw_Data!AB1939</f>
        <v>44.3</v>
      </c>
      <c r="AC1939" s="19" t="str">
        <f>IF(Raw_Data!G1939="","Yes","No")</f>
        <v>No</v>
      </c>
      <c r="AD1939" s="19" t="str">
        <f>IF(Raw_Data!L1939="","Yes","No")</f>
        <v>No</v>
      </c>
      <c r="AE1939" s="19" t="str">
        <f>IF(Raw_Data!T1939="","Imputed",IF(Raw_Data!T1939&gt;INDEX(Cleaning_Reference!$F$6:$F$13,MATCH(D1939,Cleaning_Reference!$A$6:$A$13,0)),"Capped","Original"))</f>
        <v>Original</v>
      </c>
      <c r="AF1939" s="21">
        <f t="shared" si="30"/>
        <v>19.989999999999998</v>
      </c>
    </row>
    <row r="1940" spans="1:32" ht="15" customHeight="1" x14ac:dyDescent="0.3">
      <c r="A1940" s="20" t="str">
        <f>Raw_Data!A1940</f>
        <v>SF11939</v>
      </c>
      <c r="B1940" s="15" t="str">
        <f>Raw_Data!B1940</f>
        <v>Madhya Pradesh</v>
      </c>
      <c r="C1940" s="15" t="str">
        <f>Raw_Data!C1940</f>
        <v>Rajkot</v>
      </c>
      <c r="D1940" s="15" t="str">
        <f>Raw_Data!D1940</f>
        <v>Chilli</v>
      </c>
      <c r="E1940" s="15" t="str">
        <f>Raw_Data!E1940</f>
        <v>Rabi</v>
      </c>
      <c r="F1940" s="15">
        <f>Raw_Data!F1940</f>
        <v>0.69</v>
      </c>
      <c r="G1940" s="18">
        <f>IF(Raw_Data!G1940="",ROUND(AVERAGEIFS(Raw_Data!$G$2:$G$4001,Raw_Data!$E$2:$E$4001,E1940),1),Raw_Data!G1940)</f>
        <v>355</v>
      </c>
      <c r="H1940" s="15">
        <f>Raw_Data!H1940</f>
        <v>22.1</v>
      </c>
      <c r="I1940" s="15">
        <f>Raw_Data!I1940</f>
        <v>56.9</v>
      </c>
      <c r="J1940" s="15">
        <f>Raw_Data!J1940</f>
        <v>7.6</v>
      </c>
      <c r="K1940" s="15">
        <f>Raw_Data!K1940</f>
        <v>6.89</v>
      </c>
      <c r="L1940" s="18">
        <f>IF(Raw_Data!L1940="",ROUND(AVERAGEIFS(Raw_Data!$L$2:$L$4001,Raw_Data!$E$2:$E$4001,E1940),1),Raw_Data!L1940)</f>
        <v>32.200000000000003</v>
      </c>
      <c r="M1940" s="15">
        <f>Raw_Data!M1940</f>
        <v>76</v>
      </c>
      <c r="N1940" s="15">
        <f>Raw_Data!N1940</f>
        <v>69.2</v>
      </c>
      <c r="O1940" s="15">
        <f>Raw_Data!O1940</f>
        <v>96.2</v>
      </c>
      <c r="P1940" s="15" t="str">
        <f>Raw_Data!P1940</f>
        <v>Drip</v>
      </c>
      <c r="Q1940" s="15">
        <f>Raw_Data!Q1940</f>
        <v>167.5</v>
      </c>
      <c r="R1940" s="15">
        <f>Raw_Data!R1940</f>
        <v>5.74</v>
      </c>
      <c r="S1940" s="15">
        <f>Raw_Data!S1940</f>
        <v>0.9</v>
      </c>
      <c r="T1940" s="18">
        <f>IF(Raw_Data!T1940="",ROUND(AVERAGEIFS(Raw_Data!$T$2:$T$4001,Raw_Data!$E$2:$E$4001,E1940,Raw_Data!$D$2:$D$4001,D1940),2),IF(Raw_Data!T1940&gt;INDEX(Cleaning_Reference!$F$6:$F$13,MATCH(D1940,Cleaning_Reference!$A$6:$A$13,0)),INDEX(Cleaning_Reference!$F$6:$F$13,MATCH(D1940,Cleaning_Reference!$A$6:$A$13,0)),Raw_Data!T1940))</f>
        <v>1.85</v>
      </c>
      <c r="U1940" s="15">
        <f>Raw_Data!U1940</f>
        <v>1.28</v>
      </c>
      <c r="V1940" s="15">
        <f>Raw_Data!V1940</f>
        <v>89831</v>
      </c>
      <c r="W1940" s="15">
        <f>Raw_Data!W1940</f>
        <v>51341</v>
      </c>
      <c r="X1940" s="15">
        <f>Raw_Data!X1940</f>
        <v>114984</v>
      </c>
      <c r="Y1940" s="15">
        <f>Raw_Data!Y1940</f>
        <v>63643</v>
      </c>
      <c r="Z1940" s="15">
        <f>Raw_Data!Z1940</f>
        <v>344</v>
      </c>
      <c r="AA1940" s="15">
        <f>Raw_Data!AA1940</f>
        <v>3.7210000000000001</v>
      </c>
      <c r="AB1940" s="15">
        <f>Raw_Data!AB1940</f>
        <v>20.9</v>
      </c>
      <c r="AC1940" s="19" t="str">
        <f>IF(Raw_Data!G1940="","Yes","No")</f>
        <v>No</v>
      </c>
      <c r="AD1940" s="19" t="str">
        <f>IF(Raw_Data!L1940="","Yes","No")</f>
        <v>No</v>
      </c>
      <c r="AE1940" s="19" t="str">
        <f>IF(Raw_Data!T1940="","Imputed",IF(Raw_Data!T1940&gt;INDEX(Cleaning_Reference!$F$6:$F$13,MATCH(D1940,Cleaning_Reference!$A$6:$A$13,0)),"Capped","Original"))</f>
        <v>Original</v>
      </c>
      <c r="AF1940" s="21">
        <f t="shared" si="30"/>
        <v>1.28</v>
      </c>
    </row>
    <row r="1941" spans="1:32" ht="15" customHeight="1" x14ac:dyDescent="0.3">
      <c r="A1941" s="20" t="str">
        <f>Raw_Data!A1941</f>
        <v>SF11940</v>
      </c>
      <c r="B1941" s="15" t="str">
        <f>Raw_Data!B1941</f>
        <v>Gujarat</v>
      </c>
      <c r="C1941" s="15" t="str">
        <f>Raw_Data!C1941</f>
        <v>Guntur</v>
      </c>
      <c r="D1941" s="15" t="str">
        <f>Raw_Data!D1941</f>
        <v>Chilli</v>
      </c>
      <c r="E1941" s="15" t="str">
        <f>Raw_Data!E1941</f>
        <v>Kharif</v>
      </c>
      <c r="F1941" s="15">
        <f>Raw_Data!F1941</f>
        <v>7.23</v>
      </c>
      <c r="G1941" s="18">
        <f>IF(Raw_Data!G1941="",ROUND(AVERAGEIFS(Raw_Data!$G$2:$G$4001,Raw_Data!$E$2:$E$4001,E1941),1),Raw_Data!G1941)</f>
        <v>764.6</v>
      </c>
      <c r="H1941" s="15">
        <f>Raw_Data!H1941</f>
        <v>28.9</v>
      </c>
      <c r="I1941" s="15">
        <f>Raw_Data!I1941</f>
        <v>78</v>
      </c>
      <c r="J1941" s="15">
        <f>Raw_Data!J1941</f>
        <v>5</v>
      </c>
      <c r="K1941" s="15">
        <f>Raw_Data!K1941</f>
        <v>6.81</v>
      </c>
      <c r="L1941" s="18">
        <f>IF(Raw_Data!L1941="",ROUND(AVERAGEIFS(Raw_Data!$L$2:$L$4001,Raw_Data!$E$2:$E$4001,E1941),1),Raw_Data!L1941)</f>
        <v>35.700000000000003</v>
      </c>
      <c r="M1941" s="15">
        <f>Raw_Data!M1941</f>
        <v>86.8</v>
      </c>
      <c r="N1941" s="15">
        <f>Raw_Data!N1941</f>
        <v>35.6</v>
      </c>
      <c r="O1941" s="15">
        <f>Raw_Data!O1941</f>
        <v>154.1</v>
      </c>
      <c r="P1941" s="15" t="str">
        <f>Raw_Data!P1941</f>
        <v>Sprinkler</v>
      </c>
      <c r="Q1941" s="15">
        <f>Raw_Data!Q1941</f>
        <v>88.9</v>
      </c>
      <c r="R1941" s="15">
        <f>Raw_Data!R1941</f>
        <v>2.85</v>
      </c>
      <c r="S1941" s="15">
        <f>Raw_Data!S1941</f>
        <v>0.87</v>
      </c>
      <c r="T1941" s="18">
        <f>IF(Raw_Data!T1941="",ROUND(AVERAGEIFS(Raw_Data!$T$2:$T$4001,Raw_Data!$E$2:$E$4001,E1941,Raw_Data!$D$2:$D$4001,D1941),2),IF(Raw_Data!T1941&gt;INDEX(Cleaning_Reference!$F$6:$F$13,MATCH(D1941,Cleaning_Reference!$A$6:$A$13,0)),INDEX(Cleaning_Reference!$F$6:$F$13,MATCH(D1941,Cleaning_Reference!$A$6:$A$13,0)),Raw_Data!T1941))</f>
        <v>3.14</v>
      </c>
      <c r="U1941" s="15">
        <f>Raw_Data!U1941</f>
        <v>22.7</v>
      </c>
      <c r="V1941" s="15">
        <f>Raw_Data!V1941</f>
        <v>108003</v>
      </c>
      <c r="W1941" s="15">
        <f>Raw_Data!W1941</f>
        <v>379569</v>
      </c>
      <c r="X1941" s="15">
        <f>Raw_Data!X1941</f>
        <v>2451668</v>
      </c>
      <c r="Y1941" s="15">
        <f>Raw_Data!Y1941</f>
        <v>2072099</v>
      </c>
      <c r="Z1941" s="15">
        <f>Raw_Data!Z1941</f>
        <v>4386</v>
      </c>
      <c r="AA1941" s="15">
        <f>Raw_Data!AA1941</f>
        <v>5.1760000000000002</v>
      </c>
      <c r="AB1941" s="15">
        <f>Raw_Data!AB1941</f>
        <v>55.7</v>
      </c>
      <c r="AC1941" s="19" t="str">
        <f>IF(Raw_Data!G1941="","Yes","No")</f>
        <v>No</v>
      </c>
      <c r="AD1941" s="19" t="str">
        <f>IF(Raw_Data!L1941="","Yes","No")</f>
        <v>No</v>
      </c>
      <c r="AE1941" s="19" t="str">
        <f>IF(Raw_Data!T1941="","Imputed",IF(Raw_Data!T1941&gt;INDEX(Cleaning_Reference!$F$6:$F$13,MATCH(D1941,Cleaning_Reference!$A$6:$A$13,0)),"Capped","Original"))</f>
        <v>Original</v>
      </c>
      <c r="AF1941" s="21">
        <f t="shared" si="30"/>
        <v>22.7</v>
      </c>
    </row>
    <row r="1942" spans="1:32" ht="15" customHeight="1" x14ac:dyDescent="0.3">
      <c r="A1942" s="20" t="str">
        <f>Raw_Data!A1942</f>
        <v>SF11941</v>
      </c>
      <c r="B1942" s="15" t="str">
        <f>Raw_Data!B1942</f>
        <v>Karnataka</v>
      </c>
      <c r="C1942" s="15" t="str">
        <f>Raw_Data!C1942</f>
        <v>Indore</v>
      </c>
      <c r="D1942" s="15" t="str">
        <f>Raw_Data!D1942</f>
        <v>Rice</v>
      </c>
      <c r="E1942" s="15" t="str">
        <f>Raw_Data!E1942</f>
        <v>Zaid</v>
      </c>
      <c r="F1942" s="15">
        <f>Raw_Data!F1942</f>
        <v>9.23</v>
      </c>
      <c r="G1942" s="18">
        <f>IF(Raw_Data!G1942="",ROUND(AVERAGEIFS(Raw_Data!$G$2:$G$4001,Raw_Data!$E$2:$E$4001,E1942),1),Raw_Data!G1942)</f>
        <v>117.5</v>
      </c>
      <c r="H1942" s="15">
        <f>Raw_Data!H1942</f>
        <v>34.299999999999997</v>
      </c>
      <c r="I1942" s="15">
        <f>Raw_Data!I1942</f>
        <v>26.5</v>
      </c>
      <c r="J1942" s="15">
        <f>Raw_Data!J1942</f>
        <v>9.5</v>
      </c>
      <c r="K1942" s="15">
        <f>Raw_Data!K1942</f>
        <v>6.65</v>
      </c>
      <c r="L1942" s="18">
        <f>IF(Raw_Data!L1942="",ROUND(AVERAGEIFS(Raw_Data!$L$2:$L$4001,Raw_Data!$E$2:$E$4001,E1942),1),Raw_Data!L1942)</f>
        <v>21.9</v>
      </c>
      <c r="M1942" s="15">
        <f>Raw_Data!M1942</f>
        <v>82.6</v>
      </c>
      <c r="N1942" s="15">
        <f>Raw_Data!N1942</f>
        <v>63.7</v>
      </c>
      <c r="O1942" s="15">
        <f>Raw_Data!O1942</f>
        <v>106.7</v>
      </c>
      <c r="P1942" s="15" t="str">
        <f>Raw_Data!P1942</f>
        <v>Rainfed</v>
      </c>
      <c r="Q1942" s="15">
        <f>Raw_Data!Q1942</f>
        <v>290.8</v>
      </c>
      <c r="R1942" s="15">
        <f>Raw_Data!R1942</f>
        <v>6.62</v>
      </c>
      <c r="S1942" s="15">
        <f>Raw_Data!S1942</f>
        <v>0.85</v>
      </c>
      <c r="T1942" s="18">
        <f>IF(Raw_Data!T1942="",ROUND(AVERAGEIFS(Raw_Data!$T$2:$T$4001,Raw_Data!$E$2:$E$4001,E1942,Raw_Data!$D$2:$D$4001,D1942),2),IF(Raw_Data!T1942&gt;INDEX(Cleaning_Reference!$F$6:$F$13,MATCH(D1942,Cleaning_Reference!$A$6:$A$13,0)),INDEX(Cleaning_Reference!$F$6:$F$13,MATCH(D1942,Cleaning_Reference!$A$6:$A$13,0)),Raw_Data!T1942))</f>
        <v>1.75</v>
      </c>
      <c r="U1942" s="15">
        <f>Raw_Data!U1942</f>
        <v>16.149999999999999</v>
      </c>
      <c r="V1942" s="15">
        <f>Raw_Data!V1942</f>
        <v>21575</v>
      </c>
      <c r="W1942" s="15">
        <f>Raw_Data!W1942</f>
        <v>757379</v>
      </c>
      <c r="X1942" s="15">
        <f>Raw_Data!X1942</f>
        <v>348436</v>
      </c>
      <c r="Y1942" s="15">
        <f>Raw_Data!Y1942</f>
        <v>-408943</v>
      </c>
      <c r="Z1942" s="15">
        <f>Raw_Data!Z1942</f>
        <v>6309</v>
      </c>
      <c r="AA1942" s="15">
        <f>Raw_Data!AA1942</f>
        <v>2.56</v>
      </c>
      <c r="AB1942" s="15">
        <f>Raw_Data!AB1942</f>
        <v>19.600000000000001</v>
      </c>
      <c r="AC1942" s="19" t="str">
        <f>IF(Raw_Data!G1942="","Yes","No")</f>
        <v>No</v>
      </c>
      <c r="AD1942" s="19" t="str">
        <f>IF(Raw_Data!L1942="","Yes","No")</f>
        <v>No</v>
      </c>
      <c r="AE1942" s="19" t="str">
        <f>IF(Raw_Data!T1942="","Imputed",IF(Raw_Data!T1942&gt;INDEX(Cleaning_Reference!$F$6:$F$13,MATCH(D1942,Cleaning_Reference!$A$6:$A$13,0)),"Capped","Original"))</f>
        <v>Original</v>
      </c>
      <c r="AF1942" s="21">
        <f t="shared" si="30"/>
        <v>16.149999999999999</v>
      </c>
    </row>
    <row r="1943" spans="1:32" ht="15" customHeight="1" x14ac:dyDescent="0.3">
      <c r="A1943" s="20" t="str">
        <f>Raw_Data!A1943</f>
        <v>SF11942</v>
      </c>
      <c r="B1943" s="15" t="str">
        <f>Raw_Data!B1943</f>
        <v>Karnataka</v>
      </c>
      <c r="C1943" s="15" t="str">
        <f>Raw_Data!C1943</f>
        <v>Warangal</v>
      </c>
      <c r="D1943" s="15" t="str">
        <f>Raw_Data!D1943</f>
        <v>Rice</v>
      </c>
      <c r="E1943" s="15" t="str">
        <f>Raw_Data!E1943</f>
        <v>Rabi</v>
      </c>
      <c r="F1943" s="15">
        <f>Raw_Data!F1943</f>
        <v>14.89</v>
      </c>
      <c r="G1943" s="18">
        <f>IF(Raw_Data!G1943="",ROUND(AVERAGEIFS(Raw_Data!$G$2:$G$4001,Raw_Data!$E$2:$E$4001,E1943),1),Raw_Data!G1943)</f>
        <v>611</v>
      </c>
      <c r="H1943" s="15">
        <f>Raw_Data!H1943</f>
        <v>22.2</v>
      </c>
      <c r="I1943" s="15">
        <f>Raw_Data!I1943</f>
        <v>61.3</v>
      </c>
      <c r="J1943" s="15">
        <f>Raw_Data!J1943</f>
        <v>7</v>
      </c>
      <c r="K1943" s="15">
        <f>Raw_Data!K1943</f>
        <v>6.03</v>
      </c>
      <c r="L1943" s="18">
        <f>IF(Raw_Data!L1943="",ROUND(AVERAGEIFS(Raw_Data!$L$2:$L$4001,Raw_Data!$E$2:$E$4001,E1943),1),Raw_Data!L1943)</f>
        <v>17</v>
      </c>
      <c r="M1943" s="15">
        <f>Raw_Data!M1943</f>
        <v>140.30000000000001</v>
      </c>
      <c r="N1943" s="15">
        <f>Raw_Data!N1943</f>
        <v>68.099999999999994</v>
      </c>
      <c r="O1943" s="15">
        <f>Raw_Data!O1943</f>
        <v>125.1</v>
      </c>
      <c r="P1943" s="15" t="str">
        <f>Raw_Data!P1943</f>
        <v>Drip</v>
      </c>
      <c r="Q1943" s="15">
        <f>Raw_Data!Q1943</f>
        <v>166.8</v>
      </c>
      <c r="R1943" s="15">
        <f>Raw_Data!R1943</f>
        <v>6.79</v>
      </c>
      <c r="S1943" s="15">
        <f>Raw_Data!S1943</f>
        <v>0.96</v>
      </c>
      <c r="T1943" s="18">
        <f>IF(Raw_Data!T1943="",ROUND(AVERAGEIFS(Raw_Data!$T$2:$T$4001,Raw_Data!$E$2:$E$4001,E1943,Raw_Data!$D$2:$D$4001,D1943),2),IF(Raw_Data!T1943&gt;INDEX(Cleaning_Reference!$F$6:$F$13,MATCH(D1943,Cleaning_Reference!$A$6:$A$13,0)),INDEX(Cleaning_Reference!$F$6:$F$13,MATCH(D1943,Cleaning_Reference!$A$6:$A$13,0)),Raw_Data!T1943))</f>
        <v>2.4900000000000002</v>
      </c>
      <c r="U1943" s="15">
        <f>Raw_Data!U1943</f>
        <v>37.08</v>
      </c>
      <c r="V1943" s="15">
        <f>Raw_Data!V1943</f>
        <v>24063</v>
      </c>
      <c r="W1943" s="15">
        <f>Raw_Data!W1943</f>
        <v>1096479</v>
      </c>
      <c r="X1943" s="15">
        <f>Raw_Data!X1943</f>
        <v>892256</v>
      </c>
      <c r="Y1943" s="15">
        <f>Raw_Data!Y1943</f>
        <v>-204223</v>
      </c>
      <c r="Z1943" s="15">
        <f>Raw_Data!Z1943</f>
        <v>22326</v>
      </c>
      <c r="AA1943" s="15">
        <f>Raw_Data!AA1943</f>
        <v>1.661</v>
      </c>
      <c r="AB1943" s="15">
        <f>Raw_Data!AB1943</f>
        <v>31.3</v>
      </c>
      <c r="AC1943" s="19" t="str">
        <f>IF(Raw_Data!G1943="","Yes","No")</f>
        <v>No</v>
      </c>
      <c r="AD1943" s="19" t="str">
        <f>IF(Raw_Data!L1943="","Yes","No")</f>
        <v>No</v>
      </c>
      <c r="AE1943" s="19" t="str">
        <f>IF(Raw_Data!T1943="","Imputed",IF(Raw_Data!T1943&gt;INDEX(Cleaning_Reference!$F$6:$F$13,MATCH(D1943,Cleaning_Reference!$A$6:$A$13,0)),"Capped","Original"))</f>
        <v>Original</v>
      </c>
      <c r="AF1943" s="21">
        <f t="shared" si="30"/>
        <v>37.08</v>
      </c>
    </row>
    <row r="1944" spans="1:32" ht="15" customHeight="1" x14ac:dyDescent="0.3">
      <c r="A1944" s="20" t="str">
        <f>Raw_Data!A1944</f>
        <v>SF11943</v>
      </c>
      <c r="B1944" s="15" t="str">
        <f>Raw_Data!B1944</f>
        <v>Punjab</v>
      </c>
      <c r="C1944" s="15" t="str">
        <f>Raw_Data!C1944</f>
        <v>Ludhiana</v>
      </c>
      <c r="D1944" s="15" t="str">
        <f>Raw_Data!D1944</f>
        <v>Sugarcane</v>
      </c>
      <c r="E1944" s="15" t="str">
        <f>Raw_Data!E1944</f>
        <v>Rabi</v>
      </c>
      <c r="F1944" s="15">
        <f>Raw_Data!F1944</f>
        <v>13.7</v>
      </c>
      <c r="G1944" s="18">
        <f>IF(Raw_Data!G1944="",ROUND(AVERAGEIFS(Raw_Data!$G$2:$G$4001,Raw_Data!$E$2:$E$4001,E1944),1),Raw_Data!G1944)</f>
        <v>120.9</v>
      </c>
      <c r="H1944" s="15">
        <f>Raw_Data!H1944</f>
        <v>23.6</v>
      </c>
      <c r="I1944" s="15">
        <f>Raw_Data!I1944</f>
        <v>61.2</v>
      </c>
      <c r="J1944" s="15">
        <f>Raw_Data!J1944</f>
        <v>8.6999999999999993</v>
      </c>
      <c r="K1944" s="15">
        <f>Raw_Data!K1944</f>
        <v>7.76</v>
      </c>
      <c r="L1944" s="18">
        <f>IF(Raw_Data!L1944="",ROUND(AVERAGEIFS(Raw_Data!$L$2:$L$4001,Raw_Data!$E$2:$E$4001,E1944),1),Raw_Data!L1944)</f>
        <v>21.2</v>
      </c>
      <c r="M1944" s="15">
        <f>Raw_Data!M1944</f>
        <v>139.5</v>
      </c>
      <c r="N1944" s="15">
        <f>Raw_Data!N1944</f>
        <v>54.7</v>
      </c>
      <c r="O1944" s="15">
        <f>Raw_Data!O1944</f>
        <v>30</v>
      </c>
      <c r="P1944" s="15" t="str">
        <f>Raw_Data!P1944</f>
        <v>Rainfed</v>
      </c>
      <c r="Q1944" s="15">
        <f>Raw_Data!Q1944</f>
        <v>168</v>
      </c>
      <c r="R1944" s="15">
        <f>Raw_Data!R1944</f>
        <v>6.07</v>
      </c>
      <c r="S1944" s="15">
        <f>Raw_Data!S1944</f>
        <v>0.84</v>
      </c>
      <c r="T1944" s="18">
        <f>IF(Raw_Data!T1944="",ROUND(AVERAGEIFS(Raw_Data!$T$2:$T$4001,Raw_Data!$E$2:$E$4001,E1944,Raw_Data!$D$2:$D$4001,D1944),2),IF(Raw_Data!T1944&gt;INDEX(Cleaning_Reference!$F$6:$F$13,MATCH(D1944,Cleaning_Reference!$A$6:$A$13,0)),INDEX(Cleaning_Reference!$F$6:$F$13,MATCH(D1944,Cleaning_Reference!$A$6:$A$13,0)),Raw_Data!T1944))</f>
        <v>11.37</v>
      </c>
      <c r="U1944" s="15">
        <f>Raw_Data!U1944</f>
        <v>155.77000000000001</v>
      </c>
      <c r="V1944" s="15">
        <f>Raw_Data!V1944</f>
        <v>3658</v>
      </c>
      <c r="W1944" s="15">
        <f>Raw_Data!W1944</f>
        <v>935074</v>
      </c>
      <c r="X1944" s="15">
        <f>Raw_Data!X1944</f>
        <v>569807</v>
      </c>
      <c r="Y1944" s="15">
        <f>Raw_Data!Y1944</f>
        <v>-365267</v>
      </c>
      <c r="Z1944" s="15">
        <f>Raw_Data!Z1944</f>
        <v>14750</v>
      </c>
      <c r="AA1944" s="15">
        <f>Raw_Data!AA1944</f>
        <v>10.561</v>
      </c>
      <c r="AB1944" s="15">
        <f>Raw_Data!AB1944</f>
        <v>42.2</v>
      </c>
      <c r="AC1944" s="19" t="str">
        <f>IF(Raw_Data!G1944="","Yes","No")</f>
        <v>No</v>
      </c>
      <c r="AD1944" s="19" t="str">
        <f>IF(Raw_Data!L1944="","Yes","No")</f>
        <v>No</v>
      </c>
      <c r="AE1944" s="19" t="str">
        <f>IF(Raw_Data!T1944="","Imputed",IF(Raw_Data!T1944&gt;INDEX(Cleaning_Reference!$F$6:$F$13,MATCH(D1944,Cleaning_Reference!$A$6:$A$13,0)),"Capped","Original"))</f>
        <v>Original</v>
      </c>
      <c r="AF1944" s="21">
        <f t="shared" si="30"/>
        <v>155.77000000000001</v>
      </c>
    </row>
    <row r="1945" spans="1:32" ht="15" customHeight="1" x14ac:dyDescent="0.3">
      <c r="A1945" s="20" t="str">
        <f>Raw_Data!A1945</f>
        <v>SF11944</v>
      </c>
      <c r="B1945" s="15" t="str">
        <f>Raw_Data!B1945</f>
        <v>Maharashtra</v>
      </c>
      <c r="C1945" s="15" t="str">
        <f>Raw_Data!C1945</f>
        <v>Indore</v>
      </c>
      <c r="D1945" s="15" t="str">
        <f>Raw_Data!D1945</f>
        <v>Wheat</v>
      </c>
      <c r="E1945" s="15" t="str">
        <f>Raw_Data!E1945</f>
        <v>Kharif</v>
      </c>
      <c r="F1945" s="15">
        <f>Raw_Data!F1945</f>
        <v>12.56</v>
      </c>
      <c r="G1945" s="18">
        <f>IF(Raw_Data!G1945="",ROUND(AVERAGEIFS(Raw_Data!$G$2:$G$4001,Raw_Data!$E$2:$E$4001,E1945),1),Raw_Data!G1945)</f>
        <v>940</v>
      </c>
      <c r="H1945" s="15">
        <f>Raw_Data!H1945</f>
        <v>31</v>
      </c>
      <c r="I1945" s="15">
        <f>Raw_Data!I1945</f>
        <v>74.8</v>
      </c>
      <c r="J1945" s="15">
        <f>Raw_Data!J1945</f>
        <v>6.6</v>
      </c>
      <c r="K1945" s="15">
        <f>Raw_Data!K1945</f>
        <v>7.29</v>
      </c>
      <c r="L1945" s="18">
        <f>IF(Raw_Data!L1945="",ROUND(AVERAGEIFS(Raw_Data!$L$2:$L$4001,Raw_Data!$E$2:$E$4001,E1945),1),Raw_Data!L1945)</f>
        <v>28.2</v>
      </c>
      <c r="M1945" s="15">
        <f>Raw_Data!M1945</f>
        <v>106.4</v>
      </c>
      <c r="N1945" s="15">
        <f>Raw_Data!N1945</f>
        <v>49.9</v>
      </c>
      <c r="O1945" s="15">
        <f>Raw_Data!O1945</f>
        <v>109.7</v>
      </c>
      <c r="P1945" s="15" t="str">
        <f>Raw_Data!P1945</f>
        <v>Sprinkler</v>
      </c>
      <c r="Q1945" s="15">
        <f>Raw_Data!Q1945</f>
        <v>156.80000000000001</v>
      </c>
      <c r="R1945" s="15">
        <f>Raw_Data!R1945</f>
        <v>4.9400000000000004</v>
      </c>
      <c r="S1945" s="15">
        <f>Raw_Data!S1945</f>
        <v>0.95</v>
      </c>
      <c r="T1945" s="18">
        <f>IF(Raw_Data!T1945="",ROUND(AVERAGEIFS(Raw_Data!$T$2:$T$4001,Raw_Data!$E$2:$E$4001,E1945,Raw_Data!$D$2:$D$4001,D1945),2),IF(Raw_Data!T1945&gt;INDEX(Cleaning_Reference!$F$6:$F$13,MATCH(D1945,Cleaning_Reference!$A$6:$A$13,0)),INDEX(Cleaning_Reference!$F$6:$F$13,MATCH(D1945,Cleaning_Reference!$A$6:$A$13,0)),Raw_Data!T1945))</f>
        <v>1.85</v>
      </c>
      <c r="U1945" s="15">
        <f>Raw_Data!U1945</f>
        <v>23.24</v>
      </c>
      <c r="V1945" s="15">
        <f>Raw_Data!V1945</f>
        <v>26290</v>
      </c>
      <c r="W1945" s="15">
        <f>Raw_Data!W1945</f>
        <v>811532</v>
      </c>
      <c r="X1945" s="15">
        <f>Raw_Data!X1945</f>
        <v>610980</v>
      </c>
      <c r="Y1945" s="15">
        <f>Raw_Data!Y1945</f>
        <v>-200552</v>
      </c>
      <c r="Z1945" s="15">
        <f>Raw_Data!Z1945</f>
        <v>5558</v>
      </c>
      <c r="AA1945" s="15">
        <f>Raw_Data!AA1945</f>
        <v>4.181</v>
      </c>
      <c r="AB1945" s="15">
        <f>Raw_Data!AB1945</f>
        <v>57.9</v>
      </c>
      <c r="AC1945" s="19" t="str">
        <f>IF(Raw_Data!G1945="","Yes","No")</f>
        <v>No</v>
      </c>
      <c r="AD1945" s="19" t="str">
        <f>IF(Raw_Data!L1945="","Yes","No")</f>
        <v>No</v>
      </c>
      <c r="AE1945" s="19" t="str">
        <f>IF(Raw_Data!T1945="","Imputed",IF(Raw_Data!T1945&gt;INDEX(Cleaning_Reference!$F$6:$F$13,MATCH(D1945,Cleaning_Reference!$A$6:$A$13,0)),"Capped","Original"))</f>
        <v>Original</v>
      </c>
      <c r="AF1945" s="21">
        <f t="shared" si="30"/>
        <v>23.24</v>
      </c>
    </row>
    <row r="1946" spans="1:32" ht="15" customHeight="1" x14ac:dyDescent="0.3">
      <c r="A1946" s="20" t="str">
        <f>Raw_Data!A1946</f>
        <v>SF11945</v>
      </c>
      <c r="B1946" s="15" t="str">
        <f>Raw_Data!B1946</f>
        <v>Punjab</v>
      </c>
      <c r="C1946" s="15" t="str">
        <f>Raw_Data!C1946</f>
        <v>Raichur</v>
      </c>
      <c r="D1946" s="15" t="str">
        <f>Raw_Data!D1946</f>
        <v>Cotton</v>
      </c>
      <c r="E1946" s="15" t="str">
        <f>Raw_Data!E1946</f>
        <v>Kharif</v>
      </c>
      <c r="F1946" s="15">
        <f>Raw_Data!F1946</f>
        <v>11.46</v>
      </c>
      <c r="G1946" s="18">
        <f>IF(Raw_Data!G1946="",ROUND(AVERAGEIFS(Raw_Data!$G$2:$G$4001,Raw_Data!$E$2:$E$4001,E1946),1),Raw_Data!G1946)</f>
        <v>669.8</v>
      </c>
      <c r="H1946" s="15">
        <f>Raw_Data!H1946</f>
        <v>31.3</v>
      </c>
      <c r="I1946" s="15">
        <f>Raw_Data!I1946</f>
        <v>65.900000000000006</v>
      </c>
      <c r="J1946" s="15">
        <f>Raw_Data!J1946</f>
        <v>8.6999999999999993</v>
      </c>
      <c r="K1946" s="15">
        <f>Raw_Data!K1946</f>
        <v>6.79</v>
      </c>
      <c r="L1946" s="18">
        <f>IF(Raw_Data!L1946="",ROUND(AVERAGEIFS(Raw_Data!$L$2:$L$4001,Raw_Data!$E$2:$E$4001,E1946),1),Raw_Data!L1946)</f>
        <v>38.700000000000003</v>
      </c>
      <c r="M1946" s="15">
        <f>Raw_Data!M1946</f>
        <v>132.80000000000001</v>
      </c>
      <c r="N1946" s="15">
        <f>Raw_Data!N1946</f>
        <v>50.7</v>
      </c>
      <c r="O1946" s="15">
        <f>Raw_Data!O1946</f>
        <v>86.9</v>
      </c>
      <c r="P1946" s="15" t="str">
        <f>Raw_Data!P1946</f>
        <v>Rainfed</v>
      </c>
      <c r="Q1946" s="15">
        <f>Raw_Data!Q1946</f>
        <v>261.89999999999998</v>
      </c>
      <c r="R1946" s="15">
        <f>Raw_Data!R1946</f>
        <v>2.31</v>
      </c>
      <c r="S1946" s="15">
        <f>Raw_Data!S1946</f>
        <v>0.85</v>
      </c>
      <c r="T1946" s="18">
        <f>IF(Raw_Data!T1946="",ROUND(AVERAGEIFS(Raw_Data!$T$2:$T$4001,Raw_Data!$E$2:$E$4001,E1946,Raw_Data!$D$2:$D$4001,D1946),2),IF(Raw_Data!T1946&gt;INDEX(Cleaning_Reference!$F$6:$F$13,MATCH(D1946,Cleaning_Reference!$A$6:$A$13,0)),INDEX(Cleaning_Reference!$F$6:$F$13,MATCH(D1946,Cleaning_Reference!$A$6:$A$13,0)),Raw_Data!T1946))</f>
        <v>1.75</v>
      </c>
      <c r="U1946" s="15">
        <f>Raw_Data!U1946</f>
        <v>20.059999999999999</v>
      </c>
      <c r="V1946" s="15">
        <f>Raw_Data!V1946</f>
        <v>79478</v>
      </c>
      <c r="W1946" s="15">
        <f>Raw_Data!W1946</f>
        <v>802972</v>
      </c>
      <c r="X1946" s="15">
        <f>Raw_Data!X1946</f>
        <v>1594329</v>
      </c>
      <c r="Y1946" s="15">
        <f>Raw_Data!Y1946</f>
        <v>791357</v>
      </c>
      <c r="Z1946" s="15">
        <f>Raw_Data!Z1946</f>
        <v>4965</v>
      </c>
      <c r="AA1946" s="15">
        <f>Raw_Data!AA1946</f>
        <v>4.04</v>
      </c>
      <c r="AB1946" s="15">
        <f>Raw_Data!AB1946</f>
        <v>56.2</v>
      </c>
      <c r="AC1946" s="19" t="str">
        <f>IF(Raw_Data!G1946="","Yes","No")</f>
        <v>No</v>
      </c>
      <c r="AD1946" s="19" t="str">
        <f>IF(Raw_Data!L1946="","Yes","No")</f>
        <v>No</v>
      </c>
      <c r="AE1946" s="19" t="str">
        <f>IF(Raw_Data!T1946="","Imputed",IF(Raw_Data!T1946&gt;INDEX(Cleaning_Reference!$F$6:$F$13,MATCH(D1946,Cleaning_Reference!$A$6:$A$13,0)),"Capped","Original"))</f>
        <v>Original</v>
      </c>
      <c r="AF1946" s="21">
        <f t="shared" si="30"/>
        <v>20.059999999999999</v>
      </c>
    </row>
    <row r="1947" spans="1:32" ht="15" customHeight="1" x14ac:dyDescent="0.3">
      <c r="A1947" s="20" t="str">
        <f>Raw_Data!A1947</f>
        <v>SF11946</v>
      </c>
      <c r="B1947" s="15" t="str">
        <f>Raw_Data!B1947</f>
        <v>Karnataka</v>
      </c>
      <c r="C1947" s="15" t="str">
        <f>Raw_Data!C1947</f>
        <v>Nashik</v>
      </c>
      <c r="D1947" s="15" t="str">
        <f>Raw_Data!D1947</f>
        <v>Pulses</v>
      </c>
      <c r="E1947" s="15" t="str">
        <f>Raw_Data!E1947</f>
        <v>Rabi</v>
      </c>
      <c r="F1947" s="15">
        <f>Raw_Data!F1947</f>
        <v>4.0599999999999996</v>
      </c>
      <c r="G1947" s="18">
        <f>IF(Raw_Data!G1947="",ROUND(AVERAGEIFS(Raw_Data!$G$2:$G$4001,Raw_Data!$E$2:$E$4001,E1947),1),Raw_Data!G1947)</f>
        <v>702</v>
      </c>
      <c r="H1947" s="15">
        <f>Raw_Data!H1947</f>
        <v>22.8</v>
      </c>
      <c r="I1947" s="15">
        <f>Raw_Data!I1947</f>
        <v>47.9</v>
      </c>
      <c r="J1947" s="15">
        <f>Raw_Data!J1947</f>
        <v>7.4</v>
      </c>
      <c r="K1947" s="15">
        <f>Raw_Data!K1947</f>
        <v>6.53</v>
      </c>
      <c r="L1947" s="18">
        <f>IF(Raw_Data!L1947="",ROUND(AVERAGEIFS(Raw_Data!$L$2:$L$4001,Raw_Data!$E$2:$E$4001,E1947),1),Raw_Data!L1947)</f>
        <v>23.8</v>
      </c>
      <c r="M1947" s="15">
        <f>Raw_Data!M1947</f>
        <v>70.099999999999994</v>
      </c>
      <c r="N1947" s="15">
        <f>Raw_Data!N1947</f>
        <v>72.599999999999994</v>
      </c>
      <c r="O1947" s="15">
        <f>Raw_Data!O1947</f>
        <v>107.2</v>
      </c>
      <c r="P1947" s="15" t="str">
        <f>Raw_Data!P1947</f>
        <v>Flood</v>
      </c>
      <c r="Q1947" s="15">
        <f>Raw_Data!Q1947</f>
        <v>136.5</v>
      </c>
      <c r="R1947" s="15">
        <f>Raw_Data!R1947</f>
        <v>5.43</v>
      </c>
      <c r="S1947" s="15">
        <f>Raw_Data!S1947</f>
        <v>0.86</v>
      </c>
      <c r="T1947" s="18">
        <f>IF(Raw_Data!T1947="",ROUND(AVERAGEIFS(Raw_Data!$T$2:$T$4001,Raw_Data!$E$2:$E$4001,E1947,Raw_Data!$D$2:$D$4001,D1947),2),IF(Raw_Data!T1947&gt;INDEX(Cleaning_Reference!$F$6:$F$13,MATCH(D1947,Cleaning_Reference!$A$6:$A$13,0)),INDEX(Cleaning_Reference!$F$6:$F$13,MATCH(D1947,Cleaning_Reference!$A$6:$A$13,0)),Raw_Data!T1947))</f>
        <v>1.37</v>
      </c>
      <c r="U1947" s="15">
        <f>Raw_Data!U1947</f>
        <v>5.56</v>
      </c>
      <c r="V1947" s="15">
        <f>Raw_Data!V1947</f>
        <v>72398</v>
      </c>
      <c r="W1947" s="15">
        <f>Raw_Data!W1947</f>
        <v>253157</v>
      </c>
      <c r="X1947" s="15">
        <f>Raw_Data!X1947</f>
        <v>402533</v>
      </c>
      <c r="Y1947" s="15">
        <f>Raw_Data!Y1947</f>
        <v>149376</v>
      </c>
      <c r="Z1947" s="15">
        <f>Raw_Data!Z1947</f>
        <v>2072</v>
      </c>
      <c r="AA1947" s="15">
        <f>Raw_Data!AA1947</f>
        <v>2.6829999999999998</v>
      </c>
      <c r="AB1947" s="15">
        <f>Raw_Data!AB1947</f>
        <v>40.1</v>
      </c>
      <c r="AC1947" s="19" t="str">
        <f>IF(Raw_Data!G1947="","Yes","No")</f>
        <v>No</v>
      </c>
      <c r="AD1947" s="19" t="str">
        <f>IF(Raw_Data!L1947="","Yes","No")</f>
        <v>No</v>
      </c>
      <c r="AE1947" s="19" t="str">
        <f>IF(Raw_Data!T1947="","Imputed",IF(Raw_Data!T1947&gt;INDEX(Cleaning_Reference!$F$6:$F$13,MATCH(D1947,Cleaning_Reference!$A$6:$A$13,0)),"Capped","Original"))</f>
        <v>Original</v>
      </c>
      <c r="AF1947" s="21">
        <f t="shared" si="30"/>
        <v>5.56</v>
      </c>
    </row>
    <row r="1948" spans="1:32" ht="15" customHeight="1" x14ac:dyDescent="0.3">
      <c r="A1948" s="20" t="str">
        <f>Raw_Data!A1948</f>
        <v>SF11947</v>
      </c>
      <c r="B1948" s="15" t="str">
        <f>Raw_Data!B1948</f>
        <v>Andhra Pradesh</v>
      </c>
      <c r="C1948" s="15" t="str">
        <f>Raw_Data!C1948</f>
        <v>Nashik</v>
      </c>
      <c r="D1948" s="15" t="str">
        <f>Raw_Data!D1948</f>
        <v>Cotton</v>
      </c>
      <c r="E1948" s="15" t="str">
        <f>Raw_Data!E1948</f>
        <v>Kharif</v>
      </c>
      <c r="F1948" s="15">
        <f>Raw_Data!F1948</f>
        <v>6.8</v>
      </c>
      <c r="G1948" s="18">
        <f>IF(Raw_Data!G1948="",ROUND(AVERAGEIFS(Raw_Data!$G$2:$G$4001,Raw_Data!$E$2:$E$4001,E1948),1),Raw_Data!G1948)</f>
        <v>942.9</v>
      </c>
      <c r="H1948" s="15">
        <f>Raw_Data!H1948</f>
        <v>22.9</v>
      </c>
      <c r="I1948" s="15">
        <f>Raw_Data!I1948</f>
        <v>62.3</v>
      </c>
      <c r="J1948" s="15">
        <f>Raw_Data!J1948</f>
        <v>7.5</v>
      </c>
      <c r="K1948" s="15">
        <f>Raw_Data!K1948</f>
        <v>6.16</v>
      </c>
      <c r="L1948" s="18">
        <f>IF(Raw_Data!L1948="",ROUND(AVERAGEIFS(Raw_Data!$L$2:$L$4001,Raw_Data!$E$2:$E$4001,E1948),1),Raw_Data!L1948)</f>
        <v>28</v>
      </c>
      <c r="M1948" s="15">
        <f>Raw_Data!M1948</f>
        <v>132.1</v>
      </c>
      <c r="N1948" s="15">
        <f>Raw_Data!N1948</f>
        <v>57.2</v>
      </c>
      <c r="O1948" s="15">
        <f>Raw_Data!O1948</f>
        <v>129.4</v>
      </c>
      <c r="P1948" s="15" t="str">
        <f>Raw_Data!P1948</f>
        <v>Rainfed</v>
      </c>
      <c r="Q1948" s="15">
        <f>Raw_Data!Q1948</f>
        <v>99.8</v>
      </c>
      <c r="R1948" s="15">
        <f>Raw_Data!R1948</f>
        <v>7.41</v>
      </c>
      <c r="S1948" s="15">
        <f>Raw_Data!S1948</f>
        <v>0.81</v>
      </c>
      <c r="T1948" s="18">
        <f>IF(Raw_Data!T1948="",ROUND(AVERAGEIFS(Raw_Data!$T$2:$T$4001,Raw_Data!$E$2:$E$4001,E1948,Raw_Data!$D$2:$D$4001,D1948),2),IF(Raw_Data!T1948&gt;INDEX(Cleaning_Reference!$F$6:$F$13,MATCH(D1948,Cleaning_Reference!$A$6:$A$13,0)),INDEX(Cleaning_Reference!$F$6:$F$13,MATCH(D1948,Cleaning_Reference!$A$6:$A$13,0)),Raw_Data!T1948))</f>
        <v>1.24</v>
      </c>
      <c r="U1948" s="15">
        <f>Raw_Data!U1948</f>
        <v>8.43</v>
      </c>
      <c r="V1948" s="15">
        <f>Raw_Data!V1948</f>
        <v>64330</v>
      </c>
      <c r="W1948" s="15">
        <f>Raw_Data!W1948</f>
        <v>351079</v>
      </c>
      <c r="X1948" s="15">
        <f>Raw_Data!X1948</f>
        <v>542302</v>
      </c>
      <c r="Y1948" s="15">
        <f>Raw_Data!Y1948</f>
        <v>191223</v>
      </c>
      <c r="Z1948" s="15">
        <f>Raw_Data!Z1948</f>
        <v>2631</v>
      </c>
      <c r="AA1948" s="15">
        <f>Raw_Data!AA1948</f>
        <v>3.2040000000000002</v>
      </c>
      <c r="AB1948" s="15">
        <f>Raw_Data!AB1948</f>
        <v>48</v>
      </c>
      <c r="AC1948" s="19" t="str">
        <f>IF(Raw_Data!G1948="","Yes","No")</f>
        <v>No</v>
      </c>
      <c r="AD1948" s="19" t="str">
        <f>IF(Raw_Data!L1948="","Yes","No")</f>
        <v>No</v>
      </c>
      <c r="AE1948" s="19" t="str">
        <f>IF(Raw_Data!T1948="","Imputed",IF(Raw_Data!T1948&gt;INDEX(Cleaning_Reference!$F$6:$F$13,MATCH(D1948,Cleaning_Reference!$A$6:$A$13,0)),"Capped","Original"))</f>
        <v>Original</v>
      </c>
      <c r="AF1948" s="21">
        <f t="shared" si="30"/>
        <v>8.43</v>
      </c>
    </row>
    <row r="1949" spans="1:32" ht="15" customHeight="1" x14ac:dyDescent="0.3">
      <c r="A1949" s="20" t="str">
        <f>Raw_Data!A1949</f>
        <v>SF11948</v>
      </c>
      <c r="B1949" s="15" t="str">
        <f>Raw_Data!B1949</f>
        <v>Gujarat</v>
      </c>
      <c r="C1949" s="15" t="str">
        <f>Raw_Data!C1949</f>
        <v>Guntur</v>
      </c>
      <c r="D1949" s="15" t="str">
        <f>Raw_Data!D1949</f>
        <v>Rice</v>
      </c>
      <c r="E1949" s="15" t="str">
        <f>Raw_Data!E1949</f>
        <v>Rabi</v>
      </c>
      <c r="F1949" s="15">
        <f>Raw_Data!F1949</f>
        <v>11.33</v>
      </c>
      <c r="G1949" s="18">
        <f>IF(Raw_Data!G1949="",ROUND(AVERAGEIFS(Raw_Data!$G$2:$G$4001,Raw_Data!$E$2:$E$4001,E1949),1),Raw_Data!G1949)</f>
        <v>336.8</v>
      </c>
      <c r="H1949" s="15">
        <f>Raw_Data!H1949</f>
        <v>21.9</v>
      </c>
      <c r="I1949" s="15">
        <f>Raw_Data!I1949</f>
        <v>51.9</v>
      </c>
      <c r="J1949" s="15">
        <f>Raw_Data!J1949</f>
        <v>7.9</v>
      </c>
      <c r="K1949" s="15">
        <f>Raw_Data!K1949</f>
        <v>6.91</v>
      </c>
      <c r="L1949" s="18">
        <f>IF(Raw_Data!L1949="",ROUND(AVERAGEIFS(Raw_Data!$L$2:$L$4001,Raw_Data!$E$2:$E$4001,E1949),1),Raw_Data!L1949)</f>
        <v>25.4</v>
      </c>
      <c r="M1949" s="15">
        <f>Raw_Data!M1949</f>
        <v>155.4</v>
      </c>
      <c r="N1949" s="15">
        <f>Raw_Data!N1949</f>
        <v>84.7</v>
      </c>
      <c r="O1949" s="15">
        <f>Raw_Data!O1949</f>
        <v>98.8</v>
      </c>
      <c r="P1949" s="15" t="str">
        <f>Raw_Data!P1949</f>
        <v>Sprinkler</v>
      </c>
      <c r="Q1949" s="15">
        <f>Raw_Data!Q1949</f>
        <v>142</v>
      </c>
      <c r="R1949" s="15">
        <f>Raw_Data!R1949</f>
        <v>4.1500000000000004</v>
      </c>
      <c r="S1949" s="15">
        <f>Raw_Data!S1949</f>
        <v>0.77</v>
      </c>
      <c r="T1949" s="18">
        <f>IF(Raw_Data!T1949="",ROUND(AVERAGEIFS(Raw_Data!$T$2:$T$4001,Raw_Data!$E$2:$E$4001,E1949,Raw_Data!$D$2:$D$4001,D1949),2),IF(Raw_Data!T1949&gt;INDEX(Cleaning_Reference!$F$6:$F$13,MATCH(D1949,Cleaning_Reference!$A$6:$A$13,0)),INDEX(Cleaning_Reference!$F$6:$F$13,MATCH(D1949,Cleaning_Reference!$A$6:$A$13,0)),Raw_Data!T1949))</f>
        <v>3.73</v>
      </c>
      <c r="U1949" s="15">
        <f>Raw_Data!U1949</f>
        <v>42.26</v>
      </c>
      <c r="V1949" s="15">
        <f>Raw_Data!V1949</f>
        <v>22879</v>
      </c>
      <c r="W1949" s="15">
        <f>Raw_Data!W1949</f>
        <v>774038</v>
      </c>
      <c r="X1949" s="15">
        <f>Raw_Data!X1949</f>
        <v>966867</v>
      </c>
      <c r="Y1949" s="15">
        <f>Raw_Data!Y1949</f>
        <v>192829</v>
      </c>
      <c r="Z1949" s="15">
        <f>Raw_Data!Z1949</f>
        <v>15722</v>
      </c>
      <c r="AA1949" s="15">
        <f>Raw_Data!AA1949</f>
        <v>2.6880000000000002</v>
      </c>
      <c r="AB1949" s="15">
        <f>Raw_Data!AB1949</f>
        <v>42.9</v>
      </c>
      <c r="AC1949" s="19" t="str">
        <f>IF(Raw_Data!G1949="","Yes","No")</f>
        <v>No</v>
      </c>
      <c r="AD1949" s="19" t="str">
        <f>IF(Raw_Data!L1949="","Yes","No")</f>
        <v>No</v>
      </c>
      <c r="AE1949" s="19" t="str">
        <f>IF(Raw_Data!T1949="","Imputed",IF(Raw_Data!T1949&gt;INDEX(Cleaning_Reference!$F$6:$F$13,MATCH(D1949,Cleaning_Reference!$A$6:$A$13,0)),"Capped","Original"))</f>
        <v>Original</v>
      </c>
      <c r="AF1949" s="21">
        <f t="shared" si="30"/>
        <v>42.26</v>
      </c>
    </row>
    <row r="1950" spans="1:32" ht="15" customHeight="1" x14ac:dyDescent="0.3">
      <c r="A1950" s="20" t="str">
        <f>Raw_Data!A1950</f>
        <v>SF11949</v>
      </c>
      <c r="B1950" s="15" t="str">
        <f>Raw_Data!B1950</f>
        <v>Punjab</v>
      </c>
      <c r="C1950" s="15" t="str">
        <f>Raw_Data!C1950</f>
        <v>Nalgonda</v>
      </c>
      <c r="D1950" s="15" t="str">
        <f>Raw_Data!D1950</f>
        <v>Cotton</v>
      </c>
      <c r="E1950" s="15" t="str">
        <f>Raw_Data!E1950</f>
        <v>Kharif</v>
      </c>
      <c r="F1950" s="15">
        <f>Raw_Data!F1950</f>
        <v>4.12</v>
      </c>
      <c r="G1950" s="18">
        <f>IF(Raw_Data!G1950="",ROUND(AVERAGEIFS(Raw_Data!$G$2:$G$4001,Raw_Data!$E$2:$E$4001,E1950),1),Raw_Data!G1950)</f>
        <v>717</v>
      </c>
      <c r="H1950" s="15">
        <f>Raw_Data!H1950</f>
        <v>30.5</v>
      </c>
      <c r="I1950" s="15">
        <f>Raw_Data!I1950</f>
        <v>58.1</v>
      </c>
      <c r="J1950" s="15">
        <f>Raw_Data!J1950</f>
        <v>5.9</v>
      </c>
      <c r="K1950" s="15">
        <f>Raw_Data!K1950</f>
        <v>6.85</v>
      </c>
      <c r="L1950" s="18">
        <f>IF(Raw_Data!L1950="",ROUND(AVERAGEIFS(Raw_Data!$L$2:$L$4001,Raw_Data!$E$2:$E$4001,E1950),1),Raw_Data!L1950)</f>
        <v>29.6</v>
      </c>
      <c r="M1950" s="15">
        <f>Raw_Data!M1950</f>
        <v>120.7</v>
      </c>
      <c r="N1950" s="15">
        <f>Raw_Data!N1950</f>
        <v>52.8</v>
      </c>
      <c r="O1950" s="15">
        <f>Raw_Data!O1950</f>
        <v>82.2</v>
      </c>
      <c r="P1950" s="15" t="str">
        <f>Raw_Data!P1950</f>
        <v>Sprinkler</v>
      </c>
      <c r="Q1950" s="15">
        <f>Raw_Data!Q1950</f>
        <v>100.7</v>
      </c>
      <c r="R1950" s="15">
        <f>Raw_Data!R1950</f>
        <v>8.42</v>
      </c>
      <c r="S1950" s="15">
        <f>Raw_Data!S1950</f>
        <v>0.96</v>
      </c>
      <c r="T1950" s="18">
        <f>IF(Raw_Data!T1950="",ROUND(AVERAGEIFS(Raw_Data!$T$2:$T$4001,Raw_Data!$E$2:$E$4001,E1950,Raw_Data!$D$2:$D$4001,D1950),2),IF(Raw_Data!T1950&gt;INDEX(Cleaning_Reference!$F$6:$F$13,MATCH(D1950,Cleaning_Reference!$A$6:$A$13,0)),INDEX(Cleaning_Reference!$F$6:$F$13,MATCH(D1950,Cleaning_Reference!$A$6:$A$13,0)),Raw_Data!T1950))</f>
        <v>2.25</v>
      </c>
      <c r="U1950" s="15">
        <f>Raw_Data!U1950</f>
        <v>9.27</v>
      </c>
      <c r="V1950" s="15">
        <f>Raw_Data!V1950</f>
        <v>79748</v>
      </c>
      <c r="W1950" s="15">
        <f>Raw_Data!W1950</f>
        <v>227790</v>
      </c>
      <c r="X1950" s="15">
        <f>Raw_Data!X1950</f>
        <v>739264</v>
      </c>
      <c r="Y1950" s="15">
        <f>Raw_Data!Y1950</f>
        <v>511474</v>
      </c>
      <c r="Z1950" s="15">
        <f>Raw_Data!Z1950</f>
        <v>2672</v>
      </c>
      <c r="AA1950" s="15">
        <f>Raw_Data!AA1950</f>
        <v>3.4689999999999999</v>
      </c>
      <c r="AB1950" s="15">
        <f>Raw_Data!AB1950</f>
        <v>38.4</v>
      </c>
      <c r="AC1950" s="19" t="str">
        <f>IF(Raw_Data!G1950="","Yes","No")</f>
        <v>No</v>
      </c>
      <c r="AD1950" s="19" t="str">
        <f>IF(Raw_Data!L1950="","Yes","No")</f>
        <v>No</v>
      </c>
      <c r="AE1950" s="19" t="str">
        <f>IF(Raw_Data!T1950="","Imputed",IF(Raw_Data!T1950&gt;INDEX(Cleaning_Reference!$F$6:$F$13,MATCH(D1950,Cleaning_Reference!$A$6:$A$13,0)),"Capped","Original"))</f>
        <v>Original</v>
      </c>
      <c r="AF1950" s="21">
        <f t="shared" si="30"/>
        <v>9.27</v>
      </c>
    </row>
    <row r="1951" spans="1:32" ht="15" customHeight="1" x14ac:dyDescent="0.3">
      <c r="A1951" s="20" t="str">
        <f>Raw_Data!A1951</f>
        <v>SF11950</v>
      </c>
      <c r="B1951" s="15" t="str">
        <f>Raw_Data!B1951</f>
        <v>Andhra Pradesh</v>
      </c>
      <c r="C1951" s="15" t="str">
        <f>Raw_Data!C1951</f>
        <v>Indore</v>
      </c>
      <c r="D1951" s="15" t="str">
        <f>Raw_Data!D1951</f>
        <v>Sugarcane</v>
      </c>
      <c r="E1951" s="15" t="str">
        <f>Raw_Data!E1951</f>
        <v>Zaid</v>
      </c>
      <c r="F1951" s="15">
        <f>Raw_Data!F1951</f>
        <v>4.2</v>
      </c>
      <c r="G1951" s="18">
        <f>IF(Raw_Data!G1951="",ROUND(AVERAGEIFS(Raw_Data!$G$2:$G$4001,Raw_Data!$E$2:$E$4001,E1951),1),Raw_Data!G1951)</f>
        <v>447.4</v>
      </c>
      <c r="H1951" s="15">
        <f>Raw_Data!H1951</f>
        <v>33.299999999999997</v>
      </c>
      <c r="I1951" s="15">
        <f>Raw_Data!I1951</f>
        <v>49</v>
      </c>
      <c r="J1951" s="15">
        <f>Raw_Data!J1951</f>
        <v>8.8000000000000007</v>
      </c>
      <c r="K1951" s="15">
        <f>Raw_Data!K1951</f>
        <v>6.45</v>
      </c>
      <c r="L1951" s="18">
        <f>IF(Raw_Data!L1951="",ROUND(AVERAGEIFS(Raw_Data!$L$2:$L$4001,Raw_Data!$E$2:$E$4001,E1951),1),Raw_Data!L1951)</f>
        <v>21.1</v>
      </c>
      <c r="M1951" s="15">
        <f>Raw_Data!M1951</f>
        <v>132.30000000000001</v>
      </c>
      <c r="N1951" s="15">
        <f>Raw_Data!N1951</f>
        <v>55.9</v>
      </c>
      <c r="O1951" s="15">
        <f>Raw_Data!O1951</f>
        <v>85.9</v>
      </c>
      <c r="P1951" s="15" t="str">
        <f>Raw_Data!P1951</f>
        <v>Drip</v>
      </c>
      <c r="Q1951" s="15">
        <f>Raw_Data!Q1951</f>
        <v>207.4</v>
      </c>
      <c r="R1951" s="15">
        <f>Raw_Data!R1951</f>
        <v>3.33</v>
      </c>
      <c r="S1951" s="15">
        <f>Raw_Data!S1951</f>
        <v>0.82</v>
      </c>
      <c r="T1951" s="18">
        <f>IF(Raw_Data!T1951="",ROUND(AVERAGEIFS(Raw_Data!$T$2:$T$4001,Raw_Data!$E$2:$E$4001,E1951,Raw_Data!$D$2:$D$4001,D1951),2),IF(Raw_Data!T1951&gt;INDEX(Cleaning_Reference!$F$6:$F$13,MATCH(D1951,Cleaning_Reference!$A$6:$A$13,0)),INDEX(Cleaning_Reference!$F$6:$F$13,MATCH(D1951,Cleaning_Reference!$A$6:$A$13,0)),Raw_Data!T1951))</f>
        <v>61.91</v>
      </c>
      <c r="U1951" s="15">
        <f>Raw_Data!U1951</f>
        <v>260.02</v>
      </c>
      <c r="V1951" s="15">
        <f>Raw_Data!V1951</f>
        <v>2994</v>
      </c>
      <c r="W1951" s="15">
        <f>Raw_Data!W1951</f>
        <v>271891</v>
      </c>
      <c r="X1951" s="15">
        <f>Raw_Data!X1951</f>
        <v>778500</v>
      </c>
      <c r="Y1951" s="15">
        <f>Raw_Data!Y1951</f>
        <v>506609</v>
      </c>
      <c r="Z1951" s="15">
        <f>Raw_Data!Z1951</f>
        <v>6503</v>
      </c>
      <c r="AA1951" s="15">
        <f>Raw_Data!AA1951</f>
        <v>39.984999999999999</v>
      </c>
      <c r="AB1951" s="15">
        <f>Raw_Data!AB1951</f>
        <v>48.5</v>
      </c>
      <c r="AC1951" s="19" t="str">
        <f>IF(Raw_Data!G1951="","Yes","No")</f>
        <v>No</v>
      </c>
      <c r="AD1951" s="19" t="str">
        <f>IF(Raw_Data!L1951="","Yes","No")</f>
        <v>No</v>
      </c>
      <c r="AE1951" s="19" t="str">
        <f>IF(Raw_Data!T1951="","Imputed",IF(Raw_Data!T1951&gt;INDEX(Cleaning_Reference!$F$6:$F$13,MATCH(D1951,Cleaning_Reference!$A$6:$A$13,0)),"Capped","Original"))</f>
        <v>Original</v>
      </c>
      <c r="AF1951" s="21">
        <f t="shared" si="30"/>
        <v>260.02</v>
      </c>
    </row>
    <row r="1952" spans="1:32" ht="15" customHeight="1" x14ac:dyDescent="0.3">
      <c r="A1952" s="20" t="str">
        <f>Raw_Data!A1952</f>
        <v>SF11951</v>
      </c>
      <c r="B1952" s="15" t="str">
        <f>Raw_Data!B1952</f>
        <v>Gujarat</v>
      </c>
      <c r="C1952" s="15" t="str">
        <f>Raw_Data!C1952</f>
        <v>Warangal</v>
      </c>
      <c r="D1952" s="15" t="str">
        <f>Raw_Data!D1952</f>
        <v>Sugarcane</v>
      </c>
      <c r="E1952" s="15" t="str">
        <f>Raw_Data!E1952</f>
        <v>Kharif</v>
      </c>
      <c r="F1952" s="15">
        <f>Raw_Data!F1952</f>
        <v>12.2</v>
      </c>
      <c r="G1952" s="18">
        <f>IF(Raw_Data!G1952="",ROUND(AVERAGEIFS(Raw_Data!$G$2:$G$4001,Raw_Data!$E$2:$E$4001,E1952),1),Raw_Data!G1952)</f>
        <v>703.2</v>
      </c>
      <c r="H1952" s="15">
        <f>Raw_Data!H1952</f>
        <v>29</v>
      </c>
      <c r="I1952" s="15">
        <f>Raw_Data!I1952</f>
        <v>64.599999999999994</v>
      </c>
      <c r="J1952" s="15">
        <f>Raw_Data!J1952</f>
        <v>5.4</v>
      </c>
      <c r="K1952" s="15">
        <f>Raw_Data!K1952</f>
        <v>5.79</v>
      </c>
      <c r="L1952" s="18">
        <f>IF(Raw_Data!L1952="",ROUND(AVERAGEIFS(Raw_Data!$L$2:$L$4001,Raw_Data!$E$2:$E$4001,E1952),1),Raw_Data!L1952)</f>
        <v>39.799999999999997</v>
      </c>
      <c r="M1952" s="15">
        <f>Raw_Data!M1952</f>
        <v>92.8</v>
      </c>
      <c r="N1952" s="15">
        <f>Raw_Data!N1952</f>
        <v>47.3</v>
      </c>
      <c r="O1952" s="15">
        <f>Raw_Data!O1952</f>
        <v>123.2</v>
      </c>
      <c r="P1952" s="15" t="str">
        <f>Raw_Data!P1952</f>
        <v>Sprinkler</v>
      </c>
      <c r="Q1952" s="15">
        <f>Raw_Data!Q1952</f>
        <v>214.5</v>
      </c>
      <c r="R1952" s="15">
        <f>Raw_Data!R1952</f>
        <v>5.66</v>
      </c>
      <c r="S1952" s="15">
        <f>Raw_Data!S1952</f>
        <v>0.72</v>
      </c>
      <c r="T1952" s="18">
        <f>IF(Raw_Data!T1952="",ROUND(AVERAGEIFS(Raw_Data!$T$2:$T$4001,Raw_Data!$E$2:$E$4001,E1952,Raw_Data!$D$2:$D$4001,D1952),2),IF(Raw_Data!T1952&gt;INDEX(Cleaning_Reference!$F$6:$F$13,MATCH(D1952,Cleaning_Reference!$A$6:$A$13,0)),INDEX(Cleaning_Reference!$F$6:$F$13,MATCH(D1952,Cleaning_Reference!$A$6:$A$13,0)),Raw_Data!T1952))</f>
        <v>30.03</v>
      </c>
      <c r="U1952" s="15">
        <f>Raw_Data!U1952</f>
        <v>366.37</v>
      </c>
      <c r="V1952" s="15">
        <f>Raw_Data!V1952</f>
        <v>3791</v>
      </c>
      <c r="W1952" s="15">
        <f>Raw_Data!W1952</f>
        <v>813057</v>
      </c>
      <c r="X1952" s="15">
        <f>Raw_Data!X1952</f>
        <v>1388909</v>
      </c>
      <c r="Y1952" s="15">
        <f>Raw_Data!Y1952</f>
        <v>575852</v>
      </c>
      <c r="Z1952" s="15">
        <f>Raw_Data!Z1952</f>
        <v>23693</v>
      </c>
      <c r="AA1952" s="15">
        <f>Raw_Data!AA1952</f>
        <v>15.462999999999999</v>
      </c>
      <c r="AB1952" s="15">
        <f>Raw_Data!AB1952</f>
        <v>45.2</v>
      </c>
      <c r="AC1952" s="19" t="str">
        <f>IF(Raw_Data!G1952="","Yes","No")</f>
        <v>No</v>
      </c>
      <c r="AD1952" s="19" t="str">
        <f>IF(Raw_Data!L1952="","Yes","No")</f>
        <v>No</v>
      </c>
      <c r="AE1952" s="19" t="str">
        <f>IF(Raw_Data!T1952="","Imputed",IF(Raw_Data!T1952&gt;INDEX(Cleaning_Reference!$F$6:$F$13,MATCH(D1952,Cleaning_Reference!$A$6:$A$13,0)),"Capped","Original"))</f>
        <v>Original</v>
      </c>
      <c r="AF1952" s="21">
        <f t="shared" si="30"/>
        <v>366.37</v>
      </c>
    </row>
    <row r="1953" spans="1:32" ht="15" customHeight="1" x14ac:dyDescent="0.3">
      <c r="A1953" s="20" t="str">
        <f>Raw_Data!A1953</f>
        <v>SF11952</v>
      </c>
      <c r="B1953" s="15" t="str">
        <f>Raw_Data!B1953</f>
        <v>Maharashtra</v>
      </c>
      <c r="C1953" s="15" t="str">
        <f>Raw_Data!C1953</f>
        <v>Raichur</v>
      </c>
      <c r="D1953" s="15" t="str">
        <f>Raw_Data!D1953</f>
        <v>Chilli</v>
      </c>
      <c r="E1953" s="15" t="str">
        <f>Raw_Data!E1953</f>
        <v>Rabi</v>
      </c>
      <c r="F1953" s="15">
        <f>Raw_Data!F1953</f>
        <v>3.51</v>
      </c>
      <c r="G1953" s="18">
        <f>IF(Raw_Data!G1953="",ROUND(AVERAGEIFS(Raw_Data!$G$2:$G$4001,Raw_Data!$E$2:$E$4001,E1953),1),Raw_Data!G1953)</f>
        <v>647.79999999999995</v>
      </c>
      <c r="H1953" s="15">
        <f>Raw_Data!H1953</f>
        <v>24.6</v>
      </c>
      <c r="I1953" s="15">
        <f>Raw_Data!I1953</f>
        <v>60</v>
      </c>
      <c r="J1953" s="15">
        <f>Raw_Data!J1953</f>
        <v>7.1</v>
      </c>
      <c r="K1953" s="15">
        <f>Raw_Data!K1953</f>
        <v>6.14</v>
      </c>
      <c r="L1953" s="18">
        <f>IF(Raw_Data!L1953="",ROUND(AVERAGEIFS(Raw_Data!$L$2:$L$4001,Raw_Data!$E$2:$E$4001,E1953),1),Raw_Data!L1953)</f>
        <v>28.6</v>
      </c>
      <c r="M1953" s="15">
        <f>Raw_Data!M1953</f>
        <v>96.8</v>
      </c>
      <c r="N1953" s="15">
        <f>Raw_Data!N1953</f>
        <v>73.3</v>
      </c>
      <c r="O1953" s="15">
        <f>Raw_Data!O1953</f>
        <v>80.599999999999994</v>
      </c>
      <c r="P1953" s="15" t="str">
        <f>Raw_Data!P1953</f>
        <v>Drip</v>
      </c>
      <c r="Q1953" s="15">
        <f>Raw_Data!Q1953</f>
        <v>152.9</v>
      </c>
      <c r="R1953" s="15">
        <f>Raw_Data!R1953</f>
        <v>6.12</v>
      </c>
      <c r="S1953" s="15">
        <f>Raw_Data!S1953</f>
        <v>0.82</v>
      </c>
      <c r="T1953" s="18">
        <f>IF(Raw_Data!T1953="",ROUND(AVERAGEIFS(Raw_Data!$T$2:$T$4001,Raw_Data!$E$2:$E$4001,E1953,Raw_Data!$D$2:$D$4001,D1953),2),IF(Raw_Data!T1953&gt;INDEX(Cleaning_Reference!$F$6:$F$13,MATCH(D1953,Cleaning_Reference!$A$6:$A$13,0)),INDEX(Cleaning_Reference!$F$6:$F$13,MATCH(D1953,Cleaning_Reference!$A$6:$A$13,0)),Raw_Data!T1953))</f>
        <v>1.63</v>
      </c>
      <c r="U1953" s="15">
        <f>Raw_Data!U1953</f>
        <v>5.72</v>
      </c>
      <c r="V1953" s="15">
        <f>Raw_Data!V1953</f>
        <v>108769</v>
      </c>
      <c r="W1953" s="15">
        <f>Raw_Data!W1953</f>
        <v>213038</v>
      </c>
      <c r="X1953" s="15">
        <f>Raw_Data!X1953</f>
        <v>622159</v>
      </c>
      <c r="Y1953" s="15">
        <f>Raw_Data!Y1953</f>
        <v>409121</v>
      </c>
      <c r="Z1953" s="15">
        <f>Raw_Data!Z1953</f>
        <v>1781</v>
      </c>
      <c r="AA1953" s="15">
        <f>Raw_Data!AA1953</f>
        <v>3.2120000000000002</v>
      </c>
      <c r="AB1953" s="15">
        <f>Raw_Data!AB1953</f>
        <v>60.5</v>
      </c>
      <c r="AC1953" s="19" t="str">
        <f>IF(Raw_Data!G1953="","Yes","No")</f>
        <v>No</v>
      </c>
      <c r="AD1953" s="19" t="str">
        <f>IF(Raw_Data!L1953="","Yes","No")</f>
        <v>No</v>
      </c>
      <c r="AE1953" s="19" t="str">
        <f>IF(Raw_Data!T1953="","Imputed",IF(Raw_Data!T1953&gt;INDEX(Cleaning_Reference!$F$6:$F$13,MATCH(D1953,Cleaning_Reference!$A$6:$A$13,0)),"Capped","Original"))</f>
        <v>Original</v>
      </c>
      <c r="AF1953" s="21">
        <f t="shared" si="30"/>
        <v>5.72</v>
      </c>
    </row>
    <row r="1954" spans="1:32" ht="15" customHeight="1" x14ac:dyDescent="0.3">
      <c r="A1954" s="20" t="str">
        <f>Raw_Data!A1954</f>
        <v>SF11953</v>
      </c>
      <c r="B1954" s="15" t="str">
        <f>Raw_Data!B1954</f>
        <v>Punjab</v>
      </c>
      <c r="C1954" s="15" t="str">
        <f>Raw_Data!C1954</f>
        <v>Guntur</v>
      </c>
      <c r="D1954" s="15" t="str">
        <f>Raw_Data!D1954</f>
        <v>Wheat</v>
      </c>
      <c r="E1954" s="15" t="str">
        <f>Raw_Data!E1954</f>
        <v>Rabi</v>
      </c>
      <c r="F1954" s="15">
        <f>Raw_Data!F1954</f>
        <v>9.35</v>
      </c>
      <c r="G1954" s="18">
        <f>IF(Raw_Data!G1954="",ROUND(AVERAGEIFS(Raw_Data!$G$2:$G$4001,Raw_Data!$E$2:$E$4001,E1954),1),Raw_Data!G1954)</f>
        <v>436</v>
      </c>
      <c r="H1954" s="15">
        <f>Raw_Data!H1954</f>
        <v>23.4</v>
      </c>
      <c r="I1954" s="15">
        <f>Raw_Data!I1954</f>
        <v>62.6</v>
      </c>
      <c r="J1954" s="15">
        <f>Raw_Data!J1954</f>
        <v>8.1999999999999993</v>
      </c>
      <c r="K1954" s="15">
        <f>Raw_Data!K1954</f>
        <v>6.22</v>
      </c>
      <c r="L1954" s="18">
        <f>IF(Raw_Data!L1954="",ROUND(AVERAGEIFS(Raw_Data!$L$2:$L$4001,Raw_Data!$E$2:$E$4001,E1954),1),Raw_Data!L1954)</f>
        <v>18.100000000000001</v>
      </c>
      <c r="M1954" s="15">
        <f>Raw_Data!M1954</f>
        <v>154.19999999999999</v>
      </c>
      <c r="N1954" s="15">
        <f>Raw_Data!N1954</f>
        <v>64.599999999999994</v>
      </c>
      <c r="O1954" s="15">
        <f>Raw_Data!O1954</f>
        <v>53.4</v>
      </c>
      <c r="P1954" s="15" t="str">
        <f>Raw_Data!P1954</f>
        <v>Flood</v>
      </c>
      <c r="Q1954" s="15">
        <f>Raw_Data!Q1954</f>
        <v>206.1</v>
      </c>
      <c r="R1954" s="15">
        <f>Raw_Data!R1954</f>
        <v>6.33</v>
      </c>
      <c r="S1954" s="15">
        <f>Raw_Data!S1954</f>
        <v>0.96</v>
      </c>
      <c r="T1954" s="18">
        <f>IF(Raw_Data!T1954="",ROUND(AVERAGEIFS(Raw_Data!$T$2:$T$4001,Raw_Data!$E$2:$E$4001,E1954,Raw_Data!$D$2:$D$4001,D1954),2),IF(Raw_Data!T1954&gt;INDEX(Cleaning_Reference!$F$6:$F$13,MATCH(D1954,Cleaning_Reference!$A$6:$A$13,0)),INDEX(Cleaning_Reference!$F$6:$F$13,MATCH(D1954,Cleaning_Reference!$A$6:$A$13,0)),Raw_Data!T1954))</f>
        <v>1.9</v>
      </c>
      <c r="U1954" s="15">
        <f>Raw_Data!U1954</f>
        <v>17.760000000000002</v>
      </c>
      <c r="V1954" s="15">
        <f>Raw_Data!V1954</f>
        <v>21316</v>
      </c>
      <c r="W1954" s="15">
        <f>Raw_Data!W1954</f>
        <v>646630</v>
      </c>
      <c r="X1954" s="15">
        <f>Raw_Data!X1954</f>
        <v>378572</v>
      </c>
      <c r="Y1954" s="15">
        <f>Raw_Data!Y1954</f>
        <v>-268058</v>
      </c>
      <c r="Z1954" s="15">
        <f>Raw_Data!Z1954</f>
        <v>5615</v>
      </c>
      <c r="AA1954" s="15">
        <f>Raw_Data!AA1954</f>
        <v>3.1629999999999998</v>
      </c>
      <c r="AB1954" s="15">
        <f>Raw_Data!AB1954</f>
        <v>34</v>
      </c>
      <c r="AC1954" s="19" t="str">
        <f>IF(Raw_Data!G1954="","Yes","No")</f>
        <v>Yes</v>
      </c>
      <c r="AD1954" s="19" t="str">
        <f>IF(Raw_Data!L1954="","Yes","No")</f>
        <v>No</v>
      </c>
      <c r="AE1954" s="19" t="str">
        <f>IF(Raw_Data!T1954="","Imputed",IF(Raw_Data!T1954&gt;INDEX(Cleaning_Reference!$F$6:$F$13,MATCH(D1954,Cleaning_Reference!$A$6:$A$13,0)),"Capped","Original"))</f>
        <v>Original</v>
      </c>
      <c r="AF1954" s="21">
        <f t="shared" si="30"/>
        <v>17.77</v>
      </c>
    </row>
    <row r="1955" spans="1:32" ht="15" customHeight="1" x14ac:dyDescent="0.3">
      <c r="A1955" s="20" t="str">
        <f>Raw_Data!A1955</f>
        <v>SF11954</v>
      </c>
      <c r="B1955" s="15" t="str">
        <f>Raw_Data!B1955</f>
        <v>Andhra Pradesh</v>
      </c>
      <c r="C1955" s="15" t="str">
        <f>Raw_Data!C1955</f>
        <v>Indore</v>
      </c>
      <c r="D1955" s="15" t="str">
        <f>Raw_Data!D1955</f>
        <v>Pulses</v>
      </c>
      <c r="E1955" s="15" t="str">
        <f>Raw_Data!E1955</f>
        <v>Kharif</v>
      </c>
      <c r="F1955" s="15">
        <f>Raw_Data!F1955</f>
        <v>8.52</v>
      </c>
      <c r="G1955" s="18">
        <f>IF(Raw_Data!G1955="",ROUND(AVERAGEIFS(Raw_Data!$G$2:$G$4001,Raw_Data!$E$2:$E$4001,E1955),1),Raw_Data!G1955)</f>
        <v>838.4</v>
      </c>
      <c r="H1955" s="15">
        <f>Raw_Data!H1955</f>
        <v>28.8</v>
      </c>
      <c r="I1955" s="15">
        <f>Raw_Data!I1955</f>
        <v>89.1</v>
      </c>
      <c r="J1955" s="15">
        <f>Raw_Data!J1955</f>
        <v>6.8</v>
      </c>
      <c r="K1955" s="15">
        <f>Raw_Data!K1955</f>
        <v>6.23</v>
      </c>
      <c r="L1955" s="18">
        <f>IF(Raw_Data!L1955="",ROUND(AVERAGEIFS(Raw_Data!$L$2:$L$4001,Raw_Data!$E$2:$E$4001,E1955),1),Raw_Data!L1955)</f>
        <v>34</v>
      </c>
      <c r="M1955" s="15">
        <f>Raw_Data!M1955</f>
        <v>104.5</v>
      </c>
      <c r="N1955" s="15">
        <f>Raw_Data!N1955</f>
        <v>69.8</v>
      </c>
      <c r="O1955" s="15">
        <f>Raw_Data!O1955</f>
        <v>119.7</v>
      </c>
      <c r="P1955" s="15" t="str">
        <f>Raw_Data!P1955</f>
        <v>Flood</v>
      </c>
      <c r="Q1955" s="15">
        <f>Raw_Data!Q1955</f>
        <v>214.7</v>
      </c>
      <c r="R1955" s="15">
        <f>Raw_Data!R1955</f>
        <v>5.13</v>
      </c>
      <c r="S1955" s="15">
        <f>Raw_Data!S1955</f>
        <v>0.87</v>
      </c>
      <c r="T1955" s="18">
        <f>IF(Raw_Data!T1955="",ROUND(AVERAGEIFS(Raw_Data!$T$2:$T$4001,Raw_Data!$E$2:$E$4001,E1955,Raw_Data!$D$2:$D$4001,D1955),2),IF(Raw_Data!T1955&gt;INDEX(Cleaning_Reference!$F$6:$F$13,MATCH(D1955,Cleaning_Reference!$A$6:$A$13,0)),INDEX(Cleaning_Reference!$F$6:$F$13,MATCH(D1955,Cleaning_Reference!$A$6:$A$13,0)),Raw_Data!T1955))</f>
        <v>0.95</v>
      </c>
      <c r="U1955" s="15">
        <f>Raw_Data!U1955</f>
        <v>8.09</v>
      </c>
      <c r="V1955" s="15">
        <f>Raw_Data!V1955</f>
        <v>71965</v>
      </c>
      <c r="W1955" s="15">
        <f>Raw_Data!W1955</f>
        <v>581640</v>
      </c>
      <c r="X1955" s="15">
        <f>Raw_Data!X1955</f>
        <v>582197</v>
      </c>
      <c r="Y1955" s="15">
        <f>Raw_Data!Y1955</f>
        <v>557</v>
      </c>
      <c r="Z1955" s="15">
        <f>Raw_Data!Z1955</f>
        <v>3858</v>
      </c>
      <c r="AA1955" s="15">
        <f>Raw_Data!AA1955</f>
        <v>2.097</v>
      </c>
      <c r="AB1955" s="15">
        <f>Raw_Data!AB1955</f>
        <v>53.1</v>
      </c>
      <c r="AC1955" s="19" t="str">
        <f>IF(Raw_Data!G1955="","Yes","No")</f>
        <v>No</v>
      </c>
      <c r="AD1955" s="19" t="str">
        <f>IF(Raw_Data!L1955="","Yes","No")</f>
        <v>No</v>
      </c>
      <c r="AE1955" s="19" t="str">
        <f>IF(Raw_Data!T1955="","Imputed",IF(Raw_Data!T1955&gt;INDEX(Cleaning_Reference!$F$6:$F$13,MATCH(D1955,Cleaning_Reference!$A$6:$A$13,0)),"Capped","Original"))</f>
        <v>Original</v>
      </c>
      <c r="AF1955" s="21">
        <f t="shared" si="30"/>
        <v>8.09</v>
      </c>
    </row>
    <row r="1956" spans="1:32" ht="15" customHeight="1" x14ac:dyDescent="0.3">
      <c r="A1956" s="20" t="str">
        <f>Raw_Data!A1956</f>
        <v>SF11955</v>
      </c>
      <c r="B1956" s="15" t="str">
        <f>Raw_Data!B1956</f>
        <v>Telangana</v>
      </c>
      <c r="C1956" s="15" t="str">
        <f>Raw_Data!C1956</f>
        <v>Nashik</v>
      </c>
      <c r="D1956" s="15" t="str">
        <f>Raw_Data!D1956</f>
        <v>Maize</v>
      </c>
      <c r="E1956" s="15" t="str">
        <f>Raw_Data!E1956</f>
        <v>Kharif</v>
      </c>
      <c r="F1956" s="15">
        <f>Raw_Data!F1956</f>
        <v>13.21</v>
      </c>
      <c r="G1956" s="18">
        <f>IF(Raw_Data!G1956="",ROUND(AVERAGEIFS(Raw_Data!$G$2:$G$4001,Raw_Data!$E$2:$E$4001,E1956),1),Raw_Data!G1956)</f>
        <v>735.2</v>
      </c>
      <c r="H1956" s="15">
        <f>Raw_Data!H1956</f>
        <v>35.4</v>
      </c>
      <c r="I1956" s="15">
        <f>Raw_Data!I1956</f>
        <v>65</v>
      </c>
      <c r="J1956" s="15">
        <f>Raw_Data!J1956</f>
        <v>7.6</v>
      </c>
      <c r="K1956" s="15">
        <f>Raw_Data!K1956</f>
        <v>6.47</v>
      </c>
      <c r="L1956" s="18">
        <f>IF(Raw_Data!L1956="",ROUND(AVERAGEIFS(Raw_Data!$L$2:$L$4001,Raw_Data!$E$2:$E$4001,E1956),1),Raw_Data!L1956)</f>
        <v>34.9</v>
      </c>
      <c r="M1956" s="15">
        <f>Raw_Data!M1956</f>
        <v>123.7</v>
      </c>
      <c r="N1956" s="15">
        <f>Raw_Data!N1956</f>
        <v>43.1</v>
      </c>
      <c r="O1956" s="15">
        <f>Raw_Data!O1956</f>
        <v>138.5</v>
      </c>
      <c r="P1956" s="15" t="str">
        <f>Raw_Data!P1956</f>
        <v>Flood</v>
      </c>
      <c r="Q1956" s="15">
        <f>Raw_Data!Q1956</f>
        <v>200.9</v>
      </c>
      <c r="R1956" s="15">
        <f>Raw_Data!R1956</f>
        <v>4.47</v>
      </c>
      <c r="S1956" s="15">
        <f>Raw_Data!S1956</f>
        <v>0.95</v>
      </c>
      <c r="T1956" s="18">
        <f>IF(Raw_Data!T1956="",ROUND(AVERAGEIFS(Raw_Data!$T$2:$T$4001,Raw_Data!$E$2:$E$4001,E1956,Raw_Data!$D$2:$D$4001,D1956),2),IF(Raw_Data!T1956&gt;INDEX(Cleaning_Reference!$F$6:$F$13,MATCH(D1956,Cleaning_Reference!$A$6:$A$13,0)),INDEX(Cleaning_Reference!$F$6:$F$13,MATCH(D1956,Cleaning_Reference!$A$6:$A$13,0)),Raw_Data!T1956))</f>
        <v>4.17</v>
      </c>
      <c r="U1956" s="15">
        <f>Raw_Data!U1956</f>
        <v>55.09</v>
      </c>
      <c r="V1956" s="15">
        <f>Raw_Data!V1956</f>
        <v>21822</v>
      </c>
      <c r="W1956" s="15">
        <f>Raw_Data!W1956</f>
        <v>820289</v>
      </c>
      <c r="X1956" s="15">
        <f>Raw_Data!X1956</f>
        <v>1202174</v>
      </c>
      <c r="Y1956" s="15">
        <f>Raw_Data!Y1956</f>
        <v>381885</v>
      </c>
      <c r="Z1956" s="15">
        <f>Raw_Data!Z1956</f>
        <v>10120</v>
      </c>
      <c r="AA1956" s="15">
        <f>Raw_Data!AA1956</f>
        <v>5.444</v>
      </c>
      <c r="AB1956" s="15">
        <f>Raw_Data!AB1956</f>
        <v>44.2</v>
      </c>
      <c r="AC1956" s="19" t="str">
        <f>IF(Raw_Data!G1956="","Yes","No")</f>
        <v>No</v>
      </c>
      <c r="AD1956" s="19" t="str">
        <f>IF(Raw_Data!L1956="","Yes","No")</f>
        <v>No</v>
      </c>
      <c r="AE1956" s="19" t="str">
        <f>IF(Raw_Data!T1956="","Imputed",IF(Raw_Data!T1956&gt;INDEX(Cleaning_Reference!$F$6:$F$13,MATCH(D1956,Cleaning_Reference!$A$6:$A$13,0)),"Capped","Original"))</f>
        <v>Original</v>
      </c>
      <c r="AF1956" s="21">
        <f t="shared" si="30"/>
        <v>55.09</v>
      </c>
    </row>
    <row r="1957" spans="1:32" ht="15" customHeight="1" x14ac:dyDescent="0.3">
      <c r="A1957" s="20" t="str">
        <f>Raw_Data!A1957</f>
        <v>SF11956</v>
      </c>
      <c r="B1957" s="15" t="str">
        <f>Raw_Data!B1957</f>
        <v>Gujarat</v>
      </c>
      <c r="C1957" s="15" t="str">
        <f>Raw_Data!C1957</f>
        <v>Guntur</v>
      </c>
      <c r="D1957" s="15" t="str">
        <f>Raw_Data!D1957</f>
        <v>Wheat</v>
      </c>
      <c r="E1957" s="15" t="str">
        <f>Raw_Data!E1957</f>
        <v>Kharif</v>
      </c>
      <c r="F1957" s="15">
        <f>Raw_Data!F1957</f>
        <v>9.6999999999999993</v>
      </c>
      <c r="G1957" s="18">
        <f>IF(Raw_Data!G1957="",ROUND(AVERAGEIFS(Raw_Data!$G$2:$G$4001,Raw_Data!$E$2:$E$4001,E1957),1),Raw_Data!G1957)</f>
        <v>893.9</v>
      </c>
      <c r="H1957" s="15">
        <f>Raw_Data!H1957</f>
        <v>27.2</v>
      </c>
      <c r="I1957" s="15">
        <f>Raw_Data!I1957</f>
        <v>71</v>
      </c>
      <c r="J1957" s="15">
        <f>Raw_Data!J1957</f>
        <v>7</v>
      </c>
      <c r="K1957" s="15">
        <f>Raw_Data!K1957</f>
        <v>7.43</v>
      </c>
      <c r="L1957" s="18">
        <f>IF(Raw_Data!L1957="",ROUND(AVERAGEIFS(Raw_Data!$L$2:$L$4001,Raw_Data!$E$2:$E$4001,E1957),1),Raw_Data!L1957)</f>
        <v>29.9</v>
      </c>
      <c r="M1957" s="15">
        <f>Raw_Data!M1957</f>
        <v>144.6</v>
      </c>
      <c r="N1957" s="15">
        <f>Raw_Data!N1957</f>
        <v>49.9</v>
      </c>
      <c r="O1957" s="15">
        <f>Raw_Data!O1957</f>
        <v>96.7</v>
      </c>
      <c r="P1957" s="15" t="str">
        <f>Raw_Data!P1957</f>
        <v>Flood</v>
      </c>
      <c r="Q1957" s="15">
        <f>Raw_Data!Q1957</f>
        <v>177.3</v>
      </c>
      <c r="R1957" s="15">
        <f>Raw_Data!R1957</f>
        <v>5.64</v>
      </c>
      <c r="S1957" s="15">
        <f>Raw_Data!S1957</f>
        <v>0.93</v>
      </c>
      <c r="T1957" s="18">
        <f>IF(Raw_Data!T1957="",ROUND(AVERAGEIFS(Raw_Data!$T$2:$T$4001,Raw_Data!$E$2:$E$4001,E1957,Raw_Data!$D$2:$D$4001,D1957),2),IF(Raw_Data!T1957&gt;INDEX(Cleaning_Reference!$F$6:$F$13,MATCH(D1957,Cleaning_Reference!$A$6:$A$13,0)),INDEX(Cleaning_Reference!$F$6:$F$13,MATCH(D1957,Cleaning_Reference!$A$6:$A$13,0)),Raw_Data!T1957))</f>
        <v>1.46</v>
      </c>
      <c r="U1957" s="15">
        <f>Raw_Data!U1957</f>
        <v>14.16</v>
      </c>
      <c r="V1957" s="15">
        <f>Raw_Data!V1957</f>
        <v>27362</v>
      </c>
      <c r="W1957" s="15">
        <f>Raw_Data!W1957</f>
        <v>684115</v>
      </c>
      <c r="X1957" s="15">
        <f>Raw_Data!X1957</f>
        <v>387446</v>
      </c>
      <c r="Y1957" s="15">
        <f>Raw_Data!Y1957</f>
        <v>-296669</v>
      </c>
      <c r="Z1957" s="15">
        <f>Raw_Data!Z1957</f>
        <v>7265</v>
      </c>
      <c r="AA1957" s="15">
        <f>Raw_Data!AA1957</f>
        <v>1.9490000000000001</v>
      </c>
      <c r="AB1957" s="15">
        <f>Raw_Data!AB1957</f>
        <v>60.6</v>
      </c>
      <c r="AC1957" s="19" t="str">
        <f>IF(Raw_Data!G1957="","Yes","No")</f>
        <v>No</v>
      </c>
      <c r="AD1957" s="19" t="str">
        <f>IF(Raw_Data!L1957="","Yes","No")</f>
        <v>No</v>
      </c>
      <c r="AE1957" s="19" t="str">
        <f>IF(Raw_Data!T1957="","Imputed",IF(Raw_Data!T1957&gt;INDEX(Cleaning_Reference!$F$6:$F$13,MATCH(D1957,Cleaning_Reference!$A$6:$A$13,0)),"Capped","Original"))</f>
        <v>Original</v>
      </c>
      <c r="AF1957" s="21">
        <f t="shared" si="30"/>
        <v>14.16</v>
      </c>
    </row>
    <row r="1958" spans="1:32" ht="15" customHeight="1" x14ac:dyDescent="0.3">
      <c r="A1958" s="20" t="str">
        <f>Raw_Data!A1958</f>
        <v>SF11957</v>
      </c>
      <c r="B1958" s="15" t="str">
        <f>Raw_Data!B1958</f>
        <v>Gujarat</v>
      </c>
      <c r="C1958" s="15" t="str">
        <f>Raw_Data!C1958</f>
        <v>Erode</v>
      </c>
      <c r="D1958" s="15" t="str">
        <f>Raw_Data!D1958</f>
        <v>Chilli</v>
      </c>
      <c r="E1958" s="15" t="str">
        <f>Raw_Data!E1958</f>
        <v>Kharif</v>
      </c>
      <c r="F1958" s="15">
        <f>Raw_Data!F1958</f>
        <v>0.56000000000000005</v>
      </c>
      <c r="G1958" s="18">
        <f>IF(Raw_Data!G1958="",ROUND(AVERAGEIFS(Raw_Data!$G$2:$G$4001,Raw_Data!$E$2:$E$4001,E1958),1),Raw_Data!G1958)</f>
        <v>946.9</v>
      </c>
      <c r="H1958" s="15">
        <f>Raw_Data!H1958</f>
        <v>27.8</v>
      </c>
      <c r="I1958" s="15">
        <f>Raw_Data!I1958</f>
        <v>73</v>
      </c>
      <c r="J1958" s="15">
        <f>Raw_Data!J1958</f>
        <v>6.1</v>
      </c>
      <c r="K1958" s="15">
        <f>Raw_Data!K1958</f>
        <v>7.64</v>
      </c>
      <c r="L1958" s="18">
        <f>IF(Raw_Data!L1958="",ROUND(AVERAGEIFS(Raw_Data!$L$2:$L$4001,Raw_Data!$E$2:$E$4001,E1958),1),Raw_Data!L1958)</f>
        <v>32</v>
      </c>
      <c r="M1958" s="15">
        <f>Raw_Data!M1958</f>
        <v>127.6</v>
      </c>
      <c r="N1958" s="15">
        <f>Raw_Data!N1958</f>
        <v>71.3</v>
      </c>
      <c r="O1958" s="15">
        <f>Raw_Data!O1958</f>
        <v>104.5</v>
      </c>
      <c r="P1958" s="15" t="str">
        <f>Raw_Data!P1958</f>
        <v>Rainfed</v>
      </c>
      <c r="Q1958" s="15">
        <f>Raw_Data!Q1958</f>
        <v>233.5</v>
      </c>
      <c r="R1958" s="15">
        <f>Raw_Data!R1958</f>
        <v>3.74</v>
      </c>
      <c r="S1958" s="15">
        <f>Raw_Data!S1958</f>
        <v>0.97</v>
      </c>
      <c r="T1958" s="18">
        <f>IF(Raw_Data!T1958="",ROUND(AVERAGEIFS(Raw_Data!$T$2:$T$4001,Raw_Data!$E$2:$E$4001,E1958,Raw_Data!$D$2:$D$4001,D1958),2),IF(Raw_Data!T1958&gt;INDEX(Cleaning_Reference!$F$6:$F$13,MATCH(D1958,Cleaning_Reference!$A$6:$A$13,0)),INDEX(Cleaning_Reference!$F$6:$F$13,MATCH(D1958,Cleaning_Reference!$A$6:$A$13,0)),Raw_Data!T1958))</f>
        <v>0.83</v>
      </c>
      <c r="U1958" s="15">
        <f>Raw_Data!U1958</f>
        <v>0.46</v>
      </c>
      <c r="V1958" s="15">
        <f>Raw_Data!V1958</f>
        <v>95529</v>
      </c>
      <c r="W1958" s="15">
        <f>Raw_Data!W1958</f>
        <v>40864</v>
      </c>
      <c r="X1958" s="15">
        <f>Raw_Data!X1958</f>
        <v>43943</v>
      </c>
      <c r="Y1958" s="15">
        <f>Raw_Data!Y1958</f>
        <v>3079</v>
      </c>
      <c r="Z1958" s="15">
        <f>Raw_Data!Z1958</f>
        <v>196</v>
      </c>
      <c r="AA1958" s="15">
        <f>Raw_Data!AA1958</f>
        <v>2.347</v>
      </c>
      <c r="AB1958" s="15">
        <f>Raw_Data!AB1958</f>
        <v>53.7</v>
      </c>
      <c r="AC1958" s="19" t="str">
        <f>IF(Raw_Data!G1958="","Yes","No")</f>
        <v>No</v>
      </c>
      <c r="AD1958" s="19" t="str">
        <f>IF(Raw_Data!L1958="","Yes","No")</f>
        <v>No</v>
      </c>
      <c r="AE1958" s="19" t="str">
        <f>IF(Raw_Data!T1958="","Imputed",IF(Raw_Data!T1958&gt;INDEX(Cleaning_Reference!$F$6:$F$13,MATCH(D1958,Cleaning_Reference!$A$6:$A$13,0)),"Capped","Original"))</f>
        <v>Original</v>
      </c>
      <c r="AF1958" s="21">
        <f t="shared" si="30"/>
        <v>0.46</v>
      </c>
    </row>
    <row r="1959" spans="1:32" ht="15" customHeight="1" x14ac:dyDescent="0.3">
      <c r="A1959" s="20" t="str">
        <f>Raw_Data!A1959</f>
        <v>SF11958</v>
      </c>
      <c r="B1959" s="15" t="str">
        <f>Raw_Data!B1959</f>
        <v>Tamil Nadu</v>
      </c>
      <c r="C1959" s="15" t="str">
        <f>Raw_Data!C1959</f>
        <v>Raichur</v>
      </c>
      <c r="D1959" s="15" t="str">
        <f>Raw_Data!D1959</f>
        <v>Pulses</v>
      </c>
      <c r="E1959" s="15" t="str">
        <f>Raw_Data!E1959</f>
        <v>Rabi</v>
      </c>
      <c r="F1959" s="15">
        <f>Raw_Data!F1959</f>
        <v>14.83</v>
      </c>
      <c r="G1959" s="18">
        <f>IF(Raw_Data!G1959="",ROUND(AVERAGEIFS(Raw_Data!$G$2:$G$4001,Raw_Data!$E$2:$E$4001,E1959),1),Raw_Data!G1959)</f>
        <v>447.8</v>
      </c>
      <c r="H1959" s="15">
        <f>Raw_Data!H1959</f>
        <v>19.7</v>
      </c>
      <c r="I1959" s="15">
        <f>Raw_Data!I1959</f>
        <v>69</v>
      </c>
      <c r="J1959" s="15">
        <f>Raw_Data!J1959</f>
        <v>7.4</v>
      </c>
      <c r="K1959" s="15">
        <f>Raw_Data!K1959</f>
        <v>6.26</v>
      </c>
      <c r="L1959" s="18">
        <f>IF(Raw_Data!L1959="",ROUND(AVERAGEIFS(Raw_Data!$L$2:$L$4001,Raw_Data!$E$2:$E$4001,E1959),1),Raw_Data!L1959)</f>
        <v>29.1</v>
      </c>
      <c r="M1959" s="15">
        <f>Raw_Data!M1959</f>
        <v>134.5</v>
      </c>
      <c r="N1959" s="15">
        <f>Raw_Data!N1959</f>
        <v>70.099999999999994</v>
      </c>
      <c r="O1959" s="15">
        <f>Raw_Data!O1959</f>
        <v>97.9</v>
      </c>
      <c r="P1959" s="15" t="str">
        <f>Raw_Data!P1959</f>
        <v>Sprinkler</v>
      </c>
      <c r="Q1959" s="15">
        <f>Raw_Data!Q1959</f>
        <v>235.8</v>
      </c>
      <c r="R1959" s="15">
        <f>Raw_Data!R1959</f>
        <v>3.07</v>
      </c>
      <c r="S1959" s="15">
        <f>Raw_Data!S1959</f>
        <v>0.97</v>
      </c>
      <c r="T1959" s="18">
        <f>IF(Raw_Data!T1959="",ROUND(AVERAGEIFS(Raw_Data!$T$2:$T$4001,Raw_Data!$E$2:$E$4001,E1959,Raw_Data!$D$2:$D$4001,D1959),2),IF(Raw_Data!T1959&gt;INDEX(Cleaning_Reference!$F$6:$F$13,MATCH(D1959,Cleaning_Reference!$A$6:$A$13,0)),INDEX(Cleaning_Reference!$F$6:$F$13,MATCH(D1959,Cleaning_Reference!$A$6:$A$13,0)),Raw_Data!T1959))</f>
        <v>1.1299999999999999</v>
      </c>
      <c r="U1959" s="15">
        <f>Raw_Data!U1959</f>
        <v>16.760000000000002</v>
      </c>
      <c r="V1959" s="15">
        <f>Raw_Data!V1959</f>
        <v>68358</v>
      </c>
      <c r="W1959" s="15">
        <f>Raw_Data!W1959</f>
        <v>1014867</v>
      </c>
      <c r="X1959" s="15">
        <f>Raw_Data!X1959</f>
        <v>1145680</v>
      </c>
      <c r="Y1959" s="15">
        <f>Raw_Data!Y1959</f>
        <v>130813</v>
      </c>
      <c r="Z1959" s="15">
        <f>Raw_Data!Z1959</f>
        <v>6364</v>
      </c>
      <c r="AA1959" s="15">
        <f>Raw_Data!AA1959</f>
        <v>2.6339999999999999</v>
      </c>
      <c r="AB1959" s="15">
        <f>Raw_Data!AB1959</f>
        <v>59.8</v>
      </c>
      <c r="AC1959" s="19" t="str">
        <f>IF(Raw_Data!G1959="","Yes","No")</f>
        <v>No</v>
      </c>
      <c r="AD1959" s="19" t="str">
        <f>IF(Raw_Data!L1959="","Yes","No")</f>
        <v>No</v>
      </c>
      <c r="AE1959" s="19" t="str">
        <f>IF(Raw_Data!T1959="","Imputed",IF(Raw_Data!T1959&gt;INDEX(Cleaning_Reference!$F$6:$F$13,MATCH(D1959,Cleaning_Reference!$A$6:$A$13,0)),"Capped","Original"))</f>
        <v>Original</v>
      </c>
      <c r="AF1959" s="21">
        <f t="shared" si="30"/>
        <v>16.760000000000002</v>
      </c>
    </row>
    <row r="1960" spans="1:32" ht="15" customHeight="1" x14ac:dyDescent="0.3">
      <c r="A1960" s="20" t="str">
        <f>Raw_Data!A1960</f>
        <v>SF11959</v>
      </c>
      <c r="B1960" s="15" t="str">
        <f>Raw_Data!B1960</f>
        <v>Telangana</v>
      </c>
      <c r="C1960" s="15" t="str">
        <f>Raw_Data!C1960</f>
        <v>Nalgonda</v>
      </c>
      <c r="D1960" s="15" t="str">
        <f>Raw_Data!D1960</f>
        <v>Pulses</v>
      </c>
      <c r="E1960" s="15" t="str">
        <f>Raw_Data!E1960</f>
        <v>Rabi</v>
      </c>
      <c r="F1960" s="15">
        <f>Raw_Data!F1960</f>
        <v>1.29</v>
      </c>
      <c r="G1960" s="18">
        <f>IF(Raw_Data!G1960="",ROUND(AVERAGEIFS(Raw_Data!$G$2:$G$4001,Raw_Data!$E$2:$E$4001,E1960),1),Raw_Data!G1960)</f>
        <v>623.20000000000005</v>
      </c>
      <c r="H1960" s="15">
        <f>Raw_Data!H1960</f>
        <v>23.4</v>
      </c>
      <c r="I1960" s="15">
        <f>Raw_Data!I1960</f>
        <v>63.2</v>
      </c>
      <c r="J1960" s="15">
        <f>Raw_Data!J1960</f>
        <v>6.6</v>
      </c>
      <c r="K1960" s="15">
        <f>Raw_Data!K1960</f>
        <v>7.26</v>
      </c>
      <c r="L1960" s="18">
        <f>IF(Raw_Data!L1960="",ROUND(AVERAGEIFS(Raw_Data!$L$2:$L$4001,Raw_Data!$E$2:$E$4001,E1960),1),Raw_Data!L1960)</f>
        <v>22.7</v>
      </c>
      <c r="M1960" s="15">
        <f>Raw_Data!M1960</f>
        <v>113.7</v>
      </c>
      <c r="N1960" s="15">
        <f>Raw_Data!N1960</f>
        <v>50.5</v>
      </c>
      <c r="O1960" s="15">
        <f>Raw_Data!O1960</f>
        <v>131.19999999999999</v>
      </c>
      <c r="P1960" s="15" t="str">
        <f>Raw_Data!P1960</f>
        <v>Flood</v>
      </c>
      <c r="Q1960" s="15">
        <f>Raw_Data!Q1960</f>
        <v>202.8</v>
      </c>
      <c r="R1960" s="15">
        <f>Raw_Data!R1960</f>
        <v>8.8800000000000008</v>
      </c>
      <c r="S1960" s="15">
        <f>Raw_Data!S1960</f>
        <v>0.9</v>
      </c>
      <c r="T1960" s="18">
        <f>IF(Raw_Data!T1960="",ROUND(AVERAGEIFS(Raw_Data!$T$2:$T$4001,Raw_Data!$E$2:$E$4001,E1960,Raw_Data!$D$2:$D$4001,D1960),2),IF(Raw_Data!T1960&gt;INDEX(Cleaning_Reference!$F$6:$F$13,MATCH(D1960,Cleaning_Reference!$A$6:$A$13,0)),INDEX(Cleaning_Reference!$F$6:$F$13,MATCH(D1960,Cleaning_Reference!$A$6:$A$13,0)),Raw_Data!T1960))</f>
        <v>1.06</v>
      </c>
      <c r="U1960" s="15">
        <f>Raw_Data!U1960</f>
        <v>1.37</v>
      </c>
      <c r="V1960" s="15">
        <f>Raw_Data!V1960</f>
        <v>74877</v>
      </c>
      <c r="W1960" s="15">
        <f>Raw_Data!W1960</f>
        <v>89012</v>
      </c>
      <c r="X1960" s="15">
        <f>Raw_Data!X1960</f>
        <v>102581</v>
      </c>
      <c r="Y1960" s="15">
        <f>Raw_Data!Y1960</f>
        <v>13569</v>
      </c>
      <c r="Z1960" s="15">
        <f>Raw_Data!Z1960</f>
        <v>674</v>
      </c>
      <c r="AA1960" s="15">
        <f>Raw_Data!AA1960</f>
        <v>2.0329999999999999</v>
      </c>
      <c r="AB1960" s="15">
        <f>Raw_Data!AB1960</f>
        <v>35.9</v>
      </c>
      <c r="AC1960" s="19" t="str">
        <f>IF(Raw_Data!G1960="","Yes","No")</f>
        <v>No</v>
      </c>
      <c r="AD1960" s="19" t="str">
        <f>IF(Raw_Data!L1960="","Yes","No")</f>
        <v>No</v>
      </c>
      <c r="AE1960" s="19" t="str">
        <f>IF(Raw_Data!T1960="","Imputed",IF(Raw_Data!T1960&gt;INDEX(Cleaning_Reference!$F$6:$F$13,MATCH(D1960,Cleaning_Reference!$A$6:$A$13,0)),"Capped","Original"))</f>
        <v>Original</v>
      </c>
      <c r="AF1960" s="21">
        <f t="shared" si="30"/>
        <v>1.37</v>
      </c>
    </row>
    <row r="1961" spans="1:32" ht="15" customHeight="1" x14ac:dyDescent="0.3">
      <c r="A1961" s="20" t="str">
        <f>Raw_Data!A1961</f>
        <v>SF11960</v>
      </c>
      <c r="B1961" s="15" t="str">
        <f>Raw_Data!B1961</f>
        <v>Tamil Nadu</v>
      </c>
      <c r="C1961" s="15" t="str">
        <f>Raw_Data!C1961</f>
        <v>Ludhiana</v>
      </c>
      <c r="D1961" s="15" t="str">
        <f>Raw_Data!D1961</f>
        <v>Groundnut</v>
      </c>
      <c r="E1961" s="15" t="str">
        <f>Raw_Data!E1961</f>
        <v>Rabi</v>
      </c>
      <c r="F1961" s="15">
        <f>Raw_Data!F1961</f>
        <v>10.61</v>
      </c>
      <c r="G1961" s="18">
        <f>IF(Raw_Data!G1961="",ROUND(AVERAGEIFS(Raw_Data!$G$2:$G$4001,Raw_Data!$E$2:$E$4001,E1961),1),Raw_Data!G1961)</f>
        <v>469.8</v>
      </c>
      <c r="H1961" s="15">
        <f>Raw_Data!H1961</f>
        <v>22.5</v>
      </c>
      <c r="I1961" s="15">
        <f>Raw_Data!I1961</f>
        <v>66.5</v>
      </c>
      <c r="J1961" s="15">
        <f>Raw_Data!J1961</f>
        <v>8.1999999999999993</v>
      </c>
      <c r="K1961" s="15">
        <f>Raw_Data!K1961</f>
        <v>6.43</v>
      </c>
      <c r="L1961" s="18">
        <f>IF(Raw_Data!L1961="",ROUND(AVERAGEIFS(Raw_Data!$L$2:$L$4001,Raw_Data!$E$2:$E$4001,E1961),1),Raw_Data!L1961)</f>
        <v>17.100000000000001</v>
      </c>
      <c r="M1961" s="15">
        <f>Raw_Data!M1961</f>
        <v>115.1</v>
      </c>
      <c r="N1961" s="15">
        <f>Raw_Data!N1961</f>
        <v>58.9</v>
      </c>
      <c r="O1961" s="15">
        <f>Raw_Data!O1961</f>
        <v>79.2</v>
      </c>
      <c r="P1961" s="15" t="str">
        <f>Raw_Data!P1961</f>
        <v>Sprinkler</v>
      </c>
      <c r="Q1961" s="15">
        <f>Raw_Data!Q1961</f>
        <v>163.6</v>
      </c>
      <c r="R1961" s="15">
        <f>Raw_Data!R1961</f>
        <v>5.71</v>
      </c>
      <c r="S1961" s="15">
        <f>Raw_Data!S1961</f>
        <v>0.71</v>
      </c>
      <c r="T1961" s="18">
        <f>IF(Raw_Data!T1961="",ROUND(AVERAGEIFS(Raw_Data!$T$2:$T$4001,Raw_Data!$E$2:$E$4001,E1961,Raw_Data!$D$2:$D$4001,D1961),2),IF(Raw_Data!T1961&gt;INDEX(Cleaning_Reference!$F$6:$F$13,MATCH(D1961,Cleaning_Reference!$A$6:$A$13,0)),INDEX(Cleaning_Reference!$F$6:$F$13,MATCH(D1961,Cleaning_Reference!$A$6:$A$13,0)),Raw_Data!T1961))</f>
        <v>1.68</v>
      </c>
      <c r="U1961" s="15">
        <f>Raw_Data!U1961</f>
        <v>17.82</v>
      </c>
      <c r="V1961" s="15">
        <f>Raw_Data!V1961</f>
        <v>50172</v>
      </c>
      <c r="W1961" s="15">
        <f>Raw_Data!W1961</f>
        <v>693066</v>
      </c>
      <c r="X1961" s="15">
        <f>Raw_Data!X1961</f>
        <v>894065</v>
      </c>
      <c r="Y1961" s="15">
        <f>Raw_Data!Y1961</f>
        <v>200999</v>
      </c>
      <c r="Z1961" s="15">
        <f>Raw_Data!Z1961</f>
        <v>5516</v>
      </c>
      <c r="AA1961" s="15">
        <f>Raw_Data!AA1961</f>
        <v>3.2309999999999999</v>
      </c>
      <c r="AB1961" s="15">
        <f>Raw_Data!AB1961</f>
        <v>53.6</v>
      </c>
      <c r="AC1961" s="19" t="str">
        <f>IF(Raw_Data!G1961="","Yes","No")</f>
        <v>No</v>
      </c>
      <c r="AD1961" s="19" t="str">
        <f>IF(Raw_Data!L1961="","Yes","No")</f>
        <v>No</v>
      </c>
      <c r="AE1961" s="19" t="str">
        <f>IF(Raw_Data!T1961="","Imputed",IF(Raw_Data!T1961&gt;INDEX(Cleaning_Reference!$F$6:$F$13,MATCH(D1961,Cleaning_Reference!$A$6:$A$13,0)),"Capped","Original"))</f>
        <v>Original</v>
      </c>
      <c r="AF1961" s="21">
        <f t="shared" si="30"/>
        <v>17.82</v>
      </c>
    </row>
    <row r="1962" spans="1:32" ht="15" customHeight="1" x14ac:dyDescent="0.3">
      <c r="A1962" s="20" t="str">
        <f>Raw_Data!A1962</f>
        <v>SF11961</v>
      </c>
      <c r="B1962" s="15" t="str">
        <f>Raw_Data!B1962</f>
        <v>Punjab</v>
      </c>
      <c r="C1962" s="15" t="str">
        <f>Raw_Data!C1962</f>
        <v>Guntur</v>
      </c>
      <c r="D1962" s="15" t="str">
        <f>Raw_Data!D1962</f>
        <v>Pulses</v>
      </c>
      <c r="E1962" s="15" t="str">
        <f>Raw_Data!E1962</f>
        <v>Kharif</v>
      </c>
      <c r="F1962" s="15">
        <f>Raw_Data!F1962</f>
        <v>7.64</v>
      </c>
      <c r="G1962" s="18">
        <f>IF(Raw_Data!G1962="",ROUND(AVERAGEIFS(Raw_Data!$G$2:$G$4001,Raw_Data!$E$2:$E$4001,E1962),1),Raw_Data!G1962)</f>
        <v>1044.2</v>
      </c>
      <c r="H1962" s="15">
        <f>Raw_Data!H1962</f>
        <v>30.2</v>
      </c>
      <c r="I1962" s="15">
        <f>Raw_Data!I1962</f>
        <v>60.6</v>
      </c>
      <c r="J1962" s="15">
        <f>Raw_Data!J1962</f>
        <v>6.2</v>
      </c>
      <c r="K1962" s="15">
        <f>Raw_Data!K1962</f>
        <v>6.66</v>
      </c>
      <c r="L1962" s="18">
        <f>IF(Raw_Data!L1962="",ROUND(AVERAGEIFS(Raw_Data!$L$2:$L$4001,Raw_Data!$E$2:$E$4001,E1962),1),Raw_Data!L1962)</f>
        <v>33.700000000000003</v>
      </c>
      <c r="M1962" s="15">
        <f>Raw_Data!M1962</f>
        <v>98</v>
      </c>
      <c r="N1962" s="15">
        <f>Raw_Data!N1962</f>
        <v>101.9</v>
      </c>
      <c r="O1962" s="15">
        <f>Raw_Data!O1962</f>
        <v>127.7</v>
      </c>
      <c r="P1962" s="15" t="str">
        <f>Raw_Data!P1962</f>
        <v>Flood</v>
      </c>
      <c r="Q1962" s="15">
        <f>Raw_Data!Q1962</f>
        <v>205.8</v>
      </c>
      <c r="R1962" s="15">
        <f>Raw_Data!R1962</f>
        <v>5.41</v>
      </c>
      <c r="S1962" s="15">
        <f>Raw_Data!S1962</f>
        <v>0.69</v>
      </c>
      <c r="T1962" s="18">
        <f>IF(Raw_Data!T1962="",ROUND(AVERAGEIFS(Raw_Data!$T$2:$T$4001,Raw_Data!$E$2:$E$4001,E1962,Raw_Data!$D$2:$D$4001,D1962),2),IF(Raw_Data!T1962&gt;INDEX(Cleaning_Reference!$F$6:$F$13,MATCH(D1962,Cleaning_Reference!$A$6:$A$13,0)),INDEX(Cleaning_Reference!$F$6:$F$13,MATCH(D1962,Cleaning_Reference!$A$6:$A$13,0)),Raw_Data!T1962))</f>
        <v>1.27</v>
      </c>
      <c r="U1962" s="15">
        <f>Raw_Data!U1962</f>
        <v>9.6999999999999993</v>
      </c>
      <c r="V1962" s="15">
        <f>Raw_Data!V1962</f>
        <v>66344</v>
      </c>
      <c r="W1962" s="15">
        <f>Raw_Data!W1962</f>
        <v>382747</v>
      </c>
      <c r="X1962" s="15">
        <f>Raw_Data!X1962</f>
        <v>643537</v>
      </c>
      <c r="Y1962" s="15">
        <f>Raw_Data!Y1962</f>
        <v>260790</v>
      </c>
      <c r="Z1962" s="15">
        <f>Raw_Data!Z1962</f>
        <v>3691</v>
      </c>
      <c r="AA1962" s="15">
        <f>Raw_Data!AA1962</f>
        <v>2.6280000000000001</v>
      </c>
      <c r="AB1962" s="15">
        <f>Raw_Data!AB1962</f>
        <v>58.8</v>
      </c>
      <c r="AC1962" s="19" t="str">
        <f>IF(Raw_Data!G1962="","Yes","No")</f>
        <v>No</v>
      </c>
      <c r="AD1962" s="19" t="str">
        <f>IF(Raw_Data!L1962="","Yes","No")</f>
        <v>No</v>
      </c>
      <c r="AE1962" s="19" t="str">
        <f>IF(Raw_Data!T1962="","Imputed",IF(Raw_Data!T1962&gt;INDEX(Cleaning_Reference!$F$6:$F$13,MATCH(D1962,Cleaning_Reference!$A$6:$A$13,0)),"Capped","Original"))</f>
        <v>Original</v>
      </c>
      <c r="AF1962" s="21">
        <f t="shared" si="30"/>
        <v>9.6999999999999993</v>
      </c>
    </row>
    <row r="1963" spans="1:32" ht="15" customHeight="1" x14ac:dyDescent="0.3">
      <c r="A1963" s="20" t="str">
        <f>Raw_Data!A1963</f>
        <v>SF11962</v>
      </c>
      <c r="B1963" s="15" t="str">
        <f>Raw_Data!B1963</f>
        <v>Gujarat</v>
      </c>
      <c r="C1963" s="15" t="str">
        <f>Raw_Data!C1963</f>
        <v>Nalgonda</v>
      </c>
      <c r="D1963" s="15" t="str">
        <f>Raw_Data!D1963</f>
        <v>Maize</v>
      </c>
      <c r="E1963" s="15" t="str">
        <f>Raw_Data!E1963</f>
        <v>Rabi</v>
      </c>
      <c r="F1963" s="15">
        <f>Raw_Data!F1963</f>
        <v>3.19</v>
      </c>
      <c r="G1963" s="18">
        <f>IF(Raw_Data!G1963="",ROUND(AVERAGEIFS(Raw_Data!$G$2:$G$4001,Raw_Data!$E$2:$E$4001,E1963),1),Raw_Data!G1963)</f>
        <v>360.4</v>
      </c>
      <c r="H1963" s="15">
        <f>Raw_Data!H1963</f>
        <v>23.6</v>
      </c>
      <c r="I1963" s="15">
        <f>Raw_Data!I1963</f>
        <v>62.4</v>
      </c>
      <c r="J1963" s="15">
        <f>Raw_Data!J1963</f>
        <v>8.8000000000000007</v>
      </c>
      <c r="K1963" s="15">
        <f>Raw_Data!K1963</f>
        <v>6.81</v>
      </c>
      <c r="L1963" s="18">
        <f>IF(Raw_Data!L1963="",ROUND(AVERAGEIFS(Raw_Data!$L$2:$L$4001,Raw_Data!$E$2:$E$4001,E1963),1),Raw_Data!L1963)</f>
        <v>25.9</v>
      </c>
      <c r="M1963" s="15">
        <f>Raw_Data!M1963</f>
        <v>81.2</v>
      </c>
      <c r="N1963" s="15">
        <f>Raw_Data!N1963</f>
        <v>37.200000000000003</v>
      </c>
      <c r="O1963" s="15">
        <f>Raw_Data!O1963</f>
        <v>109.6</v>
      </c>
      <c r="P1963" s="15" t="str">
        <f>Raw_Data!P1963</f>
        <v>Rainfed</v>
      </c>
      <c r="Q1963" s="15">
        <f>Raw_Data!Q1963</f>
        <v>95.3</v>
      </c>
      <c r="R1963" s="15">
        <f>Raw_Data!R1963</f>
        <v>3.01</v>
      </c>
      <c r="S1963" s="15">
        <f>Raw_Data!S1963</f>
        <v>0.71</v>
      </c>
      <c r="T1963" s="18">
        <f>IF(Raw_Data!T1963="",ROUND(AVERAGEIFS(Raw_Data!$T$2:$T$4001,Raw_Data!$E$2:$E$4001,E1963,Raw_Data!$D$2:$D$4001,D1963),2),IF(Raw_Data!T1963&gt;INDEX(Cleaning_Reference!$F$6:$F$13,MATCH(D1963,Cleaning_Reference!$A$6:$A$13,0)),INDEX(Cleaning_Reference!$F$6:$F$13,MATCH(D1963,Cleaning_Reference!$A$6:$A$13,0)),Raw_Data!T1963))</f>
        <v>2.97</v>
      </c>
      <c r="U1963" s="15">
        <f>Raw_Data!U1963</f>
        <v>9.4700000000000006</v>
      </c>
      <c r="V1963" s="15">
        <f>Raw_Data!V1963</f>
        <v>24661</v>
      </c>
      <c r="W1963" s="15">
        <f>Raw_Data!W1963</f>
        <v>177607</v>
      </c>
      <c r="X1963" s="15">
        <f>Raw_Data!X1963</f>
        <v>233540</v>
      </c>
      <c r="Y1963" s="15">
        <f>Raw_Data!Y1963</f>
        <v>55933</v>
      </c>
      <c r="Z1963" s="15">
        <f>Raw_Data!Z1963</f>
        <v>934</v>
      </c>
      <c r="AA1963" s="15">
        <f>Raw_Data!AA1963</f>
        <v>10.138999999999999</v>
      </c>
      <c r="AB1963" s="15">
        <f>Raw_Data!AB1963</f>
        <v>36.700000000000003</v>
      </c>
      <c r="AC1963" s="19" t="str">
        <f>IF(Raw_Data!G1963="","Yes","No")</f>
        <v>No</v>
      </c>
      <c r="AD1963" s="19" t="str">
        <f>IF(Raw_Data!L1963="","Yes","No")</f>
        <v>No</v>
      </c>
      <c r="AE1963" s="19" t="str">
        <f>IF(Raw_Data!T1963="","Imputed",IF(Raw_Data!T1963&gt;INDEX(Cleaning_Reference!$F$6:$F$13,MATCH(D1963,Cleaning_Reference!$A$6:$A$13,0)),"Capped","Original"))</f>
        <v>Original</v>
      </c>
      <c r="AF1963" s="21">
        <f t="shared" si="30"/>
        <v>9.4700000000000006</v>
      </c>
    </row>
    <row r="1964" spans="1:32" ht="15" customHeight="1" x14ac:dyDescent="0.3">
      <c r="A1964" s="20" t="str">
        <f>Raw_Data!A1964</f>
        <v>SF11963</v>
      </c>
      <c r="B1964" s="15" t="str">
        <f>Raw_Data!B1964</f>
        <v>Telangana</v>
      </c>
      <c r="C1964" s="15" t="str">
        <f>Raw_Data!C1964</f>
        <v>Warangal</v>
      </c>
      <c r="D1964" s="15" t="str">
        <f>Raw_Data!D1964</f>
        <v>Sugarcane</v>
      </c>
      <c r="E1964" s="15" t="str">
        <f>Raw_Data!E1964</f>
        <v>Kharif</v>
      </c>
      <c r="F1964" s="15">
        <f>Raw_Data!F1964</f>
        <v>6.31</v>
      </c>
      <c r="G1964" s="18">
        <f>IF(Raw_Data!G1964="",ROUND(AVERAGEIFS(Raw_Data!$G$2:$G$4001,Raw_Data!$E$2:$E$4001,E1964),1),Raw_Data!G1964)</f>
        <v>1057.2</v>
      </c>
      <c r="H1964" s="15">
        <f>Raw_Data!H1964</f>
        <v>32.200000000000003</v>
      </c>
      <c r="I1964" s="15">
        <f>Raw_Data!I1964</f>
        <v>75.8</v>
      </c>
      <c r="J1964" s="15">
        <f>Raw_Data!J1964</f>
        <v>7</v>
      </c>
      <c r="K1964" s="15">
        <f>Raw_Data!K1964</f>
        <v>6.8</v>
      </c>
      <c r="L1964" s="18">
        <f>IF(Raw_Data!L1964="",ROUND(AVERAGEIFS(Raw_Data!$L$2:$L$4001,Raw_Data!$E$2:$E$4001,E1964),1),Raw_Data!L1964)</f>
        <v>30.9</v>
      </c>
      <c r="M1964" s="15">
        <f>Raw_Data!M1964</f>
        <v>107.3</v>
      </c>
      <c r="N1964" s="15">
        <f>Raw_Data!N1964</f>
        <v>63.4</v>
      </c>
      <c r="O1964" s="15">
        <f>Raw_Data!O1964</f>
        <v>134</v>
      </c>
      <c r="P1964" s="15" t="str">
        <f>Raw_Data!P1964</f>
        <v>Rainfed</v>
      </c>
      <c r="Q1964" s="15">
        <f>Raw_Data!Q1964</f>
        <v>107.7</v>
      </c>
      <c r="R1964" s="15">
        <f>Raw_Data!R1964</f>
        <v>5.32</v>
      </c>
      <c r="S1964" s="15">
        <f>Raw_Data!S1964</f>
        <v>0.93</v>
      </c>
      <c r="T1964" s="18">
        <f>IF(Raw_Data!T1964="",ROUND(AVERAGEIFS(Raw_Data!$T$2:$T$4001,Raw_Data!$E$2:$E$4001,E1964,Raw_Data!$D$2:$D$4001,D1964),2),IF(Raw_Data!T1964&gt;INDEX(Cleaning_Reference!$F$6:$F$13,MATCH(D1964,Cleaning_Reference!$A$6:$A$13,0)),INDEX(Cleaning_Reference!$F$6:$F$13,MATCH(D1964,Cleaning_Reference!$A$6:$A$13,0)),Raw_Data!T1964))</f>
        <v>53.25</v>
      </c>
      <c r="U1964" s="15">
        <f>Raw_Data!U1964</f>
        <v>336.01</v>
      </c>
      <c r="V1964" s="15">
        <f>Raw_Data!V1964</f>
        <v>3649</v>
      </c>
      <c r="W1964" s="15">
        <f>Raw_Data!W1964</f>
        <v>367905</v>
      </c>
      <c r="X1964" s="15">
        <f>Raw_Data!X1964</f>
        <v>1226100</v>
      </c>
      <c r="Y1964" s="15">
        <f>Raw_Data!Y1964</f>
        <v>858195</v>
      </c>
      <c r="Z1964" s="15">
        <f>Raw_Data!Z1964</f>
        <v>6645</v>
      </c>
      <c r="AA1964" s="15">
        <f>Raw_Data!AA1964</f>
        <v>50.566000000000003</v>
      </c>
      <c r="AB1964" s="15">
        <f>Raw_Data!AB1964</f>
        <v>53.2</v>
      </c>
      <c r="AC1964" s="19" t="str">
        <f>IF(Raw_Data!G1964="","Yes","No")</f>
        <v>No</v>
      </c>
      <c r="AD1964" s="19" t="str">
        <f>IF(Raw_Data!L1964="","Yes","No")</f>
        <v>No</v>
      </c>
      <c r="AE1964" s="19" t="str">
        <f>IF(Raw_Data!T1964="","Imputed",IF(Raw_Data!T1964&gt;INDEX(Cleaning_Reference!$F$6:$F$13,MATCH(D1964,Cleaning_Reference!$A$6:$A$13,0)),"Capped","Original"))</f>
        <v>Original</v>
      </c>
      <c r="AF1964" s="21">
        <f t="shared" si="30"/>
        <v>336.01</v>
      </c>
    </row>
    <row r="1965" spans="1:32" ht="15" customHeight="1" x14ac:dyDescent="0.3">
      <c r="A1965" s="20" t="str">
        <f>Raw_Data!A1965</f>
        <v>SF11964</v>
      </c>
      <c r="B1965" s="15" t="str">
        <f>Raw_Data!B1965</f>
        <v>Punjab</v>
      </c>
      <c r="C1965" s="15" t="str">
        <f>Raw_Data!C1965</f>
        <v>Krishna</v>
      </c>
      <c r="D1965" s="15" t="str">
        <f>Raw_Data!D1965</f>
        <v>Pulses</v>
      </c>
      <c r="E1965" s="15" t="str">
        <f>Raw_Data!E1965</f>
        <v>Kharif</v>
      </c>
      <c r="F1965" s="15">
        <f>Raw_Data!F1965</f>
        <v>1.07</v>
      </c>
      <c r="G1965" s="18">
        <f>IF(Raw_Data!G1965="",ROUND(AVERAGEIFS(Raw_Data!$G$2:$G$4001,Raw_Data!$E$2:$E$4001,E1965),1),Raw_Data!G1965)</f>
        <v>590.29999999999995</v>
      </c>
      <c r="H1965" s="15">
        <f>Raw_Data!H1965</f>
        <v>34.5</v>
      </c>
      <c r="I1965" s="15">
        <f>Raw_Data!I1965</f>
        <v>74.5</v>
      </c>
      <c r="J1965" s="15">
        <f>Raw_Data!J1965</f>
        <v>8</v>
      </c>
      <c r="K1965" s="15">
        <f>Raw_Data!K1965</f>
        <v>6</v>
      </c>
      <c r="L1965" s="18">
        <f>IF(Raw_Data!L1965="",ROUND(AVERAGEIFS(Raw_Data!$L$2:$L$4001,Raw_Data!$E$2:$E$4001,E1965),1),Raw_Data!L1965)</f>
        <v>38.799999999999997</v>
      </c>
      <c r="M1965" s="15">
        <f>Raw_Data!M1965</f>
        <v>157</v>
      </c>
      <c r="N1965" s="15">
        <f>Raw_Data!N1965</f>
        <v>51.1</v>
      </c>
      <c r="O1965" s="15">
        <f>Raw_Data!O1965</f>
        <v>105</v>
      </c>
      <c r="P1965" s="15" t="str">
        <f>Raw_Data!P1965</f>
        <v>Rainfed</v>
      </c>
      <c r="Q1965" s="15">
        <f>Raw_Data!Q1965</f>
        <v>195</v>
      </c>
      <c r="R1965" s="15">
        <f>Raw_Data!R1965</f>
        <v>3.72</v>
      </c>
      <c r="S1965" s="15">
        <f>Raw_Data!S1965</f>
        <v>0.93</v>
      </c>
      <c r="T1965" s="18">
        <f>IF(Raw_Data!T1965="",ROUND(AVERAGEIFS(Raw_Data!$T$2:$T$4001,Raw_Data!$E$2:$E$4001,E1965,Raw_Data!$D$2:$D$4001,D1965),2),IF(Raw_Data!T1965&gt;INDEX(Cleaning_Reference!$F$6:$F$13,MATCH(D1965,Cleaning_Reference!$A$6:$A$13,0)),INDEX(Cleaning_Reference!$F$6:$F$13,MATCH(D1965,Cleaning_Reference!$A$6:$A$13,0)),Raw_Data!T1965))</f>
        <v>0.56000000000000005</v>
      </c>
      <c r="U1965" s="15">
        <f>Raw_Data!U1965</f>
        <v>0.6</v>
      </c>
      <c r="V1965" s="15">
        <f>Raw_Data!V1965</f>
        <v>71176</v>
      </c>
      <c r="W1965" s="15">
        <f>Raw_Data!W1965</f>
        <v>75623</v>
      </c>
      <c r="X1965" s="15">
        <f>Raw_Data!X1965</f>
        <v>42706</v>
      </c>
      <c r="Y1965" s="15">
        <f>Raw_Data!Y1965</f>
        <v>-32917</v>
      </c>
      <c r="Z1965" s="15">
        <f>Raw_Data!Z1965</f>
        <v>237</v>
      </c>
      <c r="AA1965" s="15">
        <f>Raw_Data!AA1965</f>
        <v>2.532</v>
      </c>
      <c r="AB1965" s="15">
        <f>Raw_Data!AB1965</f>
        <v>40</v>
      </c>
      <c r="AC1965" s="19" t="str">
        <f>IF(Raw_Data!G1965="","Yes","No")</f>
        <v>No</v>
      </c>
      <c r="AD1965" s="19" t="str">
        <f>IF(Raw_Data!L1965="","Yes","No")</f>
        <v>No</v>
      </c>
      <c r="AE1965" s="19" t="str">
        <f>IF(Raw_Data!T1965="","Imputed",IF(Raw_Data!T1965&gt;INDEX(Cleaning_Reference!$F$6:$F$13,MATCH(D1965,Cleaning_Reference!$A$6:$A$13,0)),"Capped","Original"))</f>
        <v>Original</v>
      </c>
      <c r="AF1965" s="21">
        <f t="shared" si="30"/>
        <v>0.6</v>
      </c>
    </row>
    <row r="1966" spans="1:32" ht="15" customHeight="1" x14ac:dyDescent="0.3">
      <c r="A1966" s="20" t="str">
        <f>Raw_Data!A1966</f>
        <v>SF11965</v>
      </c>
      <c r="B1966" s="15" t="str">
        <f>Raw_Data!B1966</f>
        <v>Tamil Nadu</v>
      </c>
      <c r="C1966" s="15" t="str">
        <f>Raw_Data!C1966</f>
        <v>Indore</v>
      </c>
      <c r="D1966" s="15" t="str">
        <f>Raw_Data!D1966</f>
        <v>Chilli</v>
      </c>
      <c r="E1966" s="15" t="str">
        <f>Raw_Data!E1966</f>
        <v>Kharif</v>
      </c>
      <c r="F1966" s="15">
        <f>Raw_Data!F1966</f>
        <v>14.18</v>
      </c>
      <c r="G1966" s="18">
        <f>IF(Raw_Data!G1966="",ROUND(AVERAGEIFS(Raw_Data!$G$2:$G$4001,Raw_Data!$E$2:$E$4001,E1966),1),Raw_Data!G1966)</f>
        <v>868.9</v>
      </c>
      <c r="H1966" s="15">
        <f>Raw_Data!H1966</f>
        <v>30.9</v>
      </c>
      <c r="I1966" s="15">
        <f>Raw_Data!I1966</f>
        <v>93.5</v>
      </c>
      <c r="J1966" s="15">
        <f>Raw_Data!J1966</f>
        <v>7.3</v>
      </c>
      <c r="K1966" s="15">
        <f>Raw_Data!K1966</f>
        <v>7.61</v>
      </c>
      <c r="L1966" s="18">
        <f>IF(Raw_Data!L1966="",ROUND(AVERAGEIFS(Raw_Data!$L$2:$L$4001,Raw_Data!$E$2:$E$4001,E1966),1),Raw_Data!L1966)</f>
        <v>31.6</v>
      </c>
      <c r="M1966" s="15">
        <f>Raw_Data!M1966</f>
        <v>92.5</v>
      </c>
      <c r="N1966" s="15">
        <f>Raw_Data!N1966</f>
        <v>44.6</v>
      </c>
      <c r="O1966" s="15">
        <f>Raw_Data!O1966</f>
        <v>138</v>
      </c>
      <c r="P1966" s="15" t="str">
        <f>Raw_Data!P1966</f>
        <v>Drip</v>
      </c>
      <c r="Q1966" s="15">
        <f>Raw_Data!Q1966</f>
        <v>65.2</v>
      </c>
      <c r="R1966" s="15">
        <f>Raw_Data!R1966</f>
        <v>6.77</v>
      </c>
      <c r="S1966" s="15">
        <f>Raw_Data!S1966</f>
        <v>0.78</v>
      </c>
      <c r="T1966" s="18">
        <f>IF(Raw_Data!T1966="",ROUND(AVERAGEIFS(Raw_Data!$T$2:$T$4001,Raw_Data!$E$2:$E$4001,E1966,Raw_Data!$D$2:$D$4001,D1966),2),IF(Raw_Data!T1966&gt;INDEX(Cleaning_Reference!$F$6:$F$13,MATCH(D1966,Cleaning_Reference!$A$6:$A$13,0)),INDEX(Cleaning_Reference!$F$6:$F$13,MATCH(D1966,Cleaning_Reference!$A$6:$A$13,0)),Raw_Data!T1966))</f>
        <v>1.01</v>
      </c>
      <c r="U1966" s="15">
        <f>Raw_Data!U1966</f>
        <v>14.32</v>
      </c>
      <c r="V1966" s="15">
        <f>Raw_Data!V1966</f>
        <v>106277</v>
      </c>
      <c r="W1966" s="15">
        <f>Raw_Data!W1966</f>
        <v>807054</v>
      </c>
      <c r="X1966" s="15">
        <f>Raw_Data!X1966</f>
        <v>1521887</v>
      </c>
      <c r="Y1966" s="15">
        <f>Raw_Data!Y1966</f>
        <v>714833</v>
      </c>
      <c r="Z1966" s="15">
        <f>Raw_Data!Z1966</f>
        <v>7325</v>
      </c>
      <c r="AA1966" s="15">
        <f>Raw_Data!AA1966</f>
        <v>1.9550000000000001</v>
      </c>
      <c r="AB1966" s="15">
        <f>Raw_Data!AB1966</f>
        <v>55.6</v>
      </c>
      <c r="AC1966" s="19" t="str">
        <f>IF(Raw_Data!G1966="","Yes","No")</f>
        <v>No</v>
      </c>
      <c r="AD1966" s="19" t="str">
        <f>IF(Raw_Data!L1966="","Yes","No")</f>
        <v>No</v>
      </c>
      <c r="AE1966" s="19" t="str">
        <f>IF(Raw_Data!T1966="","Imputed",IF(Raw_Data!T1966&gt;INDEX(Cleaning_Reference!$F$6:$F$13,MATCH(D1966,Cleaning_Reference!$A$6:$A$13,0)),"Capped","Original"))</f>
        <v>Original</v>
      </c>
      <c r="AF1966" s="21">
        <f t="shared" si="30"/>
        <v>14.32</v>
      </c>
    </row>
    <row r="1967" spans="1:32" ht="15" customHeight="1" x14ac:dyDescent="0.3">
      <c r="A1967" s="20" t="str">
        <f>Raw_Data!A1967</f>
        <v>SF11966</v>
      </c>
      <c r="B1967" s="15" t="str">
        <f>Raw_Data!B1967</f>
        <v>Gujarat</v>
      </c>
      <c r="C1967" s="15" t="str">
        <f>Raw_Data!C1967</f>
        <v>Raichur</v>
      </c>
      <c r="D1967" s="15" t="str">
        <f>Raw_Data!D1967</f>
        <v>Rice</v>
      </c>
      <c r="E1967" s="15" t="str">
        <f>Raw_Data!E1967</f>
        <v>Rabi</v>
      </c>
      <c r="F1967" s="15">
        <f>Raw_Data!F1967</f>
        <v>6.15</v>
      </c>
      <c r="G1967" s="18">
        <f>IF(Raw_Data!G1967="",ROUND(AVERAGEIFS(Raw_Data!$G$2:$G$4001,Raw_Data!$E$2:$E$4001,E1967),1),Raw_Data!G1967)</f>
        <v>556.4</v>
      </c>
      <c r="H1967" s="15">
        <f>Raw_Data!H1967</f>
        <v>19.7</v>
      </c>
      <c r="I1967" s="15">
        <f>Raw_Data!I1967</f>
        <v>57.3</v>
      </c>
      <c r="J1967" s="15">
        <f>Raw_Data!J1967</f>
        <v>6.2</v>
      </c>
      <c r="K1967" s="15">
        <f>Raw_Data!K1967</f>
        <v>7.83</v>
      </c>
      <c r="L1967" s="18">
        <f>IF(Raw_Data!L1967="",ROUND(AVERAGEIFS(Raw_Data!$L$2:$L$4001,Raw_Data!$E$2:$E$4001,E1967),1),Raw_Data!L1967)</f>
        <v>18.2</v>
      </c>
      <c r="M1967" s="15">
        <f>Raw_Data!M1967</f>
        <v>121.7</v>
      </c>
      <c r="N1967" s="15">
        <f>Raw_Data!N1967</f>
        <v>64.8</v>
      </c>
      <c r="O1967" s="15">
        <f>Raw_Data!O1967</f>
        <v>164.9</v>
      </c>
      <c r="P1967" s="15" t="str">
        <f>Raw_Data!P1967</f>
        <v>Flood</v>
      </c>
      <c r="Q1967" s="15">
        <f>Raw_Data!Q1967</f>
        <v>251.8</v>
      </c>
      <c r="R1967" s="15">
        <f>Raw_Data!R1967</f>
        <v>1.07</v>
      </c>
      <c r="S1967" s="15">
        <f>Raw_Data!S1967</f>
        <v>0.67</v>
      </c>
      <c r="T1967" s="18">
        <f>IF(Raw_Data!T1967="",ROUND(AVERAGEIFS(Raw_Data!$T$2:$T$4001,Raw_Data!$E$2:$E$4001,E1967,Raw_Data!$D$2:$D$4001,D1967),2),IF(Raw_Data!T1967&gt;INDEX(Cleaning_Reference!$F$6:$F$13,MATCH(D1967,Cleaning_Reference!$A$6:$A$13,0)),INDEX(Cleaning_Reference!$F$6:$F$13,MATCH(D1967,Cleaning_Reference!$A$6:$A$13,0)),Raw_Data!T1967))</f>
        <v>2.33</v>
      </c>
      <c r="U1967" s="15">
        <f>Raw_Data!U1967</f>
        <v>4.37</v>
      </c>
      <c r="V1967" s="15">
        <f>Raw_Data!V1967</f>
        <v>22629</v>
      </c>
      <c r="W1967" s="15">
        <f>Raw_Data!W1967</f>
        <v>491432</v>
      </c>
      <c r="X1967" s="15">
        <f>Raw_Data!X1967</f>
        <v>98889</v>
      </c>
      <c r="Y1967" s="15">
        <f>Raw_Data!Y1967</f>
        <v>-392543</v>
      </c>
      <c r="Z1967" s="15">
        <f>Raw_Data!Z1967</f>
        <v>12080</v>
      </c>
      <c r="AA1967" s="15">
        <f>Raw_Data!AA1967</f>
        <v>0.36199999999999999</v>
      </c>
      <c r="AB1967" s="15">
        <f>Raw_Data!AB1967</f>
        <v>46.9</v>
      </c>
      <c r="AC1967" s="19" t="str">
        <f>IF(Raw_Data!G1967="","Yes","No")</f>
        <v>No</v>
      </c>
      <c r="AD1967" s="19" t="str">
        <f>IF(Raw_Data!L1967="","Yes","No")</f>
        <v>No</v>
      </c>
      <c r="AE1967" s="19" t="str">
        <f>IF(Raw_Data!T1967="","Imputed",IF(Raw_Data!T1967&gt;INDEX(Cleaning_Reference!$F$6:$F$13,MATCH(D1967,Cleaning_Reference!$A$6:$A$13,0)),"Capped","Original"))</f>
        <v>Imputed</v>
      </c>
      <c r="AF1967" s="21">
        <f t="shared" si="30"/>
        <v>14.33</v>
      </c>
    </row>
    <row r="1968" spans="1:32" ht="15" customHeight="1" x14ac:dyDescent="0.3">
      <c r="A1968" s="20" t="str">
        <f>Raw_Data!A1968</f>
        <v>SF11967</v>
      </c>
      <c r="B1968" s="15" t="str">
        <f>Raw_Data!B1968</f>
        <v>Andhra Pradesh</v>
      </c>
      <c r="C1968" s="15" t="str">
        <f>Raw_Data!C1968</f>
        <v>Raichur</v>
      </c>
      <c r="D1968" s="15" t="str">
        <f>Raw_Data!D1968</f>
        <v>Wheat</v>
      </c>
      <c r="E1968" s="15" t="str">
        <f>Raw_Data!E1968</f>
        <v>Zaid</v>
      </c>
      <c r="F1968" s="15">
        <f>Raw_Data!F1968</f>
        <v>11.88</v>
      </c>
      <c r="G1968" s="18">
        <f>IF(Raw_Data!G1968="",ROUND(AVERAGEIFS(Raw_Data!$G$2:$G$4001,Raw_Data!$E$2:$E$4001,E1968),1),Raw_Data!G1968)</f>
        <v>219.8</v>
      </c>
      <c r="H1968" s="15">
        <f>Raw_Data!H1968</f>
        <v>31.1</v>
      </c>
      <c r="I1968" s="15">
        <f>Raw_Data!I1968</f>
        <v>50.8</v>
      </c>
      <c r="J1968" s="15">
        <f>Raw_Data!J1968</f>
        <v>9</v>
      </c>
      <c r="K1968" s="15">
        <f>Raw_Data!K1968</f>
        <v>6.62</v>
      </c>
      <c r="L1968" s="18">
        <f>IF(Raw_Data!L1968="",ROUND(AVERAGEIFS(Raw_Data!$L$2:$L$4001,Raw_Data!$E$2:$E$4001,E1968),1),Raw_Data!L1968)</f>
        <v>12.5</v>
      </c>
      <c r="M1968" s="15">
        <f>Raw_Data!M1968</f>
        <v>156.6</v>
      </c>
      <c r="N1968" s="15">
        <f>Raw_Data!N1968</f>
        <v>67.400000000000006</v>
      </c>
      <c r="O1968" s="15">
        <f>Raw_Data!O1968</f>
        <v>147.69999999999999</v>
      </c>
      <c r="P1968" s="15" t="str">
        <f>Raw_Data!P1968</f>
        <v>Flood</v>
      </c>
      <c r="Q1968" s="15">
        <f>Raw_Data!Q1968</f>
        <v>207.5</v>
      </c>
      <c r="R1968" s="15">
        <f>Raw_Data!R1968</f>
        <v>0.5</v>
      </c>
      <c r="S1968" s="15">
        <f>Raw_Data!S1968</f>
        <v>0.93</v>
      </c>
      <c r="T1968" s="18">
        <f>IF(Raw_Data!T1968="",ROUND(AVERAGEIFS(Raw_Data!$T$2:$T$4001,Raw_Data!$E$2:$E$4001,E1968,Raw_Data!$D$2:$D$4001,D1968),2),IF(Raw_Data!T1968&gt;INDEX(Cleaning_Reference!$F$6:$F$13,MATCH(D1968,Cleaning_Reference!$A$6:$A$13,0)),INDEX(Cleaning_Reference!$F$6:$F$13,MATCH(D1968,Cleaning_Reference!$A$6:$A$13,0)),Raw_Data!T1968))</f>
        <v>2.34</v>
      </c>
      <c r="U1968" s="15">
        <f>Raw_Data!U1968</f>
        <v>27.8</v>
      </c>
      <c r="V1968" s="15">
        <f>Raw_Data!V1968</f>
        <v>26384</v>
      </c>
      <c r="W1968" s="15">
        <f>Raw_Data!W1968</f>
        <v>779076</v>
      </c>
      <c r="X1968" s="15">
        <f>Raw_Data!X1968</f>
        <v>733475</v>
      </c>
      <c r="Y1968" s="15">
        <f>Raw_Data!Y1968</f>
        <v>-45601</v>
      </c>
      <c r="Z1968" s="15">
        <f>Raw_Data!Z1968</f>
        <v>8333</v>
      </c>
      <c r="AA1968" s="15">
        <f>Raw_Data!AA1968</f>
        <v>3.3359999999999999</v>
      </c>
      <c r="AB1968" s="15">
        <f>Raw_Data!AB1968</f>
        <v>47.8</v>
      </c>
      <c r="AC1968" s="19" t="str">
        <f>IF(Raw_Data!G1968="","Yes","No")</f>
        <v>No</v>
      </c>
      <c r="AD1968" s="19" t="str">
        <f>IF(Raw_Data!L1968="","Yes","No")</f>
        <v>No</v>
      </c>
      <c r="AE1968" s="19" t="str">
        <f>IF(Raw_Data!T1968="","Imputed",IF(Raw_Data!T1968&gt;INDEX(Cleaning_Reference!$F$6:$F$13,MATCH(D1968,Cleaning_Reference!$A$6:$A$13,0)),"Capped","Original"))</f>
        <v>Original</v>
      </c>
      <c r="AF1968" s="21">
        <f t="shared" si="30"/>
        <v>27.8</v>
      </c>
    </row>
    <row r="1969" spans="1:32" ht="15" customHeight="1" x14ac:dyDescent="0.3">
      <c r="A1969" s="20" t="str">
        <f>Raw_Data!A1969</f>
        <v>SF11968</v>
      </c>
      <c r="B1969" s="15" t="str">
        <f>Raw_Data!B1969</f>
        <v>Madhya Pradesh</v>
      </c>
      <c r="C1969" s="15" t="str">
        <f>Raw_Data!C1969</f>
        <v>Erode</v>
      </c>
      <c r="D1969" s="15" t="str">
        <f>Raw_Data!D1969</f>
        <v>Chilli</v>
      </c>
      <c r="E1969" s="15" t="str">
        <f>Raw_Data!E1969</f>
        <v>Kharif</v>
      </c>
      <c r="F1969" s="15">
        <f>Raw_Data!F1969</f>
        <v>6.08</v>
      </c>
      <c r="G1969" s="18">
        <f>IF(Raw_Data!G1969="",ROUND(AVERAGEIFS(Raw_Data!$G$2:$G$4001,Raw_Data!$E$2:$E$4001,E1969),1),Raw_Data!G1969)</f>
        <v>1083.5999999999999</v>
      </c>
      <c r="H1969" s="15">
        <f>Raw_Data!H1969</f>
        <v>27.8</v>
      </c>
      <c r="I1969" s="15">
        <f>Raw_Data!I1969</f>
        <v>85.6</v>
      </c>
      <c r="J1969" s="15">
        <f>Raw_Data!J1969</f>
        <v>4.9000000000000004</v>
      </c>
      <c r="K1969" s="15">
        <f>Raw_Data!K1969</f>
        <v>5.92</v>
      </c>
      <c r="L1969" s="18">
        <f>IF(Raw_Data!L1969="",ROUND(AVERAGEIFS(Raw_Data!$L$2:$L$4001,Raw_Data!$E$2:$E$4001,E1969),1),Raw_Data!L1969)</f>
        <v>34.299999999999997</v>
      </c>
      <c r="M1969" s="15">
        <f>Raw_Data!M1969</f>
        <v>104.7</v>
      </c>
      <c r="N1969" s="15">
        <f>Raw_Data!N1969</f>
        <v>65.400000000000006</v>
      </c>
      <c r="O1969" s="15">
        <f>Raw_Data!O1969</f>
        <v>139.30000000000001</v>
      </c>
      <c r="P1969" s="15" t="str">
        <f>Raw_Data!P1969</f>
        <v>Sprinkler</v>
      </c>
      <c r="Q1969" s="15">
        <f>Raw_Data!Q1969</f>
        <v>238.1</v>
      </c>
      <c r="R1969" s="15">
        <f>Raw_Data!R1969</f>
        <v>7.48</v>
      </c>
      <c r="S1969" s="15">
        <f>Raw_Data!S1969</f>
        <v>0.89</v>
      </c>
      <c r="T1969" s="18">
        <f>IF(Raw_Data!T1969="",ROUND(AVERAGEIFS(Raw_Data!$T$2:$T$4001,Raw_Data!$E$2:$E$4001,E1969,Raw_Data!$D$2:$D$4001,D1969),2),IF(Raw_Data!T1969&gt;INDEX(Cleaning_Reference!$F$6:$F$13,MATCH(D1969,Cleaning_Reference!$A$6:$A$13,0)),INDEX(Cleaning_Reference!$F$6:$F$13,MATCH(D1969,Cleaning_Reference!$A$6:$A$13,0)),Raw_Data!T1969))</f>
        <v>1.1000000000000001</v>
      </c>
      <c r="U1969" s="15">
        <f>Raw_Data!U1969</f>
        <v>6.69</v>
      </c>
      <c r="V1969" s="15">
        <f>Raw_Data!V1969</f>
        <v>103326</v>
      </c>
      <c r="W1969" s="15">
        <f>Raw_Data!W1969</f>
        <v>437569</v>
      </c>
      <c r="X1969" s="15">
        <f>Raw_Data!X1969</f>
        <v>691251</v>
      </c>
      <c r="Y1969" s="15">
        <f>Raw_Data!Y1969</f>
        <v>253682</v>
      </c>
      <c r="Z1969" s="15">
        <f>Raw_Data!Z1969</f>
        <v>4398</v>
      </c>
      <c r="AA1969" s="15">
        <f>Raw_Data!AA1969</f>
        <v>1.5209999999999999</v>
      </c>
      <c r="AB1969" s="15">
        <f>Raw_Data!AB1969</f>
        <v>63</v>
      </c>
      <c r="AC1969" s="19" t="str">
        <f>IF(Raw_Data!G1969="","Yes","No")</f>
        <v>No</v>
      </c>
      <c r="AD1969" s="19" t="str">
        <f>IF(Raw_Data!L1969="","Yes","No")</f>
        <v>No</v>
      </c>
      <c r="AE1969" s="19" t="str">
        <f>IF(Raw_Data!T1969="","Imputed",IF(Raw_Data!T1969&gt;INDEX(Cleaning_Reference!$F$6:$F$13,MATCH(D1969,Cleaning_Reference!$A$6:$A$13,0)),"Capped","Original"))</f>
        <v>Original</v>
      </c>
      <c r="AF1969" s="21">
        <f t="shared" si="30"/>
        <v>6.69</v>
      </c>
    </row>
    <row r="1970" spans="1:32" ht="15" customHeight="1" x14ac:dyDescent="0.3">
      <c r="A1970" s="20" t="str">
        <f>Raw_Data!A1970</f>
        <v>SF11969</v>
      </c>
      <c r="B1970" s="15" t="str">
        <f>Raw_Data!B1970</f>
        <v>Punjab</v>
      </c>
      <c r="C1970" s="15" t="str">
        <f>Raw_Data!C1970</f>
        <v>Raichur</v>
      </c>
      <c r="D1970" s="15" t="str">
        <f>Raw_Data!D1970</f>
        <v>Wheat</v>
      </c>
      <c r="E1970" s="15" t="str">
        <f>Raw_Data!E1970</f>
        <v>Zaid</v>
      </c>
      <c r="F1970" s="15">
        <f>Raw_Data!F1970</f>
        <v>4.46</v>
      </c>
      <c r="G1970" s="18">
        <f>IF(Raw_Data!G1970="",ROUND(AVERAGEIFS(Raw_Data!$G$2:$G$4001,Raw_Data!$E$2:$E$4001,E1970),1),Raw_Data!G1970)</f>
        <v>83.6</v>
      </c>
      <c r="H1970" s="15">
        <f>Raw_Data!H1970</f>
        <v>28.5</v>
      </c>
      <c r="I1970" s="15">
        <f>Raw_Data!I1970</f>
        <v>66.3</v>
      </c>
      <c r="J1970" s="15">
        <f>Raw_Data!J1970</f>
        <v>7.4</v>
      </c>
      <c r="K1970" s="15">
        <f>Raw_Data!K1970</f>
        <v>6.43</v>
      </c>
      <c r="L1970" s="18">
        <f>IF(Raw_Data!L1970="",ROUND(AVERAGEIFS(Raw_Data!$L$2:$L$4001,Raw_Data!$E$2:$E$4001,E1970),1),Raw_Data!L1970)</f>
        <v>23.2</v>
      </c>
      <c r="M1970" s="15">
        <f>Raw_Data!M1970</f>
        <v>157.9</v>
      </c>
      <c r="N1970" s="15">
        <f>Raw_Data!N1970</f>
        <v>52.9</v>
      </c>
      <c r="O1970" s="15">
        <f>Raw_Data!O1970</f>
        <v>142.69999999999999</v>
      </c>
      <c r="P1970" s="15" t="str">
        <f>Raw_Data!P1970</f>
        <v>Rainfed</v>
      </c>
      <c r="Q1970" s="15">
        <f>Raw_Data!Q1970</f>
        <v>108.5</v>
      </c>
      <c r="R1970" s="15">
        <f>Raw_Data!R1970</f>
        <v>2.98</v>
      </c>
      <c r="S1970" s="15">
        <f>Raw_Data!S1970</f>
        <v>0.89</v>
      </c>
      <c r="T1970" s="18">
        <f>IF(Raw_Data!T1970="",ROUND(AVERAGEIFS(Raw_Data!$T$2:$T$4001,Raw_Data!$E$2:$E$4001,E1970,Raw_Data!$D$2:$D$4001,D1970),2),IF(Raw_Data!T1970&gt;INDEX(Cleaning_Reference!$F$6:$F$13,MATCH(D1970,Cleaning_Reference!$A$6:$A$13,0)),INDEX(Cleaning_Reference!$F$6:$F$13,MATCH(D1970,Cleaning_Reference!$A$6:$A$13,0)),Raw_Data!T1970))</f>
        <v>2.13</v>
      </c>
      <c r="U1970" s="15">
        <f>Raw_Data!U1970</f>
        <v>9.5</v>
      </c>
      <c r="V1970" s="15">
        <f>Raw_Data!V1970</f>
        <v>19066</v>
      </c>
      <c r="W1970" s="15">
        <f>Raw_Data!W1970</f>
        <v>235009</v>
      </c>
      <c r="X1970" s="15">
        <f>Raw_Data!X1970</f>
        <v>181127</v>
      </c>
      <c r="Y1970" s="15">
        <f>Raw_Data!Y1970</f>
        <v>-53882</v>
      </c>
      <c r="Z1970" s="15">
        <f>Raw_Data!Z1970</f>
        <v>1258</v>
      </c>
      <c r="AA1970" s="15">
        <f>Raw_Data!AA1970</f>
        <v>7.5519999999999996</v>
      </c>
      <c r="AB1970" s="15">
        <f>Raw_Data!AB1970</f>
        <v>34.9</v>
      </c>
      <c r="AC1970" s="19" t="str">
        <f>IF(Raw_Data!G1970="","Yes","No")</f>
        <v>No</v>
      </c>
      <c r="AD1970" s="19" t="str">
        <f>IF(Raw_Data!L1970="","Yes","No")</f>
        <v>No</v>
      </c>
      <c r="AE1970" s="19" t="str">
        <f>IF(Raw_Data!T1970="","Imputed",IF(Raw_Data!T1970&gt;INDEX(Cleaning_Reference!$F$6:$F$13,MATCH(D1970,Cleaning_Reference!$A$6:$A$13,0)),"Capped","Original"))</f>
        <v>Original</v>
      </c>
      <c r="AF1970" s="21">
        <f t="shared" si="30"/>
        <v>9.5</v>
      </c>
    </row>
    <row r="1971" spans="1:32" ht="15" customHeight="1" x14ac:dyDescent="0.3">
      <c r="A1971" s="20" t="str">
        <f>Raw_Data!A1971</f>
        <v>SF11970</v>
      </c>
      <c r="B1971" s="15" t="str">
        <f>Raw_Data!B1971</f>
        <v>Madhya Pradesh</v>
      </c>
      <c r="C1971" s="15" t="str">
        <f>Raw_Data!C1971</f>
        <v>Guntur</v>
      </c>
      <c r="D1971" s="15" t="str">
        <f>Raw_Data!D1971</f>
        <v>Cotton</v>
      </c>
      <c r="E1971" s="15" t="str">
        <f>Raw_Data!E1971</f>
        <v>Kharif</v>
      </c>
      <c r="F1971" s="15">
        <f>Raw_Data!F1971</f>
        <v>2.14</v>
      </c>
      <c r="G1971" s="18">
        <f>IF(Raw_Data!G1971="",ROUND(AVERAGEIFS(Raw_Data!$G$2:$G$4001,Raw_Data!$E$2:$E$4001,E1971),1),Raw_Data!G1971)</f>
        <v>1026.5</v>
      </c>
      <c r="H1971" s="15">
        <f>Raw_Data!H1971</f>
        <v>28.7</v>
      </c>
      <c r="I1971" s="15">
        <f>Raw_Data!I1971</f>
        <v>69.599999999999994</v>
      </c>
      <c r="J1971" s="15">
        <f>Raw_Data!J1971</f>
        <v>6.3</v>
      </c>
      <c r="K1971" s="15">
        <f>Raw_Data!K1971</f>
        <v>6.25</v>
      </c>
      <c r="L1971" s="18">
        <f>IF(Raw_Data!L1971="",ROUND(AVERAGEIFS(Raw_Data!$L$2:$L$4001,Raw_Data!$E$2:$E$4001,E1971),1),Raw_Data!L1971)</f>
        <v>31.4</v>
      </c>
      <c r="M1971" s="15">
        <f>Raw_Data!M1971</f>
        <v>135.1</v>
      </c>
      <c r="N1971" s="15">
        <f>Raw_Data!N1971</f>
        <v>60.9</v>
      </c>
      <c r="O1971" s="15">
        <f>Raw_Data!O1971</f>
        <v>102.2</v>
      </c>
      <c r="P1971" s="15" t="str">
        <f>Raw_Data!P1971</f>
        <v>Flood</v>
      </c>
      <c r="Q1971" s="15">
        <f>Raw_Data!Q1971</f>
        <v>206</v>
      </c>
      <c r="R1971" s="15">
        <f>Raw_Data!R1971</f>
        <v>5.89</v>
      </c>
      <c r="S1971" s="15">
        <f>Raw_Data!S1971</f>
        <v>0.82</v>
      </c>
      <c r="T1971" s="18">
        <f>IF(Raw_Data!T1971="",ROUND(AVERAGEIFS(Raw_Data!$T$2:$T$4001,Raw_Data!$E$2:$E$4001,E1971,Raw_Data!$D$2:$D$4001,D1971),2),IF(Raw_Data!T1971&gt;INDEX(Cleaning_Reference!$F$6:$F$13,MATCH(D1971,Cleaning_Reference!$A$6:$A$13,0)),INDEX(Cleaning_Reference!$F$6:$F$13,MATCH(D1971,Cleaning_Reference!$A$6:$A$13,0)),Raw_Data!T1971))</f>
        <v>1.39</v>
      </c>
      <c r="U1971" s="15">
        <f>Raw_Data!U1971</f>
        <v>2.97</v>
      </c>
      <c r="V1971" s="15">
        <f>Raw_Data!V1971</f>
        <v>74005</v>
      </c>
      <c r="W1971" s="15">
        <f>Raw_Data!W1971</f>
        <v>157304</v>
      </c>
      <c r="X1971" s="15">
        <f>Raw_Data!X1971</f>
        <v>219795</v>
      </c>
      <c r="Y1971" s="15">
        <f>Raw_Data!Y1971</f>
        <v>62491</v>
      </c>
      <c r="Z1971" s="15">
        <f>Raw_Data!Z1971</f>
        <v>1920</v>
      </c>
      <c r="AA1971" s="15">
        <f>Raw_Data!AA1971</f>
        <v>1.5469999999999999</v>
      </c>
      <c r="AB1971" s="15">
        <f>Raw_Data!AB1971</f>
        <v>53.4</v>
      </c>
      <c r="AC1971" s="19" t="str">
        <f>IF(Raw_Data!G1971="","Yes","No")</f>
        <v>No</v>
      </c>
      <c r="AD1971" s="19" t="str">
        <f>IF(Raw_Data!L1971="","Yes","No")</f>
        <v>No</v>
      </c>
      <c r="AE1971" s="19" t="str">
        <f>IF(Raw_Data!T1971="","Imputed",IF(Raw_Data!T1971&gt;INDEX(Cleaning_Reference!$F$6:$F$13,MATCH(D1971,Cleaning_Reference!$A$6:$A$13,0)),"Capped","Original"))</f>
        <v>Original</v>
      </c>
      <c r="AF1971" s="21">
        <f t="shared" si="30"/>
        <v>2.97</v>
      </c>
    </row>
    <row r="1972" spans="1:32" ht="15" customHeight="1" x14ac:dyDescent="0.3">
      <c r="A1972" s="20" t="str">
        <f>Raw_Data!A1972</f>
        <v>SF11971</v>
      </c>
      <c r="B1972" s="15" t="str">
        <f>Raw_Data!B1972</f>
        <v>Maharashtra</v>
      </c>
      <c r="C1972" s="15" t="str">
        <f>Raw_Data!C1972</f>
        <v>Warangal</v>
      </c>
      <c r="D1972" s="15" t="str">
        <f>Raw_Data!D1972</f>
        <v>Maize</v>
      </c>
      <c r="E1972" s="15" t="str">
        <f>Raw_Data!E1972</f>
        <v>Rabi</v>
      </c>
      <c r="F1972" s="15">
        <f>Raw_Data!F1972</f>
        <v>11.07</v>
      </c>
      <c r="G1972" s="18">
        <f>IF(Raw_Data!G1972="",ROUND(AVERAGEIFS(Raw_Data!$G$2:$G$4001,Raw_Data!$E$2:$E$4001,E1972),1),Raw_Data!G1972)</f>
        <v>358.8</v>
      </c>
      <c r="H1972" s="15">
        <f>Raw_Data!H1972</f>
        <v>23.9</v>
      </c>
      <c r="I1972" s="15">
        <f>Raw_Data!I1972</f>
        <v>48.7</v>
      </c>
      <c r="J1972" s="15">
        <f>Raw_Data!J1972</f>
        <v>6.3</v>
      </c>
      <c r="K1972" s="15">
        <f>Raw_Data!K1972</f>
        <v>5.85</v>
      </c>
      <c r="L1972" s="18">
        <f>IF(Raw_Data!L1972="",ROUND(AVERAGEIFS(Raw_Data!$L$2:$L$4001,Raw_Data!$E$2:$E$4001,E1972),1),Raw_Data!L1972)</f>
        <v>16.8</v>
      </c>
      <c r="M1972" s="15">
        <f>Raw_Data!M1972</f>
        <v>119.1</v>
      </c>
      <c r="N1972" s="15">
        <f>Raw_Data!N1972</f>
        <v>41.2</v>
      </c>
      <c r="O1972" s="15">
        <f>Raw_Data!O1972</f>
        <v>79.5</v>
      </c>
      <c r="P1972" s="15" t="str">
        <f>Raw_Data!P1972</f>
        <v>Sprinkler</v>
      </c>
      <c r="Q1972" s="15">
        <f>Raw_Data!Q1972</f>
        <v>260.10000000000002</v>
      </c>
      <c r="R1972" s="15">
        <f>Raw_Data!R1972</f>
        <v>3.91</v>
      </c>
      <c r="S1972" s="15">
        <f>Raw_Data!S1972</f>
        <v>0.94</v>
      </c>
      <c r="T1972" s="18">
        <f>IF(Raw_Data!T1972="",ROUND(AVERAGEIFS(Raw_Data!$T$2:$T$4001,Raw_Data!$E$2:$E$4001,E1972,Raw_Data!$D$2:$D$4001,D1972),2),IF(Raw_Data!T1972&gt;INDEX(Cleaning_Reference!$F$6:$F$13,MATCH(D1972,Cleaning_Reference!$A$6:$A$13,0)),INDEX(Cleaning_Reference!$F$6:$F$13,MATCH(D1972,Cleaning_Reference!$A$6:$A$13,0)),Raw_Data!T1972))</f>
        <v>1.29</v>
      </c>
      <c r="U1972" s="15">
        <f>Raw_Data!U1972</f>
        <v>14.28</v>
      </c>
      <c r="V1972" s="15">
        <f>Raw_Data!V1972</f>
        <v>21827</v>
      </c>
      <c r="W1972" s="15">
        <f>Raw_Data!W1972</f>
        <v>756405</v>
      </c>
      <c r="X1972" s="15">
        <f>Raw_Data!X1972</f>
        <v>311690</v>
      </c>
      <c r="Y1972" s="15">
        <f>Raw_Data!Y1972</f>
        <v>-444715</v>
      </c>
      <c r="Z1972" s="15">
        <f>Raw_Data!Z1972</f>
        <v>6337</v>
      </c>
      <c r="AA1972" s="15">
        <f>Raw_Data!AA1972</f>
        <v>2.2530000000000001</v>
      </c>
      <c r="AB1972" s="15">
        <f>Raw_Data!AB1972</f>
        <v>45.6</v>
      </c>
      <c r="AC1972" s="19" t="str">
        <f>IF(Raw_Data!G1972="","Yes","No")</f>
        <v>No</v>
      </c>
      <c r="AD1972" s="19" t="str">
        <f>IF(Raw_Data!L1972="","Yes","No")</f>
        <v>No</v>
      </c>
      <c r="AE1972" s="19" t="str">
        <f>IF(Raw_Data!T1972="","Imputed",IF(Raw_Data!T1972&gt;INDEX(Cleaning_Reference!$F$6:$F$13,MATCH(D1972,Cleaning_Reference!$A$6:$A$13,0)),"Capped","Original"))</f>
        <v>Original</v>
      </c>
      <c r="AF1972" s="21">
        <f t="shared" si="30"/>
        <v>14.28</v>
      </c>
    </row>
    <row r="1973" spans="1:32" ht="15" customHeight="1" x14ac:dyDescent="0.3">
      <c r="A1973" s="20" t="str">
        <f>Raw_Data!A1973</f>
        <v>SF11972</v>
      </c>
      <c r="B1973" s="15" t="str">
        <f>Raw_Data!B1973</f>
        <v>Telangana</v>
      </c>
      <c r="C1973" s="15" t="str">
        <f>Raw_Data!C1973</f>
        <v>Krishna</v>
      </c>
      <c r="D1973" s="15" t="str">
        <f>Raw_Data!D1973</f>
        <v>Pulses</v>
      </c>
      <c r="E1973" s="15" t="str">
        <f>Raw_Data!E1973</f>
        <v>Rabi</v>
      </c>
      <c r="F1973" s="15">
        <f>Raw_Data!F1973</f>
        <v>12.09</v>
      </c>
      <c r="G1973" s="18">
        <f>IF(Raw_Data!G1973="",ROUND(AVERAGEIFS(Raw_Data!$G$2:$G$4001,Raw_Data!$E$2:$E$4001,E1973),1),Raw_Data!G1973)</f>
        <v>379.2</v>
      </c>
      <c r="H1973" s="15">
        <f>Raw_Data!H1973</f>
        <v>22.1</v>
      </c>
      <c r="I1973" s="15">
        <f>Raw_Data!I1973</f>
        <v>68.3</v>
      </c>
      <c r="J1973" s="15">
        <f>Raw_Data!J1973</f>
        <v>7.2</v>
      </c>
      <c r="K1973" s="15">
        <f>Raw_Data!K1973</f>
        <v>7.18</v>
      </c>
      <c r="L1973" s="18">
        <f>IF(Raw_Data!L1973="",ROUND(AVERAGEIFS(Raw_Data!$L$2:$L$4001,Raw_Data!$E$2:$E$4001,E1973),1),Raw_Data!L1973)</f>
        <v>25.7</v>
      </c>
      <c r="M1973" s="15">
        <f>Raw_Data!M1973</f>
        <v>123</v>
      </c>
      <c r="N1973" s="15">
        <f>Raw_Data!N1973</f>
        <v>60.4</v>
      </c>
      <c r="O1973" s="15">
        <f>Raw_Data!O1973</f>
        <v>86.7</v>
      </c>
      <c r="P1973" s="15" t="str">
        <f>Raw_Data!P1973</f>
        <v>Flood</v>
      </c>
      <c r="Q1973" s="15">
        <f>Raw_Data!Q1973</f>
        <v>158.5</v>
      </c>
      <c r="R1973" s="15">
        <f>Raw_Data!R1973</f>
        <v>3.03</v>
      </c>
      <c r="S1973" s="15">
        <f>Raw_Data!S1973</f>
        <v>0.83</v>
      </c>
      <c r="T1973" s="18">
        <f>IF(Raw_Data!T1973="",ROUND(AVERAGEIFS(Raw_Data!$T$2:$T$4001,Raw_Data!$E$2:$E$4001,E1973,Raw_Data!$D$2:$D$4001,D1973),2),IF(Raw_Data!T1973&gt;INDEX(Cleaning_Reference!$F$6:$F$13,MATCH(D1973,Cleaning_Reference!$A$6:$A$13,0)),INDEX(Cleaning_Reference!$F$6:$F$13,MATCH(D1973,Cleaning_Reference!$A$6:$A$13,0)),Raw_Data!T1973))</f>
        <v>0.81</v>
      </c>
      <c r="U1973" s="15">
        <f>Raw_Data!U1973</f>
        <v>9.7899999999999991</v>
      </c>
      <c r="V1973" s="15">
        <f>Raw_Data!V1973</f>
        <v>67108</v>
      </c>
      <c r="W1973" s="15">
        <f>Raw_Data!W1973</f>
        <v>737092</v>
      </c>
      <c r="X1973" s="15">
        <f>Raw_Data!X1973</f>
        <v>656987</v>
      </c>
      <c r="Y1973" s="15">
        <f>Raw_Data!Y1973</f>
        <v>-80105</v>
      </c>
      <c r="Z1973" s="15">
        <f>Raw_Data!Z1973</f>
        <v>6046</v>
      </c>
      <c r="AA1973" s="15">
        <f>Raw_Data!AA1973</f>
        <v>1.619</v>
      </c>
      <c r="AB1973" s="15">
        <f>Raw_Data!AB1973</f>
        <v>42.7</v>
      </c>
      <c r="AC1973" s="19" t="str">
        <f>IF(Raw_Data!G1973="","Yes","No")</f>
        <v>No</v>
      </c>
      <c r="AD1973" s="19" t="str">
        <f>IF(Raw_Data!L1973="","Yes","No")</f>
        <v>No</v>
      </c>
      <c r="AE1973" s="19" t="str">
        <f>IF(Raw_Data!T1973="","Imputed",IF(Raw_Data!T1973&gt;INDEX(Cleaning_Reference!$F$6:$F$13,MATCH(D1973,Cleaning_Reference!$A$6:$A$13,0)),"Capped","Original"))</f>
        <v>Original</v>
      </c>
      <c r="AF1973" s="21">
        <f t="shared" si="30"/>
        <v>9.7899999999999991</v>
      </c>
    </row>
    <row r="1974" spans="1:32" ht="15" customHeight="1" x14ac:dyDescent="0.3">
      <c r="A1974" s="20" t="str">
        <f>Raw_Data!A1974</f>
        <v>SF11973</v>
      </c>
      <c r="B1974" s="15" t="str">
        <f>Raw_Data!B1974</f>
        <v>Karnataka</v>
      </c>
      <c r="C1974" s="15" t="str">
        <f>Raw_Data!C1974</f>
        <v>Nashik</v>
      </c>
      <c r="D1974" s="15" t="str">
        <f>Raw_Data!D1974</f>
        <v>Rice</v>
      </c>
      <c r="E1974" s="15" t="str">
        <f>Raw_Data!E1974</f>
        <v>Rabi</v>
      </c>
      <c r="F1974" s="15">
        <f>Raw_Data!F1974</f>
        <v>10.69</v>
      </c>
      <c r="G1974" s="18">
        <f>IF(Raw_Data!G1974="",ROUND(AVERAGEIFS(Raw_Data!$G$2:$G$4001,Raw_Data!$E$2:$E$4001,E1974),1),Raw_Data!G1974)</f>
        <v>618.20000000000005</v>
      </c>
      <c r="H1974" s="15">
        <f>Raw_Data!H1974</f>
        <v>26.9</v>
      </c>
      <c r="I1974" s="15">
        <f>Raw_Data!I1974</f>
        <v>56.8</v>
      </c>
      <c r="J1974" s="15">
        <f>Raw_Data!J1974</f>
        <v>5.9</v>
      </c>
      <c r="K1974" s="15">
        <f>Raw_Data!K1974</f>
        <v>7.85</v>
      </c>
      <c r="L1974" s="18">
        <f>IF(Raw_Data!L1974="",ROUND(AVERAGEIFS(Raw_Data!$L$2:$L$4001,Raw_Data!$E$2:$E$4001,E1974),1),Raw_Data!L1974)</f>
        <v>22.9</v>
      </c>
      <c r="M1974" s="15">
        <f>Raw_Data!M1974</f>
        <v>67.5</v>
      </c>
      <c r="N1974" s="15">
        <f>Raw_Data!N1974</f>
        <v>65.8</v>
      </c>
      <c r="O1974" s="15">
        <f>Raw_Data!O1974</f>
        <v>102.4</v>
      </c>
      <c r="P1974" s="15" t="str">
        <f>Raw_Data!P1974</f>
        <v>Rainfed</v>
      </c>
      <c r="Q1974" s="15">
        <f>Raw_Data!Q1974</f>
        <v>135.69999999999999</v>
      </c>
      <c r="R1974" s="15">
        <f>Raw_Data!R1974</f>
        <v>4.84</v>
      </c>
      <c r="S1974" s="15">
        <f>Raw_Data!S1974</f>
        <v>0.99</v>
      </c>
      <c r="T1974" s="18">
        <f>IF(Raw_Data!T1974="",ROUND(AVERAGEIFS(Raw_Data!$T$2:$T$4001,Raw_Data!$E$2:$E$4001,E1974,Raw_Data!$D$2:$D$4001,D1974),2),IF(Raw_Data!T1974&gt;INDEX(Cleaning_Reference!$F$6:$F$13,MATCH(D1974,Cleaning_Reference!$A$6:$A$13,0)),INDEX(Cleaning_Reference!$F$6:$F$13,MATCH(D1974,Cleaning_Reference!$A$6:$A$13,0)),Raw_Data!T1974))</f>
        <v>0.72</v>
      </c>
      <c r="U1974" s="15">
        <f>Raw_Data!U1974</f>
        <v>7.7</v>
      </c>
      <c r="V1974" s="15">
        <f>Raw_Data!V1974</f>
        <v>21867</v>
      </c>
      <c r="W1974" s="15">
        <f>Raw_Data!W1974</f>
        <v>703391</v>
      </c>
      <c r="X1974" s="15">
        <f>Raw_Data!X1974</f>
        <v>168376</v>
      </c>
      <c r="Y1974" s="15">
        <f>Raw_Data!Y1974</f>
        <v>-535015</v>
      </c>
      <c r="Z1974" s="15">
        <f>Raw_Data!Z1974</f>
        <v>9465</v>
      </c>
      <c r="AA1974" s="15">
        <f>Raw_Data!AA1974</f>
        <v>0.81399999999999995</v>
      </c>
      <c r="AB1974" s="15">
        <f>Raw_Data!AB1974</f>
        <v>51.8</v>
      </c>
      <c r="AC1974" s="19" t="str">
        <f>IF(Raw_Data!G1974="","Yes","No")</f>
        <v>No</v>
      </c>
      <c r="AD1974" s="19" t="str">
        <f>IF(Raw_Data!L1974="","Yes","No")</f>
        <v>No</v>
      </c>
      <c r="AE1974" s="19" t="str">
        <f>IF(Raw_Data!T1974="","Imputed",IF(Raw_Data!T1974&gt;INDEX(Cleaning_Reference!$F$6:$F$13,MATCH(D1974,Cleaning_Reference!$A$6:$A$13,0)),"Capped","Original"))</f>
        <v>Original</v>
      </c>
      <c r="AF1974" s="21">
        <f t="shared" si="30"/>
        <v>7.7</v>
      </c>
    </row>
    <row r="1975" spans="1:32" ht="15" customHeight="1" x14ac:dyDescent="0.3">
      <c r="A1975" s="20" t="str">
        <f>Raw_Data!A1975</f>
        <v>SF11974</v>
      </c>
      <c r="B1975" s="15" t="str">
        <f>Raw_Data!B1975</f>
        <v>Andhra Pradesh</v>
      </c>
      <c r="C1975" s="15" t="str">
        <f>Raw_Data!C1975</f>
        <v>Warangal</v>
      </c>
      <c r="D1975" s="15" t="str">
        <f>Raw_Data!D1975</f>
        <v>Wheat</v>
      </c>
      <c r="E1975" s="15" t="str">
        <f>Raw_Data!E1975</f>
        <v>Kharif</v>
      </c>
      <c r="F1975" s="15">
        <f>Raw_Data!F1975</f>
        <v>3.22</v>
      </c>
      <c r="G1975" s="18">
        <f>IF(Raw_Data!G1975="",ROUND(AVERAGEIFS(Raw_Data!$G$2:$G$4001,Raw_Data!$E$2:$E$4001,E1975),1),Raw_Data!G1975)</f>
        <v>830.2</v>
      </c>
      <c r="H1975" s="15">
        <f>Raw_Data!H1975</f>
        <v>28.4</v>
      </c>
      <c r="I1975" s="15">
        <f>Raw_Data!I1975</f>
        <v>77.7</v>
      </c>
      <c r="J1975" s="15">
        <f>Raw_Data!J1975</f>
        <v>6.5</v>
      </c>
      <c r="K1975" s="15">
        <f>Raw_Data!K1975</f>
        <v>7.39</v>
      </c>
      <c r="L1975" s="18">
        <f>IF(Raw_Data!L1975="",ROUND(AVERAGEIFS(Raw_Data!$L$2:$L$4001,Raw_Data!$E$2:$E$4001,E1975),1),Raw_Data!L1975)</f>
        <v>31.9</v>
      </c>
      <c r="M1975" s="15">
        <f>Raw_Data!M1975</f>
        <v>163.4</v>
      </c>
      <c r="N1975" s="15">
        <f>Raw_Data!N1975</f>
        <v>59.2</v>
      </c>
      <c r="O1975" s="15">
        <f>Raw_Data!O1975</f>
        <v>54.6</v>
      </c>
      <c r="P1975" s="15" t="str">
        <f>Raw_Data!P1975</f>
        <v>Drip</v>
      </c>
      <c r="Q1975" s="15">
        <f>Raw_Data!Q1975</f>
        <v>269.2</v>
      </c>
      <c r="R1975" s="15">
        <f>Raw_Data!R1975</f>
        <v>7.04</v>
      </c>
      <c r="S1975" s="15">
        <f>Raw_Data!S1975</f>
        <v>0.65</v>
      </c>
      <c r="T1975" s="18">
        <f>IF(Raw_Data!T1975="",ROUND(AVERAGEIFS(Raw_Data!$T$2:$T$4001,Raw_Data!$E$2:$E$4001,E1975,Raw_Data!$D$2:$D$4001,D1975),2),IF(Raw_Data!T1975&gt;INDEX(Cleaning_Reference!$F$6:$F$13,MATCH(D1975,Cleaning_Reference!$A$6:$A$13,0)),INDEX(Cleaning_Reference!$F$6:$F$13,MATCH(D1975,Cleaning_Reference!$A$6:$A$13,0)),Raw_Data!T1975))</f>
        <v>2.08</v>
      </c>
      <c r="U1975" s="15">
        <f>Raw_Data!U1975</f>
        <v>6.7</v>
      </c>
      <c r="V1975" s="15">
        <f>Raw_Data!V1975</f>
        <v>22078</v>
      </c>
      <c r="W1975" s="15">
        <f>Raw_Data!W1975</f>
        <v>247188</v>
      </c>
      <c r="X1975" s="15">
        <f>Raw_Data!X1975</f>
        <v>147923</v>
      </c>
      <c r="Y1975" s="15">
        <f>Raw_Data!Y1975</f>
        <v>-99265</v>
      </c>
      <c r="Z1975" s="15">
        <f>Raw_Data!Z1975</f>
        <v>1523</v>
      </c>
      <c r="AA1975" s="15">
        <f>Raw_Data!AA1975</f>
        <v>4.399</v>
      </c>
      <c r="AB1975" s="15">
        <f>Raw_Data!AB1975</f>
        <v>57.1</v>
      </c>
      <c r="AC1975" s="19" t="str">
        <f>IF(Raw_Data!G1975="","Yes","No")</f>
        <v>No</v>
      </c>
      <c r="AD1975" s="19" t="str">
        <f>IF(Raw_Data!L1975="","Yes","No")</f>
        <v>No</v>
      </c>
      <c r="AE1975" s="19" t="str">
        <f>IF(Raw_Data!T1975="","Imputed",IF(Raw_Data!T1975&gt;INDEX(Cleaning_Reference!$F$6:$F$13,MATCH(D1975,Cleaning_Reference!$A$6:$A$13,0)),"Capped","Original"))</f>
        <v>Original</v>
      </c>
      <c r="AF1975" s="21">
        <f t="shared" si="30"/>
        <v>6.7</v>
      </c>
    </row>
    <row r="1976" spans="1:32" ht="15" customHeight="1" x14ac:dyDescent="0.3">
      <c r="A1976" s="20" t="str">
        <f>Raw_Data!A1976</f>
        <v>SF11975</v>
      </c>
      <c r="B1976" s="15" t="str">
        <f>Raw_Data!B1976</f>
        <v>Karnataka</v>
      </c>
      <c r="C1976" s="15" t="str">
        <f>Raw_Data!C1976</f>
        <v>Rajkot</v>
      </c>
      <c r="D1976" s="15" t="str">
        <f>Raw_Data!D1976</f>
        <v>Rice</v>
      </c>
      <c r="E1976" s="15" t="str">
        <f>Raw_Data!E1976</f>
        <v>Rabi</v>
      </c>
      <c r="F1976" s="15">
        <f>Raw_Data!F1976</f>
        <v>1.87</v>
      </c>
      <c r="G1976" s="18">
        <f>IF(Raw_Data!G1976="",ROUND(AVERAGEIFS(Raw_Data!$G$2:$G$4001,Raw_Data!$E$2:$E$4001,E1976),1),Raw_Data!G1976)</f>
        <v>845</v>
      </c>
      <c r="H1976" s="15">
        <f>Raw_Data!H1976</f>
        <v>22.6</v>
      </c>
      <c r="I1976" s="15">
        <f>Raw_Data!I1976</f>
        <v>61.5</v>
      </c>
      <c r="J1976" s="15">
        <f>Raw_Data!J1976</f>
        <v>6.8</v>
      </c>
      <c r="K1976" s="15">
        <f>Raw_Data!K1976</f>
        <v>6.92</v>
      </c>
      <c r="L1976" s="18">
        <f>IF(Raw_Data!L1976="",ROUND(AVERAGEIFS(Raw_Data!$L$2:$L$4001,Raw_Data!$E$2:$E$4001,E1976),1),Raw_Data!L1976)</f>
        <v>20.3</v>
      </c>
      <c r="M1976" s="15">
        <f>Raw_Data!M1976</f>
        <v>115.8</v>
      </c>
      <c r="N1976" s="15">
        <f>Raw_Data!N1976</f>
        <v>56</v>
      </c>
      <c r="O1976" s="15">
        <f>Raw_Data!O1976</f>
        <v>91.7</v>
      </c>
      <c r="P1976" s="15" t="str">
        <f>Raw_Data!P1976</f>
        <v>Rainfed</v>
      </c>
      <c r="Q1976" s="15">
        <f>Raw_Data!Q1976</f>
        <v>146.5</v>
      </c>
      <c r="R1976" s="15">
        <f>Raw_Data!R1976</f>
        <v>4.29</v>
      </c>
      <c r="S1976" s="15">
        <f>Raw_Data!S1976</f>
        <v>0.95</v>
      </c>
      <c r="T1976" s="18">
        <f>IF(Raw_Data!T1976="",ROUND(AVERAGEIFS(Raw_Data!$T$2:$T$4001,Raw_Data!$E$2:$E$4001,E1976,Raw_Data!$D$2:$D$4001,D1976),2),IF(Raw_Data!T1976&gt;INDEX(Cleaning_Reference!$F$6:$F$13,MATCH(D1976,Cleaning_Reference!$A$6:$A$13,0)),INDEX(Cleaning_Reference!$F$6:$F$13,MATCH(D1976,Cleaning_Reference!$A$6:$A$13,0)),Raw_Data!T1976))</f>
        <v>2.4900000000000002</v>
      </c>
      <c r="U1976" s="15">
        <f>Raw_Data!U1976</f>
        <v>4.66</v>
      </c>
      <c r="V1976" s="15">
        <f>Raw_Data!V1976</f>
        <v>22269</v>
      </c>
      <c r="W1976" s="15">
        <f>Raw_Data!W1976</f>
        <v>102412</v>
      </c>
      <c r="X1976" s="15">
        <f>Raw_Data!X1976</f>
        <v>103774</v>
      </c>
      <c r="Y1976" s="15">
        <f>Raw_Data!Y1976</f>
        <v>1362</v>
      </c>
      <c r="Z1976" s="15">
        <f>Raw_Data!Z1976</f>
        <v>1872</v>
      </c>
      <c r="AA1976" s="15">
        <f>Raw_Data!AA1976</f>
        <v>2.4889999999999999</v>
      </c>
      <c r="AB1976" s="15">
        <f>Raw_Data!AB1976</f>
        <v>58.7</v>
      </c>
      <c r="AC1976" s="19" t="str">
        <f>IF(Raw_Data!G1976="","Yes","No")</f>
        <v>No</v>
      </c>
      <c r="AD1976" s="19" t="str">
        <f>IF(Raw_Data!L1976="","Yes","No")</f>
        <v>No</v>
      </c>
      <c r="AE1976" s="19" t="str">
        <f>IF(Raw_Data!T1976="","Imputed",IF(Raw_Data!T1976&gt;INDEX(Cleaning_Reference!$F$6:$F$13,MATCH(D1976,Cleaning_Reference!$A$6:$A$13,0)),"Capped","Original"))</f>
        <v>Original</v>
      </c>
      <c r="AF1976" s="21">
        <f t="shared" si="30"/>
        <v>4.66</v>
      </c>
    </row>
    <row r="1977" spans="1:32" ht="15" customHeight="1" x14ac:dyDescent="0.3">
      <c r="A1977" s="20" t="str">
        <f>Raw_Data!A1977</f>
        <v>SF11976</v>
      </c>
      <c r="B1977" s="15" t="str">
        <f>Raw_Data!B1977</f>
        <v>Madhya Pradesh</v>
      </c>
      <c r="C1977" s="15" t="str">
        <f>Raw_Data!C1977</f>
        <v>Nalgonda</v>
      </c>
      <c r="D1977" s="15" t="str">
        <f>Raw_Data!D1977</f>
        <v>Cotton</v>
      </c>
      <c r="E1977" s="15" t="str">
        <f>Raw_Data!E1977</f>
        <v>Rabi</v>
      </c>
      <c r="F1977" s="15">
        <f>Raw_Data!F1977</f>
        <v>8.23</v>
      </c>
      <c r="G1977" s="18">
        <f>IF(Raw_Data!G1977="",ROUND(AVERAGEIFS(Raw_Data!$G$2:$G$4001,Raw_Data!$E$2:$E$4001,E1977),1),Raw_Data!G1977)</f>
        <v>669.4</v>
      </c>
      <c r="H1977" s="15">
        <f>Raw_Data!H1977</f>
        <v>23.2</v>
      </c>
      <c r="I1977" s="15">
        <f>Raw_Data!I1977</f>
        <v>53</v>
      </c>
      <c r="J1977" s="15">
        <f>Raw_Data!J1977</f>
        <v>7.8</v>
      </c>
      <c r="K1977" s="15">
        <f>Raw_Data!K1977</f>
        <v>7.15</v>
      </c>
      <c r="L1977" s="18">
        <f>IF(Raw_Data!L1977="",ROUND(AVERAGEIFS(Raw_Data!$L$2:$L$4001,Raw_Data!$E$2:$E$4001,E1977),1),Raw_Data!L1977)</f>
        <v>16.899999999999999</v>
      </c>
      <c r="M1977" s="15">
        <f>Raw_Data!M1977</f>
        <v>138.80000000000001</v>
      </c>
      <c r="N1977" s="15">
        <f>Raw_Data!N1977</f>
        <v>69.400000000000006</v>
      </c>
      <c r="O1977" s="15">
        <f>Raw_Data!O1977</f>
        <v>97.8</v>
      </c>
      <c r="P1977" s="15" t="str">
        <f>Raw_Data!P1977</f>
        <v>Flood</v>
      </c>
      <c r="Q1977" s="15">
        <f>Raw_Data!Q1977</f>
        <v>63.6</v>
      </c>
      <c r="R1977" s="15">
        <f>Raw_Data!R1977</f>
        <v>5.14</v>
      </c>
      <c r="S1977" s="15">
        <f>Raw_Data!S1977</f>
        <v>0.91</v>
      </c>
      <c r="T1977" s="18">
        <f>IF(Raw_Data!T1977="",ROUND(AVERAGEIFS(Raw_Data!$T$2:$T$4001,Raw_Data!$E$2:$E$4001,E1977,Raw_Data!$D$2:$D$4001,D1977),2),IF(Raw_Data!T1977&gt;INDEX(Cleaning_Reference!$F$6:$F$13,MATCH(D1977,Cleaning_Reference!$A$6:$A$13,0)),INDEX(Cleaning_Reference!$F$6:$F$13,MATCH(D1977,Cleaning_Reference!$A$6:$A$13,0)),Raw_Data!T1977))</f>
        <v>1.28</v>
      </c>
      <c r="U1977" s="15">
        <f>Raw_Data!U1977</f>
        <v>10.53</v>
      </c>
      <c r="V1977" s="15">
        <f>Raw_Data!V1977</f>
        <v>56033</v>
      </c>
      <c r="W1977" s="15">
        <f>Raw_Data!W1977</f>
        <v>624364</v>
      </c>
      <c r="X1977" s="15">
        <f>Raw_Data!X1977</f>
        <v>590027</v>
      </c>
      <c r="Y1977" s="15">
        <f>Raw_Data!Y1977</f>
        <v>-34337</v>
      </c>
      <c r="Z1977" s="15">
        <f>Raw_Data!Z1977</f>
        <v>9059</v>
      </c>
      <c r="AA1977" s="15">
        <f>Raw_Data!AA1977</f>
        <v>1.1619999999999999</v>
      </c>
      <c r="AB1977" s="15">
        <f>Raw_Data!AB1977</f>
        <v>61.1</v>
      </c>
      <c r="AC1977" s="19" t="str">
        <f>IF(Raw_Data!G1977="","Yes","No")</f>
        <v>No</v>
      </c>
      <c r="AD1977" s="19" t="str">
        <f>IF(Raw_Data!L1977="","Yes","No")</f>
        <v>No</v>
      </c>
      <c r="AE1977" s="19" t="str">
        <f>IF(Raw_Data!T1977="","Imputed",IF(Raw_Data!T1977&gt;INDEX(Cleaning_Reference!$F$6:$F$13,MATCH(D1977,Cleaning_Reference!$A$6:$A$13,0)),"Capped","Original"))</f>
        <v>Original</v>
      </c>
      <c r="AF1977" s="21">
        <f t="shared" si="30"/>
        <v>10.53</v>
      </c>
    </row>
    <row r="1978" spans="1:32" ht="15" customHeight="1" x14ac:dyDescent="0.3">
      <c r="A1978" s="20" t="str">
        <f>Raw_Data!A1978</f>
        <v>SF11977</v>
      </c>
      <c r="B1978" s="15" t="str">
        <f>Raw_Data!B1978</f>
        <v>Tamil Nadu</v>
      </c>
      <c r="C1978" s="15" t="str">
        <f>Raw_Data!C1978</f>
        <v>Guntur</v>
      </c>
      <c r="D1978" s="15" t="str">
        <f>Raw_Data!D1978</f>
        <v>Rice</v>
      </c>
      <c r="E1978" s="15" t="str">
        <f>Raw_Data!E1978</f>
        <v>Zaid</v>
      </c>
      <c r="F1978" s="15">
        <f>Raw_Data!F1978</f>
        <v>7.34</v>
      </c>
      <c r="G1978" s="18">
        <f>IF(Raw_Data!G1978="",ROUND(AVERAGEIFS(Raw_Data!$G$2:$G$4001,Raw_Data!$E$2:$E$4001,E1978),1),Raw_Data!G1978)</f>
        <v>445.4</v>
      </c>
      <c r="H1978" s="15">
        <f>Raw_Data!H1978</f>
        <v>28.2</v>
      </c>
      <c r="I1978" s="15">
        <f>Raw_Data!I1978</f>
        <v>52.9</v>
      </c>
      <c r="J1978" s="15">
        <f>Raw_Data!J1978</f>
        <v>7.5</v>
      </c>
      <c r="K1978" s="15">
        <f>Raw_Data!K1978</f>
        <v>7.46</v>
      </c>
      <c r="L1978" s="18">
        <f>IF(Raw_Data!L1978="",ROUND(AVERAGEIFS(Raw_Data!$L$2:$L$4001,Raw_Data!$E$2:$E$4001,E1978),1),Raw_Data!L1978)</f>
        <v>18</v>
      </c>
      <c r="M1978" s="15">
        <f>Raw_Data!M1978</f>
        <v>126.7</v>
      </c>
      <c r="N1978" s="15">
        <f>Raw_Data!N1978</f>
        <v>49.1</v>
      </c>
      <c r="O1978" s="15">
        <f>Raw_Data!O1978</f>
        <v>112.8</v>
      </c>
      <c r="P1978" s="15" t="str">
        <f>Raw_Data!P1978</f>
        <v>Flood</v>
      </c>
      <c r="Q1978" s="15">
        <f>Raw_Data!Q1978</f>
        <v>214.5</v>
      </c>
      <c r="R1978" s="15">
        <f>Raw_Data!R1978</f>
        <v>4.92</v>
      </c>
      <c r="S1978" s="15">
        <f>Raw_Data!S1978</f>
        <v>0.79</v>
      </c>
      <c r="T1978" s="18">
        <f>IF(Raw_Data!T1978="",ROUND(AVERAGEIFS(Raw_Data!$T$2:$T$4001,Raw_Data!$E$2:$E$4001,E1978,Raw_Data!$D$2:$D$4001,D1978),2),IF(Raw_Data!T1978&gt;INDEX(Cleaning_Reference!$F$6:$F$13,MATCH(D1978,Cleaning_Reference!$A$6:$A$13,0)),INDEX(Cleaning_Reference!$F$6:$F$13,MATCH(D1978,Cleaning_Reference!$A$6:$A$13,0)),Raw_Data!T1978))</f>
        <v>1.81</v>
      </c>
      <c r="U1978" s="15">
        <f>Raw_Data!U1978</f>
        <v>13.29</v>
      </c>
      <c r="V1978" s="15">
        <f>Raw_Data!V1978</f>
        <v>21601</v>
      </c>
      <c r="W1978" s="15">
        <f>Raw_Data!W1978</f>
        <v>482878</v>
      </c>
      <c r="X1978" s="15">
        <f>Raw_Data!X1978</f>
        <v>287077</v>
      </c>
      <c r="Y1978" s="15">
        <f>Raw_Data!Y1978</f>
        <v>-195801</v>
      </c>
      <c r="Z1978" s="15">
        <f>Raw_Data!Z1978</f>
        <v>16215</v>
      </c>
      <c r="AA1978" s="15">
        <f>Raw_Data!AA1978</f>
        <v>0.82</v>
      </c>
      <c r="AB1978" s="15">
        <f>Raw_Data!AB1978</f>
        <v>46.4</v>
      </c>
      <c r="AC1978" s="19" t="str">
        <f>IF(Raw_Data!G1978="","Yes","No")</f>
        <v>No</v>
      </c>
      <c r="AD1978" s="19" t="str">
        <f>IF(Raw_Data!L1978="","Yes","No")</f>
        <v>No</v>
      </c>
      <c r="AE1978" s="19" t="str">
        <f>IF(Raw_Data!T1978="","Imputed",IF(Raw_Data!T1978&gt;INDEX(Cleaning_Reference!$F$6:$F$13,MATCH(D1978,Cleaning_Reference!$A$6:$A$13,0)),"Capped","Original"))</f>
        <v>Original</v>
      </c>
      <c r="AF1978" s="21">
        <f t="shared" si="30"/>
        <v>13.29</v>
      </c>
    </row>
    <row r="1979" spans="1:32" ht="15" customHeight="1" x14ac:dyDescent="0.3">
      <c r="A1979" s="20" t="str">
        <f>Raw_Data!A1979</f>
        <v>SF11978</v>
      </c>
      <c r="B1979" s="15" t="str">
        <f>Raw_Data!B1979</f>
        <v>Karnataka</v>
      </c>
      <c r="C1979" s="15" t="str">
        <f>Raw_Data!C1979</f>
        <v>Rajkot</v>
      </c>
      <c r="D1979" s="15" t="str">
        <f>Raw_Data!D1979</f>
        <v>Wheat</v>
      </c>
      <c r="E1979" s="15" t="str">
        <f>Raw_Data!E1979</f>
        <v>Kharif</v>
      </c>
      <c r="F1979" s="15">
        <f>Raw_Data!F1979</f>
        <v>7.07</v>
      </c>
      <c r="G1979" s="18">
        <f>IF(Raw_Data!G1979="",ROUND(AVERAGEIFS(Raw_Data!$G$2:$G$4001,Raw_Data!$E$2:$E$4001,E1979),1),Raw_Data!G1979)</f>
        <v>607.4</v>
      </c>
      <c r="H1979" s="15">
        <f>Raw_Data!H1979</f>
        <v>25.8</v>
      </c>
      <c r="I1979" s="15">
        <f>Raw_Data!I1979</f>
        <v>63.8</v>
      </c>
      <c r="J1979" s="15">
        <f>Raw_Data!J1979</f>
        <v>6</v>
      </c>
      <c r="K1979" s="15">
        <f>Raw_Data!K1979</f>
        <v>7.23</v>
      </c>
      <c r="L1979" s="18">
        <f>IF(Raw_Data!L1979="",ROUND(AVERAGEIFS(Raw_Data!$L$2:$L$4001,Raw_Data!$E$2:$E$4001,E1979),1),Raw_Data!L1979)</f>
        <v>33.299999999999997</v>
      </c>
      <c r="M1979" s="15">
        <f>Raw_Data!M1979</f>
        <v>106.3</v>
      </c>
      <c r="N1979" s="15">
        <f>Raw_Data!N1979</f>
        <v>53.4</v>
      </c>
      <c r="O1979" s="15">
        <f>Raw_Data!O1979</f>
        <v>51.6</v>
      </c>
      <c r="P1979" s="15" t="str">
        <f>Raw_Data!P1979</f>
        <v>Sprinkler</v>
      </c>
      <c r="Q1979" s="15">
        <f>Raw_Data!Q1979</f>
        <v>180.6</v>
      </c>
      <c r="R1979" s="15">
        <f>Raw_Data!R1979</f>
        <v>1.39</v>
      </c>
      <c r="S1979" s="15">
        <f>Raw_Data!S1979</f>
        <v>0.66</v>
      </c>
      <c r="T1979" s="18">
        <f>IF(Raw_Data!T1979="",ROUND(AVERAGEIFS(Raw_Data!$T$2:$T$4001,Raw_Data!$E$2:$E$4001,E1979,Raw_Data!$D$2:$D$4001,D1979),2),IF(Raw_Data!T1979&gt;INDEX(Cleaning_Reference!$F$6:$F$13,MATCH(D1979,Cleaning_Reference!$A$6:$A$13,0)),INDEX(Cleaning_Reference!$F$6:$F$13,MATCH(D1979,Cleaning_Reference!$A$6:$A$13,0)),Raw_Data!T1979))</f>
        <v>2.5499999999999998</v>
      </c>
      <c r="U1979" s="15">
        <f>Raw_Data!U1979</f>
        <v>18.03</v>
      </c>
      <c r="V1979" s="15">
        <f>Raw_Data!V1979</f>
        <v>21519</v>
      </c>
      <c r="W1979" s="15">
        <f>Raw_Data!W1979</f>
        <v>457259</v>
      </c>
      <c r="X1979" s="15">
        <f>Raw_Data!X1979</f>
        <v>387988</v>
      </c>
      <c r="Y1979" s="15">
        <f>Raw_Data!Y1979</f>
        <v>-69271</v>
      </c>
      <c r="Z1979" s="15">
        <f>Raw_Data!Z1979</f>
        <v>3508</v>
      </c>
      <c r="AA1979" s="15">
        <f>Raw_Data!AA1979</f>
        <v>5.14</v>
      </c>
      <c r="AB1979" s="15">
        <f>Raw_Data!AB1979</f>
        <v>59.7</v>
      </c>
      <c r="AC1979" s="19" t="str">
        <f>IF(Raw_Data!G1979="","Yes","No")</f>
        <v>No</v>
      </c>
      <c r="AD1979" s="19" t="str">
        <f>IF(Raw_Data!L1979="","Yes","No")</f>
        <v>No</v>
      </c>
      <c r="AE1979" s="19" t="str">
        <f>IF(Raw_Data!T1979="","Imputed",IF(Raw_Data!T1979&gt;INDEX(Cleaning_Reference!$F$6:$F$13,MATCH(D1979,Cleaning_Reference!$A$6:$A$13,0)),"Capped","Original"))</f>
        <v>Original</v>
      </c>
      <c r="AF1979" s="21">
        <f t="shared" si="30"/>
        <v>18.03</v>
      </c>
    </row>
    <row r="1980" spans="1:32" ht="15" customHeight="1" x14ac:dyDescent="0.3">
      <c r="A1980" s="20" t="str">
        <f>Raw_Data!A1980</f>
        <v>SF11979</v>
      </c>
      <c r="B1980" s="15" t="str">
        <f>Raw_Data!B1980</f>
        <v>Karnataka</v>
      </c>
      <c r="C1980" s="15" t="str">
        <f>Raw_Data!C1980</f>
        <v>Guntur</v>
      </c>
      <c r="D1980" s="15" t="str">
        <f>Raw_Data!D1980</f>
        <v>Rice</v>
      </c>
      <c r="E1980" s="15" t="str">
        <f>Raw_Data!E1980</f>
        <v>Zaid</v>
      </c>
      <c r="F1980" s="15">
        <f>Raw_Data!F1980</f>
        <v>0.71</v>
      </c>
      <c r="G1980" s="18">
        <f>IF(Raw_Data!G1980="",ROUND(AVERAGEIFS(Raw_Data!$G$2:$G$4001,Raw_Data!$E$2:$E$4001,E1980),1),Raw_Data!G1980)</f>
        <v>308.60000000000002</v>
      </c>
      <c r="H1980" s="15">
        <f>Raw_Data!H1980</f>
        <v>35.9</v>
      </c>
      <c r="I1980" s="15">
        <f>Raw_Data!I1980</f>
        <v>49.8</v>
      </c>
      <c r="J1980" s="15">
        <f>Raw_Data!J1980</f>
        <v>5.7</v>
      </c>
      <c r="K1980" s="15">
        <f>Raw_Data!K1980</f>
        <v>7.05</v>
      </c>
      <c r="L1980" s="18">
        <f>IF(Raw_Data!L1980="",ROUND(AVERAGEIFS(Raw_Data!$L$2:$L$4001,Raw_Data!$E$2:$E$4001,E1980),1),Raw_Data!L1980)</f>
        <v>13.2</v>
      </c>
      <c r="M1980" s="15">
        <f>Raw_Data!M1980</f>
        <v>136.5</v>
      </c>
      <c r="N1980" s="15">
        <f>Raw_Data!N1980</f>
        <v>74.7</v>
      </c>
      <c r="O1980" s="15">
        <f>Raw_Data!O1980</f>
        <v>125.6</v>
      </c>
      <c r="P1980" s="15" t="str">
        <f>Raw_Data!P1980</f>
        <v>Flood</v>
      </c>
      <c r="Q1980" s="15">
        <f>Raw_Data!Q1980</f>
        <v>203.1</v>
      </c>
      <c r="R1980" s="15">
        <f>Raw_Data!R1980</f>
        <v>2.2200000000000002</v>
      </c>
      <c r="S1980" s="15">
        <f>Raw_Data!S1980</f>
        <v>0.97</v>
      </c>
      <c r="T1980" s="18">
        <f>IF(Raw_Data!T1980="",ROUND(AVERAGEIFS(Raw_Data!$T$2:$T$4001,Raw_Data!$E$2:$E$4001,E1980,Raw_Data!$D$2:$D$4001,D1980),2),IF(Raw_Data!T1980&gt;INDEX(Cleaning_Reference!$F$6:$F$13,MATCH(D1980,Cleaning_Reference!$A$6:$A$13,0)),INDEX(Cleaning_Reference!$F$6:$F$13,MATCH(D1980,Cleaning_Reference!$A$6:$A$13,0)),Raw_Data!T1980))</f>
        <v>1.95</v>
      </c>
      <c r="U1980" s="15">
        <f>Raw_Data!U1980</f>
        <v>1.38</v>
      </c>
      <c r="V1980" s="15">
        <f>Raw_Data!V1980</f>
        <v>19372</v>
      </c>
      <c r="W1980" s="15">
        <f>Raw_Data!W1980</f>
        <v>52027</v>
      </c>
      <c r="X1980" s="15">
        <f>Raw_Data!X1980</f>
        <v>26733</v>
      </c>
      <c r="Y1980" s="15">
        <f>Raw_Data!Y1980</f>
        <v>-25294</v>
      </c>
      <c r="Z1980" s="15">
        <f>Raw_Data!Z1980</f>
        <v>1445</v>
      </c>
      <c r="AA1980" s="15">
        <f>Raw_Data!AA1980</f>
        <v>0.95499999999999996</v>
      </c>
      <c r="AB1980" s="15">
        <f>Raw_Data!AB1980</f>
        <v>43.5</v>
      </c>
      <c r="AC1980" s="19" t="str">
        <f>IF(Raw_Data!G1980="","Yes","No")</f>
        <v>No</v>
      </c>
      <c r="AD1980" s="19" t="str">
        <f>IF(Raw_Data!L1980="","Yes","No")</f>
        <v>No</v>
      </c>
      <c r="AE1980" s="19" t="str">
        <f>IF(Raw_Data!T1980="","Imputed",IF(Raw_Data!T1980&gt;INDEX(Cleaning_Reference!$F$6:$F$13,MATCH(D1980,Cleaning_Reference!$A$6:$A$13,0)),"Capped","Original"))</f>
        <v>Original</v>
      </c>
      <c r="AF1980" s="21">
        <f t="shared" si="30"/>
        <v>1.38</v>
      </c>
    </row>
    <row r="1981" spans="1:32" ht="15" customHeight="1" x14ac:dyDescent="0.3">
      <c r="A1981" s="20" t="str">
        <f>Raw_Data!A1981</f>
        <v>SF11980</v>
      </c>
      <c r="B1981" s="15" t="str">
        <f>Raw_Data!B1981</f>
        <v>Karnataka</v>
      </c>
      <c r="C1981" s="15" t="str">
        <f>Raw_Data!C1981</f>
        <v>Guntur</v>
      </c>
      <c r="D1981" s="15" t="str">
        <f>Raw_Data!D1981</f>
        <v>Maize</v>
      </c>
      <c r="E1981" s="15" t="str">
        <f>Raw_Data!E1981</f>
        <v>Kharif</v>
      </c>
      <c r="F1981" s="15">
        <f>Raw_Data!F1981</f>
        <v>7.12</v>
      </c>
      <c r="G1981" s="18">
        <f>IF(Raw_Data!G1981="",ROUND(AVERAGEIFS(Raw_Data!$G$2:$G$4001,Raw_Data!$E$2:$E$4001,E1981),1),Raw_Data!G1981)</f>
        <v>808.8</v>
      </c>
      <c r="H1981" s="15">
        <f>Raw_Data!H1981</f>
        <v>28.6</v>
      </c>
      <c r="I1981" s="15">
        <f>Raw_Data!I1981</f>
        <v>74.099999999999994</v>
      </c>
      <c r="J1981" s="15">
        <f>Raw_Data!J1981</f>
        <v>6.5</v>
      </c>
      <c r="K1981" s="15">
        <f>Raw_Data!K1981</f>
        <v>6.07</v>
      </c>
      <c r="L1981" s="18">
        <f>IF(Raw_Data!L1981="",ROUND(AVERAGEIFS(Raw_Data!$L$2:$L$4001,Raw_Data!$E$2:$E$4001,E1981),1),Raw_Data!L1981)</f>
        <v>28.8</v>
      </c>
      <c r="M1981" s="15">
        <f>Raw_Data!M1981</f>
        <v>151.4</v>
      </c>
      <c r="N1981" s="15">
        <f>Raw_Data!N1981</f>
        <v>41.2</v>
      </c>
      <c r="O1981" s="15">
        <f>Raw_Data!O1981</f>
        <v>131.80000000000001</v>
      </c>
      <c r="P1981" s="15" t="str">
        <f>Raw_Data!P1981</f>
        <v>Drip</v>
      </c>
      <c r="Q1981" s="15">
        <f>Raw_Data!Q1981</f>
        <v>239.3</v>
      </c>
      <c r="R1981" s="15">
        <f>Raw_Data!R1981</f>
        <v>1.8</v>
      </c>
      <c r="S1981" s="15">
        <f>Raw_Data!S1981</f>
        <v>0.89</v>
      </c>
      <c r="T1981" s="18">
        <f>IF(Raw_Data!T1981="",ROUND(AVERAGEIFS(Raw_Data!$T$2:$T$4001,Raw_Data!$E$2:$E$4001,E1981,Raw_Data!$D$2:$D$4001,D1981),2),IF(Raw_Data!T1981&gt;INDEX(Cleaning_Reference!$F$6:$F$13,MATCH(D1981,Cleaning_Reference!$A$6:$A$13,0)),INDEX(Cleaning_Reference!$F$6:$F$13,MATCH(D1981,Cleaning_Reference!$A$6:$A$13,0)),Raw_Data!T1981))</f>
        <v>3.13</v>
      </c>
      <c r="U1981" s="15">
        <f>Raw_Data!U1981</f>
        <v>22.29</v>
      </c>
      <c r="V1981" s="15">
        <f>Raw_Data!V1981</f>
        <v>20424</v>
      </c>
      <c r="W1981" s="15">
        <f>Raw_Data!W1981</f>
        <v>535160</v>
      </c>
      <c r="X1981" s="15">
        <f>Raw_Data!X1981</f>
        <v>455251</v>
      </c>
      <c r="Y1981" s="15">
        <f>Raw_Data!Y1981</f>
        <v>-79909</v>
      </c>
      <c r="Z1981" s="15">
        <f>Raw_Data!Z1981</f>
        <v>3166</v>
      </c>
      <c r="AA1981" s="15">
        <f>Raw_Data!AA1981</f>
        <v>7.04</v>
      </c>
      <c r="AB1981" s="15">
        <f>Raw_Data!AB1981</f>
        <v>69.5</v>
      </c>
      <c r="AC1981" s="19" t="str">
        <f>IF(Raw_Data!G1981="","Yes","No")</f>
        <v>No</v>
      </c>
      <c r="AD1981" s="19" t="str">
        <f>IF(Raw_Data!L1981="","Yes","No")</f>
        <v>No</v>
      </c>
      <c r="AE1981" s="19" t="str">
        <f>IF(Raw_Data!T1981="","Imputed",IF(Raw_Data!T1981&gt;INDEX(Cleaning_Reference!$F$6:$F$13,MATCH(D1981,Cleaning_Reference!$A$6:$A$13,0)),"Capped","Original"))</f>
        <v>Original</v>
      </c>
      <c r="AF1981" s="21">
        <f t="shared" si="30"/>
        <v>22.29</v>
      </c>
    </row>
    <row r="1982" spans="1:32" ht="15" customHeight="1" x14ac:dyDescent="0.3">
      <c r="A1982" s="20" t="str">
        <f>Raw_Data!A1982</f>
        <v>SF11981</v>
      </c>
      <c r="B1982" s="15" t="str">
        <f>Raw_Data!B1982</f>
        <v>Andhra Pradesh</v>
      </c>
      <c r="C1982" s="15" t="str">
        <f>Raw_Data!C1982</f>
        <v>Raichur</v>
      </c>
      <c r="D1982" s="15" t="str">
        <f>Raw_Data!D1982</f>
        <v>Pulses</v>
      </c>
      <c r="E1982" s="15" t="str">
        <f>Raw_Data!E1982</f>
        <v>Kharif</v>
      </c>
      <c r="F1982" s="15">
        <f>Raw_Data!F1982</f>
        <v>9.59</v>
      </c>
      <c r="G1982" s="18">
        <f>IF(Raw_Data!G1982="",ROUND(AVERAGEIFS(Raw_Data!$G$2:$G$4001,Raw_Data!$E$2:$E$4001,E1982),1),Raw_Data!G1982)</f>
        <v>652.5</v>
      </c>
      <c r="H1982" s="15">
        <f>Raw_Data!H1982</f>
        <v>27.8</v>
      </c>
      <c r="I1982" s="15">
        <f>Raw_Data!I1982</f>
        <v>72.900000000000006</v>
      </c>
      <c r="J1982" s="15">
        <f>Raw_Data!J1982</f>
        <v>8.3000000000000007</v>
      </c>
      <c r="K1982" s="15">
        <f>Raw_Data!K1982</f>
        <v>6.63</v>
      </c>
      <c r="L1982" s="18">
        <f>IF(Raw_Data!L1982="",ROUND(AVERAGEIFS(Raw_Data!$L$2:$L$4001,Raw_Data!$E$2:$E$4001,E1982),1),Raw_Data!L1982)</f>
        <v>35.299999999999997</v>
      </c>
      <c r="M1982" s="15">
        <f>Raw_Data!M1982</f>
        <v>173.1</v>
      </c>
      <c r="N1982" s="15">
        <f>Raw_Data!N1982</f>
        <v>31</v>
      </c>
      <c r="O1982" s="15">
        <f>Raw_Data!O1982</f>
        <v>103.6</v>
      </c>
      <c r="P1982" s="15" t="str">
        <f>Raw_Data!P1982</f>
        <v>Rainfed</v>
      </c>
      <c r="Q1982" s="15">
        <f>Raw_Data!Q1982</f>
        <v>216.2</v>
      </c>
      <c r="R1982" s="15">
        <f>Raw_Data!R1982</f>
        <v>5.82</v>
      </c>
      <c r="S1982" s="15">
        <f>Raw_Data!S1982</f>
        <v>0.92</v>
      </c>
      <c r="T1982" s="18">
        <f>IF(Raw_Data!T1982="",ROUND(AVERAGEIFS(Raw_Data!$T$2:$T$4001,Raw_Data!$E$2:$E$4001,E1982,Raw_Data!$D$2:$D$4001,D1982),2),IF(Raw_Data!T1982&gt;INDEX(Cleaning_Reference!$F$6:$F$13,MATCH(D1982,Cleaning_Reference!$A$6:$A$13,0)),INDEX(Cleaning_Reference!$F$6:$F$13,MATCH(D1982,Cleaning_Reference!$A$6:$A$13,0)),Raw_Data!T1982))</f>
        <v>1.54</v>
      </c>
      <c r="U1982" s="15">
        <f>Raw_Data!U1982</f>
        <v>14.77</v>
      </c>
      <c r="V1982" s="15">
        <f>Raw_Data!V1982</f>
        <v>68285</v>
      </c>
      <c r="W1982" s="15">
        <f>Raw_Data!W1982</f>
        <v>530134</v>
      </c>
      <c r="X1982" s="15">
        <f>Raw_Data!X1982</f>
        <v>1008569</v>
      </c>
      <c r="Y1982" s="15">
        <f>Raw_Data!Y1982</f>
        <v>478435</v>
      </c>
      <c r="Z1982" s="15">
        <f>Raw_Data!Z1982</f>
        <v>1783</v>
      </c>
      <c r="AA1982" s="15">
        <f>Raw_Data!AA1982</f>
        <v>8.2840000000000007</v>
      </c>
      <c r="AB1982" s="15">
        <f>Raw_Data!AB1982</f>
        <v>55</v>
      </c>
      <c r="AC1982" s="19" t="str">
        <f>IF(Raw_Data!G1982="","Yes","No")</f>
        <v>No</v>
      </c>
      <c r="AD1982" s="19" t="str">
        <f>IF(Raw_Data!L1982="","Yes","No")</f>
        <v>No</v>
      </c>
      <c r="AE1982" s="19" t="str">
        <f>IF(Raw_Data!T1982="","Imputed",IF(Raw_Data!T1982&gt;INDEX(Cleaning_Reference!$F$6:$F$13,MATCH(D1982,Cleaning_Reference!$A$6:$A$13,0)),"Capped","Original"))</f>
        <v>Original</v>
      </c>
      <c r="AF1982" s="21">
        <f t="shared" si="30"/>
        <v>14.77</v>
      </c>
    </row>
    <row r="1983" spans="1:32" ht="15" customHeight="1" x14ac:dyDescent="0.3">
      <c r="A1983" s="20" t="str">
        <f>Raw_Data!A1983</f>
        <v>SF11982</v>
      </c>
      <c r="B1983" s="15" t="str">
        <f>Raw_Data!B1983</f>
        <v>Karnataka</v>
      </c>
      <c r="C1983" s="15" t="str">
        <f>Raw_Data!C1983</f>
        <v>Krishna</v>
      </c>
      <c r="D1983" s="15" t="str">
        <f>Raw_Data!D1983</f>
        <v>Pulses</v>
      </c>
      <c r="E1983" s="15" t="str">
        <f>Raw_Data!E1983</f>
        <v>Kharif</v>
      </c>
      <c r="F1983" s="15">
        <f>Raw_Data!F1983</f>
        <v>7.67</v>
      </c>
      <c r="G1983" s="18">
        <f>IF(Raw_Data!G1983="",ROUND(AVERAGEIFS(Raw_Data!$G$2:$G$4001,Raw_Data!$E$2:$E$4001,E1983),1),Raw_Data!G1983)</f>
        <v>951.6</v>
      </c>
      <c r="H1983" s="15">
        <f>Raw_Data!H1983</f>
        <v>29</v>
      </c>
      <c r="I1983" s="15">
        <f>Raw_Data!I1983</f>
        <v>76.099999999999994</v>
      </c>
      <c r="J1983" s="15">
        <f>Raw_Data!J1983</f>
        <v>6.1</v>
      </c>
      <c r="K1983" s="15">
        <f>Raw_Data!K1983</f>
        <v>6.64</v>
      </c>
      <c r="L1983" s="18">
        <f>IF(Raw_Data!L1983="",ROUND(AVERAGEIFS(Raw_Data!$L$2:$L$4001,Raw_Data!$E$2:$E$4001,E1983),1),Raw_Data!L1983)</f>
        <v>32.6</v>
      </c>
      <c r="M1983" s="15">
        <f>Raw_Data!M1983</f>
        <v>134.69999999999999</v>
      </c>
      <c r="N1983" s="15">
        <f>Raw_Data!N1983</f>
        <v>74.3</v>
      </c>
      <c r="O1983" s="15">
        <f>Raw_Data!O1983</f>
        <v>84.3</v>
      </c>
      <c r="P1983" s="15" t="str">
        <f>Raw_Data!P1983</f>
        <v>Flood</v>
      </c>
      <c r="Q1983" s="15">
        <f>Raw_Data!Q1983</f>
        <v>231.5</v>
      </c>
      <c r="R1983" s="15">
        <f>Raw_Data!R1983</f>
        <v>6.18</v>
      </c>
      <c r="S1983" s="15">
        <f>Raw_Data!S1983</f>
        <v>0.86</v>
      </c>
      <c r="T1983" s="18">
        <f>IF(Raw_Data!T1983="",ROUND(AVERAGEIFS(Raw_Data!$T$2:$T$4001,Raw_Data!$E$2:$E$4001,E1983,Raw_Data!$D$2:$D$4001,D1983),2),IF(Raw_Data!T1983&gt;INDEX(Cleaning_Reference!$F$6:$F$13,MATCH(D1983,Cleaning_Reference!$A$6:$A$13,0)),INDEX(Cleaning_Reference!$F$6:$F$13,MATCH(D1983,Cleaning_Reference!$A$6:$A$13,0)),Raw_Data!T1983))</f>
        <v>1.37</v>
      </c>
      <c r="U1983" s="15">
        <f>Raw_Data!U1983</f>
        <v>10.51</v>
      </c>
      <c r="V1983" s="15">
        <f>Raw_Data!V1983</f>
        <v>72935</v>
      </c>
      <c r="W1983" s="15">
        <f>Raw_Data!W1983</f>
        <v>525178</v>
      </c>
      <c r="X1983" s="15">
        <f>Raw_Data!X1983</f>
        <v>766547</v>
      </c>
      <c r="Y1983" s="15">
        <f>Raw_Data!Y1983</f>
        <v>241369</v>
      </c>
      <c r="Z1983" s="15">
        <f>Raw_Data!Z1983</f>
        <v>3241</v>
      </c>
      <c r="AA1983" s="15">
        <f>Raw_Data!AA1983</f>
        <v>3.2429999999999999</v>
      </c>
      <c r="AB1983" s="15">
        <f>Raw_Data!AB1983</f>
        <v>52.1</v>
      </c>
      <c r="AC1983" s="19" t="str">
        <f>IF(Raw_Data!G1983="","Yes","No")</f>
        <v>No</v>
      </c>
      <c r="AD1983" s="19" t="str">
        <f>IF(Raw_Data!L1983="","Yes","No")</f>
        <v>No</v>
      </c>
      <c r="AE1983" s="19" t="str">
        <f>IF(Raw_Data!T1983="","Imputed",IF(Raw_Data!T1983&gt;INDEX(Cleaning_Reference!$F$6:$F$13,MATCH(D1983,Cleaning_Reference!$A$6:$A$13,0)),"Capped","Original"))</f>
        <v>Original</v>
      </c>
      <c r="AF1983" s="21">
        <f t="shared" si="30"/>
        <v>10.51</v>
      </c>
    </row>
    <row r="1984" spans="1:32" ht="15" customHeight="1" x14ac:dyDescent="0.3">
      <c r="A1984" s="20" t="str">
        <f>Raw_Data!A1984</f>
        <v>SF11983</v>
      </c>
      <c r="B1984" s="15" t="str">
        <f>Raw_Data!B1984</f>
        <v>Maharashtra</v>
      </c>
      <c r="C1984" s="15" t="str">
        <f>Raw_Data!C1984</f>
        <v>Nalgonda</v>
      </c>
      <c r="D1984" s="15" t="str">
        <f>Raw_Data!D1984</f>
        <v>Wheat</v>
      </c>
      <c r="E1984" s="15" t="str">
        <f>Raw_Data!E1984</f>
        <v>Zaid</v>
      </c>
      <c r="F1984" s="15">
        <f>Raw_Data!F1984</f>
        <v>13.6</v>
      </c>
      <c r="G1984" s="18">
        <f>IF(Raw_Data!G1984="",ROUND(AVERAGEIFS(Raw_Data!$G$2:$G$4001,Raw_Data!$E$2:$E$4001,E1984),1),Raw_Data!G1984)</f>
        <v>84</v>
      </c>
      <c r="H1984" s="15">
        <f>Raw_Data!H1984</f>
        <v>33.799999999999997</v>
      </c>
      <c r="I1984" s="15">
        <f>Raw_Data!I1984</f>
        <v>60.1</v>
      </c>
      <c r="J1984" s="15">
        <f>Raw_Data!J1984</f>
        <v>7.7</v>
      </c>
      <c r="K1984" s="15">
        <f>Raw_Data!K1984</f>
        <v>7.44</v>
      </c>
      <c r="L1984" s="18">
        <f>IF(Raw_Data!L1984="",ROUND(AVERAGEIFS(Raw_Data!$L$2:$L$4001,Raw_Data!$E$2:$E$4001,E1984),1),Raw_Data!L1984)</f>
        <v>16.899999999999999</v>
      </c>
      <c r="M1984" s="15">
        <f>Raw_Data!M1984</f>
        <v>120.5</v>
      </c>
      <c r="N1984" s="15">
        <f>Raw_Data!N1984</f>
        <v>56.4</v>
      </c>
      <c r="O1984" s="15">
        <f>Raw_Data!O1984</f>
        <v>89</v>
      </c>
      <c r="P1984" s="15" t="str">
        <f>Raw_Data!P1984</f>
        <v>Flood</v>
      </c>
      <c r="Q1984" s="15">
        <f>Raw_Data!Q1984</f>
        <v>220.1</v>
      </c>
      <c r="R1984" s="15">
        <f>Raw_Data!R1984</f>
        <v>4.96</v>
      </c>
      <c r="S1984" s="15">
        <f>Raw_Data!S1984</f>
        <v>0.95</v>
      </c>
      <c r="T1984" s="18">
        <f>IF(Raw_Data!T1984="",ROUND(AVERAGEIFS(Raw_Data!$T$2:$T$4001,Raw_Data!$E$2:$E$4001,E1984,Raw_Data!$D$2:$D$4001,D1984),2),IF(Raw_Data!T1984&gt;INDEX(Cleaning_Reference!$F$6:$F$13,MATCH(D1984,Cleaning_Reference!$A$6:$A$13,0)),INDEX(Cleaning_Reference!$F$6:$F$13,MATCH(D1984,Cleaning_Reference!$A$6:$A$13,0)),Raw_Data!T1984))</f>
        <v>0.97</v>
      </c>
      <c r="U1984" s="15">
        <f>Raw_Data!U1984</f>
        <v>13.19</v>
      </c>
      <c r="V1984" s="15">
        <f>Raw_Data!V1984</f>
        <v>24808</v>
      </c>
      <c r="W1984" s="15">
        <f>Raw_Data!W1984</f>
        <v>906143</v>
      </c>
      <c r="X1984" s="15">
        <f>Raw_Data!X1984</f>
        <v>327218</v>
      </c>
      <c r="Y1984" s="15">
        <f>Raw_Data!Y1984</f>
        <v>-578925</v>
      </c>
      <c r="Z1984" s="15">
        <f>Raw_Data!Z1984</f>
        <v>7970</v>
      </c>
      <c r="AA1984" s="15">
        <f>Raw_Data!AA1984</f>
        <v>1.655</v>
      </c>
      <c r="AB1984" s="15">
        <f>Raw_Data!AB1984</f>
        <v>30</v>
      </c>
      <c r="AC1984" s="19" t="str">
        <f>IF(Raw_Data!G1984="","Yes","No")</f>
        <v>No</v>
      </c>
      <c r="AD1984" s="19" t="str">
        <f>IF(Raw_Data!L1984="","Yes","No")</f>
        <v>No</v>
      </c>
      <c r="AE1984" s="19" t="str">
        <f>IF(Raw_Data!T1984="","Imputed",IF(Raw_Data!T1984&gt;INDEX(Cleaning_Reference!$F$6:$F$13,MATCH(D1984,Cleaning_Reference!$A$6:$A$13,0)),"Capped","Original"))</f>
        <v>Original</v>
      </c>
      <c r="AF1984" s="21">
        <f t="shared" si="30"/>
        <v>13.19</v>
      </c>
    </row>
    <row r="1985" spans="1:32" ht="15" customHeight="1" x14ac:dyDescent="0.3">
      <c r="A1985" s="20" t="str">
        <f>Raw_Data!A1985</f>
        <v>SF11984</v>
      </c>
      <c r="B1985" s="15" t="str">
        <f>Raw_Data!B1985</f>
        <v>Telangana</v>
      </c>
      <c r="C1985" s="15" t="str">
        <f>Raw_Data!C1985</f>
        <v>Indore</v>
      </c>
      <c r="D1985" s="15" t="str">
        <f>Raw_Data!D1985</f>
        <v>Cotton</v>
      </c>
      <c r="E1985" s="15" t="str">
        <f>Raw_Data!E1985</f>
        <v>Kharif</v>
      </c>
      <c r="F1985" s="15">
        <f>Raw_Data!F1985</f>
        <v>12.46</v>
      </c>
      <c r="G1985" s="18">
        <f>IF(Raw_Data!G1985="",ROUND(AVERAGEIFS(Raw_Data!$G$2:$G$4001,Raw_Data!$E$2:$E$4001,E1985),1),Raw_Data!G1985)</f>
        <v>886.4</v>
      </c>
      <c r="H1985" s="15">
        <f>Raw_Data!H1985</f>
        <v>29.4</v>
      </c>
      <c r="I1985" s="15">
        <f>Raw_Data!I1985</f>
        <v>74.5</v>
      </c>
      <c r="J1985" s="15">
        <f>Raw_Data!J1985</f>
        <v>8.1999999999999993</v>
      </c>
      <c r="K1985" s="15">
        <f>Raw_Data!K1985</f>
        <v>6.14</v>
      </c>
      <c r="L1985" s="18">
        <f>IF(Raw_Data!L1985="",ROUND(AVERAGEIFS(Raw_Data!$L$2:$L$4001,Raw_Data!$E$2:$E$4001,E1985),1),Raw_Data!L1985)</f>
        <v>28</v>
      </c>
      <c r="M1985" s="15">
        <f>Raw_Data!M1985</f>
        <v>79</v>
      </c>
      <c r="N1985" s="15">
        <f>Raw_Data!N1985</f>
        <v>46.4</v>
      </c>
      <c r="O1985" s="15">
        <f>Raw_Data!O1985</f>
        <v>113.5</v>
      </c>
      <c r="P1985" s="15" t="str">
        <f>Raw_Data!P1985</f>
        <v>Flood</v>
      </c>
      <c r="Q1985" s="15">
        <f>Raw_Data!Q1985</f>
        <v>84.9</v>
      </c>
      <c r="R1985" s="15">
        <f>Raw_Data!R1985</f>
        <v>0.5</v>
      </c>
      <c r="S1985" s="15">
        <f>Raw_Data!S1985</f>
        <v>1</v>
      </c>
      <c r="T1985" s="18">
        <f>IF(Raw_Data!T1985="",ROUND(AVERAGEIFS(Raw_Data!$T$2:$T$4001,Raw_Data!$E$2:$E$4001,E1985,Raw_Data!$D$2:$D$4001,D1985),2),IF(Raw_Data!T1985&gt;INDEX(Cleaning_Reference!$F$6:$F$13,MATCH(D1985,Cleaning_Reference!$A$6:$A$13,0)),INDEX(Cleaning_Reference!$F$6:$F$13,MATCH(D1985,Cleaning_Reference!$A$6:$A$13,0)),Raw_Data!T1985))</f>
        <v>1.39</v>
      </c>
      <c r="U1985" s="15">
        <f>Raw_Data!U1985</f>
        <v>17.32</v>
      </c>
      <c r="V1985" s="15">
        <f>Raw_Data!V1985</f>
        <v>82664</v>
      </c>
      <c r="W1985" s="15">
        <f>Raw_Data!W1985</f>
        <v>633739</v>
      </c>
      <c r="X1985" s="15">
        <f>Raw_Data!X1985</f>
        <v>1431740</v>
      </c>
      <c r="Y1985" s="15">
        <f>Raw_Data!Y1985</f>
        <v>798001</v>
      </c>
      <c r="Z1985" s="15">
        <f>Raw_Data!Z1985</f>
        <v>12522</v>
      </c>
      <c r="AA1985" s="15">
        <f>Raw_Data!AA1985</f>
        <v>1.383</v>
      </c>
      <c r="AB1985" s="15">
        <f>Raw_Data!AB1985</f>
        <v>52.6</v>
      </c>
      <c r="AC1985" s="19" t="str">
        <f>IF(Raw_Data!G1985="","Yes","No")</f>
        <v>No</v>
      </c>
      <c r="AD1985" s="19" t="str">
        <f>IF(Raw_Data!L1985="","Yes","No")</f>
        <v>No</v>
      </c>
      <c r="AE1985" s="19" t="str">
        <f>IF(Raw_Data!T1985="","Imputed",IF(Raw_Data!T1985&gt;INDEX(Cleaning_Reference!$F$6:$F$13,MATCH(D1985,Cleaning_Reference!$A$6:$A$13,0)),"Capped","Original"))</f>
        <v>Original</v>
      </c>
      <c r="AF1985" s="21">
        <f t="shared" si="30"/>
        <v>17.32</v>
      </c>
    </row>
    <row r="1986" spans="1:32" ht="15" customHeight="1" x14ac:dyDescent="0.3">
      <c r="A1986" s="20" t="str">
        <f>Raw_Data!A1986</f>
        <v>SF11985</v>
      </c>
      <c r="B1986" s="15" t="str">
        <f>Raw_Data!B1986</f>
        <v>Telangana</v>
      </c>
      <c r="C1986" s="15" t="str">
        <f>Raw_Data!C1986</f>
        <v>Nalgonda</v>
      </c>
      <c r="D1986" s="15" t="str">
        <f>Raw_Data!D1986</f>
        <v>Groundnut</v>
      </c>
      <c r="E1986" s="15" t="str">
        <f>Raw_Data!E1986</f>
        <v>Rabi</v>
      </c>
      <c r="F1986" s="15">
        <f>Raw_Data!F1986</f>
        <v>11</v>
      </c>
      <c r="G1986" s="18">
        <f>IF(Raw_Data!G1986="",ROUND(AVERAGEIFS(Raw_Data!$G$2:$G$4001,Raw_Data!$E$2:$E$4001,E1986),1),Raw_Data!G1986)</f>
        <v>310.3</v>
      </c>
      <c r="H1986" s="15">
        <f>Raw_Data!H1986</f>
        <v>24</v>
      </c>
      <c r="I1986" s="15">
        <f>Raw_Data!I1986</f>
        <v>60.5</v>
      </c>
      <c r="J1986" s="15">
        <f>Raw_Data!J1986</f>
        <v>7.9</v>
      </c>
      <c r="K1986" s="15">
        <f>Raw_Data!K1986</f>
        <v>7.4</v>
      </c>
      <c r="L1986" s="18">
        <f>IF(Raw_Data!L1986="",ROUND(AVERAGEIFS(Raw_Data!$L$2:$L$4001,Raw_Data!$E$2:$E$4001,E1986),1),Raw_Data!L1986)</f>
        <v>28.7</v>
      </c>
      <c r="M1986" s="15">
        <f>Raw_Data!M1986</f>
        <v>133.69999999999999</v>
      </c>
      <c r="N1986" s="15">
        <f>Raw_Data!N1986</f>
        <v>65.900000000000006</v>
      </c>
      <c r="O1986" s="15">
        <f>Raw_Data!O1986</f>
        <v>95.3</v>
      </c>
      <c r="P1986" s="15" t="str">
        <f>Raw_Data!P1986</f>
        <v>Drip</v>
      </c>
      <c r="Q1986" s="15">
        <f>Raw_Data!Q1986</f>
        <v>161.6</v>
      </c>
      <c r="R1986" s="15">
        <f>Raw_Data!R1986</f>
        <v>4.17</v>
      </c>
      <c r="S1986" s="15">
        <f>Raw_Data!S1986</f>
        <v>0.77</v>
      </c>
      <c r="T1986" s="18">
        <f>IF(Raw_Data!T1986="",ROUND(AVERAGEIFS(Raw_Data!$T$2:$T$4001,Raw_Data!$E$2:$E$4001,E1986,Raw_Data!$D$2:$D$4001,D1986),2),IF(Raw_Data!T1986&gt;INDEX(Cleaning_Reference!$F$6:$F$13,MATCH(D1986,Cleaning_Reference!$A$6:$A$13,0)),INDEX(Cleaning_Reference!$F$6:$F$13,MATCH(D1986,Cleaning_Reference!$A$6:$A$13,0)),Raw_Data!T1986))</f>
        <v>1.01</v>
      </c>
      <c r="U1986" s="15">
        <f>Raw_Data!U1986</f>
        <v>11.11</v>
      </c>
      <c r="V1986" s="15">
        <f>Raw_Data!V1986</f>
        <v>59081</v>
      </c>
      <c r="W1986" s="15">
        <f>Raw_Data!W1986</f>
        <v>812396</v>
      </c>
      <c r="X1986" s="15">
        <f>Raw_Data!X1986</f>
        <v>656390</v>
      </c>
      <c r="Y1986" s="15">
        <f>Raw_Data!Y1986</f>
        <v>-156006</v>
      </c>
      <c r="Z1986" s="15">
        <f>Raw_Data!Z1986</f>
        <v>5396</v>
      </c>
      <c r="AA1986" s="15">
        <f>Raw_Data!AA1986</f>
        <v>2.0590000000000002</v>
      </c>
      <c r="AB1986" s="15">
        <f>Raw_Data!AB1986</f>
        <v>46.3</v>
      </c>
      <c r="AC1986" s="19" t="str">
        <f>IF(Raw_Data!G1986="","Yes","No")</f>
        <v>No</v>
      </c>
      <c r="AD1986" s="19" t="str">
        <f>IF(Raw_Data!L1986="","Yes","No")</f>
        <v>No</v>
      </c>
      <c r="AE1986" s="19" t="str">
        <f>IF(Raw_Data!T1986="","Imputed",IF(Raw_Data!T1986&gt;INDEX(Cleaning_Reference!$F$6:$F$13,MATCH(D1986,Cleaning_Reference!$A$6:$A$13,0)),"Capped","Original"))</f>
        <v>Original</v>
      </c>
      <c r="AF1986" s="21">
        <f t="shared" ref="AF1986:AF2049" si="31">ROUND(T1986*F1986,2)</f>
        <v>11.11</v>
      </c>
    </row>
    <row r="1987" spans="1:32" ht="15" customHeight="1" x14ac:dyDescent="0.3">
      <c r="A1987" s="20" t="str">
        <f>Raw_Data!A1987</f>
        <v>SF11986</v>
      </c>
      <c r="B1987" s="15" t="str">
        <f>Raw_Data!B1987</f>
        <v>Tamil Nadu</v>
      </c>
      <c r="C1987" s="15" t="str">
        <f>Raw_Data!C1987</f>
        <v>Indore</v>
      </c>
      <c r="D1987" s="15" t="str">
        <f>Raw_Data!D1987</f>
        <v>Maize</v>
      </c>
      <c r="E1987" s="15" t="str">
        <f>Raw_Data!E1987</f>
        <v>Kharif</v>
      </c>
      <c r="F1987" s="15">
        <f>Raw_Data!F1987</f>
        <v>9.24</v>
      </c>
      <c r="G1987" s="18">
        <f>IF(Raw_Data!G1987="",ROUND(AVERAGEIFS(Raw_Data!$G$2:$G$4001,Raw_Data!$E$2:$E$4001,E1987),1),Raw_Data!G1987)</f>
        <v>690.5</v>
      </c>
      <c r="H1987" s="15">
        <f>Raw_Data!H1987</f>
        <v>30.3</v>
      </c>
      <c r="I1987" s="15">
        <f>Raw_Data!I1987</f>
        <v>81.2</v>
      </c>
      <c r="J1987" s="15">
        <f>Raw_Data!J1987</f>
        <v>7.3</v>
      </c>
      <c r="K1987" s="15">
        <f>Raw_Data!K1987</f>
        <v>7.79</v>
      </c>
      <c r="L1987" s="18">
        <f>IF(Raw_Data!L1987="",ROUND(AVERAGEIFS(Raw_Data!$L$2:$L$4001,Raw_Data!$E$2:$E$4001,E1987),1),Raw_Data!L1987)</f>
        <v>34.700000000000003</v>
      </c>
      <c r="M1987" s="15">
        <f>Raw_Data!M1987</f>
        <v>117.5</v>
      </c>
      <c r="N1987" s="15">
        <f>Raw_Data!N1987</f>
        <v>34.799999999999997</v>
      </c>
      <c r="O1987" s="15">
        <f>Raw_Data!O1987</f>
        <v>114.6</v>
      </c>
      <c r="P1987" s="15" t="str">
        <f>Raw_Data!P1987</f>
        <v>Flood</v>
      </c>
      <c r="Q1987" s="15">
        <f>Raw_Data!Q1987</f>
        <v>200</v>
      </c>
      <c r="R1987" s="15">
        <f>Raw_Data!R1987</f>
        <v>2.98</v>
      </c>
      <c r="S1987" s="15">
        <f>Raw_Data!S1987</f>
        <v>0.68</v>
      </c>
      <c r="T1987" s="18">
        <f>IF(Raw_Data!T1987="",ROUND(AVERAGEIFS(Raw_Data!$T$2:$T$4001,Raw_Data!$E$2:$E$4001,E1987,Raw_Data!$D$2:$D$4001,D1987),2),IF(Raw_Data!T1987&gt;INDEX(Cleaning_Reference!$F$6:$F$13,MATCH(D1987,Cleaning_Reference!$A$6:$A$13,0)),INDEX(Cleaning_Reference!$F$6:$F$13,MATCH(D1987,Cleaning_Reference!$A$6:$A$13,0)),Raw_Data!T1987))</f>
        <v>1.1399999999999999</v>
      </c>
      <c r="U1987" s="15">
        <f>Raw_Data!U1987</f>
        <v>10.53</v>
      </c>
      <c r="V1987" s="15">
        <f>Raw_Data!V1987</f>
        <v>23289</v>
      </c>
      <c r="W1987" s="15">
        <f>Raw_Data!W1987</f>
        <v>695967</v>
      </c>
      <c r="X1987" s="15">
        <f>Raw_Data!X1987</f>
        <v>245233</v>
      </c>
      <c r="Y1987" s="15">
        <f>Raw_Data!Y1987</f>
        <v>-450734</v>
      </c>
      <c r="Z1987" s="15">
        <f>Raw_Data!Z1987</f>
        <v>6434</v>
      </c>
      <c r="AA1987" s="15">
        <f>Raw_Data!AA1987</f>
        <v>1.637</v>
      </c>
      <c r="AB1987" s="15">
        <f>Raw_Data!AB1987</f>
        <v>64.2</v>
      </c>
      <c r="AC1987" s="19" t="str">
        <f>IF(Raw_Data!G1987="","Yes","No")</f>
        <v>No</v>
      </c>
      <c r="AD1987" s="19" t="str">
        <f>IF(Raw_Data!L1987="","Yes","No")</f>
        <v>No</v>
      </c>
      <c r="AE1987" s="19" t="str">
        <f>IF(Raw_Data!T1987="","Imputed",IF(Raw_Data!T1987&gt;INDEX(Cleaning_Reference!$F$6:$F$13,MATCH(D1987,Cleaning_Reference!$A$6:$A$13,0)),"Capped","Original"))</f>
        <v>Original</v>
      </c>
      <c r="AF1987" s="21">
        <f t="shared" si="31"/>
        <v>10.53</v>
      </c>
    </row>
    <row r="1988" spans="1:32" ht="15" customHeight="1" x14ac:dyDescent="0.3">
      <c r="A1988" s="20" t="str">
        <f>Raw_Data!A1988</f>
        <v>SF11987</v>
      </c>
      <c r="B1988" s="15" t="str">
        <f>Raw_Data!B1988</f>
        <v>Gujarat</v>
      </c>
      <c r="C1988" s="15" t="str">
        <f>Raw_Data!C1988</f>
        <v>Guntur</v>
      </c>
      <c r="D1988" s="15" t="str">
        <f>Raw_Data!D1988</f>
        <v>Sugarcane</v>
      </c>
      <c r="E1988" s="15" t="str">
        <f>Raw_Data!E1988</f>
        <v>Rabi</v>
      </c>
      <c r="F1988" s="15">
        <f>Raw_Data!F1988</f>
        <v>7.27</v>
      </c>
      <c r="G1988" s="18">
        <f>IF(Raw_Data!G1988="",ROUND(AVERAGEIFS(Raw_Data!$G$2:$G$4001,Raw_Data!$E$2:$E$4001,E1988),1),Raw_Data!G1988)</f>
        <v>315.3</v>
      </c>
      <c r="H1988" s="15">
        <f>Raw_Data!H1988</f>
        <v>24.5</v>
      </c>
      <c r="I1988" s="15">
        <f>Raw_Data!I1988</f>
        <v>56</v>
      </c>
      <c r="J1988" s="15">
        <f>Raw_Data!J1988</f>
        <v>6.9</v>
      </c>
      <c r="K1988" s="15">
        <f>Raw_Data!K1988</f>
        <v>5.74</v>
      </c>
      <c r="L1988" s="18">
        <f>IF(Raw_Data!L1988="",ROUND(AVERAGEIFS(Raw_Data!$L$2:$L$4001,Raw_Data!$E$2:$E$4001,E1988),1),Raw_Data!L1988)</f>
        <v>20.9</v>
      </c>
      <c r="M1988" s="15">
        <f>Raw_Data!M1988</f>
        <v>109.7</v>
      </c>
      <c r="N1988" s="15">
        <f>Raw_Data!N1988</f>
        <v>58.8</v>
      </c>
      <c r="O1988" s="15">
        <f>Raw_Data!O1988</f>
        <v>39.9</v>
      </c>
      <c r="P1988" s="15" t="str">
        <f>Raw_Data!P1988</f>
        <v>Sprinkler</v>
      </c>
      <c r="Q1988" s="15">
        <f>Raw_Data!Q1988</f>
        <v>202.5</v>
      </c>
      <c r="R1988" s="15">
        <f>Raw_Data!R1988</f>
        <v>6.59</v>
      </c>
      <c r="S1988" s="15">
        <f>Raw_Data!S1988</f>
        <v>0.73</v>
      </c>
      <c r="T1988" s="18">
        <f>IF(Raw_Data!T1988="",ROUND(AVERAGEIFS(Raw_Data!$T$2:$T$4001,Raw_Data!$E$2:$E$4001,E1988,Raw_Data!$D$2:$D$4001,D1988),2),IF(Raw_Data!T1988&gt;INDEX(Cleaning_Reference!$F$6:$F$13,MATCH(D1988,Cleaning_Reference!$A$6:$A$13,0)),INDEX(Cleaning_Reference!$F$6:$F$13,MATCH(D1988,Cleaning_Reference!$A$6:$A$13,0)),Raw_Data!T1988))</f>
        <v>17.670000000000002</v>
      </c>
      <c r="U1988" s="15">
        <f>Raw_Data!U1988</f>
        <v>128.46</v>
      </c>
      <c r="V1988" s="15">
        <f>Raw_Data!V1988</f>
        <v>3823</v>
      </c>
      <c r="W1988" s="15">
        <f>Raw_Data!W1988</f>
        <v>463536</v>
      </c>
      <c r="X1988" s="15">
        <f>Raw_Data!X1988</f>
        <v>491103</v>
      </c>
      <c r="Y1988" s="15">
        <f>Raw_Data!Y1988</f>
        <v>27567</v>
      </c>
      <c r="Z1988" s="15">
        <f>Raw_Data!Z1988</f>
        <v>12599</v>
      </c>
      <c r="AA1988" s="15">
        <f>Raw_Data!AA1988</f>
        <v>10.196</v>
      </c>
      <c r="AB1988" s="15">
        <f>Raw_Data!AB1988</f>
        <v>30.2</v>
      </c>
      <c r="AC1988" s="19" t="str">
        <f>IF(Raw_Data!G1988="","Yes","No")</f>
        <v>No</v>
      </c>
      <c r="AD1988" s="19" t="str">
        <f>IF(Raw_Data!L1988="","Yes","No")</f>
        <v>No</v>
      </c>
      <c r="AE1988" s="19" t="str">
        <f>IF(Raw_Data!T1988="","Imputed",IF(Raw_Data!T1988&gt;INDEX(Cleaning_Reference!$F$6:$F$13,MATCH(D1988,Cleaning_Reference!$A$6:$A$13,0)),"Capped","Original"))</f>
        <v>Original</v>
      </c>
      <c r="AF1988" s="21">
        <f t="shared" si="31"/>
        <v>128.46</v>
      </c>
    </row>
    <row r="1989" spans="1:32" ht="15" customHeight="1" x14ac:dyDescent="0.3">
      <c r="A1989" s="20" t="str">
        <f>Raw_Data!A1989</f>
        <v>SF11988</v>
      </c>
      <c r="B1989" s="15" t="str">
        <f>Raw_Data!B1989</f>
        <v>Punjab</v>
      </c>
      <c r="C1989" s="15" t="str">
        <f>Raw_Data!C1989</f>
        <v>Warangal</v>
      </c>
      <c r="D1989" s="15" t="str">
        <f>Raw_Data!D1989</f>
        <v>Cotton</v>
      </c>
      <c r="E1989" s="15" t="str">
        <f>Raw_Data!E1989</f>
        <v>Kharif</v>
      </c>
      <c r="F1989" s="15">
        <f>Raw_Data!F1989</f>
        <v>13.09</v>
      </c>
      <c r="G1989" s="18">
        <f>IF(Raw_Data!G1989="",ROUND(AVERAGEIFS(Raw_Data!$G$2:$G$4001,Raw_Data!$E$2:$E$4001,E1989),1),Raw_Data!G1989)</f>
        <v>457.4</v>
      </c>
      <c r="H1989" s="15">
        <f>Raw_Data!H1989</f>
        <v>27.4</v>
      </c>
      <c r="I1989" s="15">
        <f>Raw_Data!I1989</f>
        <v>81.900000000000006</v>
      </c>
      <c r="J1989" s="15">
        <f>Raw_Data!J1989</f>
        <v>7</v>
      </c>
      <c r="K1989" s="15">
        <f>Raw_Data!K1989</f>
        <v>6.83</v>
      </c>
      <c r="L1989" s="18">
        <f>IF(Raw_Data!L1989="",ROUND(AVERAGEIFS(Raw_Data!$L$2:$L$4001,Raw_Data!$E$2:$E$4001,E1989),1),Raw_Data!L1989)</f>
        <v>30.6</v>
      </c>
      <c r="M1989" s="15">
        <f>Raw_Data!M1989</f>
        <v>110</v>
      </c>
      <c r="N1989" s="15">
        <f>Raw_Data!N1989</f>
        <v>41.1</v>
      </c>
      <c r="O1989" s="15">
        <f>Raw_Data!O1989</f>
        <v>157.4</v>
      </c>
      <c r="P1989" s="15" t="str">
        <f>Raw_Data!P1989</f>
        <v>Rainfed</v>
      </c>
      <c r="Q1989" s="15">
        <f>Raw_Data!Q1989</f>
        <v>315.3</v>
      </c>
      <c r="R1989" s="15">
        <f>Raw_Data!R1989</f>
        <v>6.47</v>
      </c>
      <c r="S1989" s="15">
        <f>Raw_Data!S1989</f>
        <v>0.68</v>
      </c>
      <c r="T1989" s="18">
        <f>IF(Raw_Data!T1989="",ROUND(AVERAGEIFS(Raw_Data!$T$2:$T$4001,Raw_Data!$E$2:$E$4001,E1989,Raw_Data!$D$2:$D$4001,D1989),2),IF(Raw_Data!T1989&gt;INDEX(Cleaning_Reference!$F$6:$F$13,MATCH(D1989,Cleaning_Reference!$A$6:$A$13,0)),INDEX(Cleaning_Reference!$F$6:$F$13,MATCH(D1989,Cleaning_Reference!$A$6:$A$13,0)),Raw_Data!T1989))</f>
        <v>1.93</v>
      </c>
      <c r="U1989" s="15">
        <f>Raw_Data!U1989</f>
        <v>25.26</v>
      </c>
      <c r="V1989" s="15">
        <f>Raw_Data!V1989</f>
        <v>67195</v>
      </c>
      <c r="W1989" s="15">
        <f>Raw_Data!W1989</f>
        <v>964413</v>
      </c>
      <c r="X1989" s="15">
        <f>Raw_Data!X1989</f>
        <v>1697346</v>
      </c>
      <c r="Y1989" s="15">
        <f>Raw_Data!Y1989</f>
        <v>732933</v>
      </c>
      <c r="Z1989" s="15">
        <f>Raw_Data!Z1989</f>
        <v>4172</v>
      </c>
      <c r="AA1989" s="15">
        <f>Raw_Data!AA1989</f>
        <v>6.0549999999999997</v>
      </c>
      <c r="AB1989" s="15">
        <f>Raw_Data!AB1989</f>
        <v>53</v>
      </c>
      <c r="AC1989" s="19" t="str">
        <f>IF(Raw_Data!G1989="","Yes","No")</f>
        <v>No</v>
      </c>
      <c r="AD1989" s="19" t="str">
        <f>IF(Raw_Data!L1989="","Yes","No")</f>
        <v>No</v>
      </c>
      <c r="AE1989" s="19" t="str">
        <f>IF(Raw_Data!T1989="","Imputed",IF(Raw_Data!T1989&gt;INDEX(Cleaning_Reference!$F$6:$F$13,MATCH(D1989,Cleaning_Reference!$A$6:$A$13,0)),"Capped","Original"))</f>
        <v>Original</v>
      </c>
      <c r="AF1989" s="21">
        <f t="shared" si="31"/>
        <v>25.26</v>
      </c>
    </row>
    <row r="1990" spans="1:32" ht="15" customHeight="1" x14ac:dyDescent="0.3">
      <c r="A1990" s="20" t="str">
        <f>Raw_Data!A1990</f>
        <v>SF11989</v>
      </c>
      <c r="B1990" s="15" t="str">
        <f>Raw_Data!B1990</f>
        <v>Andhra Pradesh</v>
      </c>
      <c r="C1990" s="15" t="str">
        <f>Raw_Data!C1990</f>
        <v>Guntur</v>
      </c>
      <c r="D1990" s="15" t="str">
        <f>Raw_Data!D1990</f>
        <v>Rice</v>
      </c>
      <c r="E1990" s="15" t="str">
        <f>Raw_Data!E1990</f>
        <v>Kharif</v>
      </c>
      <c r="F1990" s="15">
        <f>Raw_Data!F1990</f>
        <v>9.27</v>
      </c>
      <c r="G1990" s="18">
        <f>IF(Raw_Data!G1990="",ROUND(AVERAGEIFS(Raw_Data!$G$2:$G$4001,Raw_Data!$E$2:$E$4001,E1990),1),Raw_Data!G1990)</f>
        <v>940.8</v>
      </c>
      <c r="H1990" s="15">
        <f>Raw_Data!H1990</f>
        <v>25.3</v>
      </c>
      <c r="I1990" s="15">
        <f>Raw_Data!I1990</f>
        <v>75</v>
      </c>
      <c r="J1990" s="15">
        <f>Raw_Data!J1990</f>
        <v>7.1</v>
      </c>
      <c r="K1990" s="15">
        <f>Raw_Data!K1990</f>
        <v>6.76</v>
      </c>
      <c r="L1990" s="18">
        <f>IF(Raw_Data!L1990="",ROUND(AVERAGEIFS(Raw_Data!$L$2:$L$4001,Raw_Data!$E$2:$E$4001,E1990),1),Raw_Data!L1990)</f>
        <v>23.4</v>
      </c>
      <c r="M1990" s="15">
        <f>Raw_Data!M1990</f>
        <v>99</v>
      </c>
      <c r="N1990" s="15">
        <f>Raw_Data!N1990</f>
        <v>78.3</v>
      </c>
      <c r="O1990" s="15">
        <f>Raw_Data!O1990</f>
        <v>104.2</v>
      </c>
      <c r="P1990" s="15" t="str">
        <f>Raw_Data!P1990</f>
        <v>Rainfed</v>
      </c>
      <c r="Q1990" s="15">
        <f>Raw_Data!Q1990</f>
        <v>92.3</v>
      </c>
      <c r="R1990" s="15">
        <f>Raw_Data!R1990</f>
        <v>5.35</v>
      </c>
      <c r="S1990" s="15">
        <f>Raw_Data!S1990</f>
        <v>0.68</v>
      </c>
      <c r="T1990" s="18">
        <f>IF(Raw_Data!T1990="",ROUND(AVERAGEIFS(Raw_Data!$T$2:$T$4001,Raw_Data!$E$2:$E$4001,E1990,Raw_Data!$D$2:$D$4001,D1990),2),IF(Raw_Data!T1990&gt;INDEX(Cleaning_Reference!$F$6:$F$13,MATCH(D1990,Cleaning_Reference!$A$6:$A$13,0)),INDEX(Cleaning_Reference!$F$6:$F$13,MATCH(D1990,Cleaning_Reference!$A$6:$A$13,0)),Raw_Data!T1990))</f>
        <v>3.17</v>
      </c>
      <c r="U1990" s="15">
        <f>Raw_Data!U1990</f>
        <v>29.39</v>
      </c>
      <c r="V1990" s="15">
        <f>Raw_Data!V1990</f>
        <v>21905</v>
      </c>
      <c r="W1990" s="15">
        <f>Raw_Data!W1990</f>
        <v>507333</v>
      </c>
      <c r="X1990" s="15">
        <f>Raw_Data!X1990</f>
        <v>643788</v>
      </c>
      <c r="Y1990" s="15">
        <f>Raw_Data!Y1990</f>
        <v>136455</v>
      </c>
      <c r="Z1990" s="15">
        <f>Raw_Data!Z1990</f>
        <v>7498</v>
      </c>
      <c r="AA1990" s="15">
        <f>Raw_Data!AA1990</f>
        <v>3.92</v>
      </c>
      <c r="AB1990" s="15">
        <f>Raw_Data!AB1990</f>
        <v>67.7</v>
      </c>
      <c r="AC1990" s="19" t="str">
        <f>IF(Raw_Data!G1990="","Yes","No")</f>
        <v>No</v>
      </c>
      <c r="AD1990" s="19" t="str">
        <f>IF(Raw_Data!L1990="","Yes","No")</f>
        <v>No</v>
      </c>
      <c r="AE1990" s="19" t="str">
        <f>IF(Raw_Data!T1990="","Imputed",IF(Raw_Data!T1990&gt;INDEX(Cleaning_Reference!$F$6:$F$13,MATCH(D1990,Cleaning_Reference!$A$6:$A$13,0)),"Capped","Original"))</f>
        <v>Original</v>
      </c>
      <c r="AF1990" s="21">
        <f t="shared" si="31"/>
        <v>29.39</v>
      </c>
    </row>
    <row r="1991" spans="1:32" ht="15" customHeight="1" x14ac:dyDescent="0.3">
      <c r="A1991" s="20" t="str">
        <f>Raw_Data!A1991</f>
        <v>SF11990</v>
      </c>
      <c r="B1991" s="15" t="str">
        <f>Raw_Data!B1991</f>
        <v>Gujarat</v>
      </c>
      <c r="C1991" s="15" t="str">
        <f>Raw_Data!C1991</f>
        <v>Rajkot</v>
      </c>
      <c r="D1991" s="15" t="str">
        <f>Raw_Data!D1991</f>
        <v>Wheat</v>
      </c>
      <c r="E1991" s="15" t="str">
        <f>Raw_Data!E1991</f>
        <v>Rabi</v>
      </c>
      <c r="F1991" s="15">
        <f>Raw_Data!F1991</f>
        <v>15</v>
      </c>
      <c r="G1991" s="18">
        <f>IF(Raw_Data!G1991="",ROUND(AVERAGEIFS(Raw_Data!$G$2:$G$4001,Raw_Data!$E$2:$E$4001,E1991),1),Raw_Data!G1991)</f>
        <v>380.8</v>
      </c>
      <c r="H1991" s="15">
        <f>Raw_Data!H1991</f>
        <v>21.8</v>
      </c>
      <c r="I1991" s="15">
        <f>Raw_Data!I1991</f>
        <v>58.7</v>
      </c>
      <c r="J1991" s="15">
        <f>Raw_Data!J1991</f>
        <v>7.9</v>
      </c>
      <c r="K1991" s="15">
        <f>Raw_Data!K1991</f>
        <v>6.6</v>
      </c>
      <c r="L1991" s="18">
        <f>IF(Raw_Data!L1991="",ROUND(AVERAGEIFS(Raw_Data!$L$2:$L$4001,Raw_Data!$E$2:$E$4001,E1991),1),Raw_Data!L1991)</f>
        <v>20.399999999999999</v>
      </c>
      <c r="M1991" s="15">
        <f>Raw_Data!M1991</f>
        <v>77.599999999999994</v>
      </c>
      <c r="N1991" s="15">
        <f>Raw_Data!N1991</f>
        <v>60.3</v>
      </c>
      <c r="O1991" s="15">
        <f>Raw_Data!O1991</f>
        <v>98.2</v>
      </c>
      <c r="P1991" s="15" t="str">
        <f>Raw_Data!P1991</f>
        <v>Sprinkler</v>
      </c>
      <c r="Q1991" s="15">
        <f>Raw_Data!Q1991</f>
        <v>260</v>
      </c>
      <c r="R1991" s="15">
        <f>Raw_Data!R1991</f>
        <v>6.31</v>
      </c>
      <c r="S1991" s="15">
        <f>Raw_Data!S1991</f>
        <v>0.92</v>
      </c>
      <c r="T1991" s="18">
        <f>IF(Raw_Data!T1991="",ROUND(AVERAGEIFS(Raw_Data!$T$2:$T$4001,Raw_Data!$E$2:$E$4001,E1991,Raw_Data!$D$2:$D$4001,D1991),2),IF(Raw_Data!T1991&gt;INDEX(Cleaning_Reference!$F$6:$F$13,MATCH(D1991,Cleaning_Reference!$A$6:$A$13,0)),INDEX(Cleaning_Reference!$F$6:$F$13,MATCH(D1991,Cleaning_Reference!$A$6:$A$13,0)),Raw_Data!T1991))</f>
        <v>2.78</v>
      </c>
      <c r="U1991" s="15">
        <f>Raw_Data!U1991</f>
        <v>41.7</v>
      </c>
      <c r="V1991" s="15">
        <f>Raw_Data!V1991</f>
        <v>24672</v>
      </c>
      <c r="W1991" s="15">
        <f>Raw_Data!W1991</f>
        <v>1349990</v>
      </c>
      <c r="X1991" s="15">
        <f>Raw_Data!X1991</f>
        <v>1028822</v>
      </c>
      <c r="Y1991" s="15">
        <f>Raw_Data!Y1991</f>
        <v>-321168</v>
      </c>
      <c r="Z1991" s="15">
        <f>Raw_Data!Z1991</f>
        <v>7887</v>
      </c>
      <c r="AA1991" s="15">
        <f>Raw_Data!AA1991</f>
        <v>5.2869999999999999</v>
      </c>
      <c r="AB1991" s="15">
        <f>Raw_Data!AB1991</f>
        <v>37.6</v>
      </c>
      <c r="AC1991" s="19" t="str">
        <f>IF(Raw_Data!G1991="","Yes","No")</f>
        <v>No</v>
      </c>
      <c r="AD1991" s="19" t="str">
        <f>IF(Raw_Data!L1991="","Yes","No")</f>
        <v>No</v>
      </c>
      <c r="AE1991" s="19" t="str">
        <f>IF(Raw_Data!T1991="","Imputed",IF(Raw_Data!T1991&gt;INDEX(Cleaning_Reference!$F$6:$F$13,MATCH(D1991,Cleaning_Reference!$A$6:$A$13,0)),"Capped","Original"))</f>
        <v>Original</v>
      </c>
      <c r="AF1991" s="21">
        <f t="shared" si="31"/>
        <v>41.7</v>
      </c>
    </row>
    <row r="1992" spans="1:32" ht="15" customHeight="1" x14ac:dyDescent="0.3">
      <c r="A1992" s="20" t="str">
        <f>Raw_Data!A1992</f>
        <v>SF11991</v>
      </c>
      <c r="B1992" s="15" t="str">
        <f>Raw_Data!B1992</f>
        <v>Punjab</v>
      </c>
      <c r="C1992" s="15" t="str">
        <f>Raw_Data!C1992</f>
        <v>Nalgonda</v>
      </c>
      <c r="D1992" s="15" t="str">
        <f>Raw_Data!D1992</f>
        <v>Groundnut</v>
      </c>
      <c r="E1992" s="15" t="str">
        <f>Raw_Data!E1992</f>
        <v>Kharif</v>
      </c>
      <c r="F1992" s="15">
        <f>Raw_Data!F1992</f>
        <v>8.69</v>
      </c>
      <c r="G1992" s="18">
        <f>IF(Raw_Data!G1992="",ROUND(AVERAGEIFS(Raw_Data!$G$2:$G$4001,Raw_Data!$E$2:$E$4001,E1992),1),Raw_Data!G1992)</f>
        <v>950.2</v>
      </c>
      <c r="H1992" s="15">
        <f>Raw_Data!H1992</f>
        <v>30.1</v>
      </c>
      <c r="I1992" s="15">
        <f>Raw_Data!I1992</f>
        <v>67.2</v>
      </c>
      <c r="J1992" s="15">
        <f>Raw_Data!J1992</f>
        <v>6</v>
      </c>
      <c r="K1992" s="15">
        <f>Raw_Data!K1992</f>
        <v>6.82</v>
      </c>
      <c r="L1992" s="18">
        <f>IF(Raw_Data!L1992="",ROUND(AVERAGEIFS(Raw_Data!$L$2:$L$4001,Raw_Data!$E$2:$E$4001,E1992),1),Raw_Data!L1992)</f>
        <v>36.200000000000003</v>
      </c>
      <c r="M1992" s="15">
        <f>Raw_Data!M1992</f>
        <v>143.4</v>
      </c>
      <c r="N1992" s="15">
        <f>Raw_Data!N1992</f>
        <v>82.6</v>
      </c>
      <c r="O1992" s="15">
        <f>Raw_Data!O1992</f>
        <v>88.6</v>
      </c>
      <c r="P1992" s="15" t="str">
        <f>Raw_Data!P1992</f>
        <v>Rainfed</v>
      </c>
      <c r="Q1992" s="15">
        <f>Raw_Data!Q1992</f>
        <v>130.1</v>
      </c>
      <c r="R1992" s="15">
        <f>Raw_Data!R1992</f>
        <v>4.82</v>
      </c>
      <c r="S1992" s="15">
        <f>Raw_Data!S1992</f>
        <v>0.9</v>
      </c>
      <c r="T1992" s="18">
        <f>IF(Raw_Data!T1992="",ROUND(AVERAGEIFS(Raw_Data!$T$2:$T$4001,Raw_Data!$E$2:$E$4001,E1992,Raw_Data!$D$2:$D$4001,D1992),2),IF(Raw_Data!T1992&gt;INDEX(Cleaning_Reference!$F$6:$F$13,MATCH(D1992,Cleaning_Reference!$A$6:$A$13,0)),INDEX(Cleaning_Reference!$F$6:$F$13,MATCH(D1992,Cleaning_Reference!$A$6:$A$13,0)),Raw_Data!T1992))</f>
        <v>1.52</v>
      </c>
      <c r="U1992" s="15">
        <f>Raw_Data!U1992</f>
        <v>13.21</v>
      </c>
      <c r="V1992" s="15">
        <f>Raw_Data!V1992</f>
        <v>57081</v>
      </c>
      <c r="W1992" s="15">
        <f>Raw_Data!W1992</f>
        <v>492835</v>
      </c>
      <c r="X1992" s="15">
        <f>Raw_Data!X1992</f>
        <v>754040</v>
      </c>
      <c r="Y1992" s="15">
        <f>Raw_Data!Y1992</f>
        <v>261205</v>
      </c>
      <c r="Z1992" s="15">
        <f>Raw_Data!Z1992</f>
        <v>2384</v>
      </c>
      <c r="AA1992" s="15">
        <f>Raw_Data!AA1992</f>
        <v>5.5410000000000004</v>
      </c>
      <c r="AB1992" s="15">
        <f>Raw_Data!AB1992</f>
        <v>55.5</v>
      </c>
      <c r="AC1992" s="19" t="str">
        <f>IF(Raw_Data!G1992="","Yes","No")</f>
        <v>No</v>
      </c>
      <c r="AD1992" s="19" t="str">
        <f>IF(Raw_Data!L1992="","Yes","No")</f>
        <v>No</v>
      </c>
      <c r="AE1992" s="19" t="str">
        <f>IF(Raw_Data!T1992="","Imputed",IF(Raw_Data!T1992&gt;INDEX(Cleaning_Reference!$F$6:$F$13,MATCH(D1992,Cleaning_Reference!$A$6:$A$13,0)),"Capped","Original"))</f>
        <v>Original</v>
      </c>
      <c r="AF1992" s="21">
        <f t="shared" si="31"/>
        <v>13.21</v>
      </c>
    </row>
    <row r="1993" spans="1:32" ht="15" customHeight="1" x14ac:dyDescent="0.3">
      <c r="A1993" s="20" t="str">
        <f>Raw_Data!A1993</f>
        <v>SF11992</v>
      </c>
      <c r="B1993" s="15" t="str">
        <f>Raw_Data!B1993</f>
        <v>Madhya Pradesh</v>
      </c>
      <c r="C1993" s="15" t="str">
        <f>Raw_Data!C1993</f>
        <v>Nashik</v>
      </c>
      <c r="D1993" s="15" t="str">
        <f>Raw_Data!D1993</f>
        <v>Cotton</v>
      </c>
      <c r="E1993" s="15" t="str">
        <f>Raw_Data!E1993</f>
        <v>Kharif</v>
      </c>
      <c r="F1993" s="15">
        <f>Raw_Data!F1993</f>
        <v>3.93</v>
      </c>
      <c r="G1993" s="18">
        <f>IF(Raw_Data!G1993="",ROUND(AVERAGEIFS(Raw_Data!$G$2:$G$4001,Raw_Data!$E$2:$E$4001,E1993),1),Raw_Data!G1993)</f>
        <v>600.79999999999995</v>
      </c>
      <c r="H1993" s="15">
        <f>Raw_Data!H1993</f>
        <v>27.2</v>
      </c>
      <c r="I1993" s="15">
        <f>Raw_Data!I1993</f>
        <v>72.599999999999994</v>
      </c>
      <c r="J1993" s="15">
        <f>Raw_Data!J1993</f>
        <v>7.6</v>
      </c>
      <c r="K1993" s="15">
        <f>Raw_Data!K1993</f>
        <v>7.73</v>
      </c>
      <c r="L1993" s="18">
        <f>IF(Raw_Data!L1993="",ROUND(AVERAGEIFS(Raw_Data!$L$2:$L$4001,Raw_Data!$E$2:$E$4001,E1993),1),Raw_Data!L1993)</f>
        <v>34.9</v>
      </c>
      <c r="M1993" s="15">
        <f>Raw_Data!M1993</f>
        <v>84.7</v>
      </c>
      <c r="N1993" s="15">
        <f>Raw_Data!N1993</f>
        <v>42.3</v>
      </c>
      <c r="O1993" s="15">
        <f>Raw_Data!O1993</f>
        <v>99</v>
      </c>
      <c r="P1993" s="15" t="str">
        <f>Raw_Data!P1993</f>
        <v>Drip</v>
      </c>
      <c r="Q1993" s="15">
        <f>Raw_Data!Q1993</f>
        <v>203.5</v>
      </c>
      <c r="R1993" s="15">
        <f>Raw_Data!R1993</f>
        <v>7.44</v>
      </c>
      <c r="S1993" s="15">
        <f>Raw_Data!S1993</f>
        <v>0.83</v>
      </c>
      <c r="T1993" s="18">
        <f>IF(Raw_Data!T1993="",ROUND(AVERAGEIFS(Raw_Data!$T$2:$T$4001,Raw_Data!$E$2:$E$4001,E1993,Raw_Data!$D$2:$D$4001,D1993),2),IF(Raw_Data!T1993&gt;INDEX(Cleaning_Reference!$F$6:$F$13,MATCH(D1993,Cleaning_Reference!$A$6:$A$13,0)),INDEX(Cleaning_Reference!$F$6:$F$13,MATCH(D1993,Cleaning_Reference!$A$6:$A$13,0)),Raw_Data!T1993))</f>
        <v>0.54</v>
      </c>
      <c r="U1993" s="15">
        <f>Raw_Data!U1993</f>
        <v>2.12</v>
      </c>
      <c r="V1993" s="15">
        <f>Raw_Data!V1993</f>
        <v>61727</v>
      </c>
      <c r="W1993" s="15">
        <f>Raw_Data!W1993</f>
        <v>272931</v>
      </c>
      <c r="X1993" s="15">
        <f>Raw_Data!X1993</f>
        <v>130861</v>
      </c>
      <c r="Y1993" s="15">
        <f>Raw_Data!Y1993</f>
        <v>-142070</v>
      </c>
      <c r="Z1993" s="15">
        <f>Raw_Data!Z1993</f>
        <v>2765</v>
      </c>
      <c r="AA1993" s="15">
        <f>Raw_Data!AA1993</f>
        <v>0.76700000000000002</v>
      </c>
      <c r="AB1993" s="15">
        <f>Raw_Data!AB1993</f>
        <v>36.700000000000003</v>
      </c>
      <c r="AC1993" s="19" t="str">
        <f>IF(Raw_Data!G1993="","Yes","No")</f>
        <v>No</v>
      </c>
      <c r="AD1993" s="19" t="str">
        <f>IF(Raw_Data!L1993="","Yes","No")</f>
        <v>No</v>
      </c>
      <c r="AE1993" s="19" t="str">
        <f>IF(Raw_Data!T1993="","Imputed",IF(Raw_Data!T1993&gt;INDEX(Cleaning_Reference!$F$6:$F$13,MATCH(D1993,Cleaning_Reference!$A$6:$A$13,0)),"Capped","Original"))</f>
        <v>Original</v>
      </c>
      <c r="AF1993" s="21">
        <f t="shared" si="31"/>
        <v>2.12</v>
      </c>
    </row>
    <row r="1994" spans="1:32" ht="15" customHeight="1" x14ac:dyDescent="0.3">
      <c r="A1994" s="20" t="str">
        <f>Raw_Data!A1994</f>
        <v>SF11993</v>
      </c>
      <c r="B1994" s="15" t="str">
        <f>Raw_Data!B1994</f>
        <v>Tamil Nadu</v>
      </c>
      <c r="C1994" s="15" t="str">
        <f>Raw_Data!C1994</f>
        <v>Erode</v>
      </c>
      <c r="D1994" s="15" t="str">
        <f>Raw_Data!D1994</f>
        <v>Maize</v>
      </c>
      <c r="E1994" s="15" t="str">
        <f>Raw_Data!E1994</f>
        <v>Kharif</v>
      </c>
      <c r="F1994" s="15">
        <f>Raw_Data!F1994</f>
        <v>0.81</v>
      </c>
      <c r="G1994" s="18">
        <f>IF(Raw_Data!G1994="",ROUND(AVERAGEIFS(Raw_Data!$G$2:$G$4001,Raw_Data!$E$2:$E$4001,E1994),1),Raw_Data!G1994)</f>
        <v>610.4</v>
      </c>
      <c r="H1994" s="15">
        <f>Raw_Data!H1994</f>
        <v>27.9</v>
      </c>
      <c r="I1994" s="15">
        <f>Raw_Data!I1994</f>
        <v>72.099999999999994</v>
      </c>
      <c r="J1994" s="15">
        <f>Raw_Data!J1994</f>
        <v>6.5</v>
      </c>
      <c r="K1994" s="15">
        <f>Raw_Data!K1994</f>
        <v>7.42</v>
      </c>
      <c r="L1994" s="18">
        <f>IF(Raw_Data!L1994="",ROUND(AVERAGEIFS(Raw_Data!$L$2:$L$4001,Raw_Data!$E$2:$E$4001,E1994),1),Raw_Data!L1994)</f>
        <v>22.1</v>
      </c>
      <c r="M1994" s="15">
        <f>Raw_Data!M1994</f>
        <v>64.400000000000006</v>
      </c>
      <c r="N1994" s="15">
        <f>Raw_Data!N1994</f>
        <v>56.3</v>
      </c>
      <c r="O1994" s="15">
        <f>Raw_Data!O1994</f>
        <v>109.6</v>
      </c>
      <c r="P1994" s="15" t="str">
        <f>Raw_Data!P1994</f>
        <v>Rainfed</v>
      </c>
      <c r="Q1994" s="15">
        <f>Raw_Data!Q1994</f>
        <v>170.5</v>
      </c>
      <c r="R1994" s="15">
        <f>Raw_Data!R1994</f>
        <v>5</v>
      </c>
      <c r="S1994" s="15">
        <f>Raw_Data!S1994</f>
        <v>0.77</v>
      </c>
      <c r="T1994" s="18">
        <f>IF(Raw_Data!T1994="",ROUND(AVERAGEIFS(Raw_Data!$T$2:$T$4001,Raw_Data!$E$2:$E$4001,E1994,Raw_Data!$D$2:$D$4001,D1994),2),IF(Raw_Data!T1994&gt;INDEX(Cleaning_Reference!$F$6:$F$13,MATCH(D1994,Cleaning_Reference!$A$6:$A$13,0)),INDEX(Cleaning_Reference!$F$6:$F$13,MATCH(D1994,Cleaning_Reference!$A$6:$A$13,0)),Raw_Data!T1994))</f>
        <v>1.98</v>
      </c>
      <c r="U1994" s="15">
        <f>Raw_Data!U1994</f>
        <v>1.6</v>
      </c>
      <c r="V1994" s="15">
        <f>Raw_Data!V1994</f>
        <v>21478</v>
      </c>
      <c r="W1994" s="15">
        <f>Raw_Data!W1994</f>
        <v>54498</v>
      </c>
      <c r="X1994" s="15">
        <f>Raw_Data!X1994</f>
        <v>34365</v>
      </c>
      <c r="Y1994" s="15">
        <f>Raw_Data!Y1994</f>
        <v>-20133</v>
      </c>
      <c r="Z1994" s="15">
        <f>Raw_Data!Z1994</f>
        <v>247</v>
      </c>
      <c r="AA1994" s="15">
        <f>Raw_Data!AA1994</f>
        <v>6.4779999999999998</v>
      </c>
      <c r="AB1994" s="15">
        <f>Raw_Data!AB1994</f>
        <v>56.4</v>
      </c>
      <c r="AC1994" s="19" t="str">
        <f>IF(Raw_Data!G1994="","Yes","No")</f>
        <v>No</v>
      </c>
      <c r="AD1994" s="19" t="str">
        <f>IF(Raw_Data!L1994="","Yes","No")</f>
        <v>No</v>
      </c>
      <c r="AE1994" s="19" t="str">
        <f>IF(Raw_Data!T1994="","Imputed",IF(Raw_Data!T1994&gt;INDEX(Cleaning_Reference!$F$6:$F$13,MATCH(D1994,Cleaning_Reference!$A$6:$A$13,0)),"Capped","Original"))</f>
        <v>Original</v>
      </c>
      <c r="AF1994" s="21">
        <f t="shared" si="31"/>
        <v>1.6</v>
      </c>
    </row>
    <row r="1995" spans="1:32" ht="15" customHeight="1" x14ac:dyDescent="0.3">
      <c r="A1995" s="20" t="str">
        <f>Raw_Data!A1995</f>
        <v>SF11994</v>
      </c>
      <c r="B1995" s="15" t="str">
        <f>Raw_Data!B1995</f>
        <v>Punjab</v>
      </c>
      <c r="C1995" s="15" t="str">
        <f>Raw_Data!C1995</f>
        <v>Krishna</v>
      </c>
      <c r="D1995" s="15" t="str">
        <f>Raw_Data!D1995</f>
        <v>Maize</v>
      </c>
      <c r="E1995" s="15" t="str">
        <f>Raw_Data!E1995</f>
        <v>Kharif</v>
      </c>
      <c r="F1995" s="15">
        <f>Raw_Data!F1995</f>
        <v>2.25</v>
      </c>
      <c r="G1995" s="18">
        <f>IF(Raw_Data!G1995="",ROUND(AVERAGEIFS(Raw_Data!$G$2:$G$4001,Raw_Data!$E$2:$E$4001,E1995),1),Raw_Data!G1995)</f>
        <v>1093.5</v>
      </c>
      <c r="H1995" s="15">
        <f>Raw_Data!H1995</f>
        <v>27.3</v>
      </c>
      <c r="I1995" s="15">
        <f>Raw_Data!I1995</f>
        <v>57</v>
      </c>
      <c r="J1995" s="15">
        <f>Raw_Data!J1995</f>
        <v>4</v>
      </c>
      <c r="K1995" s="15">
        <f>Raw_Data!K1995</f>
        <v>7.61</v>
      </c>
      <c r="L1995" s="18">
        <f>IF(Raw_Data!L1995="",ROUND(AVERAGEIFS(Raw_Data!$L$2:$L$4001,Raw_Data!$E$2:$E$4001,E1995),1),Raw_Data!L1995)</f>
        <v>32.4</v>
      </c>
      <c r="M1995" s="15">
        <f>Raw_Data!M1995</f>
        <v>220</v>
      </c>
      <c r="N1995" s="15">
        <f>Raw_Data!N1995</f>
        <v>39.1</v>
      </c>
      <c r="O1995" s="15">
        <f>Raw_Data!O1995</f>
        <v>122.5</v>
      </c>
      <c r="P1995" s="15" t="str">
        <f>Raw_Data!P1995</f>
        <v>Rainfed</v>
      </c>
      <c r="Q1995" s="15">
        <f>Raw_Data!Q1995</f>
        <v>104</v>
      </c>
      <c r="R1995" s="15">
        <f>Raw_Data!R1995</f>
        <v>5.35</v>
      </c>
      <c r="S1995" s="15">
        <f>Raw_Data!S1995</f>
        <v>0.9</v>
      </c>
      <c r="T1995" s="18">
        <f>IF(Raw_Data!T1995="",ROUND(AVERAGEIFS(Raw_Data!$T$2:$T$4001,Raw_Data!$E$2:$E$4001,E1995,Raw_Data!$D$2:$D$4001,D1995),2),IF(Raw_Data!T1995&gt;INDEX(Cleaning_Reference!$F$6:$F$13,MATCH(D1995,Cleaning_Reference!$A$6:$A$13,0)),INDEX(Cleaning_Reference!$F$6:$F$13,MATCH(D1995,Cleaning_Reference!$A$6:$A$13,0)),Raw_Data!T1995))</f>
        <v>1.45</v>
      </c>
      <c r="U1995" s="15">
        <f>Raw_Data!U1995</f>
        <v>3.26</v>
      </c>
      <c r="V1995" s="15">
        <f>Raw_Data!V1995</f>
        <v>16596</v>
      </c>
      <c r="W1995" s="15">
        <f>Raw_Data!W1995</f>
        <v>107828</v>
      </c>
      <c r="X1995" s="15">
        <f>Raw_Data!X1995</f>
        <v>54103</v>
      </c>
      <c r="Y1995" s="15">
        <f>Raw_Data!Y1995</f>
        <v>-53725</v>
      </c>
      <c r="Z1995" s="15">
        <f>Raw_Data!Z1995</f>
        <v>693</v>
      </c>
      <c r="AA1995" s="15">
        <f>Raw_Data!AA1995</f>
        <v>4.7039999999999997</v>
      </c>
      <c r="AB1995" s="15">
        <f>Raw_Data!AB1995</f>
        <v>41.9</v>
      </c>
      <c r="AC1995" s="19" t="str">
        <f>IF(Raw_Data!G1995="","Yes","No")</f>
        <v>No</v>
      </c>
      <c r="AD1995" s="19" t="str">
        <f>IF(Raw_Data!L1995="","Yes","No")</f>
        <v>No</v>
      </c>
      <c r="AE1995" s="19" t="str">
        <f>IF(Raw_Data!T1995="","Imputed",IF(Raw_Data!T1995&gt;INDEX(Cleaning_Reference!$F$6:$F$13,MATCH(D1995,Cleaning_Reference!$A$6:$A$13,0)),"Capped","Original"))</f>
        <v>Original</v>
      </c>
      <c r="AF1995" s="21">
        <f t="shared" si="31"/>
        <v>3.26</v>
      </c>
    </row>
    <row r="1996" spans="1:32" ht="15" customHeight="1" x14ac:dyDescent="0.3">
      <c r="A1996" s="20" t="str">
        <f>Raw_Data!A1996</f>
        <v>SF11995</v>
      </c>
      <c r="B1996" s="15" t="str">
        <f>Raw_Data!B1996</f>
        <v>Gujarat</v>
      </c>
      <c r="C1996" s="15" t="str">
        <f>Raw_Data!C1996</f>
        <v>Nalgonda</v>
      </c>
      <c r="D1996" s="15" t="str">
        <f>Raw_Data!D1996</f>
        <v>Maize</v>
      </c>
      <c r="E1996" s="15" t="str">
        <f>Raw_Data!E1996</f>
        <v>Rabi</v>
      </c>
      <c r="F1996" s="15">
        <f>Raw_Data!F1996</f>
        <v>6.76</v>
      </c>
      <c r="G1996" s="18">
        <f>IF(Raw_Data!G1996="",ROUND(AVERAGEIFS(Raw_Data!$G$2:$G$4001,Raw_Data!$E$2:$E$4001,E1996),1),Raw_Data!G1996)</f>
        <v>742</v>
      </c>
      <c r="H1996" s="15">
        <f>Raw_Data!H1996</f>
        <v>22.9</v>
      </c>
      <c r="I1996" s="15">
        <f>Raw_Data!I1996</f>
        <v>71.5</v>
      </c>
      <c r="J1996" s="15">
        <f>Raw_Data!J1996</f>
        <v>9.5</v>
      </c>
      <c r="K1996" s="15">
        <f>Raw_Data!K1996</f>
        <v>7.04</v>
      </c>
      <c r="L1996" s="18">
        <f>IF(Raw_Data!L1996="",ROUND(AVERAGEIFS(Raw_Data!$L$2:$L$4001,Raw_Data!$E$2:$E$4001,E1996),1),Raw_Data!L1996)</f>
        <v>26.8</v>
      </c>
      <c r="M1996" s="15">
        <f>Raw_Data!M1996</f>
        <v>129.1</v>
      </c>
      <c r="N1996" s="15">
        <f>Raw_Data!N1996</f>
        <v>27</v>
      </c>
      <c r="O1996" s="15">
        <f>Raw_Data!O1996</f>
        <v>113.9</v>
      </c>
      <c r="P1996" s="15" t="str">
        <f>Raw_Data!P1996</f>
        <v>Drip</v>
      </c>
      <c r="Q1996" s="15">
        <f>Raw_Data!Q1996</f>
        <v>128.9</v>
      </c>
      <c r="R1996" s="15">
        <f>Raw_Data!R1996</f>
        <v>7.29</v>
      </c>
      <c r="S1996" s="15">
        <f>Raw_Data!S1996</f>
        <v>0.97</v>
      </c>
      <c r="T1996" s="18">
        <f>IF(Raw_Data!T1996="",ROUND(AVERAGEIFS(Raw_Data!$T$2:$T$4001,Raw_Data!$E$2:$E$4001,E1996,Raw_Data!$D$2:$D$4001,D1996),2),IF(Raw_Data!T1996&gt;INDEX(Cleaning_Reference!$F$6:$F$13,MATCH(D1996,Cleaning_Reference!$A$6:$A$13,0)),INDEX(Cleaning_Reference!$F$6:$F$13,MATCH(D1996,Cleaning_Reference!$A$6:$A$13,0)),Raw_Data!T1996))</f>
        <v>3.45</v>
      </c>
      <c r="U1996" s="15">
        <f>Raw_Data!U1996</f>
        <v>23.32</v>
      </c>
      <c r="V1996" s="15">
        <f>Raw_Data!V1996</f>
        <v>17410</v>
      </c>
      <c r="W1996" s="15">
        <f>Raw_Data!W1996</f>
        <v>452782</v>
      </c>
      <c r="X1996" s="15">
        <f>Raw_Data!X1996</f>
        <v>406001</v>
      </c>
      <c r="Y1996" s="15">
        <f>Raw_Data!Y1996</f>
        <v>-46781</v>
      </c>
      <c r="Z1996" s="15">
        <f>Raw_Data!Z1996</f>
        <v>3991</v>
      </c>
      <c r="AA1996" s="15">
        <f>Raw_Data!AA1996</f>
        <v>5.843</v>
      </c>
      <c r="AB1996" s="15">
        <f>Raw_Data!AB1996</f>
        <v>61.3</v>
      </c>
      <c r="AC1996" s="19" t="str">
        <f>IF(Raw_Data!G1996="","Yes","No")</f>
        <v>No</v>
      </c>
      <c r="AD1996" s="19" t="str">
        <f>IF(Raw_Data!L1996="","Yes","No")</f>
        <v>No</v>
      </c>
      <c r="AE1996" s="19" t="str">
        <f>IF(Raw_Data!T1996="","Imputed",IF(Raw_Data!T1996&gt;INDEX(Cleaning_Reference!$F$6:$F$13,MATCH(D1996,Cleaning_Reference!$A$6:$A$13,0)),"Capped","Original"))</f>
        <v>Original</v>
      </c>
      <c r="AF1996" s="21">
        <f t="shared" si="31"/>
        <v>23.32</v>
      </c>
    </row>
    <row r="1997" spans="1:32" ht="15" customHeight="1" x14ac:dyDescent="0.3">
      <c r="A1997" s="20" t="str">
        <f>Raw_Data!A1997</f>
        <v>SF11996</v>
      </c>
      <c r="B1997" s="15" t="str">
        <f>Raw_Data!B1997</f>
        <v>Karnataka</v>
      </c>
      <c r="C1997" s="15" t="str">
        <f>Raw_Data!C1997</f>
        <v>Ludhiana</v>
      </c>
      <c r="D1997" s="15" t="str">
        <f>Raw_Data!D1997</f>
        <v>Maize</v>
      </c>
      <c r="E1997" s="15" t="str">
        <f>Raw_Data!E1997</f>
        <v>Rabi</v>
      </c>
      <c r="F1997" s="15">
        <f>Raw_Data!F1997</f>
        <v>8.4</v>
      </c>
      <c r="G1997" s="18">
        <f>IF(Raw_Data!G1997="",ROUND(AVERAGEIFS(Raw_Data!$G$2:$G$4001,Raw_Data!$E$2:$E$4001,E1997),1),Raw_Data!G1997)</f>
        <v>264.5</v>
      </c>
      <c r="H1997" s="15">
        <f>Raw_Data!H1997</f>
        <v>21.9</v>
      </c>
      <c r="I1997" s="15">
        <f>Raw_Data!I1997</f>
        <v>57.1</v>
      </c>
      <c r="J1997" s="15">
        <f>Raw_Data!J1997</f>
        <v>7.3</v>
      </c>
      <c r="K1997" s="15">
        <f>Raw_Data!K1997</f>
        <v>7.05</v>
      </c>
      <c r="L1997" s="18">
        <f>IF(Raw_Data!L1997="",ROUND(AVERAGEIFS(Raw_Data!$L$2:$L$4001,Raw_Data!$E$2:$E$4001,E1997),1),Raw_Data!L1997)</f>
        <v>21.6</v>
      </c>
      <c r="M1997" s="15">
        <f>Raw_Data!M1997</f>
        <v>148.6</v>
      </c>
      <c r="N1997" s="15">
        <f>Raw_Data!N1997</f>
        <v>35.799999999999997</v>
      </c>
      <c r="O1997" s="15">
        <f>Raw_Data!O1997</f>
        <v>157.19999999999999</v>
      </c>
      <c r="P1997" s="15" t="str">
        <f>Raw_Data!P1997</f>
        <v>Sprinkler</v>
      </c>
      <c r="Q1997" s="15">
        <f>Raw_Data!Q1997</f>
        <v>170.6</v>
      </c>
      <c r="R1997" s="15">
        <f>Raw_Data!R1997</f>
        <v>2.82</v>
      </c>
      <c r="S1997" s="15">
        <f>Raw_Data!S1997</f>
        <v>0.74</v>
      </c>
      <c r="T1997" s="18">
        <f>IF(Raw_Data!T1997="",ROUND(AVERAGEIFS(Raw_Data!$T$2:$T$4001,Raw_Data!$E$2:$E$4001,E1997,Raw_Data!$D$2:$D$4001,D1997),2),IF(Raw_Data!T1997&gt;INDEX(Cleaning_Reference!$F$6:$F$13,MATCH(D1997,Cleaning_Reference!$A$6:$A$13,0)),INDEX(Cleaning_Reference!$F$6:$F$13,MATCH(D1997,Cleaning_Reference!$A$6:$A$13,0)),Raw_Data!T1997))</f>
        <v>3.18</v>
      </c>
      <c r="U1997" s="15">
        <f>Raw_Data!U1997</f>
        <v>26.71</v>
      </c>
      <c r="V1997" s="15">
        <f>Raw_Data!V1997</f>
        <v>20826</v>
      </c>
      <c r="W1997" s="15">
        <f>Raw_Data!W1997</f>
        <v>555202</v>
      </c>
      <c r="X1997" s="15">
        <f>Raw_Data!X1997</f>
        <v>556262</v>
      </c>
      <c r="Y1997" s="15">
        <f>Raw_Data!Y1997</f>
        <v>1060</v>
      </c>
      <c r="Z1997" s="15">
        <f>Raw_Data!Z1997</f>
        <v>3655</v>
      </c>
      <c r="AA1997" s="15">
        <f>Raw_Data!AA1997</f>
        <v>7.3079999999999998</v>
      </c>
      <c r="AB1997" s="15">
        <f>Raw_Data!AB1997</f>
        <v>39.4</v>
      </c>
      <c r="AC1997" s="19" t="str">
        <f>IF(Raw_Data!G1997="","Yes","No")</f>
        <v>No</v>
      </c>
      <c r="AD1997" s="19" t="str">
        <f>IF(Raw_Data!L1997="","Yes","No")</f>
        <v>No</v>
      </c>
      <c r="AE1997" s="19" t="str">
        <f>IF(Raw_Data!T1997="","Imputed",IF(Raw_Data!T1997&gt;INDEX(Cleaning_Reference!$F$6:$F$13,MATCH(D1997,Cleaning_Reference!$A$6:$A$13,0)),"Capped","Original"))</f>
        <v>Original</v>
      </c>
      <c r="AF1997" s="21">
        <f t="shared" si="31"/>
        <v>26.71</v>
      </c>
    </row>
    <row r="1998" spans="1:32" ht="15" customHeight="1" x14ac:dyDescent="0.3">
      <c r="A1998" s="20" t="str">
        <f>Raw_Data!A1998</f>
        <v>SF11997</v>
      </c>
      <c r="B1998" s="15" t="str">
        <f>Raw_Data!B1998</f>
        <v>Andhra Pradesh</v>
      </c>
      <c r="C1998" s="15" t="str">
        <f>Raw_Data!C1998</f>
        <v>Krishna</v>
      </c>
      <c r="D1998" s="15" t="str">
        <f>Raw_Data!D1998</f>
        <v>Pulses</v>
      </c>
      <c r="E1998" s="15" t="str">
        <f>Raw_Data!E1998</f>
        <v>Kharif</v>
      </c>
      <c r="F1998" s="15">
        <f>Raw_Data!F1998</f>
        <v>0.56000000000000005</v>
      </c>
      <c r="G1998" s="18">
        <f>IF(Raw_Data!G1998="",ROUND(AVERAGEIFS(Raw_Data!$G$2:$G$4001,Raw_Data!$E$2:$E$4001,E1998),1),Raw_Data!G1998)</f>
        <v>976.5</v>
      </c>
      <c r="H1998" s="15">
        <f>Raw_Data!H1998</f>
        <v>29.3</v>
      </c>
      <c r="I1998" s="15">
        <f>Raw_Data!I1998</f>
        <v>70.099999999999994</v>
      </c>
      <c r="J1998" s="15">
        <f>Raw_Data!J1998</f>
        <v>6</v>
      </c>
      <c r="K1998" s="15">
        <f>Raw_Data!K1998</f>
        <v>6.45</v>
      </c>
      <c r="L1998" s="18">
        <f>IF(Raw_Data!L1998="",ROUND(AVERAGEIFS(Raw_Data!$L$2:$L$4001,Raw_Data!$E$2:$E$4001,E1998),1),Raw_Data!L1998)</f>
        <v>33.799999999999997</v>
      </c>
      <c r="M1998" s="15">
        <f>Raw_Data!M1998</f>
        <v>97.6</v>
      </c>
      <c r="N1998" s="15">
        <f>Raw_Data!N1998</f>
        <v>49.2</v>
      </c>
      <c r="O1998" s="15">
        <f>Raw_Data!O1998</f>
        <v>101.9</v>
      </c>
      <c r="P1998" s="15" t="str">
        <f>Raw_Data!P1998</f>
        <v>Sprinkler</v>
      </c>
      <c r="Q1998" s="15">
        <f>Raw_Data!Q1998</f>
        <v>48.9</v>
      </c>
      <c r="R1998" s="15">
        <f>Raw_Data!R1998</f>
        <v>3.22</v>
      </c>
      <c r="S1998" s="15">
        <f>Raw_Data!S1998</f>
        <v>0.72</v>
      </c>
      <c r="T1998" s="18">
        <f>IF(Raw_Data!T1998="",ROUND(AVERAGEIFS(Raw_Data!$T$2:$T$4001,Raw_Data!$E$2:$E$4001,E1998,Raw_Data!$D$2:$D$4001,D1998),2),IF(Raw_Data!T1998&gt;INDEX(Cleaning_Reference!$F$6:$F$13,MATCH(D1998,Cleaning_Reference!$A$6:$A$13,0)),INDEX(Cleaning_Reference!$F$6:$F$13,MATCH(D1998,Cleaning_Reference!$A$6:$A$13,0)),Raw_Data!T1998))</f>
        <v>1.62</v>
      </c>
      <c r="U1998" s="15">
        <f>Raw_Data!U1998</f>
        <v>0.91</v>
      </c>
      <c r="V1998" s="15">
        <f>Raw_Data!V1998</f>
        <v>66135</v>
      </c>
      <c r="W1998" s="15">
        <f>Raw_Data!W1998</f>
        <v>40717</v>
      </c>
      <c r="X1998" s="15">
        <f>Raw_Data!X1998</f>
        <v>60183</v>
      </c>
      <c r="Y1998" s="15">
        <f>Raw_Data!Y1998</f>
        <v>19466</v>
      </c>
      <c r="Z1998" s="15">
        <f>Raw_Data!Z1998</f>
        <v>225</v>
      </c>
      <c r="AA1998" s="15">
        <f>Raw_Data!AA1998</f>
        <v>4.0439999999999996</v>
      </c>
      <c r="AB1998" s="15">
        <f>Raw_Data!AB1998</f>
        <v>68.5</v>
      </c>
      <c r="AC1998" s="19" t="str">
        <f>IF(Raw_Data!G1998="","Yes","No")</f>
        <v>No</v>
      </c>
      <c r="AD1998" s="19" t="str">
        <f>IF(Raw_Data!L1998="","Yes","No")</f>
        <v>No</v>
      </c>
      <c r="AE1998" s="19" t="str">
        <f>IF(Raw_Data!T1998="","Imputed",IF(Raw_Data!T1998&gt;INDEX(Cleaning_Reference!$F$6:$F$13,MATCH(D1998,Cleaning_Reference!$A$6:$A$13,0)),"Capped","Original"))</f>
        <v>Original</v>
      </c>
      <c r="AF1998" s="21">
        <f t="shared" si="31"/>
        <v>0.91</v>
      </c>
    </row>
    <row r="1999" spans="1:32" ht="15" customHeight="1" x14ac:dyDescent="0.3">
      <c r="A1999" s="20" t="str">
        <f>Raw_Data!A1999</f>
        <v>SF11998</v>
      </c>
      <c r="B1999" s="15" t="str">
        <f>Raw_Data!B1999</f>
        <v>Telangana</v>
      </c>
      <c r="C1999" s="15" t="str">
        <f>Raw_Data!C1999</f>
        <v>Krishna</v>
      </c>
      <c r="D1999" s="15" t="str">
        <f>Raw_Data!D1999</f>
        <v>Maize</v>
      </c>
      <c r="E1999" s="15" t="str">
        <f>Raw_Data!E1999</f>
        <v>Kharif</v>
      </c>
      <c r="F1999" s="15">
        <f>Raw_Data!F1999</f>
        <v>11.05</v>
      </c>
      <c r="G1999" s="18">
        <f>IF(Raw_Data!G1999="",ROUND(AVERAGEIFS(Raw_Data!$G$2:$G$4001,Raw_Data!$E$2:$E$4001,E1999),1),Raw_Data!G1999)</f>
        <v>1269.8</v>
      </c>
      <c r="H1999" s="15">
        <f>Raw_Data!H1999</f>
        <v>30.5</v>
      </c>
      <c r="I1999" s="15">
        <f>Raw_Data!I1999</f>
        <v>85.4</v>
      </c>
      <c r="J1999" s="15">
        <f>Raw_Data!J1999</f>
        <v>6.6</v>
      </c>
      <c r="K1999" s="15">
        <f>Raw_Data!K1999</f>
        <v>7.57</v>
      </c>
      <c r="L1999" s="18">
        <f>IF(Raw_Data!L1999="",ROUND(AVERAGEIFS(Raw_Data!$L$2:$L$4001,Raw_Data!$E$2:$E$4001,E1999),1),Raw_Data!L1999)</f>
        <v>34.5</v>
      </c>
      <c r="M1999" s="15">
        <f>Raw_Data!M1999</f>
        <v>138.30000000000001</v>
      </c>
      <c r="N1999" s="15">
        <f>Raw_Data!N1999</f>
        <v>72.2</v>
      </c>
      <c r="O1999" s="15">
        <f>Raw_Data!O1999</f>
        <v>96.3</v>
      </c>
      <c r="P1999" s="15" t="str">
        <f>Raw_Data!P1999</f>
        <v>Drip</v>
      </c>
      <c r="Q1999" s="15">
        <f>Raw_Data!Q1999</f>
        <v>89.1</v>
      </c>
      <c r="R1999" s="15">
        <f>Raw_Data!R1999</f>
        <v>4.51</v>
      </c>
      <c r="S1999" s="15">
        <f>Raw_Data!S1999</f>
        <v>0.96</v>
      </c>
      <c r="T1999" s="18">
        <f>IF(Raw_Data!T1999="",ROUND(AVERAGEIFS(Raw_Data!$T$2:$T$4001,Raw_Data!$E$2:$E$4001,E1999,Raw_Data!$D$2:$D$4001,D1999),2),IF(Raw_Data!T1999&gt;INDEX(Cleaning_Reference!$F$6:$F$13,MATCH(D1999,Cleaning_Reference!$A$6:$A$13,0)),INDEX(Cleaning_Reference!$F$6:$F$13,MATCH(D1999,Cleaning_Reference!$A$6:$A$13,0)),Raw_Data!T1999))</f>
        <v>1.47</v>
      </c>
      <c r="U1999" s="15">
        <f>Raw_Data!U1999</f>
        <v>16.239999999999998</v>
      </c>
      <c r="V1999" s="15">
        <f>Raw_Data!V1999</f>
        <v>20752</v>
      </c>
      <c r="W1999" s="15">
        <f>Raw_Data!W1999</f>
        <v>624894</v>
      </c>
      <c r="X1999" s="15">
        <f>Raw_Data!X1999</f>
        <v>337012</v>
      </c>
      <c r="Y1999" s="15">
        <f>Raw_Data!Y1999</f>
        <v>-287882</v>
      </c>
      <c r="Z1999" s="15">
        <f>Raw_Data!Z1999</f>
        <v>5235</v>
      </c>
      <c r="AA1999" s="15">
        <f>Raw_Data!AA1999</f>
        <v>3.1019999999999999</v>
      </c>
      <c r="AB1999" s="15">
        <f>Raw_Data!AB1999</f>
        <v>67.2</v>
      </c>
      <c r="AC1999" s="19" t="str">
        <f>IF(Raw_Data!G1999="","Yes","No")</f>
        <v>No</v>
      </c>
      <c r="AD1999" s="19" t="str">
        <f>IF(Raw_Data!L1999="","Yes","No")</f>
        <v>No</v>
      </c>
      <c r="AE1999" s="19" t="str">
        <f>IF(Raw_Data!T1999="","Imputed",IF(Raw_Data!T1999&gt;INDEX(Cleaning_Reference!$F$6:$F$13,MATCH(D1999,Cleaning_Reference!$A$6:$A$13,0)),"Capped","Original"))</f>
        <v>Original</v>
      </c>
      <c r="AF1999" s="21">
        <f t="shared" si="31"/>
        <v>16.239999999999998</v>
      </c>
    </row>
    <row r="2000" spans="1:32" ht="15" customHeight="1" x14ac:dyDescent="0.3">
      <c r="A2000" s="20" t="str">
        <f>Raw_Data!A2000</f>
        <v>SF11999</v>
      </c>
      <c r="B2000" s="15" t="str">
        <f>Raw_Data!B2000</f>
        <v>Telangana</v>
      </c>
      <c r="C2000" s="15" t="str">
        <f>Raw_Data!C2000</f>
        <v>Warangal</v>
      </c>
      <c r="D2000" s="15" t="str">
        <f>Raw_Data!D2000</f>
        <v>Maize</v>
      </c>
      <c r="E2000" s="15" t="str">
        <f>Raw_Data!E2000</f>
        <v>Kharif</v>
      </c>
      <c r="F2000" s="15">
        <f>Raw_Data!F2000</f>
        <v>13.15</v>
      </c>
      <c r="G2000" s="18">
        <f>IF(Raw_Data!G2000="",ROUND(AVERAGEIFS(Raw_Data!$G$2:$G$4001,Raw_Data!$E$2:$E$4001,E2000),1),Raw_Data!G2000)</f>
        <v>711.8</v>
      </c>
      <c r="H2000" s="15">
        <f>Raw_Data!H2000</f>
        <v>26.2</v>
      </c>
      <c r="I2000" s="15">
        <f>Raw_Data!I2000</f>
        <v>60.6</v>
      </c>
      <c r="J2000" s="15">
        <f>Raw_Data!J2000</f>
        <v>7.5</v>
      </c>
      <c r="K2000" s="15">
        <f>Raw_Data!K2000</f>
        <v>5.55</v>
      </c>
      <c r="L2000" s="18">
        <f>IF(Raw_Data!L2000="",ROUND(AVERAGEIFS(Raw_Data!$L$2:$L$4001,Raw_Data!$E$2:$E$4001,E2000),1),Raw_Data!L2000)</f>
        <v>25.2</v>
      </c>
      <c r="M2000" s="15">
        <f>Raw_Data!M2000</f>
        <v>75.2</v>
      </c>
      <c r="N2000" s="15">
        <f>Raw_Data!N2000</f>
        <v>32.799999999999997</v>
      </c>
      <c r="O2000" s="15">
        <f>Raw_Data!O2000</f>
        <v>115.9</v>
      </c>
      <c r="P2000" s="15" t="str">
        <f>Raw_Data!P2000</f>
        <v>Flood</v>
      </c>
      <c r="Q2000" s="15">
        <f>Raw_Data!Q2000</f>
        <v>133.6</v>
      </c>
      <c r="R2000" s="15">
        <f>Raw_Data!R2000</f>
        <v>6.64</v>
      </c>
      <c r="S2000" s="15">
        <f>Raw_Data!S2000</f>
        <v>0.85</v>
      </c>
      <c r="T2000" s="18">
        <f>IF(Raw_Data!T2000="",ROUND(AVERAGEIFS(Raw_Data!$T$2:$T$4001,Raw_Data!$E$2:$E$4001,E2000,Raw_Data!$D$2:$D$4001,D2000),2),IF(Raw_Data!T2000&gt;INDEX(Cleaning_Reference!$F$6:$F$13,MATCH(D2000,Cleaning_Reference!$A$6:$A$13,0)),INDEX(Cleaning_Reference!$F$6:$F$13,MATCH(D2000,Cleaning_Reference!$A$6:$A$13,0)),Raw_Data!T2000))</f>
        <v>0.7</v>
      </c>
      <c r="U2000" s="15">
        <f>Raw_Data!U2000</f>
        <v>9.1999999999999993</v>
      </c>
      <c r="V2000" s="15">
        <f>Raw_Data!V2000</f>
        <v>22076</v>
      </c>
      <c r="W2000" s="15">
        <f>Raw_Data!W2000</f>
        <v>913967</v>
      </c>
      <c r="X2000" s="15">
        <f>Raw_Data!X2000</f>
        <v>203099</v>
      </c>
      <c r="Y2000" s="15">
        <f>Raw_Data!Y2000</f>
        <v>-710868</v>
      </c>
      <c r="Z2000" s="15">
        <f>Raw_Data!Z2000</f>
        <v>8834</v>
      </c>
      <c r="AA2000" s="15">
        <f>Raw_Data!AA2000</f>
        <v>1.0409999999999999</v>
      </c>
      <c r="AB2000" s="15">
        <f>Raw_Data!AB2000</f>
        <v>46.2</v>
      </c>
      <c r="AC2000" s="19" t="str">
        <f>IF(Raw_Data!G2000="","Yes","No")</f>
        <v>No</v>
      </c>
      <c r="AD2000" s="19" t="str">
        <f>IF(Raw_Data!L2000="","Yes","No")</f>
        <v>No</v>
      </c>
      <c r="AE2000" s="19" t="str">
        <f>IF(Raw_Data!T2000="","Imputed",IF(Raw_Data!T2000&gt;INDEX(Cleaning_Reference!$F$6:$F$13,MATCH(D2000,Cleaning_Reference!$A$6:$A$13,0)),"Capped","Original"))</f>
        <v>Original</v>
      </c>
      <c r="AF2000" s="21">
        <f t="shared" si="31"/>
        <v>9.2100000000000009</v>
      </c>
    </row>
    <row r="2001" spans="1:32" ht="15" customHeight="1" x14ac:dyDescent="0.3">
      <c r="A2001" s="20" t="str">
        <f>Raw_Data!A2001</f>
        <v>SF12000</v>
      </c>
      <c r="B2001" s="15" t="str">
        <f>Raw_Data!B2001</f>
        <v>Karnataka</v>
      </c>
      <c r="C2001" s="15" t="str">
        <f>Raw_Data!C2001</f>
        <v>Nashik</v>
      </c>
      <c r="D2001" s="15" t="str">
        <f>Raw_Data!D2001</f>
        <v>Pulses</v>
      </c>
      <c r="E2001" s="15" t="str">
        <f>Raw_Data!E2001</f>
        <v>Rabi</v>
      </c>
      <c r="F2001" s="15">
        <f>Raw_Data!F2001</f>
        <v>10.06</v>
      </c>
      <c r="G2001" s="18">
        <f>IF(Raw_Data!G2001="",ROUND(AVERAGEIFS(Raw_Data!$G$2:$G$4001,Raw_Data!$E$2:$E$4001,E2001),1),Raw_Data!G2001)</f>
        <v>329.5</v>
      </c>
      <c r="H2001" s="15">
        <f>Raw_Data!H2001</f>
        <v>18.899999999999999</v>
      </c>
      <c r="I2001" s="15">
        <f>Raw_Data!I2001</f>
        <v>59.3</v>
      </c>
      <c r="J2001" s="15">
        <f>Raw_Data!J2001</f>
        <v>9.5</v>
      </c>
      <c r="K2001" s="15">
        <f>Raw_Data!K2001</f>
        <v>6.73</v>
      </c>
      <c r="L2001" s="18">
        <f>IF(Raw_Data!L2001="",ROUND(AVERAGEIFS(Raw_Data!$L$2:$L$4001,Raw_Data!$E$2:$E$4001,E2001),1),Raw_Data!L2001)</f>
        <v>26</v>
      </c>
      <c r="M2001" s="15">
        <f>Raw_Data!M2001</f>
        <v>136.5</v>
      </c>
      <c r="N2001" s="15">
        <f>Raw_Data!N2001</f>
        <v>74</v>
      </c>
      <c r="O2001" s="15">
        <f>Raw_Data!O2001</f>
        <v>122.7</v>
      </c>
      <c r="P2001" s="15" t="str">
        <f>Raw_Data!P2001</f>
        <v>Flood</v>
      </c>
      <c r="Q2001" s="15">
        <f>Raw_Data!Q2001</f>
        <v>166.1</v>
      </c>
      <c r="R2001" s="15">
        <f>Raw_Data!R2001</f>
        <v>6.23</v>
      </c>
      <c r="S2001" s="15">
        <f>Raw_Data!S2001</f>
        <v>0.66</v>
      </c>
      <c r="T2001" s="18">
        <f>IF(Raw_Data!T2001="",ROUND(AVERAGEIFS(Raw_Data!$T$2:$T$4001,Raw_Data!$E$2:$E$4001,E2001,Raw_Data!$D$2:$D$4001,D2001),2),IF(Raw_Data!T2001&gt;INDEX(Cleaning_Reference!$F$6:$F$13,MATCH(D2001,Cleaning_Reference!$A$6:$A$13,0)),INDEX(Cleaning_Reference!$F$6:$F$13,MATCH(D2001,Cleaning_Reference!$A$6:$A$13,0)),Raw_Data!T2001))</f>
        <v>1.08</v>
      </c>
      <c r="U2001" s="15">
        <f>Raw_Data!U2001</f>
        <v>10.86</v>
      </c>
      <c r="V2001" s="15">
        <f>Raw_Data!V2001</f>
        <v>75617</v>
      </c>
      <c r="W2001" s="15">
        <f>Raw_Data!W2001</f>
        <v>666113</v>
      </c>
      <c r="X2001" s="15">
        <f>Raw_Data!X2001</f>
        <v>821201</v>
      </c>
      <c r="Y2001" s="15">
        <f>Raw_Data!Y2001</f>
        <v>155088</v>
      </c>
      <c r="Z2001" s="15">
        <f>Raw_Data!Z2001</f>
        <v>4604</v>
      </c>
      <c r="AA2001" s="15">
        <f>Raw_Data!AA2001</f>
        <v>2.359</v>
      </c>
      <c r="AB2001" s="15">
        <f>Raw_Data!AB2001</f>
        <v>33.9</v>
      </c>
      <c r="AC2001" s="19" t="str">
        <f>IF(Raw_Data!G2001="","Yes","No")</f>
        <v>No</v>
      </c>
      <c r="AD2001" s="19" t="str">
        <f>IF(Raw_Data!L2001="","Yes","No")</f>
        <v>No</v>
      </c>
      <c r="AE2001" s="19" t="str">
        <f>IF(Raw_Data!T2001="","Imputed",IF(Raw_Data!T2001&gt;INDEX(Cleaning_Reference!$F$6:$F$13,MATCH(D2001,Cleaning_Reference!$A$6:$A$13,0)),"Capped","Original"))</f>
        <v>Original</v>
      </c>
      <c r="AF2001" s="21">
        <f t="shared" si="31"/>
        <v>10.86</v>
      </c>
    </row>
    <row r="2002" spans="1:32" ht="15" customHeight="1" x14ac:dyDescent="0.3">
      <c r="A2002" s="20" t="str">
        <f>Raw_Data!A2002</f>
        <v>SF12001</v>
      </c>
      <c r="B2002" s="15" t="str">
        <f>Raw_Data!B2002</f>
        <v>Punjab</v>
      </c>
      <c r="C2002" s="15" t="str">
        <f>Raw_Data!C2002</f>
        <v>Erode</v>
      </c>
      <c r="D2002" s="15" t="str">
        <f>Raw_Data!D2002</f>
        <v>Cotton</v>
      </c>
      <c r="E2002" s="15" t="str">
        <f>Raw_Data!E2002</f>
        <v>Zaid</v>
      </c>
      <c r="F2002" s="15">
        <f>Raw_Data!F2002</f>
        <v>10.98</v>
      </c>
      <c r="G2002" s="18">
        <f>IF(Raw_Data!G2002="",ROUND(AVERAGEIFS(Raw_Data!$G$2:$G$4001,Raw_Data!$E$2:$E$4001,E2002),1),Raw_Data!G2002)</f>
        <v>80</v>
      </c>
      <c r="H2002" s="15">
        <f>Raw_Data!H2002</f>
        <v>31.5</v>
      </c>
      <c r="I2002" s="15">
        <f>Raw_Data!I2002</f>
        <v>76.5</v>
      </c>
      <c r="J2002" s="15">
        <f>Raw_Data!J2002</f>
        <v>9</v>
      </c>
      <c r="K2002" s="15">
        <f>Raw_Data!K2002</f>
        <v>8.4</v>
      </c>
      <c r="L2002" s="18">
        <f>IF(Raw_Data!L2002="",ROUND(AVERAGEIFS(Raw_Data!$L$2:$L$4001,Raw_Data!$E$2:$E$4001,E2002),1),Raw_Data!L2002)</f>
        <v>13.2</v>
      </c>
      <c r="M2002" s="15">
        <f>Raw_Data!M2002</f>
        <v>121</v>
      </c>
      <c r="N2002" s="15">
        <f>Raw_Data!N2002</f>
        <v>52.4</v>
      </c>
      <c r="O2002" s="15">
        <f>Raw_Data!O2002</f>
        <v>96.5</v>
      </c>
      <c r="P2002" s="15" t="str">
        <f>Raw_Data!P2002</f>
        <v>Drip</v>
      </c>
      <c r="Q2002" s="15">
        <f>Raw_Data!Q2002</f>
        <v>208.1</v>
      </c>
      <c r="R2002" s="15">
        <f>Raw_Data!R2002</f>
        <v>4.97</v>
      </c>
      <c r="S2002" s="15">
        <f>Raw_Data!S2002</f>
        <v>0.65</v>
      </c>
      <c r="T2002" s="18">
        <f>IF(Raw_Data!T2002="",ROUND(AVERAGEIFS(Raw_Data!$T$2:$T$4001,Raw_Data!$E$2:$E$4001,E2002,Raw_Data!$D$2:$D$4001,D2002),2),IF(Raw_Data!T2002&gt;INDEX(Cleaning_Reference!$F$6:$F$13,MATCH(D2002,Cleaning_Reference!$A$6:$A$13,0)),INDEX(Cleaning_Reference!$F$6:$F$13,MATCH(D2002,Cleaning_Reference!$A$6:$A$13,0)),Raw_Data!T2002))</f>
        <v>0.3</v>
      </c>
      <c r="U2002" s="15">
        <f>Raw_Data!U2002</f>
        <v>3.29</v>
      </c>
      <c r="V2002" s="15">
        <f>Raw_Data!V2002</f>
        <v>61680</v>
      </c>
      <c r="W2002" s="15">
        <f>Raw_Data!W2002</f>
        <v>779454</v>
      </c>
      <c r="X2002" s="15">
        <f>Raw_Data!X2002</f>
        <v>202927</v>
      </c>
      <c r="Y2002" s="15">
        <f>Raw_Data!Y2002</f>
        <v>-576527</v>
      </c>
      <c r="Z2002" s="15">
        <f>Raw_Data!Z2002</f>
        <v>7133</v>
      </c>
      <c r="AA2002" s="15">
        <f>Raw_Data!AA2002</f>
        <v>0.46100000000000002</v>
      </c>
      <c r="AB2002" s="15">
        <f>Raw_Data!AB2002</f>
        <v>42.9</v>
      </c>
      <c r="AC2002" s="19" t="str">
        <f>IF(Raw_Data!G2002="","Yes","No")</f>
        <v>No</v>
      </c>
      <c r="AD2002" s="19" t="str">
        <f>IF(Raw_Data!L2002="","Yes","No")</f>
        <v>No</v>
      </c>
      <c r="AE2002" s="19" t="str">
        <f>IF(Raw_Data!T2002="","Imputed",IF(Raw_Data!T2002&gt;INDEX(Cleaning_Reference!$F$6:$F$13,MATCH(D2002,Cleaning_Reference!$A$6:$A$13,0)),"Capped","Original"))</f>
        <v>Original</v>
      </c>
      <c r="AF2002" s="21">
        <f t="shared" si="31"/>
        <v>3.29</v>
      </c>
    </row>
    <row r="2003" spans="1:32" ht="15" customHeight="1" x14ac:dyDescent="0.3">
      <c r="A2003" s="20" t="str">
        <f>Raw_Data!A2003</f>
        <v>SF12002</v>
      </c>
      <c r="B2003" s="15" t="str">
        <f>Raw_Data!B2003</f>
        <v>Andhra Pradesh</v>
      </c>
      <c r="C2003" s="15" t="str">
        <f>Raw_Data!C2003</f>
        <v>Raichur</v>
      </c>
      <c r="D2003" s="15" t="str">
        <f>Raw_Data!D2003</f>
        <v>Rice</v>
      </c>
      <c r="E2003" s="15" t="str">
        <f>Raw_Data!E2003</f>
        <v>Kharif</v>
      </c>
      <c r="F2003" s="15">
        <f>Raw_Data!F2003</f>
        <v>4.05</v>
      </c>
      <c r="G2003" s="18">
        <f>IF(Raw_Data!G2003="",ROUND(AVERAGEIFS(Raw_Data!$G$2:$G$4001,Raw_Data!$E$2:$E$4001,E2003),1),Raw_Data!G2003)</f>
        <v>500.1</v>
      </c>
      <c r="H2003" s="15">
        <f>Raw_Data!H2003</f>
        <v>28.3</v>
      </c>
      <c r="I2003" s="15">
        <f>Raw_Data!I2003</f>
        <v>66.3</v>
      </c>
      <c r="J2003" s="15">
        <f>Raw_Data!J2003</f>
        <v>6.6</v>
      </c>
      <c r="K2003" s="15">
        <f>Raw_Data!K2003</f>
        <v>6.77</v>
      </c>
      <c r="L2003" s="18">
        <f>IF(Raw_Data!L2003="",ROUND(AVERAGEIFS(Raw_Data!$L$2:$L$4001,Raw_Data!$E$2:$E$4001,E2003),1),Raw_Data!L2003)</f>
        <v>26.8</v>
      </c>
      <c r="M2003" s="15">
        <f>Raw_Data!M2003</f>
        <v>131.80000000000001</v>
      </c>
      <c r="N2003" s="15">
        <f>Raw_Data!N2003</f>
        <v>48.6</v>
      </c>
      <c r="O2003" s="15">
        <f>Raw_Data!O2003</f>
        <v>124.6</v>
      </c>
      <c r="P2003" s="15" t="str">
        <f>Raw_Data!P2003</f>
        <v>Drip</v>
      </c>
      <c r="Q2003" s="15">
        <f>Raw_Data!Q2003</f>
        <v>249.3</v>
      </c>
      <c r="R2003" s="15">
        <f>Raw_Data!R2003</f>
        <v>3.95</v>
      </c>
      <c r="S2003" s="15">
        <f>Raw_Data!S2003</f>
        <v>0.98</v>
      </c>
      <c r="T2003" s="18">
        <f>IF(Raw_Data!T2003="",ROUND(AVERAGEIFS(Raw_Data!$T$2:$T$4001,Raw_Data!$E$2:$E$4001,E2003,Raw_Data!$D$2:$D$4001,D2003),2),IF(Raw_Data!T2003&gt;INDEX(Cleaning_Reference!$F$6:$F$13,MATCH(D2003,Cleaning_Reference!$A$6:$A$13,0)),INDEX(Cleaning_Reference!$F$6:$F$13,MATCH(D2003,Cleaning_Reference!$A$6:$A$13,0)),Raw_Data!T2003))</f>
        <v>4.43</v>
      </c>
      <c r="U2003" s="15">
        <f>Raw_Data!U2003</f>
        <v>17.940000000000001</v>
      </c>
      <c r="V2003" s="15">
        <f>Raw_Data!V2003</f>
        <v>21792</v>
      </c>
      <c r="W2003" s="15">
        <f>Raw_Data!W2003</f>
        <v>256401</v>
      </c>
      <c r="X2003" s="15">
        <f>Raw_Data!X2003</f>
        <v>390948</v>
      </c>
      <c r="Y2003" s="15">
        <f>Raw_Data!Y2003</f>
        <v>134547</v>
      </c>
      <c r="Z2003" s="15">
        <f>Raw_Data!Z2003</f>
        <v>5547</v>
      </c>
      <c r="AA2003" s="15">
        <f>Raw_Data!AA2003</f>
        <v>3.234</v>
      </c>
      <c r="AB2003" s="15">
        <f>Raw_Data!AB2003</f>
        <v>43.9</v>
      </c>
      <c r="AC2003" s="19" t="str">
        <f>IF(Raw_Data!G2003="","Yes","No")</f>
        <v>No</v>
      </c>
      <c r="AD2003" s="19" t="str">
        <f>IF(Raw_Data!L2003="","Yes","No")</f>
        <v>No</v>
      </c>
      <c r="AE2003" s="19" t="str">
        <f>IF(Raw_Data!T2003="","Imputed",IF(Raw_Data!T2003&gt;INDEX(Cleaning_Reference!$F$6:$F$13,MATCH(D2003,Cleaning_Reference!$A$6:$A$13,0)),"Capped","Original"))</f>
        <v>Original</v>
      </c>
      <c r="AF2003" s="21">
        <f t="shared" si="31"/>
        <v>17.940000000000001</v>
      </c>
    </row>
    <row r="2004" spans="1:32" ht="15" customHeight="1" x14ac:dyDescent="0.3">
      <c r="A2004" s="20" t="str">
        <f>Raw_Data!A2004</f>
        <v>SF12003</v>
      </c>
      <c r="B2004" s="15" t="str">
        <f>Raw_Data!B2004</f>
        <v>Punjab</v>
      </c>
      <c r="C2004" s="15" t="str">
        <f>Raw_Data!C2004</f>
        <v>Raichur</v>
      </c>
      <c r="D2004" s="15" t="str">
        <f>Raw_Data!D2004</f>
        <v>Cotton</v>
      </c>
      <c r="E2004" s="15" t="str">
        <f>Raw_Data!E2004</f>
        <v>Zaid</v>
      </c>
      <c r="F2004" s="15">
        <f>Raw_Data!F2004</f>
        <v>6.49</v>
      </c>
      <c r="G2004" s="18">
        <f>IF(Raw_Data!G2004="",ROUND(AVERAGEIFS(Raw_Data!$G$2:$G$4001,Raw_Data!$E$2:$E$4001,E2004),1),Raw_Data!G2004)</f>
        <v>489.4</v>
      </c>
      <c r="H2004" s="15">
        <f>Raw_Data!H2004</f>
        <v>29.7</v>
      </c>
      <c r="I2004" s="15">
        <f>Raw_Data!I2004</f>
        <v>39.6</v>
      </c>
      <c r="J2004" s="15">
        <f>Raw_Data!J2004</f>
        <v>7.6</v>
      </c>
      <c r="K2004" s="15">
        <f>Raw_Data!K2004</f>
        <v>6.93</v>
      </c>
      <c r="L2004" s="18">
        <f>IF(Raw_Data!L2004="",ROUND(AVERAGEIFS(Raw_Data!$L$2:$L$4001,Raw_Data!$E$2:$E$4001,E2004),1),Raw_Data!L2004)</f>
        <v>18.600000000000001</v>
      </c>
      <c r="M2004" s="15">
        <f>Raw_Data!M2004</f>
        <v>107.2</v>
      </c>
      <c r="N2004" s="15">
        <f>Raw_Data!N2004</f>
        <v>92.6</v>
      </c>
      <c r="O2004" s="15">
        <f>Raw_Data!O2004</f>
        <v>137.80000000000001</v>
      </c>
      <c r="P2004" s="15" t="str">
        <f>Raw_Data!P2004</f>
        <v>Flood</v>
      </c>
      <c r="Q2004" s="15">
        <f>Raw_Data!Q2004</f>
        <v>195.1</v>
      </c>
      <c r="R2004" s="15">
        <f>Raw_Data!R2004</f>
        <v>5.51</v>
      </c>
      <c r="S2004" s="15">
        <f>Raw_Data!S2004</f>
        <v>0.82</v>
      </c>
      <c r="T2004" s="18">
        <f>IF(Raw_Data!T2004="",ROUND(AVERAGEIFS(Raw_Data!$T$2:$T$4001,Raw_Data!$E$2:$E$4001,E2004,Raw_Data!$D$2:$D$4001,D2004),2),IF(Raw_Data!T2004&gt;INDEX(Cleaning_Reference!$F$6:$F$13,MATCH(D2004,Cleaning_Reference!$A$6:$A$13,0)),INDEX(Cleaning_Reference!$F$6:$F$13,MATCH(D2004,Cleaning_Reference!$A$6:$A$13,0)),Raw_Data!T2004))</f>
        <v>1.57</v>
      </c>
      <c r="U2004" s="15">
        <f>Raw_Data!U2004</f>
        <v>10.19</v>
      </c>
      <c r="V2004" s="15">
        <f>Raw_Data!V2004</f>
        <v>66160</v>
      </c>
      <c r="W2004" s="15">
        <f>Raw_Data!W2004</f>
        <v>439273</v>
      </c>
      <c r="X2004" s="15">
        <f>Raw_Data!X2004</f>
        <v>674170</v>
      </c>
      <c r="Y2004" s="15">
        <f>Raw_Data!Y2004</f>
        <v>234897</v>
      </c>
      <c r="Z2004" s="15">
        <f>Raw_Data!Z2004</f>
        <v>5864</v>
      </c>
      <c r="AA2004" s="15">
        <f>Raw_Data!AA2004</f>
        <v>1.738</v>
      </c>
      <c r="AB2004" s="15">
        <f>Raw_Data!AB2004</f>
        <v>33.700000000000003</v>
      </c>
      <c r="AC2004" s="19" t="str">
        <f>IF(Raw_Data!G2004="","Yes","No")</f>
        <v>No</v>
      </c>
      <c r="AD2004" s="19" t="str">
        <f>IF(Raw_Data!L2004="","Yes","No")</f>
        <v>No</v>
      </c>
      <c r="AE2004" s="19" t="str">
        <f>IF(Raw_Data!T2004="","Imputed",IF(Raw_Data!T2004&gt;INDEX(Cleaning_Reference!$F$6:$F$13,MATCH(D2004,Cleaning_Reference!$A$6:$A$13,0)),"Capped","Original"))</f>
        <v>Original</v>
      </c>
      <c r="AF2004" s="21">
        <f t="shared" si="31"/>
        <v>10.19</v>
      </c>
    </row>
    <row r="2005" spans="1:32" ht="15" customHeight="1" x14ac:dyDescent="0.3">
      <c r="A2005" s="20" t="str">
        <f>Raw_Data!A2005</f>
        <v>SF12004</v>
      </c>
      <c r="B2005" s="15" t="str">
        <f>Raw_Data!B2005</f>
        <v>Telangana</v>
      </c>
      <c r="C2005" s="15" t="str">
        <f>Raw_Data!C2005</f>
        <v>Erode</v>
      </c>
      <c r="D2005" s="15" t="str">
        <f>Raw_Data!D2005</f>
        <v>Wheat</v>
      </c>
      <c r="E2005" s="15" t="str">
        <f>Raw_Data!E2005</f>
        <v>Kharif</v>
      </c>
      <c r="F2005" s="15">
        <f>Raw_Data!F2005</f>
        <v>2.96</v>
      </c>
      <c r="G2005" s="18">
        <f>IF(Raw_Data!G2005="",ROUND(AVERAGEIFS(Raw_Data!$G$2:$G$4001,Raw_Data!$E$2:$E$4001,E2005),1),Raw_Data!G2005)</f>
        <v>828.8</v>
      </c>
      <c r="H2005" s="15">
        <f>Raw_Data!H2005</f>
        <v>29.9</v>
      </c>
      <c r="I2005" s="15">
        <f>Raw_Data!I2005</f>
        <v>70</v>
      </c>
      <c r="J2005" s="15">
        <f>Raw_Data!J2005</f>
        <v>6</v>
      </c>
      <c r="K2005" s="15">
        <f>Raw_Data!K2005</f>
        <v>6.49</v>
      </c>
      <c r="L2005" s="18">
        <f>IF(Raw_Data!L2005="",ROUND(AVERAGEIFS(Raw_Data!$L$2:$L$4001,Raw_Data!$E$2:$E$4001,E2005),1),Raw_Data!L2005)</f>
        <v>33.700000000000003</v>
      </c>
      <c r="M2005" s="15">
        <f>Raw_Data!M2005</f>
        <v>125.6</v>
      </c>
      <c r="N2005" s="15">
        <f>Raw_Data!N2005</f>
        <v>51.2</v>
      </c>
      <c r="O2005" s="15">
        <f>Raw_Data!O2005</f>
        <v>134.30000000000001</v>
      </c>
      <c r="P2005" s="15" t="str">
        <f>Raw_Data!P2005</f>
        <v>Flood</v>
      </c>
      <c r="Q2005" s="15">
        <f>Raw_Data!Q2005</f>
        <v>132.9</v>
      </c>
      <c r="R2005" s="15">
        <f>Raw_Data!R2005</f>
        <v>3.58</v>
      </c>
      <c r="S2005" s="15">
        <f>Raw_Data!S2005</f>
        <v>0.74</v>
      </c>
      <c r="T2005" s="18">
        <f>IF(Raw_Data!T2005="",ROUND(AVERAGEIFS(Raw_Data!$T$2:$T$4001,Raw_Data!$E$2:$E$4001,E2005,Raw_Data!$D$2:$D$4001,D2005),2),IF(Raw_Data!T2005&gt;INDEX(Cleaning_Reference!$F$6:$F$13,MATCH(D2005,Cleaning_Reference!$A$6:$A$13,0)),INDEX(Cleaning_Reference!$F$6:$F$13,MATCH(D2005,Cleaning_Reference!$A$6:$A$13,0)),Raw_Data!T2005))</f>
        <v>3.58</v>
      </c>
      <c r="U2005" s="15">
        <f>Raw_Data!U2005</f>
        <v>10.6</v>
      </c>
      <c r="V2005" s="15">
        <f>Raw_Data!V2005</f>
        <v>21624</v>
      </c>
      <c r="W2005" s="15">
        <f>Raw_Data!W2005</f>
        <v>178645</v>
      </c>
      <c r="X2005" s="15">
        <f>Raw_Data!X2005</f>
        <v>229214</v>
      </c>
      <c r="Y2005" s="15">
        <f>Raw_Data!Y2005</f>
        <v>50569</v>
      </c>
      <c r="Z2005" s="15">
        <f>Raw_Data!Z2005</f>
        <v>2261</v>
      </c>
      <c r="AA2005" s="15">
        <f>Raw_Data!AA2005</f>
        <v>4.6879999999999997</v>
      </c>
      <c r="AB2005" s="15">
        <f>Raw_Data!AB2005</f>
        <v>69.099999999999994</v>
      </c>
      <c r="AC2005" s="19" t="str">
        <f>IF(Raw_Data!G2005="","Yes","No")</f>
        <v>No</v>
      </c>
      <c r="AD2005" s="19" t="str">
        <f>IF(Raw_Data!L2005="","Yes","No")</f>
        <v>No</v>
      </c>
      <c r="AE2005" s="19" t="str">
        <f>IF(Raw_Data!T2005="","Imputed",IF(Raw_Data!T2005&gt;INDEX(Cleaning_Reference!$F$6:$F$13,MATCH(D2005,Cleaning_Reference!$A$6:$A$13,0)),"Capped","Original"))</f>
        <v>Original</v>
      </c>
      <c r="AF2005" s="21">
        <f t="shared" si="31"/>
        <v>10.6</v>
      </c>
    </row>
    <row r="2006" spans="1:32" ht="15" customHeight="1" x14ac:dyDescent="0.3">
      <c r="A2006" s="20" t="str">
        <f>Raw_Data!A2006</f>
        <v>SF12005</v>
      </c>
      <c r="B2006" s="15" t="str">
        <f>Raw_Data!B2006</f>
        <v>Andhra Pradesh</v>
      </c>
      <c r="C2006" s="15" t="str">
        <f>Raw_Data!C2006</f>
        <v>Erode</v>
      </c>
      <c r="D2006" s="15" t="str">
        <f>Raw_Data!D2006</f>
        <v>Rice</v>
      </c>
      <c r="E2006" s="15" t="str">
        <f>Raw_Data!E2006</f>
        <v>Rabi</v>
      </c>
      <c r="F2006" s="15">
        <f>Raw_Data!F2006</f>
        <v>6.1</v>
      </c>
      <c r="G2006" s="18">
        <f>IF(Raw_Data!G2006="",ROUND(AVERAGEIFS(Raw_Data!$G$2:$G$4001,Raw_Data!$E$2:$E$4001,E2006),1),Raw_Data!G2006)</f>
        <v>432.8</v>
      </c>
      <c r="H2006" s="15">
        <f>Raw_Data!H2006</f>
        <v>20.6</v>
      </c>
      <c r="I2006" s="15">
        <f>Raw_Data!I2006</f>
        <v>47</v>
      </c>
      <c r="J2006" s="15">
        <f>Raw_Data!J2006</f>
        <v>7.5</v>
      </c>
      <c r="K2006" s="15">
        <f>Raw_Data!K2006</f>
        <v>6.5</v>
      </c>
      <c r="L2006" s="18">
        <f>IF(Raw_Data!L2006="",ROUND(AVERAGEIFS(Raw_Data!$L$2:$L$4001,Raw_Data!$E$2:$E$4001,E2006),1),Raw_Data!L2006)</f>
        <v>22.6</v>
      </c>
      <c r="M2006" s="15">
        <f>Raw_Data!M2006</f>
        <v>218.6</v>
      </c>
      <c r="N2006" s="15">
        <f>Raw_Data!N2006</f>
        <v>91.9</v>
      </c>
      <c r="O2006" s="15">
        <f>Raw_Data!O2006</f>
        <v>105.6</v>
      </c>
      <c r="P2006" s="15" t="str">
        <f>Raw_Data!P2006</f>
        <v>Drip</v>
      </c>
      <c r="Q2006" s="15">
        <f>Raw_Data!Q2006</f>
        <v>247.3</v>
      </c>
      <c r="R2006" s="15">
        <f>Raw_Data!R2006</f>
        <v>4.4800000000000004</v>
      </c>
      <c r="S2006" s="15">
        <f>Raw_Data!S2006</f>
        <v>0.93</v>
      </c>
      <c r="T2006" s="18">
        <f>IF(Raw_Data!T2006="",ROUND(AVERAGEIFS(Raw_Data!$T$2:$T$4001,Raw_Data!$E$2:$E$4001,E2006,Raw_Data!$D$2:$D$4001,D2006),2),IF(Raw_Data!T2006&gt;INDEX(Cleaning_Reference!$F$6:$F$13,MATCH(D2006,Cleaning_Reference!$A$6:$A$13,0)),INDEX(Cleaning_Reference!$F$6:$F$13,MATCH(D2006,Cleaning_Reference!$A$6:$A$13,0)),Raw_Data!T2006))</f>
        <v>4.0599999999999996</v>
      </c>
      <c r="U2006" s="15">
        <f>Raw_Data!U2006</f>
        <v>24.77</v>
      </c>
      <c r="V2006" s="15">
        <f>Raw_Data!V2006</f>
        <v>25498</v>
      </c>
      <c r="W2006" s="15">
        <f>Raw_Data!W2006</f>
        <v>473864</v>
      </c>
      <c r="X2006" s="15">
        <f>Raw_Data!X2006</f>
        <v>631585</v>
      </c>
      <c r="Y2006" s="15">
        <f>Raw_Data!Y2006</f>
        <v>157721</v>
      </c>
      <c r="Z2006" s="15">
        <f>Raw_Data!Z2006</f>
        <v>8205</v>
      </c>
      <c r="AA2006" s="15">
        <f>Raw_Data!AA2006</f>
        <v>3.0190000000000001</v>
      </c>
      <c r="AB2006" s="15">
        <f>Raw_Data!AB2006</f>
        <v>42.7</v>
      </c>
      <c r="AC2006" s="19" t="str">
        <f>IF(Raw_Data!G2006="","Yes","No")</f>
        <v>No</v>
      </c>
      <c r="AD2006" s="19" t="str">
        <f>IF(Raw_Data!L2006="","Yes","No")</f>
        <v>No</v>
      </c>
      <c r="AE2006" s="19" t="str">
        <f>IF(Raw_Data!T2006="","Imputed",IF(Raw_Data!T2006&gt;INDEX(Cleaning_Reference!$F$6:$F$13,MATCH(D2006,Cleaning_Reference!$A$6:$A$13,0)),"Capped","Original"))</f>
        <v>Original</v>
      </c>
      <c r="AF2006" s="21">
        <f t="shared" si="31"/>
        <v>24.77</v>
      </c>
    </row>
    <row r="2007" spans="1:32" ht="15" customHeight="1" x14ac:dyDescent="0.3">
      <c r="A2007" s="20" t="str">
        <f>Raw_Data!A2007</f>
        <v>SF12006</v>
      </c>
      <c r="B2007" s="15" t="str">
        <f>Raw_Data!B2007</f>
        <v>Punjab</v>
      </c>
      <c r="C2007" s="15" t="str">
        <f>Raw_Data!C2007</f>
        <v>Guntur</v>
      </c>
      <c r="D2007" s="15" t="str">
        <f>Raw_Data!D2007</f>
        <v>Pulses</v>
      </c>
      <c r="E2007" s="15" t="str">
        <f>Raw_Data!E2007</f>
        <v>Zaid</v>
      </c>
      <c r="F2007" s="15">
        <f>Raw_Data!F2007</f>
        <v>3.21</v>
      </c>
      <c r="G2007" s="18">
        <f>IF(Raw_Data!G2007="",ROUND(AVERAGEIFS(Raw_Data!$G$2:$G$4001,Raw_Data!$E$2:$E$4001,E2007),1),Raw_Data!G2007)</f>
        <v>80</v>
      </c>
      <c r="H2007" s="15">
        <f>Raw_Data!H2007</f>
        <v>31.6</v>
      </c>
      <c r="I2007" s="15">
        <f>Raw_Data!I2007</f>
        <v>62.7</v>
      </c>
      <c r="J2007" s="15">
        <f>Raw_Data!J2007</f>
        <v>8.6999999999999993</v>
      </c>
      <c r="K2007" s="15">
        <f>Raw_Data!K2007</f>
        <v>6.57</v>
      </c>
      <c r="L2007" s="18">
        <f>IF(Raw_Data!L2007="",ROUND(AVERAGEIFS(Raw_Data!$L$2:$L$4001,Raw_Data!$E$2:$E$4001,E2007),1),Raw_Data!L2007)</f>
        <v>24.5</v>
      </c>
      <c r="M2007" s="15">
        <f>Raw_Data!M2007</f>
        <v>84.4</v>
      </c>
      <c r="N2007" s="15">
        <f>Raw_Data!N2007</f>
        <v>75.8</v>
      </c>
      <c r="O2007" s="15">
        <f>Raw_Data!O2007</f>
        <v>111.1</v>
      </c>
      <c r="P2007" s="15" t="str">
        <f>Raw_Data!P2007</f>
        <v>Rainfed</v>
      </c>
      <c r="Q2007" s="15">
        <f>Raw_Data!Q2007</f>
        <v>196.5</v>
      </c>
      <c r="R2007" s="15">
        <f>Raw_Data!R2007</f>
        <v>3.92</v>
      </c>
      <c r="S2007" s="15">
        <f>Raw_Data!S2007</f>
        <v>0.78</v>
      </c>
      <c r="T2007" s="18">
        <f>IF(Raw_Data!T2007="",ROUND(AVERAGEIFS(Raw_Data!$T$2:$T$4001,Raw_Data!$E$2:$E$4001,E2007,Raw_Data!$D$2:$D$4001,D2007),2),IF(Raw_Data!T2007&gt;INDEX(Cleaning_Reference!$F$6:$F$13,MATCH(D2007,Cleaning_Reference!$A$6:$A$13,0)),INDEX(Cleaning_Reference!$F$6:$F$13,MATCH(D2007,Cleaning_Reference!$A$6:$A$13,0)),Raw_Data!T2007))</f>
        <v>0.74</v>
      </c>
      <c r="U2007" s="15">
        <f>Raw_Data!U2007</f>
        <v>2.38</v>
      </c>
      <c r="V2007" s="15">
        <f>Raw_Data!V2007</f>
        <v>68338</v>
      </c>
      <c r="W2007" s="15">
        <f>Raw_Data!W2007</f>
        <v>178737</v>
      </c>
      <c r="X2007" s="15">
        <f>Raw_Data!X2007</f>
        <v>162644</v>
      </c>
      <c r="Y2007" s="15">
        <f>Raw_Data!Y2007</f>
        <v>-16093</v>
      </c>
      <c r="Z2007" s="15">
        <f>Raw_Data!Z2007</f>
        <v>694</v>
      </c>
      <c r="AA2007" s="15">
        <f>Raw_Data!AA2007</f>
        <v>3.4289999999999998</v>
      </c>
      <c r="AB2007" s="15">
        <f>Raw_Data!AB2007</f>
        <v>36.5</v>
      </c>
      <c r="AC2007" s="19" t="str">
        <f>IF(Raw_Data!G2007="","Yes","No")</f>
        <v>No</v>
      </c>
      <c r="AD2007" s="19" t="str">
        <f>IF(Raw_Data!L2007="","Yes","No")</f>
        <v>No</v>
      </c>
      <c r="AE2007" s="19" t="str">
        <f>IF(Raw_Data!T2007="","Imputed",IF(Raw_Data!T2007&gt;INDEX(Cleaning_Reference!$F$6:$F$13,MATCH(D2007,Cleaning_Reference!$A$6:$A$13,0)),"Capped","Original"))</f>
        <v>Original</v>
      </c>
      <c r="AF2007" s="21">
        <f t="shared" si="31"/>
        <v>2.38</v>
      </c>
    </row>
    <row r="2008" spans="1:32" ht="15" customHeight="1" x14ac:dyDescent="0.3">
      <c r="A2008" s="20" t="str">
        <f>Raw_Data!A2008</f>
        <v>SF12007</v>
      </c>
      <c r="B2008" s="15" t="str">
        <f>Raw_Data!B2008</f>
        <v>Maharashtra</v>
      </c>
      <c r="C2008" s="15" t="str">
        <f>Raw_Data!C2008</f>
        <v>Indore</v>
      </c>
      <c r="D2008" s="15" t="str">
        <f>Raw_Data!D2008</f>
        <v>Wheat</v>
      </c>
      <c r="E2008" s="15" t="str">
        <f>Raw_Data!E2008</f>
        <v>Kharif</v>
      </c>
      <c r="F2008" s="15">
        <f>Raw_Data!F2008</f>
        <v>9.3000000000000007</v>
      </c>
      <c r="G2008" s="18">
        <f>IF(Raw_Data!G2008="",ROUND(AVERAGEIFS(Raw_Data!$G$2:$G$4001,Raw_Data!$E$2:$E$4001,E2008),1),Raw_Data!G2008)</f>
        <v>892.3</v>
      </c>
      <c r="H2008" s="15">
        <f>Raw_Data!H2008</f>
        <v>28.3</v>
      </c>
      <c r="I2008" s="15">
        <f>Raw_Data!I2008</f>
        <v>84.6</v>
      </c>
      <c r="J2008" s="15">
        <f>Raw_Data!J2008</f>
        <v>7.6</v>
      </c>
      <c r="K2008" s="15">
        <f>Raw_Data!K2008</f>
        <v>6.98</v>
      </c>
      <c r="L2008" s="18">
        <f>IF(Raw_Data!L2008="",ROUND(AVERAGEIFS(Raw_Data!$L$2:$L$4001,Raw_Data!$E$2:$E$4001,E2008),1),Raw_Data!L2008)</f>
        <v>31.8</v>
      </c>
      <c r="M2008" s="15">
        <f>Raw_Data!M2008</f>
        <v>144.19999999999999</v>
      </c>
      <c r="N2008" s="15">
        <f>Raw_Data!N2008</f>
        <v>61.2</v>
      </c>
      <c r="O2008" s="15">
        <f>Raw_Data!O2008</f>
        <v>142.1</v>
      </c>
      <c r="P2008" s="15" t="str">
        <f>Raw_Data!P2008</f>
        <v>Drip</v>
      </c>
      <c r="Q2008" s="15">
        <f>Raw_Data!Q2008</f>
        <v>203.2</v>
      </c>
      <c r="R2008" s="15">
        <f>Raw_Data!R2008</f>
        <v>3.73</v>
      </c>
      <c r="S2008" s="15">
        <f>Raw_Data!S2008</f>
        <v>0.8</v>
      </c>
      <c r="T2008" s="18">
        <f>IF(Raw_Data!T2008="",ROUND(AVERAGEIFS(Raw_Data!$T$2:$T$4001,Raw_Data!$E$2:$E$4001,E2008,Raw_Data!$D$2:$D$4001,D2008),2),IF(Raw_Data!T2008&gt;INDEX(Cleaning_Reference!$F$6:$F$13,MATCH(D2008,Cleaning_Reference!$A$6:$A$13,0)),INDEX(Cleaning_Reference!$F$6:$F$13,MATCH(D2008,Cleaning_Reference!$A$6:$A$13,0)),Raw_Data!T2008))</f>
        <v>3.74</v>
      </c>
      <c r="U2008" s="15">
        <f>Raw_Data!U2008</f>
        <v>34.78</v>
      </c>
      <c r="V2008" s="15">
        <f>Raw_Data!V2008</f>
        <v>25168</v>
      </c>
      <c r="W2008" s="15">
        <f>Raw_Data!W2008</f>
        <v>661302</v>
      </c>
      <c r="X2008" s="15">
        <f>Raw_Data!X2008</f>
        <v>875343</v>
      </c>
      <c r="Y2008" s="15">
        <f>Raw_Data!Y2008</f>
        <v>214041</v>
      </c>
      <c r="Z2008" s="15">
        <f>Raw_Data!Z2008</f>
        <v>5054</v>
      </c>
      <c r="AA2008" s="15">
        <f>Raw_Data!AA2008</f>
        <v>6.8819999999999997</v>
      </c>
      <c r="AB2008" s="15">
        <f>Raw_Data!AB2008</f>
        <v>64</v>
      </c>
      <c r="AC2008" s="19" t="str">
        <f>IF(Raw_Data!G2008="","Yes","No")</f>
        <v>No</v>
      </c>
      <c r="AD2008" s="19" t="str">
        <f>IF(Raw_Data!L2008="","Yes","No")</f>
        <v>No</v>
      </c>
      <c r="AE2008" s="19" t="str">
        <f>IF(Raw_Data!T2008="","Imputed",IF(Raw_Data!T2008&gt;INDEX(Cleaning_Reference!$F$6:$F$13,MATCH(D2008,Cleaning_Reference!$A$6:$A$13,0)),"Capped","Original"))</f>
        <v>Original</v>
      </c>
      <c r="AF2008" s="21">
        <f t="shared" si="31"/>
        <v>34.78</v>
      </c>
    </row>
    <row r="2009" spans="1:32" ht="15" customHeight="1" x14ac:dyDescent="0.3">
      <c r="A2009" s="20" t="str">
        <f>Raw_Data!A2009</f>
        <v>SF12008</v>
      </c>
      <c r="B2009" s="15" t="str">
        <f>Raw_Data!B2009</f>
        <v>Madhya Pradesh</v>
      </c>
      <c r="C2009" s="15" t="str">
        <f>Raw_Data!C2009</f>
        <v>Nalgonda</v>
      </c>
      <c r="D2009" s="15" t="str">
        <f>Raw_Data!D2009</f>
        <v>Wheat</v>
      </c>
      <c r="E2009" s="15" t="str">
        <f>Raw_Data!E2009</f>
        <v>Zaid</v>
      </c>
      <c r="F2009" s="15">
        <f>Raw_Data!F2009</f>
        <v>5.36</v>
      </c>
      <c r="G2009" s="18">
        <f>IF(Raw_Data!G2009="",ROUND(AVERAGEIFS(Raw_Data!$G$2:$G$4001,Raw_Data!$E$2:$E$4001,E2009),1),Raw_Data!G2009)</f>
        <v>629.9</v>
      </c>
      <c r="H2009" s="15">
        <f>Raw_Data!H2009</f>
        <v>28.4</v>
      </c>
      <c r="I2009" s="15">
        <f>Raw_Data!I2009</f>
        <v>40.1</v>
      </c>
      <c r="J2009" s="15">
        <f>Raw_Data!J2009</f>
        <v>7.5</v>
      </c>
      <c r="K2009" s="15">
        <f>Raw_Data!K2009</f>
        <v>7.3</v>
      </c>
      <c r="L2009" s="18">
        <f>IF(Raw_Data!L2009="",ROUND(AVERAGEIFS(Raw_Data!$L$2:$L$4001,Raw_Data!$E$2:$E$4001,E2009),1),Raw_Data!L2009)</f>
        <v>19.2</v>
      </c>
      <c r="M2009" s="15">
        <f>Raw_Data!M2009</f>
        <v>122.3</v>
      </c>
      <c r="N2009" s="15">
        <f>Raw_Data!N2009</f>
        <v>69.8</v>
      </c>
      <c r="O2009" s="15">
        <f>Raw_Data!O2009</f>
        <v>78.2</v>
      </c>
      <c r="P2009" s="15" t="str">
        <f>Raw_Data!P2009</f>
        <v>Sprinkler</v>
      </c>
      <c r="Q2009" s="15">
        <f>Raw_Data!Q2009</f>
        <v>108.3</v>
      </c>
      <c r="R2009" s="15">
        <f>Raw_Data!R2009</f>
        <v>9.26</v>
      </c>
      <c r="S2009" s="15">
        <f>Raw_Data!S2009</f>
        <v>0.91</v>
      </c>
      <c r="T2009" s="18">
        <f>IF(Raw_Data!T2009="",ROUND(AVERAGEIFS(Raw_Data!$T$2:$T$4001,Raw_Data!$E$2:$E$4001,E2009,Raw_Data!$D$2:$D$4001,D2009),2),IF(Raw_Data!T2009&gt;INDEX(Cleaning_Reference!$F$6:$F$13,MATCH(D2009,Cleaning_Reference!$A$6:$A$13,0)),INDEX(Cleaning_Reference!$F$6:$F$13,MATCH(D2009,Cleaning_Reference!$A$6:$A$13,0)),Raw_Data!T2009))</f>
        <v>2.27</v>
      </c>
      <c r="U2009" s="15">
        <f>Raw_Data!U2009</f>
        <v>12.17</v>
      </c>
      <c r="V2009" s="15">
        <f>Raw_Data!V2009</f>
        <v>24675</v>
      </c>
      <c r="W2009" s="15">
        <f>Raw_Data!W2009</f>
        <v>360205</v>
      </c>
      <c r="X2009" s="15">
        <f>Raw_Data!X2009</f>
        <v>300295</v>
      </c>
      <c r="Y2009" s="15">
        <f>Raw_Data!Y2009</f>
        <v>-59910</v>
      </c>
      <c r="Z2009" s="15">
        <f>Raw_Data!Z2009</f>
        <v>2913</v>
      </c>
      <c r="AA2009" s="15">
        <f>Raw_Data!AA2009</f>
        <v>4.1779999999999999</v>
      </c>
      <c r="AB2009" s="15">
        <f>Raw_Data!AB2009</f>
        <v>26.8</v>
      </c>
      <c r="AC2009" s="19" t="str">
        <f>IF(Raw_Data!G2009="","Yes","No")</f>
        <v>No</v>
      </c>
      <c r="AD2009" s="19" t="str">
        <f>IF(Raw_Data!L2009="","Yes","No")</f>
        <v>Yes</v>
      </c>
      <c r="AE2009" s="19" t="str">
        <f>IF(Raw_Data!T2009="","Imputed",IF(Raw_Data!T2009&gt;INDEX(Cleaning_Reference!$F$6:$F$13,MATCH(D2009,Cleaning_Reference!$A$6:$A$13,0)),"Capped","Original"))</f>
        <v>Original</v>
      </c>
      <c r="AF2009" s="21">
        <f t="shared" si="31"/>
        <v>12.17</v>
      </c>
    </row>
    <row r="2010" spans="1:32" ht="15" customHeight="1" x14ac:dyDescent="0.3">
      <c r="A2010" s="20" t="str">
        <f>Raw_Data!A2010</f>
        <v>SF12009</v>
      </c>
      <c r="B2010" s="15" t="str">
        <f>Raw_Data!B2010</f>
        <v>Tamil Nadu</v>
      </c>
      <c r="C2010" s="15" t="str">
        <f>Raw_Data!C2010</f>
        <v>Guntur</v>
      </c>
      <c r="D2010" s="15" t="str">
        <f>Raw_Data!D2010</f>
        <v>Chilli</v>
      </c>
      <c r="E2010" s="15" t="str">
        <f>Raw_Data!E2010</f>
        <v>Zaid</v>
      </c>
      <c r="F2010" s="15">
        <f>Raw_Data!F2010</f>
        <v>10.72</v>
      </c>
      <c r="G2010" s="18">
        <f>IF(Raw_Data!G2010="",ROUND(AVERAGEIFS(Raw_Data!$G$2:$G$4001,Raw_Data!$E$2:$E$4001,E2010),1),Raw_Data!G2010)</f>
        <v>432.1</v>
      </c>
      <c r="H2010" s="15">
        <f>Raw_Data!H2010</f>
        <v>28.8</v>
      </c>
      <c r="I2010" s="15">
        <f>Raw_Data!I2010</f>
        <v>50.7</v>
      </c>
      <c r="J2010" s="15">
        <f>Raw_Data!J2010</f>
        <v>9.3000000000000007</v>
      </c>
      <c r="K2010" s="15">
        <f>Raw_Data!K2010</f>
        <v>6.63</v>
      </c>
      <c r="L2010" s="18">
        <f>IF(Raw_Data!L2010="",ROUND(AVERAGEIFS(Raw_Data!$L$2:$L$4001,Raw_Data!$E$2:$E$4001,E2010),1),Raw_Data!L2010)</f>
        <v>16.5</v>
      </c>
      <c r="M2010" s="15">
        <f>Raw_Data!M2010</f>
        <v>136.5</v>
      </c>
      <c r="N2010" s="15">
        <f>Raw_Data!N2010</f>
        <v>93.3</v>
      </c>
      <c r="O2010" s="15">
        <f>Raw_Data!O2010</f>
        <v>123</v>
      </c>
      <c r="P2010" s="15" t="str">
        <f>Raw_Data!P2010</f>
        <v>Sprinkler</v>
      </c>
      <c r="Q2010" s="15">
        <f>Raw_Data!Q2010</f>
        <v>190.3</v>
      </c>
      <c r="R2010" s="15">
        <f>Raw_Data!R2010</f>
        <v>5.25</v>
      </c>
      <c r="S2010" s="15">
        <f>Raw_Data!S2010</f>
        <v>0.66</v>
      </c>
      <c r="T2010" s="18">
        <f>IF(Raw_Data!T2010="",ROUND(AVERAGEIFS(Raw_Data!$T$2:$T$4001,Raw_Data!$E$2:$E$4001,E2010,Raw_Data!$D$2:$D$4001,D2010),2),IF(Raw_Data!T2010&gt;INDEX(Cleaning_Reference!$F$6:$F$13,MATCH(D2010,Cleaning_Reference!$A$6:$A$13,0)),INDEX(Cleaning_Reference!$F$6:$F$13,MATCH(D2010,Cleaning_Reference!$A$6:$A$13,0)),Raw_Data!T2010))</f>
        <v>2.46</v>
      </c>
      <c r="U2010" s="15">
        <f>Raw_Data!U2010</f>
        <v>26.37</v>
      </c>
      <c r="V2010" s="15">
        <f>Raw_Data!V2010</f>
        <v>107275</v>
      </c>
      <c r="W2010" s="15">
        <f>Raw_Data!W2010</f>
        <v>660415</v>
      </c>
      <c r="X2010" s="15">
        <f>Raw_Data!X2010</f>
        <v>2828842</v>
      </c>
      <c r="Y2010" s="15">
        <f>Raw_Data!Y2010</f>
        <v>2168427</v>
      </c>
      <c r="Z2010" s="15">
        <f>Raw_Data!Z2010</f>
        <v>6477</v>
      </c>
      <c r="AA2010" s="15">
        <f>Raw_Data!AA2010</f>
        <v>4.0709999999999997</v>
      </c>
      <c r="AB2010" s="15">
        <f>Raw_Data!AB2010</f>
        <v>38.4</v>
      </c>
      <c r="AC2010" s="19" t="str">
        <f>IF(Raw_Data!G2010="","Yes","No")</f>
        <v>No</v>
      </c>
      <c r="AD2010" s="19" t="str">
        <f>IF(Raw_Data!L2010="","Yes","No")</f>
        <v>No</v>
      </c>
      <c r="AE2010" s="19" t="str">
        <f>IF(Raw_Data!T2010="","Imputed",IF(Raw_Data!T2010&gt;INDEX(Cleaning_Reference!$F$6:$F$13,MATCH(D2010,Cleaning_Reference!$A$6:$A$13,0)),"Capped","Original"))</f>
        <v>Original</v>
      </c>
      <c r="AF2010" s="21">
        <f t="shared" si="31"/>
        <v>26.37</v>
      </c>
    </row>
    <row r="2011" spans="1:32" ht="15" customHeight="1" x14ac:dyDescent="0.3">
      <c r="A2011" s="20" t="str">
        <f>Raw_Data!A2011</f>
        <v>SF12010</v>
      </c>
      <c r="B2011" s="15" t="str">
        <f>Raw_Data!B2011</f>
        <v>Gujarat</v>
      </c>
      <c r="C2011" s="15" t="str">
        <f>Raw_Data!C2011</f>
        <v>Rajkot</v>
      </c>
      <c r="D2011" s="15" t="str">
        <f>Raw_Data!D2011</f>
        <v>Sugarcane</v>
      </c>
      <c r="E2011" s="15" t="str">
        <f>Raw_Data!E2011</f>
        <v>Kharif</v>
      </c>
      <c r="F2011" s="15">
        <f>Raw_Data!F2011</f>
        <v>14.36</v>
      </c>
      <c r="G2011" s="18">
        <f>IF(Raw_Data!G2011="",ROUND(AVERAGEIFS(Raw_Data!$G$2:$G$4001,Raw_Data!$E$2:$E$4001,E2011),1),Raw_Data!G2011)</f>
        <v>710.4</v>
      </c>
      <c r="H2011" s="15">
        <f>Raw_Data!H2011</f>
        <v>29.6</v>
      </c>
      <c r="I2011" s="15">
        <f>Raw_Data!I2011</f>
        <v>72.900000000000006</v>
      </c>
      <c r="J2011" s="15">
        <f>Raw_Data!J2011</f>
        <v>7.1</v>
      </c>
      <c r="K2011" s="15">
        <f>Raw_Data!K2011</f>
        <v>7.22</v>
      </c>
      <c r="L2011" s="18">
        <f>IF(Raw_Data!L2011="",ROUND(AVERAGEIFS(Raw_Data!$L$2:$L$4001,Raw_Data!$E$2:$E$4001,E2011),1),Raw_Data!L2011)</f>
        <v>37.1</v>
      </c>
      <c r="M2011" s="15">
        <f>Raw_Data!M2011</f>
        <v>132.80000000000001</v>
      </c>
      <c r="N2011" s="15">
        <f>Raw_Data!N2011</f>
        <v>77.400000000000006</v>
      </c>
      <c r="O2011" s="15">
        <f>Raw_Data!O2011</f>
        <v>92.2</v>
      </c>
      <c r="P2011" s="15" t="str">
        <f>Raw_Data!P2011</f>
        <v>Drip</v>
      </c>
      <c r="Q2011" s="15">
        <f>Raw_Data!Q2011</f>
        <v>143.4</v>
      </c>
      <c r="R2011" s="15">
        <f>Raw_Data!R2011</f>
        <v>6.64</v>
      </c>
      <c r="S2011" s="15">
        <f>Raw_Data!S2011</f>
        <v>0.9</v>
      </c>
      <c r="T2011" s="18">
        <f>IF(Raw_Data!T2011="",ROUND(AVERAGEIFS(Raw_Data!$T$2:$T$4001,Raw_Data!$E$2:$E$4001,E2011,Raw_Data!$D$2:$D$4001,D2011),2),IF(Raw_Data!T2011&gt;INDEX(Cleaning_Reference!$F$6:$F$13,MATCH(D2011,Cleaning_Reference!$A$6:$A$13,0)),INDEX(Cleaning_Reference!$F$6:$F$13,MATCH(D2011,Cleaning_Reference!$A$6:$A$13,0)),Raw_Data!T2011))</f>
        <v>62.29</v>
      </c>
      <c r="U2011" s="15">
        <f>Raw_Data!U2011</f>
        <v>894.48</v>
      </c>
      <c r="V2011" s="15">
        <f>Raw_Data!V2011</f>
        <v>4075</v>
      </c>
      <c r="W2011" s="15">
        <f>Raw_Data!W2011</f>
        <v>1049748</v>
      </c>
      <c r="X2011" s="15">
        <f>Raw_Data!X2011</f>
        <v>3645006</v>
      </c>
      <c r="Y2011" s="15">
        <f>Raw_Data!Y2011</f>
        <v>2595258</v>
      </c>
      <c r="Z2011" s="15">
        <f>Raw_Data!Z2011</f>
        <v>21595</v>
      </c>
      <c r="AA2011" s="15">
        <f>Raw_Data!AA2011</f>
        <v>41.420999999999999</v>
      </c>
      <c r="AB2011" s="15">
        <f>Raw_Data!AB2011</f>
        <v>46.7</v>
      </c>
      <c r="AC2011" s="19" t="str">
        <f>IF(Raw_Data!G2011="","Yes","No")</f>
        <v>No</v>
      </c>
      <c r="AD2011" s="19" t="str">
        <f>IF(Raw_Data!L2011="","Yes","No")</f>
        <v>No</v>
      </c>
      <c r="AE2011" s="19" t="str">
        <f>IF(Raw_Data!T2011="","Imputed",IF(Raw_Data!T2011&gt;INDEX(Cleaning_Reference!$F$6:$F$13,MATCH(D2011,Cleaning_Reference!$A$6:$A$13,0)),"Capped","Original"))</f>
        <v>Original</v>
      </c>
      <c r="AF2011" s="21">
        <f t="shared" si="31"/>
        <v>894.48</v>
      </c>
    </row>
    <row r="2012" spans="1:32" ht="15" customHeight="1" x14ac:dyDescent="0.3">
      <c r="A2012" s="20" t="str">
        <f>Raw_Data!A2012</f>
        <v>SF12011</v>
      </c>
      <c r="B2012" s="15" t="str">
        <f>Raw_Data!B2012</f>
        <v>Andhra Pradesh</v>
      </c>
      <c r="C2012" s="15" t="str">
        <f>Raw_Data!C2012</f>
        <v>Ludhiana</v>
      </c>
      <c r="D2012" s="15" t="str">
        <f>Raw_Data!D2012</f>
        <v>Wheat</v>
      </c>
      <c r="E2012" s="15" t="str">
        <f>Raw_Data!E2012</f>
        <v>Kharif</v>
      </c>
      <c r="F2012" s="15">
        <f>Raw_Data!F2012</f>
        <v>12.39</v>
      </c>
      <c r="G2012" s="18">
        <f>IF(Raw_Data!G2012="",ROUND(AVERAGEIFS(Raw_Data!$G$2:$G$4001,Raw_Data!$E$2:$E$4001,E2012),1),Raw_Data!G2012)</f>
        <v>516.1</v>
      </c>
      <c r="H2012" s="15">
        <f>Raw_Data!H2012</f>
        <v>27.9</v>
      </c>
      <c r="I2012" s="15">
        <f>Raw_Data!I2012</f>
        <v>75.2</v>
      </c>
      <c r="J2012" s="15">
        <f>Raw_Data!J2012</f>
        <v>5.3</v>
      </c>
      <c r="K2012" s="15">
        <f>Raw_Data!K2012</f>
        <v>7.19</v>
      </c>
      <c r="L2012" s="18">
        <f>IF(Raw_Data!L2012="",ROUND(AVERAGEIFS(Raw_Data!$L$2:$L$4001,Raw_Data!$E$2:$E$4001,E2012),1),Raw_Data!L2012)</f>
        <v>29.4</v>
      </c>
      <c r="M2012" s="15">
        <f>Raw_Data!M2012</f>
        <v>137.4</v>
      </c>
      <c r="N2012" s="15">
        <f>Raw_Data!N2012</f>
        <v>54.6</v>
      </c>
      <c r="O2012" s="15">
        <f>Raw_Data!O2012</f>
        <v>128.5</v>
      </c>
      <c r="P2012" s="15" t="str">
        <f>Raw_Data!P2012</f>
        <v>Flood</v>
      </c>
      <c r="Q2012" s="15">
        <f>Raw_Data!Q2012</f>
        <v>170.1</v>
      </c>
      <c r="R2012" s="15">
        <f>Raw_Data!R2012</f>
        <v>0.51</v>
      </c>
      <c r="S2012" s="15">
        <f>Raw_Data!S2012</f>
        <v>0.83</v>
      </c>
      <c r="T2012" s="18">
        <f>IF(Raw_Data!T2012="",ROUND(AVERAGEIFS(Raw_Data!$T$2:$T$4001,Raw_Data!$E$2:$E$4001,E2012,Raw_Data!$D$2:$D$4001,D2012),2),IF(Raw_Data!T2012&gt;INDEX(Cleaning_Reference!$F$6:$F$13,MATCH(D2012,Cleaning_Reference!$A$6:$A$13,0)),INDEX(Cleaning_Reference!$F$6:$F$13,MATCH(D2012,Cleaning_Reference!$A$6:$A$13,0)),Raw_Data!T2012))</f>
        <v>2.76</v>
      </c>
      <c r="U2012" s="15">
        <f>Raw_Data!U2012</f>
        <v>34.200000000000003</v>
      </c>
      <c r="V2012" s="15">
        <f>Raw_Data!V2012</f>
        <v>27852</v>
      </c>
      <c r="W2012" s="15">
        <f>Raw_Data!W2012</f>
        <v>705675</v>
      </c>
      <c r="X2012" s="15">
        <f>Raw_Data!X2012</f>
        <v>952538</v>
      </c>
      <c r="Y2012" s="15">
        <f>Raw_Data!Y2012</f>
        <v>246863</v>
      </c>
      <c r="Z2012" s="15">
        <f>Raw_Data!Z2012</f>
        <v>8197</v>
      </c>
      <c r="AA2012" s="15">
        <f>Raw_Data!AA2012</f>
        <v>4.1719999999999997</v>
      </c>
      <c r="AB2012" s="15">
        <f>Raw_Data!AB2012</f>
        <v>61.1</v>
      </c>
      <c r="AC2012" s="19" t="str">
        <f>IF(Raw_Data!G2012="","Yes","No")</f>
        <v>No</v>
      </c>
      <c r="AD2012" s="19" t="str">
        <f>IF(Raw_Data!L2012="","Yes","No")</f>
        <v>No</v>
      </c>
      <c r="AE2012" s="19" t="str">
        <f>IF(Raw_Data!T2012="","Imputed",IF(Raw_Data!T2012&gt;INDEX(Cleaning_Reference!$F$6:$F$13,MATCH(D2012,Cleaning_Reference!$A$6:$A$13,0)),"Capped","Original"))</f>
        <v>Original</v>
      </c>
      <c r="AF2012" s="21">
        <f t="shared" si="31"/>
        <v>34.200000000000003</v>
      </c>
    </row>
    <row r="2013" spans="1:32" ht="15" customHeight="1" x14ac:dyDescent="0.3">
      <c r="A2013" s="20" t="str">
        <f>Raw_Data!A2013</f>
        <v>SF12012</v>
      </c>
      <c r="B2013" s="15" t="str">
        <f>Raw_Data!B2013</f>
        <v>Punjab</v>
      </c>
      <c r="C2013" s="15" t="str">
        <f>Raw_Data!C2013</f>
        <v>Raichur</v>
      </c>
      <c r="D2013" s="15" t="str">
        <f>Raw_Data!D2013</f>
        <v>Pulses</v>
      </c>
      <c r="E2013" s="15" t="str">
        <f>Raw_Data!E2013</f>
        <v>Kharif</v>
      </c>
      <c r="F2013" s="15">
        <f>Raw_Data!F2013</f>
        <v>10.49</v>
      </c>
      <c r="G2013" s="18">
        <f>IF(Raw_Data!G2013="",ROUND(AVERAGEIFS(Raw_Data!$G$2:$G$4001,Raw_Data!$E$2:$E$4001,E2013),1),Raw_Data!G2013)</f>
        <v>905.6</v>
      </c>
      <c r="H2013" s="15">
        <f>Raw_Data!H2013</f>
        <v>29</v>
      </c>
      <c r="I2013" s="15">
        <f>Raw_Data!I2013</f>
        <v>74.2</v>
      </c>
      <c r="J2013" s="15">
        <f>Raw_Data!J2013</f>
        <v>5.8</v>
      </c>
      <c r="K2013" s="15">
        <f>Raw_Data!K2013</f>
        <v>5.74</v>
      </c>
      <c r="L2013" s="18">
        <f>IF(Raw_Data!L2013="",ROUND(AVERAGEIFS(Raw_Data!$L$2:$L$4001,Raw_Data!$E$2:$E$4001,E2013),1),Raw_Data!L2013)</f>
        <v>33</v>
      </c>
      <c r="M2013" s="15">
        <f>Raw_Data!M2013</f>
        <v>59.2</v>
      </c>
      <c r="N2013" s="15">
        <f>Raw_Data!N2013</f>
        <v>82.4</v>
      </c>
      <c r="O2013" s="15">
        <f>Raw_Data!O2013</f>
        <v>126.3</v>
      </c>
      <c r="P2013" s="15" t="str">
        <f>Raw_Data!P2013</f>
        <v>Sprinkler</v>
      </c>
      <c r="Q2013" s="15">
        <f>Raw_Data!Q2013</f>
        <v>251.8</v>
      </c>
      <c r="R2013" s="15">
        <f>Raw_Data!R2013</f>
        <v>5.4</v>
      </c>
      <c r="S2013" s="15">
        <f>Raw_Data!S2013</f>
        <v>0.67</v>
      </c>
      <c r="T2013" s="18">
        <f>IF(Raw_Data!T2013="",ROUND(AVERAGEIFS(Raw_Data!$T$2:$T$4001,Raw_Data!$E$2:$E$4001,E2013,Raw_Data!$D$2:$D$4001,D2013),2),IF(Raw_Data!T2013&gt;INDEX(Cleaning_Reference!$F$6:$F$13,MATCH(D2013,Cleaning_Reference!$A$6:$A$13,0)),INDEX(Cleaning_Reference!$F$6:$F$13,MATCH(D2013,Cleaning_Reference!$A$6:$A$13,0)),Raw_Data!T2013))</f>
        <v>0.41</v>
      </c>
      <c r="U2013" s="15">
        <f>Raw_Data!U2013</f>
        <v>4.3</v>
      </c>
      <c r="V2013" s="15">
        <f>Raw_Data!V2013</f>
        <v>66449</v>
      </c>
      <c r="W2013" s="15">
        <f>Raw_Data!W2013</f>
        <v>766230</v>
      </c>
      <c r="X2013" s="15">
        <f>Raw_Data!X2013</f>
        <v>285731</v>
      </c>
      <c r="Y2013" s="15">
        <f>Raw_Data!Y2013</f>
        <v>-480499</v>
      </c>
      <c r="Z2013" s="15">
        <f>Raw_Data!Z2013</f>
        <v>4320</v>
      </c>
      <c r="AA2013" s="15">
        <f>Raw_Data!AA2013</f>
        <v>0.995</v>
      </c>
      <c r="AB2013" s="15">
        <f>Raw_Data!AB2013</f>
        <v>57.4</v>
      </c>
      <c r="AC2013" s="19" t="str">
        <f>IF(Raw_Data!G2013="","Yes","No")</f>
        <v>No</v>
      </c>
      <c r="AD2013" s="19" t="str">
        <f>IF(Raw_Data!L2013="","Yes","No")</f>
        <v>No</v>
      </c>
      <c r="AE2013" s="19" t="str">
        <f>IF(Raw_Data!T2013="","Imputed",IF(Raw_Data!T2013&gt;INDEX(Cleaning_Reference!$F$6:$F$13,MATCH(D2013,Cleaning_Reference!$A$6:$A$13,0)),"Capped","Original"))</f>
        <v>Original</v>
      </c>
      <c r="AF2013" s="21">
        <f t="shared" si="31"/>
        <v>4.3</v>
      </c>
    </row>
    <row r="2014" spans="1:32" ht="15" customHeight="1" x14ac:dyDescent="0.3">
      <c r="A2014" s="20" t="str">
        <f>Raw_Data!A2014</f>
        <v>SF12013</v>
      </c>
      <c r="B2014" s="15" t="str">
        <f>Raw_Data!B2014</f>
        <v>Gujarat</v>
      </c>
      <c r="C2014" s="15" t="str">
        <f>Raw_Data!C2014</f>
        <v>Nashik</v>
      </c>
      <c r="D2014" s="15" t="str">
        <f>Raw_Data!D2014</f>
        <v>Chilli</v>
      </c>
      <c r="E2014" s="15" t="str">
        <f>Raw_Data!E2014</f>
        <v>Rabi</v>
      </c>
      <c r="F2014" s="15">
        <f>Raw_Data!F2014</f>
        <v>4.43</v>
      </c>
      <c r="G2014" s="18">
        <f>IF(Raw_Data!G2014="",ROUND(AVERAGEIFS(Raw_Data!$G$2:$G$4001,Raw_Data!$E$2:$E$4001,E2014),1),Raw_Data!G2014)</f>
        <v>579</v>
      </c>
      <c r="H2014" s="15">
        <f>Raw_Data!H2014</f>
        <v>22.7</v>
      </c>
      <c r="I2014" s="15">
        <f>Raw_Data!I2014</f>
        <v>49.5</v>
      </c>
      <c r="J2014" s="15">
        <f>Raw_Data!J2014</f>
        <v>8</v>
      </c>
      <c r="K2014" s="15">
        <f>Raw_Data!K2014</f>
        <v>6.43</v>
      </c>
      <c r="L2014" s="18">
        <f>IF(Raw_Data!L2014="",ROUND(AVERAGEIFS(Raw_Data!$L$2:$L$4001,Raw_Data!$E$2:$E$4001,E2014),1),Raw_Data!L2014)</f>
        <v>23.8</v>
      </c>
      <c r="M2014" s="15">
        <f>Raw_Data!M2014</f>
        <v>155.1</v>
      </c>
      <c r="N2014" s="15">
        <f>Raw_Data!N2014</f>
        <v>60.7</v>
      </c>
      <c r="O2014" s="15">
        <f>Raw_Data!O2014</f>
        <v>104.4</v>
      </c>
      <c r="P2014" s="15" t="str">
        <f>Raw_Data!P2014</f>
        <v>Rainfed</v>
      </c>
      <c r="Q2014" s="15">
        <f>Raw_Data!Q2014</f>
        <v>179.9</v>
      </c>
      <c r="R2014" s="15">
        <f>Raw_Data!R2014</f>
        <v>2.73</v>
      </c>
      <c r="S2014" s="15">
        <f>Raw_Data!S2014</f>
        <v>0.82</v>
      </c>
      <c r="T2014" s="18">
        <f>IF(Raw_Data!T2014="",ROUND(AVERAGEIFS(Raw_Data!$T$2:$T$4001,Raw_Data!$E$2:$E$4001,E2014,Raw_Data!$D$2:$D$4001,D2014),2),IF(Raw_Data!T2014&gt;INDEX(Cleaning_Reference!$F$6:$F$13,MATCH(D2014,Cleaning_Reference!$A$6:$A$13,0)),INDEX(Cleaning_Reference!$F$6:$F$13,MATCH(D2014,Cleaning_Reference!$A$6:$A$13,0)),Raw_Data!T2014))</f>
        <v>1.92</v>
      </c>
      <c r="U2014" s="15">
        <f>Raw_Data!U2014</f>
        <v>8.51</v>
      </c>
      <c r="V2014" s="15">
        <f>Raw_Data!V2014</f>
        <v>105618</v>
      </c>
      <c r="W2014" s="15">
        <f>Raw_Data!W2014</f>
        <v>229266</v>
      </c>
      <c r="X2014" s="15">
        <f>Raw_Data!X2014</f>
        <v>898809</v>
      </c>
      <c r="Y2014" s="15">
        <f>Raw_Data!Y2014</f>
        <v>669543</v>
      </c>
      <c r="Z2014" s="15">
        <f>Raw_Data!Z2014</f>
        <v>1426</v>
      </c>
      <c r="AA2014" s="15">
        <f>Raw_Data!AA2014</f>
        <v>5.968</v>
      </c>
      <c r="AB2014" s="15">
        <f>Raw_Data!AB2014</f>
        <v>56.7</v>
      </c>
      <c r="AC2014" s="19" t="str">
        <f>IF(Raw_Data!G2014="","Yes","No")</f>
        <v>No</v>
      </c>
      <c r="AD2014" s="19" t="str">
        <f>IF(Raw_Data!L2014="","Yes","No")</f>
        <v>No</v>
      </c>
      <c r="AE2014" s="19" t="str">
        <f>IF(Raw_Data!T2014="","Imputed",IF(Raw_Data!T2014&gt;INDEX(Cleaning_Reference!$F$6:$F$13,MATCH(D2014,Cleaning_Reference!$A$6:$A$13,0)),"Capped","Original"))</f>
        <v>Original</v>
      </c>
      <c r="AF2014" s="21">
        <f t="shared" si="31"/>
        <v>8.51</v>
      </c>
    </row>
    <row r="2015" spans="1:32" ht="15" customHeight="1" x14ac:dyDescent="0.3">
      <c r="A2015" s="20" t="str">
        <f>Raw_Data!A2015</f>
        <v>SF12014</v>
      </c>
      <c r="B2015" s="15" t="str">
        <f>Raw_Data!B2015</f>
        <v>Maharashtra</v>
      </c>
      <c r="C2015" s="15" t="str">
        <f>Raw_Data!C2015</f>
        <v>Ludhiana</v>
      </c>
      <c r="D2015" s="15" t="str">
        <f>Raw_Data!D2015</f>
        <v>Wheat</v>
      </c>
      <c r="E2015" s="15" t="str">
        <f>Raw_Data!E2015</f>
        <v>Rabi</v>
      </c>
      <c r="F2015" s="15">
        <f>Raw_Data!F2015</f>
        <v>7.78</v>
      </c>
      <c r="G2015" s="18">
        <f>IF(Raw_Data!G2015="",ROUND(AVERAGEIFS(Raw_Data!$G$2:$G$4001,Raw_Data!$E$2:$E$4001,E2015),1),Raw_Data!G2015)</f>
        <v>777.2</v>
      </c>
      <c r="H2015" s="15">
        <f>Raw_Data!H2015</f>
        <v>21.6</v>
      </c>
      <c r="I2015" s="15">
        <f>Raw_Data!I2015</f>
        <v>51.4</v>
      </c>
      <c r="J2015" s="15">
        <f>Raw_Data!J2015</f>
        <v>6.9</v>
      </c>
      <c r="K2015" s="15">
        <f>Raw_Data!K2015</f>
        <v>7.07</v>
      </c>
      <c r="L2015" s="18">
        <f>IF(Raw_Data!L2015="",ROUND(AVERAGEIFS(Raw_Data!$L$2:$L$4001,Raw_Data!$E$2:$E$4001,E2015),1),Raw_Data!L2015)</f>
        <v>26.1</v>
      </c>
      <c r="M2015" s="15">
        <f>Raw_Data!M2015</f>
        <v>106.4</v>
      </c>
      <c r="N2015" s="15">
        <f>Raw_Data!N2015</f>
        <v>55.4</v>
      </c>
      <c r="O2015" s="15">
        <f>Raw_Data!O2015</f>
        <v>98.6</v>
      </c>
      <c r="P2015" s="15" t="str">
        <f>Raw_Data!P2015</f>
        <v>Rainfed</v>
      </c>
      <c r="Q2015" s="15">
        <f>Raw_Data!Q2015</f>
        <v>87.3</v>
      </c>
      <c r="R2015" s="15">
        <f>Raw_Data!R2015</f>
        <v>4.53</v>
      </c>
      <c r="S2015" s="15">
        <f>Raw_Data!S2015</f>
        <v>0.74</v>
      </c>
      <c r="T2015" s="18">
        <f>IF(Raw_Data!T2015="",ROUND(AVERAGEIFS(Raw_Data!$T$2:$T$4001,Raw_Data!$E$2:$E$4001,E2015,Raw_Data!$D$2:$D$4001,D2015),2),IF(Raw_Data!T2015&gt;INDEX(Cleaning_Reference!$F$6:$F$13,MATCH(D2015,Cleaning_Reference!$A$6:$A$13,0)),INDEX(Cleaning_Reference!$F$6:$F$13,MATCH(D2015,Cleaning_Reference!$A$6:$A$13,0)),Raw_Data!T2015))</f>
        <v>2.23</v>
      </c>
      <c r="U2015" s="15">
        <f>Raw_Data!U2015</f>
        <v>17.350000000000001</v>
      </c>
      <c r="V2015" s="15">
        <f>Raw_Data!V2015</f>
        <v>26246</v>
      </c>
      <c r="W2015" s="15">
        <f>Raw_Data!W2015</f>
        <v>413326</v>
      </c>
      <c r="X2015" s="15">
        <f>Raw_Data!X2015</f>
        <v>455368</v>
      </c>
      <c r="Y2015" s="15">
        <f>Raw_Data!Y2015</f>
        <v>42042</v>
      </c>
      <c r="Z2015" s="15">
        <f>Raw_Data!Z2015</f>
        <v>2343</v>
      </c>
      <c r="AA2015" s="15">
        <f>Raw_Data!AA2015</f>
        <v>7.4050000000000002</v>
      </c>
      <c r="AB2015" s="15">
        <f>Raw_Data!AB2015</f>
        <v>51</v>
      </c>
      <c r="AC2015" s="19" t="str">
        <f>IF(Raw_Data!G2015="","Yes","No")</f>
        <v>No</v>
      </c>
      <c r="AD2015" s="19" t="str">
        <f>IF(Raw_Data!L2015="","Yes","No")</f>
        <v>No</v>
      </c>
      <c r="AE2015" s="19" t="str">
        <f>IF(Raw_Data!T2015="","Imputed",IF(Raw_Data!T2015&gt;INDEX(Cleaning_Reference!$F$6:$F$13,MATCH(D2015,Cleaning_Reference!$A$6:$A$13,0)),"Capped","Original"))</f>
        <v>Original</v>
      </c>
      <c r="AF2015" s="21">
        <f t="shared" si="31"/>
        <v>17.350000000000001</v>
      </c>
    </row>
    <row r="2016" spans="1:32" ht="15" customHeight="1" x14ac:dyDescent="0.3">
      <c r="A2016" s="20" t="str">
        <f>Raw_Data!A2016</f>
        <v>SF12015</v>
      </c>
      <c r="B2016" s="15" t="str">
        <f>Raw_Data!B2016</f>
        <v>Maharashtra</v>
      </c>
      <c r="C2016" s="15" t="str">
        <f>Raw_Data!C2016</f>
        <v>Nashik</v>
      </c>
      <c r="D2016" s="15" t="str">
        <f>Raw_Data!D2016</f>
        <v>Rice</v>
      </c>
      <c r="E2016" s="15" t="str">
        <f>Raw_Data!E2016</f>
        <v>Kharif</v>
      </c>
      <c r="F2016" s="15">
        <f>Raw_Data!F2016</f>
        <v>9.09</v>
      </c>
      <c r="G2016" s="18">
        <f>IF(Raw_Data!G2016="",ROUND(AVERAGEIFS(Raw_Data!$G$2:$G$4001,Raw_Data!$E$2:$E$4001,E2016),1),Raw_Data!G2016)</f>
        <v>1103.9000000000001</v>
      </c>
      <c r="H2016" s="15">
        <f>Raw_Data!H2016</f>
        <v>27.9</v>
      </c>
      <c r="I2016" s="15">
        <f>Raw_Data!I2016</f>
        <v>72.099999999999994</v>
      </c>
      <c r="J2016" s="15">
        <f>Raw_Data!J2016</f>
        <v>6.7</v>
      </c>
      <c r="K2016" s="15">
        <f>Raw_Data!K2016</f>
        <v>6.67</v>
      </c>
      <c r="L2016" s="18">
        <f>IF(Raw_Data!L2016="",ROUND(AVERAGEIFS(Raw_Data!$L$2:$L$4001,Raw_Data!$E$2:$E$4001,E2016),1),Raw_Data!L2016)</f>
        <v>36.700000000000003</v>
      </c>
      <c r="M2016" s="15">
        <f>Raw_Data!M2016</f>
        <v>95</v>
      </c>
      <c r="N2016" s="15">
        <f>Raw_Data!N2016</f>
        <v>48.5</v>
      </c>
      <c r="O2016" s="15">
        <f>Raw_Data!O2016</f>
        <v>116.8</v>
      </c>
      <c r="P2016" s="15" t="str">
        <f>Raw_Data!P2016</f>
        <v>Sprinkler</v>
      </c>
      <c r="Q2016" s="15">
        <f>Raw_Data!Q2016</f>
        <v>80.400000000000006</v>
      </c>
      <c r="R2016" s="15">
        <f>Raw_Data!R2016</f>
        <v>4.05</v>
      </c>
      <c r="S2016" s="15">
        <f>Raw_Data!S2016</f>
        <v>0.99</v>
      </c>
      <c r="T2016" s="18">
        <f>IF(Raw_Data!T2016="",ROUND(AVERAGEIFS(Raw_Data!$T$2:$T$4001,Raw_Data!$E$2:$E$4001,E2016,Raw_Data!$D$2:$D$4001,D2016),2),IF(Raw_Data!T2016&gt;INDEX(Cleaning_Reference!$F$6:$F$13,MATCH(D2016,Cleaning_Reference!$A$6:$A$13,0)),INDEX(Cleaning_Reference!$F$6:$F$13,MATCH(D2016,Cleaning_Reference!$A$6:$A$13,0)),Raw_Data!T2016))</f>
        <v>3.58</v>
      </c>
      <c r="U2016" s="15">
        <f>Raw_Data!U2016</f>
        <v>32.54</v>
      </c>
      <c r="V2016" s="15">
        <f>Raw_Data!V2016</f>
        <v>24569</v>
      </c>
      <c r="W2016" s="15">
        <f>Raw_Data!W2016</f>
        <v>560711</v>
      </c>
      <c r="X2016" s="15">
        <f>Raw_Data!X2016</f>
        <v>799475</v>
      </c>
      <c r="Y2016" s="15">
        <f>Raw_Data!Y2016</f>
        <v>238764</v>
      </c>
      <c r="Z2016" s="15">
        <f>Raw_Data!Z2016</f>
        <v>13841</v>
      </c>
      <c r="AA2016" s="15">
        <f>Raw_Data!AA2016</f>
        <v>2.351</v>
      </c>
      <c r="AB2016" s="15">
        <f>Raw_Data!AB2016</f>
        <v>46.5</v>
      </c>
      <c r="AC2016" s="19" t="str">
        <f>IF(Raw_Data!G2016="","Yes","No")</f>
        <v>No</v>
      </c>
      <c r="AD2016" s="19" t="str">
        <f>IF(Raw_Data!L2016="","Yes","No")</f>
        <v>No</v>
      </c>
      <c r="AE2016" s="19" t="str">
        <f>IF(Raw_Data!T2016="","Imputed",IF(Raw_Data!T2016&gt;INDEX(Cleaning_Reference!$F$6:$F$13,MATCH(D2016,Cleaning_Reference!$A$6:$A$13,0)),"Capped","Original"))</f>
        <v>Original</v>
      </c>
      <c r="AF2016" s="21">
        <f t="shared" si="31"/>
        <v>32.54</v>
      </c>
    </row>
    <row r="2017" spans="1:32" ht="15" customHeight="1" x14ac:dyDescent="0.3">
      <c r="A2017" s="20" t="str">
        <f>Raw_Data!A2017</f>
        <v>SF12016</v>
      </c>
      <c r="B2017" s="15" t="str">
        <f>Raw_Data!B2017</f>
        <v>Telangana</v>
      </c>
      <c r="C2017" s="15" t="str">
        <f>Raw_Data!C2017</f>
        <v>Erode</v>
      </c>
      <c r="D2017" s="15" t="str">
        <f>Raw_Data!D2017</f>
        <v>Maize</v>
      </c>
      <c r="E2017" s="15" t="str">
        <f>Raw_Data!E2017</f>
        <v>Kharif</v>
      </c>
      <c r="F2017" s="15">
        <f>Raw_Data!F2017</f>
        <v>2.16</v>
      </c>
      <c r="G2017" s="18">
        <f>IF(Raw_Data!G2017="",ROUND(AVERAGEIFS(Raw_Data!$G$2:$G$4001,Raw_Data!$E$2:$E$4001,E2017),1),Raw_Data!G2017)</f>
        <v>852.1</v>
      </c>
      <c r="H2017" s="15">
        <f>Raw_Data!H2017</f>
        <v>29.7</v>
      </c>
      <c r="I2017" s="15">
        <f>Raw_Data!I2017</f>
        <v>81.099999999999994</v>
      </c>
      <c r="J2017" s="15">
        <f>Raw_Data!J2017</f>
        <v>6.7</v>
      </c>
      <c r="K2017" s="15">
        <f>Raw_Data!K2017</f>
        <v>6.71</v>
      </c>
      <c r="L2017" s="18">
        <f>IF(Raw_Data!L2017="",ROUND(AVERAGEIFS(Raw_Data!$L$2:$L$4001,Raw_Data!$E$2:$E$4001,E2017),1),Raw_Data!L2017)</f>
        <v>22.6</v>
      </c>
      <c r="M2017" s="15">
        <f>Raw_Data!M2017</f>
        <v>158.69999999999999</v>
      </c>
      <c r="N2017" s="15">
        <f>Raw_Data!N2017</f>
        <v>87.4</v>
      </c>
      <c r="O2017" s="15">
        <f>Raw_Data!O2017</f>
        <v>71</v>
      </c>
      <c r="P2017" s="15" t="str">
        <f>Raw_Data!P2017</f>
        <v>Rainfed</v>
      </c>
      <c r="Q2017" s="15">
        <f>Raw_Data!Q2017</f>
        <v>197</v>
      </c>
      <c r="R2017" s="15">
        <f>Raw_Data!R2017</f>
        <v>0.5</v>
      </c>
      <c r="S2017" s="15">
        <f>Raw_Data!S2017</f>
        <v>0.79</v>
      </c>
      <c r="T2017" s="18">
        <f>IF(Raw_Data!T2017="",ROUND(AVERAGEIFS(Raw_Data!$T$2:$T$4001,Raw_Data!$E$2:$E$4001,E2017,Raw_Data!$D$2:$D$4001,D2017),2),IF(Raw_Data!T2017&gt;INDEX(Cleaning_Reference!$F$6:$F$13,MATCH(D2017,Cleaning_Reference!$A$6:$A$13,0)),INDEX(Cleaning_Reference!$F$6:$F$13,MATCH(D2017,Cleaning_Reference!$A$6:$A$13,0)),Raw_Data!T2017))</f>
        <v>4.95</v>
      </c>
      <c r="U2017" s="15">
        <f>Raw_Data!U2017</f>
        <v>10.69</v>
      </c>
      <c r="V2017" s="15">
        <f>Raw_Data!V2017</f>
        <v>18309</v>
      </c>
      <c r="W2017" s="15">
        <f>Raw_Data!W2017</f>
        <v>130775</v>
      </c>
      <c r="X2017" s="15">
        <f>Raw_Data!X2017</f>
        <v>195723</v>
      </c>
      <c r="Y2017" s="15">
        <f>Raw_Data!Y2017</f>
        <v>64948</v>
      </c>
      <c r="Z2017" s="15">
        <f>Raw_Data!Z2017</f>
        <v>700</v>
      </c>
      <c r="AA2017" s="15">
        <f>Raw_Data!AA2017</f>
        <v>15.271000000000001</v>
      </c>
      <c r="AB2017" s="15">
        <f>Raw_Data!AB2017</f>
        <v>75.8</v>
      </c>
      <c r="AC2017" s="19" t="str">
        <f>IF(Raw_Data!G2017="","Yes","No")</f>
        <v>Yes</v>
      </c>
      <c r="AD2017" s="19" t="str">
        <f>IF(Raw_Data!L2017="","Yes","No")</f>
        <v>No</v>
      </c>
      <c r="AE2017" s="19" t="str">
        <f>IF(Raw_Data!T2017="","Imputed",IF(Raw_Data!T2017&gt;INDEX(Cleaning_Reference!$F$6:$F$13,MATCH(D2017,Cleaning_Reference!$A$6:$A$13,0)),"Capped","Original"))</f>
        <v>Original</v>
      </c>
      <c r="AF2017" s="21">
        <f t="shared" si="31"/>
        <v>10.69</v>
      </c>
    </row>
    <row r="2018" spans="1:32" ht="15" customHeight="1" x14ac:dyDescent="0.3">
      <c r="A2018" s="20" t="str">
        <f>Raw_Data!A2018</f>
        <v>SF12017</v>
      </c>
      <c r="B2018" s="15" t="str">
        <f>Raw_Data!B2018</f>
        <v>Telangana</v>
      </c>
      <c r="C2018" s="15" t="str">
        <f>Raw_Data!C2018</f>
        <v>Erode</v>
      </c>
      <c r="D2018" s="15" t="str">
        <f>Raw_Data!D2018</f>
        <v>Maize</v>
      </c>
      <c r="E2018" s="15" t="str">
        <f>Raw_Data!E2018</f>
        <v>Rabi</v>
      </c>
      <c r="F2018" s="15">
        <f>Raw_Data!F2018</f>
        <v>4.9800000000000004</v>
      </c>
      <c r="G2018" s="18">
        <f>IF(Raw_Data!G2018="",ROUND(AVERAGEIFS(Raw_Data!$G$2:$G$4001,Raw_Data!$E$2:$E$4001,E2018),1),Raw_Data!G2018)</f>
        <v>443.6</v>
      </c>
      <c r="H2018" s="15">
        <f>Raw_Data!H2018</f>
        <v>22.2</v>
      </c>
      <c r="I2018" s="15">
        <f>Raw_Data!I2018</f>
        <v>46.9</v>
      </c>
      <c r="J2018" s="15">
        <f>Raw_Data!J2018</f>
        <v>7</v>
      </c>
      <c r="K2018" s="15">
        <f>Raw_Data!K2018</f>
        <v>6.69</v>
      </c>
      <c r="L2018" s="18">
        <f>IF(Raw_Data!L2018="",ROUND(AVERAGEIFS(Raw_Data!$L$2:$L$4001,Raw_Data!$E$2:$E$4001,E2018),1),Raw_Data!L2018)</f>
        <v>31.6</v>
      </c>
      <c r="M2018" s="15">
        <f>Raw_Data!M2018</f>
        <v>102.2</v>
      </c>
      <c r="N2018" s="15">
        <f>Raw_Data!N2018</f>
        <v>57.6</v>
      </c>
      <c r="O2018" s="15">
        <f>Raw_Data!O2018</f>
        <v>105.5</v>
      </c>
      <c r="P2018" s="15" t="str">
        <f>Raw_Data!P2018</f>
        <v>Drip</v>
      </c>
      <c r="Q2018" s="15">
        <f>Raw_Data!Q2018</f>
        <v>266.39999999999998</v>
      </c>
      <c r="R2018" s="15">
        <f>Raw_Data!R2018</f>
        <v>4.84</v>
      </c>
      <c r="S2018" s="15">
        <f>Raw_Data!S2018</f>
        <v>0.74</v>
      </c>
      <c r="T2018" s="18">
        <f>IF(Raw_Data!T2018="",ROUND(AVERAGEIFS(Raw_Data!$T$2:$T$4001,Raw_Data!$E$2:$E$4001,E2018,Raw_Data!$D$2:$D$4001,D2018),2),IF(Raw_Data!T2018&gt;INDEX(Cleaning_Reference!$F$6:$F$13,MATCH(D2018,Cleaning_Reference!$A$6:$A$13,0)),INDEX(Cleaning_Reference!$F$6:$F$13,MATCH(D2018,Cleaning_Reference!$A$6:$A$13,0)),Raw_Data!T2018))</f>
        <v>3.47</v>
      </c>
      <c r="U2018" s="15">
        <f>Raw_Data!U2018</f>
        <v>17.28</v>
      </c>
      <c r="V2018" s="15">
        <f>Raw_Data!V2018</f>
        <v>21121</v>
      </c>
      <c r="W2018" s="15">
        <f>Raw_Data!W2018</f>
        <v>354131</v>
      </c>
      <c r="X2018" s="15">
        <f>Raw_Data!X2018</f>
        <v>364971</v>
      </c>
      <c r="Y2018" s="15">
        <f>Raw_Data!Y2018</f>
        <v>10840</v>
      </c>
      <c r="Z2018" s="15">
        <f>Raw_Data!Z2018</f>
        <v>2325</v>
      </c>
      <c r="AA2018" s="15">
        <f>Raw_Data!AA2018</f>
        <v>7.4320000000000004</v>
      </c>
      <c r="AB2018" s="15">
        <f>Raw_Data!AB2018</f>
        <v>33.1</v>
      </c>
      <c r="AC2018" s="19" t="str">
        <f>IF(Raw_Data!G2018="","Yes","No")</f>
        <v>No</v>
      </c>
      <c r="AD2018" s="19" t="str">
        <f>IF(Raw_Data!L2018="","Yes","No")</f>
        <v>No</v>
      </c>
      <c r="AE2018" s="19" t="str">
        <f>IF(Raw_Data!T2018="","Imputed",IF(Raw_Data!T2018&gt;INDEX(Cleaning_Reference!$F$6:$F$13,MATCH(D2018,Cleaning_Reference!$A$6:$A$13,0)),"Capped","Original"))</f>
        <v>Original</v>
      </c>
      <c r="AF2018" s="21">
        <f t="shared" si="31"/>
        <v>17.28</v>
      </c>
    </row>
    <row r="2019" spans="1:32" ht="15" customHeight="1" x14ac:dyDescent="0.3">
      <c r="A2019" s="20" t="str">
        <f>Raw_Data!A2019</f>
        <v>SF12018</v>
      </c>
      <c r="B2019" s="15" t="str">
        <f>Raw_Data!B2019</f>
        <v>Gujarat</v>
      </c>
      <c r="C2019" s="15" t="str">
        <f>Raw_Data!C2019</f>
        <v>Rajkot</v>
      </c>
      <c r="D2019" s="15" t="str">
        <f>Raw_Data!D2019</f>
        <v>Chilli</v>
      </c>
      <c r="E2019" s="15" t="str">
        <f>Raw_Data!E2019</f>
        <v>Rabi</v>
      </c>
      <c r="F2019" s="15">
        <f>Raw_Data!F2019</f>
        <v>14.91</v>
      </c>
      <c r="G2019" s="18">
        <f>IF(Raw_Data!G2019="",ROUND(AVERAGEIFS(Raw_Data!$G$2:$G$4001,Raw_Data!$E$2:$E$4001,E2019),1),Raw_Data!G2019)</f>
        <v>80</v>
      </c>
      <c r="H2019" s="15">
        <f>Raw_Data!H2019</f>
        <v>23.8</v>
      </c>
      <c r="I2019" s="15">
        <f>Raw_Data!I2019</f>
        <v>37.799999999999997</v>
      </c>
      <c r="J2019" s="15">
        <f>Raw_Data!J2019</f>
        <v>9.6</v>
      </c>
      <c r="K2019" s="15">
        <f>Raw_Data!K2019</f>
        <v>5.58</v>
      </c>
      <c r="L2019" s="18">
        <f>IF(Raw_Data!L2019="",ROUND(AVERAGEIFS(Raw_Data!$L$2:$L$4001,Raw_Data!$E$2:$E$4001,E2019),1),Raw_Data!L2019)</f>
        <v>27.3</v>
      </c>
      <c r="M2019" s="15">
        <f>Raw_Data!M2019</f>
        <v>120.9</v>
      </c>
      <c r="N2019" s="15">
        <f>Raw_Data!N2019</f>
        <v>85.6</v>
      </c>
      <c r="O2019" s="15">
        <f>Raw_Data!O2019</f>
        <v>119.5</v>
      </c>
      <c r="P2019" s="15" t="str">
        <f>Raw_Data!P2019</f>
        <v>Rainfed</v>
      </c>
      <c r="Q2019" s="15">
        <f>Raw_Data!Q2019</f>
        <v>214.9</v>
      </c>
      <c r="R2019" s="15">
        <f>Raw_Data!R2019</f>
        <v>6.18</v>
      </c>
      <c r="S2019" s="15">
        <f>Raw_Data!S2019</f>
        <v>0.69</v>
      </c>
      <c r="T2019" s="18">
        <f>IF(Raw_Data!T2019="",ROUND(AVERAGEIFS(Raw_Data!$T$2:$T$4001,Raw_Data!$E$2:$E$4001,E2019,Raw_Data!$D$2:$D$4001,D2019),2),IF(Raw_Data!T2019&gt;INDEX(Cleaning_Reference!$F$6:$F$13,MATCH(D2019,Cleaning_Reference!$A$6:$A$13,0)),INDEX(Cleaning_Reference!$F$6:$F$13,MATCH(D2019,Cleaning_Reference!$A$6:$A$13,0)),Raw_Data!T2019))</f>
        <v>0.36</v>
      </c>
      <c r="U2019" s="15">
        <f>Raw_Data!U2019</f>
        <v>5.37</v>
      </c>
      <c r="V2019" s="15">
        <f>Raw_Data!V2019</f>
        <v>109950</v>
      </c>
      <c r="W2019" s="15">
        <f>Raw_Data!W2019</f>
        <v>974099</v>
      </c>
      <c r="X2019" s="15">
        <f>Raw_Data!X2019</f>
        <v>590432</v>
      </c>
      <c r="Y2019" s="15">
        <f>Raw_Data!Y2019</f>
        <v>-383667</v>
      </c>
      <c r="Z2019" s="15">
        <f>Raw_Data!Z2019</f>
        <v>4847</v>
      </c>
      <c r="AA2019" s="15">
        <f>Raw_Data!AA2019</f>
        <v>1.1080000000000001</v>
      </c>
      <c r="AB2019" s="15">
        <f>Raw_Data!AB2019</f>
        <v>30.4</v>
      </c>
      <c r="AC2019" s="19" t="str">
        <f>IF(Raw_Data!G2019="","Yes","No")</f>
        <v>No</v>
      </c>
      <c r="AD2019" s="19" t="str">
        <f>IF(Raw_Data!L2019="","Yes","No")</f>
        <v>No</v>
      </c>
      <c r="AE2019" s="19" t="str">
        <f>IF(Raw_Data!T2019="","Imputed",IF(Raw_Data!T2019&gt;INDEX(Cleaning_Reference!$F$6:$F$13,MATCH(D2019,Cleaning_Reference!$A$6:$A$13,0)),"Capped","Original"))</f>
        <v>Original</v>
      </c>
      <c r="AF2019" s="21">
        <f t="shared" si="31"/>
        <v>5.37</v>
      </c>
    </row>
    <row r="2020" spans="1:32" ht="15" customHeight="1" x14ac:dyDescent="0.3">
      <c r="A2020" s="20" t="str">
        <f>Raw_Data!A2020</f>
        <v>SF12019</v>
      </c>
      <c r="B2020" s="15" t="str">
        <f>Raw_Data!B2020</f>
        <v>Andhra Pradesh</v>
      </c>
      <c r="C2020" s="15" t="str">
        <f>Raw_Data!C2020</f>
        <v>Nalgonda</v>
      </c>
      <c r="D2020" s="15" t="str">
        <f>Raw_Data!D2020</f>
        <v>Pulses</v>
      </c>
      <c r="E2020" s="15" t="str">
        <f>Raw_Data!E2020</f>
        <v>Kharif</v>
      </c>
      <c r="F2020" s="15">
        <f>Raw_Data!F2020</f>
        <v>6.14</v>
      </c>
      <c r="G2020" s="18">
        <f>IF(Raw_Data!G2020="",ROUND(AVERAGEIFS(Raw_Data!$G$2:$G$4001,Raw_Data!$E$2:$E$4001,E2020),1),Raw_Data!G2020)</f>
        <v>634.70000000000005</v>
      </c>
      <c r="H2020" s="15">
        <f>Raw_Data!H2020</f>
        <v>30.4</v>
      </c>
      <c r="I2020" s="15">
        <f>Raw_Data!I2020</f>
        <v>90</v>
      </c>
      <c r="J2020" s="15">
        <f>Raw_Data!J2020</f>
        <v>8.1</v>
      </c>
      <c r="K2020" s="15">
        <f>Raw_Data!K2020</f>
        <v>6.95</v>
      </c>
      <c r="L2020" s="18">
        <f>IF(Raw_Data!L2020="",ROUND(AVERAGEIFS(Raw_Data!$L$2:$L$4001,Raw_Data!$E$2:$E$4001,E2020),1),Raw_Data!L2020)</f>
        <v>40.299999999999997</v>
      </c>
      <c r="M2020" s="15">
        <f>Raw_Data!M2020</f>
        <v>132.5</v>
      </c>
      <c r="N2020" s="15">
        <f>Raw_Data!N2020</f>
        <v>70.599999999999994</v>
      </c>
      <c r="O2020" s="15">
        <f>Raw_Data!O2020</f>
        <v>104</v>
      </c>
      <c r="P2020" s="15" t="str">
        <f>Raw_Data!P2020</f>
        <v>Flood</v>
      </c>
      <c r="Q2020" s="15">
        <f>Raw_Data!Q2020</f>
        <v>191</v>
      </c>
      <c r="R2020" s="15">
        <f>Raw_Data!R2020</f>
        <v>5.62</v>
      </c>
      <c r="S2020" s="15">
        <f>Raw_Data!S2020</f>
        <v>0.68</v>
      </c>
      <c r="T2020" s="18">
        <f>IF(Raw_Data!T2020="",ROUND(AVERAGEIFS(Raw_Data!$T$2:$T$4001,Raw_Data!$E$2:$E$4001,E2020,Raw_Data!$D$2:$D$4001,D2020),2),IF(Raw_Data!T2020&gt;INDEX(Cleaning_Reference!$F$6:$F$13,MATCH(D2020,Cleaning_Reference!$A$6:$A$13,0)),INDEX(Cleaning_Reference!$F$6:$F$13,MATCH(D2020,Cleaning_Reference!$A$6:$A$13,0)),Raw_Data!T2020))</f>
        <v>1.61</v>
      </c>
      <c r="U2020" s="15">
        <f>Raw_Data!U2020</f>
        <v>9.89</v>
      </c>
      <c r="V2020" s="15">
        <f>Raw_Data!V2020</f>
        <v>73233</v>
      </c>
      <c r="W2020" s="15">
        <f>Raw_Data!W2020</f>
        <v>431730</v>
      </c>
      <c r="X2020" s="15">
        <f>Raw_Data!X2020</f>
        <v>724274</v>
      </c>
      <c r="Y2020" s="15">
        <f>Raw_Data!Y2020</f>
        <v>292544</v>
      </c>
      <c r="Z2020" s="15">
        <f>Raw_Data!Z2020</f>
        <v>3460</v>
      </c>
      <c r="AA2020" s="15">
        <f>Raw_Data!AA2020</f>
        <v>2.8580000000000001</v>
      </c>
      <c r="AB2020" s="15">
        <f>Raw_Data!AB2020</f>
        <v>54.3</v>
      </c>
      <c r="AC2020" s="19" t="str">
        <f>IF(Raw_Data!G2020="","Yes","No")</f>
        <v>No</v>
      </c>
      <c r="AD2020" s="19" t="str">
        <f>IF(Raw_Data!L2020="","Yes","No")</f>
        <v>No</v>
      </c>
      <c r="AE2020" s="19" t="str">
        <f>IF(Raw_Data!T2020="","Imputed",IF(Raw_Data!T2020&gt;INDEX(Cleaning_Reference!$F$6:$F$13,MATCH(D2020,Cleaning_Reference!$A$6:$A$13,0)),"Capped","Original"))</f>
        <v>Original</v>
      </c>
      <c r="AF2020" s="21">
        <f t="shared" si="31"/>
        <v>9.89</v>
      </c>
    </row>
    <row r="2021" spans="1:32" ht="15" customHeight="1" x14ac:dyDescent="0.3">
      <c r="A2021" s="20" t="str">
        <f>Raw_Data!A2021</f>
        <v>SF12020</v>
      </c>
      <c r="B2021" s="15" t="str">
        <f>Raw_Data!B2021</f>
        <v>Karnataka</v>
      </c>
      <c r="C2021" s="15" t="str">
        <f>Raw_Data!C2021</f>
        <v>Rajkot</v>
      </c>
      <c r="D2021" s="15" t="str">
        <f>Raw_Data!D2021</f>
        <v>Sugarcane</v>
      </c>
      <c r="E2021" s="15" t="str">
        <f>Raw_Data!E2021</f>
        <v>Kharif</v>
      </c>
      <c r="F2021" s="15">
        <f>Raw_Data!F2021</f>
        <v>7.23</v>
      </c>
      <c r="G2021" s="18">
        <f>IF(Raw_Data!G2021="",ROUND(AVERAGEIFS(Raw_Data!$G$2:$G$4001,Raw_Data!$E$2:$E$4001,E2021),1),Raw_Data!G2021)</f>
        <v>679.6</v>
      </c>
      <c r="H2021" s="15">
        <f>Raw_Data!H2021</f>
        <v>26.3</v>
      </c>
      <c r="I2021" s="15">
        <f>Raw_Data!I2021</f>
        <v>65.900000000000006</v>
      </c>
      <c r="J2021" s="15">
        <f>Raw_Data!J2021</f>
        <v>6.9</v>
      </c>
      <c r="K2021" s="15">
        <f>Raw_Data!K2021</f>
        <v>6.86</v>
      </c>
      <c r="L2021" s="18">
        <f>IF(Raw_Data!L2021="",ROUND(AVERAGEIFS(Raw_Data!$L$2:$L$4001,Raw_Data!$E$2:$E$4001,E2021),1),Raw_Data!L2021)</f>
        <v>33</v>
      </c>
      <c r="M2021" s="15">
        <f>Raw_Data!M2021</f>
        <v>147.6</v>
      </c>
      <c r="N2021" s="15">
        <f>Raw_Data!N2021</f>
        <v>55.1</v>
      </c>
      <c r="O2021" s="15">
        <f>Raw_Data!O2021</f>
        <v>86.9</v>
      </c>
      <c r="P2021" s="15" t="str">
        <f>Raw_Data!P2021</f>
        <v>Sprinkler</v>
      </c>
      <c r="Q2021" s="15">
        <f>Raw_Data!Q2021</f>
        <v>91.3</v>
      </c>
      <c r="R2021" s="15">
        <f>Raw_Data!R2021</f>
        <v>3.55</v>
      </c>
      <c r="S2021" s="15">
        <f>Raw_Data!S2021</f>
        <v>0.94</v>
      </c>
      <c r="T2021" s="18">
        <f>IF(Raw_Data!T2021="",ROUND(AVERAGEIFS(Raw_Data!$T$2:$T$4001,Raw_Data!$E$2:$E$4001,E2021,Raw_Data!$D$2:$D$4001,D2021),2),IF(Raw_Data!T2021&gt;INDEX(Cleaning_Reference!$F$6:$F$13,MATCH(D2021,Cleaning_Reference!$A$6:$A$13,0)),INDEX(Cleaning_Reference!$F$6:$F$13,MATCH(D2021,Cleaning_Reference!$A$6:$A$13,0)),Raw_Data!T2021))</f>
        <v>80.36</v>
      </c>
      <c r="U2021" s="15">
        <f>Raw_Data!U2021</f>
        <v>581</v>
      </c>
      <c r="V2021" s="15">
        <f>Raw_Data!V2021</f>
        <v>3466</v>
      </c>
      <c r="W2021" s="15">
        <f>Raw_Data!W2021</f>
        <v>445799</v>
      </c>
      <c r="X2021" s="15">
        <f>Raw_Data!X2021</f>
        <v>2013746</v>
      </c>
      <c r="Y2021" s="15">
        <f>Raw_Data!Y2021</f>
        <v>1567947</v>
      </c>
      <c r="Z2021" s="15">
        <f>Raw_Data!Z2021</f>
        <v>13375</v>
      </c>
      <c r="AA2021" s="15">
        <f>Raw_Data!AA2021</f>
        <v>43.439</v>
      </c>
      <c r="AB2021" s="15">
        <f>Raw_Data!AB2021</f>
        <v>41.3</v>
      </c>
      <c r="AC2021" s="19" t="str">
        <f>IF(Raw_Data!G2021="","Yes","No")</f>
        <v>No</v>
      </c>
      <c r="AD2021" s="19" t="str">
        <f>IF(Raw_Data!L2021="","Yes","No")</f>
        <v>No</v>
      </c>
      <c r="AE2021" s="19" t="str">
        <f>IF(Raw_Data!T2021="","Imputed",IF(Raw_Data!T2021&gt;INDEX(Cleaning_Reference!$F$6:$F$13,MATCH(D2021,Cleaning_Reference!$A$6:$A$13,0)),"Capped","Original"))</f>
        <v>Original</v>
      </c>
      <c r="AF2021" s="21">
        <f t="shared" si="31"/>
        <v>581</v>
      </c>
    </row>
    <row r="2022" spans="1:32" ht="15" customHeight="1" x14ac:dyDescent="0.3">
      <c r="A2022" s="20" t="str">
        <f>Raw_Data!A2022</f>
        <v>SF12021</v>
      </c>
      <c r="B2022" s="15" t="str">
        <f>Raw_Data!B2022</f>
        <v>Andhra Pradesh</v>
      </c>
      <c r="C2022" s="15" t="str">
        <f>Raw_Data!C2022</f>
        <v>Ludhiana</v>
      </c>
      <c r="D2022" s="15" t="str">
        <f>Raw_Data!D2022</f>
        <v>Maize</v>
      </c>
      <c r="E2022" s="15" t="str">
        <f>Raw_Data!E2022</f>
        <v>Kharif</v>
      </c>
      <c r="F2022" s="15">
        <f>Raw_Data!F2022</f>
        <v>8.86</v>
      </c>
      <c r="G2022" s="18">
        <f>IF(Raw_Data!G2022="",ROUND(AVERAGEIFS(Raw_Data!$G$2:$G$4001,Raw_Data!$E$2:$E$4001,E2022),1),Raw_Data!G2022)</f>
        <v>1177.8</v>
      </c>
      <c r="H2022" s="15">
        <f>Raw_Data!H2022</f>
        <v>26.8</v>
      </c>
      <c r="I2022" s="15">
        <f>Raw_Data!I2022</f>
        <v>75.599999999999994</v>
      </c>
      <c r="J2022" s="15">
        <f>Raw_Data!J2022</f>
        <v>6.4</v>
      </c>
      <c r="K2022" s="15">
        <f>Raw_Data!K2022</f>
        <v>6.17</v>
      </c>
      <c r="L2022" s="18">
        <f>IF(Raw_Data!L2022="",ROUND(AVERAGEIFS(Raw_Data!$L$2:$L$4001,Raw_Data!$E$2:$E$4001,E2022),1),Raw_Data!L2022)</f>
        <v>35.4</v>
      </c>
      <c r="M2022" s="15">
        <f>Raw_Data!M2022</f>
        <v>165.4</v>
      </c>
      <c r="N2022" s="15">
        <f>Raw_Data!N2022</f>
        <v>42.9</v>
      </c>
      <c r="O2022" s="15">
        <f>Raw_Data!O2022</f>
        <v>135.19999999999999</v>
      </c>
      <c r="P2022" s="15" t="str">
        <f>Raw_Data!P2022</f>
        <v>Flood</v>
      </c>
      <c r="Q2022" s="15">
        <f>Raw_Data!Q2022</f>
        <v>248.6</v>
      </c>
      <c r="R2022" s="15">
        <f>Raw_Data!R2022</f>
        <v>6.35</v>
      </c>
      <c r="S2022" s="15">
        <f>Raw_Data!S2022</f>
        <v>0.93</v>
      </c>
      <c r="T2022" s="18">
        <f>IF(Raw_Data!T2022="",ROUND(AVERAGEIFS(Raw_Data!$T$2:$T$4001,Raw_Data!$E$2:$E$4001,E2022,Raw_Data!$D$2:$D$4001,D2022),2),IF(Raw_Data!T2022&gt;INDEX(Cleaning_Reference!$F$6:$F$13,MATCH(D2022,Cleaning_Reference!$A$6:$A$13,0)),INDEX(Cleaning_Reference!$F$6:$F$13,MATCH(D2022,Cleaning_Reference!$A$6:$A$13,0)),Raw_Data!T2022))</f>
        <v>2.57</v>
      </c>
      <c r="U2022" s="15">
        <f>Raw_Data!U2022</f>
        <v>22.77</v>
      </c>
      <c r="V2022" s="15">
        <f>Raw_Data!V2022</f>
        <v>21006</v>
      </c>
      <c r="W2022" s="15">
        <f>Raw_Data!W2022</f>
        <v>705821</v>
      </c>
      <c r="X2022" s="15">
        <f>Raw_Data!X2022</f>
        <v>478307</v>
      </c>
      <c r="Y2022" s="15">
        <f>Raw_Data!Y2022</f>
        <v>-227514</v>
      </c>
      <c r="Z2022" s="15">
        <f>Raw_Data!Z2022</f>
        <v>6569</v>
      </c>
      <c r="AA2022" s="15">
        <f>Raw_Data!AA2022</f>
        <v>3.4660000000000002</v>
      </c>
      <c r="AB2022" s="15">
        <f>Raw_Data!AB2022</f>
        <v>53.7</v>
      </c>
      <c r="AC2022" s="19" t="str">
        <f>IF(Raw_Data!G2022="","Yes","No")</f>
        <v>No</v>
      </c>
      <c r="AD2022" s="19" t="str">
        <f>IF(Raw_Data!L2022="","Yes","No")</f>
        <v>No</v>
      </c>
      <c r="AE2022" s="19" t="str">
        <f>IF(Raw_Data!T2022="","Imputed",IF(Raw_Data!T2022&gt;INDEX(Cleaning_Reference!$F$6:$F$13,MATCH(D2022,Cleaning_Reference!$A$6:$A$13,0)),"Capped","Original"))</f>
        <v>Original</v>
      </c>
      <c r="AF2022" s="21">
        <f t="shared" si="31"/>
        <v>22.77</v>
      </c>
    </row>
    <row r="2023" spans="1:32" ht="15" customHeight="1" x14ac:dyDescent="0.3">
      <c r="A2023" s="20" t="str">
        <f>Raw_Data!A2023</f>
        <v>SF12022</v>
      </c>
      <c r="B2023" s="15" t="str">
        <f>Raw_Data!B2023</f>
        <v>Maharashtra</v>
      </c>
      <c r="C2023" s="15" t="str">
        <f>Raw_Data!C2023</f>
        <v>Ludhiana</v>
      </c>
      <c r="D2023" s="15" t="str">
        <f>Raw_Data!D2023</f>
        <v>Maize</v>
      </c>
      <c r="E2023" s="15" t="str">
        <f>Raw_Data!E2023</f>
        <v>Kharif</v>
      </c>
      <c r="F2023" s="15">
        <f>Raw_Data!F2023</f>
        <v>12.66</v>
      </c>
      <c r="G2023" s="18">
        <f>IF(Raw_Data!G2023="",ROUND(AVERAGEIFS(Raw_Data!$G$2:$G$4001,Raw_Data!$E$2:$E$4001,E2023),1),Raw_Data!G2023)</f>
        <v>835.7</v>
      </c>
      <c r="H2023" s="15">
        <f>Raw_Data!H2023</f>
        <v>24.4</v>
      </c>
      <c r="I2023" s="15">
        <f>Raw_Data!I2023</f>
        <v>88.2</v>
      </c>
      <c r="J2023" s="15">
        <f>Raw_Data!J2023</f>
        <v>8.1999999999999993</v>
      </c>
      <c r="K2023" s="15">
        <f>Raw_Data!K2023</f>
        <v>6.34</v>
      </c>
      <c r="L2023" s="18">
        <f>IF(Raw_Data!L2023="",ROUND(AVERAGEIFS(Raw_Data!$L$2:$L$4001,Raw_Data!$E$2:$E$4001,E2023),1),Raw_Data!L2023)</f>
        <v>34.200000000000003</v>
      </c>
      <c r="M2023" s="15">
        <f>Raw_Data!M2023</f>
        <v>100.2</v>
      </c>
      <c r="N2023" s="15">
        <f>Raw_Data!N2023</f>
        <v>61.1</v>
      </c>
      <c r="O2023" s="15">
        <f>Raw_Data!O2023</f>
        <v>66.400000000000006</v>
      </c>
      <c r="P2023" s="15" t="str">
        <f>Raw_Data!P2023</f>
        <v>Flood</v>
      </c>
      <c r="Q2023" s="15">
        <f>Raw_Data!Q2023</f>
        <v>221.7</v>
      </c>
      <c r="R2023" s="15">
        <f>Raw_Data!R2023</f>
        <v>3.86</v>
      </c>
      <c r="S2023" s="15">
        <f>Raw_Data!S2023</f>
        <v>0.68</v>
      </c>
      <c r="T2023" s="18">
        <f>IF(Raw_Data!T2023="",ROUND(AVERAGEIFS(Raw_Data!$T$2:$T$4001,Raw_Data!$E$2:$E$4001,E2023,Raw_Data!$D$2:$D$4001,D2023),2),IF(Raw_Data!T2023&gt;INDEX(Cleaning_Reference!$F$6:$F$13,MATCH(D2023,Cleaning_Reference!$A$6:$A$13,0)),INDEX(Cleaning_Reference!$F$6:$F$13,MATCH(D2023,Cleaning_Reference!$A$6:$A$13,0)),Raw_Data!T2023))</f>
        <v>3.29</v>
      </c>
      <c r="U2023" s="15">
        <f>Raw_Data!U2023</f>
        <v>41.65</v>
      </c>
      <c r="V2023" s="15">
        <f>Raw_Data!V2023</f>
        <v>21189</v>
      </c>
      <c r="W2023" s="15">
        <f>Raw_Data!W2023</f>
        <v>877963</v>
      </c>
      <c r="X2023" s="15">
        <f>Raw_Data!X2023</f>
        <v>882522</v>
      </c>
      <c r="Y2023" s="15">
        <f>Raw_Data!Y2023</f>
        <v>4559</v>
      </c>
      <c r="Z2023" s="15">
        <f>Raw_Data!Z2023</f>
        <v>9671</v>
      </c>
      <c r="AA2023" s="15">
        <f>Raw_Data!AA2023</f>
        <v>4.3070000000000004</v>
      </c>
      <c r="AB2023" s="15">
        <f>Raw_Data!AB2023</f>
        <v>48.1</v>
      </c>
      <c r="AC2023" s="19" t="str">
        <f>IF(Raw_Data!G2023="","Yes","No")</f>
        <v>No</v>
      </c>
      <c r="AD2023" s="19" t="str">
        <f>IF(Raw_Data!L2023="","Yes","No")</f>
        <v>No</v>
      </c>
      <c r="AE2023" s="19" t="str">
        <f>IF(Raw_Data!T2023="","Imputed",IF(Raw_Data!T2023&gt;INDEX(Cleaning_Reference!$F$6:$F$13,MATCH(D2023,Cleaning_Reference!$A$6:$A$13,0)),"Capped","Original"))</f>
        <v>Original</v>
      </c>
      <c r="AF2023" s="21">
        <f t="shared" si="31"/>
        <v>41.65</v>
      </c>
    </row>
    <row r="2024" spans="1:32" ht="15" customHeight="1" x14ac:dyDescent="0.3">
      <c r="A2024" s="20" t="str">
        <f>Raw_Data!A2024</f>
        <v>SF12023</v>
      </c>
      <c r="B2024" s="15" t="str">
        <f>Raw_Data!B2024</f>
        <v>Punjab</v>
      </c>
      <c r="C2024" s="15" t="str">
        <f>Raw_Data!C2024</f>
        <v>Ludhiana</v>
      </c>
      <c r="D2024" s="15" t="str">
        <f>Raw_Data!D2024</f>
        <v>Chilli</v>
      </c>
      <c r="E2024" s="15" t="str">
        <f>Raw_Data!E2024</f>
        <v>Kharif</v>
      </c>
      <c r="F2024" s="15">
        <f>Raw_Data!F2024</f>
        <v>5.94</v>
      </c>
      <c r="G2024" s="18">
        <f>IF(Raw_Data!G2024="",ROUND(AVERAGEIFS(Raw_Data!$G$2:$G$4001,Raw_Data!$E$2:$E$4001,E2024),1),Raw_Data!G2024)</f>
        <v>1104.4000000000001</v>
      </c>
      <c r="H2024" s="15">
        <f>Raw_Data!H2024</f>
        <v>21.8</v>
      </c>
      <c r="I2024" s="15">
        <f>Raw_Data!I2024</f>
        <v>66.900000000000006</v>
      </c>
      <c r="J2024" s="15">
        <f>Raw_Data!J2024</f>
        <v>7.2</v>
      </c>
      <c r="K2024" s="15">
        <f>Raw_Data!K2024</f>
        <v>7.79</v>
      </c>
      <c r="L2024" s="18">
        <f>IF(Raw_Data!L2024="",ROUND(AVERAGEIFS(Raw_Data!$L$2:$L$4001,Raw_Data!$E$2:$E$4001,E2024),1),Raw_Data!L2024)</f>
        <v>24.6</v>
      </c>
      <c r="M2024" s="15">
        <f>Raw_Data!M2024</f>
        <v>140</v>
      </c>
      <c r="N2024" s="15">
        <f>Raw_Data!N2024</f>
        <v>67.900000000000006</v>
      </c>
      <c r="O2024" s="15">
        <f>Raw_Data!O2024</f>
        <v>177.5</v>
      </c>
      <c r="P2024" s="15" t="str">
        <f>Raw_Data!P2024</f>
        <v>Flood</v>
      </c>
      <c r="Q2024" s="15">
        <f>Raw_Data!Q2024</f>
        <v>137.19999999999999</v>
      </c>
      <c r="R2024" s="15">
        <f>Raw_Data!R2024</f>
        <v>5.7</v>
      </c>
      <c r="S2024" s="15">
        <f>Raw_Data!S2024</f>
        <v>0.99</v>
      </c>
      <c r="T2024" s="18">
        <f>IF(Raw_Data!T2024="",ROUND(AVERAGEIFS(Raw_Data!$T$2:$T$4001,Raw_Data!$E$2:$E$4001,E2024,Raw_Data!$D$2:$D$4001,D2024),2),IF(Raw_Data!T2024&gt;INDEX(Cleaning_Reference!$F$6:$F$13,MATCH(D2024,Cleaning_Reference!$A$6:$A$13,0)),INDEX(Cleaning_Reference!$F$6:$F$13,MATCH(D2024,Cleaning_Reference!$A$6:$A$13,0)),Raw_Data!T2024))</f>
        <v>0.53</v>
      </c>
      <c r="U2024" s="15">
        <f>Raw_Data!U2024</f>
        <v>3.15</v>
      </c>
      <c r="V2024" s="15">
        <f>Raw_Data!V2024</f>
        <v>104376</v>
      </c>
      <c r="W2024" s="15">
        <f>Raw_Data!W2024</f>
        <v>375946</v>
      </c>
      <c r="X2024" s="15">
        <f>Raw_Data!X2024</f>
        <v>328784</v>
      </c>
      <c r="Y2024" s="15">
        <f>Raw_Data!Y2024</f>
        <v>-47162</v>
      </c>
      <c r="Z2024" s="15">
        <f>Raw_Data!Z2024</f>
        <v>4242</v>
      </c>
      <c r="AA2024" s="15">
        <f>Raw_Data!AA2024</f>
        <v>0.74299999999999999</v>
      </c>
      <c r="AB2024" s="15">
        <f>Raw_Data!AB2024</f>
        <v>55.7</v>
      </c>
      <c r="AC2024" s="19" t="str">
        <f>IF(Raw_Data!G2024="","Yes","No")</f>
        <v>No</v>
      </c>
      <c r="AD2024" s="19" t="str">
        <f>IF(Raw_Data!L2024="","Yes","No")</f>
        <v>No</v>
      </c>
      <c r="AE2024" s="19" t="str">
        <f>IF(Raw_Data!T2024="","Imputed",IF(Raw_Data!T2024&gt;INDEX(Cleaning_Reference!$F$6:$F$13,MATCH(D2024,Cleaning_Reference!$A$6:$A$13,0)),"Capped","Original"))</f>
        <v>Original</v>
      </c>
      <c r="AF2024" s="21">
        <f t="shared" si="31"/>
        <v>3.15</v>
      </c>
    </row>
    <row r="2025" spans="1:32" ht="15" customHeight="1" x14ac:dyDescent="0.3">
      <c r="A2025" s="20" t="str">
        <f>Raw_Data!A2025</f>
        <v>SF12024</v>
      </c>
      <c r="B2025" s="15" t="str">
        <f>Raw_Data!B2025</f>
        <v>Maharashtra</v>
      </c>
      <c r="C2025" s="15" t="str">
        <f>Raw_Data!C2025</f>
        <v>Nalgonda</v>
      </c>
      <c r="D2025" s="15" t="str">
        <f>Raw_Data!D2025</f>
        <v>Maize</v>
      </c>
      <c r="E2025" s="15" t="str">
        <f>Raw_Data!E2025</f>
        <v>Zaid</v>
      </c>
      <c r="F2025" s="15">
        <f>Raw_Data!F2025</f>
        <v>13.7</v>
      </c>
      <c r="G2025" s="18">
        <f>IF(Raw_Data!G2025="",ROUND(AVERAGEIFS(Raw_Data!$G$2:$G$4001,Raw_Data!$E$2:$E$4001,E2025),1),Raw_Data!G2025)</f>
        <v>191.4</v>
      </c>
      <c r="H2025" s="15">
        <f>Raw_Data!H2025</f>
        <v>34.200000000000003</v>
      </c>
      <c r="I2025" s="15">
        <f>Raw_Data!I2025</f>
        <v>46.6</v>
      </c>
      <c r="J2025" s="15">
        <f>Raw_Data!J2025</f>
        <v>7.3</v>
      </c>
      <c r="K2025" s="15">
        <f>Raw_Data!K2025</f>
        <v>7.59</v>
      </c>
      <c r="L2025" s="18">
        <f>IF(Raw_Data!L2025="",ROUND(AVERAGEIFS(Raw_Data!$L$2:$L$4001,Raw_Data!$E$2:$E$4001,E2025),1),Raw_Data!L2025)</f>
        <v>20.100000000000001</v>
      </c>
      <c r="M2025" s="15">
        <f>Raw_Data!M2025</f>
        <v>102.3</v>
      </c>
      <c r="N2025" s="15">
        <f>Raw_Data!N2025</f>
        <v>50.3</v>
      </c>
      <c r="O2025" s="15">
        <f>Raw_Data!O2025</f>
        <v>90.6</v>
      </c>
      <c r="P2025" s="15" t="str">
        <f>Raw_Data!P2025</f>
        <v>Sprinkler</v>
      </c>
      <c r="Q2025" s="15">
        <f>Raw_Data!Q2025</f>
        <v>126.9</v>
      </c>
      <c r="R2025" s="15">
        <f>Raw_Data!R2025</f>
        <v>5.26</v>
      </c>
      <c r="S2025" s="15">
        <f>Raw_Data!S2025</f>
        <v>0.94</v>
      </c>
      <c r="T2025" s="18">
        <f>IF(Raw_Data!T2025="",ROUND(AVERAGEIFS(Raw_Data!$T$2:$T$4001,Raw_Data!$E$2:$E$4001,E2025,Raw_Data!$D$2:$D$4001,D2025),2),IF(Raw_Data!T2025&gt;INDEX(Cleaning_Reference!$F$6:$F$13,MATCH(D2025,Cleaning_Reference!$A$6:$A$13,0)),INDEX(Cleaning_Reference!$F$6:$F$13,MATCH(D2025,Cleaning_Reference!$A$6:$A$13,0)),Raw_Data!T2025))</f>
        <v>0.93</v>
      </c>
      <c r="U2025" s="15">
        <f>Raw_Data!U2025</f>
        <v>12.74</v>
      </c>
      <c r="V2025" s="15">
        <f>Raw_Data!V2025</f>
        <v>22636</v>
      </c>
      <c r="W2025" s="15">
        <f>Raw_Data!W2025</f>
        <v>1043626</v>
      </c>
      <c r="X2025" s="15">
        <f>Raw_Data!X2025</f>
        <v>288383</v>
      </c>
      <c r="Y2025" s="15">
        <f>Raw_Data!Y2025</f>
        <v>-755243</v>
      </c>
      <c r="Z2025" s="15">
        <f>Raw_Data!Z2025</f>
        <v>8162</v>
      </c>
      <c r="AA2025" s="15">
        <f>Raw_Data!AA2025</f>
        <v>1.5609999999999999</v>
      </c>
      <c r="AB2025" s="15">
        <f>Raw_Data!AB2025</f>
        <v>38.4</v>
      </c>
      <c r="AC2025" s="19" t="str">
        <f>IF(Raw_Data!G2025="","Yes","No")</f>
        <v>No</v>
      </c>
      <c r="AD2025" s="19" t="str">
        <f>IF(Raw_Data!L2025="","Yes","No")</f>
        <v>No</v>
      </c>
      <c r="AE2025" s="19" t="str">
        <f>IF(Raw_Data!T2025="","Imputed",IF(Raw_Data!T2025&gt;INDEX(Cleaning_Reference!$F$6:$F$13,MATCH(D2025,Cleaning_Reference!$A$6:$A$13,0)),"Capped","Original"))</f>
        <v>Original</v>
      </c>
      <c r="AF2025" s="21">
        <f t="shared" si="31"/>
        <v>12.74</v>
      </c>
    </row>
    <row r="2026" spans="1:32" ht="15" customHeight="1" x14ac:dyDescent="0.3">
      <c r="A2026" s="20" t="str">
        <f>Raw_Data!A2026</f>
        <v>SF12025</v>
      </c>
      <c r="B2026" s="15" t="str">
        <f>Raw_Data!B2026</f>
        <v>Punjab</v>
      </c>
      <c r="C2026" s="15" t="str">
        <f>Raw_Data!C2026</f>
        <v>Raichur</v>
      </c>
      <c r="D2026" s="15" t="str">
        <f>Raw_Data!D2026</f>
        <v>Groundnut</v>
      </c>
      <c r="E2026" s="15" t="str">
        <f>Raw_Data!E2026</f>
        <v>Kharif</v>
      </c>
      <c r="F2026" s="15">
        <f>Raw_Data!F2026</f>
        <v>11.31</v>
      </c>
      <c r="G2026" s="18">
        <f>IF(Raw_Data!G2026="",ROUND(AVERAGEIFS(Raw_Data!$G$2:$G$4001,Raw_Data!$E$2:$E$4001,E2026),1),Raw_Data!G2026)</f>
        <v>828.5</v>
      </c>
      <c r="H2026" s="15">
        <f>Raw_Data!H2026</f>
        <v>27.8</v>
      </c>
      <c r="I2026" s="15">
        <f>Raw_Data!I2026</f>
        <v>64.3</v>
      </c>
      <c r="J2026" s="15">
        <f>Raw_Data!J2026</f>
        <v>7.3</v>
      </c>
      <c r="K2026" s="15">
        <f>Raw_Data!K2026</f>
        <v>6.61</v>
      </c>
      <c r="L2026" s="18">
        <f>IF(Raw_Data!L2026="",ROUND(AVERAGEIFS(Raw_Data!$L$2:$L$4001,Raw_Data!$E$2:$E$4001,E2026),1),Raw_Data!L2026)</f>
        <v>43.8</v>
      </c>
      <c r="M2026" s="15">
        <f>Raw_Data!M2026</f>
        <v>81.400000000000006</v>
      </c>
      <c r="N2026" s="15">
        <f>Raw_Data!N2026</f>
        <v>50.3</v>
      </c>
      <c r="O2026" s="15">
        <f>Raw_Data!O2026</f>
        <v>68.099999999999994</v>
      </c>
      <c r="P2026" s="15" t="str">
        <f>Raw_Data!P2026</f>
        <v>Drip</v>
      </c>
      <c r="Q2026" s="15">
        <f>Raw_Data!Q2026</f>
        <v>237.2</v>
      </c>
      <c r="R2026" s="15">
        <f>Raw_Data!R2026</f>
        <v>7.08</v>
      </c>
      <c r="S2026" s="15">
        <f>Raw_Data!S2026</f>
        <v>0.82</v>
      </c>
      <c r="T2026" s="18">
        <f>IF(Raw_Data!T2026="",ROUND(AVERAGEIFS(Raw_Data!$T$2:$T$4001,Raw_Data!$E$2:$E$4001,E2026,Raw_Data!$D$2:$D$4001,D2026),2),IF(Raw_Data!T2026&gt;INDEX(Cleaning_Reference!$F$6:$F$13,MATCH(D2026,Cleaning_Reference!$A$6:$A$13,0)),INDEX(Cleaning_Reference!$F$6:$F$13,MATCH(D2026,Cleaning_Reference!$A$6:$A$13,0)),Raw_Data!T2026))</f>
        <v>2.16</v>
      </c>
      <c r="U2026" s="15">
        <f>Raw_Data!U2026</f>
        <v>24.43</v>
      </c>
      <c r="V2026" s="15">
        <f>Raw_Data!V2026</f>
        <v>53332</v>
      </c>
      <c r="W2026" s="15">
        <f>Raw_Data!W2026</f>
        <v>963809</v>
      </c>
      <c r="X2026" s="15">
        <f>Raw_Data!X2026</f>
        <v>1302901</v>
      </c>
      <c r="Y2026" s="15">
        <f>Raw_Data!Y2026</f>
        <v>339092</v>
      </c>
      <c r="Z2026" s="15">
        <f>Raw_Data!Z2026</f>
        <v>4377</v>
      </c>
      <c r="AA2026" s="15">
        <f>Raw_Data!AA2026</f>
        <v>5.5810000000000004</v>
      </c>
      <c r="AB2026" s="15">
        <f>Raw_Data!AB2026</f>
        <v>47.4</v>
      </c>
      <c r="AC2026" s="19" t="str">
        <f>IF(Raw_Data!G2026="","Yes","No")</f>
        <v>No</v>
      </c>
      <c r="AD2026" s="19" t="str">
        <f>IF(Raw_Data!L2026="","Yes","No")</f>
        <v>No</v>
      </c>
      <c r="AE2026" s="19" t="str">
        <f>IF(Raw_Data!T2026="","Imputed",IF(Raw_Data!T2026&gt;INDEX(Cleaning_Reference!$F$6:$F$13,MATCH(D2026,Cleaning_Reference!$A$6:$A$13,0)),"Capped","Original"))</f>
        <v>Original</v>
      </c>
      <c r="AF2026" s="21">
        <f t="shared" si="31"/>
        <v>24.43</v>
      </c>
    </row>
    <row r="2027" spans="1:32" ht="15" customHeight="1" x14ac:dyDescent="0.3">
      <c r="A2027" s="20" t="str">
        <f>Raw_Data!A2027</f>
        <v>SF12026</v>
      </c>
      <c r="B2027" s="15" t="str">
        <f>Raw_Data!B2027</f>
        <v>Karnataka</v>
      </c>
      <c r="C2027" s="15" t="str">
        <f>Raw_Data!C2027</f>
        <v>Ludhiana</v>
      </c>
      <c r="D2027" s="15" t="str">
        <f>Raw_Data!D2027</f>
        <v>Sugarcane</v>
      </c>
      <c r="E2027" s="15" t="str">
        <f>Raw_Data!E2027</f>
        <v>Zaid</v>
      </c>
      <c r="F2027" s="15">
        <f>Raw_Data!F2027</f>
        <v>1.0900000000000001</v>
      </c>
      <c r="G2027" s="18">
        <f>IF(Raw_Data!G2027="",ROUND(AVERAGEIFS(Raw_Data!$G$2:$G$4001,Raw_Data!$E$2:$E$4001,E2027),1),Raw_Data!G2027)</f>
        <v>80</v>
      </c>
      <c r="H2027" s="15">
        <f>Raw_Data!H2027</f>
        <v>31</v>
      </c>
      <c r="I2027" s="15">
        <f>Raw_Data!I2027</f>
        <v>58.1</v>
      </c>
      <c r="J2027" s="15">
        <f>Raw_Data!J2027</f>
        <v>9.9</v>
      </c>
      <c r="K2027" s="15">
        <f>Raw_Data!K2027</f>
        <v>6.66</v>
      </c>
      <c r="L2027" s="18">
        <f>IF(Raw_Data!L2027="",ROUND(AVERAGEIFS(Raw_Data!$L$2:$L$4001,Raw_Data!$E$2:$E$4001,E2027),1),Raw_Data!L2027)</f>
        <v>14.8</v>
      </c>
      <c r="M2027" s="15">
        <f>Raw_Data!M2027</f>
        <v>74.2</v>
      </c>
      <c r="N2027" s="15">
        <f>Raw_Data!N2027</f>
        <v>48.4</v>
      </c>
      <c r="O2027" s="15">
        <f>Raw_Data!O2027</f>
        <v>107.2</v>
      </c>
      <c r="P2027" s="15" t="str">
        <f>Raw_Data!P2027</f>
        <v>Drip</v>
      </c>
      <c r="Q2027" s="15">
        <f>Raw_Data!Q2027</f>
        <v>197.7</v>
      </c>
      <c r="R2027" s="15">
        <f>Raw_Data!R2027</f>
        <v>7.99</v>
      </c>
      <c r="S2027" s="15">
        <f>Raw_Data!S2027</f>
        <v>0.71</v>
      </c>
      <c r="T2027" s="18">
        <f>IF(Raw_Data!T2027="",ROUND(AVERAGEIFS(Raw_Data!$T$2:$T$4001,Raw_Data!$E$2:$E$4001,E2027,Raw_Data!$D$2:$D$4001,D2027),2),IF(Raw_Data!T2027&gt;INDEX(Cleaning_Reference!$F$6:$F$13,MATCH(D2027,Cleaning_Reference!$A$6:$A$13,0)),INDEX(Cleaning_Reference!$F$6:$F$13,MATCH(D2027,Cleaning_Reference!$A$6:$A$13,0)),Raw_Data!T2027))</f>
        <v>52.86</v>
      </c>
      <c r="U2027" s="15">
        <f>Raw_Data!U2027</f>
        <v>57.62</v>
      </c>
      <c r="V2027" s="15">
        <f>Raw_Data!V2027</f>
        <v>3698</v>
      </c>
      <c r="W2027" s="15">
        <f>Raw_Data!W2027</f>
        <v>77608</v>
      </c>
      <c r="X2027" s="15">
        <f>Raw_Data!X2027</f>
        <v>213079</v>
      </c>
      <c r="Y2027" s="15">
        <f>Raw_Data!Y2027</f>
        <v>135471</v>
      </c>
      <c r="Z2027" s="15">
        <f>Raw_Data!Z2027</f>
        <v>1724</v>
      </c>
      <c r="AA2027" s="15">
        <f>Raw_Data!AA2027</f>
        <v>33.421999999999997</v>
      </c>
      <c r="AB2027" s="15">
        <f>Raw_Data!AB2027</f>
        <v>35.4</v>
      </c>
      <c r="AC2027" s="19" t="str">
        <f>IF(Raw_Data!G2027="","Yes","No")</f>
        <v>No</v>
      </c>
      <c r="AD2027" s="19" t="str">
        <f>IF(Raw_Data!L2027="","Yes","No")</f>
        <v>No</v>
      </c>
      <c r="AE2027" s="19" t="str">
        <f>IF(Raw_Data!T2027="","Imputed",IF(Raw_Data!T2027&gt;INDEX(Cleaning_Reference!$F$6:$F$13,MATCH(D2027,Cleaning_Reference!$A$6:$A$13,0)),"Capped","Original"))</f>
        <v>Original</v>
      </c>
      <c r="AF2027" s="21">
        <f t="shared" si="31"/>
        <v>57.62</v>
      </c>
    </row>
    <row r="2028" spans="1:32" ht="15" customHeight="1" x14ac:dyDescent="0.3">
      <c r="A2028" s="20" t="str">
        <f>Raw_Data!A2028</f>
        <v>SF12027</v>
      </c>
      <c r="B2028" s="15" t="str">
        <f>Raw_Data!B2028</f>
        <v>Karnataka</v>
      </c>
      <c r="C2028" s="15" t="str">
        <f>Raw_Data!C2028</f>
        <v>Raichur</v>
      </c>
      <c r="D2028" s="15" t="str">
        <f>Raw_Data!D2028</f>
        <v>Cotton</v>
      </c>
      <c r="E2028" s="15" t="str">
        <f>Raw_Data!E2028</f>
        <v>Kharif</v>
      </c>
      <c r="F2028" s="15">
        <f>Raw_Data!F2028</f>
        <v>4.21</v>
      </c>
      <c r="G2028" s="18">
        <f>IF(Raw_Data!G2028="",ROUND(AVERAGEIFS(Raw_Data!$G$2:$G$4001,Raw_Data!$E$2:$E$4001,E2028),1),Raw_Data!G2028)</f>
        <v>1048.9000000000001</v>
      </c>
      <c r="H2028" s="15">
        <f>Raw_Data!H2028</f>
        <v>32.5</v>
      </c>
      <c r="I2028" s="15">
        <f>Raw_Data!I2028</f>
        <v>74.8</v>
      </c>
      <c r="J2028" s="15">
        <f>Raw_Data!J2028</f>
        <v>6.8</v>
      </c>
      <c r="K2028" s="15">
        <f>Raw_Data!K2028</f>
        <v>7.03</v>
      </c>
      <c r="L2028" s="18">
        <f>IF(Raw_Data!L2028="",ROUND(AVERAGEIFS(Raw_Data!$L$2:$L$4001,Raw_Data!$E$2:$E$4001,E2028),1),Raw_Data!L2028)</f>
        <v>35.799999999999997</v>
      </c>
      <c r="M2028" s="15">
        <f>Raw_Data!M2028</f>
        <v>80.8</v>
      </c>
      <c r="N2028" s="15">
        <f>Raw_Data!N2028</f>
        <v>77.7</v>
      </c>
      <c r="O2028" s="15">
        <f>Raw_Data!O2028</f>
        <v>94.8</v>
      </c>
      <c r="P2028" s="15" t="str">
        <f>Raw_Data!P2028</f>
        <v>Flood</v>
      </c>
      <c r="Q2028" s="15">
        <f>Raw_Data!Q2028</f>
        <v>253.5</v>
      </c>
      <c r="R2028" s="15">
        <f>Raw_Data!R2028</f>
        <v>4.07</v>
      </c>
      <c r="S2028" s="15">
        <f>Raw_Data!S2028</f>
        <v>0.69</v>
      </c>
      <c r="T2028" s="18">
        <f>IF(Raw_Data!T2028="",ROUND(AVERAGEIFS(Raw_Data!$T$2:$T$4001,Raw_Data!$E$2:$E$4001,E2028,Raw_Data!$D$2:$D$4001,D2028),2),IF(Raw_Data!T2028&gt;INDEX(Cleaning_Reference!$F$6:$F$13,MATCH(D2028,Cleaning_Reference!$A$6:$A$13,0)),INDEX(Cleaning_Reference!$F$6:$F$13,MATCH(D2028,Cleaning_Reference!$A$6:$A$13,0)),Raw_Data!T2028))</f>
        <v>1.46</v>
      </c>
      <c r="U2028" s="15">
        <f>Raw_Data!U2028</f>
        <v>6.15</v>
      </c>
      <c r="V2028" s="15">
        <f>Raw_Data!V2028</f>
        <v>66508</v>
      </c>
      <c r="W2028" s="15">
        <f>Raw_Data!W2028</f>
        <v>352210</v>
      </c>
      <c r="X2028" s="15">
        <f>Raw_Data!X2028</f>
        <v>409024</v>
      </c>
      <c r="Y2028" s="15">
        <f>Raw_Data!Y2028</f>
        <v>56814</v>
      </c>
      <c r="Z2028" s="15">
        <f>Raw_Data!Z2028</f>
        <v>3929</v>
      </c>
      <c r="AA2028" s="15">
        <f>Raw_Data!AA2028</f>
        <v>1.5649999999999999</v>
      </c>
      <c r="AB2028" s="15">
        <f>Raw_Data!AB2028</f>
        <v>60.2</v>
      </c>
      <c r="AC2028" s="19" t="str">
        <f>IF(Raw_Data!G2028="","Yes","No")</f>
        <v>No</v>
      </c>
      <c r="AD2028" s="19" t="str">
        <f>IF(Raw_Data!L2028="","Yes","No")</f>
        <v>No</v>
      </c>
      <c r="AE2028" s="19" t="str">
        <f>IF(Raw_Data!T2028="","Imputed",IF(Raw_Data!T2028&gt;INDEX(Cleaning_Reference!$F$6:$F$13,MATCH(D2028,Cleaning_Reference!$A$6:$A$13,0)),"Capped","Original"))</f>
        <v>Original</v>
      </c>
      <c r="AF2028" s="21">
        <f t="shared" si="31"/>
        <v>6.15</v>
      </c>
    </row>
    <row r="2029" spans="1:32" ht="15" customHeight="1" x14ac:dyDescent="0.3">
      <c r="A2029" s="20" t="str">
        <f>Raw_Data!A2029</f>
        <v>SF12028</v>
      </c>
      <c r="B2029" s="15" t="str">
        <f>Raw_Data!B2029</f>
        <v>Gujarat</v>
      </c>
      <c r="C2029" s="15" t="str">
        <f>Raw_Data!C2029</f>
        <v>Nashik</v>
      </c>
      <c r="D2029" s="15" t="str">
        <f>Raw_Data!D2029</f>
        <v>Rice</v>
      </c>
      <c r="E2029" s="15" t="str">
        <f>Raw_Data!E2029</f>
        <v>Zaid</v>
      </c>
      <c r="F2029" s="15">
        <f>Raw_Data!F2029</f>
        <v>13.49</v>
      </c>
      <c r="G2029" s="18">
        <f>IF(Raw_Data!G2029="",ROUND(AVERAGEIFS(Raw_Data!$G$2:$G$4001,Raw_Data!$E$2:$E$4001,E2029),1),Raw_Data!G2029)</f>
        <v>289.89999999999998</v>
      </c>
      <c r="H2029" s="15">
        <f>Raw_Data!H2029</f>
        <v>30.5</v>
      </c>
      <c r="I2029" s="15">
        <f>Raw_Data!I2029</f>
        <v>56.8</v>
      </c>
      <c r="J2029" s="15">
        <f>Raw_Data!J2029</f>
        <v>8.5</v>
      </c>
      <c r="K2029" s="15">
        <f>Raw_Data!K2029</f>
        <v>7.28</v>
      </c>
      <c r="L2029" s="18">
        <f>IF(Raw_Data!L2029="",ROUND(AVERAGEIFS(Raw_Data!$L$2:$L$4001,Raw_Data!$E$2:$E$4001,E2029),1),Raw_Data!L2029)</f>
        <v>19.100000000000001</v>
      </c>
      <c r="M2029" s="15">
        <f>Raw_Data!M2029</f>
        <v>117.6</v>
      </c>
      <c r="N2029" s="15">
        <f>Raw_Data!N2029</f>
        <v>31.1</v>
      </c>
      <c r="O2029" s="15">
        <f>Raw_Data!O2029</f>
        <v>83.9</v>
      </c>
      <c r="P2029" s="15" t="str">
        <f>Raw_Data!P2029</f>
        <v>Rainfed</v>
      </c>
      <c r="Q2029" s="15">
        <f>Raw_Data!Q2029</f>
        <v>237.4</v>
      </c>
      <c r="R2029" s="15">
        <f>Raw_Data!R2029</f>
        <v>3.49</v>
      </c>
      <c r="S2029" s="15">
        <f>Raw_Data!S2029</f>
        <v>0.72</v>
      </c>
      <c r="T2029" s="18">
        <f>IF(Raw_Data!T2029="",ROUND(AVERAGEIFS(Raw_Data!$T$2:$T$4001,Raw_Data!$E$2:$E$4001,E2029,Raw_Data!$D$2:$D$4001,D2029),2),IF(Raw_Data!T2029&gt;INDEX(Cleaning_Reference!$F$6:$F$13,MATCH(D2029,Cleaning_Reference!$A$6:$A$13,0)),INDEX(Cleaning_Reference!$F$6:$F$13,MATCH(D2029,Cleaning_Reference!$A$6:$A$13,0)),Raw_Data!T2029))</f>
        <v>1.51</v>
      </c>
      <c r="U2029" s="15">
        <f>Raw_Data!U2029</f>
        <v>20.37</v>
      </c>
      <c r="V2029" s="15">
        <f>Raw_Data!V2029</f>
        <v>21811</v>
      </c>
      <c r="W2029" s="15">
        <f>Raw_Data!W2029</f>
        <v>950207</v>
      </c>
      <c r="X2029" s="15">
        <f>Raw_Data!X2029</f>
        <v>444290</v>
      </c>
      <c r="Y2029" s="15">
        <f>Raw_Data!Y2029</f>
        <v>-505917</v>
      </c>
      <c r="Z2029" s="15">
        <f>Raw_Data!Z2029</f>
        <v>10867</v>
      </c>
      <c r="AA2029" s="15">
        <f>Raw_Data!AA2029</f>
        <v>1.8740000000000001</v>
      </c>
      <c r="AB2029" s="15">
        <f>Raw_Data!AB2029</f>
        <v>41.2</v>
      </c>
      <c r="AC2029" s="19" t="str">
        <f>IF(Raw_Data!G2029="","Yes","No")</f>
        <v>No</v>
      </c>
      <c r="AD2029" s="19" t="str">
        <f>IF(Raw_Data!L2029="","Yes","No")</f>
        <v>No</v>
      </c>
      <c r="AE2029" s="19" t="str">
        <f>IF(Raw_Data!T2029="","Imputed",IF(Raw_Data!T2029&gt;INDEX(Cleaning_Reference!$F$6:$F$13,MATCH(D2029,Cleaning_Reference!$A$6:$A$13,0)),"Capped","Original"))</f>
        <v>Original</v>
      </c>
      <c r="AF2029" s="21">
        <f t="shared" si="31"/>
        <v>20.37</v>
      </c>
    </row>
    <row r="2030" spans="1:32" ht="15" customHeight="1" x14ac:dyDescent="0.3">
      <c r="A2030" s="20" t="str">
        <f>Raw_Data!A2030</f>
        <v>SF12029</v>
      </c>
      <c r="B2030" s="15" t="str">
        <f>Raw_Data!B2030</f>
        <v>Gujarat</v>
      </c>
      <c r="C2030" s="15" t="str">
        <f>Raw_Data!C2030</f>
        <v>Erode</v>
      </c>
      <c r="D2030" s="15" t="str">
        <f>Raw_Data!D2030</f>
        <v>Maize</v>
      </c>
      <c r="E2030" s="15" t="str">
        <f>Raw_Data!E2030</f>
        <v>Kharif</v>
      </c>
      <c r="F2030" s="15">
        <f>Raw_Data!F2030</f>
        <v>11.07</v>
      </c>
      <c r="G2030" s="18">
        <f>IF(Raw_Data!G2030="",ROUND(AVERAGEIFS(Raw_Data!$G$2:$G$4001,Raw_Data!$E$2:$E$4001,E2030),1),Raw_Data!G2030)</f>
        <v>1048.5</v>
      </c>
      <c r="H2030" s="15">
        <f>Raw_Data!H2030</f>
        <v>32.1</v>
      </c>
      <c r="I2030" s="15">
        <f>Raw_Data!I2030</f>
        <v>85</v>
      </c>
      <c r="J2030" s="15">
        <f>Raw_Data!J2030</f>
        <v>5.4</v>
      </c>
      <c r="K2030" s="15">
        <f>Raw_Data!K2030</f>
        <v>6.44</v>
      </c>
      <c r="L2030" s="18">
        <f>IF(Raw_Data!L2030="",ROUND(AVERAGEIFS(Raw_Data!$L$2:$L$4001,Raw_Data!$E$2:$E$4001,E2030),1),Raw_Data!L2030)</f>
        <v>31.3</v>
      </c>
      <c r="M2030" s="15">
        <f>Raw_Data!M2030</f>
        <v>118.5</v>
      </c>
      <c r="N2030" s="15">
        <f>Raw_Data!N2030</f>
        <v>51.7</v>
      </c>
      <c r="O2030" s="15">
        <f>Raw_Data!O2030</f>
        <v>84.2</v>
      </c>
      <c r="P2030" s="15" t="str">
        <f>Raw_Data!P2030</f>
        <v>Flood</v>
      </c>
      <c r="Q2030" s="15">
        <f>Raw_Data!Q2030</f>
        <v>141.30000000000001</v>
      </c>
      <c r="R2030" s="15">
        <f>Raw_Data!R2030</f>
        <v>7.71</v>
      </c>
      <c r="S2030" s="15">
        <f>Raw_Data!S2030</f>
        <v>0.92</v>
      </c>
      <c r="T2030" s="18">
        <f>IF(Raw_Data!T2030="",ROUND(AVERAGEIFS(Raw_Data!$T$2:$T$4001,Raw_Data!$E$2:$E$4001,E2030,Raw_Data!$D$2:$D$4001,D2030),2),IF(Raw_Data!T2030&gt;INDEX(Cleaning_Reference!$F$6:$F$13,MATCH(D2030,Cleaning_Reference!$A$6:$A$13,0)),INDEX(Cleaning_Reference!$F$6:$F$13,MATCH(D2030,Cleaning_Reference!$A$6:$A$13,0)),Raw_Data!T2030))</f>
        <v>3.03</v>
      </c>
      <c r="U2030" s="15">
        <f>Raw_Data!U2030</f>
        <v>33.54</v>
      </c>
      <c r="V2030" s="15">
        <f>Raw_Data!V2030</f>
        <v>21828</v>
      </c>
      <c r="W2030" s="15">
        <f>Raw_Data!W2030</f>
        <v>787032</v>
      </c>
      <c r="X2030" s="15">
        <f>Raw_Data!X2030</f>
        <v>732111</v>
      </c>
      <c r="Y2030" s="15">
        <f>Raw_Data!Y2030</f>
        <v>-54921</v>
      </c>
      <c r="Z2030" s="15">
        <f>Raw_Data!Z2030</f>
        <v>8272</v>
      </c>
      <c r="AA2030" s="15">
        <f>Raw_Data!AA2030</f>
        <v>4.0549999999999997</v>
      </c>
      <c r="AB2030" s="15">
        <f>Raw_Data!AB2030</f>
        <v>50.3</v>
      </c>
      <c r="AC2030" s="19" t="str">
        <f>IF(Raw_Data!G2030="","Yes","No")</f>
        <v>No</v>
      </c>
      <c r="AD2030" s="19" t="str">
        <f>IF(Raw_Data!L2030="","Yes","No")</f>
        <v>No</v>
      </c>
      <c r="AE2030" s="19" t="str">
        <f>IF(Raw_Data!T2030="","Imputed",IF(Raw_Data!T2030&gt;INDEX(Cleaning_Reference!$F$6:$F$13,MATCH(D2030,Cleaning_Reference!$A$6:$A$13,0)),"Capped","Original"))</f>
        <v>Original</v>
      </c>
      <c r="AF2030" s="21">
        <f t="shared" si="31"/>
        <v>33.54</v>
      </c>
    </row>
    <row r="2031" spans="1:32" ht="15" customHeight="1" x14ac:dyDescent="0.3">
      <c r="A2031" s="20" t="str">
        <f>Raw_Data!A2031</f>
        <v>SF12030</v>
      </c>
      <c r="B2031" s="15" t="str">
        <f>Raw_Data!B2031</f>
        <v>Punjab</v>
      </c>
      <c r="C2031" s="15" t="str">
        <f>Raw_Data!C2031</f>
        <v>Indore</v>
      </c>
      <c r="D2031" s="15" t="str">
        <f>Raw_Data!D2031</f>
        <v>Groundnut</v>
      </c>
      <c r="E2031" s="15" t="str">
        <f>Raw_Data!E2031</f>
        <v>Kharif</v>
      </c>
      <c r="F2031" s="15">
        <f>Raw_Data!F2031</f>
        <v>13.55</v>
      </c>
      <c r="G2031" s="18">
        <f>IF(Raw_Data!G2031="",ROUND(AVERAGEIFS(Raw_Data!$G$2:$G$4001,Raw_Data!$E$2:$E$4001,E2031),1),Raw_Data!G2031)</f>
        <v>367.9</v>
      </c>
      <c r="H2031" s="15">
        <f>Raw_Data!H2031</f>
        <v>28.7</v>
      </c>
      <c r="I2031" s="15">
        <f>Raw_Data!I2031</f>
        <v>76.599999999999994</v>
      </c>
      <c r="J2031" s="15">
        <f>Raw_Data!J2031</f>
        <v>6.5</v>
      </c>
      <c r="K2031" s="15">
        <f>Raw_Data!K2031</f>
        <v>7.93</v>
      </c>
      <c r="L2031" s="18">
        <f>IF(Raw_Data!L2031="",ROUND(AVERAGEIFS(Raw_Data!$L$2:$L$4001,Raw_Data!$E$2:$E$4001,E2031),1),Raw_Data!L2031)</f>
        <v>32</v>
      </c>
      <c r="M2031" s="15">
        <f>Raw_Data!M2031</f>
        <v>120.7</v>
      </c>
      <c r="N2031" s="15">
        <f>Raw_Data!N2031</f>
        <v>55.6</v>
      </c>
      <c r="O2031" s="15">
        <f>Raw_Data!O2031</f>
        <v>100.7</v>
      </c>
      <c r="P2031" s="15" t="str">
        <f>Raw_Data!P2031</f>
        <v>Flood</v>
      </c>
      <c r="Q2031" s="15">
        <f>Raw_Data!Q2031</f>
        <v>190.9</v>
      </c>
      <c r="R2031" s="15">
        <f>Raw_Data!R2031</f>
        <v>2.4</v>
      </c>
      <c r="S2031" s="15">
        <f>Raw_Data!S2031</f>
        <v>0.99</v>
      </c>
      <c r="T2031" s="18">
        <f>IF(Raw_Data!T2031="",ROUND(AVERAGEIFS(Raw_Data!$T$2:$T$4001,Raw_Data!$E$2:$E$4001,E2031,Raw_Data!$D$2:$D$4001,D2031),2),IF(Raw_Data!T2031&gt;INDEX(Cleaning_Reference!$F$6:$F$13,MATCH(D2031,Cleaning_Reference!$A$6:$A$13,0)),INDEX(Cleaning_Reference!$F$6:$F$13,MATCH(D2031,Cleaning_Reference!$A$6:$A$13,0)),Raw_Data!T2031))</f>
        <v>0.3</v>
      </c>
      <c r="U2031" s="15">
        <f>Raw_Data!U2031</f>
        <v>4.07</v>
      </c>
      <c r="V2031" s="15">
        <f>Raw_Data!V2031</f>
        <v>59293</v>
      </c>
      <c r="W2031" s="15">
        <f>Raw_Data!W2031</f>
        <v>927045</v>
      </c>
      <c r="X2031" s="15">
        <f>Raw_Data!X2031</f>
        <v>241323</v>
      </c>
      <c r="Y2031" s="15">
        <f>Raw_Data!Y2031</f>
        <v>-685722</v>
      </c>
      <c r="Z2031" s="15">
        <f>Raw_Data!Z2031</f>
        <v>7175</v>
      </c>
      <c r="AA2031" s="15">
        <f>Raw_Data!AA2031</f>
        <v>0.56699999999999995</v>
      </c>
      <c r="AB2031" s="15">
        <f>Raw_Data!AB2031</f>
        <v>59.6</v>
      </c>
      <c r="AC2031" s="19" t="str">
        <f>IF(Raw_Data!G2031="","Yes","No")</f>
        <v>No</v>
      </c>
      <c r="AD2031" s="19" t="str">
        <f>IF(Raw_Data!L2031="","Yes","No")</f>
        <v>No</v>
      </c>
      <c r="AE2031" s="19" t="str">
        <f>IF(Raw_Data!T2031="","Imputed",IF(Raw_Data!T2031&gt;INDEX(Cleaning_Reference!$F$6:$F$13,MATCH(D2031,Cleaning_Reference!$A$6:$A$13,0)),"Capped","Original"))</f>
        <v>Original</v>
      </c>
      <c r="AF2031" s="21">
        <f t="shared" si="31"/>
        <v>4.07</v>
      </c>
    </row>
    <row r="2032" spans="1:32" ht="15" customHeight="1" x14ac:dyDescent="0.3">
      <c r="A2032" s="20" t="str">
        <f>Raw_Data!A2032</f>
        <v>SF12031</v>
      </c>
      <c r="B2032" s="15" t="str">
        <f>Raw_Data!B2032</f>
        <v>Gujarat</v>
      </c>
      <c r="C2032" s="15" t="str">
        <f>Raw_Data!C2032</f>
        <v>Raichur</v>
      </c>
      <c r="D2032" s="15" t="str">
        <f>Raw_Data!D2032</f>
        <v>Rice</v>
      </c>
      <c r="E2032" s="15" t="str">
        <f>Raw_Data!E2032</f>
        <v>Zaid</v>
      </c>
      <c r="F2032" s="15">
        <f>Raw_Data!F2032</f>
        <v>6.17</v>
      </c>
      <c r="G2032" s="18">
        <f>IF(Raw_Data!G2032="",ROUND(AVERAGEIFS(Raw_Data!$G$2:$G$4001,Raw_Data!$E$2:$E$4001,E2032),1),Raw_Data!G2032)</f>
        <v>355.8</v>
      </c>
      <c r="H2032" s="15">
        <f>Raw_Data!H2032</f>
        <v>32.700000000000003</v>
      </c>
      <c r="I2032" s="15">
        <f>Raw_Data!I2032</f>
        <v>52.9</v>
      </c>
      <c r="J2032" s="15">
        <f>Raw_Data!J2032</f>
        <v>8.6999999999999993</v>
      </c>
      <c r="K2032" s="15">
        <f>Raw_Data!K2032</f>
        <v>6.09</v>
      </c>
      <c r="L2032" s="18">
        <f>IF(Raw_Data!L2032="",ROUND(AVERAGEIFS(Raw_Data!$L$2:$L$4001,Raw_Data!$E$2:$E$4001,E2032),1),Raw_Data!L2032)</f>
        <v>17.600000000000001</v>
      </c>
      <c r="M2032" s="15">
        <f>Raw_Data!M2032</f>
        <v>133.6</v>
      </c>
      <c r="N2032" s="15">
        <f>Raw_Data!N2032</f>
        <v>74.400000000000006</v>
      </c>
      <c r="O2032" s="15">
        <f>Raw_Data!O2032</f>
        <v>98</v>
      </c>
      <c r="P2032" s="15" t="str">
        <f>Raw_Data!P2032</f>
        <v>Flood</v>
      </c>
      <c r="Q2032" s="15">
        <f>Raw_Data!Q2032</f>
        <v>229.7</v>
      </c>
      <c r="R2032" s="15">
        <f>Raw_Data!R2032</f>
        <v>6.02</v>
      </c>
      <c r="S2032" s="15">
        <f>Raw_Data!S2032</f>
        <v>0.68</v>
      </c>
      <c r="T2032" s="18">
        <f>IF(Raw_Data!T2032="",ROUND(AVERAGEIFS(Raw_Data!$T$2:$T$4001,Raw_Data!$E$2:$E$4001,E2032,Raw_Data!$D$2:$D$4001,D2032),2),IF(Raw_Data!T2032&gt;INDEX(Cleaning_Reference!$F$6:$F$13,MATCH(D2032,Cleaning_Reference!$A$6:$A$13,0)),INDEX(Cleaning_Reference!$F$6:$F$13,MATCH(D2032,Cleaning_Reference!$A$6:$A$13,0)),Raw_Data!T2032))</f>
        <v>1.72</v>
      </c>
      <c r="U2032" s="15">
        <f>Raw_Data!U2032</f>
        <v>10.61</v>
      </c>
      <c r="V2032" s="15">
        <f>Raw_Data!V2032</f>
        <v>21958</v>
      </c>
      <c r="W2032" s="15">
        <f>Raw_Data!W2032</f>
        <v>446442</v>
      </c>
      <c r="X2032" s="15">
        <f>Raw_Data!X2032</f>
        <v>232974</v>
      </c>
      <c r="Y2032" s="15">
        <f>Raw_Data!Y2032</f>
        <v>-213468</v>
      </c>
      <c r="Z2032" s="15">
        <f>Raw_Data!Z2032</f>
        <v>9373</v>
      </c>
      <c r="AA2032" s="15">
        <f>Raw_Data!AA2032</f>
        <v>1.1319999999999999</v>
      </c>
      <c r="AB2032" s="15">
        <f>Raw_Data!AB2032</f>
        <v>27.4</v>
      </c>
      <c r="AC2032" s="19" t="str">
        <f>IF(Raw_Data!G2032="","Yes","No")</f>
        <v>No</v>
      </c>
      <c r="AD2032" s="19" t="str">
        <f>IF(Raw_Data!L2032="","Yes","No")</f>
        <v>No</v>
      </c>
      <c r="AE2032" s="19" t="str">
        <f>IF(Raw_Data!T2032="","Imputed",IF(Raw_Data!T2032&gt;INDEX(Cleaning_Reference!$F$6:$F$13,MATCH(D2032,Cleaning_Reference!$A$6:$A$13,0)),"Capped","Original"))</f>
        <v>Original</v>
      </c>
      <c r="AF2032" s="21">
        <f t="shared" si="31"/>
        <v>10.61</v>
      </c>
    </row>
    <row r="2033" spans="1:32" ht="15" customHeight="1" x14ac:dyDescent="0.3">
      <c r="A2033" s="20" t="str">
        <f>Raw_Data!A2033</f>
        <v>SF12032</v>
      </c>
      <c r="B2033" s="15" t="str">
        <f>Raw_Data!B2033</f>
        <v>Gujarat</v>
      </c>
      <c r="C2033" s="15" t="str">
        <f>Raw_Data!C2033</f>
        <v>Raichur</v>
      </c>
      <c r="D2033" s="15" t="str">
        <f>Raw_Data!D2033</f>
        <v>Wheat</v>
      </c>
      <c r="E2033" s="15" t="str">
        <f>Raw_Data!E2033</f>
        <v>Kharif</v>
      </c>
      <c r="F2033" s="15">
        <f>Raw_Data!F2033</f>
        <v>5.38</v>
      </c>
      <c r="G2033" s="18">
        <f>IF(Raw_Data!G2033="",ROUND(AVERAGEIFS(Raw_Data!$G$2:$G$4001,Raw_Data!$E$2:$E$4001,E2033),1),Raw_Data!G2033)</f>
        <v>996.5</v>
      </c>
      <c r="H2033" s="15">
        <f>Raw_Data!H2033</f>
        <v>27.5</v>
      </c>
      <c r="I2033" s="15">
        <f>Raw_Data!I2033</f>
        <v>60</v>
      </c>
      <c r="J2033" s="15">
        <f>Raw_Data!J2033</f>
        <v>7.5</v>
      </c>
      <c r="K2033" s="15">
        <f>Raw_Data!K2033</f>
        <v>7.52</v>
      </c>
      <c r="L2033" s="18">
        <f>IF(Raw_Data!L2033="",ROUND(AVERAGEIFS(Raw_Data!$L$2:$L$4001,Raw_Data!$E$2:$E$4001,E2033),1),Raw_Data!L2033)</f>
        <v>34.799999999999997</v>
      </c>
      <c r="M2033" s="15">
        <f>Raw_Data!M2033</f>
        <v>93.9</v>
      </c>
      <c r="N2033" s="15">
        <f>Raw_Data!N2033</f>
        <v>56.6</v>
      </c>
      <c r="O2033" s="15">
        <f>Raw_Data!O2033</f>
        <v>45.7</v>
      </c>
      <c r="P2033" s="15" t="str">
        <f>Raw_Data!P2033</f>
        <v>Flood</v>
      </c>
      <c r="Q2033" s="15">
        <f>Raw_Data!Q2033</f>
        <v>106.8</v>
      </c>
      <c r="R2033" s="15">
        <f>Raw_Data!R2033</f>
        <v>4.5199999999999996</v>
      </c>
      <c r="S2033" s="15">
        <f>Raw_Data!S2033</f>
        <v>0.87</v>
      </c>
      <c r="T2033" s="18">
        <f>IF(Raw_Data!T2033="",ROUND(AVERAGEIFS(Raw_Data!$T$2:$T$4001,Raw_Data!$E$2:$E$4001,E2033,Raw_Data!$D$2:$D$4001,D2033),2),IF(Raw_Data!T2033&gt;INDEX(Cleaning_Reference!$F$6:$F$13,MATCH(D2033,Cleaning_Reference!$A$6:$A$13,0)),INDEX(Cleaning_Reference!$F$6:$F$13,MATCH(D2033,Cleaning_Reference!$A$6:$A$13,0)),Raw_Data!T2033))</f>
        <v>1.25</v>
      </c>
      <c r="U2033" s="15">
        <f>Raw_Data!U2033</f>
        <v>6.72</v>
      </c>
      <c r="V2033" s="15">
        <f>Raw_Data!V2033</f>
        <v>25818</v>
      </c>
      <c r="W2033" s="15">
        <f>Raw_Data!W2033</f>
        <v>325064</v>
      </c>
      <c r="X2033" s="15">
        <f>Raw_Data!X2033</f>
        <v>173497</v>
      </c>
      <c r="Y2033" s="15">
        <f>Raw_Data!Y2033</f>
        <v>-151567</v>
      </c>
      <c r="Z2033" s="15">
        <f>Raw_Data!Z2033</f>
        <v>3885</v>
      </c>
      <c r="AA2033" s="15">
        <f>Raw_Data!AA2033</f>
        <v>1.73</v>
      </c>
      <c r="AB2033" s="15">
        <f>Raw_Data!AB2033</f>
        <v>65.099999999999994</v>
      </c>
      <c r="AC2033" s="19" t="str">
        <f>IF(Raw_Data!G2033="","Yes","No")</f>
        <v>No</v>
      </c>
      <c r="AD2033" s="19" t="str">
        <f>IF(Raw_Data!L2033="","Yes","No")</f>
        <v>No</v>
      </c>
      <c r="AE2033" s="19" t="str">
        <f>IF(Raw_Data!T2033="","Imputed",IF(Raw_Data!T2033&gt;INDEX(Cleaning_Reference!$F$6:$F$13,MATCH(D2033,Cleaning_Reference!$A$6:$A$13,0)),"Capped","Original"))</f>
        <v>Original</v>
      </c>
      <c r="AF2033" s="21">
        <f t="shared" si="31"/>
        <v>6.73</v>
      </c>
    </row>
    <row r="2034" spans="1:32" ht="15" customHeight="1" x14ac:dyDescent="0.3">
      <c r="A2034" s="20" t="str">
        <f>Raw_Data!A2034</f>
        <v>SF12033</v>
      </c>
      <c r="B2034" s="15" t="str">
        <f>Raw_Data!B2034</f>
        <v>Madhya Pradesh</v>
      </c>
      <c r="C2034" s="15" t="str">
        <f>Raw_Data!C2034</f>
        <v>Guntur</v>
      </c>
      <c r="D2034" s="15" t="str">
        <f>Raw_Data!D2034</f>
        <v>Chilli</v>
      </c>
      <c r="E2034" s="15" t="str">
        <f>Raw_Data!E2034</f>
        <v>Rabi</v>
      </c>
      <c r="F2034" s="15">
        <f>Raw_Data!F2034</f>
        <v>9.1999999999999993</v>
      </c>
      <c r="G2034" s="18">
        <f>IF(Raw_Data!G2034="",ROUND(AVERAGEIFS(Raw_Data!$G$2:$G$4001,Raw_Data!$E$2:$E$4001,E2034),1),Raw_Data!G2034)</f>
        <v>654.1</v>
      </c>
      <c r="H2034" s="15">
        <f>Raw_Data!H2034</f>
        <v>24.1</v>
      </c>
      <c r="I2034" s="15">
        <f>Raw_Data!I2034</f>
        <v>58.8</v>
      </c>
      <c r="J2034" s="15">
        <f>Raw_Data!J2034</f>
        <v>7.3</v>
      </c>
      <c r="K2034" s="15">
        <f>Raw_Data!K2034</f>
        <v>7.76</v>
      </c>
      <c r="L2034" s="18">
        <f>IF(Raw_Data!L2034="",ROUND(AVERAGEIFS(Raw_Data!$L$2:$L$4001,Raw_Data!$E$2:$E$4001,E2034),1),Raw_Data!L2034)</f>
        <v>31</v>
      </c>
      <c r="M2034" s="15">
        <f>Raw_Data!M2034</f>
        <v>170.6</v>
      </c>
      <c r="N2034" s="15">
        <f>Raw_Data!N2034</f>
        <v>55.9</v>
      </c>
      <c r="O2034" s="15">
        <f>Raw_Data!O2034</f>
        <v>113.2</v>
      </c>
      <c r="P2034" s="15" t="str">
        <f>Raw_Data!P2034</f>
        <v>Flood</v>
      </c>
      <c r="Q2034" s="15">
        <f>Raw_Data!Q2034</f>
        <v>278.3</v>
      </c>
      <c r="R2034" s="15">
        <f>Raw_Data!R2034</f>
        <v>5.39</v>
      </c>
      <c r="S2034" s="15">
        <f>Raw_Data!S2034</f>
        <v>0.84</v>
      </c>
      <c r="T2034" s="18">
        <f>IF(Raw_Data!T2034="",ROUND(AVERAGEIFS(Raw_Data!$T$2:$T$4001,Raw_Data!$E$2:$E$4001,E2034,Raw_Data!$D$2:$D$4001,D2034),2),IF(Raw_Data!T2034&gt;INDEX(Cleaning_Reference!$F$6:$F$13,MATCH(D2034,Cleaning_Reference!$A$6:$A$13,0)),INDEX(Cleaning_Reference!$F$6:$F$13,MATCH(D2034,Cleaning_Reference!$A$6:$A$13,0)),Raw_Data!T2034))</f>
        <v>0.73</v>
      </c>
      <c r="U2034" s="15">
        <f>Raw_Data!U2034</f>
        <v>6.72</v>
      </c>
      <c r="V2034" s="15">
        <f>Raw_Data!V2034</f>
        <v>89285</v>
      </c>
      <c r="W2034" s="15">
        <f>Raw_Data!W2034</f>
        <v>755256</v>
      </c>
      <c r="X2034" s="15">
        <f>Raw_Data!X2034</f>
        <v>599995</v>
      </c>
      <c r="Y2034" s="15">
        <f>Raw_Data!Y2034</f>
        <v>-155261</v>
      </c>
      <c r="Z2034" s="15">
        <f>Raw_Data!Z2034</f>
        <v>7762</v>
      </c>
      <c r="AA2034" s="15">
        <f>Raw_Data!AA2034</f>
        <v>0.86599999999999999</v>
      </c>
      <c r="AB2034" s="15">
        <f>Raw_Data!AB2034</f>
        <v>46</v>
      </c>
      <c r="AC2034" s="19" t="str">
        <f>IF(Raw_Data!G2034="","Yes","No")</f>
        <v>No</v>
      </c>
      <c r="AD2034" s="19" t="str">
        <f>IF(Raw_Data!L2034="","Yes","No")</f>
        <v>No</v>
      </c>
      <c r="AE2034" s="19" t="str">
        <f>IF(Raw_Data!T2034="","Imputed",IF(Raw_Data!T2034&gt;INDEX(Cleaning_Reference!$F$6:$F$13,MATCH(D2034,Cleaning_Reference!$A$6:$A$13,0)),"Capped","Original"))</f>
        <v>Original</v>
      </c>
      <c r="AF2034" s="21">
        <f t="shared" si="31"/>
        <v>6.72</v>
      </c>
    </row>
    <row r="2035" spans="1:32" ht="15" customHeight="1" x14ac:dyDescent="0.3">
      <c r="A2035" s="20" t="str">
        <f>Raw_Data!A2035</f>
        <v>SF12034</v>
      </c>
      <c r="B2035" s="15" t="str">
        <f>Raw_Data!B2035</f>
        <v>Andhra Pradesh</v>
      </c>
      <c r="C2035" s="15" t="str">
        <f>Raw_Data!C2035</f>
        <v>Raichur</v>
      </c>
      <c r="D2035" s="15" t="str">
        <f>Raw_Data!D2035</f>
        <v>Rice</v>
      </c>
      <c r="E2035" s="15" t="str">
        <f>Raw_Data!E2035</f>
        <v>Kharif</v>
      </c>
      <c r="F2035" s="15">
        <f>Raw_Data!F2035</f>
        <v>2.09</v>
      </c>
      <c r="G2035" s="18">
        <f>IF(Raw_Data!G2035="",ROUND(AVERAGEIFS(Raw_Data!$G$2:$G$4001,Raw_Data!$E$2:$E$4001,E2035),1),Raw_Data!G2035)</f>
        <v>1021.9</v>
      </c>
      <c r="H2035" s="15">
        <f>Raw_Data!H2035</f>
        <v>29.6</v>
      </c>
      <c r="I2035" s="15">
        <f>Raw_Data!I2035</f>
        <v>63.9</v>
      </c>
      <c r="J2035" s="15">
        <f>Raw_Data!J2035</f>
        <v>8</v>
      </c>
      <c r="K2035" s="15">
        <f>Raw_Data!K2035</f>
        <v>6.65</v>
      </c>
      <c r="L2035" s="18">
        <f>IF(Raw_Data!L2035="",ROUND(AVERAGEIFS(Raw_Data!$L$2:$L$4001,Raw_Data!$E$2:$E$4001,E2035),1),Raw_Data!L2035)</f>
        <v>20.9</v>
      </c>
      <c r="M2035" s="15">
        <f>Raw_Data!M2035</f>
        <v>169.4</v>
      </c>
      <c r="N2035" s="15">
        <f>Raw_Data!N2035</f>
        <v>67.900000000000006</v>
      </c>
      <c r="O2035" s="15">
        <f>Raw_Data!O2035</f>
        <v>55.3</v>
      </c>
      <c r="P2035" s="15" t="str">
        <f>Raw_Data!P2035</f>
        <v>Sprinkler</v>
      </c>
      <c r="Q2035" s="15">
        <f>Raw_Data!Q2035</f>
        <v>175.3</v>
      </c>
      <c r="R2035" s="15">
        <f>Raw_Data!R2035</f>
        <v>5.76</v>
      </c>
      <c r="S2035" s="15">
        <f>Raw_Data!S2035</f>
        <v>0.79</v>
      </c>
      <c r="T2035" s="18">
        <f>IF(Raw_Data!T2035="",ROUND(AVERAGEIFS(Raw_Data!$T$2:$T$4001,Raw_Data!$E$2:$E$4001,E2035,Raw_Data!$D$2:$D$4001,D2035),2),IF(Raw_Data!T2035&gt;INDEX(Cleaning_Reference!$F$6:$F$13,MATCH(D2035,Cleaning_Reference!$A$6:$A$13,0)),INDEX(Cleaning_Reference!$F$6:$F$13,MATCH(D2035,Cleaning_Reference!$A$6:$A$13,0)),Raw_Data!T2035))</f>
        <v>2.71</v>
      </c>
      <c r="U2035" s="15">
        <f>Raw_Data!U2035</f>
        <v>6.75</v>
      </c>
      <c r="V2035" s="15">
        <f>Raw_Data!V2035</f>
        <v>22344</v>
      </c>
      <c r="W2035" s="15">
        <f>Raw_Data!W2035</f>
        <v>135997</v>
      </c>
      <c r="X2035" s="15">
        <f>Raw_Data!X2035</f>
        <v>150822</v>
      </c>
      <c r="Y2035" s="15">
        <f>Raw_Data!Y2035</f>
        <v>14825</v>
      </c>
      <c r="Z2035" s="15">
        <f>Raw_Data!Z2035</f>
        <v>2861</v>
      </c>
      <c r="AA2035" s="15">
        <f>Raw_Data!AA2035</f>
        <v>2.359</v>
      </c>
      <c r="AB2035" s="15">
        <f>Raw_Data!AB2035</f>
        <v>43.2</v>
      </c>
      <c r="AC2035" s="19" t="str">
        <f>IF(Raw_Data!G2035="","Yes","No")</f>
        <v>No</v>
      </c>
      <c r="AD2035" s="19" t="str">
        <f>IF(Raw_Data!L2035="","Yes","No")</f>
        <v>No</v>
      </c>
      <c r="AE2035" s="19" t="str">
        <f>IF(Raw_Data!T2035="","Imputed",IF(Raw_Data!T2035&gt;INDEX(Cleaning_Reference!$F$6:$F$13,MATCH(D2035,Cleaning_Reference!$A$6:$A$13,0)),"Capped","Original"))</f>
        <v>Imputed</v>
      </c>
      <c r="AF2035" s="21">
        <f t="shared" si="31"/>
        <v>5.66</v>
      </c>
    </row>
    <row r="2036" spans="1:32" ht="15" customHeight="1" x14ac:dyDescent="0.3">
      <c r="A2036" s="20" t="str">
        <f>Raw_Data!A2036</f>
        <v>SF12035</v>
      </c>
      <c r="B2036" s="15" t="str">
        <f>Raw_Data!B2036</f>
        <v>Karnataka</v>
      </c>
      <c r="C2036" s="15" t="str">
        <f>Raw_Data!C2036</f>
        <v>Rajkot</v>
      </c>
      <c r="D2036" s="15" t="str">
        <f>Raw_Data!D2036</f>
        <v>Cotton</v>
      </c>
      <c r="E2036" s="15" t="str">
        <f>Raw_Data!E2036</f>
        <v>Rabi</v>
      </c>
      <c r="F2036" s="15">
        <f>Raw_Data!F2036</f>
        <v>5.4</v>
      </c>
      <c r="G2036" s="18">
        <f>IF(Raw_Data!G2036="",ROUND(AVERAGEIFS(Raw_Data!$G$2:$G$4001,Raw_Data!$E$2:$E$4001,E2036),1),Raw_Data!G2036)</f>
        <v>535.20000000000005</v>
      </c>
      <c r="H2036" s="15">
        <f>Raw_Data!H2036</f>
        <v>20.100000000000001</v>
      </c>
      <c r="I2036" s="15">
        <f>Raw_Data!I2036</f>
        <v>61.6</v>
      </c>
      <c r="J2036" s="15">
        <f>Raw_Data!J2036</f>
        <v>8.8000000000000007</v>
      </c>
      <c r="K2036" s="15">
        <f>Raw_Data!K2036</f>
        <v>7.59</v>
      </c>
      <c r="L2036" s="18">
        <f>IF(Raw_Data!L2036="",ROUND(AVERAGEIFS(Raw_Data!$L$2:$L$4001,Raw_Data!$E$2:$E$4001,E2036),1),Raw_Data!L2036)</f>
        <v>23.3</v>
      </c>
      <c r="M2036" s="15">
        <f>Raw_Data!M2036</f>
        <v>113</v>
      </c>
      <c r="N2036" s="15">
        <f>Raw_Data!N2036</f>
        <v>64.2</v>
      </c>
      <c r="O2036" s="15">
        <f>Raw_Data!O2036</f>
        <v>72.8</v>
      </c>
      <c r="P2036" s="15" t="str">
        <f>Raw_Data!P2036</f>
        <v>Flood</v>
      </c>
      <c r="Q2036" s="15">
        <f>Raw_Data!Q2036</f>
        <v>210.5</v>
      </c>
      <c r="R2036" s="15">
        <f>Raw_Data!R2036</f>
        <v>9.15</v>
      </c>
      <c r="S2036" s="15">
        <f>Raw_Data!S2036</f>
        <v>0.74</v>
      </c>
      <c r="T2036" s="18">
        <f>IF(Raw_Data!T2036="",ROUND(AVERAGEIFS(Raw_Data!$T$2:$T$4001,Raw_Data!$E$2:$E$4001,E2036,Raw_Data!$D$2:$D$4001,D2036),2),IF(Raw_Data!T2036&gt;INDEX(Cleaning_Reference!$F$6:$F$13,MATCH(D2036,Cleaning_Reference!$A$6:$A$13,0)),INDEX(Cleaning_Reference!$F$6:$F$13,MATCH(D2036,Cleaning_Reference!$A$6:$A$13,0)),Raw_Data!T2036))</f>
        <v>0.46</v>
      </c>
      <c r="U2036" s="15">
        <f>Raw_Data!U2036</f>
        <v>2.48</v>
      </c>
      <c r="V2036" s="15">
        <f>Raw_Data!V2036</f>
        <v>72593</v>
      </c>
      <c r="W2036" s="15">
        <f>Raw_Data!W2036</f>
        <v>398765</v>
      </c>
      <c r="X2036" s="15">
        <f>Raw_Data!X2036</f>
        <v>180031</v>
      </c>
      <c r="Y2036" s="15">
        <f>Raw_Data!Y2036</f>
        <v>-218734</v>
      </c>
      <c r="Z2036" s="15">
        <f>Raw_Data!Z2036</f>
        <v>5419</v>
      </c>
      <c r="AA2036" s="15">
        <f>Raw_Data!AA2036</f>
        <v>0.45800000000000002</v>
      </c>
      <c r="AB2036" s="15">
        <f>Raw_Data!AB2036</f>
        <v>25.1</v>
      </c>
      <c r="AC2036" s="19" t="str">
        <f>IF(Raw_Data!G2036="","Yes","No")</f>
        <v>No</v>
      </c>
      <c r="AD2036" s="19" t="str">
        <f>IF(Raw_Data!L2036="","Yes","No")</f>
        <v>No</v>
      </c>
      <c r="AE2036" s="19" t="str">
        <f>IF(Raw_Data!T2036="","Imputed",IF(Raw_Data!T2036&gt;INDEX(Cleaning_Reference!$F$6:$F$13,MATCH(D2036,Cleaning_Reference!$A$6:$A$13,0)),"Capped","Original"))</f>
        <v>Original</v>
      </c>
      <c r="AF2036" s="21">
        <f t="shared" si="31"/>
        <v>2.48</v>
      </c>
    </row>
    <row r="2037" spans="1:32" ht="15" customHeight="1" x14ac:dyDescent="0.3">
      <c r="A2037" s="20" t="str">
        <f>Raw_Data!A2037</f>
        <v>SF12036</v>
      </c>
      <c r="B2037" s="15" t="str">
        <f>Raw_Data!B2037</f>
        <v>Gujarat</v>
      </c>
      <c r="C2037" s="15" t="str">
        <f>Raw_Data!C2037</f>
        <v>Guntur</v>
      </c>
      <c r="D2037" s="15" t="str">
        <f>Raw_Data!D2037</f>
        <v>Cotton</v>
      </c>
      <c r="E2037" s="15" t="str">
        <f>Raw_Data!E2037</f>
        <v>Zaid</v>
      </c>
      <c r="F2037" s="15">
        <f>Raw_Data!F2037</f>
        <v>7.59</v>
      </c>
      <c r="G2037" s="18">
        <f>IF(Raw_Data!G2037="",ROUND(AVERAGEIFS(Raw_Data!$G$2:$G$4001,Raw_Data!$E$2:$E$4001,E2037),1),Raw_Data!G2037)</f>
        <v>212.2</v>
      </c>
      <c r="H2037" s="15">
        <f>Raw_Data!H2037</f>
        <v>35.200000000000003</v>
      </c>
      <c r="I2037" s="15">
        <f>Raw_Data!I2037</f>
        <v>52.5</v>
      </c>
      <c r="J2037" s="15">
        <f>Raw_Data!J2037</f>
        <v>7.5</v>
      </c>
      <c r="K2037" s="15">
        <f>Raw_Data!K2037</f>
        <v>5.95</v>
      </c>
      <c r="L2037" s="18">
        <f>IF(Raw_Data!L2037="",ROUND(AVERAGEIFS(Raw_Data!$L$2:$L$4001,Raw_Data!$E$2:$E$4001,E2037),1),Raw_Data!L2037)</f>
        <v>24</v>
      </c>
      <c r="M2037" s="15">
        <f>Raw_Data!M2037</f>
        <v>90.4</v>
      </c>
      <c r="N2037" s="15">
        <f>Raw_Data!N2037</f>
        <v>64.3</v>
      </c>
      <c r="O2037" s="15">
        <f>Raw_Data!O2037</f>
        <v>85.2</v>
      </c>
      <c r="P2037" s="15" t="str">
        <f>Raw_Data!P2037</f>
        <v>Flood</v>
      </c>
      <c r="Q2037" s="15">
        <f>Raw_Data!Q2037</f>
        <v>228.6</v>
      </c>
      <c r="R2037" s="15">
        <f>Raw_Data!R2037</f>
        <v>5.76</v>
      </c>
      <c r="S2037" s="15">
        <f>Raw_Data!S2037</f>
        <v>0.98</v>
      </c>
      <c r="T2037" s="18">
        <f>IF(Raw_Data!T2037="",ROUND(AVERAGEIFS(Raw_Data!$T$2:$T$4001,Raw_Data!$E$2:$E$4001,E2037,Raw_Data!$D$2:$D$4001,D2037),2),IF(Raw_Data!T2037&gt;INDEX(Cleaning_Reference!$F$6:$F$13,MATCH(D2037,Cleaning_Reference!$A$6:$A$13,0)),INDEX(Cleaning_Reference!$F$6:$F$13,MATCH(D2037,Cleaning_Reference!$A$6:$A$13,0)),Raw_Data!T2037))</f>
        <v>0.51</v>
      </c>
      <c r="U2037" s="15">
        <f>Raw_Data!U2037</f>
        <v>3.87</v>
      </c>
      <c r="V2037" s="15">
        <f>Raw_Data!V2037</f>
        <v>82673</v>
      </c>
      <c r="W2037" s="15">
        <f>Raw_Data!W2037</f>
        <v>507173</v>
      </c>
      <c r="X2037" s="15">
        <f>Raw_Data!X2037</f>
        <v>319945</v>
      </c>
      <c r="Y2037" s="15">
        <f>Raw_Data!Y2037</f>
        <v>-187228</v>
      </c>
      <c r="Z2037" s="15">
        <f>Raw_Data!Z2037</f>
        <v>6364</v>
      </c>
      <c r="AA2037" s="15">
        <f>Raw_Data!AA2037</f>
        <v>0.60799999999999998</v>
      </c>
      <c r="AB2037" s="15">
        <f>Raw_Data!AB2037</f>
        <v>32.6</v>
      </c>
      <c r="AC2037" s="19" t="str">
        <f>IF(Raw_Data!G2037="","Yes","No")</f>
        <v>No</v>
      </c>
      <c r="AD2037" s="19" t="str">
        <f>IF(Raw_Data!L2037="","Yes","No")</f>
        <v>No</v>
      </c>
      <c r="AE2037" s="19" t="str">
        <f>IF(Raw_Data!T2037="","Imputed",IF(Raw_Data!T2037&gt;INDEX(Cleaning_Reference!$F$6:$F$13,MATCH(D2037,Cleaning_Reference!$A$6:$A$13,0)),"Capped","Original"))</f>
        <v>Original</v>
      </c>
      <c r="AF2037" s="21">
        <f t="shared" si="31"/>
        <v>3.87</v>
      </c>
    </row>
    <row r="2038" spans="1:32" ht="15" customHeight="1" x14ac:dyDescent="0.3">
      <c r="A2038" s="20" t="str">
        <f>Raw_Data!A2038</f>
        <v>SF12037</v>
      </c>
      <c r="B2038" s="15" t="str">
        <f>Raw_Data!B2038</f>
        <v>Gujarat</v>
      </c>
      <c r="C2038" s="15" t="str">
        <f>Raw_Data!C2038</f>
        <v>Krishna</v>
      </c>
      <c r="D2038" s="15" t="str">
        <f>Raw_Data!D2038</f>
        <v>Groundnut</v>
      </c>
      <c r="E2038" s="15" t="str">
        <f>Raw_Data!E2038</f>
        <v>Kharif</v>
      </c>
      <c r="F2038" s="15">
        <f>Raw_Data!F2038</f>
        <v>2.83</v>
      </c>
      <c r="G2038" s="18">
        <f>IF(Raw_Data!G2038="",ROUND(AVERAGEIFS(Raw_Data!$G$2:$G$4001,Raw_Data!$E$2:$E$4001,E2038),1),Raw_Data!G2038)</f>
        <v>834.5</v>
      </c>
      <c r="H2038" s="15">
        <f>Raw_Data!H2038</f>
        <v>26.2</v>
      </c>
      <c r="I2038" s="15">
        <f>Raw_Data!I2038</f>
        <v>70.400000000000006</v>
      </c>
      <c r="J2038" s="15">
        <f>Raw_Data!J2038</f>
        <v>5.4</v>
      </c>
      <c r="K2038" s="15">
        <f>Raw_Data!K2038</f>
        <v>7.64</v>
      </c>
      <c r="L2038" s="18">
        <f>IF(Raw_Data!L2038="",ROUND(AVERAGEIFS(Raw_Data!$L$2:$L$4001,Raw_Data!$E$2:$E$4001,E2038),1),Raw_Data!L2038)</f>
        <v>36.299999999999997</v>
      </c>
      <c r="M2038" s="15">
        <f>Raw_Data!M2038</f>
        <v>135.6</v>
      </c>
      <c r="N2038" s="15">
        <f>Raw_Data!N2038</f>
        <v>36.9</v>
      </c>
      <c r="O2038" s="15">
        <f>Raw_Data!O2038</f>
        <v>85.5</v>
      </c>
      <c r="P2038" s="15" t="str">
        <f>Raw_Data!P2038</f>
        <v>Drip</v>
      </c>
      <c r="Q2038" s="15">
        <f>Raw_Data!Q2038</f>
        <v>196.5</v>
      </c>
      <c r="R2038" s="15">
        <f>Raw_Data!R2038</f>
        <v>7.82</v>
      </c>
      <c r="S2038" s="15">
        <f>Raw_Data!S2038</f>
        <v>0.75</v>
      </c>
      <c r="T2038" s="18">
        <f>IF(Raw_Data!T2038="",ROUND(AVERAGEIFS(Raw_Data!$T$2:$T$4001,Raw_Data!$E$2:$E$4001,E2038,Raw_Data!$D$2:$D$4001,D2038),2),IF(Raw_Data!T2038&gt;INDEX(Cleaning_Reference!$F$6:$F$13,MATCH(D2038,Cleaning_Reference!$A$6:$A$13,0)),INDEX(Cleaning_Reference!$F$6:$F$13,MATCH(D2038,Cleaning_Reference!$A$6:$A$13,0)),Raw_Data!T2038))</f>
        <v>0.82</v>
      </c>
      <c r="U2038" s="15">
        <f>Raw_Data!U2038</f>
        <v>2.3199999999999998</v>
      </c>
      <c r="V2038" s="15">
        <f>Raw_Data!V2038</f>
        <v>48313</v>
      </c>
      <c r="W2038" s="15">
        <f>Raw_Data!W2038</f>
        <v>216006</v>
      </c>
      <c r="X2038" s="15">
        <f>Raw_Data!X2038</f>
        <v>112086</v>
      </c>
      <c r="Y2038" s="15">
        <f>Raw_Data!Y2038</f>
        <v>-103920</v>
      </c>
      <c r="Z2038" s="15">
        <f>Raw_Data!Z2038</f>
        <v>1184</v>
      </c>
      <c r="AA2038" s="15">
        <f>Raw_Data!AA2038</f>
        <v>1.9590000000000001</v>
      </c>
      <c r="AB2038" s="15">
        <f>Raw_Data!AB2038</f>
        <v>40.4</v>
      </c>
      <c r="AC2038" s="19" t="str">
        <f>IF(Raw_Data!G2038="","Yes","No")</f>
        <v>No</v>
      </c>
      <c r="AD2038" s="19" t="str">
        <f>IF(Raw_Data!L2038="","Yes","No")</f>
        <v>No</v>
      </c>
      <c r="AE2038" s="19" t="str">
        <f>IF(Raw_Data!T2038="","Imputed",IF(Raw_Data!T2038&gt;INDEX(Cleaning_Reference!$F$6:$F$13,MATCH(D2038,Cleaning_Reference!$A$6:$A$13,0)),"Capped","Original"))</f>
        <v>Original</v>
      </c>
      <c r="AF2038" s="21">
        <f t="shared" si="31"/>
        <v>2.3199999999999998</v>
      </c>
    </row>
    <row r="2039" spans="1:32" ht="15" customHeight="1" x14ac:dyDescent="0.3">
      <c r="A2039" s="20" t="str">
        <f>Raw_Data!A2039</f>
        <v>SF12038</v>
      </c>
      <c r="B2039" s="15" t="str">
        <f>Raw_Data!B2039</f>
        <v>Maharashtra</v>
      </c>
      <c r="C2039" s="15" t="str">
        <f>Raw_Data!C2039</f>
        <v>Rajkot</v>
      </c>
      <c r="D2039" s="15" t="str">
        <f>Raw_Data!D2039</f>
        <v>Cotton</v>
      </c>
      <c r="E2039" s="15" t="str">
        <f>Raw_Data!E2039</f>
        <v>Zaid</v>
      </c>
      <c r="F2039" s="15">
        <f>Raw_Data!F2039</f>
        <v>5.2</v>
      </c>
      <c r="G2039" s="18">
        <f>IF(Raw_Data!G2039="",ROUND(AVERAGEIFS(Raw_Data!$G$2:$G$4001,Raw_Data!$E$2:$E$4001,E2039),1),Raw_Data!G2039)</f>
        <v>202.6</v>
      </c>
      <c r="H2039" s="15">
        <f>Raw_Data!H2039</f>
        <v>28.2</v>
      </c>
      <c r="I2039" s="15">
        <f>Raw_Data!I2039</f>
        <v>62.7</v>
      </c>
      <c r="J2039" s="15">
        <f>Raw_Data!J2039</f>
        <v>7.3</v>
      </c>
      <c r="K2039" s="15">
        <f>Raw_Data!K2039</f>
        <v>6.21</v>
      </c>
      <c r="L2039" s="18">
        <f>IF(Raw_Data!L2039="",ROUND(AVERAGEIFS(Raw_Data!$L$2:$L$4001,Raw_Data!$E$2:$E$4001,E2039),1),Raw_Data!L2039)</f>
        <v>17.100000000000001</v>
      </c>
      <c r="M2039" s="15">
        <f>Raw_Data!M2039</f>
        <v>107.2</v>
      </c>
      <c r="N2039" s="15">
        <f>Raw_Data!N2039</f>
        <v>46.8</v>
      </c>
      <c r="O2039" s="15">
        <f>Raw_Data!O2039</f>
        <v>86</v>
      </c>
      <c r="P2039" s="15" t="str">
        <f>Raw_Data!P2039</f>
        <v>Drip</v>
      </c>
      <c r="Q2039" s="15">
        <f>Raw_Data!Q2039</f>
        <v>79.099999999999994</v>
      </c>
      <c r="R2039" s="15">
        <f>Raw_Data!R2039</f>
        <v>3.35</v>
      </c>
      <c r="S2039" s="15">
        <f>Raw_Data!S2039</f>
        <v>0.75</v>
      </c>
      <c r="T2039" s="18">
        <f>IF(Raw_Data!T2039="",ROUND(AVERAGEIFS(Raw_Data!$T$2:$T$4001,Raw_Data!$E$2:$E$4001,E2039,Raw_Data!$D$2:$D$4001,D2039),2),IF(Raw_Data!T2039&gt;INDEX(Cleaning_Reference!$F$6:$F$13,MATCH(D2039,Cleaning_Reference!$A$6:$A$13,0)),INDEX(Cleaning_Reference!$F$6:$F$13,MATCH(D2039,Cleaning_Reference!$A$6:$A$13,0)),Raw_Data!T2039))</f>
        <v>1.04</v>
      </c>
      <c r="U2039" s="15">
        <f>Raw_Data!U2039</f>
        <v>5.41</v>
      </c>
      <c r="V2039" s="15">
        <f>Raw_Data!V2039</f>
        <v>73358</v>
      </c>
      <c r="W2039" s="15">
        <f>Raw_Data!W2039</f>
        <v>275762</v>
      </c>
      <c r="X2039" s="15">
        <f>Raw_Data!X2039</f>
        <v>396867</v>
      </c>
      <c r="Y2039" s="15">
        <f>Raw_Data!Y2039</f>
        <v>121105</v>
      </c>
      <c r="Z2039" s="15">
        <f>Raw_Data!Z2039</f>
        <v>4186</v>
      </c>
      <c r="AA2039" s="15">
        <f>Raw_Data!AA2039</f>
        <v>1.292</v>
      </c>
      <c r="AB2039" s="15">
        <f>Raw_Data!AB2039</f>
        <v>42.3</v>
      </c>
      <c r="AC2039" s="19" t="str">
        <f>IF(Raw_Data!G2039="","Yes","No")</f>
        <v>No</v>
      </c>
      <c r="AD2039" s="19" t="str">
        <f>IF(Raw_Data!L2039="","Yes","No")</f>
        <v>No</v>
      </c>
      <c r="AE2039" s="19" t="str">
        <f>IF(Raw_Data!T2039="","Imputed",IF(Raw_Data!T2039&gt;INDEX(Cleaning_Reference!$F$6:$F$13,MATCH(D2039,Cleaning_Reference!$A$6:$A$13,0)),"Capped","Original"))</f>
        <v>Original</v>
      </c>
      <c r="AF2039" s="21">
        <f t="shared" si="31"/>
        <v>5.41</v>
      </c>
    </row>
    <row r="2040" spans="1:32" ht="15" customHeight="1" x14ac:dyDescent="0.3">
      <c r="A2040" s="20" t="str">
        <f>Raw_Data!A2040</f>
        <v>SF12039</v>
      </c>
      <c r="B2040" s="15" t="str">
        <f>Raw_Data!B2040</f>
        <v>Tamil Nadu</v>
      </c>
      <c r="C2040" s="15" t="str">
        <f>Raw_Data!C2040</f>
        <v>Ludhiana</v>
      </c>
      <c r="D2040" s="15" t="str">
        <f>Raw_Data!D2040</f>
        <v>Sugarcane</v>
      </c>
      <c r="E2040" s="15" t="str">
        <f>Raw_Data!E2040</f>
        <v>Zaid</v>
      </c>
      <c r="F2040" s="15">
        <f>Raw_Data!F2040</f>
        <v>14.86</v>
      </c>
      <c r="G2040" s="18">
        <f>IF(Raw_Data!G2040="",ROUND(AVERAGEIFS(Raw_Data!$G$2:$G$4001,Raw_Data!$E$2:$E$4001,E2040),1),Raw_Data!G2040)</f>
        <v>273.3</v>
      </c>
      <c r="H2040" s="15">
        <f>Raw_Data!H2040</f>
        <v>30.8</v>
      </c>
      <c r="I2040" s="15">
        <f>Raw_Data!I2040</f>
        <v>54.6</v>
      </c>
      <c r="J2040" s="15">
        <f>Raw_Data!J2040</f>
        <v>8.1</v>
      </c>
      <c r="K2040" s="15">
        <f>Raw_Data!K2040</f>
        <v>6.21</v>
      </c>
      <c r="L2040" s="18">
        <f>IF(Raw_Data!L2040="",ROUND(AVERAGEIFS(Raw_Data!$L$2:$L$4001,Raw_Data!$E$2:$E$4001,E2040),1),Raw_Data!L2040)</f>
        <v>22.5</v>
      </c>
      <c r="M2040" s="15">
        <f>Raw_Data!M2040</f>
        <v>82.6</v>
      </c>
      <c r="N2040" s="15">
        <f>Raw_Data!N2040</f>
        <v>92.4</v>
      </c>
      <c r="O2040" s="15">
        <f>Raw_Data!O2040</f>
        <v>72.7</v>
      </c>
      <c r="P2040" s="15" t="str">
        <f>Raw_Data!P2040</f>
        <v>Rainfed</v>
      </c>
      <c r="Q2040" s="15">
        <f>Raw_Data!Q2040</f>
        <v>181.8</v>
      </c>
      <c r="R2040" s="15">
        <f>Raw_Data!R2040</f>
        <v>3.46</v>
      </c>
      <c r="S2040" s="15">
        <f>Raw_Data!S2040</f>
        <v>0.73</v>
      </c>
      <c r="T2040" s="18">
        <f>IF(Raw_Data!T2040="",ROUND(AVERAGEIFS(Raw_Data!$T$2:$T$4001,Raw_Data!$E$2:$E$4001,E2040,Raw_Data!$D$2:$D$4001,D2040),2),IF(Raw_Data!T2040&gt;INDEX(Cleaning_Reference!$F$6:$F$13,MATCH(D2040,Cleaning_Reference!$A$6:$A$13,0)),INDEX(Cleaning_Reference!$F$6:$F$13,MATCH(D2040,Cleaning_Reference!$A$6:$A$13,0)),Raw_Data!T2040))</f>
        <v>27.86</v>
      </c>
      <c r="U2040" s="15">
        <f>Raw_Data!U2040</f>
        <v>414</v>
      </c>
      <c r="V2040" s="15">
        <f>Raw_Data!V2040</f>
        <v>3878</v>
      </c>
      <c r="W2040" s="15">
        <f>Raw_Data!W2040</f>
        <v>993659</v>
      </c>
      <c r="X2040" s="15">
        <f>Raw_Data!X2040</f>
        <v>1605492</v>
      </c>
      <c r="Y2040" s="15">
        <f>Raw_Data!Y2040</f>
        <v>611833</v>
      </c>
      <c r="Z2040" s="15">
        <f>Raw_Data!Z2040</f>
        <v>16220</v>
      </c>
      <c r="AA2040" s="15">
        <f>Raw_Data!AA2040</f>
        <v>25.524000000000001</v>
      </c>
      <c r="AB2040" s="15">
        <f>Raw_Data!AB2040</f>
        <v>52.1</v>
      </c>
      <c r="AC2040" s="19" t="str">
        <f>IF(Raw_Data!G2040="","Yes","No")</f>
        <v>No</v>
      </c>
      <c r="AD2040" s="19" t="str">
        <f>IF(Raw_Data!L2040="","Yes","No")</f>
        <v>No</v>
      </c>
      <c r="AE2040" s="19" t="str">
        <f>IF(Raw_Data!T2040="","Imputed",IF(Raw_Data!T2040&gt;INDEX(Cleaning_Reference!$F$6:$F$13,MATCH(D2040,Cleaning_Reference!$A$6:$A$13,0)),"Capped","Original"))</f>
        <v>Original</v>
      </c>
      <c r="AF2040" s="21">
        <f t="shared" si="31"/>
        <v>414</v>
      </c>
    </row>
    <row r="2041" spans="1:32" ht="15" customHeight="1" x14ac:dyDescent="0.3">
      <c r="A2041" s="20" t="str">
        <f>Raw_Data!A2041</f>
        <v>SF12040</v>
      </c>
      <c r="B2041" s="15" t="str">
        <f>Raw_Data!B2041</f>
        <v>Telangana</v>
      </c>
      <c r="C2041" s="15" t="str">
        <f>Raw_Data!C2041</f>
        <v>Nalgonda</v>
      </c>
      <c r="D2041" s="15" t="str">
        <f>Raw_Data!D2041</f>
        <v>Pulses</v>
      </c>
      <c r="E2041" s="15" t="str">
        <f>Raw_Data!E2041</f>
        <v>Kharif</v>
      </c>
      <c r="F2041" s="15">
        <f>Raw_Data!F2041</f>
        <v>13.07</v>
      </c>
      <c r="G2041" s="18">
        <f>IF(Raw_Data!G2041="",ROUND(AVERAGEIFS(Raw_Data!$G$2:$G$4001,Raw_Data!$E$2:$E$4001,E2041),1),Raw_Data!G2041)</f>
        <v>991.9</v>
      </c>
      <c r="H2041" s="15">
        <f>Raw_Data!H2041</f>
        <v>26.2</v>
      </c>
      <c r="I2041" s="15">
        <f>Raw_Data!I2041</f>
        <v>85.4</v>
      </c>
      <c r="J2041" s="15">
        <f>Raw_Data!J2041</f>
        <v>7.4</v>
      </c>
      <c r="K2041" s="15">
        <f>Raw_Data!K2041</f>
        <v>6.87</v>
      </c>
      <c r="L2041" s="18">
        <f>IF(Raw_Data!L2041="",ROUND(AVERAGEIFS(Raw_Data!$L$2:$L$4001,Raw_Data!$E$2:$E$4001,E2041),1),Raw_Data!L2041)</f>
        <v>30.7</v>
      </c>
      <c r="M2041" s="15">
        <f>Raw_Data!M2041</f>
        <v>126.9</v>
      </c>
      <c r="N2041" s="15">
        <f>Raw_Data!N2041</f>
        <v>59.5</v>
      </c>
      <c r="O2041" s="15">
        <f>Raw_Data!O2041</f>
        <v>120.8</v>
      </c>
      <c r="P2041" s="15" t="str">
        <f>Raw_Data!P2041</f>
        <v>Flood</v>
      </c>
      <c r="Q2041" s="15">
        <f>Raw_Data!Q2041</f>
        <v>127.2</v>
      </c>
      <c r="R2041" s="15">
        <f>Raw_Data!R2041</f>
        <v>5.36</v>
      </c>
      <c r="S2041" s="15">
        <f>Raw_Data!S2041</f>
        <v>0.82</v>
      </c>
      <c r="T2041" s="18">
        <f>IF(Raw_Data!T2041="",ROUND(AVERAGEIFS(Raw_Data!$T$2:$T$4001,Raw_Data!$E$2:$E$4001,E2041,Raw_Data!$D$2:$D$4001,D2041),2),IF(Raw_Data!T2041&gt;INDEX(Cleaning_Reference!$F$6:$F$13,MATCH(D2041,Cleaning_Reference!$A$6:$A$13,0)),INDEX(Cleaning_Reference!$F$6:$F$13,MATCH(D2041,Cleaning_Reference!$A$6:$A$13,0)),Raw_Data!T2041))</f>
        <v>1.26</v>
      </c>
      <c r="U2041" s="15">
        <f>Raw_Data!U2041</f>
        <v>16.47</v>
      </c>
      <c r="V2041" s="15">
        <f>Raw_Data!V2041</f>
        <v>69716</v>
      </c>
      <c r="W2041" s="15">
        <f>Raw_Data!W2041</f>
        <v>784347</v>
      </c>
      <c r="X2041" s="15">
        <f>Raw_Data!X2041</f>
        <v>1148223</v>
      </c>
      <c r="Y2041" s="15">
        <f>Raw_Data!Y2041</f>
        <v>363876</v>
      </c>
      <c r="Z2041" s="15">
        <f>Raw_Data!Z2041</f>
        <v>6806</v>
      </c>
      <c r="AA2041" s="15">
        <f>Raw_Data!AA2041</f>
        <v>2.42</v>
      </c>
      <c r="AB2041" s="15">
        <f>Raw_Data!AB2041</f>
        <v>68.599999999999994</v>
      </c>
      <c r="AC2041" s="19" t="str">
        <f>IF(Raw_Data!G2041="","Yes","No")</f>
        <v>No</v>
      </c>
      <c r="AD2041" s="19" t="str">
        <f>IF(Raw_Data!L2041="","Yes","No")</f>
        <v>No</v>
      </c>
      <c r="AE2041" s="19" t="str">
        <f>IF(Raw_Data!T2041="","Imputed",IF(Raw_Data!T2041&gt;INDEX(Cleaning_Reference!$F$6:$F$13,MATCH(D2041,Cleaning_Reference!$A$6:$A$13,0)),"Capped","Original"))</f>
        <v>Original</v>
      </c>
      <c r="AF2041" s="21">
        <f t="shared" si="31"/>
        <v>16.47</v>
      </c>
    </row>
    <row r="2042" spans="1:32" ht="15" customHeight="1" x14ac:dyDescent="0.3">
      <c r="A2042" s="20" t="str">
        <f>Raw_Data!A2042</f>
        <v>SF12041</v>
      </c>
      <c r="B2042" s="15" t="str">
        <f>Raw_Data!B2042</f>
        <v>Gujarat</v>
      </c>
      <c r="C2042" s="15" t="str">
        <f>Raw_Data!C2042</f>
        <v>Rajkot</v>
      </c>
      <c r="D2042" s="15" t="str">
        <f>Raw_Data!D2042</f>
        <v>Cotton</v>
      </c>
      <c r="E2042" s="15" t="str">
        <f>Raw_Data!E2042</f>
        <v>Zaid</v>
      </c>
      <c r="F2042" s="15">
        <f>Raw_Data!F2042</f>
        <v>13.2</v>
      </c>
      <c r="G2042" s="18">
        <f>IF(Raw_Data!G2042="",ROUND(AVERAGEIFS(Raw_Data!$G$2:$G$4001,Raw_Data!$E$2:$E$4001,E2042),1),Raw_Data!G2042)</f>
        <v>421.4</v>
      </c>
      <c r="H2042" s="15">
        <f>Raw_Data!H2042</f>
        <v>33.200000000000003</v>
      </c>
      <c r="I2042" s="15">
        <f>Raw_Data!I2042</f>
        <v>37.5</v>
      </c>
      <c r="J2042" s="15">
        <f>Raw_Data!J2042</f>
        <v>6.7</v>
      </c>
      <c r="K2042" s="15">
        <f>Raw_Data!K2042</f>
        <v>5.49</v>
      </c>
      <c r="L2042" s="18">
        <f>IF(Raw_Data!L2042="",ROUND(AVERAGEIFS(Raw_Data!$L$2:$L$4001,Raw_Data!$E$2:$E$4001,E2042),1),Raw_Data!L2042)</f>
        <v>21.8</v>
      </c>
      <c r="M2042" s="15">
        <f>Raw_Data!M2042</f>
        <v>147.19999999999999</v>
      </c>
      <c r="N2042" s="15">
        <f>Raw_Data!N2042</f>
        <v>63.8</v>
      </c>
      <c r="O2042" s="15">
        <f>Raw_Data!O2042</f>
        <v>37.799999999999997</v>
      </c>
      <c r="P2042" s="15" t="str">
        <f>Raw_Data!P2042</f>
        <v>Flood</v>
      </c>
      <c r="Q2042" s="15">
        <f>Raw_Data!Q2042</f>
        <v>223.5</v>
      </c>
      <c r="R2042" s="15">
        <f>Raw_Data!R2042</f>
        <v>8.8000000000000007</v>
      </c>
      <c r="S2042" s="15">
        <f>Raw_Data!S2042</f>
        <v>0.94</v>
      </c>
      <c r="T2042" s="18">
        <f>IF(Raw_Data!T2042="",ROUND(AVERAGEIFS(Raw_Data!$T$2:$T$4001,Raw_Data!$E$2:$E$4001,E2042,Raw_Data!$D$2:$D$4001,D2042),2),IF(Raw_Data!T2042&gt;INDEX(Cleaning_Reference!$F$6:$F$13,MATCH(D2042,Cleaning_Reference!$A$6:$A$13,0)),INDEX(Cleaning_Reference!$F$6:$F$13,MATCH(D2042,Cleaning_Reference!$A$6:$A$13,0)),Raw_Data!T2042))</f>
        <v>0.3</v>
      </c>
      <c r="U2042" s="15">
        <f>Raw_Data!U2042</f>
        <v>3.96</v>
      </c>
      <c r="V2042" s="15">
        <f>Raw_Data!V2042</f>
        <v>65497</v>
      </c>
      <c r="W2042" s="15">
        <f>Raw_Data!W2042</f>
        <v>1053307</v>
      </c>
      <c r="X2042" s="15">
        <f>Raw_Data!X2042</f>
        <v>259368</v>
      </c>
      <c r="Y2042" s="15">
        <f>Raw_Data!Y2042</f>
        <v>-793939</v>
      </c>
      <c r="Z2042" s="15">
        <f>Raw_Data!Z2042</f>
        <v>11958</v>
      </c>
      <c r="AA2042" s="15">
        <f>Raw_Data!AA2042</f>
        <v>0.33100000000000002</v>
      </c>
      <c r="AB2042" s="15">
        <f>Raw_Data!AB2042</f>
        <v>20</v>
      </c>
      <c r="AC2042" s="19" t="str">
        <f>IF(Raw_Data!G2042="","Yes","No")</f>
        <v>No</v>
      </c>
      <c r="AD2042" s="19" t="str">
        <f>IF(Raw_Data!L2042="","Yes","No")</f>
        <v>No</v>
      </c>
      <c r="AE2042" s="19" t="str">
        <f>IF(Raw_Data!T2042="","Imputed",IF(Raw_Data!T2042&gt;INDEX(Cleaning_Reference!$F$6:$F$13,MATCH(D2042,Cleaning_Reference!$A$6:$A$13,0)),"Capped","Original"))</f>
        <v>Original</v>
      </c>
      <c r="AF2042" s="21">
        <f t="shared" si="31"/>
        <v>3.96</v>
      </c>
    </row>
    <row r="2043" spans="1:32" ht="15" customHeight="1" x14ac:dyDescent="0.3">
      <c r="A2043" s="20" t="str">
        <f>Raw_Data!A2043</f>
        <v>SF12042</v>
      </c>
      <c r="B2043" s="15" t="str">
        <f>Raw_Data!B2043</f>
        <v>Gujarat</v>
      </c>
      <c r="C2043" s="15" t="str">
        <f>Raw_Data!C2043</f>
        <v>Erode</v>
      </c>
      <c r="D2043" s="15" t="str">
        <f>Raw_Data!D2043</f>
        <v>Sugarcane</v>
      </c>
      <c r="E2043" s="15" t="str">
        <f>Raw_Data!E2043</f>
        <v>Zaid</v>
      </c>
      <c r="F2043" s="15">
        <f>Raw_Data!F2043</f>
        <v>7.73</v>
      </c>
      <c r="G2043" s="18">
        <f>IF(Raw_Data!G2043="",ROUND(AVERAGEIFS(Raw_Data!$G$2:$G$4001,Raw_Data!$E$2:$E$4001,E2043),1),Raw_Data!G2043)</f>
        <v>564.29999999999995</v>
      </c>
      <c r="H2043" s="15">
        <f>Raw_Data!H2043</f>
        <v>28.6</v>
      </c>
      <c r="I2043" s="15">
        <f>Raw_Data!I2043</f>
        <v>55.2</v>
      </c>
      <c r="J2043" s="15">
        <f>Raw_Data!J2043</f>
        <v>6.9</v>
      </c>
      <c r="K2043" s="15">
        <f>Raw_Data!K2043</f>
        <v>6.44</v>
      </c>
      <c r="L2043" s="18">
        <f>IF(Raw_Data!L2043="",ROUND(AVERAGEIFS(Raw_Data!$L$2:$L$4001,Raw_Data!$E$2:$E$4001,E2043),1),Raw_Data!L2043)</f>
        <v>24.9</v>
      </c>
      <c r="M2043" s="15">
        <f>Raw_Data!M2043</f>
        <v>114.1</v>
      </c>
      <c r="N2043" s="15">
        <f>Raw_Data!N2043</f>
        <v>90.1</v>
      </c>
      <c r="O2043" s="15">
        <f>Raw_Data!O2043</f>
        <v>136.9</v>
      </c>
      <c r="P2043" s="15" t="str">
        <f>Raw_Data!P2043</f>
        <v>Flood</v>
      </c>
      <c r="Q2043" s="15">
        <f>Raw_Data!Q2043</f>
        <v>266.5</v>
      </c>
      <c r="R2043" s="15">
        <f>Raw_Data!R2043</f>
        <v>5.59</v>
      </c>
      <c r="S2043" s="15">
        <f>Raw_Data!S2043</f>
        <v>1</v>
      </c>
      <c r="T2043" s="18">
        <f>IF(Raw_Data!T2043="",ROUND(AVERAGEIFS(Raw_Data!$T$2:$T$4001,Raw_Data!$E$2:$E$4001,E2043,Raw_Data!$D$2:$D$4001,D2043),2),IF(Raw_Data!T2043&gt;INDEX(Cleaning_Reference!$F$6:$F$13,MATCH(D2043,Cleaning_Reference!$A$6:$A$13,0)),INDEX(Cleaning_Reference!$F$6:$F$13,MATCH(D2043,Cleaning_Reference!$A$6:$A$13,0)),Raw_Data!T2043))</f>
        <v>56.65</v>
      </c>
      <c r="U2043" s="15">
        <f>Raw_Data!U2043</f>
        <v>437.9</v>
      </c>
      <c r="V2043" s="15">
        <f>Raw_Data!V2043</f>
        <v>3469</v>
      </c>
      <c r="W2043" s="15">
        <f>Raw_Data!W2043</f>
        <v>656724</v>
      </c>
      <c r="X2043" s="15">
        <f>Raw_Data!X2043</f>
        <v>1519075</v>
      </c>
      <c r="Y2043" s="15">
        <f>Raw_Data!Y2043</f>
        <v>862351</v>
      </c>
      <c r="Z2043" s="15">
        <f>Raw_Data!Z2043</f>
        <v>14563</v>
      </c>
      <c r="AA2043" s="15">
        <f>Raw_Data!AA2043</f>
        <v>30.068999999999999</v>
      </c>
      <c r="AB2043" s="15">
        <f>Raw_Data!AB2043</f>
        <v>39</v>
      </c>
      <c r="AC2043" s="19" t="str">
        <f>IF(Raw_Data!G2043="","Yes","No")</f>
        <v>No</v>
      </c>
      <c r="AD2043" s="19" t="str">
        <f>IF(Raw_Data!L2043="","Yes","No")</f>
        <v>No</v>
      </c>
      <c r="AE2043" s="19" t="str">
        <f>IF(Raw_Data!T2043="","Imputed",IF(Raw_Data!T2043&gt;INDEX(Cleaning_Reference!$F$6:$F$13,MATCH(D2043,Cleaning_Reference!$A$6:$A$13,0)),"Capped","Original"))</f>
        <v>Original</v>
      </c>
      <c r="AF2043" s="21">
        <f t="shared" si="31"/>
        <v>437.9</v>
      </c>
    </row>
    <row r="2044" spans="1:32" ht="15" customHeight="1" x14ac:dyDescent="0.3">
      <c r="A2044" s="20" t="str">
        <f>Raw_Data!A2044</f>
        <v>SF12043</v>
      </c>
      <c r="B2044" s="15" t="str">
        <f>Raw_Data!B2044</f>
        <v>Andhra Pradesh</v>
      </c>
      <c r="C2044" s="15" t="str">
        <f>Raw_Data!C2044</f>
        <v>Nashik</v>
      </c>
      <c r="D2044" s="15" t="str">
        <f>Raw_Data!D2044</f>
        <v>Groundnut</v>
      </c>
      <c r="E2044" s="15" t="str">
        <f>Raw_Data!E2044</f>
        <v>Rabi</v>
      </c>
      <c r="F2044" s="15">
        <f>Raw_Data!F2044</f>
        <v>13.88</v>
      </c>
      <c r="G2044" s="18">
        <f>IF(Raw_Data!G2044="",ROUND(AVERAGEIFS(Raw_Data!$G$2:$G$4001,Raw_Data!$E$2:$E$4001,E2044),1),Raw_Data!G2044)</f>
        <v>454.5</v>
      </c>
      <c r="H2044" s="15">
        <f>Raw_Data!H2044</f>
        <v>26</v>
      </c>
      <c r="I2044" s="15">
        <f>Raw_Data!I2044</f>
        <v>49.2</v>
      </c>
      <c r="J2044" s="15">
        <f>Raw_Data!J2044</f>
        <v>7.8</v>
      </c>
      <c r="K2044" s="15">
        <f>Raw_Data!K2044</f>
        <v>7.37</v>
      </c>
      <c r="L2044" s="18">
        <f>IF(Raw_Data!L2044="",ROUND(AVERAGEIFS(Raw_Data!$L$2:$L$4001,Raw_Data!$E$2:$E$4001,E2044),1),Raw_Data!L2044)</f>
        <v>27.6</v>
      </c>
      <c r="M2044" s="15">
        <f>Raw_Data!M2044</f>
        <v>164.4</v>
      </c>
      <c r="N2044" s="15">
        <f>Raw_Data!N2044</f>
        <v>26.8</v>
      </c>
      <c r="O2044" s="15">
        <f>Raw_Data!O2044</f>
        <v>62.7</v>
      </c>
      <c r="P2044" s="15" t="str">
        <f>Raw_Data!P2044</f>
        <v>Drip</v>
      </c>
      <c r="Q2044" s="15">
        <f>Raw_Data!Q2044</f>
        <v>108.4</v>
      </c>
      <c r="R2044" s="15">
        <f>Raw_Data!R2044</f>
        <v>6.72</v>
      </c>
      <c r="S2044" s="15">
        <f>Raw_Data!S2044</f>
        <v>0.84</v>
      </c>
      <c r="T2044" s="18">
        <f>IF(Raw_Data!T2044="",ROUND(AVERAGEIFS(Raw_Data!$T$2:$T$4001,Raw_Data!$E$2:$E$4001,E2044,Raw_Data!$D$2:$D$4001,D2044),2),IF(Raw_Data!T2044&gt;INDEX(Cleaning_Reference!$F$6:$F$13,MATCH(D2044,Cleaning_Reference!$A$6:$A$13,0)),INDEX(Cleaning_Reference!$F$6:$F$13,MATCH(D2044,Cleaning_Reference!$A$6:$A$13,0)),Raw_Data!T2044))</f>
        <v>1.31</v>
      </c>
      <c r="U2044" s="15">
        <f>Raw_Data!U2044</f>
        <v>18.18</v>
      </c>
      <c r="V2044" s="15">
        <f>Raw_Data!V2044</f>
        <v>53437</v>
      </c>
      <c r="W2044" s="15">
        <f>Raw_Data!W2044</f>
        <v>737960</v>
      </c>
      <c r="X2044" s="15">
        <f>Raw_Data!X2044</f>
        <v>971485</v>
      </c>
      <c r="Y2044" s="15">
        <f>Raw_Data!Y2044</f>
        <v>233525</v>
      </c>
      <c r="Z2044" s="15">
        <f>Raw_Data!Z2044</f>
        <v>5745</v>
      </c>
      <c r="AA2044" s="15">
        <f>Raw_Data!AA2044</f>
        <v>3.1640000000000001</v>
      </c>
      <c r="AB2044" s="15">
        <f>Raw_Data!AB2044</f>
        <v>32.5</v>
      </c>
      <c r="AC2044" s="19" t="str">
        <f>IF(Raw_Data!G2044="","Yes","No")</f>
        <v>No</v>
      </c>
      <c r="AD2044" s="19" t="str">
        <f>IF(Raw_Data!L2044="","Yes","No")</f>
        <v>No</v>
      </c>
      <c r="AE2044" s="19" t="str">
        <f>IF(Raw_Data!T2044="","Imputed",IF(Raw_Data!T2044&gt;INDEX(Cleaning_Reference!$F$6:$F$13,MATCH(D2044,Cleaning_Reference!$A$6:$A$13,0)),"Capped","Original"))</f>
        <v>Original</v>
      </c>
      <c r="AF2044" s="21">
        <f t="shared" si="31"/>
        <v>18.18</v>
      </c>
    </row>
    <row r="2045" spans="1:32" ht="15" customHeight="1" x14ac:dyDescent="0.3">
      <c r="A2045" s="20" t="str">
        <f>Raw_Data!A2045</f>
        <v>SF12044</v>
      </c>
      <c r="B2045" s="15" t="str">
        <f>Raw_Data!B2045</f>
        <v>Tamil Nadu</v>
      </c>
      <c r="C2045" s="15" t="str">
        <f>Raw_Data!C2045</f>
        <v>Erode</v>
      </c>
      <c r="D2045" s="15" t="str">
        <f>Raw_Data!D2045</f>
        <v>Wheat</v>
      </c>
      <c r="E2045" s="15" t="str">
        <f>Raw_Data!E2045</f>
        <v>Zaid</v>
      </c>
      <c r="F2045" s="15">
        <f>Raw_Data!F2045</f>
        <v>14.19</v>
      </c>
      <c r="G2045" s="18">
        <f>IF(Raw_Data!G2045="",ROUND(AVERAGEIFS(Raw_Data!$G$2:$G$4001,Raw_Data!$E$2:$E$4001,E2045),1),Raw_Data!G2045)</f>
        <v>233.6</v>
      </c>
      <c r="H2045" s="15">
        <f>Raw_Data!H2045</f>
        <v>32.1</v>
      </c>
      <c r="I2045" s="15">
        <f>Raw_Data!I2045</f>
        <v>45.5</v>
      </c>
      <c r="J2045" s="15">
        <f>Raw_Data!J2045</f>
        <v>8.9</v>
      </c>
      <c r="K2045" s="15">
        <f>Raw_Data!K2045</f>
        <v>6.88</v>
      </c>
      <c r="L2045" s="18">
        <f>IF(Raw_Data!L2045="",ROUND(AVERAGEIFS(Raw_Data!$L$2:$L$4001,Raw_Data!$E$2:$E$4001,E2045),1),Raw_Data!L2045)</f>
        <v>14.6</v>
      </c>
      <c r="M2045" s="15">
        <f>Raw_Data!M2045</f>
        <v>129.69999999999999</v>
      </c>
      <c r="N2045" s="15">
        <f>Raw_Data!N2045</f>
        <v>43.4</v>
      </c>
      <c r="O2045" s="15">
        <f>Raw_Data!O2045</f>
        <v>152.6</v>
      </c>
      <c r="P2045" s="15" t="str">
        <f>Raw_Data!P2045</f>
        <v>Flood</v>
      </c>
      <c r="Q2045" s="15">
        <f>Raw_Data!Q2045</f>
        <v>255.6</v>
      </c>
      <c r="R2045" s="15">
        <f>Raw_Data!R2045</f>
        <v>2.96</v>
      </c>
      <c r="S2045" s="15">
        <f>Raw_Data!S2045</f>
        <v>0.68</v>
      </c>
      <c r="T2045" s="18">
        <f>IF(Raw_Data!T2045="",ROUND(AVERAGEIFS(Raw_Data!$T$2:$T$4001,Raw_Data!$E$2:$E$4001,E2045,Raw_Data!$D$2:$D$4001,D2045),2),IF(Raw_Data!T2045&gt;INDEX(Cleaning_Reference!$F$6:$F$13,MATCH(D2045,Cleaning_Reference!$A$6:$A$13,0)),INDEX(Cleaning_Reference!$F$6:$F$13,MATCH(D2045,Cleaning_Reference!$A$6:$A$13,0)),Raw_Data!T2045))</f>
        <v>2.06</v>
      </c>
      <c r="U2045" s="15">
        <f>Raw_Data!U2045</f>
        <v>29.23</v>
      </c>
      <c r="V2045" s="15">
        <f>Raw_Data!V2045</f>
        <v>22260</v>
      </c>
      <c r="W2045" s="15">
        <f>Raw_Data!W2045</f>
        <v>1019447</v>
      </c>
      <c r="X2045" s="15">
        <f>Raw_Data!X2045</f>
        <v>650660</v>
      </c>
      <c r="Y2045" s="15">
        <f>Raw_Data!Y2045</f>
        <v>-368787</v>
      </c>
      <c r="Z2045" s="15">
        <f>Raw_Data!Z2045</f>
        <v>9548</v>
      </c>
      <c r="AA2045" s="15">
        <f>Raw_Data!AA2045</f>
        <v>3.0609999999999999</v>
      </c>
      <c r="AB2045" s="15">
        <f>Raw_Data!AB2045</f>
        <v>50.3</v>
      </c>
      <c r="AC2045" s="19" t="str">
        <f>IF(Raw_Data!G2045="","Yes","No")</f>
        <v>No</v>
      </c>
      <c r="AD2045" s="19" t="str">
        <f>IF(Raw_Data!L2045="","Yes","No")</f>
        <v>No</v>
      </c>
      <c r="AE2045" s="19" t="str">
        <f>IF(Raw_Data!T2045="","Imputed",IF(Raw_Data!T2045&gt;INDEX(Cleaning_Reference!$F$6:$F$13,MATCH(D2045,Cleaning_Reference!$A$6:$A$13,0)),"Capped","Original"))</f>
        <v>Original</v>
      </c>
      <c r="AF2045" s="21">
        <f t="shared" si="31"/>
        <v>29.23</v>
      </c>
    </row>
    <row r="2046" spans="1:32" ht="15" customHeight="1" x14ac:dyDescent="0.3">
      <c r="A2046" s="20" t="str">
        <f>Raw_Data!A2046</f>
        <v>SF12045</v>
      </c>
      <c r="B2046" s="15" t="str">
        <f>Raw_Data!B2046</f>
        <v>Madhya Pradesh</v>
      </c>
      <c r="C2046" s="15" t="str">
        <f>Raw_Data!C2046</f>
        <v>Guntur</v>
      </c>
      <c r="D2046" s="15" t="str">
        <f>Raw_Data!D2046</f>
        <v>Sugarcane</v>
      </c>
      <c r="E2046" s="15" t="str">
        <f>Raw_Data!E2046</f>
        <v>Kharif</v>
      </c>
      <c r="F2046" s="15">
        <f>Raw_Data!F2046</f>
        <v>3.56</v>
      </c>
      <c r="G2046" s="18">
        <f>IF(Raw_Data!G2046="",ROUND(AVERAGEIFS(Raw_Data!$G$2:$G$4001,Raw_Data!$E$2:$E$4001,E2046),1),Raw_Data!G2046)</f>
        <v>853.4</v>
      </c>
      <c r="H2046" s="15">
        <f>Raw_Data!H2046</f>
        <v>24.9</v>
      </c>
      <c r="I2046" s="15">
        <f>Raw_Data!I2046</f>
        <v>82.6</v>
      </c>
      <c r="J2046" s="15">
        <f>Raw_Data!J2046</f>
        <v>5.6</v>
      </c>
      <c r="K2046" s="15">
        <f>Raw_Data!K2046</f>
        <v>5.98</v>
      </c>
      <c r="L2046" s="18">
        <f>IF(Raw_Data!L2046="",ROUND(AVERAGEIFS(Raw_Data!$L$2:$L$4001,Raw_Data!$E$2:$E$4001,E2046),1),Raw_Data!L2046)</f>
        <v>34</v>
      </c>
      <c r="M2046" s="15">
        <f>Raw_Data!M2046</f>
        <v>150.9</v>
      </c>
      <c r="N2046" s="15">
        <f>Raw_Data!N2046</f>
        <v>15.7</v>
      </c>
      <c r="O2046" s="15">
        <f>Raw_Data!O2046</f>
        <v>85.4</v>
      </c>
      <c r="P2046" s="15" t="str">
        <f>Raw_Data!P2046</f>
        <v>Flood</v>
      </c>
      <c r="Q2046" s="15">
        <f>Raw_Data!Q2046</f>
        <v>230</v>
      </c>
      <c r="R2046" s="15">
        <f>Raw_Data!R2046</f>
        <v>6.31</v>
      </c>
      <c r="S2046" s="15">
        <f>Raw_Data!S2046</f>
        <v>0.76</v>
      </c>
      <c r="T2046" s="18">
        <f>IF(Raw_Data!T2046="",ROUND(AVERAGEIFS(Raw_Data!$T$2:$T$4001,Raw_Data!$E$2:$E$4001,E2046,Raw_Data!$D$2:$D$4001,D2046),2),IF(Raw_Data!T2046&gt;INDEX(Cleaning_Reference!$F$6:$F$13,MATCH(D2046,Cleaning_Reference!$A$6:$A$13,0)),INDEX(Cleaning_Reference!$F$6:$F$13,MATCH(D2046,Cleaning_Reference!$A$6:$A$13,0)),Raw_Data!T2046))</f>
        <v>35.56</v>
      </c>
      <c r="U2046" s="15">
        <f>Raw_Data!U2046</f>
        <v>126.59</v>
      </c>
      <c r="V2046" s="15">
        <f>Raw_Data!V2046</f>
        <v>3901</v>
      </c>
      <c r="W2046" s="15">
        <f>Raw_Data!W2046</f>
        <v>222328</v>
      </c>
      <c r="X2046" s="15">
        <f>Raw_Data!X2046</f>
        <v>493828</v>
      </c>
      <c r="Y2046" s="15">
        <f>Raw_Data!Y2046</f>
        <v>271500</v>
      </c>
      <c r="Z2046" s="15">
        <f>Raw_Data!Z2046</f>
        <v>7833</v>
      </c>
      <c r="AA2046" s="15">
        <f>Raw_Data!AA2046</f>
        <v>16.161000000000001</v>
      </c>
      <c r="AB2046" s="15">
        <f>Raw_Data!AB2046</f>
        <v>48.9</v>
      </c>
      <c r="AC2046" s="19" t="str">
        <f>IF(Raw_Data!G2046="","Yes","No")</f>
        <v>No</v>
      </c>
      <c r="AD2046" s="19" t="str">
        <f>IF(Raw_Data!L2046="","Yes","No")</f>
        <v>No</v>
      </c>
      <c r="AE2046" s="19" t="str">
        <f>IF(Raw_Data!T2046="","Imputed",IF(Raw_Data!T2046&gt;INDEX(Cleaning_Reference!$F$6:$F$13,MATCH(D2046,Cleaning_Reference!$A$6:$A$13,0)),"Capped","Original"))</f>
        <v>Original</v>
      </c>
      <c r="AF2046" s="21">
        <f t="shared" si="31"/>
        <v>126.59</v>
      </c>
    </row>
    <row r="2047" spans="1:32" ht="15" customHeight="1" x14ac:dyDescent="0.3">
      <c r="A2047" s="20" t="str">
        <f>Raw_Data!A2047</f>
        <v>SF12046</v>
      </c>
      <c r="B2047" s="15" t="str">
        <f>Raw_Data!B2047</f>
        <v>Madhya Pradesh</v>
      </c>
      <c r="C2047" s="15" t="str">
        <f>Raw_Data!C2047</f>
        <v>Krishna</v>
      </c>
      <c r="D2047" s="15" t="str">
        <f>Raw_Data!D2047</f>
        <v>Maize</v>
      </c>
      <c r="E2047" s="15" t="str">
        <f>Raw_Data!E2047</f>
        <v>Rabi</v>
      </c>
      <c r="F2047" s="15">
        <f>Raw_Data!F2047</f>
        <v>9.07</v>
      </c>
      <c r="G2047" s="18">
        <f>IF(Raw_Data!G2047="",ROUND(AVERAGEIFS(Raw_Data!$G$2:$G$4001,Raw_Data!$E$2:$E$4001,E2047),1),Raw_Data!G2047)</f>
        <v>589.4</v>
      </c>
      <c r="H2047" s="15">
        <f>Raw_Data!H2047</f>
        <v>22.2</v>
      </c>
      <c r="I2047" s="15">
        <f>Raw_Data!I2047</f>
        <v>55.8</v>
      </c>
      <c r="J2047" s="15">
        <f>Raw_Data!J2047</f>
        <v>7.2</v>
      </c>
      <c r="K2047" s="15">
        <f>Raw_Data!K2047</f>
        <v>6.47</v>
      </c>
      <c r="L2047" s="18">
        <f>IF(Raw_Data!L2047="",ROUND(AVERAGEIFS(Raw_Data!$L$2:$L$4001,Raw_Data!$E$2:$E$4001,E2047),1),Raw_Data!L2047)</f>
        <v>25.5</v>
      </c>
      <c r="M2047" s="15">
        <f>Raw_Data!M2047</f>
        <v>132.80000000000001</v>
      </c>
      <c r="N2047" s="15">
        <f>Raw_Data!N2047</f>
        <v>58.4</v>
      </c>
      <c r="O2047" s="15">
        <f>Raw_Data!O2047</f>
        <v>57.9</v>
      </c>
      <c r="P2047" s="15" t="str">
        <f>Raw_Data!P2047</f>
        <v>Rainfed</v>
      </c>
      <c r="Q2047" s="15">
        <f>Raw_Data!Q2047</f>
        <v>235.6</v>
      </c>
      <c r="R2047" s="15">
        <f>Raw_Data!R2047</f>
        <v>6.85</v>
      </c>
      <c r="S2047" s="15">
        <f>Raw_Data!S2047</f>
        <v>0.69</v>
      </c>
      <c r="T2047" s="18">
        <f>IF(Raw_Data!T2047="",ROUND(AVERAGEIFS(Raw_Data!$T$2:$T$4001,Raw_Data!$E$2:$E$4001,E2047,Raw_Data!$D$2:$D$4001,D2047),2),IF(Raw_Data!T2047&gt;INDEX(Cleaning_Reference!$F$6:$F$13,MATCH(D2047,Cleaning_Reference!$A$6:$A$13,0)),INDEX(Cleaning_Reference!$F$6:$F$13,MATCH(D2047,Cleaning_Reference!$A$6:$A$13,0)),Raw_Data!T2047))</f>
        <v>3.01</v>
      </c>
      <c r="U2047" s="15">
        <f>Raw_Data!U2047</f>
        <v>27.3</v>
      </c>
      <c r="V2047" s="15">
        <f>Raw_Data!V2047</f>
        <v>19622</v>
      </c>
      <c r="W2047" s="15">
        <f>Raw_Data!W2047</f>
        <v>623505</v>
      </c>
      <c r="X2047" s="15">
        <f>Raw_Data!X2047</f>
        <v>535681</v>
      </c>
      <c r="Y2047" s="15">
        <f>Raw_Data!Y2047</f>
        <v>-87824</v>
      </c>
      <c r="Z2047" s="15">
        <f>Raw_Data!Z2047</f>
        <v>3043</v>
      </c>
      <c r="AA2047" s="15">
        <f>Raw_Data!AA2047</f>
        <v>8.9710000000000001</v>
      </c>
      <c r="AB2047" s="15">
        <f>Raw_Data!AB2047</f>
        <v>36.9</v>
      </c>
      <c r="AC2047" s="19" t="str">
        <f>IF(Raw_Data!G2047="","Yes","No")</f>
        <v>No</v>
      </c>
      <c r="AD2047" s="19" t="str">
        <f>IF(Raw_Data!L2047="","Yes","No")</f>
        <v>No</v>
      </c>
      <c r="AE2047" s="19" t="str">
        <f>IF(Raw_Data!T2047="","Imputed",IF(Raw_Data!T2047&gt;INDEX(Cleaning_Reference!$F$6:$F$13,MATCH(D2047,Cleaning_Reference!$A$6:$A$13,0)),"Capped","Original"))</f>
        <v>Original</v>
      </c>
      <c r="AF2047" s="21">
        <f t="shared" si="31"/>
        <v>27.3</v>
      </c>
    </row>
    <row r="2048" spans="1:32" ht="15" customHeight="1" x14ac:dyDescent="0.3">
      <c r="A2048" s="20" t="str">
        <f>Raw_Data!A2048</f>
        <v>SF12047</v>
      </c>
      <c r="B2048" s="15" t="str">
        <f>Raw_Data!B2048</f>
        <v>Andhra Pradesh</v>
      </c>
      <c r="C2048" s="15" t="str">
        <f>Raw_Data!C2048</f>
        <v>Raichur</v>
      </c>
      <c r="D2048" s="15" t="str">
        <f>Raw_Data!D2048</f>
        <v>Cotton</v>
      </c>
      <c r="E2048" s="15" t="str">
        <f>Raw_Data!E2048</f>
        <v>Rabi</v>
      </c>
      <c r="F2048" s="15">
        <f>Raw_Data!F2048</f>
        <v>8.48</v>
      </c>
      <c r="G2048" s="18">
        <f>IF(Raw_Data!G2048="",ROUND(AVERAGEIFS(Raw_Data!$G$2:$G$4001,Raw_Data!$E$2:$E$4001,E2048),1),Raw_Data!G2048)</f>
        <v>349</v>
      </c>
      <c r="H2048" s="15">
        <f>Raw_Data!H2048</f>
        <v>23.3</v>
      </c>
      <c r="I2048" s="15">
        <f>Raw_Data!I2048</f>
        <v>61.2</v>
      </c>
      <c r="J2048" s="15">
        <f>Raw_Data!J2048</f>
        <v>6.5</v>
      </c>
      <c r="K2048" s="15">
        <f>Raw_Data!K2048</f>
        <v>5.88</v>
      </c>
      <c r="L2048" s="18">
        <f>IF(Raw_Data!L2048="",ROUND(AVERAGEIFS(Raw_Data!$L$2:$L$4001,Raw_Data!$E$2:$E$4001,E2048),1),Raw_Data!L2048)</f>
        <v>24.9</v>
      </c>
      <c r="M2048" s="15">
        <f>Raw_Data!M2048</f>
        <v>106.1</v>
      </c>
      <c r="N2048" s="15">
        <f>Raw_Data!N2048</f>
        <v>42.5</v>
      </c>
      <c r="O2048" s="15">
        <f>Raw_Data!O2048</f>
        <v>108.6</v>
      </c>
      <c r="P2048" s="15" t="str">
        <f>Raw_Data!P2048</f>
        <v>Drip</v>
      </c>
      <c r="Q2048" s="15">
        <f>Raw_Data!Q2048</f>
        <v>201.9</v>
      </c>
      <c r="R2048" s="15">
        <f>Raw_Data!R2048</f>
        <v>2.89</v>
      </c>
      <c r="S2048" s="15">
        <f>Raw_Data!S2048</f>
        <v>0.98</v>
      </c>
      <c r="T2048" s="18">
        <f>IF(Raw_Data!T2048="",ROUND(AVERAGEIFS(Raw_Data!$T$2:$T$4001,Raw_Data!$E$2:$E$4001,E2048,Raw_Data!$D$2:$D$4001,D2048),2),IF(Raw_Data!T2048&gt;INDEX(Cleaning_Reference!$F$6:$F$13,MATCH(D2048,Cleaning_Reference!$A$6:$A$13,0)),INDEX(Cleaning_Reference!$F$6:$F$13,MATCH(D2048,Cleaning_Reference!$A$6:$A$13,0)),Raw_Data!T2048))</f>
        <v>0.73</v>
      </c>
      <c r="U2048" s="15">
        <f>Raw_Data!U2048</f>
        <v>6.19</v>
      </c>
      <c r="V2048" s="15">
        <f>Raw_Data!V2048</f>
        <v>66897</v>
      </c>
      <c r="W2048" s="15">
        <f>Raw_Data!W2048</f>
        <v>589560</v>
      </c>
      <c r="X2048" s="15">
        <f>Raw_Data!X2048</f>
        <v>414092</v>
      </c>
      <c r="Y2048" s="15">
        <f>Raw_Data!Y2048</f>
        <v>-175468</v>
      </c>
      <c r="Z2048" s="15">
        <f>Raw_Data!Z2048</f>
        <v>5778</v>
      </c>
      <c r="AA2048" s="15">
        <f>Raw_Data!AA2048</f>
        <v>1.071</v>
      </c>
      <c r="AB2048" s="15">
        <f>Raw_Data!AB2048</f>
        <v>43.6</v>
      </c>
      <c r="AC2048" s="19" t="str">
        <f>IF(Raw_Data!G2048="","Yes","No")</f>
        <v>No</v>
      </c>
      <c r="AD2048" s="19" t="str">
        <f>IF(Raw_Data!L2048="","Yes","No")</f>
        <v>No</v>
      </c>
      <c r="AE2048" s="19" t="str">
        <f>IF(Raw_Data!T2048="","Imputed",IF(Raw_Data!T2048&gt;INDEX(Cleaning_Reference!$F$6:$F$13,MATCH(D2048,Cleaning_Reference!$A$6:$A$13,0)),"Capped","Original"))</f>
        <v>Original</v>
      </c>
      <c r="AF2048" s="21">
        <f t="shared" si="31"/>
        <v>6.19</v>
      </c>
    </row>
    <row r="2049" spans="1:32" ht="15" customHeight="1" x14ac:dyDescent="0.3">
      <c r="A2049" s="20" t="str">
        <f>Raw_Data!A2049</f>
        <v>SF12048</v>
      </c>
      <c r="B2049" s="15" t="str">
        <f>Raw_Data!B2049</f>
        <v>Madhya Pradesh</v>
      </c>
      <c r="C2049" s="15" t="str">
        <f>Raw_Data!C2049</f>
        <v>Ludhiana</v>
      </c>
      <c r="D2049" s="15" t="str">
        <f>Raw_Data!D2049</f>
        <v>Maize</v>
      </c>
      <c r="E2049" s="15" t="str">
        <f>Raw_Data!E2049</f>
        <v>Kharif</v>
      </c>
      <c r="F2049" s="15">
        <f>Raw_Data!F2049</f>
        <v>5.15</v>
      </c>
      <c r="G2049" s="18">
        <f>IF(Raw_Data!G2049="",ROUND(AVERAGEIFS(Raw_Data!$G$2:$G$4001,Raw_Data!$E$2:$E$4001,E2049),1),Raw_Data!G2049)</f>
        <v>997.6</v>
      </c>
      <c r="H2049" s="15">
        <f>Raw_Data!H2049</f>
        <v>27</v>
      </c>
      <c r="I2049" s="15">
        <f>Raw_Data!I2049</f>
        <v>74</v>
      </c>
      <c r="J2049" s="15">
        <f>Raw_Data!J2049</f>
        <v>7.1</v>
      </c>
      <c r="K2049" s="15">
        <f>Raw_Data!K2049</f>
        <v>7.15</v>
      </c>
      <c r="L2049" s="18">
        <f>IF(Raw_Data!L2049="",ROUND(AVERAGEIFS(Raw_Data!$L$2:$L$4001,Raw_Data!$E$2:$E$4001,E2049),1),Raw_Data!L2049)</f>
        <v>27.1</v>
      </c>
      <c r="M2049" s="15">
        <f>Raw_Data!M2049</f>
        <v>129.19999999999999</v>
      </c>
      <c r="N2049" s="15">
        <f>Raw_Data!N2049</f>
        <v>48</v>
      </c>
      <c r="O2049" s="15">
        <f>Raw_Data!O2049</f>
        <v>141.6</v>
      </c>
      <c r="P2049" s="15" t="str">
        <f>Raw_Data!P2049</f>
        <v>Flood</v>
      </c>
      <c r="Q2049" s="15">
        <f>Raw_Data!Q2049</f>
        <v>165.5</v>
      </c>
      <c r="R2049" s="15">
        <f>Raw_Data!R2049</f>
        <v>7.39</v>
      </c>
      <c r="S2049" s="15">
        <f>Raw_Data!S2049</f>
        <v>0.93</v>
      </c>
      <c r="T2049" s="18">
        <f>IF(Raw_Data!T2049="",ROUND(AVERAGEIFS(Raw_Data!$T$2:$T$4001,Raw_Data!$E$2:$E$4001,E2049,Raw_Data!$D$2:$D$4001,D2049),2),IF(Raw_Data!T2049&gt;INDEX(Cleaning_Reference!$F$6:$F$13,MATCH(D2049,Cleaning_Reference!$A$6:$A$13,0)),INDEX(Cleaning_Reference!$F$6:$F$13,MATCH(D2049,Cleaning_Reference!$A$6:$A$13,0)),Raw_Data!T2049))</f>
        <v>3</v>
      </c>
      <c r="U2049" s="15">
        <f>Raw_Data!U2049</f>
        <v>15.45</v>
      </c>
      <c r="V2049" s="15">
        <f>Raw_Data!V2049</f>
        <v>25486</v>
      </c>
      <c r="W2049" s="15">
        <f>Raw_Data!W2049</f>
        <v>313935</v>
      </c>
      <c r="X2049" s="15">
        <f>Raw_Data!X2049</f>
        <v>393759</v>
      </c>
      <c r="Y2049" s="15">
        <f>Raw_Data!Y2049</f>
        <v>79824</v>
      </c>
      <c r="Z2049" s="15">
        <f>Raw_Data!Z2049</f>
        <v>4208</v>
      </c>
      <c r="AA2049" s="15">
        <f>Raw_Data!AA2049</f>
        <v>3.6720000000000002</v>
      </c>
      <c r="AB2049" s="15">
        <f>Raw_Data!AB2049</f>
        <v>53.3</v>
      </c>
      <c r="AC2049" s="19" t="str">
        <f>IF(Raw_Data!G2049="","Yes","No")</f>
        <v>No</v>
      </c>
      <c r="AD2049" s="19" t="str">
        <f>IF(Raw_Data!L2049="","Yes","No")</f>
        <v>No</v>
      </c>
      <c r="AE2049" s="19" t="str">
        <f>IF(Raw_Data!T2049="","Imputed",IF(Raw_Data!T2049&gt;INDEX(Cleaning_Reference!$F$6:$F$13,MATCH(D2049,Cleaning_Reference!$A$6:$A$13,0)),"Capped","Original"))</f>
        <v>Original</v>
      </c>
      <c r="AF2049" s="21">
        <f t="shared" si="31"/>
        <v>15.45</v>
      </c>
    </row>
    <row r="2050" spans="1:32" ht="15" customHeight="1" x14ac:dyDescent="0.3">
      <c r="A2050" s="20" t="str">
        <f>Raw_Data!A2050</f>
        <v>SF12049</v>
      </c>
      <c r="B2050" s="15" t="str">
        <f>Raw_Data!B2050</f>
        <v>Karnataka</v>
      </c>
      <c r="C2050" s="15" t="str">
        <f>Raw_Data!C2050</f>
        <v>Raichur</v>
      </c>
      <c r="D2050" s="15" t="str">
        <f>Raw_Data!D2050</f>
        <v>Rice</v>
      </c>
      <c r="E2050" s="15" t="str">
        <f>Raw_Data!E2050</f>
        <v>Kharif</v>
      </c>
      <c r="F2050" s="15">
        <f>Raw_Data!F2050</f>
        <v>11.53</v>
      </c>
      <c r="G2050" s="18">
        <f>IF(Raw_Data!G2050="",ROUND(AVERAGEIFS(Raw_Data!$G$2:$G$4001,Raw_Data!$E$2:$E$4001,E2050),1),Raw_Data!G2050)</f>
        <v>791.6</v>
      </c>
      <c r="H2050" s="15">
        <f>Raw_Data!H2050</f>
        <v>26.2</v>
      </c>
      <c r="I2050" s="15">
        <f>Raw_Data!I2050</f>
        <v>71.7</v>
      </c>
      <c r="J2050" s="15">
        <f>Raw_Data!J2050</f>
        <v>7.8</v>
      </c>
      <c r="K2050" s="15">
        <f>Raw_Data!K2050</f>
        <v>6.2</v>
      </c>
      <c r="L2050" s="18">
        <f>IF(Raw_Data!L2050="",ROUND(AVERAGEIFS(Raw_Data!$L$2:$L$4001,Raw_Data!$E$2:$E$4001,E2050),1),Raw_Data!L2050)</f>
        <v>35.299999999999997</v>
      </c>
      <c r="M2050" s="15">
        <f>Raw_Data!M2050</f>
        <v>144.30000000000001</v>
      </c>
      <c r="N2050" s="15">
        <f>Raw_Data!N2050</f>
        <v>79.900000000000006</v>
      </c>
      <c r="O2050" s="15">
        <f>Raw_Data!O2050</f>
        <v>61.4</v>
      </c>
      <c r="P2050" s="15" t="str">
        <f>Raw_Data!P2050</f>
        <v>Flood</v>
      </c>
      <c r="Q2050" s="15">
        <f>Raw_Data!Q2050</f>
        <v>151.4</v>
      </c>
      <c r="R2050" s="15">
        <f>Raw_Data!R2050</f>
        <v>3.1</v>
      </c>
      <c r="S2050" s="15">
        <f>Raw_Data!S2050</f>
        <v>0.84</v>
      </c>
      <c r="T2050" s="18">
        <f>IF(Raw_Data!T2050="",ROUND(AVERAGEIFS(Raw_Data!$T$2:$T$4001,Raw_Data!$E$2:$E$4001,E2050,Raw_Data!$D$2:$D$4001,D2050),2),IF(Raw_Data!T2050&gt;INDEX(Cleaning_Reference!$F$6:$F$13,MATCH(D2050,Cleaning_Reference!$A$6:$A$13,0)),INDEX(Cleaning_Reference!$F$6:$F$13,MATCH(D2050,Cleaning_Reference!$A$6:$A$13,0)),Raw_Data!T2050))</f>
        <v>2.5299999999999998</v>
      </c>
      <c r="U2050" s="15">
        <f>Raw_Data!U2050</f>
        <v>29.17</v>
      </c>
      <c r="V2050" s="15">
        <f>Raw_Data!V2050</f>
        <v>22019</v>
      </c>
      <c r="W2050" s="15">
        <f>Raw_Data!W2050</f>
        <v>843463</v>
      </c>
      <c r="X2050" s="15">
        <f>Raw_Data!X2050</f>
        <v>642294</v>
      </c>
      <c r="Y2050" s="15">
        <f>Raw_Data!Y2050</f>
        <v>-201169</v>
      </c>
      <c r="Z2050" s="15">
        <f>Raw_Data!Z2050</f>
        <v>27536</v>
      </c>
      <c r="AA2050" s="15">
        <f>Raw_Data!AA2050</f>
        <v>1.0589999999999999</v>
      </c>
      <c r="AB2050" s="15">
        <f>Raw_Data!AB2050</f>
        <v>55.4</v>
      </c>
      <c r="AC2050" s="19" t="str">
        <f>IF(Raw_Data!G2050="","Yes","No")</f>
        <v>No</v>
      </c>
      <c r="AD2050" s="19" t="str">
        <f>IF(Raw_Data!L2050="","Yes","No")</f>
        <v>No</v>
      </c>
      <c r="AE2050" s="19" t="str">
        <f>IF(Raw_Data!T2050="","Imputed",IF(Raw_Data!T2050&gt;INDEX(Cleaning_Reference!$F$6:$F$13,MATCH(D2050,Cleaning_Reference!$A$6:$A$13,0)),"Capped","Original"))</f>
        <v>Original</v>
      </c>
      <c r="AF2050" s="21">
        <f t="shared" ref="AF2050:AF2113" si="32">ROUND(T2050*F2050,2)</f>
        <v>29.17</v>
      </c>
    </row>
    <row r="2051" spans="1:32" ht="15" customHeight="1" x14ac:dyDescent="0.3">
      <c r="A2051" s="20" t="str">
        <f>Raw_Data!A2051</f>
        <v>SF12050</v>
      </c>
      <c r="B2051" s="15" t="str">
        <f>Raw_Data!B2051</f>
        <v>Punjab</v>
      </c>
      <c r="C2051" s="15" t="str">
        <f>Raw_Data!C2051</f>
        <v>Warangal</v>
      </c>
      <c r="D2051" s="15" t="str">
        <f>Raw_Data!D2051</f>
        <v>Chilli</v>
      </c>
      <c r="E2051" s="15" t="str">
        <f>Raw_Data!E2051</f>
        <v>Kharif</v>
      </c>
      <c r="F2051" s="15">
        <f>Raw_Data!F2051</f>
        <v>10.29</v>
      </c>
      <c r="G2051" s="18">
        <f>IF(Raw_Data!G2051="",ROUND(AVERAGEIFS(Raw_Data!$G$2:$G$4001,Raw_Data!$E$2:$E$4001,E2051),1),Raw_Data!G2051)</f>
        <v>1112.7</v>
      </c>
      <c r="H2051" s="15">
        <f>Raw_Data!H2051</f>
        <v>27.9</v>
      </c>
      <c r="I2051" s="15">
        <f>Raw_Data!I2051</f>
        <v>64.8</v>
      </c>
      <c r="J2051" s="15">
        <f>Raw_Data!J2051</f>
        <v>6.8</v>
      </c>
      <c r="K2051" s="15">
        <f>Raw_Data!K2051</f>
        <v>6.44</v>
      </c>
      <c r="L2051" s="18">
        <f>IF(Raw_Data!L2051="",ROUND(AVERAGEIFS(Raw_Data!$L$2:$L$4001,Raw_Data!$E$2:$E$4001,E2051),1),Raw_Data!L2051)</f>
        <v>25.8</v>
      </c>
      <c r="M2051" s="15">
        <f>Raw_Data!M2051</f>
        <v>105.7</v>
      </c>
      <c r="N2051" s="15">
        <f>Raw_Data!N2051</f>
        <v>58.3</v>
      </c>
      <c r="O2051" s="15">
        <f>Raw_Data!O2051</f>
        <v>79.099999999999994</v>
      </c>
      <c r="P2051" s="15" t="str">
        <f>Raw_Data!P2051</f>
        <v>Flood</v>
      </c>
      <c r="Q2051" s="15">
        <f>Raw_Data!Q2051</f>
        <v>80.400000000000006</v>
      </c>
      <c r="R2051" s="15">
        <f>Raw_Data!R2051</f>
        <v>8.1199999999999992</v>
      </c>
      <c r="S2051" s="15">
        <f>Raw_Data!S2051</f>
        <v>0.69</v>
      </c>
      <c r="T2051" s="18">
        <f>IF(Raw_Data!T2051="",ROUND(AVERAGEIFS(Raw_Data!$T$2:$T$4001,Raw_Data!$E$2:$E$4001,E2051,Raw_Data!$D$2:$D$4001,D2051),2),IF(Raw_Data!T2051&gt;INDEX(Cleaning_Reference!$F$6:$F$13,MATCH(D2051,Cleaning_Reference!$A$6:$A$13,0)),INDEX(Cleaning_Reference!$F$6:$F$13,MATCH(D2051,Cleaning_Reference!$A$6:$A$13,0)),Raw_Data!T2051))</f>
        <v>1.7</v>
      </c>
      <c r="U2051" s="15">
        <f>Raw_Data!U2051</f>
        <v>17.489999999999998</v>
      </c>
      <c r="V2051" s="15">
        <f>Raw_Data!V2051</f>
        <v>95369</v>
      </c>
      <c r="W2051" s="15">
        <f>Raw_Data!W2051</f>
        <v>546731</v>
      </c>
      <c r="X2051" s="15">
        <f>Raw_Data!X2051</f>
        <v>1668004</v>
      </c>
      <c r="Y2051" s="15">
        <f>Raw_Data!Y2051</f>
        <v>1121273</v>
      </c>
      <c r="Z2051" s="15">
        <f>Raw_Data!Z2051</f>
        <v>7459</v>
      </c>
      <c r="AA2051" s="15">
        <f>Raw_Data!AA2051</f>
        <v>2.3450000000000002</v>
      </c>
      <c r="AB2051" s="15">
        <f>Raw_Data!AB2051</f>
        <v>54.9</v>
      </c>
      <c r="AC2051" s="19" t="str">
        <f>IF(Raw_Data!G2051="","Yes","No")</f>
        <v>No</v>
      </c>
      <c r="AD2051" s="19" t="str">
        <f>IF(Raw_Data!L2051="","Yes","No")</f>
        <v>No</v>
      </c>
      <c r="AE2051" s="19" t="str">
        <f>IF(Raw_Data!T2051="","Imputed",IF(Raw_Data!T2051&gt;INDEX(Cleaning_Reference!$F$6:$F$13,MATCH(D2051,Cleaning_Reference!$A$6:$A$13,0)),"Capped","Original"))</f>
        <v>Original</v>
      </c>
      <c r="AF2051" s="21">
        <f t="shared" si="32"/>
        <v>17.489999999999998</v>
      </c>
    </row>
    <row r="2052" spans="1:32" ht="15" customHeight="1" x14ac:dyDescent="0.3">
      <c r="A2052" s="20" t="str">
        <f>Raw_Data!A2052</f>
        <v>SF12051</v>
      </c>
      <c r="B2052" s="15" t="str">
        <f>Raw_Data!B2052</f>
        <v>Punjab</v>
      </c>
      <c r="C2052" s="15" t="str">
        <f>Raw_Data!C2052</f>
        <v>Rajkot</v>
      </c>
      <c r="D2052" s="15" t="str">
        <f>Raw_Data!D2052</f>
        <v>Pulses</v>
      </c>
      <c r="E2052" s="15" t="str">
        <f>Raw_Data!E2052</f>
        <v>Rabi</v>
      </c>
      <c r="F2052" s="15">
        <f>Raw_Data!F2052</f>
        <v>3.28</v>
      </c>
      <c r="G2052" s="18">
        <f>IF(Raw_Data!G2052="",ROUND(AVERAGEIFS(Raw_Data!$G$2:$G$4001,Raw_Data!$E$2:$E$4001,E2052),1),Raw_Data!G2052)</f>
        <v>335.7</v>
      </c>
      <c r="H2052" s="15">
        <f>Raw_Data!H2052</f>
        <v>26</v>
      </c>
      <c r="I2052" s="15">
        <f>Raw_Data!I2052</f>
        <v>46.9</v>
      </c>
      <c r="J2052" s="15">
        <f>Raw_Data!J2052</f>
        <v>7.3</v>
      </c>
      <c r="K2052" s="15">
        <f>Raw_Data!K2052</f>
        <v>6.28</v>
      </c>
      <c r="L2052" s="18">
        <f>IF(Raw_Data!L2052="",ROUND(AVERAGEIFS(Raw_Data!$L$2:$L$4001,Raw_Data!$E$2:$E$4001,E2052),1),Raw_Data!L2052)</f>
        <v>33.1</v>
      </c>
      <c r="M2052" s="15">
        <f>Raw_Data!M2052</f>
        <v>178.4</v>
      </c>
      <c r="N2052" s="15">
        <f>Raw_Data!N2052</f>
        <v>93.8</v>
      </c>
      <c r="O2052" s="15">
        <f>Raw_Data!O2052</f>
        <v>143.80000000000001</v>
      </c>
      <c r="P2052" s="15" t="str">
        <f>Raw_Data!P2052</f>
        <v>Drip</v>
      </c>
      <c r="Q2052" s="15">
        <f>Raw_Data!Q2052</f>
        <v>112.7</v>
      </c>
      <c r="R2052" s="15">
        <f>Raw_Data!R2052</f>
        <v>2.44</v>
      </c>
      <c r="S2052" s="15">
        <f>Raw_Data!S2052</f>
        <v>0.89</v>
      </c>
      <c r="T2052" s="18">
        <f>IF(Raw_Data!T2052="",ROUND(AVERAGEIFS(Raw_Data!$T$2:$T$4001,Raw_Data!$E$2:$E$4001,E2052,Raw_Data!$D$2:$D$4001,D2052),2),IF(Raw_Data!T2052&gt;INDEX(Cleaning_Reference!$F$6:$F$13,MATCH(D2052,Cleaning_Reference!$A$6:$A$13,0)),INDEX(Cleaning_Reference!$F$6:$F$13,MATCH(D2052,Cleaning_Reference!$A$6:$A$13,0)),Raw_Data!T2052))</f>
        <v>1.33</v>
      </c>
      <c r="U2052" s="15">
        <f>Raw_Data!U2052</f>
        <v>4.3600000000000003</v>
      </c>
      <c r="V2052" s="15">
        <f>Raw_Data!V2052</f>
        <v>68858</v>
      </c>
      <c r="W2052" s="15">
        <f>Raw_Data!W2052</f>
        <v>177626</v>
      </c>
      <c r="X2052" s="15">
        <f>Raw_Data!X2052</f>
        <v>300221</v>
      </c>
      <c r="Y2052" s="15">
        <f>Raw_Data!Y2052</f>
        <v>122595</v>
      </c>
      <c r="Z2052" s="15">
        <f>Raw_Data!Z2052</f>
        <v>1173</v>
      </c>
      <c r="AA2052" s="15">
        <f>Raw_Data!AA2052</f>
        <v>3.7170000000000001</v>
      </c>
      <c r="AB2052" s="15">
        <f>Raw_Data!AB2052</f>
        <v>38.4</v>
      </c>
      <c r="AC2052" s="19" t="str">
        <f>IF(Raw_Data!G2052="","Yes","No")</f>
        <v>No</v>
      </c>
      <c r="AD2052" s="19" t="str">
        <f>IF(Raw_Data!L2052="","Yes","No")</f>
        <v>No</v>
      </c>
      <c r="AE2052" s="19" t="str">
        <f>IF(Raw_Data!T2052="","Imputed",IF(Raw_Data!T2052&gt;INDEX(Cleaning_Reference!$F$6:$F$13,MATCH(D2052,Cleaning_Reference!$A$6:$A$13,0)),"Capped","Original"))</f>
        <v>Original</v>
      </c>
      <c r="AF2052" s="21">
        <f t="shared" si="32"/>
        <v>4.3600000000000003</v>
      </c>
    </row>
    <row r="2053" spans="1:32" ht="15" customHeight="1" x14ac:dyDescent="0.3">
      <c r="A2053" s="20" t="str">
        <f>Raw_Data!A2053</f>
        <v>SF12052</v>
      </c>
      <c r="B2053" s="15" t="str">
        <f>Raw_Data!B2053</f>
        <v>Maharashtra</v>
      </c>
      <c r="C2053" s="15" t="str">
        <f>Raw_Data!C2053</f>
        <v>Warangal</v>
      </c>
      <c r="D2053" s="15" t="str">
        <f>Raw_Data!D2053</f>
        <v>Wheat</v>
      </c>
      <c r="E2053" s="15" t="str">
        <f>Raw_Data!E2053</f>
        <v>Kharif</v>
      </c>
      <c r="F2053" s="15">
        <f>Raw_Data!F2053</f>
        <v>13.72</v>
      </c>
      <c r="G2053" s="18">
        <f>IF(Raw_Data!G2053="",ROUND(AVERAGEIFS(Raw_Data!$G$2:$G$4001,Raw_Data!$E$2:$E$4001,E2053),1),Raw_Data!G2053)</f>
        <v>678.8</v>
      </c>
      <c r="H2053" s="15">
        <f>Raw_Data!H2053</f>
        <v>31.8</v>
      </c>
      <c r="I2053" s="15">
        <f>Raw_Data!I2053</f>
        <v>79.2</v>
      </c>
      <c r="J2053" s="15">
        <f>Raw_Data!J2053</f>
        <v>5.4</v>
      </c>
      <c r="K2053" s="15">
        <f>Raw_Data!K2053</f>
        <v>7.32</v>
      </c>
      <c r="L2053" s="18">
        <f>IF(Raw_Data!L2053="",ROUND(AVERAGEIFS(Raw_Data!$L$2:$L$4001,Raw_Data!$E$2:$E$4001,E2053),1),Raw_Data!L2053)</f>
        <v>24</v>
      </c>
      <c r="M2053" s="15">
        <f>Raw_Data!M2053</f>
        <v>114.7</v>
      </c>
      <c r="N2053" s="15">
        <f>Raw_Data!N2053</f>
        <v>45.8</v>
      </c>
      <c r="O2053" s="15">
        <f>Raw_Data!O2053</f>
        <v>30</v>
      </c>
      <c r="P2053" s="15" t="str">
        <f>Raw_Data!P2053</f>
        <v>Rainfed</v>
      </c>
      <c r="Q2053" s="15">
        <f>Raw_Data!Q2053</f>
        <v>208.7</v>
      </c>
      <c r="R2053" s="15">
        <f>Raw_Data!R2053</f>
        <v>5.61</v>
      </c>
      <c r="S2053" s="15">
        <f>Raw_Data!S2053</f>
        <v>0.65</v>
      </c>
      <c r="T2053" s="18">
        <f>IF(Raw_Data!T2053="",ROUND(AVERAGEIFS(Raw_Data!$T$2:$T$4001,Raw_Data!$E$2:$E$4001,E2053,Raw_Data!$D$2:$D$4001,D2053),2),IF(Raw_Data!T2053&gt;INDEX(Cleaning_Reference!$F$6:$F$13,MATCH(D2053,Cleaning_Reference!$A$6:$A$13,0)),INDEX(Cleaning_Reference!$F$6:$F$13,MATCH(D2053,Cleaning_Reference!$A$6:$A$13,0)),Raw_Data!T2053))</f>
        <v>1.86</v>
      </c>
      <c r="U2053" s="15">
        <f>Raw_Data!U2053</f>
        <v>25.52</v>
      </c>
      <c r="V2053" s="15">
        <f>Raw_Data!V2053</f>
        <v>20914</v>
      </c>
      <c r="W2053" s="15">
        <f>Raw_Data!W2053</f>
        <v>1108873</v>
      </c>
      <c r="X2053" s="15">
        <f>Raw_Data!X2053</f>
        <v>533725</v>
      </c>
      <c r="Y2053" s="15">
        <f>Raw_Data!Y2053</f>
        <v>-575148</v>
      </c>
      <c r="Z2053" s="15">
        <f>Raw_Data!Z2053</f>
        <v>4346</v>
      </c>
      <c r="AA2053" s="15">
        <f>Raw_Data!AA2053</f>
        <v>5.8719999999999999</v>
      </c>
      <c r="AB2053" s="15">
        <f>Raw_Data!AB2053</f>
        <v>50.4</v>
      </c>
      <c r="AC2053" s="19" t="str">
        <f>IF(Raw_Data!G2053="","Yes","No")</f>
        <v>No</v>
      </c>
      <c r="AD2053" s="19" t="str">
        <f>IF(Raw_Data!L2053="","Yes","No")</f>
        <v>No</v>
      </c>
      <c r="AE2053" s="19" t="str">
        <f>IF(Raw_Data!T2053="","Imputed",IF(Raw_Data!T2053&gt;INDEX(Cleaning_Reference!$F$6:$F$13,MATCH(D2053,Cleaning_Reference!$A$6:$A$13,0)),"Capped","Original"))</f>
        <v>Original</v>
      </c>
      <c r="AF2053" s="21">
        <f t="shared" si="32"/>
        <v>25.52</v>
      </c>
    </row>
    <row r="2054" spans="1:32" ht="15" customHeight="1" x14ac:dyDescent="0.3">
      <c r="A2054" s="20" t="str">
        <f>Raw_Data!A2054</f>
        <v>SF12053</v>
      </c>
      <c r="B2054" s="15" t="str">
        <f>Raw_Data!B2054</f>
        <v>Madhya Pradesh</v>
      </c>
      <c r="C2054" s="15" t="str">
        <f>Raw_Data!C2054</f>
        <v>Ludhiana</v>
      </c>
      <c r="D2054" s="15" t="str">
        <f>Raw_Data!D2054</f>
        <v>Pulses</v>
      </c>
      <c r="E2054" s="15" t="str">
        <f>Raw_Data!E2054</f>
        <v>Rabi</v>
      </c>
      <c r="F2054" s="15">
        <f>Raw_Data!F2054</f>
        <v>14.97</v>
      </c>
      <c r="G2054" s="18">
        <f>IF(Raw_Data!G2054="",ROUND(AVERAGEIFS(Raw_Data!$G$2:$G$4001,Raw_Data!$E$2:$E$4001,E2054),1),Raw_Data!G2054)</f>
        <v>443.9</v>
      </c>
      <c r="H2054" s="15">
        <f>Raw_Data!H2054</f>
        <v>21.9</v>
      </c>
      <c r="I2054" s="15">
        <f>Raw_Data!I2054</f>
        <v>55.4</v>
      </c>
      <c r="J2054" s="15">
        <f>Raw_Data!J2054</f>
        <v>8.6</v>
      </c>
      <c r="K2054" s="15">
        <f>Raw_Data!K2054</f>
        <v>7.69</v>
      </c>
      <c r="L2054" s="18">
        <f>IF(Raw_Data!L2054="",ROUND(AVERAGEIFS(Raw_Data!$L$2:$L$4001,Raw_Data!$E$2:$E$4001,E2054),1),Raw_Data!L2054)</f>
        <v>22</v>
      </c>
      <c r="M2054" s="15">
        <f>Raw_Data!M2054</f>
        <v>133.80000000000001</v>
      </c>
      <c r="N2054" s="15">
        <f>Raw_Data!N2054</f>
        <v>65.900000000000006</v>
      </c>
      <c r="O2054" s="15">
        <f>Raw_Data!O2054</f>
        <v>68.900000000000006</v>
      </c>
      <c r="P2054" s="15" t="str">
        <f>Raw_Data!P2054</f>
        <v>Sprinkler</v>
      </c>
      <c r="Q2054" s="15">
        <f>Raw_Data!Q2054</f>
        <v>119.4</v>
      </c>
      <c r="R2054" s="15">
        <f>Raw_Data!R2054</f>
        <v>3.67</v>
      </c>
      <c r="S2054" s="15">
        <f>Raw_Data!S2054</f>
        <v>0.94</v>
      </c>
      <c r="T2054" s="18">
        <f>IF(Raw_Data!T2054="",ROUND(AVERAGEIFS(Raw_Data!$T$2:$T$4001,Raw_Data!$E$2:$E$4001,E2054,Raw_Data!$D$2:$D$4001,D2054),2),IF(Raw_Data!T2054&gt;INDEX(Cleaning_Reference!$F$6:$F$13,MATCH(D2054,Cleaning_Reference!$A$6:$A$13,0)),INDEX(Cleaning_Reference!$F$6:$F$13,MATCH(D2054,Cleaning_Reference!$A$6:$A$13,0)),Raw_Data!T2054))</f>
        <v>0.34</v>
      </c>
      <c r="U2054" s="15">
        <f>Raw_Data!U2054</f>
        <v>5.09</v>
      </c>
      <c r="V2054" s="15">
        <f>Raw_Data!V2054</f>
        <v>76015</v>
      </c>
      <c r="W2054" s="15">
        <f>Raw_Data!W2054</f>
        <v>842003</v>
      </c>
      <c r="X2054" s="15">
        <f>Raw_Data!X2054</f>
        <v>386916</v>
      </c>
      <c r="Y2054" s="15">
        <f>Raw_Data!Y2054</f>
        <v>-455087</v>
      </c>
      <c r="Z2054" s="15">
        <f>Raw_Data!Z2054</f>
        <v>5482</v>
      </c>
      <c r="AA2054" s="15">
        <f>Raw_Data!AA2054</f>
        <v>0.92800000000000005</v>
      </c>
      <c r="AB2054" s="15">
        <f>Raw_Data!AB2054</f>
        <v>43.9</v>
      </c>
      <c r="AC2054" s="19" t="str">
        <f>IF(Raw_Data!G2054="","Yes","No")</f>
        <v>No</v>
      </c>
      <c r="AD2054" s="19" t="str">
        <f>IF(Raw_Data!L2054="","Yes","No")</f>
        <v>No</v>
      </c>
      <c r="AE2054" s="19" t="str">
        <f>IF(Raw_Data!T2054="","Imputed",IF(Raw_Data!T2054&gt;INDEX(Cleaning_Reference!$F$6:$F$13,MATCH(D2054,Cleaning_Reference!$A$6:$A$13,0)),"Capped","Original"))</f>
        <v>Original</v>
      </c>
      <c r="AF2054" s="21">
        <f t="shared" si="32"/>
        <v>5.09</v>
      </c>
    </row>
    <row r="2055" spans="1:32" ht="15" customHeight="1" x14ac:dyDescent="0.3">
      <c r="A2055" s="20" t="str">
        <f>Raw_Data!A2055</f>
        <v>SF12054</v>
      </c>
      <c r="B2055" s="15" t="str">
        <f>Raw_Data!B2055</f>
        <v>Gujarat</v>
      </c>
      <c r="C2055" s="15" t="str">
        <f>Raw_Data!C2055</f>
        <v>Nalgonda</v>
      </c>
      <c r="D2055" s="15" t="str">
        <f>Raw_Data!D2055</f>
        <v>Maize</v>
      </c>
      <c r="E2055" s="15" t="str">
        <f>Raw_Data!E2055</f>
        <v>Zaid</v>
      </c>
      <c r="F2055" s="15">
        <f>Raw_Data!F2055</f>
        <v>8.7799999999999994</v>
      </c>
      <c r="G2055" s="18">
        <f>IF(Raw_Data!G2055="",ROUND(AVERAGEIFS(Raw_Data!$G$2:$G$4001,Raw_Data!$E$2:$E$4001,E2055),1),Raw_Data!G2055)</f>
        <v>363.1</v>
      </c>
      <c r="H2055" s="15">
        <f>Raw_Data!H2055</f>
        <v>26.3</v>
      </c>
      <c r="I2055" s="15">
        <f>Raw_Data!I2055</f>
        <v>57.2</v>
      </c>
      <c r="J2055" s="15">
        <f>Raw_Data!J2055</f>
        <v>8.6999999999999993</v>
      </c>
      <c r="K2055" s="15">
        <f>Raw_Data!K2055</f>
        <v>7.9</v>
      </c>
      <c r="L2055" s="18">
        <f>IF(Raw_Data!L2055="",ROUND(AVERAGEIFS(Raw_Data!$L$2:$L$4001,Raw_Data!$E$2:$E$4001,E2055),1),Raw_Data!L2055)</f>
        <v>12.5</v>
      </c>
      <c r="M2055" s="15">
        <f>Raw_Data!M2055</f>
        <v>135.19999999999999</v>
      </c>
      <c r="N2055" s="15">
        <f>Raw_Data!N2055</f>
        <v>27.5</v>
      </c>
      <c r="O2055" s="15">
        <f>Raw_Data!O2055</f>
        <v>86.4</v>
      </c>
      <c r="P2055" s="15" t="str">
        <f>Raw_Data!P2055</f>
        <v>Sprinkler</v>
      </c>
      <c r="Q2055" s="15">
        <f>Raw_Data!Q2055</f>
        <v>163.5</v>
      </c>
      <c r="R2055" s="15">
        <f>Raw_Data!R2055</f>
        <v>9.5500000000000007</v>
      </c>
      <c r="S2055" s="15">
        <f>Raw_Data!S2055</f>
        <v>0.77</v>
      </c>
      <c r="T2055" s="18">
        <f>IF(Raw_Data!T2055="",ROUND(AVERAGEIFS(Raw_Data!$T$2:$T$4001,Raw_Data!$E$2:$E$4001,E2055,Raw_Data!$D$2:$D$4001,D2055),2),IF(Raw_Data!T2055&gt;INDEX(Cleaning_Reference!$F$6:$F$13,MATCH(D2055,Cleaning_Reference!$A$6:$A$13,0)),INDEX(Cleaning_Reference!$F$6:$F$13,MATCH(D2055,Cleaning_Reference!$A$6:$A$13,0)),Raw_Data!T2055))</f>
        <v>2.2999999999999998</v>
      </c>
      <c r="U2055" s="15">
        <f>Raw_Data!U2055</f>
        <v>4.3899999999999997</v>
      </c>
      <c r="V2055" s="15">
        <f>Raw_Data!V2055</f>
        <v>20256</v>
      </c>
      <c r="W2055" s="15">
        <f>Raw_Data!W2055</f>
        <v>530061</v>
      </c>
      <c r="X2055" s="15">
        <f>Raw_Data!X2055</f>
        <v>88924</v>
      </c>
      <c r="Y2055" s="15">
        <f>Raw_Data!Y2055</f>
        <v>-441137</v>
      </c>
      <c r="Z2055" s="15">
        <f>Raw_Data!Z2055</f>
        <v>5160</v>
      </c>
      <c r="AA2055" s="15">
        <f>Raw_Data!AA2055</f>
        <v>0.85099999999999998</v>
      </c>
      <c r="AB2055" s="15">
        <f>Raw_Data!AB2055</f>
        <v>23.6</v>
      </c>
      <c r="AC2055" s="19" t="str">
        <f>IF(Raw_Data!G2055="","Yes","No")</f>
        <v>No</v>
      </c>
      <c r="AD2055" s="19" t="str">
        <f>IF(Raw_Data!L2055="","Yes","No")</f>
        <v>No</v>
      </c>
      <c r="AE2055" s="19" t="str">
        <f>IF(Raw_Data!T2055="","Imputed",IF(Raw_Data!T2055&gt;INDEX(Cleaning_Reference!$F$6:$F$13,MATCH(D2055,Cleaning_Reference!$A$6:$A$13,0)),"Capped","Original"))</f>
        <v>Imputed</v>
      </c>
      <c r="AF2055" s="21">
        <f t="shared" si="32"/>
        <v>20.190000000000001</v>
      </c>
    </row>
    <row r="2056" spans="1:32" ht="15" customHeight="1" x14ac:dyDescent="0.3">
      <c r="A2056" s="20" t="str">
        <f>Raw_Data!A2056</f>
        <v>SF12055</v>
      </c>
      <c r="B2056" s="15" t="str">
        <f>Raw_Data!B2056</f>
        <v>Gujarat</v>
      </c>
      <c r="C2056" s="15" t="str">
        <f>Raw_Data!C2056</f>
        <v>Guntur</v>
      </c>
      <c r="D2056" s="15" t="str">
        <f>Raw_Data!D2056</f>
        <v>Pulses</v>
      </c>
      <c r="E2056" s="15" t="str">
        <f>Raw_Data!E2056</f>
        <v>Rabi</v>
      </c>
      <c r="F2056" s="15">
        <f>Raw_Data!F2056</f>
        <v>14.46</v>
      </c>
      <c r="G2056" s="18">
        <f>IF(Raw_Data!G2056="",ROUND(AVERAGEIFS(Raw_Data!$G$2:$G$4001,Raw_Data!$E$2:$E$4001,E2056),1),Raw_Data!G2056)</f>
        <v>290</v>
      </c>
      <c r="H2056" s="15">
        <f>Raw_Data!H2056</f>
        <v>19.7</v>
      </c>
      <c r="I2056" s="15">
        <f>Raw_Data!I2056</f>
        <v>60.7</v>
      </c>
      <c r="J2056" s="15">
        <f>Raw_Data!J2056</f>
        <v>9.3000000000000007</v>
      </c>
      <c r="K2056" s="15">
        <f>Raw_Data!K2056</f>
        <v>6.13</v>
      </c>
      <c r="L2056" s="18">
        <f>IF(Raw_Data!L2056="",ROUND(AVERAGEIFS(Raw_Data!$L$2:$L$4001,Raw_Data!$E$2:$E$4001,E2056),1),Raw_Data!L2056)</f>
        <v>26.3</v>
      </c>
      <c r="M2056" s="15">
        <f>Raw_Data!M2056</f>
        <v>157.1</v>
      </c>
      <c r="N2056" s="15">
        <f>Raw_Data!N2056</f>
        <v>42.6</v>
      </c>
      <c r="O2056" s="15">
        <f>Raw_Data!O2056</f>
        <v>135.5</v>
      </c>
      <c r="P2056" s="15" t="str">
        <f>Raw_Data!P2056</f>
        <v>Flood</v>
      </c>
      <c r="Q2056" s="15">
        <f>Raw_Data!Q2056</f>
        <v>169.1</v>
      </c>
      <c r="R2056" s="15">
        <f>Raw_Data!R2056</f>
        <v>6.29</v>
      </c>
      <c r="S2056" s="15">
        <f>Raw_Data!S2056</f>
        <v>0.91</v>
      </c>
      <c r="T2056" s="18">
        <f>IF(Raw_Data!T2056="",ROUND(AVERAGEIFS(Raw_Data!$T$2:$T$4001,Raw_Data!$E$2:$E$4001,E2056,Raw_Data!$D$2:$D$4001,D2056),2),IF(Raw_Data!T2056&gt;INDEX(Cleaning_Reference!$F$6:$F$13,MATCH(D2056,Cleaning_Reference!$A$6:$A$13,0)),INDEX(Cleaning_Reference!$F$6:$F$13,MATCH(D2056,Cleaning_Reference!$A$6:$A$13,0)),Raw_Data!T2056))</f>
        <v>0.68</v>
      </c>
      <c r="U2056" s="15">
        <f>Raw_Data!U2056</f>
        <v>9.83</v>
      </c>
      <c r="V2056" s="15">
        <f>Raw_Data!V2056</f>
        <v>65395</v>
      </c>
      <c r="W2056" s="15">
        <f>Raw_Data!W2056</f>
        <v>1028780</v>
      </c>
      <c r="X2056" s="15">
        <f>Raw_Data!X2056</f>
        <v>642833</v>
      </c>
      <c r="Y2056" s="15">
        <f>Raw_Data!Y2056</f>
        <v>-385947</v>
      </c>
      <c r="Z2056" s="15">
        <f>Raw_Data!Z2056</f>
        <v>8267</v>
      </c>
      <c r="AA2056" s="15">
        <f>Raw_Data!AA2056</f>
        <v>1.1890000000000001</v>
      </c>
      <c r="AB2056" s="15">
        <f>Raw_Data!AB2056</f>
        <v>20.6</v>
      </c>
      <c r="AC2056" s="19" t="str">
        <f>IF(Raw_Data!G2056="","Yes","No")</f>
        <v>No</v>
      </c>
      <c r="AD2056" s="19" t="str">
        <f>IF(Raw_Data!L2056="","Yes","No")</f>
        <v>No</v>
      </c>
      <c r="AE2056" s="19" t="str">
        <f>IF(Raw_Data!T2056="","Imputed",IF(Raw_Data!T2056&gt;INDEX(Cleaning_Reference!$F$6:$F$13,MATCH(D2056,Cleaning_Reference!$A$6:$A$13,0)),"Capped","Original"))</f>
        <v>Original</v>
      </c>
      <c r="AF2056" s="21">
        <f t="shared" si="32"/>
        <v>9.83</v>
      </c>
    </row>
    <row r="2057" spans="1:32" ht="15" customHeight="1" x14ac:dyDescent="0.3">
      <c r="A2057" s="20" t="str">
        <f>Raw_Data!A2057</f>
        <v>SF12056</v>
      </c>
      <c r="B2057" s="15" t="str">
        <f>Raw_Data!B2057</f>
        <v>Gujarat</v>
      </c>
      <c r="C2057" s="15" t="str">
        <f>Raw_Data!C2057</f>
        <v>Rajkot</v>
      </c>
      <c r="D2057" s="15" t="str">
        <f>Raw_Data!D2057</f>
        <v>Wheat</v>
      </c>
      <c r="E2057" s="15" t="str">
        <f>Raw_Data!E2057</f>
        <v>Kharif</v>
      </c>
      <c r="F2057" s="15">
        <f>Raw_Data!F2057</f>
        <v>11</v>
      </c>
      <c r="G2057" s="18">
        <f>IF(Raw_Data!G2057="",ROUND(AVERAGEIFS(Raw_Data!$G$2:$G$4001,Raw_Data!$E$2:$E$4001,E2057),1),Raw_Data!G2057)</f>
        <v>1069.9000000000001</v>
      </c>
      <c r="H2057" s="15">
        <f>Raw_Data!H2057</f>
        <v>30.3</v>
      </c>
      <c r="I2057" s="15">
        <f>Raw_Data!I2057</f>
        <v>52.9</v>
      </c>
      <c r="J2057" s="15">
        <f>Raw_Data!J2057</f>
        <v>8.6999999999999993</v>
      </c>
      <c r="K2057" s="15">
        <f>Raw_Data!K2057</f>
        <v>6.85</v>
      </c>
      <c r="L2057" s="18">
        <f>IF(Raw_Data!L2057="",ROUND(AVERAGEIFS(Raw_Data!$L$2:$L$4001,Raw_Data!$E$2:$E$4001,E2057),1),Raw_Data!L2057)</f>
        <v>34.6</v>
      </c>
      <c r="M2057" s="15">
        <f>Raw_Data!M2057</f>
        <v>59</v>
      </c>
      <c r="N2057" s="15">
        <f>Raw_Data!N2057</f>
        <v>89.5</v>
      </c>
      <c r="O2057" s="15">
        <f>Raw_Data!O2057</f>
        <v>82.5</v>
      </c>
      <c r="P2057" s="15" t="str">
        <f>Raw_Data!P2057</f>
        <v>Drip</v>
      </c>
      <c r="Q2057" s="15">
        <f>Raw_Data!Q2057</f>
        <v>149</v>
      </c>
      <c r="R2057" s="15">
        <f>Raw_Data!R2057</f>
        <v>2.0099999999999998</v>
      </c>
      <c r="S2057" s="15">
        <f>Raw_Data!S2057</f>
        <v>0.7</v>
      </c>
      <c r="T2057" s="18">
        <f>IF(Raw_Data!T2057="",ROUND(AVERAGEIFS(Raw_Data!$T$2:$T$4001,Raw_Data!$E$2:$E$4001,E2057,Raw_Data!$D$2:$D$4001,D2057),2),IF(Raw_Data!T2057&gt;INDEX(Cleaning_Reference!$F$6:$F$13,MATCH(D2057,Cleaning_Reference!$A$6:$A$13,0)),INDEX(Cleaning_Reference!$F$6:$F$13,MATCH(D2057,Cleaning_Reference!$A$6:$A$13,0)),Raw_Data!T2057))</f>
        <v>2.77</v>
      </c>
      <c r="U2057" s="15">
        <f>Raw_Data!U2057</f>
        <v>30.47</v>
      </c>
      <c r="V2057" s="15">
        <f>Raw_Data!V2057</f>
        <v>24522</v>
      </c>
      <c r="W2057" s="15">
        <f>Raw_Data!W2057</f>
        <v>635985</v>
      </c>
      <c r="X2057" s="15">
        <f>Raw_Data!X2057</f>
        <v>747185</v>
      </c>
      <c r="Y2057" s="15">
        <f>Raw_Data!Y2057</f>
        <v>111200</v>
      </c>
      <c r="Z2057" s="15">
        <f>Raw_Data!Z2057</f>
        <v>5868</v>
      </c>
      <c r="AA2057" s="15">
        <f>Raw_Data!AA2057</f>
        <v>5.1929999999999996</v>
      </c>
      <c r="AB2057" s="15">
        <f>Raw_Data!AB2057</f>
        <v>70.900000000000006</v>
      </c>
      <c r="AC2057" s="19" t="str">
        <f>IF(Raw_Data!G2057="","Yes","No")</f>
        <v>No</v>
      </c>
      <c r="AD2057" s="19" t="str">
        <f>IF(Raw_Data!L2057="","Yes","No")</f>
        <v>No</v>
      </c>
      <c r="AE2057" s="19" t="str">
        <f>IF(Raw_Data!T2057="","Imputed",IF(Raw_Data!T2057&gt;INDEX(Cleaning_Reference!$F$6:$F$13,MATCH(D2057,Cleaning_Reference!$A$6:$A$13,0)),"Capped","Original"))</f>
        <v>Original</v>
      </c>
      <c r="AF2057" s="21">
        <f t="shared" si="32"/>
        <v>30.47</v>
      </c>
    </row>
    <row r="2058" spans="1:32" ht="15" customHeight="1" x14ac:dyDescent="0.3">
      <c r="A2058" s="20" t="str">
        <f>Raw_Data!A2058</f>
        <v>SF12057</v>
      </c>
      <c r="B2058" s="15" t="str">
        <f>Raw_Data!B2058</f>
        <v>Madhya Pradesh</v>
      </c>
      <c r="C2058" s="15" t="str">
        <f>Raw_Data!C2058</f>
        <v>Raichur</v>
      </c>
      <c r="D2058" s="15" t="str">
        <f>Raw_Data!D2058</f>
        <v>Pulses</v>
      </c>
      <c r="E2058" s="15" t="str">
        <f>Raw_Data!E2058</f>
        <v>Kharif</v>
      </c>
      <c r="F2058" s="15">
        <f>Raw_Data!F2058</f>
        <v>2.0499999999999998</v>
      </c>
      <c r="G2058" s="18">
        <f>IF(Raw_Data!G2058="",ROUND(AVERAGEIFS(Raw_Data!$G$2:$G$4001,Raw_Data!$E$2:$E$4001,E2058),1),Raw_Data!G2058)</f>
        <v>1106.9000000000001</v>
      </c>
      <c r="H2058" s="15">
        <f>Raw_Data!H2058</f>
        <v>28.5</v>
      </c>
      <c r="I2058" s="15">
        <f>Raw_Data!I2058</f>
        <v>75.099999999999994</v>
      </c>
      <c r="J2058" s="15">
        <f>Raw_Data!J2058</f>
        <v>6.4</v>
      </c>
      <c r="K2058" s="15">
        <f>Raw_Data!K2058</f>
        <v>7.23</v>
      </c>
      <c r="L2058" s="18">
        <f>IF(Raw_Data!L2058="",ROUND(AVERAGEIFS(Raw_Data!$L$2:$L$4001,Raw_Data!$E$2:$E$4001,E2058),1),Raw_Data!L2058)</f>
        <v>33.5</v>
      </c>
      <c r="M2058" s="15">
        <f>Raw_Data!M2058</f>
        <v>94.7</v>
      </c>
      <c r="N2058" s="15">
        <f>Raw_Data!N2058</f>
        <v>95.8</v>
      </c>
      <c r="O2058" s="15">
        <f>Raw_Data!O2058</f>
        <v>105.5</v>
      </c>
      <c r="P2058" s="15" t="str">
        <f>Raw_Data!P2058</f>
        <v>Drip</v>
      </c>
      <c r="Q2058" s="15">
        <f>Raw_Data!Q2058</f>
        <v>40</v>
      </c>
      <c r="R2058" s="15">
        <f>Raw_Data!R2058</f>
        <v>3.02</v>
      </c>
      <c r="S2058" s="15">
        <f>Raw_Data!S2058</f>
        <v>0.77</v>
      </c>
      <c r="T2058" s="18">
        <f>IF(Raw_Data!T2058="",ROUND(AVERAGEIFS(Raw_Data!$T$2:$T$4001,Raw_Data!$E$2:$E$4001,E2058,Raw_Data!$D$2:$D$4001,D2058),2),IF(Raw_Data!T2058&gt;INDEX(Cleaning_Reference!$F$6:$F$13,MATCH(D2058,Cleaning_Reference!$A$6:$A$13,0)),INDEX(Cleaning_Reference!$F$6:$F$13,MATCH(D2058,Cleaning_Reference!$A$6:$A$13,0)),Raw_Data!T2058))</f>
        <v>1.07</v>
      </c>
      <c r="U2058" s="15">
        <f>Raw_Data!U2058</f>
        <v>2.19</v>
      </c>
      <c r="V2058" s="15">
        <f>Raw_Data!V2058</f>
        <v>70808</v>
      </c>
      <c r="W2058" s="15">
        <f>Raw_Data!W2058</f>
        <v>77513</v>
      </c>
      <c r="X2058" s="15">
        <f>Raw_Data!X2058</f>
        <v>155070</v>
      </c>
      <c r="Y2058" s="15">
        <f>Raw_Data!Y2058</f>
        <v>77557</v>
      </c>
      <c r="Z2058" s="15">
        <f>Raw_Data!Z2058</f>
        <v>730</v>
      </c>
      <c r="AA2058" s="15">
        <f>Raw_Data!AA2058</f>
        <v>3</v>
      </c>
      <c r="AB2058" s="15">
        <f>Raw_Data!AB2058</f>
        <v>64.3</v>
      </c>
      <c r="AC2058" s="19" t="str">
        <f>IF(Raw_Data!G2058="","Yes","No")</f>
        <v>No</v>
      </c>
      <c r="AD2058" s="19" t="str">
        <f>IF(Raw_Data!L2058="","Yes","No")</f>
        <v>No</v>
      </c>
      <c r="AE2058" s="19" t="str">
        <f>IF(Raw_Data!T2058="","Imputed",IF(Raw_Data!T2058&gt;INDEX(Cleaning_Reference!$F$6:$F$13,MATCH(D2058,Cleaning_Reference!$A$6:$A$13,0)),"Capped","Original"))</f>
        <v>Original</v>
      </c>
      <c r="AF2058" s="21">
        <f t="shared" si="32"/>
        <v>2.19</v>
      </c>
    </row>
    <row r="2059" spans="1:32" ht="15" customHeight="1" x14ac:dyDescent="0.3">
      <c r="A2059" s="20" t="str">
        <f>Raw_Data!A2059</f>
        <v>SF12058</v>
      </c>
      <c r="B2059" s="15" t="str">
        <f>Raw_Data!B2059</f>
        <v>Maharashtra</v>
      </c>
      <c r="C2059" s="15" t="str">
        <f>Raw_Data!C2059</f>
        <v>Nashik</v>
      </c>
      <c r="D2059" s="15" t="str">
        <f>Raw_Data!D2059</f>
        <v>Chilli</v>
      </c>
      <c r="E2059" s="15" t="str">
        <f>Raw_Data!E2059</f>
        <v>Kharif</v>
      </c>
      <c r="F2059" s="15">
        <f>Raw_Data!F2059</f>
        <v>7.85</v>
      </c>
      <c r="G2059" s="18">
        <f>IF(Raw_Data!G2059="",ROUND(AVERAGEIFS(Raw_Data!$G$2:$G$4001,Raw_Data!$E$2:$E$4001,E2059),1),Raw_Data!G2059)</f>
        <v>969.7</v>
      </c>
      <c r="H2059" s="15">
        <f>Raw_Data!H2059</f>
        <v>29</v>
      </c>
      <c r="I2059" s="15">
        <f>Raw_Data!I2059</f>
        <v>57.3</v>
      </c>
      <c r="J2059" s="15">
        <f>Raw_Data!J2059</f>
        <v>6.5</v>
      </c>
      <c r="K2059" s="15">
        <f>Raw_Data!K2059</f>
        <v>7.22</v>
      </c>
      <c r="L2059" s="18">
        <f>IF(Raw_Data!L2059="",ROUND(AVERAGEIFS(Raw_Data!$L$2:$L$4001,Raw_Data!$E$2:$E$4001,E2059),1),Raw_Data!L2059)</f>
        <v>29.2</v>
      </c>
      <c r="M2059" s="15">
        <f>Raw_Data!M2059</f>
        <v>110.4</v>
      </c>
      <c r="N2059" s="15">
        <f>Raw_Data!N2059</f>
        <v>33.4</v>
      </c>
      <c r="O2059" s="15">
        <f>Raw_Data!O2059</f>
        <v>96</v>
      </c>
      <c r="P2059" s="15" t="str">
        <f>Raw_Data!P2059</f>
        <v>Drip</v>
      </c>
      <c r="Q2059" s="15">
        <f>Raw_Data!Q2059</f>
        <v>172.8</v>
      </c>
      <c r="R2059" s="15">
        <f>Raw_Data!R2059</f>
        <v>3.49</v>
      </c>
      <c r="S2059" s="15">
        <f>Raw_Data!S2059</f>
        <v>0.98</v>
      </c>
      <c r="T2059" s="18">
        <f>IF(Raw_Data!T2059="",ROUND(AVERAGEIFS(Raw_Data!$T$2:$T$4001,Raw_Data!$E$2:$E$4001,E2059,Raw_Data!$D$2:$D$4001,D2059),2),IF(Raw_Data!T2059&gt;INDEX(Cleaning_Reference!$F$6:$F$13,MATCH(D2059,Cleaning_Reference!$A$6:$A$13,0)),INDEX(Cleaning_Reference!$F$6:$F$13,MATCH(D2059,Cleaning_Reference!$A$6:$A$13,0)),Raw_Data!T2059))</f>
        <v>2.0299999999999998</v>
      </c>
      <c r="U2059" s="15">
        <f>Raw_Data!U2059</f>
        <v>15.94</v>
      </c>
      <c r="V2059" s="15">
        <f>Raw_Data!V2059</f>
        <v>114966</v>
      </c>
      <c r="W2059" s="15">
        <f>Raw_Data!W2059</f>
        <v>526487</v>
      </c>
      <c r="X2059" s="15">
        <f>Raw_Data!X2059</f>
        <v>1832558</v>
      </c>
      <c r="Y2059" s="15">
        <f>Raw_Data!Y2059</f>
        <v>1306071</v>
      </c>
      <c r="Z2059" s="15">
        <f>Raw_Data!Z2059</f>
        <v>4625</v>
      </c>
      <c r="AA2059" s="15">
        <f>Raw_Data!AA2059</f>
        <v>3.4460000000000002</v>
      </c>
      <c r="AB2059" s="15">
        <f>Raw_Data!AB2059</f>
        <v>44.6</v>
      </c>
      <c r="AC2059" s="19" t="str">
        <f>IF(Raw_Data!G2059="","Yes","No")</f>
        <v>No</v>
      </c>
      <c r="AD2059" s="19" t="str">
        <f>IF(Raw_Data!L2059="","Yes","No")</f>
        <v>No</v>
      </c>
      <c r="AE2059" s="19" t="str">
        <f>IF(Raw_Data!T2059="","Imputed",IF(Raw_Data!T2059&gt;INDEX(Cleaning_Reference!$F$6:$F$13,MATCH(D2059,Cleaning_Reference!$A$6:$A$13,0)),"Capped","Original"))</f>
        <v>Original</v>
      </c>
      <c r="AF2059" s="21">
        <f t="shared" si="32"/>
        <v>15.94</v>
      </c>
    </row>
    <row r="2060" spans="1:32" ht="15" customHeight="1" x14ac:dyDescent="0.3">
      <c r="A2060" s="20" t="str">
        <f>Raw_Data!A2060</f>
        <v>SF12059</v>
      </c>
      <c r="B2060" s="15" t="str">
        <f>Raw_Data!B2060</f>
        <v>Andhra Pradesh</v>
      </c>
      <c r="C2060" s="15" t="str">
        <f>Raw_Data!C2060</f>
        <v>Indore</v>
      </c>
      <c r="D2060" s="15" t="str">
        <f>Raw_Data!D2060</f>
        <v>Pulses</v>
      </c>
      <c r="E2060" s="15" t="str">
        <f>Raw_Data!E2060</f>
        <v>Rabi</v>
      </c>
      <c r="F2060" s="15">
        <f>Raw_Data!F2060</f>
        <v>4.76</v>
      </c>
      <c r="G2060" s="18">
        <f>IF(Raw_Data!G2060="",ROUND(AVERAGEIFS(Raw_Data!$G$2:$G$4001,Raw_Data!$E$2:$E$4001,E2060),1),Raw_Data!G2060)</f>
        <v>390.6</v>
      </c>
      <c r="H2060" s="15">
        <f>Raw_Data!H2060</f>
        <v>21.4</v>
      </c>
      <c r="I2060" s="15">
        <f>Raw_Data!I2060</f>
        <v>62.5</v>
      </c>
      <c r="J2060" s="15">
        <f>Raw_Data!J2060</f>
        <v>8.9</v>
      </c>
      <c r="K2060" s="15">
        <f>Raw_Data!K2060</f>
        <v>5.87</v>
      </c>
      <c r="L2060" s="18">
        <f>IF(Raw_Data!L2060="",ROUND(AVERAGEIFS(Raw_Data!$L$2:$L$4001,Raw_Data!$E$2:$E$4001,E2060),1),Raw_Data!L2060)</f>
        <v>23.5</v>
      </c>
      <c r="M2060" s="15">
        <f>Raw_Data!M2060</f>
        <v>98.4</v>
      </c>
      <c r="N2060" s="15">
        <f>Raw_Data!N2060</f>
        <v>61.4</v>
      </c>
      <c r="O2060" s="15">
        <f>Raw_Data!O2060</f>
        <v>115.8</v>
      </c>
      <c r="P2060" s="15" t="str">
        <f>Raw_Data!P2060</f>
        <v>Flood</v>
      </c>
      <c r="Q2060" s="15">
        <f>Raw_Data!Q2060</f>
        <v>156.9</v>
      </c>
      <c r="R2060" s="15">
        <f>Raw_Data!R2060</f>
        <v>4.1399999999999997</v>
      </c>
      <c r="S2060" s="15">
        <f>Raw_Data!S2060</f>
        <v>0.74</v>
      </c>
      <c r="T2060" s="18">
        <f>IF(Raw_Data!T2060="",ROUND(AVERAGEIFS(Raw_Data!$T$2:$T$4001,Raw_Data!$E$2:$E$4001,E2060,Raw_Data!$D$2:$D$4001,D2060),2),IF(Raw_Data!T2060&gt;INDEX(Cleaning_Reference!$F$6:$F$13,MATCH(D2060,Cleaning_Reference!$A$6:$A$13,0)),INDEX(Cleaning_Reference!$F$6:$F$13,MATCH(D2060,Cleaning_Reference!$A$6:$A$13,0)),Raw_Data!T2060))</f>
        <v>0.53</v>
      </c>
      <c r="U2060" s="15">
        <f>Raw_Data!U2060</f>
        <v>2.52</v>
      </c>
      <c r="V2060" s="15">
        <f>Raw_Data!V2060</f>
        <v>76166</v>
      </c>
      <c r="W2060" s="15">
        <f>Raw_Data!W2060</f>
        <v>353747</v>
      </c>
      <c r="X2060" s="15">
        <f>Raw_Data!X2060</f>
        <v>191938</v>
      </c>
      <c r="Y2060" s="15">
        <f>Raw_Data!Y2060</f>
        <v>-161809</v>
      </c>
      <c r="Z2060" s="15">
        <f>Raw_Data!Z2060</f>
        <v>1869</v>
      </c>
      <c r="AA2060" s="15">
        <f>Raw_Data!AA2060</f>
        <v>1.3480000000000001</v>
      </c>
      <c r="AB2060" s="15">
        <f>Raw_Data!AB2060</f>
        <v>32.4</v>
      </c>
      <c r="AC2060" s="19" t="str">
        <f>IF(Raw_Data!G2060="","Yes","No")</f>
        <v>No</v>
      </c>
      <c r="AD2060" s="19" t="str">
        <f>IF(Raw_Data!L2060="","Yes","No")</f>
        <v>No</v>
      </c>
      <c r="AE2060" s="19" t="str">
        <f>IF(Raw_Data!T2060="","Imputed",IF(Raw_Data!T2060&gt;INDEX(Cleaning_Reference!$F$6:$F$13,MATCH(D2060,Cleaning_Reference!$A$6:$A$13,0)),"Capped","Original"))</f>
        <v>Original</v>
      </c>
      <c r="AF2060" s="21">
        <f t="shared" si="32"/>
        <v>2.52</v>
      </c>
    </row>
    <row r="2061" spans="1:32" ht="15" customHeight="1" x14ac:dyDescent="0.3">
      <c r="A2061" s="20" t="str">
        <f>Raw_Data!A2061</f>
        <v>SF12060</v>
      </c>
      <c r="B2061" s="15" t="str">
        <f>Raw_Data!B2061</f>
        <v>Karnataka</v>
      </c>
      <c r="C2061" s="15" t="str">
        <f>Raw_Data!C2061</f>
        <v>Warangal</v>
      </c>
      <c r="D2061" s="15" t="str">
        <f>Raw_Data!D2061</f>
        <v>Chilli</v>
      </c>
      <c r="E2061" s="15" t="str">
        <f>Raw_Data!E2061</f>
        <v>Kharif</v>
      </c>
      <c r="F2061" s="15">
        <f>Raw_Data!F2061</f>
        <v>9.69</v>
      </c>
      <c r="G2061" s="18">
        <f>IF(Raw_Data!G2061="",ROUND(AVERAGEIFS(Raw_Data!$G$2:$G$4001,Raw_Data!$E$2:$E$4001,E2061),1),Raw_Data!G2061)</f>
        <v>647.1</v>
      </c>
      <c r="H2061" s="15">
        <f>Raw_Data!H2061</f>
        <v>30.8</v>
      </c>
      <c r="I2061" s="15">
        <f>Raw_Data!I2061</f>
        <v>64</v>
      </c>
      <c r="J2061" s="15">
        <f>Raw_Data!J2061</f>
        <v>7.4</v>
      </c>
      <c r="K2061" s="15">
        <f>Raw_Data!K2061</f>
        <v>7.8</v>
      </c>
      <c r="L2061" s="18">
        <f>IF(Raw_Data!L2061="",ROUND(AVERAGEIFS(Raw_Data!$L$2:$L$4001,Raw_Data!$E$2:$E$4001,E2061),1),Raw_Data!L2061)</f>
        <v>41.1</v>
      </c>
      <c r="M2061" s="15">
        <f>Raw_Data!M2061</f>
        <v>127.6</v>
      </c>
      <c r="N2061" s="15">
        <f>Raw_Data!N2061</f>
        <v>48.3</v>
      </c>
      <c r="O2061" s="15">
        <f>Raw_Data!O2061</f>
        <v>99.2</v>
      </c>
      <c r="P2061" s="15" t="str">
        <f>Raw_Data!P2061</f>
        <v>Drip</v>
      </c>
      <c r="Q2061" s="15">
        <f>Raw_Data!Q2061</f>
        <v>145.69999999999999</v>
      </c>
      <c r="R2061" s="15">
        <f>Raw_Data!R2061</f>
        <v>3.18</v>
      </c>
      <c r="S2061" s="15">
        <f>Raw_Data!S2061</f>
        <v>0.72</v>
      </c>
      <c r="T2061" s="18">
        <f>IF(Raw_Data!T2061="",ROUND(AVERAGEIFS(Raw_Data!$T$2:$T$4001,Raw_Data!$E$2:$E$4001,E2061,Raw_Data!$D$2:$D$4001,D2061),2),IF(Raw_Data!T2061&gt;INDEX(Cleaning_Reference!$F$6:$F$13,MATCH(D2061,Cleaning_Reference!$A$6:$A$13,0)),INDEX(Cleaning_Reference!$F$6:$F$13,MATCH(D2061,Cleaning_Reference!$A$6:$A$13,0)),Raw_Data!T2061))</f>
        <v>0.67</v>
      </c>
      <c r="U2061" s="15">
        <f>Raw_Data!U2061</f>
        <v>6.49</v>
      </c>
      <c r="V2061" s="15">
        <f>Raw_Data!V2061</f>
        <v>111953</v>
      </c>
      <c r="W2061" s="15">
        <f>Raw_Data!W2061</f>
        <v>670643</v>
      </c>
      <c r="X2061" s="15">
        <f>Raw_Data!X2061</f>
        <v>726575</v>
      </c>
      <c r="Y2061" s="15">
        <f>Raw_Data!Y2061</f>
        <v>55932</v>
      </c>
      <c r="Z2061" s="15">
        <f>Raw_Data!Z2061</f>
        <v>6597</v>
      </c>
      <c r="AA2061" s="15">
        <f>Raw_Data!AA2061</f>
        <v>0.98399999999999999</v>
      </c>
      <c r="AB2061" s="15">
        <f>Raw_Data!AB2061</f>
        <v>54.5</v>
      </c>
      <c r="AC2061" s="19" t="str">
        <f>IF(Raw_Data!G2061="","Yes","No")</f>
        <v>No</v>
      </c>
      <c r="AD2061" s="19" t="str">
        <f>IF(Raw_Data!L2061="","Yes","No")</f>
        <v>No</v>
      </c>
      <c r="AE2061" s="19" t="str">
        <f>IF(Raw_Data!T2061="","Imputed",IF(Raw_Data!T2061&gt;INDEX(Cleaning_Reference!$F$6:$F$13,MATCH(D2061,Cleaning_Reference!$A$6:$A$13,0)),"Capped","Original"))</f>
        <v>Original</v>
      </c>
      <c r="AF2061" s="21">
        <f t="shared" si="32"/>
        <v>6.49</v>
      </c>
    </row>
    <row r="2062" spans="1:32" ht="15" customHeight="1" x14ac:dyDescent="0.3">
      <c r="A2062" s="20" t="str">
        <f>Raw_Data!A2062</f>
        <v>SF12061</v>
      </c>
      <c r="B2062" s="15" t="str">
        <f>Raw_Data!B2062</f>
        <v>Gujarat</v>
      </c>
      <c r="C2062" s="15" t="str">
        <f>Raw_Data!C2062</f>
        <v>Erode</v>
      </c>
      <c r="D2062" s="15" t="str">
        <f>Raw_Data!D2062</f>
        <v>Wheat</v>
      </c>
      <c r="E2062" s="15" t="str">
        <f>Raw_Data!E2062</f>
        <v>Kharif</v>
      </c>
      <c r="F2062" s="15">
        <f>Raw_Data!F2062</f>
        <v>8.57</v>
      </c>
      <c r="G2062" s="18">
        <f>IF(Raw_Data!G2062="",ROUND(AVERAGEIFS(Raw_Data!$G$2:$G$4001,Raw_Data!$E$2:$E$4001,E2062),1),Raw_Data!G2062)</f>
        <v>1147.3</v>
      </c>
      <c r="H2062" s="15">
        <f>Raw_Data!H2062</f>
        <v>31.9</v>
      </c>
      <c r="I2062" s="15">
        <f>Raw_Data!I2062</f>
        <v>72.5</v>
      </c>
      <c r="J2062" s="15">
        <f>Raw_Data!J2062</f>
        <v>5.2</v>
      </c>
      <c r="K2062" s="15">
        <f>Raw_Data!K2062</f>
        <v>7.94</v>
      </c>
      <c r="L2062" s="18">
        <f>IF(Raw_Data!L2062="",ROUND(AVERAGEIFS(Raw_Data!$L$2:$L$4001,Raw_Data!$E$2:$E$4001,E2062),1),Raw_Data!L2062)</f>
        <v>29.1</v>
      </c>
      <c r="M2062" s="15">
        <f>Raw_Data!M2062</f>
        <v>142</v>
      </c>
      <c r="N2062" s="15">
        <f>Raw_Data!N2062</f>
        <v>29.3</v>
      </c>
      <c r="O2062" s="15">
        <f>Raw_Data!O2062</f>
        <v>135.4</v>
      </c>
      <c r="P2062" s="15" t="str">
        <f>Raw_Data!P2062</f>
        <v>Sprinkler</v>
      </c>
      <c r="Q2062" s="15">
        <f>Raw_Data!Q2062</f>
        <v>58.3</v>
      </c>
      <c r="R2062" s="15">
        <f>Raw_Data!R2062</f>
        <v>1.28</v>
      </c>
      <c r="S2062" s="15">
        <f>Raw_Data!S2062</f>
        <v>0.91</v>
      </c>
      <c r="T2062" s="18">
        <f>IF(Raw_Data!T2062="",ROUND(AVERAGEIFS(Raw_Data!$T$2:$T$4001,Raw_Data!$E$2:$E$4001,E2062,Raw_Data!$D$2:$D$4001,D2062),2),IF(Raw_Data!T2062&gt;INDEX(Cleaning_Reference!$F$6:$F$13,MATCH(D2062,Cleaning_Reference!$A$6:$A$13,0)),INDEX(Cleaning_Reference!$F$6:$F$13,MATCH(D2062,Cleaning_Reference!$A$6:$A$13,0)),Raw_Data!T2062))</f>
        <v>0.33</v>
      </c>
      <c r="U2062" s="15">
        <f>Raw_Data!U2062</f>
        <v>2.83</v>
      </c>
      <c r="V2062" s="15">
        <f>Raw_Data!V2062</f>
        <v>24959</v>
      </c>
      <c r="W2062" s="15">
        <f>Raw_Data!W2062</f>
        <v>469713</v>
      </c>
      <c r="X2062" s="15">
        <f>Raw_Data!X2062</f>
        <v>70634</v>
      </c>
      <c r="Y2062" s="15">
        <f>Raw_Data!Y2062</f>
        <v>-399079</v>
      </c>
      <c r="Z2062" s="15">
        <f>Raw_Data!Z2062</f>
        <v>3713</v>
      </c>
      <c r="AA2062" s="15">
        <f>Raw_Data!AA2062</f>
        <v>0.76200000000000001</v>
      </c>
      <c r="AB2062" s="15">
        <f>Raw_Data!AB2062</f>
        <v>73.900000000000006</v>
      </c>
      <c r="AC2062" s="19" t="str">
        <f>IF(Raw_Data!G2062="","Yes","No")</f>
        <v>No</v>
      </c>
      <c r="AD2062" s="19" t="str">
        <f>IF(Raw_Data!L2062="","Yes","No")</f>
        <v>No</v>
      </c>
      <c r="AE2062" s="19" t="str">
        <f>IF(Raw_Data!T2062="","Imputed",IF(Raw_Data!T2062&gt;INDEX(Cleaning_Reference!$F$6:$F$13,MATCH(D2062,Cleaning_Reference!$A$6:$A$13,0)),"Capped","Original"))</f>
        <v>Original</v>
      </c>
      <c r="AF2062" s="21">
        <f t="shared" si="32"/>
        <v>2.83</v>
      </c>
    </row>
    <row r="2063" spans="1:32" ht="15" customHeight="1" x14ac:dyDescent="0.3">
      <c r="A2063" s="20" t="str">
        <f>Raw_Data!A2063</f>
        <v>SF12062</v>
      </c>
      <c r="B2063" s="15" t="str">
        <f>Raw_Data!B2063</f>
        <v>Andhra Pradesh</v>
      </c>
      <c r="C2063" s="15" t="str">
        <f>Raw_Data!C2063</f>
        <v>Indore</v>
      </c>
      <c r="D2063" s="15" t="str">
        <f>Raw_Data!D2063</f>
        <v>Cotton</v>
      </c>
      <c r="E2063" s="15" t="str">
        <f>Raw_Data!E2063</f>
        <v>Zaid</v>
      </c>
      <c r="F2063" s="15">
        <f>Raw_Data!F2063</f>
        <v>7.09</v>
      </c>
      <c r="G2063" s="18">
        <f>IF(Raw_Data!G2063="",ROUND(AVERAGEIFS(Raw_Data!$G$2:$G$4001,Raw_Data!$E$2:$E$4001,E2063),1),Raw_Data!G2063)</f>
        <v>103.4</v>
      </c>
      <c r="H2063" s="15">
        <f>Raw_Data!H2063</f>
        <v>35.5</v>
      </c>
      <c r="I2063" s="15">
        <f>Raw_Data!I2063</f>
        <v>52.1</v>
      </c>
      <c r="J2063" s="15">
        <f>Raw_Data!J2063</f>
        <v>7.5</v>
      </c>
      <c r="K2063" s="15">
        <f>Raw_Data!K2063</f>
        <v>7.56</v>
      </c>
      <c r="L2063" s="18">
        <f>IF(Raw_Data!L2063="",ROUND(AVERAGEIFS(Raw_Data!$L$2:$L$4001,Raw_Data!$E$2:$E$4001,E2063),1),Raw_Data!L2063)</f>
        <v>31.3</v>
      </c>
      <c r="M2063" s="15">
        <f>Raw_Data!M2063</f>
        <v>115.6</v>
      </c>
      <c r="N2063" s="15">
        <f>Raw_Data!N2063</f>
        <v>62.4</v>
      </c>
      <c r="O2063" s="15">
        <f>Raw_Data!O2063</f>
        <v>131.5</v>
      </c>
      <c r="P2063" s="15" t="str">
        <f>Raw_Data!P2063</f>
        <v>Sprinkler</v>
      </c>
      <c r="Q2063" s="15">
        <f>Raw_Data!Q2063</f>
        <v>73.3</v>
      </c>
      <c r="R2063" s="15">
        <f>Raw_Data!R2063</f>
        <v>8.5500000000000007</v>
      </c>
      <c r="S2063" s="15">
        <f>Raw_Data!S2063</f>
        <v>0.88</v>
      </c>
      <c r="T2063" s="18">
        <f>IF(Raw_Data!T2063="",ROUND(AVERAGEIFS(Raw_Data!$T$2:$T$4001,Raw_Data!$E$2:$E$4001,E2063,Raw_Data!$D$2:$D$4001,D2063),2),IF(Raw_Data!T2063&gt;INDEX(Cleaning_Reference!$F$6:$F$13,MATCH(D2063,Cleaning_Reference!$A$6:$A$13,0)),INDEX(Cleaning_Reference!$F$6:$F$13,MATCH(D2063,Cleaning_Reference!$A$6:$A$13,0)),Raw_Data!T2063))</f>
        <v>0.42</v>
      </c>
      <c r="U2063" s="15">
        <f>Raw_Data!U2063</f>
        <v>2.98</v>
      </c>
      <c r="V2063" s="15">
        <f>Raw_Data!V2063</f>
        <v>67103</v>
      </c>
      <c r="W2063" s="15">
        <f>Raw_Data!W2063</f>
        <v>371487</v>
      </c>
      <c r="X2063" s="15">
        <f>Raw_Data!X2063</f>
        <v>199967</v>
      </c>
      <c r="Y2063" s="15">
        <f>Raw_Data!Y2063</f>
        <v>-171520</v>
      </c>
      <c r="Z2063" s="15">
        <f>Raw_Data!Z2063</f>
        <v>5974</v>
      </c>
      <c r="AA2063" s="15">
        <f>Raw_Data!AA2063</f>
        <v>0.499</v>
      </c>
      <c r="AB2063" s="15">
        <f>Raw_Data!AB2063</f>
        <v>19.7</v>
      </c>
      <c r="AC2063" s="19" t="str">
        <f>IF(Raw_Data!G2063="","Yes","No")</f>
        <v>No</v>
      </c>
      <c r="AD2063" s="19" t="str">
        <f>IF(Raw_Data!L2063="","Yes","No")</f>
        <v>No</v>
      </c>
      <c r="AE2063" s="19" t="str">
        <f>IF(Raw_Data!T2063="","Imputed",IF(Raw_Data!T2063&gt;INDEX(Cleaning_Reference!$F$6:$F$13,MATCH(D2063,Cleaning_Reference!$A$6:$A$13,0)),"Capped","Original"))</f>
        <v>Original</v>
      </c>
      <c r="AF2063" s="21">
        <f t="shared" si="32"/>
        <v>2.98</v>
      </c>
    </row>
    <row r="2064" spans="1:32" ht="15" customHeight="1" x14ac:dyDescent="0.3">
      <c r="A2064" s="20" t="str">
        <f>Raw_Data!A2064</f>
        <v>SF12063</v>
      </c>
      <c r="B2064" s="15" t="str">
        <f>Raw_Data!B2064</f>
        <v>Punjab</v>
      </c>
      <c r="C2064" s="15" t="str">
        <f>Raw_Data!C2064</f>
        <v>Warangal</v>
      </c>
      <c r="D2064" s="15" t="str">
        <f>Raw_Data!D2064</f>
        <v>Pulses</v>
      </c>
      <c r="E2064" s="15" t="str">
        <f>Raw_Data!E2064</f>
        <v>Rabi</v>
      </c>
      <c r="F2064" s="15">
        <f>Raw_Data!F2064</f>
        <v>13.19</v>
      </c>
      <c r="G2064" s="18">
        <f>IF(Raw_Data!G2064="",ROUND(AVERAGEIFS(Raw_Data!$G$2:$G$4001,Raw_Data!$E$2:$E$4001,E2064),1),Raw_Data!G2064)</f>
        <v>346.5</v>
      </c>
      <c r="H2064" s="15">
        <f>Raw_Data!H2064</f>
        <v>26</v>
      </c>
      <c r="I2064" s="15">
        <f>Raw_Data!I2064</f>
        <v>58.3</v>
      </c>
      <c r="J2064" s="15">
        <f>Raw_Data!J2064</f>
        <v>6.1</v>
      </c>
      <c r="K2064" s="15">
        <f>Raw_Data!K2064</f>
        <v>6.93</v>
      </c>
      <c r="L2064" s="18">
        <f>IF(Raw_Data!L2064="",ROUND(AVERAGEIFS(Raw_Data!$L$2:$L$4001,Raw_Data!$E$2:$E$4001,E2064),1),Raw_Data!L2064)</f>
        <v>25.6</v>
      </c>
      <c r="M2064" s="15">
        <f>Raw_Data!M2064</f>
        <v>110.3</v>
      </c>
      <c r="N2064" s="15">
        <f>Raw_Data!N2064</f>
        <v>27.5</v>
      </c>
      <c r="O2064" s="15">
        <f>Raw_Data!O2064</f>
        <v>93.3</v>
      </c>
      <c r="P2064" s="15" t="str">
        <f>Raw_Data!P2064</f>
        <v>Flood</v>
      </c>
      <c r="Q2064" s="15">
        <f>Raw_Data!Q2064</f>
        <v>180.5</v>
      </c>
      <c r="R2064" s="15">
        <f>Raw_Data!R2064</f>
        <v>4.16</v>
      </c>
      <c r="S2064" s="15">
        <f>Raw_Data!S2064</f>
        <v>0.74</v>
      </c>
      <c r="T2064" s="18">
        <f>IF(Raw_Data!T2064="",ROUND(AVERAGEIFS(Raw_Data!$T$2:$T$4001,Raw_Data!$E$2:$E$4001,E2064,Raw_Data!$D$2:$D$4001,D2064),2),IF(Raw_Data!T2064&gt;INDEX(Cleaning_Reference!$F$6:$F$13,MATCH(D2064,Cleaning_Reference!$A$6:$A$13,0)),INDEX(Cleaning_Reference!$F$6:$F$13,MATCH(D2064,Cleaning_Reference!$A$6:$A$13,0)),Raw_Data!T2064))</f>
        <v>0.86</v>
      </c>
      <c r="U2064" s="15">
        <f>Raw_Data!U2064</f>
        <v>11.34</v>
      </c>
      <c r="V2064" s="15">
        <f>Raw_Data!V2064</f>
        <v>73221</v>
      </c>
      <c r="W2064" s="15">
        <f>Raw_Data!W2064</f>
        <v>980049</v>
      </c>
      <c r="X2064" s="15">
        <f>Raw_Data!X2064</f>
        <v>830326</v>
      </c>
      <c r="Y2064" s="15">
        <f>Raw_Data!Y2064</f>
        <v>-149723</v>
      </c>
      <c r="Z2064" s="15">
        <f>Raw_Data!Z2064</f>
        <v>5522</v>
      </c>
      <c r="AA2064" s="15">
        <f>Raw_Data!AA2064</f>
        <v>2.0539999999999998</v>
      </c>
      <c r="AB2064" s="15">
        <f>Raw_Data!AB2064</f>
        <v>45.1</v>
      </c>
      <c r="AC2064" s="19" t="str">
        <f>IF(Raw_Data!G2064="","Yes","No")</f>
        <v>No</v>
      </c>
      <c r="AD2064" s="19" t="str">
        <f>IF(Raw_Data!L2064="","Yes","No")</f>
        <v>No</v>
      </c>
      <c r="AE2064" s="19" t="str">
        <f>IF(Raw_Data!T2064="","Imputed",IF(Raw_Data!T2064&gt;INDEX(Cleaning_Reference!$F$6:$F$13,MATCH(D2064,Cleaning_Reference!$A$6:$A$13,0)),"Capped","Original"))</f>
        <v>Original</v>
      </c>
      <c r="AF2064" s="21">
        <f t="shared" si="32"/>
        <v>11.34</v>
      </c>
    </row>
    <row r="2065" spans="1:32" ht="15" customHeight="1" x14ac:dyDescent="0.3">
      <c r="A2065" s="20" t="str">
        <f>Raw_Data!A2065</f>
        <v>SF12064</v>
      </c>
      <c r="B2065" s="15" t="str">
        <f>Raw_Data!B2065</f>
        <v>Telangana</v>
      </c>
      <c r="C2065" s="15" t="str">
        <f>Raw_Data!C2065</f>
        <v>Erode</v>
      </c>
      <c r="D2065" s="15" t="str">
        <f>Raw_Data!D2065</f>
        <v>Wheat</v>
      </c>
      <c r="E2065" s="15" t="str">
        <f>Raw_Data!E2065</f>
        <v>Zaid</v>
      </c>
      <c r="F2065" s="15">
        <f>Raw_Data!F2065</f>
        <v>7.75</v>
      </c>
      <c r="G2065" s="18">
        <f>IF(Raw_Data!G2065="",ROUND(AVERAGEIFS(Raw_Data!$G$2:$G$4001,Raw_Data!$E$2:$E$4001,E2065),1),Raw_Data!G2065)</f>
        <v>411.2</v>
      </c>
      <c r="H2065" s="15">
        <f>Raw_Data!H2065</f>
        <v>29.3</v>
      </c>
      <c r="I2065" s="15">
        <f>Raw_Data!I2065</f>
        <v>55.5</v>
      </c>
      <c r="J2065" s="15">
        <f>Raw_Data!J2065</f>
        <v>8.6999999999999993</v>
      </c>
      <c r="K2065" s="15">
        <f>Raw_Data!K2065</f>
        <v>5.68</v>
      </c>
      <c r="L2065" s="18">
        <f>IF(Raw_Data!L2065="",ROUND(AVERAGEIFS(Raw_Data!$L$2:$L$4001,Raw_Data!$E$2:$E$4001,E2065),1),Raw_Data!L2065)</f>
        <v>14.3</v>
      </c>
      <c r="M2065" s="15">
        <f>Raw_Data!M2065</f>
        <v>141.4</v>
      </c>
      <c r="N2065" s="15">
        <f>Raw_Data!N2065</f>
        <v>53.1</v>
      </c>
      <c r="O2065" s="15">
        <f>Raw_Data!O2065</f>
        <v>114.3</v>
      </c>
      <c r="P2065" s="15" t="str">
        <f>Raw_Data!P2065</f>
        <v>Drip</v>
      </c>
      <c r="Q2065" s="15">
        <f>Raw_Data!Q2065</f>
        <v>277.2</v>
      </c>
      <c r="R2065" s="15">
        <f>Raw_Data!R2065</f>
        <v>4.8600000000000003</v>
      </c>
      <c r="S2065" s="15">
        <f>Raw_Data!S2065</f>
        <v>0.96</v>
      </c>
      <c r="T2065" s="18">
        <f>IF(Raw_Data!T2065="",ROUND(AVERAGEIFS(Raw_Data!$T$2:$T$4001,Raw_Data!$E$2:$E$4001,E2065,Raw_Data!$D$2:$D$4001,D2065),2),IF(Raw_Data!T2065&gt;INDEX(Cleaning_Reference!$F$6:$F$13,MATCH(D2065,Cleaning_Reference!$A$6:$A$13,0)),INDEX(Cleaning_Reference!$F$6:$F$13,MATCH(D2065,Cleaning_Reference!$A$6:$A$13,0)),Raw_Data!T2065))</f>
        <v>0.72</v>
      </c>
      <c r="U2065" s="15">
        <f>Raw_Data!U2065</f>
        <v>5.58</v>
      </c>
      <c r="V2065" s="15">
        <f>Raw_Data!V2065</f>
        <v>23127</v>
      </c>
      <c r="W2065" s="15">
        <f>Raw_Data!W2065</f>
        <v>689926</v>
      </c>
      <c r="X2065" s="15">
        <f>Raw_Data!X2065</f>
        <v>129049</v>
      </c>
      <c r="Y2065" s="15">
        <f>Raw_Data!Y2065</f>
        <v>-560877</v>
      </c>
      <c r="Z2065" s="15">
        <f>Raw_Data!Z2065</f>
        <v>3225</v>
      </c>
      <c r="AA2065" s="15">
        <f>Raw_Data!AA2065</f>
        <v>1.73</v>
      </c>
      <c r="AB2065" s="15">
        <f>Raw_Data!AB2065</f>
        <v>44.5</v>
      </c>
      <c r="AC2065" s="19" t="str">
        <f>IF(Raw_Data!G2065="","Yes","No")</f>
        <v>No</v>
      </c>
      <c r="AD2065" s="19" t="str">
        <f>IF(Raw_Data!L2065="","Yes","No")</f>
        <v>No</v>
      </c>
      <c r="AE2065" s="19" t="str">
        <f>IF(Raw_Data!T2065="","Imputed",IF(Raw_Data!T2065&gt;INDEX(Cleaning_Reference!$F$6:$F$13,MATCH(D2065,Cleaning_Reference!$A$6:$A$13,0)),"Capped","Original"))</f>
        <v>Original</v>
      </c>
      <c r="AF2065" s="21">
        <f t="shared" si="32"/>
        <v>5.58</v>
      </c>
    </row>
    <row r="2066" spans="1:32" ht="15" customHeight="1" x14ac:dyDescent="0.3">
      <c r="A2066" s="20" t="str">
        <f>Raw_Data!A2066</f>
        <v>SF12065</v>
      </c>
      <c r="B2066" s="15" t="str">
        <f>Raw_Data!B2066</f>
        <v>Tamil Nadu</v>
      </c>
      <c r="C2066" s="15" t="str">
        <f>Raw_Data!C2066</f>
        <v>Raichur</v>
      </c>
      <c r="D2066" s="15" t="str">
        <f>Raw_Data!D2066</f>
        <v>Rice</v>
      </c>
      <c r="E2066" s="15" t="str">
        <f>Raw_Data!E2066</f>
        <v>Kharif</v>
      </c>
      <c r="F2066" s="15">
        <f>Raw_Data!F2066</f>
        <v>4.0599999999999996</v>
      </c>
      <c r="G2066" s="18">
        <f>IF(Raw_Data!G2066="",ROUND(AVERAGEIFS(Raw_Data!$G$2:$G$4001,Raw_Data!$E$2:$E$4001,E2066),1),Raw_Data!G2066)</f>
        <v>742.8</v>
      </c>
      <c r="H2066" s="15">
        <f>Raw_Data!H2066</f>
        <v>26</v>
      </c>
      <c r="I2066" s="15">
        <f>Raw_Data!I2066</f>
        <v>60.9</v>
      </c>
      <c r="J2066" s="15">
        <f>Raw_Data!J2066</f>
        <v>6.3</v>
      </c>
      <c r="K2066" s="15">
        <f>Raw_Data!K2066</f>
        <v>7.8</v>
      </c>
      <c r="L2066" s="18">
        <f>IF(Raw_Data!L2066="",ROUND(AVERAGEIFS(Raw_Data!$L$2:$L$4001,Raw_Data!$E$2:$E$4001,E2066),1),Raw_Data!L2066)</f>
        <v>34.1</v>
      </c>
      <c r="M2066" s="15">
        <f>Raw_Data!M2066</f>
        <v>117.9</v>
      </c>
      <c r="N2066" s="15">
        <f>Raw_Data!N2066</f>
        <v>117.7</v>
      </c>
      <c r="O2066" s="15">
        <f>Raw_Data!O2066</f>
        <v>124.7</v>
      </c>
      <c r="P2066" s="15" t="str">
        <f>Raw_Data!P2066</f>
        <v>Flood</v>
      </c>
      <c r="Q2066" s="15">
        <f>Raw_Data!Q2066</f>
        <v>178.5</v>
      </c>
      <c r="R2066" s="15">
        <f>Raw_Data!R2066</f>
        <v>8.34</v>
      </c>
      <c r="S2066" s="15">
        <f>Raw_Data!S2066</f>
        <v>0.88</v>
      </c>
      <c r="T2066" s="18">
        <f>IF(Raw_Data!T2066="",ROUND(AVERAGEIFS(Raw_Data!$T$2:$T$4001,Raw_Data!$E$2:$E$4001,E2066,Raw_Data!$D$2:$D$4001,D2066),2),IF(Raw_Data!T2066&gt;INDEX(Cleaning_Reference!$F$6:$F$13,MATCH(D2066,Cleaning_Reference!$A$6:$A$13,0)),INDEX(Cleaning_Reference!$F$6:$F$13,MATCH(D2066,Cleaning_Reference!$A$6:$A$13,0)),Raw_Data!T2066))</f>
        <v>1.07</v>
      </c>
      <c r="U2066" s="15">
        <f>Raw_Data!U2066</f>
        <v>4.34</v>
      </c>
      <c r="V2066" s="15">
        <f>Raw_Data!V2066</f>
        <v>19849</v>
      </c>
      <c r="W2066" s="15">
        <f>Raw_Data!W2066</f>
        <v>325744</v>
      </c>
      <c r="X2066" s="15">
        <f>Raw_Data!X2066</f>
        <v>86145</v>
      </c>
      <c r="Y2066" s="15">
        <f>Raw_Data!Y2066</f>
        <v>-239599</v>
      </c>
      <c r="Z2066" s="15">
        <f>Raw_Data!Z2066</f>
        <v>7576</v>
      </c>
      <c r="AA2066" s="15">
        <f>Raw_Data!AA2066</f>
        <v>0.57299999999999995</v>
      </c>
      <c r="AB2066" s="15">
        <f>Raw_Data!AB2066</f>
        <v>48.6</v>
      </c>
      <c r="AC2066" s="19" t="str">
        <f>IF(Raw_Data!G2066="","Yes","No")</f>
        <v>No</v>
      </c>
      <c r="AD2066" s="19" t="str">
        <f>IF(Raw_Data!L2066="","Yes","No")</f>
        <v>No</v>
      </c>
      <c r="AE2066" s="19" t="str">
        <f>IF(Raw_Data!T2066="","Imputed",IF(Raw_Data!T2066&gt;INDEX(Cleaning_Reference!$F$6:$F$13,MATCH(D2066,Cleaning_Reference!$A$6:$A$13,0)),"Capped","Original"))</f>
        <v>Original</v>
      </c>
      <c r="AF2066" s="21">
        <f t="shared" si="32"/>
        <v>4.34</v>
      </c>
    </row>
    <row r="2067" spans="1:32" ht="15" customHeight="1" x14ac:dyDescent="0.3">
      <c r="A2067" s="20" t="str">
        <f>Raw_Data!A2067</f>
        <v>SF12066</v>
      </c>
      <c r="B2067" s="15" t="str">
        <f>Raw_Data!B2067</f>
        <v>Karnataka</v>
      </c>
      <c r="C2067" s="15" t="str">
        <f>Raw_Data!C2067</f>
        <v>Ludhiana</v>
      </c>
      <c r="D2067" s="15" t="str">
        <f>Raw_Data!D2067</f>
        <v>Wheat</v>
      </c>
      <c r="E2067" s="15" t="str">
        <f>Raw_Data!E2067</f>
        <v>Rabi</v>
      </c>
      <c r="F2067" s="15">
        <f>Raw_Data!F2067</f>
        <v>12.1</v>
      </c>
      <c r="G2067" s="18">
        <f>IF(Raw_Data!G2067="",ROUND(AVERAGEIFS(Raw_Data!$G$2:$G$4001,Raw_Data!$E$2:$E$4001,E2067),1),Raw_Data!G2067)</f>
        <v>657.3</v>
      </c>
      <c r="H2067" s="15">
        <f>Raw_Data!H2067</f>
        <v>24.8</v>
      </c>
      <c r="I2067" s="15">
        <f>Raw_Data!I2067</f>
        <v>59.8</v>
      </c>
      <c r="J2067" s="15">
        <f>Raw_Data!J2067</f>
        <v>7.7</v>
      </c>
      <c r="K2067" s="15">
        <f>Raw_Data!K2067</f>
        <v>7.08</v>
      </c>
      <c r="L2067" s="18">
        <f>IF(Raw_Data!L2067="",ROUND(AVERAGEIFS(Raw_Data!$L$2:$L$4001,Raw_Data!$E$2:$E$4001,E2067),1),Raw_Data!L2067)</f>
        <v>21.7</v>
      </c>
      <c r="M2067" s="15">
        <f>Raw_Data!M2067</f>
        <v>125.3</v>
      </c>
      <c r="N2067" s="15">
        <f>Raw_Data!N2067</f>
        <v>94.5</v>
      </c>
      <c r="O2067" s="15">
        <f>Raw_Data!O2067</f>
        <v>79.7</v>
      </c>
      <c r="P2067" s="15" t="str">
        <f>Raw_Data!P2067</f>
        <v>Flood</v>
      </c>
      <c r="Q2067" s="15">
        <f>Raw_Data!Q2067</f>
        <v>111.2</v>
      </c>
      <c r="R2067" s="15">
        <f>Raw_Data!R2067</f>
        <v>2.77</v>
      </c>
      <c r="S2067" s="15">
        <f>Raw_Data!S2067</f>
        <v>0.92</v>
      </c>
      <c r="T2067" s="18">
        <f>IF(Raw_Data!T2067="",ROUND(AVERAGEIFS(Raw_Data!$T$2:$T$4001,Raw_Data!$E$2:$E$4001,E2067,Raw_Data!$D$2:$D$4001,D2067),2),IF(Raw_Data!T2067&gt;INDEX(Cleaning_Reference!$F$6:$F$13,MATCH(D2067,Cleaning_Reference!$A$6:$A$13,0)),INDEX(Cleaning_Reference!$F$6:$F$13,MATCH(D2067,Cleaning_Reference!$A$6:$A$13,0)),Raw_Data!T2067))</f>
        <v>2.91</v>
      </c>
      <c r="U2067" s="15">
        <f>Raw_Data!U2067</f>
        <v>35.21</v>
      </c>
      <c r="V2067" s="15">
        <f>Raw_Data!V2067</f>
        <v>28497</v>
      </c>
      <c r="W2067" s="15">
        <f>Raw_Data!W2067</f>
        <v>837946</v>
      </c>
      <c r="X2067" s="15">
        <f>Raw_Data!X2067</f>
        <v>1003379</v>
      </c>
      <c r="Y2067" s="15">
        <f>Raw_Data!Y2067</f>
        <v>165433</v>
      </c>
      <c r="Z2067" s="15">
        <f>Raw_Data!Z2067</f>
        <v>9775</v>
      </c>
      <c r="AA2067" s="15">
        <f>Raw_Data!AA2067</f>
        <v>3.6019999999999999</v>
      </c>
      <c r="AB2067" s="15">
        <f>Raw_Data!AB2067</f>
        <v>34.799999999999997</v>
      </c>
      <c r="AC2067" s="19" t="str">
        <f>IF(Raw_Data!G2067="","Yes","No")</f>
        <v>No</v>
      </c>
      <c r="AD2067" s="19" t="str">
        <f>IF(Raw_Data!L2067="","Yes","No")</f>
        <v>No</v>
      </c>
      <c r="AE2067" s="19" t="str">
        <f>IF(Raw_Data!T2067="","Imputed",IF(Raw_Data!T2067&gt;INDEX(Cleaning_Reference!$F$6:$F$13,MATCH(D2067,Cleaning_Reference!$A$6:$A$13,0)),"Capped","Original"))</f>
        <v>Original</v>
      </c>
      <c r="AF2067" s="21">
        <f t="shared" si="32"/>
        <v>35.21</v>
      </c>
    </row>
    <row r="2068" spans="1:32" ht="15" customHeight="1" x14ac:dyDescent="0.3">
      <c r="A2068" s="20" t="str">
        <f>Raw_Data!A2068</f>
        <v>SF12067</v>
      </c>
      <c r="B2068" s="15" t="str">
        <f>Raw_Data!B2068</f>
        <v>Maharashtra</v>
      </c>
      <c r="C2068" s="15" t="str">
        <f>Raw_Data!C2068</f>
        <v>Indore</v>
      </c>
      <c r="D2068" s="15" t="str">
        <f>Raw_Data!D2068</f>
        <v>Groundnut</v>
      </c>
      <c r="E2068" s="15" t="str">
        <f>Raw_Data!E2068</f>
        <v>Kharif</v>
      </c>
      <c r="F2068" s="15">
        <f>Raw_Data!F2068</f>
        <v>3.66</v>
      </c>
      <c r="G2068" s="18">
        <f>IF(Raw_Data!G2068="",ROUND(AVERAGEIFS(Raw_Data!$G$2:$G$4001,Raw_Data!$E$2:$E$4001,E2068),1),Raw_Data!G2068)</f>
        <v>1066.4000000000001</v>
      </c>
      <c r="H2068" s="15">
        <f>Raw_Data!H2068</f>
        <v>28.8</v>
      </c>
      <c r="I2068" s="15">
        <f>Raw_Data!I2068</f>
        <v>77.5</v>
      </c>
      <c r="J2068" s="15">
        <f>Raw_Data!J2068</f>
        <v>7.3</v>
      </c>
      <c r="K2068" s="15">
        <f>Raw_Data!K2068</f>
        <v>7.56</v>
      </c>
      <c r="L2068" s="18">
        <f>IF(Raw_Data!L2068="",ROUND(AVERAGEIFS(Raw_Data!$L$2:$L$4001,Raw_Data!$E$2:$E$4001,E2068),1),Raw_Data!L2068)</f>
        <v>40.299999999999997</v>
      </c>
      <c r="M2068" s="15">
        <f>Raw_Data!M2068</f>
        <v>131.19999999999999</v>
      </c>
      <c r="N2068" s="15">
        <f>Raw_Data!N2068</f>
        <v>41.6</v>
      </c>
      <c r="O2068" s="15">
        <f>Raw_Data!O2068</f>
        <v>65.400000000000006</v>
      </c>
      <c r="P2068" s="15" t="str">
        <f>Raw_Data!P2068</f>
        <v>Rainfed</v>
      </c>
      <c r="Q2068" s="15">
        <f>Raw_Data!Q2068</f>
        <v>176.1</v>
      </c>
      <c r="R2068" s="15">
        <f>Raw_Data!R2068</f>
        <v>4.38</v>
      </c>
      <c r="S2068" s="15">
        <f>Raw_Data!S2068</f>
        <v>0.69</v>
      </c>
      <c r="T2068" s="18">
        <f>IF(Raw_Data!T2068="",ROUND(AVERAGEIFS(Raw_Data!$T$2:$T$4001,Raw_Data!$E$2:$E$4001,E2068,Raw_Data!$D$2:$D$4001,D2068),2),IF(Raw_Data!T2068&gt;INDEX(Cleaning_Reference!$F$6:$F$13,MATCH(D2068,Cleaning_Reference!$A$6:$A$13,0)),INDEX(Cleaning_Reference!$F$6:$F$13,MATCH(D2068,Cleaning_Reference!$A$6:$A$13,0)),Raw_Data!T2068))</f>
        <v>0.61</v>
      </c>
      <c r="U2068" s="15">
        <f>Raw_Data!U2068</f>
        <v>2.23</v>
      </c>
      <c r="V2068" s="15">
        <f>Raw_Data!V2068</f>
        <v>58231</v>
      </c>
      <c r="W2068" s="15">
        <f>Raw_Data!W2068</f>
        <v>293609</v>
      </c>
      <c r="X2068" s="15">
        <f>Raw_Data!X2068</f>
        <v>129855</v>
      </c>
      <c r="Y2068" s="15">
        <f>Raw_Data!Y2068</f>
        <v>-163754</v>
      </c>
      <c r="Z2068" s="15">
        <f>Raw_Data!Z2068</f>
        <v>918</v>
      </c>
      <c r="AA2068" s="15">
        <f>Raw_Data!AA2068</f>
        <v>2.4289999999999998</v>
      </c>
      <c r="AB2068" s="15">
        <f>Raw_Data!AB2068</f>
        <v>69.3</v>
      </c>
      <c r="AC2068" s="19" t="str">
        <f>IF(Raw_Data!G2068="","Yes","No")</f>
        <v>No</v>
      </c>
      <c r="AD2068" s="19" t="str">
        <f>IF(Raw_Data!L2068="","Yes","No")</f>
        <v>No</v>
      </c>
      <c r="AE2068" s="19" t="str">
        <f>IF(Raw_Data!T2068="","Imputed",IF(Raw_Data!T2068&gt;INDEX(Cleaning_Reference!$F$6:$F$13,MATCH(D2068,Cleaning_Reference!$A$6:$A$13,0)),"Capped","Original"))</f>
        <v>Original</v>
      </c>
      <c r="AF2068" s="21">
        <f t="shared" si="32"/>
        <v>2.23</v>
      </c>
    </row>
    <row r="2069" spans="1:32" ht="15" customHeight="1" x14ac:dyDescent="0.3">
      <c r="A2069" s="20" t="str">
        <f>Raw_Data!A2069</f>
        <v>SF12068</v>
      </c>
      <c r="B2069" s="15" t="str">
        <f>Raw_Data!B2069</f>
        <v>Gujarat</v>
      </c>
      <c r="C2069" s="15" t="str">
        <f>Raw_Data!C2069</f>
        <v>Rajkot</v>
      </c>
      <c r="D2069" s="15" t="str">
        <f>Raw_Data!D2069</f>
        <v>Maize</v>
      </c>
      <c r="E2069" s="15" t="str">
        <f>Raw_Data!E2069</f>
        <v>Rabi</v>
      </c>
      <c r="F2069" s="15">
        <f>Raw_Data!F2069</f>
        <v>5.94</v>
      </c>
      <c r="G2069" s="18">
        <f>IF(Raw_Data!G2069="",ROUND(AVERAGEIFS(Raw_Data!$G$2:$G$4001,Raw_Data!$E$2:$E$4001,E2069),1),Raw_Data!G2069)</f>
        <v>80</v>
      </c>
      <c r="H2069" s="15">
        <f>Raw_Data!H2069</f>
        <v>20.7</v>
      </c>
      <c r="I2069" s="15">
        <f>Raw_Data!I2069</f>
        <v>59.1</v>
      </c>
      <c r="J2069" s="15">
        <f>Raw_Data!J2069</f>
        <v>8.6999999999999993</v>
      </c>
      <c r="K2069" s="15">
        <f>Raw_Data!K2069</f>
        <v>7.82</v>
      </c>
      <c r="L2069" s="18">
        <f>IF(Raw_Data!L2069="",ROUND(AVERAGEIFS(Raw_Data!$L$2:$L$4001,Raw_Data!$E$2:$E$4001,E2069),1),Raw_Data!L2069)</f>
        <v>29.9</v>
      </c>
      <c r="M2069" s="15">
        <f>Raw_Data!M2069</f>
        <v>109.6</v>
      </c>
      <c r="N2069" s="15">
        <f>Raw_Data!N2069</f>
        <v>111.1</v>
      </c>
      <c r="O2069" s="15">
        <f>Raw_Data!O2069</f>
        <v>100</v>
      </c>
      <c r="P2069" s="15" t="str">
        <f>Raw_Data!P2069</f>
        <v>Flood</v>
      </c>
      <c r="Q2069" s="15">
        <f>Raw_Data!Q2069</f>
        <v>229.8</v>
      </c>
      <c r="R2069" s="15">
        <f>Raw_Data!R2069</f>
        <v>5.69</v>
      </c>
      <c r="S2069" s="15">
        <f>Raw_Data!S2069</f>
        <v>0.87</v>
      </c>
      <c r="T2069" s="18">
        <f>IF(Raw_Data!T2069="",ROUND(AVERAGEIFS(Raw_Data!$T$2:$T$4001,Raw_Data!$E$2:$E$4001,E2069,Raw_Data!$D$2:$D$4001,D2069),2),IF(Raw_Data!T2069&gt;INDEX(Cleaning_Reference!$F$6:$F$13,MATCH(D2069,Cleaning_Reference!$A$6:$A$13,0)),INDEX(Cleaning_Reference!$F$6:$F$13,MATCH(D2069,Cleaning_Reference!$A$6:$A$13,0)),Raw_Data!T2069))</f>
        <v>0.64</v>
      </c>
      <c r="U2069" s="15">
        <f>Raw_Data!U2069</f>
        <v>3.8</v>
      </c>
      <c r="V2069" s="15">
        <f>Raw_Data!V2069</f>
        <v>19100</v>
      </c>
      <c r="W2069" s="15">
        <f>Raw_Data!W2069</f>
        <v>421691</v>
      </c>
      <c r="X2069" s="15">
        <f>Raw_Data!X2069</f>
        <v>72580</v>
      </c>
      <c r="Y2069" s="15">
        <f>Raw_Data!Y2069</f>
        <v>-349111</v>
      </c>
      <c r="Z2069" s="15">
        <f>Raw_Data!Z2069</f>
        <v>4636</v>
      </c>
      <c r="AA2069" s="15">
        <f>Raw_Data!AA2069</f>
        <v>0.82</v>
      </c>
      <c r="AB2069" s="15">
        <f>Raw_Data!AB2069</f>
        <v>37.1</v>
      </c>
      <c r="AC2069" s="19" t="str">
        <f>IF(Raw_Data!G2069="","Yes","No")</f>
        <v>No</v>
      </c>
      <c r="AD2069" s="19" t="str">
        <f>IF(Raw_Data!L2069="","Yes","No")</f>
        <v>No</v>
      </c>
      <c r="AE2069" s="19" t="str">
        <f>IF(Raw_Data!T2069="","Imputed",IF(Raw_Data!T2069&gt;INDEX(Cleaning_Reference!$F$6:$F$13,MATCH(D2069,Cleaning_Reference!$A$6:$A$13,0)),"Capped","Original"))</f>
        <v>Original</v>
      </c>
      <c r="AF2069" s="21">
        <f t="shared" si="32"/>
        <v>3.8</v>
      </c>
    </row>
    <row r="2070" spans="1:32" ht="15" customHeight="1" x14ac:dyDescent="0.3">
      <c r="A2070" s="20" t="str">
        <f>Raw_Data!A2070</f>
        <v>SF12069</v>
      </c>
      <c r="B2070" s="15" t="str">
        <f>Raw_Data!B2070</f>
        <v>Punjab</v>
      </c>
      <c r="C2070" s="15" t="str">
        <f>Raw_Data!C2070</f>
        <v>Warangal</v>
      </c>
      <c r="D2070" s="15" t="str">
        <f>Raw_Data!D2070</f>
        <v>Maize</v>
      </c>
      <c r="E2070" s="15" t="str">
        <f>Raw_Data!E2070</f>
        <v>Kharif</v>
      </c>
      <c r="F2070" s="15">
        <f>Raw_Data!F2070</f>
        <v>12.26</v>
      </c>
      <c r="G2070" s="18">
        <f>IF(Raw_Data!G2070="",ROUND(AVERAGEIFS(Raw_Data!$G$2:$G$4001,Raw_Data!$E$2:$E$4001,E2070),1),Raw_Data!G2070)</f>
        <v>1049.7</v>
      </c>
      <c r="H2070" s="15">
        <f>Raw_Data!H2070</f>
        <v>23.7</v>
      </c>
      <c r="I2070" s="15">
        <f>Raw_Data!I2070</f>
        <v>78.3</v>
      </c>
      <c r="J2070" s="15">
        <f>Raw_Data!J2070</f>
        <v>7.5</v>
      </c>
      <c r="K2070" s="15">
        <f>Raw_Data!K2070</f>
        <v>6.99</v>
      </c>
      <c r="L2070" s="18">
        <f>IF(Raw_Data!L2070="",ROUND(AVERAGEIFS(Raw_Data!$L$2:$L$4001,Raw_Data!$E$2:$E$4001,E2070),1),Raw_Data!L2070)</f>
        <v>30</v>
      </c>
      <c r="M2070" s="15">
        <f>Raw_Data!M2070</f>
        <v>75.3</v>
      </c>
      <c r="N2070" s="15">
        <f>Raw_Data!N2070</f>
        <v>86.6</v>
      </c>
      <c r="O2070" s="15">
        <f>Raw_Data!O2070</f>
        <v>129.9</v>
      </c>
      <c r="P2070" s="15" t="str">
        <f>Raw_Data!P2070</f>
        <v>Flood</v>
      </c>
      <c r="Q2070" s="15">
        <f>Raw_Data!Q2070</f>
        <v>183.5</v>
      </c>
      <c r="R2070" s="15">
        <f>Raw_Data!R2070</f>
        <v>2.75</v>
      </c>
      <c r="S2070" s="15">
        <f>Raw_Data!S2070</f>
        <v>0.79</v>
      </c>
      <c r="T2070" s="18">
        <f>IF(Raw_Data!T2070="",ROUND(AVERAGEIFS(Raw_Data!$T$2:$T$4001,Raw_Data!$E$2:$E$4001,E2070,Raw_Data!$D$2:$D$4001,D2070),2),IF(Raw_Data!T2070&gt;INDEX(Cleaning_Reference!$F$6:$F$13,MATCH(D2070,Cleaning_Reference!$A$6:$A$13,0)),INDEX(Cleaning_Reference!$F$6:$F$13,MATCH(D2070,Cleaning_Reference!$A$6:$A$13,0)),Raw_Data!T2070))</f>
        <v>3.82</v>
      </c>
      <c r="U2070" s="15">
        <f>Raw_Data!U2070</f>
        <v>46.83</v>
      </c>
      <c r="V2070" s="15">
        <f>Raw_Data!V2070</f>
        <v>22265</v>
      </c>
      <c r="W2070" s="15">
        <f>Raw_Data!W2070</f>
        <v>731340</v>
      </c>
      <c r="X2070" s="15">
        <f>Raw_Data!X2070</f>
        <v>1042670</v>
      </c>
      <c r="Y2070" s="15">
        <f>Raw_Data!Y2070</f>
        <v>311330</v>
      </c>
      <c r="Z2070" s="15">
        <f>Raw_Data!Z2070</f>
        <v>8457</v>
      </c>
      <c r="AA2070" s="15">
        <f>Raw_Data!AA2070</f>
        <v>5.5369999999999999</v>
      </c>
      <c r="AB2070" s="15">
        <f>Raw_Data!AB2070</f>
        <v>64.900000000000006</v>
      </c>
      <c r="AC2070" s="19" t="str">
        <f>IF(Raw_Data!G2070="","Yes","No")</f>
        <v>No</v>
      </c>
      <c r="AD2070" s="19" t="str">
        <f>IF(Raw_Data!L2070="","Yes","No")</f>
        <v>No</v>
      </c>
      <c r="AE2070" s="19" t="str">
        <f>IF(Raw_Data!T2070="","Imputed",IF(Raw_Data!T2070&gt;INDEX(Cleaning_Reference!$F$6:$F$13,MATCH(D2070,Cleaning_Reference!$A$6:$A$13,0)),"Capped","Original"))</f>
        <v>Original</v>
      </c>
      <c r="AF2070" s="21">
        <f t="shared" si="32"/>
        <v>46.83</v>
      </c>
    </row>
    <row r="2071" spans="1:32" ht="15" customHeight="1" x14ac:dyDescent="0.3">
      <c r="A2071" s="20" t="str">
        <f>Raw_Data!A2071</f>
        <v>SF12070</v>
      </c>
      <c r="B2071" s="15" t="str">
        <f>Raw_Data!B2071</f>
        <v>Maharashtra</v>
      </c>
      <c r="C2071" s="15" t="str">
        <f>Raw_Data!C2071</f>
        <v>Indore</v>
      </c>
      <c r="D2071" s="15" t="str">
        <f>Raw_Data!D2071</f>
        <v>Rice</v>
      </c>
      <c r="E2071" s="15" t="str">
        <f>Raw_Data!E2071</f>
        <v>Rabi</v>
      </c>
      <c r="F2071" s="15">
        <f>Raw_Data!F2071</f>
        <v>2.86</v>
      </c>
      <c r="G2071" s="18">
        <f>IF(Raw_Data!G2071="",ROUND(AVERAGEIFS(Raw_Data!$G$2:$G$4001,Raw_Data!$E$2:$E$4001,E2071),1),Raw_Data!G2071)</f>
        <v>348.6</v>
      </c>
      <c r="H2071" s="15">
        <f>Raw_Data!H2071</f>
        <v>19.600000000000001</v>
      </c>
      <c r="I2071" s="15">
        <f>Raw_Data!I2071</f>
        <v>53.5</v>
      </c>
      <c r="J2071" s="15">
        <f>Raw_Data!J2071</f>
        <v>6.2</v>
      </c>
      <c r="K2071" s="15">
        <f>Raw_Data!K2071</f>
        <v>6.7</v>
      </c>
      <c r="L2071" s="18">
        <f>IF(Raw_Data!L2071="",ROUND(AVERAGEIFS(Raw_Data!$L$2:$L$4001,Raw_Data!$E$2:$E$4001,E2071),1),Raw_Data!L2071)</f>
        <v>18.100000000000001</v>
      </c>
      <c r="M2071" s="15">
        <f>Raw_Data!M2071</f>
        <v>99.3</v>
      </c>
      <c r="N2071" s="15">
        <f>Raw_Data!N2071</f>
        <v>31.4</v>
      </c>
      <c r="O2071" s="15">
        <f>Raw_Data!O2071</f>
        <v>105.6</v>
      </c>
      <c r="P2071" s="15" t="str">
        <f>Raw_Data!P2071</f>
        <v>Rainfed</v>
      </c>
      <c r="Q2071" s="15">
        <f>Raw_Data!Q2071</f>
        <v>297.89999999999998</v>
      </c>
      <c r="R2071" s="15">
        <f>Raw_Data!R2071</f>
        <v>5.9</v>
      </c>
      <c r="S2071" s="15">
        <f>Raw_Data!S2071</f>
        <v>0.78</v>
      </c>
      <c r="T2071" s="18">
        <f>IF(Raw_Data!T2071="",ROUND(AVERAGEIFS(Raw_Data!$T$2:$T$4001,Raw_Data!$E$2:$E$4001,E2071,Raw_Data!$D$2:$D$4001,D2071),2),IF(Raw_Data!T2071&gt;INDEX(Cleaning_Reference!$F$6:$F$13,MATCH(D2071,Cleaning_Reference!$A$6:$A$13,0)),INDEX(Cleaning_Reference!$F$6:$F$13,MATCH(D2071,Cleaning_Reference!$A$6:$A$13,0)),Raw_Data!T2071))</f>
        <v>2.2000000000000002</v>
      </c>
      <c r="U2071" s="15">
        <f>Raw_Data!U2071</f>
        <v>6.29</v>
      </c>
      <c r="V2071" s="15">
        <f>Raw_Data!V2071</f>
        <v>24078</v>
      </c>
      <c r="W2071" s="15">
        <f>Raw_Data!W2071</f>
        <v>199787</v>
      </c>
      <c r="X2071" s="15">
        <f>Raw_Data!X2071</f>
        <v>151451</v>
      </c>
      <c r="Y2071" s="15">
        <f>Raw_Data!Y2071</f>
        <v>-48336</v>
      </c>
      <c r="Z2071" s="15">
        <f>Raw_Data!Z2071</f>
        <v>2540</v>
      </c>
      <c r="AA2071" s="15">
        <f>Raw_Data!AA2071</f>
        <v>2.476</v>
      </c>
      <c r="AB2071" s="15">
        <f>Raw_Data!AB2071</f>
        <v>33.799999999999997</v>
      </c>
      <c r="AC2071" s="19" t="str">
        <f>IF(Raw_Data!G2071="","Yes","No")</f>
        <v>No</v>
      </c>
      <c r="AD2071" s="19" t="str">
        <f>IF(Raw_Data!L2071="","Yes","No")</f>
        <v>No</v>
      </c>
      <c r="AE2071" s="19" t="str">
        <f>IF(Raw_Data!T2071="","Imputed",IF(Raw_Data!T2071&gt;INDEX(Cleaning_Reference!$F$6:$F$13,MATCH(D2071,Cleaning_Reference!$A$6:$A$13,0)),"Capped","Original"))</f>
        <v>Original</v>
      </c>
      <c r="AF2071" s="21">
        <f t="shared" si="32"/>
        <v>6.29</v>
      </c>
    </row>
    <row r="2072" spans="1:32" ht="15" customHeight="1" x14ac:dyDescent="0.3">
      <c r="A2072" s="20" t="str">
        <f>Raw_Data!A2072</f>
        <v>SF12071</v>
      </c>
      <c r="B2072" s="15" t="str">
        <f>Raw_Data!B2072</f>
        <v>Punjab</v>
      </c>
      <c r="C2072" s="15" t="str">
        <f>Raw_Data!C2072</f>
        <v>Nalgonda</v>
      </c>
      <c r="D2072" s="15" t="str">
        <f>Raw_Data!D2072</f>
        <v>Chilli</v>
      </c>
      <c r="E2072" s="15" t="str">
        <f>Raw_Data!E2072</f>
        <v>Kharif</v>
      </c>
      <c r="F2072" s="15">
        <f>Raw_Data!F2072</f>
        <v>12.62</v>
      </c>
      <c r="G2072" s="18">
        <f>IF(Raw_Data!G2072="",ROUND(AVERAGEIFS(Raw_Data!$G$2:$G$4001,Raw_Data!$E$2:$E$4001,E2072),1),Raw_Data!G2072)</f>
        <v>1073.4000000000001</v>
      </c>
      <c r="H2072" s="15">
        <f>Raw_Data!H2072</f>
        <v>27.9</v>
      </c>
      <c r="I2072" s="15">
        <f>Raw_Data!I2072</f>
        <v>73.099999999999994</v>
      </c>
      <c r="J2072" s="15">
        <f>Raw_Data!J2072</f>
        <v>8.4</v>
      </c>
      <c r="K2072" s="15">
        <f>Raw_Data!K2072</f>
        <v>7</v>
      </c>
      <c r="L2072" s="18">
        <f>IF(Raw_Data!L2072="",ROUND(AVERAGEIFS(Raw_Data!$L$2:$L$4001,Raw_Data!$E$2:$E$4001,E2072),1),Raw_Data!L2072)</f>
        <v>30.6</v>
      </c>
      <c r="M2072" s="15">
        <f>Raw_Data!M2072</f>
        <v>118.4</v>
      </c>
      <c r="N2072" s="15">
        <f>Raw_Data!N2072</f>
        <v>48.5</v>
      </c>
      <c r="O2072" s="15">
        <f>Raw_Data!O2072</f>
        <v>133.80000000000001</v>
      </c>
      <c r="P2072" s="15" t="str">
        <f>Raw_Data!P2072</f>
        <v>Drip</v>
      </c>
      <c r="Q2072" s="15">
        <f>Raw_Data!Q2072</f>
        <v>329.3</v>
      </c>
      <c r="R2072" s="15">
        <f>Raw_Data!R2072</f>
        <v>8.26</v>
      </c>
      <c r="S2072" s="15">
        <f>Raw_Data!S2072</f>
        <v>0.71</v>
      </c>
      <c r="T2072" s="18">
        <f>IF(Raw_Data!T2072="",ROUND(AVERAGEIFS(Raw_Data!$T$2:$T$4001,Raw_Data!$E$2:$E$4001,E2072,Raw_Data!$D$2:$D$4001,D2072),2),IF(Raw_Data!T2072&gt;INDEX(Cleaning_Reference!$F$6:$F$13,MATCH(D2072,Cleaning_Reference!$A$6:$A$13,0)),INDEX(Cleaning_Reference!$F$6:$F$13,MATCH(D2072,Cleaning_Reference!$A$6:$A$13,0)),Raw_Data!T2072))</f>
        <v>2.88</v>
      </c>
      <c r="U2072" s="15">
        <f>Raw_Data!U2072</f>
        <v>36.35</v>
      </c>
      <c r="V2072" s="15">
        <f>Raw_Data!V2072</f>
        <v>102484</v>
      </c>
      <c r="W2072" s="15">
        <f>Raw_Data!W2072</f>
        <v>991860</v>
      </c>
      <c r="X2072" s="15">
        <f>Raw_Data!X2072</f>
        <v>3725293</v>
      </c>
      <c r="Y2072" s="15">
        <f>Raw_Data!Y2072</f>
        <v>2733433</v>
      </c>
      <c r="Z2072" s="15">
        <f>Raw_Data!Z2072</f>
        <v>7407</v>
      </c>
      <c r="AA2072" s="15">
        <f>Raw_Data!AA2072</f>
        <v>4.9080000000000004</v>
      </c>
      <c r="AB2072" s="15">
        <f>Raw_Data!AB2072</f>
        <v>36</v>
      </c>
      <c r="AC2072" s="19" t="str">
        <f>IF(Raw_Data!G2072="","Yes","No")</f>
        <v>No</v>
      </c>
      <c r="AD2072" s="19" t="str">
        <f>IF(Raw_Data!L2072="","Yes","No")</f>
        <v>No</v>
      </c>
      <c r="AE2072" s="19" t="str">
        <f>IF(Raw_Data!T2072="","Imputed",IF(Raw_Data!T2072&gt;INDEX(Cleaning_Reference!$F$6:$F$13,MATCH(D2072,Cleaning_Reference!$A$6:$A$13,0)),"Capped","Original"))</f>
        <v>Original</v>
      </c>
      <c r="AF2072" s="21">
        <f t="shared" si="32"/>
        <v>36.35</v>
      </c>
    </row>
    <row r="2073" spans="1:32" ht="15" customHeight="1" x14ac:dyDescent="0.3">
      <c r="A2073" s="20" t="str">
        <f>Raw_Data!A2073</f>
        <v>SF12072</v>
      </c>
      <c r="B2073" s="15" t="str">
        <f>Raw_Data!B2073</f>
        <v>Madhya Pradesh</v>
      </c>
      <c r="C2073" s="15" t="str">
        <f>Raw_Data!C2073</f>
        <v>Raichur</v>
      </c>
      <c r="D2073" s="15" t="str">
        <f>Raw_Data!D2073</f>
        <v>Wheat</v>
      </c>
      <c r="E2073" s="15" t="str">
        <f>Raw_Data!E2073</f>
        <v>Rabi</v>
      </c>
      <c r="F2073" s="15">
        <f>Raw_Data!F2073</f>
        <v>7.87</v>
      </c>
      <c r="G2073" s="18">
        <f>IF(Raw_Data!G2073="",ROUND(AVERAGEIFS(Raw_Data!$G$2:$G$4001,Raw_Data!$E$2:$E$4001,E2073),1),Raw_Data!G2073)</f>
        <v>202.2</v>
      </c>
      <c r="H2073" s="15">
        <f>Raw_Data!H2073</f>
        <v>24.9</v>
      </c>
      <c r="I2073" s="15">
        <f>Raw_Data!I2073</f>
        <v>46.5</v>
      </c>
      <c r="J2073" s="15">
        <f>Raw_Data!J2073</f>
        <v>8.4</v>
      </c>
      <c r="K2073" s="15">
        <f>Raw_Data!K2073</f>
        <v>6.76</v>
      </c>
      <c r="L2073" s="18">
        <f>IF(Raw_Data!L2073="",ROUND(AVERAGEIFS(Raw_Data!$L$2:$L$4001,Raw_Data!$E$2:$E$4001,E2073),1),Raw_Data!L2073)</f>
        <v>24.2</v>
      </c>
      <c r="M2073" s="15">
        <f>Raw_Data!M2073</f>
        <v>187.4</v>
      </c>
      <c r="N2073" s="15">
        <f>Raw_Data!N2073</f>
        <v>72.099999999999994</v>
      </c>
      <c r="O2073" s="15">
        <f>Raw_Data!O2073</f>
        <v>83.9</v>
      </c>
      <c r="P2073" s="15" t="str">
        <f>Raw_Data!P2073</f>
        <v>Flood</v>
      </c>
      <c r="Q2073" s="15">
        <f>Raw_Data!Q2073</f>
        <v>254.8</v>
      </c>
      <c r="R2073" s="15">
        <f>Raw_Data!R2073</f>
        <v>6.72</v>
      </c>
      <c r="S2073" s="15">
        <f>Raw_Data!S2073</f>
        <v>0.78</v>
      </c>
      <c r="T2073" s="18">
        <f>IF(Raw_Data!T2073="",ROUND(AVERAGEIFS(Raw_Data!$T$2:$T$4001,Raw_Data!$E$2:$E$4001,E2073,Raw_Data!$D$2:$D$4001,D2073),2),IF(Raw_Data!T2073&gt;INDEX(Cleaning_Reference!$F$6:$F$13,MATCH(D2073,Cleaning_Reference!$A$6:$A$13,0)),INDEX(Cleaning_Reference!$F$6:$F$13,MATCH(D2073,Cleaning_Reference!$A$6:$A$13,0)),Raw_Data!T2073))</f>
        <v>2.96</v>
      </c>
      <c r="U2073" s="15">
        <f>Raw_Data!U2073</f>
        <v>23.3</v>
      </c>
      <c r="V2073" s="15">
        <f>Raw_Data!V2073</f>
        <v>21722</v>
      </c>
      <c r="W2073" s="15">
        <f>Raw_Data!W2073</f>
        <v>558336</v>
      </c>
      <c r="X2073" s="15">
        <f>Raw_Data!X2073</f>
        <v>506123</v>
      </c>
      <c r="Y2073" s="15">
        <f>Raw_Data!Y2073</f>
        <v>-52213</v>
      </c>
      <c r="Z2073" s="15">
        <f>Raw_Data!Z2073</f>
        <v>5549</v>
      </c>
      <c r="AA2073" s="15">
        <f>Raw_Data!AA2073</f>
        <v>4.1989999999999998</v>
      </c>
      <c r="AB2073" s="15">
        <f>Raw_Data!AB2073</f>
        <v>42.1</v>
      </c>
      <c r="AC2073" s="19" t="str">
        <f>IF(Raw_Data!G2073="","Yes","No")</f>
        <v>No</v>
      </c>
      <c r="AD2073" s="19" t="str">
        <f>IF(Raw_Data!L2073="","Yes","No")</f>
        <v>No</v>
      </c>
      <c r="AE2073" s="19" t="str">
        <f>IF(Raw_Data!T2073="","Imputed",IF(Raw_Data!T2073&gt;INDEX(Cleaning_Reference!$F$6:$F$13,MATCH(D2073,Cleaning_Reference!$A$6:$A$13,0)),"Capped","Original"))</f>
        <v>Original</v>
      </c>
      <c r="AF2073" s="21">
        <f t="shared" si="32"/>
        <v>23.3</v>
      </c>
    </row>
    <row r="2074" spans="1:32" ht="15" customHeight="1" x14ac:dyDescent="0.3">
      <c r="A2074" s="20" t="str">
        <f>Raw_Data!A2074</f>
        <v>SF12073</v>
      </c>
      <c r="B2074" s="15" t="str">
        <f>Raw_Data!B2074</f>
        <v>Tamil Nadu</v>
      </c>
      <c r="C2074" s="15" t="str">
        <f>Raw_Data!C2074</f>
        <v>Rajkot</v>
      </c>
      <c r="D2074" s="15" t="str">
        <f>Raw_Data!D2074</f>
        <v>Groundnut</v>
      </c>
      <c r="E2074" s="15" t="str">
        <f>Raw_Data!E2074</f>
        <v>Zaid</v>
      </c>
      <c r="F2074" s="15">
        <f>Raw_Data!F2074</f>
        <v>1.88</v>
      </c>
      <c r="G2074" s="18">
        <f>IF(Raw_Data!G2074="",ROUND(AVERAGEIFS(Raw_Data!$G$2:$G$4001,Raw_Data!$E$2:$E$4001,E2074),1),Raw_Data!G2074)</f>
        <v>96.9</v>
      </c>
      <c r="H2074" s="15">
        <f>Raw_Data!H2074</f>
        <v>33.799999999999997</v>
      </c>
      <c r="I2074" s="15">
        <f>Raw_Data!I2074</f>
        <v>57.9</v>
      </c>
      <c r="J2074" s="15">
        <f>Raw_Data!J2074</f>
        <v>7.8</v>
      </c>
      <c r="K2074" s="15">
        <f>Raw_Data!K2074</f>
        <v>6.37</v>
      </c>
      <c r="L2074" s="18">
        <f>IF(Raw_Data!L2074="",ROUND(AVERAGEIFS(Raw_Data!$L$2:$L$4001,Raw_Data!$E$2:$E$4001,E2074),1),Raw_Data!L2074)</f>
        <v>17.100000000000001</v>
      </c>
      <c r="M2074" s="15">
        <f>Raw_Data!M2074</f>
        <v>102.6</v>
      </c>
      <c r="N2074" s="15">
        <f>Raw_Data!N2074</f>
        <v>53.6</v>
      </c>
      <c r="O2074" s="15">
        <f>Raw_Data!O2074</f>
        <v>105.7</v>
      </c>
      <c r="P2074" s="15" t="str">
        <f>Raw_Data!P2074</f>
        <v>Flood</v>
      </c>
      <c r="Q2074" s="15">
        <f>Raw_Data!Q2074</f>
        <v>239.7</v>
      </c>
      <c r="R2074" s="15">
        <f>Raw_Data!R2074</f>
        <v>1.86</v>
      </c>
      <c r="S2074" s="15">
        <f>Raw_Data!S2074</f>
        <v>0.87</v>
      </c>
      <c r="T2074" s="18">
        <f>IF(Raw_Data!T2074="",ROUND(AVERAGEIFS(Raw_Data!$T$2:$T$4001,Raw_Data!$E$2:$E$4001,E2074,Raw_Data!$D$2:$D$4001,D2074),2),IF(Raw_Data!T2074&gt;INDEX(Cleaning_Reference!$F$6:$F$13,MATCH(D2074,Cleaning_Reference!$A$6:$A$13,0)),INDEX(Cleaning_Reference!$F$6:$F$13,MATCH(D2074,Cleaning_Reference!$A$6:$A$13,0)),Raw_Data!T2074))</f>
        <v>1.04</v>
      </c>
      <c r="U2074" s="15">
        <f>Raw_Data!U2074</f>
        <v>1.96</v>
      </c>
      <c r="V2074" s="15">
        <f>Raw_Data!V2074</f>
        <v>61362</v>
      </c>
      <c r="W2074" s="15">
        <f>Raw_Data!W2074</f>
        <v>94239</v>
      </c>
      <c r="X2074" s="15">
        <f>Raw_Data!X2074</f>
        <v>120270</v>
      </c>
      <c r="Y2074" s="15">
        <f>Raw_Data!Y2074</f>
        <v>26031</v>
      </c>
      <c r="Z2074" s="15">
        <f>Raw_Data!Z2074</f>
        <v>1246</v>
      </c>
      <c r="AA2074" s="15">
        <f>Raw_Data!AA2074</f>
        <v>1.573</v>
      </c>
      <c r="AB2074" s="15">
        <f>Raw_Data!AB2074</f>
        <v>45.9</v>
      </c>
      <c r="AC2074" s="19" t="str">
        <f>IF(Raw_Data!G2074="","Yes","No")</f>
        <v>No</v>
      </c>
      <c r="AD2074" s="19" t="str">
        <f>IF(Raw_Data!L2074="","Yes","No")</f>
        <v>No</v>
      </c>
      <c r="AE2074" s="19" t="str">
        <f>IF(Raw_Data!T2074="","Imputed",IF(Raw_Data!T2074&gt;INDEX(Cleaning_Reference!$F$6:$F$13,MATCH(D2074,Cleaning_Reference!$A$6:$A$13,0)),"Capped","Original"))</f>
        <v>Original</v>
      </c>
      <c r="AF2074" s="21">
        <f t="shared" si="32"/>
        <v>1.96</v>
      </c>
    </row>
    <row r="2075" spans="1:32" ht="15" customHeight="1" x14ac:dyDescent="0.3">
      <c r="A2075" s="20" t="str">
        <f>Raw_Data!A2075</f>
        <v>SF12074</v>
      </c>
      <c r="B2075" s="15" t="str">
        <f>Raw_Data!B2075</f>
        <v>Gujarat</v>
      </c>
      <c r="C2075" s="15" t="str">
        <f>Raw_Data!C2075</f>
        <v>Erode</v>
      </c>
      <c r="D2075" s="15" t="str">
        <f>Raw_Data!D2075</f>
        <v>Cotton</v>
      </c>
      <c r="E2075" s="15" t="str">
        <f>Raw_Data!E2075</f>
        <v>Rabi</v>
      </c>
      <c r="F2075" s="15">
        <f>Raw_Data!F2075</f>
        <v>10.87</v>
      </c>
      <c r="G2075" s="18">
        <f>IF(Raw_Data!G2075="",ROUND(AVERAGEIFS(Raw_Data!$G$2:$G$4001,Raw_Data!$E$2:$E$4001,E2075),1),Raw_Data!G2075)</f>
        <v>603.5</v>
      </c>
      <c r="H2075" s="15">
        <f>Raw_Data!H2075</f>
        <v>24.9</v>
      </c>
      <c r="I2075" s="15">
        <f>Raw_Data!I2075</f>
        <v>52</v>
      </c>
      <c r="J2075" s="15">
        <f>Raw_Data!J2075</f>
        <v>8.9</v>
      </c>
      <c r="K2075" s="15">
        <f>Raw_Data!K2075</f>
        <v>6.04</v>
      </c>
      <c r="L2075" s="18">
        <f>IF(Raw_Data!L2075="",ROUND(AVERAGEIFS(Raw_Data!$L$2:$L$4001,Raw_Data!$E$2:$E$4001,E2075),1),Raw_Data!L2075)</f>
        <v>19.899999999999999</v>
      </c>
      <c r="M2075" s="15">
        <f>Raw_Data!M2075</f>
        <v>156.6</v>
      </c>
      <c r="N2075" s="15">
        <f>Raw_Data!N2075</f>
        <v>33.6</v>
      </c>
      <c r="O2075" s="15">
        <f>Raw_Data!O2075</f>
        <v>97.8</v>
      </c>
      <c r="P2075" s="15" t="str">
        <f>Raw_Data!P2075</f>
        <v>Flood</v>
      </c>
      <c r="Q2075" s="15">
        <f>Raw_Data!Q2075</f>
        <v>292.39999999999998</v>
      </c>
      <c r="R2075" s="15">
        <f>Raw_Data!R2075</f>
        <v>6.49</v>
      </c>
      <c r="S2075" s="15">
        <f>Raw_Data!S2075</f>
        <v>0.74</v>
      </c>
      <c r="T2075" s="18">
        <f>IF(Raw_Data!T2075="",ROUND(AVERAGEIFS(Raw_Data!$T$2:$T$4001,Raw_Data!$E$2:$E$4001,E2075,Raw_Data!$D$2:$D$4001,D2075),2),IF(Raw_Data!T2075&gt;INDEX(Cleaning_Reference!$F$6:$F$13,MATCH(D2075,Cleaning_Reference!$A$6:$A$13,0)),INDEX(Cleaning_Reference!$F$6:$F$13,MATCH(D2075,Cleaning_Reference!$A$6:$A$13,0)),Raw_Data!T2075))</f>
        <v>1.1599999999999999</v>
      </c>
      <c r="U2075" s="15">
        <f>Raw_Data!U2075</f>
        <v>12.61</v>
      </c>
      <c r="V2075" s="15">
        <f>Raw_Data!V2075</f>
        <v>60066</v>
      </c>
      <c r="W2075" s="15">
        <f>Raw_Data!W2075</f>
        <v>872177</v>
      </c>
      <c r="X2075" s="15">
        <f>Raw_Data!X2075</f>
        <v>757432</v>
      </c>
      <c r="Y2075" s="15">
        <f>Raw_Data!Y2075</f>
        <v>-114745</v>
      </c>
      <c r="Z2075" s="15">
        <f>Raw_Data!Z2075</f>
        <v>10534</v>
      </c>
      <c r="AA2075" s="15">
        <f>Raw_Data!AA2075</f>
        <v>1.1970000000000001</v>
      </c>
      <c r="AB2075" s="15">
        <f>Raw_Data!AB2075</f>
        <v>41.2</v>
      </c>
      <c r="AC2075" s="19" t="str">
        <f>IF(Raw_Data!G2075="","Yes","No")</f>
        <v>No</v>
      </c>
      <c r="AD2075" s="19" t="str">
        <f>IF(Raw_Data!L2075="","Yes","No")</f>
        <v>No</v>
      </c>
      <c r="AE2075" s="19" t="str">
        <f>IF(Raw_Data!T2075="","Imputed",IF(Raw_Data!T2075&gt;INDEX(Cleaning_Reference!$F$6:$F$13,MATCH(D2075,Cleaning_Reference!$A$6:$A$13,0)),"Capped","Original"))</f>
        <v>Original</v>
      </c>
      <c r="AF2075" s="21">
        <f t="shared" si="32"/>
        <v>12.61</v>
      </c>
    </row>
    <row r="2076" spans="1:32" ht="15" customHeight="1" x14ac:dyDescent="0.3">
      <c r="A2076" s="20" t="str">
        <f>Raw_Data!A2076</f>
        <v>SF12075</v>
      </c>
      <c r="B2076" s="15" t="str">
        <f>Raw_Data!B2076</f>
        <v>Tamil Nadu</v>
      </c>
      <c r="C2076" s="15" t="str">
        <f>Raw_Data!C2076</f>
        <v>Krishna</v>
      </c>
      <c r="D2076" s="15" t="str">
        <f>Raw_Data!D2076</f>
        <v>Chilli</v>
      </c>
      <c r="E2076" s="15" t="str">
        <f>Raw_Data!E2076</f>
        <v>Kharif</v>
      </c>
      <c r="F2076" s="15">
        <f>Raw_Data!F2076</f>
        <v>11.03</v>
      </c>
      <c r="G2076" s="18">
        <f>IF(Raw_Data!G2076="",ROUND(AVERAGEIFS(Raw_Data!$G$2:$G$4001,Raw_Data!$E$2:$E$4001,E2076),1),Raw_Data!G2076)</f>
        <v>861.1</v>
      </c>
      <c r="H2076" s="15">
        <f>Raw_Data!H2076</f>
        <v>33.1</v>
      </c>
      <c r="I2076" s="15">
        <f>Raw_Data!I2076</f>
        <v>64.2</v>
      </c>
      <c r="J2076" s="15">
        <f>Raw_Data!J2076</f>
        <v>7.2</v>
      </c>
      <c r="K2076" s="15">
        <f>Raw_Data!K2076</f>
        <v>6.46</v>
      </c>
      <c r="L2076" s="18">
        <f>IF(Raw_Data!L2076="",ROUND(AVERAGEIFS(Raw_Data!$L$2:$L$4001,Raw_Data!$E$2:$E$4001,E2076),1),Raw_Data!L2076)</f>
        <v>31.8</v>
      </c>
      <c r="M2076" s="15">
        <f>Raw_Data!M2076</f>
        <v>92.2</v>
      </c>
      <c r="N2076" s="15">
        <f>Raw_Data!N2076</f>
        <v>53.7</v>
      </c>
      <c r="O2076" s="15">
        <f>Raw_Data!O2076</f>
        <v>114.1</v>
      </c>
      <c r="P2076" s="15" t="str">
        <f>Raw_Data!P2076</f>
        <v>Sprinkler</v>
      </c>
      <c r="Q2076" s="15">
        <f>Raw_Data!Q2076</f>
        <v>165.9</v>
      </c>
      <c r="R2076" s="15">
        <f>Raw_Data!R2076</f>
        <v>2.65</v>
      </c>
      <c r="S2076" s="15">
        <f>Raw_Data!S2076</f>
        <v>0.75</v>
      </c>
      <c r="T2076" s="18">
        <f>IF(Raw_Data!T2076="",ROUND(AVERAGEIFS(Raw_Data!$T$2:$T$4001,Raw_Data!$E$2:$E$4001,E2076,Raw_Data!$D$2:$D$4001,D2076),2),IF(Raw_Data!T2076&gt;INDEX(Cleaning_Reference!$F$6:$F$13,MATCH(D2076,Cleaning_Reference!$A$6:$A$13,0)),INDEX(Cleaning_Reference!$F$6:$F$13,MATCH(D2076,Cleaning_Reference!$A$6:$A$13,0)),Raw_Data!T2076))</f>
        <v>2.17</v>
      </c>
      <c r="U2076" s="15">
        <f>Raw_Data!U2076</f>
        <v>23.94</v>
      </c>
      <c r="V2076" s="15">
        <f>Raw_Data!V2076</f>
        <v>102606</v>
      </c>
      <c r="W2076" s="15">
        <f>Raw_Data!W2076</f>
        <v>697716</v>
      </c>
      <c r="X2076" s="15">
        <f>Raw_Data!X2076</f>
        <v>2456388</v>
      </c>
      <c r="Y2076" s="15">
        <f>Raw_Data!Y2076</f>
        <v>1758672</v>
      </c>
      <c r="Z2076" s="15">
        <f>Raw_Data!Z2076</f>
        <v>7226</v>
      </c>
      <c r="AA2076" s="15">
        <f>Raw_Data!AA2076</f>
        <v>3.3130000000000002</v>
      </c>
      <c r="AB2076" s="15">
        <f>Raw_Data!AB2076</f>
        <v>65.900000000000006</v>
      </c>
      <c r="AC2076" s="19" t="str">
        <f>IF(Raw_Data!G2076="","Yes","No")</f>
        <v>No</v>
      </c>
      <c r="AD2076" s="19" t="str">
        <f>IF(Raw_Data!L2076="","Yes","No")</f>
        <v>No</v>
      </c>
      <c r="AE2076" s="19" t="str">
        <f>IF(Raw_Data!T2076="","Imputed",IF(Raw_Data!T2076&gt;INDEX(Cleaning_Reference!$F$6:$F$13,MATCH(D2076,Cleaning_Reference!$A$6:$A$13,0)),"Capped","Original"))</f>
        <v>Original</v>
      </c>
      <c r="AF2076" s="21">
        <f t="shared" si="32"/>
        <v>23.94</v>
      </c>
    </row>
    <row r="2077" spans="1:32" ht="15" customHeight="1" x14ac:dyDescent="0.3">
      <c r="A2077" s="20" t="str">
        <f>Raw_Data!A2077</f>
        <v>SF12076</v>
      </c>
      <c r="B2077" s="15" t="str">
        <f>Raw_Data!B2077</f>
        <v>Andhra Pradesh</v>
      </c>
      <c r="C2077" s="15" t="str">
        <f>Raw_Data!C2077</f>
        <v>Erode</v>
      </c>
      <c r="D2077" s="15" t="str">
        <f>Raw_Data!D2077</f>
        <v>Rice</v>
      </c>
      <c r="E2077" s="15" t="str">
        <f>Raw_Data!E2077</f>
        <v>Zaid</v>
      </c>
      <c r="F2077" s="15">
        <f>Raw_Data!F2077</f>
        <v>9.6</v>
      </c>
      <c r="G2077" s="18">
        <f>IF(Raw_Data!G2077="",ROUND(AVERAGEIFS(Raw_Data!$G$2:$G$4001,Raw_Data!$E$2:$E$4001,E2077),1),Raw_Data!G2077)</f>
        <v>263.60000000000002</v>
      </c>
      <c r="H2077" s="15">
        <f>Raw_Data!H2077</f>
        <v>30.3</v>
      </c>
      <c r="I2077" s="15">
        <f>Raw_Data!I2077</f>
        <v>50.3</v>
      </c>
      <c r="J2077" s="15">
        <f>Raw_Data!J2077</f>
        <v>7.2</v>
      </c>
      <c r="K2077" s="15">
        <f>Raw_Data!K2077</f>
        <v>6.89</v>
      </c>
      <c r="L2077" s="18">
        <f>IF(Raw_Data!L2077="",ROUND(AVERAGEIFS(Raw_Data!$L$2:$L$4001,Raw_Data!$E$2:$E$4001,E2077),1),Raw_Data!L2077)</f>
        <v>24.8</v>
      </c>
      <c r="M2077" s="15">
        <f>Raw_Data!M2077</f>
        <v>115.2</v>
      </c>
      <c r="N2077" s="15">
        <f>Raw_Data!N2077</f>
        <v>63.1</v>
      </c>
      <c r="O2077" s="15">
        <f>Raw_Data!O2077</f>
        <v>133.69999999999999</v>
      </c>
      <c r="P2077" s="15" t="str">
        <f>Raw_Data!P2077</f>
        <v>Sprinkler</v>
      </c>
      <c r="Q2077" s="15">
        <f>Raw_Data!Q2077</f>
        <v>246.7</v>
      </c>
      <c r="R2077" s="15">
        <f>Raw_Data!R2077</f>
        <v>4.08</v>
      </c>
      <c r="S2077" s="15">
        <f>Raw_Data!S2077</f>
        <v>0.9</v>
      </c>
      <c r="T2077" s="18">
        <f>IF(Raw_Data!T2077="",ROUND(AVERAGEIFS(Raw_Data!$T$2:$T$4001,Raw_Data!$E$2:$E$4001,E2077,Raw_Data!$D$2:$D$4001,D2077),2),IF(Raw_Data!T2077&gt;INDEX(Cleaning_Reference!$F$6:$F$13,MATCH(D2077,Cleaning_Reference!$A$6:$A$13,0)),INDEX(Cleaning_Reference!$F$6:$F$13,MATCH(D2077,Cleaning_Reference!$A$6:$A$13,0)),Raw_Data!T2077))</f>
        <v>3.11</v>
      </c>
      <c r="U2077" s="15">
        <f>Raw_Data!U2077</f>
        <v>29.86</v>
      </c>
      <c r="V2077" s="15">
        <f>Raw_Data!V2077</f>
        <v>19831</v>
      </c>
      <c r="W2077" s="15">
        <f>Raw_Data!W2077</f>
        <v>572678</v>
      </c>
      <c r="X2077" s="15">
        <f>Raw_Data!X2077</f>
        <v>592154</v>
      </c>
      <c r="Y2077" s="15">
        <f>Raw_Data!Y2077</f>
        <v>19476</v>
      </c>
      <c r="Z2077" s="15">
        <f>Raw_Data!Z2077</f>
        <v>15028</v>
      </c>
      <c r="AA2077" s="15">
        <f>Raw_Data!AA2077</f>
        <v>1.9870000000000001</v>
      </c>
      <c r="AB2077" s="15">
        <f>Raw_Data!AB2077</f>
        <v>35</v>
      </c>
      <c r="AC2077" s="19" t="str">
        <f>IF(Raw_Data!G2077="","Yes","No")</f>
        <v>No</v>
      </c>
      <c r="AD2077" s="19" t="str">
        <f>IF(Raw_Data!L2077="","Yes","No")</f>
        <v>No</v>
      </c>
      <c r="AE2077" s="19" t="str">
        <f>IF(Raw_Data!T2077="","Imputed",IF(Raw_Data!T2077&gt;INDEX(Cleaning_Reference!$F$6:$F$13,MATCH(D2077,Cleaning_Reference!$A$6:$A$13,0)),"Capped","Original"))</f>
        <v>Original</v>
      </c>
      <c r="AF2077" s="21">
        <f t="shared" si="32"/>
        <v>29.86</v>
      </c>
    </row>
    <row r="2078" spans="1:32" ht="15" customHeight="1" x14ac:dyDescent="0.3">
      <c r="A2078" s="20" t="str">
        <f>Raw_Data!A2078</f>
        <v>SF12077</v>
      </c>
      <c r="B2078" s="15" t="str">
        <f>Raw_Data!B2078</f>
        <v>Gujarat</v>
      </c>
      <c r="C2078" s="15" t="str">
        <f>Raw_Data!C2078</f>
        <v>Ludhiana</v>
      </c>
      <c r="D2078" s="15" t="str">
        <f>Raw_Data!D2078</f>
        <v>Wheat</v>
      </c>
      <c r="E2078" s="15" t="str">
        <f>Raw_Data!E2078</f>
        <v>Rabi</v>
      </c>
      <c r="F2078" s="15">
        <f>Raw_Data!F2078</f>
        <v>14.63</v>
      </c>
      <c r="G2078" s="18">
        <f>IF(Raw_Data!G2078="",ROUND(AVERAGEIFS(Raw_Data!$G$2:$G$4001,Raw_Data!$E$2:$E$4001,E2078),1),Raw_Data!G2078)</f>
        <v>110.2</v>
      </c>
      <c r="H2078" s="15">
        <f>Raw_Data!H2078</f>
        <v>23.8</v>
      </c>
      <c r="I2078" s="15">
        <f>Raw_Data!I2078</f>
        <v>57.9</v>
      </c>
      <c r="J2078" s="15">
        <f>Raw_Data!J2078</f>
        <v>8</v>
      </c>
      <c r="K2078" s="15">
        <f>Raw_Data!K2078</f>
        <v>6.39</v>
      </c>
      <c r="L2078" s="18">
        <f>IF(Raw_Data!L2078="",ROUND(AVERAGEIFS(Raw_Data!$L$2:$L$4001,Raw_Data!$E$2:$E$4001,E2078),1),Raw_Data!L2078)</f>
        <v>15.9</v>
      </c>
      <c r="M2078" s="15">
        <f>Raw_Data!M2078</f>
        <v>103.6</v>
      </c>
      <c r="N2078" s="15">
        <f>Raw_Data!N2078</f>
        <v>61.2</v>
      </c>
      <c r="O2078" s="15">
        <f>Raw_Data!O2078</f>
        <v>42.6</v>
      </c>
      <c r="P2078" s="15" t="str">
        <f>Raw_Data!P2078</f>
        <v>Sprinkler</v>
      </c>
      <c r="Q2078" s="15">
        <f>Raw_Data!Q2078</f>
        <v>97.1</v>
      </c>
      <c r="R2078" s="15">
        <f>Raw_Data!R2078</f>
        <v>2.04</v>
      </c>
      <c r="S2078" s="15">
        <f>Raw_Data!S2078</f>
        <v>0.99</v>
      </c>
      <c r="T2078" s="18">
        <f>IF(Raw_Data!T2078="",ROUND(AVERAGEIFS(Raw_Data!$T$2:$T$4001,Raw_Data!$E$2:$E$4001,E2078,Raw_Data!$D$2:$D$4001,D2078),2),IF(Raw_Data!T2078&gt;INDEX(Cleaning_Reference!$F$6:$F$13,MATCH(D2078,Cleaning_Reference!$A$6:$A$13,0)),INDEX(Cleaning_Reference!$F$6:$F$13,MATCH(D2078,Cleaning_Reference!$A$6:$A$13,0)),Raw_Data!T2078))</f>
        <v>2.09</v>
      </c>
      <c r="U2078" s="15">
        <f>Raw_Data!U2078</f>
        <v>30.58</v>
      </c>
      <c r="V2078" s="15">
        <f>Raw_Data!V2078</f>
        <v>28128</v>
      </c>
      <c r="W2078" s="15">
        <f>Raw_Data!W2078</f>
        <v>950329</v>
      </c>
      <c r="X2078" s="15">
        <f>Raw_Data!X2078</f>
        <v>860154</v>
      </c>
      <c r="Y2078" s="15">
        <f>Raw_Data!Y2078</f>
        <v>-90175</v>
      </c>
      <c r="Z2078" s="15">
        <f>Raw_Data!Z2078</f>
        <v>6682</v>
      </c>
      <c r="AA2078" s="15">
        <f>Raw_Data!AA2078</f>
        <v>4.5759999999999996</v>
      </c>
      <c r="AB2078" s="15">
        <f>Raw_Data!AB2078</f>
        <v>34.1</v>
      </c>
      <c r="AC2078" s="19" t="str">
        <f>IF(Raw_Data!G2078="","Yes","No")</f>
        <v>No</v>
      </c>
      <c r="AD2078" s="19" t="str">
        <f>IF(Raw_Data!L2078="","Yes","No")</f>
        <v>No</v>
      </c>
      <c r="AE2078" s="19" t="str">
        <f>IF(Raw_Data!T2078="","Imputed",IF(Raw_Data!T2078&gt;INDEX(Cleaning_Reference!$F$6:$F$13,MATCH(D2078,Cleaning_Reference!$A$6:$A$13,0)),"Capped","Original"))</f>
        <v>Original</v>
      </c>
      <c r="AF2078" s="21">
        <f t="shared" si="32"/>
        <v>30.58</v>
      </c>
    </row>
    <row r="2079" spans="1:32" ht="15" customHeight="1" x14ac:dyDescent="0.3">
      <c r="A2079" s="20" t="str">
        <f>Raw_Data!A2079</f>
        <v>SF12078</v>
      </c>
      <c r="B2079" s="15" t="str">
        <f>Raw_Data!B2079</f>
        <v>Andhra Pradesh</v>
      </c>
      <c r="C2079" s="15" t="str">
        <f>Raw_Data!C2079</f>
        <v>Indore</v>
      </c>
      <c r="D2079" s="15" t="str">
        <f>Raw_Data!D2079</f>
        <v>Wheat</v>
      </c>
      <c r="E2079" s="15" t="str">
        <f>Raw_Data!E2079</f>
        <v>Rabi</v>
      </c>
      <c r="F2079" s="15">
        <f>Raw_Data!F2079</f>
        <v>14.92</v>
      </c>
      <c r="G2079" s="18">
        <f>IF(Raw_Data!G2079="",ROUND(AVERAGEIFS(Raw_Data!$G$2:$G$4001,Raw_Data!$E$2:$E$4001,E2079),1),Raw_Data!G2079)</f>
        <v>197.7</v>
      </c>
      <c r="H2079" s="15">
        <f>Raw_Data!H2079</f>
        <v>24.1</v>
      </c>
      <c r="I2079" s="15">
        <f>Raw_Data!I2079</f>
        <v>54.2</v>
      </c>
      <c r="J2079" s="15">
        <f>Raw_Data!J2079</f>
        <v>8</v>
      </c>
      <c r="K2079" s="15">
        <f>Raw_Data!K2079</f>
        <v>7.74</v>
      </c>
      <c r="L2079" s="18">
        <f>IF(Raw_Data!L2079="",ROUND(AVERAGEIFS(Raw_Data!$L$2:$L$4001,Raw_Data!$E$2:$E$4001,E2079),1),Raw_Data!L2079)</f>
        <v>37.200000000000003</v>
      </c>
      <c r="M2079" s="15">
        <f>Raw_Data!M2079</f>
        <v>111</v>
      </c>
      <c r="N2079" s="15">
        <f>Raw_Data!N2079</f>
        <v>81.3</v>
      </c>
      <c r="O2079" s="15">
        <f>Raw_Data!O2079</f>
        <v>97.1</v>
      </c>
      <c r="P2079" s="15" t="str">
        <f>Raw_Data!P2079</f>
        <v>Flood</v>
      </c>
      <c r="Q2079" s="15">
        <f>Raw_Data!Q2079</f>
        <v>247.6</v>
      </c>
      <c r="R2079" s="15">
        <f>Raw_Data!R2079</f>
        <v>1.83</v>
      </c>
      <c r="S2079" s="15">
        <f>Raw_Data!S2079</f>
        <v>0.79</v>
      </c>
      <c r="T2079" s="18">
        <f>IF(Raw_Data!T2079="",ROUND(AVERAGEIFS(Raw_Data!$T$2:$T$4001,Raw_Data!$E$2:$E$4001,E2079,Raw_Data!$D$2:$D$4001,D2079),2),IF(Raw_Data!T2079&gt;INDEX(Cleaning_Reference!$F$6:$F$13,MATCH(D2079,Cleaning_Reference!$A$6:$A$13,0)),INDEX(Cleaning_Reference!$F$6:$F$13,MATCH(D2079,Cleaning_Reference!$A$6:$A$13,0)),Raw_Data!T2079))</f>
        <v>0.63</v>
      </c>
      <c r="U2079" s="15">
        <f>Raw_Data!U2079</f>
        <v>9.4</v>
      </c>
      <c r="V2079" s="15">
        <f>Raw_Data!V2079</f>
        <v>23147</v>
      </c>
      <c r="W2079" s="15">
        <f>Raw_Data!W2079</f>
        <v>866531</v>
      </c>
      <c r="X2079" s="15">
        <f>Raw_Data!X2079</f>
        <v>217582</v>
      </c>
      <c r="Y2079" s="15">
        <f>Raw_Data!Y2079</f>
        <v>-648949</v>
      </c>
      <c r="Z2079" s="15">
        <f>Raw_Data!Z2079</f>
        <v>10040</v>
      </c>
      <c r="AA2079" s="15">
        <f>Raw_Data!AA2079</f>
        <v>0.93600000000000005</v>
      </c>
      <c r="AB2079" s="15">
        <f>Raw_Data!AB2079</f>
        <v>42.1</v>
      </c>
      <c r="AC2079" s="19" t="str">
        <f>IF(Raw_Data!G2079="","Yes","No")</f>
        <v>No</v>
      </c>
      <c r="AD2079" s="19" t="str">
        <f>IF(Raw_Data!L2079="","Yes","No")</f>
        <v>No</v>
      </c>
      <c r="AE2079" s="19" t="str">
        <f>IF(Raw_Data!T2079="","Imputed",IF(Raw_Data!T2079&gt;INDEX(Cleaning_Reference!$F$6:$F$13,MATCH(D2079,Cleaning_Reference!$A$6:$A$13,0)),"Capped","Original"))</f>
        <v>Original</v>
      </c>
      <c r="AF2079" s="21">
        <f t="shared" si="32"/>
        <v>9.4</v>
      </c>
    </row>
    <row r="2080" spans="1:32" ht="15" customHeight="1" x14ac:dyDescent="0.3">
      <c r="A2080" s="20" t="str">
        <f>Raw_Data!A2080</f>
        <v>SF12079</v>
      </c>
      <c r="B2080" s="15" t="str">
        <f>Raw_Data!B2080</f>
        <v>Telangana</v>
      </c>
      <c r="C2080" s="15" t="str">
        <f>Raw_Data!C2080</f>
        <v>Indore</v>
      </c>
      <c r="D2080" s="15" t="str">
        <f>Raw_Data!D2080</f>
        <v>Pulses</v>
      </c>
      <c r="E2080" s="15" t="str">
        <f>Raw_Data!E2080</f>
        <v>Zaid</v>
      </c>
      <c r="F2080" s="15">
        <f>Raw_Data!F2080</f>
        <v>6.19</v>
      </c>
      <c r="G2080" s="18">
        <f>IF(Raw_Data!G2080="",ROUND(AVERAGEIFS(Raw_Data!$G$2:$G$4001,Raw_Data!$E$2:$E$4001,E2080),1),Raw_Data!G2080)</f>
        <v>288.39999999999998</v>
      </c>
      <c r="H2080" s="15">
        <f>Raw_Data!H2080</f>
        <v>33</v>
      </c>
      <c r="I2080" s="15">
        <f>Raw_Data!I2080</f>
        <v>62.9</v>
      </c>
      <c r="J2080" s="15">
        <f>Raw_Data!J2080</f>
        <v>8.6</v>
      </c>
      <c r="K2080" s="15">
        <f>Raw_Data!K2080</f>
        <v>7.4</v>
      </c>
      <c r="L2080" s="18">
        <f>IF(Raw_Data!L2080="",ROUND(AVERAGEIFS(Raw_Data!$L$2:$L$4001,Raw_Data!$E$2:$E$4001,E2080),1),Raw_Data!L2080)</f>
        <v>21.9</v>
      </c>
      <c r="M2080" s="15">
        <f>Raw_Data!M2080</f>
        <v>64.900000000000006</v>
      </c>
      <c r="N2080" s="15">
        <f>Raw_Data!N2080</f>
        <v>64.7</v>
      </c>
      <c r="O2080" s="15">
        <f>Raw_Data!O2080</f>
        <v>90.5</v>
      </c>
      <c r="P2080" s="15" t="str">
        <f>Raw_Data!P2080</f>
        <v>Rainfed</v>
      </c>
      <c r="Q2080" s="15">
        <f>Raw_Data!Q2080</f>
        <v>312.2</v>
      </c>
      <c r="R2080" s="15">
        <f>Raw_Data!R2080</f>
        <v>3.23</v>
      </c>
      <c r="S2080" s="15">
        <f>Raw_Data!S2080</f>
        <v>0.66</v>
      </c>
      <c r="T2080" s="18">
        <f>IF(Raw_Data!T2080="",ROUND(AVERAGEIFS(Raw_Data!$T$2:$T$4001,Raw_Data!$E$2:$E$4001,E2080,Raw_Data!$D$2:$D$4001,D2080),2),IF(Raw_Data!T2080&gt;INDEX(Cleaning_Reference!$F$6:$F$13,MATCH(D2080,Cleaning_Reference!$A$6:$A$13,0)),INDEX(Cleaning_Reference!$F$6:$F$13,MATCH(D2080,Cleaning_Reference!$A$6:$A$13,0)),Raw_Data!T2080))</f>
        <v>0.47</v>
      </c>
      <c r="U2080" s="15">
        <f>Raw_Data!U2080</f>
        <v>2.91</v>
      </c>
      <c r="V2080" s="15">
        <f>Raw_Data!V2080</f>
        <v>72235</v>
      </c>
      <c r="W2080" s="15">
        <f>Raw_Data!W2080</f>
        <v>475149</v>
      </c>
      <c r="X2080" s="15">
        <f>Raw_Data!X2080</f>
        <v>210204</v>
      </c>
      <c r="Y2080" s="15">
        <f>Raw_Data!Y2080</f>
        <v>-264945</v>
      </c>
      <c r="Z2080" s="15">
        <f>Raw_Data!Z2080</f>
        <v>1293</v>
      </c>
      <c r="AA2080" s="15">
        <f>Raw_Data!AA2080</f>
        <v>2.2509999999999999</v>
      </c>
      <c r="AB2080" s="15">
        <f>Raw_Data!AB2080</f>
        <v>54.6</v>
      </c>
      <c r="AC2080" s="19" t="str">
        <f>IF(Raw_Data!G2080="","Yes","No")</f>
        <v>No</v>
      </c>
      <c r="AD2080" s="19" t="str">
        <f>IF(Raw_Data!L2080="","Yes","No")</f>
        <v>No</v>
      </c>
      <c r="AE2080" s="19" t="str">
        <f>IF(Raw_Data!T2080="","Imputed",IF(Raw_Data!T2080&gt;INDEX(Cleaning_Reference!$F$6:$F$13,MATCH(D2080,Cleaning_Reference!$A$6:$A$13,0)),"Capped","Original"))</f>
        <v>Original</v>
      </c>
      <c r="AF2080" s="21">
        <f t="shared" si="32"/>
        <v>2.91</v>
      </c>
    </row>
    <row r="2081" spans="1:32" ht="15" customHeight="1" x14ac:dyDescent="0.3">
      <c r="A2081" s="20" t="str">
        <f>Raw_Data!A2081</f>
        <v>SF12080</v>
      </c>
      <c r="B2081" s="15" t="str">
        <f>Raw_Data!B2081</f>
        <v>Gujarat</v>
      </c>
      <c r="C2081" s="15" t="str">
        <f>Raw_Data!C2081</f>
        <v>Warangal</v>
      </c>
      <c r="D2081" s="15" t="str">
        <f>Raw_Data!D2081</f>
        <v>Maize</v>
      </c>
      <c r="E2081" s="15" t="str">
        <f>Raw_Data!E2081</f>
        <v>Rabi</v>
      </c>
      <c r="F2081" s="15">
        <f>Raw_Data!F2081</f>
        <v>5.23</v>
      </c>
      <c r="G2081" s="18">
        <f>IF(Raw_Data!G2081="",ROUND(AVERAGEIFS(Raw_Data!$G$2:$G$4001,Raw_Data!$E$2:$E$4001,E2081),1),Raw_Data!G2081)</f>
        <v>635.1</v>
      </c>
      <c r="H2081" s="15">
        <f>Raw_Data!H2081</f>
        <v>21.1</v>
      </c>
      <c r="I2081" s="15">
        <f>Raw_Data!I2081</f>
        <v>72.2</v>
      </c>
      <c r="J2081" s="15">
        <f>Raw_Data!J2081</f>
        <v>7.4</v>
      </c>
      <c r="K2081" s="15">
        <f>Raw_Data!K2081</f>
        <v>7.42</v>
      </c>
      <c r="L2081" s="18">
        <f>IF(Raw_Data!L2081="",ROUND(AVERAGEIFS(Raw_Data!$L$2:$L$4001,Raw_Data!$E$2:$E$4001,E2081),1),Raw_Data!L2081)</f>
        <v>22.8</v>
      </c>
      <c r="M2081" s="15">
        <f>Raw_Data!M2081</f>
        <v>131.80000000000001</v>
      </c>
      <c r="N2081" s="15">
        <f>Raw_Data!N2081</f>
        <v>91</v>
      </c>
      <c r="O2081" s="15">
        <f>Raw_Data!O2081</f>
        <v>113.1</v>
      </c>
      <c r="P2081" s="15" t="str">
        <f>Raw_Data!P2081</f>
        <v>Flood</v>
      </c>
      <c r="Q2081" s="15">
        <f>Raw_Data!Q2081</f>
        <v>192.7</v>
      </c>
      <c r="R2081" s="15">
        <f>Raw_Data!R2081</f>
        <v>3.71</v>
      </c>
      <c r="S2081" s="15">
        <f>Raw_Data!S2081</f>
        <v>0.71</v>
      </c>
      <c r="T2081" s="18">
        <f>IF(Raw_Data!T2081="",ROUND(AVERAGEIFS(Raw_Data!$T$2:$T$4001,Raw_Data!$E$2:$E$4001,E2081,Raw_Data!$D$2:$D$4001,D2081),2),IF(Raw_Data!T2081&gt;INDEX(Cleaning_Reference!$F$6:$F$13,MATCH(D2081,Cleaning_Reference!$A$6:$A$13,0)),INDEX(Cleaning_Reference!$F$6:$F$13,MATCH(D2081,Cleaning_Reference!$A$6:$A$13,0)),Raw_Data!T2081))</f>
        <v>2.27</v>
      </c>
      <c r="U2081" s="15">
        <f>Raw_Data!U2081</f>
        <v>11.87</v>
      </c>
      <c r="V2081" s="15">
        <f>Raw_Data!V2081</f>
        <v>20339</v>
      </c>
      <c r="W2081" s="15">
        <f>Raw_Data!W2081</f>
        <v>305218</v>
      </c>
      <c r="X2081" s="15">
        <f>Raw_Data!X2081</f>
        <v>241424</v>
      </c>
      <c r="Y2081" s="15">
        <f>Raw_Data!Y2081</f>
        <v>-63794</v>
      </c>
      <c r="Z2081" s="15">
        <f>Raw_Data!Z2081</f>
        <v>3649</v>
      </c>
      <c r="AA2081" s="15">
        <f>Raw_Data!AA2081</f>
        <v>3.2530000000000001</v>
      </c>
      <c r="AB2081" s="15">
        <f>Raw_Data!AB2081</f>
        <v>54.8</v>
      </c>
      <c r="AC2081" s="19" t="str">
        <f>IF(Raw_Data!G2081="","Yes","No")</f>
        <v>No</v>
      </c>
      <c r="AD2081" s="19" t="str">
        <f>IF(Raw_Data!L2081="","Yes","No")</f>
        <v>No</v>
      </c>
      <c r="AE2081" s="19" t="str">
        <f>IF(Raw_Data!T2081="","Imputed",IF(Raw_Data!T2081&gt;INDEX(Cleaning_Reference!$F$6:$F$13,MATCH(D2081,Cleaning_Reference!$A$6:$A$13,0)),"Capped","Original"))</f>
        <v>Original</v>
      </c>
      <c r="AF2081" s="21">
        <f t="shared" si="32"/>
        <v>11.87</v>
      </c>
    </row>
    <row r="2082" spans="1:32" ht="15" customHeight="1" x14ac:dyDescent="0.3">
      <c r="A2082" s="20" t="str">
        <f>Raw_Data!A2082</f>
        <v>SF12081</v>
      </c>
      <c r="B2082" s="15" t="str">
        <f>Raw_Data!B2082</f>
        <v>Andhra Pradesh</v>
      </c>
      <c r="C2082" s="15" t="str">
        <f>Raw_Data!C2082</f>
        <v>Erode</v>
      </c>
      <c r="D2082" s="15" t="str">
        <f>Raw_Data!D2082</f>
        <v>Sugarcane</v>
      </c>
      <c r="E2082" s="15" t="str">
        <f>Raw_Data!E2082</f>
        <v>Rabi</v>
      </c>
      <c r="F2082" s="15">
        <f>Raw_Data!F2082</f>
        <v>8.74</v>
      </c>
      <c r="G2082" s="18">
        <f>IF(Raw_Data!G2082="",ROUND(AVERAGEIFS(Raw_Data!$G$2:$G$4001,Raw_Data!$E$2:$E$4001,E2082),1),Raw_Data!G2082)</f>
        <v>279.2</v>
      </c>
      <c r="H2082" s="15">
        <f>Raw_Data!H2082</f>
        <v>27.5</v>
      </c>
      <c r="I2082" s="15">
        <f>Raw_Data!I2082</f>
        <v>61</v>
      </c>
      <c r="J2082" s="15">
        <f>Raw_Data!J2082</f>
        <v>9.1</v>
      </c>
      <c r="K2082" s="15">
        <f>Raw_Data!K2082</f>
        <v>7.67</v>
      </c>
      <c r="L2082" s="18">
        <f>IF(Raw_Data!L2082="",ROUND(AVERAGEIFS(Raw_Data!$L$2:$L$4001,Raw_Data!$E$2:$E$4001,E2082),1),Raw_Data!L2082)</f>
        <v>19.5</v>
      </c>
      <c r="M2082" s="15">
        <f>Raw_Data!M2082</f>
        <v>177.7</v>
      </c>
      <c r="N2082" s="15">
        <f>Raw_Data!N2082</f>
        <v>69.7</v>
      </c>
      <c r="O2082" s="15">
        <f>Raw_Data!O2082</f>
        <v>127.9</v>
      </c>
      <c r="P2082" s="15" t="str">
        <f>Raw_Data!P2082</f>
        <v>Rainfed</v>
      </c>
      <c r="Q2082" s="15">
        <f>Raw_Data!Q2082</f>
        <v>222.9</v>
      </c>
      <c r="R2082" s="15">
        <f>Raw_Data!R2082</f>
        <v>5.44</v>
      </c>
      <c r="S2082" s="15">
        <f>Raw_Data!S2082</f>
        <v>0.9</v>
      </c>
      <c r="T2082" s="18">
        <f>IF(Raw_Data!T2082="",ROUND(AVERAGEIFS(Raw_Data!$T$2:$T$4001,Raw_Data!$E$2:$E$4001,E2082,Raw_Data!$D$2:$D$4001,D2082),2),IF(Raw_Data!T2082&gt;INDEX(Cleaning_Reference!$F$6:$F$13,MATCH(D2082,Cleaning_Reference!$A$6:$A$13,0)),INDEX(Cleaning_Reference!$F$6:$F$13,MATCH(D2082,Cleaning_Reference!$A$6:$A$13,0)),Raw_Data!T2082))</f>
        <v>17.2</v>
      </c>
      <c r="U2082" s="15">
        <f>Raw_Data!U2082</f>
        <v>150.33000000000001</v>
      </c>
      <c r="V2082" s="15">
        <f>Raw_Data!V2082</f>
        <v>3210</v>
      </c>
      <c r="W2082" s="15">
        <f>Raw_Data!W2082</f>
        <v>529140</v>
      </c>
      <c r="X2082" s="15">
        <f>Raw_Data!X2082</f>
        <v>482559</v>
      </c>
      <c r="Y2082" s="15">
        <f>Raw_Data!Y2082</f>
        <v>-46581</v>
      </c>
      <c r="Z2082" s="15">
        <f>Raw_Data!Z2082</f>
        <v>9018</v>
      </c>
      <c r="AA2082" s="15">
        <f>Raw_Data!AA2082</f>
        <v>16.670000000000002</v>
      </c>
      <c r="AB2082" s="15">
        <f>Raw_Data!AB2082</f>
        <v>29.9</v>
      </c>
      <c r="AC2082" s="19" t="str">
        <f>IF(Raw_Data!G2082="","Yes","No")</f>
        <v>No</v>
      </c>
      <c r="AD2082" s="19" t="str">
        <f>IF(Raw_Data!L2082="","Yes","No")</f>
        <v>No</v>
      </c>
      <c r="AE2082" s="19" t="str">
        <f>IF(Raw_Data!T2082="","Imputed",IF(Raw_Data!T2082&gt;INDEX(Cleaning_Reference!$F$6:$F$13,MATCH(D2082,Cleaning_Reference!$A$6:$A$13,0)),"Capped","Original"))</f>
        <v>Original</v>
      </c>
      <c r="AF2082" s="21">
        <f t="shared" si="32"/>
        <v>150.33000000000001</v>
      </c>
    </row>
    <row r="2083" spans="1:32" ht="15" customHeight="1" x14ac:dyDescent="0.3">
      <c r="A2083" s="20" t="str">
        <f>Raw_Data!A2083</f>
        <v>SF12082</v>
      </c>
      <c r="B2083" s="15" t="str">
        <f>Raw_Data!B2083</f>
        <v>Punjab</v>
      </c>
      <c r="C2083" s="15" t="str">
        <f>Raw_Data!C2083</f>
        <v>Nalgonda</v>
      </c>
      <c r="D2083" s="15" t="str">
        <f>Raw_Data!D2083</f>
        <v>Sugarcane</v>
      </c>
      <c r="E2083" s="15" t="str">
        <f>Raw_Data!E2083</f>
        <v>Kharif</v>
      </c>
      <c r="F2083" s="15">
        <f>Raw_Data!F2083</f>
        <v>4.47</v>
      </c>
      <c r="G2083" s="18">
        <f>IF(Raw_Data!G2083="",ROUND(AVERAGEIFS(Raw_Data!$G$2:$G$4001,Raw_Data!$E$2:$E$4001,E2083),1),Raw_Data!G2083)</f>
        <v>449.2</v>
      </c>
      <c r="H2083" s="15">
        <f>Raw_Data!H2083</f>
        <v>28.4</v>
      </c>
      <c r="I2083" s="15">
        <f>Raw_Data!I2083</f>
        <v>65.3</v>
      </c>
      <c r="J2083" s="15">
        <f>Raw_Data!J2083</f>
        <v>5.8</v>
      </c>
      <c r="K2083" s="15">
        <f>Raw_Data!K2083</f>
        <v>6.33</v>
      </c>
      <c r="L2083" s="18">
        <f>IF(Raw_Data!L2083="",ROUND(AVERAGEIFS(Raw_Data!$L$2:$L$4001,Raw_Data!$E$2:$E$4001,E2083),1),Raw_Data!L2083)</f>
        <v>19.2</v>
      </c>
      <c r="M2083" s="15">
        <f>Raw_Data!M2083</f>
        <v>50.2</v>
      </c>
      <c r="N2083" s="15">
        <f>Raw_Data!N2083</f>
        <v>56.2</v>
      </c>
      <c r="O2083" s="15">
        <f>Raw_Data!O2083</f>
        <v>163</v>
      </c>
      <c r="P2083" s="15" t="str">
        <f>Raw_Data!P2083</f>
        <v>Drip</v>
      </c>
      <c r="Q2083" s="15">
        <f>Raw_Data!Q2083</f>
        <v>170.8</v>
      </c>
      <c r="R2083" s="15">
        <f>Raw_Data!R2083</f>
        <v>6.44</v>
      </c>
      <c r="S2083" s="15">
        <f>Raw_Data!S2083</f>
        <v>0.78</v>
      </c>
      <c r="T2083" s="18">
        <f>IF(Raw_Data!T2083="",ROUND(AVERAGEIFS(Raw_Data!$T$2:$T$4001,Raw_Data!$E$2:$E$4001,E2083,Raw_Data!$D$2:$D$4001,D2083),2),IF(Raw_Data!T2083&gt;INDEX(Cleaning_Reference!$F$6:$F$13,MATCH(D2083,Cleaning_Reference!$A$6:$A$13,0)),INDEX(Cleaning_Reference!$F$6:$F$13,MATCH(D2083,Cleaning_Reference!$A$6:$A$13,0)),Raw_Data!T2083))</f>
        <v>57.75</v>
      </c>
      <c r="U2083" s="15">
        <f>Raw_Data!U2083</f>
        <v>258.14</v>
      </c>
      <c r="V2083" s="15">
        <f>Raw_Data!V2083</f>
        <v>3498</v>
      </c>
      <c r="W2083" s="15">
        <f>Raw_Data!W2083</f>
        <v>235257</v>
      </c>
      <c r="X2083" s="15">
        <f>Raw_Data!X2083</f>
        <v>902974</v>
      </c>
      <c r="Y2083" s="15">
        <f>Raw_Data!Y2083</f>
        <v>667717</v>
      </c>
      <c r="Z2083" s="15">
        <f>Raw_Data!Z2083</f>
        <v>7625</v>
      </c>
      <c r="AA2083" s="15">
        <f>Raw_Data!AA2083</f>
        <v>33.853999999999999</v>
      </c>
      <c r="AB2083" s="15">
        <f>Raw_Data!AB2083</f>
        <v>34.700000000000003</v>
      </c>
      <c r="AC2083" s="19" t="str">
        <f>IF(Raw_Data!G2083="","Yes","No")</f>
        <v>No</v>
      </c>
      <c r="AD2083" s="19" t="str">
        <f>IF(Raw_Data!L2083="","Yes","No")</f>
        <v>No</v>
      </c>
      <c r="AE2083" s="19" t="str">
        <f>IF(Raw_Data!T2083="","Imputed",IF(Raw_Data!T2083&gt;INDEX(Cleaning_Reference!$F$6:$F$13,MATCH(D2083,Cleaning_Reference!$A$6:$A$13,0)),"Capped","Original"))</f>
        <v>Original</v>
      </c>
      <c r="AF2083" s="21">
        <f t="shared" si="32"/>
        <v>258.14</v>
      </c>
    </row>
    <row r="2084" spans="1:32" ht="15" customHeight="1" x14ac:dyDescent="0.3">
      <c r="A2084" s="20" t="str">
        <f>Raw_Data!A2084</f>
        <v>SF12083</v>
      </c>
      <c r="B2084" s="15" t="str">
        <f>Raw_Data!B2084</f>
        <v>Telangana</v>
      </c>
      <c r="C2084" s="15" t="str">
        <f>Raw_Data!C2084</f>
        <v>Nashik</v>
      </c>
      <c r="D2084" s="15" t="str">
        <f>Raw_Data!D2084</f>
        <v>Pulses</v>
      </c>
      <c r="E2084" s="15" t="str">
        <f>Raw_Data!E2084</f>
        <v>Rabi</v>
      </c>
      <c r="F2084" s="15">
        <f>Raw_Data!F2084</f>
        <v>2</v>
      </c>
      <c r="G2084" s="18">
        <f>IF(Raw_Data!G2084="",ROUND(AVERAGEIFS(Raw_Data!$G$2:$G$4001,Raw_Data!$E$2:$E$4001,E2084),1),Raw_Data!G2084)</f>
        <v>638.1</v>
      </c>
      <c r="H2084" s="15">
        <f>Raw_Data!H2084</f>
        <v>28.4</v>
      </c>
      <c r="I2084" s="15">
        <f>Raw_Data!I2084</f>
        <v>49.8</v>
      </c>
      <c r="J2084" s="15">
        <f>Raw_Data!J2084</f>
        <v>8.3000000000000007</v>
      </c>
      <c r="K2084" s="15">
        <f>Raw_Data!K2084</f>
        <v>5.37</v>
      </c>
      <c r="L2084" s="18">
        <f>IF(Raw_Data!L2084="",ROUND(AVERAGEIFS(Raw_Data!$L$2:$L$4001,Raw_Data!$E$2:$E$4001,E2084),1),Raw_Data!L2084)</f>
        <v>31.9</v>
      </c>
      <c r="M2084" s="15">
        <f>Raw_Data!M2084</f>
        <v>147.80000000000001</v>
      </c>
      <c r="N2084" s="15">
        <f>Raw_Data!N2084</f>
        <v>55.5</v>
      </c>
      <c r="O2084" s="15">
        <f>Raw_Data!O2084</f>
        <v>102.1</v>
      </c>
      <c r="P2084" s="15" t="str">
        <f>Raw_Data!P2084</f>
        <v>Drip</v>
      </c>
      <c r="Q2084" s="15">
        <f>Raw_Data!Q2084</f>
        <v>238.1</v>
      </c>
      <c r="R2084" s="15">
        <f>Raw_Data!R2084</f>
        <v>6.93</v>
      </c>
      <c r="S2084" s="15">
        <f>Raw_Data!S2084</f>
        <v>0.69</v>
      </c>
      <c r="T2084" s="18">
        <f>IF(Raw_Data!T2084="",ROUND(AVERAGEIFS(Raw_Data!$T$2:$T$4001,Raw_Data!$E$2:$E$4001,E2084,Raw_Data!$D$2:$D$4001,D2084),2),IF(Raw_Data!T2084&gt;INDEX(Cleaning_Reference!$F$6:$F$13,MATCH(D2084,Cleaning_Reference!$A$6:$A$13,0)),INDEX(Cleaning_Reference!$F$6:$F$13,MATCH(D2084,Cleaning_Reference!$A$6:$A$13,0)),Raw_Data!T2084))</f>
        <v>0.3</v>
      </c>
      <c r="U2084" s="15">
        <f>Raw_Data!U2084</f>
        <v>0.6</v>
      </c>
      <c r="V2084" s="15">
        <f>Raw_Data!V2084</f>
        <v>60635</v>
      </c>
      <c r="W2084" s="15">
        <f>Raw_Data!W2084</f>
        <v>152734</v>
      </c>
      <c r="X2084" s="15">
        <f>Raw_Data!X2084</f>
        <v>36381</v>
      </c>
      <c r="Y2084" s="15">
        <f>Raw_Data!Y2084</f>
        <v>-116353</v>
      </c>
      <c r="Z2084" s="15">
        <f>Raw_Data!Z2084</f>
        <v>595</v>
      </c>
      <c r="AA2084" s="15">
        <f>Raw_Data!AA2084</f>
        <v>1.008</v>
      </c>
      <c r="AB2084" s="15">
        <f>Raw_Data!AB2084</f>
        <v>37.4</v>
      </c>
      <c r="AC2084" s="19" t="str">
        <f>IF(Raw_Data!G2084="","Yes","No")</f>
        <v>No</v>
      </c>
      <c r="AD2084" s="19" t="str">
        <f>IF(Raw_Data!L2084="","Yes","No")</f>
        <v>No</v>
      </c>
      <c r="AE2084" s="19" t="str">
        <f>IF(Raw_Data!T2084="","Imputed",IF(Raw_Data!T2084&gt;INDEX(Cleaning_Reference!$F$6:$F$13,MATCH(D2084,Cleaning_Reference!$A$6:$A$13,0)),"Capped","Original"))</f>
        <v>Original</v>
      </c>
      <c r="AF2084" s="21">
        <f t="shared" si="32"/>
        <v>0.6</v>
      </c>
    </row>
    <row r="2085" spans="1:32" ht="15" customHeight="1" x14ac:dyDescent="0.3">
      <c r="A2085" s="20" t="str">
        <f>Raw_Data!A2085</f>
        <v>SF12084</v>
      </c>
      <c r="B2085" s="15" t="str">
        <f>Raw_Data!B2085</f>
        <v>Karnataka</v>
      </c>
      <c r="C2085" s="15" t="str">
        <f>Raw_Data!C2085</f>
        <v>Nalgonda</v>
      </c>
      <c r="D2085" s="15" t="str">
        <f>Raw_Data!D2085</f>
        <v>Sugarcane</v>
      </c>
      <c r="E2085" s="15" t="str">
        <f>Raw_Data!E2085</f>
        <v>Rabi</v>
      </c>
      <c r="F2085" s="15">
        <f>Raw_Data!F2085</f>
        <v>4.79</v>
      </c>
      <c r="G2085" s="18">
        <f>IF(Raw_Data!G2085="",ROUND(AVERAGEIFS(Raw_Data!$G$2:$G$4001,Raw_Data!$E$2:$E$4001,E2085),1),Raw_Data!G2085)</f>
        <v>232.5</v>
      </c>
      <c r="H2085" s="15">
        <f>Raw_Data!H2085</f>
        <v>24</v>
      </c>
      <c r="I2085" s="15">
        <f>Raw_Data!I2085</f>
        <v>56.7</v>
      </c>
      <c r="J2085" s="15">
        <f>Raw_Data!J2085</f>
        <v>7.9</v>
      </c>
      <c r="K2085" s="15">
        <f>Raw_Data!K2085</f>
        <v>5.67</v>
      </c>
      <c r="L2085" s="18">
        <f>IF(Raw_Data!L2085="",ROUND(AVERAGEIFS(Raw_Data!$L$2:$L$4001,Raw_Data!$E$2:$E$4001,E2085),1),Raw_Data!L2085)</f>
        <v>27.5</v>
      </c>
      <c r="M2085" s="15">
        <f>Raw_Data!M2085</f>
        <v>80.400000000000006</v>
      </c>
      <c r="N2085" s="15">
        <f>Raw_Data!N2085</f>
        <v>46.1</v>
      </c>
      <c r="O2085" s="15">
        <f>Raw_Data!O2085</f>
        <v>98.8</v>
      </c>
      <c r="P2085" s="15" t="str">
        <f>Raw_Data!P2085</f>
        <v>Rainfed</v>
      </c>
      <c r="Q2085" s="15">
        <f>Raw_Data!Q2085</f>
        <v>153.69999999999999</v>
      </c>
      <c r="R2085" s="15">
        <f>Raw_Data!R2085</f>
        <v>3.51</v>
      </c>
      <c r="S2085" s="15">
        <f>Raw_Data!S2085</f>
        <v>0.88</v>
      </c>
      <c r="T2085" s="18">
        <f>IF(Raw_Data!T2085="",ROUND(AVERAGEIFS(Raw_Data!$T$2:$T$4001,Raw_Data!$E$2:$E$4001,E2085,Raw_Data!$D$2:$D$4001,D2085),2),IF(Raw_Data!T2085&gt;INDEX(Cleaning_Reference!$F$6:$F$13,MATCH(D2085,Cleaning_Reference!$A$6:$A$13,0)),INDEX(Cleaning_Reference!$F$6:$F$13,MATCH(D2085,Cleaning_Reference!$A$6:$A$13,0)),Raw_Data!T2085))</f>
        <v>11.36</v>
      </c>
      <c r="U2085" s="15">
        <f>Raw_Data!U2085</f>
        <v>54.41</v>
      </c>
      <c r="V2085" s="15">
        <f>Raw_Data!V2085</f>
        <v>3522</v>
      </c>
      <c r="W2085" s="15">
        <f>Raw_Data!W2085</f>
        <v>272845</v>
      </c>
      <c r="X2085" s="15">
        <f>Raw_Data!X2085</f>
        <v>191632</v>
      </c>
      <c r="Y2085" s="15">
        <f>Raw_Data!Y2085</f>
        <v>-81213</v>
      </c>
      <c r="Z2085" s="15">
        <f>Raw_Data!Z2085</f>
        <v>4445</v>
      </c>
      <c r="AA2085" s="15">
        <f>Raw_Data!AA2085</f>
        <v>12.241</v>
      </c>
      <c r="AB2085" s="15">
        <f>Raw_Data!AB2085</f>
        <v>46.7</v>
      </c>
      <c r="AC2085" s="19" t="str">
        <f>IF(Raw_Data!G2085="","Yes","No")</f>
        <v>No</v>
      </c>
      <c r="AD2085" s="19" t="str">
        <f>IF(Raw_Data!L2085="","Yes","No")</f>
        <v>No</v>
      </c>
      <c r="AE2085" s="19" t="str">
        <f>IF(Raw_Data!T2085="","Imputed",IF(Raw_Data!T2085&gt;INDEX(Cleaning_Reference!$F$6:$F$13,MATCH(D2085,Cleaning_Reference!$A$6:$A$13,0)),"Capped","Original"))</f>
        <v>Original</v>
      </c>
      <c r="AF2085" s="21">
        <f t="shared" si="32"/>
        <v>54.41</v>
      </c>
    </row>
    <row r="2086" spans="1:32" ht="15" customHeight="1" x14ac:dyDescent="0.3">
      <c r="A2086" s="20" t="str">
        <f>Raw_Data!A2086</f>
        <v>SF12085</v>
      </c>
      <c r="B2086" s="15" t="str">
        <f>Raw_Data!B2086</f>
        <v>Andhra Pradesh</v>
      </c>
      <c r="C2086" s="15" t="str">
        <f>Raw_Data!C2086</f>
        <v>Indore</v>
      </c>
      <c r="D2086" s="15" t="str">
        <f>Raw_Data!D2086</f>
        <v>Maize</v>
      </c>
      <c r="E2086" s="15" t="str">
        <f>Raw_Data!E2086</f>
        <v>Kharif</v>
      </c>
      <c r="F2086" s="15">
        <f>Raw_Data!F2086</f>
        <v>3.79</v>
      </c>
      <c r="G2086" s="18">
        <f>IF(Raw_Data!G2086="",ROUND(AVERAGEIFS(Raw_Data!$G$2:$G$4001,Raw_Data!$E$2:$E$4001,E2086),1),Raw_Data!G2086)</f>
        <v>824.3</v>
      </c>
      <c r="H2086" s="15">
        <f>Raw_Data!H2086</f>
        <v>30</v>
      </c>
      <c r="I2086" s="15">
        <f>Raw_Data!I2086</f>
        <v>75</v>
      </c>
      <c r="J2086" s="15">
        <f>Raw_Data!J2086</f>
        <v>6.3</v>
      </c>
      <c r="K2086" s="15">
        <f>Raw_Data!K2086</f>
        <v>5.27</v>
      </c>
      <c r="L2086" s="18">
        <f>IF(Raw_Data!L2086="",ROUND(AVERAGEIFS(Raw_Data!$L$2:$L$4001,Raw_Data!$E$2:$E$4001,E2086),1),Raw_Data!L2086)</f>
        <v>25.4</v>
      </c>
      <c r="M2086" s="15">
        <f>Raw_Data!M2086</f>
        <v>145.5</v>
      </c>
      <c r="N2086" s="15">
        <f>Raw_Data!N2086</f>
        <v>67.3</v>
      </c>
      <c r="O2086" s="15">
        <f>Raw_Data!O2086</f>
        <v>103.7</v>
      </c>
      <c r="P2086" s="15" t="str">
        <f>Raw_Data!P2086</f>
        <v>Sprinkler</v>
      </c>
      <c r="Q2086" s="15">
        <f>Raw_Data!Q2086</f>
        <v>234.7</v>
      </c>
      <c r="R2086" s="15">
        <f>Raw_Data!R2086</f>
        <v>6.42</v>
      </c>
      <c r="S2086" s="15">
        <f>Raw_Data!S2086</f>
        <v>0.7</v>
      </c>
      <c r="T2086" s="18">
        <f>IF(Raw_Data!T2086="",ROUND(AVERAGEIFS(Raw_Data!$T$2:$T$4001,Raw_Data!$E$2:$E$4001,E2086,Raw_Data!$D$2:$D$4001,D2086),2),IF(Raw_Data!T2086&gt;INDEX(Cleaning_Reference!$F$6:$F$13,MATCH(D2086,Cleaning_Reference!$A$6:$A$13,0)),INDEX(Cleaning_Reference!$F$6:$F$13,MATCH(D2086,Cleaning_Reference!$A$6:$A$13,0)),Raw_Data!T2086))</f>
        <v>0.43</v>
      </c>
      <c r="U2086" s="15">
        <f>Raw_Data!U2086</f>
        <v>1.63</v>
      </c>
      <c r="V2086" s="15">
        <f>Raw_Data!V2086</f>
        <v>21204</v>
      </c>
      <c r="W2086" s="15">
        <f>Raw_Data!W2086</f>
        <v>293299</v>
      </c>
      <c r="X2086" s="15">
        <f>Raw_Data!X2086</f>
        <v>34563</v>
      </c>
      <c r="Y2086" s="15">
        <f>Raw_Data!Y2086</f>
        <v>-258736</v>
      </c>
      <c r="Z2086" s="15">
        <f>Raw_Data!Z2086</f>
        <v>2176</v>
      </c>
      <c r="AA2086" s="15">
        <f>Raw_Data!AA2086</f>
        <v>0.749</v>
      </c>
      <c r="AB2086" s="15">
        <f>Raw_Data!AB2086</f>
        <v>52.8</v>
      </c>
      <c r="AC2086" s="19" t="str">
        <f>IF(Raw_Data!G2086="","Yes","No")</f>
        <v>No</v>
      </c>
      <c r="AD2086" s="19" t="str">
        <f>IF(Raw_Data!L2086="","Yes","No")</f>
        <v>No</v>
      </c>
      <c r="AE2086" s="19" t="str">
        <f>IF(Raw_Data!T2086="","Imputed",IF(Raw_Data!T2086&gt;INDEX(Cleaning_Reference!$F$6:$F$13,MATCH(D2086,Cleaning_Reference!$A$6:$A$13,0)),"Capped","Original"))</f>
        <v>Original</v>
      </c>
      <c r="AF2086" s="21">
        <f t="shared" si="32"/>
        <v>1.63</v>
      </c>
    </row>
    <row r="2087" spans="1:32" ht="15" customHeight="1" x14ac:dyDescent="0.3">
      <c r="A2087" s="20" t="str">
        <f>Raw_Data!A2087</f>
        <v>SF12086</v>
      </c>
      <c r="B2087" s="15" t="str">
        <f>Raw_Data!B2087</f>
        <v>Andhra Pradesh</v>
      </c>
      <c r="C2087" s="15" t="str">
        <f>Raw_Data!C2087</f>
        <v>Nashik</v>
      </c>
      <c r="D2087" s="15" t="str">
        <f>Raw_Data!D2087</f>
        <v>Rice</v>
      </c>
      <c r="E2087" s="15" t="str">
        <f>Raw_Data!E2087</f>
        <v>Kharif</v>
      </c>
      <c r="F2087" s="15">
        <f>Raw_Data!F2087</f>
        <v>9.14</v>
      </c>
      <c r="G2087" s="18">
        <f>IF(Raw_Data!G2087="",ROUND(AVERAGEIFS(Raw_Data!$G$2:$G$4001,Raw_Data!$E$2:$E$4001,E2087),1),Raw_Data!G2087)</f>
        <v>548.9</v>
      </c>
      <c r="H2087" s="15">
        <f>Raw_Data!H2087</f>
        <v>31.5</v>
      </c>
      <c r="I2087" s="15">
        <f>Raw_Data!I2087</f>
        <v>58.5</v>
      </c>
      <c r="J2087" s="15">
        <f>Raw_Data!J2087</f>
        <v>7.6</v>
      </c>
      <c r="K2087" s="15">
        <f>Raw_Data!K2087</f>
        <v>6.13</v>
      </c>
      <c r="L2087" s="18">
        <f>IF(Raw_Data!L2087="",ROUND(AVERAGEIFS(Raw_Data!$L$2:$L$4001,Raw_Data!$E$2:$E$4001,E2087),1),Raw_Data!L2087)</f>
        <v>25.7</v>
      </c>
      <c r="M2087" s="15">
        <f>Raw_Data!M2087</f>
        <v>57.8</v>
      </c>
      <c r="N2087" s="15">
        <f>Raw_Data!N2087</f>
        <v>87.5</v>
      </c>
      <c r="O2087" s="15">
        <f>Raw_Data!O2087</f>
        <v>104.1</v>
      </c>
      <c r="P2087" s="15" t="str">
        <f>Raw_Data!P2087</f>
        <v>Rainfed</v>
      </c>
      <c r="Q2087" s="15">
        <f>Raw_Data!Q2087</f>
        <v>210.7</v>
      </c>
      <c r="R2087" s="15">
        <f>Raw_Data!R2087</f>
        <v>6.05</v>
      </c>
      <c r="S2087" s="15">
        <f>Raw_Data!S2087</f>
        <v>0.68</v>
      </c>
      <c r="T2087" s="18">
        <f>IF(Raw_Data!T2087="",ROUND(AVERAGEIFS(Raw_Data!$T$2:$T$4001,Raw_Data!$E$2:$E$4001,E2087,Raw_Data!$D$2:$D$4001,D2087),2),IF(Raw_Data!T2087&gt;INDEX(Cleaning_Reference!$F$6:$F$13,MATCH(D2087,Cleaning_Reference!$A$6:$A$13,0)),INDEX(Cleaning_Reference!$F$6:$F$13,MATCH(D2087,Cleaning_Reference!$A$6:$A$13,0)),Raw_Data!T2087))</f>
        <v>2.16</v>
      </c>
      <c r="U2087" s="15">
        <f>Raw_Data!U2087</f>
        <v>19.739999999999998</v>
      </c>
      <c r="V2087" s="15">
        <f>Raw_Data!V2087</f>
        <v>22291</v>
      </c>
      <c r="W2087" s="15">
        <f>Raw_Data!W2087</f>
        <v>636241</v>
      </c>
      <c r="X2087" s="15">
        <f>Raw_Data!X2087</f>
        <v>440024</v>
      </c>
      <c r="Y2087" s="15">
        <f>Raw_Data!Y2087</f>
        <v>-196217</v>
      </c>
      <c r="Z2087" s="15">
        <f>Raw_Data!Z2087</f>
        <v>7340</v>
      </c>
      <c r="AA2087" s="15">
        <f>Raw_Data!AA2087</f>
        <v>2.6890000000000001</v>
      </c>
      <c r="AB2087" s="15">
        <f>Raw_Data!AB2087</f>
        <v>42.2</v>
      </c>
      <c r="AC2087" s="19" t="str">
        <f>IF(Raw_Data!G2087="","Yes","No")</f>
        <v>No</v>
      </c>
      <c r="AD2087" s="19" t="str">
        <f>IF(Raw_Data!L2087="","Yes","No")</f>
        <v>No</v>
      </c>
      <c r="AE2087" s="19" t="str">
        <f>IF(Raw_Data!T2087="","Imputed",IF(Raw_Data!T2087&gt;INDEX(Cleaning_Reference!$F$6:$F$13,MATCH(D2087,Cleaning_Reference!$A$6:$A$13,0)),"Capped","Original"))</f>
        <v>Original</v>
      </c>
      <c r="AF2087" s="21">
        <f t="shared" si="32"/>
        <v>19.739999999999998</v>
      </c>
    </row>
    <row r="2088" spans="1:32" ht="15" customHeight="1" x14ac:dyDescent="0.3">
      <c r="A2088" s="20" t="str">
        <f>Raw_Data!A2088</f>
        <v>SF12087</v>
      </c>
      <c r="B2088" s="15" t="str">
        <f>Raw_Data!B2088</f>
        <v>Maharashtra</v>
      </c>
      <c r="C2088" s="15" t="str">
        <f>Raw_Data!C2088</f>
        <v>Rajkot</v>
      </c>
      <c r="D2088" s="15" t="str">
        <f>Raw_Data!D2088</f>
        <v>Sugarcane</v>
      </c>
      <c r="E2088" s="15" t="str">
        <f>Raw_Data!E2088</f>
        <v>Rabi</v>
      </c>
      <c r="F2088" s="15">
        <f>Raw_Data!F2088</f>
        <v>6.17</v>
      </c>
      <c r="G2088" s="18">
        <f>IF(Raw_Data!G2088="",ROUND(AVERAGEIFS(Raw_Data!$G$2:$G$4001,Raw_Data!$E$2:$E$4001,E2088),1),Raw_Data!G2088)</f>
        <v>436.6</v>
      </c>
      <c r="H2088" s="15">
        <f>Raw_Data!H2088</f>
        <v>20.6</v>
      </c>
      <c r="I2088" s="15">
        <f>Raw_Data!I2088</f>
        <v>74.400000000000006</v>
      </c>
      <c r="J2088" s="15">
        <f>Raw_Data!J2088</f>
        <v>7.7</v>
      </c>
      <c r="K2088" s="15">
        <f>Raw_Data!K2088</f>
        <v>7.06</v>
      </c>
      <c r="L2088" s="18">
        <f>IF(Raw_Data!L2088="",ROUND(AVERAGEIFS(Raw_Data!$L$2:$L$4001,Raw_Data!$E$2:$E$4001,E2088),1),Raw_Data!L2088)</f>
        <v>21.1</v>
      </c>
      <c r="M2088" s="15">
        <f>Raw_Data!M2088</f>
        <v>96.7</v>
      </c>
      <c r="N2088" s="15">
        <f>Raw_Data!N2088</f>
        <v>63.3</v>
      </c>
      <c r="O2088" s="15">
        <f>Raw_Data!O2088</f>
        <v>36.9</v>
      </c>
      <c r="P2088" s="15" t="str">
        <f>Raw_Data!P2088</f>
        <v>Flood</v>
      </c>
      <c r="Q2088" s="15">
        <f>Raw_Data!Q2088</f>
        <v>211.9</v>
      </c>
      <c r="R2088" s="15">
        <f>Raw_Data!R2088</f>
        <v>5.43</v>
      </c>
      <c r="S2088" s="15">
        <f>Raw_Data!S2088</f>
        <v>0.88</v>
      </c>
      <c r="T2088" s="18">
        <f>IF(Raw_Data!T2088="",ROUND(AVERAGEIFS(Raw_Data!$T$2:$T$4001,Raw_Data!$E$2:$E$4001,E2088,Raw_Data!$D$2:$D$4001,D2088),2),IF(Raw_Data!T2088&gt;INDEX(Cleaning_Reference!$F$6:$F$13,MATCH(D2088,Cleaning_Reference!$A$6:$A$13,0)),INDEX(Cleaning_Reference!$F$6:$F$13,MATCH(D2088,Cleaning_Reference!$A$6:$A$13,0)),Raw_Data!T2088))</f>
        <v>44.29</v>
      </c>
      <c r="U2088" s="15">
        <f>Raw_Data!U2088</f>
        <v>273.27</v>
      </c>
      <c r="V2088" s="15">
        <f>Raw_Data!V2088</f>
        <v>3450</v>
      </c>
      <c r="W2088" s="15">
        <f>Raw_Data!W2088</f>
        <v>535327</v>
      </c>
      <c r="X2088" s="15">
        <f>Raw_Data!X2088</f>
        <v>942781</v>
      </c>
      <c r="Y2088" s="15">
        <f>Raw_Data!Y2088</f>
        <v>407454</v>
      </c>
      <c r="Z2088" s="15">
        <f>Raw_Data!Z2088</f>
        <v>11351</v>
      </c>
      <c r="AA2088" s="15">
        <f>Raw_Data!AA2088</f>
        <v>24.074999999999999</v>
      </c>
      <c r="AB2088" s="15">
        <f>Raw_Data!AB2088</f>
        <v>37.200000000000003</v>
      </c>
      <c r="AC2088" s="19" t="str">
        <f>IF(Raw_Data!G2088="","Yes","No")</f>
        <v>No</v>
      </c>
      <c r="AD2088" s="19" t="str">
        <f>IF(Raw_Data!L2088="","Yes","No")</f>
        <v>No</v>
      </c>
      <c r="AE2088" s="19" t="str">
        <f>IF(Raw_Data!T2088="","Imputed",IF(Raw_Data!T2088&gt;INDEX(Cleaning_Reference!$F$6:$F$13,MATCH(D2088,Cleaning_Reference!$A$6:$A$13,0)),"Capped","Original"))</f>
        <v>Original</v>
      </c>
      <c r="AF2088" s="21">
        <f t="shared" si="32"/>
        <v>273.27</v>
      </c>
    </row>
    <row r="2089" spans="1:32" ht="15" customHeight="1" x14ac:dyDescent="0.3">
      <c r="A2089" s="20" t="str">
        <f>Raw_Data!A2089</f>
        <v>SF12088</v>
      </c>
      <c r="B2089" s="15" t="str">
        <f>Raw_Data!B2089</f>
        <v>Tamil Nadu</v>
      </c>
      <c r="C2089" s="15" t="str">
        <f>Raw_Data!C2089</f>
        <v>Guntur</v>
      </c>
      <c r="D2089" s="15" t="str">
        <f>Raw_Data!D2089</f>
        <v>Maize</v>
      </c>
      <c r="E2089" s="15" t="str">
        <f>Raw_Data!E2089</f>
        <v>Rabi</v>
      </c>
      <c r="F2089" s="15">
        <f>Raw_Data!F2089</f>
        <v>7.8</v>
      </c>
      <c r="G2089" s="18">
        <f>IF(Raw_Data!G2089="",ROUND(AVERAGEIFS(Raw_Data!$G$2:$G$4001,Raw_Data!$E$2:$E$4001,E2089),1),Raw_Data!G2089)</f>
        <v>334.9</v>
      </c>
      <c r="H2089" s="15">
        <f>Raw_Data!H2089</f>
        <v>25.8</v>
      </c>
      <c r="I2089" s="15">
        <f>Raw_Data!I2089</f>
        <v>56.8</v>
      </c>
      <c r="J2089" s="15">
        <f>Raw_Data!J2089</f>
        <v>7.5</v>
      </c>
      <c r="K2089" s="15">
        <f>Raw_Data!K2089</f>
        <v>5.69</v>
      </c>
      <c r="L2089" s="18">
        <f>IF(Raw_Data!L2089="",ROUND(AVERAGEIFS(Raw_Data!$L$2:$L$4001,Raw_Data!$E$2:$E$4001,E2089),1),Raw_Data!L2089)</f>
        <v>29</v>
      </c>
      <c r="M2089" s="15">
        <f>Raw_Data!M2089</f>
        <v>59.8</v>
      </c>
      <c r="N2089" s="15">
        <f>Raw_Data!N2089</f>
        <v>27.7</v>
      </c>
      <c r="O2089" s="15">
        <f>Raw_Data!O2089</f>
        <v>114.6</v>
      </c>
      <c r="P2089" s="15" t="str">
        <f>Raw_Data!P2089</f>
        <v>Rainfed</v>
      </c>
      <c r="Q2089" s="15">
        <f>Raw_Data!Q2089</f>
        <v>148.30000000000001</v>
      </c>
      <c r="R2089" s="15">
        <f>Raw_Data!R2089</f>
        <v>4.6399999999999997</v>
      </c>
      <c r="S2089" s="15">
        <f>Raw_Data!S2089</f>
        <v>0.75</v>
      </c>
      <c r="T2089" s="18">
        <f>IF(Raw_Data!T2089="",ROUND(AVERAGEIFS(Raw_Data!$T$2:$T$4001,Raw_Data!$E$2:$E$4001,E2089,Raw_Data!$D$2:$D$4001,D2089),2),IF(Raw_Data!T2089&gt;INDEX(Cleaning_Reference!$F$6:$F$13,MATCH(D2089,Cleaning_Reference!$A$6:$A$13,0)),INDEX(Cleaning_Reference!$F$6:$F$13,MATCH(D2089,Cleaning_Reference!$A$6:$A$13,0)),Raw_Data!T2089))</f>
        <v>0.85</v>
      </c>
      <c r="U2089" s="15">
        <f>Raw_Data!U2089</f>
        <v>6.63</v>
      </c>
      <c r="V2089" s="15">
        <f>Raw_Data!V2089</f>
        <v>21918</v>
      </c>
      <c r="W2089" s="15">
        <f>Raw_Data!W2089</f>
        <v>447704</v>
      </c>
      <c r="X2089" s="15">
        <f>Raw_Data!X2089</f>
        <v>145316</v>
      </c>
      <c r="Y2089" s="15">
        <f>Raw_Data!Y2089</f>
        <v>-302388</v>
      </c>
      <c r="Z2089" s="15">
        <f>Raw_Data!Z2089</f>
        <v>2691</v>
      </c>
      <c r="AA2089" s="15">
        <f>Raw_Data!AA2089</f>
        <v>2.464</v>
      </c>
      <c r="AB2089" s="15">
        <f>Raw_Data!AB2089</f>
        <v>36.200000000000003</v>
      </c>
      <c r="AC2089" s="19" t="str">
        <f>IF(Raw_Data!G2089="","Yes","No")</f>
        <v>No</v>
      </c>
      <c r="AD2089" s="19" t="str">
        <f>IF(Raw_Data!L2089="","Yes","No")</f>
        <v>No</v>
      </c>
      <c r="AE2089" s="19" t="str">
        <f>IF(Raw_Data!T2089="","Imputed",IF(Raw_Data!T2089&gt;INDEX(Cleaning_Reference!$F$6:$F$13,MATCH(D2089,Cleaning_Reference!$A$6:$A$13,0)),"Capped","Original"))</f>
        <v>Original</v>
      </c>
      <c r="AF2089" s="21">
        <f t="shared" si="32"/>
        <v>6.63</v>
      </c>
    </row>
    <row r="2090" spans="1:32" ht="15" customHeight="1" x14ac:dyDescent="0.3">
      <c r="A2090" s="20" t="str">
        <f>Raw_Data!A2090</f>
        <v>SF12089</v>
      </c>
      <c r="B2090" s="15" t="str">
        <f>Raw_Data!B2090</f>
        <v>Punjab</v>
      </c>
      <c r="C2090" s="15" t="str">
        <f>Raw_Data!C2090</f>
        <v>Nalgonda</v>
      </c>
      <c r="D2090" s="15" t="str">
        <f>Raw_Data!D2090</f>
        <v>Groundnut</v>
      </c>
      <c r="E2090" s="15" t="str">
        <f>Raw_Data!E2090</f>
        <v>Kharif</v>
      </c>
      <c r="F2090" s="15">
        <f>Raw_Data!F2090</f>
        <v>8.35</v>
      </c>
      <c r="G2090" s="18">
        <f>IF(Raw_Data!G2090="",ROUND(AVERAGEIFS(Raw_Data!$G$2:$G$4001,Raw_Data!$E$2:$E$4001,E2090),1),Raw_Data!G2090)</f>
        <v>719.4</v>
      </c>
      <c r="H2090" s="15">
        <f>Raw_Data!H2090</f>
        <v>29</v>
      </c>
      <c r="I2090" s="15">
        <f>Raw_Data!I2090</f>
        <v>63.1</v>
      </c>
      <c r="J2090" s="15">
        <f>Raw_Data!J2090</f>
        <v>6.3</v>
      </c>
      <c r="K2090" s="15">
        <f>Raw_Data!K2090</f>
        <v>7.78</v>
      </c>
      <c r="L2090" s="18">
        <f>IF(Raw_Data!L2090="",ROUND(AVERAGEIFS(Raw_Data!$L$2:$L$4001,Raw_Data!$E$2:$E$4001,E2090),1),Raw_Data!L2090)</f>
        <v>31.5</v>
      </c>
      <c r="M2090" s="15">
        <f>Raw_Data!M2090</f>
        <v>88.2</v>
      </c>
      <c r="N2090" s="15">
        <f>Raw_Data!N2090</f>
        <v>57.8</v>
      </c>
      <c r="O2090" s="15">
        <f>Raw_Data!O2090</f>
        <v>84.7</v>
      </c>
      <c r="P2090" s="15" t="str">
        <f>Raw_Data!P2090</f>
        <v>Rainfed</v>
      </c>
      <c r="Q2090" s="15">
        <f>Raw_Data!Q2090</f>
        <v>134.80000000000001</v>
      </c>
      <c r="R2090" s="15">
        <f>Raw_Data!R2090</f>
        <v>5.66</v>
      </c>
      <c r="S2090" s="15">
        <f>Raw_Data!S2090</f>
        <v>0.96</v>
      </c>
      <c r="T2090" s="18">
        <f>IF(Raw_Data!T2090="",ROUND(AVERAGEIFS(Raw_Data!$T$2:$T$4001,Raw_Data!$E$2:$E$4001,E2090,Raw_Data!$D$2:$D$4001,D2090),2),IF(Raw_Data!T2090&gt;INDEX(Cleaning_Reference!$F$6:$F$13,MATCH(D2090,Cleaning_Reference!$A$6:$A$13,0)),INDEX(Cleaning_Reference!$F$6:$F$13,MATCH(D2090,Cleaning_Reference!$A$6:$A$13,0)),Raw_Data!T2090))</f>
        <v>0.5</v>
      </c>
      <c r="U2090" s="15">
        <f>Raw_Data!U2090</f>
        <v>4.18</v>
      </c>
      <c r="V2090" s="15">
        <f>Raw_Data!V2090</f>
        <v>62851</v>
      </c>
      <c r="W2090" s="15">
        <f>Raw_Data!W2090</f>
        <v>531152</v>
      </c>
      <c r="X2090" s="15">
        <f>Raw_Data!X2090</f>
        <v>262717</v>
      </c>
      <c r="Y2090" s="15">
        <f>Raw_Data!Y2090</f>
        <v>-268435</v>
      </c>
      <c r="Z2090" s="15">
        <f>Raw_Data!Z2090</f>
        <v>2229</v>
      </c>
      <c r="AA2090" s="15">
        <f>Raw_Data!AA2090</f>
        <v>1.875</v>
      </c>
      <c r="AB2090" s="15">
        <f>Raw_Data!AB2090</f>
        <v>56.9</v>
      </c>
      <c r="AC2090" s="19" t="str">
        <f>IF(Raw_Data!G2090="","Yes","No")</f>
        <v>No</v>
      </c>
      <c r="AD2090" s="19" t="str">
        <f>IF(Raw_Data!L2090="","Yes","No")</f>
        <v>No</v>
      </c>
      <c r="AE2090" s="19" t="str">
        <f>IF(Raw_Data!T2090="","Imputed",IF(Raw_Data!T2090&gt;INDEX(Cleaning_Reference!$F$6:$F$13,MATCH(D2090,Cleaning_Reference!$A$6:$A$13,0)),"Capped","Original"))</f>
        <v>Original</v>
      </c>
      <c r="AF2090" s="21">
        <f t="shared" si="32"/>
        <v>4.18</v>
      </c>
    </row>
    <row r="2091" spans="1:32" ht="15" customHeight="1" x14ac:dyDescent="0.3">
      <c r="A2091" s="20" t="str">
        <f>Raw_Data!A2091</f>
        <v>SF12090</v>
      </c>
      <c r="B2091" s="15" t="str">
        <f>Raw_Data!B2091</f>
        <v>Maharashtra</v>
      </c>
      <c r="C2091" s="15" t="str">
        <f>Raw_Data!C2091</f>
        <v>Krishna</v>
      </c>
      <c r="D2091" s="15" t="str">
        <f>Raw_Data!D2091</f>
        <v>Maize</v>
      </c>
      <c r="E2091" s="15" t="str">
        <f>Raw_Data!E2091</f>
        <v>Rabi</v>
      </c>
      <c r="F2091" s="15">
        <f>Raw_Data!F2091</f>
        <v>7.71</v>
      </c>
      <c r="G2091" s="18">
        <f>IF(Raw_Data!G2091="",ROUND(AVERAGEIFS(Raw_Data!$G$2:$G$4001,Raw_Data!$E$2:$E$4001,E2091),1),Raw_Data!G2091)</f>
        <v>178</v>
      </c>
      <c r="H2091" s="15">
        <f>Raw_Data!H2091</f>
        <v>21.8</v>
      </c>
      <c r="I2091" s="15">
        <f>Raw_Data!I2091</f>
        <v>74.8</v>
      </c>
      <c r="J2091" s="15">
        <f>Raw_Data!J2091</f>
        <v>9.8000000000000007</v>
      </c>
      <c r="K2091" s="15">
        <f>Raw_Data!K2091</f>
        <v>5.44</v>
      </c>
      <c r="L2091" s="18">
        <f>IF(Raw_Data!L2091="",ROUND(AVERAGEIFS(Raw_Data!$L$2:$L$4001,Raw_Data!$E$2:$E$4001,E2091),1),Raw_Data!L2091)</f>
        <v>25.3</v>
      </c>
      <c r="M2091" s="15">
        <f>Raw_Data!M2091</f>
        <v>100.5</v>
      </c>
      <c r="N2091" s="15">
        <f>Raw_Data!N2091</f>
        <v>51.8</v>
      </c>
      <c r="O2091" s="15">
        <f>Raw_Data!O2091</f>
        <v>64.099999999999994</v>
      </c>
      <c r="P2091" s="15" t="str">
        <f>Raw_Data!P2091</f>
        <v>Flood</v>
      </c>
      <c r="Q2091" s="15">
        <f>Raw_Data!Q2091</f>
        <v>115.4</v>
      </c>
      <c r="R2091" s="15">
        <f>Raw_Data!R2091</f>
        <v>2.08</v>
      </c>
      <c r="S2091" s="15">
        <f>Raw_Data!S2091</f>
        <v>0.77</v>
      </c>
      <c r="T2091" s="18">
        <f>IF(Raw_Data!T2091="",ROUND(AVERAGEIFS(Raw_Data!$T$2:$T$4001,Raw_Data!$E$2:$E$4001,E2091,Raw_Data!$D$2:$D$4001,D2091),2),IF(Raw_Data!T2091&gt;INDEX(Cleaning_Reference!$F$6:$F$13,MATCH(D2091,Cleaning_Reference!$A$6:$A$13,0)),INDEX(Cleaning_Reference!$F$6:$F$13,MATCH(D2091,Cleaning_Reference!$A$6:$A$13,0)),Raw_Data!T2091))</f>
        <v>0.35</v>
      </c>
      <c r="U2091" s="15">
        <f>Raw_Data!U2091</f>
        <v>2.7</v>
      </c>
      <c r="V2091" s="15">
        <f>Raw_Data!V2091</f>
        <v>22856</v>
      </c>
      <c r="W2091" s="15">
        <f>Raw_Data!W2091</f>
        <v>456113</v>
      </c>
      <c r="X2091" s="15">
        <f>Raw_Data!X2091</f>
        <v>61711</v>
      </c>
      <c r="Y2091" s="15">
        <f>Raw_Data!Y2091</f>
        <v>-394402</v>
      </c>
      <c r="Z2091" s="15">
        <f>Raw_Data!Z2091</f>
        <v>6295</v>
      </c>
      <c r="AA2091" s="15">
        <f>Raw_Data!AA2091</f>
        <v>0.42899999999999999</v>
      </c>
      <c r="AB2091" s="15">
        <f>Raw_Data!AB2091</f>
        <v>44.7</v>
      </c>
      <c r="AC2091" s="19" t="str">
        <f>IF(Raw_Data!G2091="","Yes","No")</f>
        <v>No</v>
      </c>
      <c r="AD2091" s="19" t="str">
        <f>IF(Raw_Data!L2091="","Yes","No")</f>
        <v>No</v>
      </c>
      <c r="AE2091" s="19" t="str">
        <f>IF(Raw_Data!T2091="","Imputed",IF(Raw_Data!T2091&gt;INDEX(Cleaning_Reference!$F$6:$F$13,MATCH(D2091,Cleaning_Reference!$A$6:$A$13,0)),"Capped","Original"))</f>
        <v>Original</v>
      </c>
      <c r="AF2091" s="21">
        <f t="shared" si="32"/>
        <v>2.7</v>
      </c>
    </row>
    <row r="2092" spans="1:32" ht="15" customHeight="1" x14ac:dyDescent="0.3">
      <c r="A2092" s="20" t="str">
        <f>Raw_Data!A2092</f>
        <v>SF12091</v>
      </c>
      <c r="B2092" s="15" t="str">
        <f>Raw_Data!B2092</f>
        <v>Tamil Nadu</v>
      </c>
      <c r="C2092" s="15" t="str">
        <f>Raw_Data!C2092</f>
        <v>Erode</v>
      </c>
      <c r="D2092" s="15" t="str">
        <f>Raw_Data!D2092</f>
        <v>Sugarcane</v>
      </c>
      <c r="E2092" s="15" t="str">
        <f>Raw_Data!E2092</f>
        <v>Kharif</v>
      </c>
      <c r="F2092" s="15">
        <f>Raw_Data!F2092</f>
        <v>9.25</v>
      </c>
      <c r="G2092" s="18">
        <f>IF(Raw_Data!G2092="",ROUND(AVERAGEIFS(Raw_Data!$G$2:$G$4001,Raw_Data!$E$2:$E$4001,E2092),1),Raw_Data!G2092)</f>
        <v>894.8</v>
      </c>
      <c r="H2092" s="15">
        <f>Raw_Data!H2092</f>
        <v>26.9</v>
      </c>
      <c r="I2092" s="15">
        <f>Raw_Data!I2092</f>
        <v>63.3</v>
      </c>
      <c r="J2092" s="15">
        <f>Raw_Data!J2092</f>
        <v>6.9</v>
      </c>
      <c r="K2092" s="15">
        <f>Raw_Data!K2092</f>
        <v>6.17</v>
      </c>
      <c r="L2092" s="18">
        <f>IF(Raw_Data!L2092="",ROUND(AVERAGEIFS(Raw_Data!$L$2:$L$4001,Raw_Data!$E$2:$E$4001,E2092),1),Raw_Data!L2092)</f>
        <v>31.4</v>
      </c>
      <c r="M2092" s="15">
        <f>Raw_Data!M2092</f>
        <v>100.6</v>
      </c>
      <c r="N2092" s="15">
        <f>Raw_Data!N2092</f>
        <v>59.4</v>
      </c>
      <c r="O2092" s="15">
        <f>Raw_Data!O2092</f>
        <v>63.9</v>
      </c>
      <c r="P2092" s="15" t="str">
        <f>Raw_Data!P2092</f>
        <v>Drip</v>
      </c>
      <c r="Q2092" s="15">
        <f>Raw_Data!Q2092</f>
        <v>220.7</v>
      </c>
      <c r="R2092" s="15">
        <f>Raw_Data!R2092</f>
        <v>4.71</v>
      </c>
      <c r="S2092" s="15">
        <f>Raw_Data!S2092</f>
        <v>0.84</v>
      </c>
      <c r="T2092" s="18">
        <f>IF(Raw_Data!T2092="",ROUND(AVERAGEIFS(Raw_Data!$T$2:$T$4001,Raw_Data!$E$2:$E$4001,E2092,Raw_Data!$D$2:$D$4001,D2092),2),IF(Raw_Data!T2092&gt;INDEX(Cleaning_Reference!$F$6:$F$13,MATCH(D2092,Cleaning_Reference!$A$6:$A$13,0)),INDEX(Cleaning_Reference!$F$6:$F$13,MATCH(D2092,Cleaning_Reference!$A$6:$A$13,0)),Raw_Data!T2092))</f>
        <v>61.94</v>
      </c>
      <c r="U2092" s="15">
        <f>Raw_Data!U2092</f>
        <v>572.94000000000005</v>
      </c>
      <c r="V2092" s="15">
        <f>Raw_Data!V2092</f>
        <v>2969</v>
      </c>
      <c r="W2092" s="15">
        <f>Raw_Data!W2092</f>
        <v>617575</v>
      </c>
      <c r="X2092" s="15">
        <f>Raw_Data!X2092</f>
        <v>1701059</v>
      </c>
      <c r="Y2092" s="15">
        <f>Raw_Data!Y2092</f>
        <v>1083484</v>
      </c>
      <c r="Z2092" s="15">
        <f>Raw_Data!Z2092</f>
        <v>16711</v>
      </c>
      <c r="AA2092" s="15">
        <f>Raw_Data!AA2092</f>
        <v>34.284999999999997</v>
      </c>
      <c r="AB2092" s="15">
        <f>Raw_Data!AB2092</f>
        <v>54.8</v>
      </c>
      <c r="AC2092" s="19" t="str">
        <f>IF(Raw_Data!G2092="","Yes","No")</f>
        <v>No</v>
      </c>
      <c r="AD2092" s="19" t="str">
        <f>IF(Raw_Data!L2092="","Yes","No")</f>
        <v>No</v>
      </c>
      <c r="AE2092" s="19" t="str">
        <f>IF(Raw_Data!T2092="","Imputed",IF(Raw_Data!T2092&gt;INDEX(Cleaning_Reference!$F$6:$F$13,MATCH(D2092,Cleaning_Reference!$A$6:$A$13,0)),"Capped","Original"))</f>
        <v>Original</v>
      </c>
      <c r="AF2092" s="21">
        <f t="shared" si="32"/>
        <v>572.95000000000005</v>
      </c>
    </row>
    <row r="2093" spans="1:32" ht="15" customHeight="1" x14ac:dyDescent="0.3">
      <c r="A2093" s="20" t="str">
        <f>Raw_Data!A2093</f>
        <v>SF12092</v>
      </c>
      <c r="B2093" s="15" t="str">
        <f>Raw_Data!B2093</f>
        <v>Punjab</v>
      </c>
      <c r="C2093" s="15" t="str">
        <f>Raw_Data!C2093</f>
        <v>Nalgonda</v>
      </c>
      <c r="D2093" s="15" t="str">
        <f>Raw_Data!D2093</f>
        <v>Rice</v>
      </c>
      <c r="E2093" s="15" t="str">
        <f>Raw_Data!E2093</f>
        <v>Kharif</v>
      </c>
      <c r="F2093" s="15">
        <f>Raw_Data!F2093</f>
        <v>2.33</v>
      </c>
      <c r="G2093" s="18">
        <f>IF(Raw_Data!G2093="",ROUND(AVERAGEIFS(Raw_Data!$G$2:$G$4001,Raw_Data!$E$2:$E$4001,E2093),1),Raw_Data!G2093)</f>
        <v>653.5</v>
      </c>
      <c r="H2093" s="15">
        <f>Raw_Data!H2093</f>
        <v>24.9</v>
      </c>
      <c r="I2093" s="15">
        <f>Raw_Data!I2093</f>
        <v>72.2</v>
      </c>
      <c r="J2093" s="15">
        <f>Raw_Data!J2093</f>
        <v>4.9000000000000004</v>
      </c>
      <c r="K2093" s="15">
        <f>Raw_Data!K2093</f>
        <v>6.56</v>
      </c>
      <c r="L2093" s="18">
        <f>IF(Raw_Data!L2093="",ROUND(AVERAGEIFS(Raw_Data!$L$2:$L$4001,Raw_Data!$E$2:$E$4001,E2093),1),Raw_Data!L2093)</f>
        <v>38.6</v>
      </c>
      <c r="M2093" s="15">
        <f>Raw_Data!M2093</f>
        <v>72.8</v>
      </c>
      <c r="N2093" s="15">
        <f>Raw_Data!N2093</f>
        <v>60.9</v>
      </c>
      <c r="O2093" s="15">
        <f>Raw_Data!O2093</f>
        <v>91.5</v>
      </c>
      <c r="P2093" s="15" t="str">
        <f>Raw_Data!P2093</f>
        <v>Drip</v>
      </c>
      <c r="Q2093" s="15">
        <f>Raw_Data!Q2093</f>
        <v>140.19999999999999</v>
      </c>
      <c r="R2093" s="15">
        <f>Raw_Data!R2093</f>
        <v>6.94</v>
      </c>
      <c r="S2093" s="15">
        <f>Raw_Data!S2093</f>
        <v>0.83</v>
      </c>
      <c r="T2093" s="18">
        <f>IF(Raw_Data!T2093="",ROUND(AVERAGEIFS(Raw_Data!$T$2:$T$4001,Raw_Data!$E$2:$E$4001,E2093,Raw_Data!$D$2:$D$4001,D2093),2),IF(Raw_Data!T2093&gt;INDEX(Cleaning_Reference!$F$6:$F$13,MATCH(D2093,Cleaning_Reference!$A$6:$A$13,0)),INDEX(Cleaning_Reference!$F$6:$F$13,MATCH(D2093,Cleaning_Reference!$A$6:$A$13,0)),Raw_Data!T2093))</f>
        <v>4.3499999999999996</v>
      </c>
      <c r="U2093" s="15">
        <f>Raw_Data!U2093</f>
        <v>10.14</v>
      </c>
      <c r="V2093" s="15">
        <f>Raw_Data!V2093</f>
        <v>20434</v>
      </c>
      <c r="W2093" s="15">
        <f>Raw_Data!W2093</f>
        <v>143834</v>
      </c>
      <c r="X2093" s="15">
        <f>Raw_Data!X2093</f>
        <v>207201</v>
      </c>
      <c r="Y2093" s="15">
        <f>Raw_Data!Y2093</f>
        <v>63367</v>
      </c>
      <c r="Z2093" s="15">
        <f>Raw_Data!Z2093</f>
        <v>3250</v>
      </c>
      <c r="AA2093" s="15">
        <f>Raw_Data!AA2093</f>
        <v>3.12</v>
      </c>
      <c r="AB2093" s="15">
        <f>Raw_Data!AB2093</f>
        <v>49.7</v>
      </c>
      <c r="AC2093" s="19" t="str">
        <f>IF(Raw_Data!G2093="","Yes","No")</f>
        <v>No</v>
      </c>
      <c r="AD2093" s="19" t="str">
        <f>IF(Raw_Data!L2093="","Yes","No")</f>
        <v>No</v>
      </c>
      <c r="AE2093" s="19" t="str">
        <f>IF(Raw_Data!T2093="","Imputed",IF(Raw_Data!T2093&gt;INDEX(Cleaning_Reference!$F$6:$F$13,MATCH(D2093,Cleaning_Reference!$A$6:$A$13,0)),"Capped","Original"))</f>
        <v>Original</v>
      </c>
      <c r="AF2093" s="21">
        <f t="shared" si="32"/>
        <v>10.14</v>
      </c>
    </row>
    <row r="2094" spans="1:32" ht="15" customHeight="1" x14ac:dyDescent="0.3">
      <c r="A2094" s="20" t="str">
        <f>Raw_Data!A2094</f>
        <v>SF12093</v>
      </c>
      <c r="B2094" s="15" t="str">
        <f>Raw_Data!B2094</f>
        <v>Maharashtra</v>
      </c>
      <c r="C2094" s="15" t="str">
        <f>Raw_Data!C2094</f>
        <v>Nalgonda</v>
      </c>
      <c r="D2094" s="15" t="str">
        <f>Raw_Data!D2094</f>
        <v>Rice</v>
      </c>
      <c r="E2094" s="15" t="str">
        <f>Raw_Data!E2094</f>
        <v>Kharif</v>
      </c>
      <c r="F2094" s="15">
        <f>Raw_Data!F2094</f>
        <v>5.92</v>
      </c>
      <c r="G2094" s="18">
        <f>IF(Raw_Data!G2094="",ROUND(AVERAGEIFS(Raw_Data!$G$2:$G$4001,Raw_Data!$E$2:$E$4001,E2094),1),Raw_Data!G2094)</f>
        <v>796.7</v>
      </c>
      <c r="H2094" s="15">
        <f>Raw_Data!H2094</f>
        <v>27.5</v>
      </c>
      <c r="I2094" s="15">
        <f>Raw_Data!I2094</f>
        <v>67.099999999999994</v>
      </c>
      <c r="J2094" s="15">
        <f>Raw_Data!J2094</f>
        <v>7.3</v>
      </c>
      <c r="K2094" s="15">
        <f>Raw_Data!K2094</f>
        <v>7.08</v>
      </c>
      <c r="L2094" s="18">
        <f>IF(Raw_Data!L2094="",ROUND(AVERAGEIFS(Raw_Data!$L$2:$L$4001,Raw_Data!$E$2:$E$4001,E2094),1),Raw_Data!L2094)</f>
        <v>37.9</v>
      </c>
      <c r="M2094" s="15">
        <f>Raw_Data!M2094</f>
        <v>60.1</v>
      </c>
      <c r="N2094" s="15">
        <f>Raw_Data!N2094</f>
        <v>55.7</v>
      </c>
      <c r="O2094" s="15">
        <f>Raw_Data!O2094</f>
        <v>83.7</v>
      </c>
      <c r="P2094" s="15" t="str">
        <f>Raw_Data!P2094</f>
        <v>Drip</v>
      </c>
      <c r="Q2094" s="15">
        <f>Raw_Data!Q2094</f>
        <v>259.8</v>
      </c>
      <c r="R2094" s="15">
        <f>Raw_Data!R2094</f>
        <v>3.84</v>
      </c>
      <c r="S2094" s="15">
        <f>Raw_Data!S2094</f>
        <v>0.75</v>
      </c>
      <c r="T2094" s="18">
        <f>IF(Raw_Data!T2094="",ROUND(AVERAGEIFS(Raw_Data!$T$2:$T$4001,Raw_Data!$E$2:$E$4001,E2094,Raw_Data!$D$2:$D$4001,D2094),2),IF(Raw_Data!T2094&gt;INDEX(Cleaning_Reference!$F$6:$F$13,MATCH(D2094,Cleaning_Reference!$A$6:$A$13,0)),INDEX(Cleaning_Reference!$F$6:$F$13,MATCH(D2094,Cleaning_Reference!$A$6:$A$13,0)),Raw_Data!T2094))</f>
        <v>3.8</v>
      </c>
      <c r="U2094" s="15">
        <f>Raw_Data!U2094</f>
        <v>22.5</v>
      </c>
      <c r="V2094" s="15">
        <f>Raw_Data!V2094</f>
        <v>20152</v>
      </c>
      <c r="W2094" s="15">
        <f>Raw_Data!W2094</f>
        <v>437282</v>
      </c>
      <c r="X2094" s="15">
        <f>Raw_Data!X2094</f>
        <v>453420</v>
      </c>
      <c r="Y2094" s="15">
        <f>Raw_Data!Y2094</f>
        <v>16138</v>
      </c>
      <c r="Z2094" s="15">
        <f>Raw_Data!Z2094</f>
        <v>6176</v>
      </c>
      <c r="AA2094" s="15">
        <f>Raw_Data!AA2094</f>
        <v>3.6429999999999998</v>
      </c>
      <c r="AB2094" s="15">
        <f>Raw_Data!AB2094</f>
        <v>59.6</v>
      </c>
      <c r="AC2094" s="19" t="str">
        <f>IF(Raw_Data!G2094="","Yes","No")</f>
        <v>No</v>
      </c>
      <c r="AD2094" s="19" t="str">
        <f>IF(Raw_Data!L2094="","Yes","No")</f>
        <v>No</v>
      </c>
      <c r="AE2094" s="19" t="str">
        <f>IF(Raw_Data!T2094="","Imputed",IF(Raw_Data!T2094&gt;INDEX(Cleaning_Reference!$F$6:$F$13,MATCH(D2094,Cleaning_Reference!$A$6:$A$13,0)),"Capped","Original"))</f>
        <v>Original</v>
      </c>
      <c r="AF2094" s="21">
        <f t="shared" si="32"/>
        <v>22.5</v>
      </c>
    </row>
    <row r="2095" spans="1:32" ht="15" customHeight="1" x14ac:dyDescent="0.3">
      <c r="A2095" s="20" t="str">
        <f>Raw_Data!A2095</f>
        <v>SF12094</v>
      </c>
      <c r="B2095" s="15" t="str">
        <f>Raw_Data!B2095</f>
        <v>Tamil Nadu</v>
      </c>
      <c r="C2095" s="15" t="str">
        <f>Raw_Data!C2095</f>
        <v>Erode</v>
      </c>
      <c r="D2095" s="15" t="str">
        <f>Raw_Data!D2095</f>
        <v>Chilli</v>
      </c>
      <c r="E2095" s="15" t="str">
        <f>Raw_Data!E2095</f>
        <v>Zaid</v>
      </c>
      <c r="F2095" s="15">
        <f>Raw_Data!F2095</f>
        <v>10.17</v>
      </c>
      <c r="G2095" s="18">
        <f>IF(Raw_Data!G2095="",ROUND(AVERAGEIFS(Raw_Data!$G$2:$G$4001,Raw_Data!$E$2:$E$4001,E2095),1),Raw_Data!G2095)</f>
        <v>466.5</v>
      </c>
      <c r="H2095" s="15">
        <f>Raw_Data!H2095</f>
        <v>31</v>
      </c>
      <c r="I2095" s="15">
        <f>Raw_Data!I2095</f>
        <v>63.7</v>
      </c>
      <c r="J2095" s="15">
        <f>Raw_Data!J2095</f>
        <v>7.3</v>
      </c>
      <c r="K2095" s="15">
        <f>Raw_Data!K2095</f>
        <v>6.97</v>
      </c>
      <c r="L2095" s="18">
        <f>IF(Raw_Data!L2095="",ROUND(AVERAGEIFS(Raw_Data!$L$2:$L$4001,Raw_Data!$E$2:$E$4001,E2095),1),Raw_Data!L2095)</f>
        <v>30.8</v>
      </c>
      <c r="M2095" s="15">
        <f>Raw_Data!M2095</f>
        <v>174.1</v>
      </c>
      <c r="N2095" s="15">
        <f>Raw_Data!N2095</f>
        <v>27.4</v>
      </c>
      <c r="O2095" s="15">
        <f>Raw_Data!O2095</f>
        <v>108.5</v>
      </c>
      <c r="P2095" s="15" t="str">
        <f>Raw_Data!P2095</f>
        <v>Flood</v>
      </c>
      <c r="Q2095" s="15">
        <f>Raw_Data!Q2095</f>
        <v>137</v>
      </c>
      <c r="R2095" s="15">
        <f>Raw_Data!R2095</f>
        <v>3.48</v>
      </c>
      <c r="S2095" s="15">
        <f>Raw_Data!S2095</f>
        <v>0.85</v>
      </c>
      <c r="T2095" s="18">
        <f>IF(Raw_Data!T2095="",ROUND(AVERAGEIFS(Raw_Data!$T$2:$T$4001,Raw_Data!$E$2:$E$4001,E2095,Raw_Data!$D$2:$D$4001,D2095),2),IF(Raw_Data!T2095&gt;INDEX(Cleaning_Reference!$F$6:$F$13,MATCH(D2095,Cleaning_Reference!$A$6:$A$13,0)),INDEX(Cleaning_Reference!$F$6:$F$13,MATCH(D2095,Cleaning_Reference!$A$6:$A$13,0)),Raw_Data!T2095))</f>
        <v>1.7</v>
      </c>
      <c r="U2095" s="15">
        <f>Raw_Data!U2095</f>
        <v>17.29</v>
      </c>
      <c r="V2095" s="15">
        <f>Raw_Data!V2095</f>
        <v>97323</v>
      </c>
      <c r="W2095" s="15">
        <f>Raw_Data!W2095</f>
        <v>681808</v>
      </c>
      <c r="X2095" s="15">
        <f>Raw_Data!X2095</f>
        <v>1682715</v>
      </c>
      <c r="Y2095" s="15">
        <f>Raw_Data!Y2095</f>
        <v>1000907</v>
      </c>
      <c r="Z2095" s="15">
        <f>Raw_Data!Z2095</f>
        <v>6934</v>
      </c>
      <c r="AA2095" s="15">
        <f>Raw_Data!AA2095</f>
        <v>2.4940000000000002</v>
      </c>
      <c r="AB2095" s="15">
        <f>Raw_Data!AB2095</f>
        <v>46.4</v>
      </c>
      <c r="AC2095" s="19" t="str">
        <f>IF(Raw_Data!G2095="","Yes","No")</f>
        <v>No</v>
      </c>
      <c r="AD2095" s="19" t="str">
        <f>IF(Raw_Data!L2095="","Yes","No")</f>
        <v>No</v>
      </c>
      <c r="AE2095" s="19" t="str">
        <f>IF(Raw_Data!T2095="","Imputed",IF(Raw_Data!T2095&gt;INDEX(Cleaning_Reference!$F$6:$F$13,MATCH(D2095,Cleaning_Reference!$A$6:$A$13,0)),"Capped","Original"))</f>
        <v>Original</v>
      </c>
      <c r="AF2095" s="21">
        <f t="shared" si="32"/>
        <v>17.29</v>
      </c>
    </row>
    <row r="2096" spans="1:32" ht="15" customHeight="1" x14ac:dyDescent="0.3">
      <c r="A2096" s="20" t="str">
        <f>Raw_Data!A2096</f>
        <v>SF12095</v>
      </c>
      <c r="B2096" s="15" t="str">
        <f>Raw_Data!B2096</f>
        <v>Karnataka</v>
      </c>
      <c r="C2096" s="15" t="str">
        <f>Raw_Data!C2096</f>
        <v>Ludhiana</v>
      </c>
      <c r="D2096" s="15" t="str">
        <f>Raw_Data!D2096</f>
        <v>Maize</v>
      </c>
      <c r="E2096" s="15" t="str">
        <f>Raw_Data!E2096</f>
        <v>Rabi</v>
      </c>
      <c r="F2096" s="15">
        <f>Raw_Data!F2096</f>
        <v>5.4</v>
      </c>
      <c r="G2096" s="18">
        <f>IF(Raw_Data!G2096="",ROUND(AVERAGEIFS(Raw_Data!$G$2:$G$4001,Raw_Data!$E$2:$E$4001,E2096),1),Raw_Data!G2096)</f>
        <v>224.9</v>
      </c>
      <c r="H2096" s="15">
        <f>Raw_Data!H2096</f>
        <v>22.1</v>
      </c>
      <c r="I2096" s="15">
        <f>Raw_Data!I2096</f>
        <v>62.5</v>
      </c>
      <c r="J2096" s="15">
        <f>Raw_Data!J2096</f>
        <v>9.6999999999999993</v>
      </c>
      <c r="K2096" s="15">
        <f>Raw_Data!K2096</f>
        <v>6.16</v>
      </c>
      <c r="L2096" s="18">
        <f>IF(Raw_Data!L2096="",ROUND(AVERAGEIFS(Raw_Data!$L$2:$L$4001,Raw_Data!$E$2:$E$4001,E2096),1),Raw_Data!L2096)</f>
        <v>23.9</v>
      </c>
      <c r="M2096" s="15">
        <f>Raw_Data!M2096</f>
        <v>177.1</v>
      </c>
      <c r="N2096" s="15">
        <f>Raw_Data!N2096</f>
        <v>69.099999999999994</v>
      </c>
      <c r="O2096" s="15">
        <f>Raw_Data!O2096</f>
        <v>166.1</v>
      </c>
      <c r="P2096" s="15" t="str">
        <f>Raw_Data!P2096</f>
        <v>Flood</v>
      </c>
      <c r="Q2096" s="15">
        <f>Raw_Data!Q2096</f>
        <v>158.19999999999999</v>
      </c>
      <c r="R2096" s="15">
        <f>Raw_Data!R2096</f>
        <v>2.57</v>
      </c>
      <c r="S2096" s="15">
        <f>Raw_Data!S2096</f>
        <v>0.73</v>
      </c>
      <c r="T2096" s="18">
        <f>IF(Raw_Data!T2096="",ROUND(AVERAGEIFS(Raw_Data!$T$2:$T$4001,Raw_Data!$E$2:$E$4001,E2096,Raw_Data!$D$2:$D$4001,D2096),2),IF(Raw_Data!T2096&gt;INDEX(Cleaning_Reference!$F$6:$F$13,MATCH(D2096,Cleaning_Reference!$A$6:$A$13,0)),INDEX(Cleaning_Reference!$F$6:$F$13,MATCH(D2096,Cleaning_Reference!$A$6:$A$13,0)),Raw_Data!T2096))</f>
        <v>2.74</v>
      </c>
      <c r="U2096" s="15">
        <f>Raw_Data!U2096</f>
        <v>14.8</v>
      </c>
      <c r="V2096" s="15">
        <f>Raw_Data!V2096</f>
        <v>17855</v>
      </c>
      <c r="W2096" s="15">
        <f>Raw_Data!W2096</f>
        <v>373689</v>
      </c>
      <c r="X2096" s="15">
        <f>Raw_Data!X2096</f>
        <v>264254</v>
      </c>
      <c r="Y2096" s="15">
        <f>Raw_Data!Y2096</f>
        <v>-109435</v>
      </c>
      <c r="Z2096" s="15">
        <f>Raw_Data!Z2096</f>
        <v>4073</v>
      </c>
      <c r="AA2096" s="15">
        <f>Raw_Data!AA2096</f>
        <v>3.6339999999999999</v>
      </c>
      <c r="AB2096" s="15">
        <f>Raw_Data!AB2096</f>
        <v>41.9</v>
      </c>
      <c r="AC2096" s="19" t="str">
        <f>IF(Raw_Data!G2096="","Yes","No")</f>
        <v>No</v>
      </c>
      <c r="AD2096" s="19" t="str">
        <f>IF(Raw_Data!L2096="","Yes","No")</f>
        <v>No</v>
      </c>
      <c r="AE2096" s="19" t="str">
        <f>IF(Raw_Data!T2096="","Imputed",IF(Raw_Data!T2096&gt;INDEX(Cleaning_Reference!$F$6:$F$13,MATCH(D2096,Cleaning_Reference!$A$6:$A$13,0)),"Capped","Original"))</f>
        <v>Original</v>
      </c>
      <c r="AF2096" s="21">
        <f t="shared" si="32"/>
        <v>14.8</v>
      </c>
    </row>
    <row r="2097" spans="1:32" ht="15" customHeight="1" x14ac:dyDescent="0.3">
      <c r="A2097" s="20" t="str">
        <f>Raw_Data!A2097</f>
        <v>SF12096</v>
      </c>
      <c r="B2097" s="15" t="str">
        <f>Raw_Data!B2097</f>
        <v>Karnataka</v>
      </c>
      <c r="C2097" s="15" t="str">
        <f>Raw_Data!C2097</f>
        <v>Ludhiana</v>
      </c>
      <c r="D2097" s="15" t="str">
        <f>Raw_Data!D2097</f>
        <v>Maize</v>
      </c>
      <c r="E2097" s="15" t="str">
        <f>Raw_Data!E2097</f>
        <v>Rabi</v>
      </c>
      <c r="F2097" s="15">
        <f>Raw_Data!F2097</f>
        <v>1.87</v>
      </c>
      <c r="G2097" s="18">
        <f>IF(Raw_Data!G2097="",ROUND(AVERAGEIFS(Raw_Data!$G$2:$G$4001,Raw_Data!$E$2:$E$4001,E2097),1),Raw_Data!G2097)</f>
        <v>328.5</v>
      </c>
      <c r="H2097" s="15">
        <f>Raw_Data!H2097</f>
        <v>22.5</v>
      </c>
      <c r="I2097" s="15">
        <f>Raw_Data!I2097</f>
        <v>66.599999999999994</v>
      </c>
      <c r="J2097" s="15">
        <f>Raw_Data!J2097</f>
        <v>8.6</v>
      </c>
      <c r="K2097" s="15">
        <f>Raw_Data!K2097</f>
        <v>6.5</v>
      </c>
      <c r="L2097" s="18">
        <f>IF(Raw_Data!L2097="",ROUND(AVERAGEIFS(Raw_Data!$L$2:$L$4001,Raw_Data!$E$2:$E$4001,E2097),1),Raw_Data!L2097)</f>
        <v>35.4</v>
      </c>
      <c r="M2097" s="15">
        <f>Raw_Data!M2097</f>
        <v>100.1</v>
      </c>
      <c r="N2097" s="15">
        <f>Raw_Data!N2097</f>
        <v>51.9</v>
      </c>
      <c r="O2097" s="15">
        <f>Raw_Data!O2097</f>
        <v>131.30000000000001</v>
      </c>
      <c r="P2097" s="15" t="str">
        <f>Raw_Data!P2097</f>
        <v>Drip</v>
      </c>
      <c r="Q2097" s="15">
        <f>Raw_Data!Q2097</f>
        <v>223.8</v>
      </c>
      <c r="R2097" s="15">
        <f>Raw_Data!R2097</f>
        <v>6.44</v>
      </c>
      <c r="S2097" s="15">
        <f>Raw_Data!S2097</f>
        <v>0.71</v>
      </c>
      <c r="T2097" s="18">
        <f>IF(Raw_Data!T2097="",ROUND(AVERAGEIFS(Raw_Data!$T$2:$T$4001,Raw_Data!$E$2:$E$4001,E2097,Raw_Data!$D$2:$D$4001,D2097),2),IF(Raw_Data!T2097&gt;INDEX(Cleaning_Reference!$F$6:$F$13,MATCH(D2097,Cleaning_Reference!$A$6:$A$13,0)),INDEX(Cleaning_Reference!$F$6:$F$13,MATCH(D2097,Cleaning_Reference!$A$6:$A$13,0)),Raw_Data!T2097))</f>
        <v>2.96</v>
      </c>
      <c r="U2097" s="15">
        <f>Raw_Data!U2097</f>
        <v>5.54</v>
      </c>
      <c r="V2097" s="15">
        <f>Raw_Data!V2097</f>
        <v>20329</v>
      </c>
      <c r="W2097" s="15">
        <f>Raw_Data!W2097</f>
        <v>135645</v>
      </c>
      <c r="X2097" s="15">
        <f>Raw_Data!X2097</f>
        <v>112623</v>
      </c>
      <c r="Y2097" s="15">
        <f>Raw_Data!Y2097</f>
        <v>-23022</v>
      </c>
      <c r="Z2097" s="15">
        <f>Raw_Data!Z2097</f>
        <v>1001</v>
      </c>
      <c r="AA2097" s="15">
        <f>Raw_Data!AA2097</f>
        <v>5.5339999999999998</v>
      </c>
      <c r="AB2097" s="15">
        <f>Raw_Data!AB2097</f>
        <v>36.799999999999997</v>
      </c>
      <c r="AC2097" s="19" t="str">
        <f>IF(Raw_Data!G2097="","Yes","No")</f>
        <v>No</v>
      </c>
      <c r="AD2097" s="19" t="str">
        <f>IF(Raw_Data!L2097="","Yes","No")</f>
        <v>No</v>
      </c>
      <c r="AE2097" s="19" t="str">
        <f>IF(Raw_Data!T2097="","Imputed",IF(Raw_Data!T2097&gt;INDEX(Cleaning_Reference!$F$6:$F$13,MATCH(D2097,Cleaning_Reference!$A$6:$A$13,0)),"Capped","Original"))</f>
        <v>Original</v>
      </c>
      <c r="AF2097" s="21">
        <f t="shared" si="32"/>
        <v>5.54</v>
      </c>
    </row>
    <row r="2098" spans="1:32" ht="15" customHeight="1" x14ac:dyDescent="0.3">
      <c r="A2098" s="20" t="str">
        <f>Raw_Data!A2098</f>
        <v>SF12097</v>
      </c>
      <c r="B2098" s="15" t="str">
        <f>Raw_Data!B2098</f>
        <v>Gujarat</v>
      </c>
      <c r="C2098" s="15" t="str">
        <f>Raw_Data!C2098</f>
        <v>Rajkot</v>
      </c>
      <c r="D2098" s="15" t="str">
        <f>Raw_Data!D2098</f>
        <v>Maize</v>
      </c>
      <c r="E2098" s="15" t="str">
        <f>Raw_Data!E2098</f>
        <v>Rabi</v>
      </c>
      <c r="F2098" s="15">
        <f>Raw_Data!F2098</f>
        <v>14.51</v>
      </c>
      <c r="G2098" s="18">
        <f>IF(Raw_Data!G2098="",ROUND(AVERAGEIFS(Raw_Data!$G$2:$G$4001,Raw_Data!$E$2:$E$4001,E2098),1),Raw_Data!G2098)</f>
        <v>738.8</v>
      </c>
      <c r="H2098" s="15">
        <f>Raw_Data!H2098</f>
        <v>24.9</v>
      </c>
      <c r="I2098" s="15">
        <f>Raw_Data!I2098</f>
        <v>61.4</v>
      </c>
      <c r="J2098" s="15">
        <f>Raw_Data!J2098</f>
        <v>7.9</v>
      </c>
      <c r="K2098" s="15">
        <f>Raw_Data!K2098</f>
        <v>7.18</v>
      </c>
      <c r="L2098" s="18">
        <f>IF(Raw_Data!L2098="",ROUND(AVERAGEIFS(Raw_Data!$L$2:$L$4001,Raw_Data!$E$2:$E$4001,E2098),1),Raw_Data!L2098)</f>
        <v>30.6</v>
      </c>
      <c r="M2098" s="15">
        <f>Raw_Data!M2098</f>
        <v>182.3</v>
      </c>
      <c r="N2098" s="15">
        <f>Raw_Data!N2098</f>
        <v>62.7</v>
      </c>
      <c r="O2098" s="15">
        <f>Raw_Data!O2098</f>
        <v>118.1</v>
      </c>
      <c r="P2098" s="15" t="str">
        <f>Raw_Data!P2098</f>
        <v>Rainfed</v>
      </c>
      <c r="Q2098" s="15">
        <f>Raw_Data!Q2098</f>
        <v>204.7</v>
      </c>
      <c r="R2098" s="15">
        <f>Raw_Data!R2098</f>
        <v>6.96</v>
      </c>
      <c r="S2098" s="15">
        <f>Raw_Data!S2098</f>
        <v>0.71</v>
      </c>
      <c r="T2098" s="18">
        <f>IF(Raw_Data!T2098="",ROUND(AVERAGEIFS(Raw_Data!$T$2:$T$4001,Raw_Data!$E$2:$E$4001,E2098,Raw_Data!$D$2:$D$4001,D2098),2),IF(Raw_Data!T2098&gt;INDEX(Cleaning_Reference!$F$6:$F$13,MATCH(D2098,Cleaning_Reference!$A$6:$A$13,0)),INDEX(Cleaning_Reference!$F$6:$F$13,MATCH(D2098,Cleaning_Reference!$A$6:$A$13,0)),Raw_Data!T2098))</f>
        <v>3.96</v>
      </c>
      <c r="U2098" s="15">
        <f>Raw_Data!U2098</f>
        <v>57.46</v>
      </c>
      <c r="V2098" s="15">
        <f>Raw_Data!V2098</f>
        <v>23088</v>
      </c>
      <c r="W2098" s="15">
        <f>Raw_Data!W2098</f>
        <v>1001178</v>
      </c>
      <c r="X2098" s="15">
        <f>Raw_Data!X2098</f>
        <v>1326636</v>
      </c>
      <c r="Y2098" s="15">
        <f>Raw_Data!Y2098</f>
        <v>325458</v>
      </c>
      <c r="Z2098" s="15">
        <f>Raw_Data!Z2098</f>
        <v>4162</v>
      </c>
      <c r="AA2098" s="15">
        <f>Raw_Data!AA2098</f>
        <v>13.805999999999999</v>
      </c>
      <c r="AB2098" s="15">
        <f>Raw_Data!AB2098</f>
        <v>52.2</v>
      </c>
      <c r="AC2098" s="19" t="str">
        <f>IF(Raw_Data!G2098="","Yes","No")</f>
        <v>No</v>
      </c>
      <c r="AD2098" s="19" t="str">
        <f>IF(Raw_Data!L2098="","Yes","No")</f>
        <v>No</v>
      </c>
      <c r="AE2098" s="19" t="str">
        <f>IF(Raw_Data!T2098="","Imputed",IF(Raw_Data!T2098&gt;INDEX(Cleaning_Reference!$F$6:$F$13,MATCH(D2098,Cleaning_Reference!$A$6:$A$13,0)),"Capped","Original"))</f>
        <v>Original</v>
      </c>
      <c r="AF2098" s="21">
        <f t="shared" si="32"/>
        <v>57.46</v>
      </c>
    </row>
    <row r="2099" spans="1:32" ht="15" customHeight="1" x14ac:dyDescent="0.3">
      <c r="A2099" s="20" t="str">
        <f>Raw_Data!A2099</f>
        <v>SF12098</v>
      </c>
      <c r="B2099" s="15" t="str">
        <f>Raw_Data!B2099</f>
        <v>Punjab</v>
      </c>
      <c r="C2099" s="15" t="str">
        <f>Raw_Data!C2099</f>
        <v>Krishna</v>
      </c>
      <c r="D2099" s="15" t="str">
        <f>Raw_Data!D2099</f>
        <v>Cotton</v>
      </c>
      <c r="E2099" s="15" t="str">
        <f>Raw_Data!E2099</f>
        <v>Rabi</v>
      </c>
      <c r="F2099" s="15">
        <f>Raw_Data!F2099</f>
        <v>14.97</v>
      </c>
      <c r="G2099" s="18">
        <f>IF(Raw_Data!G2099="",ROUND(AVERAGEIFS(Raw_Data!$G$2:$G$4001,Raw_Data!$E$2:$E$4001,E2099),1),Raw_Data!G2099)</f>
        <v>402.3</v>
      </c>
      <c r="H2099" s="15">
        <f>Raw_Data!H2099</f>
        <v>27.7</v>
      </c>
      <c r="I2099" s="15">
        <f>Raw_Data!I2099</f>
        <v>62.3</v>
      </c>
      <c r="J2099" s="15">
        <f>Raw_Data!J2099</f>
        <v>6.1</v>
      </c>
      <c r="K2099" s="15">
        <f>Raw_Data!K2099</f>
        <v>6.32</v>
      </c>
      <c r="L2099" s="18">
        <f>IF(Raw_Data!L2099="",ROUND(AVERAGEIFS(Raw_Data!$L$2:$L$4001,Raw_Data!$E$2:$E$4001,E2099),1),Raw_Data!L2099)</f>
        <v>30.2</v>
      </c>
      <c r="M2099" s="15">
        <f>Raw_Data!M2099</f>
        <v>97.1</v>
      </c>
      <c r="N2099" s="15">
        <f>Raw_Data!N2099</f>
        <v>70.400000000000006</v>
      </c>
      <c r="O2099" s="15">
        <f>Raw_Data!O2099</f>
        <v>68.3</v>
      </c>
      <c r="P2099" s="15" t="str">
        <f>Raw_Data!P2099</f>
        <v>Drip</v>
      </c>
      <c r="Q2099" s="15">
        <f>Raw_Data!Q2099</f>
        <v>108.3</v>
      </c>
      <c r="R2099" s="15">
        <f>Raw_Data!R2099</f>
        <v>4.83</v>
      </c>
      <c r="S2099" s="15">
        <f>Raw_Data!S2099</f>
        <v>0.84</v>
      </c>
      <c r="T2099" s="18">
        <f>IF(Raw_Data!T2099="",ROUND(AVERAGEIFS(Raw_Data!$T$2:$T$4001,Raw_Data!$E$2:$E$4001,E2099,Raw_Data!$D$2:$D$4001,D2099),2),IF(Raw_Data!T2099&gt;INDEX(Cleaning_Reference!$F$6:$F$13,MATCH(D2099,Cleaning_Reference!$A$6:$A$13,0)),INDEX(Cleaning_Reference!$F$6:$F$13,MATCH(D2099,Cleaning_Reference!$A$6:$A$13,0)),Raw_Data!T2099))</f>
        <v>1.53</v>
      </c>
      <c r="U2099" s="15">
        <f>Raw_Data!U2099</f>
        <v>22.9</v>
      </c>
      <c r="V2099" s="15">
        <f>Raw_Data!V2099</f>
        <v>62591</v>
      </c>
      <c r="W2099" s="15">
        <f>Raw_Data!W2099</f>
        <v>910082</v>
      </c>
      <c r="X2099" s="15">
        <f>Raw_Data!X2099</f>
        <v>1433334</v>
      </c>
      <c r="Y2099" s="15">
        <f>Raw_Data!Y2099</f>
        <v>523252</v>
      </c>
      <c r="Z2099" s="15">
        <f>Raw_Data!Z2099</f>
        <v>9711</v>
      </c>
      <c r="AA2099" s="15">
        <f>Raw_Data!AA2099</f>
        <v>2.3580000000000001</v>
      </c>
      <c r="AB2099" s="15">
        <f>Raw_Data!AB2099</f>
        <v>47.2</v>
      </c>
      <c r="AC2099" s="19" t="str">
        <f>IF(Raw_Data!G2099="","Yes","No")</f>
        <v>No</v>
      </c>
      <c r="AD2099" s="19" t="str">
        <f>IF(Raw_Data!L2099="","Yes","No")</f>
        <v>No</v>
      </c>
      <c r="AE2099" s="19" t="str">
        <f>IF(Raw_Data!T2099="","Imputed",IF(Raw_Data!T2099&gt;INDEX(Cleaning_Reference!$F$6:$F$13,MATCH(D2099,Cleaning_Reference!$A$6:$A$13,0)),"Capped","Original"))</f>
        <v>Original</v>
      </c>
      <c r="AF2099" s="21">
        <f t="shared" si="32"/>
        <v>22.9</v>
      </c>
    </row>
    <row r="2100" spans="1:32" ht="15" customHeight="1" x14ac:dyDescent="0.3">
      <c r="A2100" s="20" t="str">
        <f>Raw_Data!A2100</f>
        <v>SF12099</v>
      </c>
      <c r="B2100" s="15" t="str">
        <f>Raw_Data!B2100</f>
        <v>Andhra Pradesh</v>
      </c>
      <c r="C2100" s="15" t="str">
        <f>Raw_Data!C2100</f>
        <v>Erode</v>
      </c>
      <c r="D2100" s="15" t="str">
        <f>Raw_Data!D2100</f>
        <v>Cotton</v>
      </c>
      <c r="E2100" s="15" t="str">
        <f>Raw_Data!E2100</f>
        <v>Kharif</v>
      </c>
      <c r="F2100" s="15">
        <f>Raw_Data!F2100</f>
        <v>9.9</v>
      </c>
      <c r="G2100" s="18">
        <f>IF(Raw_Data!G2100="",ROUND(AVERAGEIFS(Raw_Data!$G$2:$G$4001,Raw_Data!$E$2:$E$4001,E2100),1),Raw_Data!G2100)</f>
        <v>871.6</v>
      </c>
      <c r="H2100" s="15">
        <f>Raw_Data!H2100</f>
        <v>29.6</v>
      </c>
      <c r="I2100" s="15">
        <f>Raw_Data!I2100</f>
        <v>74</v>
      </c>
      <c r="J2100" s="15">
        <f>Raw_Data!J2100</f>
        <v>6.9</v>
      </c>
      <c r="K2100" s="15">
        <f>Raw_Data!K2100</f>
        <v>7.59</v>
      </c>
      <c r="L2100" s="18">
        <f>IF(Raw_Data!L2100="",ROUND(AVERAGEIFS(Raw_Data!$L$2:$L$4001,Raw_Data!$E$2:$E$4001,E2100),1),Raw_Data!L2100)</f>
        <v>30.7</v>
      </c>
      <c r="M2100" s="15">
        <f>Raw_Data!M2100</f>
        <v>130.69999999999999</v>
      </c>
      <c r="N2100" s="15">
        <f>Raw_Data!N2100</f>
        <v>79.2</v>
      </c>
      <c r="O2100" s="15">
        <f>Raw_Data!O2100</f>
        <v>109</v>
      </c>
      <c r="P2100" s="15" t="str">
        <f>Raw_Data!P2100</f>
        <v>Flood</v>
      </c>
      <c r="Q2100" s="15">
        <f>Raw_Data!Q2100</f>
        <v>141</v>
      </c>
      <c r="R2100" s="15">
        <f>Raw_Data!R2100</f>
        <v>4.33</v>
      </c>
      <c r="S2100" s="15">
        <f>Raw_Data!S2100</f>
        <v>0.72</v>
      </c>
      <c r="T2100" s="18">
        <f>IF(Raw_Data!T2100="",ROUND(AVERAGEIFS(Raw_Data!$T$2:$T$4001,Raw_Data!$E$2:$E$4001,E2100,Raw_Data!$D$2:$D$4001,D2100),2),IF(Raw_Data!T2100&gt;INDEX(Cleaning_Reference!$F$6:$F$13,MATCH(D2100,Cleaning_Reference!$A$6:$A$13,0)),INDEX(Cleaning_Reference!$F$6:$F$13,MATCH(D2100,Cleaning_Reference!$A$6:$A$13,0)),Raw_Data!T2100))</f>
        <v>0.79</v>
      </c>
      <c r="U2100" s="15">
        <f>Raw_Data!U2100</f>
        <v>7.82</v>
      </c>
      <c r="V2100" s="15">
        <f>Raw_Data!V2100</f>
        <v>65404</v>
      </c>
      <c r="W2100" s="15">
        <f>Raw_Data!W2100</f>
        <v>660881</v>
      </c>
      <c r="X2100" s="15">
        <f>Raw_Data!X2100</f>
        <v>511459</v>
      </c>
      <c r="Y2100" s="15">
        <f>Raw_Data!Y2100</f>
        <v>-149422</v>
      </c>
      <c r="Z2100" s="15">
        <f>Raw_Data!Z2100</f>
        <v>10053</v>
      </c>
      <c r="AA2100" s="15">
        <f>Raw_Data!AA2100</f>
        <v>0.77800000000000002</v>
      </c>
      <c r="AB2100" s="15">
        <f>Raw_Data!AB2100</f>
        <v>54.8</v>
      </c>
      <c r="AC2100" s="19" t="str">
        <f>IF(Raw_Data!G2100="","Yes","No")</f>
        <v>No</v>
      </c>
      <c r="AD2100" s="19" t="str">
        <f>IF(Raw_Data!L2100="","Yes","No")</f>
        <v>No</v>
      </c>
      <c r="AE2100" s="19" t="str">
        <f>IF(Raw_Data!T2100="","Imputed",IF(Raw_Data!T2100&gt;INDEX(Cleaning_Reference!$F$6:$F$13,MATCH(D2100,Cleaning_Reference!$A$6:$A$13,0)),"Capped","Original"))</f>
        <v>Original</v>
      </c>
      <c r="AF2100" s="21">
        <f t="shared" si="32"/>
        <v>7.82</v>
      </c>
    </row>
    <row r="2101" spans="1:32" ht="15" customHeight="1" x14ac:dyDescent="0.3">
      <c r="A2101" s="20" t="str">
        <f>Raw_Data!A2101</f>
        <v>SF12100</v>
      </c>
      <c r="B2101" s="15" t="str">
        <f>Raw_Data!B2101</f>
        <v>Punjab</v>
      </c>
      <c r="C2101" s="15" t="str">
        <f>Raw_Data!C2101</f>
        <v>Krishna</v>
      </c>
      <c r="D2101" s="15" t="str">
        <f>Raw_Data!D2101</f>
        <v>Groundnut</v>
      </c>
      <c r="E2101" s="15" t="str">
        <f>Raw_Data!E2101</f>
        <v>Kharif</v>
      </c>
      <c r="F2101" s="15">
        <f>Raw_Data!F2101</f>
        <v>2.09</v>
      </c>
      <c r="G2101" s="18">
        <f>IF(Raw_Data!G2101="",ROUND(AVERAGEIFS(Raw_Data!$G$2:$G$4001,Raw_Data!$E$2:$E$4001,E2101),1),Raw_Data!G2101)</f>
        <v>772.5</v>
      </c>
      <c r="H2101" s="15">
        <f>Raw_Data!H2101</f>
        <v>30.8</v>
      </c>
      <c r="I2101" s="15">
        <f>Raw_Data!I2101</f>
        <v>56.4</v>
      </c>
      <c r="J2101" s="15">
        <f>Raw_Data!J2101</f>
        <v>6.8</v>
      </c>
      <c r="K2101" s="15">
        <f>Raw_Data!K2101</f>
        <v>6.32</v>
      </c>
      <c r="L2101" s="18">
        <f>IF(Raw_Data!L2101="",ROUND(AVERAGEIFS(Raw_Data!$L$2:$L$4001,Raw_Data!$E$2:$E$4001,E2101),1),Raw_Data!L2101)</f>
        <v>32.1</v>
      </c>
      <c r="M2101" s="15">
        <f>Raw_Data!M2101</f>
        <v>105.4</v>
      </c>
      <c r="N2101" s="15">
        <f>Raw_Data!N2101</f>
        <v>30.7</v>
      </c>
      <c r="O2101" s="15">
        <f>Raw_Data!O2101</f>
        <v>133</v>
      </c>
      <c r="P2101" s="15" t="str">
        <f>Raw_Data!P2101</f>
        <v>Sprinkler</v>
      </c>
      <c r="Q2101" s="15">
        <f>Raw_Data!Q2101</f>
        <v>199.9</v>
      </c>
      <c r="R2101" s="15">
        <f>Raw_Data!R2101</f>
        <v>2.92</v>
      </c>
      <c r="S2101" s="15">
        <f>Raw_Data!S2101</f>
        <v>0.89</v>
      </c>
      <c r="T2101" s="18">
        <f>IF(Raw_Data!T2101="",ROUND(AVERAGEIFS(Raw_Data!$T$2:$T$4001,Raw_Data!$E$2:$E$4001,E2101,Raw_Data!$D$2:$D$4001,D2101),2),IF(Raw_Data!T2101&gt;INDEX(Cleaning_Reference!$F$6:$F$13,MATCH(D2101,Cleaning_Reference!$A$6:$A$13,0)),INDEX(Cleaning_Reference!$F$6:$F$13,MATCH(D2101,Cleaning_Reference!$A$6:$A$13,0)),Raw_Data!T2101))</f>
        <v>1.94</v>
      </c>
      <c r="U2101" s="15">
        <f>Raw_Data!U2101</f>
        <v>4.05</v>
      </c>
      <c r="V2101" s="15">
        <f>Raw_Data!V2101</f>
        <v>51991</v>
      </c>
      <c r="W2101" s="15">
        <f>Raw_Data!W2101</f>
        <v>142200</v>
      </c>
      <c r="X2101" s="15">
        <f>Raw_Data!X2101</f>
        <v>210564</v>
      </c>
      <c r="Y2101" s="15">
        <f>Raw_Data!Y2101</f>
        <v>68364</v>
      </c>
      <c r="Z2101" s="15">
        <f>Raw_Data!Z2101</f>
        <v>1068</v>
      </c>
      <c r="AA2101" s="15">
        <f>Raw_Data!AA2101</f>
        <v>3.7919999999999998</v>
      </c>
      <c r="AB2101" s="15">
        <f>Raw_Data!AB2101</f>
        <v>60.3</v>
      </c>
      <c r="AC2101" s="19" t="str">
        <f>IF(Raw_Data!G2101="","Yes","No")</f>
        <v>No</v>
      </c>
      <c r="AD2101" s="19" t="str">
        <f>IF(Raw_Data!L2101="","Yes","No")</f>
        <v>No</v>
      </c>
      <c r="AE2101" s="19" t="str">
        <f>IF(Raw_Data!T2101="","Imputed",IF(Raw_Data!T2101&gt;INDEX(Cleaning_Reference!$F$6:$F$13,MATCH(D2101,Cleaning_Reference!$A$6:$A$13,0)),"Capped","Original"))</f>
        <v>Original</v>
      </c>
      <c r="AF2101" s="21">
        <f t="shared" si="32"/>
        <v>4.05</v>
      </c>
    </row>
    <row r="2102" spans="1:32" ht="15" customHeight="1" x14ac:dyDescent="0.3">
      <c r="A2102" s="20" t="str">
        <f>Raw_Data!A2102</f>
        <v>SF12101</v>
      </c>
      <c r="B2102" s="15" t="str">
        <f>Raw_Data!B2102</f>
        <v>Maharashtra</v>
      </c>
      <c r="C2102" s="15" t="str">
        <f>Raw_Data!C2102</f>
        <v>Guntur</v>
      </c>
      <c r="D2102" s="15" t="str">
        <f>Raw_Data!D2102</f>
        <v>Sugarcane</v>
      </c>
      <c r="E2102" s="15" t="str">
        <f>Raw_Data!E2102</f>
        <v>Kharif</v>
      </c>
      <c r="F2102" s="15">
        <f>Raw_Data!F2102</f>
        <v>2.4</v>
      </c>
      <c r="G2102" s="18">
        <f>IF(Raw_Data!G2102="",ROUND(AVERAGEIFS(Raw_Data!$G$2:$G$4001,Raw_Data!$E$2:$E$4001,E2102),1),Raw_Data!G2102)</f>
        <v>1175.2</v>
      </c>
      <c r="H2102" s="15">
        <f>Raw_Data!H2102</f>
        <v>28.2</v>
      </c>
      <c r="I2102" s="15">
        <f>Raw_Data!I2102</f>
        <v>66.5</v>
      </c>
      <c r="J2102" s="15">
        <f>Raw_Data!J2102</f>
        <v>4.0999999999999996</v>
      </c>
      <c r="K2102" s="15">
        <f>Raw_Data!K2102</f>
        <v>6.42</v>
      </c>
      <c r="L2102" s="18">
        <f>IF(Raw_Data!L2102="",ROUND(AVERAGEIFS(Raw_Data!$L$2:$L$4001,Raw_Data!$E$2:$E$4001,E2102),1),Raw_Data!L2102)</f>
        <v>35.5</v>
      </c>
      <c r="M2102" s="15">
        <f>Raw_Data!M2102</f>
        <v>129.4</v>
      </c>
      <c r="N2102" s="15">
        <f>Raw_Data!N2102</f>
        <v>90.1</v>
      </c>
      <c r="O2102" s="15">
        <f>Raw_Data!O2102</f>
        <v>93.8</v>
      </c>
      <c r="P2102" s="15" t="str">
        <f>Raw_Data!P2102</f>
        <v>Sprinkler</v>
      </c>
      <c r="Q2102" s="15">
        <f>Raw_Data!Q2102</f>
        <v>276</v>
      </c>
      <c r="R2102" s="15">
        <f>Raw_Data!R2102</f>
        <v>5.46</v>
      </c>
      <c r="S2102" s="15">
        <f>Raw_Data!S2102</f>
        <v>0.74</v>
      </c>
      <c r="T2102" s="18">
        <f>IF(Raw_Data!T2102="",ROUND(AVERAGEIFS(Raw_Data!$T$2:$T$4001,Raw_Data!$E$2:$E$4001,E2102,Raw_Data!$D$2:$D$4001,D2102),2),IF(Raw_Data!T2102&gt;INDEX(Cleaning_Reference!$F$6:$F$13,MATCH(D2102,Cleaning_Reference!$A$6:$A$13,0)),INDEX(Cleaning_Reference!$F$6:$F$13,MATCH(D2102,Cleaning_Reference!$A$6:$A$13,0)),Raw_Data!T2102))</f>
        <v>68.27</v>
      </c>
      <c r="U2102" s="15">
        <f>Raw_Data!U2102</f>
        <v>163.85</v>
      </c>
      <c r="V2102" s="15">
        <f>Raw_Data!V2102</f>
        <v>3281</v>
      </c>
      <c r="W2102" s="15">
        <f>Raw_Data!W2102</f>
        <v>190625</v>
      </c>
      <c r="X2102" s="15">
        <f>Raw_Data!X2102</f>
        <v>537592</v>
      </c>
      <c r="Y2102" s="15">
        <f>Raw_Data!Y2102</f>
        <v>346967</v>
      </c>
      <c r="Z2102" s="15">
        <f>Raw_Data!Z2102</f>
        <v>4106</v>
      </c>
      <c r="AA2102" s="15">
        <f>Raw_Data!AA2102</f>
        <v>39.905000000000001</v>
      </c>
      <c r="AB2102" s="15">
        <f>Raw_Data!AB2102</f>
        <v>50.8</v>
      </c>
      <c r="AC2102" s="19" t="str">
        <f>IF(Raw_Data!G2102="","Yes","No")</f>
        <v>No</v>
      </c>
      <c r="AD2102" s="19" t="str">
        <f>IF(Raw_Data!L2102="","Yes","No")</f>
        <v>No</v>
      </c>
      <c r="AE2102" s="19" t="str">
        <f>IF(Raw_Data!T2102="","Imputed",IF(Raw_Data!T2102&gt;INDEX(Cleaning_Reference!$F$6:$F$13,MATCH(D2102,Cleaning_Reference!$A$6:$A$13,0)),"Capped","Original"))</f>
        <v>Original</v>
      </c>
      <c r="AF2102" s="21">
        <f t="shared" si="32"/>
        <v>163.85</v>
      </c>
    </row>
    <row r="2103" spans="1:32" ht="15" customHeight="1" x14ac:dyDescent="0.3">
      <c r="A2103" s="20" t="str">
        <f>Raw_Data!A2103</f>
        <v>SF12102</v>
      </c>
      <c r="B2103" s="15" t="str">
        <f>Raw_Data!B2103</f>
        <v>Maharashtra</v>
      </c>
      <c r="C2103" s="15" t="str">
        <f>Raw_Data!C2103</f>
        <v>Ludhiana</v>
      </c>
      <c r="D2103" s="15" t="str">
        <f>Raw_Data!D2103</f>
        <v>Maize</v>
      </c>
      <c r="E2103" s="15" t="str">
        <f>Raw_Data!E2103</f>
        <v>Rabi</v>
      </c>
      <c r="F2103" s="15">
        <f>Raw_Data!F2103</f>
        <v>8.6199999999999992</v>
      </c>
      <c r="G2103" s="18">
        <f>IF(Raw_Data!G2103="",ROUND(AVERAGEIFS(Raw_Data!$G$2:$G$4001,Raw_Data!$E$2:$E$4001,E2103),1),Raw_Data!G2103)</f>
        <v>545.29999999999995</v>
      </c>
      <c r="H2103" s="15">
        <f>Raw_Data!H2103</f>
        <v>24.8</v>
      </c>
      <c r="I2103" s="15">
        <f>Raw_Data!I2103</f>
        <v>48.8</v>
      </c>
      <c r="J2103" s="15">
        <f>Raw_Data!J2103</f>
        <v>7.8</v>
      </c>
      <c r="K2103" s="15">
        <f>Raw_Data!K2103</f>
        <v>5.7</v>
      </c>
      <c r="L2103" s="18">
        <f>IF(Raw_Data!L2103="",ROUND(AVERAGEIFS(Raw_Data!$L$2:$L$4001,Raw_Data!$E$2:$E$4001,E2103),1),Raw_Data!L2103)</f>
        <v>26.6</v>
      </c>
      <c r="M2103" s="15">
        <f>Raw_Data!M2103</f>
        <v>103.6</v>
      </c>
      <c r="N2103" s="15">
        <f>Raw_Data!N2103</f>
        <v>84.6</v>
      </c>
      <c r="O2103" s="15">
        <f>Raw_Data!O2103</f>
        <v>139.1</v>
      </c>
      <c r="P2103" s="15" t="str">
        <f>Raw_Data!P2103</f>
        <v>Flood</v>
      </c>
      <c r="Q2103" s="15">
        <f>Raw_Data!Q2103</f>
        <v>205.5</v>
      </c>
      <c r="R2103" s="15">
        <f>Raw_Data!R2103</f>
        <v>4.7699999999999996</v>
      </c>
      <c r="S2103" s="15">
        <f>Raw_Data!S2103</f>
        <v>0.89</v>
      </c>
      <c r="T2103" s="18">
        <f>IF(Raw_Data!T2103="",ROUND(AVERAGEIFS(Raw_Data!$T$2:$T$4001,Raw_Data!$E$2:$E$4001,E2103,Raw_Data!$D$2:$D$4001,D2103),2),IF(Raw_Data!T2103&gt;INDEX(Cleaning_Reference!$F$6:$F$13,MATCH(D2103,Cleaning_Reference!$A$6:$A$13,0)),INDEX(Cleaning_Reference!$F$6:$F$13,MATCH(D2103,Cleaning_Reference!$A$6:$A$13,0)),Raw_Data!T2103))</f>
        <v>1.6</v>
      </c>
      <c r="U2103" s="15">
        <f>Raw_Data!U2103</f>
        <v>13.79</v>
      </c>
      <c r="V2103" s="15">
        <f>Raw_Data!V2103</f>
        <v>22823</v>
      </c>
      <c r="W2103" s="15">
        <f>Raw_Data!W2103</f>
        <v>585591</v>
      </c>
      <c r="X2103" s="15">
        <f>Raw_Data!X2103</f>
        <v>314729</v>
      </c>
      <c r="Y2103" s="15">
        <f>Raw_Data!Y2103</f>
        <v>-270862</v>
      </c>
      <c r="Z2103" s="15">
        <f>Raw_Data!Z2103</f>
        <v>7119</v>
      </c>
      <c r="AA2103" s="15">
        <f>Raw_Data!AA2103</f>
        <v>1.9370000000000001</v>
      </c>
      <c r="AB2103" s="15">
        <f>Raw_Data!AB2103</f>
        <v>43.3</v>
      </c>
      <c r="AC2103" s="19" t="str">
        <f>IF(Raw_Data!G2103="","Yes","No")</f>
        <v>No</v>
      </c>
      <c r="AD2103" s="19" t="str">
        <f>IF(Raw_Data!L2103="","Yes","No")</f>
        <v>No</v>
      </c>
      <c r="AE2103" s="19" t="str">
        <f>IF(Raw_Data!T2103="","Imputed",IF(Raw_Data!T2103&gt;INDEX(Cleaning_Reference!$F$6:$F$13,MATCH(D2103,Cleaning_Reference!$A$6:$A$13,0)),"Capped","Original"))</f>
        <v>Original</v>
      </c>
      <c r="AF2103" s="21">
        <f t="shared" si="32"/>
        <v>13.79</v>
      </c>
    </row>
    <row r="2104" spans="1:32" ht="15" customHeight="1" x14ac:dyDescent="0.3">
      <c r="A2104" s="20" t="str">
        <f>Raw_Data!A2104</f>
        <v>SF12103</v>
      </c>
      <c r="B2104" s="15" t="str">
        <f>Raw_Data!B2104</f>
        <v>Karnataka</v>
      </c>
      <c r="C2104" s="15" t="str">
        <f>Raw_Data!C2104</f>
        <v>Raichur</v>
      </c>
      <c r="D2104" s="15" t="str">
        <f>Raw_Data!D2104</f>
        <v>Rice</v>
      </c>
      <c r="E2104" s="15" t="str">
        <f>Raw_Data!E2104</f>
        <v>Rabi</v>
      </c>
      <c r="F2104" s="15">
        <f>Raw_Data!F2104</f>
        <v>4.82</v>
      </c>
      <c r="G2104" s="18">
        <f>IF(Raw_Data!G2104="",ROUND(AVERAGEIFS(Raw_Data!$G$2:$G$4001,Raw_Data!$E$2:$E$4001,E2104),1),Raw_Data!G2104)</f>
        <v>470.5</v>
      </c>
      <c r="H2104" s="15">
        <f>Raw_Data!H2104</f>
        <v>20.6</v>
      </c>
      <c r="I2104" s="15">
        <f>Raw_Data!I2104</f>
        <v>54.8</v>
      </c>
      <c r="J2104" s="15">
        <f>Raw_Data!J2104</f>
        <v>7</v>
      </c>
      <c r="K2104" s="15">
        <f>Raw_Data!K2104</f>
        <v>7.35</v>
      </c>
      <c r="L2104" s="18">
        <f>IF(Raw_Data!L2104="",ROUND(AVERAGEIFS(Raw_Data!$L$2:$L$4001,Raw_Data!$E$2:$E$4001,E2104),1),Raw_Data!L2104)</f>
        <v>35.200000000000003</v>
      </c>
      <c r="M2104" s="15">
        <f>Raw_Data!M2104</f>
        <v>128.5</v>
      </c>
      <c r="N2104" s="15">
        <f>Raw_Data!N2104</f>
        <v>57.9</v>
      </c>
      <c r="O2104" s="15">
        <f>Raw_Data!O2104</f>
        <v>40.799999999999997</v>
      </c>
      <c r="P2104" s="15" t="str">
        <f>Raw_Data!P2104</f>
        <v>Drip</v>
      </c>
      <c r="Q2104" s="15">
        <f>Raw_Data!Q2104</f>
        <v>285.5</v>
      </c>
      <c r="R2104" s="15">
        <f>Raw_Data!R2104</f>
        <v>3.8</v>
      </c>
      <c r="S2104" s="15">
        <f>Raw_Data!S2104</f>
        <v>0.68</v>
      </c>
      <c r="T2104" s="18">
        <f>IF(Raw_Data!T2104="",ROUND(AVERAGEIFS(Raw_Data!$T$2:$T$4001,Raw_Data!$E$2:$E$4001,E2104,Raw_Data!$D$2:$D$4001,D2104),2),IF(Raw_Data!T2104&gt;INDEX(Cleaning_Reference!$F$6:$F$13,MATCH(D2104,Cleaning_Reference!$A$6:$A$13,0)),INDEX(Cleaning_Reference!$F$6:$F$13,MATCH(D2104,Cleaning_Reference!$A$6:$A$13,0)),Raw_Data!T2104))</f>
        <v>2.04</v>
      </c>
      <c r="U2104" s="15">
        <f>Raw_Data!U2104</f>
        <v>9.83</v>
      </c>
      <c r="V2104" s="15">
        <f>Raw_Data!V2104</f>
        <v>20755</v>
      </c>
      <c r="W2104" s="15">
        <f>Raw_Data!W2104</f>
        <v>326040</v>
      </c>
      <c r="X2104" s="15">
        <f>Raw_Data!X2104</f>
        <v>204022</v>
      </c>
      <c r="Y2104" s="15">
        <f>Raw_Data!Y2104</f>
        <v>-122018</v>
      </c>
      <c r="Z2104" s="15">
        <f>Raw_Data!Z2104</f>
        <v>6313</v>
      </c>
      <c r="AA2104" s="15">
        <f>Raw_Data!AA2104</f>
        <v>1.5569999999999999</v>
      </c>
      <c r="AB2104" s="15">
        <f>Raw_Data!AB2104</f>
        <v>46.5</v>
      </c>
      <c r="AC2104" s="19" t="str">
        <f>IF(Raw_Data!G2104="","Yes","No")</f>
        <v>No</v>
      </c>
      <c r="AD2104" s="19" t="str">
        <f>IF(Raw_Data!L2104="","Yes","No")</f>
        <v>No</v>
      </c>
      <c r="AE2104" s="19" t="str">
        <f>IF(Raw_Data!T2104="","Imputed",IF(Raw_Data!T2104&gt;INDEX(Cleaning_Reference!$F$6:$F$13,MATCH(D2104,Cleaning_Reference!$A$6:$A$13,0)),"Capped","Original"))</f>
        <v>Original</v>
      </c>
      <c r="AF2104" s="21">
        <f t="shared" si="32"/>
        <v>9.83</v>
      </c>
    </row>
    <row r="2105" spans="1:32" ht="15" customHeight="1" x14ac:dyDescent="0.3">
      <c r="A2105" s="20" t="str">
        <f>Raw_Data!A2105</f>
        <v>SF12104</v>
      </c>
      <c r="B2105" s="15" t="str">
        <f>Raw_Data!B2105</f>
        <v>Karnataka</v>
      </c>
      <c r="C2105" s="15" t="str">
        <f>Raw_Data!C2105</f>
        <v>Rajkot</v>
      </c>
      <c r="D2105" s="15" t="str">
        <f>Raw_Data!D2105</f>
        <v>Maize</v>
      </c>
      <c r="E2105" s="15" t="str">
        <f>Raw_Data!E2105</f>
        <v>Zaid</v>
      </c>
      <c r="F2105" s="15">
        <f>Raw_Data!F2105</f>
        <v>5.5</v>
      </c>
      <c r="G2105" s="18">
        <f>IF(Raw_Data!G2105="",ROUND(AVERAGEIFS(Raw_Data!$G$2:$G$4001,Raw_Data!$E$2:$E$4001,E2105),1),Raw_Data!G2105)</f>
        <v>205.9</v>
      </c>
      <c r="H2105" s="15">
        <f>Raw_Data!H2105</f>
        <v>31.7</v>
      </c>
      <c r="I2105" s="15">
        <f>Raw_Data!I2105</f>
        <v>50.2</v>
      </c>
      <c r="J2105" s="15">
        <f>Raw_Data!J2105</f>
        <v>6.3</v>
      </c>
      <c r="K2105" s="15">
        <f>Raw_Data!K2105</f>
        <v>6.43</v>
      </c>
      <c r="L2105" s="18">
        <f>IF(Raw_Data!L2105="",ROUND(AVERAGEIFS(Raw_Data!$L$2:$L$4001,Raw_Data!$E$2:$E$4001,E2105),1),Raw_Data!L2105)</f>
        <v>19.2</v>
      </c>
      <c r="M2105" s="15">
        <f>Raw_Data!M2105</f>
        <v>123.7</v>
      </c>
      <c r="N2105" s="15">
        <f>Raw_Data!N2105</f>
        <v>58.7</v>
      </c>
      <c r="O2105" s="15">
        <f>Raw_Data!O2105</f>
        <v>65.3</v>
      </c>
      <c r="P2105" s="15" t="str">
        <f>Raw_Data!P2105</f>
        <v>Drip</v>
      </c>
      <c r="Q2105" s="15">
        <f>Raw_Data!Q2105</f>
        <v>271.89999999999998</v>
      </c>
      <c r="R2105" s="15">
        <f>Raw_Data!R2105</f>
        <v>6.68</v>
      </c>
      <c r="S2105" s="15">
        <f>Raw_Data!S2105</f>
        <v>0.79</v>
      </c>
      <c r="T2105" s="18">
        <f>IF(Raw_Data!T2105="",ROUND(AVERAGEIFS(Raw_Data!$T$2:$T$4001,Raw_Data!$E$2:$E$4001,E2105,Raw_Data!$D$2:$D$4001,D2105),2),IF(Raw_Data!T2105&gt;INDEX(Cleaning_Reference!$F$6:$F$13,MATCH(D2105,Cleaning_Reference!$A$6:$A$13,0)),INDEX(Cleaning_Reference!$F$6:$F$13,MATCH(D2105,Cleaning_Reference!$A$6:$A$13,0)),Raw_Data!T2105))</f>
        <v>2.82</v>
      </c>
      <c r="U2105" s="15">
        <f>Raw_Data!U2105</f>
        <v>15.51</v>
      </c>
      <c r="V2105" s="15">
        <f>Raw_Data!V2105</f>
        <v>20283</v>
      </c>
      <c r="W2105" s="15">
        <f>Raw_Data!W2105</f>
        <v>397080</v>
      </c>
      <c r="X2105" s="15">
        <f>Raw_Data!X2105</f>
        <v>314589</v>
      </c>
      <c r="Y2105" s="15">
        <f>Raw_Data!Y2105</f>
        <v>-82491</v>
      </c>
      <c r="Z2105" s="15">
        <f>Raw_Data!Z2105</f>
        <v>3087</v>
      </c>
      <c r="AA2105" s="15">
        <f>Raw_Data!AA2105</f>
        <v>5.024</v>
      </c>
      <c r="AB2105" s="15">
        <f>Raw_Data!AB2105</f>
        <v>29.5</v>
      </c>
      <c r="AC2105" s="19" t="str">
        <f>IF(Raw_Data!G2105="","Yes","No")</f>
        <v>No</v>
      </c>
      <c r="AD2105" s="19" t="str">
        <f>IF(Raw_Data!L2105="","Yes","No")</f>
        <v>Yes</v>
      </c>
      <c r="AE2105" s="19" t="str">
        <f>IF(Raw_Data!T2105="","Imputed",IF(Raw_Data!T2105&gt;INDEX(Cleaning_Reference!$F$6:$F$13,MATCH(D2105,Cleaning_Reference!$A$6:$A$13,0)),"Capped","Original"))</f>
        <v>Original</v>
      </c>
      <c r="AF2105" s="21">
        <f t="shared" si="32"/>
        <v>15.51</v>
      </c>
    </row>
    <row r="2106" spans="1:32" ht="15" customHeight="1" x14ac:dyDescent="0.3">
      <c r="A2106" s="20" t="str">
        <f>Raw_Data!A2106</f>
        <v>SF12105</v>
      </c>
      <c r="B2106" s="15" t="str">
        <f>Raw_Data!B2106</f>
        <v>Karnataka</v>
      </c>
      <c r="C2106" s="15" t="str">
        <f>Raw_Data!C2106</f>
        <v>Guntur</v>
      </c>
      <c r="D2106" s="15" t="str">
        <f>Raw_Data!D2106</f>
        <v>Cotton</v>
      </c>
      <c r="E2106" s="15" t="str">
        <f>Raw_Data!E2106</f>
        <v>Kharif</v>
      </c>
      <c r="F2106" s="15">
        <f>Raw_Data!F2106</f>
        <v>8.3000000000000007</v>
      </c>
      <c r="G2106" s="18">
        <f>IF(Raw_Data!G2106="",ROUND(AVERAGEIFS(Raw_Data!$G$2:$G$4001,Raw_Data!$E$2:$E$4001,E2106),1),Raw_Data!G2106)</f>
        <v>974.6</v>
      </c>
      <c r="H2106" s="15">
        <f>Raw_Data!H2106</f>
        <v>31.1</v>
      </c>
      <c r="I2106" s="15">
        <f>Raw_Data!I2106</f>
        <v>54.9</v>
      </c>
      <c r="J2106" s="15">
        <f>Raw_Data!J2106</f>
        <v>5.6</v>
      </c>
      <c r="K2106" s="15">
        <f>Raw_Data!K2106</f>
        <v>7.63</v>
      </c>
      <c r="L2106" s="18">
        <f>IF(Raw_Data!L2106="",ROUND(AVERAGEIFS(Raw_Data!$L$2:$L$4001,Raw_Data!$E$2:$E$4001,E2106),1),Raw_Data!L2106)</f>
        <v>37.200000000000003</v>
      </c>
      <c r="M2106" s="15">
        <f>Raw_Data!M2106</f>
        <v>166.3</v>
      </c>
      <c r="N2106" s="15">
        <f>Raw_Data!N2106</f>
        <v>41.3</v>
      </c>
      <c r="O2106" s="15">
        <f>Raw_Data!O2106</f>
        <v>112.9</v>
      </c>
      <c r="P2106" s="15" t="str">
        <f>Raw_Data!P2106</f>
        <v>Sprinkler</v>
      </c>
      <c r="Q2106" s="15">
        <f>Raw_Data!Q2106</f>
        <v>218.9</v>
      </c>
      <c r="R2106" s="15">
        <f>Raw_Data!R2106</f>
        <v>5.93</v>
      </c>
      <c r="S2106" s="15">
        <f>Raw_Data!S2106</f>
        <v>0.72</v>
      </c>
      <c r="T2106" s="18">
        <f>IF(Raw_Data!T2106="",ROUND(AVERAGEIFS(Raw_Data!$T$2:$T$4001,Raw_Data!$E$2:$E$4001,E2106,Raw_Data!$D$2:$D$4001,D2106),2),IF(Raw_Data!T2106&gt;INDEX(Cleaning_Reference!$F$6:$F$13,MATCH(D2106,Cleaning_Reference!$A$6:$A$13,0)),INDEX(Cleaning_Reference!$F$6:$F$13,MATCH(D2106,Cleaning_Reference!$A$6:$A$13,0)),Raw_Data!T2106))</f>
        <v>0.61</v>
      </c>
      <c r="U2106" s="15">
        <f>Raw_Data!U2106</f>
        <v>5.0599999999999996</v>
      </c>
      <c r="V2106" s="15">
        <f>Raw_Data!V2106</f>
        <v>71974</v>
      </c>
      <c r="W2106" s="15">
        <f>Raw_Data!W2106</f>
        <v>622756</v>
      </c>
      <c r="X2106" s="15">
        <f>Raw_Data!X2106</f>
        <v>364188</v>
      </c>
      <c r="Y2106" s="15">
        <f>Raw_Data!Y2106</f>
        <v>-258568</v>
      </c>
      <c r="Z2106" s="15">
        <f>Raw_Data!Z2106</f>
        <v>6268</v>
      </c>
      <c r="AA2106" s="15">
        <f>Raw_Data!AA2106</f>
        <v>0.80700000000000005</v>
      </c>
      <c r="AB2106" s="15">
        <f>Raw_Data!AB2106</f>
        <v>58.2</v>
      </c>
      <c r="AC2106" s="19" t="str">
        <f>IF(Raw_Data!G2106="","Yes","No")</f>
        <v>No</v>
      </c>
      <c r="AD2106" s="19" t="str">
        <f>IF(Raw_Data!L2106="","Yes","No")</f>
        <v>No</v>
      </c>
      <c r="AE2106" s="19" t="str">
        <f>IF(Raw_Data!T2106="","Imputed",IF(Raw_Data!T2106&gt;INDEX(Cleaning_Reference!$F$6:$F$13,MATCH(D2106,Cleaning_Reference!$A$6:$A$13,0)),"Capped","Original"))</f>
        <v>Original</v>
      </c>
      <c r="AF2106" s="21">
        <f t="shared" si="32"/>
        <v>5.0599999999999996</v>
      </c>
    </row>
    <row r="2107" spans="1:32" ht="15" customHeight="1" x14ac:dyDescent="0.3">
      <c r="A2107" s="20" t="str">
        <f>Raw_Data!A2107</f>
        <v>SF12106</v>
      </c>
      <c r="B2107" s="15" t="str">
        <f>Raw_Data!B2107</f>
        <v>Punjab</v>
      </c>
      <c r="C2107" s="15" t="str">
        <f>Raw_Data!C2107</f>
        <v>Warangal</v>
      </c>
      <c r="D2107" s="15" t="str">
        <f>Raw_Data!D2107</f>
        <v>Groundnut</v>
      </c>
      <c r="E2107" s="15" t="str">
        <f>Raw_Data!E2107</f>
        <v>Kharif</v>
      </c>
      <c r="F2107" s="15">
        <f>Raw_Data!F2107</f>
        <v>11.07</v>
      </c>
      <c r="G2107" s="18">
        <f>IF(Raw_Data!G2107="",ROUND(AVERAGEIFS(Raw_Data!$G$2:$G$4001,Raw_Data!$E$2:$E$4001,E2107),1),Raw_Data!G2107)</f>
        <v>778.8</v>
      </c>
      <c r="H2107" s="15">
        <f>Raw_Data!H2107</f>
        <v>28.7</v>
      </c>
      <c r="I2107" s="15">
        <f>Raw_Data!I2107</f>
        <v>69</v>
      </c>
      <c r="J2107" s="15">
        <f>Raw_Data!J2107</f>
        <v>8.1</v>
      </c>
      <c r="K2107" s="15">
        <f>Raw_Data!K2107</f>
        <v>6.83</v>
      </c>
      <c r="L2107" s="18">
        <f>IF(Raw_Data!L2107="",ROUND(AVERAGEIFS(Raw_Data!$L$2:$L$4001,Raw_Data!$E$2:$E$4001,E2107),1),Raw_Data!L2107)</f>
        <v>29.5</v>
      </c>
      <c r="M2107" s="15">
        <f>Raw_Data!M2107</f>
        <v>144</v>
      </c>
      <c r="N2107" s="15">
        <f>Raw_Data!N2107</f>
        <v>45.3</v>
      </c>
      <c r="O2107" s="15">
        <f>Raw_Data!O2107</f>
        <v>103.2</v>
      </c>
      <c r="P2107" s="15" t="str">
        <f>Raw_Data!P2107</f>
        <v>Sprinkler</v>
      </c>
      <c r="Q2107" s="15">
        <f>Raw_Data!Q2107</f>
        <v>330.7</v>
      </c>
      <c r="R2107" s="15">
        <f>Raw_Data!R2107</f>
        <v>1.01</v>
      </c>
      <c r="S2107" s="15">
        <f>Raw_Data!S2107</f>
        <v>0.8</v>
      </c>
      <c r="T2107" s="18">
        <f>IF(Raw_Data!T2107="",ROUND(AVERAGEIFS(Raw_Data!$T$2:$T$4001,Raw_Data!$E$2:$E$4001,E2107,Raw_Data!$D$2:$D$4001,D2107),2),IF(Raw_Data!T2107&gt;INDEX(Cleaning_Reference!$F$6:$F$13,MATCH(D2107,Cleaning_Reference!$A$6:$A$13,0)),INDEX(Cleaning_Reference!$F$6:$F$13,MATCH(D2107,Cleaning_Reference!$A$6:$A$13,0)),Raw_Data!T2107))</f>
        <v>2.57</v>
      </c>
      <c r="U2107" s="15">
        <f>Raw_Data!U2107</f>
        <v>28.45</v>
      </c>
      <c r="V2107" s="15">
        <f>Raw_Data!V2107</f>
        <v>56604</v>
      </c>
      <c r="W2107" s="15">
        <f>Raw_Data!W2107</f>
        <v>975234</v>
      </c>
      <c r="X2107" s="15">
        <f>Raw_Data!X2107</f>
        <v>1610384</v>
      </c>
      <c r="Y2107" s="15">
        <f>Raw_Data!Y2107</f>
        <v>635150</v>
      </c>
      <c r="Z2107" s="15">
        <f>Raw_Data!Z2107</f>
        <v>5976</v>
      </c>
      <c r="AA2107" s="15">
        <f>Raw_Data!AA2107</f>
        <v>4.7610000000000001</v>
      </c>
      <c r="AB2107" s="15">
        <f>Raw_Data!AB2107</f>
        <v>67.599999999999994</v>
      </c>
      <c r="AC2107" s="19" t="str">
        <f>IF(Raw_Data!G2107="","Yes","No")</f>
        <v>No</v>
      </c>
      <c r="AD2107" s="19" t="str">
        <f>IF(Raw_Data!L2107="","Yes","No")</f>
        <v>No</v>
      </c>
      <c r="AE2107" s="19" t="str">
        <f>IF(Raw_Data!T2107="","Imputed",IF(Raw_Data!T2107&gt;INDEX(Cleaning_Reference!$F$6:$F$13,MATCH(D2107,Cleaning_Reference!$A$6:$A$13,0)),"Capped","Original"))</f>
        <v>Original</v>
      </c>
      <c r="AF2107" s="21">
        <f t="shared" si="32"/>
        <v>28.45</v>
      </c>
    </row>
    <row r="2108" spans="1:32" ht="15" customHeight="1" x14ac:dyDescent="0.3">
      <c r="A2108" s="20" t="str">
        <f>Raw_Data!A2108</f>
        <v>SF12107</v>
      </c>
      <c r="B2108" s="15" t="str">
        <f>Raw_Data!B2108</f>
        <v>Karnataka</v>
      </c>
      <c r="C2108" s="15" t="str">
        <f>Raw_Data!C2108</f>
        <v>Ludhiana</v>
      </c>
      <c r="D2108" s="15" t="str">
        <f>Raw_Data!D2108</f>
        <v>Chilli</v>
      </c>
      <c r="E2108" s="15" t="str">
        <f>Raw_Data!E2108</f>
        <v>Kharif</v>
      </c>
      <c r="F2108" s="15">
        <f>Raw_Data!F2108</f>
        <v>0.59</v>
      </c>
      <c r="G2108" s="18">
        <f>IF(Raw_Data!G2108="",ROUND(AVERAGEIFS(Raw_Data!$G$2:$G$4001,Raw_Data!$E$2:$E$4001,E2108),1),Raw_Data!G2108)</f>
        <v>681.2</v>
      </c>
      <c r="H2108" s="15">
        <f>Raw_Data!H2108</f>
        <v>24.1</v>
      </c>
      <c r="I2108" s="15">
        <f>Raw_Data!I2108</f>
        <v>68.099999999999994</v>
      </c>
      <c r="J2108" s="15">
        <f>Raw_Data!J2108</f>
        <v>8.5</v>
      </c>
      <c r="K2108" s="15">
        <f>Raw_Data!K2108</f>
        <v>7.35</v>
      </c>
      <c r="L2108" s="18">
        <f>IF(Raw_Data!L2108="",ROUND(AVERAGEIFS(Raw_Data!$L$2:$L$4001,Raw_Data!$E$2:$E$4001,E2108),1),Raw_Data!L2108)</f>
        <v>24.2</v>
      </c>
      <c r="M2108" s="15">
        <f>Raw_Data!M2108</f>
        <v>83.4</v>
      </c>
      <c r="N2108" s="15">
        <f>Raw_Data!N2108</f>
        <v>78</v>
      </c>
      <c r="O2108" s="15">
        <f>Raw_Data!O2108</f>
        <v>133.4</v>
      </c>
      <c r="P2108" s="15" t="str">
        <f>Raw_Data!P2108</f>
        <v>Rainfed</v>
      </c>
      <c r="Q2108" s="15">
        <f>Raw_Data!Q2108</f>
        <v>183.7</v>
      </c>
      <c r="R2108" s="15">
        <f>Raw_Data!R2108</f>
        <v>1.68</v>
      </c>
      <c r="S2108" s="15">
        <f>Raw_Data!S2108</f>
        <v>0.9</v>
      </c>
      <c r="T2108" s="18">
        <f>IF(Raw_Data!T2108="",ROUND(AVERAGEIFS(Raw_Data!$T$2:$T$4001,Raw_Data!$E$2:$E$4001,E2108,Raw_Data!$D$2:$D$4001,D2108),2),IF(Raw_Data!T2108&gt;INDEX(Cleaning_Reference!$F$6:$F$13,MATCH(D2108,Cleaning_Reference!$A$6:$A$13,0)),INDEX(Cleaning_Reference!$F$6:$F$13,MATCH(D2108,Cleaning_Reference!$A$6:$A$13,0)),Raw_Data!T2108))</f>
        <v>1.56</v>
      </c>
      <c r="U2108" s="15">
        <f>Raw_Data!U2108</f>
        <v>0.92</v>
      </c>
      <c r="V2108" s="15">
        <f>Raw_Data!V2108</f>
        <v>104261</v>
      </c>
      <c r="W2108" s="15">
        <f>Raw_Data!W2108</f>
        <v>39125</v>
      </c>
      <c r="X2108" s="15">
        <f>Raw_Data!X2108</f>
        <v>95920</v>
      </c>
      <c r="Y2108" s="15">
        <f>Raw_Data!Y2108</f>
        <v>56795</v>
      </c>
      <c r="Z2108" s="15">
        <f>Raw_Data!Z2108</f>
        <v>226</v>
      </c>
      <c r="AA2108" s="15">
        <f>Raw_Data!AA2108</f>
        <v>4.0709999999999997</v>
      </c>
      <c r="AB2108" s="15">
        <f>Raw_Data!AB2108</f>
        <v>52.3</v>
      </c>
      <c r="AC2108" s="19" t="str">
        <f>IF(Raw_Data!G2108="","Yes","No")</f>
        <v>No</v>
      </c>
      <c r="AD2108" s="19" t="str">
        <f>IF(Raw_Data!L2108="","Yes","No")</f>
        <v>No</v>
      </c>
      <c r="AE2108" s="19" t="str">
        <f>IF(Raw_Data!T2108="","Imputed",IF(Raw_Data!T2108&gt;INDEX(Cleaning_Reference!$F$6:$F$13,MATCH(D2108,Cleaning_Reference!$A$6:$A$13,0)),"Capped","Original"))</f>
        <v>Original</v>
      </c>
      <c r="AF2108" s="21">
        <f t="shared" si="32"/>
        <v>0.92</v>
      </c>
    </row>
    <row r="2109" spans="1:32" ht="15" customHeight="1" x14ac:dyDescent="0.3">
      <c r="A2109" s="20" t="str">
        <f>Raw_Data!A2109</f>
        <v>SF12108</v>
      </c>
      <c r="B2109" s="15" t="str">
        <f>Raw_Data!B2109</f>
        <v>Tamil Nadu</v>
      </c>
      <c r="C2109" s="15" t="str">
        <f>Raw_Data!C2109</f>
        <v>Nalgonda</v>
      </c>
      <c r="D2109" s="15" t="str">
        <f>Raw_Data!D2109</f>
        <v>Chilli</v>
      </c>
      <c r="E2109" s="15" t="str">
        <f>Raw_Data!E2109</f>
        <v>Rabi</v>
      </c>
      <c r="F2109" s="15">
        <f>Raw_Data!F2109</f>
        <v>12.97</v>
      </c>
      <c r="G2109" s="18">
        <f>IF(Raw_Data!G2109="",ROUND(AVERAGEIFS(Raw_Data!$G$2:$G$4001,Raw_Data!$E$2:$E$4001,E2109),1),Raw_Data!G2109)</f>
        <v>331.5</v>
      </c>
      <c r="H2109" s="15">
        <f>Raw_Data!H2109</f>
        <v>21.9</v>
      </c>
      <c r="I2109" s="15">
        <f>Raw_Data!I2109</f>
        <v>66.8</v>
      </c>
      <c r="J2109" s="15">
        <f>Raw_Data!J2109</f>
        <v>7.2</v>
      </c>
      <c r="K2109" s="15">
        <f>Raw_Data!K2109</f>
        <v>6.19</v>
      </c>
      <c r="L2109" s="18">
        <f>IF(Raw_Data!L2109="",ROUND(AVERAGEIFS(Raw_Data!$L$2:$L$4001,Raw_Data!$E$2:$E$4001,E2109),1),Raw_Data!L2109)</f>
        <v>25.1</v>
      </c>
      <c r="M2109" s="15">
        <f>Raw_Data!M2109</f>
        <v>120.9</v>
      </c>
      <c r="N2109" s="15">
        <f>Raw_Data!N2109</f>
        <v>44.5</v>
      </c>
      <c r="O2109" s="15">
        <f>Raw_Data!O2109</f>
        <v>121.8</v>
      </c>
      <c r="P2109" s="15" t="str">
        <f>Raw_Data!P2109</f>
        <v>Flood</v>
      </c>
      <c r="Q2109" s="15">
        <f>Raw_Data!Q2109</f>
        <v>241.8</v>
      </c>
      <c r="R2109" s="15">
        <f>Raw_Data!R2109</f>
        <v>0.77</v>
      </c>
      <c r="S2109" s="15">
        <f>Raw_Data!S2109</f>
        <v>0.92</v>
      </c>
      <c r="T2109" s="18">
        <f>IF(Raw_Data!T2109="",ROUND(AVERAGEIFS(Raw_Data!$T$2:$T$4001,Raw_Data!$E$2:$E$4001,E2109,Raw_Data!$D$2:$D$4001,D2109),2),IF(Raw_Data!T2109&gt;INDEX(Cleaning_Reference!$F$6:$F$13,MATCH(D2109,Cleaning_Reference!$A$6:$A$13,0)),INDEX(Cleaning_Reference!$F$6:$F$13,MATCH(D2109,Cleaning_Reference!$A$6:$A$13,0)),Raw_Data!T2109))</f>
        <v>1.36</v>
      </c>
      <c r="U2109" s="15">
        <f>Raw_Data!U2109</f>
        <v>17.64</v>
      </c>
      <c r="V2109" s="15">
        <f>Raw_Data!V2109</f>
        <v>110171</v>
      </c>
      <c r="W2109" s="15">
        <f>Raw_Data!W2109</f>
        <v>854751</v>
      </c>
      <c r="X2109" s="15">
        <f>Raw_Data!X2109</f>
        <v>1943416</v>
      </c>
      <c r="Y2109" s="15">
        <f>Raw_Data!Y2109</f>
        <v>1088665</v>
      </c>
      <c r="Z2109" s="15">
        <f>Raw_Data!Z2109</f>
        <v>9207</v>
      </c>
      <c r="AA2109" s="15">
        <f>Raw_Data!AA2109</f>
        <v>1.9159999999999999</v>
      </c>
      <c r="AB2109" s="15">
        <f>Raw_Data!AB2109</f>
        <v>60.9</v>
      </c>
      <c r="AC2109" s="19" t="str">
        <f>IF(Raw_Data!G2109="","Yes","No")</f>
        <v>No</v>
      </c>
      <c r="AD2109" s="19" t="str">
        <f>IF(Raw_Data!L2109="","Yes","No")</f>
        <v>No</v>
      </c>
      <c r="AE2109" s="19" t="str">
        <f>IF(Raw_Data!T2109="","Imputed",IF(Raw_Data!T2109&gt;INDEX(Cleaning_Reference!$F$6:$F$13,MATCH(D2109,Cleaning_Reference!$A$6:$A$13,0)),"Capped","Original"))</f>
        <v>Original</v>
      </c>
      <c r="AF2109" s="21">
        <f t="shared" si="32"/>
        <v>17.64</v>
      </c>
    </row>
    <row r="2110" spans="1:32" ht="15" customHeight="1" x14ac:dyDescent="0.3">
      <c r="A2110" s="20" t="str">
        <f>Raw_Data!A2110</f>
        <v>SF12109</v>
      </c>
      <c r="B2110" s="15" t="str">
        <f>Raw_Data!B2110</f>
        <v>Andhra Pradesh</v>
      </c>
      <c r="C2110" s="15" t="str">
        <f>Raw_Data!C2110</f>
        <v>Guntur</v>
      </c>
      <c r="D2110" s="15" t="str">
        <f>Raw_Data!D2110</f>
        <v>Cotton</v>
      </c>
      <c r="E2110" s="15" t="str">
        <f>Raw_Data!E2110</f>
        <v>Rabi</v>
      </c>
      <c r="F2110" s="15">
        <f>Raw_Data!F2110</f>
        <v>11.67</v>
      </c>
      <c r="G2110" s="18">
        <f>IF(Raw_Data!G2110="",ROUND(AVERAGEIFS(Raw_Data!$G$2:$G$4001,Raw_Data!$E$2:$E$4001,E2110),1),Raw_Data!G2110)</f>
        <v>531.5</v>
      </c>
      <c r="H2110" s="15">
        <f>Raw_Data!H2110</f>
        <v>23.3</v>
      </c>
      <c r="I2110" s="15">
        <f>Raw_Data!I2110</f>
        <v>59.2</v>
      </c>
      <c r="J2110" s="15">
        <f>Raw_Data!J2110</f>
        <v>7.7</v>
      </c>
      <c r="K2110" s="15">
        <f>Raw_Data!K2110</f>
        <v>7.5</v>
      </c>
      <c r="L2110" s="18">
        <f>IF(Raw_Data!L2110="",ROUND(AVERAGEIFS(Raw_Data!$L$2:$L$4001,Raw_Data!$E$2:$E$4001,E2110),1),Raw_Data!L2110)</f>
        <v>22.2</v>
      </c>
      <c r="M2110" s="15">
        <f>Raw_Data!M2110</f>
        <v>127.5</v>
      </c>
      <c r="N2110" s="15">
        <f>Raw_Data!N2110</f>
        <v>62.1</v>
      </c>
      <c r="O2110" s="15">
        <f>Raw_Data!O2110</f>
        <v>134.4</v>
      </c>
      <c r="P2110" s="15" t="str">
        <f>Raw_Data!P2110</f>
        <v>Sprinkler</v>
      </c>
      <c r="Q2110" s="15">
        <f>Raw_Data!Q2110</f>
        <v>148.30000000000001</v>
      </c>
      <c r="R2110" s="15">
        <f>Raw_Data!R2110</f>
        <v>4.22</v>
      </c>
      <c r="S2110" s="15">
        <f>Raw_Data!S2110</f>
        <v>0.98</v>
      </c>
      <c r="T2110" s="18">
        <f>IF(Raw_Data!T2110="",ROUND(AVERAGEIFS(Raw_Data!$T$2:$T$4001,Raw_Data!$E$2:$E$4001,E2110,Raw_Data!$D$2:$D$4001,D2110),2),IF(Raw_Data!T2110&gt;INDEX(Cleaning_Reference!$F$6:$F$13,MATCH(D2110,Cleaning_Reference!$A$6:$A$13,0)),INDEX(Cleaning_Reference!$F$6:$F$13,MATCH(D2110,Cleaning_Reference!$A$6:$A$13,0)),Raw_Data!T2110))</f>
        <v>0.85</v>
      </c>
      <c r="U2110" s="15">
        <f>Raw_Data!U2110</f>
        <v>9.92</v>
      </c>
      <c r="V2110" s="15">
        <f>Raw_Data!V2110</f>
        <v>71374</v>
      </c>
      <c r="W2110" s="15">
        <f>Raw_Data!W2110</f>
        <v>690212</v>
      </c>
      <c r="X2110" s="15">
        <f>Raw_Data!X2110</f>
        <v>708030</v>
      </c>
      <c r="Y2110" s="15">
        <f>Raw_Data!Y2110</f>
        <v>17818</v>
      </c>
      <c r="Z2110" s="15">
        <f>Raw_Data!Z2110</f>
        <v>7994</v>
      </c>
      <c r="AA2110" s="15">
        <f>Raw_Data!AA2110</f>
        <v>1.2410000000000001</v>
      </c>
      <c r="AB2110" s="15">
        <f>Raw_Data!AB2110</f>
        <v>45.3</v>
      </c>
      <c r="AC2110" s="19" t="str">
        <f>IF(Raw_Data!G2110="","Yes","No")</f>
        <v>No</v>
      </c>
      <c r="AD2110" s="19" t="str">
        <f>IF(Raw_Data!L2110="","Yes","No")</f>
        <v>No</v>
      </c>
      <c r="AE2110" s="19" t="str">
        <f>IF(Raw_Data!T2110="","Imputed",IF(Raw_Data!T2110&gt;INDEX(Cleaning_Reference!$F$6:$F$13,MATCH(D2110,Cleaning_Reference!$A$6:$A$13,0)),"Capped","Original"))</f>
        <v>Original</v>
      </c>
      <c r="AF2110" s="21">
        <f t="shared" si="32"/>
        <v>9.92</v>
      </c>
    </row>
    <row r="2111" spans="1:32" ht="15" customHeight="1" x14ac:dyDescent="0.3">
      <c r="A2111" s="20" t="str">
        <f>Raw_Data!A2111</f>
        <v>SF12110</v>
      </c>
      <c r="B2111" s="15" t="str">
        <f>Raw_Data!B2111</f>
        <v>Telangana</v>
      </c>
      <c r="C2111" s="15" t="str">
        <f>Raw_Data!C2111</f>
        <v>Nalgonda</v>
      </c>
      <c r="D2111" s="15" t="str">
        <f>Raw_Data!D2111</f>
        <v>Rice</v>
      </c>
      <c r="E2111" s="15" t="str">
        <f>Raw_Data!E2111</f>
        <v>Rabi</v>
      </c>
      <c r="F2111" s="15">
        <f>Raw_Data!F2111</f>
        <v>2.42</v>
      </c>
      <c r="G2111" s="18">
        <f>IF(Raw_Data!G2111="",ROUND(AVERAGEIFS(Raw_Data!$G$2:$G$4001,Raw_Data!$E$2:$E$4001,E2111),1),Raw_Data!G2111)</f>
        <v>196.3</v>
      </c>
      <c r="H2111" s="15">
        <f>Raw_Data!H2111</f>
        <v>25</v>
      </c>
      <c r="I2111" s="15">
        <f>Raw_Data!I2111</f>
        <v>63.2</v>
      </c>
      <c r="J2111" s="15">
        <f>Raw_Data!J2111</f>
        <v>8.8000000000000007</v>
      </c>
      <c r="K2111" s="15">
        <f>Raw_Data!K2111</f>
        <v>5.91</v>
      </c>
      <c r="L2111" s="18">
        <f>IF(Raw_Data!L2111="",ROUND(AVERAGEIFS(Raw_Data!$L$2:$L$4001,Raw_Data!$E$2:$E$4001,E2111),1),Raw_Data!L2111)</f>
        <v>21.1</v>
      </c>
      <c r="M2111" s="15">
        <f>Raw_Data!M2111</f>
        <v>140.5</v>
      </c>
      <c r="N2111" s="15">
        <f>Raw_Data!N2111</f>
        <v>45.7</v>
      </c>
      <c r="O2111" s="15">
        <f>Raw_Data!O2111</f>
        <v>72</v>
      </c>
      <c r="P2111" s="15" t="str">
        <f>Raw_Data!P2111</f>
        <v>Flood</v>
      </c>
      <c r="Q2111" s="15">
        <f>Raw_Data!Q2111</f>
        <v>217.8</v>
      </c>
      <c r="R2111" s="15">
        <f>Raw_Data!R2111</f>
        <v>8.0500000000000007</v>
      </c>
      <c r="S2111" s="15">
        <f>Raw_Data!S2111</f>
        <v>0.67</v>
      </c>
      <c r="T2111" s="18">
        <f>IF(Raw_Data!T2111="",ROUND(AVERAGEIFS(Raw_Data!$T$2:$T$4001,Raw_Data!$E$2:$E$4001,E2111,Raw_Data!$D$2:$D$4001,D2111),2),IF(Raw_Data!T2111&gt;INDEX(Cleaning_Reference!$F$6:$F$13,MATCH(D2111,Cleaning_Reference!$A$6:$A$13,0)),INDEX(Cleaning_Reference!$F$6:$F$13,MATCH(D2111,Cleaning_Reference!$A$6:$A$13,0)),Raw_Data!T2111))</f>
        <v>1.1499999999999999</v>
      </c>
      <c r="U2111" s="15">
        <f>Raw_Data!U2111</f>
        <v>2.78</v>
      </c>
      <c r="V2111" s="15">
        <f>Raw_Data!V2111</f>
        <v>19721</v>
      </c>
      <c r="W2111" s="15">
        <f>Raw_Data!W2111</f>
        <v>200378</v>
      </c>
      <c r="X2111" s="15">
        <f>Raw_Data!X2111</f>
        <v>54824</v>
      </c>
      <c r="Y2111" s="15">
        <f>Raw_Data!Y2111</f>
        <v>-145554</v>
      </c>
      <c r="Z2111" s="15">
        <f>Raw_Data!Z2111</f>
        <v>4708</v>
      </c>
      <c r="AA2111" s="15">
        <f>Raw_Data!AA2111</f>
        <v>0.59</v>
      </c>
      <c r="AB2111" s="15">
        <f>Raw_Data!AB2111</f>
        <v>47.8</v>
      </c>
      <c r="AC2111" s="19" t="str">
        <f>IF(Raw_Data!G2111="","Yes","No")</f>
        <v>No</v>
      </c>
      <c r="AD2111" s="19" t="str">
        <f>IF(Raw_Data!L2111="","Yes","No")</f>
        <v>No</v>
      </c>
      <c r="AE2111" s="19" t="str">
        <f>IF(Raw_Data!T2111="","Imputed",IF(Raw_Data!T2111&gt;INDEX(Cleaning_Reference!$F$6:$F$13,MATCH(D2111,Cleaning_Reference!$A$6:$A$13,0)),"Capped","Original"))</f>
        <v>Original</v>
      </c>
      <c r="AF2111" s="21">
        <f t="shared" si="32"/>
        <v>2.78</v>
      </c>
    </row>
    <row r="2112" spans="1:32" ht="15" customHeight="1" x14ac:dyDescent="0.3">
      <c r="A2112" s="20" t="str">
        <f>Raw_Data!A2112</f>
        <v>SF12111</v>
      </c>
      <c r="B2112" s="15" t="str">
        <f>Raw_Data!B2112</f>
        <v>Madhya Pradesh</v>
      </c>
      <c r="C2112" s="15" t="str">
        <f>Raw_Data!C2112</f>
        <v>Warangal</v>
      </c>
      <c r="D2112" s="15" t="str">
        <f>Raw_Data!D2112</f>
        <v>Cotton</v>
      </c>
      <c r="E2112" s="15" t="str">
        <f>Raw_Data!E2112</f>
        <v>Rabi</v>
      </c>
      <c r="F2112" s="15">
        <f>Raw_Data!F2112</f>
        <v>5.23</v>
      </c>
      <c r="G2112" s="18">
        <f>IF(Raw_Data!G2112="",ROUND(AVERAGEIFS(Raw_Data!$G$2:$G$4001,Raw_Data!$E$2:$E$4001,E2112),1),Raw_Data!G2112)</f>
        <v>185.8</v>
      </c>
      <c r="H2112" s="15">
        <f>Raw_Data!H2112</f>
        <v>19.899999999999999</v>
      </c>
      <c r="I2112" s="15">
        <f>Raw_Data!I2112</f>
        <v>43.4</v>
      </c>
      <c r="J2112" s="15">
        <f>Raw_Data!J2112</f>
        <v>7.5</v>
      </c>
      <c r="K2112" s="15">
        <f>Raw_Data!K2112</f>
        <v>6.94</v>
      </c>
      <c r="L2112" s="18">
        <f>IF(Raw_Data!L2112="",ROUND(AVERAGEIFS(Raw_Data!$L$2:$L$4001,Raw_Data!$E$2:$E$4001,E2112),1),Raw_Data!L2112)</f>
        <v>17.7</v>
      </c>
      <c r="M2112" s="15">
        <f>Raw_Data!M2112</f>
        <v>112.1</v>
      </c>
      <c r="N2112" s="15">
        <f>Raw_Data!N2112</f>
        <v>71.3</v>
      </c>
      <c r="O2112" s="15">
        <f>Raw_Data!O2112</f>
        <v>147.80000000000001</v>
      </c>
      <c r="P2112" s="15" t="str">
        <f>Raw_Data!P2112</f>
        <v>Drip</v>
      </c>
      <c r="Q2112" s="15">
        <f>Raw_Data!Q2112</f>
        <v>101.7</v>
      </c>
      <c r="R2112" s="15">
        <f>Raw_Data!R2112</f>
        <v>8.67</v>
      </c>
      <c r="S2112" s="15">
        <f>Raw_Data!S2112</f>
        <v>0.76</v>
      </c>
      <c r="T2112" s="18">
        <f>IF(Raw_Data!T2112="",ROUND(AVERAGEIFS(Raw_Data!$T$2:$T$4001,Raw_Data!$E$2:$E$4001,E2112,Raw_Data!$D$2:$D$4001,D2112),2),IF(Raw_Data!T2112&gt;INDEX(Cleaning_Reference!$F$6:$F$13,MATCH(D2112,Cleaning_Reference!$A$6:$A$13,0)),INDEX(Cleaning_Reference!$F$6:$F$13,MATCH(D2112,Cleaning_Reference!$A$6:$A$13,0)),Raw_Data!T2112))</f>
        <v>1.19</v>
      </c>
      <c r="U2112" s="15">
        <f>Raw_Data!U2112</f>
        <v>6.38</v>
      </c>
      <c r="V2112" s="15">
        <f>Raw_Data!V2112</f>
        <v>79068</v>
      </c>
      <c r="W2112" s="15">
        <f>Raw_Data!W2112</f>
        <v>259811</v>
      </c>
      <c r="X2112" s="15">
        <f>Raw_Data!X2112</f>
        <v>504454</v>
      </c>
      <c r="Y2112" s="15">
        <f>Raw_Data!Y2112</f>
        <v>244643</v>
      </c>
      <c r="Z2112" s="15">
        <f>Raw_Data!Z2112</f>
        <v>3620</v>
      </c>
      <c r="AA2112" s="15">
        <f>Raw_Data!AA2112</f>
        <v>1.762</v>
      </c>
      <c r="AB2112" s="15">
        <f>Raw_Data!AB2112</f>
        <v>22.5</v>
      </c>
      <c r="AC2112" s="19" t="str">
        <f>IF(Raw_Data!G2112="","Yes","No")</f>
        <v>No</v>
      </c>
      <c r="AD2112" s="19" t="str">
        <f>IF(Raw_Data!L2112="","Yes","No")</f>
        <v>No</v>
      </c>
      <c r="AE2112" s="19" t="str">
        <f>IF(Raw_Data!T2112="","Imputed",IF(Raw_Data!T2112&gt;INDEX(Cleaning_Reference!$F$6:$F$13,MATCH(D2112,Cleaning_Reference!$A$6:$A$13,0)),"Capped","Original"))</f>
        <v>Imputed</v>
      </c>
      <c r="AF2112" s="21">
        <f t="shared" si="32"/>
        <v>6.22</v>
      </c>
    </row>
    <row r="2113" spans="1:32" ht="15" customHeight="1" x14ac:dyDescent="0.3">
      <c r="A2113" s="20" t="str">
        <f>Raw_Data!A2113</f>
        <v>SF12112</v>
      </c>
      <c r="B2113" s="15" t="str">
        <f>Raw_Data!B2113</f>
        <v>Maharashtra</v>
      </c>
      <c r="C2113" s="15" t="str">
        <f>Raw_Data!C2113</f>
        <v>Guntur</v>
      </c>
      <c r="D2113" s="15" t="str">
        <f>Raw_Data!D2113</f>
        <v>Chilli</v>
      </c>
      <c r="E2113" s="15" t="str">
        <f>Raw_Data!E2113</f>
        <v>Rabi</v>
      </c>
      <c r="F2113" s="15">
        <f>Raw_Data!F2113</f>
        <v>13.21</v>
      </c>
      <c r="G2113" s="18">
        <f>IF(Raw_Data!G2113="",ROUND(AVERAGEIFS(Raw_Data!$G$2:$G$4001,Raw_Data!$E$2:$E$4001,E2113),1),Raw_Data!G2113)</f>
        <v>825.5</v>
      </c>
      <c r="H2113" s="15">
        <f>Raw_Data!H2113</f>
        <v>28.5</v>
      </c>
      <c r="I2113" s="15">
        <f>Raw_Data!I2113</f>
        <v>64.400000000000006</v>
      </c>
      <c r="J2113" s="15">
        <f>Raw_Data!J2113</f>
        <v>7.2</v>
      </c>
      <c r="K2113" s="15">
        <f>Raw_Data!K2113</f>
        <v>6.62</v>
      </c>
      <c r="L2113" s="18">
        <f>IF(Raw_Data!L2113="",ROUND(AVERAGEIFS(Raw_Data!$L$2:$L$4001,Raw_Data!$E$2:$E$4001,E2113),1),Raw_Data!L2113)</f>
        <v>19.899999999999999</v>
      </c>
      <c r="M2113" s="15">
        <f>Raw_Data!M2113</f>
        <v>111.1</v>
      </c>
      <c r="N2113" s="15">
        <f>Raw_Data!N2113</f>
        <v>42</v>
      </c>
      <c r="O2113" s="15">
        <f>Raw_Data!O2113</f>
        <v>117.4</v>
      </c>
      <c r="P2113" s="15" t="str">
        <f>Raw_Data!P2113</f>
        <v>Drip</v>
      </c>
      <c r="Q2113" s="15">
        <f>Raw_Data!Q2113</f>
        <v>214.9</v>
      </c>
      <c r="R2113" s="15">
        <f>Raw_Data!R2113</f>
        <v>5.22</v>
      </c>
      <c r="S2113" s="15">
        <f>Raw_Data!S2113</f>
        <v>0.68</v>
      </c>
      <c r="T2113" s="18">
        <f>IF(Raw_Data!T2113="",ROUND(AVERAGEIFS(Raw_Data!$T$2:$T$4001,Raw_Data!$E$2:$E$4001,E2113,Raw_Data!$D$2:$D$4001,D2113),2),IF(Raw_Data!T2113&gt;INDEX(Cleaning_Reference!$F$6:$F$13,MATCH(D2113,Cleaning_Reference!$A$6:$A$13,0)),INDEX(Cleaning_Reference!$F$6:$F$13,MATCH(D2113,Cleaning_Reference!$A$6:$A$13,0)),Raw_Data!T2113))</f>
        <v>2.46</v>
      </c>
      <c r="U2113" s="15">
        <f>Raw_Data!U2113</f>
        <v>32.5</v>
      </c>
      <c r="V2113" s="15">
        <f>Raw_Data!V2113</f>
        <v>98659</v>
      </c>
      <c r="W2113" s="15">
        <f>Raw_Data!W2113</f>
        <v>887947</v>
      </c>
      <c r="X2113" s="15">
        <f>Raw_Data!X2113</f>
        <v>3206418</v>
      </c>
      <c r="Y2113" s="15">
        <f>Raw_Data!Y2113</f>
        <v>2318471</v>
      </c>
      <c r="Z2113" s="15">
        <f>Raw_Data!Z2113</f>
        <v>6968</v>
      </c>
      <c r="AA2113" s="15">
        <f>Raw_Data!AA2113</f>
        <v>4.6639999999999997</v>
      </c>
      <c r="AB2113" s="15">
        <f>Raw_Data!AB2113</f>
        <v>51</v>
      </c>
      <c r="AC2113" s="19" t="str">
        <f>IF(Raw_Data!G2113="","Yes","No")</f>
        <v>No</v>
      </c>
      <c r="AD2113" s="19" t="str">
        <f>IF(Raw_Data!L2113="","Yes","No")</f>
        <v>No</v>
      </c>
      <c r="AE2113" s="19" t="str">
        <f>IF(Raw_Data!T2113="","Imputed",IF(Raw_Data!T2113&gt;INDEX(Cleaning_Reference!$F$6:$F$13,MATCH(D2113,Cleaning_Reference!$A$6:$A$13,0)),"Capped","Original"))</f>
        <v>Original</v>
      </c>
      <c r="AF2113" s="21">
        <f t="shared" si="32"/>
        <v>32.5</v>
      </c>
    </row>
    <row r="2114" spans="1:32" ht="15" customHeight="1" x14ac:dyDescent="0.3">
      <c r="A2114" s="20" t="str">
        <f>Raw_Data!A2114</f>
        <v>SF12113</v>
      </c>
      <c r="B2114" s="15" t="str">
        <f>Raw_Data!B2114</f>
        <v>Maharashtra</v>
      </c>
      <c r="C2114" s="15" t="str">
        <f>Raw_Data!C2114</f>
        <v>Indore</v>
      </c>
      <c r="D2114" s="15" t="str">
        <f>Raw_Data!D2114</f>
        <v>Rice</v>
      </c>
      <c r="E2114" s="15" t="str">
        <f>Raw_Data!E2114</f>
        <v>Zaid</v>
      </c>
      <c r="F2114" s="15">
        <f>Raw_Data!F2114</f>
        <v>6.11</v>
      </c>
      <c r="G2114" s="18">
        <f>IF(Raw_Data!G2114="",ROUND(AVERAGEIFS(Raw_Data!$G$2:$G$4001,Raw_Data!$E$2:$E$4001,E2114),1),Raw_Data!G2114)</f>
        <v>288.39999999999998</v>
      </c>
      <c r="H2114" s="15">
        <f>Raw_Data!H2114</f>
        <v>30.6</v>
      </c>
      <c r="I2114" s="15">
        <f>Raw_Data!I2114</f>
        <v>73.599999999999994</v>
      </c>
      <c r="J2114" s="15">
        <f>Raw_Data!J2114</f>
        <v>8.9</v>
      </c>
      <c r="K2114" s="15">
        <f>Raw_Data!K2114</f>
        <v>7.23</v>
      </c>
      <c r="L2114" s="18">
        <f>IF(Raw_Data!L2114="",ROUND(AVERAGEIFS(Raw_Data!$L$2:$L$4001,Raw_Data!$E$2:$E$4001,E2114),1),Raw_Data!L2114)</f>
        <v>20.7</v>
      </c>
      <c r="M2114" s="15">
        <f>Raw_Data!M2114</f>
        <v>138.9</v>
      </c>
      <c r="N2114" s="15">
        <f>Raw_Data!N2114</f>
        <v>37.299999999999997</v>
      </c>
      <c r="O2114" s="15">
        <f>Raw_Data!O2114</f>
        <v>67.5</v>
      </c>
      <c r="P2114" s="15" t="str">
        <f>Raw_Data!P2114</f>
        <v>Rainfed</v>
      </c>
      <c r="Q2114" s="15">
        <f>Raw_Data!Q2114</f>
        <v>118.1</v>
      </c>
      <c r="R2114" s="15">
        <f>Raw_Data!R2114</f>
        <v>4.09</v>
      </c>
      <c r="S2114" s="15">
        <f>Raw_Data!S2114</f>
        <v>0.75</v>
      </c>
      <c r="T2114" s="18">
        <f>IF(Raw_Data!T2114="",ROUND(AVERAGEIFS(Raw_Data!$T$2:$T$4001,Raw_Data!$E$2:$E$4001,E2114,Raw_Data!$D$2:$D$4001,D2114),2),IF(Raw_Data!T2114&gt;INDEX(Cleaning_Reference!$F$6:$F$13,MATCH(D2114,Cleaning_Reference!$A$6:$A$13,0)),INDEX(Cleaning_Reference!$F$6:$F$13,MATCH(D2114,Cleaning_Reference!$A$6:$A$13,0)),Raw_Data!T2114))</f>
        <v>1.48</v>
      </c>
      <c r="U2114" s="15">
        <f>Raw_Data!U2114</f>
        <v>9.0399999999999991</v>
      </c>
      <c r="V2114" s="15">
        <f>Raw_Data!V2114</f>
        <v>20745</v>
      </c>
      <c r="W2114" s="15">
        <f>Raw_Data!W2114</f>
        <v>328305</v>
      </c>
      <c r="X2114" s="15">
        <f>Raw_Data!X2114</f>
        <v>187535</v>
      </c>
      <c r="Y2114" s="15">
        <f>Raw_Data!Y2114</f>
        <v>-140770</v>
      </c>
      <c r="Z2114" s="15">
        <f>Raw_Data!Z2114</f>
        <v>4951</v>
      </c>
      <c r="AA2114" s="15">
        <f>Raw_Data!AA2114</f>
        <v>1.8260000000000001</v>
      </c>
      <c r="AB2114" s="15">
        <f>Raw_Data!AB2114</f>
        <v>49.9</v>
      </c>
      <c r="AC2114" s="19" t="str">
        <f>IF(Raw_Data!G2114="","Yes","No")</f>
        <v>No</v>
      </c>
      <c r="AD2114" s="19" t="str">
        <f>IF(Raw_Data!L2114="","Yes","No")</f>
        <v>No</v>
      </c>
      <c r="AE2114" s="19" t="str">
        <f>IF(Raw_Data!T2114="","Imputed",IF(Raw_Data!T2114&gt;INDEX(Cleaning_Reference!$F$6:$F$13,MATCH(D2114,Cleaning_Reference!$A$6:$A$13,0)),"Capped","Original"))</f>
        <v>Original</v>
      </c>
      <c r="AF2114" s="21">
        <f t="shared" ref="AF2114:AF2177" si="33">ROUND(T2114*F2114,2)</f>
        <v>9.0399999999999991</v>
      </c>
    </row>
    <row r="2115" spans="1:32" ht="15" customHeight="1" x14ac:dyDescent="0.3">
      <c r="A2115" s="20" t="str">
        <f>Raw_Data!A2115</f>
        <v>SF12114</v>
      </c>
      <c r="B2115" s="15" t="str">
        <f>Raw_Data!B2115</f>
        <v>Maharashtra</v>
      </c>
      <c r="C2115" s="15" t="str">
        <f>Raw_Data!C2115</f>
        <v>Nashik</v>
      </c>
      <c r="D2115" s="15" t="str">
        <f>Raw_Data!D2115</f>
        <v>Maize</v>
      </c>
      <c r="E2115" s="15" t="str">
        <f>Raw_Data!E2115</f>
        <v>Kharif</v>
      </c>
      <c r="F2115" s="15">
        <f>Raw_Data!F2115</f>
        <v>8.5399999999999991</v>
      </c>
      <c r="G2115" s="18">
        <f>IF(Raw_Data!G2115="",ROUND(AVERAGEIFS(Raw_Data!$G$2:$G$4001,Raw_Data!$E$2:$E$4001,E2115),1),Raw_Data!G2115)</f>
        <v>605.6</v>
      </c>
      <c r="H2115" s="15">
        <f>Raw_Data!H2115</f>
        <v>31.2</v>
      </c>
      <c r="I2115" s="15">
        <f>Raw_Data!I2115</f>
        <v>63.8</v>
      </c>
      <c r="J2115" s="15">
        <f>Raw_Data!J2115</f>
        <v>6.8</v>
      </c>
      <c r="K2115" s="15">
        <f>Raw_Data!K2115</f>
        <v>6.99</v>
      </c>
      <c r="L2115" s="18">
        <f>IF(Raw_Data!L2115="",ROUND(AVERAGEIFS(Raw_Data!$L$2:$L$4001,Raw_Data!$E$2:$E$4001,E2115),1),Raw_Data!L2115)</f>
        <v>41.9</v>
      </c>
      <c r="M2115" s="15">
        <f>Raw_Data!M2115</f>
        <v>98.1</v>
      </c>
      <c r="N2115" s="15">
        <f>Raw_Data!N2115</f>
        <v>63.8</v>
      </c>
      <c r="O2115" s="15">
        <f>Raw_Data!O2115</f>
        <v>88.8</v>
      </c>
      <c r="P2115" s="15" t="str">
        <f>Raw_Data!P2115</f>
        <v>Rainfed</v>
      </c>
      <c r="Q2115" s="15">
        <f>Raw_Data!Q2115</f>
        <v>172.2</v>
      </c>
      <c r="R2115" s="15">
        <f>Raw_Data!R2115</f>
        <v>4.7699999999999996</v>
      </c>
      <c r="S2115" s="15">
        <f>Raw_Data!S2115</f>
        <v>0.68</v>
      </c>
      <c r="T2115" s="18">
        <f>IF(Raw_Data!T2115="",ROUND(AVERAGEIFS(Raw_Data!$T$2:$T$4001,Raw_Data!$E$2:$E$4001,E2115,Raw_Data!$D$2:$D$4001,D2115),2),IF(Raw_Data!T2115&gt;INDEX(Cleaning_Reference!$F$6:$F$13,MATCH(D2115,Cleaning_Reference!$A$6:$A$13,0)),INDEX(Cleaning_Reference!$F$6:$F$13,MATCH(D2115,Cleaning_Reference!$A$6:$A$13,0)),Raw_Data!T2115))</f>
        <v>3.29</v>
      </c>
      <c r="U2115" s="15">
        <f>Raw_Data!U2115</f>
        <v>28.1</v>
      </c>
      <c r="V2115" s="15">
        <f>Raw_Data!V2115</f>
        <v>26482</v>
      </c>
      <c r="W2115" s="15">
        <f>Raw_Data!W2115</f>
        <v>523670</v>
      </c>
      <c r="X2115" s="15">
        <f>Raw_Data!X2115</f>
        <v>744144</v>
      </c>
      <c r="Y2115" s="15">
        <f>Raw_Data!Y2115</f>
        <v>220474</v>
      </c>
      <c r="Z2115" s="15">
        <f>Raw_Data!Z2115</f>
        <v>2966</v>
      </c>
      <c r="AA2115" s="15">
        <f>Raw_Data!AA2115</f>
        <v>9.4740000000000002</v>
      </c>
      <c r="AB2115" s="15">
        <f>Raw_Data!AB2115</f>
        <v>61.7</v>
      </c>
      <c r="AC2115" s="19" t="str">
        <f>IF(Raw_Data!G2115="","Yes","No")</f>
        <v>No</v>
      </c>
      <c r="AD2115" s="19" t="str">
        <f>IF(Raw_Data!L2115="","Yes","No")</f>
        <v>No</v>
      </c>
      <c r="AE2115" s="19" t="str">
        <f>IF(Raw_Data!T2115="","Imputed",IF(Raw_Data!T2115&gt;INDEX(Cleaning_Reference!$F$6:$F$13,MATCH(D2115,Cleaning_Reference!$A$6:$A$13,0)),"Capped","Original"))</f>
        <v>Original</v>
      </c>
      <c r="AF2115" s="21">
        <f t="shared" si="33"/>
        <v>28.1</v>
      </c>
    </row>
    <row r="2116" spans="1:32" ht="15" customHeight="1" x14ac:dyDescent="0.3">
      <c r="A2116" s="20" t="str">
        <f>Raw_Data!A2116</f>
        <v>SF12115</v>
      </c>
      <c r="B2116" s="15" t="str">
        <f>Raw_Data!B2116</f>
        <v>Maharashtra</v>
      </c>
      <c r="C2116" s="15" t="str">
        <f>Raw_Data!C2116</f>
        <v>Nalgonda</v>
      </c>
      <c r="D2116" s="15" t="str">
        <f>Raw_Data!D2116</f>
        <v>Chilli</v>
      </c>
      <c r="E2116" s="15" t="str">
        <f>Raw_Data!E2116</f>
        <v>Zaid</v>
      </c>
      <c r="F2116" s="15">
        <f>Raw_Data!F2116</f>
        <v>10.65</v>
      </c>
      <c r="G2116" s="18">
        <f>IF(Raw_Data!G2116="",ROUND(AVERAGEIFS(Raw_Data!$G$2:$G$4001,Raw_Data!$E$2:$E$4001,E2116),1),Raw_Data!G2116)</f>
        <v>411.1</v>
      </c>
      <c r="H2116" s="15">
        <f>Raw_Data!H2116</f>
        <v>34.799999999999997</v>
      </c>
      <c r="I2116" s="15">
        <f>Raw_Data!I2116</f>
        <v>59.9</v>
      </c>
      <c r="J2116" s="15">
        <f>Raw_Data!J2116</f>
        <v>7.4</v>
      </c>
      <c r="K2116" s="15">
        <f>Raw_Data!K2116</f>
        <v>6.07</v>
      </c>
      <c r="L2116" s="18">
        <f>IF(Raw_Data!L2116="",ROUND(AVERAGEIFS(Raw_Data!$L$2:$L$4001,Raw_Data!$E$2:$E$4001,E2116),1),Raw_Data!L2116)</f>
        <v>19</v>
      </c>
      <c r="M2116" s="15">
        <f>Raw_Data!M2116</f>
        <v>114.7</v>
      </c>
      <c r="N2116" s="15">
        <f>Raw_Data!N2116</f>
        <v>76.599999999999994</v>
      </c>
      <c r="O2116" s="15">
        <f>Raw_Data!O2116</f>
        <v>109.6</v>
      </c>
      <c r="P2116" s="15" t="str">
        <f>Raw_Data!P2116</f>
        <v>Drip</v>
      </c>
      <c r="Q2116" s="15">
        <f>Raw_Data!Q2116</f>
        <v>168.4</v>
      </c>
      <c r="R2116" s="15">
        <f>Raw_Data!R2116</f>
        <v>4.78</v>
      </c>
      <c r="S2116" s="15">
        <f>Raw_Data!S2116</f>
        <v>0.78</v>
      </c>
      <c r="T2116" s="18">
        <f>IF(Raw_Data!T2116="",ROUND(AVERAGEIFS(Raw_Data!$T$2:$T$4001,Raw_Data!$E$2:$E$4001,E2116,Raw_Data!$D$2:$D$4001,D2116),2),IF(Raw_Data!T2116&gt;INDEX(Cleaning_Reference!$F$6:$F$13,MATCH(D2116,Cleaning_Reference!$A$6:$A$13,0)),INDEX(Cleaning_Reference!$F$6:$F$13,MATCH(D2116,Cleaning_Reference!$A$6:$A$13,0)),Raw_Data!T2116))</f>
        <v>1.35</v>
      </c>
      <c r="U2116" s="15">
        <f>Raw_Data!U2116</f>
        <v>14.38</v>
      </c>
      <c r="V2116" s="15">
        <f>Raw_Data!V2116</f>
        <v>93194</v>
      </c>
      <c r="W2116" s="15">
        <f>Raw_Data!W2116</f>
        <v>763432</v>
      </c>
      <c r="X2116" s="15">
        <f>Raw_Data!X2116</f>
        <v>1340130</v>
      </c>
      <c r="Y2116" s="15">
        <f>Raw_Data!Y2116</f>
        <v>576698</v>
      </c>
      <c r="Z2116" s="15">
        <f>Raw_Data!Z2116</f>
        <v>5611</v>
      </c>
      <c r="AA2116" s="15">
        <f>Raw_Data!AA2116</f>
        <v>2.5630000000000002</v>
      </c>
      <c r="AB2116" s="15">
        <f>Raw_Data!AB2116</f>
        <v>44.6</v>
      </c>
      <c r="AC2116" s="19" t="str">
        <f>IF(Raw_Data!G2116="","Yes","No")</f>
        <v>No</v>
      </c>
      <c r="AD2116" s="19" t="str">
        <f>IF(Raw_Data!L2116="","Yes","No")</f>
        <v>No</v>
      </c>
      <c r="AE2116" s="19" t="str">
        <f>IF(Raw_Data!T2116="","Imputed",IF(Raw_Data!T2116&gt;INDEX(Cleaning_Reference!$F$6:$F$13,MATCH(D2116,Cleaning_Reference!$A$6:$A$13,0)),"Capped","Original"))</f>
        <v>Original</v>
      </c>
      <c r="AF2116" s="21">
        <f t="shared" si="33"/>
        <v>14.38</v>
      </c>
    </row>
    <row r="2117" spans="1:32" ht="15" customHeight="1" x14ac:dyDescent="0.3">
      <c r="A2117" s="20" t="str">
        <f>Raw_Data!A2117</f>
        <v>SF12116</v>
      </c>
      <c r="B2117" s="15" t="str">
        <f>Raw_Data!B2117</f>
        <v>Andhra Pradesh</v>
      </c>
      <c r="C2117" s="15" t="str">
        <f>Raw_Data!C2117</f>
        <v>Ludhiana</v>
      </c>
      <c r="D2117" s="15" t="str">
        <f>Raw_Data!D2117</f>
        <v>Cotton</v>
      </c>
      <c r="E2117" s="15" t="str">
        <f>Raw_Data!E2117</f>
        <v>Zaid</v>
      </c>
      <c r="F2117" s="15">
        <f>Raw_Data!F2117</f>
        <v>9.4600000000000009</v>
      </c>
      <c r="G2117" s="18">
        <f>IF(Raw_Data!G2117="",ROUND(AVERAGEIFS(Raw_Data!$G$2:$G$4001,Raw_Data!$E$2:$E$4001,E2117),1),Raw_Data!G2117)</f>
        <v>261.60000000000002</v>
      </c>
      <c r="H2117" s="15">
        <f>Raw_Data!H2117</f>
        <v>30.1</v>
      </c>
      <c r="I2117" s="15">
        <f>Raw_Data!I2117</f>
        <v>59.8</v>
      </c>
      <c r="J2117" s="15">
        <f>Raw_Data!J2117</f>
        <v>7.9</v>
      </c>
      <c r="K2117" s="15">
        <f>Raw_Data!K2117</f>
        <v>7.54</v>
      </c>
      <c r="L2117" s="18">
        <f>IF(Raw_Data!L2117="",ROUND(AVERAGEIFS(Raw_Data!$L$2:$L$4001,Raw_Data!$E$2:$E$4001,E2117),1),Raw_Data!L2117)</f>
        <v>19.2</v>
      </c>
      <c r="M2117" s="15">
        <f>Raw_Data!M2117</f>
        <v>127.1</v>
      </c>
      <c r="N2117" s="15">
        <f>Raw_Data!N2117</f>
        <v>51.8</v>
      </c>
      <c r="O2117" s="15">
        <f>Raw_Data!O2117</f>
        <v>112.4</v>
      </c>
      <c r="P2117" s="15" t="str">
        <f>Raw_Data!P2117</f>
        <v>Sprinkler</v>
      </c>
      <c r="Q2117" s="15">
        <f>Raw_Data!Q2117</f>
        <v>207.2</v>
      </c>
      <c r="R2117" s="15">
        <f>Raw_Data!R2117</f>
        <v>4.54</v>
      </c>
      <c r="S2117" s="15">
        <f>Raw_Data!S2117</f>
        <v>0.87</v>
      </c>
      <c r="T2117" s="18">
        <f>IF(Raw_Data!T2117="",ROUND(AVERAGEIFS(Raw_Data!$T$2:$T$4001,Raw_Data!$E$2:$E$4001,E2117,Raw_Data!$D$2:$D$4001,D2117),2),IF(Raw_Data!T2117&gt;INDEX(Cleaning_Reference!$F$6:$F$13,MATCH(D2117,Cleaning_Reference!$A$6:$A$13,0)),INDEX(Cleaning_Reference!$F$6:$F$13,MATCH(D2117,Cleaning_Reference!$A$6:$A$13,0)),Raw_Data!T2117))</f>
        <v>0.65</v>
      </c>
      <c r="U2117" s="15">
        <f>Raw_Data!U2117</f>
        <v>6.15</v>
      </c>
      <c r="V2117" s="15">
        <f>Raw_Data!V2117</f>
        <v>60995</v>
      </c>
      <c r="W2117" s="15">
        <f>Raw_Data!W2117</f>
        <v>649205</v>
      </c>
      <c r="X2117" s="15">
        <f>Raw_Data!X2117</f>
        <v>375119</v>
      </c>
      <c r="Y2117" s="15">
        <f>Raw_Data!Y2117</f>
        <v>-274086</v>
      </c>
      <c r="Z2117" s="15">
        <f>Raw_Data!Z2117</f>
        <v>7193</v>
      </c>
      <c r="AA2117" s="15">
        <f>Raw_Data!AA2117</f>
        <v>0.85499999999999998</v>
      </c>
      <c r="AB2117" s="15">
        <f>Raw_Data!AB2117</f>
        <v>48.4</v>
      </c>
      <c r="AC2117" s="19" t="str">
        <f>IF(Raw_Data!G2117="","Yes","No")</f>
        <v>No</v>
      </c>
      <c r="AD2117" s="19" t="str">
        <f>IF(Raw_Data!L2117="","Yes","No")</f>
        <v>No</v>
      </c>
      <c r="AE2117" s="19" t="str">
        <f>IF(Raw_Data!T2117="","Imputed",IF(Raw_Data!T2117&gt;INDEX(Cleaning_Reference!$F$6:$F$13,MATCH(D2117,Cleaning_Reference!$A$6:$A$13,0)),"Capped","Original"))</f>
        <v>Original</v>
      </c>
      <c r="AF2117" s="21">
        <f t="shared" si="33"/>
        <v>6.15</v>
      </c>
    </row>
    <row r="2118" spans="1:32" ht="15" customHeight="1" x14ac:dyDescent="0.3">
      <c r="A2118" s="20" t="str">
        <f>Raw_Data!A2118</f>
        <v>SF12117</v>
      </c>
      <c r="B2118" s="15" t="str">
        <f>Raw_Data!B2118</f>
        <v>Gujarat</v>
      </c>
      <c r="C2118" s="15" t="str">
        <f>Raw_Data!C2118</f>
        <v>Guntur</v>
      </c>
      <c r="D2118" s="15" t="str">
        <f>Raw_Data!D2118</f>
        <v>Pulses</v>
      </c>
      <c r="E2118" s="15" t="str">
        <f>Raw_Data!E2118</f>
        <v>Rabi</v>
      </c>
      <c r="F2118" s="15">
        <f>Raw_Data!F2118</f>
        <v>10.44</v>
      </c>
      <c r="G2118" s="18">
        <f>IF(Raw_Data!G2118="",ROUND(AVERAGEIFS(Raw_Data!$G$2:$G$4001,Raw_Data!$E$2:$E$4001,E2118),1),Raw_Data!G2118)</f>
        <v>486.7</v>
      </c>
      <c r="H2118" s="15">
        <f>Raw_Data!H2118</f>
        <v>25.2</v>
      </c>
      <c r="I2118" s="15">
        <f>Raw_Data!I2118</f>
        <v>63.3</v>
      </c>
      <c r="J2118" s="15">
        <f>Raw_Data!J2118</f>
        <v>7.2</v>
      </c>
      <c r="K2118" s="15">
        <f>Raw_Data!K2118</f>
        <v>6.34</v>
      </c>
      <c r="L2118" s="18">
        <f>IF(Raw_Data!L2118="",ROUND(AVERAGEIFS(Raw_Data!$L$2:$L$4001,Raw_Data!$E$2:$E$4001,E2118),1),Raw_Data!L2118)</f>
        <v>30.4</v>
      </c>
      <c r="M2118" s="15">
        <f>Raw_Data!M2118</f>
        <v>104.8</v>
      </c>
      <c r="N2118" s="15">
        <f>Raw_Data!N2118</f>
        <v>44.4</v>
      </c>
      <c r="O2118" s="15">
        <f>Raw_Data!O2118</f>
        <v>30</v>
      </c>
      <c r="P2118" s="15" t="str">
        <f>Raw_Data!P2118</f>
        <v>Rainfed</v>
      </c>
      <c r="Q2118" s="15">
        <f>Raw_Data!Q2118</f>
        <v>52.3</v>
      </c>
      <c r="R2118" s="15">
        <f>Raw_Data!R2118</f>
        <v>4.83</v>
      </c>
      <c r="S2118" s="15">
        <f>Raw_Data!S2118</f>
        <v>0.73</v>
      </c>
      <c r="T2118" s="18">
        <f>IF(Raw_Data!T2118="",ROUND(AVERAGEIFS(Raw_Data!$T$2:$T$4001,Raw_Data!$E$2:$E$4001,E2118,Raw_Data!$D$2:$D$4001,D2118),2),IF(Raw_Data!T2118&gt;INDEX(Cleaning_Reference!$F$6:$F$13,MATCH(D2118,Cleaning_Reference!$A$6:$A$13,0)),INDEX(Cleaning_Reference!$F$6:$F$13,MATCH(D2118,Cleaning_Reference!$A$6:$A$13,0)),Raw_Data!T2118))</f>
        <v>0.98</v>
      </c>
      <c r="U2118" s="15">
        <f>Raw_Data!U2118</f>
        <v>10.23</v>
      </c>
      <c r="V2118" s="15">
        <f>Raw_Data!V2118</f>
        <v>70001</v>
      </c>
      <c r="W2118" s="15">
        <f>Raw_Data!W2118</f>
        <v>607532</v>
      </c>
      <c r="X2118" s="15">
        <f>Raw_Data!X2118</f>
        <v>716110</v>
      </c>
      <c r="Y2118" s="15">
        <f>Raw_Data!Y2118</f>
        <v>108578</v>
      </c>
      <c r="Z2118" s="15">
        <f>Raw_Data!Z2118</f>
        <v>1875</v>
      </c>
      <c r="AA2118" s="15">
        <f>Raw_Data!AA2118</f>
        <v>5.4560000000000004</v>
      </c>
      <c r="AB2118" s="15">
        <f>Raw_Data!AB2118</f>
        <v>46.9</v>
      </c>
      <c r="AC2118" s="19" t="str">
        <f>IF(Raw_Data!G2118="","Yes","No")</f>
        <v>No</v>
      </c>
      <c r="AD2118" s="19" t="str">
        <f>IF(Raw_Data!L2118="","Yes","No")</f>
        <v>No</v>
      </c>
      <c r="AE2118" s="19" t="str">
        <f>IF(Raw_Data!T2118="","Imputed",IF(Raw_Data!T2118&gt;INDEX(Cleaning_Reference!$F$6:$F$13,MATCH(D2118,Cleaning_Reference!$A$6:$A$13,0)),"Capped","Original"))</f>
        <v>Original</v>
      </c>
      <c r="AF2118" s="21">
        <f t="shared" si="33"/>
        <v>10.23</v>
      </c>
    </row>
    <row r="2119" spans="1:32" ht="15" customHeight="1" x14ac:dyDescent="0.3">
      <c r="A2119" s="20" t="str">
        <f>Raw_Data!A2119</f>
        <v>SF12118</v>
      </c>
      <c r="B2119" s="15" t="str">
        <f>Raw_Data!B2119</f>
        <v>Punjab</v>
      </c>
      <c r="C2119" s="15" t="str">
        <f>Raw_Data!C2119</f>
        <v>Warangal</v>
      </c>
      <c r="D2119" s="15" t="str">
        <f>Raw_Data!D2119</f>
        <v>Pulses</v>
      </c>
      <c r="E2119" s="15" t="str">
        <f>Raw_Data!E2119</f>
        <v>Kharif</v>
      </c>
      <c r="F2119" s="15">
        <f>Raw_Data!F2119</f>
        <v>3.04</v>
      </c>
      <c r="G2119" s="18">
        <f>IF(Raw_Data!G2119="",ROUND(AVERAGEIFS(Raw_Data!$G$2:$G$4001,Raw_Data!$E$2:$E$4001,E2119),1),Raw_Data!G2119)</f>
        <v>1012.3</v>
      </c>
      <c r="H2119" s="15">
        <f>Raw_Data!H2119</f>
        <v>26.9</v>
      </c>
      <c r="I2119" s="15">
        <f>Raw_Data!I2119</f>
        <v>64</v>
      </c>
      <c r="J2119" s="15">
        <f>Raw_Data!J2119</f>
        <v>6.7</v>
      </c>
      <c r="K2119" s="15">
        <f>Raw_Data!K2119</f>
        <v>5.48</v>
      </c>
      <c r="L2119" s="18">
        <f>IF(Raw_Data!L2119="",ROUND(AVERAGEIFS(Raw_Data!$L$2:$L$4001,Raw_Data!$E$2:$E$4001,E2119),1),Raw_Data!L2119)</f>
        <v>31.8</v>
      </c>
      <c r="M2119" s="15">
        <f>Raw_Data!M2119</f>
        <v>108</v>
      </c>
      <c r="N2119" s="15">
        <f>Raw_Data!N2119</f>
        <v>71.3</v>
      </c>
      <c r="O2119" s="15">
        <f>Raw_Data!O2119</f>
        <v>75.2</v>
      </c>
      <c r="P2119" s="15" t="str">
        <f>Raw_Data!P2119</f>
        <v>Flood</v>
      </c>
      <c r="Q2119" s="15">
        <f>Raw_Data!Q2119</f>
        <v>180</v>
      </c>
      <c r="R2119" s="15">
        <f>Raw_Data!R2119</f>
        <v>2.02</v>
      </c>
      <c r="S2119" s="15">
        <f>Raw_Data!S2119</f>
        <v>0.84</v>
      </c>
      <c r="T2119" s="18">
        <f>IF(Raw_Data!T2119="",ROUND(AVERAGEIFS(Raw_Data!$T$2:$T$4001,Raw_Data!$E$2:$E$4001,E2119,Raw_Data!$D$2:$D$4001,D2119),2),IF(Raw_Data!T2119&gt;INDEX(Cleaning_Reference!$F$6:$F$13,MATCH(D2119,Cleaning_Reference!$A$6:$A$13,0)),INDEX(Cleaning_Reference!$F$6:$F$13,MATCH(D2119,Cleaning_Reference!$A$6:$A$13,0)),Raw_Data!T2119))</f>
        <v>0.3</v>
      </c>
      <c r="U2119" s="15">
        <f>Raw_Data!U2119</f>
        <v>0.91</v>
      </c>
      <c r="V2119" s="15">
        <f>Raw_Data!V2119</f>
        <v>72382</v>
      </c>
      <c r="W2119" s="15">
        <f>Raw_Data!W2119</f>
        <v>216493</v>
      </c>
      <c r="X2119" s="15">
        <f>Raw_Data!X2119</f>
        <v>65868</v>
      </c>
      <c r="Y2119" s="15">
        <f>Raw_Data!Y2119</f>
        <v>-150625</v>
      </c>
      <c r="Z2119" s="15">
        <f>Raw_Data!Z2119</f>
        <v>1443</v>
      </c>
      <c r="AA2119" s="15">
        <f>Raw_Data!AA2119</f>
        <v>0.63100000000000001</v>
      </c>
      <c r="AB2119" s="15">
        <f>Raw_Data!AB2119</f>
        <v>72.400000000000006</v>
      </c>
      <c r="AC2119" s="19" t="str">
        <f>IF(Raw_Data!G2119="","Yes","No")</f>
        <v>No</v>
      </c>
      <c r="AD2119" s="19" t="str">
        <f>IF(Raw_Data!L2119="","Yes","No")</f>
        <v>No</v>
      </c>
      <c r="AE2119" s="19" t="str">
        <f>IF(Raw_Data!T2119="","Imputed",IF(Raw_Data!T2119&gt;INDEX(Cleaning_Reference!$F$6:$F$13,MATCH(D2119,Cleaning_Reference!$A$6:$A$13,0)),"Capped","Original"))</f>
        <v>Original</v>
      </c>
      <c r="AF2119" s="21">
        <f t="shared" si="33"/>
        <v>0.91</v>
      </c>
    </row>
    <row r="2120" spans="1:32" ht="15" customHeight="1" x14ac:dyDescent="0.3">
      <c r="A2120" s="20" t="str">
        <f>Raw_Data!A2120</f>
        <v>SF12119</v>
      </c>
      <c r="B2120" s="15" t="str">
        <f>Raw_Data!B2120</f>
        <v>Gujarat</v>
      </c>
      <c r="C2120" s="15" t="str">
        <f>Raw_Data!C2120</f>
        <v>Raichur</v>
      </c>
      <c r="D2120" s="15" t="str">
        <f>Raw_Data!D2120</f>
        <v>Pulses</v>
      </c>
      <c r="E2120" s="15" t="str">
        <f>Raw_Data!E2120</f>
        <v>Kharif</v>
      </c>
      <c r="F2120" s="15">
        <f>Raw_Data!F2120</f>
        <v>3.59</v>
      </c>
      <c r="G2120" s="18">
        <f>IF(Raw_Data!G2120="",ROUND(AVERAGEIFS(Raw_Data!$G$2:$G$4001,Raw_Data!$E$2:$E$4001,E2120),1),Raw_Data!G2120)</f>
        <v>553.79999999999995</v>
      </c>
      <c r="H2120" s="15">
        <f>Raw_Data!H2120</f>
        <v>25</v>
      </c>
      <c r="I2120" s="15">
        <f>Raw_Data!I2120</f>
        <v>62.4</v>
      </c>
      <c r="J2120" s="15">
        <f>Raw_Data!J2120</f>
        <v>6.8</v>
      </c>
      <c r="K2120" s="15">
        <f>Raw_Data!K2120</f>
        <v>6.18</v>
      </c>
      <c r="L2120" s="18">
        <f>IF(Raw_Data!L2120="",ROUND(AVERAGEIFS(Raw_Data!$L$2:$L$4001,Raw_Data!$E$2:$E$4001,E2120),1),Raw_Data!L2120)</f>
        <v>32.4</v>
      </c>
      <c r="M2120" s="15">
        <f>Raw_Data!M2120</f>
        <v>124</v>
      </c>
      <c r="N2120" s="15">
        <f>Raw_Data!N2120</f>
        <v>67.099999999999994</v>
      </c>
      <c r="O2120" s="15">
        <f>Raw_Data!O2120</f>
        <v>123.5</v>
      </c>
      <c r="P2120" s="15" t="str">
        <f>Raw_Data!P2120</f>
        <v>Drip</v>
      </c>
      <c r="Q2120" s="15">
        <f>Raw_Data!Q2120</f>
        <v>134.9</v>
      </c>
      <c r="R2120" s="15">
        <f>Raw_Data!R2120</f>
        <v>2.95</v>
      </c>
      <c r="S2120" s="15">
        <f>Raw_Data!S2120</f>
        <v>0.8</v>
      </c>
      <c r="T2120" s="18">
        <f>IF(Raw_Data!T2120="",ROUND(AVERAGEIFS(Raw_Data!$T$2:$T$4001,Raw_Data!$E$2:$E$4001,E2120,Raw_Data!$D$2:$D$4001,D2120),2),IF(Raw_Data!T2120&gt;INDEX(Cleaning_Reference!$F$6:$F$13,MATCH(D2120,Cleaning_Reference!$A$6:$A$13,0)),INDEX(Cleaning_Reference!$F$6:$F$13,MATCH(D2120,Cleaning_Reference!$A$6:$A$13,0)),Raw_Data!T2120))</f>
        <v>1.29</v>
      </c>
      <c r="U2120" s="15">
        <f>Raw_Data!U2120</f>
        <v>4.63</v>
      </c>
      <c r="V2120" s="15">
        <f>Raw_Data!V2120</f>
        <v>72773</v>
      </c>
      <c r="W2120" s="15">
        <f>Raw_Data!W2120</f>
        <v>190682</v>
      </c>
      <c r="X2120" s="15">
        <f>Raw_Data!X2120</f>
        <v>336939</v>
      </c>
      <c r="Y2120" s="15">
        <f>Raw_Data!Y2120</f>
        <v>146257</v>
      </c>
      <c r="Z2120" s="15">
        <f>Raw_Data!Z2120</f>
        <v>1042</v>
      </c>
      <c r="AA2120" s="15">
        <f>Raw_Data!AA2120</f>
        <v>4.4429999999999996</v>
      </c>
      <c r="AB2120" s="15">
        <f>Raw_Data!AB2120</f>
        <v>59.1</v>
      </c>
      <c r="AC2120" s="19" t="str">
        <f>IF(Raw_Data!G2120="","Yes","No")</f>
        <v>No</v>
      </c>
      <c r="AD2120" s="19" t="str">
        <f>IF(Raw_Data!L2120="","Yes","No")</f>
        <v>No</v>
      </c>
      <c r="AE2120" s="19" t="str">
        <f>IF(Raw_Data!T2120="","Imputed",IF(Raw_Data!T2120&gt;INDEX(Cleaning_Reference!$F$6:$F$13,MATCH(D2120,Cleaning_Reference!$A$6:$A$13,0)),"Capped","Original"))</f>
        <v>Original</v>
      </c>
      <c r="AF2120" s="21">
        <f t="shared" si="33"/>
        <v>4.63</v>
      </c>
    </row>
    <row r="2121" spans="1:32" ht="15" customHeight="1" x14ac:dyDescent="0.3">
      <c r="A2121" s="20" t="str">
        <f>Raw_Data!A2121</f>
        <v>SF12120</v>
      </c>
      <c r="B2121" s="15" t="str">
        <f>Raw_Data!B2121</f>
        <v>Andhra Pradesh</v>
      </c>
      <c r="C2121" s="15" t="str">
        <f>Raw_Data!C2121</f>
        <v>Warangal</v>
      </c>
      <c r="D2121" s="15" t="str">
        <f>Raw_Data!D2121</f>
        <v>Groundnut</v>
      </c>
      <c r="E2121" s="15" t="str">
        <f>Raw_Data!E2121</f>
        <v>Rabi</v>
      </c>
      <c r="F2121" s="15">
        <f>Raw_Data!F2121</f>
        <v>13.02</v>
      </c>
      <c r="G2121" s="18">
        <f>IF(Raw_Data!G2121="",ROUND(AVERAGEIFS(Raw_Data!$G$2:$G$4001,Raw_Data!$E$2:$E$4001,E2121),1),Raw_Data!G2121)</f>
        <v>578.9</v>
      </c>
      <c r="H2121" s="15">
        <f>Raw_Data!H2121</f>
        <v>24.4</v>
      </c>
      <c r="I2121" s="15">
        <f>Raw_Data!I2121</f>
        <v>66.3</v>
      </c>
      <c r="J2121" s="15">
        <f>Raw_Data!J2121</f>
        <v>7.3</v>
      </c>
      <c r="K2121" s="15">
        <f>Raw_Data!K2121</f>
        <v>7.12</v>
      </c>
      <c r="L2121" s="18">
        <f>IF(Raw_Data!L2121="",ROUND(AVERAGEIFS(Raw_Data!$L$2:$L$4001,Raw_Data!$E$2:$E$4001,E2121),1),Raw_Data!L2121)</f>
        <v>23.8</v>
      </c>
      <c r="M2121" s="15">
        <f>Raw_Data!M2121</f>
        <v>132.1</v>
      </c>
      <c r="N2121" s="15">
        <f>Raw_Data!N2121</f>
        <v>62.1</v>
      </c>
      <c r="O2121" s="15">
        <f>Raw_Data!O2121</f>
        <v>103.4</v>
      </c>
      <c r="P2121" s="15" t="str">
        <f>Raw_Data!P2121</f>
        <v>Rainfed</v>
      </c>
      <c r="Q2121" s="15">
        <f>Raw_Data!Q2121</f>
        <v>284.7</v>
      </c>
      <c r="R2121" s="15">
        <f>Raw_Data!R2121</f>
        <v>3.68</v>
      </c>
      <c r="S2121" s="15">
        <f>Raw_Data!S2121</f>
        <v>0.8</v>
      </c>
      <c r="T2121" s="18">
        <f>IF(Raw_Data!T2121="",ROUND(AVERAGEIFS(Raw_Data!$T$2:$T$4001,Raw_Data!$E$2:$E$4001,E2121,Raw_Data!$D$2:$D$4001,D2121),2),IF(Raw_Data!T2121&gt;INDEX(Cleaning_Reference!$F$6:$F$13,MATCH(D2121,Cleaning_Reference!$A$6:$A$13,0)),INDEX(Cleaning_Reference!$F$6:$F$13,MATCH(D2121,Cleaning_Reference!$A$6:$A$13,0)),Raw_Data!T2121))</f>
        <v>1.6</v>
      </c>
      <c r="U2121" s="15">
        <f>Raw_Data!U2121</f>
        <v>20.83</v>
      </c>
      <c r="V2121" s="15">
        <f>Raw_Data!V2121</f>
        <v>54459</v>
      </c>
      <c r="W2121" s="15">
        <f>Raw_Data!W2121</f>
        <v>815543</v>
      </c>
      <c r="X2121" s="15">
        <f>Raw_Data!X2121</f>
        <v>1134381</v>
      </c>
      <c r="Y2121" s="15">
        <f>Raw_Data!Y2121</f>
        <v>318838</v>
      </c>
      <c r="Z2121" s="15">
        <f>Raw_Data!Z2121</f>
        <v>3479</v>
      </c>
      <c r="AA2121" s="15">
        <f>Raw_Data!AA2121</f>
        <v>5.9870000000000001</v>
      </c>
      <c r="AB2121" s="15">
        <f>Raw_Data!AB2121</f>
        <v>54</v>
      </c>
      <c r="AC2121" s="19" t="str">
        <f>IF(Raw_Data!G2121="","Yes","No")</f>
        <v>No</v>
      </c>
      <c r="AD2121" s="19" t="str">
        <f>IF(Raw_Data!L2121="","Yes","No")</f>
        <v>No</v>
      </c>
      <c r="AE2121" s="19" t="str">
        <f>IF(Raw_Data!T2121="","Imputed",IF(Raw_Data!T2121&gt;INDEX(Cleaning_Reference!$F$6:$F$13,MATCH(D2121,Cleaning_Reference!$A$6:$A$13,0)),"Capped","Original"))</f>
        <v>Original</v>
      </c>
      <c r="AF2121" s="21">
        <f t="shared" si="33"/>
        <v>20.83</v>
      </c>
    </row>
    <row r="2122" spans="1:32" ht="15" customHeight="1" x14ac:dyDescent="0.3">
      <c r="A2122" s="20" t="str">
        <f>Raw_Data!A2122</f>
        <v>SF12121</v>
      </c>
      <c r="B2122" s="15" t="str">
        <f>Raw_Data!B2122</f>
        <v>Madhya Pradesh</v>
      </c>
      <c r="C2122" s="15" t="str">
        <f>Raw_Data!C2122</f>
        <v>Krishna</v>
      </c>
      <c r="D2122" s="15" t="str">
        <f>Raw_Data!D2122</f>
        <v>Rice</v>
      </c>
      <c r="E2122" s="15" t="str">
        <f>Raw_Data!E2122</f>
        <v>Zaid</v>
      </c>
      <c r="F2122" s="15">
        <f>Raw_Data!F2122</f>
        <v>8.5500000000000007</v>
      </c>
      <c r="G2122" s="18">
        <f>IF(Raw_Data!G2122="",ROUND(AVERAGEIFS(Raw_Data!$G$2:$G$4001,Raw_Data!$E$2:$E$4001,E2122),1),Raw_Data!G2122)</f>
        <v>299.39999999999998</v>
      </c>
      <c r="H2122" s="15">
        <f>Raw_Data!H2122</f>
        <v>29.7</v>
      </c>
      <c r="I2122" s="15">
        <f>Raw_Data!I2122</f>
        <v>55.3</v>
      </c>
      <c r="J2122" s="15">
        <f>Raw_Data!J2122</f>
        <v>6.4</v>
      </c>
      <c r="K2122" s="15">
        <f>Raw_Data!K2122</f>
        <v>6.26</v>
      </c>
      <c r="L2122" s="18">
        <f>IF(Raw_Data!L2122="",ROUND(AVERAGEIFS(Raw_Data!$L$2:$L$4001,Raw_Data!$E$2:$E$4001,E2122),1),Raw_Data!L2122)</f>
        <v>21.7</v>
      </c>
      <c r="M2122" s="15">
        <f>Raw_Data!M2122</f>
        <v>172.9</v>
      </c>
      <c r="N2122" s="15">
        <f>Raw_Data!N2122</f>
        <v>65.7</v>
      </c>
      <c r="O2122" s="15">
        <f>Raw_Data!O2122</f>
        <v>91.7</v>
      </c>
      <c r="P2122" s="15" t="str">
        <f>Raw_Data!P2122</f>
        <v>Rainfed</v>
      </c>
      <c r="Q2122" s="15">
        <f>Raw_Data!Q2122</f>
        <v>153.9</v>
      </c>
      <c r="R2122" s="15">
        <f>Raw_Data!R2122</f>
        <v>4.51</v>
      </c>
      <c r="S2122" s="15">
        <f>Raw_Data!S2122</f>
        <v>0.68</v>
      </c>
      <c r="T2122" s="18">
        <f>IF(Raw_Data!T2122="",ROUND(AVERAGEIFS(Raw_Data!$T$2:$T$4001,Raw_Data!$E$2:$E$4001,E2122,Raw_Data!$D$2:$D$4001,D2122),2),IF(Raw_Data!T2122&gt;INDEX(Cleaning_Reference!$F$6:$F$13,MATCH(D2122,Cleaning_Reference!$A$6:$A$13,0)),INDEX(Cleaning_Reference!$F$6:$F$13,MATCH(D2122,Cleaning_Reference!$A$6:$A$13,0)),Raw_Data!T2122))</f>
        <v>2.5099999999999998</v>
      </c>
      <c r="U2122" s="15">
        <f>Raw_Data!U2122</f>
        <v>21.46</v>
      </c>
      <c r="V2122" s="15">
        <f>Raw_Data!V2122</f>
        <v>25962</v>
      </c>
      <c r="W2122" s="15">
        <f>Raw_Data!W2122</f>
        <v>544752</v>
      </c>
      <c r="X2122" s="15">
        <f>Raw_Data!X2122</f>
        <v>557145</v>
      </c>
      <c r="Y2122" s="15">
        <f>Raw_Data!Y2122</f>
        <v>12393</v>
      </c>
      <c r="Z2122" s="15">
        <f>Raw_Data!Z2122</f>
        <v>7227</v>
      </c>
      <c r="AA2122" s="15">
        <f>Raw_Data!AA2122</f>
        <v>2.9689999999999999</v>
      </c>
      <c r="AB2122" s="15">
        <f>Raw_Data!AB2122</f>
        <v>52</v>
      </c>
      <c r="AC2122" s="19" t="str">
        <f>IF(Raw_Data!G2122="","Yes","No")</f>
        <v>Yes</v>
      </c>
      <c r="AD2122" s="19" t="str">
        <f>IF(Raw_Data!L2122="","Yes","No")</f>
        <v>No</v>
      </c>
      <c r="AE2122" s="19" t="str">
        <f>IF(Raw_Data!T2122="","Imputed",IF(Raw_Data!T2122&gt;INDEX(Cleaning_Reference!$F$6:$F$13,MATCH(D2122,Cleaning_Reference!$A$6:$A$13,0)),"Capped","Original"))</f>
        <v>Original</v>
      </c>
      <c r="AF2122" s="21">
        <f t="shared" si="33"/>
        <v>21.46</v>
      </c>
    </row>
    <row r="2123" spans="1:32" ht="15" customHeight="1" x14ac:dyDescent="0.3">
      <c r="A2123" s="20" t="str">
        <f>Raw_Data!A2123</f>
        <v>SF12122</v>
      </c>
      <c r="B2123" s="15" t="str">
        <f>Raw_Data!B2123</f>
        <v>Maharashtra</v>
      </c>
      <c r="C2123" s="15" t="str">
        <f>Raw_Data!C2123</f>
        <v>Nalgonda</v>
      </c>
      <c r="D2123" s="15" t="str">
        <f>Raw_Data!D2123</f>
        <v>Rice</v>
      </c>
      <c r="E2123" s="15" t="str">
        <f>Raw_Data!E2123</f>
        <v>Kharif</v>
      </c>
      <c r="F2123" s="15">
        <f>Raw_Data!F2123</f>
        <v>3.79</v>
      </c>
      <c r="G2123" s="18">
        <f>IF(Raw_Data!G2123="",ROUND(AVERAGEIFS(Raw_Data!$G$2:$G$4001,Raw_Data!$E$2:$E$4001,E2123),1),Raw_Data!G2123)</f>
        <v>988.3</v>
      </c>
      <c r="H2123" s="15">
        <f>Raw_Data!H2123</f>
        <v>32</v>
      </c>
      <c r="I2123" s="15">
        <f>Raw_Data!I2123</f>
        <v>71.900000000000006</v>
      </c>
      <c r="J2123" s="15">
        <f>Raw_Data!J2123</f>
        <v>8.4</v>
      </c>
      <c r="K2123" s="15">
        <f>Raw_Data!K2123</f>
        <v>5.2</v>
      </c>
      <c r="L2123" s="18">
        <f>IF(Raw_Data!L2123="",ROUND(AVERAGEIFS(Raw_Data!$L$2:$L$4001,Raw_Data!$E$2:$E$4001,E2123),1),Raw_Data!L2123)</f>
        <v>26.5</v>
      </c>
      <c r="M2123" s="15">
        <f>Raw_Data!M2123</f>
        <v>130.6</v>
      </c>
      <c r="N2123" s="15">
        <f>Raw_Data!N2123</f>
        <v>58.6</v>
      </c>
      <c r="O2123" s="15">
        <f>Raw_Data!O2123</f>
        <v>108.6</v>
      </c>
      <c r="P2123" s="15" t="str">
        <f>Raw_Data!P2123</f>
        <v>Flood</v>
      </c>
      <c r="Q2123" s="15">
        <f>Raw_Data!Q2123</f>
        <v>205.8</v>
      </c>
      <c r="R2123" s="15">
        <f>Raw_Data!R2123</f>
        <v>7.24</v>
      </c>
      <c r="S2123" s="15">
        <f>Raw_Data!S2123</f>
        <v>0.65</v>
      </c>
      <c r="T2123" s="18">
        <f>IF(Raw_Data!T2123="",ROUND(AVERAGEIFS(Raw_Data!$T$2:$T$4001,Raw_Data!$E$2:$E$4001,E2123,Raw_Data!$D$2:$D$4001,D2123),2),IF(Raw_Data!T2123&gt;INDEX(Cleaning_Reference!$F$6:$F$13,MATCH(D2123,Cleaning_Reference!$A$6:$A$13,0)),INDEX(Cleaning_Reference!$F$6:$F$13,MATCH(D2123,Cleaning_Reference!$A$6:$A$13,0)),Raw_Data!T2123))</f>
        <v>0.3</v>
      </c>
      <c r="U2123" s="15">
        <f>Raw_Data!U2123</f>
        <v>1.1399999999999999</v>
      </c>
      <c r="V2123" s="15">
        <f>Raw_Data!V2123</f>
        <v>20818</v>
      </c>
      <c r="W2123" s="15">
        <f>Raw_Data!W2123</f>
        <v>303619</v>
      </c>
      <c r="X2123" s="15">
        <f>Raw_Data!X2123</f>
        <v>23733</v>
      </c>
      <c r="Y2123" s="15">
        <f>Raw_Data!Y2123</f>
        <v>-279886</v>
      </c>
      <c r="Z2123" s="15">
        <f>Raw_Data!Z2123</f>
        <v>8414</v>
      </c>
      <c r="AA2123" s="15">
        <f>Raw_Data!AA2123</f>
        <v>0.13500000000000001</v>
      </c>
      <c r="AB2123" s="15">
        <f>Raw_Data!AB2123</f>
        <v>52.8</v>
      </c>
      <c r="AC2123" s="19" t="str">
        <f>IF(Raw_Data!G2123="","Yes","No")</f>
        <v>No</v>
      </c>
      <c r="AD2123" s="19" t="str">
        <f>IF(Raw_Data!L2123="","Yes","No")</f>
        <v>No</v>
      </c>
      <c r="AE2123" s="19" t="str">
        <f>IF(Raw_Data!T2123="","Imputed",IF(Raw_Data!T2123&gt;INDEX(Cleaning_Reference!$F$6:$F$13,MATCH(D2123,Cleaning_Reference!$A$6:$A$13,0)),"Capped","Original"))</f>
        <v>Original</v>
      </c>
      <c r="AF2123" s="21">
        <f t="shared" si="33"/>
        <v>1.1399999999999999</v>
      </c>
    </row>
    <row r="2124" spans="1:32" ht="15" customHeight="1" x14ac:dyDescent="0.3">
      <c r="A2124" s="20" t="str">
        <f>Raw_Data!A2124</f>
        <v>SF12123</v>
      </c>
      <c r="B2124" s="15" t="str">
        <f>Raw_Data!B2124</f>
        <v>Andhra Pradesh</v>
      </c>
      <c r="C2124" s="15" t="str">
        <f>Raw_Data!C2124</f>
        <v>Nashik</v>
      </c>
      <c r="D2124" s="15" t="str">
        <f>Raw_Data!D2124</f>
        <v>Rice</v>
      </c>
      <c r="E2124" s="15" t="str">
        <f>Raw_Data!E2124</f>
        <v>Kharif</v>
      </c>
      <c r="F2124" s="15">
        <f>Raw_Data!F2124</f>
        <v>10.52</v>
      </c>
      <c r="G2124" s="18">
        <f>IF(Raw_Data!G2124="",ROUND(AVERAGEIFS(Raw_Data!$G$2:$G$4001,Raw_Data!$E$2:$E$4001,E2124),1),Raw_Data!G2124)</f>
        <v>810.8</v>
      </c>
      <c r="H2124" s="15">
        <f>Raw_Data!H2124</f>
        <v>25.8</v>
      </c>
      <c r="I2124" s="15">
        <f>Raw_Data!I2124</f>
        <v>61.4</v>
      </c>
      <c r="J2124" s="15">
        <f>Raw_Data!J2124</f>
        <v>7.1</v>
      </c>
      <c r="K2124" s="15">
        <f>Raw_Data!K2124</f>
        <v>7.04</v>
      </c>
      <c r="L2124" s="18">
        <f>IF(Raw_Data!L2124="",ROUND(AVERAGEIFS(Raw_Data!$L$2:$L$4001,Raw_Data!$E$2:$E$4001,E2124),1),Raw_Data!L2124)</f>
        <v>31.3</v>
      </c>
      <c r="M2124" s="15">
        <f>Raw_Data!M2124</f>
        <v>150.6</v>
      </c>
      <c r="N2124" s="15">
        <f>Raw_Data!N2124</f>
        <v>42.9</v>
      </c>
      <c r="O2124" s="15">
        <f>Raw_Data!O2124</f>
        <v>88.1</v>
      </c>
      <c r="P2124" s="15" t="str">
        <f>Raw_Data!P2124</f>
        <v>Drip</v>
      </c>
      <c r="Q2124" s="15">
        <f>Raw_Data!Q2124</f>
        <v>292.89999999999998</v>
      </c>
      <c r="R2124" s="15">
        <f>Raw_Data!R2124</f>
        <v>6.75</v>
      </c>
      <c r="S2124" s="15">
        <f>Raw_Data!S2124</f>
        <v>0.94</v>
      </c>
      <c r="T2124" s="18">
        <f>IF(Raw_Data!T2124="",ROUND(AVERAGEIFS(Raw_Data!$T$2:$T$4001,Raw_Data!$E$2:$E$4001,E2124,Raw_Data!$D$2:$D$4001,D2124),2),IF(Raw_Data!T2124&gt;INDEX(Cleaning_Reference!$F$6:$F$13,MATCH(D2124,Cleaning_Reference!$A$6:$A$13,0)),INDEX(Cleaning_Reference!$F$6:$F$13,MATCH(D2124,Cleaning_Reference!$A$6:$A$13,0)),Raw_Data!T2124))</f>
        <v>3.85</v>
      </c>
      <c r="U2124" s="15">
        <f>Raw_Data!U2124</f>
        <v>40.5</v>
      </c>
      <c r="V2124" s="15">
        <f>Raw_Data!V2124</f>
        <v>20158</v>
      </c>
      <c r="W2124" s="15">
        <f>Raw_Data!W2124</f>
        <v>732840</v>
      </c>
      <c r="X2124" s="15">
        <f>Raw_Data!X2124</f>
        <v>816399</v>
      </c>
      <c r="Y2124" s="15">
        <f>Raw_Data!Y2124</f>
        <v>83559</v>
      </c>
      <c r="Z2124" s="15">
        <f>Raw_Data!Z2124</f>
        <v>15404</v>
      </c>
      <c r="AA2124" s="15">
        <f>Raw_Data!AA2124</f>
        <v>2.629</v>
      </c>
      <c r="AB2124" s="15">
        <f>Raw_Data!AB2124</f>
        <v>55.7</v>
      </c>
      <c r="AC2124" s="19" t="str">
        <f>IF(Raw_Data!G2124="","Yes","No")</f>
        <v>No</v>
      </c>
      <c r="AD2124" s="19" t="str">
        <f>IF(Raw_Data!L2124="","Yes","No")</f>
        <v>No</v>
      </c>
      <c r="AE2124" s="19" t="str">
        <f>IF(Raw_Data!T2124="","Imputed",IF(Raw_Data!T2124&gt;INDEX(Cleaning_Reference!$F$6:$F$13,MATCH(D2124,Cleaning_Reference!$A$6:$A$13,0)),"Capped","Original"))</f>
        <v>Original</v>
      </c>
      <c r="AF2124" s="21">
        <f t="shared" si="33"/>
        <v>40.5</v>
      </c>
    </row>
    <row r="2125" spans="1:32" ht="15" customHeight="1" x14ac:dyDescent="0.3">
      <c r="A2125" s="20" t="str">
        <f>Raw_Data!A2125</f>
        <v>SF12124</v>
      </c>
      <c r="B2125" s="15" t="str">
        <f>Raw_Data!B2125</f>
        <v>Telangana</v>
      </c>
      <c r="C2125" s="15" t="str">
        <f>Raw_Data!C2125</f>
        <v>Warangal</v>
      </c>
      <c r="D2125" s="15" t="str">
        <f>Raw_Data!D2125</f>
        <v>Cotton</v>
      </c>
      <c r="E2125" s="15" t="str">
        <f>Raw_Data!E2125</f>
        <v>Kharif</v>
      </c>
      <c r="F2125" s="15">
        <f>Raw_Data!F2125</f>
        <v>3.7</v>
      </c>
      <c r="G2125" s="18">
        <f>IF(Raw_Data!G2125="",ROUND(AVERAGEIFS(Raw_Data!$G$2:$G$4001,Raw_Data!$E$2:$E$4001,E2125),1),Raw_Data!G2125)</f>
        <v>658.3</v>
      </c>
      <c r="H2125" s="15">
        <f>Raw_Data!H2125</f>
        <v>24</v>
      </c>
      <c r="I2125" s="15">
        <f>Raw_Data!I2125</f>
        <v>61.6</v>
      </c>
      <c r="J2125" s="15">
        <f>Raw_Data!J2125</f>
        <v>6.9</v>
      </c>
      <c r="K2125" s="15">
        <f>Raw_Data!K2125</f>
        <v>6.72</v>
      </c>
      <c r="L2125" s="18">
        <f>IF(Raw_Data!L2125="",ROUND(AVERAGEIFS(Raw_Data!$L$2:$L$4001,Raw_Data!$E$2:$E$4001,E2125),1),Raw_Data!L2125)</f>
        <v>36.700000000000003</v>
      </c>
      <c r="M2125" s="15">
        <f>Raw_Data!M2125</f>
        <v>108.5</v>
      </c>
      <c r="N2125" s="15">
        <f>Raw_Data!N2125</f>
        <v>76.3</v>
      </c>
      <c r="O2125" s="15">
        <f>Raw_Data!O2125</f>
        <v>104.5</v>
      </c>
      <c r="P2125" s="15" t="str">
        <f>Raw_Data!P2125</f>
        <v>Rainfed</v>
      </c>
      <c r="Q2125" s="15">
        <f>Raw_Data!Q2125</f>
        <v>211</v>
      </c>
      <c r="R2125" s="15">
        <f>Raw_Data!R2125</f>
        <v>3.42</v>
      </c>
      <c r="S2125" s="15">
        <f>Raw_Data!S2125</f>
        <v>0.89</v>
      </c>
      <c r="T2125" s="18">
        <f>IF(Raw_Data!T2125="",ROUND(AVERAGEIFS(Raw_Data!$T$2:$T$4001,Raw_Data!$E$2:$E$4001,E2125,Raw_Data!$D$2:$D$4001,D2125),2),IF(Raw_Data!T2125&gt;INDEX(Cleaning_Reference!$F$6:$F$13,MATCH(D2125,Cleaning_Reference!$A$6:$A$13,0)),INDEX(Cleaning_Reference!$F$6:$F$13,MATCH(D2125,Cleaning_Reference!$A$6:$A$13,0)),Raw_Data!T2125))</f>
        <v>1.95</v>
      </c>
      <c r="U2125" s="15">
        <f>Raw_Data!U2125</f>
        <v>7.22</v>
      </c>
      <c r="V2125" s="15">
        <f>Raw_Data!V2125</f>
        <v>79392</v>
      </c>
      <c r="W2125" s="15">
        <f>Raw_Data!W2125</f>
        <v>283510</v>
      </c>
      <c r="X2125" s="15">
        <f>Raw_Data!X2125</f>
        <v>573210</v>
      </c>
      <c r="Y2125" s="15">
        <f>Raw_Data!Y2125</f>
        <v>289700</v>
      </c>
      <c r="Z2125" s="15">
        <f>Raw_Data!Z2125</f>
        <v>1004</v>
      </c>
      <c r="AA2125" s="15">
        <f>Raw_Data!AA2125</f>
        <v>7.1909999999999998</v>
      </c>
      <c r="AB2125" s="15">
        <f>Raw_Data!AB2125</f>
        <v>53.9</v>
      </c>
      <c r="AC2125" s="19" t="str">
        <f>IF(Raw_Data!G2125="","Yes","No")</f>
        <v>No</v>
      </c>
      <c r="AD2125" s="19" t="str">
        <f>IF(Raw_Data!L2125="","Yes","No")</f>
        <v>No</v>
      </c>
      <c r="AE2125" s="19" t="str">
        <f>IF(Raw_Data!T2125="","Imputed",IF(Raw_Data!T2125&gt;INDEX(Cleaning_Reference!$F$6:$F$13,MATCH(D2125,Cleaning_Reference!$A$6:$A$13,0)),"Capped","Original"))</f>
        <v>Original</v>
      </c>
      <c r="AF2125" s="21">
        <f t="shared" si="33"/>
        <v>7.22</v>
      </c>
    </row>
    <row r="2126" spans="1:32" ht="15" customHeight="1" x14ac:dyDescent="0.3">
      <c r="A2126" s="20" t="str">
        <f>Raw_Data!A2126</f>
        <v>SF12125</v>
      </c>
      <c r="B2126" s="15" t="str">
        <f>Raw_Data!B2126</f>
        <v>Maharashtra</v>
      </c>
      <c r="C2126" s="15" t="str">
        <f>Raw_Data!C2126</f>
        <v>Nashik</v>
      </c>
      <c r="D2126" s="15" t="str">
        <f>Raw_Data!D2126</f>
        <v>Chilli</v>
      </c>
      <c r="E2126" s="15" t="str">
        <f>Raw_Data!E2126</f>
        <v>Kharif</v>
      </c>
      <c r="F2126" s="15">
        <f>Raw_Data!F2126</f>
        <v>7.18</v>
      </c>
      <c r="G2126" s="18">
        <f>IF(Raw_Data!G2126="",ROUND(AVERAGEIFS(Raw_Data!$G$2:$G$4001,Raw_Data!$E$2:$E$4001,E2126),1),Raw_Data!G2126)</f>
        <v>836.2</v>
      </c>
      <c r="H2126" s="15">
        <f>Raw_Data!H2126</f>
        <v>29.6</v>
      </c>
      <c r="I2126" s="15">
        <f>Raw_Data!I2126</f>
        <v>73.099999999999994</v>
      </c>
      <c r="J2126" s="15">
        <f>Raw_Data!J2126</f>
        <v>6</v>
      </c>
      <c r="K2126" s="15">
        <f>Raw_Data!K2126</f>
        <v>6.49</v>
      </c>
      <c r="L2126" s="18">
        <f>IF(Raw_Data!L2126="",ROUND(AVERAGEIFS(Raw_Data!$L$2:$L$4001,Raw_Data!$E$2:$E$4001,E2126),1),Raw_Data!L2126)</f>
        <v>25.8</v>
      </c>
      <c r="M2126" s="15">
        <f>Raw_Data!M2126</f>
        <v>75.5</v>
      </c>
      <c r="N2126" s="15">
        <f>Raw_Data!N2126</f>
        <v>43.7</v>
      </c>
      <c r="O2126" s="15">
        <f>Raw_Data!O2126</f>
        <v>113.7</v>
      </c>
      <c r="P2126" s="15" t="str">
        <f>Raw_Data!P2126</f>
        <v>Sprinkler</v>
      </c>
      <c r="Q2126" s="15">
        <f>Raw_Data!Q2126</f>
        <v>130.80000000000001</v>
      </c>
      <c r="R2126" s="15">
        <f>Raw_Data!R2126</f>
        <v>7.97</v>
      </c>
      <c r="S2126" s="15">
        <f>Raw_Data!S2126</f>
        <v>0.81</v>
      </c>
      <c r="T2126" s="18">
        <f>IF(Raw_Data!T2126="",ROUND(AVERAGEIFS(Raw_Data!$T$2:$T$4001,Raw_Data!$E$2:$E$4001,E2126,Raw_Data!$D$2:$D$4001,D2126),2),IF(Raw_Data!T2126&gt;INDEX(Cleaning_Reference!$F$6:$F$13,MATCH(D2126,Cleaning_Reference!$A$6:$A$13,0)),INDEX(Cleaning_Reference!$F$6:$F$13,MATCH(D2126,Cleaning_Reference!$A$6:$A$13,0)),Raw_Data!T2126))</f>
        <v>2.16</v>
      </c>
      <c r="U2126" s="15">
        <f>Raw_Data!U2126</f>
        <v>15.51</v>
      </c>
      <c r="V2126" s="15">
        <f>Raw_Data!V2126</f>
        <v>125963</v>
      </c>
      <c r="W2126" s="15">
        <f>Raw_Data!W2126</f>
        <v>471581</v>
      </c>
      <c r="X2126" s="15">
        <f>Raw_Data!X2126</f>
        <v>1953686</v>
      </c>
      <c r="Y2126" s="15">
        <f>Raw_Data!Y2126</f>
        <v>1482105</v>
      </c>
      <c r="Z2126" s="15">
        <f>Raw_Data!Z2126</f>
        <v>4182</v>
      </c>
      <c r="AA2126" s="15">
        <f>Raw_Data!AA2126</f>
        <v>3.7090000000000001</v>
      </c>
      <c r="AB2126" s="15">
        <f>Raw_Data!AB2126</f>
        <v>46.7</v>
      </c>
      <c r="AC2126" s="19" t="str">
        <f>IF(Raw_Data!G2126="","Yes","No")</f>
        <v>No</v>
      </c>
      <c r="AD2126" s="19" t="str">
        <f>IF(Raw_Data!L2126="","Yes","No")</f>
        <v>No</v>
      </c>
      <c r="AE2126" s="19" t="str">
        <f>IF(Raw_Data!T2126="","Imputed",IF(Raw_Data!T2126&gt;INDEX(Cleaning_Reference!$F$6:$F$13,MATCH(D2126,Cleaning_Reference!$A$6:$A$13,0)),"Capped","Original"))</f>
        <v>Original</v>
      </c>
      <c r="AF2126" s="21">
        <f t="shared" si="33"/>
        <v>15.51</v>
      </c>
    </row>
    <row r="2127" spans="1:32" ht="15" customHeight="1" x14ac:dyDescent="0.3">
      <c r="A2127" s="20" t="str">
        <f>Raw_Data!A2127</f>
        <v>SF12126</v>
      </c>
      <c r="B2127" s="15" t="str">
        <f>Raw_Data!B2127</f>
        <v>Andhra Pradesh</v>
      </c>
      <c r="C2127" s="15" t="str">
        <f>Raw_Data!C2127</f>
        <v>Warangal</v>
      </c>
      <c r="D2127" s="15" t="str">
        <f>Raw_Data!D2127</f>
        <v>Pulses</v>
      </c>
      <c r="E2127" s="15" t="str">
        <f>Raw_Data!E2127</f>
        <v>Kharif</v>
      </c>
      <c r="F2127" s="15">
        <f>Raw_Data!F2127</f>
        <v>11.45</v>
      </c>
      <c r="G2127" s="18">
        <f>IF(Raw_Data!G2127="",ROUND(AVERAGEIFS(Raw_Data!$G$2:$G$4001,Raw_Data!$E$2:$E$4001,E2127),1),Raw_Data!G2127)</f>
        <v>784.7</v>
      </c>
      <c r="H2127" s="15">
        <f>Raw_Data!H2127</f>
        <v>27.3</v>
      </c>
      <c r="I2127" s="15">
        <f>Raw_Data!I2127</f>
        <v>76.8</v>
      </c>
      <c r="J2127" s="15">
        <f>Raw_Data!J2127</f>
        <v>5.9</v>
      </c>
      <c r="K2127" s="15">
        <f>Raw_Data!K2127</f>
        <v>7.19</v>
      </c>
      <c r="L2127" s="18">
        <f>IF(Raw_Data!L2127="",ROUND(AVERAGEIFS(Raw_Data!$L$2:$L$4001,Raw_Data!$E$2:$E$4001,E2127),1),Raw_Data!L2127)</f>
        <v>29.7</v>
      </c>
      <c r="M2127" s="15">
        <f>Raw_Data!M2127</f>
        <v>166.7</v>
      </c>
      <c r="N2127" s="15">
        <f>Raw_Data!N2127</f>
        <v>61.1</v>
      </c>
      <c r="O2127" s="15">
        <f>Raw_Data!O2127</f>
        <v>63.7</v>
      </c>
      <c r="P2127" s="15" t="str">
        <f>Raw_Data!P2127</f>
        <v>Drip</v>
      </c>
      <c r="Q2127" s="15">
        <f>Raw_Data!Q2127</f>
        <v>381.3</v>
      </c>
      <c r="R2127" s="15">
        <f>Raw_Data!R2127</f>
        <v>5.53</v>
      </c>
      <c r="S2127" s="15">
        <f>Raw_Data!S2127</f>
        <v>0.94</v>
      </c>
      <c r="T2127" s="18">
        <f>IF(Raw_Data!T2127="",ROUND(AVERAGEIFS(Raw_Data!$T$2:$T$4001,Raw_Data!$E$2:$E$4001,E2127,Raw_Data!$D$2:$D$4001,D2127),2),IF(Raw_Data!T2127&gt;INDEX(Cleaning_Reference!$F$6:$F$13,MATCH(D2127,Cleaning_Reference!$A$6:$A$13,0)),INDEX(Cleaning_Reference!$F$6:$F$13,MATCH(D2127,Cleaning_Reference!$A$6:$A$13,0)),Raw_Data!T2127))</f>
        <v>1.21</v>
      </c>
      <c r="U2127" s="15">
        <f>Raw_Data!U2127</f>
        <v>13.85</v>
      </c>
      <c r="V2127" s="15">
        <f>Raw_Data!V2127</f>
        <v>76364</v>
      </c>
      <c r="W2127" s="15">
        <f>Raw_Data!W2127</f>
        <v>918367</v>
      </c>
      <c r="X2127" s="15">
        <f>Raw_Data!X2127</f>
        <v>1057641</v>
      </c>
      <c r="Y2127" s="15">
        <f>Raw_Data!Y2127</f>
        <v>139274</v>
      </c>
      <c r="Z2127" s="15">
        <f>Raw_Data!Z2127</f>
        <v>3449</v>
      </c>
      <c r="AA2127" s="15">
        <f>Raw_Data!AA2127</f>
        <v>4.016</v>
      </c>
      <c r="AB2127" s="15">
        <f>Raw_Data!AB2127</f>
        <v>57.3</v>
      </c>
      <c r="AC2127" s="19" t="str">
        <f>IF(Raw_Data!G2127="","Yes","No")</f>
        <v>No</v>
      </c>
      <c r="AD2127" s="19" t="str">
        <f>IF(Raw_Data!L2127="","Yes","No")</f>
        <v>No</v>
      </c>
      <c r="AE2127" s="19" t="str">
        <f>IF(Raw_Data!T2127="","Imputed",IF(Raw_Data!T2127&gt;INDEX(Cleaning_Reference!$F$6:$F$13,MATCH(D2127,Cleaning_Reference!$A$6:$A$13,0)),"Capped","Original"))</f>
        <v>Original</v>
      </c>
      <c r="AF2127" s="21">
        <f t="shared" si="33"/>
        <v>13.85</v>
      </c>
    </row>
    <row r="2128" spans="1:32" ht="15" customHeight="1" x14ac:dyDescent="0.3">
      <c r="A2128" s="20" t="str">
        <f>Raw_Data!A2128</f>
        <v>SF12127</v>
      </c>
      <c r="B2128" s="15" t="str">
        <f>Raw_Data!B2128</f>
        <v>Maharashtra</v>
      </c>
      <c r="C2128" s="15" t="str">
        <f>Raw_Data!C2128</f>
        <v>Nalgonda</v>
      </c>
      <c r="D2128" s="15" t="str">
        <f>Raw_Data!D2128</f>
        <v>Maize</v>
      </c>
      <c r="E2128" s="15" t="str">
        <f>Raw_Data!E2128</f>
        <v>Rabi</v>
      </c>
      <c r="F2128" s="15">
        <f>Raw_Data!F2128</f>
        <v>13.95</v>
      </c>
      <c r="G2128" s="18">
        <f>IF(Raw_Data!G2128="",ROUND(AVERAGEIFS(Raw_Data!$G$2:$G$4001,Raw_Data!$E$2:$E$4001,E2128),1),Raw_Data!G2128)</f>
        <v>561.6</v>
      </c>
      <c r="H2128" s="15">
        <f>Raw_Data!H2128</f>
        <v>22</v>
      </c>
      <c r="I2128" s="15">
        <f>Raw_Data!I2128</f>
        <v>46.6</v>
      </c>
      <c r="J2128" s="15">
        <f>Raw_Data!J2128</f>
        <v>8.4</v>
      </c>
      <c r="K2128" s="15">
        <f>Raw_Data!K2128</f>
        <v>6.85</v>
      </c>
      <c r="L2128" s="18">
        <f>IF(Raw_Data!L2128="",ROUND(AVERAGEIFS(Raw_Data!$L$2:$L$4001,Raw_Data!$E$2:$E$4001,E2128),1),Raw_Data!L2128)</f>
        <v>21</v>
      </c>
      <c r="M2128" s="15">
        <f>Raw_Data!M2128</f>
        <v>92.1</v>
      </c>
      <c r="N2128" s="15">
        <f>Raw_Data!N2128</f>
        <v>90.4</v>
      </c>
      <c r="O2128" s="15">
        <f>Raw_Data!O2128</f>
        <v>124</v>
      </c>
      <c r="P2128" s="15" t="str">
        <f>Raw_Data!P2128</f>
        <v>Drip</v>
      </c>
      <c r="Q2128" s="15">
        <f>Raw_Data!Q2128</f>
        <v>272</v>
      </c>
      <c r="R2128" s="15">
        <f>Raw_Data!R2128</f>
        <v>4.91</v>
      </c>
      <c r="S2128" s="15">
        <f>Raw_Data!S2128</f>
        <v>0.79</v>
      </c>
      <c r="T2128" s="18">
        <f>IF(Raw_Data!T2128="",ROUND(AVERAGEIFS(Raw_Data!$T$2:$T$4001,Raw_Data!$E$2:$E$4001,E2128,Raw_Data!$D$2:$D$4001,D2128),2),IF(Raw_Data!T2128&gt;INDEX(Cleaning_Reference!$F$6:$F$13,MATCH(D2128,Cleaning_Reference!$A$6:$A$13,0)),INDEX(Cleaning_Reference!$F$6:$F$13,MATCH(D2128,Cleaning_Reference!$A$6:$A$13,0)),Raw_Data!T2128))</f>
        <v>5.2</v>
      </c>
      <c r="U2128" s="15">
        <f>Raw_Data!U2128</f>
        <v>72.540000000000006</v>
      </c>
      <c r="V2128" s="15">
        <f>Raw_Data!V2128</f>
        <v>23076</v>
      </c>
      <c r="W2128" s="15">
        <f>Raw_Data!W2128</f>
        <v>909931</v>
      </c>
      <c r="X2128" s="15">
        <f>Raw_Data!X2128</f>
        <v>1673933</v>
      </c>
      <c r="Y2128" s="15">
        <f>Raw_Data!Y2128</f>
        <v>764002</v>
      </c>
      <c r="Z2128" s="15">
        <f>Raw_Data!Z2128</f>
        <v>6227</v>
      </c>
      <c r="AA2128" s="15">
        <f>Raw_Data!AA2128</f>
        <v>11.648999999999999</v>
      </c>
      <c r="AB2128" s="15">
        <f>Raw_Data!AB2128</f>
        <v>41.4</v>
      </c>
      <c r="AC2128" s="19" t="str">
        <f>IF(Raw_Data!G2128="","Yes","No")</f>
        <v>No</v>
      </c>
      <c r="AD2128" s="19" t="str">
        <f>IF(Raw_Data!L2128="","Yes","No")</f>
        <v>No</v>
      </c>
      <c r="AE2128" s="19" t="str">
        <f>IF(Raw_Data!T2128="","Imputed",IF(Raw_Data!T2128&gt;INDEX(Cleaning_Reference!$F$6:$F$13,MATCH(D2128,Cleaning_Reference!$A$6:$A$13,0)),"Capped","Original"))</f>
        <v>Original</v>
      </c>
      <c r="AF2128" s="21">
        <f t="shared" si="33"/>
        <v>72.540000000000006</v>
      </c>
    </row>
    <row r="2129" spans="1:32" ht="15" customHeight="1" x14ac:dyDescent="0.3">
      <c r="A2129" s="20" t="str">
        <f>Raw_Data!A2129</f>
        <v>SF12128</v>
      </c>
      <c r="B2129" s="15" t="str">
        <f>Raw_Data!B2129</f>
        <v>Andhra Pradesh</v>
      </c>
      <c r="C2129" s="15" t="str">
        <f>Raw_Data!C2129</f>
        <v>Ludhiana</v>
      </c>
      <c r="D2129" s="15" t="str">
        <f>Raw_Data!D2129</f>
        <v>Pulses</v>
      </c>
      <c r="E2129" s="15" t="str">
        <f>Raw_Data!E2129</f>
        <v>Kharif</v>
      </c>
      <c r="F2129" s="15">
        <f>Raw_Data!F2129</f>
        <v>1.27</v>
      </c>
      <c r="G2129" s="18">
        <f>IF(Raw_Data!G2129="",ROUND(AVERAGEIFS(Raw_Data!$G$2:$G$4001,Raw_Data!$E$2:$E$4001,E2129),1),Raw_Data!G2129)</f>
        <v>717.2</v>
      </c>
      <c r="H2129" s="15">
        <f>Raw_Data!H2129</f>
        <v>23.9</v>
      </c>
      <c r="I2129" s="15">
        <f>Raw_Data!I2129</f>
        <v>65.900000000000006</v>
      </c>
      <c r="J2129" s="15">
        <f>Raw_Data!J2129</f>
        <v>7.3</v>
      </c>
      <c r="K2129" s="15">
        <f>Raw_Data!K2129</f>
        <v>6.38</v>
      </c>
      <c r="L2129" s="18">
        <f>IF(Raw_Data!L2129="",ROUND(AVERAGEIFS(Raw_Data!$L$2:$L$4001,Raw_Data!$E$2:$E$4001,E2129),1),Raw_Data!L2129)</f>
        <v>26.2</v>
      </c>
      <c r="M2129" s="15">
        <f>Raw_Data!M2129</f>
        <v>149.4</v>
      </c>
      <c r="N2129" s="15">
        <f>Raw_Data!N2129</f>
        <v>69.099999999999994</v>
      </c>
      <c r="O2129" s="15">
        <f>Raw_Data!O2129</f>
        <v>102.7</v>
      </c>
      <c r="P2129" s="15" t="str">
        <f>Raw_Data!P2129</f>
        <v>Flood</v>
      </c>
      <c r="Q2129" s="15">
        <f>Raw_Data!Q2129</f>
        <v>193.5</v>
      </c>
      <c r="R2129" s="15">
        <f>Raw_Data!R2129</f>
        <v>4.01</v>
      </c>
      <c r="S2129" s="15">
        <f>Raw_Data!S2129</f>
        <v>0.85</v>
      </c>
      <c r="T2129" s="18">
        <f>IF(Raw_Data!T2129="",ROUND(AVERAGEIFS(Raw_Data!$T$2:$T$4001,Raw_Data!$E$2:$E$4001,E2129,Raw_Data!$D$2:$D$4001,D2129),2),IF(Raw_Data!T2129&gt;INDEX(Cleaning_Reference!$F$6:$F$13,MATCH(D2129,Cleaning_Reference!$A$6:$A$13,0)),INDEX(Cleaning_Reference!$F$6:$F$13,MATCH(D2129,Cleaning_Reference!$A$6:$A$13,0)),Raw_Data!T2129))</f>
        <v>1.71</v>
      </c>
      <c r="U2129" s="15">
        <f>Raw_Data!U2129</f>
        <v>2.17</v>
      </c>
      <c r="V2129" s="15">
        <f>Raw_Data!V2129</f>
        <v>71690</v>
      </c>
      <c r="W2129" s="15">
        <f>Raw_Data!W2129</f>
        <v>96888</v>
      </c>
      <c r="X2129" s="15">
        <f>Raw_Data!X2129</f>
        <v>155567</v>
      </c>
      <c r="Y2129" s="15">
        <f>Raw_Data!Y2129</f>
        <v>58679</v>
      </c>
      <c r="Z2129" s="15">
        <f>Raw_Data!Z2129</f>
        <v>583</v>
      </c>
      <c r="AA2129" s="15">
        <f>Raw_Data!AA2129</f>
        <v>3.722</v>
      </c>
      <c r="AB2129" s="15">
        <f>Raw_Data!AB2129</f>
        <v>52.9</v>
      </c>
      <c r="AC2129" s="19" t="str">
        <f>IF(Raw_Data!G2129="","Yes","No")</f>
        <v>No</v>
      </c>
      <c r="AD2129" s="19" t="str">
        <f>IF(Raw_Data!L2129="","Yes","No")</f>
        <v>No</v>
      </c>
      <c r="AE2129" s="19" t="str">
        <f>IF(Raw_Data!T2129="","Imputed",IF(Raw_Data!T2129&gt;INDEX(Cleaning_Reference!$F$6:$F$13,MATCH(D2129,Cleaning_Reference!$A$6:$A$13,0)),"Capped","Original"))</f>
        <v>Original</v>
      </c>
      <c r="AF2129" s="21">
        <f t="shared" si="33"/>
        <v>2.17</v>
      </c>
    </row>
    <row r="2130" spans="1:32" ht="15" customHeight="1" x14ac:dyDescent="0.3">
      <c r="A2130" s="20" t="str">
        <f>Raw_Data!A2130</f>
        <v>SF12129</v>
      </c>
      <c r="B2130" s="15" t="str">
        <f>Raw_Data!B2130</f>
        <v>Tamil Nadu</v>
      </c>
      <c r="C2130" s="15" t="str">
        <f>Raw_Data!C2130</f>
        <v>Raichur</v>
      </c>
      <c r="D2130" s="15" t="str">
        <f>Raw_Data!D2130</f>
        <v>Groundnut</v>
      </c>
      <c r="E2130" s="15" t="str">
        <f>Raw_Data!E2130</f>
        <v>Kharif</v>
      </c>
      <c r="F2130" s="15">
        <f>Raw_Data!F2130</f>
        <v>10.3</v>
      </c>
      <c r="G2130" s="18">
        <f>IF(Raw_Data!G2130="",ROUND(AVERAGEIFS(Raw_Data!$G$2:$G$4001,Raw_Data!$E$2:$E$4001,E2130),1),Raw_Data!G2130)</f>
        <v>829.6</v>
      </c>
      <c r="H2130" s="15">
        <f>Raw_Data!H2130</f>
        <v>28.4</v>
      </c>
      <c r="I2130" s="15">
        <f>Raw_Data!I2130</f>
        <v>71.8</v>
      </c>
      <c r="J2130" s="15">
        <f>Raw_Data!J2130</f>
        <v>6.7</v>
      </c>
      <c r="K2130" s="15">
        <f>Raw_Data!K2130</f>
        <v>7.1</v>
      </c>
      <c r="L2130" s="18">
        <f>IF(Raw_Data!L2130="",ROUND(AVERAGEIFS(Raw_Data!$L$2:$L$4001,Raw_Data!$E$2:$E$4001,E2130),1),Raw_Data!L2130)</f>
        <v>23.3</v>
      </c>
      <c r="M2130" s="15">
        <f>Raw_Data!M2130</f>
        <v>138.30000000000001</v>
      </c>
      <c r="N2130" s="15">
        <f>Raw_Data!N2130</f>
        <v>50.2</v>
      </c>
      <c r="O2130" s="15">
        <f>Raw_Data!O2130</f>
        <v>140.9</v>
      </c>
      <c r="P2130" s="15" t="str">
        <f>Raw_Data!P2130</f>
        <v>Drip</v>
      </c>
      <c r="Q2130" s="15">
        <f>Raw_Data!Q2130</f>
        <v>161.80000000000001</v>
      </c>
      <c r="R2130" s="15">
        <f>Raw_Data!R2130</f>
        <v>2.27</v>
      </c>
      <c r="S2130" s="15">
        <f>Raw_Data!S2130</f>
        <v>0.76</v>
      </c>
      <c r="T2130" s="18">
        <f>IF(Raw_Data!T2130="",ROUND(AVERAGEIFS(Raw_Data!$T$2:$T$4001,Raw_Data!$E$2:$E$4001,E2130,Raw_Data!$D$2:$D$4001,D2130),2),IF(Raw_Data!T2130&gt;INDEX(Cleaning_Reference!$F$6:$F$13,MATCH(D2130,Cleaning_Reference!$A$6:$A$13,0)),INDEX(Cleaning_Reference!$F$6:$F$13,MATCH(D2130,Cleaning_Reference!$A$6:$A$13,0)),Raw_Data!T2130))</f>
        <v>2.0699999999999998</v>
      </c>
      <c r="U2130" s="15">
        <f>Raw_Data!U2130</f>
        <v>21.32</v>
      </c>
      <c r="V2130" s="15">
        <f>Raw_Data!V2130</f>
        <v>57181</v>
      </c>
      <c r="W2130" s="15">
        <f>Raw_Data!W2130</f>
        <v>561422</v>
      </c>
      <c r="X2130" s="15">
        <f>Raw_Data!X2130</f>
        <v>1219099</v>
      </c>
      <c r="Y2130" s="15">
        <f>Raw_Data!Y2130</f>
        <v>657677</v>
      </c>
      <c r="Z2130" s="15">
        <f>Raw_Data!Z2130</f>
        <v>4641</v>
      </c>
      <c r="AA2130" s="15">
        <f>Raw_Data!AA2130</f>
        <v>4.5940000000000003</v>
      </c>
      <c r="AB2130" s="15">
        <f>Raw_Data!AB2130</f>
        <v>63.1</v>
      </c>
      <c r="AC2130" s="19" t="str">
        <f>IF(Raw_Data!G2130="","Yes","No")</f>
        <v>No</v>
      </c>
      <c r="AD2130" s="19" t="str">
        <f>IF(Raw_Data!L2130="","Yes","No")</f>
        <v>No</v>
      </c>
      <c r="AE2130" s="19" t="str">
        <f>IF(Raw_Data!T2130="","Imputed",IF(Raw_Data!T2130&gt;INDEX(Cleaning_Reference!$F$6:$F$13,MATCH(D2130,Cleaning_Reference!$A$6:$A$13,0)),"Capped","Original"))</f>
        <v>Original</v>
      </c>
      <c r="AF2130" s="21">
        <f t="shared" si="33"/>
        <v>21.32</v>
      </c>
    </row>
    <row r="2131" spans="1:32" ht="15" customHeight="1" x14ac:dyDescent="0.3">
      <c r="A2131" s="20" t="str">
        <f>Raw_Data!A2131</f>
        <v>SF12130</v>
      </c>
      <c r="B2131" s="15" t="str">
        <f>Raw_Data!B2131</f>
        <v>Madhya Pradesh</v>
      </c>
      <c r="C2131" s="15" t="str">
        <f>Raw_Data!C2131</f>
        <v>Raichur</v>
      </c>
      <c r="D2131" s="15" t="str">
        <f>Raw_Data!D2131</f>
        <v>Chilli</v>
      </c>
      <c r="E2131" s="15" t="str">
        <f>Raw_Data!E2131</f>
        <v>Rabi</v>
      </c>
      <c r="F2131" s="15">
        <f>Raw_Data!F2131</f>
        <v>12.85</v>
      </c>
      <c r="G2131" s="18">
        <f>IF(Raw_Data!G2131="",ROUND(AVERAGEIFS(Raw_Data!$G$2:$G$4001,Raw_Data!$E$2:$E$4001,E2131),1),Raw_Data!G2131)</f>
        <v>422.6</v>
      </c>
      <c r="H2131" s="15">
        <f>Raw_Data!H2131</f>
        <v>19.600000000000001</v>
      </c>
      <c r="I2131" s="15">
        <f>Raw_Data!I2131</f>
        <v>48.2</v>
      </c>
      <c r="J2131" s="15">
        <f>Raw_Data!J2131</f>
        <v>8.6</v>
      </c>
      <c r="K2131" s="15">
        <f>Raw_Data!K2131</f>
        <v>6.18</v>
      </c>
      <c r="L2131" s="18">
        <f>IF(Raw_Data!L2131="",ROUND(AVERAGEIFS(Raw_Data!$L$2:$L$4001,Raw_Data!$E$2:$E$4001,E2131),1),Raw_Data!L2131)</f>
        <v>29.8</v>
      </c>
      <c r="M2131" s="15">
        <f>Raw_Data!M2131</f>
        <v>63.7</v>
      </c>
      <c r="N2131" s="15">
        <f>Raw_Data!N2131</f>
        <v>50.8</v>
      </c>
      <c r="O2131" s="15">
        <f>Raw_Data!O2131</f>
        <v>105.3</v>
      </c>
      <c r="P2131" s="15" t="str">
        <f>Raw_Data!P2131</f>
        <v>Flood</v>
      </c>
      <c r="Q2131" s="15">
        <f>Raw_Data!Q2131</f>
        <v>90</v>
      </c>
      <c r="R2131" s="15">
        <f>Raw_Data!R2131</f>
        <v>0.5</v>
      </c>
      <c r="S2131" s="15">
        <f>Raw_Data!S2131</f>
        <v>0.89</v>
      </c>
      <c r="T2131" s="18">
        <f>IF(Raw_Data!T2131="",ROUND(AVERAGEIFS(Raw_Data!$T$2:$T$4001,Raw_Data!$E$2:$E$4001,E2131,Raw_Data!$D$2:$D$4001,D2131),2),IF(Raw_Data!T2131&gt;INDEX(Cleaning_Reference!$F$6:$F$13,MATCH(D2131,Cleaning_Reference!$A$6:$A$13,0)),INDEX(Cleaning_Reference!$F$6:$F$13,MATCH(D2131,Cleaning_Reference!$A$6:$A$13,0)),Raw_Data!T2131))</f>
        <v>1.51</v>
      </c>
      <c r="U2131" s="15">
        <f>Raw_Data!U2131</f>
        <v>19.399999999999999</v>
      </c>
      <c r="V2131" s="15">
        <f>Raw_Data!V2131</f>
        <v>101506</v>
      </c>
      <c r="W2131" s="15">
        <f>Raw_Data!W2131</f>
        <v>878759</v>
      </c>
      <c r="X2131" s="15">
        <f>Raw_Data!X2131</f>
        <v>1969216</v>
      </c>
      <c r="Y2131" s="15">
        <f>Raw_Data!Y2131</f>
        <v>1090457</v>
      </c>
      <c r="Z2131" s="15">
        <f>Raw_Data!Z2131</f>
        <v>10267</v>
      </c>
      <c r="AA2131" s="15">
        <f>Raw_Data!AA2131</f>
        <v>1.89</v>
      </c>
      <c r="AB2131" s="15">
        <f>Raw_Data!AB2131</f>
        <v>40.9</v>
      </c>
      <c r="AC2131" s="19" t="str">
        <f>IF(Raw_Data!G2131="","Yes","No")</f>
        <v>No</v>
      </c>
      <c r="AD2131" s="19" t="str">
        <f>IF(Raw_Data!L2131="","Yes","No")</f>
        <v>No</v>
      </c>
      <c r="AE2131" s="19" t="str">
        <f>IF(Raw_Data!T2131="","Imputed",IF(Raw_Data!T2131&gt;INDEX(Cleaning_Reference!$F$6:$F$13,MATCH(D2131,Cleaning_Reference!$A$6:$A$13,0)),"Capped","Original"))</f>
        <v>Original</v>
      </c>
      <c r="AF2131" s="21">
        <f t="shared" si="33"/>
        <v>19.399999999999999</v>
      </c>
    </row>
    <row r="2132" spans="1:32" ht="15" customHeight="1" x14ac:dyDescent="0.3">
      <c r="A2132" s="20" t="str">
        <f>Raw_Data!A2132</f>
        <v>SF12131</v>
      </c>
      <c r="B2132" s="15" t="str">
        <f>Raw_Data!B2132</f>
        <v>Telangana</v>
      </c>
      <c r="C2132" s="15" t="str">
        <f>Raw_Data!C2132</f>
        <v>Erode</v>
      </c>
      <c r="D2132" s="15" t="str">
        <f>Raw_Data!D2132</f>
        <v>Wheat</v>
      </c>
      <c r="E2132" s="15" t="str">
        <f>Raw_Data!E2132</f>
        <v>Kharif</v>
      </c>
      <c r="F2132" s="15">
        <f>Raw_Data!F2132</f>
        <v>1.39</v>
      </c>
      <c r="G2132" s="18">
        <f>IF(Raw_Data!G2132="",ROUND(AVERAGEIFS(Raw_Data!$G$2:$G$4001,Raw_Data!$E$2:$E$4001,E2132),1),Raw_Data!G2132)</f>
        <v>810.6</v>
      </c>
      <c r="H2132" s="15">
        <f>Raw_Data!H2132</f>
        <v>27.9</v>
      </c>
      <c r="I2132" s="15">
        <f>Raw_Data!I2132</f>
        <v>59.6</v>
      </c>
      <c r="J2132" s="15">
        <f>Raw_Data!J2132</f>
        <v>6.5</v>
      </c>
      <c r="K2132" s="15">
        <f>Raw_Data!K2132</f>
        <v>6.72</v>
      </c>
      <c r="L2132" s="18">
        <f>IF(Raw_Data!L2132="",ROUND(AVERAGEIFS(Raw_Data!$L$2:$L$4001,Raw_Data!$E$2:$E$4001,E2132),1),Raw_Data!L2132)</f>
        <v>31.4</v>
      </c>
      <c r="M2132" s="15">
        <f>Raw_Data!M2132</f>
        <v>133.30000000000001</v>
      </c>
      <c r="N2132" s="15">
        <f>Raw_Data!N2132</f>
        <v>57.3</v>
      </c>
      <c r="O2132" s="15">
        <f>Raw_Data!O2132</f>
        <v>94.3</v>
      </c>
      <c r="P2132" s="15" t="str">
        <f>Raw_Data!P2132</f>
        <v>Flood</v>
      </c>
      <c r="Q2132" s="15">
        <f>Raw_Data!Q2132</f>
        <v>190.1</v>
      </c>
      <c r="R2132" s="15">
        <f>Raw_Data!R2132</f>
        <v>1.85</v>
      </c>
      <c r="S2132" s="15">
        <f>Raw_Data!S2132</f>
        <v>0.86</v>
      </c>
      <c r="T2132" s="18">
        <f>IF(Raw_Data!T2132="",ROUND(AVERAGEIFS(Raw_Data!$T$2:$T$4001,Raw_Data!$E$2:$E$4001,E2132,Raw_Data!$D$2:$D$4001,D2132),2),IF(Raw_Data!T2132&gt;INDEX(Cleaning_Reference!$F$6:$F$13,MATCH(D2132,Cleaning_Reference!$A$6:$A$13,0)),INDEX(Cleaning_Reference!$F$6:$F$13,MATCH(D2132,Cleaning_Reference!$A$6:$A$13,0)),Raw_Data!T2132))</f>
        <v>3.42</v>
      </c>
      <c r="U2132" s="15">
        <f>Raw_Data!U2132</f>
        <v>4.75</v>
      </c>
      <c r="V2132" s="15">
        <f>Raw_Data!V2132</f>
        <v>20915</v>
      </c>
      <c r="W2132" s="15">
        <f>Raw_Data!W2132</f>
        <v>88592</v>
      </c>
      <c r="X2132" s="15">
        <f>Raw_Data!X2132</f>
        <v>99346</v>
      </c>
      <c r="Y2132" s="15">
        <f>Raw_Data!Y2132</f>
        <v>10754</v>
      </c>
      <c r="Z2132" s="15">
        <f>Raw_Data!Z2132</f>
        <v>848</v>
      </c>
      <c r="AA2132" s="15">
        <f>Raw_Data!AA2132</f>
        <v>5.601</v>
      </c>
      <c r="AB2132" s="15">
        <f>Raw_Data!AB2132</f>
        <v>54.5</v>
      </c>
      <c r="AC2132" s="19" t="str">
        <f>IF(Raw_Data!G2132="","Yes","No")</f>
        <v>No</v>
      </c>
      <c r="AD2132" s="19" t="str">
        <f>IF(Raw_Data!L2132="","Yes","No")</f>
        <v>No</v>
      </c>
      <c r="AE2132" s="19" t="str">
        <f>IF(Raw_Data!T2132="","Imputed",IF(Raw_Data!T2132&gt;INDEX(Cleaning_Reference!$F$6:$F$13,MATCH(D2132,Cleaning_Reference!$A$6:$A$13,0)),"Capped","Original"))</f>
        <v>Original</v>
      </c>
      <c r="AF2132" s="21">
        <f t="shared" si="33"/>
        <v>4.75</v>
      </c>
    </row>
    <row r="2133" spans="1:32" ht="15" customHeight="1" x14ac:dyDescent="0.3">
      <c r="A2133" s="20" t="str">
        <f>Raw_Data!A2133</f>
        <v>SF12132</v>
      </c>
      <c r="B2133" s="15" t="str">
        <f>Raw_Data!B2133</f>
        <v>Tamil Nadu</v>
      </c>
      <c r="C2133" s="15" t="str">
        <f>Raw_Data!C2133</f>
        <v>Erode</v>
      </c>
      <c r="D2133" s="15" t="str">
        <f>Raw_Data!D2133</f>
        <v>Maize</v>
      </c>
      <c r="E2133" s="15" t="str">
        <f>Raw_Data!E2133</f>
        <v>Rabi</v>
      </c>
      <c r="F2133" s="15">
        <f>Raw_Data!F2133</f>
        <v>5.19</v>
      </c>
      <c r="G2133" s="18">
        <f>IF(Raw_Data!G2133="",ROUND(AVERAGEIFS(Raw_Data!$G$2:$G$4001,Raw_Data!$E$2:$E$4001,E2133),1),Raw_Data!G2133)</f>
        <v>423.5</v>
      </c>
      <c r="H2133" s="15">
        <f>Raw_Data!H2133</f>
        <v>21.8</v>
      </c>
      <c r="I2133" s="15">
        <f>Raw_Data!I2133</f>
        <v>61.6</v>
      </c>
      <c r="J2133" s="15">
        <f>Raw_Data!J2133</f>
        <v>7.2</v>
      </c>
      <c r="K2133" s="15">
        <f>Raw_Data!K2133</f>
        <v>6.07</v>
      </c>
      <c r="L2133" s="18">
        <f>IF(Raw_Data!L2133="",ROUND(AVERAGEIFS(Raw_Data!$L$2:$L$4001,Raw_Data!$E$2:$E$4001,E2133),1),Raw_Data!L2133)</f>
        <v>19.899999999999999</v>
      </c>
      <c r="M2133" s="15">
        <f>Raw_Data!M2133</f>
        <v>142.4</v>
      </c>
      <c r="N2133" s="15">
        <f>Raw_Data!N2133</f>
        <v>44.5</v>
      </c>
      <c r="O2133" s="15">
        <f>Raw_Data!O2133</f>
        <v>65</v>
      </c>
      <c r="P2133" s="15" t="str">
        <f>Raw_Data!P2133</f>
        <v>Sprinkler</v>
      </c>
      <c r="Q2133" s="15">
        <f>Raw_Data!Q2133</f>
        <v>173.2</v>
      </c>
      <c r="R2133" s="15">
        <f>Raw_Data!R2133</f>
        <v>6.16</v>
      </c>
      <c r="S2133" s="15">
        <f>Raw_Data!S2133</f>
        <v>0.7</v>
      </c>
      <c r="T2133" s="18">
        <f>IF(Raw_Data!T2133="",ROUND(AVERAGEIFS(Raw_Data!$T$2:$T$4001,Raw_Data!$E$2:$E$4001,E2133,Raw_Data!$D$2:$D$4001,D2133),2),IF(Raw_Data!T2133&gt;INDEX(Cleaning_Reference!$F$6:$F$13,MATCH(D2133,Cleaning_Reference!$A$6:$A$13,0)),INDEX(Cleaning_Reference!$F$6:$F$13,MATCH(D2133,Cleaning_Reference!$A$6:$A$13,0)),Raw_Data!T2133))</f>
        <v>2.4</v>
      </c>
      <c r="U2133" s="15">
        <f>Raw_Data!U2133</f>
        <v>12.46</v>
      </c>
      <c r="V2133" s="15">
        <f>Raw_Data!V2133</f>
        <v>19453</v>
      </c>
      <c r="W2133" s="15">
        <f>Raw_Data!W2133</f>
        <v>363789</v>
      </c>
      <c r="X2133" s="15">
        <f>Raw_Data!X2133</f>
        <v>242384</v>
      </c>
      <c r="Y2133" s="15">
        <f>Raw_Data!Y2133</f>
        <v>-121405</v>
      </c>
      <c r="Z2133" s="15">
        <f>Raw_Data!Z2133</f>
        <v>3019</v>
      </c>
      <c r="AA2133" s="15">
        <f>Raw_Data!AA2133</f>
        <v>4.1269999999999998</v>
      </c>
      <c r="AB2133" s="15">
        <f>Raw_Data!AB2133</f>
        <v>34.9</v>
      </c>
      <c r="AC2133" s="19" t="str">
        <f>IF(Raw_Data!G2133="","Yes","No")</f>
        <v>No</v>
      </c>
      <c r="AD2133" s="19" t="str">
        <f>IF(Raw_Data!L2133="","Yes","No")</f>
        <v>No</v>
      </c>
      <c r="AE2133" s="19" t="str">
        <f>IF(Raw_Data!T2133="","Imputed",IF(Raw_Data!T2133&gt;INDEX(Cleaning_Reference!$F$6:$F$13,MATCH(D2133,Cleaning_Reference!$A$6:$A$13,0)),"Capped","Original"))</f>
        <v>Original</v>
      </c>
      <c r="AF2133" s="21">
        <f t="shared" si="33"/>
        <v>12.46</v>
      </c>
    </row>
    <row r="2134" spans="1:32" ht="15" customHeight="1" x14ac:dyDescent="0.3">
      <c r="A2134" s="20" t="str">
        <f>Raw_Data!A2134</f>
        <v>SF12133</v>
      </c>
      <c r="B2134" s="15" t="str">
        <f>Raw_Data!B2134</f>
        <v>Gujarat</v>
      </c>
      <c r="C2134" s="15" t="str">
        <f>Raw_Data!C2134</f>
        <v>Guntur</v>
      </c>
      <c r="D2134" s="15" t="str">
        <f>Raw_Data!D2134</f>
        <v>Maize</v>
      </c>
      <c r="E2134" s="15" t="str">
        <f>Raw_Data!E2134</f>
        <v>Zaid</v>
      </c>
      <c r="F2134" s="15">
        <f>Raw_Data!F2134</f>
        <v>10.01</v>
      </c>
      <c r="G2134" s="18">
        <f>IF(Raw_Data!G2134="",ROUND(AVERAGEIFS(Raw_Data!$G$2:$G$4001,Raw_Data!$E$2:$E$4001,E2134),1),Raw_Data!G2134)</f>
        <v>80</v>
      </c>
      <c r="H2134" s="15">
        <f>Raw_Data!H2134</f>
        <v>33.1</v>
      </c>
      <c r="I2134" s="15">
        <f>Raw_Data!I2134</f>
        <v>55</v>
      </c>
      <c r="J2134" s="15">
        <f>Raw_Data!J2134</f>
        <v>7.2</v>
      </c>
      <c r="K2134" s="15">
        <f>Raw_Data!K2134</f>
        <v>7.23</v>
      </c>
      <c r="L2134" s="18">
        <f>IF(Raw_Data!L2134="",ROUND(AVERAGEIFS(Raw_Data!$L$2:$L$4001,Raw_Data!$E$2:$E$4001,E2134),1),Raw_Data!L2134)</f>
        <v>25.3</v>
      </c>
      <c r="M2134" s="15">
        <f>Raw_Data!M2134</f>
        <v>133.5</v>
      </c>
      <c r="N2134" s="15">
        <f>Raw_Data!N2134</f>
        <v>45.3</v>
      </c>
      <c r="O2134" s="15">
        <f>Raw_Data!O2134</f>
        <v>119.4</v>
      </c>
      <c r="P2134" s="15" t="str">
        <f>Raw_Data!P2134</f>
        <v>Sprinkler</v>
      </c>
      <c r="Q2134" s="15">
        <f>Raw_Data!Q2134</f>
        <v>283.3</v>
      </c>
      <c r="R2134" s="15">
        <f>Raw_Data!R2134</f>
        <v>5.1100000000000003</v>
      </c>
      <c r="S2134" s="15">
        <f>Raw_Data!S2134</f>
        <v>0.94</v>
      </c>
      <c r="T2134" s="18">
        <f>IF(Raw_Data!T2134="",ROUND(AVERAGEIFS(Raw_Data!$T$2:$T$4001,Raw_Data!$E$2:$E$4001,E2134,Raw_Data!$D$2:$D$4001,D2134),2),IF(Raw_Data!T2134&gt;INDEX(Cleaning_Reference!$F$6:$F$13,MATCH(D2134,Cleaning_Reference!$A$6:$A$13,0)),INDEX(Cleaning_Reference!$F$6:$F$13,MATCH(D2134,Cleaning_Reference!$A$6:$A$13,0)),Raw_Data!T2134))</f>
        <v>1.82</v>
      </c>
      <c r="U2134" s="15">
        <f>Raw_Data!U2134</f>
        <v>18.22</v>
      </c>
      <c r="V2134" s="15">
        <f>Raw_Data!V2134</f>
        <v>19039</v>
      </c>
      <c r="W2134" s="15">
        <f>Raw_Data!W2134</f>
        <v>790705</v>
      </c>
      <c r="X2134" s="15">
        <f>Raw_Data!X2134</f>
        <v>346891</v>
      </c>
      <c r="Y2134" s="15">
        <f>Raw_Data!Y2134</f>
        <v>-443814</v>
      </c>
      <c r="Z2134" s="15">
        <f>Raw_Data!Z2134</f>
        <v>5981</v>
      </c>
      <c r="AA2134" s="15">
        <f>Raw_Data!AA2134</f>
        <v>3.0459999999999998</v>
      </c>
      <c r="AB2134" s="15">
        <f>Raw_Data!AB2134</f>
        <v>31.9</v>
      </c>
      <c r="AC2134" s="19" t="str">
        <f>IF(Raw_Data!G2134="","Yes","No")</f>
        <v>No</v>
      </c>
      <c r="AD2134" s="19" t="str">
        <f>IF(Raw_Data!L2134="","Yes","No")</f>
        <v>No</v>
      </c>
      <c r="AE2134" s="19" t="str">
        <f>IF(Raw_Data!T2134="","Imputed",IF(Raw_Data!T2134&gt;INDEX(Cleaning_Reference!$F$6:$F$13,MATCH(D2134,Cleaning_Reference!$A$6:$A$13,0)),"Capped","Original"))</f>
        <v>Original</v>
      </c>
      <c r="AF2134" s="21">
        <f t="shared" si="33"/>
        <v>18.22</v>
      </c>
    </row>
    <row r="2135" spans="1:32" ht="15" customHeight="1" x14ac:dyDescent="0.3">
      <c r="A2135" s="20" t="str">
        <f>Raw_Data!A2135</f>
        <v>SF12134</v>
      </c>
      <c r="B2135" s="15" t="str">
        <f>Raw_Data!B2135</f>
        <v>Gujarat</v>
      </c>
      <c r="C2135" s="15" t="str">
        <f>Raw_Data!C2135</f>
        <v>Raichur</v>
      </c>
      <c r="D2135" s="15" t="str">
        <f>Raw_Data!D2135</f>
        <v>Groundnut</v>
      </c>
      <c r="E2135" s="15" t="str">
        <f>Raw_Data!E2135</f>
        <v>Zaid</v>
      </c>
      <c r="F2135" s="15">
        <f>Raw_Data!F2135</f>
        <v>1.9</v>
      </c>
      <c r="G2135" s="18">
        <f>IF(Raw_Data!G2135="",ROUND(AVERAGEIFS(Raw_Data!$G$2:$G$4001,Raw_Data!$E$2:$E$4001,E2135),1),Raw_Data!G2135)</f>
        <v>262.5</v>
      </c>
      <c r="H2135" s="15">
        <f>Raw_Data!H2135</f>
        <v>29</v>
      </c>
      <c r="I2135" s="15">
        <f>Raw_Data!I2135</f>
        <v>43.7</v>
      </c>
      <c r="J2135" s="15">
        <f>Raw_Data!J2135</f>
        <v>8</v>
      </c>
      <c r="K2135" s="15">
        <f>Raw_Data!K2135</f>
        <v>6.49</v>
      </c>
      <c r="L2135" s="18">
        <f>IF(Raw_Data!L2135="",ROUND(AVERAGEIFS(Raw_Data!$L$2:$L$4001,Raw_Data!$E$2:$E$4001,E2135),1),Raw_Data!L2135)</f>
        <v>13.2</v>
      </c>
      <c r="M2135" s="15">
        <f>Raw_Data!M2135</f>
        <v>68.3</v>
      </c>
      <c r="N2135" s="15">
        <f>Raw_Data!N2135</f>
        <v>15.8</v>
      </c>
      <c r="O2135" s="15">
        <f>Raw_Data!O2135</f>
        <v>122.2</v>
      </c>
      <c r="P2135" s="15" t="str">
        <f>Raw_Data!P2135</f>
        <v>Flood</v>
      </c>
      <c r="Q2135" s="15">
        <f>Raw_Data!Q2135</f>
        <v>211.6</v>
      </c>
      <c r="R2135" s="15">
        <f>Raw_Data!R2135</f>
        <v>9.9700000000000006</v>
      </c>
      <c r="S2135" s="15">
        <f>Raw_Data!S2135</f>
        <v>0.79</v>
      </c>
      <c r="T2135" s="18">
        <f>IF(Raw_Data!T2135="",ROUND(AVERAGEIFS(Raw_Data!$T$2:$T$4001,Raw_Data!$E$2:$E$4001,E2135,Raw_Data!$D$2:$D$4001,D2135),2),IF(Raw_Data!T2135&gt;INDEX(Cleaning_Reference!$F$6:$F$13,MATCH(D2135,Cleaning_Reference!$A$6:$A$13,0)),INDEX(Cleaning_Reference!$F$6:$F$13,MATCH(D2135,Cleaning_Reference!$A$6:$A$13,0)),Raw_Data!T2135))</f>
        <v>1.29</v>
      </c>
      <c r="U2135" s="15">
        <f>Raw_Data!U2135</f>
        <v>2.4500000000000002</v>
      </c>
      <c r="V2135" s="15">
        <f>Raw_Data!V2135</f>
        <v>52060</v>
      </c>
      <c r="W2135" s="15">
        <f>Raw_Data!W2135</f>
        <v>153690</v>
      </c>
      <c r="X2135" s="15">
        <f>Raw_Data!X2135</f>
        <v>127547</v>
      </c>
      <c r="Y2135" s="15">
        <f>Raw_Data!Y2135</f>
        <v>-26143</v>
      </c>
      <c r="Z2135" s="15">
        <f>Raw_Data!Z2135</f>
        <v>1350</v>
      </c>
      <c r="AA2135" s="15">
        <f>Raw_Data!AA2135</f>
        <v>1.8149999999999999</v>
      </c>
      <c r="AB2135" s="15">
        <f>Raw_Data!AB2135</f>
        <v>21.6</v>
      </c>
      <c r="AC2135" s="19" t="str">
        <f>IF(Raw_Data!G2135="","Yes","No")</f>
        <v>No</v>
      </c>
      <c r="AD2135" s="19" t="str">
        <f>IF(Raw_Data!L2135="","Yes","No")</f>
        <v>No</v>
      </c>
      <c r="AE2135" s="19" t="str">
        <f>IF(Raw_Data!T2135="","Imputed",IF(Raw_Data!T2135&gt;INDEX(Cleaning_Reference!$F$6:$F$13,MATCH(D2135,Cleaning_Reference!$A$6:$A$13,0)),"Capped","Original"))</f>
        <v>Original</v>
      </c>
      <c r="AF2135" s="21">
        <f t="shared" si="33"/>
        <v>2.4500000000000002</v>
      </c>
    </row>
    <row r="2136" spans="1:32" ht="15" customHeight="1" x14ac:dyDescent="0.3">
      <c r="A2136" s="20" t="str">
        <f>Raw_Data!A2136</f>
        <v>SF12135</v>
      </c>
      <c r="B2136" s="15" t="str">
        <f>Raw_Data!B2136</f>
        <v>Telangana</v>
      </c>
      <c r="C2136" s="15" t="str">
        <f>Raw_Data!C2136</f>
        <v>Nalgonda</v>
      </c>
      <c r="D2136" s="15" t="str">
        <f>Raw_Data!D2136</f>
        <v>Groundnut</v>
      </c>
      <c r="E2136" s="15" t="str">
        <f>Raw_Data!E2136</f>
        <v>Rabi</v>
      </c>
      <c r="F2136" s="15">
        <f>Raw_Data!F2136</f>
        <v>10.72</v>
      </c>
      <c r="G2136" s="18">
        <f>IF(Raw_Data!G2136="",ROUND(AVERAGEIFS(Raw_Data!$G$2:$G$4001,Raw_Data!$E$2:$E$4001,E2136),1),Raw_Data!G2136)</f>
        <v>170</v>
      </c>
      <c r="H2136" s="15">
        <f>Raw_Data!H2136</f>
        <v>22.3</v>
      </c>
      <c r="I2136" s="15">
        <f>Raw_Data!I2136</f>
        <v>60.7</v>
      </c>
      <c r="J2136" s="15">
        <f>Raw_Data!J2136</f>
        <v>7.7</v>
      </c>
      <c r="K2136" s="15">
        <f>Raw_Data!K2136</f>
        <v>7.67</v>
      </c>
      <c r="L2136" s="18">
        <f>IF(Raw_Data!L2136="",ROUND(AVERAGEIFS(Raw_Data!$L$2:$L$4001,Raw_Data!$E$2:$E$4001,E2136),1),Raw_Data!L2136)</f>
        <v>26.5</v>
      </c>
      <c r="M2136" s="15">
        <f>Raw_Data!M2136</f>
        <v>111.8</v>
      </c>
      <c r="N2136" s="15">
        <f>Raw_Data!N2136</f>
        <v>82.5</v>
      </c>
      <c r="O2136" s="15">
        <f>Raw_Data!O2136</f>
        <v>98.7</v>
      </c>
      <c r="P2136" s="15" t="str">
        <f>Raw_Data!P2136</f>
        <v>Drip</v>
      </c>
      <c r="Q2136" s="15">
        <f>Raw_Data!Q2136</f>
        <v>191.2</v>
      </c>
      <c r="R2136" s="15">
        <f>Raw_Data!R2136</f>
        <v>6.15</v>
      </c>
      <c r="S2136" s="15">
        <f>Raw_Data!S2136</f>
        <v>0.65</v>
      </c>
      <c r="T2136" s="18">
        <f>IF(Raw_Data!T2136="",ROUND(AVERAGEIFS(Raw_Data!$T$2:$T$4001,Raw_Data!$E$2:$E$4001,E2136,Raw_Data!$D$2:$D$4001,D2136),2),IF(Raw_Data!T2136&gt;INDEX(Cleaning_Reference!$F$6:$F$13,MATCH(D2136,Cleaning_Reference!$A$6:$A$13,0)),INDEX(Cleaning_Reference!$F$6:$F$13,MATCH(D2136,Cleaning_Reference!$A$6:$A$13,0)),Raw_Data!T2136))</f>
        <v>0.49</v>
      </c>
      <c r="U2136" s="15">
        <f>Raw_Data!U2136</f>
        <v>5.25</v>
      </c>
      <c r="V2136" s="15">
        <f>Raw_Data!V2136</f>
        <v>46055</v>
      </c>
      <c r="W2136" s="15">
        <f>Raw_Data!W2136</f>
        <v>667589</v>
      </c>
      <c r="X2136" s="15">
        <f>Raw_Data!X2136</f>
        <v>241789</v>
      </c>
      <c r="Y2136" s="15">
        <f>Raw_Data!Y2136</f>
        <v>-425800</v>
      </c>
      <c r="Z2136" s="15">
        <f>Raw_Data!Z2136</f>
        <v>4783</v>
      </c>
      <c r="AA2136" s="15">
        <f>Raw_Data!AA2136</f>
        <v>1.0980000000000001</v>
      </c>
      <c r="AB2136" s="15">
        <f>Raw_Data!AB2136</f>
        <v>31.5</v>
      </c>
      <c r="AC2136" s="19" t="str">
        <f>IF(Raw_Data!G2136="","Yes","No")</f>
        <v>No</v>
      </c>
      <c r="AD2136" s="19" t="str">
        <f>IF(Raw_Data!L2136="","Yes","No")</f>
        <v>No</v>
      </c>
      <c r="AE2136" s="19" t="str">
        <f>IF(Raw_Data!T2136="","Imputed",IF(Raw_Data!T2136&gt;INDEX(Cleaning_Reference!$F$6:$F$13,MATCH(D2136,Cleaning_Reference!$A$6:$A$13,0)),"Capped","Original"))</f>
        <v>Original</v>
      </c>
      <c r="AF2136" s="21">
        <f t="shared" si="33"/>
        <v>5.25</v>
      </c>
    </row>
    <row r="2137" spans="1:32" ht="15" customHeight="1" x14ac:dyDescent="0.3">
      <c r="A2137" s="20" t="str">
        <f>Raw_Data!A2137</f>
        <v>SF12136</v>
      </c>
      <c r="B2137" s="15" t="str">
        <f>Raw_Data!B2137</f>
        <v>Maharashtra</v>
      </c>
      <c r="C2137" s="15" t="str">
        <f>Raw_Data!C2137</f>
        <v>Guntur</v>
      </c>
      <c r="D2137" s="15" t="str">
        <f>Raw_Data!D2137</f>
        <v>Pulses</v>
      </c>
      <c r="E2137" s="15" t="str">
        <f>Raw_Data!E2137</f>
        <v>Rabi</v>
      </c>
      <c r="F2137" s="15">
        <f>Raw_Data!F2137</f>
        <v>8.1199999999999992</v>
      </c>
      <c r="G2137" s="18">
        <f>IF(Raw_Data!G2137="",ROUND(AVERAGEIFS(Raw_Data!$G$2:$G$4001,Raw_Data!$E$2:$E$4001,E2137),1),Raw_Data!G2137)</f>
        <v>510.4</v>
      </c>
      <c r="H2137" s="15">
        <f>Raw_Data!H2137</f>
        <v>23.3</v>
      </c>
      <c r="I2137" s="15">
        <f>Raw_Data!I2137</f>
        <v>46.1</v>
      </c>
      <c r="J2137" s="15">
        <f>Raw_Data!J2137</f>
        <v>7.8</v>
      </c>
      <c r="K2137" s="15">
        <f>Raw_Data!K2137</f>
        <v>6.13</v>
      </c>
      <c r="L2137" s="18">
        <f>IF(Raw_Data!L2137="",ROUND(AVERAGEIFS(Raw_Data!$L$2:$L$4001,Raw_Data!$E$2:$E$4001,E2137),1),Raw_Data!L2137)</f>
        <v>24.8</v>
      </c>
      <c r="M2137" s="15">
        <f>Raw_Data!M2137</f>
        <v>122.9</v>
      </c>
      <c r="N2137" s="15">
        <f>Raw_Data!N2137</f>
        <v>68.5</v>
      </c>
      <c r="O2137" s="15">
        <f>Raw_Data!O2137</f>
        <v>145.9</v>
      </c>
      <c r="P2137" s="15" t="str">
        <f>Raw_Data!P2137</f>
        <v>Rainfed</v>
      </c>
      <c r="Q2137" s="15">
        <f>Raw_Data!Q2137</f>
        <v>213.1</v>
      </c>
      <c r="R2137" s="15">
        <f>Raw_Data!R2137</f>
        <v>7.24</v>
      </c>
      <c r="S2137" s="15">
        <f>Raw_Data!S2137</f>
        <v>0.68</v>
      </c>
      <c r="T2137" s="18">
        <f>IF(Raw_Data!T2137="",ROUND(AVERAGEIFS(Raw_Data!$T$2:$T$4001,Raw_Data!$E$2:$E$4001,E2137,Raw_Data!$D$2:$D$4001,D2137),2),IF(Raw_Data!T2137&gt;INDEX(Cleaning_Reference!$F$6:$F$13,MATCH(D2137,Cleaning_Reference!$A$6:$A$13,0)),INDEX(Cleaning_Reference!$F$6:$F$13,MATCH(D2137,Cleaning_Reference!$A$6:$A$13,0)),Raw_Data!T2137))</f>
        <v>0.91</v>
      </c>
      <c r="U2137" s="15">
        <f>Raw_Data!U2137</f>
        <v>7.39</v>
      </c>
      <c r="V2137" s="15">
        <f>Raw_Data!V2137</f>
        <v>70046</v>
      </c>
      <c r="W2137" s="15">
        <f>Raw_Data!W2137</f>
        <v>620404</v>
      </c>
      <c r="X2137" s="15">
        <f>Raw_Data!X2137</f>
        <v>517640</v>
      </c>
      <c r="Y2137" s="15">
        <f>Raw_Data!Y2137</f>
        <v>-102764</v>
      </c>
      <c r="Z2137" s="15">
        <f>Raw_Data!Z2137</f>
        <v>1950</v>
      </c>
      <c r="AA2137" s="15">
        <f>Raw_Data!AA2137</f>
        <v>3.79</v>
      </c>
      <c r="AB2137" s="15">
        <f>Raw_Data!AB2137</f>
        <v>26.8</v>
      </c>
      <c r="AC2137" s="19" t="str">
        <f>IF(Raw_Data!G2137="","Yes","No")</f>
        <v>No</v>
      </c>
      <c r="AD2137" s="19" t="str">
        <f>IF(Raw_Data!L2137="","Yes","No")</f>
        <v>No</v>
      </c>
      <c r="AE2137" s="19" t="str">
        <f>IF(Raw_Data!T2137="","Imputed",IF(Raw_Data!T2137&gt;INDEX(Cleaning_Reference!$F$6:$F$13,MATCH(D2137,Cleaning_Reference!$A$6:$A$13,0)),"Capped","Original"))</f>
        <v>Original</v>
      </c>
      <c r="AF2137" s="21">
        <f t="shared" si="33"/>
        <v>7.39</v>
      </c>
    </row>
    <row r="2138" spans="1:32" ht="15" customHeight="1" x14ac:dyDescent="0.3">
      <c r="A2138" s="20" t="str">
        <f>Raw_Data!A2138</f>
        <v>SF12137</v>
      </c>
      <c r="B2138" s="15" t="str">
        <f>Raw_Data!B2138</f>
        <v>Andhra Pradesh</v>
      </c>
      <c r="C2138" s="15" t="str">
        <f>Raw_Data!C2138</f>
        <v>Ludhiana</v>
      </c>
      <c r="D2138" s="15" t="str">
        <f>Raw_Data!D2138</f>
        <v>Rice</v>
      </c>
      <c r="E2138" s="15" t="str">
        <f>Raw_Data!E2138</f>
        <v>Kharif</v>
      </c>
      <c r="F2138" s="15">
        <f>Raw_Data!F2138</f>
        <v>10.82</v>
      </c>
      <c r="G2138" s="18">
        <f>IF(Raw_Data!G2138="",ROUND(AVERAGEIFS(Raw_Data!$G$2:$G$4001,Raw_Data!$E$2:$E$4001,E2138),1),Raw_Data!G2138)</f>
        <v>860.4</v>
      </c>
      <c r="H2138" s="15">
        <f>Raw_Data!H2138</f>
        <v>30.8</v>
      </c>
      <c r="I2138" s="15">
        <f>Raw_Data!I2138</f>
        <v>85.7</v>
      </c>
      <c r="J2138" s="15">
        <f>Raw_Data!J2138</f>
        <v>7.8</v>
      </c>
      <c r="K2138" s="15">
        <f>Raw_Data!K2138</f>
        <v>6.61</v>
      </c>
      <c r="L2138" s="18">
        <f>IF(Raw_Data!L2138="",ROUND(AVERAGEIFS(Raw_Data!$L$2:$L$4001,Raw_Data!$E$2:$E$4001,E2138),1),Raw_Data!L2138)</f>
        <v>27.8</v>
      </c>
      <c r="M2138" s="15">
        <f>Raw_Data!M2138</f>
        <v>114.7</v>
      </c>
      <c r="N2138" s="15">
        <f>Raw_Data!N2138</f>
        <v>52.4</v>
      </c>
      <c r="O2138" s="15">
        <f>Raw_Data!O2138</f>
        <v>94</v>
      </c>
      <c r="P2138" s="15" t="str">
        <f>Raw_Data!P2138</f>
        <v>Sprinkler</v>
      </c>
      <c r="Q2138" s="15">
        <f>Raw_Data!Q2138</f>
        <v>168.1</v>
      </c>
      <c r="R2138" s="15">
        <f>Raw_Data!R2138</f>
        <v>3.94</v>
      </c>
      <c r="S2138" s="15">
        <f>Raw_Data!S2138</f>
        <v>0.77</v>
      </c>
      <c r="T2138" s="18">
        <f>IF(Raw_Data!T2138="",ROUND(AVERAGEIFS(Raw_Data!$T$2:$T$4001,Raw_Data!$E$2:$E$4001,E2138,Raw_Data!$D$2:$D$4001,D2138),2),IF(Raw_Data!T2138&gt;INDEX(Cleaning_Reference!$F$6:$F$13,MATCH(D2138,Cleaning_Reference!$A$6:$A$13,0)),INDEX(Cleaning_Reference!$F$6:$F$13,MATCH(D2138,Cleaning_Reference!$A$6:$A$13,0)),Raw_Data!T2138))</f>
        <v>3.7</v>
      </c>
      <c r="U2138" s="15">
        <f>Raw_Data!U2138</f>
        <v>40.03</v>
      </c>
      <c r="V2138" s="15">
        <f>Raw_Data!V2138</f>
        <v>21100</v>
      </c>
      <c r="W2138" s="15">
        <f>Raw_Data!W2138</f>
        <v>759705</v>
      </c>
      <c r="X2138" s="15">
        <f>Raw_Data!X2138</f>
        <v>844633</v>
      </c>
      <c r="Y2138" s="15">
        <f>Raw_Data!Y2138</f>
        <v>84928</v>
      </c>
      <c r="Z2138" s="15">
        <f>Raw_Data!Z2138</f>
        <v>16609</v>
      </c>
      <c r="AA2138" s="15">
        <f>Raw_Data!AA2138</f>
        <v>2.41</v>
      </c>
      <c r="AB2138" s="15">
        <f>Raw_Data!AB2138</f>
        <v>59.3</v>
      </c>
      <c r="AC2138" s="19" t="str">
        <f>IF(Raw_Data!G2138="","Yes","No")</f>
        <v>No</v>
      </c>
      <c r="AD2138" s="19" t="str">
        <f>IF(Raw_Data!L2138="","Yes","No")</f>
        <v>No</v>
      </c>
      <c r="AE2138" s="19" t="str">
        <f>IF(Raw_Data!T2138="","Imputed",IF(Raw_Data!T2138&gt;INDEX(Cleaning_Reference!$F$6:$F$13,MATCH(D2138,Cleaning_Reference!$A$6:$A$13,0)),"Capped","Original"))</f>
        <v>Original</v>
      </c>
      <c r="AF2138" s="21">
        <f t="shared" si="33"/>
        <v>40.03</v>
      </c>
    </row>
    <row r="2139" spans="1:32" ht="15" customHeight="1" x14ac:dyDescent="0.3">
      <c r="A2139" s="20" t="str">
        <f>Raw_Data!A2139</f>
        <v>SF12138</v>
      </c>
      <c r="B2139" s="15" t="str">
        <f>Raw_Data!B2139</f>
        <v>Punjab</v>
      </c>
      <c r="C2139" s="15" t="str">
        <f>Raw_Data!C2139</f>
        <v>Ludhiana</v>
      </c>
      <c r="D2139" s="15" t="str">
        <f>Raw_Data!D2139</f>
        <v>Rice</v>
      </c>
      <c r="E2139" s="15" t="str">
        <f>Raw_Data!E2139</f>
        <v>Rabi</v>
      </c>
      <c r="F2139" s="15">
        <f>Raw_Data!F2139</f>
        <v>4.7699999999999996</v>
      </c>
      <c r="G2139" s="18">
        <f>IF(Raw_Data!G2139="",ROUND(AVERAGEIFS(Raw_Data!$G$2:$G$4001,Raw_Data!$E$2:$E$4001,E2139),1),Raw_Data!G2139)</f>
        <v>256</v>
      </c>
      <c r="H2139" s="15">
        <f>Raw_Data!H2139</f>
        <v>23.7</v>
      </c>
      <c r="I2139" s="15">
        <f>Raw_Data!I2139</f>
        <v>71.900000000000006</v>
      </c>
      <c r="J2139" s="15">
        <f>Raw_Data!J2139</f>
        <v>7.2</v>
      </c>
      <c r="K2139" s="15">
        <f>Raw_Data!K2139</f>
        <v>7.26</v>
      </c>
      <c r="L2139" s="18">
        <f>IF(Raw_Data!L2139="",ROUND(AVERAGEIFS(Raw_Data!$L$2:$L$4001,Raw_Data!$E$2:$E$4001,E2139),1),Raw_Data!L2139)</f>
        <v>20.399999999999999</v>
      </c>
      <c r="M2139" s="15">
        <f>Raw_Data!M2139</f>
        <v>133.6</v>
      </c>
      <c r="N2139" s="15">
        <f>Raw_Data!N2139</f>
        <v>51.5</v>
      </c>
      <c r="O2139" s="15">
        <f>Raw_Data!O2139</f>
        <v>105.5</v>
      </c>
      <c r="P2139" s="15" t="str">
        <f>Raw_Data!P2139</f>
        <v>Rainfed</v>
      </c>
      <c r="Q2139" s="15">
        <f>Raw_Data!Q2139</f>
        <v>212.2</v>
      </c>
      <c r="R2139" s="15">
        <f>Raw_Data!R2139</f>
        <v>4.9000000000000004</v>
      </c>
      <c r="S2139" s="15">
        <f>Raw_Data!S2139</f>
        <v>0.98</v>
      </c>
      <c r="T2139" s="18">
        <f>IF(Raw_Data!T2139="",ROUND(AVERAGEIFS(Raw_Data!$T$2:$T$4001,Raw_Data!$E$2:$E$4001,E2139,Raw_Data!$D$2:$D$4001,D2139),2),IF(Raw_Data!T2139&gt;INDEX(Cleaning_Reference!$F$6:$F$13,MATCH(D2139,Cleaning_Reference!$A$6:$A$13,0)),INDEX(Cleaning_Reference!$F$6:$F$13,MATCH(D2139,Cleaning_Reference!$A$6:$A$13,0)),Raw_Data!T2139))</f>
        <v>1.85</v>
      </c>
      <c r="U2139" s="15">
        <f>Raw_Data!U2139</f>
        <v>8.82</v>
      </c>
      <c r="V2139" s="15">
        <f>Raw_Data!V2139</f>
        <v>21889</v>
      </c>
      <c r="W2139" s="15">
        <f>Raw_Data!W2139</f>
        <v>320528</v>
      </c>
      <c r="X2139" s="15">
        <f>Raw_Data!X2139</f>
        <v>193061</v>
      </c>
      <c r="Y2139" s="15">
        <f>Raw_Data!Y2139</f>
        <v>-127467</v>
      </c>
      <c r="Z2139" s="15">
        <f>Raw_Data!Z2139</f>
        <v>4536</v>
      </c>
      <c r="AA2139" s="15">
        <f>Raw_Data!AA2139</f>
        <v>1.944</v>
      </c>
      <c r="AB2139" s="15">
        <f>Raw_Data!AB2139</f>
        <v>30.8</v>
      </c>
      <c r="AC2139" s="19" t="str">
        <f>IF(Raw_Data!G2139="","Yes","No")</f>
        <v>No</v>
      </c>
      <c r="AD2139" s="19" t="str">
        <f>IF(Raw_Data!L2139="","Yes","No")</f>
        <v>No</v>
      </c>
      <c r="AE2139" s="19" t="str">
        <f>IF(Raw_Data!T2139="","Imputed",IF(Raw_Data!T2139&gt;INDEX(Cleaning_Reference!$F$6:$F$13,MATCH(D2139,Cleaning_Reference!$A$6:$A$13,0)),"Capped","Original"))</f>
        <v>Original</v>
      </c>
      <c r="AF2139" s="21">
        <f t="shared" si="33"/>
        <v>8.82</v>
      </c>
    </row>
    <row r="2140" spans="1:32" ht="15" customHeight="1" x14ac:dyDescent="0.3">
      <c r="A2140" s="20" t="str">
        <f>Raw_Data!A2140</f>
        <v>SF12139</v>
      </c>
      <c r="B2140" s="15" t="str">
        <f>Raw_Data!B2140</f>
        <v>Punjab</v>
      </c>
      <c r="C2140" s="15" t="str">
        <f>Raw_Data!C2140</f>
        <v>Rajkot</v>
      </c>
      <c r="D2140" s="15" t="str">
        <f>Raw_Data!D2140</f>
        <v>Chilli</v>
      </c>
      <c r="E2140" s="15" t="str">
        <f>Raw_Data!E2140</f>
        <v>Kharif</v>
      </c>
      <c r="F2140" s="15">
        <f>Raw_Data!F2140</f>
        <v>8.15</v>
      </c>
      <c r="G2140" s="18">
        <f>IF(Raw_Data!G2140="",ROUND(AVERAGEIFS(Raw_Data!$G$2:$G$4001,Raw_Data!$E$2:$E$4001,E2140),1),Raw_Data!G2140)</f>
        <v>818.2</v>
      </c>
      <c r="H2140" s="15">
        <f>Raw_Data!H2140</f>
        <v>28.5</v>
      </c>
      <c r="I2140" s="15">
        <f>Raw_Data!I2140</f>
        <v>61.1</v>
      </c>
      <c r="J2140" s="15">
        <f>Raw_Data!J2140</f>
        <v>8.1999999999999993</v>
      </c>
      <c r="K2140" s="15">
        <f>Raw_Data!K2140</f>
        <v>7.83</v>
      </c>
      <c r="L2140" s="18">
        <f>IF(Raw_Data!L2140="",ROUND(AVERAGEIFS(Raw_Data!$L$2:$L$4001,Raw_Data!$E$2:$E$4001,E2140),1),Raw_Data!L2140)</f>
        <v>34.4</v>
      </c>
      <c r="M2140" s="15">
        <f>Raw_Data!M2140</f>
        <v>121.6</v>
      </c>
      <c r="N2140" s="15">
        <f>Raw_Data!N2140</f>
        <v>42.9</v>
      </c>
      <c r="O2140" s="15">
        <f>Raw_Data!O2140</f>
        <v>124.4</v>
      </c>
      <c r="P2140" s="15" t="str">
        <f>Raw_Data!P2140</f>
        <v>Rainfed</v>
      </c>
      <c r="Q2140" s="15">
        <f>Raw_Data!Q2140</f>
        <v>195.5</v>
      </c>
      <c r="R2140" s="15">
        <f>Raw_Data!R2140</f>
        <v>8.1199999999999992</v>
      </c>
      <c r="S2140" s="15">
        <f>Raw_Data!S2140</f>
        <v>0.84</v>
      </c>
      <c r="T2140" s="18">
        <f>IF(Raw_Data!T2140="",ROUND(AVERAGEIFS(Raw_Data!$T$2:$T$4001,Raw_Data!$E$2:$E$4001,E2140,Raw_Data!$D$2:$D$4001,D2140),2),IF(Raw_Data!T2140&gt;INDEX(Cleaning_Reference!$F$6:$F$13,MATCH(D2140,Cleaning_Reference!$A$6:$A$13,0)),INDEX(Cleaning_Reference!$F$6:$F$13,MATCH(D2140,Cleaning_Reference!$A$6:$A$13,0)),Raw_Data!T2140))</f>
        <v>0.47</v>
      </c>
      <c r="U2140" s="15">
        <f>Raw_Data!U2140</f>
        <v>3.83</v>
      </c>
      <c r="V2140" s="15">
        <f>Raw_Data!V2140</f>
        <v>96439</v>
      </c>
      <c r="W2140" s="15">
        <f>Raw_Data!W2140</f>
        <v>675702</v>
      </c>
      <c r="X2140" s="15">
        <f>Raw_Data!X2140</f>
        <v>369361</v>
      </c>
      <c r="Y2140" s="15">
        <f>Raw_Data!Y2140</f>
        <v>-306341</v>
      </c>
      <c r="Z2140" s="15">
        <f>Raw_Data!Z2140</f>
        <v>2609</v>
      </c>
      <c r="AA2140" s="15">
        <f>Raw_Data!AA2140</f>
        <v>1.468</v>
      </c>
      <c r="AB2140" s="15">
        <f>Raw_Data!AB2140</f>
        <v>25.4</v>
      </c>
      <c r="AC2140" s="19" t="str">
        <f>IF(Raw_Data!G2140="","Yes","No")</f>
        <v>No</v>
      </c>
      <c r="AD2140" s="19" t="str">
        <f>IF(Raw_Data!L2140="","Yes","No")</f>
        <v>No</v>
      </c>
      <c r="AE2140" s="19" t="str">
        <f>IF(Raw_Data!T2140="","Imputed",IF(Raw_Data!T2140&gt;INDEX(Cleaning_Reference!$F$6:$F$13,MATCH(D2140,Cleaning_Reference!$A$6:$A$13,0)),"Capped","Original"))</f>
        <v>Original</v>
      </c>
      <c r="AF2140" s="21">
        <f t="shared" si="33"/>
        <v>3.83</v>
      </c>
    </row>
    <row r="2141" spans="1:32" ht="15" customHeight="1" x14ac:dyDescent="0.3">
      <c r="A2141" s="20" t="str">
        <f>Raw_Data!A2141</f>
        <v>SF12140</v>
      </c>
      <c r="B2141" s="15" t="str">
        <f>Raw_Data!B2141</f>
        <v>Andhra Pradesh</v>
      </c>
      <c r="C2141" s="15" t="str">
        <f>Raw_Data!C2141</f>
        <v>Ludhiana</v>
      </c>
      <c r="D2141" s="15" t="str">
        <f>Raw_Data!D2141</f>
        <v>Cotton</v>
      </c>
      <c r="E2141" s="15" t="str">
        <f>Raw_Data!E2141</f>
        <v>Kharif</v>
      </c>
      <c r="F2141" s="15">
        <f>Raw_Data!F2141</f>
        <v>0.61</v>
      </c>
      <c r="G2141" s="18">
        <f>IF(Raw_Data!G2141="",ROUND(AVERAGEIFS(Raw_Data!$G$2:$G$4001,Raw_Data!$E$2:$E$4001,E2141),1),Raw_Data!G2141)</f>
        <v>774.5</v>
      </c>
      <c r="H2141" s="15">
        <f>Raw_Data!H2141</f>
        <v>29.2</v>
      </c>
      <c r="I2141" s="15">
        <f>Raw_Data!I2141</f>
        <v>75.8</v>
      </c>
      <c r="J2141" s="15">
        <f>Raw_Data!J2141</f>
        <v>7.1</v>
      </c>
      <c r="K2141" s="15">
        <f>Raw_Data!K2141</f>
        <v>6.41</v>
      </c>
      <c r="L2141" s="18">
        <f>IF(Raw_Data!L2141="",ROUND(AVERAGEIFS(Raw_Data!$L$2:$L$4001,Raw_Data!$E$2:$E$4001,E2141),1),Raw_Data!L2141)</f>
        <v>31</v>
      </c>
      <c r="M2141" s="15">
        <f>Raw_Data!M2141</f>
        <v>114.7</v>
      </c>
      <c r="N2141" s="15">
        <f>Raw_Data!N2141</f>
        <v>64.5</v>
      </c>
      <c r="O2141" s="15">
        <f>Raw_Data!O2141</f>
        <v>105.5</v>
      </c>
      <c r="P2141" s="15" t="str">
        <f>Raw_Data!P2141</f>
        <v>Flood</v>
      </c>
      <c r="Q2141" s="15">
        <f>Raw_Data!Q2141</f>
        <v>239.3</v>
      </c>
      <c r="R2141" s="15">
        <f>Raw_Data!R2141</f>
        <v>6.17</v>
      </c>
      <c r="S2141" s="15">
        <f>Raw_Data!S2141</f>
        <v>1</v>
      </c>
      <c r="T2141" s="18">
        <f>IF(Raw_Data!T2141="",ROUND(AVERAGEIFS(Raw_Data!$T$2:$T$4001,Raw_Data!$E$2:$E$4001,E2141,Raw_Data!$D$2:$D$4001,D2141),2),IF(Raw_Data!T2141&gt;INDEX(Cleaning_Reference!$F$6:$F$13,MATCH(D2141,Cleaning_Reference!$A$6:$A$13,0)),INDEX(Cleaning_Reference!$F$6:$F$13,MATCH(D2141,Cleaning_Reference!$A$6:$A$13,0)),Raw_Data!T2141))</f>
        <v>1.43</v>
      </c>
      <c r="U2141" s="15">
        <f>Raw_Data!U2141</f>
        <v>0.87</v>
      </c>
      <c r="V2141" s="15">
        <f>Raw_Data!V2141</f>
        <v>65277</v>
      </c>
      <c r="W2141" s="15">
        <f>Raw_Data!W2141</f>
        <v>44994</v>
      </c>
      <c r="X2141" s="15">
        <f>Raw_Data!X2141</f>
        <v>56791</v>
      </c>
      <c r="Y2141" s="15">
        <f>Raw_Data!Y2141</f>
        <v>11797</v>
      </c>
      <c r="Z2141" s="15">
        <f>Raw_Data!Z2141</f>
        <v>604</v>
      </c>
      <c r="AA2141" s="15">
        <f>Raw_Data!AA2141</f>
        <v>1.44</v>
      </c>
      <c r="AB2141" s="15">
        <f>Raw_Data!AB2141</f>
        <v>53.6</v>
      </c>
      <c r="AC2141" s="19" t="str">
        <f>IF(Raw_Data!G2141="","Yes","No")</f>
        <v>No</v>
      </c>
      <c r="AD2141" s="19" t="str">
        <f>IF(Raw_Data!L2141="","Yes","No")</f>
        <v>No</v>
      </c>
      <c r="AE2141" s="19" t="str">
        <f>IF(Raw_Data!T2141="","Imputed",IF(Raw_Data!T2141&gt;INDEX(Cleaning_Reference!$F$6:$F$13,MATCH(D2141,Cleaning_Reference!$A$6:$A$13,0)),"Capped","Original"))</f>
        <v>Original</v>
      </c>
      <c r="AF2141" s="21">
        <f t="shared" si="33"/>
        <v>0.87</v>
      </c>
    </row>
    <row r="2142" spans="1:32" ht="15" customHeight="1" x14ac:dyDescent="0.3">
      <c r="A2142" s="20" t="str">
        <f>Raw_Data!A2142</f>
        <v>SF12141</v>
      </c>
      <c r="B2142" s="15" t="str">
        <f>Raw_Data!B2142</f>
        <v>Telangana</v>
      </c>
      <c r="C2142" s="15" t="str">
        <f>Raw_Data!C2142</f>
        <v>Raichur</v>
      </c>
      <c r="D2142" s="15" t="str">
        <f>Raw_Data!D2142</f>
        <v>Cotton</v>
      </c>
      <c r="E2142" s="15" t="str">
        <f>Raw_Data!E2142</f>
        <v>Rabi</v>
      </c>
      <c r="F2142" s="15">
        <f>Raw_Data!F2142</f>
        <v>0.59</v>
      </c>
      <c r="G2142" s="18">
        <f>IF(Raw_Data!G2142="",ROUND(AVERAGEIFS(Raw_Data!$G$2:$G$4001,Raw_Data!$E$2:$E$4001,E2142),1),Raw_Data!G2142)</f>
        <v>421.7</v>
      </c>
      <c r="H2142" s="15">
        <f>Raw_Data!H2142</f>
        <v>26.5</v>
      </c>
      <c r="I2142" s="15">
        <f>Raw_Data!I2142</f>
        <v>48.8</v>
      </c>
      <c r="J2142" s="15">
        <f>Raw_Data!J2142</f>
        <v>9.6999999999999993</v>
      </c>
      <c r="K2142" s="15">
        <f>Raw_Data!K2142</f>
        <v>6.26</v>
      </c>
      <c r="L2142" s="18">
        <f>IF(Raw_Data!L2142="",ROUND(AVERAGEIFS(Raw_Data!$L$2:$L$4001,Raw_Data!$E$2:$E$4001,E2142),1),Raw_Data!L2142)</f>
        <v>17.3</v>
      </c>
      <c r="M2142" s="15">
        <f>Raw_Data!M2142</f>
        <v>96.4</v>
      </c>
      <c r="N2142" s="15">
        <f>Raw_Data!N2142</f>
        <v>64.599999999999994</v>
      </c>
      <c r="O2142" s="15">
        <f>Raw_Data!O2142</f>
        <v>166</v>
      </c>
      <c r="P2142" s="15" t="str">
        <f>Raw_Data!P2142</f>
        <v>Sprinkler</v>
      </c>
      <c r="Q2142" s="15">
        <f>Raw_Data!Q2142</f>
        <v>195.3</v>
      </c>
      <c r="R2142" s="15">
        <f>Raw_Data!R2142</f>
        <v>3.05</v>
      </c>
      <c r="S2142" s="15">
        <f>Raw_Data!S2142</f>
        <v>0.73</v>
      </c>
      <c r="T2142" s="18">
        <f>IF(Raw_Data!T2142="",ROUND(AVERAGEIFS(Raw_Data!$T$2:$T$4001,Raw_Data!$E$2:$E$4001,E2142,Raw_Data!$D$2:$D$4001,D2142),2),IF(Raw_Data!T2142&gt;INDEX(Cleaning_Reference!$F$6:$F$13,MATCH(D2142,Cleaning_Reference!$A$6:$A$13,0)),INDEX(Cleaning_Reference!$F$6:$F$13,MATCH(D2142,Cleaning_Reference!$A$6:$A$13,0)),Raw_Data!T2142))</f>
        <v>1.64</v>
      </c>
      <c r="U2142" s="15">
        <f>Raw_Data!U2142</f>
        <v>0.97</v>
      </c>
      <c r="V2142" s="15">
        <f>Raw_Data!V2142</f>
        <v>74211</v>
      </c>
      <c r="W2142" s="15">
        <f>Raw_Data!W2142</f>
        <v>33400</v>
      </c>
      <c r="X2142" s="15">
        <f>Raw_Data!X2142</f>
        <v>71985</v>
      </c>
      <c r="Y2142" s="15">
        <f>Raw_Data!Y2142</f>
        <v>38585</v>
      </c>
      <c r="Z2142" s="15">
        <f>Raw_Data!Z2142</f>
        <v>436</v>
      </c>
      <c r="AA2142" s="15">
        <f>Raw_Data!AA2142</f>
        <v>2.2250000000000001</v>
      </c>
      <c r="AB2142" s="15">
        <f>Raw_Data!AB2142</f>
        <v>40.9</v>
      </c>
      <c r="AC2142" s="19" t="str">
        <f>IF(Raw_Data!G2142="","Yes","No")</f>
        <v>No</v>
      </c>
      <c r="AD2142" s="19" t="str">
        <f>IF(Raw_Data!L2142="","Yes","No")</f>
        <v>No</v>
      </c>
      <c r="AE2142" s="19" t="str">
        <f>IF(Raw_Data!T2142="","Imputed",IF(Raw_Data!T2142&gt;INDEX(Cleaning_Reference!$F$6:$F$13,MATCH(D2142,Cleaning_Reference!$A$6:$A$13,0)),"Capped","Original"))</f>
        <v>Original</v>
      </c>
      <c r="AF2142" s="21">
        <f t="shared" si="33"/>
        <v>0.97</v>
      </c>
    </row>
    <row r="2143" spans="1:32" ht="15" customHeight="1" x14ac:dyDescent="0.3">
      <c r="A2143" s="20" t="str">
        <f>Raw_Data!A2143</f>
        <v>SF12142</v>
      </c>
      <c r="B2143" s="15" t="str">
        <f>Raw_Data!B2143</f>
        <v>Gujarat</v>
      </c>
      <c r="C2143" s="15" t="str">
        <f>Raw_Data!C2143</f>
        <v>Rajkot</v>
      </c>
      <c r="D2143" s="15" t="str">
        <f>Raw_Data!D2143</f>
        <v>Wheat</v>
      </c>
      <c r="E2143" s="15" t="str">
        <f>Raw_Data!E2143</f>
        <v>Kharif</v>
      </c>
      <c r="F2143" s="15">
        <f>Raw_Data!F2143</f>
        <v>5.44</v>
      </c>
      <c r="G2143" s="18">
        <f>IF(Raw_Data!G2143="",ROUND(AVERAGEIFS(Raw_Data!$G$2:$G$4001,Raw_Data!$E$2:$E$4001,E2143),1),Raw_Data!G2143)</f>
        <v>820.7</v>
      </c>
      <c r="H2143" s="15">
        <f>Raw_Data!H2143</f>
        <v>28</v>
      </c>
      <c r="I2143" s="15">
        <f>Raw_Data!I2143</f>
        <v>68.099999999999994</v>
      </c>
      <c r="J2143" s="15">
        <f>Raw_Data!J2143</f>
        <v>6.4</v>
      </c>
      <c r="K2143" s="15">
        <f>Raw_Data!K2143</f>
        <v>7.41</v>
      </c>
      <c r="L2143" s="18">
        <f>IF(Raw_Data!L2143="",ROUND(AVERAGEIFS(Raw_Data!$L$2:$L$4001,Raw_Data!$E$2:$E$4001,E2143),1),Raw_Data!L2143)</f>
        <v>25</v>
      </c>
      <c r="M2143" s="15">
        <f>Raw_Data!M2143</f>
        <v>137.1</v>
      </c>
      <c r="N2143" s="15">
        <f>Raw_Data!N2143</f>
        <v>53.1</v>
      </c>
      <c r="O2143" s="15">
        <f>Raw_Data!O2143</f>
        <v>95.5</v>
      </c>
      <c r="P2143" s="15" t="str">
        <f>Raw_Data!P2143</f>
        <v>Flood</v>
      </c>
      <c r="Q2143" s="15">
        <f>Raw_Data!Q2143</f>
        <v>207.8</v>
      </c>
      <c r="R2143" s="15">
        <f>Raw_Data!R2143</f>
        <v>1.33</v>
      </c>
      <c r="S2143" s="15">
        <f>Raw_Data!S2143</f>
        <v>0.85</v>
      </c>
      <c r="T2143" s="18">
        <f>IF(Raw_Data!T2143="",ROUND(AVERAGEIFS(Raw_Data!$T$2:$T$4001,Raw_Data!$E$2:$E$4001,E2143,Raw_Data!$D$2:$D$4001,D2143),2),IF(Raw_Data!T2143&gt;INDEX(Cleaning_Reference!$F$6:$F$13,MATCH(D2143,Cleaning_Reference!$A$6:$A$13,0)),INDEX(Cleaning_Reference!$F$6:$F$13,MATCH(D2143,Cleaning_Reference!$A$6:$A$13,0)),Raw_Data!T2143))</f>
        <v>1.78</v>
      </c>
      <c r="U2143" s="15">
        <f>Raw_Data!U2143</f>
        <v>9.68</v>
      </c>
      <c r="V2143" s="15">
        <f>Raw_Data!V2143</f>
        <v>23750</v>
      </c>
      <c r="W2143" s="15">
        <f>Raw_Data!W2143</f>
        <v>404535</v>
      </c>
      <c r="X2143" s="15">
        <f>Raw_Data!X2143</f>
        <v>229900</v>
      </c>
      <c r="Y2143" s="15">
        <f>Raw_Data!Y2143</f>
        <v>-174635</v>
      </c>
      <c r="Z2143" s="15">
        <f>Raw_Data!Z2143</f>
        <v>3716</v>
      </c>
      <c r="AA2143" s="15">
        <f>Raw_Data!AA2143</f>
        <v>2.605</v>
      </c>
      <c r="AB2143" s="15">
        <f>Raw_Data!AB2143</f>
        <v>53.6</v>
      </c>
      <c r="AC2143" s="19" t="str">
        <f>IF(Raw_Data!G2143="","Yes","No")</f>
        <v>No</v>
      </c>
      <c r="AD2143" s="19" t="str">
        <f>IF(Raw_Data!L2143="","Yes","No")</f>
        <v>No</v>
      </c>
      <c r="AE2143" s="19" t="str">
        <f>IF(Raw_Data!T2143="","Imputed",IF(Raw_Data!T2143&gt;INDEX(Cleaning_Reference!$F$6:$F$13,MATCH(D2143,Cleaning_Reference!$A$6:$A$13,0)),"Capped","Original"))</f>
        <v>Original</v>
      </c>
      <c r="AF2143" s="21">
        <f t="shared" si="33"/>
        <v>9.68</v>
      </c>
    </row>
    <row r="2144" spans="1:32" ht="15" customHeight="1" x14ac:dyDescent="0.3">
      <c r="A2144" s="20" t="str">
        <f>Raw_Data!A2144</f>
        <v>SF12143</v>
      </c>
      <c r="B2144" s="15" t="str">
        <f>Raw_Data!B2144</f>
        <v>Madhya Pradesh</v>
      </c>
      <c r="C2144" s="15" t="str">
        <f>Raw_Data!C2144</f>
        <v>Guntur</v>
      </c>
      <c r="D2144" s="15" t="str">
        <f>Raw_Data!D2144</f>
        <v>Rice</v>
      </c>
      <c r="E2144" s="15" t="str">
        <f>Raw_Data!E2144</f>
        <v>Rabi</v>
      </c>
      <c r="F2144" s="15">
        <f>Raw_Data!F2144</f>
        <v>10.48</v>
      </c>
      <c r="G2144" s="18">
        <f>IF(Raw_Data!G2144="",ROUND(AVERAGEIFS(Raw_Data!$G$2:$G$4001,Raw_Data!$E$2:$E$4001,E2144),1),Raw_Data!G2144)</f>
        <v>493.5</v>
      </c>
      <c r="H2144" s="15">
        <f>Raw_Data!H2144</f>
        <v>20.8</v>
      </c>
      <c r="I2144" s="15">
        <f>Raw_Data!I2144</f>
        <v>69.900000000000006</v>
      </c>
      <c r="J2144" s="15">
        <f>Raw_Data!J2144</f>
        <v>6.7</v>
      </c>
      <c r="K2144" s="15">
        <f>Raw_Data!K2144</f>
        <v>6.77</v>
      </c>
      <c r="L2144" s="18">
        <f>IF(Raw_Data!L2144="",ROUND(AVERAGEIFS(Raw_Data!$L$2:$L$4001,Raw_Data!$E$2:$E$4001,E2144),1),Raw_Data!L2144)</f>
        <v>26.2</v>
      </c>
      <c r="M2144" s="15">
        <f>Raw_Data!M2144</f>
        <v>118.3</v>
      </c>
      <c r="N2144" s="15">
        <f>Raw_Data!N2144</f>
        <v>46.3</v>
      </c>
      <c r="O2144" s="15">
        <f>Raw_Data!O2144</f>
        <v>100.6</v>
      </c>
      <c r="P2144" s="15" t="str">
        <f>Raw_Data!P2144</f>
        <v>Rainfed</v>
      </c>
      <c r="Q2144" s="15">
        <f>Raw_Data!Q2144</f>
        <v>245.7</v>
      </c>
      <c r="R2144" s="15">
        <f>Raw_Data!R2144</f>
        <v>5.34</v>
      </c>
      <c r="S2144" s="15">
        <f>Raw_Data!S2144</f>
        <v>0.74</v>
      </c>
      <c r="T2144" s="18">
        <f>IF(Raw_Data!T2144="",ROUND(AVERAGEIFS(Raw_Data!$T$2:$T$4001,Raw_Data!$E$2:$E$4001,E2144,Raw_Data!$D$2:$D$4001,D2144),2),IF(Raw_Data!T2144&gt;INDEX(Cleaning_Reference!$F$6:$F$13,MATCH(D2144,Cleaning_Reference!$A$6:$A$13,0)),INDEX(Cleaning_Reference!$F$6:$F$13,MATCH(D2144,Cleaning_Reference!$A$6:$A$13,0)),Raw_Data!T2144))</f>
        <v>3.02</v>
      </c>
      <c r="U2144" s="15">
        <f>Raw_Data!U2144</f>
        <v>31.65</v>
      </c>
      <c r="V2144" s="15">
        <f>Raw_Data!V2144</f>
        <v>23815</v>
      </c>
      <c r="W2144" s="15">
        <f>Raw_Data!W2144</f>
        <v>641237</v>
      </c>
      <c r="X2144" s="15">
        <f>Raw_Data!X2144</f>
        <v>753745</v>
      </c>
      <c r="Y2144" s="15">
        <f>Raw_Data!Y2144</f>
        <v>112508</v>
      </c>
      <c r="Z2144" s="15">
        <f>Raw_Data!Z2144</f>
        <v>8721</v>
      </c>
      <c r="AA2144" s="15">
        <f>Raw_Data!AA2144</f>
        <v>3.629</v>
      </c>
      <c r="AB2144" s="15">
        <f>Raw_Data!AB2144</f>
        <v>43.4</v>
      </c>
      <c r="AC2144" s="19" t="str">
        <f>IF(Raw_Data!G2144="","Yes","No")</f>
        <v>No</v>
      </c>
      <c r="AD2144" s="19" t="str">
        <f>IF(Raw_Data!L2144="","Yes","No")</f>
        <v>No</v>
      </c>
      <c r="AE2144" s="19" t="str">
        <f>IF(Raw_Data!T2144="","Imputed",IF(Raw_Data!T2144&gt;INDEX(Cleaning_Reference!$F$6:$F$13,MATCH(D2144,Cleaning_Reference!$A$6:$A$13,0)),"Capped","Original"))</f>
        <v>Original</v>
      </c>
      <c r="AF2144" s="21">
        <f t="shared" si="33"/>
        <v>31.65</v>
      </c>
    </row>
    <row r="2145" spans="1:32" ht="15" customHeight="1" x14ac:dyDescent="0.3">
      <c r="A2145" s="20" t="str">
        <f>Raw_Data!A2145</f>
        <v>SF12144</v>
      </c>
      <c r="B2145" s="15" t="str">
        <f>Raw_Data!B2145</f>
        <v>Telangana</v>
      </c>
      <c r="C2145" s="15" t="str">
        <f>Raw_Data!C2145</f>
        <v>Raichur</v>
      </c>
      <c r="D2145" s="15" t="str">
        <f>Raw_Data!D2145</f>
        <v>Rice</v>
      </c>
      <c r="E2145" s="15" t="str">
        <f>Raw_Data!E2145</f>
        <v>Kharif</v>
      </c>
      <c r="F2145" s="15">
        <f>Raw_Data!F2145</f>
        <v>1.1100000000000001</v>
      </c>
      <c r="G2145" s="18">
        <f>IF(Raw_Data!G2145="",ROUND(AVERAGEIFS(Raw_Data!$G$2:$G$4001,Raw_Data!$E$2:$E$4001,E2145),1),Raw_Data!G2145)</f>
        <v>818.6</v>
      </c>
      <c r="H2145" s="15">
        <f>Raw_Data!H2145</f>
        <v>26.6</v>
      </c>
      <c r="I2145" s="15">
        <f>Raw_Data!I2145</f>
        <v>55.5</v>
      </c>
      <c r="J2145" s="15">
        <f>Raw_Data!J2145</f>
        <v>5.8</v>
      </c>
      <c r="K2145" s="15">
        <f>Raw_Data!K2145</f>
        <v>7.1</v>
      </c>
      <c r="L2145" s="18">
        <f>IF(Raw_Data!L2145="",ROUND(AVERAGEIFS(Raw_Data!$L$2:$L$4001,Raw_Data!$E$2:$E$4001,E2145),1),Raw_Data!L2145)</f>
        <v>25.5</v>
      </c>
      <c r="M2145" s="15">
        <f>Raw_Data!M2145</f>
        <v>149</v>
      </c>
      <c r="N2145" s="15">
        <f>Raw_Data!N2145</f>
        <v>58.9</v>
      </c>
      <c r="O2145" s="15">
        <f>Raw_Data!O2145</f>
        <v>86.1</v>
      </c>
      <c r="P2145" s="15" t="str">
        <f>Raw_Data!P2145</f>
        <v>Drip</v>
      </c>
      <c r="Q2145" s="15">
        <f>Raw_Data!Q2145</f>
        <v>199.5</v>
      </c>
      <c r="R2145" s="15">
        <f>Raw_Data!R2145</f>
        <v>3.96</v>
      </c>
      <c r="S2145" s="15">
        <f>Raw_Data!S2145</f>
        <v>0.76</v>
      </c>
      <c r="T2145" s="18">
        <f>IF(Raw_Data!T2145="",ROUND(AVERAGEIFS(Raw_Data!$T$2:$T$4001,Raw_Data!$E$2:$E$4001,E2145,Raw_Data!$D$2:$D$4001,D2145),2),IF(Raw_Data!T2145&gt;INDEX(Cleaning_Reference!$F$6:$F$13,MATCH(D2145,Cleaning_Reference!$A$6:$A$13,0)),INDEX(Cleaning_Reference!$F$6:$F$13,MATCH(D2145,Cleaning_Reference!$A$6:$A$13,0)),Raw_Data!T2145))</f>
        <v>4.1900000000000004</v>
      </c>
      <c r="U2145" s="15">
        <f>Raw_Data!U2145</f>
        <v>4.6500000000000004</v>
      </c>
      <c r="V2145" s="15">
        <f>Raw_Data!V2145</f>
        <v>27935</v>
      </c>
      <c r="W2145" s="15">
        <f>Raw_Data!W2145</f>
        <v>81001</v>
      </c>
      <c r="X2145" s="15">
        <f>Raw_Data!X2145</f>
        <v>129898</v>
      </c>
      <c r="Y2145" s="15">
        <f>Raw_Data!Y2145</f>
        <v>48897</v>
      </c>
      <c r="Z2145" s="15">
        <f>Raw_Data!Z2145</f>
        <v>1645</v>
      </c>
      <c r="AA2145" s="15">
        <f>Raw_Data!AA2145</f>
        <v>2.827</v>
      </c>
      <c r="AB2145" s="15">
        <f>Raw_Data!AB2145</f>
        <v>55.9</v>
      </c>
      <c r="AC2145" s="19" t="str">
        <f>IF(Raw_Data!G2145="","Yes","No")</f>
        <v>No</v>
      </c>
      <c r="AD2145" s="19" t="str">
        <f>IF(Raw_Data!L2145="","Yes","No")</f>
        <v>No</v>
      </c>
      <c r="AE2145" s="19" t="str">
        <f>IF(Raw_Data!T2145="","Imputed",IF(Raw_Data!T2145&gt;INDEX(Cleaning_Reference!$F$6:$F$13,MATCH(D2145,Cleaning_Reference!$A$6:$A$13,0)),"Capped","Original"))</f>
        <v>Original</v>
      </c>
      <c r="AF2145" s="21">
        <f t="shared" si="33"/>
        <v>4.6500000000000004</v>
      </c>
    </row>
    <row r="2146" spans="1:32" ht="15" customHeight="1" x14ac:dyDescent="0.3">
      <c r="A2146" s="20" t="str">
        <f>Raw_Data!A2146</f>
        <v>SF12145</v>
      </c>
      <c r="B2146" s="15" t="str">
        <f>Raw_Data!B2146</f>
        <v>Andhra Pradesh</v>
      </c>
      <c r="C2146" s="15" t="str">
        <f>Raw_Data!C2146</f>
        <v>Rajkot</v>
      </c>
      <c r="D2146" s="15" t="str">
        <f>Raw_Data!D2146</f>
        <v>Wheat</v>
      </c>
      <c r="E2146" s="15" t="str">
        <f>Raw_Data!E2146</f>
        <v>Kharif</v>
      </c>
      <c r="F2146" s="15">
        <f>Raw_Data!F2146</f>
        <v>13.86</v>
      </c>
      <c r="G2146" s="18">
        <f>IF(Raw_Data!G2146="",ROUND(AVERAGEIFS(Raw_Data!$G$2:$G$4001,Raw_Data!$E$2:$E$4001,E2146),1),Raw_Data!G2146)</f>
        <v>826.1</v>
      </c>
      <c r="H2146" s="15">
        <f>Raw_Data!H2146</f>
        <v>30.1</v>
      </c>
      <c r="I2146" s="15">
        <f>Raw_Data!I2146</f>
        <v>67.2</v>
      </c>
      <c r="J2146" s="15">
        <f>Raw_Data!J2146</f>
        <v>6.5</v>
      </c>
      <c r="K2146" s="15">
        <f>Raw_Data!K2146</f>
        <v>6.74</v>
      </c>
      <c r="L2146" s="18">
        <f>IF(Raw_Data!L2146="",ROUND(AVERAGEIFS(Raw_Data!$L$2:$L$4001,Raw_Data!$E$2:$E$4001,E2146),1),Raw_Data!L2146)</f>
        <v>31.9</v>
      </c>
      <c r="M2146" s="15">
        <f>Raw_Data!M2146</f>
        <v>180.1</v>
      </c>
      <c r="N2146" s="15">
        <f>Raw_Data!N2146</f>
        <v>59</v>
      </c>
      <c r="O2146" s="15">
        <f>Raw_Data!O2146</f>
        <v>113.5</v>
      </c>
      <c r="P2146" s="15" t="str">
        <f>Raw_Data!P2146</f>
        <v>Drip</v>
      </c>
      <c r="Q2146" s="15">
        <f>Raw_Data!Q2146</f>
        <v>217.8</v>
      </c>
      <c r="R2146" s="15">
        <f>Raw_Data!R2146</f>
        <v>4.66</v>
      </c>
      <c r="S2146" s="15">
        <f>Raw_Data!S2146</f>
        <v>0.86</v>
      </c>
      <c r="T2146" s="18">
        <f>IF(Raw_Data!T2146="",ROUND(AVERAGEIFS(Raw_Data!$T$2:$T$4001,Raw_Data!$E$2:$E$4001,E2146,Raw_Data!$D$2:$D$4001,D2146),2),IF(Raw_Data!T2146&gt;INDEX(Cleaning_Reference!$F$6:$F$13,MATCH(D2146,Cleaning_Reference!$A$6:$A$13,0)),INDEX(Cleaning_Reference!$F$6:$F$13,MATCH(D2146,Cleaning_Reference!$A$6:$A$13,0)),Raw_Data!T2146))</f>
        <v>3.95</v>
      </c>
      <c r="U2146" s="15">
        <f>Raw_Data!U2146</f>
        <v>54.75</v>
      </c>
      <c r="V2146" s="15">
        <f>Raw_Data!V2146</f>
        <v>24853</v>
      </c>
      <c r="W2146" s="15">
        <f>Raw_Data!W2146</f>
        <v>864895</v>
      </c>
      <c r="X2146" s="15">
        <f>Raw_Data!X2146</f>
        <v>1360702</v>
      </c>
      <c r="Y2146" s="15">
        <f>Raw_Data!Y2146</f>
        <v>495807</v>
      </c>
      <c r="Z2146" s="15">
        <f>Raw_Data!Z2146</f>
        <v>7366</v>
      </c>
      <c r="AA2146" s="15">
        <f>Raw_Data!AA2146</f>
        <v>7.4329999999999998</v>
      </c>
      <c r="AB2146" s="15">
        <f>Raw_Data!AB2146</f>
        <v>51.1</v>
      </c>
      <c r="AC2146" s="19" t="str">
        <f>IF(Raw_Data!G2146="","Yes","No")</f>
        <v>No</v>
      </c>
      <c r="AD2146" s="19" t="str">
        <f>IF(Raw_Data!L2146="","Yes","No")</f>
        <v>No</v>
      </c>
      <c r="AE2146" s="19" t="str">
        <f>IF(Raw_Data!T2146="","Imputed",IF(Raw_Data!T2146&gt;INDEX(Cleaning_Reference!$F$6:$F$13,MATCH(D2146,Cleaning_Reference!$A$6:$A$13,0)),"Capped","Original"))</f>
        <v>Original</v>
      </c>
      <c r="AF2146" s="21">
        <f t="shared" si="33"/>
        <v>54.75</v>
      </c>
    </row>
    <row r="2147" spans="1:32" ht="15" customHeight="1" x14ac:dyDescent="0.3">
      <c r="A2147" s="20" t="str">
        <f>Raw_Data!A2147</f>
        <v>SF12146</v>
      </c>
      <c r="B2147" s="15" t="str">
        <f>Raw_Data!B2147</f>
        <v>Gujarat</v>
      </c>
      <c r="C2147" s="15" t="str">
        <f>Raw_Data!C2147</f>
        <v>Nalgonda</v>
      </c>
      <c r="D2147" s="15" t="str">
        <f>Raw_Data!D2147</f>
        <v>Rice</v>
      </c>
      <c r="E2147" s="15" t="str">
        <f>Raw_Data!E2147</f>
        <v>Kharif</v>
      </c>
      <c r="F2147" s="15">
        <f>Raw_Data!F2147</f>
        <v>14.01</v>
      </c>
      <c r="G2147" s="18">
        <f>IF(Raw_Data!G2147="",ROUND(AVERAGEIFS(Raw_Data!$G$2:$G$4001,Raw_Data!$E$2:$E$4001,E2147),1),Raw_Data!G2147)</f>
        <v>907.1</v>
      </c>
      <c r="H2147" s="15">
        <f>Raw_Data!H2147</f>
        <v>30.1</v>
      </c>
      <c r="I2147" s="15">
        <f>Raw_Data!I2147</f>
        <v>62.5</v>
      </c>
      <c r="J2147" s="15">
        <f>Raw_Data!J2147</f>
        <v>7.2</v>
      </c>
      <c r="K2147" s="15">
        <f>Raw_Data!K2147</f>
        <v>7.15</v>
      </c>
      <c r="L2147" s="18">
        <f>IF(Raw_Data!L2147="",ROUND(AVERAGEIFS(Raw_Data!$L$2:$L$4001,Raw_Data!$E$2:$E$4001,E2147),1),Raw_Data!L2147)</f>
        <v>29.2</v>
      </c>
      <c r="M2147" s="15">
        <f>Raw_Data!M2147</f>
        <v>89.8</v>
      </c>
      <c r="N2147" s="15">
        <f>Raw_Data!N2147</f>
        <v>85.3</v>
      </c>
      <c r="O2147" s="15">
        <f>Raw_Data!O2147</f>
        <v>80.3</v>
      </c>
      <c r="P2147" s="15" t="str">
        <f>Raw_Data!P2147</f>
        <v>Flood</v>
      </c>
      <c r="Q2147" s="15">
        <f>Raw_Data!Q2147</f>
        <v>240.5</v>
      </c>
      <c r="R2147" s="15">
        <f>Raw_Data!R2147</f>
        <v>3.32</v>
      </c>
      <c r="S2147" s="15">
        <f>Raw_Data!S2147</f>
        <v>0.93</v>
      </c>
      <c r="T2147" s="18">
        <f>IF(Raw_Data!T2147="",ROUND(AVERAGEIFS(Raw_Data!$T$2:$T$4001,Raw_Data!$E$2:$E$4001,E2147,Raw_Data!$D$2:$D$4001,D2147),2),IF(Raw_Data!T2147&gt;INDEX(Cleaning_Reference!$F$6:$F$13,MATCH(D2147,Cleaning_Reference!$A$6:$A$13,0)),INDEX(Cleaning_Reference!$F$6:$F$13,MATCH(D2147,Cleaning_Reference!$A$6:$A$13,0)),Raw_Data!T2147))</f>
        <v>2.52</v>
      </c>
      <c r="U2147" s="15">
        <f>Raw_Data!U2147</f>
        <v>35.31</v>
      </c>
      <c r="V2147" s="15">
        <f>Raw_Data!V2147</f>
        <v>24068</v>
      </c>
      <c r="W2147" s="15">
        <f>Raw_Data!W2147</f>
        <v>998282</v>
      </c>
      <c r="X2147" s="15">
        <f>Raw_Data!X2147</f>
        <v>849841</v>
      </c>
      <c r="Y2147" s="15">
        <f>Raw_Data!Y2147</f>
        <v>-148441</v>
      </c>
      <c r="Z2147" s="15">
        <f>Raw_Data!Z2147</f>
        <v>25404</v>
      </c>
      <c r="AA2147" s="15">
        <f>Raw_Data!AA2147</f>
        <v>1.39</v>
      </c>
      <c r="AB2147" s="15">
        <f>Raw_Data!AB2147</f>
        <v>56</v>
      </c>
      <c r="AC2147" s="19" t="str">
        <f>IF(Raw_Data!G2147="","Yes","No")</f>
        <v>No</v>
      </c>
      <c r="AD2147" s="19" t="str">
        <f>IF(Raw_Data!L2147="","Yes","No")</f>
        <v>No</v>
      </c>
      <c r="AE2147" s="19" t="str">
        <f>IF(Raw_Data!T2147="","Imputed",IF(Raw_Data!T2147&gt;INDEX(Cleaning_Reference!$F$6:$F$13,MATCH(D2147,Cleaning_Reference!$A$6:$A$13,0)),"Capped","Original"))</f>
        <v>Original</v>
      </c>
      <c r="AF2147" s="21">
        <f t="shared" si="33"/>
        <v>35.31</v>
      </c>
    </row>
    <row r="2148" spans="1:32" ht="15" customHeight="1" x14ac:dyDescent="0.3">
      <c r="A2148" s="20" t="str">
        <f>Raw_Data!A2148</f>
        <v>SF12147</v>
      </c>
      <c r="B2148" s="15" t="str">
        <f>Raw_Data!B2148</f>
        <v>Telangana</v>
      </c>
      <c r="C2148" s="15" t="str">
        <f>Raw_Data!C2148</f>
        <v>Erode</v>
      </c>
      <c r="D2148" s="15" t="str">
        <f>Raw_Data!D2148</f>
        <v>Cotton</v>
      </c>
      <c r="E2148" s="15" t="str">
        <f>Raw_Data!E2148</f>
        <v>Kharif</v>
      </c>
      <c r="F2148" s="15">
        <f>Raw_Data!F2148</f>
        <v>8.6199999999999992</v>
      </c>
      <c r="G2148" s="18">
        <f>IF(Raw_Data!G2148="",ROUND(AVERAGEIFS(Raw_Data!$G$2:$G$4001,Raw_Data!$E$2:$E$4001,E2148),1),Raw_Data!G2148)</f>
        <v>1122.5</v>
      </c>
      <c r="H2148" s="15">
        <f>Raw_Data!H2148</f>
        <v>30.8</v>
      </c>
      <c r="I2148" s="15">
        <f>Raw_Data!I2148</f>
        <v>66.8</v>
      </c>
      <c r="J2148" s="15">
        <f>Raw_Data!J2148</f>
        <v>6</v>
      </c>
      <c r="K2148" s="15">
        <f>Raw_Data!K2148</f>
        <v>6.96</v>
      </c>
      <c r="L2148" s="18">
        <f>IF(Raw_Data!L2148="",ROUND(AVERAGEIFS(Raw_Data!$L$2:$L$4001,Raw_Data!$E$2:$E$4001,E2148),1),Raw_Data!L2148)</f>
        <v>17.399999999999999</v>
      </c>
      <c r="M2148" s="15">
        <f>Raw_Data!M2148</f>
        <v>97.9</v>
      </c>
      <c r="N2148" s="15">
        <f>Raw_Data!N2148</f>
        <v>54</v>
      </c>
      <c r="O2148" s="15">
        <f>Raw_Data!O2148</f>
        <v>69.099999999999994</v>
      </c>
      <c r="P2148" s="15" t="str">
        <f>Raw_Data!P2148</f>
        <v>Drip</v>
      </c>
      <c r="Q2148" s="15">
        <f>Raw_Data!Q2148</f>
        <v>128.6</v>
      </c>
      <c r="R2148" s="15">
        <f>Raw_Data!R2148</f>
        <v>6.89</v>
      </c>
      <c r="S2148" s="15">
        <f>Raw_Data!S2148</f>
        <v>0.68</v>
      </c>
      <c r="T2148" s="18">
        <f>IF(Raw_Data!T2148="",ROUND(AVERAGEIFS(Raw_Data!$T$2:$T$4001,Raw_Data!$E$2:$E$4001,E2148,Raw_Data!$D$2:$D$4001,D2148),2),IF(Raw_Data!T2148&gt;INDEX(Cleaning_Reference!$F$6:$F$13,MATCH(D2148,Cleaning_Reference!$A$6:$A$13,0)),INDEX(Cleaning_Reference!$F$6:$F$13,MATCH(D2148,Cleaning_Reference!$A$6:$A$13,0)),Raw_Data!T2148))</f>
        <v>1.36</v>
      </c>
      <c r="U2148" s="15">
        <f>Raw_Data!U2148</f>
        <v>11.72</v>
      </c>
      <c r="V2148" s="15">
        <f>Raw_Data!V2148</f>
        <v>80077</v>
      </c>
      <c r="W2148" s="15">
        <f>Raw_Data!W2148</f>
        <v>615855</v>
      </c>
      <c r="X2148" s="15">
        <f>Raw_Data!X2148</f>
        <v>938502</v>
      </c>
      <c r="Y2148" s="15">
        <f>Raw_Data!Y2148</f>
        <v>322647</v>
      </c>
      <c r="Z2148" s="15">
        <f>Raw_Data!Z2148</f>
        <v>6458</v>
      </c>
      <c r="AA2148" s="15">
        <f>Raw_Data!AA2148</f>
        <v>1.8149999999999999</v>
      </c>
      <c r="AB2148" s="15">
        <f>Raw_Data!AB2148</f>
        <v>61.9</v>
      </c>
      <c r="AC2148" s="19" t="str">
        <f>IF(Raw_Data!G2148="","Yes","No")</f>
        <v>No</v>
      </c>
      <c r="AD2148" s="19" t="str">
        <f>IF(Raw_Data!L2148="","Yes","No")</f>
        <v>No</v>
      </c>
      <c r="AE2148" s="19" t="str">
        <f>IF(Raw_Data!T2148="","Imputed",IF(Raw_Data!T2148&gt;INDEX(Cleaning_Reference!$F$6:$F$13,MATCH(D2148,Cleaning_Reference!$A$6:$A$13,0)),"Capped","Original"))</f>
        <v>Original</v>
      </c>
      <c r="AF2148" s="21">
        <f t="shared" si="33"/>
        <v>11.72</v>
      </c>
    </row>
    <row r="2149" spans="1:32" ht="15" customHeight="1" x14ac:dyDescent="0.3">
      <c r="A2149" s="20" t="str">
        <f>Raw_Data!A2149</f>
        <v>SF12148</v>
      </c>
      <c r="B2149" s="15" t="str">
        <f>Raw_Data!B2149</f>
        <v>Tamil Nadu</v>
      </c>
      <c r="C2149" s="15" t="str">
        <f>Raw_Data!C2149</f>
        <v>Indore</v>
      </c>
      <c r="D2149" s="15" t="str">
        <f>Raw_Data!D2149</f>
        <v>Rice</v>
      </c>
      <c r="E2149" s="15" t="str">
        <f>Raw_Data!E2149</f>
        <v>Kharif</v>
      </c>
      <c r="F2149" s="15">
        <f>Raw_Data!F2149</f>
        <v>14.23</v>
      </c>
      <c r="G2149" s="18">
        <f>IF(Raw_Data!G2149="",ROUND(AVERAGEIFS(Raw_Data!$G$2:$G$4001,Raw_Data!$E$2:$E$4001,E2149),1),Raw_Data!G2149)</f>
        <v>323.5</v>
      </c>
      <c r="H2149" s="15">
        <f>Raw_Data!H2149</f>
        <v>22</v>
      </c>
      <c r="I2149" s="15">
        <f>Raw_Data!I2149</f>
        <v>76.400000000000006</v>
      </c>
      <c r="J2149" s="15">
        <f>Raw_Data!J2149</f>
        <v>7.4</v>
      </c>
      <c r="K2149" s="15">
        <f>Raw_Data!K2149</f>
        <v>6.46</v>
      </c>
      <c r="L2149" s="18">
        <f>IF(Raw_Data!L2149="",ROUND(AVERAGEIFS(Raw_Data!$L$2:$L$4001,Raw_Data!$E$2:$E$4001,E2149),1),Raw_Data!L2149)</f>
        <v>36.9</v>
      </c>
      <c r="M2149" s="15">
        <f>Raw_Data!M2149</f>
        <v>119.1</v>
      </c>
      <c r="N2149" s="15">
        <f>Raw_Data!N2149</f>
        <v>35.299999999999997</v>
      </c>
      <c r="O2149" s="15">
        <f>Raw_Data!O2149</f>
        <v>54.3</v>
      </c>
      <c r="P2149" s="15" t="str">
        <f>Raw_Data!P2149</f>
        <v>Rainfed</v>
      </c>
      <c r="Q2149" s="15">
        <f>Raw_Data!Q2149</f>
        <v>165.9</v>
      </c>
      <c r="R2149" s="15">
        <f>Raw_Data!R2149</f>
        <v>5.38</v>
      </c>
      <c r="S2149" s="15">
        <f>Raw_Data!S2149</f>
        <v>0.65</v>
      </c>
      <c r="T2149" s="18">
        <f>IF(Raw_Data!T2149="",ROUND(AVERAGEIFS(Raw_Data!$T$2:$T$4001,Raw_Data!$E$2:$E$4001,E2149,Raw_Data!$D$2:$D$4001,D2149),2),IF(Raw_Data!T2149&gt;INDEX(Cleaning_Reference!$F$6:$F$13,MATCH(D2149,Cleaning_Reference!$A$6:$A$13,0)),INDEX(Cleaning_Reference!$F$6:$F$13,MATCH(D2149,Cleaning_Reference!$A$6:$A$13,0)),Raw_Data!T2149))</f>
        <v>2.2599999999999998</v>
      </c>
      <c r="U2149" s="15">
        <f>Raw_Data!U2149</f>
        <v>32.159999999999997</v>
      </c>
      <c r="V2149" s="15">
        <f>Raw_Data!V2149</f>
        <v>18367</v>
      </c>
      <c r="W2149" s="15">
        <f>Raw_Data!W2149</f>
        <v>978170</v>
      </c>
      <c r="X2149" s="15">
        <f>Raw_Data!X2149</f>
        <v>590683</v>
      </c>
      <c r="Y2149" s="15">
        <f>Raw_Data!Y2149</f>
        <v>-387487</v>
      </c>
      <c r="Z2149" s="15">
        <f>Raw_Data!Z2149</f>
        <v>12313</v>
      </c>
      <c r="AA2149" s="15">
        <f>Raw_Data!AA2149</f>
        <v>2.6120000000000001</v>
      </c>
      <c r="AB2149" s="15">
        <f>Raw_Data!AB2149</f>
        <v>44.8</v>
      </c>
      <c r="AC2149" s="19" t="str">
        <f>IF(Raw_Data!G2149="","Yes","No")</f>
        <v>No</v>
      </c>
      <c r="AD2149" s="19" t="str">
        <f>IF(Raw_Data!L2149="","Yes","No")</f>
        <v>No</v>
      </c>
      <c r="AE2149" s="19" t="str">
        <f>IF(Raw_Data!T2149="","Imputed",IF(Raw_Data!T2149&gt;INDEX(Cleaning_Reference!$F$6:$F$13,MATCH(D2149,Cleaning_Reference!$A$6:$A$13,0)),"Capped","Original"))</f>
        <v>Original</v>
      </c>
      <c r="AF2149" s="21">
        <f t="shared" si="33"/>
        <v>32.159999999999997</v>
      </c>
    </row>
    <row r="2150" spans="1:32" ht="15" customHeight="1" x14ac:dyDescent="0.3">
      <c r="A2150" s="20" t="str">
        <f>Raw_Data!A2150</f>
        <v>SF12149</v>
      </c>
      <c r="B2150" s="15" t="str">
        <f>Raw_Data!B2150</f>
        <v>Maharashtra</v>
      </c>
      <c r="C2150" s="15" t="str">
        <f>Raw_Data!C2150</f>
        <v>Rajkot</v>
      </c>
      <c r="D2150" s="15" t="str">
        <f>Raw_Data!D2150</f>
        <v>Wheat</v>
      </c>
      <c r="E2150" s="15" t="str">
        <f>Raw_Data!E2150</f>
        <v>Kharif</v>
      </c>
      <c r="F2150" s="15">
        <f>Raw_Data!F2150</f>
        <v>11.81</v>
      </c>
      <c r="G2150" s="18">
        <f>IF(Raw_Data!G2150="",ROUND(AVERAGEIFS(Raw_Data!$G$2:$G$4001,Raw_Data!$E$2:$E$4001,E2150),1),Raw_Data!G2150)</f>
        <v>1011.8</v>
      </c>
      <c r="H2150" s="15">
        <f>Raw_Data!H2150</f>
        <v>33.700000000000003</v>
      </c>
      <c r="I2150" s="15">
        <f>Raw_Data!I2150</f>
        <v>67.2</v>
      </c>
      <c r="J2150" s="15">
        <f>Raw_Data!J2150</f>
        <v>8.5</v>
      </c>
      <c r="K2150" s="15">
        <f>Raw_Data!K2150</f>
        <v>5.73</v>
      </c>
      <c r="L2150" s="18">
        <f>IF(Raw_Data!L2150="",ROUND(AVERAGEIFS(Raw_Data!$L$2:$L$4001,Raw_Data!$E$2:$E$4001,E2150),1),Raw_Data!L2150)</f>
        <v>25.1</v>
      </c>
      <c r="M2150" s="15">
        <f>Raw_Data!M2150</f>
        <v>128.9</v>
      </c>
      <c r="N2150" s="15">
        <f>Raw_Data!N2150</f>
        <v>88</v>
      </c>
      <c r="O2150" s="15">
        <f>Raw_Data!O2150</f>
        <v>121.1</v>
      </c>
      <c r="P2150" s="15" t="str">
        <f>Raw_Data!P2150</f>
        <v>Flood</v>
      </c>
      <c r="Q2150" s="15">
        <f>Raw_Data!Q2150</f>
        <v>94.9</v>
      </c>
      <c r="R2150" s="15">
        <f>Raw_Data!R2150</f>
        <v>6.97</v>
      </c>
      <c r="S2150" s="15">
        <f>Raw_Data!S2150</f>
        <v>0.84</v>
      </c>
      <c r="T2150" s="18">
        <f>IF(Raw_Data!T2150="",ROUND(AVERAGEIFS(Raw_Data!$T$2:$T$4001,Raw_Data!$E$2:$E$4001,E2150,Raw_Data!$D$2:$D$4001,D2150),2),IF(Raw_Data!T2150&gt;INDEX(Cleaning_Reference!$F$6:$F$13,MATCH(D2150,Cleaning_Reference!$A$6:$A$13,0)),INDEX(Cleaning_Reference!$F$6:$F$13,MATCH(D2150,Cleaning_Reference!$A$6:$A$13,0)),Raw_Data!T2150))</f>
        <v>0.9</v>
      </c>
      <c r="U2150" s="15">
        <f>Raw_Data!U2150</f>
        <v>10.63</v>
      </c>
      <c r="V2150" s="15">
        <f>Raw_Data!V2150</f>
        <v>22632</v>
      </c>
      <c r="W2150" s="15">
        <f>Raw_Data!W2150</f>
        <v>711342</v>
      </c>
      <c r="X2150" s="15">
        <f>Raw_Data!X2150</f>
        <v>240578</v>
      </c>
      <c r="Y2150" s="15">
        <f>Raw_Data!Y2150</f>
        <v>-470764</v>
      </c>
      <c r="Z2150" s="15">
        <f>Raw_Data!Z2150</f>
        <v>8842</v>
      </c>
      <c r="AA2150" s="15">
        <f>Raw_Data!AA2150</f>
        <v>1.202</v>
      </c>
      <c r="AB2150" s="15">
        <f>Raw_Data!AB2150</f>
        <v>52.8</v>
      </c>
      <c r="AC2150" s="19" t="str">
        <f>IF(Raw_Data!G2150="","Yes","No")</f>
        <v>No</v>
      </c>
      <c r="AD2150" s="19" t="str">
        <f>IF(Raw_Data!L2150="","Yes","No")</f>
        <v>No</v>
      </c>
      <c r="AE2150" s="19" t="str">
        <f>IF(Raw_Data!T2150="","Imputed",IF(Raw_Data!T2150&gt;INDEX(Cleaning_Reference!$F$6:$F$13,MATCH(D2150,Cleaning_Reference!$A$6:$A$13,0)),"Capped","Original"))</f>
        <v>Original</v>
      </c>
      <c r="AF2150" s="21">
        <f t="shared" si="33"/>
        <v>10.63</v>
      </c>
    </row>
    <row r="2151" spans="1:32" ht="15" customHeight="1" x14ac:dyDescent="0.3">
      <c r="A2151" s="20" t="str">
        <f>Raw_Data!A2151</f>
        <v>SF12150</v>
      </c>
      <c r="B2151" s="15" t="str">
        <f>Raw_Data!B2151</f>
        <v>Gujarat</v>
      </c>
      <c r="C2151" s="15" t="str">
        <f>Raw_Data!C2151</f>
        <v>Nashik</v>
      </c>
      <c r="D2151" s="15" t="str">
        <f>Raw_Data!D2151</f>
        <v>Groundnut</v>
      </c>
      <c r="E2151" s="15" t="str">
        <f>Raw_Data!E2151</f>
        <v>Rabi</v>
      </c>
      <c r="F2151" s="15">
        <f>Raw_Data!F2151</f>
        <v>14.24</v>
      </c>
      <c r="G2151" s="18">
        <f>IF(Raw_Data!G2151="",ROUND(AVERAGEIFS(Raw_Data!$G$2:$G$4001,Raw_Data!$E$2:$E$4001,E2151),1),Raw_Data!G2151)</f>
        <v>489.1</v>
      </c>
      <c r="H2151" s="15">
        <f>Raw_Data!H2151</f>
        <v>23.5</v>
      </c>
      <c r="I2151" s="15">
        <f>Raw_Data!I2151</f>
        <v>71.599999999999994</v>
      </c>
      <c r="J2151" s="15">
        <f>Raw_Data!J2151</f>
        <v>7.3</v>
      </c>
      <c r="K2151" s="15">
        <f>Raw_Data!K2151</f>
        <v>6.02</v>
      </c>
      <c r="L2151" s="18">
        <f>IF(Raw_Data!L2151="",ROUND(AVERAGEIFS(Raw_Data!$L$2:$L$4001,Raw_Data!$E$2:$E$4001,E2151),1),Raw_Data!L2151)</f>
        <v>19.7</v>
      </c>
      <c r="M2151" s="15">
        <f>Raw_Data!M2151</f>
        <v>130.9</v>
      </c>
      <c r="N2151" s="15">
        <f>Raw_Data!N2151</f>
        <v>59.6</v>
      </c>
      <c r="O2151" s="15">
        <f>Raw_Data!O2151</f>
        <v>46.2</v>
      </c>
      <c r="P2151" s="15" t="str">
        <f>Raw_Data!P2151</f>
        <v>Drip</v>
      </c>
      <c r="Q2151" s="15">
        <f>Raw_Data!Q2151</f>
        <v>230.8</v>
      </c>
      <c r="R2151" s="15">
        <f>Raw_Data!R2151</f>
        <v>3.89</v>
      </c>
      <c r="S2151" s="15">
        <f>Raw_Data!S2151</f>
        <v>0.97</v>
      </c>
      <c r="T2151" s="18">
        <f>IF(Raw_Data!T2151="",ROUND(AVERAGEIFS(Raw_Data!$T$2:$T$4001,Raw_Data!$E$2:$E$4001,E2151,Raw_Data!$D$2:$D$4001,D2151),2),IF(Raw_Data!T2151&gt;INDEX(Cleaning_Reference!$F$6:$F$13,MATCH(D2151,Cleaning_Reference!$A$6:$A$13,0)),INDEX(Cleaning_Reference!$F$6:$F$13,MATCH(D2151,Cleaning_Reference!$A$6:$A$13,0)),Raw_Data!T2151))</f>
        <v>1</v>
      </c>
      <c r="U2151" s="15">
        <f>Raw_Data!U2151</f>
        <v>14.24</v>
      </c>
      <c r="V2151" s="15">
        <f>Raw_Data!V2151</f>
        <v>63324</v>
      </c>
      <c r="W2151" s="15">
        <f>Raw_Data!W2151</f>
        <v>983595</v>
      </c>
      <c r="X2151" s="15">
        <f>Raw_Data!X2151</f>
        <v>901734</v>
      </c>
      <c r="Y2151" s="15">
        <f>Raw_Data!Y2151</f>
        <v>-81861</v>
      </c>
      <c r="Z2151" s="15">
        <f>Raw_Data!Z2151</f>
        <v>6570</v>
      </c>
      <c r="AA2151" s="15">
        <f>Raw_Data!AA2151</f>
        <v>2.1669999999999998</v>
      </c>
      <c r="AB2151" s="15">
        <f>Raw_Data!AB2151</f>
        <v>46.2</v>
      </c>
      <c r="AC2151" s="19" t="str">
        <f>IF(Raw_Data!G2151="","Yes","No")</f>
        <v>No</v>
      </c>
      <c r="AD2151" s="19" t="str">
        <f>IF(Raw_Data!L2151="","Yes","No")</f>
        <v>No</v>
      </c>
      <c r="AE2151" s="19" t="str">
        <f>IF(Raw_Data!T2151="","Imputed",IF(Raw_Data!T2151&gt;INDEX(Cleaning_Reference!$F$6:$F$13,MATCH(D2151,Cleaning_Reference!$A$6:$A$13,0)),"Capped","Original"))</f>
        <v>Original</v>
      </c>
      <c r="AF2151" s="21">
        <f t="shared" si="33"/>
        <v>14.24</v>
      </c>
    </row>
    <row r="2152" spans="1:32" ht="15" customHeight="1" x14ac:dyDescent="0.3">
      <c r="A2152" s="20" t="str">
        <f>Raw_Data!A2152</f>
        <v>SF12151</v>
      </c>
      <c r="B2152" s="15" t="str">
        <f>Raw_Data!B2152</f>
        <v>Andhra Pradesh</v>
      </c>
      <c r="C2152" s="15" t="str">
        <f>Raw_Data!C2152</f>
        <v>Krishna</v>
      </c>
      <c r="D2152" s="15" t="str">
        <f>Raw_Data!D2152</f>
        <v>Pulses</v>
      </c>
      <c r="E2152" s="15" t="str">
        <f>Raw_Data!E2152</f>
        <v>Kharif</v>
      </c>
      <c r="F2152" s="15">
        <f>Raw_Data!F2152</f>
        <v>9.43</v>
      </c>
      <c r="G2152" s="18">
        <f>IF(Raw_Data!G2152="",ROUND(AVERAGEIFS(Raw_Data!$G$2:$G$4001,Raw_Data!$E$2:$E$4001,E2152),1),Raw_Data!G2152)</f>
        <v>1110</v>
      </c>
      <c r="H2152" s="15">
        <f>Raw_Data!H2152</f>
        <v>27.4</v>
      </c>
      <c r="I2152" s="15">
        <f>Raw_Data!I2152</f>
        <v>71.599999999999994</v>
      </c>
      <c r="J2152" s="15">
        <f>Raw_Data!J2152</f>
        <v>7.1</v>
      </c>
      <c r="K2152" s="15">
        <f>Raw_Data!K2152</f>
        <v>5.2</v>
      </c>
      <c r="L2152" s="18">
        <f>IF(Raw_Data!L2152="",ROUND(AVERAGEIFS(Raw_Data!$L$2:$L$4001,Raw_Data!$E$2:$E$4001,E2152),1),Raw_Data!L2152)</f>
        <v>42.8</v>
      </c>
      <c r="M2152" s="15">
        <f>Raw_Data!M2152</f>
        <v>157.6</v>
      </c>
      <c r="N2152" s="15">
        <f>Raw_Data!N2152</f>
        <v>59.4</v>
      </c>
      <c r="O2152" s="15">
        <f>Raw_Data!O2152</f>
        <v>121.4</v>
      </c>
      <c r="P2152" s="15" t="str">
        <f>Raw_Data!P2152</f>
        <v>Flood</v>
      </c>
      <c r="Q2152" s="15">
        <f>Raw_Data!Q2152</f>
        <v>93.5</v>
      </c>
      <c r="R2152" s="15">
        <f>Raw_Data!R2152</f>
        <v>3.66</v>
      </c>
      <c r="S2152" s="15">
        <f>Raw_Data!S2152</f>
        <v>0.82</v>
      </c>
      <c r="T2152" s="18">
        <f>IF(Raw_Data!T2152="",ROUND(AVERAGEIFS(Raw_Data!$T$2:$T$4001,Raw_Data!$E$2:$E$4001,E2152,Raw_Data!$D$2:$D$4001,D2152),2),IF(Raw_Data!T2152&gt;INDEX(Cleaning_Reference!$F$6:$F$13,MATCH(D2152,Cleaning_Reference!$A$6:$A$13,0)),INDEX(Cleaning_Reference!$F$6:$F$13,MATCH(D2152,Cleaning_Reference!$A$6:$A$13,0)),Raw_Data!T2152))</f>
        <v>0.3</v>
      </c>
      <c r="U2152" s="15">
        <f>Raw_Data!U2152</f>
        <v>2.83</v>
      </c>
      <c r="V2152" s="15">
        <f>Raw_Data!V2152</f>
        <v>86996</v>
      </c>
      <c r="W2152" s="15">
        <f>Raw_Data!W2152</f>
        <v>548780</v>
      </c>
      <c r="X2152" s="15">
        <f>Raw_Data!X2152</f>
        <v>246199</v>
      </c>
      <c r="Y2152" s="15">
        <f>Raw_Data!Y2152</f>
        <v>-302581</v>
      </c>
      <c r="Z2152" s="15">
        <f>Raw_Data!Z2152</f>
        <v>3822</v>
      </c>
      <c r="AA2152" s="15">
        <f>Raw_Data!AA2152</f>
        <v>0.74</v>
      </c>
      <c r="AB2152" s="15">
        <f>Raw_Data!AB2152</f>
        <v>62.9</v>
      </c>
      <c r="AC2152" s="19" t="str">
        <f>IF(Raw_Data!G2152="","Yes","No")</f>
        <v>No</v>
      </c>
      <c r="AD2152" s="19" t="str">
        <f>IF(Raw_Data!L2152="","Yes","No")</f>
        <v>No</v>
      </c>
      <c r="AE2152" s="19" t="str">
        <f>IF(Raw_Data!T2152="","Imputed",IF(Raw_Data!T2152&gt;INDEX(Cleaning_Reference!$F$6:$F$13,MATCH(D2152,Cleaning_Reference!$A$6:$A$13,0)),"Capped","Original"))</f>
        <v>Original</v>
      </c>
      <c r="AF2152" s="21">
        <f t="shared" si="33"/>
        <v>2.83</v>
      </c>
    </row>
    <row r="2153" spans="1:32" ht="15" customHeight="1" x14ac:dyDescent="0.3">
      <c r="A2153" s="20" t="str">
        <f>Raw_Data!A2153</f>
        <v>SF12152</v>
      </c>
      <c r="B2153" s="15" t="str">
        <f>Raw_Data!B2153</f>
        <v>Andhra Pradesh</v>
      </c>
      <c r="C2153" s="15" t="str">
        <f>Raw_Data!C2153</f>
        <v>Rajkot</v>
      </c>
      <c r="D2153" s="15" t="str">
        <f>Raw_Data!D2153</f>
        <v>Rice</v>
      </c>
      <c r="E2153" s="15" t="str">
        <f>Raw_Data!E2153</f>
        <v>Rabi</v>
      </c>
      <c r="F2153" s="15">
        <f>Raw_Data!F2153</f>
        <v>6.21</v>
      </c>
      <c r="G2153" s="18">
        <f>IF(Raw_Data!G2153="",ROUND(AVERAGEIFS(Raw_Data!$G$2:$G$4001,Raw_Data!$E$2:$E$4001,E2153),1),Raw_Data!G2153)</f>
        <v>310</v>
      </c>
      <c r="H2153" s="15">
        <f>Raw_Data!H2153</f>
        <v>23.4</v>
      </c>
      <c r="I2153" s="15">
        <f>Raw_Data!I2153</f>
        <v>48.9</v>
      </c>
      <c r="J2153" s="15">
        <f>Raw_Data!J2153</f>
        <v>8.3000000000000007</v>
      </c>
      <c r="K2153" s="15">
        <f>Raw_Data!K2153</f>
        <v>6.22</v>
      </c>
      <c r="L2153" s="18">
        <f>IF(Raw_Data!L2153="",ROUND(AVERAGEIFS(Raw_Data!$L$2:$L$4001,Raw_Data!$E$2:$E$4001,E2153),1),Raw_Data!L2153)</f>
        <v>23.8</v>
      </c>
      <c r="M2153" s="15">
        <f>Raw_Data!M2153</f>
        <v>57.9</v>
      </c>
      <c r="N2153" s="15">
        <f>Raw_Data!N2153</f>
        <v>70.5</v>
      </c>
      <c r="O2153" s="15">
        <f>Raw_Data!O2153</f>
        <v>127</v>
      </c>
      <c r="P2153" s="15" t="str">
        <f>Raw_Data!P2153</f>
        <v>Flood</v>
      </c>
      <c r="Q2153" s="15">
        <f>Raw_Data!Q2153</f>
        <v>174</v>
      </c>
      <c r="R2153" s="15">
        <f>Raw_Data!R2153</f>
        <v>6.37</v>
      </c>
      <c r="S2153" s="15">
        <f>Raw_Data!S2153</f>
        <v>0.84</v>
      </c>
      <c r="T2153" s="18">
        <f>IF(Raw_Data!T2153="",ROUND(AVERAGEIFS(Raw_Data!$T$2:$T$4001,Raw_Data!$E$2:$E$4001,E2153,Raw_Data!$D$2:$D$4001,D2153),2),IF(Raw_Data!T2153&gt;INDEX(Cleaning_Reference!$F$6:$F$13,MATCH(D2153,Cleaning_Reference!$A$6:$A$13,0)),INDEX(Cleaning_Reference!$F$6:$F$13,MATCH(D2153,Cleaning_Reference!$A$6:$A$13,0)),Raw_Data!T2153))</f>
        <v>1.91</v>
      </c>
      <c r="U2153" s="15">
        <f>Raw_Data!U2153</f>
        <v>11.86</v>
      </c>
      <c r="V2153" s="15">
        <f>Raw_Data!V2153</f>
        <v>19877</v>
      </c>
      <c r="W2153" s="15">
        <f>Raw_Data!W2153</f>
        <v>513891</v>
      </c>
      <c r="X2153" s="15">
        <f>Raw_Data!X2153</f>
        <v>235741</v>
      </c>
      <c r="Y2153" s="15">
        <f>Raw_Data!Y2153</f>
        <v>-278150</v>
      </c>
      <c r="Z2153" s="15">
        <f>Raw_Data!Z2153</f>
        <v>10575</v>
      </c>
      <c r="AA2153" s="15">
        <f>Raw_Data!AA2153</f>
        <v>1.1220000000000001</v>
      </c>
      <c r="AB2153" s="15">
        <f>Raw_Data!AB2153</f>
        <v>25.1</v>
      </c>
      <c r="AC2153" s="19" t="str">
        <f>IF(Raw_Data!G2153="","Yes","No")</f>
        <v>No</v>
      </c>
      <c r="AD2153" s="19" t="str">
        <f>IF(Raw_Data!L2153="","Yes","No")</f>
        <v>No</v>
      </c>
      <c r="AE2153" s="19" t="str">
        <f>IF(Raw_Data!T2153="","Imputed",IF(Raw_Data!T2153&gt;INDEX(Cleaning_Reference!$F$6:$F$13,MATCH(D2153,Cleaning_Reference!$A$6:$A$13,0)),"Capped","Original"))</f>
        <v>Original</v>
      </c>
      <c r="AF2153" s="21">
        <f t="shared" si="33"/>
        <v>11.86</v>
      </c>
    </row>
    <row r="2154" spans="1:32" ht="15" customHeight="1" x14ac:dyDescent="0.3">
      <c r="A2154" s="20" t="str">
        <f>Raw_Data!A2154</f>
        <v>SF12153</v>
      </c>
      <c r="B2154" s="15" t="str">
        <f>Raw_Data!B2154</f>
        <v>Madhya Pradesh</v>
      </c>
      <c r="C2154" s="15" t="str">
        <f>Raw_Data!C2154</f>
        <v>Krishna</v>
      </c>
      <c r="D2154" s="15" t="str">
        <f>Raw_Data!D2154</f>
        <v>Rice</v>
      </c>
      <c r="E2154" s="15" t="str">
        <f>Raw_Data!E2154</f>
        <v>Rabi</v>
      </c>
      <c r="F2154" s="15">
        <f>Raw_Data!F2154</f>
        <v>9.0399999999999991</v>
      </c>
      <c r="G2154" s="18">
        <f>IF(Raw_Data!G2154="",ROUND(AVERAGEIFS(Raw_Data!$G$2:$G$4001,Raw_Data!$E$2:$E$4001,E2154),1),Raw_Data!G2154)</f>
        <v>323.5</v>
      </c>
      <c r="H2154" s="15">
        <f>Raw_Data!H2154</f>
        <v>20.9</v>
      </c>
      <c r="I2154" s="15">
        <f>Raw_Data!I2154</f>
        <v>66.7</v>
      </c>
      <c r="J2154" s="15">
        <f>Raw_Data!J2154</f>
        <v>6.7</v>
      </c>
      <c r="K2154" s="15">
        <f>Raw_Data!K2154</f>
        <v>6.69</v>
      </c>
      <c r="L2154" s="18">
        <f>IF(Raw_Data!L2154="",ROUND(AVERAGEIFS(Raw_Data!$L$2:$L$4001,Raw_Data!$E$2:$E$4001,E2154),1),Raw_Data!L2154)</f>
        <v>23.1</v>
      </c>
      <c r="M2154" s="15">
        <f>Raw_Data!M2154</f>
        <v>106.6</v>
      </c>
      <c r="N2154" s="15">
        <f>Raw_Data!N2154</f>
        <v>43.7</v>
      </c>
      <c r="O2154" s="15">
        <f>Raw_Data!O2154</f>
        <v>133.69999999999999</v>
      </c>
      <c r="P2154" s="15" t="str">
        <f>Raw_Data!P2154</f>
        <v>Drip</v>
      </c>
      <c r="Q2154" s="15">
        <f>Raw_Data!Q2154</f>
        <v>251.5</v>
      </c>
      <c r="R2154" s="15">
        <f>Raw_Data!R2154</f>
        <v>6.04</v>
      </c>
      <c r="S2154" s="15">
        <f>Raw_Data!S2154</f>
        <v>0.79</v>
      </c>
      <c r="T2154" s="18">
        <f>IF(Raw_Data!T2154="",ROUND(AVERAGEIFS(Raw_Data!$T$2:$T$4001,Raw_Data!$E$2:$E$4001,E2154,Raw_Data!$D$2:$D$4001,D2154),2),IF(Raw_Data!T2154&gt;INDEX(Cleaning_Reference!$F$6:$F$13,MATCH(D2154,Cleaning_Reference!$A$6:$A$13,0)),INDEX(Cleaning_Reference!$F$6:$F$13,MATCH(D2154,Cleaning_Reference!$A$6:$A$13,0)),Raw_Data!T2154))</f>
        <v>2.75</v>
      </c>
      <c r="U2154" s="15">
        <f>Raw_Data!U2154</f>
        <v>24.86</v>
      </c>
      <c r="V2154" s="15">
        <f>Raw_Data!V2154</f>
        <v>22152</v>
      </c>
      <c r="W2154" s="15">
        <f>Raw_Data!W2154</f>
        <v>591244</v>
      </c>
      <c r="X2154" s="15">
        <f>Raw_Data!X2154</f>
        <v>550699</v>
      </c>
      <c r="Y2154" s="15">
        <f>Raw_Data!Y2154</f>
        <v>-40545</v>
      </c>
      <c r="Z2154" s="15">
        <f>Raw_Data!Z2154</f>
        <v>15147</v>
      </c>
      <c r="AA2154" s="15">
        <f>Raw_Data!AA2154</f>
        <v>1.641</v>
      </c>
      <c r="AB2154" s="15">
        <f>Raw_Data!AB2154</f>
        <v>48.3</v>
      </c>
      <c r="AC2154" s="19" t="str">
        <f>IF(Raw_Data!G2154="","Yes","No")</f>
        <v>No</v>
      </c>
      <c r="AD2154" s="19" t="str">
        <f>IF(Raw_Data!L2154="","Yes","No")</f>
        <v>No</v>
      </c>
      <c r="AE2154" s="19" t="str">
        <f>IF(Raw_Data!T2154="","Imputed",IF(Raw_Data!T2154&gt;INDEX(Cleaning_Reference!$F$6:$F$13,MATCH(D2154,Cleaning_Reference!$A$6:$A$13,0)),"Capped","Original"))</f>
        <v>Original</v>
      </c>
      <c r="AF2154" s="21">
        <f t="shared" si="33"/>
        <v>24.86</v>
      </c>
    </row>
    <row r="2155" spans="1:32" ht="15" customHeight="1" x14ac:dyDescent="0.3">
      <c r="A2155" s="20" t="str">
        <f>Raw_Data!A2155</f>
        <v>SF12154</v>
      </c>
      <c r="B2155" s="15" t="str">
        <f>Raw_Data!B2155</f>
        <v>Tamil Nadu</v>
      </c>
      <c r="C2155" s="15" t="str">
        <f>Raw_Data!C2155</f>
        <v>Indore</v>
      </c>
      <c r="D2155" s="15" t="str">
        <f>Raw_Data!D2155</f>
        <v>Rice</v>
      </c>
      <c r="E2155" s="15" t="str">
        <f>Raw_Data!E2155</f>
        <v>Rabi</v>
      </c>
      <c r="F2155" s="15">
        <f>Raw_Data!F2155</f>
        <v>4.43</v>
      </c>
      <c r="G2155" s="18">
        <f>IF(Raw_Data!G2155="",ROUND(AVERAGEIFS(Raw_Data!$G$2:$G$4001,Raw_Data!$E$2:$E$4001,E2155),1),Raw_Data!G2155)</f>
        <v>296.89999999999998</v>
      </c>
      <c r="H2155" s="15">
        <f>Raw_Data!H2155</f>
        <v>23.3</v>
      </c>
      <c r="I2155" s="15">
        <f>Raw_Data!I2155</f>
        <v>59.7</v>
      </c>
      <c r="J2155" s="15">
        <f>Raw_Data!J2155</f>
        <v>5.2</v>
      </c>
      <c r="K2155" s="15">
        <f>Raw_Data!K2155</f>
        <v>6.99</v>
      </c>
      <c r="L2155" s="18">
        <f>IF(Raw_Data!L2155="",ROUND(AVERAGEIFS(Raw_Data!$L$2:$L$4001,Raw_Data!$E$2:$E$4001,E2155),1),Raw_Data!L2155)</f>
        <v>14.4</v>
      </c>
      <c r="M2155" s="15">
        <f>Raw_Data!M2155</f>
        <v>118</v>
      </c>
      <c r="N2155" s="15">
        <f>Raw_Data!N2155</f>
        <v>28.2</v>
      </c>
      <c r="O2155" s="15">
        <f>Raw_Data!O2155</f>
        <v>132.9</v>
      </c>
      <c r="P2155" s="15" t="str">
        <f>Raw_Data!P2155</f>
        <v>Rainfed</v>
      </c>
      <c r="Q2155" s="15">
        <f>Raw_Data!Q2155</f>
        <v>131.5</v>
      </c>
      <c r="R2155" s="15">
        <f>Raw_Data!R2155</f>
        <v>6.79</v>
      </c>
      <c r="S2155" s="15">
        <f>Raw_Data!S2155</f>
        <v>0.93</v>
      </c>
      <c r="T2155" s="18">
        <f>IF(Raw_Data!T2155="",ROUND(AVERAGEIFS(Raw_Data!$T$2:$T$4001,Raw_Data!$E$2:$E$4001,E2155,Raw_Data!$D$2:$D$4001,D2155),2),IF(Raw_Data!T2155&gt;INDEX(Cleaning_Reference!$F$6:$F$13,MATCH(D2155,Cleaning_Reference!$A$6:$A$13,0)),INDEX(Cleaning_Reference!$F$6:$F$13,MATCH(D2155,Cleaning_Reference!$A$6:$A$13,0)),Raw_Data!T2155))</f>
        <v>2.1</v>
      </c>
      <c r="U2155" s="15">
        <f>Raw_Data!U2155</f>
        <v>9.3000000000000007</v>
      </c>
      <c r="V2155" s="15">
        <f>Raw_Data!V2155</f>
        <v>17685</v>
      </c>
      <c r="W2155" s="15">
        <f>Raw_Data!W2155</f>
        <v>333737</v>
      </c>
      <c r="X2155" s="15">
        <f>Raw_Data!X2155</f>
        <v>164470</v>
      </c>
      <c r="Y2155" s="15">
        <f>Raw_Data!Y2155</f>
        <v>-169267</v>
      </c>
      <c r="Z2155" s="15">
        <f>Raw_Data!Z2155</f>
        <v>3950</v>
      </c>
      <c r="AA2155" s="15">
        <f>Raw_Data!AA2155</f>
        <v>2.3540000000000001</v>
      </c>
      <c r="AB2155" s="15">
        <f>Raw_Data!AB2155</f>
        <v>40.4</v>
      </c>
      <c r="AC2155" s="19" t="str">
        <f>IF(Raw_Data!G2155="","Yes","No")</f>
        <v>No</v>
      </c>
      <c r="AD2155" s="19" t="str">
        <f>IF(Raw_Data!L2155="","Yes","No")</f>
        <v>No</v>
      </c>
      <c r="AE2155" s="19" t="str">
        <f>IF(Raw_Data!T2155="","Imputed",IF(Raw_Data!T2155&gt;INDEX(Cleaning_Reference!$F$6:$F$13,MATCH(D2155,Cleaning_Reference!$A$6:$A$13,0)),"Capped","Original"))</f>
        <v>Original</v>
      </c>
      <c r="AF2155" s="21">
        <f t="shared" si="33"/>
        <v>9.3000000000000007</v>
      </c>
    </row>
    <row r="2156" spans="1:32" ht="15" customHeight="1" x14ac:dyDescent="0.3">
      <c r="A2156" s="20" t="str">
        <f>Raw_Data!A2156</f>
        <v>SF12155</v>
      </c>
      <c r="B2156" s="15" t="str">
        <f>Raw_Data!B2156</f>
        <v>Madhya Pradesh</v>
      </c>
      <c r="C2156" s="15" t="str">
        <f>Raw_Data!C2156</f>
        <v>Nalgonda</v>
      </c>
      <c r="D2156" s="15" t="str">
        <f>Raw_Data!D2156</f>
        <v>Cotton</v>
      </c>
      <c r="E2156" s="15" t="str">
        <f>Raw_Data!E2156</f>
        <v>Zaid</v>
      </c>
      <c r="F2156" s="15">
        <f>Raw_Data!F2156</f>
        <v>6</v>
      </c>
      <c r="G2156" s="18">
        <f>IF(Raw_Data!G2156="",ROUND(AVERAGEIFS(Raw_Data!$G$2:$G$4001,Raw_Data!$E$2:$E$4001,E2156),1),Raw_Data!G2156)</f>
        <v>455.9</v>
      </c>
      <c r="H2156" s="15">
        <f>Raw_Data!H2156</f>
        <v>32.4</v>
      </c>
      <c r="I2156" s="15">
        <f>Raw_Data!I2156</f>
        <v>50.7</v>
      </c>
      <c r="J2156" s="15">
        <f>Raw_Data!J2156</f>
        <v>8.9</v>
      </c>
      <c r="K2156" s="15">
        <f>Raw_Data!K2156</f>
        <v>6.53</v>
      </c>
      <c r="L2156" s="18">
        <f>IF(Raw_Data!L2156="",ROUND(AVERAGEIFS(Raw_Data!$L$2:$L$4001,Raw_Data!$E$2:$E$4001,E2156),1),Raw_Data!L2156)</f>
        <v>22.3</v>
      </c>
      <c r="M2156" s="15">
        <f>Raw_Data!M2156</f>
        <v>166.9</v>
      </c>
      <c r="N2156" s="15">
        <f>Raw_Data!N2156</f>
        <v>20.3</v>
      </c>
      <c r="O2156" s="15">
        <f>Raw_Data!O2156</f>
        <v>72.5</v>
      </c>
      <c r="P2156" s="15" t="str">
        <f>Raw_Data!P2156</f>
        <v>Rainfed</v>
      </c>
      <c r="Q2156" s="15">
        <f>Raw_Data!Q2156</f>
        <v>104.9</v>
      </c>
      <c r="R2156" s="15">
        <f>Raw_Data!R2156</f>
        <v>2.93</v>
      </c>
      <c r="S2156" s="15">
        <f>Raw_Data!S2156</f>
        <v>0.66</v>
      </c>
      <c r="T2156" s="18">
        <f>IF(Raw_Data!T2156="",ROUND(AVERAGEIFS(Raw_Data!$T$2:$T$4001,Raw_Data!$E$2:$E$4001,E2156,Raw_Data!$D$2:$D$4001,D2156),2),IF(Raw_Data!T2156&gt;INDEX(Cleaning_Reference!$F$6:$F$13,MATCH(D2156,Cleaning_Reference!$A$6:$A$13,0)),INDEX(Cleaning_Reference!$F$6:$F$13,MATCH(D2156,Cleaning_Reference!$A$6:$A$13,0)),Raw_Data!T2156))</f>
        <v>1.03</v>
      </c>
      <c r="U2156" s="15">
        <f>Raw_Data!U2156</f>
        <v>6.18</v>
      </c>
      <c r="V2156" s="15">
        <f>Raw_Data!V2156</f>
        <v>72973</v>
      </c>
      <c r="W2156" s="15">
        <f>Raw_Data!W2156</f>
        <v>364083</v>
      </c>
      <c r="X2156" s="15">
        <f>Raw_Data!X2156</f>
        <v>450973</v>
      </c>
      <c r="Y2156" s="15">
        <f>Raw_Data!Y2156</f>
        <v>86890</v>
      </c>
      <c r="Z2156" s="15">
        <f>Raw_Data!Z2156</f>
        <v>2478</v>
      </c>
      <c r="AA2156" s="15">
        <f>Raw_Data!AA2156</f>
        <v>2.4940000000000002</v>
      </c>
      <c r="AB2156" s="15">
        <f>Raw_Data!AB2156</f>
        <v>46.6</v>
      </c>
      <c r="AC2156" s="19" t="str">
        <f>IF(Raw_Data!G2156="","Yes","No")</f>
        <v>No</v>
      </c>
      <c r="AD2156" s="19" t="str">
        <f>IF(Raw_Data!L2156="","Yes","No")</f>
        <v>No</v>
      </c>
      <c r="AE2156" s="19" t="str">
        <f>IF(Raw_Data!T2156="","Imputed",IF(Raw_Data!T2156&gt;INDEX(Cleaning_Reference!$F$6:$F$13,MATCH(D2156,Cleaning_Reference!$A$6:$A$13,0)),"Capped","Original"))</f>
        <v>Original</v>
      </c>
      <c r="AF2156" s="21">
        <f t="shared" si="33"/>
        <v>6.18</v>
      </c>
    </row>
    <row r="2157" spans="1:32" ht="15" customHeight="1" x14ac:dyDescent="0.3">
      <c r="A2157" s="20" t="str">
        <f>Raw_Data!A2157</f>
        <v>SF12156</v>
      </c>
      <c r="B2157" s="15" t="str">
        <f>Raw_Data!B2157</f>
        <v>Madhya Pradesh</v>
      </c>
      <c r="C2157" s="15" t="str">
        <f>Raw_Data!C2157</f>
        <v>Nalgonda</v>
      </c>
      <c r="D2157" s="15" t="str">
        <f>Raw_Data!D2157</f>
        <v>Pulses</v>
      </c>
      <c r="E2157" s="15" t="str">
        <f>Raw_Data!E2157</f>
        <v>Rabi</v>
      </c>
      <c r="F2157" s="15">
        <f>Raw_Data!F2157</f>
        <v>12.7</v>
      </c>
      <c r="G2157" s="18">
        <f>IF(Raw_Data!G2157="",ROUND(AVERAGEIFS(Raw_Data!$G$2:$G$4001,Raw_Data!$E$2:$E$4001,E2157),1),Raw_Data!G2157)</f>
        <v>216.6</v>
      </c>
      <c r="H2157" s="15">
        <f>Raw_Data!H2157</f>
        <v>22.9</v>
      </c>
      <c r="I2157" s="15">
        <f>Raw_Data!I2157</f>
        <v>68.3</v>
      </c>
      <c r="J2157" s="15">
        <f>Raw_Data!J2157</f>
        <v>8.9</v>
      </c>
      <c r="K2157" s="15">
        <f>Raw_Data!K2157</f>
        <v>5.51</v>
      </c>
      <c r="L2157" s="18">
        <f>IF(Raw_Data!L2157="",ROUND(AVERAGEIFS(Raw_Data!$L$2:$L$4001,Raw_Data!$E$2:$E$4001,E2157),1),Raw_Data!L2157)</f>
        <v>20.6</v>
      </c>
      <c r="M2157" s="15">
        <f>Raw_Data!M2157</f>
        <v>154.4</v>
      </c>
      <c r="N2157" s="15">
        <f>Raw_Data!N2157</f>
        <v>54.8</v>
      </c>
      <c r="O2157" s="15">
        <f>Raw_Data!O2157</f>
        <v>116.7</v>
      </c>
      <c r="P2157" s="15" t="str">
        <f>Raw_Data!P2157</f>
        <v>Drip</v>
      </c>
      <c r="Q2157" s="15">
        <f>Raw_Data!Q2157</f>
        <v>314.10000000000002</v>
      </c>
      <c r="R2157" s="15">
        <f>Raw_Data!R2157</f>
        <v>5.78</v>
      </c>
      <c r="S2157" s="15">
        <f>Raw_Data!S2157</f>
        <v>0.68</v>
      </c>
      <c r="T2157" s="18">
        <f>IF(Raw_Data!T2157="",ROUND(AVERAGEIFS(Raw_Data!$T$2:$T$4001,Raw_Data!$E$2:$E$4001,E2157,Raw_Data!$D$2:$D$4001,D2157),2),IF(Raw_Data!T2157&gt;INDEX(Cleaning_Reference!$F$6:$F$13,MATCH(D2157,Cleaning_Reference!$A$6:$A$13,0)),INDEX(Cleaning_Reference!$F$6:$F$13,MATCH(D2157,Cleaning_Reference!$A$6:$A$13,0)),Raw_Data!T2157))</f>
        <v>0.3</v>
      </c>
      <c r="U2157" s="15">
        <f>Raw_Data!U2157</f>
        <v>3.81</v>
      </c>
      <c r="V2157" s="15">
        <f>Raw_Data!V2157</f>
        <v>75167</v>
      </c>
      <c r="W2157" s="15">
        <f>Raw_Data!W2157</f>
        <v>1093448</v>
      </c>
      <c r="X2157" s="15">
        <f>Raw_Data!X2157</f>
        <v>286386</v>
      </c>
      <c r="Y2157" s="15">
        <f>Raw_Data!Y2157</f>
        <v>-807062</v>
      </c>
      <c r="Z2157" s="15">
        <f>Raw_Data!Z2157</f>
        <v>3477</v>
      </c>
      <c r="AA2157" s="15">
        <f>Raw_Data!AA2157</f>
        <v>1.0960000000000001</v>
      </c>
      <c r="AB2157" s="15">
        <f>Raw_Data!AB2157</f>
        <v>47.2</v>
      </c>
      <c r="AC2157" s="19" t="str">
        <f>IF(Raw_Data!G2157="","Yes","No")</f>
        <v>No</v>
      </c>
      <c r="AD2157" s="19" t="str">
        <f>IF(Raw_Data!L2157="","Yes","No")</f>
        <v>No</v>
      </c>
      <c r="AE2157" s="19" t="str">
        <f>IF(Raw_Data!T2157="","Imputed",IF(Raw_Data!T2157&gt;INDEX(Cleaning_Reference!$F$6:$F$13,MATCH(D2157,Cleaning_Reference!$A$6:$A$13,0)),"Capped","Original"))</f>
        <v>Original</v>
      </c>
      <c r="AF2157" s="21">
        <f t="shared" si="33"/>
        <v>3.81</v>
      </c>
    </row>
    <row r="2158" spans="1:32" ht="15" customHeight="1" x14ac:dyDescent="0.3">
      <c r="A2158" s="20" t="str">
        <f>Raw_Data!A2158</f>
        <v>SF12157</v>
      </c>
      <c r="B2158" s="15" t="str">
        <f>Raw_Data!B2158</f>
        <v>Telangana</v>
      </c>
      <c r="C2158" s="15" t="str">
        <f>Raw_Data!C2158</f>
        <v>Krishna</v>
      </c>
      <c r="D2158" s="15" t="str">
        <f>Raw_Data!D2158</f>
        <v>Rice</v>
      </c>
      <c r="E2158" s="15" t="str">
        <f>Raw_Data!E2158</f>
        <v>Rabi</v>
      </c>
      <c r="F2158" s="15">
        <f>Raw_Data!F2158</f>
        <v>5.94</v>
      </c>
      <c r="G2158" s="18">
        <f>IF(Raw_Data!G2158="",ROUND(AVERAGEIFS(Raw_Data!$G$2:$G$4001,Raw_Data!$E$2:$E$4001,E2158),1),Raw_Data!G2158)</f>
        <v>517.79999999999995</v>
      </c>
      <c r="H2158" s="15">
        <f>Raw_Data!H2158</f>
        <v>22.8</v>
      </c>
      <c r="I2158" s="15">
        <f>Raw_Data!I2158</f>
        <v>48</v>
      </c>
      <c r="J2158" s="15">
        <f>Raw_Data!J2158</f>
        <v>7.9</v>
      </c>
      <c r="K2158" s="15">
        <f>Raw_Data!K2158</f>
        <v>6.02</v>
      </c>
      <c r="L2158" s="18">
        <f>IF(Raw_Data!L2158="",ROUND(AVERAGEIFS(Raw_Data!$L$2:$L$4001,Raw_Data!$E$2:$E$4001,E2158),1),Raw_Data!L2158)</f>
        <v>32.5</v>
      </c>
      <c r="M2158" s="15">
        <f>Raw_Data!M2158</f>
        <v>57.5</v>
      </c>
      <c r="N2158" s="15">
        <f>Raw_Data!N2158</f>
        <v>23.7</v>
      </c>
      <c r="O2158" s="15">
        <f>Raw_Data!O2158</f>
        <v>74.099999999999994</v>
      </c>
      <c r="P2158" s="15" t="str">
        <f>Raw_Data!P2158</f>
        <v>Drip</v>
      </c>
      <c r="Q2158" s="15">
        <f>Raw_Data!Q2158</f>
        <v>127.2</v>
      </c>
      <c r="R2158" s="15">
        <f>Raw_Data!R2158</f>
        <v>5.73</v>
      </c>
      <c r="S2158" s="15">
        <f>Raw_Data!S2158</f>
        <v>0.74</v>
      </c>
      <c r="T2158" s="18">
        <f>IF(Raw_Data!T2158="",ROUND(AVERAGEIFS(Raw_Data!$T$2:$T$4001,Raw_Data!$E$2:$E$4001,E2158,Raw_Data!$D$2:$D$4001,D2158),2),IF(Raw_Data!T2158&gt;INDEX(Cleaning_Reference!$F$6:$F$13,MATCH(D2158,Cleaning_Reference!$A$6:$A$13,0)),INDEX(Cleaning_Reference!$F$6:$F$13,MATCH(D2158,Cleaning_Reference!$A$6:$A$13,0)),Raw_Data!T2158))</f>
        <v>1.9</v>
      </c>
      <c r="U2158" s="15">
        <f>Raw_Data!U2158</f>
        <v>11.29</v>
      </c>
      <c r="V2158" s="15">
        <f>Raw_Data!V2158</f>
        <v>20945</v>
      </c>
      <c r="W2158" s="15">
        <f>Raw_Data!W2158</f>
        <v>320978</v>
      </c>
      <c r="X2158" s="15">
        <f>Raw_Data!X2158</f>
        <v>236469</v>
      </c>
      <c r="Y2158" s="15">
        <f>Raw_Data!Y2158</f>
        <v>-84509</v>
      </c>
      <c r="Z2158" s="15">
        <f>Raw_Data!Z2158</f>
        <v>7081</v>
      </c>
      <c r="AA2158" s="15">
        <f>Raw_Data!AA2158</f>
        <v>1.5940000000000001</v>
      </c>
      <c r="AB2158" s="15">
        <f>Raw_Data!AB2158</f>
        <v>29.8</v>
      </c>
      <c r="AC2158" s="19" t="str">
        <f>IF(Raw_Data!G2158="","Yes","No")</f>
        <v>No</v>
      </c>
      <c r="AD2158" s="19" t="str">
        <f>IF(Raw_Data!L2158="","Yes","No")</f>
        <v>No</v>
      </c>
      <c r="AE2158" s="19" t="str">
        <f>IF(Raw_Data!T2158="","Imputed",IF(Raw_Data!T2158&gt;INDEX(Cleaning_Reference!$F$6:$F$13,MATCH(D2158,Cleaning_Reference!$A$6:$A$13,0)),"Capped","Original"))</f>
        <v>Original</v>
      </c>
      <c r="AF2158" s="21">
        <f t="shared" si="33"/>
        <v>11.29</v>
      </c>
    </row>
    <row r="2159" spans="1:32" ht="15" customHeight="1" x14ac:dyDescent="0.3">
      <c r="A2159" s="20" t="str">
        <f>Raw_Data!A2159</f>
        <v>SF12158</v>
      </c>
      <c r="B2159" s="15" t="str">
        <f>Raw_Data!B2159</f>
        <v>Maharashtra</v>
      </c>
      <c r="C2159" s="15" t="str">
        <f>Raw_Data!C2159</f>
        <v>Raichur</v>
      </c>
      <c r="D2159" s="15" t="str">
        <f>Raw_Data!D2159</f>
        <v>Cotton</v>
      </c>
      <c r="E2159" s="15" t="str">
        <f>Raw_Data!E2159</f>
        <v>Kharif</v>
      </c>
      <c r="F2159" s="15">
        <f>Raw_Data!F2159</f>
        <v>2.93</v>
      </c>
      <c r="G2159" s="18">
        <f>IF(Raw_Data!G2159="",ROUND(AVERAGEIFS(Raw_Data!$G$2:$G$4001,Raw_Data!$E$2:$E$4001,E2159),1),Raw_Data!G2159)</f>
        <v>809.5</v>
      </c>
      <c r="H2159" s="15">
        <f>Raw_Data!H2159</f>
        <v>30.8</v>
      </c>
      <c r="I2159" s="15">
        <f>Raw_Data!I2159</f>
        <v>70.099999999999994</v>
      </c>
      <c r="J2159" s="15">
        <f>Raw_Data!J2159</f>
        <v>7.2</v>
      </c>
      <c r="K2159" s="15">
        <f>Raw_Data!K2159</f>
        <v>7.28</v>
      </c>
      <c r="L2159" s="18">
        <f>IF(Raw_Data!L2159="",ROUND(AVERAGEIFS(Raw_Data!$L$2:$L$4001,Raw_Data!$E$2:$E$4001,E2159),1),Raw_Data!L2159)</f>
        <v>32</v>
      </c>
      <c r="M2159" s="15">
        <f>Raw_Data!M2159</f>
        <v>82.6</v>
      </c>
      <c r="N2159" s="15">
        <f>Raw_Data!N2159</f>
        <v>25.3</v>
      </c>
      <c r="O2159" s="15">
        <f>Raw_Data!O2159</f>
        <v>119.8</v>
      </c>
      <c r="P2159" s="15" t="str">
        <f>Raw_Data!P2159</f>
        <v>Drip</v>
      </c>
      <c r="Q2159" s="15">
        <f>Raw_Data!Q2159</f>
        <v>295.39999999999998</v>
      </c>
      <c r="R2159" s="15">
        <f>Raw_Data!R2159</f>
        <v>7.2</v>
      </c>
      <c r="S2159" s="15">
        <f>Raw_Data!S2159</f>
        <v>0.84</v>
      </c>
      <c r="T2159" s="18">
        <f>IF(Raw_Data!T2159="",ROUND(AVERAGEIFS(Raw_Data!$T$2:$T$4001,Raw_Data!$E$2:$E$4001,E2159,Raw_Data!$D$2:$D$4001,D2159),2),IF(Raw_Data!T2159&gt;INDEX(Cleaning_Reference!$F$6:$F$13,MATCH(D2159,Cleaning_Reference!$A$6:$A$13,0)),INDEX(Cleaning_Reference!$F$6:$F$13,MATCH(D2159,Cleaning_Reference!$A$6:$A$13,0)),Raw_Data!T2159))</f>
        <v>1.43</v>
      </c>
      <c r="U2159" s="15">
        <f>Raw_Data!U2159</f>
        <v>4.1900000000000004</v>
      </c>
      <c r="V2159" s="15">
        <f>Raw_Data!V2159</f>
        <v>71147</v>
      </c>
      <c r="W2159" s="15">
        <f>Raw_Data!W2159</f>
        <v>225114</v>
      </c>
      <c r="X2159" s="15">
        <f>Raw_Data!X2159</f>
        <v>298106</v>
      </c>
      <c r="Y2159" s="15">
        <f>Raw_Data!Y2159</f>
        <v>72992</v>
      </c>
      <c r="Z2159" s="15">
        <f>Raw_Data!Z2159</f>
        <v>2585</v>
      </c>
      <c r="AA2159" s="15">
        <f>Raw_Data!AA2159</f>
        <v>1.621</v>
      </c>
      <c r="AB2159" s="15">
        <f>Raw_Data!AB2159</f>
        <v>43.6</v>
      </c>
      <c r="AC2159" s="19" t="str">
        <f>IF(Raw_Data!G2159="","Yes","No")</f>
        <v>No</v>
      </c>
      <c r="AD2159" s="19" t="str">
        <f>IF(Raw_Data!L2159="","Yes","No")</f>
        <v>No</v>
      </c>
      <c r="AE2159" s="19" t="str">
        <f>IF(Raw_Data!T2159="","Imputed",IF(Raw_Data!T2159&gt;INDEX(Cleaning_Reference!$F$6:$F$13,MATCH(D2159,Cleaning_Reference!$A$6:$A$13,0)),"Capped","Original"))</f>
        <v>Original</v>
      </c>
      <c r="AF2159" s="21">
        <f t="shared" si="33"/>
        <v>4.1900000000000004</v>
      </c>
    </row>
    <row r="2160" spans="1:32" ht="15" customHeight="1" x14ac:dyDescent="0.3">
      <c r="A2160" s="20" t="str">
        <f>Raw_Data!A2160</f>
        <v>SF12159</v>
      </c>
      <c r="B2160" s="15" t="str">
        <f>Raw_Data!B2160</f>
        <v>Madhya Pradesh</v>
      </c>
      <c r="C2160" s="15" t="str">
        <f>Raw_Data!C2160</f>
        <v>Rajkot</v>
      </c>
      <c r="D2160" s="15" t="str">
        <f>Raw_Data!D2160</f>
        <v>Cotton</v>
      </c>
      <c r="E2160" s="15" t="str">
        <f>Raw_Data!E2160</f>
        <v>Kharif</v>
      </c>
      <c r="F2160" s="15">
        <f>Raw_Data!F2160</f>
        <v>11.17</v>
      </c>
      <c r="G2160" s="18">
        <f>IF(Raw_Data!G2160="",ROUND(AVERAGEIFS(Raw_Data!$G$2:$G$4001,Raw_Data!$E$2:$E$4001,E2160),1),Raw_Data!G2160)</f>
        <v>923.3</v>
      </c>
      <c r="H2160" s="15">
        <f>Raw_Data!H2160</f>
        <v>31.7</v>
      </c>
      <c r="I2160" s="15">
        <f>Raw_Data!I2160</f>
        <v>75.3</v>
      </c>
      <c r="J2160" s="15">
        <f>Raw_Data!J2160</f>
        <v>7.6</v>
      </c>
      <c r="K2160" s="15">
        <f>Raw_Data!K2160</f>
        <v>8.11</v>
      </c>
      <c r="L2160" s="18">
        <f>IF(Raw_Data!L2160="",ROUND(AVERAGEIFS(Raw_Data!$L$2:$L$4001,Raw_Data!$E$2:$E$4001,E2160),1),Raw_Data!L2160)</f>
        <v>25.1</v>
      </c>
      <c r="M2160" s="15">
        <f>Raw_Data!M2160</f>
        <v>98.9</v>
      </c>
      <c r="N2160" s="15">
        <f>Raw_Data!N2160</f>
        <v>80.900000000000006</v>
      </c>
      <c r="O2160" s="15">
        <f>Raw_Data!O2160</f>
        <v>52.2</v>
      </c>
      <c r="P2160" s="15" t="str">
        <f>Raw_Data!P2160</f>
        <v>Rainfed</v>
      </c>
      <c r="Q2160" s="15">
        <f>Raw_Data!Q2160</f>
        <v>199.7</v>
      </c>
      <c r="R2160" s="15">
        <f>Raw_Data!R2160</f>
        <v>5.2</v>
      </c>
      <c r="S2160" s="15">
        <f>Raw_Data!S2160</f>
        <v>0.68</v>
      </c>
      <c r="T2160" s="18">
        <f>IF(Raw_Data!T2160="",ROUND(AVERAGEIFS(Raw_Data!$T$2:$T$4001,Raw_Data!$E$2:$E$4001,E2160,Raw_Data!$D$2:$D$4001,D2160),2),IF(Raw_Data!T2160&gt;INDEX(Cleaning_Reference!$F$6:$F$13,MATCH(D2160,Cleaning_Reference!$A$6:$A$13,0)),INDEX(Cleaning_Reference!$F$6:$F$13,MATCH(D2160,Cleaning_Reference!$A$6:$A$13,0)),Raw_Data!T2160))</f>
        <v>0.3</v>
      </c>
      <c r="U2160" s="15">
        <f>Raw_Data!U2160</f>
        <v>3.35</v>
      </c>
      <c r="V2160" s="15">
        <f>Raw_Data!V2160</f>
        <v>78871</v>
      </c>
      <c r="W2160" s="15">
        <f>Raw_Data!W2160</f>
        <v>664524</v>
      </c>
      <c r="X2160" s="15">
        <f>Raw_Data!X2160</f>
        <v>264218</v>
      </c>
      <c r="Y2160" s="15">
        <f>Raw_Data!Y2160</f>
        <v>-400306</v>
      </c>
      <c r="Z2160" s="15">
        <f>Raw_Data!Z2160</f>
        <v>5133</v>
      </c>
      <c r="AA2160" s="15">
        <f>Raw_Data!AA2160</f>
        <v>0.65300000000000002</v>
      </c>
      <c r="AB2160" s="15">
        <f>Raw_Data!AB2160</f>
        <v>50.5</v>
      </c>
      <c r="AC2160" s="19" t="str">
        <f>IF(Raw_Data!G2160="","Yes","No")</f>
        <v>No</v>
      </c>
      <c r="AD2160" s="19" t="str">
        <f>IF(Raw_Data!L2160="","Yes","No")</f>
        <v>No</v>
      </c>
      <c r="AE2160" s="19" t="str">
        <f>IF(Raw_Data!T2160="","Imputed",IF(Raw_Data!T2160&gt;INDEX(Cleaning_Reference!$F$6:$F$13,MATCH(D2160,Cleaning_Reference!$A$6:$A$13,0)),"Capped","Original"))</f>
        <v>Original</v>
      </c>
      <c r="AF2160" s="21">
        <f t="shared" si="33"/>
        <v>3.35</v>
      </c>
    </row>
    <row r="2161" spans="1:32" ht="15" customHeight="1" x14ac:dyDescent="0.3">
      <c r="A2161" s="20" t="str">
        <f>Raw_Data!A2161</f>
        <v>SF12160</v>
      </c>
      <c r="B2161" s="15" t="str">
        <f>Raw_Data!B2161</f>
        <v>Gujarat</v>
      </c>
      <c r="C2161" s="15" t="str">
        <f>Raw_Data!C2161</f>
        <v>Guntur</v>
      </c>
      <c r="D2161" s="15" t="str">
        <f>Raw_Data!D2161</f>
        <v>Cotton</v>
      </c>
      <c r="E2161" s="15" t="str">
        <f>Raw_Data!E2161</f>
        <v>Kharif</v>
      </c>
      <c r="F2161" s="15">
        <f>Raw_Data!F2161</f>
        <v>6.09</v>
      </c>
      <c r="G2161" s="18">
        <f>IF(Raw_Data!G2161="",ROUND(AVERAGEIFS(Raw_Data!$G$2:$G$4001,Raw_Data!$E$2:$E$4001,E2161),1),Raw_Data!G2161)</f>
        <v>1095.9000000000001</v>
      </c>
      <c r="H2161" s="15">
        <f>Raw_Data!H2161</f>
        <v>26</v>
      </c>
      <c r="I2161" s="15">
        <f>Raw_Data!I2161</f>
        <v>79.8</v>
      </c>
      <c r="J2161" s="15">
        <f>Raw_Data!J2161</f>
        <v>6.6</v>
      </c>
      <c r="K2161" s="15">
        <f>Raw_Data!K2161</f>
        <v>5.94</v>
      </c>
      <c r="L2161" s="18">
        <f>IF(Raw_Data!L2161="",ROUND(AVERAGEIFS(Raw_Data!$L$2:$L$4001,Raw_Data!$E$2:$E$4001,E2161),1),Raw_Data!L2161)</f>
        <v>33.799999999999997</v>
      </c>
      <c r="M2161" s="15">
        <f>Raw_Data!M2161</f>
        <v>86.7</v>
      </c>
      <c r="N2161" s="15">
        <f>Raw_Data!N2161</f>
        <v>78.099999999999994</v>
      </c>
      <c r="O2161" s="15">
        <f>Raw_Data!O2161</f>
        <v>104.5</v>
      </c>
      <c r="P2161" s="15" t="str">
        <f>Raw_Data!P2161</f>
        <v>Drip</v>
      </c>
      <c r="Q2161" s="15">
        <f>Raw_Data!Q2161</f>
        <v>267.8</v>
      </c>
      <c r="R2161" s="15">
        <f>Raw_Data!R2161</f>
        <v>8.5399999999999991</v>
      </c>
      <c r="S2161" s="15">
        <f>Raw_Data!S2161</f>
        <v>0.89</v>
      </c>
      <c r="T2161" s="18">
        <f>IF(Raw_Data!T2161="",ROUND(AVERAGEIFS(Raw_Data!$T$2:$T$4001,Raw_Data!$E$2:$E$4001,E2161,Raw_Data!$D$2:$D$4001,D2161),2),IF(Raw_Data!T2161&gt;INDEX(Cleaning_Reference!$F$6:$F$13,MATCH(D2161,Cleaning_Reference!$A$6:$A$13,0)),INDEX(Cleaning_Reference!$F$6:$F$13,MATCH(D2161,Cleaning_Reference!$A$6:$A$13,0)),Raw_Data!T2161))</f>
        <v>0.75</v>
      </c>
      <c r="U2161" s="15">
        <f>Raw_Data!U2161</f>
        <v>4.57</v>
      </c>
      <c r="V2161" s="15">
        <f>Raw_Data!V2161</f>
        <v>65235</v>
      </c>
      <c r="W2161" s="15">
        <f>Raw_Data!W2161</f>
        <v>449847</v>
      </c>
      <c r="X2161" s="15">
        <f>Raw_Data!X2161</f>
        <v>298124</v>
      </c>
      <c r="Y2161" s="15">
        <f>Raw_Data!Y2161</f>
        <v>-151723</v>
      </c>
      <c r="Z2161" s="15">
        <f>Raw_Data!Z2161</f>
        <v>3796</v>
      </c>
      <c r="AA2161" s="15">
        <f>Raw_Data!AA2161</f>
        <v>1.204</v>
      </c>
      <c r="AB2161" s="15">
        <f>Raw_Data!AB2161</f>
        <v>38.6</v>
      </c>
      <c r="AC2161" s="19" t="str">
        <f>IF(Raw_Data!G2161="","Yes","No")</f>
        <v>No</v>
      </c>
      <c r="AD2161" s="19" t="str">
        <f>IF(Raw_Data!L2161="","Yes","No")</f>
        <v>No</v>
      </c>
      <c r="AE2161" s="19" t="str">
        <f>IF(Raw_Data!T2161="","Imputed",IF(Raw_Data!T2161&gt;INDEX(Cleaning_Reference!$F$6:$F$13,MATCH(D2161,Cleaning_Reference!$A$6:$A$13,0)),"Capped","Original"))</f>
        <v>Original</v>
      </c>
      <c r="AF2161" s="21">
        <f t="shared" si="33"/>
        <v>4.57</v>
      </c>
    </row>
    <row r="2162" spans="1:32" ht="15" customHeight="1" x14ac:dyDescent="0.3">
      <c r="A2162" s="20" t="str">
        <f>Raw_Data!A2162</f>
        <v>SF12161</v>
      </c>
      <c r="B2162" s="15" t="str">
        <f>Raw_Data!B2162</f>
        <v>Karnataka</v>
      </c>
      <c r="C2162" s="15" t="str">
        <f>Raw_Data!C2162</f>
        <v>Rajkot</v>
      </c>
      <c r="D2162" s="15" t="str">
        <f>Raw_Data!D2162</f>
        <v>Maize</v>
      </c>
      <c r="E2162" s="15" t="str">
        <f>Raw_Data!E2162</f>
        <v>Rabi</v>
      </c>
      <c r="F2162" s="15">
        <f>Raw_Data!F2162</f>
        <v>7.56</v>
      </c>
      <c r="G2162" s="18">
        <f>IF(Raw_Data!G2162="",ROUND(AVERAGEIFS(Raw_Data!$G$2:$G$4001,Raw_Data!$E$2:$E$4001,E2162),1),Raw_Data!G2162)</f>
        <v>661.6</v>
      </c>
      <c r="H2162" s="15">
        <f>Raw_Data!H2162</f>
        <v>24.1</v>
      </c>
      <c r="I2162" s="15">
        <f>Raw_Data!I2162</f>
        <v>59</v>
      </c>
      <c r="J2162" s="15">
        <f>Raw_Data!J2162</f>
        <v>8.5</v>
      </c>
      <c r="K2162" s="15">
        <f>Raw_Data!K2162</f>
        <v>5.85</v>
      </c>
      <c r="L2162" s="18">
        <f>IF(Raw_Data!L2162="",ROUND(AVERAGEIFS(Raw_Data!$L$2:$L$4001,Raw_Data!$E$2:$E$4001,E2162),1),Raw_Data!L2162)</f>
        <v>14.5</v>
      </c>
      <c r="M2162" s="15">
        <f>Raw_Data!M2162</f>
        <v>114.4</v>
      </c>
      <c r="N2162" s="15">
        <f>Raw_Data!N2162</f>
        <v>33.700000000000003</v>
      </c>
      <c r="O2162" s="15">
        <f>Raw_Data!O2162</f>
        <v>121.9</v>
      </c>
      <c r="P2162" s="15" t="str">
        <f>Raw_Data!P2162</f>
        <v>Flood</v>
      </c>
      <c r="Q2162" s="15">
        <f>Raw_Data!Q2162</f>
        <v>213.2</v>
      </c>
      <c r="R2162" s="15">
        <f>Raw_Data!R2162</f>
        <v>10.57</v>
      </c>
      <c r="S2162" s="15">
        <f>Raw_Data!S2162</f>
        <v>0.74</v>
      </c>
      <c r="T2162" s="18">
        <f>IF(Raw_Data!T2162="",ROUND(AVERAGEIFS(Raw_Data!$T$2:$T$4001,Raw_Data!$E$2:$E$4001,E2162,Raw_Data!$D$2:$D$4001,D2162),2),IF(Raw_Data!T2162&gt;INDEX(Cleaning_Reference!$F$6:$F$13,MATCH(D2162,Cleaning_Reference!$A$6:$A$13,0)),INDEX(Cleaning_Reference!$F$6:$F$13,MATCH(D2162,Cleaning_Reference!$A$6:$A$13,0)),Raw_Data!T2162))</f>
        <v>1.84</v>
      </c>
      <c r="U2162" s="15">
        <f>Raw_Data!U2162</f>
        <v>13.91</v>
      </c>
      <c r="V2162" s="15">
        <f>Raw_Data!V2162</f>
        <v>18855</v>
      </c>
      <c r="W2162" s="15">
        <f>Raw_Data!W2162</f>
        <v>607503</v>
      </c>
      <c r="X2162" s="15">
        <f>Raw_Data!X2162</f>
        <v>262273</v>
      </c>
      <c r="Y2162" s="15">
        <f>Raw_Data!Y2162</f>
        <v>-345230</v>
      </c>
      <c r="Z2162" s="15">
        <f>Raw_Data!Z2162</f>
        <v>5540</v>
      </c>
      <c r="AA2162" s="15">
        <f>Raw_Data!AA2162</f>
        <v>2.5110000000000001</v>
      </c>
      <c r="AB2162" s="15">
        <f>Raw_Data!AB2162</f>
        <v>28.2</v>
      </c>
      <c r="AC2162" s="19" t="str">
        <f>IF(Raw_Data!G2162="","Yes","No")</f>
        <v>No</v>
      </c>
      <c r="AD2162" s="19" t="str">
        <f>IF(Raw_Data!L2162="","Yes","No")</f>
        <v>No</v>
      </c>
      <c r="AE2162" s="19" t="str">
        <f>IF(Raw_Data!T2162="","Imputed",IF(Raw_Data!T2162&gt;INDEX(Cleaning_Reference!$F$6:$F$13,MATCH(D2162,Cleaning_Reference!$A$6:$A$13,0)),"Capped","Original"))</f>
        <v>Original</v>
      </c>
      <c r="AF2162" s="21">
        <f t="shared" si="33"/>
        <v>13.91</v>
      </c>
    </row>
    <row r="2163" spans="1:32" ht="15" customHeight="1" x14ac:dyDescent="0.3">
      <c r="A2163" s="20" t="str">
        <f>Raw_Data!A2163</f>
        <v>SF12162</v>
      </c>
      <c r="B2163" s="15" t="str">
        <f>Raw_Data!B2163</f>
        <v>Maharashtra</v>
      </c>
      <c r="C2163" s="15" t="str">
        <f>Raw_Data!C2163</f>
        <v>Warangal</v>
      </c>
      <c r="D2163" s="15" t="str">
        <f>Raw_Data!D2163</f>
        <v>Groundnut</v>
      </c>
      <c r="E2163" s="15" t="str">
        <f>Raw_Data!E2163</f>
        <v>Rabi</v>
      </c>
      <c r="F2163" s="15">
        <f>Raw_Data!F2163</f>
        <v>1.57</v>
      </c>
      <c r="G2163" s="18">
        <f>IF(Raw_Data!G2163="",ROUND(AVERAGEIFS(Raw_Data!$G$2:$G$4001,Raw_Data!$E$2:$E$4001,E2163),1),Raw_Data!G2163)</f>
        <v>433</v>
      </c>
      <c r="H2163" s="15">
        <f>Raw_Data!H2163</f>
        <v>21.1</v>
      </c>
      <c r="I2163" s="15">
        <f>Raw_Data!I2163</f>
        <v>45.4</v>
      </c>
      <c r="J2163" s="15">
        <f>Raw_Data!J2163</f>
        <v>5</v>
      </c>
      <c r="K2163" s="15">
        <f>Raw_Data!K2163</f>
        <v>6.8</v>
      </c>
      <c r="L2163" s="18">
        <f>IF(Raw_Data!L2163="",ROUND(AVERAGEIFS(Raw_Data!$L$2:$L$4001,Raw_Data!$E$2:$E$4001,E2163),1),Raw_Data!L2163)</f>
        <v>24.6</v>
      </c>
      <c r="M2163" s="15">
        <f>Raw_Data!M2163</f>
        <v>197.7</v>
      </c>
      <c r="N2163" s="15">
        <f>Raw_Data!N2163</f>
        <v>71.2</v>
      </c>
      <c r="O2163" s="15">
        <f>Raw_Data!O2163</f>
        <v>158.19999999999999</v>
      </c>
      <c r="P2163" s="15" t="str">
        <f>Raw_Data!P2163</f>
        <v>Drip</v>
      </c>
      <c r="Q2163" s="15">
        <f>Raw_Data!Q2163</f>
        <v>87.1</v>
      </c>
      <c r="R2163" s="15">
        <f>Raw_Data!R2163</f>
        <v>2.57</v>
      </c>
      <c r="S2163" s="15">
        <f>Raw_Data!S2163</f>
        <v>0.65</v>
      </c>
      <c r="T2163" s="18">
        <f>IF(Raw_Data!T2163="",ROUND(AVERAGEIFS(Raw_Data!$T$2:$T$4001,Raw_Data!$E$2:$E$4001,E2163,Raw_Data!$D$2:$D$4001,D2163),2),IF(Raw_Data!T2163&gt;INDEX(Cleaning_Reference!$F$6:$F$13,MATCH(D2163,Cleaning_Reference!$A$6:$A$13,0)),INDEX(Cleaning_Reference!$F$6:$F$13,MATCH(D2163,Cleaning_Reference!$A$6:$A$13,0)),Raw_Data!T2163))</f>
        <v>2.74</v>
      </c>
      <c r="U2163" s="15">
        <f>Raw_Data!U2163</f>
        <v>4.3</v>
      </c>
      <c r="V2163" s="15">
        <f>Raw_Data!V2163</f>
        <v>58079</v>
      </c>
      <c r="W2163" s="15">
        <f>Raw_Data!W2163</f>
        <v>97559</v>
      </c>
      <c r="X2163" s="15">
        <f>Raw_Data!X2163</f>
        <v>249740</v>
      </c>
      <c r="Y2163" s="15">
        <f>Raw_Data!Y2163</f>
        <v>152181</v>
      </c>
      <c r="Z2163" s="15">
        <f>Raw_Data!Z2163</f>
        <v>648</v>
      </c>
      <c r="AA2163" s="15">
        <f>Raw_Data!AA2163</f>
        <v>6.6360000000000001</v>
      </c>
      <c r="AB2163" s="15">
        <f>Raw_Data!AB2163</f>
        <v>49.1</v>
      </c>
      <c r="AC2163" s="19" t="str">
        <f>IF(Raw_Data!G2163="","Yes","No")</f>
        <v>No</v>
      </c>
      <c r="AD2163" s="19" t="str">
        <f>IF(Raw_Data!L2163="","Yes","No")</f>
        <v>No</v>
      </c>
      <c r="AE2163" s="19" t="str">
        <f>IF(Raw_Data!T2163="","Imputed",IF(Raw_Data!T2163&gt;INDEX(Cleaning_Reference!$F$6:$F$13,MATCH(D2163,Cleaning_Reference!$A$6:$A$13,0)),"Capped","Original"))</f>
        <v>Original</v>
      </c>
      <c r="AF2163" s="21">
        <f t="shared" si="33"/>
        <v>4.3</v>
      </c>
    </row>
    <row r="2164" spans="1:32" ht="15" customHeight="1" x14ac:dyDescent="0.3">
      <c r="A2164" s="20" t="str">
        <f>Raw_Data!A2164</f>
        <v>SF12163</v>
      </c>
      <c r="B2164" s="15" t="str">
        <f>Raw_Data!B2164</f>
        <v>Andhra Pradesh</v>
      </c>
      <c r="C2164" s="15" t="str">
        <f>Raw_Data!C2164</f>
        <v>Raichur</v>
      </c>
      <c r="D2164" s="15" t="str">
        <f>Raw_Data!D2164</f>
        <v>Pulses</v>
      </c>
      <c r="E2164" s="15" t="str">
        <f>Raw_Data!E2164</f>
        <v>Zaid</v>
      </c>
      <c r="F2164" s="15">
        <f>Raw_Data!F2164</f>
        <v>8.74</v>
      </c>
      <c r="G2164" s="18">
        <f>IF(Raw_Data!G2164="",ROUND(AVERAGEIFS(Raw_Data!$G$2:$G$4001,Raw_Data!$E$2:$E$4001,E2164),1),Raw_Data!G2164)</f>
        <v>364.9</v>
      </c>
      <c r="H2164" s="15">
        <f>Raw_Data!H2164</f>
        <v>28.3</v>
      </c>
      <c r="I2164" s="15">
        <f>Raw_Data!I2164</f>
        <v>50.9</v>
      </c>
      <c r="J2164" s="15">
        <f>Raw_Data!J2164</f>
        <v>8.1</v>
      </c>
      <c r="K2164" s="15">
        <f>Raw_Data!K2164</f>
        <v>5.71</v>
      </c>
      <c r="L2164" s="18">
        <f>IF(Raw_Data!L2164="",ROUND(AVERAGEIFS(Raw_Data!$L$2:$L$4001,Raw_Data!$E$2:$E$4001,E2164),1),Raw_Data!L2164)</f>
        <v>13.8</v>
      </c>
      <c r="M2164" s="15">
        <f>Raw_Data!M2164</f>
        <v>160.4</v>
      </c>
      <c r="N2164" s="15">
        <f>Raw_Data!N2164</f>
        <v>71.400000000000006</v>
      </c>
      <c r="O2164" s="15">
        <f>Raw_Data!O2164</f>
        <v>45.8</v>
      </c>
      <c r="P2164" s="15" t="str">
        <f>Raw_Data!P2164</f>
        <v>Flood</v>
      </c>
      <c r="Q2164" s="15">
        <f>Raw_Data!Q2164</f>
        <v>151.30000000000001</v>
      </c>
      <c r="R2164" s="15">
        <f>Raw_Data!R2164</f>
        <v>3.89</v>
      </c>
      <c r="S2164" s="15">
        <f>Raw_Data!S2164</f>
        <v>0.85</v>
      </c>
      <c r="T2164" s="18">
        <f>IF(Raw_Data!T2164="",ROUND(AVERAGEIFS(Raw_Data!$T$2:$T$4001,Raw_Data!$E$2:$E$4001,E2164,Raw_Data!$D$2:$D$4001,D2164),2),IF(Raw_Data!T2164&gt;INDEX(Cleaning_Reference!$F$6:$F$13,MATCH(D2164,Cleaning_Reference!$A$6:$A$13,0)),INDEX(Cleaning_Reference!$F$6:$F$13,MATCH(D2164,Cleaning_Reference!$A$6:$A$13,0)),Raw_Data!T2164))</f>
        <v>0.32</v>
      </c>
      <c r="U2164" s="15">
        <f>Raw_Data!U2164</f>
        <v>2.8</v>
      </c>
      <c r="V2164" s="15">
        <f>Raw_Data!V2164</f>
        <v>78302</v>
      </c>
      <c r="W2164" s="15">
        <f>Raw_Data!W2164</f>
        <v>632459</v>
      </c>
      <c r="X2164" s="15">
        <f>Raw_Data!X2164</f>
        <v>219246</v>
      </c>
      <c r="Y2164" s="15">
        <f>Raw_Data!Y2164</f>
        <v>-413213</v>
      </c>
      <c r="Z2164" s="15">
        <f>Raw_Data!Z2164</f>
        <v>4246</v>
      </c>
      <c r="AA2164" s="15">
        <f>Raw_Data!AA2164</f>
        <v>0.65900000000000003</v>
      </c>
      <c r="AB2164" s="15">
        <f>Raw_Data!AB2164</f>
        <v>35.6</v>
      </c>
      <c r="AC2164" s="19" t="str">
        <f>IF(Raw_Data!G2164="","Yes","No")</f>
        <v>No</v>
      </c>
      <c r="AD2164" s="19" t="str">
        <f>IF(Raw_Data!L2164="","Yes","No")</f>
        <v>No</v>
      </c>
      <c r="AE2164" s="19" t="str">
        <f>IF(Raw_Data!T2164="","Imputed",IF(Raw_Data!T2164&gt;INDEX(Cleaning_Reference!$F$6:$F$13,MATCH(D2164,Cleaning_Reference!$A$6:$A$13,0)),"Capped","Original"))</f>
        <v>Original</v>
      </c>
      <c r="AF2164" s="21">
        <f t="shared" si="33"/>
        <v>2.8</v>
      </c>
    </row>
    <row r="2165" spans="1:32" ht="15" customHeight="1" x14ac:dyDescent="0.3">
      <c r="A2165" s="20" t="str">
        <f>Raw_Data!A2165</f>
        <v>SF12164</v>
      </c>
      <c r="B2165" s="15" t="str">
        <f>Raw_Data!B2165</f>
        <v>Telangana</v>
      </c>
      <c r="C2165" s="15" t="str">
        <f>Raw_Data!C2165</f>
        <v>Warangal</v>
      </c>
      <c r="D2165" s="15" t="str">
        <f>Raw_Data!D2165</f>
        <v>Rice</v>
      </c>
      <c r="E2165" s="15" t="str">
        <f>Raw_Data!E2165</f>
        <v>Kharif</v>
      </c>
      <c r="F2165" s="15">
        <f>Raw_Data!F2165</f>
        <v>5.91</v>
      </c>
      <c r="G2165" s="18">
        <f>IF(Raw_Data!G2165="",ROUND(AVERAGEIFS(Raw_Data!$G$2:$G$4001,Raw_Data!$E$2:$E$4001,E2165),1),Raw_Data!G2165)</f>
        <v>814.5</v>
      </c>
      <c r="H2165" s="15">
        <f>Raw_Data!H2165</f>
        <v>32.299999999999997</v>
      </c>
      <c r="I2165" s="15">
        <f>Raw_Data!I2165</f>
        <v>73</v>
      </c>
      <c r="J2165" s="15">
        <f>Raw_Data!J2165</f>
        <v>5.2</v>
      </c>
      <c r="K2165" s="15">
        <f>Raw_Data!K2165</f>
        <v>5.72</v>
      </c>
      <c r="L2165" s="18">
        <f>IF(Raw_Data!L2165="",ROUND(AVERAGEIFS(Raw_Data!$L$2:$L$4001,Raw_Data!$E$2:$E$4001,E2165),1),Raw_Data!L2165)</f>
        <v>29.8</v>
      </c>
      <c r="M2165" s="15">
        <f>Raw_Data!M2165</f>
        <v>80.7</v>
      </c>
      <c r="N2165" s="15">
        <f>Raw_Data!N2165</f>
        <v>51.6</v>
      </c>
      <c r="O2165" s="15">
        <f>Raw_Data!O2165</f>
        <v>79.599999999999994</v>
      </c>
      <c r="P2165" s="15" t="str">
        <f>Raw_Data!P2165</f>
        <v>Flood</v>
      </c>
      <c r="Q2165" s="15">
        <f>Raw_Data!Q2165</f>
        <v>218</v>
      </c>
      <c r="R2165" s="15">
        <f>Raw_Data!R2165</f>
        <v>4.4400000000000004</v>
      </c>
      <c r="S2165" s="15">
        <f>Raw_Data!S2165</f>
        <v>0.8</v>
      </c>
      <c r="T2165" s="18">
        <f>IF(Raw_Data!T2165="",ROUND(AVERAGEIFS(Raw_Data!$T$2:$T$4001,Raw_Data!$E$2:$E$4001,E2165,Raw_Data!$D$2:$D$4001,D2165),2),IF(Raw_Data!T2165&gt;INDEX(Cleaning_Reference!$F$6:$F$13,MATCH(D2165,Cleaning_Reference!$A$6:$A$13,0)),INDEX(Cleaning_Reference!$F$6:$F$13,MATCH(D2165,Cleaning_Reference!$A$6:$A$13,0)),Raw_Data!T2165))</f>
        <v>1.04</v>
      </c>
      <c r="U2165" s="15">
        <f>Raw_Data!U2165</f>
        <v>6.15</v>
      </c>
      <c r="V2165" s="15">
        <f>Raw_Data!V2165</f>
        <v>20307</v>
      </c>
      <c r="W2165" s="15">
        <f>Raw_Data!W2165</f>
        <v>437326</v>
      </c>
      <c r="X2165" s="15">
        <f>Raw_Data!X2165</f>
        <v>124888</v>
      </c>
      <c r="Y2165" s="15">
        <f>Raw_Data!Y2165</f>
        <v>-312438</v>
      </c>
      <c r="Z2165" s="15">
        <f>Raw_Data!Z2165</f>
        <v>10913</v>
      </c>
      <c r="AA2165" s="15">
        <f>Raw_Data!AA2165</f>
        <v>0.56399999999999995</v>
      </c>
      <c r="AB2165" s="15">
        <f>Raw_Data!AB2165</f>
        <v>50.2</v>
      </c>
      <c r="AC2165" s="19" t="str">
        <f>IF(Raw_Data!G2165="","Yes","No")</f>
        <v>No</v>
      </c>
      <c r="AD2165" s="19" t="str">
        <f>IF(Raw_Data!L2165="","Yes","No")</f>
        <v>No</v>
      </c>
      <c r="AE2165" s="19" t="str">
        <f>IF(Raw_Data!T2165="","Imputed",IF(Raw_Data!T2165&gt;INDEX(Cleaning_Reference!$F$6:$F$13,MATCH(D2165,Cleaning_Reference!$A$6:$A$13,0)),"Capped","Original"))</f>
        <v>Original</v>
      </c>
      <c r="AF2165" s="21">
        <f t="shared" si="33"/>
        <v>6.15</v>
      </c>
    </row>
    <row r="2166" spans="1:32" ht="15" customHeight="1" x14ac:dyDescent="0.3">
      <c r="A2166" s="20" t="str">
        <f>Raw_Data!A2166</f>
        <v>SF12165</v>
      </c>
      <c r="B2166" s="15" t="str">
        <f>Raw_Data!B2166</f>
        <v>Maharashtra</v>
      </c>
      <c r="C2166" s="15" t="str">
        <f>Raw_Data!C2166</f>
        <v>Erode</v>
      </c>
      <c r="D2166" s="15" t="str">
        <f>Raw_Data!D2166</f>
        <v>Cotton</v>
      </c>
      <c r="E2166" s="15" t="str">
        <f>Raw_Data!E2166</f>
        <v>Zaid</v>
      </c>
      <c r="F2166" s="15">
        <f>Raw_Data!F2166</f>
        <v>3.48</v>
      </c>
      <c r="G2166" s="18">
        <f>IF(Raw_Data!G2166="",ROUND(AVERAGEIFS(Raw_Data!$G$2:$G$4001,Raw_Data!$E$2:$E$4001,E2166),1),Raw_Data!G2166)</f>
        <v>340.4</v>
      </c>
      <c r="H2166" s="15">
        <f>Raw_Data!H2166</f>
        <v>34.700000000000003</v>
      </c>
      <c r="I2166" s="15">
        <f>Raw_Data!I2166</f>
        <v>61.8</v>
      </c>
      <c r="J2166" s="15">
        <f>Raw_Data!J2166</f>
        <v>7.4</v>
      </c>
      <c r="K2166" s="15">
        <f>Raw_Data!K2166</f>
        <v>7.19</v>
      </c>
      <c r="L2166" s="18">
        <f>IF(Raw_Data!L2166="",ROUND(AVERAGEIFS(Raw_Data!$L$2:$L$4001,Raw_Data!$E$2:$E$4001,E2166),1),Raw_Data!L2166)</f>
        <v>21.9</v>
      </c>
      <c r="M2166" s="15">
        <f>Raw_Data!M2166</f>
        <v>129.1</v>
      </c>
      <c r="N2166" s="15">
        <f>Raw_Data!N2166</f>
        <v>65.400000000000006</v>
      </c>
      <c r="O2166" s="15">
        <f>Raw_Data!O2166</f>
        <v>75.2</v>
      </c>
      <c r="P2166" s="15" t="str">
        <f>Raw_Data!P2166</f>
        <v>Sprinkler</v>
      </c>
      <c r="Q2166" s="15">
        <f>Raw_Data!Q2166</f>
        <v>236</v>
      </c>
      <c r="R2166" s="15">
        <f>Raw_Data!R2166</f>
        <v>5.56</v>
      </c>
      <c r="S2166" s="15">
        <f>Raw_Data!S2166</f>
        <v>0.73</v>
      </c>
      <c r="T2166" s="18">
        <f>IF(Raw_Data!T2166="",ROUND(AVERAGEIFS(Raw_Data!$T$2:$T$4001,Raw_Data!$E$2:$E$4001,E2166,Raw_Data!$D$2:$D$4001,D2166),2),IF(Raw_Data!T2166&gt;INDEX(Cleaning_Reference!$F$6:$F$13,MATCH(D2166,Cleaning_Reference!$A$6:$A$13,0)),INDEX(Cleaning_Reference!$F$6:$F$13,MATCH(D2166,Cleaning_Reference!$A$6:$A$13,0)),Raw_Data!T2166))</f>
        <v>0.81</v>
      </c>
      <c r="U2166" s="15">
        <f>Raw_Data!U2166</f>
        <v>2.82</v>
      </c>
      <c r="V2166" s="15">
        <f>Raw_Data!V2166</f>
        <v>61284</v>
      </c>
      <c r="W2166" s="15">
        <f>Raw_Data!W2166</f>
        <v>238012</v>
      </c>
      <c r="X2166" s="15">
        <f>Raw_Data!X2166</f>
        <v>172821</v>
      </c>
      <c r="Y2166" s="15">
        <f>Raw_Data!Y2166</f>
        <v>-65191</v>
      </c>
      <c r="Z2166" s="15">
        <f>Raw_Data!Z2166</f>
        <v>2535</v>
      </c>
      <c r="AA2166" s="15">
        <f>Raw_Data!AA2166</f>
        <v>1.1120000000000001</v>
      </c>
      <c r="AB2166" s="15">
        <f>Raw_Data!AB2166</f>
        <v>31.5</v>
      </c>
      <c r="AC2166" s="19" t="str">
        <f>IF(Raw_Data!G2166="","Yes","No")</f>
        <v>No</v>
      </c>
      <c r="AD2166" s="19" t="str">
        <f>IF(Raw_Data!L2166="","Yes","No")</f>
        <v>No</v>
      </c>
      <c r="AE2166" s="19" t="str">
        <f>IF(Raw_Data!T2166="","Imputed",IF(Raw_Data!T2166&gt;INDEX(Cleaning_Reference!$F$6:$F$13,MATCH(D2166,Cleaning_Reference!$A$6:$A$13,0)),"Capped","Original"))</f>
        <v>Original</v>
      </c>
      <c r="AF2166" s="21">
        <f t="shared" si="33"/>
        <v>2.82</v>
      </c>
    </row>
    <row r="2167" spans="1:32" ht="15" customHeight="1" x14ac:dyDescent="0.3">
      <c r="A2167" s="20" t="str">
        <f>Raw_Data!A2167</f>
        <v>SF12166</v>
      </c>
      <c r="B2167" s="15" t="str">
        <f>Raw_Data!B2167</f>
        <v>Karnataka</v>
      </c>
      <c r="C2167" s="15" t="str">
        <f>Raw_Data!C2167</f>
        <v>Erode</v>
      </c>
      <c r="D2167" s="15" t="str">
        <f>Raw_Data!D2167</f>
        <v>Maize</v>
      </c>
      <c r="E2167" s="15" t="str">
        <f>Raw_Data!E2167</f>
        <v>Kharif</v>
      </c>
      <c r="F2167" s="15">
        <f>Raw_Data!F2167</f>
        <v>6.6</v>
      </c>
      <c r="G2167" s="18">
        <f>IF(Raw_Data!G2167="",ROUND(AVERAGEIFS(Raw_Data!$G$2:$G$4001,Raw_Data!$E$2:$E$4001,E2167),1),Raw_Data!G2167)</f>
        <v>608.79999999999995</v>
      </c>
      <c r="H2167" s="15">
        <f>Raw_Data!H2167</f>
        <v>30.2</v>
      </c>
      <c r="I2167" s="15">
        <f>Raw_Data!I2167</f>
        <v>74.599999999999994</v>
      </c>
      <c r="J2167" s="15">
        <f>Raw_Data!J2167</f>
        <v>6.1</v>
      </c>
      <c r="K2167" s="15">
        <f>Raw_Data!K2167</f>
        <v>7.07</v>
      </c>
      <c r="L2167" s="18">
        <f>IF(Raw_Data!L2167="",ROUND(AVERAGEIFS(Raw_Data!$L$2:$L$4001,Raw_Data!$E$2:$E$4001,E2167),1),Raw_Data!L2167)</f>
        <v>33.700000000000003</v>
      </c>
      <c r="M2167" s="15">
        <f>Raw_Data!M2167</f>
        <v>137.9</v>
      </c>
      <c r="N2167" s="15">
        <f>Raw_Data!N2167</f>
        <v>44.8</v>
      </c>
      <c r="O2167" s="15">
        <f>Raw_Data!O2167</f>
        <v>101.1</v>
      </c>
      <c r="P2167" s="15" t="str">
        <f>Raw_Data!P2167</f>
        <v>Flood</v>
      </c>
      <c r="Q2167" s="15">
        <f>Raw_Data!Q2167</f>
        <v>122.1</v>
      </c>
      <c r="R2167" s="15">
        <f>Raw_Data!R2167</f>
        <v>2.5299999999999998</v>
      </c>
      <c r="S2167" s="15">
        <f>Raw_Data!S2167</f>
        <v>0.8</v>
      </c>
      <c r="T2167" s="18">
        <f>IF(Raw_Data!T2167="",ROUND(AVERAGEIFS(Raw_Data!$T$2:$T$4001,Raw_Data!$E$2:$E$4001,E2167,Raw_Data!$D$2:$D$4001,D2167),2),IF(Raw_Data!T2167&gt;INDEX(Cleaning_Reference!$F$6:$F$13,MATCH(D2167,Cleaning_Reference!$A$6:$A$13,0)),INDEX(Cleaning_Reference!$F$6:$F$13,MATCH(D2167,Cleaning_Reference!$A$6:$A$13,0)),Raw_Data!T2167))</f>
        <v>3.92</v>
      </c>
      <c r="U2167" s="15">
        <f>Raw_Data!U2167</f>
        <v>25.87</v>
      </c>
      <c r="V2167" s="15">
        <f>Raw_Data!V2167</f>
        <v>17067</v>
      </c>
      <c r="W2167" s="15">
        <f>Raw_Data!W2167</f>
        <v>408089</v>
      </c>
      <c r="X2167" s="15">
        <f>Raw_Data!X2167</f>
        <v>441523</v>
      </c>
      <c r="Y2167" s="15">
        <f>Raw_Data!Y2167</f>
        <v>33434</v>
      </c>
      <c r="Z2167" s="15">
        <f>Raw_Data!Z2167</f>
        <v>4692</v>
      </c>
      <c r="AA2167" s="15">
        <f>Raw_Data!AA2167</f>
        <v>5.5140000000000002</v>
      </c>
      <c r="AB2167" s="15">
        <f>Raw_Data!AB2167</f>
        <v>59.3</v>
      </c>
      <c r="AC2167" s="19" t="str">
        <f>IF(Raw_Data!G2167="","Yes","No")</f>
        <v>No</v>
      </c>
      <c r="AD2167" s="19" t="str">
        <f>IF(Raw_Data!L2167="","Yes","No")</f>
        <v>No</v>
      </c>
      <c r="AE2167" s="19" t="str">
        <f>IF(Raw_Data!T2167="","Imputed",IF(Raw_Data!T2167&gt;INDEX(Cleaning_Reference!$F$6:$F$13,MATCH(D2167,Cleaning_Reference!$A$6:$A$13,0)),"Capped","Original"))</f>
        <v>Original</v>
      </c>
      <c r="AF2167" s="21">
        <f t="shared" si="33"/>
        <v>25.87</v>
      </c>
    </row>
    <row r="2168" spans="1:32" ht="15" customHeight="1" x14ac:dyDescent="0.3">
      <c r="A2168" s="20" t="str">
        <f>Raw_Data!A2168</f>
        <v>SF12167</v>
      </c>
      <c r="B2168" s="15" t="str">
        <f>Raw_Data!B2168</f>
        <v>Telangana</v>
      </c>
      <c r="C2168" s="15" t="str">
        <f>Raw_Data!C2168</f>
        <v>Raichur</v>
      </c>
      <c r="D2168" s="15" t="str">
        <f>Raw_Data!D2168</f>
        <v>Wheat</v>
      </c>
      <c r="E2168" s="15" t="str">
        <f>Raw_Data!E2168</f>
        <v>Zaid</v>
      </c>
      <c r="F2168" s="15">
        <f>Raw_Data!F2168</f>
        <v>4.13</v>
      </c>
      <c r="G2168" s="18">
        <f>IF(Raw_Data!G2168="",ROUND(AVERAGEIFS(Raw_Data!$G$2:$G$4001,Raw_Data!$E$2:$E$4001,E2168),1),Raw_Data!G2168)</f>
        <v>313.10000000000002</v>
      </c>
      <c r="H2168" s="15">
        <f>Raw_Data!H2168</f>
        <v>30.9</v>
      </c>
      <c r="I2168" s="15">
        <f>Raw_Data!I2168</f>
        <v>36.799999999999997</v>
      </c>
      <c r="J2168" s="15">
        <f>Raw_Data!J2168</f>
        <v>7.7</v>
      </c>
      <c r="K2168" s="15">
        <f>Raw_Data!K2168</f>
        <v>7.13</v>
      </c>
      <c r="L2168" s="18">
        <f>IF(Raw_Data!L2168="",ROUND(AVERAGEIFS(Raw_Data!$L$2:$L$4001,Raw_Data!$E$2:$E$4001,E2168),1),Raw_Data!L2168)</f>
        <v>22.8</v>
      </c>
      <c r="M2168" s="15">
        <f>Raw_Data!M2168</f>
        <v>86.1</v>
      </c>
      <c r="N2168" s="15">
        <f>Raw_Data!N2168</f>
        <v>72.2</v>
      </c>
      <c r="O2168" s="15">
        <f>Raw_Data!O2168</f>
        <v>134.1</v>
      </c>
      <c r="P2168" s="15" t="str">
        <f>Raw_Data!P2168</f>
        <v>Drip</v>
      </c>
      <c r="Q2168" s="15">
        <f>Raw_Data!Q2168</f>
        <v>153.6</v>
      </c>
      <c r="R2168" s="15">
        <f>Raw_Data!R2168</f>
        <v>3.89</v>
      </c>
      <c r="S2168" s="15">
        <f>Raw_Data!S2168</f>
        <v>0.87</v>
      </c>
      <c r="T2168" s="18">
        <f>IF(Raw_Data!T2168="",ROUND(AVERAGEIFS(Raw_Data!$T$2:$T$4001,Raw_Data!$E$2:$E$4001,E2168,Raw_Data!$D$2:$D$4001,D2168),2),IF(Raw_Data!T2168&gt;INDEX(Cleaning_Reference!$F$6:$F$13,MATCH(D2168,Cleaning_Reference!$A$6:$A$13,0)),INDEX(Cleaning_Reference!$F$6:$F$13,MATCH(D2168,Cleaning_Reference!$A$6:$A$13,0)),Raw_Data!T2168))</f>
        <v>2.19</v>
      </c>
      <c r="U2168" s="15">
        <f>Raw_Data!U2168</f>
        <v>9.0399999999999991</v>
      </c>
      <c r="V2168" s="15">
        <f>Raw_Data!V2168</f>
        <v>22499</v>
      </c>
      <c r="W2168" s="15">
        <f>Raw_Data!W2168</f>
        <v>251614</v>
      </c>
      <c r="X2168" s="15">
        <f>Raw_Data!X2168</f>
        <v>203391</v>
      </c>
      <c r="Y2168" s="15">
        <f>Raw_Data!Y2168</f>
        <v>-48223</v>
      </c>
      <c r="Z2168" s="15">
        <f>Raw_Data!Z2168</f>
        <v>2093</v>
      </c>
      <c r="AA2168" s="15">
        <f>Raw_Data!AA2168</f>
        <v>4.319</v>
      </c>
      <c r="AB2168" s="15">
        <f>Raw_Data!AB2168</f>
        <v>46.5</v>
      </c>
      <c r="AC2168" s="19" t="str">
        <f>IF(Raw_Data!G2168="","Yes","No")</f>
        <v>No</v>
      </c>
      <c r="AD2168" s="19" t="str">
        <f>IF(Raw_Data!L2168="","Yes","No")</f>
        <v>No</v>
      </c>
      <c r="AE2168" s="19" t="str">
        <f>IF(Raw_Data!T2168="","Imputed",IF(Raw_Data!T2168&gt;INDEX(Cleaning_Reference!$F$6:$F$13,MATCH(D2168,Cleaning_Reference!$A$6:$A$13,0)),"Capped","Original"))</f>
        <v>Original</v>
      </c>
      <c r="AF2168" s="21">
        <f t="shared" si="33"/>
        <v>9.0399999999999991</v>
      </c>
    </row>
    <row r="2169" spans="1:32" ht="15" customHeight="1" x14ac:dyDescent="0.3">
      <c r="A2169" s="20" t="str">
        <f>Raw_Data!A2169</f>
        <v>SF12168</v>
      </c>
      <c r="B2169" s="15" t="str">
        <f>Raw_Data!B2169</f>
        <v>Madhya Pradesh</v>
      </c>
      <c r="C2169" s="15" t="str">
        <f>Raw_Data!C2169</f>
        <v>Nashik</v>
      </c>
      <c r="D2169" s="15" t="str">
        <f>Raw_Data!D2169</f>
        <v>Groundnut</v>
      </c>
      <c r="E2169" s="15" t="str">
        <f>Raw_Data!E2169</f>
        <v>Rabi</v>
      </c>
      <c r="F2169" s="15">
        <f>Raw_Data!F2169</f>
        <v>10.97</v>
      </c>
      <c r="G2169" s="18">
        <f>IF(Raw_Data!G2169="",ROUND(AVERAGEIFS(Raw_Data!$G$2:$G$4001,Raw_Data!$E$2:$E$4001,E2169),1),Raw_Data!G2169)</f>
        <v>165.5</v>
      </c>
      <c r="H2169" s="15">
        <f>Raw_Data!H2169</f>
        <v>22.9</v>
      </c>
      <c r="I2169" s="15">
        <f>Raw_Data!I2169</f>
        <v>61.4</v>
      </c>
      <c r="J2169" s="15">
        <f>Raw_Data!J2169</f>
        <v>6</v>
      </c>
      <c r="K2169" s="15">
        <f>Raw_Data!K2169</f>
        <v>8.1</v>
      </c>
      <c r="L2169" s="18">
        <f>IF(Raw_Data!L2169="",ROUND(AVERAGEIFS(Raw_Data!$L$2:$L$4001,Raw_Data!$E$2:$E$4001,E2169),1),Raw_Data!L2169)</f>
        <v>19.5</v>
      </c>
      <c r="M2169" s="15">
        <f>Raw_Data!M2169</f>
        <v>88.3</v>
      </c>
      <c r="N2169" s="15">
        <f>Raw_Data!N2169</f>
        <v>78</v>
      </c>
      <c r="O2169" s="15">
        <f>Raw_Data!O2169</f>
        <v>84.7</v>
      </c>
      <c r="P2169" s="15" t="str">
        <f>Raw_Data!P2169</f>
        <v>Sprinkler</v>
      </c>
      <c r="Q2169" s="15">
        <f>Raw_Data!Q2169</f>
        <v>129</v>
      </c>
      <c r="R2169" s="15">
        <f>Raw_Data!R2169</f>
        <v>3.1</v>
      </c>
      <c r="S2169" s="15">
        <f>Raw_Data!S2169</f>
        <v>0.79</v>
      </c>
      <c r="T2169" s="18">
        <f>IF(Raw_Data!T2169="",ROUND(AVERAGEIFS(Raw_Data!$T$2:$T$4001,Raw_Data!$E$2:$E$4001,E2169,Raw_Data!$D$2:$D$4001,D2169),2),IF(Raw_Data!T2169&gt;INDEX(Cleaning_Reference!$F$6:$F$13,MATCH(D2169,Cleaning_Reference!$A$6:$A$13,0)),INDEX(Cleaning_Reference!$F$6:$F$13,MATCH(D2169,Cleaning_Reference!$A$6:$A$13,0)),Raw_Data!T2169))</f>
        <v>0.3</v>
      </c>
      <c r="U2169" s="15">
        <f>Raw_Data!U2169</f>
        <v>3.29</v>
      </c>
      <c r="V2169" s="15">
        <f>Raw_Data!V2169</f>
        <v>51394</v>
      </c>
      <c r="W2169" s="15">
        <f>Raw_Data!W2169</f>
        <v>545956</v>
      </c>
      <c r="X2169" s="15">
        <f>Raw_Data!X2169</f>
        <v>169086</v>
      </c>
      <c r="Y2169" s="15">
        <f>Raw_Data!Y2169</f>
        <v>-376870</v>
      </c>
      <c r="Z2169" s="15">
        <f>Raw_Data!Z2169</f>
        <v>5406</v>
      </c>
      <c r="AA2169" s="15">
        <f>Raw_Data!AA2169</f>
        <v>0.60899999999999999</v>
      </c>
      <c r="AB2169" s="15">
        <f>Raw_Data!AB2169</f>
        <v>36.6</v>
      </c>
      <c r="AC2169" s="19" t="str">
        <f>IF(Raw_Data!G2169="","Yes","No")</f>
        <v>No</v>
      </c>
      <c r="AD2169" s="19" t="str">
        <f>IF(Raw_Data!L2169="","Yes","No")</f>
        <v>No</v>
      </c>
      <c r="AE2169" s="19" t="str">
        <f>IF(Raw_Data!T2169="","Imputed",IF(Raw_Data!T2169&gt;INDEX(Cleaning_Reference!$F$6:$F$13,MATCH(D2169,Cleaning_Reference!$A$6:$A$13,0)),"Capped","Original"))</f>
        <v>Original</v>
      </c>
      <c r="AF2169" s="21">
        <f t="shared" si="33"/>
        <v>3.29</v>
      </c>
    </row>
    <row r="2170" spans="1:32" ht="15" customHeight="1" x14ac:dyDescent="0.3">
      <c r="A2170" s="20" t="str">
        <f>Raw_Data!A2170</f>
        <v>SF12169</v>
      </c>
      <c r="B2170" s="15" t="str">
        <f>Raw_Data!B2170</f>
        <v>Punjab</v>
      </c>
      <c r="C2170" s="15" t="str">
        <f>Raw_Data!C2170</f>
        <v>Ludhiana</v>
      </c>
      <c r="D2170" s="15" t="str">
        <f>Raw_Data!D2170</f>
        <v>Rice</v>
      </c>
      <c r="E2170" s="15" t="str">
        <f>Raw_Data!E2170</f>
        <v>Rabi</v>
      </c>
      <c r="F2170" s="15">
        <f>Raw_Data!F2170</f>
        <v>5.78</v>
      </c>
      <c r="G2170" s="18">
        <f>IF(Raw_Data!G2170="",ROUND(AVERAGEIFS(Raw_Data!$G$2:$G$4001,Raw_Data!$E$2:$E$4001,E2170),1),Raw_Data!G2170)</f>
        <v>408.1</v>
      </c>
      <c r="H2170" s="15">
        <f>Raw_Data!H2170</f>
        <v>26.2</v>
      </c>
      <c r="I2170" s="15">
        <f>Raw_Data!I2170</f>
        <v>74</v>
      </c>
      <c r="J2170" s="15">
        <f>Raw_Data!J2170</f>
        <v>7.7</v>
      </c>
      <c r="K2170" s="15">
        <f>Raw_Data!K2170</f>
        <v>7.76</v>
      </c>
      <c r="L2170" s="18">
        <f>IF(Raw_Data!L2170="",ROUND(AVERAGEIFS(Raw_Data!$L$2:$L$4001,Raw_Data!$E$2:$E$4001,E2170),1),Raw_Data!L2170)</f>
        <v>25.5</v>
      </c>
      <c r="M2170" s="15">
        <f>Raw_Data!M2170</f>
        <v>133.19999999999999</v>
      </c>
      <c r="N2170" s="15">
        <f>Raw_Data!N2170</f>
        <v>39.799999999999997</v>
      </c>
      <c r="O2170" s="15">
        <f>Raw_Data!O2170</f>
        <v>69.400000000000006</v>
      </c>
      <c r="P2170" s="15" t="str">
        <f>Raw_Data!P2170</f>
        <v>Sprinkler</v>
      </c>
      <c r="Q2170" s="15">
        <f>Raw_Data!Q2170</f>
        <v>267.3</v>
      </c>
      <c r="R2170" s="15">
        <f>Raw_Data!R2170</f>
        <v>4.26</v>
      </c>
      <c r="S2170" s="15">
        <f>Raw_Data!S2170</f>
        <v>0.66</v>
      </c>
      <c r="T2170" s="18">
        <f>IF(Raw_Data!T2170="",ROUND(AVERAGEIFS(Raw_Data!$T$2:$T$4001,Raw_Data!$E$2:$E$4001,E2170,Raw_Data!$D$2:$D$4001,D2170),2),IF(Raw_Data!T2170&gt;INDEX(Cleaning_Reference!$F$6:$F$13,MATCH(D2170,Cleaning_Reference!$A$6:$A$13,0)),INDEX(Cleaning_Reference!$F$6:$F$13,MATCH(D2170,Cleaning_Reference!$A$6:$A$13,0)),Raw_Data!T2170))</f>
        <v>0.75</v>
      </c>
      <c r="U2170" s="15">
        <f>Raw_Data!U2170</f>
        <v>4.34</v>
      </c>
      <c r="V2170" s="15">
        <f>Raw_Data!V2170</f>
        <v>25011</v>
      </c>
      <c r="W2170" s="15">
        <f>Raw_Data!W2170</f>
        <v>419811</v>
      </c>
      <c r="X2170" s="15">
        <f>Raw_Data!X2170</f>
        <v>108548</v>
      </c>
      <c r="Y2170" s="15">
        <f>Raw_Data!Y2170</f>
        <v>-311263</v>
      </c>
      <c r="Z2170" s="15">
        <f>Raw_Data!Z2170</f>
        <v>8225</v>
      </c>
      <c r="AA2170" s="15">
        <f>Raw_Data!AA2170</f>
        <v>0.52800000000000002</v>
      </c>
      <c r="AB2170" s="15">
        <f>Raw_Data!AB2170</f>
        <v>49.8</v>
      </c>
      <c r="AC2170" s="19" t="str">
        <f>IF(Raw_Data!G2170="","Yes","No")</f>
        <v>No</v>
      </c>
      <c r="AD2170" s="19" t="str">
        <f>IF(Raw_Data!L2170="","Yes","No")</f>
        <v>No</v>
      </c>
      <c r="AE2170" s="19" t="str">
        <f>IF(Raw_Data!T2170="","Imputed",IF(Raw_Data!T2170&gt;INDEX(Cleaning_Reference!$F$6:$F$13,MATCH(D2170,Cleaning_Reference!$A$6:$A$13,0)),"Capped","Original"))</f>
        <v>Original</v>
      </c>
      <c r="AF2170" s="21">
        <f t="shared" si="33"/>
        <v>4.34</v>
      </c>
    </row>
    <row r="2171" spans="1:32" ht="15" customHeight="1" x14ac:dyDescent="0.3">
      <c r="A2171" s="20" t="str">
        <f>Raw_Data!A2171</f>
        <v>SF12170</v>
      </c>
      <c r="B2171" s="15" t="str">
        <f>Raw_Data!B2171</f>
        <v>Telangana</v>
      </c>
      <c r="C2171" s="15" t="str">
        <f>Raw_Data!C2171</f>
        <v>Warangal</v>
      </c>
      <c r="D2171" s="15" t="str">
        <f>Raw_Data!D2171</f>
        <v>Wheat</v>
      </c>
      <c r="E2171" s="15" t="str">
        <f>Raw_Data!E2171</f>
        <v>Rabi</v>
      </c>
      <c r="F2171" s="15">
        <f>Raw_Data!F2171</f>
        <v>5.27</v>
      </c>
      <c r="G2171" s="18">
        <f>IF(Raw_Data!G2171="",ROUND(AVERAGEIFS(Raw_Data!$G$2:$G$4001,Raw_Data!$E$2:$E$4001,E2171),1),Raw_Data!G2171)</f>
        <v>152.6</v>
      </c>
      <c r="H2171" s="15">
        <f>Raw_Data!H2171</f>
        <v>20.399999999999999</v>
      </c>
      <c r="I2171" s="15">
        <f>Raw_Data!I2171</f>
        <v>53.5</v>
      </c>
      <c r="J2171" s="15">
        <f>Raw_Data!J2171</f>
        <v>8.4</v>
      </c>
      <c r="K2171" s="15">
        <f>Raw_Data!K2171</f>
        <v>7.35</v>
      </c>
      <c r="L2171" s="18">
        <f>IF(Raw_Data!L2171="",ROUND(AVERAGEIFS(Raw_Data!$L$2:$L$4001,Raw_Data!$E$2:$E$4001,E2171),1),Raw_Data!L2171)</f>
        <v>22.5</v>
      </c>
      <c r="M2171" s="15">
        <f>Raw_Data!M2171</f>
        <v>146</v>
      </c>
      <c r="N2171" s="15">
        <f>Raw_Data!N2171</f>
        <v>63</v>
      </c>
      <c r="O2171" s="15">
        <f>Raw_Data!O2171</f>
        <v>99</v>
      </c>
      <c r="P2171" s="15" t="str">
        <f>Raw_Data!P2171</f>
        <v>Sprinkler</v>
      </c>
      <c r="Q2171" s="15">
        <f>Raw_Data!Q2171</f>
        <v>92.8</v>
      </c>
      <c r="R2171" s="15">
        <f>Raw_Data!R2171</f>
        <v>9.9499999999999993</v>
      </c>
      <c r="S2171" s="15">
        <f>Raw_Data!S2171</f>
        <v>0.69</v>
      </c>
      <c r="T2171" s="18">
        <f>IF(Raw_Data!T2171="",ROUND(AVERAGEIFS(Raw_Data!$T$2:$T$4001,Raw_Data!$E$2:$E$4001,E2171,Raw_Data!$D$2:$D$4001,D2171),2),IF(Raw_Data!T2171&gt;INDEX(Cleaning_Reference!$F$6:$F$13,MATCH(D2171,Cleaning_Reference!$A$6:$A$13,0)),INDEX(Cleaning_Reference!$F$6:$F$13,MATCH(D2171,Cleaning_Reference!$A$6:$A$13,0)),Raw_Data!T2171))</f>
        <v>1.23</v>
      </c>
      <c r="U2171" s="15">
        <f>Raw_Data!U2171</f>
        <v>6.48</v>
      </c>
      <c r="V2171" s="15">
        <f>Raw_Data!V2171</f>
        <v>23917</v>
      </c>
      <c r="W2171" s="15">
        <f>Raw_Data!W2171</f>
        <v>295012</v>
      </c>
      <c r="X2171" s="15">
        <f>Raw_Data!X2171</f>
        <v>154982</v>
      </c>
      <c r="Y2171" s="15">
        <f>Raw_Data!Y2171</f>
        <v>-140030</v>
      </c>
      <c r="Z2171" s="15">
        <f>Raw_Data!Z2171</f>
        <v>2818</v>
      </c>
      <c r="AA2171" s="15">
        <f>Raw_Data!AA2171</f>
        <v>2.2999999999999998</v>
      </c>
      <c r="AB2171" s="15">
        <f>Raw_Data!AB2171</f>
        <v>24.5</v>
      </c>
      <c r="AC2171" s="19" t="str">
        <f>IF(Raw_Data!G2171="","Yes","No")</f>
        <v>No</v>
      </c>
      <c r="AD2171" s="19" t="str">
        <f>IF(Raw_Data!L2171="","Yes","No")</f>
        <v>No</v>
      </c>
      <c r="AE2171" s="19" t="str">
        <f>IF(Raw_Data!T2171="","Imputed",IF(Raw_Data!T2171&gt;INDEX(Cleaning_Reference!$F$6:$F$13,MATCH(D2171,Cleaning_Reference!$A$6:$A$13,0)),"Capped","Original"))</f>
        <v>Original</v>
      </c>
      <c r="AF2171" s="21">
        <f t="shared" si="33"/>
        <v>6.48</v>
      </c>
    </row>
    <row r="2172" spans="1:32" ht="15" customHeight="1" x14ac:dyDescent="0.3">
      <c r="A2172" s="20" t="str">
        <f>Raw_Data!A2172</f>
        <v>SF12171</v>
      </c>
      <c r="B2172" s="15" t="str">
        <f>Raw_Data!B2172</f>
        <v>Gujarat</v>
      </c>
      <c r="C2172" s="15" t="str">
        <f>Raw_Data!C2172</f>
        <v>Nalgonda</v>
      </c>
      <c r="D2172" s="15" t="str">
        <f>Raw_Data!D2172</f>
        <v>Maize</v>
      </c>
      <c r="E2172" s="15" t="str">
        <f>Raw_Data!E2172</f>
        <v>Zaid</v>
      </c>
      <c r="F2172" s="15">
        <f>Raw_Data!F2172</f>
        <v>14.05</v>
      </c>
      <c r="G2172" s="18">
        <f>IF(Raw_Data!G2172="",ROUND(AVERAGEIFS(Raw_Data!$G$2:$G$4001,Raw_Data!$E$2:$E$4001,E2172),1),Raw_Data!G2172)</f>
        <v>600.70000000000005</v>
      </c>
      <c r="H2172" s="15">
        <f>Raw_Data!H2172</f>
        <v>28.1</v>
      </c>
      <c r="I2172" s="15">
        <f>Raw_Data!I2172</f>
        <v>57.8</v>
      </c>
      <c r="J2172" s="15">
        <f>Raw_Data!J2172</f>
        <v>9.6999999999999993</v>
      </c>
      <c r="K2172" s="15">
        <f>Raw_Data!K2172</f>
        <v>6.23</v>
      </c>
      <c r="L2172" s="18">
        <f>IF(Raw_Data!L2172="",ROUND(AVERAGEIFS(Raw_Data!$L$2:$L$4001,Raw_Data!$E$2:$E$4001,E2172),1),Raw_Data!L2172)</f>
        <v>12.5</v>
      </c>
      <c r="M2172" s="15">
        <f>Raw_Data!M2172</f>
        <v>108.5</v>
      </c>
      <c r="N2172" s="15">
        <f>Raw_Data!N2172</f>
        <v>21.8</v>
      </c>
      <c r="O2172" s="15">
        <f>Raw_Data!O2172</f>
        <v>147.5</v>
      </c>
      <c r="P2172" s="15" t="str">
        <f>Raw_Data!P2172</f>
        <v>Drip</v>
      </c>
      <c r="Q2172" s="15">
        <f>Raw_Data!Q2172</f>
        <v>227.7</v>
      </c>
      <c r="R2172" s="15">
        <f>Raw_Data!R2172</f>
        <v>8.57</v>
      </c>
      <c r="S2172" s="15">
        <f>Raw_Data!S2172</f>
        <v>0.84</v>
      </c>
      <c r="T2172" s="18">
        <f>IF(Raw_Data!T2172="",ROUND(AVERAGEIFS(Raw_Data!$T$2:$T$4001,Raw_Data!$E$2:$E$4001,E2172,Raw_Data!$D$2:$D$4001,D2172),2),IF(Raw_Data!T2172&gt;INDEX(Cleaning_Reference!$F$6:$F$13,MATCH(D2172,Cleaning_Reference!$A$6:$A$13,0)),INDEX(Cleaning_Reference!$F$6:$F$13,MATCH(D2172,Cleaning_Reference!$A$6:$A$13,0)),Raw_Data!T2172))</f>
        <v>3.16</v>
      </c>
      <c r="U2172" s="15">
        <f>Raw_Data!U2172</f>
        <v>44.4</v>
      </c>
      <c r="V2172" s="15">
        <f>Raw_Data!V2172</f>
        <v>19558</v>
      </c>
      <c r="W2172" s="15">
        <f>Raw_Data!W2172</f>
        <v>1231539</v>
      </c>
      <c r="X2172" s="15">
        <f>Raw_Data!X2172</f>
        <v>868375</v>
      </c>
      <c r="Y2172" s="15">
        <f>Raw_Data!Y2172</f>
        <v>-363164</v>
      </c>
      <c r="Z2172" s="15">
        <f>Raw_Data!Z2172</f>
        <v>6443</v>
      </c>
      <c r="AA2172" s="15">
        <f>Raw_Data!AA2172</f>
        <v>6.891</v>
      </c>
      <c r="AB2172" s="15">
        <f>Raw_Data!AB2172</f>
        <v>32.799999999999997</v>
      </c>
      <c r="AC2172" s="19" t="str">
        <f>IF(Raw_Data!G2172="","Yes","No")</f>
        <v>No</v>
      </c>
      <c r="AD2172" s="19" t="str">
        <f>IF(Raw_Data!L2172="","Yes","No")</f>
        <v>No</v>
      </c>
      <c r="AE2172" s="19" t="str">
        <f>IF(Raw_Data!T2172="","Imputed",IF(Raw_Data!T2172&gt;INDEX(Cleaning_Reference!$F$6:$F$13,MATCH(D2172,Cleaning_Reference!$A$6:$A$13,0)),"Capped","Original"))</f>
        <v>Original</v>
      </c>
      <c r="AF2172" s="21">
        <f t="shared" si="33"/>
        <v>44.4</v>
      </c>
    </row>
    <row r="2173" spans="1:32" ht="15" customHeight="1" x14ac:dyDescent="0.3">
      <c r="A2173" s="20" t="str">
        <f>Raw_Data!A2173</f>
        <v>SF12172</v>
      </c>
      <c r="B2173" s="15" t="str">
        <f>Raw_Data!B2173</f>
        <v>Telangana</v>
      </c>
      <c r="C2173" s="15" t="str">
        <f>Raw_Data!C2173</f>
        <v>Krishna</v>
      </c>
      <c r="D2173" s="15" t="str">
        <f>Raw_Data!D2173</f>
        <v>Pulses</v>
      </c>
      <c r="E2173" s="15" t="str">
        <f>Raw_Data!E2173</f>
        <v>Rabi</v>
      </c>
      <c r="F2173" s="15">
        <f>Raw_Data!F2173</f>
        <v>9.9499999999999993</v>
      </c>
      <c r="G2173" s="18">
        <f>IF(Raw_Data!G2173="",ROUND(AVERAGEIFS(Raw_Data!$G$2:$G$4001,Raw_Data!$E$2:$E$4001,E2173),1),Raw_Data!G2173)</f>
        <v>297.2</v>
      </c>
      <c r="H2173" s="15">
        <f>Raw_Data!H2173</f>
        <v>18.5</v>
      </c>
      <c r="I2173" s="15">
        <f>Raw_Data!I2173</f>
        <v>68.099999999999994</v>
      </c>
      <c r="J2173" s="15">
        <f>Raw_Data!J2173</f>
        <v>5.9</v>
      </c>
      <c r="K2173" s="15">
        <f>Raw_Data!K2173</f>
        <v>7.41</v>
      </c>
      <c r="L2173" s="18">
        <f>IF(Raw_Data!L2173="",ROUND(AVERAGEIFS(Raw_Data!$L$2:$L$4001,Raw_Data!$E$2:$E$4001,E2173),1),Raw_Data!L2173)</f>
        <v>30.3</v>
      </c>
      <c r="M2173" s="15">
        <f>Raw_Data!M2173</f>
        <v>120.5</v>
      </c>
      <c r="N2173" s="15">
        <f>Raw_Data!N2173</f>
        <v>57.8</v>
      </c>
      <c r="O2173" s="15">
        <f>Raw_Data!O2173</f>
        <v>80.7</v>
      </c>
      <c r="P2173" s="15" t="str">
        <f>Raw_Data!P2173</f>
        <v>Rainfed</v>
      </c>
      <c r="Q2173" s="15">
        <f>Raw_Data!Q2173</f>
        <v>161.5</v>
      </c>
      <c r="R2173" s="15">
        <f>Raw_Data!R2173</f>
        <v>5.44</v>
      </c>
      <c r="S2173" s="15">
        <f>Raw_Data!S2173</f>
        <v>0.73</v>
      </c>
      <c r="T2173" s="18">
        <f>IF(Raw_Data!T2173="",ROUND(AVERAGEIFS(Raw_Data!$T$2:$T$4001,Raw_Data!$E$2:$E$4001,E2173,Raw_Data!$D$2:$D$4001,D2173),2),IF(Raw_Data!T2173&gt;INDEX(Cleaning_Reference!$F$6:$F$13,MATCH(D2173,Cleaning_Reference!$A$6:$A$13,0)),INDEX(Cleaning_Reference!$F$6:$F$13,MATCH(D2173,Cleaning_Reference!$A$6:$A$13,0)),Raw_Data!T2173))</f>
        <v>0.41</v>
      </c>
      <c r="U2173" s="15">
        <f>Raw_Data!U2173</f>
        <v>4.08</v>
      </c>
      <c r="V2173" s="15">
        <f>Raw_Data!V2173</f>
        <v>67742</v>
      </c>
      <c r="W2173" s="15">
        <f>Raw_Data!W2173</f>
        <v>684314</v>
      </c>
      <c r="X2173" s="15">
        <f>Raw_Data!X2173</f>
        <v>276387</v>
      </c>
      <c r="Y2173" s="15">
        <f>Raw_Data!Y2173</f>
        <v>-407927</v>
      </c>
      <c r="Z2173" s="15">
        <f>Raw_Data!Z2173</f>
        <v>2105</v>
      </c>
      <c r="AA2173" s="15">
        <f>Raw_Data!AA2173</f>
        <v>1.9379999999999999</v>
      </c>
      <c r="AB2173" s="15">
        <f>Raw_Data!AB2173</f>
        <v>30.2</v>
      </c>
      <c r="AC2173" s="19" t="str">
        <f>IF(Raw_Data!G2173="","Yes","No")</f>
        <v>No</v>
      </c>
      <c r="AD2173" s="19" t="str">
        <f>IF(Raw_Data!L2173="","Yes","No")</f>
        <v>No</v>
      </c>
      <c r="AE2173" s="19" t="str">
        <f>IF(Raw_Data!T2173="","Imputed",IF(Raw_Data!T2173&gt;INDEX(Cleaning_Reference!$F$6:$F$13,MATCH(D2173,Cleaning_Reference!$A$6:$A$13,0)),"Capped","Original"))</f>
        <v>Original</v>
      </c>
      <c r="AF2173" s="21">
        <f t="shared" si="33"/>
        <v>4.08</v>
      </c>
    </row>
    <row r="2174" spans="1:32" ht="15" customHeight="1" x14ac:dyDescent="0.3">
      <c r="A2174" s="20" t="str">
        <f>Raw_Data!A2174</f>
        <v>SF12173</v>
      </c>
      <c r="B2174" s="15" t="str">
        <f>Raw_Data!B2174</f>
        <v>Maharashtra</v>
      </c>
      <c r="C2174" s="15" t="str">
        <f>Raw_Data!C2174</f>
        <v>Ludhiana</v>
      </c>
      <c r="D2174" s="15" t="str">
        <f>Raw_Data!D2174</f>
        <v>Pulses</v>
      </c>
      <c r="E2174" s="15" t="str">
        <f>Raw_Data!E2174</f>
        <v>Kharif</v>
      </c>
      <c r="F2174" s="15">
        <f>Raw_Data!F2174</f>
        <v>1.67</v>
      </c>
      <c r="G2174" s="18">
        <f>IF(Raw_Data!G2174="",ROUND(AVERAGEIFS(Raw_Data!$G$2:$G$4001,Raw_Data!$E$2:$E$4001,E2174),1),Raw_Data!G2174)</f>
        <v>627.6</v>
      </c>
      <c r="H2174" s="15">
        <f>Raw_Data!H2174</f>
        <v>23.2</v>
      </c>
      <c r="I2174" s="15">
        <f>Raw_Data!I2174</f>
        <v>73.5</v>
      </c>
      <c r="J2174" s="15">
        <f>Raw_Data!J2174</f>
        <v>7.2</v>
      </c>
      <c r="K2174" s="15">
        <f>Raw_Data!K2174</f>
        <v>6.12</v>
      </c>
      <c r="L2174" s="18">
        <f>IF(Raw_Data!L2174="",ROUND(AVERAGEIFS(Raw_Data!$L$2:$L$4001,Raw_Data!$E$2:$E$4001,E2174),1),Raw_Data!L2174)</f>
        <v>27.9</v>
      </c>
      <c r="M2174" s="15">
        <f>Raw_Data!M2174</f>
        <v>128.1</v>
      </c>
      <c r="N2174" s="15">
        <f>Raw_Data!N2174</f>
        <v>76.400000000000006</v>
      </c>
      <c r="O2174" s="15">
        <f>Raw_Data!O2174</f>
        <v>142.69999999999999</v>
      </c>
      <c r="P2174" s="15" t="str">
        <f>Raw_Data!P2174</f>
        <v>Sprinkler</v>
      </c>
      <c r="Q2174" s="15">
        <f>Raw_Data!Q2174</f>
        <v>184.8</v>
      </c>
      <c r="R2174" s="15">
        <f>Raw_Data!R2174</f>
        <v>6.7</v>
      </c>
      <c r="S2174" s="15">
        <f>Raw_Data!S2174</f>
        <v>0.73</v>
      </c>
      <c r="T2174" s="18">
        <f>IF(Raw_Data!T2174="",ROUND(AVERAGEIFS(Raw_Data!$T$2:$T$4001,Raw_Data!$E$2:$E$4001,E2174,Raw_Data!$D$2:$D$4001,D2174),2),IF(Raw_Data!T2174&gt;INDEX(Cleaning_Reference!$F$6:$F$13,MATCH(D2174,Cleaning_Reference!$A$6:$A$13,0)),INDEX(Cleaning_Reference!$F$6:$F$13,MATCH(D2174,Cleaning_Reference!$A$6:$A$13,0)),Raw_Data!T2174))</f>
        <v>1.33</v>
      </c>
      <c r="U2174" s="15">
        <f>Raw_Data!U2174</f>
        <v>2.2200000000000002</v>
      </c>
      <c r="V2174" s="15">
        <f>Raw_Data!V2174</f>
        <v>71432</v>
      </c>
      <c r="W2174" s="15">
        <f>Raw_Data!W2174</f>
        <v>110314</v>
      </c>
      <c r="X2174" s="15">
        <f>Raw_Data!X2174</f>
        <v>158579</v>
      </c>
      <c r="Y2174" s="15">
        <f>Raw_Data!Y2174</f>
        <v>48265</v>
      </c>
      <c r="Z2174" s="15">
        <f>Raw_Data!Z2174</f>
        <v>695</v>
      </c>
      <c r="AA2174" s="15">
        <f>Raw_Data!AA2174</f>
        <v>3.194</v>
      </c>
      <c r="AB2174" s="15">
        <f>Raw_Data!AB2174</f>
        <v>35.4</v>
      </c>
      <c r="AC2174" s="19" t="str">
        <f>IF(Raw_Data!G2174="","Yes","No")</f>
        <v>No</v>
      </c>
      <c r="AD2174" s="19" t="str">
        <f>IF(Raw_Data!L2174="","Yes","No")</f>
        <v>No</v>
      </c>
      <c r="AE2174" s="19" t="str">
        <f>IF(Raw_Data!T2174="","Imputed",IF(Raw_Data!T2174&gt;INDEX(Cleaning_Reference!$F$6:$F$13,MATCH(D2174,Cleaning_Reference!$A$6:$A$13,0)),"Capped","Original"))</f>
        <v>Original</v>
      </c>
      <c r="AF2174" s="21">
        <f t="shared" si="33"/>
        <v>2.2200000000000002</v>
      </c>
    </row>
    <row r="2175" spans="1:32" ht="15" customHeight="1" x14ac:dyDescent="0.3">
      <c r="A2175" s="20" t="str">
        <f>Raw_Data!A2175</f>
        <v>SF12174</v>
      </c>
      <c r="B2175" s="15" t="str">
        <f>Raw_Data!B2175</f>
        <v>Andhra Pradesh</v>
      </c>
      <c r="C2175" s="15" t="str">
        <f>Raw_Data!C2175</f>
        <v>Krishna</v>
      </c>
      <c r="D2175" s="15" t="str">
        <f>Raw_Data!D2175</f>
        <v>Wheat</v>
      </c>
      <c r="E2175" s="15" t="str">
        <f>Raw_Data!E2175</f>
        <v>Zaid</v>
      </c>
      <c r="F2175" s="15">
        <f>Raw_Data!F2175</f>
        <v>12.23</v>
      </c>
      <c r="G2175" s="18">
        <f>IF(Raw_Data!G2175="",ROUND(AVERAGEIFS(Raw_Data!$G$2:$G$4001,Raw_Data!$E$2:$E$4001,E2175),1),Raw_Data!G2175)</f>
        <v>222.2</v>
      </c>
      <c r="H2175" s="15">
        <f>Raw_Data!H2175</f>
        <v>28.6</v>
      </c>
      <c r="I2175" s="15">
        <f>Raw_Data!I2175</f>
        <v>62.8</v>
      </c>
      <c r="J2175" s="15">
        <f>Raw_Data!J2175</f>
        <v>7</v>
      </c>
      <c r="K2175" s="15">
        <f>Raw_Data!K2175</f>
        <v>7.43</v>
      </c>
      <c r="L2175" s="18">
        <f>IF(Raw_Data!L2175="",ROUND(AVERAGEIFS(Raw_Data!$L$2:$L$4001,Raw_Data!$E$2:$E$4001,E2175),1),Raw_Data!L2175)</f>
        <v>19.600000000000001</v>
      </c>
      <c r="M2175" s="15">
        <f>Raw_Data!M2175</f>
        <v>136.30000000000001</v>
      </c>
      <c r="N2175" s="15">
        <f>Raw_Data!N2175</f>
        <v>48.4</v>
      </c>
      <c r="O2175" s="15">
        <f>Raw_Data!O2175</f>
        <v>117.8</v>
      </c>
      <c r="P2175" s="15" t="str">
        <f>Raw_Data!P2175</f>
        <v>Flood</v>
      </c>
      <c r="Q2175" s="15">
        <f>Raw_Data!Q2175</f>
        <v>312.2</v>
      </c>
      <c r="R2175" s="15">
        <f>Raw_Data!R2175</f>
        <v>3.85</v>
      </c>
      <c r="S2175" s="15">
        <f>Raw_Data!S2175</f>
        <v>0.91</v>
      </c>
      <c r="T2175" s="18">
        <f>IF(Raw_Data!T2175="",ROUND(AVERAGEIFS(Raw_Data!$T$2:$T$4001,Raw_Data!$E$2:$E$4001,E2175,Raw_Data!$D$2:$D$4001,D2175),2),IF(Raw_Data!T2175&gt;INDEX(Cleaning_Reference!$F$6:$F$13,MATCH(D2175,Cleaning_Reference!$A$6:$A$13,0)),INDEX(Cleaning_Reference!$F$6:$F$13,MATCH(D2175,Cleaning_Reference!$A$6:$A$13,0)),Raw_Data!T2175))</f>
        <v>1.21</v>
      </c>
      <c r="U2175" s="15">
        <f>Raw_Data!U2175</f>
        <v>14.8</v>
      </c>
      <c r="V2175" s="15">
        <f>Raw_Data!V2175</f>
        <v>27861</v>
      </c>
      <c r="W2175" s="15">
        <f>Raw_Data!W2175</f>
        <v>1040282</v>
      </c>
      <c r="X2175" s="15">
        <f>Raw_Data!X2175</f>
        <v>412343</v>
      </c>
      <c r="Y2175" s="15">
        <f>Raw_Data!Y2175</f>
        <v>-627939</v>
      </c>
      <c r="Z2175" s="15">
        <f>Raw_Data!Z2175</f>
        <v>7354</v>
      </c>
      <c r="AA2175" s="15">
        <f>Raw_Data!AA2175</f>
        <v>2.0129999999999999</v>
      </c>
      <c r="AB2175" s="15">
        <f>Raw_Data!AB2175</f>
        <v>42.5</v>
      </c>
      <c r="AC2175" s="19" t="str">
        <f>IF(Raw_Data!G2175="","Yes","No")</f>
        <v>No</v>
      </c>
      <c r="AD2175" s="19" t="str">
        <f>IF(Raw_Data!L2175="","Yes","No")</f>
        <v>No</v>
      </c>
      <c r="AE2175" s="19" t="str">
        <f>IF(Raw_Data!T2175="","Imputed",IF(Raw_Data!T2175&gt;INDEX(Cleaning_Reference!$F$6:$F$13,MATCH(D2175,Cleaning_Reference!$A$6:$A$13,0)),"Capped","Original"))</f>
        <v>Original</v>
      </c>
      <c r="AF2175" s="21">
        <f t="shared" si="33"/>
        <v>14.8</v>
      </c>
    </row>
    <row r="2176" spans="1:32" ht="15" customHeight="1" x14ac:dyDescent="0.3">
      <c r="A2176" s="20" t="str">
        <f>Raw_Data!A2176</f>
        <v>SF12175</v>
      </c>
      <c r="B2176" s="15" t="str">
        <f>Raw_Data!B2176</f>
        <v>Gujarat</v>
      </c>
      <c r="C2176" s="15" t="str">
        <f>Raw_Data!C2176</f>
        <v>Warangal</v>
      </c>
      <c r="D2176" s="15" t="str">
        <f>Raw_Data!D2176</f>
        <v>Chilli</v>
      </c>
      <c r="E2176" s="15" t="str">
        <f>Raw_Data!E2176</f>
        <v>Kharif</v>
      </c>
      <c r="F2176" s="15">
        <f>Raw_Data!F2176</f>
        <v>14.42</v>
      </c>
      <c r="G2176" s="18">
        <f>IF(Raw_Data!G2176="",ROUND(AVERAGEIFS(Raw_Data!$G$2:$G$4001,Raw_Data!$E$2:$E$4001,E2176),1),Raw_Data!G2176)</f>
        <v>810.5</v>
      </c>
      <c r="H2176" s="15">
        <f>Raw_Data!H2176</f>
        <v>28.5</v>
      </c>
      <c r="I2176" s="15">
        <f>Raw_Data!I2176</f>
        <v>57.8</v>
      </c>
      <c r="J2176" s="15">
        <f>Raw_Data!J2176</f>
        <v>6.2</v>
      </c>
      <c r="K2176" s="15">
        <f>Raw_Data!K2176</f>
        <v>6.68</v>
      </c>
      <c r="L2176" s="18">
        <f>IF(Raw_Data!L2176="",ROUND(AVERAGEIFS(Raw_Data!$L$2:$L$4001,Raw_Data!$E$2:$E$4001,E2176),1),Raw_Data!L2176)</f>
        <v>28</v>
      </c>
      <c r="M2176" s="15">
        <f>Raw_Data!M2176</f>
        <v>141.19999999999999</v>
      </c>
      <c r="N2176" s="15">
        <f>Raw_Data!N2176</f>
        <v>59.6</v>
      </c>
      <c r="O2176" s="15">
        <f>Raw_Data!O2176</f>
        <v>120.6</v>
      </c>
      <c r="P2176" s="15" t="str">
        <f>Raw_Data!P2176</f>
        <v>Flood</v>
      </c>
      <c r="Q2176" s="15">
        <f>Raw_Data!Q2176</f>
        <v>182.1</v>
      </c>
      <c r="R2176" s="15">
        <f>Raw_Data!R2176</f>
        <v>6.12</v>
      </c>
      <c r="S2176" s="15">
        <f>Raw_Data!S2176</f>
        <v>0.98</v>
      </c>
      <c r="T2176" s="18">
        <f>IF(Raw_Data!T2176="",ROUND(AVERAGEIFS(Raw_Data!$T$2:$T$4001,Raw_Data!$E$2:$E$4001,E2176,Raw_Data!$D$2:$D$4001,D2176),2),IF(Raw_Data!T2176&gt;INDEX(Cleaning_Reference!$F$6:$F$13,MATCH(D2176,Cleaning_Reference!$A$6:$A$13,0)),INDEX(Cleaning_Reference!$F$6:$F$13,MATCH(D2176,Cleaning_Reference!$A$6:$A$13,0)),Raw_Data!T2176))</f>
        <v>2.84</v>
      </c>
      <c r="U2176" s="15">
        <f>Raw_Data!U2176</f>
        <v>40.950000000000003</v>
      </c>
      <c r="V2176" s="15">
        <f>Raw_Data!V2176</f>
        <v>91686</v>
      </c>
      <c r="W2176" s="15">
        <f>Raw_Data!W2176</f>
        <v>1031868</v>
      </c>
      <c r="X2176" s="15">
        <f>Raw_Data!X2176</f>
        <v>3754542</v>
      </c>
      <c r="Y2176" s="15">
        <f>Raw_Data!Y2176</f>
        <v>2722674</v>
      </c>
      <c r="Z2176" s="15">
        <f>Raw_Data!Z2176</f>
        <v>11141</v>
      </c>
      <c r="AA2176" s="15">
        <f>Raw_Data!AA2176</f>
        <v>3.6760000000000002</v>
      </c>
      <c r="AB2176" s="15">
        <f>Raw_Data!AB2176</f>
        <v>63.7</v>
      </c>
      <c r="AC2176" s="19" t="str">
        <f>IF(Raw_Data!G2176="","Yes","No")</f>
        <v>No</v>
      </c>
      <c r="AD2176" s="19" t="str">
        <f>IF(Raw_Data!L2176="","Yes","No")</f>
        <v>No</v>
      </c>
      <c r="AE2176" s="19" t="str">
        <f>IF(Raw_Data!T2176="","Imputed",IF(Raw_Data!T2176&gt;INDEX(Cleaning_Reference!$F$6:$F$13,MATCH(D2176,Cleaning_Reference!$A$6:$A$13,0)),"Capped","Original"))</f>
        <v>Original</v>
      </c>
      <c r="AF2176" s="21">
        <f t="shared" si="33"/>
        <v>40.950000000000003</v>
      </c>
    </row>
    <row r="2177" spans="1:32" ht="15" customHeight="1" x14ac:dyDescent="0.3">
      <c r="A2177" s="20" t="str">
        <f>Raw_Data!A2177</f>
        <v>SF12176</v>
      </c>
      <c r="B2177" s="15" t="str">
        <f>Raw_Data!B2177</f>
        <v>Madhya Pradesh</v>
      </c>
      <c r="C2177" s="15" t="str">
        <f>Raw_Data!C2177</f>
        <v>Guntur</v>
      </c>
      <c r="D2177" s="15" t="str">
        <f>Raw_Data!D2177</f>
        <v>Pulses</v>
      </c>
      <c r="E2177" s="15" t="str">
        <f>Raw_Data!E2177</f>
        <v>Rabi</v>
      </c>
      <c r="F2177" s="15">
        <f>Raw_Data!F2177</f>
        <v>12.1</v>
      </c>
      <c r="G2177" s="18">
        <f>IF(Raw_Data!G2177="",ROUND(AVERAGEIFS(Raw_Data!$G$2:$G$4001,Raw_Data!$E$2:$E$4001,E2177),1),Raw_Data!G2177)</f>
        <v>413.1</v>
      </c>
      <c r="H2177" s="15">
        <f>Raw_Data!H2177</f>
        <v>21.4</v>
      </c>
      <c r="I2177" s="15">
        <f>Raw_Data!I2177</f>
        <v>46.8</v>
      </c>
      <c r="J2177" s="15">
        <f>Raw_Data!J2177</f>
        <v>8.6</v>
      </c>
      <c r="K2177" s="15">
        <f>Raw_Data!K2177</f>
        <v>5.77</v>
      </c>
      <c r="L2177" s="18">
        <f>IF(Raw_Data!L2177="",ROUND(AVERAGEIFS(Raw_Data!$L$2:$L$4001,Raw_Data!$E$2:$E$4001,E2177),1),Raw_Data!L2177)</f>
        <v>22.4</v>
      </c>
      <c r="M2177" s="15">
        <f>Raw_Data!M2177</f>
        <v>159.6</v>
      </c>
      <c r="N2177" s="15">
        <f>Raw_Data!N2177</f>
        <v>71</v>
      </c>
      <c r="O2177" s="15">
        <f>Raw_Data!O2177</f>
        <v>40</v>
      </c>
      <c r="P2177" s="15" t="str">
        <f>Raw_Data!P2177</f>
        <v>Flood</v>
      </c>
      <c r="Q2177" s="15">
        <f>Raw_Data!Q2177</f>
        <v>227.8</v>
      </c>
      <c r="R2177" s="15">
        <f>Raw_Data!R2177</f>
        <v>6.53</v>
      </c>
      <c r="S2177" s="15">
        <f>Raw_Data!S2177</f>
        <v>0.66</v>
      </c>
      <c r="T2177" s="18">
        <f>IF(Raw_Data!T2177="",ROUND(AVERAGEIFS(Raw_Data!$T$2:$T$4001,Raw_Data!$E$2:$E$4001,E2177,Raw_Data!$D$2:$D$4001,D2177),2),IF(Raw_Data!T2177&gt;INDEX(Cleaning_Reference!$F$6:$F$13,MATCH(D2177,Cleaning_Reference!$A$6:$A$13,0)),INDEX(Cleaning_Reference!$F$6:$F$13,MATCH(D2177,Cleaning_Reference!$A$6:$A$13,0)),Raw_Data!T2177))</f>
        <v>0.38</v>
      </c>
      <c r="U2177" s="15">
        <f>Raw_Data!U2177</f>
        <v>4.5999999999999996</v>
      </c>
      <c r="V2177" s="15">
        <f>Raw_Data!V2177</f>
        <v>66880</v>
      </c>
      <c r="W2177" s="15">
        <f>Raw_Data!W2177</f>
        <v>780574</v>
      </c>
      <c r="X2177" s="15">
        <f>Raw_Data!X2177</f>
        <v>307648</v>
      </c>
      <c r="Y2177" s="15">
        <f>Raw_Data!Y2177</f>
        <v>-472926</v>
      </c>
      <c r="Z2177" s="15">
        <f>Raw_Data!Z2177</f>
        <v>5417</v>
      </c>
      <c r="AA2177" s="15">
        <f>Raw_Data!AA2177</f>
        <v>0.84899999999999998</v>
      </c>
      <c r="AB2177" s="15">
        <f>Raw_Data!AB2177</f>
        <v>34</v>
      </c>
      <c r="AC2177" s="19" t="str">
        <f>IF(Raw_Data!G2177="","Yes","No")</f>
        <v>No</v>
      </c>
      <c r="AD2177" s="19" t="str">
        <f>IF(Raw_Data!L2177="","Yes","No")</f>
        <v>No</v>
      </c>
      <c r="AE2177" s="19" t="str">
        <f>IF(Raw_Data!T2177="","Imputed",IF(Raw_Data!T2177&gt;INDEX(Cleaning_Reference!$F$6:$F$13,MATCH(D2177,Cleaning_Reference!$A$6:$A$13,0)),"Capped","Original"))</f>
        <v>Original</v>
      </c>
      <c r="AF2177" s="21">
        <f t="shared" si="33"/>
        <v>4.5999999999999996</v>
      </c>
    </row>
    <row r="2178" spans="1:32" ht="15" customHeight="1" x14ac:dyDescent="0.3">
      <c r="A2178" s="20" t="str">
        <f>Raw_Data!A2178</f>
        <v>SF12177</v>
      </c>
      <c r="B2178" s="15" t="str">
        <f>Raw_Data!B2178</f>
        <v>Madhya Pradesh</v>
      </c>
      <c r="C2178" s="15" t="str">
        <f>Raw_Data!C2178</f>
        <v>Warangal</v>
      </c>
      <c r="D2178" s="15" t="str">
        <f>Raw_Data!D2178</f>
        <v>Sugarcane</v>
      </c>
      <c r="E2178" s="15" t="str">
        <f>Raw_Data!E2178</f>
        <v>Zaid</v>
      </c>
      <c r="F2178" s="15">
        <f>Raw_Data!F2178</f>
        <v>1.79</v>
      </c>
      <c r="G2178" s="18">
        <f>IF(Raw_Data!G2178="",ROUND(AVERAGEIFS(Raw_Data!$G$2:$G$4001,Raw_Data!$E$2:$E$4001,E2178),1),Raw_Data!G2178)</f>
        <v>247.2</v>
      </c>
      <c r="H2178" s="15">
        <f>Raw_Data!H2178</f>
        <v>31.4</v>
      </c>
      <c r="I2178" s="15">
        <f>Raw_Data!I2178</f>
        <v>50.3</v>
      </c>
      <c r="J2178" s="15">
        <f>Raw_Data!J2178</f>
        <v>8.1</v>
      </c>
      <c r="K2178" s="15">
        <f>Raw_Data!K2178</f>
        <v>6.23</v>
      </c>
      <c r="L2178" s="18">
        <f>IF(Raw_Data!L2178="",ROUND(AVERAGEIFS(Raw_Data!$L$2:$L$4001,Raw_Data!$E$2:$E$4001,E2178),1),Raw_Data!L2178)</f>
        <v>10.5</v>
      </c>
      <c r="M2178" s="15">
        <f>Raw_Data!M2178</f>
        <v>157.4</v>
      </c>
      <c r="N2178" s="15">
        <f>Raw_Data!N2178</f>
        <v>49.6</v>
      </c>
      <c r="O2178" s="15">
        <f>Raw_Data!O2178</f>
        <v>110.9</v>
      </c>
      <c r="P2178" s="15" t="str">
        <f>Raw_Data!P2178</f>
        <v>Drip</v>
      </c>
      <c r="Q2178" s="15">
        <f>Raw_Data!Q2178</f>
        <v>127.6</v>
      </c>
      <c r="R2178" s="15">
        <f>Raw_Data!R2178</f>
        <v>2.9</v>
      </c>
      <c r="S2178" s="15">
        <f>Raw_Data!S2178</f>
        <v>0.7</v>
      </c>
      <c r="T2178" s="18">
        <f>IF(Raw_Data!T2178="",ROUND(AVERAGEIFS(Raw_Data!$T$2:$T$4001,Raw_Data!$E$2:$E$4001,E2178,Raw_Data!$D$2:$D$4001,D2178),2),IF(Raw_Data!T2178&gt;INDEX(Cleaning_Reference!$F$6:$F$13,MATCH(D2178,Cleaning_Reference!$A$6:$A$13,0)),INDEX(Cleaning_Reference!$F$6:$F$13,MATCH(D2178,Cleaning_Reference!$A$6:$A$13,0)),Raw_Data!T2178))</f>
        <v>33.78</v>
      </c>
      <c r="U2178" s="15">
        <f>Raw_Data!U2178</f>
        <v>60.47</v>
      </c>
      <c r="V2178" s="15">
        <f>Raw_Data!V2178</f>
        <v>3588</v>
      </c>
      <c r="W2178" s="15">
        <f>Raw_Data!W2178</f>
        <v>82684</v>
      </c>
      <c r="X2178" s="15">
        <f>Raw_Data!X2178</f>
        <v>216966</v>
      </c>
      <c r="Y2178" s="15">
        <f>Raw_Data!Y2178</f>
        <v>134282</v>
      </c>
      <c r="Z2178" s="15">
        <f>Raw_Data!Z2178</f>
        <v>3039</v>
      </c>
      <c r="AA2178" s="15">
        <f>Raw_Data!AA2178</f>
        <v>19.898</v>
      </c>
      <c r="AB2178" s="15">
        <f>Raw_Data!AB2178</f>
        <v>49.2</v>
      </c>
      <c r="AC2178" s="19" t="str">
        <f>IF(Raw_Data!G2178="","Yes","No")</f>
        <v>No</v>
      </c>
      <c r="AD2178" s="19" t="str">
        <f>IF(Raw_Data!L2178="","Yes","No")</f>
        <v>No</v>
      </c>
      <c r="AE2178" s="19" t="str">
        <f>IF(Raw_Data!T2178="","Imputed",IF(Raw_Data!T2178&gt;INDEX(Cleaning_Reference!$F$6:$F$13,MATCH(D2178,Cleaning_Reference!$A$6:$A$13,0)),"Capped","Original"))</f>
        <v>Original</v>
      </c>
      <c r="AF2178" s="21">
        <f t="shared" ref="AF2178:AF2241" si="34">ROUND(T2178*F2178,2)</f>
        <v>60.47</v>
      </c>
    </row>
    <row r="2179" spans="1:32" ht="15" customHeight="1" x14ac:dyDescent="0.3">
      <c r="A2179" s="20" t="str">
        <f>Raw_Data!A2179</f>
        <v>SF12178</v>
      </c>
      <c r="B2179" s="15" t="str">
        <f>Raw_Data!B2179</f>
        <v>Telangana</v>
      </c>
      <c r="C2179" s="15" t="str">
        <f>Raw_Data!C2179</f>
        <v>Krishna</v>
      </c>
      <c r="D2179" s="15" t="str">
        <f>Raw_Data!D2179</f>
        <v>Pulses</v>
      </c>
      <c r="E2179" s="15" t="str">
        <f>Raw_Data!E2179</f>
        <v>Kharif</v>
      </c>
      <c r="F2179" s="15">
        <f>Raw_Data!F2179</f>
        <v>11.69</v>
      </c>
      <c r="G2179" s="18">
        <f>IF(Raw_Data!G2179="",ROUND(AVERAGEIFS(Raw_Data!$G$2:$G$4001,Raw_Data!$E$2:$E$4001,E2179),1),Raw_Data!G2179)</f>
        <v>702.4</v>
      </c>
      <c r="H2179" s="15">
        <f>Raw_Data!H2179</f>
        <v>31.3</v>
      </c>
      <c r="I2179" s="15">
        <f>Raw_Data!I2179</f>
        <v>57.9</v>
      </c>
      <c r="J2179" s="15">
        <f>Raw_Data!J2179</f>
        <v>5.5</v>
      </c>
      <c r="K2179" s="15">
        <f>Raw_Data!K2179</f>
        <v>6.02</v>
      </c>
      <c r="L2179" s="18">
        <f>IF(Raw_Data!L2179="",ROUND(AVERAGEIFS(Raw_Data!$L$2:$L$4001,Raw_Data!$E$2:$E$4001,E2179),1),Raw_Data!L2179)</f>
        <v>41.5</v>
      </c>
      <c r="M2179" s="15">
        <f>Raw_Data!M2179</f>
        <v>159.6</v>
      </c>
      <c r="N2179" s="15">
        <f>Raw_Data!N2179</f>
        <v>47.3</v>
      </c>
      <c r="O2179" s="15">
        <f>Raw_Data!O2179</f>
        <v>80.7</v>
      </c>
      <c r="P2179" s="15" t="str">
        <f>Raw_Data!P2179</f>
        <v>Sprinkler</v>
      </c>
      <c r="Q2179" s="15">
        <f>Raw_Data!Q2179</f>
        <v>202.5</v>
      </c>
      <c r="R2179" s="15">
        <f>Raw_Data!R2179</f>
        <v>5.77</v>
      </c>
      <c r="S2179" s="15">
        <f>Raw_Data!S2179</f>
        <v>0.84</v>
      </c>
      <c r="T2179" s="18">
        <f>IF(Raw_Data!T2179="",ROUND(AVERAGEIFS(Raw_Data!$T$2:$T$4001,Raw_Data!$E$2:$E$4001,E2179,Raw_Data!$D$2:$D$4001,D2179),2),IF(Raw_Data!T2179&gt;INDEX(Cleaning_Reference!$F$6:$F$13,MATCH(D2179,Cleaning_Reference!$A$6:$A$13,0)),INDEX(Cleaning_Reference!$F$6:$F$13,MATCH(D2179,Cleaning_Reference!$A$6:$A$13,0)),Raw_Data!T2179))</f>
        <v>0.73</v>
      </c>
      <c r="U2179" s="15">
        <f>Raw_Data!U2179</f>
        <v>8.5299999999999994</v>
      </c>
      <c r="V2179" s="15">
        <f>Raw_Data!V2179</f>
        <v>69784</v>
      </c>
      <c r="W2179" s="15">
        <f>Raw_Data!W2179</f>
        <v>771261</v>
      </c>
      <c r="X2179" s="15">
        <f>Raw_Data!X2179</f>
        <v>595258</v>
      </c>
      <c r="Y2179" s="15">
        <f>Raw_Data!Y2179</f>
        <v>-176003</v>
      </c>
      <c r="Z2179" s="15">
        <f>Raw_Data!Z2179</f>
        <v>4435</v>
      </c>
      <c r="AA2179" s="15">
        <f>Raw_Data!AA2179</f>
        <v>1.923</v>
      </c>
      <c r="AB2179" s="15">
        <f>Raw_Data!AB2179</f>
        <v>58.9</v>
      </c>
      <c r="AC2179" s="19" t="str">
        <f>IF(Raw_Data!G2179="","Yes","No")</f>
        <v>No</v>
      </c>
      <c r="AD2179" s="19" t="str">
        <f>IF(Raw_Data!L2179="","Yes","No")</f>
        <v>No</v>
      </c>
      <c r="AE2179" s="19" t="str">
        <f>IF(Raw_Data!T2179="","Imputed",IF(Raw_Data!T2179&gt;INDEX(Cleaning_Reference!$F$6:$F$13,MATCH(D2179,Cleaning_Reference!$A$6:$A$13,0)),"Capped","Original"))</f>
        <v>Original</v>
      </c>
      <c r="AF2179" s="21">
        <f t="shared" si="34"/>
        <v>8.5299999999999994</v>
      </c>
    </row>
    <row r="2180" spans="1:32" ht="15" customHeight="1" x14ac:dyDescent="0.3">
      <c r="A2180" s="20" t="str">
        <f>Raw_Data!A2180</f>
        <v>SF12179</v>
      </c>
      <c r="B2180" s="15" t="str">
        <f>Raw_Data!B2180</f>
        <v>Andhra Pradesh</v>
      </c>
      <c r="C2180" s="15" t="str">
        <f>Raw_Data!C2180</f>
        <v>Krishna</v>
      </c>
      <c r="D2180" s="15" t="str">
        <f>Raw_Data!D2180</f>
        <v>Cotton</v>
      </c>
      <c r="E2180" s="15" t="str">
        <f>Raw_Data!E2180</f>
        <v>Zaid</v>
      </c>
      <c r="F2180" s="15">
        <f>Raw_Data!F2180</f>
        <v>5.46</v>
      </c>
      <c r="G2180" s="18">
        <f>IF(Raw_Data!G2180="",ROUND(AVERAGEIFS(Raw_Data!$G$2:$G$4001,Raw_Data!$E$2:$E$4001,E2180),1),Raw_Data!G2180)</f>
        <v>372.9</v>
      </c>
      <c r="H2180" s="15">
        <f>Raw_Data!H2180</f>
        <v>26.2</v>
      </c>
      <c r="I2180" s="15">
        <f>Raw_Data!I2180</f>
        <v>59.2</v>
      </c>
      <c r="J2180" s="15">
        <f>Raw_Data!J2180</f>
        <v>7.9</v>
      </c>
      <c r="K2180" s="15">
        <f>Raw_Data!K2180</f>
        <v>6.59</v>
      </c>
      <c r="L2180" s="18">
        <f>IF(Raw_Data!L2180="",ROUND(AVERAGEIFS(Raw_Data!$L$2:$L$4001,Raw_Data!$E$2:$E$4001,E2180),1),Raw_Data!L2180)</f>
        <v>27.9</v>
      </c>
      <c r="M2180" s="15">
        <f>Raw_Data!M2180</f>
        <v>123.1</v>
      </c>
      <c r="N2180" s="15">
        <f>Raw_Data!N2180</f>
        <v>60.6</v>
      </c>
      <c r="O2180" s="15">
        <f>Raw_Data!O2180</f>
        <v>107.1</v>
      </c>
      <c r="P2180" s="15" t="str">
        <f>Raw_Data!P2180</f>
        <v>Rainfed</v>
      </c>
      <c r="Q2180" s="15">
        <f>Raw_Data!Q2180</f>
        <v>53.6</v>
      </c>
      <c r="R2180" s="15">
        <f>Raw_Data!R2180</f>
        <v>7.6</v>
      </c>
      <c r="S2180" s="15">
        <f>Raw_Data!S2180</f>
        <v>0.84</v>
      </c>
      <c r="T2180" s="18">
        <f>IF(Raw_Data!T2180="",ROUND(AVERAGEIFS(Raw_Data!$T$2:$T$4001,Raw_Data!$E$2:$E$4001,E2180,Raw_Data!$D$2:$D$4001,D2180),2),IF(Raw_Data!T2180&gt;INDEX(Cleaning_Reference!$F$6:$F$13,MATCH(D2180,Cleaning_Reference!$A$6:$A$13,0)),INDEX(Cleaning_Reference!$F$6:$F$13,MATCH(D2180,Cleaning_Reference!$A$6:$A$13,0)),Raw_Data!T2180))</f>
        <v>1.52</v>
      </c>
      <c r="U2180" s="15">
        <f>Raw_Data!U2180</f>
        <v>8.3000000000000007</v>
      </c>
      <c r="V2180" s="15">
        <f>Raw_Data!V2180</f>
        <v>56820</v>
      </c>
      <c r="W2180" s="15">
        <f>Raw_Data!W2180</f>
        <v>299728</v>
      </c>
      <c r="X2180" s="15">
        <f>Raw_Data!X2180</f>
        <v>471606</v>
      </c>
      <c r="Y2180" s="15">
        <f>Raw_Data!Y2180</f>
        <v>171878</v>
      </c>
      <c r="Z2180" s="15">
        <f>Raw_Data!Z2180</f>
        <v>2043</v>
      </c>
      <c r="AA2180" s="15">
        <f>Raw_Data!AA2180</f>
        <v>4.0629999999999997</v>
      </c>
      <c r="AB2180" s="15">
        <f>Raw_Data!AB2180</f>
        <v>34.1</v>
      </c>
      <c r="AC2180" s="19" t="str">
        <f>IF(Raw_Data!G2180="","Yes","No")</f>
        <v>No</v>
      </c>
      <c r="AD2180" s="19" t="str">
        <f>IF(Raw_Data!L2180="","Yes","No")</f>
        <v>No</v>
      </c>
      <c r="AE2180" s="19" t="str">
        <f>IF(Raw_Data!T2180="","Imputed",IF(Raw_Data!T2180&gt;INDEX(Cleaning_Reference!$F$6:$F$13,MATCH(D2180,Cleaning_Reference!$A$6:$A$13,0)),"Capped","Original"))</f>
        <v>Original</v>
      </c>
      <c r="AF2180" s="21">
        <f t="shared" si="34"/>
        <v>8.3000000000000007</v>
      </c>
    </row>
    <row r="2181" spans="1:32" ht="15" customHeight="1" x14ac:dyDescent="0.3">
      <c r="A2181" s="20" t="str">
        <f>Raw_Data!A2181</f>
        <v>SF12180</v>
      </c>
      <c r="B2181" s="15" t="str">
        <f>Raw_Data!B2181</f>
        <v>Madhya Pradesh</v>
      </c>
      <c r="C2181" s="15" t="str">
        <f>Raw_Data!C2181</f>
        <v>Rajkot</v>
      </c>
      <c r="D2181" s="15" t="str">
        <f>Raw_Data!D2181</f>
        <v>Wheat</v>
      </c>
      <c r="E2181" s="15" t="str">
        <f>Raw_Data!E2181</f>
        <v>Kharif</v>
      </c>
      <c r="F2181" s="15">
        <f>Raw_Data!F2181</f>
        <v>10.59</v>
      </c>
      <c r="G2181" s="18">
        <f>IF(Raw_Data!G2181="",ROUND(AVERAGEIFS(Raw_Data!$G$2:$G$4001,Raw_Data!$E$2:$E$4001,E2181),1),Raw_Data!G2181)</f>
        <v>886.7</v>
      </c>
      <c r="H2181" s="15">
        <f>Raw_Data!H2181</f>
        <v>24</v>
      </c>
      <c r="I2181" s="15">
        <f>Raw_Data!I2181</f>
        <v>65.2</v>
      </c>
      <c r="J2181" s="15">
        <f>Raw_Data!J2181</f>
        <v>6.4</v>
      </c>
      <c r="K2181" s="15">
        <f>Raw_Data!K2181</f>
        <v>7.52</v>
      </c>
      <c r="L2181" s="18">
        <f>IF(Raw_Data!L2181="",ROUND(AVERAGEIFS(Raw_Data!$L$2:$L$4001,Raw_Data!$E$2:$E$4001,E2181),1),Raw_Data!L2181)</f>
        <v>35.299999999999997</v>
      </c>
      <c r="M2181" s="15">
        <f>Raw_Data!M2181</f>
        <v>103.2</v>
      </c>
      <c r="N2181" s="15">
        <f>Raw_Data!N2181</f>
        <v>72.099999999999994</v>
      </c>
      <c r="O2181" s="15">
        <f>Raw_Data!O2181</f>
        <v>98.7</v>
      </c>
      <c r="P2181" s="15" t="str">
        <f>Raw_Data!P2181</f>
        <v>Drip</v>
      </c>
      <c r="Q2181" s="15">
        <f>Raw_Data!Q2181</f>
        <v>211.4</v>
      </c>
      <c r="R2181" s="15">
        <f>Raw_Data!R2181</f>
        <v>6.31</v>
      </c>
      <c r="S2181" s="15">
        <f>Raw_Data!S2181</f>
        <v>0.66</v>
      </c>
      <c r="T2181" s="18">
        <f>IF(Raw_Data!T2181="",ROUND(AVERAGEIFS(Raw_Data!$T$2:$T$4001,Raw_Data!$E$2:$E$4001,E2181,Raw_Data!$D$2:$D$4001,D2181),2),IF(Raw_Data!T2181&gt;INDEX(Cleaning_Reference!$F$6:$F$13,MATCH(D2181,Cleaning_Reference!$A$6:$A$13,0)),INDEX(Cleaning_Reference!$F$6:$F$13,MATCH(D2181,Cleaning_Reference!$A$6:$A$13,0)),Raw_Data!T2181))</f>
        <v>1.44</v>
      </c>
      <c r="U2181" s="15">
        <f>Raw_Data!U2181</f>
        <v>15.25</v>
      </c>
      <c r="V2181" s="15">
        <f>Raw_Data!V2181</f>
        <v>21179</v>
      </c>
      <c r="W2181" s="15">
        <f>Raw_Data!W2181</f>
        <v>831091</v>
      </c>
      <c r="X2181" s="15">
        <f>Raw_Data!X2181</f>
        <v>322980</v>
      </c>
      <c r="Y2181" s="15">
        <f>Raw_Data!Y2181</f>
        <v>-508111</v>
      </c>
      <c r="Z2181" s="15">
        <f>Raw_Data!Z2181</f>
        <v>3804</v>
      </c>
      <c r="AA2181" s="15">
        <f>Raw_Data!AA2181</f>
        <v>4.0090000000000003</v>
      </c>
      <c r="AB2181" s="15">
        <f>Raw_Data!AB2181</f>
        <v>32.5</v>
      </c>
      <c r="AC2181" s="19" t="str">
        <f>IF(Raw_Data!G2181="","Yes","No")</f>
        <v>No</v>
      </c>
      <c r="AD2181" s="19" t="str">
        <f>IF(Raw_Data!L2181="","Yes","No")</f>
        <v>No</v>
      </c>
      <c r="AE2181" s="19" t="str">
        <f>IF(Raw_Data!T2181="","Imputed",IF(Raw_Data!T2181&gt;INDEX(Cleaning_Reference!$F$6:$F$13,MATCH(D2181,Cleaning_Reference!$A$6:$A$13,0)),"Capped","Original"))</f>
        <v>Original</v>
      </c>
      <c r="AF2181" s="21">
        <f t="shared" si="34"/>
        <v>15.25</v>
      </c>
    </row>
    <row r="2182" spans="1:32" ht="15" customHeight="1" x14ac:dyDescent="0.3">
      <c r="A2182" s="20" t="str">
        <f>Raw_Data!A2182</f>
        <v>SF12181</v>
      </c>
      <c r="B2182" s="15" t="str">
        <f>Raw_Data!B2182</f>
        <v>Tamil Nadu</v>
      </c>
      <c r="C2182" s="15" t="str">
        <f>Raw_Data!C2182</f>
        <v>Erode</v>
      </c>
      <c r="D2182" s="15" t="str">
        <f>Raw_Data!D2182</f>
        <v>Cotton</v>
      </c>
      <c r="E2182" s="15" t="str">
        <f>Raw_Data!E2182</f>
        <v>Rabi</v>
      </c>
      <c r="F2182" s="15">
        <f>Raw_Data!F2182</f>
        <v>12.67</v>
      </c>
      <c r="G2182" s="18">
        <f>IF(Raw_Data!G2182="",ROUND(AVERAGEIFS(Raw_Data!$G$2:$G$4001,Raw_Data!$E$2:$E$4001,E2182),1),Raw_Data!G2182)</f>
        <v>635.29999999999995</v>
      </c>
      <c r="H2182" s="15">
        <f>Raw_Data!H2182</f>
        <v>24.4</v>
      </c>
      <c r="I2182" s="15">
        <f>Raw_Data!I2182</f>
        <v>65.099999999999994</v>
      </c>
      <c r="J2182" s="15">
        <f>Raw_Data!J2182</f>
        <v>6.6</v>
      </c>
      <c r="K2182" s="15">
        <f>Raw_Data!K2182</f>
        <v>6.54</v>
      </c>
      <c r="L2182" s="18">
        <f>IF(Raw_Data!L2182="",ROUND(AVERAGEIFS(Raw_Data!$L$2:$L$4001,Raw_Data!$E$2:$E$4001,E2182),1),Raw_Data!L2182)</f>
        <v>16.3</v>
      </c>
      <c r="M2182" s="15">
        <f>Raw_Data!M2182</f>
        <v>64.8</v>
      </c>
      <c r="N2182" s="15">
        <f>Raw_Data!N2182</f>
        <v>63.8</v>
      </c>
      <c r="O2182" s="15">
        <f>Raw_Data!O2182</f>
        <v>82.1</v>
      </c>
      <c r="P2182" s="15" t="str">
        <f>Raw_Data!P2182</f>
        <v>Rainfed</v>
      </c>
      <c r="Q2182" s="15">
        <f>Raw_Data!Q2182</f>
        <v>127</v>
      </c>
      <c r="R2182" s="15">
        <f>Raw_Data!R2182</f>
        <v>3.84</v>
      </c>
      <c r="S2182" s="15">
        <f>Raw_Data!S2182</f>
        <v>0.8</v>
      </c>
      <c r="T2182" s="18">
        <f>IF(Raw_Data!T2182="",ROUND(AVERAGEIFS(Raw_Data!$T$2:$T$4001,Raw_Data!$E$2:$E$4001,E2182,Raw_Data!$D$2:$D$4001,D2182),2),IF(Raw_Data!T2182&gt;INDEX(Cleaning_Reference!$F$6:$F$13,MATCH(D2182,Cleaning_Reference!$A$6:$A$13,0)),INDEX(Cleaning_Reference!$F$6:$F$13,MATCH(D2182,Cleaning_Reference!$A$6:$A$13,0)),Raw_Data!T2182))</f>
        <v>1.51</v>
      </c>
      <c r="U2182" s="15">
        <f>Raw_Data!U2182</f>
        <v>19.13</v>
      </c>
      <c r="V2182" s="15">
        <f>Raw_Data!V2182</f>
        <v>72972</v>
      </c>
      <c r="W2182" s="15">
        <f>Raw_Data!W2182</f>
        <v>721783</v>
      </c>
      <c r="X2182" s="15">
        <f>Raw_Data!X2182</f>
        <v>1395954</v>
      </c>
      <c r="Y2182" s="15">
        <f>Raw_Data!Y2182</f>
        <v>674171</v>
      </c>
      <c r="Z2182" s="15">
        <f>Raw_Data!Z2182</f>
        <v>6634</v>
      </c>
      <c r="AA2182" s="15">
        <f>Raw_Data!AA2182</f>
        <v>2.8839999999999999</v>
      </c>
      <c r="AB2182" s="15">
        <f>Raw_Data!AB2182</f>
        <v>45.6</v>
      </c>
      <c r="AC2182" s="19" t="str">
        <f>IF(Raw_Data!G2182="","Yes","No")</f>
        <v>No</v>
      </c>
      <c r="AD2182" s="19" t="str">
        <f>IF(Raw_Data!L2182="","Yes","No")</f>
        <v>No</v>
      </c>
      <c r="AE2182" s="19" t="str">
        <f>IF(Raw_Data!T2182="","Imputed",IF(Raw_Data!T2182&gt;INDEX(Cleaning_Reference!$F$6:$F$13,MATCH(D2182,Cleaning_Reference!$A$6:$A$13,0)),"Capped","Original"))</f>
        <v>Original</v>
      </c>
      <c r="AF2182" s="21">
        <f t="shared" si="34"/>
        <v>19.13</v>
      </c>
    </row>
    <row r="2183" spans="1:32" ht="15" customHeight="1" x14ac:dyDescent="0.3">
      <c r="A2183" s="20" t="str">
        <f>Raw_Data!A2183</f>
        <v>SF12182</v>
      </c>
      <c r="B2183" s="15" t="str">
        <f>Raw_Data!B2183</f>
        <v>Maharashtra</v>
      </c>
      <c r="C2183" s="15" t="str">
        <f>Raw_Data!C2183</f>
        <v>Guntur</v>
      </c>
      <c r="D2183" s="15" t="str">
        <f>Raw_Data!D2183</f>
        <v>Wheat</v>
      </c>
      <c r="E2183" s="15" t="str">
        <f>Raw_Data!E2183</f>
        <v>Rabi</v>
      </c>
      <c r="F2183" s="15">
        <f>Raw_Data!F2183</f>
        <v>7.39</v>
      </c>
      <c r="G2183" s="18">
        <f>IF(Raw_Data!G2183="",ROUND(AVERAGEIFS(Raw_Data!$G$2:$G$4001,Raw_Data!$E$2:$E$4001,E2183),1),Raw_Data!G2183)</f>
        <v>766.6</v>
      </c>
      <c r="H2183" s="15">
        <f>Raw_Data!H2183</f>
        <v>22.6</v>
      </c>
      <c r="I2183" s="15">
        <f>Raw_Data!I2183</f>
        <v>79.099999999999994</v>
      </c>
      <c r="J2183" s="15">
        <f>Raw_Data!J2183</f>
        <v>9.6</v>
      </c>
      <c r="K2183" s="15">
        <f>Raw_Data!K2183</f>
        <v>7.47</v>
      </c>
      <c r="L2183" s="18">
        <f>IF(Raw_Data!L2183="",ROUND(AVERAGEIFS(Raw_Data!$L$2:$L$4001,Raw_Data!$E$2:$E$4001,E2183),1),Raw_Data!L2183)</f>
        <v>24</v>
      </c>
      <c r="M2183" s="15">
        <f>Raw_Data!M2183</f>
        <v>163.6</v>
      </c>
      <c r="N2183" s="15">
        <f>Raw_Data!N2183</f>
        <v>37.299999999999997</v>
      </c>
      <c r="O2183" s="15">
        <f>Raw_Data!O2183</f>
        <v>99.6</v>
      </c>
      <c r="P2183" s="15" t="str">
        <f>Raw_Data!P2183</f>
        <v>Sprinkler</v>
      </c>
      <c r="Q2183" s="15">
        <f>Raw_Data!Q2183</f>
        <v>223.4</v>
      </c>
      <c r="R2183" s="15">
        <f>Raw_Data!R2183</f>
        <v>2.02</v>
      </c>
      <c r="S2183" s="15">
        <f>Raw_Data!S2183</f>
        <v>0.97</v>
      </c>
      <c r="T2183" s="18">
        <f>IF(Raw_Data!T2183="",ROUND(AVERAGEIFS(Raw_Data!$T$2:$T$4001,Raw_Data!$E$2:$E$4001,E2183,Raw_Data!$D$2:$D$4001,D2183),2),IF(Raw_Data!T2183&gt;INDEX(Cleaning_Reference!$F$6:$F$13,MATCH(D2183,Cleaning_Reference!$A$6:$A$13,0)),INDEX(Cleaning_Reference!$F$6:$F$13,MATCH(D2183,Cleaning_Reference!$A$6:$A$13,0)),Raw_Data!T2183))</f>
        <v>1.51</v>
      </c>
      <c r="U2183" s="15">
        <f>Raw_Data!U2183</f>
        <v>11.16</v>
      </c>
      <c r="V2183" s="15">
        <f>Raw_Data!V2183</f>
        <v>26423</v>
      </c>
      <c r="W2183" s="15">
        <f>Raw_Data!W2183</f>
        <v>496151</v>
      </c>
      <c r="X2183" s="15">
        <f>Raw_Data!X2183</f>
        <v>294881</v>
      </c>
      <c r="Y2183" s="15">
        <f>Raw_Data!Y2183</f>
        <v>-201270</v>
      </c>
      <c r="Z2183" s="15">
        <f>Raw_Data!Z2183</f>
        <v>3276</v>
      </c>
      <c r="AA2183" s="15">
        <f>Raw_Data!AA2183</f>
        <v>3.407</v>
      </c>
      <c r="AB2183" s="15">
        <f>Raw_Data!AB2183</f>
        <v>71.2</v>
      </c>
      <c r="AC2183" s="19" t="str">
        <f>IF(Raw_Data!G2183="","Yes","No")</f>
        <v>No</v>
      </c>
      <c r="AD2183" s="19" t="str">
        <f>IF(Raw_Data!L2183="","Yes","No")</f>
        <v>No</v>
      </c>
      <c r="AE2183" s="19" t="str">
        <f>IF(Raw_Data!T2183="","Imputed",IF(Raw_Data!T2183&gt;INDEX(Cleaning_Reference!$F$6:$F$13,MATCH(D2183,Cleaning_Reference!$A$6:$A$13,0)),"Capped","Original"))</f>
        <v>Original</v>
      </c>
      <c r="AF2183" s="21">
        <f t="shared" si="34"/>
        <v>11.16</v>
      </c>
    </row>
    <row r="2184" spans="1:32" ht="15" customHeight="1" x14ac:dyDescent="0.3">
      <c r="A2184" s="20" t="str">
        <f>Raw_Data!A2184</f>
        <v>SF12183</v>
      </c>
      <c r="B2184" s="15" t="str">
        <f>Raw_Data!B2184</f>
        <v>Andhra Pradesh</v>
      </c>
      <c r="C2184" s="15" t="str">
        <f>Raw_Data!C2184</f>
        <v>Krishna</v>
      </c>
      <c r="D2184" s="15" t="str">
        <f>Raw_Data!D2184</f>
        <v>Rice</v>
      </c>
      <c r="E2184" s="15" t="str">
        <f>Raw_Data!E2184</f>
        <v>Kharif</v>
      </c>
      <c r="F2184" s="15">
        <f>Raw_Data!F2184</f>
        <v>14.72</v>
      </c>
      <c r="G2184" s="18">
        <f>IF(Raw_Data!G2184="",ROUND(AVERAGEIFS(Raw_Data!$G$2:$G$4001,Raw_Data!$E$2:$E$4001,E2184),1),Raw_Data!G2184)</f>
        <v>812.4</v>
      </c>
      <c r="H2184" s="15">
        <f>Raw_Data!H2184</f>
        <v>29.3</v>
      </c>
      <c r="I2184" s="15">
        <f>Raw_Data!I2184</f>
        <v>72.900000000000006</v>
      </c>
      <c r="J2184" s="15">
        <f>Raw_Data!J2184</f>
        <v>7.1</v>
      </c>
      <c r="K2184" s="15">
        <f>Raw_Data!K2184</f>
        <v>7.73</v>
      </c>
      <c r="L2184" s="18">
        <f>IF(Raw_Data!L2184="",ROUND(AVERAGEIFS(Raw_Data!$L$2:$L$4001,Raw_Data!$E$2:$E$4001,E2184),1),Raw_Data!L2184)</f>
        <v>34.5</v>
      </c>
      <c r="M2184" s="15">
        <f>Raw_Data!M2184</f>
        <v>123.5</v>
      </c>
      <c r="N2184" s="15">
        <f>Raw_Data!N2184</f>
        <v>62.9</v>
      </c>
      <c r="O2184" s="15">
        <f>Raw_Data!O2184</f>
        <v>61.7</v>
      </c>
      <c r="P2184" s="15" t="str">
        <f>Raw_Data!P2184</f>
        <v>Flood</v>
      </c>
      <c r="Q2184" s="15">
        <f>Raw_Data!Q2184</f>
        <v>264.8</v>
      </c>
      <c r="R2184" s="15">
        <f>Raw_Data!R2184</f>
        <v>5.01</v>
      </c>
      <c r="S2184" s="15">
        <f>Raw_Data!S2184</f>
        <v>0.82</v>
      </c>
      <c r="T2184" s="18">
        <f>IF(Raw_Data!T2184="",ROUND(AVERAGEIFS(Raw_Data!$T$2:$T$4001,Raw_Data!$E$2:$E$4001,E2184,Raw_Data!$D$2:$D$4001,D2184),2),IF(Raw_Data!T2184&gt;INDEX(Cleaning_Reference!$F$6:$F$13,MATCH(D2184,Cleaning_Reference!$A$6:$A$13,0)),INDEX(Cleaning_Reference!$F$6:$F$13,MATCH(D2184,Cleaning_Reference!$A$6:$A$13,0)),Raw_Data!T2184))</f>
        <v>1.01</v>
      </c>
      <c r="U2184" s="15">
        <f>Raw_Data!U2184</f>
        <v>14.87</v>
      </c>
      <c r="V2184" s="15">
        <f>Raw_Data!V2184</f>
        <v>21578</v>
      </c>
      <c r="W2184" s="15">
        <f>Raw_Data!W2184</f>
        <v>1297725</v>
      </c>
      <c r="X2184" s="15">
        <f>Raw_Data!X2184</f>
        <v>320865</v>
      </c>
      <c r="Y2184" s="15">
        <f>Raw_Data!Y2184</f>
        <v>-976860</v>
      </c>
      <c r="Z2184" s="15">
        <f>Raw_Data!Z2184</f>
        <v>25877</v>
      </c>
      <c r="AA2184" s="15">
        <f>Raw_Data!AA2184</f>
        <v>0.57499999999999996</v>
      </c>
      <c r="AB2184" s="15">
        <f>Raw_Data!AB2184</f>
        <v>40.799999999999997</v>
      </c>
      <c r="AC2184" s="19" t="str">
        <f>IF(Raw_Data!G2184="","Yes","No")</f>
        <v>No</v>
      </c>
      <c r="AD2184" s="19" t="str">
        <f>IF(Raw_Data!L2184="","Yes","No")</f>
        <v>No</v>
      </c>
      <c r="AE2184" s="19" t="str">
        <f>IF(Raw_Data!T2184="","Imputed",IF(Raw_Data!T2184&gt;INDEX(Cleaning_Reference!$F$6:$F$13,MATCH(D2184,Cleaning_Reference!$A$6:$A$13,0)),"Capped","Original"))</f>
        <v>Original</v>
      </c>
      <c r="AF2184" s="21">
        <f t="shared" si="34"/>
        <v>14.87</v>
      </c>
    </row>
    <row r="2185" spans="1:32" ht="15" customHeight="1" x14ac:dyDescent="0.3">
      <c r="A2185" s="20" t="str">
        <f>Raw_Data!A2185</f>
        <v>SF12184</v>
      </c>
      <c r="B2185" s="15" t="str">
        <f>Raw_Data!B2185</f>
        <v>Tamil Nadu</v>
      </c>
      <c r="C2185" s="15" t="str">
        <f>Raw_Data!C2185</f>
        <v>Raichur</v>
      </c>
      <c r="D2185" s="15" t="str">
        <f>Raw_Data!D2185</f>
        <v>Maize</v>
      </c>
      <c r="E2185" s="15" t="str">
        <f>Raw_Data!E2185</f>
        <v>Kharif</v>
      </c>
      <c r="F2185" s="15">
        <f>Raw_Data!F2185</f>
        <v>9.27</v>
      </c>
      <c r="G2185" s="18">
        <f>IF(Raw_Data!G2185="",ROUND(AVERAGEIFS(Raw_Data!$G$2:$G$4001,Raw_Data!$E$2:$E$4001,E2185),1),Raw_Data!G2185)</f>
        <v>790.5</v>
      </c>
      <c r="H2185" s="15">
        <f>Raw_Data!H2185</f>
        <v>30.4</v>
      </c>
      <c r="I2185" s="15">
        <f>Raw_Data!I2185</f>
        <v>68.5</v>
      </c>
      <c r="J2185" s="15">
        <f>Raw_Data!J2185</f>
        <v>6.2</v>
      </c>
      <c r="K2185" s="15">
        <f>Raw_Data!K2185</f>
        <v>7.8</v>
      </c>
      <c r="L2185" s="18">
        <f>IF(Raw_Data!L2185="",ROUND(AVERAGEIFS(Raw_Data!$L$2:$L$4001,Raw_Data!$E$2:$E$4001,E2185),1),Raw_Data!L2185)</f>
        <v>28.3</v>
      </c>
      <c r="M2185" s="15">
        <f>Raw_Data!M2185</f>
        <v>178.3</v>
      </c>
      <c r="N2185" s="15">
        <f>Raw_Data!N2185</f>
        <v>30.5</v>
      </c>
      <c r="O2185" s="15">
        <f>Raw_Data!O2185</f>
        <v>49.4</v>
      </c>
      <c r="P2185" s="15" t="str">
        <f>Raw_Data!P2185</f>
        <v>Rainfed</v>
      </c>
      <c r="Q2185" s="15">
        <f>Raw_Data!Q2185</f>
        <v>214.5</v>
      </c>
      <c r="R2185" s="15">
        <f>Raw_Data!R2185</f>
        <v>1.0900000000000001</v>
      </c>
      <c r="S2185" s="15">
        <f>Raw_Data!S2185</f>
        <v>0.98</v>
      </c>
      <c r="T2185" s="18">
        <f>IF(Raw_Data!T2185="",ROUND(AVERAGEIFS(Raw_Data!$T$2:$T$4001,Raw_Data!$E$2:$E$4001,E2185,Raw_Data!$D$2:$D$4001,D2185),2),IF(Raw_Data!T2185&gt;INDEX(Cleaning_Reference!$F$6:$F$13,MATCH(D2185,Cleaning_Reference!$A$6:$A$13,0)),INDEX(Cleaning_Reference!$F$6:$F$13,MATCH(D2185,Cleaning_Reference!$A$6:$A$13,0)),Raw_Data!T2185))</f>
        <v>0.89</v>
      </c>
      <c r="U2185" s="15">
        <f>Raw_Data!U2185</f>
        <v>8.25</v>
      </c>
      <c r="V2185" s="15">
        <f>Raw_Data!V2185</f>
        <v>21179</v>
      </c>
      <c r="W2185" s="15">
        <f>Raw_Data!W2185</f>
        <v>492106</v>
      </c>
      <c r="X2185" s="15">
        <f>Raw_Data!X2185</f>
        <v>174727</v>
      </c>
      <c r="Y2185" s="15">
        <f>Raw_Data!Y2185</f>
        <v>-317379</v>
      </c>
      <c r="Z2185" s="15">
        <f>Raw_Data!Z2185</f>
        <v>3188</v>
      </c>
      <c r="AA2185" s="15">
        <f>Raw_Data!AA2185</f>
        <v>2.5880000000000001</v>
      </c>
      <c r="AB2185" s="15">
        <f>Raw_Data!AB2185</f>
        <v>68.400000000000006</v>
      </c>
      <c r="AC2185" s="19" t="str">
        <f>IF(Raw_Data!G2185="","Yes","No")</f>
        <v>No</v>
      </c>
      <c r="AD2185" s="19" t="str">
        <f>IF(Raw_Data!L2185="","Yes","No")</f>
        <v>No</v>
      </c>
      <c r="AE2185" s="19" t="str">
        <f>IF(Raw_Data!T2185="","Imputed",IF(Raw_Data!T2185&gt;INDEX(Cleaning_Reference!$F$6:$F$13,MATCH(D2185,Cleaning_Reference!$A$6:$A$13,0)),"Capped","Original"))</f>
        <v>Original</v>
      </c>
      <c r="AF2185" s="21">
        <f t="shared" si="34"/>
        <v>8.25</v>
      </c>
    </row>
    <row r="2186" spans="1:32" ht="15" customHeight="1" x14ac:dyDescent="0.3">
      <c r="A2186" s="20" t="str">
        <f>Raw_Data!A2186</f>
        <v>SF12185</v>
      </c>
      <c r="B2186" s="15" t="str">
        <f>Raw_Data!B2186</f>
        <v>Andhra Pradesh</v>
      </c>
      <c r="C2186" s="15" t="str">
        <f>Raw_Data!C2186</f>
        <v>Nashik</v>
      </c>
      <c r="D2186" s="15" t="str">
        <f>Raw_Data!D2186</f>
        <v>Rice</v>
      </c>
      <c r="E2186" s="15" t="str">
        <f>Raw_Data!E2186</f>
        <v>Kharif</v>
      </c>
      <c r="F2186" s="15">
        <f>Raw_Data!F2186</f>
        <v>1.57</v>
      </c>
      <c r="G2186" s="18">
        <f>IF(Raw_Data!G2186="",ROUND(AVERAGEIFS(Raw_Data!$G$2:$G$4001,Raw_Data!$E$2:$E$4001,E2186),1),Raw_Data!G2186)</f>
        <v>817.6</v>
      </c>
      <c r="H2186" s="15">
        <f>Raw_Data!H2186</f>
        <v>28.5</v>
      </c>
      <c r="I2186" s="15">
        <f>Raw_Data!I2186</f>
        <v>49.9</v>
      </c>
      <c r="J2186" s="15">
        <f>Raw_Data!J2186</f>
        <v>5.0999999999999996</v>
      </c>
      <c r="K2186" s="15">
        <f>Raw_Data!K2186</f>
        <v>6.95</v>
      </c>
      <c r="L2186" s="18">
        <f>IF(Raw_Data!L2186="",ROUND(AVERAGEIFS(Raw_Data!$L$2:$L$4001,Raw_Data!$E$2:$E$4001,E2186),1),Raw_Data!L2186)</f>
        <v>31.6</v>
      </c>
      <c r="M2186" s="15">
        <f>Raw_Data!M2186</f>
        <v>137.6</v>
      </c>
      <c r="N2186" s="15">
        <f>Raw_Data!N2186</f>
        <v>66.3</v>
      </c>
      <c r="O2186" s="15">
        <f>Raw_Data!O2186</f>
        <v>118.3</v>
      </c>
      <c r="P2186" s="15" t="str">
        <f>Raw_Data!P2186</f>
        <v>Drip</v>
      </c>
      <c r="Q2186" s="15">
        <f>Raw_Data!Q2186</f>
        <v>181.4</v>
      </c>
      <c r="R2186" s="15">
        <f>Raw_Data!R2186</f>
        <v>4.71</v>
      </c>
      <c r="S2186" s="15">
        <f>Raw_Data!S2186</f>
        <v>0.98</v>
      </c>
      <c r="T2186" s="18">
        <f>IF(Raw_Data!T2186="",ROUND(AVERAGEIFS(Raw_Data!$T$2:$T$4001,Raw_Data!$E$2:$E$4001,E2186,Raw_Data!$D$2:$D$4001,D2186),2),IF(Raw_Data!T2186&gt;INDEX(Cleaning_Reference!$F$6:$F$13,MATCH(D2186,Cleaning_Reference!$A$6:$A$13,0)),INDEX(Cleaning_Reference!$F$6:$F$13,MATCH(D2186,Cleaning_Reference!$A$6:$A$13,0)),Raw_Data!T2186))</f>
        <v>4.99</v>
      </c>
      <c r="U2186" s="15">
        <f>Raw_Data!U2186</f>
        <v>7.83</v>
      </c>
      <c r="V2186" s="15">
        <f>Raw_Data!V2186</f>
        <v>21549</v>
      </c>
      <c r="W2186" s="15">
        <f>Raw_Data!W2186</f>
        <v>100174</v>
      </c>
      <c r="X2186" s="15">
        <f>Raw_Data!X2186</f>
        <v>168729</v>
      </c>
      <c r="Y2186" s="15">
        <f>Raw_Data!Y2186</f>
        <v>68555</v>
      </c>
      <c r="Z2186" s="15">
        <f>Raw_Data!Z2186</f>
        <v>2252</v>
      </c>
      <c r="AA2186" s="15">
        <f>Raw_Data!AA2186</f>
        <v>3.4769999999999999</v>
      </c>
      <c r="AB2186" s="15">
        <f>Raw_Data!AB2186</f>
        <v>47.5</v>
      </c>
      <c r="AC2186" s="19" t="str">
        <f>IF(Raw_Data!G2186="","Yes","No")</f>
        <v>No</v>
      </c>
      <c r="AD2186" s="19" t="str">
        <f>IF(Raw_Data!L2186="","Yes","No")</f>
        <v>No</v>
      </c>
      <c r="AE2186" s="19" t="str">
        <f>IF(Raw_Data!T2186="","Imputed",IF(Raw_Data!T2186&gt;INDEX(Cleaning_Reference!$F$6:$F$13,MATCH(D2186,Cleaning_Reference!$A$6:$A$13,0)),"Capped","Original"))</f>
        <v>Original</v>
      </c>
      <c r="AF2186" s="21">
        <f t="shared" si="34"/>
        <v>7.83</v>
      </c>
    </row>
    <row r="2187" spans="1:32" ht="15" customHeight="1" x14ac:dyDescent="0.3">
      <c r="A2187" s="20" t="str">
        <f>Raw_Data!A2187</f>
        <v>SF12186</v>
      </c>
      <c r="B2187" s="15" t="str">
        <f>Raw_Data!B2187</f>
        <v>Madhya Pradesh</v>
      </c>
      <c r="C2187" s="15" t="str">
        <f>Raw_Data!C2187</f>
        <v>Raichur</v>
      </c>
      <c r="D2187" s="15" t="str">
        <f>Raw_Data!D2187</f>
        <v>Cotton</v>
      </c>
      <c r="E2187" s="15" t="str">
        <f>Raw_Data!E2187</f>
        <v>Rabi</v>
      </c>
      <c r="F2187" s="15">
        <f>Raw_Data!F2187</f>
        <v>5.56</v>
      </c>
      <c r="G2187" s="18">
        <f>IF(Raw_Data!G2187="",ROUND(AVERAGEIFS(Raw_Data!$G$2:$G$4001,Raw_Data!$E$2:$E$4001,E2187),1),Raw_Data!G2187)</f>
        <v>643.79999999999995</v>
      </c>
      <c r="H2187" s="15">
        <f>Raw_Data!H2187</f>
        <v>21.9</v>
      </c>
      <c r="I2187" s="15">
        <f>Raw_Data!I2187</f>
        <v>76.400000000000006</v>
      </c>
      <c r="J2187" s="15">
        <f>Raw_Data!J2187</f>
        <v>9.1</v>
      </c>
      <c r="K2187" s="15">
        <f>Raw_Data!K2187</f>
        <v>6.51</v>
      </c>
      <c r="L2187" s="18">
        <f>IF(Raw_Data!L2187="",ROUND(AVERAGEIFS(Raw_Data!$L$2:$L$4001,Raw_Data!$E$2:$E$4001,E2187),1),Raw_Data!L2187)</f>
        <v>24.7</v>
      </c>
      <c r="M2187" s="15">
        <f>Raw_Data!M2187</f>
        <v>90.3</v>
      </c>
      <c r="N2187" s="15">
        <f>Raw_Data!N2187</f>
        <v>39.5</v>
      </c>
      <c r="O2187" s="15">
        <f>Raw_Data!O2187</f>
        <v>200</v>
      </c>
      <c r="P2187" s="15" t="str">
        <f>Raw_Data!P2187</f>
        <v>Drip</v>
      </c>
      <c r="Q2187" s="15">
        <f>Raw_Data!Q2187</f>
        <v>266.39999999999998</v>
      </c>
      <c r="R2187" s="15">
        <f>Raw_Data!R2187</f>
        <v>5.59</v>
      </c>
      <c r="S2187" s="15">
        <f>Raw_Data!S2187</f>
        <v>0.89</v>
      </c>
      <c r="T2187" s="18">
        <f>IF(Raw_Data!T2187="",ROUND(AVERAGEIFS(Raw_Data!$T$2:$T$4001,Raw_Data!$E$2:$E$4001,E2187,Raw_Data!$D$2:$D$4001,D2187),2),IF(Raw_Data!T2187&gt;INDEX(Cleaning_Reference!$F$6:$F$13,MATCH(D2187,Cleaning_Reference!$A$6:$A$13,0)),INDEX(Cleaning_Reference!$F$6:$F$13,MATCH(D2187,Cleaning_Reference!$A$6:$A$13,0)),Raw_Data!T2187))</f>
        <v>2.08</v>
      </c>
      <c r="U2187" s="15">
        <f>Raw_Data!U2187</f>
        <v>11.56</v>
      </c>
      <c r="V2187" s="15">
        <f>Raw_Data!V2187</f>
        <v>77058</v>
      </c>
      <c r="W2187" s="15">
        <f>Raw_Data!W2187</f>
        <v>460744</v>
      </c>
      <c r="X2187" s="15">
        <f>Raw_Data!X2187</f>
        <v>890790</v>
      </c>
      <c r="Y2187" s="15">
        <f>Raw_Data!Y2187</f>
        <v>430046</v>
      </c>
      <c r="Z2187" s="15">
        <f>Raw_Data!Z2187</f>
        <v>3721</v>
      </c>
      <c r="AA2187" s="15">
        <f>Raw_Data!AA2187</f>
        <v>3.1070000000000002</v>
      </c>
      <c r="AB2187" s="15">
        <f>Raw_Data!AB2187</f>
        <v>58.4</v>
      </c>
      <c r="AC2187" s="19" t="str">
        <f>IF(Raw_Data!G2187="","Yes","No")</f>
        <v>No</v>
      </c>
      <c r="AD2187" s="19" t="str">
        <f>IF(Raw_Data!L2187="","Yes","No")</f>
        <v>No</v>
      </c>
      <c r="AE2187" s="19" t="str">
        <f>IF(Raw_Data!T2187="","Imputed",IF(Raw_Data!T2187&gt;INDEX(Cleaning_Reference!$F$6:$F$13,MATCH(D2187,Cleaning_Reference!$A$6:$A$13,0)),"Capped","Original"))</f>
        <v>Original</v>
      </c>
      <c r="AF2187" s="21">
        <f t="shared" si="34"/>
        <v>11.56</v>
      </c>
    </row>
    <row r="2188" spans="1:32" ht="15" customHeight="1" x14ac:dyDescent="0.3">
      <c r="A2188" s="20" t="str">
        <f>Raw_Data!A2188</f>
        <v>SF12187</v>
      </c>
      <c r="B2188" s="15" t="str">
        <f>Raw_Data!B2188</f>
        <v>Gujarat</v>
      </c>
      <c r="C2188" s="15" t="str">
        <f>Raw_Data!C2188</f>
        <v>Ludhiana</v>
      </c>
      <c r="D2188" s="15" t="str">
        <f>Raw_Data!D2188</f>
        <v>Chilli</v>
      </c>
      <c r="E2188" s="15" t="str">
        <f>Raw_Data!E2188</f>
        <v>Rabi</v>
      </c>
      <c r="F2188" s="15">
        <f>Raw_Data!F2188</f>
        <v>7.33</v>
      </c>
      <c r="G2188" s="18">
        <f>IF(Raw_Data!G2188="",ROUND(AVERAGEIFS(Raw_Data!$G$2:$G$4001,Raw_Data!$E$2:$E$4001,E2188),1),Raw_Data!G2188)</f>
        <v>517.79999999999995</v>
      </c>
      <c r="H2188" s="15">
        <f>Raw_Data!H2188</f>
        <v>18.7</v>
      </c>
      <c r="I2188" s="15">
        <f>Raw_Data!I2188</f>
        <v>55.2</v>
      </c>
      <c r="J2188" s="15">
        <f>Raw_Data!J2188</f>
        <v>7.3</v>
      </c>
      <c r="K2188" s="15">
        <f>Raw_Data!K2188</f>
        <v>6.75</v>
      </c>
      <c r="L2188" s="18">
        <f>IF(Raw_Data!L2188="",ROUND(AVERAGEIFS(Raw_Data!$L$2:$L$4001,Raw_Data!$E$2:$E$4001,E2188),1),Raw_Data!L2188)</f>
        <v>22.6</v>
      </c>
      <c r="M2188" s="15">
        <f>Raw_Data!M2188</f>
        <v>186</v>
      </c>
      <c r="N2188" s="15">
        <f>Raw_Data!N2188</f>
        <v>68.400000000000006</v>
      </c>
      <c r="O2188" s="15">
        <f>Raw_Data!O2188</f>
        <v>77.900000000000006</v>
      </c>
      <c r="P2188" s="15" t="str">
        <f>Raw_Data!P2188</f>
        <v>Sprinkler</v>
      </c>
      <c r="Q2188" s="15">
        <f>Raw_Data!Q2188</f>
        <v>206.4</v>
      </c>
      <c r="R2188" s="15">
        <f>Raw_Data!R2188</f>
        <v>7.83</v>
      </c>
      <c r="S2188" s="15">
        <f>Raw_Data!S2188</f>
        <v>0.92</v>
      </c>
      <c r="T2188" s="18">
        <f>IF(Raw_Data!T2188="",ROUND(AVERAGEIFS(Raw_Data!$T$2:$T$4001,Raw_Data!$E$2:$E$4001,E2188,Raw_Data!$D$2:$D$4001,D2188),2),IF(Raw_Data!T2188&gt;INDEX(Cleaning_Reference!$F$6:$F$13,MATCH(D2188,Cleaning_Reference!$A$6:$A$13,0)),INDEX(Cleaning_Reference!$F$6:$F$13,MATCH(D2188,Cleaning_Reference!$A$6:$A$13,0)),Raw_Data!T2188))</f>
        <v>2.14</v>
      </c>
      <c r="U2188" s="15">
        <f>Raw_Data!U2188</f>
        <v>15.69</v>
      </c>
      <c r="V2188" s="15">
        <f>Raw_Data!V2188</f>
        <v>92812</v>
      </c>
      <c r="W2188" s="15">
        <f>Raw_Data!W2188</f>
        <v>568583</v>
      </c>
      <c r="X2188" s="15">
        <f>Raw_Data!X2188</f>
        <v>1456220</v>
      </c>
      <c r="Y2188" s="15">
        <f>Raw_Data!Y2188</f>
        <v>887637</v>
      </c>
      <c r="Z2188" s="15">
        <f>Raw_Data!Z2188</f>
        <v>4400</v>
      </c>
      <c r="AA2188" s="15">
        <f>Raw_Data!AA2188</f>
        <v>3.5659999999999998</v>
      </c>
      <c r="AB2188" s="15">
        <f>Raw_Data!AB2188</f>
        <v>32.200000000000003</v>
      </c>
      <c r="AC2188" s="19" t="str">
        <f>IF(Raw_Data!G2188="","Yes","No")</f>
        <v>No</v>
      </c>
      <c r="AD2188" s="19" t="str">
        <f>IF(Raw_Data!L2188="","Yes","No")</f>
        <v>No</v>
      </c>
      <c r="AE2188" s="19" t="str">
        <f>IF(Raw_Data!T2188="","Imputed",IF(Raw_Data!T2188&gt;INDEX(Cleaning_Reference!$F$6:$F$13,MATCH(D2188,Cleaning_Reference!$A$6:$A$13,0)),"Capped","Original"))</f>
        <v>Original</v>
      </c>
      <c r="AF2188" s="21">
        <f t="shared" si="34"/>
        <v>15.69</v>
      </c>
    </row>
    <row r="2189" spans="1:32" ht="15" customHeight="1" x14ac:dyDescent="0.3">
      <c r="A2189" s="20" t="str">
        <f>Raw_Data!A2189</f>
        <v>SF12188</v>
      </c>
      <c r="B2189" s="15" t="str">
        <f>Raw_Data!B2189</f>
        <v>Madhya Pradesh</v>
      </c>
      <c r="C2189" s="15" t="str">
        <f>Raw_Data!C2189</f>
        <v>Krishna</v>
      </c>
      <c r="D2189" s="15" t="str">
        <f>Raw_Data!D2189</f>
        <v>Wheat</v>
      </c>
      <c r="E2189" s="15" t="str">
        <f>Raw_Data!E2189</f>
        <v>Rabi</v>
      </c>
      <c r="F2189" s="15">
        <f>Raw_Data!F2189</f>
        <v>1.1599999999999999</v>
      </c>
      <c r="G2189" s="18">
        <f>IF(Raw_Data!G2189="",ROUND(AVERAGEIFS(Raw_Data!$G$2:$G$4001,Raw_Data!$E$2:$E$4001,E2189),1),Raw_Data!G2189)</f>
        <v>323.3</v>
      </c>
      <c r="H2189" s="15">
        <f>Raw_Data!H2189</f>
        <v>23.5</v>
      </c>
      <c r="I2189" s="15">
        <f>Raw_Data!I2189</f>
        <v>62.7</v>
      </c>
      <c r="J2189" s="15">
        <f>Raw_Data!J2189</f>
        <v>8.8000000000000007</v>
      </c>
      <c r="K2189" s="15">
        <f>Raw_Data!K2189</f>
        <v>6.99</v>
      </c>
      <c r="L2189" s="18">
        <f>IF(Raw_Data!L2189="",ROUND(AVERAGEIFS(Raw_Data!$L$2:$L$4001,Raw_Data!$E$2:$E$4001,E2189),1),Raw_Data!L2189)</f>
        <v>21</v>
      </c>
      <c r="M2189" s="15">
        <f>Raw_Data!M2189</f>
        <v>108</v>
      </c>
      <c r="N2189" s="15">
        <f>Raw_Data!N2189</f>
        <v>33.200000000000003</v>
      </c>
      <c r="O2189" s="15">
        <f>Raw_Data!O2189</f>
        <v>146.19999999999999</v>
      </c>
      <c r="P2189" s="15" t="str">
        <f>Raw_Data!P2189</f>
        <v>Rainfed</v>
      </c>
      <c r="Q2189" s="15">
        <f>Raw_Data!Q2189</f>
        <v>233.9</v>
      </c>
      <c r="R2189" s="15">
        <f>Raw_Data!R2189</f>
        <v>6.77</v>
      </c>
      <c r="S2189" s="15">
        <f>Raw_Data!S2189</f>
        <v>0.96</v>
      </c>
      <c r="T2189" s="18">
        <f>IF(Raw_Data!T2189="",ROUND(AVERAGEIFS(Raw_Data!$T$2:$T$4001,Raw_Data!$E$2:$E$4001,E2189,Raw_Data!$D$2:$D$4001,D2189),2),IF(Raw_Data!T2189&gt;INDEX(Cleaning_Reference!$F$6:$F$13,MATCH(D2189,Cleaning_Reference!$A$6:$A$13,0)),INDEX(Cleaning_Reference!$F$6:$F$13,MATCH(D2189,Cleaning_Reference!$A$6:$A$13,0)),Raw_Data!T2189))</f>
        <v>2.0699999999999998</v>
      </c>
      <c r="U2189" s="15">
        <f>Raw_Data!U2189</f>
        <v>2.4</v>
      </c>
      <c r="V2189" s="15">
        <f>Raw_Data!V2189</f>
        <v>28707</v>
      </c>
      <c r="W2189" s="15">
        <f>Raw_Data!W2189</f>
        <v>78315</v>
      </c>
      <c r="X2189" s="15">
        <f>Raw_Data!X2189</f>
        <v>68897</v>
      </c>
      <c r="Y2189" s="15">
        <f>Raw_Data!Y2189</f>
        <v>-9418</v>
      </c>
      <c r="Z2189" s="15">
        <f>Raw_Data!Z2189</f>
        <v>399</v>
      </c>
      <c r="AA2189" s="15">
        <f>Raw_Data!AA2189</f>
        <v>6.0149999999999997</v>
      </c>
      <c r="AB2189" s="15">
        <f>Raw_Data!AB2189</f>
        <v>42.3</v>
      </c>
      <c r="AC2189" s="19" t="str">
        <f>IF(Raw_Data!G2189="","Yes","No")</f>
        <v>No</v>
      </c>
      <c r="AD2189" s="19" t="str">
        <f>IF(Raw_Data!L2189="","Yes","No")</f>
        <v>No</v>
      </c>
      <c r="AE2189" s="19" t="str">
        <f>IF(Raw_Data!T2189="","Imputed",IF(Raw_Data!T2189&gt;INDEX(Cleaning_Reference!$F$6:$F$13,MATCH(D2189,Cleaning_Reference!$A$6:$A$13,0)),"Capped","Original"))</f>
        <v>Original</v>
      </c>
      <c r="AF2189" s="21">
        <f t="shared" si="34"/>
        <v>2.4</v>
      </c>
    </row>
    <row r="2190" spans="1:32" ht="15" customHeight="1" x14ac:dyDescent="0.3">
      <c r="A2190" s="20" t="str">
        <f>Raw_Data!A2190</f>
        <v>SF12189</v>
      </c>
      <c r="B2190" s="15" t="str">
        <f>Raw_Data!B2190</f>
        <v>Maharashtra</v>
      </c>
      <c r="C2190" s="15" t="str">
        <f>Raw_Data!C2190</f>
        <v>Rajkot</v>
      </c>
      <c r="D2190" s="15" t="str">
        <f>Raw_Data!D2190</f>
        <v>Wheat</v>
      </c>
      <c r="E2190" s="15" t="str">
        <f>Raw_Data!E2190</f>
        <v>Rabi</v>
      </c>
      <c r="F2190" s="15">
        <f>Raw_Data!F2190</f>
        <v>12.92</v>
      </c>
      <c r="G2190" s="18">
        <f>IF(Raw_Data!G2190="",ROUND(AVERAGEIFS(Raw_Data!$G$2:$G$4001,Raw_Data!$E$2:$E$4001,E2190),1),Raw_Data!G2190)</f>
        <v>268.2</v>
      </c>
      <c r="H2190" s="15">
        <f>Raw_Data!H2190</f>
        <v>23.8</v>
      </c>
      <c r="I2190" s="15">
        <f>Raw_Data!I2190</f>
        <v>50.2</v>
      </c>
      <c r="J2190" s="15">
        <f>Raw_Data!J2190</f>
        <v>8.1999999999999993</v>
      </c>
      <c r="K2190" s="15">
        <f>Raw_Data!K2190</f>
        <v>7.75</v>
      </c>
      <c r="L2190" s="18">
        <f>IF(Raw_Data!L2190="",ROUND(AVERAGEIFS(Raw_Data!$L$2:$L$4001,Raw_Data!$E$2:$E$4001,E2190),1),Raw_Data!L2190)</f>
        <v>18.5</v>
      </c>
      <c r="M2190" s="15">
        <f>Raw_Data!M2190</f>
        <v>173.1</v>
      </c>
      <c r="N2190" s="15">
        <f>Raw_Data!N2190</f>
        <v>60</v>
      </c>
      <c r="O2190" s="15">
        <f>Raw_Data!O2190</f>
        <v>80.400000000000006</v>
      </c>
      <c r="P2190" s="15" t="str">
        <f>Raw_Data!P2190</f>
        <v>Flood</v>
      </c>
      <c r="Q2190" s="15">
        <f>Raw_Data!Q2190</f>
        <v>188.3</v>
      </c>
      <c r="R2190" s="15">
        <f>Raw_Data!R2190</f>
        <v>6.78</v>
      </c>
      <c r="S2190" s="15">
        <f>Raw_Data!S2190</f>
        <v>0.95</v>
      </c>
      <c r="T2190" s="18">
        <f>IF(Raw_Data!T2190="",ROUND(AVERAGEIFS(Raw_Data!$T$2:$T$4001,Raw_Data!$E$2:$E$4001,E2190,Raw_Data!$D$2:$D$4001,D2190),2),IF(Raw_Data!T2190&gt;INDEX(Cleaning_Reference!$F$6:$F$13,MATCH(D2190,Cleaning_Reference!$A$6:$A$13,0)),INDEX(Cleaning_Reference!$F$6:$F$13,MATCH(D2190,Cleaning_Reference!$A$6:$A$13,0)),Raw_Data!T2190))</f>
        <v>0.71</v>
      </c>
      <c r="U2190" s="15">
        <f>Raw_Data!U2190</f>
        <v>9.17</v>
      </c>
      <c r="V2190" s="15">
        <f>Raw_Data!V2190</f>
        <v>26655</v>
      </c>
      <c r="W2190" s="15">
        <f>Raw_Data!W2190</f>
        <v>907116</v>
      </c>
      <c r="X2190" s="15">
        <f>Raw_Data!X2190</f>
        <v>244426</v>
      </c>
      <c r="Y2190" s="15">
        <f>Raw_Data!Y2190</f>
        <v>-662690</v>
      </c>
      <c r="Z2190" s="15">
        <f>Raw_Data!Z2190</f>
        <v>8511</v>
      </c>
      <c r="AA2190" s="15">
        <f>Raw_Data!AA2190</f>
        <v>1.077</v>
      </c>
      <c r="AB2190" s="15">
        <f>Raw_Data!AB2190</f>
        <v>29.5</v>
      </c>
      <c r="AC2190" s="19" t="str">
        <f>IF(Raw_Data!G2190="","Yes","No")</f>
        <v>No</v>
      </c>
      <c r="AD2190" s="19" t="str">
        <f>IF(Raw_Data!L2190="","Yes","No")</f>
        <v>No</v>
      </c>
      <c r="AE2190" s="19" t="str">
        <f>IF(Raw_Data!T2190="","Imputed",IF(Raw_Data!T2190&gt;INDEX(Cleaning_Reference!$F$6:$F$13,MATCH(D2190,Cleaning_Reference!$A$6:$A$13,0)),"Capped","Original"))</f>
        <v>Original</v>
      </c>
      <c r="AF2190" s="21">
        <f t="shared" si="34"/>
        <v>9.17</v>
      </c>
    </row>
    <row r="2191" spans="1:32" ht="15" customHeight="1" x14ac:dyDescent="0.3">
      <c r="A2191" s="20" t="str">
        <f>Raw_Data!A2191</f>
        <v>SF12190</v>
      </c>
      <c r="B2191" s="15" t="str">
        <f>Raw_Data!B2191</f>
        <v>Karnataka</v>
      </c>
      <c r="C2191" s="15" t="str">
        <f>Raw_Data!C2191</f>
        <v>Rajkot</v>
      </c>
      <c r="D2191" s="15" t="str">
        <f>Raw_Data!D2191</f>
        <v>Pulses</v>
      </c>
      <c r="E2191" s="15" t="str">
        <f>Raw_Data!E2191</f>
        <v>Kharif</v>
      </c>
      <c r="F2191" s="15">
        <f>Raw_Data!F2191</f>
        <v>3.18</v>
      </c>
      <c r="G2191" s="18">
        <f>IF(Raw_Data!G2191="",ROUND(AVERAGEIFS(Raw_Data!$G$2:$G$4001,Raw_Data!$E$2:$E$4001,E2191),1),Raw_Data!G2191)</f>
        <v>829.6</v>
      </c>
      <c r="H2191" s="15">
        <f>Raw_Data!H2191</f>
        <v>27.4</v>
      </c>
      <c r="I2191" s="15">
        <f>Raw_Data!I2191</f>
        <v>71.599999999999994</v>
      </c>
      <c r="J2191" s="15">
        <f>Raw_Data!J2191</f>
        <v>8</v>
      </c>
      <c r="K2191" s="15">
        <f>Raw_Data!K2191</f>
        <v>7.08</v>
      </c>
      <c r="L2191" s="18">
        <f>IF(Raw_Data!L2191="",ROUND(AVERAGEIFS(Raw_Data!$L$2:$L$4001,Raw_Data!$E$2:$E$4001,E2191),1),Raw_Data!L2191)</f>
        <v>37.200000000000003</v>
      </c>
      <c r="M2191" s="15">
        <f>Raw_Data!M2191</f>
        <v>132.6</v>
      </c>
      <c r="N2191" s="15">
        <f>Raw_Data!N2191</f>
        <v>89.1</v>
      </c>
      <c r="O2191" s="15">
        <f>Raw_Data!O2191</f>
        <v>134.4</v>
      </c>
      <c r="P2191" s="15" t="str">
        <f>Raw_Data!P2191</f>
        <v>Drip</v>
      </c>
      <c r="Q2191" s="15">
        <f>Raw_Data!Q2191</f>
        <v>103.7</v>
      </c>
      <c r="R2191" s="15">
        <f>Raw_Data!R2191</f>
        <v>2.81</v>
      </c>
      <c r="S2191" s="15">
        <f>Raw_Data!S2191</f>
        <v>0.95</v>
      </c>
      <c r="T2191" s="18">
        <f>IF(Raw_Data!T2191="",ROUND(AVERAGEIFS(Raw_Data!$T$2:$T$4001,Raw_Data!$E$2:$E$4001,E2191,Raw_Data!$D$2:$D$4001,D2191),2),IF(Raw_Data!T2191&gt;INDEX(Cleaning_Reference!$F$6:$F$13,MATCH(D2191,Cleaning_Reference!$A$6:$A$13,0)),INDEX(Cleaning_Reference!$F$6:$F$13,MATCH(D2191,Cleaning_Reference!$A$6:$A$13,0)),Raw_Data!T2191))</f>
        <v>1.75</v>
      </c>
      <c r="U2191" s="15">
        <f>Raw_Data!U2191</f>
        <v>5.56</v>
      </c>
      <c r="V2191" s="15">
        <f>Raw_Data!V2191</f>
        <v>70096</v>
      </c>
      <c r="W2191" s="15">
        <f>Raw_Data!W2191</f>
        <v>198275</v>
      </c>
      <c r="X2191" s="15">
        <f>Raw_Data!X2191</f>
        <v>389734</v>
      </c>
      <c r="Y2191" s="15">
        <f>Raw_Data!Y2191</f>
        <v>191459</v>
      </c>
      <c r="Z2191" s="15">
        <f>Raw_Data!Z2191</f>
        <v>1044</v>
      </c>
      <c r="AA2191" s="15">
        <f>Raw_Data!AA2191</f>
        <v>5.3259999999999996</v>
      </c>
      <c r="AB2191" s="15">
        <f>Raw_Data!AB2191</f>
        <v>62.5</v>
      </c>
      <c r="AC2191" s="19" t="str">
        <f>IF(Raw_Data!G2191="","Yes","No")</f>
        <v>No</v>
      </c>
      <c r="AD2191" s="19" t="str">
        <f>IF(Raw_Data!L2191="","Yes","No")</f>
        <v>No</v>
      </c>
      <c r="AE2191" s="19" t="str">
        <f>IF(Raw_Data!T2191="","Imputed",IF(Raw_Data!T2191&gt;INDEX(Cleaning_Reference!$F$6:$F$13,MATCH(D2191,Cleaning_Reference!$A$6:$A$13,0)),"Capped","Original"))</f>
        <v>Original</v>
      </c>
      <c r="AF2191" s="21">
        <f t="shared" si="34"/>
        <v>5.57</v>
      </c>
    </row>
    <row r="2192" spans="1:32" ht="15" customHeight="1" x14ac:dyDescent="0.3">
      <c r="A2192" s="20" t="str">
        <f>Raw_Data!A2192</f>
        <v>SF12191</v>
      </c>
      <c r="B2192" s="15" t="str">
        <f>Raw_Data!B2192</f>
        <v>Tamil Nadu</v>
      </c>
      <c r="C2192" s="15" t="str">
        <f>Raw_Data!C2192</f>
        <v>Erode</v>
      </c>
      <c r="D2192" s="15" t="str">
        <f>Raw_Data!D2192</f>
        <v>Pulses</v>
      </c>
      <c r="E2192" s="15" t="str">
        <f>Raw_Data!E2192</f>
        <v>Zaid</v>
      </c>
      <c r="F2192" s="15">
        <f>Raw_Data!F2192</f>
        <v>14.62</v>
      </c>
      <c r="G2192" s="18">
        <f>IF(Raw_Data!G2192="",ROUND(AVERAGEIFS(Raw_Data!$G$2:$G$4001,Raw_Data!$E$2:$E$4001,E2192),1),Raw_Data!G2192)</f>
        <v>421</v>
      </c>
      <c r="H2192" s="15">
        <f>Raw_Data!H2192</f>
        <v>34.5</v>
      </c>
      <c r="I2192" s="15">
        <f>Raw_Data!I2192</f>
        <v>50.6</v>
      </c>
      <c r="J2192" s="15">
        <f>Raw_Data!J2192</f>
        <v>8.1999999999999993</v>
      </c>
      <c r="K2192" s="15">
        <f>Raw_Data!K2192</f>
        <v>7.01</v>
      </c>
      <c r="L2192" s="18">
        <f>IF(Raw_Data!L2192="",ROUND(AVERAGEIFS(Raw_Data!$L$2:$L$4001,Raw_Data!$E$2:$E$4001,E2192),1),Raw_Data!L2192)</f>
        <v>27</v>
      </c>
      <c r="M2192" s="15">
        <f>Raw_Data!M2192</f>
        <v>136.1</v>
      </c>
      <c r="N2192" s="15">
        <f>Raw_Data!N2192</f>
        <v>63.4</v>
      </c>
      <c r="O2192" s="15">
        <f>Raw_Data!O2192</f>
        <v>124.3</v>
      </c>
      <c r="P2192" s="15" t="str">
        <f>Raw_Data!P2192</f>
        <v>Sprinkler</v>
      </c>
      <c r="Q2192" s="15">
        <f>Raw_Data!Q2192</f>
        <v>242.8</v>
      </c>
      <c r="R2192" s="15">
        <f>Raw_Data!R2192</f>
        <v>3.36</v>
      </c>
      <c r="S2192" s="15">
        <f>Raw_Data!S2192</f>
        <v>0.69</v>
      </c>
      <c r="T2192" s="18">
        <f>IF(Raw_Data!T2192="",ROUND(AVERAGEIFS(Raw_Data!$T$2:$T$4001,Raw_Data!$E$2:$E$4001,E2192,Raw_Data!$D$2:$D$4001,D2192),2),IF(Raw_Data!T2192&gt;INDEX(Cleaning_Reference!$F$6:$F$13,MATCH(D2192,Cleaning_Reference!$A$6:$A$13,0)),INDEX(Cleaning_Reference!$F$6:$F$13,MATCH(D2192,Cleaning_Reference!$A$6:$A$13,0)),Raw_Data!T2192))</f>
        <v>0.96</v>
      </c>
      <c r="U2192" s="15">
        <f>Raw_Data!U2192</f>
        <v>14.04</v>
      </c>
      <c r="V2192" s="15">
        <f>Raw_Data!V2192</f>
        <v>68807</v>
      </c>
      <c r="W2192" s="15">
        <f>Raw_Data!W2192</f>
        <v>940215</v>
      </c>
      <c r="X2192" s="15">
        <f>Raw_Data!X2192</f>
        <v>966050</v>
      </c>
      <c r="Y2192" s="15">
        <f>Raw_Data!Y2192</f>
        <v>25835</v>
      </c>
      <c r="Z2192" s="15">
        <f>Raw_Data!Z2192</f>
        <v>5924</v>
      </c>
      <c r="AA2192" s="15">
        <f>Raw_Data!AA2192</f>
        <v>2.37</v>
      </c>
      <c r="AB2192" s="15">
        <f>Raw_Data!AB2192</f>
        <v>49.8</v>
      </c>
      <c r="AC2192" s="19" t="str">
        <f>IF(Raw_Data!G2192="","Yes","No")</f>
        <v>No</v>
      </c>
      <c r="AD2192" s="19" t="str">
        <f>IF(Raw_Data!L2192="","Yes","No")</f>
        <v>No</v>
      </c>
      <c r="AE2192" s="19" t="str">
        <f>IF(Raw_Data!T2192="","Imputed",IF(Raw_Data!T2192&gt;INDEX(Cleaning_Reference!$F$6:$F$13,MATCH(D2192,Cleaning_Reference!$A$6:$A$13,0)),"Capped","Original"))</f>
        <v>Original</v>
      </c>
      <c r="AF2192" s="21">
        <f t="shared" si="34"/>
        <v>14.04</v>
      </c>
    </row>
    <row r="2193" spans="1:32" ht="15" customHeight="1" x14ac:dyDescent="0.3">
      <c r="A2193" s="20" t="str">
        <f>Raw_Data!A2193</f>
        <v>SF12192</v>
      </c>
      <c r="B2193" s="15" t="str">
        <f>Raw_Data!B2193</f>
        <v>Madhya Pradesh</v>
      </c>
      <c r="C2193" s="15" t="str">
        <f>Raw_Data!C2193</f>
        <v>Nashik</v>
      </c>
      <c r="D2193" s="15" t="str">
        <f>Raw_Data!D2193</f>
        <v>Groundnut</v>
      </c>
      <c r="E2193" s="15" t="str">
        <f>Raw_Data!E2193</f>
        <v>Kharif</v>
      </c>
      <c r="F2193" s="15">
        <f>Raw_Data!F2193</f>
        <v>7.88</v>
      </c>
      <c r="G2193" s="18">
        <f>IF(Raw_Data!G2193="",ROUND(AVERAGEIFS(Raw_Data!$G$2:$G$4001,Raw_Data!$E$2:$E$4001,E2193),1),Raw_Data!G2193)</f>
        <v>488.1</v>
      </c>
      <c r="H2193" s="15">
        <f>Raw_Data!H2193</f>
        <v>28.9</v>
      </c>
      <c r="I2193" s="15">
        <f>Raw_Data!I2193</f>
        <v>84.3</v>
      </c>
      <c r="J2193" s="15">
        <f>Raw_Data!J2193</f>
        <v>5.2</v>
      </c>
      <c r="K2193" s="15">
        <f>Raw_Data!K2193</f>
        <v>6.81</v>
      </c>
      <c r="L2193" s="18">
        <f>IF(Raw_Data!L2193="",ROUND(AVERAGEIFS(Raw_Data!$L$2:$L$4001,Raw_Data!$E$2:$E$4001,E2193),1),Raw_Data!L2193)</f>
        <v>36</v>
      </c>
      <c r="M2193" s="15">
        <f>Raw_Data!M2193</f>
        <v>81.400000000000006</v>
      </c>
      <c r="N2193" s="15">
        <f>Raw_Data!N2193</f>
        <v>69.400000000000006</v>
      </c>
      <c r="O2193" s="15">
        <f>Raw_Data!O2193</f>
        <v>156.19999999999999</v>
      </c>
      <c r="P2193" s="15" t="str">
        <f>Raw_Data!P2193</f>
        <v>Rainfed</v>
      </c>
      <c r="Q2193" s="15">
        <f>Raw_Data!Q2193</f>
        <v>255.5</v>
      </c>
      <c r="R2193" s="15">
        <f>Raw_Data!R2193</f>
        <v>6.54</v>
      </c>
      <c r="S2193" s="15">
        <f>Raw_Data!S2193</f>
        <v>0.79</v>
      </c>
      <c r="T2193" s="18">
        <f>IF(Raw_Data!T2193="",ROUND(AVERAGEIFS(Raw_Data!$T$2:$T$4001,Raw_Data!$E$2:$E$4001,E2193,Raw_Data!$D$2:$D$4001,D2193),2),IF(Raw_Data!T2193&gt;INDEX(Cleaning_Reference!$F$6:$F$13,MATCH(D2193,Cleaning_Reference!$A$6:$A$13,0)),INDEX(Cleaning_Reference!$F$6:$F$13,MATCH(D2193,Cleaning_Reference!$A$6:$A$13,0)),Raw_Data!T2193))</f>
        <v>2.08</v>
      </c>
      <c r="U2193" s="15">
        <f>Raw_Data!U2193</f>
        <v>16.39</v>
      </c>
      <c r="V2193" s="15">
        <f>Raw_Data!V2193</f>
        <v>44714</v>
      </c>
      <c r="W2193" s="15">
        <f>Raw_Data!W2193</f>
        <v>555251</v>
      </c>
      <c r="X2193" s="15">
        <f>Raw_Data!X2193</f>
        <v>732862</v>
      </c>
      <c r="Y2193" s="15">
        <f>Raw_Data!Y2193</f>
        <v>177611</v>
      </c>
      <c r="Z2193" s="15">
        <f>Raw_Data!Z2193</f>
        <v>2013</v>
      </c>
      <c r="AA2193" s="15">
        <f>Raw_Data!AA2193</f>
        <v>8.1419999999999995</v>
      </c>
      <c r="AB2193" s="15">
        <f>Raw_Data!AB2193</f>
        <v>45.1</v>
      </c>
      <c r="AC2193" s="19" t="str">
        <f>IF(Raw_Data!G2193="","Yes","No")</f>
        <v>No</v>
      </c>
      <c r="AD2193" s="19" t="str">
        <f>IF(Raw_Data!L2193="","Yes","No")</f>
        <v>No</v>
      </c>
      <c r="AE2193" s="19" t="str">
        <f>IF(Raw_Data!T2193="","Imputed",IF(Raw_Data!T2193&gt;INDEX(Cleaning_Reference!$F$6:$F$13,MATCH(D2193,Cleaning_Reference!$A$6:$A$13,0)),"Capped","Original"))</f>
        <v>Original</v>
      </c>
      <c r="AF2193" s="21">
        <f t="shared" si="34"/>
        <v>16.39</v>
      </c>
    </row>
    <row r="2194" spans="1:32" ht="15" customHeight="1" x14ac:dyDescent="0.3">
      <c r="A2194" s="20" t="str">
        <f>Raw_Data!A2194</f>
        <v>SF12193</v>
      </c>
      <c r="B2194" s="15" t="str">
        <f>Raw_Data!B2194</f>
        <v>Gujarat</v>
      </c>
      <c r="C2194" s="15" t="str">
        <f>Raw_Data!C2194</f>
        <v>Ludhiana</v>
      </c>
      <c r="D2194" s="15" t="str">
        <f>Raw_Data!D2194</f>
        <v>Cotton</v>
      </c>
      <c r="E2194" s="15" t="str">
        <f>Raw_Data!E2194</f>
        <v>Kharif</v>
      </c>
      <c r="F2194" s="15">
        <f>Raw_Data!F2194</f>
        <v>2.2999999999999998</v>
      </c>
      <c r="G2194" s="18">
        <f>IF(Raw_Data!G2194="",ROUND(AVERAGEIFS(Raw_Data!$G$2:$G$4001,Raw_Data!$E$2:$E$4001,E2194),1),Raw_Data!G2194)</f>
        <v>1007.9</v>
      </c>
      <c r="H2194" s="15">
        <f>Raw_Data!H2194</f>
        <v>26.8</v>
      </c>
      <c r="I2194" s="15">
        <f>Raw_Data!I2194</f>
        <v>55.1</v>
      </c>
      <c r="J2194" s="15">
        <f>Raw_Data!J2194</f>
        <v>6.7</v>
      </c>
      <c r="K2194" s="15">
        <f>Raw_Data!K2194</f>
        <v>6.76</v>
      </c>
      <c r="L2194" s="18">
        <f>IF(Raw_Data!L2194="",ROUND(AVERAGEIFS(Raw_Data!$L$2:$L$4001,Raw_Data!$E$2:$E$4001,E2194),1),Raw_Data!L2194)</f>
        <v>29</v>
      </c>
      <c r="M2194" s="15">
        <f>Raw_Data!M2194</f>
        <v>146.9</v>
      </c>
      <c r="N2194" s="15">
        <f>Raw_Data!N2194</f>
        <v>71.599999999999994</v>
      </c>
      <c r="O2194" s="15">
        <f>Raw_Data!O2194</f>
        <v>54.5</v>
      </c>
      <c r="P2194" s="15" t="str">
        <f>Raw_Data!P2194</f>
        <v>Drip</v>
      </c>
      <c r="Q2194" s="15">
        <f>Raw_Data!Q2194</f>
        <v>133.19999999999999</v>
      </c>
      <c r="R2194" s="15">
        <f>Raw_Data!R2194</f>
        <v>4.9400000000000004</v>
      </c>
      <c r="S2194" s="15">
        <f>Raw_Data!S2194</f>
        <v>0.91</v>
      </c>
      <c r="T2194" s="18">
        <f>IF(Raw_Data!T2194="",ROUND(AVERAGEIFS(Raw_Data!$T$2:$T$4001,Raw_Data!$E$2:$E$4001,E2194,Raw_Data!$D$2:$D$4001,D2194),2),IF(Raw_Data!T2194&gt;INDEX(Cleaning_Reference!$F$6:$F$13,MATCH(D2194,Cleaning_Reference!$A$6:$A$13,0)),INDEX(Cleaning_Reference!$F$6:$F$13,MATCH(D2194,Cleaning_Reference!$A$6:$A$13,0)),Raw_Data!T2194))</f>
        <v>2.09</v>
      </c>
      <c r="U2194" s="15">
        <f>Raw_Data!U2194</f>
        <v>4.8099999999999996</v>
      </c>
      <c r="V2194" s="15">
        <f>Raw_Data!V2194</f>
        <v>60025</v>
      </c>
      <c r="W2194" s="15">
        <f>Raw_Data!W2194</f>
        <v>160630</v>
      </c>
      <c r="X2194" s="15">
        <f>Raw_Data!X2194</f>
        <v>288720</v>
      </c>
      <c r="Y2194" s="15">
        <f>Raw_Data!Y2194</f>
        <v>128090</v>
      </c>
      <c r="Z2194" s="15">
        <f>Raw_Data!Z2194</f>
        <v>1416</v>
      </c>
      <c r="AA2194" s="15">
        <f>Raw_Data!AA2194</f>
        <v>3.3969999999999998</v>
      </c>
      <c r="AB2194" s="15">
        <f>Raw_Data!AB2194</f>
        <v>41.4</v>
      </c>
      <c r="AC2194" s="19" t="str">
        <f>IF(Raw_Data!G2194="","Yes","No")</f>
        <v>No</v>
      </c>
      <c r="AD2194" s="19" t="str">
        <f>IF(Raw_Data!L2194="","Yes","No")</f>
        <v>No</v>
      </c>
      <c r="AE2194" s="19" t="str">
        <f>IF(Raw_Data!T2194="","Imputed",IF(Raw_Data!T2194&gt;INDEX(Cleaning_Reference!$F$6:$F$13,MATCH(D2194,Cleaning_Reference!$A$6:$A$13,0)),"Capped","Original"))</f>
        <v>Original</v>
      </c>
      <c r="AF2194" s="21">
        <f t="shared" si="34"/>
        <v>4.8099999999999996</v>
      </c>
    </row>
    <row r="2195" spans="1:32" ht="15" customHeight="1" x14ac:dyDescent="0.3">
      <c r="A2195" s="20" t="str">
        <f>Raw_Data!A2195</f>
        <v>SF12194</v>
      </c>
      <c r="B2195" s="15" t="str">
        <f>Raw_Data!B2195</f>
        <v>Punjab</v>
      </c>
      <c r="C2195" s="15" t="str">
        <f>Raw_Data!C2195</f>
        <v>Nalgonda</v>
      </c>
      <c r="D2195" s="15" t="str">
        <f>Raw_Data!D2195</f>
        <v>Sugarcane</v>
      </c>
      <c r="E2195" s="15" t="str">
        <f>Raw_Data!E2195</f>
        <v>Kharif</v>
      </c>
      <c r="F2195" s="15">
        <f>Raw_Data!F2195</f>
        <v>11.32</v>
      </c>
      <c r="G2195" s="18">
        <f>IF(Raw_Data!G2195="",ROUND(AVERAGEIFS(Raw_Data!$G$2:$G$4001,Raw_Data!$E$2:$E$4001,E2195),1),Raw_Data!G2195)</f>
        <v>650.20000000000005</v>
      </c>
      <c r="H2195" s="15">
        <f>Raw_Data!H2195</f>
        <v>25.1</v>
      </c>
      <c r="I2195" s="15">
        <f>Raw_Data!I2195</f>
        <v>75.099999999999994</v>
      </c>
      <c r="J2195" s="15">
        <f>Raw_Data!J2195</f>
        <v>7.2</v>
      </c>
      <c r="K2195" s="15">
        <f>Raw_Data!K2195</f>
        <v>5.2</v>
      </c>
      <c r="L2195" s="18">
        <f>IF(Raw_Data!L2195="",ROUND(AVERAGEIFS(Raw_Data!$L$2:$L$4001,Raw_Data!$E$2:$E$4001,E2195),1),Raw_Data!L2195)</f>
        <v>32.200000000000003</v>
      </c>
      <c r="M2195" s="15">
        <f>Raw_Data!M2195</f>
        <v>98.9</v>
      </c>
      <c r="N2195" s="15">
        <f>Raw_Data!N2195</f>
        <v>45.1</v>
      </c>
      <c r="O2195" s="15">
        <f>Raw_Data!O2195</f>
        <v>116.3</v>
      </c>
      <c r="P2195" s="15" t="str">
        <f>Raw_Data!P2195</f>
        <v>Sprinkler</v>
      </c>
      <c r="Q2195" s="15">
        <f>Raw_Data!Q2195</f>
        <v>192</v>
      </c>
      <c r="R2195" s="15">
        <f>Raw_Data!R2195</f>
        <v>7.31</v>
      </c>
      <c r="S2195" s="15">
        <f>Raw_Data!S2195</f>
        <v>0.67</v>
      </c>
      <c r="T2195" s="18">
        <f>IF(Raw_Data!T2195="",ROUND(AVERAGEIFS(Raw_Data!$T$2:$T$4001,Raw_Data!$E$2:$E$4001,E2195,Raw_Data!$D$2:$D$4001,D2195),2),IF(Raw_Data!T2195&gt;INDEX(Cleaning_Reference!$F$6:$F$13,MATCH(D2195,Cleaning_Reference!$A$6:$A$13,0)),INDEX(Cleaning_Reference!$F$6:$F$13,MATCH(D2195,Cleaning_Reference!$A$6:$A$13,0)),Raw_Data!T2195))</f>
        <v>4.8600000000000003</v>
      </c>
      <c r="U2195" s="15">
        <f>Raw_Data!U2195</f>
        <v>55.02</v>
      </c>
      <c r="V2195" s="15">
        <f>Raw_Data!V2195</f>
        <v>3042</v>
      </c>
      <c r="W2195" s="15">
        <f>Raw_Data!W2195</f>
        <v>767188</v>
      </c>
      <c r="X2195" s="15">
        <f>Raw_Data!X2195</f>
        <v>167371</v>
      </c>
      <c r="Y2195" s="15">
        <f>Raw_Data!Y2195</f>
        <v>-599817</v>
      </c>
      <c r="Z2195" s="15">
        <f>Raw_Data!Z2195</f>
        <v>19323</v>
      </c>
      <c r="AA2195" s="15">
        <f>Raw_Data!AA2195</f>
        <v>2.847</v>
      </c>
      <c r="AB2195" s="15">
        <f>Raw_Data!AB2195</f>
        <v>44.8</v>
      </c>
      <c r="AC2195" s="19" t="str">
        <f>IF(Raw_Data!G2195="","Yes","No")</f>
        <v>No</v>
      </c>
      <c r="AD2195" s="19" t="str">
        <f>IF(Raw_Data!L2195="","Yes","No")</f>
        <v>No</v>
      </c>
      <c r="AE2195" s="19" t="str">
        <f>IF(Raw_Data!T2195="","Imputed",IF(Raw_Data!T2195&gt;INDEX(Cleaning_Reference!$F$6:$F$13,MATCH(D2195,Cleaning_Reference!$A$6:$A$13,0)),"Capped","Original"))</f>
        <v>Original</v>
      </c>
      <c r="AF2195" s="21">
        <f t="shared" si="34"/>
        <v>55.02</v>
      </c>
    </row>
    <row r="2196" spans="1:32" ht="15" customHeight="1" x14ac:dyDescent="0.3">
      <c r="A2196" s="20" t="str">
        <f>Raw_Data!A2196</f>
        <v>SF12195</v>
      </c>
      <c r="B2196" s="15" t="str">
        <f>Raw_Data!B2196</f>
        <v>Punjab</v>
      </c>
      <c r="C2196" s="15" t="str">
        <f>Raw_Data!C2196</f>
        <v>Guntur</v>
      </c>
      <c r="D2196" s="15" t="str">
        <f>Raw_Data!D2196</f>
        <v>Groundnut</v>
      </c>
      <c r="E2196" s="15" t="str">
        <f>Raw_Data!E2196</f>
        <v>Rabi</v>
      </c>
      <c r="F2196" s="15">
        <f>Raw_Data!F2196</f>
        <v>12.7</v>
      </c>
      <c r="G2196" s="18">
        <f>IF(Raw_Data!G2196="",ROUND(AVERAGEIFS(Raw_Data!$G$2:$G$4001,Raw_Data!$E$2:$E$4001,E2196),1),Raw_Data!G2196)</f>
        <v>722.6</v>
      </c>
      <c r="H2196" s="15">
        <f>Raw_Data!H2196</f>
        <v>22.4</v>
      </c>
      <c r="I2196" s="15">
        <f>Raw_Data!I2196</f>
        <v>58.6</v>
      </c>
      <c r="J2196" s="15">
        <f>Raw_Data!J2196</f>
        <v>9.1999999999999993</v>
      </c>
      <c r="K2196" s="15">
        <f>Raw_Data!K2196</f>
        <v>6.8</v>
      </c>
      <c r="L2196" s="18">
        <f>IF(Raw_Data!L2196="",ROUND(AVERAGEIFS(Raw_Data!$L$2:$L$4001,Raw_Data!$E$2:$E$4001,E2196),1),Raw_Data!L2196)</f>
        <v>26.5</v>
      </c>
      <c r="M2196" s="15">
        <f>Raw_Data!M2196</f>
        <v>136.80000000000001</v>
      </c>
      <c r="N2196" s="15">
        <f>Raw_Data!N2196</f>
        <v>67.900000000000006</v>
      </c>
      <c r="O2196" s="15">
        <f>Raw_Data!O2196</f>
        <v>97.7</v>
      </c>
      <c r="P2196" s="15" t="str">
        <f>Raw_Data!P2196</f>
        <v>Flood</v>
      </c>
      <c r="Q2196" s="15">
        <f>Raw_Data!Q2196</f>
        <v>269.3</v>
      </c>
      <c r="R2196" s="15">
        <f>Raw_Data!R2196</f>
        <v>8.92</v>
      </c>
      <c r="S2196" s="15">
        <f>Raw_Data!S2196</f>
        <v>0.69</v>
      </c>
      <c r="T2196" s="18">
        <f>IF(Raw_Data!T2196="",ROUND(AVERAGEIFS(Raw_Data!$T$2:$T$4001,Raw_Data!$E$2:$E$4001,E2196,Raw_Data!$D$2:$D$4001,D2196),2),IF(Raw_Data!T2196&gt;INDEX(Cleaning_Reference!$F$6:$F$13,MATCH(D2196,Cleaning_Reference!$A$6:$A$13,0)),INDEX(Cleaning_Reference!$F$6:$F$13,MATCH(D2196,Cleaning_Reference!$A$6:$A$13,0)),Raw_Data!T2196))</f>
        <v>1.72</v>
      </c>
      <c r="U2196" s="15">
        <f>Raw_Data!U2196</f>
        <v>21.84</v>
      </c>
      <c r="V2196" s="15">
        <f>Raw_Data!V2196</f>
        <v>52866</v>
      </c>
      <c r="W2196" s="15">
        <f>Raw_Data!W2196</f>
        <v>1057085</v>
      </c>
      <c r="X2196" s="15">
        <f>Raw_Data!X2196</f>
        <v>1154593</v>
      </c>
      <c r="Y2196" s="15">
        <f>Raw_Data!Y2196</f>
        <v>97508</v>
      </c>
      <c r="Z2196" s="15">
        <f>Raw_Data!Z2196</f>
        <v>7605</v>
      </c>
      <c r="AA2196" s="15">
        <f>Raw_Data!AA2196</f>
        <v>2.8719999999999999</v>
      </c>
      <c r="AB2196" s="15">
        <f>Raw_Data!AB2196</f>
        <v>24.6</v>
      </c>
      <c r="AC2196" s="19" t="str">
        <f>IF(Raw_Data!G2196="","Yes","No")</f>
        <v>No</v>
      </c>
      <c r="AD2196" s="19" t="str">
        <f>IF(Raw_Data!L2196="","Yes","No")</f>
        <v>No</v>
      </c>
      <c r="AE2196" s="19" t="str">
        <f>IF(Raw_Data!T2196="","Imputed",IF(Raw_Data!T2196&gt;INDEX(Cleaning_Reference!$F$6:$F$13,MATCH(D2196,Cleaning_Reference!$A$6:$A$13,0)),"Capped","Original"))</f>
        <v>Original</v>
      </c>
      <c r="AF2196" s="21">
        <f t="shared" si="34"/>
        <v>21.84</v>
      </c>
    </row>
    <row r="2197" spans="1:32" ht="15" customHeight="1" x14ac:dyDescent="0.3">
      <c r="A2197" s="20" t="str">
        <f>Raw_Data!A2197</f>
        <v>SF12196</v>
      </c>
      <c r="B2197" s="15" t="str">
        <f>Raw_Data!B2197</f>
        <v>Madhya Pradesh</v>
      </c>
      <c r="C2197" s="15" t="str">
        <f>Raw_Data!C2197</f>
        <v>Raichur</v>
      </c>
      <c r="D2197" s="15" t="str">
        <f>Raw_Data!D2197</f>
        <v>Wheat</v>
      </c>
      <c r="E2197" s="15" t="str">
        <f>Raw_Data!E2197</f>
        <v>Kharif</v>
      </c>
      <c r="F2197" s="15">
        <f>Raw_Data!F2197</f>
        <v>9.92</v>
      </c>
      <c r="G2197" s="18">
        <f>IF(Raw_Data!G2197="",ROUND(AVERAGEIFS(Raw_Data!$G$2:$G$4001,Raw_Data!$E$2:$E$4001,E2197),1),Raw_Data!G2197)</f>
        <v>1015.2</v>
      </c>
      <c r="H2197" s="15">
        <f>Raw_Data!H2197</f>
        <v>29.5</v>
      </c>
      <c r="I2197" s="15">
        <f>Raw_Data!I2197</f>
        <v>74.8</v>
      </c>
      <c r="J2197" s="15">
        <f>Raw_Data!J2197</f>
        <v>7</v>
      </c>
      <c r="K2197" s="15">
        <f>Raw_Data!K2197</f>
        <v>7.05</v>
      </c>
      <c r="L2197" s="18">
        <f>IF(Raw_Data!L2197="",ROUND(AVERAGEIFS(Raw_Data!$L$2:$L$4001,Raw_Data!$E$2:$E$4001,E2197),1),Raw_Data!L2197)</f>
        <v>30.7</v>
      </c>
      <c r="M2197" s="15">
        <f>Raw_Data!M2197</f>
        <v>86.4</v>
      </c>
      <c r="N2197" s="15">
        <f>Raw_Data!N2197</f>
        <v>33.9</v>
      </c>
      <c r="O2197" s="15">
        <f>Raw_Data!O2197</f>
        <v>76.599999999999994</v>
      </c>
      <c r="P2197" s="15" t="str">
        <f>Raw_Data!P2197</f>
        <v>Flood</v>
      </c>
      <c r="Q2197" s="15">
        <f>Raw_Data!Q2197</f>
        <v>307.60000000000002</v>
      </c>
      <c r="R2197" s="15">
        <f>Raw_Data!R2197</f>
        <v>6.01</v>
      </c>
      <c r="S2197" s="15">
        <f>Raw_Data!S2197</f>
        <v>0.96</v>
      </c>
      <c r="T2197" s="18">
        <f>IF(Raw_Data!T2197="",ROUND(AVERAGEIFS(Raw_Data!$T$2:$T$4001,Raw_Data!$E$2:$E$4001,E2197,Raw_Data!$D$2:$D$4001,D2197),2),IF(Raw_Data!T2197&gt;INDEX(Cleaning_Reference!$F$6:$F$13,MATCH(D2197,Cleaning_Reference!$A$6:$A$13,0)),INDEX(Cleaning_Reference!$F$6:$F$13,MATCH(D2197,Cleaning_Reference!$A$6:$A$13,0)),Raw_Data!T2197))</f>
        <v>2.34</v>
      </c>
      <c r="U2197" s="15">
        <f>Raw_Data!U2197</f>
        <v>23.21</v>
      </c>
      <c r="V2197" s="15">
        <f>Raw_Data!V2197</f>
        <v>24869</v>
      </c>
      <c r="W2197" s="15">
        <f>Raw_Data!W2197</f>
        <v>719712</v>
      </c>
      <c r="X2197" s="15">
        <f>Raw_Data!X2197</f>
        <v>577209</v>
      </c>
      <c r="Y2197" s="15">
        <f>Raw_Data!Y2197</f>
        <v>-142503</v>
      </c>
      <c r="Z2197" s="15">
        <f>Raw_Data!Z2197</f>
        <v>5925</v>
      </c>
      <c r="AA2197" s="15">
        <f>Raw_Data!AA2197</f>
        <v>3.9169999999999998</v>
      </c>
      <c r="AB2197" s="15">
        <f>Raw_Data!AB2197</f>
        <v>68.8</v>
      </c>
      <c r="AC2197" s="19" t="str">
        <f>IF(Raw_Data!G2197="","Yes","No")</f>
        <v>No</v>
      </c>
      <c r="AD2197" s="19" t="str">
        <f>IF(Raw_Data!L2197="","Yes","No")</f>
        <v>No</v>
      </c>
      <c r="AE2197" s="19" t="str">
        <f>IF(Raw_Data!T2197="","Imputed",IF(Raw_Data!T2197&gt;INDEX(Cleaning_Reference!$F$6:$F$13,MATCH(D2197,Cleaning_Reference!$A$6:$A$13,0)),"Capped","Original"))</f>
        <v>Original</v>
      </c>
      <c r="AF2197" s="21">
        <f t="shared" si="34"/>
        <v>23.21</v>
      </c>
    </row>
    <row r="2198" spans="1:32" ht="15" customHeight="1" x14ac:dyDescent="0.3">
      <c r="A2198" s="20" t="str">
        <f>Raw_Data!A2198</f>
        <v>SF12197</v>
      </c>
      <c r="B2198" s="15" t="str">
        <f>Raw_Data!B2198</f>
        <v>Punjab</v>
      </c>
      <c r="C2198" s="15" t="str">
        <f>Raw_Data!C2198</f>
        <v>Rajkot</v>
      </c>
      <c r="D2198" s="15" t="str">
        <f>Raw_Data!D2198</f>
        <v>Cotton</v>
      </c>
      <c r="E2198" s="15" t="str">
        <f>Raw_Data!E2198</f>
        <v>Rabi</v>
      </c>
      <c r="F2198" s="15">
        <f>Raw_Data!F2198</f>
        <v>2.0499999999999998</v>
      </c>
      <c r="G2198" s="18">
        <f>IF(Raw_Data!G2198="",ROUND(AVERAGEIFS(Raw_Data!$G$2:$G$4001,Raw_Data!$E$2:$E$4001,E2198),1),Raw_Data!G2198)</f>
        <v>138.19999999999999</v>
      </c>
      <c r="H2198" s="15">
        <f>Raw_Data!H2198</f>
        <v>23.4</v>
      </c>
      <c r="I2198" s="15">
        <f>Raw_Data!I2198</f>
        <v>77</v>
      </c>
      <c r="J2198" s="15">
        <f>Raw_Data!J2198</f>
        <v>5.8</v>
      </c>
      <c r="K2198" s="15">
        <f>Raw_Data!K2198</f>
        <v>6.67</v>
      </c>
      <c r="L2198" s="18">
        <f>IF(Raw_Data!L2198="",ROUND(AVERAGEIFS(Raw_Data!$L$2:$L$4001,Raw_Data!$E$2:$E$4001,E2198),1),Raw_Data!L2198)</f>
        <v>26.2</v>
      </c>
      <c r="M2198" s="15">
        <f>Raw_Data!M2198</f>
        <v>123.8</v>
      </c>
      <c r="N2198" s="15">
        <f>Raw_Data!N2198</f>
        <v>39.799999999999997</v>
      </c>
      <c r="O2198" s="15">
        <f>Raw_Data!O2198</f>
        <v>101.3</v>
      </c>
      <c r="P2198" s="15" t="str">
        <f>Raw_Data!P2198</f>
        <v>Rainfed</v>
      </c>
      <c r="Q2198" s="15">
        <f>Raw_Data!Q2198</f>
        <v>266.8</v>
      </c>
      <c r="R2198" s="15">
        <f>Raw_Data!R2198</f>
        <v>2.5099999999999998</v>
      </c>
      <c r="S2198" s="15">
        <f>Raw_Data!S2198</f>
        <v>0.86</v>
      </c>
      <c r="T2198" s="18">
        <f>IF(Raw_Data!T2198="",ROUND(AVERAGEIFS(Raw_Data!$T$2:$T$4001,Raw_Data!$E$2:$E$4001,E2198,Raw_Data!$D$2:$D$4001,D2198),2),IF(Raw_Data!T2198&gt;INDEX(Cleaning_Reference!$F$6:$F$13,MATCH(D2198,Cleaning_Reference!$A$6:$A$13,0)),INDEX(Cleaning_Reference!$F$6:$F$13,MATCH(D2198,Cleaning_Reference!$A$6:$A$13,0)),Raw_Data!T2198))</f>
        <v>1.19</v>
      </c>
      <c r="U2198" s="15">
        <f>Raw_Data!U2198</f>
        <v>2.44</v>
      </c>
      <c r="V2198" s="15">
        <f>Raw_Data!V2198</f>
        <v>76986</v>
      </c>
      <c r="W2198" s="15">
        <f>Raw_Data!W2198</f>
        <v>131002</v>
      </c>
      <c r="X2198" s="15">
        <f>Raw_Data!X2198</f>
        <v>187846</v>
      </c>
      <c r="Y2198" s="15">
        <f>Raw_Data!Y2198</f>
        <v>56844</v>
      </c>
      <c r="Z2198" s="15">
        <f>Raw_Data!Z2198</f>
        <v>940</v>
      </c>
      <c r="AA2198" s="15">
        <f>Raw_Data!AA2198</f>
        <v>2.5960000000000001</v>
      </c>
      <c r="AB2198" s="15">
        <f>Raw_Data!AB2198</f>
        <v>56.5</v>
      </c>
      <c r="AC2198" s="19" t="str">
        <f>IF(Raw_Data!G2198="","Yes","No")</f>
        <v>No</v>
      </c>
      <c r="AD2198" s="19" t="str">
        <f>IF(Raw_Data!L2198="","Yes","No")</f>
        <v>No</v>
      </c>
      <c r="AE2198" s="19" t="str">
        <f>IF(Raw_Data!T2198="","Imputed",IF(Raw_Data!T2198&gt;INDEX(Cleaning_Reference!$F$6:$F$13,MATCH(D2198,Cleaning_Reference!$A$6:$A$13,0)),"Capped","Original"))</f>
        <v>Original</v>
      </c>
      <c r="AF2198" s="21">
        <f t="shared" si="34"/>
        <v>2.44</v>
      </c>
    </row>
    <row r="2199" spans="1:32" ht="15" customHeight="1" x14ac:dyDescent="0.3">
      <c r="A2199" s="20" t="str">
        <f>Raw_Data!A2199</f>
        <v>SF12198</v>
      </c>
      <c r="B2199" s="15" t="str">
        <f>Raw_Data!B2199</f>
        <v>Gujarat</v>
      </c>
      <c r="C2199" s="15" t="str">
        <f>Raw_Data!C2199</f>
        <v>Krishna</v>
      </c>
      <c r="D2199" s="15" t="str">
        <f>Raw_Data!D2199</f>
        <v>Sugarcane</v>
      </c>
      <c r="E2199" s="15" t="str">
        <f>Raw_Data!E2199</f>
        <v>Rabi</v>
      </c>
      <c r="F2199" s="15">
        <f>Raw_Data!F2199</f>
        <v>11.92</v>
      </c>
      <c r="G2199" s="18">
        <f>IF(Raw_Data!G2199="",ROUND(AVERAGEIFS(Raw_Data!$G$2:$G$4001,Raw_Data!$E$2:$E$4001,E2199),1),Raw_Data!G2199)</f>
        <v>129.19999999999999</v>
      </c>
      <c r="H2199" s="15">
        <f>Raw_Data!H2199</f>
        <v>18.899999999999999</v>
      </c>
      <c r="I2199" s="15">
        <f>Raw_Data!I2199</f>
        <v>49.2</v>
      </c>
      <c r="J2199" s="15">
        <f>Raw_Data!J2199</f>
        <v>8.1</v>
      </c>
      <c r="K2199" s="15">
        <f>Raw_Data!K2199</f>
        <v>7.1</v>
      </c>
      <c r="L2199" s="18">
        <f>IF(Raw_Data!L2199="",ROUND(AVERAGEIFS(Raw_Data!$L$2:$L$4001,Raw_Data!$E$2:$E$4001,E2199),1),Raw_Data!L2199)</f>
        <v>27.5</v>
      </c>
      <c r="M2199" s="15">
        <f>Raw_Data!M2199</f>
        <v>121.3</v>
      </c>
      <c r="N2199" s="15">
        <f>Raw_Data!N2199</f>
        <v>34.700000000000003</v>
      </c>
      <c r="O2199" s="15">
        <f>Raw_Data!O2199</f>
        <v>102.2</v>
      </c>
      <c r="P2199" s="15" t="str">
        <f>Raw_Data!P2199</f>
        <v>Drip</v>
      </c>
      <c r="Q2199" s="15">
        <f>Raw_Data!Q2199</f>
        <v>242.5</v>
      </c>
      <c r="R2199" s="15">
        <f>Raw_Data!R2199</f>
        <v>6.9</v>
      </c>
      <c r="S2199" s="15">
        <f>Raw_Data!S2199</f>
        <v>0.82</v>
      </c>
      <c r="T2199" s="18">
        <f>IF(Raw_Data!T2199="",ROUND(AVERAGEIFS(Raw_Data!$T$2:$T$4001,Raw_Data!$E$2:$E$4001,E2199,Raw_Data!$D$2:$D$4001,D2199),2),IF(Raw_Data!T2199&gt;INDEX(Cleaning_Reference!$F$6:$F$13,MATCH(D2199,Cleaning_Reference!$A$6:$A$13,0)),INDEX(Cleaning_Reference!$F$6:$F$13,MATCH(D2199,Cleaning_Reference!$A$6:$A$13,0)),Raw_Data!T2199))</f>
        <v>37.880000000000003</v>
      </c>
      <c r="U2199" s="15">
        <f>Raw_Data!U2199</f>
        <v>451.53</v>
      </c>
      <c r="V2199" s="15">
        <f>Raw_Data!V2199</f>
        <v>3792</v>
      </c>
      <c r="W2199" s="15">
        <f>Raw_Data!W2199</f>
        <v>900341</v>
      </c>
      <c r="X2199" s="15">
        <f>Raw_Data!X2199</f>
        <v>1712202</v>
      </c>
      <c r="Y2199" s="15">
        <f>Raw_Data!Y2199</f>
        <v>811861</v>
      </c>
      <c r="Z2199" s="15">
        <f>Raw_Data!Z2199</f>
        <v>20628</v>
      </c>
      <c r="AA2199" s="15">
        <f>Raw_Data!AA2199</f>
        <v>21.888999999999999</v>
      </c>
      <c r="AB2199" s="15">
        <f>Raw_Data!AB2199</f>
        <v>20.9</v>
      </c>
      <c r="AC2199" s="19" t="str">
        <f>IF(Raw_Data!G2199="","Yes","No")</f>
        <v>No</v>
      </c>
      <c r="AD2199" s="19" t="str">
        <f>IF(Raw_Data!L2199="","Yes","No")</f>
        <v>No</v>
      </c>
      <c r="AE2199" s="19" t="str">
        <f>IF(Raw_Data!T2199="","Imputed",IF(Raw_Data!T2199&gt;INDEX(Cleaning_Reference!$F$6:$F$13,MATCH(D2199,Cleaning_Reference!$A$6:$A$13,0)),"Capped","Original"))</f>
        <v>Original</v>
      </c>
      <c r="AF2199" s="21">
        <f t="shared" si="34"/>
        <v>451.53</v>
      </c>
    </row>
    <row r="2200" spans="1:32" ht="15" customHeight="1" x14ac:dyDescent="0.3">
      <c r="A2200" s="20" t="str">
        <f>Raw_Data!A2200</f>
        <v>SF12199</v>
      </c>
      <c r="B2200" s="15" t="str">
        <f>Raw_Data!B2200</f>
        <v>Telangana</v>
      </c>
      <c r="C2200" s="15" t="str">
        <f>Raw_Data!C2200</f>
        <v>Ludhiana</v>
      </c>
      <c r="D2200" s="15" t="str">
        <f>Raw_Data!D2200</f>
        <v>Cotton</v>
      </c>
      <c r="E2200" s="15" t="str">
        <f>Raw_Data!E2200</f>
        <v>Rabi</v>
      </c>
      <c r="F2200" s="15">
        <f>Raw_Data!F2200</f>
        <v>3.34</v>
      </c>
      <c r="G2200" s="18">
        <f>IF(Raw_Data!G2200="",ROUND(AVERAGEIFS(Raw_Data!$G$2:$G$4001,Raw_Data!$E$2:$E$4001,E2200),1),Raw_Data!G2200)</f>
        <v>379.2</v>
      </c>
      <c r="H2200" s="15">
        <f>Raw_Data!H2200</f>
        <v>21.5</v>
      </c>
      <c r="I2200" s="15">
        <f>Raw_Data!I2200</f>
        <v>55.5</v>
      </c>
      <c r="J2200" s="15">
        <f>Raw_Data!J2200</f>
        <v>4.7</v>
      </c>
      <c r="K2200" s="15">
        <f>Raw_Data!K2200</f>
        <v>6.32</v>
      </c>
      <c r="L2200" s="18">
        <f>IF(Raw_Data!L2200="",ROUND(AVERAGEIFS(Raw_Data!$L$2:$L$4001,Raw_Data!$E$2:$E$4001,E2200),1),Raw_Data!L2200)</f>
        <v>33.799999999999997</v>
      </c>
      <c r="M2200" s="15">
        <f>Raw_Data!M2200</f>
        <v>123.1</v>
      </c>
      <c r="N2200" s="15">
        <f>Raw_Data!N2200</f>
        <v>55.3</v>
      </c>
      <c r="O2200" s="15">
        <f>Raw_Data!O2200</f>
        <v>95</v>
      </c>
      <c r="P2200" s="15" t="str">
        <f>Raw_Data!P2200</f>
        <v>Rainfed</v>
      </c>
      <c r="Q2200" s="15">
        <f>Raw_Data!Q2200</f>
        <v>165.2</v>
      </c>
      <c r="R2200" s="15">
        <f>Raw_Data!R2200</f>
        <v>5.16</v>
      </c>
      <c r="S2200" s="15">
        <f>Raw_Data!S2200</f>
        <v>0.79</v>
      </c>
      <c r="T2200" s="18">
        <f>IF(Raw_Data!T2200="",ROUND(AVERAGEIFS(Raw_Data!$T$2:$T$4001,Raw_Data!$E$2:$E$4001,E2200,Raw_Data!$D$2:$D$4001,D2200),2),IF(Raw_Data!T2200&gt;INDEX(Cleaning_Reference!$F$6:$F$13,MATCH(D2200,Cleaning_Reference!$A$6:$A$13,0)),INDEX(Cleaning_Reference!$F$6:$F$13,MATCH(D2200,Cleaning_Reference!$A$6:$A$13,0)),Raw_Data!T2200))</f>
        <v>1.1399999999999999</v>
      </c>
      <c r="U2200" s="15">
        <f>Raw_Data!U2200</f>
        <v>3.81</v>
      </c>
      <c r="V2200" s="15">
        <f>Raw_Data!V2200</f>
        <v>68276</v>
      </c>
      <c r="W2200" s="15">
        <f>Raw_Data!W2200</f>
        <v>221021</v>
      </c>
      <c r="X2200" s="15">
        <f>Raw_Data!X2200</f>
        <v>260132</v>
      </c>
      <c r="Y2200" s="15">
        <f>Raw_Data!Y2200</f>
        <v>39111</v>
      </c>
      <c r="Z2200" s="15">
        <f>Raw_Data!Z2200</f>
        <v>1412</v>
      </c>
      <c r="AA2200" s="15">
        <f>Raw_Data!AA2200</f>
        <v>2.698</v>
      </c>
      <c r="AB2200" s="15">
        <f>Raw_Data!AB2200</f>
        <v>31.4</v>
      </c>
      <c r="AC2200" s="19" t="str">
        <f>IF(Raw_Data!G2200="","Yes","No")</f>
        <v>No</v>
      </c>
      <c r="AD2200" s="19" t="str">
        <f>IF(Raw_Data!L2200="","Yes","No")</f>
        <v>No</v>
      </c>
      <c r="AE2200" s="19" t="str">
        <f>IF(Raw_Data!T2200="","Imputed",IF(Raw_Data!T2200&gt;INDEX(Cleaning_Reference!$F$6:$F$13,MATCH(D2200,Cleaning_Reference!$A$6:$A$13,0)),"Capped","Original"))</f>
        <v>Original</v>
      </c>
      <c r="AF2200" s="21">
        <f t="shared" si="34"/>
        <v>3.81</v>
      </c>
    </row>
    <row r="2201" spans="1:32" ht="15" customHeight="1" x14ac:dyDescent="0.3">
      <c r="A2201" s="20" t="str">
        <f>Raw_Data!A2201</f>
        <v>SF12200</v>
      </c>
      <c r="B2201" s="15" t="str">
        <f>Raw_Data!B2201</f>
        <v>Karnataka</v>
      </c>
      <c r="C2201" s="15" t="str">
        <f>Raw_Data!C2201</f>
        <v>Rajkot</v>
      </c>
      <c r="D2201" s="15" t="str">
        <f>Raw_Data!D2201</f>
        <v>Rice</v>
      </c>
      <c r="E2201" s="15" t="str">
        <f>Raw_Data!E2201</f>
        <v>Kharif</v>
      </c>
      <c r="F2201" s="15">
        <f>Raw_Data!F2201</f>
        <v>7.66</v>
      </c>
      <c r="G2201" s="18">
        <f>IF(Raw_Data!G2201="",ROUND(AVERAGEIFS(Raw_Data!$G$2:$G$4001,Raw_Data!$E$2:$E$4001,E2201),1),Raw_Data!G2201)</f>
        <v>900</v>
      </c>
      <c r="H2201" s="15">
        <f>Raw_Data!H2201</f>
        <v>30.6</v>
      </c>
      <c r="I2201" s="15">
        <f>Raw_Data!I2201</f>
        <v>73.599999999999994</v>
      </c>
      <c r="J2201" s="15">
        <f>Raw_Data!J2201</f>
        <v>5.7</v>
      </c>
      <c r="K2201" s="15">
        <f>Raw_Data!K2201</f>
        <v>7.38</v>
      </c>
      <c r="L2201" s="18">
        <f>IF(Raw_Data!L2201="",ROUND(AVERAGEIFS(Raw_Data!$L$2:$L$4001,Raw_Data!$E$2:$E$4001,E2201),1),Raw_Data!L2201)</f>
        <v>37.9</v>
      </c>
      <c r="M2201" s="15">
        <f>Raw_Data!M2201</f>
        <v>132.80000000000001</v>
      </c>
      <c r="N2201" s="15">
        <f>Raw_Data!N2201</f>
        <v>64.7</v>
      </c>
      <c r="O2201" s="15">
        <f>Raw_Data!O2201</f>
        <v>161.5</v>
      </c>
      <c r="P2201" s="15" t="str">
        <f>Raw_Data!P2201</f>
        <v>Rainfed</v>
      </c>
      <c r="Q2201" s="15">
        <f>Raw_Data!Q2201</f>
        <v>237.6</v>
      </c>
      <c r="R2201" s="15">
        <f>Raw_Data!R2201</f>
        <v>8.25</v>
      </c>
      <c r="S2201" s="15">
        <f>Raw_Data!S2201</f>
        <v>0.92</v>
      </c>
      <c r="T2201" s="18">
        <f>IF(Raw_Data!T2201="",ROUND(AVERAGEIFS(Raw_Data!$T$2:$T$4001,Raw_Data!$E$2:$E$4001,E2201,Raw_Data!$D$2:$D$4001,D2201),2),IF(Raw_Data!T2201&gt;INDEX(Cleaning_Reference!$F$6:$F$13,MATCH(D2201,Cleaning_Reference!$A$6:$A$13,0)),INDEX(Cleaning_Reference!$F$6:$F$13,MATCH(D2201,Cleaning_Reference!$A$6:$A$13,0)),Raw_Data!T2201))</f>
        <v>2.0099999999999998</v>
      </c>
      <c r="U2201" s="15">
        <f>Raw_Data!U2201</f>
        <v>15.4</v>
      </c>
      <c r="V2201" s="15">
        <f>Raw_Data!V2201</f>
        <v>20367</v>
      </c>
      <c r="W2201" s="15">
        <f>Raw_Data!W2201</f>
        <v>478927</v>
      </c>
      <c r="X2201" s="15">
        <f>Raw_Data!X2201</f>
        <v>313652</v>
      </c>
      <c r="Y2201" s="15">
        <f>Raw_Data!Y2201</f>
        <v>-165275</v>
      </c>
      <c r="Z2201" s="15">
        <f>Raw_Data!Z2201</f>
        <v>5638</v>
      </c>
      <c r="AA2201" s="15">
        <f>Raw_Data!AA2201</f>
        <v>2.7309999999999999</v>
      </c>
      <c r="AB2201" s="15">
        <f>Raw_Data!AB2201</f>
        <v>42</v>
      </c>
      <c r="AC2201" s="19" t="str">
        <f>IF(Raw_Data!G2201="","Yes","No")</f>
        <v>No</v>
      </c>
      <c r="AD2201" s="19" t="str">
        <f>IF(Raw_Data!L2201="","Yes","No")</f>
        <v>No</v>
      </c>
      <c r="AE2201" s="19" t="str">
        <f>IF(Raw_Data!T2201="","Imputed",IF(Raw_Data!T2201&gt;INDEX(Cleaning_Reference!$F$6:$F$13,MATCH(D2201,Cleaning_Reference!$A$6:$A$13,0)),"Capped","Original"))</f>
        <v>Original</v>
      </c>
      <c r="AF2201" s="21">
        <f t="shared" si="34"/>
        <v>15.4</v>
      </c>
    </row>
    <row r="2202" spans="1:32" ht="15" customHeight="1" x14ac:dyDescent="0.3">
      <c r="A2202" s="20" t="str">
        <f>Raw_Data!A2202</f>
        <v>SF12201</v>
      </c>
      <c r="B2202" s="15" t="str">
        <f>Raw_Data!B2202</f>
        <v>Gujarat</v>
      </c>
      <c r="C2202" s="15" t="str">
        <f>Raw_Data!C2202</f>
        <v>Guntur</v>
      </c>
      <c r="D2202" s="15" t="str">
        <f>Raw_Data!D2202</f>
        <v>Wheat</v>
      </c>
      <c r="E2202" s="15" t="str">
        <f>Raw_Data!E2202</f>
        <v>Rabi</v>
      </c>
      <c r="F2202" s="15">
        <f>Raw_Data!F2202</f>
        <v>7.3</v>
      </c>
      <c r="G2202" s="18">
        <f>IF(Raw_Data!G2202="",ROUND(AVERAGEIFS(Raw_Data!$G$2:$G$4001,Raw_Data!$E$2:$E$4001,E2202),1),Raw_Data!G2202)</f>
        <v>744.2</v>
      </c>
      <c r="H2202" s="15">
        <f>Raw_Data!H2202</f>
        <v>24.9</v>
      </c>
      <c r="I2202" s="15">
        <f>Raw_Data!I2202</f>
        <v>73.2</v>
      </c>
      <c r="J2202" s="15">
        <f>Raw_Data!J2202</f>
        <v>8.6</v>
      </c>
      <c r="K2202" s="15">
        <f>Raw_Data!K2202</f>
        <v>5.79</v>
      </c>
      <c r="L2202" s="18">
        <f>IF(Raw_Data!L2202="",ROUND(AVERAGEIFS(Raw_Data!$L$2:$L$4001,Raw_Data!$E$2:$E$4001,E2202),1),Raw_Data!L2202)</f>
        <v>27.4</v>
      </c>
      <c r="M2202" s="15">
        <f>Raw_Data!M2202</f>
        <v>149.6</v>
      </c>
      <c r="N2202" s="15">
        <f>Raw_Data!N2202</f>
        <v>60.1</v>
      </c>
      <c r="O2202" s="15">
        <f>Raw_Data!O2202</f>
        <v>80.599999999999994</v>
      </c>
      <c r="P2202" s="15" t="str">
        <f>Raw_Data!P2202</f>
        <v>Sprinkler</v>
      </c>
      <c r="Q2202" s="15">
        <f>Raw_Data!Q2202</f>
        <v>92.3</v>
      </c>
      <c r="R2202" s="15">
        <f>Raw_Data!R2202</f>
        <v>6.19</v>
      </c>
      <c r="S2202" s="15">
        <f>Raw_Data!S2202</f>
        <v>0.94</v>
      </c>
      <c r="T2202" s="18">
        <f>IF(Raw_Data!T2202="",ROUND(AVERAGEIFS(Raw_Data!$T$2:$T$4001,Raw_Data!$E$2:$E$4001,E2202,Raw_Data!$D$2:$D$4001,D2202),2),IF(Raw_Data!T2202&gt;INDEX(Cleaning_Reference!$F$6:$F$13,MATCH(D2202,Cleaning_Reference!$A$6:$A$13,0)),INDEX(Cleaning_Reference!$F$6:$F$13,MATCH(D2202,Cleaning_Reference!$A$6:$A$13,0)),Raw_Data!T2202))</f>
        <v>1.22</v>
      </c>
      <c r="U2202" s="15">
        <f>Raw_Data!U2202</f>
        <v>8.91</v>
      </c>
      <c r="V2202" s="15">
        <f>Raw_Data!V2202</f>
        <v>22452</v>
      </c>
      <c r="W2202" s="15">
        <f>Raw_Data!W2202</f>
        <v>507038</v>
      </c>
      <c r="X2202" s="15">
        <f>Raw_Data!X2202</f>
        <v>200047</v>
      </c>
      <c r="Y2202" s="15">
        <f>Raw_Data!Y2202</f>
        <v>-306991</v>
      </c>
      <c r="Z2202" s="15">
        <f>Raw_Data!Z2202</f>
        <v>4246</v>
      </c>
      <c r="AA2202" s="15">
        <f>Raw_Data!AA2202</f>
        <v>2.0979999999999999</v>
      </c>
      <c r="AB2202" s="15">
        <f>Raw_Data!AB2202</f>
        <v>37.5</v>
      </c>
      <c r="AC2202" s="19" t="str">
        <f>IF(Raw_Data!G2202="","Yes","No")</f>
        <v>No</v>
      </c>
      <c r="AD2202" s="19" t="str">
        <f>IF(Raw_Data!L2202="","Yes","No")</f>
        <v>No</v>
      </c>
      <c r="AE2202" s="19" t="str">
        <f>IF(Raw_Data!T2202="","Imputed",IF(Raw_Data!T2202&gt;INDEX(Cleaning_Reference!$F$6:$F$13,MATCH(D2202,Cleaning_Reference!$A$6:$A$13,0)),"Capped","Original"))</f>
        <v>Original</v>
      </c>
      <c r="AF2202" s="21">
        <f t="shared" si="34"/>
        <v>8.91</v>
      </c>
    </row>
    <row r="2203" spans="1:32" ht="15" customHeight="1" x14ac:dyDescent="0.3">
      <c r="A2203" s="20" t="str">
        <f>Raw_Data!A2203</f>
        <v>SF12202</v>
      </c>
      <c r="B2203" s="15" t="str">
        <f>Raw_Data!B2203</f>
        <v>Tamil Nadu</v>
      </c>
      <c r="C2203" s="15" t="str">
        <f>Raw_Data!C2203</f>
        <v>Rajkot</v>
      </c>
      <c r="D2203" s="15" t="str">
        <f>Raw_Data!D2203</f>
        <v>Rice</v>
      </c>
      <c r="E2203" s="15" t="str">
        <f>Raw_Data!E2203</f>
        <v>Rabi</v>
      </c>
      <c r="F2203" s="15">
        <f>Raw_Data!F2203</f>
        <v>2.2400000000000002</v>
      </c>
      <c r="G2203" s="18">
        <f>IF(Raw_Data!G2203="",ROUND(AVERAGEIFS(Raw_Data!$G$2:$G$4001,Raw_Data!$E$2:$E$4001,E2203),1),Raw_Data!G2203)</f>
        <v>239.6</v>
      </c>
      <c r="H2203" s="15">
        <f>Raw_Data!H2203</f>
        <v>24.4</v>
      </c>
      <c r="I2203" s="15">
        <f>Raw_Data!I2203</f>
        <v>58.9</v>
      </c>
      <c r="J2203" s="15">
        <f>Raw_Data!J2203</f>
        <v>7</v>
      </c>
      <c r="K2203" s="15">
        <f>Raw_Data!K2203</f>
        <v>8.19</v>
      </c>
      <c r="L2203" s="18">
        <f>IF(Raw_Data!L2203="",ROUND(AVERAGEIFS(Raw_Data!$L$2:$L$4001,Raw_Data!$E$2:$E$4001,E2203),1),Raw_Data!L2203)</f>
        <v>22.6</v>
      </c>
      <c r="M2203" s="15">
        <f>Raw_Data!M2203</f>
        <v>166</v>
      </c>
      <c r="N2203" s="15">
        <f>Raw_Data!N2203</f>
        <v>55.2</v>
      </c>
      <c r="O2203" s="15">
        <f>Raw_Data!O2203</f>
        <v>94</v>
      </c>
      <c r="P2203" s="15" t="str">
        <f>Raw_Data!P2203</f>
        <v>Flood</v>
      </c>
      <c r="Q2203" s="15">
        <f>Raw_Data!Q2203</f>
        <v>88.9</v>
      </c>
      <c r="R2203" s="15">
        <f>Raw_Data!R2203</f>
        <v>5.74</v>
      </c>
      <c r="S2203" s="15">
        <f>Raw_Data!S2203</f>
        <v>0.66</v>
      </c>
      <c r="T2203" s="18">
        <f>IF(Raw_Data!T2203="",ROUND(AVERAGEIFS(Raw_Data!$T$2:$T$4001,Raw_Data!$E$2:$E$4001,E2203,Raw_Data!$D$2:$D$4001,D2203),2),IF(Raw_Data!T2203&gt;INDEX(Cleaning_Reference!$F$6:$F$13,MATCH(D2203,Cleaning_Reference!$A$6:$A$13,0)),INDEX(Cleaning_Reference!$F$6:$F$13,MATCH(D2203,Cleaning_Reference!$A$6:$A$13,0)),Raw_Data!T2203))</f>
        <v>0.3</v>
      </c>
      <c r="U2203" s="15">
        <f>Raw_Data!U2203</f>
        <v>0.67</v>
      </c>
      <c r="V2203" s="15">
        <f>Raw_Data!V2203</f>
        <v>19607</v>
      </c>
      <c r="W2203" s="15">
        <f>Raw_Data!W2203</f>
        <v>143692</v>
      </c>
      <c r="X2203" s="15">
        <f>Raw_Data!X2203</f>
        <v>13137</v>
      </c>
      <c r="Y2203" s="15">
        <f>Raw_Data!Y2203</f>
        <v>-130555</v>
      </c>
      <c r="Z2203" s="15">
        <f>Raw_Data!Z2203</f>
        <v>4142</v>
      </c>
      <c r="AA2203" s="15">
        <f>Raw_Data!AA2203</f>
        <v>0.16200000000000001</v>
      </c>
      <c r="AB2203" s="15">
        <f>Raw_Data!AB2203</f>
        <v>32.799999999999997</v>
      </c>
      <c r="AC2203" s="19" t="str">
        <f>IF(Raw_Data!G2203="","Yes","No")</f>
        <v>No</v>
      </c>
      <c r="AD2203" s="19" t="str">
        <f>IF(Raw_Data!L2203="","Yes","No")</f>
        <v>No</v>
      </c>
      <c r="AE2203" s="19" t="str">
        <f>IF(Raw_Data!T2203="","Imputed",IF(Raw_Data!T2203&gt;INDEX(Cleaning_Reference!$F$6:$F$13,MATCH(D2203,Cleaning_Reference!$A$6:$A$13,0)),"Capped","Original"))</f>
        <v>Original</v>
      </c>
      <c r="AF2203" s="21">
        <f t="shared" si="34"/>
        <v>0.67</v>
      </c>
    </row>
    <row r="2204" spans="1:32" ht="15" customHeight="1" x14ac:dyDescent="0.3">
      <c r="A2204" s="20" t="str">
        <f>Raw_Data!A2204</f>
        <v>SF12203</v>
      </c>
      <c r="B2204" s="15" t="str">
        <f>Raw_Data!B2204</f>
        <v>Punjab</v>
      </c>
      <c r="C2204" s="15" t="str">
        <f>Raw_Data!C2204</f>
        <v>Nashik</v>
      </c>
      <c r="D2204" s="15" t="str">
        <f>Raw_Data!D2204</f>
        <v>Rice</v>
      </c>
      <c r="E2204" s="15" t="str">
        <f>Raw_Data!E2204</f>
        <v>Rabi</v>
      </c>
      <c r="F2204" s="15">
        <f>Raw_Data!F2204</f>
        <v>6.96</v>
      </c>
      <c r="G2204" s="18">
        <f>IF(Raw_Data!G2204="",ROUND(AVERAGEIFS(Raw_Data!$G$2:$G$4001,Raw_Data!$E$2:$E$4001,E2204),1),Raw_Data!G2204)</f>
        <v>434.7</v>
      </c>
      <c r="H2204" s="15">
        <f>Raw_Data!H2204</f>
        <v>25.6</v>
      </c>
      <c r="I2204" s="15">
        <f>Raw_Data!I2204</f>
        <v>70.2</v>
      </c>
      <c r="J2204" s="15">
        <f>Raw_Data!J2204</f>
        <v>8.5</v>
      </c>
      <c r="K2204" s="15">
        <f>Raw_Data!K2204</f>
        <v>5.85</v>
      </c>
      <c r="L2204" s="18">
        <f>IF(Raw_Data!L2204="",ROUND(AVERAGEIFS(Raw_Data!$L$2:$L$4001,Raw_Data!$E$2:$E$4001,E2204),1),Raw_Data!L2204)</f>
        <v>24.3</v>
      </c>
      <c r="M2204" s="15">
        <f>Raw_Data!M2204</f>
        <v>90.7</v>
      </c>
      <c r="N2204" s="15">
        <f>Raw_Data!N2204</f>
        <v>55.3</v>
      </c>
      <c r="O2204" s="15">
        <f>Raw_Data!O2204</f>
        <v>122</v>
      </c>
      <c r="P2204" s="15" t="str">
        <f>Raw_Data!P2204</f>
        <v>Flood</v>
      </c>
      <c r="Q2204" s="15">
        <f>Raw_Data!Q2204</f>
        <v>125.1</v>
      </c>
      <c r="R2204" s="15">
        <f>Raw_Data!R2204</f>
        <v>3.49</v>
      </c>
      <c r="S2204" s="15">
        <f>Raw_Data!S2204</f>
        <v>0.71</v>
      </c>
      <c r="T2204" s="18">
        <f>IF(Raw_Data!T2204="",ROUND(AVERAGEIFS(Raw_Data!$T$2:$T$4001,Raw_Data!$E$2:$E$4001,E2204,Raw_Data!$D$2:$D$4001,D2204),2),IF(Raw_Data!T2204&gt;INDEX(Cleaning_Reference!$F$6:$F$13,MATCH(D2204,Cleaning_Reference!$A$6:$A$13,0)),INDEX(Cleaning_Reference!$F$6:$F$13,MATCH(D2204,Cleaning_Reference!$A$6:$A$13,0)),Raw_Data!T2204))</f>
        <v>1.45</v>
      </c>
      <c r="U2204" s="15">
        <f>Raw_Data!U2204</f>
        <v>10.09</v>
      </c>
      <c r="V2204" s="15">
        <f>Raw_Data!V2204</f>
        <v>22122</v>
      </c>
      <c r="W2204" s="15">
        <f>Raw_Data!W2204</f>
        <v>397330</v>
      </c>
      <c r="X2204" s="15">
        <f>Raw_Data!X2204</f>
        <v>223211</v>
      </c>
      <c r="Y2204" s="15">
        <f>Raw_Data!Y2204</f>
        <v>-174119</v>
      </c>
      <c r="Z2204" s="15">
        <f>Raw_Data!Z2204</f>
        <v>13104</v>
      </c>
      <c r="AA2204" s="15">
        <f>Raw_Data!AA2204</f>
        <v>0.77</v>
      </c>
      <c r="AB2204" s="15">
        <f>Raw_Data!AB2204</f>
        <v>57.7</v>
      </c>
      <c r="AC2204" s="19" t="str">
        <f>IF(Raw_Data!G2204="","Yes","No")</f>
        <v>No</v>
      </c>
      <c r="AD2204" s="19" t="str">
        <f>IF(Raw_Data!L2204="","Yes","No")</f>
        <v>No</v>
      </c>
      <c r="AE2204" s="19" t="str">
        <f>IF(Raw_Data!T2204="","Imputed",IF(Raw_Data!T2204&gt;INDEX(Cleaning_Reference!$F$6:$F$13,MATCH(D2204,Cleaning_Reference!$A$6:$A$13,0)),"Capped","Original"))</f>
        <v>Original</v>
      </c>
      <c r="AF2204" s="21">
        <f t="shared" si="34"/>
        <v>10.09</v>
      </c>
    </row>
    <row r="2205" spans="1:32" ht="15" customHeight="1" x14ac:dyDescent="0.3">
      <c r="A2205" s="20" t="str">
        <f>Raw_Data!A2205</f>
        <v>SF12204</v>
      </c>
      <c r="B2205" s="15" t="str">
        <f>Raw_Data!B2205</f>
        <v>Telangana</v>
      </c>
      <c r="C2205" s="15" t="str">
        <f>Raw_Data!C2205</f>
        <v>Ludhiana</v>
      </c>
      <c r="D2205" s="15" t="str">
        <f>Raw_Data!D2205</f>
        <v>Chilli</v>
      </c>
      <c r="E2205" s="15" t="str">
        <f>Raw_Data!E2205</f>
        <v>Rabi</v>
      </c>
      <c r="F2205" s="15">
        <f>Raw_Data!F2205</f>
        <v>10.96</v>
      </c>
      <c r="G2205" s="18">
        <f>IF(Raw_Data!G2205="",ROUND(AVERAGEIFS(Raw_Data!$G$2:$G$4001,Raw_Data!$E$2:$E$4001,E2205),1),Raw_Data!G2205)</f>
        <v>151</v>
      </c>
      <c r="H2205" s="15">
        <f>Raw_Data!H2205</f>
        <v>23.3</v>
      </c>
      <c r="I2205" s="15">
        <f>Raw_Data!I2205</f>
        <v>52</v>
      </c>
      <c r="J2205" s="15">
        <f>Raw_Data!J2205</f>
        <v>5.5</v>
      </c>
      <c r="K2205" s="15">
        <f>Raw_Data!K2205</f>
        <v>6.33</v>
      </c>
      <c r="L2205" s="18">
        <f>IF(Raw_Data!L2205="",ROUND(AVERAGEIFS(Raw_Data!$L$2:$L$4001,Raw_Data!$E$2:$E$4001,E2205),1),Raw_Data!L2205)</f>
        <v>21</v>
      </c>
      <c r="M2205" s="15">
        <f>Raw_Data!M2205</f>
        <v>126.2</v>
      </c>
      <c r="N2205" s="15">
        <f>Raw_Data!N2205</f>
        <v>81.900000000000006</v>
      </c>
      <c r="O2205" s="15">
        <f>Raw_Data!O2205</f>
        <v>123.2</v>
      </c>
      <c r="P2205" s="15" t="str">
        <f>Raw_Data!P2205</f>
        <v>Rainfed</v>
      </c>
      <c r="Q2205" s="15">
        <f>Raw_Data!Q2205</f>
        <v>158.6</v>
      </c>
      <c r="R2205" s="15">
        <f>Raw_Data!R2205</f>
        <v>5.01</v>
      </c>
      <c r="S2205" s="15">
        <f>Raw_Data!S2205</f>
        <v>0.68</v>
      </c>
      <c r="T2205" s="18">
        <f>IF(Raw_Data!T2205="",ROUND(AVERAGEIFS(Raw_Data!$T$2:$T$4001,Raw_Data!$E$2:$E$4001,E2205,Raw_Data!$D$2:$D$4001,D2205),2),IF(Raw_Data!T2205&gt;INDEX(Cleaning_Reference!$F$6:$F$13,MATCH(D2205,Cleaning_Reference!$A$6:$A$13,0)),INDEX(Cleaning_Reference!$F$6:$F$13,MATCH(D2205,Cleaning_Reference!$A$6:$A$13,0)),Raw_Data!T2205))</f>
        <v>1.6</v>
      </c>
      <c r="U2205" s="15">
        <f>Raw_Data!U2205</f>
        <v>17.54</v>
      </c>
      <c r="V2205" s="15">
        <f>Raw_Data!V2205</f>
        <v>109739</v>
      </c>
      <c r="W2205" s="15">
        <f>Raw_Data!W2205</f>
        <v>797266</v>
      </c>
      <c r="X2205" s="15">
        <f>Raw_Data!X2205</f>
        <v>1924822</v>
      </c>
      <c r="Y2205" s="15">
        <f>Raw_Data!Y2205</f>
        <v>1127556</v>
      </c>
      <c r="Z2205" s="15">
        <f>Raw_Data!Z2205</f>
        <v>3999</v>
      </c>
      <c r="AA2205" s="15">
        <f>Raw_Data!AA2205</f>
        <v>4.3860000000000001</v>
      </c>
      <c r="AB2205" s="15">
        <f>Raw_Data!AB2205</f>
        <v>10.3</v>
      </c>
      <c r="AC2205" s="19" t="str">
        <f>IF(Raw_Data!G2205="","Yes","No")</f>
        <v>No</v>
      </c>
      <c r="AD2205" s="19" t="str">
        <f>IF(Raw_Data!L2205="","Yes","No")</f>
        <v>No</v>
      </c>
      <c r="AE2205" s="19" t="str">
        <f>IF(Raw_Data!T2205="","Imputed",IF(Raw_Data!T2205&gt;INDEX(Cleaning_Reference!$F$6:$F$13,MATCH(D2205,Cleaning_Reference!$A$6:$A$13,0)),"Capped","Original"))</f>
        <v>Original</v>
      </c>
      <c r="AF2205" s="21">
        <f t="shared" si="34"/>
        <v>17.54</v>
      </c>
    </row>
    <row r="2206" spans="1:32" ht="15" customHeight="1" x14ac:dyDescent="0.3">
      <c r="A2206" s="20" t="str">
        <f>Raw_Data!A2206</f>
        <v>SF12205</v>
      </c>
      <c r="B2206" s="15" t="str">
        <f>Raw_Data!B2206</f>
        <v>Andhra Pradesh</v>
      </c>
      <c r="C2206" s="15" t="str">
        <f>Raw_Data!C2206</f>
        <v>Rajkot</v>
      </c>
      <c r="D2206" s="15" t="str">
        <f>Raw_Data!D2206</f>
        <v>Rice</v>
      </c>
      <c r="E2206" s="15" t="str">
        <f>Raw_Data!E2206</f>
        <v>Rabi</v>
      </c>
      <c r="F2206" s="15">
        <f>Raw_Data!F2206</f>
        <v>1.34</v>
      </c>
      <c r="G2206" s="18">
        <f>IF(Raw_Data!G2206="",ROUND(AVERAGEIFS(Raw_Data!$G$2:$G$4001,Raw_Data!$E$2:$E$4001,E2206),1),Raw_Data!G2206)</f>
        <v>723.1</v>
      </c>
      <c r="H2206" s="15">
        <f>Raw_Data!H2206</f>
        <v>20.3</v>
      </c>
      <c r="I2206" s="15">
        <f>Raw_Data!I2206</f>
        <v>43.9</v>
      </c>
      <c r="J2206" s="15">
        <f>Raw_Data!J2206</f>
        <v>9.4</v>
      </c>
      <c r="K2206" s="15">
        <f>Raw_Data!K2206</f>
        <v>5.79</v>
      </c>
      <c r="L2206" s="18">
        <f>IF(Raw_Data!L2206="",ROUND(AVERAGEIFS(Raw_Data!$L$2:$L$4001,Raw_Data!$E$2:$E$4001,E2206),1),Raw_Data!L2206)</f>
        <v>24.5</v>
      </c>
      <c r="M2206" s="15">
        <f>Raw_Data!M2206</f>
        <v>108.6</v>
      </c>
      <c r="N2206" s="15">
        <f>Raw_Data!N2206</f>
        <v>70.400000000000006</v>
      </c>
      <c r="O2206" s="15">
        <f>Raw_Data!O2206</f>
        <v>81.8</v>
      </c>
      <c r="P2206" s="15" t="str">
        <f>Raw_Data!P2206</f>
        <v>Flood</v>
      </c>
      <c r="Q2206" s="15">
        <f>Raw_Data!Q2206</f>
        <v>252.7</v>
      </c>
      <c r="R2206" s="15">
        <f>Raw_Data!R2206</f>
        <v>5.97</v>
      </c>
      <c r="S2206" s="15">
        <f>Raw_Data!S2206</f>
        <v>0.96</v>
      </c>
      <c r="T2206" s="18">
        <f>IF(Raw_Data!T2206="",ROUND(AVERAGEIFS(Raw_Data!$T$2:$T$4001,Raw_Data!$E$2:$E$4001,E2206,Raw_Data!$D$2:$D$4001,D2206),2),IF(Raw_Data!T2206&gt;INDEX(Cleaning_Reference!$F$6:$F$13,MATCH(D2206,Cleaning_Reference!$A$6:$A$13,0)),INDEX(Cleaning_Reference!$F$6:$F$13,MATCH(D2206,Cleaning_Reference!$A$6:$A$13,0)),Raw_Data!T2206))</f>
        <v>1.08</v>
      </c>
      <c r="U2206" s="15">
        <f>Raw_Data!U2206</f>
        <v>1.45</v>
      </c>
      <c r="V2206" s="15">
        <f>Raw_Data!V2206</f>
        <v>23290</v>
      </c>
      <c r="W2206" s="15">
        <f>Raw_Data!W2206</f>
        <v>97838</v>
      </c>
      <c r="X2206" s="15">
        <f>Raw_Data!X2206</f>
        <v>33770</v>
      </c>
      <c r="Y2206" s="15">
        <f>Raw_Data!Y2206</f>
        <v>-64068</v>
      </c>
      <c r="Z2206" s="15">
        <f>Raw_Data!Z2206</f>
        <v>2535</v>
      </c>
      <c r="AA2206" s="15">
        <f>Raw_Data!AA2206</f>
        <v>0.57199999999999995</v>
      </c>
      <c r="AB2206" s="15">
        <f>Raw_Data!AB2206</f>
        <v>33.1</v>
      </c>
      <c r="AC2206" s="19" t="str">
        <f>IF(Raw_Data!G2206="","Yes","No")</f>
        <v>No</v>
      </c>
      <c r="AD2206" s="19" t="str">
        <f>IF(Raw_Data!L2206="","Yes","No")</f>
        <v>No</v>
      </c>
      <c r="AE2206" s="19" t="str">
        <f>IF(Raw_Data!T2206="","Imputed",IF(Raw_Data!T2206&gt;INDEX(Cleaning_Reference!$F$6:$F$13,MATCH(D2206,Cleaning_Reference!$A$6:$A$13,0)),"Capped","Original"))</f>
        <v>Original</v>
      </c>
      <c r="AF2206" s="21">
        <f t="shared" si="34"/>
        <v>1.45</v>
      </c>
    </row>
    <row r="2207" spans="1:32" ht="15" customHeight="1" x14ac:dyDescent="0.3">
      <c r="A2207" s="20" t="str">
        <f>Raw_Data!A2207</f>
        <v>SF12206</v>
      </c>
      <c r="B2207" s="15" t="str">
        <f>Raw_Data!B2207</f>
        <v>Telangana</v>
      </c>
      <c r="C2207" s="15" t="str">
        <f>Raw_Data!C2207</f>
        <v>Warangal</v>
      </c>
      <c r="D2207" s="15" t="str">
        <f>Raw_Data!D2207</f>
        <v>Maize</v>
      </c>
      <c r="E2207" s="15" t="str">
        <f>Raw_Data!E2207</f>
        <v>Rabi</v>
      </c>
      <c r="F2207" s="15">
        <f>Raw_Data!F2207</f>
        <v>14.88</v>
      </c>
      <c r="G2207" s="18">
        <f>IF(Raw_Data!G2207="",ROUND(AVERAGEIFS(Raw_Data!$G$2:$G$4001,Raw_Data!$E$2:$E$4001,E2207),1),Raw_Data!G2207)</f>
        <v>344</v>
      </c>
      <c r="H2207" s="15">
        <f>Raw_Data!H2207</f>
        <v>25</v>
      </c>
      <c r="I2207" s="15">
        <f>Raw_Data!I2207</f>
        <v>73</v>
      </c>
      <c r="J2207" s="15">
        <f>Raw_Data!J2207</f>
        <v>7.4</v>
      </c>
      <c r="K2207" s="15">
        <f>Raw_Data!K2207</f>
        <v>7.08</v>
      </c>
      <c r="L2207" s="18">
        <f>IF(Raw_Data!L2207="",ROUND(AVERAGEIFS(Raw_Data!$L$2:$L$4001,Raw_Data!$E$2:$E$4001,E2207),1),Raw_Data!L2207)</f>
        <v>23.9</v>
      </c>
      <c r="M2207" s="15">
        <f>Raw_Data!M2207</f>
        <v>187</v>
      </c>
      <c r="N2207" s="15">
        <f>Raw_Data!N2207</f>
        <v>75.099999999999994</v>
      </c>
      <c r="O2207" s="15">
        <f>Raw_Data!O2207</f>
        <v>114.3</v>
      </c>
      <c r="P2207" s="15" t="str">
        <f>Raw_Data!P2207</f>
        <v>Drip</v>
      </c>
      <c r="Q2207" s="15">
        <f>Raw_Data!Q2207</f>
        <v>173.8</v>
      </c>
      <c r="R2207" s="15">
        <f>Raw_Data!R2207</f>
        <v>3.71</v>
      </c>
      <c r="S2207" s="15">
        <f>Raw_Data!S2207</f>
        <v>0.87</v>
      </c>
      <c r="T2207" s="18">
        <f>IF(Raw_Data!T2207="",ROUND(AVERAGEIFS(Raw_Data!$T$2:$T$4001,Raw_Data!$E$2:$E$4001,E2207,Raw_Data!$D$2:$D$4001,D2207),2),IF(Raw_Data!T2207&gt;INDEX(Cleaning_Reference!$F$6:$F$13,MATCH(D2207,Cleaning_Reference!$A$6:$A$13,0)),INDEX(Cleaning_Reference!$F$6:$F$13,MATCH(D2207,Cleaning_Reference!$A$6:$A$13,0)),Raw_Data!T2207))</f>
        <v>2.61</v>
      </c>
      <c r="U2207" s="15">
        <f>Raw_Data!U2207</f>
        <v>57.29</v>
      </c>
      <c r="V2207" s="15">
        <f>Raw_Data!V2207</f>
        <v>22652</v>
      </c>
      <c r="W2207" s="15">
        <f>Raw_Data!W2207</f>
        <v>967300</v>
      </c>
      <c r="X2207" s="15">
        <f>Raw_Data!X2207</f>
        <v>1297733</v>
      </c>
      <c r="Y2207" s="15">
        <f>Raw_Data!Y2207</f>
        <v>330433</v>
      </c>
      <c r="Z2207" s="15">
        <f>Raw_Data!Z2207</f>
        <v>6636</v>
      </c>
      <c r="AA2207" s="15">
        <f>Raw_Data!AA2207</f>
        <v>8.6329999999999991</v>
      </c>
      <c r="AB2207" s="15">
        <f>Raw_Data!AB2207</f>
        <v>49.4</v>
      </c>
      <c r="AC2207" s="19" t="str">
        <f>IF(Raw_Data!G2207="","Yes","No")</f>
        <v>No</v>
      </c>
      <c r="AD2207" s="19" t="str">
        <f>IF(Raw_Data!L2207="","Yes","No")</f>
        <v>No</v>
      </c>
      <c r="AE2207" s="19" t="str">
        <f>IF(Raw_Data!T2207="","Imputed",IF(Raw_Data!T2207&gt;INDEX(Cleaning_Reference!$F$6:$F$13,MATCH(D2207,Cleaning_Reference!$A$6:$A$13,0)),"Capped","Original"))</f>
        <v>Imputed</v>
      </c>
      <c r="AF2207" s="21">
        <f t="shared" si="34"/>
        <v>38.840000000000003</v>
      </c>
    </row>
    <row r="2208" spans="1:32" ht="15" customHeight="1" x14ac:dyDescent="0.3">
      <c r="A2208" s="20" t="str">
        <f>Raw_Data!A2208</f>
        <v>SF12207</v>
      </c>
      <c r="B2208" s="15" t="str">
        <f>Raw_Data!B2208</f>
        <v>Telangana</v>
      </c>
      <c r="C2208" s="15" t="str">
        <f>Raw_Data!C2208</f>
        <v>Nalgonda</v>
      </c>
      <c r="D2208" s="15" t="str">
        <f>Raw_Data!D2208</f>
        <v>Wheat</v>
      </c>
      <c r="E2208" s="15" t="str">
        <f>Raw_Data!E2208</f>
        <v>Kharif</v>
      </c>
      <c r="F2208" s="15">
        <f>Raw_Data!F2208</f>
        <v>13.14</v>
      </c>
      <c r="G2208" s="18">
        <f>IF(Raw_Data!G2208="",ROUND(AVERAGEIFS(Raw_Data!$G$2:$G$4001,Raw_Data!$E$2:$E$4001,E2208),1),Raw_Data!G2208)</f>
        <v>1014.4</v>
      </c>
      <c r="H2208" s="15">
        <f>Raw_Data!H2208</f>
        <v>26.1</v>
      </c>
      <c r="I2208" s="15">
        <f>Raw_Data!I2208</f>
        <v>75.400000000000006</v>
      </c>
      <c r="J2208" s="15">
        <f>Raw_Data!J2208</f>
        <v>5.7</v>
      </c>
      <c r="K2208" s="15">
        <f>Raw_Data!K2208</f>
        <v>7.05</v>
      </c>
      <c r="L2208" s="18">
        <f>IF(Raw_Data!L2208="",ROUND(AVERAGEIFS(Raw_Data!$L$2:$L$4001,Raw_Data!$E$2:$E$4001,E2208),1),Raw_Data!L2208)</f>
        <v>25.9</v>
      </c>
      <c r="M2208" s="15">
        <f>Raw_Data!M2208</f>
        <v>137.6</v>
      </c>
      <c r="N2208" s="15">
        <f>Raw_Data!N2208</f>
        <v>85.7</v>
      </c>
      <c r="O2208" s="15">
        <f>Raw_Data!O2208</f>
        <v>93.9</v>
      </c>
      <c r="P2208" s="15" t="str">
        <f>Raw_Data!P2208</f>
        <v>Flood</v>
      </c>
      <c r="Q2208" s="15">
        <f>Raw_Data!Q2208</f>
        <v>244</v>
      </c>
      <c r="R2208" s="15">
        <f>Raw_Data!R2208</f>
        <v>9.0500000000000007</v>
      </c>
      <c r="S2208" s="15">
        <f>Raw_Data!S2208</f>
        <v>0.74</v>
      </c>
      <c r="T2208" s="18">
        <f>IF(Raw_Data!T2208="",ROUND(AVERAGEIFS(Raw_Data!$T$2:$T$4001,Raw_Data!$E$2:$E$4001,E2208,Raw_Data!$D$2:$D$4001,D2208),2),IF(Raw_Data!T2208&gt;INDEX(Cleaning_Reference!$F$6:$F$13,MATCH(D2208,Cleaning_Reference!$A$6:$A$13,0)),INDEX(Cleaning_Reference!$F$6:$F$13,MATCH(D2208,Cleaning_Reference!$A$6:$A$13,0)),Raw_Data!T2208))</f>
        <v>3.06</v>
      </c>
      <c r="U2208" s="15">
        <f>Raw_Data!U2208</f>
        <v>40.21</v>
      </c>
      <c r="V2208" s="15">
        <f>Raw_Data!V2208</f>
        <v>19535</v>
      </c>
      <c r="W2208" s="15">
        <f>Raw_Data!W2208</f>
        <v>1182170</v>
      </c>
      <c r="X2208" s="15">
        <f>Raw_Data!X2208</f>
        <v>785502</v>
      </c>
      <c r="Y2208" s="15">
        <f>Raw_Data!Y2208</f>
        <v>-396668</v>
      </c>
      <c r="Z2208" s="15">
        <f>Raw_Data!Z2208</f>
        <v>9763</v>
      </c>
      <c r="AA2208" s="15">
        <f>Raw_Data!AA2208</f>
        <v>4.1189999999999998</v>
      </c>
      <c r="AB2208" s="15">
        <f>Raw_Data!AB2208</f>
        <v>36.5</v>
      </c>
      <c r="AC2208" s="19" t="str">
        <f>IF(Raw_Data!G2208="","Yes","No")</f>
        <v>No</v>
      </c>
      <c r="AD2208" s="19" t="str">
        <f>IF(Raw_Data!L2208="","Yes","No")</f>
        <v>No</v>
      </c>
      <c r="AE2208" s="19" t="str">
        <f>IF(Raw_Data!T2208="","Imputed",IF(Raw_Data!T2208&gt;INDEX(Cleaning_Reference!$F$6:$F$13,MATCH(D2208,Cleaning_Reference!$A$6:$A$13,0)),"Capped","Original"))</f>
        <v>Original</v>
      </c>
      <c r="AF2208" s="21">
        <f t="shared" si="34"/>
        <v>40.21</v>
      </c>
    </row>
    <row r="2209" spans="1:32" ht="15" customHeight="1" x14ac:dyDescent="0.3">
      <c r="A2209" s="20" t="str">
        <f>Raw_Data!A2209</f>
        <v>SF12208</v>
      </c>
      <c r="B2209" s="15" t="str">
        <f>Raw_Data!B2209</f>
        <v>Gujarat</v>
      </c>
      <c r="C2209" s="15" t="str">
        <f>Raw_Data!C2209</f>
        <v>Rajkot</v>
      </c>
      <c r="D2209" s="15" t="str">
        <f>Raw_Data!D2209</f>
        <v>Sugarcane</v>
      </c>
      <c r="E2209" s="15" t="str">
        <f>Raw_Data!E2209</f>
        <v>Kharif</v>
      </c>
      <c r="F2209" s="15">
        <f>Raw_Data!F2209</f>
        <v>11.86</v>
      </c>
      <c r="G2209" s="18">
        <f>IF(Raw_Data!G2209="",ROUND(AVERAGEIFS(Raw_Data!$G$2:$G$4001,Raw_Data!$E$2:$E$4001,E2209),1),Raw_Data!G2209)</f>
        <v>493.2</v>
      </c>
      <c r="H2209" s="15">
        <f>Raw_Data!H2209</f>
        <v>25.9</v>
      </c>
      <c r="I2209" s="15">
        <f>Raw_Data!I2209</f>
        <v>72.7</v>
      </c>
      <c r="J2209" s="15">
        <f>Raw_Data!J2209</f>
        <v>8.1999999999999993</v>
      </c>
      <c r="K2209" s="15">
        <f>Raw_Data!K2209</f>
        <v>6.7</v>
      </c>
      <c r="L2209" s="18">
        <f>IF(Raw_Data!L2209="",ROUND(AVERAGEIFS(Raw_Data!$L$2:$L$4001,Raw_Data!$E$2:$E$4001,E2209),1),Raw_Data!L2209)</f>
        <v>21.7</v>
      </c>
      <c r="M2209" s="15">
        <f>Raw_Data!M2209</f>
        <v>124</v>
      </c>
      <c r="N2209" s="15">
        <f>Raw_Data!N2209</f>
        <v>63.5</v>
      </c>
      <c r="O2209" s="15">
        <f>Raw_Data!O2209</f>
        <v>101.7</v>
      </c>
      <c r="P2209" s="15" t="str">
        <f>Raw_Data!P2209</f>
        <v>Rainfed</v>
      </c>
      <c r="Q2209" s="15">
        <f>Raw_Data!Q2209</f>
        <v>195.2</v>
      </c>
      <c r="R2209" s="15">
        <f>Raw_Data!R2209</f>
        <v>5.28</v>
      </c>
      <c r="S2209" s="15">
        <f>Raw_Data!S2209</f>
        <v>0.7</v>
      </c>
      <c r="T2209" s="18">
        <f>IF(Raw_Data!T2209="",ROUND(AVERAGEIFS(Raw_Data!$T$2:$T$4001,Raw_Data!$E$2:$E$4001,E2209,Raw_Data!$D$2:$D$4001,D2209),2),IF(Raw_Data!T2209&gt;INDEX(Cleaning_Reference!$F$6:$F$13,MATCH(D2209,Cleaning_Reference!$A$6:$A$13,0)),INDEX(Cleaning_Reference!$F$6:$F$13,MATCH(D2209,Cleaning_Reference!$A$6:$A$13,0)),Raw_Data!T2209))</f>
        <v>49.02</v>
      </c>
      <c r="U2209" s="15">
        <f>Raw_Data!U2209</f>
        <v>581.38</v>
      </c>
      <c r="V2209" s="15">
        <f>Raw_Data!V2209</f>
        <v>3533</v>
      </c>
      <c r="W2209" s="15">
        <f>Raw_Data!W2209</f>
        <v>933290</v>
      </c>
      <c r="X2209" s="15">
        <f>Raw_Data!X2209</f>
        <v>2054016</v>
      </c>
      <c r="Y2209" s="15">
        <f>Raw_Data!Y2209</f>
        <v>1120726</v>
      </c>
      <c r="Z2209" s="15">
        <f>Raw_Data!Z2209</f>
        <v>10873</v>
      </c>
      <c r="AA2209" s="15">
        <f>Raw_Data!AA2209</f>
        <v>53.47</v>
      </c>
      <c r="AB2209" s="15">
        <f>Raw_Data!AB2209</f>
        <v>44</v>
      </c>
      <c r="AC2209" s="19" t="str">
        <f>IF(Raw_Data!G2209="","Yes","No")</f>
        <v>No</v>
      </c>
      <c r="AD2209" s="19" t="str">
        <f>IF(Raw_Data!L2209="","Yes","No")</f>
        <v>No</v>
      </c>
      <c r="AE2209" s="19" t="str">
        <f>IF(Raw_Data!T2209="","Imputed",IF(Raw_Data!T2209&gt;INDEX(Cleaning_Reference!$F$6:$F$13,MATCH(D2209,Cleaning_Reference!$A$6:$A$13,0)),"Capped","Original"))</f>
        <v>Original</v>
      </c>
      <c r="AF2209" s="21">
        <f t="shared" si="34"/>
        <v>581.38</v>
      </c>
    </row>
    <row r="2210" spans="1:32" ht="15" customHeight="1" x14ac:dyDescent="0.3">
      <c r="A2210" s="20" t="str">
        <f>Raw_Data!A2210</f>
        <v>SF12209</v>
      </c>
      <c r="B2210" s="15" t="str">
        <f>Raw_Data!B2210</f>
        <v>Punjab</v>
      </c>
      <c r="C2210" s="15" t="str">
        <f>Raw_Data!C2210</f>
        <v>Erode</v>
      </c>
      <c r="D2210" s="15" t="str">
        <f>Raw_Data!D2210</f>
        <v>Rice</v>
      </c>
      <c r="E2210" s="15" t="str">
        <f>Raw_Data!E2210</f>
        <v>Rabi</v>
      </c>
      <c r="F2210" s="15">
        <f>Raw_Data!F2210</f>
        <v>10.68</v>
      </c>
      <c r="G2210" s="18">
        <f>IF(Raw_Data!G2210="",ROUND(AVERAGEIFS(Raw_Data!$G$2:$G$4001,Raw_Data!$E$2:$E$4001,E2210),1),Raw_Data!G2210)</f>
        <v>220.1</v>
      </c>
      <c r="H2210" s="15">
        <f>Raw_Data!H2210</f>
        <v>22.1</v>
      </c>
      <c r="I2210" s="15">
        <f>Raw_Data!I2210</f>
        <v>58.5</v>
      </c>
      <c r="J2210" s="15">
        <f>Raw_Data!J2210</f>
        <v>7.3</v>
      </c>
      <c r="K2210" s="15">
        <f>Raw_Data!K2210</f>
        <v>6.54</v>
      </c>
      <c r="L2210" s="18">
        <f>IF(Raw_Data!L2210="",ROUND(AVERAGEIFS(Raw_Data!$L$2:$L$4001,Raw_Data!$E$2:$E$4001,E2210),1),Raw_Data!L2210)</f>
        <v>23.5</v>
      </c>
      <c r="M2210" s="15">
        <f>Raw_Data!M2210</f>
        <v>139.69999999999999</v>
      </c>
      <c r="N2210" s="15">
        <f>Raw_Data!N2210</f>
        <v>72.5</v>
      </c>
      <c r="O2210" s="15">
        <f>Raw_Data!O2210</f>
        <v>99.7</v>
      </c>
      <c r="P2210" s="15" t="str">
        <f>Raw_Data!P2210</f>
        <v>Rainfed</v>
      </c>
      <c r="Q2210" s="15">
        <f>Raw_Data!Q2210</f>
        <v>270.39999999999998</v>
      </c>
      <c r="R2210" s="15">
        <f>Raw_Data!R2210</f>
        <v>3.65</v>
      </c>
      <c r="S2210" s="15">
        <f>Raw_Data!S2210</f>
        <v>0.7</v>
      </c>
      <c r="T2210" s="18">
        <f>IF(Raw_Data!T2210="",ROUND(AVERAGEIFS(Raw_Data!$T$2:$T$4001,Raw_Data!$E$2:$E$4001,E2210,Raw_Data!$D$2:$D$4001,D2210),2),IF(Raw_Data!T2210&gt;INDEX(Cleaning_Reference!$F$6:$F$13,MATCH(D2210,Cleaning_Reference!$A$6:$A$13,0)),INDEX(Cleaning_Reference!$F$6:$F$13,MATCH(D2210,Cleaning_Reference!$A$6:$A$13,0)),Raw_Data!T2210))</f>
        <v>2.17</v>
      </c>
      <c r="U2210" s="15">
        <f>Raw_Data!U2210</f>
        <v>23.18</v>
      </c>
      <c r="V2210" s="15">
        <f>Raw_Data!V2210</f>
        <v>23729</v>
      </c>
      <c r="W2210" s="15">
        <f>Raw_Data!W2210</f>
        <v>653891</v>
      </c>
      <c r="X2210" s="15">
        <f>Raw_Data!X2210</f>
        <v>550038</v>
      </c>
      <c r="Y2210" s="15">
        <f>Raw_Data!Y2210</f>
        <v>-103853</v>
      </c>
      <c r="Z2210" s="15">
        <f>Raw_Data!Z2210</f>
        <v>8501</v>
      </c>
      <c r="AA2210" s="15">
        <f>Raw_Data!AA2210</f>
        <v>2.7269999999999999</v>
      </c>
      <c r="AB2210" s="15">
        <f>Raw_Data!AB2210</f>
        <v>30</v>
      </c>
      <c r="AC2210" s="19" t="str">
        <f>IF(Raw_Data!G2210="","Yes","No")</f>
        <v>No</v>
      </c>
      <c r="AD2210" s="19" t="str">
        <f>IF(Raw_Data!L2210="","Yes","No")</f>
        <v>No</v>
      </c>
      <c r="AE2210" s="19" t="str">
        <f>IF(Raw_Data!T2210="","Imputed",IF(Raw_Data!T2210&gt;INDEX(Cleaning_Reference!$F$6:$F$13,MATCH(D2210,Cleaning_Reference!$A$6:$A$13,0)),"Capped","Original"))</f>
        <v>Original</v>
      </c>
      <c r="AF2210" s="21">
        <f t="shared" si="34"/>
        <v>23.18</v>
      </c>
    </row>
    <row r="2211" spans="1:32" ht="15" customHeight="1" x14ac:dyDescent="0.3">
      <c r="A2211" s="20" t="str">
        <f>Raw_Data!A2211</f>
        <v>SF12210</v>
      </c>
      <c r="B2211" s="15" t="str">
        <f>Raw_Data!B2211</f>
        <v>Maharashtra</v>
      </c>
      <c r="C2211" s="15" t="str">
        <f>Raw_Data!C2211</f>
        <v>Ludhiana</v>
      </c>
      <c r="D2211" s="15" t="str">
        <f>Raw_Data!D2211</f>
        <v>Wheat</v>
      </c>
      <c r="E2211" s="15" t="str">
        <f>Raw_Data!E2211</f>
        <v>Rabi</v>
      </c>
      <c r="F2211" s="15">
        <f>Raw_Data!F2211</f>
        <v>12.96</v>
      </c>
      <c r="G2211" s="18">
        <f>IF(Raw_Data!G2211="",ROUND(AVERAGEIFS(Raw_Data!$G$2:$G$4001,Raw_Data!$E$2:$E$4001,E2211),1),Raw_Data!G2211)</f>
        <v>80</v>
      </c>
      <c r="H2211" s="15">
        <f>Raw_Data!H2211</f>
        <v>21.1</v>
      </c>
      <c r="I2211" s="15">
        <f>Raw_Data!I2211</f>
        <v>38</v>
      </c>
      <c r="J2211" s="15">
        <f>Raw_Data!J2211</f>
        <v>8.5</v>
      </c>
      <c r="K2211" s="15">
        <f>Raw_Data!K2211</f>
        <v>6.75</v>
      </c>
      <c r="L2211" s="18">
        <f>IF(Raw_Data!L2211="",ROUND(AVERAGEIFS(Raw_Data!$L$2:$L$4001,Raw_Data!$E$2:$E$4001,E2211),1),Raw_Data!L2211)</f>
        <v>12.7</v>
      </c>
      <c r="M2211" s="15">
        <f>Raw_Data!M2211</f>
        <v>123.3</v>
      </c>
      <c r="N2211" s="15">
        <f>Raw_Data!N2211</f>
        <v>73.3</v>
      </c>
      <c r="O2211" s="15">
        <f>Raw_Data!O2211</f>
        <v>115.5</v>
      </c>
      <c r="P2211" s="15" t="str">
        <f>Raw_Data!P2211</f>
        <v>Rainfed</v>
      </c>
      <c r="Q2211" s="15">
        <f>Raw_Data!Q2211</f>
        <v>218.3</v>
      </c>
      <c r="R2211" s="15">
        <f>Raw_Data!R2211</f>
        <v>6.74</v>
      </c>
      <c r="S2211" s="15">
        <f>Raw_Data!S2211</f>
        <v>0.97</v>
      </c>
      <c r="T2211" s="18">
        <f>IF(Raw_Data!T2211="",ROUND(AVERAGEIFS(Raw_Data!$T$2:$T$4001,Raw_Data!$E$2:$E$4001,E2211,Raw_Data!$D$2:$D$4001,D2211),2),IF(Raw_Data!T2211&gt;INDEX(Cleaning_Reference!$F$6:$F$13,MATCH(D2211,Cleaning_Reference!$A$6:$A$13,0)),INDEX(Cleaning_Reference!$F$6:$F$13,MATCH(D2211,Cleaning_Reference!$A$6:$A$13,0)),Raw_Data!T2211))</f>
        <v>2.0099999999999998</v>
      </c>
      <c r="U2211" s="15">
        <f>Raw_Data!U2211</f>
        <v>26.05</v>
      </c>
      <c r="V2211" s="15">
        <f>Raw_Data!V2211</f>
        <v>24254</v>
      </c>
      <c r="W2211" s="15">
        <f>Raw_Data!W2211</f>
        <v>789561</v>
      </c>
      <c r="X2211" s="15">
        <f>Raw_Data!X2211</f>
        <v>631817</v>
      </c>
      <c r="Y2211" s="15">
        <f>Raw_Data!Y2211</f>
        <v>-157744</v>
      </c>
      <c r="Z2211" s="15">
        <f>Raw_Data!Z2211</f>
        <v>4229</v>
      </c>
      <c r="AA2211" s="15">
        <f>Raw_Data!AA2211</f>
        <v>6.16</v>
      </c>
      <c r="AB2211" s="15">
        <f>Raw_Data!AB2211</f>
        <v>34.200000000000003</v>
      </c>
      <c r="AC2211" s="19" t="str">
        <f>IF(Raw_Data!G2211="","Yes","No")</f>
        <v>No</v>
      </c>
      <c r="AD2211" s="19" t="str">
        <f>IF(Raw_Data!L2211="","Yes","No")</f>
        <v>No</v>
      </c>
      <c r="AE2211" s="19" t="str">
        <f>IF(Raw_Data!T2211="","Imputed",IF(Raw_Data!T2211&gt;INDEX(Cleaning_Reference!$F$6:$F$13,MATCH(D2211,Cleaning_Reference!$A$6:$A$13,0)),"Capped","Original"))</f>
        <v>Original</v>
      </c>
      <c r="AF2211" s="21">
        <f t="shared" si="34"/>
        <v>26.05</v>
      </c>
    </row>
    <row r="2212" spans="1:32" ht="15" customHeight="1" x14ac:dyDescent="0.3">
      <c r="A2212" s="20" t="str">
        <f>Raw_Data!A2212</f>
        <v>SF12211</v>
      </c>
      <c r="B2212" s="15" t="str">
        <f>Raw_Data!B2212</f>
        <v>Andhra Pradesh</v>
      </c>
      <c r="C2212" s="15" t="str">
        <f>Raw_Data!C2212</f>
        <v>Raichur</v>
      </c>
      <c r="D2212" s="15" t="str">
        <f>Raw_Data!D2212</f>
        <v>Wheat</v>
      </c>
      <c r="E2212" s="15" t="str">
        <f>Raw_Data!E2212</f>
        <v>Rabi</v>
      </c>
      <c r="F2212" s="15">
        <f>Raw_Data!F2212</f>
        <v>14.27</v>
      </c>
      <c r="G2212" s="18">
        <f>IF(Raw_Data!G2212="",ROUND(AVERAGEIFS(Raw_Data!$G$2:$G$4001,Raw_Data!$E$2:$E$4001,E2212),1),Raw_Data!G2212)</f>
        <v>347.6</v>
      </c>
      <c r="H2212" s="15">
        <f>Raw_Data!H2212</f>
        <v>22.7</v>
      </c>
      <c r="I2212" s="15">
        <f>Raw_Data!I2212</f>
        <v>54.4</v>
      </c>
      <c r="J2212" s="15">
        <f>Raw_Data!J2212</f>
        <v>7.9</v>
      </c>
      <c r="K2212" s="15">
        <f>Raw_Data!K2212</f>
        <v>5.2</v>
      </c>
      <c r="L2212" s="18">
        <f>IF(Raw_Data!L2212="",ROUND(AVERAGEIFS(Raw_Data!$L$2:$L$4001,Raw_Data!$E$2:$E$4001,E2212),1),Raw_Data!L2212)</f>
        <v>21.2</v>
      </c>
      <c r="M2212" s="15">
        <f>Raw_Data!M2212</f>
        <v>121.8</v>
      </c>
      <c r="N2212" s="15">
        <f>Raw_Data!N2212</f>
        <v>57.3</v>
      </c>
      <c r="O2212" s="15">
        <f>Raw_Data!O2212</f>
        <v>126.2</v>
      </c>
      <c r="P2212" s="15" t="str">
        <f>Raw_Data!P2212</f>
        <v>Drip</v>
      </c>
      <c r="Q2212" s="15">
        <f>Raw_Data!Q2212</f>
        <v>290.60000000000002</v>
      </c>
      <c r="R2212" s="15">
        <f>Raw_Data!R2212</f>
        <v>5.82</v>
      </c>
      <c r="S2212" s="15">
        <f>Raw_Data!S2212</f>
        <v>0.81</v>
      </c>
      <c r="T2212" s="18">
        <f>IF(Raw_Data!T2212="",ROUND(AVERAGEIFS(Raw_Data!$T$2:$T$4001,Raw_Data!$E$2:$E$4001,E2212,Raw_Data!$D$2:$D$4001,D2212),2),IF(Raw_Data!T2212&gt;INDEX(Cleaning_Reference!$F$6:$F$13,MATCH(D2212,Cleaning_Reference!$A$6:$A$13,0)),INDEX(Cleaning_Reference!$F$6:$F$13,MATCH(D2212,Cleaning_Reference!$A$6:$A$13,0)),Raw_Data!T2212))</f>
        <v>0.3</v>
      </c>
      <c r="U2212" s="15">
        <f>Raw_Data!U2212</f>
        <v>4.28</v>
      </c>
      <c r="V2212" s="15">
        <f>Raw_Data!V2212</f>
        <v>23948</v>
      </c>
      <c r="W2212" s="15">
        <f>Raw_Data!W2212</f>
        <v>1097692</v>
      </c>
      <c r="X2212" s="15">
        <f>Raw_Data!X2212</f>
        <v>102497</v>
      </c>
      <c r="Y2212" s="15">
        <f>Raw_Data!Y2212</f>
        <v>-995195</v>
      </c>
      <c r="Z2212" s="15">
        <f>Raw_Data!Z2212</f>
        <v>6506</v>
      </c>
      <c r="AA2212" s="15">
        <f>Raw_Data!AA2212</f>
        <v>0.65800000000000003</v>
      </c>
      <c r="AB2212" s="15">
        <f>Raw_Data!AB2212</f>
        <v>42.5</v>
      </c>
      <c r="AC2212" s="19" t="str">
        <f>IF(Raw_Data!G2212="","Yes","No")</f>
        <v>No</v>
      </c>
      <c r="AD2212" s="19" t="str">
        <f>IF(Raw_Data!L2212="","Yes","No")</f>
        <v>No</v>
      </c>
      <c r="AE2212" s="19" t="str">
        <f>IF(Raw_Data!T2212="","Imputed",IF(Raw_Data!T2212&gt;INDEX(Cleaning_Reference!$F$6:$F$13,MATCH(D2212,Cleaning_Reference!$A$6:$A$13,0)),"Capped","Original"))</f>
        <v>Original</v>
      </c>
      <c r="AF2212" s="21">
        <f t="shared" si="34"/>
        <v>4.28</v>
      </c>
    </row>
    <row r="2213" spans="1:32" ht="15" customHeight="1" x14ac:dyDescent="0.3">
      <c r="A2213" s="20" t="str">
        <f>Raw_Data!A2213</f>
        <v>SF12212</v>
      </c>
      <c r="B2213" s="15" t="str">
        <f>Raw_Data!B2213</f>
        <v>Karnataka</v>
      </c>
      <c r="C2213" s="15" t="str">
        <f>Raw_Data!C2213</f>
        <v>Raichur</v>
      </c>
      <c r="D2213" s="15" t="str">
        <f>Raw_Data!D2213</f>
        <v>Rice</v>
      </c>
      <c r="E2213" s="15" t="str">
        <f>Raw_Data!E2213</f>
        <v>Kharif</v>
      </c>
      <c r="F2213" s="15">
        <f>Raw_Data!F2213</f>
        <v>10.65</v>
      </c>
      <c r="G2213" s="18">
        <f>IF(Raw_Data!G2213="",ROUND(AVERAGEIFS(Raw_Data!$G$2:$G$4001,Raw_Data!$E$2:$E$4001,E2213),1),Raw_Data!G2213)</f>
        <v>676.9</v>
      </c>
      <c r="H2213" s="15">
        <f>Raw_Data!H2213</f>
        <v>24.1</v>
      </c>
      <c r="I2213" s="15">
        <f>Raw_Data!I2213</f>
        <v>72.099999999999994</v>
      </c>
      <c r="J2213" s="15">
        <f>Raw_Data!J2213</f>
        <v>5.3</v>
      </c>
      <c r="K2213" s="15">
        <f>Raw_Data!K2213</f>
        <v>6.41</v>
      </c>
      <c r="L2213" s="18">
        <f>IF(Raw_Data!L2213="",ROUND(AVERAGEIFS(Raw_Data!$L$2:$L$4001,Raw_Data!$E$2:$E$4001,E2213),1),Raw_Data!L2213)</f>
        <v>30</v>
      </c>
      <c r="M2213" s="15">
        <f>Raw_Data!M2213</f>
        <v>98.3</v>
      </c>
      <c r="N2213" s="15">
        <f>Raw_Data!N2213</f>
        <v>48.2</v>
      </c>
      <c r="O2213" s="15">
        <f>Raw_Data!O2213</f>
        <v>105.6</v>
      </c>
      <c r="P2213" s="15" t="str">
        <f>Raw_Data!P2213</f>
        <v>Rainfed</v>
      </c>
      <c r="Q2213" s="15">
        <f>Raw_Data!Q2213</f>
        <v>140.1</v>
      </c>
      <c r="R2213" s="15">
        <f>Raw_Data!R2213</f>
        <v>6.3</v>
      </c>
      <c r="S2213" s="15">
        <f>Raw_Data!S2213</f>
        <v>0.78</v>
      </c>
      <c r="T2213" s="18">
        <f>IF(Raw_Data!T2213="",ROUND(AVERAGEIFS(Raw_Data!$T$2:$T$4001,Raw_Data!$E$2:$E$4001,E2213,Raw_Data!$D$2:$D$4001,D2213),2),IF(Raw_Data!T2213&gt;INDEX(Cleaning_Reference!$F$6:$F$13,MATCH(D2213,Cleaning_Reference!$A$6:$A$13,0)),INDEX(Cleaning_Reference!$F$6:$F$13,MATCH(D2213,Cleaning_Reference!$A$6:$A$13,0)),Raw_Data!T2213))</f>
        <v>3.38</v>
      </c>
      <c r="U2213" s="15">
        <f>Raw_Data!U2213</f>
        <v>36</v>
      </c>
      <c r="V2213" s="15">
        <f>Raw_Data!V2213</f>
        <v>19524</v>
      </c>
      <c r="W2213" s="15">
        <f>Raw_Data!W2213</f>
        <v>734173</v>
      </c>
      <c r="X2213" s="15">
        <f>Raw_Data!X2213</f>
        <v>702864</v>
      </c>
      <c r="Y2213" s="15">
        <f>Raw_Data!Y2213</f>
        <v>-31309</v>
      </c>
      <c r="Z2213" s="15">
        <f>Raw_Data!Z2213</f>
        <v>8316</v>
      </c>
      <c r="AA2213" s="15">
        <f>Raw_Data!AA2213</f>
        <v>4.3289999999999997</v>
      </c>
      <c r="AB2213" s="15">
        <f>Raw_Data!AB2213</f>
        <v>45.1</v>
      </c>
      <c r="AC2213" s="19" t="str">
        <f>IF(Raw_Data!G2213="","Yes","No")</f>
        <v>No</v>
      </c>
      <c r="AD2213" s="19" t="str">
        <f>IF(Raw_Data!L2213="","Yes","No")</f>
        <v>No</v>
      </c>
      <c r="AE2213" s="19" t="str">
        <f>IF(Raw_Data!T2213="","Imputed",IF(Raw_Data!T2213&gt;INDEX(Cleaning_Reference!$F$6:$F$13,MATCH(D2213,Cleaning_Reference!$A$6:$A$13,0)),"Capped","Original"))</f>
        <v>Original</v>
      </c>
      <c r="AF2213" s="21">
        <f t="shared" si="34"/>
        <v>36</v>
      </c>
    </row>
    <row r="2214" spans="1:32" ht="15" customHeight="1" x14ac:dyDescent="0.3">
      <c r="A2214" s="20" t="str">
        <f>Raw_Data!A2214</f>
        <v>SF12213</v>
      </c>
      <c r="B2214" s="15" t="str">
        <f>Raw_Data!B2214</f>
        <v>Gujarat</v>
      </c>
      <c r="C2214" s="15" t="str">
        <f>Raw_Data!C2214</f>
        <v>Guntur</v>
      </c>
      <c r="D2214" s="15" t="str">
        <f>Raw_Data!D2214</f>
        <v>Cotton</v>
      </c>
      <c r="E2214" s="15" t="str">
        <f>Raw_Data!E2214</f>
        <v>Kharif</v>
      </c>
      <c r="F2214" s="15">
        <f>Raw_Data!F2214</f>
        <v>0.9</v>
      </c>
      <c r="G2214" s="18">
        <f>IF(Raw_Data!G2214="",ROUND(AVERAGEIFS(Raw_Data!$G$2:$G$4001,Raw_Data!$E$2:$E$4001,E2214),1),Raw_Data!G2214)</f>
        <v>1075.5</v>
      </c>
      <c r="H2214" s="15">
        <f>Raw_Data!H2214</f>
        <v>33.4</v>
      </c>
      <c r="I2214" s="15">
        <f>Raw_Data!I2214</f>
        <v>69.8</v>
      </c>
      <c r="J2214" s="15">
        <f>Raw_Data!J2214</f>
        <v>5.3</v>
      </c>
      <c r="K2214" s="15">
        <f>Raw_Data!K2214</f>
        <v>6.93</v>
      </c>
      <c r="L2214" s="18">
        <f>IF(Raw_Data!L2214="",ROUND(AVERAGEIFS(Raw_Data!$L$2:$L$4001,Raw_Data!$E$2:$E$4001,E2214),1),Raw_Data!L2214)</f>
        <v>25.4</v>
      </c>
      <c r="M2214" s="15">
        <f>Raw_Data!M2214</f>
        <v>59</v>
      </c>
      <c r="N2214" s="15">
        <f>Raw_Data!N2214</f>
        <v>30</v>
      </c>
      <c r="O2214" s="15">
        <f>Raw_Data!O2214</f>
        <v>99.6</v>
      </c>
      <c r="P2214" s="15" t="str">
        <f>Raw_Data!P2214</f>
        <v>Rainfed</v>
      </c>
      <c r="Q2214" s="15">
        <f>Raw_Data!Q2214</f>
        <v>127.1</v>
      </c>
      <c r="R2214" s="15">
        <f>Raw_Data!R2214</f>
        <v>6.3</v>
      </c>
      <c r="S2214" s="15">
        <f>Raw_Data!S2214</f>
        <v>0.82</v>
      </c>
      <c r="T2214" s="18">
        <f>IF(Raw_Data!T2214="",ROUND(AVERAGEIFS(Raw_Data!$T$2:$T$4001,Raw_Data!$E$2:$E$4001,E2214,Raw_Data!$D$2:$D$4001,D2214),2),IF(Raw_Data!T2214&gt;INDEX(Cleaning_Reference!$F$6:$F$13,MATCH(D2214,Cleaning_Reference!$A$6:$A$13,0)),INDEX(Cleaning_Reference!$F$6:$F$13,MATCH(D2214,Cleaning_Reference!$A$6:$A$13,0)),Raw_Data!T2214))</f>
        <v>0.81</v>
      </c>
      <c r="U2214" s="15">
        <f>Raw_Data!U2214</f>
        <v>0.73</v>
      </c>
      <c r="V2214" s="15">
        <f>Raw_Data!V2214</f>
        <v>62075</v>
      </c>
      <c r="W2214" s="15">
        <f>Raw_Data!W2214</f>
        <v>52058</v>
      </c>
      <c r="X2214" s="15">
        <f>Raw_Data!X2214</f>
        <v>45315</v>
      </c>
      <c r="Y2214" s="15">
        <f>Raw_Data!Y2214</f>
        <v>-6743</v>
      </c>
      <c r="Z2214" s="15">
        <f>Raw_Data!Z2214</f>
        <v>332</v>
      </c>
      <c r="AA2214" s="15">
        <f>Raw_Data!AA2214</f>
        <v>2.1989999999999998</v>
      </c>
      <c r="AB2214" s="15">
        <f>Raw_Data!AB2214</f>
        <v>52.2</v>
      </c>
      <c r="AC2214" s="19" t="str">
        <f>IF(Raw_Data!G2214="","Yes","No")</f>
        <v>No</v>
      </c>
      <c r="AD2214" s="19" t="str">
        <f>IF(Raw_Data!L2214="","Yes","No")</f>
        <v>No</v>
      </c>
      <c r="AE2214" s="19" t="str">
        <f>IF(Raw_Data!T2214="","Imputed",IF(Raw_Data!T2214&gt;INDEX(Cleaning_Reference!$F$6:$F$13,MATCH(D2214,Cleaning_Reference!$A$6:$A$13,0)),"Capped","Original"))</f>
        <v>Original</v>
      </c>
      <c r="AF2214" s="21">
        <f t="shared" si="34"/>
        <v>0.73</v>
      </c>
    </row>
    <row r="2215" spans="1:32" ht="15" customHeight="1" x14ac:dyDescent="0.3">
      <c r="A2215" s="20" t="str">
        <f>Raw_Data!A2215</f>
        <v>SF12214</v>
      </c>
      <c r="B2215" s="15" t="str">
        <f>Raw_Data!B2215</f>
        <v>Telangana</v>
      </c>
      <c r="C2215" s="15" t="str">
        <f>Raw_Data!C2215</f>
        <v>Nashik</v>
      </c>
      <c r="D2215" s="15" t="str">
        <f>Raw_Data!D2215</f>
        <v>Pulses</v>
      </c>
      <c r="E2215" s="15" t="str">
        <f>Raw_Data!E2215</f>
        <v>Kharif</v>
      </c>
      <c r="F2215" s="15">
        <f>Raw_Data!F2215</f>
        <v>14.64</v>
      </c>
      <c r="G2215" s="18">
        <f>IF(Raw_Data!G2215="",ROUND(AVERAGEIFS(Raw_Data!$G$2:$G$4001,Raw_Data!$E$2:$E$4001,E2215),1),Raw_Data!G2215)</f>
        <v>504.1</v>
      </c>
      <c r="H2215" s="15">
        <f>Raw_Data!H2215</f>
        <v>30</v>
      </c>
      <c r="I2215" s="15">
        <f>Raw_Data!I2215</f>
        <v>61.8</v>
      </c>
      <c r="J2215" s="15">
        <f>Raw_Data!J2215</f>
        <v>7.3</v>
      </c>
      <c r="K2215" s="15">
        <f>Raw_Data!K2215</f>
        <v>7.7</v>
      </c>
      <c r="L2215" s="18">
        <f>IF(Raw_Data!L2215="",ROUND(AVERAGEIFS(Raw_Data!$L$2:$L$4001,Raw_Data!$E$2:$E$4001,E2215),1),Raw_Data!L2215)</f>
        <v>37</v>
      </c>
      <c r="M2215" s="15">
        <f>Raw_Data!M2215</f>
        <v>145.69999999999999</v>
      </c>
      <c r="N2215" s="15">
        <f>Raw_Data!N2215</f>
        <v>44</v>
      </c>
      <c r="O2215" s="15">
        <f>Raw_Data!O2215</f>
        <v>148.30000000000001</v>
      </c>
      <c r="P2215" s="15" t="str">
        <f>Raw_Data!P2215</f>
        <v>Drip</v>
      </c>
      <c r="Q2215" s="15">
        <f>Raw_Data!Q2215</f>
        <v>152.6</v>
      </c>
      <c r="R2215" s="15">
        <f>Raw_Data!R2215</f>
        <v>4.6900000000000004</v>
      </c>
      <c r="S2215" s="15">
        <f>Raw_Data!S2215</f>
        <v>0.99</v>
      </c>
      <c r="T2215" s="18">
        <f>IF(Raw_Data!T2215="",ROUND(AVERAGEIFS(Raw_Data!$T$2:$T$4001,Raw_Data!$E$2:$E$4001,E2215,Raw_Data!$D$2:$D$4001,D2215),2),IF(Raw_Data!T2215&gt;INDEX(Cleaning_Reference!$F$6:$F$13,MATCH(D2215,Cleaning_Reference!$A$6:$A$13,0)),INDEX(Cleaning_Reference!$F$6:$F$13,MATCH(D2215,Cleaning_Reference!$A$6:$A$13,0)),Raw_Data!T2215))</f>
        <v>0.45</v>
      </c>
      <c r="U2215" s="15">
        <f>Raw_Data!U2215</f>
        <v>6.59</v>
      </c>
      <c r="V2215" s="15">
        <f>Raw_Data!V2215</f>
        <v>84804</v>
      </c>
      <c r="W2215" s="15">
        <f>Raw_Data!W2215</f>
        <v>900322</v>
      </c>
      <c r="X2215" s="15">
        <f>Raw_Data!X2215</f>
        <v>558858</v>
      </c>
      <c r="Y2215" s="15">
        <f>Raw_Data!Y2215</f>
        <v>-341464</v>
      </c>
      <c r="Z2215" s="15">
        <f>Raw_Data!Z2215</f>
        <v>4329</v>
      </c>
      <c r="AA2215" s="15">
        <f>Raw_Data!AA2215</f>
        <v>1.522</v>
      </c>
      <c r="AB2215" s="15">
        <f>Raw_Data!AB2215</f>
        <v>53.5</v>
      </c>
      <c r="AC2215" s="19" t="str">
        <f>IF(Raw_Data!G2215="","Yes","No")</f>
        <v>No</v>
      </c>
      <c r="AD2215" s="19" t="str">
        <f>IF(Raw_Data!L2215="","Yes","No")</f>
        <v>No</v>
      </c>
      <c r="AE2215" s="19" t="str">
        <f>IF(Raw_Data!T2215="","Imputed",IF(Raw_Data!T2215&gt;INDEX(Cleaning_Reference!$F$6:$F$13,MATCH(D2215,Cleaning_Reference!$A$6:$A$13,0)),"Capped","Original"))</f>
        <v>Original</v>
      </c>
      <c r="AF2215" s="21">
        <f t="shared" si="34"/>
        <v>6.59</v>
      </c>
    </row>
    <row r="2216" spans="1:32" ht="15" customHeight="1" x14ac:dyDescent="0.3">
      <c r="A2216" s="20" t="str">
        <f>Raw_Data!A2216</f>
        <v>SF12215</v>
      </c>
      <c r="B2216" s="15" t="str">
        <f>Raw_Data!B2216</f>
        <v>Madhya Pradesh</v>
      </c>
      <c r="C2216" s="15" t="str">
        <f>Raw_Data!C2216</f>
        <v>Indore</v>
      </c>
      <c r="D2216" s="15" t="str">
        <f>Raw_Data!D2216</f>
        <v>Pulses</v>
      </c>
      <c r="E2216" s="15" t="str">
        <f>Raw_Data!E2216</f>
        <v>Kharif</v>
      </c>
      <c r="F2216" s="15">
        <f>Raw_Data!F2216</f>
        <v>4.66</v>
      </c>
      <c r="G2216" s="18">
        <f>IF(Raw_Data!G2216="",ROUND(AVERAGEIFS(Raw_Data!$G$2:$G$4001,Raw_Data!$E$2:$E$4001,E2216),1),Raw_Data!G2216)</f>
        <v>1193.5</v>
      </c>
      <c r="H2216" s="15">
        <f>Raw_Data!H2216</f>
        <v>27.3</v>
      </c>
      <c r="I2216" s="15">
        <f>Raw_Data!I2216</f>
        <v>81</v>
      </c>
      <c r="J2216" s="15">
        <f>Raw_Data!J2216</f>
        <v>6.7</v>
      </c>
      <c r="K2216" s="15">
        <f>Raw_Data!K2216</f>
        <v>6.81</v>
      </c>
      <c r="L2216" s="18">
        <f>IF(Raw_Data!L2216="",ROUND(AVERAGEIFS(Raw_Data!$L$2:$L$4001,Raw_Data!$E$2:$E$4001,E2216),1),Raw_Data!L2216)</f>
        <v>26.6</v>
      </c>
      <c r="M2216" s="15">
        <f>Raw_Data!M2216</f>
        <v>145.19999999999999</v>
      </c>
      <c r="N2216" s="15">
        <f>Raw_Data!N2216</f>
        <v>83.8</v>
      </c>
      <c r="O2216" s="15">
        <f>Raw_Data!O2216</f>
        <v>111</v>
      </c>
      <c r="P2216" s="15" t="str">
        <f>Raw_Data!P2216</f>
        <v>Drip</v>
      </c>
      <c r="Q2216" s="15">
        <f>Raw_Data!Q2216</f>
        <v>220.7</v>
      </c>
      <c r="R2216" s="15">
        <f>Raw_Data!R2216</f>
        <v>2</v>
      </c>
      <c r="S2216" s="15">
        <f>Raw_Data!S2216</f>
        <v>0.69</v>
      </c>
      <c r="T2216" s="18">
        <f>IF(Raw_Data!T2216="",ROUND(AVERAGEIFS(Raw_Data!$T$2:$T$4001,Raw_Data!$E$2:$E$4001,E2216,Raw_Data!$D$2:$D$4001,D2216),2),IF(Raw_Data!T2216&gt;INDEX(Cleaning_Reference!$F$6:$F$13,MATCH(D2216,Cleaning_Reference!$A$6:$A$13,0)),INDEX(Cleaning_Reference!$F$6:$F$13,MATCH(D2216,Cleaning_Reference!$A$6:$A$13,0)),Raw_Data!T2216))</f>
        <v>1.58</v>
      </c>
      <c r="U2216" s="15">
        <f>Raw_Data!U2216</f>
        <v>7.36</v>
      </c>
      <c r="V2216" s="15">
        <f>Raw_Data!V2216</f>
        <v>64519</v>
      </c>
      <c r="W2216" s="15">
        <f>Raw_Data!W2216</f>
        <v>336955</v>
      </c>
      <c r="X2216" s="15">
        <f>Raw_Data!X2216</f>
        <v>474860</v>
      </c>
      <c r="Y2216" s="15">
        <f>Raw_Data!Y2216</f>
        <v>137905</v>
      </c>
      <c r="Z2216" s="15">
        <f>Raw_Data!Z2216</f>
        <v>1300</v>
      </c>
      <c r="AA2216" s="15">
        <f>Raw_Data!AA2216</f>
        <v>5.6619999999999999</v>
      </c>
      <c r="AB2216" s="15">
        <f>Raw_Data!AB2216</f>
        <v>69.5</v>
      </c>
      <c r="AC2216" s="19" t="str">
        <f>IF(Raw_Data!G2216="","Yes","No")</f>
        <v>No</v>
      </c>
      <c r="AD2216" s="19" t="str">
        <f>IF(Raw_Data!L2216="","Yes","No")</f>
        <v>No</v>
      </c>
      <c r="AE2216" s="19" t="str">
        <f>IF(Raw_Data!T2216="","Imputed",IF(Raw_Data!T2216&gt;INDEX(Cleaning_Reference!$F$6:$F$13,MATCH(D2216,Cleaning_Reference!$A$6:$A$13,0)),"Capped","Original"))</f>
        <v>Original</v>
      </c>
      <c r="AF2216" s="21">
        <f t="shared" si="34"/>
        <v>7.36</v>
      </c>
    </row>
    <row r="2217" spans="1:32" ht="15" customHeight="1" x14ac:dyDescent="0.3">
      <c r="A2217" s="20" t="str">
        <f>Raw_Data!A2217</f>
        <v>SF12216</v>
      </c>
      <c r="B2217" s="15" t="str">
        <f>Raw_Data!B2217</f>
        <v>Andhra Pradesh</v>
      </c>
      <c r="C2217" s="15" t="str">
        <f>Raw_Data!C2217</f>
        <v>Warangal</v>
      </c>
      <c r="D2217" s="15" t="str">
        <f>Raw_Data!D2217</f>
        <v>Rice</v>
      </c>
      <c r="E2217" s="15" t="str">
        <f>Raw_Data!E2217</f>
        <v>Rabi</v>
      </c>
      <c r="F2217" s="15">
        <f>Raw_Data!F2217</f>
        <v>10.41</v>
      </c>
      <c r="G2217" s="18">
        <f>IF(Raw_Data!G2217="",ROUND(AVERAGEIFS(Raw_Data!$G$2:$G$4001,Raw_Data!$E$2:$E$4001,E2217),1),Raw_Data!G2217)</f>
        <v>578.9</v>
      </c>
      <c r="H2217" s="15">
        <f>Raw_Data!H2217</f>
        <v>24</v>
      </c>
      <c r="I2217" s="15">
        <f>Raw_Data!I2217</f>
        <v>53.2</v>
      </c>
      <c r="J2217" s="15">
        <f>Raw_Data!J2217</f>
        <v>5.9</v>
      </c>
      <c r="K2217" s="15">
        <f>Raw_Data!K2217</f>
        <v>6.68</v>
      </c>
      <c r="L2217" s="18">
        <f>IF(Raw_Data!L2217="",ROUND(AVERAGEIFS(Raw_Data!$L$2:$L$4001,Raw_Data!$E$2:$E$4001,E2217),1),Raw_Data!L2217)</f>
        <v>17.100000000000001</v>
      </c>
      <c r="M2217" s="15">
        <f>Raw_Data!M2217</f>
        <v>127.6</v>
      </c>
      <c r="N2217" s="15">
        <f>Raw_Data!N2217</f>
        <v>66.2</v>
      </c>
      <c r="O2217" s="15">
        <f>Raw_Data!O2217</f>
        <v>85.1</v>
      </c>
      <c r="P2217" s="15" t="str">
        <f>Raw_Data!P2217</f>
        <v>Rainfed</v>
      </c>
      <c r="Q2217" s="15">
        <f>Raw_Data!Q2217</f>
        <v>282.7</v>
      </c>
      <c r="R2217" s="15">
        <f>Raw_Data!R2217</f>
        <v>2.93</v>
      </c>
      <c r="S2217" s="15">
        <f>Raw_Data!S2217</f>
        <v>0.74</v>
      </c>
      <c r="T2217" s="18">
        <f>IF(Raw_Data!T2217="",ROUND(AVERAGEIFS(Raw_Data!$T$2:$T$4001,Raw_Data!$E$2:$E$4001,E2217,Raw_Data!$D$2:$D$4001,D2217),2),IF(Raw_Data!T2217&gt;INDEX(Cleaning_Reference!$F$6:$F$13,MATCH(D2217,Cleaning_Reference!$A$6:$A$13,0)),INDEX(Cleaning_Reference!$F$6:$F$13,MATCH(D2217,Cleaning_Reference!$A$6:$A$13,0)),Raw_Data!T2217))</f>
        <v>3.62</v>
      </c>
      <c r="U2217" s="15">
        <f>Raw_Data!U2217</f>
        <v>37.68</v>
      </c>
      <c r="V2217" s="15">
        <f>Raw_Data!V2217</f>
        <v>21534</v>
      </c>
      <c r="W2217" s="15">
        <f>Raw_Data!W2217</f>
        <v>806130</v>
      </c>
      <c r="X2217" s="15">
        <f>Raw_Data!X2217</f>
        <v>811401</v>
      </c>
      <c r="Y2217" s="15">
        <f>Raw_Data!Y2217</f>
        <v>5271</v>
      </c>
      <c r="Z2217" s="15">
        <f>Raw_Data!Z2217</f>
        <v>7422</v>
      </c>
      <c r="AA2217" s="15">
        <f>Raw_Data!AA2217</f>
        <v>5.077</v>
      </c>
      <c r="AB2217" s="15">
        <f>Raw_Data!AB2217</f>
        <v>57.5</v>
      </c>
      <c r="AC2217" s="19" t="str">
        <f>IF(Raw_Data!G2217="","Yes","No")</f>
        <v>No</v>
      </c>
      <c r="AD2217" s="19" t="str">
        <f>IF(Raw_Data!L2217="","Yes","No")</f>
        <v>No</v>
      </c>
      <c r="AE2217" s="19" t="str">
        <f>IF(Raw_Data!T2217="","Imputed",IF(Raw_Data!T2217&gt;INDEX(Cleaning_Reference!$F$6:$F$13,MATCH(D2217,Cleaning_Reference!$A$6:$A$13,0)),"Capped","Original"))</f>
        <v>Original</v>
      </c>
      <c r="AF2217" s="21">
        <f t="shared" si="34"/>
        <v>37.68</v>
      </c>
    </row>
    <row r="2218" spans="1:32" ht="15" customHeight="1" x14ac:dyDescent="0.3">
      <c r="A2218" s="20" t="str">
        <f>Raw_Data!A2218</f>
        <v>SF12217</v>
      </c>
      <c r="B2218" s="15" t="str">
        <f>Raw_Data!B2218</f>
        <v>Punjab</v>
      </c>
      <c r="C2218" s="15" t="str">
        <f>Raw_Data!C2218</f>
        <v>Erode</v>
      </c>
      <c r="D2218" s="15" t="str">
        <f>Raw_Data!D2218</f>
        <v>Wheat</v>
      </c>
      <c r="E2218" s="15" t="str">
        <f>Raw_Data!E2218</f>
        <v>Kharif</v>
      </c>
      <c r="F2218" s="15">
        <f>Raw_Data!F2218</f>
        <v>12.12</v>
      </c>
      <c r="G2218" s="18">
        <f>IF(Raw_Data!G2218="",ROUND(AVERAGEIFS(Raw_Data!$G$2:$G$4001,Raw_Data!$E$2:$E$4001,E2218),1),Raw_Data!G2218)</f>
        <v>806.9</v>
      </c>
      <c r="H2218" s="15">
        <f>Raw_Data!H2218</f>
        <v>29.2</v>
      </c>
      <c r="I2218" s="15">
        <f>Raw_Data!I2218</f>
        <v>71.400000000000006</v>
      </c>
      <c r="J2218" s="15">
        <f>Raw_Data!J2218</f>
        <v>6.9</v>
      </c>
      <c r="K2218" s="15">
        <f>Raw_Data!K2218</f>
        <v>8.18</v>
      </c>
      <c r="L2218" s="18">
        <f>IF(Raw_Data!L2218="",ROUND(AVERAGEIFS(Raw_Data!$L$2:$L$4001,Raw_Data!$E$2:$E$4001,E2218),1),Raw_Data!L2218)</f>
        <v>34.299999999999997</v>
      </c>
      <c r="M2218" s="15">
        <f>Raw_Data!M2218</f>
        <v>94.7</v>
      </c>
      <c r="N2218" s="15">
        <f>Raw_Data!N2218</f>
        <v>61.9</v>
      </c>
      <c r="O2218" s="15">
        <f>Raw_Data!O2218</f>
        <v>102.6</v>
      </c>
      <c r="P2218" s="15" t="str">
        <f>Raw_Data!P2218</f>
        <v>Flood</v>
      </c>
      <c r="Q2218" s="15">
        <f>Raw_Data!Q2218</f>
        <v>116.1</v>
      </c>
      <c r="R2218" s="15">
        <f>Raw_Data!R2218</f>
        <v>3.28</v>
      </c>
      <c r="S2218" s="15">
        <f>Raw_Data!S2218</f>
        <v>0.69</v>
      </c>
      <c r="T2218" s="18">
        <f>IF(Raw_Data!T2218="",ROUND(AVERAGEIFS(Raw_Data!$T$2:$T$4001,Raw_Data!$E$2:$E$4001,E2218,Raw_Data!$D$2:$D$4001,D2218),2),IF(Raw_Data!T2218&gt;INDEX(Cleaning_Reference!$F$6:$F$13,MATCH(D2218,Cleaning_Reference!$A$6:$A$13,0)),INDEX(Cleaning_Reference!$F$6:$F$13,MATCH(D2218,Cleaning_Reference!$A$6:$A$13,0)),Raw_Data!T2218))</f>
        <v>0.3</v>
      </c>
      <c r="U2218" s="15">
        <f>Raw_Data!U2218</f>
        <v>3.64</v>
      </c>
      <c r="V2218" s="15">
        <f>Raw_Data!V2218</f>
        <v>23250</v>
      </c>
      <c r="W2218" s="15">
        <f>Raw_Data!W2218</f>
        <v>706041</v>
      </c>
      <c r="X2218" s="15">
        <f>Raw_Data!X2218</f>
        <v>84630</v>
      </c>
      <c r="Y2218" s="15">
        <f>Raw_Data!Y2218</f>
        <v>-621411</v>
      </c>
      <c r="Z2218" s="15">
        <f>Raw_Data!Z2218</f>
        <v>7280</v>
      </c>
      <c r="AA2218" s="15">
        <f>Raw_Data!AA2218</f>
        <v>0.5</v>
      </c>
      <c r="AB2218" s="15">
        <f>Raw_Data!AB2218</f>
        <v>65.2</v>
      </c>
      <c r="AC2218" s="19" t="str">
        <f>IF(Raw_Data!G2218="","Yes","No")</f>
        <v>No</v>
      </c>
      <c r="AD2218" s="19" t="str">
        <f>IF(Raw_Data!L2218="","Yes","No")</f>
        <v>No</v>
      </c>
      <c r="AE2218" s="19" t="str">
        <f>IF(Raw_Data!T2218="","Imputed",IF(Raw_Data!T2218&gt;INDEX(Cleaning_Reference!$F$6:$F$13,MATCH(D2218,Cleaning_Reference!$A$6:$A$13,0)),"Capped","Original"))</f>
        <v>Original</v>
      </c>
      <c r="AF2218" s="21">
        <f t="shared" si="34"/>
        <v>3.64</v>
      </c>
    </row>
    <row r="2219" spans="1:32" ht="15" customHeight="1" x14ac:dyDescent="0.3">
      <c r="A2219" s="20" t="str">
        <f>Raw_Data!A2219</f>
        <v>SF12218</v>
      </c>
      <c r="B2219" s="15" t="str">
        <f>Raw_Data!B2219</f>
        <v>Gujarat</v>
      </c>
      <c r="C2219" s="15" t="str">
        <f>Raw_Data!C2219</f>
        <v>Nalgonda</v>
      </c>
      <c r="D2219" s="15" t="str">
        <f>Raw_Data!D2219</f>
        <v>Groundnut</v>
      </c>
      <c r="E2219" s="15" t="str">
        <f>Raw_Data!E2219</f>
        <v>Rabi</v>
      </c>
      <c r="F2219" s="15">
        <f>Raw_Data!F2219</f>
        <v>11.29</v>
      </c>
      <c r="G2219" s="18">
        <f>IF(Raw_Data!G2219="",ROUND(AVERAGEIFS(Raw_Data!$G$2:$G$4001,Raw_Data!$E$2:$E$4001,E2219),1),Raw_Data!G2219)</f>
        <v>482.5</v>
      </c>
      <c r="H2219" s="15">
        <f>Raw_Data!H2219</f>
        <v>21.5</v>
      </c>
      <c r="I2219" s="15">
        <f>Raw_Data!I2219</f>
        <v>63.3</v>
      </c>
      <c r="J2219" s="15">
        <f>Raw_Data!J2219</f>
        <v>8.8000000000000007</v>
      </c>
      <c r="K2219" s="15">
        <f>Raw_Data!K2219</f>
        <v>6.72</v>
      </c>
      <c r="L2219" s="18">
        <f>IF(Raw_Data!L2219="",ROUND(AVERAGEIFS(Raw_Data!$L$2:$L$4001,Raw_Data!$E$2:$E$4001,E2219),1),Raw_Data!L2219)</f>
        <v>29.6</v>
      </c>
      <c r="M2219" s="15">
        <f>Raw_Data!M2219</f>
        <v>124.9</v>
      </c>
      <c r="N2219" s="15">
        <f>Raw_Data!N2219</f>
        <v>68.599999999999994</v>
      </c>
      <c r="O2219" s="15">
        <f>Raw_Data!O2219</f>
        <v>54.7</v>
      </c>
      <c r="P2219" s="15" t="str">
        <f>Raw_Data!P2219</f>
        <v>Flood</v>
      </c>
      <c r="Q2219" s="15">
        <f>Raw_Data!Q2219</f>
        <v>115.2</v>
      </c>
      <c r="R2219" s="15">
        <f>Raw_Data!R2219</f>
        <v>0.5</v>
      </c>
      <c r="S2219" s="15">
        <f>Raw_Data!S2219</f>
        <v>0.88</v>
      </c>
      <c r="T2219" s="18">
        <f>IF(Raw_Data!T2219="",ROUND(AVERAGEIFS(Raw_Data!$T$2:$T$4001,Raw_Data!$E$2:$E$4001,E2219,Raw_Data!$D$2:$D$4001,D2219),2),IF(Raw_Data!T2219&gt;INDEX(Cleaning_Reference!$F$6:$F$13,MATCH(D2219,Cleaning_Reference!$A$6:$A$13,0)),INDEX(Cleaning_Reference!$F$6:$F$13,MATCH(D2219,Cleaning_Reference!$A$6:$A$13,0)),Raw_Data!T2219))</f>
        <v>1.58</v>
      </c>
      <c r="U2219" s="15">
        <f>Raw_Data!U2219</f>
        <v>17.84</v>
      </c>
      <c r="V2219" s="15">
        <f>Raw_Data!V2219</f>
        <v>52808</v>
      </c>
      <c r="W2219" s="15">
        <f>Raw_Data!W2219</f>
        <v>536772</v>
      </c>
      <c r="X2219" s="15">
        <f>Raw_Data!X2219</f>
        <v>942095</v>
      </c>
      <c r="Y2219" s="15">
        <f>Raw_Data!Y2219</f>
        <v>405323</v>
      </c>
      <c r="Z2219" s="15">
        <f>Raw_Data!Z2219</f>
        <v>7631</v>
      </c>
      <c r="AA2219" s="15">
        <f>Raw_Data!AA2219</f>
        <v>2.3380000000000001</v>
      </c>
      <c r="AB2219" s="15">
        <f>Raw_Data!AB2219</f>
        <v>51.1</v>
      </c>
      <c r="AC2219" s="19" t="str">
        <f>IF(Raw_Data!G2219="","Yes","No")</f>
        <v>No</v>
      </c>
      <c r="AD2219" s="19" t="str">
        <f>IF(Raw_Data!L2219="","Yes","No")</f>
        <v>No</v>
      </c>
      <c r="AE2219" s="19" t="str">
        <f>IF(Raw_Data!T2219="","Imputed",IF(Raw_Data!T2219&gt;INDEX(Cleaning_Reference!$F$6:$F$13,MATCH(D2219,Cleaning_Reference!$A$6:$A$13,0)),"Capped","Original"))</f>
        <v>Original</v>
      </c>
      <c r="AF2219" s="21">
        <f t="shared" si="34"/>
        <v>17.84</v>
      </c>
    </row>
    <row r="2220" spans="1:32" ht="15" customHeight="1" x14ac:dyDescent="0.3">
      <c r="A2220" s="20" t="str">
        <f>Raw_Data!A2220</f>
        <v>SF12219</v>
      </c>
      <c r="B2220" s="15" t="str">
        <f>Raw_Data!B2220</f>
        <v>Tamil Nadu</v>
      </c>
      <c r="C2220" s="15" t="str">
        <f>Raw_Data!C2220</f>
        <v>Warangal</v>
      </c>
      <c r="D2220" s="15" t="str">
        <f>Raw_Data!D2220</f>
        <v>Maize</v>
      </c>
      <c r="E2220" s="15" t="str">
        <f>Raw_Data!E2220</f>
        <v>Zaid</v>
      </c>
      <c r="F2220" s="15">
        <f>Raw_Data!F2220</f>
        <v>6.72</v>
      </c>
      <c r="G2220" s="18">
        <f>IF(Raw_Data!G2220="",ROUND(AVERAGEIFS(Raw_Data!$G$2:$G$4001,Raw_Data!$E$2:$E$4001,E2220),1),Raw_Data!G2220)</f>
        <v>525.70000000000005</v>
      </c>
      <c r="H2220" s="15">
        <f>Raw_Data!H2220</f>
        <v>32.299999999999997</v>
      </c>
      <c r="I2220" s="15">
        <f>Raw_Data!I2220</f>
        <v>53.7</v>
      </c>
      <c r="J2220" s="15">
        <f>Raw_Data!J2220</f>
        <v>7.2</v>
      </c>
      <c r="K2220" s="15">
        <f>Raw_Data!K2220</f>
        <v>6.23</v>
      </c>
      <c r="L2220" s="18">
        <f>IF(Raw_Data!L2220="",ROUND(AVERAGEIFS(Raw_Data!$L$2:$L$4001,Raw_Data!$E$2:$E$4001,E2220),1),Raw_Data!L2220)</f>
        <v>13.9</v>
      </c>
      <c r="M2220" s="15">
        <f>Raw_Data!M2220</f>
        <v>117.8</v>
      </c>
      <c r="N2220" s="15">
        <f>Raw_Data!N2220</f>
        <v>64.900000000000006</v>
      </c>
      <c r="O2220" s="15">
        <f>Raw_Data!O2220</f>
        <v>86.4</v>
      </c>
      <c r="P2220" s="15" t="str">
        <f>Raw_Data!P2220</f>
        <v>Flood</v>
      </c>
      <c r="Q2220" s="15">
        <f>Raw_Data!Q2220</f>
        <v>252.5</v>
      </c>
      <c r="R2220" s="15">
        <f>Raw_Data!R2220</f>
        <v>9.32</v>
      </c>
      <c r="S2220" s="15">
        <f>Raw_Data!S2220</f>
        <v>0.96</v>
      </c>
      <c r="T2220" s="18">
        <f>IF(Raw_Data!T2220="",ROUND(AVERAGEIFS(Raw_Data!$T$2:$T$4001,Raw_Data!$E$2:$E$4001,E2220,Raw_Data!$D$2:$D$4001,D2220),2),IF(Raw_Data!T2220&gt;INDEX(Cleaning_Reference!$F$6:$F$13,MATCH(D2220,Cleaning_Reference!$A$6:$A$13,0)),INDEX(Cleaning_Reference!$F$6:$F$13,MATCH(D2220,Cleaning_Reference!$A$6:$A$13,0)),Raw_Data!T2220))</f>
        <v>2.3199999999999998</v>
      </c>
      <c r="U2220" s="15">
        <f>Raw_Data!U2220</f>
        <v>15.59</v>
      </c>
      <c r="V2220" s="15">
        <f>Raw_Data!V2220</f>
        <v>21682</v>
      </c>
      <c r="W2220" s="15">
        <f>Raw_Data!W2220</f>
        <v>494726</v>
      </c>
      <c r="X2220" s="15">
        <f>Raw_Data!X2220</f>
        <v>338022</v>
      </c>
      <c r="Y2220" s="15">
        <f>Raw_Data!Y2220</f>
        <v>-156704</v>
      </c>
      <c r="Z2220" s="15">
        <f>Raw_Data!Z2220</f>
        <v>4684</v>
      </c>
      <c r="AA2220" s="15">
        <f>Raw_Data!AA2220</f>
        <v>3.3279999999999998</v>
      </c>
      <c r="AB2220" s="15">
        <f>Raw_Data!AB2220</f>
        <v>34.6</v>
      </c>
      <c r="AC2220" s="19" t="str">
        <f>IF(Raw_Data!G2220="","Yes","No")</f>
        <v>No</v>
      </c>
      <c r="AD2220" s="19" t="str">
        <f>IF(Raw_Data!L2220="","Yes","No")</f>
        <v>No</v>
      </c>
      <c r="AE2220" s="19" t="str">
        <f>IF(Raw_Data!T2220="","Imputed",IF(Raw_Data!T2220&gt;INDEX(Cleaning_Reference!$F$6:$F$13,MATCH(D2220,Cleaning_Reference!$A$6:$A$13,0)),"Capped","Original"))</f>
        <v>Original</v>
      </c>
      <c r="AF2220" s="21">
        <f t="shared" si="34"/>
        <v>15.59</v>
      </c>
    </row>
    <row r="2221" spans="1:32" ht="15" customHeight="1" x14ac:dyDescent="0.3">
      <c r="A2221" s="20" t="str">
        <f>Raw_Data!A2221</f>
        <v>SF12220</v>
      </c>
      <c r="B2221" s="15" t="str">
        <f>Raw_Data!B2221</f>
        <v>Punjab</v>
      </c>
      <c r="C2221" s="15" t="str">
        <f>Raw_Data!C2221</f>
        <v>Nashik</v>
      </c>
      <c r="D2221" s="15" t="str">
        <f>Raw_Data!D2221</f>
        <v>Rice</v>
      </c>
      <c r="E2221" s="15" t="str">
        <f>Raw_Data!E2221</f>
        <v>Rabi</v>
      </c>
      <c r="F2221" s="15">
        <f>Raw_Data!F2221</f>
        <v>8.1199999999999992</v>
      </c>
      <c r="G2221" s="18">
        <f>IF(Raw_Data!G2221="",ROUND(AVERAGEIFS(Raw_Data!$G$2:$G$4001,Raw_Data!$E$2:$E$4001,E2221),1),Raw_Data!G2221)</f>
        <v>603.29999999999995</v>
      </c>
      <c r="H2221" s="15">
        <f>Raw_Data!H2221</f>
        <v>20.3</v>
      </c>
      <c r="I2221" s="15">
        <f>Raw_Data!I2221</f>
        <v>63.3</v>
      </c>
      <c r="J2221" s="15">
        <f>Raw_Data!J2221</f>
        <v>7.7</v>
      </c>
      <c r="K2221" s="15">
        <f>Raw_Data!K2221</f>
        <v>6.78</v>
      </c>
      <c r="L2221" s="18">
        <f>IF(Raw_Data!L2221="",ROUND(AVERAGEIFS(Raw_Data!$L$2:$L$4001,Raw_Data!$E$2:$E$4001,E2221),1),Raw_Data!L2221)</f>
        <v>28.4</v>
      </c>
      <c r="M2221" s="15">
        <f>Raw_Data!M2221</f>
        <v>143.5</v>
      </c>
      <c r="N2221" s="15">
        <f>Raw_Data!N2221</f>
        <v>50.1</v>
      </c>
      <c r="O2221" s="15">
        <f>Raw_Data!O2221</f>
        <v>30</v>
      </c>
      <c r="P2221" s="15" t="str">
        <f>Raw_Data!P2221</f>
        <v>Rainfed</v>
      </c>
      <c r="Q2221" s="15">
        <f>Raw_Data!Q2221</f>
        <v>134.5</v>
      </c>
      <c r="R2221" s="15">
        <f>Raw_Data!R2221</f>
        <v>5.97</v>
      </c>
      <c r="S2221" s="15">
        <f>Raw_Data!S2221</f>
        <v>0.86</v>
      </c>
      <c r="T2221" s="18">
        <f>IF(Raw_Data!T2221="",ROUND(AVERAGEIFS(Raw_Data!$T$2:$T$4001,Raw_Data!$E$2:$E$4001,E2221,Raw_Data!$D$2:$D$4001,D2221),2),IF(Raw_Data!T2221&gt;INDEX(Cleaning_Reference!$F$6:$F$13,MATCH(D2221,Cleaning_Reference!$A$6:$A$13,0)),INDEX(Cleaning_Reference!$F$6:$F$13,MATCH(D2221,Cleaning_Reference!$A$6:$A$13,0)),Raw_Data!T2221))</f>
        <v>3.11</v>
      </c>
      <c r="U2221" s="15">
        <f>Raw_Data!U2221</f>
        <v>25.25</v>
      </c>
      <c r="V2221" s="15">
        <f>Raw_Data!V2221</f>
        <v>21575</v>
      </c>
      <c r="W2221" s="15">
        <f>Raw_Data!W2221</f>
        <v>512275</v>
      </c>
      <c r="X2221" s="15">
        <f>Raw_Data!X2221</f>
        <v>544769</v>
      </c>
      <c r="Y2221" s="15">
        <f>Raw_Data!Y2221</f>
        <v>32494</v>
      </c>
      <c r="Z2221" s="15">
        <f>Raw_Data!Z2221</f>
        <v>7378</v>
      </c>
      <c r="AA2221" s="15">
        <f>Raw_Data!AA2221</f>
        <v>3.4220000000000002</v>
      </c>
      <c r="AB2221" s="15">
        <f>Raw_Data!AB2221</f>
        <v>39.4</v>
      </c>
      <c r="AC2221" s="19" t="str">
        <f>IF(Raw_Data!G2221="","Yes","No")</f>
        <v>No</v>
      </c>
      <c r="AD2221" s="19" t="str">
        <f>IF(Raw_Data!L2221="","Yes","No")</f>
        <v>No</v>
      </c>
      <c r="AE2221" s="19" t="str">
        <f>IF(Raw_Data!T2221="","Imputed",IF(Raw_Data!T2221&gt;INDEX(Cleaning_Reference!$F$6:$F$13,MATCH(D2221,Cleaning_Reference!$A$6:$A$13,0)),"Capped","Original"))</f>
        <v>Original</v>
      </c>
      <c r="AF2221" s="21">
        <f t="shared" si="34"/>
        <v>25.25</v>
      </c>
    </row>
    <row r="2222" spans="1:32" ht="15" customHeight="1" x14ac:dyDescent="0.3">
      <c r="A2222" s="20" t="str">
        <f>Raw_Data!A2222</f>
        <v>SF12221</v>
      </c>
      <c r="B2222" s="15" t="str">
        <f>Raw_Data!B2222</f>
        <v>Tamil Nadu</v>
      </c>
      <c r="C2222" s="15" t="str">
        <f>Raw_Data!C2222</f>
        <v>Warangal</v>
      </c>
      <c r="D2222" s="15" t="str">
        <f>Raw_Data!D2222</f>
        <v>Wheat</v>
      </c>
      <c r="E2222" s="15" t="str">
        <f>Raw_Data!E2222</f>
        <v>Kharif</v>
      </c>
      <c r="F2222" s="15">
        <f>Raw_Data!F2222</f>
        <v>2.56</v>
      </c>
      <c r="G2222" s="18">
        <f>IF(Raw_Data!G2222="",ROUND(AVERAGEIFS(Raw_Data!$G$2:$G$4001,Raw_Data!$E$2:$E$4001,E2222),1),Raw_Data!G2222)</f>
        <v>792.7</v>
      </c>
      <c r="H2222" s="15">
        <f>Raw_Data!H2222</f>
        <v>28</v>
      </c>
      <c r="I2222" s="15">
        <f>Raw_Data!I2222</f>
        <v>82</v>
      </c>
      <c r="J2222" s="15">
        <f>Raw_Data!J2222</f>
        <v>6.9</v>
      </c>
      <c r="K2222" s="15">
        <f>Raw_Data!K2222</f>
        <v>7.03</v>
      </c>
      <c r="L2222" s="18">
        <f>IF(Raw_Data!L2222="",ROUND(AVERAGEIFS(Raw_Data!$L$2:$L$4001,Raw_Data!$E$2:$E$4001,E2222),1),Raw_Data!L2222)</f>
        <v>28.5</v>
      </c>
      <c r="M2222" s="15">
        <f>Raw_Data!M2222</f>
        <v>146.5</v>
      </c>
      <c r="N2222" s="15">
        <f>Raw_Data!N2222</f>
        <v>48.2</v>
      </c>
      <c r="O2222" s="15">
        <f>Raw_Data!O2222</f>
        <v>122.6</v>
      </c>
      <c r="P2222" s="15" t="str">
        <f>Raw_Data!P2222</f>
        <v>Rainfed</v>
      </c>
      <c r="Q2222" s="15">
        <f>Raw_Data!Q2222</f>
        <v>152</v>
      </c>
      <c r="R2222" s="15">
        <f>Raw_Data!R2222</f>
        <v>1.84</v>
      </c>
      <c r="S2222" s="15">
        <f>Raw_Data!S2222</f>
        <v>0.71</v>
      </c>
      <c r="T2222" s="18">
        <f>IF(Raw_Data!T2222="",ROUND(AVERAGEIFS(Raw_Data!$T$2:$T$4001,Raw_Data!$E$2:$E$4001,E2222,Raw_Data!$D$2:$D$4001,D2222),2),IF(Raw_Data!T2222&gt;INDEX(Cleaning_Reference!$F$6:$F$13,MATCH(D2222,Cleaning_Reference!$A$6:$A$13,0)),INDEX(Cleaning_Reference!$F$6:$F$13,MATCH(D2222,Cleaning_Reference!$A$6:$A$13,0)),Raw_Data!T2222))</f>
        <v>3.21</v>
      </c>
      <c r="U2222" s="15">
        <f>Raw_Data!U2222</f>
        <v>8.2200000000000006</v>
      </c>
      <c r="V2222" s="15">
        <f>Raw_Data!V2222</f>
        <v>23405</v>
      </c>
      <c r="W2222" s="15">
        <f>Raw_Data!W2222</f>
        <v>208920</v>
      </c>
      <c r="X2222" s="15">
        <f>Raw_Data!X2222</f>
        <v>192389</v>
      </c>
      <c r="Y2222" s="15">
        <f>Raw_Data!Y2222</f>
        <v>-16531</v>
      </c>
      <c r="Z2222" s="15">
        <f>Raw_Data!Z2222</f>
        <v>676</v>
      </c>
      <c r="AA2222" s="15">
        <f>Raw_Data!AA2222</f>
        <v>12.16</v>
      </c>
      <c r="AB2222" s="15">
        <f>Raw_Data!AB2222</f>
        <v>68.599999999999994</v>
      </c>
      <c r="AC2222" s="19" t="str">
        <f>IF(Raw_Data!G2222="","Yes","No")</f>
        <v>No</v>
      </c>
      <c r="AD2222" s="19" t="str">
        <f>IF(Raw_Data!L2222="","Yes","No")</f>
        <v>No</v>
      </c>
      <c r="AE2222" s="19" t="str">
        <f>IF(Raw_Data!T2222="","Imputed",IF(Raw_Data!T2222&gt;INDEX(Cleaning_Reference!$F$6:$F$13,MATCH(D2222,Cleaning_Reference!$A$6:$A$13,0)),"Capped","Original"))</f>
        <v>Original</v>
      </c>
      <c r="AF2222" s="21">
        <f t="shared" si="34"/>
        <v>8.2200000000000006</v>
      </c>
    </row>
    <row r="2223" spans="1:32" ht="15" customHeight="1" x14ac:dyDescent="0.3">
      <c r="A2223" s="20" t="str">
        <f>Raw_Data!A2223</f>
        <v>SF12222</v>
      </c>
      <c r="B2223" s="15" t="str">
        <f>Raw_Data!B2223</f>
        <v>Tamil Nadu</v>
      </c>
      <c r="C2223" s="15" t="str">
        <f>Raw_Data!C2223</f>
        <v>Warangal</v>
      </c>
      <c r="D2223" s="15" t="str">
        <f>Raw_Data!D2223</f>
        <v>Rice</v>
      </c>
      <c r="E2223" s="15" t="str">
        <f>Raw_Data!E2223</f>
        <v>Zaid</v>
      </c>
      <c r="F2223" s="15">
        <f>Raw_Data!F2223</f>
        <v>2.73</v>
      </c>
      <c r="G2223" s="18">
        <f>IF(Raw_Data!G2223="",ROUND(AVERAGEIFS(Raw_Data!$G$2:$G$4001,Raw_Data!$E$2:$E$4001,E2223),1),Raw_Data!G2223)</f>
        <v>444.7</v>
      </c>
      <c r="H2223" s="15">
        <f>Raw_Data!H2223</f>
        <v>28.2</v>
      </c>
      <c r="I2223" s="15">
        <f>Raw_Data!I2223</f>
        <v>50</v>
      </c>
      <c r="J2223" s="15">
        <f>Raw_Data!J2223</f>
        <v>8.1</v>
      </c>
      <c r="K2223" s="15">
        <f>Raw_Data!K2223</f>
        <v>5.68</v>
      </c>
      <c r="L2223" s="18">
        <f>IF(Raw_Data!L2223="",ROUND(AVERAGEIFS(Raw_Data!$L$2:$L$4001,Raw_Data!$E$2:$E$4001,E2223),1),Raw_Data!L2223)</f>
        <v>18.100000000000001</v>
      </c>
      <c r="M2223" s="15">
        <f>Raw_Data!M2223</f>
        <v>156.30000000000001</v>
      </c>
      <c r="N2223" s="15">
        <f>Raw_Data!N2223</f>
        <v>62.7</v>
      </c>
      <c r="O2223" s="15">
        <f>Raw_Data!O2223</f>
        <v>151.4</v>
      </c>
      <c r="P2223" s="15" t="str">
        <f>Raw_Data!P2223</f>
        <v>Flood</v>
      </c>
      <c r="Q2223" s="15">
        <f>Raw_Data!Q2223</f>
        <v>171.3</v>
      </c>
      <c r="R2223" s="15">
        <f>Raw_Data!R2223</f>
        <v>1.65</v>
      </c>
      <c r="S2223" s="15">
        <f>Raw_Data!S2223</f>
        <v>0.8</v>
      </c>
      <c r="T2223" s="18">
        <f>IF(Raw_Data!T2223="",ROUND(AVERAGEIFS(Raw_Data!$T$2:$T$4001,Raw_Data!$E$2:$E$4001,E2223,Raw_Data!$D$2:$D$4001,D2223),2),IF(Raw_Data!T2223&gt;INDEX(Cleaning_Reference!$F$6:$F$13,MATCH(D2223,Cleaning_Reference!$A$6:$A$13,0)),INDEX(Cleaning_Reference!$F$6:$F$13,MATCH(D2223,Cleaning_Reference!$A$6:$A$13,0)),Raw_Data!T2223))</f>
        <v>1.1100000000000001</v>
      </c>
      <c r="U2223" s="15">
        <f>Raw_Data!U2223</f>
        <v>3.03</v>
      </c>
      <c r="V2223" s="15">
        <f>Raw_Data!V2223</f>
        <v>22236</v>
      </c>
      <c r="W2223" s="15">
        <f>Raw_Data!W2223</f>
        <v>160169</v>
      </c>
      <c r="X2223" s="15">
        <f>Raw_Data!X2223</f>
        <v>67375</v>
      </c>
      <c r="Y2223" s="15">
        <f>Raw_Data!Y2223</f>
        <v>-92794</v>
      </c>
      <c r="Z2223" s="15">
        <f>Raw_Data!Z2223</f>
        <v>4547</v>
      </c>
      <c r="AA2223" s="15">
        <f>Raw_Data!AA2223</f>
        <v>0.66600000000000004</v>
      </c>
      <c r="AB2223" s="15">
        <f>Raw_Data!AB2223</f>
        <v>46.5</v>
      </c>
      <c r="AC2223" s="19" t="str">
        <f>IF(Raw_Data!G2223="","Yes","No")</f>
        <v>No</v>
      </c>
      <c r="AD2223" s="19" t="str">
        <f>IF(Raw_Data!L2223="","Yes","No")</f>
        <v>No</v>
      </c>
      <c r="AE2223" s="19" t="str">
        <f>IF(Raw_Data!T2223="","Imputed",IF(Raw_Data!T2223&gt;INDEX(Cleaning_Reference!$F$6:$F$13,MATCH(D2223,Cleaning_Reference!$A$6:$A$13,0)),"Capped","Original"))</f>
        <v>Original</v>
      </c>
      <c r="AF2223" s="21">
        <f t="shared" si="34"/>
        <v>3.03</v>
      </c>
    </row>
    <row r="2224" spans="1:32" ht="15" customHeight="1" x14ac:dyDescent="0.3">
      <c r="A2224" s="20" t="str">
        <f>Raw_Data!A2224</f>
        <v>SF12223</v>
      </c>
      <c r="B2224" s="15" t="str">
        <f>Raw_Data!B2224</f>
        <v>Tamil Nadu</v>
      </c>
      <c r="C2224" s="15" t="str">
        <f>Raw_Data!C2224</f>
        <v>Ludhiana</v>
      </c>
      <c r="D2224" s="15" t="str">
        <f>Raw_Data!D2224</f>
        <v>Pulses</v>
      </c>
      <c r="E2224" s="15" t="str">
        <f>Raw_Data!E2224</f>
        <v>Rabi</v>
      </c>
      <c r="F2224" s="15">
        <f>Raw_Data!F2224</f>
        <v>3.8</v>
      </c>
      <c r="G2224" s="18">
        <f>IF(Raw_Data!G2224="",ROUND(AVERAGEIFS(Raw_Data!$G$2:$G$4001,Raw_Data!$E$2:$E$4001,E2224),1),Raw_Data!G2224)</f>
        <v>440.6</v>
      </c>
      <c r="H2224" s="15">
        <f>Raw_Data!H2224</f>
        <v>22.1</v>
      </c>
      <c r="I2224" s="15">
        <f>Raw_Data!I2224</f>
        <v>56.4</v>
      </c>
      <c r="J2224" s="15">
        <f>Raw_Data!J2224</f>
        <v>7.5</v>
      </c>
      <c r="K2224" s="15">
        <f>Raw_Data!K2224</f>
        <v>7.57</v>
      </c>
      <c r="L2224" s="18">
        <f>IF(Raw_Data!L2224="",ROUND(AVERAGEIFS(Raw_Data!$L$2:$L$4001,Raw_Data!$E$2:$E$4001,E2224),1),Raw_Data!L2224)</f>
        <v>17.600000000000001</v>
      </c>
      <c r="M2224" s="15">
        <f>Raw_Data!M2224</f>
        <v>148.30000000000001</v>
      </c>
      <c r="N2224" s="15">
        <f>Raw_Data!N2224</f>
        <v>96.5</v>
      </c>
      <c r="O2224" s="15">
        <f>Raw_Data!O2224</f>
        <v>79.400000000000006</v>
      </c>
      <c r="P2224" s="15" t="str">
        <f>Raw_Data!P2224</f>
        <v>Rainfed</v>
      </c>
      <c r="Q2224" s="15">
        <f>Raw_Data!Q2224</f>
        <v>179.5</v>
      </c>
      <c r="R2224" s="15">
        <f>Raw_Data!R2224</f>
        <v>3.97</v>
      </c>
      <c r="S2224" s="15">
        <f>Raw_Data!S2224</f>
        <v>0.89</v>
      </c>
      <c r="T2224" s="18">
        <f>IF(Raw_Data!T2224="",ROUND(AVERAGEIFS(Raw_Data!$T$2:$T$4001,Raw_Data!$E$2:$E$4001,E2224,Raw_Data!$D$2:$D$4001,D2224),2),IF(Raw_Data!T2224&gt;INDEX(Cleaning_Reference!$F$6:$F$13,MATCH(D2224,Cleaning_Reference!$A$6:$A$13,0)),INDEX(Cleaning_Reference!$F$6:$F$13,MATCH(D2224,Cleaning_Reference!$A$6:$A$13,0)),Raw_Data!T2224))</f>
        <v>0.46</v>
      </c>
      <c r="U2224" s="15">
        <f>Raw_Data!U2224</f>
        <v>1.75</v>
      </c>
      <c r="V2224" s="15">
        <f>Raw_Data!V2224</f>
        <v>57972</v>
      </c>
      <c r="W2224" s="15">
        <f>Raw_Data!W2224</f>
        <v>216203</v>
      </c>
      <c r="X2224" s="15">
        <f>Raw_Data!X2224</f>
        <v>101451</v>
      </c>
      <c r="Y2224" s="15">
        <f>Raw_Data!Y2224</f>
        <v>-114752</v>
      </c>
      <c r="Z2224" s="15">
        <f>Raw_Data!Z2224</f>
        <v>902</v>
      </c>
      <c r="AA2224" s="15">
        <f>Raw_Data!AA2224</f>
        <v>1.94</v>
      </c>
      <c r="AB2224" s="15">
        <f>Raw_Data!AB2224</f>
        <v>50.8</v>
      </c>
      <c r="AC2224" s="19" t="str">
        <f>IF(Raw_Data!G2224="","Yes","No")</f>
        <v>No</v>
      </c>
      <c r="AD2224" s="19" t="str">
        <f>IF(Raw_Data!L2224="","Yes","No")</f>
        <v>No</v>
      </c>
      <c r="AE2224" s="19" t="str">
        <f>IF(Raw_Data!T2224="","Imputed",IF(Raw_Data!T2224&gt;INDEX(Cleaning_Reference!$F$6:$F$13,MATCH(D2224,Cleaning_Reference!$A$6:$A$13,0)),"Capped","Original"))</f>
        <v>Original</v>
      </c>
      <c r="AF2224" s="21">
        <f t="shared" si="34"/>
        <v>1.75</v>
      </c>
    </row>
    <row r="2225" spans="1:32" ht="15" customHeight="1" x14ac:dyDescent="0.3">
      <c r="A2225" s="20" t="str">
        <f>Raw_Data!A2225</f>
        <v>SF12224</v>
      </c>
      <c r="B2225" s="15" t="str">
        <f>Raw_Data!B2225</f>
        <v>Punjab</v>
      </c>
      <c r="C2225" s="15" t="str">
        <f>Raw_Data!C2225</f>
        <v>Erode</v>
      </c>
      <c r="D2225" s="15" t="str">
        <f>Raw_Data!D2225</f>
        <v>Chilli</v>
      </c>
      <c r="E2225" s="15" t="str">
        <f>Raw_Data!E2225</f>
        <v>Zaid</v>
      </c>
      <c r="F2225" s="15">
        <f>Raw_Data!F2225</f>
        <v>3.32</v>
      </c>
      <c r="G2225" s="18">
        <f>IF(Raw_Data!G2225="",ROUND(AVERAGEIFS(Raw_Data!$G$2:$G$4001,Raw_Data!$E$2:$E$4001,E2225),1),Raw_Data!G2225)</f>
        <v>377.2</v>
      </c>
      <c r="H2225" s="15">
        <f>Raw_Data!H2225</f>
        <v>33</v>
      </c>
      <c r="I2225" s="15">
        <f>Raw_Data!I2225</f>
        <v>56.5</v>
      </c>
      <c r="J2225" s="15">
        <f>Raw_Data!J2225</f>
        <v>7.2</v>
      </c>
      <c r="K2225" s="15">
        <f>Raw_Data!K2225</f>
        <v>8.2799999999999994</v>
      </c>
      <c r="L2225" s="18">
        <f>IF(Raw_Data!L2225="",ROUND(AVERAGEIFS(Raw_Data!$L$2:$L$4001,Raw_Data!$E$2:$E$4001,E2225),1),Raw_Data!L2225)</f>
        <v>25.6</v>
      </c>
      <c r="M2225" s="15">
        <f>Raw_Data!M2225</f>
        <v>117.4</v>
      </c>
      <c r="N2225" s="15">
        <f>Raw_Data!N2225</f>
        <v>53.6</v>
      </c>
      <c r="O2225" s="15">
        <f>Raw_Data!O2225</f>
        <v>135.19999999999999</v>
      </c>
      <c r="P2225" s="15" t="str">
        <f>Raw_Data!P2225</f>
        <v>Rainfed</v>
      </c>
      <c r="Q2225" s="15">
        <f>Raw_Data!Q2225</f>
        <v>152.4</v>
      </c>
      <c r="R2225" s="15">
        <f>Raw_Data!R2225</f>
        <v>8.57</v>
      </c>
      <c r="S2225" s="15">
        <f>Raw_Data!S2225</f>
        <v>0.93</v>
      </c>
      <c r="T2225" s="18">
        <f>IF(Raw_Data!T2225="",ROUND(AVERAGEIFS(Raw_Data!$T$2:$T$4001,Raw_Data!$E$2:$E$4001,E2225,Raw_Data!$D$2:$D$4001,D2225),2),IF(Raw_Data!T2225&gt;INDEX(Cleaning_Reference!$F$6:$F$13,MATCH(D2225,Cleaning_Reference!$A$6:$A$13,0)),INDEX(Cleaning_Reference!$F$6:$F$13,MATCH(D2225,Cleaning_Reference!$A$6:$A$13,0)),Raw_Data!T2225))</f>
        <v>0.3</v>
      </c>
      <c r="U2225" s="15">
        <f>Raw_Data!U2225</f>
        <v>1</v>
      </c>
      <c r="V2225" s="15">
        <f>Raw_Data!V2225</f>
        <v>120295</v>
      </c>
      <c r="W2225" s="15">
        <f>Raw_Data!W2225</f>
        <v>235037</v>
      </c>
      <c r="X2225" s="15">
        <f>Raw_Data!X2225</f>
        <v>120295</v>
      </c>
      <c r="Y2225" s="15">
        <f>Raw_Data!Y2225</f>
        <v>-114742</v>
      </c>
      <c r="Z2225" s="15">
        <f>Raw_Data!Z2225</f>
        <v>1129</v>
      </c>
      <c r="AA2225" s="15">
        <f>Raw_Data!AA2225</f>
        <v>0.88600000000000001</v>
      </c>
      <c r="AB2225" s="15">
        <f>Raw_Data!AB2225</f>
        <v>31.8</v>
      </c>
      <c r="AC2225" s="19" t="str">
        <f>IF(Raw_Data!G2225="","Yes","No")</f>
        <v>No</v>
      </c>
      <c r="AD2225" s="19" t="str">
        <f>IF(Raw_Data!L2225="","Yes","No")</f>
        <v>No</v>
      </c>
      <c r="AE2225" s="19" t="str">
        <f>IF(Raw_Data!T2225="","Imputed",IF(Raw_Data!T2225&gt;INDEX(Cleaning_Reference!$F$6:$F$13,MATCH(D2225,Cleaning_Reference!$A$6:$A$13,0)),"Capped","Original"))</f>
        <v>Original</v>
      </c>
      <c r="AF2225" s="21">
        <f t="shared" si="34"/>
        <v>1</v>
      </c>
    </row>
    <row r="2226" spans="1:32" ht="15" customHeight="1" x14ac:dyDescent="0.3">
      <c r="A2226" s="20" t="str">
        <f>Raw_Data!A2226</f>
        <v>SF12225</v>
      </c>
      <c r="B2226" s="15" t="str">
        <f>Raw_Data!B2226</f>
        <v>Punjab</v>
      </c>
      <c r="C2226" s="15" t="str">
        <f>Raw_Data!C2226</f>
        <v>Rajkot</v>
      </c>
      <c r="D2226" s="15" t="str">
        <f>Raw_Data!D2226</f>
        <v>Cotton</v>
      </c>
      <c r="E2226" s="15" t="str">
        <f>Raw_Data!E2226</f>
        <v>Rabi</v>
      </c>
      <c r="F2226" s="15">
        <f>Raw_Data!F2226</f>
        <v>9.0399999999999991</v>
      </c>
      <c r="G2226" s="18">
        <f>IF(Raw_Data!G2226="",ROUND(AVERAGEIFS(Raw_Data!$G$2:$G$4001,Raw_Data!$E$2:$E$4001,E2226),1),Raw_Data!G2226)</f>
        <v>439.1</v>
      </c>
      <c r="H2226" s="15">
        <f>Raw_Data!H2226</f>
        <v>25.8</v>
      </c>
      <c r="I2226" s="15">
        <f>Raw_Data!I2226</f>
        <v>41.7</v>
      </c>
      <c r="J2226" s="15">
        <f>Raw_Data!J2226</f>
        <v>9.3000000000000007</v>
      </c>
      <c r="K2226" s="15">
        <f>Raw_Data!K2226</f>
        <v>6.04</v>
      </c>
      <c r="L2226" s="18">
        <f>IF(Raw_Data!L2226="",ROUND(AVERAGEIFS(Raw_Data!$L$2:$L$4001,Raw_Data!$E$2:$E$4001,E2226),1),Raw_Data!L2226)</f>
        <v>17.899999999999999</v>
      </c>
      <c r="M2226" s="15">
        <f>Raw_Data!M2226</f>
        <v>143.4</v>
      </c>
      <c r="N2226" s="15">
        <f>Raw_Data!N2226</f>
        <v>41.9</v>
      </c>
      <c r="O2226" s="15">
        <f>Raw_Data!O2226</f>
        <v>122.3</v>
      </c>
      <c r="P2226" s="15" t="str">
        <f>Raw_Data!P2226</f>
        <v>Sprinkler</v>
      </c>
      <c r="Q2226" s="15">
        <f>Raw_Data!Q2226</f>
        <v>192.9</v>
      </c>
      <c r="R2226" s="15">
        <f>Raw_Data!R2226</f>
        <v>4.07</v>
      </c>
      <c r="S2226" s="15">
        <f>Raw_Data!S2226</f>
        <v>0.82</v>
      </c>
      <c r="T2226" s="18">
        <f>IF(Raw_Data!T2226="",ROUND(AVERAGEIFS(Raw_Data!$T$2:$T$4001,Raw_Data!$E$2:$E$4001,E2226,Raw_Data!$D$2:$D$4001,D2226),2),IF(Raw_Data!T2226&gt;INDEX(Cleaning_Reference!$F$6:$F$13,MATCH(D2226,Cleaning_Reference!$A$6:$A$13,0)),INDEX(Cleaning_Reference!$F$6:$F$13,MATCH(D2226,Cleaning_Reference!$A$6:$A$13,0)),Raw_Data!T2226))</f>
        <v>1.1100000000000001</v>
      </c>
      <c r="U2226" s="15">
        <f>Raw_Data!U2226</f>
        <v>10.029999999999999</v>
      </c>
      <c r="V2226" s="15">
        <f>Raw_Data!V2226</f>
        <v>70309</v>
      </c>
      <c r="W2226" s="15">
        <f>Raw_Data!W2226</f>
        <v>647444</v>
      </c>
      <c r="X2226" s="15">
        <f>Raw_Data!X2226</f>
        <v>705199</v>
      </c>
      <c r="Y2226" s="15">
        <f>Raw_Data!Y2226</f>
        <v>57755</v>
      </c>
      <c r="Z2226" s="15">
        <f>Raw_Data!Z2226</f>
        <v>7441</v>
      </c>
      <c r="AA2226" s="15">
        <f>Raw_Data!AA2226</f>
        <v>1.3480000000000001</v>
      </c>
      <c r="AB2226" s="15">
        <f>Raw_Data!AB2226</f>
        <v>54</v>
      </c>
      <c r="AC2226" s="19" t="str">
        <f>IF(Raw_Data!G2226="","Yes","No")</f>
        <v>No</v>
      </c>
      <c r="AD2226" s="19" t="str">
        <f>IF(Raw_Data!L2226="","Yes","No")</f>
        <v>No</v>
      </c>
      <c r="AE2226" s="19" t="str">
        <f>IF(Raw_Data!T2226="","Imputed",IF(Raw_Data!T2226&gt;INDEX(Cleaning_Reference!$F$6:$F$13,MATCH(D2226,Cleaning_Reference!$A$6:$A$13,0)),"Capped","Original"))</f>
        <v>Original</v>
      </c>
      <c r="AF2226" s="21">
        <f t="shared" si="34"/>
        <v>10.029999999999999</v>
      </c>
    </row>
    <row r="2227" spans="1:32" ht="15" customHeight="1" x14ac:dyDescent="0.3">
      <c r="A2227" s="20" t="str">
        <f>Raw_Data!A2227</f>
        <v>SF12226</v>
      </c>
      <c r="B2227" s="15" t="str">
        <f>Raw_Data!B2227</f>
        <v>Telangana</v>
      </c>
      <c r="C2227" s="15" t="str">
        <f>Raw_Data!C2227</f>
        <v>Nashik</v>
      </c>
      <c r="D2227" s="15" t="str">
        <f>Raw_Data!D2227</f>
        <v>Rice</v>
      </c>
      <c r="E2227" s="15" t="str">
        <f>Raw_Data!E2227</f>
        <v>Kharif</v>
      </c>
      <c r="F2227" s="15">
        <f>Raw_Data!F2227</f>
        <v>2.68</v>
      </c>
      <c r="G2227" s="18">
        <f>IF(Raw_Data!G2227="",ROUND(AVERAGEIFS(Raw_Data!$G$2:$G$4001,Raw_Data!$E$2:$E$4001,E2227),1),Raw_Data!G2227)</f>
        <v>695.3</v>
      </c>
      <c r="H2227" s="15">
        <f>Raw_Data!H2227</f>
        <v>25.4</v>
      </c>
      <c r="I2227" s="15">
        <f>Raw_Data!I2227</f>
        <v>80.3</v>
      </c>
      <c r="J2227" s="15">
        <f>Raw_Data!J2227</f>
        <v>6.8</v>
      </c>
      <c r="K2227" s="15">
        <f>Raw_Data!K2227</f>
        <v>7.2</v>
      </c>
      <c r="L2227" s="18">
        <f>IF(Raw_Data!L2227="",ROUND(AVERAGEIFS(Raw_Data!$L$2:$L$4001,Raw_Data!$E$2:$E$4001,E2227),1),Raw_Data!L2227)</f>
        <v>26.6</v>
      </c>
      <c r="M2227" s="15">
        <f>Raw_Data!M2227</f>
        <v>122</v>
      </c>
      <c r="N2227" s="15">
        <f>Raw_Data!N2227</f>
        <v>45.7</v>
      </c>
      <c r="O2227" s="15">
        <f>Raw_Data!O2227</f>
        <v>80.7</v>
      </c>
      <c r="P2227" s="15" t="str">
        <f>Raw_Data!P2227</f>
        <v>Drip</v>
      </c>
      <c r="Q2227" s="15">
        <f>Raw_Data!Q2227</f>
        <v>145.80000000000001</v>
      </c>
      <c r="R2227" s="15">
        <f>Raw_Data!R2227</f>
        <v>5.76</v>
      </c>
      <c r="S2227" s="15">
        <f>Raw_Data!S2227</f>
        <v>0.89</v>
      </c>
      <c r="T2227" s="18">
        <f>IF(Raw_Data!T2227="",ROUND(AVERAGEIFS(Raw_Data!$T$2:$T$4001,Raw_Data!$E$2:$E$4001,E2227,Raw_Data!$D$2:$D$4001,D2227),2),IF(Raw_Data!T2227&gt;INDEX(Cleaning_Reference!$F$6:$F$13,MATCH(D2227,Cleaning_Reference!$A$6:$A$13,0)),INDEX(Cleaning_Reference!$F$6:$F$13,MATCH(D2227,Cleaning_Reference!$A$6:$A$13,0)),Raw_Data!T2227))</f>
        <v>3.6</v>
      </c>
      <c r="U2227" s="15">
        <f>Raw_Data!U2227</f>
        <v>9.65</v>
      </c>
      <c r="V2227" s="15">
        <f>Raw_Data!V2227</f>
        <v>22611</v>
      </c>
      <c r="W2227" s="15">
        <f>Raw_Data!W2227</f>
        <v>159200</v>
      </c>
      <c r="X2227" s="15">
        <f>Raw_Data!X2227</f>
        <v>218196</v>
      </c>
      <c r="Y2227" s="15">
        <f>Raw_Data!Y2227</f>
        <v>58996</v>
      </c>
      <c r="Z2227" s="15">
        <f>Raw_Data!Z2227</f>
        <v>3808</v>
      </c>
      <c r="AA2227" s="15">
        <f>Raw_Data!AA2227</f>
        <v>2.5339999999999998</v>
      </c>
      <c r="AB2227" s="15">
        <f>Raw_Data!AB2227</f>
        <v>64.5</v>
      </c>
      <c r="AC2227" s="19" t="str">
        <f>IF(Raw_Data!G2227="","Yes","No")</f>
        <v>No</v>
      </c>
      <c r="AD2227" s="19" t="str">
        <f>IF(Raw_Data!L2227="","Yes","No")</f>
        <v>No</v>
      </c>
      <c r="AE2227" s="19" t="str">
        <f>IF(Raw_Data!T2227="","Imputed",IF(Raw_Data!T2227&gt;INDEX(Cleaning_Reference!$F$6:$F$13,MATCH(D2227,Cleaning_Reference!$A$6:$A$13,0)),"Capped","Original"))</f>
        <v>Original</v>
      </c>
      <c r="AF2227" s="21">
        <f t="shared" si="34"/>
        <v>9.65</v>
      </c>
    </row>
    <row r="2228" spans="1:32" ht="15" customHeight="1" x14ac:dyDescent="0.3">
      <c r="A2228" s="20" t="str">
        <f>Raw_Data!A2228</f>
        <v>SF12227</v>
      </c>
      <c r="B2228" s="15" t="str">
        <f>Raw_Data!B2228</f>
        <v>Andhra Pradesh</v>
      </c>
      <c r="C2228" s="15" t="str">
        <f>Raw_Data!C2228</f>
        <v>Ludhiana</v>
      </c>
      <c r="D2228" s="15" t="str">
        <f>Raw_Data!D2228</f>
        <v>Rice</v>
      </c>
      <c r="E2228" s="15" t="str">
        <f>Raw_Data!E2228</f>
        <v>Zaid</v>
      </c>
      <c r="F2228" s="15">
        <f>Raw_Data!F2228</f>
        <v>9.57</v>
      </c>
      <c r="G2228" s="18">
        <f>IF(Raw_Data!G2228="",ROUND(AVERAGEIFS(Raw_Data!$G$2:$G$4001,Raw_Data!$E$2:$E$4001,E2228),1),Raw_Data!G2228)</f>
        <v>631.6</v>
      </c>
      <c r="H2228" s="15">
        <f>Raw_Data!H2228</f>
        <v>32.799999999999997</v>
      </c>
      <c r="I2228" s="15">
        <f>Raw_Data!I2228</f>
        <v>59.4</v>
      </c>
      <c r="J2228" s="15">
        <f>Raw_Data!J2228</f>
        <v>7.8</v>
      </c>
      <c r="K2228" s="15">
        <f>Raw_Data!K2228</f>
        <v>6.1</v>
      </c>
      <c r="L2228" s="18">
        <f>IF(Raw_Data!L2228="",ROUND(AVERAGEIFS(Raw_Data!$L$2:$L$4001,Raw_Data!$E$2:$E$4001,E2228),1),Raw_Data!L2228)</f>
        <v>30.2</v>
      </c>
      <c r="M2228" s="15">
        <f>Raw_Data!M2228</f>
        <v>140.69999999999999</v>
      </c>
      <c r="N2228" s="15">
        <f>Raw_Data!N2228</f>
        <v>67.5</v>
      </c>
      <c r="O2228" s="15">
        <f>Raw_Data!O2228</f>
        <v>87.6</v>
      </c>
      <c r="P2228" s="15" t="str">
        <f>Raw_Data!P2228</f>
        <v>Rainfed</v>
      </c>
      <c r="Q2228" s="15">
        <f>Raw_Data!Q2228</f>
        <v>150.80000000000001</v>
      </c>
      <c r="R2228" s="15">
        <f>Raw_Data!R2228</f>
        <v>5.81</v>
      </c>
      <c r="S2228" s="15">
        <f>Raw_Data!S2228</f>
        <v>0.85</v>
      </c>
      <c r="T2228" s="18">
        <f>IF(Raw_Data!T2228="",ROUND(AVERAGEIFS(Raw_Data!$T$2:$T$4001,Raw_Data!$E$2:$E$4001,E2228,Raw_Data!$D$2:$D$4001,D2228),2),IF(Raw_Data!T2228&gt;INDEX(Cleaning_Reference!$F$6:$F$13,MATCH(D2228,Cleaning_Reference!$A$6:$A$13,0)),INDEX(Cleaning_Reference!$F$6:$F$13,MATCH(D2228,Cleaning_Reference!$A$6:$A$13,0)),Raw_Data!T2228))</f>
        <v>2.04</v>
      </c>
      <c r="U2228" s="15">
        <f>Raw_Data!U2228</f>
        <v>19.52</v>
      </c>
      <c r="V2228" s="15">
        <f>Raw_Data!V2228</f>
        <v>21627</v>
      </c>
      <c r="W2228" s="15">
        <f>Raw_Data!W2228</f>
        <v>742574</v>
      </c>
      <c r="X2228" s="15">
        <f>Raw_Data!X2228</f>
        <v>422159</v>
      </c>
      <c r="Y2228" s="15">
        <f>Raw_Data!Y2228</f>
        <v>-320415</v>
      </c>
      <c r="Z2228" s="15">
        <f>Raw_Data!Z2228</f>
        <v>8234</v>
      </c>
      <c r="AA2228" s="15">
        <f>Raw_Data!AA2228</f>
        <v>2.371</v>
      </c>
      <c r="AB2228" s="15">
        <f>Raw_Data!AB2228</f>
        <v>46.5</v>
      </c>
      <c r="AC2228" s="19" t="str">
        <f>IF(Raw_Data!G2228="","Yes","No")</f>
        <v>No</v>
      </c>
      <c r="AD2228" s="19" t="str">
        <f>IF(Raw_Data!L2228="","Yes","No")</f>
        <v>No</v>
      </c>
      <c r="AE2228" s="19" t="str">
        <f>IF(Raw_Data!T2228="","Imputed",IF(Raw_Data!T2228&gt;INDEX(Cleaning_Reference!$F$6:$F$13,MATCH(D2228,Cleaning_Reference!$A$6:$A$13,0)),"Capped","Original"))</f>
        <v>Original</v>
      </c>
      <c r="AF2228" s="21">
        <f t="shared" si="34"/>
        <v>19.52</v>
      </c>
    </row>
    <row r="2229" spans="1:32" ht="15" customHeight="1" x14ac:dyDescent="0.3">
      <c r="A2229" s="20" t="str">
        <f>Raw_Data!A2229</f>
        <v>SF12228</v>
      </c>
      <c r="B2229" s="15" t="str">
        <f>Raw_Data!B2229</f>
        <v>Telangana</v>
      </c>
      <c r="C2229" s="15" t="str">
        <f>Raw_Data!C2229</f>
        <v>Indore</v>
      </c>
      <c r="D2229" s="15" t="str">
        <f>Raw_Data!D2229</f>
        <v>Rice</v>
      </c>
      <c r="E2229" s="15" t="str">
        <f>Raw_Data!E2229</f>
        <v>Kharif</v>
      </c>
      <c r="F2229" s="15">
        <f>Raw_Data!F2229</f>
        <v>10.85</v>
      </c>
      <c r="G2229" s="18">
        <f>IF(Raw_Data!G2229="",ROUND(AVERAGEIFS(Raw_Data!$G$2:$G$4001,Raw_Data!$E$2:$E$4001,E2229),1),Raw_Data!G2229)</f>
        <v>946</v>
      </c>
      <c r="H2229" s="15">
        <f>Raw_Data!H2229</f>
        <v>27.9</v>
      </c>
      <c r="I2229" s="15">
        <f>Raw_Data!I2229</f>
        <v>72</v>
      </c>
      <c r="J2229" s="15">
        <f>Raw_Data!J2229</f>
        <v>6.4</v>
      </c>
      <c r="K2229" s="15">
        <f>Raw_Data!K2229</f>
        <v>6.62</v>
      </c>
      <c r="L2229" s="18">
        <f>IF(Raw_Data!L2229="",ROUND(AVERAGEIFS(Raw_Data!$L$2:$L$4001,Raw_Data!$E$2:$E$4001,E2229),1),Raw_Data!L2229)</f>
        <v>29.4</v>
      </c>
      <c r="M2229" s="15">
        <f>Raw_Data!M2229</f>
        <v>65.7</v>
      </c>
      <c r="N2229" s="15">
        <f>Raw_Data!N2229</f>
        <v>61.5</v>
      </c>
      <c r="O2229" s="15">
        <f>Raw_Data!O2229</f>
        <v>130.1</v>
      </c>
      <c r="P2229" s="15" t="str">
        <f>Raw_Data!P2229</f>
        <v>Rainfed</v>
      </c>
      <c r="Q2229" s="15">
        <f>Raw_Data!Q2229</f>
        <v>251</v>
      </c>
      <c r="R2229" s="15">
        <f>Raw_Data!R2229</f>
        <v>2.89</v>
      </c>
      <c r="S2229" s="15">
        <f>Raw_Data!S2229</f>
        <v>0.85</v>
      </c>
      <c r="T2229" s="18">
        <f>IF(Raw_Data!T2229="",ROUND(AVERAGEIFS(Raw_Data!$T$2:$T$4001,Raw_Data!$E$2:$E$4001,E2229,Raw_Data!$D$2:$D$4001,D2229),2),IF(Raw_Data!T2229&gt;INDEX(Cleaning_Reference!$F$6:$F$13,MATCH(D2229,Cleaning_Reference!$A$6:$A$13,0)),INDEX(Cleaning_Reference!$F$6:$F$13,MATCH(D2229,Cleaning_Reference!$A$6:$A$13,0)),Raw_Data!T2229))</f>
        <v>4.0999999999999996</v>
      </c>
      <c r="U2229" s="15">
        <f>Raw_Data!U2229</f>
        <v>44.48</v>
      </c>
      <c r="V2229" s="15">
        <f>Raw_Data!V2229</f>
        <v>23578</v>
      </c>
      <c r="W2229" s="15">
        <f>Raw_Data!W2229</f>
        <v>731670</v>
      </c>
      <c r="X2229" s="15">
        <f>Raw_Data!X2229</f>
        <v>1048749</v>
      </c>
      <c r="Y2229" s="15">
        <f>Raw_Data!Y2229</f>
        <v>317079</v>
      </c>
      <c r="Z2229" s="15">
        <f>Raw_Data!Z2229</f>
        <v>9934</v>
      </c>
      <c r="AA2229" s="15">
        <f>Raw_Data!AA2229</f>
        <v>4.4779999999999998</v>
      </c>
      <c r="AB2229" s="15">
        <f>Raw_Data!AB2229</f>
        <v>73.7</v>
      </c>
      <c r="AC2229" s="19" t="str">
        <f>IF(Raw_Data!G2229="","Yes","No")</f>
        <v>No</v>
      </c>
      <c r="AD2229" s="19" t="str">
        <f>IF(Raw_Data!L2229="","Yes","No")</f>
        <v>No</v>
      </c>
      <c r="AE2229" s="19" t="str">
        <f>IF(Raw_Data!T2229="","Imputed",IF(Raw_Data!T2229&gt;INDEX(Cleaning_Reference!$F$6:$F$13,MATCH(D2229,Cleaning_Reference!$A$6:$A$13,0)),"Capped","Original"))</f>
        <v>Original</v>
      </c>
      <c r="AF2229" s="21">
        <f t="shared" si="34"/>
        <v>44.49</v>
      </c>
    </row>
    <row r="2230" spans="1:32" ht="15" customHeight="1" x14ac:dyDescent="0.3">
      <c r="A2230" s="20" t="str">
        <f>Raw_Data!A2230</f>
        <v>SF12229</v>
      </c>
      <c r="B2230" s="15" t="str">
        <f>Raw_Data!B2230</f>
        <v>Karnataka</v>
      </c>
      <c r="C2230" s="15" t="str">
        <f>Raw_Data!C2230</f>
        <v>Guntur</v>
      </c>
      <c r="D2230" s="15" t="str">
        <f>Raw_Data!D2230</f>
        <v>Sugarcane</v>
      </c>
      <c r="E2230" s="15" t="str">
        <f>Raw_Data!E2230</f>
        <v>Zaid</v>
      </c>
      <c r="F2230" s="15">
        <f>Raw_Data!F2230</f>
        <v>5.17</v>
      </c>
      <c r="G2230" s="18">
        <f>IF(Raw_Data!G2230="",ROUND(AVERAGEIFS(Raw_Data!$G$2:$G$4001,Raw_Data!$E$2:$E$4001,E2230),1),Raw_Data!G2230)</f>
        <v>311.8</v>
      </c>
      <c r="H2230" s="15">
        <f>Raw_Data!H2230</f>
        <v>30.9</v>
      </c>
      <c r="I2230" s="15">
        <f>Raw_Data!I2230</f>
        <v>48.8</v>
      </c>
      <c r="J2230" s="15">
        <f>Raw_Data!J2230</f>
        <v>7.3</v>
      </c>
      <c r="K2230" s="15">
        <f>Raw_Data!K2230</f>
        <v>7.19</v>
      </c>
      <c r="L2230" s="18">
        <f>IF(Raw_Data!L2230="",ROUND(AVERAGEIFS(Raw_Data!$L$2:$L$4001,Raw_Data!$E$2:$E$4001,E2230),1),Raw_Data!L2230)</f>
        <v>22.9</v>
      </c>
      <c r="M2230" s="15">
        <f>Raw_Data!M2230</f>
        <v>139.30000000000001</v>
      </c>
      <c r="N2230" s="15">
        <f>Raw_Data!N2230</f>
        <v>73.7</v>
      </c>
      <c r="O2230" s="15">
        <f>Raw_Data!O2230</f>
        <v>119.9</v>
      </c>
      <c r="P2230" s="15" t="str">
        <f>Raw_Data!P2230</f>
        <v>Flood</v>
      </c>
      <c r="Q2230" s="15">
        <f>Raw_Data!Q2230</f>
        <v>117.7</v>
      </c>
      <c r="R2230" s="15">
        <f>Raw_Data!R2230</f>
        <v>7.08</v>
      </c>
      <c r="S2230" s="15">
        <f>Raw_Data!S2230</f>
        <v>1</v>
      </c>
      <c r="T2230" s="18">
        <f>IF(Raw_Data!T2230="",ROUND(AVERAGEIFS(Raw_Data!$T$2:$T$4001,Raw_Data!$E$2:$E$4001,E2230,Raw_Data!$D$2:$D$4001,D2230),2),IF(Raw_Data!T2230&gt;INDEX(Cleaning_Reference!$F$6:$F$13,MATCH(D2230,Cleaning_Reference!$A$6:$A$13,0)),INDEX(Cleaning_Reference!$F$6:$F$13,MATCH(D2230,Cleaning_Reference!$A$6:$A$13,0)),Raw_Data!T2230))</f>
        <v>34.85</v>
      </c>
      <c r="U2230" s="15">
        <f>Raw_Data!U2230</f>
        <v>180.17</v>
      </c>
      <c r="V2230" s="15">
        <f>Raw_Data!V2230</f>
        <v>3801</v>
      </c>
      <c r="W2230" s="15">
        <f>Raw_Data!W2230</f>
        <v>300989</v>
      </c>
      <c r="X2230" s="15">
        <f>Raw_Data!X2230</f>
        <v>684826</v>
      </c>
      <c r="Y2230" s="15">
        <f>Raw_Data!Y2230</f>
        <v>383837</v>
      </c>
      <c r="Z2230" s="15">
        <f>Raw_Data!Z2230</f>
        <v>13077</v>
      </c>
      <c r="AA2230" s="15">
        <f>Raw_Data!AA2230</f>
        <v>13.778</v>
      </c>
      <c r="AB2230" s="15">
        <f>Raw_Data!AB2230</f>
        <v>20.6</v>
      </c>
      <c r="AC2230" s="19" t="str">
        <f>IF(Raw_Data!G2230="","Yes","No")</f>
        <v>No</v>
      </c>
      <c r="AD2230" s="19" t="str">
        <f>IF(Raw_Data!L2230="","Yes","No")</f>
        <v>No</v>
      </c>
      <c r="AE2230" s="19" t="str">
        <f>IF(Raw_Data!T2230="","Imputed",IF(Raw_Data!T2230&gt;INDEX(Cleaning_Reference!$F$6:$F$13,MATCH(D2230,Cleaning_Reference!$A$6:$A$13,0)),"Capped","Original"))</f>
        <v>Original</v>
      </c>
      <c r="AF2230" s="21">
        <f t="shared" si="34"/>
        <v>180.17</v>
      </c>
    </row>
    <row r="2231" spans="1:32" ht="15" customHeight="1" x14ac:dyDescent="0.3">
      <c r="A2231" s="20" t="str">
        <f>Raw_Data!A2231</f>
        <v>SF12230</v>
      </c>
      <c r="B2231" s="15" t="str">
        <f>Raw_Data!B2231</f>
        <v>Telangana</v>
      </c>
      <c r="C2231" s="15" t="str">
        <f>Raw_Data!C2231</f>
        <v>Indore</v>
      </c>
      <c r="D2231" s="15" t="str">
        <f>Raw_Data!D2231</f>
        <v>Rice</v>
      </c>
      <c r="E2231" s="15" t="str">
        <f>Raw_Data!E2231</f>
        <v>Kharif</v>
      </c>
      <c r="F2231" s="15">
        <f>Raw_Data!F2231</f>
        <v>5.31</v>
      </c>
      <c r="G2231" s="18">
        <f>IF(Raw_Data!G2231="",ROUND(AVERAGEIFS(Raw_Data!$G$2:$G$4001,Raw_Data!$E$2:$E$4001,E2231),1),Raw_Data!G2231)</f>
        <v>653.79999999999995</v>
      </c>
      <c r="H2231" s="15">
        <f>Raw_Data!H2231</f>
        <v>24.3</v>
      </c>
      <c r="I2231" s="15">
        <f>Raw_Data!I2231</f>
        <v>65.599999999999994</v>
      </c>
      <c r="J2231" s="15">
        <f>Raw_Data!J2231</f>
        <v>8.5</v>
      </c>
      <c r="K2231" s="15">
        <f>Raw_Data!K2231</f>
        <v>5.99</v>
      </c>
      <c r="L2231" s="18">
        <f>IF(Raw_Data!L2231="",ROUND(AVERAGEIFS(Raw_Data!$L$2:$L$4001,Raw_Data!$E$2:$E$4001,E2231),1),Raw_Data!L2231)</f>
        <v>33.200000000000003</v>
      </c>
      <c r="M2231" s="15">
        <f>Raw_Data!M2231</f>
        <v>124.8</v>
      </c>
      <c r="N2231" s="15">
        <f>Raw_Data!N2231</f>
        <v>74.599999999999994</v>
      </c>
      <c r="O2231" s="15">
        <f>Raw_Data!O2231</f>
        <v>93.4</v>
      </c>
      <c r="P2231" s="15" t="str">
        <f>Raw_Data!P2231</f>
        <v>Drip</v>
      </c>
      <c r="Q2231" s="15">
        <f>Raw_Data!Q2231</f>
        <v>205.3</v>
      </c>
      <c r="R2231" s="15">
        <f>Raw_Data!R2231</f>
        <v>6.46</v>
      </c>
      <c r="S2231" s="15">
        <f>Raw_Data!S2231</f>
        <v>0.72</v>
      </c>
      <c r="T2231" s="18">
        <f>IF(Raw_Data!T2231="",ROUND(AVERAGEIFS(Raw_Data!$T$2:$T$4001,Raw_Data!$E$2:$E$4001,E2231,Raw_Data!$D$2:$D$4001,D2231),2),IF(Raw_Data!T2231&gt;INDEX(Cleaning_Reference!$F$6:$F$13,MATCH(D2231,Cleaning_Reference!$A$6:$A$13,0)),INDEX(Cleaning_Reference!$F$6:$F$13,MATCH(D2231,Cleaning_Reference!$A$6:$A$13,0)),Raw_Data!T2231))</f>
        <v>2.2999999999999998</v>
      </c>
      <c r="U2231" s="15">
        <f>Raw_Data!U2231</f>
        <v>12.21</v>
      </c>
      <c r="V2231" s="15">
        <f>Raw_Data!V2231</f>
        <v>21645</v>
      </c>
      <c r="W2231" s="15">
        <f>Raw_Data!W2231</f>
        <v>342500</v>
      </c>
      <c r="X2231" s="15">
        <f>Raw_Data!X2231</f>
        <v>264285</v>
      </c>
      <c r="Y2231" s="15">
        <f>Raw_Data!Y2231</f>
        <v>-78215</v>
      </c>
      <c r="Z2231" s="15">
        <f>Raw_Data!Z2231</f>
        <v>7440</v>
      </c>
      <c r="AA2231" s="15">
        <f>Raw_Data!AA2231</f>
        <v>1.641</v>
      </c>
      <c r="AB2231" s="15">
        <f>Raw_Data!AB2231</f>
        <v>36.799999999999997</v>
      </c>
      <c r="AC2231" s="19" t="str">
        <f>IF(Raw_Data!G2231="","Yes","No")</f>
        <v>No</v>
      </c>
      <c r="AD2231" s="19" t="str">
        <f>IF(Raw_Data!L2231="","Yes","No")</f>
        <v>No</v>
      </c>
      <c r="AE2231" s="19" t="str">
        <f>IF(Raw_Data!T2231="","Imputed",IF(Raw_Data!T2231&gt;INDEX(Cleaning_Reference!$F$6:$F$13,MATCH(D2231,Cleaning_Reference!$A$6:$A$13,0)),"Capped","Original"))</f>
        <v>Original</v>
      </c>
      <c r="AF2231" s="21">
        <f t="shared" si="34"/>
        <v>12.21</v>
      </c>
    </row>
    <row r="2232" spans="1:32" ht="15" customHeight="1" x14ac:dyDescent="0.3">
      <c r="A2232" s="20" t="str">
        <f>Raw_Data!A2232</f>
        <v>SF12231</v>
      </c>
      <c r="B2232" s="15" t="str">
        <f>Raw_Data!B2232</f>
        <v>Tamil Nadu</v>
      </c>
      <c r="C2232" s="15" t="str">
        <f>Raw_Data!C2232</f>
        <v>Raichur</v>
      </c>
      <c r="D2232" s="15" t="str">
        <f>Raw_Data!D2232</f>
        <v>Rice</v>
      </c>
      <c r="E2232" s="15" t="str">
        <f>Raw_Data!E2232</f>
        <v>Rabi</v>
      </c>
      <c r="F2232" s="15">
        <f>Raw_Data!F2232</f>
        <v>10.73</v>
      </c>
      <c r="G2232" s="18">
        <f>IF(Raw_Data!G2232="",ROUND(AVERAGEIFS(Raw_Data!$G$2:$G$4001,Raw_Data!$E$2:$E$4001,E2232),1),Raw_Data!G2232)</f>
        <v>862.8</v>
      </c>
      <c r="H2232" s="15">
        <f>Raw_Data!H2232</f>
        <v>22.3</v>
      </c>
      <c r="I2232" s="15">
        <f>Raw_Data!I2232</f>
        <v>55.9</v>
      </c>
      <c r="J2232" s="15">
        <f>Raw_Data!J2232</f>
        <v>9.6999999999999993</v>
      </c>
      <c r="K2232" s="15">
        <f>Raw_Data!K2232</f>
        <v>6.88</v>
      </c>
      <c r="L2232" s="18">
        <f>IF(Raw_Data!L2232="",ROUND(AVERAGEIFS(Raw_Data!$L$2:$L$4001,Raw_Data!$E$2:$E$4001,E2232),1),Raw_Data!L2232)</f>
        <v>24.5</v>
      </c>
      <c r="M2232" s="15">
        <f>Raw_Data!M2232</f>
        <v>88.3</v>
      </c>
      <c r="N2232" s="15">
        <f>Raw_Data!N2232</f>
        <v>71.2</v>
      </c>
      <c r="O2232" s="15">
        <f>Raw_Data!O2232</f>
        <v>52.4</v>
      </c>
      <c r="P2232" s="15" t="str">
        <f>Raw_Data!P2232</f>
        <v>Drip</v>
      </c>
      <c r="Q2232" s="15">
        <f>Raw_Data!Q2232</f>
        <v>221.9</v>
      </c>
      <c r="R2232" s="15">
        <f>Raw_Data!R2232</f>
        <v>0.77</v>
      </c>
      <c r="S2232" s="15">
        <f>Raw_Data!S2232</f>
        <v>0.78</v>
      </c>
      <c r="T2232" s="18">
        <f>IF(Raw_Data!T2232="",ROUND(AVERAGEIFS(Raw_Data!$T$2:$T$4001,Raw_Data!$E$2:$E$4001,E2232,Raw_Data!$D$2:$D$4001,D2232),2),IF(Raw_Data!T2232&gt;INDEX(Cleaning_Reference!$F$6:$F$13,MATCH(D2232,Cleaning_Reference!$A$6:$A$13,0)),INDEX(Cleaning_Reference!$F$6:$F$13,MATCH(D2232,Cleaning_Reference!$A$6:$A$13,0)),Raw_Data!T2232))</f>
        <v>3.1</v>
      </c>
      <c r="U2232" s="15">
        <f>Raw_Data!U2232</f>
        <v>33.26</v>
      </c>
      <c r="V2232" s="15">
        <f>Raw_Data!V2232</f>
        <v>24006</v>
      </c>
      <c r="W2232" s="15">
        <f>Raw_Data!W2232</f>
        <v>639745</v>
      </c>
      <c r="X2232" s="15">
        <f>Raw_Data!X2232</f>
        <v>798440</v>
      </c>
      <c r="Y2232" s="15">
        <f>Raw_Data!Y2232</f>
        <v>158695</v>
      </c>
      <c r="Z2232" s="15">
        <f>Raw_Data!Z2232</f>
        <v>12494</v>
      </c>
      <c r="AA2232" s="15">
        <f>Raw_Data!AA2232</f>
        <v>2.6619999999999999</v>
      </c>
      <c r="AB2232" s="15">
        <f>Raw_Data!AB2232</f>
        <v>63.6</v>
      </c>
      <c r="AC2232" s="19" t="str">
        <f>IF(Raw_Data!G2232="","Yes","No")</f>
        <v>No</v>
      </c>
      <c r="AD2232" s="19" t="str">
        <f>IF(Raw_Data!L2232="","Yes","No")</f>
        <v>No</v>
      </c>
      <c r="AE2232" s="19" t="str">
        <f>IF(Raw_Data!T2232="","Imputed",IF(Raw_Data!T2232&gt;INDEX(Cleaning_Reference!$F$6:$F$13,MATCH(D2232,Cleaning_Reference!$A$6:$A$13,0)),"Capped","Original"))</f>
        <v>Original</v>
      </c>
      <c r="AF2232" s="21">
        <f t="shared" si="34"/>
        <v>33.26</v>
      </c>
    </row>
    <row r="2233" spans="1:32" ht="15" customHeight="1" x14ac:dyDescent="0.3">
      <c r="A2233" s="20" t="str">
        <f>Raw_Data!A2233</f>
        <v>SF12232</v>
      </c>
      <c r="B2233" s="15" t="str">
        <f>Raw_Data!B2233</f>
        <v>Tamil Nadu</v>
      </c>
      <c r="C2233" s="15" t="str">
        <f>Raw_Data!C2233</f>
        <v>Guntur</v>
      </c>
      <c r="D2233" s="15" t="str">
        <f>Raw_Data!D2233</f>
        <v>Groundnut</v>
      </c>
      <c r="E2233" s="15" t="str">
        <f>Raw_Data!E2233</f>
        <v>Kharif</v>
      </c>
      <c r="F2233" s="15">
        <f>Raw_Data!F2233</f>
        <v>2.14</v>
      </c>
      <c r="G2233" s="18">
        <f>IF(Raw_Data!G2233="",ROUND(AVERAGEIFS(Raw_Data!$G$2:$G$4001,Raw_Data!$E$2:$E$4001,E2233),1),Raw_Data!G2233)</f>
        <v>910.2</v>
      </c>
      <c r="H2233" s="15">
        <f>Raw_Data!H2233</f>
        <v>29.8</v>
      </c>
      <c r="I2233" s="15">
        <f>Raw_Data!I2233</f>
        <v>62.8</v>
      </c>
      <c r="J2233" s="15">
        <f>Raw_Data!J2233</f>
        <v>8.4</v>
      </c>
      <c r="K2233" s="15">
        <f>Raw_Data!K2233</f>
        <v>6.38</v>
      </c>
      <c r="L2233" s="18">
        <f>IF(Raw_Data!L2233="",ROUND(AVERAGEIFS(Raw_Data!$L$2:$L$4001,Raw_Data!$E$2:$E$4001,E2233),1),Raw_Data!L2233)</f>
        <v>27.9</v>
      </c>
      <c r="M2233" s="15">
        <f>Raw_Data!M2233</f>
        <v>51.4</v>
      </c>
      <c r="N2233" s="15">
        <f>Raw_Data!N2233</f>
        <v>85.8</v>
      </c>
      <c r="O2233" s="15">
        <f>Raw_Data!O2233</f>
        <v>95.9</v>
      </c>
      <c r="P2233" s="15" t="str">
        <f>Raw_Data!P2233</f>
        <v>Rainfed</v>
      </c>
      <c r="Q2233" s="15">
        <f>Raw_Data!Q2233</f>
        <v>187</v>
      </c>
      <c r="R2233" s="15">
        <f>Raw_Data!R2233</f>
        <v>4.5999999999999996</v>
      </c>
      <c r="S2233" s="15">
        <f>Raw_Data!S2233</f>
        <v>0.92</v>
      </c>
      <c r="T2233" s="18">
        <f>IF(Raw_Data!T2233="",ROUND(AVERAGEIFS(Raw_Data!$T$2:$T$4001,Raw_Data!$E$2:$E$4001,E2233,Raw_Data!$D$2:$D$4001,D2233),2),IF(Raw_Data!T2233&gt;INDEX(Cleaning_Reference!$F$6:$F$13,MATCH(D2233,Cleaning_Reference!$A$6:$A$13,0)),INDEX(Cleaning_Reference!$F$6:$F$13,MATCH(D2233,Cleaning_Reference!$A$6:$A$13,0)),Raw_Data!T2233))</f>
        <v>1.4</v>
      </c>
      <c r="U2233" s="15">
        <f>Raw_Data!U2233</f>
        <v>3</v>
      </c>
      <c r="V2233" s="15">
        <f>Raw_Data!V2233</f>
        <v>40503</v>
      </c>
      <c r="W2233" s="15">
        <f>Raw_Data!W2233</f>
        <v>146512</v>
      </c>
      <c r="X2233" s="15">
        <f>Raw_Data!X2233</f>
        <v>121509</v>
      </c>
      <c r="Y2233" s="15">
        <f>Raw_Data!Y2233</f>
        <v>-25003</v>
      </c>
      <c r="Z2233" s="15">
        <f>Raw_Data!Z2233</f>
        <v>552</v>
      </c>
      <c r="AA2233" s="15">
        <f>Raw_Data!AA2233</f>
        <v>5.4349999999999996</v>
      </c>
      <c r="AB2233" s="15">
        <f>Raw_Data!AB2233</f>
        <v>50.3</v>
      </c>
      <c r="AC2233" s="19" t="str">
        <f>IF(Raw_Data!G2233="","Yes","No")</f>
        <v>No</v>
      </c>
      <c r="AD2233" s="19" t="str">
        <f>IF(Raw_Data!L2233="","Yes","No")</f>
        <v>No</v>
      </c>
      <c r="AE2233" s="19" t="str">
        <f>IF(Raw_Data!T2233="","Imputed",IF(Raw_Data!T2233&gt;INDEX(Cleaning_Reference!$F$6:$F$13,MATCH(D2233,Cleaning_Reference!$A$6:$A$13,0)),"Capped","Original"))</f>
        <v>Original</v>
      </c>
      <c r="AF2233" s="21">
        <f t="shared" si="34"/>
        <v>3</v>
      </c>
    </row>
    <row r="2234" spans="1:32" ht="15" customHeight="1" x14ac:dyDescent="0.3">
      <c r="A2234" s="20" t="str">
        <f>Raw_Data!A2234</f>
        <v>SF12233</v>
      </c>
      <c r="B2234" s="15" t="str">
        <f>Raw_Data!B2234</f>
        <v>Telangana</v>
      </c>
      <c r="C2234" s="15" t="str">
        <f>Raw_Data!C2234</f>
        <v>Krishna</v>
      </c>
      <c r="D2234" s="15" t="str">
        <f>Raw_Data!D2234</f>
        <v>Wheat</v>
      </c>
      <c r="E2234" s="15" t="str">
        <f>Raw_Data!E2234</f>
        <v>Kharif</v>
      </c>
      <c r="F2234" s="15">
        <f>Raw_Data!F2234</f>
        <v>2.72</v>
      </c>
      <c r="G2234" s="18">
        <f>IF(Raw_Data!G2234="",ROUND(AVERAGEIFS(Raw_Data!$G$2:$G$4001,Raw_Data!$E$2:$E$4001,E2234),1),Raw_Data!G2234)</f>
        <v>1164.7</v>
      </c>
      <c r="H2234" s="15">
        <f>Raw_Data!H2234</f>
        <v>28.5</v>
      </c>
      <c r="I2234" s="15">
        <f>Raw_Data!I2234</f>
        <v>53.3</v>
      </c>
      <c r="J2234" s="15">
        <f>Raw_Data!J2234</f>
        <v>6.7</v>
      </c>
      <c r="K2234" s="15">
        <f>Raw_Data!K2234</f>
        <v>7.31</v>
      </c>
      <c r="L2234" s="18">
        <f>IF(Raw_Data!L2234="",ROUND(AVERAGEIFS(Raw_Data!$L$2:$L$4001,Raw_Data!$E$2:$E$4001,E2234),1),Raw_Data!L2234)</f>
        <v>29.6</v>
      </c>
      <c r="M2234" s="15">
        <f>Raw_Data!M2234</f>
        <v>112.9</v>
      </c>
      <c r="N2234" s="15">
        <f>Raw_Data!N2234</f>
        <v>51.3</v>
      </c>
      <c r="O2234" s="15">
        <f>Raw_Data!O2234</f>
        <v>86.7</v>
      </c>
      <c r="P2234" s="15" t="str">
        <f>Raw_Data!P2234</f>
        <v>Sprinkler</v>
      </c>
      <c r="Q2234" s="15">
        <f>Raw_Data!Q2234</f>
        <v>97.9</v>
      </c>
      <c r="R2234" s="15">
        <f>Raw_Data!R2234</f>
        <v>2.52</v>
      </c>
      <c r="S2234" s="15">
        <f>Raw_Data!S2234</f>
        <v>0.81</v>
      </c>
      <c r="T2234" s="18">
        <f>IF(Raw_Data!T2234="",ROUND(AVERAGEIFS(Raw_Data!$T$2:$T$4001,Raw_Data!$E$2:$E$4001,E2234,Raw_Data!$D$2:$D$4001,D2234),2),IF(Raw_Data!T2234&gt;INDEX(Cleaning_Reference!$F$6:$F$13,MATCH(D2234,Cleaning_Reference!$A$6:$A$13,0)),INDEX(Cleaning_Reference!$F$6:$F$13,MATCH(D2234,Cleaning_Reference!$A$6:$A$13,0)),Raw_Data!T2234))</f>
        <v>1.83</v>
      </c>
      <c r="U2234" s="15">
        <f>Raw_Data!U2234</f>
        <v>4.9800000000000004</v>
      </c>
      <c r="V2234" s="15">
        <f>Raw_Data!V2234</f>
        <v>21346</v>
      </c>
      <c r="W2234" s="15">
        <f>Raw_Data!W2234</f>
        <v>159216</v>
      </c>
      <c r="X2234" s="15">
        <f>Raw_Data!X2234</f>
        <v>106303</v>
      </c>
      <c r="Y2234" s="15">
        <f>Raw_Data!Y2234</f>
        <v>-52913</v>
      </c>
      <c r="Z2234" s="15">
        <f>Raw_Data!Z2234</f>
        <v>1346</v>
      </c>
      <c r="AA2234" s="15">
        <f>Raw_Data!AA2234</f>
        <v>3.7</v>
      </c>
      <c r="AB2234" s="15">
        <f>Raw_Data!AB2234</f>
        <v>64.5</v>
      </c>
      <c r="AC2234" s="19" t="str">
        <f>IF(Raw_Data!G2234="","Yes","No")</f>
        <v>No</v>
      </c>
      <c r="AD2234" s="19" t="str">
        <f>IF(Raw_Data!L2234="","Yes","No")</f>
        <v>No</v>
      </c>
      <c r="AE2234" s="19" t="str">
        <f>IF(Raw_Data!T2234="","Imputed",IF(Raw_Data!T2234&gt;INDEX(Cleaning_Reference!$F$6:$F$13,MATCH(D2234,Cleaning_Reference!$A$6:$A$13,0)),"Capped","Original"))</f>
        <v>Original</v>
      </c>
      <c r="AF2234" s="21">
        <f t="shared" si="34"/>
        <v>4.9800000000000004</v>
      </c>
    </row>
    <row r="2235" spans="1:32" ht="15" customHeight="1" x14ac:dyDescent="0.3">
      <c r="A2235" s="20" t="str">
        <f>Raw_Data!A2235</f>
        <v>SF12234</v>
      </c>
      <c r="B2235" s="15" t="str">
        <f>Raw_Data!B2235</f>
        <v>Andhra Pradesh</v>
      </c>
      <c r="C2235" s="15" t="str">
        <f>Raw_Data!C2235</f>
        <v>Raichur</v>
      </c>
      <c r="D2235" s="15" t="str">
        <f>Raw_Data!D2235</f>
        <v>Chilli</v>
      </c>
      <c r="E2235" s="15" t="str">
        <f>Raw_Data!E2235</f>
        <v>Kharif</v>
      </c>
      <c r="F2235" s="15">
        <f>Raw_Data!F2235</f>
        <v>13.39</v>
      </c>
      <c r="G2235" s="18">
        <f>IF(Raw_Data!G2235="",ROUND(AVERAGEIFS(Raw_Data!$G$2:$G$4001,Raw_Data!$E$2:$E$4001,E2235),1),Raw_Data!G2235)</f>
        <v>745.8</v>
      </c>
      <c r="H2235" s="15">
        <f>Raw_Data!H2235</f>
        <v>30</v>
      </c>
      <c r="I2235" s="15">
        <f>Raw_Data!I2235</f>
        <v>72.099999999999994</v>
      </c>
      <c r="J2235" s="15">
        <f>Raw_Data!J2235</f>
        <v>6</v>
      </c>
      <c r="K2235" s="15">
        <f>Raw_Data!K2235</f>
        <v>6.45</v>
      </c>
      <c r="L2235" s="18">
        <f>IF(Raw_Data!L2235="",ROUND(AVERAGEIFS(Raw_Data!$L$2:$L$4001,Raw_Data!$E$2:$E$4001,E2235),1),Raw_Data!L2235)</f>
        <v>35.4</v>
      </c>
      <c r="M2235" s="15">
        <f>Raw_Data!M2235</f>
        <v>89.4</v>
      </c>
      <c r="N2235" s="15">
        <f>Raw_Data!N2235</f>
        <v>57.2</v>
      </c>
      <c r="O2235" s="15">
        <f>Raw_Data!O2235</f>
        <v>81.599999999999994</v>
      </c>
      <c r="P2235" s="15" t="str">
        <f>Raw_Data!P2235</f>
        <v>Drip</v>
      </c>
      <c r="Q2235" s="15">
        <f>Raw_Data!Q2235</f>
        <v>158.9</v>
      </c>
      <c r="R2235" s="15">
        <f>Raw_Data!R2235</f>
        <v>5.75</v>
      </c>
      <c r="S2235" s="15">
        <f>Raw_Data!S2235</f>
        <v>0.97</v>
      </c>
      <c r="T2235" s="18">
        <f>IF(Raw_Data!T2235="",ROUND(AVERAGEIFS(Raw_Data!$T$2:$T$4001,Raw_Data!$E$2:$E$4001,E2235,Raw_Data!$D$2:$D$4001,D2235),2),IF(Raw_Data!T2235&gt;INDEX(Cleaning_Reference!$F$6:$F$13,MATCH(D2235,Cleaning_Reference!$A$6:$A$13,0)),INDEX(Cleaning_Reference!$F$6:$F$13,MATCH(D2235,Cleaning_Reference!$A$6:$A$13,0)),Raw_Data!T2235))</f>
        <v>2.81</v>
      </c>
      <c r="U2235" s="15">
        <f>Raw_Data!U2235</f>
        <v>37.630000000000003</v>
      </c>
      <c r="V2235" s="15">
        <f>Raw_Data!V2235</f>
        <v>103552</v>
      </c>
      <c r="W2235" s="15">
        <f>Raw_Data!W2235</f>
        <v>835570</v>
      </c>
      <c r="X2235" s="15">
        <f>Raw_Data!X2235</f>
        <v>3896662</v>
      </c>
      <c r="Y2235" s="15">
        <f>Raw_Data!Y2235</f>
        <v>3061092</v>
      </c>
      <c r="Z2235" s="15">
        <f>Raw_Data!Z2235</f>
        <v>5980</v>
      </c>
      <c r="AA2235" s="15">
        <f>Raw_Data!AA2235</f>
        <v>6.2930000000000001</v>
      </c>
      <c r="AB2235" s="15">
        <f>Raw_Data!AB2235</f>
        <v>54.9</v>
      </c>
      <c r="AC2235" s="19" t="str">
        <f>IF(Raw_Data!G2235="","Yes","No")</f>
        <v>No</v>
      </c>
      <c r="AD2235" s="19" t="str">
        <f>IF(Raw_Data!L2235="","Yes","No")</f>
        <v>No</v>
      </c>
      <c r="AE2235" s="19" t="str">
        <f>IF(Raw_Data!T2235="","Imputed",IF(Raw_Data!T2235&gt;INDEX(Cleaning_Reference!$F$6:$F$13,MATCH(D2235,Cleaning_Reference!$A$6:$A$13,0)),"Capped","Original"))</f>
        <v>Original</v>
      </c>
      <c r="AF2235" s="21">
        <f t="shared" si="34"/>
        <v>37.630000000000003</v>
      </c>
    </row>
    <row r="2236" spans="1:32" ht="15" customHeight="1" x14ac:dyDescent="0.3">
      <c r="A2236" s="20" t="str">
        <f>Raw_Data!A2236</f>
        <v>SF12235</v>
      </c>
      <c r="B2236" s="15" t="str">
        <f>Raw_Data!B2236</f>
        <v>Gujarat</v>
      </c>
      <c r="C2236" s="15" t="str">
        <f>Raw_Data!C2236</f>
        <v>Erode</v>
      </c>
      <c r="D2236" s="15" t="str">
        <f>Raw_Data!D2236</f>
        <v>Cotton</v>
      </c>
      <c r="E2236" s="15" t="str">
        <f>Raw_Data!E2236</f>
        <v>Rabi</v>
      </c>
      <c r="F2236" s="15">
        <f>Raw_Data!F2236</f>
        <v>10.31</v>
      </c>
      <c r="G2236" s="18">
        <f>IF(Raw_Data!G2236="",ROUND(AVERAGEIFS(Raw_Data!$G$2:$G$4001,Raw_Data!$E$2:$E$4001,E2236),1),Raw_Data!G2236)</f>
        <v>390.5</v>
      </c>
      <c r="H2236" s="15">
        <f>Raw_Data!H2236</f>
        <v>26</v>
      </c>
      <c r="I2236" s="15">
        <f>Raw_Data!I2236</f>
        <v>55.2</v>
      </c>
      <c r="J2236" s="15">
        <f>Raw_Data!J2236</f>
        <v>9.3000000000000007</v>
      </c>
      <c r="K2236" s="15">
        <f>Raw_Data!K2236</f>
        <v>5.4</v>
      </c>
      <c r="L2236" s="18">
        <f>IF(Raw_Data!L2236="",ROUND(AVERAGEIFS(Raw_Data!$L$2:$L$4001,Raw_Data!$E$2:$E$4001,E2236),1),Raw_Data!L2236)</f>
        <v>22.6</v>
      </c>
      <c r="M2236" s="15">
        <f>Raw_Data!M2236</f>
        <v>118.2</v>
      </c>
      <c r="N2236" s="15">
        <f>Raw_Data!N2236</f>
        <v>52.6</v>
      </c>
      <c r="O2236" s="15">
        <f>Raw_Data!O2236</f>
        <v>118.9</v>
      </c>
      <c r="P2236" s="15" t="str">
        <f>Raw_Data!P2236</f>
        <v>Sprinkler</v>
      </c>
      <c r="Q2236" s="15">
        <f>Raw_Data!Q2236</f>
        <v>90.2</v>
      </c>
      <c r="R2236" s="15">
        <f>Raw_Data!R2236</f>
        <v>6.44</v>
      </c>
      <c r="S2236" s="15">
        <f>Raw_Data!S2236</f>
        <v>0.73</v>
      </c>
      <c r="T2236" s="18">
        <f>IF(Raw_Data!T2236="",ROUND(AVERAGEIFS(Raw_Data!$T$2:$T$4001,Raw_Data!$E$2:$E$4001,E2236,Raw_Data!$D$2:$D$4001,D2236),2),IF(Raw_Data!T2236&gt;INDEX(Cleaning_Reference!$F$6:$F$13,MATCH(D2236,Cleaning_Reference!$A$6:$A$13,0)),INDEX(Cleaning_Reference!$F$6:$F$13,MATCH(D2236,Cleaning_Reference!$A$6:$A$13,0)),Raw_Data!T2236))</f>
        <v>0.3</v>
      </c>
      <c r="U2236" s="15">
        <f>Raw_Data!U2236</f>
        <v>3.09</v>
      </c>
      <c r="V2236" s="15">
        <f>Raw_Data!V2236</f>
        <v>70282</v>
      </c>
      <c r="W2236" s="15">
        <f>Raw_Data!W2236</f>
        <v>610860</v>
      </c>
      <c r="X2236" s="15">
        <f>Raw_Data!X2236</f>
        <v>217171</v>
      </c>
      <c r="Y2236" s="15">
        <f>Raw_Data!Y2236</f>
        <v>-393689</v>
      </c>
      <c r="Z2236" s="15">
        <f>Raw_Data!Z2236</f>
        <v>8645</v>
      </c>
      <c r="AA2236" s="15">
        <f>Raw_Data!AA2236</f>
        <v>0.35699999999999998</v>
      </c>
      <c r="AB2236" s="15">
        <f>Raw_Data!AB2236</f>
        <v>37.200000000000003</v>
      </c>
      <c r="AC2236" s="19" t="str">
        <f>IF(Raw_Data!G2236="","Yes","No")</f>
        <v>No</v>
      </c>
      <c r="AD2236" s="19" t="str">
        <f>IF(Raw_Data!L2236="","Yes","No")</f>
        <v>No</v>
      </c>
      <c r="AE2236" s="19" t="str">
        <f>IF(Raw_Data!T2236="","Imputed",IF(Raw_Data!T2236&gt;INDEX(Cleaning_Reference!$F$6:$F$13,MATCH(D2236,Cleaning_Reference!$A$6:$A$13,0)),"Capped","Original"))</f>
        <v>Original</v>
      </c>
      <c r="AF2236" s="21">
        <f t="shared" si="34"/>
        <v>3.09</v>
      </c>
    </row>
    <row r="2237" spans="1:32" ht="15" customHeight="1" x14ac:dyDescent="0.3">
      <c r="A2237" s="20" t="str">
        <f>Raw_Data!A2237</f>
        <v>SF12236</v>
      </c>
      <c r="B2237" s="15" t="str">
        <f>Raw_Data!B2237</f>
        <v>Telangana</v>
      </c>
      <c r="C2237" s="15" t="str">
        <f>Raw_Data!C2237</f>
        <v>Krishna</v>
      </c>
      <c r="D2237" s="15" t="str">
        <f>Raw_Data!D2237</f>
        <v>Rice</v>
      </c>
      <c r="E2237" s="15" t="str">
        <f>Raw_Data!E2237</f>
        <v>Kharif</v>
      </c>
      <c r="F2237" s="15">
        <f>Raw_Data!F2237</f>
        <v>7.62</v>
      </c>
      <c r="G2237" s="18">
        <f>IF(Raw_Data!G2237="",ROUND(AVERAGEIFS(Raw_Data!$G$2:$G$4001,Raw_Data!$E$2:$E$4001,E2237),1),Raw_Data!G2237)</f>
        <v>916.2</v>
      </c>
      <c r="H2237" s="15">
        <f>Raw_Data!H2237</f>
        <v>27.1</v>
      </c>
      <c r="I2237" s="15">
        <f>Raw_Data!I2237</f>
        <v>73.7</v>
      </c>
      <c r="J2237" s="15">
        <f>Raw_Data!J2237</f>
        <v>5.9</v>
      </c>
      <c r="K2237" s="15">
        <f>Raw_Data!K2237</f>
        <v>7.01</v>
      </c>
      <c r="L2237" s="18">
        <f>IF(Raw_Data!L2237="",ROUND(AVERAGEIFS(Raw_Data!$L$2:$L$4001,Raw_Data!$E$2:$E$4001,E2237),1),Raw_Data!L2237)</f>
        <v>35.5</v>
      </c>
      <c r="M2237" s="15">
        <f>Raw_Data!M2237</f>
        <v>166.4</v>
      </c>
      <c r="N2237" s="15">
        <f>Raw_Data!N2237</f>
        <v>49.4</v>
      </c>
      <c r="O2237" s="15">
        <f>Raw_Data!O2237</f>
        <v>107.3</v>
      </c>
      <c r="P2237" s="15" t="str">
        <f>Raw_Data!P2237</f>
        <v>Drip</v>
      </c>
      <c r="Q2237" s="15">
        <f>Raw_Data!Q2237</f>
        <v>144.6</v>
      </c>
      <c r="R2237" s="15">
        <f>Raw_Data!R2237</f>
        <v>3.81</v>
      </c>
      <c r="S2237" s="15">
        <f>Raw_Data!S2237</f>
        <v>0.99</v>
      </c>
      <c r="T2237" s="18">
        <f>IF(Raw_Data!T2237="",ROUND(AVERAGEIFS(Raw_Data!$T$2:$T$4001,Raw_Data!$E$2:$E$4001,E2237,Raw_Data!$D$2:$D$4001,D2237),2),IF(Raw_Data!T2237&gt;INDEX(Cleaning_Reference!$F$6:$F$13,MATCH(D2237,Cleaning_Reference!$A$6:$A$13,0)),INDEX(Cleaning_Reference!$F$6:$F$13,MATCH(D2237,Cleaning_Reference!$A$6:$A$13,0)),Raw_Data!T2237))</f>
        <v>4.07</v>
      </c>
      <c r="U2237" s="15">
        <f>Raw_Data!U2237</f>
        <v>31.01</v>
      </c>
      <c r="V2237" s="15">
        <f>Raw_Data!V2237</f>
        <v>25657</v>
      </c>
      <c r="W2237" s="15">
        <f>Raw_Data!W2237</f>
        <v>548585</v>
      </c>
      <c r="X2237" s="15">
        <f>Raw_Data!X2237</f>
        <v>795624</v>
      </c>
      <c r="Y2237" s="15">
        <f>Raw_Data!Y2237</f>
        <v>247039</v>
      </c>
      <c r="Z2237" s="15">
        <f>Raw_Data!Z2237</f>
        <v>9251</v>
      </c>
      <c r="AA2237" s="15">
        <f>Raw_Data!AA2237</f>
        <v>3.3519999999999999</v>
      </c>
      <c r="AB2237" s="15">
        <f>Raw_Data!AB2237</f>
        <v>65.2</v>
      </c>
      <c r="AC2237" s="19" t="str">
        <f>IF(Raw_Data!G2237="","Yes","No")</f>
        <v>No</v>
      </c>
      <c r="AD2237" s="19" t="str">
        <f>IF(Raw_Data!L2237="","Yes","No")</f>
        <v>No</v>
      </c>
      <c r="AE2237" s="19" t="str">
        <f>IF(Raw_Data!T2237="","Imputed",IF(Raw_Data!T2237&gt;INDEX(Cleaning_Reference!$F$6:$F$13,MATCH(D2237,Cleaning_Reference!$A$6:$A$13,0)),"Capped","Original"))</f>
        <v>Original</v>
      </c>
      <c r="AF2237" s="21">
        <f t="shared" si="34"/>
        <v>31.01</v>
      </c>
    </row>
    <row r="2238" spans="1:32" ht="15" customHeight="1" x14ac:dyDescent="0.3">
      <c r="A2238" s="20" t="str">
        <f>Raw_Data!A2238</f>
        <v>SF12237</v>
      </c>
      <c r="B2238" s="15" t="str">
        <f>Raw_Data!B2238</f>
        <v>Punjab</v>
      </c>
      <c r="C2238" s="15" t="str">
        <f>Raw_Data!C2238</f>
        <v>Rajkot</v>
      </c>
      <c r="D2238" s="15" t="str">
        <f>Raw_Data!D2238</f>
        <v>Chilli</v>
      </c>
      <c r="E2238" s="15" t="str">
        <f>Raw_Data!E2238</f>
        <v>Kharif</v>
      </c>
      <c r="F2238" s="15">
        <f>Raw_Data!F2238</f>
        <v>12.74</v>
      </c>
      <c r="G2238" s="18">
        <f>IF(Raw_Data!G2238="",ROUND(AVERAGEIFS(Raw_Data!$G$2:$G$4001,Raw_Data!$E$2:$E$4001,E2238),1),Raw_Data!G2238)</f>
        <v>723.4</v>
      </c>
      <c r="H2238" s="15">
        <f>Raw_Data!H2238</f>
        <v>26.2</v>
      </c>
      <c r="I2238" s="15">
        <f>Raw_Data!I2238</f>
        <v>69</v>
      </c>
      <c r="J2238" s="15">
        <f>Raw_Data!J2238</f>
        <v>7.1</v>
      </c>
      <c r="K2238" s="15">
        <f>Raw_Data!K2238</f>
        <v>6.85</v>
      </c>
      <c r="L2238" s="18">
        <f>IF(Raw_Data!L2238="",ROUND(AVERAGEIFS(Raw_Data!$L$2:$L$4001,Raw_Data!$E$2:$E$4001,E2238),1),Raw_Data!L2238)</f>
        <v>26.4</v>
      </c>
      <c r="M2238" s="15">
        <f>Raw_Data!M2238</f>
        <v>132.9</v>
      </c>
      <c r="N2238" s="15">
        <f>Raw_Data!N2238</f>
        <v>90.9</v>
      </c>
      <c r="O2238" s="15">
        <f>Raw_Data!O2238</f>
        <v>137.5</v>
      </c>
      <c r="P2238" s="15" t="str">
        <f>Raw_Data!P2238</f>
        <v>Flood</v>
      </c>
      <c r="Q2238" s="15">
        <f>Raw_Data!Q2238</f>
        <v>186.3</v>
      </c>
      <c r="R2238" s="15">
        <f>Raw_Data!R2238</f>
        <v>4.5199999999999996</v>
      </c>
      <c r="S2238" s="15">
        <f>Raw_Data!S2238</f>
        <v>0.77</v>
      </c>
      <c r="T2238" s="18">
        <f>IF(Raw_Data!T2238="",ROUND(AVERAGEIFS(Raw_Data!$T$2:$T$4001,Raw_Data!$E$2:$E$4001,E2238,Raw_Data!$D$2:$D$4001,D2238),2),IF(Raw_Data!T2238&gt;INDEX(Cleaning_Reference!$F$6:$F$13,MATCH(D2238,Cleaning_Reference!$A$6:$A$13,0)),INDEX(Cleaning_Reference!$F$6:$F$13,MATCH(D2238,Cleaning_Reference!$A$6:$A$13,0)),Raw_Data!T2238))</f>
        <v>3.9</v>
      </c>
      <c r="U2238" s="15">
        <f>Raw_Data!U2238</f>
        <v>49.69</v>
      </c>
      <c r="V2238" s="15">
        <f>Raw_Data!V2238</f>
        <v>101780</v>
      </c>
      <c r="W2238" s="15">
        <f>Raw_Data!W2238</f>
        <v>712027</v>
      </c>
      <c r="X2238" s="15">
        <f>Raw_Data!X2238</f>
        <v>5057448</v>
      </c>
      <c r="Y2238" s="15">
        <f>Raw_Data!Y2238</f>
        <v>4345421</v>
      </c>
      <c r="Z2238" s="15">
        <f>Raw_Data!Z2238</f>
        <v>10398</v>
      </c>
      <c r="AA2238" s="15">
        <f>Raw_Data!AA2238</f>
        <v>4.7789999999999999</v>
      </c>
      <c r="AB2238" s="15">
        <f>Raw_Data!AB2238</f>
        <v>52.3</v>
      </c>
      <c r="AC2238" s="19" t="str">
        <f>IF(Raw_Data!G2238="","Yes","No")</f>
        <v>No</v>
      </c>
      <c r="AD2238" s="19" t="str">
        <f>IF(Raw_Data!L2238="","Yes","No")</f>
        <v>No</v>
      </c>
      <c r="AE2238" s="19" t="str">
        <f>IF(Raw_Data!T2238="","Imputed",IF(Raw_Data!T2238&gt;INDEX(Cleaning_Reference!$F$6:$F$13,MATCH(D2238,Cleaning_Reference!$A$6:$A$13,0)),"Capped","Original"))</f>
        <v>Original</v>
      </c>
      <c r="AF2238" s="21">
        <f t="shared" si="34"/>
        <v>49.69</v>
      </c>
    </row>
    <row r="2239" spans="1:32" ht="15" customHeight="1" x14ac:dyDescent="0.3">
      <c r="A2239" s="20" t="str">
        <f>Raw_Data!A2239</f>
        <v>SF12238</v>
      </c>
      <c r="B2239" s="15" t="str">
        <f>Raw_Data!B2239</f>
        <v>Maharashtra</v>
      </c>
      <c r="C2239" s="15" t="str">
        <f>Raw_Data!C2239</f>
        <v>Ludhiana</v>
      </c>
      <c r="D2239" s="15" t="str">
        <f>Raw_Data!D2239</f>
        <v>Maize</v>
      </c>
      <c r="E2239" s="15" t="str">
        <f>Raw_Data!E2239</f>
        <v>Rabi</v>
      </c>
      <c r="F2239" s="15">
        <f>Raw_Data!F2239</f>
        <v>2.04</v>
      </c>
      <c r="G2239" s="18">
        <f>IF(Raw_Data!G2239="",ROUND(AVERAGEIFS(Raw_Data!$G$2:$G$4001,Raw_Data!$E$2:$E$4001,E2239),1),Raw_Data!G2239)</f>
        <v>505.3</v>
      </c>
      <c r="H2239" s="15">
        <f>Raw_Data!H2239</f>
        <v>24</v>
      </c>
      <c r="I2239" s="15">
        <f>Raw_Data!I2239</f>
        <v>42.1</v>
      </c>
      <c r="J2239" s="15">
        <f>Raw_Data!J2239</f>
        <v>9.3000000000000007</v>
      </c>
      <c r="K2239" s="15">
        <f>Raw_Data!K2239</f>
        <v>7.16</v>
      </c>
      <c r="L2239" s="18">
        <f>IF(Raw_Data!L2239="",ROUND(AVERAGEIFS(Raw_Data!$L$2:$L$4001,Raw_Data!$E$2:$E$4001,E2239),1),Raw_Data!L2239)</f>
        <v>22</v>
      </c>
      <c r="M2239" s="15">
        <f>Raw_Data!M2239</f>
        <v>125.4</v>
      </c>
      <c r="N2239" s="15">
        <f>Raw_Data!N2239</f>
        <v>73.3</v>
      </c>
      <c r="O2239" s="15">
        <f>Raw_Data!O2239</f>
        <v>76.5</v>
      </c>
      <c r="P2239" s="15" t="str">
        <f>Raw_Data!P2239</f>
        <v>Rainfed</v>
      </c>
      <c r="Q2239" s="15">
        <f>Raw_Data!Q2239</f>
        <v>231.6</v>
      </c>
      <c r="R2239" s="15">
        <f>Raw_Data!R2239</f>
        <v>2.98</v>
      </c>
      <c r="S2239" s="15">
        <f>Raw_Data!S2239</f>
        <v>0.89</v>
      </c>
      <c r="T2239" s="18">
        <f>IF(Raw_Data!T2239="",ROUND(AVERAGEIFS(Raw_Data!$T$2:$T$4001,Raw_Data!$E$2:$E$4001,E2239,Raw_Data!$D$2:$D$4001,D2239),2),IF(Raw_Data!T2239&gt;INDEX(Cleaning_Reference!$F$6:$F$13,MATCH(D2239,Cleaning_Reference!$A$6:$A$13,0)),INDEX(Cleaning_Reference!$F$6:$F$13,MATCH(D2239,Cleaning_Reference!$A$6:$A$13,0)),Raw_Data!T2239))</f>
        <v>2.88</v>
      </c>
      <c r="U2239" s="15">
        <f>Raw_Data!U2239</f>
        <v>5.88</v>
      </c>
      <c r="V2239" s="15">
        <f>Raw_Data!V2239</f>
        <v>19480</v>
      </c>
      <c r="W2239" s="15">
        <f>Raw_Data!W2239</f>
        <v>134984</v>
      </c>
      <c r="X2239" s="15">
        <f>Raw_Data!X2239</f>
        <v>114542</v>
      </c>
      <c r="Y2239" s="15">
        <f>Raw_Data!Y2239</f>
        <v>-20442</v>
      </c>
      <c r="Z2239" s="15">
        <f>Raw_Data!Z2239</f>
        <v>571</v>
      </c>
      <c r="AA2239" s="15">
        <f>Raw_Data!AA2239</f>
        <v>10.298</v>
      </c>
      <c r="AB2239" s="15">
        <f>Raw_Data!AB2239</f>
        <v>47.1</v>
      </c>
      <c r="AC2239" s="19" t="str">
        <f>IF(Raw_Data!G2239="","Yes","No")</f>
        <v>No</v>
      </c>
      <c r="AD2239" s="19" t="str">
        <f>IF(Raw_Data!L2239="","Yes","No")</f>
        <v>No</v>
      </c>
      <c r="AE2239" s="19" t="str">
        <f>IF(Raw_Data!T2239="","Imputed",IF(Raw_Data!T2239&gt;INDEX(Cleaning_Reference!$F$6:$F$13,MATCH(D2239,Cleaning_Reference!$A$6:$A$13,0)),"Capped","Original"))</f>
        <v>Original</v>
      </c>
      <c r="AF2239" s="21">
        <f t="shared" si="34"/>
        <v>5.88</v>
      </c>
    </row>
    <row r="2240" spans="1:32" ht="15" customHeight="1" x14ac:dyDescent="0.3">
      <c r="A2240" s="20" t="str">
        <f>Raw_Data!A2240</f>
        <v>SF12239</v>
      </c>
      <c r="B2240" s="15" t="str">
        <f>Raw_Data!B2240</f>
        <v>Punjab</v>
      </c>
      <c r="C2240" s="15" t="str">
        <f>Raw_Data!C2240</f>
        <v>Erode</v>
      </c>
      <c r="D2240" s="15" t="str">
        <f>Raw_Data!D2240</f>
        <v>Maize</v>
      </c>
      <c r="E2240" s="15" t="str">
        <f>Raw_Data!E2240</f>
        <v>Zaid</v>
      </c>
      <c r="F2240" s="15">
        <f>Raw_Data!F2240</f>
        <v>1.39</v>
      </c>
      <c r="G2240" s="18">
        <f>IF(Raw_Data!G2240="",ROUND(AVERAGEIFS(Raw_Data!$G$2:$G$4001,Raw_Data!$E$2:$E$4001,E2240),1),Raw_Data!G2240)</f>
        <v>424.2</v>
      </c>
      <c r="H2240" s="15">
        <f>Raw_Data!H2240</f>
        <v>35.299999999999997</v>
      </c>
      <c r="I2240" s="15">
        <f>Raw_Data!I2240</f>
        <v>63.3</v>
      </c>
      <c r="J2240" s="15">
        <f>Raw_Data!J2240</f>
        <v>6.2</v>
      </c>
      <c r="K2240" s="15">
        <f>Raw_Data!K2240</f>
        <v>6.66</v>
      </c>
      <c r="L2240" s="18">
        <f>IF(Raw_Data!L2240="",ROUND(AVERAGEIFS(Raw_Data!$L$2:$L$4001,Raw_Data!$E$2:$E$4001,E2240),1),Raw_Data!L2240)</f>
        <v>8.8000000000000007</v>
      </c>
      <c r="M2240" s="15">
        <f>Raw_Data!M2240</f>
        <v>125.5</v>
      </c>
      <c r="N2240" s="15">
        <f>Raw_Data!N2240</f>
        <v>60.9</v>
      </c>
      <c r="O2240" s="15">
        <f>Raw_Data!O2240</f>
        <v>139.19999999999999</v>
      </c>
      <c r="P2240" s="15" t="str">
        <f>Raw_Data!P2240</f>
        <v>Flood</v>
      </c>
      <c r="Q2240" s="15">
        <f>Raw_Data!Q2240</f>
        <v>305.7</v>
      </c>
      <c r="R2240" s="15">
        <f>Raw_Data!R2240</f>
        <v>8.4</v>
      </c>
      <c r="S2240" s="15">
        <f>Raw_Data!S2240</f>
        <v>0.79</v>
      </c>
      <c r="T2240" s="18">
        <f>IF(Raw_Data!T2240="",ROUND(AVERAGEIFS(Raw_Data!$T$2:$T$4001,Raw_Data!$E$2:$E$4001,E2240,Raw_Data!$D$2:$D$4001,D2240),2),IF(Raw_Data!T2240&gt;INDEX(Cleaning_Reference!$F$6:$F$13,MATCH(D2240,Cleaning_Reference!$A$6:$A$13,0)),INDEX(Cleaning_Reference!$F$6:$F$13,MATCH(D2240,Cleaning_Reference!$A$6:$A$13,0)),Raw_Data!T2240))</f>
        <v>3.11</v>
      </c>
      <c r="U2240" s="15">
        <f>Raw_Data!U2240</f>
        <v>4.32</v>
      </c>
      <c r="V2240" s="15">
        <f>Raw_Data!V2240</f>
        <v>26189</v>
      </c>
      <c r="W2240" s="15">
        <f>Raw_Data!W2240</f>
        <v>122903</v>
      </c>
      <c r="X2240" s="15">
        <f>Raw_Data!X2240</f>
        <v>113136</v>
      </c>
      <c r="Y2240" s="15">
        <f>Raw_Data!Y2240</f>
        <v>-9767</v>
      </c>
      <c r="Z2240" s="15">
        <f>Raw_Data!Z2240</f>
        <v>775</v>
      </c>
      <c r="AA2240" s="15">
        <f>Raw_Data!AA2240</f>
        <v>5.5739999999999998</v>
      </c>
      <c r="AB2240" s="15">
        <f>Raw_Data!AB2240</f>
        <v>32.4</v>
      </c>
      <c r="AC2240" s="19" t="str">
        <f>IF(Raw_Data!G2240="","Yes","No")</f>
        <v>No</v>
      </c>
      <c r="AD2240" s="19" t="str">
        <f>IF(Raw_Data!L2240="","Yes","No")</f>
        <v>No</v>
      </c>
      <c r="AE2240" s="19" t="str">
        <f>IF(Raw_Data!T2240="","Imputed",IF(Raw_Data!T2240&gt;INDEX(Cleaning_Reference!$F$6:$F$13,MATCH(D2240,Cleaning_Reference!$A$6:$A$13,0)),"Capped","Original"))</f>
        <v>Original</v>
      </c>
      <c r="AF2240" s="21">
        <f t="shared" si="34"/>
        <v>4.32</v>
      </c>
    </row>
    <row r="2241" spans="1:32" ht="15" customHeight="1" x14ac:dyDescent="0.3">
      <c r="A2241" s="20" t="str">
        <f>Raw_Data!A2241</f>
        <v>SF12240</v>
      </c>
      <c r="B2241" s="15" t="str">
        <f>Raw_Data!B2241</f>
        <v>Telangana</v>
      </c>
      <c r="C2241" s="15" t="str">
        <f>Raw_Data!C2241</f>
        <v>Rajkot</v>
      </c>
      <c r="D2241" s="15" t="str">
        <f>Raw_Data!D2241</f>
        <v>Wheat</v>
      </c>
      <c r="E2241" s="15" t="str">
        <f>Raw_Data!E2241</f>
        <v>Kharif</v>
      </c>
      <c r="F2241" s="15">
        <f>Raw_Data!F2241</f>
        <v>1.0900000000000001</v>
      </c>
      <c r="G2241" s="18">
        <f>IF(Raw_Data!G2241="",ROUND(AVERAGEIFS(Raw_Data!$G$2:$G$4001,Raw_Data!$E$2:$E$4001,E2241),1),Raw_Data!G2241)</f>
        <v>842.7</v>
      </c>
      <c r="H2241" s="15">
        <f>Raw_Data!H2241</f>
        <v>24.4</v>
      </c>
      <c r="I2241" s="15">
        <f>Raw_Data!I2241</f>
        <v>76.5</v>
      </c>
      <c r="J2241" s="15">
        <f>Raw_Data!J2241</f>
        <v>9.6</v>
      </c>
      <c r="K2241" s="15">
        <f>Raw_Data!K2241</f>
        <v>7.24</v>
      </c>
      <c r="L2241" s="18">
        <f>IF(Raw_Data!L2241="",ROUND(AVERAGEIFS(Raw_Data!$L$2:$L$4001,Raw_Data!$E$2:$E$4001,E2241),1),Raw_Data!L2241)</f>
        <v>31.3</v>
      </c>
      <c r="M2241" s="15">
        <f>Raw_Data!M2241</f>
        <v>86.9</v>
      </c>
      <c r="N2241" s="15">
        <f>Raw_Data!N2241</f>
        <v>94.3</v>
      </c>
      <c r="O2241" s="15">
        <f>Raw_Data!O2241</f>
        <v>127.9</v>
      </c>
      <c r="P2241" s="15" t="str">
        <f>Raw_Data!P2241</f>
        <v>Drip</v>
      </c>
      <c r="Q2241" s="15">
        <f>Raw_Data!Q2241</f>
        <v>283.89999999999998</v>
      </c>
      <c r="R2241" s="15">
        <f>Raw_Data!R2241</f>
        <v>6.62</v>
      </c>
      <c r="S2241" s="15">
        <f>Raw_Data!S2241</f>
        <v>0.86</v>
      </c>
      <c r="T2241" s="18">
        <f>IF(Raw_Data!T2241="",ROUND(AVERAGEIFS(Raw_Data!$T$2:$T$4001,Raw_Data!$E$2:$E$4001,E2241,Raw_Data!$D$2:$D$4001,D2241),2),IF(Raw_Data!T2241&gt;INDEX(Cleaning_Reference!$F$6:$F$13,MATCH(D2241,Cleaning_Reference!$A$6:$A$13,0)),INDEX(Cleaning_Reference!$F$6:$F$13,MATCH(D2241,Cleaning_Reference!$A$6:$A$13,0)),Raw_Data!T2241))</f>
        <v>2.59</v>
      </c>
      <c r="U2241" s="15">
        <f>Raw_Data!U2241</f>
        <v>2.82</v>
      </c>
      <c r="V2241" s="15">
        <f>Raw_Data!V2241</f>
        <v>25917</v>
      </c>
      <c r="W2241" s="15">
        <f>Raw_Data!W2241</f>
        <v>84299</v>
      </c>
      <c r="X2241" s="15">
        <f>Raw_Data!X2241</f>
        <v>73086</v>
      </c>
      <c r="Y2241" s="15">
        <f>Raw_Data!Y2241</f>
        <v>-11213</v>
      </c>
      <c r="Z2241" s="15">
        <f>Raw_Data!Z2241</f>
        <v>467</v>
      </c>
      <c r="AA2241" s="15">
        <f>Raw_Data!AA2241</f>
        <v>6.0389999999999997</v>
      </c>
      <c r="AB2241" s="15">
        <f>Raw_Data!AB2241</f>
        <v>48.8</v>
      </c>
      <c r="AC2241" s="19" t="str">
        <f>IF(Raw_Data!G2241="","Yes","No")</f>
        <v>No</v>
      </c>
      <c r="AD2241" s="19" t="str">
        <f>IF(Raw_Data!L2241="","Yes","No")</f>
        <v>No</v>
      </c>
      <c r="AE2241" s="19" t="str">
        <f>IF(Raw_Data!T2241="","Imputed",IF(Raw_Data!T2241&gt;INDEX(Cleaning_Reference!$F$6:$F$13,MATCH(D2241,Cleaning_Reference!$A$6:$A$13,0)),"Capped","Original"))</f>
        <v>Original</v>
      </c>
      <c r="AF2241" s="21">
        <f t="shared" si="34"/>
        <v>2.82</v>
      </c>
    </row>
    <row r="2242" spans="1:32" ht="15" customHeight="1" x14ac:dyDescent="0.3">
      <c r="A2242" s="20" t="str">
        <f>Raw_Data!A2242</f>
        <v>SF12241</v>
      </c>
      <c r="B2242" s="15" t="str">
        <f>Raw_Data!B2242</f>
        <v>Karnataka</v>
      </c>
      <c r="C2242" s="15" t="str">
        <f>Raw_Data!C2242</f>
        <v>Warangal</v>
      </c>
      <c r="D2242" s="15" t="str">
        <f>Raw_Data!D2242</f>
        <v>Wheat</v>
      </c>
      <c r="E2242" s="15" t="str">
        <f>Raw_Data!E2242</f>
        <v>Kharif</v>
      </c>
      <c r="F2242" s="15">
        <f>Raw_Data!F2242</f>
        <v>14.15</v>
      </c>
      <c r="G2242" s="18">
        <f>IF(Raw_Data!G2242="",ROUND(AVERAGEIFS(Raw_Data!$G$2:$G$4001,Raw_Data!$E$2:$E$4001,E2242),1),Raw_Data!G2242)</f>
        <v>668</v>
      </c>
      <c r="H2242" s="15">
        <f>Raw_Data!H2242</f>
        <v>29.9</v>
      </c>
      <c r="I2242" s="15">
        <f>Raw_Data!I2242</f>
        <v>61.3</v>
      </c>
      <c r="J2242" s="15">
        <f>Raw_Data!J2242</f>
        <v>7.3</v>
      </c>
      <c r="K2242" s="15">
        <f>Raw_Data!K2242</f>
        <v>6.84</v>
      </c>
      <c r="L2242" s="18">
        <f>IF(Raw_Data!L2242="",ROUND(AVERAGEIFS(Raw_Data!$L$2:$L$4001,Raw_Data!$E$2:$E$4001,E2242),1),Raw_Data!L2242)</f>
        <v>24.1</v>
      </c>
      <c r="M2242" s="15">
        <f>Raw_Data!M2242</f>
        <v>160.4</v>
      </c>
      <c r="N2242" s="15">
        <f>Raw_Data!N2242</f>
        <v>53.7</v>
      </c>
      <c r="O2242" s="15">
        <f>Raw_Data!O2242</f>
        <v>94.7</v>
      </c>
      <c r="P2242" s="15" t="str">
        <f>Raw_Data!P2242</f>
        <v>Flood</v>
      </c>
      <c r="Q2242" s="15">
        <f>Raw_Data!Q2242</f>
        <v>277.2</v>
      </c>
      <c r="R2242" s="15">
        <f>Raw_Data!R2242</f>
        <v>2.67</v>
      </c>
      <c r="S2242" s="15">
        <f>Raw_Data!S2242</f>
        <v>0.68</v>
      </c>
      <c r="T2242" s="18">
        <f>IF(Raw_Data!T2242="",ROUND(AVERAGEIFS(Raw_Data!$T$2:$T$4001,Raw_Data!$E$2:$E$4001,E2242,Raw_Data!$D$2:$D$4001,D2242),2),IF(Raw_Data!T2242&gt;INDEX(Cleaning_Reference!$F$6:$F$13,MATCH(D2242,Cleaning_Reference!$A$6:$A$13,0)),INDEX(Cleaning_Reference!$F$6:$F$13,MATCH(D2242,Cleaning_Reference!$A$6:$A$13,0)),Raw_Data!T2242))</f>
        <v>3.52</v>
      </c>
      <c r="U2242" s="15">
        <f>Raw_Data!U2242</f>
        <v>49.81</v>
      </c>
      <c r="V2242" s="15">
        <f>Raw_Data!V2242</f>
        <v>22824</v>
      </c>
      <c r="W2242" s="15">
        <f>Raw_Data!W2242</f>
        <v>1014587</v>
      </c>
      <c r="X2242" s="15">
        <f>Raw_Data!X2242</f>
        <v>1136863</v>
      </c>
      <c r="Y2242" s="15">
        <f>Raw_Data!Y2242</f>
        <v>122276</v>
      </c>
      <c r="Z2242" s="15">
        <f>Raw_Data!Z2242</f>
        <v>8920</v>
      </c>
      <c r="AA2242" s="15">
        <f>Raw_Data!AA2242</f>
        <v>5.5839999999999996</v>
      </c>
      <c r="AB2242" s="15">
        <f>Raw_Data!AB2242</f>
        <v>63.8</v>
      </c>
      <c r="AC2242" s="19" t="str">
        <f>IF(Raw_Data!G2242="","Yes","No")</f>
        <v>No</v>
      </c>
      <c r="AD2242" s="19" t="str">
        <f>IF(Raw_Data!L2242="","Yes","No")</f>
        <v>No</v>
      </c>
      <c r="AE2242" s="19" t="str">
        <f>IF(Raw_Data!T2242="","Imputed",IF(Raw_Data!T2242&gt;INDEX(Cleaning_Reference!$F$6:$F$13,MATCH(D2242,Cleaning_Reference!$A$6:$A$13,0)),"Capped","Original"))</f>
        <v>Original</v>
      </c>
      <c r="AF2242" s="21">
        <f t="shared" ref="AF2242:AF2305" si="35">ROUND(T2242*F2242,2)</f>
        <v>49.81</v>
      </c>
    </row>
    <row r="2243" spans="1:32" ht="15" customHeight="1" x14ac:dyDescent="0.3">
      <c r="A2243" s="20" t="str">
        <f>Raw_Data!A2243</f>
        <v>SF12242</v>
      </c>
      <c r="B2243" s="15" t="str">
        <f>Raw_Data!B2243</f>
        <v>Tamil Nadu</v>
      </c>
      <c r="C2243" s="15" t="str">
        <f>Raw_Data!C2243</f>
        <v>Rajkot</v>
      </c>
      <c r="D2243" s="15" t="str">
        <f>Raw_Data!D2243</f>
        <v>Rice</v>
      </c>
      <c r="E2243" s="15" t="str">
        <f>Raw_Data!E2243</f>
        <v>Kharif</v>
      </c>
      <c r="F2243" s="15">
        <f>Raw_Data!F2243</f>
        <v>9.24</v>
      </c>
      <c r="G2243" s="18">
        <f>IF(Raw_Data!G2243="",ROUND(AVERAGEIFS(Raw_Data!$G$2:$G$4001,Raw_Data!$E$2:$E$4001,E2243),1),Raw_Data!G2243)</f>
        <v>821.8</v>
      </c>
      <c r="H2243" s="15">
        <f>Raw_Data!H2243</f>
        <v>27.9</v>
      </c>
      <c r="I2243" s="15">
        <f>Raw_Data!I2243</f>
        <v>62.8</v>
      </c>
      <c r="J2243" s="15">
        <f>Raw_Data!J2243</f>
        <v>7.5</v>
      </c>
      <c r="K2243" s="15">
        <f>Raw_Data!K2243</f>
        <v>6.85</v>
      </c>
      <c r="L2243" s="18">
        <f>IF(Raw_Data!L2243="",ROUND(AVERAGEIFS(Raw_Data!$L$2:$L$4001,Raw_Data!$E$2:$E$4001,E2243),1),Raw_Data!L2243)</f>
        <v>33.299999999999997</v>
      </c>
      <c r="M2243" s="15">
        <f>Raw_Data!M2243</f>
        <v>136.80000000000001</v>
      </c>
      <c r="N2243" s="15">
        <f>Raw_Data!N2243</f>
        <v>51</v>
      </c>
      <c r="O2243" s="15">
        <f>Raw_Data!O2243</f>
        <v>121.6</v>
      </c>
      <c r="P2243" s="15" t="str">
        <f>Raw_Data!P2243</f>
        <v>Sprinkler</v>
      </c>
      <c r="Q2243" s="15">
        <f>Raw_Data!Q2243</f>
        <v>155.5</v>
      </c>
      <c r="R2243" s="15">
        <f>Raw_Data!R2243</f>
        <v>6.19</v>
      </c>
      <c r="S2243" s="15">
        <f>Raw_Data!S2243</f>
        <v>0.91</v>
      </c>
      <c r="T2243" s="18">
        <f>IF(Raw_Data!T2243="",ROUND(AVERAGEIFS(Raw_Data!$T$2:$T$4001,Raw_Data!$E$2:$E$4001,E2243,Raw_Data!$D$2:$D$4001,D2243),2),IF(Raw_Data!T2243&gt;INDEX(Cleaning_Reference!$F$6:$F$13,MATCH(D2243,Cleaning_Reference!$A$6:$A$13,0)),INDEX(Cleaning_Reference!$F$6:$F$13,MATCH(D2243,Cleaning_Reference!$A$6:$A$13,0)),Raw_Data!T2243))</f>
        <v>3.59</v>
      </c>
      <c r="U2243" s="15">
        <f>Raw_Data!U2243</f>
        <v>33.17</v>
      </c>
      <c r="V2243" s="15">
        <f>Raw_Data!V2243</f>
        <v>23637</v>
      </c>
      <c r="W2243" s="15">
        <f>Raw_Data!W2243</f>
        <v>615899</v>
      </c>
      <c r="X2243" s="15">
        <f>Raw_Data!X2243</f>
        <v>784039</v>
      </c>
      <c r="Y2243" s="15">
        <f>Raw_Data!Y2243</f>
        <v>168140</v>
      </c>
      <c r="Z2243" s="15">
        <f>Raw_Data!Z2243</f>
        <v>12468</v>
      </c>
      <c r="AA2243" s="15">
        <f>Raw_Data!AA2243</f>
        <v>2.66</v>
      </c>
      <c r="AB2243" s="15">
        <f>Raw_Data!AB2243</f>
        <v>66.400000000000006</v>
      </c>
      <c r="AC2243" s="19" t="str">
        <f>IF(Raw_Data!G2243="","Yes","No")</f>
        <v>No</v>
      </c>
      <c r="AD2243" s="19" t="str">
        <f>IF(Raw_Data!L2243="","Yes","No")</f>
        <v>No</v>
      </c>
      <c r="AE2243" s="19" t="str">
        <f>IF(Raw_Data!T2243="","Imputed",IF(Raw_Data!T2243&gt;INDEX(Cleaning_Reference!$F$6:$F$13,MATCH(D2243,Cleaning_Reference!$A$6:$A$13,0)),"Capped","Original"))</f>
        <v>Original</v>
      </c>
      <c r="AF2243" s="21">
        <f t="shared" si="35"/>
        <v>33.17</v>
      </c>
    </row>
    <row r="2244" spans="1:32" ht="15" customHeight="1" x14ac:dyDescent="0.3">
      <c r="A2244" s="20" t="str">
        <f>Raw_Data!A2244</f>
        <v>SF12243</v>
      </c>
      <c r="B2244" s="15" t="str">
        <f>Raw_Data!B2244</f>
        <v>Tamil Nadu</v>
      </c>
      <c r="C2244" s="15" t="str">
        <f>Raw_Data!C2244</f>
        <v>Guntur</v>
      </c>
      <c r="D2244" s="15" t="str">
        <f>Raw_Data!D2244</f>
        <v>Chilli</v>
      </c>
      <c r="E2244" s="15" t="str">
        <f>Raw_Data!E2244</f>
        <v>Kharif</v>
      </c>
      <c r="F2244" s="15">
        <f>Raw_Data!F2244</f>
        <v>14.43</v>
      </c>
      <c r="G2244" s="18">
        <f>IF(Raw_Data!G2244="",ROUND(AVERAGEIFS(Raw_Data!$G$2:$G$4001,Raw_Data!$E$2:$E$4001,E2244),1),Raw_Data!G2244)</f>
        <v>844.8</v>
      </c>
      <c r="H2244" s="15">
        <f>Raw_Data!H2244</f>
        <v>30.5</v>
      </c>
      <c r="I2244" s="15">
        <f>Raw_Data!I2244</f>
        <v>51.9</v>
      </c>
      <c r="J2244" s="15">
        <f>Raw_Data!J2244</f>
        <v>6.6</v>
      </c>
      <c r="K2244" s="15">
        <f>Raw_Data!K2244</f>
        <v>6.2</v>
      </c>
      <c r="L2244" s="18">
        <f>IF(Raw_Data!L2244="",ROUND(AVERAGEIFS(Raw_Data!$L$2:$L$4001,Raw_Data!$E$2:$E$4001,E2244),1),Raw_Data!L2244)</f>
        <v>26.5</v>
      </c>
      <c r="M2244" s="15">
        <f>Raw_Data!M2244</f>
        <v>179.4</v>
      </c>
      <c r="N2244" s="15">
        <f>Raw_Data!N2244</f>
        <v>46.8</v>
      </c>
      <c r="O2244" s="15">
        <f>Raw_Data!O2244</f>
        <v>100.3</v>
      </c>
      <c r="P2244" s="15" t="str">
        <f>Raw_Data!P2244</f>
        <v>Rainfed</v>
      </c>
      <c r="Q2244" s="15">
        <f>Raw_Data!Q2244</f>
        <v>190.3</v>
      </c>
      <c r="R2244" s="15">
        <f>Raw_Data!R2244</f>
        <v>6</v>
      </c>
      <c r="S2244" s="15">
        <f>Raw_Data!S2244</f>
        <v>0.74</v>
      </c>
      <c r="T2244" s="18">
        <f>IF(Raw_Data!T2244="",ROUND(AVERAGEIFS(Raw_Data!$T$2:$T$4001,Raw_Data!$E$2:$E$4001,E2244,Raw_Data!$D$2:$D$4001,D2244),2),IF(Raw_Data!T2244&gt;INDEX(Cleaning_Reference!$F$6:$F$13,MATCH(D2244,Cleaning_Reference!$A$6:$A$13,0)),INDEX(Cleaning_Reference!$F$6:$F$13,MATCH(D2244,Cleaning_Reference!$A$6:$A$13,0)),Raw_Data!T2244))</f>
        <v>1.79</v>
      </c>
      <c r="U2244" s="15">
        <f>Raw_Data!U2244</f>
        <v>25.83</v>
      </c>
      <c r="V2244" s="15">
        <f>Raw_Data!V2244</f>
        <v>96368</v>
      </c>
      <c r="W2244" s="15">
        <f>Raw_Data!W2244</f>
        <v>939685</v>
      </c>
      <c r="X2244" s="15">
        <f>Raw_Data!X2244</f>
        <v>2489185</v>
      </c>
      <c r="Y2244" s="15">
        <f>Raw_Data!Y2244</f>
        <v>1549500</v>
      </c>
      <c r="Z2244" s="15">
        <f>Raw_Data!Z2244</f>
        <v>5819</v>
      </c>
      <c r="AA2244" s="15">
        <f>Raw_Data!AA2244</f>
        <v>4.4390000000000001</v>
      </c>
      <c r="AB2244" s="15">
        <f>Raw_Data!AB2244</f>
        <v>36.700000000000003</v>
      </c>
      <c r="AC2244" s="19" t="str">
        <f>IF(Raw_Data!G2244="","Yes","No")</f>
        <v>No</v>
      </c>
      <c r="AD2244" s="19" t="str">
        <f>IF(Raw_Data!L2244="","Yes","No")</f>
        <v>No</v>
      </c>
      <c r="AE2244" s="19" t="str">
        <f>IF(Raw_Data!T2244="","Imputed",IF(Raw_Data!T2244&gt;INDEX(Cleaning_Reference!$F$6:$F$13,MATCH(D2244,Cleaning_Reference!$A$6:$A$13,0)),"Capped","Original"))</f>
        <v>Original</v>
      </c>
      <c r="AF2244" s="21">
        <f t="shared" si="35"/>
        <v>25.83</v>
      </c>
    </row>
    <row r="2245" spans="1:32" ht="15" customHeight="1" x14ac:dyDescent="0.3">
      <c r="A2245" s="20" t="str">
        <f>Raw_Data!A2245</f>
        <v>SF12244</v>
      </c>
      <c r="B2245" s="15" t="str">
        <f>Raw_Data!B2245</f>
        <v>Karnataka</v>
      </c>
      <c r="C2245" s="15" t="str">
        <f>Raw_Data!C2245</f>
        <v>Nashik</v>
      </c>
      <c r="D2245" s="15" t="str">
        <f>Raw_Data!D2245</f>
        <v>Wheat</v>
      </c>
      <c r="E2245" s="15" t="str">
        <f>Raw_Data!E2245</f>
        <v>Kharif</v>
      </c>
      <c r="F2245" s="15">
        <f>Raw_Data!F2245</f>
        <v>8.16</v>
      </c>
      <c r="G2245" s="18">
        <f>IF(Raw_Data!G2245="",ROUND(AVERAGEIFS(Raw_Data!$G$2:$G$4001,Raw_Data!$E$2:$E$4001,E2245),1),Raw_Data!G2245)</f>
        <v>843.4</v>
      </c>
      <c r="H2245" s="15">
        <f>Raw_Data!H2245</f>
        <v>31.8</v>
      </c>
      <c r="I2245" s="15">
        <f>Raw_Data!I2245</f>
        <v>62.9</v>
      </c>
      <c r="J2245" s="15">
        <f>Raw_Data!J2245</f>
        <v>7.3</v>
      </c>
      <c r="K2245" s="15">
        <f>Raw_Data!K2245</f>
        <v>6.63</v>
      </c>
      <c r="L2245" s="18">
        <f>IF(Raw_Data!L2245="",ROUND(AVERAGEIFS(Raw_Data!$L$2:$L$4001,Raw_Data!$E$2:$E$4001,E2245),1),Raw_Data!L2245)</f>
        <v>30.9</v>
      </c>
      <c r="M2245" s="15">
        <f>Raw_Data!M2245</f>
        <v>146</v>
      </c>
      <c r="N2245" s="15">
        <f>Raw_Data!N2245</f>
        <v>41.7</v>
      </c>
      <c r="O2245" s="15">
        <f>Raw_Data!O2245</f>
        <v>113.9</v>
      </c>
      <c r="P2245" s="15" t="str">
        <f>Raw_Data!P2245</f>
        <v>Rainfed</v>
      </c>
      <c r="Q2245" s="15">
        <f>Raw_Data!Q2245</f>
        <v>166</v>
      </c>
      <c r="R2245" s="15">
        <f>Raw_Data!R2245</f>
        <v>6.09</v>
      </c>
      <c r="S2245" s="15">
        <f>Raw_Data!S2245</f>
        <v>0.85</v>
      </c>
      <c r="T2245" s="18">
        <f>IF(Raw_Data!T2245="",ROUND(AVERAGEIFS(Raw_Data!$T$2:$T$4001,Raw_Data!$E$2:$E$4001,E2245,Raw_Data!$D$2:$D$4001,D2245),2),IF(Raw_Data!T2245&gt;INDEX(Cleaning_Reference!$F$6:$F$13,MATCH(D2245,Cleaning_Reference!$A$6:$A$13,0)),INDEX(Cleaning_Reference!$F$6:$F$13,MATCH(D2245,Cleaning_Reference!$A$6:$A$13,0)),Raw_Data!T2245))</f>
        <v>2.82</v>
      </c>
      <c r="U2245" s="15">
        <f>Raw_Data!U2245</f>
        <v>23.01</v>
      </c>
      <c r="V2245" s="15">
        <f>Raw_Data!V2245</f>
        <v>20996</v>
      </c>
      <c r="W2245" s="15">
        <f>Raw_Data!W2245</f>
        <v>522176</v>
      </c>
      <c r="X2245" s="15">
        <f>Raw_Data!X2245</f>
        <v>483118</v>
      </c>
      <c r="Y2245" s="15">
        <f>Raw_Data!Y2245</f>
        <v>-39058</v>
      </c>
      <c r="Z2245" s="15">
        <f>Raw_Data!Z2245</f>
        <v>2155</v>
      </c>
      <c r="AA2245" s="15">
        <f>Raw_Data!AA2245</f>
        <v>10.677</v>
      </c>
      <c r="AB2245" s="15">
        <f>Raw_Data!AB2245</f>
        <v>53.8</v>
      </c>
      <c r="AC2245" s="19" t="str">
        <f>IF(Raw_Data!G2245="","Yes","No")</f>
        <v>No</v>
      </c>
      <c r="AD2245" s="19" t="str">
        <f>IF(Raw_Data!L2245="","Yes","No")</f>
        <v>No</v>
      </c>
      <c r="AE2245" s="19" t="str">
        <f>IF(Raw_Data!T2245="","Imputed",IF(Raw_Data!T2245&gt;INDEX(Cleaning_Reference!$F$6:$F$13,MATCH(D2245,Cleaning_Reference!$A$6:$A$13,0)),"Capped","Original"))</f>
        <v>Original</v>
      </c>
      <c r="AF2245" s="21">
        <f t="shared" si="35"/>
        <v>23.01</v>
      </c>
    </row>
    <row r="2246" spans="1:32" ht="15" customHeight="1" x14ac:dyDescent="0.3">
      <c r="A2246" s="20" t="str">
        <f>Raw_Data!A2246</f>
        <v>SF12245</v>
      </c>
      <c r="B2246" s="15" t="str">
        <f>Raw_Data!B2246</f>
        <v>Maharashtra</v>
      </c>
      <c r="C2246" s="15" t="str">
        <f>Raw_Data!C2246</f>
        <v>Erode</v>
      </c>
      <c r="D2246" s="15" t="str">
        <f>Raw_Data!D2246</f>
        <v>Wheat</v>
      </c>
      <c r="E2246" s="15" t="str">
        <f>Raw_Data!E2246</f>
        <v>Kharif</v>
      </c>
      <c r="F2246" s="15">
        <f>Raw_Data!F2246</f>
        <v>1.97</v>
      </c>
      <c r="G2246" s="18">
        <f>IF(Raw_Data!G2246="",ROUND(AVERAGEIFS(Raw_Data!$G$2:$G$4001,Raw_Data!$E$2:$E$4001,E2246),1),Raw_Data!G2246)</f>
        <v>724.7</v>
      </c>
      <c r="H2246" s="15">
        <f>Raw_Data!H2246</f>
        <v>33.4</v>
      </c>
      <c r="I2246" s="15">
        <f>Raw_Data!I2246</f>
        <v>74.8</v>
      </c>
      <c r="J2246" s="15">
        <f>Raw_Data!J2246</f>
        <v>7</v>
      </c>
      <c r="K2246" s="15">
        <f>Raw_Data!K2246</f>
        <v>5.85</v>
      </c>
      <c r="L2246" s="18">
        <f>IF(Raw_Data!L2246="",ROUND(AVERAGEIFS(Raw_Data!$L$2:$L$4001,Raw_Data!$E$2:$E$4001,E2246),1),Raw_Data!L2246)</f>
        <v>31.7</v>
      </c>
      <c r="M2246" s="15">
        <f>Raw_Data!M2246</f>
        <v>108.8</v>
      </c>
      <c r="N2246" s="15">
        <f>Raw_Data!N2246</f>
        <v>60.6</v>
      </c>
      <c r="O2246" s="15">
        <f>Raw_Data!O2246</f>
        <v>85.8</v>
      </c>
      <c r="P2246" s="15" t="str">
        <f>Raw_Data!P2246</f>
        <v>Sprinkler</v>
      </c>
      <c r="Q2246" s="15">
        <f>Raw_Data!Q2246</f>
        <v>64.400000000000006</v>
      </c>
      <c r="R2246" s="15">
        <f>Raw_Data!R2246</f>
        <v>7.78</v>
      </c>
      <c r="S2246" s="15">
        <f>Raw_Data!S2246</f>
        <v>0.82</v>
      </c>
      <c r="T2246" s="18">
        <f>IF(Raw_Data!T2246="",ROUND(AVERAGEIFS(Raw_Data!$T$2:$T$4001,Raw_Data!$E$2:$E$4001,E2246,Raw_Data!$D$2:$D$4001,D2246),2),IF(Raw_Data!T2246&gt;INDEX(Cleaning_Reference!$F$6:$F$13,MATCH(D2246,Cleaning_Reference!$A$6:$A$13,0)),INDEX(Cleaning_Reference!$F$6:$F$13,MATCH(D2246,Cleaning_Reference!$A$6:$A$13,0)),Raw_Data!T2246))</f>
        <v>1.06</v>
      </c>
      <c r="U2246" s="15">
        <f>Raw_Data!U2246</f>
        <v>2.09</v>
      </c>
      <c r="V2246" s="15">
        <f>Raw_Data!V2246</f>
        <v>23547</v>
      </c>
      <c r="W2246" s="15">
        <f>Raw_Data!W2246</f>
        <v>117975</v>
      </c>
      <c r="X2246" s="15">
        <f>Raw_Data!X2246</f>
        <v>49213</v>
      </c>
      <c r="Y2246" s="15">
        <f>Raw_Data!Y2246</f>
        <v>-68762</v>
      </c>
      <c r="Z2246" s="15">
        <f>Raw_Data!Z2246</f>
        <v>1013</v>
      </c>
      <c r="AA2246" s="15">
        <f>Raw_Data!AA2246</f>
        <v>2.0630000000000002</v>
      </c>
      <c r="AB2246" s="15">
        <f>Raw_Data!AB2246</f>
        <v>43</v>
      </c>
      <c r="AC2246" s="19" t="str">
        <f>IF(Raw_Data!G2246="","Yes","No")</f>
        <v>No</v>
      </c>
      <c r="AD2246" s="19" t="str">
        <f>IF(Raw_Data!L2246="","Yes","No")</f>
        <v>No</v>
      </c>
      <c r="AE2246" s="19" t="str">
        <f>IF(Raw_Data!T2246="","Imputed",IF(Raw_Data!T2246&gt;INDEX(Cleaning_Reference!$F$6:$F$13,MATCH(D2246,Cleaning_Reference!$A$6:$A$13,0)),"Capped","Original"))</f>
        <v>Original</v>
      </c>
      <c r="AF2246" s="21">
        <f t="shared" si="35"/>
        <v>2.09</v>
      </c>
    </row>
    <row r="2247" spans="1:32" ht="15" customHeight="1" x14ac:dyDescent="0.3">
      <c r="A2247" s="20" t="str">
        <f>Raw_Data!A2247</f>
        <v>SF12246</v>
      </c>
      <c r="B2247" s="15" t="str">
        <f>Raw_Data!B2247</f>
        <v>Maharashtra</v>
      </c>
      <c r="C2247" s="15" t="str">
        <f>Raw_Data!C2247</f>
        <v>Nashik</v>
      </c>
      <c r="D2247" s="15" t="str">
        <f>Raw_Data!D2247</f>
        <v>Wheat</v>
      </c>
      <c r="E2247" s="15" t="str">
        <f>Raw_Data!E2247</f>
        <v>Kharif</v>
      </c>
      <c r="F2247" s="15">
        <f>Raw_Data!F2247</f>
        <v>6</v>
      </c>
      <c r="G2247" s="18">
        <f>IF(Raw_Data!G2247="",ROUND(AVERAGEIFS(Raw_Data!$G$2:$G$4001,Raw_Data!$E$2:$E$4001,E2247),1),Raw_Data!G2247)</f>
        <v>657.2</v>
      </c>
      <c r="H2247" s="15">
        <f>Raw_Data!H2247</f>
        <v>23.6</v>
      </c>
      <c r="I2247" s="15">
        <f>Raw_Data!I2247</f>
        <v>78.8</v>
      </c>
      <c r="J2247" s="15">
        <f>Raw_Data!J2247</f>
        <v>6.8</v>
      </c>
      <c r="K2247" s="15">
        <f>Raw_Data!K2247</f>
        <v>7.38</v>
      </c>
      <c r="L2247" s="18">
        <f>IF(Raw_Data!L2247="",ROUND(AVERAGEIFS(Raw_Data!$L$2:$L$4001,Raw_Data!$E$2:$E$4001,E2247),1),Raw_Data!L2247)</f>
        <v>27.3</v>
      </c>
      <c r="M2247" s="15">
        <f>Raw_Data!M2247</f>
        <v>123.9</v>
      </c>
      <c r="N2247" s="15">
        <f>Raw_Data!N2247</f>
        <v>62.8</v>
      </c>
      <c r="O2247" s="15">
        <f>Raw_Data!O2247</f>
        <v>103</v>
      </c>
      <c r="P2247" s="15" t="str">
        <f>Raw_Data!P2247</f>
        <v>Flood</v>
      </c>
      <c r="Q2247" s="15">
        <f>Raw_Data!Q2247</f>
        <v>130.5</v>
      </c>
      <c r="R2247" s="15">
        <f>Raw_Data!R2247</f>
        <v>5.85</v>
      </c>
      <c r="S2247" s="15">
        <f>Raw_Data!S2247</f>
        <v>0.84</v>
      </c>
      <c r="T2247" s="18">
        <f>IF(Raw_Data!T2247="",ROUND(AVERAGEIFS(Raw_Data!$T$2:$T$4001,Raw_Data!$E$2:$E$4001,E2247,Raw_Data!$D$2:$D$4001,D2247),2),IF(Raw_Data!T2247&gt;INDEX(Cleaning_Reference!$F$6:$F$13,MATCH(D2247,Cleaning_Reference!$A$6:$A$13,0)),INDEX(Cleaning_Reference!$F$6:$F$13,MATCH(D2247,Cleaning_Reference!$A$6:$A$13,0)),Raw_Data!T2247))</f>
        <v>1.73</v>
      </c>
      <c r="U2247" s="15">
        <f>Raw_Data!U2247</f>
        <v>10.38</v>
      </c>
      <c r="V2247" s="15">
        <f>Raw_Data!V2247</f>
        <v>22650</v>
      </c>
      <c r="W2247" s="15">
        <f>Raw_Data!W2247</f>
        <v>395225</v>
      </c>
      <c r="X2247" s="15">
        <f>Raw_Data!X2247</f>
        <v>235107</v>
      </c>
      <c r="Y2247" s="15">
        <f>Raw_Data!Y2247</f>
        <v>-160118</v>
      </c>
      <c r="Z2247" s="15">
        <f>Raw_Data!Z2247</f>
        <v>4401</v>
      </c>
      <c r="AA2247" s="15">
        <f>Raw_Data!AA2247</f>
        <v>2.359</v>
      </c>
      <c r="AB2247" s="15">
        <f>Raw_Data!AB2247</f>
        <v>34.5</v>
      </c>
      <c r="AC2247" s="19" t="str">
        <f>IF(Raw_Data!G2247="","Yes","No")</f>
        <v>No</v>
      </c>
      <c r="AD2247" s="19" t="str">
        <f>IF(Raw_Data!L2247="","Yes","No")</f>
        <v>No</v>
      </c>
      <c r="AE2247" s="19" t="str">
        <f>IF(Raw_Data!T2247="","Imputed",IF(Raw_Data!T2247&gt;INDEX(Cleaning_Reference!$F$6:$F$13,MATCH(D2247,Cleaning_Reference!$A$6:$A$13,0)),"Capped","Original"))</f>
        <v>Original</v>
      </c>
      <c r="AF2247" s="21">
        <f t="shared" si="35"/>
        <v>10.38</v>
      </c>
    </row>
    <row r="2248" spans="1:32" ht="15" customHeight="1" x14ac:dyDescent="0.3">
      <c r="A2248" s="20" t="str">
        <f>Raw_Data!A2248</f>
        <v>SF12247</v>
      </c>
      <c r="B2248" s="15" t="str">
        <f>Raw_Data!B2248</f>
        <v>Andhra Pradesh</v>
      </c>
      <c r="C2248" s="15" t="str">
        <f>Raw_Data!C2248</f>
        <v>Rajkot</v>
      </c>
      <c r="D2248" s="15" t="str">
        <f>Raw_Data!D2248</f>
        <v>Rice</v>
      </c>
      <c r="E2248" s="15" t="str">
        <f>Raw_Data!E2248</f>
        <v>Kharif</v>
      </c>
      <c r="F2248" s="15">
        <f>Raw_Data!F2248</f>
        <v>6.31</v>
      </c>
      <c r="G2248" s="18">
        <f>IF(Raw_Data!G2248="",ROUND(AVERAGEIFS(Raw_Data!$G$2:$G$4001,Raw_Data!$E$2:$E$4001,E2248),1),Raw_Data!G2248)</f>
        <v>840.6</v>
      </c>
      <c r="H2248" s="15">
        <f>Raw_Data!H2248</f>
        <v>29.7</v>
      </c>
      <c r="I2248" s="15">
        <f>Raw_Data!I2248</f>
        <v>50.1</v>
      </c>
      <c r="J2248" s="15">
        <f>Raw_Data!J2248</f>
        <v>8.3000000000000007</v>
      </c>
      <c r="K2248" s="15">
        <f>Raw_Data!K2248</f>
        <v>7.23</v>
      </c>
      <c r="L2248" s="18">
        <f>IF(Raw_Data!L2248="",ROUND(AVERAGEIFS(Raw_Data!$L$2:$L$4001,Raw_Data!$E$2:$E$4001,E2248),1),Raw_Data!L2248)</f>
        <v>24.6</v>
      </c>
      <c r="M2248" s="15">
        <f>Raw_Data!M2248</f>
        <v>88.6</v>
      </c>
      <c r="N2248" s="15">
        <f>Raw_Data!N2248</f>
        <v>42.2</v>
      </c>
      <c r="O2248" s="15">
        <f>Raw_Data!O2248</f>
        <v>93</v>
      </c>
      <c r="P2248" s="15" t="str">
        <f>Raw_Data!P2248</f>
        <v>Flood</v>
      </c>
      <c r="Q2248" s="15">
        <f>Raw_Data!Q2248</f>
        <v>141.4</v>
      </c>
      <c r="R2248" s="15">
        <f>Raw_Data!R2248</f>
        <v>7.4</v>
      </c>
      <c r="S2248" s="15">
        <f>Raw_Data!S2248</f>
        <v>0.69</v>
      </c>
      <c r="T2248" s="18">
        <f>IF(Raw_Data!T2248="",ROUND(AVERAGEIFS(Raw_Data!$T$2:$T$4001,Raw_Data!$E$2:$E$4001,E2248,Raw_Data!$D$2:$D$4001,D2248),2),IF(Raw_Data!T2248&gt;INDEX(Cleaning_Reference!$F$6:$F$13,MATCH(D2248,Cleaning_Reference!$A$6:$A$13,0)),INDEX(Cleaning_Reference!$F$6:$F$13,MATCH(D2248,Cleaning_Reference!$A$6:$A$13,0)),Raw_Data!T2248))</f>
        <v>2.0499999999999998</v>
      </c>
      <c r="U2248" s="15">
        <f>Raw_Data!U2248</f>
        <v>12.94</v>
      </c>
      <c r="V2248" s="15">
        <f>Raw_Data!V2248</f>
        <v>23916</v>
      </c>
      <c r="W2248" s="15">
        <f>Raw_Data!W2248</f>
        <v>408010</v>
      </c>
      <c r="X2248" s="15">
        <f>Raw_Data!X2248</f>
        <v>309473</v>
      </c>
      <c r="Y2248" s="15">
        <f>Raw_Data!Y2248</f>
        <v>-98537</v>
      </c>
      <c r="Z2248" s="15">
        <f>Raw_Data!Z2248</f>
        <v>11411</v>
      </c>
      <c r="AA2248" s="15">
        <f>Raw_Data!AA2248</f>
        <v>1.1339999999999999</v>
      </c>
      <c r="AB2248" s="15">
        <f>Raw_Data!AB2248</f>
        <v>47.2</v>
      </c>
      <c r="AC2248" s="19" t="str">
        <f>IF(Raw_Data!G2248="","Yes","No")</f>
        <v>No</v>
      </c>
      <c r="AD2248" s="19" t="str">
        <f>IF(Raw_Data!L2248="","Yes","No")</f>
        <v>No</v>
      </c>
      <c r="AE2248" s="19" t="str">
        <f>IF(Raw_Data!T2248="","Imputed",IF(Raw_Data!T2248&gt;INDEX(Cleaning_Reference!$F$6:$F$13,MATCH(D2248,Cleaning_Reference!$A$6:$A$13,0)),"Capped","Original"))</f>
        <v>Original</v>
      </c>
      <c r="AF2248" s="21">
        <f t="shared" si="35"/>
        <v>12.94</v>
      </c>
    </row>
    <row r="2249" spans="1:32" ht="15" customHeight="1" x14ac:dyDescent="0.3">
      <c r="A2249" s="20" t="str">
        <f>Raw_Data!A2249</f>
        <v>SF12248</v>
      </c>
      <c r="B2249" s="15" t="str">
        <f>Raw_Data!B2249</f>
        <v>Karnataka</v>
      </c>
      <c r="C2249" s="15" t="str">
        <f>Raw_Data!C2249</f>
        <v>Rajkot</v>
      </c>
      <c r="D2249" s="15" t="str">
        <f>Raw_Data!D2249</f>
        <v>Wheat</v>
      </c>
      <c r="E2249" s="15" t="str">
        <f>Raw_Data!E2249</f>
        <v>Kharif</v>
      </c>
      <c r="F2249" s="15">
        <f>Raw_Data!F2249</f>
        <v>12.22</v>
      </c>
      <c r="G2249" s="18">
        <f>IF(Raw_Data!G2249="",ROUND(AVERAGEIFS(Raw_Data!$G$2:$G$4001,Raw_Data!$E$2:$E$4001,E2249),1),Raw_Data!G2249)</f>
        <v>1356.9</v>
      </c>
      <c r="H2249" s="15">
        <f>Raw_Data!H2249</f>
        <v>33.700000000000003</v>
      </c>
      <c r="I2249" s="15">
        <f>Raw_Data!I2249</f>
        <v>82.5</v>
      </c>
      <c r="J2249" s="15">
        <f>Raw_Data!J2249</f>
        <v>5.8</v>
      </c>
      <c r="K2249" s="15">
        <f>Raw_Data!K2249</f>
        <v>6.14</v>
      </c>
      <c r="L2249" s="18">
        <f>IF(Raw_Data!L2249="",ROUND(AVERAGEIFS(Raw_Data!$L$2:$L$4001,Raw_Data!$E$2:$E$4001,E2249),1),Raw_Data!L2249)</f>
        <v>23.9</v>
      </c>
      <c r="M2249" s="15">
        <f>Raw_Data!M2249</f>
        <v>127.3</v>
      </c>
      <c r="N2249" s="15">
        <f>Raw_Data!N2249</f>
        <v>65.8</v>
      </c>
      <c r="O2249" s="15">
        <f>Raw_Data!O2249</f>
        <v>100.3</v>
      </c>
      <c r="P2249" s="15" t="str">
        <f>Raw_Data!P2249</f>
        <v>Flood</v>
      </c>
      <c r="Q2249" s="15">
        <f>Raw_Data!Q2249</f>
        <v>290.60000000000002</v>
      </c>
      <c r="R2249" s="15">
        <f>Raw_Data!R2249</f>
        <v>2.57</v>
      </c>
      <c r="S2249" s="15">
        <f>Raw_Data!S2249</f>
        <v>0.89</v>
      </c>
      <c r="T2249" s="18">
        <f>IF(Raw_Data!T2249="",ROUND(AVERAGEIFS(Raw_Data!$T$2:$T$4001,Raw_Data!$E$2:$E$4001,E2249,Raw_Data!$D$2:$D$4001,D2249),2),IF(Raw_Data!T2249&gt;INDEX(Cleaning_Reference!$F$6:$F$13,MATCH(D2249,Cleaning_Reference!$A$6:$A$13,0)),INDEX(Cleaning_Reference!$F$6:$F$13,MATCH(D2249,Cleaning_Reference!$A$6:$A$13,0)),Raw_Data!T2249))</f>
        <v>1.26</v>
      </c>
      <c r="U2249" s="15">
        <f>Raw_Data!U2249</f>
        <v>15.4</v>
      </c>
      <c r="V2249" s="15">
        <f>Raw_Data!V2249</f>
        <v>22754</v>
      </c>
      <c r="W2249" s="15">
        <f>Raw_Data!W2249</f>
        <v>1057159</v>
      </c>
      <c r="X2249" s="15">
        <f>Raw_Data!X2249</f>
        <v>350412</v>
      </c>
      <c r="Y2249" s="15">
        <f>Raw_Data!Y2249</f>
        <v>-706747</v>
      </c>
      <c r="Z2249" s="15">
        <f>Raw_Data!Z2249</f>
        <v>8040</v>
      </c>
      <c r="AA2249" s="15">
        <f>Raw_Data!AA2249</f>
        <v>1.915</v>
      </c>
      <c r="AB2249" s="15">
        <f>Raw_Data!AB2249</f>
        <v>78.3</v>
      </c>
      <c r="AC2249" s="19" t="str">
        <f>IF(Raw_Data!G2249="","Yes","No")</f>
        <v>No</v>
      </c>
      <c r="AD2249" s="19" t="str">
        <f>IF(Raw_Data!L2249="","Yes","No")</f>
        <v>No</v>
      </c>
      <c r="AE2249" s="19" t="str">
        <f>IF(Raw_Data!T2249="","Imputed",IF(Raw_Data!T2249&gt;INDEX(Cleaning_Reference!$F$6:$F$13,MATCH(D2249,Cleaning_Reference!$A$6:$A$13,0)),"Capped","Original"))</f>
        <v>Original</v>
      </c>
      <c r="AF2249" s="21">
        <f t="shared" si="35"/>
        <v>15.4</v>
      </c>
    </row>
    <row r="2250" spans="1:32" ht="15" customHeight="1" x14ac:dyDescent="0.3">
      <c r="A2250" s="20" t="str">
        <f>Raw_Data!A2250</f>
        <v>SF12249</v>
      </c>
      <c r="B2250" s="15" t="str">
        <f>Raw_Data!B2250</f>
        <v>Maharashtra</v>
      </c>
      <c r="C2250" s="15" t="str">
        <f>Raw_Data!C2250</f>
        <v>Nashik</v>
      </c>
      <c r="D2250" s="15" t="str">
        <f>Raw_Data!D2250</f>
        <v>Sugarcane</v>
      </c>
      <c r="E2250" s="15" t="str">
        <f>Raw_Data!E2250</f>
        <v>Kharif</v>
      </c>
      <c r="F2250" s="15">
        <f>Raw_Data!F2250</f>
        <v>0.64</v>
      </c>
      <c r="G2250" s="18">
        <f>IF(Raw_Data!G2250="",ROUND(AVERAGEIFS(Raw_Data!$G$2:$G$4001,Raw_Data!$E$2:$E$4001,E2250),1),Raw_Data!G2250)</f>
        <v>987.8</v>
      </c>
      <c r="H2250" s="15">
        <f>Raw_Data!H2250</f>
        <v>25</v>
      </c>
      <c r="I2250" s="15">
        <f>Raw_Data!I2250</f>
        <v>65.099999999999994</v>
      </c>
      <c r="J2250" s="15">
        <f>Raw_Data!J2250</f>
        <v>6</v>
      </c>
      <c r="K2250" s="15">
        <f>Raw_Data!K2250</f>
        <v>6.78</v>
      </c>
      <c r="L2250" s="18">
        <f>IF(Raw_Data!L2250="",ROUND(AVERAGEIFS(Raw_Data!$L$2:$L$4001,Raw_Data!$E$2:$E$4001,E2250),1),Raw_Data!L2250)</f>
        <v>44.9</v>
      </c>
      <c r="M2250" s="15">
        <f>Raw_Data!M2250</f>
        <v>166.3</v>
      </c>
      <c r="N2250" s="15">
        <f>Raw_Data!N2250</f>
        <v>75.099999999999994</v>
      </c>
      <c r="O2250" s="15">
        <f>Raw_Data!O2250</f>
        <v>81.2</v>
      </c>
      <c r="P2250" s="15" t="str">
        <f>Raw_Data!P2250</f>
        <v>Drip</v>
      </c>
      <c r="Q2250" s="15">
        <f>Raw_Data!Q2250</f>
        <v>100.7</v>
      </c>
      <c r="R2250" s="15">
        <f>Raw_Data!R2250</f>
        <v>0.5</v>
      </c>
      <c r="S2250" s="15">
        <f>Raw_Data!S2250</f>
        <v>0.98</v>
      </c>
      <c r="T2250" s="18">
        <f>IF(Raw_Data!T2250="",ROUND(AVERAGEIFS(Raw_Data!$T$2:$T$4001,Raw_Data!$E$2:$E$4001,E2250,Raw_Data!$D$2:$D$4001,D2250),2),IF(Raw_Data!T2250&gt;INDEX(Cleaning_Reference!$F$6:$F$13,MATCH(D2250,Cleaning_Reference!$A$6:$A$13,0)),INDEX(Cleaning_Reference!$F$6:$F$13,MATCH(D2250,Cleaning_Reference!$A$6:$A$13,0)),Raw_Data!T2250))</f>
        <v>77.25</v>
      </c>
      <c r="U2250" s="15">
        <f>Raw_Data!U2250</f>
        <v>49.44</v>
      </c>
      <c r="V2250" s="15">
        <f>Raw_Data!V2250</f>
        <v>3353</v>
      </c>
      <c r="W2250" s="15">
        <f>Raw_Data!W2250</f>
        <v>39393</v>
      </c>
      <c r="X2250" s="15">
        <f>Raw_Data!X2250</f>
        <v>165772</v>
      </c>
      <c r="Y2250" s="15">
        <f>Raw_Data!Y2250</f>
        <v>126379</v>
      </c>
      <c r="Z2250" s="15">
        <f>Raw_Data!Z2250</f>
        <v>1055</v>
      </c>
      <c r="AA2250" s="15">
        <f>Raw_Data!AA2250</f>
        <v>46.863</v>
      </c>
      <c r="AB2250" s="15">
        <f>Raw_Data!AB2250</f>
        <v>66.7</v>
      </c>
      <c r="AC2250" s="19" t="str">
        <f>IF(Raw_Data!G2250="","Yes","No")</f>
        <v>No</v>
      </c>
      <c r="AD2250" s="19" t="str">
        <f>IF(Raw_Data!L2250="","Yes","No")</f>
        <v>No</v>
      </c>
      <c r="AE2250" s="19" t="str">
        <f>IF(Raw_Data!T2250="","Imputed",IF(Raw_Data!T2250&gt;INDEX(Cleaning_Reference!$F$6:$F$13,MATCH(D2250,Cleaning_Reference!$A$6:$A$13,0)),"Capped","Original"))</f>
        <v>Original</v>
      </c>
      <c r="AF2250" s="21">
        <f t="shared" si="35"/>
        <v>49.44</v>
      </c>
    </row>
    <row r="2251" spans="1:32" ht="15" customHeight="1" x14ac:dyDescent="0.3">
      <c r="A2251" s="20" t="str">
        <f>Raw_Data!A2251</f>
        <v>SF12250</v>
      </c>
      <c r="B2251" s="15" t="str">
        <f>Raw_Data!B2251</f>
        <v>Maharashtra</v>
      </c>
      <c r="C2251" s="15" t="str">
        <f>Raw_Data!C2251</f>
        <v>Indore</v>
      </c>
      <c r="D2251" s="15" t="str">
        <f>Raw_Data!D2251</f>
        <v>Rice</v>
      </c>
      <c r="E2251" s="15" t="str">
        <f>Raw_Data!E2251</f>
        <v>Kharif</v>
      </c>
      <c r="F2251" s="15">
        <f>Raw_Data!F2251</f>
        <v>9.48</v>
      </c>
      <c r="G2251" s="18">
        <f>IF(Raw_Data!G2251="",ROUND(AVERAGEIFS(Raw_Data!$G$2:$G$4001,Raw_Data!$E$2:$E$4001,E2251),1),Raw_Data!G2251)</f>
        <v>800.9</v>
      </c>
      <c r="H2251" s="15">
        <f>Raw_Data!H2251</f>
        <v>29.2</v>
      </c>
      <c r="I2251" s="15">
        <f>Raw_Data!I2251</f>
        <v>76.5</v>
      </c>
      <c r="J2251" s="15">
        <f>Raw_Data!J2251</f>
        <v>7.5</v>
      </c>
      <c r="K2251" s="15">
        <f>Raw_Data!K2251</f>
        <v>6.64</v>
      </c>
      <c r="L2251" s="18">
        <f>IF(Raw_Data!L2251="",ROUND(AVERAGEIFS(Raw_Data!$L$2:$L$4001,Raw_Data!$E$2:$E$4001,E2251),1),Raw_Data!L2251)</f>
        <v>25.8</v>
      </c>
      <c r="M2251" s="15">
        <f>Raw_Data!M2251</f>
        <v>89.5</v>
      </c>
      <c r="N2251" s="15">
        <f>Raw_Data!N2251</f>
        <v>47.8</v>
      </c>
      <c r="O2251" s="15">
        <f>Raw_Data!O2251</f>
        <v>134.6</v>
      </c>
      <c r="P2251" s="15" t="str">
        <f>Raw_Data!P2251</f>
        <v>Flood</v>
      </c>
      <c r="Q2251" s="15">
        <f>Raw_Data!Q2251</f>
        <v>254.2</v>
      </c>
      <c r="R2251" s="15">
        <f>Raw_Data!R2251</f>
        <v>8.0500000000000007</v>
      </c>
      <c r="S2251" s="15">
        <f>Raw_Data!S2251</f>
        <v>0.65</v>
      </c>
      <c r="T2251" s="18">
        <f>IF(Raw_Data!T2251="",ROUND(AVERAGEIFS(Raw_Data!$T$2:$T$4001,Raw_Data!$E$2:$E$4001,E2251,Raw_Data!$D$2:$D$4001,D2251),2),IF(Raw_Data!T2251&gt;INDEX(Cleaning_Reference!$F$6:$F$13,MATCH(D2251,Cleaning_Reference!$A$6:$A$13,0)),INDEX(Cleaning_Reference!$F$6:$F$13,MATCH(D2251,Cleaning_Reference!$A$6:$A$13,0)),Raw_Data!T2251))</f>
        <v>4.78</v>
      </c>
      <c r="U2251" s="15">
        <f>Raw_Data!U2251</f>
        <v>45.31</v>
      </c>
      <c r="V2251" s="15">
        <f>Raw_Data!V2251</f>
        <v>24784</v>
      </c>
      <c r="W2251" s="15">
        <f>Raw_Data!W2251</f>
        <v>736214</v>
      </c>
      <c r="X2251" s="15">
        <f>Raw_Data!X2251</f>
        <v>1122963</v>
      </c>
      <c r="Y2251" s="15">
        <f>Raw_Data!Y2251</f>
        <v>386749</v>
      </c>
      <c r="Z2251" s="15">
        <f>Raw_Data!Z2251</f>
        <v>17411</v>
      </c>
      <c r="AA2251" s="15">
        <f>Raw_Data!AA2251</f>
        <v>2.6019999999999999</v>
      </c>
      <c r="AB2251" s="15">
        <f>Raw_Data!AB2251</f>
        <v>57.5</v>
      </c>
      <c r="AC2251" s="19" t="str">
        <f>IF(Raw_Data!G2251="","Yes","No")</f>
        <v>No</v>
      </c>
      <c r="AD2251" s="19" t="str">
        <f>IF(Raw_Data!L2251="","Yes","No")</f>
        <v>No</v>
      </c>
      <c r="AE2251" s="19" t="str">
        <f>IF(Raw_Data!T2251="","Imputed",IF(Raw_Data!T2251&gt;INDEX(Cleaning_Reference!$F$6:$F$13,MATCH(D2251,Cleaning_Reference!$A$6:$A$13,0)),"Capped","Original"))</f>
        <v>Original</v>
      </c>
      <c r="AF2251" s="21">
        <f t="shared" si="35"/>
        <v>45.31</v>
      </c>
    </row>
    <row r="2252" spans="1:32" ht="15" customHeight="1" x14ac:dyDescent="0.3">
      <c r="A2252" s="20" t="str">
        <f>Raw_Data!A2252</f>
        <v>SF12251</v>
      </c>
      <c r="B2252" s="15" t="str">
        <f>Raw_Data!B2252</f>
        <v>Telangana</v>
      </c>
      <c r="C2252" s="15" t="str">
        <f>Raw_Data!C2252</f>
        <v>Indore</v>
      </c>
      <c r="D2252" s="15" t="str">
        <f>Raw_Data!D2252</f>
        <v>Groundnut</v>
      </c>
      <c r="E2252" s="15" t="str">
        <f>Raw_Data!E2252</f>
        <v>Zaid</v>
      </c>
      <c r="F2252" s="15">
        <f>Raw_Data!F2252</f>
        <v>14.04</v>
      </c>
      <c r="G2252" s="18">
        <f>IF(Raw_Data!G2252="",ROUND(AVERAGEIFS(Raw_Data!$G$2:$G$4001,Raw_Data!$E$2:$E$4001,E2252),1),Raw_Data!G2252)</f>
        <v>220.2</v>
      </c>
      <c r="H2252" s="15">
        <f>Raw_Data!H2252</f>
        <v>32.6</v>
      </c>
      <c r="I2252" s="15">
        <f>Raw_Data!I2252</f>
        <v>68.7</v>
      </c>
      <c r="J2252" s="15">
        <f>Raw_Data!J2252</f>
        <v>9.1999999999999993</v>
      </c>
      <c r="K2252" s="15">
        <f>Raw_Data!K2252</f>
        <v>6.36</v>
      </c>
      <c r="L2252" s="18">
        <f>IF(Raw_Data!L2252="",ROUND(AVERAGEIFS(Raw_Data!$L$2:$L$4001,Raw_Data!$E$2:$E$4001,E2252),1),Raw_Data!L2252)</f>
        <v>14.9</v>
      </c>
      <c r="M2252" s="15">
        <f>Raw_Data!M2252</f>
        <v>154.1</v>
      </c>
      <c r="N2252" s="15">
        <f>Raw_Data!N2252</f>
        <v>51.1</v>
      </c>
      <c r="O2252" s="15">
        <f>Raw_Data!O2252</f>
        <v>144.6</v>
      </c>
      <c r="P2252" s="15" t="str">
        <f>Raw_Data!P2252</f>
        <v>Drip</v>
      </c>
      <c r="Q2252" s="15">
        <f>Raw_Data!Q2252</f>
        <v>136.6</v>
      </c>
      <c r="R2252" s="15">
        <f>Raw_Data!R2252</f>
        <v>6.79</v>
      </c>
      <c r="S2252" s="15">
        <f>Raw_Data!S2252</f>
        <v>0.66</v>
      </c>
      <c r="T2252" s="18">
        <f>IF(Raw_Data!T2252="",ROUND(AVERAGEIFS(Raw_Data!$T$2:$T$4001,Raw_Data!$E$2:$E$4001,E2252,Raw_Data!$D$2:$D$4001,D2252),2),IF(Raw_Data!T2252&gt;INDEX(Cleaning_Reference!$F$6:$F$13,MATCH(D2252,Cleaning_Reference!$A$6:$A$13,0)),INDEX(Cleaning_Reference!$F$6:$F$13,MATCH(D2252,Cleaning_Reference!$A$6:$A$13,0)),Raw_Data!T2252))</f>
        <v>1.46</v>
      </c>
      <c r="U2252" s="15">
        <f>Raw_Data!U2252</f>
        <v>20.5</v>
      </c>
      <c r="V2252" s="15">
        <f>Raw_Data!V2252</f>
        <v>60972</v>
      </c>
      <c r="W2252" s="15">
        <f>Raw_Data!W2252</f>
        <v>813051</v>
      </c>
      <c r="X2252" s="15">
        <f>Raw_Data!X2252</f>
        <v>1249926</v>
      </c>
      <c r="Y2252" s="15">
        <f>Raw_Data!Y2252</f>
        <v>436875</v>
      </c>
      <c r="Z2252" s="15">
        <f>Raw_Data!Z2252</f>
        <v>5320</v>
      </c>
      <c r="AA2252" s="15">
        <f>Raw_Data!AA2252</f>
        <v>3.8530000000000002</v>
      </c>
      <c r="AB2252" s="15">
        <f>Raw_Data!AB2252</f>
        <v>33.6</v>
      </c>
      <c r="AC2252" s="19" t="str">
        <f>IF(Raw_Data!G2252="","Yes","No")</f>
        <v>No</v>
      </c>
      <c r="AD2252" s="19" t="str">
        <f>IF(Raw_Data!L2252="","Yes","No")</f>
        <v>No</v>
      </c>
      <c r="AE2252" s="19" t="str">
        <f>IF(Raw_Data!T2252="","Imputed",IF(Raw_Data!T2252&gt;INDEX(Cleaning_Reference!$F$6:$F$13,MATCH(D2252,Cleaning_Reference!$A$6:$A$13,0)),"Capped","Original"))</f>
        <v>Original</v>
      </c>
      <c r="AF2252" s="21">
        <f t="shared" si="35"/>
        <v>20.5</v>
      </c>
    </row>
    <row r="2253" spans="1:32" ht="15" customHeight="1" x14ac:dyDescent="0.3">
      <c r="A2253" s="20" t="str">
        <f>Raw_Data!A2253</f>
        <v>SF12252</v>
      </c>
      <c r="B2253" s="15" t="str">
        <f>Raw_Data!B2253</f>
        <v>Karnataka</v>
      </c>
      <c r="C2253" s="15" t="str">
        <f>Raw_Data!C2253</f>
        <v>Krishna</v>
      </c>
      <c r="D2253" s="15" t="str">
        <f>Raw_Data!D2253</f>
        <v>Maize</v>
      </c>
      <c r="E2253" s="15" t="str">
        <f>Raw_Data!E2253</f>
        <v>Rabi</v>
      </c>
      <c r="F2253" s="15">
        <f>Raw_Data!F2253</f>
        <v>7</v>
      </c>
      <c r="G2253" s="18">
        <f>IF(Raw_Data!G2253="",ROUND(AVERAGEIFS(Raw_Data!$G$2:$G$4001,Raw_Data!$E$2:$E$4001,E2253),1),Raw_Data!G2253)</f>
        <v>360.5</v>
      </c>
      <c r="H2253" s="15">
        <f>Raw_Data!H2253</f>
        <v>26</v>
      </c>
      <c r="I2253" s="15">
        <f>Raw_Data!I2253</f>
        <v>70.900000000000006</v>
      </c>
      <c r="J2253" s="15">
        <f>Raw_Data!J2253</f>
        <v>7.9</v>
      </c>
      <c r="K2253" s="15">
        <f>Raw_Data!K2253</f>
        <v>7.03</v>
      </c>
      <c r="L2253" s="18">
        <f>IF(Raw_Data!L2253="",ROUND(AVERAGEIFS(Raw_Data!$L$2:$L$4001,Raw_Data!$E$2:$E$4001,E2253),1),Raw_Data!L2253)</f>
        <v>33.299999999999997</v>
      </c>
      <c r="M2253" s="15">
        <f>Raw_Data!M2253</f>
        <v>90.6</v>
      </c>
      <c r="N2253" s="15">
        <f>Raw_Data!N2253</f>
        <v>61.5</v>
      </c>
      <c r="O2253" s="15">
        <f>Raw_Data!O2253</f>
        <v>44.6</v>
      </c>
      <c r="P2253" s="15" t="str">
        <f>Raw_Data!P2253</f>
        <v>Rainfed</v>
      </c>
      <c r="Q2253" s="15">
        <f>Raw_Data!Q2253</f>
        <v>281</v>
      </c>
      <c r="R2253" s="15">
        <f>Raw_Data!R2253</f>
        <v>7.86</v>
      </c>
      <c r="S2253" s="15">
        <f>Raw_Data!S2253</f>
        <v>0.76</v>
      </c>
      <c r="T2253" s="18">
        <f>IF(Raw_Data!T2253="",ROUND(AVERAGEIFS(Raw_Data!$T$2:$T$4001,Raw_Data!$E$2:$E$4001,E2253,Raw_Data!$D$2:$D$4001,D2253),2),IF(Raw_Data!T2253&gt;INDEX(Cleaning_Reference!$F$6:$F$13,MATCH(D2253,Cleaning_Reference!$A$6:$A$13,0)),INDEX(Cleaning_Reference!$F$6:$F$13,MATCH(D2253,Cleaning_Reference!$A$6:$A$13,0)),Raw_Data!T2253))</f>
        <v>3.23</v>
      </c>
      <c r="U2253" s="15">
        <f>Raw_Data!U2253</f>
        <v>22.61</v>
      </c>
      <c r="V2253" s="15">
        <f>Raw_Data!V2253</f>
        <v>23685</v>
      </c>
      <c r="W2253" s="15">
        <f>Raw_Data!W2253</f>
        <v>536532</v>
      </c>
      <c r="X2253" s="15">
        <f>Raw_Data!X2253</f>
        <v>535518</v>
      </c>
      <c r="Y2253" s="15">
        <f>Raw_Data!Y2253</f>
        <v>-1014</v>
      </c>
      <c r="Z2253" s="15">
        <f>Raw_Data!Z2253</f>
        <v>2225</v>
      </c>
      <c r="AA2253" s="15">
        <f>Raw_Data!AA2253</f>
        <v>10.162000000000001</v>
      </c>
      <c r="AB2253" s="15">
        <f>Raw_Data!AB2253</f>
        <v>34.5</v>
      </c>
      <c r="AC2253" s="19" t="str">
        <f>IF(Raw_Data!G2253="","Yes","No")</f>
        <v>No</v>
      </c>
      <c r="AD2253" s="19" t="str">
        <f>IF(Raw_Data!L2253="","Yes","No")</f>
        <v>No</v>
      </c>
      <c r="AE2253" s="19" t="str">
        <f>IF(Raw_Data!T2253="","Imputed",IF(Raw_Data!T2253&gt;INDEX(Cleaning_Reference!$F$6:$F$13,MATCH(D2253,Cleaning_Reference!$A$6:$A$13,0)),"Capped","Original"))</f>
        <v>Original</v>
      </c>
      <c r="AF2253" s="21">
        <f t="shared" si="35"/>
        <v>22.61</v>
      </c>
    </row>
    <row r="2254" spans="1:32" ht="15" customHeight="1" x14ac:dyDescent="0.3">
      <c r="A2254" s="20" t="str">
        <f>Raw_Data!A2254</f>
        <v>SF12253</v>
      </c>
      <c r="B2254" s="15" t="str">
        <f>Raw_Data!B2254</f>
        <v>Telangana</v>
      </c>
      <c r="C2254" s="15" t="str">
        <f>Raw_Data!C2254</f>
        <v>Indore</v>
      </c>
      <c r="D2254" s="15" t="str">
        <f>Raw_Data!D2254</f>
        <v>Rice</v>
      </c>
      <c r="E2254" s="15" t="str">
        <f>Raw_Data!E2254</f>
        <v>Zaid</v>
      </c>
      <c r="F2254" s="15">
        <f>Raw_Data!F2254</f>
        <v>7.29</v>
      </c>
      <c r="G2254" s="18">
        <f>IF(Raw_Data!G2254="",ROUND(AVERAGEIFS(Raw_Data!$G$2:$G$4001,Raw_Data!$E$2:$E$4001,E2254),1),Raw_Data!G2254)</f>
        <v>575.70000000000005</v>
      </c>
      <c r="H2254" s="15">
        <f>Raw_Data!H2254</f>
        <v>32.6</v>
      </c>
      <c r="I2254" s="15">
        <f>Raw_Data!I2254</f>
        <v>37.299999999999997</v>
      </c>
      <c r="J2254" s="15">
        <f>Raw_Data!J2254</f>
        <v>9.1999999999999993</v>
      </c>
      <c r="K2254" s="15">
        <f>Raw_Data!K2254</f>
        <v>6.4</v>
      </c>
      <c r="L2254" s="18">
        <f>IF(Raw_Data!L2254="",ROUND(AVERAGEIFS(Raw_Data!$L$2:$L$4001,Raw_Data!$E$2:$E$4001,E2254),1),Raw_Data!L2254)</f>
        <v>15.3</v>
      </c>
      <c r="M2254" s="15">
        <f>Raw_Data!M2254</f>
        <v>114.2</v>
      </c>
      <c r="N2254" s="15">
        <f>Raw_Data!N2254</f>
        <v>28.6</v>
      </c>
      <c r="O2254" s="15">
        <f>Raw_Data!O2254</f>
        <v>82.3</v>
      </c>
      <c r="P2254" s="15" t="str">
        <f>Raw_Data!P2254</f>
        <v>Sprinkler</v>
      </c>
      <c r="Q2254" s="15">
        <f>Raw_Data!Q2254</f>
        <v>176.8</v>
      </c>
      <c r="R2254" s="15">
        <f>Raw_Data!R2254</f>
        <v>10.36</v>
      </c>
      <c r="S2254" s="15">
        <f>Raw_Data!S2254</f>
        <v>0.83</v>
      </c>
      <c r="T2254" s="18">
        <f>IF(Raw_Data!T2254="",ROUND(AVERAGEIFS(Raw_Data!$T$2:$T$4001,Raw_Data!$E$2:$E$4001,E2254,Raw_Data!$D$2:$D$4001,D2254),2),IF(Raw_Data!T2254&gt;INDEX(Cleaning_Reference!$F$6:$F$13,MATCH(D2254,Cleaning_Reference!$A$6:$A$13,0)),INDEX(Cleaning_Reference!$F$6:$F$13,MATCH(D2254,Cleaning_Reference!$A$6:$A$13,0)),Raw_Data!T2254))</f>
        <v>2.95</v>
      </c>
      <c r="U2254" s="15">
        <f>Raw_Data!U2254</f>
        <v>21.51</v>
      </c>
      <c r="V2254" s="15">
        <f>Raw_Data!V2254</f>
        <v>23273</v>
      </c>
      <c r="W2254" s="15">
        <f>Raw_Data!W2254</f>
        <v>484968</v>
      </c>
      <c r="X2254" s="15">
        <f>Raw_Data!X2254</f>
        <v>500602</v>
      </c>
      <c r="Y2254" s="15">
        <f>Raw_Data!Y2254</f>
        <v>15634</v>
      </c>
      <c r="Z2254" s="15">
        <f>Raw_Data!Z2254</f>
        <v>9559</v>
      </c>
      <c r="AA2254" s="15">
        <f>Raw_Data!AA2254</f>
        <v>2.25</v>
      </c>
      <c r="AB2254" s="15">
        <f>Raw_Data!AB2254</f>
        <v>19.100000000000001</v>
      </c>
      <c r="AC2254" s="19" t="str">
        <f>IF(Raw_Data!G2254="","Yes","No")</f>
        <v>No</v>
      </c>
      <c r="AD2254" s="19" t="str">
        <f>IF(Raw_Data!L2254="","Yes","No")</f>
        <v>No</v>
      </c>
      <c r="AE2254" s="19" t="str">
        <f>IF(Raw_Data!T2254="","Imputed",IF(Raw_Data!T2254&gt;INDEX(Cleaning_Reference!$F$6:$F$13,MATCH(D2254,Cleaning_Reference!$A$6:$A$13,0)),"Capped","Original"))</f>
        <v>Original</v>
      </c>
      <c r="AF2254" s="21">
        <f t="shared" si="35"/>
        <v>21.51</v>
      </c>
    </row>
    <row r="2255" spans="1:32" ht="15" customHeight="1" x14ac:dyDescent="0.3">
      <c r="A2255" s="20" t="str">
        <f>Raw_Data!A2255</f>
        <v>SF12254</v>
      </c>
      <c r="B2255" s="15" t="str">
        <f>Raw_Data!B2255</f>
        <v>Punjab</v>
      </c>
      <c r="C2255" s="15" t="str">
        <f>Raw_Data!C2255</f>
        <v>Nashik</v>
      </c>
      <c r="D2255" s="15" t="str">
        <f>Raw_Data!D2255</f>
        <v>Rice</v>
      </c>
      <c r="E2255" s="15" t="str">
        <f>Raw_Data!E2255</f>
        <v>Rabi</v>
      </c>
      <c r="F2255" s="15">
        <f>Raw_Data!F2255</f>
        <v>7.59</v>
      </c>
      <c r="G2255" s="18">
        <f>IF(Raw_Data!G2255="",ROUND(AVERAGEIFS(Raw_Data!$G$2:$G$4001,Raw_Data!$E$2:$E$4001,E2255),1),Raw_Data!G2255)</f>
        <v>763.9</v>
      </c>
      <c r="H2255" s="15">
        <f>Raw_Data!H2255</f>
        <v>29.5</v>
      </c>
      <c r="I2255" s="15">
        <f>Raw_Data!I2255</f>
        <v>69.2</v>
      </c>
      <c r="J2255" s="15">
        <f>Raw_Data!J2255</f>
        <v>8.8000000000000007</v>
      </c>
      <c r="K2255" s="15">
        <f>Raw_Data!K2255</f>
        <v>6.84</v>
      </c>
      <c r="L2255" s="18">
        <f>IF(Raw_Data!L2255="",ROUND(AVERAGEIFS(Raw_Data!$L$2:$L$4001,Raw_Data!$E$2:$E$4001,E2255),1),Raw_Data!L2255)</f>
        <v>22.9</v>
      </c>
      <c r="M2255" s="15">
        <f>Raw_Data!M2255</f>
        <v>168.4</v>
      </c>
      <c r="N2255" s="15">
        <f>Raw_Data!N2255</f>
        <v>47.4</v>
      </c>
      <c r="O2255" s="15">
        <f>Raw_Data!O2255</f>
        <v>91.3</v>
      </c>
      <c r="P2255" s="15" t="str">
        <f>Raw_Data!P2255</f>
        <v>Drip</v>
      </c>
      <c r="Q2255" s="15">
        <f>Raw_Data!Q2255</f>
        <v>40</v>
      </c>
      <c r="R2255" s="15">
        <f>Raw_Data!R2255</f>
        <v>5.64</v>
      </c>
      <c r="S2255" s="15">
        <f>Raw_Data!S2255</f>
        <v>0.83</v>
      </c>
      <c r="T2255" s="18">
        <f>IF(Raw_Data!T2255="",ROUND(AVERAGEIFS(Raw_Data!$T$2:$T$4001,Raw_Data!$E$2:$E$4001,E2255,Raw_Data!$D$2:$D$4001,D2255),2),IF(Raw_Data!T2255&gt;INDEX(Cleaning_Reference!$F$6:$F$13,MATCH(D2255,Cleaning_Reference!$A$6:$A$13,0)),INDEX(Cleaning_Reference!$F$6:$F$13,MATCH(D2255,Cleaning_Reference!$A$6:$A$13,0)),Raw_Data!T2255))</f>
        <v>4.1900000000000004</v>
      </c>
      <c r="U2255" s="15">
        <f>Raw_Data!U2255</f>
        <v>31.8</v>
      </c>
      <c r="V2255" s="15">
        <f>Raw_Data!V2255</f>
        <v>21956</v>
      </c>
      <c r="W2255" s="15">
        <f>Raw_Data!W2255</f>
        <v>373874</v>
      </c>
      <c r="X2255" s="15">
        <f>Raw_Data!X2255</f>
        <v>698201</v>
      </c>
      <c r="Y2255" s="15">
        <f>Raw_Data!Y2255</f>
        <v>324327</v>
      </c>
      <c r="Z2255" s="15">
        <f>Raw_Data!Z2255</f>
        <v>10346</v>
      </c>
      <c r="AA2255" s="15">
        <f>Raw_Data!AA2255</f>
        <v>3.0739999999999998</v>
      </c>
      <c r="AB2255" s="15">
        <f>Raw_Data!AB2255</f>
        <v>54.3</v>
      </c>
      <c r="AC2255" s="19" t="str">
        <f>IF(Raw_Data!G2255="","Yes","No")</f>
        <v>No</v>
      </c>
      <c r="AD2255" s="19" t="str">
        <f>IF(Raw_Data!L2255="","Yes","No")</f>
        <v>No</v>
      </c>
      <c r="AE2255" s="19" t="str">
        <f>IF(Raw_Data!T2255="","Imputed",IF(Raw_Data!T2255&gt;INDEX(Cleaning_Reference!$F$6:$F$13,MATCH(D2255,Cleaning_Reference!$A$6:$A$13,0)),"Capped","Original"))</f>
        <v>Original</v>
      </c>
      <c r="AF2255" s="21">
        <f t="shared" si="35"/>
        <v>31.8</v>
      </c>
    </row>
    <row r="2256" spans="1:32" ht="15" customHeight="1" x14ac:dyDescent="0.3">
      <c r="A2256" s="20" t="str">
        <f>Raw_Data!A2256</f>
        <v>SF12255</v>
      </c>
      <c r="B2256" s="15" t="str">
        <f>Raw_Data!B2256</f>
        <v>Andhra Pradesh</v>
      </c>
      <c r="C2256" s="15" t="str">
        <f>Raw_Data!C2256</f>
        <v>Rajkot</v>
      </c>
      <c r="D2256" s="15" t="str">
        <f>Raw_Data!D2256</f>
        <v>Rice</v>
      </c>
      <c r="E2256" s="15" t="str">
        <f>Raw_Data!E2256</f>
        <v>Kharif</v>
      </c>
      <c r="F2256" s="15">
        <f>Raw_Data!F2256</f>
        <v>12.19</v>
      </c>
      <c r="G2256" s="18">
        <f>IF(Raw_Data!G2256="",ROUND(AVERAGEIFS(Raw_Data!$G$2:$G$4001,Raw_Data!$E$2:$E$4001,E2256),1),Raw_Data!G2256)</f>
        <v>743.2</v>
      </c>
      <c r="H2256" s="15">
        <f>Raw_Data!H2256</f>
        <v>24.9</v>
      </c>
      <c r="I2256" s="15">
        <f>Raw_Data!I2256</f>
        <v>62.3</v>
      </c>
      <c r="J2256" s="15">
        <f>Raw_Data!J2256</f>
        <v>7.6</v>
      </c>
      <c r="K2256" s="15">
        <f>Raw_Data!K2256</f>
        <v>6.9</v>
      </c>
      <c r="L2256" s="18">
        <f>IF(Raw_Data!L2256="",ROUND(AVERAGEIFS(Raw_Data!$L$2:$L$4001,Raw_Data!$E$2:$E$4001,E2256),1),Raw_Data!L2256)</f>
        <v>34.200000000000003</v>
      </c>
      <c r="M2256" s="15">
        <f>Raw_Data!M2256</f>
        <v>176.9</v>
      </c>
      <c r="N2256" s="15">
        <f>Raw_Data!N2256</f>
        <v>42.1</v>
      </c>
      <c r="O2256" s="15">
        <f>Raw_Data!O2256</f>
        <v>134.30000000000001</v>
      </c>
      <c r="P2256" s="15" t="str">
        <f>Raw_Data!P2256</f>
        <v>Rainfed</v>
      </c>
      <c r="Q2256" s="15">
        <f>Raw_Data!Q2256</f>
        <v>107.9</v>
      </c>
      <c r="R2256" s="15">
        <f>Raw_Data!R2256</f>
        <v>8.49</v>
      </c>
      <c r="S2256" s="15">
        <f>Raw_Data!S2256</f>
        <v>0.78</v>
      </c>
      <c r="T2256" s="18">
        <f>IF(Raw_Data!T2256="",ROUND(AVERAGEIFS(Raw_Data!$T$2:$T$4001,Raw_Data!$E$2:$E$4001,E2256,Raw_Data!$D$2:$D$4001,D2256),2),IF(Raw_Data!T2256&gt;INDEX(Cleaning_Reference!$F$6:$F$13,MATCH(D2256,Cleaning_Reference!$A$6:$A$13,0)),INDEX(Cleaning_Reference!$F$6:$F$13,MATCH(D2256,Cleaning_Reference!$A$6:$A$13,0)),Raw_Data!T2256))</f>
        <v>4.51</v>
      </c>
      <c r="U2256" s="15">
        <f>Raw_Data!U2256</f>
        <v>54.98</v>
      </c>
      <c r="V2256" s="15">
        <f>Raw_Data!V2256</f>
        <v>22808</v>
      </c>
      <c r="W2256" s="15">
        <f>Raw_Data!W2256</f>
        <v>699119</v>
      </c>
      <c r="X2256" s="15">
        <f>Raw_Data!X2256</f>
        <v>1253984</v>
      </c>
      <c r="Y2256" s="15">
        <f>Raw_Data!Y2256</f>
        <v>554865</v>
      </c>
      <c r="Z2256" s="15">
        <f>Raw_Data!Z2256</f>
        <v>8749</v>
      </c>
      <c r="AA2256" s="15">
        <f>Raw_Data!AA2256</f>
        <v>6.2839999999999998</v>
      </c>
      <c r="AB2256" s="15">
        <f>Raw_Data!AB2256</f>
        <v>36.6</v>
      </c>
      <c r="AC2256" s="19" t="str">
        <f>IF(Raw_Data!G2256="","Yes","No")</f>
        <v>No</v>
      </c>
      <c r="AD2256" s="19" t="str">
        <f>IF(Raw_Data!L2256="","Yes","No")</f>
        <v>No</v>
      </c>
      <c r="AE2256" s="19" t="str">
        <f>IF(Raw_Data!T2256="","Imputed",IF(Raw_Data!T2256&gt;INDEX(Cleaning_Reference!$F$6:$F$13,MATCH(D2256,Cleaning_Reference!$A$6:$A$13,0)),"Capped","Original"))</f>
        <v>Original</v>
      </c>
      <c r="AF2256" s="21">
        <f t="shared" si="35"/>
        <v>54.98</v>
      </c>
    </row>
    <row r="2257" spans="1:32" ht="15" customHeight="1" x14ac:dyDescent="0.3">
      <c r="A2257" s="20" t="str">
        <f>Raw_Data!A2257</f>
        <v>SF12256</v>
      </c>
      <c r="B2257" s="15" t="str">
        <f>Raw_Data!B2257</f>
        <v>Maharashtra</v>
      </c>
      <c r="C2257" s="15" t="str">
        <f>Raw_Data!C2257</f>
        <v>Nashik</v>
      </c>
      <c r="D2257" s="15" t="str">
        <f>Raw_Data!D2257</f>
        <v>Cotton</v>
      </c>
      <c r="E2257" s="15" t="str">
        <f>Raw_Data!E2257</f>
        <v>Kharif</v>
      </c>
      <c r="F2257" s="15">
        <f>Raw_Data!F2257</f>
        <v>4.7699999999999996</v>
      </c>
      <c r="G2257" s="18">
        <f>IF(Raw_Data!G2257="",ROUND(AVERAGEIFS(Raw_Data!$G$2:$G$4001,Raw_Data!$E$2:$E$4001,E2257),1),Raw_Data!G2257)</f>
        <v>731.7</v>
      </c>
      <c r="H2257" s="15">
        <f>Raw_Data!H2257</f>
        <v>30.5</v>
      </c>
      <c r="I2257" s="15">
        <f>Raw_Data!I2257</f>
        <v>71.3</v>
      </c>
      <c r="J2257" s="15">
        <f>Raw_Data!J2257</f>
        <v>8.3000000000000007</v>
      </c>
      <c r="K2257" s="15">
        <f>Raw_Data!K2257</f>
        <v>7.66</v>
      </c>
      <c r="L2257" s="18">
        <f>IF(Raw_Data!L2257="",ROUND(AVERAGEIFS(Raw_Data!$L$2:$L$4001,Raw_Data!$E$2:$E$4001,E2257),1),Raw_Data!L2257)</f>
        <v>32.5</v>
      </c>
      <c r="M2257" s="15">
        <f>Raw_Data!M2257</f>
        <v>154.19999999999999</v>
      </c>
      <c r="N2257" s="15">
        <f>Raw_Data!N2257</f>
        <v>64.2</v>
      </c>
      <c r="O2257" s="15">
        <f>Raw_Data!O2257</f>
        <v>150.30000000000001</v>
      </c>
      <c r="P2257" s="15" t="str">
        <f>Raw_Data!P2257</f>
        <v>Flood</v>
      </c>
      <c r="Q2257" s="15">
        <f>Raw_Data!Q2257</f>
        <v>259.10000000000002</v>
      </c>
      <c r="R2257" s="15">
        <f>Raw_Data!R2257</f>
        <v>5.23</v>
      </c>
      <c r="S2257" s="15">
        <f>Raw_Data!S2257</f>
        <v>0.83</v>
      </c>
      <c r="T2257" s="18">
        <f>IF(Raw_Data!T2257="",ROUND(AVERAGEIFS(Raw_Data!$T$2:$T$4001,Raw_Data!$E$2:$E$4001,E2257,Raw_Data!$D$2:$D$4001,D2257),2),IF(Raw_Data!T2257&gt;INDEX(Cleaning_Reference!$F$6:$F$13,MATCH(D2257,Cleaning_Reference!$A$6:$A$13,0)),INDEX(Cleaning_Reference!$F$6:$F$13,MATCH(D2257,Cleaning_Reference!$A$6:$A$13,0)),Raw_Data!T2257))</f>
        <v>0.81</v>
      </c>
      <c r="U2257" s="15">
        <f>Raw_Data!U2257</f>
        <v>3.86</v>
      </c>
      <c r="V2257" s="15">
        <f>Raw_Data!V2257</f>
        <v>60361</v>
      </c>
      <c r="W2257" s="15">
        <f>Raw_Data!W2257</f>
        <v>319255</v>
      </c>
      <c r="X2257" s="15">
        <f>Raw_Data!X2257</f>
        <v>232993</v>
      </c>
      <c r="Y2257" s="15">
        <f>Raw_Data!Y2257</f>
        <v>-86262</v>
      </c>
      <c r="Z2257" s="15">
        <f>Raw_Data!Z2257</f>
        <v>4274</v>
      </c>
      <c r="AA2257" s="15">
        <f>Raw_Data!AA2257</f>
        <v>0.90300000000000002</v>
      </c>
      <c r="AB2257" s="15">
        <f>Raw_Data!AB2257</f>
        <v>55.9</v>
      </c>
      <c r="AC2257" s="19" t="str">
        <f>IF(Raw_Data!G2257="","Yes","No")</f>
        <v>No</v>
      </c>
      <c r="AD2257" s="19" t="str">
        <f>IF(Raw_Data!L2257="","Yes","No")</f>
        <v>No</v>
      </c>
      <c r="AE2257" s="19" t="str">
        <f>IF(Raw_Data!T2257="","Imputed",IF(Raw_Data!T2257&gt;INDEX(Cleaning_Reference!$F$6:$F$13,MATCH(D2257,Cleaning_Reference!$A$6:$A$13,0)),"Capped","Original"))</f>
        <v>Original</v>
      </c>
      <c r="AF2257" s="21">
        <f t="shared" si="35"/>
        <v>3.86</v>
      </c>
    </row>
    <row r="2258" spans="1:32" ht="15" customHeight="1" x14ac:dyDescent="0.3">
      <c r="A2258" s="20" t="str">
        <f>Raw_Data!A2258</f>
        <v>SF12257</v>
      </c>
      <c r="B2258" s="15" t="str">
        <f>Raw_Data!B2258</f>
        <v>Telangana</v>
      </c>
      <c r="C2258" s="15" t="str">
        <f>Raw_Data!C2258</f>
        <v>Nalgonda</v>
      </c>
      <c r="D2258" s="15" t="str">
        <f>Raw_Data!D2258</f>
        <v>Groundnut</v>
      </c>
      <c r="E2258" s="15" t="str">
        <f>Raw_Data!E2258</f>
        <v>Kharif</v>
      </c>
      <c r="F2258" s="15">
        <f>Raw_Data!F2258</f>
        <v>5.18</v>
      </c>
      <c r="G2258" s="18">
        <f>IF(Raw_Data!G2258="",ROUND(AVERAGEIFS(Raw_Data!$G$2:$G$4001,Raw_Data!$E$2:$E$4001,E2258),1),Raw_Data!G2258)</f>
        <v>581.6</v>
      </c>
      <c r="H2258" s="15">
        <f>Raw_Data!H2258</f>
        <v>26.1</v>
      </c>
      <c r="I2258" s="15">
        <f>Raw_Data!I2258</f>
        <v>61.8</v>
      </c>
      <c r="J2258" s="15">
        <f>Raw_Data!J2258</f>
        <v>6.2</v>
      </c>
      <c r="K2258" s="15">
        <f>Raw_Data!K2258</f>
        <v>6.43</v>
      </c>
      <c r="L2258" s="18">
        <f>IF(Raw_Data!L2258="",ROUND(AVERAGEIFS(Raw_Data!$L$2:$L$4001,Raw_Data!$E$2:$E$4001,E2258),1),Raw_Data!L2258)</f>
        <v>36</v>
      </c>
      <c r="M2258" s="15">
        <f>Raw_Data!M2258</f>
        <v>139.9</v>
      </c>
      <c r="N2258" s="15">
        <f>Raw_Data!N2258</f>
        <v>65.099999999999994</v>
      </c>
      <c r="O2258" s="15">
        <f>Raw_Data!O2258</f>
        <v>100.3</v>
      </c>
      <c r="P2258" s="15" t="str">
        <f>Raw_Data!P2258</f>
        <v>Flood</v>
      </c>
      <c r="Q2258" s="15">
        <f>Raw_Data!Q2258</f>
        <v>210.6</v>
      </c>
      <c r="R2258" s="15">
        <f>Raw_Data!R2258</f>
        <v>7.31</v>
      </c>
      <c r="S2258" s="15">
        <f>Raw_Data!S2258</f>
        <v>0.7</v>
      </c>
      <c r="T2258" s="18">
        <f>IF(Raw_Data!T2258="",ROUND(AVERAGEIFS(Raw_Data!$T$2:$T$4001,Raw_Data!$E$2:$E$4001,E2258,Raw_Data!$D$2:$D$4001,D2258),2),IF(Raw_Data!T2258&gt;INDEX(Cleaning_Reference!$F$6:$F$13,MATCH(D2258,Cleaning_Reference!$A$6:$A$13,0)),INDEX(Cleaning_Reference!$F$6:$F$13,MATCH(D2258,Cleaning_Reference!$A$6:$A$13,0)),Raw_Data!T2258))</f>
        <v>2.2000000000000002</v>
      </c>
      <c r="U2258" s="15">
        <f>Raw_Data!U2258</f>
        <v>11.4</v>
      </c>
      <c r="V2258" s="15">
        <f>Raw_Data!V2258</f>
        <v>47810</v>
      </c>
      <c r="W2258" s="15">
        <f>Raw_Data!W2258</f>
        <v>375713</v>
      </c>
      <c r="X2258" s="15">
        <f>Raw_Data!X2258</f>
        <v>545034</v>
      </c>
      <c r="Y2258" s="15">
        <f>Raw_Data!Y2258</f>
        <v>169321</v>
      </c>
      <c r="Z2258" s="15">
        <f>Raw_Data!Z2258</f>
        <v>3500</v>
      </c>
      <c r="AA2258" s="15">
        <f>Raw_Data!AA2258</f>
        <v>3.2570000000000001</v>
      </c>
      <c r="AB2258" s="15">
        <f>Raw_Data!AB2258</f>
        <v>45.7</v>
      </c>
      <c r="AC2258" s="19" t="str">
        <f>IF(Raw_Data!G2258="","Yes","No")</f>
        <v>No</v>
      </c>
      <c r="AD2258" s="19" t="str">
        <f>IF(Raw_Data!L2258="","Yes","No")</f>
        <v>No</v>
      </c>
      <c r="AE2258" s="19" t="str">
        <f>IF(Raw_Data!T2258="","Imputed",IF(Raw_Data!T2258&gt;INDEX(Cleaning_Reference!$F$6:$F$13,MATCH(D2258,Cleaning_Reference!$A$6:$A$13,0)),"Capped","Original"))</f>
        <v>Original</v>
      </c>
      <c r="AF2258" s="21">
        <f t="shared" si="35"/>
        <v>11.4</v>
      </c>
    </row>
    <row r="2259" spans="1:32" ht="15" customHeight="1" x14ac:dyDescent="0.3">
      <c r="A2259" s="20" t="str">
        <f>Raw_Data!A2259</f>
        <v>SF12258</v>
      </c>
      <c r="B2259" s="15" t="str">
        <f>Raw_Data!B2259</f>
        <v>Gujarat</v>
      </c>
      <c r="C2259" s="15" t="str">
        <f>Raw_Data!C2259</f>
        <v>Guntur</v>
      </c>
      <c r="D2259" s="15" t="str">
        <f>Raw_Data!D2259</f>
        <v>Groundnut</v>
      </c>
      <c r="E2259" s="15" t="str">
        <f>Raw_Data!E2259</f>
        <v>Kharif</v>
      </c>
      <c r="F2259" s="15">
        <f>Raw_Data!F2259</f>
        <v>12.88</v>
      </c>
      <c r="G2259" s="18">
        <f>IF(Raw_Data!G2259="",ROUND(AVERAGEIFS(Raw_Data!$G$2:$G$4001,Raw_Data!$E$2:$E$4001,E2259),1),Raw_Data!G2259)</f>
        <v>835.9</v>
      </c>
      <c r="H2259" s="15">
        <f>Raw_Data!H2259</f>
        <v>25.5</v>
      </c>
      <c r="I2259" s="15">
        <f>Raw_Data!I2259</f>
        <v>72.5</v>
      </c>
      <c r="J2259" s="15">
        <f>Raw_Data!J2259</f>
        <v>6.2</v>
      </c>
      <c r="K2259" s="15">
        <f>Raw_Data!K2259</f>
        <v>6.04</v>
      </c>
      <c r="L2259" s="18">
        <f>IF(Raw_Data!L2259="",ROUND(AVERAGEIFS(Raw_Data!$L$2:$L$4001,Raw_Data!$E$2:$E$4001,E2259),1),Raw_Data!L2259)</f>
        <v>28.2</v>
      </c>
      <c r="M2259" s="15">
        <f>Raw_Data!M2259</f>
        <v>78.2</v>
      </c>
      <c r="N2259" s="15">
        <f>Raw_Data!N2259</f>
        <v>63.4</v>
      </c>
      <c r="O2259" s="15">
        <f>Raw_Data!O2259</f>
        <v>118.8</v>
      </c>
      <c r="P2259" s="15" t="str">
        <f>Raw_Data!P2259</f>
        <v>Flood</v>
      </c>
      <c r="Q2259" s="15">
        <f>Raw_Data!Q2259</f>
        <v>232.8</v>
      </c>
      <c r="R2259" s="15">
        <f>Raw_Data!R2259</f>
        <v>7.88</v>
      </c>
      <c r="S2259" s="15">
        <f>Raw_Data!S2259</f>
        <v>0.94</v>
      </c>
      <c r="T2259" s="18">
        <f>IF(Raw_Data!T2259="",ROUND(AVERAGEIFS(Raw_Data!$T$2:$T$4001,Raw_Data!$E$2:$E$4001,E2259,Raw_Data!$D$2:$D$4001,D2259),2),IF(Raw_Data!T2259&gt;INDEX(Cleaning_Reference!$F$6:$F$13,MATCH(D2259,Cleaning_Reference!$A$6:$A$13,0)),INDEX(Cleaning_Reference!$F$6:$F$13,MATCH(D2259,Cleaning_Reference!$A$6:$A$13,0)),Raw_Data!T2259))</f>
        <v>1.1499999999999999</v>
      </c>
      <c r="U2259" s="15">
        <f>Raw_Data!U2259</f>
        <v>14.81</v>
      </c>
      <c r="V2259" s="15">
        <f>Raw_Data!V2259</f>
        <v>54156</v>
      </c>
      <c r="W2259" s="15">
        <f>Raw_Data!W2259</f>
        <v>771206</v>
      </c>
      <c r="X2259" s="15">
        <f>Raw_Data!X2259</f>
        <v>802050</v>
      </c>
      <c r="Y2259" s="15">
        <f>Raw_Data!Y2259</f>
        <v>30844</v>
      </c>
      <c r="Z2259" s="15">
        <f>Raw_Data!Z2259</f>
        <v>8695</v>
      </c>
      <c r="AA2259" s="15">
        <f>Raw_Data!AA2259</f>
        <v>1.7030000000000001</v>
      </c>
      <c r="AB2259" s="15">
        <f>Raw_Data!AB2259</f>
        <v>53.6</v>
      </c>
      <c r="AC2259" s="19" t="str">
        <f>IF(Raw_Data!G2259="","Yes","No")</f>
        <v>No</v>
      </c>
      <c r="AD2259" s="19" t="str">
        <f>IF(Raw_Data!L2259="","Yes","No")</f>
        <v>No</v>
      </c>
      <c r="AE2259" s="19" t="str">
        <f>IF(Raw_Data!T2259="","Imputed",IF(Raw_Data!T2259&gt;INDEX(Cleaning_Reference!$F$6:$F$13,MATCH(D2259,Cleaning_Reference!$A$6:$A$13,0)),"Capped","Original"))</f>
        <v>Original</v>
      </c>
      <c r="AF2259" s="21">
        <f t="shared" si="35"/>
        <v>14.81</v>
      </c>
    </row>
    <row r="2260" spans="1:32" ht="15" customHeight="1" x14ac:dyDescent="0.3">
      <c r="A2260" s="20" t="str">
        <f>Raw_Data!A2260</f>
        <v>SF12259</v>
      </c>
      <c r="B2260" s="15" t="str">
        <f>Raw_Data!B2260</f>
        <v>Madhya Pradesh</v>
      </c>
      <c r="C2260" s="15" t="str">
        <f>Raw_Data!C2260</f>
        <v>Indore</v>
      </c>
      <c r="D2260" s="15" t="str">
        <f>Raw_Data!D2260</f>
        <v>Pulses</v>
      </c>
      <c r="E2260" s="15" t="str">
        <f>Raw_Data!E2260</f>
        <v>Kharif</v>
      </c>
      <c r="F2260" s="15">
        <f>Raw_Data!F2260</f>
        <v>13.61</v>
      </c>
      <c r="G2260" s="18">
        <f>IF(Raw_Data!G2260="",ROUND(AVERAGEIFS(Raw_Data!$G$2:$G$4001,Raw_Data!$E$2:$E$4001,E2260),1),Raw_Data!G2260)</f>
        <v>878.1</v>
      </c>
      <c r="H2260" s="15">
        <f>Raw_Data!H2260</f>
        <v>29.1</v>
      </c>
      <c r="I2260" s="15">
        <f>Raw_Data!I2260</f>
        <v>67.7</v>
      </c>
      <c r="J2260" s="15">
        <f>Raw_Data!J2260</f>
        <v>6.5</v>
      </c>
      <c r="K2260" s="15">
        <f>Raw_Data!K2260</f>
        <v>7.98</v>
      </c>
      <c r="L2260" s="18">
        <f>IF(Raw_Data!L2260="",ROUND(AVERAGEIFS(Raw_Data!$L$2:$L$4001,Raw_Data!$E$2:$E$4001,E2260),1),Raw_Data!L2260)</f>
        <v>37.200000000000003</v>
      </c>
      <c r="M2260" s="15">
        <f>Raw_Data!M2260</f>
        <v>143.1</v>
      </c>
      <c r="N2260" s="15">
        <f>Raw_Data!N2260</f>
        <v>37</v>
      </c>
      <c r="O2260" s="15">
        <f>Raw_Data!O2260</f>
        <v>142.30000000000001</v>
      </c>
      <c r="P2260" s="15" t="str">
        <f>Raw_Data!P2260</f>
        <v>Drip</v>
      </c>
      <c r="Q2260" s="15">
        <f>Raw_Data!Q2260</f>
        <v>94.6</v>
      </c>
      <c r="R2260" s="15">
        <f>Raw_Data!R2260</f>
        <v>5.58</v>
      </c>
      <c r="S2260" s="15">
        <f>Raw_Data!S2260</f>
        <v>0.72</v>
      </c>
      <c r="T2260" s="18">
        <f>IF(Raw_Data!T2260="",ROUND(AVERAGEIFS(Raw_Data!$T$2:$T$4001,Raw_Data!$E$2:$E$4001,E2260,Raw_Data!$D$2:$D$4001,D2260),2),IF(Raw_Data!T2260&gt;INDEX(Cleaning_Reference!$F$6:$F$13,MATCH(D2260,Cleaning_Reference!$A$6:$A$13,0)),INDEX(Cleaning_Reference!$F$6:$F$13,MATCH(D2260,Cleaning_Reference!$A$6:$A$13,0)),Raw_Data!T2260))</f>
        <v>0.3</v>
      </c>
      <c r="U2260" s="15">
        <f>Raw_Data!U2260</f>
        <v>4.08</v>
      </c>
      <c r="V2260" s="15">
        <f>Raw_Data!V2260</f>
        <v>72488</v>
      </c>
      <c r="W2260" s="15">
        <f>Raw_Data!W2260</f>
        <v>824795</v>
      </c>
      <c r="X2260" s="15">
        <f>Raw_Data!X2260</f>
        <v>295751</v>
      </c>
      <c r="Y2260" s="15">
        <f>Raw_Data!Y2260</f>
        <v>-529044</v>
      </c>
      <c r="Z2260" s="15">
        <f>Raw_Data!Z2260</f>
        <v>4663</v>
      </c>
      <c r="AA2260" s="15">
        <f>Raw_Data!AA2260</f>
        <v>0.875</v>
      </c>
      <c r="AB2260" s="15">
        <f>Raw_Data!AB2260</f>
        <v>50.8</v>
      </c>
      <c r="AC2260" s="19" t="str">
        <f>IF(Raw_Data!G2260="","Yes","No")</f>
        <v>No</v>
      </c>
      <c r="AD2260" s="19" t="str">
        <f>IF(Raw_Data!L2260="","Yes","No")</f>
        <v>No</v>
      </c>
      <c r="AE2260" s="19" t="str">
        <f>IF(Raw_Data!T2260="","Imputed",IF(Raw_Data!T2260&gt;INDEX(Cleaning_Reference!$F$6:$F$13,MATCH(D2260,Cleaning_Reference!$A$6:$A$13,0)),"Capped","Original"))</f>
        <v>Original</v>
      </c>
      <c r="AF2260" s="21">
        <f t="shared" si="35"/>
        <v>4.08</v>
      </c>
    </row>
    <row r="2261" spans="1:32" ht="15" customHeight="1" x14ac:dyDescent="0.3">
      <c r="A2261" s="20" t="str">
        <f>Raw_Data!A2261</f>
        <v>SF12260</v>
      </c>
      <c r="B2261" s="15" t="str">
        <f>Raw_Data!B2261</f>
        <v>Tamil Nadu</v>
      </c>
      <c r="C2261" s="15" t="str">
        <f>Raw_Data!C2261</f>
        <v>Rajkot</v>
      </c>
      <c r="D2261" s="15" t="str">
        <f>Raw_Data!D2261</f>
        <v>Rice</v>
      </c>
      <c r="E2261" s="15" t="str">
        <f>Raw_Data!E2261</f>
        <v>Rabi</v>
      </c>
      <c r="F2261" s="15">
        <f>Raw_Data!F2261</f>
        <v>7.79</v>
      </c>
      <c r="G2261" s="18">
        <f>IF(Raw_Data!G2261="",ROUND(AVERAGEIFS(Raw_Data!$G$2:$G$4001,Raw_Data!$E$2:$E$4001,E2261),1),Raw_Data!G2261)</f>
        <v>489.5</v>
      </c>
      <c r="H2261" s="15">
        <f>Raw_Data!H2261</f>
        <v>27.3</v>
      </c>
      <c r="I2261" s="15">
        <f>Raw_Data!I2261</f>
        <v>55.9</v>
      </c>
      <c r="J2261" s="15">
        <f>Raw_Data!J2261</f>
        <v>8.6999999999999993</v>
      </c>
      <c r="K2261" s="15">
        <f>Raw_Data!K2261</f>
        <v>6.19</v>
      </c>
      <c r="L2261" s="18">
        <f>IF(Raw_Data!L2261="",ROUND(AVERAGEIFS(Raw_Data!$L$2:$L$4001,Raw_Data!$E$2:$E$4001,E2261),1),Raw_Data!L2261)</f>
        <v>27</v>
      </c>
      <c r="M2261" s="15">
        <f>Raw_Data!M2261</f>
        <v>138.6</v>
      </c>
      <c r="N2261" s="15">
        <f>Raw_Data!N2261</f>
        <v>68.5</v>
      </c>
      <c r="O2261" s="15">
        <f>Raw_Data!O2261</f>
        <v>129.5</v>
      </c>
      <c r="P2261" s="15" t="str">
        <f>Raw_Data!P2261</f>
        <v>Drip</v>
      </c>
      <c r="Q2261" s="15">
        <f>Raw_Data!Q2261</f>
        <v>165.5</v>
      </c>
      <c r="R2261" s="15">
        <f>Raw_Data!R2261</f>
        <v>5.9</v>
      </c>
      <c r="S2261" s="15">
        <f>Raw_Data!S2261</f>
        <v>0.88</v>
      </c>
      <c r="T2261" s="18">
        <f>IF(Raw_Data!T2261="",ROUND(AVERAGEIFS(Raw_Data!$T$2:$T$4001,Raw_Data!$E$2:$E$4001,E2261,Raw_Data!$D$2:$D$4001,D2261),2),IF(Raw_Data!T2261&gt;INDEX(Cleaning_Reference!$F$6:$F$13,MATCH(D2261,Cleaning_Reference!$A$6:$A$13,0)),INDEX(Cleaning_Reference!$F$6:$F$13,MATCH(D2261,Cleaning_Reference!$A$6:$A$13,0)),Raw_Data!T2261))</f>
        <v>3.2</v>
      </c>
      <c r="U2261" s="15">
        <f>Raw_Data!U2261</f>
        <v>24.93</v>
      </c>
      <c r="V2261" s="15">
        <f>Raw_Data!V2261</f>
        <v>18442</v>
      </c>
      <c r="W2261" s="15">
        <f>Raw_Data!W2261</f>
        <v>487162</v>
      </c>
      <c r="X2261" s="15">
        <f>Raw_Data!X2261</f>
        <v>459759</v>
      </c>
      <c r="Y2261" s="15">
        <f>Raw_Data!Y2261</f>
        <v>-27403</v>
      </c>
      <c r="Z2261" s="15">
        <f>Raw_Data!Z2261</f>
        <v>9422</v>
      </c>
      <c r="AA2261" s="15">
        <f>Raw_Data!AA2261</f>
        <v>2.6459999999999999</v>
      </c>
      <c r="AB2261" s="15">
        <f>Raw_Data!AB2261</f>
        <v>29.8</v>
      </c>
      <c r="AC2261" s="19" t="str">
        <f>IF(Raw_Data!G2261="","Yes","No")</f>
        <v>No</v>
      </c>
      <c r="AD2261" s="19" t="str">
        <f>IF(Raw_Data!L2261="","Yes","No")</f>
        <v>No</v>
      </c>
      <c r="AE2261" s="19" t="str">
        <f>IF(Raw_Data!T2261="","Imputed",IF(Raw_Data!T2261&gt;INDEX(Cleaning_Reference!$F$6:$F$13,MATCH(D2261,Cleaning_Reference!$A$6:$A$13,0)),"Capped","Original"))</f>
        <v>Original</v>
      </c>
      <c r="AF2261" s="21">
        <f t="shared" si="35"/>
        <v>24.93</v>
      </c>
    </row>
    <row r="2262" spans="1:32" ht="15" customHeight="1" x14ac:dyDescent="0.3">
      <c r="A2262" s="20" t="str">
        <f>Raw_Data!A2262</f>
        <v>SF12261</v>
      </c>
      <c r="B2262" s="15" t="str">
        <f>Raw_Data!B2262</f>
        <v>Andhra Pradesh</v>
      </c>
      <c r="C2262" s="15" t="str">
        <f>Raw_Data!C2262</f>
        <v>Rajkot</v>
      </c>
      <c r="D2262" s="15" t="str">
        <f>Raw_Data!D2262</f>
        <v>Rice</v>
      </c>
      <c r="E2262" s="15" t="str">
        <f>Raw_Data!E2262</f>
        <v>Rabi</v>
      </c>
      <c r="F2262" s="15">
        <f>Raw_Data!F2262</f>
        <v>6.16</v>
      </c>
      <c r="G2262" s="18">
        <f>IF(Raw_Data!G2262="",ROUND(AVERAGEIFS(Raw_Data!$G$2:$G$4001,Raw_Data!$E$2:$E$4001,E2262),1),Raw_Data!G2262)</f>
        <v>149.4</v>
      </c>
      <c r="H2262" s="15">
        <f>Raw_Data!H2262</f>
        <v>20.6</v>
      </c>
      <c r="I2262" s="15">
        <f>Raw_Data!I2262</f>
        <v>77.599999999999994</v>
      </c>
      <c r="J2262" s="15">
        <f>Raw_Data!J2262</f>
        <v>8.3000000000000007</v>
      </c>
      <c r="K2262" s="15">
        <f>Raw_Data!K2262</f>
        <v>5.45</v>
      </c>
      <c r="L2262" s="18">
        <f>IF(Raw_Data!L2262="",ROUND(AVERAGEIFS(Raw_Data!$L$2:$L$4001,Raw_Data!$E$2:$E$4001,E2262),1),Raw_Data!L2262)</f>
        <v>20.9</v>
      </c>
      <c r="M2262" s="15">
        <f>Raw_Data!M2262</f>
        <v>95.7</v>
      </c>
      <c r="N2262" s="15">
        <f>Raw_Data!N2262</f>
        <v>65.900000000000006</v>
      </c>
      <c r="O2262" s="15">
        <f>Raw_Data!O2262</f>
        <v>135.19999999999999</v>
      </c>
      <c r="P2262" s="15" t="str">
        <f>Raw_Data!P2262</f>
        <v>Sprinkler</v>
      </c>
      <c r="Q2262" s="15">
        <f>Raw_Data!Q2262</f>
        <v>231.2</v>
      </c>
      <c r="R2262" s="15">
        <f>Raw_Data!R2262</f>
        <v>5.49</v>
      </c>
      <c r="S2262" s="15">
        <f>Raw_Data!S2262</f>
        <v>0.69</v>
      </c>
      <c r="T2262" s="18">
        <f>IF(Raw_Data!T2262="",ROUND(AVERAGEIFS(Raw_Data!$T$2:$T$4001,Raw_Data!$E$2:$E$4001,E2262,Raw_Data!$D$2:$D$4001,D2262),2),IF(Raw_Data!T2262&gt;INDEX(Cleaning_Reference!$F$6:$F$13,MATCH(D2262,Cleaning_Reference!$A$6:$A$13,0)),INDEX(Cleaning_Reference!$F$6:$F$13,MATCH(D2262,Cleaning_Reference!$A$6:$A$13,0)),Raw_Data!T2262))</f>
        <v>0.38</v>
      </c>
      <c r="U2262" s="15">
        <f>Raw_Data!U2262</f>
        <v>2.34</v>
      </c>
      <c r="V2262" s="15">
        <f>Raw_Data!V2262</f>
        <v>19916</v>
      </c>
      <c r="W2262" s="15">
        <f>Raw_Data!W2262</f>
        <v>409092</v>
      </c>
      <c r="X2262" s="15">
        <f>Raw_Data!X2262</f>
        <v>46603</v>
      </c>
      <c r="Y2262" s="15">
        <f>Raw_Data!Y2262</f>
        <v>-362489</v>
      </c>
      <c r="Z2262" s="15">
        <f>Raw_Data!Z2262</f>
        <v>8439</v>
      </c>
      <c r="AA2262" s="15">
        <f>Raw_Data!AA2262</f>
        <v>0.27700000000000002</v>
      </c>
      <c r="AB2262" s="15">
        <f>Raw_Data!AB2262</f>
        <v>41.1</v>
      </c>
      <c r="AC2262" s="19" t="str">
        <f>IF(Raw_Data!G2262="","Yes","No")</f>
        <v>No</v>
      </c>
      <c r="AD2262" s="19" t="str">
        <f>IF(Raw_Data!L2262="","Yes","No")</f>
        <v>No</v>
      </c>
      <c r="AE2262" s="19" t="str">
        <f>IF(Raw_Data!T2262="","Imputed",IF(Raw_Data!T2262&gt;INDEX(Cleaning_Reference!$F$6:$F$13,MATCH(D2262,Cleaning_Reference!$A$6:$A$13,0)),"Capped","Original"))</f>
        <v>Original</v>
      </c>
      <c r="AF2262" s="21">
        <f t="shared" si="35"/>
        <v>2.34</v>
      </c>
    </row>
    <row r="2263" spans="1:32" ht="15" customHeight="1" x14ac:dyDescent="0.3">
      <c r="A2263" s="20" t="str">
        <f>Raw_Data!A2263</f>
        <v>SF12262</v>
      </c>
      <c r="B2263" s="15" t="str">
        <f>Raw_Data!B2263</f>
        <v>Maharashtra</v>
      </c>
      <c r="C2263" s="15" t="str">
        <f>Raw_Data!C2263</f>
        <v>Guntur</v>
      </c>
      <c r="D2263" s="15" t="str">
        <f>Raw_Data!D2263</f>
        <v>Groundnut</v>
      </c>
      <c r="E2263" s="15" t="str">
        <f>Raw_Data!E2263</f>
        <v>Rabi</v>
      </c>
      <c r="F2263" s="15">
        <f>Raw_Data!F2263</f>
        <v>6</v>
      </c>
      <c r="G2263" s="18">
        <f>IF(Raw_Data!G2263="",ROUND(AVERAGEIFS(Raw_Data!$G$2:$G$4001,Raw_Data!$E$2:$E$4001,E2263),1),Raw_Data!G2263)</f>
        <v>105.6</v>
      </c>
      <c r="H2263" s="15">
        <f>Raw_Data!H2263</f>
        <v>21</v>
      </c>
      <c r="I2263" s="15">
        <f>Raw_Data!I2263</f>
        <v>50.7</v>
      </c>
      <c r="J2263" s="15">
        <f>Raw_Data!J2263</f>
        <v>8.1</v>
      </c>
      <c r="K2263" s="15">
        <f>Raw_Data!K2263</f>
        <v>7.66</v>
      </c>
      <c r="L2263" s="18">
        <f>IF(Raw_Data!L2263="",ROUND(AVERAGEIFS(Raw_Data!$L$2:$L$4001,Raw_Data!$E$2:$E$4001,E2263),1),Raw_Data!L2263)</f>
        <v>29.5</v>
      </c>
      <c r="M2263" s="15">
        <f>Raw_Data!M2263</f>
        <v>155.30000000000001</v>
      </c>
      <c r="N2263" s="15">
        <f>Raw_Data!N2263</f>
        <v>63.3</v>
      </c>
      <c r="O2263" s="15">
        <f>Raw_Data!O2263</f>
        <v>54.2</v>
      </c>
      <c r="P2263" s="15" t="str">
        <f>Raw_Data!P2263</f>
        <v>Flood</v>
      </c>
      <c r="Q2263" s="15">
        <f>Raw_Data!Q2263</f>
        <v>249.9</v>
      </c>
      <c r="R2263" s="15">
        <f>Raw_Data!R2263</f>
        <v>3.16</v>
      </c>
      <c r="S2263" s="15">
        <f>Raw_Data!S2263</f>
        <v>0.8</v>
      </c>
      <c r="T2263" s="18">
        <f>IF(Raw_Data!T2263="",ROUND(AVERAGEIFS(Raw_Data!$T$2:$T$4001,Raw_Data!$E$2:$E$4001,E2263,Raw_Data!$D$2:$D$4001,D2263),2),IF(Raw_Data!T2263&gt;INDEX(Cleaning_Reference!$F$6:$F$13,MATCH(D2263,Cleaning_Reference!$A$6:$A$13,0)),INDEX(Cleaning_Reference!$F$6:$F$13,MATCH(D2263,Cleaning_Reference!$A$6:$A$13,0)),Raw_Data!T2263))</f>
        <v>0.4</v>
      </c>
      <c r="U2263" s="15">
        <f>Raw_Data!U2263</f>
        <v>2.4</v>
      </c>
      <c r="V2263" s="15">
        <f>Raw_Data!V2263</f>
        <v>59317</v>
      </c>
      <c r="W2263" s="15">
        <f>Raw_Data!W2263</f>
        <v>424940</v>
      </c>
      <c r="X2263" s="15">
        <f>Raw_Data!X2263</f>
        <v>142361</v>
      </c>
      <c r="Y2263" s="15">
        <f>Raw_Data!Y2263</f>
        <v>-282579</v>
      </c>
      <c r="Z2263" s="15">
        <f>Raw_Data!Z2263</f>
        <v>4151</v>
      </c>
      <c r="AA2263" s="15">
        <f>Raw_Data!AA2263</f>
        <v>0.57799999999999996</v>
      </c>
      <c r="AB2263" s="15">
        <f>Raw_Data!AB2263</f>
        <v>45.7</v>
      </c>
      <c r="AC2263" s="19" t="str">
        <f>IF(Raw_Data!G2263="","Yes","No")</f>
        <v>No</v>
      </c>
      <c r="AD2263" s="19" t="str">
        <f>IF(Raw_Data!L2263="","Yes","No")</f>
        <v>No</v>
      </c>
      <c r="AE2263" s="19" t="str">
        <f>IF(Raw_Data!T2263="","Imputed",IF(Raw_Data!T2263&gt;INDEX(Cleaning_Reference!$F$6:$F$13,MATCH(D2263,Cleaning_Reference!$A$6:$A$13,0)),"Capped","Original"))</f>
        <v>Original</v>
      </c>
      <c r="AF2263" s="21">
        <f t="shared" si="35"/>
        <v>2.4</v>
      </c>
    </row>
    <row r="2264" spans="1:32" ht="15" customHeight="1" x14ac:dyDescent="0.3">
      <c r="A2264" s="20" t="str">
        <f>Raw_Data!A2264</f>
        <v>SF12263</v>
      </c>
      <c r="B2264" s="15" t="str">
        <f>Raw_Data!B2264</f>
        <v>Karnataka</v>
      </c>
      <c r="C2264" s="15" t="str">
        <f>Raw_Data!C2264</f>
        <v>Rajkot</v>
      </c>
      <c r="D2264" s="15" t="str">
        <f>Raw_Data!D2264</f>
        <v>Wheat</v>
      </c>
      <c r="E2264" s="15" t="str">
        <f>Raw_Data!E2264</f>
        <v>Kharif</v>
      </c>
      <c r="F2264" s="15">
        <f>Raw_Data!F2264</f>
        <v>4.66</v>
      </c>
      <c r="G2264" s="18">
        <f>IF(Raw_Data!G2264="",ROUND(AVERAGEIFS(Raw_Data!$G$2:$G$4001,Raw_Data!$E$2:$E$4001,E2264),1),Raw_Data!G2264)</f>
        <v>849.1</v>
      </c>
      <c r="H2264" s="15">
        <f>Raw_Data!H2264</f>
        <v>27.2</v>
      </c>
      <c r="I2264" s="15">
        <f>Raw_Data!I2264</f>
        <v>60.8</v>
      </c>
      <c r="J2264" s="15">
        <f>Raw_Data!J2264</f>
        <v>6.4</v>
      </c>
      <c r="K2264" s="15">
        <f>Raw_Data!K2264</f>
        <v>7.26</v>
      </c>
      <c r="L2264" s="18">
        <f>IF(Raw_Data!L2264="",ROUND(AVERAGEIFS(Raw_Data!$L$2:$L$4001,Raw_Data!$E$2:$E$4001,E2264),1),Raw_Data!L2264)</f>
        <v>32.700000000000003</v>
      </c>
      <c r="M2264" s="15">
        <f>Raw_Data!M2264</f>
        <v>102</v>
      </c>
      <c r="N2264" s="15">
        <f>Raw_Data!N2264</f>
        <v>63.5</v>
      </c>
      <c r="O2264" s="15">
        <f>Raw_Data!O2264</f>
        <v>107.9</v>
      </c>
      <c r="P2264" s="15" t="str">
        <f>Raw_Data!P2264</f>
        <v>Drip</v>
      </c>
      <c r="Q2264" s="15">
        <f>Raw_Data!Q2264</f>
        <v>40</v>
      </c>
      <c r="R2264" s="15">
        <f>Raw_Data!R2264</f>
        <v>6.15</v>
      </c>
      <c r="S2264" s="15">
        <f>Raw_Data!S2264</f>
        <v>0.65</v>
      </c>
      <c r="T2264" s="18">
        <f>IF(Raw_Data!T2264="",ROUND(AVERAGEIFS(Raw_Data!$T$2:$T$4001,Raw_Data!$E$2:$E$4001,E2264,Raw_Data!$D$2:$D$4001,D2264),2),IF(Raw_Data!T2264&gt;INDEX(Cleaning_Reference!$F$6:$F$13,MATCH(D2264,Cleaning_Reference!$A$6:$A$13,0)),INDEX(Cleaning_Reference!$F$6:$F$13,MATCH(D2264,Cleaning_Reference!$A$6:$A$13,0)),Raw_Data!T2264))</f>
        <v>2.5</v>
      </c>
      <c r="U2264" s="15">
        <f>Raw_Data!U2264</f>
        <v>11.65</v>
      </c>
      <c r="V2264" s="15">
        <f>Raw_Data!V2264</f>
        <v>26512</v>
      </c>
      <c r="W2264" s="15">
        <f>Raw_Data!W2264</f>
        <v>265269</v>
      </c>
      <c r="X2264" s="15">
        <f>Raw_Data!X2264</f>
        <v>308865</v>
      </c>
      <c r="Y2264" s="15">
        <f>Raw_Data!Y2264</f>
        <v>43596</v>
      </c>
      <c r="Z2264" s="15">
        <f>Raw_Data!Z2264</f>
        <v>2154</v>
      </c>
      <c r="AA2264" s="15">
        <f>Raw_Data!AA2264</f>
        <v>5.4089999999999998</v>
      </c>
      <c r="AB2264" s="15">
        <f>Raw_Data!AB2264</f>
        <v>36.9</v>
      </c>
      <c r="AC2264" s="19" t="str">
        <f>IF(Raw_Data!G2264="","Yes","No")</f>
        <v>No</v>
      </c>
      <c r="AD2264" s="19" t="str">
        <f>IF(Raw_Data!L2264="","Yes","No")</f>
        <v>No</v>
      </c>
      <c r="AE2264" s="19" t="str">
        <f>IF(Raw_Data!T2264="","Imputed",IF(Raw_Data!T2264&gt;INDEX(Cleaning_Reference!$F$6:$F$13,MATCH(D2264,Cleaning_Reference!$A$6:$A$13,0)),"Capped","Original"))</f>
        <v>Original</v>
      </c>
      <c r="AF2264" s="21">
        <f t="shared" si="35"/>
        <v>11.65</v>
      </c>
    </row>
    <row r="2265" spans="1:32" ht="15" customHeight="1" x14ac:dyDescent="0.3">
      <c r="A2265" s="20" t="str">
        <f>Raw_Data!A2265</f>
        <v>SF12264</v>
      </c>
      <c r="B2265" s="15" t="str">
        <f>Raw_Data!B2265</f>
        <v>Punjab</v>
      </c>
      <c r="C2265" s="15" t="str">
        <f>Raw_Data!C2265</f>
        <v>Nashik</v>
      </c>
      <c r="D2265" s="15" t="str">
        <f>Raw_Data!D2265</f>
        <v>Wheat</v>
      </c>
      <c r="E2265" s="15" t="str">
        <f>Raw_Data!E2265</f>
        <v>Rabi</v>
      </c>
      <c r="F2265" s="15">
        <f>Raw_Data!F2265</f>
        <v>13.95</v>
      </c>
      <c r="G2265" s="18">
        <f>IF(Raw_Data!G2265="",ROUND(AVERAGEIFS(Raw_Data!$G$2:$G$4001,Raw_Data!$E$2:$E$4001,E2265),1),Raw_Data!G2265)</f>
        <v>294.39999999999998</v>
      </c>
      <c r="H2265" s="15">
        <f>Raw_Data!H2265</f>
        <v>25.1</v>
      </c>
      <c r="I2265" s="15">
        <f>Raw_Data!I2265</f>
        <v>53.3</v>
      </c>
      <c r="J2265" s="15">
        <f>Raw_Data!J2265</f>
        <v>7.5</v>
      </c>
      <c r="K2265" s="15">
        <f>Raw_Data!K2265</f>
        <v>6.78</v>
      </c>
      <c r="L2265" s="18">
        <f>IF(Raw_Data!L2265="",ROUND(AVERAGEIFS(Raw_Data!$L$2:$L$4001,Raw_Data!$E$2:$E$4001,E2265),1),Raw_Data!L2265)</f>
        <v>21.2</v>
      </c>
      <c r="M2265" s="15">
        <f>Raw_Data!M2265</f>
        <v>118.8</v>
      </c>
      <c r="N2265" s="15">
        <f>Raw_Data!N2265</f>
        <v>85.3</v>
      </c>
      <c r="O2265" s="15">
        <f>Raw_Data!O2265</f>
        <v>172.6</v>
      </c>
      <c r="P2265" s="15" t="str">
        <f>Raw_Data!P2265</f>
        <v>Flood</v>
      </c>
      <c r="Q2265" s="15">
        <f>Raw_Data!Q2265</f>
        <v>216.4</v>
      </c>
      <c r="R2265" s="15">
        <f>Raw_Data!R2265</f>
        <v>6.1</v>
      </c>
      <c r="S2265" s="15">
        <f>Raw_Data!S2265</f>
        <v>0.85</v>
      </c>
      <c r="T2265" s="18">
        <f>IF(Raw_Data!T2265="",ROUND(AVERAGEIFS(Raw_Data!$T$2:$T$4001,Raw_Data!$E$2:$E$4001,E2265,Raw_Data!$D$2:$D$4001,D2265),2),IF(Raw_Data!T2265&gt;INDEX(Cleaning_Reference!$F$6:$F$13,MATCH(D2265,Cleaning_Reference!$A$6:$A$13,0)),INDEX(Cleaning_Reference!$F$6:$F$13,MATCH(D2265,Cleaning_Reference!$A$6:$A$13,0)),Raw_Data!T2265))</f>
        <v>2.91</v>
      </c>
      <c r="U2265" s="15">
        <f>Raw_Data!U2265</f>
        <v>40.590000000000003</v>
      </c>
      <c r="V2265" s="15">
        <f>Raw_Data!V2265</f>
        <v>24210</v>
      </c>
      <c r="W2265" s="15">
        <f>Raw_Data!W2265</f>
        <v>1024002</v>
      </c>
      <c r="X2265" s="15">
        <f>Raw_Data!X2265</f>
        <v>982684</v>
      </c>
      <c r="Y2265" s="15">
        <f>Raw_Data!Y2265</f>
        <v>-41318</v>
      </c>
      <c r="Z2265" s="15">
        <f>Raw_Data!Z2265</f>
        <v>8967</v>
      </c>
      <c r="AA2265" s="15">
        <f>Raw_Data!AA2265</f>
        <v>4.5270000000000001</v>
      </c>
      <c r="AB2265" s="15">
        <f>Raw_Data!AB2265</f>
        <v>25.3</v>
      </c>
      <c r="AC2265" s="19" t="str">
        <f>IF(Raw_Data!G2265="","Yes","No")</f>
        <v>No</v>
      </c>
      <c r="AD2265" s="19" t="str">
        <f>IF(Raw_Data!L2265="","Yes","No")</f>
        <v>No</v>
      </c>
      <c r="AE2265" s="19" t="str">
        <f>IF(Raw_Data!T2265="","Imputed",IF(Raw_Data!T2265&gt;INDEX(Cleaning_Reference!$F$6:$F$13,MATCH(D2265,Cleaning_Reference!$A$6:$A$13,0)),"Capped","Original"))</f>
        <v>Original</v>
      </c>
      <c r="AF2265" s="21">
        <f t="shared" si="35"/>
        <v>40.590000000000003</v>
      </c>
    </row>
    <row r="2266" spans="1:32" ht="15" customHeight="1" x14ac:dyDescent="0.3">
      <c r="A2266" s="20" t="str">
        <f>Raw_Data!A2266</f>
        <v>SF12265</v>
      </c>
      <c r="B2266" s="15" t="str">
        <f>Raw_Data!B2266</f>
        <v>Punjab</v>
      </c>
      <c r="C2266" s="15" t="str">
        <f>Raw_Data!C2266</f>
        <v>Warangal</v>
      </c>
      <c r="D2266" s="15" t="str">
        <f>Raw_Data!D2266</f>
        <v>Chilli</v>
      </c>
      <c r="E2266" s="15" t="str">
        <f>Raw_Data!E2266</f>
        <v>Rabi</v>
      </c>
      <c r="F2266" s="15">
        <f>Raw_Data!F2266</f>
        <v>3.34</v>
      </c>
      <c r="G2266" s="18">
        <f>IF(Raw_Data!G2266="",ROUND(AVERAGEIFS(Raw_Data!$G$2:$G$4001,Raw_Data!$E$2:$E$4001,E2266),1),Raw_Data!G2266)</f>
        <v>551.9</v>
      </c>
      <c r="H2266" s="15">
        <f>Raw_Data!H2266</f>
        <v>24.1</v>
      </c>
      <c r="I2266" s="15">
        <f>Raw_Data!I2266</f>
        <v>59.9</v>
      </c>
      <c r="J2266" s="15">
        <f>Raw_Data!J2266</f>
        <v>6.9</v>
      </c>
      <c r="K2266" s="15">
        <f>Raw_Data!K2266</f>
        <v>6.37</v>
      </c>
      <c r="L2266" s="18">
        <f>IF(Raw_Data!L2266="",ROUND(AVERAGEIFS(Raw_Data!$L$2:$L$4001,Raw_Data!$E$2:$E$4001,E2266),1),Raw_Data!L2266)</f>
        <v>27.7</v>
      </c>
      <c r="M2266" s="15">
        <f>Raw_Data!M2266</f>
        <v>72.3</v>
      </c>
      <c r="N2266" s="15">
        <f>Raw_Data!N2266</f>
        <v>80.599999999999994</v>
      </c>
      <c r="O2266" s="15">
        <f>Raw_Data!O2266</f>
        <v>111.5</v>
      </c>
      <c r="P2266" s="15" t="str">
        <f>Raw_Data!P2266</f>
        <v>Rainfed</v>
      </c>
      <c r="Q2266" s="15">
        <f>Raw_Data!Q2266</f>
        <v>134.30000000000001</v>
      </c>
      <c r="R2266" s="15">
        <f>Raw_Data!R2266</f>
        <v>1.78</v>
      </c>
      <c r="S2266" s="15">
        <f>Raw_Data!S2266</f>
        <v>0.95</v>
      </c>
      <c r="T2266" s="18">
        <f>IF(Raw_Data!T2266="",ROUND(AVERAGEIFS(Raw_Data!$T$2:$T$4001,Raw_Data!$E$2:$E$4001,E2266,Raw_Data!$D$2:$D$4001,D2266),2),IF(Raw_Data!T2266&gt;INDEX(Cleaning_Reference!$F$6:$F$13,MATCH(D2266,Cleaning_Reference!$A$6:$A$13,0)),INDEX(Cleaning_Reference!$F$6:$F$13,MATCH(D2266,Cleaning_Reference!$A$6:$A$13,0)),Raw_Data!T2266))</f>
        <v>1.93</v>
      </c>
      <c r="U2266" s="15">
        <f>Raw_Data!U2266</f>
        <v>6.45</v>
      </c>
      <c r="V2266" s="15">
        <f>Raw_Data!V2266</f>
        <v>112694</v>
      </c>
      <c r="W2266" s="15">
        <f>Raw_Data!W2266</f>
        <v>200723</v>
      </c>
      <c r="X2266" s="15">
        <f>Raw_Data!X2266</f>
        <v>726876</v>
      </c>
      <c r="Y2266" s="15">
        <f>Raw_Data!Y2266</f>
        <v>526153</v>
      </c>
      <c r="Z2266" s="15">
        <f>Raw_Data!Z2266</f>
        <v>1195</v>
      </c>
      <c r="AA2266" s="15">
        <f>Raw_Data!AA2266</f>
        <v>5.3970000000000002</v>
      </c>
      <c r="AB2266" s="15">
        <f>Raw_Data!AB2266</f>
        <v>50.2</v>
      </c>
      <c r="AC2266" s="19" t="str">
        <f>IF(Raw_Data!G2266="","Yes","No")</f>
        <v>No</v>
      </c>
      <c r="AD2266" s="19" t="str">
        <f>IF(Raw_Data!L2266="","Yes","No")</f>
        <v>No</v>
      </c>
      <c r="AE2266" s="19" t="str">
        <f>IF(Raw_Data!T2266="","Imputed",IF(Raw_Data!T2266&gt;INDEX(Cleaning_Reference!$F$6:$F$13,MATCH(D2266,Cleaning_Reference!$A$6:$A$13,0)),"Capped","Original"))</f>
        <v>Original</v>
      </c>
      <c r="AF2266" s="21">
        <f t="shared" si="35"/>
        <v>6.45</v>
      </c>
    </row>
    <row r="2267" spans="1:32" ht="15" customHeight="1" x14ac:dyDescent="0.3">
      <c r="A2267" s="20" t="str">
        <f>Raw_Data!A2267</f>
        <v>SF12266</v>
      </c>
      <c r="B2267" s="15" t="str">
        <f>Raw_Data!B2267</f>
        <v>Maharashtra</v>
      </c>
      <c r="C2267" s="15" t="str">
        <f>Raw_Data!C2267</f>
        <v>Ludhiana</v>
      </c>
      <c r="D2267" s="15" t="str">
        <f>Raw_Data!D2267</f>
        <v>Rice</v>
      </c>
      <c r="E2267" s="15" t="str">
        <f>Raw_Data!E2267</f>
        <v>Rabi</v>
      </c>
      <c r="F2267" s="15">
        <f>Raw_Data!F2267</f>
        <v>2.8</v>
      </c>
      <c r="G2267" s="18">
        <f>IF(Raw_Data!G2267="",ROUND(AVERAGEIFS(Raw_Data!$G$2:$G$4001,Raw_Data!$E$2:$E$4001,E2267),1),Raw_Data!G2267)</f>
        <v>431.6</v>
      </c>
      <c r="H2267" s="15">
        <f>Raw_Data!H2267</f>
        <v>27.7</v>
      </c>
      <c r="I2267" s="15">
        <f>Raw_Data!I2267</f>
        <v>52.3</v>
      </c>
      <c r="J2267" s="15">
        <f>Raw_Data!J2267</f>
        <v>8.1</v>
      </c>
      <c r="K2267" s="15">
        <f>Raw_Data!K2267</f>
        <v>6.75</v>
      </c>
      <c r="L2267" s="18">
        <f>IF(Raw_Data!L2267="",ROUND(AVERAGEIFS(Raw_Data!$L$2:$L$4001,Raw_Data!$E$2:$E$4001,E2267),1),Raw_Data!L2267)</f>
        <v>23.6</v>
      </c>
      <c r="M2267" s="15">
        <f>Raw_Data!M2267</f>
        <v>179.7</v>
      </c>
      <c r="N2267" s="15">
        <f>Raw_Data!N2267</f>
        <v>15</v>
      </c>
      <c r="O2267" s="15">
        <f>Raw_Data!O2267</f>
        <v>112.5</v>
      </c>
      <c r="P2267" s="15" t="str">
        <f>Raw_Data!P2267</f>
        <v>Drip</v>
      </c>
      <c r="Q2267" s="15">
        <f>Raw_Data!Q2267</f>
        <v>91.2</v>
      </c>
      <c r="R2267" s="15">
        <f>Raw_Data!R2267</f>
        <v>4.13</v>
      </c>
      <c r="S2267" s="15">
        <f>Raw_Data!S2267</f>
        <v>0.83</v>
      </c>
      <c r="T2267" s="18">
        <f>IF(Raw_Data!T2267="",ROUND(AVERAGEIFS(Raw_Data!$T$2:$T$4001,Raw_Data!$E$2:$E$4001,E2267,Raw_Data!$D$2:$D$4001,D2267),2),IF(Raw_Data!T2267&gt;INDEX(Cleaning_Reference!$F$6:$F$13,MATCH(D2267,Cleaning_Reference!$A$6:$A$13,0)),INDEX(Cleaning_Reference!$F$6:$F$13,MATCH(D2267,Cleaning_Reference!$A$6:$A$13,0)),Raw_Data!T2267))</f>
        <v>3.77</v>
      </c>
      <c r="U2267" s="15">
        <f>Raw_Data!U2267</f>
        <v>10.56</v>
      </c>
      <c r="V2267" s="15">
        <f>Raw_Data!V2267</f>
        <v>23521</v>
      </c>
      <c r="W2267" s="15">
        <f>Raw_Data!W2267</f>
        <v>145440</v>
      </c>
      <c r="X2267" s="15">
        <f>Raw_Data!X2267</f>
        <v>248382</v>
      </c>
      <c r="Y2267" s="15">
        <f>Raw_Data!Y2267</f>
        <v>102942</v>
      </c>
      <c r="Z2267" s="15">
        <f>Raw_Data!Z2267</f>
        <v>3195</v>
      </c>
      <c r="AA2267" s="15">
        <f>Raw_Data!AA2267</f>
        <v>3.3050000000000002</v>
      </c>
      <c r="AB2267" s="15">
        <f>Raw_Data!AB2267</f>
        <v>42.1</v>
      </c>
      <c r="AC2267" s="19" t="str">
        <f>IF(Raw_Data!G2267="","Yes","No")</f>
        <v>No</v>
      </c>
      <c r="AD2267" s="19" t="str">
        <f>IF(Raw_Data!L2267="","Yes","No")</f>
        <v>No</v>
      </c>
      <c r="AE2267" s="19" t="str">
        <f>IF(Raw_Data!T2267="","Imputed",IF(Raw_Data!T2267&gt;INDEX(Cleaning_Reference!$F$6:$F$13,MATCH(D2267,Cleaning_Reference!$A$6:$A$13,0)),"Capped","Original"))</f>
        <v>Original</v>
      </c>
      <c r="AF2267" s="21">
        <f t="shared" si="35"/>
        <v>10.56</v>
      </c>
    </row>
    <row r="2268" spans="1:32" ht="15" customHeight="1" x14ac:dyDescent="0.3">
      <c r="A2268" s="20" t="str">
        <f>Raw_Data!A2268</f>
        <v>SF12267</v>
      </c>
      <c r="B2268" s="15" t="str">
        <f>Raw_Data!B2268</f>
        <v>Telangana</v>
      </c>
      <c r="C2268" s="15" t="str">
        <f>Raw_Data!C2268</f>
        <v>Erode</v>
      </c>
      <c r="D2268" s="15" t="str">
        <f>Raw_Data!D2268</f>
        <v>Rice</v>
      </c>
      <c r="E2268" s="15" t="str">
        <f>Raw_Data!E2268</f>
        <v>Zaid</v>
      </c>
      <c r="F2268" s="15">
        <f>Raw_Data!F2268</f>
        <v>4.1500000000000004</v>
      </c>
      <c r="G2268" s="18">
        <f>IF(Raw_Data!G2268="",ROUND(AVERAGEIFS(Raw_Data!$G$2:$G$4001,Raw_Data!$E$2:$E$4001,E2268),1),Raw_Data!G2268)</f>
        <v>80</v>
      </c>
      <c r="H2268" s="15">
        <f>Raw_Data!H2268</f>
        <v>29</v>
      </c>
      <c r="I2268" s="15">
        <f>Raw_Data!I2268</f>
        <v>37.799999999999997</v>
      </c>
      <c r="J2268" s="15">
        <f>Raw_Data!J2268</f>
        <v>8.8000000000000007</v>
      </c>
      <c r="K2268" s="15">
        <f>Raw_Data!K2268</f>
        <v>6.19</v>
      </c>
      <c r="L2268" s="18">
        <f>IF(Raw_Data!L2268="",ROUND(AVERAGEIFS(Raw_Data!$L$2:$L$4001,Raw_Data!$E$2:$E$4001,E2268),1),Raw_Data!L2268)</f>
        <v>22.7</v>
      </c>
      <c r="M2268" s="15">
        <f>Raw_Data!M2268</f>
        <v>135.30000000000001</v>
      </c>
      <c r="N2268" s="15">
        <f>Raw_Data!N2268</f>
        <v>37.9</v>
      </c>
      <c r="O2268" s="15">
        <f>Raw_Data!O2268</f>
        <v>90.2</v>
      </c>
      <c r="P2268" s="15" t="str">
        <f>Raw_Data!P2268</f>
        <v>Flood</v>
      </c>
      <c r="Q2268" s="15">
        <f>Raw_Data!Q2268</f>
        <v>212.6</v>
      </c>
      <c r="R2268" s="15">
        <f>Raw_Data!R2268</f>
        <v>3.41</v>
      </c>
      <c r="S2268" s="15">
        <f>Raw_Data!S2268</f>
        <v>0.98</v>
      </c>
      <c r="T2268" s="18">
        <f>IF(Raw_Data!T2268="",ROUND(AVERAGEIFS(Raw_Data!$T$2:$T$4001,Raw_Data!$E$2:$E$4001,E2268,Raw_Data!$D$2:$D$4001,D2268),2),IF(Raw_Data!T2268&gt;INDEX(Cleaning_Reference!$F$6:$F$13,MATCH(D2268,Cleaning_Reference!$A$6:$A$13,0)),INDEX(Cleaning_Reference!$F$6:$F$13,MATCH(D2268,Cleaning_Reference!$A$6:$A$13,0)),Raw_Data!T2268))</f>
        <v>1.62</v>
      </c>
      <c r="U2268" s="15">
        <f>Raw_Data!U2268</f>
        <v>6.72</v>
      </c>
      <c r="V2268" s="15">
        <f>Raw_Data!V2268</f>
        <v>18804</v>
      </c>
      <c r="W2268" s="15">
        <f>Raw_Data!W2268</f>
        <v>304168</v>
      </c>
      <c r="X2268" s="15">
        <f>Raw_Data!X2268</f>
        <v>126363</v>
      </c>
      <c r="Y2268" s="15">
        <f>Raw_Data!Y2268</f>
        <v>-177805</v>
      </c>
      <c r="Z2268" s="15">
        <f>Raw_Data!Z2268</f>
        <v>8303</v>
      </c>
      <c r="AA2268" s="15">
        <f>Raw_Data!AA2268</f>
        <v>0.80900000000000005</v>
      </c>
      <c r="AB2268" s="15">
        <f>Raw_Data!AB2268</f>
        <v>41.5</v>
      </c>
      <c r="AC2268" s="19" t="str">
        <f>IF(Raw_Data!G2268="","Yes","No")</f>
        <v>No</v>
      </c>
      <c r="AD2268" s="19" t="str">
        <f>IF(Raw_Data!L2268="","Yes","No")</f>
        <v>No</v>
      </c>
      <c r="AE2268" s="19" t="str">
        <f>IF(Raw_Data!T2268="","Imputed",IF(Raw_Data!T2268&gt;INDEX(Cleaning_Reference!$F$6:$F$13,MATCH(D2268,Cleaning_Reference!$A$6:$A$13,0)),"Capped","Original"))</f>
        <v>Original</v>
      </c>
      <c r="AF2268" s="21">
        <f t="shared" si="35"/>
        <v>6.72</v>
      </c>
    </row>
    <row r="2269" spans="1:32" ht="15" customHeight="1" x14ac:dyDescent="0.3">
      <c r="A2269" s="20" t="str">
        <f>Raw_Data!A2269</f>
        <v>SF12268</v>
      </c>
      <c r="B2269" s="15" t="str">
        <f>Raw_Data!B2269</f>
        <v>Madhya Pradesh</v>
      </c>
      <c r="C2269" s="15" t="str">
        <f>Raw_Data!C2269</f>
        <v>Krishna</v>
      </c>
      <c r="D2269" s="15" t="str">
        <f>Raw_Data!D2269</f>
        <v>Pulses</v>
      </c>
      <c r="E2269" s="15" t="str">
        <f>Raw_Data!E2269</f>
        <v>Rabi</v>
      </c>
      <c r="F2269" s="15">
        <f>Raw_Data!F2269</f>
        <v>14.23</v>
      </c>
      <c r="G2269" s="18">
        <f>IF(Raw_Data!G2269="",ROUND(AVERAGEIFS(Raw_Data!$G$2:$G$4001,Raw_Data!$E$2:$E$4001,E2269),1),Raw_Data!G2269)</f>
        <v>372.4</v>
      </c>
      <c r="H2269" s="15">
        <f>Raw_Data!H2269</f>
        <v>24.3</v>
      </c>
      <c r="I2269" s="15">
        <f>Raw_Data!I2269</f>
        <v>58.4</v>
      </c>
      <c r="J2269" s="15">
        <f>Raw_Data!J2269</f>
        <v>6.7</v>
      </c>
      <c r="K2269" s="15">
        <f>Raw_Data!K2269</f>
        <v>5.54</v>
      </c>
      <c r="L2269" s="18">
        <f>IF(Raw_Data!L2269="",ROUND(AVERAGEIFS(Raw_Data!$L$2:$L$4001,Raw_Data!$E$2:$E$4001,E2269),1),Raw_Data!L2269)</f>
        <v>28.7</v>
      </c>
      <c r="M2269" s="15">
        <f>Raw_Data!M2269</f>
        <v>145.19999999999999</v>
      </c>
      <c r="N2269" s="15">
        <f>Raw_Data!N2269</f>
        <v>50.3</v>
      </c>
      <c r="O2269" s="15">
        <f>Raw_Data!O2269</f>
        <v>121.4</v>
      </c>
      <c r="P2269" s="15" t="str">
        <f>Raw_Data!P2269</f>
        <v>Rainfed</v>
      </c>
      <c r="Q2269" s="15">
        <f>Raw_Data!Q2269</f>
        <v>229</v>
      </c>
      <c r="R2269" s="15">
        <f>Raw_Data!R2269</f>
        <v>1.99</v>
      </c>
      <c r="S2269" s="15">
        <f>Raw_Data!S2269</f>
        <v>0.66</v>
      </c>
      <c r="T2269" s="18">
        <f>IF(Raw_Data!T2269="",ROUND(AVERAGEIFS(Raw_Data!$T$2:$T$4001,Raw_Data!$E$2:$E$4001,E2269,Raw_Data!$D$2:$D$4001,D2269),2),IF(Raw_Data!T2269&gt;INDEX(Cleaning_Reference!$F$6:$F$13,MATCH(D2269,Cleaning_Reference!$A$6:$A$13,0)),INDEX(Cleaning_Reference!$F$6:$F$13,MATCH(D2269,Cleaning_Reference!$A$6:$A$13,0)),Raw_Data!T2269))</f>
        <v>0.3</v>
      </c>
      <c r="U2269" s="15">
        <f>Raw_Data!U2269</f>
        <v>4.2699999999999996</v>
      </c>
      <c r="V2269" s="15">
        <f>Raw_Data!V2269</f>
        <v>68010</v>
      </c>
      <c r="W2269" s="15">
        <f>Raw_Data!W2269</f>
        <v>960704</v>
      </c>
      <c r="X2269" s="15">
        <f>Raw_Data!X2269</f>
        <v>290403</v>
      </c>
      <c r="Y2269" s="15">
        <f>Raw_Data!Y2269</f>
        <v>-670301</v>
      </c>
      <c r="Z2269" s="15">
        <f>Raw_Data!Z2269</f>
        <v>3035</v>
      </c>
      <c r="AA2269" s="15">
        <f>Raw_Data!AA2269</f>
        <v>1.407</v>
      </c>
      <c r="AB2269" s="15">
        <f>Raw_Data!AB2269</f>
        <v>43</v>
      </c>
      <c r="AC2269" s="19" t="str">
        <f>IF(Raw_Data!G2269="","Yes","No")</f>
        <v>No</v>
      </c>
      <c r="AD2269" s="19" t="str">
        <f>IF(Raw_Data!L2269="","Yes","No")</f>
        <v>No</v>
      </c>
      <c r="AE2269" s="19" t="str">
        <f>IF(Raw_Data!T2269="","Imputed",IF(Raw_Data!T2269&gt;INDEX(Cleaning_Reference!$F$6:$F$13,MATCH(D2269,Cleaning_Reference!$A$6:$A$13,0)),"Capped","Original"))</f>
        <v>Original</v>
      </c>
      <c r="AF2269" s="21">
        <f t="shared" si="35"/>
        <v>4.2699999999999996</v>
      </c>
    </row>
    <row r="2270" spans="1:32" ht="15" customHeight="1" x14ac:dyDescent="0.3">
      <c r="A2270" s="20" t="str">
        <f>Raw_Data!A2270</f>
        <v>SF12269</v>
      </c>
      <c r="B2270" s="15" t="str">
        <f>Raw_Data!B2270</f>
        <v>Karnataka</v>
      </c>
      <c r="C2270" s="15" t="str">
        <f>Raw_Data!C2270</f>
        <v>Warangal</v>
      </c>
      <c r="D2270" s="15" t="str">
        <f>Raw_Data!D2270</f>
        <v>Wheat</v>
      </c>
      <c r="E2270" s="15" t="str">
        <f>Raw_Data!E2270</f>
        <v>Kharif</v>
      </c>
      <c r="F2270" s="15">
        <f>Raw_Data!F2270</f>
        <v>11.95</v>
      </c>
      <c r="G2270" s="18">
        <f>IF(Raw_Data!G2270="",ROUND(AVERAGEIFS(Raw_Data!$G$2:$G$4001,Raw_Data!$E$2:$E$4001,E2270),1),Raw_Data!G2270)</f>
        <v>853.3</v>
      </c>
      <c r="H2270" s="15">
        <f>Raw_Data!H2270</f>
        <v>26.1</v>
      </c>
      <c r="I2270" s="15">
        <f>Raw_Data!I2270</f>
        <v>75.599999999999994</v>
      </c>
      <c r="J2270" s="15">
        <f>Raw_Data!J2270</f>
        <v>5.6</v>
      </c>
      <c r="K2270" s="15">
        <f>Raw_Data!K2270</f>
        <v>7.47</v>
      </c>
      <c r="L2270" s="18">
        <f>IF(Raw_Data!L2270="",ROUND(AVERAGEIFS(Raw_Data!$L$2:$L$4001,Raw_Data!$E$2:$E$4001,E2270),1),Raw_Data!L2270)</f>
        <v>28.7</v>
      </c>
      <c r="M2270" s="15">
        <f>Raw_Data!M2270</f>
        <v>125.7</v>
      </c>
      <c r="N2270" s="15">
        <f>Raw_Data!N2270</f>
        <v>71.900000000000006</v>
      </c>
      <c r="O2270" s="15">
        <f>Raw_Data!O2270</f>
        <v>89.1</v>
      </c>
      <c r="P2270" s="15" t="str">
        <f>Raw_Data!P2270</f>
        <v>Flood</v>
      </c>
      <c r="Q2270" s="15">
        <f>Raw_Data!Q2270</f>
        <v>189.2</v>
      </c>
      <c r="R2270" s="15">
        <f>Raw_Data!R2270</f>
        <v>3</v>
      </c>
      <c r="S2270" s="15">
        <f>Raw_Data!S2270</f>
        <v>0.77</v>
      </c>
      <c r="T2270" s="18">
        <f>IF(Raw_Data!T2270="",ROUND(AVERAGEIFS(Raw_Data!$T$2:$T$4001,Raw_Data!$E$2:$E$4001,E2270,Raw_Data!$D$2:$D$4001,D2270),2),IF(Raw_Data!T2270&gt;INDEX(Cleaning_Reference!$F$6:$F$13,MATCH(D2270,Cleaning_Reference!$A$6:$A$13,0)),INDEX(Cleaning_Reference!$F$6:$F$13,MATCH(D2270,Cleaning_Reference!$A$6:$A$13,0)),Raw_Data!T2270))</f>
        <v>1.55</v>
      </c>
      <c r="U2270" s="15">
        <f>Raw_Data!U2270</f>
        <v>18.52</v>
      </c>
      <c r="V2270" s="15">
        <f>Raw_Data!V2270</f>
        <v>25613</v>
      </c>
      <c r="W2270" s="15">
        <f>Raw_Data!W2270</f>
        <v>799247</v>
      </c>
      <c r="X2270" s="15">
        <f>Raw_Data!X2270</f>
        <v>474353</v>
      </c>
      <c r="Y2270" s="15">
        <f>Raw_Data!Y2270</f>
        <v>-324894</v>
      </c>
      <c r="Z2270" s="15">
        <f>Raw_Data!Z2270</f>
        <v>7935</v>
      </c>
      <c r="AA2270" s="15">
        <f>Raw_Data!AA2270</f>
        <v>2.3340000000000001</v>
      </c>
      <c r="AB2270" s="15">
        <f>Raw_Data!AB2270</f>
        <v>59.2</v>
      </c>
      <c r="AC2270" s="19" t="str">
        <f>IF(Raw_Data!G2270="","Yes","No")</f>
        <v>No</v>
      </c>
      <c r="AD2270" s="19" t="str">
        <f>IF(Raw_Data!L2270="","Yes","No")</f>
        <v>No</v>
      </c>
      <c r="AE2270" s="19" t="str">
        <f>IF(Raw_Data!T2270="","Imputed",IF(Raw_Data!T2270&gt;INDEX(Cleaning_Reference!$F$6:$F$13,MATCH(D2270,Cleaning_Reference!$A$6:$A$13,0)),"Capped","Original"))</f>
        <v>Original</v>
      </c>
      <c r="AF2270" s="21">
        <f t="shared" si="35"/>
        <v>18.52</v>
      </c>
    </row>
    <row r="2271" spans="1:32" ht="15" customHeight="1" x14ac:dyDescent="0.3">
      <c r="A2271" s="20" t="str">
        <f>Raw_Data!A2271</f>
        <v>SF12270</v>
      </c>
      <c r="B2271" s="15" t="str">
        <f>Raw_Data!B2271</f>
        <v>Maharashtra</v>
      </c>
      <c r="C2271" s="15" t="str">
        <f>Raw_Data!C2271</f>
        <v>Raichur</v>
      </c>
      <c r="D2271" s="15" t="str">
        <f>Raw_Data!D2271</f>
        <v>Pulses</v>
      </c>
      <c r="E2271" s="15" t="str">
        <f>Raw_Data!E2271</f>
        <v>Zaid</v>
      </c>
      <c r="F2271" s="15">
        <f>Raw_Data!F2271</f>
        <v>14.55</v>
      </c>
      <c r="G2271" s="18">
        <f>IF(Raw_Data!G2271="",ROUND(AVERAGEIFS(Raw_Data!$G$2:$G$4001,Raw_Data!$E$2:$E$4001,E2271),1),Raw_Data!G2271)</f>
        <v>80</v>
      </c>
      <c r="H2271" s="15">
        <f>Raw_Data!H2271</f>
        <v>28.9</v>
      </c>
      <c r="I2271" s="15">
        <f>Raw_Data!I2271</f>
        <v>58</v>
      </c>
      <c r="J2271" s="15">
        <f>Raw_Data!J2271</f>
        <v>9.1999999999999993</v>
      </c>
      <c r="K2271" s="15">
        <f>Raw_Data!K2271</f>
        <v>6.58</v>
      </c>
      <c r="L2271" s="18">
        <f>IF(Raw_Data!L2271="",ROUND(AVERAGEIFS(Raw_Data!$L$2:$L$4001,Raw_Data!$E$2:$E$4001,E2271),1),Raw_Data!L2271)</f>
        <v>26.1</v>
      </c>
      <c r="M2271" s="15">
        <f>Raw_Data!M2271</f>
        <v>104.7</v>
      </c>
      <c r="N2271" s="15">
        <f>Raw_Data!N2271</f>
        <v>66</v>
      </c>
      <c r="O2271" s="15">
        <f>Raw_Data!O2271</f>
        <v>140.5</v>
      </c>
      <c r="P2271" s="15" t="str">
        <f>Raw_Data!P2271</f>
        <v>Flood</v>
      </c>
      <c r="Q2271" s="15">
        <f>Raw_Data!Q2271</f>
        <v>220.6</v>
      </c>
      <c r="R2271" s="15">
        <f>Raw_Data!R2271</f>
        <v>4.9000000000000004</v>
      </c>
      <c r="S2271" s="15">
        <f>Raw_Data!S2271</f>
        <v>0.91</v>
      </c>
      <c r="T2271" s="18">
        <f>IF(Raw_Data!T2271="",ROUND(AVERAGEIFS(Raw_Data!$T$2:$T$4001,Raw_Data!$E$2:$E$4001,E2271,Raw_Data!$D$2:$D$4001,D2271),2),IF(Raw_Data!T2271&gt;INDEX(Cleaning_Reference!$F$6:$F$13,MATCH(D2271,Cleaning_Reference!$A$6:$A$13,0)),INDEX(Cleaning_Reference!$F$6:$F$13,MATCH(D2271,Cleaning_Reference!$A$6:$A$13,0)),Raw_Data!T2271))</f>
        <v>0.92</v>
      </c>
      <c r="U2271" s="15">
        <f>Raw_Data!U2271</f>
        <v>13.39</v>
      </c>
      <c r="V2271" s="15">
        <f>Raw_Data!V2271</f>
        <v>59846</v>
      </c>
      <c r="W2271" s="15">
        <f>Raw_Data!W2271</f>
        <v>1063120</v>
      </c>
      <c r="X2271" s="15">
        <f>Raw_Data!X2271</f>
        <v>801338</v>
      </c>
      <c r="Y2271" s="15">
        <f>Raw_Data!Y2271</f>
        <v>-261782</v>
      </c>
      <c r="Z2271" s="15">
        <f>Raw_Data!Z2271</f>
        <v>7973</v>
      </c>
      <c r="AA2271" s="15">
        <f>Raw_Data!AA2271</f>
        <v>1.679</v>
      </c>
      <c r="AB2271" s="15">
        <f>Raw_Data!AB2271</f>
        <v>36.299999999999997</v>
      </c>
      <c r="AC2271" s="19" t="str">
        <f>IF(Raw_Data!G2271="","Yes","No")</f>
        <v>No</v>
      </c>
      <c r="AD2271" s="19" t="str">
        <f>IF(Raw_Data!L2271="","Yes","No")</f>
        <v>No</v>
      </c>
      <c r="AE2271" s="19" t="str">
        <f>IF(Raw_Data!T2271="","Imputed",IF(Raw_Data!T2271&gt;INDEX(Cleaning_Reference!$F$6:$F$13,MATCH(D2271,Cleaning_Reference!$A$6:$A$13,0)),"Capped","Original"))</f>
        <v>Original</v>
      </c>
      <c r="AF2271" s="21">
        <f t="shared" si="35"/>
        <v>13.39</v>
      </c>
    </row>
    <row r="2272" spans="1:32" ht="15" customHeight="1" x14ac:dyDescent="0.3">
      <c r="A2272" s="20" t="str">
        <f>Raw_Data!A2272</f>
        <v>SF12271</v>
      </c>
      <c r="B2272" s="15" t="str">
        <f>Raw_Data!B2272</f>
        <v>Madhya Pradesh</v>
      </c>
      <c r="C2272" s="15" t="str">
        <f>Raw_Data!C2272</f>
        <v>Ludhiana</v>
      </c>
      <c r="D2272" s="15" t="str">
        <f>Raw_Data!D2272</f>
        <v>Maize</v>
      </c>
      <c r="E2272" s="15" t="str">
        <f>Raw_Data!E2272</f>
        <v>Kharif</v>
      </c>
      <c r="F2272" s="15">
        <f>Raw_Data!F2272</f>
        <v>10.14</v>
      </c>
      <c r="G2272" s="18">
        <f>IF(Raw_Data!G2272="",ROUND(AVERAGEIFS(Raw_Data!$G$2:$G$4001,Raw_Data!$E$2:$E$4001,E2272),1),Raw_Data!G2272)</f>
        <v>952.1</v>
      </c>
      <c r="H2272" s="15">
        <f>Raw_Data!H2272</f>
        <v>27.3</v>
      </c>
      <c r="I2272" s="15">
        <f>Raw_Data!I2272</f>
        <v>72.8</v>
      </c>
      <c r="J2272" s="15">
        <f>Raw_Data!J2272</f>
        <v>5.3</v>
      </c>
      <c r="K2272" s="15">
        <f>Raw_Data!K2272</f>
        <v>7.36</v>
      </c>
      <c r="L2272" s="18">
        <f>IF(Raw_Data!L2272="",ROUND(AVERAGEIFS(Raw_Data!$L$2:$L$4001,Raw_Data!$E$2:$E$4001,E2272),1),Raw_Data!L2272)</f>
        <v>33.1</v>
      </c>
      <c r="M2272" s="15">
        <f>Raw_Data!M2272</f>
        <v>126.4</v>
      </c>
      <c r="N2272" s="15">
        <f>Raw_Data!N2272</f>
        <v>55</v>
      </c>
      <c r="O2272" s="15">
        <f>Raw_Data!O2272</f>
        <v>81</v>
      </c>
      <c r="P2272" s="15" t="str">
        <f>Raw_Data!P2272</f>
        <v>Flood</v>
      </c>
      <c r="Q2272" s="15">
        <f>Raw_Data!Q2272</f>
        <v>255.3</v>
      </c>
      <c r="R2272" s="15">
        <f>Raw_Data!R2272</f>
        <v>6</v>
      </c>
      <c r="S2272" s="15">
        <f>Raw_Data!S2272</f>
        <v>0.8</v>
      </c>
      <c r="T2272" s="18">
        <f>IF(Raw_Data!T2272="",ROUND(AVERAGEIFS(Raw_Data!$T$2:$T$4001,Raw_Data!$E$2:$E$4001,E2272,Raw_Data!$D$2:$D$4001,D2272),2),IF(Raw_Data!T2272&gt;INDEX(Cleaning_Reference!$F$6:$F$13,MATCH(D2272,Cleaning_Reference!$A$6:$A$13,0)),INDEX(Cleaning_Reference!$F$6:$F$13,MATCH(D2272,Cleaning_Reference!$A$6:$A$13,0)),Raw_Data!T2272))</f>
        <v>2.17</v>
      </c>
      <c r="U2272" s="15">
        <f>Raw_Data!U2272</f>
        <v>22</v>
      </c>
      <c r="V2272" s="15">
        <f>Raw_Data!V2272</f>
        <v>17260</v>
      </c>
      <c r="W2272" s="15">
        <f>Raw_Data!W2272</f>
        <v>832199</v>
      </c>
      <c r="X2272" s="15">
        <f>Raw_Data!X2272</f>
        <v>379720</v>
      </c>
      <c r="Y2272" s="15">
        <f>Raw_Data!Y2272</f>
        <v>-452479</v>
      </c>
      <c r="Z2272" s="15">
        <f>Raw_Data!Z2272</f>
        <v>6616</v>
      </c>
      <c r="AA2272" s="15">
        <f>Raw_Data!AA2272</f>
        <v>3.3250000000000002</v>
      </c>
      <c r="AB2272" s="15">
        <f>Raw_Data!AB2272</f>
        <v>53.9</v>
      </c>
      <c r="AC2272" s="19" t="str">
        <f>IF(Raw_Data!G2272="","Yes","No")</f>
        <v>No</v>
      </c>
      <c r="AD2272" s="19" t="str">
        <f>IF(Raw_Data!L2272="","Yes","No")</f>
        <v>No</v>
      </c>
      <c r="AE2272" s="19" t="str">
        <f>IF(Raw_Data!T2272="","Imputed",IF(Raw_Data!T2272&gt;INDEX(Cleaning_Reference!$F$6:$F$13,MATCH(D2272,Cleaning_Reference!$A$6:$A$13,0)),"Capped","Original"))</f>
        <v>Original</v>
      </c>
      <c r="AF2272" s="21">
        <f t="shared" si="35"/>
        <v>22</v>
      </c>
    </row>
    <row r="2273" spans="1:32" ht="15" customHeight="1" x14ac:dyDescent="0.3">
      <c r="A2273" s="20" t="str">
        <f>Raw_Data!A2273</f>
        <v>SF12272</v>
      </c>
      <c r="B2273" s="15" t="str">
        <f>Raw_Data!B2273</f>
        <v>Andhra Pradesh</v>
      </c>
      <c r="C2273" s="15" t="str">
        <f>Raw_Data!C2273</f>
        <v>Krishna</v>
      </c>
      <c r="D2273" s="15" t="str">
        <f>Raw_Data!D2273</f>
        <v>Rice</v>
      </c>
      <c r="E2273" s="15" t="str">
        <f>Raw_Data!E2273</f>
        <v>Rabi</v>
      </c>
      <c r="F2273" s="15">
        <f>Raw_Data!F2273</f>
        <v>10.029999999999999</v>
      </c>
      <c r="G2273" s="18">
        <f>IF(Raw_Data!G2273="",ROUND(AVERAGEIFS(Raw_Data!$G$2:$G$4001,Raw_Data!$E$2:$E$4001,E2273),1),Raw_Data!G2273)</f>
        <v>528.5</v>
      </c>
      <c r="H2273" s="15">
        <f>Raw_Data!H2273</f>
        <v>22.6</v>
      </c>
      <c r="I2273" s="15">
        <f>Raw_Data!I2273</f>
        <v>64</v>
      </c>
      <c r="J2273" s="15">
        <f>Raw_Data!J2273</f>
        <v>6.8</v>
      </c>
      <c r="K2273" s="15">
        <f>Raw_Data!K2273</f>
        <v>6.72</v>
      </c>
      <c r="L2273" s="18">
        <f>IF(Raw_Data!L2273="",ROUND(AVERAGEIFS(Raw_Data!$L$2:$L$4001,Raw_Data!$E$2:$E$4001,E2273),1),Raw_Data!L2273)</f>
        <v>32.700000000000003</v>
      </c>
      <c r="M2273" s="15">
        <f>Raw_Data!M2273</f>
        <v>75.599999999999994</v>
      </c>
      <c r="N2273" s="15">
        <f>Raw_Data!N2273</f>
        <v>55.5</v>
      </c>
      <c r="O2273" s="15">
        <f>Raw_Data!O2273</f>
        <v>71</v>
      </c>
      <c r="P2273" s="15" t="str">
        <f>Raw_Data!P2273</f>
        <v>Sprinkler</v>
      </c>
      <c r="Q2273" s="15">
        <f>Raw_Data!Q2273</f>
        <v>150.1</v>
      </c>
      <c r="R2273" s="15">
        <f>Raw_Data!R2273</f>
        <v>4.24</v>
      </c>
      <c r="S2273" s="15">
        <f>Raw_Data!S2273</f>
        <v>0.92</v>
      </c>
      <c r="T2273" s="18">
        <f>IF(Raw_Data!T2273="",ROUND(AVERAGEIFS(Raw_Data!$T$2:$T$4001,Raw_Data!$E$2:$E$4001,E2273,Raw_Data!$D$2:$D$4001,D2273),2),IF(Raw_Data!T2273&gt;INDEX(Cleaning_Reference!$F$6:$F$13,MATCH(D2273,Cleaning_Reference!$A$6:$A$13,0)),INDEX(Cleaning_Reference!$F$6:$F$13,MATCH(D2273,Cleaning_Reference!$A$6:$A$13,0)),Raw_Data!T2273))</f>
        <v>2.79</v>
      </c>
      <c r="U2273" s="15">
        <f>Raw_Data!U2273</f>
        <v>27.98</v>
      </c>
      <c r="V2273" s="15">
        <f>Raw_Data!V2273</f>
        <v>25537</v>
      </c>
      <c r="W2273" s="15">
        <f>Raw_Data!W2273</f>
        <v>588315</v>
      </c>
      <c r="X2273" s="15">
        <f>Raw_Data!X2273</f>
        <v>714525</v>
      </c>
      <c r="Y2273" s="15">
        <f>Raw_Data!Y2273</f>
        <v>126210</v>
      </c>
      <c r="Z2273" s="15">
        <f>Raw_Data!Z2273</f>
        <v>16550</v>
      </c>
      <c r="AA2273" s="15">
        <f>Raw_Data!AA2273</f>
        <v>1.6910000000000001</v>
      </c>
      <c r="AB2273" s="15">
        <f>Raw_Data!AB2273</f>
        <v>47</v>
      </c>
      <c r="AC2273" s="19" t="str">
        <f>IF(Raw_Data!G2273="","Yes","No")</f>
        <v>No</v>
      </c>
      <c r="AD2273" s="19" t="str">
        <f>IF(Raw_Data!L2273="","Yes","No")</f>
        <v>No</v>
      </c>
      <c r="AE2273" s="19" t="str">
        <f>IF(Raw_Data!T2273="","Imputed",IF(Raw_Data!T2273&gt;INDEX(Cleaning_Reference!$F$6:$F$13,MATCH(D2273,Cleaning_Reference!$A$6:$A$13,0)),"Capped","Original"))</f>
        <v>Original</v>
      </c>
      <c r="AF2273" s="21">
        <f t="shared" si="35"/>
        <v>27.98</v>
      </c>
    </row>
    <row r="2274" spans="1:32" ht="15" customHeight="1" x14ac:dyDescent="0.3">
      <c r="A2274" s="20" t="str">
        <f>Raw_Data!A2274</f>
        <v>SF12273</v>
      </c>
      <c r="B2274" s="15" t="str">
        <f>Raw_Data!B2274</f>
        <v>Telangana</v>
      </c>
      <c r="C2274" s="15" t="str">
        <f>Raw_Data!C2274</f>
        <v>Ludhiana</v>
      </c>
      <c r="D2274" s="15" t="str">
        <f>Raw_Data!D2274</f>
        <v>Rice</v>
      </c>
      <c r="E2274" s="15" t="str">
        <f>Raw_Data!E2274</f>
        <v>Kharif</v>
      </c>
      <c r="F2274" s="15">
        <f>Raw_Data!F2274</f>
        <v>10.48</v>
      </c>
      <c r="G2274" s="18">
        <f>IF(Raw_Data!G2274="",ROUND(AVERAGEIFS(Raw_Data!$G$2:$G$4001,Raw_Data!$E$2:$E$4001,E2274),1),Raw_Data!G2274)</f>
        <v>1149.9000000000001</v>
      </c>
      <c r="H2274" s="15">
        <f>Raw_Data!H2274</f>
        <v>32.200000000000003</v>
      </c>
      <c r="I2274" s="15">
        <f>Raw_Data!I2274</f>
        <v>89.4</v>
      </c>
      <c r="J2274" s="15">
        <f>Raw_Data!J2274</f>
        <v>5.8</v>
      </c>
      <c r="K2274" s="15">
        <f>Raw_Data!K2274</f>
        <v>6.56</v>
      </c>
      <c r="L2274" s="18">
        <f>IF(Raw_Data!L2274="",ROUND(AVERAGEIFS(Raw_Data!$L$2:$L$4001,Raw_Data!$E$2:$E$4001,E2274),1),Raw_Data!L2274)</f>
        <v>37.1</v>
      </c>
      <c r="M2274" s="15">
        <f>Raw_Data!M2274</f>
        <v>78.8</v>
      </c>
      <c r="N2274" s="15">
        <f>Raw_Data!N2274</f>
        <v>67.5</v>
      </c>
      <c r="O2274" s="15">
        <f>Raw_Data!O2274</f>
        <v>100.5</v>
      </c>
      <c r="P2274" s="15" t="str">
        <f>Raw_Data!P2274</f>
        <v>Flood</v>
      </c>
      <c r="Q2274" s="15">
        <f>Raw_Data!Q2274</f>
        <v>130.4</v>
      </c>
      <c r="R2274" s="15">
        <f>Raw_Data!R2274</f>
        <v>5.82</v>
      </c>
      <c r="S2274" s="15">
        <f>Raw_Data!S2274</f>
        <v>0.68</v>
      </c>
      <c r="T2274" s="18">
        <f>IF(Raw_Data!T2274="",ROUND(AVERAGEIFS(Raw_Data!$T$2:$T$4001,Raw_Data!$E$2:$E$4001,E2274,Raw_Data!$D$2:$D$4001,D2274),2),IF(Raw_Data!T2274&gt;INDEX(Cleaning_Reference!$F$6:$F$13,MATCH(D2274,Cleaning_Reference!$A$6:$A$13,0)),INDEX(Cleaning_Reference!$F$6:$F$13,MATCH(D2274,Cleaning_Reference!$A$6:$A$13,0)),Raw_Data!T2274))</f>
        <v>2.63</v>
      </c>
      <c r="U2274" s="15">
        <f>Raw_Data!U2274</f>
        <v>27.56</v>
      </c>
      <c r="V2274" s="15">
        <f>Raw_Data!V2274</f>
        <v>21324</v>
      </c>
      <c r="W2274" s="15">
        <f>Raw_Data!W2274</f>
        <v>667816</v>
      </c>
      <c r="X2274" s="15">
        <f>Raw_Data!X2274</f>
        <v>587689</v>
      </c>
      <c r="Y2274" s="15">
        <f>Raw_Data!Y2274</f>
        <v>-80127</v>
      </c>
      <c r="Z2274" s="15">
        <f>Raw_Data!Z2274</f>
        <v>19573</v>
      </c>
      <c r="AA2274" s="15">
        <f>Raw_Data!AA2274</f>
        <v>1.4079999999999999</v>
      </c>
      <c r="AB2274" s="15">
        <f>Raw_Data!AB2274</f>
        <v>70</v>
      </c>
      <c r="AC2274" s="19" t="str">
        <f>IF(Raw_Data!G2274="","Yes","No")</f>
        <v>No</v>
      </c>
      <c r="AD2274" s="19" t="str">
        <f>IF(Raw_Data!L2274="","Yes","No")</f>
        <v>No</v>
      </c>
      <c r="AE2274" s="19" t="str">
        <f>IF(Raw_Data!T2274="","Imputed",IF(Raw_Data!T2274&gt;INDEX(Cleaning_Reference!$F$6:$F$13,MATCH(D2274,Cleaning_Reference!$A$6:$A$13,0)),"Capped","Original"))</f>
        <v>Original</v>
      </c>
      <c r="AF2274" s="21">
        <f t="shared" si="35"/>
        <v>27.56</v>
      </c>
    </row>
    <row r="2275" spans="1:32" ht="15" customHeight="1" x14ac:dyDescent="0.3">
      <c r="A2275" s="20" t="str">
        <f>Raw_Data!A2275</f>
        <v>SF12274</v>
      </c>
      <c r="B2275" s="15" t="str">
        <f>Raw_Data!B2275</f>
        <v>Andhra Pradesh</v>
      </c>
      <c r="C2275" s="15" t="str">
        <f>Raw_Data!C2275</f>
        <v>Ludhiana</v>
      </c>
      <c r="D2275" s="15" t="str">
        <f>Raw_Data!D2275</f>
        <v>Maize</v>
      </c>
      <c r="E2275" s="15" t="str">
        <f>Raw_Data!E2275</f>
        <v>Kharif</v>
      </c>
      <c r="F2275" s="15">
        <f>Raw_Data!F2275</f>
        <v>6.96</v>
      </c>
      <c r="G2275" s="18">
        <f>IF(Raw_Data!G2275="",ROUND(AVERAGEIFS(Raw_Data!$G$2:$G$4001,Raw_Data!$E$2:$E$4001,E2275),1),Raw_Data!G2275)</f>
        <v>576.4</v>
      </c>
      <c r="H2275" s="15">
        <f>Raw_Data!H2275</f>
        <v>28.4</v>
      </c>
      <c r="I2275" s="15">
        <f>Raw_Data!I2275</f>
        <v>56.6</v>
      </c>
      <c r="J2275" s="15">
        <f>Raw_Data!J2275</f>
        <v>7.3</v>
      </c>
      <c r="K2275" s="15">
        <f>Raw_Data!K2275</f>
        <v>7.69</v>
      </c>
      <c r="L2275" s="18">
        <f>IF(Raw_Data!L2275="",ROUND(AVERAGEIFS(Raw_Data!$L$2:$L$4001,Raw_Data!$E$2:$E$4001,E2275),1),Raw_Data!L2275)</f>
        <v>29.9</v>
      </c>
      <c r="M2275" s="15">
        <f>Raw_Data!M2275</f>
        <v>109</v>
      </c>
      <c r="N2275" s="15">
        <f>Raw_Data!N2275</f>
        <v>78.599999999999994</v>
      </c>
      <c r="O2275" s="15">
        <f>Raw_Data!O2275</f>
        <v>81.400000000000006</v>
      </c>
      <c r="P2275" s="15" t="str">
        <f>Raw_Data!P2275</f>
        <v>Drip</v>
      </c>
      <c r="Q2275" s="15">
        <f>Raw_Data!Q2275</f>
        <v>119.4</v>
      </c>
      <c r="R2275" s="15">
        <f>Raw_Data!R2275</f>
        <v>6.05</v>
      </c>
      <c r="S2275" s="15">
        <f>Raw_Data!S2275</f>
        <v>0.79</v>
      </c>
      <c r="T2275" s="18">
        <f>IF(Raw_Data!T2275="",ROUND(AVERAGEIFS(Raw_Data!$T$2:$T$4001,Raw_Data!$E$2:$E$4001,E2275,Raw_Data!$D$2:$D$4001,D2275),2),IF(Raw_Data!T2275&gt;INDEX(Cleaning_Reference!$F$6:$F$13,MATCH(D2275,Cleaning_Reference!$A$6:$A$13,0)),INDEX(Cleaning_Reference!$F$6:$F$13,MATCH(D2275,Cleaning_Reference!$A$6:$A$13,0)),Raw_Data!T2275))</f>
        <v>1.69</v>
      </c>
      <c r="U2275" s="15">
        <f>Raw_Data!U2275</f>
        <v>11.76</v>
      </c>
      <c r="V2275" s="15">
        <f>Raw_Data!V2275</f>
        <v>19419</v>
      </c>
      <c r="W2275" s="15">
        <f>Raw_Data!W2275</f>
        <v>444388</v>
      </c>
      <c r="X2275" s="15">
        <f>Raw_Data!X2275</f>
        <v>228367</v>
      </c>
      <c r="Y2275" s="15">
        <f>Raw_Data!Y2275</f>
        <v>-216021</v>
      </c>
      <c r="Z2275" s="15">
        <f>Raw_Data!Z2275</f>
        <v>3375</v>
      </c>
      <c r="AA2275" s="15">
        <f>Raw_Data!AA2275</f>
        <v>3.484</v>
      </c>
      <c r="AB2275" s="15">
        <f>Raw_Data!AB2275</f>
        <v>51.2</v>
      </c>
      <c r="AC2275" s="19" t="str">
        <f>IF(Raw_Data!G2275="","Yes","No")</f>
        <v>No</v>
      </c>
      <c r="AD2275" s="19" t="str">
        <f>IF(Raw_Data!L2275="","Yes","No")</f>
        <v>No</v>
      </c>
      <c r="AE2275" s="19" t="str">
        <f>IF(Raw_Data!T2275="","Imputed",IF(Raw_Data!T2275&gt;INDEX(Cleaning_Reference!$F$6:$F$13,MATCH(D2275,Cleaning_Reference!$A$6:$A$13,0)),"Capped","Original"))</f>
        <v>Original</v>
      </c>
      <c r="AF2275" s="21">
        <f t="shared" si="35"/>
        <v>11.76</v>
      </c>
    </row>
    <row r="2276" spans="1:32" ht="15" customHeight="1" x14ac:dyDescent="0.3">
      <c r="A2276" s="20" t="str">
        <f>Raw_Data!A2276</f>
        <v>SF12275</v>
      </c>
      <c r="B2276" s="15" t="str">
        <f>Raw_Data!B2276</f>
        <v>Andhra Pradesh</v>
      </c>
      <c r="C2276" s="15" t="str">
        <f>Raw_Data!C2276</f>
        <v>Nalgonda</v>
      </c>
      <c r="D2276" s="15" t="str">
        <f>Raw_Data!D2276</f>
        <v>Chilli</v>
      </c>
      <c r="E2276" s="15" t="str">
        <f>Raw_Data!E2276</f>
        <v>Rabi</v>
      </c>
      <c r="F2276" s="15">
        <f>Raw_Data!F2276</f>
        <v>5.52</v>
      </c>
      <c r="G2276" s="18">
        <f>IF(Raw_Data!G2276="",ROUND(AVERAGEIFS(Raw_Data!$G$2:$G$4001,Raw_Data!$E$2:$E$4001,E2276),1),Raw_Data!G2276)</f>
        <v>471.6</v>
      </c>
      <c r="H2276" s="15">
        <f>Raw_Data!H2276</f>
        <v>26.8</v>
      </c>
      <c r="I2276" s="15">
        <f>Raw_Data!I2276</f>
        <v>61.8</v>
      </c>
      <c r="J2276" s="15">
        <f>Raw_Data!J2276</f>
        <v>10.199999999999999</v>
      </c>
      <c r="K2276" s="15">
        <f>Raw_Data!K2276</f>
        <v>5.69</v>
      </c>
      <c r="L2276" s="18">
        <f>IF(Raw_Data!L2276="",ROUND(AVERAGEIFS(Raw_Data!$L$2:$L$4001,Raw_Data!$E$2:$E$4001,E2276),1),Raw_Data!L2276)</f>
        <v>36.200000000000003</v>
      </c>
      <c r="M2276" s="15">
        <f>Raw_Data!M2276</f>
        <v>97</v>
      </c>
      <c r="N2276" s="15">
        <f>Raw_Data!N2276</f>
        <v>35.799999999999997</v>
      </c>
      <c r="O2276" s="15">
        <f>Raw_Data!O2276</f>
        <v>101.2</v>
      </c>
      <c r="P2276" s="15" t="str">
        <f>Raw_Data!P2276</f>
        <v>Sprinkler</v>
      </c>
      <c r="Q2276" s="15">
        <f>Raw_Data!Q2276</f>
        <v>247.5</v>
      </c>
      <c r="R2276" s="15">
        <f>Raw_Data!R2276</f>
        <v>0.5</v>
      </c>
      <c r="S2276" s="15">
        <f>Raw_Data!S2276</f>
        <v>0.9</v>
      </c>
      <c r="T2276" s="18">
        <f>IF(Raw_Data!T2276="",ROUND(AVERAGEIFS(Raw_Data!$T$2:$T$4001,Raw_Data!$E$2:$E$4001,E2276,Raw_Data!$D$2:$D$4001,D2276),2),IF(Raw_Data!T2276&gt;INDEX(Cleaning_Reference!$F$6:$F$13,MATCH(D2276,Cleaning_Reference!$A$6:$A$13,0)),INDEX(Cleaning_Reference!$F$6:$F$13,MATCH(D2276,Cleaning_Reference!$A$6:$A$13,0)),Raw_Data!T2276))</f>
        <v>0.68</v>
      </c>
      <c r="U2276" s="15">
        <f>Raw_Data!U2276</f>
        <v>3.75</v>
      </c>
      <c r="V2276" s="15">
        <f>Raw_Data!V2276</f>
        <v>97462</v>
      </c>
      <c r="W2276" s="15">
        <f>Raw_Data!W2276</f>
        <v>347778</v>
      </c>
      <c r="X2276" s="15">
        <f>Raw_Data!X2276</f>
        <v>365482</v>
      </c>
      <c r="Y2276" s="15">
        <f>Raw_Data!Y2276</f>
        <v>17704</v>
      </c>
      <c r="Z2276" s="15">
        <f>Raw_Data!Z2276</f>
        <v>2938</v>
      </c>
      <c r="AA2276" s="15">
        <f>Raw_Data!AA2276</f>
        <v>1.276</v>
      </c>
      <c r="AB2276" s="15">
        <f>Raw_Data!AB2276</f>
        <v>63.4</v>
      </c>
      <c r="AC2276" s="19" t="str">
        <f>IF(Raw_Data!G2276="","Yes","No")</f>
        <v>No</v>
      </c>
      <c r="AD2276" s="19" t="str">
        <f>IF(Raw_Data!L2276="","Yes","No")</f>
        <v>No</v>
      </c>
      <c r="AE2276" s="19" t="str">
        <f>IF(Raw_Data!T2276="","Imputed",IF(Raw_Data!T2276&gt;INDEX(Cleaning_Reference!$F$6:$F$13,MATCH(D2276,Cleaning_Reference!$A$6:$A$13,0)),"Capped","Original"))</f>
        <v>Original</v>
      </c>
      <c r="AF2276" s="21">
        <f t="shared" si="35"/>
        <v>3.75</v>
      </c>
    </row>
    <row r="2277" spans="1:32" ht="15" customHeight="1" x14ac:dyDescent="0.3">
      <c r="A2277" s="20" t="str">
        <f>Raw_Data!A2277</f>
        <v>SF12276</v>
      </c>
      <c r="B2277" s="15" t="str">
        <f>Raw_Data!B2277</f>
        <v>Maharashtra</v>
      </c>
      <c r="C2277" s="15" t="str">
        <f>Raw_Data!C2277</f>
        <v>Guntur</v>
      </c>
      <c r="D2277" s="15" t="str">
        <f>Raw_Data!D2277</f>
        <v>Cotton</v>
      </c>
      <c r="E2277" s="15" t="str">
        <f>Raw_Data!E2277</f>
        <v>Zaid</v>
      </c>
      <c r="F2277" s="15">
        <f>Raw_Data!F2277</f>
        <v>6.51</v>
      </c>
      <c r="G2277" s="18">
        <f>IF(Raw_Data!G2277="",ROUND(AVERAGEIFS(Raw_Data!$G$2:$G$4001,Raw_Data!$E$2:$E$4001,E2277),1),Raw_Data!G2277)</f>
        <v>235.9</v>
      </c>
      <c r="H2277" s="15">
        <f>Raw_Data!H2277</f>
        <v>29.4</v>
      </c>
      <c r="I2277" s="15">
        <f>Raw_Data!I2277</f>
        <v>54.9</v>
      </c>
      <c r="J2277" s="15">
        <f>Raw_Data!J2277</f>
        <v>7.4</v>
      </c>
      <c r="K2277" s="15">
        <f>Raw_Data!K2277</f>
        <v>7.95</v>
      </c>
      <c r="L2277" s="18">
        <f>IF(Raw_Data!L2277="",ROUND(AVERAGEIFS(Raw_Data!$L$2:$L$4001,Raw_Data!$E$2:$E$4001,E2277),1),Raw_Data!L2277)</f>
        <v>22.6</v>
      </c>
      <c r="M2277" s="15">
        <f>Raw_Data!M2277</f>
        <v>157.30000000000001</v>
      </c>
      <c r="N2277" s="15">
        <f>Raw_Data!N2277</f>
        <v>47</v>
      </c>
      <c r="O2277" s="15">
        <f>Raw_Data!O2277</f>
        <v>90.7</v>
      </c>
      <c r="P2277" s="15" t="str">
        <f>Raw_Data!P2277</f>
        <v>Flood</v>
      </c>
      <c r="Q2277" s="15">
        <f>Raw_Data!Q2277</f>
        <v>231.3</v>
      </c>
      <c r="R2277" s="15">
        <f>Raw_Data!R2277</f>
        <v>6.79</v>
      </c>
      <c r="S2277" s="15">
        <f>Raw_Data!S2277</f>
        <v>0.97</v>
      </c>
      <c r="T2277" s="18">
        <f>IF(Raw_Data!T2277="",ROUND(AVERAGEIFS(Raw_Data!$T$2:$T$4001,Raw_Data!$E$2:$E$4001,E2277,Raw_Data!$D$2:$D$4001,D2277),2),IF(Raw_Data!T2277&gt;INDEX(Cleaning_Reference!$F$6:$F$13,MATCH(D2277,Cleaning_Reference!$A$6:$A$13,0)),INDEX(Cleaning_Reference!$F$6:$F$13,MATCH(D2277,Cleaning_Reference!$A$6:$A$13,0)),Raw_Data!T2277))</f>
        <v>0.95</v>
      </c>
      <c r="U2277" s="15">
        <f>Raw_Data!U2277</f>
        <v>1.95</v>
      </c>
      <c r="V2277" s="15">
        <f>Raw_Data!V2277</f>
        <v>69401</v>
      </c>
      <c r="W2277" s="15">
        <f>Raw_Data!W2277</f>
        <v>534671</v>
      </c>
      <c r="X2277" s="15">
        <f>Raw_Data!X2277</f>
        <v>135332</v>
      </c>
      <c r="Y2277" s="15">
        <f>Raw_Data!Y2277</f>
        <v>-399339</v>
      </c>
      <c r="Z2277" s="15">
        <f>Raw_Data!Z2277</f>
        <v>6824</v>
      </c>
      <c r="AA2277" s="15">
        <f>Raw_Data!AA2277</f>
        <v>0.28599999999999998</v>
      </c>
      <c r="AB2277" s="15">
        <f>Raw_Data!AB2277</f>
        <v>34.200000000000003</v>
      </c>
      <c r="AC2277" s="19" t="str">
        <f>IF(Raw_Data!G2277="","Yes","No")</f>
        <v>No</v>
      </c>
      <c r="AD2277" s="19" t="str">
        <f>IF(Raw_Data!L2277="","Yes","No")</f>
        <v>No</v>
      </c>
      <c r="AE2277" s="19" t="str">
        <f>IF(Raw_Data!T2277="","Imputed",IF(Raw_Data!T2277&gt;INDEX(Cleaning_Reference!$F$6:$F$13,MATCH(D2277,Cleaning_Reference!$A$6:$A$13,0)),"Capped","Original"))</f>
        <v>Imputed</v>
      </c>
      <c r="AF2277" s="21">
        <f t="shared" si="35"/>
        <v>6.18</v>
      </c>
    </row>
    <row r="2278" spans="1:32" ht="15" customHeight="1" x14ac:dyDescent="0.3">
      <c r="A2278" s="20" t="str">
        <f>Raw_Data!A2278</f>
        <v>SF12277</v>
      </c>
      <c r="B2278" s="15" t="str">
        <f>Raw_Data!B2278</f>
        <v>Maharashtra</v>
      </c>
      <c r="C2278" s="15" t="str">
        <f>Raw_Data!C2278</f>
        <v>Nalgonda</v>
      </c>
      <c r="D2278" s="15" t="str">
        <f>Raw_Data!D2278</f>
        <v>Maize</v>
      </c>
      <c r="E2278" s="15" t="str">
        <f>Raw_Data!E2278</f>
        <v>Rabi</v>
      </c>
      <c r="F2278" s="15">
        <f>Raw_Data!F2278</f>
        <v>5.43</v>
      </c>
      <c r="G2278" s="18">
        <f>IF(Raw_Data!G2278="",ROUND(AVERAGEIFS(Raw_Data!$G$2:$G$4001,Raw_Data!$E$2:$E$4001,E2278),1),Raw_Data!G2278)</f>
        <v>80</v>
      </c>
      <c r="H2278" s="15">
        <f>Raw_Data!H2278</f>
        <v>24</v>
      </c>
      <c r="I2278" s="15">
        <f>Raw_Data!I2278</f>
        <v>56</v>
      </c>
      <c r="J2278" s="15">
        <f>Raw_Data!J2278</f>
        <v>5.5</v>
      </c>
      <c r="K2278" s="15">
        <f>Raw_Data!K2278</f>
        <v>7.24</v>
      </c>
      <c r="L2278" s="18">
        <f>IF(Raw_Data!L2278="",ROUND(AVERAGEIFS(Raw_Data!$L$2:$L$4001,Raw_Data!$E$2:$E$4001,E2278),1),Raw_Data!L2278)</f>
        <v>29.8</v>
      </c>
      <c r="M2278" s="15">
        <f>Raw_Data!M2278</f>
        <v>111.6</v>
      </c>
      <c r="N2278" s="15">
        <f>Raw_Data!N2278</f>
        <v>41</v>
      </c>
      <c r="O2278" s="15">
        <f>Raw_Data!O2278</f>
        <v>71.900000000000006</v>
      </c>
      <c r="P2278" s="15" t="str">
        <f>Raw_Data!P2278</f>
        <v>Drip</v>
      </c>
      <c r="Q2278" s="15">
        <f>Raw_Data!Q2278</f>
        <v>40</v>
      </c>
      <c r="R2278" s="15">
        <f>Raw_Data!R2278</f>
        <v>4.54</v>
      </c>
      <c r="S2278" s="15">
        <f>Raw_Data!S2278</f>
        <v>0.96</v>
      </c>
      <c r="T2278" s="18">
        <f>IF(Raw_Data!T2278="",ROUND(AVERAGEIFS(Raw_Data!$T$2:$T$4001,Raw_Data!$E$2:$E$4001,E2278,Raw_Data!$D$2:$D$4001,D2278),2),IF(Raw_Data!T2278&gt;INDEX(Cleaning_Reference!$F$6:$F$13,MATCH(D2278,Cleaning_Reference!$A$6:$A$13,0)),INDEX(Cleaning_Reference!$F$6:$F$13,MATCH(D2278,Cleaning_Reference!$A$6:$A$13,0)),Raw_Data!T2278))</f>
        <v>2.4700000000000002</v>
      </c>
      <c r="U2278" s="15">
        <f>Raw_Data!U2278</f>
        <v>13.41</v>
      </c>
      <c r="V2278" s="15">
        <f>Raw_Data!V2278</f>
        <v>23239</v>
      </c>
      <c r="W2278" s="15">
        <f>Raw_Data!W2278</f>
        <v>315613</v>
      </c>
      <c r="X2278" s="15">
        <f>Raw_Data!X2278</f>
        <v>311635</v>
      </c>
      <c r="Y2278" s="15">
        <f>Raw_Data!Y2278</f>
        <v>-3978</v>
      </c>
      <c r="Z2278" s="15">
        <f>Raw_Data!Z2278</f>
        <v>2279</v>
      </c>
      <c r="AA2278" s="15">
        <f>Raw_Data!AA2278</f>
        <v>5.8840000000000003</v>
      </c>
      <c r="AB2278" s="15">
        <f>Raw_Data!AB2278</f>
        <v>36.1</v>
      </c>
      <c r="AC2278" s="19" t="str">
        <f>IF(Raw_Data!G2278="","Yes","No")</f>
        <v>No</v>
      </c>
      <c r="AD2278" s="19" t="str">
        <f>IF(Raw_Data!L2278="","Yes","No")</f>
        <v>No</v>
      </c>
      <c r="AE2278" s="19" t="str">
        <f>IF(Raw_Data!T2278="","Imputed",IF(Raw_Data!T2278&gt;INDEX(Cleaning_Reference!$F$6:$F$13,MATCH(D2278,Cleaning_Reference!$A$6:$A$13,0)),"Capped","Original"))</f>
        <v>Original</v>
      </c>
      <c r="AF2278" s="21">
        <f t="shared" si="35"/>
        <v>13.41</v>
      </c>
    </row>
    <row r="2279" spans="1:32" ht="15" customHeight="1" x14ac:dyDescent="0.3">
      <c r="A2279" s="20" t="str">
        <f>Raw_Data!A2279</f>
        <v>SF12278</v>
      </c>
      <c r="B2279" s="15" t="str">
        <f>Raw_Data!B2279</f>
        <v>Punjab</v>
      </c>
      <c r="C2279" s="15" t="str">
        <f>Raw_Data!C2279</f>
        <v>Erode</v>
      </c>
      <c r="D2279" s="15" t="str">
        <f>Raw_Data!D2279</f>
        <v>Cotton</v>
      </c>
      <c r="E2279" s="15" t="str">
        <f>Raw_Data!E2279</f>
        <v>Kharif</v>
      </c>
      <c r="F2279" s="15">
        <f>Raw_Data!F2279</f>
        <v>12.01</v>
      </c>
      <c r="G2279" s="18">
        <f>IF(Raw_Data!G2279="",ROUND(AVERAGEIFS(Raw_Data!$G$2:$G$4001,Raw_Data!$E$2:$E$4001,E2279),1),Raw_Data!G2279)</f>
        <v>724.5</v>
      </c>
      <c r="H2279" s="15">
        <f>Raw_Data!H2279</f>
        <v>31.3</v>
      </c>
      <c r="I2279" s="15">
        <f>Raw_Data!I2279</f>
        <v>66</v>
      </c>
      <c r="J2279" s="15">
        <f>Raw_Data!J2279</f>
        <v>7</v>
      </c>
      <c r="K2279" s="15">
        <f>Raw_Data!K2279</f>
        <v>6.32</v>
      </c>
      <c r="L2279" s="18">
        <f>IF(Raw_Data!L2279="",ROUND(AVERAGEIFS(Raw_Data!$L$2:$L$4001,Raw_Data!$E$2:$E$4001,E2279),1),Raw_Data!L2279)</f>
        <v>31.2</v>
      </c>
      <c r="M2279" s="15">
        <f>Raw_Data!M2279</f>
        <v>119.2</v>
      </c>
      <c r="N2279" s="15">
        <f>Raw_Data!N2279</f>
        <v>64.900000000000006</v>
      </c>
      <c r="O2279" s="15">
        <f>Raw_Data!O2279</f>
        <v>141.80000000000001</v>
      </c>
      <c r="P2279" s="15" t="str">
        <f>Raw_Data!P2279</f>
        <v>Rainfed</v>
      </c>
      <c r="Q2279" s="15">
        <f>Raw_Data!Q2279</f>
        <v>142.4</v>
      </c>
      <c r="R2279" s="15">
        <f>Raw_Data!R2279</f>
        <v>3.78</v>
      </c>
      <c r="S2279" s="15">
        <f>Raw_Data!S2279</f>
        <v>0.99</v>
      </c>
      <c r="T2279" s="18">
        <f>IF(Raw_Data!T2279="",ROUND(AVERAGEIFS(Raw_Data!$T$2:$T$4001,Raw_Data!$E$2:$E$4001,E2279,Raw_Data!$D$2:$D$4001,D2279),2),IF(Raw_Data!T2279&gt;INDEX(Cleaning_Reference!$F$6:$F$13,MATCH(D2279,Cleaning_Reference!$A$6:$A$13,0)),INDEX(Cleaning_Reference!$F$6:$F$13,MATCH(D2279,Cleaning_Reference!$A$6:$A$13,0)),Raw_Data!T2279))</f>
        <v>1.9</v>
      </c>
      <c r="U2279" s="15">
        <f>Raw_Data!U2279</f>
        <v>22.82</v>
      </c>
      <c r="V2279" s="15">
        <f>Raw_Data!V2279</f>
        <v>71188</v>
      </c>
      <c r="W2279" s="15">
        <f>Raw_Data!W2279</f>
        <v>747723</v>
      </c>
      <c r="X2279" s="15">
        <f>Raw_Data!X2279</f>
        <v>1624510</v>
      </c>
      <c r="Y2279" s="15">
        <f>Raw_Data!Y2279</f>
        <v>876787</v>
      </c>
      <c r="Z2279" s="15">
        <f>Raw_Data!Z2279</f>
        <v>4809</v>
      </c>
      <c r="AA2279" s="15">
        <f>Raw_Data!AA2279</f>
        <v>4.7450000000000001</v>
      </c>
      <c r="AB2279" s="15">
        <f>Raw_Data!AB2279</f>
        <v>48</v>
      </c>
      <c r="AC2279" s="19" t="str">
        <f>IF(Raw_Data!G2279="","Yes","No")</f>
        <v>No</v>
      </c>
      <c r="AD2279" s="19" t="str">
        <f>IF(Raw_Data!L2279="","Yes","No")</f>
        <v>Yes</v>
      </c>
      <c r="AE2279" s="19" t="str">
        <f>IF(Raw_Data!T2279="","Imputed",IF(Raw_Data!T2279&gt;INDEX(Cleaning_Reference!$F$6:$F$13,MATCH(D2279,Cleaning_Reference!$A$6:$A$13,0)),"Capped","Original"))</f>
        <v>Original</v>
      </c>
      <c r="AF2279" s="21">
        <f t="shared" si="35"/>
        <v>22.82</v>
      </c>
    </row>
    <row r="2280" spans="1:32" ht="15" customHeight="1" x14ac:dyDescent="0.3">
      <c r="A2280" s="20" t="str">
        <f>Raw_Data!A2280</f>
        <v>SF12279</v>
      </c>
      <c r="B2280" s="15" t="str">
        <f>Raw_Data!B2280</f>
        <v>Punjab</v>
      </c>
      <c r="C2280" s="15" t="str">
        <f>Raw_Data!C2280</f>
        <v>Indore</v>
      </c>
      <c r="D2280" s="15" t="str">
        <f>Raw_Data!D2280</f>
        <v>Sugarcane</v>
      </c>
      <c r="E2280" s="15" t="str">
        <f>Raw_Data!E2280</f>
        <v>Kharif</v>
      </c>
      <c r="F2280" s="15">
        <f>Raw_Data!F2280</f>
        <v>1.99</v>
      </c>
      <c r="G2280" s="18">
        <f>IF(Raw_Data!G2280="",ROUND(AVERAGEIFS(Raw_Data!$G$2:$G$4001,Raw_Data!$E$2:$E$4001,E2280),1),Raw_Data!G2280)</f>
        <v>485.9</v>
      </c>
      <c r="H2280" s="15">
        <f>Raw_Data!H2280</f>
        <v>31.1</v>
      </c>
      <c r="I2280" s="15">
        <f>Raw_Data!I2280</f>
        <v>77.7</v>
      </c>
      <c r="J2280" s="15">
        <f>Raw_Data!J2280</f>
        <v>7.4</v>
      </c>
      <c r="K2280" s="15">
        <f>Raw_Data!K2280</f>
        <v>6.75</v>
      </c>
      <c r="L2280" s="18">
        <f>IF(Raw_Data!L2280="",ROUND(AVERAGEIFS(Raw_Data!$L$2:$L$4001,Raw_Data!$E$2:$E$4001,E2280),1),Raw_Data!L2280)</f>
        <v>37.4</v>
      </c>
      <c r="M2280" s="15">
        <f>Raw_Data!M2280</f>
        <v>90.7</v>
      </c>
      <c r="N2280" s="15">
        <f>Raw_Data!N2280</f>
        <v>65.7</v>
      </c>
      <c r="O2280" s="15">
        <f>Raw_Data!O2280</f>
        <v>84.8</v>
      </c>
      <c r="P2280" s="15" t="str">
        <f>Raw_Data!P2280</f>
        <v>Sprinkler</v>
      </c>
      <c r="Q2280" s="15">
        <f>Raw_Data!Q2280</f>
        <v>150.9</v>
      </c>
      <c r="R2280" s="15">
        <f>Raw_Data!R2280</f>
        <v>2.86</v>
      </c>
      <c r="S2280" s="15">
        <f>Raw_Data!S2280</f>
        <v>0.74</v>
      </c>
      <c r="T2280" s="18">
        <f>IF(Raw_Data!T2280="",ROUND(AVERAGEIFS(Raw_Data!$T$2:$T$4001,Raw_Data!$E$2:$E$4001,E2280,Raw_Data!$D$2:$D$4001,D2280),2),IF(Raw_Data!T2280&gt;INDEX(Cleaning_Reference!$F$6:$F$13,MATCH(D2280,Cleaning_Reference!$A$6:$A$13,0)),INDEX(Cleaning_Reference!$F$6:$F$13,MATCH(D2280,Cleaning_Reference!$A$6:$A$13,0)),Raw_Data!T2280))</f>
        <v>70.59</v>
      </c>
      <c r="U2280" s="15">
        <f>Raw_Data!U2280</f>
        <v>140.47</v>
      </c>
      <c r="V2280" s="15">
        <f>Raw_Data!V2280</f>
        <v>3048</v>
      </c>
      <c r="W2280" s="15">
        <f>Raw_Data!W2280</f>
        <v>132985</v>
      </c>
      <c r="X2280" s="15">
        <f>Raw_Data!X2280</f>
        <v>428153</v>
      </c>
      <c r="Y2280" s="15">
        <f>Raw_Data!Y2280</f>
        <v>295168</v>
      </c>
      <c r="Z2280" s="15">
        <f>Raw_Data!Z2280</f>
        <v>4070</v>
      </c>
      <c r="AA2280" s="15">
        <f>Raw_Data!AA2280</f>
        <v>34.514000000000003</v>
      </c>
      <c r="AB2280" s="15">
        <f>Raw_Data!AB2280</f>
        <v>64.599999999999994</v>
      </c>
      <c r="AC2280" s="19" t="str">
        <f>IF(Raw_Data!G2280="","Yes","No")</f>
        <v>No</v>
      </c>
      <c r="AD2280" s="19" t="str">
        <f>IF(Raw_Data!L2280="","Yes","No")</f>
        <v>No</v>
      </c>
      <c r="AE2280" s="19" t="str">
        <f>IF(Raw_Data!T2280="","Imputed",IF(Raw_Data!T2280&gt;INDEX(Cleaning_Reference!$F$6:$F$13,MATCH(D2280,Cleaning_Reference!$A$6:$A$13,0)),"Capped","Original"))</f>
        <v>Original</v>
      </c>
      <c r="AF2280" s="21">
        <f t="shared" si="35"/>
        <v>140.47</v>
      </c>
    </row>
    <row r="2281" spans="1:32" ht="15" customHeight="1" x14ac:dyDescent="0.3">
      <c r="A2281" s="20" t="str">
        <f>Raw_Data!A2281</f>
        <v>SF12280</v>
      </c>
      <c r="B2281" s="15" t="str">
        <f>Raw_Data!B2281</f>
        <v>Telangana</v>
      </c>
      <c r="C2281" s="15" t="str">
        <f>Raw_Data!C2281</f>
        <v>Krishna</v>
      </c>
      <c r="D2281" s="15" t="str">
        <f>Raw_Data!D2281</f>
        <v>Rice</v>
      </c>
      <c r="E2281" s="15" t="str">
        <f>Raw_Data!E2281</f>
        <v>Rabi</v>
      </c>
      <c r="F2281" s="15">
        <f>Raw_Data!F2281</f>
        <v>7.39</v>
      </c>
      <c r="G2281" s="18">
        <f>IF(Raw_Data!G2281="",ROUND(AVERAGEIFS(Raw_Data!$G$2:$G$4001,Raw_Data!$E$2:$E$4001,E2281),1),Raw_Data!G2281)</f>
        <v>490.8</v>
      </c>
      <c r="H2281" s="15">
        <f>Raw_Data!H2281</f>
        <v>21.7</v>
      </c>
      <c r="I2281" s="15">
        <f>Raw_Data!I2281</f>
        <v>44.5</v>
      </c>
      <c r="J2281" s="15">
        <f>Raw_Data!J2281</f>
        <v>5.4</v>
      </c>
      <c r="K2281" s="15">
        <f>Raw_Data!K2281</f>
        <v>5.64</v>
      </c>
      <c r="L2281" s="18">
        <f>IF(Raw_Data!L2281="",ROUND(AVERAGEIFS(Raw_Data!$L$2:$L$4001,Raw_Data!$E$2:$E$4001,E2281),1),Raw_Data!L2281)</f>
        <v>23</v>
      </c>
      <c r="M2281" s="15">
        <f>Raw_Data!M2281</f>
        <v>104.3</v>
      </c>
      <c r="N2281" s="15">
        <f>Raw_Data!N2281</f>
        <v>72.3</v>
      </c>
      <c r="O2281" s="15">
        <f>Raw_Data!O2281</f>
        <v>85.9</v>
      </c>
      <c r="P2281" s="15" t="str">
        <f>Raw_Data!P2281</f>
        <v>Flood</v>
      </c>
      <c r="Q2281" s="15">
        <f>Raw_Data!Q2281</f>
        <v>174.7</v>
      </c>
      <c r="R2281" s="15">
        <f>Raw_Data!R2281</f>
        <v>7.39</v>
      </c>
      <c r="S2281" s="15">
        <f>Raw_Data!S2281</f>
        <v>0.89</v>
      </c>
      <c r="T2281" s="18">
        <f>IF(Raw_Data!T2281="",ROUND(AVERAGEIFS(Raw_Data!$T$2:$T$4001,Raw_Data!$E$2:$E$4001,E2281,Raw_Data!$D$2:$D$4001,D2281),2),IF(Raw_Data!T2281&gt;INDEX(Cleaning_Reference!$F$6:$F$13,MATCH(D2281,Cleaning_Reference!$A$6:$A$13,0)),INDEX(Cleaning_Reference!$F$6:$F$13,MATCH(D2281,Cleaning_Reference!$A$6:$A$13,0)),Raw_Data!T2281))</f>
        <v>0.86</v>
      </c>
      <c r="U2281" s="15">
        <f>Raw_Data!U2281</f>
        <v>6.36</v>
      </c>
      <c r="V2281" s="15">
        <f>Raw_Data!V2281</f>
        <v>21482</v>
      </c>
      <c r="W2281" s="15">
        <f>Raw_Data!W2281</f>
        <v>528800</v>
      </c>
      <c r="X2281" s="15">
        <f>Raw_Data!X2281</f>
        <v>136626</v>
      </c>
      <c r="Y2281" s="15">
        <f>Raw_Data!Y2281</f>
        <v>-392174</v>
      </c>
      <c r="Z2281" s="15">
        <f>Raw_Data!Z2281</f>
        <v>13923</v>
      </c>
      <c r="AA2281" s="15">
        <f>Raw_Data!AA2281</f>
        <v>0.45700000000000002</v>
      </c>
      <c r="AB2281" s="15">
        <f>Raw_Data!AB2281</f>
        <v>29.5</v>
      </c>
      <c r="AC2281" s="19" t="str">
        <f>IF(Raw_Data!G2281="","Yes","No")</f>
        <v>No</v>
      </c>
      <c r="AD2281" s="19" t="str">
        <f>IF(Raw_Data!L2281="","Yes","No")</f>
        <v>No</v>
      </c>
      <c r="AE2281" s="19" t="str">
        <f>IF(Raw_Data!T2281="","Imputed",IF(Raw_Data!T2281&gt;INDEX(Cleaning_Reference!$F$6:$F$13,MATCH(D2281,Cleaning_Reference!$A$6:$A$13,0)),"Capped","Original"))</f>
        <v>Original</v>
      </c>
      <c r="AF2281" s="21">
        <f t="shared" si="35"/>
        <v>6.36</v>
      </c>
    </row>
    <row r="2282" spans="1:32" ht="15" customHeight="1" x14ac:dyDescent="0.3">
      <c r="A2282" s="20" t="str">
        <f>Raw_Data!A2282</f>
        <v>SF12281</v>
      </c>
      <c r="B2282" s="15" t="str">
        <f>Raw_Data!B2282</f>
        <v>Punjab</v>
      </c>
      <c r="C2282" s="15" t="str">
        <f>Raw_Data!C2282</f>
        <v>Warangal</v>
      </c>
      <c r="D2282" s="15" t="str">
        <f>Raw_Data!D2282</f>
        <v>Sugarcane</v>
      </c>
      <c r="E2282" s="15" t="str">
        <f>Raw_Data!E2282</f>
        <v>Rabi</v>
      </c>
      <c r="F2282" s="15">
        <f>Raw_Data!F2282</f>
        <v>8.18</v>
      </c>
      <c r="G2282" s="18">
        <f>IF(Raw_Data!G2282="",ROUND(AVERAGEIFS(Raw_Data!$G$2:$G$4001,Raw_Data!$E$2:$E$4001,E2282),1),Raw_Data!G2282)</f>
        <v>517.5</v>
      </c>
      <c r="H2282" s="15">
        <f>Raw_Data!H2282</f>
        <v>25.4</v>
      </c>
      <c r="I2282" s="15">
        <f>Raw_Data!I2282</f>
        <v>57</v>
      </c>
      <c r="J2282" s="15">
        <f>Raw_Data!J2282</f>
        <v>8.1</v>
      </c>
      <c r="K2282" s="15">
        <f>Raw_Data!K2282</f>
        <v>6.74</v>
      </c>
      <c r="L2282" s="18">
        <f>IF(Raw_Data!L2282="",ROUND(AVERAGEIFS(Raw_Data!$L$2:$L$4001,Raw_Data!$E$2:$E$4001,E2282),1),Raw_Data!L2282)</f>
        <v>24</v>
      </c>
      <c r="M2282" s="15">
        <f>Raw_Data!M2282</f>
        <v>138.5</v>
      </c>
      <c r="N2282" s="15">
        <f>Raw_Data!N2282</f>
        <v>69</v>
      </c>
      <c r="O2282" s="15">
        <f>Raw_Data!O2282</f>
        <v>102.3</v>
      </c>
      <c r="P2282" s="15" t="str">
        <f>Raw_Data!P2282</f>
        <v>Flood</v>
      </c>
      <c r="Q2282" s="15">
        <f>Raw_Data!Q2282</f>
        <v>187.9</v>
      </c>
      <c r="R2282" s="15">
        <f>Raw_Data!R2282</f>
        <v>5.0999999999999996</v>
      </c>
      <c r="S2282" s="15">
        <f>Raw_Data!S2282</f>
        <v>0.9</v>
      </c>
      <c r="T2282" s="18">
        <f>IF(Raw_Data!T2282="",ROUND(AVERAGEIFS(Raw_Data!$T$2:$T$4001,Raw_Data!$E$2:$E$4001,E2282,Raw_Data!$D$2:$D$4001,D2282),2),IF(Raw_Data!T2282&gt;INDEX(Cleaning_Reference!$F$6:$F$13,MATCH(D2282,Cleaning_Reference!$A$6:$A$13,0)),INDEX(Cleaning_Reference!$F$6:$F$13,MATCH(D2282,Cleaning_Reference!$A$6:$A$13,0)),Raw_Data!T2282))</f>
        <v>62.43</v>
      </c>
      <c r="U2282" s="15">
        <f>Raw_Data!U2282</f>
        <v>510.68</v>
      </c>
      <c r="V2282" s="15">
        <f>Raw_Data!V2282</f>
        <v>3884</v>
      </c>
      <c r="W2282" s="15">
        <f>Raw_Data!W2282</f>
        <v>529052</v>
      </c>
      <c r="X2282" s="15">
        <f>Raw_Data!X2282</f>
        <v>1983481</v>
      </c>
      <c r="Y2282" s="15">
        <f>Raw_Data!Y2282</f>
        <v>1454429</v>
      </c>
      <c r="Z2282" s="15">
        <f>Raw_Data!Z2282</f>
        <v>20305</v>
      </c>
      <c r="AA2282" s="15">
        <f>Raw_Data!AA2282</f>
        <v>25.15</v>
      </c>
      <c r="AB2282" s="15">
        <f>Raw_Data!AB2282</f>
        <v>36</v>
      </c>
      <c r="AC2282" s="19" t="str">
        <f>IF(Raw_Data!G2282="","Yes","No")</f>
        <v>No</v>
      </c>
      <c r="AD2282" s="19" t="str">
        <f>IF(Raw_Data!L2282="","Yes","No")</f>
        <v>No</v>
      </c>
      <c r="AE2282" s="19" t="str">
        <f>IF(Raw_Data!T2282="","Imputed",IF(Raw_Data!T2282&gt;INDEX(Cleaning_Reference!$F$6:$F$13,MATCH(D2282,Cleaning_Reference!$A$6:$A$13,0)),"Capped","Original"))</f>
        <v>Original</v>
      </c>
      <c r="AF2282" s="21">
        <f t="shared" si="35"/>
        <v>510.68</v>
      </c>
    </row>
    <row r="2283" spans="1:32" ht="15" customHeight="1" x14ac:dyDescent="0.3">
      <c r="A2283" s="20" t="str">
        <f>Raw_Data!A2283</f>
        <v>SF12282</v>
      </c>
      <c r="B2283" s="15" t="str">
        <f>Raw_Data!B2283</f>
        <v>Madhya Pradesh</v>
      </c>
      <c r="C2283" s="15" t="str">
        <f>Raw_Data!C2283</f>
        <v>Nalgonda</v>
      </c>
      <c r="D2283" s="15" t="str">
        <f>Raw_Data!D2283</f>
        <v>Maize</v>
      </c>
      <c r="E2283" s="15" t="str">
        <f>Raw_Data!E2283</f>
        <v>Zaid</v>
      </c>
      <c r="F2283" s="15">
        <f>Raw_Data!F2283</f>
        <v>12.65</v>
      </c>
      <c r="G2283" s="18">
        <f>IF(Raw_Data!G2283="",ROUND(AVERAGEIFS(Raw_Data!$G$2:$G$4001,Raw_Data!$E$2:$E$4001,E2283),1),Raw_Data!G2283)</f>
        <v>80</v>
      </c>
      <c r="H2283" s="15">
        <f>Raw_Data!H2283</f>
        <v>29.7</v>
      </c>
      <c r="I2283" s="15">
        <f>Raw_Data!I2283</f>
        <v>46.8</v>
      </c>
      <c r="J2283" s="15">
        <f>Raw_Data!J2283</f>
        <v>7.8</v>
      </c>
      <c r="K2283" s="15">
        <f>Raw_Data!K2283</f>
        <v>7.85</v>
      </c>
      <c r="L2283" s="18">
        <f>IF(Raw_Data!L2283="",ROUND(AVERAGEIFS(Raw_Data!$L$2:$L$4001,Raw_Data!$E$2:$E$4001,E2283),1),Raw_Data!L2283)</f>
        <v>20.2</v>
      </c>
      <c r="M2283" s="15">
        <f>Raw_Data!M2283</f>
        <v>117.1</v>
      </c>
      <c r="N2283" s="15">
        <f>Raw_Data!N2283</f>
        <v>56.3</v>
      </c>
      <c r="O2283" s="15">
        <f>Raw_Data!O2283</f>
        <v>112.6</v>
      </c>
      <c r="P2283" s="15" t="str">
        <f>Raw_Data!P2283</f>
        <v>Sprinkler</v>
      </c>
      <c r="Q2283" s="15">
        <f>Raw_Data!Q2283</f>
        <v>69.5</v>
      </c>
      <c r="R2283" s="15">
        <f>Raw_Data!R2283</f>
        <v>4.97</v>
      </c>
      <c r="S2283" s="15">
        <f>Raw_Data!S2283</f>
        <v>0.79</v>
      </c>
      <c r="T2283" s="18">
        <f>IF(Raw_Data!T2283="",ROUND(AVERAGEIFS(Raw_Data!$T$2:$T$4001,Raw_Data!$E$2:$E$4001,E2283,Raw_Data!$D$2:$D$4001,D2283),2),IF(Raw_Data!T2283&gt;INDEX(Cleaning_Reference!$F$6:$F$13,MATCH(D2283,Cleaning_Reference!$A$6:$A$13,0)),INDEX(Cleaning_Reference!$F$6:$F$13,MATCH(D2283,Cleaning_Reference!$A$6:$A$13,0)),Raw_Data!T2283))</f>
        <v>0.53</v>
      </c>
      <c r="U2283" s="15">
        <f>Raw_Data!U2283</f>
        <v>6.7</v>
      </c>
      <c r="V2283" s="15">
        <f>Raw_Data!V2283</f>
        <v>23670</v>
      </c>
      <c r="W2283" s="15">
        <f>Raw_Data!W2283</f>
        <v>649709</v>
      </c>
      <c r="X2283" s="15">
        <f>Raw_Data!X2283</f>
        <v>158589</v>
      </c>
      <c r="Y2283" s="15">
        <f>Raw_Data!Y2283</f>
        <v>-491120</v>
      </c>
      <c r="Z2283" s="15">
        <f>Raw_Data!Z2283</f>
        <v>6364</v>
      </c>
      <c r="AA2283" s="15">
        <f>Raw_Data!AA2283</f>
        <v>1.0529999999999999</v>
      </c>
      <c r="AB2283" s="15">
        <f>Raw_Data!AB2283</f>
        <v>28.8</v>
      </c>
      <c r="AC2283" s="19" t="str">
        <f>IF(Raw_Data!G2283="","Yes","No")</f>
        <v>No</v>
      </c>
      <c r="AD2283" s="19" t="str">
        <f>IF(Raw_Data!L2283="","Yes","No")</f>
        <v>No</v>
      </c>
      <c r="AE2283" s="19" t="str">
        <f>IF(Raw_Data!T2283="","Imputed",IF(Raw_Data!T2283&gt;INDEX(Cleaning_Reference!$F$6:$F$13,MATCH(D2283,Cleaning_Reference!$A$6:$A$13,0)),"Capped","Original"))</f>
        <v>Original</v>
      </c>
      <c r="AF2283" s="21">
        <f t="shared" si="35"/>
        <v>6.7</v>
      </c>
    </row>
    <row r="2284" spans="1:32" ht="15" customHeight="1" x14ac:dyDescent="0.3">
      <c r="A2284" s="20" t="str">
        <f>Raw_Data!A2284</f>
        <v>SF12283</v>
      </c>
      <c r="B2284" s="15" t="str">
        <f>Raw_Data!B2284</f>
        <v>Maharashtra</v>
      </c>
      <c r="C2284" s="15" t="str">
        <f>Raw_Data!C2284</f>
        <v>Guntur</v>
      </c>
      <c r="D2284" s="15" t="str">
        <f>Raw_Data!D2284</f>
        <v>Sugarcane</v>
      </c>
      <c r="E2284" s="15" t="str">
        <f>Raw_Data!E2284</f>
        <v>Rabi</v>
      </c>
      <c r="F2284" s="15">
        <f>Raw_Data!F2284</f>
        <v>12.34</v>
      </c>
      <c r="G2284" s="18">
        <f>IF(Raw_Data!G2284="",ROUND(AVERAGEIFS(Raw_Data!$G$2:$G$4001,Raw_Data!$E$2:$E$4001,E2284),1),Raw_Data!G2284)</f>
        <v>504.5</v>
      </c>
      <c r="H2284" s="15">
        <f>Raw_Data!H2284</f>
        <v>20.399999999999999</v>
      </c>
      <c r="I2284" s="15">
        <f>Raw_Data!I2284</f>
        <v>51.3</v>
      </c>
      <c r="J2284" s="15">
        <f>Raw_Data!J2284</f>
        <v>8</v>
      </c>
      <c r="K2284" s="15">
        <f>Raw_Data!K2284</f>
        <v>7.09</v>
      </c>
      <c r="L2284" s="18">
        <f>IF(Raw_Data!L2284="",ROUND(AVERAGEIFS(Raw_Data!$L$2:$L$4001,Raw_Data!$E$2:$E$4001,E2284),1),Raw_Data!L2284)</f>
        <v>19.3</v>
      </c>
      <c r="M2284" s="15">
        <f>Raw_Data!M2284</f>
        <v>163.1</v>
      </c>
      <c r="N2284" s="15">
        <f>Raw_Data!N2284</f>
        <v>59.4</v>
      </c>
      <c r="O2284" s="15">
        <f>Raw_Data!O2284</f>
        <v>136.19999999999999</v>
      </c>
      <c r="P2284" s="15" t="str">
        <f>Raw_Data!P2284</f>
        <v>Rainfed</v>
      </c>
      <c r="Q2284" s="15">
        <f>Raw_Data!Q2284</f>
        <v>195.9</v>
      </c>
      <c r="R2284" s="15">
        <f>Raw_Data!R2284</f>
        <v>5.66</v>
      </c>
      <c r="S2284" s="15">
        <f>Raw_Data!S2284</f>
        <v>0.65</v>
      </c>
      <c r="T2284" s="18">
        <f>IF(Raw_Data!T2284="",ROUND(AVERAGEIFS(Raw_Data!$T$2:$T$4001,Raw_Data!$E$2:$E$4001,E2284,Raw_Data!$D$2:$D$4001,D2284),2),IF(Raw_Data!T2284&gt;INDEX(Cleaning_Reference!$F$6:$F$13,MATCH(D2284,Cleaning_Reference!$A$6:$A$13,0)),INDEX(Cleaning_Reference!$F$6:$F$13,MATCH(D2284,Cleaning_Reference!$A$6:$A$13,0)),Raw_Data!T2284))</f>
        <v>50.85</v>
      </c>
      <c r="U2284" s="15">
        <f>Raw_Data!U2284</f>
        <v>627.49</v>
      </c>
      <c r="V2284" s="15">
        <f>Raw_Data!V2284</f>
        <v>4218</v>
      </c>
      <c r="W2284" s="15">
        <f>Raw_Data!W2284</f>
        <v>678865</v>
      </c>
      <c r="X2284" s="15">
        <f>Raw_Data!X2284</f>
        <v>2646753</v>
      </c>
      <c r="Y2284" s="15">
        <f>Raw_Data!Y2284</f>
        <v>1967888</v>
      </c>
      <c r="Z2284" s="15">
        <f>Raw_Data!Z2284</f>
        <v>11017</v>
      </c>
      <c r="AA2284" s="15">
        <f>Raw_Data!AA2284</f>
        <v>56.957000000000001</v>
      </c>
      <c r="AB2284" s="15">
        <f>Raw_Data!AB2284</f>
        <v>26.2</v>
      </c>
      <c r="AC2284" s="19" t="str">
        <f>IF(Raw_Data!G2284="","Yes","No")</f>
        <v>No</v>
      </c>
      <c r="AD2284" s="19" t="str">
        <f>IF(Raw_Data!L2284="","Yes","No")</f>
        <v>No</v>
      </c>
      <c r="AE2284" s="19" t="str">
        <f>IF(Raw_Data!T2284="","Imputed",IF(Raw_Data!T2284&gt;INDEX(Cleaning_Reference!$F$6:$F$13,MATCH(D2284,Cleaning_Reference!$A$6:$A$13,0)),"Capped","Original"))</f>
        <v>Original</v>
      </c>
      <c r="AF2284" s="21">
        <f t="shared" si="35"/>
        <v>627.49</v>
      </c>
    </row>
    <row r="2285" spans="1:32" ht="15" customHeight="1" x14ac:dyDescent="0.3">
      <c r="A2285" s="20" t="str">
        <f>Raw_Data!A2285</f>
        <v>SF12284</v>
      </c>
      <c r="B2285" s="15" t="str">
        <f>Raw_Data!B2285</f>
        <v>Gujarat</v>
      </c>
      <c r="C2285" s="15" t="str">
        <f>Raw_Data!C2285</f>
        <v>Raichur</v>
      </c>
      <c r="D2285" s="15" t="str">
        <f>Raw_Data!D2285</f>
        <v>Wheat</v>
      </c>
      <c r="E2285" s="15" t="str">
        <f>Raw_Data!E2285</f>
        <v>Rabi</v>
      </c>
      <c r="F2285" s="15">
        <f>Raw_Data!F2285</f>
        <v>12.74</v>
      </c>
      <c r="G2285" s="18">
        <f>IF(Raw_Data!G2285="",ROUND(AVERAGEIFS(Raw_Data!$G$2:$G$4001,Raw_Data!$E$2:$E$4001,E2285),1),Raw_Data!G2285)</f>
        <v>611.1</v>
      </c>
      <c r="H2285" s="15">
        <f>Raw_Data!H2285</f>
        <v>22.9</v>
      </c>
      <c r="I2285" s="15">
        <f>Raw_Data!I2285</f>
        <v>66.400000000000006</v>
      </c>
      <c r="J2285" s="15">
        <f>Raw_Data!J2285</f>
        <v>6.8</v>
      </c>
      <c r="K2285" s="15">
        <f>Raw_Data!K2285</f>
        <v>8.4</v>
      </c>
      <c r="L2285" s="18">
        <f>IF(Raw_Data!L2285="",ROUND(AVERAGEIFS(Raw_Data!$L$2:$L$4001,Raw_Data!$E$2:$E$4001,E2285),1),Raw_Data!L2285)</f>
        <v>22.9</v>
      </c>
      <c r="M2285" s="15">
        <f>Raw_Data!M2285</f>
        <v>130.1</v>
      </c>
      <c r="N2285" s="15">
        <f>Raw_Data!N2285</f>
        <v>61.8</v>
      </c>
      <c r="O2285" s="15">
        <f>Raw_Data!O2285</f>
        <v>145.9</v>
      </c>
      <c r="P2285" s="15" t="str">
        <f>Raw_Data!P2285</f>
        <v>Rainfed</v>
      </c>
      <c r="Q2285" s="15">
        <f>Raw_Data!Q2285</f>
        <v>132.69999999999999</v>
      </c>
      <c r="R2285" s="15">
        <f>Raw_Data!R2285</f>
        <v>3.15</v>
      </c>
      <c r="S2285" s="15">
        <f>Raw_Data!S2285</f>
        <v>0.73</v>
      </c>
      <c r="T2285" s="18">
        <f>IF(Raw_Data!T2285="",ROUND(AVERAGEIFS(Raw_Data!$T$2:$T$4001,Raw_Data!$E$2:$E$4001,E2285,Raw_Data!$D$2:$D$4001,D2285),2),IF(Raw_Data!T2285&gt;INDEX(Cleaning_Reference!$F$6:$F$13,MATCH(D2285,Cleaning_Reference!$A$6:$A$13,0)),INDEX(Cleaning_Reference!$F$6:$F$13,MATCH(D2285,Cleaning_Reference!$A$6:$A$13,0)),Raw_Data!T2285))</f>
        <v>0.3</v>
      </c>
      <c r="U2285" s="15">
        <f>Raw_Data!U2285</f>
        <v>3.82</v>
      </c>
      <c r="V2285" s="15">
        <f>Raw_Data!V2285</f>
        <v>27704</v>
      </c>
      <c r="W2285" s="15">
        <f>Raw_Data!W2285</f>
        <v>781389</v>
      </c>
      <c r="X2285" s="15">
        <f>Raw_Data!X2285</f>
        <v>105829</v>
      </c>
      <c r="Y2285" s="15">
        <f>Raw_Data!Y2285</f>
        <v>-675560</v>
      </c>
      <c r="Z2285" s="15">
        <f>Raw_Data!Z2285</f>
        <v>3521</v>
      </c>
      <c r="AA2285" s="15">
        <f>Raw_Data!AA2285</f>
        <v>1.085</v>
      </c>
      <c r="AB2285" s="15">
        <f>Raw_Data!AB2285</f>
        <v>46.8</v>
      </c>
      <c r="AC2285" s="19" t="str">
        <f>IF(Raw_Data!G2285="","Yes","No")</f>
        <v>No</v>
      </c>
      <c r="AD2285" s="19" t="str">
        <f>IF(Raw_Data!L2285="","Yes","No")</f>
        <v>No</v>
      </c>
      <c r="AE2285" s="19" t="str">
        <f>IF(Raw_Data!T2285="","Imputed",IF(Raw_Data!T2285&gt;INDEX(Cleaning_Reference!$F$6:$F$13,MATCH(D2285,Cleaning_Reference!$A$6:$A$13,0)),"Capped","Original"))</f>
        <v>Original</v>
      </c>
      <c r="AF2285" s="21">
        <f t="shared" si="35"/>
        <v>3.82</v>
      </c>
    </row>
    <row r="2286" spans="1:32" ht="15" customHeight="1" x14ac:dyDescent="0.3">
      <c r="A2286" s="20" t="str">
        <f>Raw_Data!A2286</f>
        <v>SF12285</v>
      </c>
      <c r="B2286" s="15" t="str">
        <f>Raw_Data!B2286</f>
        <v>Karnataka</v>
      </c>
      <c r="C2286" s="15" t="str">
        <f>Raw_Data!C2286</f>
        <v>Ludhiana</v>
      </c>
      <c r="D2286" s="15" t="str">
        <f>Raw_Data!D2286</f>
        <v>Pulses</v>
      </c>
      <c r="E2286" s="15" t="str">
        <f>Raw_Data!E2286</f>
        <v>Kharif</v>
      </c>
      <c r="F2286" s="15">
        <f>Raw_Data!F2286</f>
        <v>3.02</v>
      </c>
      <c r="G2286" s="18">
        <f>IF(Raw_Data!G2286="",ROUND(AVERAGEIFS(Raw_Data!$G$2:$G$4001,Raw_Data!$E$2:$E$4001,E2286),1),Raw_Data!G2286)</f>
        <v>1152.8</v>
      </c>
      <c r="H2286" s="15">
        <f>Raw_Data!H2286</f>
        <v>30.2</v>
      </c>
      <c r="I2286" s="15">
        <f>Raw_Data!I2286</f>
        <v>64.599999999999994</v>
      </c>
      <c r="J2286" s="15">
        <f>Raw_Data!J2286</f>
        <v>6</v>
      </c>
      <c r="K2286" s="15">
        <f>Raw_Data!K2286</f>
        <v>6.54</v>
      </c>
      <c r="L2286" s="18">
        <f>IF(Raw_Data!L2286="",ROUND(AVERAGEIFS(Raw_Data!$L$2:$L$4001,Raw_Data!$E$2:$E$4001,E2286),1),Raw_Data!L2286)</f>
        <v>36.299999999999997</v>
      </c>
      <c r="M2286" s="15">
        <f>Raw_Data!M2286</f>
        <v>86.8</v>
      </c>
      <c r="N2286" s="15">
        <f>Raw_Data!N2286</f>
        <v>90.7</v>
      </c>
      <c r="O2286" s="15">
        <f>Raw_Data!O2286</f>
        <v>87.1</v>
      </c>
      <c r="P2286" s="15" t="str">
        <f>Raw_Data!P2286</f>
        <v>Rainfed</v>
      </c>
      <c r="Q2286" s="15">
        <f>Raw_Data!Q2286</f>
        <v>94.4</v>
      </c>
      <c r="R2286" s="15">
        <f>Raw_Data!R2286</f>
        <v>0.78</v>
      </c>
      <c r="S2286" s="15">
        <f>Raw_Data!S2286</f>
        <v>0.99</v>
      </c>
      <c r="T2286" s="18">
        <f>IF(Raw_Data!T2286="",ROUND(AVERAGEIFS(Raw_Data!$T$2:$T$4001,Raw_Data!$E$2:$E$4001,E2286,Raw_Data!$D$2:$D$4001,D2286),2),IF(Raw_Data!T2286&gt;INDEX(Cleaning_Reference!$F$6:$F$13,MATCH(D2286,Cleaning_Reference!$A$6:$A$13,0)),INDEX(Cleaning_Reference!$F$6:$F$13,MATCH(D2286,Cleaning_Reference!$A$6:$A$13,0)),Raw_Data!T2286))</f>
        <v>0.87</v>
      </c>
      <c r="U2286" s="15">
        <f>Raw_Data!U2286</f>
        <v>2.63</v>
      </c>
      <c r="V2286" s="15">
        <f>Raw_Data!V2286</f>
        <v>73320</v>
      </c>
      <c r="W2286" s="15">
        <f>Raw_Data!W2286</f>
        <v>173844</v>
      </c>
      <c r="X2286" s="15">
        <f>Raw_Data!X2286</f>
        <v>192832</v>
      </c>
      <c r="Y2286" s="15">
        <f>Raw_Data!Y2286</f>
        <v>18988</v>
      </c>
      <c r="Z2286" s="15">
        <f>Raw_Data!Z2286</f>
        <v>629</v>
      </c>
      <c r="AA2286" s="15">
        <f>Raw_Data!AA2286</f>
        <v>4.181</v>
      </c>
      <c r="AB2286" s="15">
        <f>Raw_Data!AB2286</f>
        <v>51.2</v>
      </c>
      <c r="AC2286" s="19" t="str">
        <f>IF(Raw_Data!G2286="","Yes","No")</f>
        <v>No</v>
      </c>
      <c r="AD2286" s="19" t="str">
        <f>IF(Raw_Data!L2286="","Yes","No")</f>
        <v>No</v>
      </c>
      <c r="AE2286" s="19" t="str">
        <f>IF(Raw_Data!T2286="","Imputed",IF(Raw_Data!T2286&gt;INDEX(Cleaning_Reference!$F$6:$F$13,MATCH(D2286,Cleaning_Reference!$A$6:$A$13,0)),"Capped","Original"))</f>
        <v>Original</v>
      </c>
      <c r="AF2286" s="21">
        <f t="shared" si="35"/>
        <v>2.63</v>
      </c>
    </row>
    <row r="2287" spans="1:32" ht="15" customHeight="1" x14ac:dyDescent="0.3">
      <c r="A2287" s="20" t="str">
        <f>Raw_Data!A2287</f>
        <v>SF12286</v>
      </c>
      <c r="B2287" s="15" t="str">
        <f>Raw_Data!B2287</f>
        <v>Madhya Pradesh</v>
      </c>
      <c r="C2287" s="15" t="str">
        <f>Raw_Data!C2287</f>
        <v>Guntur</v>
      </c>
      <c r="D2287" s="15" t="str">
        <f>Raw_Data!D2287</f>
        <v>Groundnut</v>
      </c>
      <c r="E2287" s="15" t="str">
        <f>Raw_Data!E2287</f>
        <v>Kharif</v>
      </c>
      <c r="F2287" s="15">
        <f>Raw_Data!F2287</f>
        <v>6</v>
      </c>
      <c r="G2287" s="18">
        <f>IF(Raw_Data!G2287="",ROUND(AVERAGEIFS(Raw_Data!$G$2:$G$4001,Raw_Data!$E$2:$E$4001,E2287),1),Raw_Data!G2287)</f>
        <v>825.7</v>
      </c>
      <c r="H2287" s="15">
        <f>Raw_Data!H2287</f>
        <v>25.2</v>
      </c>
      <c r="I2287" s="15">
        <f>Raw_Data!I2287</f>
        <v>79.8</v>
      </c>
      <c r="J2287" s="15">
        <f>Raw_Data!J2287</f>
        <v>6.9</v>
      </c>
      <c r="K2287" s="15">
        <f>Raw_Data!K2287</f>
        <v>6.12</v>
      </c>
      <c r="L2287" s="18">
        <f>IF(Raw_Data!L2287="",ROUND(AVERAGEIFS(Raw_Data!$L$2:$L$4001,Raw_Data!$E$2:$E$4001,E2287),1),Raw_Data!L2287)</f>
        <v>26.4</v>
      </c>
      <c r="M2287" s="15">
        <f>Raw_Data!M2287</f>
        <v>88.7</v>
      </c>
      <c r="N2287" s="15">
        <f>Raw_Data!N2287</f>
        <v>67</v>
      </c>
      <c r="O2287" s="15">
        <f>Raw_Data!O2287</f>
        <v>78</v>
      </c>
      <c r="P2287" s="15" t="str">
        <f>Raw_Data!P2287</f>
        <v>Drip</v>
      </c>
      <c r="Q2287" s="15">
        <f>Raw_Data!Q2287</f>
        <v>108.2</v>
      </c>
      <c r="R2287" s="15">
        <f>Raw_Data!R2287</f>
        <v>7.95</v>
      </c>
      <c r="S2287" s="15">
        <f>Raw_Data!S2287</f>
        <v>0.67</v>
      </c>
      <c r="T2287" s="18">
        <f>IF(Raw_Data!T2287="",ROUND(AVERAGEIFS(Raw_Data!$T$2:$T$4001,Raw_Data!$E$2:$E$4001,E2287,Raw_Data!$D$2:$D$4001,D2287),2),IF(Raw_Data!T2287&gt;INDEX(Cleaning_Reference!$F$6:$F$13,MATCH(D2287,Cleaning_Reference!$A$6:$A$13,0)),INDEX(Cleaning_Reference!$F$6:$F$13,MATCH(D2287,Cleaning_Reference!$A$6:$A$13,0)),Raw_Data!T2287))</f>
        <v>1.63</v>
      </c>
      <c r="U2287" s="15">
        <f>Raw_Data!U2287</f>
        <v>9.7799999999999994</v>
      </c>
      <c r="V2287" s="15">
        <f>Raw_Data!V2287</f>
        <v>63497</v>
      </c>
      <c r="W2287" s="15">
        <f>Raw_Data!W2287</f>
        <v>334726</v>
      </c>
      <c r="X2287" s="15">
        <f>Raw_Data!X2287</f>
        <v>621001</v>
      </c>
      <c r="Y2287" s="15">
        <f>Raw_Data!Y2287</f>
        <v>286275</v>
      </c>
      <c r="Z2287" s="15">
        <f>Raw_Data!Z2287</f>
        <v>2763</v>
      </c>
      <c r="AA2287" s="15">
        <f>Raw_Data!AA2287</f>
        <v>3.54</v>
      </c>
      <c r="AB2287" s="15">
        <f>Raw_Data!AB2287</f>
        <v>44.8</v>
      </c>
      <c r="AC2287" s="19" t="str">
        <f>IF(Raw_Data!G2287="","Yes","No")</f>
        <v>No</v>
      </c>
      <c r="AD2287" s="19" t="str">
        <f>IF(Raw_Data!L2287="","Yes","No")</f>
        <v>No</v>
      </c>
      <c r="AE2287" s="19" t="str">
        <f>IF(Raw_Data!T2287="","Imputed",IF(Raw_Data!T2287&gt;INDEX(Cleaning_Reference!$F$6:$F$13,MATCH(D2287,Cleaning_Reference!$A$6:$A$13,0)),"Capped","Original"))</f>
        <v>Original</v>
      </c>
      <c r="AF2287" s="21">
        <f t="shared" si="35"/>
        <v>9.7799999999999994</v>
      </c>
    </row>
    <row r="2288" spans="1:32" ht="15" customHeight="1" x14ac:dyDescent="0.3">
      <c r="A2288" s="20" t="str">
        <f>Raw_Data!A2288</f>
        <v>SF12287</v>
      </c>
      <c r="B2288" s="15" t="str">
        <f>Raw_Data!B2288</f>
        <v>Gujarat</v>
      </c>
      <c r="C2288" s="15" t="str">
        <f>Raw_Data!C2288</f>
        <v>Nashik</v>
      </c>
      <c r="D2288" s="15" t="str">
        <f>Raw_Data!D2288</f>
        <v>Wheat</v>
      </c>
      <c r="E2288" s="15" t="str">
        <f>Raw_Data!E2288</f>
        <v>Rabi</v>
      </c>
      <c r="F2288" s="15">
        <f>Raw_Data!F2288</f>
        <v>6.67</v>
      </c>
      <c r="G2288" s="18">
        <f>IF(Raw_Data!G2288="",ROUND(AVERAGEIFS(Raw_Data!$G$2:$G$4001,Raw_Data!$E$2:$E$4001,E2288),1),Raw_Data!G2288)</f>
        <v>141.69999999999999</v>
      </c>
      <c r="H2288" s="15">
        <f>Raw_Data!H2288</f>
        <v>26.9</v>
      </c>
      <c r="I2288" s="15">
        <f>Raw_Data!I2288</f>
        <v>57.6</v>
      </c>
      <c r="J2288" s="15">
        <f>Raw_Data!J2288</f>
        <v>6.4</v>
      </c>
      <c r="K2288" s="15">
        <f>Raw_Data!K2288</f>
        <v>5.96</v>
      </c>
      <c r="L2288" s="18">
        <f>IF(Raw_Data!L2288="",ROUND(AVERAGEIFS(Raw_Data!$L$2:$L$4001,Raw_Data!$E$2:$E$4001,E2288),1),Raw_Data!L2288)</f>
        <v>23.1</v>
      </c>
      <c r="M2288" s="15">
        <f>Raw_Data!M2288</f>
        <v>153.1</v>
      </c>
      <c r="N2288" s="15">
        <f>Raw_Data!N2288</f>
        <v>79.8</v>
      </c>
      <c r="O2288" s="15">
        <f>Raw_Data!O2288</f>
        <v>50.5</v>
      </c>
      <c r="P2288" s="15" t="str">
        <f>Raw_Data!P2288</f>
        <v>Drip</v>
      </c>
      <c r="Q2288" s="15">
        <f>Raw_Data!Q2288</f>
        <v>106.7</v>
      </c>
      <c r="R2288" s="15">
        <f>Raw_Data!R2288</f>
        <v>0.85</v>
      </c>
      <c r="S2288" s="15">
        <f>Raw_Data!S2288</f>
        <v>0.88</v>
      </c>
      <c r="T2288" s="18">
        <f>IF(Raw_Data!T2288="",ROUND(AVERAGEIFS(Raw_Data!$T$2:$T$4001,Raw_Data!$E$2:$E$4001,E2288,Raw_Data!$D$2:$D$4001,D2288),2),IF(Raw_Data!T2288&gt;INDEX(Cleaning_Reference!$F$6:$F$13,MATCH(D2288,Cleaning_Reference!$A$6:$A$13,0)),INDEX(Cleaning_Reference!$F$6:$F$13,MATCH(D2288,Cleaning_Reference!$A$6:$A$13,0)),Raw_Data!T2288))</f>
        <v>1.34</v>
      </c>
      <c r="U2288" s="15">
        <f>Raw_Data!U2288</f>
        <v>8.94</v>
      </c>
      <c r="V2288" s="15">
        <f>Raw_Data!V2288</f>
        <v>20474</v>
      </c>
      <c r="W2288" s="15">
        <f>Raw_Data!W2288</f>
        <v>373520</v>
      </c>
      <c r="X2288" s="15">
        <f>Raw_Data!X2288</f>
        <v>183038</v>
      </c>
      <c r="Y2288" s="15">
        <f>Raw_Data!Y2288</f>
        <v>-190482</v>
      </c>
      <c r="Z2288" s="15">
        <f>Raw_Data!Z2288</f>
        <v>3125</v>
      </c>
      <c r="AA2288" s="15">
        <f>Raw_Data!AA2288</f>
        <v>2.8610000000000002</v>
      </c>
      <c r="AB2288" s="15">
        <f>Raw_Data!AB2288</f>
        <v>57.2</v>
      </c>
      <c r="AC2288" s="19" t="str">
        <f>IF(Raw_Data!G2288="","Yes","No")</f>
        <v>No</v>
      </c>
      <c r="AD2288" s="19" t="str">
        <f>IF(Raw_Data!L2288="","Yes","No")</f>
        <v>No</v>
      </c>
      <c r="AE2288" s="19" t="str">
        <f>IF(Raw_Data!T2288="","Imputed",IF(Raw_Data!T2288&gt;INDEX(Cleaning_Reference!$F$6:$F$13,MATCH(D2288,Cleaning_Reference!$A$6:$A$13,0)),"Capped","Original"))</f>
        <v>Original</v>
      </c>
      <c r="AF2288" s="21">
        <f t="shared" si="35"/>
        <v>8.94</v>
      </c>
    </row>
    <row r="2289" spans="1:32" ht="15" customHeight="1" x14ac:dyDescent="0.3">
      <c r="A2289" s="20" t="str">
        <f>Raw_Data!A2289</f>
        <v>SF12288</v>
      </c>
      <c r="B2289" s="15" t="str">
        <f>Raw_Data!B2289</f>
        <v>Punjab</v>
      </c>
      <c r="C2289" s="15" t="str">
        <f>Raw_Data!C2289</f>
        <v>Guntur</v>
      </c>
      <c r="D2289" s="15" t="str">
        <f>Raw_Data!D2289</f>
        <v>Wheat</v>
      </c>
      <c r="E2289" s="15" t="str">
        <f>Raw_Data!E2289</f>
        <v>Rabi</v>
      </c>
      <c r="F2289" s="15">
        <f>Raw_Data!F2289</f>
        <v>6.95</v>
      </c>
      <c r="G2289" s="18">
        <f>IF(Raw_Data!G2289="",ROUND(AVERAGEIFS(Raw_Data!$G$2:$G$4001,Raw_Data!$E$2:$E$4001,E2289),1),Raw_Data!G2289)</f>
        <v>80</v>
      </c>
      <c r="H2289" s="15">
        <f>Raw_Data!H2289</f>
        <v>24.4</v>
      </c>
      <c r="I2289" s="15">
        <f>Raw_Data!I2289</f>
        <v>66.8</v>
      </c>
      <c r="J2289" s="15">
        <f>Raw_Data!J2289</f>
        <v>8.9</v>
      </c>
      <c r="K2289" s="15">
        <f>Raw_Data!K2289</f>
        <v>5.91</v>
      </c>
      <c r="L2289" s="18">
        <f>IF(Raw_Data!L2289="",ROUND(AVERAGEIFS(Raw_Data!$L$2:$L$4001,Raw_Data!$E$2:$E$4001,E2289),1),Raw_Data!L2289)</f>
        <v>17.3</v>
      </c>
      <c r="M2289" s="15">
        <f>Raw_Data!M2289</f>
        <v>113.5</v>
      </c>
      <c r="N2289" s="15">
        <f>Raw_Data!N2289</f>
        <v>57.9</v>
      </c>
      <c r="O2289" s="15">
        <f>Raw_Data!O2289</f>
        <v>74.5</v>
      </c>
      <c r="P2289" s="15" t="str">
        <f>Raw_Data!P2289</f>
        <v>Rainfed</v>
      </c>
      <c r="Q2289" s="15">
        <f>Raw_Data!Q2289</f>
        <v>191.7</v>
      </c>
      <c r="R2289" s="15">
        <f>Raw_Data!R2289</f>
        <v>3.63</v>
      </c>
      <c r="S2289" s="15">
        <f>Raw_Data!S2289</f>
        <v>0.88</v>
      </c>
      <c r="T2289" s="18">
        <f>IF(Raw_Data!T2289="",ROUND(AVERAGEIFS(Raw_Data!$T$2:$T$4001,Raw_Data!$E$2:$E$4001,E2289,Raw_Data!$D$2:$D$4001,D2289),2),IF(Raw_Data!T2289&gt;INDEX(Cleaning_Reference!$F$6:$F$13,MATCH(D2289,Cleaning_Reference!$A$6:$A$13,0)),INDEX(Cleaning_Reference!$F$6:$F$13,MATCH(D2289,Cleaning_Reference!$A$6:$A$13,0)),Raw_Data!T2289))</f>
        <v>0.82</v>
      </c>
      <c r="U2289" s="15">
        <f>Raw_Data!U2289</f>
        <v>5.7</v>
      </c>
      <c r="V2289" s="15">
        <f>Raw_Data!V2289</f>
        <v>23523</v>
      </c>
      <c r="W2289" s="15">
        <f>Raw_Data!W2289</f>
        <v>418252</v>
      </c>
      <c r="X2289" s="15">
        <f>Raw_Data!X2289</f>
        <v>134081</v>
      </c>
      <c r="Y2289" s="15">
        <f>Raw_Data!Y2289</f>
        <v>-284171</v>
      </c>
      <c r="Z2289" s="15">
        <f>Raw_Data!Z2289</f>
        <v>2427</v>
      </c>
      <c r="AA2289" s="15">
        <f>Raw_Data!AA2289</f>
        <v>2.3490000000000002</v>
      </c>
      <c r="AB2289" s="15">
        <f>Raw_Data!AB2289</f>
        <v>38.4</v>
      </c>
      <c r="AC2289" s="19" t="str">
        <f>IF(Raw_Data!G2289="","Yes","No")</f>
        <v>No</v>
      </c>
      <c r="AD2289" s="19" t="str">
        <f>IF(Raw_Data!L2289="","Yes","No")</f>
        <v>No</v>
      </c>
      <c r="AE2289" s="19" t="str">
        <f>IF(Raw_Data!T2289="","Imputed",IF(Raw_Data!T2289&gt;INDEX(Cleaning_Reference!$F$6:$F$13,MATCH(D2289,Cleaning_Reference!$A$6:$A$13,0)),"Capped","Original"))</f>
        <v>Original</v>
      </c>
      <c r="AF2289" s="21">
        <f t="shared" si="35"/>
        <v>5.7</v>
      </c>
    </row>
    <row r="2290" spans="1:32" ht="15" customHeight="1" x14ac:dyDescent="0.3">
      <c r="A2290" s="20" t="str">
        <f>Raw_Data!A2290</f>
        <v>SF12289</v>
      </c>
      <c r="B2290" s="15" t="str">
        <f>Raw_Data!B2290</f>
        <v>Telangana</v>
      </c>
      <c r="C2290" s="15" t="str">
        <f>Raw_Data!C2290</f>
        <v>Nalgonda</v>
      </c>
      <c r="D2290" s="15" t="str">
        <f>Raw_Data!D2290</f>
        <v>Pulses</v>
      </c>
      <c r="E2290" s="15" t="str">
        <f>Raw_Data!E2290</f>
        <v>Kharif</v>
      </c>
      <c r="F2290" s="15">
        <f>Raw_Data!F2290</f>
        <v>11.01</v>
      </c>
      <c r="G2290" s="18">
        <f>IF(Raw_Data!G2290="",ROUND(AVERAGEIFS(Raw_Data!$G$2:$G$4001,Raw_Data!$E$2:$E$4001,E2290),1),Raw_Data!G2290)</f>
        <v>850.7</v>
      </c>
      <c r="H2290" s="15">
        <f>Raw_Data!H2290</f>
        <v>29</v>
      </c>
      <c r="I2290" s="15">
        <f>Raw_Data!I2290</f>
        <v>79.400000000000006</v>
      </c>
      <c r="J2290" s="15">
        <f>Raw_Data!J2290</f>
        <v>6.6</v>
      </c>
      <c r="K2290" s="15">
        <f>Raw_Data!K2290</f>
        <v>6.6</v>
      </c>
      <c r="L2290" s="18">
        <f>IF(Raw_Data!L2290="",ROUND(AVERAGEIFS(Raw_Data!$L$2:$L$4001,Raw_Data!$E$2:$E$4001,E2290),1),Raw_Data!L2290)</f>
        <v>32</v>
      </c>
      <c r="M2290" s="15">
        <f>Raw_Data!M2290</f>
        <v>171.7</v>
      </c>
      <c r="N2290" s="15">
        <f>Raw_Data!N2290</f>
        <v>64.7</v>
      </c>
      <c r="O2290" s="15">
        <f>Raw_Data!O2290</f>
        <v>125.6</v>
      </c>
      <c r="P2290" s="15" t="str">
        <f>Raw_Data!P2290</f>
        <v>Flood</v>
      </c>
      <c r="Q2290" s="15">
        <f>Raw_Data!Q2290</f>
        <v>155.6</v>
      </c>
      <c r="R2290" s="15">
        <f>Raw_Data!R2290</f>
        <v>4.8600000000000003</v>
      </c>
      <c r="S2290" s="15">
        <f>Raw_Data!S2290</f>
        <v>0.87</v>
      </c>
      <c r="T2290" s="18">
        <f>IF(Raw_Data!T2290="",ROUND(AVERAGEIFS(Raw_Data!$T$2:$T$4001,Raw_Data!$E$2:$E$4001,E2290,Raw_Data!$D$2:$D$4001,D2290),2),IF(Raw_Data!T2290&gt;INDEX(Cleaning_Reference!$F$6:$F$13,MATCH(D2290,Cleaning_Reference!$A$6:$A$13,0)),INDEX(Cleaning_Reference!$F$6:$F$13,MATCH(D2290,Cleaning_Reference!$A$6:$A$13,0)),Raw_Data!T2290))</f>
        <v>1.92</v>
      </c>
      <c r="U2290" s="15">
        <f>Raw_Data!U2290</f>
        <v>21.14</v>
      </c>
      <c r="V2290" s="15">
        <f>Raw_Data!V2290</f>
        <v>69874</v>
      </c>
      <c r="W2290" s="15">
        <f>Raw_Data!W2290</f>
        <v>577399</v>
      </c>
      <c r="X2290" s="15">
        <f>Raw_Data!X2290</f>
        <v>1477136</v>
      </c>
      <c r="Y2290" s="15">
        <f>Raw_Data!Y2290</f>
        <v>899737</v>
      </c>
      <c r="Z2290" s="15">
        <f>Raw_Data!Z2290</f>
        <v>4914</v>
      </c>
      <c r="AA2290" s="15">
        <f>Raw_Data!AA2290</f>
        <v>4.3019999999999996</v>
      </c>
      <c r="AB2290" s="15">
        <f>Raw_Data!AB2290</f>
        <v>71.400000000000006</v>
      </c>
      <c r="AC2290" s="19" t="str">
        <f>IF(Raw_Data!G2290="","Yes","No")</f>
        <v>No</v>
      </c>
      <c r="AD2290" s="19" t="str">
        <f>IF(Raw_Data!L2290="","Yes","No")</f>
        <v>No</v>
      </c>
      <c r="AE2290" s="19" t="str">
        <f>IF(Raw_Data!T2290="","Imputed",IF(Raw_Data!T2290&gt;INDEX(Cleaning_Reference!$F$6:$F$13,MATCH(D2290,Cleaning_Reference!$A$6:$A$13,0)),"Capped","Original"))</f>
        <v>Original</v>
      </c>
      <c r="AF2290" s="21">
        <f t="shared" si="35"/>
        <v>21.14</v>
      </c>
    </row>
    <row r="2291" spans="1:32" ht="15" customHeight="1" x14ac:dyDescent="0.3">
      <c r="A2291" s="20" t="str">
        <f>Raw_Data!A2291</f>
        <v>SF12290</v>
      </c>
      <c r="B2291" s="15" t="str">
        <f>Raw_Data!B2291</f>
        <v>Maharashtra</v>
      </c>
      <c r="C2291" s="15" t="str">
        <f>Raw_Data!C2291</f>
        <v>Nalgonda</v>
      </c>
      <c r="D2291" s="15" t="str">
        <f>Raw_Data!D2291</f>
        <v>Rice</v>
      </c>
      <c r="E2291" s="15" t="str">
        <f>Raw_Data!E2291</f>
        <v>Zaid</v>
      </c>
      <c r="F2291" s="15">
        <f>Raw_Data!F2291</f>
        <v>1.89</v>
      </c>
      <c r="G2291" s="18">
        <f>IF(Raw_Data!G2291="",ROUND(AVERAGEIFS(Raw_Data!$G$2:$G$4001,Raw_Data!$E$2:$E$4001,E2291),1),Raw_Data!G2291)</f>
        <v>299.39999999999998</v>
      </c>
      <c r="H2291" s="15">
        <f>Raw_Data!H2291</f>
        <v>34.799999999999997</v>
      </c>
      <c r="I2291" s="15">
        <f>Raw_Data!I2291</f>
        <v>57.8</v>
      </c>
      <c r="J2291" s="15">
        <f>Raw_Data!J2291</f>
        <v>10.4</v>
      </c>
      <c r="K2291" s="15">
        <f>Raw_Data!K2291</f>
        <v>7.14</v>
      </c>
      <c r="L2291" s="18">
        <f>IF(Raw_Data!L2291="",ROUND(AVERAGEIFS(Raw_Data!$L$2:$L$4001,Raw_Data!$E$2:$E$4001,E2291),1),Raw_Data!L2291)</f>
        <v>20.6</v>
      </c>
      <c r="M2291" s="15">
        <f>Raw_Data!M2291</f>
        <v>84.7</v>
      </c>
      <c r="N2291" s="15">
        <f>Raw_Data!N2291</f>
        <v>102.4</v>
      </c>
      <c r="O2291" s="15">
        <f>Raw_Data!O2291</f>
        <v>117.2</v>
      </c>
      <c r="P2291" s="15" t="str">
        <f>Raw_Data!P2291</f>
        <v>Rainfed</v>
      </c>
      <c r="Q2291" s="15">
        <f>Raw_Data!Q2291</f>
        <v>159.5</v>
      </c>
      <c r="R2291" s="15">
        <f>Raw_Data!R2291</f>
        <v>4.07</v>
      </c>
      <c r="S2291" s="15">
        <f>Raw_Data!S2291</f>
        <v>0.89</v>
      </c>
      <c r="T2291" s="18">
        <f>IF(Raw_Data!T2291="",ROUND(AVERAGEIFS(Raw_Data!$T$2:$T$4001,Raw_Data!$E$2:$E$4001,E2291,Raw_Data!$D$2:$D$4001,D2291),2),IF(Raw_Data!T2291&gt;INDEX(Cleaning_Reference!$F$6:$F$13,MATCH(D2291,Cleaning_Reference!$A$6:$A$13,0)),INDEX(Cleaning_Reference!$F$6:$F$13,MATCH(D2291,Cleaning_Reference!$A$6:$A$13,0)),Raw_Data!T2291))</f>
        <v>1.67</v>
      </c>
      <c r="U2291" s="15">
        <f>Raw_Data!U2291</f>
        <v>3.16</v>
      </c>
      <c r="V2291" s="15">
        <f>Raw_Data!V2291</f>
        <v>23100</v>
      </c>
      <c r="W2291" s="15">
        <f>Raw_Data!W2291</f>
        <v>103869</v>
      </c>
      <c r="X2291" s="15">
        <f>Raw_Data!X2291</f>
        <v>72996</v>
      </c>
      <c r="Y2291" s="15">
        <f>Raw_Data!Y2291</f>
        <v>-30873</v>
      </c>
      <c r="Z2291" s="15">
        <f>Raw_Data!Z2291</f>
        <v>1369</v>
      </c>
      <c r="AA2291" s="15">
        <f>Raw_Data!AA2291</f>
        <v>2.3079999999999998</v>
      </c>
      <c r="AB2291" s="15">
        <f>Raw_Data!AB2291</f>
        <v>41.3</v>
      </c>
      <c r="AC2291" s="19" t="str">
        <f>IF(Raw_Data!G2291="","Yes","No")</f>
        <v>Yes</v>
      </c>
      <c r="AD2291" s="19" t="str">
        <f>IF(Raw_Data!L2291="","Yes","No")</f>
        <v>No</v>
      </c>
      <c r="AE2291" s="19" t="str">
        <f>IF(Raw_Data!T2291="","Imputed",IF(Raw_Data!T2291&gt;INDEX(Cleaning_Reference!$F$6:$F$13,MATCH(D2291,Cleaning_Reference!$A$6:$A$13,0)),"Capped","Original"))</f>
        <v>Original</v>
      </c>
      <c r="AF2291" s="21">
        <f t="shared" si="35"/>
        <v>3.16</v>
      </c>
    </row>
    <row r="2292" spans="1:32" ht="15" customHeight="1" x14ac:dyDescent="0.3">
      <c r="A2292" s="20" t="str">
        <f>Raw_Data!A2292</f>
        <v>SF12291</v>
      </c>
      <c r="B2292" s="15" t="str">
        <f>Raw_Data!B2292</f>
        <v>Tamil Nadu</v>
      </c>
      <c r="C2292" s="15" t="str">
        <f>Raw_Data!C2292</f>
        <v>Erode</v>
      </c>
      <c r="D2292" s="15" t="str">
        <f>Raw_Data!D2292</f>
        <v>Cotton</v>
      </c>
      <c r="E2292" s="15" t="str">
        <f>Raw_Data!E2292</f>
        <v>Kharif</v>
      </c>
      <c r="F2292" s="15">
        <f>Raw_Data!F2292</f>
        <v>12.39</v>
      </c>
      <c r="G2292" s="18">
        <f>IF(Raw_Data!G2292="",ROUND(AVERAGEIFS(Raw_Data!$G$2:$G$4001,Raw_Data!$E$2:$E$4001,E2292),1),Raw_Data!G2292)</f>
        <v>727.6</v>
      </c>
      <c r="H2292" s="15">
        <f>Raw_Data!H2292</f>
        <v>30.5</v>
      </c>
      <c r="I2292" s="15">
        <f>Raw_Data!I2292</f>
        <v>82.2</v>
      </c>
      <c r="J2292" s="15">
        <f>Raw_Data!J2292</f>
        <v>6.8</v>
      </c>
      <c r="K2292" s="15">
        <f>Raw_Data!K2292</f>
        <v>5.99</v>
      </c>
      <c r="L2292" s="18">
        <f>IF(Raw_Data!L2292="",ROUND(AVERAGEIFS(Raw_Data!$L$2:$L$4001,Raw_Data!$E$2:$E$4001,E2292),1),Raw_Data!L2292)</f>
        <v>29.6</v>
      </c>
      <c r="M2292" s="15">
        <f>Raw_Data!M2292</f>
        <v>76.900000000000006</v>
      </c>
      <c r="N2292" s="15">
        <f>Raw_Data!N2292</f>
        <v>56</v>
      </c>
      <c r="O2292" s="15">
        <f>Raw_Data!O2292</f>
        <v>43.2</v>
      </c>
      <c r="P2292" s="15" t="str">
        <f>Raw_Data!P2292</f>
        <v>Flood</v>
      </c>
      <c r="Q2292" s="15">
        <f>Raw_Data!Q2292</f>
        <v>227.2</v>
      </c>
      <c r="R2292" s="15">
        <f>Raw_Data!R2292</f>
        <v>6.54</v>
      </c>
      <c r="S2292" s="15">
        <f>Raw_Data!S2292</f>
        <v>0.76</v>
      </c>
      <c r="T2292" s="18">
        <f>IF(Raw_Data!T2292="",ROUND(AVERAGEIFS(Raw_Data!$T$2:$T$4001,Raw_Data!$E$2:$E$4001,E2292,Raw_Data!$D$2:$D$4001,D2292),2),IF(Raw_Data!T2292&gt;INDEX(Cleaning_Reference!$F$6:$F$13,MATCH(D2292,Cleaning_Reference!$A$6:$A$13,0)),INDEX(Cleaning_Reference!$F$6:$F$13,MATCH(D2292,Cleaning_Reference!$A$6:$A$13,0)),Raw_Data!T2292))</f>
        <v>0.99</v>
      </c>
      <c r="U2292" s="15">
        <f>Raw_Data!U2292</f>
        <v>12.27</v>
      </c>
      <c r="V2292" s="15">
        <f>Raw_Data!V2292</f>
        <v>64357</v>
      </c>
      <c r="W2292" s="15">
        <f>Raw_Data!W2292</f>
        <v>916015</v>
      </c>
      <c r="X2292" s="15">
        <f>Raw_Data!X2292</f>
        <v>789660</v>
      </c>
      <c r="Y2292" s="15">
        <f>Raw_Data!Y2292</f>
        <v>-126355</v>
      </c>
      <c r="Z2292" s="15">
        <f>Raw_Data!Z2292</f>
        <v>12946</v>
      </c>
      <c r="AA2292" s="15">
        <f>Raw_Data!AA2292</f>
        <v>0.94799999999999995</v>
      </c>
      <c r="AB2292" s="15">
        <f>Raw_Data!AB2292</f>
        <v>67.5</v>
      </c>
      <c r="AC2292" s="19" t="str">
        <f>IF(Raw_Data!G2292="","Yes","No")</f>
        <v>No</v>
      </c>
      <c r="AD2292" s="19" t="str">
        <f>IF(Raw_Data!L2292="","Yes","No")</f>
        <v>No</v>
      </c>
      <c r="AE2292" s="19" t="str">
        <f>IF(Raw_Data!T2292="","Imputed",IF(Raw_Data!T2292&gt;INDEX(Cleaning_Reference!$F$6:$F$13,MATCH(D2292,Cleaning_Reference!$A$6:$A$13,0)),"Capped","Original"))</f>
        <v>Original</v>
      </c>
      <c r="AF2292" s="21">
        <f t="shared" si="35"/>
        <v>12.27</v>
      </c>
    </row>
    <row r="2293" spans="1:32" ht="15" customHeight="1" x14ac:dyDescent="0.3">
      <c r="A2293" s="20" t="str">
        <f>Raw_Data!A2293</f>
        <v>SF12292</v>
      </c>
      <c r="B2293" s="15" t="str">
        <f>Raw_Data!B2293</f>
        <v>Tamil Nadu</v>
      </c>
      <c r="C2293" s="15" t="str">
        <f>Raw_Data!C2293</f>
        <v>Krishna</v>
      </c>
      <c r="D2293" s="15" t="str">
        <f>Raw_Data!D2293</f>
        <v>Maize</v>
      </c>
      <c r="E2293" s="15" t="str">
        <f>Raw_Data!E2293</f>
        <v>Rabi</v>
      </c>
      <c r="F2293" s="15">
        <f>Raw_Data!F2293</f>
        <v>9.44</v>
      </c>
      <c r="G2293" s="18">
        <f>IF(Raw_Data!G2293="",ROUND(AVERAGEIFS(Raw_Data!$G$2:$G$4001,Raw_Data!$E$2:$E$4001,E2293),1),Raw_Data!G2293)</f>
        <v>443.2</v>
      </c>
      <c r="H2293" s="15">
        <f>Raw_Data!H2293</f>
        <v>19.3</v>
      </c>
      <c r="I2293" s="15">
        <f>Raw_Data!I2293</f>
        <v>50.6</v>
      </c>
      <c r="J2293" s="15">
        <f>Raw_Data!J2293</f>
        <v>8.3000000000000007</v>
      </c>
      <c r="K2293" s="15">
        <f>Raw_Data!K2293</f>
        <v>7.48</v>
      </c>
      <c r="L2293" s="18">
        <f>IF(Raw_Data!L2293="",ROUND(AVERAGEIFS(Raw_Data!$L$2:$L$4001,Raw_Data!$E$2:$E$4001,E2293),1),Raw_Data!L2293)</f>
        <v>26.1</v>
      </c>
      <c r="M2293" s="15">
        <f>Raw_Data!M2293</f>
        <v>175.2</v>
      </c>
      <c r="N2293" s="15">
        <f>Raw_Data!N2293</f>
        <v>60.3</v>
      </c>
      <c r="O2293" s="15">
        <f>Raw_Data!O2293</f>
        <v>78.400000000000006</v>
      </c>
      <c r="P2293" s="15" t="str">
        <f>Raw_Data!P2293</f>
        <v>Flood</v>
      </c>
      <c r="Q2293" s="15">
        <f>Raw_Data!Q2293</f>
        <v>102.9</v>
      </c>
      <c r="R2293" s="15">
        <f>Raw_Data!R2293</f>
        <v>5.4</v>
      </c>
      <c r="S2293" s="15">
        <f>Raw_Data!S2293</f>
        <v>0.77</v>
      </c>
      <c r="T2293" s="18">
        <f>IF(Raw_Data!T2293="",ROUND(AVERAGEIFS(Raw_Data!$T$2:$T$4001,Raw_Data!$E$2:$E$4001,E2293,Raw_Data!$D$2:$D$4001,D2293),2),IF(Raw_Data!T2293&gt;INDEX(Cleaning_Reference!$F$6:$F$13,MATCH(D2293,Cleaning_Reference!$A$6:$A$13,0)),INDEX(Cleaning_Reference!$F$6:$F$13,MATCH(D2293,Cleaning_Reference!$A$6:$A$13,0)),Raw_Data!T2293))</f>
        <v>1.8</v>
      </c>
      <c r="U2293" s="15">
        <f>Raw_Data!U2293</f>
        <v>16.989999999999998</v>
      </c>
      <c r="V2293" s="15">
        <f>Raw_Data!V2293</f>
        <v>17425</v>
      </c>
      <c r="W2293" s="15">
        <f>Raw_Data!W2293</f>
        <v>652820</v>
      </c>
      <c r="X2293" s="15">
        <f>Raw_Data!X2293</f>
        <v>296051</v>
      </c>
      <c r="Y2293" s="15">
        <f>Raw_Data!Y2293</f>
        <v>-356769</v>
      </c>
      <c r="Z2293" s="15">
        <f>Raw_Data!Z2293</f>
        <v>7949</v>
      </c>
      <c r="AA2293" s="15">
        <f>Raw_Data!AA2293</f>
        <v>2.137</v>
      </c>
      <c r="AB2293" s="15">
        <f>Raw_Data!AB2293</f>
        <v>41.4</v>
      </c>
      <c r="AC2293" s="19" t="str">
        <f>IF(Raw_Data!G2293="","Yes","No")</f>
        <v>No</v>
      </c>
      <c r="AD2293" s="19" t="str">
        <f>IF(Raw_Data!L2293="","Yes","No")</f>
        <v>No</v>
      </c>
      <c r="AE2293" s="19" t="str">
        <f>IF(Raw_Data!T2293="","Imputed",IF(Raw_Data!T2293&gt;INDEX(Cleaning_Reference!$F$6:$F$13,MATCH(D2293,Cleaning_Reference!$A$6:$A$13,0)),"Capped","Original"))</f>
        <v>Original</v>
      </c>
      <c r="AF2293" s="21">
        <f t="shared" si="35"/>
        <v>16.989999999999998</v>
      </c>
    </row>
    <row r="2294" spans="1:32" ht="15" customHeight="1" x14ac:dyDescent="0.3">
      <c r="A2294" s="20" t="str">
        <f>Raw_Data!A2294</f>
        <v>SF12293</v>
      </c>
      <c r="B2294" s="15" t="str">
        <f>Raw_Data!B2294</f>
        <v>Telangana</v>
      </c>
      <c r="C2294" s="15" t="str">
        <f>Raw_Data!C2294</f>
        <v>Nashik</v>
      </c>
      <c r="D2294" s="15" t="str">
        <f>Raw_Data!D2294</f>
        <v>Wheat</v>
      </c>
      <c r="E2294" s="15" t="str">
        <f>Raw_Data!E2294</f>
        <v>Rabi</v>
      </c>
      <c r="F2294" s="15">
        <f>Raw_Data!F2294</f>
        <v>3.95</v>
      </c>
      <c r="G2294" s="18">
        <f>IF(Raw_Data!G2294="",ROUND(AVERAGEIFS(Raw_Data!$G$2:$G$4001,Raw_Data!$E$2:$E$4001,E2294),1),Raw_Data!G2294)</f>
        <v>520.29999999999995</v>
      </c>
      <c r="H2294" s="15">
        <f>Raw_Data!H2294</f>
        <v>28.5</v>
      </c>
      <c r="I2294" s="15">
        <f>Raw_Data!I2294</f>
        <v>53.2</v>
      </c>
      <c r="J2294" s="15">
        <f>Raw_Data!J2294</f>
        <v>7.1</v>
      </c>
      <c r="K2294" s="15">
        <f>Raw_Data!K2294</f>
        <v>7.02</v>
      </c>
      <c r="L2294" s="18">
        <f>IF(Raw_Data!L2294="",ROUND(AVERAGEIFS(Raw_Data!$L$2:$L$4001,Raw_Data!$E$2:$E$4001,E2294),1),Raw_Data!L2294)</f>
        <v>26.9</v>
      </c>
      <c r="M2294" s="15">
        <f>Raw_Data!M2294</f>
        <v>179.6</v>
      </c>
      <c r="N2294" s="15">
        <f>Raw_Data!N2294</f>
        <v>34.1</v>
      </c>
      <c r="O2294" s="15">
        <f>Raw_Data!O2294</f>
        <v>100</v>
      </c>
      <c r="P2294" s="15" t="str">
        <f>Raw_Data!P2294</f>
        <v>Flood</v>
      </c>
      <c r="Q2294" s="15">
        <f>Raw_Data!Q2294</f>
        <v>197.7</v>
      </c>
      <c r="R2294" s="15">
        <f>Raw_Data!R2294</f>
        <v>6.2</v>
      </c>
      <c r="S2294" s="15">
        <f>Raw_Data!S2294</f>
        <v>0.72</v>
      </c>
      <c r="T2294" s="18">
        <f>IF(Raw_Data!T2294="",ROUND(AVERAGEIFS(Raw_Data!$T$2:$T$4001,Raw_Data!$E$2:$E$4001,E2294,Raw_Data!$D$2:$D$4001,D2294),2),IF(Raw_Data!T2294&gt;INDEX(Cleaning_Reference!$F$6:$F$13,MATCH(D2294,Cleaning_Reference!$A$6:$A$13,0)),INDEX(Cleaning_Reference!$F$6:$F$13,MATCH(D2294,Cleaning_Reference!$A$6:$A$13,0)),Raw_Data!T2294))</f>
        <v>3.31</v>
      </c>
      <c r="U2294" s="15">
        <f>Raw_Data!U2294</f>
        <v>13.07</v>
      </c>
      <c r="V2294" s="15">
        <f>Raw_Data!V2294</f>
        <v>24589</v>
      </c>
      <c r="W2294" s="15">
        <f>Raw_Data!W2294</f>
        <v>210050</v>
      </c>
      <c r="X2294" s="15">
        <f>Raw_Data!X2294</f>
        <v>321378</v>
      </c>
      <c r="Y2294" s="15">
        <f>Raw_Data!Y2294</f>
        <v>111328</v>
      </c>
      <c r="Z2294" s="15">
        <f>Raw_Data!Z2294</f>
        <v>2634</v>
      </c>
      <c r="AA2294" s="15">
        <f>Raw_Data!AA2294</f>
        <v>4.9619999999999997</v>
      </c>
      <c r="AB2294" s="15">
        <f>Raw_Data!AB2294</f>
        <v>42.9</v>
      </c>
      <c r="AC2294" s="19" t="str">
        <f>IF(Raw_Data!G2294="","Yes","No")</f>
        <v>No</v>
      </c>
      <c r="AD2294" s="19" t="str">
        <f>IF(Raw_Data!L2294="","Yes","No")</f>
        <v>No</v>
      </c>
      <c r="AE2294" s="19" t="str">
        <f>IF(Raw_Data!T2294="","Imputed",IF(Raw_Data!T2294&gt;INDEX(Cleaning_Reference!$F$6:$F$13,MATCH(D2294,Cleaning_Reference!$A$6:$A$13,0)),"Capped","Original"))</f>
        <v>Original</v>
      </c>
      <c r="AF2294" s="21">
        <f t="shared" si="35"/>
        <v>13.07</v>
      </c>
    </row>
    <row r="2295" spans="1:32" ht="15" customHeight="1" x14ac:dyDescent="0.3">
      <c r="A2295" s="20" t="str">
        <f>Raw_Data!A2295</f>
        <v>SF12294</v>
      </c>
      <c r="B2295" s="15" t="str">
        <f>Raw_Data!B2295</f>
        <v>Andhra Pradesh</v>
      </c>
      <c r="C2295" s="15" t="str">
        <f>Raw_Data!C2295</f>
        <v>Erode</v>
      </c>
      <c r="D2295" s="15" t="str">
        <f>Raw_Data!D2295</f>
        <v>Groundnut</v>
      </c>
      <c r="E2295" s="15" t="str">
        <f>Raw_Data!E2295</f>
        <v>Kharif</v>
      </c>
      <c r="F2295" s="15">
        <f>Raw_Data!F2295</f>
        <v>11.52</v>
      </c>
      <c r="G2295" s="18">
        <f>IF(Raw_Data!G2295="",ROUND(AVERAGEIFS(Raw_Data!$G$2:$G$4001,Raw_Data!$E$2:$E$4001,E2295),1),Raw_Data!G2295)</f>
        <v>985.7</v>
      </c>
      <c r="H2295" s="15">
        <f>Raw_Data!H2295</f>
        <v>29.4</v>
      </c>
      <c r="I2295" s="15">
        <f>Raw_Data!I2295</f>
        <v>89.8</v>
      </c>
      <c r="J2295" s="15">
        <f>Raw_Data!J2295</f>
        <v>5.2</v>
      </c>
      <c r="K2295" s="15">
        <f>Raw_Data!K2295</f>
        <v>6.8</v>
      </c>
      <c r="L2295" s="18">
        <f>IF(Raw_Data!L2295="",ROUND(AVERAGEIFS(Raw_Data!$L$2:$L$4001,Raw_Data!$E$2:$E$4001,E2295),1),Raw_Data!L2295)</f>
        <v>37.9</v>
      </c>
      <c r="M2295" s="15">
        <f>Raw_Data!M2295</f>
        <v>130.80000000000001</v>
      </c>
      <c r="N2295" s="15">
        <f>Raw_Data!N2295</f>
        <v>59.2</v>
      </c>
      <c r="O2295" s="15">
        <f>Raw_Data!O2295</f>
        <v>132.6</v>
      </c>
      <c r="P2295" s="15" t="str">
        <f>Raw_Data!P2295</f>
        <v>Flood</v>
      </c>
      <c r="Q2295" s="15">
        <f>Raw_Data!Q2295</f>
        <v>185.7</v>
      </c>
      <c r="R2295" s="15">
        <f>Raw_Data!R2295</f>
        <v>3.79</v>
      </c>
      <c r="S2295" s="15">
        <f>Raw_Data!S2295</f>
        <v>0.89</v>
      </c>
      <c r="T2295" s="18">
        <f>IF(Raw_Data!T2295="",ROUND(AVERAGEIFS(Raw_Data!$T$2:$T$4001,Raw_Data!$E$2:$E$4001,E2295,Raw_Data!$D$2:$D$4001,D2295),2),IF(Raw_Data!T2295&gt;INDEX(Cleaning_Reference!$F$6:$F$13,MATCH(D2295,Cleaning_Reference!$A$6:$A$13,0)),INDEX(Cleaning_Reference!$F$6:$F$13,MATCH(D2295,Cleaning_Reference!$A$6:$A$13,0)),Raw_Data!T2295))</f>
        <v>1.88</v>
      </c>
      <c r="U2295" s="15">
        <f>Raw_Data!U2295</f>
        <v>21.66</v>
      </c>
      <c r="V2295" s="15">
        <f>Raw_Data!V2295</f>
        <v>51038</v>
      </c>
      <c r="W2295" s="15">
        <f>Raw_Data!W2295</f>
        <v>862775</v>
      </c>
      <c r="X2295" s="15">
        <f>Raw_Data!X2295</f>
        <v>1105483</v>
      </c>
      <c r="Y2295" s="15">
        <f>Raw_Data!Y2295</f>
        <v>242708</v>
      </c>
      <c r="Z2295" s="15">
        <f>Raw_Data!Z2295</f>
        <v>7052</v>
      </c>
      <c r="AA2295" s="15">
        <f>Raw_Data!AA2295</f>
        <v>3.0710000000000002</v>
      </c>
      <c r="AB2295" s="15">
        <f>Raw_Data!AB2295</f>
        <v>61.1</v>
      </c>
      <c r="AC2295" s="19" t="str">
        <f>IF(Raw_Data!G2295="","Yes","No")</f>
        <v>No</v>
      </c>
      <c r="AD2295" s="19" t="str">
        <f>IF(Raw_Data!L2295="","Yes","No")</f>
        <v>No</v>
      </c>
      <c r="AE2295" s="19" t="str">
        <f>IF(Raw_Data!T2295="","Imputed",IF(Raw_Data!T2295&gt;INDEX(Cleaning_Reference!$F$6:$F$13,MATCH(D2295,Cleaning_Reference!$A$6:$A$13,0)),"Capped","Original"))</f>
        <v>Original</v>
      </c>
      <c r="AF2295" s="21">
        <f t="shared" si="35"/>
        <v>21.66</v>
      </c>
    </row>
    <row r="2296" spans="1:32" ht="15" customHeight="1" x14ac:dyDescent="0.3">
      <c r="A2296" s="20" t="str">
        <f>Raw_Data!A2296</f>
        <v>SF12295</v>
      </c>
      <c r="B2296" s="15" t="str">
        <f>Raw_Data!B2296</f>
        <v>Maharashtra</v>
      </c>
      <c r="C2296" s="15" t="str">
        <f>Raw_Data!C2296</f>
        <v>Rajkot</v>
      </c>
      <c r="D2296" s="15" t="str">
        <f>Raw_Data!D2296</f>
        <v>Sugarcane</v>
      </c>
      <c r="E2296" s="15" t="str">
        <f>Raw_Data!E2296</f>
        <v>Rabi</v>
      </c>
      <c r="F2296" s="15">
        <f>Raw_Data!F2296</f>
        <v>7.36</v>
      </c>
      <c r="G2296" s="18">
        <f>IF(Raw_Data!G2296="",ROUND(AVERAGEIFS(Raw_Data!$G$2:$G$4001,Raw_Data!$E$2:$E$4001,E2296),1),Raw_Data!G2296)</f>
        <v>309.3</v>
      </c>
      <c r="H2296" s="15">
        <f>Raw_Data!H2296</f>
        <v>24.8</v>
      </c>
      <c r="I2296" s="15">
        <f>Raw_Data!I2296</f>
        <v>80.099999999999994</v>
      </c>
      <c r="J2296" s="15">
        <f>Raw_Data!J2296</f>
        <v>5.8</v>
      </c>
      <c r="K2296" s="15">
        <f>Raw_Data!K2296</f>
        <v>6.01</v>
      </c>
      <c r="L2296" s="18">
        <f>IF(Raw_Data!L2296="",ROUND(AVERAGEIFS(Raw_Data!$L$2:$L$4001,Raw_Data!$E$2:$E$4001,E2296),1),Raw_Data!L2296)</f>
        <v>31</v>
      </c>
      <c r="M2296" s="15">
        <f>Raw_Data!M2296</f>
        <v>110.4</v>
      </c>
      <c r="N2296" s="15">
        <f>Raw_Data!N2296</f>
        <v>35.1</v>
      </c>
      <c r="O2296" s="15">
        <f>Raw_Data!O2296</f>
        <v>125.4</v>
      </c>
      <c r="P2296" s="15" t="str">
        <f>Raw_Data!P2296</f>
        <v>Rainfed</v>
      </c>
      <c r="Q2296" s="15">
        <f>Raw_Data!Q2296</f>
        <v>248.8</v>
      </c>
      <c r="R2296" s="15">
        <f>Raw_Data!R2296</f>
        <v>5.45</v>
      </c>
      <c r="S2296" s="15">
        <f>Raw_Data!S2296</f>
        <v>0.86</v>
      </c>
      <c r="T2296" s="18">
        <f>IF(Raw_Data!T2296="",ROUND(AVERAGEIFS(Raw_Data!$T$2:$T$4001,Raw_Data!$E$2:$E$4001,E2296,Raw_Data!$D$2:$D$4001,D2296),2),IF(Raw_Data!T2296&gt;INDEX(Cleaning_Reference!$F$6:$F$13,MATCH(D2296,Cleaning_Reference!$A$6:$A$13,0)),INDEX(Cleaning_Reference!$F$6:$F$13,MATCH(D2296,Cleaning_Reference!$A$6:$A$13,0)),Raw_Data!T2296))</f>
        <v>27.22</v>
      </c>
      <c r="U2296" s="15">
        <f>Raw_Data!U2296</f>
        <v>200.34</v>
      </c>
      <c r="V2296" s="15">
        <f>Raw_Data!V2296</f>
        <v>3170</v>
      </c>
      <c r="W2296" s="15">
        <f>Raw_Data!W2296</f>
        <v>439596</v>
      </c>
      <c r="X2296" s="15">
        <f>Raw_Data!X2296</f>
        <v>635078</v>
      </c>
      <c r="Y2296" s="15">
        <f>Raw_Data!Y2296</f>
        <v>195482</v>
      </c>
      <c r="Z2296" s="15">
        <f>Raw_Data!Z2296</f>
        <v>7844</v>
      </c>
      <c r="AA2296" s="15">
        <f>Raw_Data!AA2296</f>
        <v>25.541</v>
      </c>
      <c r="AB2296" s="15">
        <f>Raw_Data!AB2296</f>
        <v>47.8</v>
      </c>
      <c r="AC2296" s="19" t="str">
        <f>IF(Raw_Data!G2296="","Yes","No")</f>
        <v>No</v>
      </c>
      <c r="AD2296" s="19" t="str">
        <f>IF(Raw_Data!L2296="","Yes","No")</f>
        <v>No</v>
      </c>
      <c r="AE2296" s="19" t="str">
        <f>IF(Raw_Data!T2296="","Imputed",IF(Raw_Data!T2296&gt;INDEX(Cleaning_Reference!$F$6:$F$13,MATCH(D2296,Cleaning_Reference!$A$6:$A$13,0)),"Capped","Original"))</f>
        <v>Original</v>
      </c>
      <c r="AF2296" s="21">
        <f t="shared" si="35"/>
        <v>200.34</v>
      </c>
    </row>
    <row r="2297" spans="1:32" ht="15" customHeight="1" x14ac:dyDescent="0.3">
      <c r="A2297" s="20" t="str">
        <f>Raw_Data!A2297</f>
        <v>SF12296</v>
      </c>
      <c r="B2297" s="15" t="str">
        <f>Raw_Data!B2297</f>
        <v>Gujarat</v>
      </c>
      <c r="C2297" s="15" t="str">
        <f>Raw_Data!C2297</f>
        <v>Krishna</v>
      </c>
      <c r="D2297" s="15" t="str">
        <f>Raw_Data!D2297</f>
        <v>Wheat</v>
      </c>
      <c r="E2297" s="15" t="str">
        <f>Raw_Data!E2297</f>
        <v>Kharif</v>
      </c>
      <c r="F2297" s="15">
        <f>Raw_Data!F2297</f>
        <v>1.33</v>
      </c>
      <c r="G2297" s="18">
        <f>IF(Raw_Data!G2297="",ROUND(AVERAGEIFS(Raw_Data!$G$2:$G$4001,Raw_Data!$E$2:$E$4001,E2297),1),Raw_Data!G2297)</f>
        <v>828.7</v>
      </c>
      <c r="H2297" s="15">
        <f>Raw_Data!H2297</f>
        <v>25.6</v>
      </c>
      <c r="I2297" s="15">
        <f>Raw_Data!I2297</f>
        <v>66.3</v>
      </c>
      <c r="J2297" s="15">
        <f>Raw_Data!J2297</f>
        <v>5.8</v>
      </c>
      <c r="K2297" s="15">
        <f>Raw_Data!K2297</f>
        <v>5.2</v>
      </c>
      <c r="L2297" s="18">
        <f>IF(Raw_Data!L2297="",ROUND(AVERAGEIFS(Raw_Data!$L$2:$L$4001,Raw_Data!$E$2:$E$4001,E2297),1),Raw_Data!L2297)</f>
        <v>31.9</v>
      </c>
      <c r="M2297" s="15">
        <f>Raw_Data!M2297</f>
        <v>128.80000000000001</v>
      </c>
      <c r="N2297" s="15">
        <f>Raw_Data!N2297</f>
        <v>31.5</v>
      </c>
      <c r="O2297" s="15">
        <f>Raw_Data!O2297</f>
        <v>115.3</v>
      </c>
      <c r="P2297" s="15" t="str">
        <f>Raw_Data!P2297</f>
        <v>Flood</v>
      </c>
      <c r="Q2297" s="15">
        <f>Raw_Data!Q2297</f>
        <v>236.8</v>
      </c>
      <c r="R2297" s="15">
        <f>Raw_Data!R2297</f>
        <v>7</v>
      </c>
      <c r="S2297" s="15">
        <f>Raw_Data!S2297</f>
        <v>0.95</v>
      </c>
      <c r="T2297" s="18">
        <f>IF(Raw_Data!T2297="",ROUND(AVERAGEIFS(Raw_Data!$T$2:$T$4001,Raw_Data!$E$2:$E$4001,E2297,Raw_Data!$D$2:$D$4001,D2297),2),IF(Raw_Data!T2297&gt;INDEX(Cleaning_Reference!$F$6:$F$13,MATCH(D2297,Cleaning_Reference!$A$6:$A$13,0)),INDEX(Cleaning_Reference!$F$6:$F$13,MATCH(D2297,Cleaning_Reference!$A$6:$A$13,0)),Raw_Data!T2297))</f>
        <v>0.3</v>
      </c>
      <c r="U2297" s="15">
        <f>Raw_Data!U2297</f>
        <v>0.4</v>
      </c>
      <c r="V2297" s="15">
        <f>Raw_Data!V2297</f>
        <v>26330</v>
      </c>
      <c r="W2297" s="15">
        <f>Raw_Data!W2297</f>
        <v>88040</v>
      </c>
      <c r="X2297" s="15">
        <f>Raw_Data!X2297</f>
        <v>10532</v>
      </c>
      <c r="Y2297" s="15">
        <f>Raw_Data!Y2297</f>
        <v>-77508</v>
      </c>
      <c r="Z2297" s="15">
        <f>Raw_Data!Z2297</f>
        <v>978</v>
      </c>
      <c r="AA2297" s="15">
        <f>Raw_Data!AA2297</f>
        <v>0.40899999999999997</v>
      </c>
      <c r="AB2297" s="15">
        <f>Raw_Data!AB2297</f>
        <v>42.1</v>
      </c>
      <c r="AC2297" s="19" t="str">
        <f>IF(Raw_Data!G2297="","Yes","No")</f>
        <v>No</v>
      </c>
      <c r="AD2297" s="19" t="str">
        <f>IF(Raw_Data!L2297="","Yes","No")</f>
        <v>No</v>
      </c>
      <c r="AE2297" s="19" t="str">
        <f>IF(Raw_Data!T2297="","Imputed",IF(Raw_Data!T2297&gt;INDEX(Cleaning_Reference!$F$6:$F$13,MATCH(D2297,Cleaning_Reference!$A$6:$A$13,0)),"Capped","Original"))</f>
        <v>Original</v>
      </c>
      <c r="AF2297" s="21">
        <f t="shared" si="35"/>
        <v>0.4</v>
      </c>
    </row>
    <row r="2298" spans="1:32" ht="15" customHeight="1" x14ac:dyDescent="0.3">
      <c r="A2298" s="20" t="str">
        <f>Raw_Data!A2298</f>
        <v>SF12297</v>
      </c>
      <c r="B2298" s="15" t="str">
        <f>Raw_Data!B2298</f>
        <v>Tamil Nadu</v>
      </c>
      <c r="C2298" s="15" t="str">
        <f>Raw_Data!C2298</f>
        <v>Nashik</v>
      </c>
      <c r="D2298" s="15" t="str">
        <f>Raw_Data!D2298</f>
        <v>Cotton</v>
      </c>
      <c r="E2298" s="15" t="str">
        <f>Raw_Data!E2298</f>
        <v>Kharif</v>
      </c>
      <c r="F2298" s="15">
        <f>Raw_Data!F2298</f>
        <v>2.42</v>
      </c>
      <c r="G2298" s="18">
        <f>IF(Raw_Data!G2298="",ROUND(AVERAGEIFS(Raw_Data!$G$2:$G$4001,Raw_Data!$E$2:$E$4001,E2298),1),Raw_Data!G2298)</f>
        <v>838.3</v>
      </c>
      <c r="H2298" s="15">
        <f>Raw_Data!H2298</f>
        <v>31.2</v>
      </c>
      <c r="I2298" s="15">
        <f>Raw_Data!I2298</f>
        <v>80.2</v>
      </c>
      <c r="J2298" s="15">
        <f>Raw_Data!J2298</f>
        <v>7.6</v>
      </c>
      <c r="K2298" s="15">
        <f>Raw_Data!K2298</f>
        <v>6.55</v>
      </c>
      <c r="L2298" s="18">
        <f>IF(Raw_Data!L2298="",ROUND(AVERAGEIFS(Raw_Data!$L$2:$L$4001,Raw_Data!$E$2:$E$4001,E2298),1),Raw_Data!L2298)</f>
        <v>41.7</v>
      </c>
      <c r="M2298" s="15">
        <f>Raw_Data!M2298</f>
        <v>91.6</v>
      </c>
      <c r="N2298" s="15">
        <f>Raw_Data!N2298</f>
        <v>45.3</v>
      </c>
      <c r="O2298" s="15">
        <f>Raw_Data!O2298</f>
        <v>120.4</v>
      </c>
      <c r="P2298" s="15" t="str">
        <f>Raw_Data!P2298</f>
        <v>Drip</v>
      </c>
      <c r="Q2298" s="15">
        <f>Raw_Data!Q2298</f>
        <v>117.6</v>
      </c>
      <c r="R2298" s="15">
        <f>Raw_Data!R2298</f>
        <v>1.66</v>
      </c>
      <c r="S2298" s="15">
        <f>Raw_Data!S2298</f>
        <v>0.65</v>
      </c>
      <c r="T2298" s="18">
        <f>IF(Raw_Data!T2298="",ROUND(AVERAGEIFS(Raw_Data!$T$2:$T$4001,Raw_Data!$E$2:$E$4001,E2298,Raw_Data!$D$2:$D$4001,D2298),2),IF(Raw_Data!T2298&gt;INDEX(Cleaning_Reference!$F$6:$F$13,MATCH(D2298,Cleaning_Reference!$A$6:$A$13,0)),INDEX(Cleaning_Reference!$F$6:$F$13,MATCH(D2298,Cleaning_Reference!$A$6:$A$13,0)),Raw_Data!T2298))</f>
        <v>1.9</v>
      </c>
      <c r="U2298" s="15">
        <f>Raw_Data!U2298</f>
        <v>4.5999999999999996</v>
      </c>
      <c r="V2298" s="15">
        <f>Raw_Data!V2298</f>
        <v>76706</v>
      </c>
      <c r="W2298" s="15">
        <f>Raw_Data!W2298</f>
        <v>133552</v>
      </c>
      <c r="X2298" s="15">
        <f>Raw_Data!X2298</f>
        <v>352848</v>
      </c>
      <c r="Y2298" s="15">
        <f>Raw_Data!Y2298</f>
        <v>219296</v>
      </c>
      <c r="Z2298" s="15">
        <f>Raw_Data!Z2298</f>
        <v>1775</v>
      </c>
      <c r="AA2298" s="15">
        <f>Raw_Data!AA2298</f>
        <v>2.5920000000000001</v>
      </c>
      <c r="AB2298" s="15">
        <f>Raw_Data!AB2298</f>
        <v>82.3</v>
      </c>
      <c r="AC2298" s="19" t="str">
        <f>IF(Raw_Data!G2298="","Yes","No")</f>
        <v>No</v>
      </c>
      <c r="AD2298" s="19" t="str">
        <f>IF(Raw_Data!L2298="","Yes","No")</f>
        <v>No</v>
      </c>
      <c r="AE2298" s="19" t="str">
        <f>IF(Raw_Data!T2298="","Imputed",IF(Raw_Data!T2298&gt;INDEX(Cleaning_Reference!$F$6:$F$13,MATCH(D2298,Cleaning_Reference!$A$6:$A$13,0)),"Capped","Original"))</f>
        <v>Original</v>
      </c>
      <c r="AF2298" s="21">
        <f t="shared" si="35"/>
        <v>4.5999999999999996</v>
      </c>
    </row>
    <row r="2299" spans="1:32" ht="15" customHeight="1" x14ac:dyDescent="0.3">
      <c r="A2299" s="20" t="str">
        <f>Raw_Data!A2299</f>
        <v>SF12298</v>
      </c>
      <c r="B2299" s="15" t="str">
        <f>Raw_Data!B2299</f>
        <v>Punjab</v>
      </c>
      <c r="C2299" s="15" t="str">
        <f>Raw_Data!C2299</f>
        <v>Guntur</v>
      </c>
      <c r="D2299" s="15" t="str">
        <f>Raw_Data!D2299</f>
        <v>Cotton</v>
      </c>
      <c r="E2299" s="15" t="str">
        <f>Raw_Data!E2299</f>
        <v>Zaid</v>
      </c>
      <c r="F2299" s="15">
        <f>Raw_Data!F2299</f>
        <v>3.3</v>
      </c>
      <c r="G2299" s="18">
        <f>IF(Raw_Data!G2299="",ROUND(AVERAGEIFS(Raw_Data!$G$2:$G$4001,Raw_Data!$E$2:$E$4001,E2299),1),Raw_Data!G2299)</f>
        <v>139.6</v>
      </c>
      <c r="H2299" s="15">
        <f>Raw_Data!H2299</f>
        <v>25.6</v>
      </c>
      <c r="I2299" s="15">
        <f>Raw_Data!I2299</f>
        <v>57</v>
      </c>
      <c r="J2299" s="15">
        <f>Raw_Data!J2299</f>
        <v>7.6</v>
      </c>
      <c r="K2299" s="15">
        <f>Raw_Data!K2299</f>
        <v>7.03</v>
      </c>
      <c r="L2299" s="18">
        <f>IF(Raw_Data!L2299="",ROUND(AVERAGEIFS(Raw_Data!$L$2:$L$4001,Raw_Data!$E$2:$E$4001,E2299),1),Raw_Data!L2299)</f>
        <v>21.9</v>
      </c>
      <c r="M2299" s="15">
        <f>Raw_Data!M2299</f>
        <v>105.8</v>
      </c>
      <c r="N2299" s="15">
        <f>Raw_Data!N2299</f>
        <v>59.9</v>
      </c>
      <c r="O2299" s="15">
        <f>Raw_Data!O2299</f>
        <v>98.1</v>
      </c>
      <c r="P2299" s="15" t="str">
        <f>Raw_Data!P2299</f>
        <v>Sprinkler</v>
      </c>
      <c r="Q2299" s="15">
        <f>Raw_Data!Q2299</f>
        <v>155</v>
      </c>
      <c r="R2299" s="15">
        <f>Raw_Data!R2299</f>
        <v>6.71</v>
      </c>
      <c r="S2299" s="15">
        <f>Raw_Data!S2299</f>
        <v>0.81</v>
      </c>
      <c r="T2299" s="18">
        <f>IF(Raw_Data!T2299="",ROUND(AVERAGEIFS(Raw_Data!$T$2:$T$4001,Raw_Data!$E$2:$E$4001,E2299,Raw_Data!$D$2:$D$4001,D2299),2),IF(Raw_Data!T2299&gt;INDEX(Cleaning_Reference!$F$6:$F$13,MATCH(D2299,Cleaning_Reference!$A$6:$A$13,0)),INDEX(Cleaning_Reference!$F$6:$F$13,MATCH(D2299,Cleaning_Reference!$A$6:$A$13,0)),Raw_Data!T2299))</f>
        <v>1.45</v>
      </c>
      <c r="U2299" s="15">
        <f>Raw_Data!U2299</f>
        <v>4.78</v>
      </c>
      <c r="V2299" s="15">
        <f>Raw_Data!V2299</f>
        <v>74129</v>
      </c>
      <c r="W2299" s="15">
        <f>Raw_Data!W2299</f>
        <v>172204</v>
      </c>
      <c r="X2299" s="15">
        <f>Raw_Data!X2299</f>
        <v>354337</v>
      </c>
      <c r="Y2299" s="15">
        <f>Raw_Data!Y2299</f>
        <v>182133</v>
      </c>
      <c r="Z2299" s="15">
        <f>Raw_Data!Z2299</f>
        <v>2476</v>
      </c>
      <c r="AA2299" s="15">
        <f>Raw_Data!AA2299</f>
        <v>1.931</v>
      </c>
      <c r="AB2299" s="15">
        <f>Raw_Data!AB2299</f>
        <v>30.7</v>
      </c>
      <c r="AC2299" s="19" t="str">
        <f>IF(Raw_Data!G2299="","Yes","No")</f>
        <v>No</v>
      </c>
      <c r="AD2299" s="19" t="str">
        <f>IF(Raw_Data!L2299="","Yes","No")</f>
        <v>No</v>
      </c>
      <c r="AE2299" s="19" t="str">
        <f>IF(Raw_Data!T2299="","Imputed",IF(Raw_Data!T2299&gt;INDEX(Cleaning_Reference!$F$6:$F$13,MATCH(D2299,Cleaning_Reference!$A$6:$A$13,0)),"Capped","Original"))</f>
        <v>Original</v>
      </c>
      <c r="AF2299" s="21">
        <f t="shared" si="35"/>
        <v>4.79</v>
      </c>
    </row>
    <row r="2300" spans="1:32" ht="15" customHeight="1" x14ac:dyDescent="0.3">
      <c r="A2300" s="20" t="str">
        <f>Raw_Data!A2300</f>
        <v>SF12299</v>
      </c>
      <c r="B2300" s="15" t="str">
        <f>Raw_Data!B2300</f>
        <v>Gujarat</v>
      </c>
      <c r="C2300" s="15" t="str">
        <f>Raw_Data!C2300</f>
        <v>Guntur</v>
      </c>
      <c r="D2300" s="15" t="str">
        <f>Raw_Data!D2300</f>
        <v>Rice</v>
      </c>
      <c r="E2300" s="15" t="str">
        <f>Raw_Data!E2300</f>
        <v>Rabi</v>
      </c>
      <c r="F2300" s="15">
        <f>Raw_Data!F2300</f>
        <v>8.9700000000000006</v>
      </c>
      <c r="G2300" s="18">
        <f>IF(Raw_Data!G2300="",ROUND(AVERAGEIFS(Raw_Data!$G$2:$G$4001,Raw_Data!$E$2:$E$4001,E2300),1),Raw_Data!G2300)</f>
        <v>265.10000000000002</v>
      </c>
      <c r="H2300" s="15">
        <f>Raw_Data!H2300</f>
        <v>24</v>
      </c>
      <c r="I2300" s="15">
        <f>Raw_Data!I2300</f>
        <v>55.6</v>
      </c>
      <c r="J2300" s="15">
        <f>Raw_Data!J2300</f>
        <v>6.2</v>
      </c>
      <c r="K2300" s="15">
        <f>Raw_Data!K2300</f>
        <v>5.94</v>
      </c>
      <c r="L2300" s="18">
        <f>IF(Raw_Data!L2300="",ROUND(AVERAGEIFS(Raw_Data!$L$2:$L$4001,Raw_Data!$E$2:$E$4001,E2300),1),Raw_Data!L2300)</f>
        <v>24.1</v>
      </c>
      <c r="M2300" s="15">
        <f>Raw_Data!M2300</f>
        <v>124.9</v>
      </c>
      <c r="N2300" s="15">
        <f>Raw_Data!N2300</f>
        <v>66</v>
      </c>
      <c r="O2300" s="15">
        <f>Raw_Data!O2300</f>
        <v>117.1</v>
      </c>
      <c r="P2300" s="15" t="str">
        <f>Raw_Data!P2300</f>
        <v>Flood</v>
      </c>
      <c r="Q2300" s="15">
        <f>Raw_Data!Q2300</f>
        <v>201</v>
      </c>
      <c r="R2300" s="15">
        <f>Raw_Data!R2300</f>
        <v>7.41</v>
      </c>
      <c r="S2300" s="15">
        <f>Raw_Data!S2300</f>
        <v>0.66</v>
      </c>
      <c r="T2300" s="18">
        <f>IF(Raw_Data!T2300="",ROUND(AVERAGEIFS(Raw_Data!$T$2:$T$4001,Raw_Data!$E$2:$E$4001,E2300,Raw_Data!$D$2:$D$4001,D2300),2),IF(Raw_Data!T2300&gt;INDEX(Cleaning_Reference!$F$6:$F$13,MATCH(D2300,Cleaning_Reference!$A$6:$A$13,0)),INDEX(Cleaning_Reference!$F$6:$F$13,MATCH(D2300,Cleaning_Reference!$A$6:$A$13,0)),Raw_Data!T2300))</f>
        <v>1.39</v>
      </c>
      <c r="U2300" s="15">
        <f>Raw_Data!U2300</f>
        <v>12.47</v>
      </c>
      <c r="V2300" s="15">
        <f>Raw_Data!V2300</f>
        <v>20548</v>
      </c>
      <c r="W2300" s="15">
        <f>Raw_Data!W2300</f>
        <v>712730</v>
      </c>
      <c r="X2300" s="15">
        <f>Raw_Data!X2300</f>
        <v>256234</v>
      </c>
      <c r="Y2300" s="15">
        <f>Raw_Data!Y2300</f>
        <v>-456496</v>
      </c>
      <c r="Z2300" s="15">
        <f>Raw_Data!Z2300</f>
        <v>17384</v>
      </c>
      <c r="AA2300" s="15">
        <f>Raw_Data!AA2300</f>
        <v>0.71699999999999997</v>
      </c>
      <c r="AB2300" s="15">
        <f>Raw_Data!AB2300</f>
        <v>23.3</v>
      </c>
      <c r="AC2300" s="19" t="str">
        <f>IF(Raw_Data!G2300="","Yes","No")</f>
        <v>No</v>
      </c>
      <c r="AD2300" s="19" t="str">
        <f>IF(Raw_Data!L2300="","Yes","No")</f>
        <v>No</v>
      </c>
      <c r="AE2300" s="19" t="str">
        <f>IF(Raw_Data!T2300="","Imputed",IF(Raw_Data!T2300&gt;INDEX(Cleaning_Reference!$F$6:$F$13,MATCH(D2300,Cleaning_Reference!$A$6:$A$13,0)),"Capped","Original"))</f>
        <v>Original</v>
      </c>
      <c r="AF2300" s="21">
        <f t="shared" si="35"/>
        <v>12.47</v>
      </c>
    </row>
    <row r="2301" spans="1:32" ht="15" customHeight="1" x14ac:dyDescent="0.3">
      <c r="A2301" s="20" t="str">
        <f>Raw_Data!A2301</f>
        <v>SF12300</v>
      </c>
      <c r="B2301" s="15" t="str">
        <f>Raw_Data!B2301</f>
        <v>Madhya Pradesh</v>
      </c>
      <c r="C2301" s="15" t="str">
        <f>Raw_Data!C2301</f>
        <v>Ludhiana</v>
      </c>
      <c r="D2301" s="15" t="str">
        <f>Raw_Data!D2301</f>
        <v>Pulses</v>
      </c>
      <c r="E2301" s="15" t="str">
        <f>Raw_Data!E2301</f>
        <v>Kharif</v>
      </c>
      <c r="F2301" s="15">
        <f>Raw_Data!F2301</f>
        <v>2.66</v>
      </c>
      <c r="G2301" s="18">
        <f>IF(Raw_Data!G2301="",ROUND(AVERAGEIFS(Raw_Data!$G$2:$G$4001,Raw_Data!$E$2:$E$4001,E2301),1),Raw_Data!G2301)</f>
        <v>578.1</v>
      </c>
      <c r="H2301" s="15">
        <f>Raw_Data!H2301</f>
        <v>30.7</v>
      </c>
      <c r="I2301" s="15">
        <f>Raw_Data!I2301</f>
        <v>75.7</v>
      </c>
      <c r="J2301" s="15">
        <f>Raw_Data!J2301</f>
        <v>6.8</v>
      </c>
      <c r="K2301" s="15">
        <f>Raw_Data!K2301</f>
        <v>6.57</v>
      </c>
      <c r="L2301" s="18">
        <f>IF(Raw_Data!L2301="",ROUND(AVERAGEIFS(Raw_Data!$L$2:$L$4001,Raw_Data!$E$2:$E$4001,E2301),1),Raw_Data!L2301)</f>
        <v>32.700000000000003</v>
      </c>
      <c r="M2301" s="15">
        <f>Raw_Data!M2301</f>
        <v>92.5</v>
      </c>
      <c r="N2301" s="15">
        <f>Raw_Data!N2301</f>
        <v>69.599999999999994</v>
      </c>
      <c r="O2301" s="15">
        <f>Raw_Data!O2301</f>
        <v>118.6</v>
      </c>
      <c r="P2301" s="15" t="str">
        <f>Raw_Data!P2301</f>
        <v>Drip</v>
      </c>
      <c r="Q2301" s="15">
        <f>Raw_Data!Q2301</f>
        <v>310.7</v>
      </c>
      <c r="R2301" s="15">
        <f>Raw_Data!R2301</f>
        <v>1.54</v>
      </c>
      <c r="S2301" s="15">
        <f>Raw_Data!S2301</f>
        <v>0.96</v>
      </c>
      <c r="T2301" s="18">
        <f>IF(Raw_Data!T2301="",ROUND(AVERAGEIFS(Raw_Data!$T$2:$T$4001,Raw_Data!$E$2:$E$4001,E2301,Raw_Data!$D$2:$D$4001,D2301),2),IF(Raw_Data!T2301&gt;INDEX(Cleaning_Reference!$F$6:$F$13,MATCH(D2301,Cleaning_Reference!$A$6:$A$13,0)),INDEX(Cleaning_Reference!$F$6:$F$13,MATCH(D2301,Cleaning_Reference!$A$6:$A$13,0)),Raw_Data!T2301))</f>
        <v>1.6</v>
      </c>
      <c r="U2301" s="15">
        <f>Raw_Data!U2301</f>
        <v>4.26</v>
      </c>
      <c r="V2301" s="15">
        <f>Raw_Data!V2301</f>
        <v>71261</v>
      </c>
      <c r="W2301" s="15">
        <f>Raw_Data!W2301</f>
        <v>237308</v>
      </c>
      <c r="X2301" s="15">
        <f>Raw_Data!X2301</f>
        <v>303572</v>
      </c>
      <c r="Y2301" s="15">
        <f>Raw_Data!Y2301</f>
        <v>66264</v>
      </c>
      <c r="Z2301" s="15">
        <f>Raw_Data!Z2301</f>
        <v>791</v>
      </c>
      <c r="AA2301" s="15">
        <f>Raw_Data!AA2301</f>
        <v>5.3860000000000001</v>
      </c>
      <c r="AB2301" s="15">
        <f>Raw_Data!AB2301</f>
        <v>59.6</v>
      </c>
      <c r="AC2301" s="19" t="str">
        <f>IF(Raw_Data!G2301="","Yes","No")</f>
        <v>No</v>
      </c>
      <c r="AD2301" s="19" t="str">
        <f>IF(Raw_Data!L2301="","Yes","No")</f>
        <v>No</v>
      </c>
      <c r="AE2301" s="19" t="str">
        <f>IF(Raw_Data!T2301="","Imputed",IF(Raw_Data!T2301&gt;INDEX(Cleaning_Reference!$F$6:$F$13,MATCH(D2301,Cleaning_Reference!$A$6:$A$13,0)),"Capped","Original"))</f>
        <v>Original</v>
      </c>
      <c r="AF2301" s="21">
        <f t="shared" si="35"/>
        <v>4.26</v>
      </c>
    </row>
    <row r="2302" spans="1:32" ht="15" customHeight="1" x14ac:dyDescent="0.3">
      <c r="A2302" s="20" t="str">
        <f>Raw_Data!A2302</f>
        <v>SF12301</v>
      </c>
      <c r="B2302" s="15" t="str">
        <f>Raw_Data!B2302</f>
        <v>Andhra Pradesh</v>
      </c>
      <c r="C2302" s="15" t="str">
        <f>Raw_Data!C2302</f>
        <v>Rajkot</v>
      </c>
      <c r="D2302" s="15" t="str">
        <f>Raw_Data!D2302</f>
        <v>Groundnut</v>
      </c>
      <c r="E2302" s="15" t="str">
        <f>Raw_Data!E2302</f>
        <v>Rabi</v>
      </c>
      <c r="F2302" s="15">
        <f>Raw_Data!F2302</f>
        <v>6.96</v>
      </c>
      <c r="G2302" s="18">
        <f>IF(Raw_Data!G2302="",ROUND(AVERAGEIFS(Raw_Data!$G$2:$G$4001,Raw_Data!$E$2:$E$4001,E2302),1),Raw_Data!G2302)</f>
        <v>549</v>
      </c>
      <c r="H2302" s="15">
        <f>Raw_Data!H2302</f>
        <v>21.3</v>
      </c>
      <c r="I2302" s="15">
        <f>Raw_Data!I2302</f>
        <v>58.7</v>
      </c>
      <c r="J2302" s="15">
        <f>Raw_Data!J2302</f>
        <v>7.6</v>
      </c>
      <c r="K2302" s="15">
        <f>Raw_Data!K2302</f>
        <v>7.29</v>
      </c>
      <c r="L2302" s="18">
        <f>IF(Raw_Data!L2302="",ROUND(AVERAGEIFS(Raw_Data!$L$2:$L$4001,Raw_Data!$E$2:$E$4001,E2302),1),Raw_Data!L2302)</f>
        <v>34.4</v>
      </c>
      <c r="M2302" s="15">
        <f>Raw_Data!M2302</f>
        <v>93.4</v>
      </c>
      <c r="N2302" s="15">
        <f>Raw_Data!N2302</f>
        <v>85.3</v>
      </c>
      <c r="O2302" s="15">
        <f>Raw_Data!O2302</f>
        <v>128.69999999999999</v>
      </c>
      <c r="P2302" s="15" t="str">
        <f>Raw_Data!P2302</f>
        <v>Flood</v>
      </c>
      <c r="Q2302" s="15">
        <f>Raw_Data!Q2302</f>
        <v>184.3</v>
      </c>
      <c r="R2302" s="15">
        <f>Raw_Data!R2302</f>
        <v>3.63</v>
      </c>
      <c r="S2302" s="15">
        <f>Raw_Data!S2302</f>
        <v>0.7</v>
      </c>
      <c r="T2302" s="18">
        <f>IF(Raw_Data!T2302="",ROUND(AVERAGEIFS(Raw_Data!$T$2:$T$4001,Raw_Data!$E$2:$E$4001,E2302,Raw_Data!$D$2:$D$4001,D2302),2),IF(Raw_Data!T2302&gt;INDEX(Cleaning_Reference!$F$6:$F$13,MATCH(D2302,Cleaning_Reference!$A$6:$A$13,0)),INDEX(Cleaning_Reference!$F$6:$F$13,MATCH(D2302,Cleaning_Reference!$A$6:$A$13,0)),Raw_Data!T2302))</f>
        <v>1.28</v>
      </c>
      <c r="U2302" s="15">
        <f>Raw_Data!U2302</f>
        <v>8.91</v>
      </c>
      <c r="V2302" s="15">
        <f>Raw_Data!V2302</f>
        <v>57542</v>
      </c>
      <c r="W2302" s="15">
        <f>Raw_Data!W2302</f>
        <v>380106</v>
      </c>
      <c r="X2302" s="15">
        <f>Raw_Data!X2302</f>
        <v>512699</v>
      </c>
      <c r="Y2302" s="15">
        <f>Raw_Data!Y2302</f>
        <v>132593</v>
      </c>
      <c r="Z2302" s="15">
        <f>Raw_Data!Z2302</f>
        <v>4470</v>
      </c>
      <c r="AA2302" s="15">
        <f>Raw_Data!AA2302</f>
        <v>1.9930000000000001</v>
      </c>
      <c r="AB2302" s="15">
        <f>Raw_Data!AB2302</f>
        <v>51.9</v>
      </c>
      <c r="AC2302" s="19" t="str">
        <f>IF(Raw_Data!G2302="","Yes","No")</f>
        <v>No</v>
      </c>
      <c r="AD2302" s="19" t="str">
        <f>IF(Raw_Data!L2302="","Yes","No")</f>
        <v>No</v>
      </c>
      <c r="AE2302" s="19" t="str">
        <f>IF(Raw_Data!T2302="","Imputed",IF(Raw_Data!T2302&gt;INDEX(Cleaning_Reference!$F$6:$F$13,MATCH(D2302,Cleaning_Reference!$A$6:$A$13,0)),"Capped","Original"))</f>
        <v>Original</v>
      </c>
      <c r="AF2302" s="21">
        <f t="shared" si="35"/>
        <v>8.91</v>
      </c>
    </row>
    <row r="2303" spans="1:32" ht="15" customHeight="1" x14ac:dyDescent="0.3">
      <c r="A2303" s="20" t="str">
        <f>Raw_Data!A2303</f>
        <v>SF12302</v>
      </c>
      <c r="B2303" s="15" t="str">
        <f>Raw_Data!B2303</f>
        <v>Telangana</v>
      </c>
      <c r="C2303" s="15" t="str">
        <f>Raw_Data!C2303</f>
        <v>Nashik</v>
      </c>
      <c r="D2303" s="15" t="str">
        <f>Raw_Data!D2303</f>
        <v>Maize</v>
      </c>
      <c r="E2303" s="15" t="str">
        <f>Raw_Data!E2303</f>
        <v>Zaid</v>
      </c>
      <c r="F2303" s="15">
        <f>Raw_Data!F2303</f>
        <v>2.67</v>
      </c>
      <c r="G2303" s="18">
        <f>IF(Raw_Data!G2303="",ROUND(AVERAGEIFS(Raw_Data!$G$2:$G$4001,Raw_Data!$E$2:$E$4001,E2303),1),Raw_Data!G2303)</f>
        <v>297.39999999999998</v>
      </c>
      <c r="H2303" s="15">
        <f>Raw_Data!H2303</f>
        <v>30.8</v>
      </c>
      <c r="I2303" s="15">
        <f>Raw_Data!I2303</f>
        <v>50.8</v>
      </c>
      <c r="J2303" s="15">
        <f>Raw_Data!J2303</f>
        <v>10</v>
      </c>
      <c r="K2303" s="15">
        <f>Raw_Data!K2303</f>
        <v>6.16</v>
      </c>
      <c r="L2303" s="18">
        <f>IF(Raw_Data!L2303="",ROUND(AVERAGEIFS(Raw_Data!$L$2:$L$4001,Raw_Data!$E$2:$E$4001,E2303),1),Raw_Data!L2303)</f>
        <v>16.3</v>
      </c>
      <c r="M2303" s="15">
        <f>Raw_Data!M2303</f>
        <v>132.30000000000001</v>
      </c>
      <c r="N2303" s="15">
        <f>Raw_Data!N2303</f>
        <v>28.2</v>
      </c>
      <c r="O2303" s="15">
        <f>Raw_Data!O2303</f>
        <v>123.1</v>
      </c>
      <c r="P2303" s="15" t="str">
        <f>Raw_Data!P2303</f>
        <v>Sprinkler</v>
      </c>
      <c r="Q2303" s="15">
        <f>Raw_Data!Q2303</f>
        <v>217.4</v>
      </c>
      <c r="R2303" s="15">
        <f>Raw_Data!R2303</f>
        <v>5.29</v>
      </c>
      <c r="S2303" s="15">
        <f>Raw_Data!S2303</f>
        <v>0.78</v>
      </c>
      <c r="T2303" s="18">
        <f>IF(Raw_Data!T2303="",ROUND(AVERAGEIFS(Raw_Data!$T$2:$T$4001,Raw_Data!$E$2:$E$4001,E2303,Raw_Data!$D$2:$D$4001,D2303),2),IF(Raw_Data!T2303&gt;INDEX(Cleaning_Reference!$F$6:$F$13,MATCH(D2303,Cleaning_Reference!$A$6:$A$13,0)),INDEX(Cleaning_Reference!$F$6:$F$13,MATCH(D2303,Cleaning_Reference!$A$6:$A$13,0)),Raw_Data!T2303))</f>
        <v>2.4</v>
      </c>
      <c r="U2303" s="15">
        <f>Raw_Data!U2303</f>
        <v>6.41</v>
      </c>
      <c r="V2303" s="15">
        <f>Raw_Data!V2303</f>
        <v>20692</v>
      </c>
      <c r="W2303" s="15">
        <f>Raw_Data!W2303</f>
        <v>181111</v>
      </c>
      <c r="X2303" s="15">
        <f>Raw_Data!X2303</f>
        <v>132636</v>
      </c>
      <c r="Y2303" s="15">
        <f>Raw_Data!Y2303</f>
        <v>-48475</v>
      </c>
      <c r="Z2303" s="15">
        <f>Raw_Data!Z2303</f>
        <v>1644</v>
      </c>
      <c r="AA2303" s="15">
        <f>Raw_Data!AA2303</f>
        <v>3.899</v>
      </c>
      <c r="AB2303" s="15">
        <f>Raw_Data!AB2303</f>
        <v>28.1</v>
      </c>
      <c r="AC2303" s="19" t="str">
        <f>IF(Raw_Data!G2303="","Yes","No")</f>
        <v>No</v>
      </c>
      <c r="AD2303" s="19" t="str">
        <f>IF(Raw_Data!L2303="","Yes","No")</f>
        <v>No</v>
      </c>
      <c r="AE2303" s="19" t="str">
        <f>IF(Raw_Data!T2303="","Imputed",IF(Raw_Data!T2303&gt;INDEX(Cleaning_Reference!$F$6:$F$13,MATCH(D2303,Cleaning_Reference!$A$6:$A$13,0)),"Capped","Original"))</f>
        <v>Original</v>
      </c>
      <c r="AF2303" s="21">
        <f t="shared" si="35"/>
        <v>6.41</v>
      </c>
    </row>
    <row r="2304" spans="1:32" ht="15" customHeight="1" x14ac:dyDescent="0.3">
      <c r="A2304" s="20" t="str">
        <f>Raw_Data!A2304</f>
        <v>SF12303</v>
      </c>
      <c r="B2304" s="15" t="str">
        <f>Raw_Data!B2304</f>
        <v>Gujarat</v>
      </c>
      <c r="C2304" s="15" t="str">
        <f>Raw_Data!C2304</f>
        <v>Warangal</v>
      </c>
      <c r="D2304" s="15" t="str">
        <f>Raw_Data!D2304</f>
        <v>Chilli</v>
      </c>
      <c r="E2304" s="15" t="str">
        <f>Raw_Data!E2304</f>
        <v>Kharif</v>
      </c>
      <c r="F2304" s="15">
        <f>Raw_Data!F2304</f>
        <v>8.92</v>
      </c>
      <c r="G2304" s="18">
        <f>IF(Raw_Data!G2304="",ROUND(AVERAGEIFS(Raw_Data!$G$2:$G$4001,Raw_Data!$E$2:$E$4001,E2304),1),Raw_Data!G2304)</f>
        <v>936.2</v>
      </c>
      <c r="H2304" s="15">
        <f>Raw_Data!H2304</f>
        <v>29.8</v>
      </c>
      <c r="I2304" s="15">
        <f>Raw_Data!I2304</f>
        <v>80.8</v>
      </c>
      <c r="J2304" s="15">
        <f>Raw_Data!J2304</f>
        <v>6.7</v>
      </c>
      <c r="K2304" s="15">
        <f>Raw_Data!K2304</f>
        <v>7.05</v>
      </c>
      <c r="L2304" s="18">
        <f>IF(Raw_Data!L2304="",ROUND(AVERAGEIFS(Raw_Data!$L$2:$L$4001,Raw_Data!$E$2:$E$4001,E2304),1),Raw_Data!L2304)</f>
        <v>29.1</v>
      </c>
      <c r="M2304" s="15">
        <f>Raw_Data!M2304</f>
        <v>143.19999999999999</v>
      </c>
      <c r="N2304" s="15">
        <f>Raw_Data!N2304</f>
        <v>52.7</v>
      </c>
      <c r="O2304" s="15">
        <f>Raw_Data!O2304</f>
        <v>87.9</v>
      </c>
      <c r="P2304" s="15" t="str">
        <f>Raw_Data!P2304</f>
        <v>Flood</v>
      </c>
      <c r="Q2304" s="15">
        <f>Raw_Data!Q2304</f>
        <v>187.1</v>
      </c>
      <c r="R2304" s="15">
        <f>Raw_Data!R2304</f>
        <v>8.3000000000000007</v>
      </c>
      <c r="S2304" s="15">
        <f>Raw_Data!S2304</f>
        <v>1</v>
      </c>
      <c r="T2304" s="18">
        <f>IF(Raw_Data!T2304="",ROUND(AVERAGEIFS(Raw_Data!$T$2:$T$4001,Raw_Data!$E$2:$E$4001,E2304,Raw_Data!$D$2:$D$4001,D2304),2),IF(Raw_Data!T2304&gt;INDEX(Cleaning_Reference!$F$6:$F$13,MATCH(D2304,Cleaning_Reference!$A$6:$A$13,0)),INDEX(Cleaning_Reference!$F$6:$F$13,MATCH(D2304,Cleaning_Reference!$A$6:$A$13,0)),Raw_Data!T2304))</f>
        <v>2.11</v>
      </c>
      <c r="U2304" s="15">
        <f>Raw_Data!U2304</f>
        <v>18.82</v>
      </c>
      <c r="V2304" s="15">
        <f>Raw_Data!V2304</f>
        <v>96919</v>
      </c>
      <c r="W2304" s="15">
        <f>Raw_Data!W2304</f>
        <v>629166</v>
      </c>
      <c r="X2304" s="15">
        <f>Raw_Data!X2304</f>
        <v>1824016</v>
      </c>
      <c r="Y2304" s="15">
        <f>Raw_Data!Y2304</f>
        <v>1194850</v>
      </c>
      <c r="Z2304" s="15">
        <f>Raw_Data!Z2304</f>
        <v>5454</v>
      </c>
      <c r="AA2304" s="15">
        <f>Raw_Data!AA2304</f>
        <v>3.4510000000000001</v>
      </c>
      <c r="AB2304" s="15">
        <f>Raw_Data!AB2304</f>
        <v>39.200000000000003</v>
      </c>
      <c r="AC2304" s="19" t="str">
        <f>IF(Raw_Data!G2304="","Yes","No")</f>
        <v>No</v>
      </c>
      <c r="AD2304" s="19" t="str">
        <f>IF(Raw_Data!L2304="","Yes","No")</f>
        <v>No</v>
      </c>
      <c r="AE2304" s="19" t="str">
        <f>IF(Raw_Data!T2304="","Imputed",IF(Raw_Data!T2304&gt;INDEX(Cleaning_Reference!$F$6:$F$13,MATCH(D2304,Cleaning_Reference!$A$6:$A$13,0)),"Capped","Original"))</f>
        <v>Original</v>
      </c>
      <c r="AF2304" s="21">
        <f t="shared" si="35"/>
        <v>18.82</v>
      </c>
    </row>
    <row r="2305" spans="1:32" ht="15" customHeight="1" x14ac:dyDescent="0.3">
      <c r="A2305" s="20" t="str">
        <f>Raw_Data!A2305</f>
        <v>SF12304</v>
      </c>
      <c r="B2305" s="15" t="str">
        <f>Raw_Data!B2305</f>
        <v>Punjab</v>
      </c>
      <c r="C2305" s="15" t="str">
        <f>Raw_Data!C2305</f>
        <v>Rajkot</v>
      </c>
      <c r="D2305" s="15" t="str">
        <f>Raw_Data!D2305</f>
        <v>Wheat</v>
      </c>
      <c r="E2305" s="15" t="str">
        <f>Raw_Data!E2305</f>
        <v>Kharif</v>
      </c>
      <c r="F2305" s="15">
        <f>Raw_Data!F2305</f>
        <v>13.92</v>
      </c>
      <c r="G2305" s="18">
        <f>IF(Raw_Data!G2305="",ROUND(AVERAGEIFS(Raw_Data!$G$2:$G$4001,Raw_Data!$E$2:$E$4001,E2305),1),Raw_Data!G2305)</f>
        <v>581.1</v>
      </c>
      <c r="H2305" s="15">
        <f>Raw_Data!H2305</f>
        <v>27.9</v>
      </c>
      <c r="I2305" s="15">
        <f>Raw_Data!I2305</f>
        <v>84.5</v>
      </c>
      <c r="J2305" s="15">
        <f>Raw_Data!J2305</f>
        <v>6.5</v>
      </c>
      <c r="K2305" s="15">
        <f>Raw_Data!K2305</f>
        <v>7.65</v>
      </c>
      <c r="L2305" s="18">
        <f>IF(Raw_Data!L2305="",ROUND(AVERAGEIFS(Raw_Data!$L$2:$L$4001,Raw_Data!$E$2:$E$4001,E2305),1),Raw_Data!L2305)</f>
        <v>25.6</v>
      </c>
      <c r="M2305" s="15">
        <f>Raw_Data!M2305</f>
        <v>148.9</v>
      </c>
      <c r="N2305" s="15">
        <f>Raw_Data!N2305</f>
        <v>71.2</v>
      </c>
      <c r="O2305" s="15">
        <f>Raw_Data!O2305</f>
        <v>141.69999999999999</v>
      </c>
      <c r="P2305" s="15" t="str">
        <f>Raw_Data!P2305</f>
        <v>Flood</v>
      </c>
      <c r="Q2305" s="15">
        <f>Raw_Data!Q2305</f>
        <v>235</v>
      </c>
      <c r="R2305" s="15">
        <f>Raw_Data!R2305</f>
        <v>5.35</v>
      </c>
      <c r="S2305" s="15">
        <f>Raw_Data!S2305</f>
        <v>0.86</v>
      </c>
      <c r="T2305" s="18">
        <f>IF(Raw_Data!T2305="",ROUND(AVERAGEIFS(Raw_Data!$T$2:$T$4001,Raw_Data!$E$2:$E$4001,E2305,Raw_Data!$D$2:$D$4001,D2305),2),IF(Raw_Data!T2305&gt;INDEX(Cleaning_Reference!$F$6:$F$13,MATCH(D2305,Cleaning_Reference!$A$6:$A$13,0)),INDEX(Cleaning_Reference!$F$6:$F$13,MATCH(D2305,Cleaning_Reference!$A$6:$A$13,0)),Raw_Data!T2305))</f>
        <v>1.0900000000000001</v>
      </c>
      <c r="U2305" s="15">
        <f>Raw_Data!U2305</f>
        <v>15.17</v>
      </c>
      <c r="V2305" s="15">
        <f>Raw_Data!V2305</f>
        <v>20534</v>
      </c>
      <c r="W2305" s="15">
        <f>Raw_Data!W2305</f>
        <v>847514</v>
      </c>
      <c r="X2305" s="15">
        <f>Raw_Data!X2305</f>
        <v>311501</v>
      </c>
      <c r="Y2305" s="15">
        <f>Raw_Data!Y2305</f>
        <v>-536013</v>
      </c>
      <c r="Z2305" s="15">
        <f>Raw_Data!Z2305</f>
        <v>9969</v>
      </c>
      <c r="AA2305" s="15">
        <f>Raw_Data!AA2305</f>
        <v>1.522</v>
      </c>
      <c r="AB2305" s="15">
        <f>Raw_Data!AB2305</f>
        <v>63.4</v>
      </c>
      <c r="AC2305" s="19" t="str">
        <f>IF(Raw_Data!G2305="","Yes","No")</f>
        <v>No</v>
      </c>
      <c r="AD2305" s="19" t="str">
        <f>IF(Raw_Data!L2305="","Yes","No")</f>
        <v>No</v>
      </c>
      <c r="AE2305" s="19" t="str">
        <f>IF(Raw_Data!T2305="","Imputed",IF(Raw_Data!T2305&gt;INDEX(Cleaning_Reference!$F$6:$F$13,MATCH(D2305,Cleaning_Reference!$A$6:$A$13,0)),"Capped","Original"))</f>
        <v>Original</v>
      </c>
      <c r="AF2305" s="21">
        <f t="shared" si="35"/>
        <v>15.17</v>
      </c>
    </row>
    <row r="2306" spans="1:32" ht="15" customHeight="1" x14ac:dyDescent="0.3">
      <c r="A2306" s="20" t="str">
        <f>Raw_Data!A2306</f>
        <v>SF12305</v>
      </c>
      <c r="B2306" s="15" t="str">
        <f>Raw_Data!B2306</f>
        <v>Maharashtra</v>
      </c>
      <c r="C2306" s="15" t="str">
        <f>Raw_Data!C2306</f>
        <v>Rajkot</v>
      </c>
      <c r="D2306" s="15" t="str">
        <f>Raw_Data!D2306</f>
        <v>Rice</v>
      </c>
      <c r="E2306" s="15" t="str">
        <f>Raw_Data!E2306</f>
        <v>Zaid</v>
      </c>
      <c r="F2306" s="15">
        <f>Raw_Data!F2306</f>
        <v>10.56</v>
      </c>
      <c r="G2306" s="18">
        <f>IF(Raw_Data!G2306="",ROUND(AVERAGEIFS(Raw_Data!$G$2:$G$4001,Raw_Data!$E$2:$E$4001,E2306),1),Raw_Data!G2306)</f>
        <v>357.6</v>
      </c>
      <c r="H2306" s="15">
        <f>Raw_Data!H2306</f>
        <v>31</v>
      </c>
      <c r="I2306" s="15">
        <f>Raw_Data!I2306</f>
        <v>45.5</v>
      </c>
      <c r="J2306" s="15">
        <f>Raw_Data!J2306</f>
        <v>8.4</v>
      </c>
      <c r="K2306" s="15">
        <f>Raw_Data!K2306</f>
        <v>6.65</v>
      </c>
      <c r="L2306" s="18">
        <f>IF(Raw_Data!L2306="",ROUND(AVERAGEIFS(Raw_Data!$L$2:$L$4001,Raw_Data!$E$2:$E$4001,E2306),1),Raw_Data!L2306)</f>
        <v>22.9</v>
      </c>
      <c r="M2306" s="15">
        <f>Raw_Data!M2306</f>
        <v>77.599999999999994</v>
      </c>
      <c r="N2306" s="15">
        <f>Raw_Data!N2306</f>
        <v>69.7</v>
      </c>
      <c r="O2306" s="15">
        <f>Raw_Data!O2306</f>
        <v>127.5</v>
      </c>
      <c r="P2306" s="15" t="str">
        <f>Raw_Data!P2306</f>
        <v>Flood</v>
      </c>
      <c r="Q2306" s="15">
        <f>Raw_Data!Q2306</f>
        <v>100.4</v>
      </c>
      <c r="R2306" s="15">
        <f>Raw_Data!R2306</f>
        <v>3.98</v>
      </c>
      <c r="S2306" s="15">
        <f>Raw_Data!S2306</f>
        <v>0.95</v>
      </c>
      <c r="T2306" s="18">
        <f>IF(Raw_Data!T2306="",ROUND(AVERAGEIFS(Raw_Data!$T$2:$T$4001,Raw_Data!$E$2:$E$4001,E2306,Raw_Data!$D$2:$D$4001,D2306),2),IF(Raw_Data!T2306&gt;INDEX(Cleaning_Reference!$F$6:$F$13,MATCH(D2306,Cleaning_Reference!$A$6:$A$13,0)),INDEX(Cleaning_Reference!$F$6:$F$13,MATCH(D2306,Cleaning_Reference!$A$6:$A$13,0)),Raw_Data!T2306))</f>
        <v>2.34</v>
      </c>
      <c r="U2306" s="15">
        <f>Raw_Data!U2306</f>
        <v>24.71</v>
      </c>
      <c r="V2306" s="15">
        <f>Raw_Data!V2306</f>
        <v>26828</v>
      </c>
      <c r="W2306" s="15">
        <f>Raw_Data!W2306</f>
        <v>678320</v>
      </c>
      <c r="X2306" s="15">
        <f>Raw_Data!X2306</f>
        <v>662920</v>
      </c>
      <c r="Y2306" s="15">
        <f>Raw_Data!Y2306</f>
        <v>-15400</v>
      </c>
      <c r="Z2306" s="15">
        <f>Raw_Data!Z2306</f>
        <v>22224</v>
      </c>
      <c r="AA2306" s="15">
        <f>Raw_Data!AA2306</f>
        <v>1.1120000000000001</v>
      </c>
      <c r="AB2306" s="15">
        <f>Raw_Data!AB2306</f>
        <v>49.8</v>
      </c>
      <c r="AC2306" s="19" t="str">
        <f>IF(Raw_Data!G2306="","Yes","No")</f>
        <v>No</v>
      </c>
      <c r="AD2306" s="19" t="str">
        <f>IF(Raw_Data!L2306="","Yes","No")</f>
        <v>No</v>
      </c>
      <c r="AE2306" s="19" t="str">
        <f>IF(Raw_Data!T2306="","Imputed",IF(Raw_Data!T2306&gt;INDEX(Cleaning_Reference!$F$6:$F$13,MATCH(D2306,Cleaning_Reference!$A$6:$A$13,0)),"Capped","Original"))</f>
        <v>Original</v>
      </c>
      <c r="AF2306" s="21">
        <f t="shared" ref="AF2306:AF2369" si="36">ROUND(T2306*F2306,2)</f>
        <v>24.71</v>
      </c>
    </row>
    <row r="2307" spans="1:32" ht="15" customHeight="1" x14ac:dyDescent="0.3">
      <c r="A2307" s="20" t="str">
        <f>Raw_Data!A2307</f>
        <v>SF12306</v>
      </c>
      <c r="B2307" s="15" t="str">
        <f>Raw_Data!B2307</f>
        <v>Telangana</v>
      </c>
      <c r="C2307" s="15" t="str">
        <f>Raw_Data!C2307</f>
        <v>Guntur</v>
      </c>
      <c r="D2307" s="15" t="str">
        <f>Raw_Data!D2307</f>
        <v>Rice</v>
      </c>
      <c r="E2307" s="15" t="str">
        <f>Raw_Data!E2307</f>
        <v>Kharif</v>
      </c>
      <c r="F2307" s="15">
        <f>Raw_Data!F2307</f>
        <v>12</v>
      </c>
      <c r="G2307" s="18">
        <f>IF(Raw_Data!G2307="",ROUND(AVERAGEIFS(Raw_Data!$G$2:$G$4001,Raw_Data!$E$2:$E$4001,E2307),1),Raw_Data!G2307)</f>
        <v>642.20000000000005</v>
      </c>
      <c r="H2307" s="15">
        <f>Raw_Data!H2307</f>
        <v>29.5</v>
      </c>
      <c r="I2307" s="15">
        <f>Raw_Data!I2307</f>
        <v>68.5</v>
      </c>
      <c r="J2307" s="15">
        <f>Raw_Data!J2307</f>
        <v>8.1999999999999993</v>
      </c>
      <c r="K2307" s="15">
        <f>Raw_Data!K2307</f>
        <v>5.94</v>
      </c>
      <c r="L2307" s="18">
        <f>IF(Raw_Data!L2307="",ROUND(AVERAGEIFS(Raw_Data!$L$2:$L$4001,Raw_Data!$E$2:$E$4001,E2307),1),Raw_Data!L2307)</f>
        <v>27.3</v>
      </c>
      <c r="M2307" s="15">
        <f>Raw_Data!M2307</f>
        <v>140.30000000000001</v>
      </c>
      <c r="N2307" s="15">
        <f>Raw_Data!N2307</f>
        <v>71.900000000000006</v>
      </c>
      <c r="O2307" s="15">
        <f>Raw_Data!O2307</f>
        <v>150</v>
      </c>
      <c r="P2307" s="15" t="str">
        <f>Raw_Data!P2307</f>
        <v>Flood</v>
      </c>
      <c r="Q2307" s="15">
        <f>Raw_Data!Q2307</f>
        <v>219.5</v>
      </c>
      <c r="R2307" s="15">
        <f>Raw_Data!R2307</f>
        <v>1.37</v>
      </c>
      <c r="S2307" s="15">
        <f>Raw_Data!S2307</f>
        <v>1</v>
      </c>
      <c r="T2307" s="18">
        <f>IF(Raw_Data!T2307="",ROUND(AVERAGEIFS(Raw_Data!$T$2:$T$4001,Raw_Data!$E$2:$E$4001,E2307,Raw_Data!$D$2:$D$4001,D2307),2),IF(Raw_Data!T2307&gt;INDEX(Cleaning_Reference!$F$6:$F$13,MATCH(D2307,Cleaning_Reference!$A$6:$A$13,0)),INDEX(Cleaning_Reference!$F$6:$F$13,MATCH(D2307,Cleaning_Reference!$A$6:$A$13,0)),Raw_Data!T2307))</f>
        <v>2.36</v>
      </c>
      <c r="U2307" s="15">
        <f>Raw_Data!U2307</f>
        <v>28.32</v>
      </c>
      <c r="V2307" s="15">
        <f>Raw_Data!V2307</f>
        <v>24146</v>
      </c>
      <c r="W2307" s="15">
        <f>Raw_Data!W2307</f>
        <v>799974</v>
      </c>
      <c r="X2307" s="15">
        <f>Raw_Data!X2307</f>
        <v>683815</v>
      </c>
      <c r="Y2307" s="15">
        <f>Raw_Data!Y2307</f>
        <v>-116159</v>
      </c>
      <c r="Z2307" s="15">
        <f>Raw_Data!Z2307</f>
        <v>24171</v>
      </c>
      <c r="AA2307" s="15">
        <f>Raw_Data!AA2307</f>
        <v>1.1719999999999999</v>
      </c>
      <c r="AB2307" s="15">
        <f>Raw_Data!AB2307</f>
        <v>59.8</v>
      </c>
      <c r="AC2307" s="19" t="str">
        <f>IF(Raw_Data!G2307="","Yes","No")</f>
        <v>No</v>
      </c>
      <c r="AD2307" s="19" t="str">
        <f>IF(Raw_Data!L2307="","Yes","No")</f>
        <v>No</v>
      </c>
      <c r="AE2307" s="19" t="str">
        <f>IF(Raw_Data!T2307="","Imputed",IF(Raw_Data!T2307&gt;INDEX(Cleaning_Reference!$F$6:$F$13,MATCH(D2307,Cleaning_Reference!$A$6:$A$13,0)),"Capped","Original"))</f>
        <v>Original</v>
      </c>
      <c r="AF2307" s="21">
        <f t="shared" si="36"/>
        <v>28.32</v>
      </c>
    </row>
    <row r="2308" spans="1:32" ht="15" customHeight="1" x14ac:dyDescent="0.3">
      <c r="A2308" s="20" t="str">
        <f>Raw_Data!A2308</f>
        <v>SF12307</v>
      </c>
      <c r="B2308" s="15" t="str">
        <f>Raw_Data!B2308</f>
        <v>Telangana</v>
      </c>
      <c r="C2308" s="15" t="str">
        <f>Raw_Data!C2308</f>
        <v>Warangal</v>
      </c>
      <c r="D2308" s="15" t="str">
        <f>Raw_Data!D2308</f>
        <v>Wheat</v>
      </c>
      <c r="E2308" s="15" t="str">
        <f>Raw_Data!E2308</f>
        <v>Kharif</v>
      </c>
      <c r="F2308" s="15">
        <f>Raw_Data!F2308</f>
        <v>10.16</v>
      </c>
      <c r="G2308" s="18">
        <f>IF(Raw_Data!G2308="",ROUND(AVERAGEIFS(Raw_Data!$G$2:$G$4001,Raw_Data!$E$2:$E$4001,E2308),1),Raw_Data!G2308)</f>
        <v>835.1</v>
      </c>
      <c r="H2308" s="15">
        <f>Raw_Data!H2308</f>
        <v>31.6</v>
      </c>
      <c r="I2308" s="15">
        <f>Raw_Data!I2308</f>
        <v>76.099999999999994</v>
      </c>
      <c r="J2308" s="15">
        <f>Raw_Data!J2308</f>
        <v>8.5</v>
      </c>
      <c r="K2308" s="15">
        <f>Raw_Data!K2308</f>
        <v>7</v>
      </c>
      <c r="L2308" s="18">
        <f>IF(Raw_Data!L2308="",ROUND(AVERAGEIFS(Raw_Data!$L$2:$L$4001,Raw_Data!$E$2:$E$4001,E2308),1),Raw_Data!L2308)</f>
        <v>35.4</v>
      </c>
      <c r="M2308" s="15">
        <f>Raw_Data!M2308</f>
        <v>95.6</v>
      </c>
      <c r="N2308" s="15">
        <f>Raw_Data!N2308</f>
        <v>35.799999999999997</v>
      </c>
      <c r="O2308" s="15">
        <f>Raw_Data!O2308</f>
        <v>104.9</v>
      </c>
      <c r="P2308" s="15" t="str">
        <f>Raw_Data!P2308</f>
        <v>Flood</v>
      </c>
      <c r="Q2308" s="15">
        <f>Raw_Data!Q2308</f>
        <v>216</v>
      </c>
      <c r="R2308" s="15">
        <f>Raw_Data!R2308</f>
        <v>6.21</v>
      </c>
      <c r="S2308" s="15">
        <f>Raw_Data!S2308</f>
        <v>0.66</v>
      </c>
      <c r="T2308" s="18">
        <f>IF(Raw_Data!T2308="",ROUND(AVERAGEIFS(Raw_Data!$T$2:$T$4001,Raw_Data!$E$2:$E$4001,E2308,Raw_Data!$D$2:$D$4001,D2308),2),IF(Raw_Data!T2308&gt;INDEX(Cleaning_Reference!$F$6:$F$13,MATCH(D2308,Cleaning_Reference!$A$6:$A$13,0)),INDEX(Cleaning_Reference!$F$6:$F$13,MATCH(D2308,Cleaning_Reference!$A$6:$A$13,0)),Raw_Data!T2308))</f>
        <v>2.76</v>
      </c>
      <c r="U2308" s="15">
        <f>Raw_Data!U2308</f>
        <v>28.04</v>
      </c>
      <c r="V2308" s="15">
        <f>Raw_Data!V2308</f>
        <v>26584</v>
      </c>
      <c r="W2308" s="15">
        <f>Raw_Data!W2308</f>
        <v>680492</v>
      </c>
      <c r="X2308" s="15">
        <f>Raw_Data!X2308</f>
        <v>745415</v>
      </c>
      <c r="Y2308" s="15">
        <f>Raw_Data!Y2308</f>
        <v>64923</v>
      </c>
      <c r="Z2308" s="15">
        <f>Raw_Data!Z2308</f>
        <v>7758</v>
      </c>
      <c r="AA2308" s="15">
        <f>Raw_Data!AA2308</f>
        <v>3.6139999999999999</v>
      </c>
      <c r="AB2308" s="15">
        <f>Raw_Data!AB2308</f>
        <v>46</v>
      </c>
      <c r="AC2308" s="19" t="str">
        <f>IF(Raw_Data!G2308="","Yes","No")</f>
        <v>No</v>
      </c>
      <c r="AD2308" s="19" t="str">
        <f>IF(Raw_Data!L2308="","Yes","No")</f>
        <v>No</v>
      </c>
      <c r="AE2308" s="19" t="str">
        <f>IF(Raw_Data!T2308="","Imputed",IF(Raw_Data!T2308&gt;INDEX(Cleaning_Reference!$F$6:$F$13,MATCH(D2308,Cleaning_Reference!$A$6:$A$13,0)),"Capped","Original"))</f>
        <v>Original</v>
      </c>
      <c r="AF2308" s="21">
        <f t="shared" si="36"/>
        <v>28.04</v>
      </c>
    </row>
    <row r="2309" spans="1:32" ht="15" customHeight="1" x14ac:dyDescent="0.3">
      <c r="A2309" s="20" t="str">
        <f>Raw_Data!A2309</f>
        <v>SF12308</v>
      </c>
      <c r="B2309" s="15" t="str">
        <f>Raw_Data!B2309</f>
        <v>Punjab</v>
      </c>
      <c r="C2309" s="15" t="str">
        <f>Raw_Data!C2309</f>
        <v>Rajkot</v>
      </c>
      <c r="D2309" s="15" t="str">
        <f>Raw_Data!D2309</f>
        <v>Maize</v>
      </c>
      <c r="E2309" s="15" t="str">
        <f>Raw_Data!E2309</f>
        <v>Rabi</v>
      </c>
      <c r="F2309" s="15">
        <f>Raw_Data!F2309</f>
        <v>7.42</v>
      </c>
      <c r="G2309" s="18">
        <f>IF(Raw_Data!G2309="",ROUND(AVERAGEIFS(Raw_Data!$G$2:$G$4001,Raw_Data!$E$2:$E$4001,E2309),1),Raw_Data!G2309)</f>
        <v>314.89999999999998</v>
      </c>
      <c r="H2309" s="15">
        <f>Raw_Data!H2309</f>
        <v>24.6</v>
      </c>
      <c r="I2309" s="15">
        <f>Raw_Data!I2309</f>
        <v>65.900000000000006</v>
      </c>
      <c r="J2309" s="15">
        <f>Raw_Data!J2309</f>
        <v>7</v>
      </c>
      <c r="K2309" s="15">
        <f>Raw_Data!K2309</f>
        <v>7.61</v>
      </c>
      <c r="L2309" s="18">
        <f>IF(Raw_Data!L2309="",ROUND(AVERAGEIFS(Raw_Data!$L$2:$L$4001,Raw_Data!$E$2:$E$4001,E2309),1),Raw_Data!L2309)</f>
        <v>19.899999999999999</v>
      </c>
      <c r="M2309" s="15">
        <f>Raw_Data!M2309</f>
        <v>105.7</v>
      </c>
      <c r="N2309" s="15">
        <f>Raw_Data!N2309</f>
        <v>41.9</v>
      </c>
      <c r="O2309" s="15">
        <f>Raw_Data!O2309</f>
        <v>89.3</v>
      </c>
      <c r="P2309" s="15" t="str">
        <f>Raw_Data!P2309</f>
        <v>Sprinkler</v>
      </c>
      <c r="Q2309" s="15">
        <f>Raw_Data!Q2309</f>
        <v>124.4</v>
      </c>
      <c r="R2309" s="15">
        <f>Raw_Data!R2309</f>
        <v>3.81</v>
      </c>
      <c r="S2309" s="15">
        <f>Raw_Data!S2309</f>
        <v>0.68</v>
      </c>
      <c r="T2309" s="18">
        <f>IF(Raw_Data!T2309="",ROUND(AVERAGEIFS(Raw_Data!$T$2:$T$4001,Raw_Data!$E$2:$E$4001,E2309,Raw_Data!$D$2:$D$4001,D2309),2),IF(Raw_Data!T2309&gt;INDEX(Cleaning_Reference!$F$6:$F$13,MATCH(D2309,Cleaning_Reference!$A$6:$A$13,0)),INDEX(Cleaning_Reference!$F$6:$F$13,MATCH(D2309,Cleaning_Reference!$A$6:$A$13,0)),Raw_Data!T2309))</f>
        <v>1.1200000000000001</v>
      </c>
      <c r="U2309" s="15">
        <f>Raw_Data!U2309</f>
        <v>8.31</v>
      </c>
      <c r="V2309" s="15">
        <f>Raw_Data!V2309</f>
        <v>19645</v>
      </c>
      <c r="W2309" s="15">
        <f>Raw_Data!W2309</f>
        <v>515004</v>
      </c>
      <c r="X2309" s="15">
        <f>Raw_Data!X2309</f>
        <v>163250</v>
      </c>
      <c r="Y2309" s="15">
        <f>Raw_Data!Y2309</f>
        <v>-351754</v>
      </c>
      <c r="Z2309" s="15">
        <f>Raw_Data!Z2309</f>
        <v>4199</v>
      </c>
      <c r="AA2309" s="15">
        <f>Raw_Data!AA2309</f>
        <v>1.9790000000000001</v>
      </c>
      <c r="AB2309" s="15">
        <f>Raw_Data!AB2309</f>
        <v>58.9</v>
      </c>
      <c r="AC2309" s="19" t="str">
        <f>IF(Raw_Data!G2309="","Yes","No")</f>
        <v>No</v>
      </c>
      <c r="AD2309" s="19" t="str">
        <f>IF(Raw_Data!L2309="","Yes","No")</f>
        <v>No</v>
      </c>
      <c r="AE2309" s="19" t="str">
        <f>IF(Raw_Data!T2309="","Imputed",IF(Raw_Data!T2309&gt;INDEX(Cleaning_Reference!$F$6:$F$13,MATCH(D2309,Cleaning_Reference!$A$6:$A$13,0)),"Capped","Original"))</f>
        <v>Original</v>
      </c>
      <c r="AF2309" s="21">
        <f t="shared" si="36"/>
        <v>8.31</v>
      </c>
    </row>
    <row r="2310" spans="1:32" ht="15" customHeight="1" x14ac:dyDescent="0.3">
      <c r="A2310" s="20" t="str">
        <f>Raw_Data!A2310</f>
        <v>SF12309</v>
      </c>
      <c r="B2310" s="15" t="str">
        <f>Raw_Data!B2310</f>
        <v>Madhya Pradesh</v>
      </c>
      <c r="C2310" s="15" t="str">
        <f>Raw_Data!C2310</f>
        <v>Ludhiana</v>
      </c>
      <c r="D2310" s="15" t="str">
        <f>Raw_Data!D2310</f>
        <v>Groundnut</v>
      </c>
      <c r="E2310" s="15" t="str">
        <f>Raw_Data!E2310</f>
        <v>Rabi</v>
      </c>
      <c r="F2310" s="15">
        <f>Raw_Data!F2310</f>
        <v>5.0999999999999996</v>
      </c>
      <c r="G2310" s="18">
        <f>IF(Raw_Data!G2310="",ROUND(AVERAGEIFS(Raw_Data!$G$2:$G$4001,Raw_Data!$E$2:$E$4001,E2310),1),Raw_Data!G2310)</f>
        <v>80</v>
      </c>
      <c r="H2310" s="15">
        <f>Raw_Data!H2310</f>
        <v>23.9</v>
      </c>
      <c r="I2310" s="15">
        <f>Raw_Data!I2310</f>
        <v>77.599999999999994</v>
      </c>
      <c r="J2310" s="15">
        <f>Raw_Data!J2310</f>
        <v>7.8</v>
      </c>
      <c r="K2310" s="15">
        <f>Raw_Data!K2310</f>
        <v>7.07</v>
      </c>
      <c r="L2310" s="18">
        <f>IF(Raw_Data!L2310="",ROUND(AVERAGEIFS(Raw_Data!$L$2:$L$4001,Raw_Data!$E$2:$E$4001,E2310),1),Raw_Data!L2310)</f>
        <v>24.2</v>
      </c>
      <c r="M2310" s="15">
        <f>Raw_Data!M2310</f>
        <v>129.30000000000001</v>
      </c>
      <c r="N2310" s="15">
        <f>Raw_Data!N2310</f>
        <v>74.599999999999994</v>
      </c>
      <c r="O2310" s="15">
        <f>Raw_Data!O2310</f>
        <v>141.9</v>
      </c>
      <c r="P2310" s="15" t="str">
        <f>Raw_Data!P2310</f>
        <v>Rainfed</v>
      </c>
      <c r="Q2310" s="15">
        <f>Raw_Data!Q2310</f>
        <v>250.1</v>
      </c>
      <c r="R2310" s="15">
        <f>Raw_Data!R2310</f>
        <v>3.74</v>
      </c>
      <c r="S2310" s="15">
        <f>Raw_Data!S2310</f>
        <v>0.67</v>
      </c>
      <c r="T2310" s="18">
        <f>IF(Raw_Data!T2310="",ROUND(AVERAGEIFS(Raw_Data!$T$2:$T$4001,Raw_Data!$E$2:$E$4001,E2310,Raw_Data!$D$2:$D$4001,D2310),2),IF(Raw_Data!T2310&gt;INDEX(Cleaning_Reference!$F$6:$F$13,MATCH(D2310,Cleaning_Reference!$A$6:$A$13,0)),INDEX(Cleaning_Reference!$F$6:$F$13,MATCH(D2310,Cleaning_Reference!$A$6:$A$13,0)),Raw_Data!T2310))</f>
        <v>1.28</v>
      </c>
      <c r="U2310" s="15">
        <f>Raw_Data!U2310</f>
        <v>6.53</v>
      </c>
      <c r="V2310" s="15">
        <f>Raw_Data!V2310</f>
        <v>57659</v>
      </c>
      <c r="W2310" s="15">
        <f>Raw_Data!W2310</f>
        <v>368970</v>
      </c>
      <c r="X2310" s="15">
        <f>Raw_Data!X2310</f>
        <v>376513</v>
      </c>
      <c r="Y2310" s="15">
        <f>Raw_Data!Y2310</f>
        <v>7543</v>
      </c>
      <c r="Z2310" s="15">
        <f>Raw_Data!Z2310</f>
        <v>1607</v>
      </c>
      <c r="AA2310" s="15">
        <f>Raw_Data!AA2310</f>
        <v>4.0629999999999997</v>
      </c>
      <c r="AB2310" s="15">
        <f>Raw_Data!AB2310</f>
        <v>41</v>
      </c>
      <c r="AC2310" s="19" t="str">
        <f>IF(Raw_Data!G2310="","Yes","No")</f>
        <v>No</v>
      </c>
      <c r="AD2310" s="19" t="str">
        <f>IF(Raw_Data!L2310="","Yes","No")</f>
        <v>No</v>
      </c>
      <c r="AE2310" s="19" t="str">
        <f>IF(Raw_Data!T2310="","Imputed",IF(Raw_Data!T2310&gt;INDEX(Cleaning_Reference!$F$6:$F$13,MATCH(D2310,Cleaning_Reference!$A$6:$A$13,0)),"Capped","Original"))</f>
        <v>Original</v>
      </c>
      <c r="AF2310" s="21">
        <f t="shared" si="36"/>
        <v>6.53</v>
      </c>
    </row>
    <row r="2311" spans="1:32" ht="15" customHeight="1" x14ac:dyDescent="0.3">
      <c r="A2311" s="20" t="str">
        <f>Raw_Data!A2311</f>
        <v>SF12310</v>
      </c>
      <c r="B2311" s="15" t="str">
        <f>Raw_Data!B2311</f>
        <v>Karnataka</v>
      </c>
      <c r="C2311" s="15" t="str">
        <f>Raw_Data!C2311</f>
        <v>Nalgonda</v>
      </c>
      <c r="D2311" s="15" t="str">
        <f>Raw_Data!D2311</f>
        <v>Maize</v>
      </c>
      <c r="E2311" s="15" t="str">
        <f>Raw_Data!E2311</f>
        <v>Kharif</v>
      </c>
      <c r="F2311" s="15">
        <f>Raw_Data!F2311</f>
        <v>14.54</v>
      </c>
      <c r="G2311" s="18">
        <f>IF(Raw_Data!G2311="",ROUND(AVERAGEIFS(Raw_Data!$G$2:$G$4001,Raw_Data!$E$2:$E$4001,E2311),1),Raw_Data!G2311)</f>
        <v>1010.3</v>
      </c>
      <c r="H2311" s="15">
        <f>Raw_Data!H2311</f>
        <v>27.4</v>
      </c>
      <c r="I2311" s="15">
        <f>Raw_Data!I2311</f>
        <v>73.7</v>
      </c>
      <c r="J2311" s="15">
        <f>Raw_Data!J2311</f>
        <v>7.6</v>
      </c>
      <c r="K2311" s="15">
        <f>Raw_Data!K2311</f>
        <v>6.36</v>
      </c>
      <c r="L2311" s="18">
        <f>IF(Raw_Data!L2311="",ROUND(AVERAGEIFS(Raw_Data!$L$2:$L$4001,Raw_Data!$E$2:$E$4001,E2311),1),Raw_Data!L2311)</f>
        <v>29.3</v>
      </c>
      <c r="M2311" s="15">
        <f>Raw_Data!M2311</f>
        <v>86.2</v>
      </c>
      <c r="N2311" s="15">
        <f>Raw_Data!N2311</f>
        <v>60.9</v>
      </c>
      <c r="O2311" s="15">
        <f>Raw_Data!O2311</f>
        <v>113.6</v>
      </c>
      <c r="P2311" s="15" t="str">
        <f>Raw_Data!P2311</f>
        <v>Drip</v>
      </c>
      <c r="Q2311" s="15">
        <f>Raw_Data!Q2311</f>
        <v>240.7</v>
      </c>
      <c r="R2311" s="15">
        <f>Raw_Data!R2311</f>
        <v>2.74</v>
      </c>
      <c r="S2311" s="15">
        <f>Raw_Data!S2311</f>
        <v>0.72</v>
      </c>
      <c r="T2311" s="18">
        <f>IF(Raw_Data!T2311="",ROUND(AVERAGEIFS(Raw_Data!$T$2:$T$4001,Raw_Data!$E$2:$E$4001,E2311,Raw_Data!$D$2:$D$4001,D2311),2),IF(Raw_Data!T2311&gt;INDEX(Cleaning_Reference!$F$6:$F$13,MATCH(D2311,Cleaning_Reference!$A$6:$A$13,0)),INDEX(Cleaning_Reference!$F$6:$F$13,MATCH(D2311,Cleaning_Reference!$A$6:$A$13,0)),Raw_Data!T2311))</f>
        <v>3.91</v>
      </c>
      <c r="U2311" s="15">
        <f>Raw_Data!U2311</f>
        <v>56.85</v>
      </c>
      <c r="V2311" s="15">
        <f>Raw_Data!V2311</f>
        <v>16950</v>
      </c>
      <c r="W2311" s="15">
        <f>Raw_Data!W2311</f>
        <v>983123</v>
      </c>
      <c r="X2311" s="15">
        <f>Raw_Data!X2311</f>
        <v>963608</v>
      </c>
      <c r="Y2311" s="15">
        <f>Raw_Data!Y2311</f>
        <v>-19515</v>
      </c>
      <c r="Z2311" s="15">
        <f>Raw_Data!Z2311</f>
        <v>6790</v>
      </c>
      <c r="AA2311" s="15">
        <f>Raw_Data!AA2311</f>
        <v>8.3729999999999993</v>
      </c>
      <c r="AB2311" s="15">
        <f>Raw_Data!AB2311</f>
        <v>56.3</v>
      </c>
      <c r="AC2311" s="19" t="str">
        <f>IF(Raw_Data!G2311="","Yes","No")</f>
        <v>No</v>
      </c>
      <c r="AD2311" s="19" t="str">
        <f>IF(Raw_Data!L2311="","Yes","No")</f>
        <v>No</v>
      </c>
      <c r="AE2311" s="19" t="str">
        <f>IF(Raw_Data!T2311="","Imputed",IF(Raw_Data!T2311&gt;INDEX(Cleaning_Reference!$F$6:$F$13,MATCH(D2311,Cleaning_Reference!$A$6:$A$13,0)),"Capped","Original"))</f>
        <v>Original</v>
      </c>
      <c r="AF2311" s="21">
        <f t="shared" si="36"/>
        <v>56.85</v>
      </c>
    </row>
    <row r="2312" spans="1:32" ht="15" customHeight="1" x14ac:dyDescent="0.3">
      <c r="A2312" s="20" t="str">
        <f>Raw_Data!A2312</f>
        <v>SF12311</v>
      </c>
      <c r="B2312" s="15" t="str">
        <f>Raw_Data!B2312</f>
        <v>Telangana</v>
      </c>
      <c r="C2312" s="15" t="str">
        <f>Raw_Data!C2312</f>
        <v>Erode</v>
      </c>
      <c r="D2312" s="15" t="str">
        <f>Raw_Data!D2312</f>
        <v>Wheat</v>
      </c>
      <c r="E2312" s="15" t="str">
        <f>Raw_Data!E2312</f>
        <v>Kharif</v>
      </c>
      <c r="F2312" s="15">
        <f>Raw_Data!F2312</f>
        <v>7.93</v>
      </c>
      <c r="G2312" s="18">
        <f>IF(Raw_Data!G2312="",ROUND(AVERAGEIFS(Raw_Data!$G$2:$G$4001,Raw_Data!$E$2:$E$4001,E2312),1),Raw_Data!G2312)</f>
        <v>1016.7</v>
      </c>
      <c r="H2312" s="15">
        <f>Raw_Data!H2312</f>
        <v>25.2</v>
      </c>
      <c r="I2312" s="15">
        <f>Raw_Data!I2312</f>
        <v>68.8</v>
      </c>
      <c r="J2312" s="15">
        <f>Raw_Data!J2312</f>
        <v>6.3</v>
      </c>
      <c r="K2312" s="15">
        <f>Raw_Data!K2312</f>
        <v>6.01</v>
      </c>
      <c r="L2312" s="18">
        <f>IF(Raw_Data!L2312="",ROUND(AVERAGEIFS(Raw_Data!$L$2:$L$4001,Raw_Data!$E$2:$E$4001,E2312),1),Raw_Data!L2312)</f>
        <v>23.8</v>
      </c>
      <c r="M2312" s="15">
        <f>Raw_Data!M2312</f>
        <v>62.2</v>
      </c>
      <c r="N2312" s="15">
        <f>Raw_Data!N2312</f>
        <v>87.8</v>
      </c>
      <c r="O2312" s="15">
        <f>Raw_Data!O2312</f>
        <v>151.4</v>
      </c>
      <c r="P2312" s="15" t="str">
        <f>Raw_Data!P2312</f>
        <v>Flood</v>
      </c>
      <c r="Q2312" s="15">
        <f>Raw_Data!Q2312</f>
        <v>168.1</v>
      </c>
      <c r="R2312" s="15">
        <f>Raw_Data!R2312</f>
        <v>5.23</v>
      </c>
      <c r="S2312" s="15">
        <f>Raw_Data!S2312</f>
        <v>0.79</v>
      </c>
      <c r="T2312" s="18">
        <f>IF(Raw_Data!T2312="",ROUND(AVERAGEIFS(Raw_Data!$T$2:$T$4001,Raw_Data!$E$2:$E$4001,E2312,Raw_Data!$D$2:$D$4001,D2312),2),IF(Raw_Data!T2312&gt;INDEX(Cleaning_Reference!$F$6:$F$13,MATCH(D2312,Cleaning_Reference!$A$6:$A$13,0)),INDEX(Cleaning_Reference!$F$6:$F$13,MATCH(D2312,Cleaning_Reference!$A$6:$A$13,0)),Raw_Data!T2312))</f>
        <v>1.74</v>
      </c>
      <c r="U2312" s="15">
        <f>Raw_Data!U2312</f>
        <v>13.8</v>
      </c>
      <c r="V2312" s="15">
        <f>Raw_Data!V2312</f>
        <v>21935</v>
      </c>
      <c r="W2312" s="15">
        <f>Raw_Data!W2312</f>
        <v>556803</v>
      </c>
      <c r="X2312" s="15">
        <f>Raw_Data!X2312</f>
        <v>302703</v>
      </c>
      <c r="Y2312" s="15">
        <f>Raw_Data!Y2312</f>
        <v>-254100</v>
      </c>
      <c r="Z2312" s="15">
        <f>Raw_Data!Z2312</f>
        <v>6682</v>
      </c>
      <c r="AA2312" s="15">
        <f>Raw_Data!AA2312</f>
        <v>2.0649999999999999</v>
      </c>
      <c r="AB2312" s="15">
        <f>Raw_Data!AB2312</f>
        <v>59.6</v>
      </c>
      <c r="AC2312" s="19" t="str">
        <f>IF(Raw_Data!G2312="","Yes","No")</f>
        <v>No</v>
      </c>
      <c r="AD2312" s="19" t="str">
        <f>IF(Raw_Data!L2312="","Yes","No")</f>
        <v>No</v>
      </c>
      <c r="AE2312" s="19" t="str">
        <f>IF(Raw_Data!T2312="","Imputed",IF(Raw_Data!T2312&gt;INDEX(Cleaning_Reference!$F$6:$F$13,MATCH(D2312,Cleaning_Reference!$A$6:$A$13,0)),"Capped","Original"))</f>
        <v>Original</v>
      </c>
      <c r="AF2312" s="21">
        <f t="shared" si="36"/>
        <v>13.8</v>
      </c>
    </row>
    <row r="2313" spans="1:32" ht="15" customHeight="1" x14ac:dyDescent="0.3">
      <c r="A2313" s="20" t="str">
        <f>Raw_Data!A2313</f>
        <v>SF12312</v>
      </c>
      <c r="B2313" s="15" t="str">
        <f>Raw_Data!B2313</f>
        <v>Madhya Pradesh</v>
      </c>
      <c r="C2313" s="15" t="str">
        <f>Raw_Data!C2313</f>
        <v>Nalgonda</v>
      </c>
      <c r="D2313" s="15" t="str">
        <f>Raw_Data!D2313</f>
        <v>Cotton</v>
      </c>
      <c r="E2313" s="15" t="str">
        <f>Raw_Data!E2313</f>
        <v>Rabi</v>
      </c>
      <c r="F2313" s="15">
        <f>Raw_Data!F2313</f>
        <v>4.74</v>
      </c>
      <c r="G2313" s="18">
        <f>IF(Raw_Data!G2313="",ROUND(AVERAGEIFS(Raw_Data!$G$2:$G$4001,Raw_Data!$E$2:$E$4001,E2313),1),Raw_Data!G2313)</f>
        <v>443.9</v>
      </c>
      <c r="H2313" s="15">
        <f>Raw_Data!H2313</f>
        <v>26.3</v>
      </c>
      <c r="I2313" s="15">
        <f>Raw_Data!I2313</f>
        <v>56</v>
      </c>
      <c r="J2313" s="15">
        <f>Raw_Data!J2313</f>
        <v>6.2</v>
      </c>
      <c r="K2313" s="15">
        <f>Raw_Data!K2313</f>
        <v>7.6</v>
      </c>
      <c r="L2313" s="18">
        <f>IF(Raw_Data!L2313="",ROUND(AVERAGEIFS(Raw_Data!$L$2:$L$4001,Raw_Data!$E$2:$E$4001,E2313),1),Raw_Data!L2313)</f>
        <v>21.2</v>
      </c>
      <c r="M2313" s="15">
        <f>Raw_Data!M2313</f>
        <v>141.69999999999999</v>
      </c>
      <c r="N2313" s="15">
        <f>Raw_Data!N2313</f>
        <v>45.8</v>
      </c>
      <c r="O2313" s="15">
        <f>Raw_Data!O2313</f>
        <v>96.9</v>
      </c>
      <c r="P2313" s="15" t="str">
        <f>Raw_Data!P2313</f>
        <v>Rainfed</v>
      </c>
      <c r="Q2313" s="15">
        <f>Raw_Data!Q2313</f>
        <v>198.7</v>
      </c>
      <c r="R2313" s="15">
        <f>Raw_Data!R2313</f>
        <v>4.71</v>
      </c>
      <c r="S2313" s="15">
        <f>Raw_Data!S2313</f>
        <v>0.81</v>
      </c>
      <c r="T2313" s="18">
        <f>IF(Raw_Data!T2313="",ROUND(AVERAGEIFS(Raw_Data!$T$2:$T$4001,Raw_Data!$E$2:$E$4001,E2313,Raw_Data!$D$2:$D$4001,D2313),2),IF(Raw_Data!T2313&gt;INDEX(Cleaning_Reference!$F$6:$F$13,MATCH(D2313,Cleaning_Reference!$A$6:$A$13,0)),INDEX(Cleaning_Reference!$F$6:$F$13,MATCH(D2313,Cleaning_Reference!$A$6:$A$13,0)),Raw_Data!T2313))</f>
        <v>0.6</v>
      </c>
      <c r="U2313" s="15">
        <f>Raw_Data!U2313</f>
        <v>2.84</v>
      </c>
      <c r="V2313" s="15">
        <f>Raw_Data!V2313</f>
        <v>78669</v>
      </c>
      <c r="W2313" s="15">
        <f>Raw_Data!W2313</f>
        <v>270580</v>
      </c>
      <c r="X2313" s="15">
        <f>Raw_Data!X2313</f>
        <v>223420</v>
      </c>
      <c r="Y2313" s="15">
        <f>Raw_Data!Y2313</f>
        <v>-47160</v>
      </c>
      <c r="Z2313" s="15">
        <f>Raw_Data!Z2313</f>
        <v>1994</v>
      </c>
      <c r="AA2313" s="15">
        <f>Raw_Data!AA2313</f>
        <v>1.4239999999999999</v>
      </c>
      <c r="AB2313" s="15">
        <f>Raw_Data!AB2313</f>
        <v>41.4</v>
      </c>
      <c r="AC2313" s="19" t="str">
        <f>IF(Raw_Data!G2313="","Yes","No")</f>
        <v>No</v>
      </c>
      <c r="AD2313" s="19" t="str">
        <f>IF(Raw_Data!L2313="","Yes","No")</f>
        <v>No</v>
      </c>
      <c r="AE2313" s="19" t="str">
        <f>IF(Raw_Data!T2313="","Imputed",IF(Raw_Data!T2313&gt;INDEX(Cleaning_Reference!$F$6:$F$13,MATCH(D2313,Cleaning_Reference!$A$6:$A$13,0)),"Capped","Original"))</f>
        <v>Original</v>
      </c>
      <c r="AF2313" s="21">
        <f t="shared" si="36"/>
        <v>2.84</v>
      </c>
    </row>
    <row r="2314" spans="1:32" ht="15" customHeight="1" x14ac:dyDescent="0.3">
      <c r="A2314" s="20" t="str">
        <f>Raw_Data!A2314</f>
        <v>SF12313</v>
      </c>
      <c r="B2314" s="15" t="str">
        <f>Raw_Data!B2314</f>
        <v>Maharashtra</v>
      </c>
      <c r="C2314" s="15" t="str">
        <f>Raw_Data!C2314</f>
        <v>Indore</v>
      </c>
      <c r="D2314" s="15" t="str">
        <f>Raw_Data!D2314</f>
        <v>Rice</v>
      </c>
      <c r="E2314" s="15" t="str">
        <f>Raw_Data!E2314</f>
        <v>Kharif</v>
      </c>
      <c r="F2314" s="15">
        <f>Raw_Data!F2314</f>
        <v>9.25</v>
      </c>
      <c r="G2314" s="18">
        <f>IF(Raw_Data!G2314="",ROUND(AVERAGEIFS(Raw_Data!$G$2:$G$4001,Raw_Data!$E$2:$E$4001,E2314),1),Raw_Data!G2314)</f>
        <v>900.9</v>
      </c>
      <c r="H2314" s="15">
        <f>Raw_Data!H2314</f>
        <v>24</v>
      </c>
      <c r="I2314" s="15">
        <f>Raw_Data!I2314</f>
        <v>71.8</v>
      </c>
      <c r="J2314" s="15">
        <f>Raw_Data!J2314</f>
        <v>5.7</v>
      </c>
      <c r="K2314" s="15">
        <f>Raw_Data!K2314</f>
        <v>7.77</v>
      </c>
      <c r="L2314" s="18">
        <f>IF(Raw_Data!L2314="",ROUND(AVERAGEIFS(Raw_Data!$L$2:$L$4001,Raw_Data!$E$2:$E$4001,E2314),1),Raw_Data!L2314)</f>
        <v>29.6</v>
      </c>
      <c r="M2314" s="15">
        <f>Raw_Data!M2314</f>
        <v>111.5</v>
      </c>
      <c r="N2314" s="15">
        <f>Raw_Data!N2314</f>
        <v>50.6</v>
      </c>
      <c r="O2314" s="15">
        <f>Raw_Data!O2314</f>
        <v>119.9</v>
      </c>
      <c r="P2314" s="15" t="str">
        <f>Raw_Data!P2314</f>
        <v>Rainfed</v>
      </c>
      <c r="Q2314" s="15">
        <f>Raw_Data!Q2314</f>
        <v>219.4</v>
      </c>
      <c r="R2314" s="15">
        <f>Raw_Data!R2314</f>
        <v>2.39</v>
      </c>
      <c r="S2314" s="15">
        <f>Raw_Data!S2314</f>
        <v>0.75</v>
      </c>
      <c r="T2314" s="18">
        <f>IF(Raw_Data!T2314="",ROUND(AVERAGEIFS(Raw_Data!$T$2:$T$4001,Raw_Data!$E$2:$E$4001,E2314,Raw_Data!$D$2:$D$4001,D2314),2),IF(Raw_Data!T2314&gt;INDEX(Cleaning_Reference!$F$6:$F$13,MATCH(D2314,Cleaning_Reference!$A$6:$A$13,0)),INDEX(Cleaning_Reference!$F$6:$F$13,MATCH(D2314,Cleaning_Reference!$A$6:$A$13,0)),Raw_Data!T2314))</f>
        <v>0.54</v>
      </c>
      <c r="U2314" s="15">
        <f>Raw_Data!U2314</f>
        <v>5</v>
      </c>
      <c r="V2314" s="15">
        <f>Raw_Data!V2314</f>
        <v>22110</v>
      </c>
      <c r="W2314" s="15">
        <f>Raw_Data!W2314</f>
        <v>649509</v>
      </c>
      <c r="X2314" s="15">
        <f>Raw_Data!X2314</f>
        <v>110550</v>
      </c>
      <c r="Y2314" s="15">
        <f>Raw_Data!Y2314</f>
        <v>-538959</v>
      </c>
      <c r="Z2314" s="15">
        <f>Raw_Data!Z2314</f>
        <v>7654</v>
      </c>
      <c r="AA2314" s="15">
        <f>Raw_Data!AA2314</f>
        <v>0.65300000000000002</v>
      </c>
      <c r="AB2314" s="15">
        <f>Raw_Data!AB2314</f>
        <v>54.1</v>
      </c>
      <c r="AC2314" s="19" t="str">
        <f>IF(Raw_Data!G2314="","Yes","No")</f>
        <v>No</v>
      </c>
      <c r="AD2314" s="19" t="str">
        <f>IF(Raw_Data!L2314="","Yes","No")</f>
        <v>No</v>
      </c>
      <c r="AE2314" s="19" t="str">
        <f>IF(Raw_Data!T2314="","Imputed",IF(Raw_Data!T2314&gt;INDEX(Cleaning_Reference!$F$6:$F$13,MATCH(D2314,Cleaning_Reference!$A$6:$A$13,0)),"Capped","Original"))</f>
        <v>Original</v>
      </c>
      <c r="AF2314" s="21">
        <f t="shared" si="36"/>
        <v>5</v>
      </c>
    </row>
    <row r="2315" spans="1:32" ht="15" customHeight="1" x14ac:dyDescent="0.3">
      <c r="A2315" s="20" t="str">
        <f>Raw_Data!A2315</f>
        <v>SF12314</v>
      </c>
      <c r="B2315" s="15" t="str">
        <f>Raw_Data!B2315</f>
        <v>Punjab</v>
      </c>
      <c r="C2315" s="15" t="str">
        <f>Raw_Data!C2315</f>
        <v>Ludhiana</v>
      </c>
      <c r="D2315" s="15" t="str">
        <f>Raw_Data!D2315</f>
        <v>Rice</v>
      </c>
      <c r="E2315" s="15" t="str">
        <f>Raw_Data!E2315</f>
        <v>Kharif</v>
      </c>
      <c r="F2315" s="15">
        <f>Raw_Data!F2315</f>
        <v>6.42</v>
      </c>
      <c r="G2315" s="18">
        <f>IF(Raw_Data!G2315="",ROUND(AVERAGEIFS(Raw_Data!$G$2:$G$4001,Raw_Data!$E$2:$E$4001,E2315),1),Raw_Data!G2315)</f>
        <v>994</v>
      </c>
      <c r="H2315" s="15">
        <f>Raw_Data!H2315</f>
        <v>30</v>
      </c>
      <c r="I2315" s="15">
        <f>Raw_Data!I2315</f>
        <v>74.3</v>
      </c>
      <c r="J2315" s="15">
        <f>Raw_Data!J2315</f>
        <v>7</v>
      </c>
      <c r="K2315" s="15">
        <f>Raw_Data!K2315</f>
        <v>6.02</v>
      </c>
      <c r="L2315" s="18">
        <f>IF(Raw_Data!L2315="",ROUND(AVERAGEIFS(Raw_Data!$L$2:$L$4001,Raw_Data!$E$2:$E$4001,E2315),1),Raw_Data!L2315)</f>
        <v>40.6</v>
      </c>
      <c r="M2315" s="15">
        <f>Raw_Data!M2315</f>
        <v>115.5</v>
      </c>
      <c r="N2315" s="15">
        <f>Raw_Data!N2315</f>
        <v>49.3</v>
      </c>
      <c r="O2315" s="15">
        <f>Raw_Data!O2315</f>
        <v>108.1</v>
      </c>
      <c r="P2315" s="15" t="str">
        <f>Raw_Data!P2315</f>
        <v>Rainfed</v>
      </c>
      <c r="Q2315" s="15">
        <f>Raw_Data!Q2315</f>
        <v>140.30000000000001</v>
      </c>
      <c r="R2315" s="15">
        <f>Raw_Data!R2315</f>
        <v>5.89</v>
      </c>
      <c r="S2315" s="15">
        <f>Raw_Data!S2315</f>
        <v>0.8</v>
      </c>
      <c r="T2315" s="18">
        <f>IF(Raw_Data!T2315="",ROUND(AVERAGEIFS(Raw_Data!$T$2:$T$4001,Raw_Data!$E$2:$E$4001,E2315,Raw_Data!$D$2:$D$4001,D2315),2),IF(Raw_Data!T2315&gt;INDEX(Cleaning_Reference!$F$6:$F$13,MATCH(D2315,Cleaning_Reference!$A$6:$A$13,0)),INDEX(Cleaning_Reference!$F$6:$F$13,MATCH(D2315,Cleaning_Reference!$A$6:$A$13,0)),Raw_Data!T2315))</f>
        <v>1.63</v>
      </c>
      <c r="U2315" s="15">
        <f>Raw_Data!U2315</f>
        <v>10.46</v>
      </c>
      <c r="V2315" s="15">
        <f>Raw_Data!V2315</f>
        <v>24260</v>
      </c>
      <c r="W2315" s="15">
        <f>Raw_Data!W2315</f>
        <v>375931</v>
      </c>
      <c r="X2315" s="15">
        <f>Raw_Data!X2315</f>
        <v>253760</v>
      </c>
      <c r="Y2315" s="15">
        <f>Raw_Data!Y2315</f>
        <v>-122171</v>
      </c>
      <c r="Z2315" s="15">
        <f>Raw_Data!Z2315</f>
        <v>5328</v>
      </c>
      <c r="AA2315" s="15">
        <f>Raw_Data!AA2315</f>
        <v>1.9630000000000001</v>
      </c>
      <c r="AB2315" s="15">
        <f>Raw_Data!AB2315</f>
        <v>64.8</v>
      </c>
      <c r="AC2315" s="19" t="str">
        <f>IF(Raw_Data!G2315="","Yes","No")</f>
        <v>No</v>
      </c>
      <c r="AD2315" s="19" t="str">
        <f>IF(Raw_Data!L2315="","Yes","No")</f>
        <v>No</v>
      </c>
      <c r="AE2315" s="19" t="str">
        <f>IF(Raw_Data!T2315="","Imputed",IF(Raw_Data!T2315&gt;INDEX(Cleaning_Reference!$F$6:$F$13,MATCH(D2315,Cleaning_Reference!$A$6:$A$13,0)),"Capped","Original"))</f>
        <v>Original</v>
      </c>
      <c r="AF2315" s="21">
        <f t="shared" si="36"/>
        <v>10.46</v>
      </c>
    </row>
    <row r="2316" spans="1:32" ht="15" customHeight="1" x14ac:dyDescent="0.3">
      <c r="A2316" s="20" t="str">
        <f>Raw_Data!A2316</f>
        <v>SF12315</v>
      </c>
      <c r="B2316" s="15" t="str">
        <f>Raw_Data!B2316</f>
        <v>Madhya Pradesh</v>
      </c>
      <c r="C2316" s="15" t="str">
        <f>Raw_Data!C2316</f>
        <v>Erode</v>
      </c>
      <c r="D2316" s="15" t="str">
        <f>Raw_Data!D2316</f>
        <v>Sugarcane</v>
      </c>
      <c r="E2316" s="15" t="str">
        <f>Raw_Data!E2316</f>
        <v>Kharif</v>
      </c>
      <c r="F2316" s="15">
        <f>Raw_Data!F2316</f>
        <v>2.65</v>
      </c>
      <c r="G2316" s="18">
        <f>IF(Raw_Data!G2316="",ROUND(AVERAGEIFS(Raw_Data!$G$2:$G$4001,Raw_Data!$E$2:$E$4001,E2316),1),Raw_Data!G2316)</f>
        <v>883.2</v>
      </c>
      <c r="H2316" s="15">
        <f>Raw_Data!H2316</f>
        <v>29</v>
      </c>
      <c r="I2316" s="15">
        <f>Raw_Data!I2316</f>
        <v>90</v>
      </c>
      <c r="J2316" s="15">
        <f>Raw_Data!J2316</f>
        <v>7.1</v>
      </c>
      <c r="K2316" s="15">
        <f>Raw_Data!K2316</f>
        <v>5.2</v>
      </c>
      <c r="L2316" s="18">
        <f>IF(Raw_Data!L2316="",ROUND(AVERAGEIFS(Raw_Data!$L$2:$L$4001,Raw_Data!$E$2:$E$4001,E2316),1),Raw_Data!L2316)</f>
        <v>28.5</v>
      </c>
      <c r="M2316" s="15">
        <f>Raw_Data!M2316</f>
        <v>151.1</v>
      </c>
      <c r="N2316" s="15">
        <f>Raw_Data!N2316</f>
        <v>72.3</v>
      </c>
      <c r="O2316" s="15">
        <f>Raw_Data!O2316</f>
        <v>104.5</v>
      </c>
      <c r="P2316" s="15" t="str">
        <f>Raw_Data!P2316</f>
        <v>Drip</v>
      </c>
      <c r="Q2316" s="15">
        <f>Raw_Data!Q2316</f>
        <v>147.1</v>
      </c>
      <c r="R2316" s="15">
        <f>Raw_Data!R2316</f>
        <v>7.56</v>
      </c>
      <c r="S2316" s="15">
        <f>Raw_Data!S2316</f>
        <v>0.96</v>
      </c>
      <c r="T2316" s="18">
        <f>IF(Raw_Data!T2316="",ROUND(AVERAGEIFS(Raw_Data!$T$2:$T$4001,Raw_Data!$E$2:$E$4001,E2316,Raw_Data!$D$2:$D$4001,D2316),2),IF(Raw_Data!T2316&gt;INDEX(Cleaning_Reference!$F$6:$F$13,MATCH(D2316,Cleaning_Reference!$A$6:$A$13,0)),INDEX(Cleaning_Reference!$F$6:$F$13,MATCH(D2316,Cleaning_Reference!$A$6:$A$13,0)),Raw_Data!T2316))</f>
        <v>5.22</v>
      </c>
      <c r="U2316" s="15">
        <f>Raw_Data!U2316</f>
        <v>13.83</v>
      </c>
      <c r="V2316" s="15">
        <f>Raw_Data!V2316</f>
        <v>3479</v>
      </c>
      <c r="W2316" s="15">
        <f>Raw_Data!W2316</f>
        <v>203037</v>
      </c>
      <c r="X2316" s="15">
        <f>Raw_Data!X2316</f>
        <v>48115</v>
      </c>
      <c r="Y2316" s="15">
        <f>Raw_Data!Y2316</f>
        <v>-154922</v>
      </c>
      <c r="Z2316" s="15">
        <f>Raw_Data!Z2316</f>
        <v>4456</v>
      </c>
      <c r="AA2316" s="15">
        <f>Raw_Data!AA2316</f>
        <v>3.1040000000000001</v>
      </c>
      <c r="AB2316" s="15">
        <f>Raw_Data!AB2316</f>
        <v>55.9</v>
      </c>
      <c r="AC2316" s="19" t="str">
        <f>IF(Raw_Data!G2316="","Yes","No")</f>
        <v>No</v>
      </c>
      <c r="AD2316" s="19" t="str">
        <f>IF(Raw_Data!L2316="","Yes","No")</f>
        <v>No</v>
      </c>
      <c r="AE2316" s="19" t="str">
        <f>IF(Raw_Data!T2316="","Imputed",IF(Raw_Data!T2316&gt;INDEX(Cleaning_Reference!$F$6:$F$13,MATCH(D2316,Cleaning_Reference!$A$6:$A$13,0)),"Capped","Original"))</f>
        <v>Original</v>
      </c>
      <c r="AF2316" s="21">
        <f t="shared" si="36"/>
        <v>13.83</v>
      </c>
    </row>
    <row r="2317" spans="1:32" ht="15" customHeight="1" x14ac:dyDescent="0.3">
      <c r="A2317" s="20" t="str">
        <f>Raw_Data!A2317</f>
        <v>SF12316</v>
      </c>
      <c r="B2317" s="15" t="str">
        <f>Raw_Data!B2317</f>
        <v>Telangana</v>
      </c>
      <c r="C2317" s="15" t="str">
        <f>Raw_Data!C2317</f>
        <v>Ludhiana</v>
      </c>
      <c r="D2317" s="15" t="str">
        <f>Raw_Data!D2317</f>
        <v>Cotton</v>
      </c>
      <c r="E2317" s="15" t="str">
        <f>Raw_Data!E2317</f>
        <v>Rabi</v>
      </c>
      <c r="F2317" s="15">
        <f>Raw_Data!F2317</f>
        <v>13.94</v>
      </c>
      <c r="G2317" s="18">
        <f>IF(Raw_Data!G2317="",ROUND(AVERAGEIFS(Raw_Data!$G$2:$G$4001,Raw_Data!$E$2:$E$4001,E2317),1),Raw_Data!G2317)</f>
        <v>80</v>
      </c>
      <c r="H2317" s="15">
        <f>Raw_Data!H2317</f>
        <v>26</v>
      </c>
      <c r="I2317" s="15">
        <f>Raw_Data!I2317</f>
        <v>46.7</v>
      </c>
      <c r="J2317" s="15">
        <f>Raw_Data!J2317</f>
        <v>6.4</v>
      </c>
      <c r="K2317" s="15">
        <f>Raw_Data!K2317</f>
        <v>7.11</v>
      </c>
      <c r="L2317" s="18">
        <f>IF(Raw_Data!L2317="",ROUND(AVERAGEIFS(Raw_Data!$L$2:$L$4001,Raw_Data!$E$2:$E$4001,E2317),1),Raw_Data!L2317)</f>
        <v>24.1</v>
      </c>
      <c r="M2317" s="15">
        <f>Raw_Data!M2317</f>
        <v>124.7</v>
      </c>
      <c r="N2317" s="15">
        <f>Raw_Data!N2317</f>
        <v>49.3</v>
      </c>
      <c r="O2317" s="15">
        <f>Raw_Data!O2317</f>
        <v>114.1</v>
      </c>
      <c r="P2317" s="15" t="str">
        <f>Raw_Data!P2317</f>
        <v>Rainfed</v>
      </c>
      <c r="Q2317" s="15">
        <f>Raw_Data!Q2317</f>
        <v>160.69999999999999</v>
      </c>
      <c r="R2317" s="15">
        <f>Raw_Data!R2317</f>
        <v>2.2999999999999998</v>
      </c>
      <c r="S2317" s="15">
        <f>Raw_Data!S2317</f>
        <v>0.81</v>
      </c>
      <c r="T2317" s="18">
        <f>IF(Raw_Data!T2317="",ROUND(AVERAGEIFS(Raw_Data!$T$2:$T$4001,Raw_Data!$E$2:$E$4001,E2317,Raw_Data!$D$2:$D$4001,D2317),2),IF(Raw_Data!T2317&gt;INDEX(Cleaning_Reference!$F$6:$F$13,MATCH(D2317,Cleaning_Reference!$A$6:$A$13,0)),INDEX(Cleaning_Reference!$F$6:$F$13,MATCH(D2317,Cleaning_Reference!$A$6:$A$13,0)),Raw_Data!T2317))</f>
        <v>0.79</v>
      </c>
      <c r="U2317" s="15">
        <f>Raw_Data!U2317</f>
        <v>11.01</v>
      </c>
      <c r="V2317" s="15">
        <f>Raw_Data!V2317</f>
        <v>70367</v>
      </c>
      <c r="W2317" s="15">
        <f>Raw_Data!W2317</f>
        <v>839852</v>
      </c>
      <c r="X2317" s="15">
        <f>Raw_Data!X2317</f>
        <v>774741</v>
      </c>
      <c r="Y2317" s="15">
        <f>Raw_Data!Y2317</f>
        <v>-65111</v>
      </c>
      <c r="Z2317" s="15">
        <f>Raw_Data!Z2317</f>
        <v>5487</v>
      </c>
      <c r="AA2317" s="15">
        <f>Raw_Data!AA2317</f>
        <v>2.0070000000000001</v>
      </c>
      <c r="AB2317" s="15">
        <f>Raw_Data!AB2317</f>
        <v>43.6</v>
      </c>
      <c r="AC2317" s="19" t="str">
        <f>IF(Raw_Data!G2317="","Yes","No")</f>
        <v>No</v>
      </c>
      <c r="AD2317" s="19" t="str">
        <f>IF(Raw_Data!L2317="","Yes","No")</f>
        <v>Yes</v>
      </c>
      <c r="AE2317" s="19" t="str">
        <f>IF(Raw_Data!T2317="","Imputed",IF(Raw_Data!T2317&gt;INDEX(Cleaning_Reference!$F$6:$F$13,MATCH(D2317,Cleaning_Reference!$A$6:$A$13,0)),"Capped","Original"))</f>
        <v>Original</v>
      </c>
      <c r="AF2317" s="21">
        <f t="shared" si="36"/>
        <v>11.01</v>
      </c>
    </row>
    <row r="2318" spans="1:32" ht="15" customHeight="1" x14ac:dyDescent="0.3">
      <c r="A2318" s="20" t="str">
        <f>Raw_Data!A2318</f>
        <v>SF12317</v>
      </c>
      <c r="B2318" s="15" t="str">
        <f>Raw_Data!B2318</f>
        <v>Punjab</v>
      </c>
      <c r="C2318" s="15" t="str">
        <f>Raw_Data!C2318</f>
        <v>Ludhiana</v>
      </c>
      <c r="D2318" s="15" t="str">
        <f>Raw_Data!D2318</f>
        <v>Sugarcane</v>
      </c>
      <c r="E2318" s="15" t="str">
        <f>Raw_Data!E2318</f>
        <v>Rabi</v>
      </c>
      <c r="F2318" s="15">
        <f>Raw_Data!F2318</f>
        <v>6.29</v>
      </c>
      <c r="G2318" s="18">
        <f>IF(Raw_Data!G2318="",ROUND(AVERAGEIFS(Raw_Data!$G$2:$G$4001,Raw_Data!$E$2:$E$4001,E2318),1),Raw_Data!G2318)</f>
        <v>376.4</v>
      </c>
      <c r="H2318" s="15">
        <f>Raw_Data!H2318</f>
        <v>25.7</v>
      </c>
      <c r="I2318" s="15">
        <f>Raw_Data!I2318</f>
        <v>41.7</v>
      </c>
      <c r="J2318" s="15">
        <f>Raw_Data!J2318</f>
        <v>7.6</v>
      </c>
      <c r="K2318" s="15">
        <f>Raw_Data!K2318</f>
        <v>6.13</v>
      </c>
      <c r="L2318" s="18">
        <f>IF(Raw_Data!L2318="",ROUND(AVERAGEIFS(Raw_Data!$L$2:$L$4001,Raw_Data!$E$2:$E$4001,E2318),1),Raw_Data!L2318)</f>
        <v>25.7</v>
      </c>
      <c r="M2318" s="15">
        <f>Raw_Data!M2318</f>
        <v>138.1</v>
      </c>
      <c r="N2318" s="15">
        <f>Raw_Data!N2318</f>
        <v>31.8</v>
      </c>
      <c r="O2318" s="15">
        <f>Raw_Data!O2318</f>
        <v>95.7</v>
      </c>
      <c r="P2318" s="15" t="str">
        <f>Raw_Data!P2318</f>
        <v>Flood</v>
      </c>
      <c r="Q2318" s="15">
        <f>Raw_Data!Q2318</f>
        <v>177.6</v>
      </c>
      <c r="R2318" s="15">
        <f>Raw_Data!R2318</f>
        <v>0.5</v>
      </c>
      <c r="S2318" s="15">
        <f>Raw_Data!S2318</f>
        <v>0.93</v>
      </c>
      <c r="T2318" s="18">
        <f>IF(Raw_Data!T2318="",ROUND(AVERAGEIFS(Raw_Data!$T$2:$T$4001,Raw_Data!$E$2:$E$4001,E2318,Raw_Data!$D$2:$D$4001,D2318),2),IF(Raw_Data!T2318&gt;INDEX(Cleaning_Reference!$F$6:$F$13,MATCH(D2318,Cleaning_Reference!$A$6:$A$13,0)),INDEX(Cleaning_Reference!$F$6:$F$13,MATCH(D2318,Cleaning_Reference!$A$6:$A$13,0)),Raw_Data!T2318))</f>
        <v>41.16</v>
      </c>
      <c r="U2318" s="15">
        <f>Raw_Data!U2318</f>
        <v>258.89999999999998</v>
      </c>
      <c r="V2318" s="15">
        <f>Raw_Data!V2318</f>
        <v>3246</v>
      </c>
      <c r="W2318" s="15">
        <f>Raw_Data!W2318</f>
        <v>443773</v>
      </c>
      <c r="X2318" s="15">
        <f>Raw_Data!X2318</f>
        <v>840389</v>
      </c>
      <c r="Y2318" s="15">
        <f>Raw_Data!Y2318</f>
        <v>396616</v>
      </c>
      <c r="Z2318" s="15">
        <f>Raw_Data!Z2318</f>
        <v>14771</v>
      </c>
      <c r="AA2318" s="15">
        <f>Raw_Data!AA2318</f>
        <v>17.527999999999999</v>
      </c>
      <c r="AB2318" s="15">
        <f>Raw_Data!AB2318</f>
        <v>42.7</v>
      </c>
      <c r="AC2318" s="19" t="str">
        <f>IF(Raw_Data!G2318="","Yes","No")</f>
        <v>No</v>
      </c>
      <c r="AD2318" s="19" t="str">
        <f>IF(Raw_Data!L2318="","Yes","No")</f>
        <v>No</v>
      </c>
      <c r="AE2318" s="19" t="str">
        <f>IF(Raw_Data!T2318="","Imputed",IF(Raw_Data!T2318&gt;INDEX(Cleaning_Reference!$F$6:$F$13,MATCH(D2318,Cleaning_Reference!$A$6:$A$13,0)),"Capped","Original"))</f>
        <v>Original</v>
      </c>
      <c r="AF2318" s="21">
        <f t="shared" si="36"/>
        <v>258.89999999999998</v>
      </c>
    </row>
    <row r="2319" spans="1:32" ht="15" customHeight="1" x14ac:dyDescent="0.3">
      <c r="A2319" s="20" t="str">
        <f>Raw_Data!A2319</f>
        <v>SF12318</v>
      </c>
      <c r="B2319" s="15" t="str">
        <f>Raw_Data!B2319</f>
        <v>Tamil Nadu</v>
      </c>
      <c r="C2319" s="15" t="str">
        <f>Raw_Data!C2319</f>
        <v>Rajkot</v>
      </c>
      <c r="D2319" s="15" t="str">
        <f>Raw_Data!D2319</f>
        <v>Maize</v>
      </c>
      <c r="E2319" s="15" t="str">
        <f>Raw_Data!E2319</f>
        <v>Rabi</v>
      </c>
      <c r="F2319" s="15">
        <f>Raw_Data!F2319</f>
        <v>6.24</v>
      </c>
      <c r="G2319" s="18">
        <f>IF(Raw_Data!G2319="",ROUND(AVERAGEIFS(Raw_Data!$G$2:$G$4001,Raw_Data!$E$2:$E$4001,E2319),1),Raw_Data!G2319)</f>
        <v>388.9</v>
      </c>
      <c r="H2319" s="15">
        <f>Raw_Data!H2319</f>
        <v>25</v>
      </c>
      <c r="I2319" s="15">
        <f>Raw_Data!I2319</f>
        <v>61</v>
      </c>
      <c r="J2319" s="15">
        <f>Raw_Data!J2319</f>
        <v>8</v>
      </c>
      <c r="K2319" s="15">
        <f>Raw_Data!K2319</f>
        <v>7.44</v>
      </c>
      <c r="L2319" s="18">
        <f>IF(Raw_Data!L2319="",ROUND(AVERAGEIFS(Raw_Data!$L$2:$L$4001,Raw_Data!$E$2:$E$4001,E2319),1),Raw_Data!L2319)</f>
        <v>22.6</v>
      </c>
      <c r="M2319" s="15">
        <f>Raw_Data!M2319</f>
        <v>130.1</v>
      </c>
      <c r="N2319" s="15">
        <f>Raw_Data!N2319</f>
        <v>70.7</v>
      </c>
      <c r="O2319" s="15">
        <f>Raw_Data!O2319</f>
        <v>81.2</v>
      </c>
      <c r="P2319" s="15" t="str">
        <f>Raw_Data!P2319</f>
        <v>Flood</v>
      </c>
      <c r="Q2319" s="15">
        <f>Raw_Data!Q2319</f>
        <v>215</v>
      </c>
      <c r="R2319" s="15">
        <f>Raw_Data!R2319</f>
        <v>4.53</v>
      </c>
      <c r="S2319" s="15">
        <f>Raw_Data!S2319</f>
        <v>0.97</v>
      </c>
      <c r="T2319" s="18">
        <f>IF(Raw_Data!T2319="",ROUND(AVERAGEIFS(Raw_Data!$T$2:$T$4001,Raw_Data!$E$2:$E$4001,E2319,Raw_Data!$D$2:$D$4001,D2319),2),IF(Raw_Data!T2319&gt;INDEX(Cleaning_Reference!$F$6:$F$13,MATCH(D2319,Cleaning_Reference!$A$6:$A$13,0)),INDEX(Cleaning_Reference!$F$6:$F$13,MATCH(D2319,Cleaning_Reference!$A$6:$A$13,0)),Raw_Data!T2319))</f>
        <v>1.97</v>
      </c>
      <c r="U2319" s="15">
        <f>Raw_Data!U2319</f>
        <v>12.29</v>
      </c>
      <c r="V2319" s="15">
        <f>Raw_Data!V2319</f>
        <v>21611</v>
      </c>
      <c r="W2319" s="15">
        <f>Raw_Data!W2319</f>
        <v>503271</v>
      </c>
      <c r="X2319" s="15">
        <f>Raw_Data!X2319</f>
        <v>265599</v>
      </c>
      <c r="Y2319" s="15">
        <f>Raw_Data!Y2319</f>
        <v>-237672</v>
      </c>
      <c r="Z2319" s="15">
        <f>Raw_Data!Z2319</f>
        <v>4309</v>
      </c>
      <c r="AA2319" s="15">
        <f>Raw_Data!AA2319</f>
        <v>2.8519999999999999</v>
      </c>
      <c r="AB2319" s="15">
        <f>Raw_Data!AB2319</f>
        <v>41.5</v>
      </c>
      <c r="AC2319" s="19" t="str">
        <f>IF(Raw_Data!G2319="","Yes","No")</f>
        <v>No</v>
      </c>
      <c r="AD2319" s="19" t="str">
        <f>IF(Raw_Data!L2319="","Yes","No")</f>
        <v>No</v>
      </c>
      <c r="AE2319" s="19" t="str">
        <f>IF(Raw_Data!T2319="","Imputed",IF(Raw_Data!T2319&gt;INDEX(Cleaning_Reference!$F$6:$F$13,MATCH(D2319,Cleaning_Reference!$A$6:$A$13,0)),"Capped","Original"))</f>
        <v>Original</v>
      </c>
      <c r="AF2319" s="21">
        <f t="shared" si="36"/>
        <v>12.29</v>
      </c>
    </row>
    <row r="2320" spans="1:32" ht="15" customHeight="1" x14ac:dyDescent="0.3">
      <c r="A2320" s="20" t="str">
        <f>Raw_Data!A2320</f>
        <v>SF12319</v>
      </c>
      <c r="B2320" s="15" t="str">
        <f>Raw_Data!B2320</f>
        <v>Telangana</v>
      </c>
      <c r="C2320" s="15" t="str">
        <f>Raw_Data!C2320</f>
        <v>Indore</v>
      </c>
      <c r="D2320" s="15" t="str">
        <f>Raw_Data!D2320</f>
        <v>Rice</v>
      </c>
      <c r="E2320" s="15" t="str">
        <f>Raw_Data!E2320</f>
        <v>Kharif</v>
      </c>
      <c r="F2320" s="15">
        <f>Raw_Data!F2320</f>
        <v>14.11</v>
      </c>
      <c r="G2320" s="18">
        <f>IF(Raw_Data!G2320="",ROUND(AVERAGEIFS(Raw_Data!$G$2:$G$4001,Raw_Data!$E$2:$E$4001,E2320),1),Raw_Data!G2320)</f>
        <v>708.3</v>
      </c>
      <c r="H2320" s="15">
        <f>Raw_Data!H2320</f>
        <v>28.3</v>
      </c>
      <c r="I2320" s="15">
        <f>Raw_Data!I2320</f>
        <v>55.1</v>
      </c>
      <c r="J2320" s="15">
        <f>Raw_Data!J2320</f>
        <v>6.8</v>
      </c>
      <c r="K2320" s="15">
        <f>Raw_Data!K2320</f>
        <v>6.62</v>
      </c>
      <c r="L2320" s="18">
        <f>IF(Raw_Data!L2320="",ROUND(AVERAGEIFS(Raw_Data!$L$2:$L$4001,Raw_Data!$E$2:$E$4001,E2320),1),Raw_Data!L2320)</f>
        <v>27.6</v>
      </c>
      <c r="M2320" s="15">
        <f>Raw_Data!M2320</f>
        <v>169.1</v>
      </c>
      <c r="N2320" s="15">
        <f>Raw_Data!N2320</f>
        <v>68.5</v>
      </c>
      <c r="O2320" s="15">
        <f>Raw_Data!O2320</f>
        <v>106.1</v>
      </c>
      <c r="P2320" s="15" t="str">
        <f>Raw_Data!P2320</f>
        <v>Drip</v>
      </c>
      <c r="Q2320" s="15">
        <f>Raw_Data!Q2320</f>
        <v>325.10000000000002</v>
      </c>
      <c r="R2320" s="15">
        <f>Raw_Data!R2320</f>
        <v>4.4400000000000004</v>
      </c>
      <c r="S2320" s="15">
        <f>Raw_Data!S2320</f>
        <v>0.9</v>
      </c>
      <c r="T2320" s="18">
        <f>IF(Raw_Data!T2320="",ROUND(AVERAGEIFS(Raw_Data!$T$2:$T$4001,Raw_Data!$E$2:$E$4001,E2320,Raw_Data!$D$2:$D$4001,D2320),2),IF(Raw_Data!T2320&gt;INDEX(Cleaning_Reference!$F$6:$F$13,MATCH(D2320,Cleaning_Reference!$A$6:$A$13,0)),INDEX(Cleaning_Reference!$F$6:$F$13,MATCH(D2320,Cleaning_Reference!$A$6:$A$13,0)),Raw_Data!T2320))</f>
        <v>5.7</v>
      </c>
      <c r="U2320" s="15">
        <f>Raw_Data!U2320</f>
        <v>80.430000000000007</v>
      </c>
      <c r="V2320" s="15">
        <f>Raw_Data!V2320</f>
        <v>26871</v>
      </c>
      <c r="W2320" s="15">
        <f>Raw_Data!W2320</f>
        <v>1107350</v>
      </c>
      <c r="X2320" s="15">
        <f>Raw_Data!X2320</f>
        <v>2161235</v>
      </c>
      <c r="Y2320" s="15">
        <f>Raw_Data!Y2320</f>
        <v>1053885</v>
      </c>
      <c r="Z2320" s="15">
        <f>Raw_Data!Z2320</f>
        <v>20729</v>
      </c>
      <c r="AA2320" s="15">
        <f>Raw_Data!AA2320</f>
        <v>3.88</v>
      </c>
      <c r="AB2320" s="15">
        <f>Raw_Data!AB2320</f>
        <v>41.8</v>
      </c>
      <c r="AC2320" s="19" t="str">
        <f>IF(Raw_Data!G2320="","Yes","No")</f>
        <v>No</v>
      </c>
      <c r="AD2320" s="19" t="str">
        <f>IF(Raw_Data!L2320="","Yes","No")</f>
        <v>No</v>
      </c>
      <c r="AE2320" s="19" t="str">
        <f>IF(Raw_Data!T2320="","Imputed",IF(Raw_Data!T2320&gt;INDEX(Cleaning_Reference!$F$6:$F$13,MATCH(D2320,Cleaning_Reference!$A$6:$A$13,0)),"Capped","Original"))</f>
        <v>Original</v>
      </c>
      <c r="AF2320" s="21">
        <f t="shared" si="36"/>
        <v>80.430000000000007</v>
      </c>
    </row>
    <row r="2321" spans="1:32" ht="15" customHeight="1" x14ac:dyDescent="0.3">
      <c r="A2321" s="20" t="str">
        <f>Raw_Data!A2321</f>
        <v>SF12320</v>
      </c>
      <c r="B2321" s="15" t="str">
        <f>Raw_Data!B2321</f>
        <v>Telangana</v>
      </c>
      <c r="C2321" s="15" t="str">
        <f>Raw_Data!C2321</f>
        <v>Warangal</v>
      </c>
      <c r="D2321" s="15" t="str">
        <f>Raw_Data!D2321</f>
        <v>Cotton</v>
      </c>
      <c r="E2321" s="15" t="str">
        <f>Raw_Data!E2321</f>
        <v>Kharif</v>
      </c>
      <c r="F2321" s="15">
        <f>Raw_Data!F2321</f>
        <v>0.71</v>
      </c>
      <c r="G2321" s="18">
        <f>IF(Raw_Data!G2321="",ROUND(AVERAGEIFS(Raw_Data!$G$2:$G$4001,Raw_Data!$E$2:$E$4001,E2321),1),Raw_Data!G2321)</f>
        <v>720.1</v>
      </c>
      <c r="H2321" s="15">
        <f>Raw_Data!H2321</f>
        <v>26.1</v>
      </c>
      <c r="I2321" s="15">
        <f>Raw_Data!I2321</f>
        <v>69.3</v>
      </c>
      <c r="J2321" s="15">
        <f>Raw_Data!J2321</f>
        <v>8</v>
      </c>
      <c r="K2321" s="15">
        <f>Raw_Data!K2321</f>
        <v>6.14</v>
      </c>
      <c r="L2321" s="18">
        <f>IF(Raw_Data!L2321="",ROUND(AVERAGEIFS(Raw_Data!$L$2:$L$4001,Raw_Data!$E$2:$E$4001,E2321),1),Raw_Data!L2321)</f>
        <v>34.9</v>
      </c>
      <c r="M2321" s="15">
        <f>Raw_Data!M2321</f>
        <v>60.4</v>
      </c>
      <c r="N2321" s="15">
        <f>Raw_Data!N2321</f>
        <v>69.7</v>
      </c>
      <c r="O2321" s="15">
        <f>Raw_Data!O2321</f>
        <v>120.5</v>
      </c>
      <c r="P2321" s="15" t="str">
        <f>Raw_Data!P2321</f>
        <v>Flood</v>
      </c>
      <c r="Q2321" s="15">
        <f>Raw_Data!Q2321</f>
        <v>41.9</v>
      </c>
      <c r="R2321" s="15">
        <f>Raw_Data!R2321</f>
        <v>7.85</v>
      </c>
      <c r="S2321" s="15">
        <f>Raw_Data!S2321</f>
        <v>0.81</v>
      </c>
      <c r="T2321" s="18">
        <f>IF(Raw_Data!T2321="",ROUND(AVERAGEIFS(Raw_Data!$T$2:$T$4001,Raw_Data!$E$2:$E$4001,E2321,Raw_Data!$D$2:$D$4001,D2321),2),IF(Raw_Data!T2321&gt;INDEX(Cleaning_Reference!$F$6:$F$13,MATCH(D2321,Cleaning_Reference!$A$6:$A$13,0)),INDEX(Cleaning_Reference!$F$6:$F$13,MATCH(D2321,Cleaning_Reference!$A$6:$A$13,0)),Raw_Data!T2321))</f>
        <v>1.51</v>
      </c>
      <c r="U2321" s="15">
        <f>Raw_Data!U2321</f>
        <v>1.07</v>
      </c>
      <c r="V2321" s="15">
        <f>Raw_Data!V2321</f>
        <v>62460</v>
      </c>
      <c r="W2321" s="15">
        <f>Raw_Data!W2321</f>
        <v>46195</v>
      </c>
      <c r="X2321" s="15">
        <f>Raw_Data!X2321</f>
        <v>66832</v>
      </c>
      <c r="Y2321" s="15">
        <f>Raw_Data!Y2321</f>
        <v>20637</v>
      </c>
      <c r="Z2321" s="15">
        <f>Raw_Data!Z2321</f>
        <v>592</v>
      </c>
      <c r="AA2321" s="15">
        <f>Raw_Data!AA2321</f>
        <v>1.8069999999999999</v>
      </c>
      <c r="AB2321" s="15">
        <f>Raw_Data!AB2321</f>
        <v>51.5</v>
      </c>
      <c r="AC2321" s="19" t="str">
        <f>IF(Raw_Data!G2321="","Yes","No")</f>
        <v>No</v>
      </c>
      <c r="AD2321" s="19" t="str">
        <f>IF(Raw_Data!L2321="","Yes","No")</f>
        <v>No</v>
      </c>
      <c r="AE2321" s="19" t="str">
        <f>IF(Raw_Data!T2321="","Imputed",IF(Raw_Data!T2321&gt;INDEX(Cleaning_Reference!$F$6:$F$13,MATCH(D2321,Cleaning_Reference!$A$6:$A$13,0)),"Capped","Original"))</f>
        <v>Original</v>
      </c>
      <c r="AF2321" s="21">
        <f t="shared" si="36"/>
        <v>1.07</v>
      </c>
    </row>
    <row r="2322" spans="1:32" ht="15" customHeight="1" x14ac:dyDescent="0.3">
      <c r="A2322" s="20" t="str">
        <f>Raw_Data!A2322</f>
        <v>SF12321</v>
      </c>
      <c r="B2322" s="15" t="str">
        <f>Raw_Data!B2322</f>
        <v>Gujarat</v>
      </c>
      <c r="C2322" s="15" t="str">
        <f>Raw_Data!C2322</f>
        <v>Erode</v>
      </c>
      <c r="D2322" s="15" t="str">
        <f>Raw_Data!D2322</f>
        <v>Wheat</v>
      </c>
      <c r="E2322" s="15" t="str">
        <f>Raw_Data!E2322</f>
        <v>Rabi</v>
      </c>
      <c r="F2322" s="15">
        <f>Raw_Data!F2322</f>
        <v>6.74</v>
      </c>
      <c r="G2322" s="18">
        <f>IF(Raw_Data!G2322="",ROUND(AVERAGEIFS(Raw_Data!$G$2:$G$4001,Raw_Data!$E$2:$E$4001,E2322),1),Raw_Data!G2322)</f>
        <v>448.7</v>
      </c>
      <c r="H2322" s="15">
        <f>Raw_Data!H2322</f>
        <v>24.2</v>
      </c>
      <c r="I2322" s="15">
        <f>Raw_Data!I2322</f>
        <v>54.6</v>
      </c>
      <c r="J2322" s="15">
        <f>Raw_Data!J2322</f>
        <v>9.1</v>
      </c>
      <c r="K2322" s="15">
        <f>Raw_Data!K2322</f>
        <v>6.1</v>
      </c>
      <c r="L2322" s="18">
        <f>IF(Raw_Data!L2322="",ROUND(AVERAGEIFS(Raw_Data!$L$2:$L$4001,Raw_Data!$E$2:$E$4001,E2322),1),Raw_Data!L2322)</f>
        <v>22.4</v>
      </c>
      <c r="M2322" s="15">
        <f>Raw_Data!M2322</f>
        <v>119.5</v>
      </c>
      <c r="N2322" s="15">
        <f>Raw_Data!N2322</f>
        <v>39.700000000000003</v>
      </c>
      <c r="O2322" s="15">
        <f>Raw_Data!O2322</f>
        <v>100.4</v>
      </c>
      <c r="P2322" s="15" t="str">
        <f>Raw_Data!P2322</f>
        <v>Sprinkler</v>
      </c>
      <c r="Q2322" s="15">
        <f>Raw_Data!Q2322</f>
        <v>234.2</v>
      </c>
      <c r="R2322" s="15">
        <f>Raw_Data!R2322</f>
        <v>1.34</v>
      </c>
      <c r="S2322" s="15">
        <f>Raw_Data!S2322</f>
        <v>0.79</v>
      </c>
      <c r="T2322" s="18">
        <f>IF(Raw_Data!T2322="",ROUND(AVERAGEIFS(Raw_Data!$T$2:$T$4001,Raw_Data!$E$2:$E$4001,E2322,Raw_Data!$D$2:$D$4001,D2322),2),IF(Raw_Data!T2322&gt;INDEX(Cleaning_Reference!$F$6:$F$13,MATCH(D2322,Cleaning_Reference!$A$6:$A$13,0)),INDEX(Cleaning_Reference!$F$6:$F$13,MATCH(D2322,Cleaning_Reference!$A$6:$A$13,0)),Raw_Data!T2322))</f>
        <v>1.86</v>
      </c>
      <c r="U2322" s="15">
        <f>Raw_Data!U2322</f>
        <v>12.54</v>
      </c>
      <c r="V2322" s="15">
        <f>Raw_Data!V2322</f>
        <v>24174</v>
      </c>
      <c r="W2322" s="15">
        <f>Raw_Data!W2322</f>
        <v>445592</v>
      </c>
      <c r="X2322" s="15">
        <f>Raw_Data!X2322</f>
        <v>303142</v>
      </c>
      <c r="Y2322" s="15">
        <f>Raw_Data!Y2322</f>
        <v>-142450</v>
      </c>
      <c r="Z2322" s="15">
        <f>Raw_Data!Z2322</f>
        <v>3414</v>
      </c>
      <c r="AA2322" s="15">
        <f>Raw_Data!AA2322</f>
        <v>3.673</v>
      </c>
      <c r="AB2322" s="15">
        <f>Raw_Data!AB2322</f>
        <v>46.4</v>
      </c>
      <c r="AC2322" s="19" t="str">
        <f>IF(Raw_Data!G2322="","Yes","No")</f>
        <v>No</v>
      </c>
      <c r="AD2322" s="19" t="str">
        <f>IF(Raw_Data!L2322="","Yes","No")</f>
        <v>No</v>
      </c>
      <c r="AE2322" s="19" t="str">
        <f>IF(Raw_Data!T2322="","Imputed",IF(Raw_Data!T2322&gt;INDEX(Cleaning_Reference!$F$6:$F$13,MATCH(D2322,Cleaning_Reference!$A$6:$A$13,0)),"Capped","Original"))</f>
        <v>Original</v>
      </c>
      <c r="AF2322" s="21">
        <f t="shared" si="36"/>
        <v>12.54</v>
      </c>
    </row>
    <row r="2323" spans="1:32" ht="15" customHeight="1" x14ac:dyDescent="0.3">
      <c r="A2323" s="20" t="str">
        <f>Raw_Data!A2323</f>
        <v>SF12322</v>
      </c>
      <c r="B2323" s="15" t="str">
        <f>Raw_Data!B2323</f>
        <v>Maharashtra</v>
      </c>
      <c r="C2323" s="15" t="str">
        <f>Raw_Data!C2323</f>
        <v>Indore</v>
      </c>
      <c r="D2323" s="15" t="str">
        <f>Raw_Data!D2323</f>
        <v>Pulses</v>
      </c>
      <c r="E2323" s="15" t="str">
        <f>Raw_Data!E2323</f>
        <v>Kharif</v>
      </c>
      <c r="F2323" s="15">
        <f>Raw_Data!F2323</f>
        <v>3.94</v>
      </c>
      <c r="G2323" s="18">
        <f>IF(Raw_Data!G2323="",ROUND(AVERAGEIFS(Raw_Data!$G$2:$G$4001,Raw_Data!$E$2:$E$4001,E2323),1),Raw_Data!G2323)</f>
        <v>567.5</v>
      </c>
      <c r="H2323" s="15">
        <f>Raw_Data!H2323</f>
        <v>27.8</v>
      </c>
      <c r="I2323" s="15">
        <f>Raw_Data!I2323</f>
        <v>64.5</v>
      </c>
      <c r="J2323" s="15">
        <f>Raw_Data!J2323</f>
        <v>7</v>
      </c>
      <c r="K2323" s="15">
        <f>Raw_Data!K2323</f>
        <v>5.87</v>
      </c>
      <c r="L2323" s="18">
        <f>IF(Raw_Data!L2323="",ROUND(AVERAGEIFS(Raw_Data!$L$2:$L$4001,Raw_Data!$E$2:$E$4001,E2323),1),Raw_Data!L2323)</f>
        <v>26.9</v>
      </c>
      <c r="M2323" s="15">
        <f>Raw_Data!M2323</f>
        <v>71.5</v>
      </c>
      <c r="N2323" s="15">
        <f>Raw_Data!N2323</f>
        <v>46</v>
      </c>
      <c r="O2323" s="15">
        <f>Raw_Data!O2323</f>
        <v>97.2</v>
      </c>
      <c r="P2323" s="15" t="str">
        <f>Raw_Data!P2323</f>
        <v>Sprinkler</v>
      </c>
      <c r="Q2323" s="15">
        <f>Raw_Data!Q2323</f>
        <v>247.1</v>
      </c>
      <c r="R2323" s="15">
        <f>Raw_Data!R2323</f>
        <v>3.48</v>
      </c>
      <c r="S2323" s="15">
        <f>Raw_Data!S2323</f>
        <v>0.73</v>
      </c>
      <c r="T2323" s="18">
        <f>IF(Raw_Data!T2323="",ROUND(AVERAGEIFS(Raw_Data!$T$2:$T$4001,Raw_Data!$E$2:$E$4001,E2323,Raw_Data!$D$2:$D$4001,D2323),2),IF(Raw_Data!T2323&gt;INDEX(Cleaning_Reference!$F$6:$F$13,MATCH(D2323,Cleaning_Reference!$A$6:$A$13,0)),INDEX(Cleaning_Reference!$F$6:$F$13,MATCH(D2323,Cleaning_Reference!$A$6:$A$13,0)),Raw_Data!T2323))</f>
        <v>0.54</v>
      </c>
      <c r="U2323" s="15">
        <f>Raw_Data!U2323</f>
        <v>2.13</v>
      </c>
      <c r="V2323" s="15">
        <f>Raw_Data!V2323</f>
        <v>62438</v>
      </c>
      <c r="W2323" s="15">
        <f>Raw_Data!W2323</f>
        <v>288294</v>
      </c>
      <c r="X2323" s="15">
        <f>Raw_Data!X2323</f>
        <v>132993</v>
      </c>
      <c r="Y2323" s="15">
        <f>Raw_Data!Y2323</f>
        <v>-155301</v>
      </c>
      <c r="Z2323" s="15">
        <f>Raw_Data!Z2323</f>
        <v>1534</v>
      </c>
      <c r="AA2323" s="15">
        <f>Raw_Data!AA2323</f>
        <v>1.389</v>
      </c>
      <c r="AB2323" s="15">
        <f>Raw_Data!AB2323</f>
        <v>58.8</v>
      </c>
      <c r="AC2323" s="19" t="str">
        <f>IF(Raw_Data!G2323="","Yes","No")</f>
        <v>No</v>
      </c>
      <c r="AD2323" s="19" t="str">
        <f>IF(Raw_Data!L2323="","Yes","No")</f>
        <v>No</v>
      </c>
      <c r="AE2323" s="19" t="str">
        <f>IF(Raw_Data!T2323="","Imputed",IF(Raw_Data!T2323&gt;INDEX(Cleaning_Reference!$F$6:$F$13,MATCH(D2323,Cleaning_Reference!$A$6:$A$13,0)),"Capped","Original"))</f>
        <v>Original</v>
      </c>
      <c r="AF2323" s="21">
        <f t="shared" si="36"/>
        <v>2.13</v>
      </c>
    </row>
    <row r="2324" spans="1:32" ht="15" customHeight="1" x14ac:dyDescent="0.3">
      <c r="A2324" s="20" t="str">
        <f>Raw_Data!A2324</f>
        <v>SF12323</v>
      </c>
      <c r="B2324" s="15" t="str">
        <f>Raw_Data!B2324</f>
        <v>Madhya Pradesh</v>
      </c>
      <c r="C2324" s="15" t="str">
        <f>Raw_Data!C2324</f>
        <v>Indore</v>
      </c>
      <c r="D2324" s="15" t="str">
        <f>Raw_Data!D2324</f>
        <v>Groundnut</v>
      </c>
      <c r="E2324" s="15" t="str">
        <f>Raw_Data!E2324</f>
        <v>Rabi</v>
      </c>
      <c r="F2324" s="15">
        <f>Raw_Data!F2324</f>
        <v>6.81</v>
      </c>
      <c r="G2324" s="18">
        <f>IF(Raw_Data!G2324="",ROUND(AVERAGEIFS(Raw_Data!$G$2:$G$4001,Raw_Data!$E$2:$E$4001,E2324),1),Raw_Data!G2324)</f>
        <v>337.5</v>
      </c>
      <c r="H2324" s="15">
        <f>Raw_Data!H2324</f>
        <v>22.4</v>
      </c>
      <c r="I2324" s="15">
        <f>Raw_Data!I2324</f>
        <v>61.5</v>
      </c>
      <c r="J2324" s="15">
        <f>Raw_Data!J2324</f>
        <v>7.7</v>
      </c>
      <c r="K2324" s="15">
        <f>Raw_Data!K2324</f>
        <v>6.8</v>
      </c>
      <c r="L2324" s="18">
        <f>IF(Raw_Data!L2324="",ROUND(AVERAGEIFS(Raw_Data!$L$2:$L$4001,Raw_Data!$E$2:$E$4001,E2324),1),Raw_Data!L2324)</f>
        <v>23.5</v>
      </c>
      <c r="M2324" s="15">
        <f>Raw_Data!M2324</f>
        <v>139.4</v>
      </c>
      <c r="N2324" s="15">
        <f>Raw_Data!N2324</f>
        <v>67</v>
      </c>
      <c r="O2324" s="15">
        <f>Raw_Data!O2324</f>
        <v>130.9</v>
      </c>
      <c r="P2324" s="15" t="str">
        <f>Raw_Data!P2324</f>
        <v>Drip</v>
      </c>
      <c r="Q2324" s="15">
        <f>Raw_Data!Q2324</f>
        <v>275.39999999999998</v>
      </c>
      <c r="R2324" s="15">
        <f>Raw_Data!R2324</f>
        <v>5.43</v>
      </c>
      <c r="S2324" s="15">
        <f>Raw_Data!S2324</f>
        <v>0.69</v>
      </c>
      <c r="T2324" s="18">
        <f>IF(Raw_Data!T2324="",ROUND(AVERAGEIFS(Raw_Data!$T$2:$T$4001,Raw_Data!$E$2:$E$4001,E2324,Raw_Data!$D$2:$D$4001,D2324),2),IF(Raw_Data!T2324&gt;INDEX(Cleaning_Reference!$F$6:$F$13,MATCH(D2324,Cleaning_Reference!$A$6:$A$13,0)),INDEX(Cleaning_Reference!$F$6:$F$13,MATCH(D2324,Cleaning_Reference!$A$6:$A$13,0)),Raw_Data!T2324))</f>
        <v>2.0699999999999998</v>
      </c>
      <c r="U2324" s="15">
        <f>Raw_Data!U2324</f>
        <v>14.1</v>
      </c>
      <c r="V2324" s="15">
        <f>Raw_Data!V2324</f>
        <v>49939</v>
      </c>
      <c r="W2324" s="15">
        <f>Raw_Data!W2324</f>
        <v>494974</v>
      </c>
      <c r="X2324" s="15">
        <f>Raw_Data!X2324</f>
        <v>704140</v>
      </c>
      <c r="Y2324" s="15">
        <f>Raw_Data!Y2324</f>
        <v>209166</v>
      </c>
      <c r="Z2324" s="15">
        <f>Raw_Data!Z2324</f>
        <v>3477</v>
      </c>
      <c r="AA2324" s="15">
        <f>Raw_Data!AA2324</f>
        <v>4.0549999999999997</v>
      </c>
      <c r="AB2324" s="15">
        <f>Raw_Data!AB2324</f>
        <v>40.5</v>
      </c>
      <c r="AC2324" s="19" t="str">
        <f>IF(Raw_Data!G2324="","Yes","No")</f>
        <v>No</v>
      </c>
      <c r="AD2324" s="19" t="str">
        <f>IF(Raw_Data!L2324="","Yes","No")</f>
        <v>No</v>
      </c>
      <c r="AE2324" s="19" t="str">
        <f>IF(Raw_Data!T2324="","Imputed",IF(Raw_Data!T2324&gt;INDEX(Cleaning_Reference!$F$6:$F$13,MATCH(D2324,Cleaning_Reference!$A$6:$A$13,0)),"Capped","Original"))</f>
        <v>Original</v>
      </c>
      <c r="AF2324" s="21">
        <f t="shared" si="36"/>
        <v>14.1</v>
      </c>
    </row>
    <row r="2325" spans="1:32" ht="15" customHeight="1" x14ac:dyDescent="0.3">
      <c r="A2325" s="20" t="str">
        <f>Raw_Data!A2325</f>
        <v>SF12324</v>
      </c>
      <c r="B2325" s="15" t="str">
        <f>Raw_Data!B2325</f>
        <v>Maharashtra</v>
      </c>
      <c r="C2325" s="15" t="str">
        <f>Raw_Data!C2325</f>
        <v>Warangal</v>
      </c>
      <c r="D2325" s="15" t="str">
        <f>Raw_Data!D2325</f>
        <v>Rice</v>
      </c>
      <c r="E2325" s="15" t="str">
        <f>Raw_Data!E2325</f>
        <v>Rabi</v>
      </c>
      <c r="F2325" s="15">
        <f>Raw_Data!F2325</f>
        <v>6.99</v>
      </c>
      <c r="G2325" s="18">
        <f>IF(Raw_Data!G2325="",ROUND(AVERAGEIFS(Raw_Data!$G$2:$G$4001,Raw_Data!$E$2:$E$4001,E2325),1),Raw_Data!G2325)</f>
        <v>729.7</v>
      </c>
      <c r="H2325" s="15">
        <f>Raw_Data!H2325</f>
        <v>20.5</v>
      </c>
      <c r="I2325" s="15">
        <f>Raw_Data!I2325</f>
        <v>59.7</v>
      </c>
      <c r="J2325" s="15">
        <f>Raw_Data!J2325</f>
        <v>7.3</v>
      </c>
      <c r="K2325" s="15">
        <f>Raw_Data!K2325</f>
        <v>7.67</v>
      </c>
      <c r="L2325" s="18">
        <f>IF(Raw_Data!L2325="",ROUND(AVERAGEIFS(Raw_Data!$L$2:$L$4001,Raw_Data!$E$2:$E$4001,E2325),1),Raw_Data!L2325)</f>
        <v>23.6</v>
      </c>
      <c r="M2325" s="15">
        <f>Raw_Data!M2325</f>
        <v>120.3</v>
      </c>
      <c r="N2325" s="15">
        <f>Raw_Data!N2325</f>
        <v>30.6</v>
      </c>
      <c r="O2325" s="15">
        <f>Raw_Data!O2325</f>
        <v>108.2</v>
      </c>
      <c r="P2325" s="15" t="str">
        <f>Raw_Data!P2325</f>
        <v>Flood</v>
      </c>
      <c r="Q2325" s="15">
        <f>Raw_Data!Q2325</f>
        <v>188.9</v>
      </c>
      <c r="R2325" s="15">
        <f>Raw_Data!R2325</f>
        <v>3.79</v>
      </c>
      <c r="S2325" s="15">
        <f>Raw_Data!S2325</f>
        <v>0.93</v>
      </c>
      <c r="T2325" s="18">
        <f>IF(Raw_Data!T2325="",ROUND(AVERAGEIFS(Raw_Data!$T$2:$T$4001,Raw_Data!$E$2:$E$4001,E2325,Raw_Data!$D$2:$D$4001,D2325),2),IF(Raw_Data!T2325&gt;INDEX(Cleaning_Reference!$F$6:$F$13,MATCH(D2325,Cleaning_Reference!$A$6:$A$13,0)),INDEX(Cleaning_Reference!$F$6:$F$13,MATCH(D2325,Cleaning_Reference!$A$6:$A$13,0)),Raw_Data!T2325))</f>
        <v>0.79</v>
      </c>
      <c r="U2325" s="15">
        <f>Raw_Data!U2325</f>
        <v>5.52</v>
      </c>
      <c r="V2325" s="15">
        <f>Raw_Data!V2325</f>
        <v>23734</v>
      </c>
      <c r="W2325" s="15">
        <f>Raw_Data!W2325</f>
        <v>529362</v>
      </c>
      <c r="X2325" s="15">
        <f>Raw_Data!X2325</f>
        <v>131012</v>
      </c>
      <c r="Y2325" s="15">
        <f>Raw_Data!Y2325</f>
        <v>-398350</v>
      </c>
      <c r="Z2325" s="15">
        <f>Raw_Data!Z2325</f>
        <v>12677</v>
      </c>
      <c r="AA2325" s="15">
        <f>Raw_Data!AA2325</f>
        <v>0.435</v>
      </c>
      <c r="AB2325" s="15">
        <f>Raw_Data!AB2325</f>
        <v>55.2</v>
      </c>
      <c r="AC2325" s="19" t="str">
        <f>IF(Raw_Data!G2325="","Yes","No")</f>
        <v>No</v>
      </c>
      <c r="AD2325" s="19" t="str">
        <f>IF(Raw_Data!L2325="","Yes","No")</f>
        <v>No</v>
      </c>
      <c r="AE2325" s="19" t="str">
        <f>IF(Raw_Data!T2325="","Imputed",IF(Raw_Data!T2325&gt;INDEX(Cleaning_Reference!$F$6:$F$13,MATCH(D2325,Cleaning_Reference!$A$6:$A$13,0)),"Capped","Original"))</f>
        <v>Original</v>
      </c>
      <c r="AF2325" s="21">
        <f t="shared" si="36"/>
        <v>5.52</v>
      </c>
    </row>
    <row r="2326" spans="1:32" ht="15" customHeight="1" x14ac:dyDescent="0.3">
      <c r="A2326" s="20" t="str">
        <f>Raw_Data!A2326</f>
        <v>SF12325</v>
      </c>
      <c r="B2326" s="15" t="str">
        <f>Raw_Data!B2326</f>
        <v>Karnataka</v>
      </c>
      <c r="C2326" s="15" t="str">
        <f>Raw_Data!C2326</f>
        <v>Nashik</v>
      </c>
      <c r="D2326" s="15" t="str">
        <f>Raw_Data!D2326</f>
        <v>Chilli</v>
      </c>
      <c r="E2326" s="15" t="str">
        <f>Raw_Data!E2326</f>
        <v>Kharif</v>
      </c>
      <c r="F2326" s="15">
        <f>Raw_Data!F2326</f>
        <v>10.46</v>
      </c>
      <c r="G2326" s="18">
        <f>IF(Raw_Data!G2326="",ROUND(AVERAGEIFS(Raw_Data!$G$2:$G$4001,Raw_Data!$E$2:$E$4001,E2326),1),Raw_Data!G2326)</f>
        <v>806.3</v>
      </c>
      <c r="H2326" s="15">
        <f>Raw_Data!H2326</f>
        <v>28</v>
      </c>
      <c r="I2326" s="15">
        <f>Raw_Data!I2326</f>
        <v>78</v>
      </c>
      <c r="J2326" s="15">
        <f>Raw_Data!J2326</f>
        <v>7.9</v>
      </c>
      <c r="K2326" s="15">
        <f>Raw_Data!K2326</f>
        <v>6.39</v>
      </c>
      <c r="L2326" s="18">
        <f>IF(Raw_Data!L2326="",ROUND(AVERAGEIFS(Raw_Data!$L$2:$L$4001,Raw_Data!$E$2:$E$4001,E2326),1),Raw_Data!L2326)</f>
        <v>38.4</v>
      </c>
      <c r="M2326" s="15">
        <f>Raw_Data!M2326</f>
        <v>140.69999999999999</v>
      </c>
      <c r="N2326" s="15">
        <f>Raw_Data!N2326</f>
        <v>62.7</v>
      </c>
      <c r="O2326" s="15">
        <f>Raw_Data!O2326</f>
        <v>100.8</v>
      </c>
      <c r="P2326" s="15" t="str">
        <f>Raw_Data!P2326</f>
        <v>Rainfed</v>
      </c>
      <c r="Q2326" s="15">
        <f>Raw_Data!Q2326</f>
        <v>179.8</v>
      </c>
      <c r="R2326" s="15">
        <f>Raw_Data!R2326</f>
        <v>0.5</v>
      </c>
      <c r="S2326" s="15">
        <f>Raw_Data!S2326</f>
        <v>0.82</v>
      </c>
      <c r="T2326" s="18">
        <f>IF(Raw_Data!T2326="",ROUND(AVERAGEIFS(Raw_Data!$T$2:$T$4001,Raw_Data!$E$2:$E$4001,E2326,Raw_Data!$D$2:$D$4001,D2326),2),IF(Raw_Data!T2326&gt;INDEX(Cleaning_Reference!$F$6:$F$13,MATCH(D2326,Cleaning_Reference!$A$6:$A$13,0)),INDEX(Cleaning_Reference!$F$6:$F$13,MATCH(D2326,Cleaning_Reference!$A$6:$A$13,0)),Raw_Data!T2326))</f>
        <v>2.4500000000000002</v>
      </c>
      <c r="U2326" s="15">
        <f>Raw_Data!U2326</f>
        <v>25.63</v>
      </c>
      <c r="V2326" s="15">
        <f>Raw_Data!V2326</f>
        <v>103492</v>
      </c>
      <c r="W2326" s="15">
        <f>Raw_Data!W2326</f>
        <v>635838</v>
      </c>
      <c r="X2326" s="15">
        <f>Raw_Data!X2326</f>
        <v>2652500</v>
      </c>
      <c r="Y2326" s="15">
        <f>Raw_Data!Y2326</f>
        <v>2016662</v>
      </c>
      <c r="Z2326" s="15">
        <f>Raw_Data!Z2326</f>
        <v>3888</v>
      </c>
      <c r="AA2326" s="15">
        <f>Raw_Data!AA2326</f>
        <v>6.5919999999999996</v>
      </c>
      <c r="AB2326" s="15">
        <f>Raw_Data!AB2326</f>
        <v>60.8</v>
      </c>
      <c r="AC2326" s="19" t="str">
        <f>IF(Raw_Data!G2326="","Yes","No")</f>
        <v>No</v>
      </c>
      <c r="AD2326" s="19" t="str">
        <f>IF(Raw_Data!L2326="","Yes","No")</f>
        <v>No</v>
      </c>
      <c r="AE2326" s="19" t="str">
        <f>IF(Raw_Data!T2326="","Imputed",IF(Raw_Data!T2326&gt;INDEX(Cleaning_Reference!$F$6:$F$13,MATCH(D2326,Cleaning_Reference!$A$6:$A$13,0)),"Capped","Original"))</f>
        <v>Original</v>
      </c>
      <c r="AF2326" s="21">
        <f t="shared" si="36"/>
        <v>25.63</v>
      </c>
    </row>
    <row r="2327" spans="1:32" ht="15" customHeight="1" x14ac:dyDescent="0.3">
      <c r="A2327" s="20" t="str">
        <f>Raw_Data!A2327</f>
        <v>SF12326</v>
      </c>
      <c r="B2327" s="15" t="str">
        <f>Raw_Data!B2327</f>
        <v>Telangana</v>
      </c>
      <c r="C2327" s="15" t="str">
        <f>Raw_Data!C2327</f>
        <v>Rajkot</v>
      </c>
      <c r="D2327" s="15" t="str">
        <f>Raw_Data!D2327</f>
        <v>Cotton</v>
      </c>
      <c r="E2327" s="15" t="str">
        <f>Raw_Data!E2327</f>
        <v>Kharif</v>
      </c>
      <c r="F2327" s="15">
        <f>Raw_Data!F2327</f>
        <v>7.26</v>
      </c>
      <c r="G2327" s="18">
        <f>IF(Raw_Data!G2327="",ROUND(AVERAGEIFS(Raw_Data!$G$2:$G$4001,Raw_Data!$E$2:$E$4001,E2327),1),Raw_Data!G2327)</f>
        <v>1092.2</v>
      </c>
      <c r="H2327" s="15">
        <f>Raw_Data!H2327</f>
        <v>26.4</v>
      </c>
      <c r="I2327" s="15">
        <f>Raw_Data!I2327</f>
        <v>63.4</v>
      </c>
      <c r="J2327" s="15">
        <f>Raw_Data!J2327</f>
        <v>7.9</v>
      </c>
      <c r="K2327" s="15">
        <f>Raw_Data!K2327</f>
        <v>6.55</v>
      </c>
      <c r="L2327" s="18">
        <f>IF(Raw_Data!L2327="",ROUND(AVERAGEIFS(Raw_Data!$L$2:$L$4001,Raw_Data!$E$2:$E$4001,E2327),1),Raw_Data!L2327)</f>
        <v>28.9</v>
      </c>
      <c r="M2327" s="15">
        <f>Raw_Data!M2327</f>
        <v>161.69999999999999</v>
      </c>
      <c r="N2327" s="15">
        <f>Raw_Data!N2327</f>
        <v>68.3</v>
      </c>
      <c r="O2327" s="15">
        <f>Raw_Data!O2327</f>
        <v>136.19999999999999</v>
      </c>
      <c r="P2327" s="15" t="str">
        <f>Raw_Data!P2327</f>
        <v>Drip</v>
      </c>
      <c r="Q2327" s="15">
        <f>Raw_Data!Q2327</f>
        <v>62.9</v>
      </c>
      <c r="R2327" s="15">
        <f>Raw_Data!R2327</f>
        <v>7.45</v>
      </c>
      <c r="S2327" s="15">
        <f>Raw_Data!S2327</f>
        <v>0.99</v>
      </c>
      <c r="T2327" s="18">
        <f>IF(Raw_Data!T2327="",ROUND(AVERAGEIFS(Raw_Data!$T$2:$T$4001,Raw_Data!$E$2:$E$4001,E2327,Raw_Data!$D$2:$D$4001,D2327),2),IF(Raw_Data!T2327&gt;INDEX(Cleaning_Reference!$F$6:$F$13,MATCH(D2327,Cleaning_Reference!$A$6:$A$13,0)),INDEX(Cleaning_Reference!$F$6:$F$13,MATCH(D2327,Cleaning_Reference!$A$6:$A$13,0)),Raw_Data!T2327))</f>
        <v>2.1800000000000002</v>
      </c>
      <c r="U2327" s="15">
        <f>Raw_Data!U2327</f>
        <v>15.83</v>
      </c>
      <c r="V2327" s="15">
        <f>Raw_Data!V2327</f>
        <v>65219</v>
      </c>
      <c r="W2327" s="15">
        <f>Raw_Data!W2327</f>
        <v>404316</v>
      </c>
      <c r="X2327" s="15">
        <f>Raw_Data!X2327</f>
        <v>1032417</v>
      </c>
      <c r="Y2327" s="15">
        <f>Raw_Data!Y2327</f>
        <v>628101</v>
      </c>
      <c r="Z2327" s="15">
        <f>Raw_Data!Z2327</f>
        <v>5433</v>
      </c>
      <c r="AA2327" s="15">
        <f>Raw_Data!AA2327</f>
        <v>2.9140000000000001</v>
      </c>
      <c r="AB2327" s="15">
        <f>Raw_Data!AB2327</f>
        <v>51.8</v>
      </c>
      <c r="AC2327" s="19" t="str">
        <f>IF(Raw_Data!G2327="","Yes","No")</f>
        <v>No</v>
      </c>
      <c r="AD2327" s="19" t="str">
        <f>IF(Raw_Data!L2327="","Yes","No")</f>
        <v>No</v>
      </c>
      <c r="AE2327" s="19" t="str">
        <f>IF(Raw_Data!T2327="","Imputed",IF(Raw_Data!T2327&gt;INDEX(Cleaning_Reference!$F$6:$F$13,MATCH(D2327,Cleaning_Reference!$A$6:$A$13,0)),"Capped","Original"))</f>
        <v>Original</v>
      </c>
      <c r="AF2327" s="21">
        <f t="shared" si="36"/>
        <v>15.83</v>
      </c>
    </row>
    <row r="2328" spans="1:32" ht="15" customHeight="1" x14ac:dyDescent="0.3">
      <c r="A2328" s="20" t="str">
        <f>Raw_Data!A2328</f>
        <v>SF12327</v>
      </c>
      <c r="B2328" s="15" t="str">
        <f>Raw_Data!B2328</f>
        <v>Gujarat</v>
      </c>
      <c r="C2328" s="15" t="str">
        <f>Raw_Data!C2328</f>
        <v>Nashik</v>
      </c>
      <c r="D2328" s="15" t="str">
        <f>Raw_Data!D2328</f>
        <v>Maize</v>
      </c>
      <c r="E2328" s="15" t="str">
        <f>Raw_Data!E2328</f>
        <v>Rabi</v>
      </c>
      <c r="F2328" s="15">
        <f>Raw_Data!F2328</f>
        <v>1.71</v>
      </c>
      <c r="G2328" s="18">
        <f>IF(Raw_Data!G2328="",ROUND(AVERAGEIFS(Raw_Data!$G$2:$G$4001,Raw_Data!$E$2:$E$4001,E2328),1),Raw_Data!G2328)</f>
        <v>279.60000000000002</v>
      </c>
      <c r="H2328" s="15">
        <f>Raw_Data!H2328</f>
        <v>17.5</v>
      </c>
      <c r="I2328" s="15">
        <f>Raw_Data!I2328</f>
        <v>69.8</v>
      </c>
      <c r="J2328" s="15">
        <f>Raw_Data!J2328</f>
        <v>8.4</v>
      </c>
      <c r="K2328" s="15">
        <f>Raw_Data!K2328</f>
        <v>6.07</v>
      </c>
      <c r="L2328" s="18">
        <f>IF(Raw_Data!L2328="",ROUND(AVERAGEIFS(Raw_Data!$L$2:$L$4001,Raw_Data!$E$2:$E$4001,E2328),1),Raw_Data!L2328)</f>
        <v>31.6</v>
      </c>
      <c r="M2328" s="15">
        <f>Raw_Data!M2328</f>
        <v>124.2</v>
      </c>
      <c r="N2328" s="15">
        <f>Raw_Data!N2328</f>
        <v>48.4</v>
      </c>
      <c r="O2328" s="15">
        <f>Raw_Data!O2328</f>
        <v>83.4</v>
      </c>
      <c r="P2328" s="15" t="str">
        <f>Raw_Data!P2328</f>
        <v>Rainfed</v>
      </c>
      <c r="Q2328" s="15">
        <f>Raw_Data!Q2328</f>
        <v>205.5</v>
      </c>
      <c r="R2328" s="15">
        <f>Raw_Data!R2328</f>
        <v>5.25</v>
      </c>
      <c r="S2328" s="15">
        <f>Raw_Data!S2328</f>
        <v>0.93</v>
      </c>
      <c r="T2328" s="18">
        <f>IF(Raw_Data!T2328="",ROUND(AVERAGEIFS(Raw_Data!$T$2:$T$4001,Raw_Data!$E$2:$E$4001,E2328,Raw_Data!$D$2:$D$4001,D2328),2),IF(Raw_Data!T2328&gt;INDEX(Cleaning_Reference!$F$6:$F$13,MATCH(D2328,Cleaning_Reference!$A$6:$A$13,0)),INDEX(Cleaning_Reference!$F$6:$F$13,MATCH(D2328,Cleaning_Reference!$A$6:$A$13,0)),Raw_Data!T2328))</f>
        <v>1.4</v>
      </c>
      <c r="U2328" s="15">
        <f>Raw_Data!U2328</f>
        <v>2.39</v>
      </c>
      <c r="V2328" s="15">
        <f>Raw_Data!V2328</f>
        <v>19136</v>
      </c>
      <c r="W2328" s="15">
        <f>Raw_Data!W2328</f>
        <v>96882</v>
      </c>
      <c r="X2328" s="15">
        <f>Raw_Data!X2328</f>
        <v>45735</v>
      </c>
      <c r="Y2328" s="15">
        <f>Raw_Data!Y2328</f>
        <v>-51147</v>
      </c>
      <c r="Z2328" s="15">
        <f>Raw_Data!Z2328</f>
        <v>620</v>
      </c>
      <c r="AA2328" s="15">
        <f>Raw_Data!AA2328</f>
        <v>3.855</v>
      </c>
      <c r="AB2328" s="15">
        <f>Raw_Data!AB2328</f>
        <v>36.799999999999997</v>
      </c>
      <c r="AC2328" s="19" t="str">
        <f>IF(Raw_Data!G2328="","Yes","No")</f>
        <v>No</v>
      </c>
      <c r="AD2328" s="19" t="str">
        <f>IF(Raw_Data!L2328="","Yes","No")</f>
        <v>No</v>
      </c>
      <c r="AE2328" s="19" t="str">
        <f>IF(Raw_Data!T2328="","Imputed",IF(Raw_Data!T2328&gt;INDEX(Cleaning_Reference!$F$6:$F$13,MATCH(D2328,Cleaning_Reference!$A$6:$A$13,0)),"Capped","Original"))</f>
        <v>Original</v>
      </c>
      <c r="AF2328" s="21">
        <f t="shared" si="36"/>
        <v>2.39</v>
      </c>
    </row>
    <row r="2329" spans="1:32" ht="15" customHeight="1" x14ac:dyDescent="0.3">
      <c r="A2329" s="20" t="str">
        <f>Raw_Data!A2329</f>
        <v>SF12328</v>
      </c>
      <c r="B2329" s="15" t="str">
        <f>Raw_Data!B2329</f>
        <v>Madhya Pradesh</v>
      </c>
      <c r="C2329" s="15" t="str">
        <f>Raw_Data!C2329</f>
        <v>Rajkot</v>
      </c>
      <c r="D2329" s="15" t="str">
        <f>Raw_Data!D2329</f>
        <v>Maize</v>
      </c>
      <c r="E2329" s="15" t="str">
        <f>Raw_Data!E2329</f>
        <v>Kharif</v>
      </c>
      <c r="F2329" s="15">
        <f>Raw_Data!F2329</f>
        <v>4.7300000000000004</v>
      </c>
      <c r="G2329" s="18">
        <f>IF(Raw_Data!G2329="",ROUND(AVERAGEIFS(Raw_Data!$G$2:$G$4001,Raw_Data!$E$2:$E$4001,E2329),1),Raw_Data!G2329)</f>
        <v>641.6</v>
      </c>
      <c r="H2329" s="15">
        <f>Raw_Data!H2329</f>
        <v>28.2</v>
      </c>
      <c r="I2329" s="15">
        <f>Raw_Data!I2329</f>
        <v>58.1</v>
      </c>
      <c r="J2329" s="15">
        <f>Raw_Data!J2329</f>
        <v>7.6</v>
      </c>
      <c r="K2329" s="15">
        <f>Raw_Data!K2329</f>
        <v>5.52</v>
      </c>
      <c r="L2329" s="18">
        <f>IF(Raw_Data!L2329="",ROUND(AVERAGEIFS(Raw_Data!$L$2:$L$4001,Raw_Data!$E$2:$E$4001,E2329),1),Raw_Data!L2329)</f>
        <v>27.1</v>
      </c>
      <c r="M2329" s="15">
        <f>Raw_Data!M2329</f>
        <v>91.8</v>
      </c>
      <c r="N2329" s="15">
        <f>Raw_Data!N2329</f>
        <v>79.599999999999994</v>
      </c>
      <c r="O2329" s="15">
        <f>Raw_Data!O2329</f>
        <v>170</v>
      </c>
      <c r="P2329" s="15" t="str">
        <f>Raw_Data!P2329</f>
        <v>Flood</v>
      </c>
      <c r="Q2329" s="15">
        <f>Raw_Data!Q2329</f>
        <v>216.7</v>
      </c>
      <c r="R2329" s="15">
        <f>Raw_Data!R2329</f>
        <v>5.21</v>
      </c>
      <c r="S2329" s="15">
        <f>Raw_Data!S2329</f>
        <v>0.99</v>
      </c>
      <c r="T2329" s="18">
        <f>IF(Raw_Data!T2329="",ROUND(AVERAGEIFS(Raw_Data!$T$2:$T$4001,Raw_Data!$E$2:$E$4001,E2329,Raw_Data!$D$2:$D$4001,D2329),2),IF(Raw_Data!T2329&gt;INDEX(Cleaning_Reference!$F$6:$F$13,MATCH(D2329,Cleaning_Reference!$A$6:$A$13,0)),INDEX(Cleaning_Reference!$F$6:$F$13,MATCH(D2329,Cleaning_Reference!$A$6:$A$13,0)),Raw_Data!T2329))</f>
        <v>0.83</v>
      </c>
      <c r="U2329" s="15">
        <f>Raw_Data!U2329</f>
        <v>3.93</v>
      </c>
      <c r="V2329" s="15">
        <f>Raw_Data!V2329</f>
        <v>22022</v>
      </c>
      <c r="W2329" s="15">
        <f>Raw_Data!W2329</f>
        <v>304764</v>
      </c>
      <c r="X2329" s="15">
        <f>Raw_Data!X2329</f>
        <v>86546</v>
      </c>
      <c r="Y2329" s="15">
        <f>Raw_Data!Y2329</f>
        <v>-218218</v>
      </c>
      <c r="Z2329" s="15">
        <f>Raw_Data!Z2329</f>
        <v>4162</v>
      </c>
      <c r="AA2329" s="15">
        <f>Raw_Data!AA2329</f>
        <v>0.94399999999999995</v>
      </c>
      <c r="AB2329" s="15">
        <f>Raw_Data!AB2329</f>
        <v>43.3</v>
      </c>
      <c r="AC2329" s="19" t="str">
        <f>IF(Raw_Data!G2329="","Yes","No")</f>
        <v>No</v>
      </c>
      <c r="AD2329" s="19" t="str">
        <f>IF(Raw_Data!L2329="","Yes","No")</f>
        <v>No</v>
      </c>
      <c r="AE2329" s="19" t="str">
        <f>IF(Raw_Data!T2329="","Imputed",IF(Raw_Data!T2329&gt;INDEX(Cleaning_Reference!$F$6:$F$13,MATCH(D2329,Cleaning_Reference!$A$6:$A$13,0)),"Capped","Original"))</f>
        <v>Original</v>
      </c>
      <c r="AF2329" s="21">
        <f t="shared" si="36"/>
        <v>3.93</v>
      </c>
    </row>
    <row r="2330" spans="1:32" ht="15" customHeight="1" x14ac:dyDescent="0.3">
      <c r="A2330" s="20" t="str">
        <f>Raw_Data!A2330</f>
        <v>SF12329</v>
      </c>
      <c r="B2330" s="15" t="str">
        <f>Raw_Data!B2330</f>
        <v>Madhya Pradesh</v>
      </c>
      <c r="C2330" s="15" t="str">
        <f>Raw_Data!C2330</f>
        <v>Nashik</v>
      </c>
      <c r="D2330" s="15" t="str">
        <f>Raw_Data!D2330</f>
        <v>Rice</v>
      </c>
      <c r="E2330" s="15" t="str">
        <f>Raw_Data!E2330</f>
        <v>Rabi</v>
      </c>
      <c r="F2330" s="15">
        <f>Raw_Data!F2330</f>
        <v>5.21</v>
      </c>
      <c r="G2330" s="18">
        <f>IF(Raw_Data!G2330="",ROUND(AVERAGEIFS(Raw_Data!$G$2:$G$4001,Raw_Data!$E$2:$E$4001,E2330),1),Raw_Data!G2330)</f>
        <v>284.3</v>
      </c>
      <c r="H2330" s="15">
        <f>Raw_Data!H2330</f>
        <v>18.7</v>
      </c>
      <c r="I2330" s="15">
        <f>Raw_Data!I2330</f>
        <v>41.3</v>
      </c>
      <c r="J2330" s="15">
        <f>Raw_Data!J2330</f>
        <v>8.6</v>
      </c>
      <c r="K2330" s="15">
        <f>Raw_Data!K2330</f>
        <v>6.52</v>
      </c>
      <c r="L2330" s="18">
        <f>IF(Raw_Data!L2330="",ROUND(AVERAGEIFS(Raw_Data!$L$2:$L$4001,Raw_Data!$E$2:$E$4001,E2330),1),Raw_Data!L2330)</f>
        <v>25.5</v>
      </c>
      <c r="M2330" s="15">
        <f>Raw_Data!M2330</f>
        <v>102.5</v>
      </c>
      <c r="N2330" s="15">
        <f>Raw_Data!N2330</f>
        <v>64.5</v>
      </c>
      <c r="O2330" s="15">
        <f>Raw_Data!O2330</f>
        <v>84.6</v>
      </c>
      <c r="P2330" s="15" t="str">
        <f>Raw_Data!P2330</f>
        <v>Rainfed</v>
      </c>
      <c r="Q2330" s="15">
        <f>Raw_Data!Q2330</f>
        <v>198.4</v>
      </c>
      <c r="R2330" s="15">
        <f>Raw_Data!R2330</f>
        <v>8.74</v>
      </c>
      <c r="S2330" s="15">
        <f>Raw_Data!S2330</f>
        <v>0.91</v>
      </c>
      <c r="T2330" s="18">
        <f>IF(Raw_Data!T2330="",ROUND(AVERAGEIFS(Raw_Data!$T$2:$T$4001,Raw_Data!$E$2:$E$4001,E2330,Raw_Data!$D$2:$D$4001,D2330),2),IF(Raw_Data!T2330&gt;INDEX(Cleaning_Reference!$F$6:$F$13,MATCH(D2330,Cleaning_Reference!$A$6:$A$13,0)),INDEX(Cleaning_Reference!$F$6:$F$13,MATCH(D2330,Cleaning_Reference!$A$6:$A$13,0)),Raw_Data!T2330))</f>
        <v>2</v>
      </c>
      <c r="U2330" s="15">
        <f>Raw_Data!U2330</f>
        <v>10.42</v>
      </c>
      <c r="V2330" s="15">
        <f>Raw_Data!V2330</f>
        <v>21204</v>
      </c>
      <c r="W2330" s="15">
        <f>Raw_Data!W2330</f>
        <v>344328</v>
      </c>
      <c r="X2330" s="15">
        <f>Raw_Data!X2330</f>
        <v>220946</v>
      </c>
      <c r="Y2330" s="15">
        <f>Raw_Data!Y2330</f>
        <v>-123382</v>
      </c>
      <c r="Z2330" s="15">
        <f>Raw_Data!Z2330</f>
        <v>4212</v>
      </c>
      <c r="AA2330" s="15">
        <f>Raw_Data!AA2330</f>
        <v>2.4740000000000002</v>
      </c>
      <c r="AB2330" s="15">
        <f>Raw_Data!AB2330</f>
        <v>22.2</v>
      </c>
      <c r="AC2330" s="19" t="str">
        <f>IF(Raw_Data!G2330="","Yes","No")</f>
        <v>No</v>
      </c>
      <c r="AD2330" s="19" t="str">
        <f>IF(Raw_Data!L2330="","Yes","No")</f>
        <v>No</v>
      </c>
      <c r="AE2330" s="19" t="str">
        <f>IF(Raw_Data!T2330="","Imputed",IF(Raw_Data!T2330&gt;INDEX(Cleaning_Reference!$F$6:$F$13,MATCH(D2330,Cleaning_Reference!$A$6:$A$13,0)),"Capped","Original"))</f>
        <v>Original</v>
      </c>
      <c r="AF2330" s="21">
        <f t="shared" si="36"/>
        <v>10.42</v>
      </c>
    </row>
    <row r="2331" spans="1:32" ht="15" customHeight="1" x14ac:dyDescent="0.3">
      <c r="A2331" s="20" t="str">
        <f>Raw_Data!A2331</f>
        <v>SF12330</v>
      </c>
      <c r="B2331" s="15" t="str">
        <f>Raw_Data!B2331</f>
        <v>Andhra Pradesh</v>
      </c>
      <c r="C2331" s="15" t="str">
        <f>Raw_Data!C2331</f>
        <v>Rajkot</v>
      </c>
      <c r="D2331" s="15" t="str">
        <f>Raw_Data!D2331</f>
        <v>Wheat</v>
      </c>
      <c r="E2331" s="15" t="str">
        <f>Raw_Data!E2331</f>
        <v>Kharif</v>
      </c>
      <c r="F2331" s="15">
        <f>Raw_Data!F2331</f>
        <v>0.56999999999999995</v>
      </c>
      <c r="G2331" s="18">
        <f>IF(Raw_Data!G2331="",ROUND(AVERAGEIFS(Raw_Data!$G$2:$G$4001,Raw_Data!$E$2:$E$4001,E2331),1),Raw_Data!G2331)</f>
        <v>719.7</v>
      </c>
      <c r="H2331" s="15">
        <f>Raw_Data!H2331</f>
        <v>28.5</v>
      </c>
      <c r="I2331" s="15">
        <f>Raw_Data!I2331</f>
        <v>54.5</v>
      </c>
      <c r="J2331" s="15">
        <f>Raw_Data!J2331</f>
        <v>5.6</v>
      </c>
      <c r="K2331" s="15">
        <f>Raw_Data!K2331</f>
        <v>7.14</v>
      </c>
      <c r="L2331" s="18">
        <f>IF(Raw_Data!L2331="",ROUND(AVERAGEIFS(Raw_Data!$L$2:$L$4001,Raw_Data!$E$2:$E$4001,E2331),1),Raw_Data!L2331)</f>
        <v>27.9</v>
      </c>
      <c r="M2331" s="15">
        <f>Raw_Data!M2331</f>
        <v>105.4</v>
      </c>
      <c r="N2331" s="15">
        <f>Raw_Data!N2331</f>
        <v>49.3</v>
      </c>
      <c r="O2331" s="15">
        <f>Raw_Data!O2331</f>
        <v>126.9</v>
      </c>
      <c r="P2331" s="15" t="str">
        <f>Raw_Data!P2331</f>
        <v>Flood</v>
      </c>
      <c r="Q2331" s="15">
        <f>Raw_Data!Q2331</f>
        <v>165.2</v>
      </c>
      <c r="R2331" s="15">
        <f>Raw_Data!R2331</f>
        <v>7.19</v>
      </c>
      <c r="S2331" s="15">
        <f>Raw_Data!S2331</f>
        <v>0.88</v>
      </c>
      <c r="T2331" s="18">
        <f>IF(Raw_Data!T2331="",ROUND(AVERAGEIFS(Raw_Data!$T$2:$T$4001,Raw_Data!$E$2:$E$4001,E2331,Raw_Data!$D$2:$D$4001,D2331),2),IF(Raw_Data!T2331&gt;INDEX(Cleaning_Reference!$F$6:$F$13,MATCH(D2331,Cleaning_Reference!$A$6:$A$13,0)),INDEX(Cleaning_Reference!$F$6:$F$13,MATCH(D2331,Cleaning_Reference!$A$6:$A$13,0)),Raw_Data!T2331))</f>
        <v>2.39</v>
      </c>
      <c r="U2331" s="15">
        <f>Raw_Data!U2331</f>
        <v>1.36</v>
      </c>
      <c r="V2331" s="15">
        <f>Raw_Data!V2331</f>
        <v>27011</v>
      </c>
      <c r="W2331" s="15">
        <f>Raw_Data!W2331</f>
        <v>39044</v>
      </c>
      <c r="X2331" s="15">
        <f>Raw_Data!X2331</f>
        <v>36735</v>
      </c>
      <c r="Y2331" s="15">
        <f>Raw_Data!Y2331</f>
        <v>-2309</v>
      </c>
      <c r="Z2331" s="15">
        <f>Raw_Data!Z2331</f>
        <v>455</v>
      </c>
      <c r="AA2331" s="15">
        <f>Raw_Data!AA2331</f>
        <v>2.9889999999999999</v>
      </c>
      <c r="AB2331" s="15">
        <f>Raw_Data!AB2331</f>
        <v>36.200000000000003</v>
      </c>
      <c r="AC2331" s="19" t="str">
        <f>IF(Raw_Data!G2331="","Yes","No")</f>
        <v>No</v>
      </c>
      <c r="AD2331" s="19" t="str">
        <f>IF(Raw_Data!L2331="","Yes","No")</f>
        <v>No</v>
      </c>
      <c r="AE2331" s="19" t="str">
        <f>IF(Raw_Data!T2331="","Imputed",IF(Raw_Data!T2331&gt;INDEX(Cleaning_Reference!$F$6:$F$13,MATCH(D2331,Cleaning_Reference!$A$6:$A$13,0)),"Capped","Original"))</f>
        <v>Original</v>
      </c>
      <c r="AF2331" s="21">
        <f t="shared" si="36"/>
        <v>1.36</v>
      </c>
    </row>
    <row r="2332" spans="1:32" ht="15" customHeight="1" x14ac:dyDescent="0.3">
      <c r="A2332" s="20" t="str">
        <f>Raw_Data!A2332</f>
        <v>SF12331</v>
      </c>
      <c r="B2332" s="15" t="str">
        <f>Raw_Data!B2332</f>
        <v>Tamil Nadu</v>
      </c>
      <c r="C2332" s="15" t="str">
        <f>Raw_Data!C2332</f>
        <v>Indore</v>
      </c>
      <c r="D2332" s="15" t="str">
        <f>Raw_Data!D2332</f>
        <v>Rice</v>
      </c>
      <c r="E2332" s="15" t="str">
        <f>Raw_Data!E2332</f>
        <v>Kharif</v>
      </c>
      <c r="F2332" s="15">
        <f>Raw_Data!F2332</f>
        <v>8.23</v>
      </c>
      <c r="G2332" s="18">
        <f>IF(Raw_Data!G2332="",ROUND(AVERAGEIFS(Raw_Data!$G$2:$G$4001,Raw_Data!$E$2:$E$4001,E2332),1),Raw_Data!G2332)</f>
        <v>699.7</v>
      </c>
      <c r="H2332" s="15">
        <f>Raw_Data!H2332</f>
        <v>30</v>
      </c>
      <c r="I2332" s="15">
        <f>Raw_Data!I2332</f>
        <v>71.900000000000006</v>
      </c>
      <c r="J2332" s="15">
        <f>Raw_Data!J2332</f>
        <v>7</v>
      </c>
      <c r="K2332" s="15">
        <f>Raw_Data!K2332</f>
        <v>7.97</v>
      </c>
      <c r="L2332" s="18">
        <f>IF(Raw_Data!L2332="",ROUND(AVERAGEIFS(Raw_Data!$L$2:$L$4001,Raw_Data!$E$2:$E$4001,E2332),1),Raw_Data!L2332)</f>
        <v>30.3</v>
      </c>
      <c r="M2332" s="15">
        <f>Raw_Data!M2332</f>
        <v>108</v>
      </c>
      <c r="N2332" s="15">
        <f>Raw_Data!N2332</f>
        <v>74.099999999999994</v>
      </c>
      <c r="O2332" s="15">
        <f>Raw_Data!O2332</f>
        <v>87.3</v>
      </c>
      <c r="P2332" s="15" t="str">
        <f>Raw_Data!P2332</f>
        <v>Flood</v>
      </c>
      <c r="Q2332" s="15">
        <f>Raw_Data!Q2332</f>
        <v>164.2</v>
      </c>
      <c r="R2332" s="15">
        <f>Raw_Data!R2332</f>
        <v>5.22</v>
      </c>
      <c r="S2332" s="15">
        <f>Raw_Data!S2332</f>
        <v>0.81</v>
      </c>
      <c r="T2332" s="18">
        <f>IF(Raw_Data!T2332="",ROUND(AVERAGEIFS(Raw_Data!$T$2:$T$4001,Raw_Data!$E$2:$E$4001,E2332,Raw_Data!$D$2:$D$4001,D2332),2),IF(Raw_Data!T2332&gt;INDEX(Cleaning_Reference!$F$6:$F$13,MATCH(D2332,Cleaning_Reference!$A$6:$A$13,0)),INDEX(Cleaning_Reference!$F$6:$F$13,MATCH(D2332,Cleaning_Reference!$A$6:$A$13,0)),Raw_Data!T2332))</f>
        <v>0.47</v>
      </c>
      <c r="U2332" s="15">
        <f>Raw_Data!U2332</f>
        <v>3.87</v>
      </c>
      <c r="V2332" s="15">
        <f>Raw_Data!V2332</f>
        <v>19130</v>
      </c>
      <c r="W2332" s="15">
        <f>Raw_Data!W2332</f>
        <v>640286</v>
      </c>
      <c r="X2332" s="15">
        <f>Raw_Data!X2332</f>
        <v>74033</v>
      </c>
      <c r="Y2332" s="15">
        <f>Raw_Data!Y2332</f>
        <v>-566253</v>
      </c>
      <c r="Z2332" s="15">
        <f>Raw_Data!Z2332</f>
        <v>15798</v>
      </c>
      <c r="AA2332" s="15">
        <f>Raw_Data!AA2332</f>
        <v>0.245</v>
      </c>
      <c r="AB2332" s="15">
        <f>Raw_Data!AB2332</f>
        <v>59.9</v>
      </c>
      <c r="AC2332" s="19" t="str">
        <f>IF(Raw_Data!G2332="","Yes","No")</f>
        <v>No</v>
      </c>
      <c r="AD2332" s="19" t="str">
        <f>IF(Raw_Data!L2332="","Yes","No")</f>
        <v>No</v>
      </c>
      <c r="AE2332" s="19" t="str">
        <f>IF(Raw_Data!T2332="","Imputed",IF(Raw_Data!T2332&gt;INDEX(Cleaning_Reference!$F$6:$F$13,MATCH(D2332,Cleaning_Reference!$A$6:$A$13,0)),"Capped","Original"))</f>
        <v>Original</v>
      </c>
      <c r="AF2332" s="21">
        <f t="shared" si="36"/>
        <v>3.87</v>
      </c>
    </row>
    <row r="2333" spans="1:32" ht="15" customHeight="1" x14ac:dyDescent="0.3">
      <c r="A2333" s="20" t="str">
        <f>Raw_Data!A2333</f>
        <v>SF12332</v>
      </c>
      <c r="B2333" s="15" t="str">
        <f>Raw_Data!B2333</f>
        <v>Maharashtra</v>
      </c>
      <c r="C2333" s="15" t="str">
        <f>Raw_Data!C2333</f>
        <v>Nashik</v>
      </c>
      <c r="D2333" s="15" t="str">
        <f>Raw_Data!D2333</f>
        <v>Chilli</v>
      </c>
      <c r="E2333" s="15" t="str">
        <f>Raw_Data!E2333</f>
        <v>Zaid</v>
      </c>
      <c r="F2333" s="15">
        <f>Raw_Data!F2333</f>
        <v>7.59</v>
      </c>
      <c r="G2333" s="18">
        <f>IF(Raw_Data!G2333="",ROUND(AVERAGEIFS(Raw_Data!$G$2:$G$4001,Raw_Data!$E$2:$E$4001,E2333),1),Raw_Data!G2333)</f>
        <v>248.1</v>
      </c>
      <c r="H2333" s="15">
        <f>Raw_Data!H2333</f>
        <v>36</v>
      </c>
      <c r="I2333" s="15">
        <f>Raw_Data!I2333</f>
        <v>41.6</v>
      </c>
      <c r="J2333" s="15">
        <f>Raw_Data!J2333</f>
        <v>7.2</v>
      </c>
      <c r="K2333" s="15">
        <f>Raw_Data!K2333</f>
        <v>6.24</v>
      </c>
      <c r="L2333" s="18">
        <f>IF(Raw_Data!L2333="",ROUND(AVERAGEIFS(Raw_Data!$L$2:$L$4001,Raw_Data!$E$2:$E$4001,E2333),1),Raw_Data!L2333)</f>
        <v>17.600000000000001</v>
      </c>
      <c r="M2333" s="15">
        <f>Raw_Data!M2333</f>
        <v>162.80000000000001</v>
      </c>
      <c r="N2333" s="15">
        <f>Raw_Data!N2333</f>
        <v>81.8</v>
      </c>
      <c r="O2333" s="15">
        <f>Raw_Data!O2333</f>
        <v>110.2</v>
      </c>
      <c r="P2333" s="15" t="str">
        <f>Raw_Data!P2333</f>
        <v>Drip</v>
      </c>
      <c r="Q2333" s="15">
        <f>Raw_Data!Q2333</f>
        <v>106.3</v>
      </c>
      <c r="R2333" s="15">
        <f>Raw_Data!R2333</f>
        <v>2.73</v>
      </c>
      <c r="S2333" s="15">
        <f>Raw_Data!S2333</f>
        <v>0.79</v>
      </c>
      <c r="T2333" s="18">
        <f>IF(Raw_Data!T2333="",ROUND(AVERAGEIFS(Raw_Data!$T$2:$T$4001,Raw_Data!$E$2:$E$4001,E2333,Raw_Data!$D$2:$D$4001,D2333),2),IF(Raw_Data!T2333&gt;INDEX(Cleaning_Reference!$F$6:$F$13,MATCH(D2333,Cleaning_Reference!$A$6:$A$13,0)),INDEX(Cleaning_Reference!$F$6:$F$13,MATCH(D2333,Cleaning_Reference!$A$6:$A$13,0)),Raw_Data!T2333))</f>
        <v>1.33</v>
      </c>
      <c r="U2333" s="15">
        <f>Raw_Data!U2333</f>
        <v>10.09</v>
      </c>
      <c r="V2333" s="15">
        <f>Raw_Data!V2333</f>
        <v>103252</v>
      </c>
      <c r="W2333" s="15">
        <f>Raw_Data!W2333</f>
        <v>443990</v>
      </c>
      <c r="X2333" s="15">
        <f>Raw_Data!X2333</f>
        <v>1041813</v>
      </c>
      <c r="Y2333" s="15">
        <f>Raw_Data!Y2333</f>
        <v>597823</v>
      </c>
      <c r="Z2333" s="15">
        <f>Raw_Data!Z2333</f>
        <v>3816</v>
      </c>
      <c r="AA2333" s="15">
        <f>Raw_Data!AA2333</f>
        <v>2.6440000000000001</v>
      </c>
      <c r="AB2333" s="15">
        <f>Raw_Data!AB2333</f>
        <v>43.3</v>
      </c>
      <c r="AC2333" s="19" t="str">
        <f>IF(Raw_Data!G2333="","Yes","No")</f>
        <v>No</v>
      </c>
      <c r="AD2333" s="19" t="str">
        <f>IF(Raw_Data!L2333="","Yes","No")</f>
        <v>No</v>
      </c>
      <c r="AE2333" s="19" t="str">
        <f>IF(Raw_Data!T2333="","Imputed",IF(Raw_Data!T2333&gt;INDEX(Cleaning_Reference!$F$6:$F$13,MATCH(D2333,Cleaning_Reference!$A$6:$A$13,0)),"Capped","Original"))</f>
        <v>Original</v>
      </c>
      <c r="AF2333" s="21">
        <f t="shared" si="36"/>
        <v>10.09</v>
      </c>
    </row>
    <row r="2334" spans="1:32" ht="15" customHeight="1" x14ac:dyDescent="0.3">
      <c r="A2334" s="20" t="str">
        <f>Raw_Data!A2334</f>
        <v>SF12333</v>
      </c>
      <c r="B2334" s="15" t="str">
        <f>Raw_Data!B2334</f>
        <v>Telangana</v>
      </c>
      <c r="C2334" s="15" t="str">
        <f>Raw_Data!C2334</f>
        <v>Nalgonda</v>
      </c>
      <c r="D2334" s="15" t="str">
        <f>Raw_Data!D2334</f>
        <v>Rice</v>
      </c>
      <c r="E2334" s="15" t="str">
        <f>Raw_Data!E2334</f>
        <v>Zaid</v>
      </c>
      <c r="F2334" s="15">
        <f>Raw_Data!F2334</f>
        <v>12.01</v>
      </c>
      <c r="G2334" s="18">
        <f>IF(Raw_Data!G2334="",ROUND(AVERAGEIFS(Raw_Data!$G$2:$G$4001,Raw_Data!$E$2:$E$4001,E2334),1),Raw_Data!G2334)</f>
        <v>80</v>
      </c>
      <c r="H2334" s="15">
        <f>Raw_Data!H2334</f>
        <v>29.6</v>
      </c>
      <c r="I2334" s="15">
        <f>Raw_Data!I2334</f>
        <v>50</v>
      </c>
      <c r="J2334" s="15">
        <f>Raw_Data!J2334</f>
        <v>8.1</v>
      </c>
      <c r="K2334" s="15">
        <f>Raw_Data!K2334</f>
        <v>6.83</v>
      </c>
      <c r="L2334" s="18">
        <f>IF(Raw_Data!L2334="",ROUND(AVERAGEIFS(Raw_Data!$L$2:$L$4001,Raw_Data!$E$2:$E$4001,E2334),1),Raw_Data!L2334)</f>
        <v>24.2</v>
      </c>
      <c r="M2334" s="15">
        <f>Raw_Data!M2334</f>
        <v>125.2</v>
      </c>
      <c r="N2334" s="15">
        <f>Raw_Data!N2334</f>
        <v>79.900000000000006</v>
      </c>
      <c r="O2334" s="15">
        <f>Raw_Data!O2334</f>
        <v>118.9</v>
      </c>
      <c r="P2334" s="15" t="str">
        <f>Raw_Data!P2334</f>
        <v>Flood</v>
      </c>
      <c r="Q2334" s="15">
        <f>Raw_Data!Q2334</f>
        <v>153.4</v>
      </c>
      <c r="R2334" s="15">
        <f>Raw_Data!R2334</f>
        <v>7.34</v>
      </c>
      <c r="S2334" s="15">
        <f>Raw_Data!S2334</f>
        <v>0.74</v>
      </c>
      <c r="T2334" s="18">
        <f>IF(Raw_Data!T2334="",ROUND(AVERAGEIFS(Raw_Data!$T$2:$T$4001,Raw_Data!$E$2:$E$4001,E2334,Raw_Data!$D$2:$D$4001,D2334),2),IF(Raw_Data!T2334&gt;INDEX(Cleaning_Reference!$F$6:$F$13,MATCH(D2334,Cleaning_Reference!$A$6:$A$13,0)),INDEX(Cleaning_Reference!$F$6:$F$13,MATCH(D2334,Cleaning_Reference!$A$6:$A$13,0)),Raw_Data!T2334))</f>
        <v>2.19</v>
      </c>
      <c r="U2334" s="15">
        <f>Raw_Data!U2334</f>
        <v>26.3</v>
      </c>
      <c r="V2334" s="15">
        <f>Raw_Data!V2334</f>
        <v>22370</v>
      </c>
      <c r="W2334" s="15">
        <f>Raw_Data!W2334</f>
        <v>910631</v>
      </c>
      <c r="X2334" s="15">
        <f>Raw_Data!X2334</f>
        <v>588331</v>
      </c>
      <c r="Y2334" s="15">
        <f>Raw_Data!Y2334</f>
        <v>-322300</v>
      </c>
      <c r="Z2334" s="15">
        <f>Raw_Data!Z2334</f>
        <v>21607</v>
      </c>
      <c r="AA2334" s="15">
        <f>Raw_Data!AA2334</f>
        <v>1.2170000000000001</v>
      </c>
      <c r="AB2334" s="15">
        <f>Raw_Data!AB2334</f>
        <v>35.9</v>
      </c>
      <c r="AC2334" s="19" t="str">
        <f>IF(Raw_Data!G2334="","Yes","No")</f>
        <v>No</v>
      </c>
      <c r="AD2334" s="19" t="str">
        <f>IF(Raw_Data!L2334="","Yes","No")</f>
        <v>No</v>
      </c>
      <c r="AE2334" s="19" t="str">
        <f>IF(Raw_Data!T2334="","Imputed",IF(Raw_Data!T2334&gt;INDEX(Cleaning_Reference!$F$6:$F$13,MATCH(D2334,Cleaning_Reference!$A$6:$A$13,0)),"Capped","Original"))</f>
        <v>Original</v>
      </c>
      <c r="AF2334" s="21">
        <f t="shared" si="36"/>
        <v>26.3</v>
      </c>
    </row>
    <row r="2335" spans="1:32" ht="15" customHeight="1" x14ac:dyDescent="0.3">
      <c r="A2335" s="20" t="str">
        <f>Raw_Data!A2335</f>
        <v>SF12334</v>
      </c>
      <c r="B2335" s="15" t="str">
        <f>Raw_Data!B2335</f>
        <v>Punjab</v>
      </c>
      <c r="C2335" s="15" t="str">
        <f>Raw_Data!C2335</f>
        <v>Erode</v>
      </c>
      <c r="D2335" s="15" t="str">
        <f>Raw_Data!D2335</f>
        <v>Wheat</v>
      </c>
      <c r="E2335" s="15" t="str">
        <f>Raw_Data!E2335</f>
        <v>Rabi</v>
      </c>
      <c r="F2335" s="15">
        <f>Raw_Data!F2335</f>
        <v>13.93</v>
      </c>
      <c r="G2335" s="18">
        <f>IF(Raw_Data!G2335="",ROUND(AVERAGEIFS(Raw_Data!$G$2:$G$4001,Raw_Data!$E$2:$E$4001,E2335),1),Raw_Data!G2335)</f>
        <v>840.4</v>
      </c>
      <c r="H2335" s="15">
        <f>Raw_Data!H2335</f>
        <v>25.6</v>
      </c>
      <c r="I2335" s="15">
        <f>Raw_Data!I2335</f>
        <v>53.3</v>
      </c>
      <c r="J2335" s="15">
        <f>Raw_Data!J2335</f>
        <v>6.8</v>
      </c>
      <c r="K2335" s="15">
        <f>Raw_Data!K2335</f>
        <v>7.16</v>
      </c>
      <c r="L2335" s="18">
        <f>IF(Raw_Data!L2335="",ROUND(AVERAGEIFS(Raw_Data!$L$2:$L$4001,Raw_Data!$E$2:$E$4001,E2335),1),Raw_Data!L2335)</f>
        <v>28.4</v>
      </c>
      <c r="M2335" s="15">
        <f>Raw_Data!M2335</f>
        <v>96.8</v>
      </c>
      <c r="N2335" s="15">
        <f>Raw_Data!N2335</f>
        <v>58.3</v>
      </c>
      <c r="O2335" s="15">
        <f>Raw_Data!O2335</f>
        <v>124.8</v>
      </c>
      <c r="P2335" s="15" t="str">
        <f>Raw_Data!P2335</f>
        <v>Sprinkler</v>
      </c>
      <c r="Q2335" s="15">
        <f>Raw_Data!Q2335</f>
        <v>272.60000000000002</v>
      </c>
      <c r="R2335" s="15">
        <f>Raw_Data!R2335</f>
        <v>7.03</v>
      </c>
      <c r="S2335" s="15">
        <f>Raw_Data!S2335</f>
        <v>0.86</v>
      </c>
      <c r="T2335" s="18">
        <f>IF(Raw_Data!T2335="",ROUND(AVERAGEIFS(Raw_Data!$T$2:$T$4001,Raw_Data!$E$2:$E$4001,E2335,Raw_Data!$D$2:$D$4001,D2335),2),IF(Raw_Data!T2335&gt;INDEX(Cleaning_Reference!$F$6:$F$13,MATCH(D2335,Cleaning_Reference!$A$6:$A$13,0)),INDEX(Cleaning_Reference!$F$6:$F$13,MATCH(D2335,Cleaning_Reference!$A$6:$A$13,0)),Raw_Data!T2335))</f>
        <v>2.81</v>
      </c>
      <c r="U2335" s="15">
        <f>Raw_Data!U2335</f>
        <v>39.14</v>
      </c>
      <c r="V2335" s="15">
        <f>Raw_Data!V2335</f>
        <v>25262</v>
      </c>
      <c r="W2335" s="15">
        <f>Raw_Data!W2335</f>
        <v>1146803</v>
      </c>
      <c r="X2335" s="15">
        <f>Raw_Data!X2335</f>
        <v>988755</v>
      </c>
      <c r="Y2335" s="15">
        <f>Raw_Data!Y2335</f>
        <v>-158048</v>
      </c>
      <c r="Z2335" s="15">
        <f>Raw_Data!Z2335</f>
        <v>8659</v>
      </c>
      <c r="AA2335" s="15">
        <f>Raw_Data!AA2335</f>
        <v>4.5199999999999996</v>
      </c>
      <c r="AB2335" s="15">
        <f>Raw_Data!AB2335</f>
        <v>46.2</v>
      </c>
      <c r="AC2335" s="19" t="str">
        <f>IF(Raw_Data!G2335="","Yes","No")</f>
        <v>No</v>
      </c>
      <c r="AD2335" s="19" t="str">
        <f>IF(Raw_Data!L2335="","Yes","No")</f>
        <v>No</v>
      </c>
      <c r="AE2335" s="19" t="str">
        <f>IF(Raw_Data!T2335="","Imputed",IF(Raw_Data!T2335&gt;INDEX(Cleaning_Reference!$F$6:$F$13,MATCH(D2335,Cleaning_Reference!$A$6:$A$13,0)),"Capped","Original"))</f>
        <v>Original</v>
      </c>
      <c r="AF2335" s="21">
        <f t="shared" si="36"/>
        <v>39.14</v>
      </c>
    </row>
    <row r="2336" spans="1:32" ht="15" customHeight="1" x14ac:dyDescent="0.3">
      <c r="A2336" s="20" t="str">
        <f>Raw_Data!A2336</f>
        <v>SF12335</v>
      </c>
      <c r="B2336" s="15" t="str">
        <f>Raw_Data!B2336</f>
        <v>Telangana</v>
      </c>
      <c r="C2336" s="15" t="str">
        <f>Raw_Data!C2336</f>
        <v>Nashik</v>
      </c>
      <c r="D2336" s="15" t="str">
        <f>Raw_Data!D2336</f>
        <v>Rice</v>
      </c>
      <c r="E2336" s="15" t="str">
        <f>Raw_Data!E2336</f>
        <v>Rabi</v>
      </c>
      <c r="F2336" s="15">
        <f>Raw_Data!F2336</f>
        <v>3.9</v>
      </c>
      <c r="G2336" s="18">
        <f>IF(Raw_Data!G2336="",ROUND(AVERAGEIFS(Raw_Data!$G$2:$G$4001,Raw_Data!$E$2:$E$4001,E2336),1),Raw_Data!G2336)</f>
        <v>550.70000000000005</v>
      </c>
      <c r="H2336" s="15">
        <f>Raw_Data!H2336</f>
        <v>20</v>
      </c>
      <c r="I2336" s="15">
        <f>Raw_Data!I2336</f>
        <v>61.1</v>
      </c>
      <c r="J2336" s="15">
        <f>Raw_Data!J2336</f>
        <v>8.5</v>
      </c>
      <c r="K2336" s="15">
        <f>Raw_Data!K2336</f>
        <v>6.08</v>
      </c>
      <c r="L2336" s="18">
        <f>IF(Raw_Data!L2336="",ROUND(AVERAGEIFS(Raw_Data!$L$2:$L$4001,Raw_Data!$E$2:$E$4001,E2336),1),Raw_Data!L2336)</f>
        <v>23.1</v>
      </c>
      <c r="M2336" s="15">
        <f>Raw_Data!M2336</f>
        <v>42.7</v>
      </c>
      <c r="N2336" s="15">
        <f>Raw_Data!N2336</f>
        <v>45.6</v>
      </c>
      <c r="O2336" s="15">
        <f>Raw_Data!O2336</f>
        <v>30</v>
      </c>
      <c r="P2336" s="15" t="str">
        <f>Raw_Data!P2336</f>
        <v>Sprinkler</v>
      </c>
      <c r="Q2336" s="15">
        <f>Raw_Data!Q2336</f>
        <v>126.6</v>
      </c>
      <c r="R2336" s="15">
        <f>Raw_Data!R2336</f>
        <v>4.13</v>
      </c>
      <c r="S2336" s="15">
        <f>Raw_Data!S2336</f>
        <v>0.86</v>
      </c>
      <c r="T2336" s="18">
        <f>IF(Raw_Data!T2336="",ROUND(AVERAGEIFS(Raw_Data!$T$2:$T$4001,Raw_Data!$E$2:$E$4001,E2336,Raw_Data!$D$2:$D$4001,D2336),2),IF(Raw_Data!T2336&gt;INDEX(Cleaning_Reference!$F$6:$F$13,MATCH(D2336,Cleaning_Reference!$A$6:$A$13,0)),INDEX(Cleaning_Reference!$F$6:$F$13,MATCH(D2336,Cleaning_Reference!$A$6:$A$13,0)),Raw_Data!T2336))</f>
        <v>2.0299999999999998</v>
      </c>
      <c r="U2336" s="15">
        <f>Raw_Data!U2336</f>
        <v>7.92</v>
      </c>
      <c r="V2336" s="15">
        <f>Raw_Data!V2336</f>
        <v>19219</v>
      </c>
      <c r="W2336" s="15">
        <f>Raw_Data!W2336</f>
        <v>211284</v>
      </c>
      <c r="X2336" s="15">
        <f>Raw_Data!X2336</f>
        <v>152214</v>
      </c>
      <c r="Y2336" s="15">
        <f>Raw_Data!Y2336</f>
        <v>-59070</v>
      </c>
      <c r="Z2336" s="15">
        <f>Raw_Data!Z2336</f>
        <v>5367</v>
      </c>
      <c r="AA2336" s="15">
        <f>Raw_Data!AA2336</f>
        <v>1.476</v>
      </c>
      <c r="AB2336" s="15">
        <f>Raw_Data!AB2336</f>
        <v>34.299999999999997</v>
      </c>
      <c r="AC2336" s="19" t="str">
        <f>IF(Raw_Data!G2336="","Yes","No")</f>
        <v>No</v>
      </c>
      <c r="AD2336" s="19" t="str">
        <f>IF(Raw_Data!L2336="","Yes","No")</f>
        <v>No</v>
      </c>
      <c r="AE2336" s="19" t="str">
        <f>IF(Raw_Data!T2336="","Imputed",IF(Raw_Data!T2336&gt;INDEX(Cleaning_Reference!$F$6:$F$13,MATCH(D2336,Cleaning_Reference!$A$6:$A$13,0)),"Capped","Original"))</f>
        <v>Original</v>
      </c>
      <c r="AF2336" s="21">
        <f t="shared" si="36"/>
        <v>7.92</v>
      </c>
    </row>
    <row r="2337" spans="1:32" ht="15" customHeight="1" x14ac:dyDescent="0.3">
      <c r="A2337" s="20" t="str">
        <f>Raw_Data!A2337</f>
        <v>SF12336</v>
      </c>
      <c r="B2337" s="15" t="str">
        <f>Raw_Data!B2337</f>
        <v>Andhra Pradesh</v>
      </c>
      <c r="C2337" s="15" t="str">
        <f>Raw_Data!C2337</f>
        <v>Raichur</v>
      </c>
      <c r="D2337" s="15" t="str">
        <f>Raw_Data!D2337</f>
        <v>Maize</v>
      </c>
      <c r="E2337" s="15" t="str">
        <f>Raw_Data!E2337</f>
        <v>Kharif</v>
      </c>
      <c r="F2337" s="15">
        <f>Raw_Data!F2337</f>
        <v>3.63</v>
      </c>
      <c r="G2337" s="18">
        <f>IF(Raw_Data!G2337="",ROUND(AVERAGEIFS(Raw_Data!$G$2:$G$4001,Raw_Data!$E$2:$E$4001,E2337),1),Raw_Data!G2337)</f>
        <v>1163.9000000000001</v>
      </c>
      <c r="H2337" s="15">
        <f>Raw_Data!H2337</f>
        <v>31.2</v>
      </c>
      <c r="I2337" s="15">
        <f>Raw_Data!I2337</f>
        <v>88.3</v>
      </c>
      <c r="J2337" s="15">
        <f>Raw_Data!J2337</f>
        <v>6.6</v>
      </c>
      <c r="K2337" s="15">
        <f>Raw_Data!K2337</f>
        <v>7.21</v>
      </c>
      <c r="L2337" s="18">
        <f>IF(Raw_Data!L2337="",ROUND(AVERAGEIFS(Raw_Data!$L$2:$L$4001,Raw_Data!$E$2:$E$4001,E2337),1),Raw_Data!L2337)</f>
        <v>28.2</v>
      </c>
      <c r="M2337" s="15">
        <f>Raw_Data!M2337</f>
        <v>53.2</v>
      </c>
      <c r="N2337" s="15">
        <f>Raw_Data!N2337</f>
        <v>80.599999999999994</v>
      </c>
      <c r="O2337" s="15">
        <f>Raw_Data!O2337</f>
        <v>158.80000000000001</v>
      </c>
      <c r="P2337" s="15" t="str">
        <f>Raw_Data!P2337</f>
        <v>Flood</v>
      </c>
      <c r="Q2337" s="15">
        <f>Raw_Data!Q2337</f>
        <v>247.6</v>
      </c>
      <c r="R2337" s="15">
        <f>Raw_Data!R2337</f>
        <v>7.28</v>
      </c>
      <c r="S2337" s="15">
        <f>Raw_Data!S2337</f>
        <v>0.98</v>
      </c>
      <c r="T2337" s="18">
        <f>IF(Raw_Data!T2337="",ROUND(AVERAGEIFS(Raw_Data!$T$2:$T$4001,Raw_Data!$E$2:$E$4001,E2337,Raw_Data!$D$2:$D$4001,D2337),2),IF(Raw_Data!T2337&gt;INDEX(Cleaning_Reference!$F$6:$F$13,MATCH(D2337,Cleaning_Reference!$A$6:$A$13,0)),INDEX(Cleaning_Reference!$F$6:$F$13,MATCH(D2337,Cleaning_Reference!$A$6:$A$13,0)),Raw_Data!T2337))</f>
        <v>2.4300000000000002</v>
      </c>
      <c r="U2337" s="15">
        <f>Raw_Data!U2337</f>
        <v>8.82</v>
      </c>
      <c r="V2337" s="15">
        <f>Raw_Data!V2337</f>
        <v>22219</v>
      </c>
      <c r="W2337" s="15">
        <f>Raw_Data!W2337</f>
        <v>277824</v>
      </c>
      <c r="X2337" s="15">
        <f>Raw_Data!X2337</f>
        <v>195972</v>
      </c>
      <c r="Y2337" s="15">
        <f>Raw_Data!Y2337</f>
        <v>-81852</v>
      </c>
      <c r="Z2337" s="15">
        <f>Raw_Data!Z2337</f>
        <v>2760</v>
      </c>
      <c r="AA2337" s="15">
        <f>Raw_Data!AA2337</f>
        <v>3.1960000000000002</v>
      </c>
      <c r="AB2337" s="15">
        <f>Raw_Data!AB2337</f>
        <v>51.5</v>
      </c>
      <c r="AC2337" s="19" t="str">
        <f>IF(Raw_Data!G2337="","Yes","No")</f>
        <v>No</v>
      </c>
      <c r="AD2337" s="19" t="str">
        <f>IF(Raw_Data!L2337="","Yes","No")</f>
        <v>No</v>
      </c>
      <c r="AE2337" s="19" t="str">
        <f>IF(Raw_Data!T2337="","Imputed",IF(Raw_Data!T2337&gt;INDEX(Cleaning_Reference!$F$6:$F$13,MATCH(D2337,Cleaning_Reference!$A$6:$A$13,0)),"Capped","Original"))</f>
        <v>Original</v>
      </c>
      <c r="AF2337" s="21">
        <f t="shared" si="36"/>
        <v>8.82</v>
      </c>
    </row>
    <row r="2338" spans="1:32" ht="15" customHeight="1" x14ac:dyDescent="0.3">
      <c r="A2338" s="20" t="str">
        <f>Raw_Data!A2338</f>
        <v>SF12337</v>
      </c>
      <c r="B2338" s="15" t="str">
        <f>Raw_Data!B2338</f>
        <v>Punjab</v>
      </c>
      <c r="C2338" s="15" t="str">
        <f>Raw_Data!C2338</f>
        <v>Krishna</v>
      </c>
      <c r="D2338" s="15" t="str">
        <f>Raw_Data!D2338</f>
        <v>Rice</v>
      </c>
      <c r="E2338" s="15" t="str">
        <f>Raw_Data!E2338</f>
        <v>Zaid</v>
      </c>
      <c r="F2338" s="15">
        <f>Raw_Data!F2338</f>
        <v>9.83</v>
      </c>
      <c r="G2338" s="18">
        <f>IF(Raw_Data!G2338="",ROUND(AVERAGEIFS(Raw_Data!$G$2:$G$4001,Raw_Data!$E$2:$E$4001,E2338),1),Raw_Data!G2338)</f>
        <v>178.5</v>
      </c>
      <c r="H2338" s="15">
        <f>Raw_Data!H2338</f>
        <v>32.6</v>
      </c>
      <c r="I2338" s="15">
        <f>Raw_Data!I2338</f>
        <v>58.5</v>
      </c>
      <c r="J2338" s="15">
        <f>Raw_Data!J2338</f>
        <v>7.4</v>
      </c>
      <c r="K2338" s="15">
        <f>Raw_Data!K2338</f>
        <v>6.3</v>
      </c>
      <c r="L2338" s="18">
        <f>IF(Raw_Data!L2338="",ROUND(AVERAGEIFS(Raw_Data!$L$2:$L$4001,Raw_Data!$E$2:$E$4001,E2338),1),Raw_Data!L2338)</f>
        <v>20.9</v>
      </c>
      <c r="M2338" s="15">
        <f>Raw_Data!M2338</f>
        <v>146.9</v>
      </c>
      <c r="N2338" s="15">
        <f>Raw_Data!N2338</f>
        <v>54.3</v>
      </c>
      <c r="O2338" s="15">
        <f>Raw_Data!O2338</f>
        <v>76.099999999999994</v>
      </c>
      <c r="P2338" s="15" t="str">
        <f>Raw_Data!P2338</f>
        <v>Flood</v>
      </c>
      <c r="Q2338" s="15">
        <f>Raw_Data!Q2338</f>
        <v>162.6</v>
      </c>
      <c r="R2338" s="15">
        <f>Raw_Data!R2338</f>
        <v>8.65</v>
      </c>
      <c r="S2338" s="15">
        <f>Raw_Data!S2338</f>
        <v>0.95</v>
      </c>
      <c r="T2338" s="18">
        <f>IF(Raw_Data!T2338="",ROUND(AVERAGEIFS(Raw_Data!$T$2:$T$4001,Raw_Data!$E$2:$E$4001,E2338,Raw_Data!$D$2:$D$4001,D2338),2),IF(Raw_Data!T2338&gt;INDEX(Cleaning_Reference!$F$6:$F$13,MATCH(D2338,Cleaning_Reference!$A$6:$A$13,0)),INDEX(Cleaning_Reference!$F$6:$F$13,MATCH(D2338,Cleaning_Reference!$A$6:$A$13,0)),Raw_Data!T2338))</f>
        <v>1.77</v>
      </c>
      <c r="U2338" s="15">
        <f>Raw_Data!U2338</f>
        <v>17.399999999999999</v>
      </c>
      <c r="V2338" s="15">
        <f>Raw_Data!V2338</f>
        <v>22120</v>
      </c>
      <c r="W2338" s="15">
        <f>Raw_Data!W2338</f>
        <v>638363</v>
      </c>
      <c r="X2338" s="15">
        <f>Raw_Data!X2338</f>
        <v>384888</v>
      </c>
      <c r="Y2338" s="15">
        <f>Raw_Data!Y2338</f>
        <v>-253475</v>
      </c>
      <c r="Z2338" s="15">
        <f>Raw_Data!Z2338</f>
        <v>21276</v>
      </c>
      <c r="AA2338" s="15">
        <f>Raw_Data!AA2338</f>
        <v>0.81799999999999995</v>
      </c>
      <c r="AB2338" s="15">
        <f>Raw_Data!AB2338</f>
        <v>18.7</v>
      </c>
      <c r="AC2338" s="19" t="str">
        <f>IF(Raw_Data!G2338="","Yes","No")</f>
        <v>No</v>
      </c>
      <c r="AD2338" s="19" t="str">
        <f>IF(Raw_Data!L2338="","Yes","No")</f>
        <v>No</v>
      </c>
      <c r="AE2338" s="19" t="str">
        <f>IF(Raw_Data!T2338="","Imputed",IF(Raw_Data!T2338&gt;INDEX(Cleaning_Reference!$F$6:$F$13,MATCH(D2338,Cleaning_Reference!$A$6:$A$13,0)),"Capped","Original"))</f>
        <v>Original</v>
      </c>
      <c r="AF2338" s="21">
        <f t="shared" si="36"/>
        <v>17.399999999999999</v>
      </c>
    </row>
    <row r="2339" spans="1:32" ht="15" customHeight="1" x14ac:dyDescent="0.3">
      <c r="A2339" s="20" t="str">
        <f>Raw_Data!A2339</f>
        <v>SF12338</v>
      </c>
      <c r="B2339" s="15" t="str">
        <f>Raw_Data!B2339</f>
        <v>Gujarat</v>
      </c>
      <c r="C2339" s="15" t="str">
        <f>Raw_Data!C2339</f>
        <v>Raichur</v>
      </c>
      <c r="D2339" s="15" t="str">
        <f>Raw_Data!D2339</f>
        <v>Chilli</v>
      </c>
      <c r="E2339" s="15" t="str">
        <f>Raw_Data!E2339</f>
        <v>Rabi</v>
      </c>
      <c r="F2339" s="15">
        <f>Raw_Data!F2339</f>
        <v>8.9</v>
      </c>
      <c r="G2339" s="18">
        <f>IF(Raw_Data!G2339="",ROUND(AVERAGEIFS(Raw_Data!$G$2:$G$4001,Raw_Data!$E$2:$E$4001,E2339),1),Raw_Data!G2339)</f>
        <v>497.5</v>
      </c>
      <c r="H2339" s="15">
        <f>Raw_Data!H2339</f>
        <v>22.1</v>
      </c>
      <c r="I2339" s="15">
        <f>Raw_Data!I2339</f>
        <v>61.3</v>
      </c>
      <c r="J2339" s="15">
        <f>Raw_Data!J2339</f>
        <v>5.3</v>
      </c>
      <c r="K2339" s="15">
        <f>Raw_Data!K2339</f>
        <v>6.65</v>
      </c>
      <c r="L2339" s="18">
        <f>IF(Raw_Data!L2339="",ROUND(AVERAGEIFS(Raw_Data!$L$2:$L$4001,Raw_Data!$E$2:$E$4001,E2339),1),Raw_Data!L2339)</f>
        <v>27.5</v>
      </c>
      <c r="M2339" s="15">
        <f>Raw_Data!M2339</f>
        <v>128.1</v>
      </c>
      <c r="N2339" s="15">
        <f>Raw_Data!N2339</f>
        <v>83.6</v>
      </c>
      <c r="O2339" s="15">
        <f>Raw_Data!O2339</f>
        <v>132.6</v>
      </c>
      <c r="P2339" s="15" t="str">
        <f>Raw_Data!P2339</f>
        <v>Flood</v>
      </c>
      <c r="Q2339" s="15">
        <f>Raw_Data!Q2339</f>
        <v>268.3</v>
      </c>
      <c r="R2339" s="15">
        <f>Raw_Data!R2339</f>
        <v>2.5099999999999998</v>
      </c>
      <c r="S2339" s="15">
        <f>Raw_Data!S2339</f>
        <v>0.74</v>
      </c>
      <c r="T2339" s="18">
        <f>IF(Raw_Data!T2339="",ROUND(AVERAGEIFS(Raw_Data!$T$2:$T$4001,Raw_Data!$E$2:$E$4001,E2339,Raw_Data!$D$2:$D$4001,D2339),2),IF(Raw_Data!T2339&gt;INDEX(Cleaning_Reference!$F$6:$F$13,MATCH(D2339,Cleaning_Reference!$A$6:$A$13,0)),INDEX(Cleaning_Reference!$F$6:$F$13,MATCH(D2339,Cleaning_Reference!$A$6:$A$13,0)),Raw_Data!T2339))</f>
        <v>2.4</v>
      </c>
      <c r="U2339" s="15">
        <f>Raw_Data!U2339</f>
        <v>21.36</v>
      </c>
      <c r="V2339" s="15">
        <f>Raw_Data!V2339</f>
        <v>96265</v>
      </c>
      <c r="W2339" s="15">
        <f>Raw_Data!W2339</f>
        <v>717340</v>
      </c>
      <c r="X2339" s="15">
        <f>Raw_Data!X2339</f>
        <v>2056220</v>
      </c>
      <c r="Y2339" s="15">
        <f>Raw_Data!Y2339</f>
        <v>1338880</v>
      </c>
      <c r="Z2339" s="15">
        <f>Raw_Data!Z2339</f>
        <v>6609</v>
      </c>
      <c r="AA2339" s="15">
        <f>Raw_Data!AA2339</f>
        <v>3.2320000000000002</v>
      </c>
      <c r="AB2339" s="15">
        <f>Raw_Data!AB2339</f>
        <v>59.7</v>
      </c>
      <c r="AC2339" s="19" t="str">
        <f>IF(Raw_Data!G2339="","Yes","No")</f>
        <v>No</v>
      </c>
      <c r="AD2339" s="19" t="str">
        <f>IF(Raw_Data!L2339="","Yes","No")</f>
        <v>No</v>
      </c>
      <c r="AE2339" s="19" t="str">
        <f>IF(Raw_Data!T2339="","Imputed",IF(Raw_Data!T2339&gt;INDEX(Cleaning_Reference!$F$6:$F$13,MATCH(D2339,Cleaning_Reference!$A$6:$A$13,0)),"Capped","Original"))</f>
        <v>Original</v>
      </c>
      <c r="AF2339" s="21">
        <f t="shared" si="36"/>
        <v>21.36</v>
      </c>
    </row>
    <row r="2340" spans="1:32" ht="15" customHeight="1" x14ac:dyDescent="0.3">
      <c r="A2340" s="20" t="str">
        <f>Raw_Data!A2340</f>
        <v>SF12339</v>
      </c>
      <c r="B2340" s="15" t="str">
        <f>Raw_Data!B2340</f>
        <v>Madhya Pradesh</v>
      </c>
      <c r="C2340" s="15" t="str">
        <f>Raw_Data!C2340</f>
        <v>Ludhiana</v>
      </c>
      <c r="D2340" s="15" t="str">
        <f>Raw_Data!D2340</f>
        <v>Cotton</v>
      </c>
      <c r="E2340" s="15" t="str">
        <f>Raw_Data!E2340</f>
        <v>Kharif</v>
      </c>
      <c r="F2340" s="15">
        <f>Raw_Data!F2340</f>
        <v>8.83</v>
      </c>
      <c r="G2340" s="18">
        <f>IF(Raw_Data!G2340="",ROUND(AVERAGEIFS(Raw_Data!$G$2:$G$4001,Raw_Data!$E$2:$E$4001,E2340),1),Raw_Data!G2340)</f>
        <v>775.5</v>
      </c>
      <c r="H2340" s="15">
        <f>Raw_Data!H2340</f>
        <v>27.7</v>
      </c>
      <c r="I2340" s="15">
        <f>Raw_Data!I2340</f>
        <v>50.7</v>
      </c>
      <c r="J2340" s="15">
        <f>Raw_Data!J2340</f>
        <v>5.6</v>
      </c>
      <c r="K2340" s="15">
        <f>Raw_Data!K2340</f>
        <v>7.34</v>
      </c>
      <c r="L2340" s="18">
        <f>IF(Raw_Data!L2340="",ROUND(AVERAGEIFS(Raw_Data!$L$2:$L$4001,Raw_Data!$E$2:$E$4001,E2340),1),Raw_Data!L2340)</f>
        <v>33.299999999999997</v>
      </c>
      <c r="M2340" s="15">
        <f>Raw_Data!M2340</f>
        <v>113.7</v>
      </c>
      <c r="N2340" s="15">
        <f>Raw_Data!N2340</f>
        <v>36.4</v>
      </c>
      <c r="O2340" s="15">
        <f>Raw_Data!O2340</f>
        <v>98.4</v>
      </c>
      <c r="P2340" s="15" t="str">
        <f>Raw_Data!P2340</f>
        <v>Rainfed</v>
      </c>
      <c r="Q2340" s="15">
        <f>Raw_Data!Q2340</f>
        <v>194.6</v>
      </c>
      <c r="R2340" s="15">
        <f>Raw_Data!R2340</f>
        <v>6.32</v>
      </c>
      <c r="S2340" s="15">
        <f>Raw_Data!S2340</f>
        <v>0.73</v>
      </c>
      <c r="T2340" s="18">
        <f>IF(Raw_Data!T2340="",ROUND(AVERAGEIFS(Raw_Data!$T$2:$T$4001,Raw_Data!$E$2:$E$4001,E2340,Raw_Data!$D$2:$D$4001,D2340),2),IF(Raw_Data!T2340&gt;INDEX(Cleaning_Reference!$F$6:$F$13,MATCH(D2340,Cleaning_Reference!$A$6:$A$13,0)),INDEX(Cleaning_Reference!$F$6:$F$13,MATCH(D2340,Cleaning_Reference!$A$6:$A$13,0)),Raw_Data!T2340))</f>
        <v>0.98</v>
      </c>
      <c r="U2340" s="15">
        <f>Raw_Data!U2340</f>
        <v>8.65</v>
      </c>
      <c r="V2340" s="15">
        <f>Raw_Data!V2340</f>
        <v>56692</v>
      </c>
      <c r="W2340" s="15">
        <f>Raw_Data!W2340</f>
        <v>602094</v>
      </c>
      <c r="X2340" s="15">
        <f>Raw_Data!X2340</f>
        <v>490386</v>
      </c>
      <c r="Y2340" s="15">
        <f>Raw_Data!Y2340</f>
        <v>-111708</v>
      </c>
      <c r="Z2340" s="15">
        <f>Raw_Data!Z2340</f>
        <v>3169</v>
      </c>
      <c r="AA2340" s="15">
        <f>Raw_Data!AA2340</f>
        <v>2.73</v>
      </c>
      <c r="AB2340" s="15">
        <f>Raw_Data!AB2340</f>
        <v>49.8</v>
      </c>
      <c r="AC2340" s="19" t="str">
        <f>IF(Raw_Data!G2340="","Yes","No")</f>
        <v>No</v>
      </c>
      <c r="AD2340" s="19" t="str">
        <f>IF(Raw_Data!L2340="","Yes","No")</f>
        <v>No</v>
      </c>
      <c r="AE2340" s="19" t="str">
        <f>IF(Raw_Data!T2340="","Imputed",IF(Raw_Data!T2340&gt;INDEX(Cleaning_Reference!$F$6:$F$13,MATCH(D2340,Cleaning_Reference!$A$6:$A$13,0)),"Capped","Original"))</f>
        <v>Original</v>
      </c>
      <c r="AF2340" s="21">
        <f t="shared" si="36"/>
        <v>8.65</v>
      </c>
    </row>
    <row r="2341" spans="1:32" ht="15" customHeight="1" x14ac:dyDescent="0.3">
      <c r="A2341" s="20" t="str">
        <f>Raw_Data!A2341</f>
        <v>SF12340</v>
      </c>
      <c r="B2341" s="15" t="str">
        <f>Raw_Data!B2341</f>
        <v>Gujarat</v>
      </c>
      <c r="C2341" s="15" t="str">
        <f>Raw_Data!C2341</f>
        <v>Indore</v>
      </c>
      <c r="D2341" s="15" t="str">
        <f>Raw_Data!D2341</f>
        <v>Pulses</v>
      </c>
      <c r="E2341" s="15" t="str">
        <f>Raw_Data!E2341</f>
        <v>Rabi</v>
      </c>
      <c r="F2341" s="15">
        <f>Raw_Data!F2341</f>
        <v>8.86</v>
      </c>
      <c r="G2341" s="18">
        <f>IF(Raw_Data!G2341="",ROUND(AVERAGEIFS(Raw_Data!$G$2:$G$4001,Raw_Data!$E$2:$E$4001,E2341),1),Raw_Data!G2341)</f>
        <v>753.2</v>
      </c>
      <c r="H2341" s="15">
        <f>Raw_Data!H2341</f>
        <v>24.9</v>
      </c>
      <c r="I2341" s="15">
        <f>Raw_Data!I2341</f>
        <v>59.2</v>
      </c>
      <c r="J2341" s="15">
        <f>Raw_Data!J2341</f>
        <v>10.199999999999999</v>
      </c>
      <c r="K2341" s="15">
        <f>Raw_Data!K2341</f>
        <v>7.38</v>
      </c>
      <c r="L2341" s="18">
        <f>IF(Raw_Data!L2341="",ROUND(AVERAGEIFS(Raw_Data!$L$2:$L$4001,Raw_Data!$E$2:$E$4001,E2341),1),Raw_Data!L2341)</f>
        <v>23.2</v>
      </c>
      <c r="M2341" s="15">
        <f>Raw_Data!M2341</f>
        <v>82.4</v>
      </c>
      <c r="N2341" s="15">
        <f>Raw_Data!N2341</f>
        <v>69.5</v>
      </c>
      <c r="O2341" s="15">
        <f>Raw_Data!O2341</f>
        <v>81.3</v>
      </c>
      <c r="P2341" s="15" t="str">
        <f>Raw_Data!P2341</f>
        <v>Sprinkler</v>
      </c>
      <c r="Q2341" s="15">
        <f>Raw_Data!Q2341</f>
        <v>183.3</v>
      </c>
      <c r="R2341" s="15">
        <f>Raw_Data!R2341</f>
        <v>8.02</v>
      </c>
      <c r="S2341" s="15">
        <f>Raw_Data!S2341</f>
        <v>0.73</v>
      </c>
      <c r="T2341" s="18">
        <f>IF(Raw_Data!T2341="",ROUND(AVERAGEIFS(Raw_Data!$T$2:$T$4001,Raw_Data!$E$2:$E$4001,E2341,Raw_Data!$D$2:$D$4001,D2341),2),IF(Raw_Data!T2341&gt;INDEX(Cleaning_Reference!$F$6:$F$13,MATCH(D2341,Cleaning_Reference!$A$6:$A$13,0)),INDEX(Cleaning_Reference!$F$6:$F$13,MATCH(D2341,Cleaning_Reference!$A$6:$A$13,0)),Raw_Data!T2341))</f>
        <v>0.91</v>
      </c>
      <c r="U2341" s="15">
        <f>Raw_Data!U2341</f>
        <v>8.06</v>
      </c>
      <c r="V2341" s="15">
        <f>Raw_Data!V2341</f>
        <v>74278</v>
      </c>
      <c r="W2341" s="15">
        <f>Raw_Data!W2341</f>
        <v>670596</v>
      </c>
      <c r="X2341" s="15">
        <f>Raw_Data!X2341</f>
        <v>598681</v>
      </c>
      <c r="Y2341" s="15">
        <f>Raw_Data!Y2341</f>
        <v>-71915</v>
      </c>
      <c r="Z2341" s="15">
        <f>Raw_Data!Z2341</f>
        <v>3275</v>
      </c>
      <c r="AA2341" s="15">
        <f>Raw_Data!AA2341</f>
        <v>2.4609999999999999</v>
      </c>
      <c r="AB2341" s="15">
        <f>Raw_Data!AB2341</f>
        <v>39</v>
      </c>
      <c r="AC2341" s="19" t="str">
        <f>IF(Raw_Data!G2341="","Yes","No")</f>
        <v>No</v>
      </c>
      <c r="AD2341" s="19" t="str">
        <f>IF(Raw_Data!L2341="","Yes","No")</f>
        <v>No</v>
      </c>
      <c r="AE2341" s="19" t="str">
        <f>IF(Raw_Data!T2341="","Imputed",IF(Raw_Data!T2341&gt;INDEX(Cleaning_Reference!$F$6:$F$13,MATCH(D2341,Cleaning_Reference!$A$6:$A$13,0)),"Capped","Original"))</f>
        <v>Original</v>
      </c>
      <c r="AF2341" s="21">
        <f t="shared" si="36"/>
        <v>8.06</v>
      </c>
    </row>
    <row r="2342" spans="1:32" ht="15" customHeight="1" x14ac:dyDescent="0.3">
      <c r="A2342" s="20" t="str">
        <f>Raw_Data!A2342</f>
        <v>SF12341</v>
      </c>
      <c r="B2342" s="15" t="str">
        <f>Raw_Data!B2342</f>
        <v>Andhra Pradesh</v>
      </c>
      <c r="C2342" s="15" t="str">
        <f>Raw_Data!C2342</f>
        <v>Guntur</v>
      </c>
      <c r="D2342" s="15" t="str">
        <f>Raw_Data!D2342</f>
        <v>Cotton</v>
      </c>
      <c r="E2342" s="15" t="str">
        <f>Raw_Data!E2342</f>
        <v>Kharif</v>
      </c>
      <c r="F2342" s="15">
        <f>Raw_Data!F2342</f>
        <v>1.1100000000000001</v>
      </c>
      <c r="G2342" s="18">
        <f>IF(Raw_Data!G2342="",ROUND(AVERAGEIFS(Raw_Data!$G$2:$G$4001,Raw_Data!$E$2:$E$4001,E2342),1),Raw_Data!G2342)</f>
        <v>751.9</v>
      </c>
      <c r="H2342" s="15">
        <f>Raw_Data!H2342</f>
        <v>30.5</v>
      </c>
      <c r="I2342" s="15">
        <f>Raw_Data!I2342</f>
        <v>61.6</v>
      </c>
      <c r="J2342" s="15">
        <f>Raw_Data!J2342</f>
        <v>7.3</v>
      </c>
      <c r="K2342" s="15">
        <f>Raw_Data!K2342</f>
        <v>6.54</v>
      </c>
      <c r="L2342" s="18">
        <f>IF(Raw_Data!L2342="",ROUND(AVERAGEIFS(Raw_Data!$L$2:$L$4001,Raw_Data!$E$2:$E$4001,E2342),1),Raw_Data!L2342)</f>
        <v>27.8</v>
      </c>
      <c r="M2342" s="15">
        <f>Raw_Data!M2342</f>
        <v>138.9</v>
      </c>
      <c r="N2342" s="15">
        <f>Raw_Data!N2342</f>
        <v>54.2</v>
      </c>
      <c r="O2342" s="15">
        <f>Raw_Data!O2342</f>
        <v>65</v>
      </c>
      <c r="P2342" s="15" t="str">
        <f>Raw_Data!P2342</f>
        <v>Flood</v>
      </c>
      <c r="Q2342" s="15">
        <f>Raw_Data!Q2342</f>
        <v>87.5</v>
      </c>
      <c r="R2342" s="15">
        <f>Raw_Data!R2342</f>
        <v>9.6199999999999992</v>
      </c>
      <c r="S2342" s="15">
        <f>Raw_Data!S2342</f>
        <v>0.86</v>
      </c>
      <c r="T2342" s="18">
        <f>IF(Raw_Data!T2342="",ROUND(AVERAGEIFS(Raw_Data!$T$2:$T$4001,Raw_Data!$E$2:$E$4001,E2342,Raw_Data!$D$2:$D$4001,D2342),2),IF(Raw_Data!T2342&gt;INDEX(Cleaning_Reference!$F$6:$F$13,MATCH(D2342,Cleaning_Reference!$A$6:$A$13,0)),INDEX(Cleaning_Reference!$F$6:$F$13,MATCH(D2342,Cleaning_Reference!$A$6:$A$13,0)),Raw_Data!T2342))</f>
        <v>1.87</v>
      </c>
      <c r="U2342" s="15">
        <f>Raw_Data!U2342</f>
        <v>2.08</v>
      </c>
      <c r="V2342" s="15">
        <f>Raw_Data!V2342</f>
        <v>65669</v>
      </c>
      <c r="W2342" s="15">
        <f>Raw_Data!W2342</f>
        <v>71744</v>
      </c>
      <c r="X2342" s="15">
        <f>Raw_Data!X2342</f>
        <v>136592</v>
      </c>
      <c r="Y2342" s="15">
        <f>Raw_Data!Y2342</f>
        <v>64848</v>
      </c>
      <c r="Z2342" s="15">
        <f>Raw_Data!Z2342</f>
        <v>1095</v>
      </c>
      <c r="AA2342" s="15">
        <f>Raw_Data!AA2342</f>
        <v>1.9</v>
      </c>
      <c r="AB2342" s="15">
        <f>Raw_Data!AB2342</f>
        <v>28</v>
      </c>
      <c r="AC2342" s="19" t="str">
        <f>IF(Raw_Data!G2342="","Yes","No")</f>
        <v>No</v>
      </c>
      <c r="AD2342" s="19" t="str">
        <f>IF(Raw_Data!L2342="","Yes","No")</f>
        <v>No</v>
      </c>
      <c r="AE2342" s="19" t="str">
        <f>IF(Raw_Data!T2342="","Imputed",IF(Raw_Data!T2342&gt;INDEX(Cleaning_Reference!$F$6:$F$13,MATCH(D2342,Cleaning_Reference!$A$6:$A$13,0)),"Capped","Original"))</f>
        <v>Original</v>
      </c>
      <c r="AF2342" s="21">
        <f t="shared" si="36"/>
        <v>2.08</v>
      </c>
    </row>
    <row r="2343" spans="1:32" ht="15" customHeight="1" x14ac:dyDescent="0.3">
      <c r="A2343" s="20" t="str">
        <f>Raw_Data!A2343</f>
        <v>SF12342</v>
      </c>
      <c r="B2343" s="15" t="str">
        <f>Raw_Data!B2343</f>
        <v>Tamil Nadu</v>
      </c>
      <c r="C2343" s="15" t="str">
        <f>Raw_Data!C2343</f>
        <v>Krishna</v>
      </c>
      <c r="D2343" s="15" t="str">
        <f>Raw_Data!D2343</f>
        <v>Wheat</v>
      </c>
      <c r="E2343" s="15" t="str">
        <f>Raw_Data!E2343</f>
        <v>Rabi</v>
      </c>
      <c r="F2343" s="15">
        <f>Raw_Data!F2343</f>
        <v>11.81</v>
      </c>
      <c r="G2343" s="18">
        <f>IF(Raw_Data!G2343="",ROUND(AVERAGEIFS(Raw_Data!$G$2:$G$4001,Raw_Data!$E$2:$E$4001,E2343),1),Raw_Data!G2343)</f>
        <v>80</v>
      </c>
      <c r="H2343" s="15">
        <f>Raw_Data!H2343</f>
        <v>28.3</v>
      </c>
      <c r="I2343" s="15">
        <f>Raw_Data!I2343</f>
        <v>46.6</v>
      </c>
      <c r="J2343" s="15">
        <f>Raw_Data!J2343</f>
        <v>7.3</v>
      </c>
      <c r="K2343" s="15">
        <f>Raw_Data!K2343</f>
        <v>6.87</v>
      </c>
      <c r="L2343" s="18">
        <f>IF(Raw_Data!L2343="",ROUND(AVERAGEIFS(Raw_Data!$L$2:$L$4001,Raw_Data!$E$2:$E$4001,E2343),1),Raw_Data!L2343)</f>
        <v>27.9</v>
      </c>
      <c r="M2343" s="15">
        <f>Raw_Data!M2343</f>
        <v>118</v>
      </c>
      <c r="N2343" s="15">
        <f>Raw_Data!N2343</f>
        <v>58.2</v>
      </c>
      <c r="O2343" s="15">
        <f>Raw_Data!O2343</f>
        <v>86.3</v>
      </c>
      <c r="P2343" s="15" t="str">
        <f>Raw_Data!P2343</f>
        <v>Flood</v>
      </c>
      <c r="Q2343" s="15">
        <f>Raw_Data!Q2343</f>
        <v>138.80000000000001</v>
      </c>
      <c r="R2343" s="15">
        <f>Raw_Data!R2343</f>
        <v>6.21</v>
      </c>
      <c r="S2343" s="15">
        <f>Raw_Data!S2343</f>
        <v>0.75</v>
      </c>
      <c r="T2343" s="18">
        <f>IF(Raw_Data!T2343="",ROUND(AVERAGEIFS(Raw_Data!$T$2:$T$4001,Raw_Data!$E$2:$E$4001,E2343,Raw_Data!$D$2:$D$4001,D2343),2),IF(Raw_Data!T2343&gt;INDEX(Cleaning_Reference!$F$6:$F$13,MATCH(D2343,Cleaning_Reference!$A$6:$A$13,0)),INDEX(Cleaning_Reference!$F$6:$F$13,MATCH(D2343,Cleaning_Reference!$A$6:$A$13,0)),Raw_Data!T2343))</f>
        <v>2.41</v>
      </c>
      <c r="U2343" s="15">
        <f>Raw_Data!U2343</f>
        <v>28.46</v>
      </c>
      <c r="V2343" s="15">
        <f>Raw_Data!V2343</f>
        <v>25890</v>
      </c>
      <c r="W2343" s="15">
        <f>Raw_Data!W2343</f>
        <v>780848</v>
      </c>
      <c r="X2343" s="15">
        <f>Raw_Data!X2343</f>
        <v>736829</v>
      </c>
      <c r="Y2343" s="15">
        <f>Raw_Data!Y2343</f>
        <v>-44019</v>
      </c>
      <c r="Z2343" s="15">
        <f>Raw_Data!Z2343</f>
        <v>7861</v>
      </c>
      <c r="AA2343" s="15">
        <f>Raw_Data!AA2343</f>
        <v>3.62</v>
      </c>
      <c r="AB2343" s="15">
        <f>Raw_Data!AB2343</f>
        <v>16.899999999999999</v>
      </c>
      <c r="AC2343" s="19" t="str">
        <f>IF(Raw_Data!G2343="","Yes","No")</f>
        <v>No</v>
      </c>
      <c r="AD2343" s="19" t="str">
        <f>IF(Raw_Data!L2343="","Yes","No")</f>
        <v>No</v>
      </c>
      <c r="AE2343" s="19" t="str">
        <f>IF(Raw_Data!T2343="","Imputed",IF(Raw_Data!T2343&gt;INDEX(Cleaning_Reference!$F$6:$F$13,MATCH(D2343,Cleaning_Reference!$A$6:$A$13,0)),"Capped","Original"))</f>
        <v>Original</v>
      </c>
      <c r="AF2343" s="21">
        <f t="shared" si="36"/>
        <v>28.46</v>
      </c>
    </row>
    <row r="2344" spans="1:32" ht="15" customHeight="1" x14ac:dyDescent="0.3">
      <c r="A2344" s="20" t="str">
        <f>Raw_Data!A2344</f>
        <v>SF12343</v>
      </c>
      <c r="B2344" s="15" t="str">
        <f>Raw_Data!B2344</f>
        <v>Karnataka</v>
      </c>
      <c r="C2344" s="15" t="str">
        <f>Raw_Data!C2344</f>
        <v>Nalgonda</v>
      </c>
      <c r="D2344" s="15" t="str">
        <f>Raw_Data!D2344</f>
        <v>Rice</v>
      </c>
      <c r="E2344" s="15" t="str">
        <f>Raw_Data!E2344</f>
        <v>Zaid</v>
      </c>
      <c r="F2344" s="15">
        <f>Raw_Data!F2344</f>
        <v>8.34</v>
      </c>
      <c r="G2344" s="18">
        <f>IF(Raw_Data!G2344="",ROUND(AVERAGEIFS(Raw_Data!$G$2:$G$4001,Raw_Data!$E$2:$E$4001,E2344),1),Raw_Data!G2344)</f>
        <v>414.3</v>
      </c>
      <c r="H2344" s="15">
        <f>Raw_Data!H2344</f>
        <v>30.3</v>
      </c>
      <c r="I2344" s="15">
        <f>Raw_Data!I2344</f>
        <v>59.3</v>
      </c>
      <c r="J2344" s="15">
        <f>Raw_Data!J2344</f>
        <v>8.6999999999999993</v>
      </c>
      <c r="K2344" s="15">
        <f>Raw_Data!K2344</f>
        <v>5.28</v>
      </c>
      <c r="L2344" s="18">
        <f>IF(Raw_Data!L2344="",ROUND(AVERAGEIFS(Raw_Data!$L$2:$L$4001,Raw_Data!$E$2:$E$4001,E2344),1),Raw_Data!L2344)</f>
        <v>22.8</v>
      </c>
      <c r="M2344" s="15">
        <f>Raw_Data!M2344</f>
        <v>114.2</v>
      </c>
      <c r="N2344" s="15">
        <f>Raw_Data!N2344</f>
        <v>73.400000000000006</v>
      </c>
      <c r="O2344" s="15">
        <f>Raw_Data!O2344</f>
        <v>114.9</v>
      </c>
      <c r="P2344" s="15" t="str">
        <f>Raw_Data!P2344</f>
        <v>Flood</v>
      </c>
      <c r="Q2344" s="15">
        <f>Raw_Data!Q2344</f>
        <v>247.1</v>
      </c>
      <c r="R2344" s="15">
        <f>Raw_Data!R2344</f>
        <v>3.15</v>
      </c>
      <c r="S2344" s="15">
        <f>Raw_Data!S2344</f>
        <v>0.84</v>
      </c>
      <c r="T2344" s="18">
        <f>IF(Raw_Data!T2344="",ROUND(AVERAGEIFS(Raw_Data!$T$2:$T$4001,Raw_Data!$E$2:$E$4001,E2344,Raw_Data!$D$2:$D$4001,D2344),2),IF(Raw_Data!T2344&gt;INDEX(Cleaning_Reference!$F$6:$F$13,MATCH(D2344,Cleaning_Reference!$A$6:$A$13,0)),INDEX(Cleaning_Reference!$F$6:$F$13,MATCH(D2344,Cleaning_Reference!$A$6:$A$13,0)),Raw_Data!T2344))</f>
        <v>0.3</v>
      </c>
      <c r="U2344" s="15">
        <f>Raw_Data!U2344</f>
        <v>2.5</v>
      </c>
      <c r="V2344" s="15">
        <f>Raw_Data!V2344</f>
        <v>20764</v>
      </c>
      <c r="W2344" s="15">
        <f>Raw_Data!W2344</f>
        <v>515257</v>
      </c>
      <c r="X2344" s="15">
        <f>Raw_Data!X2344</f>
        <v>51910</v>
      </c>
      <c r="Y2344" s="15">
        <f>Raw_Data!Y2344</f>
        <v>-463347</v>
      </c>
      <c r="Z2344" s="15">
        <f>Raw_Data!Z2344</f>
        <v>15781</v>
      </c>
      <c r="AA2344" s="15">
        <f>Raw_Data!AA2344</f>
        <v>0.158</v>
      </c>
      <c r="AB2344" s="15">
        <f>Raw_Data!AB2344</f>
        <v>51.1</v>
      </c>
      <c r="AC2344" s="19" t="str">
        <f>IF(Raw_Data!G2344="","Yes","No")</f>
        <v>No</v>
      </c>
      <c r="AD2344" s="19" t="str">
        <f>IF(Raw_Data!L2344="","Yes","No")</f>
        <v>No</v>
      </c>
      <c r="AE2344" s="19" t="str">
        <f>IF(Raw_Data!T2344="","Imputed",IF(Raw_Data!T2344&gt;INDEX(Cleaning_Reference!$F$6:$F$13,MATCH(D2344,Cleaning_Reference!$A$6:$A$13,0)),"Capped","Original"))</f>
        <v>Original</v>
      </c>
      <c r="AF2344" s="21">
        <f t="shared" si="36"/>
        <v>2.5</v>
      </c>
    </row>
    <row r="2345" spans="1:32" ht="15" customHeight="1" x14ac:dyDescent="0.3">
      <c r="A2345" s="20" t="str">
        <f>Raw_Data!A2345</f>
        <v>SF12344</v>
      </c>
      <c r="B2345" s="15" t="str">
        <f>Raw_Data!B2345</f>
        <v>Maharashtra</v>
      </c>
      <c r="C2345" s="15" t="str">
        <f>Raw_Data!C2345</f>
        <v>Raichur</v>
      </c>
      <c r="D2345" s="15" t="str">
        <f>Raw_Data!D2345</f>
        <v>Sugarcane</v>
      </c>
      <c r="E2345" s="15" t="str">
        <f>Raw_Data!E2345</f>
        <v>Rabi</v>
      </c>
      <c r="F2345" s="15">
        <f>Raw_Data!F2345</f>
        <v>9.6300000000000008</v>
      </c>
      <c r="G2345" s="18">
        <f>IF(Raw_Data!G2345="",ROUND(AVERAGEIFS(Raw_Data!$G$2:$G$4001,Raw_Data!$E$2:$E$4001,E2345),1),Raw_Data!G2345)</f>
        <v>409.1</v>
      </c>
      <c r="H2345" s="15">
        <f>Raw_Data!H2345</f>
        <v>27</v>
      </c>
      <c r="I2345" s="15">
        <f>Raw_Data!I2345</f>
        <v>45.2</v>
      </c>
      <c r="J2345" s="15">
        <f>Raw_Data!J2345</f>
        <v>5.4</v>
      </c>
      <c r="K2345" s="15">
        <f>Raw_Data!K2345</f>
        <v>7.84</v>
      </c>
      <c r="L2345" s="18">
        <f>IF(Raw_Data!L2345="",ROUND(AVERAGEIFS(Raw_Data!$L$2:$L$4001,Raw_Data!$E$2:$E$4001,E2345),1),Raw_Data!L2345)</f>
        <v>20</v>
      </c>
      <c r="M2345" s="15">
        <f>Raw_Data!M2345</f>
        <v>125.5</v>
      </c>
      <c r="N2345" s="15">
        <f>Raw_Data!N2345</f>
        <v>49.2</v>
      </c>
      <c r="O2345" s="15">
        <f>Raw_Data!O2345</f>
        <v>122.4</v>
      </c>
      <c r="P2345" s="15" t="str">
        <f>Raw_Data!P2345</f>
        <v>Rainfed</v>
      </c>
      <c r="Q2345" s="15">
        <f>Raw_Data!Q2345</f>
        <v>119.5</v>
      </c>
      <c r="R2345" s="15">
        <f>Raw_Data!R2345</f>
        <v>2.3199999999999998</v>
      </c>
      <c r="S2345" s="15">
        <f>Raw_Data!S2345</f>
        <v>0.99</v>
      </c>
      <c r="T2345" s="18">
        <f>IF(Raw_Data!T2345="",ROUND(AVERAGEIFS(Raw_Data!$T$2:$T$4001,Raw_Data!$E$2:$E$4001,E2345,Raw_Data!$D$2:$D$4001,D2345),2),IF(Raw_Data!T2345&gt;INDEX(Cleaning_Reference!$F$6:$F$13,MATCH(D2345,Cleaning_Reference!$A$6:$A$13,0)),INDEX(Cleaning_Reference!$F$6:$F$13,MATCH(D2345,Cleaning_Reference!$A$6:$A$13,0)),Raw_Data!T2345))</f>
        <v>14.04</v>
      </c>
      <c r="U2345" s="15">
        <f>Raw_Data!U2345</f>
        <v>135.21</v>
      </c>
      <c r="V2345" s="15">
        <f>Raw_Data!V2345</f>
        <v>3766</v>
      </c>
      <c r="W2345" s="15">
        <f>Raw_Data!W2345</f>
        <v>421711</v>
      </c>
      <c r="X2345" s="15">
        <f>Raw_Data!X2345</f>
        <v>509201</v>
      </c>
      <c r="Y2345" s="15">
        <f>Raw_Data!Y2345</f>
        <v>87490</v>
      </c>
      <c r="Z2345" s="15">
        <f>Raw_Data!Z2345</f>
        <v>8949</v>
      </c>
      <c r="AA2345" s="15">
        <f>Raw_Data!AA2345</f>
        <v>15.109</v>
      </c>
      <c r="AB2345" s="15">
        <f>Raw_Data!AB2345</f>
        <v>47.5</v>
      </c>
      <c r="AC2345" s="19" t="str">
        <f>IF(Raw_Data!G2345="","Yes","No")</f>
        <v>No</v>
      </c>
      <c r="AD2345" s="19" t="str">
        <f>IF(Raw_Data!L2345="","Yes","No")</f>
        <v>No</v>
      </c>
      <c r="AE2345" s="19" t="str">
        <f>IF(Raw_Data!T2345="","Imputed",IF(Raw_Data!T2345&gt;INDEX(Cleaning_Reference!$F$6:$F$13,MATCH(D2345,Cleaning_Reference!$A$6:$A$13,0)),"Capped","Original"))</f>
        <v>Original</v>
      </c>
      <c r="AF2345" s="21">
        <f t="shared" si="36"/>
        <v>135.21</v>
      </c>
    </row>
    <row r="2346" spans="1:32" ht="15" customHeight="1" x14ac:dyDescent="0.3">
      <c r="A2346" s="20" t="str">
        <f>Raw_Data!A2346</f>
        <v>SF12345</v>
      </c>
      <c r="B2346" s="15" t="str">
        <f>Raw_Data!B2346</f>
        <v>Gujarat</v>
      </c>
      <c r="C2346" s="15" t="str">
        <f>Raw_Data!C2346</f>
        <v>Nalgonda</v>
      </c>
      <c r="D2346" s="15" t="str">
        <f>Raw_Data!D2346</f>
        <v>Chilli</v>
      </c>
      <c r="E2346" s="15" t="str">
        <f>Raw_Data!E2346</f>
        <v>Zaid</v>
      </c>
      <c r="F2346" s="15">
        <f>Raw_Data!F2346</f>
        <v>4.6100000000000003</v>
      </c>
      <c r="G2346" s="18">
        <f>IF(Raw_Data!G2346="",ROUND(AVERAGEIFS(Raw_Data!$G$2:$G$4001,Raw_Data!$E$2:$E$4001,E2346),1),Raw_Data!G2346)</f>
        <v>80</v>
      </c>
      <c r="H2346" s="15">
        <f>Raw_Data!H2346</f>
        <v>26.5</v>
      </c>
      <c r="I2346" s="15">
        <f>Raw_Data!I2346</f>
        <v>63.3</v>
      </c>
      <c r="J2346" s="15">
        <f>Raw_Data!J2346</f>
        <v>8.8000000000000007</v>
      </c>
      <c r="K2346" s="15">
        <f>Raw_Data!K2346</f>
        <v>6.57</v>
      </c>
      <c r="L2346" s="18">
        <f>IF(Raw_Data!L2346="",ROUND(AVERAGEIFS(Raw_Data!$L$2:$L$4001,Raw_Data!$E$2:$E$4001,E2346),1),Raw_Data!L2346)</f>
        <v>29.1</v>
      </c>
      <c r="M2346" s="15">
        <f>Raw_Data!M2346</f>
        <v>162.19999999999999</v>
      </c>
      <c r="N2346" s="15">
        <f>Raw_Data!N2346</f>
        <v>54.1</v>
      </c>
      <c r="O2346" s="15">
        <f>Raw_Data!O2346</f>
        <v>140.19999999999999</v>
      </c>
      <c r="P2346" s="15" t="str">
        <f>Raw_Data!P2346</f>
        <v>Sprinkler</v>
      </c>
      <c r="Q2346" s="15">
        <f>Raw_Data!Q2346</f>
        <v>191.9</v>
      </c>
      <c r="R2346" s="15">
        <f>Raw_Data!R2346</f>
        <v>5.56</v>
      </c>
      <c r="S2346" s="15">
        <f>Raw_Data!S2346</f>
        <v>0.84</v>
      </c>
      <c r="T2346" s="18">
        <f>IF(Raw_Data!T2346="",ROUND(AVERAGEIFS(Raw_Data!$T$2:$T$4001,Raw_Data!$E$2:$E$4001,E2346,Raw_Data!$D$2:$D$4001,D2346),2),IF(Raw_Data!T2346&gt;INDEX(Cleaning_Reference!$F$6:$F$13,MATCH(D2346,Cleaning_Reference!$A$6:$A$13,0)),INDEX(Cleaning_Reference!$F$6:$F$13,MATCH(D2346,Cleaning_Reference!$A$6:$A$13,0)),Raw_Data!T2346))</f>
        <v>1.93</v>
      </c>
      <c r="U2346" s="15">
        <f>Raw_Data!U2346</f>
        <v>8.9</v>
      </c>
      <c r="V2346" s="15">
        <f>Raw_Data!V2346</f>
        <v>104908</v>
      </c>
      <c r="W2346" s="15">
        <f>Raw_Data!W2346</f>
        <v>298306</v>
      </c>
      <c r="X2346" s="15">
        <f>Raw_Data!X2346</f>
        <v>933681</v>
      </c>
      <c r="Y2346" s="15">
        <f>Raw_Data!Y2346</f>
        <v>635375</v>
      </c>
      <c r="Z2346" s="15">
        <f>Raw_Data!Z2346</f>
        <v>2710</v>
      </c>
      <c r="AA2346" s="15">
        <f>Raw_Data!AA2346</f>
        <v>3.2839999999999998</v>
      </c>
      <c r="AB2346" s="15">
        <f>Raw_Data!AB2346</f>
        <v>27.2</v>
      </c>
      <c r="AC2346" s="19" t="str">
        <f>IF(Raw_Data!G2346="","Yes","No")</f>
        <v>No</v>
      </c>
      <c r="AD2346" s="19" t="str">
        <f>IF(Raw_Data!L2346="","Yes","No")</f>
        <v>No</v>
      </c>
      <c r="AE2346" s="19" t="str">
        <f>IF(Raw_Data!T2346="","Imputed",IF(Raw_Data!T2346&gt;INDEX(Cleaning_Reference!$F$6:$F$13,MATCH(D2346,Cleaning_Reference!$A$6:$A$13,0)),"Capped","Original"))</f>
        <v>Original</v>
      </c>
      <c r="AF2346" s="21">
        <f t="shared" si="36"/>
        <v>8.9</v>
      </c>
    </row>
    <row r="2347" spans="1:32" ht="15" customHeight="1" x14ac:dyDescent="0.3">
      <c r="A2347" s="20" t="str">
        <f>Raw_Data!A2347</f>
        <v>SF12346</v>
      </c>
      <c r="B2347" s="15" t="str">
        <f>Raw_Data!B2347</f>
        <v>Gujarat</v>
      </c>
      <c r="C2347" s="15" t="str">
        <f>Raw_Data!C2347</f>
        <v>Raichur</v>
      </c>
      <c r="D2347" s="15" t="str">
        <f>Raw_Data!D2347</f>
        <v>Rice</v>
      </c>
      <c r="E2347" s="15" t="str">
        <f>Raw_Data!E2347</f>
        <v>Rabi</v>
      </c>
      <c r="F2347" s="15">
        <f>Raw_Data!F2347</f>
        <v>0.76</v>
      </c>
      <c r="G2347" s="18">
        <f>IF(Raw_Data!G2347="",ROUND(AVERAGEIFS(Raw_Data!$G$2:$G$4001,Raw_Data!$E$2:$E$4001,E2347),1),Raw_Data!G2347)</f>
        <v>577.5</v>
      </c>
      <c r="H2347" s="15">
        <f>Raw_Data!H2347</f>
        <v>26.1</v>
      </c>
      <c r="I2347" s="15">
        <f>Raw_Data!I2347</f>
        <v>73.900000000000006</v>
      </c>
      <c r="J2347" s="15">
        <f>Raw_Data!J2347</f>
        <v>5.8</v>
      </c>
      <c r="K2347" s="15">
        <f>Raw_Data!K2347</f>
        <v>7.68</v>
      </c>
      <c r="L2347" s="18">
        <f>IF(Raw_Data!L2347="",ROUND(AVERAGEIFS(Raw_Data!$L$2:$L$4001,Raw_Data!$E$2:$E$4001,E2347),1),Raw_Data!L2347)</f>
        <v>20.399999999999999</v>
      </c>
      <c r="M2347" s="15">
        <f>Raw_Data!M2347</f>
        <v>141.9</v>
      </c>
      <c r="N2347" s="15">
        <f>Raw_Data!N2347</f>
        <v>38.700000000000003</v>
      </c>
      <c r="O2347" s="15">
        <f>Raw_Data!O2347</f>
        <v>148.69999999999999</v>
      </c>
      <c r="P2347" s="15" t="str">
        <f>Raw_Data!P2347</f>
        <v>Flood</v>
      </c>
      <c r="Q2347" s="15">
        <f>Raw_Data!Q2347</f>
        <v>135.6</v>
      </c>
      <c r="R2347" s="15">
        <f>Raw_Data!R2347</f>
        <v>6.15</v>
      </c>
      <c r="S2347" s="15">
        <f>Raw_Data!S2347</f>
        <v>0.85</v>
      </c>
      <c r="T2347" s="18">
        <f>IF(Raw_Data!T2347="",ROUND(AVERAGEIFS(Raw_Data!$T$2:$T$4001,Raw_Data!$E$2:$E$4001,E2347,Raw_Data!$D$2:$D$4001,D2347),2),IF(Raw_Data!T2347&gt;INDEX(Cleaning_Reference!$F$6:$F$13,MATCH(D2347,Cleaning_Reference!$A$6:$A$13,0)),INDEX(Cleaning_Reference!$F$6:$F$13,MATCH(D2347,Cleaning_Reference!$A$6:$A$13,0)),Raw_Data!T2347))</f>
        <v>1.18</v>
      </c>
      <c r="U2347" s="15">
        <f>Raw_Data!U2347</f>
        <v>0.9</v>
      </c>
      <c r="V2347" s="15">
        <f>Raw_Data!V2347</f>
        <v>24370</v>
      </c>
      <c r="W2347" s="15">
        <f>Raw_Data!W2347</f>
        <v>47057</v>
      </c>
      <c r="X2347" s="15">
        <f>Raw_Data!X2347</f>
        <v>21933</v>
      </c>
      <c r="Y2347" s="15">
        <f>Raw_Data!Y2347</f>
        <v>-25124</v>
      </c>
      <c r="Z2347" s="15">
        <f>Raw_Data!Z2347</f>
        <v>1440</v>
      </c>
      <c r="AA2347" s="15">
        <f>Raw_Data!AA2347</f>
        <v>0.625</v>
      </c>
      <c r="AB2347" s="15">
        <f>Raw_Data!AB2347</f>
        <v>44.7</v>
      </c>
      <c r="AC2347" s="19" t="str">
        <f>IF(Raw_Data!G2347="","Yes","No")</f>
        <v>No</v>
      </c>
      <c r="AD2347" s="19" t="str">
        <f>IF(Raw_Data!L2347="","Yes","No")</f>
        <v>No</v>
      </c>
      <c r="AE2347" s="19" t="str">
        <f>IF(Raw_Data!T2347="","Imputed",IF(Raw_Data!T2347&gt;INDEX(Cleaning_Reference!$F$6:$F$13,MATCH(D2347,Cleaning_Reference!$A$6:$A$13,0)),"Capped","Original"))</f>
        <v>Original</v>
      </c>
      <c r="AF2347" s="21">
        <f t="shared" si="36"/>
        <v>0.9</v>
      </c>
    </row>
    <row r="2348" spans="1:32" ht="15" customHeight="1" x14ac:dyDescent="0.3">
      <c r="A2348" s="20" t="str">
        <f>Raw_Data!A2348</f>
        <v>SF12347</v>
      </c>
      <c r="B2348" s="15" t="str">
        <f>Raw_Data!B2348</f>
        <v>Karnataka</v>
      </c>
      <c r="C2348" s="15" t="str">
        <f>Raw_Data!C2348</f>
        <v>Raichur</v>
      </c>
      <c r="D2348" s="15" t="str">
        <f>Raw_Data!D2348</f>
        <v>Maize</v>
      </c>
      <c r="E2348" s="15" t="str">
        <f>Raw_Data!E2348</f>
        <v>Kharif</v>
      </c>
      <c r="F2348" s="15">
        <f>Raw_Data!F2348</f>
        <v>8.19</v>
      </c>
      <c r="G2348" s="18">
        <f>IF(Raw_Data!G2348="",ROUND(AVERAGEIFS(Raw_Data!$G$2:$G$4001,Raw_Data!$E$2:$E$4001,E2348),1),Raw_Data!G2348)</f>
        <v>759.6</v>
      </c>
      <c r="H2348" s="15">
        <f>Raw_Data!H2348</f>
        <v>32.700000000000003</v>
      </c>
      <c r="I2348" s="15">
        <f>Raw_Data!I2348</f>
        <v>66.5</v>
      </c>
      <c r="J2348" s="15">
        <f>Raw_Data!J2348</f>
        <v>7.4</v>
      </c>
      <c r="K2348" s="15">
        <f>Raw_Data!K2348</f>
        <v>7.33</v>
      </c>
      <c r="L2348" s="18">
        <f>IF(Raw_Data!L2348="",ROUND(AVERAGEIFS(Raw_Data!$L$2:$L$4001,Raw_Data!$E$2:$E$4001,E2348),1),Raw_Data!L2348)</f>
        <v>41.8</v>
      </c>
      <c r="M2348" s="15">
        <f>Raw_Data!M2348</f>
        <v>96.3</v>
      </c>
      <c r="N2348" s="15">
        <f>Raw_Data!N2348</f>
        <v>65.099999999999994</v>
      </c>
      <c r="O2348" s="15">
        <f>Raw_Data!O2348</f>
        <v>131.30000000000001</v>
      </c>
      <c r="P2348" s="15" t="str">
        <f>Raw_Data!P2348</f>
        <v>Rainfed</v>
      </c>
      <c r="Q2348" s="15">
        <f>Raw_Data!Q2348</f>
        <v>200.9</v>
      </c>
      <c r="R2348" s="15">
        <f>Raw_Data!R2348</f>
        <v>3.05</v>
      </c>
      <c r="S2348" s="15">
        <f>Raw_Data!S2348</f>
        <v>0.69</v>
      </c>
      <c r="T2348" s="18">
        <f>IF(Raw_Data!T2348="",ROUND(AVERAGEIFS(Raw_Data!$T$2:$T$4001,Raw_Data!$E$2:$E$4001,E2348,Raw_Data!$D$2:$D$4001,D2348),2),IF(Raw_Data!T2348&gt;INDEX(Cleaning_Reference!$F$6:$F$13,MATCH(D2348,Cleaning_Reference!$A$6:$A$13,0)),INDEX(Cleaning_Reference!$F$6:$F$13,MATCH(D2348,Cleaning_Reference!$A$6:$A$13,0)),Raw_Data!T2348))</f>
        <v>2.2799999999999998</v>
      </c>
      <c r="U2348" s="15">
        <f>Raw_Data!U2348</f>
        <v>18.670000000000002</v>
      </c>
      <c r="V2348" s="15">
        <f>Raw_Data!V2348</f>
        <v>18023</v>
      </c>
      <c r="W2348" s="15">
        <f>Raw_Data!W2348</f>
        <v>527816</v>
      </c>
      <c r="X2348" s="15">
        <f>Raw_Data!X2348</f>
        <v>336489</v>
      </c>
      <c r="Y2348" s="15">
        <f>Raw_Data!Y2348</f>
        <v>-191327</v>
      </c>
      <c r="Z2348" s="15">
        <f>Raw_Data!Z2348</f>
        <v>2858</v>
      </c>
      <c r="AA2348" s="15">
        <f>Raw_Data!AA2348</f>
        <v>6.5330000000000004</v>
      </c>
      <c r="AB2348" s="15">
        <f>Raw_Data!AB2348</f>
        <v>51.7</v>
      </c>
      <c r="AC2348" s="19" t="str">
        <f>IF(Raw_Data!G2348="","Yes","No")</f>
        <v>No</v>
      </c>
      <c r="AD2348" s="19" t="str">
        <f>IF(Raw_Data!L2348="","Yes","No")</f>
        <v>No</v>
      </c>
      <c r="AE2348" s="19" t="str">
        <f>IF(Raw_Data!T2348="","Imputed",IF(Raw_Data!T2348&gt;INDEX(Cleaning_Reference!$F$6:$F$13,MATCH(D2348,Cleaning_Reference!$A$6:$A$13,0)),"Capped","Original"))</f>
        <v>Original</v>
      </c>
      <c r="AF2348" s="21">
        <f t="shared" si="36"/>
        <v>18.670000000000002</v>
      </c>
    </row>
    <row r="2349" spans="1:32" ht="15" customHeight="1" x14ac:dyDescent="0.3">
      <c r="A2349" s="20" t="str">
        <f>Raw_Data!A2349</f>
        <v>SF12348</v>
      </c>
      <c r="B2349" s="15" t="str">
        <f>Raw_Data!B2349</f>
        <v>Madhya Pradesh</v>
      </c>
      <c r="C2349" s="15" t="str">
        <f>Raw_Data!C2349</f>
        <v>Indore</v>
      </c>
      <c r="D2349" s="15" t="str">
        <f>Raw_Data!D2349</f>
        <v>Pulses</v>
      </c>
      <c r="E2349" s="15" t="str">
        <f>Raw_Data!E2349</f>
        <v>Rabi</v>
      </c>
      <c r="F2349" s="15">
        <f>Raw_Data!F2349</f>
        <v>10.4</v>
      </c>
      <c r="G2349" s="18">
        <f>IF(Raw_Data!G2349="",ROUND(AVERAGEIFS(Raw_Data!$G$2:$G$4001,Raw_Data!$E$2:$E$4001,E2349),1),Raw_Data!G2349)</f>
        <v>400.1</v>
      </c>
      <c r="H2349" s="15">
        <f>Raw_Data!H2349</f>
        <v>27.6</v>
      </c>
      <c r="I2349" s="15">
        <f>Raw_Data!I2349</f>
        <v>42.7</v>
      </c>
      <c r="J2349" s="15">
        <f>Raw_Data!J2349</f>
        <v>9.1</v>
      </c>
      <c r="K2349" s="15">
        <f>Raw_Data!K2349</f>
        <v>8.0299999999999994</v>
      </c>
      <c r="L2349" s="18">
        <f>IF(Raw_Data!L2349="",ROUND(AVERAGEIFS(Raw_Data!$L$2:$L$4001,Raw_Data!$E$2:$E$4001,E2349),1),Raw_Data!L2349)</f>
        <v>28.7</v>
      </c>
      <c r="M2349" s="15">
        <f>Raw_Data!M2349</f>
        <v>143.5</v>
      </c>
      <c r="N2349" s="15">
        <f>Raw_Data!N2349</f>
        <v>53.5</v>
      </c>
      <c r="O2349" s="15">
        <f>Raw_Data!O2349</f>
        <v>119.3</v>
      </c>
      <c r="P2349" s="15" t="str">
        <f>Raw_Data!P2349</f>
        <v>Flood</v>
      </c>
      <c r="Q2349" s="15">
        <f>Raw_Data!Q2349</f>
        <v>155.30000000000001</v>
      </c>
      <c r="R2349" s="15">
        <f>Raw_Data!R2349</f>
        <v>6.55</v>
      </c>
      <c r="S2349" s="15">
        <f>Raw_Data!S2349</f>
        <v>0.92</v>
      </c>
      <c r="T2349" s="18">
        <f>IF(Raw_Data!T2349="",ROUND(AVERAGEIFS(Raw_Data!$T$2:$T$4001,Raw_Data!$E$2:$E$4001,E2349,Raw_Data!$D$2:$D$4001,D2349),2),IF(Raw_Data!T2349&gt;INDEX(Cleaning_Reference!$F$6:$F$13,MATCH(D2349,Cleaning_Reference!$A$6:$A$13,0)),INDEX(Cleaning_Reference!$F$6:$F$13,MATCH(D2349,Cleaning_Reference!$A$6:$A$13,0)),Raw_Data!T2349))</f>
        <v>0.3</v>
      </c>
      <c r="U2349" s="15">
        <f>Raw_Data!U2349</f>
        <v>3.12</v>
      </c>
      <c r="V2349" s="15">
        <f>Raw_Data!V2349</f>
        <v>94498</v>
      </c>
      <c r="W2349" s="15">
        <f>Raw_Data!W2349</f>
        <v>559969</v>
      </c>
      <c r="X2349" s="15">
        <f>Raw_Data!X2349</f>
        <v>294834</v>
      </c>
      <c r="Y2349" s="15">
        <f>Raw_Data!Y2349</f>
        <v>-265135</v>
      </c>
      <c r="Z2349" s="15">
        <f>Raw_Data!Z2349</f>
        <v>5003</v>
      </c>
      <c r="AA2349" s="15">
        <f>Raw_Data!AA2349</f>
        <v>0.624</v>
      </c>
      <c r="AB2349" s="15">
        <f>Raw_Data!AB2349</f>
        <v>28</v>
      </c>
      <c r="AC2349" s="19" t="str">
        <f>IF(Raw_Data!G2349="","Yes","No")</f>
        <v>No</v>
      </c>
      <c r="AD2349" s="19" t="str">
        <f>IF(Raw_Data!L2349="","Yes","No")</f>
        <v>No</v>
      </c>
      <c r="AE2349" s="19" t="str">
        <f>IF(Raw_Data!T2349="","Imputed",IF(Raw_Data!T2349&gt;INDEX(Cleaning_Reference!$F$6:$F$13,MATCH(D2349,Cleaning_Reference!$A$6:$A$13,0)),"Capped","Original"))</f>
        <v>Original</v>
      </c>
      <c r="AF2349" s="21">
        <f t="shared" si="36"/>
        <v>3.12</v>
      </c>
    </row>
    <row r="2350" spans="1:32" ht="15" customHeight="1" x14ac:dyDescent="0.3">
      <c r="A2350" s="20" t="str">
        <f>Raw_Data!A2350</f>
        <v>SF12349</v>
      </c>
      <c r="B2350" s="15" t="str">
        <f>Raw_Data!B2350</f>
        <v>Tamil Nadu</v>
      </c>
      <c r="C2350" s="15" t="str">
        <f>Raw_Data!C2350</f>
        <v>Krishna</v>
      </c>
      <c r="D2350" s="15" t="str">
        <f>Raw_Data!D2350</f>
        <v>Cotton</v>
      </c>
      <c r="E2350" s="15" t="str">
        <f>Raw_Data!E2350</f>
        <v>Rabi</v>
      </c>
      <c r="F2350" s="15">
        <f>Raw_Data!F2350</f>
        <v>5.58</v>
      </c>
      <c r="G2350" s="18">
        <f>IF(Raw_Data!G2350="",ROUND(AVERAGEIFS(Raw_Data!$G$2:$G$4001,Raw_Data!$E$2:$E$4001,E2350),1),Raw_Data!G2350)</f>
        <v>750.8</v>
      </c>
      <c r="H2350" s="15">
        <f>Raw_Data!H2350</f>
        <v>21.8</v>
      </c>
      <c r="I2350" s="15">
        <f>Raw_Data!I2350</f>
        <v>42</v>
      </c>
      <c r="J2350" s="15">
        <f>Raw_Data!J2350</f>
        <v>7.6</v>
      </c>
      <c r="K2350" s="15">
        <f>Raw_Data!K2350</f>
        <v>6.77</v>
      </c>
      <c r="L2350" s="18">
        <f>IF(Raw_Data!L2350="",ROUND(AVERAGEIFS(Raw_Data!$L$2:$L$4001,Raw_Data!$E$2:$E$4001,E2350),1),Raw_Data!L2350)</f>
        <v>24.4</v>
      </c>
      <c r="M2350" s="15">
        <f>Raw_Data!M2350</f>
        <v>86.2</v>
      </c>
      <c r="N2350" s="15">
        <f>Raw_Data!N2350</f>
        <v>51.5</v>
      </c>
      <c r="O2350" s="15">
        <f>Raw_Data!O2350</f>
        <v>122.6</v>
      </c>
      <c r="P2350" s="15" t="str">
        <f>Raw_Data!P2350</f>
        <v>Sprinkler</v>
      </c>
      <c r="Q2350" s="15">
        <f>Raw_Data!Q2350</f>
        <v>129.30000000000001</v>
      </c>
      <c r="R2350" s="15">
        <f>Raw_Data!R2350</f>
        <v>2.96</v>
      </c>
      <c r="S2350" s="15">
        <f>Raw_Data!S2350</f>
        <v>0.9</v>
      </c>
      <c r="T2350" s="18">
        <f>IF(Raw_Data!T2350="",ROUND(AVERAGEIFS(Raw_Data!$T$2:$T$4001,Raw_Data!$E$2:$E$4001,E2350,Raw_Data!$D$2:$D$4001,D2350),2),IF(Raw_Data!T2350&gt;INDEX(Cleaning_Reference!$F$6:$F$13,MATCH(D2350,Cleaning_Reference!$A$6:$A$13,0)),INDEX(Cleaning_Reference!$F$6:$F$13,MATCH(D2350,Cleaning_Reference!$A$6:$A$13,0)),Raw_Data!T2350))</f>
        <v>1.69</v>
      </c>
      <c r="U2350" s="15">
        <f>Raw_Data!U2350</f>
        <v>9.43</v>
      </c>
      <c r="V2350" s="15">
        <f>Raw_Data!V2350</f>
        <v>70074</v>
      </c>
      <c r="W2350" s="15">
        <f>Raw_Data!W2350</f>
        <v>397191</v>
      </c>
      <c r="X2350" s="15">
        <f>Raw_Data!X2350</f>
        <v>660798</v>
      </c>
      <c r="Y2350" s="15">
        <f>Raw_Data!Y2350</f>
        <v>263607</v>
      </c>
      <c r="Z2350" s="15">
        <f>Raw_Data!Z2350</f>
        <v>4429</v>
      </c>
      <c r="AA2350" s="15">
        <f>Raw_Data!AA2350</f>
        <v>2.129</v>
      </c>
      <c r="AB2350" s="15">
        <f>Raw_Data!AB2350</f>
        <v>50.6</v>
      </c>
      <c r="AC2350" s="19" t="str">
        <f>IF(Raw_Data!G2350="","Yes","No")</f>
        <v>No</v>
      </c>
      <c r="AD2350" s="19" t="str">
        <f>IF(Raw_Data!L2350="","Yes","No")</f>
        <v>No</v>
      </c>
      <c r="AE2350" s="19" t="str">
        <f>IF(Raw_Data!T2350="","Imputed",IF(Raw_Data!T2350&gt;INDEX(Cleaning_Reference!$F$6:$F$13,MATCH(D2350,Cleaning_Reference!$A$6:$A$13,0)),"Capped","Original"))</f>
        <v>Original</v>
      </c>
      <c r="AF2350" s="21">
        <f t="shared" si="36"/>
        <v>9.43</v>
      </c>
    </row>
    <row r="2351" spans="1:32" ht="15" customHeight="1" x14ac:dyDescent="0.3">
      <c r="A2351" s="20" t="str">
        <f>Raw_Data!A2351</f>
        <v>SF12350</v>
      </c>
      <c r="B2351" s="15" t="str">
        <f>Raw_Data!B2351</f>
        <v>Gujarat</v>
      </c>
      <c r="C2351" s="15" t="str">
        <f>Raw_Data!C2351</f>
        <v>Erode</v>
      </c>
      <c r="D2351" s="15" t="str">
        <f>Raw_Data!D2351</f>
        <v>Pulses</v>
      </c>
      <c r="E2351" s="15" t="str">
        <f>Raw_Data!E2351</f>
        <v>Rabi</v>
      </c>
      <c r="F2351" s="15">
        <f>Raw_Data!F2351</f>
        <v>6.07</v>
      </c>
      <c r="G2351" s="18">
        <f>IF(Raw_Data!G2351="",ROUND(AVERAGEIFS(Raw_Data!$G$2:$G$4001,Raw_Data!$E$2:$E$4001,E2351),1),Raw_Data!G2351)</f>
        <v>771</v>
      </c>
      <c r="H2351" s="15">
        <f>Raw_Data!H2351</f>
        <v>21.2</v>
      </c>
      <c r="I2351" s="15">
        <f>Raw_Data!I2351</f>
        <v>76.7</v>
      </c>
      <c r="J2351" s="15">
        <f>Raw_Data!J2351</f>
        <v>6.4</v>
      </c>
      <c r="K2351" s="15">
        <f>Raw_Data!K2351</f>
        <v>5.36</v>
      </c>
      <c r="L2351" s="18">
        <f>IF(Raw_Data!L2351="",ROUND(AVERAGEIFS(Raw_Data!$L$2:$L$4001,Raw_Data!$E$2:$E$4001,E2351),1),Raw_Data!L2351)</f>
        <v>18.100000000000001</v>
      </c>
      <c r="M2351" s="15">
        <f>Raw_Data!M2351</f>
        <v>80.2</v>
      </c>
      <c r="N2351" s="15">
        <f>Raw_Data!N2351</f>
        <v>66</v>
      </c>
      <c r="O2351" s="15">
        <f>Raw_Data!O2351</f>
        <v>115.6</v>
      </c>
      <c r="P2351" s="15" t="str">
        <f>Raw_Data!P2351</f>
        <v>Flood</v>
      </c>
      <c r="Q2351" s="15">
        <f>Raw_Data!Q2351</f>
        <v>265.7</v>
      </c>
      <c r="R2351" s="15">
        <f>Raw_Data!R2351</f>
        <v>3.8</v>
      </c>
      <c r="S2351" s="15">
        <f>Raw_Data!S2351</f>
        <v>0.65</v>
      </c>
      <c r="T2351" s="18">
        <f>IF(Raw_Data!T2351="",ROUND(AVERAGEIFS(Raw_Data!$T$2:$T$4001,Raw_Data!$E$2:$E$4001,E2351,Raw_Data!$D$2:$D$4001,D2351),2),IF(Raw_Data!T2351&gt;INDEX(Cleaning_Reference!$F$6:$F$13,MATCH(D2351,Cleaning_Reference!$A$6:$A$13,0)),INDEX(Cleaning_Reference!$F$6:$F$13,MATCH(D2351,Cleaning_Reference!$A$6:$A$13,0)),Raw_Data!T2351))</f>
        <v>0.3</v>
      </c>
      <c r="U2351" s="15">
        <f>Raw_Data!U2351</f>
        <v>1.82</v>
      </c>
      <c r="V2351" s="15">
        <f>Raw_Data!V2351</f>
        <v>62765</v>
      </c>
      <c r="W2351" s="15">
        <f>Raw_Data!W2351</f>
        <v>453256</v>
      </c>
      <c r="X2351" s="15">
        <f>Raw_Data!X2351</f>
        <v>114232</v>
      </c>
      <c r="Y2351" s="15">
        <f>Raw_Data!Y2351</f>
        <v>-339024</v>
      </c>
      <c r="Z2351" s="15">
        <f>Raw_Data!Z2351</f>
        <v>2661</v>
      </c>
      <c r="AA2351" s="15">
        <f>Raw_Data!AA2351</f>
        <v>0.68400000000000005</v>
      </c>
      <c r="AB2351" s="15">
        <f>Raw_Data!AB2351</f>
        <v>51.7</v>
      </c>
      <c r="AC2351" s="19" t="str">
        <f>IF(Raw_Data!G2351="","Yes","No")</f>
        <v>No</v>
      </c>
      <c r="AD2351" s="19" t="str">
        <f>IF(Raw_Data!L2351="","Yes","No")</f>
        <v>No</v>
      </c>
      <c r="AE2351" s="19" t="str">
        <f>IF(Raw_Data!T2351="","Imputed",IF(Raw_Data!T2351&gt;INDEX(Cleaning_Reference!$F$6:$F$13,MATCH(D2351,Cleaning_Reference!$A$6:$A$13,0)),"Capped","Original"))</f>
        <v>Original</v>
      </c>
      <c r="AF2351" s="21">
        <f t="shared" si="36"/>
        <v>1.82</v>
      </c>
    </row>
    <row r="2352" spans="1:32" ht="15" customHeight="1" x14ac:dyDescent="0.3">
      <c r="A2352" s="20" t="str">
        <f>Raw_Data!A2352</f>
        <v>SF12351</v>
      </c>
      <c r="B2352" s="15" t="str">
        <f>Raw_Data!B2352</f>
        <v>Madhya Pradesh</v>
      </c>
      <c r="C2352" s="15" t="str">
        <f>Raw_Data!C2352</f>
        <v>Raichur</v>
      </c>
      <c r="D2352" s="15" t="str">
        <f>Raw_Data!D2352</f>
        <v>Chilli</v>
      </c>
      <c r="E2352" s="15" t="str">
        <f>Raw_Data!E2352</f>
        <v>Zaid</v>
      </c>
      <c r="F2352" s="15">
        <f>Raw_Data!F2352</f>
        <v>11.3</v>
      </c>
      <c r="G2352" s="18">
        <f>IF(Raw_Data!G2352="",ROUND(AVERAGEIFS(Raw_Data!$G$2:$G$4001,Raw_Data!$E$2:$E$4001,E2352),1),Raw_Data!G2352)</f>
        <v>576</v>
      </c>
      <c r="H2352" s="15">
        <f>Raw_Data!H2352</f>
        <v>30.7</v>
      </c>
      <c r="I2352" s="15">
        <f>Raw_Data!I2352</f>
        <v>48.8</v>
      </c>
      <c r="J2352" s="15">
        <f>Raw_Data!J2352</f>
        <v>8.6999999999999993</v>
      </c>
      <c r="K2352" s="15">
        <f>Raw_Data!K2352</f>
        <v>5.68</v>
      </c>
      <c r="L2352" s="18">
        <f>IF(Raw_Data!L2352="",ROUND(AVERAGEIFS(Raw_Data!$L$2:$L$4001,Raw_Data!$E$2:$E$4001,E2352),1),Raw_Data!L2352)</f>
        <v>15.9</v>
      </c>
      <c r="M2352" s="15">
        <f>Raw_Data!M2352</f>
        <v>109.5</v>
      </c>
      <c r="N2352" s="15">
        <f>Raw_Data!N2352</f>
        <v>48.4</v>
      </c>
      <c r="O2352" s="15">
        <f>Raw_Data!O2352</f>
        <v>138</v>
      </c>
      <c r="P2352" s="15" t="str">
        <f>Raw_Data!P2352</f>
        <v>Flood</v>
      </c>
      <c r="Q2352" s="15">
        <f>Raw_Data!Q2352</f>
        <v>147.4</v>
      </c>
      <c r="R2352" s="15">
        <f>Raw_Data!R2352</f>
        <v>1.81</v>
      </c>
      <c r="S2352" s="15">
        <f>Raw_Data!S2352</f>
        <v>0.67</v>
      </c>
      <c r="T2352" s="18">
        <f>IF(Raw_Data!T2352="",ROUND(AVERAGEIFS(Raw_Data!$T$2:$T$4001,Raw_Data!$E$2:$E$4001,E2352,Raw_Data!$D$2:$D$4001,D2352),2),IF(Raw_Data!T2352&gt;INDEX(Cleaning_Reference!$F$6:$F$13,MATCH(D2352,Cleaning_Reference!$A$6:$A$13,0)),INDEX(Cleaning_Reference!$F$6:$F$13,MATCH(D2352,Cleaning_Reference!$A$6:$A$13,0)),Raw_Data!T2352))</f>
        <v>0.56000000000000005</v>
      </c>
      <c r="U2352" s="15">
        <f>Raw_Data!U2352</f>
        <v>6.33</v>
      </c>
      <c r="V2352" s="15">
        <f>Raw_Data!V2352</f>
        <v>101799</v>
      </c>
      <c r="W2352" s="15">
        <f>Raw_Data!W2352</f>
        <v>758215</v>
      </c>
      <c r="X2352" s="15">
        <f>Raw_Data!X2352</f>
        <v>644388</v>
      </c>
      <c r="Y2352" s="15">
        <f>Raw_Data!Y2352</f>
        <v>-113827</v>
      </c>
      <c r="Z2352" s="15">
        <f>Raw_Data!Z2352</f>
        <v>7997</v>
      </c>
      <c r="AA2352" s="15">
        <f>Raw_Data!AA2352</f>
        <v>0.79200000000000004</v>
      </c>
      <c r="AB2352" s="15">
        <f>Raw_Data!AB2352</f>
        <v>66.2</v>
      </c>
      <c r="AC2352" s="19" t="str">
        <f>IF(Raw_Data!G2352="","Yes","No")</f>
        <v>No</v>
      </c>
      <c r="AD2352" s="19" t="str">
        <f>IF(Raw_Data!L2352="","Yes","No")</f>
        <v>No</v>
      </c>
      <c r="AE2352" s="19" t="str">
        <f>IF(Raw_Data!T2352="","Imputed",IF(Raw_Data!T2352&gt;INDEX(Cleaning_Reference!$F$6:$F$13,MATCH(D2352,Cleaning_Reference!$A$6:$A$13,0)),"Capped","Original"))</f>
        <v>Original</v>
      </c>
      <c r="AF2352" s="21">
        <f t="shared" si="36"/>
        <v>6.33</v>
      </c>
    </row>
    <row r="2353" spans="1:32" ht="15" customHeight="1" x14ac:dyDescent="0.3">
      <c r="A2353" s="20" t="str">
        <f>Raw_Data!A2353</f>
        <v>SF12352</v>
      </c>
      <c r="B2353" s="15" t="str">
        <f>Raw_Data!B2353</f>
        <v>Punjab</v>
      </c>
      <c r="C2353" s="15" t="str">
        <f>Raw_Data!C2353</f>
        <v>Nashik</v>
      </c>
      <c r="D2353" s="15" t="str">
        <f>Raw_Data!D2353</f>
        <v>Sugarcane</v>
      </c>
      <c r="E2353" s="15" t="str">
        <f>Raw_Data!E2353</f>
        <v>Rabi</v>
      </c>
      <c r="F2353" s="15">
        <f>Raw_Data!F2353</f>
        <v>1.43</v>
      </c>
      <c r="G2353" s="18">
        <f>IF(Raw_Data!G2353="",ROUND(AVERAGEIFS(Raw_Data!$G$2:$G$4001,Raw_Data!$E$2:$E$4001,E2353),1),Raw_Data!G2353)</f>
        <v>467.5</v>
      </c>
      <c r="H2353" s="15">
        <f>Raw_Data!H2353</f>
        <v>21</v>
      </c>
      <c r="I2353" s="15">
        <f>Raw_Data!I2353</f>
        <v>50.7</v>
      </c>
      <c r="J2353" s="15">
        <f>Raw_Data!J2353</f>
        <v>6.1</v>
      </c>
      <c r="K2353" s="15">
        <f>Raw_Data!K2353</f>
        <v>5.8</v>
      </c>
      <c r="L2353" s="18">
        <f>IF(Raw_Data!L2353="",ROUND(AVERAGEIFS(Raw_Data!$L$2:$L$4001,Raw_Data!$E$2:$E$4001,E2353),1),Raw_Data!L2353)</f>
        <v>28.8</v>
      </c>
      <c r="M2353" s="15">
        <f>Raw_Data!M2353</f>
        <v>124.8</v>
      </c>
      <c r="N2353" s="15">
        <f>Raw_Data!N2353</f>
        <v>59</v>
      </c>
      <c r="O2353" s="15">
        <f>Raw_Data!O2353</f>
        <v>61.7</v>
      </c>
      <c r="P2353" s="15" t="str">
        <f>Raw_Data!P2353</f>
        <v>Flood</v>
      </c>
      <c r="Q2353" s="15">
        <f>Raw_Data!Q2353</f>
        <v>123.3</v>
      </c>
      <c r="R2353" s="15">
        <f>Raw_Data!R2353</f>
        <v>6.53</v>
      </c>
      <c r="S2353" s="15">
        <f>Raw_Data!S2353</f>
        <v>0.82</v>
      </c>
      <c r="T2353" s="18">
        <f>IF(Raw_Data!T2353="",ROUND(AVERAGEIFS(Raw_Data!$T$2:$T$4001,Raw_Data!$E$2:$E$4001,E2353,Raw_Data!$D$2:$D$4001,D2353),2),IF(Raw_Data!T2353&gt;INDEX(Cleaning_Reference!$F$6:$F$13,MATCH(D2353,Cleaning_Reference!$A$6:$A$13,0)),INDEX(Cleaning_Reference!$F$6:$F$13,MATCH(D2353,Cleaning_Reference!$A$6:$A$13,0)),Raw_Data!T2353))</f>
        <v>21.08</v>
      </c>
      <c r="U2353" s="15">
        <f>Raw_Data!U2353</f>
        <v>30.14</v>
      </c>
      <c r="V2353" s="15">
        <f>Raw_Data!V2353</f>
        <v>4380</v>
      </c>
      <c r="W2353" s="15">
        <f>Raw_Data!W2353</f>
        <v>88951</v>
      </c>
      <c r="X2353" s="15">
        <f>Raw_Data!X2353</f>
        <v>132013</v>
      </c>
      <c r="Y2353" s="15">
        <f>Raw_Data!Y2353</f>
        <v>43062</v>
      </c>
      <c r="Z2353" s="15">
        <f>Raw_Data!Z2353</f>
        <v>4329</v>
      </c>
      <c r="AA2353" s="15">
        <f>Raw_Data!AA2353</f>
        <v>6.9619999999999997</v>
      </c>
      <c r="AB2353" s="15">
        <f>Raw_Data!AB2353</f>
        <v>39.9</v>
      </c>
      <c r="AC2353" s="19" t="str">
        <f>IF(Raw_Data!G2353="","Yes","No")</f>
        <v>No</v>
      </c>
      <c r="AD2353" s="19" t="str">
        <f>IF(Raw_Data!L2353="","Yes","No")</f>
        <v>No</v>
      </c>
      <c r="AE2353" s="19" t="str">
        <f>IF(Raw_Data!T2353="","Imputed",IF(Raw_Data!T2353&gt;INDEX(Cleaning_Reference!$F$6:$F$13,MATCH(D2353,Cleaning_Reference!$A$6:$A$13,0)),"Capped","Original"))</f>
        <v>Original</v>
      </c>
      <c r="AF2353" s="21">
        <f t="shared" si="36"/>
        <v>30.14</v>
      </c>
    </row>
    <row r="2354" spans="1:32" ht="15" customHeight="1" x14ac:dyDescent="0.3">
      <c r="A2354" s="20" t="str">
        <f>Raw_Data!A2354</f>
        <v>SF12353</v>
      </c>
      <c r="B2354" s="15" t="str">
        <f>Raw_Data!B2354</f>
        <v>Punjab</v>
      </c>
      <c r="C2354" s="15" t="str">
        <f>Raw_Data!C2354</f>
        <v>Nalgonda</v>
      </c>
      <c r="D2354" s="15" t="str">
        <f>Raw_Data!D2354</f>
        <v>Maize</v>
      </c>
      <c r="E2354" s="15" t="str">
        <f>Raw_Data!E2354</f>
        <v>Rabi</v>
      </c>
      <c r="F2354" s="15">
        <f>Raw_Data!F2354</f>
        <v>7.24</v>
      </c>
      <c r="G2354" s="18">
        <f>IF(Raw_Data!G2354="",ROUND(AVERAGEIFS(Raw_Data!$G$2:$G$4001,Raw_Data!$E$2:$E$4001,E2354),1),Raw_Data!G2354)</f>
        <v>382.1</v>
      </c>
      <c r="H2354" s="15">
        <f>Raw_Data!H2354</f>
        <v>24.6</v>
      </c>
      <c r="I2354" s="15">
        <f>Raw_Data!I2354</f>
        <v>50.8</v>
      </c>
      <c r="J2354" s="15">
        <f>Raw_Data!J2354</f>
        <v>6.7</v>
      </c>
      <c r="K2354" s="15">
        <f>Raw_Data!K2354</f>
        <v>6.68</v>
      </c>
      <c r="L2354" s="18">
        <f>IF(Raw_Data!L2354="",ROUND(AVERAGEIFS(Raw_Data!$L$2:$L$4001,Raw_Data!$E$2:$E$4001,E2354),1),Raw_Data!L2354)</f>
        <v>18.899999999999999</v>
      </c>
      <c r="M2354" s="15">
        <f>Raw_Data!M2354</f>
        <v>136.4</v>
      </c>
      <c r="N2354" s="15">
        <f>Raw_Data!N2354</f>
        <v>59.9</v>
      </c>
      <c r="O2354" s="15">
        <f>Raw_Data!O2354</f>
        <v>137</v>
      </c>
      <c r="P2354" s="15" t="str">
        <f>Raw_Data!P2354</f>
        <v>Flood</v>
      </c>
      <c r="Q2354" s="15">
        <f>Raw_Data!Q2354</f>
        <v>233.9</v>
      </c>
      <c r="R2354" s="15">
        <f>Raw_Data!R2354</f>
        <v>6.46</v>
      </c>
      <c r="S2354" s="15">
        <f>Raw_Data!S2354</f>
        <v>0.72</v>
      </c>
      <c r="T2354" s="18">
        <f>IF(Raw_Data!T2354="",ROUND(AVERAGEIFS(Raw_Data!$T$2:$T$4001,Raw_Data!$E$2:$E$4001,E2354,Raw_Data!$D$2:$D$4001,D2354),2),IF(Raw_Data!T2354&gt;INDEX(Cleaning_Reference!$F$6:$F$13,MATCH(D2354,Cleaning_Reference!$A$6:$A$13,0)),INDEX(Cleaning_Reference!$F$6:$F$13,MATCH(D2354,Cleaning_Reference!$A$6:$A$13,0)),Raw_Data!T2354))</f>
        <v>3.67</v>
      </c>
      <c r="U2354" s="15">
        <f>Raw_Data!U2354</f>
        <v>26.57</v>
      </c>
      <c r="V2354" s="15">
        <f>Raw_Data!V2354</f>
        <v>17424</v>
      </c>
      <c r="W2354" s="15">
        <f>Raw_Data!W2354</f>
        <v>547461</v>
      </c>
      <c r="X2354" s="15">
        <f>Raw_Data!X2354</f>
        <v>462956</v>
      </c>
      <c r="Y2354" s="15">
        <f>Raw_Data!Y2354</f>
        <v>-84505</v>
      </c>
      <c r="Z2354" s="15">
        <f>Raw_Data!Z2354</f>
        <v>5490</v>
      </c>
      <c r="AA2354" s="15">
        <f>Raw_Data!AA2354</f>
        <v>4.84</v>
      </c>
      <c r="AB2354" s="15">
        <f>Raw_Data!AB2354</f>
        <v>30.5</v>
      </c>
      <c r="AC2354" s="19" t="str">
        <f>IF(Raw_Data!G2354="","Yes","No")</f>
        <v>No</v>
      </c>
      <c r="AD2354" s="19" t="str">
        <f>IF(Raw_Data!L2354="","Yes","No")</f>
        <v>No</v>
      </c>
      <c r="AE2354" s="19" t="str">
        <f>IF(Raw_Data!T2354="","Imputed",IF(Raw_Data!T2354&gt;INDEX(Cleaning_Reference!$F$6:$F$13,MATCH(D2354,Cleaning_Reference!$A$6:$A$13,0)),"Capped","Original"))</f>
        <v>Original</v>
      </c>
      <c r="AF2354" s="21">
        <f t="shared" si="36"/>
        <v>26.57</v>
      </c>
    </row>
    <row r="2355" spans="1:32" ht="15" customHeight="1" x14ac:dyDescent="0.3">
      <c r="A2355" s="20" t="str">
        <f>Raw_Data!A2355</f>
        <v>SF12354</v>
      </c>
      <c r="B2355" s="15" t="str">
        <f>Raw_Data!B2355</f>
        <v>Tamil Nadu</v>
      </c>
      <c r="C2355" s="15" t="str">
        <f>Raw_Data!C2355</f>
        <v>Krishna</v>
      </c>
      <c r="D2355" s="15" t="str">
        <f>Raw_Data!D2355</f>
        <v>Rice</v>
      </c>
      <c r="E2355" s="15" t="str">
        <f>Raw_Data!E2355</f>
        <v>Rabi</v>
      </c>
      <c r="F2355" s="15">
        <f>Raw_Data!F2355</f>
        <v>10.09</v>
      </c>
      <c r="G2355" s="18">
        <f>IF(Raw_Data!G2355="",ROUND(AVERAGEIFS(Raw_Data!$G$2:$G$4001,Raw_Data!$E$2:$E$4001,E2355),1),Raw_Data!G2355)</f>
        <v>265</v>
      </c>
      <c r="H2355" s="15">
        <f>Raw_Data!H2355</f>
        <v>23.1</v>
      </c>
      <c r="I2355" s="15">
        <f>Raw_Data!I2355</f>
        <v>43.7</v>
      </c>
      <c r="J2355" s="15">
        <f>Raw_Data!J2355</f>
        <v>8</v>
      </c>
      <c r="K2355" s="15">
        <f>Raw_Data!K2355</f>
        <v>6.61</v>
      </c>
      <c r="L2355" s="18">
        <f>IF(Raw_Data!L2355="",ROUND(AVERAGEIFS(Raw_Data!$L$2:$L$4001,Raw_Data!$E$2:$E$4001,E2355),1),Raw_Data!L2355)</f>
        <v>33</v>
      </c>
      <c r="M2355" s="15">
        <f>Raw_Data!M2355</f>
        <v>121.1</v>
      </c>
      <c r="N2355" s="15">
        <f>Raw_Data!N2355</f>
        <v>37</v>
      </c>
      <c r="O2355" s="15">
        <f>Raw_Data!O2355</f>
        <v>99.5</v>
      </c>
      <c r="P2355" s="15" t="str">
        <f>Raw_Data!P2355</f>
        <v>Flood</v>
      </c>
      <c r="Q2355" s="15">
        <f>Raw_Data!Q2355</f>
        <v>245.7</v>
      </c>
      <c r="R2355" s="15">
        <f>Raw_Data!R2355</f>
        <v>4.74</v>
      </c>
      <c r="S2355" s="15">
        <f>Raw_Data!S2355</f>
        <v>0.75</v>
      </c>
      <c r="T2355" s="18">
        <f>IF(Raw_Data!T2355="",ROUND(AVERAGEIFS(Raw_Data!$T$2:$T$4001,Raw_Data!$E$2:$E$4001,E2355,Raw_Data!$D$2:$D$4001,D2355),2),IF(Raw_Data!T2355&gt;INDEX(Cleaning_Reference!$F$6:$F$13,MATCH(D2355,Cleaning_Reference!$A$6:$A$13,0)),INDEX(Cleaning_Reference!$F$6:$F$13,MATCH(D2355,Cleaning_Reference!$A$6:$A$13,0)),Raw_Data!T2355))</f>
        <v>2.62</v>
      </c>
      <c r="U2355" s="15">
        <f>Raw_Data!U2355</f>
        <v>26.44</v>
      </c>
      <c r="V2355" s="15">
        <f>Raw_Data!V2355</f>
        <v>24394</v>
      </c>
      <c r="W2355" s="15">
        <f>Raw_Data!W2355</f>
        <v>833287</v>
      </c>
      <c r="X2355" s="15">
        <f>Raw_Data!X2355</f>
        <v>644977</v>
      </c>
      <c r="Y2355" s="15">
        <f>Raw_Data!Y2355</f>
        <v>-188310</v>
      </c>
      <c r="Z2355" s="15">
        <f>Raw_Data!Z2355</f>
        <v>18396</v>
      </c>
      <c r="AA2355" s="15">
        <f>Raw_Data!AA2355</f>
        <v>1.4370000000000001</v>
      </c>
      <c r="AB2355" s="15">
        <f>Raw_Data!AB2355</f>
        <v>27.6</v>
      </c>
      <c r="AC2355" s="19" t="str">
        <f>IF(Raw_Data!G2355="","Yes","No")</f>
        <v>No</v>
      </c>
      <c r="AD2355" s="19" t="str">
        <f>IF(Raw_Data!L2355="","Yes","No")</f>
        <v>No</v>
      </c>
      <c r="AE2355" s="19" t="str">
        <f>IF(Raw_Data!T2355="","Imputed",IF(Raw_Data!T2355&gt;INDEX(Cleaning_Reference!$F$6:$F$13,MATCH(D2355,Cleaning_Reference!$A$6:$A$13,0)),"Capped","Original"))</f>
        <v>Original</v>
      </c>
      <c r="AF2355" s="21">
        <f t="shared" si="36"/>
        <v>26.44</v>
      </c>
    </row>
    <row r="2356" spans="1:32" ht="15" customHeight="1" x14ac:dyDescent="0.3">
      <c r="A2356" s="20" t="str">
        <f>Raw_Data!A2356</f>
        <v>SF12355</v>
      </c>
      <c r="B2356" s="15" t="str">
        <f>Raw_Data!B2356</f>
        <v>Maharashtra</v>
      </c>
      <c r="C2356" s="15" t="str">
        <f>Raw_Data!C2356</f>
        <v>Nalgonda</v>
      </c>
      <c r="D2356" s="15" t="str">
        <f>Raw_Data!D2356</f>
        <v>Maize</v>
      </c>
      <c r="E2356" s="15" t="str">
        <f>Raw_Data!E2356</f>
        <v>Kharif</v>
      </c>
      <c r="F2356" s="15">
        <f>Raw_Data!F2356</f>
        <v>1.42</v>
      </c>
      <c r="G2356" s="18">
        <f>IF(Raw_Data!G2356="",ROUND(AVERAGEIFS(Raw_Data!$G$2:$G$4001,Raw_Data!$E$2:$E$4001,E2356),1),Raw_Data!G2356)</f>
        <v>972.5</v>
      </c>
      <c r="H2356" s="15">
        <f>Raw_Data!H2356</f>
        <v>27</v>
      </c>
      <c r="I2356" s="15">
        <f>Raw_Data!I2356</f>
        <v>67.8</v>
      </c>
      <c r="J2356" s="15">
        <f>Raw_Data!J2356</f>
        <v>7.9</v>
      </c>
      <c r="K2356" s="15">
        <f>Raw_Data!K2356</f>
        <v>6.29</v>
      </c>
      <c r="L2356" s="18">
        <f>IF(Raw_Data!L2356="",ROUND(AVERAGEIFS(Raw_Data!$L$2:$L$4001,Raw_Data!$E$2:$E$4001,E2356),1),Raw_Data!L2356)</f>
        <v>34.5</v>
      </c>
      <c r="M2356" s="15">
        <f>Raw_Data!M2356</f>
        <v>132.80000000000001</v>
      </c>
      <c r="N2356" s="15">
        <f>Raw_Data!N2356</f>
        <v>88.2</v>
      </c>
      <c r="O2356" s="15">
        <f>Raw_Data!O2356</f>
        <v>108.1</v>
      </c>
      <c r="P2356" s="15" t="str">
        <f>Raw_Data!P2356</f>
        <v>Rainfed</v>
      </c>
      <c r="Q2356" s="15">
        <f>Raw_Data!Q2356</f>
        <v>167.2</v>
      </c>
      <c r="R2356" s="15">
        <f>Raw_Data!R2356</f>
        <v>1.47</v>
      </c>
      <c r="S2356" s="15">
        <f>Raw_Data!S2356</f>
        <v>0.71</v>
      </c>
      <c r="T2356" s="18">
        <f>IF(Raw_Data!T2356="",ROUND(AVERAGEIFS(Raw_Data!$T$2:$T$4001,Raw_Data!$E$2:$E$4001,E2356,Raw_Data!$D$2:$D$4001,D2356),2),IF(Raw_Data!T2356&gt;INDEX(Cleaning_Reference!$F$6:$F$13,MATCH(D2356,Cleaning_Reference!$A$6:$A$13,0)),INDEX(Cleaning_Reference!$F$6:$F$13,MATCH(D2356,Cleaning_Reference!$A$6:$A$13,0)),Raw_Data!T2356))</f>
        <v>3.42</v>
      </c>
      <c r="U2356" s="15">
        <f>Raw_Data!U2356</f>
        <v>4.8600000000000003</v>
      </c>
      <c r="V2356" s="15">
        <f>Raw_Data!V2356</f>
        <v>21094</v>
      </c>
      <c r="W2356" s="15">
        <f>Raw_Data!W2356</f>
        <v>79289</v>
      </c>
      <c r="X2356" s="15">
        <f>Raw_Data!X2356</f>
        <v>102517</v>
      </c>
      <c r="Y2356" s="15">
        <f>Raw_Data!Y2356</f>
        <v>23228</v>
      </c>
      <c r="Z2356" s="15">
        <f>Raw_Data!Z2356</f>
        <v>460</v>
      </c>
      <c r="AA2356" s="15">
        <f>Raw_Data!AA2356</f>
        <v>10.565</v>
      </c>
      <c r="AB2356" s="15">
        <f>Raw_Data!AB2356</f>
        <v>56.8</v>
      </c>
      <c r="AC2356" s="19" t="str">
        <f>IF(Raw_Data!G2356="","Yes","No")</f>
        <v>No</v>
      </c>
      <c r="AD2356" s="19" t="str">
        <f>IF(Raw_Data!L2356="","Yes","No")</f>
        <v>No</v>
      </c>
      <c r="AE2356" s="19" t="str">
        <f>IF(Raw_Data!T2356="","Imputed",IF(Raw_Data!T2356&gt;INDEX(Cleaning_Reference!$F$6:$F$13,MATCH(D2356,Cleaning_Reference!$A$6:$A$13,0)),"Capped","Original"))</f>
        <v>Original</v>
      </c>
      <c r="AF2356" s="21">
        <f t="shared" si="36"/>
        <v>4.8600000000000003</v>
      </c>
    </row>
    <row r="2357" spans="1:32" ht="15" customHeight="1" x14ac:dyDescent="0.3">
      <c r="A2357" s="20" t="str">
        <f>Raw_Data!A2357</f>
        <v>SF12356</v>
      </c>
      <c r="B2357" s="15" t="str">
        <f>Raw_Data!B2357</f>
        <v>Tamil Nadu</v>
      </c>
      <c r="C2357" s="15" t="str">
        <f>Raw_Data!C2357</f>
        <v>Warangal</v>
      </c>
      <c r="D2357" s="15" t="str">
        <f>Raw_Data!D2357</f>
        <v>Cotton</v>
      </c>
      <c r="E2357" s="15" t="str">
        <f>Raw_Data!E2357</f>
        <v>Rabi</v>
      </c>
      <c r="F2357" s="15">
        <f>Raw_Data!F2357</f>
        <v>13.23</v>
      </c>
      <c r="G2357" s="18">
        <f>IF(Raw_Data!G2357="",ROUND(AVERAGEIFS(Raw_Data!$G$2:$G$4001,Raw_Data!$E$2:$E$4001,E2357),1),Raw_Data!G2357)</f>
        <v>436</v>
      </c>
      <c r="H2357" s="15">
        <f>Raw_Data!H2357</f>
        <v>21.5</v>
      </c>
      <c r="I2357" s="15">
        <f>Raw_Data!I2357</f>
        <v>49.1</v>
      </c>
      <c r="J2357" s="15">
        <f>Raw_Data!J2357</f>
        <v>7.8</v>
      </c>
      <c r="K2357" s="15">
        <f>Raw_Data!K2357</f>
        <v>5.87</v>
      </c>
      <c r="L2357" s="18">
        <f>IF(Raw_Data!L2357="",ROUND(AVERAGEIFS(Raw_Data!$L$2:$L$4001,Raw_Data!$E$2:$E$4001,E2357),1),Raw_Data!L2357)</f>
        <v>23.5</v>
      </c>
      <c r="M2357" s="15">
        <f>Raw_Data!M2357</f>
        <v>128.80000000000001</v>
      </c>
      <c r="N2357" s="15">
        <f>Raw_Data!N2357</f>
        <v>50</v>
      </c>
      <c r="O2357" s="15">
        <f>Raw_Data!O2357</f>
        <v>64.3</v>
      </c>
      <c r="P2357" s="15" t="str">
        <f>Raw_Data!P2357</f>
        <v>Sprinkler</v>
      </c>
      <c r="Q2357" s="15">
        <f>Raw_Data!Q2357</f>
        <v>173.4</v>
      </c>
      <c r="R2357" s="15">
        <f>Raw_Data!R2357</f>
        <v>5.5</v>
      </c>
      <c r="S2357" s="15">
        <f>Raw_Data!S2357</f>
        <v>0.68</v>
      </c>
      <c r="T2357" s="18">
        <f>IF(Raw_Data!T2357="",ROUND(AVERAGEIFS(Raw_Data!$T$2:$T$4001,Raw_Data!$E$2:$E$4001,E2357,Raw_Data!$D$2:$D$4001,D2357),2),IF(Raw_Data!T2357&gt;INDEX(Cleaning_Reference!$F$6:$F$13,MATCH(D2357,Cleaning_Reference!$A$6:$A$13,0)),INDEX(Cleaning_Reference!$F$6:$F$13,MATCH(D2357,Cleaning_Reference!$A$6:$A$13,0)),Raw_Data!T2357))</f>
        <v>0.52</v>
      </c>
      <c r="U2357" s="15">
        <f>Raw_Data!U2357</f>
        <v>6.88</v>
      </c>
      <c r="V2357" s="15">
        <f>Raw_Data!V2357</f>
        <v>55912</v>
      </c>
      <c r="W2357" s="15">
        <f>Raw_Data!W2357</f>
        <v>876264</v>
      </c>
      <c r="X2357" s="15">
        <f>Raw_Data!X2357</f>
        <v>384675</v>
      </c>
      <c r="Y2357" s="15">
        <f>Raw_Data!Y2357</f>
        <v>-491589</v>
      </c>
      <c r="Z2357" s="15">
        <f>Raw_Data!Z2357</f>
        <v>9043</v>
      </c>
      <c r="AA2357" s="15">
        <f>Raw_Data!AA2357</f>
        <v>0.76100000000000001</v>
      </c>
      <c r="AB2357" s="15">
        <f>Raw_Data!AB2357</f>
        <v>32.6</v>
      </c>
      <c r="AC2357" s="19" t="str">
        <f>IF(Raw_Data!G2357="","Yes","No")</f>
        <v>Yes</v>
      </c>
      <c r="AD2357" s="19" t="str">
        <f>IF(Raw_Data!L2357="","Yes","No")</f>
        <v>No</v>
      </c>
      <c r="AE2357" s="19" t="str">
        <f>IF(Raw_Data!T2357="","Imputed",IF(Raw_Data!T2357&gt;INDEX(Cleaning_Reference!$F$6:$F$13,MATCH(D2357,Cleaning_Reference!$A$6:$A$13,0)),"Capped","Original"))</f>
        <v>Original</v>
      </c>
      <c r="AF2357" s="21">
        <f t="shared" si="36"/>
        <v>6.88</v>
      </c>
    </row>
    <row r="2358" spans="1:32" ht="15" customHeight="1" x14ac:dyDescent="0.3">
      <c r="A2358" s="20" t="str">
        <f>Raw_Data!A2358</f>
        <v>SF12357</v>
      </c>
      <c r="B2358" s="15" t="str">
        <f>Raw_Data!B2358</f>
        <v>Karnataka</v>
      </c>
      <c r="C2358" s="15" t="str">
        <f>Raw_Data!C2358</f>
        <v>Guntur</v>
      </c>
      <c r="D2358" s="15" t="str">
        <f>Raw_Data!D2358</f>
        <v>Wheat</v>
      </c>
      <c r="E2358" s="15" t="str">
        <f>Raw_Data!E2358</f>
        <v>Rabi</v>
      </c>
      <c r="F2358" s="15">
        <f>Raw_Data!F2358</f>
        <v>11.63</v>
      </c>
      <c r="G2358" s="18">
        <f>IF(Raw_Data!G2358="",ROUND(AVERAGEIFS(Raw_Data!$G$2:$G$4001,Raw_Data!$E$2:$E$4001,E2358),1),Raw_Data!G2358)</f>
        <v>289.3</v>
      </c>
      <c r="H2358" s="15">
        <f>Raw_Data!H2358</f>
        <v>20.100000000000001</v>
      </c>
      <c r="I2358" s="15">
        <f>Raw_Data!I2358</f>
        <v>59.5</v>
      </c>
      <c r="J2358" s="15">
        <f>Raw_Data!J2358</f>
        <v>6.6</v>
      </c>
      <c r="K2358" s="15">
        <f>Raw_Data!K2358</f>
        <v>5.97</v>
      </c>
      <c r="L2358" s="18">
        <f>IF(Raw_Data!L2358="",ROUND(AVERAGEIFS(Raw_Data!$L$2:$L$4001,Raw_Data!$E$2:$E$4001,E2358),1),Raw_Data!L2358)</f>
        <v>28.7</v>
      </c>
      <c r="M2358" s="15">
        <f>Raw_Data!M2358</f>
        <v>111.8</v>
      </c>
      <c r="N2358" s="15">
        <f>Raw_Data!N2358</f>
        <v>58.3</v>
      </c>
      <c r="O2358" s="15">
        <f>Raw_Data!O2358</f>
        <v>144.9</v>
      </c>
      <c r="P2358" s="15" t="str">
        <f>Raw_Data!P2358</f>
        <v>Flood</v>
      </c>
      <c r="Q2358" s="15">
        <f>Raw_Data!Q2358</f>
        <v>115.7</v>
      </c>
      <c r="R2358" s="15">
        <f>Raw_Data!R2358</f>
        <v>6.79</v>
      </c>
      <c r="S2358" s="15">
        <f>Raw_Data!S2358</f>
        <v>0.99</v>
      </c>
      <c r="T2358" s="18">
        <f>IF(Raw_Data!T2358="",ROUND(AVERAGEIFS(Raw_Data!$T$2:$T$4001,Raw_Data!$E$2:$E$4001,E2358,Raw_Data!$D$2:$D$4001,D2358),2),IF(Raw_Data!T2358&gt;INDEX(Cleaning_Reference!$F$6:$F$13,MATCH(D2358,Cleaning_Reference!$A$6:$A$13,0)),INDEX(Cleaning_Reference!$F$6:$F$13,MATCH(D2358,Cleaning_Reference!$A$6:$A$13,0)),Raw_Data!T2358))</f>
        <v>1.04</v>
      </c>
      <c r="U2358" s="15">
        <f>Raw_Data!U2358</f>
        <v>12.1</v>
      </c>
      <c r="V2358" s="15">
        <f>Raw_Data!V2358</f>
        <v>26464</v>
      </c>
      <c r="W2358" s="15">
        <f>Raw_Data!W2358</f>
        <v>843168</v>
      </c>
      <c r="X2358" s="15">
        <f>Raw_Data!X2358</f>
        <v>320214</v>
      </c>
      <c r="Y2358" s="15">
        <f>Raw_Data!Y2358</f>
        <v>-522954</v>
      </c>
      <c r="Z2358" s="15">
        <f>Raw_Data!Z2358</f>
        <v>7146</v>
      </c>
      <c r="AA2358" s="15">
        <f>Raw_Data!AA2358</f>
        <v>1.6930000000000001</v>
      </c>
      <c r="AB2358" s="15">
        <f>Raw_Data!AB2358</f>
        <v>41.2</v>
      </c>
      <c r="AC2358" s="19" t="str">
        <f>IF(Raw_Data!G2358="","Yes","No")</f>
        <v>No</v>
      </c>
      <c r="AD2358" s="19" t="str">
        <f>IF(Raw_Data!L2358="","Yes","No")</f>
        <v>No</v>
      </c>
      <c r="AE2358" s="19" t="str">
        <f>IF(Raw_Data!T2358="","Imputed",IF(Raw_Data!T2358&gt;INDEX(Cleaning_Reference!$F$6:$F$13,MATCH(D2358,Cleaning_Reference!$A$6:$A$13,0)),"Capped","Original"))</f>
        <v>Original</v>
      </c>
      <c r="AF2358" s="21">
        <f t="shared" si="36"/>
        <v>12.1</v>
      </c>
    </row>
    <row r="2359" spans="1:32" ht="15" customHeight="1" x14ac:dyDescent="0.3">
      <c r="A2359" s="20" t="str">
        <f>Raw_Data!A2359</f>
        <v>SF12358</v>
      </c>
      <c r="B2359" s="15" t="str">
        <f>Raw_Data!B2359</f>
        <v>Maharashtra</v>
      </c>
      <c r="C2359" s="15" t="str">
        <f>Raw_Data!C2359</f>
        <v>Rajkot</v>
      </c>
      <c r="D2359" s="15" t="str">
        <f>Raw_Data!D2359</f>
        <v>Cotton</v>
      </c>
      <c r="E2359" s="15" t="str">
        <f>Raw_Data!E2359</f>
        <v>Kharif</v>
      </c>
      <c r="F2359" s="15">
        <f>Raw_Data!F2359</f>
        <v>4.25</v>
      </c>
      <c r="G2359" s="18">
        <f>IF(Raw_Data!G2359="",ROUND(AVERAGEIFS(Raw_Data!$G$2:$G$4001,Raw_Data!$E$2:$E$4001,E2359),1),Raw_Data!G2359)</f>
        <v>1042.7</v>
      </c>
      <c r="H2359" s="15">
        <f>Raw_Data!H2359</f>
        <v>28.4</v>
      </c>
      <c r="I2359" s="15">
        <f>Raw_Data!I2359</f>
        <v>76.400000000000006</v>
      </c>
      <c r="J2359" s="15">
        <f>Raw_Data!J2359</f>
        <v>6.9</v>
      </c>
      <c r="K2359" s="15">
        <f>Raw_Data!K2359</f>
        <v>7.79</v>
      </c>
      <c r="L2359" s="18">
        <f>IF(Raw_Data!L2359="",ROUND(AVERAGEIFS(Raw_Data!$L$2:$L$4001,Raw_Data!$E$2:$E$4001,E2359),1),Raw_Data!L2359)</f>
        <v>27.3</v>
      </c>
      <c r="M2359" s="15">
        <f>Raw_Data!M2359</f>
        <v>133</v>
      </c>
      <c r="N2359" s="15">
        <f>Raw_Data!N2359</f>
        <v>67.900000000000006</v>
      </c>
      <c r="O2359" s="15">
        <f>Raw_Data!O2359</f>
        <v>108.7</v>
      </c>
      <c r="P2359" s="15" t="str">
        <f>Raw_Data!P2359</f>
        <v>Flood</v>
      </c>
      <c r="Q2359" s="15">
        <f>Raw_Data!Q2359</f>
        <v>251.7</v>
      </c>
      <c r="R2359" s="15">
        <f>Raw_Data!R2359</f>
        <v>6.4</v>
      </c>
      <c r="S2359" s="15">
        <f>Raw_Data!S2359</f>
        <v>0.8</v>
      </c>
      <c r="T2359" s="18">
        <f>IF(Raw_Data!T2359="",ROUND(AVERAGEIFS(Raw_Data!$T$2:$T$4001,Raw_Data!$E$2:$E$4001,E2359,Raw_Data!$D$2:$D$4001,D2359),2),IF(Raw_Data!T2359&gt;INDEX(Cleaning_Reference!$F$6:$F$13,MATCH(D2359,Cleaning_Reference!$A$6:$A$13,0)),INDEX(Cleaning_Reference!$F$6:$F$13,MATCH(D2359,Cleaning_Reference!$A$6:$A$13,0)),Raw_Data!T2359))</f>
        <v>0.33</v>
      </c>
      <c r="U2359" s="15">
        <f>Raw_Data!U2359</f>
        <v>1.4</v>
      </c>
      <c r="V2359" s="15">
        <f>Raw_Data!V2359</f>
        <v>65782</v>
      </c>
      <c r="W2359" s="15">
        <f>Raw_Data!W2359</f>
        <v>291205</v>
      </c>
      <c r="X2359" s="15">
        <f>Raw_Data!X2359</f>
        <v>92095</v>
      </c>
      <c r="Y2359" s="15">
        <f>Raw_Data!Y2359</f>
        <v>-199110</v>
      </c>
      <c r="Z2359" s="15">
        <f>Raw_Data!Z2359</f>
        <v>5009</v>
      </c>
      <c r="AA2359" s="15">
        <f>Raw_Data!AA2359</f>
        <v>0.27900000000000003</v>
      </c>
      <c r="AB2359" s="15">
        <f>Raw_Data!AB2359</f>
        <v>45.4</v>
      </c>
      <c r="AC2359" s="19" t="str">
        <f>IF(Raw_Data!G2359="","Yes","No")</f>
        <v>No</v>
      </c>
      <c r="AD2359" s="19" t="str">
        <f>IF(Raw_Data!L2359="","Yes","No")</f>
        <v>No</v>
      </c>
      <c r="AE2359" s="19" t="str">
        <f>IF(Raw_Data!T2359="","Imputed",IF(Raw_Data!T2359&gt;INDEX(Cleaning_Reference!$F$6:$F$13,MATCH(D2359,Cleaning_Reference!$A$6:$A$13,0)),"Capped","Original"))</f>
        <v>Original</v>
      </c>
      <c r="AF2359" s="21">
        <f t="shared" si="36"/>
        <v>1.4</v>
      </c>
    </row>
    <row r="2360" spans="1:32" ht="15" customHeight="1" x14ac:dyDescent="0.3">
      <c r="A2360" s="20" t="str">
        <f>Raw_Data!A2360</f>
        <v>SF12359</v>
      </c>
      <c r="B2360" s="15" t="str">
        <f>Raw_Data!B2360</f>
        <v>Madhya Pradesh</v>
      </c>
      <c r="C2360" s="15" t="str">
        <f>Raw_Data!C2360</f>
        <v>Ludhiana</v>
      </c>
      <c r="D2360" s="15" t="str">
        <f>Raw_Data!D2360</f>
        <v>Rice</v>
      </c>
      <c r="E2360" s="15" t="str">
        <f>Raw_Data!E2360</f>
        <v>Rabi</v>
      </c>
      <c r="F2360" s="15">
        <f>Raw_Data!F2360</f>
        <v>5.59</v>
      </c>
      <c r="G2360" s="18">
        <f>IF(Raw_Data!G2360="",ROUND(AVERAGEIFS(Raw_Data!$G$2:$G$4001,Raw_Data!$E$2:$E$4001,E2360),1),Raw_Data!G2360)</f>
        <v>392.6</v>
      </c>
      <c r="H2360" s="15">
        <f>Raw_Data!H2360</f>
        <v>25.5</v>
      </c>
      <c r="I2360" s="15">
        <f>Raw_Data!I2360</f>
        <v>53.6</v>
      </c>
      <c r="J2360" s="15">
        <f>Raw_Data!J2360</f>
        <v>9</v>
      </c>
      <c r="K2360" s="15">
        <f>Raw_Data!K2360</f>
        <v>6.52</v>
      </c>
      <c r="L2360" s="18">
        <f>IF(Raw_Data!L2360="",ROUND(AVERAGEIFS(Raw_Data!$L$2:$L$4001,Raw_Data!$E$2:$E$4001,E2360),1),Raw_Data!L2360)</f>
        <v>35</v>
      </c>
      <c r="M2360" s="15">
        <f>Raw_Data!M2360</f>
        <v>99.2</v>
      </c>
      <c r="N2360" s="15">
        <f>Raw_Data!N2360</f>
        <v>52.3</v>
      </c>
      <c r="O2360" s="15">
        <f>Raw_Data!O2360</f>
        <v>121.5</v>
      </c>
      <c r="P2360" s="15" t="str">
        <f>Raw_Data!P2360</f>
        <v>Flood</v>
      </c>
      <c r="Q2360" s="15">
        <f>Raw_Data!Q2360</f>
        <v>153</v>
      </c>
      <c r="R2360" s="15">
        <f>Raw_Data!R2360</f>
        <v>5.34</v>
      </c>
      <c r="S2360" s="15">
        <f>Raw_Data!S2360</f>
        <v>0.78</v>
      </c>
      <c r="T2360" s="18">
        <f>IF(Raw_Data!T2360="",ROUND(AVERAGEIFS(Raw_Data!$T$2:$T$4001,Raw_Data!$E$2:$E$4001,E2360,Raw_Data!$D$2:$D$4001,D2360),2),IF(Raw_Data!T2360&gt;INDEX(Cleaning_Reference!$F$6:$F$13,MATCH(D2360,Cleaning_Reference!$A$6:$A$13,0)),INDEX(Cleaning_Reference!$F$6:$F$13,MATCH(D2360,Cleaning_Reference!$A$6:$A$13,0)),Raw_Data!T2360))</f>
        <v>3.53</v>
      </c>
      <c r="U2360" s="15">
        <f>Raw_Data!U2360</f>
        <v>19.73</v>
      </c>
      <c r="V2360" s="15">
        <f>Raw_Data!V2360</f>
        <v>21492</v>
      </c>
      <c r="W2360" s="15">
        <f>Raw_Data!W2360</f>
        <v>335488</v>
      </c>
      <c r="X2360" s="15">
        <f>Raw_Data!X2360</f>
        <v>424037</v>
      </c>
      <c r="Y2360" s="15">
        <f>Raw_Data!Y2360</f>
        <v>88549</v>
      </c>
      <c r="Z2360" s="15">
        <f>Raw_Data!Z2360</f>
        <v>9960</v>
      </c>
      <c r="AA2360" s="15">
        <f>Raw_Data!AA2360</f>
        <v>1.9810000000000001</v>
      </c>
      <c r="AB2360" s="15">
        <f>Raw_Data!AB2360</f>
        <v>36.1</v>
      </c>
      <c r="AC2360" s="19" t="str">
        <f>IF(Raw_Data!G2360="","Yes","No")</f>
        <v>No</v>
      </c>
      <c r="AD2360" s="19" t="str">
        <f>IF(Raw_Data!L2360="","Yes","No")</f>
        <v>No</v>
      </c>
      <c r="AE2360" s="19" t="str">
        <f>IF(Raw_Data!T2360="","Imputed",IF(Raw_Data!T2360&gt;INDEX(Cleaning_Reference!$F$6:$F$13,MATCH(D2360,Cleaning_Reference!$A$6:$A$13,0)),"Capped","Original"))</f>
        <v>Original</v>
      </c>
      <c r="AF2360" s="21">
        <f t="shared" si="36"/>
        <v>19.73</v>
      </c>
    </row>
    <row r="2361" spans="1:32" ht="15" customHeight="1" x14ac:dyDescent="0.3">
      <c r="A2361" s="20" t="str">
        <f>Raw_Data!A2361</f>
        <v>SF12360</v>
      </c>
      <c r="B2361" s="15" t="str">
        <f>Raw_Data!B2361</f>
        <v>Karnataka</v>
      </c>
      <c r="C2361" s="15" t="str">
        <f>Raw_Data!C2361</f>
        <v>Erode</v>
      </c>
      <c r="D2361" s="15" t="str">
        <f>Raw_Data!D2361</f>
        <v>Maize</v>
      </c>
      <c r="E2361" s="15" t="str">
        <f>Raw_Data!E2361</f>
        <v>Kharif</v>
      </c>
      <c r="F2361" s="15">
        <f>Raw_Data!F2361</f>
        <v>10.130000000000001</v>
      </c>
      <c r="G2361" s="18">
        <f>IF(Raw_Data!G2361="",ROUND(AVERAGEIFS(Raw_Data!$G$2:$G$4001,Raw_Data!$E$2:$E$4001,E2361),1),Raw_Data!G2361)</f>
        <v>930.6</v>
      </c>
      <c r="H2361" s="15">
        <f>Raw_Data!H2361</f>
        <v>27.1</v>
      </c>
      <c r="I2361" s="15">
        <f>Raw_Data!I2361</f>
        <v>62.9</v>
      </c>
      <c r="J2361" s="15">
        <f>Raw_Data!J2361</f>
        <v>7.2</v>
      </c>
      <c r="K2361" s="15">
        <f>Raw_Data!K2361</f>
        <v>6.84</v>
      </c>
      <c r="L2361" s="18">
        <f>IF(Raw_Data!L2361="",ROUND(AVERAGEIFS(Raw_Data!$L$2:$L$4001,Raw_Data!$E$2:$E$4001,E2361),1),Raw_Data!L2361)</f>
        <v>34.6</v>
      </c>
      <c r="M2361" s="15">
        <f>Raw_Data!M2361</f>
        <v>139.69999999999999</v>
      </c>
      <c r="N2361" s="15">
        <f>Raw_Data!N2361</f>
        <v>82.9</v>
      </c>
      <c r="O2361" s="15">
        <f>Raw_Data!O2361</f>
        <v>104.4</v>
      </c>
      <c r="P2361" s="15" t="str">
        <f>Raw_Data!P2361</f>
        <v>Rainfed</v>
      </c>
      <c r="Q2361" s="15">
        <f>Raw_Data!Q2361</f>
        <v>293</v>
      </c>
      <c r="R2361" s="15">
        <f>Raw_Data!R2361</f>
        <v>4.3</v>
      </c>
      <c r="S2361" s="15">
        <f>Raw_Data!S2361</f>
        <v>0.68</v>
      </c>
      <c r="T2361" s="18">
        <f>IF(Raw_Data!T2361="",ROUND(AVERAGEIFS(Raw_Data!$T$2:$T$4001,Raw_Data!$E$2:$E$4001,E2361,Raw_Data!$D$2:$D$4001,D2361),2),IF(Raw_Data!T2361&gt;INDEX(Cleaning_Reference!$F$6:$F$13,MATCH(D2361,Cleaning_Reference!$A$6:$A$13,0)),INDEX(Cleaning_Reference!$F$6:$F$13,MATCH(D2361,Cleaning_Reference!$A$6:$A$13,0)),Raw_Data!T2361))</f>
        <v>4.28</v>
      </c>
      <c r="U2361" s="15">
        <f>Raw_Data!U2361</f>
        <v>43.36</v>
      </c>
      <c r="V2361" s="15">
        <f>Raw_Data!V2361</f>
        <v>22258</v>
      </c>
      <c r="W2361" s="15">
        <f>Raw_Data!W2361</f>
        <v>804906</v>
      </c>
      <c r="X2361" s="15">
        <f>Raw_Data!X2361</f>
        <v>965107</v>
      </c>
      <c r="Y2361" s="15">
        <f>Raw_Data!Y2361</f>
        <v>160201</v>
      </c>
      <c r="Z2361" s="15">
        <f>Raw_Data!Z2361</f>
        <v>3526</v>
      </c>
      <c r="AA2361" s="15">
        <f>Raw_Data!AA2361</f>
        <v>12.297000000000001</v>
      </c>
      <c r="AB2361" s="15">
        <f>Raw_Data!AB2361</f>
        <v>47.4</v>
      </c>
      <c r="AC2361" s="19" t="str">
        <f>IF(Raw_Data!G2361="","Yes","No")</f>
        <v>No</v>
      </c>
      <c r="AD2361" s="19" t="str">
        <f>IF(Raw_Data!L2361="","Yes","No")</f>
        <v>No</v>
      </c>
      <c r="AE2361" s="19" t="str">
        <f>IF(Raw_Data!T2361="","Imputed",IF(Raw_Data!T2361&gt;INDEX(Cleaning_Reference!$F$6:$F$13,MATCH(D2361,Cleaning_Reference!$A$6:$A$13,0)),"Capped","Original"))</f>
        <v>Original</v>
      </c>
      <c r="AF2361" s="21">
        <f t="shared" si="36"/>
        <v>43.36</v>
      </c>
    </row>
    <row r="2362" spans="1:32" ht="15" customHeight="1" x14ac:dyDescent="0.3">
      <c r="A2362" s="20" t="str">
        <f>Raw_Data!A2362</f>
        <v>SF12361</v>
      </c>
      <c r="B2362" s="15" t="str">
        <f>Raw_Data!B2362</f>
        <v>Punjab</v>
      </c>
      <c r="C2362" s="15" t="str">
        <f>Raw_Data!C2362</f>
        <v>Krishna</v>
      </c>
      <c r="D2362" s="15" t="str">
        <f>Raw_Data!D2362</f>
        <v>Sugarcane</v>
      </c>
      <c r="E2362" s="15" t="str">
        <f>Raw_Data!E2362</f>
        <v>Zaid</v>
      </c>
      <c r="F2362" s="15">
        <f>Raw_Data!F2362</f>
        <v>8.18</v>
      </c>
      <c r="G2362" s="18">
        <f>IF(Raw_Data!G2362="",ROUND(AVERAGEIFS(Raw_Data!$G$2:$G$4001,Raw_Data!$E$2:$E$4001,E2362),1),Raw_Data!G2362)</f>
        <v>338.7</v>
      </c>
      <c r="H2362" s="15">
        <f>Raw_Data!H2362</f>
        <v>29.5</v>
      </c>
      <c r="I2362" s="15">
        <f>Raw_Data!I2362</f>
        <v>46.7</v>
      </c>
      <c r="J2362" s="15">
        <f>Raw_Data!J2362</f>
        <v>5.7</v>
      </c>
      <c r="K2362" s="15">
        <f>Raw_Data!K2362</f>
        <v>5.91</v>
      </c>
      <c r="L2362" s="18">
        <f>IF(Raw_Data!L2362="",ROUND(AVERAGEIFS(Raw_Data!$L$2:$L$4001,Raw_Data!$E$2:$E$4001,E2362),1),Raw_Data!L2362)</f>
        <v>29.4</v>
      </c>
      <c r="M2362" s="15">
        <f>Raw_Data!M2362</f>
        <v>131.5</v>
      </c>
      <c r="N2362" s="15">
        <f>Raw_Data!N2362</f>
        <v>84</v>
      </c>
      <c r="O2362" s="15">
        <f>Raw_Data!O2362</f>
        <v>98.1</v>
      </c>
      <c r="P2362" s="15" t="str">
        <f>Raw_Data!P2362</f>
        <v>Flood</v>
      </c>
      <c r="Q2362" s="15">
        <f>Raw_Data!Q2362</f>
        <v>249</v>
      </c>
      <c r="R2362" s="15">
        <f>Raw_Data!R2362</f>
        <v>6.63</v>
      </c>
      <c r="S2362" s="15">
        <f>Raw_Data!S2362</f>
        <v>0.74</v>
      </c>
      <c r="T2362" s="18">
        <f>IF(Raw_Data!T2362="",ROUND(AVERAGEIFS(Raw_Data!$T$2:$T$4001,Raw_Data!$E$2:$E$4001,E2362,Raw_Data!$D$2:$D$4001,D2362),2),IF(Raw_Data!T2362&gt;INDEX(Cleaning_Reference!$F$6:$F$13,MATCH(D2362,Cleaning_Reference!$A$6:$A$13,0)),INDEX(Cleaning_Reference!$F$6:$F$13,MATCH(D2362,Cleaning_Reference!$A$6:$A$13,0)),Raw_Data!T2362))</f>
        <v>27.46</v>
      </c>
      <c r="U2362" s="15">
        <f>Raw_Data!U2362</f>
        <v>224.62</v>
      </c>
      <c r="V2362" s="15">
        <f>Raw_Data!V2362</f>
        <v>3324</v>
      </c>
      <c r="W2362" s="15">
        <f>Raw_Data!W2362</f>
        <v>614528</v>
      </c>
      <c r="X2362" s="15">
        <f>Raw_Data!X2362</f>
        <v>746637</v>
      </c>
      <c r="Y2362" s="15">
        <f>Raw_Data!Y2362</f>
        <v>132109</v>
      </c>
      <c r="Z2362" s="15">
        <f>Raw_Data!Z2362</f>
        <v>15281</v>
      </c>
      <c r="AA2362" s="15">
        <f>Raw_Data!AA2362</f>
        <v>14.699</v>
      </c>
      <c r="AB2362" s="15">
        <f>Raw_Data!AB2362</f>
        <v>36.299999999999997</v>
      </c>
      <c r="AC2362" s="19" t="str">
        <f>IF(Raw_Data!G2362="","Yes","No")</f>
        <v>No</v>
      </c>
      <c r="AD2362" s="19" t="str">
        <f>IF(Raw_Data!L2362="","Yes","No")</f>
        <v>No</v>
      </c>
      <c r="AE2362" s="19" t="str">
        <f>IF(Raw_Data!T2362="","Imputed",IF(Raw_Data!T2362&gt;INDEX(Cleaning_Reference!$F$6:$F$13,MATCH(D2362,Cleaning_Reference!$A$6:$A$13,0)),"Capped","Original"))</f>
        <v>Original</v>
      </c>
      <c r="AF2362" s="21">
        <f t="shared" si="36"/>
        <v>224.62</v>
      </c>
    </row>
    <row r="2363" spans="1:32" ht="15" customHeight="1" x14ac:dyDescent="0.3">
      <c r="A2363" s="20" t="str">
        <f>Raw_Data!A2363</f>
        <v>SF12362</v>
      </c>
      <c r="B2363" s="15" t="str">
        <f>Raw_Data!B2363</f>
        <v>Telangana</v>
      </c>
      <c r="C2363" s="15" t="str">
        <f>Raw_Data!C2363</f>
        <v>Rajkot</v>
      </c>
      <c r="D2363" s="15" t="str">
        <f>Raw_Data!D2363</f>
        <v>Groundnut</v>
      </c>
      <c r="E2363" s="15" t="str">
        <f>Raw_Data!E2363</f>
        <v>Zaid</v>
      </c>
      <c r="F2363" s="15">
        <f>Raw_Data!F2363</f>
        <v>3.62</v>
      </c>
      <c r="G2363" s="18">
        <f>IF(Raw_Data!G2363="",ROUND(AVERAGEIFS(Raw_Data!$G$2:$G$4001,Raw_Data!$E$2:$E$4001,E2363),1),Raw_Data!G2363)</f>
        <v>202</v>
      </c>
      <c r="H2363" s="15">
        <f>Raw_Data!H2363</f>
        <v>25.1</v>
      </c>
      <c r="I2363" s="15">
        <f>Raw_Data!I2363</f>
        <v>34.6</v>
      </c>
      <c r="J2363" s="15">
        <f>Raw_Data!J2363</f>
        <v>8.1999999999999993</v>
      </c>
      <c r="K2363" s="15">
        <f>Raw_Data!K2363</f>
        <v>7.36</v>
      </c>
      <c r="L2363" s="18">
        <f>IF(Raw_Data!L2363="",ROUND(AVERAGEIFS(Raw_Data!$L$2:$L$4001,Raw_Data!$E$2:$E$4001,E2363),1),Raw_Data!L2363)</f>
        <v>21</v>
      </c>
      <c r="M2363" s="15">
        <f>Raw_Data!M2363</f>
        <v>161.30000000000001</v>
      </c>
      <c r="N2363" s="15">
        <f>Raw_Data!N2363</f>
        <v>49.7</v>
      </c>
      <c r="O2363" s="15">
        <f>Raw_Data!O2363</f>
        <v>116.4</v>
      </c>
      <c r="P2363" s="15" t="str">
        <f>Raw_Data!P2363</f>
        <v>Drip</v>
      </c>
      <c r="Q2363" s="15">
        <f>Raw_Data!Q2363</f>
        <v>207.7</v>
      </c>
      <c r="R2363" s="15">
        <f>Raw_Data!R2363</f>
        <v>7.68</v>
      </c>
      <c r="S2363" s="15">
        <f>Raw_Data!S2363</f>
        <v>0.72</v>
      </c>
      <c r="T2363" s="18">
        <f>IF(Raw_Data!T2363="",ROUND(AVERAGEIFS(Raw_Data!$T$2:$T$4001,Raw_Data!$E$2:$E$4001,E2363,Raw_Data!$D$2:$D$4001,D2363),2),IF(Raw_Data!T2363&gt;INDEX(Cleaning_Reference!$F$6:$F$13,MATCH(D2363,Cleaning_Reference!$A$6:$A$13,0)),INDEX(Cleaning_Reference!$F$6:$F$13,MATCH(D2363,Cleaning_Reference!$A$6:$A$13,0)),Raw_Data!T2363))</f>
        <v>0.79</v>
      </c>
      <c r="U2363" s="15">
        <f>Raw_Data!U2363</f>
        <v>2.86</v>
      </c>
      <c r="V2363" s="15">
        <f>Raw_Data!V2363</f>
        <v>54520</v>
      </c>
      <c r="W2363" s="15">
        <f>Raw_Data!W2363</f>
        <v>306656</v>
      </c>
      <c r="X2363" s="15">
        <f>Raw_Data!X2363</f>
        <v>155927</v>
      </c>
      <c r="Y2363" s="15">
        <f>Raw_Data!Y2363</f>
        <v>-150729</v>
      </c>
      <c r="Z2363" s="15">
        <f>Raw_Data!Z2363</f>
        <v>1596</v>
      </c>
      <c r="AA2363" s="15">
        <f>Raw_Data!AA2363</f>
        <v>1.792</v>
      </c>
      <c r="AB2363" s="15">
        <f>Raw_Data!AB2363</f>
        <v>35.299999999999997</v>
      </c>
      <c r="AC2363" s="19" t="str">
        <f>IF(Raw_Data!G2363="","Yes","No")</f>
        <v>No</v>
      </c>
      <c r="AD2363" s="19" t="str">
        <f>IF(Raw_Data!L2363="","Yes","No")</f>
        <v>No</v>
      </c>
      <c r="AE2363" s="19" t="str">
        <f>IF(Raw_Data!T2363="","Imputed",IF(Raw_Data!T2363&gt;INDEX(Cleaning_Reference!$F$6:$F$13,MATCH(D2363,Cleaning_Reference!$A$6:$A$13,0)),"Capped","Original"))</f>
        <v>Original</v>
      </c>
      <c r="AF2363" s="21">
        <f t="shared" si="36"/>
        <v>2.86</v>
      </c>
    </row>
    <row r="2364" spans="1:32" ht="15" customHeight="1" x14ac:dyDescent="0.3">
      <c r="A2364" s="20" t="str">
        <f>Raw_Data!A2364</f>
        <v>SF12363</v>
      </c>
      <c r="B2364" s="15" t="str">
        <f>Raw_Data!B2364</f>
        <v>Tamil Nadu</v>
      </c>
      <c r="C2364" s="15" t="str">
        <f>Raw_Data!C2364</f>
        <v>Raichur</v>
      </c>
      <c r="D2364" s="15" t="str">
        <f>Raw_Data!D2364</f>
        <v>Cotton</v>
      </c>
      <c r="E2364" s="15" t="str">
        <f>Raw_Data!E2364</f>
        <v>Kharif</v>
      </c>
      <c r="F2364" s="15">
        <f>Raw_Data!F2364</f>
        <v>4.6500000000000004</v>
      </c>
      <c r="G2364" s="18">
        <f>IF(Raw_Data!G2364="",ROUND(AVERAGEIFS(Raw_Data!$G$2:$G$4001,Raw_Data!$E$2:$E$4001,E2364),1),Raw_Data!G2364)</f>
        <v>859.2</v>
      </c>
      <c r="H2364" s="15">
        <f>Raw_Data!H2364</f>
        <v>29.5</v>
      </c>
      <c r="I2364" s="15">
        <f>Raw_Data!I2364</f>
        <v>57.8</v>
      </c>
      <c r="J2364" s="15">
        <f>Raw_Data!J2364</f>
        <v>7.5</v>
      </c>
      <c r="K2364" s="15">
        <f>Raw_Data!K2364</f>
        <v>5.52</v>
      </c>
      <c r="L2364" s="18">
        <f>IF(Raw_Data!L2364="",ROUND(AVERAGEIFS(Raw_Data!$L$2:$L$4001,Raw_Data!$E$2:$E$4001,E2364),1),Raw_Data!L2364)</f>
        <v>39</v>
      </c>
      <c r="M2364" s="15">
        <f>Raw_Data!M2364</f>
        <v>164.5</v>
      </c>
      <c r="N2364" s="15">
        <f>Raw_Data!N2364</f>
        <v>71.400000000000006</v>
      </c>
      <c r="O2364" s="15">
        <f>Raw_Data!O2364</f>
        <v>112.6</v>
      </c>
      <c r="P2364" s="15" t="str">
        <f>Raw_Data!P2364</f>
        <v>Flood</v>
      </c>
      <c r="Q2364" s="15">
        <f>Raw_Data!Q2364</f>
        <v>255</v>
      </c>
      <c r="R2364" s="15">
        <f>Raw_Data!R2364</f>
        <v>4.4400000000000004</v>
      </c>
      <c r="S2364" s="15">
        <f>Raw_Data!S2364</f>
        <v>0.73</v>
      </c>
      <c r="T2364" s="18">
        <f>IF(Raw_Data!T2364="",ROUND(AVERAGEIFS(Raw_Data!$T$2:$T$4001,Raw_Data!$E$2:$E$4001,E2364,Raw_Data!$D$2:$D$4001,D2364),2),IF(Raw_Data!T2364&gt;INDEX(Cleaning_Reference!$F$6:$F$13,MATCH(D2364,Cleaning_Reference!$A$6:$A$13,0)),INDEX(Cleaning_Reference!$F$6:$F$13,MATCH(D2364,Cleaning_Reference!$A$6:$A$13,0)),Raw_Data!T2364))</f>
        <v>0.33</v>
      </c>
      <c r="U2364" s="15">
        <f>Raw_Data!U2364</f>
        <v>1.53</v>
      </c>
      <c r="V2364" s="15">
        <f>Raw_Data!V2364</f>
        <v>76696</v>
      </c>
      <c r="W2364" s="15">
        <f>Raw_Data!W2364</f>
        <v>260969</v>
      </c>
      <c r="X2364" s="15">
        <f>Raw_Data!X2364</f>
        <v>117345</v>
      </c>
      <c r="Y2364" s="15">
        <f>Raw_Data!Y2364</f>
        <v>-143624</v>
      </c>
      <c r="Z2364" s="15">
        <f>Raw_Data!Z2364</f>
        <v>4724</v>
      </c>
      <c r="AA2364" s="15">
        <f>Raw_Data!AA2364</f>
        <v>0.32400000000000001</v>
      </c>
      <c r="AB2364" s="15">
        <f>Raw_Data!AB2364</f>
        <v>47</v>
      </c>
      <c r="AC2364" s="19" t="str">
        <f>IF(Raw_Data!G2364="","Yes","No")</f>
        <v>No</v>
      </c>
      <c r="AD2364" s="19" t="str">
        <f>IF(Raw_Data!L2364="","Yes","No")</f>
        <v>No</v>
      </c>
      <c r="AE2364" s="19" t="str">
        <f>IF(Raw_Data!T2364="","Imputed",IF(Raw_Data!T2364&gt;INDEX(Cleaning_Reference!$F$6:$F$13,MATCH(D2364,Cleaning_Reference!$A$6:$A$13,0)),"Capped","Original"))</f>
        <v>Original</v>
      </c>
      <c r="AF2364" s="21">
        <f t="shared" si="36"/>
        <v>1.53</v>
      </c>
    </row>
    <row r="2365" spans="1:32" ht="15" customHeight="1" x14ac:dyDescent="0.3">
      <c r="A2365" s="20" t="str">
        <f>Raw_Data!A2365</f>
        <v>SF12364</v>
      </c>
      <c r="B2365" s="15" t="str">
        <f>Raw_Data!B2365</f>
        <v>Punjab</v>
      </c>
      <c r="C2365" s="15" t="str">
        <f>Raw_Data!C2365</f>
        <v>Raichur</v>
      </c>
      <c r="D2365" s="15" t="str">
        <f>Raw_Data!D2365</f>
        <v>Chilli</v>
      </c>
      <c r="E2365" s="15" t="str">
        <f>Raw_Data!E2365</f>
        <v>Rabi</v>
      </c>
      <c r="F2365" s="15">
        <f>Raw_Data!F2365</f>
        <v>8.27</v>
      </c>
      <c r="G2365" s="18">
        <f>IF(Raw_Data!G2365="",ROUND(AVERAGEIFS(Raw_Data!$G$2:$G$4001,Raw_Data!$E$2:$E$4001,E2365),1),Raw_Data!G2365)</f>
        <v>398</v>
      </c>
      <c r="H2365" s="15">
        <f>Raw_Data!H2365</f>
        <v>19.3</v>
      </c>
      <c r="I2365" s="15">
        <f>Raw_Data!I2365</f>
        <v>57</v>
      </c>
      <c r="J2365" s="15">
        <f>Raw_Data!J2365</f>
        <v>9.1999999999999993</v>
      </c>
      <c r="K2365" s="15">
        <f>Raw_Data!K2365</f>
        <v>6.75</v>
      </c>
      <c r="L2365" s="18">
        <f>IF(Raw_Data!L2365="",ROUND(AVERAGEIFS(Raw_Data!$L$2:$L$4001,Raw_Data!$E$2:$E$4001,E2365),1),Raw_Data!L2365)</f>
        <v>23.1</v>
      </c>
      <c r="M2365" s="15">
        <f>Raw_Data!M2365</f>
        <v>143.30000000000001</v>
      </c>
      <c r="N2365" s="15">
        <f>Raw_Data!N2365</f>
        <v>79.400000000000006</v>
      </c>
      <c r="O2365" s="15">
        <f>Raw_Data!O2365</f>
        <v>96.2</v>
      </c>
      <c r="P2365" s="15" t="str">
        <f>Raw_Data!P2365</f>
        <v>Flood</v>
      </c>
      <c r="Q2365" s="15">
        <f>Raw_Data!Q2365</f>
        <v>116.6</v>
      </c>
      <c r="R2365" s="15">
        <f>Raw_Data!R2365</f>
        <v>5.63</v>
      </c>
      <c r="S2365" s="15">
        <f>Raw_Data!S2365</f>
        <v>0.91</v>
      </c>
      <c r="T2365" s="18">
        <f>IF(Raw_Data!T2365="",ROUND(AVERAGEIFS(Raw_Data!$T$2:$T$4001,Raw_Data!$E$2:$E$4001,E2365,Raw_Data!$D$2:$D$4001,D2365),2),IF(Raw_Data!T2365&gt;INDEX(Cleaning_Reference!$F$6:$F$13,MATCH(D2365,Cleaning_Reference!$A$6:$A$13,0)),INDEX(Cleaning_Reference!$F$6:$F$13,MATCH(D2365,Cleaning_Reference!$A$6:$A$13,0)),Raw_Data!T2365))</f>
        <v>2.02</v>
      </c>
      <c r="U2365" s="15">
        <f>Raw_Data!U2365</f>
        <v>16.71</v>
      </c>
      <c r="V2365" s="15">
        <f>Raw_Data!V2365</f>
        <v>114087</v>
      </c>
      <c r="W2365" s="15">
        <f>Raw_Data!W2365</f>
        <v>579989</v>
      </c>
      <c r="X2365" s="15">
        <f>Raw_Data!X2365</f>
        <v>1906394</v>
      </c>
      <c r="Y2365" s="15">
        <f>Raw_Data!Y2365</f>
        <v>1326405</v>
      </c>
      <c r="Z2365" s="15">
        <f>Raw_Data!Z2365</f>
        <v>6726</v>
      </c>
      <c r="AA2365" s="15">
        <f>Raw_Data!AA2365</f>
        <v>2.484</v>
      </c>
      <c r="AB2365" s="15">
        <f>Raw_Data!AB2365</f>
        <v>51.5</v>
      </c>
      <c r="AC2365" s="19" t="str">
        <f>IF(Raw_Data!G2365="","Yes","No")</f>
        <v>No</v>
      </c>
      <c r="AD2365" s="19" t="str">
        <f>IF(Raw_Data!L2365="","Yes","No")</f>
        <v>No</v>
      </c>
      <c r="AE2365" s="19" t="str">
        <f>IF(Raw_Data!T2365="","Imputed",IF(Raw_Data!T2365&gt;INDEX(Cleaning_Reference!$F$6:$F$13,MATCH(D2365,Cleaning_Reference!$A$6:$A$13,0)),"Capped","Original"))</f>
        <v>Original</v>
      </c>
      <c r="AF2365" s="21">
        <f t="shared" si="36"/>
        <v>16.71</v>
      </c>
    </row>
    <row r="2366" spans="1:32" ht="15" customHeight="1" x14ac:dyDescent="0.3">
      <c r="A2366" s="20" t="str">
        <f>Raw_Data!A2366</f>
        <v>SF12365</v>
      </c>
      <c r="B2366" s="15" t="str">
        <f>Raw_Data!B2366</f>
        <v>Karnataka</v>
      </c>
      <c r="C2366" s="15" t="str">
        <f>Raw_Data!C2366</f>
        <v>Guntur</v>
      </c>
      <c r="D2366" s="15" t="str">
        <f>Raw_Data!D2366</f>
        <v>Rice</v>
      </c>
      <c r="E2366" s="15" t="str">
        <f>Raw_Data!E2366</f>
        <v>Zaid</v>
      </c>
      <c r="F2366" s="15">
        <f>Raw_Data!F2366</f>
        <v>14.54</v>
      </c>
      <c r="G2366" s="18">
        <f>IF(Raw_Data!G2366="",ROUND(AVERAGEIFS(Raw_Data!$G$2:$G$4001,Raw_Data!$E$2:$E$4001,E2366),1),Raw_Data!G2366)</f>
        <v>80</v>
      </c>
      <c r="H2366" s="15">
        <f>Raw_Data!H2366</f>
        <v>36.4</v>
      </c>
      <c r="I2366" s="15">
        <f>Raw_Data!I2366</f>
        <v>54.1</v>
      </c>
      <c r="J2366" s="15">
        <f>Raw_Data!J2366</f>
        <v>8.3000000000000007</v>
      </c>
      <c r="K2366" s="15">
        <f>Raw_Data!K2366</f>
        <v>6.05</v>
      </c>
      <c r="L2366" s="18">
        <f>IF(Raw_Data!L2366="",ROUND(AVERAGEIFS(Raw_Data!$L$2:$L$4001,Raw_Data!$E$2:$E$4001,E2366),1),Raw_Data!L2366)</f>
        <v>19.3</v>
      </c>
      <c r="M2366" s="15">
        <f>Raw_Data!M2366</f>
        <v>111.9</v>
      </c>
      <c r="N2366" s="15">
        <f>Raw_Data!N2366</f>
        <v>51.7</v>
      </c>
      <c r="O2366" s="15">
        <f>Raw_Data!O2366</f>
        <v>96.4</v>
      </c>
      <c r="P2366" s="15" t="str">
        <f>Raw_Data!P2366</f>
        <v>Flood</v>
      </c>
      <c r="Q2366" s="15">
        <f>Raw_Data!Q2366</f>
        <v>236.1</v>
      </c>
      <c r="R2366" s="15">
        <f>Raw_Data!R2366</f>
        <v>3.33</v>
      </c>
      <c r="S2366" s="15">
        <f>Raw_Data!S2366</f>
        <v>0.84</v>
      </c>
      <c r="T2366" s="18">
        <f>IF(Raw_Data!T2366="",ROUND(AVERAGEIFS(Raw_Data!$T$2:$T$4001,Raw_Data!$E$2:$E$4001,E2366,Raw_Data!$D$2:$D$4001,D2366),2),IF(Raw_Data!T2366&gt;INDEX(Cleaning_Reference!$F$6:$F$13,MATCH(D2366,Cleaning_Reference!$A$6:$A$13,0)),INDEX(Cleaning_Reference!$F$6:$F$13,MATCH(D2366,Cleaning_Reference!$A$6:$A$13,0)),Raw_Data!T2366))</f>
        <v>1.1100000000000001</v>
      </c>
      <c r="U2366" s="15">
        <f>Raw_Data!U2366</f>
        <v>16.14</v>
      </c>
      <c r="V2366" s="15">
        <f>Raw_Data!V2366</f>
        <v>23938</v>
      </c>
      <c r="W2366" s="15">
        <f>Raw_Data!W2366</f>
        <v>972251</v>
      </c>
      <c r="X2366" s="15">
        <f>Raw_Data!X2366</f>
        <v>386359</v>
      </c>
      <c r="Y2366" s="15">
        <f>Raw_Data!Y2366</f>
        <v>-585892</v>
      </c>
      <c r="Z2366" s="15">
        <f>Raw_Data!Z2366</f>
        <v>26615</v>
      </c>
      <c r="AA2366" s="15">
        <f>Raw_Data!AA2366</f>
        <v>0.60599999999999998</v>
      </c>
      <c r="AB2366" s="15">
        <f>Raw_Data!AB2366</f>
        <v>53.8</v>
      </c>
      <c r="AC2366" s="19" t="str">
        <f>IF(Raw_Data!G2366="","Yes","No")</f>
        <v>No</v>
      </c>
      <c r="AD2366" s="19" t="str">
        <f>IF(Raw_Data!L2366="","Yes","No")</f>
        <v>No</v>
      </c>
      <c r="AE2366" s="19" t="str">
        <f>IF(Raw_Data!T2366="","Imputed",IF(Raw_Data!T2366&gt;INDEX(Cleaning_Reference!$F$6:$F$13,MATCH(D2366,Cleaning_Reference!$A$6:$A$13,0)),"Capped","Original"))</f>
        <v>Original</v>
      </c>
      <c r="AF2366" s="21">
        <f t="shared" si="36"/>
        <v>16.14</v>
      </c>
    </row>
    <row r="2367" spans="1:32" ht="15" customHeight="1" x14ac:dyDescent="0.3">
      <c r="A2367" s="20" t="str">
        <f>Raw_Data!A2367</f>
        <v>SF12366</v>
      </c>
      <c r="B2367" s="15" t="str">
        <f>Raw_Data!B2367</f>
        <v>Punjab</v>
      </c>
      <c r="C2367" s="15" t="str">
        <f>Raw_Data!C2367</f>
        <v>Warangal</v>
      </c>
      <c r="D2367" s="15" t="str">
        <f>Raw_Data!D2367</f>
        <v>Groundnut</v>
      </c>
      <c r="E2367" s="15" t="str">
        <f>Raw_Data!E2367</f>
        <v>Kharif</v>
      </c>
      <c r="F2367" s="15">
        <f>Raw_Data!F2367</f>
        <v>7.97</v>
      </c>
      <c r="G2367" s="18">
        <f>IF(Raw_Data!G2367="",ROUND(AVERAGEIFS(Raw_Data!$G$2:$G$4001,Raw_Data!$E$2:$E$4001,E2367),1),Raw_Data!G2367)</f>
        <v>1040.9000000000001</v>
      </c>
      <c r="H2367" s="15">
        <f>Raw_Data!H2367</f>
        <v>27.8</v>
      </c>
      <c r="I2367" s="15">
        <f>Raw_Data!I2367</f>
        <v>74.900000000000006</v>
      </c>
      <c r="J2367" s="15">
        <f>Raw_Data!J2367</f>
        <v>6</v>
      </c>
      <c r="K2367" s="15">
        <f>Raw_Data!K2367</f>
        <v>6.19</v>
      </c>
      <c r="L2367" s="18">
        <f>IF(Raw_Data!L2367="",ROUND(AVERAGEIFS(Raw_Data!$L$2:$L$4001,Raw_Data!$E$2:$E$4001,E2367),1),Raw_Data!L2367)</f>
        <v>33.200000000000003</v>
      </c>
      <c r="M2367" s="15">
        <f>Raw_Data!M2367</f>
        <v>98.5</v>
      </c>
      <c r="N2367" s="15">
        <f>Raw_Data!N2367</f>
        <v>81.3</v>
      </c>
      <c r="O2367" s="15">
        <f>Raw_Data!O2367</f>
        <v>76</v>
      </c>
      <c r="P2367" s="15" t="str">
        <f>Raw_Data!P2367</f>
        <v>Sprinkler</v>
      </c>
      <c r="Q2367" s="15">
        <f>Raw_Data!Q2367</f>
        <v>98.4</v>
      </c>
      <c r="R2367" s="15">
        <f>Raw_Data!R2367</f>
        <v>4.57</v>
      </c>
      <c r="S2367" s="15">
        <f>Raw_Data!S2367</f>
        <v>0.7</v>
      </c>
      <c r="T2367" s="18">
        <f>IF(Raw_Data!T2367="",ROUND(AVERAGEIFS(Raw_Data!$T$2:$T$4001,Raw_Data!$E$2:$E$4001,E2367,Raw_Data!$D$2:$D$4001,D2367),2),IF(Raw_Data!T2367&gt;INDEX(Cleaning_Reference!$F$6:$F$13,MATCH(D2367,Cleaning_Reference!$A$6:$A$13,0)),INDEX(Cleaning_Reference!$F$6:$F$13,MATCH(D2367,Cleaning_Reference!$A$6:$A$13,0)),Raw_Data!T2367))</f>
        <v>1.56</v>
      </c>
      <c r="U2367" s="15">
        <f>Raw_Data!U2367</f>
        <v>12.43</v>
      </c>
      <c r="V2367" s="15">
        <f>Raw_Data!V2367</f>
        <v>56066</v>
      </c>
      <c r="W2367" s="15">
        <f>Raw_Data!W2367</f>
        <v>469058</v>
      </c>
      <c r="X2367" s="15">
        <f>Raw_Data!X2367</f>
        <v>696900</v>
      </c>
      <c r="Y2367" s="15">
        <f>Raw_Data!Y2367</f>
        <v>227842</v>
      </c>
      <c r="Z2367" s="15">
        <f>Raw_Data!Z2367</f>
        <v>4358</v>
      </c>
      <c r="AA2367" s="15">
        <f>Raw_Data!AA2367</f>
        <v>2.8519999999999999</v>
      </c>
      <c r="AB2367" s="15">
        <f>Raw_Data!AB2367</f>
        <v>50.7</v>
      </c>
      <c r="AC2367" s="19" t="str">
        <f>IF(Raw_Data!G2367="","Yes","No")</f>
        <v>No</v>
      </c>
      <c r="AD2367" s="19" t="str">
        <f>IF(Raw_Data!L2367="","Yes","No")</f>
        <v>No</v>
      </c>
      <c r="AE2367" s="19" t="str">
        <f>IF(Raw_Data!T2367="","Imputed",IF(Raw_Data!T2367&gt;INDEX(Cleaning_Reference!$F$6:$F$13,MATCH(D2367,Cleaning_Reference!$A$6:$A$13,0)),"Capped","Original"))</f>
        <v>Original</v>
      </c>
      <c r="AF2367" s="21">
        <f t="shared" si="36"/>
        <v>12.43</v>
      </c>
    </row>
    <row r="2368" spans="1:32" ht="15" customHeight="1" x14ac:dyDescent="0.3">
      <c r="A2368" s="20" t="str">
        <f>Raw_Data!A2368</f>
        <v>SF12367</v>
      </c>
      <c r="B2368" s="15" t="str">
        <f>Raw_Data!B2368</f>
        <v>Madhya Pradesh</v>
      </c>
      <c r="C2368" s="15" t="str">
        <f>Raw_Data!C2368</f>
        <v>Guntur</v>
      </c>
      <c r="D2368" s="15" t="str">
        <f>Raw_Data!D2368</f>
        <v>Pulses</v>
      </c>
      <c r="E2368" s="15" t="str">
        <f>Raw_Data!E2368</f>
        <v>Kharif</v>
      </c>
      <c r="F2368" s="15">
        <f>Raw_Data!F2368</f>
        <v>10.7</v>
      </c>
      <c r="G2368" s="18">
        <f>IF(Raw_Data!G2368="",ROUND(AVERAGEIFS(Raw_Data!$G$2:$G$4001,Raw_Data!$E$2:$E$4001,E2368),1),Raw_Data!G2368)</f>
        <v>517.4</v>
      </c>
      <c r="H2368" s="15">
        <f>Raw_Data!H2368</f>
        <v>29.4</v>
      </c>
      <c r="I2368" s="15">
        <f>Raw_Data!I2368</f>
        <v>73.900000000000006</v>
      </c>
      <c r="J2368" s="15">
        <f>Raw_Data!J2368</f>
        <v>7.5</v>
      </c>
      <c r="K2368" s="15">
        <f>Raw_Data!K2368</f>
        <v>6.2</v>
      </c>
      <c r="L2368" s="18">
        <f>IF(Raw_Data!L2368="",ROUND(AVERAGEIFS(Raw_Data!$L$2:$L$4001,Raw_Data!$E$2:$E$4001,E2368),1),Raw_Data!L2368)</f>
        <v>36.200000000000003</v>
      </c>
      <c r="M2368" s="15">
        <f>Raw_Data!M2368</f>
        <v>153.19999999999999</v>
      </c>
      <c r="N2368" s="15">
        <f>Raw_Data!N2368</f>
        <v>34.799999999999997</v>
      </c>
      <c r="O2368" s="15">
        <f>Raw_Data!O2368</f>
        <v>101.5</v>
      </c>
      <c r="P2368" s="15" t="str">
        <f>Raw_Data!P2368</f>
        <v>Sprinkler</v>
      </c>
      <c r="Q2368" s="15">
        <f>Raw_Data!Q2368</f>
        <v>168.1</v>
      </c>
      <c r="R2368" s="15">
        <f>Raw_Data!R2368</f>
        <v>4.97</v>
      </c>
      <c r="S2368" s="15">
        <f>Raw_Data!S2368</f>
        <v>0.84</v>
      </c>
      <c r="T2368" s="18">
        <f>IF(Raw_Data!T2368="",ROUND(AVERAGEIFS(Raw_Data!$T$2:$T$4001,Raw_Data!$E$2:$E$4001,E2368,Raw_Data!$D$2:$D$4001,D2368),2),IF(Raw_Data!T2368&gt;INDEX(Cleaning_Reference!$F$6:$F$13,MATCH(D2368,Cleaning_Reference!$A$6:$A$13,0)),INDEX(Cleaning_Reference!$F$6:$F$13,MATCH(D2368,Cleaning_Reference!$A$6:$A$13,0)),Raw_Data!T2368))</f>
        <v>1.01</v>
      </c>
      <c r="U2368" s="15">
        <f>Raw_Data!U2368</f>
        <v>10.81</v>
      </c>
      <c r="V2368" s="15">
        <f>Raw_Data!V2368</f>
        <v>64990</v>
      </c>
      <c r="W2368" s="15">
        <f>Raw_Data!W2368</f>
        <v>627667</v>
      </c>
      <c r="X2368" s="15">
        <f>Raw_Data!X2368</f>
        <v>702542</v>
      </c>
      <c r="Y2368" s="15">
        <f>Raw_Data!Y2368</f>
        <v>74875</v>
      </c>
      <c r="Z2368" s="15">
        <f>Raw_Data!Z2368</f>
        <v>4545</v>
      </c>
      <c r="AA2368" s="15">
        <f>Raw_Data!AA2368</f>
        <v>2.3780000000000001</v>
      </c>
      <c r="AB2368" s="15">
        <f>Raw_Data!AB2368</f>
        <v>56</v>
      </c>
      <c r="AC2368" s="19" t="str">
        <f>IF(Raw_Data!G2368="","Yes","No")</f>
        <v>No</v>
      </c>
      <c r="AD2368" s="19" t="str">
        <f>IF(Raw_Data!L2368="","Yes","No")</f>
        <v>No</v>
      </c>
      <c r="AE2368" s="19" t="str">
        <f>IF(Raw_Data!T2368="","Imputed",IF(Raw_Data!T2368&gt;INDEX(Cleaning_Reference!$F$6:$F$13,MATCH(D2368,Cleaning_Reference!$A$6:$A$13,0)),"Capped","Original"))</f>
        <v>Original</v>
      </c>
      <c r="AF2368" s="21">
        <f t="shared" si="36"/>
        <v>10.81</v>
      </c>
    </row>
    <row r="2369" spans="1:32" ht="15" customHeight="1" x14ac:dyDescent="0.3">
      <c r="A2369" s="20" t="str">
        <f>Raw_Data!A2369</f>
        <v>SF12368</v>
      </c>
      <c r="B2369" s="15" t="str">
        <f>Raw_Data!B2369</f>
        <v>Tamil Nadu</v>
      </c>
      <c r="C2369" s="15" t="str">
        <f>Raw_Data!C2369</f>
        <v>Nalgonda</v>
      </c>
      <c r="D2369" s="15" t="str">
        <f>Raw_Data!D2369</f>
        <v>Cotton</v>
      </c>
      <c r="E2369" s="15" t="str">
        <f>Raw_Data!E2369</f>
        <v>Kharif</v>
      </c>
      <c r="F2369" s="15">
        <f>Raw_Data!F2369</f>
        <v>4.72</v>
      </c>
      <c r="G2369" s="18">
        <f>IF(Raw_Data!G2369="",ROUND(AVERAGEIFS(Raw_Data!$G$2:$G$4001,Raw_Data!$E$2:$E$4001,E2369),1),Raw_Data!G2369)</f>
        <v>877.3</v>
      </c>
      <c r="H2369" s="15">
        <f>Raw_Data!H2369</f>
        <v>28.3</v>
      </c>
      <c r="I2369" s="15">
        <f>Raw_Data!I2369</f>
        <v>73.900000000000006</v>
      </c>
      <c r="J2369" s="15">
        <f>Raw_Data!J2369</f>
        <v>6</v>
      </c>
      <c r="K2369" s="15">
        <f>Raw_Data!K2369</f>
        <v>6.04</v>
      </c>
      <c r="L2369" s="18">
        <f>IF(Raw_Data!L2369="",ROUND(AVERAGEIFS(Raw_Data!$L$2:$L$4001,Raw_Data!$E$2:$E$4001,E2369),1),Raw_Data!L2369)</f>
        <v>26.9</v>
      </c>
      <c r="M2369" s="15">
        <f>Raw_Data!M2369</f>
        <v>147.6</v>
      </c>
      <c r="N2369" s="15">
        <f>Raw_Data!N2369</f>
        <v>38.6</v>
      </c>
      <c r="O2369" s="15">
        <f>Raw_Data!O2369</f>
        <v>59.2</v>
      </c>
      <c r="P2369" s="15" t="str">
        <f>Raw_Data!P2369</f>
        <v>Rainfed</v>
      </c>
      <c r="Q2369" s="15">
        <f>Raw_Data!Q2369</f>
        <v>130.19999999999999</v>
      </c>
      <c r="R2369" s="15">
        <f>Raw_Data!R2369</f>
        <v>1.89</v>
      </c>
      <c r="S2369" s="15">
        <f>Raw_Data!S2369</f>
        <v>0.83</v>
      </c>
      <c r="T2369" s="18">
        <f>IF(Raw_Data!T2369="",ROUND(AVERAGEIFS(Raw_Data!$T$2:$T$4001,Raw_Data!$E$2:$E$4001,E2369,Raw_Data!$D$2:$D$4001,D2369),2),IF(Raw_Data!T2369&gt;INDEX(Cleaning_Reference!$F$6:$F$13,MATCH(D2369,Cleaning_Reference!$A$6:$A$13,0)),INDEX(Cleaning_Reference!$F$6:$F$13,MATCH(D2369,Cleaning_Reference!$A$6:$A$13,0)),Raw_Data!T2369))</f>
        <v>1.1100000000000001</v>
      </c>
      <c r="U2369" s="15">
        <f>Raw_Data!U2369</f>
        <v>5.24</v>
      </c>
      <c r="V2369" s="15">
        <f>Raw_Data!V2369</f>
        <v>66761</v>
      </c>
      <c r="W2369" s="15">
        <f>Raw_Data!W2369</f>
        <v>263492</v>
      </c>
      <c r="X2369" s="15">
        <f>Raw_Data!X2369</f>
        <v>349828</v>
      </c>
      <c r="Y2369" s="15">
        <f>Raw_Data!Y2369</f>
        <v>86336</v>
      </c>
      <c r="Z2369" s="15">
        <f>Raw_Data!Z2369</f>
        <v>2044</v>
      </c>
      <c r="AA2369" s="15">
        <f>Raw_Data!AA2369</f>
        <v>2.5640000000000001</v>
      </c>
      <c r="AB2369" s="15">
        <f>Raw_Data!AB2369</f>
        <v>73.2</v>
      </c>
      <c r="AC2369" s="19" t="str">
        <f>IF(Raw_Data!G2369="","Yes","No")</f>
        <v>No</v>
      </c>
      <c r="AD2369" s="19" t="str">
        <f>IF(Raw_Data!L2369="","Yes","No")</f>
        <v>No</v>
      </c>
      <c r="AE2369" s="19" t="str">
        <f>IF(Raw_Data!T2369="","Imputed",IF(Raw_Data!T2369&gt;INDEX(Cleaning_Reference!$F$6:$F$13,MATCH(D2369,Cleaning_Reference!$A$6:$A$13,0)),"Capped","Original"))</f>
        <v>Original</v>
      </c>
      <c r="AF2369" s="21">
        <f t="shared" si="36"/>
        <v>5.24</v>
      </c>
    </row>
    <row r="2370" spans="1:32" ht="15" customHeight="1" x14ac:dyDescent="0.3">
      <c r="A2370" s="20" t="str">
        <f>Raw_Data!A2370</f>
        <v>SF12369</v>
      </c>
      <c r="B2370" s="15" t="str">
        <f>Raw_Data!B2370</f>
        <v>Andhra Pradesh</v>
      </c>
      <c r="C2370" s="15" t="str">
        <f>Raw_Data!C2370</f>
        <v>Nashik</v>
      </c>
      <c r="D2370" s="15" t="str">
        <f>Raw_Data!D2370</f>
        <v>Pulses</v>
      </c>
      <c r="E2370" s="15" t="str">
        <f>Raw_Data!E2370</f>
        <v>Kharif</v>
      </c>
      <c r="F2370" s="15">
        <f>Raw_Data!F2370</f>
        <v>5.72</v>
      </c>
      <c r="G2370" s="18">
        <f>IF(Raw_Data!G2370="",ROUND(AVERAGEIFS(Raw_Data!$G$2:$G$4001,Raw_Data!$E$2:$E$4001,E2370),1),Raw_Data!G2370)</f>
        <v>957.2</v>
      </c>
      <c r="H2370" s="15">
        <f>Raw_Data!H2370</f>
        <v>31.2</v>
      </c>
      <c r="I2370" s="15">
        <f>Raw_Data!I2370</f>
        <v>77.8</v>
      </c>
      <c r="J2370" s="15">
        <f>Raw_Data!J2370</f>
        <v>7.4</v>
      </c>
      <c r="K2370" s="15">
        <f>Raw_Data!K2370</f>
        <v>6.16</v>
      </c>
      <c r="L2370" s="18">
        <f>IF(Raw_Data!L2370="",ROUND(AVERAGEIFS(Raw_Data!$L$2:$L$4001,Raw_Data!$E$2:$E$4001,E2370),1),Raw_Data!L2370)</f>
        <v>33.9</v>
      </c>
      <c r="M2370" s="15">
        <f>Raw_Data!M2370</f>
        <v>147.30000000000001</v>
      </c>
      <c r="N2370" s="15">
        <f>Raw_Data!N2370</f>
        <v>57.9</v>
      </c>
      <c r="O2370" s="15">
        <f>Raw_Data!O2370</f>
        <v>50.6</v>
      </c>
      <c r="P2370" s="15" t="str">
        <f>Raw_Data!P2370</f>
        <v>Sprinkler</v>
      </c>
      <c r="Q2370" s="15">
        <f>Raw_Data!Q2370</f>
        <v>237.4</v>
      </c>
      <c r="R2370" s="15">
        <f>Raw_Data!R2370</f>
        <v>6.59</v>
      </c>
      <c r="S2370" s="15">
        <f>Raw_Data!S2370</f>
        <v>0.79</v>
      </c>
      <c r="T2370" s="18">
        <f>IF(Raw_Data!T2370="",ROUND(AVERAGEIFS(Raw_Data!$T$2:$T$4001,Raw_Data!$E$2:$E$4001,E2370,Raw_Data!$D$2:$D$4001,D2370),2),IF(Raw_Data!T2370&gt;INDEX(Cleaning_Reference!$F$6:$F$13,MATCH(D2370,Cleaning_Reference!$A$6:$A$13,0)),INDEX(Cleaning_Reference!$F$6:$F$13,MATCH(D2370,Cleaning_Reference!$A$6:$A$13,0)),Raw_Data!T2370))</f>
        <v>0.96</v>
      </c>
      <c r="U2370" s="15">
        <f>Raw_Data!U2370</f>
        <v>5.49</v>
      </c>
      <c r="V2370" s="15">
        <f>Raw_Data!V2370</f>
        <v>73357</v>
      </c>
      <c r="W2370" s="15">
        <f>Raw_Data!W2370</f>
        <v>439537</v>
      </c>
      <c r="X2370" s="15">
        <f>Raw_Data!X2370</f>
        <v>402730</v>
      </c>
      <c r="Y2370" s="15">
        <f>Raw_Data!Y2370</f>
        <v>-36807</v>
      </c>
      <c r="Z2370" s="15">
        <f>Raw_Data!Z2370</f>
        <v>2037</v>
      </c>
      <c r="AA2370" s="15">
        <f>Raw_Data!AA2370</f>
        <v>2.6949999999999998</v>
      </c>
      <c r="AB2370" s="15">
        <f>Raw_Data!AB2370</f>
        <v>62.3</v>
      </c>
      <c r="AC2370" s="19" t="str">
        <f>IF(Raw_Data!G2370="","Yes","No")</f>
        <v>No</v>
      </c>
      <c r="AD2370" s="19" t="str">
        <f>IF(Raw_Data!L2370="","Yes","No")</f>
        <v>No</v>
      </c>
      <c r="AE2370" s="19" t="str">
        <f>IF(Raw_Data!T2370="","Imputed",IF(Raw_Data!T2370&gt;INDEX(Cleaning_Reference!$F$6:$F$13,MATCH(D2370,Cleaning_Reference!$A$6:$A$13,0)),"Capped","Original"))</f>
        <v>Original</v>
      </c>
      <c r="AF2370" s="21">
        <f t="shared" ref="AF2370:AF2433" si="37">ROUND(T2370*F2370,2)</f>
        <v>5.49</v>
      </c>
    </row>
    <row r="2371" spans="1:32" ht="15" customHeight="1" x14ac:dyDescent="0.3">
      <c r="A2371" s="20" t="str">
        <f>Raw_Data!A2371</f>
        <v>SF12370</v>
      </c>
      <c r="B2371" s="15" t="str">
        <f>Raw_Data!B2371</f>
        <v>Maharashtra</v>
      </c>
      <c r="C2371" s="15" t="str">
        <f>Raw_Data!C2371</f>
        <v>Warangal</v>
      </c>
      <c r="D2371" s="15" t="str">
        <f>Raw_Data!D2371</f>
        <v>Pulses</v>
      </c>
      <c r="E2371" s="15" t="str">
        <f>Raw_Data!E2371</f>
        <v>Zaid</v>
      </c>
      <c r="F2371" s="15">
        <f>Raw_Data!F2371</f>
        <v>8.8699999999999992</v>
      </c>
      <c r="G2371" s="18">
        <f>IF(Raw_Data!G2371="",ROUND(AVERAGEIFS(Raw_Data!$G$2:$G$4001,Raw_Data!$E$2:$E$4001,E2371),1),Raw_Data!G2371)</f>
        <v>266.2</v>
      </c>
      <c r="H2371" s="15">
        <f>Raw_Data!H2371</f>
        <v>32.1</v>
      </c>
      <c r="I2371" s="15">
        <f>Raw_Data!I2371</f>
        <v>60.9</v>
      </c>
      <c r="J2371" s="15">
        <f>Raw_Data!J2371</f>
        <v>6.4</v>
      </c>
      <c r="K2371" s="15">
        <f>Raw_Data!K2371</f>
        <v>6.92</v>
      </c>
      <c r="L2371" s="18">
        <f>IF(Raw_Data!L2371="",ROUND(AVERAGEIFS(Raw_Data!$L$2:$L$4001,Raw_Data!$E$2:$E$4001,E2371),1),Raw_Data!L2371)</f>
        <v>12.2</v>
      </c>
      <c r="M2371" s="15">
        <f>Raw_Data!M2371</f>
        <v>158.9</v>
      </c>
      <c r="N2371" s="15">
        <f>Raw_Data!N2371</f>
        <v>62.9</v>
      </c>
      <c r="O2371" s="15">
        <f>Raw_Data!O2371</f>
        <v>119.2</v>
      </c>
      <c r="P2371" s="15" t="str">
        <f>Raw_Data!P2371</f>
        <v>Drip</v>
      </c>
      <c r="Q2371" s="15">
        <f>Raw_Data!Q2371</f>
        <v>184.1</v>
      </c>
      <c r="R2371" s="15">
        <f>Raw_Data!R2371</f>
        <v>3.01</v>
      </c>
      <c r="S2371" s="15">
        <f>Raw_Data!S2371</f>
        <v>0.7</v>
      </c>
      <c r="T2371" s="18">
        <f>IF(Raw_Data!T2371="",ROUND(AVERAGEIFS(Raw_Data!$T$2:$T$4001,Raw_Data!$E$2:$E$4001,E2371,Raw_Data!$D$2:$D$4001,D2371),2),IF(Raw_Data!T2371&gt;INDEX(Cleaning_Reference!$F$6:$F$13,MATCH(D2371,Cleaning_Reference!$A$6:$A$13,0)),INDEX(Cleaning_Reference!$F$6:$F$13,MATCH(D2371,Cleaning_Reference!$A$6:$A$13,0)),Raw_Data!T2371))</f>
        <v>1.1599999999999999</v>
      </c>
      <c r="U2371" s="15">
        <f>Raw_Data!U2371</f>
        <v>10.29</v>
      </c>
      <c r="V2371" s="15">
        <f>Raw_Data!V2371</f>
        <v>77889</v>
      </c>
      <c r="W2371" s="15">
        <f>Raw_Data!W2371</f>
        <v>584189</v>
      </c>
      <c r="X2371" s="15">
        <f>Raw_Data!X2371</f>
        <v>801478</v>
      </c>
      <c r="Y2371" s="15">
        <f>Raw_Data!Y2371</f>
        <v>217289</v>
      </c>
      <c r="Z2371" s="15">
        <f>Raw_Data!Z2371</f>
        <v>2929</v>
      </c>
      <c r="AA2371" s="15">
        <f>Raw_Data!AA2371</f>
        <v>3.5129999999999999</v>
      </c>
      <c r="AB2371" s="15">
        <f>Raw_Data!AB2371</f>
        <v>47.2</v>
      </c>
      <c r="AC2371" s="19" t="str">
        <f>IF(Raw_Data!G2371="","Yes","No")</f>
        <v>No</v>
      </c>
      <c r="AD2371" s="19" t="str">
        <f>IF(Raw_Data!L2371="","Yes","No")</f>
        <v>No</v>
      </c>
      <c r="AE2371" s="19" t="str">
        <f>IF(Raw_Data!T2371="","Imputed",IF(Raw_Data!T2371&gt;INDEX(Cleaning_Reference!$F$6:$F$13,MATCH(D2371,Cleaning_Reference!$A$6:$A$13,0)),"Capped","Original"))</f>
        <v>Original</v>
      </c>
      <c r="AF2371" s="21">
        <f t="shared" si="37"/>
        <v>10.29</v>
      </c>
    </row>
    <row r="2372" spans="1:32" ht="15" customHeight="1" x14ac:dyDescent="0.3">
      <c r="A2372" s="20" t="str">
        <f>Raw_Data!A2372</f>
        <v>SF12371</v>
      </c>
      <c r="B2372" s="15" t="str">
        <f>Raw_Data!B2372</f>
        <v>Tamil Nadu</v>
      </c>
      <c r="C2372" s="15" t="str">
        <f>Raw_Data!C2372</f>
        <v>Krishna</v>
      </c>
      <c r="D2372" s="15" t="str">
        <f>Raw_Data!D2372</f>
        <v>Groundnut</v>
      </c>
      <c r="E2372" s="15" t="str">
        <f>Raw_Data!E2372</f>
        <v>Kharif</v>
      </c>
      <c r="F2372" s="15">
        <f>Raw_Data!F2372</f>
        <v>7.89</v>
      </c>
      <c r="G2372" s="18">
        <f>IF(Raw_Data!G2372="",ROUND(AVERAGEIFS(Raw_Data!$G$2:$G$4001,Raw_Data!$E$2:$E$4001,E2372),1),Raw_Data!G2372)</f>
        <v>593</v>
      </c>
      <c r="H2372" s="15">
        <f>Raw_Data!H2372</f>
        <v>29.3</v>
      </c>
      <c r="I2372" s="15">
        <f>Raw_Data!I2372</f>
        <v>81.7</v>
      </c>
      <c r="J2372" s="15">
        <f>Raw_Data!J2372</f>
        <v>7.7</v>
      </c>
      <c r="K2372" s="15">
        <f>Raw_Data!K2372</f>
        <v>7.49</v>
      </c>
      <c r="L2372" s="18">
        <f>IF(Raw_Data!L2372="",ROUND(AVERAGEIFS(Raw_Data!$L$2:$L$4001,Raw_Data!$E$2:$E$4001,E2372),1),Raw_Data!L2372)</f>
        <v>30.5</v>
      </c>
      <c r="M2372" s="15">
        <f>Raw_Data!M2372</f>
        <v>112</v>
      </c>
      <c r="N2372" s="15">
        <f>Raw_Data!N2372</f>
        <v>53.3</v>
      </c>
      <c r="O2372" s="15">
        <f>Raw_Data!O2372</f>
        <v>88.2</v>
      </c>
      <c r="P2372" s="15" t="str">
        <f>Raw_Data!P2372</f>
        <v>Flood</v>
      </c>
      <c r="Q2372" s="15">
        <f>Raw_Data!Q2372</f>
        <v>226.8</v>
      </c>
      <c r="R2372" s="15">
        <f>Raw_Data!R2372</f>
        <v>1.39</v>
      </c>
      <c r="S2372" s="15">
        <f>Raw_Data!S2372</f>
        <v>0.74</v>
      </c>
      <c r="T2372" s="18">
        <f>IF(Raw_Data!T2372="",ROUND(AVERAGEIFS(Raw_Data!$T$2:$T$4001,Raw_Data!$E$2:$E$4001,E2372,Raw_Data!$D$2:$D$4001,D2372),2),IF(Raw_Data!T2372&gt;INDEX(Cleaning_Reference!$F$6:$F$13,MATCH(D2372,Cleaning_Reference!$A$6:$A$13,0)),INDEX(Cleaning_Reference!$F$6:$F$13,MATCH(D2372,Cleaning_Reference!$A$6:$A$13,0)),Raw_Data!T2372))</f>
        <v>1.05</v>
      </c>
      <c r="U2372" s="15">
        <f>Raw_Data!U2372</f>
        <v>8.2799999999999994</v>
      </c>
      <c r="V2372" s="15">
        <f>Raw_Data!V2372</f>
        <v>62229</v>
      </c>
      <c r="W2372" s="15">
        <f>Raw_Data!W2372</f>
        <v>467881</v>
      </c>
      <c r="X2372" s="15">
        <f>Raw_Data!X2372</f>
        <v>515256</v>
      </c>
      <c r="Y2372" s="15">
        <f>Raw_Data!Y2372</f>
        <v>47375</v>
      </c>
      <c r="Z2372" s="15">
        <f>Raw_Data!Z2372</f>
        <v>5981</v>
      </c>
      <c r="AA2372" s="15">
        <f>Raw_Data!AA2372</f>
        <v>1.3839999999999999</v>
      </c>
      <c r="AB2372" s="15">
        <f>Raw_Data!AB2372</f>
        <v>60.6</v>
      </c>
      <c r="AC2372" s="19" t="str">
        <f>IF(Raw_Data!G2372="","Yes","No")</f>
        <v>No</v>
      </c>
      <c r="AD2372" s="19" t="str">
        <f>IF(Raw_Data!L2372="","Yes","No")</f>
        <v>No</v>
      </c>
      <c r="AE2372" s="19" t="str">
        <f>IF(Raw_Data!T2372="","Imputed",IF(Raw_Data!T2372&gt;INDEX(Cleaning_Reference!$F$6:$F$13,MATCH(D2372,Cleaning_Reference!$A$6:$A$13,0)),"Capped","Original"))</f>
        <v>Original</v>
      </c>
      <c r="AF2372" s="21">
        <f t="shared" si="37"/>
        <v>8.2799999999999994</v>
      </c>
    </row>
    <row r="2373" spans="1:32" ht="15" customHeight="1" x14ac:dyDescent="0.3">
      <c r="A2373" s="20" t="str">
        <f>Raw_Data!A2373</f>
        <v>SF12372</v>
      </c>
      <c r="B2373" s="15" t="str">
        <f>Raw_Data!B2373</f>
        <v>Punjab</v>
      </c>
      <c r="C2373" s="15" t="str">
        <f>Raw_Data!C2373</f>
        <v>Nalgonda</v>
      </c>
      <c r="D2373" s="15" t="str">
        <f>Raw_Data!D2373</f>
        <v>Maize</v>
      </c>
      <c r="E2373" s="15" t="str">
        <f>Raw_Data!E2373</f>
        <v>Kharif</v>
      </c>
      <c r="F2373" s="15">
        <f>Raw_Data!F2373</f>
        <v>10.41</v>
      </c>
      <c r="G2373" s="18">
        <f>IF(Raw_Data!G2373="",ROUND(AVERAGEIFS(Raw_Data!$G$2:$G$4001,Raw_Data!$E$2:$E$4001,E2373),1),Raw_Data!G2373)</f>
        <v>787.6</v>
      </c>
      <c r="H2373" s="15">
        <f>Raw_Data!H2373</f>
        <v>32.1</v>
      </c>
      <c r="I2373" s="15">
        <f>Raw_Data!I2373</f>
        <v>79.400000000000006</v>
      </c>
      <c r="J2373" s="15">
        <f>Raw_Data!J2373</f>
        <v>5.2</v>
      </c>
      <c r="K2373" s="15">
        <f>Raw_Data!K2373</f>
        <v>8.33</v>
      </c>
      <c r="L2373" s="18">
        <f>IF(Raw_Data!L2373="",ROUND(AVERAGEIFS(Raw_Data!$L$2:$L$4001,Raw_Data!$E$2:$E$4001,E2373),1),Raw_Data!L2373)</f>
        <v>36.4</v>
      </c>
      <c r="M2373" s="15">
        <f>Raw_Data!M2373</f>
        <v>66.3</v>
      </c>
      <c r="N2373" s="15">
        <f>Raw_Data!N2373</f>
        <v>75.400000000000006</v>
      </c>
      <c r="O2373" s="15">
        <f>Raw_Data!O2373</f>
        <v>121.7</v>
      </c>
      <c r="P2373" s="15" t="str">
        <f>Raw_Data!P2373</f>
        <v>Drip</v>
      </c>
      <c r="Q2373" s="15">
        <f>Raw_Data!Q2373</f>
        <v>267.60000000000002</v>
      </c>
      <c r="R2373" s="15">
        <f>Raw_Data!R2373</f>
        <v>1.86</v>
      </c>
      <c r="S2373" s="15">
        <f>Raw_Data!S2373</f>
        <v>0.69</v>
      </c>
      <c r="T2373" s="18">
        <f>IF(Raw_Data!T2373="",ROUND(AVERAGEIFS(Raw_Data!$T$2:$T$4001,Raw_Data!$E$2:$E$4001,E2373,Raw_Data!$D$2:$D$4001,D2373),2),IF(Raw_Data!T2373&gt;INDEX(Cleaning_Reference!$F$6:$F$13,MATCH(D2373,Cleaning_Reference!$A$6:$A$13,0)),INDEX(Cleaning_Reference!$F$6:$F$13,MATCH(D2373,Cleaning_Reference!$A$6:$A$13,0)),Raw_Data!T2373))</f>
        <v>0.3</v>
      </c>
      <c r="U2373" s="15">
        <f>Raw_Data!U2373</f>
        <v>3.12</v>
      </c>
      <c r="V2373" s="15">
        <f>Raw_Data!V2373</f>
        <v>20152</v>
      </c>
      <c r="W2373" s="15">
        <f>Raw_Data!W2373</f>
        <v>712373</v>
      </c>
      <c r="X2373" s="15">
        <f>Raw_Data!X2373</f>
        <v>62874</v>
      </c>
      <c r="Y2373" s="15">
        <f>Raw_Data!Y2373</f>
        <v>-649499</v>
      </c>
      <c r="Z2373" s="15">
        <f>Raw_Data!Z2373</f>
        <v>4191</v>
      </c>
      <c r="AA2373" s="15">
        <f>Raw_Data!AA2373</f>
        <v>0.74399999999999999</v>
      </c>
      <c r="AB2373" s="15">
        <f>Raw_Data!AB2373</f>
        <v>64.400000000000006</v>
      </c>
      <c r="AC2373" s="19" t="str">
        <f>IF(Raw_Data!G2373="","Yes","No")</f>
        <v>No</v>
      </c>
      <c r="AD2373" s="19" t="str">
        <f>IF(Raw_Data!L2373="","Yes","No")</f>
        <v>No</v>
      </c>
      <c r="AE2373" s="19" t="str">
        <f>IF(Raw_Data!T2373="","Imputed",IF(Raw_Data!T2373&gt;INDEX(Cleaning_Reference!$F$6:$F$13,MATCH(D2373,Cleaning_Reference!$A$6:$A$13,0)),"Capped","Original"))</f>
        <v>Original</v>
      </c>
      <c r="AF2373" s="21">
        <f t="shared" si="37"/>
        <v>3.12</v>
      </c>
    </row>
    <row r="2374" spans="1:32" ht="15" customHeight="1" x14ac:dyDescent="0.3">
      <c r="A2374" s="20" t="str">
        <f>Raw_Data!A2374</f>
        <v>SF12373</v>
      </c>
      <c r="B2374" s="15" t="str">
        <f>Raw_Data!B2374</f>
        <v>Karnataka</v>
      </c>
      <c r="C2374" s="15" t="str">
        <f>Raw_Data!C2374</f>
        <v>Krishna</v>
      </c>
      <c r="D2374" s="15" t="str">
        <f>Raw_Data!D2374</f>
        <v>Rice</v>
      </c>
      <c r="E2374" s="15" t="str">
        <f>Raw_Data!E2374</f>
        <v>Kharif</v>
      </c>
      <c r="F2374" s="15">
        <f>Raw_Data!F2374</f>
        <v>12.48</v>
      </c>
      <c r="G2374" s="18">
        <f>IF(Raw_Data!G2374="",ROUND(AVERAGEIFS(Raw_Data!$G$2:$G$4001,Raw_Data!$E$2:$E$4001,E2374),1),Raw_Data!G2374)</f>
        <v>564.1</v>
      </c>
      <c r="H2374" s="15">
        <f>Raw_Data!H2374</f>
        <v>29.3</v>
      </c>
      <c r="I2374" s="15">
        <f>Raw_Data!I2374</f>
        <v>60.4</v>
      </c>
      <c r="J2374" s="15">
        <f>Raw_Data!J2374</f>
        <v>5.7</v>
      </c>
      <c r="K2374" s="15">
        <f>Raw_Data!K2374</f>
        <v>7.03</v>
      </c>
      <c r="L2374" s="18">
        <f>IF(Raw_Data!L2374="",ROUND(AVERAGEIFS(Raw_Data!$L$2:$L$4001,Raw_Data!$E$2:$E$4001,E2374),1),Raw_Data!L2374)</f>
        <v>33.299999999999997</v>
      </c>
      <c r="M2374" s="15">
        <f>Raw_Data!M2374</f>
        <v>146.69999999999999</v>
      </c>
      <c r="N2374" s="15">
        <f>Raw_Data!N2374</f>
        <v>101.2</v>
      </c>
      <c r="O2374" s="15">
        <f>Raw_Data!O2374</f>
        <v>125.8</v>
      </c>
      <c r="P2374" s="15" t="str">
        <f>Raw_Data!P2374</f>
        <v>Drip</v>
      </c>
      <c r="Q2374" s="15">
        <f>Raw_Data!Q2374</f>
        <v>225.7</v>
      </c>
      <c r="R2374" s="15">
        <f>Raw_Data!R2374</f>
        <v>3.99</v>
      </c>
      <c r="S2374" s="15">
        <f>Raw_Data!S2374</f>
        <v>0.87</v>
      </c>
      <c r="T2374" s="18">
        <f>IF(Raw_Data!T2374="",ROUND(AVERAGEIFS(Raw_Data!$T$2:$T$4001,Raw_Data!$E$2:$E$4001,E2374,Raw_Data!$D$2:$D$4001,D2374),2),IF(Raw_Data!T2374&gt;INDEX(Cleaning_Reference!$F$6:$F$13,MATCH(D2374,Cleaning_Reference!$A$6:$A$13,0)),INDEX(Cleaning_Reference!$F$6:$F$13,MATCH(D2374,Cleaning_Reference!$A$6:$A$13,0)),Raw_Data!T2374))</f>
        <v>4.34</v>
      </c>
      <c r="U2374" s="15">
        <f>Raw_Data!U2374</f>
        <v>54.16</v>
      </c>
      <c r="V2374" s="15">
        <f>Raw_Data!V2374</f>
        <v>23909</v>
      </c>
      <c r="W2374" s="15">
        <f>Raw_Data!W2374</f>
        <v>746051</v>
      </c>
      <c r="X2374" s="15">
        <f>Raw_Data!X2374</f>
        <v>1294911</v>
      </c>
      <c r="Y2374" s="15">
        <f>Raw_Data!Y2374</f>
        <v>548860</v>
      </c>
      <c r="Z2374" s="15">
        <f>Raw_Data!Z2374</f>
        <v>15966</v>
      </c>
      <c r="AA2374" s="15">
        <f>Raw_Data!AA2374</f>
        <v>3.3919999999999999</v>
      </c>
      <c r="AB2374" s="15">
        <f>Raw_Data!AB2374</f>
        <v>49.3</v>
      </c>
      <c r="AC2374" s="19" t="str">
        <f>IF(Raw_Data!G2374="","Yes","No")</f>
        <v>No</v>
      </c>
      <c r="AD2374" s="19" t="str">
        <f>IF(Raw_Data!L2374="","Yes","No")</f>
        <v>No</v>
      </c>
      <c r="AE2374" s="19" t="str">
        <f>IF(Raw_Data!T2374="","Imputed",IF(Raw_Data!T2374&gt;INDEX(Cleaning_Reference!$F$6:$F$13,MATCH(D2374,Cleaning_Reference!$A$6:$A$13,0)),"Capped","Original"))</f>
        <v>Original</v>
      </c>
      <c r="AF2374" s="21">
        <f t="shared" si="37"/>
        <v>54.16</v>
      </c>
    </row>
    <row r="2375" spans="1:32" ht="15" customHeight="1" x14ac:dyDescent="0.3">
      <c r="A2375" s="20" t="str">
        <f>Raw_Data!A2375</f>
        <v>SF12374</v>
      </c>
      <c r="B2375" s="15" t="str">
        <f>Raw_Data!B2375</f>
        <v>Telangana</v>
      </c>
      <c r="C2375" s="15" t="str">
        <f>Raw_Data!C2375</f>
        <v>Erode</v>
      </c>
      <c r="D2375" s="15" t="str">
        <f>Raw_Data!D2375</f>
        <v>Maize</v>
      </c>
      <c r="E2375" s="15" t="str">
        <f>Raw_Data!E2375</f>
        <v>Rabi</v>
      </c>
      <c r="F2375" s="15">
        <f>Raw_Data!F2375</f>
        <v>11.79</v>
      </c>
      <c r="G2375" s="18">
        <f>IF(Raw_Data!G2375="",ROUND(AVERAGEIFS(Raw_Data!$G$2:$G$4001,Raw_Data!$E$2:$E$4001,E2375),1),Raw_Data!G2375)</f>
        <v>689.4</v>
      </c>
      <c r="H2375" s="15">
        <f>Raw_Data!H2375</f>
        <v>21.8</v>
      </c>
      <c r="I2375" s="15">
        <f>Raw_Data!I2375</f>
        <v>65.5</v>
      </c>
      <c r="J2375" s="15">
        <f>Raw_Data!J2375</f>
        <v>7.8</v>
      </c>
      <c r="K2375" s="15">
        <f>Raw_Data!K2375</f>
        <v>6.08</v>
      </c>
      <c r="L2375" s="18">
        <f>IF(Raw_Data!L2375="",ROUND(AVERAGEIFS(Raw_Data!$L$2:$L$4001,Raw_Data!$E$2:$E$4001,E2375),1),Raw_Data!L2375)</f>
        <v>26.9</v>
      </c>
      <c r="M2375" s="15">
        <f>Raw_Data!M2375</f>
        <v>147.69999999999999</v>
      </c>
      <c r="N2375" s="15">
        <f>Raw_Data!N2375</f>
        <v>89.9</v>
      </c>
      <c r="O2375" s="15">
        <f>Raw_Data!O2375</f>
        <v>60.3</v>
      </c>
      <c r="P2375" s="15" t="str">
        <f>Raw_Data!P2375</f>
        <v>Drip</v>
      </c>
      <c r="Q2375" s="15">
        <f>Raw_Data!Q2375</f>
        <v>252.4</v>
      </c>
      <c r="R2375" s="15">
        <f>Raw_Data!R2375</f>
        <v>3.42</v>
      </c>
      <c r="S2375" s="15">
        <f>Raw_Data!S2375</f>
        <v>0.8</v>
      </c>
      <c r="T2375" s="18">
        <f>IF(Raw_Data!T2375="",ROUND(AVERAGEIFS(Raw_Data!$T$2:$T$4001,Raw_Data!$E$2:$E$4001,E2375,Raw_Data!$D$2:$D$4001,D2375),2),IF(Raw_Data!T2375&gt;INDEX(Cleaning_Reference!$F$6:$F$13,MATCH(D2375,Cleaning_Reference!$A$6:$A$13,0)),INDEX(Cleaning_Reference!$F$6:$F$13,MATCH(D2375,Cleaning_Reference!$A$6:$A$13,0)),Raw_Data!T2375))</f>
        <v>3.67</v>
      </c>
      <c r="U2375" s="15">
        <f>Raw_Data!U2375</f>
        <v>43.27</v>
      </c>
      <c r="V2375" s="15">
        <f>Raw_Data!V2375</f>
        <v>25136</v>
      </c>
      <c r="W2375" s="15">
        <f>Raw_Data!W2375</f>
        <v>807350</v>
      </c>
      <c r="X2375" s="15">
        <f>Raw_Data!X2375</f>
        <v>1087635</v>
      </c>
      <c r="Y2375" s="15">
        <f>Raw_Data!Y2375</f>
        <v>280285</v>
      </c>
      <c r="Z2375" s="15">
        <f>Raw_Data!Z2375</f>
        <v>6427</v>
      </c>
      <c r="AA2375" s="15">
        <f>Raw_Data!AA2375</f>
        <v>6.7329999999999997</v>
      </c>
      <c r="AB2375" s="15">
        <f>Raw_Data!AB2375</f>
        <v>48.8</v>
      </c>
      <c r="AC2375" s="19" t="str">
        <f>IF(Raw_Data!G2375="","Yes","No")</f>
        <v>No</v>
      </c>
      <c r="AD2375" s="19" t="str">
        <f>IF(Raw_Data!L2375="","Yes","No")</f>
        <v>No</v>
      </c>
      <c r="AE2375" s="19" t="str">
        <f>IF(Raw_Data!T2375="","Imputed",IF(Raw_Data!T2375&gt;INDEX(Cleaning_Reference!$F$6:$F$13,MATCH(D2375,Cleaning_Reference!$A$6:$A$13,0)),"Capped","Original"))</f>
        <v>Original</v>
      </c>
      <c r="AF2375" s="21">
        <f t="shared" si="37"/>
        <v>43.27</v>
      </c>
    </row>
    <row r="2376" spans="1:32" ht="15" customHeight="1" x14ac:dyDescent="0.3">
      <c r="A2376" s="20" t="str">
        <f>Raw_Data!A2376</f>
        <v>SF12375</v>
      </c>
      <c r="B2376" s="15" t="str">
        <f>Raw_Data!B2376</f>
        <v>Telangana</v>
      </c>
      <c r="C2376" s="15" t="str">
        <f>Raw_Data!C2376</f>
        <v>Erode</v>
      </c>
      <c r="D2376" s="15" t="str">
        <f>Raw_Data!D2376</f>
        <v>Rice</v>
      </c>
      <c r="E2376" s="15" t="str">
        <f>Raw_Data!E2376</f>
        <v>Zaid</v>
      </c>
      <c r="F2376" s="15">
        <f>Raw_Data!F2376</f>
        <v>1.72</v>
      </c>
      <c r="G2376" s="18">
        <f>IF(Raw_Data!G2376="",ROUND(AVERAGEIFS(Raw_Data!$G$2:$G$4001,Raw_Data!$E$2:$E$4001,E2376),1),Raw_Data!G2376)</f>
        <v>332.5</v>
      </c>
      <c r="H2376" s="15">
        <f>Raw_Data!H2376</f>
        <v>29.3</v>
      </c>
      <c r="I2376" s="15">
        <f>Raw_Data!I2376</f>
        <v>41.9</v>
      </c>
      <c r="J2376" s="15">
        <f>Raw_Data!J2376</f>
        <v>7.8</v>
      </c>
      <c r="K2376" s="15">
        <f>Raw_Data!K2376</f>
        <v>6.38</v>
      </c>
      <c r="L2376" s="18">
        <f>IF(Raw_Data!L2376="",ROUND(AVERAGEIFS(Raw_Data!$L$2:$L$4001,Raw_Data!$E$2:$E$4001,E2376),1),Raw_Data!L2376)</f>
        <v>19.2</v>
      </c>
      <c r="M2376" s="15">
        <f>Raw_Data!M2376</f>
        <v>143.69999999999999</v>
      </c>
      <c r="N2376" s="15">
        <f>Raw_Data!N2376</f>
        <v>25.7</v>
      </c>
      <c r="O2376" s="15">
        <f>Raw_Data!O2376</f>
        <v>113.8</v>
      </c>
      <c r="P2376" s="15" t="str">
        <f>Raw_Data!P2376</f>
        <v>Drip</v>
      </c>
      <c r="Q2376" s="15">
        <f>Raw_Data!Q2376</f>
        <v>78.2</v>
      </c>
      <c r="R2376" s="15">
        <f>Raw_Data!R2376</f>
        <v>4</v>
      </c>
      <c r="S2376" s="15">
        <f>Raw_Data!S2376</f>
        <v>0.84</v>
      </c>
      <c r="T2376" s="18">
        <f>IF(Raw_Data!T2376="",ROUND(AVERAGEIFS(Raw_Data!$T$2:$T$4001,Raw_Data!$E$2:$E$4001,E2376,Raw_Data!$D$2:$D$4001,D2376),2),IF(Raw_Data!T2376&gt;INDEX(Cleaning_Reference!$F$6:$F$13,MATCH(D2376,Cleaning_Reference!$A$6:$A$13,0)),INDEX(Cleaning_Reference!$F$6:$F$13,MATCH(D2376,Cleaning_Reference!$A$6:$A$13,0)),Raw_Data!T2376))</f>
        <v>2.84</v>
      </c>
      <c r="U2376" s="15">
        <f>Raw_Data!U2376</f>
        <v>4.88</v>
      </c>
      <c r="V2376" s="15">
        <f>Raw_Data!V2376</f>
        <v>23918</v>
      </c>
      <c r="W2376" s="15">
        <f>Raw_Data!W2376</f>
        <v>93158</v>
      </c>
      <c r="X2376" s="15">
        <f>Raw_Data!X2376</f>
        <v>116720</v>
      </c>
      <c r="Y2376" s="15">
        <f>Raw_Data!Y2376</f>
        <v>23562</v>
      </c>
      <c r="Z2376" s="15">
        <f>Raw_Data!Z2376</f>
        <v>2294</v>
      </c>
      <c r="AA2376" s="15">
        <f>Raw_Data!AA2376</f>
        <v>2.1269999999999998</v>
      </c>
      <c r="AB2376" s="15">
        <f>Raw_Data!AB2376</f>
        <v>33.200000000000003</v>
      </c>
      <c r="AC2376" s="19" t="str">
        <f>IF(Raw_Data!G2376="","Yes","No")</f>
        <v>No</v>
      </c>
      <c r="AD2376" s="19" t="str">
        <f>IF(Raw_Data!L2376="","Yes","No")</f>
        <v>Yes</v>
      </c>
      <c r="AE2376" s="19" t="str">
        <f>IF(Raw_Data!T2376="","Imputed",IF(Raw_Data!T2376&gt;INDEX(Cleaning_Reference!$F$6:$F$13,MATCH(D2376,Cleaning_Reference!$A$6:$A$13,0)),"Capped","Original"))</f>
        <v>Original</v>
      </c>
      <c r="AF2376" s="21">
        <f t="shared" si="37"/>
        <v>4.88</v>
      </c>
    </row>
    <row r="2377" spans="1:32" ht="15" customHeight="1" x14ac:dyDescent="0.3">
      <c r="A2377" s="20" t="str">
        <f>Raw_Data!A2377</f>
        <v>SF12376</v>
      </c>
      <c r="B2377" s="15" t="str">
        <f>Raw_Data!B2377</f>
        <v>Madhya Pradesh</v>
      </c>
      <c r="C2377" s="15" t="str">
        <f>Raw_Data!C2377</f>
        <v>Ludhiana</v>
      </c>
      <c r="D2377" s="15" t="str">
        <f>Raw_Data!D2377</f>
        <v>Wheat</v>
      </c>
      <c r="E2377" s="15" t="str">
        <f>Raw_Data!E2377</f>
        <v>Kharif</v>
      </c>
      <c r="F2377" s="15">
        <f>Raw_Data!F2377</f>
        <v>2.81</v>
      </c>
      <c r="G2377" s="18">
        <f>IF(Raw_Data!G2377="",ROUND(AVERAGEIFS(Raw_Data!$G$2:$G$4001,Raw_Data!$E$2:$E$4001,E2377),1),Raw_Data!G2377)</f>
        <v>998.5</v>
      </c>
      <c r="H2377" s="15">
        <f>Raw_Data!H2377</f>
        <v>27.4</v>
      </c>
      <c r="I2377" s="15">
        <f>Raw_Data!I2377</f>
        <v>75.5</v>
      </c>
      <c r="J2377" s="15">
        <f>Raw_Data!J2377</f>
        <v>7.8</v>
      </c>
      <c r="K2377" s="15">
        <f>Raw_Data!K2377</f>
        <v>6.27</v>
      </c>
      <c r="L2377" s="18">
        <f>IF(Raw_Data!L2377="",ROUND(AVERAGEIFS(Raw_Data!$L$2:$L$4001,Raw_Data!$E$2:$E$4001,E2377),1),Raw_Data!L2377)</f>
        <v>32.200000000000003</v>
      </c>
      <c r="M2377" s="15">
        <f>Raw_Data!M2377</f>
        <v>86.6</v>
      </c>
      <c r="N2377" s="15">
        <f>Raw_Data!N2377</f>
        <v>35.4</v>
      </c>
      <c r="O2377" s="15">
        <f>Raw_Data!O2377</f>
        <v>86.5</v>
      </c>
      <c r="P2377" s="15" t="str">
        <f>Raw_Data!P2377</f>
        <v>Rainfed</v>
      </c>
      <c r="Q2377" s="15">
        <f>Raw_Data!Q2377</f>
        <v>245.2</v>
      </c>
      <c r="R2377" s="15">
        <f>Raw_Data!R2377</f>
        <v>7.34</v>
      </c>
      <c r="S2377" s="15">
        <f>Raw_Data!S2377</f>
        <v>0.93</v>
      </c>
      <c r="T2377" s="18">
        <f>IF(Raw_Data!T2377="",ROUND(AVERAGEIFS(Raw_Data!$T$2:$T$4001,Raw_Data!$E$2:$E$4001,E2377,Raw_Data!$D$2:$D$4001,D2377),2),IF(Raw_Data!T2377&gt;INDEX(Cleaning_Reference!$F$6:$F$13,MATCH(D2377,Cleaning_Reference!$A$6:$A$13,0)),INDEX(Cleaning_Reference!$F$6:$F$13,MATCH(D2377,Cleaning_Reference!$A$6:$A$13,0)),Raw_Data!T2377))</f>
        <v>2.06</v>
      </c>
      <c r="U2377" s="15">
        <f>Raw_Data!U2377</f>
        <v>5.79</v>
      </c>
      <c r="V2377" s="15">
        <f>Raw_Data!V2377</f>
        <v>24729</v>
      </c>
      <c r="W2377" s="15">
        <f>Raw_Data!W2377</f>
        <v>178365</v>
      </c>
      <c r="X2377" s="15">
        <f>Raw_Data!X2377</f>
        <v>143181</v>
      </c>
      <c r="Y2377" s="15">
        <f>Raw_Data!Y2377</f>
        <v>-35184</v>
      </c>
      <c r="Z2377" s="15">
        <f>Raw_Data!Z2377</f>
        <v>748</v>
      </c>
      <c r="AA2377" s="15">
        <f>Raw_Data!AA2377</f>
        <v>7.7409999999999997</v>
      </c>
      <c r="AB2377" s="15">
        <f>Raw_Data!AB2377</f>
        <v>54.1</v>
      </c>
      <c r="AC2377" s="19" t="str">
        <f>IF(Raw_Data!G2377="","Yes","No")</f>
        <v>No</v>
      </c>
      <c r="AD2377" s="19" t="str">
        <f>IF(Raw_Data!L2377="","Yes","No")</f>
        <v>No</v>
      </c>
      <c r="AE2377" s="19" t="str">
        <f>IF(Raw_Data!T2377="","Imputed",IF(Raw_Data!T2377&gt;INDEX(Cleaning_Reference!$F$6:$F$13,MATCH(D2377,Cleaning_Reference!$A$6:$A$13,0)),"Capped","Original"))</f>
        <v>Original</v>
      </c>
      <c r="AF2377" s="21">
        <f t="shared" si="37"/>
        <v>5.79</v>
      </c>
    </row>
    <row r="2378" spans="1:32" ht="15" customHeight="1" x14ac:dyDescent="0.3">
      <c r="A2378" s="20" t="str">
        <f>Raw_Data!A2378</f>
        <v>SF12377</v>
      </c>
      <c r="B2378" s="15" t="str">
        <f>Raw_Data!B2378</f>
        <v>Maharashtra</v>
      </c>
      <c r="C2378" s="15" t="str">
        <f>Raw_Data!C2378</f>
        <v>Nalgonda</v>
      </c>
      <c r="D2378" s="15" t="str">
        <f>Raw_Data!D2378</f>
        <v>Rice</v>
      </c>
      <c r="E2378" s="15" t="str">
        <f>Raw_Data!E2378</f>
        <v>Kharif</v>
      </c>
      <c r="F2378" s="15">
        <f>Raw_Data!F2378</f>
        <v>3.54</v>
      </c>
      <c r="G2378" s="18">
        <f>IF(Raw_Data!G2378="",ROUND(AVERAGEIFS(Raw_Data!$G$2:$G$4001,Raw_Data!$E$2:$E$4001,E2378),1),Raw_Data!G2378)</f>
        <v>1255.9000000000001</v>
      </c>
      <c r="H2378" s="15">
        <f>Raw_Data!H2378</f>
        <v>24.8</v>
      </c>
      <c r="I2378" s="15">
        <f>Raw_Data!I2378</f>
        <v>69.3</v>
      </c>
      <c r="J2378" s="15">
        <f>Raw_Data!J2378</f>
        <v>5.9</v>
      </c>
      <c r="K2378" s="15">
        <f>Raw_Data!K2378</f>
        <v>6.27</v>
      </c>
      <c r="L2378" s="18">
        <f>IF(Raw_Data!L2378="",ROUND(AVERAGEIFS(Raw_Data!$L$2:$L$4001,Raw_Data!$E$2:$E$4001,E2378),1),Raw_Data!L2378)</f>
        <v>27</v>
      </c>
      <c r="M2378" s="15">
        <f>Raw_Data!M2378</f>
        <v>164.5</v>
      </c>
      <c r="N2378" s="15">
        <f>Raw_Data!N2378</f>
        <v>45.5</v>
      </c>
      <c r="O2378" s="15">
        <f>Raw_Data!O2378</f>
        <v>178</v>
      </c>
      <c r="P2378" s="15" t="str">
        <f>Raw_Data!P2378</f>
        <v>Rainfed</v>
      </c>
      <c r="Q2378" s="15">
        <f>Raw_Data!Q2378</f>
        <v>217.8</v>
      </c>
      <c r="R2378" s="15">
        <f>Raw_Data!R2378</f>
        <v>4.5199999999999996</v>
      </c>
      <c r="S2378" s="15">
        <f>Raw_Data!S2378</f>
        <v>0.68</v>
      </c>
      <c r="T2378" s="18">
        <f>IF(Raw_Data!T2378="",ROUND(AVERAGEIFS(Raw_Data!$T$2:$T$4001,Raw_Data!$E$2:$E$4001,E2378,Raw_Data!$D$2:$D$4001,D2378),2),IF(Raw_Data!T2378&gt;INDEX(Cleaning_Reference!$F$6:$F$13,MATCH(D2378,Cleaning_Reference!$A$6:$A$13,0)),INDEX(Cleaning_Reference!$F$6:$F$13,MATCH(D2378,Cleaning_Reference!$A$6:$A$13,0)),Raw_Data!T2378))</f>
        <v>2.12</v>
      </c>
      <c r="U2378" s="15">
        <f>Raw_Data!U2378</f>
        <v>7.5</v>
      </c>
      <c r="V2378" s="15">
        <f>Raw_Data!V2378</f>
        <v>20613</v>
      </c>
      <c r="W2378" s="15">
        <f>Raw_Data!W2378</f>
        <v>224522</v>
      </c>
      <c r="X2378" s="15">
        <f>Raw_Data!X2378</f>
        <v>154598</v>
      </c>
      <c r="Y2378" s="15">
        <f>Raw_Data!Y2378</f>
        <v>-69924</v>
      </c>
      <c r="Z2378" s="15">
        <f>Raw_Data!Z2378</f>
        <v>3087</v>
      </c>
      <c r="AA2378" s="15">
        <f>Raw_Data!AA2378</f>
        <v>2.4300000000000002</v>
      </c>
      <c r="AB2378" s="15">
        <f>Raw_Data!AB2378</f>
        <v>57.3</v>
      </c>
      <c r="AC2378" s="19" t="str">
        <f>IF(Raw_Data!G2378="","Yes","No")</f>
        <v>No</v>
      </c>
      <c r="AD2378" s="19" t="str">
        <f>IF(Raw_Data!L2378="","Yes","No")</f>
        <v>No</v>
      </c>
      <c r="AE2378" s="19" t="str">
        <f>IF(Raw_Data!T2378="","Imputed",IF(Raw_Data!T2378&gt;INDEX(Cleaning_Reference!$F$6:$F$13,MATCH(D2378,Cleaning_Reference!$A$6:$A$13,0)),"Capped","Original"))</f>
        <v>Original</v>
      </c>
      <c r="AF2378" s="21">
        <f t="shared" si="37"/>
        <v>7.5</v>
      </c>
    </row>
    <row r="2379" spans="1:32" ht="15" customHeight="1" x14ac:dyDescent="0.3">
      <c r="A2379" s="20" t="str">
        <f>Raw_Data!A2379</f>
        <v>SF12378</v>
      </c>
      <c r="B2379" s="15" t="str">
        <f>Raw_Data!B2379</f>
        <v>Punjab</v>
      </c>
      <c r="C2379" s="15" t="str">
        <f>Raw_Data!C2379</f>
        <v>Raichur</v>
      </c>
      <c r="D2379" s="15" t="str">
        <f>Raw_Data!D2379</f>
        <v>Chilli</v>
      </c>
      <c r="E2379" s="15" t="str">
        <f>Raw_Data!E2379</f>
        <v>Rabi</v>
      </c>
      <c r="F2379" s="15">
        <f>Raw_Data!F2379</f>
        <v>2.08</v>
      </c>
      <c r="G2379" s="18">
        <f>IF(Raw_Data!G2379="",ROUND(AVERAGEIFS(Raw_Data!$G$2:$G$4001,Raw_Data!$E$2:$E$4001,E2379),1),Raw_Data!G2379)</f>
        <v>519.6</v>
      </c>
      <c r="H2379" s="15">
        <f>Raw_Data!H2379</f>
        <v>25.4</v>
      </c>
      <c r="I2379" s="15">
        <f>Raw_Data!I2379</f>
        <v>52.5</v>
      </c>
      <c r="J2379" s="15">
        <f>Raw_Data!J2379</f>
        <v>7.5</v>
      </c>
      <c r="K2379" s="15">
        <f>Raw_Data!K2379</f>
        <v>7.14</v>
      </c>
      <c r="L2379" s="18">
        <f>IF(Raw_Data!L2379="",ROUND(AVERAGEIFS(Raw_Data!$L$2:$L$4001,Raw_Data!$E$2:$E$4001,E2379),1),Raw_Data!L2379)</f>
        <v>20.100000000000001</v>
      </c>
      <c r="M2379" s="15">
        <f>Raw_Data!M2379</f>
        <v>143.80000000000001</v>
      </c>
      <c r="N2379" s="15">
        <f>Raw_Data!N2379</f>
        <v>54.5</v>
      </c>
      <c r="O2379" s="15">
        <f>Raw_Data!O2379</f>
        <v>70.900000000000006</v>
      </c>
      <c r="P2379" s="15" t="str">
        <f>Raw_Data!P2379</f>
        <v>Flood</v>
      </c>
      <c r="Q2379" s="15">
        <f>Raw_Data!Q2379</f>
        <v>218.3</v>
      </c>
      <c r="R2379" s="15">
        <f>Raw_Data!R2379</f>
        <v>4.9800000000000004</v>
      </c>
      <c r="S2379" s="15">
        <f>Raw_Data!S2379</f>
        <v>0.93</v>
      </c>
      <c r="T2379" s="18">
        <f>IF(Raw_Data!T2379="",ROUND(AVERAGEIFS(Raw_Data!$T$2:$T$4001,Raw_Data!$E$2:$E$4001,E2379,Raw_Data!$D$2:$D$4001,D2379),2),IF(Raw_Data!T2379&gt;INDEX(Cleaning_Reference!$F$6:$F$13,MATCH(D2379,Cleaning_Reference!$A$6:$A$13,0)),INDEX(Cleaning_Reference!$F$6:$F$13,MATCH(D2379,Cleaning_Reference!$A$6:$A$13,0)),Raw_Data!T2379))</f>
        <v>2.0499999999999998</v>
      </c>
      <c r="U2379" s="15">
        <f>Raw_Data!U2379</f>
        <v>4.26</v>
      </c>
      <c r="V2379" s="15">
        <f>Raw_Data!V2379</f>
        <v>102018</v>
      </c>
      <c r="W2379" s="15">
        <f>Raw_Data!W2379</f>
        <v>153080</v>
      </c>
      <c r="X2379" s="15">
        <f>Raw_Data!X2379</f>
        <v>434597</v>
      </c>
      <c r="Y2379" s="15">
        <f>Raw_Data!Y2379</f>
        <v>281517</v>
      </c>
      <c r="Z2379" s="15">
        <f>Raw_Data!Z2379</f>
        <v>1500</v>
      </c>
      <c r="AA2379" s="15">
        <f>Raw_Data!AA2379</f>
        <v>2.84</v>
      </c>
      <c r="AB2379" s="15">
        <f>Raw_Data!AB2379</f>
        <v>39.9</v>
      </c>
      <c r="AC2379" s="19" t="str">
        <f>IF(Raw_Data!G2379="","Yes","No")</f>
        <v>No</v>
      </c>
      <c r="AD2379" s="19" t="str">
        <f>IF(Raw_Data!L2379="","Yes","No")</f>
        <v>No</v>
      </c>
      <c r="AE2379" s="19" t="str">
        <f>IF(Raw_Data!T2379="","Imputed",IF(Raw_Data!T2379&gt;INDEX(Cleaning_Reference!$F$6:$F$13,MATCH(D2379,Cleaning_Reference!$A$6:$A$13,0)),"Capped","Original"))</f>
        <v>Original</v>
      </c>
      <c r="AF2379" s="21">
        <f t="shared" si="37"/>
        <v>4.26</v>
      </c>
    </row>
    <row r="2380" spans="1:32" ht="15" customHeight="1" x14ac:dyDescent="0.3">
      <c r="A2380" s="20" t="str">
        <f>Raw_Data!A2380</f>
        <v>SF12379</v>
      </c>
      <c r="B2380" s="15" t="str">
        <f>Raw_Data!B2380</f>
        <v>Punjab</v>
      </c>
      <c r="C2380" s="15" t="str">
        <f>Raw_Data!C2380</f>
        <v>Raichur</v>
      </c>
      <c r="D2380" s="15" t="str">
        <f>Raw_Data!D2380</f>
        <v>Rice</v>
      </c>
      <c r="E2380" s="15" t="str">
        <f>Raw_Data!E2380</f>
        <v>Rabi</v>
      </c>
      <c r="F2380" s="15">
        <f>Raw_Data!F2380</f>
        <v>13.55</v>
      </c>
      <c r="G2380" s="18">
        <f>IF(Raw_Data!G2380="",ROUND(AVERAGEIFS(Raw_Data!$G$2:$G$4001,Raw_Data!$E$2:$E$4001,E2380),1),Raw_Data!G2380)</f>
        <v>333.6</v>
      </c>
      <c r="H2380" s="15">
        <f>Raw_Data!H2380</f>
        <v>21.3</v>
      </c>
      <c r="I2380" s="15">
        <f>Raw_Data!I2380</f>
        <v>59.2</v>
      </c>
      <c r="J2380" s="15">
        <f>Raw_Data!J2380</f>
        <v>7</v>
      </c>
      <c r="K2380" s="15">
        <f>Raw_Data!K2380</f>
        <v>6.47</v>
      </c>
      <c r="L2380" s="18">
        <f>IF(Raw_Data!L2380="",ROUND(AVERAGEIFS(Raw_Data!$L$2:$L$4001,Raw_Data!$E$2:$E$4001,E2380),1),Raw_Data!L2380)</f>
        <v>25.2</v>
      </c>
      <c r="M2380" s="15">
        <f>Raw_Data!M2380</f>
        <v>103.9</v>
      </c>
      <c r="N2380" s="15">
        <f>Raw_Data!N2380</f>
        <v>69.900000000000006</v>
      </c>
      <c r="O2380" s="15">
        <f>Raw_Data!O2380</f>
        <v>160.69999999999999</v>
      </c>
      <c r="P2380" s="15" t="str">
        <f>Raw_Data!P2380</f>
        <v>Flood</v>
      </c>
      <c r="Q2380" s="15">
        <f>Raw_Data!Q2380</f>
        <v>150.9</v>
      </c>
      <c r="R2380" s="15">
        <f>Raw_Data!R2380</f>
        <v>1.56</v>
      </c>
      <c r="S2380" s="15">
        <f>Raw_Data!S2380</f>
        <v>0.93</v>
      </c>
      <c r="T2380" s="18">
        <f>IF(Raw_Data!T2380="",ROUND(AVERAGEIFS(Raw_Data!$T$2:$T$4001,Raw_Data!$E$2:$E$4001,E2380,Raw_Data!$D$2:$D$4001,D2380),2),IF(Raw_Data!T2380&gt;INDEX(Cleaning_Reference!$F$6:$F$13,MATCH(D2380,Cleaning_Reference!$A$6:$A$13,0)),INDEX(Cleaning_Reference!$F$6:$F$13,MATCH(D2380,Cleaning_Reference!$A$6:$A$13,0)),Raw_Data!T2380))</f>
        <v>2.71</v>
      </c>
      <c r="U2380" s="15">
        <f>Raw_Data!U2380</f>
        <v>36.72</v>
      </c>
      <c r="V2380" s="15">
        <f>Raw_Data!V2380</f>
        <v>21144</v>
      </c>
      <c r="W2380" s="15">
        <f>Raw_Data!W2380</f>
        <v>888026</v>
      </c>
      <c r="X2380" s="15">
        <f>Raw_Data!X2380</f>
        <v>776408</v>
      </c>
      <c r="Y2380" s="15">
        <f>Raw_Data!Y2380</f>
        <v>-111618</v>
      </c>
      <c r="Z2380" s="15">
        <f>Raw_Data!Z2380</f>
        <v>26265</v>
      </c>
      <c r="AA2380" s="15">
        <f>Raw_Data!AA2380</f>
        <v>1.3979999999999999</v>
      </c>
      <c r="AB2380" s="15">
        <f>Raw_Data!AB2380</f>
        <v>45.6</v>
      </c>
      <c r="AC2380" s="19" t="str">
        <f>IF(Raw_Data!G2380="","Yes","No")</f>
        <v>No</v>
      </c>
      <c r="AD2380" s="19" t="str">
        <f>IF(Raw_Data!L2380="","Yes","No")</f>
        <v>No</v>
      </c>
      <c r="AE2380" s="19" t="str">
        <f>IF(Raw_Data!T2380="","Imputed",IF(Raw_Data!T2380&gt;INDEX(Cleaning_Reference!$F$6:$F$13,MATCH(D2380,Cleaning_Reference!$A$6:$A$13,0)),"Capped","Original"))</f>
        <v>Original</v>
      </c>
      <c r="AF2380" s="21">
        <f t="shared" si="37"/>
        <v>36.72</v>
      </c>
    </row>
    <row r="2381" spans="1:32" ht="15" customHeight="1" x14ac:dyDescent="0.3">
      <c r="A2381" s="20" t="str">
        <f>Raw_Data!A2381</f>
        <v>SF12380</v>
      </c>
      <c r="B2381" s="15" t="str">
        <f>Raw_Data!B2381</f>
        <v>Maharashtra</v>
      </c>
      <c r="C2381" s="15" t="str">
        <f>Raw_Data!C2381</f>
        <v>Warangal</v>
      </c>
      <c r="D2381" s="15" t="str">
        <f>Raw_Data!D2381</f>
        <v>Rice</v>
      </c>
      <c r="E2381" s="15" t="str">
        <f>Raw_Data!E2381</f>
        <v>Kharif</v>
      </c>
      <c r="F2381" s="15">
        <f>Raw_Data!F2381</f>
        <v>14.29</v>
      </c>
      <c r="G2381" s="18">
        <f>IF(Raw_Data!G2381="",ROUND(AVERAGEIFS(Raw_Data!$G$2:$G$4001,Raw_Data!$E$2:$E$4001,E2381),1),Raw_Data!G2381)</f>
        <v>720.3</v>
      </c>
      <c r="H2381" s="15">
        <f>Raw_Data!H2381</f>
        <v>24.9</v>
      </c>
      <c r="I2381" s="15">
        <f>Raw_Data!I2381</f>
        <v>88.2</v>
      </c>
      <c r="J2381" s="15">
        <f>Raw_Data!J2381</f>
        <v>6.1</v>
      </c>
      <c r="K2381" s="15">
        <f>Raw_Data!K2381</f>
        <v>6.57</v>
      </c>
      <c r="L2381" s="18">
        <f>IF(Raw_Data!L2381="",ROUND(AVERAGEIFS(Raw_Data!$L$2:$L$4001,Raw_Data!$E$2:$E$4001,E2381),1),Raw_Data!L2381)</f>
        <v>31.9</v>
      </c>
      <c r="M2381" s="15">
        <f>Raw_Data!M2381</f>
        <v>83.9</v>
      </c>
      <c r="N2381" s="15">
        <f>Raw_Data!N2381</f>
        <v>62.3</v>
      </c>
      <c r="O2381" s="15">
        <f>Raw_Data!O2381</f>
        <v>75.400000000000006</v>
      </c>
      <c r="P2381" s="15" t="str">
        <f>Raw_Data!P2381</f>
        <v>Sprinkler</v>
      </c>
      <c r="Q2381" s="15">
        <f>Raw_Data!Q2381</f>
        <v>149.80000000000001</v>
      </c>
      <c r="R2381" s="15">
        <f>Raw_Data!R2381</f>
        <v>3.91</v>
      </c>
      <c r="S2381" s="15">
        <f>Raw_Data!S2381</f>
        <v>0.81</v>
      </c>
      <c r="T2381" s="18">
        <f>IF(Raw_Data!T2381="",ROUND(AVERAGEIFS(Raw_Data!$T$2:$T$4001,Raw_Data!$E$2:$E$4001,E2381,Raw_Data!$D$2:$D$4001,D2381),2),IF(Raw_Data!T2381&gt;INDEX(Cleaning_Reference!$F$6:$F$13,MATCH(D2381,Cleaning_Reference!$A$6:$A$13,0)),INDEX(Cleaning_Reference!$F$6:$F$13,MATCH(D2381,Cleaning_Reference!$A$6:$A$13,0)),Raw_Data!T2381))</f>
        <v>3.39</v>
      </c>
      <c r="U2381" s="15">
        <f>Raw_Data!U2381</f>
        <v>48.44</v>
      </c>
      <c r="V2381" s="15">
        <f>Raw_Data!V2381</f>
        <v>20481</v>
      </c>
      <c r="W2381" s="15">
        <f>Raw_Data!W2381</f>
        <v>859047</v>
      </c>
      <c r="X2381" s="15">
        <f>Raw_Data!X2381</f>
        <v>992100</v>
      </c>
      <c r="Y2381" s="15">
        <f>Raw_Data!Y2381</f>
        <v>133053</v>
      </c>
      <c r="Z2381" s="15">
        <f>Raw_Data!Z2381</f>
        <v>18953</v>
      </c>
      <c r="AA2381" s="15">
        <f>Raw_Data!AA2381</f>
        <v>2.556</v>
      </c>
      <c r="AB2381" s="15">
        <f>Raw_Data!AB2381</f>
        <v>63</v>
      </c>
      <c r="AC2381" s="19" t="str">
        <f>IF(Raw_Data!G2381="","Yes","No")</f>
        <v>No</v>
      </c>
      <c r="AD2381" s="19" t="str">
        <f>IF(Raw_Data!L2381="","Yes","No")</f>
        <v>No</v>
      </c>
      <c r="AE2381" s="19" t="str">
        <f>IF(Raw_Data!T2381="","Imputed",IF(Raw_Data!T2381&gt;INDEX(Cleaning_Reference!$F$6:$F$13,MATCH(D2381,Cleaning_Reference!$A$6:$A$13,0)),"Capped","Original"))</f>
        <v>Original</v>
      </c>
      <c r="AF2381" s="21">
        <f t="shared" si="37"/>
        <v>48.44</v>
      </c>
    </row>
    <row r="2382" spans="1:32" ht="15" customHeight="1" x14ac:dyDescent="0.3">
      <c r="A2382" s="20" t="str">
        <f>Raw_Data!A2382</f>
        <v>SF12381</v>
      </c>
      <c r="B2382" s="15" t="str">
        <f>Raw_Data!B2382</f>
        <v>Gujarat</v>
      </c>
      <c r="C2382" s="15" t="str">
        <f>Raw_Data!C2382</f>
        <v>Raichur</v>
      </c>
      <c r="D2382" s="15" t="str">
        <f>Raw_Data!D2382</f>
        <v>Cotton</v>
      </c>
      <c r="E2382" s="15" t="str">
        <f>Raw_Data!E2382</f>
        <v>Kharif</v>
      </c>
      <c r="F2382" s="15">
        <f>Raw_Data!F2382</f>
        <v>11.96</v>
      </c>
      <c r="G2382" s="18">
        <f>IF(Raw_Data!G2382="",ROUND(AVERAGEIFS(Raw_Data!$G$2:$G$4001,Raw_Data!$E$2:$E$4001,E2382),1),Raw_Data!G2382)</f>
        <v>911.5</v>
      </c>
      <c r="H2382" s="15">
        <f>Raw_Data!H2382</f>
        <v>23.7</v>
      </c>
      <c r="I2382" s="15">
        <f>Raw_Data!I2382</f>
        <v>73</v>
      </c>
      <c r="J2382" s="15">
        <f>Raw_Data!J2382</f>
        <v>6.7</v>
      </c>
      <c r="K2382" s="15">
        <f>Raw_Data!K2382</f>
        <v>7.19</v>
      </c>
      <c r="L2382" s="18">
        <f>IF(Raw_Data!L2382="",ROUND(AVERAGEIFS(Raw_Data!$L$2:$L$4001,Raw_Data!$E$2:$E$4001,E2382),1),Raw_Data!L2382)</f>
        <v>31.1</v>
      </c>
      <c r="M2382" s="15">
        <f>Raw_Data!M2382</f>
        <v>124.1</v>
      </c>
      <c r="N2382" s="15">
        <f>Raw_Data!N2382</f>
        <v>47.9</v>
      </c>
      <c r="O2382" s="15">
        <f>Raw_Data!O2382</f>
        <v>88.8</v>
      </c>
      <c r="P2382" s="15" t="str">
        <f>Raw_Data!P2382</f>
        <v>Rainfed</v>
      </c>
      <c r="Q2382" s="15">
        <f>Raw_Data!Q2382</f>
        <v>147.19999999999999</v>
      </c>
      <c r="R2382" s="15">
        <f>Raw_Data!R2382</f>
        <v>3.94</v>
      </c>
      <c r="S2382" s="15">
        <f>Raw_Data!S2382</f>
        <v>0.9</v>
      </c>
      <c r="T2382" s="18">
        <f>IF(Raw_Data!T2382="",ROUND(AVERAGEIFS(Raw_Data!$T$2:$T$4001,Raw_Data!$E$2:$E$4001,E2382,Raw_Data!$D$2:$D$4001,D2382),2),IF(Raw_Data!T2382&gt;INDEX(Cleaning_Reference!$F$6:$F$13,MATCH(D2382,Cleaning_Reference!$A$6:$A$13,0)),INDEX(Cleaning_Reference!$F$6:$F$13,MATCH(D2382,Cleaning_Reference!$A$6:$A$13,0)),Raw_Data!T2382))</f>
        <v>1.03</v>
      </c>
      <c r="U2382" s="15">
        <f>Raw_Data!U2382</f>
        <v>12.32</v>
      </c>
      <c r="V2382" s="15">
        <f>Raw_Data!V2382</f>
        <v>67697</v>
      </c>
      <c r="W2382" s="15">
        <f>Raw_Data!W2382</f>
        <v>613242</v>
      </c>
      <c r="X2382" s="15">
        <f>Raw_Data!X2382</f>
        <v>834027</v>
      </c>
      <c r="Y2382" s="15">
        <f>Raw_Data!Y2382</f>
        <v>220785</v>
      </c>
      <c r="Z2382" s="15">
        <f>Raw_Data!Z2382</f>
        <v>5407</v>
      </c>
      <c r="AA2382" s="15">
        <f>Raw_Data!AA2382</f>
        <v>2.2789999999999999</v>
      </c>
      <c r="AB2382" s="15">
        <f>Raw_Data!AB2382</f>
        <v>62</v>
      </c>
      <c r="AC2382" s="19" t="str">
        <f>IF(Raw_Data!G2382="","Yes","No")</f>
        <v>No</v>
      </c>
      <c r="AD2382" s="19" t="str">
        <f>IF(Raw_Data!L2382="","Yes","No")</f>
        <v>No</v>
      </c>
      <c r="AE2382" s="19" t="str">
        <f>IF(Raw_Data!T2382="","Imputed",IF(Raw_Data!T2382&gt;INDEX(Cleaning_Reference!$F$6:$F$13,MATCH(D2382,Cleaning_Reference!$A$6:$A$13,0)),"Capped","Original"))</f>
        <v>Original</v>
      </c>
      <c r="AF2382" s="21">
        <f t="shared" si="37"/>
        <v>12.32</v>
      </c>
    </row>
    <row r="2383" spans="1:32" ht="15" customHeight="1" x14ac:dyDescent="0.3">
      <c r="A2383" s="20" t="str">
        <f>Raw_Data!A2383</f>
        <v>SF12382</v>
      </c>
      <c r="B2383" s="15" t="str">
        <f>Raw_Data!B2383</f>
        <v>Madhya Pradesh</v>
      </c>
      <c r="C2383" s="15" t="str">
        <f>Raw_Data!C2383</f>
        <v>Guntur</v>
      </c>
      <c r="D2383" s="15" t="str">
        <f>Raw_Data!D2383</f>
        <v>Pulses</v>
      </c>
      <c r="E2383" s="15" t="str">
        <f>Raw_Data!E2383</f>
        <v>Kharif</v>
      </c>
      <c r="F2383" s="15">
        <f>Raw_Data!F2383</f>
        <v>4.87</v>
      </c>
      <c r="G2383" s="18">
        <f>IF(Raw_Data!G2383="",ROUND(AVERAGEIFS(Raw_Data!$G$2:$G$4001,Raw_Data!$E$2:$E$4001,E2383),1),Raw_Data!G2383)</f>
        <v>1018.7</v>
      </c>
      <c r="H2383" s="15">
        <f>Raw_Data!H2383</f>
        <v>28.9</v>
      </c>
      <c r="I2383" s="15">
        <f>Raw_Data!I2383</f>
        <v>55.9</v>
      </c>
      <c r="J2383" s="15">
        <f>Raw_Data!J2383</f>
        <v>7.1</v>
      </c>
      <c r="K2383" s="15">
        <f>Raw_Data!K2383</f>
        <v>6.42</v>
      </c>
      <c r="L2383" s="18">
        <f>IF(Raw_Data!L2383="",ROUND(AVERAGEIFS(Raw_Data!$L$2:$L$4001,Raw_Data!$E$2:$E$4001,E2383),1),Raw_Data!L2383)</f>
        <v>36</v>
      </c>
      <c r="M2383" s="15">
        <f>Raw_Data!M2383</f>
        <v>101.9</v>
      </c>
      <c r="N2383" s="15">
        <f>Raw_Data!N2383</f>
        <v>56</v>
      </c>
      <c r="O2383" s="15">
        <f>Raw_Data!O2383</f>
        <v>121</v>
      </c>
      <c r="P2383" s="15" t="str">
        <f>Raw_Data!P2383</f>
        <v>Drip</v>
      </c>
      <c r="Q2383" s="15">
        <f>Raw_Data!Q2383</f>
        <v>252</v>
      </c>
      <c r="R2383" s="15">
        <f>Raw_Data!R2383</f>
        <v>9.3699999999999992</v>
      </c>
      <c r="S2383" s="15">
        <f>Raw_Data!S2383</f>
        <v>0.9</v>
      </c>
      <c r="T2383" s="18">
        <f>IF(Raw_Data!T2383="",ROUND(AVERAGEIFS(Raw_Data!$T$2:$T$4001,Raw_Data!$E$2:$E$4001,E2383,Raw_Data!$D$2:$D$4001,D2383),2),IF(Raw_Data!T2383&gt;INDEX(Cleaning_Reference!$F$6:$F$13,MATCH(D2383,Cleaning_Reference!$A$6:$A$13,0)),INDEX(Cleaning_Reference!$F$6:$F$13,MATCH(D2383,Cleaning_Reference!$A$6:$A$13,0)),Raw_Data!T2383))</f>
        <v>1.37</v>
      </c>
      <c r="U2383" s="15">
        <f>Raw_Data!U2383</f>
        <v>6.67</v>
      </c>
      <c r="V2383" s="15">
        <f>Raw_Data!V2383</f>
        <v>64215</v>
      </c>
      <c r="W2383" s="15">
        <f>Raw_Data!W2383</f>
        <v>429679</v>
      </c>
      <c r="X2383" s="15">
        <f>Raw_Data!X2383</f>
        <v>428314</v>
      </c>
      <c r="Y2383" s="15">
        <f>Raw_Data!Y2383</f>
        <v>-1365</v>
      </c>
      <c r="Z2383" s="15">
        <f>Raw_Data!Z2383</f>
        <v>1186</v>
      </c>
      <c r="AA2383" s="15">
        <f>Raw_Data!AA2383</f>
        <v>5.6239999999999997</v>
      </c>
      <c r="AB2383" s="15">
        <f>Raw_Data!AB2383</f>
        <v>32.5</v>
      </c>
      <c r="AC2383" s="19" t="str">
        <f>IF(Raw_Data!G2383="","Yes","No")</f>
        <v>No</v>
      </c>
      <c r="AD2383" s="19" t="str">
        <f>IF(Raw_Data!L2383="","Yes","No")</f>
        <v>No</v>
      </c>
      <c r="AE2383" s="19" t="str">
        <f>IF(Raw_Data!T2383="","Imputed",IF(Raw_Data!T2383&gt;INDEX(Cleaning_Reference!$F$6:$F$13,MATCH(D2383,Cleaning_Reference!$A$6:$A$13,0)),"Capped","Original"))</f>
        <v>Original</v>
      </c>
      <c r="AF2383" s="21">
        <f t="shared" si="37"/>
        <v>6.67</v>
      </c>
    </row>
    <row r="2384" spans="1:32" ht="15" customHeight="1" x14ac:dyDescent="0.3">
      <c r="A2384" s="20" t="str">
        <f>Raw_Data!A2384</f>
        <v>SF12383</v>
      </c>
      <c r="B2384" s="15" t="str">
        <f>Raw_Data!B2384</f>
        <v>Telangana</v>
      </c>
      <c r="C2384" s="15" t="str">
        <f>Raw_Data!C2384</f>
        <v>Warangal</v>
      </c>
      <c r="D2384" s="15" t="str">
        <f>Raw_Data!D2384</f>
        <v>Chilli</v>
      </c>
      <c r="E2384" s="15" t="str">
        <f>Raw_Data!E2384</f>
        <v>Rabi</v>
      </c>
      <c r="F2384" s="15">
        <f>Raw_Data!F2384</f>
        <v>12.12</v>
      </c>
      <c r="G2384" s="18">
        <f>IF(Raw_Data!G2384="",ROUND(AVERAGEIFS(Raw_Data!$G$2:$G$4001,Raw_Data!$E$2:$E$4001,E2384),1),Raw_Data!G2384)</f>
        <v>488.1</v>
      </c>
      <c r="H2384" s="15">
        <f>Raw_Data!H2384</f>
        <v>24.9</v>
      </c>
      <c r="I2384" s="15">
        <f>Raw_Data!I2384</f>
        <v>58.7</v>
      </c>
      <c r="J2384" s="15">
        <f>Raw_Data!J2384</f>
        <v>8.1</v>
      </c>
      <c r="K2384" s="15">
        <f>Raw_Data!K2384</f>
        <v>7.64</v>
      </c>
      <c r="L2384" s="18">
        <f>IF(Raw_Data!L2384="",ROUND(AVERAGEIFS(Raw_Data!$L$2:$L$4001,Raw_Data!$E$2:$E$4001,E2384),1),Raw_Data!L2384)</f>
        <v>21.9</v>
      </c>
      <c r="M2384" s="15">
        <f>Raw_Data!M2384</f>
        <v>62.9</v>
      </c>
      <c r="N2384" s="15">
        <f>Raw_Data!N2384</f>
        <v>74.5</v>
      </c>
      <c r="O2384" s="15">
        <f>Raw_Data!O2384</f>
        <v>93.2</v>
      </c>
      <c r="P2384" s="15" t="str">
        <f>Raw_Data!P2384</f>
        <v>Flood</v>
      </c>
      <c r="Q2384" s="15">
        <f>Raw_Data!Q2384</f>
        <v>208.1</v>
      </c>
      <c r="R2384" s="15">
        <f>Raw_Data!R2384</f>
        <v>4.8</v>
      </c>
      <c r="S2384" s="15">
        <f>Raw_Data!S2384</f>
        <v>0.89</v>
      </c>
      <c r="T2384" s="18">
        <f>IF(Raw_Data!T2384="",ROUND(AVERAGEIFS(Raw_Data!$T$2:$T$4001,Raw_Data!$E$2:$E$4001,E2384,Raw_Data!$D$2:$D$4001,D2384),2),IF(Raw_Data!T2384&gt;INDEX(Cleaning_Reference!$F$6:$F$13,MATCH(D2384,Cleaning_Reference!$A$6:$A$13,0)),INDEX(Cleaning_Reference!$F$6:$F$13,MATCH(D2384,Cleaning_Reference!$A$6:$A$13,0)),Raw_Data!T2384))</f>
        <v>0.77</v>
      </c>
      <c r="U2384" s="15">
        <f>Raw_Data!U2384</f>
        <v>9.33</v>
      </c>
      <c r="V2384" s="15">
        <f>Raw_Data!V2384</f>
        <v>106892</v>
      </c>
      <c r="W2384" s="15">
        <f>Raw_Data!W2384</f>
        <v>890608</v>
      </c>
      <c r="X2384" s="15">
        <f>Raw_Data!X2384</f>
        <v>997302</v>
      </c>
      <c r="Y2384" s="15">
        <f>Raw_Data!Y2384</f>
        <v>106694</v>
      </c>
      <c r="Z2384" s="15">
        <f>Raw_Data!Z2384</f>
        <v>9704</v>
      </c>
      <c r="AA2384" s="15">
        <f>Raw_Data!AA2384</f>
        <v>0.96099999999999997</v>
      </c>
      <c r="AB2384" s="15">
        <f>Raw_Data!AB2384</f>
        <v>41.8</v>
      </c>
      <c r="AC2384" s="19" t="str">
        <f>IF(Raw_Data!G2384="","Yes","No")</f>
        <v>No</v>
      </c>
      <c r="AD2384" s="19" t="str">
        <f>IF(Raw_Data!L2384="","Yes","No")</f>
        <v>No</v>
      </c>
      <c r="AE2384" s="19" t="str">
        <f>IF(Raw_Data!T2384="","Imputed",IF(Raw_Data!T2384&gt;INDEX(Cleaning_Reference!$F$6:$F$13,MATCH(D2384,Cleaning_Reference!$A$6:$A$13,0)),"Capped","Original"))</f>
        <v>Original</v>
      </c>
      <c r="AF2384" s="21">
        <f t="shared" si="37"/>
        <v>9.33</v>
      </c>
    </row>
    <row r="2385" spans="1:32" ht="15" customHeight="1" x14ac:dyDescent="0.3">
      <c r="A2385" s="20" t="str">
        <f>Raw_Data!A2385</f>
        <v>SF12384</v>
      </c>
      <c r="B2385" s="15" t="str">
        <f>Raw_Data!B2385</f>
        <v>Telangana</v>
      </c>
      <c r="C2385" s="15" t="str">
        <f>Raw_Data!C2385</f>
        <v>Erode</v>
      </c>
      <c r="D2385" s="15" t="str">
        <f>Raw_Data!D2385</f>
        <v>Cotton</v>
      </c>
      <c r="E2385" s="15" t="str">
        <f>Raw_Data!E2385</f>
        <v>Kharif</v>
      </c>
      <c r="F2385" s="15">
        <f>Raw_Data!F2385</f>
        <v>12.01</v>
      </c>
      <c r="G2385" s="18">
        <f>IF(Raw_Data!G2385="",ROUND(AVERAGEIFS(Raw_Data!$G$2:$G$4001,Raw_Data!$E$2:$E$4001,E2385),1),Raw_Data!G2385)</f>
        <v>1040.5999999999999</v>
      </c>
      <c r="H2385" s="15">
        <f>Raw_Data!H2385</f>
        <v>32.1</v>
      </c>
      <c r="I2385" s="15">
        <f>Raw_Data!I2385</f>
        <v>65.099999999999994</v>
      </c>
      <c r="J2385" s="15">
        <f>Raw_Data!J2385</f>
        <v>7.7</v>
      </c>
      <c r="K2385" s="15">
        <f>Raw_Data!K2385</f>
        <v>6.87</v>
      </c>
      <c r="L2385" s="18">
        <f>IF(Raw_Data!L2385="",ROUND(AVERAGEIFS(Raw_Data!$L$2:$L$4001,Raw_Data!$E$2:$E$4001,E2385),1),Raw_Data!L2385)</f>
        <v>40.9</v>
      </c>
      <c r="M2385" s="15">
        <f>Raw_Data!M2385</f>
        <v>159.6</v>
      </c>
      <c r="N2385" s="15">
        <f>Raw_Data!N2385</f>
        <v>76.2</v>
      </c>
      <c r="O2385" s="15">
        <f>Raw_Data!O2385</f>
        <v>103.2</v>
      </c>
      <c r="P2385" s="15" t="str">
        <f>Raw_Data!P2385</f>
        <v>Drip</v>
      </c>
      <c r="Q2385" s="15">
        <f>Raw_Data!Q2385</f>
        <v>241.3</v>
      </c>
      <c r="R2385" s="15">
        <f>Raw_Data!R2385</f>
        <v>3.07</v>
      </c>
      <c r="S2385" s="15">
        <f>Raw_Data!S2385</f>
        <v>0.94</v>
      </c>
      <c r="T2385" s="18">
        <f>IF(Raw_Data!T2385="",ROUND(AVERAGEIFS(Raw_Data!$T$2:$T$4001,Raw_Data!$E$2:$E$4001,E2385,Raw_Data!$D$2:$D$4001,D2385),2),IF(Raw_Data!T2385&gt;INDEX(Cleaning_Reference!$F$6:$F$13,MATCH(D2385,Cleaning_Reference!$A$6:$A$13,0)),INDEX(Cleaning_Reference!$F$6:$F$13,MATCH(D2385,Cleaning_Reference!$A$6:$A$13,0)),Raw_Data!T2385))</f>
        <v>1.63</v>
      </c>
      <c r="U2385" s="15">
        <f>Raw_Data!U2385</f>
        <v>19.579999999999998</v>
      </c>
      <c r="V2385" s="15">
        <f>Raw_Data!V2385</f>
        <v>74292</v>
      </c>
      <c r="W2385" s="15">
        <f>Raw_Data!W2385</f>
        <v>986714</v>
      </c>
      <c r="X2385" s="15">
        <f>Raw_Data!X2385</f>
        <v>1454637</v>
      </c>
      <c r="Y2385" s="15">
        <f>Raw_Data!Y2385</f>
        <v>467923</v>
      </c>
      <c r="Z2385" s="15">
        <f>Raw_Data!Z2385</f>
        <v>8008</v>
      </c>
      <c r="AA2385" s="15">
        <f>Raw_Data!AA2385</f>
        <v>2.4449999999999998</v>
      </c>
      <c r="AB2385" s="15">
        <f>Raw_Data!AB2385</f>
        <v>61.4</v>
      </c>
      <c r="AC2385" s="19" t="str">
        <f>IF(Raw_Data!G2385="","Yes","No")</f>
        <v>No</v>
      </c>
      <c r="AD2385" s="19" t="str">
        <f>IF(Raw_Data!L2385="","Yes","No")</f>
        <v>No</v>
      </c>
      <c r="AE2385" s="19" t="str">
        <f>IF(Raw_Data!T2385="","Imputed",IF(Raw_Data!T2385&gt;INDEX(Cleaning_Reference!$F$6:$F$13,MATCH(D2385,Cleaning_Reference!$A$6:$A$13,0)),"Capped","Original"))</f>
        <v>Original</v>
      </c>
      <c r="AF2385" s="21">
        <f t="shared" si="37"/>
        <v>19.579999999999998</v>
      </c>
    </row>
    <row r="2386" spans="1:32" ht="15" customHeight="1" x14ac:dyDescent="0.3">
      <c r="A2386" s="20" t="str">
        <f>Raw_Data!A2386</f>
        <v>SF12385</v>
      </c>
      <c r="B2386" s="15" t="str">
        <f>Raw_Data!B2386</f>
        <v>Gujarat</v>
      </c>
      <c r="C2386" s="15" t="str">
        <f>Raw_Data!C2386</f>
        <v>Warangal</v>
      </c>
      <c r="D2386" s="15" t="str">
        <f>Raw_Data!D2386</f>
        <v>Pulses</v>
      </c>
      <c r="E2386" s="15" t="str">
        <f>Raw_Data!E2386</f>
        <v>Kharif</v>
      </c>
      <c r="F2386" s="15">
        <f>Raw_Data!F2386</f>
        <v>0.68</v>
      </c>
      <c r="G2386" s="18">
        <f>IF(Raw_Data!G2386="",ROUND(AVERAGEIFS(Raw_Data!$G$2:$G$4001,Raw_Data!$E$2:$E$4001,E2386),1),Raw_Data!G2386)</f>
        <v>742.1</v>
      </c>
      <c r="H2386" s="15">
        <f>Raw_Data!H2386</f>
        <v>30.3</v>
      </c>
      <c r="I2386" s="15">
        <f>Raw_Data!I2386</f>
        <v>68.900000000000006</v>
      </c>
      <c r="J2386" s="15">
        <f>Raw_Data!J2386</f>
        <v>7.1</v>
      </c>
      <c r="K2386" s="15">
        <f>Raw_Data!K2386</f>
        <v>6.93</v>
      </c>
      <c r="L2386" s="18">
        <f>IF(Raw_Data!L2386="",ROUND(AVERAGEIFS(Raw_Data!$L$2:$L$4001,Raw_Data!$E$2:$E$4001,E2386),1),Raw_Data!L2386)</f>
        <v>29.2</v>
      </c>
      <c r="M2386" s="15">
        <f>Raw_Data!M2386</f>
        <v>153.1</v>
      </c>
      <c r="N2386" s="15">
        <f>Raw_Data!N2386</f>
        <v>51.6</v>
      </c>
      <c r="O2386" s="15">
        <f>Raw_Data!O2386</f>
        <v>102.5</v>
      </c>
      <c r="P2386" s="15" t="str">
        <f>Raw_Data!P2386</f>
        <v>Flood</v>
      </c>
      <c r="Q2386" s="15">
        <f>Raw_Data!Q2386</f>
        <v>234.3</v>
      </c>
      <c r="R2386" s="15">
        <f>Raw_Data!R2386</f>
        <v>4.38</v>
      </c>
      <c r="S2386" s="15">
        <f>Raw_Data!S2386</f>
        <v>0.72</v>
      </c>
      <c r="T2386" s="18">
        <f>IF(Raw_Data!T2386="",ROUND(AVERAGEIFS(Raw_Data!$T$2:$T$4001,Raw_Data!$E$2:$E$4001,E2386,Raw_Data!$D$2:$D$4001,D2386),2),IF(Raw_Data!T2386&gt;INDEX(Cleaning_Reference!$F$6:$F$13,MATCH(D2386,Cleaning_Reference!$A$6:$A$13,0)),INDEX(Cleaning_Reference!$F$6:$F$13,MATCH(D2386,Cleaning_Reference!$A$6:$A$13,0)),Raw_Data!T2386))</f>
        <v>1.41</v>
      </c>
      <c r="U2386" s="15">
        <f>Raw_Data!U2386</f>
        <v>0.96</v>
      </c>
      <c r="V2386" s="15">
        <f>Raw_Data!V2386</f>
        <v>62917</v>
      </c>
      <c r="W2386" s="15">
        <f>Raw_Data!W2386</f>
        <v>49068</v>
      </c>
      <c r="X2386" s="15">
        <f>Raw_Data!X2386</f>
        <v>60400</v>
      </c>
      <c r="Y2386" s="15">
        <f>Raw_Data!Y2386</f>
        <v>11332</v>
      </c>
      <c r="Z2386" s="15">
        <f>Raw_Data!Z2386</f>
        <v>253</v>
      </c>
      <c r="AA2386" s="15">
        <f>Raw_Data!AA2386</f>
        <v>3.794</v>
      </c>
      <c r="AB2386" s="15">
        <f>Raw_Data!AB2386</f>
        <v>54.1</v>
      </c>
      <c r="AC2386" s="19" t="str">
        <f>IF(Raw_Data!G2386="","Yes","No")</f>
        <v>No</v>
      </c>
      <c r="AD2386" s="19" t="str">
        <f>IF(Raw_Data!L2386="","Yes","No")</f>
        <v>No</v>
      </c>
      <c r="AE2386" s="19" t="str">
        <f>IF(Raw_Data!T2386="","Imputed",IF(Raw_Data!T2386&gt;INDEX(Cleaning_Reference!$F$6:$F$13,MATCH(D2386,Cleaning_Reference!$A$6:$A$13,0)),"Capped","Original"))</f>
        <v>Original</v>
      </c>
      <c r="AF2386" s="21">
        <f t="shared" si="37"/>
        <v>0.96</v>
      </c>
    </row>
    <row r="2387" spans="1:32" ht="15" customHeight="1" x14ac:dyDescent="0.3">
      <c r="A2387" s="20" t="str">
        <f>Raw_Data!A2387</f>
        <v>SF12386</v>
      </c>
      <c r="B2387" s="15" t="str">
        <f>Raw_Data!B2387</f>
        <v>Telangana</v>
      </c>
      <c r="C2387" s="15" t="str">
        <f>Raw_Data!C2387</f>
        <v>Krishna</v>
      </c>
      <c r="D2387" s="15" t="str">
        <f>Raw_Data!D2387</f>
        <v>Pulses</v>
      </c>
      <c r="E2387" s="15" t="str">
        <f>Raw_Data!E2387</f>
        <v>Rabi</v>
      </c>
      <c r="F2387" s="15">
        <f>Raw_Data!F2387</f>
        <v>7.42</v>
      </c>
      <c r="G2387" s="18">
        <f>IF(Raw_Data!G2387="",ROUND(AVERAGEIFS(Raw_Data!$G$2:$G$4001,Raw_Data!$E$2:$E$4001,E2387),1),Raw_Data!G2387)</f>
        <v>391.6</v>
      </c>
      <c r="H2387" s="15">
        <f>Raw_Data!H2387</f>
        <v>25.5</v>
      </c>
      <c r="I2387" s="15">
        <f>Raw_Data!I2387</f>
        <v>55.4</v>
      </c>
      <c r="J2387" s="15">
        <f>Raw_Data!J2387</f>
        <v>7.2</v>
      </c>
      <c r="K2387" s="15">
        <f>Raw_Data!K2387</f>
        <v>6.93</v>
      </c>
      <c r="L2387" s="18">
        <f>IF(Raw_Data!L2387="",ROUND(AVERAGEIFS(Raw_Data!$L$2:$L$4001,Raw_Data!$E$2:$E$4001,E2387),1),Raw_Data!L2387)</f>
        <v>15.1</v>
      </c>
      <c r="M2387" s="15">
        <f>Raw_Data!M2387</f>
        <v>126.5</v>
      </c>
      <c r="N2387" s="15">
        <f>Raw_Data!N2387</f>
        <v>43.4</v>
      </c>
      <c r="O2387" s="15">
        <f>Raw_Data!O2387</f>
        <v>99.4</v>
      </c>
      <c r="P2387" s="15" t="str">
        <f>Raw_Data!P2387</f>
        <v>Flood</v>
      </c>
      <c r="Q2387" s="15">
        <f>Raw_Data!Q2387</f>
        <v>182.7</v>
      </c>
      <c r="R2387" s="15">
        <f>Raw_Data!R2387</f>
        <v>8.7100000000000009</v>
      </c>
      <c r="S2387" s="15">
        <f>Raw_Data!S2387</f>
        <v>0.83</v>
      </c>
      <c r="T2387" s="18">
        <f>IF(Raw_Data!T2387="",ROUND(AVERAGEIFS(Raw_Data!$T$2:$T$4001,Raw_Data!$E$2:$E$4001,E2387,Raw_Data!$D$2:$D$4001,D2387),2),IF(Raw_Data!T2387&gt;INDEX(Cleaning_Reference!$F$6:$F$13,MATCH(D2387,Cleaning_Reference!$A$6:$A$13,0)),INDEX(Cleaning_Reference!$F$6:$F$13,MATCH(D2387,Cleaning_Reference!$A$6:$A$13,0)),Raw_Data!T2387))</f>
        <v>1.17</v>
      </c>
      <c r="U2387" s="15">
        <f>Raw_Data!U2387</f>
        <v>8.68</v>
      </c>
      <c r="V2387" s="15">
        <f>Raw_Data!V2387</f>
        <v>71519</v>
      </c>
      <c r="W2387" s="15">
        <f>Raw_Data!W2387</f>
        <v>645372</v>
      </c>
      <c r="X2387" s="15">
        <f>Raw_Data!X2387</f>
        <v>620785</v>
      </c>
      <c r="Y2387" s="15">
        <f>Raw_Data!Y2387</f>
        <v>-24587</v>
      </c>
      <c r="Z2387" s="15">
        <f>Raw_Data!Z2387</f>
        <v>3986</v>
      </c>
      <c r="AA2387" s="15">
        <f>Raw_Data!AA2387</f>
        <v>2.1779999999999999</v>
      </c>
      <c r="AB2387" s="15">
        <f>Raw_Data!AB2387</f>
        <v>45.6</v>
      </c>
      <c r="AC2387" s="19" t="str">
        <f>IF(Raw_Data!G2387="","Yes","No")</f>
        <v>No</v>
      </c>
      <c r="AD2387" s="19" t="str">
        <f>IF(Raw_Data!L2387="","Yes","No")</f>
        <v>No</v>
      </c>
      <c r="AE2387" s="19" t="str">
        <f>IF(Raw_Data!T2387="","Imputed",IF(Raw_Data!T2387&gt;INDEX(Cleaning_Reference!$F$6:$F$13,MATCH(D2387,Cleaning_Reference!$A$6:$A$13,0)),"Capped","Original"))</f>
        <v>Original</v>
      </c>
      <c r="AF2387" s="21">
        <f t="shared" si="37"/>
        <v>8.68</v>
      </c>
    </row>
    <row r="2388" spans="1:32" ht="15" customHeight="1" x14ac:dyDescent="0.3">
      <c r="A2388" s="20" t="str">
        <f>Raw_Data!A2388</f>
        <v>SF12387</v>
      </c>
      <c r="B2388" s="15" t="str">
        <f>Raw_Data!B2388</f>
        <v>Punjab</v>
      </c>
      <c r="C2388" s="15" t="str">
        <f>Raw_Data!C2388</f>
        <v>Guntur</v>
      </c>
      <c r="D2388" s="15" t="str">
        <f>Raw_Data!D2388</f>
        <v>Maize</v>
      </c>
      <c r="E2388" s="15" t="str">
        <f>Raw_Data!E2388</f>
        <v>Kharif</v>
      </c>
      <c r="F2388" s="15">
        <f>Raw_Data!F2388</f>
        <v>7.09</v>
      </c>
      <c r="G2388" s="18">
        <f>IF(Raw_Data!G2388="",ROUND(AVERAGEIFS(Raw_Data!$G$2:$G$4001,Raw_Data!$E$2:$E$4001,E2388),1),Raw_Data!G2388)</f>
        <v>885.4</v>
      </c>
      <c r="H2388" s="15">
        <f>Raw_Data!H2388</f>
        <v>27.3</v>
      </c>
      <c r="I2388" s="15">
        <f>Raw_Data!I2388</f>
        <v>75.2</v>
      </c>
      <c r="J2388" s="15">
        <f>Raw_Data!J2388</f>
        <v>6.5</v>
      </c>
      <c r="K2388" s="15">
        <f>Raw_Data!K2388</f>
        <v>6.86</v>
      </c>
      <c r="L2388" s="18">
        <f>IF(Raw_Data!L2388="",ROUND(AVERAGEIFS(Raw_Data!$L$2:$L$4001,Raw_Data!$E$2:$E$4001,E2388),1),Raw_Data!L2388)</f>
        <v>33.299999999999997</v>
      </c>
      <c r="M2388" s="15">
        <f>Raw_Data!M2388</f>
        <v>94.9</v>
      </c>
      <c r="N2388" s="15">
        <f>Raw_Data!N2388</f>
        <v>70.8</v>
      </c>
      <c r="O2388" s="15">
        <f>Raw_Data!O2388</f>
        <v>87.2</v>
      </c>
      <c r="P2388" s="15" t="str">
        <f>Raw_Data!P2388</f>
        <v>Flood</v>
      </c>
      <c r="Q2388" s="15">
        <f>Raw_Data!Q2388</f>
        <v>324.8</v>
      </c>
      <c r="R2388" s="15">
        <f>Raw_Data!R2388</f>
        <v>7.51</v>
      </c>
      <c r="S2388" s="15">
        <f>Raw_Data!S2388</f>
        <v>0.83</v>
      </c>
      <c r="T2388" s="18">
        <f>IF(Raw_Data!T2388="",ROUND(AVERAGEIFS(Raw_Data!$T$2:$T$4001,Raw_Data!$E$2:$E$4001,E2388,Raw_Data!$D$2:$D$4001,D2388),2),IF(Raw_Data!T2388&gt;INDEX(Cleaning_Reference!$F$6:$F$13,MATCH(D2388,Cleaning_Reference!$A$6:$A$13,0)),INDEX(Cleaning_Reference!$F$6:$F$13,MATCH(D2388,Cleaning_Reference!$A$6:$A$13,0)),Raw_Data!T2388))</f>
        <v>3.96</v>
      </c>
      <c r="U2388" s="15">
        <f>Raw_Data!U2388</f>
        <v>28.08</v>
      </c>
      <c r="V2388" s="15">
        <f>Raw_Data!V2388</f>
        <v>19154</v>
      </c>
      <c r="W2388" s="15">
        <f>Raw_Data!W2388</f>
        <v>527562</v>
      </c>
      <c r="X2388" s="15">
        <f>Raw_Data!X2388</f>
        <v>537844</v>
      </c>
      <c r="Y2388" s="15">
        <f>Raw_Data!Y2388</f>
        <v>10282</v>
      </c>
      <c r="Z2388" s="15">
        <f>Raw_Data!Z2388</f>
        <v>4016</v>
      </c>
      <c r="AA2388" s="15">
        <f>Raw_Data!AA2388</f>
        <v>6.992</v>
      </c>
      <c r="AB2388" s="15">
        <f>Raw_Data!AB2388</f>
        <v>45.5</v>
      </c>
      <c r="AC2388" s="19" t="str">
        <f>IF(Raw_Data!G2388="","Yes","No")</f>
        <v>No</v>
      </c>
      <c r="AD2388" s="19" t="str">
        <f>IF(Raw_Data!L2388="","Yes","No")</f>
        <v>No</v>
      </c>
      <c r="AE2388" s="19" t="str">
        <f>IF(Raw_Data!T2388="","Imputed",IF(Raw_Data!T2388&gt;INDEX(Cleaning_Reference!$F$6:$F$13,MATCH(D2388,Cleaning_Reference!$A$6:$A$13,0)),"Capped","Original"))</f>
        <v>Original</v>
      </c>
      <c r="AF2388" s="21">
        <f t="shared" si="37"/>
        <v>28.08</v>
      </c>
    </row>
    <row r="2389" spans="1:32" ht="15" customHeight="1" x14ac:dyDescent="0.3">
      <c r="A2389" s="20" t="str">
        <f>Raw_Data!A2389</f>
        <v>SF12388</v>
      </c>
      <c r="B2389" s="15" t="str">
        <f>Raw_Data!B2389</f>
        <v>Gujarat</v>
      </c>
      <c r="C2389" s="15" t="str">
        <f>Raw_Data!C2389</f>
        <v>Raichur</v>
      </c>
      <c r="D2389" s="15" t="str">
        <f>Raw_Data!D2389</f>
        <v>Maize</v>
      </c>
      <c r="E2389" s="15" t="str">
        <f>Raw_Data!E2389</f>
        <v>Rabi</v>
      </c>
      <c r="F2389" s="15">
        <f>Raw_Data!F2389</f>
        <v>7.68</v>
      </c>
      <c r="G2389" s="18">
        <f>IF(Raw_Data!G2389="",ROUND(AVERAGEIFS(Raw_Data!$G$2:$G$4001,Raw_Data!$E$2:$E$4001,E2389),1),Raw_Data!G2389)</f>
        <v>252.6</v>
      </c>
      <c r="H2389" s="15">
        <f>Raw_Data!H2389</f>
        <v>21.2</v>
      </c>
      <c r="I2389" s="15">
        <f>Raw_Data!I2389</f>
        <v>52.7</v>
      </c>
      <c r="J2389" s="15">
        <f>Raw_Data!J2389</f>
        <v>8.5</v>
      </c>
      <c r="K2389" s="15">
        <f>Raw_Data!K2389</f>
        <v>6.49</v>
      </c>
      <c r="L2389" s="18">
        <f>IF(Raw_Data!L2389="",ROUND(AVERAGEIFS(Raw_Data!$L$2:$L$4001,Raw_Data!$E$2:$E$4001,E2389),1),Raw_Data!L2389)</f>
        <v>15.9</v>
      </c>
      <c r="M2389" s="15">
        <f>Raw_Data!M2389</f>
        <v>118.4</v>
      </c>
      <c r="N2389" s="15">
        <f>Raw_Data!N2389</f>
        <v>63.4</v>
      </c>
      <c r="O2389" s="15">
        <f>Raw_Data!O2389</f>
        <v>111.8</v>
      </c>
      <c r="P2389" s="15" t="str">
        <f>Raw_Data!P2389</f>
        <v>Rainfed</v>
      </c>
      <c r="Q2389" s="15">
        <f>Raw_Data!Q2389</f>
        <v>217.1</v>
      </c>
      <c r="R2389" s="15">
        <f>Raw_Data!R2389</f>
        <v>8.94</v>
      </c>
      <c r="S2389" s="15">
        <f>Raw_Data!S2389</f>
        <v>0.81</v>
      </c>
      <c r="T2389" s="18">
        <f>IF(Raw_Data!T2389="",ROUND(AVERAGEIFS(Raw_Data!$T$2:$T$4001,Raw_Data!$E$2:$E$4001,E2389,Raw_Data!$D$2:$D$4001,D2389),2),IF(Raw_Data!T2389&gt;INDEX(Cleaning_Reference!$F$6:$F$13,MATCH(D2389,Cleaning_Reference!$A$6:$A$13,0)),INDEX(Cleaning_Reference!$F$6:$F$13,MATCH(D2389,Cleaning_Reference!$A$6:$A$13,0)),Raw_Data!T2389))</f>
        <v>2.61</v>
      </c>
      <c r="U2389" s="15">
        <f>Raw_Data!U2389</f>
        <v>20.04</v>
      </c>
      <c r="V2389" s="15">
        <f>Raw_Data!V2389</f>
        <v>23882</v>
      </c>
      <c r="W2389" s="15">
        <f>Raw_Data!W2389</f>
        <v>524408</v>
      </c>
      <c r="X2389" s="15">
        <f>Raw_Data!X2389</f>
        <v>478595</v>
      </c>
      <c r="Y2389" s="15">
        <f>Raw_Data!Y2389</f>
        <v>-45813</v>
      </c>
      <c r="Z2389" s="15">
        <f>Raw_Data!Z2389</f>
        <v>2500</v>
      </c>
      <c r="AA2389" s="15">
        <f>Raw_Data!AA2389</f>
        <v>8.016</v>
      </c>
      <c r="AB2389" s="15">
        <f>Raw_Data!AB2389</f>
        <v>33.1</v>
      </c>
      <c r="AC2389" s="19" t="str">
        <f>IF(Raw_Data!G2389="","Yes","No")</f>
        <v>No</v>
      </c>
      <c r="AD2389" s="19" t="str">
        <f>IF(Raw_Data!L2389="","Yes","No")</f>
        <v>No</v>
      </c>
      <c r="AE2389" s="19" t="str">
        <f>IF(Raw_Data!T2389="","Imputed",IF(Raw_Data!T2389&gt;INDEX(Cleaning_Reference!$F$6:$F$13,MATCH(D2389,Cleaning_Reference!$A$6:$A$13,0)),"Capped","Original"))</f>
        <v>Original</v>
      </c>
      <c r="AF2389" s="21">
        <f t="shared" si="37"/>
        <v>20.04</v>
      </c>
    </row>
    <row r="2390" spans="1:32" ht="15" customHeight="1" x14ac:dyDescent="0.3">
      <c r="A2390" s="20" t="str">
        <f>Raw_Data!A2390</f>
        <v>SF12389</v>
      </c>
      <c r="B2390" s="15" t="str">
        <f>Raw_Data!B2390</f>
        <v>Andhra Pradesh</v>
      </c>
      <c r="C2390" s="15" t="str">
        <f>Raw_Data!C2390</f>
        <v>Erode</v>
      </c>
      <c r="D2390" s="15" t="str">
        <f>Raw_Data!D2390</f>
        <v>Groundnut</v>
      </c>
      <c r="E2390" s="15" t="str">
        <f>Raw_Data!E2390</f>
        <v>Zaid</v>
      </c>
      <c r="F2390" s="15">
        <f>Raw_Data!F2390</f>
        <v>8.68</v>
      </c>
      <c r="G2390" s="18">
        <f>IF(Raw_Data!G2390="",ROUND(AVERAGEIFS(Raw_Data!$G$2:$G$4001,Raw_Data!$E$2:$E$4001,E2390),1),Raw_Data!G2390)</f>
        <v>156.1</v>
      </c>
      <c r="H2390" s="15">
        <f>Raw_Data!H2390</f>
        <v>29.7</v>
      </c>
      <c r="I2390" s="15">
        <f>Raw_Data!I2390</f>
        <v>60.7</v>
      </c>
      <c r="J2390" s="15">
        <f>Raw_Data!J2390</f>
        <v>7</v>
      </c>
      <c r="K2390" s="15">
        <f>Raw_Data!K2390</f>
        <v>7.56</v>
      </c>
      <c r="L2390" s="18">
        <f>IF(Raw_Data!L2390="",ROUND(AVERAGEIFS(Raw_Data!$L$2:$L$4001,Raw_Data!$E$2:$E$4001,E2390),1),Raw_Data!L2390)</f>
        <v>19.399999999999999</v>
      </c>
      <c r="M2390" s="15">
        <f>Raw_Data!M2390</f>
        <v>82.7</v>
      </c>
      <c r="N2390" s="15">
        <f>Raw_Data!N2390</f>
        <v>79.5</v>
      </c>
      <c r="O2390" s="15">
        <f>Raw_Data!O2390</f>
        <v>121.6</v>
      </c>
      <c r="P2390" s="15" t="str">
        <f>Raw_Data!P2390</f>
        <v>Flood</v>
      </c>
      <c r="Q2390" s="15">
        <f>Raw_Data!Q2390</f>
        <v>218.6</v>
      </c>
      <c r="R2390" s="15">
        <f>Raw_Data!R2390</f>
        <v>3.79</v>
      </c>
      <c r="S2390" s="15">
        <f>Raw_Data!S2390</f>
        <v>0.66</v>
      </c>
      <c r="T2390" s="18">
        <f>IF(Raw_Data!T2390="",ROUND(AVERAGEIFS(Raw_Data!$T$2:$T$4001,Raw_Data!$E$2:$E$4001,E2390,Raw_Data!$D$2:$D$4001,D2390),2),IF(Raw_Data!T2390&gt;INDEX(Cleaning_Reference!$F$6:$F$13,MATCH(D2390,Cleaning_Reference!$A$6:$A$13,0)),INDEX(Cleaning_Reference!$F$6:$F$13,MATCH(D2390,Cleaning_Reference!$A$6:$A$13,0)),Raw_Data!T2390))</f>
        <v>0.55000000000000004</v>
      </c>
      <c r="U2390" s="15">
        <f>Raw_Data!U2390</f>
        <v>4.7699999999999996</v>
      </c>
      <c r="V2390" s="15">
        <f>Raw_Data!V2390</f>
        <v>56557</v>
      </c>
      <c r="W2390" s="15">
        <f>Raw_Data!W2390</f>
        <v>603864</v>
      </c>
      <c r="X2390" s="15">
        <f>Raw_Data!X2390</f>
        <v>269777</v>
      </c>
      <c r="Y2390" s="15">
        <f>Raw_Data!Y2390</f>
        <v>-334087</v>
      </c>
      <c r="Z2390" s="15">
        <f>Raw_Data!Z2390</f>
        <v>6179</v>
      </c>
      <c r="AA2390" s="15">
        <f>Raw_Data!AA2390</f>
        <v>0.77200000000000002</v>
      </c>
      <c r="AB2390" s="15">
        <f>Raw_Data!AB2390</f>
        <v>43.7</v>
      </c>
      <c r="AC2390" s="19" t="str">
        <f>IF(Raw_Data!G2390="","Yes","No")</f>
        <v>No</v>
      </c>
      <c r="AD2390" s="19" t="str">
        <f>IF(Raw_Data!L2390="","Yes","No")</f>
        <v>No</v>
      </c>
      <c r="AE2390" s="19" t="str">
        <f>IF(Raw_Data!T2390="","Imputed",IF(Raw_Data!T2390&gt;INDEX(Cleaning_Reference!$F$6:$F$13,MATCH(D2390,Cleaning_Reference!$A$6:$A$13,0)),"Capped","Original"))</f>
        <v>Original</v>
      </c>
      <c r="AF2390" s="21">
        <f t="shared" si="37"/>
        <v>4.7699999999999996</v>
      </c>
    </row>
    <row r="2391" spans="1:32" ht="15" customHeight="1" x14ac:dyDescent="0.3">
      <c r="A2391" s="20" t="str">
        <f>Raw_Data!A2391</f>
        <v>SF12390</v>
      </c>
      <c r="B2391" s="15" t="str">
        <f>Raw_Data!B2391</f>
        <v>Telangana</v>
      </c>
      <c r="C2391" s="15" t="str">
        <f>Raw_Data!C2391</f>
        <v>Raichur</v>
      </c>
      <c r="D2391" s="15" t="str">
        <f>Raw_Data!D2391</f>
        <v>Wheat</v>
      </c>
      <c r="E2391" s="15" t="str">
        <f>Raw_Data!E2391</f>
        <v>Kharif</v>
      </c>
      <c r="F2391" s="15">
        <f>Raw_Data!F2391</f>
        <v>1.68</v>
      </c>
      <c r="G2391" s="18">
        <f>IF(Raw_Data!G2391="",ROUND(AVERAGEIFS(Raw_Data!$G$2:$G$4001,Raw_Data!$E$2:$E$4001,E2391),1),Raw_Data!G2391)</f>
        <v>860.8</v>
      </c>
      <c r="H2391" s="15">
        <f>Raw_Data!H2391</f>
        <v>31.5</v>
      </c>
      <c r="I2391" s="15">
        <f>Raw_Data!I2391</f>
        <v>69.400000000000006</v>
      </c>
      <c r="J2391" s="15">
        <f>Raw_Data!J2391</f>
        <v>7.2</v>
      </c>
      <c r="K2391" s="15">
        <f>Raw_Data!K2391</f>
        <v>7.01</v>
      </c>
      <c r="L2391" s="18">
        <f>IF(Raw_Data!L2391="",ROUND(AVERAGEIFS(Raw_Data!$L$2:$L$4001,Raw_Data!$E$2:$E$4001,E2391),1),Raw_Data!L2391)</f>
        <v>33.299999999999997</v>
      </c>
      <c r="M2391" s="15">
        <f>Raw_Data!M2391</f>
        <v>142.1</v>
      </c>
      <c r="N2391" s="15">
        <f>Raw_Data!N2391</f>
        <v>42.8</v>
      </c>
      <c r="O2391" s="15">
        <f>Raw_Data!O2391</f>
        <v>101.3</v>
      </c>
      <c r="P2391" s="15" t="str">
        <f>Raw_Data!P2391</f>
        <v>Flood</v>
      </c>
      <c r="Q2391" s="15">
        <f>Raw_Data!Q2391</f>
        <v>202.1</v>
      </c>
      <c r="R2391" s="15">
        <f>Raw_Data!R2391</f>
        <v>4.24</v>
      </c>
      <c r="S2391" s="15">
        <f>Raw_Data!S2391</f>
        <v>0.66</v>
      </c>
      <c r="T2391" s="18">
        <f>IF(Raw_Data!T2391="",ROUND(AVERAGEIFS(Raw_Data!$T$2:$T$4001,Raw_Data!$E$2:$E$4001,E2391,Raw_Data!$D$2:$D$4001,D2391),2),IF(Raw_Data!T2391&gt;INDEX(Cleaning_Reference!$F$6:$F$13,MATCH(D2391,Cleaning_Reference!$A$6:$A$13,0)),INDEX(Cleaning_Reference!$F$6:$F$13,MATCH(D2391,Cleaning_Reference!$A$6:$A$13,0)),Raw_Data!T2391))</f>
        <v>2.79</v>
      </c>
      <c r="U2391" s="15">
        <f>Raw_Data!U2391</f>
        <v>4.6900000000000004</v>
      </c>
      <c r="V2391" s="15">
        <f>Raw_Data!V2391</f>
        <v>24159</v>
      </c>
      <c r="W2391" s="15">
        <f>Raw_Data!W2391</f>
        <v>122185</v>
      </c>
      <c r="X2391" s="15">
        <f>Raw_Data!X2391</f>
        <v>113306</v>
      </c>
      <c r="Y2391" s="15">
        <f>Raw_Data!Y2391</f>
        <v>-8879</v>
      </c>
      <c r="Z2391" s="15">
        <f>Raw_Data!Z2391</f>
        <v>1322</v>
      </c>
      <c r="AA2391" s="15">
        <f>Raw_Data!AA2391</f>
        <v>3.548</v>
      </c>
      <c r="AB2391" s="15">
        <f>Raw_Data!AB2391</f>
        <v>61.8</v>
      </c>
      <c r="AC2391" s="19" t="str">
        <f>IF(Raw_Data!G2391="","Yes","No")</f>
        <v>No</v>
      </c>
      <c r="AD2391" s="19" t="str">
        <f>IF(Raw_Data!L2391="","Yes","No")</f>
        <v>No</v>
      </c>
      <c r="AE2391" s="19" t="str">
        <f>IF(Raw_Data!T2391="","Imputed",IF(Raw_Data!T2391&gt;INDEX(Cleaning_Reference!$F$6:$F$13,MATCH(D2391,Cleaning_Reference!$A$6:$A$13,0)),"Capped","Original"))</f>
        <v>Original</v>
      </c>
      <c r="AF2391" s="21">
        <f t="shared" si="37"/>
        <v>4.6900000000000004</v>
      </c>
    </row>
    <row r="2392" spans="1:32" ht="15" customHeight="1" x14ac:dyDescent="0.3">
      <c r="A2392" s="20" t="str">
        <f>Raw_Data!A2392</f>
        <v>SF12391</v>
      </c>
      <c r="B2392" s="15" t="str">
        <f>Raw_Data!B2392</f>
        <v>Tamil Nadu</v>
      </c>
      <c r="C2392" s="15" t="str">
        <f>Raw_Data!C2392</f>
        <v>Indore</v>
      </c>
      <c r="D2392" s="15" t="str">
        <f>Raw_Data!D2392</f>
        <v>Pulses</v>
      </c>
      <c r="E2392" s="15" t="str">
        <f>Raw_Data!E2392</f>
        <v>Kharif</v>
      </c>
      <c r="F2392" s="15">
        <f>Raw_Data!F2392</f>
        <v>11.37</v>
      </c>
      <c r="G2392" s="18">
        <f>IF(Raw_Data!G2392="",ROUND(AVERAGEIFS(Raw_Data!$G$2:$G$4001,Raw_Data!$E$2:$E$4001,E2392),1),Raw_Data!G2392)</f>
        <v>731.1</v>
      </c>
      <c r="H2392" s="15">
        <f>Raw_Data!H2392</f>
        <v>24.9</v>
      </c>
      <c r="I2392" s="15">
        <f>Raw_Data!I2392</f>
        <v>67.900000000000006</v>
      </c>
      <c r="J2392" s="15">
        <f>Raw_Data!J2392</f>
        <v>6.8</v>
      </c>
      <c r="K2392" s="15">
        <f>Raw_Data!K2392</f>
        <v>6.61</v>
      </c>
      <c r="L2392" s="18">
        <f>IF(Raw_Data!L2392="",ROUND(AVERAGEIFS(Raw_Data!$L$2:$L$4001,Raw_Data!$E$2:$E$4001,E2392),1),Raw_Data!L2392)</f>
        <v>25.9</v>
      </c>
      <c r="M2392" s="15">
        <f>Raw_Data!M2392</f>
        <v>162.19999999999999</v>
      </c>
      <c r="N2392" s="15">
        <f>Raw_Data!N2392</f>
        <v>64.7</v>
      </c>
      <c r="O2392" s="15">
        <f>Raw_Data!O2392</f>
        <v>104</v>
      </c>
      <c r="P2392" s="15" t="str">
        <f>Raw_Data!P2392</f>
        <v>Rainfed</v>
      </c>
      <c r="Q2392" s="15">
        <f>Raw_Data!Q2392</f>
        <v>188.2</v>
      </c>
      <c r="R2392" s="15">
        <f>Raw_Data!R2392</f>
        <v>7.24</v>
      </c>
      <c r="S2392" s="15">
        <f>Raw_Data!S2392</f>
        <v>0.89</v>
      </c>
      <c r="T2392" s="18">
        <f>IF(Raw_Data!T2392="",ROUND(AVERAGEIFS(Raw_Data!$T$2:$T$4001,Raw_Data!$E$2:$E$4001,E2392,Raw_Data!$D$2:$D$4001,D2392),2),IF(Raw_Data!T2392&gt;INDEX(Cleaning_Reference!$F$6:$F$13,MATCH(D2392,Cleaning_Reference!$A$6:$A$13,0)),INDEX(Cleaning_Reference!$F$6:$F$13,MATCH(D2392,Cleaning_Reference!$A$6:$A$13,0)),Raw_Data!T2392))</f>
        <v>1.41</v>
      </c>
      <c r="U2392" s="15">
        <f>Raw_Data!U2392</f>
        <v>16.03</v>
      </c>
      <c r="V2392" s="15">
        <f>Raw_Data!V2392</f>
        <v>63618</v>
      </c>
      <c r="W2392" s="15">
        <f>Raw_Data!W2392</f>
        <v>746751</v>
      </c>
      <c r="X2392" s="15">
        <f>Raw_Data!X2392</f>
        <v>1019797</v>
      </c>
      <c r="Y2392" s="15">
        <f>Raw_Data!Y2392</f>
        <v>273046</v>
      </c>
      <c r="Z2392" s="15">
        <f>Raw_Data!Z2392</f>
        <v>2040</v>
      </c>
      <c r="AA2392" s="15">
        <f>Raw_Data!AA2392</f>
        <v>7.8579999999999997</v>
      </c>
      <c r="AB2392" s="15">
        <f>Raw_Data!AB2392</f>
        <v>38.200000000000003</v>
      </c>
      <c r="AC2392" s="19" t="str">
        <f>IF(Raw_Data!G2392="","Yes","No")</f>
        <v>No</v>
      </c>
      <c r="AD2392" s="19" t="str">
        <f>IF(Raw_Data!L2392="","Yes","No")</f>
        <v>No</v>
      </c>
      <c r="AE2392" s="19" t="str">
        <f>IF(Raw_Data!T2392="","Imputed",IF(Raw_Data!T2392&gt;INDEX(Cleaning_Reference!$F$6:$F$13,MATCH(D2392,Cleaning_Reference!$A$6:$A$13,0)),"Capped","Original"))</f>
        <v>Original</v>
      </c>
      <c r="AF2392" s="21">
        <f t="shared" si="37"/>
        <v>16.03</v>
      </c>
    </row>
    <row r="2393" spans="1:32" ht="15" customHeight="1" x14ac:dyDescent="0.3">
      <c r="A2393" s="20" t="str">
        <f>Raw_Data!A2393</f>
        <v>SF12392</v>
      </c>
      <c r="B2393" s="15" t="str">
        <f>Raw_Data!B2393</f>
        <v>Gujarat</v>
      </c>
      <c r="C2393" s="15" t="str">
        <f>Raw_Data!C2393</f>
        <v>Rajkot</v>
      </c>
      <c r="D2393" s="15" t="str">
        <f>Raw_Data!D2393</f>
        <v>Wheat</v>
      </c>
      <c r="E2393" s="15" t="str">
        <f>Raw_Data!E2393</f>
        <v>Kharif</v>
      </c>
      <c r="F2393" s="15">
        <f>Raw_Data!F2393</f>
        <v>13.18</v>
      </c>
      <c r="G2393" s="18">
        <f>IF(Raw_Data!G2393="",ROUND(AVERAGEIFS(Raw_Data!$G$2:$G$4001,Raw_Data!$E$2:$E$4001,E2393),1),Raw_Data!G2393)</f>
        <v>778.6</v>
      </c>
      <c r="H2393" s="15">
        <f>Raw_Data!H2393</f>
        <v>30.1</v>
      </c>
      <c r="I2393" s="15">
        <f>Raw_Data!I2393</f>
        <v>67.7</v>
      </c>
      <c r="J2393" s="15">
        <f>Raw_Data!J2393</f>
        <v>5.4</v>
      </c>
      <c r="K2393" s="15">
        <f>Raw_Data!K2393</f>
        <v>7.36</v>
      </c>
      <c r="L2393" s="18">
        <f>IF(Raw_Data!L2393="",ROUND(AVERAGEIFS(Raw_Data!$L$2:$L$4001,Raw_Data!$E$2:$E$4001,E2393),1),Raw_Data!L2393)</f>
        <v>22.5</v>
      </c>
      <c r="M2393" s="15">
        <f>Raw_Data!M2393</f>
        <v>167</v>
      </c>
      <c r="N2393" s="15">
        <f>Raw_Data!N2393</f>
        <v>65.400000000000006</v>
      </c>
      <c r="O2393" s="15">
        <f>Raw_Data!O2393</f>
        <v>114.1</v>
      </c>
      <c r="P2393" s="15" t="str">
        <f>Raw_Data!P2393</f>
        <v>Sprinkler</v>
      </c>
      <c r="Q2393" s="15">
        <f>Raw_Data!Q2393</f>
        <v>209.8</v>
      </c>
      <c r="R2393" s="15">
        <f>Raw_Data!R2393</f>
        <v>5.42</v>
      </c>
      <c r="S2393" s="15">
        <f>Raw_Data!S2393</f>
        <v>0.66</v>
      </c>
      <c r="T2393" s="18">
        <f>IF(Raw_Data!T2393="",ROUND(AVERAGEIFS(Raw_Data!$T$2:$T$4001,Raw_Data!$E$2:$E$4001,E2393,Raw_Data!$D$2:$D$4001,D2393),2),IF(Raw_Data!T2393&gt;INDEX(Cleaning_Reference!$F$6:$F$13,MATCH(D2393,Cleaning_Reference!$A$6:$A$13,0)),INDEX(Cleaning_Reference!$F$6:$F$13,MATCH(D2393,Cleaning_Reference!$A$6:$A$13,0)),Raw_Data!T2393))</f>
        <v>1.8</v>
      </c>
      <c r="U2393" s="15">
        <f>Raw_Data!U2393</f>
        <v>23.72</v>
      </c>
      <c r="V2393" s="15">
        <f>Raw_Data!V2393</f>
        <v>22957</v>
      </c>
      <c r="W2393" s="15">
        <f>Raw_Data!W2393</f>
        <v>920231</v>
      </c>
      <c r="X2393" s="15">
        <f>Raw_Data!X2393</f>
        <v>544540</v>
      </c>
      <c r="Y2393" s="15">
        <f>Raw_Data!Y2393</f>
        <v>-375691</v>
      </c>
      <c r="Z2393" s="15">
        <f>Raw_Data!Z2393</f>
        <v>7230</v>
      </c>
      <c r="AA2393" s="15">
        <f>Raw_Data!AA2393</f>
        <v>3.2810000000000001</v>
      </c>
      <c r="AB2393" s="15">
        <f>Raw_Data!AB2393</f>
        <v>61.8</v>
      </c>
      <c r="AC2393" s="19" t="str">
        <f>IF(Raw_Data!G2393="","Yes","No")</f>
        <v>No</v>
      </c>
      <c r="AD2393" s="19" t="str">
        <f>IF(Raw_Data!L2393="","Yes","No")</f>
        <v>No</v>
      </c>
      <c r="AE2393" s="19" t="str">
        <f>IF(Raw_Data!T2393="","Imputed",IF(Raw_Data!T2393&gt;INDEX(Cleaning_Reference!$F$6:$F$13,MATCH(D2393,Cleaning_Reference!$A$6:$A$13,0)),"Capped","Original"))</f>
        <v>Original</v>
      </c>
      <c r="AF2393" s="21">
        <f t="shared" si="37"/>
        <v>23.72</v>
      </c>
    </row>
    <row r="2394" spans="1:32" ht="15" customHeight="1" x14ac:dyDescent="0.3">
      <c r="A2394" s="20" t="str">
        <f>Raw_Data!A2394</f>
        <v>SF12393</v>
      </c>
      <c r="B2394" s="15" t="str">
        <f>Raw_Data!B2394</f>
        <v>Madhya Pradesh</v>
      </c>
      <c r="C2394" s="15" t="str">
        <f>Raw_Data!C2394</f>
        <v>Warangal</v>
      </c>
      <c r="D2394" s="15" t="str">
        <f>Raw_Data!D2394</f>
        <v>Pulses</v>
      </c>
      <c r="E2394" s="15" t="str">
        <f>Raw_Data!E2394</f>
        <v>Rabi</v>
      </c>
      <c r="F2394" s="15">
        <f>Raw_Data!F2394</f>
        <v>9.77</v>
      </c>
      <c r="G2394" s="18">
        <f>IF(Raw_Data!G2394="",ROUND(AVERAGEIFS(Raw_Data!$G$2:$G$4001,Raw_Data!$E$2:$E$4001,E2394),1),Raw_Data!G2394)</f>
        <v>575.4</v>
      </c>
      <c r="H2394" s="15">
        <f>Raw_Data!H2394</f>
        <v>25.5</v>
      </c>
      <c r="I2394" s="15">
        <f>Raw_Data!I2394</f>
        <v>67.599999999999994</v>
      </c>
      <c r="J2394" s="15">
        <f>Raw_Data!J2394</f>
        <v>8.1</v>
      </c>
      <c r="K2394" s="15">
        <f>Raw_Data!K2394</f>
        <v>6.68</v>
      </c>
      <c r="L2394" s="18">
        <f>IF(Raw_Data!L2394="",ROUND(AVERAGEIFS(Raw_Data!$L$2:$L$4001,Raw_Data!$E$2:$E$4001,E2394),1),Raw_Data!L2394)</f>
        <v>33.700000000000003</v>
      </c>
      <c r="M2394" s="15">
        <f>Raw_Data!M2394</f>
        <v>148.6</v>
      </c>
      <c r="N2394" s="15">
        <f>Raw_Data!N2394</f>
        <v>85.9</v>
      </c>
      <c r="O2394" s="15">
        <f>Raw_Data!O2394</f>
        <v>104.9</v>
      </c>
      <c r="P2394" s="15" t="str">
        <f>Raw_Data!P2394</f>
        <v>Flood</v>
      </c>
      <c r="Q2394" s="15">
        <f>Raw_Data!Q2394</f>
        <v>182.7</v>
      </c>
      <c r="R2394" s="15">
        <f>Raw_Data!R2394</f>
        <v>3.43</v>
      </c>
      <c r="S2394" s="15">
        <f>Raw_Data!S2394</f>
        <v>0.79</v>
      </c>
      <c r="T2394" s="18">
        <f>IF(Raw_Data!T2394="",ROUND(AVERAGEIFS(Raw_Data!$T$2:$T$4001,Raw_Data!$E$2:$E$4001,E2394,Raw_Data!$D$2:$D$4001,D2394),2),IF(Raw_Data!T2394&gt;INDEX(Cleaning_Reference!$F$6:$F$13,MATCH(D2394,Cleaning_Reference!$A$6:$A$13,0)),INDEX(Cleaning_Reference!$F$6:$F$13,MATCH(D2394,Cleaning_Reference!$A$6:$A$13,0)),Raw_Data!T2394))</f>
        <v>1.29</v>
      </c>
      <c r="U2394" s="15">
        <f>Raw_Data!U2394</f>
        <v>12.6</v>
      </c>
      <c r="V2394" s="15">
        <f>Raw_Data!V2394</f>
        <v>71736</v>
      </c>
      <c r="W2394" s="15">
        <f>Raw_Data!W2394</f>
        <v>553519</v>
      </c>
      <c r="X2394" s="15">
        <f>Raw_Data!X2394</f>
        <v>903874</v>
      </c>
      <c r="Y2394" s="15">
        <f>Raw_Data!Y2394</f>
        <v>350355</v>
      </c>
      <c r="Z2394" s="15">
        <f>Raw_Data!Z2394</f>
        <v>4734</v>
      </c>
      <c r="AA2394" s="15">
        <f>Raw_Data!AA2394</f>
        <v>2.6619999999999999</v>
      </c>
      <c r="AB2394" s="15">
        <f>Raw_Data!AB2394</f>
        <v>68.3</v>
      </c>
      <c r="AC2394" s="19" t="str">
        <f>IF(Raw_Data!G2394="","Yes","No")</f>
        <v>No</v>
      </c>
      <c r="AD2394" s="19" t="str">
        <f>IF(Raw_Data!L2394="","Yes","No")</f>
        <v>No</v>
      </c>
      <c r="AE2394" s="19" t="str">
        <f>IF(Raw_Data!T2394="","Imputed",IF(Raw_Data!T2394&gt;INDEX(Cleaning_Reference!$F$6:$F$13,MATCH(D2394,Cleaning_Reference!$A$6:$A$13,0)),"Capped","Original"))</f>
        <v>Original</v>
      </c>
      <c r="AF2394" s="21">
        <f t="shared" si="37"/>
        <v>12.6</v>
      </c>
    </row>
    <row r="2395" spans="1:32" ht="15" customHeight="1" x14ac:dyDescent="0.3">
      <c r="A2395" s="20" t="str">
        <f>Raw_Data!A2395</f>
        <v>SF12394</v>
      </c>
      <c r="B2395" s="15" t="str">
        <f>Raw_Data!B2395</f>
        <v>Karnataka</v>
      </c>
      <c r="C2395" s="15" t="str">
        <f>Raw_Data!C2395</f>
        <v>Guntur</v>
      </c>
      <c r="D2395" s="15" t="str">
        <f>Raw_Data!D2395</f>
        <v>Maize</v>
      </c>
      <c r="E2395" s="15" t="str">
        <f>Raw_Data!E2395</f>
        <v>Rabi</v>
      </c>
      <c r="F2395" s="15">
        <f>Raw_Data!F2395</f>
        <v>5.55</v>
      </c>
      <c r="G2395" s="18">
        <f>IF(Raw_Data!G2395="",ROUND(AVERAGEIFS(Raw_Data!$G$2:$G$4001,Raw_Data!$E$2:$E$4001,E2395),1),Raw_Data!G2395)</f>
        <v>452.1</v>
      </c>
      <c r="H2395" s="15">
        <f>Raw_Data!H2395</f>
        <v>24.1</v>
      </c>
      <c r="I2395" s="15">
        <f>Raw_Data!I2395</f>
        <v>58.6</v>
      </c>
      <c r="J2395" s="15">
        <f>Raw_Data!J2395</f>
        <v>9</v>
      </c>
      <c r="K2395" s="15">
        <f>Raw_Data!K2395</f>
        <v>6.94</v>
      </c>
      <c r="L2395" s="18">
        <f>IF(Raw_Data!L2395="",ROUND(AVERAGEIFS(Raw_Data!$L$2:$L$4001,Raw_Data!$E$2:$E$4001,E2395),1),Raw_Data!L2395)</f>
        <v>20</v>
      </c>
      <c r="M2395" s="15">
        <f>Raw_Data!M2395</f>
        <v>93.2</v>
      </c>
      <c r="N2395" s="15">
        <f>Raw_Data!N2395</f>
        <v>77.2</v>
      </c>
      <c r="O2395" s="15">
        <f>Raw_Data!O2395</f>
        <v>119.8</v>
      </c>
      <c r="P2395" s="15" t="str">
        <f>Raw_Data!P2395</f>
        <v>Rainfed</v>
      </c>
      <c r="Q2395" s="15">
        <f>Raw_Data!Q2395</f>
        <v>132.4</v>
      </c>
      <c r="R2395" s="15">
        <f>Raw_Data!R2395</f>
        <v>5.81</v>
      </c>
      <c r="S2395" s="15">
        <f>Raw_Data!S2395</f>
        <v>0.95</v>
      </c>
      <c r="T2395" s="18">
        <f>IF(Raw_Data!T2395="",ROUND(AVERAGEIFS(Raw_Data!$T$2:$T$4001,Raw_Data!$E$2:$E$4001,E2395,Raw_Data!$D$2:$D$4001,D2395),2),IF(Raw_Data!T2395&gt;INDEX(Cleaning_Reference!$F$6:$F$13,MATCH(D2395,Cleaning_Reference!$A$6:$A$13,0)),INDEX(Cleaning_Reference!$F$6:$F$13,MATCH(D2395,Cleaning_Reference!$A$6:$A$13,0)),Raw_Data!T2395))</f>
        <v>3.15</v>
      </c>
      <c r="U2395" s="15">
        <f>Raw_Data!U2395</f>
        <v>17.48</v>
      </c>
      <c r="V2395" s="15">
        <f>Raw_Data!V2395</f>
        <v>24441</v>
      </c>
      <c r="W2395" s="15">
        <f>Raw_Data!W2395</f>
        <v>327148</v>
      </c>
      <c r="X2395" s="15">
        <f>Raw_Data!X2395</f>
        <v>427229</v>
      </c>
      <c r="Y2395" s="15">
        <f>Raw_Data!Y2395</f>
        <v>100081</v>
      </c>
      <c r="Z2395" s="15">
        <f>Raw_Data!Z2395</f>
        <v>1736</v>
      </c>
      <c r="AA2395" s="15">
        <f>Raw_Data!AA2395</f>
        <v>10.069000000000001</v>
      </c>
      <c r="AB2395" s="15">
        <f>Raw_Data!AB2395</f>
        <v>34.5</v>
      </c>
      <c r="AC2395" s="19" t="str">
        <f>IF(Raw_Data!G2395="","Yes","No")</f>
        <v>No</v>
      </c>
      <c r="AD2395" s="19" t="str">
        <f>IF(Raw_Data!L2395="","Yes","No")</f>
        <v>No</v>
      </c>
      <c r="AE2395" s="19" t="str">
        <f>IF(Raw_Data!T2395="","Imputed",IF(Raw_Data!T2395&gt;INDEX(Cleaning_Reference!$F$6:$F$13,MATCH(D2395,Cleaning_Reference!$A$6:$A$13,0)),"Capped","Original"))</f>
        <v>Original</v>
      </c>
      <c r="AF2395" s="21">
        <f t="shared" si="37"/>
        <v>17.48</v>
      </c>
    </row>
    <row r="2396" spans="1:32" ht="15" customHeight="1" x14ac:dyDescent="0.3">
      <c r="A2396" s="20" t="str">
        <f>Raw_Data!A2396</f>
        <v>SF12395</v>
      </c>
      <c r="B2396" s="15" t="str">
        <f>Raw_Data!B2396</f>
        <v>Gujarat</v>
      </c>
      <c r="C2396" s="15" t="str">
        <f>Raw_Data!C2396</f>
        <v>Indore</v>
      </c>
      <c r="D2396" s="15" t="str">
        <f>Raw_Data!D2396</f>
        <v>Rice</v>
      </c>
      <c r="E2396" s="15" t="str">
        <f>Raw_Data!E2396</f>
        <v>Rabi</v>
      </c>
      <c r="F2396" s="15">
        <f>Raw_Data!F2396</f>
        <v>2.81</v>
      </c>
      <c r="G2396" s="18">
        <f>IF(Raw_Data!G2396="",ROUND(AVERAGEIFS(Raw_Data!$G$2:$G$4001,Raw_Data!$E$2:$E$4001,E2396),1),Raw_Data!G2396)</f>
        <v>420.9</v>
      </c>
      <c r="H2396" s="15">
        <f>Raw_Data!H2396</f>
        <v>20</v>
      </c>
      <c r="I2396" s="15">
        <f>Raw_Data!I2396</f>
        <v>42.8</v>
      </c>
      <c r="J2396" s="15">
        <f>Raw_Data!J2396</f>
        <v>7.8</v>
      </c>
      <c r="K2396" s="15">
        <f>Raw_Data!K2396</f>
        <v>6.54</v>
      </c>
      <c r="L2396" s="18">
        <f>IF(Raw_Data!L2396="",ROUND(AVERAGEIFS(Raw_Data!$L$2:$L$4001,Raw_Data!$E$2:$E$4001,E2396),1),Raw_Data!L2396)</f>
        <v>24</v>
      </c>
      <c r="M2396" s="15">
        <f>Raw_Data!M2396</f>
        <v>114.2</v>
      </c>
      <c r="N2396" s="15">
        <f>Raw_Data!N2396</f>
        <v>66.900000000000006</v>
      </c>
      <c r="O2396" s="15">
        <f>Raw_Data!O2396</f>
        <v>112</v>
      </c>
      <c r="P2396" s="15" t="str">
        <f>Raw_Data!P2396</f>
        <v>Drip</v>
      </c>
      <c r="Q2396" s="15">
        <f>Raw_Data!Q2396</f>
        <v>209.7</v>
      </c>
      <c r="R2396" s="15">
        <f>Raw_Data!R2396</f>
        <v>4.4800000000000004</v>
      </c>
      <c r="S2396" s="15">
        <f>Raw_Data!S2396</f>
        <v>0.69</v>
      </c>
      <c r="T2396" s="18">
        <f>IF(Raw_Data!T2396="",ROUND(AVERAGEIFS(Raw_Data!$T$2:$T$4001,Raw_Data!$E$2:$E$4001,E2396,Raw_Data!$D$2:$D$4001,D2396),2),IF(Raw_Data!T2396&gt;INDEX(Cleaning_Reference!$F$6:$F$13,MATCH(D2396,Cleaning_Reference!$A$6:$A$13,0)),INDEX(Cleaning_Reference!$F$6:$F$13,MATCH(D2396,Cleaning_Reference!$A$6:$A$13,0)),Raw_Data!T2396))</f>
        <v>3.78</v>
      </c>
      <c r="U2396" s="15">
        <f>Raw_Data!U2396</f>
        <v>10.62</v>
      </c>
      <c r="V2396" s="15">
        <f>Raw_Data!V2396</f>
        <v>24802</v>
      </c>
      <c r="W2396" s="15">
        <f>Raw_Data!W2396</f>
        <v>168031</v>
      </c>
      <c r="X2396" s="15">
        <f>Raw_Data!X2396</f>
        <v>263397</v>
      </c>
      <c r="Y2396" s="15">
        <f>Raw_Data!Y2396</f>
        <v>95366</v>
      </c>
      <c r="Z2396" s="15">
        <f>Raw_Data!Z2396</f>
        <v>4016</v>
      </c>
      <c r="AA2396" s="15">
        <f>Raw_Data!AA2396</f>
        <v>2.6440000000000001</v>
      </c>
      <c r="AB2396" s="15">
        <f>Raw_Data!AB2396</f>
        <v>34.6</v>
      </c>
      <c r="AC2396" s="19" t="str">
        <f>IF(Raw_Data!G2396="","Yes","No")</f>
        <v>No</v>
      </c>
      <c r="AD2396" s="19" t="str">
        <f>IF(Raw_Data!L2396="","Yes","No")</f>
        <v>No</v>
      </c>
      <c r="AE2396" s="19" t="str">
        <f>IF(Raw_Data!T2396="","Imputed",IF(Raw_Data!T2396&gt;INDEX(Cleaning_Reference!$F$6:$F$13,MATCH(D2396,Cleaning_Reference!$A$6:$A$13,0)),"Capped","Original"))</f>
        <v>Original</v>
      </c>
      <c r="AF2396" s="21">
        <f t="shared" si="37"/>
        <v>10.62</v>
      </c>
    </row>
    <row r="2397" spans="1:32" ht="15" customHeight="1" x14ac:dyDescent="0.3">
      <c r="A2397" s="20" t="str">
        <f>Raw_Data!A2397</f>
        <v>SF12396</v>
      </c>
      <c r="B2397" s="15" t="str">
        <f>Raw_Data!B2397</f>
        <v>Punjab</v>
      </c>
      <c r="C2397" s="15" t="str">
        <f>Raw_Data!C2397</f>
        <v>Erode</v>
      </c>
      <c r="D2397" s="15" t="str">
        <f>Raw_Data!D2397</f>
        <v>Rice</v>
      </c>
      <c r="E2397" s="15" t="str">
        <f>Raw_Data!E2397</f>
        <v>Kharif</v>
      </c>
      <c r="F2397" s="15">
        <f>Raw_Data!F2397</f>
        <v>6.81</v>
      </c>
      <c r="G2397" s="18">
        <f>IF(Raw_Data!G2397="",ROUND(AVERAGEIFS(Raw_Data!$G$2:$G$4001,Raw_Data!$E$2:$E$4001,E2397),1),Raw_Data!G2397)</f>
        <v>699.3</v>
      </c>
      <c r="H2397" s="15">
        <f>Raw_Data!H2397</f>
        <v>26.5</v>
      </c>
      <c r="I2397" s="15">
        <f>Raw_Data!I2397</f>
        <v>78.5</v>
      </c>
      <c r="J2397" s="15">
        <f>Raw_Data!J2397</f>
        <v>7.5</v>
      </c>
      <c r="K2397" s="15">
        <f>Raw_Data!K2397</f>
        <v>7.24</v>
      </c>
      <c r="L2397" s="18">
        <f>IF(Raw_Data!L2397="",ROUND(AVERAGEIFS(Raw_Data!$L$2:$L$4001,Raw_Data!$E$2:$E$4001,E2397),1),Raw_Data!L2397)</f>
        <v>28.9</v>
      </c>
      <c r="M2397" s="15">
        <f>Raw_Data!M2397</f>
        <v>92.5</v>
      </c>
      <c r="N2397" s="15">
        <f>Raw_Data!N2397</f>
        <v>88</v>
      </c>
      <c r="O2397" s="15">
        <f>Raw_Data!O2397</f>
        <v>97.8</v>
      </c>
      <c r="P2397" s="15" t="str">
        <f>Raw_Data!P2397</f>
        <v>Drip</v>
      </c>
      <c r="Q2397" s="15">
        <f>Raw_Data!Q2397</f>
        <v>171.9</v>
      </c>
      <c r="R2397" s="15">
        <f>Raw_Data!R2397</f>
        <v>7.38</v>
      </c>
      <c r="S2397" s="15">
        <f>Raw_Data!S2397</f>
        <v>0.72</v>
      </c>
      <c r="T2397" s="18">
        <f>IF(Raw_Data!T2397="",ROUND(AVERAGEIFS(Raw_Data!$T$2:$T$4001,Raw_Data!$E$2:$E$4001,E2397,Raw_Data!$D$2:$D$4001,D2397),2),IF(Raw_Data!T2397&gt;INDEX(Cleaning_Reference!$F$6:$F$13,MATCH(D2397,Cleaning_Reference!$A$6:$A$13,0)),INDEX(Cleaning_Reference!$F$6:$F$13,MATCH(D2397,Cleaning_Reference!$A$6:$A$13,0)),Raw_Data!T2397))</f>
        <v>3.14</v>
      </c>
      <c r="U2397" s="15">
        <f>Raw_Data!U2397</f>
        <v>21.38</v>
      </c>
      <c r="V2397" s="15">
        <f>Raw_Data!V2397</f>
        <v>22311</v>
      </c>
      <c r="W2397" s="15">
        <f>Raw_Data!W2397</f>
        <v>436685</v>
      </c>
      <c r="X2397" s="15">
        <f>Raw_Data!X2397</f>
        <v>477009</v>
      </c>
      <c r="Y2397" s="15">
        <f>Raw_Data!Y2397</f>
        <v>40324</v>
      </c>
      <c r="Z2397" s="15">
        <f>Raw_Data!Z2397</f>
        <v>8389</v>
      </c>
      <c r="AA2397" s="15">
        <f>Raw_Data!AA2397</f>
        <v>2.5489999999999999</v>
      </c>
      <c r="AB2397" s="15">
        <f>Raw_Data!AB2397</f>
        <v>46.8</v>
      </c>
      <c r="AC2397" s="19" t="str">
        <f>IF(Raw_Data!G2397="","Yes","No")</f>
        <v>No</v>
      </c>
      <c r="AD2397" s="19" t="str">
        <f>IF(Raw_Data!L2397="","Yes","No")</f>
        <v>No</v>
      </c>
      <c r="AE2397" s="19" t="str">
        <f>IF(Raw_Data!T2397="","Imputed",IF(Raw_Data!T2397&gt;INDEX(Cleaning_Reference!$F$6:$F$13,MATCH(D2397,Cleaning_Reference!$A$6:$A$13,0)),"Capped","Original"))</f>
        <v>Original</v>
      </c>
      <c r="AF2397" s="21">
        <f t="shared" si="37"/>
        <v>21.38</v>
      </c>
    </row>
    <row r="2398" spans="1:32" ht="15" customHeight="1" x14ac:dyDescent="0.3">
      <c r="A2398" s="20" t="str">
        <f>Raw_Data!A2398</f>
        <v>SF12397</v>
      </c>
      <c r="B2398" s="15" t="str">
        <f>Raw_Data!B2398</f>
        <v>Tamil Nadu</v>
      </c>
      <c r="C2398" s="15" t="str">
        <f>Raw_Data!C2398</f>
        <v>Nashik</v>
      </c>
      <c r="D2398" s="15" t="str">
        <f>Raw_Data!D2398</f>
        <v>Chilli</v>
      </c>
      <c r="E2398" s="15" t="str">
        <f>Raw_Data!E2398</f>
        <v>Kharif</v>
      </c>
      <c r="F2398" s="15">
        <f>Raw_Data!F2398</f>
        <v>6.23</v>
      </c>
      <c r="G2398" s="18">
        <f>IF(Raw_Data!G2398="",ROUND(AVERAGEIFS(Raw_Data!$G$2:$G$4001,Raw_Data!$E$2:$E$4001,E2398),1),Raw_Data!G2398)</f>
        <v>1265.9000000000001</v>
      </c>
      <c r="H2398" s="15">
        <f>Raw_Data!H2398</f>
        <v>25.7</v>
      </c>
      <c r="I2398" s="15">
        <f>Raw_Data!I2398</f>
        <v>88.5</v>
      </c>
      <c r="J2398" s="15">
        <f>Raw_Data!J2398</f>
        <v>7.1</v>
      </c>
      <c r="K2398" s="15">
        <f>Raw_Data!K2398</f>
        <v>6.45</v>
      </c>
      <c r="L2398" s="18">
        <f>IF(Raw_Data!L2398="",ROUND(AVERAGEIFS(Raw_Data!$L$2:$L$4001,Raw_Data!$E$2:$E$4001,E2398),1),Raw_Data!L2398)</f>
        <v>38.6</v>
      </c>
      <c r="M2398" s="15">
        <f>Raw_Data!M2398</f>
        <v>154.69999999999999</v>
      </c>
      <c r="N2398" s="15">
        <f>Raw_Data!N2398</f>
        <v>62.8</v>
      </c>
      <c r="O2398" s="15">
        <f>Raw_Data!O2398</f>
        <v>61.5</v>
      </c>
      <c r="P2398" s="15" t="str">
        <f>Raw_Data!P2398</f>
        <v>Flood</v>
      </c>
      <c r="Q2398" s="15">
        <f>Raw_Data!Q2398</f>
        <v>143.80000000000001</v>
      </c>
      <c r="R2398" s="15">
        <f>Raw_Data!R2398</f>
        <v>1.07</v>
      </c>
      <c r="S2398" s="15">
        <f>Raw_Data!S2398</f>
        <v>0.89</v>
      </c>
      <c r="T2398" s="18">
        <f>IF(Raw_Data!T2398="",ROUND(AVERAGEIFS(Raw_Data!$T$2:$T$4001,Raw_Data!$E$2:$E$4001,E2398,Raw_Data!$D$2:$D$4001,D2398),2),IF(Raw_Data!T2398&gt;INDEX(Cleaning_Reference!$F$6:$F$13,MATCH(D2398,Cleaning_Reference!$A$6:$A$13,0)),INDEX(Cleaning_Reference!$F$6:$F$13,MATCH(D2398,Cleaning_Reference!$A$6:$A$13,0)),Raw_Data!T2398))</f>
        <v>1.73</v>
      </c>
      <c r="U2398" s="15">
        <f>Raw_Data!U2398</f>
        <v>10.78</v>
      </c>
      <c r="V2398" s="15">
        <f>Raw_Data!V2398</f>
        <v>131240</v>
      </c>
      <c r="W2398" s="15">
        <f>Raw_Data!W2398</f>
        <v>415278</v>
      </c>
      <c r="X2398" s="15">
        <f>Raw_Data!X2398</f>
        <v>1414767</v>
      </c>
      <c r="Y2398" s="15">
        <f>Raw_Data!Y2398</f>
        <v>999489</v>
      </c>
      <c r="Z2398" s="15">
        <f>Raw_Data!Z2398</f>
        <v>4930</v>
      </c>
      <c r="AA2398" s="15">
        <f>Raw_Data!AA2398</f>
        <v>2.1869999999999998</v>
      </c>
      <c r="AB2398" s="15">
        <f>Raw_Data!AB2398</f>
        <v>76.8</v>
      </c>
      <c r="AC2398" s="19" t="str">
        <f>IF(Raw_Data!G2398="","Yes","No")</f>
        <v>No</v>
      </c>
      <c r="AD2398" s="19" t="str">
        <f>IF(Raw_Data!L2398="","Yes","No")</f>
        <v>No</v>
      </c>
      <c r="AE2398" s="19" t="str">
        <f>IF(Raw_Data!T2398="","Imputed",IF(Raw_Data!T2398&gt;INDEX(Cleaning_Reference!$F$6:$F$13,MATCH(D2398,Cleaning_Reference!$A$6:$A$13,0)),"Capped","Original"))</f>
        <v>Original</v>
      </c>
      <c r="AF2398" s="21">
        <f t="shared" si="37"/>
        <v>10.78</v>
      </c>
    </row>
    <row r="2399" spans="1:32" ht="15" customHeight="1" x14ac:dyDescent="0.3">
      <c r="A2399" s="20" t="str">
        <f>Raw_Data!A2399</f>
        <v>SF12398</v>
      </c>
      <c r="B2399" s="15" t="str">
        <f>Raw_Data!B2399</f>
        <v>Maharashtra</v>
      </c>
      <c r="C2399" s="15" t="str">
        <f>Raw_Data!C2399</f>
        <v>Raichur</v>
      </c>
      <c r="D2399" s="15" t="str">
        <f>Raw_Data!D2399</f>
        <v>Cotton</v>
      </c>
      <c r="E2399" s="15" t="str">
        <f>Raw_Data!E2399</f>
        <v>Rabi</v>
      </c>
      <c r="F2399" s="15">
        <f>Raw_Data!F2399</f>
        <v>12.92</v>
      </c>
      <c r="G2399" s="18">
        <f>IF(Raw_Data!G2399="",ROUND(AVERAGEIFS(Raw_Data!$G$2:$G$4001,Raw_Data!$E$2:$E$4001,E2399),1),Raw_Data!G2399)</f>
        <v>495.2</v>
      </c>
      <c r="H2399" s="15">
        <f>Raw_Data!H2399</f>
        <v>21.9</v>
      </c>
      <c r="I2399" s="15">
        <f>Raw_Data!I2399</f>
        <v>63.4</v>
      </c>
      <c r="J2399" s="15">
        <f>Raw_Data!J2399</f>
        <v>8</v>
      </c>
      <c r="K2399" s="15">
        <f>Raw_Data!K2399</f>
        <v>6.8</v>
      </c>
      <c r="L2399" s="18">
        <f>IF(Raw_Data!L2399="",ROUND(AVERAGEIFS(Raw_Data!$L$2:$L$4001,Raw_Data!$E$2:$E$4001,E2399),1),Raw_Data!L2399)</f>
        <v>18.3</v>
      </c>
      <c r="M2399" s="15">
        <f>Raw_Data!M2399</f>
        <v>97.6</v>
      </c>
      <c r="N2399" s="15">
        <f>Raw_Data!N2399</f>
        <v>81.400000000000006</v>
      </c>
      <c r="O2399" s="15">
        <f>Raw_Data!O2399</f>
        <v>68.099999999999994</v>
      </c>
      <c r="P2399" s="15" t="str">
        <f>Raw_Data!P2399</f>
        <v>Drip</v>
      </c>
      <c r="Q2399" s="15">
        <f>Raw_Data!Q2399</f>
        <v>48.7</v>
      </c>
      <c r="R2399" s="15">
        <f>Raw_Data!R2399</f>
        <v>5.84</v>
      </c>
      <c r="S2399" s="15">
        <f>Raw_Data!S2399</f>
        <v>0.73</v>
      </c>
      <c r="T2399" s="18">
        <f>IF(Raw_Data!T2399="",ROUND(AVERAGEIFS(Raw_Data!$T$2:$T$4001,Raw_Data!$E$2:$E$4001,E2399,Raw_Data!$D$2:$D$4001,D2399),2),IF(Raw_Data!T2399&gt;INDEX(Cleaning_Reference!$F$6:$F$13,MATCH(D2399,Cleaning_Reference!$A$6:$A$13,0)),INDEX(Cleaning_Reference!$F$6:$F$13,MATCH(D2399,Cleaning_Reference!$A$6:$A$13,0)),Raw_Data!T2399))</f>
        <v>1.41</v>
      </c>
      <c r="U2399" s="15">
        <f>Raw_Data!U2399</f>
        <v>18.22</v>
      </c>
      <c r="V2399" s="15">
        <f>Raw_Data!V2399</f>
        <v>64656</v>
      </c>
      <c r="W2399" s="15">
        <f>Raw_Data!W2399</f>
        <v>601820</v>
      </c>
      <c r="X2399" s="15">
        <f>Raw_Data!X2399</f>
        <v>1178032</v>
      </c>
      <c r="Y2399" s="15">
        <f>Raw_Data!Y2399</f>
        <v>576212</v>
      </c>
      <c r="Z2399" s="15">
        <f>Raw_Data!Z2399</f>
        <v>8039</v>
      </c>
      <c r="AA2399" s="15">
        <f>Raw_Data!AA2399</f>
        <v>2.266</v>
      </c>
      <c r="AB2399" s="15">
        <f>Raw_Data!AB2399</f>
        <v>56.9</v>
      </c>
      <c r="AC2399" s="19" t="str">
        <f>IF(Raw_Data!G2399="","Yes","No")</f>
        <v>No</v>
      </c>
      <c r="AD2399" s="19" t="str">
        <f>IF(Raw_Data!L2399="","Yes","No")</f>
        <v>No</v>
      </c>
      <c r="AE2399" s="19" t="str">
        <f>IF(Raw_Data!T2399="","Imputed",IF(Raw_Data!T2399&gt;INDEX(Cleaning_Reference!$F$6:$F$13,MATCH(D2399,Cleaning_Reference!$A$6:$A$13,0)),"Capped","Original"))</f>
        <v>Original</v>
      </c>
      <c r="AF2399" s="21">
        <f t="shared" si="37"/>
        <v>18.22</v>
      </c>
    </row>
    <row r="2400" spans="1:32" ht="15" customHeight="1" x14ac:dyDescent="0.3">
      <c r="A2400" s="20" t="str">
        <f>Raw_Data!A2400</f>
        <v>SF12399</v>
      </c>
      <c r="B2400" s="15" t="str">
        <f>Raw_Data!B2400</f>
        <v>Karnataka</v>
      </c>
      <c r="C2400" s="15" t="str">
        <f>Raw_Data!C2400</f>
        <v>Warangal</v>
      </c>
      <c r="D2400" s="15" t="str">
        <f>Raw_Data!D2400</f>
        <v>Wheat</v>
      </c>
      <c r="E2400" s="15" t="str">
        <f>Raw_Data!E2400</f>
        <v>Rabi</v>
      </c>
      <c r="F2400" s="15">
        <f>Raw_Data!F2400</f>
        <v>0.6</v>
      </c>
      <c r="G2400" s="18">
        <f>IF(Raw_Data!G2400="",ROUND(AVERAGEIFS(Raw_Data!$G$2:$G$4001,Raw_Data!$E$2:$E$4001,E2400),1),Raw_Data!G2400)</f>
        <v>1146.5</v>
      </c>
      <c r="H2400" s="15">
        <f>Raw_Data!H2400</f>
        <v>21.1</v>
      </c>
      <c r="I2400" s="15">
        <f>Raw_Data!I2400</f>
        <v>77.099999999999994</v>
      </c>
      <c r="J2400" s="15">
        <f>Raw_Data!J2400</f>
        <v>8.8000000000000007</v>
      </c>
      <c r="K2400" s="15">
        <f>Raw_Data!K2400</f>
        <v>6.75</v>
      </c>
      <c r="L2400" s="18">
        <f>IF(Raw_Data!L2400="",ROUND(AVERAGEIFS(Raw_Data!$L$2:$L$4001,Raw_Data!$E$2:$E$4001,E2400),1),Raw_Data!L2400)</f>
        <v>24.7</v>
      </c>
      <c r="M2400" s="15">
        <f>Raw_Data!M2400</f>
        <v>120.1</v>
      </c>
      <c r="N2400" s="15">
        <f>Raw_Data!N2400</f>
        <v>42.4</v>
      </c>
      <c r="O2400" s="15">
        <f>Raw_Data!O2400</f>
        <v>111.2</v>
      </c>
      <c r="P2400" s="15" t="str">
        <f>Raw_Data!P2400</f>
        <v>Rainfed</v>
      </c>
      <c r="Q2400" s="15">
        <f>Raw_Data!Q2400</f>
        <v>87.4</v>
      </c>
      <c r="R2400" s="15">
        <f>Raw_Data!R2400</f>
        <v>8.4600000000000009</v>
      </c>
      <c r="S2400" s="15">
        <f>Raw_Data!S2400</f>
        <v>0.88</v>
      </c>
      <c r="T2400" s="18">
        <f>IF(Raw_Data!T2400="",ROUND(AVERAGEIFS(Raw_Data!$T$2:$T$4001,Raw_Data!$E$2:$E$4001,E2400,Raw_Data!$D$2:$D$4001,D2400),2),IF(Raw_Data!T2400&gt;INDEX(Cleaning_Reference!$F$6:$F$13,MATCH(D2400,Cleaning_Reference!$A$6:$A$13,0)),INDEX(Cleaning_Reference!$F$6:$F$13,MATCH(D2400,Cleaning_Reference!$A$6:$A$13,0)),Raw_Data!T2400))</f>
        <v>2.2400000000000002</v>
      </c>
      <c r="U2400" s="15">
        <f>Raw_Data!U2400</f>
        <v>1.34</v>
      </c>
      <c r="V2400" s="15">
        <f>Raw_Data!V2400</f>
        <v>22060</v>
      </c>
      <c r="W2400" s="15">
        <f>Raw_Data!W2400</f>
        <v>40521</v>
      </c>
      <c r="X2400" s="15">
        <f>Raw_Data!X2400</f>
        <v>29560</v>
      </c>
      <c r="Y2400" s="15">
        <f>Raw_Data!Y2400</f>
        <v>-10961</v>
      </c>
      <c r="Z2400" s="15">
        <f>Raw_Data!Z2400</f>
        <v>161</v>
      </c>
      <c r="AA2400" s="15">
        <f>Raw_Data!AA2400</f>
        <v>8.3230000000000004</v>
      </c>
      <c r="AB2400" s="15">
        <f>Raw_Data!AB2400</f>
        <v>55.8</v>
      </c>
      <c r="AC2400" s="19" t="str">
        <f>IF(Raw_Data!G2400="","Yes","No")</f>
        <v>No</v>
      </c>
      <c r="AD2400" s="19" t="str">
        <f>IF(Raw_Data!L2400="","Yes","No")</f>
        <v>No</v>
      </c>
      <c r="AE2400" s="19" t="str">
        <f>IF(Raw_Data!T2400="","Imputed",IF(Raw_Data!T2400&gt;INDEX(Cleaning_Reference!$F$6:$F$13,MATCH(D2400,Cleaning_Reference!$A$6:$A$13,0)),"Capped","Original"))</f>
        <v>Original</v>
      </c>
      <c r="AF2400" s="21">
        <f t="shared" si="37"/>
        <v>1.34</v>
      </c>
    </row>
    <row r="2401" spans="1:32" ht="15" customHeight="1" x14ac:dyDescent="0.3">
      <c r="A2401" s="20" t="str">
        <f>Raw_Data!A2401</f>
        <v>SF12400</v>
      </c>
      <c r="B2401" s="15" t="str">
        <f>Raw_Data!B2401</f>
        <v>Maharashtra</v>
      </c>
      <c r="C2401" s="15" t="str">
        <f>Raw_Data!C2401</f>
        <v>Indore</v>
      </c>
      <c r="D2401" s="15" t="str">
        <f>Raw_Data!D2401</f>
        <v>Groundnut</v>
      </c>
      <c r="E2401" s="15" t="str">
        <f>Raw_Data!E2401</f>
        <v>Rabi</v>
      </c>
      <c r="F2401" s="15">
        <f>Raw_Data!F2401</f>
        <v>13.29</v>
      </c>
      <c r="G2401" s="18">
        <f>IF(Raw_Data!G2401="",ROUND(AVERAGEIFS(Raw_Data!$G$2:$G$4001,Raw_Data!$E$2:$E$4001,E2401),1),Raw_Data!G2401)</f>
        <v>766.4</v>
      </c>
      <c r="H2401" s="15">
        <f>Raw_Data!H2401</f>
        <v>19.5</v>
      </c>
      <c r="I2401" s="15">
        <f>Raw_Data!I2401</f>
        <v>56.7</v>
      </c>
      <c r="J2401" s="15">
        <f>Raw_Data!J2401</f>
        <v>7.4</v>
      </c>
      <c r="K2401" s="15">
        <f>Raw_Data!K2401</f>
        <v>5.97</v>
      </c>
      <c r="L2401" s="18">
        <f>IF(Raw_Data!L2401="",ROUND(AVERAGEIFS(Raw_Data!$L$2:$L$4001,Raw_Data!$E$2:$E$4001,E2401),1),Raw_Data!L2401)</f>
        <v>28.9</v>
      </c>
      <c r="M2401" s="15">
        <f>Raw_Data!M2401</f>
        <v>140.69999999999999</v>
      </c>
      <c r="N2401" s="15">
        <f>Raw_Data!N2401</f>
        <v>41.8</v>
      </c>
      <c r="O2401" s="15">
        <f>Raw_Data!O2401</f>
        <v>113.4</v>
      </c>
      <c r="P2401" s="15" t="str">
        <f>Raw_Data!P2401</f>
        <v>Sprinkler</v>
      </c>
      <c r="Q2401" s="15">
        <f>Raw_Data!Q2401</f>
        <v>98.7</v>
      </c>
      <c r="R2401" s="15">
        <f>Raw_Data!R2401</f>
        <v>3.28</v>
      </c>
      <c r="S2401" s="15">
        <f>Raw_Data!S2401</f>
        <v>0.76</v>
      </c>
      <c r="T2401" s="18">
        <f>IF(Raw_Data!T2401="",ROUND(AVERAGEIFS(Raw_Data!$T$2:$T$4001,Raw_Data!$E$2:$E$4001,E2401,Raw_Data!$D$2:$D$4001,D2401),2),IF(Raw_Data!T2401&gt;INDEX(Cleaning_Reference!$F$6:$F$13,MATCH(D2401,Cleaning_Reference!$A$6:$A$13,0)),INDEX(Cleaning_Reference!$F$6:$F$13,MATCH(D2401,Cleaning_Reference!$A$6:$A$13,0)),Raw_Data!T2401))</f>
        <v>0.92</v>
      </c>
      <c r="U2401" s="15">
        <f>Raw_Data!U2401</f>
        <v>12.23</v>
      </c>
      <c r="V2401" s="15">
        <f>Raw_Data!V2401</f>
        <v>47475</v>
      </c>
      <c r="W2401" s="15">
        <f>Raw_Data!W2401</f>
        <v>964399</v>
      </c>
      <c r="X2401" s="15">
        <f>Raw_Data!X2401</f>
        <v>580619</v>
      </c>
      <c r="Y2401" s="15">
        <f>Raw_Data!Y2401</f>
        <v>-383780</v>
      </c>
      <c r="Z2401" s="15">
        <f>Raw_Data!Z2401</f>
        <v>6592</v>
      </c>
      <c r="AA2401" s="15">
        <f>Raw_Data!AA2401</f>
        <v>1.855</v>
      </c>
      <c r="AB2401" s="15">
        <f>Raw_Data!AB2401</f>
        <v>47.9</v>
      </c>
      <c r="AC2401" s="19" t="str">
        <f>IF(Raw_Data!G2401="","Yes","No")</f>
        <v>No</v>
      </c>
      <c r="AD2401" s="19" t="str">
        <f>IF(Raw_Data!L2401="","Yes","No")</f>
        <v>No</v>
      </c>
      <c r="AE2401" s="19" t="str">
        <f>IF(Raw_Data!T2401="","Imputed",IF(Raw_Data!T2401&gt;INDEX(Cleaning_Reference!$F$6:$F$13,MATCH(D2401,Cleaning_Reference!$A$6:$A$13,0)),"Capped","Original"))</f>
        <v>Original</v>
      </c>
      <c r="AF2401" s="21">
        <f t="shared" si="37"/>
        <v>12.23</v>
      </c>
    </row>
    <row r="2402" spans="1:32" ht="15" customHeight="1" x14ac:dyDescent="0.3">
      <c r="A2402" s="20" t="str">
        <f>Raw_Data!A2402</f>
        <v>SF12401</v>
      </c>
      <c r="B2402" s="15" t="str">
        <f>Raw_Data!B2402</f>
        <v>Tamil Nadu</v>
      </c>
      <c r="C2402" s="15" t="str">
        <f>Raw_Data!C2402</f>
        <v>Nashik</v>
      </c>
      <c r="D2402" s="15" t="str">
        <f>Raw_Data!D2402</f>
        <v>Groundnut</v>
      </c>
      <c r="E2402" s="15" t="str">
        <f>Raw_Data!E2402</f>
        <v>Zaid</v>
      </c>
      <c r="F2402" s="15">
        <f>Raw_Data!F2402</f>
        <v>7.18</v>
      </c>
      <c r="G2402" s="18">
        <f>IF(Raw_Data!G2402="",ROUND(AVERAGEIFS(Raw_Data!$G$2:$G$4001,Raw_Data!$E$2:$E$4001,E2402),1),Raw_Data!G2402)</f>
        <v>489.4</v>
      </c>
      <c r="H2402" s="15">
        <f>Raw_Data!H2402</f>
        <v>30.2</v>
      </c>
      <c r="I2402" s="15">
        <f>Raw_Data!I2402</f>
        <v>48.6</v>
      </c>
      <c r="J2402" s="15">
        <f>Raw_Data!J2402</f>
        <v>6.8</v>
      </c>
      <c r="K2402" s="15">
        <f>Raw_Data!K2402</f>
        <v>6.55</v>
      </c>
      <c r="L2402" s="18">
        <f>IF(Raw_Data!L2402="",ROUND(AVERAGEIFS(Raw_Data!$L$2:$L$4001,Raw_Data!$E$2:$E$4001,E2402),1),Raw_Data!L2402)</f>
        <v>19.3</v>
      </c>
      <c r="M2402" s="15">
        <f>Raw_Data!M2402</f>
        <v>167.3</v>
      </c>
      <c r="N2402" s="15">
        <f>Raw_Data!N2402</f>
        <v>48</v>
      </c>
      <c r="O2402" s="15">
        <f>Raw_Data!O2402</f>
        <v>81.900000000000006</v>
      </c>
      <c r="P2402" s="15" t="str">
        <f>Raw_Data!P2402</f>
        <v>Rainfed</v>
      </c>
      <c r="Q2402" s="15">
        <f>Raw_Data!Q2402</f>
        <v>107.7</v>
      </c>
      <c r="R2402" s="15">
        <f>Raw_Data!R2402</f>
        <v>6.39</v>
      </c>
      <c r="S2402" s="15">
        <f>Raw_Data!S2402</f>
        <v>0.91</v>
      </c>
      <c r="T2402" s="18">
        <f>IF(Raw_Data!T2402="",ROUND(AVERAGEIFS(Raw_Data!$T$2:$T$4001,Raw_Data!$E$2:$E$4001,E2402,Raw_Data!$D$2:$D$4001,D2402),2),IF(Raw_Data!T2402&gt;INDEX(Cleaning_Reference!$F$6:$F$13,MATCH(D2402,Cleaning_Reference!$A$6:$A$13,0)),INDEX(Cleaning_Reference!$F$6:$F$13,MATCH(D2402,Cleaning_Reference!$A$6:$A$13,0)),Raw_Data!T2402))</f>
        <v>1.53</v>
      </c>
      <c r="U2402" s="15">
        <f>Raw_Data!U2402</f>
        <v>10.99</v>
      </c>
      <c r="V2402" s="15">
        <f>Raw_Data!V2402</f>
        <v>56587</v>
      </c>
      <c r="W2402" s="15">
        <f>Raw_Data!W2402</f>
        <v>439334</v>
      </c>
      <c r="X2402" s="15">
        <f>Raw_Data!X2402</f>
        <v>621891</v>
      </c>
      <c r="Y2402" s="15">
        <f>Raw_Data!Y2402</f>
        <v>182557</v>
      </c>
      <c r="Z2402" s="15">
        <f>Raw_Data!Z2402</f>
        <v>1963</v>
      </c>
      <c r="AA2402" s="15">
        <f>Raw_Data!AA2402</f>
        <v>5.5990000000000002</v>
      </c>
      <c r="AB2402" s="15">
        <f>Raw_Data!AB2402</f>
        <v>40.9</v>
      </c>
      <c r="AC2402" s="19" t="str">
        <f>IF(Raw_Data!G2402="","Yes","No")</f>
        <v>No</v>
      </c>
      <c r="AD2402" s="19" t="str">
        <f>IF(Raw_Data!L2402="","Yes","No")</f>
        <v>No</v>
      </c>
      <c r="AE2402" s="19" t="str">
        <f>IF(Raw_Data!T2402="","Imputed",IF(Raw_Data!T2402&gt;INDEX(Cleaning_Reference!$F$6:$F$13,MATCH(D2402,Cleaning_Reference!$A$6:$A$13,0)),"Capped","Original"))</f>
        <v>Original</v>
      </c>
      <c r="AF2402" s="21">
        <f t="shared" si="37"/>
        <v>10.99</v>
      </c>
    </row>
    <row r="2403" spans="1:32" ht="15" customHeight="1" x14ac:dyDescent="0.3">
      <c r="A2403" s="20" t="str">
        <f>Raw_Data!A2403</f>
        <v>SF12402</v>
      </c>
      <c r="B2403" s="15" t="str">
        <f>Raw_Data!B2403</f>
        <v>Telangana</v>
      </c>
      <c r="C2403" s="15" t="str">
        <f>Raw_Data!C2403</f>
        <v>Nalgonda</v>
      </c>
      <c r="D2403" s="15" t="str">
        <f>Raw_Data!D2403</f>
        <v>Wheat</v>
      </c>
      <c r="E2403" s="15" t="str">
        <f>Raw_Data!E2403</f>
        <v>Zaid</v>
      </c>
      <c r="F2403" s="15">
        <f>Raw_Data!F2403</f>
        <v>2.2400000000000002</v>
      </c>
      <c r="G2403" s="18">
        <f>IF(Raw_Data!G2403="",ROUND(AVERAGEIFS(Raw_Data!$G$2:$G$4001,Raw_Data!$E$2:$E$4001,E2403),1),Raw_Data!G2403)</f>
        <v>80</v>
      </c>
      <c r="H2403" s="15">
        <f>Raw_Data!H2403</f>
        <v>30</v>
      </c>
      <c r="I2403" s="15">
        <f>Raw_Data!I2403</f>
        <v>42.5</v>
      </c>
      <c r="J2403" s="15">
        <f>Raw_Data!J2403</f>
        <v>7.9</v>
      </c>
      <c r="K2403" s="15">
        <f>Raw_Data!K2403</f>
        <v>6.41</v>
      </c>
      <c r="L2403" s="18">
        <f>IF(Raw_Data!L2403="",ROUND(AVERAGEIFS(Raw_Data!$L$2:$L$4001,Raw_Data!$E$2:$E$4001,E2403),1),Raw_Data!L2403)</f>
        <v>20.100000000000001</v>
      </c>
      <c r="M2403" s="15">
        <f>Raw_Data!M2403</f>
        <v>99.7</v>
      </c>
      <c r="N2403" s="15">
        <f>Raw_Data!N2403</f>
        <v>71.599999999999994</v>
      </c>
      <c r="O2403" s="15">
        <f>Raw_Data!O2403</f>
        <v>100.5</v>
      </c>
      <c r="P2403" s="15" t="str">
        <f>Raw_Data!P2403</f>
        <v>Rainfed</v>
      </c>
      <c r="Q2403" s="15">
        <f>Raw_Data!Q2403</f>
        <v>173.3</v>
      </c>
      <c r="R2403" s="15">
        <f>Raw_Data!R2403</f>
        <v>5.82</v>
      </c>
      <c r="S2403" s="15">
        <f>Raw_Data!S2403</f>
        <v>0.74</v>
      </c>
      <c r="T2403" s="18">
        <f>IF(Raw_Data!T2403="",ROUND(AVERAGEIFS(Raw_Data!$T$2:$T$4001,Raw_Data!$E$2:$E$4001,E2403,Raw_Data!$D$2:$D$4001,D2403),2),IF(Raw_Data!T2403&gt;INDEX(Cleaning_Reference!$F$6:$F$13,MATCH(D2403,Cleaning_Reference!$A$6:$A$13,0)),INDEX(Cleaning_Reference!$F$6:$F$13,MATCH(D2403,Cleaning_Reference!$A$6:$A$13,0)),Raw_Data!T2403))</f>
        <v>1.55</v>
      </c>
      <c r="U2403" s="15">
        <f>Raw_Data!U2403</f>
        <v>3.47</v>
      </c>
      <c r="V2403" s="15">
        <f>Raw_Data!V2403</f>
        <v>19192</v>
      </c>
      <c r="W2403" s="15">
        <f>Raw_Data!W2403</f>
        <v>152916</v>
      </c>
      <c r="X2403" s="15">
        <f>Raw_Data!X2403</f>
        <v>66596</v>
      </c>
      <c r="Y2403" s="15">
        <f>Raw_Data!Y2403</f>
        <v>-86320</v>
      </c>
      <c r="Z2403" s="15">
        <f>Raw_Data!Z2403</f>
        <v>699</v>
      </c>
      <c r="AA2403" s="15">
        <f>Raw_Data!AA2403</f>
        <v>4.9640000000000004</v>
      </c>
      <c r="AB2403" s="15">
        <f>Raw_Data!AB2403</f>
        <v>29.7</v>
      </c>
      <c r="AC2403" s="19" t="str">
        <f>IF(Raw_Data!G2403="","Yes","No")</f>
        <v>No</v>
      </c>
      <c r="AD2403" s="19" t="str">
        <f>IF(Raw_Data!L2403="","Yes","No")</f>
        <v>No</v>
      </c>
      <c r="AE2403" s="19" t="str">
        <f>IF(Raw_Data!T2403="","Imputed",IF(Raw_Data!T2403&gt;INDEX(Cleaning_Reference!$F$6:$F$13,MATCH(D2403,Cleaning_Reference!$A$6:$A$13,0)),"Capped","Original"))</f>
        <v>Original</v>
      </c>
      <c r="AF2403" s="21">
        <f t="shared" si="37"/>
        <v>3.47</v>
      </c>
    </row>
    <row r="2404" spans="1:32" ht="15" customHeight="1" x14ac:dyDescent="0.3">
      <c r="A2404" s="20" t="str">
        <f>Raw_Data!A2404</f>
        <v>SF12403</v>
      </c>
      <c r="B2404" s="15" t="str">
        <f>Raw_Data!B2404</f>
        <v>Karnataka</v>
      </c>
      <c r="C2404" s="15" t="str">
        <f>Raw_Data!C2404</f>
        <v>Nalgonda</v>
      </c>
      <c r="D2404" s="15" t="str">
        <f>Raw_Data!D2404</f>
        <v>Rice</v>
      </c>
      <c r="E2404" s="15" t="str">
        <f>Raw_Data!E2404</f>
        <v>Zaid</v>
      </c>
      <c r="F2404" s="15">
        <f>Raw_Data!F2404</f>
        <v>11.87</v>
      </c>
      <c r="G2404" s="18">
        <f>IF(Raw_Data!G2404="",ROUND(AVERAGEIFS(Raw_Data!$G$2:$G$4001,Raw_Data!$E$2:$E$4001,E2404),1),Raw_Data!G2404)</f>
        <v>196.6</v>
      </c>
      <c r="H2404" s="15">
        <f>Raw_Data!H2404</f>
        <v>34.200000000000003</v>
      </c>
      <c r="I2404" s="15">
        <f>Raw_Data!I2404</f>
        <v>50.9</v>
      </c>
      <c r="J2404" s="15">
        <f>Raw_Data!J2404</f>
        <v>9</v>
      </c>
      <c r="K2404" s="15">
        <f>Raw_Data!K2404</f>
        <v>5.77</v>
      </c>
      <c r="L2404" s="18">
        <f>IF(Raw_Data!L2404="",ROUND(AVERAGEIFS(Raw_Data!$L$2:$L$4001,Raw_Data!$E$2:$E$4001,E2404),1),Raw_Data!L2404)</f>
        <v>13.8</v>
      </c>
      <c r="M2404" s="15">
        <f>Raw_Data!M2404</f>
        <v>133.80000000000001</v>
      </c>
      <c r="N2404" s="15">
        <f>Raw_Data!N2404</f>
        <v>57.3</v>
      </c>
      <c r="O2404" s="15">
        <f>Raw_Data!O2404</f>
        <v>103.8</v>
      </c>
      <c r="P2404" s="15" t="str">
        <f>Raw_Data!P2404</f>
        <v>Drip</v>
      </c>
      <c r="Q2404" s="15">
        <f>Raw_Data!Q2404</f>
        <v>136.1</v>
      </c>
      <c r="R2404" s="15">
        <f>Raw_Data!R2404</f>
        <v>3.16</v>
      </c>
      <c r="S2404" s="15">
        <f>Raw_Data!S2404</f>
        <v>0.95</v>
      </c>
      <c r="T2404" s="18">
        <f>IF(Raw_Data!T2404="",ROUND(AVERAGEIFS(Raw_Data!$T$2:$T$4001,Raw_Data!$E$2:$E$4001,E2404,Raw_Data!$D$2:$D$4001,D2404),2),IF(Raw_Data!T2404&gt;INDEX(Cleaning_Reference!$F$6:$F$13,MATCH(D2404,Cleaning_Reference!$A$6:$A$13,0)),INDEX(Cleaning_Reference!$F$6:$F$13,MATCH(D2404,Cleaning_Reference!$A$6:$A$13,0)),Raw_Data!T2404))</f>
        <v>0.86</v>
      </c>
      <c r="U2404" s="15">
        <f>Raw_Data!U2404</f>
        <v>10.210000000000001</v>
      </c>
      <c r="V2404" s="15">
        <f>Raw_Data!V2404</f>
        <v>22940</v>
      </c>
      <c r="W2404" s="15">
        <f>Raw_Data!W2404</f>
        <v>791623</v>
      </c>
      <c r="X2404" s="15">
        <f>Raw_Data!X2404</f>
        <v>234217</v>
      </c>
      <c r="Y2404" s="15">
        <f>Raw_Data!Y2404</f>
        <v>-557406</v>
      </c>
      <c r="Z2404" s="15">
        <f>Raw_Data!Z2404</f>
        <v>16283</v>
      </c>
      <c r="AA2404" s="15">
        <f>Raw_Data!AA2404</f>
        <v>0.627</v>
      </c>
      <c r="AB2404" s="15">
        <f>Raw_Data!AB2404</f>
        <v>45.5</v>
      </c>
      <c r="AC2404" s="19" t="str">
        <f>IF(Raw_Data!G2404="","Yes","No")</f>
        <v>No</v>
      </c>
      <c r="AD2404" s="19" t="str">
        <f>IF(Raw_Data!L2404="","Yes","No")</f>
        <v>No</v>
      </c>
      <c r="AE2404" s="19" t="str">
        <f>IF(Raw_Data!T2404="","Imputed",IF(Raw_Data!T2404&gt;INDEX(Cleaning_Reference!$F$6:$F$13,MATCH(D2404,Cleaning_Reference!$A$6:$A$13,0)),"Capped","Original"))</f>
        <v>Original</v>
      </c>
      <c r="AF2404" s="21">
        <f t="shared" si="37"/>
        <v>10.210000000000001</v>
      </c>
    </row>
    <row r="2405" spans="1:32" ht="15" customHeight="1" x14ac:dyDescent="0.3">
      <c r="A2405" s="20" t="str">
        <f>Raw_Data!A2405</f>
        <v>SF12404</v>
      </c>
      <c r="B2405" s="15" t="str">
        <f>Raw_Data!B2405</f>
        <v>Andhra Pradesh</v>
      </c>
      <c r="C2405" s="15" t="str">
        <f>Raw_Data!C2405</f>
        <v>Guntur</v>
      </c>
      <c r="D2405" s="15" t="str">
        <f>Raw_Data!D2405</f>
        <v>Rice</v>
      </c>
      <c r="E2405" s="15" t="str">
        <f>Raw_Data!E2405</f>
        <v>Rabi</v>
      </c>
      <c r="F2405" s="15">
        <f>Raw_Data!F2405</f>
        <v>10.72</v>
      </c>
      <c r="G2405" s="18">
        <f>IF(Raw_Data!G2405="",ROUND(AVERAGEIFS(Raw_Data!$G$2:$G$4001,Raw_Data!$E$2:$E$4001,E2405),1),Raw_Data!G2405)</f>
        <v>680</v>
      </c>
      <c r="H2405" s="15">
        <f>Raw_Data!H2405</f>
        <v>24</v>
      </c>
      <c r="I2405" s="15">
        <f>Raw_Data!I2405</f>
        <v>52.8</v>
      </c>
      <c r="J2405" s="15">
        <f>Raw_Data!J2405</f>
        <v>6.6</v>
      </c>
      <c r="K2405" s="15">
        <f>Raw_Data!K2405</f>
        <v>6.81</v>
      </c>
      <c r="L2405" s="18">
        <f>IF(Raw_Data!L2405="",ROUND(AVERAGEIFS(Raw_Data!$L$2:$L$4001,Raw_Data!$E$2:$E$4001,E2405),1),Raw_Data!L2405)</f>
        <v>24</v>
      </c>
      <c r="M2405" s="15">
        <f>Raw_Data!M2405</f>
        <v>148.4</v>
      </c>
      <c r="N2405" s="15">
        <f>Raw_Data!N2405</f>
        <v>69.599999999999994</v>
      </c>
      <c r="O2405" s="15">
        <f>Raw_Data!O2405</f>
        <v>126.5</v>
      </c>
      <c r="P2405" s="15" t="str">
        <f>Raw_Data!P2405</f>
        <v>Rainfed</v>
      </c>
      <c r="Q2405" s="15">
        <f>Raw_Data!Q2405</f>
        <v>40</v>
      </c>
      <c r="R2405" s="15">
        <f>Raw_Data!R2405</f>
        <v>3.66</v>
      </c>
      <c r="S2405" s="15">
        <f>Raw_Data!S2405</f>
        <v>0.84</v>
      </c>
      <c r="T2405" s="18">
        <f>IF(Raw_Data!T2405="",ROUND(AVERAGEIFS(Raw_Data!$T$2:$T$4001,Raw_Data!$E$2:$E$4001,E2405,Raw_Data!$D$2:$D$4001,D2405),2),IF(Raw_Data!T2405&gt;INDEX(Cleaning_Reference!$F$6:$F$13,MATCH(D2405,Cleaning_Reference!$A$6:$A$13,0)),INDEX(Cleaning_Reference!$F$6:$F$13,MATCH(D2405,Cleaning_Reference!$A$6:$A$13,0)),Raw_Data!T2405))</f>
        <v>3.61</v>
      </c>
      <c r="U2405" s="15">
        <f>Raw_Data!U2405</f>
        <v>38.700000000000003</v>
      </c>
      <c r="V2405" s="15">
        <f>Raw_Data!V2405</f>
        <v>21432</v>
      </c>
      <c r="W2405" s="15">
        <f>Raw_Data!W2405</f>
        <v>556689</v>
      </c>
      <c r="X2405" s="15">
        <f>Raw_Data!X2405</f>
        <v>829418</v>
      </c>
      <c r="Y2405" s="15">
        <f>Raw_Data!Y2405</f>
        <v>272729</v>
      </c>
      <c r="Z2405" s="15">
        <f>Raw_Data!Z2405</f>
        <v>8542</v>
      </c>
      <c r="AA2405" s="15">
        <f>Raw_Data!AA2405</f>
        <v>4.5309999999999997</v>
      </c>
      <c r="AB2405" s="15">
        <f>Raw_Data!AB2405</f>
        <v>53.9</v>
      </c>
      <c r="AC2405" s="19" t="str">
        <f>IF(Raw_Data!G2405="","Yes","No")</f>
        <v>No</v>
      </c>
      <c r="AD2405" s="19" t="str">
        <f>IF(Raw_Data!L2405="","Yes","No")</f>
        <v>No</v>
      </c>
      <c r="AE2405" s="19" t="str">
        <f>IF(Raw_Data!T2405="","Imputed",IF(Raw_Data!T2405&gt;INDEX(Cleaning_Reference!$F$6:$F$13,MATCH(D2405,Cleaning_Reference!$A$6:$A$13,0)),"Capped","Original"))</f>
        <v>Original</v>
      </c>
      <c r="AF2405" s="21">
        <f t="shared" si="37"/>
        <v>38.700000000000003</v>
      </c>
    </row>
    <row r="2406" spans="1:32" ht="15" customHeight="1" x14ac:dyDescent="0.3">
      <c r="A2406" s="20" t="str">
        <f>Raw_Data!A2406</f>
        <v>SF12405</v>
      </c>
      <c r="B2406" s="15" t="str">
        <f>Raw_Data!B2406</f>
        <v>Telangana</v>
      </c>
      <c r="C2406" s="15" t="str">
        <f>Raw_Data!C2406</f>
        <v>Rajkot</v>
      </c>
      <c r="D2406" s="15" t="str">
        <f>Raw_Data!D2406</f>
        <v>Chilli</v>
      </c>
      <c r="E2406" s="15" t="str">
        <f>Raw_Data!E2406</f>
        <v>Kharif</v>
      </c>
      <c r="F2406" s="15">
        <f>Raw_Data!F2406</f>
        <v>4.5</v>
      </c>
      <c r="G2406" s="18">
        <f>IF(Raw_Data!G2406="",ROUND(AVERAGEIFS(Raw_Data!$G$2:$G$4001,Raw_Data!$E$2:$E$4001,E2406),1),Raw_Data!G2406)</f>
        <v>1170.3</v>
      </c>
      <c r="H2406" s="15">
        <f>Raw_Data!H2406</f>
        <v>29.1</v>
      </c>
      <c r="I2406" s="15">
        <f>Raw_Data!I2406</f>
        <v>80.2</v>
      </c>
      <c r="J2406" s="15">
        <f>Raw_Data!J2406</f>
        <v>7.4</v>
      </c>
      <c r="K2406" s="15">
        <f>Raw_Data!K2406</f>
        <v>7.86</v>
      </c>
      <c r="L2406" s="18">
        <f>IF(Raw_Data!L2406="",ROUND(AVERAGEIFS(Raw_Data!$L$2:$L$4001,Raw_Data!$E$2:$E$4001,E2406),1),Raw_Data!L2406)</f>
        <v>28.1</v>
      </c>
      <c r="M2406" s="15">
        <f>Raw_Data!M2406</f>
        <v>167</v>
      </c>
      <c r="N2406" s="15">
        <f>Raw_Data!N2406</f>
        <v>74.599999999999994</v>
      </c>
      <c r="O2406" s="15">
        <f>Raw_Data!O2406</f>
        <v>77</v>
      </c>
      <c r="P2406" s="15" t="str">
        <f>Raw_Data!P2406</f>
        <v>Sprinkler</v>
      </c>
      <c r="Q2406" s="15">
        <f>Raw_Data!Q2406</f>
        <v>184.3</v>
      </c>
      <c r="R2406" s="15">
        <f>Raw_Data!R2406</f>
        <v>7.51</v>
      </c>
      <c r="S2406" s="15">
        <f>Raw_Data!S2406</f>
        <v>0.85</v>
      </c>
      <c r="T2406" s="18">
        <f>IF(Raw_Data!T2406="",ROUND(AVERAGEIFS(Raw_Data!$T$2:$T$4001,Raw_Data!$E$2:$E$4001,E2406,Raw_Data!$D$2:$D$4001,D2406),2),IF(Raw_Data!T2406&gt;INDEX(Cleaning_Reference!$F$6:$F$13,MATCH(D2406,Cleaning_Reference!$A$6:$A$13,0)),INDEX(Cleaning_Reference!$F$6:$F$13,MATCH(D2406,Cleaning_Reference!$A$6:$A$13,0)),Raw_Data!T2406))</f>
        <v>0.43</v>
      </c>
      <c r="U2406" s="15">
        <f>Raw_Data!U2406</f>
        <v>1.94</v>
      </c>
      <c r="V2406" s="15">
        <f>Raw_Data!V2406</f>
        <v>99453</v>
      </c>
      <c r="W2406" s="15">
        <f>Raw_Data!W2406</f>
        <v>363833</v>
      </c>
      <c r="X2406" s="15">
        <f>Raw_Data!X2406</f>
        <v>192939</v>
      </c>
      <c r="Y2406" s="15">
        <f>Raw_Data!Y2406</f>
        <v>-170894</v>
      </c>
      <c r="Z2406" s="15">
        <f>Raw_Data!Z2406</f>
        <v>3025</v>
      </c>
      <c r="AA2406" s="15">
        <f>Raw_Data!AA2406</f>
        <v>0.64100000000000001</v>
      </c>
      <c r="AB2406" s="15">
        <f>Raw_Data!AB2406</f>
        <v>49.3</v>
      </c>
      <c r="AC2406" s="19" t="str">
        <f>IF(Raw_Data!G2406="","Yes","No")</f>
        <v>No</v>
      </c>
      <c r="AD2406" s="19" t="str">
        <f>IF(Raw_Data!L2406="","Yes","No")</f>
        <v>No</v>
      </c>
      <c r="AE2406" s="19" t="str">
        <f>IF(Raw_Data!T2406="","Imputed",IF(Raw_Data!T2406&gt;INDEX(Cleaning_Reference!$F$6:$F$13,MATCH(D2406,Cleaning_Reference!$A$6:$A$13,0)),"Capped","Original"))</f>
        <v>Original</v>
      </c>
      <c r="AF2406" s="21">
        <f t="shared" si="37"/>
        <v>1.94</v>
      </c>
    </row>
    <row r="2407" spans="1:32" ht="15" customHeight="1" x14ac:dyDescent="0.3">
      <c r="A2407" s="20" t="str">
        <f>Raw_Data!A2407</f>
        <v>SF12406</v>
      </c>
      <c r="B2407" s="15" t="str">
        <f>Raw_Data!B2407</f>
        <v>Gujarat</v>
      </c>
      <c r="C2407" s="15" t="str">
        <f>Raw_Data!C2407</f>
        <v>Krishna</v>
      </c>
      <c r="D2407" s="15" t="str">
        <f>Raw_Data!D2407</f>
        <v>Wheat</v>
      </c>
      <c r="E2407" s="15" t="str">
        <f>Raw_Data!E2407</f>
        <v>Kharif</v>
      </c>
      <c r="F2407" s="15">
        <f>Raw_Data!F2407</f>
        <v>10.44</v>
      </c>
      <c r="G2407" s="18">
        <f>IF(Raw_Data!G2407="",ROUND(AVERAGEIFS(Raw_Data!$G$2:$G$4001,Raw_Data!$E$2:$E$4001,E2407),1),Raw_Data!G2407)</f>
        <v>960.7</v>
      </c>
      <c r="H2407" s="15">
        <f>Raw_Data!H2407</f>
        <v>22.2</v>
      </c>
      <c r="I2407" s="15">
        <f>Raw_Data!I2407</f>
        <v>74.900000000000006</v>
      </c>
      <c r="J2407" s="15">
        <f>Raw_Data!J2407</f>
        <v>6.3</v>
      </c>
      <c r="K2407" s="15">
        <f>Raw_Data!K2407</f>
        <v>5.7</v>
      </c>
      <c r="L2407" s="18">
        <f>IF(Raw_Data!L2407="",ROUND(AVERAGEIFS(Raw_Data!$L$2:$L$4001,Raw_Data!$E$2:$E$4001,E2407),1),Raw_Data!L2407)</f>
        <v>29.5</v>
      </c>
      <c r="M2407" s="15">
        <f>Raw_Data!M2407</f>
        <v>167.8</v>
      </c>
      <c r="N2407" s="15">
        <f>Raw_Data!N2407</f>
        <v>37.5</v>
      </c>
      <c r="O2407" s="15">
        <f>Raw_Data!O2407</f>
        <v>118.8</v>
      </c>
      <c r="P2407" s="15" t="str">
        <f>Raw_Data!P2407</f>
        <v>Drip</v>
      </c>
      <c r="Q2407" s="15">
        <f>Raw_Data!Q2407</f>
        <v>114.3</v>
      </c>
      <c r="R2407" s="15">
        <f>Raw_Data!R2407</f>
        <v>5.53</v>
      </c>
      <c r="S2407" s="15">
        <f>Raw_Data!S2407</f>
        <v>0.73</v>
      </c>
      <c r="T2407" s="18">
        <f>IF(Raw_Data!T2407="",ROUND(AVERAGEIFS(Raw_Data!$T$2:$T$4001,Raw_Data!$E$2:$E$4001,E2407,Raw_Data!$D$2:$D$4001,D2407),2),IF(Raw_Data!T2407&gt;INDEX(Cleaning_Reference!$F$6:$F$13,MATCH(D2407,Cleaning_Reference!$A$6:$A$13,0)),INDEX(Cleaning_Reference!$F$6:$F$13,MATCH(D2407,Cleaning_Reference!$A$6:$A$13,0)),Raw_Data!T2407))</f>
        <v>1.1000000000000001</v>
      </c>
      <c r="U2407" s="15">
        <f>Raw_Data!U2407</f>
        <v>11.48</v>
      </c>
      <c r="V2407" s="15">
        <f>Raw_Data!V2407</f>
        <v>22614</v>
      </c>
      <c r="W2407" s="15">
        <f>Raw_Data!W2407</f>
        <v>761854</v>
      </c>
      <c r="X2407" s="15">
        <f>Raw_Data!X2407</f>
        <v>259609</v>
      </c>
      <c r="Y2407" s="15">
        <f>Raw_Data!Y2407</f>
        <v>-502245</v>
      </c>
      <c r="Z2407" s="15">
        <f>Raw_Data!Z2407</f>
        <v>4850</v>
      </c>
      <c r="AA2407" s="15">
        <f>Raw_Data!AA2407</f>
        <v>2.367</v>
      </c>
      <c r="AB2407" s="15">
        <f>Raw_Data!AB2407</f>
        <v>47</v>
      </c>
      <c r="AC2407" s="19" t="str">
        <f>IF(Raw_Data!G2407="","Yes","No")</f>
        <v>No</v>
      </c>
      <c r="AD2407" s="19" t="str">
        <f>IF(Raw_Data!L2407="","Yes","No")</f>
        <v>No</v>
      </c>
      <c r="AE2407" s="19" t="str">
        <f>IF(Raw_Data!T2407="","Imputed",IF(Raw_Data!T2407&gt;INDEX(Cleaning_Reference!$F$6:$F$13,MATCH(D2407,Cleaning_Reference!$A$6:$A$13,0)),"Capped","Original"))</f>
        <v>Original</v>
      </c>
      <c r="AF2407" s="21">
        <f t="shared" si="37"/>
        <v>11.48</v>
      </c>
    </row>
    <row r="2408" spans="1:32" ht="15" customHeight="1" x14ac:dyDescent="0.3">
      <c r="A2408" s="20" t="str">
        <f>Raw_Data!A2408</f>
        <v>SF12407</v>
      </c>
      <c r="B2408" s="15" t="str">
        <f>Raw_Data!B2408</f>
        <v>Karnataka</v>
      </c>
      <c r="C2408" s="15" t="str">
        <f>Raw_Data!C2408</f>
        <v>Nalgonda</v>
      </c>
      <c r="D2408" s="15" t="str">
        <f>Raw_Data!D2408</f>
        <v>Rice</v>
      </c>
      <c r="E2408" s="15" t="str">
        <f>Raw_Data!E2408</f>
        <v>Kharif</v>
      </c>
      <c r="F2408" s="15">
        <f>Raw_Data!F2408</f>
        <v>7.22</v>
      </c>
      <c r="G2408" s="18">
        <f>IF(Raw_Data!G2408="",ROUND(AVERAGEIFS(Raw_Data!$G$2:$G$4001,Raw_Data!$E$2:$E$4001,E2408),1),Raw_Data!G2408)</f>
        <v>749.7</v>
      </c>
      <c r="H2408" s="15">
        <f>Raw_Data!H2408</f>
        <v>28.9</v>
      </c>
      <c r="I2408" s="15">
        <f>Raw_Data!I2408</f>
        <v>87.8</v>
      </c>
      <c r="J2408" s="15">
        <f>Raw_Data!J2408</f>
        <v>5</v>
      </c>
      <c r="K2408" s="15">
        <f>Raw_Data!K2408</f>
        <v>6.57</v>
      </c>
      <c r="L2408" s="18">
        <f>IF(Raw_Data!L2408="",ROUND(AVERAGEIFS(Raw_Data!$L$2:$L$4001,Raw_Data!$E$2:$E$4001,E2408),1),Raw_Data!L2408)</f>
        <v>32.700000000000003</v>
      </c>
      <c r="M2408" s="15">
        <f>Raw_Data!M2408</f>
        <v>187.3</v>
      </c>
      <c r="N2408" s="15">
        <f>Raw_Data!N2408</f>
        <v>34.9</v>
      </c>
      <c r="O2408" s="15">
        <f>Raw_Data!O2408</f>
        <v>93</v>
      </c>
      <c r="P2408" s="15" t="str">
        <f>Raw_Data!P2408</f>
        <v>Drip</v>
      </c>
      <c r="Q2408" s="15">
        <f>Raw_Data!Q2408</f>
        <v>89</v>
      </c>
      <c r="R2408" s="15">
        <f>Raw_Data!R2408</f>
        <v>6.67</v>
      </c>
      <c r="S2408" s="15">
        <f>Raw_Data!S2408</f>
        <v>0.84</v>
      </c>
      <c r="T2408" s="18">
        <f>IF(Raw_Data!T2408="",ROUND(AVERAGEIFS(Raw_Data!$T$2:$T$4001,Raw_Data!$E$2:$E$4001,E2408,Raw_Data!$D$2:$D$4001,D2408),2),IF(Raw_Data!T2408&gt;INDEX(Cleaning_Reference!$F$6:$F$13,MATCH(D2408,Cleaning_Reference!$A$6:$A$13,0)),INDEX(Cleaning_Reference!$F$6:$F$13,MATCH(D2408,Cleaning_Reference!$A$6:$A$13,0)),Raw_Data!T2408))</f>
        <v>4.0599999999999996</v>
      </c>
      <c r="U2408" s="15">
        <f>Raw_Data!U2408</f>
        <v>29.31</v>
      </c>
      <c r="V2408" s="15">
        <f>Raw_Data!V2408</f>
        <v>22197</v>
      </c>
      <c r="W2408" s="15">
        <f>Raw_Data!W2408</f>
        <v>431101</v>
      </c>
      <c r="X2408" s="15">
        <f>Raw_Data!X2408</f>
        <v>650594</v>
      </c>
      <c r="Y2408" s="15">
        <f>Raw_Data!Y2408</f>
        <v>219493</v>
      </c>
      <c r="Z2408" s="15">
        <f>Raw_Data!Z2408</f>
        <v>9785</v>
      </c>
      <c r="AA2408" s="15">
        <f>Raw_Data!AA2408</f>
        <v>2.9950000000000001</v>
      </c>
      <c r="AB2408" s="15">
        <f>Raw_Data!AB2408</f>
        <v>46.2</v>
      </c>
      <c r="AC2408" s="19" t="str">
        <f>IF(Raw_Data!G2408="","Yes","No")</f>
        <v>No</v>
      </c>
      <c r="AD2408" s="19" t="str">
        <f>IF(Raw_Data!L2408="","Yes","No")</f>
        <v>No</v>
      </c>
      <c r="AE2408" s="19" t="str">
        <f>IF(Raw_Data!T2408="","Imputed",IF(Raw_Data!T2408&gt;INDEX(Cleaning_Reference!$F$6:$F$13,MATCH(D2408,Cleaning_Reference!$A$6:$A$13,0)),"Capped","Original"))</f>
        <v>Original</v>
      </c>
      <c r="AF2408" s="21">
        <f t="shared" si="37"/>
        <v>29.31</v>
      </c>
    </row>
    <row r="2409" spans="1:32" ht="15" customHeight="1" x14ac:dyDescent="0.3">
      <c r="A2409" s="20" t="str">
        <f>Raw_Data!A2409</f>
        <v>SF12408</v>
      </c>
      <c r="B2409" s="15" t="str">
        <f>Raw_Data!B2409</f>
        <v>Madhya Pradesh</v>
      </c>
      <c r="C2409" s="15" t="str">
        <f>Raw_Data!C2409</f>
        <v>Nashik</v>
      </c>
      <c r="D2409" s="15" t="str">
        <f>Raw_Data!D2409</f>
        <v>Wheat</v>
      </c>
      <c r="E2409" s="15" t="str">
        <f>Raw_Data!E2409</f>
        <v>Rabi</v>
      </c>
      <c r="F2409" s="15">
        <f>Raw_Data!F2409</f>
        <v>5.71</v>
      </c>
      <c r="G2409" s="18">
        <f>IF(Raw_Data!G2409="",ROUND(AVERAGEIFS(Raw_Data!$G$2:$G$4001,Raw_Data!$E$2:$E$4001,E2409),1),Raw_Data!G2409)</f>
        <v>567</v>
      </c>
      <c r="H2409" s="15">
        <f>Raw_Data!H2409</f>
        <v>24.3</v>
      </c>
      <c r="I2409" s="15">
        <f>Raw_Data!I2409</f>
        <v>49.4</v>
      </c>
      <c r="J2409" s="15">
        <f>Raw_Data!J2409</f>
        <v>7.7</v>
      </c>
      <c r="K2409" s="15">
        <f>Raw_Data!K2409</f>
        <v>6.93</v>
      </c>
      <c r="L2409" s="18">
        <f>IF(Raw_Data!L2409="",ROUND(AVERAGEIFS(Raw_Data!$L$2:$L$4001,Raw_Data!$E$2:$E$4001,E2409),1),Raw_Data!L2409)</f>
        <v>31.1</v>
      </c>
      <c r="M2409" s="15">
        <f>Raw_Data!M2409</f>
        <v>134.5</v>
      </c>
      <c r="N2409" s="15">
        <f>Raw_Data!N2409</f>
        <v>20.8</v>
      </c>
      <c r="O2409" s="15">
        <f>Raw_Data!O2409</f>
        <v>65.7</v>
      </c>
      <c r="P2409" s="15" t="str">
        <f>Raw_Data!P2409</f>
        <v>Rainfed</v>
      </c>
      <c r="Q2409" s="15">
        <f>Raw_Data!Q2409</f>
        <v>166.6</v>
      </c>
      <c r="R2409" s="15">
        <f>Raw_Data!R2409</f>
        <v>4.9800000000000004</v>
      </c>
      <c r="S2409" s="15">
        <f>Raw_Data!S2409</f>
        <v>0.77</v>
      </c>
      <c r="T2409" s="18">
        <f>IF(Raw_Data!T2409="",ROUND(AVERAGEIFS(Raw_Data!$T$2:$T$4001,Raw_Data!$E$2:$E$4001,E2409,Raw_Data!$D$2:$D$4001,D2409),2),IF(Raw_Data!T2409&gt;INDEX(Cleaning_Reference!$F$6:$F$13,MATCH(D2409,Cleaning_Reference!$A$6:$A$13,0)),INDEX(Cleaning_Reference!$F$6:$F$13,MATCH(D2409,Cleaning_Reference!$A$6:$A$13,0)),Raw_Data!T2409))</f>
        <v>2.31</v>
      </c>
      <c r="U2409" s="15">
        <f>Raw_Data!U2409</f>
        <v>13.19</v>
      </c>
      <c r="V2409" s="15">
        <f>Raw_Data!V2409</f>
        <v>23441</v>
      </c>
      <c r="W2409" s="15">
        <f>Raw_Data!W2409</f>
        <v>291217</v>
      </c>
      <c r="X2409" s="15">
        <f>Raw_Data!X2409</f>
        <v>309187</v>
      </c>
      <c r="Y2409" s="15">
        <f>Raw_Data!Y2409</f>
        <v>17970</v>
      </c>
      <c r="Z2409" s="15">
        <f>Raw_Data!Z2409</f>
        <v>1604</v>
      </c>
      <c r="AA2409" s="15">
        <f>Raw_Data!AA2409</f>
        <v>8.2230000000000008</v>
      </c>
      <c r="AB2409" s="15">
        <f>Raw_Data!AB2409</f>
        <v>42.7</v>
      </c>
      <c r="AC2409" s="19" t="str">
        <f>IF(Raw_Data!G2409="","Yes","No")</f>
        <v>No</v>
      </c>
      <c r="AD2409" s="19" t="str">
        <f>IF(Raw_Data!L2409="","Yes","No")</f>
        <v>No</v>
      </c>
      <c r="AE2409" s="19" t="str">
        <f>IF(Raw_Data!T2409="","Imputed",IF(Raw_Data!T2409&gt;INDEX(Cleaning_Reference!$F$6:$F$13,MATCH(D2409,Cleaning_Reference!$A$6:$A$13,0)),"Capped","Original"))</f>
        <v>Original</v>
      </c>
      <c r="AF2409" s="21">
        <f t="shared" si="37"/>
        <v>13.19</v>
      </c>
    </row>
    <row r="2410" spans="1:32" ht="15" customHeight="1" x14ac:dyDescent="0.3">
      <c r="A2410" s="20" t="str">
        <f>Raw_Data!A2410</f>
        <v>SF12409</v>
      </c>
      <c r="B2410" s="15" t="str">
        <f>Raw_Data!B2410</f>
        <v>Punjab</v>
      </c>
      <c r="C2410" s="15" t="str">
        <f>Raw_Data!C2410</f>
        <v>Nashik</v>
      </c>
      <c r="D2410" s="15" t="str">
        <f>Raw_Data!D2410</f>
        <v>Pulses</v>
      </c>
      <c r="E2410" s="15" t="str">
        <f>Raw_Data!E2410</f>
        <v>Rabi</v>
      </c>
      <c r="F2410" s="15">
        <f>Raw_Data!F2410</f>
        <v>5.0999999999999996</v>
      </c>
      <c r="G2410" s="18">
        <f>IF(Raw_Data!G2410="",ROUND(AVERAGEIFS(Raw_Data!$G$2:$G$4001,Raw_Data!$E$2:$E$4001,E2410),1),Raw_Data!G2410)</f>
        <v>232.4</v>
      </c>
      <c r="H2410" s="15">
        <f>Raw_Data!H2410</f>
        <v>28</v>
      </c>
      <c r="I2410" s="15">
        <f>Raw_Data!I2410</f>
        <v>53</v>
      </c>
      <c r="J2410" s="15">
        <f>Raw_Data!J2410</f>
        <v>8.6999999999999993</v>
      </c>
      <c r="K2410" s="15">
        <f>Raw_Data!K2410</f>
        <v>6.68</v>
      </c>
      <c r="L2410" s="18">
        <f>IF(Raw_Data!L2410="",ROUND(AVERAGEIFS(Raw_Data!$L$2:$L$4001,Raw_Data!$E$2:$E$4001,E2410),1),Raw_Data!L2410)</f>
        <v>24.7</v>
      </c>
      <c r="M2410" s="15">
        <f>Raw_Data!M2410</f>
        <v>60.5</v>
      </c>
      <c r="N2410" s="15">
        <f>Raw_Data!N2410</f>
        <v>87.8</v>
      </c>
      <c r="O2410" s="15">
        <f>Raw_Data!O2410</f>
        <v>113.1</v>
      </c>
      <c r="P2410" s="15" t="str">
        <f>Raw_Data!P2410</f>
        <v>Drip</v>
      </c>
      <c r="Q2410" s="15">
        <f>Raw_Data!Q2410</f>
        <v>226.9</v>
      </c>
      <c r="R2410" s="15">
        <f>Raw_Data!R2410</f>
        <v>7.15</v>
      </c>
      <c r="S2410" s="15">
        <f>Raw_Data!S2410</f>
        <v>0.87</v>
      </c>
      <c r="T2410" s="18">
        <f>IF(Raw_Data!T2410="",ROUND(AVERAGEIFS(Raw_Data!$T$2:$T$4001,Raw_Data!$E$2:$E$4001,E2410,Raw_Data!$D$2:$D$4001,D2410),2),IF(Raw_Data!T2410&gt;INDEX(Cleaning_Reference!$F$6:$F$13,MATCH(D2410,Cleaning_Reference!$A$6:$A$13,0)),INDEX(Cleaning_Reference!$F$6:$F$13,MATCH(D2410,Cleaning_Reference!$A$6:$A$13,0)),Raw_Data!T2410))</f>
        <v>1.45</v>
      </c>
      <c r="U2410" s="15">
        <f>Raw_Data!U2410</f>
        <v>7.4</v>
      </c>
      <c r="V2410" s="15">
        <f>Raw_Data!V2410</f>
        <v>63068</v>
      </c>
      <c r="W2410" s="15">
        <f>Raw_Data!W2410</f>
        <v>343503</v>
      </c>
      <c r="X2410" s="15">
        <f>Raw_Data!X2410</f>
        <v>466703</v>
      </c>
      <c r="Y2410" s="15">
        <f>Raw_Data!Y2410</f>
        <v>123200</v>
      </c>
      <c r="Z2410" s="15">
        <f>Raw_Data!Z2410</f>
        <v>1886</v>
      </c>
      <c r="AA2410" s="15">
        <f>Raw_Data!AA2410</f>
        <v>3.9239999999999999</v>
      </c>
      <c r="AB2410" s="15">
        <f>Raw_Data!AB2410</f>
        <v>22</v>
      </c>
      <c r="AC2410" s="19" t="str">
        <f>IF(Raw_Data!G2410="","Yes","No")</f>
        <v>No</v>
      </c>
      <c r="AD2410" s="19" t="str">
        <f>IF(Raw_Data!L2410="","Yes","No")</f>
        <v>No</v>
      </c>
      <c r="AE2410" s="19" t="str">
        <f>IF(Raw_Data!T2410="","Imputed",IF(Raw_Data!T2410&gt;INDEX(Cleaning_Reference!$F$6:$F$13,MATCH(D2410,Cleaning_Reference!$A$6:$A$13,0)),"Capped","Original"))</f>
        <v>Original</v>
      </c>
      <c r="AF2410" s="21">
        <f t="shared" si="37"/>
        <v>7.4</v>
      </c>
    </row>
    <row r="2411" spans="1:32" ht="15" customHeight="1" x14ac:dyDescent="0.3">
      <c r="A2411" s="20" t="str">
        <f>Raw_Data!A2411</f>
        <v>SF12410</v>
      </c>
      <c r="B2411" s="15" t="str">
        <f>Raw_Data!B2411</f>
        <v>Punjab</v>
      </c>
      <c r="C2411" s="15" t="str">
        <f>Raw_Data!C2411</f>
        <v>Nashik</v>
      </c>
      <c r="D2411" s="15" t="str">
        <f>Raw_Data!D2411</f>
        <v>Groundnut</v>
      </c>
      <c r="E2411" s="15" t="str">
        <f>Raw_Data!E2411</f>
        <v>Rabi</v>
      </c>
      <c r="F2411" s="15">
        <f>Raw_Data!F2411</f>
        <v>10.95</v>
      </c>
      <c r="G2411" s="18">
        <f>IF(Raw_Data!G2411="",ROUND(AVERAGEIFS(Raw_Data!$G$2:$G$4001,Raw_Data!$E$2:$E$4001,E2411),1),Raw_Data!G2411)</f>
        <v>429.3</v>
      </c>
      <c r="H2411" s="15">
        <f>Raw_Data!H2411</f>
        <v>24.2</v>
      </c>
      <c r="I2411" s="15">
        <f>Raw_Data!I2411</f>
        <v>63.3</v>
      </c>
      <c r="J2411" s="15">
        <f>Raw_Data!J2411</f>
        <v>5.4</v>
      </c>
      <c r="K2411" s="15">
        <f>Raw_Data!K2411</f>
        <v>7.48</v>
      </c>
      <c r="L2411" s="18">
        <f>IF(Raw_Data!L2411="",ROUND(AVERAGEIFS(Raw_Data!$L$2:$L$4001,Raw_Data!$E$2:$E$4001,E2411),1),Raw_Data!L2411)</f>
        <v>20</v>
      </c>
      <c r="M2411" s="15">
        <f>Raw_Data!M2411</f>
        <v>85.6</v>
      </c>
      <c r="N2411" s="15">
        <f>Raw_Data!N2411</f>
        <v>47.4</v>
      </c>
      <c r="O2411" s="15">
        <f>Raw_Data!O2411</f>
        <v>109.7</v>
      </c>
      <c r="P2411" s="15" t="str">
        <f>Raw_Data!P2411</f>
        <v>Flood</v>
      </c>
      <c r="Q2411" s="15">
        <f>Raw_Data!Q2411</f>
        <v>184.8</v>
      </c>
      <c r="R2411" s="15">
        <f>Raw_Data!R2411</f>
        <v>6.58</v>
      </c>
      <c r="S2411" s="15">
        <f>Raw_Data!S2411</f>
        <v>0.8</v>
      </c>
      <c r="T2411" s="18">
        <f>IF(Raw_Data!T2411="",ROUND(AVERAGEIFS(Raw_Data!$T$2:$T$4001,Raw_Data!$E$2:$E$4001,E2411,Raw_Data!$D$2:$D$4001,D2411),2),IF(Raw_Data!T2411&gt;INDEX(Cleaning_Reference!$F$6:$F$13,MATCH(D2411,Cleaning_Reference!$A$6:$A$13,0)),INDEX(Cleaning_Reference!$F$6:$F$13,MATCH(D2411,Cleaning_Reference!$A$6:$A$13,0)),Raw_Data!T2411))</f>
        <v>0.82</v>
      </c>
      <c r="U2411" s="15">
        <f>Raw_Data!U2411</f>
        <v>8.98</v>
      </c>
      <c r="V2411" s="15">
        <f>Raw_Data!V2411</f>
        <v>55811</v>
      </c>
      <c r="W2411" s="15">
        <f>Raw_Data!W2411</f>
        <v>808240</v>
      </c>
      <c r="X2411" s="15">
        <f>Raw_Data!X2411</f>
        <v>501183</v>
      </c>
      <c r="Y2411" s="15">
        <f>Raw_Data!Y2411</f>
        <v>-307057</v>
      </c>
      <c r="Z2411" s="15">
        <f>Raw_Data!Z2411</f>
        <v>8083</v>
      </c>
      <c r="AA2411" s="15">
        <f>Raw_Data!AA2411</f>
        <v>1.111</v>
      </c>
      <c r="AB2411" s="15">
        <f>Raw_Data!AB2411</f>
        <v>43.5</v>
      </c>
      <c r="AC2411" s="19" t="str">
        <f>IF(Raw_Data!G2411="","Yes","No")</f>
        <v>No</v>
      </c>
      <c r="AD2411" s="19" t="str">
        <f>IF(Raw_Data!L2411="","Yes","No")</f>
        <v>No</v>
      </c>
      <c r="AE2411" s="19" t="str">
        <f>IF(Raw_Data!T2411="","Imputed",IF(Raw_Data!T2411&gt;INDEX(Cleaning_Reference!$F$6:$F$13,MATCH(D2411,Cleaning_Reference!$A$6:$A$13,0)),"Capped","Original"))</f>
        <v>Original</v>
      </c>
      <c r="AF2411" s="21">
        <f t="shared" si="37"/>
        <v>8.98</v>
      </c>
    </row>
    <row r="2412" spans="1:32" ht="15" customHeight="1" x14ac:dyDescent="0.3">
      <c r="A2412" s="20" t="str">
        <f>Raw_Data!A2412</f>
        <v>SF12411</v>
      </c>
      <c r="B2412" s="15" t="str">
        <f>Raw_Data!B2412</f>
        <v>Tamil Nadu</v>
      </c>
      <c r="C2412" s="15" t="str">
        <f>Raw_Data!C2412</f>
        <v>Erode</v>
      </c>
      <c r="D2412" s="15" t="str">
        <f>Raw_Data!D2412</f>
        <v>Groundnut</v>
      </c>
      <c r="E2412" s="15" t="str">
        <f>Raw_Data!E2412</f>
        <v>Rabi</v>
      </c>
      <c r="F2412" s="15">
        <f>Raw_Data!F2412</f>
        <v>3.15</v>
      </c>
      <c r="G2412" s="18">
        <f>IF(Raw_Data!G2412="",ROUND(AVERAGEIFS(Raw_Data!$G$2:$G$4001,Raw_Data!$E$2:$E$4001,E2412),1),Raw_Data!G2412)</f>
        <v>353.6</v>
      </c>
      <c r="H2412" s="15">
        <f>Raw_Data!H2412</f>
        <v>25</v>
      </c>
      <c r="I2412" s="15">
        <f>Raw_Data!I2412</f>
        <v>49.2</v>
      </c>
      <c r="J2412" s="15">
        <f>Raw_Data!J2412</f>
        <v>6.8</v>
      </c>
      <c r="K2412" s="15">
        <f>Raw_Data!K2412</f>
        <v>6.4</v>
      </c>
      <c r="L2412" s="18">
        <f>IF(Raw_Data!L2412="",ROUND(AVERAGEIFS(Raw_Data!$L$2:$L$4001,Raw_Data!$E$2:$E$4001,E2412),1),Raw_Data!L2412)</f>
        <v>25.7</v>
      </c>
      <c r="M2412" s="15">
        <f>Raw_Data!M2412</f>
        <v>89.8</v>
      </c>
      <c r="N2412" s="15">
        <f>Raw_Data!N2412</f>
        <v>81.5</v>
      </c>
      <c r="O2412" s="15">
        <f>Raw_Data!O2412</f>
        <v>133.5</v>
      </c>
      <c r="P2412" s="15" t="str">
        <f>Raw_Data!P2412</f>
        <v>Flood</v>
      </c>
      <c r="Q2412" s="15">
        <f>Raw_Data!Q2412</f>
        <v>187.7</v>
      </c>
      <c r="R2412" s="15">
        <f>Raw_Data!R2412</f>
        <v>4.8</v>
      </c>
      <c r="S2412" s="15">
        <f>Raw_Data!S2412</f>
        <v>0.88</v>
      </c>
      <c r="T2412" s="18">
        <f>IF(Raw_Data!T2412="",ROUND(AVERAGEIFS(Raw_Data!$T$2:$T$4001,Raw_Data!$E$2:$E$4001,E2412,Raw_Data!$D$2:$D$4001,D2412),2),IF(Raw_Data!T2412&gt;INDEX(Cleaning_Reference!$F$6:$F$13,MATCH(D2412,Cleaning_Reference!$A$6:$A$13,0)),INDEX(Cleaning_Reference!$F$6:$F$13,MATCH(D2412,Cleaning_Reference!$A$6:$A$13,0)),Raw_Data!T2412))</f>
        <v>1.52</v>
      </c>
      <c r="U2412" s="15">
        <f>Raw_Data!U2412</f>
        <v>4.79</v>
      </c>
      <c r="V2412" s="15">
        <f>Raw_Data!V2412</f>
        <v>63362</v>
      </c>
      <c r="W2412" s="15">
        <f>Raw_Data!W2412</f>
        <v>197730</v>
      </c>
      <c r="X2412" s="15">
        <f>Raw_Data!X2412</f>
        <v>303504</v>
      </c>
      <c r="Y2412" s="15">
        <f>Raw_Data!Y2412</f>
        <v>105774</v>
      </c>
      <c r="Z2412" s="15">
        <f>Raw_Data!Z2412</f>
        <v>1997</v>
      </c>
      <c r="AA2412" s="15">
        <f>Raw_Data!AA2412</f>
        <v>2.399</v>
      </c>
      <c r="AB2412" s="15">
        <f>Raw_Data!AB2412</f>
        <v>27.7</v>
      </c>
      <c r="AC2412" s="19" t="str">
        <f>IF(Raw_Data!G2412="","Yes","No")</f>
        <v>No</v>
      </c>
      <c r="AD2412" s="19" t="str">
        <f>IF(Raw_Data!L2412="","Yes","No")</f>
        <v>No</v>
      </c>
      <c r="AE2412" s="19" t="str">
        <f>IF(Raw_Data!T2412="","Imputed",IF(Raw_Data!T2412&gt;INDEX(Cleaning_Reference!$F$6:$F$13,MATCH(D2412,Cleaning_Reference!$A$6:$A$13,0)),"Capped","Original"))</f>
        <v>Original</v>
      </c>
      <c r="AF2412" s="21">
        <f t="shared" si="37"/>
        <v>4.79</v>
      </c>
    </row>
    <row r="2413" spans="1:32" ht="15" customHeight="1" x14ac:dyDescent="0.3">
      <c r="A2413" s="20" t="str">
        <f>Raw_Data!A2413</f>
        <v>SF12412</v>
      </c>
      <c r="B2413" s="15" t="str">
        <f>Raw_Data!B2413</f>
        <v>Karnataka</v>
      </c>
      <c r="C2413" s="15" t="str">
        <f>Raw_Data!C2413</f>
        <v>Rajkot</v>
      </c>
      <c r="D2413" s="15" t="str">
        <f>Raw_Data!D2413</f>
        <v>Pulses</v>
      </c>
      <c r="E2413" s="15" t="str">
        <f>Raw_Data!E2413</f>
        <v>Rabi</v>
      </c>
      <c r="F2413" s="15">
        <f>Raw_Data!F2413</f>
        <v>5.23</v>
      </c>
      <c r="G2413" s="18">
        <f>IF(Raw_Data!G2413="",ROUND(AVERAGEIFS(Raw_Data!$G$2:$G$4001,Raw_Data!$E$2:$E$4001,E2413),1),Raw_Data!G2413)</f>
        <v>454.1</v>
      </c>
      <c r="H2413" s="15">
        <f>Raw_Data!H2413</f>
        <v>23.4</v>
      </c>
      <c r="I2413" s="15">
        <f>Raw_Data!I2413</f>
        <v>78.3</v>
      </c>
      <c r="J2413" s="15">
        <f>Raw_Data!J2413</f>
        <v>7.2</v>
      </c>
      <c r="K2413" s="15">
        <f>Raw_Data!K2413</f>
        <v>7.35</v>
      </c>
      <c r="L2413" s="18">
        <f>IF(Raw_Data!L2413="",ROUND(AVERAGEIFS(Raw_Data!$L$2:$L$4001,Raw_Data!$E$2:$E$4001,E2413),1),Raw_Data!L2413)</f>
        <v>16.8</v>
      </c>
      <c r="M2413" s="15">
        <f>Raw_Data!M2413</f>
        <v>161.30000000000001</v>
      </c>
      <c r="N2413" s="15">
        <f>Raw_Data!N2413</f>
        <v>33.5</v>
      </c>
      <c r="O2413" s="15">
        <f>Raw_Data!O2413</f>
        <v>106</v>
      </c>
      <c r="P2413" s="15" t="str">
        <f>Raw_Data!P2413</f>
        <v>Flood</v>
      </c>
      <c r="Q2413" s="15">
        <f>Raw_Data!Q2413</f>
        <v>222.5</v>
      </c>
      <c r="R2413" s="15">
        <f>Raw_Data!R2413</f>
        <v>7.26</v>
      </c>
      <c r="S2413" s="15">
        <f>Raw_Data!S2413</f>
        <v>0.83</v>
      </c>
      <c r="T2413" s="18">
        <f>IF(Raw_Data!T2413="",ROUND(AVERAGEIFS(Raw_Data!$T$2:$T$4001,Raw_Data!$E$2:$E$4001,E2413,Raw_Data!$D$2:$D$4001,D2413),2),IF(Raw_Data!T2413&gt;INDEX(Cleaning_Reference!$F$6:$F$13,MATCH(D2413,Cleaning_Reference!$A$6:$A$13,0)),INDEX(Cleaning_Reference!$F$6:$F$13,MATCH(D2413,Cleaning_Reference!$A$6:$A$13,0)),Raw_Data!T2413))</f>
        <v>0.73</v>
      </c>
      <c r="U2413" s="15">
        <f>Raw_Data!U2413</f>
        <v>3.82</v>
      </c>
      <c r="V2413" s="15">
        <f>Raw_Data!V2413</f>
        <v>64698</v>
      </c>
      <c r="W2413" s="15">
        <f>Raw_Data!W2413</f>
        <v>414098</v>
      </c>
      <c r="X2413" s="15">
        <f>Raw_Data!X2413</f>
        <v>247146</v>
      </c>
      <c r="Y2413" s="15">
        <f>Raw_Data!Y2413</f>
        <v>-166952</v>
      </c>
      <c r="Z2413" s="15">
        <f>Raw_Data!Z2413</f>
        <v>2413</v>
      </c>
      <c r="AA2413" s="15">
        <f>Raw_Data!AA2413</f>
        <v>1.583</v>
      </c>
      <c r="AB2413" s="15">
        <f>Raw_Data!AB2413</f>
        <v>43.7</v>
      </c>
      <c r="AC2413" s="19" t="str">
        <f>IF(Raw_Data!G2413="","Yes","No")</f>
        <v>No</v>
      </c>
      <c r="AD2413" s="19" t="str">
        <f>IF(Raw_Data!L2413="","Yes","No")</f>
        <v>No</v>
      </c>
      <c r="AE2413" s="19" t="str">
        <f>IF(Raw_Data!T2413="","Imputed",IF(Raw_Data!T2413&gt;INDEX(Cleaning_Reference!$F$6:$F$13,MATCH(D2413,Cleaning_Reference!$A$6:$A$13,0)),"Capped","Original"))</f>
        <v>Original</v>
      </c>
      <c r="AF2413" s="21">
        <f t="shared" si="37"/>
        <v>3.82</v>
      </c>
    </row>
    <row r="2414" spans="1:32" ht="15" customHeight="1" x14ac:dyDescent="0.3">
      <c r="A2414" s="20" t="str">
        <f>Raw_Data!A2414</f>
        <v>SF12413</v>
      </c>
      <c r="B2414" s="15" t="str">
        <f>Raw_Data!B2414</f>
        <v>Madhya Pradesh</v>
      </c>
      <c r="C2414" s="15" t="str">
        <f>Raw_Data!C2414</f>
        <v>Guntur</v>
      </c>
      <c r="D2414" s="15" t="str">
        <f>Raw_Data!D2414</f>
        <v>Pulses</v>
      </c>
      <c r="E2414" s="15" t="str">
        <f>Raw_Data!E2414</f>
        <v>Kharif</v>
      </c>
      <c r="F2414" s="15">
        <f>Raw_Data!F2414</f>
        <v>9.5399999999999991</v>
      </c>
      <c r="G2414" s="18">
        <f>IF(Raw_Data!G2414="",ROUND(AVERAGEIFS(Raw_Data!$G$2:$G$4001,Raw_Data!$E$2:$E$4001,E2414),1),Raw_Data!G2414)</f>
        <v>868.6</v>
      </c>
      <c r="H2414" s="15">
        <f>Raw_Data!H2414</f>
        <v>29.2</v>
      </c>
      <c r="I2414" s="15">
        <f>Raw_Data!I2414</f>
        <v>69.3</v>
      </c>
      <c r="J2414" s="15">
        <f>Raw_Data!J2414</f>
        <v>8.9</v>
      </c>
      <c r="K2414" s="15">
        <f>Raw_Data!K2414</f>
        <v>5.25</v>
      </c>
      <c r="L2414" s="18">
        <f>IF(Raw_Data!L2414="",ROUND(AVERAGEIFS(Raw_Data!$L$2:$L$4001,Raw_Data!$E$2:$E$4001,E2414),1),Raw_Data!L2414)</f>
        <v>29.8</v>
      </c>
      <c r="M2414" s="15">
        <f>Raw_Data!M2414</f>
        <v>152.80000000000001</v>
      </c>
      <c r="N2414" s="15">
        <f>Raw_Data!N2414</f>
        <v>63.2</v>
      </c>
      <c r="O2414" s="15">
        <f>Raw_Data!O2414</f>
        <v>114</v>
      </c>
      <c r="P2414" s="15" t="str">
        <f>Raw_Data!P2414</f>
        <v>Flood</v>
      </c>
      <c r="Q2414" s="15">
        <f>Raw_Data!Q2414</f>
        <v>201.9</v>
      </c>
      <c r="R2414" s="15">
        <f>Raw_Data!R2414</f>
        <v>5.95</v>
      </c>
      <c r="S2414" s="15">
        <f>Raw_Data!S2414</f>
        <v>0.92</v>
      </c>
      <c r="T2414" s="18">
        <f>IF(Raw_Data!T2414="",ROUND(AVERAGEIFS(Raw_Data!$T$2:$T$4001,Raw_Data!$E$2:$E$4001,E2414,Raw_Data!$D$2:$D$4001,D2414),2),IF(Raw_Data!T2414&gt;INDEX(Cleaning_Reference!$F$6:$F$13,MATCH(D2414,Cleaning_Reference!$A$6:$A$13,0)),INDEX(Cleaning_Reference!$F$6:$F$13,MATCH(D2414,Cleaning_Reference!$A$6:$A$13,0)),Raw_Data!T2414))</f>
        <v>0.3</v>
      </c>
      <c r="U2414" s="15">
        <f>Raw_Data!U2414</f>
        <v>2.86</v>
      </c>
      <c r="V2414" s="15">
        <f>Raw_Data!V2414</f>
        <v>63402</v>
      </c>
      <c r="W2414" s="15">
        <f>Raw_Data!W2414</f>
        <v>667625</v>
      </c>
      <c r="X2414" s="15">
        <f>Raw_Data!X2414</f>
        <v>181330</v>
      </c>
      <c r="Y2414" s="15">
        <f>Raw_Data!Y2414</f>
        <v>-486295</v>
      </c>
      <c r="Z2414" s="15">
        <f>Raw_Data!Z2414</f>
        <v>4850</v>
      </c>
      <c r="AA2414" s="15">
        <f>Raw_Data!AA2414</f>
        <v>0.59</v>
      </c>
      <c r="AB2414" s="15">
        <f>Raw_Data!AB2414</f>
        <v>51.6</v>
      </c>
      <c r="AC2414" s="19" t="str">
        <f>IF(Raw_Data!G2414="","Yes","No")</f>
        <v>No</v>
      </c>
      <c r="AD2414" s="19" t="str">
        <f>IF(Raw_Data!L2414="","Yes","No")</f>
        <v>No</v>
      </c>
      <c r="AE2414" s="19" t="str">
        <f>IF(Raw_Data!T2414="","Imputed",IF(Raw_Data!T2414&gt;INDEX(Cleaning_Reference!$F$6:$F$13,MATCH(D2414,Cleaning_Reference!$A$6:$A$13,0)),"Capped","Original"))</f>
        <v>Original</v>
      </c>
      <c r="AF2414" s="21">
        <f t="shared" si="37"/>
        <v>2.86</v>
      </c>
    </row>
    <row r="2415" spans="1:32" ht="15" customHeight="1" x14ac:dyDescent="0.3">
      <c r="A2415" s="20" t="str">
        <f>Raw_Data!A2415</f>
        <v>SF12414</v>
      </c>
      <c r="B2415" s="15" t="str">
        <f>Raw_Data!B2415</f>
        <v>Telangana</v>
      </c>
      <c r="C2415" s="15" t="str">
        <f>Raw_Data!C2415</f>
        <v>Erode</v>
      </c>
      <c r="D2415" s="15" t="str">
        <f>Raw_Data!D2415</f>
        <v>Chilli</v>
      </c>
      <c r="E2415" s="15" t="str">
        <f>Raw_Data!E2415</f>
        <v>Rabi</v>
      </c>
      <c r="F2415" s="15">
        <f>Raw_Data!F2415</f>
        <v>5.5</v>
      </c>
      <c r="G2415" s="18">
        <f>IF(Raw_Data!G2415="",ROUND(AVERAGEIFS(Raw_Data!$G$2:$G$4001,Raw_Data!$E$2:$E$4001,E2415),1),Raw_Data!G2415)</f>
        <v>619.4</v>
      </c>
      <c r="H2415" s="15">
        <f>Raw_Data!H2415</f>
        <v>23</v>
      </c>
      <c r="I2415" s="15">
        <f>Raw_Data!I2415</f>
        <v>63.5</v>
      </c>
      <c r="J2415" s="15">
        <f>Raw_Data!J2415</f>
        <v>7</v>
      </c>
      <c r="K2415" s="15">
        <f>Raw_Data!K2415</f>
        <v>7.05</v>
      </c>
      <c r="L2415" s="18">
        <f>IF(Raw_Data!L2415="",ROUND(AVERAGEIFS(Raw_Data!$L$2:$L$4001,Raw_Data!$E$2:$E$4001,E2415),1),Raw_Data!L2415)</f>
        <v>22.8</v>
      </c>
      <c r="M2415" s="15">
        <f>Raw_Data!M2415</f>
        <v>157.6</v>
      </c>
      <c r="N2415" s="15">
        <f>Raw_Data!N2415</f>
        <v>40.200000000000003</v>
      </c>
      <c r="O2415" s="15">
        <f>Raw_Data!O2415</f>
        <v>74.3</v>
      </c>
      <c r="P2415" s="15" t="str">
        <f>Raw_Data!P2415</f>
        <v>Drip</v>
      </c>
      <c r="Q2415" s="15">
        <f>Raw_Data!Q2415</f>
        <v>109.7</v>
      </c>
      <c r="R2415" s="15">
        <f>Raw_Data!R2415</f>
        <v>7.57</v>
      </c>
      <c r="S2415" s="15">
        <f>Raw_Data!S2415</f>
        <v>0.94</v>
      </c>
      <c r="T2415" s="18">
        <f>IF(Raw_Data!T2415="",ROUND(AVERAGEIFS(Raw_Data!$T$2:$T$4001,Raw_Data!$E$2:$E$4001,E2415,Raw_Data!$D$2:$D$4001,D2415),2),IF(Raw_Data!T2415&gt;INDEX(Cleaning_Reference!$F$6:$F$13,MATCH(D2415,Cleaning_Reference!$A$6:$A$13,0)),INDEX(Cleaning_Reference!$F$6:$F$13,MATCH(D2415,Cleaning_Reference!$A$6:$A$13,0)),Raw_Data!T2415))</f>
        <v>2.35</v>
      </c>
      <c r="U2415" s="15">
        <f>Raw_Data!U2415</f>
        <v>12.92</v>
      </c>
      <c r="V2415" s="15">
        <f>Raw_Data!V2415</f>
        <v>127035</v>
      </c>
      <c r="W2415" s="15">
        <f>Raw_Data!W2415</f>
        <v>366916</v>
      </c>
      <c r="X2415" s="15">
        <f>Raw_Data!X2415</f>
        <v>1641292</v>
      </c>
      <c r="Y2415" s="15">
        <f>Raw_Data!Y2415</f>
        <v>1274376</v>
      </c>
      <c r="Z2415" s="15">
        <f>Raw_Data!Z2415</f>
        <v>3143</v>
      </c>
      <c r="AA2415" s="15">
        <f>Raw_Data!AA2415</f>
        <v>4.1109999999999998</v>
      </c>
      <c r="AB2415" s="15">
        <f>Raw_Data!AB2415</f>
        <v>31.9</v>
      </c>
      <c r="AC2415" s="19" t="str">
        <f>IF(Raw_Data!G2415="","Yes","No")</f>
        <v>No</v>
      </c>
      <c r="AD2415" s="19" t="str">
        <f>IF(Raw_Data!L2415="","Yes","No")</f>
        <v>No</v>
      </c>
      <c r="AE2415" s="19" t="str">
        <f>IF(Raw_Data!T2415="","Imputed",IF(Raw_Data!T2415&gt;INDEX(Cleaning_Reference!$F$6:$F$13,MATCH(D2415,Cleaning_Reference!$A$6:$A$13,0)),"Capped","Original"))</f>
        <v>Original</v>
      </c>
      <c r="AF2415" s="21">
        <f t="shared" si="37"/>
        <v>12.93</v>
      </c>
    </row>
    <row r="2416" spans="1:32" ht="15" customHeight="1" x14ac:dyDescent="0.3">
      <c r="A2416" s="20" t="str">
        <f>Raw_Data!A2416</f>
        <v>SF12415</v>
      </c>
      <c r="B2416" s="15" t="str">
        <f>Raw_Data!B2416</f>
        <v>Andhra Pradesh</v>
      </c>
      <c r="C2416" s="15" t="str">
        <f>Raw_Data!C2416</f>
        <v>Guntur</v>
      </c>
      <c r="D2416" s="15" t="str">
        <f>Raw_Data!D2416</f>
        <v>Cotton</v>
      </c>
      <c r="E2416" s="15" t="str">
        <f>Raw_Data!E2416</f>
        <v>Rabi</v>
      </c>
      <c r="F2416" s="15">
        <f>Raw_Data!F2416</f>
        <v>13.79</v>
      </c>
      <c r="G2416" s="18">
        <f>IF(Raw_Data!G2416="",ROUND(AVERAGEIFS(Raw_Data!$G$2:$G$4001,Raw_Data!$E$2:$E$4001,E2416),1),Raw_Data!G2416)</f>
        <v>797.1</v>
      </c>
      <c r="H2416" s="15">
        <f>Raw_Data!H2416</f>
        <v>26.2</v>
      </c>
      <c r="I2416" s="15">
        <f>Raw_Data!I2416</f>
        <v>55.3</v>
      </c>
      <c r="J2416" s="15">
        <f>Raw_Data!J2416</f>
        <v>7.4</v>
      </c>
      <c r="K2416" s="15">
        <f>Raw_Data!K2416</f>
        <v>6.9</v>
      </c>
      <c r="L2416" s="18">
        <f>IF(Raw_Data!L2416="",ROUND(AVERAGEIFS(Raw_Data!$L$2:$L$4001,Raw_Data!$E$2:$E$4001,E2416),1),Raw_Data!L2416)</f>
        <v>21.6</v>
      </c>
      <c r="M2416" s="15">
        <f>Raw_Data!M2416</f>
        <v>92.3</v>
      </c>
      <c r="N2416" s="15">
        <f>Raw_Data!N2416</f>
        <v>73.7</v>
      </c>
      <c r="O2416" s="15">
        <f>Raw_Data!O2416</f>
        <v>81.7</v>
      </c>
      <c r="P2416" s="15" t="str">
        <f>Raw_Data!P2416</f>
        <v>Flood</v>
      </c>
      <c r="Q2416" s="15">
        <f>Raw_Data!Q2416</f>
        <v>258.39999999999998</v>
      </c>
      <c r="R2416" s="15">
        <f>Raw_Data!R2416</f>
        <v>6.97</v>
      </c>
      <c r="S2416" s="15">
        <f>Raw_Data!S2416</f>
        <v>0.87</v>
      </c>
      <c r="T2416" s="18">
        <f>IF(Raw_Data!T2416="",ROUND(AVERAGEIFS(Raw_Data!$T$2:$T$4001,Raw_Data!$E$2:$E$4001,E2416,Raw_Data!$D$2:$D$4001,D2416),2),IF(Raw_Data!T2416&gt;INDEX(Cleaning_Reference!$F$6:$F$13,MATCH(D2416,Cleaning_Reference!$A$6:$A$13,0)),INDEX(Cleaning_Reference!$F$6:$F$13,MATCH(D2416,Cleaning_Reference!$A$6:$A$13,0)),Raw_Data!T2416))</f>
        <v>1.89</v>
      </c>
      <c r="U2416" s="15">
        <f>Raw_Data!U2416</f>
        <v>26.06</v>
      </c>
      <c r="V2416" s="15">
        <f>Raw_Data!V2416</f>
        <v>64139</v>
      </c>
      <c r="W2416" s="15">
        <f>Raw_Data!W2416</f>
        <v>1190714</v>
      </c>
      <c r="X2416" s="15">
        <f>Raw_Data!X2416</f>
        <v>1671462</v>
      </c>
      <c r="Y2416" s="15">
        <f>Raw_Data!Y2416</f>
        <v>480748</v>
      </c>
      <c r="Z2416" s="15">
        <f>Raw_Data!Z2416</f>
        <v>13465</v>
      </c>
      <c r="AA2416" s="15">
        <f>Raw_Data!AA2416</f>
        <v>1.9350000000000001</v>
      </c>
      <c r="AB2416" s="15">
        <f>Raw_Data!AB2416</f>
        <v>41.9</v>
      </c>
      <c r="AC2416" s="19" t="str">
        <f>IF(Raw_Data!G2416="","Yes","No")</f>
        <v>No</v>
      </c>
      <c r="AD2416" s="19" t="str">
        <f>IF(Raw_Data!L2416="","Yes","No")</f>
        <v>No</v>
      </c>
      <c r="AE2416" s="19" t="str">
        <f>IF(Raw_Data!T2416="","Imputed",IF(Raw_Data!T2416&gt;INDEX(Cleaning_Reference!$F$6:$F$13,MATCH(D2416,Cleaning_Reference!$A$6:$A$13,0)),"Capped","Original"))</f>
        <v>Original</v>
      </c>
      <c r="AF2416" s="21">
        <f t="shared" si="37"/>
        <v>26.06</v>
      </c>
    </row>
    <row r="2417" spans="1:32" ht="15" customHeight="1" x14ac:dyDescent="0.3">
      <c r="A2417" s="20" t="str">
        <f>Raw_Data!A2417</f>
        <v>SF12416</v>
      </c>
      <c r="B2417" s="15" t="str">
        <f>Raw_Data!B2417</f>
        <v>Maharashtra</v>
      </c>
      <c r="C2417" s="15" t="str">
        <f>Raw_Data!C2417</f>
        <v>Warangal</v>
      </c>
      <c r="D2417" s="15" t="str">
        <f>Raw_Data!D2417</f>
        <v>Pulses</v>
      </c>
      <c r="E2417" s="15" t="str">
        <f>Raw_Data!E2417</f>
        <v>Rabi</v>
      </c>
      <c r="F2417" s="15">
        <f>Raw_Data!F2417</f>
        <v>5.04</v>
      </c>
      <c r="G2417" s="18">
        <f>IF(Raw_Data!G2417="",ROUND(AVERAGEIFS(Raw_Data!$G$2:$G$4001,Raw_Data!$E$2:$E$4001,E2417),1),Raw_Data!G2417)</f>
        <v>695.6</v>
      </c>
      <c r="H2417" s="15">
        <f>Raw_Data!H2417</f>
        <v>23.3</v>
      </c>
      <c r="I2417" s="15">
        <f>Raw_Data!I2417</f>
        <v>62.8</v>
      </c>
      <c r="J2417" s="15">
        <f>Raw_Data!J2417</f>
        <v>8.3000000000000007</v>
      </c>
      <c r="K2417" s="15">
        <f>Raw_Data!K2417</f>
        <v>6.55</v>
      </c>
      <c r="L2417" s="18">
        <f>IF(Raw_Data!L2417="",ROUND(AVERAGEIFS(Raw_Data!$L$2:$L$4001,Raw_Data!$E$2:$E$4001,E2417),1),Raw_Data!L2417)</f>
        <v>26.3</v>
      </c>
      <c r="M2417" s="15">
        <f>Raw_Data!M2417</f>
        <v>124.4</v>
      </c>
      <c r="N2417" s="15">
        <f>Raw_Data!N2417</f>
        <v>55.6</v>
      </c>
      <c r="O2417" s="15">
        <f>Raw_Data!O2417</f>
        <v>82.6</v>
      </c>
      <c r="P2417" s="15" t="str">
        <f>Raw_Data!P2417</f>
        <v>Sprinkler</v>
      </c>
      <c r="Q2417" s="15">
        <f>Raw_Data!Q2417</f>
        <v>225</v>
      </c>
      <c r="R2417" s="15">
        <f>Raw_Data!R2417</f>
        <v>6.36</v>
      </c>
      <c r="S2417" s="15">
        <f>Raw_Data!S2417</f>
        <v>0.88</v>
      </c>
      <c r="T2417" s="18">
        <f>IF(Raw_Data!T2417="",ROUND(AVERAGEIFS(Raw_Data!$T$2:$T$4001,Raw_Data!$E$2:$E$4001,E2417,Raw_Data!$D$2:$D$4001,D2417),2),IF(Raw_Data!T2417&gt;INDEX(Cleaning_Reference!$F$6:$F$13,MATCH(D2417,Cleaning_Reference!$A$6:$A$13,0)),INDEX(Cleaning_Reference!$F$6:$F$13,MATCH(D2417,Cleaning_Reference!$A$6:$A$13,0)),Raw_Data!T2417))</f>
        <v>1.58</v>
      </c>
      <c r="U2417" s="15">
        <f>Raw_Data!U2417</f>
        <v>7.96</v>
      </c>
      <c r="V2417" s="15">
        <f>Raw_Data!V2417</f>
        <v>72617</v>
      </c>
      <c r="W2417" s="15">
        <f>Raw_Data!W2417</f>
        <v>378625</v>
      </c>
      <c r="X2417" s="15">
        <f>Raw_Data!X2417</f>
        <v>578031</v>
      </c>
      <c r="Y2417" s="15">
        <f>Raw_Data!Y2417</f>
        <v>199406</v>
      </c>
      <c r="Z2417" s="15">
        <f>Raw_Data!Z2417</f>
        <v>1479</v>
      </c>
      <c r="AA2417" s="15">
        <f>Raw_Data!AA2417</f>
        <v>5.3819999999999997</v>
      </c>
      <c r="AB2417" s="15">
        <f>Raw_Data!AB2417</f>
        <v>35.5</v>
      </c>
      <c r="AC2417" s="19" t="str">
        <f>IF(Raw_Data!G2417="","Yes","No")</f>
        <v>No</v>
      </c>
      <c r="AD2417" s="19" t="str">
        <f>IF(Raw_Data!L2417="","Yes","No")</f>
        <v>No</v>
      </c>
      <c r="AE2417" s="19" t="str">
        <f>IF(Raw_Data!T2417="","Imputed",IF(Raw_Data!T2417&gt;INDEX(Cleaning_Reference!$F$6:$F$13,MATCH(D2417,Cleaning_Reference!$A$6:$A$13,0)),"Capped","Original"))</f>
        <v>Original</v>
      </c>
      <c r="AF2417" s="21">
        <f t="shared" si="37"/>
        <v>7.96</v>
      </c>
    </row>
    <row r="2418" spans="1:32" ht="15" customHeight="1" x14ac:dyDescent="0.3">
      <c r="A2418" s="20" t="str">
        <f>Raw_Data!A2418</f>
        <v>SF12417</v>
      </c>
      <c r="B2418" s="15" t="str">
        <f>Raw_Data!B2418</f>
        <v>Andhra Pradesh</v>
      </c>
      <c r="C2418" s="15" t="str">
        <f>Raw_Data!C2418</f>
        <v>Krishna</v>
      </c>
      <c r="D2418" s="15" t="str">
        <f>Raw_Data!D2418</f>
        <v>Groundnut</v>
      </c>
      <c r="E2418" s="15" t="str">
        <f>Raw_Data!E2418</f>
        <v>Zaid</v>
      </c>
      <c r="F2418" s="15">
        <f>Raw_Data!F2418</f>
        <v>13.34</v>
      </c>
      <c r="G2418" s="18">
        <f>IF(Raw_Data!G2418="",ROUND(AVERAGEIFS(Raw_Data!$G$2:$G$4001,Raw_Data!$E$2:$E$4001,E2418),1),Raw_Data!G2418)</f>
        <v>417.8</v>
      </c>
      <c r="H2418" s="15">
        <f>Raw_Data!H2418</f>
        <v>26.9</v>
      </c>
      <c r="I2418" s="15">
        <f>Raw_Data!I2418</f>
        <v>64.8</v>
      </c>
      <c r="J2418" s="15">
        <f>Raw_Data!J2418</f>
        <v>8.6999999999999993</v>
      </c>
      <c r="K2418" s="15">
        <f>Raw_Data!K2418</f>
        <v>7.68</v>
      </c>
      <c r="L2418" s="18">
        <f>IF(Raw_Data!L2418="",ROUND(AVERAGEIFS(Raw_Data!$L$2:$L$4001,Raw_Data!$E$2:$E$4001,E2418),1),Raw_Data!L2418)</f>
        <v>23.8</v>
      </c>
      <c r="M2418" s="15">
        <f>Raw_Data!M2418</f>
        <v>53.4</v>
      </c>
      <c r="N2418" s="15">
        <f>Raw_Data!N2418</f>
        <v>70.400000000000006</v>
      </c>
      <c r="O2418" s="15">
        <f>Raw_Data!O2418</f>
        <v>127.9</v>
      </c>
      <c r="P2418" s="15" t="str">
        <f>Raw_Data!P2418</f>
        <v>Flood</v>
      </c>
      <c r="Q2418" s="15">
        <f>Raw_Data!Q2418</f>
        <v>148.6</v>
      </c>
      <c r="R2418" s="15">
        <f>Raw_Data!R2418</f>
        <v>2.39</v>
      </c>
      <c r="S2418" s="15">
        <f>Raw_Data!S2418</f>
        <v>0.72</v>
      </c>
      <c r="T2418" s="18">
        <f>IF(Raw_Data!T2418="",ROUND(AVERAGEIFS(Raw_Data!$T$2:$T$4001,Raw_Data!$E$2:$E$4001,E2418,Raw_Data!$D$2:$D$4001,D2418),2),IF(Raw_Data!T2418&gt;INDEX(Cleaning_Reference!$F$6:$F$13,MATCH(D2418,Cleaning_Reference!$A$6:$A$13,0)),INDEX(Cleaning_Reference!$F$6:$F$13,MATCH(D2418,Cleaning_Reference!$A$6:$A$13,0)),Raw_Data!T2418))</f>
        <v>0.47</v>
      </c>
      <c r="U2418" s="15">
        <f>Raw_Data!U2418</f>
        <v>6.27</v>
      </c>
      <c r="V2418" s="15">
        <f>Raw_Data!V2418</f>
        <v>54441</v>
      </c>
      <c r="W2418" s="15">
        <f>Raw_Data!W2418</f>
        <v>943963</v>
      </c>
      <c r="X2418" s="15">
        <f>Raw_Data!X2418</f>
        <v>341345</v>
      </c>
      <c r="Y2418" s="15">
        <f>Raw_Data!Y2418</f>
        <v>-602618</v>
      </c>
      <c r="Z2418" s="15">
        <f>Raw_Data!Z2418</f>
        <v>8453</v>
      </c>
      <c r="AA2418" s="15">
        <f>Raw_Data!AA2418</f>
        <v>0.74199999999999999</v>
      </c>
      <c r="AB2418" s="15">
        <f>Raw_Data!AB2418</f>
        <v>55</v>
      </c>
      <c r="AC2418" s="19" t="str">
        <f>IF(Raw_Data!G2418="","Yes","No")</f>
        <v>No</v>
      </c>
      <c r="AD2418" s="19" t="str">
        <f>IF(Raw_Data!L2418="","Yes","No")</f>
        <v>No</v>
      </c>
      <c r="AE2418" s="19" t="str">
        <f>IF(Raw_Data!T2418="","Imputed",IF(Raw_Data!T2418&gt;INDEX(Cleaning_Reference!$F$6:$F$13,MATCH(D2418,Cleaning_Reference!$A$6:$A$13,0)),"Capped","Original"))</f>
        <v>Original</v>
      </c>
      <c r="AF2418" s="21">
        <f t="shared" si="37"/>
        <v>6.27</v>
      </c>
    </row>
    <row r="2419" spans="1:32" ht="15" customHeight="1" x14ac:dyDescent="0.3">
      <c r="A2419" s="20" t="str">
        <f>Raw_Data!A2419</f>
        <v>SF12418</v>
      </c>
      <c r="B2419" s="15" t="str">
        <f>Raw_Data!B2419</f>
        <v>Telangana</v>
      </c>
      <c r="C2419" s="15" t="str">
        <f>Raw_Data!C2419</f>
        <v>Warangal</v>
      </c>
      <c r="D2419" s="15" t="str">
        <f>Raw_Data!D2419</f>
        <v>Pulses</v>
      </c>
      <c r="E2419" s="15" t="str">
        <f>Raw_Data!E2419</f>
        <v>Kharif</v>
      </c>
      <c r="F2419" s="15">
        <f>Raw_Data!F2419</f>
        <v>3.56</v>
      </c>
      <c r="G2419" s="18">
        <f>IF(Raw_Data!G2419="",ROUND(AVERAGEIFS(Raw_Data!$G$2:$G$4001,Raw_Data!$E$2:$E$4001,E2419),1),Raw_Data!G2419)</f>
        <v>740</v>
      </c>
      <c r="H2419" s="15">
        <f>Raw_Data!H2419</f>
        <v>33.1</v>
      </c>
      <c r="I2419" s="15">
        <f>Raw_Data!I2419</f>
        <v>65.099999999999994</v>
      </c>
      <c r="J2419" s="15">
        <f>Raw_Data!J2419</f>
        <v>6.3</v>
      </c>
      <c r="K2419" s="15">
        <f>Raw_Data!K2419</f>
        <v>6.98</v>
      </c>
      <c r="L2419" s="18">
        <f>IF(Raw_Data!L2419="",ROUND(AVERAGEIFS(Raw_Data!$L$2:$L$4001,Raw_Data!$E$2:$E$4001,E2419),1),Raw_Data!L2419)</f>
        <v>31.6</v>
      </c>
      <c r="M2419" s="15">
        <f>Raw_Data!M2419</f>
        <v>54.7</v>
      </c>
      <c r="N2419" s="15">
        <f>Raw_Data!N2419</f>
        <v>48.9</v>
      </c>
      <c r="O2419" s="15">
        <f>Raw_Data!O2419</f>
        <v>79.599999999999994</v>
      </c>
      <c r="P2419" s="15" t="str">
        <f>Raw_Data!P2419</f>
        <v>Flood</v>
      </c>
      <c r="Q2419" s="15">
        <f>Raw_Data!Q2419</f>
        <v>227.1</v>
      </c>
      <c r="R2419" s="15">
        <f>Raw_Data!R2419</f>
        <v>7.97</v>
      </c>
      <c r="S2419" s="15">
        <f>Raw_Data!S2419</f>
        <v>0.89</v>
      </c>
      <c r="T2419" s="18">
        <f>IF(Raw_Data!T2419="",ROUND(AVERAGEIFS(Raw_Data!$T$2:$T$4001,Raw_Data!$E$2:$E$4001,E2419,Raw_Data!$D$2:$D$4001,D2419),2),IF(Raw_Data!T2419&gt;INDEX(Cleaning_Reference!$F$6:$F$13,MATCH(D2419,Cleaning_Reference!$A$6:$A$13,0)),INDEX(Cleaning_Reference!$F$6:$F$13,MATCH(D2419,Cleaning_Reference!$A$6:$A$13,0)),Raw_Data!T2419))</f>
        <v>1.1200000000000001</v>
      </c>
      <c r="U2419" s="15">
        <f>Raw_Data!U2419</f>
        <v>3.99</v>
      </c>
      <c r="V2419" s="15">
        <f>Raw_Data!V2419</f>
        <v>64377</v>
      </c>
      <c r="W2419" s="15">
        <f>Raw_Data!W2419</f>
        <v>217408</v>
      </c>
      <c r="X2419" s="15">
        <f>Raw_Data!X2419</f>
        <v>256864</v>
      </c>
      <c r="Y2419" s="15">
        <f>Raw_Data!Y2419</f>
        <v>39456</v>
      </c>
      <c r="Z2419" s="15">
        <f>Raw_Data!Z2419</f>
        <v>1772</v>
      </c>
      <c r="AA2419" s="15">
        <f>Raw_Data!AA2419</f>
        <v>2.2519999999999998</v>
      </c>
      <c r="AB2419" s="15">
        <f>Raw_Data!AB2419</f>
        <v>37.1</v>
      </c>
      <c r="AC2419" s="19" t="str">
        <f>IF(Raw_Data!G2419="","Yes","No")</f>
        <v>No</v>
      </c>
      <c r="AD2419" s="19" t="str">
        <f>IF(Raw_Data!L2419="","Yes","No")</f>
        <v>No</v>
      </c>
      <c r="AE2419" s="19" t="str">
        <f>IF(Raw_Data!T2419="","Imputed",IF(Raw_Data!T2419&gt;INDEX(Cleaning_Reference!$F$6:$F$13,MATCH(D2419,Cleaning_Reference!$A$6:$A$13,0)),"Capped","Original"))</f>
        <v>Original</v>
      </c>
      <c r="AF2419" s="21">
        <f t="shared" si="37"/>
        <v>3.99</v>
      </c>
    </row>
    <row r="2420" spans="1:32" ht="15" customHeight="1" x14ac:dyDescent="0.3">
      <c r="A2420" s="20" t="str">
        <f>Raw_Data!A2420</f>
        <v>SF12419</v>
      </c>
      <c r="B2420" s="15" t="str">
        <f>Raw_Data!B2420</f>
        <v>Punjab</v>
      </c>
      <c r="C2420" s="15" t="str">
        <f>Raw_Data!C2420</f>
        <v>Indore</v>
      </c>
      <c r="D2420" s="15" t="str">
        <f>Raw_Data!D2420</f>
        <v>Rice</v>
      </c>
      <c r="E2420" s="15" t="str">
        <f>Raw_Data!E2420</f>
        <v>Kharif</v>
      </c>
      <c r="F2420" s="15">
        <f>Raw_Data!F2420</f>
        <v>6.79</v>
      </c>
      <c r="G2420" s="18">
        <f>IF(Raw_Data!G2420="",ROUND(AVERAGEIFS(Raw_Data!$G$2:$G$4001,Raw_Data!$E$2:$E$4001,E2420),1),Raw_Data!G2420)</f>
        <v>742.4</v>
      </c>
      <c r="H2420" s="15">
        <f>Raw_Data!H2420</f>
        <v>28.8</v>
      </c>
      <c r="I2420" s="15">
        <f>Raw_Data!I2420</f>
        <v>67.099999999999994</v>
      </c>
      <c r="J2420" s="15">
        <f>Raw_Data!J2420</f>
        <v>7.3</v>
      </c>
      <c r="K2420" s="15">
        <f>Raw_Data!K2420</f>
        <v>6.95</v>
      </c>
      <c r="L2420" s="18">
        <f>IF(Raw_Data!L2420="",ROUND(AVERAGEIFS(Raw_Data!$L$2:$L$4001,Raw_Data!$E$2:$E$4001,E2420),1),Raw_Data!L2420)</f>
        <v>33.5</v>
      </c>
      <c r="M2420" s="15">
        <f>Raw_Data!M2420</f>
        <v>107.3</v>
      </c>
      <c r="N2420" s="15">
        <f>Raw_Data!N2420</f>
        <v>87.2</v>
      </c>
      <c r="O2420" s="15">
        <f>Raw_Data!O2420</f>
        <v>74.7</v>
      </c>
      <c r="P2420" s="15" t="str">
        <f>Raw_Data!P2420</f>
        <v>Rainfed</v>
      </c>
      <c r="Q2420" s="15">
        <f>Raw_Data!Q2420</f>
        <v>161.9</v>
      </c>
      <c r="R2420" s="15">
        <f>Raw_Data!R2420</f>
        <v>2.2400000000000002</v>
      </c>
      <c r="S2420" s="15">
        <f>Raw_Data!S2420</f>
        <v>0.71</v>
      </c>
      <c r="T2420" s="18">
        <f>IF(Raw_Data!T2420="",ROUND(AVERAGEIFS(Raw_Data!$T$2:$T$4001,Raw_Data!$E$2:$E$4001,E2420,Raw_Data!$D$2:$D$4001,D2420),2),IF(Raw_Data!T2420&gt;INDEX(Cleaning_Reference!$F$6:$F$13,MATCH(D2420,Cleaning_Reference!$A$6:$A$13,0)),INDEX(Cleaning_Reference!$F$6:$F$13,MATCH(D2420,Cleaning_Reference!$A$6:$A$13,0)),Raw_Data!T2420))</f>
        <v>3.59</v>
      </c>
      <c r="U2420" s="15">
        <f>Raw_Data!U2420</f>
        <v>24.38</v>
      </c>
      <c r="V2420" s="15">
        <f>Raw_Data!V2420</f>
        <v>20292</v>
      </c>
      <c r="W2420" s="15">
        <f>Raw_Data!W2420</f>
        <v>405554</v>
      </c>
      <c r="X2420" s="15">
        <f>Raw_Data!X2420</f>
        <v>494719</v>
      </c>
      <c r="Y2420" s="15">
        <f>Raw_Data!Y2420</f>
        <v>89165</v>
      </c>
      <c r="Z2420" s="15">
        <f>Raw_Data!Z2420</f>
        <v>6059</v>
      </c>
      <c r="AA2420" s="15">
        <f>Raw_Data!AA2420</f>
        <v>4.024</v>
      </c>
      <c r="AB2420" s="15">
        <f>Raw_Data!AB2420</f>
        <v>51.8</v>
      </c>
      <c r="AC2420" s="19" t="str">
        <f>IF(Raw_Data!G2420="","Yes","No")</f>
        <v>No</v>
      </c>
      <c r="AD2420" s="19" t="str">
        <f>IF(Raw_Data!L2420="","Yes","No")</f>
        <v>No</v>
      </c>
      <c r="AE2420" s="19" t="str">
        <f>IF(Raw_Data!T2420="","Imputed",IF(Raw_Data!T2420&gt;INDEX(Cleaning_Reference!$F$6:$F$13,MATCH(D2420,Cleaning_Reference!$A$6:$A$13,0)),"Capped","Original"))</f>
        <v>Original</v>
      </c>
      <c r="AF2420" s="21">
        <f t="shared" si="37"/>
        <v>24.38</v>
      </c>
    </row>
    <row r="2421" spans="1:32" ht="15" customHeight="1" x14ac:dyDescent="0.3">
      <c r="A2421" s="20" t="str">
        <f>Raw_Data!A2421</f>
        <v>SF12420</v>
      </c>
      <c r="B2421" s="15" t="str">
        <f>Raw_Data!B2421</f>
        <v>Andhra Pradesh</v>
      </c>
      <c r="C2421" s="15" t="str">
        <f>Raw_Data!C2421</f>
        <v>Rajkot</v>
      </c>
      <c r="D2421" s="15" t="str">
        <f>Raw_Data!D2421</f>
        <v>Rice</v>
      </c>
      <c r="E2421" s="15" t="str">
        <f>Raw_Data!E2421</f>
        <v>Kharif</v>
      </c>
      <c r="F2421" s="15">
        <f>Raw_Data!F2421</f>
        <v>12.96</v>
      </c>
      <c r="G2421" s="18">
        <f>IF(Raw_Data!G2421="",ROUND(AVERAGEIFS(Raw_Data!$G$2:$G$4001,Raw_Data!$E$2:$E$4001,E2421),1),Raw_Data!G2421)</f>
        <v>983.6</v>
      </c>
      <c r="H2421" s="15">
        <f>Raw_Data!H2421</f>
        <v>27.6</v>
      </c>
      <c r="I2421" s="15">
        <f>Raw_Data!I2421</f>
        <v>77.7</v>
      </c>
      <c r="J2421" s="15">
        <f>Raw_Data!J2421</f>
        <v>6.7</v>
      </c>
      <c r="K2421" s="15">
        <f>Raw_Data!K2421</f>
        <v>6.18</v>
      </c>
      <c r="L2421" s="18">
        <f>IF(Raw_Data!L2421="",ROUND(AVERAGEIFS(Raw_Data!$L$2:$L$4001,Raw_Data!$E$2:$E$4001,E2421),1),Raw_Data!L2421)</f>
        <v>21.4</v>
      </c>
      <c r="M2421" s="15">
        <f>Raw_Data!M2421</f>
        <v>129.9</v>
      </c>
      <c r="N2421" s="15">
        <f>Raw_Data!N2421</f>
        <v>64.8</v>
      </c>
      <c r="O2421" s="15">
        <f>Raw_Data!O2421</f>
        <v>93.4</v>
      </c>
      <c r="P2421" s="15" t="str">
        <f>Raw_Data!P2421</f>
        <v>Rainfed</v>
      </c>
      <c r="Q2421" s="15">
        <f>Raw_Data!Q2421</f>
        <v>172.2</v>
      </c>
      <c r="R2421" s="15">
        <f>Raw_Data!R2421</f>
        <v>1.59</v>
      </c>
      <c r="S2421" s="15">
        <f>Raw_Data!S2421</f>
        <v>0.99</v>
      </c>
      <c r="T2421" s="18">
        <f>IF(Raw_Data!T2421="",ROUND(AVERAGEIFS(Raw_Data!$T$2:$T$4001,Raw_Data!$E$2:$E$4001,E2421,Raw_Data!$D$2:$D$4001,D2421),2),IF(Raw_Data!T2421&gt;INDEX(Cleaning_Reference!$F$6:$F$13,MATCH(D2421,Cleaning_Reference!$A$6:$A$13,0)),INDEX(Cleaning_Reference!$F$6:$F$13,MATCH(D2421,Cleaning_Reference!$A$6:$A$13,0)),Raw_Data!T2421))</f>
        <v>2.02</v>
      </c>
      <c r="U2421" s="15">
        <f>Raw_Data!U2421</f>
        <v>26.18</v>
      </c>
      <c r="V2421" s="15">
        <f>Raw_Data!V2421</f>
        <v>21359</v>
      </c>
      <c r="W2421" s="15">
        <f>Raw_Data!W2421</f>
        <v>736636</v>
      </c>
      <c r="X2421" s="15">
        <f>Raw_Data!X2421</f>
        <v>559179</v>
      </c>
      <c r="Y2421" s="15">
        <f>Raw_Data!Y2421</f>
        <v>-177457</v>
      </c>
      <c r="Z2421" s="15">
        <f>Raw_Data!Z2421</f>
        <v>12175</v>
      </c>
      <c r="AA2421" s="15">
        <f>Raw_Data!AA2421</f>
        <v>2.15</v>
      </c>
      <c r="AB2421" s="15">
        <f>Raw_Data!AB2421</f>
        <v>75.3</v>
      </c>
      <c r="AC2421" s="19" t="str">
        <f>IF(Raw_Data!G2421="","Yes","No")</f>
        <v>No</v>
      </c>
      <c r="AD2421" s="19" t="str">
        <f>IF(Raw_Data!L2421="","Yes","No")</f>
        <v>No</v>
      </c>
      <c r="AE2421" s="19" t="str">
        <f>IF(Raw_Data!T2421="","Imputed",IF(Raw_Data!T2421&gt;INDEX(Cleaning_Reference!$F$6:$F$13,MATCH(D2421,Cleaning_Reference!$A$6:$A$13,0)),"Capped","Original"))</f>
        <v>Original</v>
      </c>
      <c r="AF2421" s="21">
        <f t="shared" si="37"/>
        <v>26.18</v>
      </c>
    </row>
    <row r="2422" spans="1:32" ht="15" customHeight="1" x14ac:dyDescent="0.3">
      <c r="A2422" s="20" t="str">
        <f>Raw_Data!A2422</f>
        <v>SF12421</v>
      </c>
      <c r="B2422" s="15" t="str">
        <f>Raw_Data!B2422</f>
        <v>Andhra Pradesh</v>
      </c>
      <c r="C2422" s="15" t="str">
        <f>Raw_Data!C2422</f>
        <v>Krishna</v>
      </c>
      <c r="D2422" s="15" t="str">
        <f>Raw_Data!D2422</f>
        <v>Chilli</v>
      </c>
      <c r="E2422" s="15" t="str">
        <f>Raw_Data!E2422</f>
        <v>Zaid</v>
      </c>
      <c r="F2422" s="15">
        <f>Raw_Data!F2422</f>
        <v>9.56</v>
      </c>
      <c r="G2422" s="18">
        <f>IF(Raw_Data!G2422="",ROUND(AVERAGEIFS(Raw_Data!$G$2:$G$4001,Raw_Data!$E$2:$E$4001,E2422),1),Raw_Data!G2422)</f>
        <v>274.8</v>
      </c>
      <c r="H2422" s="15">
        <f>Raw_Data!H2422</f>
        <v>31.8</v>
      </c>
      <c r="I2422" s="15">
        <f>Raw_Data!I2422</f>
        <v>58.1</v>
      </c>
      <c r="J2422" s="15">
        <f>Raw_Data!J2422</f>
        <v>6.6</v>
      </c>
      <c r="K2422" s="15">
        <f>Raw_Data!K2422</f>
        <v>6.97</v>
      </c>
      <c r="L2422" s="18">
        <f>IF(Raw_Data!L2422="",ROUND(AVERAGEIFS(Raw_Data!$L$2:$L$4001,Raw_Data!$E$2:$E$4001,E2422),1),Raw_Data!L2422)</f>
        <v>21.1</v>
      </c>
      <c r="M2422" s="15">
        <f>Raw_Data!M2422</f>
        <v>86.1</v>
      </c>
      <c r="N2422" s="15">
        <f>Raw_Data!N2422</f>
        <v>92.8</v>
      </c>
      <c r="O2422" s="15">
        <f>Raw_Data!O2422</f>
        <v>81.7</v>
      </c>
      <c r="P2422" s="15" t="str">
        <f>Raw_Data!P2422</f>
        <v>Rainfed</v>
      </c>
      <c r="Q2422" s="15">
        <f>Raw_Data!Q2422</f>
        <v>137</v>
      </c>
      <c r="R2422" s="15">
        <f>Raw_Data!R2422</f>
        <v>3.33</v>
      </c>
      <c r="S2422" s="15">
        <f>Raw_Data!S2422</f>
        <v>0.68</v>
      </c>
      <c r="T2422" s="18">
        <f>IF(Raw_Data!T2422="",ROUND(AVERAGEIFS(Raw_Data!$T$2:$T$4001,Raw_Data!$E$2:$E$4001,E2422,Raw_Data!$D$2:$D$4001,D2422),2),IF(Raw_Data!T2422&gt;INDEX(Cleaning_Reference!$F$6:$F$13,MATCH(D2422,Cleaning_Reference!$A$6:$A$13,0)),INDEX(Cleaning_Reference!$F$6:$F$13,MATCH(D2422,Cleaning_Reference!$A$6:$A$13,0)),Raw_Data!T2422))</f>
        <v>1.43</v>
      </c>
      <c r="U2422" s="15">
        <f>Raw_Data!U2422</f>
        <v>13.67</v>
      </c>
      <c r="V2422" s="15">
        <f>Raw_Data!V2422</f>
        <v>88340</v>
      </c>
      <c r="W2422" s="15">
        <f>Raw_Data!W2422</f>
        <v>497822</v>
      </c>
      <c r="X2422" s="15">
        <f>Raw_Data!X2422</f>
        <v>1207608</v>
      </c>
      <c r="Y2422" s="15">
        <f>Raw_Data!Y2422</f>
        <v>709786</v>
      </c>
      <c r="Z2422" s="15">
        <f>Raw_Data!Z2422</f>
        <v>3061</v>
      </c>
      <c r="AA2422" s="15">
        <f>Raw_Data!AA2422</f>
        <v>4.4660000000000002</v>
      </c>
      <c r="AB2422" s="15">
        <f>Raw_Data!AB2422</f>
        <v>52</v>
      </c>
      <c r="AC2422" s="19" t="str">
        <f>IF(Raw_Data!G2422="","Yes","No")</f>
        <v>No</v>
      </c>
      <c r="AD2422" s="19" t="str">
        <f>IF(Raw_Data!L2422="","Yes","No")</f>
        <v>No</v>
      </c>
      <c r="AE2422" s="19" t="str">
        <f>IF(Raw_Data!T2422="","Imputed",IF(Raw_Data!T2422&gt;INDEX(Cleaning_Reference!$F$6:$F$13,MATCH(D2422,Cleaning_Reference!$A$6:$A$13,0)),"Capped","Original"))</f>
        <v>Original</v>
      </c>
      <c r="AF2422" s="21">
        <f t="shared" si="37"/>
        <v>13.67</v>
      </c>
    </row>
    <row r="2423" spans="1:32" ht="15" customHeight="1" x14ac:dyDescent="0.3">
      <c r="A2423" s="20" t="str">
        <f>Raw_Data!A2423</f>
        <v>SF12422</v>
      </c>
      <c r="B2423" s="15" t="str">
        <f>Raw_Data!B2423</f>
        <v>Tamil Nadu</v>
      </c>
      <c r="C2423" s="15" t="str">
        <f>Raw_Data!C2423</f>
        <v>Warangal</v>
      </c>
      <c r="D2423" s="15" t="str">
        <f>Raw_Data!D2423</f>
        <v>Cotton</v>
      </c>
      <c r="E2423" s="15" t="str">
        <f>Raw_Data!E2423</f>
        <v>Kharif</v>
      </c>
      <c r="F2423" s="15">
        <f>Raw_Data!F2423</f>
        <v>9.94</v>
      </c>
      <c r="G2423" s="18">
        <f>IF(Raw_Data!G2423="",ROUND(AVERAGEIFS(Raw_Data!$G$2:$G$4001,Raw_Data!$E$2:$E$4001,E2423),1),Raw_Data!G2423)</f>
        <v>1122.3</v>
      </c>
      <c r="H2423" s="15">
        <f>Raw_Data!H2423</f>
        <v>31.6</v>
      </c>
      <c r="I2423" s="15">
        <f>Raw_Data!I2423</f>
        <v>70.7</v>
      </c>
      <c r="J2423" s="15">
        <f>Raw_Data!J2423</f>
        <v>6.1</v>
      </c>
      <c r="K2423" s="15">
        <f>Raw_Data!K2423</f>
        <v>6.17</v>
      </c>
      <c r="L2423" s="18">
        <f>IF(Raw_Data!L2423="",ROUND(AVERAGEIFS(Raw_Data!$L$2:$L$4001,Raw_Data!$E$2:$E$4001,E2423),1),Raw_Data!L2423)</f>
        <v>33.1</v>
      </c>
      <c r="M2423" s="15">
        <f>Raw_Data!M2423</f>
        <v>91.8</v>
      </c>
      <c r="N2423" s="15">
        <f>Raw_Data!N2423</f>
        <v>15</v>
      </c>
      <c r="O2423" s="15">
        <f>Raw_Data!O2423</f>
        <v>159.6</v>
      </c>
      <c r="P2423" s="15" t="str">
        <f>Raw_Data!P2423</f>
        <v>Flood</v>
      </c>
      <c r="Q2423" s="15">
        <f>Raw_Data!Q2423</f>
        <v>172.4</v>
      </c>
      <c r="R2423" s="15">
        <f>Raw_Data!R2423</f>
        <v>5.61</v>
      </c>
      <c r="S2423" s="15">
        <f>Raw_Data!S2423</f>
        <v>0.72</v>
      </c>
      <c r="T2423" s="18">
        <f>IF(Raw_Data!T2423="",ROUND(AVERAGEIFS(Raw_Data!$T$2:$T$4001,Raw_Data!$E$2:$E$4001,E2423,Raw_Data!$D$2:$D$4001,D2423),2),IF(Raw_Data!T2423&gt;INDEX(Cleaning_Reference!$F$6:$F$13,MATCH(D2423,Cleaning_Reference!$A$6:$A$13,0)),INDEX(Cleaning_Reference!$F$6:$F$13,MATCH(D2423,Cleaning_Reference!$A$6:$A$13,0)),Raw_Data!T2423))</f>
        <v>0.97</v>
      </c>
      <c r="U2423" s="15">
        <f>Raw_Data!U2423</f>
        <v>9.64</v>
      </c>
      <c r="V2423" s="15">
        <f>Raw_Data!V2423</f>
        <v>64842</v>
      </c>
      <c r="W2423" s="15">
        <f>Raw_Data!W2423</f>
        <v>596854</v>
      </c>
      <c r="X2423" s="15">
        <f>Raw_Data!X2423</f>
        <v>625077</v>
      </c>
      <c r="Y2423" s="15">
        <f>Raw_Data!Y2423</f>
        <v>28223</v>
      </c>
      <c r="Z2423" s="15">
        <f>Raw_Data!Z2423</f>
        <v>9521</v>
      </c>
      <c r="AA2423" s="15">
        <f>Raw_Data!AA2423</f>
        <v>1.012</v>
      </c>
      <c r="AB2423" s="15">
        <f>Raw_Data!AB2423</f>
        <v>59.3</v>
      </c>
      <c r="AC2423" s="19" t="str">
        <f>IF(Raw_Data!G2423="","Yes","No")</f>
        <v>No</v>
      </c>
      <c r="AD2423" s="19" t="str">
        <f>IF(Raw_Data!L2423="","Yes","No")</f>
        <v>No</v>
      </c>
      <c r="AE2423" s="19" t="str">
        <f>IF(Raw_Data!T2423="","Imputed",IF(Raw_Data!T2423&gt;INDEX(Cleaning_Reference!$F$6:$F$13,MATCH(D2423,Cleaning_Reference!$A$6:$A$13,0)),"Capped","Original"))</f>
        <v>Original</v>
      </c>
      <c r="AF2423" s="21">
        <f t="shared" si="37"/>
        <v>9.64</v>
      </c>
    </row>
    <row r="2424" spans="1:32" ht="15" customHeight="1" x14ac:dyDescent="0.3">
      <c r="A2424" s="20" t="str">
        <f>Raw_Data!A2424</f>
        <v>SF12423</v>
      </c>
      <c r="B2424" s="15" t="str">
        <f>Raw_Data!B2424</f>
        <v>Andhra Pradesh</v>
      </c>
      <c r="C2424" s="15" t="str">
        <f>Raw_Data!C2424</f>
        <v>Rajkot</v>
      </c>
      <c r="D2424" s="15" t="str">
        <f>Raw_Data!D2424</f>
        <v>Rice</v>
      </c>
      <c r="E2424" s="15" t="str">
        <f>Raw_Data!E2424</f>
        <v>Rabi</v>
      </c>
      <c r="F2424" s="15">
        <f>Raw_Data!F2424</f>
        <v>11.25</v>
      </c>
      <c r="G2424" s="18">
        <f>IF(Raw_Data!G2424="",ROUND(AVERAGEIFS(Raw_Data!$G$2:$G$4001,Raw_Data!$E$2:$E$4001,E2424),1),Raw_Data!G2424)</f>
        <v>414.3</v>
      </c>
      <c r="H2424" s="15">
        <f>Raw_Data!H2424</f>
        <v>23.5</v>
      </c>
      <c r="I2424" s="15">
        <f>Raw_Data!I2424</f>
        <v>51.9</v>
      </c>
      <c r="J2424" s="15">
        <f>Raw_Data!J2424</f>
        <v>7.1</v>
      </c>
      <c r="K2424" s="15">
        <f>Raw_Data!K2424</f>
        <v>6.65</v>
      </c>
      <c r="L2424" s="18">
        <f>IF(Raw_Data!L2424="",ROUND(AVERAGEIFS(Raw_Data!$L$2:$L$4001,Raw_Data!$E$2:$E$4001,E2424),1),Raw_Data!L2424)</f>
        <v>23.4</v>
      </c>
      <c r="M2424" s="15">
        <f>Raw_Data!M2424</f>
        <v>111</v>
      </c>
      <c r="N2424" s="15">
        <f>Raw_Data!N2424</f>
        <v>50.6</v>
      </c>
      <c r="O2424" s="15">
        <f>Raw_Data!O2424</f>
        <v>120.5</v>
      </c>
      <c r="P2424" s="15" t="str">
        <f>Raw_Data!P2424</f>
        <v>Sprinkler</v>
      </c>
      <c r="Q2424" s="15">
        <f>Raw_Data!Q2424</f>
        <v>199.3</v>
      </c>
      <c r="R2424" s="15">
        <f>Raw_Data!R2424</f>
        <v>2.42</v>
      </c>
      <c r="S2424" s="15">
        <f>Raw_Data!S2424</f>
        <v>0.68</v>
      </c>
      <c r="T2424" s="18">
        <f>IF(Raw_Data!T2424="",ROUND(AVERAGEIFS(Raw_Data!$T$2:$T$4001,Raw_Data!$E$2:$E$4001,E2424,Raw_Data!$D$2:$D$4001,D2424),2),IF(Raw_Data!T2424&gt;INDEX(Cleaning_Reference!$F$6:$F$13,MATCH(D2424,Cleaning_Reference!$A$6:$A$13,0)),INDEX(Cleaning_Reference!$F$6:$F$13,MATCH(D2424,Cleaning_Reference!$A$6:$A$13,0)),Raw_Data!T2424))</f>
        <v>3.41</v>
      </c>
      <c r="U2424" s="15">
        <f>Raw_Data!U2424</f>
        <v>38.36</v>
      </c>
      <c r="V2424" s="15">
        <f>Raw_Data!V2424</f>
        <v>20471</v>
      </c>
      <c r="W2424" s="15">
        <f>Raw_Data!W2424</f>
        <v>691375</v>
      </c>
      <c r="X2424" s="15">
        <f>Raw_Data!X2424</f>
        <v>785268</v>
      </c>
      <c r="Y2424" s="15">
        <f>Raw_Data!Y2424</f>
        <v>93893</v>
      </c>
      <c r="Z2424" s="15">
        <f>Raw_Data!Z2424</f>
        <v>17181</v>
      </c>
      <c r="AA2424" s="15">
        <f>Raw_Data!AA2424</f>
        <v>2.2330000000000001</v>
      </c>
      <c r="AB2424" s="15">
        <f>Raw_Data!AB2424</f>
        <v>48</v>
      </c>
      <c r="AC2424" s="19" t="str">
        <f>IF(Raw_Data!G2424="","Yes","No")</f>
        <v>No</v>
      </c>
      <c r="AD2424" s="19" t="str">
        <f>IF(Raw_Data!L2424="","Yes","No")</f>
        <v>No</v>
      </c>
      <c r="AE2424" s="19" t="str">
        <f>IF(Raw_Data!T2424="","Imputed",IF(Raw_Data!T2424&gt;INDEX(Cleaning_Reference!$F$6:$F$13,MATCH(D2424,Cleaning_Reference!$A$6:$A$13,0)),"Capped","Original"))</f>
        <v>Original</v>
      </c>
      <c r="AF2424" s="21">
        <f t="shared" si="37"/>
        <v>38.36</v>
      </c>
    </row>
    <row r="2425" spans="1:32" ht="15" customHeight="1" x14ac:dyDescent="0.3">
      <c r="A2425" s="20" t="str">
        <f>Raw_Data!A2425</f>
        <v>SF12424</v>
      </c>
      <c r="B2425" s="15" t="str">
        <f>Raw_Data!B2425</f>
        <v>Maharashtra</v>
      </c>
      <c r="C2425" s="15" t="str">
        <f>Raw_Data!C2425</f>
        <v>Indore</v>
      </c>
      <c r="D2425" s="15" t="str">
        <f>Raw_Data!D2425</f>
        <v>Maize</v>
      </c>
      <c r="E2425" s="15" t="str">
        <f>Raw_Data!E2425</f>
        <v>Rabi</v>
      </c>
      <c r="F2425" s="15">
        <f>Raw_Data!F2425</f>
        <v>2.4700000000000002</v>
      </c>
      <c r="G2425" s="18">
        <f>IF(Raw_Data!G2425="",ROUND(AVERAGEIFS(Raw_Data!$G$2:$G$4001,Raw_Data!$E$2:$E$4001,E2425),1),Raw_Data!G2425)</f>
        <v>679.9</v>
      </c>
      <c r="H2425" s="15">
        <f>Raw_Data!H2425</f>
        <v>20.8</v>
      </c>
      <c r="I2425" s="15">
        <f>Raw_Data!I2425</f>
        <v>47.8</v>
      </c>
      <c r="J2425" s="15">
        <f>Raw_Data!J2425</f>
        <v>7.6</v>
      </c>
      <c r="K2425" s="15">
        <f>Raw_Data!K2425</f>
        <v>7.12</v>
      </c>
      <c r="L2425" s="18">
        <f>IF(Raw_Data!L2425="",ROUND(AVERAGEIFS(Raw_Data!$L$2:$L$4001,Raw_Data!$E$2:$E$4001,E2425),1),Raw_Data!L2425)</f>
        <v>28.3</v>
      </c>
      <c r="M2425" s="15">
        <f>Raw_Data!M2425</f>
        <v>95.9</v>
      </c>
      <c r="N2425" s="15">
        <f>Raw_Data!N2425</f>
        <v>57.2</v>
      </c>
      <c r="O2425" s="15">
        <f>Raw_Data!O2425</f>
        <v>113.4</v>
      </c>
      <c r="P2425" s="15" t="str">
        <f>Raw_Data!P2425</f>
        <v>Rainfed</v>
      </c>
      <c r="Q2425" s="15">
        <f>Raw_Data!Q2425</f>
        <v>73.2</v>
      </c>
      <c r="R2425" s="15">
        <f>Raw_Data!R2425</f>
        <v>8.6999999999999993</v>
      </c>
      <c r="S2425" s="15">
        <f>Raw_Data!S2425</f>
        <v>0.71</v>
      </c>
      <c r="T2425" s="18">
        <f>IF(Raw_Data!T2425="",ROUND(AVERAGEIFS(Raw_Data!$T$2:$T$4001,Raw_Data!$E$2:$E$4001,E2425,Raw_Data!$D$2:$D$4001,D2425),2),IF(Raw_Data!T2425&gt;INDEX(Cleaning_Reference!$F$6:$F$13,MATCH(D2425,Cleaning_Reference!$A$6:$A$13,0)),INDEX(Cleaning_Reference!$F$6:$F$13,MATCH(D2425,Cleaning_Reference!$A$6:$A$13,0)),Raw_Data!T2425))</f>
        <v>3.28</v>
      </c>
      <c r="U2425" s="15">
        <f>Raw_Data!U2425</f>
        <v>8.1</v>
      </c>
      <c r="V2425" s="15">
        <f>Raw_Data!V2425</f>
        <v>17935</v>
      </c>
      <c r="W2425" s="15">
        <f>Raw_Data!W2425</f>
        <v>152522</v>
      </c>
      <c r="X2425" s="15">
        <f>Raw_Data!X2425</f>
        <v>145274</v>
      </c>
      <c r="Y2425" s="15">
        <f>Raw_Data!Y2425</f>
        <v>-7248</v>
      </c>
      <c r="Z2425" s="15">
        <f>Raw_Data!Z2425</f>
        <v>914</v>
      </c>
      <c r="AA2425" s="15">
        <f>Raw_Data!AA2425</f>
        <v>8.8620000000000001</v>
      </c>
      <c r="AB2425" s="15">
        <f>Raw_Data!AB2425</f>
        <v>34</v>
      </c>
      <c r="AC2425" s="19" t="str">
        <f>IF(Raw_Data!G2425="","Yes","No")</f>
        <v>No</v>
      </c>
      <c r="AD2425" s="19" t="str">
        <f>IF(Raw_Data!L2425="","Yes","No")</f>
        <v>No</v>
      </c>
      <c r="AE2425" s="19" t="str">
        <f>IF(Raw_Data!T2425="","Imputed",IF(Raw_Data!T2425&gt;INDEX(Cleaning_Reference!$F$6:$F$13,MATCH(D2425,Cleaning_Reference!$A$6:$A$13,0)),"Capped","Original"))</f>
        <v>Original</v>
      </c>
      <c r="AF2425" s="21">
        <f t="shared" si="37"/>
        <v>8.1</v>
      </c>
    </row>
    <row r="2426" spans="1:32" ht="15" customHeight="1" x14ac:dyDescent="0.3">
      <c r="A2426" s="20" t="str">
        <f>Raw_Data!A2426</f>
        <v>SF12425</v>
      </c>
      <c r="B2426" s="15" t="str">
        <f>Raw_Data!B2426</f>
        <v>Maharashtra</v>
      </c>
      <c r="C2426" s="15" t="str">
        <f>Raw_Data!C2426</f>
        <v>Nalgonda</v>
      </c>
      <c r="D2426" s="15" t="str">
        <f>Raw_Data!D2426</f>
        <v>Wheat</v>
      </c>
      <c r="E2426" s="15" t="str">
        <f>Raw_Data!E2426</f>
        <v>Kharif</v>
      </c>
      <c r="F2426" s="15">
        <f>Raw_Data!F2426</f>
        <v>13.4</v>
      </c>
      <c r="G2426" s="18">
        <f>IF(Raw_Data!G2426="",ROUND(AVERAGEIFS(Raw_Data!$G$2:$G$4001,Raw_Data!$E$2:$E$4001,E2426),1),Raw_Data!G2426)</f>
        <v>1059.5999999999999</v>
      </c>
      <c r="H2426" s="15">
        <f>Raw_Data!H2426</f>
        <v>32.1</v>
      </c>
      <c r="I2426" s="15">
        <f>Raw_Data!I2426</f>
        <v>82.9</v>
      </c>
      <c r="J2426" s="15">
        <f>Raw_Data!J2426</f>
        <v>6.6</v>
      </c>
      <c r="K2426" s="15">
        <f>Raw_Data!K2426</f>
        <v>6.61</v>
      </c>
      <c r="L2426" s="18">
        <f>IF(Raw_Data!L2426="",ROUND(AVERAGEIFS(Raw_Data!$L$2:$L$4001,Raw_Data!$E$2:$E$4001,E2426),1),Raw_Data!L2426)</f>
        <v>27.9</v>
      </c>
      <c r="M2426" s="15">
        <f>Raw_Data!M2426</f>
        <v>105.7</v>
      </c>
      <c r="N2426" s="15">
        <f>Raw_Data!N2426</f>
        <v>75.599999999999994</v>
      </c>
      <c r="O2426" s="15">
        <f>Raw_Data!O2426</f>
        <v>114.7</v>
      </c>
      <c r="P2426" s="15" t="str">
        <f>Raw_Data!P2426</f>
        <v>Flood</v>
      </c>
      <c r="Q2426" s="15">
        <f>Raw_Data!Q2426</f>
        <v>224.3</v>
      </c>
      <c r="R2426" s="15">
        <f>Raw_Data!R2426</f>
        <v>4.8899999999999997</v>
      </c>
      <c r="S2426" s="15">
        <f>Raw_Data!S2426</f>
        <v>0.85</v>
      </c>
      <c r="T2426" s="18">
        <f>IF(Raw_Data!T2426="",ROUND(AVERAGEIFS(Raw_Data!$T$2:$T$4001,Raw_Data!$E$2:$E$4001,E2426,Raw_Data!$D$2:$D$4001,D2426),2),IF(Raw_Data!T2426&gt;INDEX(Cleaning_Reference!$F$6:$F$13,MATCH(D2426,Cleaning_Reference!$A$6:$A$13,0)),INDEX(Cleaning_Reference!$F$6:$F$13,MATCH(D2426,Cleaning_Reference!$A$6:$A$13,0)),Raw_Data!T2426))</f>
        <v>2.41</v>
      </c>
      <c r="U2426" s="15">
        <f>Raw_Data!U2426</f>
        <v>32.29</v>
      </c>
      <c r="V2426" s="15">
        <f>Raw_Data!V2426</f>
        <v>27459</v>
      </c>
      <c r="W2426" s="15">
        <f>Raw_Data!W2426</f>
        <v>895358</v>
      </c>
      <c r="X2426" s="15">
        <f>Raw_Data!X2426</f>
        <v>886651</v>
      </c>
      <c r="Y2426" s="15">
        <f>Raw_Data!Y2426</f>
        <v>-8707</v>
      </c>
      <c r="Z2426" s="15">
        <f>Raw_Data!Z2426</f>
        <v>9683</v>
      </c>
      <c r="AA2426" s="15">
        <f>Raw_Data!AA2426</f>
        <v>3.335</v>
      </c>
      <c r="AB2426" s="15">
        <f>Raw_Data!AB2426</f>
        <v>60.7</v>
      </c>
      <c r="AC2426" s="19" t="str">
        <f>IF(Raw_Data!G2426="","Yes","No")</f>
        <v>No</v>
      </c>
      <c r="AD2426" s="19" t="str">
        <f>IF(Raw_Data!L2426="","Yes","No")</f>
        <v>No</v>
      </c>
      <c r="AE2426" s="19" t="str">
        <f>IF(Raw_Data!T2426="","Imputed",IF(Raw_Data!T2426&gt;INDEX(Cleaning_Reference!$F$6:$F$13,MATCH(D2426,Cleaning_Reference!$A$6:$A$13,0)),"Capped","Original"))</f>
        <v>Original</v>
      </c>
      <c r="AF2426" s="21">
        <f t="shared" si="37"/>
        <v>32.29</v>
      </c>
    </row>
    <row r="2427" spans="1:32" ht="15" customHeight="1" x14ac:dyDescent="0.3">
      <c r="A2427" s="20" t="str">
        <f>Raw_Data!A2427</f>
        <v>SF12426</v>
      </c>
      <c r="B2427" s="15" t="str">
        <f>Raw_Data!B2427</f>
        <v>Madhya Pradesh</v>
      </c>
      <c r="C2427" s="15" t="str">
        <f>Raw_Data!C2427</f>
        <v>Guntur</v>
      </c>
      <c r="D2427" s="15" t="str">
        <f>Raw_Data!D2427</f>
        <v>Cotton</v>
      </c>
      <c r="E2427" s="15" t="str">
        <f>Raw_Data!E2427</f>
        <v>Kharif</v>
      </c>
      <c r="F2427" s="15">
        <f>Raw_Data!F2427</f>
        <v>7.68</v>
      </c>
      <c r="G2427" s="18">
        <f>IF(Raw_Data!G2427="",ROUND(AVERAGEIFS(Raw_Data!$G$2:$G$4001,Raw_Data!$E$2:$E$4001,E2427),1),Raw_Data!G2427)</f>
        <v>1008.1</v>
      </c>
      <c r="H2427" s="15">
        <f>Raw_Data!H2427</f>
        <v>29.1</v>
      </c>
      <c r="I2427" s="15">
        <f>Raw_Data!I2427</f>
        <v>61.3</v>
      </c>
      <c r="J2427" s="15">
        <f>Raw_Data!J2427</f>
        <v>5.9</v>
      </c>
      <c r="K2427" s="15">
        <f>Raw_Data!K2427</f>
        <v>7.1</v>
      </c>
      <c r="L2427" s="18">
        <f>IF(Raw_Data!L2427="",ROUND(AVERAGEIFS(Raw_Data!$L$2:$L$4001,Raw_Data!$E$2:$E$4001,E2427),1),Raw_Data!L2427)</f>
        <v>30.2</v>
      </c>
      <c r="M2427" s="15">
        <f>Raw_Data!M2427</f>
        <v>101.9</v>
      </c>
      <c r="N2427" s="15">
        <f>Raw_Data!N2427</f>
        <v>33.5</v>
      </c>
      <c r="O2427" s="15">
        <f>Raw_Data!O2427</f>
        <v>123</v>
      </c>
      <c r="P2427" s="15" t="str">
        <f>Raw_Data!P2427</f>
        <v>Flood</v>
      </c>
      <c r="Q2427" s="15">
        <f>Raw_Data!Q2427</f>
        <v>231.8</v>
      </c>
      <c r="R2427" s="15">
        <f>Raw_Data!R2427</f>
        <v>3.1</v>
      </c>
      <c r="S2427" s="15">
        <f>Raw_Data!S2427</f>
        <v>0.97</v>
      </c>
      <c r="T2427" s="18">
        <f>IF(Raw_Data!T2427="",ROUND(AVERAGEIFS(Raw_Data!$T$2:$T$4001,Raw_Data!$E$2:$E$4001,E2427,Raw_Data!$D$2:$D$4001,D2427),2),IF(Raw_Data!T2427&gt;INDEX(Cleaning_Reference!$F$6:$F$13,MATCH(D2427,Cleaning_Reference!$A$6:$A$13,0)),INDEX(Cleaning_Reference!$F$6:$F$13,MATCH(D2427,Cleaning_Reference!$A$6:$A$13,0)),Raw_Data!T2427))</f>
        <v>1.5</v>
      </c>
      <c r="U2427" s="15">
        <f>Raw_Data!U2427</f>
        <v>11.52</v>
      </c>
      <c r="V2427" s="15">
        <f>Raw_Data!V2427</f>
        <v>76160</v>
      </c>
      <c r="W2427" s="15">
        <f>Raw_Data!W2427</f>
        <v>546845</v>
      </c>
      <c r="X2427" s="15">
        <f>Raw_Data!X2427</f>
        <v>877363</v>
      </c>
      <c r="Y2427" s="15">
        <f>Raw_Data!Y2427</f>
        <v>330518</v>
      </c>
      <c r="Z2427" s="15">
        <f>Raw_Data!Z2427</f>
        <v>7562</v>
      </c>
      <c r="AA2427" s="15">
        <f>Raw_Data!AA2427</f>
        <v>1.5229999999999999</v>
      </c>
      <c r="AB2427" s="15">
        <f>Raw_Data!AB2427</f>
        <v>65.2</v>
      </c>
      <c r="AC2427" s="19" t="str">
        <f>IF(Raw_Data!G2427="","Yes","No")</f>
        <v>No</v>
      </c>
      <c r="AD2427" s="19" t="str">
        <f>IF(Raw_Data!L2427="","Yes","No")</f>
        <v>No</v>
      </c>
      <c r="AE2427" s="19" t="str">
        <f>IF(Raw_Data!T2427="","Imputed",IF(Raw_Data!T2427&gt;INDEX(Cleaning_Reference!$F$6:$F$13,MATCH(D2427,Cleaning_Reference!$A$6:$A$13,0)),"Capped","Original"))</f>
        <v>Original</v>
      </c>
      <c r="AF2427" s="21">
        <f t="shared" si="37"/>
        <v>11.52</v>
      </c>
    </row>
    <row r="2428" spans="1:32" ht="15" customHeight="1" x14ac:dyDescent="0.3">
      <c r="A2428" s="20" t="str">
        <f>Raw_Data!A2428</f>
        <v>SF12427</v>
      </c>
      <c r="B2428" s="15" t="str">
        <f>Raw_Data!B2428</f>
        <v>Madhya Pradesh</v>
      </c>
      <c r="C2428" s="15" t="str">
        <f>Raw_Data!C2428</f>
        <v>Krishna</v>
      </c>
      <c r="D2428" s="15" t="str">
        <f>Raw_Data!D2428</f>
        <v>Cotton</v>
      </c>
      <c r="E2428" s="15" t="str">
        <f>Raw_Data!E2428</f>
        <v>Rabi</v>
      </c>
      <c r="F2428" s="15">
        <f>Raw_Data!F2428</f>
        <v>12.7</v>
      </c>
      <c r="G2428" s="18">
        <f>IF(Raw_Data!G2428="",ROUND(AVERAGEIFS(Raw_Data!$G$2:$G$4001,Raw_Data!$E$2:$E$4001,E2428),1),Raw_Data!G2428)</f>
        <v>555.20000000000005</v>
      </c>
      <c r="H2428" s="15">
        <f>Raw_Data!H2428</f>
        <v>24.1</v>
      </c>
      <c r="I2428" s="15">
        <f>Raw_Data!I2428</f>
        <v>61.8</v>
      </c>
      <c r="J2428" s="15">
        <f>Raw_Data!J2428</f>
        <v>6.4</v>
      </c>
      <c r="K2428" s="15">
        <f>Raw_Data!K2428</f>
        <v>6.37</v>
      </c>
      <c r="L2428" s="18">
        <f>IF(Raw_Data!L2428="",ROUND(AVERAGEIFS(Raw_Data!$L$2:$L$4001,Raw_Data!$E$2:$E$4001,E2428),1),Raw_Data!L2428)</f>
        <v>29.5</v>
      </c>
      <c r="M2428" s="15">
        <f>Raw_Data!M2428</f>
        <v>131.80000000000001</v>
      </c>
      <c r="N2428" s="15">
        <f>Raw_Data!N2428</f>
        <v>56.1</v>
      </c>
      <c r="O2428" s="15">
        <f>Raw_Data!O2428</f>
        <v>135.5</v>
      </c>
      <c r="P2428" s="15" t="str">
        <f>Raw_Data!P2428</f>
        <v>Rainfed</v>
      </c>
      <c r="Q2428" s="15">
        <f>Raw_Data!Q2428</f>
        <v>250.3</v>
      </c>
      <c r="R2428" s="15">
        <f>Raw_Data!R2428</f>
        <v>3.57</v>
      </c>
      <c r="S2428" s="15">
        <f>Raw_Data!S2428</f>
        <v>0.97</v>
      </c>
      <c r="T2428" s="18">
        <f>IF(Raw_Data!T2428="",ROUND(AVERAGEIFS(Raw_Data!$T$2:$T$4001,Raw_Data!$E$2:$E$4001,E2428,Raw_Data!$D$2:$D$4001,D2428),2),IF(Raw_Data!T2428&gt;INDEX(Cleaning_Reference!$F$6:$F$13,MATCH(D2428,Cleaning_Reference!$A$6:$A$13,0)),INDEX(Cleaning_Reference!$F$6:$F$13,MATCH(D2428,Cleaning_Reference!$A$6:$A$13,0)),Raw_Data!T2428))</f>
        <v>1.33</v>
      </c>
      <c r="U2428" s="15">
        <f>Raw_Data!U2428</f>
        <v>16.89</v>
      </c>
      <c r="V2428" s="15">
        <f>Raw_Data!V2428</f>
        <v>73087</v>
      </c>
      <c r="W2428" s="15">
        <f>Raw_Data!W2428</f>
        <v>773003</v>
      </c>
      <c r="X2428" s="15">
        <f>Raw_Data!X2428</f>
        <v>1234439</v>
      </c>
      <c r="Y2428" s="15">
        <f>Raw_Data!Y2428</f>
        <v>461436</v>
      </c>
      <c r="Z2428" s="15">
        <f>Raw_Data!Z2428</f>
        <v>5628</v>
      </c>
      <c r="AA2428" s="15">
        <f>Raw_Data!AA2428</f>
        <v>3.0009999999999999</v>
      </c>
      <c r="AB2428" s="15">
        <f>Raw_Data!AB2428</f>
        <v>54.6</v>
      </c>
      <c r="AC2428" s="19" t="str">
        <f>IF(Raw_Data!G2428="","Yes","No")</f>
        <v>No</v>
      </c>
      <c r="AD2428" s="19" t="str">
        <f>IF(Raw_Data!L2428="","Yes","No")</f>
        <v>No</v>
      </c>
      <c r="AE2428" s="19" t="str">
        <f>IF(Raw_Data!T2428="","Imputed",IF(Raw_Data!T2428&gt;INDEX(Cleaning_Reference!$F$6:$F$13,MATCH(D2428,Cleaning_Reference!$A$6:$A$13,0)),"Capped","Original"))</f>
        <v>Original</v>
      </c>
      <c r="AF2428" s="21">
        <f t="shared" si="37"/>
        <v>16.89</v>
      </c>
    </row>
    <row r="2429" spans="1:32" ht="15" customHeight="1" x14ac:dyDescent="0.3">
      <c r="A2429" s="20" t="str">
        <f>Raw_Data!A2429</f>
        <v>SF12428</v>
      </c>
      <c r="B2429" s="15" t="str">
        <f>Raw_Data!B2429</f>
        <v>Tamil Nadu</v>
      </c>
      <c r="C2429" s="15" t="str">
        <f>Raw_Data!C2429</f>
        <v>Ludhiana</v>
      </c>
      <c r="D2429" s="15" t="str">
        <f>Raw_Data!D2429</f>
        <v>Groundnut</v>
      </c>
      <c r="E2429" s="15" t="str">
        <f>Raw_Data!E2429</f>
        <v>Rabi</v>
      </c>
      <c r="F2429" s="15">
        <f>Raw_Data!F2429</f>
        <v>11.18</v>
      </c>
      <c r="G2429" s="18">
        <f>IF(Raw_Data!G2429="",ROUND(AVERAGEIFS(Raw_Data!$G$2:$G$4001,Raw_Data!$E$2:$E$4001,E2429),1),Raw_Data!G2429)</f>
        <v>417.2</v>
      </c>
      <c r="H2429" s="15">
        <f>Raw_Data!H2429</f>
        <v>23.2</v>
      </c>
      <c r="I2429" s="15">
        <f>Raw_Data!I2429</f>
        <v>57.1</v>
      </c>
      <c r="J2429" s="15">
        <f>Raw_Data!J2429</f>
        <v>7.8</v>
      </c>
      <c r="K2429" s="15">
        <f>Raw_Data!K2429</f>
        <v>7.19</v>
      </c>
      <c r="L2429" s="18">
        <f>IF(Raw_Data!L2429="",ROUND(AVERAGEIFS(Raw_Data!$L$2:$L$4001,Raw_Data!$E$2:$E$4001,E2429),1),Raw_Data!L2429)</f>
        <v>26.7</v>
      </c>
      <c r="M2429" s="15">
        <f>Raw_Data!M2429</f>
        <v>121.7</v>
      </c>
      <c r="N2429" s="15">
        <f>Raw_Data!N2429</f>
        <v>26.4</v>
      </c>
      <c r="O2429" s="15">
        <f>Raw_Data!O2429</f>
        <v>123.7</v>
      </c>
      <c r="P2429" s="15" t="str">
        <f>Raw_Data!P2429</f>
        <v>Drip</v>
      </c>
      <c r="Q2429" s="15">
        <f>Raw_Data!Q2429</f>
        <v>77.5</v>
      </c>
      <c r="R2429" s="15">
        <f>Raw_Data!R2429</f>
        <v>7.71</v>
      </c>
      <c r="S2429" s="15">
        <f>Raw_Data!S2429</f>
        <v>0.71</v>
      </c>
      <c r="T2429" s="18">
        <f>IF(Raw_Data!T2429="",ROUND(AVERAGEIFS(Raw_Data!$T$2:$T$4001,Raw_Data!$E$2:$E$4001,E2429,Raw_Data!$D$2:$D$4001,D2429),2),IF(Raw_Data!T2429&gt;INDEX(Cleaning_Reference!$F$6:$F$13,MATCH(D2429,Cleaning_Reference!$A$6:$A$13,0)),INDEX(Cleaning_Reference!$F$6:$F$13,MATCH(D2429,Cleaning_Reference!$A$6:$A$13,0)),Raw_Data!T2429))</f>
        <v>1.2</v>
      </c>
      <c r="U2429" s="15">
        <f>Raw_Data!U2429</f>
        <v>13.42</v>
      </c>
      <c r="V2429" s="15">
        <f>Raw_Data!V2429</f>
        <v>53926</v>
      </c>
      <c r="W2429" s="15">
        <f>Raw_Data!W2429</f>
        <v>624698</v>
      </c>
      <c r="X2429" s="15">
        <f>Raw_Data!X2429</f>
        <v>723687</v>
      </c>
      <c r="Y2429" s="15">
        <f>Raw_Data!Y2429</f>
        <v>98989</v>
      </c>
      <c r="Z2429" s="15">
        <f>Raw_Data!Z2429</f>
        <v>4119</v>
      </c>
      <c r="AA2429" s="15">
        <f>Raw_Data!AA2429</f>
        <v>3.258</v>
      </c>
      <c r="AB2429" s="15">
        <f>Raw_Data!AB2429</f>
        <v>32.5</v>
      </c>
      <c r="AC2429" s="19" t="str">
        <f>IF(Raw_Data!G2429="","Yes","No")</f>
        <v>No</v>
      </c>
      <c r="AD2429" s="19" t="str">
        <f>IF(Raw_Data!L2429="","Yes","No")</f>
        <v>No</v>
      </c>
      <c r="AE2429" s="19" t="str">
        <f>IF(Raw_Data!T2429="","Imputed",IF(Raw_Data!T2429&gt;INDEX(Cleaning_Reference!$F$6:$F$13,MATCH(D2429,Cleaning_Reference!$A$6:$A$13,0)),"Capped","Original"))</f>
        <v>Original</v>
      </c>
      <c r="AF2429" s="21">
        <f t="shared" si="37"/>
        <v>13.42</v>
      </c>
    </row>
    <row r="2430" spans="1:32" ht="15" customHeight="1" x14ac:dyDescent="0.3">
      <c r="A2430" s="20" t="str">
        <f>Raw_Data!A2430</f>
        <v>SF12429</v>
      </c>
      <c r="B2430" s="15" t="str">
        <f>Raw_Data!B2430</f>
        <v>Madhya Pradesh</v>
      </c>
      <c r="C2430" s="15" t="str">
        <f>Raw_Data!C2430</f>
        <v>Raichur</v>
      </c>
      <c r="D2430" s="15" t="str">
        <f>Raw_Data!D2430</f>
        <v>Sugarcane</v>
      </c>
      <c r="E2430" s="15" t="str">
        <f>Raw_Data!E2430</f>
        <v>Rabi</v>
      </c>
      <c r="F2430" s="15">
        <f>Raw_Data!F2430</f>
        <v>1.18</v>
      </c>
      <c r="G2430" s="18">
        <f>IF(Raw_Data!G2430="",ROUND(AVERAGEIFS(Raw_Data!$G$2:$G$4001,Raw_Data!$E$2:$E$4001,E2430),1),Raw_Data!G2430)</f>
        <v>468</v>
      </c>
      <c r="H2430" s="15">
        <f>Raw_Data!H2430</f>
        <v>20.7</v>
      </c>
      <c r="I2430" s="15">
        <f>Raw_Data!I2430</f>
        <v>54</v>
      </c>
      <c r="J2430" s="15">
        <f>Raw_Data!J2430</f>
        <v>10.199999999999999</v>
      </c>
      <c r="K2430" s="15">
        <f>Raw_Data!K2430</f>
        <v>5.83</v>
      </c>
      <c r="L2430" s="18">
        <f>IF(Raw_Data!L2430="",ROUND(AVERAGEIFS(Raw_Data!$L$2:$L$4001,Raw_Data!$E$2:$E$4001,E2430),1),Raw_Data!L2430)</f>
        <v>14.3</v>
      </c>
      <c r="M2430" s="15">
        <f>Raw_Data!M2430</f>
        <v>181.9</v>
      </c>
      <c r="N2430" s="15">
        <f>Raw_Data!N2430</f>
        <v>31.3</v>
      </c>
      <c r="O2430" s="15">
        <f>Raw_Data!O2430</f>
        <v>125.1</v>
      </c>
      <c r="P2430" s="15" t="str">
        <f>Raw_Data!P2430</f>
        <v>Rainfed</v>
      </c>
      <c r="Q2430" s="15">
        <f>Raw_Data!Q2430</f>
        <v>123</v>
      </c>
      <c r="R2430" s="15">
        <f>Raw_Data!R2430</f>
        <v>2.91</v>
      </c>
      <c r="S2430" s="15">
        <f>Raw_Data!S2430</f>
        <v>0.75</v>
      </c>
      <c r="T2430" s="18">
        <f>IF(Raw_Data!T2430="",ROUND(AVERAGEIFS(Raw_Data!$T$2:$T$4001,Raw_Data!$E$2:$E$4001,E2430,Raw_Data!$D$2:$D$4001,D2430),2),IF(Raw_Data!T2430&gt;INDEX(Cleaning_Reference!$F$6:$F$13,MATCH(D2430,Cleaning_Reference!$A$6:$A$13,0)),INDEX(Cleaning_Reference!$F$6:$F$13,MATCH(D2430,Cleaning_Reference!$A$6:$A$13,0)),Raw_Data!T2430))</f>
        <v>25.07</v>
      </c>
      <c r="U2430" s="15">
        <f>Raw_Data!U2430</f>
        <v>29.58</v>
      </c>
      <c r="V2430" s="15">
        <f>Raw_Data!V2430</f>
        <v>3901</v>
      </c>
      <c r="W2430" s="15">
        <f>Raw_Data!W2430</f>
        <v>66268</v>
      </c>
      <c r="X2430" s="15">
        <f>Raw_Data!X2430</f>
        <v>115392</v>
      </c>
      <c r="Y2430" s="15">
        <f>Raw_Data!Y2430</f>
        <v>49124</v>
      </c>
      <c r="Z2430" s="15">
        <f>Raw_Data!Z2430</f>
        <v>1075</v>
      </c>
      <c r="AA2430" s="15">
        <f>Raw_Data!AA2430</f>
        <v>27.515999999999998</v>
      </c>
      <c r="AB2430" s="15">
        <f>Raw_Data!AB2430</f>
        <v>39.299999999999997</v>
      </c>
      <c r="AC2430" s="19" t="str">
        <f>IF(Raw_Data!G2430="","Yes","No")</f>
        <v>No</v>
      </c>
      <c r="AD2430" s="19" t="str">
        <f>IF(Raw_Data!L2430="","Yes","No")</f>
        <v>No</v>
      </c>
      <c r="AE2430" s="19" t="str">
        <f>IF(Raw_Data!T2430="","Imputed",IF(Raw_Data!T2430&gt;INDEX(Cleaning_Reference!$F$6:$F$13,MATCH(D2430,Cleaning_Reference!$A$6:$A$13,0)),"Capped","Original"))</f>
        <v>Original</v>
      </c>
      <c r="AF2430" s="21">
        <f t="shared" si="37"/>
        <v>29.58</v>
      </c>
    </row>
    <row r="2431" spans="1:32" ht="15" customHeight="1" x14ac:dyDescent="0.3">
      <c r="A2431" s="20" t="str">
        <f>Raw_Data!A2431</f>
        <v>SF12430</v>
      </c>
      <c r="B2431" s="15" t="str">
        <f>Raw_Data!B2431</f>
        <v>Maharashtra</v>
      </c>
      <c r="C2431" s="15" t="str">
        <f>Raw_Data!C2431</f>
        <v>Warangal</v>
      </c>
      <c r="D2431" s="15" t="str">
        <f>Raw_Data!D2431</f>
        <v>Maize</v>
      </c>
      <c r="E2431" s="15" t="str">
        <f>Raw_Data!E2431</f>
        <v>Kharif</v>
      </c>
      <c r="F2431" s="15">
        <f>Raw_Data!F2431</f>
        <v>9.6</v>
      </c>
      <c r="G2431" s="18">
        <f>IF(Raw_Data!G2431="",ROUND(AVERAGEIFS(Raw_Data!$G$2:$G$4001,Raw_Data!$E$2:$E$4001,E2431),1),Raw_Data!G2431)</f>
        <v>738.2</v>
      </c>
      <c r="H2431" s="15">
        <f>Raw_Data!H2431</f>
        <v>26.1</v>
      </c>
      <c r="I2431" s="15">
        <f>Raw_Data!I2431</f>
        <v>72.599999999999994</v>
      </c>
      <c r="J2431" s="15">
        <f>Raw_Data!J2431</f>
        <v>6.9</v>
      </c>
      <c r="K2431" s="15">
        <f>Raw_Data!K2431</f>
        <v>5.94</v>
      </c>
      <c r="L2431" s="18">
        <f>IF(Raw_Data!L2431="",ROUND(AVERAGEIFS(Raw_Data!$L$2:$L$4001,Raw_Data!$E$2:$E$4001,E2431),1),Raw_Data!L2431)</f>
        <v>30</v>
      </c>
      <c r="M2431" s="15">
        <f>Raw_Data!M2431</f>
        <v>186.1</v>
      </c>
      <c r="N2431" s="15">
        <f>Raw_Data!N2431</f>
        <v>80</v>
      </c>
      <c r="O2431" s="15">
        <f>Raw_Data!O2431</f>
        <v>132.6</v>
      </c>
      <c r="P2431" s="15" t="str">
        <f>Raw_Data!P2431</f>
        <v>Rainfed</v>
      </c>
      <c r="Q2431" s="15">
        <f>Raw_Data!Q2431</f>
        <v>164.3</v>
      </c>
      <c r="R2431" s="15">
        <f>Raw_Data!R2431</f>
        <v>1.33</v>
      </c>
      <c r="S2431" s="15">
        <f>Raw_Data!S2431</f>
        <v>0.85</v>
      </c>
      <c r="T2431" s="18">
        <f>IF(Raw_Data!T2431="",ROUND(AVERAGEIFS(Raw_Data!$T$2:$T$4001,Raw_Data!$E$2:$E$4001,E2431,Raw_Data!$D$2:$D$4001,D2431),2),IF(Raw_Data!T2431&gt;INDEX(Cleaning_Reference!$F$6:$F$13,MATCH(D2431,Cleaning_Reference!$A$6:$A$13,0)),INDEX(Cleaning_Reference!$F$6:$F$13,MATCH(D2431,Cleaning_Reference!$A$6:$A$13,0)),Raw_Data!T2431))</f>
        <v>2.81</v>
      </c>
      <c r="U2431" s="15">
        <f>Raw_Data!U2431</f>
        <v>26.98</v>
      </c>
      <c r="V2431" s="15">
        <f>Raw_Data!V2431</f>
        <v>20912</v>
      </c>
      <c r="W2431" s="15">
        <f>Raw_Data!W2431</f>
        <v>626091</v>
      </c>
      <c r="X2431" s="15">
        <f>Raw_Data!X2431</f>
        <v>564206</v>
      </c>
      <c r="Y2431" s="15">
        <f>Raw_Data!Y2431</f>
        <v>-61885</v>
      </c>
      <c r="Z2431" s="15">
        <f>Raw_Data!Z2431</f>
        <v>2830</v>
      </c>
      <c r="AA2431" s="15">
        <f>Raw_Data!AA2431</f>
        <v>9.5340000000000007</v>
      </c>
      <c r="AB2431" s="15">
        <f>Raw_Data!AB2431</f>
        <v>61.6</v>
      </c>
      <c r="AC2431" s="19" t="str">
        <f>IF(Raw_Data!G2431="","Yes","No")</f>
        <v>No</v>
      </c>
      <c r="AD2431" s="19" t="str">
        <f>IF(Raw_Data!L2431="","Yes","No")</f>
        <v>No</v>
      </c>
      <c r="AE2431" s="19" t="str">
        <f>IF(Raw_Data!T2431="","Imputed",IF(Raw_Data!T2431&gt;INDEX(Cleaning_Reference!$F$6:$F$13,MATCH(D2431,Cleaning_Reference!$A$6:$A$13,0)),"Capped","Original"))</f>
        <v>Original</v>
      </c>
      <c r="AF2431" s="21">
        <f t="shared" si="37"/>
        <v>26.98</v>
      </c>
    </row>
    <row r="2432" spans="1:32" ht="15" customHeight="1" x14ac:dyDescent="0.3">
      <c r="A2432" s="20" t="str">
        <f>Raw_Data!A2432</f>
        <v>SF12431</v>
      </c>
      <c r="B2432" s="15" t="str">
        <f>Raw_Data!B2432</f>
        <v>Madhya Pradesh</v>
      </c>
      <c r="C2432" s="15" t="str">
        <f>Raw_Data!C2432</f>
        <v>Guntur</v>
      </c>
      <c r="D2432" s="15" t="str">
        <f>Raw_Data!D2432</f>
        <v>Cotton</v>
      </c>
      <c r="E2432" s="15" t="str">
        <f>Raw_Data!E2432</f>
        <v>Kharif</v>
      </c>
      <c r="F2432" s="15">
        <f>Raw_Data!F2432</f>
        <v>14.76</v>
      </c>
      <c r="G2432" s="18">
        <f>IF(Raw_Data!G2432="",ROUND(AVERAGEIFS(Raw_Data!$G$2:$G$4001,Raw_Data!$E$2:$E$4001,E2432),1),Raw_Data!G2432)</f>
        <v>647.20000000000005</v>
      </c>
      <c r="H2432" s="15">
        <f>Raw_Data!H2432</f>
        <v>26.8</v>
      </c>
      <c r="I2432" s="15">
        <f>Raw_Data!I2432</f>
        <v>62.8</v>
      </c>
      <c r="J2432" s="15">
        <f>Raw_Data!J2432</f>
        <v>7.6</v>
      </c>
      <c r="K2432" s="15">
        <f>Raw_Data!K2432</f>
        <v>6.58</v>
      </c>
      <c r="L2432" s="18">
        <f>IF(Raw_Data!L2432="",ROUND(AVERAGEIFS(Raw_Data!$L$2:$L$4001,Raw_Data!$E$2:$E$4001,E2432),1),Raw_Data!L2432)</f>
        <v>39.6</v>
      </c>
      <c r="M2432" s="15">
        <f>Raw_Data!M2432</f>
        <v>74.3</v>
      </c>
      <c r="N2432" s="15">
        <f>Raw_Data!N2432</f>
        <v>92.5</v>
      </c>
      <c r="O2432" s="15">
        <f>Raw_Data!O2432</f>
        <v>117.1</v>
      </c>
      <c r="P2432" s="15" t="str">
        <f>Raw_Data!P2432</f>
        <v>Flood</v>
      </c>
      <c r="Q2432" s="15">
        <f>Raw_Data!Q2432</f>
        <v>119.9</v>
      </c>
      <c r="R2432" s="15">
        <f>Raw_Data!R2432</f>
        <v>2.95</v>
      </c>
      <c r="S2432" s="15">
        <f>Raw_Data!S2432</f>
        <v>0.72</v>
      </c>
      <c r="T2432" s="18">
        <f>IF(Raw_Data!T2432="",ROUND(AVERAGEIFS(Raw_Data!$T$2:$T$4001,Raw_Data!$E$2:$E$4001,E2432,Raw_Data!$D$2:$D$4001,D2432),2),IF(Raw_Data!T2432&gt;INDEX(Cleaning_Reference!$F$6:$F$13,MATCH(D2432,Cleaning_Reference!$A$6:$A$13,0)),INDEX(Cleaning_Reference!$F$6:$F$13,MATCH(D2432,Cleaning_Reference!$A$6:$A$13,0)),Raw_Data!T2432))</f>
        <v>1.97</v>
      </c>
      <c r="U2432" s="15">
        <f>Raw_Data!U2432</f>
        <v>29.08</v>
      </c>
      <c r="V2432" s="15">
        <f>Raw_Data!V2432</f>
        <v>69761</v>
      </c>
      <c r="W2432" s="15">
        <f>Raw_Data!W2432</f>
        <v>870278</v>
      </c>
      <c r="X2432" s="15">
        <f>Raw_Data!X2432</f>
        <v>2028650</v>
      </c>
      <c r="Y2432" s="15">
        <f>Raw_Data!Y2432</f>
        <v>1158372</v>
      </c>
      <c r="Z2432" s="15">
        <f>Raw_Data!Z2432</f>
        <v>13512</v>
      </c>
      <c r="AA2432" s="15">
        <f>Raw_Data!AA2432</f>
        <v>2.1520000000000001</v>
      </c>
      <c r="AB2432" s="15">
        <f>Raw_Data!AB2432</f>
        <v>41.6</v>
      </c>
      <c r="AC2432" s="19" t="str">
        <f>IF(Raw_Data!G2432="","Yes","No")</f>
        <v>No</v>
      </c>
      <c r="AD2432" s="19" t="str">
        <f>IF(Raw_Data!L2432="","Yes","No")</f>
        <v>No</v>
      </c>
      <c r="AE2432" s="19" t="str">
        <f>IF(Raw_Data!T2432="","Imputed",IF(Raw_Data!T2432&gt;INDEX(Cleaning_Reference!$F$6:$F$13,MATCH(D2432,Cleaning_Reference!$A$6:$A$13,0)),"Capped","Original"))</f>
        <v>Original</v>
      </c>
      <c r="AF2432" s="21">
        <f t="shared" si="37"/>
        <v>29.08</v>
      </c>
    </row>
    <row r="2433" spans="1:32" ht="15" customHeight="1" x14ac:dyDescent="0.3">
      <c r="A2433" s="20" t="str">
        <f>Raw_Data!A2433</f>
        <v>SF12432</v>
      </c>
      <c r="B2433" s="15" t="str">
        <f>Raw_Data!B2433</f>
        <v>Maharashtra</v>
      </c>
      <c r="C2433" s="15" t="str">
        <f>Raw_Data!C2433</f>
        <v>Krishna</v>
      </c>
      <c r="D2433" s="15" t="str">
        <f>Raw_Data!D2433</f>
        <v>Cotton</v>
      </c>
      <c r="E2433" s="15" t="str">
        <f>Raw_Data!E2433</f>
        <v>Kharif</v>
      </c>
      <c r="F2433" s="15">
        <f>Raw_Data!F2433</f>
        <v>10.06</v>
      </c>
      <c r="G2433" s="18">
        <f>IF(Raw_Data!G2433="",ROUND(AVERAGEIFS(Raw_Data!$G$2:$G$4001,Raw_Data!$E$2:$E$4001,E2433),1),Raw_Data!G2433)</f>
        <v>480.4</v>
      </c>
      <c r="H2433" s="15">
        <f>Raw_Data!H2433</f>
        <v>26.8</v>
      </c>
      <c r="I2433" s="15">
        <f>Raw_Data!I2433</f>
        <v>79.8</v>
      </c>
      <c r="J2433" s="15">
        <f>Raw_Data!J2433</f>
        <v>7.5</v>
      </c>
      <c r="K2433" s="15">
        <f>Raw_Data!K2433</f>
        <v>7.97</v>
      </c>
      <c r="L2433" s="18">
        <f>IF(Raw_Data!L2433="",ROUND(AVERAGEIFS(Raw_Data!$L$2:$L$4001,Raw_Data!$E$2:$E$4001,E2433),1),Raw_Data!L2433)</f>
        <v>32.799999999999997</v>
      </c>
      <c r="M2433" s="15">
        <f>Raw_Data!M2433</f>
        <v>96.7</v>
      </c>
      <c r="N2433" s="15">
        <f>Raw_Data!N2433</f>
        <v>83.3</v>
      </c>
      <c r="O2433" s="15">
        <f>Raw_Data!O2433</f>
        <v>99.2</v>
      </c>
      <c r="P2433" s="15" t="str">
        <f>Raw_Data!P2433</f>
        <v>Drip</v>
      </c>
      <c r="Q2433" s="15">
        <f>Raw_Data!Q2433</f>
        <v>92.5</v>
      </c>
      <c r="R2433" s="15">
        <f>Raw_Data!R2433</f>
        <v>5.72</v>
      </c>
      <c r="S2433" s="15">
        <f>Raw_Data!S2433</f>
        <v>0.69</v>
      </c>
      <c r="T2433" s="18">
        <f>IF(Raw_Data!T2433="",ROUND(AVERAGEIFS(Raw_Data!$T$2:$T$4001,Raw_Data!$E$2:$E$4001,E2433,Raw_Data!$D$2:$D$4001,D2433),2),IF(Raw_Data!T2433&gt;INDEX(Cleaning_Reference!$F$6:$F$13,MATCH(D2433,Cleaning_Reference!$A$6:$A$13,0)),INDEX(Cleaning_Reference!$F$6:$F$13,MATCH(D2433,Cleaning_Reference!$A$6:$A$13,0)),Raw_Data!T2433))</f>
        <v>0.34</v>
      </c>
      <c r="U2433" s="15">
        <f>Raw_Data!U2433</f>
        <v>3.42</v>
      </c>
      <c r="V2433" s="15">
        <f>Raw_Data!V2433</f>
        <v>69308</v>
      </c>
      <c r="W2433" s="15">
        <f>Raw_Data!W2433</f>
        <v>708055</v>
      </c>
      <c r="X2433" s="15">
        <f>Raw_Data!X2433</f>
        <v>237033</v>
      </c>
      <c r="Y2433" s="15">
        <f>Raw_Data!Y2433</f>
        <v>-471022</v>
      </c>
      <c r="Z2433" s="15">
        <f>Raw_Data!Z2433</f>
        <v>7325</v>
      </c>
      <c r="AA2433" s="15">
        <f>Raw_Data!AA2433</f>
        <v>0.46700000000000003</v>
      </c>
      <c r="AB2433" s="15">
        <f>Raw_Data!AB2433</f>
        <v>60.1</v>
      </c>
      <c r="AC2433" s="19" t="str">
        <f>IF(Raw_Data!G2433="","Yes","No")</f>
        <v>No</v>
      </c>
      <c r="AD2433" s="19" t="str">
        <f>IF(Raw_Data!L2433="","Yes","No")</f>
        <v>No</v>
      </c>
      <c r="AE2433" s="19" t="str">
        <f>IF(Raw_Data!T2433="","Imputed",IF(Raw_Data!T2433&gt;INDEX(Cleaning_Reference!$F$6:$F$13,MATCH(D2433,Cleaning_Reference!$A$6:$A$13,0)),"Capped","Original"))</f>
        <v>Original</v>
      </c>
      <c r="AF2433" s="21">
        <f t="shared" si="37"/>
        <v>3.42</v>
      </c>
    </row>
    <row r="2434" spans="1:32" ht="15" customHeight="1" x14ac:dyDescent="0.3">
      <c r="A2434" s="20" t="str">
        <f>Raw_Data!A2434</f>
        <v>SF12433</v>
      </c>
      <c r="B2434" s="15" t="str">
        <f>Raw_Data!B2434</f>
        <v>Karnataka</v>
      </c>
      <c r="C2434" s="15" t="str">
        <f>Raw_Data!C2434</f>
        <v>Erode</v>
      </c>
      <c r="D2434" s="15" t="str">
        <f>Raw_Data!D2434</f>
        <v>Chilli</v>
      </c>
      <c r="E2434" s="15" t="str">
        <f>Raw_Data!E2434</f>
        <v>Kharif</v>
      </c>
      <c r="F2434" s="15">
        <f>Raw_Data!F2434</f>
        <v>11.66</v>
      </c>
      <c r="G2434" s="18">
        <f>IF(Raw_Data!G2434="",ROUND(AVERAGEIFS(Raw_Data!$G$2:$G$4001,Raw_Data!$E$2:$E$4001,E2434),1),Raw_Data!G2434)</f>
        <v>879.4</v>
      </c>
      <c r="H2434" s="15">
        <f>Raw_Data!H2434</f>
        <v>27</v>
      </c>
      <c r="I2434" s="15">
        <f>Raw_Data!I2434</f>
        <v>71.3</v>
      </c>
      <c r="J2434" s="15">
        <f>Raw_Data!J2434</f>
        <v>6.4</v>
      </c>
      <c r="K2434" s="15">
        <f>Raw_Data!K2434</f>
        <v>6.45</v>
      </c>
      <c r="L2434" s="18">
        <f>IF(Raw_Data!L2434="",ROUND(AVERAGEIFS(Raw_Data!$L$2:$L$4001,Raw_Data!$E$2:$E$4001,E2434),1),Raw_Data!L2434)</f>
        <v>25.3</v>
      </c>
      <c r="M2434" s="15">
        <f>Raw_Data!M2434</f>
        <v>104.8</v>
      </c>
      <c r="N2434" s="15">
        <f>Raw_Data!N2434</f>
        <v>61.4</v>
      </c>
      <c r="O2434" s="15">
        <f>Raw_Data!O2434</f>
        <v>99.9</v>
      </c>
      <c r="P2434" s="15" t="str">
        <f>Raw_Data!P2434</f>
        <v>Flood</v>
      </c>
      <c r="Q2434" s="15">
        <f>Raw_Data!Q2434</f>
        <v>122</v>
      </c>
      <c r="R2434" s="15">
        <f>Raw_Data!R2434</f>
        <v>5.43</v>
      </c>
      <c r="S2434" s="15">
        <f>Raw_Data!S2434</f>
        <v>0.97</v>
      </c>
      <c r="T2434" s="18">
        <f>IF(Raw_Data!T2434="",ROUND(AVERAGEIFS(Raw_Data!$T$2:$T$4001,Raw_Data!$E$2:$E$4001,E2434,Raw_Data!$D$2:$D$4001,D2434),2),IF(Raw_Data!T2434&gt;INDEX(Cleaning_Reference!$F$6:$F$13,MATCH(D2434,Cleaning_Reference!$A$6:$A$13,0)),INDEX(Cleaning_Reference!$F$6:$F$13,MATCH(D2434,Cleaning_Reference!$A$6:$A$13,0)),Raw_Data!T2434))</f>
        <v>2.25</v>
      </c>
      <c r="U2434" s="15">
        <f>Raw_Data!U2434</f>
        <v>26.24</v>
      </c>
      <c r="V2434" s="15">
        <f>Raw_Data!V2434</f>
        <v>102146</v>
      </c>
      <c r="W2434" s="15">
        <f>Raw_Data!W2434</f>
        <v>849453</v>
      </c>
      <c r="X2434" s="15">
        <f>Raw_Data!X2434</f>
        <v>2680311</v>
      </c>
      <c r="Y2434" s="15">
        <f>Raw_Data!Y2434</f>
        <v>1830858</v>
      </c>
      <c r="Z2434" s="15">
        <f>Raw_Data!Z2434</f>
        <v>9388</v>
      </c>
      <c r="AA2434" s="15">
        <f>Raw_Data!AA2434</f>
        <v>2.7949999999999999</v>
      </c>
      <c r="AB2434" s="15">
        <f>Raw_Data!AB2434</f>
        <v>60.6</v>
      </c>
      <c r="AC2434" s="19" t="str">
        <f>IF(Raw_Data!G2434="","Yes","No")</f>
        <v>No</v>
      </c>
      <c r="AD2434" s="19" t="str">
        <f>IF(Raw_Data!L2434="","Yes","No")</f>
        <v>No</v>
      </c>
      <c r="AE2434" s="19" t="str">
        <f>IF(Raw_Data!T2434="","Imputed",IF(Raw_Data!T2434&gt;INDEX(Cleaning_Reference!$F$6:$F$13,MATCH(D2434,Cleaning_Reference!$A$6:$A$13,0)),"Capped","Original"))</f>
        <v>Original</v>
      </c>
      <c r="AF2434" s="21">
        <f t="shared" ref="AF2434:AF2497" si="38">ROUND(T2434*F2434,2)</f>
        <v>26.24</v>
      </c>
    </row>
    <row r="2435" spans="1:32" ht="15" customHeight="1" x14ac:dyDescent="0.3">
      <c r="A2435" s="20" t="str">
        <f>Raw_Data!A2435</f>
        <v>SF12434</v>
      </c>
      <c r="B2435" s="15" t="str">
        <f>Raw_Data!B2435</f>
        <v>Andhra Pradesh</v>
      </c>
      <c r="C2435" s="15" t="str">
        <f>Raw_Data!C2435</f>
        <v>Guntur</v>
      </c>
      <c r="D2435" s="15" t="str">
        <f>Raw_Data!D2435</f>
        <v>Wheat</v>
      </c>
      <c r="E2435" s="15" t="str">
        <f>Raw_Data!E2435</f>
        <v>Zaid</v>
      </c>
      <c r="F2435" s="15">
        <f>Raw_Data!F2435</f>
        <v>8.81</v>
      </c>
      <c r="G2435" s="18">
        <f>IF(Raw_Data!G2435="",ROUND(AVERAGEIFS(Raw_Data!$G$2:$G$4001,Raw_Data!$E$2:$E$4001,E2435),1),Raw_Data!G2435)</f>
        <v>160.19999999999999</v>
      </c>
      <c r="H2435" s="15">
        <f>Raw_Data!H2435</f>
        <v>32.4</v>
      </c>
      <c r="I2435" s="15">
        <f>Raw_Data!I2435</f>
        <v>50.3</v>
      </c>
      <c r="J2435" s="15">
        <f>Raw_Data!J2435</f>
        <v>8.9</v>
      </c>
      <c r="K2435" s="15">
        <f>Raw_Data!K2435</f>
        <v>6.56</v>
      </c>
      <c r="L2435" s="18">
        <f>IF(Raw_Data!L2435="",ROUND(AVERAGEIFS(Raw_Data!$L$2:$L$4001,Raw_Data!$E$2:$E$4001,E2435),1),Raw_Data!L2435)</f>
        <v>23.3</v>
      </c>
      <c r="M2435" s="15">
        <f>Raw_Data!M2435</f>
        <v>140.1</v>
      </c>
      <c r="N2435" s="15">
        <f>Raw_Data!N2435</f>
        <v>77.8</v>
      </c>
      <c r="O2435" s="15">
        <f>Raw_Data!O2435</f>
        <v>122.1</v>
      </c>
      <c r="P2435" s="15" t="str">
        <f>Raw_Data!P2435</f>
        <v>Drip</v>
      </c>
      <c r="Q2435" s="15">
        <f>Raw_Data!Q2435</f>
        <v>134.69999999999999</v>
      </c>
      <c r="R2435" s="15">
        <f>Raw_Data!R2435</f>
        <v>3.03</v>
      </c>
      <c r="S2435" s="15">
        <f>Raw_Data!S2435</f>
        <v>0.75</v>
      </c>
      <c r="T2435" s="18">
        <f>IF(Raw_Data!T2435="",ROUND(AVERAGEIFS(Raw_Data!$T$2:$T$4001,Raw_Data!$E$2:$E$4001,E2435,Raw_Data!$D$2:$D$4001,D2435),2),IF(Raw_Data!T2435&gt;INDEX(Cleaning_Reference!$F$6:$F$13,MATCH(D2435,Cleaning_Reference!$A$6:$A$13,0)),INDEX(Cleaning_Reference!$F$6:$F$13,MATCH(D2435,Cleaning_Reference!$A$6:$A$13,0)),Raw_Data!T2435))</f>
        <v>2.54</v>
      </c>
      <c r="U2435" s="15">
        <f>Raw_Data!U2435</f>
        <v>22.38</v>
      </c>
      <c r="V2435" s="15">
        <f>Raw_Data!V2435</f>
        <v>25070</v>
      </c>
      <c r="W2435" s="15">
        <f>Raw_Data!W2435</f>
        <v>584590</v>
      </c>
      <c r="X2435" s="15">
        <f>Raw_Data!X2435</f>
        <v>561067</v>
      </c>
      <c r="Y2435" s="15">
        <f>Raw_Data!Y2435</f>
        <v>-23523</v>
      </c>
      <c r="Z2435" s="15">
        <f>Raw_Data!Z2435</f>
        <v>4196</v>
      </c>
      <c r="AA2435" s="15">
        <f>Raw_Data!AA2435</f>
        <v>5.3339999999999996</v>
      </c>
      <c r="AB2435" s="15">
        <f>Raw_Data!AB2435</f>
        <v>46.3</v>
      </c>
      <c r="AC2435" s="19" t="str">
        <f>IF(Raw_Data!G2435="","Yes","No")</f>
        <v>No</v>
      </c>
      <c r="AD2435" s="19" t="str">
        <f>IF(Raw_Data!L2435="","Yes","No")</f>
        <v>No</v>
      </c>
      <c r="AE2435" s="19" t="str">
        <f>IF(Raw_Data!T2435="","Imputed",IF(Raw_Data!T2435&gt;INDEX(Cleaning_Reference!$F$6:$F$13,MATCH(D2435,Cleaning_Reference!$A$6:$A$13,0)),"Capped","Original"))</f>
        <v>Original</v>
      </c>
      <c r="AF2435" s="21">
        <f t="shared" si="38"/>
        <v>22.38</v>
      </c>
    </row>
    <row r="2436" spans="1:32" ht="15" customHeight="1" x14ac:dyDescent="0.3">
      <c r="A2436" s="20" t="str">
        <f>Raw_Data!A2436</f>
        <v>SF12435</v>
      </c>
      <c r="B2436" s="15" t="str">
        <f>Raw_Data!B2436</f>
        <v>Telangana</v>
      </c>
      <c r="C2436" s="15" t="str">
        <f>Raw_Data!C2436</f>
        <v>Indore</v>
      </c>
      <c r="D2436" s="15" t="str">
        <f>Raw_Data!D2436</f>
        <v>Cotton</v>
      </c>
      <c r="E2436" s="15" t="str">
        <f>Raw_Data!E2436</f>
        <v>Kharif</v>
      </c>
      <c r="F2436" s="15">
        <f>Raw_Data!F2436</f>
        <v>9.2799999999999994</v>
      </c>
      <c r="G2436" s="18">
        <f>IF(Raw_Data!G2436="",ROUND(AVERAGEIFS(Raw_Data!$G$2:$G$4001,Raw_Data!$E$2:$E$4001,E2436),1),Raw_Data!G2436)</f>
        <v>852.1</v>
      </c>
      <c r="H2436" s="15">
        <f>Raw_Data!H2436</f>
        <v>32.5</v>
      </c>
      <c r="I2436" s="15">
        <f>Raw_Data!I2436</f>
        <v>73</v>
      </c>
      <c r="J2436" s="15">
        <f>Raw_Data!J2436</f>
        <v>7.4</v>
      </c>
      <c r="K2436" s="15">
        <f>Raw_Data!K2436</f>
        <v>6.96</v>
      </c>
      <c r="L2436" s="18">
        <f>IF(Raw_Data!L2436="",ROUND(AVERAGEIFS(Raw_Data!$L$2:$L$4001,Raw_Data!$E$2:$E$4001,E2436),1),Raw_Data!L2436)</f>
        <v>37.700000000000003</v>
      </c>
      <c r="M2436" s="15">
        <f>Raw_Data!M2436</f>
        <v>103.4</v>
      </c>
      <c r="N2436" s="15">
        <f>Raw_Data!N2436</f>
        <v>75.7</v>
      </c>
      <c r="O2436" s="15">
        <f>Raw_Data!O2436</f>
        <v>94.2</v>
      </c>
      <c r="P2436" s="15" t="str">
        <f>Raw_Data!P2436</f>
        <v>Flood</v>
      </c>
      <c r="Q2436" s="15">
        <f>Raw_Data!Q2436</f>
        <v>220.2</v>
      </c>
      <c r="R2436" s="15">
        <f>Raw_Data!R2436</f>
        <v>4.17</v>
      </c>
      <c r="S2436" s="15">
        <f>Raw_Data!S2436</f>
        <v>0.86</v>
      </c>
      <c r="T2436" s="18">
        <f>IF(Raw_Data!T2436="",ROUND(AVERAGEIFS(Raw_Data!$T$2:$T$4001,Raw_Data!$E$2:$E$4001,E2436,Raw_Data!$D$2:$D$4001,D2436),2),IF(Raw_Data!T2436&gt;INDEX(Cleaning_Reference!$F$6:$F$13,MATCH(D2436,Cleaning_Reference!$A$6:$A$13,0)),INDEX(Cleaning_Reference!$F$6:$F$13,MATCH(D2436,Cleaning_Reference!$A$6:$A$13,0)),Raw_Data!T2436))</f>
        <v>1.84</v>
      </c>
      <c r="U2436" s="15">
        <f>Raw_Data!U2436</f>
        <v>17.079999999999998</v>
      </c>
      <c r="V2436" s="15">
        <f>Raw_Data!V2436</f>
        <v>65758</v>
      </c>
      <c r="W2436" s="15">
        <f>Raw_Data!W2436</f>
        <v>705899</v>
      </c>
      <c r="X2436" s="15">
        <f>Raw_Data!X2436</f>
        <v>1123147</v>
      </c>
      <c r="Y2436" s="15">
        <f>Raw_Data!Y2436</f>
        <v>417248</v>
      </c>
      <c r="Z2436" s="15">
        <f>Raw_Data!Z2436</f>
        <v>8542</v>
      </c>
      <c r="AA2436" s="15">
        <f>Raw_Data!AA2436</f>
        <v>2</v>
      </c>
      <c r="AB2436" s="15">
        <f>Raw_Data!AB2436</f>
        <v>62.8</v>
      </c>
      <c r="AC2436" s="19" t="str">
        <f>IF(Raw_Data!G2436="","Yes","No")</f>
        <v>Yes</v>
      </c>
      <c r="AD2436" s="19" t="str">
        <f>IF(Raw_Data!L2436="","Yes","No")</f>
        <v>No</v>
      </c>
      <c r="AE2436" s="19" t="str">
        <f>IF(Raw_Data!T2436="","Imputed",IF(Raw_Data!T2436&gt;INDEX(Cleaning_Reference!$F$6:$F$13,MATCH(D2436,Cleaning_Reference!$A$6:$A$13,0)),"Capped","Original"))</f>
        <v>Original</v>
      </c>
      <c r="AF2436" s="21">
        <f t="shared" si="38"/>
        <v>17.079999999999998</v>
      </c>
    </row>
    <row r="2437" spans="1:32" ht="15" customHeight="1" x14ac:dyDescent="0.3">
      <c r="A2437" s="20" t="str">
        <f>Raw_Data!A2437</f>
        <v>SF12436</v>
      </c>
      <c r="B2437" s="15" t="str">
        <f>Raw_Data!B2437</f>
        <v>Tamil Nadu</v>
      </c>
      <c r="C2437" s="15" t="str">
        <f>Raw_Data!C2437</f>
        <v>Indore</v>
      </c>
      <c r="D2437" s="15" t="str">
        <f>Raw_Data!D2437</f>
        <v>Maize</v>
      </c>
      <c r="E2437" s="15" t="str">
        <f>Raw_Data!E2437</f>
        <v>Kharif</v>
      </c>
      <c r="F2437" s="15">
        <f>Raw_Data!F2437</f>
        <v>14.15</v>
      </c>
      <c r="G2437" s="18">
        <f>IF(Raw_Data!G2437="",ROUND(AVERAGEIFS(Raw_Data!$G$2:$G$4001,Raw_Data!$E$2:$E$4001,E2437),1),Raw_Data!G2437)</f>
        <v>1338.9</v>
      </c>
      <c r="H2437" s="15">
        <f>Raw_Data!H2437</f>
        <v>32.799999999999997</v>
      </c>
      <c r="I2437" s="15">
        <f>Raw_Data!I2437</f>
        <v>80.8</v>
      </c>
      <c r="J2437" s="15">
        <f>Raw_Data!J2437</f>
        <v>6.8</v>
      </c>
      <c r="K2437" s="15">
        <f>Raw_Data!K2437</f>
        <v>7.03</v>
      </c>
      <c r="L2437" s="18">
        <f>IF(Raw_Data!L2437="",ROUND(AVERAGEIFS(Raw_Data!$L$2:$L$4001,Raw_Data!$E$2:$E$4001,E2437),1),Raw_Data!L2437)</f>
        <v>39</v>
      </c>
      <c r="M2437" s="15">
        <f>Raw_Data!M2437</f>
        <v>59.1</v>
      </c>
      <c r="N2437" s="15">
        <f>Raw_Data!N2437</f>
        <v>44</v>
      </c>
      <c r="O2437" s="15">
        <f>Raw_Data!O2437</f>
        <v>123.6</v>
      </c>
      <c r="P2437" s="15" t="str">
        <f>Raw_Data!P2437</f>
        <v>Drip</v>
      </c>
      <c r="Q2437" s="15">
        <f>Raw_Data!Q2437</f>
        <v>171.1</v>
      </c>
      <c r="R2437" s="15">
        <f>Raw_Data!R2437</f>
        <v>4.62</v>
      </c>
      <c r="S2437" s="15">
        <f>Raw_Data!S2437</f>
        <v>0.91</v>
      </c>
      <c r="T2437" s="18">
        <f>IF(Raw_Data!T2437="",ROUND(AVERAGEIFS(Raw_Data!$T$2:$T$4001,Raw_Data!$E$2:$E$4001,E2437,Raw_Data!$D$2:$D$4001,D2437),2),IF(Raw_Data!T2437&gt;INDEX(Cleaning_Reference!$F$6:$F$13,MATCH(D2437,Cleaning_Reference!$A$6:$A$13,0)),INDEX(Cleaning_Reference!$F$6:$F$13,MATCH(D2437,Cleaning_Reference!$A$6:$A$13,0)),Raw_Data!T2437))</f>
        <v>3.01</v>
      </c>
      <c r="U2437" s="15">
        <f>Raw_Data!U2437</f>
        <v>42.59</v>
      </c>
      <c r="V2437" s="15">
        <f>Raw_Data!V2437</f>
        <v>22048</v>
      </c>
      <c r="W2437" s="15">
        <f>Raw_Data!W2437</f>
        <v>975259</v>
      </c>
      <c r="X2437" s="15">
        <f>Raw_Data!X2437</f>
        <v>939024</v>
      </c>
      <c r="Y2437" s="15">
        <f>Raw_Data!Y2437</f>
        <v>-36235</v>
      </c>
      <c r="Z2437" s="15">
        <f>Raw_Data!Z2437</f>
        <v>6997</v>
      </c>
      <c r="AA2437" s="15">
        <f>Raw_Data!AA2437</f>
        <v>6.0869999999999997</v>
      </c>
      <c r="AB2437" s="15">
        <f>Raw_Data!AB2437</f>
        <v>65</v>
      </c>
      <c r="AC2437" s="19" t="str">
        <f>IF(Raw_Data!G2437="","Yes","No")</f>
        <v>No</v>
      </c>
      <c r="AD2437" s="19" t="str">
        <f>IF(Raw_Data!L2437="","Yes","No")</f>
        <v>No</v>
      </c>
      <c r="AE2437" s="19" t="str">
        <f>IF(Raw_Data!T2437="","Imputed",IF(Raw_Data!T2437&gt;INDEX(Cleaning_Reference!$F$6:$F$13,MATCH(D2437,Cleaning_Reference!$A$6:$A$13,0)),"Capped","Original"))</f>
        <v>Original</v>
      </c>
      <c r="AF2437" s="21">
        <f t="shared" si="38"/>
        <v>42.59</v>
      </c>
    </row>
    <row r="2438" spans="1:32" ht="15" customHeight="1" x14ac:dyDescent="0.3">
      <c r="A2438" s="20" t="str">
        <f>Raw_Data!A2438</f>
        <v>SF12437</v>
      </c>
      <c r="B2438" s="15" t="str">
        <f>Raw_Data!B2438</f>
        <v>Tamil Nadu</v>
      </c>
      <c r="C2438" s="15" t="str">
        <f>Raw_Data!C2438</f>
        <v>Nashik</v>
      </c>
      <c r="D2438" s="15" t="str">
        <f>Raw_Data!D2438</f>
        <v>Wheat</v>
      </c>
      <c r="E2438" s="15" t="str">
        <f>Raw_Data!E2438</f>
        <v>Rabi</v>
      </c>
      <c r="F2438" s="15">
        <f>Raw_Data!F2438</f>
        <v>7.29</v>
      </c>
      <c r="G2438" s="18">
        <f>IF(Raw_Data!G2438="",ROUND(AVERAGEIFS(Raw_Data!$G$2:$G$4001,Raw_Data!$E$2:$E$4001,E2438),1),Raw_Data!G2438)</f>
        <v>592</v>
      </c>
      <c r="H2438" s="15">
        <f>Raw_Data!H2438</f>
        <v>21.7</v>
      </c>
      <c r="I2438" s="15">
        <f>Raw_Data!I2438</f>
        <v>54.7</v>
      </c>
      <c r="J2438" s="15">
        <f>Raw_Data!J2438</f>
        <v>8.5</v>
      </c>
      <c r="K2438" s="15">
        <f>Raw_Data!K2438</f>
        <v>6.49</v>
      </c>
      <c r="L2438" s="18">
        <f>IF(Raw_Data!L2438="",ROUND(AVERAGEIFS(Raw_Data!$L$2:$L$4001,Raw_Data!$E$2:$E$4001,E2438),1),Raw_Data!L2438)</f>
        <v>24.3</v>
      </c>
      <c r="M2438" s="15">
        <f>Raw_Data!M2438</f>
        <v>104.2</v>
      </c>
      <c r="N2438" s="15">
        <f>Raw_Data!N2438</f>
        <v>66.5</v>
      </c>
      <c r="O2438" s="15">
        <f>Raw_Data!O2438</f>
        <v>131.6</v>
      </c>
      <c r="P2438" s="15" t="str">
        <f>Raw_Data!P2438</f>
        <v>Sprinkler</v>
      </c>
      <c r="Q2438" s="15">
        <f>Raw_Data!Q2438</f>
        <v>170.8</v>
      </c>
      <c r="R2438" s="15">
        <f>Raw_Data!R2438</f>
        <v>3.9</v>
      </c>
      <c r="S2438" s="15">
        <f>Raw_Data!S2438</f>
        <v>0.89</v>
      </c>
      <c r="T2438" s="18">
        <f>IF(Raw_Data!T2438="",ROUND(AVERAGEIFS(Raw_Data!$T$2:$T$4001,Raw_Data!$E$2:$E$4001,E2438,Raw_Data!$D$2:$D$4001,D2438),2),IF(Raw_Data!T2438&gt;INDEX(Cleaning_Reference!$F$6:$F$13,MATCH(D2438,Cleaning_Reference!$A$6:$A$13,0)),INDEX(Cleaning_Reference!$F$6:$F$13,MATCH(D2438,Cleaning_Reference!$A$6:$A$13,0)),Raw_Data!T2438))</f>
        <v>3.09</v>
      </c>
      <c r="U2438" s="15">
        <f>Raw_Data!U2438</f>
        <v>22.53</v>
      </c>
      <c r="V2438" s="15">
        <f>Raw_Data!V2438</f>
        <v>22430</v>
      </c>
      <c r="W2438" s="15">
        <f>Raw_Data!W2438</f>
        <v>504593</v>
      </c>
      <c r="X2438" s="15">
        <f>Raw_Data!X2438</f>
        <v>505348</v>
      </c>
      <c r="Y2438" s="15">
        <f>Raw_Data!Y2438</f>
        <v>755</v>
      </c>
      <c r="Z2438" s="15">
        <f>Raw_Data!Z2438</f>
        <v>4018</v>
      </c>
      <c r="AA2438" s="15">
        <f>Raw_Data!AA2438</f>
        <v>5.6070000000000002</v>
      </c>
      <c r="AB2438" s="15">
        <f>Raw_Data!AB2438</f>
        <v>50</v>
      </c>
      <c r="AC2438" s="19" t="str">
        <f>IF(Raw_Data!G2438="","Yes","No")</f>
        <v>No</v>
      </c>
      <c r="AD2438" s="19" t="str">
        <f>IF(Raw_Data!L2438="","Yes","No")</f>
        <v>No</v>
      </c>
      <c r="AE2438" s="19" t="str">
        <f>IF(Raw_Data!T2438="","Imputed",IF(Raw_Data!T2438&gt;INDEX(Cleaning_Reference!$F$6:$F$13,MATCH(D2438,Cleaning_Reference!$A$6:$A$13,0)),"Capped","Original"))</f>
        <v>Original</v>
      </c>
      <c r="AF2438" s="21">
        <f t="shared" si="38"/>
        <v>22.53</v>
      </c>
    </row>
    <row r="2439" spans="1:32" ht="15" customHeight="1" x14ac:dyDescent="0.3">
      <c r="A2439" s="20" t="str">
        <f>Raw_Data!A2439</f>
        <v>SF12438</v>
      </c>
      <c r="B2439" s="15" t="str">
        <f>Raw_Data!B2439</f>
        <v>Madhya Pradesh</v>
      </c>
      <c r="C2439" s="15" t="str">
        <f>Raw_Data!C2439</f>
        <v>Raichur</v>
      </c>
      <c r="D2439" s="15" t="str">
        <f>Raw_Data!D2439</f>
        <v>Rice</v>
      </c>
      <c r="E2439" s="15" t="str">
        <f>Raw_Data!E2439</f>
        <v>Kharif</v>
      </c>
      <c r="F2439" s="15">
        <f>Raw_Data!F2439</f>
        <v>3.48</v>
      </c>
      <c r="G2439" s="18">
        <f>IF(Raw_Data!G2439="",ROUND(AVERAGEIFS(Raw_Data!$G$2:$G$4001,Raw_Data!$E$2:$E$4001,E2439),1),Raw_Data!G2439)</f>
        <v>941.3</v>
      </c>
      <c r="H2439" s="15">
        <f>Raw_Data!H2439</f>
        <v>31.7</v>
      </c>
      <c r="I2439" s="15">
        <f>Raw_Data!I2439</f>
        <v>60.6</v>
      </c>
      <c r="J2439" s="15">
        <f>Raw_Data!J2439</f>
        <v>8.1999999999999993</v>
      </c>
      <c r="K2439" s="15">
        <f>Raw_Data!K2439</f>
        <v>5.26</v>
      </c>
      <c r="L2439" s="18">
        <f>IF(Raw_Data!L2439="",ROUND(AVERAGEIFS(Raw_Data!$L$2:$L$4001,Raw_Data!$E$2:$E$4001,E2439),1),Raw_Data!L2439)</f>
        <v>32.700000000000003</v>
      </c>
      <c r="M2439" s="15">
        <f>Raw_Data!M2439</f>
        <v>76.7</v>
      </c>
      <c r="N2439" s="15">
        <f>Raw_Data!N2439</f>
        <v>79.7</v>
      </c>
      <c r="O2439" s="15">
        <f>Raw_Data!O2439</f>
        <v>152.30000000000001</v>
      </c>
      <c r="P2439" s="15" t="str">
        <f>Raw_Data!P2439</f>
        <v>Drip</v>
      </c>
      <c r="Q2439" s="15">
        <f>Raw_Data!Q2439</f>
        <v>114.6</v>
      </c>
      <c r="R2439" s="15">
        <f>Raw_Data!R2439</f>
        <v>7.09</v>
      </c>
      <c r="S2439" s="15">
        <f>Raw_Data!S2439</f>
        <v>1</v>
      </c>
      <c r="T2439" s="18">
        <f>IF(Raw_Data!T2439="",ROUND(AVERAGEIFS(Raw_Data!$T$2:$T$4001,Raw_Data!$E$2:$E$4001,E2439,Raw_Data!$D$2:$D$4001,D2439),2),IF(Raw_Data!T2439&gt;INDEX(Cleaning_Reference!$F$6:$F$13,MATCH(D2439,Cleaning_Reference!$A$6:$A$13,0)),INDEX(Cleaning_Reference!$F$6:$F$13,MATCH(D2439,Cleaning_Reference!$A$6:$A$13,0)),Raw_Data!T2439))</f>
        <v>0.3</v>
      </c>
      <c r="U2439" s="15">
        <f>Raw_Data!U2439</f>
        <v>1.04</v>
      </c>
      <c r="V2439" s="15">
        <f>Raw_Data!V2439</f>
        <v>20599</v>
      </c>
      <c r="W2439" s="15">
        <f>Raw_Data!W2439</f>
        <v>254582</v>
      </c>
      <c r="X2439" s="15">
        <f>Raw_Data!X2439</f>
        <v>21423</v>
      </c>
      <c r="Y2439" s="15">
        <f>Raw_Data!Y2439</f>
        <v>-233159</v>
      </c>
      <c r="Z2439" s="15">
        <f>Raw_Data!Z2439</f>
        <v>4606</v>
      </c>
      <c r="AA2439" s="15">
        <f>Raw_Data!AA2439</f>
        <v>0.22600000000000001</v>
      </c>
      <c r="AB2439" s="15">
        <f>Raw_Data!AB2439</f>
        <v>45.2</v>
      </c>
      <c r="AC2439" s="19" t="str">
        <f>IF(Raw_Data!G2439="","Yes","No")</f>
        <v>No</v>
      </c>
      <c r="AD2439" s="19" t="str">
        <f>IF(Raw_Data!L2439="","Yes","No")</f>
        <v>No</v>
      </c>
      <c r="AE2439" s="19" t="str">
        <f>IF(Raw_Data!T2439="","Imputed",IF(Raw_Data!T2439&gt;INDEX(Cleaning_Reference!$F$6:$F$13,MATCH(D2439,Cleaning_Reference!$A$6:$A$13,0)),"Capped","Original"))</f>
        <v>Original</v>
      </c>
      <c r="AF2439" s="21">
        <f t="shared" si="38"/>
        <v>1.04</v>
      </c>
    </row>
    <row r="2440" spans="1:32" ht="15" customHeight="1" x14ac:dyDescent="0.3">
      <c r="A2440" s="20" t="str">
        <f>Raw_Data!A2440</f>
        <v>SF12439</v>
      </c>
      <c r="B2440" s="15" t="str">
        <f>Raw_Data!B2440</f>
        <v>Andhra Pradesh</v>
      </c>
      <c r="C2440" s="15" t="str">
        <f>Raw_Data!C2440</f>
        <v>Ludhiana</v>
      </c>
      <c r="D2440" s="15" t="str">
        <f>Raw_Data!D2440</f>
        <v>Wheat</v>
      </c>
      <c r="E2440" s="15" t="str">
        <f>Raw_Data!E2440</f>
        <v>Kharif</v>
      </c>
      <c r="F2440" s="15">
        <f>Raw_Data!F2440</f>
        <v>6.79</v>
      </c>
      <c r="G2440" s="18">
        <f>IF(Raw_Data!G2440="",ROUND(AVERAGEIFS(Raw_Data!$G$2:$G$4001,Raw_Data!$E$2:$E$4001,E2440),1),Raw_Data!G2440)</f>
        <v>800.9</v>
      </c>
      <c r="H2440" s="15">
        <f>Raw_Data!H2440</f>
        <v>29.7</v>
      </c>
      <c r="I2440" s="15">
        <f>Raw_Data!I2440</f>
        <v>74.3</v>
      </c>
      <c r="J2440" s="15">
        <f>Raw_Data!J2440</f>
        <v>5.9</v>
      </c>
      <c r="K2440" s="15">
        <f>Raw_Data!K2440</f>
        <v>6.47</v>
      </c>
      <c r="L2440" s="18">
        <f>IF(Raw_Data!L2440="",ROUND(AVERAGEIFS(Raw_Data!$L$2:$L$4001,Raw_Data!$E$2:$E$4001,E2440),1),Raw_Data!L2440)</f>
        <v>32.4</v>
      </c>
      <c r="M2440" s="15">
        <f>Raw_Data!M2440</f>
        <v>126</v>
      </c>
      <c r="N2440" s="15">
        <f>Raw_Data!N2440</f>
        <v>56.3</v>
      </c>
      <c r="O2440" s="15">
        <f>Raw_Data!O2440</f>
        <v>85.5</v>
      </c>
      <c r="P2440" s="15" t="str">
        <f>Raw_Data!P2440</f>
        <v>Flood</v>
      </c>
      <c r="Q2440" s="15">
        <f>Raw_Data!Q2440</f>
        <v>152.30000000000001</v>
      </c>
      <c r="R2440" s="15">
        <f>Raw_Data!R2440</f>
        <v>5.8</v>
      </c>
      <c r="S2440" s="15">
        <f>Raw_Data!S2440</f>
        <v>0.82</v>
      </c>
      <c r="T2440" s="18">
        <f>IF(Raw_Data!T2440="",ROUND(AVERAGEIFS(Raw_Data!$T$2:$T$4001,Raw_Data!$E$2:$E$4001,E2440,Raw_Data!$D$2:$D$4001,D2440),2),IF(Raw_Data!T2440&gt;INDEX(Cleaning_Reference!$F$6:$F$13,MATCH(D2440,Cleaning_Reference!$A$6:$A$13,0)),INDEX(Cleaning_Reference!$F$6:$F$13,MATCH(D2440,Cleaning_Reference!$A$6:$A$13,0)),Raw_Data!T2440))</f>
        <v>3.16</v>
      </c>
      <c r="U2440" s="15">
        <f>Raw_Data!U2440</f>
        <v>21.46</v>
      </c>
      <c r="V2440" s="15">
        <f>Raw_Data!V2440</f>
        <v>26989</v>
      </c>
      <c r="W2440" s="15">
        <f>Raw_Data!W2440</f>
        <v>418833</v>
      </c>
      <c r="X2440" s="15">
        <f>Raw_Data!X2440</f>
        <v>579184</v>
      </c>
      <c r="Y2440" s="15">
        <f>Raw_Data!Y2440</f>
        <v>160351</v>
      </c>
      <c r="Z2440" s="15">
        <f>Raw_Data!Z2440</f>
        <v>5260</v>
      </c>
      <c r="AA2440" s="15">
        <f>Raw_Data!AA2440</f>
        <v>4.08</v>
      </c>
      <c r="AB2440" s="15">
        <f>Raw_Data!AB2440</f>
        <v>50.9</v>
      </c>
      <c r="AC2440" s="19" t="str">
        <f>IF(Raw_Data!G2440="","Yes","No")</f>
        <v>No</v>
      </c>
      <c r="AD2440" s="19" t="str">
        <f>IF(Raw_Data!L2440="","Yes","No")</f>
        <v>No</v>
      </c>
      <c r="AE2440" s="19" t="str">
        <f>IF(Raw_Data!T2440="","Imputed",IF(Raw_Data!T2440&gt;INDEX(Cleaning_Reference!$F$6:$F$13,MATCH(D2440,Cleaning_Reference!$A$6:$A$13,0)),"Capped","Original"))</f>
        <v>Original</v>
      </c>
      <c r="AF2440" s="21">
        <f t="shared" si="38"/>
        <v>21.46</v>
      </c>
    </row>
    <row r="2441" spans="1:32" ht="15" customHeight="1" x14ac:dyDescent="0.3">
      <c r="A2441" s="20" t="str">
        <f>Raw_Data!A2441</f>
        <v>SF12440</v>
      </c>
      <c r="B2441" s="15" t="str">
        <f>Raw_Data!B2441</f>
        <v>Madhya Pradesh</v>
      </c>
      <c r="C2441" s="15" t="str">
        <f>Raw_Data!C2441</f>
        <v>Rajkot</v>
      </c>
      <c r="D2441" s="15" t="str">
        <f>Raw_Data!D2441</f>
        <v>Rice</v>
      </c>
      <c r="E2441" s="15" t="str">
        <f>Raw_Data!E2441</f>
        <v>Rabi</v>
      </c>
      <c r="F2441" s="15">
        <f>Raw_Data!F2441</f>
        <v>8.18</v>
      </c>
      <c r="G2441" s="18">
        <f>IF(Raw_Data!G2441="",ROUND(AVERAGEIFS(Raw_Data!$G$2:$G$4001,Raw_Data!$E$2:$E$4001,E2441),1),Raw_Data!G2441)</f>
        <v>376.6</v>
      </c>
      <c r="H2441" s="15">
        <f>Raw_Data!H2441</f>
        <v>23</v>
      </c>
      <c r="I2441" s="15">
        <f>Raw_Data!I2441</f>
        <v>66.900000000000006</v>
      </c>
      <c r="J2441" s="15">
        <f>Raw_Data!J2441</f>
        <v>7.2</v>
      </c>
      <c r="K2441" s="15">
        <f>Raw_Data!K2441</f>
        <v>6.01</v>
      </c>
      <c r="L2441" s="18">
        <f>IF(Raw_Data!L2441="",ROUND(AVERAGEIFS(Raw_Data!$L$2:$L$4001,Raw_Data!$E$2:$E$4001,E2441),1),Raw_Data!L2441)</f>
        <v>26.1</v>
      </c>
      <c r="M2441" s="15">
        <f>Raw_Data!M2441</f>
        <v>137.9</v>
      </c>
      <c r="N2441" s="15">
        <f>Raw_Data!N2441</f>
        <v>67.599999999999994</v>
      </c>
      <c r="O2441" s="15">
        <f>Raw_Data!O2441</f>
        <v>109.1</v>
      </c>
      <c r="P2441" s="15" t="str">
        <f>Raw_Data!P2441</f>
        <v>Rainfed</v>
      </c>
      <c r="Q2441" s="15">
        <f>Raw_Data!Q2441</f>
        <v>93.6</v>
      </c>
      <c r="R2441" s="15">
        <f>Raw_Data!R2441</f>
        <v>3.9</v>
      </c>
      <c r="S2441" s="15">
        <f>Raw_Data!S2441</f>
        <v>0.95</v>
      </c>
      <c r="T2441" s="18">
        <f>IF(Raw_Data!T2441="",ROUND(AVERAGEIFS(Raw_Data!$T$2:$T$4001,Raw_Data!$E$2:$E$4001,E2441,Raw_Data!$D$2:$D$4001,D2441),2),IF(Raw_Data!T2441&gt;INDEX(Cleaning_Reference!$F$6:$F$13,MATCH(D2441,Cleaning_Reference!$A$6:$A$13,0)),INDEX(Cleaning_Reference!$F$6:$F$13,MATCH(D2441,Cleaning_Reference!$A$6:$A$13,0)),Raw_Data!T2441))</f>
        <v>1.6</v>
      </c>
      <c r="U2441" s="15">
        <f>Raw_Data!U2441</f>
        <v>13.09</v>
      </c>
      <c r="V2441" s="15">
        <f>Raw_Data!V2441</f>
        <v>25121</v>
      </c>
      <c r="W2441" s="15">
        <f>Raw_Data!W2441</f>
        <v>394670</v>
      </c>
      <c r="X2441" s="15">
        <f>Raw_Data!X2441</f>
        <v>328834</v>
      </c>
      <c r="Y2441" s="15">
        <f>Raw_Data!Y2441</f>
        <v>-65836</v>
      </c>
      <c r="Z2441" s="15">
        <f>Raw_Data!Z2441</f>
        <v>6452</v>
      </c>
      <c r="AA2441" s="15">
        <f>Raw_Data!AA2441</f>
        <v>2.0289999999999999</v>
      </c>
      <c r="AB2441" s="15">
        <f>Raw_Data!AB2441</f>
        <v>52.9</v>
      </c>
      <c r="AC2441" s="19" t="str">
        <f>IF(Raw_Data!G2441="","Yes","No")</f>
        <v>No</v>
      </c>
      <c r="AD2441" s="19" t="str">
        <f>IF(Raw_Data!L2441="","Yes","No")</f>
        <v>No</v>
      </c>
      <c r="AE2441" s="19" t="str">
        <f>IF(Raw_Data!T2441="","Imputed",IF(Raw_Data!T2441&gt;INDEX(Cleaning_Reference!$F$6:$F$13,MATCH(D2441,Cleaning_Reference!$A$6:$A$13,0)),"Capped","Original"))</f>
        <v>Original</v>
      </c>
      <c r="AF2441" s="21">
        <f t="shared" si="38"/>
        <v>13.09</v>
      </c>
    </row>
    <row r="2442" spans="1:32" ht="15" customHeight="1" x14ac:dyDescent="0.3">
      <c r="A2442" s="20" t="str">
        <f>Raw_Data!A2442</f>
        <v>SF12441</v>
      </c>
      <c r="B2442" s="15" t="str">
        <f>Raw_Data!B2442</f>
        <v>Punjab</v>
      </c>
      <c r="C2442" s="15" t="str">
        <f>Raw_Data!C2442</f>
        <v>Rajkot</v>
      </c>
      <c r="D2442" s="15" t="str">
        <f>Raw_Data!D2442</f>
        <v>Chilli</v>
      </c>
      <c r="E2442" s="15" t="str">
        <f>Raw_Data!E2442</f>
        <v>Rabi</v>
      </c>
      <c r="F2442" s="15">
        <f>Raw_Data!F2442</f>
        <v>1.62</v>
      </c>
      <c r="G2442" s="18">
        <f>IF(Raw_Data!G2442="",ROUND(AVERAGEIFS(Raw_Data!$G$2:$G$4001,Raw_Data!$E$2:$E$4001,E2442),1),Raw_Data!G2442)</f>
        <v>493.3</v>
      </c>
      <c r="H2442" s="15">
        <f>Raw_Data!H2442</f>
        <v>22.9</v>
      </c>
      <c r="I2442" s="15">
        <f>Raw_Data!I2442</f>
        <v>69.3</v>
      </c>
      <c r="J2442" s="15">
        <f>Raw_Data!J2442</f>
        <v>6.6</v>
      </c>
      <c r="K2442" s="15">
        <f>Raw_Data!K2442</f>
        <v>6.34</v>
      </c>
      <c r="L2442" s="18">
        <f>IF(Raw_Data!L2442="",ROUND(AVERAGEIFS(Raw_Data!$L$2:$L$4001,Raw_Data!$E$2:$E$4001,E2442),1),Raw_Data!L2442)</f>
        <v>21.2</v>
      </c>
      <c r="M2442" s="15">
        <f>Raw_Data!M2442</f>
        <v>107.4</v>
      </c>
      <c r="N2442" s="15">
        <f>Raw_Data!N2442</f>
        <v>45</v>
      </c>
      <c r="O2442" s="15">
        <f>Raw_Data!O2442</f>
        <v>98</v>
      </c>
      <c r="P2442" s="15" t="str">
        <f>Raw_Data!P2442</f>
        <v>Rainfed</v>
      </c>
      <c r="Q2442" s="15">
        <f>Raw_Data!Q2442</f>
        <v>257.10000000000002</v>
      </c>
      <c r="R2442" s="15">
        <f>Raw_Data!R2442</f>
        <v>5.59</v>
      </c>
      <c r="S2442" s="15">
        <f>Raw_Data!S2442</f>
        <v>0.96</v>
      </c>
      <c r="T2442" s="18">
        <f>IF(Raw_Data!T2442="",ROUND(AVERAGEIFS(Raw_Data!$T$2:$T$4001,Raw_Data!$E$2:$E$4001,E2442,Raw_Data!$D$2:$D$4001,D2442),2),IF(Raw_Data!T2442&gt;INDEX(Cleaning_Reference!$F$6:$F$13,MATCH(D2442,Cleaning_Reference!$A$6:$A$13,0)),INDEX(Cleaning_Reference!$F$6:$F$13,MATCH(D2442,Cleaning_Reference!$A$6:$A$13,0)),Raw_Data!T2442))</f>
        <v>1.82</v>
      </c>
      <c r="U2442" s="15">
        <f>Raw_Data!U2442</f>
        <v>2.95</v>
      </c>
      <c r="V2442" s="15">
        <f>Raw_Data!V2442</f>
        <v>103437</v>
      </c>
      <c r="W2442" s="15">
        <f>Raw_Data!W2442</f>
        <v>99825</v>
      </c>
      <c r="X2442" s="15">
        <f>Raw_Data!X2442</f>
        <v>305139</v>
      </c>
      <c r="Y2442" s="15">
        <f>Raw_Data!Y2442</f>
        <v>205314</v>
      </c>
      <c r="Z2442" s="15">
        <f>Raw_Data!Z2442</f>
        <v>574</v>
      </c>
      <c r="AA2442" s="15">
        <f>Raw_Data!AA2442</f>
        <v>5.1390000000000002</v>
      </c>
      <c r="AB2442" s="15">
        <f>Raw_Data!AB2442</f>
        <v>38.1</v>
      </c>
      <c r="AC2442" s="19" t="str">
        <f>IF(Raw_Data!G2442="","Yes","No")</f>
        <v>No</v>
      </c>
      <c r="AD2442" s="19" t="str">
        <f>IF(Raw_Data!L2442="","Yes","No")</f>
        <v>No</v>
      </c>
      <c r="AE2442" s="19" t="str">
        <f>IF(Raw_Data!T2442="","Imputed",IF(Raw_Data!T2442&gt;INDEX(Cleaning_Reference!$F$6:$F$13,MATCH(D2442,Cleaning_Reference!$A$6:$A$13,0)),"Capped","Original"))</f>
        <v>Original</v>
      </c>
      <c r="AF2442" s="21">
        <f t="shared" si="38"/>
        <v>2.95</v>
      </c>
    </row>
    <row r="2443" spans="1:32" ht="15" customHeight="1" x14ac:dyDescent="0.3">
      <c r="A2443" s="20" t="str">
        <f>Raw_Data!A2443</f>
        <v>SF12442</v>
      </c>
      <c r="B2443" s="15" t="str">
        <f>Raw_Data!B2443</f>
        <v>Tamil Nadu</v>
      </c>
      <c r="C2443" s="15" t="str">
        <f>Raw_Data!C2443</f>
        <v>Nalgonda</v>
      </c>
      <c r="D2443" s="15" t="str">
        <f>Raw_Data!D2443</f>
        <v>Rice</v>
      </c>
      <c r="E2443" s="15" t="str">
        <f>Raw_Data!E2443</f>
        <v>Rabi</v>
      </c>
      <c r="F2443" s="15">
        <f>Raw_Data!F2443</f>
        <v>9.82</v>
      </c>
      <c r="G2443" s="18">
        <f>IF(Raw_Data!G2443="",ROUND(AVERAGEIFS(Raw_Data!$G$2:$G$4001,Raw_Data!$E$2:$E$4001,E2443),1),Raw_Data!G2443)</f>
        <v>365.7</v>
      </c>
      <c r="H2443" s="15">
        <f>Raw_Data!H2443</f>
        <v>22.6</v>
      </c>
      <c r="I2443" s="15">
        <f>Raw_Data!I2443</f>
        <v>41.6</v>
      </c>
      <c r="J2443" s="15">
        <f>Raw_Data!J2443</f>
        <v>7</v>
      </c>
      <c r="K2443" s="15">
        <f>Raw_Data!K2443</f>
        <v>5.63</v>
      </c>
      <c r="L2443" s="18">
        <f>IF(Raw_Data!L2443="",ROUND(AVERAGEIFS(Raw_Data!$L$2:$L$4001,Raw_Data!$E$2:$E$4001,E2443),1),Raw_Data!L2443)</f>
        <v>16</v>
      </c>
      <c r="M2443" s="15">
        <f>Raw_Data!M2443</f>
        <v>107.9</v>
      </c>
      <c r="N2443" s="15">
        <f>Raw_Data!N2443</f>
        <v>27.7</v>
      </c>
      <c r="O2443" s="15">
        <f>Raw_Data!O2443</f>
        <v>128.5</v>
      </c>
      <c r="P2443" s="15" t="str">
        <f>Raw_Data!P2443</f>
        <v>Drip</v>
      </c>
      <c r="Q2443" s="15">
        <f>Raw_Data!Q2443</f>
        <v>235.1</v>
      </c>
      <c r="R2443" s="15">
        <f>Raw_Data!R2443</f>
        <v>7.22</v>
      </c>
      <c r="S2443" s="15">
        <f>Raw_Data!S2443</f>
        <v>0.85</v>
      </c>
      <c r="T2443" s="18">
        <f>IF(Raw_Data!T2443="",ROUND(AVERAGEIFS(Raw_Data!$T$2:$T$4001,Raw_Data!$E$2:$E$4001,E2443,Raw_Data!$D$2:$D$4001,D2443),2),IF(Raw_Data!T2443&gt;INDEX(Cleaning_Reference!$F$6:$F$13,MATCH(D2443,Cleaning_Reference!$A$6:$A$13,0)),INDEX(Cleaning_Reference!$F$6:$F$13,MATCH(D2443,Cleaning_Reference!$A$6:$A$13,0)),Raw_Data!T2443))</f>
        <v>0.73</v>
      </c>
      <c r="U2443" s="15">
        <f>Raw_Data!U2443</f>
        <v>7.17</v>
      </c>
      <c r="V2443" s="15">
        <f>Raw_Data!V2443</f>
        <v>21167</v>
      </c>
      <c r="W2443" s="15">
        <f>Raw_Data!W2443</f>
        <v>721561</v>
      </c>
      <c r="X2443" s="15">
        <f>Raw_Data!X2443</f>
        <v>151767</v>
      </c>
      <c r="Y2443" s="15">
        <f>Raw_Data!Y2443</f>
        <v>-569794</v>
      </c>
      <c r="Z2443" s="15">
        <f>Raw_Data!Z2443</f>
        <v>12275</v>
      </c>
      <c r="AA2443" s="15">
        <f>Raw_Data!AA2443</f>
        <v>0.58399999999999996</v>
      </c>
      <c r="AB2443" s="15">
        <f>Raw_Data!AB2443</f>
        <v>34.700000000000003</v>
      </c>
      <c r="AC2443" s="19" t="str">
        <f>IF(Raw_Data!G2443="","Yes","No")</f>
        <v>No</v>
      </c>
      <c r="AD2443" s="19" t="str">
        <f>IF(Raw_Data!L2443="","Yes","No")</f>
        <v>No</v>
      </c>
      <c r="AE2443" s="19" t="str">
        <f>IF(Raw_Data!T2443="","Imputed",IF(Raw_Data!T2443&gt;INDEX(Cleaning_Reference!$F$6:$F$13,MATCH(D2443,Cleaning_Reference!$A$6:$A$13,0)),"Capped","Original"))</f>
        <v>Original</v>
      </c>
      <c r="AF2443" s="21">
        <f t="shared" si="38"/>
        <v>7.17</v>
      </c>
    </row>
    <row r="2444" spans="1:32" ht="15" customHeight="1" x14ac:dyDescent="0.3">
      <c r="A2444" s="20" t="str">
        <f>Raw_Data!A2444</f>
        <v>SF12443</v>
      </c>
      <c r="B2444" s="15" t="str">
        <f>Raw_Data!B2444</f>
        <v>Telangana</v>
      </c>
      <c r="C2444" s="15" t="str">
        <f>Raw_Data!C2444</f>
        <v>Guntur</v>
      </c>
      <c r="D2444" s="15" t="str">
        <f>Raw_Data!D2444</f>
        <v>Rice</v>
      </c>
      <c r="E2444" s="15" t="str">
        <f>Raw_Data!E2444</f>
        <v>Rabi</v>
      </c>
      <c r="F2444" s="15">
        <f>Raw_Data!F2444</f>
        <v>14.96</v>
      </c>
      <c r="G2444" s="18">
        <f>IF(Raw_Data!G2444="",ROUND(AVERAGEIFS(Raw_Data!$G$2:$G$4001,Raw_Data!$E$2:$E$4001,E2444),1),Raw_Data!G2444)</f>
        <v>224.3</v>
      </c>
      <c r="H2444" s="15">
        <f>Raw_Data!H2444</f>
        <v>19</v>
      </c>
      <c r="I2444" s="15">
        <f>Raw_Data!I2444</f>
        <v>65.8</v>
      </c>
      <c r="J2444" s="15">
        <f>Raw_Data!J2444</f>
        <v>7</v>
      </c>
      <c r="K2444" s="15">
        <f>Raw_Data!K2444</f>
        <v>6.06</v>
      </c>
      <c r="L2444" s="18">
        <f>IF(Raw_Data!L2444="",ROUND(AVERAGEIFS(Raw_Data!$L$2:$L$4001,Raw_Data!$E$2:$E$4001,E2444),1),Raw_Data!L2444)</f>
        <v>23.9</v>
      </c>
      <c r="M2444" s="15">
        <f>Raw_Data!M2444</f>
        <v>163.80000000000001</v>
      </c>
      <c r="N2444" s="15">
        <f>Raw_Data!N2444</f>
        <v>65.8</v>
      </c>
      <c r="O2444" s="15">
        <f>Raw_Data!O2444</f>
        <v>106.2</v>
      </c>
      <c r="P2444" s="15" t="str">
        <f>Raw_Data!P2444</f>
        <v>Drip</v>
      </c>
      <c r="Q2444" s="15">
        <f>Raw_Data!Q2444</f>
        <v>332.1</v>
      </c>
      <c r="R2444" s="15">
        <f>Raw_Data!R2444</f>
        <v>8.3699999999999992</v>
      </c>
      <c r="S2444" s="15">
        <f>Raw_Data!S2444</f>
        <v>0.74</v>
      </c>
      <c r="T2444" s="18">
        <f>IF(Raw_Data!T2444="",ROUND(AVERAGEIFS(Raw_Data!$T$2:$T$4001,Raw_Data!$E$2:$E$4001,E2444,Raw_Data!$D$2:$D$4001,D2444),2),IF(Raw_Data!T2444&gt;INDEX(Cleaning_Reference!$F$6:$F$13,MATCH(D2444,Cleaning_Reference!$A$6:$A$13,0)),INDEX(Cleaning_Reference!$F$6:$F$13,MATCH(D2444,Cleaning_Reference!$A$6:$A$13,0)),Raw_Data!T2444))</f>
        <v>1.63</v>
      </c>
      <c r="U2444" s="15">
        <f>Raw_Data!U2444</f>
        <v>24.38</v>
      </c>
      <c r="V2444" s="15">
        <f>Raw_Data!V2444</f>
        <v>21998</v>
      </c>
      <c r="W2444" s="15">
        <f>Raw_Data!W2444</f>
        <v>1059297</v>
      </c>
      <c r="X2444" s="15">
        <f>Raw_Data!X2444</f>
        <v>536311</v>
      </c>
      <c r="Y2444" s="15">
        <f>Raw_Data!Y2444</f>
        <v>-522986</v>
      </c>
      <c r="Z2444" s="15">
        <f>Raw_Data!Z2444</f>
        <v>24109</v>
      </c>
      <c r="AA2444" s="15">
        <f>Raw_Data!AA2444</f>
        <v>1.0109999999999999</v>
      </c>
      <c r="AB2444" s="15">
        <f>Raw_Data!AB2444</f>
        <v>28</v>
      </c>
      <c r="AC2444" s="19" t="str">
        <f>IF(Raw_Data!G2444="","Yes","No")</f>
        <v>No</v>
      </c>
      <c r="AD2444" s="19" t="str">
        <f>IF(Raw_Data!L2444="","Yes","No")</f>
        <v>No</v>
      </c>
      <c r="AE2444" s="19" t="str">
        <f>IF(Raw_Data!T2444="","Imputed",IF(Raw_Data!T2444&gt;INDEX(Cleaning_Reference!$F$6:$F$13,MATCH(D2444,Cleaning_Reference!$A$6:$A$13,0)),"Capped","Original"))</f>
        <v>Original</v>
      </c>
      <c r="AF2444" s="21">
        <f t="shared" si="38"/>
        <v>24.38</v>
      </c>
    </row>
    <row r="2445" spans="1:32" ht="15" customHeight="1" x14ac:dyDescent="0.3">
      <c r="A2445" s="20" t="str">
        <f>Raw_Data!A2445</f>
        <v>SF12444</v>
      </c>
      <c r="B2445" s="15" t="str">
        <f>Raw_Data!B2445</f>
        <v>Andhra Pradesh</v>
      </c>
      <c r="C2445" s="15" t="str">
        <f>Raw_Data!C2445</f>
        <v>Krishna</v>
      </c>
      <c r="D2445" s="15" t="str">
        <f>Raw_Data!D2445</f>
        <v>Sugarcane</v>
      </c>
      <c r="E2445" s="15" t="str">
        <f>Raw_Data!E2445</f>
        <v>Rabi</v>
      </c>
      <c r="F2445" s="15">
        <f>Raw_Data!F2445</f>
        <v>11.68</v>
      </c>
      <c r="G2445" s="18">
        <f>IF(Raw_Data!G2445="",ROUND(AVERAGEIFS(Raw_Data!$G$2:$G$4001,Raw_Data!$E$2:$E$4001,E2445),1),Raw_Data!G2445)</f>
        <v>436</v>
      </c>
      <c r="H2445" s="15">
        <f>Raw_Data!H2445</f>
        <v>23.5</v>
      </c>
      <c r="I2445" s="15">
        <f>Raw_Data!I2445</f>
        <v>41.8</v>
      </c>
      <c r="J2445" s="15">
        <f>Raw_Data!J2445</f>
        <v>8.6999999999999993</v>
      </c>
      <c r="K2445" s="15">
        <f>Raw_Data!K2445</f>
        <v>7.02</v>
      </c>
      <c r="L2445" s="18">
        <f>IF(Raw_Data!L2445="",ROUND(AVERAGEIFS(Raw_Data!$L$2:$L$4001,Raw_Data!$E$2:$E$4001,E2445),1),Raw_Data!L2445)</f>
        <v>23.8</v>
      </c>
      <c r="M2445" s="15">
        <f>Raw_Data!M2445</f>
        <v>141.9</v>
      </c>
      <c r="N2445" s="15">
        <f>Raw_Data!N2445</f>
        <v>56.6</v>
      </c>
      <c r="O2445" s="15">
        <f>Raw_Data!O2445</f>
        <v>100.2</v>
      </c>
      <c r="P2445" s="15" t="str">
        <f>Raw_Data!P2445</f>
        <v>Drip</v>
      </c>
      <c r="Q2445" s="15">
        <f>Raw_Data!Q2445</f>
        <v>251.5</v>
      </c>
      <c r="R2445" s="15">
        <f>Raw_Data!R2445</f>
        <v>3.78</v>
      </c>
      <c r="S2445" s="15">
        <f>Raw_Data!S2445</f>
        <v>0.86</v>
      </c>
      <c r="T2445" s="18">
        <f>IF(Raw_Data!T2445="",ROUND(AVERAGEIFS(Raw_Data!$T$2:$T$4001,Raw_Data!$E$2:$E$4001,E2445,Raw_Data!$D$2:$D$4001,D2445),2),IF(Raw_Data!T2445&gt;INDEX(Cleaning_Reference!$F$6:$F$13,MATCH(D2445,Cleaning_Reference!$A$6:$A$13,0)),INDEX(Cleaning_Reference!$F$6:$F$13,MATCH(D2445,Cleaning_Reference!$A$6:$A$13,0)),Raw_Data!T2445))</f>
        <v>56.24</v>
      </c>
      <c r="U2445" s="15">
        <f>Raw_Data!U2445</f>
        <v>656.88</v>
      </c>
      <c r="V2445" s="15">
        <f>Raw_Data!V2445</f>
        <v>3847</v>
      </c>
      <c r="W2445" s="15">
        <f>Raw_Data!W2445</f>
        <v>688318</v>
      </c>
      <c r="X2445" s="15">
        <f>Raw_Data!X2445</f>
        <v>2527017</v>
      </c>
      <c r="Y2445" s="15">
        <f>Raw_Data!Y2445</f>
        <v>1838699</v>
      </c>
      <c r="Z2445" s="15">
        <f>Raw_Data!Z2445</f>
        <v>16921</v>
      </c>
      <c r="AA2445" s="15">
        <f>Raw_Data!AA2445</f>
        <v>38.82</v>
      </c>
      <c r="AB2445" s="15">
        <f>Raw_Data!AB2445</f>
        <v>39.6</v>
      </c>
      <c r="AC2445" s="19" t="str">
        <f>IF(Raw_Data!G2445="","Yes","No")</f>
        <v>Yes</v>
      </c>
      <c r="AD2445" s="19" t="str">
        <f>IF(Raw_Data!L2445="","Yes","No")</f>
        <v>No</v>
      </c>
      <c r="AE2445" s="19" t="str">
        <f>IF(Raw_Data!T2445="","Imputed",IF(Raw_Data!T2445&gt;INDEX(Cleaning_Reference!$F$6:$F$13,MATCH(D2445,Cleaning_Reference!$A$6:$A$13,0)),"Capped","Original"))</f>
        <v>Original</v>
      </c>
      <c r="AF2445" s="21">
        <f t="shared" si="38"/>
        <v>656.88</v>
      </c>
    </row>
    <row r="2446" spans="1:32" ht="15" customHeight="1" x14ac:dyDescent="0.3">
      <c r="A2446" s="20" t="str">
        <f>Raw_Data!A2446</f>
        <v>SF12445</v>
      </c>
      <c r="B2446" s="15" t="str">
        <f>Raw_Data!B2446</f>
        <v>Tamil Nadu</v>
      </c>
      <c r="C2446" s="15" t="str">
        <f>Raw_Data!C2446</f>
        <v>Raichur</v>
      </c>
      <c r="D2446" s="15" t="str">
        <f>Raw_Data!D2446</f>
        <v>Maize</v>
      </c>
      <c r="E2446" s="15" t="str">
        <f>Raw_Data!E2446</f>
        <v>Kharif</v>
      </c>
      <c r="F2446" s="15">
        <f>Raw_Data!F2446</f>
        <v>14.14</v>
      </c>
      <c r="G2446" s="18">
        <f>IF(Raw_Data!G2446="",ROUND(AVERAGEIFS(Raw_Data!$G$2:$G$4001,Raw_Data!$E$2:$E$4001,E2446),1),Raw_Data!G2446)</f>
        <v>920.6</v>
      </c>
      <c r="H2446" s="15">
        <f>Raw_Data!H2446</f>
        <v>28.5</v>
      </c>
      <c r="I2446" s="15">
        <f>Raw_Data!I2446</f>
        <v>55.5</v>
      </c>
      <c r="J2446" s="15">
        <f>Raw_Data!J2446</f>
        <v>7.3</v>
      </c>
      <c r="K2446" s="15">
        <f>Raw_Data!K2446</f>
        <v>6.47</v>
      </c>
      <c r="L2446" s="18">
        <f>IF(Raw_Data!L2446="",ROUND(AVERAGEIFS(Raw_Data!$L$2:$L$4001,Raw_Data!$E$2:$E$4001,E2446),1),Raw_Data!L2446)</f>
        <v>38.700000000000003</v>
      </c>
      <c r="M2446" s="15">
        <f>Raw_Data!M2446</f>
        <v>150.30000000000001</v>
      </c>
      <c r="N2446" s="15">
        <f>Raw_Data!N2446</f>
        <v>63.6</v>
      </c>
      <c r="O2446" s="15">
        <f>Raw_Data!O2446</f>
        <v>71.400000000000006</v>
      </c>
      <c r="P2446" s="15" t="str">
        <f>Raw_Data!P2446</f>
        <v>Sprinkler</v>
      </c>
      <c r="Q2446" s="15">
        <f>Raw_Data!Q2446</f>
        <v>172</v>
      </c>
      <c r="R2446" s="15">
        <f>Raw_Data!R2446</f>
        <v>7.01</v>
      </c>
      <c r="S2446" s="15">
        <f>Raw_Data!S2446</f>
        <v>0.98</v>
      </c>
      <c r="T2446" s="18">
        <f>IF(Raw_Data!T2446="",ROUND(AVERAGEIFS(Raw_Data!$T$2:$T$4001,Raw_Data!$E$2:$E$4001,E2446,Raw_Data!$D$2:$D$4001,D2446),2),IF(Raw_Data!T2446&gt;INDEX(Cleaning_Reference!$F$6:$F$13,MATCH(D2446,Cleaning_Reference!$A$6:$A$13,0)),INDEX(Cleaning_Reference!$F$6:$F$13,MATCH(D2446,Cleaning_Reference!$A$6:$A$13,0)),Raw_Data!T2446))</f>
        <v>4.43</v>
      </c>
      <c r="U2446" s="15">
        <f>Raw_Data!U2446</f>
        <v>62.64</v>
      </c>
      <c r="V2446" s="15">
        <f>Raw_Data!V2446</f>
        <v>17476</v>
      </c>
      <c r="W2446" s="15">
        <f>Raw_Data!W2446</f>
        <v>911344</v>
      </c>
      <c r="X2446" s="15">
        <f>Raw_Data!X2446</f>
        <v>1094697</v>
      </c>
      <c r="Y2446" s="15">
        <f>Raw_Data!Y2446</f>
        <v>183353</v>
      </c>
      <c r="Z2446" s="15">
        <f>Raw_Data!Z2446</f>
        <v>9671</v>
      </c>
      <c r="AA2446" s="15">
        <f>Raw_Data!AA2446</f>
        <v>6.4770000000000003</v>
      </c>
      <c r="AB2446" s="15">
        <f>Raw_Data!AB2446</f>
        <v>41.2</v>
      </c>
      <c r="AC2446" s="19" t="str">
        <f>IF(Raw_Data!G2446="","Yes","No")</f>
        <v>No</v>
      </c>
      <c r="AD2446" s="19" t="str">
        <f>IF(Raw_Data!L2446="","Yes","No")</f>
        <v>No</v>
      </c>
      <c r="AE2446" s="19" t="str">
        <f>IF(Raw_Data!T2446="","Imputed",IF(Raw_Data!T2446&gt;INDEX(Cleaning_Reference!$F$6:$F$13,MATCH(D2446,Cleaning_Reference!$A$6:$A$13,0)),"Capped","Original"))</f>
        <v>Original</v>
      </c>
      <c r="AF2446" s="21">
        <f t="shared" si="38"/>
        <v>62.64</v>
      </c>
    </row>
    <row r="2447" spans="1:32" ht="15" customHeight="1" x14ac:dyDescent="0.3">
      <c r="A2447" s="20" t="str">
        <f>Raw_Data!A2447</f>
        <v>SF12446</v>
      </c>
      <c r="B2447" s="15" t="str">
        <f>Raw_Data!B2447</f>
        <v>Madhya Pradesh</v>
      </c>
      <c r="C2447" s="15" t="str">
        <f>Raw_Data!C2447</f>
        <v>Nashik</v>
      </c>
      <c r="D2447" s="15" t="str">
        <f>Raw_Data!D2447</f>
        <v>Rice</v>
      </c>
      <c r="E2447" s="15" t="str">
        <f>Raw_Data!E2447</f>
        <v>Kharif</v>
      </c>
      <c r="F2447" s="15">
        <f>Raw_Data!F2447</f>
        <v>8.5500000000000007</v>
      </c>
      <c r="G2447" s="18">
        <f>IF(Raw_Data!G2447="",ROUND(AVERAGEIFS(Raw_Data!$G$2:$G$4001,Raw_Data!$E$2:$E$4001,E2447),1),Raw_Data!G2447)</f>
        <v>527.20000000000005</v>
      </c>
      <c r="H2447" s="15">
        <f>Raw_Data!H2447</f>
        <v>26</v>
      </c>
      <c r="I2447" s="15">
        <f>Raw_Data!I2447</f>
        <v>68.400000000000006</v>
      </c>
      <c r="J2447" s="15">
        <f>Raw_Data!J2447</f>
        <v>7.4</v>
      </c>
      <c r="K2447" s="15">
        <f>Raw_Data!K2447</f>
        <v>6.55</v>
      </c>
      <c r="L2447" s="18">
        <f>IF(Raw_Data!L2447="",ROUND(AVERAGEIFS(Raw_Data!$L$2:$L$4001,Raw_Data!$E$2:$E$4001,E2447),1),Raw_Data!L2447)</f>
        <v>36.5</v>
      </c>
      <c r="M2447" s="15">
        <f>Raw_Data!M2447</f>
        <v>87.4</v>
      </c>
      <c r="N2447" s="15">
        <f>Raw_Data!N2447</f>
        <v>30.6</v>
      </c>
      <c r="O2447" s="15">
        <f>Raw_Data!O2447</f>
        <v>105.9</v>
      </c>
      <c r="P2447" s="15" t="str">
        <f>Raw_Data!P2447</f>
        <v>Rainfed</v>
      </c>
      <c r="Q2447" s="15">
        <f>Raw_Data!Q2447</f>
        <v>312.39999999999998</v>
      </c>
      <c r="R2447" s="15">
        <f>Raw_Data!R2447</f>
        <v>9.06</v>
      </c>
      <c r="S2447" s="15">
        <f>Raw_Data!S2447</f>
        <v>0.83</v>
      </c>
      <c r="T2447" s="18">
        <f>IF(Raw_Data!T2447="",ROUND(AVERAGEIFS(Raw_Data!$T$2:$T$4001,Raw_Data!$E$2:$E$4001,E2447,Raw_Data!$D$2:$D$4001,D2447),2),IF(Raw_Data!T2447&gt;INDEX(Cleaning_Reference!$F$6:$F$13,MATCH(D2447,Cleaning_Reference!$A$6:$A$13,0)),INDEX(Cleaning_Reference!$F$6:$F$13,MATCH(D2447,Cleaning_Reference!$A$6:$A$13,0)),Raw_Data!T2447))</f>
        <v>3.45</v>
      </c>
      <c r="U2447" s="15">
        <f>Raw_Data!U2447</f>
        <v>29.5</v>
      </c>
      <c r="V2447" s="15">
        <f>Raw_Data!V2447</f>
        <v>22354</v>
      </c>
      <c r="W2447" s="15">
        <f>Raw_Data!W2447</f>
        <v>637802</v>
      </c>
      <c r="X2447" s="15">
        <f>Raw_Data!X2447</f>
        <v>659443</v>
      </c>
      <c r="Y2447" s="15">
        <f>Raw_Data!Y2447</f>
        <v>21641</v>
      </c>
      <c r="Z2447" s="15">
        <f>Raw_Data!Z2447</f>
        <v>6193</v>
      </c>
      <c r="AA2447" s="15">
        <f>Raw_Data!AA2447</f>
        <v>4.7629999999999999</v>
      </c>
      <c r="AB2447" s="15">
        <f>Raw_Data!AB2447</f>
        <v>43.7</v>
      </c>
      <c r="AC2447" s="19" t="str">
        <f>IF(Raw_Data!G2447="","Yes","No")</f>
        <v>No</v>
      </c>
      <c r="AD2447" s="19" t="str">
        <f>IF(Raw_Data!L2447="","Yes","No")</f>
        <v>No</v>
      </c>
      <c r="AE2447" s="19" t="str">
        <f>IF(Raw_Data!T2447="","Imputed",IF(Raw_Data!T2447&gt;INDEX(Cleaning_Reference!$F$6:$F$13,MATCH(D2447,Cleaning_Reference!$A$6:$A$13,0)),"Capped","Original"))</f>
        <v>Original</v>
      </c>
      <c r="AF2447" s="21">
        <f t="shared" si="38"/>
        <v>29.5</v>
      </c>
    </row>
    <row r="2448" spans="1:32" ht="15" customHeight="1" x14ac:dyDescent="0.3">
      <c r="A2448" s="20" t="str">
        <f>Raw_Data!A2448</f>
        <v>SF12447</v>
      </c>
      <c r="B2448" s="15" t="str">
        <f>Raw_Data!B2448</f>
        <v>Telangana</v>
      </c>
      <c r="C2448" s="15" t="str">
        <f>Raw_Data!C2448</f>
        <v>Warangal</v>
      </c>
      <c r="D2448" s="15" t="str">
        <f>Raw_Data!D2448</f>
        <v>Wheat</v>
      </c>
      <c r="E2448" s="15" t="str">
        <f>Raw_Data!E2448</f>
        <v>Kharif</v>
      </c>
      <c r="F2448" s="15">
        <f>Raw_Data!F2448</f>
        <v>2.1800000000000002</v>
      </c>
      <c r="G2448" s="18">
        <f>IF(Raw_Data!G2448="",ROUND(AVERAGEIFS(Raw_Data!$G$2:$G$4001,Raw_Data!$E$2:$E$4001,E2448),1),Raw_Data!G2448)</f>
        <v>736</v>
      </c>
      <c r="H2448" s="15">
        <f>Raw_Data!H2448</f>
        <v>24.5</v>
      </c>
      <c r="I2448" s="15">
        <f>Raw_Data!I2448</f>
        <v>57.8</v>
      </c>
      <c r="J2448" s="15">
        <f>Raw_Data!J2448</f>
        <v>7.3</v>
      </c>
      <c r="K2448" s="15">
        <f>Raw_Data!K2448</f>
        <v>6.34</v>
      </c>
      <c r="L2448" s="18">
        <f>IF(Raw_Data!L2448="",ROUND(AVERAGEIFS(Raw_Data!$L$2:$L$4001,Raw_Data!$E$2:$E$4001,E2448),1),Raw_Data!L2448)</f>
        <v>37</v>
      </c>
      <c r="M2448" s="15">
        <f>Raw_Data!M2448</f>
        <v>144.80000000000001</v>
      </c>
      <c r="N2448" s="15">
        <f>Raw_Data!N2448</f>
        <v>58.6</v>
      </c>
      <c r="O2448" s="15">
        <f>Raw_Data!O2448</f>
        <v>85</v>
      </c>
      <c r="P2448" s="15" t="str">
        <f>Raw_Data!P2448</f>
        <v>Sprinkler</v>
      </c>
      <c r="Q2448" s="15">
        <f>Raw_Data!Q2448</f>
        <v>223.3</v>
      </c>
      <c r="R2448" s="15">
        <f>Raw_Data!R2448</f>
        <v>0.86</v>
      </c>
      <c r="S2448" s="15">
        <f>Raw_Data!S2448</f>
        <v>0.83</v>
      </c>
      <c r="T2448" s="18">
        <f>IF(Raw_Data!T2448="",ROUND(AVERAGEIFS(Raw_Data!$T$2:$T$4001,Raw_Data!$E$2:$E$4001,E2448,Raw_Data!$D$2:$D$4001,D2448),2),IF(Raw_Data!T2448&gt;INDEX(Cleaning_Reference!$F$6:$F$13,MATCH(D2448,Cleaning_Reference!$A$6:$A$13,0)),INDEX(Cleaning_Reference!$F$6:$F$13,MATCH(D2448,Cleaning_Reference!$A$6:$A$13,0)),Raw_Data!T2448))</f>
        <v>3.43</v>
      </c>
      <c r="U2448" s="15">
        <f>Raw_Data!U2448</f>
        <v>7.48</v>
      </c>
      <c r="V2448" s="15">
        <f>Raw_Data!V2448</f>
        <v>22762</v>
      </c>
      <c r="W2448" s="15">
        <f>Raw_Data!W2448</f>
        <v>145835</v>
      </c>
      <c r="X2448" s="15">
        <f>Raw_Data!X2448</f>
        <v>170260</v>
      </c>
      <c r="Y2448" s="15">
        <f>Raw_Data!Y2448</f>
        <v>24425</v>
      </c>
      <c r="Z2448" s="15">
        <f>Raw_Data!Z2448</f>
        <v>1200</v>
      </c>
      <c r="AA2448" s="15">
        <f>Raw_Data!AA2448</f>
        <v>6.2329999999999997</v>
      </c>
      <c r="AB2448" s="15">
        <f>Raw_Data!AB2448</f>
        <v>54.6</v>
      </c>
      <c r="AC2448" s="19" t="str">
        <f>IF(Raw_Data!G2448="","Yes","No")</f>
        <v>No</v>
      </c>
      <c r="AD2448" s="19" t="str">
        <f>IF(Raw_Data!L2448="","Yes","No")</f>
        <v>No</v>
      </c>
      <c r="AE2448" s="19" t="str">
        <f>IF(Raw_Data!T2448="","Imputed",IF(Raw_Data!T2448&gt;INDEX(Cleaning_Reference!$F$6:$F$13,MATCH(D2448,Cleaning_Reference!$A$6:$A$13,0)),"Capped","Original"))</f>
        <v>Original</v>
      </c>
      <c r="AF2448" s="21">
        <f t="shared" si="38"/>
        <v>7.48</v>
      </c>
    </row>
    <row r="2449" spans="1:32" ht="15" customHeight="1" x14ac:dyDescent="0.3">
      <c r="A2449" s="20" t="str">
        <f>Raw_Data!A2449</f>
        <v>SF12448</v>
      </c>
      <c r="B2449" s="15" t="str">
        <f>Raw_Data!B2449</f>
        <v>Gujarat</v>
      </c>
      <c r="C2449" s="15" t="str">
        <f>Raw_Data!C2449</f>
        <v>Warangal</v>
      </c>
      <c r="D2449" s="15" t="str">
        <f>Raw_Data!D2449</f>
        <v>Chilli</v>
      </c>
      <c r="E2449" s="15" t="str">
        <f>Raw_Data!E2449</f>
        <v>Kharif</v>
      </c>
      <c r="F2449" s="15">
        <f>Raw_Data!F2449</f>
        <v>12.59</v>
      </c>
      <c r="G2449" s="18">
        <f>IF(Raw_Data!G2449="",ROUND(AVERAGEIFS(Raw_Data!$G$2:$G$4001,Raw_Data!$E$2:$E$4001,E2449),1),Raw_Data!G2449)</f>
        <v>852.1</v>
      </c>
      <c r="H2449" s="15">
        <f>Raw_Data!H2449</f>
        <v>30.2</v>
      </c>
      <c r="I2449" s="15">
        <f>Raw_Data!I2449</f>
        <v>55.9</v>
      </c>
      <c r="J2449" s="15">
        <f>Raw_Data!J2449</f>
        <v>6.6</v>
      </c>
      <c r="K2449" s="15">
        <f>Raw_Data!K2449</f>
        <v>7.34</v>
      </c>
      <c r="L2449" s="18">
        <f>IF(Raw_Data!L2449="",ROUND(AVERAGEIFS(Raw_Data!$L$2:$L$4001,Raw_Data!$E$2:$E$4001,E2449),1),Raw_Data!L2449)</f>
        <v>38.5</v>
      </c>
      <c r="M2449" s="15">
        <f>Raw_Data!M2449</f>
        <v>107.3</v>
      </c>
      <c r="N2449" s="15">
        <f>Raw_Data!N2449</f>
        <v>57.4</v>
      </c>
      <c r="O2449" s="15">
        <f>Raw_Data!O2449</f>
        <v>48.7</v>
      </c>
      <c r="P2449" s="15" t="str">
        <f>Raw_Data!P2449</f>
        <v>Rainfed</v>
      </c>
      <c r="Q2449" s="15">
        <f>Raw_Data!Q2449</f>
        <v>133</v>
      </c>
      <c r="R2449" s="15">
        <f>Raw_Data!R2449</f>
        <v>4.45</v>
      </c>
      <c r="S2449" s="15">
        <f>Raw_Data!S2449</f>
        <v>0.77</v>
      </c>
      <c r="T2449" s="18">
        <f>IF(Raw_Data!T2449="",ROUND(AVERAGEIFS(Raw_Data!$T$2:$T$4001,Raw_Data!$E$2:$E$4001,E2449,Raw_Data!$D$2:$D$4001,D2449),2),IF(Raw_Data!T2449&gt;INDEX(Cleaning_Reference!$F$6:$F$13,MATCH(D2449,Cleaning_Reference!$A$6:$A$13,0)),INDEX(Cleaning_Reference!$F$6:$F$13,MATCH(D2449,Cleaning_Reference!$A$6:$A$13,0)),Raw_Data!T2449))</f>
        <v>1.01</v>
      </c>
      <c r="U2449" s="15">
        <f>Raw_Data!U2449</f>
        <v>12.72</v>
      </c>
      <c r="V2449" s="15">
        <f>Raw_Data!V2449</f>
        <v>113143</v>
      </c>
      <c r="W2449" s="15">
        <f>Raw_Data!W2449</f>
        <v>708458</v>
      </c>
      <c r="X2449" s="15">
        <f>Raw_Data!X2449</f>
        <v>1439179</v>
      </c>
      <c r="Y2449" s="15">
        <f>Raw_Data!Y2449</f>
        <v>730721</v>
      </c>
      <c r="Z2449" s="15">
        <f>Raw_Data!Z2449</f>
        <v>4032</v>
      </c>
      <c r="AA2449" s="15">
        <f>Raw_Data!AA2449</f>
        <v>3.1549999999999998</v>
      </c>
      <c r="AB2449" s="15">
        <f>Raw_Data!AB2449</f>
        <v>65.3</v>
      </c>
      <c r="AC2449" s="19" t="str">
        <f>IF(Raw_Data!G2449="","Yes","No")</f>
        <v>Yes</v>
      </c>
      <c r="AD2449" s="19" t="str">
        <f>IF(Raw_Data!L2449="","Yes","No")</f>
        <v>No</v>
      </c>
      <c r="AE2449" s="19" t="str">
        <f>IF(Raw_Data!T2449="","Imputed",IF(Raw_Data!T2449&gt;INDEX(Cleaning_Reference!$F$6:$F$13,MATCH(D2449,Cleaning_Reference!$A$6:$A$13,0)),"Capped","Original"))</f>
        <v>Original</v>
      </c>
      <c r="AF2449" s="21">
        <f t="shared" si="38"/>
        <v>12.72</v>
      </c>
    </row>
    <row r="2450" spans="1:32" ht="15" customHeight="1" x14ac:dyDescent="0.3">
      <c r="A2450" s="20" t="str">
        <f>Raw_Data!A2450</f>
        <v>SF12449</v>
      </c>
      <c r="B2450" s="15" t="str">
        <f>Raw_Data!B2450</f>
        <v>Telangana</v>
      </c>
      <c r="C2450" s="15" t="str">
        <f>Raw_Data!C2450</f>
        <v>Erode</v>
      </c>
      <c r="D2450" s="15" t="str">
        <f>Raw_Data!D2450</f>
        <v>Rice</v>
      </c>
      <c r="E2450" s="15" t="str">
        <f>Raw_Data!E2450</f>
        <v>Kharif</v>
      </c>
      <c r="F2450" s="15">
        <f>Raw_Data!F2450</f>
        <v>14.13</v>
      </c>
      <c r="G2450" s="18">
        <f>IF(Raw_Data!G2450="",ROUND(AVERAGEIFS(Raw_Data!$G$2:$G$4001,Raw_Data!$E$2:$E$4001,E2450),1),Raw_Data!G2450)</f>
        <v>902.8</v>
      </c>
      <c r="H2450" s="15">
        <f>Raw_Data!H2450</f>
        <v>30.7</v>
      </c>
      <c r="I2450" s="15">
        <f>Raw_Data!I2450</f>
        <v>80.900000000000006</v>
      </c>
      <c r="J2450" s="15">
        <f>Raw_Data!J2450</f>
        <v>7.4</v>
      </c>
      <c r="K2450" s="15">
        <f>Raw_Data!K2450</f>
        <v>6.82</v>
      </c>
      <c r="L2450" s="18">
        <f>IF(Raw_Data!L2450="",ROUND(AVERAGEIFS(Raw_Data!$L$2:$L$4001,Raw_Data!$E$2:$E$4001,E2450),1),Raw_Data!L2450)</f>
        <v>32.9</v>
      </c>
      <c r="M2450" s="15">
        <f>Raw_Data!M2450</f>
        <v>146.80000000000001</v>
      </c>
      <c r="N2450" s="15">
        <f>Raw_Data!N2450</f>
        <v>57.5</v>
      </c>
      <c r="O2450" s="15">
        <f>Raw_Data!O2450</f>
        <v>105.9</v>
      </c>
      <c r="P2450" s="15" t="str">
        <f>Raw_Data!P2450</f>
        <v>Sprinkler</v>
      </c>
      <c r="Q2450" s="15">
        <f>Raw_Data!Q2450</f>
        <v>135.69999999999999</v>
      </c>
      <c r="R2450" s="15">
        <f>Raw_Data!R2450</f>
        <v>5.15</v>
      </c>
      <c r="S2450" s="15">
        <f>Raw_Data!S2450</f>
        <v>0.82</v>
      </c>
      <c r="T2450" s="18">
        <f>IF(Raw_Data!T2450="",ROUND(AVERAGEIFS(Raw_Data!$T$2:$T$4001,Raw_Data!$E$2:$E$4001,E2450,Raw_Data!$D$2:$D$4001,D2450),2),IF(Raw_Data!T2450&gt;INDEX(Cleaning_Reference!$F$6:$F$13,MATCH(D2450,Cleaning_Reference!$A$6:$A$13,0)),INDEX(Cleaning_Reference!$F$6:$F$13,MATCH(D2450,Cleaning_Reference!$A$6:$A$13,0)),Raw_Data!T2450))</f>
        <v>3.63</v>
      </c>
      <c r="U2450" s="15">
        <f>Raw_Data!U2450</f>
        <v>51.29</v>
      </c>
      <c r="V2450" s="15">
        <f>Raw_Data!V2450</f>
        <v>21593</v>
      </c>
      <c r="W2450" s="15">
        <f>Raw_Data!W2450</f>
        <v>1071724</v>
      </c>
      <c r="X2450" s="15">
        <f>Raw_Data!X2450</f>
        <v>1107505</v>
      </c>
      <c r="Y2450" s="15">
        <f>Raw_Data!Y2450</f>
        <v>35781</v>
      </c>
      <c r="Z2450" s="15">
        <f>Raw_Data!Z2450</f>
        <v>21071</v>
      </c>
      <c r="AA2450" s="15">
        <f>Raw_Data!AA2450</f>
        <v>2.4340000000000002</v>
      </c>
      <c r="AB2450" s="15">
        <f>Raw_Data!AB2450</f>
        <v>53.4</v>
      </c>
      <c r="AC2450" s="19" t="str">
        <f>IF(Raw_Data!G2450="","Yes","No")</f>
        <v>No</v>
      </c>
      <c r="AD2450" s="19" t="str">
        <f>IF(Raw_Data!L2450="","Yes","No")</f>
        <v>No</v>
      </c>
      <c r="AE2450" s="19" t="str">
        <f>IF(Raw_Data!T2450="","Imputed",IF(Raw_Data!T2450&gt;INDEX(Cleaning_Reference!$F$6:$F$13,MATCH(D2450,Cleaning_Reference!$A$6:$A$13,0)),"Capped","Original"))</f>
        <v>Original</v>
      </c>
      <c r="AF2450" s="21">
        <f t="shared" si="38"/>
        <v>51.29</v>
      </c>
    </row>
    <row r="2451" spans="1:32" ht="15" customHeight="1" x14ac:dyDescent="0.3">
      <c r="A2451" s="20" t="str">
        <f>Raw_Data!A2451</f>
        <v>SF12450</v>
      </c>
      <c r="B2451" s="15" t="str">
        <f>Raw_Data!B2451</f>
        <v>Madhya Pradesh</v>
      </c>
      <c r="C2451" s="15" t="str">
        <f>Raw_Data!C2451</f>
        <v>Krishna</v>
      </c>
      <c r="D2451" s="15" t="str">
        <f>Raw_Data!D2451</f>
        <v>Cotton</v>
      </c>
      <c r="E2451" s="15" t="str">
        <f>Raw_Data!E2451</f>
        <v>Rabi</v>
      </c>
      <c r="F2451" s="15">
        <f>Raw_Data!F2451</f>
        <v>3.17</v>
      </c>
      <c r="G2451" s="18">
        <f>IF(Raw_Data!G2451="",ROUND(AVERAGEIFS(Raw_Data!$G$2:$G$4001,Raw_Data!$E$2:$E$4001,E2451),1),Raw_Data!G2451)</f>
        <v>236.1</v>
      </c>
      <c r="H2451" s="15">
        <f>Raw_Data!H2451</f>
        <v>23.9</v>
      </c>
      <c r="I2451" s="15">
        <f>Raw_Data!I2451</f>
        <v>45</v>
      </c>
      <c r="J2451" s="15">
        <f>Raw_Data!J2451</f>
        <v>6.2</v>
      </c>
      <c r="K2451" s="15">
        <f>Raw_Data!K2451</f>
        <v>6.58</v>
      </c>
      <c r="L2451" s="18">
        <f>IF(Raw_Data!L2451="",ROUND(AVERAGEIFS(Raw_Data!$L$2:$L$4001,Raw_Data!$E$2:$E$4001,E2451),1),Raw_Data!L2451)</f>
        <v>15</v>
      </c>
      <c r="M2451" s="15">
        <f>Raw_Data!M2451</f>
        <v>105.8</v>
      </c>
      <c r="N2451" s="15">
        <f>Raw_Data!N2451</f>
        <v>26.8</v>
      </c>
      <c r="O2451" s="15">
        <f>Raw_Data!O2451</f>
        <v>100</v>
      </c>
      <c r="P2451" s="15" t="str">
        <f>Raw_Data!P2451</f>
        <v>Rainfed</v>
      </c>
      <c r="Q2451" s="15">
        <f>Raw_Data!Q2451</f>
        <v>167.3</v>
      </c>
      <c r="R2451" s="15">
        <f>Raw_Data!R2451</f>
        <v>2</v>
      </c>
      <c r="S2451" s="15">
        <f>Raw_Data!S2451</f>
        <v>0.74</v>
      </c>
      <c r="T2451" s="18">
        <f>IF(Raw_Data!T2451="",ROUND(AVERAGEIFS(Raw_Data!$T$2:$T$4001,Raw_Data!$E$2:$E$4001,E2451,Raw_Data!$D$2:$D$4001,D2451),2),IF(Raw_Data!T2451&gt;INDEX(Cleaning_Reference!$F$6:$F$13,MATCH(D2451,Cleaning_Reference!$A$6:$A$13,0)),INDEX(Cleaning_Reference!$F$6:$F$13,MATCH(D2451,Cleaning_Reference!$A$6:$A$13,0)),Raw_Data!T2451))</f>
        <v>0.86</v>
      </c>
      <c r="U2451" s="15">
        <f>Raw_Data!U2451</f>
        <v>2.73</v>
      </c>
      <c r="V2451" s="15">
        <f>Raw_Data!V2451</f>
        <v>67677</v>
      </c>
      <c r="W2451" s="15">
        <f>Raw_Data!W2451</f>
        <v>178278</v>
      </c>
      <c r="X2451" s="15">
        <f>Raw_Data!X2451</f>
        <v>184758</v>
      </c>
      <c r="Y2451" s="15">
        <f>Raw_Data!Y2451</f>
        <v>6480</v>
      </c>
      <c r="Z2451" s="15">
        <f>Raw_Data!Z2451</f>
        <v>1350</v>
      </c>
      <c r="AA2451" s="15">
        <f>Raw_Data!AA2451</f>
        <v>2.0219999999999998</v>
      </c>
      <c r="AB2451" s="15">
        <f>Raw_Data!AB2451</f>
        <v>40.9</v>
      </c>
      <c r="AC2451" s="19" t="str">
        <f>IF(Raw_Data!G2451="","Yes","No")</f>
        <v>No</v>
      </c>
      <c r="AD2451" s="19" t="str">
        <f>IF(Raw_Data!L2451="","Yes","No")</f>
        <v>No</v>
      </c>
      <c r="AE2451" s="19" t="str">
        <f>IF(Raw_Data!T2451="","Imputed",IF(Raw_Data!T2451&gt;INDEX(Cleaning_Reference!$F$6:$F$13,MATCH(D2451,Cleaning_Reference!$A$6:$A$13,0)),"Capped","Original"))</f>
        <v>Original</v>
      </c>
      <c r="AF2451" s="21">
        <f t="shared" si="38"/>
        <v>2.73</v>
      </c>
    </row>
    <row r="2452" spans="1:32" ht="15" customHeight="1" x14ac:dyDescent="0.3">
      <c r="A2452" s="20" t="str">
        <f>Raw_Data!A2452</f>
        <v>SF12451</v>
      </c>
      <c r="B2452" s="15" t="str">
        <f>Raw_Data!B2452</f>
        <v>Madhya Pradesh</v>
      </c>
      <c r="C2452" s="15" t="str">
        <f>Raw_Data!C2452</f>
        <v>Ludhiana</v>
      </c>
      <c r="D2452" s="15" t="str">
        <f>Raw_Data!D2452</f>
        <v>Rice</v>
      </c>
      <c r="E2452" s="15" t="str">
        <f>Raw_Data!E2452</f>
        <v>Kharif</v>
      </c>
      <c r="F2452" s="15">
        <f>Raw_Data!F2452</f>
        <v>11.98</v>
      </c>
      <c r="G2452" s="18">
        <f>IF(Raw_Data!G2452="",ROUND(AVERAGEIFS(Raw_Data!$G$2:$G$4001,Raw_Data!$E$2:$E$4001,E2452),1),Raw_Data!G2452)</f>
        <v>1018.5</v>
      </c>
      <c r="H2452" s="15">
        <f>Raw_Data!H2452</f>
        <v>25.3</v>
      </c>
      <c r="I2452" s="15">
        <f>Raw_Data!I2452</f>
        <v>60.2</v>
      </c>
      <c r="J2452" s="15">
        <f>Raw_Data!J2452</f>
        <v>4.9000000000000004</v>
      </c>
      <c r="K2452" s="15">
        <f>Raw_Data!K2452</f>
        <v>6.93</v>
      </c>
      <c r="L2452" s="18">
        <f>IF(Raw_Data!L2452="",ROUND(AVERAGEIFS(Raw_Data!$L$2:$L$4001,Raw_Data!$E$2:$E$4001,E2452),1),Raw_Data!L2452)</f>
        <v>27.9</v>
      </c>
      <c r="M2452" s="15">
        <f>Raw_Data!M2452</f>
        <v>103.5</v>
      </c>
      <c r="N2452" s="15">
        <f>Raw_Data!N2452</f>
        <v>57</v>
      </c>
      <c r="O2452" s="15">
        <f>Raw_Data!O2452</f>
        <v>80.099999999999994</v>
      </c>
      <c r="P2452" s="15" t="str">
        <f>Raw_Data!P2452</f>
        <v>Rainfed</v>
      </c>
      <c r="Q2452" s="15">
        <f>Raw_Data!Q2452</f>
        <v>86</v>
      </c>
      <c r="R2452" s="15">
        <f>Raw_Data!R2452</f>
        <v>8.33</v>
      </c>
      <c r="S2452" s="15">
        <f>Raw_Data!S2452</f>
        <v>0.73</v>
      </c>
      <c r="T2452" s="18">
        <f>IF(Raw_Data!T2452="",ROUND(AVERAGEIFS(Raw_Data!$T$2:$T$4001,Raw_Data!$E$2:$E$4001,E2452,Raw_Data!$D$2:$D$4001,D2452),2),IF(Raw_Data!T2452&gt;INDEX(Cleaning_Reference!$F$6:$F$13,MATCH(D2452,Cleaning_Reference!$A$6:$A$13,0)),INDEX(Cleaning_Reference!$F$6:$F$13,MATCH(D2452,Cleaning_Reference!$A$6:$A$13,0)),Raw_Data!T2452))</f>
        <v>2.95</v>
      </c>
      <c r="U2452" s="15">
        <f>Raw_Data!U2452</f>
        <v>35.340000000000003</v>
      </c>
      <c r="V2452" s="15">
        <f>Raw_Data!V2452</f>
        <v>22213</v>
      </c>
      <c r="W2452" s="15">
        <f>Raw_Data!W2452</f>
        <v>619972</v>
      </c>
      <c r="X2452" s="15">
        <f>Raw_Data!X2452</f>
        <v>785007</v>
      </c>
      <c r="Y2452" s="15">
        <f>Raw_Data!Y2452</f>
        <v>165035</v>
      </c>
      <c r="Z2452" s="15">
        <f>Raw_Data!Z2452</f>
        <v>11136</v>
      </c>
      <c r="AA2452" s="15">
        <f>Raw_Data!AA2452</f>
        <v>3.173</v>
      </c>
      <c r="AB2452" s="15">
        <f>Raw_Data!AB2452</f>
        <v>35.9</v>
      </c>
      <c r="AC2452" s="19" t="str">
        <f>IF(Raw_Data!G2452="","Yes","No")</f>
        <v>No</v>
      </c>
      <c r="AD2452" s="19" t="str">
        <f>IF(Raw_Data!L2452="","Yes","No")</f>
        <v>No</v>
      </c>
      <c r="AE2452" s="19" t="str">
        <f>IF(Raw_Data!T2452="","Imputed",IF(Raw_Data!T2452&gt;INDEX(Cleaning_Reference!$F$6:$F$13,MATCH(D2452,Cleaning_Reference!$A$6:$A$13,0)),"Capped","Original"))</f>
        <v>Original</v>
      </c>
      <c r="AF2452" s="21">
        <f t="shared" si="38"/>
        <v>35.340000000000003</v>
      </c>
    </row>
    <row r="2453" spans="1:32" ht="15" customHeight="1" x14ac:dyDescent="0.3">
      <c r="A2453" s="20" t="str">
        <f>Raw_Data!A2453</f>
        <v>SF12452</v>
      </c>
      <c r="B2453" s="15" t="str">
        <f>Raw_Data!B2453</f>
        <v>Tamil Nadu</v>
      </c>
      <c r="C2453" s="15" t="str">
        <f>Raw_Data!C2453</f>
        <v>Indore</v>
      </c>
      <c r="D2453" s="15" t="str">
        <f>Raw_Data!D2453</f>
        <v>Maize</v>
      </c>
      <c r="E2453" s="15" t="str">
        <f>Raw_Data!E2453</f>
        <v>Kharif</v>
      </c>
      <c r="F2453" s="15">
        <f>Raw_Data!F2453</f>
        <v>4.91</v>
      </c>
      <c r="G2453" s="18">
        <f>IF(Raw_Data!G2453="",ROUND(AVERAGEIFS(Raw_Data!$G$2:$G$4001,Raw_Data!$E$2:$E$4001,E2453),1),Raw_Data!G2453)</f>
        <v>440</v>
      </c>
      <c r="H2453" s="15">
        <f>Raw_Data!H2453</f>
        <v>29</v>
      </c>
      <c r="I2453" s="15">
        <f>Raw_Data!I2453</f>
        <v>65.8</v>
      </c>
      <c r="J2453" s="15">
        <f>Raw_Data!J2453</f>
        <v>7.4</v>
      </c>
      <c r="K2453" s="15">
        <f>Raw_Data!K2453</f>
        <v>6.56</v>
      </c>
      <c r="L2453" s="18">
        <f>IF(Raw_Data!L2453="",ROUND(AVERAGEIFS(Raw_Data!$L$2:$L$4001,Raw_Data!$E$2:$E$4001,E2453),1),Raw_Data!L2453)</f>
        <v>23.9</v>
      </c>
      <c r="M2453" s="15">
        <f>Raw_Data!M2453</f>
        <v>138</v>
      </c>
      <c r="N2453" s="15">
        <f>Raw_Data!N2453</f>
        <v>79.900000000000006</v>
      </c>
      <c r="O2453" s="15">
        <f>Raw_Data!O2453</f>
        <v>99.3</v>
      </c>
      <c r="P2453" s="15" t="str">
        <f>Raw_Data!P2453</f>
        <v>Flood</v>
      </c>
      <c r="Q2453" s="15">
        <f>Raw_Data!Q2453</f>
        <v>209.5</v>
      </c>
      <c r="R2453" s="15">
        <f>Raw_Data!R2453</f>
        <v>4.87</v>
      </c>
      <c r="S2453" s="15">
        <f>Raw_Data!S2453</f>
        <v>0.93</v>
      </c>
      <c r="T2453" s="18">
        <f>IF(Raw_Data!T2453="",ROUND(AVERAGEIFS(Raw_Data!$T$2:$T$4001,Raw_Data!$E$2:$E$4001,E2453,Raw_Data!$D$2:$D$4001,D2453),2),IF(Raw_Data!T2453&gt;INDEX(Cleaning_Reference!$F$6:$F$13,MATCH(D2453,Cleaning_Reference!$A$6:$A$13,0)),INDEX(Cleaning_Reference!$F$6:$F$13,MATCH(D2453,Cleaning_Reference!$A$6:$A$13,0)),Raw_Data!T2453))</f>
        <v>3.59</v>
      </c>
      <c r="U2453" s="15">
        <f>Raw_Data!U2453</f>
        <v>17.63</v>
      </c>
      <c r="V2453" s="15">
        <f>Raw_Data!V2453</f>
        <v>19711</v>
      </c>
      <c r="W2453" s="15">
        <f>Raw_Data!W2453</f>
        <v>308880</v>
      </c>
      <c r="X2453" s="15">
        <f>Raw_Data!X2453</f>
        <v>347505</v>
      </c>
      <c r="Y2453" s="15">
        <f>Raw_Data!Y2453</f>
        <v>38625</v>
      </c>
      <c r="Z2453" s="15">
        <f>Raw_Data!Z2453</f>
        <v>3458</v>
      </c>
      <c r="AA2453" s="15">
        <f>Raw_Data!AA2453</f>
        <v>5.0979999999999999</v>
      </c>
      <c r="AB2453" s="15">
        <f>Raw_Data!AB2453</f>
        <v>48.4</v>
      </c>
      <c r="AC2453" s="19" t="str">
        <f>IF(Raw_Data!G2453="","Yes","No")</f>
        <v>No</v>
      </c>
      <c r="AD2453" s="19" t="str">
        <f>IF(Raw_Data!L2453="","Yes","No")</f>
        <v>No</v>
      </c>
      <c r="AE2453" s="19" t="str">
        <f>IF(Raw_Data!T2453="","Imputed",IF(Raw_Data!T2453&gt;INDEX(Cleaning_Reference!$F$6:$F$13,MATCH(D2453,Cleaning_Reference!$A$6:$A$13,0)),"Capped","Original"))</f>
        <v>Original</v>
      </c>
      <c r="AF2453" s="21">
        <f t="shared" si="38"/>
        <v>17.63</v>
      </c>
    </row>
    <row r="2454" spans="1:32" ht="15" customHeight="1" x14ac:dyDescent="0.3">
      <c r="A2454" s="20" t="str">
        <f>Raw_Data!A2454</f>
        <v>SF12453</v>
      </c>
      <c r="B2454" s="15" t="str">
        <f>Raw_Data!B2454</f>
        <v>Maharashtra</v>
      </c>
      <c r="C2454" s="15" t="str">
        <f>Raw_Data!C2454</f>
        <v>Ludhiana</v>
      </c>
      <c r="D2454" s="15" t="str">
        <f>Raw_Data!D2454</f>
        <v>Rice</v>
      </c>
      <c r="E2454" s="15" t="str">
        <f>Raw_Data!E2454</f>
        <v>Rabi</v>
      </c>
      <c r="F2454" s="15">
        <f>Raw_Data!F2454</f>
        <v>9.5299999999999994</v>
      </c>
      <c r="G2454" s="18">
        <f>IF(Raw_Data!G2454="",ROUND(AVERAGEIFS(Raw_Data!$G$2:$G$4001,Raw_Data!$E$2:$E$4001,E2454),1),Raw_Data!G2454)</f>
        <v>557.79999999999995</v>
      </c>
      <c r="H2454" s="15">
        <f>Raw_Data!H2454</f>
        <v>25.6</v>
      </c>
      <c r="I2454" s="15">
        <f>Raw_Data!I2454</f>
        <v>56.9</v>
      </c>
      <c r="J2454" s="15">
        <f>Raw_Data!J2454</f>
        <v>7.8</v>
      </c>
      <c r="K2454" s="15">
        <f>Raw_Data!K2454</f>
        <v>7.18</v>
      </c>
      <c r="L2454" s="18">
        <f>IF(Raw_Data!L2454="",ROUND(AVERAGEIFS(Raw_Data!$L$2:$L$4001,Raw_Data!$E$2:$E$4001,E2454),1),Raw_Data!L2454)</f>
        <v>27</v>
      </c>
      <c r="M2454" s="15">
        <f>Raw_Data!M2454</f>
        <v>80.599999999999994</v>
      </c>
      <c r="N2454" s="15">
        <f>Raw_Data!N2454</f>
        <v>32.799999999999997</v>
      </c>
      <c r="O2454" s="15">
        <f>Raw_Data!O2454</f>
        <v>80.5</v>
      </c>
      <c r="P2454" s="15" t="str">
        <f>Raw_Data!P2454</f>
        <v>Flood</v>
      </c>
      <c r="Q2454" s="15">
        <f>Raw_Data!Q2454</f>
        <v>99.2</v>
      </c>
      <c r="R2454" s="15">
        <f>Raw_Data!R2454</f>
        <v>2.5499999999999998</v>
      </c>
      <c r="S2454" s="15">
        <f>Raw_Data!S2454</f>
        <v>0.71</v>
      </c>
      <c r="T2454" s="18">
        <f>IF(Raw_Data!T2454="",ROUND(AVERAGEIFS(Raw_Data!$T$2:$T$4001,Raw_Data!$E$2:$E$4001,E2454,Raw_Data!$D$2:$D$4001,D2454),2),IF(Raw_Data!T2454&gt;INDEX(Cleaning_Reference!$F$6:$F$13,MATCH(D2454,Cleaning_Reference!$A$6:$A$13,0)),INDEX(Cleaning_Reference!$F$6:$F$13,MATCH(D2454,Cleaning_Reference!$A$6:$A$13,0)),Raw_Data!T2454))</f>
        <v>2.8</v>
      </c>
      <c r="U2454" s="15">
        <f>Raw_Data!U2454</f>
        <v>26.68</v>
      </c>
      <c r="V2454" s="15">
        <f>Raw_Data!V2454</f>
        <v>22730</v>
      </c>
      <c r="W2454" s="15">
        <f>Raw_Data!W2454</f>
        <v>630709</v>
      </c>
      <c r="X2454" s="15">
        <f>Raw_Data!X2454</f>
        <v>606436</v>
      </c>
      <c r="Y2454" s="15">
        <f>Raw_Data!Y2454</f>
        <v>-24273</v>
      </c>
      <c r="Z2454" s="15">
        <f>Raw_Data!Z2454</f>
        <v>17947</v>
      </c>
      <c r="AA2454" s="15">
        <f>Raw_Data!AA2454</f>
        <v>1.4870000000000001</v>
      </c>
      <c r="AB2454" s="15">
        <f>Raw_Data!AB2454</f>
        <v>52.5</v>
      </c>
      <c r="AC2454" s="19" t="str">
        <f>IF(Raw_Data!G2454="","Yes","No")</f>
        <v>No</v>
      </c>
      <c r="AD2454" s="19" t="str">
        <f>IF(Raw_Data!L2454="","Yes","No")</f>
        <v>No</v>
      </c>
      <c r="AE2454" s="19" t="str">
        <f>IF(Raw_Data!T2454="","Imputed",IF(Raw_Data!T2454&gt;INDEX(Cleaning_Reference!$F$6:$F$13,MATCH(D2454,Cleaning_Reference!$A$6:$A$13,0)),"Capped","Original"))</f>
        <v>Original</v>
      </c>
      <c r="AF2454" s="21">
        <f t="shared" si="38"/>
        <v>26.68</v>
      </c>
    </row>
    <row r="2455" spans="1:32" ht="15" customHeight="1" x14ac:dyDescent="0.3">
      <c r="A2455" s="20" t="str">
        <f>Raw_Data!A2455</f>
        <v>SF12454</v>
      </c>
      <c r="B2455" s="15" t="str">
        <f>Raw_Data!B2455</f>
        <v>Punjab</v>
      </c>
      <c r="C2455" s="15" t="str">
        <f>Raw_Data!C2455</f>
        <v>Ludhiana</v>
      </c>
      <c r="D2455" s="15" t="str">
        <f>Raw_Data!D2455</f>
        <v>Rice</v>
      </c>
      <c r="E2455" s="15" t="str">
        <f>Raw_Data!E2455</f>
        <v>Rabi</v>
      </c>
      <c r="F2455" s="15">
        <f>Raw_Data!F2455</f>
        <v>7.3</v>
      </c>
      <c r="G2455" s="18">
        <f>IF(Raw_Data!G2455="",ROUND(AVERAGEIFS(Raw_Data!$G$2:$G$4001,Raw_Data!$E$2:$E$4001,E2455),1),Raw_Data!G2455)</f>
        <v>371</v>
      </c>
      <c r="H2455" s="15">
        <f>Raw_Data!H2455</f>
        <v>27.3</v>
      </c>
      <c r="I2455" s="15">
        <f>Raw_Data!I2455</f>
        <v>56.5</v>
      </c>
      <c r="J2455" s="15">
        <f>Raw_Data!J2455</f>
        <v>6.7</v>
      </c>
      <c r="K2455" s="15">
        <f>Raw_Data!K2455</f>
        <v>6.39</v>
      </c>
      <c r="L2455" s="18">
        <f>IF(Raw_Data!L2455="",ROUND(AVERAGEIFS(Raw_Data!$L$2:$L$4001,Raw_Data!$E$2:$E$4001,E2455),1),Raw_Data!L2455)</f>
        <v>23.8</v>
      </c>
      <c r="M2455" s="15">
        <f>Raw_Data!M2455</f>
        <v>176</v>
      </c>
      <c r="N2455" s="15">
        <f>Raw_Data!N2455</f>
        <v>52.1</v>
      </c>
      <c r="O2455" s="15">
        <f>Raw_Data!O2455</f>
        <v>94.3</v>
      </c>
      <c r="P2455" s="15" t="str">
        <f>Raw_Data!P2455</f>
        <v>Sprinkler</v>
      </c>
      <c r="Q2455" s="15">
        <f>Raw_Data!Q2455</f>
        <v>146.4</v>
      </c>
      <c r="R2455" s="15">
        <f>Raw_Data!R2455</f>
        <v>4.03</v>
      </c>
      <c r="S2455" s="15">
        <f>Raw_Data!S2455</f>
        <v>0.94</v>
      </c>
      <c r="T2455" s="18">
        <f>IF(Raw_Data!T2455="",ROUND(AVERAGEIFS(Raw_Data!$T$2:$T$4001,Raw_Data!$E$2:$E$4001,E2455,Raw_Data!$D$2:$D$4001,D2455),2),IF(Raw_Data!T2455&gt;INDEX(Cleaning_Reference!$F$6:$F$13,MATCH(D2455,Cleaning_Reference!$A$6:$A$13,0)),INDEX(Cleaning_Reference!$F$6:$F$13,MATCH(D2455,Cleaning_Reference!$A$6:$A$13,0)),Raw_Data!T2455))</f>
        <v>3.55</v>
      </c>
      <c r="U2455" s="15">
        <f>Raw_Data!U2455</f>
        <v>25.92</v>
      </c>
      <c r="V2455" s="15">
        <f>Raw_Data!V2455</f>
        <v>21726</v>
      </c>
      <c r="W2455" s="15">
        <f>Raw_Data!W2455</f>
        <v>449153</v>
      </c>
      <c r="X2455" s="15">
        <f>Raw_Data!X2455</f>
        <v>563138</v>
      </c>
      <c r="Y2455" s="15">
        <f>Raw_Data!Y2455</f>
        <v>113985</v>
      </c>
      <c r="Z2455" s="15">
        <f>Raw_Data!Z2455</f>
        <v>11894</v>
      </c>
      <c r="AA2455" s="15">
        <f>Raw_Data!AA2455</f>
        <v>2.1789999999999998</v>
      </c>
      <c r="AB2455" s="15">
        <f>Raw_Data!AB2455</f>
        <v>52.6</v>
      </c>
      <c r="AC2455" s="19" t="str">
        <f>IF(Raw_Data!G2455="","Yes","No")</f>
        <v>No</v>
      </c>
      <c r="AD2455" s="19" t="str">
        <f>IF(Raw_Data!L2455="","Yes","No")</f>
        <v>No</v>
      </c>
      <c r="AE2455" s="19" t="str">
        <f>IF(Raw_Data!T2455="","Imputed",IF(Raw_Data!T2455&gt;INDEX(Cleaning_Reference!$F$6:$F$13,MATCH(D2455,Cleaning_Reference!$A$6:$A$13,0)),"Capped","Original"))</f>
        <v>Original</v>
      </c>
      <c r="AF2455" s="21">
        <f t="shared" si="38"/>
        <v>25.92</v>
      </c>
    </row>
    <row r="2456" spans="1:32" ht="15" customHeight="1" x14ac:dyDescent="0.3">
      <c r="A2456" s="20" t="str">
        <f>Raw_Data!A2456</f>
        <v>SF12455</v>
      </c>
      <c r="B2456" s="15" t="str">
        <f>Raw_Data!B2456</f>
        <v>Punjab</v>
      </c>
      <c r="C2456" s="15" t="str">
        <f>Raw_Data!C2456</f>
        <v>Krishna</v>
      </c>
      <c r="D2456" s="15" t="str">
        <f>Raw_Data!D2456</f>
        <v>Rice</v>
      </c>
      <c r="E2456" s="15" t="str">
        <f>Raw_Data!E2456</f>
        <v>Rabi</v>
      </c>
      <c r="F2456" s="15">
        <f>Raw_Data!F2456</f>
        <v>12.47</v>
      </c>
      <c r="G2456" s="18">
        <f>IF(Raw_Data!G2456="",ROUND(AVERAGEIFS(Raw_Data!$G$2:$G$4001,Raw_Data!$E$2:$E$4001,E2456),1),Raw_Data!G2456)</f>
        <v>445.1</v>
      </c>
      <c r="H2456" s="15">
        <f>Raw_Data!H2456</f>
        <v>25.8</v>
      </c>
      <c r="I2456" s="15">
        <f>Raw_Data!I2456</f>
        <v>50.2</v>
      </c>
      <c r="J2456" s="15">
        <f>Raw_Data!J2456</f>
        <v>7.8</v>
      </c>
      <c r="K2456" s="15">
        <f>Raw_Data!K2456</f>
        <v>7.04</v>
      </c>
      <c r="L2456" s="18">
        <f>IF(Raw_Data!L2456="",ROUND(AVERAGEIFS(Raw_Data!$L$2:$L$4001,Raw_Data!$E$2:$E$4001,E2456),1),Raw_Data!L2456)</f>
        <v>21.6</v>
      </c>
      <c r="M2456" s="15">
        <f>Raw_Data!M2456</f>
        <v>161.4</v>
      </c>
      <c r="N2456" s="15">
        <f>Raw_Data!N2456</f>
        <v>32.200000000000003</v>
      </c>
      <c r="O2456" s="15">
        <f>Raw_Data!O2456</f>
        <v>111.5</v>
      </c>
      <c r="P2456" s="15" t="str">
        <f>Raw_Data!P2456</f>
        <v>Drip</v>
      </c>
      <c r="Q2456" s="15">
        <f>Raw_Data!Q2456</f>
        <v>141.80000000000001</v>
      </c>
      <c r="R2456" s="15">
        <f>Raw_Data!R2456</f>
        <v>5.76</v>
      </c>
      <c r="S2456" s="15">
        <f>Raw_Data!S2456</f>
        <v>0.78</v>
      </c>
      <c r="T2456" s="18">
        <f>IF(Raw_Data!T2456="",ROUND(AVERAGEIFS(Raw_Data!$T$2:$T$4001,Raw_Data!$E$2:$E$4001,E2456,Raw_Data!$D$2:$D$4001,D2456),2),IF(Raw_Data!T2456&gt;INDEX(Cleaning_Reference!$F$6:$F$13,MATCH(D2456,Cleaning_Reference!$A$6:$A$13,0)),INDEX(Cleaning_Reference!$F$6:$F$13,MATCH(D2456,Cleaning_Reference!$A$6:$A$13,0)),Raw_Data!T2456))</f>
        <v>3.3</v>
      </c>
      <c r="U2456" s="15">
        <f>Raw_Data!U2456</f>
        <v>41.15</v>
      </c>
      <c r="V2456" s="15">
        <f>Raw_Data!V2456</f>
        <v>24535</v>
      </c>
      <c r="W2456" s="15">
        <f>Raw_Data!W2456</f>
        <v>768753</v>
      </c>
      <c r="X2456" s="15">
        <f>Raw_Data!X2456</f>
        <v>1009615</v>
      </c>
      <c r="Y2456" s="15">
        <f>Raw_Data!Y2456</f>
        <v>240862</v>
      </c>
      <c r="Z2456" s="15">
        <f>Raw_Data!Z2456</f>
        <v>16361</v>
      </c>
      <c r="AA2456" s="15">
        <f>Raw_Data!AA2456</f>
        <v>2.5150000000000001</v>
      </c>
      <c r="AB2456" s="15">
        <f>Raw_Data!AB2456</f>
        <v>27.8</v>
      </c>
      <c r="AC2456" s="19" t="str">
        <f>IF(Raw_Data!G2456="","Yes","No")</f>
        <v>No</v>
      </c>
      <c r="AD2456" s="19" t="str">
        <f>IF(Raw_Data!L2456="","Yes","No")</f>
        <v>No</v>
      </c>
      <c r="AE2456" s="19" t="str">
        <f>IF(Raw_Data!T2456="","Imputed",IF(Raw_Data!T2456&gt;INDEX(Cleaning_Reference!$F$6:$F$13,MATCH(D2456,Cleaning_Reference!$A$6:$A$13,0)),"Capped","Original"))</f>
        <v>Original</v>
      </c>
      <c r="AF2456" s="21">
        <f t="shared" si="38"/>
        <v>41.15</v>
      </c>
    </row>
    <row r="2457" spans="1:32" ht="15" customHeight="1" x14ac:dyDescent="0.3">
      <c r="A2457" s="20" t="str">
        <f>Raw_Data!A2457</f>
        <v>SF12456</v>
      </c>
      <c r="B2457" s="15" t="str">
        <f>Raw_Data!B2457</f>
        <v>Gujarat</v>
      </c>
      <c r="C2457" s="15" t="str">
        <f>Raw_Data!C2457</f>
        <v>Warangal</v>
      </c>
      <c r="D2457" s="15" t="str">
        <f>Raw_Data!D2457</f>
        <v>Rice</v>
      </c>
      <c r="E2457" s="15" t="str">
        <f>Raw_Data!E2457</f>
        <v>Kharif</v>
      </c>
      <c r="F2457" s="15">
        <f>Raw_Data!F2457</f>
        <v>11.54</v>
      </c>
      <c r="G2457" s="18">
        <f>IF(Raw_Data!G2457="",ROUND(AVERAGEIFS(Raw_Data!$G$2:$G$4001,Raw_Data!$E$2:$E$4001,E2457),1),Raw_Data!G2457)</f>
        <v>940.7</v>
      </c>
      <c r="H2457" s="15">
        <f>Raw_Data!H2457</f>
        <v>30.4</v>
      </c>
      <c r="I2457" s="15">
        <f>Raw_Data!I2457</f>
        <v>58.5</v>
      </c>
      <c r="J2457" s="15">
        <f>Raw_Data!J2457</f>
        <v>8.6</v>
      </c>
      <c r="K2457" s="15">
        <f>Raw_Data!K2457</f>
        <v>7.9</v>
      </c>
      <c r="L2457" s="18">
        <f>IF(Raw_Data!L2457="",ROUND(AVERAGEIFS(Raw_Data!$L$2:$L$4001,Raw_Data!$E$2:$E$4001,E2457),1),Raw_Data!L2457)</f>
        <v>26.8</v>
      </c>
      <c r="M2457" s="15">
        <f>Raw_Data!M2457</f>
        <v>86.8</v>
      </c>
      <c r="N2457" s="15">
        <f>Raw_Data!N2457</f>
        <v>32.6</v>
      </c>
      <c r="O2457" s="15">
        <f>Raw_Data!O2457</f>
        <v>83.3</v>
      </c>
      <c r="P2457" s="15" t="str">
        <f>Raw_Data!P2457</f>
        <v>Drip</v>
      </c>
      <c r="Q2457" s="15">
        <f>Raw_Data!Q2457</f>
        <v>53.9</v>
      </c>
      <c r="R2457" s="15">
        <f>Raw_Data!R2457</f>
        <v>8.6999999999999993</v>
      </c>
      <c r="S2457" s="15">
        <f>Raw_Data!S2457</f>
        <v>0.85</v>
      </c>
      <c r="T2457" s="18">
        <f>IF(Raw_Data!T2457="",ROUND(AVERAGEIFS(Raw_Data!$T$2:$T$4001,Raw_Data!$E$2:$E$4001,E2457,Raw_Data!$D$2:$D$4001,D2457),2),IF(Raw_Data!T2457&gt;INDEX(Cleaning_Reference!$F$6:$F$13,MATCH(D2457,Cleaning_Reference!$A$6:$A$13,0)),INDEX(Cleaning_Reference!$F$6:$F$13,MATCH(D2457,Cleaning_Reference!$A$6:$A$13,0)),Raw_Data!T2457))</f>
        <v>0.5</v>
      </c>
      <c r="U2457" s="15">
        <f>Raw_Data!U2457</f>
        <v>5.77</v>
      </c>
      <c r="V2457" s="15">
        <f>Raw_Data!V2457</f>
        <v>20944</v>
      </c>
      <c r="W2457" s="15">
        <f>Raw_Data!W2457</f>
        <v>642021</v>
      </c>
      <c r="X2457" s="15">
        <f>Raw_Data!X2457</f>
        <v>120847</v>
      </c>
      <c r="Y2457" s="15">
        <f>Raw_Data!Y2457</f>
        <v>-521174</v>
      </c>
      <c r="Z2457" s="15">
        <f>Raw_Data!Z2457</f>
        <v>17409</v>
      </c>
      <c r="AA2457" s="15">
        <f>Raw_Data!AA2457</f>
        <v>0.33100000000000002</v>
      </c>
      <c r="AB2457" s="15">
        <f>Raw_Data!AB2457</f>
        <v>53</v>
      </c>
      <c r="AC2457" s="19" t="str">
        <f>IF(Raw_Data!G2457="","Yes","No")</f>
        <v>No</v>
      </c>
      <c r="AD2457" s="19" t="str">
        <f>IF(Raw_Data!L2457="","Yes","No")</f>
        <v>No</v>
      </c>
      <c r="AE2457" s="19" t="str">
        <f>IF(Raw_Data!T2457="","Imputed",IF(Raw_Data!T2457&gt;INDEX(Cleaning_Reference!$F$6:$F$13,MATCH(D2457,Cleaning_Reference!$A$6:$A$13,0)),"Capped","Original"))</f>
        <v>Original</v>
      </c>
      <c r="AF2457" s="21">
        <f t="shared" si="38"/>
        <v>5.77</v>
      </c>
    </row>
    <row r="2458" spans="1:32" ht="15" customHeight="1" x14ac:dyDescent="0.3">
      <c r="A2458" s="20" t="str">
        <f>Raw_Data!A2458</f>
        <v>SF12457</v>
      </c>
      <c r="B2458" s="15" t="str">
        <f>Raw_Data!B2458</f>
        <v>Karnataka</v>
      </c>
      <c r="C2458" s="15" t="str">
        <f>Raw_Data!C2458</f>
        <v>Raichur</v>
      </c>
      <c r="D2458" s="15" t="str">
        <f>Raw_Data!D2458</f>
        <v>Rice</v>
      </c>
      <c r="E2458" s="15" t="str">
        <f>Raw_Data!E2458</f>
        <v>Rabi</v>
      </c>
      <c r="F2458" s="15">
        <f>Raw_Data!F2458</f>
        <v>1.04</v>
      </c>
      <c r="G2458" s="18">
        <f>IF(Raw_Data!G2458="",ROUND(AVERAGEIFS(Raw_Data!$G$2:$G$4001,Raw_Data!$E$2:$E$4001,E2458),1),Raw_Data!G2458)</f>
        <v>551.29999999999995</v>
      </c>
      <c r="H2458" s="15">
        <f>Raw_Data!H2458</f>
        <v>20.7</v>
      </c>
      <c r="I2458" s="15">
        <f>Raw_Data!I2458</f>
        <v>63.9</v>
      </c>
      <c r="J2458" s="15">
        <f>Raw_Data!J2458</f>
        <v>7.3</v>
      </c>
      <c r="K2458" s="15">
        <f>Raw_Data!K2458</f>
        <v>6.81</v>
      </c>
      <c r="L2458" s="18">
        <f>IF(Raw_Data!L2458="",ROUND(AVERAGEIFS(Raw_Data!$L$2:$L$4001,Raw_Data!$E$2:$E$4001,E2458),1),Raw_Data!L2458)</f>
        <v>22.7</v>
      </c>
      <c r="M2458" s="15">
        <f>Raw_Data!M2458</f>
        <v>118.7</v>
      </c>
      <c r="N2458" s="15">
        <f>Raw_Data!N2458</f>
        <v>72.400000000000006</v>
      </c>
      <c r="O2458" s="15">
        <f>Raw_Data!O2458</f>
        <v>69.099999999999994</v>
      </c>
      <c r="P2458" s="15" t="str">
        <f>Raw_Data!P2458</f>
        <v>Flood</v>
      </c>
      <c r="Q2458" s="15">
        <f>Raw_Data!Q2458</f>
        <v>121.8</v>
      </c>
      <c r="R2458" s="15">
        <f>Raw_Data!R2458</f>
        <v>1.43</v>
      </c>
      <c r="S2458" s="15">
        <f>Raw_Data!S2458</f>
        <v>0.98</v>
      </c>
      <c r="T2458" s="18">
        <f>IF(Raw_Data!T2458="",ROUND(AVERAGEIFS(Raw_Data!$T$2:$T$4001,Raw_Data!$E$2:$E$4001,E2458,Raw_Data!$D$2:$D$4001,D2458),2),IF(Raw_Data!T2458&gt;INDEX(Cleaning_Reference!$F$6:$F$13,MATCH(D2458,Cleaning_Reference!$A$6:$A$13,0)),INDEX(Cleaning_Reference!$F$6:$F$13,MATCH(D2458,Cleaning_Reference!$A$6:$A$13,0)),Raw_Data!T2458))</f>
        <v>3.37</v>
      </c>
      <c r="U2458" s="15">
        <f>Raw_Data!U2458</f>
        <v>3.5</v>
      </c>
      <c r="V2458" s="15">
        <f>Raw_Data!V2458</f>
        <v>25100</v>
      </c>
      <c r="W2458" s="15">
        <f>Raw_Data!W2458</f>
        <v>62010</v>
      </c>
      <c r="X2458" s="15">
        <f>Raw_Data!X2458</f>
        <v>87850</v>
      </c>
      <c r="Y2458" s="15">
        <f>Raw_Data!Y2458</f>
        <v>25840</v>
      </c>
      <c r="Z2458" s="15">
        <f>Raw_Data!Z2458</f>
        <v>1905</v>
      </c>
      <c r="AA2458" s="15">
        <f>Raw_Data!AA2458</f>
        <v>1.837</v>
      </c>
      <c r="AB2458" s="15">
        <f>Raw_Data!AB2458</f>
        <v>54.2</v>
      </c>
      <c r="AC2458" s="19" t="str">
        <f>IF(Raw_Data!G2458="","Yes","No")</f>
        <v>No</v>
      </c>
      <c r="AD2458" s="19" t="str">
        <f>IF(Raw_Data!L2458="","Yes","No")</f>
        <v>No</v>
      </c>
      <c r="AE2458" s="19" t="str">
        <f>IF(Raw_Data!T2458="","Imputed",IF(Raw_Data!T2458&gt;INDEX(Cleaning_Reference!$F$6:$F$13,MATCH(D2458,Cleaning_Reference!$A$6:$A$13,0)),"Capped","Original"))</f>
        <v>Original</v>
      </c>
      <c r="AF2458" s="21">
        <f t="shared" si="38"/>
        <v>3.5</v>
      </c>
    </row>
    <row r="2459" spans="1:32" ht="15" customHeight="1" x14ac:dyDescent="0.3">
      <c r="A2459" s="20" t="str">
        <f>Raw_Data!A2459</f>
        <v>SF12458</v>
      </c>
      <c r="B2459" s="15" t="str">
        <f>Raw_Data!B2459</f>
        <v>Punjab</v>
      </c>
      <c r="C2459" s="15" t="str">
        <f>Raw_Data!C2459</f>
        <v>Warangal</v>
      </c>
      <c r="D2459" s="15" t="str">
        <f>Raw_Data!D2459</f>
        <v>Maize</v>
      </c>
      <c r="E2459" s="15" t="str">
        <f>Raw_Data!E2459</f>
        <v>Kharif</v>
      </c>
      <c r="F2459" s="15">
        <f>Raw_Data!F2459</f>
        <v>3.06</v>
      </c>
      <c r="G2459" s="18">
        <f>IF(Raw_Data!G2459="",ROUND(AVERAGEIFS(Raw_Data!$G$2:$G$4001,Raw_Data!$E$2:$E$4001,E2459),1),Raw_Data!G2459)</f>
        <v>855.2</v>
      </c>
      <c r="H2459" s="15">
        <f>Raw_Data!H2459</f>
        <v>26.7</v>
      </c>
      <c r="I2459" s="15">
        <f>Raw_Data!I2459</f>
        <v>63</v>
      </c>
      <c r="J2459" s="15">
        <f>Raw_Data!J2459</f>
        <v>5.6</v>
      </c>
      <c r="K2459" s="15">
        <f>Raw_Data!K2459</f>
        <v>6.4</v>
      </c>
      <c r="L2459" s="18">
        <f>IF(Raw_Data!L2459="",ROUND(AVERAGEIFS(Raw_Data!$L$2:$L$4001,Raw_Data!$E$2:$E$4001,E2459),1),Raw_Data!L2459)</f>
        <v>29.2</v>
      </c>
      <c r="M2459" s="15">
        <f>Raw_Data!M2459</f>
        <v>130.6</v>
      </c>
      <c r="N2459" s="15">
        <f>Raw_Data!N2459</f>
        <v>33.6</v>
      </c>
      <c r="O2459" s="15">
        <f>Raw_Data!O2459</f>
        <v>124.7</v>
      </c>
      <c r="P2459" s="15" t="str">
        <f>Raw_Data!P2459</f>
        <v>Rainfed</v>
      </c>
      <c r="Q2459" s="15">
        <f>Raw_Data!Q2459</f>
        <v>195.5</v>
      </c>
      <c r="R2459" s="15">
        <f>Raw_Data!R2459</f>
        <v>2.23</v>
      </c>
      <c r="S2459" s="15">
        <f>Raw_Data!S2459</f>
        <v>0.72</v>
      </c>
      <c r="T2459" s="18">
        <f>IF(Raw_Data!T2459="",ROUND(AVERAGEIFS(Raw_Data!$T$2:$T$4001,Raw_Data!$E$2:$E$4001,E2459,Raw_Data!$D$2:$D$4001,D2459),2),IF(Raw_Data!T2459&gt;INDEX(Cleaning_Reference!$F$6:$F$13,MATCH(D2459,Cleaning_Reference!$A$6:$A$13,0)),INDEX(Cleaning_Reference!$F$6:$F$13,MATCH(D2459,Cleaning_Reference!$A$6:$A$13,0)),Raw_Data!T2459))</f>
        <v>2.92</v>
      </c>
      <c r="U2459" s="15">
        <f>Raw_Data!U2459</f>
        <v>8.94</v>
      </c>
      <c r="V2459" s="15">
        <f>Raw_Data!V2459</f>
        <v>20739</v>
      </c>
      <c r="W2459" s="15">
        <f>Raw_Data!W2459</f>
        <v>215038</v>
      </c>
      <c r="X2459" s="15">
        <f>Raw_Data!X2459</f>
        <v>185407</v>
      </c>
      <c r="Y2459" s="15">
        <f>Raw_Data!Y2459</f>
        <v>-29631</v>
      </c>
      <c r="Z2459" s="15">
        <f>Raw_Data!Z2459</f>
        <v>845</v>
      </c>
      <c r="AA2459" s="15">
        <f>Raw_Data!AA2459</f>
        <v>10.58</v>
      </c>
      <c r="AB2459" s="15">
        <f>Raw_Data!AB2459</f>
        <v>60.3</v>
      </c>
      <c r="AC2459" s="19" t="str">
        <f>IF(Raw_Data!G2459="","Yes","No")</f>
        <v>No</v>
      </c>
      <c r="AD2459" s="19" t="str">
        <f>IF(Raw_Data!L2459="","Yes","No")</f>
        <v>No</v>
      </c>
      <c r="AE2459" s="19" t="str">
        <f>IF(Raw_Data!T2459="","Imputed",IF(Raw_Data!T2459&gt;INDEX(Cleaning_Reference!$F$6:$F$13,MATCH(D2459,Cleaning_Reference!$A$6:$A$13,0)),"Capped","Original"))</f>
        <v>Original</v>
      </c>
      <c r="AF2459" s="21">
        <f t="shared" si="38"/>
        <v>8.94</v>
      </c>
    </row>
    <row r="2460" spans="1:32" ht="15" customHeight="1" x14ac:dyDescent="0.3">
      <c r="A2460" s="20" t="str">
        <f>Raw_Data!A2460</f>
        <v>SF12459</v>
      </c>
      <c r="B2460" s="15" t="str">
        <f>Raw_Data!B2460</f>
        <v>Madhya Pradesh</v>
      </c>
      <c r="C2460" s="15" t="str">
        <f>Raw_Data!C2460</f>
        <v>Krishna</v>
      </c>
      <c r="D2460" s="15" t="str">
        <f>Raw_Data!D2460</f>
        <v>Rice</v>
      </c>
      <c r="E2460" s="15" t="str">
        <f>Raw_Data!E2460</f>
        <v>Rabi</v>
      </c>
      <c r="F2460" s="15">
        <f>Raw_Data!F2460</f>
        <v>12.04</v>
      </c>
      <c r="G2460" s="18">
        <f>IF(Raw_Data!G2460="",ROUND(AVERAGEIFS(Raw_Data!$G$2:$G$4001,Raw_Data!$E$2:$E$4001,E2460),1),Raw_Data!G2460)</f>
        <v>262.7</v>
      </c>
      <c r="H2460" s="15">
        <f>Raw_Data!H2460</f>
        <v>21.4</v>
      </c>
      <c r="I2460" s="15">
        <f>Raw_Data!I2460</f>
        <v>57.2</v>
      </c>
      <c r="J2460" s="15">
        <f>Raw_Data!J2460</f>
        <v>9.8000000000000007</v>
      </c>
      <c r="K2460" s="15">
        <f>Raw_Data!K2460</f>
        <v>7.95</v>
      </c>
      <c r="L2460" s="18">
        <f>IF(Raw_Data!L2460="",ROUND(AVERAGEIFS(Raw_Data!$L$2:$L$4001,Raw_Data!$E$2:$E$4001,E2460),1),Raw_Data!L2460)</f>
        <v>31.6</v>
      </c>
      <c r="M2460" s="15">
        <f>Raw_Data!M2460</f>
        <v>94.9</v>
      </c>
      <c r="N2460" s="15">
        <f>Raw_Data!N2460</f>
        <v>55.9</v>
      </c>
      <c r="O2460" s="15">
        <f>Raw_Data!O2460</f>
        <v>167.7</v>
      </c>
      <c r="P2460" s="15" t="str">
        <f>Raw_Data!P2460</f>
        <v>Rainfed</v>
      </c>
      <c r="Q2460" s="15">
        <f>Raw_Data!Q2460</f>
        <v>179.8</v>
      </c>
      <c r="R2460" s="15">
        <f>Raw_Data!R2460</f>
        <v>4.7</v>
      </c>
      <c r="S2460" s="15">
        <f>Raw_Data!S2460</f>
        <v>0.74</v>
      </c>
      <c r="T2460" s="18">
        <f>IF(Raw_Data!T2460="",ROUND(AVERAGEIFS(Raw_Data!$T$2:$T$4001,Raw_Data!$E$2:$E$4001,E2460,Raw_Data!$D$2:$D$4001,D2460),2),IF(Raw_Data!T2460&gt;INDEX(Cleaning_Reference!$F$6:$F$13,MATCH(D2460,Cleaning_Reference!$A$6:$A$13,0)),INDEX(Cleaning_Reference!$F$6:$F$13,MATCH(D2460,Cleaning_Reference!$A$6:$A$13,0)),Raw_Data!T2460))</f>
        <v>0.36</v>
      </c>
      <c r="U2460" s="15">
        <f>Raw_Data!U2460</f>
        <v>4.33</v>
      </c>
      <c r="V2460" s="15">
        <f>Raw_Data!V2460</f>
        <v>22223</v>
      </c>
      <c r="W2460" s="15">
        <f>Raw_Data!W2460</f>
        <v>811238</v>
      </c>
      <c r="X2460" s="15">
        <f>Raw_Data!X2460</f>
        <v>96226</v>
      </c>
      <c r="Y2460" s="15">
        <f>Raw_Data!Y2460</f>
        <v>-715012</v>
      </c>
      <c r="Z2460" s="15">
        <f>Raw_Data!Z2460</f>
        <v>10340</v>
      </c>
      <c r="AA2460" s="15">
        <f>Raw_Data!AA2460</f>
        <v>0.41899999999999998</v>
      </c>
      <c r="AB2460" s="15">
        <f>Raw_Data!AB2460</f>
        <v>39.5</v>
      </c>
      <c r="AC2460" s="19" t="str">
        <f>IF(Raw_Data!G2460="","Yes","No")</f>
        <v>No</v>
      </c>
      <c r="AD2460" s="19" t="str">
        <f>IF(Raw_Data!L2460="","Yes","No")</f>
        <v>No</v>
      </c>
      <c r="AE2460" s="19" t="str">
        <f>IF(Raw_Data!T2460="","Imputed",IF(Raw_Data!T2460&gt;INDEX(Cleaning_Reference!$F$6:$F$13,MATCH(D2460,Cleaning_Reference!$A$6:$A$13,0)),"Capped","Original"))</f>
        <v>Original</v>
      </c>
      <c r="AF2460" s="21">
        <f t="shared" si="38"/>
        <v>4.33</v>
      </c>
    </row>
    <row r="2461" spans="1:32" ht="15" customHeight="1" x14ac:dyDescent="0.3">
      <c r="A2461" s="20" t="str">
        <f>Raw_Data!A2461</f>
        <v>SF12460</v>
      </c>
      <c r="B2461" s="15" t="str">
        <f>Raw_Data!B2461</f>
        <v>Maharashtra</v>
      </c>
      <c r="C2461" s="15" t="str">
        <f>Raw_Data!C2461</f>
        <v>Guntur</v>
      </c>
      <c r="D2461" s="15" t="str">
        <f>Raw_Data!D2461</f>
        <v>Chilli</v>
      </c>
      <c r="E2461" s="15" t="str">
        <f>Raw_Data!E2461</f>
        <v>Rabi</v>
      </c>
      <c r="F2461" s="15">
        <f>Raw_Data!F2461</f>
        <v>13.02</v>
      </c>
      <c r="G2461" s="18">
        <f>IF(Raw_Data!G2461="",ROUND(AVERAGEIFS(Raw_Data!$G$2:$G$4001,Raw_Data!$E$2:$E$4001,E2461),1),Raw_Data!G2461)</f>
        <v>204.3</v>
      </c>
      <c r="H2461" s="15">
        <f>Raw_Data!H2461</f>
        <v>16.2</v>
      </c>
      <c r="I2461" s="15">
        <f>Raw_Data!I2461</f>
        <v>63.5</v>
      </c>
      <c r="J2461" s="15">
        <f>Raw_Data!J2461</f>
        <v>5.8</v>
      </c>
      <c r="K2461" s="15">
        <f>Raw_Data!K2461</f>
        <v>6.82</v>
      </c>
      <c r="L2461" s="18">
        <f>IF(Raw_Data!L2461="",ROUND(AVERAGEIFS(Raw_Data!$L$2:$L$4001,Raw_Data!$E$2:$E$4001,E2461),1),Raw_Data!L2461)</f>
        <v>31.1</v>
      </c>
      <c r="M2461" s="15">
        <f>Raw_Data!M2461</f>
        <v>116.4</v>
      </c>
      <c r="N2461" s="15">
        <f>Raw_Data!N2461</f>
        <v>46.5</v>
      </c>
      <c r="O2461" s="15">
        <f>Raw_Data!O2461</f>
        <v>94.6</v>
      </c>
      <c r="P2461" s="15" t="str">
        <f>Raw_Data!P2461</f>
        <v>Drip</v>
      </c>
      <c r="Q2461" s="15">
        <f>Raw_Data!Q2461</f>
        <v>201.3</v>
      </c>
      <c r="R2461" s="15">
        <f>Raw_Data!R2461</f>
        <v>6.15</v>
      </c>
      <c r="S2461" s="15">
        <f>Raw_Data!S2461</f>
        <v>0.92</v>
      </c>
      <c r="T2461" s="18">
        <f>IF(Raw_Data!T2461="",ROUND(AVERAGEIFS(Raw_Data!$T$2:$T$4001,Raw_Data!$E$2:$E$4001,E2461,Raw_Data!$D$2:$D$4001,D2461),2),IF(Raw_Data!T2461&gt;INDEX(Cleaning_Reference!$F$6:$F$13,MATCH(D2461,Cleaning_Reference!$A$6:$A$13,0)),INDEX(Cleaning_Reference!$F$6:$F$13,MATCH(D2461,Cleaning_Reference!$A$6:$A$13,0)),Raw_Data!T2461))</f>
        <v>1.35</v>
      </c>
      <c r="U2461" s="15">
        <f>Raw_Data!U2461</f>
        <v>17.579999999999998</v>
      </c>
      <c r="V2461" s="15">
        <f>Raw_Data!V2461</f>
        <v>113200</v>
      </c>
      <c r="W2461" s="15">
        <f>Raw_Data!W2461</f>
        <v>851401</v>
      </c>
      <c r="X2461" s="15">
        <f>Raw_Data!X2461</f>
        <v>1990056</v>
      </c>
      <c r="Y2461" s="15">
        <f>Raw_Data!Y2461</f>
        <v>1138655</v>
      </c>
      <c r="Z2461" s="15">
        <f>Raw_Data!Z2461</f>
        <v>6707</v>
      </c>
      <c r="AA2461" s="15">
        <f>Raw_Data!AA2461</f>
        <v>2.621</v>
      </c>
      <c r="AB2461" s="15">
        <f>Raw_Data!AB2461</f>
        <v>31.8</v>
      </c>
      <c r="AC2461" s="19" t="str">
        <f>IF(Raw_Data!G2461="","Yes","No")</f>
        <v>No</v>
      </c>
      <c r="AD2461" s="19" t="str">
        <f>IF(Raw_Data!L2461="","Yes","No")</f>
        <v>No</v>
      </c>
      <c r="AE2461" s="19" t="str">
        <f>IF(Raw_Data!T2461="","Imputed",IF(Raw_Data!T2461&gt;INDEX(Cleaning_Reference!$F$6:$F$13,MATCH(D2461,Cleaning_Reference!$A$6:$A$13,0)),"Capped","Original"))</f>
        <v>Original</v>
      </c>
      <c r="AF2461" s="21">
        <f t="shared" si="38"/>
        <v>17.579999999999998</v>
      </c>
    </row>
    <row r="2462" spans="1:32" ht="15" customHeight="1" x14ac:dyDescent="0.3">
      <c r="A2462" s="20" t="str">
        <f>Raw_Data!A2462</f>
        <v>SF12461</v>
      </c>
      <c r="B2462" s="15" t="str">
        <f>Raw_Data!B2462</f>
        <v>Karnataka</v>
      </c>
      <c r="C2462" s="15" t="str">
        <f>Raw_Data!C2462</f>
        <v>Indore</v>
      </c>
      <c r="D2462" s="15" t="str">
        <f>Raw_Data!D2462</f>
        <v>Cotton</v>
      </c>
      <c r="E2462" s="15" t="str">
        <f>Raw_Data!E2462</f>
        <v>Zaid</v>
      </c>
      <c r="F2462" s="15">
        <f>Raw_Data!F2462</f>
        <v>0.64</v>
      </c>
      <c r="G2462" s="18">
        <f>IF(Raw_Data!G2462="",ROUND(AVERAGEIFS(Raw_Data!$G$2:$G$4001,Raw_Data!$E$2:$E$4001,E2462),1),Raw_Data!G2462)</f>
        <v>413.1</v>
      </c>
      <c r="H2462" s="15">
        <f>Raw_Data!H2462</f>
        <v>31.2</v>
      </c>
      <c r="I2462" s="15">
        <f>Raw_Data!I2462</f>
        <v>65.5</v>
      </c>
      <c r="J2462" s="15">
        <f>Raw_Data!J2462</f>
        <v>6.5</v>
      </c>
      <c r="K2462" s="15">
        <f>Raw_Data!K2462</f>
        <v>6.8</v>
      </c>
      <c r="L2462" s="18">
        <f>IF(Raw_Data!L2462="",ROUND(AVERAGEIFS(Raw_Data!$L$2:$L$4001,Raw_Data!$E$2:$E$4001,E2462),1),Raw_Data!L2462)</f>
        <v>19</v>
      </c>
      <c r="M2462" s="15">
        <f>Raw_Data!M2462</f>
        <v>133.80000000000001</v>
      </c>
      <c r="N2462" s="15">
        <f>Raw_Data!N2462</f>
        <v>78.400000000000006</v>
      </c>
      <c r="O2462" s="15">
        <f>Raw_Data!O2462</f>
        <v>104.8</v>
      </c>
      <c r="P2462" s="15" t="str">
        <f>Raw_Data!P2462</f>
        <v>Sprinkler</v>
      </c>
      <c r="Q2462" s="15">
        <f>Raw_Data!Q2462</f>
        <v>256.39999999999998</v>
      </c>
      <c r="R2462" s="15">
        <f>Raw_Data!R2462</f>
        <v>5.44</v>
      </c>
      <c r="S2462" s="15">
        <f>Raw_Data!S2462</f>
        <v>0.69</v>
      </c>
      <c r="T2462" s="18">
        <f>IF(Raw_Data!T2462="",ROUND(AVERAGEIFS(Raw_Data!$T$2:$T$4001,Raw_Data!$E$2:$E$4001,E2462,Raw_Data!$D$2:$D$4001,D2462),2),IF(Raw_Data!T2462&gt;INDEX(Cleaning_Reference!$F$6:$F$13,MATCH(D2462,Cleaning_Reference!$A$6:$A$13,0)),INDEX(Cleaning_Reference!$F$6:$F$13,MATCH(D2462,Cleaning_Reference!$A$6:$A$13,0)),Raw_Data!T2462))</f>
        <v>1.68</v>
      </c>
      <c r="U2462" s="15">
        <f>Raw_Data!U2462</f>
        <v>1.08</v>
      </c>
      <c r="V2462" s="15">
        <f>Raw_Data!V2462</f>
        <v>65800</v>
      </c>
      <c r="W2462" s="15">
        <f>Raw_Data!W2462</f>
        <v>53320</v>
      </c>
      <c r="X2462" s="15">
        <f>Raw_Data!X2462</f>
        <v>71064</v>
      </c>
      <c r="Y2462" s="15">
        <f>Raw_Data!Y2462</f>
        <v>17744</v>
      </c>
      <c r="Z2462" s="15">
        <f>Raw_Data!Z2462</f>
        <v>464</v>
      </c>
      <c r="AA2462" s="15">
        <f>Raw_Data!AA2462</f>
        <v>2.3279999999999998</v>
      </c>
      <c r="AB2462" s="15">
        <f>Raw_Data!AB2462</f>
        <v>50.3</v>
      </c>
      <c r="AC2462" s="19" t="str">
        <f>IF(Raw_Data!G2462="","Yes","No")</f>
        <v>No</v>
      </c>
      <c r="AD2462" s="19" t="str">
        <f>IF(Raw_Data!L2462="","Yes","No")</f>
        <v>No</v>
      </c>
      <c r="AE2462" s="19" t="str">
        <f>IF(Raw_Data!T2462="","Imputed",IF(Raw_Data!T2462&gt;INDEX(Cleaning_Reference!$F$6:$F$13,MATCH(D2462,Cleaning_Reference!$A$6:$A$13,0)),"Capped","Original"))</f>
        <v>Original</v>
      </c>
      <c r="AF2462" s="21">
        <f t="shared" si="38"/>
        <v>1.08</v>
      </c>
    </row>
    <row r="2463" spans="1:32" ht="15" customHeight="1" x14ac:dyDescent="0.3">
      <c r="A2463" s="20" t="str">
        <f>Raw_Data!A2463</f>
        <v>SF12462</v>
      </c>
      <c r="B2463" s="15" t="str">
        <f>Raw_Data!B2463</f>
        <v>Telangana</v>
      </c>
      <c r="C2463" s="15" t="str">
        <f>Raw_Data!C2463</f>
        <v>Guntur</v>
      </c>
      <c r="D2463" s="15" t="str">
        <f>Raw_Data!D2463</f>
        <v>Wheat</v>
      </c>
      <c r="E2463" s="15" t="str">
        <f>Raw_Data!E2463</f>
        <v>Kharif</v>
      </c>
      <c r="F2463" s="15">
        <f>Raw_Data!F2463</f>
        <v>13.76</v>
      </c>
      <c r="G2463" s="18">
        <f>IF(Raw_Data!G2463="",ROUND(AVERAGEIFS(Raw_Data!$G$2:$G$4001,Raw_Data!$E$2:$E$4001,E2463),1),Raw_Data!G2463)</f>
        <v>1132.5999999999999</v>
      </c>
      <c r="H2463" s="15">
        <f>Raw_Data!H2463</f>
        <v>30.7</v>
      </c>
      <c r="I2463" s="15">
        <f>Raw_Data!I2463</f>
        <v>74</v>
      </c>
      <c r="J2463" s="15">
        <f>Raw_Data!J2463</f>
        <v>6.6</v>
      </c>
      <c r="K2463" s="15">
        <f>Raw_Data!K2463</f>
        <v>6.4</v>
      </c>
      <c r="L2463" s="18">
        <f>IF(Raw_Data!L2463="",ROUND(AVERAGEIFS(Raw_Data!$L$2:$L$4001,Raw_Data!$E$2:$E$4001,E2463),1),Raw_Data!L2463)</f>
        <v>33.299999999999997</v>
      </c>
      <c r="M2463" s="15">
        <f>Raw_Data!M2463</f>
        <v>155.1</v>
      </c>
      <c r="N2463" s="15">
        <f>Raw_Data!N2463</f>
        <v>79.599999999999994</v>
      </c>
      <c r="O2463" s="15">
        <f>Raw_Data!O2463</f>
        <v>71.400000000000006</v>
      </c>
      <c r="P2463" s="15" t="str">
        <f>Raw_Data!P2463</f>
        <v>Flood</v>
      </c>
      <c r="Q2463" s="15">
        <f>Raw_Data!Q2463</f>
        <v>246.4</v>
      </c>
      <c r="R2463" s="15">
        <f>Raw_Data!R2463</f>
        <v>6.51</v>
      </c>
      <c r="S2463" s="15">
        <f>Raw_Data!S2463</f>
        <v>0.98</v>
      </c>
      <c r="T2463" s="18">
        <f>IF(Raw_Data!T2463="",ROUND(AVERAGEIFS(Raw_Data!$T$2:$T$4001,Raw_Data!$E$2:$E$4001,E2463,Raw_Data!$D$2:$D$4001,D2463),2),IF(Raw_Data!T2463&gt;INDEX(Cleaning_Reference!$F$6:$F$13,MATCH(D2463,Cleaning_Reference!$A$6:$A$13,0)),INDEX(Cleaning_Reference!$F$6:$F$13,MATCH(D2463,Cleaning_Reference!$A$6:$A$13,0)),Raw_Data!T2463))</f>
        <v>2.56</v>
      </c>
      <c r="U2463" s="15">
        <f>Raw_Data!U2463</f>
        <v>35.229999999999997</v>
      </c>
      <c r="V2463" s="15">
        <f>Raw_Data!V2463</f>
        <v>18940</v>
      </c>
      <c r="W2463" s="15">
        <f>Raw_Data!W2463</f>
        <v>916871</v>
      </c>
      <c r="X2463" s="15">
        <f>Raw_Data!X2463</f>
        <v>667256</v>
      </c>
      <c r="Y2463" s="15">
        <f>Raw_Data!Y2463</f>
        <v>-249615</v>
      </c>
      <c r="Z2463" s="15">
        <f>Raw_Data!Z2463</f>
        <v>7953</v>
      </c>
      <c r="AA2463" s="15">
        <f>Raw_Data!AA2463</f>
        <v>4.43</v>
      </c>
      <c r="AB2463" s="15">
        <f>Raw_Data!AB2463</f>
        <v>56.5</v>
      </c>
      <c r="AC2463" s="19" t="str">
        <f>IF(Raw_Data!G2463="","Yes","No")</f>
        <v>No</v>
      </c>
      <c r="AD2463" s="19" t="str">
        <f>IF(Raw_Data!L2463="","Yes","No")</f>
        <v>No</v>
      </c>
      <c r="AE2463" s="19" t="str">
        <f>IF(Raw_Data!T2463="","Imputed",IF(Raw_Data!T2463&gt;INDEX(Cleaning_Reference!$F$6:$F$13,MATCH(D2463,Cleaning_Reference!$A$6:$A$13,0)),"Capped","Original"))</f>
        <v>Original</v>
      </c>
      <c r="AF2463" s="21">
        <f t="shared" si="38"/>
        <v>35.229999999999997</v>
      </c>
    </row>
    <row r="2464" spans="1:32" ht="15" customHeight="1" x14ac:dyDescent="0.3">
      <c r="A2464" s="20" t="str">
        <f>Raw_Data!A2464</f>
        <v>SF12463</v>
      </c>
      <c r="B2464" s="15" t="str">
        <f>Raw_Data!B2464</f>
        <v>Tamil Nadu</v>
      </c>
      <c r="C2464" s="15" t="str">
        <f>Raw_Data!C2464</f>
        <v>Warangal</v>
      </c>
      <c r="D2464" s="15" t="str">
        <f>Raw_Data!D2464</f>
        <v>Maize</v>
      </c>
      <c r="E2464" s="15" t="str">
        <f>Raw_Data!E2464</f>
        <v>Rabi</v>
      </c>
      <c r="F2464" s="15">
        <f>Raw_Data!F2464</f>
        <v>1.87</v>
      </c>
      <c r="G2464" s="18">
        <f>IF(Raw_Data!G2464="",ROUND(AVERAGEIFS(Raw_Data!$G$2:$G$4001,Raw_Data!$E$2:$E$4001,E2464),1),Raw_Data!G2464)</f>
        <v>313.5</v>
      </c>
      <c r="H2464" s="15">
        <f>Raw_Data!H2464</f>
        <v>23.5</v>
      </c>
      <c r="I2464" s="15">
        <f>Raw_Data!I2464</f>
        <v>62.4</v>
      </c>
      <c r="J2464" s="15">
        <f>Raw_Data!J2464</f>
        <v>6.8</v>
      </c>
      <c r="K2464" s="15">
        <f>Raw_Data!K2464</f>
        <v>6.52</v>
      </c>
      <c r="L2464" s="18">
        <f>IF(Raw_Data!L2464="",ROUND(AVERAGEIFS(Raw_Data!$L$2:$L$4001,Raw_Data!$E$2:$E$4001,E2464),1),Raw_Data!L2464)</f>
        <v>22.3</v>
      </c>
      <c r="M2464" s="15">
        <f>Raw_Data!M2464</f>
        <v>92.8</v>
      </c>
      <c r="N2464" s="15">
        <f>Raw_Data!N2464</f>
        <v>68.3</v>
      </c>
      <c r="O2464" s="15">
        <f>Raw_Data!O2464</f>
        <v>78.2</v>
      </c>
      <c r="P2464" s="15" t="str">
        <f>Raw_Data!P2464</f>
        <v>Drip</v>
      </c>
      <c r="Q2464" s="15">
        <f>Raw_Data!Q2464</f>
        <v>273.39999999999998</v>
      </c>
      <c r="R2464" s="15">
        <f>Raw_Data!R2464</f>
        <v>4</v>
      </c>
      <c r="S2464" s="15">
        <f>Raw_Data!S2464</f>
        <v>0.75</v>
      </c>
      <c r="T2464" s="18">
        <f>IF(Raw_Data!T2464="",ROUND(AVERAGEIFS(Raw_Data!$T$2:$T$4001,Raw_Data!$E$2:$E$4001,E2464,Raw_Data!$D$2:$D$4001,D2464),2),IF(Raw_Data!T2464&gt;INDEX(Cleaning_Reference!$F$6:$F$13,MATCH(D2464,Cleaning_Reference!$A$6:$A$13,0)),INDEX(Cleaning_Reference!$F$6:$F$13,MATCH(D2464,Cleaning_Reference!$A$6:$A$13,0)),Raw_Data!T2464))</f>
        <v>3.45</v>
      </c>
      <c r="U2464" s="15">
        <f>Raw_Data!U2464</f>
        <v>6.45</v>
      </c>
      <c r="V2464" s="15">
        <f>Raw_Data!V2464</f>
        <v>20444</v>
      </c>
      <c r="W2464" s="15">
        <f>Raw_Data!W2464</f>
        <v>122956</v>
      </c>
      <c r="X2464" s="15">
        <f>Raw_Data!X2464</f>
        <v>131864</v>
      </c>
      <c r="Y2464" s="15">
        <f>Raw_Data!Y2464</f>
        <v>8908</v>
      </c>
      <c r="Z2464" s="15">
        <f>Raw_Data!Z2464</f>
        <v>862</v>
      </c>
      <c r="AA2464" s="15">
        <f>Raw_Data!AA2464</f>
        <v>7.4829999999999997</v>
      </c>
      <c r="AB2464" s="15">
        <f>Raw_Data!AB2464</f>
        <v>32</v>
      </c>
      <c r="AC2464" s="19" t="str">
        <f>IF(Raw_Data!G2464="","Yes","No")</f>
        <v>No</v>
      </c>
      <c r="AD2464" s="19" t="str">
        <f>IF(Raw_Data!L2464="","Yes","No")</f>
        <v>No</v>
      </c>
      <c r="AE2464" s="19" t="str">
        <f>IF(Raw_Data!T2464="","Imputed",IF(Raw_Data!T2464&gt;INDEX(Cleaning_Reference!$F$6:$F$13,MATCH(D2464,Cleaning_Reference!$A$6:$A$13,0)),"Capped","Original"))</f>
        <v>Original</v>
      </c>
      <c r="AF2464" s="21">
        <f t="shared" si="38"/>
        <v>6.45</v>
      </c>
    </row>
    <row r="2465" spans="1:32" ht="15" customHeight="1" x14ac:dyDescent="0.3">
      <c r="A2465" s="20" t="str">
        <f>Raw_Data!A2465</f>
        <v>SF12464</v>
      </c>
      <c r="B2465" s="15" t="str">
        <f>Raw_Data!B2465</f>
        <v>Tamil Nadu</v>
      </c>
      <c r="C2465" s="15" t="str">
        <f>Raw_Data!C2465</f>
        <v>Ludhiana</v>
      </c>
      <c r="D2465" s="15" t="str">
        <f>Raw_Data!D2465</f>
        <v>Rice</v>
      </c>
      <c r="E2465" s="15" t="str">
        <f>Raw_Data!E2465</f>
        <v>Kharif</v>
      </c>
      <c r="F2465" s="15">
        <f>Raw_Data!F2465</f>
        <v>4.84</v>
      </c>
      <c r="G2465" s="18">
        <f>IF(Raw_Data!G2465="",ROUND(AVERAGEIFS(Raw_Data!$G$2:$G$4001,Raw_Data!$E$2:$E$4001,E2465),1),Raw_Data!G2465)</f>
        <v>1199</v>
      </c>
      <c r="H2465" s="15">
        <f>Raw_Data!H2465</f>
        <v>25</v>
      </c>
      <c r="I2465" s="15">
        <f>Raw_Data!I2465</f>
        <v>88.3</v>
      </c>
      <c r="J2465" s="15">
        <f>Raw_Data!J2465</f>
        <v>6.9</v>
      </c>
      <c r="K2465" s="15">
        <f>Raw_Data!K2465</f>
        <v>6.75</v>
      </c>
      <c r="L2465" s="18">
        <f>IF(Raw_Data!L2465="",ROUND(AVERAGEIFS(Raw_Data!$L$2:$L$4001,Raw_Data!$E$2:$E$4001,E2465),1),Raw_Data!L2465)</f>
        <v>25.9</v>
      </c>
      <c r="M2465" s="15">
        <f>Raw_Data!M2465</f>
        <v>92</v>
      </c>
      <c r="N2465" s="15">
        <f>Raw_Data!N2465</f>
        <v>46.2</v>
      </c>
      <c r="O2465" s="15">
        <f>Raw_Data!O2465</f>
        <v>131.80000000000001</v>
      </c>
      <c r="P2465" s="15" t="str">
        <f>Raw_Data!P2465</f>
        <v>Rainfed</v>
      </c>
      <c r="Q2465" s="15">
        <f>Raw_Data!Q2465</f>
        <v>155.5</v>
      </c>
      <c r="R2465" s="15">
        <f>Raw_Data!R2465</f>
        <v>1.96</v>
      </c>
      <c r="S2465" s="15">
        <f>Raw_Data!S2465</f>
        <v>0.7</v>
      </c>
      <c r="T2465" s="18">
        <f>IF(Raw_Data!T2465="",ROUND(AVERAGEIFS(Raw_Data!$T$2:$T$4001,Raw_Data!$E$2:$E$4001,E2465,Raw_Data!$D$2:$D$4001,D2465),2),IF(Raw_Data!T2465&gt;INDEX(Cleaning_Reference!$F$6:$F$13,MATCH(D2465,Cleaning_Reference!$A$6:$A$13,0)),INDEX(Cleaning_Reference!$F$6:$F$13,MATCH(D2465,Cleaning_Reference!$A$6:$A$13,0)),Raw_Data!T2465))</f>
        <v>2.93</v>
      </c>
      <c r="U2465" s="15">
        <f>Raw_Data!U2465</f>
        <v>14.18</v>
      </c>
      <c r="V2465" s="15">
        <f>Raw_Data!V2465</f>
        <v>23459</v>
      </c>
      <c r="W2465" s="15">
        <f>Raw_Data!W2465</f>
        <v>252831</v>
      </c>
      <c r="X2465" s="15">
        <f>Raw_Data!X2465</f>
        <v>332649</v>
      </c>
      <c r="Y2465" s="15">
        <f>Raw_Data!Y2465</f>
        <v>79818</v>
      </c>
      <c r="Z2465" s="15">
        <f>Raw_Data!Z2465</f>
        <v>4077</v>
      </c>
      <c r="AA2465" s="15">
        <f>Raw_Data!AA2465</f>
        <v>3.4780000000000002</v>
      </c>
      <c r="AB2465" s="15">
        <f>Raw_Data!AB2465</f>
        <v>87.7</v>
      </c>
      <c r="AC2465" s="19" t="str">
        <f>IF(Raw_Data!G2465="","Yes","No")</f>
        <v>No</v>
      </c>
      <c r="AD2465" s="19" t="str">
        <f>IF(Raw_Data!L2465="","Yes","No")</f>
        <v>No</v>
      </c>
      <c r="AE2465" s="19" t="str">
        <f>IF(Raw_Data!T2465="","Imputed",IF(Raw_Data!T2465&gt;INDEX(Cleaning_Reference!$F$6:$F$13,MATCH(D2465,Cleaning_Reference!$A$6:$A$13,0)),"Capped","Original"))</f>
        <v>Original</v>
      </c>
      <c r="AF2465" s="21">
        <f t="shared" si="38"/>
        <v>14.18</v>
      </c>
    </row>
    <row r="2466" spans="1:32" ht="15" customHeight="1" x14ac:dyDescent="0.3">
      <c r="A2466" s="20" t="str">
        <f>Raw_Data!A2466</f>
        <v>SF12465</v>
      </c>
      <c r="B2466" s="15" t="str">
        <f>Raw_Data!B2466</f>
        <v>Madhya Pradesh</v>
      </c>
      <c r="C2466" s="15" t="str">
        <f>Raw_Data!C2466</f>
        <v>Guntur</v>
      </c>
      <c r="D2466" s="15" t="str">
        <f>Raw_Data!D2466</f>
        <v>Cotton</v>
      </c>
      <c r="E2466" s="15" t="str">
        <f>Raw_Data!E2466</f>
        <v>Kharif</v>
      </c>
      <c r="F2466" s="15">
        <f>Raw_Data!F2466</f>
        <v>3.82</v>
      </c>
      <c r="G2466" s="18">
        <f>IF(Raw_Data!G2466="",ROUND(AVERAGEIFS(Raw_Data!$G$2:$G$4001,Raw_Data!$E$2:$E$4001,E2466),1),Raw_Data!G2466)</f>
        <v>736.8</v>
      </c>
      <c r="H2466" s="15">
        <f>Raw_Data!H2466</f>
        <v>31.1</v>
      </c>
      <c r="I2466" s="15">
        <f>Raw_Data!I2466</f>
        <v>60.8</v>
      </c>
      <c r="J2466" s="15">
        <f>Raw_Data!J2466</f>
        <v>7.2</v>
      </c>
      <c r="K2466" s="15">
        <f>Raw_Data!K2466</f>
        <v>7.27</v>
      </c>
      <c r="L2466" s="18">
        <f>IF(Raw_Data!L2466="",ROUND(AVERAGEIFS(Raw_Data!$L$2:$L$4001,Raw_Data!$E$2:$E$4001,E2466),1),Raw_Data!L2466)</f>
        <v>27.6</v>
      </c>
      <c r="M2466" s="15">
        <f>Raw_Data!M2466</f>
        <v>107</v>
      </c>
      <c r="N2466" s="15">
        <f>Raw_Data!N2466</f>
        <v>60.9</v>
      </c>
      <c r="O2466" s="15">
        <f>Raw_Data!O2466</f>
        <v>63.9</v>
      </c>
      <c r="P2466" s="15" t="str">
        <f>Raw_Data!P2466</f>
        <v>Rainfed</v>
      </c>
      <c r="Q2466" s="15">
        <f>Raw_Data!Q2466</f>
        <v>272.60000000000002</v>
      </c>
      <c r="R2466" s="15">
        <f>Raw_Data!R2466</f>
        <v>5.53</v>
      </c>
      <c r="S2466" s="15">
        <f>Raw_Data!S2466</f>
        <v>0.8</v>
      </c>
      <c r="T2466" s="18">
        <f>IF(Raw_Data!T2466="",ROUND(AVERAGEIFS(Raw_Data!$T$2:$T$4001,Raw_Data!$E$2:$E$4001,E2466,Raw_Data!$D$2:$D$4001,D2466),2),IF(Raw_Data!T2466&gt;INDEX(Cleaning_Reference!$F$6:$F$13,MATCH(D2466,Cleaning_Reference!$A$6:$A$13,0)),INDEX(Cleaning_Reference!$F$6:$F$13,MATCH(D2466,Cleaning_Reference!$A$6:$A$13,0)),Raw_Data!T2466))</f>
        <v>1.34</v>
      </c>
      <c r="U2466" s="15">
        <f>Raw_Data!U2466</f>
        <v>5.12</v>
      </c>
      <c r="V2466" s="15">
        <f>Raw_Data!V2466</f>
        <v>58491</v>
      </c>
      <c r="W2466" s="15">
        <f>Raw_Data!W2466</f>
        <v>310556</v>
      </c>
      <c r="X2466" s="15">
        <f>Raw_Data!X2466</f>
        <v>299474</v>
      </c>
      <c r="Y2466" s="15">
        <f>Raw_Data!Y2466</f>
        <v>-11082</v>
      </c>
      <c r="Z2466" s="15">
        <f>Raw_Data!Z2466</f>
        <v>1423</v>
      </c>
      <c r="AA2466" s="15">
        <f>Raw_Data!AA2466</f>
        <v>3.5979999999999999</v>
      </c>
      <c r="AB2466" s="15">
        <f>Raw_Data!AB2466</f>
        <v>42.9</v>
      </c>
      <c r="AC2466" s="19" t="str">
        <f>IF(Raw_Data!G2466="","Yes","No")</f>
        <v>No</v>
      </c>
      <c r="AD2466" s="19" t="str">
        <f>IF(Raw_Data!L2466="","Yes","No")</f>
        <v>No</v>
      </c>
      <c r="AE2466" s="19" t="str">
        <f>IF(Raw_Data!T2466="","Imputed",IF(Raw_Data!T2466&gt;INDEX(Cleaning_Reference!$F$6:$F$13,MATCH(D2466,Cleaning_Reference!$A$6:$A$13,0)),"Capped","Original"))</f>
        <v>Original</v>
      </c>
      <c r="AF2466" s="21">
        <f t="shared" si="38"/>
        <v>5.12</v>
      </c>
    </row>
    <row r="2467" spans="1:32" ht="15" customHeight="1" x14ac:dyDescent="0.3">
      <c r="A2467" s="20" t="str">
        <f>Raw_Data!A2467</f>
        <v>SF12466</v>
      </c>
      <c r="B2467" s="15" t="str">
        <f>Raw_Data!B2467</f>
        <v>Karnataka</v>
      </c>
      <c r="C2467" s="15" t="str">
        <f>Raw_Data!C2467</f>
        <v>Warangal</v>
      </c>
      <c r="D2467" s="15" t="str">
        <f>Raw_Data!D2467</f>
        <v>Maize</v>
      </c>
      <c r="E2467" s="15" t="str">
        <f>Raw_Data!E2467</f>
        <v>Rabi</v>
      </c>
      <c r="F2467" s="15">
        <f>Raw_Data!F2467</f>
        <v>0.66</v>
      </c>
      <c r="G2467" s="18">
        <f>IF(Raw_Data!G2467="",ROUND(AVERAGEIFS(Raw_Data!$G$2:$G$4001,Raw_Data!$E$2:$E$4001,E2467),1),Raw_Data!G2467)</f>
        <v>707.3</v>
      </c>
      <c r="H2467" s="15">
        <f>Raw_Data!H2467</f>
        <v>25.8</v>
      </c>
      <c r="I2467" s="15">
        <f>Raw_Data!I2467</f>
        <v>47.2</v>
      </c>
      <c r="J2467" s="15">
        <f>Raw_Data!J2467</f>
        <v>8.4</v>
      </c>
      <c r="K2467" s="15">
        <f>Raw_Data!K2467</f>
        <v>7.86</v>
      </c>
      <c r="L2467" s="18">
        <f>IF(Raw_Data!L2467="",ROUND(AVERAGEIFS(Raw_Data!$L$2:$L$4001,Raw_Data!$E$2:$E$4001,E2467),1),Raw_Data!L2467)</f>
        <v>23.9</v>
      </c>
      <c r="M2467" s="15">
        <f>Raw_Data!M2467</f>
        <v>89.6</v>
      </c>
      <c r="N2467" s="15">
        <f>Raw_Data!N2467</f>
        <v>41.6</v>
      </c>
      <c r="O2467" s="15">
        <f>Raw_Data!O2467</f>
        <v>162.6</v>
      </c>
      <c r="P2467" s="15" t="str">
        <f>Raw_Data!P2467</f>
        <v>Sprinkler</v>
      </c>
      <c r="Q2467" s="15">
        <f>Raw_Data!Q2467</f>
        <v>218.7</v>
      </c>
      <c r="R2467" s="15">
        <f>Raw_Data!R2467</f>
        <v>4</v>
      </c>
      <c r="S2467" s="15">
        <f>Raw_Data!S2467</f>
        <v>0.95</v>
      </c>
      <c r="T2467" s="18">
        <f>IF(Raw_Data!T2467="",ROUND(AVERAGEIFS(Raw_Data!$T$2:$T$4001,Raw_Data!$E$2:$E$4001,E2467,Raw_Data!$D$2:$D$4001,D2467),2),IF(Raw_Data!T2467&gt;INDEX(Cleaning_Reference!$F$6:$F$13,MATCH(D2467,Cleaning_Reference!$A$6:$A$13,0)),INDEX(Cleaning_Reference!$F$6:$F$13,MATCH(D2467,Cleaning_Reference!$A$6:$A$13,0)),Raw_Data!T2467))</f>
        <v>1.1000000000000001</v>
      </c>
      <c r="U2467" s="15">
        <f>Raw_Data!U2467</f>
        <v>0.73</v>
      </c>
      <c r="V2467" s="15">
        <f>Raw_Data!V2467</f>
        <v>20982</v>
      </c>
      <c r="W2467" s="15">
        <f>Raw_Data!W2467</f>
        <v>44785</v>
      </c>
      <c r="X2467" s="15">
        <f>Raw_Data!X2467</f>
        <v>15317</v>
      </c>
      <c r="Y2467" s="15">
        <f>Raw_Data!Y2467</f>
        <v>-29468</v>
      </c>
      <c r="Z2467" s="15">
        <f>Raw_Data!Z2467</f>
        <v>414</v>
      </c>
      <c r="AA2467" s="15">
        <f>Raw_Data!AA2467</f>
        <v>1.7629999999999999</v>
      </c>
      <c r="AB2467" s="15">
        <f>Raw_Data!AB2467</f>
        <v>34.700000000000003</v>
      </c>
      <c r="AC2467" s="19" t="str">
        <f>IF(Raw_Data!G2467="","Yes","No")</f>
        <v>No</v>
      </c>
      <c r="AD2467" s="19" t="str">
        <f>IF(Raw_Data!L2467="","Yes","No")</f>
        <v>No</v>
      </c>
      <c r="AE2467" s="19" t="str">
        <f>IF(Raw_Data!T2467="","Imputed",IF(Raw_Data!T2467&gt;INDEX(Cleaning_Reference!$F$6:$F$13,MATCH(D2467,Cleaning_Reference!$A$6:$A$13,0)),"Capped","Original"))</f>
        <v>Original</v>
      </c>
      <c r="AF2467" s="21">
        <f t="shared" si="38"/>
        <v>0.73</v>
      </c>
    </row>
    <row r="2468" spans="1:32" ht="15" customHeight="1" x14ac:dyDescent="0.3">
      <c r="A2468" s="20" t="str">
        <f>Raw_Data!A2468</f>
        <v>SF12467</v>
      </c>
      <c r="B2468" s="15" t="str">
        <f>Raw_Data!B2468</f>
        <v>Punjab</v>
      </c>
      <c r="C2468" s="15" t="str">
        <f>Raw_Data!C2468</f>
        <v>Rajkot</v>
      </c>
      <c r="D2468" s="15" t="str">
        <f>Raw_Data!D2468</f>
        <v>Sugarcane</v>
      </c>
      <c r="E2468" s="15" t="str">
        <f>Raw_Data!E2468</f>
        <v>Rabi</v>
      </c>
      <c r="F2468" s="15">
        <f>Raw_Data!F2468</f>
        <v>14.36</v>
      </c>
      <c r="G2468" s="18">
        <f>IF(Raw_Data!G2468="",ROUND(AVERAGEIFS(Raw_Data!$G$2:$G$4001,Raw_Data!$E$2:$E$4001,E2468),1),Raw_Data!G2468)</f>
        <v>80</v>
      </c>
      <c r="H2468" s="15">
        <f>Raw_Data!H2468</f>
        <v>20.6</v>
      </c>
      <c r="I2468" s="15">
        <f>Raw_Data!I2468</f>
        <v>57.9</v>
      </c>
      <c r="J2468" s="15">
        <f>Raw_Data!J2468</f>
        <v>6.1</v>
      </c>
      <c r="K2468" s="15">
        <f>Raw_Data!K2468</f>
        <v>6.2</v>
      </c>
      <c r="L2468" s="18">
        <f>IF(Raw_Data!L2468="",ROUND(AVERAGEIFS(Raw_Data!$L$2:$L$4001,Raw_Data!$E$2:$E$4001,E2468),1),Raw_Data!L2468)</f>
        <v>31.8</v>
      </c>
      <c r="M2468" s="15">
        <f>Raw_Data!M2468</f>
        <v>120.7</v>
      </c>
      <c r="N2468" s="15">
        <f>Raw_Data!N2468</f>
        <v>69.2</v>
      </c>
      <c r="O2468" s="15">
        <f>Raw_Data!O2468</f>
        <v>103.9</v>
      </c>
      <c r="P2468" s="15" t="str">
        <f>Raw_Data!P2468</f>
        <v>Drip</v>
      </c>
      <c r="Q2468" s="15">
        <f>Raw_Data!Q2468</f>
        <v>167.8</v>
      </c>
      <c r="R2468" s="15">
        <f>Raw_Data!R2468</f>
        <v>5.29</v>
      </c>
      <c r="S2468" s="15">
        <f>Raw_Data!S2468</f>
        <v>0.76</v>
      </c>
      <c r="T2468" s="18">
        <f>IF(Raw_Data!T2468="",ROUND(AVERAGEIFS(Raw_Data!$T$2:$T$4001,Raw_Data!$E$2:$E$4001,E2468,Raw_Data!$D$2:$D$4001,D2468),2),IF(Raw_Data!T2468&gt;INDEX(Cleaning_Reference!$F$6:$F$13,MATCH(D2468,Cleaning_Reference!$A$6:$A$13,0)),INDEX(Cleaning_Reference!$F$6:$F$13,MATCH(D2468,Cleaning_Reference!$A$6:$A$13,0)),Raw_Data!T2468))</f>
        <v>35.03</v>
      </c>
      <c r="U2468" s="15">
        <f>Raw_Data!U2468</f>
        <v>503.03</v>
      </c>
      <c r="V2468" s="15">
        <f>Raw_Data!V2468</f>
        <v>3041</v>
      </c>
      <c r="W2468" s="15">
        <f>Raw_Data!W2468</f>
        <v>1003681</v>
      </c>
      <c r="X2468" s="15">
        <f>Raw_Data!X2468</f>
        <v>1529714</v>
      </c>
      <c r="Y2468" s="15">
        <f>Raw_Data!Y2468</f>
        <v>526033</v>
      </c>
      <c r="Z2468" s="15">
        <f>Raw_Data!Z2468</f>
        <v>23175</v>
      </c>
      <c r="AA2468" s="15">
        <f>Raw_Data!AA2468</f>
        <v>21.706</v>
      </c>
      <c r="AB2468" s="15">
        <f>Raw_Data!AB2468</f>
        <v>21.9</v>
      </c>
      <c r="AC2468" s="19" t="str">
        <f>IF(Raw_Data!G2468="","Yes","No")</f>
        <v>No</v>
      </c>
      <c r="AD2468" s="19" t="str">
        <f>IF(Raw_Data!L2468="","Yes","No")</f>
        <v>No</v>
      </c>
      <c r="AE2468" s="19" t="str">
        <f>IF(Raw_Data!T2468="","Imputed",IF(Raw_Data!T2468&gt;INDEX(Cleaning_Reference!$F$6:$F$13,MATCH(D2468,Cleaning_Reference!$A$6:$A$13,0)),"Capped","Original"))</f>
        <v>Original</v>
      </c>
      <c r="AF2468" s="21">
        <f t="shared" si="38"/>
        <v>503.03</v>
      </c>
    </row>
    <row r="2469" spans="1:32" ht="15" customHeight="1" x14ac:dyDescent="0.3">
      <c r="A2469" s="20" t="str">
        <f>Raw_Data!A2469</f>
        <v>SF12468</v>
      </c>
      <c r="B2469" s="15" t="str">
        <f>Raw_Data!B2469</f>
        <v>Telangana</v>
      </c>
      <c r="C2469" s="15" t="str">
        <f>Raw_Data!C2469</f>
        <v>Ludhiana</v>
      </c>
      <c r="D2469" s="15" t="str">
        <f>Raw_Data!D2469</f>
        <v>Maize</v>
      </c>
      <c r="E2469" s="15" t="str">
        <f>Raw_Data!E2469</f>
        <v>Kharif</v>
      </c>
      <c r="F2469" s="15">
        <f>Raw_Data!F2469</f>
        <v>13.87</v>
      </c>
      <c r="G2469" s="18">
        <f>IF(Raw_Data!G2469="",ROUND(AVERAGEIFS(Raw_Data!$G$2:$G$4001,Raw_Data!$E$2:$E$4001,E2469),1),Raw_Data!G2469)</f>
        <v>856.1</v>
      </c>
      <c r="H2469" s="15">
        <f>Raw_Data!H2469</f>
        <v>28.1</v>
      </c>
      <c r="I2469" s="15">
        <f>Raw_Data!I2469</f>
        <v>74.2</v>
      </c>
      <c r="J2469" s="15">
        <f>Raw_Data!J2469</f>
        <v>5.5</v>
      </c>
      <c r="K2469" s="15">
        <f>Raw_Data!K2469</f>
        <v>7.13</v>
      </c>
      <c r="L2469" s="18">
        <f>IF(Raw_Data!L2469="",ROUND(AVERAGEIFS(Raw_Data!$L$2:$L$4001,Raw_Data!$E$2:$E$4001,E2469),1),Raw_Data!L2469)</f>
        <v>33.700000000000003</v>
      </c>
      <c r="M2469" s="15">
        <f>Raw_Data!M2469</f>
        <v>163.9</v>
      </c>
      <c r="N2469" s="15">
        <f>Raw_Data!N2469</f>
        <v>54.6</v>
      </c>
      <c r="O2469" s="15">
        <f>Raw_Data!O2469</f>
        <v>84.4</v>
      </c>
      <c r="P2469" s="15" t="str">
        <f>Raw_Data!P2469</f>
        <v>Flood</v>
      </c>
      <c r="Q2469" s="15">
        <f>Raw_Data!Q2469</f>
        <v>236.5</v>
      </c>
      <c r="R2469" s="15">
        <f>Raw_Data!R2469</f>
        <v>5.93</v>
      </c>
      <c r="S2469" s="15">
        <f>Raw_Data!S2469</f>
        <v>0.93</v>
      </c>
      <c r="T2469" s="18">
        <f>IF(Raw_Data!T2469="",ROUND(AVERAGEIFS(Raw_Data!$T$2:$T$4001,Raw_Data!$E$2:$E$4001,E2469,Raw_Data!$D$2:$D$4001,D2469),2),IF(Raw_Data!T2469&gt;INDEX(Cleaning_Reference!$F$6:$F$13,MATCH(D2469,Cleaning_Reference!$A$6:$A$13,0)),INDEX(Cleaning_Reference!$F$6:$F$13,MATCH(D2469,Cleaning_Reference!$A$6:$A$13,0)),Raw_Data!T2469))</f>
        <v>3.43</v>
      </c>
      <c r="U2469" s="15">
        <f>Raw_Data!U2469</f>
        <v>47.57</v>
      </c>
      <c r="V2469" s="15">
        <f>Raw_Data!V2469</f>
        <v>21740</v>
      </c>
      <c r="W2469" s="15">
        <f>Raw_Data!W2469</f>
        <v>1187483</v>
      </c>
      <c r="X2469" s="15">
        <f>Raw_Data!X2469</f>
        <v>1034172</v>
      </c>
      <c r="Y2469" s="15">
        <f>Raw_Data!Y2469</f>
        <v>-153311</v>
      </c>
      <c r="Z2469" s="15">
        <f>Raw_Data!Z2469</f>
        <v>10425</v>
      </c>
      <c r="AA2469" s="15">
        <f>Raw_Data!AA2469</f>
        <v>4.5629999999999997</v>
      </c>
      <c r="AB2469" s="15">
        <f>Raw_Data!AB2469</f>
        <v>48.2</v>
      </c>
      <c r="AC2469" s="19" t="str">
        <f>IF(Raw_Data!G2469="","Yes","No")</f>
        <v>No</v>
      </c>
      <c r="AD2469" s="19" t="str">
        <f>IF(Raw_Data!L2469="","Yes","No")</f>
        <v>No</v>
      </c>
      <c r="AE2469" s="19" t="str">
        <f>IF(Raw_Data!T2469="","Imputed",IF(Raw_Data!T2469&gt;INDEX(Cleaning_Reference!$F$6:$F$13,MATCH(D2469,Cleaning_Reference!$A$6:$A$13,0)),"Capped","Original"))</f>
        <v>Original</v>
      </c>
      <c r="AF2469" s="21">
        <f t="shared" si="38"/>
        <v>47.57</v>
      </c>
    </row>
    <row r="2470" spans="1:32" ht="15" customHeight="1" x14ac:dyDescent="0.3">
      <c r="A2470" s="20" t="str">
        <f>Raw_Data!A2470</f>
        <v>SF12469</v>
      </c>
      <c r="B2470" s="15" t="str">
        <f>Raw_Data!B2470</f>
        <v>Maharashtra</v>
      </c>
      <c r="C2470" s="15" t="str">
        <f>Raw_Data!C2470</f>
        <v>Raichur</v>
      </c>
      <c r="D2470" s="15" t="str">
        <f>Raw_Data!D2470</f>
        <v>Pulses</v>
      </c>
      <c r="E2470" s="15" t="str">
        <f>Raw_Data!E2470</f>
        <v>Rabi</v>
      </c>
      <c r="F2470" s="15">
        <f>Raw_Data!F2470</f>
        <v>5.8</v>
      </c>
      <c r="G2470" s="18">
        <f>IF(Raw_Data!G2470="",ROUND(AVERAGEIFS(Raw_Data!$G$2:$G$4001,Raw_Data!$E$2:$E$4001,E2470),1),Raw_Data!G2470)</f>
        <v>562.20000000000005</v>
      </c>
      <c r="H2470" s="15">
        <f>Raw_Data!H2470</f>
        <v>22.5</v>
      </c>
      <c r="I2470" s="15">
        <f>Raw_Data!I2470</f>
        <v>54.2</v>
      </c>
      <c r="J2470" s="15">
        <f>Raw_Data!J2470</f>
        <v>8.6999999999999993</v>
      </c>
      <c r="K2470" s="15">
        <f>Raw_Data!K2470</f>
        <v>7.44</v>
      </c>
      <c r="L2470" s="18">
        <f>IF(Raw_Data!L2470="",ROUND(AVERAGEIFS(Raw_Data!$L$2:$L$4001,Raw_Data!$E$2:$E$4001,E2470),1),Raw_Data!L2470)</f>
        <v>27.1</v>
      </c>
      <c r="M2470" s="15">
        <f>Raw_Data!M2470</f>
        <v>170.1</v>
      </c>
      <c r="N2470" s="15">
        <f>Raw_Data!N2470</f>
        <v>40.299999999999997</v>
      </c>
      <c r="O2470" s="15">
        <f>Raw_Data!O2470</f>
        <v>68.5</v>
      </c>
      <c r="P2470" s="15" t="str">
        <f>Raw_Data!P2470</f>
        <v>Sprinkler</v>
      </c>
      <c r="Q2470" s="15">
        <f>Raw_Data!Q2470</f>
        <v>139.6</v>
      </c>
      <c r="R2470" s="15">
        <f>Raw_Data!R2470</f>
        <v>4.6100000000000003</v>
      </c>
      <c r="S2470" s="15">
        <f>Raw_Data!S2470</f>
        <v>0.99</v>
      </c>
      <c r="T2470" s="18">
        <f>IF(Raw_Data!T2470="",ROUND(AVERAGEIFS(Raw_Data!$T$2:$T$4001,Raw_Data!$E$2:$E$4001,E2470,Raw_Data!$D$2:$D$4001,D2470),2),IF(Raw_Data!T2470&gt;INDEX(Cleaning_Reference!$F$6:$F$13,MATCH(D2470,Cleaning_Reference!$A$6:$A$13,0)),INDEX(Cleaning_Reference!$F$6:$F$13,MATCH(D2470,Cleaning_Reference!$A$6:$A$13,0)),Raw_Data!T2470))</f>
        <v>0.77</v>
      </c>
      <c r="U2470" s="15">
        <f>Raw_Data!U2470</f>
        <v>4.47</v>
      </c>
      <c r="V2470" s="15">
        <f>Raw_Data!V2470</f>
        <v>77279</v>
      </c>
      <c r="W2470" s="15">
        <f>Raw_Data!W2470</f>
        <v>370999</v>
      </c>
      <c r="X2470" s="15">
        <f>Raw_Data!X2470</f>
        <v>345437</v>
      </c>
      <c r="Y2470" s="15">
        <f>Raw_Data!Y2470</f>
        <v>-25562</v>
      </c>
      <c r="Z2470" s="15">
        <f>Raw_Data!Z2470</f>
        <v>2322</v>
      </c>
      <c r="AA2470" s="15">
        <f>Raw_Data!AA2470</f>
        <v>1.925</v>
      </c>
      <c r="AB2470" s="15">
        <f>Raw_Data!AB2470</f>
        <v>36</v>
      </c>
      <c r="AC2470" s="19" t="str">
        <f>IF(Raw_Data!G2470="","Yes","No")</f>
        <v>No</v>
      </c>
      <c r="AD2470" s="19" t="str">
        <f>IF(Raw_Data!L2470="","Yes","No")</f>
        <v>No</v>
      </c>
      <c r="AE2470" s="19" t="str">
        <f>IF(Raw_Data!T2470="","Imputed",IF(Raw_Data!T2470&gt;INDEX(Cleaning_Reference!$F$6:$F$13,MATCH(D2470,Cleaning_Reference!$A$6:$A$13,0)),"Capped","Original"))</f>
        <v>Original</v>
      </c>
      <c r="AF2470" s="21">
        <f t="shared" si="38"/>
        <v>4.47</v>
      </c>
    </row>
    <row r="2471" spans="1:32" ht="15" customHeight="1" x14ac:dyDescent="0.3">
      <c r="A2471" s="20" t="str">
        <f>Raw_Data!A2471</f>
        <v>SF12470</v>
      </c>
      <c r="B2471" s="15" t="str">
        <f>Raw_Data!B2471</f>
        <v>Tamil Nadu</v>
      </c>
      <c r="C2471" s="15" t="str">
        <f>Raw_Data!C2471</f>
        <v>Nalgonda</v>
      </c>
      <c r="D2471" s="15" t="str">
        <f>Raw_Data!D2471</f>
        <v>Pulses</v>
      </c>
      <c r="E2471" s="15" t="str">
        <f>Raw_Data!E2471</f>
        <v>Zaid</v>
      </c>
      <c r="F2471" s="15">
        <f>Raw_Data!F2471</f>
        <v>11.53</v>
      </c>
      <c r="G2471" s="18">
        <f>IF(Raw_Data!G2471="",ROUND(AVERAGEIFS(Raw_Data!$G$2:$G$4001,Raw_Data!$E$2:$E$4001,E2471),1),Raw_Data!G2471)</f>
        <v>141.80000000000001</v>
      </c>
      <c r="H2471" s="15">
        <f>Raw_Data!H2471</f>
        <v>33</v>
      </c>
      <c r="I2471" s="15">
        <f>Raw_Data!I2471</f>
        <v>54.6</v>
      </c>
      <c r="J2471" s="15">
        <f>Raw_Data!J2471</f>
        <v>7.2</v>
      </c>
      <c r="K2471" s="15">
        <f>Raw_Data!K2471</f>
        <v>5.69</v>
      </c>
      <c r="L2471" s="18">
        <f>IF(Raw_Data!L2471="",ROUND(AVERAGEIFS(Raw_Data!$L$2:$L$4001,Raw_Data!$E$2:$E$4001,E2471),1),Raw_Data!L2471)</f>
        <v>23.5</v>
      </c>
      <c r="M2471" s="15">
        <f>Raw_Data!M2471</f>
        <v>88.2</v>
      </c>
      <c r="N2471" s="15">
        <f>Raw_Data!N2471</f>
        <v>73.400000000000006</v>
      </c>
      <c r="O2471" s="15">
        <f>Raw_Data!O2471</f>
        <v>101.9</v>
      </c>
      <c r="P2471" s="15" t="str">
        <f>Raw_Data!P2471</f>
        <v>Sprinkler</v>
      </c>
      <c r="Q2471" s="15">
        <f>Raw_Data!Q2471</f>
        <v>335.9</v>
      </c>
      <c r="R2471" s="15">
        <f>Raw_Data!R2471</f>
        <v>2.67</v>
      </c>
      <c r="S2471" s="15">
        <f>Raw_Data!S2471</f>
        <v>0.8</v>
      </c>
      <c r="T2471" s="18">
        <f>IF(Raw_Data!T2471="",ROUND(AVERAGEIFS(Raw_Data!$T$2:$T$4001,Raw_Data!$E$2:$E$4001,E2471,Raw_Data!$D$2:$D$4001,D2471),2),IF(Raw_Data!T2471&gt;INDEX(Cleaning_Reference!$F$6:$F$13,MATCH(D2471,Cleaning_Reference!$A$6:$A$13,0)),INDEX(Cleaning_Reference!$F$6:$F$13,MATCH(D2471,Cleaning_Reference!$A$6:$A$13,0)),Raw_Data!T2471))</f>
        <v>0.3</v>
      </c>
      <c r="U2471" s="15">
        <f>Raw_Data!U2471</f>
        <v>3.46</v>
      </c>
      <c r="V2471" s="15">
        <f>Raw_Data!V2471</f>
        <v>71128</v>
      </c>
      <c r="W2471" s="15">
        <f>Raw_Data!W2471</f>
        <v>1011029</v>
      </c>
      <c r="X2471" s="15">
        <f>Raw_Data!X2471</f>
        <v>246103</v>
      </c>
      <c r="Y2471" s="15">
        <f>Raw_Data!Y2471</f>
        <v>-764926</v>
      </c>
      <c r="Z2471" s="15">
        <f>Raw_Data!Z2471</f>
        <v>3969</v>
      </c>
      <c r="AA2471" s="15">
        <f>Raw_Data!AA2471</f>
        <v>0.872</v>
      </c>
      <c r="AB2471" s="15">
        <f>Raw_Data!AB2471</f>
        <v>33.6</v>
      </c>
      <c r="AC2471" s="19" t="str">
        <f>IF(Raw_Data!G2471="","Yes","No")</f>
        <v>No</v>
      </c>
      <c r="AD2471" s="19" t="str">
        <f>IF(Raw_Data!L2471="","Yes","No")</f>
        <v>No</v>
      </c>
      <c r="AE2471" s="19" t="str">
        <f>IF(Raw_Data!T2471="","Imputed",IF(Raw_Data!T2471&gt;INDEX(Cleaning_Reference!$F$6:$F$13,MATCH(D2471,Cleaning_Reference!$A$6:$A$13,0)),"Capped","Original"))</f>
        <v>Original</v>
      </c>
      <c r="AF2471" s="21">
        <f t="shared" si="38"/>
        <v>3.46</v>
      </c>
    </row>
    <row r="2472" spans="1:32" ht="15" customHeight="1" x14ac:dyDescent="0.3">
      <c r="A2472" s="20" t="str">
        <f>Raw_Data!A2472</f>
        <v>SF12471</v>
      </c>
      <c r="B2472" s="15" t="str">
        <f>Raw_Data!B2472</f>
        <v>Karnataka</v>
      </c>
      <c r="C2472" s="15" t="str">
        <f>Raw_Data!C2472</f>
        <v>Warangal</v>
      </c>
      <c r="D2472" s="15" t="str">
        <f>Raw_Data!D2472</f>
        <v>Sugarcane</v>
      </c>
      <c r="E2472" s="15" t="str">
        <f>Raw_Data!E2472</f>
        <v>Rabi</v>
      </c>
      <c r="F2472" s="15">
        <f>Raw_Data!F2472</f>
        <v>7.94</v>
      </c>
      <c r="G2472" s="18">
        <f>IF(Raw_Data!G2472="",ROUND(AVERAGEIFS(Raw_Data!$G$2:$G$4001,Raw_Data!$E$2:$E$4001,E2472),1),Raw_Data!G2472)</f>
        <v>318.5</v>
      </c>
      <c r="H2472" s="15">
        <f>Raw_Data!H2472</f>
        <v>25</v>
      </c>
      <c r="I2472" s="15">
        <f>Raw_Data!I2472</f>
        <v>48.4</v>
      </c>
      <c r="J2472" s="15">
        <f>Raw_Data!J2472</f>
        <v>7.6</v>
      </c>
      <c r="K2472" s="15">
        <f>Raw_Data!K2472</f>
        <v>5.99</v>
      </c>
      <c r="L2472" s="18">
        <f>IF(Raw_Data!L2472="",ROUND(AVERAGEIFS(Raw_Data!$L$2:$L$4001,Raw_Data!$E$2:$E$4001,E2472),1),Raw_Data!L2472)</f>
        <v>24.9</v>
      </c>
      <c r="M2472" s="15">
        <f>Raw_Data!M2472</f>
        <v>143.4</v>
      </c>
      <c r="N2472" s="15">
        <f>Raw_Data!N2472</f>
        <v>42</v>
      </c>
      <c r="O2472" s="15">
        <f>Raw_Data!O2472</f>
        <v>119.9</v>
      </c>
      <c r="P2472" s="15" t="str">
        <f>Raw_Data!P2472</f>
        <v>Drip</v>
      </c>
      <c r="Q2472" s="15">
        <f>Raw_Data!Q2472</f>
        <v>143.80000000000001</v>
      </c>
      <c r="R2472" s="15">
        <f>Raw_Data!R2472</f>
        <v>2.63</v>
      </c>
      <c r="S2472" s="15">
        <f>Raw_Data!S2472</f>
        <v>0.65</v>
      </c>
      <c r="T2472" s="18">
        <f>IF(Raw_Data!T2472="",ROUND(AVERAGEIFS(Raw_Data!$T$2:$T$4001,Raw_Data!$E$2:$E$4001,E2472,Raw_Data!$D$2:$D$4001,D2472),2),IF(Raw_Data!T2472&gt;INDEX(Cleaning_Reference!$F$6:$F$13,MATCH(D2472,Cleaning_Reference!$A$6:$A$13,0)),INDEX(Cleaning_Reference!$F$6:$F$13,MATCH(D2472,Cleaning_Reference!$A$6:$A$13,0)),Raw_Data!T2472))</f>
        <v>43.94</v>
      </c>
      <c r="U2472" s="15">
        <f>Raw_Data!U2472</f>
        <v>275.60000000000002</v>
      </c>
      <c r="V2472" s="15">
        <f>Raw_Data!V2472</f>
        <v>3964</v>
      </c>
      <c r="W2472" s="15">
        <f>Raw_Data!W2472</f>
        <v>470249</v>
      </c>
      <c r="X2472" s="15">
        <f>Raw_Data!X2472</f>
        <v>1092478</v>
      </c>
      <c r="Y2472" s="15">
        <f>Raw_Data!Y2472</f>
        <v>622229</v>
      </c>
      <c r="Z2472" s="15">
        <f>Raw_Data!Z2472</f>
        <v>10799</v>
      </c>
      <c r="AA2472" s="15">
        <f>Raw_Data!AA2472</f>
        <v>25.521000000000001</v>
      </c>
      <c r="AB2472" s="15">
        <f>Raw_Data!AB2472</f>
        <v>27.3</v>
      </c>
      <c r="AC2472" s="19" t="str">
        <f>IF(Raw_Data!G2472="","Yes","No")</f>
        <v>No</v>
      </c>
      <c r="AD2472" s="19" t="str">
        <f>IF(Raw_Data!L2472="","Yes","No")</f>
        <v>No</v>
      </c>
      <c r="AE2472" s="19" t="str">
        <f>IF(Raw_Data!T2472="","Imputed",IF(Raw_Data!T2472&gt;INDEX(Cleaning_Reference!$F$6:$F$13,MATCH(D2472,Cleaning_Reference!$A$6:$A$13,0)),"Capped","Original"))</f>
        <v>Imputed</v>
      </c>
      <c r="AF2472" s="21">
        <f t="shared" si="38"/>
        <v>348.88</v>
      </c>
    </row>
    <row r="2473" spans="1:32" ht="15" customHeight="1" x14ac:dyDescent="0.3">
      <c r="A2473" s="20" t="str">
        <f>Raw_Data!A2473</f>
        <v>SF12472</v>
      </c>
      <c r="B2473" s="15" t="str">
        <f>Raw_Data!B2473</f>
        <v>Gujarat</v>
      </c>
      <c r="C2473" s="15" t="str">
        <f>Raw_Data!C2473</f>
        <v>Nalgonda</v>
      </c>
      <c r="D2473" s="15" t="str">
        <f>Raw_Data!D2473</f>
        <v>Cotton</v>
      </c>
      <c r="E2473" s="15" t="str">
        <f>Raw_Data!E2473</f>
        <v>Kharif</v>
      </c>
      <c r="F2473" s="15">
        <f>Raw_Data!F2473</f>
        <v>5.88</v>
      </c>
      <c r="G2473" s="18">
        <f>IF(Raw_Data!G2473="",ROUND(AVERAGEIFS(Raw_Data!$G$2:$G$4001,Raw_Data!$E$2:$E$4001,E2473),1),Raw_Data!G2473)</f>
        <v>897.5</v>
      </c>
      <c r="H2473" s="15">
        <f>Raw_Data!H2473</f>
        <v>26.2</v>
      </c>
      <c r="I2473" s="15">
        <f>Raw_Data!I2473</f>
        <v>64.599999999999994</v>
      </c>
      <c r="J2473" s="15">
        <f>Raw_Data!J2473</f>
        <v>8</v>
      </c>
      <c r="K2473" s="15">
        <f>Raw_Data!K2473</f>
        <v>7.62</v>
      </c>
      <c r="L2473" s="18">
        <f>IF(Raw_Data!L2473="",ROUND(AVERAGEIFS(Raw_Data!$L$2:$L$4001,Raw_Data!$E$2:$E$4001,E2473),1),Raw_Data!L2473)</f>
        <v>34.6</v>
      </c>
      <c r="M2473" s="15">
        <f>Raw_Data!M2473</f>
        <v>147.80000000000001</v>
      </c>
      <c r="N2473" s="15">
        <f>Raw_Data!N2473</f>
        <v>75.5</v>
      </c>
      <c r="O2473" s="15">
        <f>Raw_Data!O2473</f>
        <v>56.6</v>
      </c>
      <c r="P2473" s="15" t="str">
        <f>Raw_Data!P2473</f>
        <v>Rainfed</v>
      </c>
      <c r="Q2473" s="15">
        <f>Raw_Data!Q2473</f>
        <v>82.7</v>
      </c>
      <c r="R2473" s="15">
        <f>Raw_Data!R2473</f>
        <v>2.54</v>
      </c>
      <c r="S2473" s="15">
        <f>Raw_Data!S2473</f>
        <v>0.88</v>
      </c>
      <c r="T2473" s="18">
        <f>IF(Raw_Data!T2473="",ROUND(AVERAGEIFS(Raw_Data!$T$2:$T$4001,Raw_Data!$E$2:$E$4001,E2473,Raw_Data!$D$2:$D$4001,D2473),2),IF(Raw_Data!T2473&gt;INDEX(Cleaning_Reference!$F$6:$F$13,MATCH(D2473,Cleaning_Reference!$A$6:$A$13,0)),INDEX(Cleaning_Reference!$F$6:$F$13,MATCH(D2473,Cleaning_Reference!$A$6:$A$13,0)),Raw_Data!T2473))</f>
        <v>0.54</v>
      </c>
      <c r="U2473" s="15">
        <f>Raw_Data!U2473</f>
        <v>3.18</v>
      </c>
      <c r="V2473" s="15">
        <f>Raw_Data!V2473</f>
        <v>72962</v>
      </c>
      <c r="W2473" s="15">
        <f>Raw_Data!W2473</f>
        <v>377635</v>
      </c>
      <c r="X2473" s="15">
        <f>Raw_Data!X2473</f>
        <v>232019</v>
      </c>
      <c r="Y2473" s="15">
        <f>Raw_Data!Y2473</f>
        <v>-145616</v>
      </c>
      <c r="Z2473" s="15">
        <f>Raw_Data!Z2473</f>
        <v>2878</v>
      </c>
      <c r="AA2473" s="15">
        <f>Raw_Data!AA2473</f>
        <v>1.105</v>
      </c>
      <c r="AB2473" s="15">
        <f>Raw_Data!AB2473</f>
        <v>61.6</v>
      </c>
      <c r="AC2473" s="19" t="str">
        <f>IF(Raw_Data!G2473="","Yes","No")</f>
        <v>No</v>
      </c>
      <c r="AD2473" s="19" t="str">
        <f>IF(Raw_Data!L2473="","Yes","No")</f>
        <v>No</v>
      </c>
      <c r="AE2473" s="19" t="str">
        <f>IF(Raw_Data!T2473="","Imputed",IF(Raw_Data!T2473&gt;INDEX(Cleaning_Reference!$F$6:$F$13,MATCH(D2473,Cleaning_Reference!$A$6:$A$13,0)),"Capped","Original"))</f>
        <v>Original</v>
      </c>
      <c r="AF2473" s="21">
        <f t="shared" si="38"/>
        <v>3.18</v>
      </c>
    </row>
    <row r="2474" spans="1:32" ht="15" customHeight="1" x14ac:dyDescent="0.3">
      <c r="A2474" s="20" t="str">
        <f>Raw_Data!A2474</f>
        <v>SF12473</v>
      </c>
      <c r="B2474" s="15" t="str">
        <f>Raw_Data!B2474</f>
        <v>Maharashtra</v>
      </c>
      <c r="C2474" s="15" t="str">
        <f>Raw_Data!C2474</f>
        <v>Guntur</v>
      </c>
      <c r="D2474" s="15" t="str">
        <f>Raw_Data!D2474</f>
        <v>Rice</v>
      </c>
      <c r="E2474" s="15" t="str">
        <f>Raw_Data!E2474</f>
        <v>Rabi</v>
      </c>
      <c r="F2474" s="15">
        <f>Raw_Data!F2474</f>
        <v>3.38</v>
      </c>
      <c r="G2474" s="18">
        <f>IF(Raw_Data!G2474="",ROUND(AVERAGEIFS(Raw_Data!$G$2:$G$4001,Raw_Data!$E$2:$E$4001,E2474),1),Raw_Data!G2474)</f>
        <v>660.9</v>
      </c>
      <c r="H2474" s="15">
        <f>Raw_Data!H2474</f>
        <v>25.7</v>
      </c>
      <c r="I2474" s="15">
        <f>Raw_Data!I2474</f>
        <v>60.2</v>
      </c>
      <c r="J2474" s="15">
        <f>Raw_Data!J2474</f>
        <v>7.8</v>
      </c>
      <c r="K2474" s="15">
        <f>Raw_Data!K2474</f>
        <v>7.32</v>
      </c>
      <c r="L2474" s="18">
        <f>IF(Raw_Data!L2474="",ROUND(AVERAGEIFS(Raw_Data!$L$2:$L$4001,Raw_Data!$E$2:$E$4001,E2474),1),Raw_Data!L2474)</f>
        <v>21.1</v>
      </c>
      <c r="M2474" s="15">
        <f>Raw_Data!M2474</f>
        <v>111.4</v>
      </c>
      <c r="N2474" s="15">
        <f>Raw_Data!N2474</f>
        <v>44.3</v>
      </c>
      <c r="O2474" s="15">
        <f>Raw_Data!O2474</f>
        <v>52.2</v>
      </c>
      <c r="P2474" s="15" t="str">
        <f>Raw_Data!P2474</f>
        <v>Sprinkler</v>
      </c>
      <c r="Q2474" s="15">
        <f>Raw_Data!Q2474</f>
        <v>244.3</v>
      </c>
      <c r="R2474" s="15">
        <f>Raw_Data!R2474</f>
        <v>4.42</v>
      </c>
      <c r="S2474" s="15">
        <f>Raw_Data!S2474</f>
        <v>0.99</v>
      </c>
      <c r="T2474" s="18">
        <f>IF(Raw_Data!T2474="",ROUND(AVERAGEIFS(Raw_Data!$T$2:$T$4001,Raw_Data!$E$2:$E$4001,E2474,Raw_Data!$D$2:$D$4001,D2474),2),IF(Raw_Data!T2474&gt;INDEX(Cleaning_Reference!$F$6:$F$13,MATCH(D2474,Cleaning_Reference!$A$6:$A$13,0)),INDEX(Cleaning_Reference!$F$6:$F$13,MATCH(D2474,Cleaning_Reference!$A$6:$A$13,0)),Raw_Data!T2474))</f>
        <v>2.67</v>
      </c>
      <c r="U2474" s="15">
        <f>Raw_Data!U2474</f>
        <v>9.02</v>
      </c>
      <c r="V2474" s="15">
        <f>Raw_Data!V2474</f>
        <v>21181</v>
      </c>
      <c r="W2474" s="15">
        <f>Raw_Data!W2474</f>
        <v>216657</v>
      </c>
      <c r="X2474" s="15">
        <f>Raw_Data!X2474</f>
        <v>191053</v>
      </c>
      <c r="Y2474" s="15">
        <f>Raw_Data!Y2474</f>
        <v>-25604</v>
      </c>
      <c r="Z2474" s="15">
        <f>Raw_Data!Z2474</f>
        <v>5609</v>
      </c>
      <c r="AA2474" s="15">
        <f>Raw_Data!AA2474</f>
        <v>1.6080000000000001</v>
      </c>
      <c r="AB2474" s="15">
        <f>Raw_Data!AB2474</f>
        <v>56.4</v>
      </c>
      <c r="AC2474" s="19" t="str">
        <f>IF(Raw_Data!G2474="","Yes","No")</f>
        <v>No</v>
      </c>
      <c r="AD2474" s="19" t="str">
        <f>IF(Raw_Data!L2474="","Yes","No")</f>
        <v>No</v>
      </c>
      <c r="AE2474" s="19" t="str">
        <f>IF(Raw_Data!T2474="","Imputed",IF(Raw_Data!T2474&gt;INDEX(Cleaning_Reference!$F$6:$F$13,MATCH(D2474,Cleaning_Reference!$A$6:$A$13,0)),"Capped","Original"))</f>
        <v>Original</v>
      </c>
      <c r="AF2474" s="21">
        <f t="shared" si="38"/>
        <v>9.02</v>
      </c>
    </row>
    <row r="2475" spans="1:32" ht="15" customHeight="1" x14ac:dyDescent="0.3">
      <c r="A2475" s="20" t="str">
        <f>Raw_Data!A2475</f>
        <v>SF12474</v>
      </c>
      <c r="B2475" s="15" t="str">
        <f>Raw_Data!B2475</f>
        <v>Karnataka</v>
      </c>
      <c r="C2475" s="15" t="str">
        <f>Raw_Data!C2475</f>
        <v>Ludhiana</v>
      </c>
      <c r="D2475" s="15" t="str">
        <f>Raw_Data!D2475</f>
        <v>Rice</v>
      </c>
      <c r="E2475" s="15" t="str">
        <f>Raw_Data!E2475</f>
        <v>Kharif</v>
      </c>
      <c r="F2475" s="15">
        <f>Raw_Data!F2475</f>
        <v>3.9</v>
      </c>
      <c r="G2475" s="18">
        <f>IF(Raw_Data!G2475="",ROUND(AVERAGEIFS(Raw_Data!$G$2:$G$4001,Raw_Data!$E$2:$E$4001,E2475),1),Raw_Data!G2475)</f>
        <v>531.9</v>
      </c>
      <c r="H2475" s="15">
        <f>Raw_Data!H2475</f>
        <v>24.4</v>
      </c>
      <c r="I2475" s="15">
        <f>Raw_Data!I2475</f>
        <v>73.599999999999994</v>
      </c>
      <c r="J2475" s="15">
        <f>Raw_Data!J2475</f>
        <v>6.5</v>
      </c>
      <c r="K2475" s="15">
        <f>Raw_Data!K2475</f>
        <v>6.38</v>
      </c>
      <c r="L2475" s="18">
        <f>IF(Raw_Data!L2475="",ROUND(AVERAGEIFS(Raw_Data!$L$2:$L$4001,Raw_Data!$E$2:$E$4001,E2475),1),Raw_Data!L2475)</f>
        <v>31.9</v>
      </c>
      <c r="M2475" s="15">
        <f>Raw_Data!M2475</f>
        <v>92.4</v>
      </c>
      <c r="N2475" s="15">
        <f>Raw_Data!N2475</f>
        <v>26.9</v>
      </c>
      <c r="O2475" s="15">
        <f>Raw_Data!O2475</f>
        <v>79.8</v>
      </c>
      <c r="P2475" s="15" t="str">
        <f>Raw_Data!P2475</f>
        <v>Flood</v>
      </c>
      <c r="Q2475" s="15">
        <f>Raw_Data!Q2475</f>
        <v>193.8</v>
      </c>
      <c r="R2475" s="15">
        <f>Raw_Data!R2475</f>
        <v>7.36</v>
      </c>
      <c r="S2475" s="15">
        <f>Raw_Data!S2475</f>
        <v>0.98</v>
      </c>
      <c r="T2475" s="18">
        <f>IF(Raw_Data!T2475="",ROUND(AVERAGEIFS(Raw_Data!$T$2:$T$4001,Raw_Data!$E$2:$E$4001,E2475,Raw_Data!$D$2:$D$4001,D2475),2),IF(Raw_Data!T2475&gt;INDEX(Cleaning_Reference!$F$6:$F$13,MATCH(D2475,Cleaning_Reference!$A$6:$A$13,0)),INDEX(Cleaning_Reference!$F$6:$F$13,MATCH(D2475,Cleaning_Reference!$A$6:$A$13,0)),Raw_Data!T2475))</f>
        <v>3.48</v>
      </c>
      <c r="U2475" s="15">
        <f>Raw_Data!U2475</f>
        <v>13.57</v>
      </c>
      <c r="V2475" s="15">
        <f>Raw_Data!V2475</f>
        <v>17849</v>
      </c>
      <c r="W2475" s="15">
        <f>Raw_Data!W2475</f>
        <v>320595</v>
      </c>
      <c r="X2475" s="15">
        <f>Raw_Data!X2475</f>
        <v>242211</v>
      </c>
      <c r="Y2475" s="15">
        <f>Raw_Data!Y2475</f>
        <v>-78384</v>
      </c>
      <c r="Z2475" s="15">
        <f>Raw_Data!Z2475</f>
        <v>7580</v>
      </c>
      <c r="AA2475" s="15">
        <f>Raw_Data!AA2475</f>
        <v>1.79</v>
      </c>
      <c r="AB2475" s="15">
        <f>Raw_Data!AB2475</f>
        <v>50.3</v>
      </c>
      <c r="AC2475" s="19" t="str">
        <f>IF(Raw_Data!G2475="","Yes","No")</f>
        <v>No</v>
      </c>
      <c r="AD2475" s="19" t="str">
        <f>IF(Raw_Data!L2475="","Yes","No")</f>
        <v>No</v>
      </c>
      <c r="AE2475" s="19" t="str">
        <f>IF(Raw_Data!T2475="","Imputed",IF(Raw_Data!T2475&gt;INDEX(Cleaning_Reference!$F$6:$F$13,MATCH(D2475,Cleaning_Reference!$A$6:$A$13,0)),"Capped","Original"))</f>
        <v>Original</v>
      </c>
      <c r="AF2475" s="21">
        <f t="shared" si="38"/>
        <v>13.57</v>
      </c>
    </row>
    <row r="2476" spans="1:32" ht="15" customHeight="1" x14ac:dyDescent="0.3">
      <c r="A2476" s="20" t="str">
        <f>Raw_Data!A2476</f>
        <v>SF12475</v>
      </c>
      <c r="B2476" s="15" t="str">
        <f>Raw_Data!B2476</f>
        <v>Maharashtra</v>
      </c>
      <c r="C2476" s="15" t="str">
        <f>Raw_Data!C2476</f>
        <v>Rajkot</v>
      </c>
      <c r="D2476" s="15" t="str">
        <f>Raw_Data!D2476</f>
        <v>Maize</v>
      </c>
      <c r="E2476" s="15" t="str">
        <f>Raw_Data!E2476</f>
        <v>Rabi</v>
      </c>
      <c r="F2476" s="15">
        <f>Raw_Data!F2476</f>
        <v>1.23</v>
      </c>
      <c r="G2476" s="18">
        <f>IF(Raw_Data!G2476="",ROUND(AVERAGEIFS(Raw_Data!$G$2:$G$4001,Raw_Data!$E$2:$E$4001,E2476),1),Raw_Data!G2476)</f>
        <v>220.9</v>
      </c>
      <c r="H2476" s="15">
        <f>Raw_Data!H2476</f>
        <v>19.8</v>
      </c>
      <c r="I2476" s="15">
        <f>Raw_Data!I2476</f>
        <v>54</v>
      </c>
      <c r="J2476" s="15">
        <f>Raw_Data!J2476</f>
        <v>8.4</v>
      </c>
      <c r="K2476" s="15">
        <f>Raw_Data!K2476</f>
        <v>8.1300000000000008</v>
      </c>
      <c r="L2476" s="18">
        <f>IF(Raw_Data!L2476="",ROUND(AVERAGEIFS(Raw_Data!$L$2:$L$4001,Raw_Data!$E$2:$E$4001,E2476),1),Raw_Data!L2476)</f>
        <v>16.2</v>
      </c>
      <c r="M2476" s="15">
        <f>Raw_Data!M2476</f>
        <v>154.6</v>
      </c>
      <c r="N2476" s="15">
        <f>Raw_Data!N2476</f>
        <v>53.2</v>
      </c>
      <c r="O2476" s="15">
        <f>Raw_Data!O2476</f>
        <v>68.2</v>
      </c>
      <c r="P2476" s="15" t="str">
        <f>Raw_Data!P2476</f>
        <v>Rainfed</v>
      </c>
      <c r="Q2476" s="15">
        <f>Raw_Data!Q2476</f>
        <v>174.5</v>
      </c>
      <c r="R2476" s="15">
        <f>Raw_Data!R2476</f>
        <v>5.98</v>
      </c>
      <c r="S2476" s="15">
        <f>Raw_Data!S2476</f>
        <v>0.88</v>
      </c>
      <c r="T2476" s="18">
        <f>IF(Raw_Data!T2476="",ROUND(AVERAGEIFS(Raw_Data!$T$2:$T$4001,Raw_Data!$E$2:$E$4001,E2476,Raw_Data!$D$2:$D$4001,D2476),2),IF(Raw_Data!T2476&gt;INDEX(Cleaning_Reference!$F$6:$F$13,MATCH(D2476,Cleaning_Reference!$A$6:$A$13,0)),INDEX(Cleaning_Reference!$F$6:$F$13,MATCH(D2476,Cleaning_Reference!$A$6:$A$13,0)),Raw_Data!T2476))</f>
        <v>0.3</v>
      </c>
      <c r="U2476" s="15">
        <f>Raw_Data!U2476</f>
        <v>0.37</v>
      </c>
      <c r="V2476" s="15">
        <f>Raw_Data!V2476</f>
        <v>22268</v>
      </c>
      <c r="W2476" s="15">
        <f>Raw_Data!W2476</f>
        <v>73811</v>
      </c>
      <c r="X2476" s="15">
        <f>Raw_Data!X2476</f>
        <v>8239</v>
      </c>
      <c r="Y2476" s="15">
        <f>Raw_Data!Y2476</f>
        <v>-65572</v>
      </c>
      <c r="Z2476" s="15">
        <f>Raw_Data!Z2476</f>
        <v>403</v>
      </c>
      <c r="AA2476" s="15">
        <f>Raw_Data!AA2476</f>
        <v>0.91800000000000004</v>
      </c>
      <c r="AB2476" s="15">
        <f>Raw_Data!AB2476</f>
        <v>34</v>
      </c>
      <c r="AC2476" s="19" t="str">
        <f>IF(Raw_Data!G2476="","Yes","No")</f>
        <v>No</v>
      </c>
      <c r="AD2476" s="19" t="str">
        <f>IF(Raw_Data!L2476="","Yes","No")</f>
        <v>No</v>
      </c>
      <c r="AE2476" s="19" t="str">
        <f>IF(Raw_Data!T2476="","Imputed",IF(Raw_Data!T2476&gt;INDEX(Cleaning_Reference!$F$6:$F$13,MATCH(D2476,Cleaning_Reference!$A$6:$A$13,0)),"Capped","Original"))</f>
        <v>Original</v>
      </c>
      <c r="AF2476" s="21">
        <f t="shared" si="38"/>
        <v>0.37</v>
      </c>
    </row>
    <row r="2477" spans="1:32" ht="15" customHeight="1" x14ac:dyDescent="0.3">
      <c r="A2477" s="20" t="str">
        <f>Raw_Data!A2477</f>
        <v>SF12476</v>
      </c>
      <c r="B2477" s="15" t="str">
        <f>Raw_Data!B2477</f>
        <v>Gujarat</v>
      </c>
      <c r="C2477" s="15" t="str">
        <f>Raw_Data!C2477</f>
        <v>Indore</v>
      </c>
      <c r="D2477" s="15" t="str">
        <f>Raw_Data!D2477</f>
        <v>Wheat</v>
      </c>
      <c r="E2477" s="15" t="str">
        <f>Raw_Data!E2477</f>
        <v>Kharif</v>
      </c>
      <c r="F2477" s="15">
        <f>Raw_Data!F2477</f>
        <v>13.69</v>
      </c>
      <c r="G2477" s="18">
        <f>IF(Raw_Data!G2477="",ROUND(AVERAGEIFS(Raw_Data!$G$2:$G$4001,Raw_Data!$E$2:$E$4001,E2477),1),Raw_Data!G2477)</f>
        <v>972.5</v>
      </c>
      <c r="H2477" s="15">
        <f>Raw_Data!H2477</f>
        <v>28.6</v>
      </c>
      <c r="I2477" s="15">
        <f>Raw_Data!I2477</f>
        <v>72.2</v>
      </c>
      <c r="J2477" s="15">
        <f>Raw_Data!J2477</f>
        <v>6.5</v>
      </c>
      <c r="K2477" s="15">
        <f>Raw_Data!K2477</f>
        <v>6.59</v>
      </c>
      <c r="L2477" s="18">
        <f>IF(Raw_Data!L2477="",ROUND(AVERAGEIFS(Raw_Data!$L$2:$L$4001,Raw_Data!$E$2:$E$4001,E2477),1),Raw_Data!L2477)</f>
        <v>27.4</v>
      </c>
      <c r="M2477" s="15">
        <f>Raw_Data!M2477</f>
        <v>103.7</v>
      </c>
      <c r="N2477" s="15">
        <f>Raw_Data!N2477</f>
        <v>55.2</v>
      </c>
      <c r="O2477" s="15">
        <f>Raw_Data!O2477</f>
        <v>125.2</v>
      </c>
      <c r="P2477" s="15" t="str">
        <f>Raw_Data!P2477</f>
        <v>Flood</v>
      </c>
      <c r="Q2477" s="15">
        <f>Raw_Data!Q2477</f>
        <v>130.80000000000001</v>
      </c>
      <c r="R2477" s="15">
        <f>Raw_Data!R2477</f>
        <v>0.83</v>
      </c>
      <c r="S2477" s="15">
        <f>Raw_Data!S2477</f>
        <v>0.69</v>
      </c>
      <c r="T2477" s="18">
        <f>IF(Raw_Data!T2477="",ROUND(AVERAGEIFS(Raw_Data!$T$2:$T$4001,Raw_Data!$E$2:$E$4001,E2477,Raw_Data!$D$2:$D$4001,D2477),2),IF(Raw_Data!T2477&gt;INDEX(Cleaning_Reference!$F$6:$F$13,MATCH(D2477,Cleaning_Reference!$A$6:$A$13,0)),INDEX(Cleaning_Reference!$F$6:$F$13,MATCH(D2477,Cleaning_Reference!$A$6:$A$13,0)),Raw_Data!T2477))</f>
        <v>2.54</v>
      </c>
      <c r="U2477" s="15">
        <f>Raw_Data!U2477</f>
        <v>34.770000000000003</v>
      </c>
      <c r="V2477" s="15">
        <f>Raw_Data!V2477</f>
        <v>23654</v>
      </c>
      <c r="W2477" s="15">
        <f>Raw_Data!W2477</f>
        <v>767813</v>
      </c>
      <c r="X2477" s="15">
        <f>Raw_Data!X2477</f>
        <v>822450</v>
      </c>
      <c r="Y2477" s="15">
        <f>Raw_Data!Y2477</f>
        <v>54637</v>
      </c>
      <c r="Z2477" s="15">
        <f>Raw_Data!Z2477</f>
        <v>9571</v>
      </c>
      <c r="AA2477" s="15">
        <f>Raw_Data!AA2477</f>
        <v>3.633</v>
      </c>
      <c r="AB2477" s="15">
        <f>Raw_Data!AB2477</f>
        <v>62.4</v>
      </c>
      <c r="AC2477" s="19" t="str">
        <f>IF(Raw_Data!G2477="","Yes","No")</f>
        <v>No</v>
      </c>
      <c r="AD2477" s="19" t="str">
        <f>IF(Raw_Data!L2477="","Yes","No")</f>
        <v>No</v>
      </c>
      <c r="AE2477" s="19" t="str">
        <f>IF(Raw_Data!T2477="","Imputed",IF(Raw_Data!T2477&gt;INDEX(Cleaning_Reference!$F$6:$F$13,MATCH(D2477,Cleaning_Reference!$A$6:$A$13,0)),"Capped","Original"))</f>
        <v>Original</v>
      </c>
      <c r="AF2477" s="21">
        <f t="shared" si="38"/>
        <v>34.770000000000003</v>
      </c>
    </row>
    <row r="2478" spans="1:32" ht="15" customHeight="1" x14ac:dyDescent="0.3">
      <c r="A2478" s="20" t="str">
        <f>Raw_Data!A2478</f>
        <v>SF12477</v>
      </c>
      <c r="B2478" s="15" t="str">
        <f>Raw_Data!B2478</f>
        <v>Tamil Nadu</v>
      </c>
      <c r="C2478" s="15" t="str">
        <f>Raw_Data!C2478</f>
        <v>Ludhiana</v>
      </c>
      <c r="D2478" s="15" t="str">
        <f>Raw_Data!D2478</f>
        <v>Chilli</v>
      </c>
      <c r="E2478" s="15" t="str">
        <f>Raw_Data!E2478</f>
        <v>Zaid</v>
      </c>
      <c r="F2478" s="15">
        <f>Raw_Data!F2478</f>
        <v>1.72</v>
      </c>
      <c r="G2478" s="18">
        <f>IF(Raw_Data!G2478="",ROUND(AVERAGEIFS(Raw_Data!$G$2:$G$4001,Raw_Data!$E$2:$E$4001,E2478),1),Raw_Data!G2478)</f>
        <v>283.3</v>
      </c>
      <c r="H2478" s="15">
        <f>Raw_Data!H2478</f>
        <v>31.6</v>
      </c>
      <c r="I2478" s="15">
        <f>Raw_Data!I2478</f>
        <v>60.6</v>
      </c>
      <c r="J2478" s="15">
        <f>Raw_Data!J2478</f>
        <v>7.3</v>
      </c>
      <c r="K2478" s="15">
        <f>Raw_Data!K2478</f>
        <v>6.88</v>
      </c>
      <c r="L2478" s="18">
        <f>IF(Raw_Data!L2478="",ROUND(AVERAGEIFS(Raw_Data!$L$2:$L$4001,Raw_Data!$E$2:$E$4001,E2478),1),Raw_Data!L2478)</f>
        <v>10.7</v>
      </c>
      <c r="M2478" s="15">
        <f>Raw_Data!M2478</f>
        <v>126.7</v>
      </c>
      <c r="N2478" s="15">
        <f>Raw_Data!N2478</f>
        <v>80.900000000000006</v>
      </c>
      <c r="O2478" s="15">
        <f>Raw_Data!O2478</f>
        <v>80.099999999999994</v>
      </c>
      <c r="P2478" s="15" t="str">
        <f>Raw_Data!P2478</f>
        <v>Sprinkler</v>
      </c>
      <c r="Q2478" s="15">
        <f>Raw_Data!Q2478</f>
        <v>237.6</v>
      </c>
      <c r="R2478" s="15">
        <f>Raw_Data!R2478</f>
        <v>6.45</v>
      </c>
      <c r="S2478" s="15">
        <f>Raw_Data!S2478</f>
        <v>0.9</v>
      </c>
      <c r="T2478" s="18">
        <f>IF(Raw_Data!T2478="",ROUND(AVERAGEIFS(Raw_Data!$T$2:$T$4001,Raw_Data!$E$2:$E$4001,E2478,Raw_Data!$D$2:$D$4001,D2478),2),IF(Raw_Data!T2478&gt;INDEX(Cleaning_Reference!$F$6:$F$13,MATCH(D2478,Cleaning_Reference!$A$6:$A$13,0)),INDEX(Cleaning_Reference!$F$6:$F$13,MATCH(D2478,Cleaning_Reference!$A$6:$A$13,0)),Raw_Data!T2478))</f>
        <v>1.52</v>
      </c>
      <c r="U2478" s="15">
        <f>Raw_Data!U2478</f>
        <v>2.61</v>
      </c>
      <c r="V2478" s="15">
        <f>Raw_Data!V2478</f>
        <v>87375</v>
      </c>
      <c r="W2478" s="15">
        <f>Raw_Data!W2478</f>
        <v>98557</v>
      </c>
      <c r="X2478" s="15">
        <f>Raw_Data!X2478</f>
        <v>228049</v>
      </c>
      <c r="Y2478" s="15">
        <f>Raw_Data!Y2478</f>
        <v>129492</v>
      </c>
      <c r="Z2478" s="15">
        <f>Raw_Data!Z2478</f>
        <v>1043</v>
      </c>
      <c r="AA2478" s="15">
        <f>Raw_Data!AA2478</f>
        <v>2.5019999999999998</v>
      </c>
      <c r="AB2478" s="15">
        <f>Raw_Data!AB2478</f>
        <v>36.4</v>
      </c>
      <c r="AC2478" s="19" t="str">
        <f>IF(Raw_Data!G2478="","Yes","No")</f>
        <v>No</v>
      </c>
      <c r="AD2478" s="19" t="str">
        <f>IF(Raw_Data!L2478="","Yes","No")</f>
        <v>No</v>
      </c>
      <c r="AE2478" s="19" t="str">
        <f>IF(Raw_Data!T2478="","Imputed",IF(Raw_Data!T2478&gt;INDEX(Cleaning_Reference!$F$6:$F$13,MATCH(D2478,Cleaning_Reference!$A$6:$A$13,0)),"Capped","Original"))</f>
        <v>Original</v>
      </c>
      <c r="AF2478" s="21">
        <f t="shared" si="38"/>
        <v>2.61</v>
      </c>
    </row>
    <row r="2479" spans="1:32" ht="15" customHeight="1" x14ac:dyDescent="0.3">
      <c r="A2479" s="20" t="str">
        <f>Raw_Data!A2479</f>
        <v>SF12478</v>
      </c>
      <c r="B2479" s="15" t="str">
        <f>Raw_Data!B2479</f>
        <v>Karnataka</v>
      </c>
      <c r="C2479" s="15" t="str">
        <f>Raw_Data!C2479</f>
        <v>Rajkot</v>
      </c>
      <c r="D2479" s="15" t="str">
        <f>Raw_Data!D2479</f>
        <v>Cotton</v>
      </c>
      <c r="E2479" s="15" t="str">
        <f>Raw_Data!E2479</f>
        <v>Kharif</v>
      </c>
      <c r="F2479" s="15">
        <f>Raw_Data!F2479</f>
        <v>3.61</v>
      </c>
      <c r="G2479" s="18">
        <f>IF(Raw_Data!G2479="",ROUND(AVERAGEIFS(Raw_Data!$G$2:$G$4001,Raw_Data!$E$2:$E$4001,E2479),1),Raw_Data!G2479)</f>
        <v>838.9</v>
      </c>
      <c r="H2479" s="15">
        <f>Raw_Data!H2479</f>
        <v>31.1</v>
      </c>
      <c r="I2479" s="15">
        <f>Raw_Data!I2479</f>
        <v>58.9</v>
      </c>
      <c r="J2479" s="15">
        <f>Raw_Data!J2479</f>
        <v>8.5</v>
      </c>
      <c r="K2479" s="15">
        <f>Raw_Data!K2479</f>
        <v>6.97</v>
      </c>
      <c r="L2479" s="18">
        <f>IF(Raw_Data!L2479="",ROUND(AVERAGEIFS(Raw_Data!$L$2:$L$4001,Raw_Data!$E$2:$E$4001,E2479),1),Raw_Data!L2479)</f>
        <v>25.1</v>
      </c>
      <c r="M2479" s="15">
        <f>Raw_Data!M2479</f>
        <v>129.6</v>
      </c>
      <c r="N2479" s="15">
        <f>Raw_Data!N2479</f>
        <v>68.599999999999994</v>
      </c>
      <c r="O2479" s="15">
        <f>Raw_Data!O2479</f>
        <v>118.7</v>
      </c>
      <c r="P2479" s="15" t="str">
        <f>Raw_Data!P2479</f>
        <v>Sprinkler</v>
      </c>
      <c r="Q2479" s="15">
        <f>Raw_Data!Q2479</f>
        <v>251.4</v>
      </c>
      <c r="R2479" s="15">
        <f>Raw_Data!R2479</f>
        <v>3.89</v>
      </c>
      <c r="S2479" s="15">
        <f>Raw_Data!S2479</f>
        <v>0.98</v>
      </c>
      <c r="T2479" s="18">
        <f>IF(Raw_Data!T2479="",ROUND(AVERAGEIFS(Raw_Data!$T$2:$T$4001,Raw_Data!$E$2:$E$4001,E2479,Raw_Data!$D$2:$D$4001,D2479),2),IF(Raw_Data!T2479&gt;INDEX(Cleaning_Reference!$F$6:$F$13,MATCH(D2479,Cleaning_Reference!$A$6:$A$13,0)),INDEX(Cleaning_Reference!$F$6:$F$13,MATCH(D2479,Cleaning_Reference!$A$6:$A$13,0)),Raw_Data!T2479))</f>
        <v>1.81</v>
      </c>
      <c r="U2479" s="15">
        <f>Raw_Data!U2479</f>
        <v>6.53</v>
      </c>
      <c r="V2479" s="15">
        <f>Raw_Data!V2479</f>
        <v>74096</v>
      </c>
      <c r="W2479" s="15">
        <f>Raw_Data!W2479</f>
        <v>228283</v>
      </c>
      <c r="X2479" s="15">
        <f>Raw_Data!X2479</f>
        <v>483847</v>
      </c>
      <c r="Y2479" s="15">
        <f>Raw_Data!Y2479</f>
        <v>255564</v>
      </c>
      <c r="Z2479" s="15">
        <f>Raw_Data!Z2479</f>
        <v>2896</v>
      </c>
      <c r="AA2479" s="15">
        <f>Raw_Data!AA2479</f>
        <v>2.2549999999999999</v>
      </c>
      <c r="AB2479" s="15">
        <f>Raw_Data!AB2479</f>
        <v>57.4</v>
      </c>
      <c r="AC2479" s="19" t="str">
        <f>IF(Raw_Data!G2479="","Yes","No")</f>
        <v>No</v>
      </c>
      <c r="AD2479" s="19" t="str">
        <f>IF(Raw_Data!L2479="","Yes","No")</f>
        <v>No</v>
      </c>
      <c r="AE2479" s="19" t="str">
        <f>IF(Raw_Data!T2479="","Imputed",IF(Raw_Data!T2479&gt;INDEX(Cleaning_Reference!$F$6:$F$13,MATCH(D2479,Cleaning_Reference!$A$6:$A$13,0)),"Capped","Original"))</f>
        <v>Original</v>
      </c>
      <c r="AF2479" s="21">
        <f t="shared" si="38"/>
        <v>6.53</v>
      </c>
    </row>
    <row r="2480" spans="1:32" ht="15" customHeight="1" x14ac:dyDescent="0.3">
      <c r="A2480" s="20" t="str">
        <f>Raw_Data!A2480</f>
        <v>SF12479</v>
      </c>
      <c r="B2480" s="15" t="str">
        <f>Raw_Data!B2480</f>
        <v>Maharashtra</v>
      </c>
      <c r="C2480" s="15" t="str">
        <f>Raw_Data!C2480</f>
        <v>Krishna</v>
      </c>
      <c r="D2480" s="15" t="str">
        <f>Raw_Data!D2480</f>
        <v>Chilli</v>
      </c>
      <c r="E2480" s="15" t="str">
        <f>Raw_Data!E2480</f>
        <v>Rabi</v>
      </c>
      <c r="F2480" s="15">
        <f>Raw_Data!F2480</f>
        <v>4.62</v>
      </c>
      <c r="G2480" s="18">
        <f>IF(Raw_Data!G2480="",ROUND(AVERAGEIFS(Raw_Data!$G$2:$G$4001,Raw_Data!$E$2:$E$4001,E2480),1),Raw_Data!G2480)</f>
        <v>331.2</v>
      </c>
      <c r="H2480" s="15">
        <f>Raw_Data!H2480</f>
        <v>22.3</v>
      </c>
      <c r="I2480" s="15">
        <f>Raw_Data!I2480</f>
        <v>54.7</v>
      </c>
      <c r="J2480" s="15">
        <f>Raw_Data!J2480</f>
        <v>7.8</v>
      </c>
      <c r="K2480" s="15">
        <f>Raw_Data!K2480</f>
        <v>5.2</v>
      </c>
      <c r="L2480" s="18">
        <f>IF(Raw_Data!L2480="",ROUND(AVERAGEIFS(Raw_Data!$L$2:$L$4001,Raw_Data!$E$2:$E$4001,E2480),1),Raw_Data!L2480)</f>
        <v>19.2</v>
      </c>
      <c r="M2480" s="15">
        <f>Raw_Data!M2480</f>
        <v>143</v>
      </c>
      <c r="N2480" s="15">
        <f>Raw_Data!N2480</f>
        <v>58.7</v>
      </c>
      <c r="O2480" s="15">
        <f>Raw_Data!O2480</f>
        <v>72.599999999999994</v>
      </c>
      <c r="P2480" s="15" t="str">
        <f>Raw_Data!P2480</f>
        <v>Rainfed</v>
      </c>
      <c r="Q2480" s="15">
        <f>Raw_Data!Q2480</f>
        <v>149.30000000000001</v>
      </c>
      <c r="R2480" s="15">
        <f>Raw_Data!R2480</f>
        <v>3.68</v>
      </c>
      <c r="S2480" s="15">
        <f>Raw_Data!S2480</f>
        <v>0.99</v>
      </c>
      <c r="T2480" s="18">
        <f>IF(Raw_Data!T2480="",ROUND(AVERAGEIFS(Raw_Data!$T$2:$T$4001,Raw_Data!$E$2:$E$4001,E2480,Raw_Data!$D$2:$D$4001,D2480),2),IF(Raw_Data!T2480&gt;INDEX(Cleaning_Reference!$F$6:$F$13,MATCH(D2480,Cleaning_Reference!$A$6:$A$13,0)),INDEX(Cleaning_Reference!$F$6:$F$13,MATCH(D2480,Cleaning_Reference!$A$6:$A$13,0)),Raw_Data!T2480))</f>
        <v>0.3</v>
      </c>
      <c r="U2480" s="15">
        <f>Raw_Data!U2480</f>
        <v>1.39</v>
      </c>
      <c r="V2480" s="15">
        <f>Raw_Data!V2480</f>
        <v>95515</v>
      </c>
      <c r="W2480" s="15">
        <f>Raw_Data!W2480</f>
        <v>254886</v>
      </c>
      <c r="X2480" s="15">
        <f>Raw_Data!X2480</f>
        <v>132766</v>
      </c>
      <c r="Y2480" s="15">
        <f>Raw_Data!Y2480</f>
        <v>-122120</v>
      </c>
      <c r="Z2480" s="15">
        <f>Raw_Data!Z2480</f>
        <v>1583</v>
      </c>
      <c r="AA2480" s="15">
        <f>Raw_Data!AA2480</f>
        <v>0.878</v>
      </c>
      <c r="AB2480" s="15">
        <f>Raw_Data!AB2480</f>
        <v>39.9</v>
      </c>
      <c r="AC2480" s="19" t="str">
        <f>IF(Raw_Data!G2480="","Yes","No")</f>
        <v>No</v>
      </c>
      <c r="AD2480" s="19" t="str">
        <f>IF(Raw_Data!L2480="","Yes","No")</f>
        <v>No</v>
      </c>
      <c r="AE2480" s="19" t="str">
        <f>IF(Raw_Data!T2480="","Imputed",IF(Raw_Data!T2480&gt;INDEX(Cleaning_Reference!$F$6:$F$13,MATCH(D2480,Cleaning_Reference!$A$6:$A$13,0)),"Capped","Original"))</f>
        <v>Original</v>
      </c>
      <c r="AF2480" s="21">
        <f t="shared" si="38"/>
        <v>1.39</v>
      </c>
    </row>
    <row r="2481" spans="1:32" ht="15" customHeight="1" x14ac:dyDescent="0.3">
      <c r="A2481" s="20" t="str">
        <f>Raw_Data!A2481</f>
        <v>SF12480</v>
      </c>
      <c r="B2481" s="15" t="str">
        <f>Raw_Data!B2481</f>
        <v>Andhra Pradesh</v>
      </c>
      <c r="C2481" s="15" t="str">
        <f>Raw_Data!C2481</f>
        <v>Ludhiana</v>
      </c>
      <c r="D2481" s="15" t="str">
        <f>Raw_Data!D2481</f>
        <v>Rice</v>
      </c>
      <c r="E2481" s="15" t="str">
        <f>Raw_Data!E2481</f>
        <v>Zaid</v>
      </c>
      <c r="F2481" s="15">
        <f>Raw_Data!F2481</f>
        <v>10.53</v>
      </c>
      <c r="G2481" s="18">
        <f>IF(Raw_Data!G2481="",ROUND(AVERAGEIFS(Raw_Data!$G$2:$G$4001,Raw_Data!$E$2:$E$4001,E2481),1),Raw_Data!G2481)</f>
        <v>276.39999999999998</v>
      </c>
      <c r="H2481" s="15">
        <f>Raw_Data!H2481</f>
        <v>29.6</v>
      </c>
      <c r="I2481" s="15">
        <f>Raw_Data!I2481</f>
        <v>54</v>
      </c>
      <c r="J2481" s="15">
        <f>Raw_Data!J2481</f>
        <v>7.8</v>
      </c>
      <c r="K2481" s="15">
        <f>Raw_Data!K2481</f>
        <v>7.42</v>
      </c>
      <c r="L2481" s="18">
        <f>IF(Raw_Data!L2481="",ROUND(AVERAGEIFS(Raw_Data!$L$2:$L$4001,Raw_Data!$E$2:$E$4001,E2481),1),Raw_Data!L2481)</f>
        <v>31.6</v>
      </c>
      <c r="M2481" s="15">
        <f>Raw_Data!M2481</f>
        <v>104.8</v>
      </c>
      <c r="N2481" s="15">
        <f>Raw_Data!N2481</f>
        <v>69.3</v>
      </c>
      <c r="O2481" s="15">
        <f>Raw_Data!O2481</f>
        <v>108.4</v>
      </c>
      <c r="P2481" s="15" t="str">
        <f>Raw_Data!P2481</f>
        <v>Drip</v>
      </c>
      <c r="Q2481" s="15">
        <f>Raw_Data!Q2481</f>
        <v>109.6</v>
      </c>
      <c r="R2481" s="15">
        <f>Raw_Data!R2481</f>
        <v>6.87</v>
      </c>
      <c r="S2481" s="15">
        <f>Raw_Data!S2481</f>
        <v>0.76</v>
      </c>
      <c r="T2481" s="18">
        <f>IF(Raw_Data!T2481="",ROUND(AVERAGEIFS(Raw_Data!$T$2:$T$4001,Raw_Data!$E$2:$E$4001,E2481,Raw_Data!$D$2:$D$4001,D2481),2),IF(Raw_Data!T2481&gt;INDEX(Cleaning_Reference!$F$6:$F$13,MATCH(D2481,Cleaning_Reference!$A$6:$A$13,0)),INDEX(Cleaning_Reference!$F$6:$F$13,MATCH(D2481,Cleaning_Reference!$A$6:$A$13,0)),Raw_Data!T2481))</f>
        <v>1.58</v>
      </c>
      <c r="U2481" s="15">
        <f>Raw_Data!U2481</f>
        <v>16.64</v>
      </c>
      <c r="V2481" s="15">
        <f>Raw_Data!V2481</f>
        <v>21753</v>
      </c>
      <c r="W2481" s="15">
        <f>Raw_Data!W2481</f>
        <v>550728</v>
      </c>
      <c r="X2481" s="15">
        <f>Raw_Data!X2481</f>
        <v>361970</v>
      </c>
      <c r="Y2481" s="15">
        <f>Raw_Data!Y2481</f>
        <v>-188758</v>
      </c>
      <c r="Z2481" s="15">
        <f>Raw_Data!Z2481</f>
        <v>15655</v>
      </c>
      <c r="AA2481" s="15">
        <f>Raw_Data!AA2481</f>
        <v>1.0629999999999999</v>
      </c>
      <c r="AB2481" s="15">
        <f>Raw_Data!AB2481</f>
        <v>35.6</v>
      </c>
      <c r="AC2481" s="19" t="str">
        <f>IF(Raw_Data!G2481="","Yes","No")</f>
        <v>No</v>
      </c>
      <c r="AD2481" s="19" t="str">
        <f>IF(Raw_Data!L2481="","Yes","No")</f>
        <v>No</v>
      </c>
      <c r="AE2481" s="19" t="str">
        <f>IF(Raw_Data!T2481="","Imputed",IF(Raw_Data!T2481&gt;INDEX(Cleaning_Reference!$F$6:$F$13,MATCH(D2481,Cleaning_Reference!$A$6:$A$13,0)),"Capped","Original"))</f>
        <v>Original</v>
      </c>
      <c r="AF2481" s="21">
        <f t="shared" si="38"/>
        <v>16.64</v>
      </c>
    </row>
    <row r="2482" spans="1:32" ht="15" customHeight="1" x14ac:dyDescent="0.3">
      <c r="A2482" s="20" t="str">
        <f>Raw_Data!A2482</f>
        <v>SF12481</v>
      </c>
      <c r="B2482" s="15" t="str">
        <f>Raw_Data!B2482</f>
        <v>Madhya Pradesh</v>
      </c>
      <c r="C2482" s="15" t="str">
        <f>Raw_Data!C2482</f>
        <v>Warangal</v>
      </c>
      <c r="D2482" s="15" t="str">
        <f>Raw_Data!D2482</f>
        <v>Wheat</v>
      </c>
      <c r="E2482" s="15" t="str">
        <f>Raw_Data!E2482</f>
        <v>Kharif</v>
      </c>
      <c r="F2482" s="15">
        <f>Raw_Data!F2482</f>
        <v>6</v>
      </c>
      <c r="G2482" s="18">
        <f>IF(Raw_Data!G2482="",ROUND(AVERAGEIFS(Raw_Data!$G$2:$G$4001,Raw_Data!$E$2:$E$4001,E2482),1),Raw_Data!G2482)</f>
        <v>797.1</v>
      </c>
      <c r="H2482" s="15">
        <f>Raw_Data!H2482</f>
        <v>27.6</v>
      </c>
      <c r="I2482" s="15">
        <f>Raw_Data!I2482</f>
        <v>85</v>
      </c>
      <c r="J2482" s="15">
        <f>Raw_Data!J2482</f>
        <v>6.5</v>
      </c>
      <c r="K2482" s="15">
        <f>Raw_Data!K2482</f>
        <v>5.76</v>
      </c>
      <c r="L2482" s="18">
        <f>IF(Raw_Data!L2482="",ROUND(AVERAGEIFS(Raw_Data!$L$2:$L$4001,Raw_Data!$E$2:$E$4001,E2482),1),Raw_Data!L2482)</f>
        <v>28.7</v>
      </c>
      <c r="M2482" s="15">
        <f>Raw_Data!M2482</f>
        <v>129.19999999999999</v>
      </c>
      <c r="N2482" s="15">
        <f>Raw_Data!N2482</f>
        <v>64</v>
      </c>
      <c r="O2482" s="15">
        <f>Raw_Data!O2482</f>
        <v>121.4</v>
      </c>
      <c r="P2482" s="15" t="str">
        <f>Raw_Data!P2482</f>
        <v>Sprinkler</v>
      </c>
      <c r="Q2482" s="15">
        <f>Raw_Data!Q2482</f>
        <v>151</v>
      </c>
      <c r="R2482" s="15">
        <f>Raw_Data!R2482</f>
        <v>4.21</v>
      </c>
      <c r="S2482" s="15">
        <f>Raw_Data!S2482</f>
        <v>0.85</v>
      </c>
      <c r="T2482" s="18">
        <f>IF(Raw_Data!T2482="",ROUND(AVERAGEIFS(Raw_Data!$T$2:$T$4001,Raw_Data!$E$2:$E$4001,E2482,Raw_Data!$D$2:$D$4001,D2482),2),IF(Raw_Data!T2482&gt;INDEX(Cleaning_Reference!$F$6:$F$13,MATCH(D2482,Cleaning_Reference!$A$6:$A$13,0)),INDEX(Cleaning_Reference!$F$6:$F$13,MATCH(D2482,Cleaning_Reference!$A$6:$A$13,0)),Raw_Data!T2482))</f>
        <v>1.31</v>
      </c>
      <c r="U2482" s="15">
        <f>Raw_Data!U2482</f>
        <v>7.86</v>
      </c>
      <c r="V2482" s="15">
        <f>Raw_Data!V2482</f>
        <v>22653</v>
      </c>
      <c r="W2482" s="15">
        <f>Raw_Data!W2482</f>
        <v>383852</v>
      </c>
      <c r="X2482" s="15">
        <f>Raw_Data!X2482</f>
        <v>178053</v>
      </c>
      <c r="Y2482" s="15">
        <f>Raw_Data!Y2482</f>
        <v>-205799</v>
      </c>
      <c r="Z2482" s="15">
        <f>Raw_Data!Z2482</f>
        <v>2719</v>
      </c>
      <c r="AA2482" s="15">
        <f>Raw_Data!AA2482</f>
        <v>2.891</v>
      </c>
      <c r="AB2482" s="15">
        <f>Raw_Data!AB2482</f>
        <v>53</v>
      </c>
      <c r="AC2482" s="19" t="str">
        <f>IF(Raw_Data!G2482="","Yes","No")</f>
        <v>No</v>
      </c>
      <c r="AD2482" s="19" t="str">
        <f>IF(Raw_Data!L2482="","Yes","No")</f>
        <v>No</v>
      </c>
      <c r="AE2482" s="19" t="str">
        <f>IF(Raw_Data!T2482="","Imputed",IF(Raw_Data!T2482&gt;INDEX(Cleaning_Reference!$F$6:$F$13,MATCH(D2482,Cleaning_Reference!$A$6:$A$13,0)),"Capped","Original"))</f>
        <v>Original</v>
      </c>
      <c r="AF2482" s="21">
        <f t="shared" si="38"/>
        <v>7.86</v>
      </c>
    </row>
    <row r="2483" spans="1:32" ht="15" customHeight="1" x14ac:dyDescent="0.3">
      <c r="A2483" s="20" t="str">
        <f>Raw_Data!A2483</f>
        <v>SF12482</v>
      </c>
      <c r="B2483" s="15" t="str">
        <f>Raw_Data!B2483</f>
        <v>Andhra Pradesh</v>
      </c>
      <c r="C2483" s="15" t="str">
        <f>Raw_Data!C2483</f>
        <v>Ludhiana</v>
      </c>
      <c r="D2483" s="15" t="str">
        <f>Raw_Data!D2483</f>
        <v>Wheat</v>
      </c>
      <c r="E2483" s="15" t="str">
        <f>Raw_Data!E2483</f>
        <v>Rabi</v>
      </c>
      <c r="F2483" s="15">
        <f>Raw_Data!F2483</f>
        <v>9.91</v>
      </c>
      <c r="G2483" s="18">
        <f>IF(Raw_Data!G2483="",ROUND(AVERAGEIFS(Raw_Data!$G$2:$G$4001,Raw_Data!$E$2:$E$4001,E2483),1),Raw_Data!G2483)</f>
        <v>349.5</v>
      </c>
      <c r="H2483" s="15">
        <f>Raw_Data!H2483</f>
        <v>22.7</v>
      </c>
      <c r="I2483" s="15">
        <f>Raw_Data!I2483</f>
        <v>54.2</v>
      </c>
      <c r="J2483" s="15">
        <f>Raw_Data!J2483</f>
        <v>7.5</v>
      </c>
      <c r="K2483" s="15">
        <f>Raw_Data!K2483</f>
        <v>6.09</v>
      </c>
      <c r="L2483" s="18">
        <f>IF(Raw_Data!L2483="",ROUND(AVERAGEIFS(Raw_Data!$L$2:$L$4001,Raw_Data!$E$2:$E$4001,E2483),1),Raw_Data!L2483)</f>
        <v>28.9</v>
      </c>
      <c r="M2483" s="15">
        <f>Raw_Data!M2483</f>
        <v>135.6</v>
      </c>
      <c r="N2483" s="15">
        <f>Raw_Data!N2483</f>
        <v>58</v>
      </c>
      <c r="O2483" s="15">
        <f>Raw_Data!O2483</f>
        <v>68.599999999999994</v>
      </c>
      <c r="P2483" s="15" t="str">
        <f>Raw_Data!P2483</f>
        <v>Rainfed</v>
      </c>
      <c r="Q2483" s="15">
        <f>Raw_Data!Q2483</f>
        <v>291.60000000000002</v>
      </c>
      <c r="R2483" s="15">
        <f>Raw_Data!R2483</f>
        <v>2.04</v>
      </c>
      <c r="S2483" s="15">
        <f>Raw_Data!S2483</f>
        <v>0.66</v>
      </c>
      <c r="T2483" s="18">
        <f>IF(Raw_Data!T2483="",ROUND(AVERAGEIFS(Raw_Data!$T$2:$T$4001,Raw_Data!$E$2:$E$4001,E2483,Raw_Data!$D$2:$D$4001,D2483),2),IF(Raw_Data!T2483&gt;INDEX(Cleaning_Reference!$F$6:$F$13,MATCH(D2483,Cleaning_Reference!$A$6:$A$13,0)),INDEX(Cleaning_Reference!$F$6:$F$13,MATCH(D2483,Cleaning_Reference!$A$6:$A$13,0)),Raw_Data!T2483))</f>
        <v>1.35</v>
      </c>
      <c r="U2483" s="15">
        <f>Raw_Data!U2483</f>
        <v>13.38</v>
      </c>
      <c r="V2483" s="15">
        <f>Raw_Data!V2483</f>
        <v>20561</v>
      </c>
      <c r="W2483" s="15">
        <f>Raw_Data!W2483</f>
        <v>832771</v>
      </c>
      <c r="X2483" s="15">
        <f>Raw_Data!X2483</f>
        <v>275106</v>
      </c>
      <c r="Y2483" s="15">
        <f>Raw_Data!Y2483</f>
        <v>-557665</v>
      </c>
      <c r="Z2483" s="15">
        <f>Raw_Data!Z2483</f>
        <v>3033</v>
      </c>
      <c r="AA2483" s="15">
        <f>Raw_Data!AA2483</f>
        <v>4.4109999999999996</v>
      </c>
      <c r="AB2483" s="15">
        <f>Raw_Data!AB2483</f>
        <v>40.200000000000003</v>
      </c>
      <c r="AC2483" s="19" t="str">
        <f>IF(Raw_Data!G2483="","Yes","No")</f>
        <v>No</v>
      </c>
      <c r="AD2483" s="19" t="str">
        <f>IF(Raw_Data!L2483="","Yes","No")</f>
        <v>No</v>
      </c>
      <c r="AE2483" s="19" t="str">
        <f>IF(Raw_Data!T2483="","Imputed",IF(Raw_Data!T2483&gt;INDEX(Cleaning_Reference!$F$6:$F$13,MATCH(D2483,Cleaning_Reference!$A$6:$A$13,0)),"Capped","Original"))</f>
        <v>Original</v>
      </c>
      <c r="AF2483" s="21">
        <f t="shared" si="38"/>
        <v>13.38</v>
      </c>
    </row>
    <row r="2484" spans="1:32" ht="15" customHeight="1" x14ac:dyDescent="0.3">
      <c r="A2484" s="20" t="str">
        <f>Raw_Data!A2484</f>
        <v>SF12483</v>
      </c>
      <c r="B2484" s="15" t="str">
        <f>Raw_Data!B2484</f>
        <v>Madhya Pradesh</v>
      </c>
      <c r="C2484" s="15" t="str">
        <f>Raw_Data!C2484</f>
        <v>Warangal</v>
      </c>
      <c r="D2484" s="15" t="str">
        <f>Raw_Data!D2484</f>
        <v>Pulses</v>
      </c>
      <c r="E2484" s="15" t="str">
        <f>Raw_Data!E2484</f>
        <v>Rabi</v>
      </c>
      <c r="F2484" s="15">
        <f>Raw_Data!F2484</f>
        <v>13.25</v>
      </c>
      <c r="G2484" s="18">
        <f>IF(Raw_Data!G2484="",ROUND(AVERAGEIFS(Raw_Data!$G$2:$G$4001,Raw_Data!$E$2:$E$4001,E2484),1),Raw_Data!G2484)</f>
        <v>614.4</v>
      </c>
      <c r="H2484" s="15">
        <f>Raw_Data!H2484</f>
        <v>22.3</v>
      </c>
      <c r="I2484" s="15">
        <f>Raw_Data!I2484</f>
        <v>53.7</v>
      </c>
      <c r="J2484" s="15">
        <f>Raw_Data!J2484</f>
        <v>7.5</v>
      </c>
      <c r="K2484" s="15">
        <f>Raw_Data!K2484</f>
        <v>7.25</v>
      </c>
      <c r="L2484" s="18">
        <f>IF(Raw_Data!L2484="",ROUND(AVERAGEIFS(Raw_Data!$L$2:$L$4001,Raw_Data!$E$2:$E$4001,E2484),1),Raw_Data!L2484)</f>
        <v>20.7</v>
      </c>
      <c r="M2484" s="15">
        <f>Raw_Data!M2484</f>
        <v>73.900000000000006</v>
      </c>
      <c r="N2484" s="15">
        <f>Raw_Data!N2484</f>
        <v>69.8</v>
      </c>
      <c r="O2484" s="15">
        <f>Raw_Data!O2484</f>
        <v>99.2</v>
      </c>
      <c r="P2484" s="15" t="str">
        <f>Raw_Data!P2484</f>
        <v>Drip</v>
      </c>
      <c r="Q2484" s="15">
        <f>Raw_Data!Q2484</f>
        <v>267.7</v>
      </c>
      <c r="R2484" s="15">
        <f>Raw_Data!R2484</f>
        <v>8.14</v>
      </c>
      <c r="S2484" s="15">
        <f>Raw_Data!S2484</f>
        <v>0.82</v>
      </c>
      <c r="T2484" s="18">
        <f>IF(Raw_Data!T2484="",ROUND(AVERAGEIFS(Raw_Data!$T$2:$T$4001,Raw_Data!$E$2:$E$4001,E2484,Raw_Data!$D$2:$D$4001,D2484),2),IF(Raw_Data!T2484&gt;INDEX(Cleaning_Reference!$F$6:$F$13,MATCH(D2484,Cleaning_Reference!$A$6:$A$13,0)),INDEX(Cleaning_Reference!$F$6:$F$13,MATCH(D2484,Cleaning_Reference!$A$6:$A$13,0)),Raw_Data!T2484))</f>
        <v>0.96</v>
      </c>
      <c r="U2484" s="15">
        <f>Raw_Data!U2484</f>
        <v>12.72</v>
      </c>
      <c r="V2484" s="15">
        <f>Raw_Data!V2484</f>
        <v>85850</v>
      </c>
      <c r="W2484" s="15">
        <f>Raw_Data!W2484</f>
        <v>957679</v>
      </c>
      <c r="X2484" s="15">
        <f>Raw_Data!X2484</f>
        <v>1092012</v>
      </c>
      <c r="Y2484" s="15">
        <f>Raw_Data!Y2484</f>
        <v>134333</v>
      </c>
      <c r="Z2484" s="15">
        <f>Raw_Data!Z2484</f>
        <v>4347</v>
      </c>
      <c r="AA2484" s="15">
        <f>Raw_Data!AA2484</f>
        <v>2.9260000000000002</v>
      </c>
      <c r="AB2484" s="15">
        <f>Raw_Data!AB2484</f>
        <v>35.4</v>
      </c>
      <c r="AC2484" s="19" t="str">
        <f>IF(Raw_Data!G2484="","Yes","No")</f>
        <v>No</v>
      </c>
      <c r="AD2484" s="19" t="str">
        <f>IF(Raw_Data!L2484="","Yes","No")</f>
        <v>No</v>
      </c>
      <c r="AE2484" s="19" t="str">
        <f>IF(Raw_Data!T2484="","Imputed",IF(Raw_Data!T2484&gt;INDEX(Cleaning_Reference!$F$6:$F$13,MATCH(D2484,Cleaning_Reference!$A$6:$A$13,0)),"Capped","Original"))</f>
        <v>Original</v>
      </c>
      <c r="AF2484" s="21">
        <f t="shared" si="38"/>
        <v>12.72</v>
      </c>
    </row>
    <row r="2485" spans="1:32" ht="15" customHeight="1" x14ac:dyDescent="0.3">
      <c r="A2485" s="20" t="str">
        <f>Raw_Data!A2485</f>
        <v>SF12484</v>
      </c>
      <c r="B2485" s="15" t="str">
        <f>Raw_Data!B2485</f>
        <v>Madhya Pradesh</v>
      </c>
      <c r="C2485" s="15" t="str">
        <f>Raw_Data!C2485</f>
        <v>Guntur</v>
      </c>
      <c r="D2485" s="15" t="str">
        <f>Raw_Data!D2485</f>
        <v>Pulses</v>
      </c>
      <c r="E2485" s="15" t="str">
        <f>Raw_Data!E2485</f>
        <v>Kharif</v>
      </c>
      <c r="F2485" s="15">
        <f>Raw_Data!F2485</f>
        <v>10.17</v>
      </c>
      <c r="G2485" s="18">
        <f>IF(Raw_Data!G2485="",ROUND(AVERAGEIFS(Raw_Data!$G$2:$G$4001,Raw_Data!$E$2:$E$4001,E2485),1),Raw_Data!G2485)</f>
        <v>558.9</v>
      </c>
      <c r="H2485" s="15">
        <f>Raw_Data!H2485</f>
        <v>30.6</v>
      </c>
      <c r="I2485" s="15">
        <f>Raw_Data!I2485</f>
        <v>69.3</v>
      </c>
      <c r="J2485" s="15">
        <f>Raw_Data!J2485</f>
        <v>6.8</v>
      </c>
      <c r="K2485" s="15">
        <f>Raw_Data!K2485</f>
        <v>6.76</v>
      </c>
      <c r="L2485" s="18">
        <f>IF(Raw_Data!L2485="",ROUND(AVERAGEIFS(Raw_Data!$L$2:$L$4001,Raw_Data!$E$2:$E$4001,E2485),1),Raw_Data!L2485)</f>
        <v>34.700000000000003</v>
      </c>
      <c r="M2485" s="15">
        <f>Raw_Data!M2485</f>
        <v>137.5</v>
      </c>
      <c r="N2485" s="15">
        <f>Raw_Data!N2485</f>
        <v>52.8</v>
      </c>
      <c r="O2485" s="15">
        <f>Raw_Data!O2485</f>
        <v>79.599999999999994</v>
      </c>
      <c r="P2485" s="15" t="str">
        <f>Raw_Data!P2485</f>
        <v>Rainfed</v>
      </c>
      <c r="Q2485" s="15">
        <f>Raw_Data!Q2485</f>
        <v>121.5</v>
      </c>
      <c r="R2485" s="15">
        <f>Raw_Data!R2485</f>
        <v>2.71</v>
      </c>
      <c r="S2485" s="15">
        <f>Raw_Data!S2485</f>
        <v>0.89</v>
      </c>
      <c r="T2485" s="18">
        <f>IF(Raw_Data!T2485="",ROUND(AVERAGEIFS(Raw_Data!$T$2:$T$4001,Raw_Data!$E$2:$E$4001,E2485,Raw_Data!$D$2:$D$4001,D2485),2),IF(Raw_Data!T2485&gt;INDEX(Cleaning_Reference!$F$6:$F$13,MATCH(D2485,Cleaning_Reference!$A$6:$A$13,0)),INDEX(Cleaning_Reference!$F$6:$F$13,MATCH(D2485,Cleaning_Reference!$A$6:$A$13,0)),Raw_Data!T2485))</f>
        <v>1.19</v>
      </c>
      <c r="U2485" s="15">
        <f>Raw_Data!U2485</f>
        <v>12.1</v>
      </c>
      <c r="V2485" s="15">
        <f>Raw_Data!V2485</f>
        <v>69003</v>
      </c>
      <c r="W2485" s="15">
        <f>Raw_Data!W2485</f>
        <v>611957</v>
      </c>
      <c r="X2485" s="15">
        <f>Raw_Data!X2485</f>
        <v>834936</v>
      </c>
      <c r="Y2485" s="15">
        <f>Raw_Data!Y2485</f>
        <v>222979</v>
      </c>
      <c r="Z2485" s="15">
        <f>Raw_Data!Z2485</f>
        <v>1965</v>
      </c>
      <c r="AA2485" s="15">
        <f>Raw_Data!AA2485</f>
        <v>6.1580000000000004</v>
      </c>
      <c r="AB2485" s="15">
        <f>Raw_Data!AB2485</f>
        <v>58.8</v>
      </c>
      <c r="AC2485" s="19" t="str">
        <f>IF(Raw_Data!G2485="","Yes","No")</f>
        <v>No</v>
      </c>
      <c r="AD2485" s="19" t="str">
        <f>IF(Raw_Data!L2485="","Yes","No")</f>
        <v>No</v>
      </c>
      <c r="AE2485" s="19" t="str">
        <f>IF(Raw_Data!T2485="","Imputed",IF(Raw_Data!T2485&gt;INDEX(Cleaning_Reference!$F$6:$F$13,MATCH(D2485,Cleaning_Reference!$A$6:$A$13,0)),"Capped","Original"))</f>
        <v>Original</v>
      </c>
      <c r="AF2485" s="21">
        <f t="shared" si="38"/>
        <v>12.1</v>
      </c>
    </row>
    <row r="2486" spans="1:32" ht="15" customHeight="1" x14ac:dyDescent="0.3">
      <c r="A2486" s="20" t="str">
        <f>Raw_Data!A2486</f>
        <v>SF12485</v>
      </c>
      <c r="B2486" s="15" t="str">
        <f>Raw_Data!B2486</f>
        <v>Punjab</v>
      </c>
      <c r="C2486" s="15" t="str">
        <f>Raw_Data!C2486</f>
        <v>Raichur</v>
      </c>
      <c r="D2486" s="15" t="str">
        <f>Raw_Data!D2486</f>
        <v>Groundnut</v>
      </c>
      <c r="E2486" s="15" t="str">
        <f>Raw_Data!E2486</f>
        <v>Rabi</v>
      </c>
      <c r="F2486" s="15">
        <f>Raw_Data!F2486</f>
        <v>8.68</v>
      </c>
      <c r="G2486" s="18">
        <f>IF(Raw_Data!G2486="",ROUND(AVERAGEIFS(Raw_Data!$G$2:$G$4001,Raw_Data!$E$2:$E$4001,E2486),1),Raw_Data!G2486)</f>
        <v>571.29999999999995</v>
      </c>
      <c r="H2486" s="15">
        <f>Raw_Data!H2486</f>
        <v>22.2</v>
      </c>
      <c r="I2486" s="15">
        <f>Raw_Data!I2486</f>
        <v>49.5</v>
      </c>
      <c r="J2486" s="15">
        <f>Raw_Data!J2486</f>
        <v>5.7</v>
      </c>
      <c r="K2486" s="15">
        <f>Raw_Data!K2486</f>
        <v>6.62</v>
      </c>
      <c r="L2486" s="18">
        <f>IF(Raw_Data!L2486="",ROUND(AVERAGEIFS(Raw_Data!$L$2:$L$4001,Raw_Data!$E$2:$E$4001,E2486),1),Raw_Data!L2486)</f>
        <v>25.9</v>
      </c>
      <c r="M2486" s="15">
        <f>Raw_Data!M2486</f>
        <v>121.3</v>
      </c>
      <c r="N2486" s="15">
        <f>Raw_Data!N2486</f>
        <v>51.5</v>
      </c>
      <c r="O2486" s="15">
        <f>Raw_Data!O2486</f>
        <v>155.4</v>
      </c>
      <c r="P2486" s="15" t="str">
        <f>Raw_Data!P2486</f>
        <v>Sprinkler</v>
      </c>
      <c r="Q2486" s="15">
        <f>Raw_Data!Q2486</f>
        <v>135.5</v>
      </c>
      <c r="R2486" s="15">
        <f>Raw_Data!R2486</f>
        <v>7.35</v>
      </c>
      <c r="S2486" s="15">
        <f>Raw_Data!S2486</f>
        <v>0.81</v>
      </c>
      <c r="T2486" s="18">
        <f>IF(Raw_Data!T2486="",ROUND(AVERAGEIFS(Raw_Data!$T$2:$T$4001,Raw_Data!$E$2:$E$4001,E2486,Raw_Data!$D$2:$D$4001,D2486),2),IF(Raw_Data!T2486&gt;INDEX(Cleaning_Reference!$F$6:$F$13,MATCH(D2486,Cleaning_Reference!$A$6:$A$13,0)),INDEX(Cleaning_Reference!$F$6:$F$13,MATCH(D2486,Cleaning_Reference!$A$6:$A$13,0)),Raw_Data!T2486))</f>
        <v>2.35</v>
      </c>
      <c r="U2486" s="15">
        <f>Raw_Data!U2486</f>
        <v>20.399999999999999</v>
      </c>
      <c r="V2486" s="15">
        <f>Raw_Data!V2486</f>
        <v>60171</v>
      </c>
      <c r="W2486" s="15">
        <f>Raw_Data!W2486</f>
        <v>556483</v>
      </c>
      <c r="X2486" s="15">
        <f>Raw_Data!X2486</f>
        <v>1227488</v>
      </c>
      <c r="Y2486" s="15">
        <f>Raw_Data!Y2486</f>
        <v>671005</v>
      </c>
      <c r="Z2486" s="15">
        <f>Raw_Data!Z2486</f>
        <v>3942</v>
      </c>
      <c r="AA2486" s="15">
        <f>Raw_Data!AA2486</f>
        <v>5.1749999999999998</v>
      </c>
      <c r="AB2486" s="15">
        <f>Raw_Data!AB2486</f>
        <v>30.5</v>
      </c>
      <c r="AC2486" s="19" t="str">
        <f>IF(Raw_Data!G2486="","Yes","No")</f>
        <v>No</v>
      </c>
      <c r="AD2486" s="19" t="str">
        <f>IF(Raw_Data!L2486="","Yes","No")</f>
        <v>No</v>
      </c>
      <c r="AE2486" s="19" t="str">
        <f>IF(Raw_Data!T2486="","Imputed",IF(Raw_Data!T2486&gt;INDEX(Cleaning_Reference!$F$6:$F$13,MATCH(D2486,Cleaning_Reference!$A$6:$A$13,0)),"Capped","Original"))</f>
        <v>Original</v>
      </c>
      <c r="AF2486" s="21">
        <f t="shared" si="38"/>
        <v>20.399999999999999</v>
      </c>
    </row>
    <row r="2487" spans="1:32" ht="15" customHeight="1" x14ac:dyDescent="0.3">
      <c r="A2487" s="20" t="str">
        <f>Raw_Data!A2487</f>
        <v>SF12486</v>
      </c>
      <c r="B2487" s="15" t="str">
        <f>Raw_Data!B2487</f>
        <v>Maharashtra</v>
      </c>
      <c r="C2487" s="15" t="str">
        <f>Raw_Data!C2487</f>
        <v>Krishna</v>
      </c>
      <c r="D2487" s="15" t="str">
        <f>Raw_Data!D2487</f>
        <v>Maize</v>
      </c>
      <c r="E2487" s="15" t="str">
        <f>Raw_Data!E2487</f>
        <v>Zaid</v>
      </c>
      <c r="F2487" s="15">
        <f>Raw_Data!F2487</f>
        <v>0.87</v>
      </c>
      <c r="G2487" s="18">
        <f>IF(Raw_Data!G2487="",ROUND(AVERAGEIFS(Raw_Data!$G$2:$G$4001,Raw_Data!$E$2:$E$4001,E2487),1),Raw_Data!G2487)</f>
        <v>389.3</v>
      </c>
      <c r="H2487" s="15">
        <f>Raw_Data!H2487</f>
        <v>26.6</v>
      </c>
      <c r="I2487" s="15">
        <f>Raw_Data!I2487</f>
        <v>38.4</v>
      </c>
      <c r="J2487" s="15">
        <f>Raw_Data!J2487</f>
        <v>6.8</v>
      </c>
      <c r="K2487" s="15">
        <f>Raw_Data!K2487</f>
        <v>7.08</v>
      </c>
      <c r="L2487" s="18">
        <f>IF(Raw_Data!L2487="",ROUND(AVERAGEIFS(Raw_Data!$L$2:$L$4001,Raw_Data!$E$2:$E$4001,E2487),1),Raw_Data!L2487)</f>
        <v>20.7</v>
      </c>
      <c r="M2487" s="15">
        <f>Raw_Data!M2487</f>
        <v>90.8</v>
      </c>
      <c r="N2487" s="15">
        <f>Raw_Data!N2487</f>
        <v>60.2</v>
      </c>
      <c r="O2487" s="15">
        <f>Raw_Data!O2487</f>
        <v>62.6</v>
      </c>
      <c r="P2487" s="15" t="str">
        <f>Raw_Data!P2487</f>
        <v>Rainfed</v>
      </c>
      <c r="Q2487" s="15">
        <f>Raw_Data!Q2487</f>
        <v>195.2</v>
      </c>
      <c r="R2487" s="15">
        <f>Raw_Data!R2487</f>
        <v>5.49</v>
      </c>
      <c r="S2487" s="15">
        <f>Raw_Data!S2487</f>
        <v>0.76</v>
      </c>
      <c r="T2487" s="18">
        <f>IF(Raw_Data!T2487="",ROUND(AVERAGEIFS(Raw_Data!$T$2:$T$4001,Raw_Data!$E$2:$E$4001,E2487,Raw_Data!$D$2:$D$4001,D2487),2),IF(Raw_Data!T2487&gt;INDEX(Cleaning_Reference!$F$6:$F$13,MATCH(D2487,Cleaning_Reference!$A$6:$A$13,0)),INDEX(Cleaning_Reference!$F$6:$F$13,MATCH(D2487,Cleaning_Reference!$A$6:$A$13,0)),Raw_Data!T2487))</f>
        <v>2.31</v>
      </c>
      <c r="U2487" s="15">
        <f>Raw_Data!U2487</f>
        <v>2.0099999999999998</v>
      </c>
      <c r="V2487" s="15">
        <f>Raw_Data!V2487</f>
        <v>19871</v>
      </c>
      <c r="W2487" s="15">
        <f>Raw_Data!W2487</f>
        <v>49742</v>
      </c>
      <c r="X2487" s="15">
        <f>Raw_Data!X2487</f>
        <v>39941</v>
      </c>
      <c r="Y2487" s="15">
        <f>Raw_Data!Y2487</f>
        <v>-9801</v>
      </c>
      <c r="Z2487" s="15">
        <f>Raw_Data!Z2487</f>
        <v>280</v>
      </c>
      <c r="AA2487" s="15">
        <f>Raw_Data!AA2487</f>
        <v>7.1790000000000003</v>
      </c>
      <c r="AB2487" s="15">
        <f>Raw_Data!AB2487</f>
        <v>37.1</v>
      </c>
      <c r="AC2487" s="19" t="str">
        <f>IF(Raw_Data!G2487="","Yes","No")</f>
        <v>No</v>
      </c>
      <c r="AD2487" s="19" t="str">
        <f>IF(Raw_Data!L2487="","Yes","No")</f>
        <v>No</v>
      </c>
      <c r="AE2487" s="19" t="str">
        <f>IF(Raw_Data!T2487="","Imputed",IF(Raw_Data!T2487&gt;INDEX(Cleaning_Reference!$F$6:$F$13,MATCH(D2487,Cleaning_Reference!$A$6:$A$13,0)),"Capped","Original"))</f>
        <v>Original</v>
      </c>
      <c r="AF2487" s="21">
        <f t="shared" si="38"/>
        <v>2.0099999999999998</v>
      </c>
    </row>
    <row r="2488" spans="1:32" ht="15" customHeight="1" x14ac:dyDescent="0.3">
      <c r="A2488" s="20" t="str">
        <f>Raw_Data!A2488</f>
        <v>SF12487</v>
      </c>
      <c r="B2488" s="15" t="str">
        <f>Raw_Data!B2488</f>
        <v>Gujarat</v>
      </c>
      <c r="C2488" s="15" t="str">
        <f>Raw_Data!C2488</f>
        <v>Nalgonda</v>
      </c>
      <c r="D2488" s="15" t="str">
        <f>Raw_Data!D2488</f>
        <v>Wheat</v>
      </c>
      <c r="E2488" s="15" t="str">
        <f>Raw_Data!E2488</f>
        <v>Rabi</v>
      </c>
      <c r="F2488" s="15">
        <f>Raw_Data!F2488</f>
        <v>13.31</v>
      </c>
      <c r="G2488" s="18">
        <f>IF(Raw_Data!G2488="",ROUND(AVERAGEIFS(Raw_Data!$G$2:$G$4001,Raw_Data!$E$2:$E$4001,E2488),1),Raw_Data!G2488)</f>
        <v>428.9</v>
      </c>
      <c r="H2488" s="15">
        <f>Raw_Data!H2488</f>
        <v>26.7</v>
      </c>
      <c r="I2488" s="15">
        <f>Raw_Data!I2488</f>
        <v>65.599999999999994</v>
      </c>
      <c r="J2488" s="15">
        <f>Raw_Data!J2488</f>
        <v>7.9</v>
      </c>
      <c r="K2488" s="15">
        <f>Raw_Data!K2488</f>
        <v>6.47</v>
      </c>
      <c r="L2488" s="18">
        <f>IF(Raw_Data!L2488="",ROUND(AVERAGEIFS(Raw_Data!$L$2:$L$4001,Raw_Data!$E$2:$E$4001,E2488),1),Raw_Data!L2488)</f>
        <v>18.5</v>
      </c>
      <c r="M2488" s="15">
        <f>Raw_Data!M2488</f>
        <v>117.7</v>
      </c>
      <c r="N2488" s="15">
        <f>Raw_Data!N2488</f>
        <v>65.3</v>
      </c>
      <c r="O2488" s="15">
        <f>Raw_Data!O2488</f>
        <v>136.1</v>
      </c>
      <c r="P2488" s="15" t="str">
        <f>Raw_Data!P2488</f>
        <v>Flood</v>
      </c>
      <c r="Q2488" s="15">
        <f>Raw_Data!Q2488</f>
        <v>142</v>
      </c>
      <c r="R2488" s="15">
        <f>Raw_Data!R2488</f>
        <v>5.2</v>
      </c>
      <c r="S2488" s="15">
        <f>Raw_Data!S2488</f>
        <v>0.81</v>
      </c>
      <c r="T2488" s="18">
        <f>IF(Raw_Data!T2488="",ROUND(AVERAGEIFS(Raw_Data!$T$2:$T$4001,Raw_Data!$E$2:$E$4001,E2488,Raw_Data!$D$2:$D$4001,D2488),2),IF(Raw_Data!T2488&gt;INDEX(Cleaning_Reference!$F$6:$F$13,MATCH(D2488,Cleaning_Reference!$A$6:$A$13,0)),INDEX(Cleaning_Reference!$F$6:$F$13,MATCH(D2488,Cleaning_Reference!$A$6:$A$13,0)),Raw_Data!T2488))</f>
        <v>2.94</v>
      </c>
      <c r="U2488" s="15">
        <f>Raw_Data!U2488</f>
        <v>39.130000000000003</v>
      </c>
      <c r="V2488" s="15">
        <f>Raw_Data!V2488</f>
        <v>21588</v>
      </c>
      <c r="W2488" s="15">
        <f>Raw_Data!W2488</f>
        <v>872262</v>
      </c>
      <c r="X2488" s="15">
        <f>Raw_Data!X2488</f>
        <v>844738</v>
      </c>
      <c r="Y2488" s="15">
        <f>Raw_Data!Y2488</f>
        <v>-27524</v>
      </c>
      <c r="Z2488" s="15">
        <f>Raw_Data!Z2488</f>
        <v>8356</v>
      </c>
      <c r="AA2488" s="15">
        <f>Raw_Data!AA2488</f>
        <v>4.6829999999999998</v>
      </c>
      <c r="AB2488" s="15">
        <f>Raw_Data!AB2488</f>
        <v>41.6</v>
      </c>
      <c r="AC2488" s="19" t="str">
        <f>IF(Raw_Data!G2488="","Yes","No")</f>
        <v>No</v>
      </c>
      <c r="AD2488" s="19" t="str">
        <f>IF(Raw_Data!L2488="","Yes","No")</f>
        <v>No</v>
      </c>
      <c r="AE2488" s="19" t="str">
        <f>IF(Raw_Data!T2488="","Imputed",IF(Raw_Data!T2488&gt;INDEX(Cleaning_Reference!$F$6:$F$13,MATCH(D2488,Cleaning_Reference!$A$6:$A$13,0)),"Capped","Original"))</f>
        <v>Original</v>
      </c>
      <c r="AF2488" s="21">
        <f t="shared" si="38"/>
        <v>39.130000000000003</v>
      </c>
    </row>
    <row r="2489" spans="1:32" ht="15" customHeight="1" x14ac:dyDescent="0.3">
      <c r="A2489" s="20" t="str">
        <f>Raw_Data!A2489</f>
        <v>SF12488</v>
      </c>
      <c r="B2489" s="15" t="str">
        <f>Raw_Data!B2489</f>
        <v>Andhra Pradesh</v>
      </c>
      <c r="C2489" s="15" t="str">
        <f>Raw_Data!C2489</f>
        <v>Indore</v>
      </c>
      <c r="D2489" s="15" t="str">
        <f>Raw_Data!D2489</f>
        <v>Wheat</v>
      </c>
      <c r="E2489" s="15" t="str">
        <f>Raw_Data!E2489</f>
        <v>Kharif</v>
      </c>
      <c r="F2489" s="15">
        <f>Raw_Data!F2489</f>
        <v>12.95</v>
      </c>
      <c r="G2489" s="18">
        <f>IF(Raw_Data!G2489="",ROUND(AVERAGEIFS(Raw_Data!$G$2:$G$4001,Raw_Data!$E$2:$E$4001,E2489),1),Raw_Data!G2489)</f>
        <v>533.29999999999995</v>
      </c>
      <c r="H2489" s="15">
        <f>Raw_Data!H2489</f>
        <v>29.3</v>
      </c>
      <c r="I2489" s="15">
        <f>Raw_Data!I2489</f>
        <v>81.7</v>
      </c>
      <c r="J2489" s="15">
        <f>Raw_Data!J2489</f>
        <v>6.8</v>
      </c>
      <c r="K2489" s="15">
        <f>Raw_Data!K2489</f>
        <v>6.44</v>
      </c>
      <c r="L2489" s="18">
        <f>IF(Raw_Data!L2489="",ROUND(AVERAGEIFS(Raw_Data!$L$2:$L$4001,Raw_Data!$E$2:$E$4001,E2489),1),Raw_Data!L2489)</f>
        <v>29.5</v>
      </c>
      <c r="M2489" s="15">
        <f>Raw_Data!M2489</f>
        <v>74.2</v>
      </c>
      <c r="N2489" s="15">
        <f>Raw_Data!N2489</f>
        <v>73.5</v>
      </c>
      <c r="O2489" s="15">
        <f>Raw_Data!O2489</f>
        <v>111.6</v>
      </c>
      <c r="P2489" s="15" t="str">
        <f>Raw_Data!P2489</f>
        <v>Sprinkler</v>
      </c>
      <c r="Q2489" s="15">
        <f>Raw_Data!Q2489</f>
        <v>198.4</v>
      </c>
      <c r="R2489" s="15">
        <f>Raw_Data!R2489</f>
        <v>8.2799999999999994</v>
      </c>
      <c r="S2489" s="15">
        <f>Raw_Data!S2489</f>
        <v>0.97</v>
      </c>
      <c r="T2489" s="18">
        <f>IF(Raw_Data!T2489="",ROUND(AVERAGEIFS(Raw_Data!$T$2:$T$4001,Raw_Data!$E$2:$E$4001,E2489,Raw_Data!$D$2:$D$4001,D2489),2),IF(Raw_Data!T2489&gt;INDEX(Cleaning_Reference!$F$6:$F$13,MATCH(D2489,Cleaning_Reference!$A$6:$A$13,0)),INDEX(Cleaning_Reference!$F$6:$F$13,MATCH(D2489,Cleaning_Reference!$A$6:$A$13,0)),Raw_Data!T2489))</f>
        <v>3.47</v>
      </c>
      <c r="U2489" s="15">
        <f>Raw_Data!U2489</f>
        <v>44.94</v>
      </c>
      <c r="V2489" s="15">
        <f>Raw_Data!V2489</f>
        <v>20617</v>
      </c>
      <c r="W2489" s="15">
        <f>Raw_Data!W2489</f>
        <v>1055580</v>
      </c>
      <c r="X2489" s="15">
        <f>Raw_Data!X2489</f>
        <v>926528</v>
      </c>
      <c r="Y2489" s="15">
        <f>Raw_Data!Y2489</f>
        <v>-129052</v>
      </c>
      <c r="Z2489" s="15">
        <f>Raw_Data!Z2489</f>
        <v>5046</v>
      </c>
      <c r="AA2489" s="15">
        <f>Raw_Data!AA2489</f>
        <v>8.9060000000000006</v>
      </c>
      <c r="AB2489" s="15">
        <f>Raw_Data!AB2489</f>
        <v>50.8</v>
      </c>
      <c r="AC2489" s="19" t="str">
        <f>IF(Raw_Data!G2489="","Yes","No")</f>
        <v>No</v>
      </c>
      <c r="AD2489" s="19" t="str">
        <f>IF(Raw_Data!L2489="","Yes","No")</f>
        <v>No</v>
      </c>
      <c r="AE2489" s="19" t="str">
        <f>IF(Raw_Data!T2489="","Imputed",IF(Raw_Data!T2489&gt;INDEX(Cleaning_Reference!$F$6:$F$13,MATCH(D2489,Cleaning_Reference!$A$6:$A$13,0)),"Capped","Original"))</f>
        <v>Original</v>
      </c>
      <c r="AF2489" s="21">
        <f t="shared" si="38"/>
        <v>44.94</v>
      </c>
    </row>
    <row r="2490" spans="1:32" ht="15" customHeight="1" x14ac:dyDescent="0.3">
      <c r="A2490" s="20" t="str">
        <f>Raw_Data!A2490</f>
        <v>SF12489</v>
      </c>
      <c r="B2490" s="15" t="str">
        <f>Raw_Data!B2490</f>
        <v>Madhya Pradesh</v>
      </c>
      <c r="C2490" s="15" t="str">
        <f>Raw_Data!C2490</f>
        <v>Nalgonda</v>
      </c>
      <c r="D2490" s="15" t="str">
        <f>Raw_Data!D2490</f>
        <v>Wheat</v>
      </c>
      <c r="E2490" s="15" t="str">
        <f>Raw_Data!E2490</f>
        <v>Rabi</v>
      </c>
      <c r="F2490" s="15">
        <f>Raw_Data!F2490</f>
        <v>8.48</v>
      </c>
      <c r="G2490" s="18">
        <f>IF(Raw_Data!G2490="",ROUND(AVERAGEIFS(Raw_Data!$G$2:$G$4001,Raw_Data!$E$2:$E$4001,E2490),1),Raw_Data!G2490)</f>
        <v>551.79999999999995</v>
      </c>
      <c r="H2490" s="15">
        <f>Raw_Data!H2490</f>
        <v>23.6</v>
      </c>
      <c r="I2490" s="15">
        <f>Raw_Data!I2490</f>
        <v>54</v>
      </c>
      <c r="J2490" s="15">
        <f>Raw_Data!J2490</f>
        <v>8.5</v>
      </c>
      <c r="K2490" s="15">
        <f>Raw_Data!K2490</f>
        <v>6.81</v>
      </c>
      <c r="L2490" s="18">
        <f>IF(Raw_Data!L2490="",ROUND(AVERAGEIFS(Raw_Data!$L$2:$L$4001,Raw_Data!$E$2:$E$4001,E2490),1),Raw_Data!L2490)</f>
        <v>29.7</v>
      </c>
      <c r="M2490" s="15">
        <f>Raw_Data!M2490</f>
        <v>123.3</v>
      </c>
      <c r="N2490" s="15">
        <f>Raw_Data!N2490</f>
        <v>76.2</v>
      </c>
      <c r="O2490" s="15">
        <f>Raw_Data!O2490</f>
        <v>121.9</v>
      </c>
      <c r="P2490" s="15" t="str">
        <f>Raw_Data!P2490</f>
        <v>Rainfed</v>
      </c>
      <c r="Q2490" s="15">
        <f>Raw_Data!Q2490</f>
        <v>291.2</v>
      </c>
      <c r="R2490" s="15">
        <f>Raw_Data!R2490</f>
        <v>10.19</v>
      </c>
      <c r="S2490" s="15">
        <f>Raw_Data!S2490</f>
        <v>0.81</v>
      </c>
      <c r="T2490" s="18">
        <f>IF(Raw_Data!T2490="",ROUND(AVERAGEIFS(Raw_Data!$T$2:$T$4001,Raw_Data!$E$2:$E$4001,E2490,Raw_Data!$D$2:$D$4001,D2490),2),IF(Raw_Data!T2490&gt;INDEX(Cleaning_Reference!$F$6:$F$13,MATCH(D2490,Cleaning_Reference!$A$6:$A$13,0)),INDEX(Cleaning_Reference!$F$6:$F$13,MATCH(D2490,Cleaning_Reference!$A$6:$A$13,0)),Raw_Data!T2490))</f>
        <v>3.2</v>
      </c>
      <c r="U2490" s="15">
        <f>Raw_Data!U2490</f>
        <v>27.14</v>
      </c>
      <c r="V2490" s="15">
        <f>Raw_Data!V2490</f>
        <v>20512</v>
      </c>
      <c r="W2490" s="15">
        <f>Raw_Data!W2490</f>
        <v>636475</v>
      </c>
      <c r="X2490" s="15">
        <f>Raw_Data!X2490</f>
        <v>556696</v>
      </c>
      <c r="Y2490" s="15">
        <f>Raw_Data!Y2490</f>
        <v>-79779</v>
      </c>
      <c r="Z2490" s="15">
        <f>Raw_Data!Z2490</f>
        <v>2573</v>
      </c>
      <c r="AA2490" s="15">
        <f>Raw_Data!AA2490</f>
        <v>10.548</v>
      </c>
      <c r="AB2490" s="15">
        <f>Raw_Data!AB2490</f>
        <v>30.3</v>
      </c>
      <c r="AC2490" s="19" t="str">
        <f>IF(Raw_Data!G2490="","Yes","No")</f>
        <v>No</v>
      </c>
      <c r="AD2490" s="19" t="str">
        <f>IF(Raw_Data!L2490="","Yes","No")</f>
        <v>No</v>
      </c>
      <c r="AE2490" s="19" t="str">
        <f>IF(Raw_Data!T2490="","Imputed",IF(Raw_Data!T2490&gt;INDEX(Cleaning_Reference!$F$6:$F$13,MATCH(D2490,Cleaning_Reference!$A$6:$A$13,0)),"Capped","Original"))</f>
        <v>Original</v>
      </c>
      <c r="AF2490" s="21">
        <f t="shared" si="38"/>
        <v>27.14</v>
      </c>
    </row>
    <row r="2491" spans="1:32" ht="15" customHeight="1" x14ac:dyDescent="0.3">
      <c r="A2491" s="20" t="str">
        <f>Raw_Data!A2491</f>
        <v>SF12490</v>
      </c>
      <c r="B2491" s="15" t="str">
        <f>Raw_Data!B2491</f>
        <v>Telangana</v>
      </c>
      <c r="C2491" s="15" t="str">
        <f>Raw_Data!C2491</f>
        <v>Guntur</v>
      </c>
      <c r="D2491" s="15" t="str">
        <f>Raw_Data!D2491</f>
        <v>Wheat</v>
      </c>
      <c r="E2491" s="15" t="str">
        <f>Raw_Data!E2491</f>
        <v>Rabi</v>
      </c>
      <c r="F2491" s="15">
        <f>Raw_Data!F2491</f>
        <v>4.29</v>
      </c>
      <c r="G2491" s="18">
        <f>IF(Raw_Data!G2491="",ROUND(AVERAGEIFS(Raw_Data!$G$2:$G$4001,Raw_Data!$E$2:$E$4001,E2491),1),Raw_Data!G2491)</f>
        <v>123.8</v>
      </c>
      <c r="H2491" s="15">
        <f>Raw_Data!H2491</f>
        <v>22.8</v>
      </c>
      <c r="I2491" s="15">
        <f>Raw_Data!I2491</f>
        <v>38.4</v>
      </c>
      <c r="J2491" s="15">
        <f>Raw_Data!J2491</f>
        <v>8.1</v>
      </c>
      <c r="K2491" s="15">
        <f>Raw_Data!K2491</f>
        <v>5.2</v>
      </c>
      <c r="L2491" s="18">
        <f>IF(Raw_Data!L2491="",ROUND(AVERAGEIFS(Raw_Data!$L$2:$L$4001,Raw_Data!$E$2:$E$4001,E2491),1),Raw_Data!L2491)</f>
        <v>27.8</v>
      </c>
      <c r="M2491" s="15">
        <f>Raw_Data!M2491</f>
        <v>151.4</v>
      </c>
      <c r="N2491" s="15">
        <f>Raw_Data!N2491</f>
        <v>54.8</v>
      </c>
      <c r="O2491" s="15">
        <f>Raw_Data!O2491</f>
        <v>152</v>
      </c>
      <c r="P2491" s="15" t="str">
        <f>Raw_Data!P2491</f>
        <v>Drip</v>
      </c>
      <c r="Q2491" s="15">
        <f>Raw_Data!Q2491</f>
        <v>185.7</v>
      </c>
      <c r="R2491" s="15">
        <f>Raw_Data!R2491</f>
        <v>5.82</v>
      </c>
      <c r="S2491" s="15">
        <f>Raw_Data!S2491</f>
        <v>0.83</v>
      </c>
      <c r="T2491" s="18">
        <f>IF(Raw_Data!T2491="",ROUND(AVERAGEIFS(Raw_Data!$T$2:$T$4001,Raw_Data!$E$2:$E$4001,E2491,Raw_Data!$D$2:$D$4001,D2491),2),IF(Raw_Data!T2491&gt;INDEX(Cleaning_Reference!$F$6:$F$13,MATCH(D2491,Cleaning_Reference!$A$6:$A$13,0)),INDEX(Cleaning_Reference!$F$6:$F$13,MATCH(D2491,Cleaning_Reference!$A$6:$A$13,0)),Raw_Data!T2491))</f>
        <v>0.3</v>
      </c>
      <c r="U2491" s="15">
        <f>Raw_Data!U2491</f>
        <v>1.29</v>
      </c>
      <c r="V2491" s="15">
        <f>Raw_Data!V2491</f>
        <v>23865</v>
      </c>
      <c r="W2491" s="15">
        <f>Raw_Data!W2491</f>
        <v>332962</v>
      </c>
      <c r="X2491" s="15">
        <f>Raw_Data!X2491</f>
        <v>30786</v>
      </c>
      <c r="Y2491" s="15">
        <f>Raw_Data!Y2491</f>
        <v>-302176</v>
      </c>
      <c r="Z2491" s="15">
        <f>Raw_Data!Z2491</f>
        <v>2337</v>
      </c>
      <c r="AA2491" s="15">
        <f>Raw_Data!AA2491</f>
        <v>0.55200000000000005</v>
      </c>
      <c r="AB2491" s="15">
        <f>Raw_Data!AB2491</f>
        <v>26.1</v>
      </c>
      <c r="AC2491" s="19" t="str">
        <f>IF(Raw_Data!G2491="","Yes","No")</f>
        <v>No</v>
      </c>
      <c r="AD2491" s="19" t="str">
        <f>IF(Raw_Data!L2491="","Yes","No")</f>
        <v>No</v>
      </c>
      <c r="AE2491" s="19" t="str">
        <f>IF(Raw_Data!T2491="","Imputed",IF(Raw_Data!T2491&gt;INDEX(Cleaning_Reference!$F$6:$F$13,MATCH(D2491,Cleaning_Reference!$A$6:$A$13,0)),"Capped","Original"))</f>
        <v>Original</v>
      </c>
      <c r="AF2491" s="21">
        <f t="shared" si="38"/>
        <v>1.29</v>
      </c>
    </row>
    <row r="2492" spans="1:32" ht="15" customHeight="1" x14ac:dyDescent="0.3">
      <c r="A2492" s="20" t="str">
        <f>Raw_Data!A2492</f>
        <v>SF12491</v>
      </c>
      <c r="B2492" s="15" t="str">
        <f>Raw_Data!B2492</f>
        <v>Gujarat</v>
      </c>
      <c r="C2492" s="15" t="str">
        <f>Raw_Data!C2492</f>
        <v>Erode</v>
      </c>
      <c r="D2492" s="15" t="str">
        <f>Raw_Data!D2492</f>
        <v>Wheat</v>
      </c>
      <c r="E2492" s="15" t="str">
        <f>Raw_Data!E2492</f>
        <v>Kharif</v>
      </c>
      <c r="F2492" s="15">
        <f>Raw_Data!F2492</f>
        <v>14.93</v>
      </c>
      <c r="G2492" s="18">
        <f>IF(Raw_Data!G2492="",ROUND(AVERAGEIFS(Raw_Data!$G$2:$G$4001,Raw_Data!$E$2:$E$4001,E2492),1),Raw_Data!G2492)</f>
        <v>673.6</v>
      </c>
      <c r="H2492" s="15">
        <f>Raw_Data!H2492</f>
        <v>29</v>
      </c>
      <c r="I2492" s="15">
        <f>Raw_Data!I2492</f>
        <v>68.900000000000006</v>
      </c>
      <c r="J2492" s="15">
        <f>Raw_Data!J2492</f>
        <v>7.1</v>
      </c>
      <c r="K2492" s="15">
        <f>Raw_Data!K2492</f>
        <v>8.39</v>
      </c>
      <c r="L2492" s="18">
        <f>IF(Raw_Data!L2492="",ROUND(AVERAGEIFS(Raw_Data!$L$2:$L$4001,Raw_Data!$E$2:$E$4001,E2492),1),Raw_Data!L2492)</f>
        <v>20</v>
      </c>
      <c r="M2492" s="15">
        <f>Raw_Data!M2492</f>
        <v>139.19999999999999</v>
      </c>
      <c r="N2492" s="15">
        <f>Raw_Data!N2492</f>
        <v>50.3</v>
      </c>
      <c r="O2492" s="15">
        <f>Raw_Data!O2492</f>
        <v>139.4</v>
      </c>
      <c r="P2492" s="15" t="str">
        <f>Raw_Data!P2492</f>
        <v>Rainfed</v>
      </c>
      <c r="Q2492" s="15">
        <f>Raw_Data!Q2492</f>
        <v>138.19999999999999</v>
      </c>
      <c r="R2492" s="15">
        <f>Raw_Data!R2492</f>
        <v>9.1300000000000008</v>
      </c>
      <c r="S2492" s="15">
        <f>Raw_Data!S2492</f>
        <v>0.67</v>
      </c>
      <c r="T2492" s="18">
        <f>IF(Raw_Data!T2492="",ROUND(AVERAGEIFS(Raw_Data!$T$2:$T$4001,Raw_Data!$E$2:$E$4001,E2492,Raw_Data!$D$2:$D$4001,D2492),2),IF(Raw_Data!T2492&gt;INDEX(Cleaning_Reference!$F$6:$F$13,MATCH(D2492,Cleaning_Reference!$A$6:$A$13,0)),INDEX(Cleaning_Reference!$F$6:$F$13,MATCH(D2492,Cleaning_Reference!$A$6:$A$13,0)),Raw_Data!T2492))</f>
        <v>0.3</v>
      </c>
      <c r="U2492" s="15">
        <f>Raw_Data!U2492</f>
        <v>4.4800000000000004</v>
      </c>
      <c r="V2492" s="15">
        <f>Raw_Data!V2492</f>
        <v>20470</v>
      </c>
      <c r="W2492" s="15">
        <f>Raw_Data!W2492</f>
        <v>914499</v>
      </c>
      <c r="X2492" s="15">
        <f>Raw_Data!X2492</f>
        <v>91706</v>
      </c>
      <c r="Y2492" s="15">
        <f>Raw_Data!Y2492</f>
        <v>-822793</v>
      </c>
      <c r="Z2492" s="15">
        <f>Raw_Data!Z2492</f>
        <v>4850</v>
      </c>
      <c r="AA2492" s="15">
        <f>Raw_Data!AA2492</f>
        <v>0.92400000000000004</v>
      </c>
      <c r="AB2492" s="15">
        <f>Raw_Data!AB2492</f>
        <v>45</v>
      </c>
      <c r="AC2492" s="19" t="str">
        <f>IF(Raw_Data!G2492="","Yes","No")</f>
        <v>No</v>
      </c>
      <c r="AD2492" s="19" t="str">
        <f>IF(Raw_Data!L2492="","Yes","No")</f>
        <v>No</v>
      </c>
      <c r="AE2492" s="19" t="str">
        <f>IF(Raw_Data!T2492="","Imputed",IF(Raw_Data!T2492&gt;INDEX(Cleaning_Reference!$F$6:$F$13,MATCH(D2492,Cleaning_Reference!$A$6:$A$13,0)),"Capped","Original"))</f>
        <v>Original</v>
      </c>
      <c r="AF2492" s="21">
        <f t="shared" si="38"/>
        <v>4.4800000000000004</v>
      </c>
    </row>
    <row r="2493" spans="1:32" ht="15" customHeight="1" x14ac:dyDescent="0.3">
      <c r="A2493" s="20" t="str">
        <f>Raw_Data!A2493</f>
        <v>SF12492</v>
      </c>
      <c r="B2493" s="15" t="str">
        <f>Raw_Data!B2493</f>
        <v>Madhya Pradesh</v>
      </c>
      <c r="C2493" s="15" t="str">
        <f>Raw_Data!C2493</f>
        <v>Raichur</v>
      </c>
      <c r="D2493" s="15" t="str">
        <f>Raw_Data!D2493</f>
        <v>Cotton</v>
      </c>
      <c r="E2493" s="15" t="str">
        <f>Raw_Data!E2493</f>
        <v>Rabi</v>
      </c>
      <c r="F2493" s="15">
        <f>Raw_Data!F2493</f>
        <v>5.62</v>
      </c>
      <c r="G2493" s="18">
        <f>IF(Raw_Data!G2493="",ROUND(AVERAGEIFS(Raw_Data!$G$2:$G$4001,Raw_Data!$E$2:$E$4001,E2493),1),Raw_Data!G2493)</f>
        <v>520.20000000000005</v>
      </c>
      <c r="H2493" s="15">
        <f>Raw_Data!H2493</f>
        <v>20.399999999999999</v>
      </c>
      <c r="I2493" s="15">
        <f>Raw_Data!I2493</f>
        <v>61.2</v>
      </c>
      <c r="J2493" s="15">
        <f>Raw_Data!J2493</f>
        <v>6.4</v>
      </c>
      <c r="K2493" s="15">
        <f>Raw_Data!K2493</f>
        <v>7.18</v>
      </c>
      <c r="L2493" s="18">
        <f>IF(Raw_Data!L2493="",ROUND(AVERAGEIFS(Raw_Data!$L$2:$L$4001,Raw_Data!$E$2:$E$4001,E2493),1),Raw_Data!L2493)</f>
        <v>20.100000000000001</v>
      </c>
      <c r="M2493" s="15">
        <f>Raw_Data!M2493</f>
        <v>118.8</v>
      </c>
      <c r="N2493" s="15">
        <f>Raw_Data!N2493</f>
        <v>38</v>
      </c>
      <c r="O2493" s="15">
        <f>Raw_Data!O2493</f>
        <v>157.19999999999999</v>
      </c>
      <c r="P2493" s="15" t="str">
        <f>Raw_Data!P2493</f>
        <v>Sprinkler</v>
      </c>
      <c r="Q2493" s="15">
        <f>Raw_Data!Q2493</f>
        <v>196.7</v>
      </c>
      <c r="R2493" s="15">
        <f>Raw_Data!R2493</f>
        <v>6.97</v>
      </c>
      <c r="S2493" s="15">
        <f>Raw_Data!S2493</f>
        <v>0.81</v>
      </c>
      <c r="T2493" s="18">
        <f>IF(Raw_Data!T2493="",ROUND(AVERAGEIFS(Raw_Data!$T$2:$T$4001,Raw_Data!$E$2:$E$4001,E2493,Raw_Data!$D$2:$D$4001,D2493),2),IF(Raw_Data!T2493&gt;INDEX(Cleaning_Reference!$F$6:$F$13,MATCH(D2493,Cleaning_Reference!$A$6:$A$13,0)),INDEX(Cleaning_Reference!$F$6:$F$13,MATCH(D2493,Cleaning_Reference!$A$6:$A$13,0)),Raw_Data!T2493))</f>
        <v>1.28</v>
      </c>
      <c r="U2493" s="15">
        <f>Raw_Data!U2493</f>
        <v>7.19</v>
      </c>
      <c r="V2493" s="15">
        <f>Raw_Data!V2493</f>
        <v>73279</v>
      </c>
      <c r="W2493" s="15">
        <f>Raw_Data!W2493</f>
        <v>439849</v>
      </c>
      <c r="X2493" s="15">
        <f>Raw_Data!X2493</f>
        <v>526876</v>
      </c>
      <c r="Y2493" s="15">
        <f>Raw_Data!Y2493</f>
        <v>87027</v>
      </c>
      <c r="Z2493" s="15">
        <f>Raw_Data!Z2493</f>
        <v>4493</v>
      </c>
      <c r="AA2493" s="15">
        <f>Raw_Data!AA2493</f>
        <v>1.6</v>
      </c>
      <c r="AB2493" s="15">
        <f>Raw_Data!AB2493</f>
        <v>26.2</v>
      </c>
      <c r="AC2493" s="19" t="str">
        <f>IF(Raw_Data!G2493="","Yes","No")</f>
        <v>No</v>
      </c>
      <c r="AD2493" s="19" t="str">
        <f>IF(Raw_Data!L2493="","Yes","No")</f>
        <v>No</v>
      </c>
      <c r="AE2493" s="19" t="str">
        <f>IF(Raw_Data!T2493="","Imputed",IF(Raw_Data!T2493&gt;INDEX(Cleaning_Reference!$F$6:$F$13,MATCH(D2493,Cleaning_Reference!$A$6:$A$13,0)),"Capped","Original"))</f>
        <v>Original</v>
      </c>
      <c r="AF2493" s="21">
        <f t="shared" si="38"/>
        <v>7.19</v>
      </c>
    </row>
    <row r="2494" spans="1:32" ht="15" customHeight="1" x14ac:dyDescent="0.3">
      <c r="A2494" s="20" t="str">
        <f>Raw_Data!A2494</f>
        <v>SF12493</v>
      </c>
      <c r="B2494" s="15" t="str">
        <f>Raw_Data!B2494</f>
        <v>Madhya Pradesh</v>
      </c>
      <c r="C2494" s="15" t="str">
        <f>Raw_Data!C2494</f>
        <v>Guntur</v>
      </c>
      <c r="D2494" s="15" t="str">
        <f>Raw_Data!D2494</f>
        <v>Maize</v>
      </c>
      <c r="E2494" s="15" t="str">
        <f>Raw_Data!E2494</f>
        <v>Kharif</v>
      </c>
      <c r="F2494" s="15">
        <f>Raw_Data!F2494</f>
        <v>0.5</v>
      </c>
      <c r="G2494" s="18">
        <f>IF(Raw_Data!G2494="",ROUND(AVERAGEIFS(Raw_Data!$G$2:$G$4001,Raw_Data!$E$2:$E$4001,E2494),1),Raw_Data!G2494)</f>
        <v>756.5</v>
      </c>
      <c r="H2494" s="15">
        <f>Raw_Data!H2494</f>
        <v>30.2</v>
      </c>
      <c r="I2494" s="15">
        <f>Raw_Data!I2494</f>
        <v>70.5</v>
      </c>
      <c r="J2494" s="15">
        <f>Raw_Data!J2494</f>
        <v>7</v>
      </c>
      <c r="K2494" s="15">
        <f>Raw_Data!K2494</f>
        <v>5.96</v>
      </c>
      <c r="L2494" s="18">
        <f>IF(Raw_Data!L2494="",ROUND(AVERAGEIFS(Raw_Data!$L$2:$L$4001,Raw_Data!$E$2:$E$4001,E2494),1),Raw_Data!L2494)</f>
        <v>27.9</v>
      </c>
      <c r="M2494" s="15">
        <f>Raw_Data!M2494</f>
        <v>86.8</v>
      </c>
      <c r="N2494" s="15">
        <f>Raw_Data!N2494</f>
        <v>43.2</v>
      </c>
      <c r="O2494" s="15">
        <f>Raw_Data!O2494</f>
        <v>147.4</v>
      </c>
      <c r="P2494" s="15" t="str">
        <f>Raw_Data!P2494</f>
        <v>Rainfed</v>
      </c>
      <c r="Q2494" s="15">
        <f>Raw_Data!Q2494</f>
        <v>151.80000000000001</v>
      </c>
      <c r="R2494" s="15">
        <f>Raw_Data!R2494</f>
        <v>8.9499999999999993</v>
      </c>
      <c r="S2494" s="15">
        <f>Raw_Data!S2494</f>
        <v>0.73</v>
      </c>
      <c r="T2494" s="18">
        <f>IF(Raw_Data!T2494="",ROUND(AVERAGEIFS(Raw_Data!$T$2:$T$4001,Raw_Data!$E$2:$E$4001,E2494,Raw_Data!$D$2:$D$4001,D2494),2),IF(Raw_Data!T2494&gt;INDEX(Cleaning_Reference!$F$6:$F$13,MATCH(D2494,Cleaning_Reference!$A$6:$A$13,0)),INDEX(Cleaning_Reference!$F$6:$F$13,MATCH(D2494,Cleaning_Reference!$A$6:$A$13,0)),Raw_Data!T2494))</f>
        <v>2.33</v>
      </c>
      <c r="U2494" s="15">
        <f>Raw_Data!U2494</f>
        <v>1.1599999999999999</v>
      </c>
      <c r="V2494" s="15">
        <f>Raw_Data!V2494</f>
        <v>20071</v>
      </c>
      <c r="W2494" s="15">
        <f>Raw_Data!W2494</f>
        <v>32932</v>
      </c>
      <c r="X2494" s="15">
        <f>Raw_Data!X2494</f>
        <v>23282</v>
      </c>
      <c r="Y2494" s="15">
        <f>Raw_Data!Y2494</f>
        <v>-9650</v>
      </c>
      <c r="Z2494" s="15">
        <f>Raw_Data!Z2494</f>
        <v>173</v>
      </c>
      <c r="AA2494" s="15">
        <f>Raw_Data!AA2494</f>
        <v>6.7050000000000001</v>
      </c>
      <c r="AB2494" s="15">
        <f>Raw_Data!AB2494</f>
        <v>37.700000000000003</v>
      </c>
      <c r="AC2494" s="19" t="str">
        <f>IF(Raw_Data!G2494="","Yes","No")</f>
        <v>No</v>
      </c>
      <c r="AD2494" s="19" t="str">
        <f>IF(Raw_Data!L2494="","Yes","No")</f>
        <v>No</v>
      </c>
      <c r="AE2494" s="19" t="str">
        <f>IF(Raw_Data!T2494="","Imputed",IF(Raw_Data!T2494&gt;INDEX(Cleaning_Reference!$F$6:$F$13,MATCH(D2494,Cleaning_Reference!$A$6:$A$13,0)),"Capped","Original"))</f>
        <v>Original</v>
      </c>
      <c r="AF2494" s="21">
        <f t="shared" si="38"/>
        <v>1.17</v>
      </c>
    </row>
    <row r="2495" spans="1:32" ht="15" customHeight="1" x14ac:dyDescent="0.3">
      <c r="A2495" s="20" t="str">
        <f>Raw_Data!A2495</f>
        <v>SF12494</v>
      </c>
      <c r="B2495" s="15" t="str">
        <f>Raw_Data!B2495</f>
        <v>Maharashtra</v>
      </c>
      <c r="C2495" s="15" t="str">
        <f>Raw_Data!C2495</f>
        <v>Krishna</v>
      </c>
      <c r="D2495" s="15" t="str">
        <f>Raw_Data!D2495</f>
        <v>Maize</v>
      </c>
      <c r="E2495" s="15" t="str">
        <f>Raw_Data!E2495</f>
        <v>Zaid</v>
      </c>
      <c r="F2495" s="15">
        <f>Raw_Data!F2495</f>
        <v>2.89</v>
      </c>
      <c r="G2495" s="18">
        <f>IF(Raw_Data!G2495="",ROUND(AVERAGEIFS(Raw_Data!$G$2:$G$4001,Raw_Data!$E$2:$E$4001,E2495),1),Raw_Data!G2495)</f>
        <v>420.8</v>
      </c>
      <c r="H2495" s="15">
        <f>Raw_Data!H2495</f>
        <v>27.6</v>
      </c>
      <c r="I2495" s="15">
        <f>Raw_Data!I2495</f>
        <v>54.3</v>
      </c>
      <c r="J2495" s="15">
        <f>Raw_Data!J2495</f>
        <v>8.1999999999999993</v>
      </c>
      <c r="K2495" s="15">
        <f>Raw_Data!K2495</f>
        <v>7.09</v>
      </c>
      <c r="L2495" s="18">
        <f>IF(Raw_Data!L2495="",ROUND(AVERAGEIFS(Raw_Data!$L$2:$L$4001,Raw_Data!$E$2:$E$4001,E2495),1),Raw_Data!L2495)</f>
        <v>15.7</v>
      </c>
      <c r="M2495" s="15">
        <f>Raw_Data!M2495</f>
        <v>144</v>
      </c>
      <c r="N2495" s="15">
        <f>Raw_Data!N2495</f>
        <v>65.2</v>
      </c>
      <c r="O2495" s="15">
        <f>Raw_Data!O2495</f>
        <v>84.3</v>
      </c>
      <c r="P2495" s="15" t="str">
        <f>Raw_Data!P2495</f>
        <v>Flood</v>
      </c>
      <c r="Q2495" s="15">
        <f>Raw_Data!Q2495</f>
        <v>291.5</v>
      </c>
      <c r="R2495" s="15">
        <f>Raw_Data!R2495</f>
        <v>4.3899999999999997</v>
      </c>
      <c r="S2495" s="15">
        <f>Raw_Data!S2495</f>
        <v>0.94</v>
      </c>
      <c r="T2495" s="18">
        <f>IF(Raw_Data!T2495="",ROUND(AVERAGEIFS(Raw_Data!$T$2:$T$4001,Raw_Data!$E$2:$E$4001,E2495,Raw_Data!$D$2:$D$4001,D2495),2),IF(Raw_Data!T2495&gt;INDEX(Cleaning_Reference!$F$6:$F$13,MATCH(D2495,Cleaning_Reference!$A$6:$A$13,0)),INDEX(Cleaning_Reference!$F$6:$F$13,MATCH(D2495,Cleaning_Reference!$A$6:$A$13,0)),Raw_Data!T2495))</f>
        <v>3.02</v>
      </c>
      <c r="U2495" s="15">
        <f>Raw_Data!U2495</f>
        <v>8.73</v>
      </c>
      <c r="V2495" s="15">
        <f>Raw_Data!V2495</f>
        <v>21462</v>
      </c>
      <c r="W2495" s="15">
        <f>Raw_Data!W2495</f>
        <v>255742</v>
      </c>
      <c r="X2495" s="15">
        <f>Raw_Data!X2495</f>
        <v>187363</v>
      </c>
      <c r="Y2495" s="15">
        <f>Raw_Data!Y2495</f>
        <v>-68379</v>
      </c>
      <c r="Z2495" s="15">
        <f>Raw_Data!Z2495</f>
        <v>2445</v>
      </c>
      <c r="AA2495" s="15">
        <f>Raw_Data!AA2495</f>
        <v>3.5710000000000002</v>
      </c>
      <c r="AB2495" s="15">
        <f>Raw_Data!AB2495</f>
        <v>38.4</v>
      </c>
      <c r="AC2495" s="19" t="str">
        <f>IF(Raw_Data!G2495="","Yes","No")</f>
        <v>No</v>
      </c>
      <c r="AD2495" s="19" t="str">
        <f>IF(Raw_Data!L2495="","Yes","No")</f>
        <v>No</v>
      </c>
      <c r="AE2495" s="19" t="str">
        <f>IF(Raw_Data!T2495="","Imputed",IF(Raw_Data!T2495&gt;INDEX(Cleaning_Reference!$F$6:$F$13,MATCH(D2495,Cleaning_Reference!$A$6:$A$13,0)),"Capped","Original"))</f>
        <v>Original</v>
      </c>
      <c r="AF2495" s="21">
        <f t="shared" si="38"/>
        <v>8.73</v>
      </c>
    </row>
    <row r="2496" spans="1:32" ht="15" customHeight="1" x14ac:dyDescent="0.3">
      <c r="A2496" s="20" t="str">
        <f>Raw_Data!A2496</f>
        <v>SF12495</v>
      </c>
      <c r="B2496" s="15" t="str">
        <f>Raw_Data!B2496</f>
        <v>Telangana</v>
      </c>
      <c r="C2496" s="15" t="str">
        <f>Raw_Data!C2496</f>
        <v>Warangal</v>
      </c>
      <c r="D2496" s="15" t="str">
        <f>Raw_Data!D2496</f>
        <v>Rice</v>
      </c>
      <c r="E2496" s="15" t="str">
        <f>Raw_Data!E2496</f>
        <v>Kharif</v>
      </c>
      <c r="F2496" s="15">
        <f>Raw_Data!F2496</f>
        <v>13.74</v>
      </c>
      <c r="G2496" s="18">
        <f>IF(Raw_Data!G2496="",ROUND(AVERAGEIFS(Raw_Data!$G$2:$G$4001,Raw_Data!$E$2:$E$4001,E2496),1),Raw_Data!G2496)</f>
        <v>726.5</v>
      </c>
      <c r="H2496" s="15">
        <f>Raw_Data!H2496</f>
        <v>28.5</v>
      </c>
      <c r="I2496" s="15">
        <f>Raw_Data!I2496</f>
        <v>85.1</v>
      </c>
      <c r="J2496" s="15">
        <f>Raw_Data!J2496</f>
        <v>6.6</v>
      </c>
      <c r="K2496" s="15">
        <f>Raw_Data!K2496</f>
        <v>6.07</v>
      </c>
      <c r="L2496" s="18">
        <f>IF(Raw_Data!L2496="",ROUND(AVERAGEIFS(Raw_Data!$L$2:$L$4001,Raw_Data!$E$2:$E$4001,E2496),1),Raw_Data!L2496)</f>
        <v>35</v>
      </c>
      <c r="M2496" s="15">
        <f>Raw_Data!M2496</f>
        <v>124.3</v>
      </c>
      <c r="N2496" s="15">
        <f>Raw_Data!N2496</f>
        <v>36.799999999999997</v>
      </c>
      <c r="O2496" s="15">
        <f>Raw_Data!O2496</f>
        <v>95.9</v>
      </c>
      <c r="P2496" s="15" t="str">
        <f>Raw_Data!P2496</f>
        <v>Rainfed</v>
      </c>
      <c r="Q2496" s="15">
        <f>Raw_Data!Q2496</f>
        <v>285.8</v>
      </c>
      <c r="R2496" s="15">
        <f>Raw_Data!R2496</f>
        <v>5.2</v>
      </c>
      <c r="S2496" s="15">
        <f>Raw_Data!S2496</f>
        <v>0.75</v>
      </c>
      <c r="T2496" s="18">
        <f>IF(Raw_Data!T2496="",ROUND(AVERAGEIFS(Raw_Data!$T$2:$T$4001,Raw_Data!$E$2:$E$4001,E2496,Raw_Data!$D$2:$D$4001,D2496),2),IF(Raw_Data!T2496&gt;INDEX(Cleaning_Reference!$F$6:$F$13,MATCH(D2496,Cleaning_Reference!$A$6:$A$13,0)),INDEX(Cleaning_Reference!$F$6:$F$13,MATCH(D2496,Cleaning_Reference!$A$6:$A$13,0)),Raw_Data!T2496))</f>
        <v>2.09</v>
      </c>
      <c r="U2496" s="15">
        <f>Raw_Data!U2496</f>
        <v>28.72</v>
      </c>
      <c r="V2496" s="15">
        <f>Raw_Data!V2496</f>
        <v>21365</v>
      </c>
      <c r="W2496" s="15">
        <f>Raw_Data!W2496</f>
        <v>1113527</v>
      </c>
      <c r="X2496" s="15">
        <f>Raw_Data!X2496</f>
        <v>613603</v>
      </c>
      <c r="Y2496" s="15">
        <f>Raw_Data!Y2496</f>
        <v>-499924</v>
      </c>
      <c r="Z2496" s="15">
        <f>Raw_Data!Z2496</f>
        <v>12414</v>
      </c>
      <c r="AA2496" s="15">
        <f>Raw_Data!AA2496</f>
        <v>2.3140000000000001</v>
      </c>
      <c r="AB2496" s="15">
        <f>Raw_Data!AB2496</f>
        <v>43.6</v>
      </c>
      <c r="AC2496" s="19" t="str">
        <f>IF(Raw_Data!G2496="","Yes","No")</f>
        <v>No</v>
      </c>
      <c r="AD2496" s="19" t="str">
        <f>IF(Raw_Data!L2496="","Yes","No")</f>
        <v>No</v>
      </c>
      <c r="AE2496" s="19" t="str">
        <f>IF(Raw_Data!T2496="","Imputed",IF(Raw_Data!T2496&gt;INDEX(Cleaning_Reference!$F$6:$F$13,MATCH(D2496,Cleaning_Reference!$A$6:$A$13,0)),"Capped","Original"))</f>
        <v>Original</v>
      </c>
      <c r="AF2496" s="21">
        <f t="shared" si="38"/>
        <v>28.72</v>
      </c>
    </row>
    <row r="2497" spans="1:32" ht="15" customHeight="1" x14ac:dyDescent="0.3">
      <c r="A2497" s="20" t="str">
        <f>Raw_Data!A2497</f>
        <v>SF12496</v>
      </c>
      <c r="B2497" s="15" t="str">
        <f>Raw_Data!B2497</f>
        <v>Gujarat</v>
      </c>
      <c r="C2497" s="15" t="str">
        <f>Raw_Data!C2497</f>
        <v>Krishna</v>
      </c>
      <c r="D2497" s="15" t="str">
        <f>Raw_Data!D2497</f>
        <v>Maize</v>
      </c>
      <c r="E2497" s="15" t="str">
        <f>Raw_Data!E2497</f>
        <v>Kharif</v>
      </c>
      <c r="F2497" s="15">
        <f>Raw_Data!F2497</f>
        <v>0.9</v>
      </c>
      <c r="G2497" s="18">
        <f>IF(Raw_Data!G2497="",ROUND(AVERAGEIFS(Raw_Data!$G$2:$G$4001,Raw_Data!$E$2:$E$4001,E2497),1),Raw_Data!G2497)</f>
        <v>778.5</v>
      </c>
      <c r="H2497" s="15">
        <f>Raw_Data!H2497</f>
        <v>26.2</v>
      </c>
      <c r="I2497" s="15">
        <f>Raw_Data!I2497</f>
        <v>67.900000000000006</v>
      </c>
      <c r="J2497" s="15">
        <f>Raw_Data!J2497</f>
        <v>7.4</v>
      </c>
      <c r="K2497" s="15">
        <f>Raw_Data!K2497</f>
        <v>5.61</v>
      </c>
      <c r="L2497" s="18">
        <f>IF(Raw_Data!L2497="",ROUND(AVERAGEIFS(Raw_Data!$L$2:$L$4001,Raw_Data!$E$2:$E$4001,E2497),1),Raw_Data!L2497)</f>
        <v>22.3</v>
      </c>
      <c r="M2497" s="15">
        <f>Raw_Data!M2497</f>
        <v>100.9</v>
      </c>
      <c r="N2497" s="15">
        <f>Raw_Data!N2497</f>
        <v>69.900000000000006</v>
      </c>
      <c r="O2497" s="15">
        <f>Raw_Data!O2497</f>
        <v>107.1</v>
      </c>
      <c r="P2497" s="15" t="str">
        <f>Raw_Data!P2497</f>
        <v>Sprinkler</v>
      </c>
      <c r="Q2497" s="15">
        <f>Raw_Data!Q2497</f>
        <v>287.10000000000002</v>
      </c>
      <c r="R2497" s="15">
        <f>Raw_Data!R2497</f>
        <v>4.63</v>
      </c>
      <c r="S2497" s="15">
        <f>Raw_Data!S2497</f>
        <v>0.92</v>
      </c>
      <c r="T2497" s="18">
        <f>IF(Raw_Data!T2497="",ROUND(AVERAGEIFS(Raw_Data!$T$2:$T$4001,Raw_Data!$E$2:$E$4001,E2497,Raw_Data!$D$2:$D$4001,D2497),2),IF(Raw_Data!T2497&gt;INDEX(Cleaning_Reference!$F$6:$F$13,MATCH(D2497,Cleaning_Reference!$A$6:$A$13,0)),INDEX(Cleaning_Reference!$F$6:$F$13,MATCH(D2497,Cleaning_Reference!$A$6:$A$13,0)),Raw_Data!T2497))</f>
        <v>1.07</v>
      </c>
      <c r="U2497" s="15">
        <f>Raw_Data!U2497</f>
        <v>0.96</v>
      </c>
      <c r="V2497" s="15">
        <f>Raw_Data!V2497</f>
        <v>18840</v>
      </c>
      <c r="W2497" s="15">
        <f>Raw_Data!W2497</f>
        <v>65057</v>
      </c>
      <c r="X2497" s="15">
        <f>Raw_Data!X2497</f>
        <v>18086</v>
      </c>
      <c r="Y2497" s="15">
        <f>Raw_Data!Y2497</f>
        <v>-46971</v>
      </c>
      <c r="Z2497" s="15">
        <f>Raw_Data!Z2497</f>
        <v>536</v>
      </c>
      <c r="AA2497" s="15">
        <f>Raw_Data!AA2497</f>
        <v>1.7909999999999999</v>
      </c>
      <c r="AB2497" s="15">
        <f>Raw_Data!AB2497</f>
        <v>49.3</v>
      </c>
      <c r="AC2497" s="19" t="str">
        <f>IF(Raw_Data!G2497="","Yes","No")</f>
        <v>No</v>
      </c>
      <c r="AD2497" s="19" t="str">
        <f>IF(Raw_Data!L2497="","Yes","No")</f>
        <v>No</v>
      </c>
      <c r="AE2497" s="19" t="str">
        <f>IF(Raw_Data!T2497="","Imputed",IF(Raw_Data!T2497&gt;INDEX(Cleaning_Reference!$F$6:$F$13,MATCH(D2497,Cleaning_Reference!$A$6:$A$13,0)),"Capped","Original"))</f>
        <v>Original</v>
      </c>
      <c r="AF2497" s="21">
        <f t="shared" si="38"/>
        <v>0.96</v>
      </c>
    </row>
    <row r="2498" spans="1:32" ht="15" customHeight="1" x14ac:dyDescent="0.3">
      <c r="A2498" s="20" t="str">
        <f>Raw_Data!A2498</f>
        <v>SF12497</v>
      </c>
      <c r="B2498" s="15" t="str">
        <f>Raw_Data!B2498</f>
        <v>Tamil Nadu</v>
      </c>
      <c r="C2498" s="15" t="str">
        <f>Raw_Data!C2498</f>
        <v>Erode</v>
      </c>
      <c r="D2498" s="15" t="str">
        <f>Raw_Data!D2498</f>
        <v>Chilli</v>
      </c>
      <c r="E2498" s="15" t="str">
        <f>Raw_Data!E2498</f>
        <v>Rabi</v>
      </c>
      <c r="F2498" s="15">
        <f>Raw_Data!F2498</f>
        <v>3.37</v>
      </c>
      <c r="G2498" s="18">
        <f>IF(Raw_Data!G2498="",ROUND(AVERAGEIFS(Raw_Data!$G$2:$G$4001,Raw_Data!$E$2:$E$4001,E2498),1),Raw_Data!G2498)</f>
        <v>417.3</v>
      </c>
      <c r="H2498" s="15">
        <f>Raw_Data!H2498</f>
        <v>22.5</v>
      </c>
      <c r="I2498" s="15">
        <f>Raw_Data!I2498</f>
        <v>68.599999999999994</v>
      </c>
      <c r="J2498" s="15">
        <f>Raw_Data!J2498</f>
        <v>5.7</v>
      </c>
      <c r="K2498" s="15">
        <f>Raw_Data!K2498</f>
        <v>6.35</v>
      </c>
      <c r="L2498" s="18">
        <f>IF(Raw_Data!L2498="",ROUND(AVERAGEIFS(Raw_Data!$L$2:$L$4001,Raw_Data!$E$2:$E$4001,E2498),1),Raw_Data!L2498)</f>
        <v>26.6</v>
      </c>
      <c r="M2498" s="15">
        <f>Raw_Data!M2498</f>
        <v>93.2</v>
      </c>
      <c r="N2498" s="15">
        <f>Raw_Data!N2498</f>
        <v>61.3</v>
      </c>
      <c r="O2498" s="15">
        <f>Raw_Data!O2498</f>
        <v>101.2</v>
      </c>
      <c r="P2498" s="15" t="str">
        <f>Raw_Data!P2498</f>
        <v>Rainfed</v>
      </c>
      <c r="Q2498" s="15">
        <f>Raw_Data!Q2498</f>
        <v>154.5</v>
      </c>
      <c r="R2498" s="15">
        <f>Raw_Data!R2498</f>
        <v>3.48</v>
      </c>
      <c r="S2498" s="15">
        <f>Raw_Data!S2498</f>
        <v>0.83</v>
      </c>
      <c r="T2498" s="18">
        <f>IF(Raw_Data!T2498="",ROUND(AVERAGEIFS(Raw_Data!$T$2:$T$4001,Raw_Data!$E$2:$E$4001,E2498,Raw_Data!$D$2:$D$4001,D2498),2),IF(Raw_Data!T2498&gt;INDEX(Cleaning_Reference!$F$6:$F$13,MATCH(D2498,Cleaning_Reference!$A$6:$A$13,0)),INDEX(Cleaning_Reference!$F$6:$F$13,MATCH(D2498,Cleaning_Reference!$A$6:$A$13,0)),Raw_Data!T2498))</f>
        <v>1.81</v>
      </c>
      <c r="U2498" s="15">
        <f>Raw_Data!U2498</f>
        <v>6.1</v>
      </c>
      <c r="V2498" s="15">
        <f>Raw_Data!V2498</f>
        <v>91403</v>
      </c>
      <c r="W2498" s="15">
        <f>Raw_Data!W2498</f>
        <v>232137</v>
      </c>
      <c r="X2498" s="15">
        <f>Raw_Data!X2498</f>
        <v>557558</v>
      </c>
      <c r="Y2498" s="15">
        <f>Raw_Data!Y2498</f>
        <v>325421</v>
      </c>
      <c r="Z2498" s="15">
        <f>Raw_Data!Z2498</f>
        <v>1240</v>
      </c>
      <c r="AA2498" s="15">
        <f>Raw_Data!AA2498</f>
        <v>4.9189999999999996</v>
      </c>
      <c r="AB2498" s="15">
        <f>Raw_Data!AB2498</f>
        <v>35.299999999999997</v>
      </c>
      <c r="AC2498" s="19" t="str">
        <f>IF(Raw_Data!G2498="","Yes","No")</f>
        <v>No</v>
      </c>
      <c r="AD2498" s="19" t="str">
        <f>IF(Raw_Data!L2498="","Yes","No")</f>
        <v>No</v>
      </c>
      <c r="AE2498" s="19" t="str">
        <f>IF(Raw_Data!T2498="","Imputed",IF(Raw_Data!T2498&gt;INDEX(Cleaning_Reference!$F$6:$F$13,MATCH(D2498,Cleaning_Reference!$A$6:$A$13,0)),"Capped","Original"))</f>
        <v>Original</v>
      </c>
      <c r="AF2498" s="21">
        <f t="shared" ref="AF2498:AF2561" si="39">ROUND(T2498*F2498,2)</f>
        <v>6.1</v>
      </c>
    </row>
    <row r="2499" spans="1:32" ht="15" customHeight="1" x14ac:dyDescent="0.3">
      <c r="A2499" s="20" t="str">
        <f>Raw_Data!A2499</f>
        <v>SF12498</v>
      </c>
      <c r="B2499" s="15" t="str">
        <f>Raw_Data!B2499</f>
        <v>Maharashtra</v>
      </c>
      <c r="C2499" s="15" t="str">
        <f>Raw_Data!C2499</f>
        <v>Krishna</v>
      </c>
      <c r="D2499" s="15" t="str">
        <f>Raw_Data!D2499</f>
        <v>Rice</v>
      </c>
      <c r="E2499" s="15" t="str">
        <f>Raw_Data!E2499</f>
        <v>Rabi</v>
      </c>
      <c r="F2499" s="15">
        <f>Raw_Data!F2499</f>
        <v>7.96</v>
      </c>
      <c r="G2499" s="18">
        <f>IF(Raw_Data!G2499="",ROUND(AVERAGEIFS(Raw_Data!$G$2:$G$4001,Raw_Data!$E$2:$E$4001,E2499),1),Raw_Data!G2499)</f>
        <v>132.30000000000001</v>
      </c>
      <c r="H2499" s="15">
        <f>Raw_Data!H2499</f>
        <v>23.6</v>
      </c>
      <c r="I2499" s="15">
        <f>Raw_Data!I2499</f>
        <v>60</v>
      </c>
      <c r="J2499" s="15">
        <f>Raw_Data!J2499</f>
        <v>8.1999999999999993</v>
      </c>
      <c r="K2499" s="15">
        <f>Raw_Data!K2499</f>
        <v>7.64</v>
      </c>
      <c r="L2499" s="18">
        <f>IF(Raw_Data!L2499="",ROUND(AVERAGEIFS(Raw_Data!$L$2:$L$4001,Raw_Data!$E$2:$E$4001,E2499),1),Raw_Data!L2499)</f>
        <v>14.3</v>
      </c>
      <c r="M2499" s="15">
        <f>Raw_Data!M2499</f>
        <v>40</v>
      </c>
      <c r="N2499" s="15">
        <f>Raw_Data!N2499</f>
        <v>85.9</v>
      </c>
      <c r="O2499" s="15">
        <f>Raw_Data!O2499</f>
        <v>96.5</v>
      </c>
      <c r="P2499" s="15" t="str">
        <f>Raw_Data!P2499</f>
        <v>Sprinkler</v>
      </c>
      <c r="Q2499" s="15">
        <f>Raw_Data!Q2499</f>
        <v>163.80000000000001</v>
      </c>
      <c r="R2499" s="15">
        <f>Raw_Data!R2499</f>
        <v>3.94</v>
      </c>
      <c r="S2499" s="15">
        <f>Raw_Data!S2499</f>
        <v>0.99</v>
      </c>
      <c r="T2499" s="18">
        <f>IF(Raw_Data!T2499="",ROUND(AVERAGEIFS(Raw_Data!$T$2:$T$4001,Raw_Data!$E$2:$E$4001,E2499,Raw_Data!$D$2:$D$4001,D2499),2),IF(Raw_Data!T2499&gt;INDEX(Cleaning_Reference!$F$6:$F$13,MATCH(D2499,Cleaning_Reference!$A$6:$A$13,0)),INDEX(Cleaning_Reference!$F$6:$F$13,MATCH(D2499,Cleaning_Reference!$A$6:$A$13,0)),Raw_Data!T2499))</f>
        <v>0.98</v>
      </c>
      <c r="U2499" s="15">
        <f>Raw_Data!U2499</f>
        <v>7.8</v>
      </c>
      <c r="V2499" s="15">
        <f>Raw_Data!V2499</f>
        <v>23688</v>
      </c>
      <c r="W2499" s="15">
        <f>Raw_Data!W2499</f>
        <v>536525</v>
      </c>
      <c r="X2499" s="15">
        <f>Raw_Data!X2499</f>
        <v>184766</v>
      </c>
      <c r="Y2499" s="15">
        <f>Raw_Data!Y2499</f>
        <v>-351759</v>
      </c>
      <c r="Z2499" s="15">
        <f>Raw_Data!Z2499</f>
        <v>11517</v>
      </c>
      <c r="AA2499" s="15">
        <f>Raw_Data!AA2499</f>
        <v>0.67700000000000005</v>
      </c>
      <c r="AB2499" s="15">
        <f>Raw_Data!AB2499</f>
        <v>35</v>
      </c>
      <c r="AC2499" s="19" t="str">
        <f>IF(Raw_Data!G2499="","Yes","No")</f>
        <v>No</v>
      </c>
      <c r="AD2499" s="19" t="str">
        <f>IF(Raw_Data!L2499="","Yes","No")</f>
        <v>No</v>
      </c>
      <c r="AE2499" s="19" t="str">
        <f>IF(Raw_Data!T2499="","Imputed",IF(Raw_Data!T2499&gt;INDEX(Cleaning_Reference!$F$6:$F$13,MATCH(D2499,Cleaning_Reference!$A$6:$A$13,0)),"Capped","Original"))</f>
        <v>Original</v>
      </c>
      <c r="AF2499" s="21">
        <f t="shared" si="39"/>
        <v>7.8</v>
      </c>
    </row>
    <row r="2500" spans="1:32" ht="15" customHeight="1" x14ac:dyDescent="0.3">
      <c r="A2500" s="20" t="str">
        <f>Raw_Data!A2500</f>
        <v>SF12499</v>
      </c>
      <c r="B2500" s="15" t="str">
        <f>Raw_Data!B2500</f>
        <v>Maharashtra</v>
      </c>
      <c r="C2500" s="15" t="str">
        <f>Raw_Data!C2500</f>
        <v>Nashik</v>
      </c>
      <c r="D2500" s="15" t="str">
        <f>Raw_Data!D2500</f>
        <v>Maize</v>
      </c>
      <c r="E2500" s="15" t="str">
        <f>Raw_Data!E2500</f>
        <v>Rabi</v>
      </c>
      <c r="F2500" s="15">
        <f>Raw_Data!F2500</f>
        <v>4.7300000000000004</v>
      </c>
      <c r="G2500" s="18">
        <f>IF(Raw_Data!G2500="",ROUND(AVERAGEIFS(Raw_Data!$G$2:$G$4001,Raw_Data!$E$2:$E$4001,E2500),1),Raw_Data!G2500)</f>
        <v>263.8</v>
      </c>
      <c r="H2500" s="15">
        <f>Raw_Data!H2500</f>
        <v>22.7</v>
      </c>
      <c r="I2500" s="15">
        <f>Raw_Data!I2500</f>
        <v>51.8</v>
      </c>
      <c r="J2500" s="15">
        <f>Raw_Data!J2500</f>
        <v>8</v>
      </c>
      <c r="K2500" s="15">
        <f>Raw_Data!K2500</f>
        <v>7.34</v>
      </c>
      <c r="L2500" s="18">
        <f>IF(Raw_Data!L2500="",ROUND(AVERAGEIFS(Raw_Data!$L$2:$L$4001,Raw_Data!$E$2:$E$4001,E2500),1),Raw_Data!L2500)</f>
        <v>23.9</v>
      </c>
      <c r="M2500" s="15">
        <f>Raw_Data!M2500</f>
        <v>128.30000000000001</v>
      </c>
      <c r="N2500" s="15">
        <f>Raw_Data!N2500</f>
        <v>58.9</v>
      </c>
      <c r="O2500" s="15">
        <f>Raw_Data!O2500</f>
        <v>118.6</v>
      </c>
      <c r="P2500" s="15" t="str">
        <f>Raw_Data!P2500</f>
        <v>Drip</v>
      </c>
      <c r="Q2500" s="15">
        <f>Raw_Data!Q2500</f>
        <v>169.6</v>
      </c>
      <c r="R2500" s="15">
        <f>Raw_Data!R2500</f>
        <v>4.09</v>
      </c>
      <c r="S2500" s="15">
        <f>Raw_Data!S2500</f>
        <v>0.82</v>
      </c>
      <c r="T2500" s="18">
        <f>IF(Raw_Data!T2500="",ROUND(AVERAGEIFS(Raw_Data!$T$2:$T$4001,Raw_Data!$E$2:$E$4001,E2500,Raw_Data!$D$2:$D$4001,D2500),2),IF(Raw_Data!T2500&gt;INDEX(Cleaning_Reference!$F$6:$F$13,MATCH(D2500,Cleaning_Reference!$A$6:$A$13,0)),INDEX(Cleaning_Reference!$F$6:$F$13,MATCH(D2500,Cleaning_Reference!$A$6:$A$13,0)),Raw_Data!T2500))</f>
        <v>2.15</v>
      </c>
      <c r="U2500" s="15">
        <f>Raw_Data!U2500</f>
        <v>10.17</v>
      </c>
      <c r="V2500" s="15">
        <f>Raw_Data!V2500</f>
        <v>18493</v>
      </c>
      <c r="W2500" s="15">
        <f>Raw_Data!W2500</f>
        <v>289077</v>
      </c>
      <c r="X2500" s="15">
        <f>Raw_Data!X2500</f>
        <v>188074</v>
      </c>
      <c r="Y2500" s="15">
        <f>Raw_Data!Y2500</f>
        <v>-101003</v>
      </c>
      <c r="Z2500" s="15">
        <f>Raw_Data!Z2500</f>
        <v>2686</v>
      </c>
      <c r="AA2500" s="15">
        <f>Raw_Data!AA2500</f>
        <v>3.786</v>
      </c>
      <c r="AB2500" s="15">
        <f>Raw_Data!AB2500</f>
        <v>33</v>
      </c>
      <c r="AC2500" s="19" t="str">
        <f>IF(Raw_Data!G2500="","Yes","No")</f>
        <v>No</v>
      </c>
      <c r="AD2500" s="19" t="str">
        <f>IF(Raw_Data!L2500="","Yes","No")</f>
        <v>No</v>
      </c>
      <c r="AE2500" s="19" t="str">
        <f>IF(Raw_Data!T2500="","Imputed",IF(Raw_Data!T2500&gt;INDEX(Cleaning_Reference!$F$6:$F$13,MATCH(D2500,Cleaning_Reference!$A$6:$A$13,0)),"Capped","Original"))</f>
        <v>Original</v>
      </c>
      <c r="AF2500" s="21">
        <f t="shared" si="39"/>
        <v>10.17</v>
      </c>
    </row>
    <row r="2501" spans="1:32" ht="15" customHeight="1" x14ac:dyDescent="0.3">
      <c r="A2501" s="20" t="str">
        <f>Raw_Data!A2501</f>
        <v>SF12500</v>
      </c>
      <c r="B2501" s="15" t="str">
        <f>Raw_Data!B2501</f>
        <v>Maharashtra</v>
      </c>
      <c r="C2501" s="15" t="str">
        <f>Raw_Data!C2501</f>
        <v>Nashik</v>
      </c>
      <c r="D2501" s="15" t="str">
        <f>Raw_Data!D2501</f>
        <v>Maize</v>
      </c>
      <c r="E2501" s="15" t="str">
        <f>Raw_Data!E2501</f>
        <v>Kharif</v>
      </c>
      <c r="F2501" s="15">
        <f>Raw_Data!F2501</f>
        <v>13.31</v>
      </c>
      <c r="G2501" s="18">
        <f>IF(Raw_Data!G2501="",ROUND(AVERAGEIFS(Raw_Data!$G$2:$G$4001,Raw_Data!$E$2:$E$4001,E2501),1),Raw_Data!G2501)</f>
        <v>788</v>
      </c>
      <c r="H2501" s="15">
        <f>Raw_Data!H2501</f>
        <v>26.1</v>
      </c>
      <c r="I2501" s="15">
        <f>Raw_Data!I2501</f>
        <v>93.5</v>
      </c>
      <c r="J2501" s="15">
        <f>Raw_Data!J2501</f>
        <v>8.6</v>
      </c>
      <c r="K2501" s="15">
        <f>Raw_Data!K2501</f>
        <v>7.21</v>
      </c>
      <c r="L2501" s="18">
        <f>IF(Raw_Data!L2501="",ROUND(AVERAGEIFS(Raw_Data!$L$2:$L$4001,Raw_Data!$E$2:$E$4001,E2501),1),Raw_Data!L2501)</f>
        <v>35.799999999999997</v>
      </c>
      <c r="M2501" s="15">
        <f>Raw_Data!M2501</f>
        <v>145.5</v>
      </c>
      <c r="N2501" s="15">
        <f>Raw_Data!N2501</f>
        <v>53.4</v>
      </c>
      <c r="O2501" s="15">
        <f>Raw_Data!O2501</f>
        <v>86.6</v>
      </c>
      <c r="P2501" s="15" t="str">
        <f>Raw_Data!P2501</f>
        <v>Sprinkler</v>
      </c>
      <c r="Q2501" s="15">
        <f>Raw_Data!Q2501</f>
        <v>182.1</v>
      </c>
      <c r="R2501" s="15">
        <f>Raw_Data!R2501</f>
        <v>6.36</v>
      </c>
      <c r="S2501" s="15">
        <f>Raw_Data!S2501</f>
        <v>0.81</v>
      </c>
      <c r="T2501" s="18">
        <f>IF(Raw_Data!T2501="",ROUND(AVERAGEIFS(Raw_Data!$T$2:$T$4001,Raw_Data!$E$2:$E$4001,E2501,Raw_Data!$D$2:$D$4001,D2501),2),IF(Raw_Data!T2501&gt;INDEX(Cleaning_Reference!$F$6:$F$13,MATCH(D2501,Cleaning_Reference!$A$6:$A$13,0)),INDEX(Cleaning_Reference!$F$6:$F$13,MATCH(D2501,Cleaning_Reference!$A$6:$A$13,0)),Raw_Data!T2501))</f>
        <v>3.64</v>
      </c>
      <c r="U2501" s="15">
        <f>Raw_Data!U2501</f>
        <v>48.45</v>
      </c>
      <c r="V2501" s="15">
        <f>Raw_Data!V2501</f>
        <v>23023</v>
      </c>
      <c r="W2501" s="15">
        <f>Raw_Data!W2501</f>
        <v>935061</v>
      </c>
      <c r="X2501" s="15">
        <f>Raw_Data!X2501</f>
        <v>1115464</v>
      </c>
      <c r="Y2501" s="15">
        <f>Raw_Data!Y2501</f>
        <v>180403</v>
      </c>
      <c r="Z2501" s="15">
        <f>Raw_Data!Z2501</f>
        <v>6955</v>
      </c>
      <c r="AA2501" s="15">
        <f>Raw_Data!AA2501</f>
        <v>6.9660000000000002</v>
      </c>
      <c r="AB2501" s="15">
        <f>Raw_Data!AB2501</f>
        <v>62.9</v>
      </c>
      <c r="AC2501" s="19" t="str">
        <f>IF(Raw_Data!G2501="","Yes","No")</f>
        <v>No</v>
      </c>
      <c r="AD2501" s="19" t="str">
        <f>IF(Raw_Data!L2501="","Yes","No")</f>
        <v>No</v>
      </c>
      <c r="AE2501" s="19" t="str">
        <f>IF(Raw_Data!T2501="","Imputed",IF(Raw_Data!T2501&gt;INDEX(Cleaning_Reference!$F$6:$F$13,MATCH(D2501,Cleaning_Reference!$A$6:$A$13,0)),"Capped","Original"))</f>
        <v>Original</v>
      </c>
      <c r="AF2501" s="21">
        <f t="shared" si="39"/>
        <v>48.45</v>
      </c>
    </row>
    <row r="2502" spans="1:32" ht="15" customHeight="1" x14ac:dyDescent="0.3">
      <c r="A2502" s="20" t="str">
        <f>Raw_Data!A2502</f>
        <v>SF12501</v>
      </c>
      <c r="B2502" s="15" t="str">
        <f>Raw_Data!B2502</f>
        <v>Karnataka</v>
      </c>
      <c r="C2502" s="15" t="str">
        <f>Raw_Data!C2502</f>
        <v>Indore</v>
      </c>
      <c r="D2502" s="15" t="str">
        <f>Raw_Data!D2502</f>
        <v>Pulses</v>
      </c>
      <c r="E2502" s="15" t="str">
        <f>Raw_Data!E2502</f>
        <v>Rabi</v>
      </c>
      <c r="F2502" s="15">
        <f>Raw_Data!F2502</f>
        <v>13.13</v>
      </c>
      <c r="G2502" s="18">
        <f>IF(Raw_Data!G2502="",ROUND(AVERAGEIFS(Raw_Data!$G$2:$G$4001,Raw_Data!$E$2:$E$4001,E2502),1),Raw_Data!G2502)</f>
        <v>399.8</v>
      </c>
      <c r="H2502" s="15">
        <f>Raw_Data!H2502</f>
        <v>23.5</v>
      </c>
      <c r="I2502" s="15">
        <f>Raw_Data!I2502</f>
        <v>65.8</v>
      </c>
      <c r="J2502" s="15">
        <f>Raw_Data!J2502</f>
        <v>7.2</v>
      </c>
      <c r="K2502" s="15">
        <f>Raw_Data!K2502</f>
        <v>7.21</v>
      </c>
      <c r="L2502" s="18">
        <f>IF(Raw_Data!L2502="",ROUND(AVERAGEIFS(Raw_Data!$L$2:$L$4001,Raw_Data!$E$2:$E$4001,E2502),1),Raw_Data!L2502)</f>
        <v>24.4</v>
      </c>
      <c r="M2502" s="15">
        <f>Raw_Data!M2502</f>
        <v>116.6</v>
      </c>
      <c r="N2502" s="15">
        <f>Raw_Data!N2502</f>
        <v>61.4</v>
      </c>
      <c r="O2502" s="15">
        <f>Raw_Data!O2502</f>
        <v>97.9</v>
      </c>
      <c r="P2502" s="15" t="str">
        <f>Raw_Data!P2502</f>
        <v>Rainfed</v>
      </c>
      <c r="Q2502" s="15">
        <f>Raw_Data!Q2502</f>
        <v>161.6</v>
      </c>
      <c r="R2502" s="15">
        <f>Raw_Data!R2502</f>
        <v>6.18</v>
      </c>
      <c r="S2502" s="15">
        <f>Raw_Data!S2502</f>
        <v>1</v>
      </c>
      <c r="T2502" s="18">
        <f>IF(Raw_Data!T2502="",ROUND(AVERAGEIFS(Raw_Data!$T$2:$T$4001,Raw_Data!$E$2:$E$4001,E2502,Raw_Data!$D$2:$D$4001,D2502),2),IF(Raw_Data!T2502&gt;INDEX(Cleaning_Reference!$F$6:$F$13,MATCH(D2502,Cleaning_Reference!$A$6:$A$13,0)),INDEX(Cleaning_Reference!$F$6:$F$13,MATCH(D2502,Cleaning_Reference!$A$6:$A$13,0)),Raw_Data!T2502))</f>
        <v>0.79</v>
      </c>
      <c r="U2502" s="15">
        <f>Raw_Data!U2502</f>
        <v>10.37</v>
      </c>
      <c r="V2502" s="15">
        <f>Raw_Data!V2502</f>
        <v>73957</v>
      </c>
      <c r="W2502" s="15">
        <f>Raw_Data!W2502</f>
        <v>766522</v>
      </c>
      <c r="X2502" s="15">
        <f>Raw_Data!X2502</f>
        <v>766934</v>
      </c>
      <c r="Y2502" s="15">
        <f>Raw_Data!Y2502</f>
        <v>412</v>
      </c>
      <c r="Z2502" s="15">
        <f>Raw_Data!Z2502</f>
        <v>2614</v>
      </c>
      <c r="AA2502" s="15">
        <f>Raw_Data!AA2502</f>
        <v>3.9670000000000001</v>
      </c>
      <c r="AB2502" s="15">
        <f>Raw_Data!AB2502</f>
        <v>35.4</v>
      </c>
      <c r="AC2502" s="19" t="str">
        <f>IF(Raw_Data!G2502="","Yes","No")</f>
        <v>No</v>
      </c>
      <c r="AD2502" s="19" t="str">
        <f>IF(Raw_Data!L2502="","Yes","No")</f>
        <v>No</v>
      </c>
      <c r="AE2502" s="19" t="str">
        <f>IF(Raw_Data!T2502="","Imputed",IF(Raw_Data!T2502&gt;INDEX(Cleaning_Reference!$F$6:$F$13,MATCH(D2502,Cleaning_Reference!$A$6:$A$13,0)),"Capped","Original"))</f>
        <v>Original</v>
      </c>
      <c r="AF2502" s="21">
        <f t="shared" si="39"/>
        <v>10.37</v>
      </c>
    </row>
    <row r="2503" spans="1:32" ht="15" customHeight="1" x14ac:dyDescent="0.3">
      <c r="A2503" s="20" t="str">
        <f>Raw_Data!A2503</f>
        <v>SF12502</v>
      </c>
      <c r="B2503" s="15" t="str">
        <f>Raw_Data!B2503</f>
        <v>Telangana</v>
      </c>
      <c r="C2503" s="15" t="str">
        <f>Raw_Data!C2503</f>
        <v>Nashik</v>
      </c>
      <c r="D2503" s="15" t="str">
        <f>Raw_Data!D2503</f>
        <v>Maize</v>
      </c>
      <c r="E2503" s="15" t="str">
        <f>Raw_Data!E2503</f>
        <v>Kharif</v>
      </c>
      <c r="F2503" s="15">
        <f>Raw_Data!F2503</f>
        <v>12.75</v>
      </c>
      <c r="G2503" s="18">
        <f>IF(Raw_Data!G2503="",ROUND(AVERAGEIFS(Raw_Data!$G$2:$G$4001,Raw_Data!$E$2:$E$4001,E2503),1),Raw_Data!G2503)</f>
        <v>966.5</v>
      </c>
      <c r="H2503" s="15">
        <f>Raw_Data!H2503</f>
        <v>28.6</v>
      </c>
      <c r="I2503" s="15">
        <f>Raw_Data!I2503</f>
        <v>64.900000000000006</v>
      </c>
      <c r="J2503" s="15">
        <f>Raw_Data!J2503</f>
        <v>6</v>
      </c>
      <c r="K2503" s="15">
        <f>Raw_Data!K2503</f>
        <v>7.24</v>
      </c>
      <c r="L2503" s="18">
        <f>IF(Raw_Data!L2503="",ROUND(AVERAGEIFS(Raw_Data!$L$2:$L$4001,Raw_Data!$E$2:$E$4001,E2503),1),Raw_Data!L2503)</f>
        <v>27.5</v>
      </c>
      <c r="M2503" s="15">
        <f>Raw_Data!M2503</f>
        <v>136</v>
      </c>
      <c r="N2503" s="15">
        <f>Raw_Data!N2503</f>
        <v>48.4</v>
      </c>
      <c r="O2503" s="15">
        <f>Raw_Data!O2503</f>
        <v>157.1</v>
      </c>
      <c r="P2503" s="15" t="str">
        <f>Raw_Data!P2503</f>
        <v>Rainfed</v>
      </c>
      <c r="Q2503" s="15">
        <f>Raw_Data!Q2503</f>
        <v>199.8</v>
      </c>
      <c r="R2503" s="15">
        <f>Raw_Data!R2503</f>
        <v>3.33</v>
      </c>
      <c r="S2503" s="15">
        <f>Raw_Data!S2503</f>
        <v>0.78</v>
      </c>
      <c r="T2503" s="18">
        <f>IF(Raw_Data!T2503="",ROUND(AVERAGEIFS(Raw_Data!$T$2:$T$4001,Raw_Data!$E$2:$E$4001,E2503,Raw_Data!$D$2:$D$4001,D2503),2),IF(Raw_Data!T2503&gt;INDEX(Cleaning_Reference!$F$6:$F$13,MATCH(D2503,Cleaning_Reference!$A$6:$A$13,0)),INDEX(Cleaning_Reference!$F$6:$F$13,MATCH(D2503,Cleaning_Reference!$A$6:$A$13,0)),Raw_Data!T2503))</f>
        <v>2.86</v>
      </c>
      <c r="U2503" s="15">
        <f>Raw_Data!U2503</f>
        <v>36.46</v>
      </c>
      <c r="V2503" s="15">
        <f>Raw_Data!V2503</f>
        <v>21044</v>
      </c>
      <c r="W2503" s="15">
        <f>Raw_Data!W2503</f>
        <v>818972</v>
      </c>
      <c r="X2503" s="15">
        <f>Raw_Data!X2503</f>
        <v>767264</v>
      </c>
      <c r="Y2503" s="15">
        <f>Raw_Data!Y2503</f>
        <v>-51708</v>
      </c>
      <c r="Z2503" s="15">
        <f>Raw_Data!Z2503</f>
        <v>4084</v>
      </c>
      <c r="AA2503" s="15">
        <f>Raw_Data!AA2503</f>
        <v>8.9280000000000008</v>
      </c>
      <c r="AB2503" s="15">
        <f>Raw_Data!AB2503</f>
        <v>62.6</v>
      </c>
      <c r="AC2503" s="19" t="str">
        <f>IF(Raw_Data!G2503="","Yes","No")</f>
        <v>No</v>
      </c>
      <c r="AD2503" s="19" t="str">
        <f>IF(Raw_Data!L2503="","Yes","No")</f>
        <v>No</v>
      </c>
      <c r="AE2503" s="19" t="str">
        <f>IF(Raw_Data!T2503="","Imputed",IF(Raw_Data!T2503&gt;INDEX(Cleaning_Reference!$F$6:$F$13,MATCH(D2503,Cleaning_Reference!$A$6:$A$13,0)),"Capped","Original"))</f>
        <v>Original</v>
      </c>
      <c r="AF2503" s="21">
        <f t="shared" si="39"/>
        <v>36.47</v>
      </c>
    </row>
    <row r="2504" spans="1:32" ht="15" customHeight="1" x14ac:dyDescent="0.3">
      <c r="A2504" s="20" t="str">
        <f>Raw_Data!A2504</f>
        <v>SF12503</v>
      </c>
      <c r="B2504" s="15" t="str">
        <f>Raw_Data!B2504</f>
        <v>Madhya Pradesh</v>
      </c>
      <c r="C2504" s="15" t="str">
        <f>Raw_Data!C2504</f>
        <v>Indore</v>
      </c>
      <c r="D2504" s="15" t="str">
        <f>Raw_Data!D2504</f>
        <v>Pulses</v>
      </c>
      <c r="E2504" s="15" t="str">
        <f>Raw_Data!E2504</f>
        <v>Kharif</v>
      </c>
      <c r="F2504" s="15">
        <f>Raw_Data!F2504</f>
        <v>9.2899999999999991</v>
      </c>
      <c r="G2504" s="18">
        <f>IF(Raw_Data!G2504="",ROUND(AVERAGEIFS(Raw_Data!$G$2:$G$4001,Raw_Data!$E$2:$E$4001,E2504),1),Raw_Data!G2504)</f>
        <v>713.7</v>
      </c>
      <c r="H2504" s="15">
        <f>Raw_Data!H2504</f>
        <v>33.1</v>
      </c>
      <c r="I2504" s="15">
        <f>Raw_Data!I2504</f>
        <v>94.8</v>
      </c>
      <c r="J2504" s="15">
        <f>Raw_Data!J2504</f>
        <v>6</v>
      </c>
      <c r="K2504" s="15">
        <f>Raw_Data!K2504</f>
        <v>6.8</v>
      </c>
      <c r="L2504" s="18">
        <f>IF(Raw_Data!L2504="",ROUND(AVERAGEIFS(Raw_Data!$L$2:$L$4001,Raw_Data!$E$2:$E$4001,E2504),1),Raw_Data!L2504)</f>
        <v>27</v>
      </c>
      <c r="M2504" s="15">
        <f>Raw_Data!M2504</f>
        <v>133.6</v>
      </c>
      <c r="N2504" s="15">
        <f>Raw_Data!N2504</f>
        <v>50.3</v>
      </c>
      <c r="O2504" s="15">
        <f>Raw_Data!O2504</f>
        <v>138.9</v>
      </c>
      <c r="P2504" s="15" t="str">
        <f>Raw_Data!P2504</f>
        <v>Sprinkler</v>
      </c>
      <c r="Q2504" s="15">
        <f>Raw_Data!Q2504</f>
        <v>244.7</v>
      </c>
      <c r="R2504" s="15">
        <f>Raw_Data!R2504</f>
        <v>5.85</v>
      </c>
      <c r="S2504" s="15">
        <f>Raw_Data!S2504</f>
        <v>0.82</v>
      </c>
      <c r="T2504" s="18">
        <f>IF(Raw_Data!T2504="",ROUND(AVERAGEIFS(Raw_Data!$T$2:$T$4001,Raw_Data!$E$2:$E$4001,E2504,Raw_Data!$D$2:$D$4001,D2504),2),IF(Raw_Data!T2504&gt;INDEX(Cleaning_Reference!$F$6:$F$13,MATCH(D2504,Cleaning_Reference!$A$6:$A$13,0)),INDEX(Cleaning_Reference!$F$6:$F$13,MATCH(D2504,Cleaning_Reference!$A$6:$A$13,0)),Raw_Data!T2504))</f>
        <v>1.78</v>
      </c>
      <c r="U2504" s="15">
        <f>Raw_Data!U2504</f>
        <v>16.54</v>
      </c>
      <c r="V2504" s="15">
        <f>Raw_Data!V2504</f>
        <v>66794</v>
      </c>
      <c r="W2504" s="15">
        <f>Raw_Data!W2504</f>
        <v>658212</v>
      </c>
      <c r="X2504" s="15">
        <f>Raw_Data!X2504</f>
        <v>1104773</v>
      </c>
      <c r="Y2504" s="15">
        <f>Raw_Data!Y2504</f>
        <v>446561</v>
      </c>
      <c r="Z2504" s="15">
        <f>Raw_Data!Z2504</f>
        <v>3977</v>
      </c>
      <c r="AA2504" s="15">
        <f>Raw_Data!AA2504</f>
        <v>4.1589999999999998</v>
      </c>
      <c r="AB2504" s="15">
        <f>Raw_Data!AB2504</f>
        <v>65.900000000000006</v>
      </c>
      <c r="AC2504" s="19" t="str">
        <f>IF(Raw_Data!G2504="","Yes","No")</f>
        <v>No</v>
      </c>
      <c r="AD2504" s="19" t="str">
        <f>IF(Raw_Data!L2504="","Yes","No")</f>
        <v>No</v>
      </c>
      <c r="AE2504" s="19" t="str">
        <f>IF(Raw_Data!T2504="","Imputed",IF(Raw_Data!T2504&gt;INDEX(Cleaning_Reference!$F$6:$F$13,MATCH(D2504,Cleaning_Reference!$A$6:$A$13,0)),"Capped","Original"))</f>
        <v>Original</v>
      </c>
      <c r="AF2504" s="21">
        <f t="shared" si="39"/>
        <v>16.54</v>
      </c>
    </row>
    <row r="2505" spans="1:32" ht="15" customHeight="1" x14ac:dyDescent="0.3">
      <c r="A2505" s="20" t="str">
        <f>Raw_Data!A2505</f>
        <v>SF12504</v>
      </c>
      <c r="B2505" s="15" t="str">
        <f>Raw_Data!B2505</f>
        <v>Gujarat</v>
      </c>
      <c r="C2505" s="15" t="str">
        <f>Raw_Data!C2505</f>
        <v>Guntur</v>
      </c>
      <c r="D2505" s="15" t="str">
        <f>Raw_Data!D2505</f>
        <v>Chilli</v>
      </c>
      <c r="E2505" s="15" t="str">
        <f>Raw_Data!E2505</f>
        <v>Rabi</v>
      </c>
      <c r="F2505" s="15">
        <f>Raw_Data!F2505</f>
        <v>3.48</v>
      </c>
      <c r="G2505" s="18">
        <f>IF(Raw_Data!G2505="",ROUND(AVERAGEIFS(Raw_Data!$G$2:$G$4001,Raw_Data!$E$2:$E$4001,E2505),1),Raw_Data!G2505)</f>
        <v>255.5</v>
      </c>
      <c r="H2505" s="15">
        <f>Raw_Data!H2505</f>
        <v>26.8</v>
      </c>
      <c r="I2505" s="15">
        <f>Raw_Data!I2505</f>
        <v>56.8</v>
      </c>
      <c r="J2505" s="15">
        <f>Raw_Data!J2505</f>
        <v>8.5</v>
      </c>
      <c r="K2505" s="15">
        <f>Raw_Data!K2505</f>
        <v>6.32</v>
      </c>
      <c r="L2505" s="18">
        <f>IF(Raw_Data!L2505="",ROUND(AVERAGEIFS(Raw_Data!$L$2:$L$4001,Raw_Data!$E$2:$E$4001,E2505),1),Raw_Data!L2505)</f>
        <v>24.1</v>
      </c>
      <c r="M2505" s="15">
        <f>Raw_Data!M2505</f>
        <v>102.3</v>
      </c>
      <c r="N2505" s="15">
        <f>Raw_Data!N2505</f>
        <v>88.4</v>
      </c>
      <c r="O2505" s="15">
        <f>Raw_Data!O2505</f>
        <v>39.9</v>
      </c>
      <c r="P2505" s="15" t="str">
        <f>Raw_Data!P2505</f>
        <v>Rainfed</v>
      </c>
      <c r="Q2505" s="15">
        <f>Raw_Data!Q2505</f>
        <v>137</v>
      </c>
      <c r="R2505" s="15">
        <f>Raw_Data!R2505</f>
        <v>7.34</v>
      </c>
      <c r="S2505" s="15">
        <f>Raw_Data!S2505</f>
        <v>0.8</v>
      </c>
      <c r="T2505" s="18">
        <f>IF(Raw_Data!T2505="",ROUND(AVERAGEIFS(Raw_Data!$T$2:$T$4001,Raw_Data!$E$2:$E$4001,E2505,Raw_Data!$D$2:$D$4001,D2505),2),IF(Raw_Data!T2505&gt;INDEX(Cleaning_Reference!$F$6:$F$13,MATCH(D2505,Cleaning_Reference!$A$6:$A$13,0)),INDEX(Cleaning_Reference!$F$6:$F$13,MATCH(D2505,Cleaning_Reference!$A$6:$A$13,0)),Raw_Data!T2505))</f>
        <v>1.38</v>
      </c>
      <c r="U2505" s="15">
        <f>Raw_Data!U2505</f>
        <v>4.8</v>
      </c>
      <c r="V2505" s="15">
        <f>Raw_Data!V2505</f>
        <v>98018</v>
      </c>
      <c r="W2505" s="15">
        <f>Raw_Data!W2505</f>
        <v>211409</v>
      </c>
      <c r="X2505" s="15">
        <f>Raw_Data!X2505</f>
        <v>470486</v>
      </c>
      <c r="Y2505" s="15">
        <f>Raw_Data!Y2505</f>
        <v>259077</v>
      </c>
      <c r="Z2505" s="15">
        <f>Raw_Data!Z2505</f>
        <v>1272</v>
      </c>
      <c r="AA2505" s="15">
        <f>Raw_Data!AA2505</f>
        <v>3.774</v>
      </c>
      <c r="AB2505" s="15">
        <f>Raw_Data!AB2505</f>
        <v>33.4</v>
      </c>
      <c r="AC2505" s="19" t="str">
        <f>IF(Raw_Data!G2505="","Yes","No")</f>
        <v>No</v>
      </c>
      <c r="AD2505" s="19" t="str">
        <f>IF(Raw_Data!L2505="","Yes","No")</f>
        <v>No</v>
      </c>
      <c r="AE2505" s="19" t="str">
        <f>IF(Raw_Data!T2505="","Imputed",IF(Raw_Data!T2505&gt;INDEX(Cleaning_Reference!$F$6:$F$13,MATCH(D2505,Cleaning_Reference!$A$6:$A$13,0)),"Capped","Original"))</f>
        <v>Original</v>
      </c>
      <c r="AF2505" s="21">
        <f t="shared" si="39"/>
        <v>4.8</v>
      </c>
    </row>
    <row r="2506" spans="1:32" ht="15" customHeight="1" x14ac:dyDescent="0.3">
      <c r="A2506" s="20" t="str">
        <f>Raw_Data!A2506</f>
        <v>SF12505</v>
      </c>
      <c r="B2506" s="15" t="str">
        <f>Raw_Data!B2506</f>
        <v>Tamil Nadu</v>
      </c>
      <c r="C2506" s="15" t="str">
        <f>Raw_Data!C2506</f>
        <v>Warangal</v>
      </c>
      <c r="D2506" s="15" t="str">
        <f>Raw_Data!D2506</f>
        <v>Chilli</v>
      </c>
      <c r="E2506" s="15" t="str">
        <f>Raw_Data!E2506</f>
        <v>Rabi</v>
      </c>
      <c r="F2506" s="15">
        <f>Raw_Data!F2506</f>
        <v>1.75</v>
      </c>
      <c r="G2506" s="18">
        <f>IF(Raw_Data!G2506="",ROUND(AVERAGEIFS(Raw_Data!$G$2:$G$4001,Raw_Data!$E$2:$E$4001,E2506),1),Raw_Data!G2506)</f>
        <v>608.29999999999995</v>
      </c>
      <c r="H2506" s="15">
        <f>Raw_Data!H2506</f>
        <v>24.3</v>
      </c>
      <c r="I2506" s="15">
        <f>Raw_Data!I2506</f>
        <v>62.2</v>
      </c>
      <c r="J2506" s="15">
        <f>Raw_Data!J2506</f>
        <v>7.3</v>
      </c>
      <c r="K2506" s="15">
        <f>Raw_Data!K2506</f>
        <v>7.46</v>
      </c>
      <c r="L2506" s="18">
        <f>IF(Raw_Data!L2506="",ROUND(AVERAGEIFS(Raw_Data!$L$2:$L$4001,Raw_Data!$E$2:$E$4001,E2506),1),Raw_Data!L2506)</f>
        <v>24.5</v>
      </c>
      <c r="M2506" s="15">
        <f>Raw_Data!M2506</f>
        <v>90.9</v>
      </c>
      <c r="N2506" s="15">
        <f>Raw_Data!N2506</f>
        <v>56.9</v>
      </c>
      <c r="O2506" s="15">
        <f>Raw_Data!O2506</f>
        <v>90.6</v>
      </c>
      <c r="P2506" s="15" t="str">
        <f>Raw_Data!P2506</f>
        <v>Drip</v>
      </c>
      <c r="Q2506" s="15">
        <f>Raw_Data!Q2506</f>
        <v>247.7</v>
      </c>
      <c r="R2506" s="15">
        <f>Raw_Data!R2506</f>
        <v>5.3</v>
      </c>
      <c r="S2506" s="15">
        <f>Raw_Data!S2506</f>
        <v>0.83</v>
      </c>
      <c r="T2506" s="18">
        <f>IF(Raw_Data!T2506="",ROUND(AVERAGEIFS(Raw_Data!$T$2:$T$4001,Raw_Data!$E$2:$E$4001,E2506,Raw_Data!$D$2:$D$4001,D2506),2),IF(Raw_Data!T2506&gt;INDEX(Cleaning_Reference!$F$6:$F$13,MATCH(D2506,Cleaning_Reference!$A$6:$A$13,0)),INDEX(Cleaning_Reference!$F$6:$F$13,MATCH(D2506,Cleaning_Reference!$A$6:$A$13,0)),Raw_Data!T2506))</f>
        <v>1.26</v>
      </c>
      <c r="U2506" s="15">
        <f>Raw_Data!U2506</f>
        <v>2.2000000000000002</v>
      </c>
      <c r="V2506" s="15">
        <f>Raw_Data!V2506</f>
        <v>115831</v>
      </c>
      <c r="W2506" s="15">
        <f>Raw_Data!W2506</f>
        <v>124326</v>
      </c>
      <c r="X2506" s="15">
        <f>Raw_Data!X2506</f>
        <v>254828</v>
      </c>
      <c r="Y2506" s="15">
        <f>Raw_Data!Y2506</f>
        <v>130502</v>
      </c>
      <c r="Z2506" s="15">
        <f>Raw_Data!Z2506</f>
        <v>865</v>
      </c>
      <c r="AA2506" s="15">
        <f>Raw_Data!AA2506</f>
        <v>2.5430000000000001</v>
      </c>
      <c r="AB2506" s="15">
        <f>Raw_Data!AB2506</f>
        <v>50.2</v>
      </c>
      <c r="AC2506" s="19" t="str">
        <f>IF(Raw_Data!G2506="","Yes","No")</f>
        <v>No</v>
      </c>
      <c r="AD2506" s="19" t="str">
        <f>IF(Raw_Data!L2506="","Yes","No")</f>
        <v>No</v>
      </c>
      <c r="AE2506" s="19" t="str">
        <f>IF(Raw_Data!T2506="","Imputed",IF(Raw_Data!T2506&gt;INDEX(Cleaning_Reference!$F$6:$F$13,MATCH(D2506,Cleaning_Reference!$A$6:$A$13,0)),"Capped","Original"))</f>
        <v>Original</v>
      </c>
      <c r="AF2506" s="21">
        <f t="shared" si="39"/>
        <v>2.21</v>
      </c>
    </row>
    <row r="2507" spans="1:32" ht="15" customHeight="1" x14ac:dyDescent="0.3">
      <c r="A2507" s="20" t="str">
        <f>Raw_Data!A2507</f>
        <v>SF12506</v>
      </c>
      <c r="B2507" s="15" t="str">
        <f>Raw_Data!B2507</f>
        <v>Telangana</v>
      </c>
      <c r="C2507" s="15" t="str">
        <f>Raw_Data!C2507</f>
        <v>Erode</v>
      </c>
      <c r="D2507" s="15" t="str">
        <f>Raw_Data!D2507</f>
        <v>Sugarcane</v>
      </c>
      <c r="E2507" s="15" t="str">
        <f>Raw_Data!E2507</f>
        <v>Zaid</v>
      </c>
      <c r="F2507" s="15">
        <f>Raw_Data!F2507</f>
        <v>13.63</v>
      </c>
      <c r="G2507" s="18">
        <f>IF(Raw_Data!G2507="",ROUND(AVERAGEIFS(Raw_Data!$G$2:$G$4001,Raw_Data!$E$2:$E$4001,E2507),1),Raw_Data!G2507)</f>
        <v>80</v>
      </c>
      <c r="H2507" s="15">
        <f>Raw_Data!H2507</f>
        <v>33.1</v>
      </c>
      <c r="I2507" s="15">
        <f>Raw_Data!I2507</f>
        <v>59.6</v>
      </c>
      <c r="J2507" s="15">
        <f>Raw_Data!J2507</f>
        <v>8.5</v>
      </c>
      <c r="K2507" s="15">
        <f>Raw_Data!K2507</f>
        <v>6.2</v>
      </c>
      <c r="L2507" s="18">
        <f>IF(Raw_Data!L2507="",ROUND(AVERAGEIFS(Raw_Data!$L$2:$L$4001,Raw_Data!$E$2:$E$4001,E2507),1),Raw_Data!L2507)</f>
        <v>20.5</v>
      </c>
      <c r="M2507" s="15">
        <f>Raw_Data!M2507</f>
        <v>107.8</v>
      </c>
      <c r="N2507" s="15">
        <f>Raw_Data!N2507</f>
        <v>80.5</v>
      </c>
      <c r="O2507" s="15">
        <f>Raw_Data!O2507</f>
        <v>36.200000000000003</v>
      </c>
      <c r="P2507" s="15" t="str">
        <f>Raw_Data!P2507</f>
        <v>Sprinkler</v>
      </c>
      <c r="Q2507" s="15">
        <f>Raw_Data!Q2507</f>
        <v>182.4</v>
      </c>
      <c r="R2507" s="15">
        <f>Raw_Data!R2507</f>
        <v>7.02</v>
      </c>
      <c r="S2507" s="15">
        <f>Raw_Data!S2507</f>
        <v>0.76</v>
      </c>
      <c r="T2507" s="18">
        <f>IF(Raw_Data!T2507="",ROUND(AVERAGEIFS(Raw_Data!$T$2:$T$4001,Raw_Data!$E$2:$E$4001,E2507,Raw_Data!$D$2:$D$4001,D2507),2),IF(Raw_Data!T2507&gt;INDEX(Cleaning_Reference!$F$6:$F$13,MATCH(D2507,Cleaning_Reference!$A$6:$A$13,0)),INDEX(Cleaning_Reference!$F$6:$F$13,MATCH(D2507,Cleaning_Reference!$A$6:$A$13,0)),Raw_Data!T2507))</f>
        <v>36.880000000000003</v>
      </c>
      <c r="U2507" s="15">
        <f>Raw_Data!U2507</f>
        <v>502.67</v>
      </c>
      <c r="V2507" s="15">
        <f>Raw_Data!V2507</f>
        <v>4115</v>
      </c>
      <c r="W2507" s="15">
        <f>Raw_Data!W2507</f>
        <v>879387</v>
      </c>
      <c r="X2507" s="15">
        <f>Raw_Data!X2507</f>
        <v>2068487</v>
      </c>
      <c r="Y2507" s="15">
        <f>Raw_Data!Y2507</f>
        <v>1189100</v>
      </c>
      <c r="Z2507" s="15">
        <f>Raw_Data!Z2507</f>
        <v>24876</v>
      </c>
      <c r="AA2507" s="15">
        <f>Raw_Data!AA2507</f>
        <v>20.207000000000001</v>
      </c>
      <c r="AB2507" s="15">
        <f>Raw_Data!AB2507</f>
        <v>26.4</v>
      </c>
      <c r="AC2507" s="19" t="str">
        <f>IF(Raw_Data!G2507="","Yes","No")</f>
        <v>No</v>
      </c>
      <c r="AD2507" s="19" t="str">
        <f>IF(Raw_Data!L2507="","Yes","No")</f>
        <v>No</v>
      </c>
      <c r="AE2507" s="19" t="str">
        <f>IF(Raw_Data!T2507="","Imputed",IF(Raw_Data!T2507&gt;INDEX(Cleaning_Reference!$F$6:$F$13,MATCH(D2507,Cleaning_Reference!$A$6:$A$13,0)),"Capped","Original"))</f>
        <v>Original</v>
      </c>
      <c r="AF2507" s="21">
        <f t="shared" si="39"/>
        <v>502.67</v>
      </c>
    </row>
    <row r="2508" spans="1:32" ht="15" customHeight="1" x14ac:dyDescent="0.3">
      <c r="A2508" s="20" t="str">
        <f>Raw_Data!A2508</f>
        <v>SF12507</v>
      </c>
      <c r="B2508" s="15" t="str">
        <f>Raw_Data!B2508</f>
        <v>Punjab</v>
      </c>
      <c r="C2508" s="15" t="str">
        <f>Raw_Data!C2508</f>
        <v>Rajkot</v>
      </c>
      <c r="D2508" s="15" t="str">
        <f>Raw_Data!D2508</f>
        <v>Rice</v>
      </c>
      <c r="E2508" s="15" t="str">
        <f>Raw_Data!E2508</f>
        <v>Kharif</v>
      </c>
      <c r="F2508" s="15">
        <f>Raw_Data!F2508</f>
        <v>12.79</v>
      </c>
      <c r="G2508" s="18">
        <f>IF(Raw_Data!G2508="",ROUND(AVERAGEIFS(Raw_Data!$G$2:$G$4001,Raw_Data!$E$2:$E$4001,E2508),1),Raw_Data!G2508)</f>
        <v>1100.9000000000001</v>
      </c>
      <c r="H2508" s="15">
        <f>Raw_Data!H2508</f>
        <v>28.8</v>
      </c>
      <c r="I2508" s="15">
        <f>Raw_Data!I2508</f>
        <v>63.4</v>
      </c>
      <c r="J2508" s="15">
        <f>Raw_Data!J2508</f>
        <v>6.5</v>
      </c>
      <c r="K2508" s="15">
        <f>Raw_Data!K2508</f>
        <v>5.2</v>
      </c>
      <c r="L2508" s="18">
        <f>IF(Raw_Data!L2508="",ROUND(AVERAGEIFS(Raw_Data!$L$2:$L$4001,Raw_Data!$E$2:$E$4001,E2508),1),Raw_Data!L2508)</f>
        <v>25.9</v>
      </c>
      <c r="M2508" s="15">
        <f>Raw_Data!M2508</f>
        <v>168.4</v>
      </c>
      <c r="N2508" s="15">
        <f>Raw_Data!N2508</f>
        <v>37.799999999999997</v>
      </c>
      <c r="O2508" s="15">
        <f>Raw_Data!O2508</f>
        <v>117.7</v>
      </c>
      <c r="P2508" s="15" t="str">
        <f>Raw_Data!P2508</f>
        <v>Rainfed</v>
      </c>
      <c r="Q2508" s="15">
        <f>Raw_Data!Q2508</f>
        <v>170.2</v>
      </c>
      <c r="R2508" s="15">
        <f>Raw_Data!R2508</f>
        <v>3.05</v>
      </c>
      <c r="S2508" s="15">
        <f>Raw_Data!S2508</f>
        <v>0.85</v>
      </c>
      <c r="T2508" s="18">
        <f>IF(Raw_Data!T2508="",ROUND(AVERAGEIFS(Raw_Data!$T$2:$T$4001,Raw_Data!$E$2:$E$4001,E2508,Raw_Data!$D$2:$D$4001,D2508),2),IF(Raw_Data!T2508&gt;INDEX(Cleaning_Reference!$F$6:$F$13,MATCH(D2508,Cleaning_Reference!$A$6:$A$13,0)),INDEX(Cleaning_Reference!$F$6:$F$13,MATCH(D2508,Cleaning_Reference!$A$6:$A$13,0)),Raw_Data!T2508))</f>
        <v>0.3</v>
      </c>
      <c r="U2508" s="15">
        <f>Raw_Data!U2508</f>
        <v>3.84</v>
      </c>
      <c r="V2508" s="15">
        <f>Raw_Data!V2508</f>
        <v>21037</v>
      </c>
      <c r="W2508" s="15">
        <f>Raw_Data!W2508</f>
        <v>728320</v>
      </c>
      <c r="X2508" s="15">
        <f>Raw_Data!X2508</f>
        <v>80782</v>
      </c>
      <c r="Y2508" s="15">
        <f>Raw_Data!Y2508</f>
        <v>-647538</v>
      </c>
      <c r="Z2508" s="15">
        <f>Raw_Data!Z2508</f>
        <v>10325</v>
      </c>
      <c r="AA2508" s="15">
        <f>Raw_Data!AA2508</f>
        <v>0.372</v>
      </c>
      <c r="AB2508" s="15">
        <f>Raw_Data!AB2508</f>
        <v>63.8</v>
      </c>
      <c r="AC2508" s="19" t="str">
        <f>IF(Raw_Data!G2508="","Yes","No")</f>
        <v>No</v>
      </c>
      <c r="AD2508" s="19" t="str">
        <f>IF(Raw_Data!L2508="","Yes","No")</f>
        <v>No</v>
      </c>
      <c r="AE2508" s="19" t="str">
        <f>IF(Raw_Data!T2508="","Imputed",IF(Raw_Data!T2508&gt;INDEX(Cleaning_Reference!$F$6:$F$13,MATCH(D2508,Cleaning_Reference!$A$6:$A$13,0)),"Capped","Original"))</f>
        <v>Original</v>
      </c>
      <c r="AF2508" s="21">
        <f t="shared" si="39"/>
        <v>3.84</v>
      </c>
    </row>
    <row r="2509" spans="1:32" ht="15" customHeight="1" x14ac:dyDescent="0.3">
      <c r="A2509" s="20" t="str">
        <f>Raw_Data!A2509</f>
        <v>SF12508</v>
      </c>
      <c r="B2509" s="15" t="str">
        <f>Raw_Data!B2509</f>
        <v>Punjab</v>
      </c>
      <c r="C2509" s="15" t="str">
        <f>Raw_Data!C2509</f>
        <v>Nashik</v>
      </c>
      <c r="D2509" s="15" t="str">
        <f>Raw_Data!D2509</f>
        <v>Groundnut</v>
      </c>
      <c r="E2509" s="15" t="str">
        <f>Raw_Data!E2509</f>
        <v>Rabi</v>
      </c>
      <c r="F2509" s="15">
        <f>Raw_Data!F2509</f>
        <v>4.54</v>
      </c>
      <c r="G2509" s="18">
        <f>IF(Raw_Data!G2509="",ROUND(AVERAGEIFS(Raw_Data!$G$2:$G$4001,Raw_Data!$E$2:$E$4001,E2509),1),Raw_Data!G2509)</f>
        <v>94</v>
      </c>
      <c r="H2509" s="15">
        <f>Raw_Data!H2509</f>
        <v>20</v>
      </c>
      <c r="I2509" s="15">
        <f>Raw_Data!I2509</f>
        <v>56.3</v>
      </c>
      <c r="J2509" s="15">
        <f>Raw_Data!J2509</f>
        <v>6</v>
      </c>
      <c r="K2509" s="15">
        <f>Raw_Data!K2509</f>
        <v>6.5</v>
      </c>
      <c r="L2509" s="18">
        <f>IF(Raw_Data!L2509="",ROUND(AVERAGEIFS(Raw_Data!$L$2:$L$4001,Raw_Data!$E$2:$E$4001,E2509),1),Raw_Data!L2509)</f>
        <v>18.8</v>
      </c>
      <c r="M2509" s="15">
        <f>Raw_Data!M2509</f>
        <v>146.1</v>
      </c>
      <c r="N2509" s="15">
        <f>Raw_Data!N2509</f>
        <v>53.9</v>
      </c>
      <c r="O2509" s="15">
        <f>Raw_Data!O2509</f>
        <v>108.4</v>
      </c>
      <c r="P2509" s="15" t="str">
        <f>Raw_Data!P2509</f>
        <v>Sprinkler</v>
      </c>
      <c r="Q2509" s="15">
        <f>Raw_Data!Q2509</f>
        <v>94.6</v>
      </c>
      <c r="R2509" s="15">
        <f>Raw_Data!R2509</f>
        <v>5.72</v>
      </c>
      <c r="S2509" s="15">
        <f>Raw_Data!S2509</f>
        <v>0.98</v>
      </c>
      <c r="T2509" s="18">
        <f>IF(Raw_Data!T2509="",ROUND(AVERAGEIFS(Raw_Data!$T$2:$T$4001,Raw_Data!$E$2:$E$4001,E2509,Raw_Data!$D$2:$D$4001,D2509),2),IF(Raw_Data!T2509&gt;INDEX(Cleaning_Reference!$F$6:$F$13,MATCH(D2509,Cleaning_Reference!$A$6:$A$13,0)),INDEX(Cleaning_Reference!$F$6:$F$13,MATCH(D2509,Cleaning_Reference!$A$6:$A$13,0)),Raw_Data!T2509))</f>
        <v>1.28</v>
      </c>
      <c r="U2509" s="15">
        <f>Raw_Data!U2509</f>
        <v>5.81</v>
      </c>
      <c r="V2509" s="15">
        <f>Raw_Data!V2509</f>
        <v>60531</v>
      </c>
      <c r="W2509" s="15">
        <f>Raw_Data!W2509</f>
        <v>327168</v>
      </c>
      <c r="X2509" s="15">
        <f>Raw_Data!X2509</f>
        <v>351685</v>
      </c>
      <c r="Y2509" s="15">
        <f>Raw_Data!Y2509</f>
        <v>24517</v>
      </c>
      <c r="Z2509" s="15">
        <f>Raw_Data!Z2509</f>
        <v>2146</v>
      </c>
      <c r="AA2509" s="15">
        <f>Raw_Data!AA2509</f>
        <v>2.7069999999999999</v>
      </c>
      <c r="AB2509" s="15">
        <f>Raw_Data!AB2509</f>
        <v>29</v>
      </c>
      <c r="AC2509" s="19" t="str">
        <f>IF(Raw_Data!G2509="","Yes","No")</f>
        <v>No</v>
      </c>
      <c r="AD2509" s="19" t="str">
        <f>IF(Raw_Data!L2509="","Yes","No")</f>
        <v>No</v>
      </c>
      <c r="AE2509" s="19" t="str">
        <f>IF(Raw_Data!T2509="","Imputed",IF(Raw_Data!T2509&gt;INDEX(Cleaning_Reference!$F$6:$F$13,MATCH(D2509,Cleaning_Reference!$A$6:$A$13,0)),"Capped","Original"))</f>
        <v>Original</v>
      </c>
      <c r="AF2509" s="21">
        <f t="shared" si="39"/>
        <v>5.81</v>
      </c>
    </row>
    <row r="2510" spans="1:32" ht="15" customHeight="1" x14ac:dyDescent="0.3">
      <c r="A2510" s="20" t="str">
        <f>Raw_Data!A2510</f>
        <v>SF12509</v>
      </c>
      <c r="B2510" s="15" t="str">
        <f>Raw_Data!B2510</f>
        <v>Tamil Nadu</v>
      </c>
      <c r="C2510" s="15" t="str">
        <f>Raw_Data!C2510</f>
        <v>Krishna</v>
      </c>
      <c r="D2510" s="15" t="str">
        <f>Raw_Data!D2510</f>
        <v>Chilli</v>
      </c>
      <c r="E2510" s="15" t="str">
        <f>Raw_Data!E2510</f>
        <v>Rabi</v>
      </c>
      <c r="F2510" s="15">
        <f>Raw_Data!F2510</f>
        <v>5.97</v>
      </c>
      <c r="G2510" s="18">
        <f>IF(Raw_Data!G2510="",ROUND(AVERAGEIFS(Raw_Data!$G$2:$G$4001,Raw_Data!$E$2:$E$4001,E2510),1),Raw_Data!G2510)</f>
        <v>388.4</v>
      </c>
      <c r="H2510" s="15">
        <f>Raw_Data!H2510</f>
        <v>24.8</v>
      </c>
      <c r="I2510" s="15">
        <f>Raw_Data!I2510</f>
        <v>61.9</v>
      </c>
      <c r="J2510" s="15">
        <f>Raw_Data!J2510</f>
        <v>9.1999999999999993</v>
      </c>
      <c r="K2510" s="15">
        <f>Raw_Data!K2510</f>
        <v>7.83</v>
      </c>
      <c r="L2510" s="18">
        <f>IF(Raw_Data!L2510="",ROUND(AVERAGEIFS(Raw_Data!$L$2:$L$4001,Raw_Data!$E$2:$E$4001,E2510),1),Raw_Data!L2510)</f>
        <v>16.3</v>
      </c>
      <c r="M2510" s="15">
        <f>Raw_Data!M2510</f>
        <v>102.6</v>
      </c>
      <c r="N2510" s="15">
        <f>Raw_Data!N2510</f>
        <v>31</v>
      </c>
      <c r="O2510" s="15">
        <f>Raw_Data!O2510</f>
        <v>64.599999999999994</v>
      </c>
      <c r="P2510" s="15" t="str">
        <f>Raw_Data!P2510</f>
        <v>Drip</v>
      </c>
      <c r="Q2510" s="15">
        <f>Raw_Data!Q2510</f>
        <v>192.3</v>
      </c>
      <c r="R2510" s="15">
        <f>Raw_Data!R2510</f>
        <v>2.16</v>
      </c>
      <c r="S2510" s="15">
        <f>Raw_Data!S2510</f>
        <v>0.89</v>
      </c>
      <c r="T2510" s="18">
        <f>IF(Raw_Data!T2510="",ROUND(AVERAGEIFS(Raw_Data!$T$2:$T$4001,Raw_Data!$E$2:$E$4001,E2510,Raw_Data!$D$2:$D$4001,D2510),2),IF(Raw_Data!T2510&gt;INDEX(Cleaning_Reference!$F$6:$F$13,MATCH(D2510,Cleaning_Reference!$A$6:$A$13,0)),INDEX(Cleaning_Reference!$F$6:$F$13,MATCH(D2510,Cleaning_Reference!$A$6:$A$13,0)),Raw_Data!T2510))</f>
        <v>0.44</v>
      </c>
      <c r="U2510" s="15">
        <f>Raw_Data!U2510</f>
        <v>2.63</v>
      </c>
      <c r="V2510" s="15">
        <f>Raw_Data!V2510</f>
        <v>109986</v>
      </c>
      <c r="W2510" s="15">
        <f>Raw_Data!W2510</f>
        <v>403287</v>
      </c>
      <c r="X2510" s="15">
        <f>Raw_Data!X2510</f>
        <v>289263</v>
      </c>
      <c r="Y2510" s="15">
        <f>Raw_Data!Y2510</f>
        <v>-114024</v>
      </c>
      <c r="Z2510" s="15">
        <f>Raw_Data!Z2510</f>
        <v>3258</v>
      </c>
      <c r="AA2510" s="15">
        <f>Raw_Data!AA2510</f>
        <v>0.80700000000000005</v>
      </c>
      <c r="AB2510" s="15">
        <f>Raw_Data!AB2510</f>
        <v>62.6</v>
      </c>
      <c r="AC2510" s="19" t="str">
        <f>IF(Raw_Data!G2510="","Yes","No")</f>
        <v>No</v>
      </c>
      <c r="AD2510" s="19" t="str">
        <f>IF(Raw_Data!L2510="","Yes","No")</f>
        <v>No</v>
      </c>
      <c r="AE2510" s="19" t="str">
        <f>IF(Raw_Data!T2510="","Imputed",IF(Raw_Data!T2510&gt;INDEX(Cleaning_Reference!$F$6:$F$13,MATCH(D2510,Cleaning_Reference!$A$6:$A$13,0)),"Capped","Original"))</f>
        <v>Original</v>
      </c>
      <c r="AF2510" s="21">
        <f t="shared" si="39"/>
        <v>2.63</v>
      </c>
    </row>
    <row r="2511" spans="1:32" ht="15" customHeight="1" x14ac:dyDescent="0.3">
      <c r="A2511" s="20" t="str">
        <f>Raw_Data!A2511</f>
        <v>SF12510</v>
      </c>
      <c r="B2511" s="15" t="str">
        <f>Raw_Data!B2511</f>
        <v>Telangana</v>
      </c>
      <c r="C2511" s="15" t="str">
        <f>Raw_Data!C2511</f>
        <v>Nalgonda</v>
      </c>
      <c r="D2511" s="15" t="str">
        <f>Raw_Data!D2511</f>
        <v>Wheat</v>
      </c>
      <c r="E2511" s="15" t="str">
        <f>Raw_Data!E2511</f>
        <v>Rabi</v>
      </c>
      <c r="F2511" s="15">
        <f>Raw_Data!F2511</f>
        <v>13.21</v>
      </c>
      <c r="G2511" s="18">
        <f>IF(Raw_Data!G2511="",ROUND(AVERAGEIFS(Raw_Data!$G$2:$G$4001,Raw_Data!$E$2:$E$4001,E2511),1),Raw_Data!G2511)</f>
        <v>387.7</v>
      </c>
      <c r="H2511" s="15">
        <f>Raw_Data!H2511</f>
        <v>20.100000000000001</v>
      </c>
      <c r="I2511" s="15">
        <f>Raw_Data!I2511</f>
        <v>33.4</v>
      </c>
      <c r="J2511" s="15">
        <f>Raw_Data!J2511</f>
        <v>8</v>
      </c>
      <c r="K2511" s="15">
        <f>Raw_Data!K2511</f>
        <v>6.82</v>
      </c>
      <c r="L2511" s="18">
        <f>IF(Raw_Data!L2511="",ROUND(AVERAGEIFS(Raw_Data!$L$2:$L$4001,Raw_Data!$E$2:$E$4001,E2511),1),Raw_Data!L2511)</f>
        <v>25.1</v>
      </c>
      <c r="M2511" s="15">
        <f>Raw_Data!M2511</f>
        <v>116.9</v>
      </c>
      <c r="N2511" s="15">
        <f>Raw_Data!N2511</f>
        <v>31.2</v>
      </c>
      <c r="O2511" s="15">
        <f>Raw_Data!O2511</f>
        <v>43.9</v>
      </c>
      <c r="P2511" s="15" t="str">
        <f>Raw_Data!P2511</f>
        <v>Drip</v>
      </c>
      <c r="Q2511" s="15">
        <f>Raw_Data!Q2511</f>
        <v>183.9</v>
      </c>
      <c r="R2511" s="15">
        <f>Raw_Data!R2511</f>
        <v>4.5199999999999996</v>
      </c>
      <c r="S2511" s="15">
        <f>Raw_Data!S2511</f>
        <v>0.75</v>
      </c>
      <c r="T2511" s="18">
        <f>IF(Raw_Data!T2511="",ROUND(AVERAGEIFS(Raw_Data!$T$2:$T$4001,Raw_Data!$E$2:$E$4001,E2511,Raw_Data!$D$2:$D$4001,D2511),2),IF(Raw_Data!T2511&gt;INDEX(Cleaning_Reference!$F$6:$F$13,MATCH(D2511,Cleaning_Reference!$A$6:$A$13,0)),INDEX(Cleaning_Reference!$F$6:$F$13,MATCH(D2511,Cleaning_Reference!$A$6:$A$13,0)),Raw_Data!T2511))</f>
        <v>2.64</v>
      </c>
      <c r="U2511" s="15">
        <f>Raw_Data!U2511</f>
        <v>34.869999999999997</v>
      </c>
      <c r="V2511" s="15">
        <f>Raw_Data!V2511</f>
        <v>26439</v>
      </c>
      <c r="W2511" s="15">
        <f>Raw_Data!W2511</f>
        <v>1053595</v>
      </c>
      <c r="X2511" s="15">
        <f>Raw_Data!X2511</f>
        <v>921928</v>
      </c>
      <c r="Y2511" s="15">
        <f>Raw_Data!Y2511</f>
        <v>-131667</v>
      </c>
      <c r="Z2511" s="15">
        <f>Raw_Data!Z2511</f>
        <v>6576</v>
      </c>
      <c r="AA2511" s="15">
        <f>Raw_Data!AA2511</f>
        <v>5.3029999999999999</v>
      </c>
      <c r="AB2511" s="15">
        <f>Raw_Data!AB2511</f>
        <v>26</v>
      </c>
      <c r="AC2511" s="19" t="str">
        <f>IF(Raw_Data!G2511="","Yes","No")</f>
        <v>No</v>
      </c>
      <c r="AD2511" s="19" t="str">
        <f>IF(Raw_Data!L2511="","Yes","No")</f>
        <v>No</v>
      </c>
      <c r="AE2511" s="19" t="str">
        <f>IF(Raw_Data!T2511="","Imputed",IF(Raw_Data!T2511&gt;INDEX(Cleaning_Reference!$F$6:$F$13,MATCH(D2511,Cleaning_Reference!$A$6:$A$13,0)),"Capped","Original"))</f>
        <v>Original</v>
      </c>
      <c r="AF2511" s="21">
        <f t="shared" si="39"/>
        <v>34.869999999999997</v>
      </c>
    </row>
    <row r="2512" spans="1:32" ht="15" customHeight="1" x14ac:dyDescent="0.3">
      <c r="A2512" s="20" t="str">
        <f>Raw_Data!A2512</f>
        <v>SF12511</v>
      </c>
      <c r="B2512" s="15" t="str">
        <f>Raw_Data!B2512</f>
        <v>Gujarat</v>
      </c>
      <c r="C2512" s="15" t="str">
        <f>Raw_Data!C2512</f>
        <v>Nashik</v>
      </c>
      <c r="D2512" s="15" t="str">
        <f>Raw_Data!D2512</f>
        <v>Pulses</v>
      </c>
      <c r="E2512" s="15" t="str">
        <f>Raw_Data!E2512</f>
        <v>Rabi</v>
      </c>
      <c r="F2512" s="15">
        <f>Raw_Data!F2512</f>
        <v>1.02</v>
      </c>
      <c r="G2512" s="18">
        <f>IF(Raw_Data!G2512="",ROUND(AVERAGEIFS(Raw_Data!$G$2:$G$4001,Raw_Data!$E$2:$E$4001,E2512),1),Raw_Data!G2512)</f>
        <v>322</v>
      </c>
      <c r="H2512" s="15">
        <f>Raw_Data!H2512</f>
        <v>21.8</v>
      </c>
      <c r="I2512" s="15">
        <f>Raw_Data!I2512</f>
        <v>68.900000000000006</v>
      </c>
      <c r="J2512" s="15">
        <f>Raw_Data!J2512</f>
        <v>6.7</v>
      </c>
      <c r="K2512" s="15">
        <f>Raw_Data!K2512</f>
        <v>6.33</v>
      </c>
      <c r="L2512" s="18">
        <f>IF(Raw_Data!L2512="",ROUND(AVERAGEIFS(Raw_Data!$L$2:$L$4001,Raw_Data!$E$2:$E$4001,E2512),1),Raw_Data!L2512)</f>
        <v>24.8</v>
      </c>
      <c r="M2512" s="15">
        <f>Raw_Data!M2512</f>
        <v>81.8</v>
      </c>
      <c r="N2512" s="15">
        <f>Raw_Data!N2512</f>
        <v>61.8</v>
      </c>
      <c r="O2512" s="15">
        <f>Raw_Data!O2512</f>
        <v>95.3</v>
      </c>
      <c r="P2512" s="15" t="str">
        <f>Raw_Data!P2512</f>
        <v>Drip</v>
      </c>
      <c r="Q2512" s="15">
        <f>Raw_Data!Q2512</f>
        <v>251.8</v>
      </c>
      <c r="R2512" s="15">
        <f>Raw_Data!R2512</f>
        <v>7.24</v>
      </c>
      <c r="S2512" s="15">
        <f>Raw_Data!S2512</f>
        <v>0.79</v>
      </c>
      <c r="T2512" s="18">
        <f>IF(Raw_Data!T2512="",ROUND(AVERAGEIFS(Raw_Data!$T$2:$T$4001,Raw_Data!$E$2:$E$4001,E2512,Raw_Data!$D$2:$D$4001,D2512),2),IF(Raw_Data!T2512&gt;INDEX(Cleaning_Reference!$F$6:$F$13,MATCH(D2512,Cleaning_Reference!$A$6:$A$13,0)),INDEX(Cleaning_Reference!$F$6:$F$13,MATCH(D2512,Cleaning_Reference!$A$6:$A$13,0)),Raw_Data!T2512))</f>
        <v>1.04</v>
      </c>
      <c r="U2512" s="15">
        <f>Raw_Data!U2512</f>
        <v>1.06</v>
      </c>
      <c r="V2512" s="15">
        <f>Raw_Data!V2512</f>
        <v>67508</v>
      </c>
      <c r="W2512" s="15">
        <f>Raw_Data!W2512</f>
        <v>71959</v>
      </c>
      <c r="X2512" s="15">
        <f>Raw_Data!X2512</f>
        <v>71558</v>
      </c>
      <c r="Y2512" s="15">
        <f>Raw_Data!Y2512</f>
        <v>-401</v>
      </c>
      <c r="Z2512" s="15">
        <f>Raw_Data!Z2512</f>
        <v>296</v>
      </c>
      <c r="AA2512" s="15">
        <f>Raw_Data!AA2512</f>
        <v>3.581</v>
      </c>
      <c r="AB2512" s="15">
        <f>Raw_Data!AB2512</f>
        <v>32.5</v>
      </c>
      <c r="AC2512" s="19" t="str">
        <f>IF(Raw_Data!G2512="","Yes","No")</f>
        <v>No</v>
      </c>
      <c r="AD2512" s="19" t="str">
        <f>IF(Raw_Data!L2512="","Yes","No")</f>
        <v>No</v>
      </c>
      <c r="AE2512" s="19" t="str">
        <f>IF(Raw_Data!T2512="","Imputed",IF(Raw_Data!T2512&gt;INDEX(Cleaning_Reference!$F$6:$F$13,MATCH(D2512,Cleaning_Reference!$A$6:$A$13,0)),"Capped","Original"))</f>
        <v>Original</v>
      </c>
      <c r="AF2512" s="21">
        <f t="shared" si="39"/>
        <v>1.06</v>
      </c>
    </row>
    <row r="2513" spans="1:32" ht="15" customHeight="1" x14ac:dyDescent="0.3">
      <c r="A2513" s="20" t="str">
        <f>Raw_Data!A2513</f>
        <v>SF12512</v>
      </c>
      <c r="B2513" s="15" t="str">
        <f>Raw_Data!B2513</f>
        <v>Telangana</v>
      </c>
      <c r="C2513" s="15" t="str">
        <f>Raw_Data!C2513</f>
        <v>Nalgonda</v>
      </c>
      <c r="D2513" s="15" t="str">
        <f>Raw_Data!D2513</f>
        <v>Groundnut</v>
      </c>
      <c r="E2513" s="15" t="str">
        <f>Raw_Data!E2513</f>
        <v>Rabi</v>
      </c>
      <c r="F2513" s="15">
        <f>Raw_Data!F2513</f>
        <v>4.03</v>
      </c>
      <c r="G2513" s="18">
        <f>IF(Raw_Data!G2513="",ROUND(AVERAGEIFS(Raw_Data!$G$2:$G$4001,Raw_Data!$E$2:$E$4001,E2513),1),Raw_Data!G2513)</f>
        <v>336.3</v>
      </c>
      <c r="H2513" s="15">
        <f>Raw_Data!H2513</f>
        <v>18.899999999999999</v>
      </c>
      <c r="I2513" s="15">
        <f>Raw_Data!I2513</f>
        <v>60.7</v>
      </c>
      <c r="J2513" s="15">
        <f>Raw_Data!J2513</f>
        <v>6.7</v>
      </c>
      <c r="K2513" s="15">
        <f>Raw_Data!K2513</f>
        <v>6.74</v>
      </c>
      <c r="L2513" s="18">
        <f>IF(Raw_Data!L2513="",ROUND(AVERAGEIFS(Raw_Data!$L$2:$L$4001,Raw_Data!$E$2:$E$4001,E2513),1),Raw_Data!L2513)</f>
        <v>20.7</v>
      </c>
      <c r="M2513" s="15">
        <f>Raw_Data!M2513</f>
        <v>79.900000000000006</v>
      </c>
      <c r="N2513" s="15">
        <f>Raw_Data!N2513</f>
        <v>48.7</v>
      </c>
      <c r="O2513" s="15">
        <f>Raw_Data!O2513</f>
        <v>83.6</v>
      </c>
      <c r="P2513" s="15" t="str">
        <f>Raw_Data!P2513</f>
        <v>Rainfed</v>
      </c>
      <c r="Q2513" s="15">
        <f>Raw_Data!Q2513</f>
        <v>135.69999999999999</v>
      </c>
      <c r="R2513" s="15">
        <f>Raw_Data!R2513</f>
        <v>6.61</v>
      </c>
      <c r="S2513" s="15">
        <f>Raw_Data!S2513</f>
        <v>0.94</v>
      </c>
      <c r="T2513" s="18">
        <f>IF(Raw_Data!T2513="",ROUND(AVERAGEIFS(Raw_Data!$T$2:$T$4001,Raw_Data!$E$2:$E$4001,E2513,Raw_Data!$D$2:$D$4001,D2513),2),IF(Raw_Data!T2513&gt;INDEX(Cleaning_Reference!$F$6:$F$13,MATCH(D2513,Cleaning_Reference!$A$6:$A$13,0)),INDEX(Cleaning_Reference!$F$6:$F$13,MATCH(D2513,Cleaning_Reference!$A$6:$A$13,0)),Raw_Data!T2513))</f>
        <v>1.1299999999999999</v>
      </c>
      <c r="U2513" s="15">
        <f>Raw_Data!U2513</f>
        <v>4.55</v>
      </c>
      <c r="V2513" s="15">
        <f>Raw_Data!V2513</f>
        <v>67310</v>
      </c>
      <c r="W2513" s="15">
        <f>Raw_Data!W2513</f>
        <v>266404</v>
      </c>
      <c r="X2513" s="15">
        <f>Raw_Data!X2513</f>
        <v>306260</v>
      </c>
      <c r="Y2513" s="15">
        <f>Raw_Data!Y2513</f>
        <v>39856</v>
      </c>
      <c r="Z2513" s="15">
        <f>Raw_Data!Z2513</f>
        <v>1118</v>
      </c>
      <c r="AA2513" s="15">
        <f>Raw_Data!AA2513</f>
        <v>4.07</v>
      </c>
      <c r="AB2513" s="15">
        <f>Raw_Data!AB2513</f>
        <v>16.8</v>
      </c>
      <c r="AC2513" s="19" t="str">
        <f>IF(Raw_Data!G2513="","Yes","No")</f>
        <v>No</v>
      </c>
      <c r="AD2513" s="19" t="str">
        <f>IF(Raw_Data!L2513="","Yes","No")</f>
        <v>No</v>
      </c>
      <c r="AE2513" s="19" t="str">
        <f>IF(Raw_Data!T2513="","Imputed",IF(Raw_Data!T2513&gt;INDEX(Cleaning_Reference!$F$6:$F$13,MATCH(D2513,Cleaning_Reference!$A$6:$A$13,0)),"Capped","Original"))</f>
        <v>Original</v>
      </c>
      <c r="AF2513" s="21">
        <f t="shared" si="39"/>
        <v>4.55</v>
      </c>
    </row>
    <row r="2514" spans="1:32" ht="15" customHeight="1" x14ac:dyDescent="0.3">
      <c r="A2514" s="20" t="str">
        <f>Raw_Data!A2514</f>
        <v>SF12513</v>
      </c>
      <c r="B2514" s="15" t="str">
        <f>Raw_Data!B2514</f>
        <v>Punjab</v>
      </c>
      <c r="C2514" s="15" t="str">
        <f>Raw_Data!C2514</f>
        <v>Nashik</v>
      </c>
      <c r="D2514" s="15" t="str">
        <f>Raw_Data!D2514</f>
        <v>Cotton</v>
      </c>
      <c r="E2514" s="15" t="str">
        <f>Raw_Data!E2514</f>
        <v>Zaid</v>
      </c>
      <c r="F2514" s="15">
        <f>Raw_Data!F2514</f>
        <v>11.52</v>
      </c>
      <c r="G2514" s="18">
        <f>IF(Raw_Data!G2514="",ROUND(AVERAGEIFS(Raw_Data!$G$2:$G$4001,Raw_Data!$E$2:$E$4001,E2514),1),Raw_Data!G2514)</f>
        <v>317.8</v>
      </c>
      <c r="H2514" s="15">
        <f>Raw_Data!H2514</f>
        <v>28</v>
      </c>
      <c r="I2514" s="15">
        <f>Raw_Data!I2514</f>
        <v>53.8</v>
      </c>
      <c r="J2514" s="15">
        <f>Raw_Data!J2514</f>
        <v>7.5</v>
      </c>
      <c r="K2514" s="15">
        <f>Raw_Data!K2514</f>
        <v>5.78</v>
      </c>
      <c r="L2514" s="18">
        <f>IF(Raw_Data!L2514="",ROUND(AVERAGEIFS(Raw_Data!$L$2:$L$4001,Raw_Data!$E$2:$E$4001,E2514),1),Raw_Data!L2514)</f>
        <v>11.9</v>
      </c>
      <c r="M2514" s="15">
        <f>Raw_Data!M2514</f>
        <v>154.1</v>
      </c>
      <c r="N2514" s="15">
        <f>Raw_Data!N2514</f>
        <v>71.7</v>
      </c>
      <c r="O2514" s="15">
        <f>Raw_Data!O2514</f>
        <v>73.900000000000006</v>
      </c>
      <c r="P2514" s="15" t="str">
        <f>Raw_Data!P2514</f>
        <v>Drip</v>
      </c>
      <c r="Q2514" s="15">
        <f>Raw_Data!Q2514</f>
        <v>197.3</v>
      </c>
      <c r="R2514" s="15">
        <f>Raw_Data!R2514</f>
        <v>6.28</v>
      </c>
      <c r="S2514" s="15">
        <f>Raw_Data!S2514</f>
        <v>0.93</v>
      </c>
      <c r="T2514" s="18">
        <f>IF(Raw_Data!T2514="",ROUND(AVERAGEIFS(Raw_Data!$T$2:$T$4001,Raw_Data!$E$2:$E$4001,E2514,Raw_Data!$D$2:$D$4001,D2514),2),IF(Raw_Data!T2514&gt;INDEX(Cleaning_Reference!$F$6:$F$13,MATCH(D2514,Cleaning_Reference!$A$6:$A$13,0)),INDEX(Cleaning_Reference!$F$6:$F$13,MATCH(D2514,Cleaning_Reference!$A$6:$A$13,0)),Raw_Data!T2514))</f>
        <v>0.48</v>
      </c>
      <c r="U2514" s="15">
        <f>Raw_Data!U2514</f>
        <v>5.53</v>
      </c>
      <c r="V2514" s="15">
        <f>Raw_Data!V2514</f>
        <v>56486</v>
      </c>
      <c r="W2514" s="15">
        <f>Raw_Data!W2514</f>
        <v>845028</v>
      </c>
      <c r="X2514" s="15">
        <f>Raw_Data!X2514</f>
        <v>312368</v>
      </c>
      <c r="Y2514" s="15">
        <f>Raw_Data!Y2514</f>
        <v>-532660</v>
      </c>
      <c r="Z2514" s="15">
        <f>Raw_Data!Z2514</f>
        <v>6682</v>
      </c>
      <c r="AA2514" s="15">
        <f>Raw_Data!AA2514</f>
        <v>0.82799999999999996</v>
      </c>
      <c r="AB2514" s="15">
        <f>Raw_Data!AB2514</f>
        <v>14.9</v>
      </c>
      <c r="AC2514" s="19" t="str">
        <f>IF(Raw_Data!G2514="","Yes","No")</f>
        <v>No</v>
      </c>
      <c r="AD2514" s="19" t="str">
        <f>IF(Raw_Data!L2514="","Yes","No")</f>
        <v>No</v>
      </c>
      <c r="AE2514" s="19" t="str">
        <f>IF(Raw_Data!T2514="","Imputed",IF(Raw_Data!T2514&gt;INDEX(Cleaning_Reference!$F$6:$F$13,MATCH(D2514,Cleaning_Reference!$A$6:$A$13,0)),"Capped","Original"))</f>
        <v>Original</v>
      </c>
      <c r="AF2514" s="21">
        <f t="shared" si="39"/>
        <v>5.53</v>
      </c>
    </row>
    <row r="2515" spans="1:32" ht="15" customHeight="1" x14ac:dyDescent="0.3">
      <c r="A2515" s="20" t="str">
        <f>Raw_Data!A2515</f>
        <v>SF12514</v>
      </c>
      <c r="B2515" s="15" t="str">
        <f>Raw_Data!B2515</f>
        <v>Madhya Pradesh</v>
      </c>
      <c r="C2515" s="15" t="str">
        <f>Raw_Data!C2515</f>
        <v>Rajkot</v>
      </c>
      <c r="D2515" s="15" t="str">
        <f>Raw_Data!D2515</f>
        <v>Rice</v>
      </c>
      <c r="E2515" s="15" t="str">
        <f>Raw_Data!E2515</f>
        <v>Kharif</v>
      </c>
      <c r="F2515" s="15">
        <f>Raw_Data!F2515</f>
        <v>12.12</v>
      </c>
      <c r="G2515" s="18">
        <f>IF(Raw_Data!G2515="",ROUND(AVERAGEIFS(Raw_Data!$G$2:$G$4001,Raw_Data!$E$2:$E$4001,E2515),1),Raw_Data!G2515)</f>
        <v>940.3</v>
      </c>
      <c r="H2515" s="15">
        <f>Raw_Data!H2515</f>
        <v>25.4</v>
      </c>
      <c r="I2515" s="15">
        <f>Raw_Data!I2515</f>
        <v>86.1</v>
      </c>
      <c r="J2515" s="15">
        <f>Raw_Data!J2515</f>
        <v>6.9</v>
      </c>
      <c r="K2515" s="15">
        <f>Raw_Data!K2515</f>
        <v>7.84</v>
      </c>
      <c r="L2515" s="18">
        <f>IF(Raw_Data!L2515="",ROUND(AVERAGEIFS(Raw_Data!$L$2:$L$4001,Raw_Data!$E$2:$E$4001,E2515),1),Raw_Data!L2515)</f>
        <v>28.6</v>
      </c>
      <c r="M2515" s="15">
        <f>Raw_Data!M2515</f>
        <v>93.3</v>
      </c>
      <c r="N2515" s="15">
        <f>Raw_Data!N2515</f>
        <v>85.3</v>
      </c>
      <c r="O2515" s="15">
        <f>Raw_Data!O2515</f>
        <v>63.9</v>
      </c>
      <c r="P2515" s="15" t="str">
        <f>Raw_Data!P2515</f>
        <v>Flood</v>
      </c>
      <c r="Q2515" s="15">
        <f>Raw_Data!Q2515</f>
        <v>304.8</v>
      </c>
      <c r="R2515" s="15">
        <f>Raw_Data!R2515</f>
        <v>4.9400000000000004</v>
      </c>
      <c r="S2515" s="15">
        <f>Raw_Data!S2515</f>
        <v>0.68</v>
      </c>
      <c r="T2515" s="18">
        <f>IF(Raw_Data!T2515="",ROUND(AVERAGEIFS(Raw_Data!$T$2:$T$4001,Raw_Data!$E$2:$E$4001,E2515,Raw_Data!$D$2:$D$4001,D2515),2),IF(Raw_Data!T2515&gt;INDEX(Cleaning_Reference!$F$6:$F$13,MATCH(D2515,Cleaning_Reference!$A$6:$A$13,0)),INDEX(Cleaning_Reference!$F$6:$F$13,MATCH(D2515,Cleaning_Reference!$A$6:$A$13,0)),Raw_Data!T2515))</f>
        <v>0.69</v>
      </c>
      <c r="U2515" s="15">
        <f>Raw_Data!U2515</f>
        <v>8.36</v>
      </c>
      <c r="V2515" s="15">
        <f>Raw_Data!V2515</f>
        <v>22476</v>
      </c>
      <c r="W2515" s="15">
        <f>Raw_Data!W2515</f>
        <v>929527</v>
      </c>
      <c r="X2515" s="15">
        <f>Raw_Data!X2515</f>
        <v>187899</v>
      </c>
      <c r="Y2515" s="15">
        <f>Raw_Data!Y2515</f>
        <v>-741628</v>
      </c>
      <c r="Z2515" s="15">
        <f>Raw_Data!Z2515</f>
        <v>19977</v>
      </c>
      <c r="AA2515" s="15">
        <f>Raw_Data!AA2515</f>
        <v>0.41799999999999998</v>
      </c>
      <c r="AB2515" s="15">
        <f>Raw_Data!AB2515</f>
        <v>65.8</v>
      </c>
      <c r="AC2515" s="19" t="str">
        <f>IF(Raw_Data!G2515="","Yes","No")</f>
        <v>No</v>
      </c>
      <c r="AD2515" s="19" t="str">
        <f>IF(Raw_Data!L2515="","Yes","No")</f>
        <v>No</v>
      </c>
      <c r="AE2515" s="19" t="str">
        <f>IF(Raw_Data!T2515="","Imputed",IF(Raw_Data!T2515&gt;INDEX(Cleaning_Reference!$F$6:$F$13,MATCH(D2515,Cleaning_Reference!$A$6:$A$13,0)),"Capped","Original"))</f>
        <v>Original</v>
      </c>
      <c r="AF2515" s="21">
        <f t="shared" si="39"/>
        <v>8.36</v>
      </c>
    </row>
    <row r="2516" spans="1:32" ht="15" customHeight="1" x14ac:dyDescent="0.3">
      <c r="A2516" s="20" t="str">
        <f>Raw_Data!A2516</f>
        <v>SF12515</v>
      </c>
      <c r="B2516" s="15" t="str">
        <f>Raw_Data!B2516</f>
        <v>Telangana</v>
      </c>
      <c r="C2516" s="15" t="str">
        <f>Raw_Data!C2516</f>
        <v>Erode</v>
      </c>
      <c r="D2516" s="15" t="str">
        <f>Raw_Data!D2516</f>
        <v>Maize</v>
      </c>
      <c r="E2516" s="15" t="str">
        <f>Raw_Data!E2516</f>
        <v>Rabi</v>
      </c>
      <c r="F2516" s="15">
        <f>Raw_Data!F2516</f>
        <v>13.8</v>
      </c>
      <c r="G2516" s="18">
        <f>IF(Raw_Data!G2516="",ROUND(AVERAGEIFS(Raw_Data!$G$2:$G$4001,Raw_Data!$E$2:$E$4001,E2516),1),Raw_Data!G2516)</f>
        <v>578.9</v>
      </c>
      <c r="H2516" s="15">
        <f>Raw_Data!H2516</f>
        <v>20.7</v>
      </c>
      <c r="I2516" s="15">
        <f>Raw_Data!I2516</f>
        <v>58.6</v>
      </c>
      <c r="J2516" s="15">
        <f>Raw_Data!J2516</f>
        <v>6.7</v>
      </c>
      <c r="K2516" s="15">
        <f>Raw_Data!K2516</f>
        <v>6.8</v>
      </c>
      <c r="L2516" s="18">
        <f>IF(Raw_Data!L2516="",ROUND(AVERAGEIFS(Raw_Data!$L$2:$L$4001,Raw_Data!$E$2:$E$4001,E2516),1),Raw_Data!L2516)</f>
        <v>24.8</v>
      </c>
      <c r="M2516" s="15">
        <f>Raw_Data!M2516</f>
        <v>106.9</v>
      </c>
      <c r="N2516" s="15">
        <f>Raw_Data!N2516</f>
        <v>52.4</v>
      </c>
      <c r="O2516" s="15">
        <f>Raw_Data!O2516</f>
        <v>77.099999999999994</v>
      </c>
      <c r="P2516" s="15" t="str">
        <f>Raw_Data!P2516</f>
        <v>Rainfed</v>
      </c>
      <c r="Q2516" s="15">
        <f>Raw_Data!Q2516</f>
        <v>226.1</v>
      </c>
      <c r="R2516" s="15">
        <f>Raw_Data!R2516</f>
        <v>9.44</v>
      </c>
      <c r="S2516" s="15">
        <f>Raw_Data!S2516</f>
        <v>0.92</v>
      </c>
      <c r="T2516" s="18">
        <f>IF(Raw_Data!T2516="",ROUND(AVERAGEIFS(Raw_Data!$T$2:$T$4001,Raw_Data!$E$2:$E$4001,E2516,Raw_Data!$D$2:$D$4001,D2516),2),IF(Raw_Data!T2516&gt;INDEX(Cleaning_Reference!$F$6:$F$13,MATCH(D2516,Cleaning_Reference!$A$6:$A$13,0)),INDEX(Cleaning_Reference!$F$6:$F$13,MATCH(D2516,Cleaning_Reference!$A$6:$A$13,0)),Raw_Data!T2516))</f>
        <v>2.61</v>
      </c>
      <c r="U2516" s="15">
        <f>Raw_Data!U2516</f>
        <v>47.61</v>
      </c>
      <c r="V2516" s="15">
        <f>Raw_Data!V2516</f>
        <v>18321</v>
      </c>
      <c r="W2516" s="15">
        <f>Raw_Data!W2516</f>
        <v>957938</v>
      </c>
      <c r="X2516" s="15">
        <f>Raw_Data!X2516</f>
        <v>872263</v>
      </c>
      <c r="Y2516" s="15">
        <f>Raw_Data!Y2516</f>
        <v>-85675</v>
      </c>
      <c r="Z2516" s="15">
        <f>Raw_Data!Z2516</f>
        <v>4441</v>
      </c>
      <c r="AA2516" s="15">
        <f>Raw_Data!AA2516</f>
        <v>10.721</v>
      </c>
      <c r="AB2516" s="15">
        <f>Raw_Data!AB2516</f>
        <v>25.3</v>
      </c>
      <c r="AC2516" s="19" t="str">
        <f>IF(Raw_Data!G2516="","Yes","No")</f>
        <v>No</v>
      </c>
      <c r="AD2516" s="19" t="str">
        <f>IF(Raw_Data!L2516="","Yes","No")</f>
        <v>No</v>
      </c>
      <c r="AE2516" s="19" t="str">
        <f>IF(Raw_Data!T2516="","Imputed",IF(Raw_Data!T2516&gt;INDEX(Cleaning_Reference!$F$6:$F$13,MATCH(D2516,Cleaning_Reference!$A$6:$A$13,0)),"Capped","Original"))</f>
        <v>Imputed</v>
      </c>
      <c r="AF2516" s="21">
        <f t="shared" si="39"/>
        <v>36.020000000000003</v>
      </c>
    </row>
    <row r="2517" spans="1:32" ht="15" customHeight="1" x14ac:dyDescent="0.3">
      <c r="A2517" s="20" t="str">
        <f>Raw_Data!A2517</f>
        <v>SF12516</v>
      </c>
      <c r="B2517" s="15" t="str">
        <f>Raw_Data!B2517</f>
        <v>Andhra Pradesh</v>
      </c>
      <c r="C2517" s="15" t="str">
        <f>Raw_Data!C2517</f>
        <v>Nalgonda</v>
      </c>
      <c r="D2517" s="15" t="str">
        <f>Raw_Data!D2517</f>
        <v>Groundnut</v>
      </c>
      <c r="E2517" s="15" t="str">
        <f>Raw_Data!E2517</f>
        <v>Rabi</v>
      </c>
      <c r="F2517" s="15">
        <f>Raw_Data!F2517</f>
        <v>1.29</v>
      </c>
      <c r="G2517" s="18">
        <f>IF(Raw_Data!G2517="",ROUND(AVERAGEIFS(Raw_Data!$G$2:$G$4001,Raw_Data!$E$2:$E$4001,E2517),1),Raw_Data!G2517)</f>
        <v>378.7</v>
      </c>
      <c r="H2517" s="15">
        <f>Raw_Data!H2517</f>
        <v>24.2</v>
      </c>
      <c r="I2517" s="15">
        <f>Raw_Data!I2517</f>
        <v>33.299999999999997</v>
      </c>
      <c r="J2517" s="15">
        <f>Raw_Data!J2517</f>
        <v>8.6999999999999993</v>
      </c>
      <c r="K2517" s="15">
        <f>Raw_Data!K2517</f>
        <v>6.59</v>
      </c>
      <c r="L2517" s="18">
        <f>IF(Raw_Data!L2517="",ROUND(AVERAGEIFS(Raw_Data!$L$2:$L$4001,Raw_Data!$E$2:$E$4001,E2517),1),Raw_Data!L2517)</f>
        <v>25.6</v>
      </c>
      <c r="M2517" s="15">
        <f>Raw_Data!M2517</f>
        <v>111</v>
      </c>
      <c r="N2517" s="15">
        <f>Raw_Data!N2517</f>
        <v>62.8</v>
      </c>
      <c r="O2517" s="15">
        <f>Raw_Data!O2517</f>
        <v>98.1</v>
      </c>
      <c r="P2517" s="15" t="str">
        <f>Raw_Data!P2517</f>
        <v>Drip</v>
      </c>
      <c r="Q2517" s="15">
        <f>Raw_Data!Q2517</f>
        <v>237.4</v>
      </c>
      <c r="R2517" s="15">
        <f>Raw_Data!R2517</f>
        <v>5.03</v>
      </c>
      <c r="S2517" s="15">
        <f>Raw_Data!S2517</f>
        <v>0.91</v>
      </c>
      <c r="T2517" s="18">
        <f>IF(Raw_Data!T2517="",ROUND(AVERAGEIFS(Raw_Data!$T$2:$T$4001,Raw_Data!$E$2:$E$4001,E2517,Raw_Data!$D$2:$D$4001,D2517),2),IF(Raw_Data!T2517&gt;INDEX(Cleaning_Reference!$F$6:$F$13,MATCH(D2517,Cleaning_Reference!$A$6:$A$13,0)),INDEX(Cleaning_Reference!$F$6:$F$13,MATCH(D2517,Cleaning_Reference!$A$6:$A$13,0)),Raw_Data!T2517))</f>
        <v>1.75</v>
      </c>
      <c r="U2517" s="15">
        <f>Raw_Data!U2517</f>
        <v>2.2599999999999998</v>
      </c>
      <c r="V2517" s="15">
        <f>Raw_Data!V2517</f>
        <v>56907</v>
      </c>
      <c r="W2517" s="15">
        <f>Raw_Data!W2517</f>
        <v>91936</v>
      </c>
      <c r="X2517" s="15">
        <f>Raw_Data!X2517</f>
        <v>128610</v>
      </c>
      <c r="Y2517" s="15">
        <f>Raw_Data!Y2517</f>
        <v>36674</v>
      </c>
      <c r="Z2517" s="15">
        <f>Raw_Data!Z2517</f>
        <v>564</v>
      </c>
      <c r="AA2517" s="15">
        <f>Raw_Data!AA2517</f>
        <v>4.0069999999999997</v>
      </c>
      <c r="AB2517" s="15">
        <f>Raw_Data!AB2517</f>
        <v>25.4</v>
      </c>
      <c r="AC2517" s="19" t="str">
        <f>IF(Raw_Data!G2517="","Yes","No")</f>
        <v>No</v>
      </c>
      <c r="AD2517" s="19" t="str">
        <f>IF(Raw_Data!L2517="","Yes","No")</f>
        <v>No</v>
      </c>
      <c r="AE2517" s="19" t="str">
        <f>IF(Raw_Data!T2517="","Imputed",IF(Raw_Data!T2517&gt;INDEX(Cleaning_Reference!$F$6:$F$13,MATCH(D2517,Cleaning_Reference!$A$6:$A$13,0)),"Capped","Original"))</f>
        <v>Original</v>
      </c>
      <c r="AF2517" s="21">
        <f t="shared" si="39"/>
        <v>2.2599999999999998</v>
      </c>
    </row>
    <row r="2518" spans="1:32" ht="15" customHeight="1" x14ac:dyDescent="0.3">
      <c r="A2518" s="20" t="str">
        <f>Raw_Data!A2518</f>
        <v>SF12517</v>
      </c>
      <c r="B2518" s="15" t="str">
        <f>Raw_Data!B2518</f>
        <v>Gujarat</v>
      </c>
      <c r="C2518" s="15" t="str">
        <f>Raw_Data!C2518</f>
        <v>Raichur</v>
      </c>
      <c r="D2518" s="15" t="str">
        <f>Raw_Data!D2518</f>
        <v>Wheat</v>
      </c>
      <c r="E2518" s="15" t="str">
        <f>Raw_Data!E2518</f>
        <v>Rabi</v>
      </c>
      <c r="F2518" s="15">
        <f>Raw_Data!F2518</f>
        <v>5.5</v>
      </c>
      <c r="G2518" s="18">
        <f>IF(Raw_Data!G2518="",ROUND(AVERAGEIFS(Raw_Data!$G$2:$G$4001,Raw_Data!$E$2:$E$4001,E2518),1),Raw_Data!G2518)</f>
        <v>652.70000000000005</v>
      </c>
      <c r="H2518" s="15">
        <f>Raw_Data!H2518</f>
        <v>20.100000000000001</v>
      </c>
      <c r="I2518" s="15">
        <f>Raw_Data!I2518</f>
        <v>44.1</v>
      </c>
      <c r="J2518" s="15">
        <f>Raw_Data!J2518</f>
        <v>7.9</v>
      </c>
      <c r="K2518" s="15">
        <f>Raw_Data!K2518</f>
        <v>7.43</v>
      </c>
      <c r="L2518" s="18">
        <f>IF(Raw_Data!L2518="",ROUND(AVERAGEIFS(Raw_Data!$L$2:$L$4001,Raw_Data!$E$2:$E$4001,E2518),1),Raw_Data!L2518)</f>
        <v>28.7</v>
      </c>
      <c r="M2518" s="15">
        <f>Raw_Data!M2518</f>
        <v>171.4</v>
      </c>
      <c r="N2518" s="15">
        <f>Raw_Data!N2518</f>
        <v>53.9</v>
      </c>
      <c r="O2518" s="15">
        <f>Raw_Data!O2518</f>
        <v>152.5</v>
      </c>
      <c r="P2518" s="15" t="str">
        <f>Raw_Data!P2518</f>
        <v>Rainfed</v>
      </c>
      <c r="Q2518" s="15">
        <f>Raw_Data!Q2518</f>
        <v>237.7</v>
      </c>
      <c r="R2518" s="15">
        <f>Raw_Data!R2518</f>
        <v>2.7</v>
      </c>
      <c r="S2518" s="15">
        <f>Raw_Data!S2518</f>
        <v>0.84</v>
      </c>
      <c r="T2518" s="18">
        <f>IF(Raw_Data!T2518="",ROUND(AVERAGEIFS(Raw_Data!$T$2:$T$4001,Raw_Data!$E$2:$E$4001,E2518,Raw_Data!$D$2:$D$4001,D2518),2),IF(Raw_Data!T2518&gt;INDEX(Cleaning_Reference!$F$6:$F$13,MATCH(D2518,Cleaning_Reference!$A$6:$A$13,0)),INDEX(Cleaning_Reference!$F$6:$F$13,MATCH(D2518,Cleaning_Reference!$A$6:$A$13,0)),Raw_Data!T2518))</f>
        <v>1.44</v>
      </c>
      <c r="U2518" s="15">
        <f>Raw_Data!U2518</f>
        <v>7.92</v>
      </c>
      <c r="V2518" s="15">
        <f>Raw_Data!V2518</f>
        <v>24838</v>
      </c>
      <c r="W2518" s="15">
        <f>Raw_Data!W2518</f>
        <v>407304</v>
      </c>
      <c r="X2518" s="15">
        <f>Raw_Data!X2518</f>
        <v>196717</v>
      </c>
      <c r="Y2518" s="15">
        <f>Raw_Data!Y2518</f>
        <v>-210587</v>
      </c>
      <c r="Z2518" s="15">
        <f>Raw_Data!Z2518</f>
        <v>1560</v>
      </c>
      <c r="AA2518" s="15">
        <f>Raw_Data!AA2518</f>
        <v>5.077</v>
      </c>
      <c r="AB2518" s="15">
        <f>Raw_Data!AB2518</f>
        <v>43.5</v>
      </c>
      <c r="AC2518" s="19" t="str">
        <f>IF(Raw_Data!G2518="","Yes","No")</f>
        <v>No</v>
      </c>
      <c r="AD2518" s="19" t="str">
        <f>IF(Raw_Data!L2518="","Yes","No")</f>
        <v>No</v>
      </c>
      <c r="AE2518" s="19" t="str">
        <f>IF(Raw_Data!T2518="","Imputed",IF(Raw_Data!T2518&gt;INDEX(Cleaning_Reference!$F$6:$F$13,MATCH(D2518,Cleaning_Reference!$A$6:$A$13,0)),"Capped","Original"))</f>
        <v>Original</v>
      </c>
      <c r="AF2518" s="21">
        <f t="shared" si="39"/>
        <v>7.92</v>
      </c>
    </row>
    <row r="2519" spans="1:32" ht="15" customHeight="1" x14ac:dyDescent="0.3">
      <c r="A2519" s="20" t="str">
        <f>Raw_Data!A2519</f>
        <v>SF12518</v>
      </c>
      <c r="B2519" s="15" t="str">
        <f>Raw_Data!B2519</f>
        <v>Punjab</v>
      </c>
      <c r="C2519" s="15" t="str">
        <f>Raw_Data!C2519</f>
        <v>Indore</v>
      </c>
      <c r="D2519" s="15" t="str">
        <f>Raw_Data!D2519</f>
        <v>Groundnut</v>
      </c>
      <c r="E2519" s="15" t="str">
        <f>Raw_Data!E2519</f>
        <v>Kharif</v>
      </c>
      <c r="F2519" s="15">
        <f>Raw_Data!F2519</f>
        <v>6.17</v>
      </c>
      <c r="G2519" s="18">
        <f>IF(Raw_Data!G2519="",ROUND(AVERAGEIFS(Raw_Data!$G$2:$G$4001,Raw_Data!$E$2:$E$4001,E2519),1),Raw_Data!G2519)</f>
        <v>828.8</v>
      </c>
      <c r="H2519" s="15">
        <f>Raw_Data!H2519</f>
        <v>28.2</v>
      </c>
      <c r="I2519" s="15">
        <f>Raw_Data!I2519</f>
        <v>69.099999999999994</v>
      </c>
      <c r="J2519" s="15">
        <f>Raw_Data!J2519</f>
        <v>6.4</v>
      </c>
      <c r="K2519" s="15">
        <f>Raw_Data!K2519</f>
        <v>6.83</v>
      </c>
      <c r="L2519" s="18">
        <f>IF(Raw_Data!L2519="",ROUND(AVERAGEIFS(Raw_Data!$L$2:$L$4001,Raw_Data!$E$2:$E$4001,E2519),1),Raw_Data!L2519)</f>
        <v>37</v>
      </c>
      <c r="M2519" s="15">
        <f>Raw_Data!M2519</f>
        <v>129.9</v>
      </c>
      <c r="N2519" s="15">
        <f>Raw_Data!N2519</f>
        <v>64.099999999999994</v>
      </c>
      <c r="O2519" s="15">
        <f>Raw_Data!O2519</f>
        <v>75.5</v>
      </c>
      <c r="P2519" s="15" t="str">
        <f>Raw_Data!P2519</f>
        <v>Rainfed</v>
      </c>
      <c r="Q2519" s="15">
        <f>Raw_Data!Q2519</f>
        <v>104</v>
      </c>
      <c r="R2519" s="15">
        <f>Raw_Data!R2519</f>
        <v>3.29</v>
      </c>
      <c r="S2519" s="15">
        <f>Raw_Data!S2519</f>
        <v>0.83</v>
      </c>
      <c r="T2519" s="18">
        <f>IF(Raw_Data!T2519="",ROUND(AVERAGEIFS(Raw_Data!$T$2:$T$4001,Raw_Data!$E$2:$E$4001,E2519,Raw_Data!$D$2:$D$4001,D2519),2),IF(Raw_Data!T2519&gt;INDEX(Cleaning_Reference!$F$6:$F$13,MATCH(D2519,Cleaning_Reference!$A$6:$A$13,0)),INDEX(Cleaning_Reference!$F$6:$F$13,MATCH(D2519,Cleaning_Reference!$A$6:$A$13,0)),Raw_Data!T2519))</f>
        <v>1.86</v>
      </c>
      <c r="U2519" s="15">
        <f>Raw_Data!U2519</f>
        <v>11.48</v>
      </c>
      <c r="V2519" s="15">
        <f>Raw_Data!V2519</f>
        <v>62518</v>
      </c>
      <c r="W2519" s="15">
        <f>Raw_Data!W2519</f>
        <v>326886</v>
      </c>
      <c r="X2519" s="15">
        <f>Raw_Data!X2519</f>
        <v>717707</v>
      </c>
      <c r="Y2519" s="15">
        <f>Raw_Data!Y2519</f>
        <v>390821</v>
      </c>
      <c r="Z2519" s="15">
        <f>Raw_Data!Z2519</f>
        <v>1593</v>
      </c>
      <c r="AA2519" s="15">
        <f>Raw_Data!AA2519</f>
        <v>7.2069999999999999</v>
      </c>
      <c r="AB2519" s="15">
        <f>Raw_Data!AB2519</f>
        <v>58.5</v>
      </c>
      <c r="AC2519" s="19" t="str">
        <f>IF(Raw_Data!G2519="","Yes","No")</f>
        <v>No</v>
      </c>
      <c r="AD2519" s="19" t="str">
        <f>IF(Raw_Data!L2519="","Yes","No")</f>
        <v>No</v>
      </c>
      <c r="AE2519" s="19" t="str">
        <f>IF(Raw_Data!T2519="","Imputed",IF(Raw_Data!T2519&gt;INDEX(Cleaning_Reference!$F$6:$F$13,MATCH(D2519,Cleaning_Reference!$A$6:$A$13,0)),"Capped","Original"))</f>
        <v>Original</v>
      </c>
      <c r="AF2519" s="21">
        <f t="shared" si="39"/>
        <v>11.48</v>
      </c>
    </row>
    <row r="2520" spans="1:32" ht="15" customHeight="1" x14ac:dyDescent="0.3">
      <c r="A2520" s="20" t="str">
        <f>Raw_Data!A2520</f>
        <v>SF12519</v>
      </c>
      <c r="B2520" s="15" t="str">
        <f>Raw_Data!B2520</f>
        <v>Madhya Pradesh</v>
      </c>
      <c r="C2520" s="15" t="str">
        <f>Raw_Data!C2520</f>
        <v>Indore</v>
      </c>
      <c r="D2520" s="15" t="str">
        <f>Raw_Data!D2520</f>
        <v>Wheat</v>
      </c>
      <c r="E2520" s="15" t="str">
        <f>Raw_Data!E2520</f>
        <v>Kharif</v>
      </c>
      <c r="F2520" s="15">
        <f>Raw_Data!F2520</f>
        <v>14.9</v>
      </c>
      <c r="G2520" s="18">
        <f>IF(Raw_Data!G2520="",ROUND(AVERAGEIFS(Raw_Data!$G$2:$G$4001,Raw_Data!$E$2:$E$4001,E2520),1),Raw_Data!G2520)</f>
        <v>969.2</v>
      </c>
      <c r="H2520" s="15">
        <f>Raw_Data!H2520</f>
        <v>29.1</v>
      </c>
      <c r="I2520" s="15">
        <f>Raw_Data!I2520</f>
        <v>65.900000000000006</v>
      </c>
      <c r="J2520" s="15">
        <f>Raw_Data!J2520</f>
        <v>7.2</v>
      </c>
      <c r="K2520" s="15">
        <f>Raw_Data!K2520</f>
        <v>6.28</v>
      </c>
      <c r="L2520" s="18">
        <f>IF(Raw_Data!L2520="",ROUND(AVERAGEIFS(Raw_Data!$L$2:$L$4001,Raw_Data!$E$2:$E$4001,E2520),1),Raw_Data!L2520)</f>
        <v>39.299999999999997</v>
      </c>
      <c r="M2520" s="15">
        <f>Raw_Data!M2520</f>
        <v>104.9</v>
      </c>
      <c r="N2520" s="15">
        <f>Raw_Data!N2520</f>
        <v>39.200000000000003</v>
      </c>
      <c r="O2520" s="15">
        <f>Raw_Data!O2520</f>
        <v>104.3</v>
      </c>
      <c r="P2520" s="15" t="str">
        <f>Raw_Data!P2520</f>
        <v>Drip</v>
      </c>
      <c r="Q2520" s="15">
        <f>Raw_Data!Q2520</f>
        <v>223.4</v>
      </c>
      <c r="R2520" s="15">
        <f>Raw_Data!R2520</f>
        <v>5.39</v>
      </c>
      <c r="S2520" s="15">
        <f>Raw_Data!S2520</f>
        <v>0.68</v>
      </c>
      <c r="T2520" s="18">
        <f>IF(Raw_Data!T2520="",ROUND(AVERAGEIFS(Raw_Data!$T$2:$T$4001,Raw_Data!$E$2:$E$4001,E2520,Raw_Data!$D$2:$D$4001,D2520),2),IF(Raw_Data!T2520&gt;INDEX(Cleaning_Reference!$F$6:$F$13,MATCH(D2520,Cleaning_Reference!$A$6:$A$13,0)),INDEX(Cleaning_Reference!$F$6:$F$13,MATCH(D2520,Cleaning_Reference!$A$6:$A$13,0)),Raw_Data!T2520))</f>
        <v>2.3199999999999998</v>
      </c>
      <c r="U2520" s="15">
        <f>Raw_Data!U2520</f>
        <v>34.57</v>
      </c>
      <c r="V2520" s="15">
        <f>Raw_Data!V2520</f>
        <v>25467</v>
      </c>
      <c r="W2520" s="15">
        <f>Raw_Data!W2520</f>
        <v>948759</v>
      </c>
      <c r="X2520" s="15">
        <f>Raw_Data!X2520</f>
        <v>880394</v>
      </c>
      <c r="Y2520" s="15">
        <f>Raw_Data!Y2520</f>
        <v>-68365</v>
      </c>
      <c r="Z2520" s="15">
        <f>Raw_Data!Z2520</f>
        <v>6411</v>
      </c>
      <c r="AA2520" s="15">
        <f>Raw_Data!AA2520</f>
        <v>5.3920000000000003</v>
      </c>
      <c r="AB2520" s="15">
        <f>Raw_Data!AB2520</f>
        <v>48.5</v>
      </c>
      <c r="AC2520" s="19" t="str">
        <f>IF(Raw_Data!G2520="","Yes","No")</f>
        <v>No</v>
      </c>
      <c r="AD2520" s="19" t="str">
        <f>IF(Raw_Data!L2520="","Yes","No")</f>
        <v>No</v>
      </c>
      <c r="AE2520" s="19" t="str">
        <f>IF(Raw_Data!T2520="","Imputed",IF(Raw_Data!T2520&gt;INDEX(Cleaning_Reference!$F$6:$F$13,MATCH(D2520,Cleaning_Reference!$A$6:$A$13,0)),"Capped","Original"))</f>
        <v>Original</v>
      </c>
      <c r="AF2520" s="21">
        <f t="shared" si="39"/>
        <v>34.57</v>
      </c>
    </row>
    <row r="2521" spans="1:32" ht="15" customHeight="1" x14ac:dyDescent="0.3">
      <c r="A2521" s="20" t="str">
        <f>Raw_Data!A2521</f>
        <v>SF12520</v>
      </c>
      <c r="B2521" s="15" t="str">
        <f>Raw_Data!B2521</f>
        <v>Andhra Pradesh</v>
      </c>
      <c r="C2521" s="15" t="str">
        <f>Raw_Data!C2521</f>
        <v>Krishna</v>
      </c>
      <c r="D2521" s="15" t="str">
        <f>Raw_Data!D2521</f>
        <v>Cotton</v>
      </c>
      <c r="E2521" s="15" t="str">
        <f>Raw_Data!E2521</f>
        <v>Zaid</v>
      </c>
      <c r="F2521" s="15">
        <f>Raw_Data!F2521</f>
        <v>10.41</v>
      </c>
      <c r="G2521" s="18">
        <f>IF(Raw_Data!G2521="",ROUND(AVERAGEIFS(Raw_Data!$G$2:$G$4001,Raw_Data!$E$2:$E$4001,E2521),1),Raw_Data!G2521)</f>
        <v>478.3</v>
      </c>
      <c r="H2521" s="15">
        <f>Raw_Data!H2521</f>
        <v>32.299999999999997</v>
      </c>
      <c r="I2521" s="15">
        <f>Raw_Data!I2521</f>
        <v>33.1</v>
      </c>
      <c r="J2521" s="15">
        <f>Raw_Data!J2521</f>
        <v>8.6</v>
      </c>
      <c r="K2521" s="15">
        <f>Raw_Data!K2521</f>
        <v>6.78</v>
      </c>
      <c r="L2521" s="18">
        <f>IF(Raw_Data!L2521="",ROUND(AVERAGEIFS(Raw_Data!$L$2:$L$4001,Raw_Data!$E$2:$E$4001,E2521),1),Raw_Data!L2521)</f>
        <v>18.399999999999999</v>
      </c>
      <c r="M2521" s="15">
        <f>Raw_Data!M2521</f>
        <v>169.1</v>
      </c>
      <c r="N2521" s="15">
        <f>Raw_Data!N2521</f>
        <v>70.7</v>
      </c>
      <c r="O2521" s="15">
        <f>Raw_Data!O2521</f>
        <v>115.5</v>
      </c>
      <c r="P2521" s="15" t="str">
        <f>Raw_Data!P2521</f>
        <v>Flood</v>
      </c>
      <c r="Q2521" s="15">
        <f>Raw_Data!Q2521</f>
        <v>196</v>
      </c>
      <c r="R2521" s="15">
        <f>Raw_Data!R2521</f>
        <v>4.62</v>
      </c>
      <c r="S2521" s="15">
        <f>Raw_Data!S2521</f>
        <v>0.69</v>
      </c>
      <c r="T2521" s="18">
        <f>IF(Raw_Data!T2521="",ROUND(AVERAGEIFS(Raw_Data!$T$2:$T$4001,Raw_Data!$E$2:$E$4001,E2521,Raw_Data!$D$2:$D$4001,D2521),2),IF(Raw_Data!T2521&gt;INDEX(Cleaning_Reference!$F$6:$F$13,MATCH(D2521,Cleaning_Reference!$A$6:$A$13,0)),INDEX(Cleaning_Reference!$F$6:$F$13,MATCH(D2521,Cleaning_Reference!$A$6:$A$13,0)),Raw_Data!T2521))</f>
        <v>1.38</v>
      </c>
      <c r="U2521" s="15">
        <f>Raw_Data!U2521</f>
        <v>14.37</v>
      </c>
      <c r="V2521" s="15">
        <f>Raw_Data!V2521</f>
        <v>68643</v>
      </c>
      <c r="W2521" s="15">
        <f>Raw_Data!W2521</f>
        <v>608977</v>
      </c>
      <c r="X2521" s="15">
        <f>Raw_Data!X2521</f>
        <v>986400</v>
      </c>
      <c r="Y2521" s="15">
        <f>Raw_Data!Y2521</f>
        <v>377423</v>
      </c>
      <c r="Z2521" s="15">
        <f>Raw_Data!Z2521</f>
        <v>9592</v>
      </c>
      <c r="AA2521" s="15">
        <f>Raw_Data!AA2521</f>
        <v>1.498</v>
      </c>
      <c r="AB2521" s="15">
        <f>Raw_Data!AB2521</f>
        <v>48.4</v>
      </c>
      <c r="AC2521" s="19" t="str">
        <f>IF(Raw_Data!G2521="","Yes","No")</f>
        <v>No</v>
      </c>
      <c r="AD2521" s="19" t="str">
        <f>IF(Raw_Data!L2521="","Yes","No")</f>
        <v>No</v>
      </c>
      <c r="AE2521" s="19" t="str">
        <f>IF(Raw_Data!T2521="","Imputed",IF(Raw_Data!T2521&gt;INDEX(Cleaning_Reference!$F$6:$F$13,MATCH(D2521,Cleaning_Reference!$A$6:$A$13,0)),"Capped","Original"))</f>
        <v>Original</v>
      </c>
      <c r="AF2521" s="21">
        <f t="shared" si="39"/>
        <v>14.37</v>
      </c>
    </row>
    <row r="2522" spans="1:32" ht="15" customHeight="1" x14ac:dyDescent="0.3">
      <c r="A2522" s="20" t="str">
        <f>Raw_Data!A2522</f>
        <v>SF12521</v>
      </c>
      <c r="B2522" s="15" t="str">
        <f>Raw_Data!B2522</f>
        <v>Madhya Pradesh</v>
      </c>
      <c r="C2522" s="15" t="str">
        <f>Raw_Data!C2522</f>
        <v>Rajkot</v>
      </c>
      <c r="D2522" s="15" t="str">
        <f>Raw_Data!D2522</f>
        <v>Groundnut</v>
      </c>
      <c r="E2522" s="15" t="str">
        <f>Raw_Data!E2522</f>
        <v>Rabi</v>
      </c>
      <c r="F2522" s="15">
        <f>Raw_Data!F2522</f>
        <v>8.36</v>
      </c>
      <c r="G2522" s="18">
        <f>IF(Raw_Data!G2522="",ROUND(AVERAGEIFS(Raw_Data!$G$2:$G$4001,Raw_Data!$E$2:$E$4001,E2522),1),Raw_Data!G2522)</f>
        <v>321.8</v>
      </c>
      <c r="H2522" s="15">
        <f>Raw_Data!H2522</f>
        <v>23.1</v>
      </c>
      <c r="I2522" s="15">
        <f>Raw_Data!I2522</f>
        <v>57.8</v>
      </c>
      <c r="J2522" s="15">
        <f>Raw_Data!J2522</f>
        <v>8.4</v>
      </c>
      <c r="K2522" s="15">
        <f>Raw_Data!K2522</f>
        <v>7.25</v>
      </c>
      <c r="L2522" s="18">
        <f>IF(Raw_Data!L2522="",ROUND(AVERAGEIFS(Raw_Data!$L$2:$L$4001,Raw_Data!$E$2:$E$4001,E2522),1),Raw_Data!L2522)</f>
        <v>22.3</v>
      </c>
      <c r="M2522" s="15">
        <f>Raw_Data!M2522</f>
        <v>174.3</v>
      </c>
      <c r="N2522" s="15">
        <f>Raw_Data!N2522</f>
        <v>58</v>
      </c>
      <c r="O2522" s="15">
        <f>Raw_Data!O2522</f>
        <v>73.7</v>
      </c>
      <c r="P2522" s="15" t="str">
        <f>Raw_Data!P2522</f>
        <v>Drip</v>
      </c>
      <c r="Q2522" s="15">
        <f>Raw_Data!Q2522</f>
        <v>231.4</v>
      </c>
      <c r="R2522" s="15">
        <f>Raw_Data!R2522</f>
        <v>2.16</v>
      </c>
      <c r="S2522" s="15">
        <f>Raw_Data!S2522</f>
        <v>0.97</v>
      </c>
      <c r="T2522" s="18">
        <f>IF(Raw_Data!T2522="",ROUND(AVERAGEIFS(Raw_Data!$T$2:$T$4001,Raw_Data!$E$2:$E$4001,E2522,Raw_Data!$D$2:$D$4001,D2522),2),IF(Raw_Data!T2522&gt;INDEX(Cleaning_Reference!$F$6:$F$13,MATCH(D2522,Cleaning_Reference!$A$6:$A$13,0)),INDEX(Cleaning_Reference!$F$6:$F$13,MATCH(D2522,Cleaning_Reference!$A$6:$A$13,0)),Raw_Data!T2522))</f>
        <v>1.1599999999999999</v>
      </c>
      <c r="U2522" s="15">
        <f>Raw_Data!U2522</f>
        <v>9.6999999999999993</v>
      </c>
      <c r="V2522" s="15">
        <f>Raw_Data!V2522</f>
        <v>52411</v>
      </c>
      <c r="W2522" s="15">
        <f>Raw_Data!W2522</f>
        <v>535261</v>
      </c>
      <c r="X2522" s="15">
        <f>Raw_Data!X2522</f>
        <v>508387</v>
      </c>
      <c r="Y2522" s="15">
        <f>Raw_Data!Y2522</f>
        <v>-26874</v>
      </c>
      <c r="Z2522" s="15">
        <f>Raw_Data!Z2522</f>
        <v>3900</v>
      </c>
      <c r="AA2522" s="15">
        <f>Raw_Data!AA2522</f>
        <v>2.4870000000000001</v>
      </c>
      <c r="AB2522" s="15">
        <f>Raw_Data!AB2522</f>
        <v>43.3</v>
      </c>
      <c r="AC2522" s="19" t="str">
        <f>IF(Raw_Data!G2522="","Yes","No")</f>
        <v>No</v>
      </c>
      <c r="AD2522" s="19" t="str">
        <f>IF(Raw_Data!L2522="","Yes","No")</f>
        <v>No</v>
      </c>
      <c r="AE2522" s="19" t="str">
        <f>IF(Raw_Data!T2522="","Imputed",IF(Raw_Data!T2522&gt;INDEX(Cleaning_Reference!$F$6:$F$13,MATCH(D2522,Cleaning_Reference!$A$6:$A$13,0)),"Capped","Original"))</f>
        <v>Original</v>
      </c>
      <c r="AF2522" s="21">
        <f t="shared" si="39"/>
        <v>9.6999999999999993</v>
      </c>
    </row>
    <row r="2523" spans="1:32" ht="15" customHeight="1" x14ac:dyDescent="0.3">
      <c r="A2523" s="20" t="str">
        <f>Raw_Data!A2523</f>
        <v>SF12522</v>
      </c>
      <c r="B2523" s="15" t="str">
        <f>Raw_Data!B2523</f>
        <v>Madhya Pradesh</v>
      </c>
      <c r="C2523" s="15" t="str">
        <f>Raw_Data!C2523</f>
        <v>Rajkot</v>
      </c>
      <c r="D2523" s="15" t="str">
        <f>Raw_Data!D2523</f>
        <v>Wheat</v>
      </c>
      <c r="E2523" s="15" t="str">
        <f>Raw_Data!E2523</f>
        <v>Kharif</v>
      </c>
      <c r="F2523" s="15">
        <f>Raw_Data!F2523</f>
        <v>3.63</v>
      </c>
      <c r="G2523" s="18">
        <f>IF(Raw_Data!G2523="",ROUND(AVERAGEIFS(Raw_Data!$G$2:$G$4001,Raw_Data!$E$2:$E$4001,E2523),1),Raw_Data!G2523)</f>
        <v>825.3</v>
      </c>
      <c r="H2523" s="15">
        <f>Raw_Data!H2523</f>
        <v>29.9</v>
      </c>
      <c r="I2523" s="15">
        <f>Raw_Data!I2523</f>
        <v>66</v>
      </c>
      <c r="J2523" s="15">
        <f>Raw_Data!J2523</f>
        <v>6.3</v>
      </c>
      <c r="K2523" s="15">
        <f>Raw_Data!K2523</f>
        <v>6.49</v>
      </c>
      <c r="L2523" s="18">
        <f>IF(Raw_Data!L2523="",ROUND(AVERAGEIFS(Raw_Data!$L$2:$L$4001,Raw_Data!$E$2:$E$4001,E2523),1),Raw_Data!L2523)</f>
        <v>26.7</v>
      </c>
      <c r="M2523" s="15">
        <f>Raw_Data!M2523</f>
        <v>93.7</v>
      </c>
      <c r="N2523" s="15">
        <f>Raw_Data!N2523</f>
        <v>76.599999999999994</v>
      </c>
      <c r="O2523" s="15">
        <f>Raw_Data!O2523</f>
        <v>42.3</v>
      </c>
      <c r="P2523" s="15" t="str">
        <f>Raw_Data!P2523</f>
        <v>Flood</v>
      </c>
      <c r="Q2523" s="15">
        <f>Raw_Data!Q2523</f>
        <v>259.8</v>
      </c>
      <c r="R2523" s="15">
        <f>Raw_Data!R2523</f>
        <v>5.46</v>
      </c>
      <c r="S2523" s="15">
        <f>Raw_Data!S2523</f>
        <v>0.7</v>
      </c>
      <c r="T2523" s="18">
        <f>IF(Raw_Data!T2523="",ROUND(AVERAGEIFS(Raw_Data!$T$2:$T$4001,Raw_Data!$E$2:$E$4001,E2523,Raw_Data!$D$2:$D$4001,D2523),2),IF(Raw_Data!T2523&gt;INDEX(Cleaning_Reference!$F$6:$F$13,MATCH(D2523,Cleaning_Reference!$A$6:$A$13,0)),INDEX(Cleaning_Reference!$F$6:$F$13,MATCH(D2523,Cleaning_Reference!$A$6:$A$13,0)),Raw_Data!T2523))</f>
        <v>2.96</v>
      </c>
      <c r="U2523" s="15">
        <f>Raw_Data!U2523</f>
        <v>10.74</v>
      </c>
      <c r="V2523" s="15">
        <f>Raw_Data!V2523</f>
        <v>27675</v>
      </c>
      <c r="W2523" s="15">
        <f>Raw_Data!W2523</f>
        <v>308695</v>
      </c>
      <c r="X2523" s="15">
        <f>Raw_Data!X2523</f>
        <v>297230</v>
      </c>
      <c r="Y2523" s="15">
        <f>Raw_Data!Y2523</f>
        <v>-11465</v>
      </c>
      <c r="Z2523" s="15">
        <f>Raw_Data!Z2523</f>
        <v>2155</v>
      </c>
      <c r="AA2523" s="15">
        <f>Raw_Data!AA2523</f>
        <v>4.984</v>
      </c>
      <c r="AB2523" s="15">
        <f>Raw_Data!AB2523</f>
        <v>47.8</v>
      </c>
      <c r="AC2523" s="19" t="str">
        <f>IF(Raw_Data!G2523="","Yes","No")</f>
        <v>No</v>
      </c>
      <c r="AD2523" s="19" t="str">
        <f>IF(Raw_Data!L2523="","Yes","No")</f>
        <v>No</v>
      </c>
      <c r="AE2523" s="19" t="str">
        <f>IF(Raw_Data!T2523="","Imputed",IF(Raw_Data!T2523&gt;INDEX(Cleaning_Reference!$F$6:$F$13,MATCH(D2523,Cleaning_Reference!$A$6:$A$13,0)),"Capped","Original"))</f>
        <v>Original</v>
      </c>
      <c r="AF2523" s="21">
        <f t="shared" si="39"/>
        <v>10.74</v>
      </c>
    </row>
    <row r="2524" spans="1:32" ht="15" customHeight="1" x14ac:dyDescent="0.3">
      <c r="A2524" s="20" t="str">
        <f>Raw_Data!A2524</f>
        <v>SF12523</v>
      </c>
      <c r="B2524" s="15" t="str">
        <f>Raw_Data!B2524</f>
        <v>Tamil Nadu</v>
      </c>
      <c r="C2524" s="15" t="str">
        <f>Raw_Data!C2524</f>
        <v>Erode</v>
      </c>
      <c r="D2524" s="15" t="str">
        <f>Raw_Data!D2524</f>
        <v>Cotton</v>
      </c>
      <c r="E2524" s="15" t="str">
        <f>Raw_Data!E2524</f>
        <v>Kharif</v>
      </c>
      <c r="F2524" s="15">
        <f>Raw_Data!F2524</f>
        <v>11.85</v>
      </c>
      <c r="G2524" s="18">
        <f>IF(Raw_Data!G2524="",ROUND(AVERAGEIFS(Raw_Data!$G$2:$G$4001,Raw_Data!$E$2:$E$4001,E2524),1),Raw_Data!G2524)</f>
        <v>810</v>
      </c>
      <c r="H2524" s="15">
        <f>Raw_Data!H2524</f>
        <v>26</v>
      </c>
      <c r="I2524" s="15">
        <f>Raw_Data!I2524</f>
        <v>66.900000000000006</v>
      </c>
      <c r="J2524" s="15">
        <f>Raw_Data!J2524</f>
        <v>6.7</v>
      </c>
      <c r="K2524" s="15">
        <f>Raw_Data!K2524</f>
        <v>6.41</v>
      </c>
      <c r="L2524" s="18">
        <f>IF(Raw_Data!L2524="",ROUND(AVERAGEIFS(Raw_Data!$L$2:$L$4001,Raw_Data!$E$2:$E$4001,E2524),1),Raw_Data!L2524)</f>
        <v>32.9</v>
      </c>
      <c r="M2524" s="15">
        <f>Raw_Data!M2524</f>
        <v>122.7</v>
      </c>
      <c r="N2524" s="15">
        <f>Raw_Data!N2524</f>
        <v>88.2</v>
      </c>
      <c r="O2524" s="15">
        <f>Raw_Data!O2524</f>
        <v>92.2</v>
      </c>
      <c r="P2524" s="15" t="str">
        <f>Raw_Data!P2524</f>
        <v>Sprinkler</v>
      </c>
      <c r="Q2524" s="15">
        <f>Raw_Data!Q2524</f>
        <v>227.4</v>
      </c>
      <c r="R2524" s="15">
        <f>Raw_Data!R2524</f>
        <v>4.95</v>
      </c>
      <c r="S2524" s="15">
        <f>Raw_Data!S2524</f>
        <v>0.78</v>
      </c>
      <c r="T2524" s="18">
        <f>IF(Raw_Data!T2524="",ROUND(AVERAGEIFS(Raw_Data!$T$2:$T$4001,Raw_Data!$E$2:$E$4001,E2524,Raw_Data!$D$2:$D$4001,D2524),2),IF(Raw_Data!T2524&gt;INDEX(Cleaning_Reference!$F$6:$F$13,MATCH(D2524,Cleaning_Reference!$A$6:$A$13,0)),INDEX(Cleaning_Reference!$F$6:$F$13,MATCH(D2524,Cleaning_Reference!$A$6:$A$13,0)),Raw_Data!T2524))</f>
        <v>2.17</v>
      </c>
      <c r="U2524" s="15">
        <f>Raw_Data!U2524</f>
        <v>25.71</v>
      </c>
      <c r="V2524" s="15">
        <f>Raw_Data!V2524</f>
        <v>66334</v>
      </c>
      <c r="W2524" s="15">
        <f>Raw_Data!W2524</f>
        <v>797765</v>
      </c>
      <c r="X2524" s="15">
        <f>Raw_Data!X2524</f>
        <v>1705447</v>
      </c>
      <c r="Y2524" s="15">
        <f>Raw_Data!Y2524</f>
        <v>907682</v>
      </c>
      <c r="Z2524" s="15">
        <f>Raw_Data!Z2524</f>
        <v>7484</v>
      </c>
      <c r="AA2524" s="15">
        <f>Raw_Data!AA2524</f>
        <v>3.4350000000000001</v>
      </c>
      <c r="AB2524" s="15">
        <f>Raw_Data!AB2524</f>
        <v>50.6</v>
      </c>
      <c r="AC2524" s="19" t="str">
        <f>IF(Raw_Data!G2524="","Yes","No")</f>
        <v>No</v>
      </c>
      <c r="AD2524" s="19" t="str">
        <f>IF(Raw_Data!L2524="","Yes","No")</f>
        <v>No</v>
      </c>
      <c r="AE2524" s="19" t="str">
        <f>IF(Raw_Data!T2524="","Imputed",IF(Raw_Data!T2524&gt;INDEX(Cleaning_Reference!$F$6:$F$13,MATCH(D2524,Cleaning_Reference!$A$6:$A$13,0)),"Capped","Original"))</f>
        <v>Original</v>
      </c>
      <c r="AF2524" s="21">
        <f t="shared" si="39"/>
        <v>25.71</v>
      </c>
    </row>
    <row r="2525" spans="1:32" ht="15" customHeight="1" x14ac:dyDescent="0.3">
      <c r="A2525" s="20" t="str">
        <f>Raw_Data!A2525</f>
        <v>SF12524</v>
      </c>
      <c r="B2525" s="15" t="str">
        <f>Raw_Data!B2525</f>
        <v>Madhya Pradesh</v>
      </c>
      <c r="C2525" s="15" t="str">
        <f>Raw_Data!C2525</f>
        <v>Guntur</v>
      </c>
      <c r="D2525" s="15" t="str">
        <f>Raw_Data!D2525</f>
        <v>Sugarcane</v>
      </c>
      <c r="E2525" s="15" t="str">
        <f>Raw_Data!E2525</f>
        <v>Kharif</v>
      </c>
      <c r="F2525" s="15">
        <f>Raw_Data!F2525</f>
        <v>2.65</v>
      </c>
      <c r="G2525" s="18">
        <f>IF(Raw_Data!G2525="",ROUND(AVERAGEIFS(Raw_Data!$G$2:$G$4001,Raw_Data!$E$2:$E$4001,E2525),1),Raw_Data!G2525)</f>
        <v>697.5</v>
      </c>
      <c r="H2525" s="15">
        <f>Raw_Data!H2525</f>
        <v>30.4</v>
      </c>
      <c r="I2525" s="15">
        <f>Raw_Data!I2525</f>
        <v>77.599999999999994</v>
      </c>
      <c r="J2525" s="15">
        <f>Raw_Data!J2525</f>
        <v>7.5</v>
      </c>
      <c r="K2525" s="15">
        <f>Raw_Data!K2525</f>
        <v>6.1</v>
      </c>
      <c r="L2525" s="18">
        <f>IF(Raw_Data!L2525="",ROUND(AVERAGEIFS(Raw_Data!$L$2:$L$4001,Raw_Data!$E$2:$E$4001,E2525),1),Raw_Data!L2525)</f>
        <v>31.3</v>
      </c>
      <c r="M2525" s="15">
        <f>Raw_Data!M2525</f>
        <v>105.9</v>
      </c>
      <c r="N2525" s="15">
        <f>Raw_Data!N2525</f>
        <v>50.3</v>
      </c>
      <c r="O2525" s="15">
        <f>Raw_Data!O2525</f>
        <v>40.799999999999997</v>
      </c>
      <c r="P2525" s="15" t="str">
        <f>Raw_Data!P2525</f>
        <v>Sprinkler</v>
      </c>
      <c r="Q2525" s="15">
        <f>Raw_Data!Q2525</f>
        <v>164.2</v>
      </c>
      <c r="R2525" s="15">
        <f>Raw_Data!R2525</f>
        <v>3</v>
      </c>
      <c r="S2525" s="15">
        <f>Raw_Data!S2525</f>
        <v>0.95</v>
      </c>
      <c r="T2525" s="18">
        <f>IF(Raw_Data!T2525="",ROUND(AVERAGEIFS(Raw_Data!$T$2:$T$4001,Raw_Data!$E$2:$E$4001,E2525,Raw_Data!$D$2:$D$4001,D2525),2),IF(Raw_Data!T2525&gt;INDEX(Cleaning_Reference!$F$6:$F$13,MATCH(D2525,Cleaning_Reference!$A$6:$A$13,0)),INDEX(Cleaning_Reference!$F$6:$F$13,MATCH(D2525,Cleaning_Reference!$A$6:$A$13,0)),Raw_Data!T2525))</f>
        <v>49.09</v>
      </c>
      <c r="U2525" s="15">
        <f>Raw_Data!U2525</f>
        <v>130.09</v>
      </c>
      <c r="V2525" s="15">
        <f>Raw_Data!V2525</f>
        <v>4312</v>
      </c>
      <c r="W2525" s="15">
        <f>Raw_Data!W2525</f>
        <v>155179</v>
      </c>
      <c r="X2525" s="15">
        <f>Raw_Data!X2525</f>
        <v>560948</v>
      </c>
      <c r="Y2525" s="15">
        <f>Raw_Data!Y2525</f>
        <v>405769</v>
      </c>
      <c r="Z2525" s="15">
        <f>Raw_Data!Z2525</f>
        <v>4630</v>
      </c>
      <c r="AA2525" s="15">
        <f>Raw_Data!AA2525</f>
        <v>28.097000000000001</v>
      </c>
      <c r="AB2525" s="15">
        <f>Raw_Data!AB2525</f>
        <v>55.6</v>
      </c>
      <c r="AC2525" s="19" t="str">
        <f>IF(Raw_Data!G2525="","Yes","No")</f>
        <v>No</v>
      </c>
      <c r="AD2525" s="19" t="str">
        <f>IF(Raw_Data!L2525="","Yes","No")</f>
        <v>No</v>
      </c>
      <c r="AE2525" s="19" t="str">
        <f>IF(Raw_Data!T2525="","Imputed",IF(Raw_Data!T2525&gt;INDEX(Cleaning_Reference!$F$6:$F$13,MATCH(D2525,Cleaning_Reference!$A$6:$A$13,0)),"Capped","Original"))</f>
        <v>Original</v>
      </c>
      <c r="AF2525" s="21">
        <f t="shared" si="39"/>
        <v>130.09</v>
      </c>
    </row>
    <row r="2526" spans="1:32" ht="15" customHeight="1" x14ac:dyDescent="0.3">
      <c r="A2526" s="20" t="str">
        <f>Raw_Data!A2526</f>
        <v>SF12525</v>
      </c>
      <c r="B2526" s="15" t="str">
        <f>Raw_Data!B2526</f>
        <v>Punjab</v>
      </c>
      <c r="C2526" s="15" t="str">
        <f>Raw_Data!C2526</f>
        <v>Nashik</v>
      </c>
      <c r="D2526" s="15" t="str">
        <f>Raw_Data!D2526</f>
        <v>Chilli</v>
      </c>
      <c r="E2526" s="15" t="str">
        <f>Raw_Data!E2526</f>
        <v>Rabi</v>
      </c>
      <c r="F2526" s="15">
        <f>Raw_Data!F2526</f>
        <v>8.16</v>
      </c>
      <c r="G2526" s="18">
        <f>IF(Raw_Data!G2526="",ROUND(AVERAGEIFS(Raw_Data!$G$2:$G$4001,Raw_Data!$E$2:$E$4001,E2526),1),Raw_Data!G2526)</f>
        <v>382.2</v>
      </c>
      <c r="H2526" s="15">
        <f>Raw_Data!H2526</f>
        <v>23.6</v>
      </c>
      <c r="I2526" s="15">
        <f>Raw_Data!I2526</f>
        <v>64.5</v>
      </c>
      <c r="J2526" s="15">
        <f>Raw_Data!J2526</f>
        <v>8</v>
      </c>
      <c r="K2526" s="15">
        <f>Raw_Data!K2526</f>
        <v>7.11</v>
      </c>
      <c r="L2526" s="18">
        <f>IF(Raw_Data!L2526="",ROUND(AVERAGEIFS(Raw_Data!$L$2:$L$4001,Raw_Data!$E$2:$E$4001,E2526),1),Raw_Data!L2526)</f>
        <v>26.6</v>
      </c>
      <c r="M2526" s="15">
        <f>Raw_Data!M2526</f>
        <v>113.6</v>
      </c>
      <c r="N2526" s="15">
        <f>Raw_Data!N2526</f>
        <v>44.9</v>
      </c>
      <c r="O2526" s="15">
        <f>Raw_Data!O2526</f>
        <v>74.099999999999994</v>
      </c>
      <c r="P2526" s="15" t="str">
        <f>Raw_Data!P2526</f>
        <v>Rainfed</v>
      </c>
      <c r="Q2526" s="15">
        <f>Raw_Data!Q2526</f>
        <v>244.4</v>
      </c>
      <c r="R2526" s="15">
        <f>Raw_Data!R2526</f>
        <v>5.56</v>
      </c>
      <c r="S2526" s="15">
        <f>Raw_Data!S2526</f>
        <v>0.9</v>
      </c>
      <c r="T2526" s="18">
        <f>IF(Raw_Data!T2526="",ROUND(AVERAGEIFS(Raw_Data!$T$2:$T$4001,Raw_Data!$E$2:$E$4001,E2526,Raw_Data!$D$2:$D$4001,D2526),2),IF(Raw_Data!T2526&gt;INDEX(Cleaning_Reference!$F$6:$F$13,MATCH(D2526,Cleaning_Reference!$A$6:$A$13,0)),INDEX(Cleaning_Reference!$F$6:$F$13,MATCH(D2526,Cleaning_Reference!$A$6:$A$13,0)),Raw_Data!T2526))</f>
        <v>1.25</v>
      </c>
      <c r="U2526" s="15">
        <f>Raw_Data!U2526</f>
        <v>10.199999999999999</v>
      </c>
      <c r="V2526" s="15">
        <f>Raw_Data!V2526</f>
        <v>93125</v>
      </c>
      <c r="W2526" s="15">
        <f>Raw_Data!W2526</f>
        <v>479871</v>
      </c>
      <c r="X2526" s="15">
        <f>Raw_Data!X2526</f>
        <v>949875</v>
      </c>
      <c r="Y2526" s="15">
        <f>Raw_Data!Y2526</f>
        <v>470004</v>
      </c>
      <c r="Z2526" s="15">
        <f>Raw_Data!Z2526</f>
        <v>2205</v>
      </c>
      <c r="AA2526" s="15">
        <f>Raw_Data!AA2526</f>
        <v>4.6260000000000003</v>
      </c>
      <c r="AB2526" s="15">
        <f>Raw_Data!AB2526</f>
        <v>37.6</v>
      </c>
      <c r="AC2526" s="19" t="str">
        <f>IF(Raw_Data!G2526="","Yes","No")</f>
        <v>No</v>
      </c>
      <c r="AD2526" s="19" t="str">
        <f>IF(Raw_Data!L2526="","Yes","No")</f>
        <v>No</v>
      </c>
      <c r="AE2526" s="19" t="str">
        <f>IF(Raw_Data!T2526="","Imputed",IF(Raw_Data!T2526&gt;INDEX(Cleaning_Reference!$F$6:$F$13,MATCH(D2526,Cleaning_Reference!$A$6:$A$13,0)),"Capped","Original"))</f>
        <v>Original</v>
      </c>
      <c r="AF2526" s="21">
        <f t="shared" si="39"/>
        <v>10.199999999999999</v>
      </c>
    </row>
    <row r="2527" spans="1:32" ht="15" customHeight="1" x14ac:dyDescent="0.3">
      <c r="A2527" s="20" t="str">
        <f>Raw_Data!A2527</f>
        <v>SF12526</v>
      </c>
      <c r="B2527" s="15" t="str">
        <f>Raw_Data!B2527</f>
        <v>Punjab</v>
      </c>
      <c r="C2527" s="15" t="str">
        <f>Raw_Data!C2527</f>
        <v>Nashik</v>
      </c>
      <c r="D2527" s="15" t="str">
        <f>Raw_Data!D2527</f>
        <v>Groundnut</v>
      </c>
      <c r="E2527" s="15" t="str">
        <f>Raw_Data!E2527</f>
        <v>Kharif</v>
      </c>
      <c r="F2527" s="15">
        <f>Raw_Data!F2527</f>
        <v>6.51</v>
      </c>
      <c r="G2527" s="18">
        <f>IF(Raw_Data!G2527="",ROUND(AVERAGEIFS(Raw_Data!$G$2:$G$4001,Raw_Data!$E$2:$E$4001,E2527),1),Raw_Data!G2527)</f>
        <v>922.5</v>
      </c>
      <c r="H2527" s="15">
        <f>Raw_Data!H2527</f>
        <v>29.8</v>
      </c>
      <c r="I2527" s="15">
        <f>Raw_Data!I2527</f>
        <v>71.3</v>
      </c>
      <c r="J2527" s="15">
        <f>Raw_Data!J2527</f>
        <v>7.6</v>
      </c>
      <c r="K2527" s="15">
        <f>Raw_Data!K2527</f>
        <v>7.31</v>
      </c>
      <c r="L2527" s="18">
        <f>IF(Raw_Data!L2527="",ROUND(AVERAGEIFS(Raw_Data!$L$2:$L$4001,Raw_Data!$E$2:$E$4001,E2527),1),Raw_Data!L2527)</f>
        <v>29</v>
      </c>
      <c r="M2527" s="15">
        <f>Raw_Data!M2527</f>
        <v>166.5</v>
      </c>
      <c r="N2527" s="15">
        <f>Raw_Data!N2527</f>
        <v>49.8</v>
      </c>
      <c r="O2527" s="15">
        <f>Raw_Data!O2527</f>
        <v>123.7</v>
      </c>
      <c r="P2527" s="15" t="str">
        <f>Raw_Data!P2527</f>
        <v>Sprinkler</v>
      </c>
      <c r="Q2527" s="15">
        <f>Raw_Data!Q2527</f>
        <v>154.4</v>
      </c>
      <c r="R2527" s="15">
        <f>Raw_Data!R2527</f>
        <v>7.33</v>
      </c>
      <c r="S2527" s="15">
        <f>Raw_Data!S2527</f>
        <v>0.88</v>
      </c>
      <c r="T2527" s="18">
        <f>IF(Raw_Data!T2527="",ROUND(AVERAGEIFS(Raw_Data!$T$2:$T$4001,Raw_Data!$E$2:$E$4001,E2527,Raw_Data!$D$2:$D$4001,D2527),2),IF(Raw_Data!T2527&gt;INDEX(Cleaning_Reference!$F$6:$F$13,MATCH(D2527,Cleaning_Reference!$A$6:$A$13,0)),INDEX(Cleaning_Reference!$F$6:$F$13,MATCH(D2527,Cleaning_Reference!$A$6:$A$13,0)),Raw_Data!T2527))</f>
        <v>1.41</v>
      </c>
      <c r="U2527" s="15">
        <f>Raw_Data!U2527</f>
        <v>9.18</v>
      </c>
      <c r="V2527" s="15">
        <f>Raw_Data!V2527</f>
        <v>55215</v>
      </c>
      <c r="W2527" s="15">
        <f>Raw_Data!W2527</f>
        <v>528644</v>
      </c>
      <c r="X2527" s="15">
        <f>Raw_Data!X2527</f>
        <v>506874</v>
      </c>
      <c r="Y2527" s="15">
        <f>Raw_Data!Y2527</f>
        <v>-21770</v>
      </c>
      <c r="Z2527" s="15">
        <f>Raw_Data!Z2527</f>
        <v>3323</v>
      </c>
      <c r="AA2527" s="15">
        <f>Raw_Data!AA2527</f>
        <v>2.7629999999999999</v>
      </c>
      <c r="AB2527" s="15">
        <f>Raw_Data!AB2527</f>
        <v>44.6</v>
      </c>
      <c r="AC2527" s="19" t="str">
        <f>IF(Raw_Data!G2527="","Yes","No")</f>
        <v>No</v>
      </c>
      <c r="AD2527" s="19" t="str">
        <f>IF(Raw_Data!L2527="","Yes","No")</f>
        <v>No</v>
      </c>
      <c r="AE2527" s="19" t="str">
        <f>IF(Raw_Data!T2527="","Imputed",IF(Raw_Data!T2527&gt;INDEX(Cleaning_Reference!$F$6:$F$13,MATCH(D2527,Cleaning_Reference!$A$6:$A$13,0)),"Capped","Original"))</f>
        <v>Original</v>
      </c>
      <c r="AF2527" s="21">
        <f t="shared" si="39"/>
        <v>9.18</v>
      </c>
    </row>
    <row r="2528" spans="1:32" ht="15" customHeight="1" x14ac:dyDescent="0.3">
      <c r="A2528" s="20" t="str">
        <f>Raw_Data!A2528</f>
        <v>SF12527</v>
      </c>
      <c r="B2528" s="15" t="str">
        <f>Raw_Data!B2528</f>
        <v>Karnataka</v>
      </c>
      <c r="C2528" s="15" t="str">
        <f>Raw_Data!C2528</f>
        <v>Krishna</v>
      </c>
      <c r="D2528" s="15" t="str">
        <f>Raw_Data!D2528</f>
        <v>Maize</v>
      </c>
      <c r="E2528" s="15" t="str">
        <f>Raw_Data!E2528</f>
        <v>Kharif</v>
      </c>
      <c r="F2528" s="15">
        <f>Raw_Data!F2528</f>
        <v>14.39</v>
      </c>
      <c r="G2528" s="18">
        <f>IF(Raw_Data!G2528="",ROUND(AVERAGEIFS(Raw_Data!$G$2:$G$4001,Raw_Data!$E$2:$E$4001,E2528),1),Raw_Data!G2528)</f>
        <v>852.1</v>
      </c>
      <c r="H2528" s="15">
        <f>Raw_Data!H2528</f>
        <v>26.3</v>
      </c>
      <c r="I2528" s="15">
        <f>Raw_Data!I2528</f>
        <v>82.4</v>
      </c>
      <c r="J2528" s="15">
        <f>Raw_Data!J2528</f>
        <v>5.9</v>
      </c>
      <c r="K2528" s="15">
        <f>Raw_Data!K2528</f>
        <v>6.44</v>
      </c>
      <c r="L2528" s="18">
        <f>IF(Raw_Data!L2528="",ROUND(AVERAGEIFS(Raw_Data!$L$2:$L$4001,Raw_Data!$E$2:$E$4001,E2528),1),Raw_Data!L2528)</f>
        <v>26.5</v>
      </c>
      <c r="M2528" s="15">
        <f>Raw_Data!M2528</f>
        <v>67.400000000000006</v>
      </c>
      <c r="N2528" s="15">
        <f>Raw_Data!N2528</f>
        <v>35.299999999999997</v>
      </c>
      <c r="O2528" s="15">
        <f>Raw_Data!O2528</f>
        <v>121.9</v>
      </c>
      <c r="P2528" s="15" t="str">
        <f>Raw_Data!P2528</f>
        <v>Sprinkler</v>
      </c>
      <c r="Q2528" s="15">
        <f>Raw_Data!Q2528</f>
        <v>226.8</v>
      </c>
      <c r="R2528" s="15">
        <f>Raw_Data!R2528</f>
        <v>0.76</v>
      </c>
      <c r="S2528" s="15">
        <f>Raw_Data!S2528</f>
        <v>0.83</v>
      </c>
      <c r="T2528" s="18">
        <f>IF(Raw_Data!T2528="",ROUND(AVERAGEIFS(Raw_Data!$T$2:$T$4001,Raw_Data!$E$2:$E$4001,E2528,Raw_Data!$D$2:$D$4001,D2528),2),IF(Raw_Data!T2528&gt;INDEX(Cleaning_Reference!$F$6:$F$13,MATCH(D2528,Cleaning_Reference!$A$6:$A$13,0)),INDEX(Cleaning_Reference!$F$6:$F$13,MATCH(D2528,Cleaning_Reference!$A$6:$A$13,0)),Raw_Data!T2528))</f>
        <v>4.24</v>
      </c>
      <c r="U2528" s="15">
        <f>Raw_Data!U2528</f>
        <v>61.01</v>
      </c>
      <c r="V2528" s="15">
        <f>Raw_Data!V2528</f>
        <v>20457</v>
      </c>
      <c r="W2528" s="15">
        <f>Raw_Data!W2528</f>
        <v>1079411</v>
      </c>
      <c r="X2528" s="15">
        <f>Raw_Data!X2528</f>
        <v>1248082</v>
      </c>
      <c r="Y2528" s="15">
        <f>Raw_Data!Y2528</f>
        <v>168671</v>
      </c>
      <c r="Z2528" s="15">
        <f>Raw_Data!Z2528</f>
        <v>7924</v>
      </c>
      <c r="AA2528" s="15">
        <f>Raw_Data!AA2528</f>
        <v>7.6989999999999998</v>
      </c>
      <c r="AB2528" s="15">
        <f>Raw_Data!AB2528</f>
        <v>62.7</v>
      </c>
      <c r="AC2528" s="19" t="str">
        <f>IF(Raw_Data!G2528="","Yes","No")</f>
        <v>Yes</v>
      </c>
      <c r="AD2528" s="19" t="str">
        <f>IF(Raw_Data!L2528="","Yes","No")</f>
        <v>No</v>
      </c>
      <c r="AE2528" s="19" t="str">
        <f>IF(Raw_Data!T2528="","Imputed",IF(Raw_Data!T2528&gt;INDEX(Cleaning_Reference!$F$6:$F$13,MATCH(D2528,Cleaning_Reference!$A$6:$A$13,0)),"Capped","Original"))</f>
        <v>Original</v>
      </c>
      <c r="AF2528" s="21">
        <f t="shared" si="39"/>
        <v>61.01</v>
      </c>
    </row>
    <row r="2529" spans="1:32" ht="15" customHeight="1" x14ac:dyDescent="0.3">
      <c r="A2529" s="20" t="str">
        <f>Raw_Data!A2529</f>
        <v>SF12528</v>
      </c>
      <c r="B2529" s="15" t="str">
        <f>Raw_Data!B2529</f>
        <v>Tamil Nadu</v>
      </c>
      <c r="C2529" s="15" t="str">
        <f>Raw_Data!C2529</f>
        <v>Erode</v>
      </c>
      <c r="D2529" s="15" t="str">
        <f>Raw_Data!D2529</f>
        <v>Rice</v>
      </c>
      <c r="E2529" s="15" t="str">
        <f>Raw_Data!E2529</f>
        <v>Rabi</v>
      </c>
      <c r="F2529" s="15">
        <f>Raw_Data!F2529</f>
        <v>13.6</v>
      </c>
      <c r="G2529" s="18">
        <f>IF(Raw_Data!G2529="",ROUND(AVERAGEIFS(Raw_Data!$G$2:$G$4001,Raw_Data!$E$2:$E$4001,E2529),1),Raw_Data!G2529)</f>
        <v>457.7</v>
      </c>
      <c r="H2529" s="15">
        <f>Raw_Data!H2529</f>
        <v>22.4</v>
      </c>
      <c r="I2529" s="15">
        <f>Raw_Data!I2529</f>
        <v>65.5</v>
      </c>
      <c r="J2529" s="15">
        <f>Raw_Data!J2529</f>
        <v>6.8</v>
      </c>
      <c r="K2529" s="15">
        <f>Raw_Data!K2529</f>
        <v>6.23</v>
      </c>
      <c r="L2529" s="18">
        <f>IF(Raw_Data!L2529="",ROUND(AVERAGEIFS(Raw_Data!$L$2:$L$4001,Raw_Data!$E$2:$E$4001,E2529),1),Raw_Data!L2529)</f>
        <v>26.6</v>
      </c>
      <c r="M2529" s="15">
        <f>Raw_Data!M2529</f>
        <v>108.9</v>
      </c>
      <c r="N2529" s="15">
        <f>Raw_Data!N2529</f>
        <v>74.900000000000006</v>
      </c>
      <c r="O2529" s="15">
        <f>Raw_Data!O2529</f>
        <v>65</v>
      </c>
      <c r="P2529" s="15" t="str">
        <f>Raw_Data!P2529</f>
        <v>Rainfed</v>
      </c>
      <c r="Q2529" s="15">
        <f>Raw_Data!Q2529</f>
        <v>203.2</v>
      </c>
      <c r="R2529" s="15">
        <f>Raw_Data!R2529</f>
        <v>7.4</v>
      </c>
      <c r="S2529" s="15">
        <f>Raw_Data!S2529</f>
        <v>0.85</v>
      </c>
      <c r="T2529" s="18">
        <f>IF(Raw_Data!T2529="",ROUND(AVERAGEIFS(Raw_Data!$T$2:$T$4001,Raw_Data!$E$2:$E$4001,E2529,Raw_Data!$D$2:$D$4001,D2529),2),IF(Raw_Data!T2529&gt;INDEX(Cleaning_Reference!$F$6:$F$13,MATCH(D2529,Cleaning_Reference!$A$6:$A$13,0)),INDEX(Cleaning_Reference!$F$6:$F$13,MATCH(D2529,Cleaning_Reference!$A$6:$A$13,0)),Raw_Data!T2529))</f>
        <v>2.41</v>
      </c>
      <c r="U2529" s="15">
        <f>Raw_Data!U2529</f>
        <v>32.78</v>
      </c>
      <c r="V2529" s="15">
        <f>Raw_Data!V2529</f>
        <v>25575</v>
      </c>
      <c r="W2529" s="15">
        <f>Raw_Data!W2529</f>
        <v>815454</v>
      </c>
      <c r="X2529" s="15">
        <f>Raw_Data!X2529</f>
        <v>838348</v>
      </c>
      <c r="Y2529" s="15">
        <f>Raw_Data!Y2529</f>
        <v>22894</v>
      </c>
      <c r="Z2529" s="15">
        <f>Raw_Data!Z2529</f>
        <v>9936</v>
      </c>
      <c r="AA2529" s="15">
        <f>Raw_Data!AA2529</f>
        <v>3.2989999999999999</v>
      </c>
      <c r="AB2529" s="15">
        <f>Raw_Data!AB2529</f>
        <v>24.2</v>
      </c>
      <c r="AC2529" s="19" t="str">
        <f>IF(Raw_Data!G2529="","Yes","No")</f>
        <v>No</v>
      </c>
      <c r="AD2529" s="19" t="str">
        <f>IF(Raw_Data!L2529="","Yes","No")</f>
        <v>No</v>
      </c>
      <c r="AE2529" s="19" t="str">
        <f>IF(Raw_Data!T2529="","Imputed",IF(Raw_Data!T2529&gt;INDEX(Cleaning_Reference!$F$6:$F$13,MATCH(D2529,Cleaning_Reference!$A$6:$A$13,0)),"Capped","Original"))</f>
        <v>Original</v>
      </c>
      <c r="AF2529" s="21">
        <f t="shared" si="39"/>
        <v>32.78</v>
      </c>
    </row>
    <row r="2530" spans="1:32" ht="15" customHeight="1" x14ac:dyDescent="0.3">
      <c r="A2530" s="20" t="str">
        <f>Raw_Data!A2530</f>
        <v>SF12529</v>
      </c>
      <c r="B2530" s="15" t="str">
        <f>Raw_Data!B2530</f>
        <v>Punjab</v>
      </c>
      <c r="C2530" s="15" t="str">
        <f>Raw_Data!C2530</f>
        <v>Warangal</v>
      </c>
      <c r="D2530" s="15" t="str">
        <f>Raw_Data!D2530</f>
        <v>Rice</v>
      </c>
      <c r="E2530" s="15" t="str">
        <f>Raw_Data!E2530</f>
        <v>Kharif</v>
      </c>
      <c r="F2530" s="15">
        <f>Raw_Data!F2530</f>
        <v>0.98</v>
      </c>
      <c r="G2530" s="18">
        <f>IF(Raw_Data!G2530="",ROUND(AVERAGEIFS(Raw_Data!$G$2:$G$4001,Raw_Data!$E$2:$E$4001,E2530),1),Raw_Data!G2530)</f>
        <v>871.1</v>
      </c>
      <c r="H2530" s="15">
        <f>Raw_Data!H2530</f>
        <v>29.7</v>
      </c>
      <c r="I2530" s="15">
        <f>Raw_Data!I2530</f>
        <v>65.099999999999994</v>
      </c>
      <c r="J2530" s="15">
        <f>Raw_Data!J2530</f>
        <v>7.5</v>
      </c>
      <c r="K2530" s="15">
        <f>Raw_Data!K2530</f>
        <v>7.11</v>
      </c>
      <c r="L2530" s="18">
        <f>IF(Raw_Data!L2530="",ROUND(AVERAGEIFS(Raw_Data!$L$2:$L$4001,Raw_Data!$E$2:$E$4001,E2530),1),Raw_Data!L2530)</f>
        <v>28.8</v>
      </c>
      <c r="M2530" s="15">
        <f>Raw_Data!M2530</f>
        <v>114.3</v>
      </c>
      <c r="N2530" s="15">
        <f>Raw_Data!N2530</f>
        <v>73.8</v>
      </c>
      <c r="O2530" s="15">
        <f>Raw_Data!O2530</f>
        <v>144.30000000000001</v>
      </c>
      <c r="P2530" s="15" t="str">
        <f>Raw_Data!P2530</f>
        <v>Drip</v>
      </c>
      <c r="Q2530" s="15">
        <f>Raw_Data!Q2530</f>
        <v>211.3</v>
      </c>
      <c r="R2530" s="15">
        <f>Raw_Data!R2530</f>
        <v>2.86</v>
      </c>
      <c r="S2530" s="15">
        <f>Raw_Data!S2530</f>
        <v>0.95</v>
      </c>
      <c r="T2530" s="18">
        <f>IF(Raw_Data!T2530="",ROUND(AVERAGEIFS(Raw_Data!$T$2:$T$4001,Raw_Data!$E$2:$E$4001,E2530,Raw_Data!$D$2:$D$4001,D2530),2),IF(Raw_Data!T2530&gt;INDEX(Cleaning_Reference!$F$6:$F$13,MATCH(D2530,Cleaning_Reference!$A$6:$A$13,0)),INDEX(Cleaning_Reference!$F$6:$F$13,MATCH(D2530,Cleaning_Reference!$A$6:$A$13,0)),Raw_Data!T2530))</f>
        <v>3.05</v>
      </c>
      <c r="U2530" s="15">
        <f>Raw_Data!U2530</f>
        <v>2.99</v>
      </c>
      <c r="V2530" s="15">
        <f>Raw_Data!V2530</f>
        <v>18262</v>
      </c>
      <c r="W2530" s="15">
        <f>Raw_Data!W2530</f>
        <v>73419</v>
      </c>
      <c r="X2530" s="15">
        <f>Raw_Data!X2530</f>
        <v>54603</v>
      </c>
      <c r="Y2530" s="15">
        <f>Raw_Data!Y2530</f>
        <v>-18816</v>
      </c>
      <c r="Z2530" s="15">
        <f>Raw_Data!Z2530</f>
        <v>1256</v>
      </c>
      <c r="AA2530" s="15">
        <f>Raw_Data!AA2530</f>
        <v>2.3809999999999998</v>
      </c>
      <c r="AB2530" s="15">
        <f>Raw_Data!AB2530</f>
        <v>42.7</v>
      </c>
      <c r="AC2530" s="19" t="str">
        <f>IF(Raw_Data!G2530="","Yes","No")</f>
        <v>No</v>
      </c>
      <c r="AD2530" s="19" t="str">
        <f>IF(Raw_Data!L2530="","Yes","No")</f>
        <v>No</v>
      </c>
      <c r="AE2530" s="19" t="str">
        <f>IF(Raw_Data!T2530="","Imputed",IF(Raw_Data!T2530&gt;INDEX(Cleaning_Reference!$F$6:$F$13,MATCH(D2530,Cleaning_Reference!$A$6:$A$13,0)),"Capped","Original"))</f>
        <v>Original</v>
      </c>
      <c r="AF2530" s="21">
        <f t="shared" si="39"/>
        <v>2.99</v>
      </c>
    </row>
    <row r="2531" spans="1:32" ht="15" customHeight="1" x14ac:dyDescent="0.3">
      <c r="A2531" s="20" t="str">
        <f>Raw_Data!A2531</f>
        <v>SF12530</v>
      </c>
      <c r="B2531" s="15" t="str">
        <f>Raw_Data!B2531</f>
        <v>Telangana</v>
      </c>
      <c r="C2531" s="15" t="str">
        <f>Raw_Data!C2531</f>
        <v>Nalgonda</v>
      </c>
      <c r="D2531" s="15" t="str">
        <f>Raw_Data!D2531</f>
        <v>Chilli</v>
      </c>
      <c r="E2531" s="15" t="str">
        <f>Raw_Data!E2531</f>
        <v>Kharif</v>
      </c>
      <c r="F2531" s="15">
        <f>Raw_Data!F2531</f>
        <v>6.78</v>
      </c>
      <c r="G2531" s="18">
        <f>IF(Raw_Data!G2531="",ROUND(AVERAGEIFS(Raw_Data!$G$2:$G$4001,Raw_Data!$E$2:$E$4001,E2531),1),Raw_Data!G2531)</f>
        <v>1168</v>
      </c>
      <c r="H2531" s="15">
        <f>Raw_Data!H2531</f>
        <v>27.4</v>
      </c>
      <c r="I2531" s="15">
        <f>Raw_Data!I2531</f>
        <v>71.8</v>
      </c>
      <c r="J2531" s="15">
        <f>Raw_Data!J2531</f>
        <v>6.7</v>
      </c>
      <c r="K2531" s="15">
        <f>Raw_Data!K2531</f>
        <v>5.93</v>
      </c>
      <c r="L2531" s="18">
        <f>IF(Raw_Data!L2531="",ROUND(AVERAGEIFS(Raw_Data!$L$2:$L$4001,Raw_Data!$E$2:$E$4001,E2531),1),Raw_Data!L2531)</f>
        <v>28.7</v>
      </c>
      <c r="M2531" s="15">
        <f>Raw_Data!M2531</f>
        <v>100.2</v>
      </c>
      <c r="N2531" s="15">
        <f>Raw_Data!N2531</f>
        <v>50.2</v>
      </c>
      <c r="O2531" s="15">
        <f>Raw_Data!O2531</f>
        <v>98.7</v>
      </c>
      <c r="P2531" s="15" t="str">
        <f>Raw_Data!P2531</f>
        <v>Sprinkler</v>
      </c>
      <c r="Q2531" s="15">
        <f>Raw_Data!Q2531</f>
        <v>188.8</v>
      </c>
      <c r="R2531" s="15">
        <f>Raw_Data!R2531</f>
        <v>5.61</v>
      </c>
      <c r="S2531" s="15">
        <f>Raw_Data!S2531</f>
        <v>0.99</v>
      </c>
      <c r="T2531" s="18">
        <f>IF(Raw_Data!T2531="",ROUND(AVERAGEIFS(Raw_Data!$T$2:$T$4001,Raw_Data!$E$2:$E$4001,E2531,Raw_Data!$D$2:$D$4001,D2531),2),IF(Raw_Data!T2531&gt;INDEX(Cleaning_Reference!$F$6:$F$13,MATCH(D2531,Cleaning_Reference!$A$6:$A$13,0)),INDEX(Cleaning_Reference!$F$6:$F$13,MATCH(D2531,Cleaning_Reference!$A$6:$A$13,0)),Raw_Data!T2531))</f>
        <v>0.89</v>
      </c>
      <c r="U2531" s="15">
        <f>Raw_Data!U2531</f>
        <v>6.03</v>
      </c>
      <c r="V2531" s="15">
        <f>Raw_Data!V2531</f>
        <v>102918</v>
      </c>
      <c r="W2531" s="15">
        <f>Raw_Data!W2531</f>
        <v>491496</v>
      </c>
      <c r="X2531" s="15">
        <f>Raw_Data!X2531</f>
        <v>620596</v>
      </c>
      <c r="Y2531" s="15">
        <f>Raw_Data!Y2531</f>
        <v>129100</v>
      </c>
      <c r="Z2531" s="15">
        <f>Raw_Data!Z2531</f>
        <v>4001</v>
      </c>
      <c r="AA2531" s="15">
        <f>Raw_Data!AA2531</f>
        <v>1.5069999999999999</v>
      </c>
      <c r="AB2531" s="15">
        <f>Raw_Data!AB2531</f>
        <v>58.5</v>
      </c>
      <c r="AC2531" s="19" t="str">
        <f>IF(Raw_Data!G2531="","Yes","No")</f>
        <v>No</v>
      </c>
      <c r="AD2531" s="19" t="str">
        <f>IF(Raw_Data!L2531="","Yes","No")</f>
        <v>No</v>
      </c>
      <c r="AE2531" s="19" t="str">
        <f>IF(Raw_Data!T2531="","Imputed",IF(Raw_Data!T2531&gt;INDEX(Cleaning_Reference!$F$6:$F$13,MATCH(D2531,Cleaning_Reference!$A$6:$A$13,0)),"Capped","Original"))</f>
        <v>Original</v>
      </c>
      <c r="AF2531" s="21">
        <f t="shared" si="39"/>
        <v>6.03</v>
      </c>
    </row>
    <row r="2532" spans="1:32" ht="15" customHeight="1" x14ac:dyDescent="0.3">
      <c r="A2532" s="20" t="str">
        <f>Raw_Data!A2532</f>
        <v>SF12531</v>
      </c>
      <c r="B2532" s="15" t="str">
        <f>Raw_Data!B2532</f>
        <v>Karnataka</v>
      </c>
      <c r="C2532" s="15" t="str">
        <f>Raw_Data!C2532</f>
        <v>Erode</v>
      </c>
      <c r="D2532" s="15" t="str">
        <f>Raw_Data!D2532</f>
        <v>Cotton</v>
      </c>
      <c r="E2532" s="15" t="str">
        <f>Raw_Data!E2532</f>
        <v>Rabi</v>
      </c>
      <c r="F2532" s="15">
        <f>Raw_Data!F2532</f>
        <v>2.91</v>
      </c>
      <c r="G2532" s="18">
        <f>IF(Raw_Data!G2532="",ROUND(AVERAGEIFS(Raw_Data!$G$2:$G$4001,Raw_Data!$E$2:$E$4001,E2532),1),Raw_Data!G2532)</f>
        <v>348.4</v>
      </c>
      <c r="H2532" s="15">
        <f>Raw_Data!H2532</f>
        <v>21.7</v>
      </c>
      <c r="I2532" s="15">
        <f>Raw_Data!I2532</f>
        <v>44.8</v>
      </c>
      <c r="J2532" s="15">
        <f>Raw_Data!J2532</f>
        <v>7.3</v>
      </c>
      <c r="K2532" s="15">
        <f>Raw_Data!K2532</f>
        <v>6.31</v>
      </c>
      <c r="L2532" s="18">
        <f>IF(Raw_Data!L2532="",ROUND(AVERAGEIFS(Raw_Data!$L$2:$L$4001,Raw_Data!$E$2:$E$4001,E2532),1),Raw_Data!L2532)</f>
        <v>25.3</v>
      </c>
      <c r="M2532" s="15">
        <f>Raw_Data!M2532</f>
        <v>95.1</v>
      </c>
      <c r="N2532" s="15">
        <f>Raw_Data!N2532</f>
        <v>34.200000000000003</v>
      </c>
      <c r="O2532" s="15">
        <f>Raw_Data!O2532</f>
        <v>116.3</v>
      </c>
      <c r="P2532" s="15" t="str">
        <f>Raw_Data!P2532</f>
        <v>Flood</v>
      </c>
      <c r="Q2532" s="15">
        <f>Raw_Data!Q2532</f>
        <v>162.69999999999999</v>
      </c>
      <c r="R2532" s="15">
        <f>Raw_Data!R2532</f>
        <v>7.26</v>
      </c>
      <c r="S2532" s="15">
        <f>Raw_Data!S2532</f>
        <v>0.91</v>
      </c>
      <c r="T2532" s="18">
        <f>IF(Raw_Data!T2532="",ROUND(AVERAGEIFS(Raw_Data!$T$2:$T$4001,Raw_Data!$E$2:$E$4001,E2532,Raw_Data!$D$2:$D$4001,D2532),2),IF(Raw_Data!T2532&gt;INDEX(Cleaning_Reference!$F$6:$F$13,MATCH(D2532,Cleaning_Reference!$A$6:$A$13,0)),INDEX(Cleaning_Reference!$F$6:$F$13,MATCH(D2532,Cleaning_Reference!$A$6:$A$13,0)),Raw_Data!T2532))</f>
        <v>1.1200000000000001</v>
      </c>
      <c r="U2532" s="15">
        <f>Raw_Data!U2532</f>
        <v>3.26</v>
      </c>
      <c r="V2532" s="15">
        <f>Raw_Data!V2532</f>
        <v>59942</v>
      </c>
      <c r="W2532" s="15">
        <f>Raw_Data!W2532</f>
        <v>205713</v>
      </c>
      <c r="X2532" s="15">
        <f>Raw_Data!X2532</f>
        <v>195411</v>
      </c>
      <c r="Y2532" s="15">
        <f>Raw_Data!Y2532</f>
        <v>-10302</v>
      </c>
      <c r="Z2532" s="15">
        <f>Raw_Data!Z2532</f>
        <v>2762</v>
      </c>
      <c r="AA2532" s="15">
        <f>Raw_Data!AA2532</f>
        <v>1.18</v>
      </c>
      <c r="AB2532" s="15">
        <f>Raw_Data!AB2532</f>
        <v>37.4</v>
      </c>
      <c r="AC2532" s="19" t="str">
        <f>IF(Raw_Data!G2532="","Yes","No")</f>
        <v>No</v>
      </c>
      <c r="AD2532" s="19" t="str">
        <f>IF(Raw_Data!L2532="","Yes","No")</f>
        <v>No</v>
      </c>
      <c r="AE2532" s="19" t="str">
        <f>IF(Raw_Data!T2532="","Imputed",IF(Raw_Data!T2532&gt;INDEX(Cleaning_Reference!$F$6:$F$13,MATCH(D2532,Cleaning_Reference!$A$6:$A$13,0)),"Capped","Original"))</f>
        <v>Original</v>
      </c>
      <c r="AF2532" s="21">
        <f t="shared" si="39"/>
        <v>3.26</v>
      </c>
    </row>
    <row r="2533" spans="1:32" ht="15" customHeight="1" x14ac:dyDescent="0.3">
      <c r="A2533" s="20" t="str">
        <f>Raw_Data!A2533</f>
        <v>SF12532</v>
      </c>
      <c r="B2533" s="15" t="str">
        <f>Raw_Data!B2533</f>
        <v>Gujarat</v>
      </c>
      <c r="C2533" s="15" t="str">
        <f>Raw_Data!C2533</f>
        <v>Rajkot</v>
      </c>
      <c r="D2533" s="15" t="str">
        <f>Raw_Data!D2533</f>
        <v>Pulses</v>
      </c>
      <c r="E2533" s="15" t="str">
        <f>Raw_Data!E2533</f>
        <v>Kharif</v>
      </c>
      <c r="F2533" s="15">
        <f>Raw_Data!F2533</f>
        <v>6.43</v>
      </c>
      <c r="G2533" s="18">
        <f>IF(Raw_Data!G2533="",ROUND(AVERAGEIFS(Raw_Data!$G$2:$G$4001,Raw_Data!$E$2:$E$4001,E2533),1),Raw_Data!G2533)</f>
        <v>866.7</v>
      </c>
      <c r="H2533" s="15">
        <f>Raw_Data!H2533</f>
        <v>25.4</v>
      </c>
      <c r="I2533" s="15">
        <f>Raw_Data!I2533</f>
        <v>77.7</v>
      </c>
      <c r="J2533" s="15">
        <f>Raw_Data!J2533</f>
        <v>6.2</v>
      </c>
      <c r="K2533" s="15">
        <f>Raw_Data!K2533</f>
        <v>6.38</v>
      </c>
      <c r="L2533" s="18">
        <f>IF(Raw_Data!L2533="",ROUND(AVERAGEIFS(Raw_Data!$L$2:$L$4001,Raw_Data!$E$2:$E$4001,E2533),1),Raw_Data!L2533)</f>
        <v>29.3</v>
      </c>
      <c r="M2533" s="15">
        <f>Raw_Data!M2533</f>
        <v>174.6</v>
      </c>
      <c r="N2533" s="15">
        <f>Raw_Data!N2533</f>
        <v>88.1</v>
      </c>
      <c r="O2533" s="15">
        <f>Raw_Data!O2533</f>
        <v>134.1</v>
      </c>
      <c r="P2533" s="15" t="str">
        <f>Raw_Data!P2533</f>
        <v>Sprinkler</v>
      </c>
      <c r="Q2533" s="15">
        <f>Raw_Data!Q2533</f>
        <v>202.2</v>
      </c>
      <c r="R2533" s="15">
        <f>Raw_Data!R2533</f>
        <v>4.66</v>
      </c>
      <c r="S2533" s="15">
        <f>Raw_Data!S2533</f>
        <v>0.84</v>
      </c>
      <c r="T2533" s="18">
        <f>IF(Raw_Data!T2533="",ROUND(AVERAGEIFS(Raw_Data!$T$2:$T$4001,Raw_Data!$E$2:$E$4001,E2533,Raw_Data!$D$2:$D$4001,D2533),2),IF(Raw_Data!T2533&gt;INDEX(Cleaning_Reference!$F$6:$F$13,MATCH(D2533,Cleaning_Reference!$A$6:$A$13,0)),INDEX(Cleaning_Reference!$F$6:$F$13,MATCH(D2533,Cleaning_Reference!$A$6:$A$13,0)),Raw_Data!T2533))</f>
        <v>1.56</v>
      </c>
      <c r="U2533" s="15">
        <f>Raw_Data!U2533</f>
        <v>10.029999999999999</v>
      </c>
      <c r="V2533" s="15">
        <f>Raw_Data!V2533</f>
        <v>68725</v>
      </c>
      <c r="W2533" s="15">
        <f>Raw_Data!W2533</f>
        <v>479129</v>
      </c>
      <c r="X2533" s="15">
        <f>Raw_Data!X2533</f>
        <v>689312</v>
      </c>
      <c r="Y2533" s="15">
        <f>Raw_Data!Y2533</f>
        <v>210183</v>
      </c>
      <c r="Z2533" s="15">
        <f>Raw_Data!Z2533</f>
        <v>2351</v>
      </c>
      <c r="AA2533" s="15">
        <f>Raw_Data!AA2533</f>
        <v>4.266</v>
      </c>
      <c r="AB2533" s="15">
        <f>Raw_Data!AB2533</f>
        <v>51.1</v>
      </c>
      <c r="AC2533" s="19" t="str">
        <f>IF(Raw_Data!G2533="","Yes","No")</f>
        <v>No</v>
      </c>
      <c r="AD2533" s="19" t="str">
        <f>IF(Raw_Data!L2533="","Yes","No")</f>
        <v>No</v>
      </c>
      <c r="AE2533" s="19" t="str">
        <f>IF(Raw_Data!T2533="","Imputed",IF(Raw_Data!T2533&gt;INDEX(Cleaning_Reference!$F$6:$F$13,MATCH(D2533,Cleaning_Reference!$A$6:$A$13,0)),"Capped","Original"))</f>
        <v>Original</v>
      </c>
      <c r="AF2533" s="21">
        <f t="shared" si="39"/>
        <v>10.029999999999999</v>
      </c>
    </row>
    <row r="2534" spans="1:32" ht="15" customHeight="1" x14ac:dyDescent="0.3">
      <c r="A2534" s="20" t="str">
        <f>Raw_Data!A2534</f>
        <v>SF12533</v>
      </c>
      <c r="B2534" s="15" t="str">
        <f>Raw_Data!B2534</f>
        <v>Maharashtra</v>
      </c>
      <c r="C2534" s="15" t="str">
        <f>Raw_Data!C2534</f>
        <v>Nalgonda</v>
      </c>
      <c r="D2534" s="15" t="str">
        <f>Raw_Data!D2534</f>
        <v>Sugarcane</v>
      </c>
      <c r="E2534" s="15" t="str">
        <f>Raw_Data!E2534</f>
        <v>Kharif</v>
      </c>
      <c r="F2534" s="15">
        <f>Raw_Data!F2534</f>
        <v>6.09</v>
      </c>
      <c r="G2534" s="18">
        <f>IF(Raw_Data!G2534="",ROUND(AVERAGEIFS(Raw_Data!$G$2:$G$4001,Raw_Data!$E$2:$E$4001,E2534),1),Raw_Data!G2534)</f>
        <v>695.7</v>
      </c>
      <c r="H2534" s="15">
        <f>Raw_Data!H2534</f>
        <v>30.4</v>
      </c>
      <c r="I2534" s="15">
        <f>Raw_Data!I2534</f>
        <v>71.7</v>
      </c>
      <c r="J2534" s="15">
        <f>Raw_Data!J2534</f>
        <v>9.3000000000000007</v>
      </c>
      <c r="K2534" s="15">
        <f>Raw_Data!K2534</f>
        <v>6.92</v>
      </c>
      <c r="L2534" s="18">
        <f>IF(Raw_Data!L2534="",ROUND(AVERAGEIFS(Raw_Data!$L$2:$L$4001,Raw_Data!$E$2:$E$4001,E2534),1),Raw_Data!L2534)</f>
        <v>26.4</v>
      </c>
      <c r="M2534" s="15">
        <f>Raw_Data!M2534</f>
        <v>114.2</v>
      </c>
      <c r="N2534" s="15">
        <f>Raw_Data!N2534</f>
        <v>82.2</v>
      </c>
      <c r="O2534" s="15">
        <f>Raw_Data!O2534</f>
        <v>58.4</v>
      </c>
      <c r="P2534" s="15" t="str">
        <f>Raw_Data!P2534</f>
        <v>Rainfed</v>
      </c>
      <c r="Q2534" s="15">
        <f>Raw_Data!Q2534</f>
        <v>240.7</v>
      </c>
      <c r="R2534" s="15">
        <f>Raw_Data!R2534</f>
        <v>6.08</v>
      </c>
      <c r="S2534" s="15">
        <f>Raw_Data!S2534</f>
        <v>0.72</v>
      </c>
      <c r="T2534" s="18">
        <f>IF(Raw_Data!T2534="",ROUND(AVERAGEIFS(Raw_Data!$T$2:$T$4001,Raw_Data!$E$2:$E$4001,E2534,Raw_Data!$D$2:$D$4001,D2534),2),IF(Raw_Data!T2534&gt;INDEX(Cleaning_Reference!$F$6:$F$13,MATCH(D2534,Cleaning_Reference!$A$6:$A$13,0)),INDEX(Cleaning_Reference!$F$6:$F$13,MATCH(D2534,Cleaning_Reference!$A$6:$A$13,0)),Raw_Data!T2534))</f>
        <v>72.92</v>
      </c>
      <c r="U2534" s="15">
        <f>Raw_Data!U2534</f>
        <v>444.08</v>
      </c>
      <c r="V2534" s="15">
        <f>Raw_Data!V2534</f>
        <v>3799</v>
      </c>
      <c r="W2534" s="15">
        <f>Raw_Data!W2534</f>
        <v>469732</v>
      </c>
      <c r="X2534" s="15">
        <f>Raw_Data!X2534</f>
        <v>1687060</v>
      </c>
      <c r="Y2534" s="15">
        <f>Raw_Data!Y2534</f>
        <v>1217328</v>
      </c>
      <c r="Z2534" s="15">
        <f>Raw_Data!Z2534</f>
        <v>5817</v>
      </c>
      <c r="AA2534" s="15">
        <f>Raw_Data!AA2534</f>
        <v>76.341999999999999</v>
      </c>
      <c r="AB2534" s="15">
        <f>Raw_Data!AB2534</f>
        <v>60</v>
      </c>
      <c r="AC2534" s="19" t="str">
        <f>IF(Raw_Data!G2534="","Yes","No")</f>
        <v>No</v>
      </c>
      <c r="AD2534" s="19" t="str">
        <f>IF(Raw_Data!L2534="","Yes","No")</f>
        <v>No</v>
      </c>
      <c r="AE2534" s="19" t="str">
        <f>IF(Raw_Data!T2534="","Imputed",IF(Raw_Data!T2534&gt;INDEX(Cleaning_Reference!$F$6:$F$13,MATCH(D2534,Cleaning_Reference!$A$6:$A$13,0)),"Capped","Original"))</f>
        <v>Original</v>
      </c>
      <c r="AF2534" s="21">
        <f t="shared" si="39"/>
        <v>444.08</v>
      </c>
    </row>
    <row r="2535" spans="1:32" ht="15" customHeight="1" x14ac:dyDescent="0.3">
      <c r="A2535" s="20" t="str">
        <f>Raw_Data!A2535</f>
        <v>SF12534</v>
      </c>
      <c r="B2535" s="15" t="str">
        <f>Raw_Data!B2535</f>
        <v>Gujarat</v>
      </c>
      <c r="C2535" s="15" t="str">
        <f>Raw_Data!C2535</f>
        <v>Warangal</v>
      </c>
      <c r="D2535" s="15" t="str">
        <f>Raw_Data!D2535</f>
        <v>Pulses</v>
      </c>
      <c r="E2535" s="15" t="str">
        <f>Raw_Data!E2535</f>
        <v>Kharif</v>
      </c>
      <c r="F2535" s="15">
        <f>Raw_Data!F2535</f>
        <v>13.61</v>
      </c>
      <c r="G2535" s="18">
        <f>IF(Raw_Data!G2535="",ROUND(AVERAGEIFS(Raw_Data!$G$2:$G$4001,Raw_Data!$E$2:$E$4001,E2535),1),Raw_Data!G2535)</f>
        <v>893.4</v>
      </c>
      <c r="H2535" s="15">
        <f>Raw_Data!H2535</f>
        <v>35.299999999999997</v>
      </c>
      <c r="I2535" s="15">
        <f>Raw_Data!I2535</f>
        <v>73.8</v>
      </c>
      <c r="J2535" s="15">
        <f>Raw_Data!J2535</f>
        <v>7.5</v>
      </c>
      <c r="K2535" s="15">
        <f>Raw_Data!K2535</f>
        <v>7.19</v>
      </c>
      <c r="L2535" s="18">
        <f>IF(Raw_Data!L2535="",ROUND(AVERAGEIFS(Raw_Data!$L$2:$L$4001,Raw_Data!$E$2:$E$4001,E2535),1),Raw_Data!L2535)</f>
        <v>34.700000000000003</v>
      </c>
      <c r="M2535" s="15">
        <f>Raw_Data!M2535</f>
        <v>113.1</v>
      </c>
      <c r="N2535" s="15">
        <f>Raw_Data!N2535</f>
        <v>51.6</v>
      </c>
      <c r="O2535" s="15">
        <f>Raw_Data!O2535</f>
        <v>87.9</v>
      </c>
      <c r="P2535" s="15" t="str">
        <f>Raw_Data!P2535</f>
        <v>Drip</v>
      </c>
      <c r="Q2535" s="15">
        <f>Raw_Data!Q2535</f>
        <v>124.6</v>
      </c>
      <c r="R2535" s="15">
        <f>Raw_Data!R2535</f>
        <v>4.9000000000000004</v>
      </c>
      <c r="S2535" s="15">
        <f>Raw_Data!S2535</f>
        <v>0.73</v>
      </c>
      <c r="T2535" s="18">
        <f>IF(Raw_Data!T2535="",ROUND(AVERAGEIFS(Raw_Data!$T$2:$T$4001,Raw_Data!$E$2:$E$4001,E2535,Raw_Data!$D$2:$D$4001,D2535),2),IF(Raw_Data!T2535&gt;INDEX(Cleaning_Reference!$F$6:$F$13,MATCH(D2535,Cleaning_Reference!$A$6:$A$13,0)),INDEX(Cleaning_Reference!$F$6:$F$13,MATCH(D2535,Cleaning_Reference!$A$6:$A$13,0)),Raw_Data!T2535))</f>
        <v>0.91</v>
      </c>
      <c r="U2535" s="15">
        <f>Raw_Data!U2535</f>
        <v>12.39</v>
      </c>
      <c r="V2535" s="15">
        <f>Raw_Data!V2535</f>
        <v>68258</v>
      </c>
      <c r="W2535" s="15">
        <f>Raw_Data!W2535</f>
        <v>709265</v>
      </c>
      <c r="X2535" s="15">
        <f>Raw_Data!X2535</f>
        <v>845717</v>
      </c>
      <c r="Y2535" s="15">
        <f>Raw_Data!Y2535</f>
        <v>136452</v>
      </c>
      <c r="Z2535" s="15">
        <f>Raw_Data!Z2535</f>
        <v>3623</v>
      </c>
      <c r="AA2535" s="15">
        <f>Raw_Data!AA2535</f>
        <v>3.42</v>
      </c>
      <c r="AB2535" s="15">
        <f>Raw_Data!AB2535</f>
        <v>51.7</v>
      </c>
      <c r="AC2535" s="19" t="str">
        <f>IF(Raw_Data!G2535="","Yes","No")</f>
        <v>No</v>
      </c>
      <c r="AD2535" s="19" t="str">
        <f>IF(Raw_Data!L2535="","Yes","No")</f>
        <v>No</v>
      </c>
      <c r="AE2535" s="19" t="str">
        <f>IF(Raw_Data!T2535="","Imputed",IF(Raw_Data!T2535&gt;INDEX(Cleaning_Reference!$F$6:$F$13,MATCH(D2535,Cleaning_Reference!$A$6:$A$13,0)),"Capped","Original"))</f>
        <v>Original</v>
      </c>
      <c r="AF2535" s="21">
        <f t="shared" si="39"/>
        <v>12.39</v>
      </c>
    </row>
    <row r="2536" spans="1:32" ht="15" customHeight="1" x14ac:dyDescent="0.3">
      <c r="A2536" s="20" t="str">
        <f>Raw_Data!A2536</f>
        <v>SF12535</v>
      </c>
      <c r="B2536" s="15" t="str">
        <f>Raw_Data!B2536</f>
        <v>Karnataka</v>
      </c>
      <c r="C2536" s="15" t="str">
        <f>Raw_Data!C2536</f>
        <v>Nashik</v>
      </c>
      <c r="D2536" s="15" t="str">
        <f>Raw_Data!D2536</f>
        <v>Chilli</v>
      </c>
      <c r="E2536" s="15" t="str">
        <f>Raw_Data!E2536</f>
        <v>Kharif</v>
      </c>
      <c r="F2536" s="15">
        <f>Raw_Data!F2536</f>
        <v>8.5500000000000007</v>
      </c>
      <c r="G2536" s="18">
        <f>IF(Raw_Data!G2536="",ROUND(AVERAGEIFS(Raw_Data!$G$2:$G$4001,Raw_Data!$E$2:$E$4001,E2536),1),Raw_Data!G2536)</f>
        <v>865.2</v>
      </c>
      <c r="H2536" s="15">
        <f>Raw_Data!H2536</f>
        <v>31.4</v>
      </c>
      <c r="I2536" s="15">
        <f>Raw_Data!I2536</f>
        <v>76.8</v>
      </c>
      <c r="J2536" s="15">
        <f>Raw_Data!J2536</f>
        <v>7.2</v>
      </c>
      <c r="K2536" s="15">
        <f>Raw_Data!K2536</f>
        <v>7.71</v>
      </c>
      <c r="L2536" s="18">
        <f>IF(Raw_Data!L2536="",ROUND(AVERAGEIFS(Raw_Data!$L$2:$L$4001,Raw_Data!$E$2:$E$4001,E2536),1),Raw_Data!L2536)</f>
        <v>29.1</v>
      </c>
      <c r="M2536" s="15">
        <f>Raw_Data!M2536</f>
        <v>162.1</v>
      </c>
      <c r="N2536" s="15">
        <f>Raw_Data!N2536</f>
        <v>73.8</v>
      </c>
      <c r="O2536" s="15">
        <f>Raw_Data!O2536</f>
        <v>110.8</v>
      </c>
      <c r="P2536" s="15" t="str">
        <f>Raw_Data!P2536</f>
        <v>Rainfed</v>
      </c>
      <c r="Q2536" s="15">
        <f>Raw_Data!Q2536</f>
        <v>162.9</v>
      </c>
      <c r="R2536" s="15">
        <f>Raw_Data!R2536</f>
        <v>1.73</v>
      </c>
      <c r="S2536" s="15">
        <f>Raw_Data!S2536</f>
        <v>0.66</v>
      </c>
      <c r="T2536" s="18">
        <f>IF(Raw_Data!T2536="",ROUND(AVERAGEIFS(Raw_Data!$T$2:$T$4001,Raw_Data!$E$2:$E$4001,E2536,Raw_Data!$D$2:$D$4001,D2536),2),IF(Raw_Data!T2536&gt;INDEX(Cleaning_Reference!$F$6:$F$13,MATCH(D2536,Cleaning_Reference!$A$6:$A$13,0)),INDEX(Cleaning_Reference!$F$6:$F$13,MATCH(D2536,Cleaning_Reference!$A$6:$A$13,0)),Raw_Data!T2536))</f>
        <v>0.7</v>
      </c>
      <c r="U2536" s="15">
        <f>Raw_Data!U2536</f>
        <v>5.98</v>
      </c>
      <c r="V2536" s="15">
        <f>Raw_Data!V2536</f>
        <v>116094</v>
      </c>
      <c r="W2536" s="15">
        <f>Raw_Data!W2536</f>
        <v>463908</v>
      </c>
      <c r="X2536" s="15">
        <f>Raw_Data!X2536</f>
        <v>694242</v>
      </c>
      <c r="Y2536" s="15">
        <f>Raw_Data!Y2536</f>
        <v>230334</v>
      </c>
      <c r="Z2536" s="15">
        <f>Raw_Data!Z2536</f>
        <v>2637</v>
      </c>
      <c r="AA2536" s="15">
        <f>Raw_Data!AA2536</f>
        <v>2.2679999999999998</v>
      </c>
      <c r="AB2536" s="15">
        <f>Raw_Data!AB2536</f>
        <v>67.400000000000006</v>
      </c>
      <c r="AC2536" s="19" t="str">
        <f>IF(Raw_Data!G2536="","Yes","No")</f>
        <v>No</v>
      </c>
      <c r="AD2536" s="19" t="str">
        <f>IF(Raw_Data!L2536="","Yes","No")</f>
        <v>No</v>
      </c>
      <c r="AE2536" s="19" t="str">
        <f>IF(Raw_Data!T2536="","Imputed",IF(Raw_Data!T2536&gt;INDEX(Cleaning_Reference!$F$6:$F$13,MATCH(D2536,Cleaning_Reference!$A$6:$A$13,0)),"Capped","Original"))</f>
        <v>Original</v>
      </c>
      <c r="AF2536" s="21">
        <f t="shared" si="39"/>
        <v>5.99</v>
      </c>
    </row>
    <row r="2537" spans="1:32" ht="15" customHeight="1" x14ac:dyDescent="0.3">
      <c r="A2537" s="20" t="str">
        <f>Raw_Data!A2537</f>
        <v>SF12536</v>
      </c>
      <c r="B2537" s="15" t="str">
        <f>Raw_Data!B2537</f>
        <v>Maharashtra</v>
      </c>
      <c r="C2537" s="15" t="str">
        <f>Raw_Data!C2537</f>
        <v>Rajkot</v>
      </c>
      <c r="D2537" s="15" t="str">
        <f>Raw_Data!D2537</f>
        <v>Chilli</v>
      </c>
      <c r="E2537" s="15" t="str">
        <f>Raw_Data!E2537</f>
        <v>Rabi</v>
      </c>
      <c r="F2537" s="15">
        <f>Raw_Data!F2537</f>
        <v>6.47</v>
      </c>
      <c r="G2537" s="18">
        <f>IF(Raw_Data!G2537="",ROUND(AVERAGEIFS(Raw_Data!$G$2:$G$4001,Raw_Data!$E$2:$E$4001,E2537),1),Raw_Data!G2537)</f>
        <v>314.5</v>
      </c>
      <c r="H2537" s="15">
        <f>Raw_Data!H2537</f>
        <v>22.1</v>
      </c>
      <c r="I2537" s="15">
        <f>Raw_Data!I2537</f>
        <v>54.3</v>
      </c>
      <c r="J2537" s="15">
        <f>Raw_Data!J2537</f>
        <v>7.9</v>
      </c>
      <c r="K2537" s="15">
        <f>Raw_Data!K2537</f>
        <v>7.04</v>
      </c>
      <c r="L2537" s="18">
        <f>IF(Raw_Data!L2537="",ROUND(AVERAGEIFS(Raw_Data!$L$2:$L$4001,Raw_Data!$E$2:$E$4001,E2537),1),Raw_Data!L2537)</f>
        <v>23.3</v>
      </c>
      <c r="M2537" s="15">
        <f>Raw_Data!M2537</f>
        <v>117.6</v>
      </c>
      <c r="N2537" s="15">
        <f>Raw_Data!N2537</f>
        <v>35.1</v>
      </c>
      <c r="O2537" s="15">
        <f>Raw_Data!O2537</f>
        <v>159.6</v>
      </c>
      <c r="P2537" s="15" t="str">
        <f>Raw_Data!P2537</f>
        <v>Flood</v>
      </c>
      <c r="Q2537" s="15">
        <f>Raw_Data!Q2537</f>
        <v>142.6</v>
      </c>
      <c r="R2537" s="15">
        <f>Raw_Data!R2537</f>
        <v>1.35</v>
      </c>
      <c r="S2537" s="15">
        <f>Raw_Data!S2537</f>
        <v>0.72</v>
      </c>
      <c r="T2537" s="18">
        <f>IF(Raw_Data!T2537="",ROUND(AVERAGEIFS(Raw_Data!$T$2:$T$4001,Raw_Data!$E$2:$E$4001,E2537,Raw_Data!$D$2:$D$4001,D2537),2),IF(Raw_Data!T2537&gt;INDEX(Cleaning_Reference!$F$6:$F$13,MATCH(D2537,Cleaning_Reference!$A$6:$A$13,0)),INDEX(Cleaning_Reference!$F$6:$F$13,MATCH(D2537,Cleaning_Reference!$A$6:$A$13,0)),Raw_Data!T2537))</f>
        <v>1.43</v>
      </c>
      <c r="U2537" s="15">
        <f>Raw_Data!U2537</f>
        <v>9.25</v>
      </c>
      <c r="V2537" s="15">
        <f>Raw_Data!V2537</f>
        <v>105884</v>
      </c>
      <c r="W2537" s="15">
        <f>Raw_Data!W2537</f>
        <v>292034</v>
      </c>
      <c r="X2537" s="15">
        <f>Raw_Data!X2537</f>
        <v>979427</v>
      </c>
      <c r="Y2537" s="15">
        <f>Raw_Data!Y2537</f>
        <v>687393</v>
      </c>
      <c r="Z2537" s="15">
        <f>Raw_Data!Z2537</f>
        <v>5395</v>
      </c>
      <c r="AA2537" s="15">
        <f>Raw_Data!AA2537</f>
        <v>1.7150000000000001</v>
      </c>
      <c r="AB2537" s="15">
        <f>Raw_Data!AB2537</f>
        <v>45.1</v>
      </c>
      <c r="AC2537" s="19" t="str">
        <f>IF(Raw_Data!G2537="","Yes","No")</f>
        <v>No</v>
      </c>
      <c r="AD2537" s="19" t="str">
        <f>IF(Raw_Data!L2537="","Yes","No")</f>
        <v>No</v>
      </c>
      <c r="AE2537" s="19" t="str">
        <f>IF(Raw_Data!T2537="","Imputed",IF(Raw_Data!T2537&gt;INDEX(Cleaning_Reference!$F$6:$F$13,MATCH(D2537,Cleaning_Reference!$A$6:$A$13,0)),"Capped","Original"))</f>
        <v>Original</v>
      </c>
      <c r="AF2537" s="21">
        <f t="shared" si="39"/>
        <v>9.25</v>
      </c>
    </row>
    <row r="2538" spans="1:32" ht="15" customHeight="1" x14ac:dyDescent="0.3">
      <c r="A2538" s="20" t="str">
        <f>Raw_Data!A2538</f>
        <v>SF12537</v>
      </c>
      <c r="B2538" s="15" t="str">
        <f>Raw_Data!B2538</f>
        <v>Madhya Pradesh</v>
      </c>
      <c r="C2538" s="15" t="str">
        <f>Raw_Data!C2538</f>
        <v>Erode</v>
      </c>
      <c r="D2538" s="15" t="str">
        <f>Raw_Data!D2538</f>
        <v>Cotton</v>
      </c>
      <c r="E2538" s="15" t="str">
        <f>Raw_Data!E2538</f>
        <v>Rabi</v>
      </c>
      <c r="F2538" s="15">
        <f>Raw_Data!F2538</f>
        <v>12.98</v>
      </c>
      <c r="G2538" s="18">
        <f>IF(Raw_Data!G2538="",ROUND(AVERAGEIFS(Raw_Data!$G$2:$G$4001,Raw_Data!$E$2:$E$4001,E2538),1),Raw_Data!G2538)</f>
        <v>939.2</v>
      </c>
      <c r="H2538" s="15">
        <f>Raw_Data!H2538</f>
        <v>25.3</v>
      </c>
      <c r="I2538" s="15">
        <f>Raw_Data!I2538</f>
        <v>66.099999999999994</v>
      </c>
      <c r="J2538" s="15">
        <f>Raw_Data!J2538</f>
        <v>5.0999999999999996</v>
      </c>
      <c r="K2538" s="15">
        <f>Raw_Data!K2538</f>
        <v>6.3</v>
      </c>
      <c r="L2538" s="18">
        <f>IF(Raw_Data!L2538="",ROUND(AVERAGEIFS(Raw_Data!$L$2:$L$4001,Raw_Data!$E$2:$E$4001,E2538),1),Raw_Data!L2538)</f>
        <v>13.5</v>
      </c>
      <c r="M2538" s="15">
        <f>Raw_Data!M2538</f>
        <v>104.3</v>
      </c>
      <c r="N2538" s="15">
        <f>Raw_Data!N2538</f>
        <v>59</v>
      </c>
      <c r="O2538" s="15">
        <f>Raw_Data!O2538</f>
        <v>164.8</v>
      </c>
      <c r="P2538" s="15" t="str">
        <f>Raw_Data!P2538</f>
        <v>Flood</v>
      </c>
      <c r="Q2538" s="15">
        <f>Raw_Data!Q2538</f>
        <v>238.4</v>
      </c>
      <c r="R2538" s="15">
        <f>Raw_Data!R2538</f>
        <v>1.45</v>
      </c>
      <c r="S2538" s="15">
        <f>Raw_Data!S2538</f>
        <v>0.84</v>
      </c>
      <c r="T2538" s="18">
        <f>IF(Raw_Data!T2538="",ROUND(AVERAGEIFS(Raw_Data!$T$2:$T$4001,Raw_Data!$E$2:$E$4001,E2538,Raw_Data!$D$2:$D$4001,D2538),2),IF(Raw_Data!T2538&gt;INDEX(Cleaning_Reference!$F$6:$F$13,MATCH(D2538,Cleaning_Reference!$A$6:$A$13,0)),INDEX(Cleaning_Reference!$F$6:$F$13,MATCH(D2538,Cleaning_Reference!$A$6:$A$13,0)),Raw_Data!T2538))</f>
        <v>1.6</v>
      </c>
      <c r="U2538" s="15">
        <f>Raw_Data!U2538</f>
        <v>20.77</v>
      </c>
      <c r="V2538" s="15">
        <f>Raw_Data!V2538</f>
        <v>68805</v>
      </c>
      <c r="W2538" s="15">
        <f>Raw_Data!W2538</f>
        <v>785708</v>
      </c>
      <c r="X2538" s="15">
        <f>Raw_Data!X2538</f>
        <v>1429080</v>
      </c>
      <c r="Y2538" s="15">
        <f>Raw_Data!Y2538</f>
        <v>643372</v>
      </c>
      <c r="Z2538" s="15">
        <f>Raw_Data!Z2538</f>
        <v>13630</v>
      </c>
      <c r="AA2538" s="15">
        <f>Raw_Data!AA2538</f>
        <v>1.524</v>
      </c>
      <c r="AB2538" s="15">
        <f>Raw_Data!AB2538</f>
        <v>58.8</v>
      </c>
      <c r="AC2538" s="19" t="str">
        <f>IF(Raw_Data!G2538="","Yes","No")</f>
        <v>No</v>
      </c>
      <c r="AD2538" s="19" t="str">
        <f>IF(Raw_Data!L2538="","Yes","No")</f>
        <v>No</v>
      </c>
      <c r="AE2538" s="19" t="str">
        <f>IF(Raw_Data!T2538="","Imputed",IF(Raw_Data!T2538&gt;INDEX(Cleaning_Reference!$F$6:$F$13,MATCH(D2538,Cleaning_Reference!$A$6:$A$13,0)),"Capped","Original"))</f>
        <v>Original</v>
      </c>
      <c r="AF2538" s="21">
        <f t="shared" si="39"/>
        <v>20.77</v>
      </c>
    </row>
    <row r="2539" spans="1:32" ht="15" customHeight="1" x14ac:dyDescent="0.3">
      <c r="A2539" s="20" t="str">
        <f>Raw_Data!A2539</f>
        <v>SF12538</v>
      </c>
      <c r="B2539" s="15" t="str">
        <f>Raw_Data!B2539</f>
        <v>Madhya Pradesh</v>
      </c>
      <c r="C2539" s="15" t="str">
        <f>Raw_Data!C2539</f>
        <v>Guntur</v>
      </c>
      <c r="D2539" s="15" t="str">
        <f>Raw_Data!D2539</f>
        <v>Rice</v>
      </c>
      <c r="E2539" s="15" t="str">
        <f>Raw_Data!E2539</f>
        <v>Rabi</v>
      </c>
      <c r="F2539" s="15">
        <f>Raw_Data!F2539</f>
        <v>13.52</v>
      </c>
      <c r="G2539" s="18">
        <f>IF(Raw_Data!G2539="",ROUND(AVERAGEIFS(Raw_Data!$G$2:$G$4001,Raw_Data!$E$2:$E$4001,E2539),1),Raw_Data!G2539)</f>
        <v>785.2</v>
      </c>
      <c r="H2539" s="15">
        <f>Raw_Data!H2539</f>
        <v>26.5</v>
      </c>
      <c r="I2539" s="15">
        <f>Raw_Data!I2539</f>
        <v>52.4</v>
      </c>
      <c r="J2539" s="15">
        <f>Raw_Data!J2539</f>
        <v>7.5</v>
      </c>
      <c r="K2539" s="15">
        <f>Raw_Data!K2539</f>
        <v>5.89</v>
      </c>
      <c r="L2539" s="18">
        <f>IF(Raw_Data!L2539="",ROUND(AVERAGEIFS(Raw_Data!$L$2:$L$4001,Raw_Data!$E$2:$E$4001,E2539),1),Raw_Data!L2539)</f>
        <v>19.5</v>
      </c>
      <c r="M2539" s="15">
        <f>Raw_Data!M2539</f>
        <v>63.1</v>
      </c>
      <c r="N2539" s="15">
        <f>Raw_Data!N2539</f>
        <v>16.8</v>
      </c>
      <c r="O2539" s="15">
        <f>Raw_Data!O2539</f>
        <v>160.6</v>
      </c>
      <c r="P2539" s="15" t="str">
        <f>Raw_Data!P2539</f>
        <v>Rainfed</v>
      </c>
      <c r="Q2539" s="15">
        <f>Raw_Data!Q2539</f>
        <v>236.9</v>
      </c>
      <c r="R2539" s="15">
        <f>Raw_Data!R2539</f>
        <v>1.44</v>
      </c>
      <c r="S2539" s="15">
        <f>Raw_Data!S2539</f>
        <v>0.76</v>
      </c>
      <c r="T2539" s="18">
        <f>IF(Raw_Data!T2539="",ROUND(AVERAGEIFS(Raw_Data!$T$2:$T$4001,Raw_Data!$E$2:$E$4001,E2539,Raw_Data!$D$2:$D$4001,D2539),2),IF(Raw_Data!T2539&gt;INDEX(Cleaning_Reference!$F$6:$F$13,MATCH(D2539,Cleaning_Reference!$A$6:$A$13,0)),INDEX(Cleaning_Reference!$F$6:$F$13,MATCH(D2539,Cleaning_Reference!$A$6:$A$13,0)),Raw_Data!T2539))</f>
        <v>1.5</v>
      </c>
      <c r="U2539" s="15">
        <f>Raw_Data!U2539</f>
        <v>20.28</v>
      </c>
      <c r="V2539" s="15">
        <f>Raw_Data!V2539</f>
        <v>22326</v>
      </c>
      <c r="W2539" s="15">
        <f>Raw_Data!W2539</f>
        <v>857817</v>
      </c>
      <c r="X2539" s="15">
        <f>Raw_Data!X2539</f>
        <v>452771</v>
      </c>
      <c r="Y2539" s="15">
        <f>Raw_Data!Y2539</f>
        <v>-405046</v>
      </c>
      <c r="Z2539" s="15">
        <f>Raw_Data!Z2539</f>
        <v>12008</v>
      </c>
      <c r="AA2539" s="15">
        <f>Raw_Data!AA2539</f>
        <v>1.6890000000000001</v>
      </c>
      <c r="AB2539" s="15">
        <f>Raw_Data!AB2539</f>
        <v>58</v>
      </c>
      <c r="AC2539" s="19" t="str">
        <f>IF(Raw_Data!G2539="","Yes","No")</f>
        <v>No</v>
      </c>
      <c r="AD2539" s="19" t="str">
        <f>IF(Raw_Data!L2539="","Yes","No")</f>
        <v>No</v>
      </c>
      <c r="AE2539" s="19" t="str">
        <f>IF(Raw_Data!T2539="","Imputed",IF(Raw_Data!T2539&gt;INDEX(Cleaning_Reference!$F$6:$F$13,MATCH(D2539,Cleaning_Reference!$A$6:$A$13,0)),"Capped","Original"))</f>
        <v>Original</v>
      </c>
      <c r="AF2539" s="21">
        <f t="shared" si="39"/>
        <v>20.28</v>
      </c>
    </row>
    <row r="2540" spans="1:32" ht="15" customHeight="1" x14ac:dyDescent="0.3">
      <c r="A2540" s="20" t="str">
        <f>Raw_Data!A2540</f>
        <v>SF12539</v>
      </c>
      <c r="B2540" s="15" t="str">
        <f>Raw_Data!B2540</f>
        <v>Tamil Nadu</v>
      </c>
      <c r="C2540" s="15" t="str">
        <f>Raw_Data!C2540</f>
        <v>Ludhiana</v>
      </c>
      <c r="D2540" s="15" t="str">
        <f>Raw_Data!D2540</f>
        <v>Chilli</v>
      </c>
      <c r="E2540" s="15" t="str">
        <f>Raw_Data!E2540</f>
        <v>Kharif</v>
      </c>
      <c r="F2540" s="15">
        <f>Raw_Data!F2540</f>
        <v>4.9800000000000004</v>
      </c>
      <c r="G2540" s="18">
        <f>IF(Raw_Data!G2540="",ROUND(AVERAGEIFS(Raw_Data!$G$2:$G$4001,Raw_Data!$E$2:$E$4001,E2540),1),Raw_Data!G2540)</f>
        <v>873.3</v>
      </c>
      <c r="H2540" s="15">
        <f>Raw_Data!H2540</f>
        <v>29.9</v>
      </c>
      <c r="I2540" s="15">
        <f>Raw_Data!I2540</f>
        <v>57.1</v>
      </c>
      <c r="J2540" s="15">
        <f>Raw_Data!J2540</f>
        <v>6.4</v>
      </c>
      <c r="K2540" s="15">
        <f>Raw_Data!K2540</f>
        <v>6.17</v>
      </c>
      <c r="L2540" s="18">
        <f>IF(Raw_Data!L2540="",ROUND(AVERAGEIFS(Raw_Data!$L$2:$L$4001,Raw_Data!$E$2:$E$4001,E2540),1),Raw_Data!L2540)</f>
        <v>31</v>
      </c>
      <c r="M2540" s="15">
        <f>Raw_Data!M2540</f>
        <v>147</v>
      </c>
      <c r="N2540" s="15">
        <f>Raw_Data!N2540</f>
        <v>69.099999999999994</v>
      </c>
      <c r="O2540" s="15">
        <f>Raw_Data!O2540</f>
        <v>160.69999999999999</v>
      </c>
      <c r="P2540" s="15" t="str">
        <f>Raw_Data!P2540</f>
        <v>Drip</v>
      </c>
      <c r="Q2540" s="15">
        <f>Raw_Data!Q2540</f>
        <v>105.1</v>
      </c>
      <c r="R2540" s="15">
        <f>Raw_Data!R2540</f>
        <v>6.18</v>
      </c>
      <c r="S2540" s="15">
        <f>Raw_Data!S2540</f>
        <v>0.91</v>
      </c>
      <c r="T2540" s="18">
        <f>IF(Raw_Data!T2540="",ROUND(AVERAGEIFS(Raw_Data!$T$2:$T$4001,Raw_Data!$E$2:$E$4001,E2540,Raw_Data!$D$2:$D$4001,D2540),2),IF(Raw_Data!T2540&gt;INDEX(Cleaning_Reference!$F$6:$F$13,MATCH(D2540,Cleaning_Reference!$A$6:$A$13,0)),INDEX(Cleaning_Reference!$F$6:$F$13,MATCH(D2540,Cleaning_Reference!$A$6:$A$13,0)),Raw_Data!T2540))</f>
        <v>2.09</v>
      </c>
      <c r="U2540" s="15">
        <f>Raw_Data!U2540</f>
        <v>10.41</v>
      </c>
      <c r="V2540" s="15">
        <f>Raw_Data!V2540</f>
        <v>106732</v>
      </c>
      <c r="W2540" s="15">
        <f>Raw_Data!W2540</f>
        <v>330280</v>
      </c>
      <c r="X2540" s="15">
        <f>Raw_Data!X2540</f>
        <v>1111080</v>
      </c>
      <c r="Y2540" s="15">
        <f>Raw_Data!Y2540</f>
        <v>780800</v>
      </c>
      <c r="Z2540" s="15">
        <f>Raw_Data!Z2540</f>
        <v>2123</v>
      </c>
      <c r="AA2540" s="15">
        <f>Raw_Data!AA2540</f>
        <v>4.9029999999999996</v>
      </c>
      <c r="AB2540" s="15">
        <f>Raw_Data!AB2540</f>
        <v>44.7</v>
      </c>
      <c r="AC2540" s="19" t="str">
        <f>IF(Raw_Data!G2540="","Yes","No")</f>
        <v>No</v>
      </c>
      <c r="AD2540" s="19" t="str">
        <f>IF(Raw_Data!L2540="","Yes","No")</f>
        <v>No</v>
      </c>
      <c r="AE2540" s="19" t="str">
        <f>IF(Raw_Data!T2540="","Imputed",IF(Raw_Data!T2540&gt;INDEX(Cleaning_Reference!$F$6:$F$13,MATCH(D2540,Cleaning_Reference!$A$6:$A$13,0)),"Capped","Original"))</f>
        <v>Original</v>
      </c>
      <c r="AF2540" s="21">
        <f t="shared" si="39"/>
        <v>10.41</v>
      </c>
    </row>
    <row r="2541" spans="1:32" ht="15" customHeight="1" x14ac:dyDescent="0.3">
      <c r="A2541" s="20" t="str">
        <f>Raw_Data!A2541</f>
        <v>SF12540</v>
      </c>
      <c r="B2541" s="15" t="str">
        <f>Raw_Data!B2541</f>
        <v>Telangana</v>
      </c>
      <c r="C2541" s="15" t="str">
        <f>Raw_Data!C2541</f>
        <v>Ludhiana</v>
      </c>
      <c r="D2541" s="15" t="str">
        <f>Raw_Data!D2541</f>
        <v>Rice</v>
      </c>
      <c r="E2541" s="15" t="str">
        <f>Raw_Data!E2541</f>
        <v>Kharif</v>
      </c>
      <c r="F2541" s="15">
        <f>Raw_Data!F2541</f>
        <v>4.62</v>
      </c>
      <c r="G2541" s="18">
        <f>IF(Raw_Data!G2541="",ROUND(AVERAGEIFS(Raw_Data!$G$2:$G$4001,Raw_Data!$E$2:$E$4001,E2541),1),Raw_Data!G2541)</f>
        <v>974</v>
      </c>
      <c r="H2541" s="15">
        <f>Raw_Data!H2541</f>
        <v>25.8</v>
      </c>
      <c r="I2541" s="15">
        <f>Raw_Data!I2541</f>
        <v>77.400000000000006</v>
      </c>
      <c r="J2541" s="15">
        <f>Raw_Data!J2541</f>
        <v>7.9</v>
      </c>
      <c r="K2541" s="15">
        <f>Raw_Data!K2541</f>
        <v>5.88</v>
      </c>
      <c r="L2541" s="18">
        <f>IF(Raw_Data!L2541="",ROUND(AVERAGEIFS(Raw_Data!$L$2:$L$4001,Raw_Data!$E$2:$E$4001,E2541),1),Raw_Data!L2541)</f>
        <v>27.8</v>
      </c>
      <c r="M2541" s="15">
        <f>Raw_Data!M2541</f>
        <v>152.5</v>
      </c>
      <c r="N2541" s="15">
        <f>Raw_Data!N2541</f>
        <v>81.400000000000006</v>
      </c>
      <c r="O2541" s="15">
        <f>Raw_Data!O2541</f>
        <v>112.8</v>
      </c>
      <c r="P2541" s="15" t="str">
        <f>Raw_Data!P2541</f>
        <v>Flood</v>
      </c>
      <c r="Q2541" s="15">
        <f>Raw_Data!Q2541</f>
        <v>115.3</v>
      </c>
      <c r="R2541" s="15">
        <f>Raw_Data!R2541</f>
        <v>5.7</v>
      </c>
      <c r="S2541" s="15">
        <f>Raw_Data!S2541</f>
        <v>0.99</v>
      </c>
      <c r="T2541" s="18">
        <f>IF(Raw_Data!T2541="",ROUND(AVERAGEIFS(Raw_Data!$T$2:$T$4001,Raw_Data!$E$2:$E$4001,E2541,Raw_Data!$D$2:$D$4001,D2541),2),IF(Raw_Data!T2541&gt;INDEX(Cleaning_Reference!$F$6:$F$13,MATCH(D2541,Cleaning_Reference!$A$6:$A$13,0)),INDEX(Cleaning_Reference!$F$6:$F$13,MATCH(D2541,Cleaning_Reference!$A$6:$A$13,0)),Raw_Data!T2541))</f>
        <v>1.98</v>
      </c>
      <c r="U2541" s="15">
        <f>Raw_Data!U2541</f>
        <v>9.15</v>
      </c>
      <c r="V2541" s="15">
        <f>Raw_Data!V2541</f>
        <v>24496</v>
      </c>
      <c r="W2541" s="15">
        <f>Raw_Data!W2541</f>
        <v>321866</v>
      </c>
      <c r="X2541" s="15">
        <f>Raw_Data!X2541</f>
        <v>224138</v>
      </c>
      <c r="Y2541" s="15">
        <f>Raw_Data!Y2541</f>
        <v>-97728</v>
      </c>
      <c r="Z2541" s="15">
        <f>Raw_Data!Z2541</f>
        <v>9652</v>
      </c>
      <c r="AA2541" s="15">
        <f>Raw_Data!AA2541</f>
        <v>0.94799999999999995</v>
      </c>
      <c r="AB2541" s="15">
        <f>Raw_Data!AB2541</f>
        <v>43.2</v>
      </c>
      <c r="AC2541" s="19" t="str">
        <f>IF(Raw_Data!G2541="","Yes","No")</f>
        <v>No</v>
      </c>
      <c r="AD2541" s="19" t="str">
        <f>IF(Raw_Data!L2541="","Yes","No")</f>
        <v>No</v>
      </c>
      <c r="AE2541" s="19" t="str">
        <f>IF(Raw_Data!T2541="","Imputed",IF(Raw_Data!T2541&gt;INDEX(Cleaning_Reference!$F$6:$F$13,MATCH(D2541,Cleaning_Reference!$A$6:$A$13,0)),"Capped","Original"))</f>
        <v>Original</v>
      </c>
      <c r="AF2541" s="21">
        <f t="shared" si="39"/>
        <v>9.15</v>
      </c>
    </row>
    <row r="2542" spans="1:32" ht="15" customHeight="1" x14ac:dyDescent="0.3">
      <c r="A2542" s="20" t="str">
        <f>Raw_Data!A2542</f>
        <v>SF12541</v>
      </c>
      <c r="B2542" s="15" t="str">
        <f>Raw_Data!B2542</f>
        <v>Gujarat</v>
      </c>
      <c r="C2542" s="15" t="str">
        <f>Raw_Data!C2542</f>
        <v>Guntur</v>
      </c>
      <c r="D2542" s="15" t="str">
        <f>Raw_Data!D2542</f>
        <v>Rice</v>
      </c>
      <c r="E2542" s="15" t="str">
        <f>Raw_Data!E2542</f>
        <v>Zaid</v>
      </c>
      <c r="F2542" s="15">
        <f>Raw_Data!F2542</f>
        <v>3.45</v>
      </c>
      <c r="G2542" s="18">
        <f>IF(Raw_Data!G2542="",ROUND(AVERAGEIFS(Raw_Data!$G$2:$G$4001,Raw_Data!$E$2:$E$4001,E2542),1),Raw_Data!G2542)</f>
        <v>289.7</v>
      </c>
      <c r="H2542" s="15">
        <f>Raw_Data!H2542</f>
        <v>28.8</v>
      </c>
      <c r="I2542" s="15">
        <f>Raw_Data!I2542</f>
        <v>44.1</v>
      </c>
      <c r="J2542" s="15">
        <f>Raw_Data!J2542</f>
        <v>8.5</v>
      </c>
      <c r="K2542" s="15">
        <f>Raw_Data!K2542</f>
        <v>6.09</v>
      </c>
      <c r="L2542" s="18">
        <f>IF(Raw_Data!L2542="",ROUND(AVERAGEIFS(Raw_Data!$L$2:$L$4001,Raw_Data!$E$2:$E$4001,E2542),1),Raw_Data!L2542)</f>
        <v>24.4</v>
      </c>
      <c r="M2542" s="15">
        <f>Raw_Data!M2542</f>
        <v>153.19999999999999</v>
      </c>
      <c r="N2542" s="15">
        <f>Raw_Data!N2542</f>
        <v>60</v>
      </c>
      <c r="O2542" s="15">
        <f>Raw_Data!O2542</f>
        <v>170.9</v>
      </c>
      <c r="P2542" s="15" t="str">
        <f>Raw_Data!P2542</f>
        <v>Drip</v>
      </c>
      <c r="Q2542" s="15">
        <f>Raw_Data!Q2542</f>
        <v>103.3</v>
      </c>
      <c r="R2542" s="15">
        <f>Raw_Data!R2542</f>
        <v>4.66</v>
      </c>
      <c r="S2542" s="15">
        <f>Raw_Data!S2542</f>
        <v>0.79</v>
      </c>
      <c r="T2542" s="18">
        <f>IF(Raw_Data!T2542="",ROUND(AVERAGEIFS(Raw_Data!$T$2:$T$4001,Raw_Data!$E$2:$E$4001,E2542,Raw_Data!$D$2:$D$4001,D2542),2),IF(Raw_Data!T2542&gt;INDEX(Cleaning_Reference!$F$6:$F$13,MATCH(D2542,Cleaning_Reference!$A$6:$A$13,0)),INDEX(Cleaning_Reference!$F$6:$F$13,MATCH(D2542,Cleaning_Reference!$A$6:$A$13,0)),Raw_Data!T2542))</f>
        <v>2.16</v>
      </c>
      <c r="U2542" s="15">
        <f>Raw_Data!U2542</f>
        <v>7.45</v>
      </c>
      <c r="V2542" s="15">
        <f>Raw_Data!V2542</f>
        <v>19727</v>
      </c>
      <c r="W2542" s="15">
        <f>Raw_Data!W2542</f>
        <v>194959</v>
      </c>
      <c r="X2542" s="15">
        <f>Raw_Data!X2542</f>
        <v>146966</v>
      </c>
      <c r="Y2542" s="15">
        <f>Raw_Data!Y2542</f>
        <v>-47993</v>
      </c>
      <c r="Z2542" s="15">
        <f>Raw_Data!Z2542</f>
        <v>4225</v>
      </c>
      <c r="AA2542" s="15">
        <f>Raw_Data!AA2542</f>
        <v>1.7629999999999999</v>
      </c>
      <c r="AB2542" s="15">
        <f>Raw_Data!AB2542</f>
        <v>34.5</v>
      </c>
      <c r="AC2542" s="19" t="str">
        <f>IF(Raw_Data!G2542="","Yes","No")</f>
        <v>No</v>
      </c>
      <c r="AD2542" s="19" t="str">
        <f>IF(Raw_Data!L2542="","Yes","No")</f>
        <v>No</v>
      </c>
      <c r="AE2542" s="19" t="str">
        <f>IF(Raw_Data!T2542="","Imputed",IF(Raw_Data!T2542&gt;INDEX(Cleaning_Reference!$F$6:$F$13,MATCH(D2542,Cleaning_Reference!$A$6:$A$13,0)),"Capped","Original"))</f>
        <v>Original</v>
      </c>
      <c r="AF2542" s="21">
        <f t="shared" si="39"/>
        <v>7.45</v>
      </c>
    </row>
    <row r="2543" spans="1:32" ht="15" customHeight="1" x14ac:dyDescent="0.3">
      <c r="A2543" s="20" t="str">
        <f>Raw_Data!A2543</f>
        <v>SF12542</v>
      </c>
      <c r="B2543" s="15" t="str">
        <f>Raw_Data!B2543</f>
        <v>Andhra Pradesh</v>
      </c>
      <c r="C2543" s="15" t="str">
        <f>Raw_Data!C2543</f>
        <v>Nalgonda</v>
      </c>
      <c r="D2543" s="15" t="str">
        <f>Raw_Data!D2543</f>
        <v>Chilli</v>
      </c>
      <c r="E2543" s="15" t="str">
        <f>Raw_Data!E2543</f>
        <v>Kharif</v>
      </c>
      <c r="F2543" s="15">
        <f>Raw_Data!F2543</f>
        <v>1.28</v>
      </c>
      <c r="G2543" s="18">
        <f>IF(Raw_Data!G2543="",ROUND(AVERAGEIFS(Raw_Data!$G$2:$G$4001,Raw_Data!$E$2:$E$4001,E2543),1),Raw_Data!G2543)</f>
        <v>823.5</v>
      </c>
      <c r="H2543" s="15">
        <f>Raw_Data!H2543</f>
        <v>31.1</v>
      </c>
      <c r="I2543" s="15">
        <f>Raw_Data!I2543</f>
        <v>71.900000000000006</v>
      </c>
      <c r="J2543" s="15">
        <f>Raw_Data!J2543</f>
        <v>7</v>
      </c>
      <c r="K2543" s="15">
        <f>Raw_Data!K2543</f>
        <v>7.2</v>
      </c>
      <c r="L2543" s="18">
        <f>IF(Raw_Data!L2543="",ROUND(AVERAGEIFS(Raw_Data!$L$2:$L$4001,Raw_Data!$E$2:$E$4001,E2543),1),Raw_Data!L2543)</f>
        <v>33.799999999999997</v>
      </c>
      <c r="M2543" s="15">
        <f>Raw_Data!M2543</f>
        <v>145.4</v>
      </c>
      <c r="N2543" s="15">
        <f>Raw_Data!N2543</f>
        <v>59.7</v>
      </c>
      <c r="O2543" s="15">
        <f>Raw_Data!O2543</f>
        <v>91.5</v>
      </c>
      <c r="P2543" s="15" t="str">
        <f>Raw_Data!P2543</f>
        <v>Drip</v>
      </c>
      <c r="Q2543" s="15">
        <f>Raw_Data!Q2543</f>
        <v>130</v>
      </c>
      <c r="R2543" s="15">
        <f>Raw_Data!R2543</f>
        <v>4.45</v>
      </c>
      <c r="S2543" s="15">
        <f>Raw_Data!S2543</f>
        <v>0.69</v>
      </c>
      <c r="T2543" s="18">
        <f>IF(Raw_Data!T2543="",ROUND(AVERAGEIFS(Raw_Data!$T$2:$T$4001,Raw_Data!$E$2:$E$4001,E2543,Raw_Data!$D$2:$D$4001,D2543),2),IF(Raw_Data!T2543&gt;INDEX(Cleaning_Reference!$F$6:$F$13,MATCH(D2543,Cleaning_Reference!$A$6:$A$13,0)),INDEX(Cleaning_Reference!$F$6:$F$13,MATCH(D2543,Cleaning_Reference!$A$6:$A$13,0)),Raw_Data!T2543))</f>
        <v>2.0699999999999998</v>
      </c>
      <c r="U2543" s="15">
        <f>Raw_Data!U2543</f>
        <v>2.65</v>
      </c>
      <c r="V2543" s="15">
        <f>Raw_Data!V2543</f>
        <v>119432</v>
      </c>
      <c r="W2543" s="15">
        <f>Raw_Data!W2543</f>
        <v>73487</v>
      </c>
      <c r="X2543" s="15">
        <f>Raw_Data!X2543</f>
        <v>316495</v>
      </c>
      <c r="Y2543" s="15">
        <f>Raw_Data!Y2543</f>
        <v>243008</v>
      </c>
      <c r="Z2543" s="15">
        <f>Raw_Data!Z2543</f>
        <v>629</v>
      </c>
      <c r="AA2543" s="15">
        <f>Raw_Data!AA2543</f>
        <v>4.2130000000000001</v>
      </c>
      <c r="AB2543" s="15">
        <f>Raw_Data!AB2543</f>
        <v>66.7</v>
      </c>
      <c r="AC2543" s="19" t="str">
        <f>IF(Raw_Data!G2543="","Yes","No")</f>
        <v>No</v>
      </c>
      <c r="AD2543" s="19" t="str">
        <f>IF(Raw_Data!L2543="","Yes","No")</f>
        <v>No</v>
      </c>
      <c r="AE2543" s="19" t="str">
        <f>IF(Raw_Data!T2543="","Imputed",IF(Raw_Data!T2543&gt;INDEX(Cleaning_Reference!$F$6:$F$13,MATCH(D2543,Cleaning_Reference!$A$6:$A$13,0)),"Capped","Original"))</f>
        <v>Original</v>
      </c>
      <c r="AF2543" s="21">
        <f t="shared" si="39"/>
        <v>2.65</v>
      </c>
    </row>
    <row r="2544" spans="1:32" ht="15" customHeight="1" x14ac:dyDescent="0.3">
      <c r="A2544" s="20" t="str">
        <f>Raw_Data!A2544</f>
        <v>SF12543</v>
      </c>
      <c r="B2544" s="15" t="str">
        <f>Raw_Data!B2544</f>
        <v>Punjab</v>
      </c>
      <c r="C2544" s="15" t="str">
        <f>Raw_Data!C2544</f>
        <v>Guntur</v>
      </c>
      <c r="D2544" s="15" t="str">
        <f>Raw_Data!D2544</f>
        <v>Pulses</v>
      </c>
      <c r="E2544" s="15" t="str">
        <f>Raw_Data!E2544</f>
        <v>Kharif</v>
      </c>
      <c r="F2544" s="15">
        <f>Raw_Data!F2544</f>
        <v>8.0500000000000007</v>
      </c>
      <c r="G2544" s="18">
        <f>IF(Raw_Data!G2544="",ROUND(AVERAGEIFS(Raw_Data!$G$2:$G$4001,Raw_Data!$E$2:$E$4001,E2544),1),Raw_Data!G2544)</f>
        <v>949.8</v>
      </c>
      <c r="H2544" s="15">
        <f>Raw_Data!H2544</f>
        <v>32.299999999999997</v>
      </c>
      <c r="I2544" s="15">
        <f>Raw_Data!I2544</f>
        <v>63.1</v>
      </c>
      <c r="J2544" s="15">
        <f>Raw_Data!J2544</f>
        <v>6.1</v>
      </c>
      <c r="K2544" s="15">
        <f>Raw_Data!K2544</f>
        <v>7.93</v>
      </c>
      <c r="L2544" s="18">
        <f>IF(Raw_Data!L2544="",ROUND(AVERAGEIFS(Raw_Data!$L$2:$L$4001,Raw_Data!$E$2:$E$4001,E2544),1),Raw_Data!L2544)</f>
        <v>33</v>
      </c>
      <c r="M2544" s="15">
        <f>Raw_Data!M2544</f>
        <v>115.4</v>
      </c>
      <c r="N2544" s="15">
        <f>Raw_Data!N2544</f>
        <v>22.6</v>
      </c>
      <c r="O2544" s="15">
        <f>Raw_Data!O2544</f>
        <v>94.1</v>
      </c>
      <c r="P2544" s="15" t="str">
        <f>Raw_Data!P2544</f>
        <v>Sprinkler</v>
      </c>
      <c r="Q2544" s="15">
        <f>Raw_Data!Q2544</f>
        <v>220.9</v>
      </c>
      <c r="R2544" s="15">
        <f>Raw_Data!R2544</f>
        <v>2.38</v>
      </c>
      <c r="S2544" s="15">
        <f>Raw_Data!S2544</f>
        <v>0.74</v>
      </c>
      <c r="T2544" s="18">
        <f>IF(Raw_Data!T2544="",ROUND(AVERAGEIFS(Raw_Data!$T$2:$T$4001,Raw_Data!$E$2:$E$4001,E2544,Raw_Data!$D$2:$D$4001,D2544),2),IF(Raw_Data!T2544&gt;INDEX(Cleaning_Reference!$F$6:$F$13,MATCH(D2544,Cleaning_Reference!$A$6:$A$13,0)),INDEX(Cleaning_Reference!$F$6:$F$13,MATCH(D2544,Cleaning_Reference!$A$6:$A$13,0)),Raw_Data!T2544))</f>
        <v>0.3</v>
      </c>
      <c r="U2544" s="15">
        <f>Raw_Data!U2544</f>
        <v>2.42</v>
      </c>
      <c r="V2544" s="15">
        <f>Raw_Data!V2544</f>
        <v>71356</v>
      </c>
      <c r="W2544" s="15">
        <f>Raw_Data!W2544</f>
        <v>391687</v>
      </c>
      <c r="X2544" s="15">
        <f>Raw_Data!X2544</f>
        <v>172682</v>
      </c>
      <c r="Y2544" s="15">
        <f>Raw_Data!Y2544</f>
        <v>-219005</v>
      </c>
      <c r="Z2544" s="15">
        <f>Raw_Data!Z2544</f>
        <v>2600</v>
      </c>
      <c r="AA2544" s="15">
        <f>Raw_Data!AA2544</f>
        <v>0.93100000000000005</v>
      </c>
      <c r="AB2544" s="15">
        <f>Raw_Data!AB2544</f>
        <v>68.400000000000006</v>
      </c>
      <c r="AC2544" s="19" t="str">
        <f>IF(Raw_Data!G2544="","Yes","No")</f>
        <v>No</v>
      </c>
      <c r="AD2544" s="19" t="str">
        <f>IF(Raw_Data!L2544="","Yes","No")</f>
        <v>No</v>
      </c>
      <c r="AE2544" s="19" t="str">
        <f>IF(Raw_Data!T2544="","Imputed",IF(Raw_Data!T2544&gt;INDEX(Cleaning_Reference!$F$6:$F$13,MATCH(D2544,Cleaning_Reference!$A$6:$A$13,0)),"Capped","Original"))</f>
        <v>Original</v>
      </c>
      <c r="AF2544" s="21">
        <f t="shared" si="39"/>
        <v>2.42</v>
      </c>
    </row>
    <row r="2545" spans="1:32" ht="15" customHeight="1" x14ac:dyDescent="0.3">
      <c r="A2545" s="20" t="str">
        <f>Raw_Data!A2545</f>
        <v>SF12544</v>
      </c>
      <c r="B2545" s="15" t="str">
        <f>Raw_Data!B2545</f>
        <v>Punjab</v>
      </c>
      <c r="C2545" s="15" t="str">
        <f>Raw_Data!C2545</f>
        <v>Nalgonda</v>
      </c>
      <c r="D2545" s="15" t="str">
        <f>Raw_Data!D2545</f>
        <v>Wheat</v>
      </c>
      <c r="E2545" s="15" t="str">
        <f>Raw_Data!E2545</f>
        <v>Rabi</v>
      </c>
      <c r="F2545" s="15">
        <f>Raw_Data!F2545</f>
        <v>10.94</v>
      </c>
      <c r="G2545" s="18">
        <f>IF(Raw_Data!G2545="",ROUND(AVERAGEIFS(Raw_Data!$G$2:$G$4001,Raw_Data!$E$2:$E$4001,E2545),1),Raw_Data!G2545)</f>
        <v>424</v>
      </c>
      <c r="H2545" s="15">
        <f>Raw_Data!H2545</f>
        <v>21.4</v>
      </c>
      <c r="I2545" s="15">
        <f>Raw_Data!I2545</f>
        <v>46.8</v>
      </c>
      <c r="J2545" s="15">
        <f>Raw_Data!J2545</f>
        <v>7.6</v>
      </c>
      <c r="K2545" s="15">
        <f>Raw_Data!K2545</f>
        <v>6.6</v>
      </c>
      <c r="L2545" s="18">
        <f>IF(Raw_Data!L2545="",ROUND(AVERAGEIFS(Raw_Data!$L$2:$L$4001,Raw_Data!$E$2:$E$4001,E2545),1),Raw_Data!L2545)</f>
        <v>26.6</v>
      </c>
      <c r="M2545" s="15">
        <f>Raw_Data!M2545</f>
        <v>159.19999999999999</v>
      </c>
      <c r="N2545" s="15">
        <f>Raw_Data!N2545</f>
        <v>65.900000000000006</v>
      </c>
      <c r="O2545" s="15">
        <f>Raw_Data!O2545</f>
        <v>86.3</v>
      </c>
      <c r="P2545" s="15" t="str">
        <f>Raw_Data!P2545</f>
        <v>Rainfed</v>
      </c>
      <c r="Q2545" s="15">
        <f>Raw_Data!Q2545</f>
        <v>135.5</v>
      </c>
      <c r="R2545" s="15">
        <f>Raw_Data!R2545</f>
        <v>8.67</v>
      </c>
      <c r="S2545" s="15">
        <f>Raw_Data!S2545</f>
        <v>1</v>
      </c>
      <c r="T2545" s="18">
        <f>IF(Raw_Data!T2545="",ROUND(AVERAGEIFS(Raw_Data!$T$2:$T$4001,Raw_Data!$E$2:$E$4001,E2545,Raw_Data!$D$2:$D$4001,D2545),2),IF(Raw_Data!T2545&gt;INDEX(Cleaning_Reference!$F$6:$F$13,MATCH(D2545,Cleaning_Reference!$A$6:$A$13,0)),INDEX(Cleaning_Reference!$F$6:$F$13,MATCH(D2545,Cleaning_Reference!$A$6:$A$13,0)),Raw_Data!T2545))</f>
        <v>2.41</v>
      </c>
      <c r="U2545" s="15">
        <f>Raw_Data!U2545</f>
        <v>26.37</v>
      </c>
      <c r="V2545" s="15">
        <f>Raw_Data!V2545</f>
        <v>21329</v>
      </c>
      <c r="W2545" s="15">
        <f>Raw_Data!W2545</f>
        <v>469156</v>
      </c>
      <c r="X2545" s="15">
        <f>Raw_Data!X2545</f>
        <v>562446</v>
      </c>
      <c r="Y2545" s="15">
        <f>Raw_Data!Y2545</f>
        <v>93290</v>
      </c>
      <c r="Z2545" s="15">
        <f>Raw_Data!Z2545</f>
        <v>3489</v>
      </c>
      <c r="AA2545" s="15">
        <f>Raw_Data!AA2545</f>
        <v>7.5579999999999998</v>
      </c>
      <c r="AB2545" s="15">
        <f>Raw_Data!AB2545</f>
        <v>21.8</v>
      </c>
      <c r="AC2545" s="19" t="str">
        <f>IF(Raw_Data!G2545="","Yes","No")</f>
        <v>No</v>
      </c>
      <c r="AD2545" s="19" t="str">
        <f>IF(Raw_Data!L2545="","Yes","No")</f>
        <v>No</v>
      </c>
      <c r="AE2545" s="19" t="str">
        <f>IF(Raw_Data!T2545="","Imputed",IF(Raw_Data!T2545&gt;INDEX(Cleaning_Reference!$F$6:$F$13,MATCH(D2545,Cleaning_Reference!$A$6:$A$13,0)),"Capped","Original"))</f>
        <v>Original</v>
      </c>
      <c r="AF2545" s="21">
        <f t="shared" si="39"/>
        <v>26.37</v>
      </c>
    </row>
    <row r="2546" spans="1:32" ht="15" customHeight="1" x14ac:dyDescent="0.3">
      <c r="A2546" s="20" t="str">
        <f>Raw_Data!A2546</f>
        <v>SF12545</v>
      </c>
      <c r="B2546" s="15" t="str">
        <f>Raw_Data!B2546</f>
        <v>Punjab</v>
      </c>
      <c r="C2546" s="15" t="str">
        <f>Raw_Data!C2546</f>
        <v>Ludhiana</v>
      </c>
      <c r="D2546" s="15" t="str">
        <f>Raw_Data!D2546</f>
        <v>Wheat</v>
      </c>
      <c r="E2546" s="15" t="str">
        <f>Raw_Data!E2546</f>
        <v>Kharif</v>
      </c>
      <c r="F2546" s="15">
        <f>Raw_Data!F2546</f>
        <v>8.4</v>
      </c>
      <c r="G2546" s="18">
        <f>IF(Raw_Data!G2546="",ROUND(AVERAGEIFS(Raw_Data!$G$2:$G$4001,Raw_Data!$E$2:$E$4001,E2546),1),Raw_Data!G2546)</f>
        <v>785.4</v>
      </c>
      <c r="H2546" s="15">
        <f>Raw_Data!H2546</f>
        <v>29.3</v>
      </c>
      <c r="I2546" s="15">
        <f>Raw_Data!I2546</f>
        <v>61.8</v>
      </c>
      <c r="J2546" s="15">
        <f>Raw_Data!J2546</f>
        <v>6.2</v>
      </c>
      <c r="K2546" s="15">
        <f>Raw_Data!K2546</f>
        <v>6.8</v>
      </c>
      <c r="L2546" s="18">
        <f>IF(Raw_Data!L2546="",ROUND(AVERAGEIFS(Raw_Data!$L$2:$L$4001,Raw_Data!$E$2:$E$4001,E2546),1),Raw_Data!L2546)</f>
        <v>32.700000000000003</v>
      </c>
      <c r="M2546" s="15">
        <f>Raw_Data!M2546</f>
        <v>144</v>
      </c>
      <c r="N2546" s="15">
        <f>Raw_Data!N2546</f>
        <v>66.900000000000006</v>
      </c>
      <c r="O2546" s="15">
        <f>Raw_Data!O2546</f>
        <v>98.8</v>
      </c>
      <c r="P2546" s="15" t="str">
        <f>Raw_Data!P2546</f>
        <v>Rainfed</v>
      </c>
      <c r="Q2546" s="15">
        <f>Raw_Data!Q2546</f>
        <v>150</v>
      </c>
      <c r="R2546" s="15">
        <f>Raw_Data!R2546</f>
        <v>5.55</v>
      </c>
      <c r="S2546" s="15">
        <f>Raw_Data!S2546</f>
        <v>0.78</v>
      </c>
      <c r="T2546" s="18">
        <f>IF(Raw_Data!T2546="",ROUND(AVERAGEIFS(Raw_Data!$T$2:$T$4001,Raw_Data!$E$2:$E$4001,E2546,Raw_Data!$D$2:$D$4001,D2546),2),IF(Raw_Data!T2546&gt;INDEX(Cleaning_Reference!$F$6:$F$13,MATCH(D2546,Cleaning_Reference!$A$6:$A$13,0)),INDEX(Cleaning_Reference!$F$6:$F$13,MATCH(D2546,Cleaning_Reference!$A$6:$A$13,0)),Raw_Data!T2546))</f>
        <v>2.82</v>
      </c>
      <c r="U2546" s="15">
        <f>Raw_Data!U2546</f>
        <v>23.69</v>
      </c>
      <c r="V2546" s="15">
        <f>Raw_Data!V2546</f>
        <v>24269</v>
      </c>
      <c r="W2546" s="15">
        <f>Raw_Data!W2546</f>
        <v>492488</v>
      </c>
      <c r="X2546" s="15">
        <f>Raw_Data!X2546</f>
        <v>574933</v>
      </c>
      <c r="Y2546" s="15">
        <f>Raw_Data!Y2546</f>
        <v>82445</v>
      </c>
      <c r="Z2546" s="15">
        <f>Raw_Data!Z2546</f>
        <v>3023</v>
      </c>
      <c r="AA2546" s="15">
        <f>Raw_Data!AA2546</f>
        <v>7.8369999999999997</v>
      </c>
      <c r="AB2546" s="15">
        <f>Raw_Data!AB2546</f>
        <v>47.3</v>
      </c>
      <c r="AC2546" s="19" t="str">
        <f>IF(Raw_Data!G2546="","Yes","No")</f>
        <v>No</v>
      </c>
      <c r="AD2546" s="19" t="str">
        <f>IF(Raw_Data!L2546="","Yes","No")</f>
        <v>No</v>
      </c>
      <c r="AE2546" s="19" t="str">
        <f>IF(Raw_Data!T2546="","Imputed",IF(Raw_Data!T2546&gt;INDEX(Cleaning_Reference!$F$6:$F$13,MATCH(D2546,Cleaning_Reference!$A$6:$A$13,0)),"Capped","Original"))</f>
        <v>Original</v>
      </c>
      <c r="AF2546" s="21">
        <f t="shared" si="39"/>
        <v>23.69</v>
      </c>
    </row>
    <row r="2547" spans="1:32" ht="15" customHeight="1" x14ac:dyDescent="0.3">
      <c r="A2547" s="20" t="str">
        <f>Raw_Data!A2547</f>
        <v>SF12546</v>
      </c>
      <c r="B2547" s="15" t="str">
        <f>Raw_Data!B2547</f>
        <v>Telangana</v>
      </c>
      <c r="C2547" s="15" t="str">
        <f>Raw_Data!C2547</f>
        <v>Rajkot</v>
      </c>
      <c r="D2547" s="15" t="str">
        <f>Raw_Data!D2547</f>
        <v>Maize</v>
      </c>
      <c r="E2547" s="15" t="str">
        <f>Raw_Data!E2547</f>
        <v>Rabi</v>
      </c>
      <c r="F2547" s="15">
        <f>Raw_Data!F2547</f>
        <v>13.27</v>
      </c>
      <c r="G2547" s="18">
        <f>IF(Raw_Data!G2547="",ROUND(AVERAGEIFS(Raw_Data!$G$2:$G$4001,Raw_Data!$E$2:$E$4001,E2547),1),Raw_Data!G2547)</f>
        <v>436</v>
      </c>
      <c r="H2547" s="15">
        <f>Raw_Data!H2547</f>
        <v>23.4</v>
      </c>
      <c r="I2547" s="15">
        <f>Raw_Data!I2547</f>
        <v>45.2</v>
      </c>
      <c r="J2547" s="15">
        <f>Raw_Data!J2547</f>
        <v>7.2</v>
      </c>
      <c r="K2547" s="15">
        <f>Raw_Data!K2547</f>
        <v>7.21</v>
      </c>
      <c r="L2547" s="18">
        <f>IF(Raw_Data!L2547="",ROUND(AVERAGEIFS(Raw_Data!$L$2:$L$4001,Raw_Data!$E$2:$E$4001,E2547),1),Raw_Data!L2547)</f>
        <v>18.100000000000001</v>
      </c>
      <c r="M2547" s="15">
        <f>Raw_Data!M2547</f>
        <v>136.19999999999999</v>
      </c>
      <c r="N2547" s="15">
        <f>Raw_Data!N2547</f>
        <v>62.7</v>
      </c>
      <c r="O2547" s="15">
        <f>Raw_Data!O2547</f>
        <v>78.099999999999994</v>
      </c>
      <c r="P2547" s="15" t="str">
        <f>Raw_Data!P2547</f>
        <v>Flood</v>
      </c>
      <c r="Q2547" s="15">
        <f>Raw_Data!Q2547</f>
        <v>157.6</v>
      </c>
      <c r="R2547" s="15">
        <f>Raw_Data!R2547</f>
        <v>4.97</v>
      </c>
      <c r="S2547" s="15">
        <f>Raw_Data!S2547</f>
        <v>0.86</v>
      </c>
      <c r="T2547" s="18">
        <f>IF(Raw_Data!T2547="",ROUND(AVERAGEIFS(Raw_Data!$T$2:$T$4001,Raw_Data!$E$2:$E$4001,E2547,Raw_Data!$D$2:$D$4001,D2547),2),IF(Raw_Data!T2547&gt;INDEX(Cleaning_Reference!$F$6:$F$13,MATCH(D2547,Cleaning_Reference!$A$6:$A$13,0)),INDEX(Cleaning_Reference!$F$6:$F$13,MATCH(D2547,Cleaning_Reference!$A$6:$A$13,0)),Raw_Data!T2547))</f>
        <v>3.17</v>
      </c>
      <c r="U2547" s="15">
        <f>Raw_Data!U2547</f>
        <v>42.07</v>
      </c>
      <c r="V2547" s="15">
        <f>Raw_Data!V2547</f>
        <v>19364</v>
      </c>
      <c r="W2547" s="15">
        <f>Raw_Data!W2547</f>
        <v>942227</v>
      </c>
      <c r="X2547" s="15">
        <f>Raw_Data!X2547</f>
        <v>814643</v>
      </c>
      <c r="Y2547" s="15">
        <f>Raw_Data!Y2547</f>
        <v>-127584</v>
      </c>
      <c r="Z2547" s="15">
        <f>Raw_Data!Z2547</f>
        <v>9069</v>
      </c>
      <c r="AA2547" s="15">
        <f>Raw_Data!AA2547</f>
        <v>4.6390000000000002</v>
      </c>
      <c r="AB2547" s="15">
        <f>Raw_Data!AB2547</f>
        <v>36.799999999999997</v>
      </c>
      <c r="AC2547" s="19" t="str">
        <f>IF(Raw_Data!G2547="","Yes","No")</f>
        <v>Yes</v>
      </c>
      <c r="AD2547" s="19" t="str">
        <f>IF(Raw_Data!L2547="","Yes","No")</f>
        <v>No</v>
      </c>
      <c r="AE2547" s="19" t="str">
        <f>IF(Raw_Data!T2547="","Imputed",IF(Raw_Data!T2547&gt;INDEX(Cleaning_Reference!$F$6:$F$13,MATCH(D2547,Cleaning_Reference!$A$6:$A$13,0)),"Capped","Original"))</f>
        <v>Original</v>
      </c>
      <c r="AF2547" s="21">
        <f t="shared" si="39"/>
        <v>42.07</v>
      </c>
    </row>
    <row r="2548" spans="1:32" ht="15" customHeight="1" x14ac:dyDescent="0.3">
      <c r="A2548" s="20" t="str">
        <f>Raw_Data!A2548</f>
        <v>SF12547</v>
      </c>
      <c r="B2548" s="15" t="str">
        <f>Raw_Data!B2548</f>
        <v>Tamil Nadu</v>
      </c>
      <c r="C2548" s="15" t="str">
        <f>Raw_Data!C2548</f>
        <v>Guntur</v>
      </c>
      <c r="D2548" s="15" t="str">
        <f>Raw_Data!D2548</f>
        <v>Maize</v>
      </c>
      <c r="E2548" s="15" t="str">
        <f>Raw_Data!E2548</f>
        <v>Kharif</v>
      </c>
      <c r="F2548" s="15">
        <f>Raw_Data!F2548</f>
        <v>1.56</v>
      </c>
      <c r="G2548" s="18">
        <f>IF(Raw_Data!G2548="",ROUND(AVERAGEIFS(Raw_Data!$G$2:$G$4001,Raw_Data!$E$2:$E$4001,E2548),1),Raw_Data!G2548)</f>
        <v>795.4</v>
      </c>
      <c r="H2548" s="15">
        <f>Raw_Data!H2548</f>
        <v>28.2</v>
      </c>
      <c r="I2548" s="15">
        <f>Raw_Data!I2548</f>
        <v>63.5</v>
      </c>
      <c r="J2548" s="15">
        <f>Raw_Data!J2548</f>
        <v>5.4</v>
      </c>
      <c r="K2548" s="15">
        <f>Raw_Data!K2548</f>
        <v>6.42</v>
      </c>
      <c r="L2548" s="18">
        <f>IF(Raw_Data!L2548="",ROUND(AVERAGEIFS(Raw_Data!$L$2:$L$4001,Raw_Data!$E$2:$E$4001,E2548),1),Raw_Data!L2548)</f>
        <v>36.200000000000003</v>
      </c>
      <c r="M2548" s="15">
        <f>Raw_Data!M2548</f>
        <v>175.4</v>
      </c>
      <c r="N2548" s="15">
        <f>Raw_Data!N2548</f>
        <v>50.6</v>
      </c>
      <c r="O2548" s="15">
        <f>Raw_Data!O2548</f>
        <v>114</v>
      </c>
      <c r="P2548" s="15" t="str">
        <f>Raw_Data!P2548</f>
        <v>Sprinkler</v>
      </c>
      <c r="Q2548" s="15">
        <f>Raw_Data!Q2548</f>
        <v>159.4</v>
      </c>
      <c r="R2548" s="15">
        <f>Raw_Data!R2548</f>
        <v>3.47</v>
      </c>
      <c r="S2548" s="15">
        <f>Raw_Data!S2548</f>
        <v>0.8</v>
      </c>
      <c r="T2548" s="18">
        <f>IF(Raw_Data!T2548="",ROUND(AVERAGEIFS(Raw_Data!$T$2:$T$4001,Raw_Data!$E$2:$E$4001,E2548,Raw_Data!$D$2:$D$4001,D2548),2),IF(Raw_Data!T2548&gt;INDEX(Cleaning_Reference!$F$6:$F$13,MATCH(D2548,Cleaning_Reference!$A$6:$A$13,0)),INDEX(Cleaning_Reference!$F$6:$F$13,MATCH(D2548,Cleaning_Reference!$A$6:$A$13,0)),Raw_Data!T2548))</f>
        <v>5.76</v>
      </c>
      <c r="U2548" s="15">
        <f>Raw_Data!U2548</f>
        <v>8.99</v>
      </c>
      <c r="V2548" s="15">
        <f>Raw_Data!V2548</f>
        <v>21180</v>
      </c>
      <c r="W2548" s="15">
        <f>Raw_Data!W2548</f>
        <v>90926</v>
      </c>
      <c r="X2548" s="15">
        <f>Raw_Data!X2548</f>
        <v>190408</v>
      </c>
      <c r="Y2548" s="15">
        <f>Raw_Data!Y2548</f>
        <v>99482</v>
      </c>
      <c r="Z2548" s="15">
        <f>Raw_Data!Z2548</f>
        <v>890</v>
      </c>
      <c r="AA2548" s="15">
        <f>Raw_Data!AA2548</f>
        <v>10.101000000000001</v>
      </c>
      <c r="AB2548" s="15">
        <f>Raw_Data!AB2548</f>
        <v>56.1</v>
      </c>
      <c r="AC2548" s="19" t="str">
        <f>IF(Raw_Data!G2548="","Yes","No")</f>
        <v>No</v>
      </c>
      <c r="AD2548" s="19" t="str">
        <f>IF(Raw_Data!L2548="","Yes","No")</f>
        <v>No</v>
      </c>
      <c r="AE2548" s="19" t="str">
        <f>IF(Raw_Data!T2548="","Imputed",IF(Raw_Data!T2548&gt;INDEX(Cleaning_Reference!$F$6:$F$13,MATCH(D2548,Cleaning_Reference!$A$6:$A$13,0)),"Capped","Original"))</f>
        <v>Original</v>
      </c>
      <c r="AF2548" s="21">
        <f t="shared" si="39"/>
        <v>8.99</v>
      </c>
    </row>
    <row r="2549" spans="1:32" ht="15" customHeight="1" x14ac:dyDescent="0.3">
      <c r="A2549" s="20" t="str">
        <f>Raw_Data!A2549</f>
        <v>SF12548</v>
      </c>
      <c r="B2549" s="15" t="str">
        <f>Raw_Data!B2549</f>
        <v>Karnataka</v>
      </c>
      <c r="C2549" s="15" t="str">
        <f>Raw_Data!C2549</f>
        <v>Krishna</v>
      </c>
      <c r="D2549" s="15" t="str">
        <f>Raw_Data!D2549</f>
        <v>Sugarcane</v>
      </c>
      <c r="E2549" s="15" t="str">
        <f>Raw_Data!E2549</f>
        <v>Kharif</v>
      </c>
      <c r="F2549" s="15">
        <f>Raw_Data!F2549</f>
        <v>11.78</v>
      </c>
      <c r="G2549" s="18">
        <f>IF(Raw_Data!G2549="",ROUND(AVERAGEIFS(Raw_Data!$G$2:$G$4001,Raw_Data!$E$2:$E$4001,E2549),1),Raw_Data!G2549)</f>
        <v>1014.1</v>
      </c>
      <c r="H2549" s="15">
        <f>Raw_Data!H2549</f>
        <v>33.9</v>
      </c>
      <c r="I2549" s="15">
        <f>Raw_Data!I2549</f>
        <v>74.8</v>
      </c>
      <c r="J2549" s="15">
        <f>Raw_Data!J2549</f>
        <v>6.8</v>
      </c>
      <c r="K2549" s="15">
        <f>Raw_Data!K2549</f>
        <v>6.93</v>
      </c>
      <c r="L2549" s="18">
        <f>IF(Raw_Data!L2549="",ROUND(AVERAGEIFS(Raw_Data!$L$2:$L$4001,Raw_Data!$E$2:$E$4001,E2549),1),Raw_Data!L2549)</f>
        <v>28.1</v>
      </c>
      <c r="M2549" s="15">
        <f>Raw_Data!M2549</f>
        <v>91.2</v>
      </c>
      <c r="N2549" s="15">
        <f>Raw_Data!N2549</f>
        <v>78.8</v>
      </c>
      <c r="O2549" s="15">
        <f>Raw_Data!O2549</f>
        <v>63.3</v>
      </c>
      <c r="P2549" s="15" t="str">
        <f>Raw_Data!P2549</f>
        <v>Flood</v>
      </c>
      <c r="Q2549" s="15">
        <f>Raw_Data!Q2549</f>
        <v>287.8</v>
      </c>
      <c r="R2549" s="15">
        <f>Raw_Data!R2549</f>
        <v>6.29</v>
      </c>
      <c r="S2549" s="15">
        <f>Raw_Data!S2549</f>
        <v>1</v>
      </c>
      <c r="T2549" s="18">
        <f>IF(Raw_Data!T2549="",ROUND(AVERAGEIFS(Raw_Data!$T$2:$T$4001,Raw_Data!$E$2:$E$4001,E2549,Raw_Data!$D$2:$D$4001,D2549),2),IF(Raw_Data!T2549&gt;INDEX(Cleaning_Reference!$F$6:$F$13,MATCH(D2549,Cleaning_Reference!$A$6:$A$13,0)),INDEX(Cleaning_Reference!$F$6:$F$13,MATCH(D2549,Cleaning_Reference!$A$6:$A$13,0)),Raw_Data!T2549))</f>
        <v>44.19</v>
      </c>
      <c r="U2549" s="15">
        <f>Raw_Data!U2549</f>
        <v>520.55999999999995</v>
      </c>
      <c r="V2549" s="15">
        <f>Raw_Data!V2549</f>
        <v>3905</v>
      </c>
      <c r="W2549" s="15">
        <f>Raw_Data!W2549</f>
        <v>1012251</v>
      </c>
      <c r="X2549" s="15">
        <f>Raw_Data!X2549</f>
        <v>2032787</v>
      </c>
      <c r="Y2549" s="15">
        <f>Raw_Data!Y2549</f>
        <v>1020536</v>
      </c>
      <c r="Z2549" s="15">
        <f>Raw_Data!Z2549</f>
        <v>27032</v>
      </c>
      <c r="AA2549" s="15">
        <f>Raw_Data!AA2549</f>
        <v>19.257000000000001</v>
      </c>
      <c r="AB2549" s="15">
        <f>Raw_Data!AB2549</f>
        <v>56.3</v>
      </c>
      <c r="AC2549" s="19" t="str">
        <f>IF(Raw_Data!G2549="","Yes","No")</f>
        <v>No</v>
      </c>
      <c r="AD2549" s="19" t="str">
        <f>IF(Raw_Data!L2549="","Yes","No")</f>
        <v>No</v>
      </c>
      <c r="AE2549" s="19" t="str">
        <f>IF(Raw_Data!T2549="","Imputed",IF(Raw_Data!T2549&gt;INDEX(Cleaning_Reference!$F$6:$F$13,MATCH(D2549,Cleaning_Reference!$A$6:$A$13,0)),"Capped","Original"))</f>
        <v>Original</v>
      </c>
      <c r="AF2549" s="21">
        <f t="shared" si="39"/>
        <v>520.55999999999995</v>
      </c>
    </row>
    <row r="2550" spans="1:32" ht="15" customHeight="1" x14ac:dyDescent="0.3">
      <c r="A2550" s="20" t="str">
        <f>Raw_Data!A2550</f>
        <v>SF12549</v>
      </c>
      <c r="B2550" s="15" t="str">
        <f>Raw_Data!B2550</f>
        <v>Andhra Pradesh</v>
      </c>
      <c r="C2550" s="15" t="str">
        <f>Raw_Data!C2550</f>
        <v>Raichur</v>
      </c>
      <c r="D2550" s="15" t="str">
        <f>Raw_Data!D2550</f>
        <v>Rice</v>
      </c>
      <c r="E2550" s="15" t="str">
        <f>Raw_Data!E2550</f>
        <v>Kharif</v>
      </c>
      <c r="F2550" s="15">
        <f>Raw_Data!F2550</f>
        <v>14.15</v>
      </c>
      <c r="G2550" s="18">
        <f>IF(Raw_Data!G2550="",ROUND(AVERAGEIFS(Raw_Data!$G$2:$G$4001,Raw_Data!$E$2:$E$4001,E2550),1),Raw_Data!G2550)</f>
        <v>666.9</v>
      </c>
      <c r="H2550" s="15">
        <f>Raw_Data!H2550</f>
        <v>29.5</v>
      </c>
      <c r="I2550" s="15">
        <f>Raw_Data!I2550</f>
        <v>48.1</v>
      </c>
      <c r="J2550" s="15">
        <f>Raw_Data!J2550</f>
        <v>6.4</v>
      </c>
      <c r="K2550" s="15">
        <f>Raw_Data!K2550</f>
        <v>6.97</v>
      </c>
      <c r="L2550" s="18">
        <f>IF(Raw_Data!L2550="",ROUND(AVERAGEIFS(Raw_Data!$L$2:$L$4001,Raw_Data!$E$2:$E$4001,E2550),1),Raw_Data!L2550)</f>
        <v>32.6</v>
      </c>
      <c r="M2550" s="15">
        <f>Raw_Data!M2550</f>
        <v>110.9</v>
      </c>
      <c r="N2550" s="15">
        <f>Raw_Data!N2550</f>
        <v>36.200000000000003</v>
      </c>
      <c r="O2550" s="15">
        <f>Raw_Data!O2550</f>
        <v>160.19999999999999</v>
      </c>
      <c r="P2550" s="15" t="str">
        <f>Raw_Data!P2550</f>
        <v>Drip</v>
      </c>
      <c r="Q2550" s="15">
        <f>Raw_Data!Q2550</f>
        <v>147.80000000000001</v>
      </c>
      <c r="R2550" s="15">
        <f>Raw_Data!R2550</f>
        <v>5.87</v>
      </c>
      <c r="S2550" s="15">
        <f>Raw_Data!S2550</f>
        <v>0.71</v>
      </c>
      <c r="T2550" s="18">
        <f>IF(Raw_Data!T2550="",ROUND(AVERAGEIFS(Raw_Data!$T$2:$T$4001,Raw_Data!$E$2:$E$4001,E2550,Raw_Data!$D$2:$D$4001,D2550),2),IF(Raw_Data!T2550&gt;INDEX(Cleaning_Reference!$F$6:$F$13,MATCH(D2550,Cleaning_Reference!$A$6:$A$13,0)),INDEX(Cleaning_Reference!$F$6:$F$13,MATCH(D2550,Cleaning_Reference!$A$6:$A$13,0)),Raw_Data!T2550))</f>
        <v>4.9400000000000004</v>
      </c>
      <c r="U2550" s="15">
        <f>Raw_Data!U2550</f>
        <v>69.900000000000006</v>
      </c>
      <c r="V2550" s="15">
        <f>Raw_Data!V2550</f>
        <v>22745</v>
      </c>
      <c r="W2550" s="15">
        <f>Raw_Data!W2550</f>
        <v>933714</v>
      </c>
      <c r="X2550" s="15">
        <f>Raw_Data!X2550</f>
        <v>1589876</v>
      </c>
      <c r="Y2550" s="15">
        <f>Raw_Data!Y2550</f>
        <v>656162</v>
      </c>
      <c r="Z2550" s="15">
        <f>Raw_Data!Z2550</f>
        <v>16681</v>
      </c>
      <c r="AA2550" s="15">
        <f>Raw_Data!AA2550</f>
        <v>4.1900000000000004</v>
      </c>
      <c r="AB2550" s="15">
        <f>Raw_Data!AB2550</f>
        <v>44.3</v>
      </c>
      <c r="AC2550" s="19" t="str">
        <f>IF(Raw_Data!G2550="","Yes","No")</f>
        <v>No</v>
      </c>
      <c r="AD2550" s="19" t="str">
        <f>IF(Raw_Data!L2550="","Yes","No")</f>
        <v>No</v>
      </c>
      <c r="AE2550" s="19" t="str">
        <f>IF(Raw_Data!T2550="","Imputed",IF(Raw_Data!T2550&gt;INDEX(Cleaning_Reference!$F$6:$F$13,MATCH(D2550,Cleaning_Reference!$A$6:$A$13,0)),"Capped","Original"))</f>
        <v>Original</v>
      </c>
      <c r="AF2550" s="21">
        <f t="shared" si="39"/>
        <v>69.900000000000006</v>
      </c>
    </row>
    <row r="2551" spans="1:32" ht="15" customHeight="1" x14ac:dyDescent="0.3">
      <c r="A2551" s="20" t="str">
        <f>Raw_Data!A2551</f>
        <v>SF12550</v>
      </c>
      <c r="B2551" s="15" t="str">
        <f>Raw_Data!B2551</f>
        <v>Maharashtra</v>
      </c>
      <c r="C2551" s="15" t="str">
        <f>Raw_Data!C2551</f>
        <v>Nalgonda</v>
      </c>
      <c r="D2551" s="15" t="str">
        <f>Raw_Data!D2551</f>
        <v>Rice</v>
      </c>
      <c r="E2551" s="15" t="str">
        <f>Raw_Data!E2551</f>
        <v>Rabi</v>
      </c>
      <c r="F2551" s="15">
        <f>Raw_Data!F2551</f>
        <v>14.45</v>
      </c>
      <c r="G2551" s="18">
        <f>IF(Raw_Data!G2551="",ROUND(AVERAGEIFS(Raw_Data!$G$2:$G$4001,Raw_Data!$E$2:$E$4001,E2551),1),Raw_Data!G2551)</f>
        <v>265.10000000000002</v>
      </c>
      <c r="H2551" s="15">
        <f>Raw_Data!H2551</f>
        <v>23.3</v>
      </c>
      <c r="I2551" s="15">
        <f>Raw_Data!I2551</f>
        <v>71.900000000000006</v>
      </c>
      <c r="J2551" s="15">
        <f>Raw_Data!J2551</f>
        <v>6.1</v>
      </c>
      <c r="K2551" s="15">
        <f>Raw_Data!K2551</f>
        <v>6.91</v>
      </c>
      <c r="L2551" s="18">
        <f>IF(Raw_Data!L2551="",ROUND(AVERAGEIFS(Raw_Data!$L$2:$L$4001,Raw_Data!$E$2:$E$4001,E2551),1),Raw_Data!L2551)</f>
        <v>21.7</v>
      </c>
      <c r="M2551" s="15">
        <f>Raw_Data!M2551</f>
        <v>122</v>
      </c>
      <c r="N2551" s="15">
        <f>Raw_Data!N2551</f>
        <v>70.900000000000006</v>
      </c>
      <c r="O2551" s="15">
        <f>Raw_Data!O2551</f>
        <v>108.1</v>
      </c>
      <c r="P2551" s="15" t="str">
        <f>Raw_Data!P2551</f>
        <v>Rainfed</v>
      </c>
      <c r="Q2551" s="15">
        <f>Raw_Data!Q2551</f>
        <v>196.8</v>
      </c>
      <c r="R2551" s="15">
        <f>Raw_Data!R2551</f>
        <v>8.9600000000000009</v>
      </c>
      <c r="S2551" s="15">
        <f>Raw_Data!S2551</f>
        <v>0.83</v>
      </c>
      <c r="T2551" s="18">
        <f>IF(Raw_Data!T2551="",ROUND(AVERAGEIFS(Raw_Data!$T$2:$T$4001,Raw_Data!$E$2:$E$4001,E2551,Raw_Data!$D$2:$D$4001,D2551),2),IF(Raw_Data!T2551&gt;INDEX(Cleaning_Reference!$F$6:$F$13,MATCH(D2551,Cleaning_Reference!$A$6:$A$13,0)),INDEX(Cleaning_Reference!$F$6:$F$13,MATCH(D2551,Cleaning_Reference!$A$6:$A$13,0)),Raw_Data!T2551))</f>
        <v>2.52</v>
      </c>
      <c r="U2551" s="15">
        <f>Raw_Data!U2551</f>
        <v>36.409999999999997</v>
      </c>
      <c r="V2551" s="15">
        <f>Raw_Data!V2551</f>
        <v>25827</v>
      </c>
      <c r="W2551" s="15">
        <f>Raw_Data!W2551</f>
        <v>1108245</v>
      </c>
      <c r="X2551" s="15">
        <f>Raw_Data!X2551</f>
        <v>940361</v>
      </c>
      <c r="Y2551" s="15">
        <f>Raw_Data!Y2551</f>
        <v>-167884</v>
      </c>
      <c r="Z2551" s="15">
        <f>Raw_Data!Z2551</f>
        <v>10721</v>
      </c>
      <c r="AA2551" s="15">
        <f>Raw_Data!AA2551</f>
        <v>3.3959999999999999</v>
      </c>
      <c r="AB2551" s="15">
        <f>Raw_Data!AB2551</f>
        <v>35.5</v>
      </c>
      <c r="AC2551" s="19" t="str">
        <f>IF(Raw_Data!G2551="","Yes","No")</f>
        <v>No</v>
      </c>
      <c r="AD2551" s="19" t="str">
        <f>IF(Raw_Data!L2551="","Yes","No")</f>
        <v>No</v>
      </c>
      <c r="AE2551" s="19" t="str">
        <f>IF(Raw_Data!T2551="","Imputed",IF(Raw_Data!T2551&gt;INDEX(Cleaning_Reference!$F$6:$F$13,MATCH(D2551,Cleaning_Reference!$A$6:$A$13,0)),"Capped","Original"))</f>
        <v>Original</v>
      </c>
      <c r="AF2551" s="21">
        <f t="shared" si="39"/>
        <v>36.409999999999997</v>
      </c>
    </row>
    <row r="2552" spans="1:32" ht="15" customHeight="1" x14ac:dyDescent="0.3">
      <c r="A2552" s="20" t="str">
        <f>Raw_Data!A2552</f>
        <v>SF12551</v>
      </c>
      <c r="B2552" s="15" t="str">
        <f>Raw_Data!B2552</f>
        <v>Madhya Pradesh</v>
      </c>
      <c r="C2552" s="15" t="str">
        <f>Raw_Data!C2552</f>
        <v>Warangal</v>
      </c>
      <c r="D2552" s="15" t="str">
        <f>Raw_Data!D2552</f>
        <v>Sugarcane</v>
      </c>
      <c r="E2552" s="15" t="str">
        <f>Raw_Data!E2552</f>
        <v>Rabi</v>
      </c>
      <c r="F2552" s="15">
        <f>Raw_Data!F2552</f>
        <v>14.61</v>
      </c>
      <c r="G2552" s="18">
        <f>IF(Raw_Data!G2552="",ROUND(AVERAGEIFS(Raw_Data!$G$2:$G$4001,Raw_Data!$E$2:$E$4001,E2552),1),Raw_Data!G2552)</f>
        <v>294.8</v>
      </c>
      <c r="H2552" s="15">
        <f>Raw_Data!H2552</f>
        <v>23.6</v>
      </c>
      <c r="I2552" s="15">
        <f>Raw_Data!I2552</f>
        <v>46.7</v>
      </c>
      <c r="J2552" s="15">
        <f>Raw_Data!J2552</f>
        <v>8.3000000000000007</v>
      </c>
      <c r="K2552" s="15">
        <f>Raw_Data!K2552</f>
        <v>7.26</v>
      </c>
      <c r="L2552" s="18">
        <f>IF(Raw_Data!L2552="",ROUND(AVERAGEIFS(Raw_Data!$L$2:$L$4001,Raw_Data!$E$2:$E$4001,E2552),1),Raw_Data!L2552)</f>
        <v>25.5</v>
      </c>
      <c r="M2552" s="15">
        <f>Raw_Data!M2552</f>
        <v>162.80000000000001</v>
      </c>
      <c r="N2552" s="15">
        <f>Raw_Data!N2552</f>
        <v>59.7</v>
      </c>
      <c r="O2552" s="15">
        <f>Raw_Data!O2552</f>
        <v>121.7</v>
      </c>
      <c r="P2552" s="15" t="str">
        <f>Raw_Data!P2552</f>
        <v>Drip</v>
      </c>
      <c r="Q2552" s="15">
        <f>Raw_Data!Q2552</f>
        <v>146</v>
      </c>
      <c r="R2552" s="15">
        <f>Raw_Data!R2552</f>
        <v>6.02</v>
      </c>
      <c r="S2552" s="15">
        <f>Raw_Data!S2552</f>
        <v>0.69</v>
      </c>
      <c r="T2552" s="18">
        <f>IF(Raw_Data!T2552="",ROUND(AVERAGEIFS(Raw_Data!$T$2:$T$4001,Raw_Data!$E$2:$E$4001,E2552,Raw_Data!$D$2:$D$4001,D2552),2),IF(Raw_Data!T2552&gt;INDEX(Cleaning_Reference!$F$6:$F$13,MATCH(D2552,Cleaning_Reference!$A$6:$A$13,0)),INDEX(Cleaning_Reference!$F$6:$F$13,MATCH(D2552,Cleaning_Reference!$A$6:$A$13,0)),Raw_Data!T2552))</f>
        <v>49.38</v>
      </c>
      <c r="U2552" s="15">
        <f>Raw_Data!U2552</f>
        <v>721.44</v>
      </c>
      <c r="V2552" s="15">
        <f>Raw_Data!V2552</f>
        <v>3813</v>
      </c>
      <c r="W2552" s="15">
        <f>Raw_Data!W2552</f>
        <v>1050470</v>
      </c>
      <c r="X2552" s="15">
        <f>Raw_Data!X2552</f>
        <v>2750851</v>
      </c>
      <c r="Y2552" s="15">
        <f>Raw_Data!Y2552</f>
        <v>1700381</v>
      </c>
      <c r="Z2552" s="15">
        <f>Raw_Data!Z2552</f>
        <v>21698</v>
      </c>
      <c r="AA2552" s="15">
        <f>Raw_Data!AA2552</f>
        <v>33.249000000000002</v>
      </c>
      <c r="AB2552" s="15">
        <f>Raw_Data!AB2552</f>
        <v>34</v>
      </c>
      <c r="AC2552" s="19" t="str">
        <f>IF(Raw_Data!G2552="","Yes","No")</f>
        <v>No</v>
      </c>
      <c r="AD2552" s="19" t="str">
        <f>IF(Raw_Data!L2552="","Yes","No")</f>
        <v>No</v>
      </c>
      <c r="AE2552" s="19" t="str">
        <f>IF(Raw_Data!T2552="","Imputed",IF(Raw_Data!T2552&gt;INDEX(Cleaning_Reference!$F$6:$F$13,MATCH(D2552,Cleaning_Reference!$A$6:$A$13,0)),"Capped","Original"))</f>
        <v>Original</v>
      </c>
      <c r="AF2552" s="21">
        <f t="shared" si="39"/>
        <v>721.44</v>
      </c>
    </row>
    <row r="2553" spans="1:32" ht="15" customHeight="1" x14ac:dyDescent="0.3">
      <c r="A2553" s="20" t="str">
        <f>Raw_Data!A2553</f>
        <v>SF12552</v>
      </c>
      <c r="B2553" s="15" t="str">
        <f>Raw_Data!B2553</f>
        <v>Punjab</v>
      </c>
      <c r="C2553" s="15" t="str">
        <f>Raw_Data!C2553</f>
        <v>Warangal</v>
      </c>
      <c r="D2553" s="15" t="str">
        <f>Raw_Data!D2553</f>
        <v>Rice</v>
      </c>
      <c r="E2553" s="15" t="str">
        <f>Raw_Data!E2553</f>
        <v>Zaid</v>
      </c>
      <c r="F2553" s="15">
        <f>Raw_Data!F2553</f>
        <v>10.09</v>
      </c>
      <c r="G2553" s="18">
        <f>IF(Raw_Data!G2553="",ROUND(AVERAGEIFS(Raw_Data!$G$2:$G$4001,Raw_Data!$E$2:$E$4001,E2553),1),Raw_Data!G2553)</f>
        <v>183.9</v>
      </c>
      <c r="H2553" s="15">
        <f>Raw_Data!H2553</f>
        <v>34.799999999999997</v>
      </c>
      <c r="I2553" s="15">
        <f>Raw_Data!I2553</f>
        <v>43.9</v>
      </c>
      <c r="J2553" s="15">
        <f>Raw_Data!J2553</f>
        <v>7.2</v>
      </c>
      <c r="K2553" s="15">
        <f>Raw_Data!K2553</f>
        <v>6.97</v>
      </c>
      <c r="L2553" s="18">
        <f>IF(Raw_Data!L2553="",ROUND(AVERAGEIFS(Raw_Data!$L$2:$L$4001,Raw_Data!$E$2:$E$4001,E2553),1),Raw_Data!L2553)</f>
        <v>14.9</v>
      </c>
      <c r="M2553" s="15">
        <f>Raw_Data!M2553</f>
        <v>86</v>
      </c>
      <c r="N2553" s="15">
        <f>Raw_Data!N2553</f>
        <v>36.299999999999997</v>
      </c>
      <c r="O2553" s="15">
        <f>Raw_Data!O2553</f>
        <v>109.2</v>
      </c>
      <c r="P2553" s="15" t="str">
        <f>Raw_Data!P2553</f>
        <v>Sprinkler</v>
      </c>
      <c r="Q2553" s="15">
        <f>Raw_Data!Q2553</f>
        <v>144.9</v>
      </c>
      <c r="R2553" s="15">
        <f>Raw_Data!R2553</f>
        <v>5.05</v>
      </c>
      <c r="S2553" s="15">
        <f>Raw_Data!S2553</f>
        <v>0.97</v>
      </c>
      <c r="T2553" s="18">
        <f>IF(Raw_Data!T2553="",ROUND(AVERAGEIFS(Raw_Data!$T$2:$T$4001,Raw_Data!$E$2:$E$4001,E2553,Raw_Data!$D$2:$D$4001,D2553),2),IF(Raw_Data!T2553&gt;INDEX(Cleaning_Reference!$F$6:$F$13,MATCH(D2553,Cleaning_Reference!$A$6:$A$13,0)),INDEX(Cleaning_Reference!$F$6:$F$13,MATCH(D2553,Cleaning_Reference!$A$6:$A$13,0)),Raw_Data!T2553))</f>
        <v>2.02</v>
      </c>
      <c r="U2553" s="15">
        <f>Raw_Data!U2553</f>
        <v>20.38</v>
      </c>
      <c r="V2553" s="15">
        <f>Raw_Data!V2553</f>
        <v>22930</v>
      </c>
      <c r="W2553" s="15">
        <f>Raw_Data!W2553</f>
        <v>706016</v>
      </c>
      <c r="X2553" s="15">
        <f>Raw_Data!X2553</f>
        <v>467313</v>
      </c>
      <c r="Y2553" s="15">
        <f>Raw_Data!Y2553</f>
        <v>-238703</v>
      </c>
      <c r="Z2553" s="15">
        <f>Raw_Data!Z2553</f>
        <v>12728</v>
      </c>
      <c r="AA2553" s="15">
        <f>Raw_Data!AA2553</f>
        <v>1.601</v>
      </c>
      <c r="AB2553" s="15">
        <f>Raw_Data!AB2553</f>
        <v>41.4</v>
      </c>
      <c r="AC2553" s="19" t="str">
        <f>IF(Raw_Data!G2553="","Yes","No")</f>
        <v>No</v>
      </c>
      <c r="AD2553" s="19" t="str">
        <f>IF(Raw_Data!L2553="","Yes","No")</f>
        <v>No</v>
      </c>
      <c r="AE2553" s="19" t="str">
        <f>IF(Raw_Data!T2553="","Imputed",IF(Raw_Data!T2553&gt;INDEX(Cleaning_Reference!$F$6:$F$13,MATCH(D2553,Cleaning_Reference!$A$6:$A$13,0)),"Capped","Original"))</f>
        <v>Original</v>
      </c>
      <c r="AF2553" s="21">
        <f t="shared" si="39"/>
        <v>20.38</v>
      </c>
    </row>
    <row r="2554" spans="1:32" ht="15" customHeight="1" x14ac:dyDescent="0.3">
      <c r="A2554" s="20" t="str">
        <f>Raw_Data!A2554</f>
        <v>SF12553</v>
      </c>
      <c r="B2554" s="15" t="str">
        <f>Raw_Data!B2554</f>
        <v>Andhra Pradesh</v>
      </c>
      <c r="C2554" s="15" t="str">
        <f>Raw_Data!C2554</f>
        <v>Raichur</v>
      </c>
      <c r="D2554" s="15" t="str">
        <f>Raw_Data!D2554</f>
        <v>Pulses</v>
      </c>
      <c r="E2554" s="15" t="str">
        <f>Raw_Data!E2554</f>
        <v>Rabi</v>
      </c>
      <c r="F2554" s="15">
        <f>Raw_Data!F2554</f>
        <v>8.7899999999999991</v>
      </c>
      <c r="G2554" s="18">
        <f>IF(Raw_Data!G2554="",ROUND(AVERAGEIFS(Raw_Data!$G$2:$G$4001,Raw_Data!$E$2:$E$4001,E2554),1),Raw_Data!G2554)</f>
        <v>849.7</v>
      </c>
      <c r="H2554" s="15">
        <f>Raw_Data!H2554</f>
        <v>23.2</v>
      </c>
      <c r="I2554" s="15">
        <f>Raw_Data!I2554</f>
        <v>72</v>
      </c>
      <c r="J2554" s="15">
        <f>Raw_Data!J2554</f>
        <v>7.5</v>
      </c>
      <c r="K2554" s="15">
        <f>Raw_Data!K2554</f>
        <v>5.46</v>
      </c>
      <c r="L2554" s="18">
        <f>IF(Raw_Data!L2554="",ROUND(AVERAGEIFS(Raw_Data!$L$2:$L$4001,Raw_Data!$E$2:$E$4001,E2554),1),Raw_Data!L2554)</f>
        <v>28.8</v>
      </c>
      <c r="M2554" s="15">
        <f>Raw_Data!M2554</f>
        <v>145.30000000000001</v>
      </c>
      <c r="N2554" s="15">
        <f>Raw_Data!N2554</f>
        <v>57.8</v>
      </c>
      <c r="O2554" s="15">
        <f>Raw_Data!O2554</f>
        <v>135.5</v>
      </c>
      <c r="P2554" s="15" t="str">
        <f>Raw_Data!P2554</f>
        <v>Flood</v>
      </c>
      <c r="Q2554" s="15">
        <f>Raw_Data!Q2554</f>
        <v>157.30000000000001</v>
      </c>
      <c r="R2554" s="15">
        <f>Raw_Data!R2554</f>
        <v>3.47</v>
      </c>
      <c r="S2554" s="15">
        <f>Raw_Data!S2554</f>
        <v>0.9</v>
      </c>
      <c r="T2554" s="18">
        <f>IF(Raw_Data!T2554="",ROUND(AVERAGEIFS(Raw_Data!$T$2:$T$4001,Raw_Data!$E$2:$E$4001,E2554,Raw_Data!$D$2:$D$4001,D2554),2),IF(Raw_Data!T2554&gt;INDEX(Cleaning_Reference!$F$6:$F$13,MATCH(D2554,Cleaning_Reference!$A$6:$A$13,0)),INDEX(Cleaning_Reference!$F$6:$F$13,MATCH(D2554,Cleaning_Reference!$A$6:$A$13,0)),Raw_Data!T2554))</f>
        <v>0.3</v>
      </c>
      <c r="U2554" s="15">
        <f>Raw_Data!U2554</f>
        <v>2.64</v>
      </c>
      <c r="V2554" s="15">
        <f>Raw_Data!V2554</f>
        <v>64882</v>
      </c>
      <c r="W2554" s="15">
        <f>Raw_Data!W2554</f>
        <v>569155</v>
      </c>
      <c r="X2554" s="15">
        <f>Raw_Data!X2554</f>
        <v>171288</v>
      </c>
      <c r="Y2554" s="15">
        <f>Raw_Data!Y2554</f>
        <v>-397867</v>
      </c>
      <c r="Z2554" s="15">
        <f>Raw_Data!Z2554</f>
        <v>4587</v>
      </c>
      <c r="AA2554" s="15">
        <f>Raw_Data!AA2554</f>
        <v>0.57599999999999996</v>
      </c>
      <c r="AB2554" s="15">
        <f>Raw_Data!AB2554</f>
        <v>55.2</v>
      </c>
      <c r="AC2554" s="19" t="str">
        <f>IF(Raw_Data!G2554="","Yes","No")</f>
        <v>No</v>
      </c>
      <c r="AD2554" s="19" t="str">
        <f>IF(Raw_Data!L2554="","Yes","No")</f>
        <v>No</v>
      </c>
      <c r="AE2554" s="19" t="str">
        <f>IF(Raw_Data!T2554="","Imputed",IF(Raw_Data!T2554&gt;INDEX(Cleaning_Reference!$F$6:$F$13,MATCH(D2554,Cleaning_Reference!$A$6:$A$13,0)),"Capped","Original"))</f>
        <v>Original</v>
      </c>
      <c r="AF2554" s="21">
        <f t="shared" si="39"/>
        <v>2.64</v>
      </c>
    </row>
    <row r="2555" spans="1:32" ht="15" customHeight="1" x14ac:dyDescent="0.3">
      <c r="A2555" s="20" t="str">
        <f>Raw_Data!A2555</f>
        <v>SF12554</v>
      </c>
      <c r="B2555" s="15" t="str">
        <f>Raw_Data!B2555</f>
        <v>Maharashtra</v>
      </c>
      <c r="C2555" s="15" t="str">
        <f>Raw_Data!C2555</f>
        <v>Krishna</v>
      </c>
      <c r="D2555" s="15" t="str">
        <f>Raw_Data!D2555</f>
        <v>Chilli</v>
      </c>
      <c r="E2555" s="15" t="str">
        <f>Raw_Data!E2555</f>
        <v>Rabi</v>
      </c>
      <c r="F2555" s="15">
        <f>Raw_Data!F2555</f>
        <v>3.71</v>
      </c>
      <c r="G2555" s="18">
        <f>IF(Raw_Data!G2555="",ROUND(AVERAGEIFS(Raw_Data!$G$2:$G$4001,Raw_Data!$E$2:$E$4001,E2555),1),Raw_Data!G2555)</f>
        <v>524.4</v>
      </c>
      <c r="H2555" s="15">
        <f>Raw_Data!H2555</f>
        <v>19.8</v>
      </c>
      <c r="I2555" s="15">
        <f>Raw_Data!I2555</f>
        <v>67.3</v>
      </c>
      <c r="J2555" s="15">
        <f>Raw_Data!J2555</f>
        <v>7</v>
      </c>
      <c r="K2555" s="15">
        <f>Raw_Data!K2555</f>
        <v>7.33</v>
      </c>
      <c r="L2555" s="18">
        <f>IF(Raw_Data!L2555="",ROUND(AVERAGEIFS(Raw_Data!$L$2:$L$4001,Raw_Data!$E$2:$E$4001,E2555),1),Raw_Data!L2555)</f>
        <v>18.899999999999999</v>
      </c>
      <c r="M2555" s="15">
        <f>Raw_Data!M2555</f>
        <v>127</v>
      </c>
      <c r="N2555" s="15">
        <f>Raw_Data!N2555</f>
        <v>63.2</v>
      </c>
      <c r="O2555" s="15">
        <f>Raw_Data!O2555</f>
        <v>94.9</v>
      </c>
      <c r="P2555" s="15" t="str">
        <f>Raw_Data!P2555</f>
        <v>Flood</v>
      </c>
      <c r="Q2555" s="15">
        <f>Raw_Data!Q2555</f>
        <v>191.1</v>
      </c>
      <c r="R2555" s="15">
        <f>Raw_Data!R2555</f>
        <v>7.99</v>
      </c>
      <c r="S2555" s="15">
        <f>Raw_Data!S2555</f>
        <v>0.99</v>
      </c>
      <c r="T2555" s="18">
        <f>IF(Raw_Data!T2555="",ROUND(AVERAGEIFS(Raw_Data!$T$2:$T$4001,Raw_Data!$E$2:$E$4001,E2555,Raw_Data!$D$2:$D$4001,D2555),2),IF(Raw_Data!T2555&gt;INDEX(Cleaning_Reference!$F$6:$F$13,MATCH(D2555,Cleaning_Reference!$A$6:$A$13,0)),INDEX(Cleaning_Reference!$F$6:$F$13,MATCH(D2555,Cleaning_Reference!$A$6:$A$13,0)),Raw_Data!T2555))</f>
        <v>1.26</v>
      </c>
      <c r="U2555" s="15">
        <f>Raw_Data!U2555</f>
        <v>4.67</v>
      </c>
      <c r="V2555" s="15">
        <f>Raw_Data!V2555</f>
        <v>124606</v>
      </c>
      <c r="W2555" s="15">
        <f>Raw_Data!W2555</f>
        <v>255858</v>
      </c>
      <c r="X2555" s="15">
        <f>Raw_Data!X2555</f>
        <v>581910</v>
      </c>
      <c r="Y2555" s="15">
        <f>Raw_Data!Y2555</f>
        <v>326052</v>
      </c>
      <c r="Z2555" s="15">
        <f>Raw_Data!Z2555</f>
        <v>3443</v>
      </c>
      <c r="AA2555" s="15">
        <f>Raw_Data!AA2555</f>
        <v>1.3560000000000001</v>
      </c>
      <c r="AB2555" s="15">
        <f>Raw_Data!AB2555</f>
        <v>32.700000000000003</v>
      </c>
      <c r="AC2555" s="19" t="str">
        <f>IF(Raw_Data!G2555="","Yes","No")</f>
        <v>No</v>
      </c>
      <c r="AD2555" s="19" t="str">
        <f>IF(Raw_Data!L2555="","Yes","No")</f>
        <v>No</v>
      </c>
      <c r="AE2555" s="19" t="str">
        <f>IF(Raw_Data!T2555="","Imputed",IF(Raw_Data!T2555&gt;INDEX(Cleaning_Reference!$F$6:$F$13,MATCH(D2555,Cleaning_Reference!$A$6:$A$13,0)),"Capped","Original"))</f>
        <v>Original</v>
      </c>
      <c r="AF2555" s="21">
        <f t="shared" si="39"/>
        <v>4.67</v>
      </c>
    </row>
    <row r="2556" spans="1:32" ht="15" customHeight="1" x14ac:dyDescent="0.3">
      <c r="A2556" s="20" t="str">
        <f>Raw_Data!A2556</f>
        <v>SF12555</v>
      </c>
      <c r="B2556" s="15" t="str">
        <f>Raw_Data!B2556</f>
        <v>Andhra Pradesh</v>
      </c>
      <c r="C2556" s="15" t="str">
        <f>Raw_Data!C2556</f>
        <v>Rajkot</v>
      </c>
      <c r="D2556" s="15" t="str">
        <f>Raw_Data!D2556</f>
        <v>Groundnut</v>
      </c>
      <c r="E2556" s="15" t="str">
        <f>Raw_Data!E2556</f>
        <v>Rabi</v>
      </c>
      <c r="F2556" s="15">
        <f>Raw_Data!F2556</f>
        <v>4.5599999999999996</v>
      </c>
      <c r="G2556" s="18">
        <f>IF(Raw_Data!G2556="",ROUND(AVERAGEIFS(Raw_Data!$G$2:$G$4001,Raw_Data!$E$2:$E$4001,E2556),1),Raw_Data!G2556)</f>
        <v>214</v>
      </c>
      <c r="H2556" s="15">
        <f>Raw_Data!H2556</f>
        <v>22.3</v>
      </c>
      <c r="I2556" s="15">
        <f>Raw_Data!I2556</f>
        <v>54.6</v>
      </c>
      <c r="J2556" s="15">
        <f>Raw_Data!J2556</f>
        <v>7.2</v>
      </c>
      <c r="K2556" s="15">
        <f>Raw_Data!K2556</f>
        <v>7.64</v>
      </c>
      <c r="L2556" s="18">
        <f>IF(Raw_Data!L2556="",ROUND(AVERAGEIFS(Raw_Data!$L$2:$L$4001,Raw_Data!$E$2:$E$4001,E2556),1),Raw_Data!L2556)</f>
        <v>19.899999999999999</v>
      </c>
      <c r="M2556" s="15">
        <f>Raw_Data!M2556</f>
        <v>106.9</v>
      </c>
      <c r="N2556" s="15">
        <f>Raw_Data!N2556</f>
        <v>61.9</v>
      </c>
      <c r="O2556" s="15">
        <f>Raw_Data!O2556</f>
        <v>114.5</v>
      </c>
      <c r="P2556" s="15" t="str">
        <f>Raw_Data!P2556</f>
        <v>Flood</v>
      </c>
      <c r="Q2556" s="15">
        <f>Raw_Data!Q2556</f>
        <v>142.6</v>
      </c>
      <c r="R2556" s="15">
        <f>Raw_Data!R2556</f>
        <v>3.63</v>
      </c>
      <c r="S2556" s="15">
        <f>Raw_Data!S2556</f>
        <v>0.92</v>
      </c>
      <c r="T2556" s="18">
        <f>IF(Raw_Data!T2556="",ROUND(AVERAGEIFS(Raw_Data!$T$2:$T$4001,Raw_Data!$E$2:$E$4001,E2556,Raw_Data!$D$2:$D$4001,D2556),2),IF(Raw_Data!T2556&gt;INDEX(Cleaning_Reference!$F$6:$F$13,MATCH(D2556,Cleaning_Reference!$A$6:$A$13,0)),INDEX(Cleaning_Reference!$F$6:$F$13,MATCH(D2556,Cleaning_Reference!$A$6:$A$13,0)),Raw_Data!T2556))</f>
        <v>0.45</v>
      </c>
      <c r="U2556" s="15">
        <f>Raw_Data!U2556</f>
        <v>2.0499999999999998</v>
      </c>
      <c r="V2556" s="15">
        <f>Raw_Data!V2556</f>
        <v>65550</v>
      </c>
      <c r="W2556" s="15">
        <f>Raw_Data!W2556</f>
        <v>314482</v>
      </c>
      <c r="X2556" s="15">
        <f>Raw_Data!X2556</f>
        <v>134378</v>
      </c>
      <c r="Y2556" s="15">
        <f>Raw_Data!Y2556</f>
        <v>-180104</v>
      </c>
      <c r="Z2556" s="15">
        <f>Raw_Data!Z2556</f>
        <v>2981</v>
      </c>
      <c r="AA2556" s="15">
        <f>Raw_Data!AA2556</f>
        <v>0.68799999999999994</v>
      </c>
      <c r="AB2556" s="15">
        <f>Raw_Data!AB2556</f>
        <v>41.9</v>
      </c>
      <c r="AC2556" s="19" t="str">
        <f>IF(Raw_Data!G2556="","Yes","No")</f>
        <v>No</v>
      </c>
      <c r="AD2556" s="19" t="str">
        <f>IF(Raw_Data!L2556="","Yes","No")</f>
        <v>No</v>
      </c>
      <c r="AE2556" s="19" t="str">
        <f>IF(Raw_Data!T2556="","Imputed",IF(Raw_Data!T2556&gt;INDEX(Cleaning_Reference!$F$6:$F$13,MATCH(D2556,Cleaning_Reference!$A$6:$A$13,0)),"Capped","Original"))</f>
        <v>Original</v>
      </c>
      <c r="AF2556" s="21">
        <f t="shared" si="39"/>
        <v>2.0499999999999998</v>
      </c>
    </row>
    <row r="2557" spans="1:32" ht="15" customHeight="1" x14ac:dyDescent="0.3">
      <c r="A2557" s="20" t="str">
        <f>Raw_Data!A2557</f>
        <v>SF12556</v>
      </c>
      <c r="B2557" s="15" t="str">
        <f>Raw_Data!B2557</f>
        <v>Tamil Nadu</v>
      </c>
      <c r="C2557" s="15" t="str">
        <f>Raw_Data!C2557</f>
        <v>Raichur</v>
      </c>
      <c r="D2557" s="15" t="str">
        <f>Raw_Data!D2557</f>
        <v>Chilli</v>
      </c>
      <c r="E2557" s="15" t="str">
        <f>Raw_Data!E2557</f>
        <v>Rabi</v>
      </c>
      <c r="F2557" s="15">
        <f>Raw_Data!F2557</f>
        <v>2.75</v>
      </c>
      <c r="G2557" s="18">
        <f>IF(Raw_Data!G2557="",ROUND(AVERAGEIFS(Raw_Data!$G$2:$G$4001,Raw_Data!$E$2:$E$4001,E2557),1),Raw_Data!G2557)</f>
        <v>513.9</v>
      </c>
      <c r="H2557" s="15">
        <f>Raw_Data!H2557</f>
        <v>25.6</v>
      </c>
      <c r="I2557" s="15">
        <f>Raw_Data!I2557</f>
        <v>56.5</v>
      </c>
      <c r="J2557" s="15">
        <f>Raw_Data!J2557</f>
        <v>8.3000000000000007</v>
      </c>
      <c r="K2557" s="15">
        <f>Raw_Data!K2557</f>
        <v>6.81</v>
      </c>
      <c r="L2557" s="18">
        <f>IF(Raw_Data!L2557="",ROUND(AVERAGEIFS(Raw_Data!$L$2:$L$4001,Raw_Data!$E$2:$E$4001,E2557),1),Raw_Data!L2557)</f>
        <v>25.9</v>
      </c>
      <c r="M2557" s="15">
        <f>Raw_Data!M2557</f>
        <v>81.3</v>
      </c>
      <c r="N2557" s="15">
        <f>Raw_Data!N2557</f>
        <v>61.9</v>
      </c>
      <c r="O2557" s="15">
        <f>Raw_Data!O2557</f>
        <v>134.5</v>
      </c>
      <c r="P2557" s="15" t="str">
        <f>Raw_Data!P2557</f>
        <v>Drip</v>
      </c>
      <c r="Q2557" s="15">
        <f>Raw_Data!Q2557</f>
        <v>187.6</v>
      </c>
      <c r="R2557" s="15">
        <f>Raw_Data!R2557</f>
        <v>5.22</v>
      </c>
      <c r="S2557" s="15">
        <f>Raw_Data!S2557</f>
        <v>0.71</v>
      </c>
      <c r="T2557" s="18">
        <f>IF(Raw_Data!T2557="",ROUND(AVERAGEIFS(Raw_Data!$T$2:$T$4001,Raw_Data!$E$2:$E$4001,E2557,Raw_Data!$D$2:$D$4001,D2557),2),IF(Raw_Data!T2557&gt;INDEX(Cleaning_Reference!$F$6:$F$13,MATCH(D2557,Cleaning_Reference!$A$6:$A$13,0)),INDEX(Cleaning_Reference!$F$6:$F$13,MATCH(D2557,Cleaning_Reference!$A$6:$A$13,0)),Raw_Data!T2557))</f>
        <v>2.73</v>
      </c>
      <c r="U2557" s="15">
        <f>Raw_Data!U2557</f>
        <v>7.51</v>
      </c>
      <c r="V2557" s="15">
        <f>Raw_Data!V2557</f>
        <v>90171</v>
      </c>
      <c r="W2557" s="15">
        <f>Raw_Data!W2557</f>
        <v>172898</v>
      </c>
      <c r="X2557" s="15">
        <f>Raw_Data!X2557</f>
        <v>677184</v>
      </c>
      <c r="Y2557" s="15">
        <f>Raw_Data!Y2557</f>
        <v>504286</v>
      </c>
      <c r="Z2557" s="15">
        <f>Raw_Data!Z2557</f>
        <v>1090</v>
      </c>
      <c r="AA2557" s="15">
        <f>Raw_Data!AA2557</f>
        <v>6.89</v>
      </c>
      <c r="AB2557" s="15">
        <f>Raw_Data!AB2557</f>
        <v>30.8</v>
      </c>
      <c r="AC2557" s="19" t="str">
        <f>IF(Raw_Data!G2557="","Yes","No")</f>
        <v>No</v>
      </c>
      <c r="AD2557" s="19" t="str">
        <f>IF(Raw_Data!L2557="","Yes","No")</f>
        <v>No</v>
      </c>
      <c r="AE2557" s="19" t="str">
        <f>IF(Raw_Data!T2557="","Imputed",IF(Raw_Data!T2557&gt;INDEX(Cleaning_Reference!$F$6:$F$13,MATCH(D2557,Cleaning_Reference!$A$6:$A$13,0)),"Capped","Original"))</f>
        <v>Original</v>
      </c>
      <c r="AF2557" s="21">
        <f t="shared" si="39"/>
        <v>7.51</v>
      </c>
    </row>
    <row r="2558" spans="1:32" ht="15" customHeight="1" x14ac:dyDescent="0.3">
      <c r="A2558" s="20" t="str">
        <f>Raw_Data!A2558</f>
        <v>SF12557</v>
      </c>
      <c r="B2558" s="15" t="str">
        <f>Raw_Data!B2558</f>
        <v>Telangana</v>
      </c>
      <c r="C2558" s="15" t="str">
        <f>Raw_Data!C2558</f>
        <v>Erode</v>
      </c>
      <c r="D2558" s="15" t="str">
        <f>Raw_Data!D2558</f>
        <v>Chilli</v>
      </c>
      <c r="E2558" s="15" t="str">
        <f>Raw_Data!E2558</f>
        <v>Rabi</v>
      </c>
      <c r="F2558" s="15">
        <f>Raw_Data!F2558</f>
        <v>11.41</v>
      </c>
      <c r="G2558" s="18">
        <f>IF(Raw_Data!G2558="",ROUND(AVERAGEIFS(Raw_Data!$G$2:$G$4001,Raw_Data!$E$2:$E$4001,E2558),1),Raw_Data!G2558)</f>
        <v>336.9</v>
      </c>
      <c r="H2558" s="15">
        <f>Raw_Data!H2558</f>
        <v>22.6</v>
      </c>
      <c r="I2558" s="15">
        <f>Raw_Data!I2558</f>
        <v>55</v>
      </c>
      <c r="J2558" s="15">
        <f>Raw_Data!J2558</f>
        <v>9.3000000000000007</v>
      </c>
      <c r="K2558" s="15">
        <f>Raw_Data!K2558</f>
        <v>6.66</v>
      </c>
      <c r="L2558" s="18">
        <f>IF(Raw_Data!L2558="",ROUND(AVERAGEIFS(Raw_Data!$L$2:$L$4001,Raw_Data!$E$2:$E$4001,E2558),1),Raw_Data!L2558)</f>
        <v>26.5</v>
      </c>
      <c r="M2558" s="15">
        <f>Raw_Data!M2558</f>
        <v>129.5</v>
      </c>
      <c r="N2558" s="15">
        <f>Raw_Data!N2558</f>
        <v>63.6</v>
      </c>
      <c r="O2558" s="15">
        <f>Raw_Data!O2558</f>
        <v>73.099999999999994</v>
      </c>
      <c r="P2558" s="15" t="str">
        <f>Raw_Data!P2558</f>
        <v>Rainfed</v>
      </c>
      <c r="Q2558" s="15">
        <f>Raw_Data!Q2558</f>
        <v>201.2</v>
      </c>
      <c r="R2558" s="15">
        <f>Raw_Data!R2558</f>
        <v>2.0299999999999998</v>
      </c>
      <c r="S2558" s="15">
        <f>Raw_Data!S2558</f>
        <v>0.65</v>
      </c>
      <c r="T2558" s="18">
        <f>IF(Raw_Data!T2558="",ROUND(AVERAGEIFS(Raw_Data!$T$2:$T$4001,Raw_Data!$E$2:$E$4001,E2558,Raw_Data!$D$2:$D$4001,D2558),2),IF(Raw_Data!T2558&gt;INDEX(Cleaning_Reference!$F$6:$F$13,MATCH(D2558,Cleaning_Reference!$A$6:$A$13,0)),INDEX(Cleaning_Reference!$F$6:$F$13,MATCH(D2558,Cleaning_Reference!$A$6:$A$13,0)),Raw_Data!T2558))</f>
        <v>2.09</v>
      </c>
      <c r="U2558" s="15">
        <f>Raw_Data!U2558</f>
        <v>23.85</v>
      </c>
      <c r="V2558" s="15">
        <f>Raw_Data!V2558</f>
        <v>104082</v>
      </c>
      <c r="W2558" s="15">
        <f>Raw_Data!W2558</f>
        <v>667791</v>
      </c>
      <c r="X2558" s="15">
        <f>Raw_Data!X2558</f>
        <v>2482356</v>
      </c>
      <c r="Y2558" s="15">
        <f>Raw_Data!Y2558</f>
        <v>1814565</v>
      </c>
      <c r="Z2558" s="15">
        <f>Raw_Data!Z2558</f>
        <v>3718</v>
      </c>
      <c r="AA2558" s="15">
        <f>Raw_Data!AA2558</f>
        <v>6.415</v>
      </c>
      <c r="AB2558" s="15">
        <f>Raw_Data!AB2558</f>
        <v>39.1</v>
      </c>
      <c r="AC2558" s="19" t="str">
        <f>IF(Raw_Data!G2558="","Yes","No")</f>
        <v>No</v>
      </c>
      <c r="AD2558" s="19" t="str">
        <f>IF(Raw_Data!L2558="","Yes","No")</f>
        <v>No</v>
      </c>
      <c r="AE2558" s="19" t="str">
        <f>IF(Raw_Data!T2558="","Imputed",IF(Raw_Data!T2558&gt;INDEX(Cleaning_Reference!$F$6:$F$13,MATCH(D2558,Cleaning_Reference!$A$6:$A$13,0)),"Capped","Original"))</f>
        <v>Original</v>
      </c>
      <c r="AF2558" s="21">
        <f t="shared" si="39"/>
        <v>23.85</v>
      </c>
    </row>
    <row r="2559" spans="1:32" ht="15" customHeight="1" x14ac:dyDescent="0.3">
      <c r="A2559" s="20" t="str">
        <f>Raw_Data!A2559</f>
        <v>SF12558</v>
      </c>
      <c r="B2559" s="15" t="str">
        <f>Raw_Data!B2559</f>
        <v>Gujarat</v>
      </c>
      <c r="C2559" s="15" t="str">
        <f>Raw_Data!C2559</f>
        <v>Raichur</v>
      </c>
      <c r="D2559" s="15" t="str">
        <f>Raw_Data!D2559</f>
        <v>Chilli</v>
      </c>
      <c r="E2559" s="15" t="str">
        <f>Raw_Data!E2559</f>
        <v>Kharif</v>
      </c>
      <c r="F2559" s="15">
        <f>Raw_Data!F2559</f>
        <v>2.96</v>
      </c>
      <c r="G2559" s="18">
        <f>IF(Raw_Data!G2559="",ROUND(AVERAGEIFS(Raw_Data!$G$2:$G$4001,Raw_Data!$E$2:$E$4001,E2559),1),Raw_Data!G2559)</f>
        <v>668.2</v>
      </c>
      <c r="H2559" s="15">
        <f>Raw_Data!H2559</f>
        <v>23.8</v>
      </c>
      <c r="I2559" s="15">
        <f>Raw_Data!I2559</f>
        <v>68.599999999999994</v>
      </c>
      <c r="J2559" s="15">
        <f>Raw_Data!J2559</f>
        <v>7.6</v>
      </c>
      <c r="K2559" s="15">
        <f>Raw_Data!K2559</f>
        <v>6.33</v>
      </c>
      <c r="L2559" s="18">
        <f>IF(Raw_Data!L2559="",ROUND(AVERAGEIFS(Raw_Data!$L$2:$L$4001,Raw_Data!$E$2:$E$4001,E2559),1),Raw_Data!L2559)</f>
        <v>38.200000000000003</v>
      </c>
      <c r="M2559" s="15">
        <f>Raw_Data!M2559</f>
        <v>123.1</v>
      </c>
      <c r="N2559" s="15">
        <f>Raw_Data!N2559</f>
        <v>88.9</v>
      </c>
      <c r="O2559" s="15">
        <f>Raw_Data!O2559</f>
        <v>107.4</v>
      </c>
      <c r="P2559" s="15" t="str">
        <f>Raw_Data!P2559</f>
        <v>Rainfed</v>
      </c>
      <c r="Q2559" s="15">
        <f>Raw_Data!Q2559</f>
        <v>178.3</v>
      </c>
      <c r="R2559" s="15">
        <f>Raw_Data!R2559</f>
        <v>1.82</v>
      </c>
      <c r="S2559" s="15">
        <f>Raw_Data!S2559</f>
        <v>0.99</v>
      </c>
      <c r="T2559" s="18">
        <f>IF(Raw_Data!T2559="",ROUND(AVERAGEIFS(Raw_Data!$T$2:$T$4001,Raw_Data!$E$2:$E$4001,E2559,Raw_Data!$D$2:$D$4001,D2559),2),IF(Raw_Data!T2559&gt;INDEX(Cleaning_Reference!$F$6:$F$13,MATCH(D2559,Cleaning_Reference!$A$6:$A$13,0)),INDEX(Cleaning_Reference!$F$6:$F$13,MATCH(D2559,Cleaning_Reference!$A$6:$A$13,0)),Raw_Data!T2559))</f>
        <v>2.15</v>
      </c>
      <c r="U2559" s="15">
        <f>Raw_Data!U2559</f>
        <v>6.36</v>
      </c>
      <c r="V2559" s="15">
        <f>Raw_Data!V2559</f>
        <v>108818</v>
      </c>
      <c r="W2559" s="15">
        <f>Raw_Data!W2559</f>
        <v>155938</v>
      </c>
      <c r="X2559" s="15">
        <f>Raw_Data!X2559</f>
        <v>692082</v>
      </c>
      <c r="Y2559" s="15">
        <f>Raw_Data!Y2559</f>
        <v>536144</v>
      </c>
      <c r="Z2559" s="15">
        <f>Raw_Data!Z2559</f>
        <v>742</v>
      </c>
      <c r="AA2559" s="15">
        <f>Raw_Data!AA2559</f>
        <v>8.5709999999999997</v>
      </c>
      <c r="AB2559" s="15">
        <f>Raw_Data!AB2559</f>
        <v>52.6</v>
      </c>
      <c r="AC2559" s="19" t="str">
        <f>IF(Raw_Data!G2559="","Yes","No")</f>
        <v>No</v>
      </c>
      <c r="AD2559" s="19" t="str">
        <f>IF(Raw_Data!L2559="","Yes","No")</f>
        <v>No</v>
      </c>
      <c r="AE2559" s="19" t="str">
        <f>IF(Raw_Data!T2559="","Imputed",IF(Raw_Data!T2559&gt;INDEX(Cleaning_Reference!$F$6:$F$13,MATCH(D2559,Cleaning_Reference!$A$6:$A$13,0)),"Capped","Original"))</f>
        <v>Original</v>
      </c>
      <c r="AF2559" s="21">
        <f t="shared" si="39"/>
        <v>6.36</v>
      </c>
    </row>
    <row r="2560" spans="1:32" ht="15" customHeight="1" x14ac:dyDescent="0.3">
      <c r="A2560" s="20" t="str">
        <f>Raw_Data!A2560</f>
        <v>SF12559</v>
      </c>
      <c r="B2560" s="15" t="str">
        <f>Raw_Data!B2560</f>
        <v>Gujarat</v>
      </c>
      <c r="C2560" s="15" t="str">
        <f>Raw_Data!C2560</f>
        <v>Nalgonda</v>
      </c>
      <c r="D2560" s="15" t="str">
        <f>Raw_Data!D2560</f>
        <v>Sugarcane</v>
      </c>
      <c r="E2560" s="15" t="str">
        <f>Raw_Data!E2560</f>
        <v>Kharif</v>
      </c>
      <c r="F2560" s="15">
        <f>Raw_Data!F2560</f>
        <v>9.67</v>
      </c>
      <c r="G2560" s="18">
        <f>IF(Raw_Data!G2560="",ROUND(AVERAGEIFS(Raw_Data!$G$2:$G$4001,Raw_Data!$E$2:$E$4001,E2560),1),Raw_Data!G2560)</f>
        <v>1099.5999999999999</v>
      </c>
      <c r="H2560" s="15">
        <f>Raw_Data!H2560</f>
        <v>30.2</v>
      </c>
      <c r="I2560" s="15">
        <f>Raw_Data!I2560</f>
        <v>68</v>
      </c>
      <c r="J2560" s="15">
        <f>Raw_Data!J2560</f>
        <v>7</v>
      </c>
      <c r="K2560" s="15">
        <f>Raw_Data!K2560</f>
        <v>6.01</v>
      </c>
      <c r="L2560" s="18">
        <f>IF(Raw_Data!L2560="",ROUND(AVERAGEIFS(Raw_Data!$L$2:$L$4001,Raw_Data!$E$2:$E$4001,E2560),1),Raw_Data!L2560)</f>
        <v>27.6</v>
      </c>
      <c r="M2560" s="15">
        <f>Raw_Data!M2560</f>
        <v>99.2</v>
      </c>
      <c r="N2560" s="15">
        <f>Raw_Data!N2560</f>
        <v>71.599999999999994</v>
      </c>
      <c r="O2560" s="15">
        <f>Raw_Data!O2560</f>
        <v>84.6</v>
      </c>
      <c r="P2560" s="15" t="str">
        <f>Raw_Data!P2560</f>
        <v>Drip</v>
      </c>
      <c r="Q2560" s="15">
        <f>Raw_Data!Q2560</f>
        <v>180.5</v>
      </c>
      <c r="R2560" s="15">
        <f>Raw_Data!R2560</f>
        <v>7.99</v>
      </c>
      <c r="S2560" s="15">
        <f>Raw_Data!S2560</f>
        <v>0.97</v>
      </c>
      <c r="T2560" s="18">
        <f>IF(Raw_Data!T2560="",ROUND(AVERAGEIFS(Raw_Data!$T$2:$T$4001,Raw_Data!$E$2:$E$4001,E2560,Raw_Data!$D$2:$D$4001,D2560),2),IF(Raw_Data!T2560&gt;INDEX(Cleaning_Reference!$F$6:$F$13,MATCH(D2560,Cleaning_Reference!$A$6:$A$13,0)),INDEX(Cleaning_Reference!$F$6:$F$13,MATCH(D2560,Cleaning_Reference!$A$6:$A$13,0)),Raw_Data!T2560))</f>
        <v>37.11</v>
      </c>
      <c r="U2560" s="15">
        <f>Raw_Data!U2560</f>
        <v>358.85</v>
      </c>
      <c r="V2560" s="15">
        <f>Raw_Data!V2560</f>
        <v>2920</v>
      </c>
      <c r="W2560" s="15">
        <f>Raw_Data!W2560</f>
        <v>543532</v>
      </c>
      <c r="X2560" s="15">
        <f>Raw_Data!X2560</f>
        <v>1047842</v>
      </c>
      <c r="Y2560" s="15">
        <f>Raw_Data!Y2560</f>
        <v>504310</v>
      </c>
      <c r="Z2560" s="15">
        <f>Raw_Data!Z2560</f>
        <v>15291</v>
      </c>
      <c r="AA2560" s="15">
        <f>Raw_Data!AA2560</f>
        <v>23.468</v>
      </c>
      <c r="AB2560" s="15">
        <f>Raw_Data!AB2560</f>
        <v>65.599999999999994</v>
      </c>
      <c r="AC2560" s="19" t="str">
        <f>IF(Raw_Data!G2560="","Yes","No")</f>
        <v>No</v>
      </c>
      <c r="AD2560" s="19" t="str">
        <f>IF(Raw_Data!L2560="","Yes","No")</f>
        <v>No</v>
      </c>
      <c r="AE2560" s="19" t="str">
        <f>IF(Raw_Data!T2560="","Imputed",IF(Raw_Data!T2560&gt;INDEX(Cleaning_Reference!$F$6:$F$13,MATCH(D2560,Cleaning_Reference!$A$6:$A$13,0)),"Capped","Original"))</f>
        <v>Original</v>
      </c>
      <c r="AF2560" s="21">
        <f t="shared" si="39"/>
        <v>358.85</v>
      </c>
    </row>
    <row r="2561" spans="1:32" ht="15" customHeight="1" x14ac:dyDescent="0.3">
      <c r="A2561" s="20" t="str">
        <f>Raw_Data!A2561</f>
        <v>SF12560</v>
      </c>
      <c r="B2561" s="15" t="str">
        <f>Raw_Data!B2561</f>
        <v>Tamil Nadu</v>
      </c>
      <c r="C2561" s="15" t="str">
        <f>Raw_Data!C2561</f>
        <v>Krishna</v>
      </c>
      <c r="D2561" s="15" t="str">
        <f>Raw_Data!D2561</f>
        <v>Rice</v>
      </c>
      <c r="E2561" s="15" t="str">
        <f>Raw_Data!E2561</f>
        <v>Kharif</v>
      </c>
      <c r="F2561" s="15">
        <f>Raw_Data!F2561</f>
        <v>9.2100000000000009</v>
      </c>
      <c r="G2561" s="18">
        <f>IF(Raw_Data!G2561="",ROUND(AVERAGEIFS(Raw_Data!$G$2:$G$4001,Raw_Data!$E$2:$E$4001,E2561),1),Raw_Data!G2561)</f>
        <v>727.7</v>
      </c>
      <c r="H2561" s="15">
        <f>Raw_Data!H2561</f>
        <v>24.5</v>
      </c>
      <c r="I2561" s="15">
        <f>Raw_Data!I2561</f>
        <v>88.1</v>
      </c>
      <c r="J2561" s="15">
        <f>Raw_Data!J2561</f>
        <v>7.9</v>
      </c>
      <c r="K2561" s="15">
        <f>Raw_Data!K2561</f>
        <v>5.2</v>
      </c>
      <c r="L2561" s="18">
        <f>IF(Raw_Data!L2561="",ROUND(AVERAGEIFS(Raw_Data!$L$2:$L$4001,Raw_Data!$E$2:$E$4001,E2561),1),Raw_Data!L2561)</f>
        <v>30.4</v>
      </c>
      <c r="M2561" s="15">
        <f>Raw_Data!M2561</f>
        <v>115.4</v>
      </c>
      <c r="N2561" s="15">
        <f>Raw_Data!N2561</f>
        <v>59.6</v>
      </c>
      <c r="O2561" s="15">
        <f>Raw_Data!O2561</f>
        <v>103.1</v>
      </c>
      <c r="P2561" s="15" t="str">
        <f>Raw_Data!P2561</f>
        <v>Rainfed</v>
      </c>
      <c r="Q2561" s="15">
        <f>Raw_Data!Q2561</f>
        <v>210.5</v>
      </c>
      <c r="R2561" s="15">
        <f>Raw_Data!R2561</f>
        <v>5.91</v>
      </c>
      <c r="S2561" s="15">
        <f>Raw_Data!S2561</f>
        <v>0.9</v>
      </c>
      <c r="T2561" s="18">
        <f>IF(Raw_Data!T2561="",ROUND(AVERAGEIFS(Raw_Data!$T$2:$T$4001,Raw_Data!$E$2:$E$4001,E2561,Raw_Data!$D$2:$D$4001,D2561),2),IF(Raw_Data!T2561&gt;INDEX(Cleaning_Reference!$F$6:$F$13,MATCH(D2561,Cleaning_Reference!$A$6:$A$13,0)),INDEX(Cleaning_Reference!$F$6:$F$13,MATCH(D2561,Cleaning_Reference!$A$6:$A$13,0)),Raw_Data!T2561))</f>
        <v>0.3</v>
      </c>
      <c r="U2561" s="15">
        <f>Raw_Data!U2561</f>
        <v>2.76</v>
      </c>
      <c r="V2561" s="15">
        <f>Raw_Data!V2561</f>
        <v>23013</v>
      </c>
      <c r="W2561" s="15">
        <f>Raw_Data!W2561</f>
        <v>641172</v>
      </c>
      <c r="X2561" s="15">
        <f>Raw_Data!X2561</f>
        <v>63516</v>
      </c>
      <c r="Y2561" s="15">
        <f>Raw_Data!Y2561</f>
        <v>-577656</v>
      </c>
      <c r="Z2561" s="15">
        <f>Raw_Data!Z2561</f>
        <v>8921</v>
      </c>
      <c r="AA2561" s="15">
        <f>Raw_Data!AA2561</f>
        <v>0.309</v>
      </c>
      <c r="AB2561" s="15">
        <f>Raw_Data!AB2561</f>
        <v>50.7</v>
      </c>
      <c r="AC2561" s="19" t="str">
        <f>IF(Raw_Data!G2561="","Yes","No")</f>
        <v>No</v>
      </c>
      <c r="AD2561" s="19" t="str">
        <f>IF(Raw_Data!L2561="","Yes","No")</f>
        <v>No</v>
      </c>
      <c r="AE2561" s="19" t="str">
        <f>IF(Raw_Data!T2561="","Imputed",IF(Raw_Data!T2561&gt;INDEX(Cleaning_Reference!$F$6:$F$13,MATCH(D2561,Cleaning_Reference!$A$6:$A$13,0)),"Capped","Original"))</f>
        <v>Original</v>
      </c>
      <c r="AF2561" s="21">
        <f t="shared" si="39"/>
        <v>2.76</v>
      </c>
    </row>
    <row r="2562" spans="1:32" ht="15" customHeight="1" x14ac:dyDescent="0.3">
      <c r="A2562" s="20" t="str">
        <f>Raw_Data!A2562</f>
        <v>SF12561</v>
      </c>
      <c r="B2562" s="15" t="str">
        <f>Raw_Data!B2562</f>
        <v>Andhra Pradesh</v>
      </c>
      <c r="C2562" s="15" t="str">
        <f>Raw_Data!C2562</f>
        <v>Nashik</v>
      </c>
      <c r="D2562" s="15" t="str">
        <f>Raw_Data!D2562</f>
        <v>Chilli</v>
      </c>
      <c r="E2562" s="15" t="str">
        <f>Raw_Data!E2562</f>
        <v>Kharif</v>
      </c>
      <c r="F2562" s="15">
        <f>Raw_Data!F2562</f>
        <v>0.73</v>
      </c>
      <c r="G2562" s="18">
        <f>IF(Raw_Data!G2562="",ROUND(AVERAGEIFS(Raw_Data!$G$2:$G$4001,Raw_Data!$E$2:$E$4001,E2562),1),Raw_Data!G2562)</f>
        <v>830.2</v>
      </c>
      <c r="H2562" s="15">
        <f>Raw_Data!H2562</f>
        <v>29.5</v>
      </c>
      <c r="I2562" s="15">
        <f>Raw_Data!I2562</f>
        <v>81.400000000000006</v>
      </c>
      <c r="J2562" s="15">
        <f>Raw_Data!J2562</f>
        <v>6.2</v>
      </c>
      <c r="K2562" s="15">
        <f>Raw_Data!K2562</f>
        <v>6.28</v>
      </c>
      <c r="L2562" s="18">
        <f>IF(Raw_Data!L2562="",ROUND(AVERAGEIFS(Raw_Data!$L$2:$L$4001,Raw_Data!$E$2:$E$4001,E2562),1),Raw_Data!L2562)</f>
        <v>31.2</v>
      </c>
      <c r="M2562" s="15">
        <f>Raw_Data!M2562</f>
        <v>126.2</v>
      </c>
      <c r="N2562" s="15">
        <f>Raw_Data!N2562</f>
        <v>57.6</v>
      </c>
      <c r="O2562" s="15">
        <f>Raw_Data!O2562</f>
        <v>75.099999999999994</v>
      </c>
      <c r="P2562" s="15" t="str">
        <f>Raw_Data!P2562</f>
        <v>Drip</v>
      </c>
      <c r="Q2562" s="15">
        <f>Raw_Data!Q2562</f>
        <v>163.6</v>
      </c>
      <c r="R2562" s="15">
        <f>Raw_Data!R2562</f>
        <v>7.14</v>
      </c>
      <c r="S2562" s="15">
        <f>Raw_Data!S2562</f>
        <v>0.94</v>
      </c>
      <c r="T2562" s="18">
        <f>IF(Raw_Data!T2562="",ROUND(AVERAGEIFS(Raw_Data!$T$2:$T$4001,Raw_Data!$E$2:$E$4001,E2562,Raw_Data!$D$2:$D$4001,D2562),2),IF(Raw_Data!T2562&gt;INDEX(Cleaning_Reference!$F$6:$F$13,MATCH(D2562,Cleaning_Reference!$A$6:$A$13,0)),INDEX(Cleaning_Reference!$F$6:$F$13,MATCH(D2562,Cleaning_Reference!$A$6:$A$13,0)),Raw_Data!T2562))</f>
        <v>2.25</v>
      </c>
      <c r="U2562" s="15">
        <f>Raw_Data!U2562</f>
        <v>1.64</v>
      </c>
      <c r="V2562" s="15">
        <f>Raw_Data!V2562</f>
        <v>103954</v>
      </c>
      <c r="W2562" s="15">
        <f>Raw_Data!W2562</f>
        <v>53771</v>
      </c>
      <c r="X2562" s="15">
        <f>Raw_Data!X2562</f>
        <v>170485</v>
      </c>
      <c r="Y2562" s="15">
        <f>Raw_Data!Y2562</f>
        <v>116714</v>
      </c>
      <c r="Z2562" s="15">
        <f>Raw_Data!Z2562</f>
        <v>405</v>
      </c>
      <c r="AA2562" s="15">
        <f>Raw_Data!AA2562</f>
        <v>4.0490000000000004</v>
      </c>
      <c r="AB2562" s="15">
        <f>Raw_Data!AB2562</f>
        <v>47.3</v>
      </c>
      <c r="AC2562" s="19" t="str">
        <f>IF(Raw_Data!G2562="","Yes","No")</f>
        <v>No</v>
      </c>
      <c r="AD2562" s="19" t="str">
        <f>IF(Raw_Data!L2562="","Yes","No")</f>
        <v>No</v>
      </c>
      <c r="AE2562" s="19" t="str">
        <f>IF(Raw_Data!T2562="","Imputed",IF(Raw_Data!T2562&gt;INDEX(Cleaning_Reference!$F$6:$F$13,MATCH(D2562,Cleaning_Reference!$A$6:$A$13,0)),"Capped","Original"))</f>
        <v>Original</v>
      </c>
      <c r="AF2562" s="21">
        <f t="shared" ref="AF2562:AF2625" si="40">ROUND(T2562*F2562,2)</f>
        <v>1.64</v>
      </c>
    </row>
    <row r="2563" spans="1:32" ht="15" customHeight="1" x14ac:dyDescent="0.3">
      <c r="A2563" s="20" t="str">
        <f>Raw_Data!A2563</f>
        <v>SF12562</v>
      </c>
      <c r="B2563" s="15" t="str">
        <f>Raw_Data!B2563</f>
        <v>Punjab</v>
      </c>
      <c r="C2563" s="15" t="str">
        <f>Raw_Data!C2563</f>
        <v>Guntur</v>
      </c>
      <c r="D2563" s="15" t="str">
        <f>Raw_Data!D2563</f>
        <v>Pulses</v>
      </c>
      <c r="E2563" s="15" t="str">
        <f>Raw_Data!E2563</f>
        <v>Kharif</v>
      </c>
      <c r="F2563" s="15">
        <f>Raw_Data!F2563</f>
        <v>11.9</v>
      </c>
      <c r="G2563" s="18">
        <f>IF(Raw_Data!G2563="",ROUND(AVERAGEIFS(Raw_Data!$G$2:$G$4001,Raw_Data!$E$2:$E$4001,E2563),1),Raw_Data!G2563)</f>
        <v>610.1</v>
      </c>
      <c r="H2563" s="15">
        <f>Raw_Data!H2563</f>
        <v>23.6</v>
      </c>
      <c r="I2563" s="15">
        <f>Raw_Data!I2563</f>
        <v>76.3</v>
      </c>
      <c r="J2563" s="15">
        <f>Raw_Data!J2563</f>
        <v>7</v>
      </c>
      <c r="K2563" s="15">
        <f>Raw_Data!K2563</f>
        <v>6.27</v>
      </c>
      <c r="L2563" s="18">
        <f>IF(Raw_Data!L2563="",ROUND(AVERAGEIFS(Raw_Data!$L$2:$L$4001,Raw_Data!$E$2:$E$4001,E2563),1),Raw_Data!L2563)</f>
        <v>34.799999999999997</v>
      </c>
      <c r="M2563" s="15">
        <f>Raw_Data!M2563</f>
        <v>118</v>
      </c>
      <c r="N2563" s="15">
        <f>Raw_Data!N2563</f>
        <v>88.9</v>
      </c>
      <c r="O2563" s="15">
        <f>Raw_Data!O2563</f>
        <v>107.6</v>
      </c>
      <c r="P2563" s="15" t="str">
        <f>Raw_Data!P2563</f>
        <v>Rainfed</v>
      </c>
      <c r="Q2563" s="15">
        <f>Raw_Data!Q2563</f>
        <v>249</v>
      </c>
      <c r="R2563" s="15">
        <f>Raw_Data!R2563</f>
        <v>6.04</v>
      </c>
      <c r="S2563" s="15">
        <f>Raw_Data!S2563</f>
        <v>0.67</v>
      </c>
      <c r="T2563" s="18">
        <f>IF(Raw_Data!T2563="",ROUND(AVERAGEIFS(Raw_Data!$T$2:$T$4001,Raw_Data!$E$2:$E$4001,E2563,Raw_Data!$D$2:$D$4001,D2563),2),IF(Raw_Data!T2563&gt;INDEX(Cleaning_Reference!$F$6:$F$13,MATCH(D2563,Cleaning_Reference!$A$6:$A$13,0)),INDEX(Cleaning_Reference!$F$6:$F$13,MATCH(D2563,Cleaning_Reference!$A$6:$A$13,0)),Raw_Data!T2563))</f>
        <v>1</v>
      </c>
      <c r="U2563" s="15">
        <f>Raw_Data!U2563</f>
        <v>11.9</v>
      </c>
      <c r="V2563" s="15">
        <f>Raw_Data!V2563</f>
        <v>78144</v>
      </c>
      <c r="W2563" s="15">
        <f>Raw_Data!W2563</f>
        <v>935676</v>
      </c>
      <c r="X2563" s="15">
        <f>Raw_Data!X2563</f>
        <v>929914</v>
      </c>
      <c r="Y2563" s="15">
        <f>Raw_Data!Y2563</f>
        <v>-5762</v>
      </c>
      <c r="Z2563" s="15">
        <f>Raw_Data!Z2563</f>
        <v>2784</v>
      </c>
      <c r="AA2563" s="15">
        <f>Raw_Data!AA2563</f>
        <v>4.274</v>
      </c>
      <c r="AB2563" s="15">
        <f>Raw_Data!AB2563</f>
        <v>52.7</v>
      </c>
      <c r="AC2563" s="19" t="str">
        <f>IF(Raw_Data!G2563="","Yes","No")</f>
        <v>No</v>
      </c>
      <c r="AD2563" s="19" t="str">
        <f>IF(Raw_Data!L2563="","Yes","No")</f>
        <v>No</v>
      </c>
      <c r="AE2563" s="19" t="str">
        <f>IF(Raw_Data!T2563="","Imputed",IF(Raw_Data!T2563&gt;INDEX(Cleaning_Reference!$F$6:$F$13,MATCH(D2563,Cleaning_Reference!$A$6:$A$13,0)),"Capped","Original"))</f>
        <v>Original</v>
      </c>
      <c r="AF2563" s="21">
        <f t="shared" si="40"/>
        <v>11.9</v>
      </c>
    </row>
    <row r="2564" spans="1:32" ht="15" customHeight="1" x14ac:dyDescent="0.3">
      <c r="A2564" s="20" t="str">
        <f>Raw_Data!A2564</f>
        <v>SF12563</v>
      </c>
      <c r="B2564" s="15" t="str">
        <f>Raw_Data!B2564</f>
        <v>Tamil Nadu</v>
      </c>
      <c r="C2564" s="15" t="str">
        <f>Raw_Data!C2564</f>
        <v>Raichur</v>
      </c>
      <c r="D2564" s="15" t="str">
        <f>Raw_Data!D2564</f>
        <v>Groundnut</v>
      </c>
      <c r="E2564" s="15" t="str">
        <f>Raw_Data!E2564</f>
        <v>Kharif</v>
      </c>
      <c r="F2564" s="15">
        <f>Raw_Data!F2564</f>
        <v>12.76</v>
      </c>
      <c r="G2564" s="18">
        <f>IF(Raw_Data!G2564="",ROUND(AVERAGEIFS(Raw_Data!$G$2:$G$4001,Raw_Data!$E$2:$E$4001,E2564),1),Raw_Data!G2564)</f>
        <v>817.8</v>
      </c>
      <c r="H2564" s="15">
        <f>Raw_Data!H2564</f>
        <v>28.2</v>
      </c>
      <c r="I2564" s="15">
        <f>Raw_Data!I2564</f>
        <v>71.8</v>
      </c>
      <c r="J2564" s="15">
        <f>Raw_Data!J2564</f>
        <v>7</v>
      </c>
      <c r="K2564" s="15">
        <f>Raw_Data!K2564</f>
        <v>7.01</v>
      </c>
      <c r="L2564" s="18">
        <f>IF(Raw_Data!L2564="",ROUND(AVERAGEIFS(Raw_Data!$L$2:$L$4001,Raw_Data!$E$2:$E$4001,E2564),1),Raw_Data!L2564)</f>
        <v>27.1</v>
      </c>
      <c r="M2564" s="15">
        <f>Raw_Data!M2564</f>
        <v>122.7</v>
      </c>
      <c r="N2564" s="15">
        <f>Raw_Data!N2564</f>
        <v>69.7</v>
      </c>
      <c r="O2564" s="15">
        <f>Raw_Data!O2564</f>
        <v>105.1</v>
      </c>
      <c r="P2564" s="15" t="str">
        <f>Raw_Data!P2564</f>
        <v>Flood</v>
      </c>
      <c r="Q2564" s="15">
        <f>Raw_Data!Q2564</f>
        <v>150.6</v>
      </c>
      <c r="R2564" s="15">
        <f>Raw_Data!R2564</f>
        <v>6.43</v>
      </c>
      <c r="S2564" s="15">
        <f>Raw_Data!S2564</f>
        <v>0.99</v>
      </c>
      <c r="T2564" s="18">
        <f>IF(Raw_Data!T2564="",ROUND(AVERAGEIFS(Raw_Data!$T$2:$T$4001,Raw_Data!$E$2:$E$4001,E2564,Raw_Data!$D$2:$D$4001,D2564),2),IF(Raw_Data!T2564&gt;INDEX(Cleaning_Reference!$F$6:$F$13,MATCH(D2564,Cleaning_Reference!$A$6:$A$13,0)),INDEX(Cleaning_Reference!$F$6:$F$13,MATCH(D2564,Cleaning_Reference!$A$6:$A$13,0)),Raw_Data!T2564))</f>
        <v>2.29</v>
      </c>
      <c r="U2564" s="15">
        <f>Raw_Data!U2564</f>
        <v>29.22</v>
      </c>
      <c r="V2564" s="15">
        <f>Raw_Data!V2564</f>
        <v>56416</v>
      </c>
      <c r="W2564" s="15">
        <f>Raw_Data!W2564</f>
        <v>828345</v>
      </c>
      <c r="X2564" s="15">
        <f>Raw_Data!X2564</f>
        <v>1648476</v>
      </c>
      <c r="Y2564" s="15">
        <f>Raw_Data!Y2564</f>
        <v>820131</v>
      </c>
      <c r="Z2564" s="15">
        <f>Raw_Data!Z2564</f>
        <v>8499</v>
      </c>
      <c r="AA2564" s="15">
        <f>Raw_Data!AA2564</f>
        <v>3.4380000000000002</v>
      </c>
      <c r="AB2564" s="15">
        <f>Raw_Data!AB2564</f>
        <v>54.8</v>
      </c>
      <c r="AC2564" s="19" t="str">
        <f>IF(Raw_Data!G2564="","Yes","No")</f>
        <v>No</v>
      </c>
      <c r="AD2564" s="19" t="str">
        <f>IF(Raw_Data!L2564="","Yes","No")</f>
        <v>No</v>
      </c>
      <c r="AE2564" s="19" t="str">
        <f>IF(Raw_Data!T2564="","Imputed",IF(Raw_Data!T2564&gt;INDEX(Cleaning_Reference!$F$6:$F$13,MATCH(D2564,Cleaning_Reference!$A$6:$A$13,0)),"Capped","Original"))</f>
        <v>Original</v>
      </c>
      <c r="AF2564" s="21">
        <f t="shared" si="40"/>
        <v>29.22</v>
      </c>
    </row>
    <row r="2565" spans="1:32" ht="15" customHeight="1" x14ac:dyDescent="0.3">
      <c r="A2565" s="20" t="str">
        <f>Raw_Data!A2565</f>
        <v>SF12564</v>
      </c>
      <c r="B2565" s="15" t="str">
        <f>Raw_Data!B2565</f>
        <v>Andhra Pradesh</v>
      </c>
      <c r="C2565" s="15" t="str">
        <f>Raw_Data!C2565</f>
        <v>Rajkot</v>
      </c>
      <c r="D2565" s="15" t="str">
        <f>Raw_Data!D2565</f>
        <v>Maize</v>
      </c>
      <c r="E2565" s="15" t="str">
        <f>Raw_Data!E2565</f>
        <v>Kharif</v>
      </c>
      <c r="F2565" s="15">
        <f>Raw_Data!F2565</f>
        <v>8.99</v>
      </c>
      <c r="G2565" s="18">
        <f>IF(Raw_Data!G2565="",ROUND(AVERAGEIFS(Raw_Data!$G$2:$G$4001,Raw_Data!$E$2:$E$4001,E2565),1),Raw_Data!G2565)</f>
        <v>720.5</v>
      </c>
      <c r="H2565" s="15">
        <f>Raw_Data!H2565</f>
        <v>31.4</v>
      </c>
      <c r="I2565" s="15">
        <f>Raw_Data!I2565</f>
        <v>63.4</v>
      </c>
      <c r="J2565" s="15">
        <f>Raw_Data!J2565</f>
        <v>7.6</v>
      </c>
      <c r="K2565" s="15">
        <f>Raw_Data!K2565</f>
        <v>6.25</v>
      </c>
      <c r="L2565" s="18">
        <f>IF(Raw_Data!L2565="",ROUND(AVERAGEIFS(Raw_Data!$L$2:$L$4001,Raw_Data!$E$2:$E$4001,E2565),1),Raw_Data!L2565)</f>
        <v>36.9</v>
      </c>
      <c r="M2565" s="15">
        <f>Raw_Data!M2565</f>
        <v>102.8</v>
      </c>
      <c r="N2565" s="15">
        <f>Raw_Data!N2565</f>
        <v>17.3</v>
      </c>
      <c r="O2565" s="15">
        <f>Raw_Data!O2565</f>
        <v>107.5</v>
      </c>
      <c r="P2565" s="15" t="str">
        <f>Raw_Data!P2565</f>
        <v>Sprinkler</v>
      </c>
      <c r="Q2565" s="15">
        <f>Raw_Data!Q2565</f>
        <v>153.30000000000001</v>
      </c>
      <c r="R2565" s="15">
        <f>Raw_Data!R2565</f>
        <v>3.1</v>
      </c>
      <c r="S2565" s="15">
        <f>Raw_Data!S2565</f>
        <v>0.69</v>
      </c>
      <c r="T2565" s="18">
        <f>IF(Raw_Data!T2565="",ROUND(AVERAGEIFS(Raw_Data!$T$2:$T$4001,Raw_Data!$E$2:$E$4001,E2565,Raw_Data!$D$2:$D$4001,D2565),2),IF(Raw_Data!T2565&gt;INDEX(Cleaning_Reference!$F$6:$F$13,MATCH(D2565,Cleaning_Reference!$A$6:$A$13,0)),INDEX(Cleaning_Reference!$F$6:$F$13,MATCH(D2565,Cleaning_Reference!$A$6:$A$13,0)),Raw_Data!T2565))</f>
        <v>2.99</v>
      </c>
      <c r="U2565" s="15">
        <f>Raw_Data!U2565</f>
        <v>26.88</v>
      </c>
      <c r="V2565" s="15">
        <f>Raw_Data!V2565</f>
        <v>26754</v>
      </c>
      <c r="W2565" s="15">
        <f>Raw_Data!W2565</f>
        <v>590790</v>
      </c>
      <c r="X2565" s="15">
        <f>Raw_Data!X2565</f>
        <v>719148</v>
      </c>
      <c r="Y2565" s="15">
        <f>Raw_Data!Y2565</f>
        <v>128358</v>
      </c>
      <c r="Z2565" s="15">
        <f>Raw_Data!Z2565</f>
        <v>5587</v>
      </c>
      <c r="AA2565" s="15">
        <f>Raw_Data!AA2565</f>
        <v>4.8109999999999999</v>
      </c>
      <c r="AB2565" s="15">
        <f>Raw_Data!AB2565</f>
        <v>58.1</v>
      </c>
      <c r="AC2565" s="19" t="str">
        <f>IF(Raw_Data!G2565="","Yes","No")</f>
        <v>No</v>
      </c>
      <c r="AD2565" s="19" t="str">
        <f>IF(Raw_Data!L2565="","Yes","No")</f>
        <v>No</v>
      </c>
      <c r="AE2565" s="19" t="str">
        <f>IF(Raw_Data!T2565="","Imputed",IF(Raw_Data!T2565&gt;INDEX(Cleaning_Reference!$F$6:$F$13,MATCH(D2565,Cleaning_Reference!$A$6:$A$13,0)),"Capped","Original"))</f>
        <v>Original</v>
      </c>
      <c r="AF2565" s="21">
        <f t="shared" si="40"/>
        <v>26.88</v>
      </c>
    </row>
    <row r="2566" spans="1:32" ht="15" customHeight="1" x14ac:dyDescent="0.3">
      <c r="A2566" s="20" t="str">
        <f>Raw_Data!A2566</f>
        <v>SF12565</v>
      </c>
      <c r="B2566" s="15" t="str">
        <f>Raw_Data!B2566</f>
        <v>Madhya Pradesh</v>
      </c>
      <c r="C2566" s="15" t="str">
        <f>Raw_Data!C2566</f>
        <v>Ludhiana</v>
      </c>
      <c r="D2566" s="15" t="str">
        <f>Raw_Data!D2566</f>
        <v>Sugarcane</v>
      </c>
      <c r="E2566" s="15" t="str">
        <f>Raw_Data!E2566</f>
        <v>Kharif</v>
      </c>
      <c r="F2566" s="15">
        <f>Raw_Data!F2566</f>
        <v>11.31</v>
      </c>
      <c r="G2566" s="18">
        <f>IF(Raw_Data!G2566="",ROUND(AVERAGEIFS(Raw_Data!$G$2:$G$4001,Raw_Data!$E$2:$E$4001,E2566),1),Raw_Data!G2566)</f>
        <v>1025.3</v>
      </c>
      <c r="H2566" s="15">
        <f>Raw_Data!H2566</f>
        <v>27.5</v>
      </c>
      <c r="I2566" s="15">
        <f>Raw_Data!I2566</f>
        <v>63.8</v>
      </c>
      <c r="J2566" s="15">
        <f>Raw_Data!J2566</f>
        <v>7.4</v>
      </c>
      <c r="K2566" s="15">
        <f>Raw_Data!K2566</f>
        <v>6.66</v>
      </c>
      <c r="L2566" s="18">
        <f>IF(Raw_Data!L2566="",ROUND(AVERAGEIFS(Raw_Data!$L$2:$L$4001,Raw_Data!$E$2:$E$4001,E2566),1),Raw_Data!L2566)</f>
        <v>29.8</v>
      </c>
      <c r="M2566" s="15">
        <f>Raw_Data!M2566</f>
        <v>102.6</v>
      </c>
      <c r="N2566" s="15">
        <f>Raw_Data!N2566</f>
        <v>60.3</v>
      </c>
      <c r="O2566" s="15">
        <f>Raw_Data!O2566</f>
        <v>115.7</v>
      </c>
      <c r="P2566" s="15" t="str">
        <f>Raw_Data!P2566</f>
        <v>Flood</v>
      </c>
      <c r="Q2566" s="15">
        <f>Raw_Data!Q2566</f>
        <v>161.1</v>
      </c>
      <c r="R2566" s="15">
        <f>Raw_Data!R2566</f>
        <v>5.09</v>
      </c>
      <c r="S2566" s="15">
        <f>Raw_Data!S2566</f>
        <v>0.68</v>
      </c>
      <c r="T2566" s="18">
        <f>IF(Raw_Data!T2566="",ROUND(AVERAGEIFS(Raw_Data!$T$2:$T$4001,Raw_Data!$E$2:$E$4001,E2566,Raw_Data!$D$2:$D$4001,D2566),2),IF(Raw_Data!T2566&gt;INDEX(Cleaning_Reference!$F$6:$F$13,MATCH(D2566,Cleaning_Reference!$A$6:$A$13,0)),INDEX(Cleaning_Reference!$F$6:$F$13,MATCH(D2566,Cleaning_Reference!$A$6:$A$13,0)),Raw_Data!T2566))</f>
        <v>57.47</v>
      </c>
      <c r="U2566" s="15">
        <f>Raw_Data!U2566</f>
        <v>649.99</v>
      </c>
      <c r="V2566" s="15">
        <f>Raw_Data!V2566</f>
        <v>3569</v>
      </c>
      <c r="W2566" s="15">
        <f>Raw_Data!W2566</f>
        <v>765550</v>
      </c>
      <c r="X2566" s="15">
        <f>Raw_Data!X2566</f>
        <v>2319814</v>
      </c>
      <c r="Y2566" s="15">
        <f>Raw_Data!Y2566</f>
        <v>1554264</v>
      </c>
      <c r="Z2566" s="15">
        <f>Raw_Data!Z2566</f>
        <v>25194</v>
      </c>
      <c r="AA2566" s="15">
        <f>Raw_Data!AA2566</f>
        <v>25.798999999999999</v>
      </c>
      <c r="AB2566" s="15">
        <f>Raw_Data!AB2566</f>
        <v>69.2</v>
      </c>
      <c r="AC2566" s="19" t="str">
        <f>IF(Raw_Data!G2566="","Yes","No")</f>
        <v>No</v>
      </c>
      <c r="AD2566" s="19" t="str">
        <f>IF(Raw_Data!L2566="","Yes","No")</f>
        <v>No</v>
      </c>
      <c r="AE2566" s="19" t="str">
        <f>IF(Raw_Data!T2566="","Imputed",IF(Raw_Data!T2566&gt;INDEX(Cleaning_Reference!$F$6:$F$13,MATCH(D2566,Cleaning_Reference!$A$6:$A$13,0)),"Capped","Original"))</f>
        <v>Original</v>
      </c>
      <c r="AF2566" s="21">
        <f t="shared" si="40"/>
        <v>649.99</v>
      </c>
    </row>
    <row r="2567" spans="1:32" ht="15" customHeight="1" x14ac:dyDescent="0.3">
      <c r="A2567" s="20" t="str">
        <f>Raw_Data!A2567</f>
        <v>SF12566</v>
      </c>
      <c r="B2567" s="15" t="str">
        <f>Raw_Data!B2567</f>
        <v>Maharashtra</v>
      </c>
      <c r="C2567" s="15" t="str">
        <f>Raw_Data!C2567</f>
        <v>Rajkot</v>
      </c>
      <c r="D2567" s="15" t="str">
        <f>Raw_Data!D2567</f>
        <v>Chilli</v>
      </c>
      <c r="E2567" s="15" t="str">
        <f>Raw_Data!E2567</f>
        <v>Rabi</v>
      </c>
      <c r="F2567" s="15">
        <f>Raw_Data!F2567</f>
        <v>11.13</v>
      </c>
      <c r="G2567" s="18">
        <f>IF(Raw_Data!G2567="",ROUND(AVERAGEIFS(Raw_Data!$G$2:$G$4001,Raw_Data!$E$2:$E$4001,E2567),1),Raw_Data!G2567)</f>
        <v>387.7</v>
      </c>
      <c r="H2567" s="15">
        <f>Raw_Data!H2567</f>
        <v>26.4</v>
      </c>
      <c r="I2567" s="15">
        <f>Raw_Data!I2567</f>
        <v>57</v>
      </c>
      <c r="J2567" s="15">
        <f>Raw_Data!J2567</f>
        <v>7.3</v>
      </c>
      <c r="K2567" s="15">
        <f>Raw_Data!K2567</f>
        <v>7</v>
      </c>
      <c r="L2567" s="18">
        <f>IF(Raw_Data!L2567="",ROUND(AVERAGEIFS(Raw_Data!$L$2:$L$4001,Raw_Data!$E$2:$E$4001,E2567),1),Raw_Data!L2567)</f>
        <v>14.9</v>
      </c>
      <c r="M2567" s="15">
        <f>Raw_Data!M2567</f>
        <v>220</v>
      </c>
      <c r="N2567" s="15">
        <f>Raw_Data!N2567</f>
        <v>46.8</v>
      </c>
      <c r="O2567" s="15">
        <f>Raw_Data!O2567</f>
        <v>107.9</v>
      </c>
      <c r="P2567" s="15" t="str">
        <f>Raw_Data!P2567</f>
        <v>Flood</v>
      </c>
      <c r="Q2567" s="15">
        <f>Raw_Data!Q2567</f>
        <v>210.5</v>
      </c>
      <c r="R2567" s="15">
        <f>Raw_Data!R2567</f>
        <v>6.94</v>
      </c>
      <c r="S2567" s="15">
        <f>Raw_Data!S2567</f>
        <v>0.81</v>
      </c>
      <c r="T2567" s="18">
        <f>IF(Raw_Data!T2567="",ROUND(AVERAGEIFS(Raw_Data!$T$2:$T$4001,Raw_Data!$E$2:$E$4001,E2567,Raw_Data!$D$2:$D$4001,D2567),2),IF(Raw_Data!T2567&gt;INDEX(Cleaning_Reference!$F$6:$F$13,MATCH(D2567,Cleaning_Reference!$A$6:$A$13,0)),INDEX(Cleaning_Reference!$F$6:$F$13,MATCH(D2567,Cleaning_Reference!$A$6:$A$13,0)),Raw_Data!T2567))</f>
        <v>2.19</v>
      </c>
      <c r="U2567" s="15">
        <f>Raw_Data!U2567</f>
        <v>24.37</v>
      </c>
      <c r="V2567" s="15">
        <f>Raw_Data!V2567</f>
        <v>110734</v>
      </c>
      <c r="W2567" s="15">
        <f>Raw_Data!W2567</f>
        <v>872860</v>
      </c>
      <c r="X2567" s="15">
        <f>Raw_Data!X2567</f>
        <v>2698588</v>
      </c>
      <c r="Y2567" s="15">
        <f>Raw_Data!Y2567</f>
        <v>1825728</v>
      </c>
      <c r="Z2567" s="15">
        <f>Raw_Data!Z2567</f>
        <v>10197</v>
      </c>
      <c r="AA2567" s="15">
        <f>Raw_Data!AA2567</f>
        <v>2.39</v>
      </c>
      <c r="AB2567" s="15">
        <f>Raw_Data!AB2567</f>
        <v>33.799999999999997</v>
      </c>
      <c r="AC2567" s="19" t="str">
        <f>IF(Raw_Data!G2567="","Yes","No")</f>
        <v>No</v>
      </c>
      <c r="AD2567" s="19" t="str">
        <f>IF(Raw_Data!L2567="","Yes","No")</f>
        <v>No</v>
      </c>
      <c r="AE2567" s="19" t="str">
        <f>IF(Raw_Data!T2567="","Imputed",IF(Raw_Data!T2567&gt;INDEX(Cleaning_Reference!$F$6:$F$13,MATCH(D2567,Cleaning_Reference!$A$6:$A$13,0)),"Capped","Original"))</f>
        <v>Original</v>
      </c>
      <c r="AF2567" s="21">
        <f t="shared" si="40"/>
        <v>24.37</v>
      </c>
    </row>
    <row r="2568" spans="1:32" ht="15" customHeight="1" x14ac:dyDescent="0.3">
      <c r="A2568" s="20" t="str">
        <f>Raw_Data!A2568</f>
        <v>SF12567</v>
      </c>
      <c r="B2568" s="15" t="str">
        <f>Raw_Data!B2568</f>
        <v>Maharashtra</v>
      </c>
      <c r="C2568" s="15" t="str">
        <f>Raw_Data!C2568</f>
        <v>Nashik</v>
      </c>
      <c r="D2568" s="15" t="str">
        <f>Raw_Data!D2568</f>
        <v>Wheat</v>
      </c>
      <c r="E2568" s="15" t="str">
        <f>Raw_Data!E2568</f>
        <v>Kharif</v>
      </c>
      <c r="F2568" s="15">
        <f>Raw_Data!F2568</f>
        <v>8.52</v>
      </c>
      <c r="G2568" s="18">
        <f>IF(Raw_Data!G2568="",ROUND(AVERAGEIFS(Raw_Data!$G$2:$G$4001,Raw_Data!$E$2:$E$4001,E2568),1),Raw_Data!G2568)</f>
        <v>943.1</v>
      </c>
      <c r="H2568" s="15">
        <f>Raw_Data!H2568</f>
        <v>25.8</v>
      </c>
      <c r="I2568" s="15">
        <f>Raw_Data!I2568</f>
        <v>79.599999999999994</v>
      </c>
      <c r="J2568" s="15">
        <f>Raw_Data!J2568</f>
        <v>6</v>
      </c>
      <c r="K2568" s="15">
        <f>Raw_Data!K2568</f>
        <v>6.12</v>
      </c>
      <c r="L2568" s="18">
        <f>IF(Raw_Data!L2568="",ROUND(AVERAGEIFS(Raw_Data!$L$2:$L$4001,Raw_Data!$E$2:$E$4001,E2568),1),Raw_Data!L2568)</f>
        <v>34.200000000000003</v>
      </c>
      <c r="M2568" s="15">
        <f>Raw_Data!M2568</f>
        <v>139.19999999999999</v>
      </c>
      <c r="N2568" s="15">
        <f>Raw_Data!N2568</f>
        <v>64.2</v>
      </c>
      <c r="O2568" s="15">
        <f>Raw_Data!O2568</f>
        <v>65.099999999999994</v>
      </c>
      <c r="P2568" s="15" t="str">
        <f>Raw_Data!P2568</f>
        <v>Sprinkler</v>
      </c>
      <c r="Q2568" s="15">
        <f>Raw_Data!Q2568</f>
        <v>279.89999999999998</v>
      </c>
      <c r="R2568" s="15">
        <f>Raw_Data!R2568</f>
        <v>0.52</v>
      </c>
      <c r="S2568" s="15">
        <f>Raw_Data!S2568</f>
        <v>0.67</v>
      </c>
      <c r="T2568" s="18">
        <f>IF(Raw_Data!T2568="",ROUND(AVERAGEIFS(Raw_Data!$T$2:$T$4001,Raw_Data!$E$2:$E$4001,E2568,Raw_Data!$D$2:$D$4001,D2568),2),IF(Raw_Data!T2568&gt;INDEX(Cleaning_Reference!$F$6:$F$13,MATCH(D2568,Cleaning_Reference!$A$6:$A$13,0)),INDEX(Cleaning_Reference!$F$6:$F$13,MATCH(D2568,Cleaning_Reference!$A$6:$A$13,0)),Raw_Data!T2568))</f>
        <v>2.38</v>
      </c>
      <c r="U2568" s="15">
        <f>Raw_Data!U2568</f>
        <v>20.28</v>
      </c>
      <c r="V2568" s="15">
        <f>Raw_Data!V2568</f>
        <v>22271</v>
      </c>
      <c r="W2568" s="15">
        <f>Raw_Data!W2568</f>
        <v>546240</v>
      </c>
      <c r="X2568" s="15">
        <f>Raw_Data!X2568</f>
        <v>451656</v>
      </c>
      <c r="Y2568" s="15">
        <f>Raw_Data!Y2568</f>
        <v>-94584</v>
      </c>
      <c r="Z2568" s="15">
        <f>Raw_Data!Z2568</f>
        <v>4959</v>
      </c>
      <c r="AA2568" s="15">
        <f>Raw_Data!AA2568</f>
        <v>4.09</v>
      </c>
      <c r="AB2568" s="15">
        <f>Raw_Data!AB2568</f>
        <v>63.3</v>
      </c>
      <c r="AC2568" s="19" t="str">
        <f>IF(Raw_Data!G2568="","Yes","No")</f>
        <v>No</v>
      </c>
      <c r="AD2568" s="19" t="str">
        <f>IF(Raw_Data!L2568="","Yes","No")</f>
        <v>No</v>
      </c>
      <c r="AE2568" s="19" t="str">
        <f>IF(Raw_Data!T2568="","Imputed",IF(Raw_Data!T2568&gt;INDEX(Cleaning_Reference!$F$6:$F$13,MATCH(D2568,Cleaning_Reference!$A$6:$A$13,0)),"Capped","Original"))</f>
        <v>Original</v>
      </c>
      <c r="AF2568" s="21">
        <f t="shared" si="40"/>
        <v>20.28</v>
      </c>
    </row>
    <row r="2569" spans="1:32" ht="15" customHeight="1" x14ac:dyDescent="0.3">
      <c r="A2569" s="20" t="str">
        <f>Raw_Data!A2569</f>
        <v>SF12568</v>
      </c>
      <c r="B2569" s="15" t="str">
        <f>Raw_Data!B2569</f>
        <v>Maharashtra</v>
      </c>
      <c r="C2569" s="15" t="str">
        <f>Raw_Data!C2569</f>
        <v>Guntur</v>
      </c>
      <c r="D2569" s="15" t="str">
        <f>Raw_Data!D2569</f>
        <v>Pulses</v>
      </c>
      <c r="E2569" s="15" t="str">
        <f>Raw_Data!E2569</f>
        <v>Kharif</v>
      </c>
      <c r="F2569" s="15">
        <f>Raw_Data!F2569</f>
        <v>10.39</v>
      </c>
      <c r="G2569" s="18">
        <f>IF(Raw_Data!G2569="",ROUND(AVERAGEIFS(Raw_Data!$G$2:$G$4001,Raw_Data!$E$2:$E$4001,E2569),1),Raw_Data!G2569)</f>
        <v>742.1</v>
      </c>
      <c r="H2569" s="15">
        <f>Raw_Data!H2569</f>
        <v>26.7</v>
      </c>
      <c r="I2569" s="15">
        <f>Raw_Data!I2569</f>
        <v>76.900000000000006</v>
      </c>
      <c r="J2569" s="15">
        <f>Raw_Data!J2569</f>
        <v>6.3</v>
      </c>
      <c r="K2569" s="15">
        <f>Raw_Data!K2569</f>
        <v>6.08</v>
      </c>
      <c r="L2569" s="18">
        <f>IF(Raw_Data!L2569="",ROUND(AVERAGEIFS(Raw_Data!$L$2:$L$4001,Raw_Data!$E$2:$E$4001,E2569),1),Raw_Data!L2569)</f>
        <v>34.200000000000003</v>
      </c>
      <c r="M2569" s="15">
        <f>Raw_Data!M2569</f>
        <v>161</v>
      </c>
      <c r="N2569" s="15">
        <f>Raw_Data!N2569</f>
        <v>53.6</v>
      </c>
      <c r="O2569" s="15">
        <f>Raw_Data!O2569</f>
        <v>69.099999999999994</v>
      </c>
      <c r="P2569" s="15" t="str">
        <f>Raw_Data!P2569</f>
        <v>Drip</v>
      </c>
      <c r="Q2569" s="15">
        <f>Raw_Data!Q2569</f>
        <v>249.5</v>
      </c>
      <c r="R2569" s="15">
        <f>Raw_Data!R2569</f>
        <v>4.7699999999999996</v>
      </c>
      <c r="S2569" s="15">
        <f>Raw_Data!S2569</f>
        <v>0.68</v>
      </c>
      <c r="T2569" s="18">
        <f>IF(Raw_Data!T2569="",ROUND(AVERAGEIFS(Raw_Data!$T$2:$T$4001,Raw_Data!$E$2:$E$4001,E2569,Raw_Data!$D$2:$D$4001,D2569),2),IF(Raw_Data!T2569&gt;INDEX(Cleaning_Reference!$F$6:$F$13,MATCH(D2569,Cleaning_Reference!$A$6:$A$13,0)),INDEX(Cleaning_Reference!$F$6:$F$13,MATCH(D2569,Cleaning_Reference!$A$6:$A$13,0)),Raw_Data!T2569))</f>
        <v>1.19</v>
      </c>
      <c r="U2569" s="15">
        <f>Raw_Data!U2569</f>
        <v>12.36</v>
      </c>
      <c r="V2569" s="15">
        <f>Raw_Data!V2569</f>
        <v>63894</v>
      </c>
      <c r="W2569" s="15">
        <f>Raw_Data!W2569</f>
        <v>846335</v>
      </c>
      <c r="X2569" s="15">
        <f>Raw_Data!X2569</f>
        <v>789730</v>
      </c>
      <c r="Y2569" s="15">
        <f>Raw_Data!Y2569</f>
        <v>-56605</v>
      </c>
      <c r="Z2569" s="15">
        <f>Raw_Data!Z2569</f>
        <v>3704</v>
      </c>
      <c r="AA2569" s="15">
        <f>Raw_Data!AA2569</f>
        <v>3.3370000000000002</v>
      </c>
      <c r="AB2569" s="15">
        <f>Raw_Data!AB2569</f>
        <v>53.4</v>
      </c>
      <c r="AC2569" s="19" t="str">
        <f>IF(Raw_Data!G2569="","Yes","No")</f>
        <v>No</v>
      </c>
      <c r="AD2569" s="19" t="str">
        <f>IF(Raw_Data!L2569="","Yes","No")</f>
        <v>No</v>
      </c>
      <c r="AE2569" s="19" t="str">
        <f>IF(Raw_Data!T2569="","Imputed",IF(Raw_Data!T2569&gt;INDEX(Cleaning_Reference!$F$6:$F$13,MATCH(D2569,Cleaning_Reference!$A$6:$A$13,0)),"Capped","Original"))</f>
        <v>Original</v>
      </c>
      <c r="AF2569" s="21">
        <f t="shared" si="40"/>
        <v>12.36</v>
      </c>
    </row>
    <row r="2570" spans="1:32" ht="15" customHeight="1" x14ac:dyDescent="0.3">
      <c r="A2570" s="20" t="str">
        <f>Raw_Data!A2570</f>
        <v>SF12569</v>
      </c>
      <c r="B2570" s="15" t="str">
        <f>Raw_Data!B2570</f>
        <v>Gujarat</v>
      </c>
      <c r="C2570" s="15" t="str">
        <f>Raw_Data!C2570</f>
        <v>Guntur</v>
      </c>
      <c r="D2570" s="15" t="str">
        <f>Raw_Data!D2570</f>
        <v>Chilli</v>
      </c>
      <c r="E2570" s="15" t="str">
        <f>Raw_Data!E2570</f>
        <v>Kharif</v>
      </c>
      <c r="F2570" s="15">
        <f>Raw_Data!F2570</f>
        <v>3.49</v>
      </c>
      <c r="G2570" s="18">
        <f>IF(Raw_Data!G2570="",ROUND(AVERAGEIFS(Raw_Data!$G$2:$G$4001,Raw_Data!$E$2:$E$4001,E2570),1),Raw_Data!G2570)</f>
        <v>808.5</v>
      </c>
      <c r="H2570" s="15">
        <f>Raw_Data!H2570</f>
        <v>29.2</v>
      </c>
      <c r="I2570" s="15">
        <f>Raw_Data!I2570</f>
        <v>77.2</v>
      </c>
      <c r="J2570" s="15">
        <f>Raw_Data!J2570</f>
        <v>5.9</v>
      </c>
      <c r="K2570" s="15">
        <f>Raw_Data!K2570</f>
        <v>6.25</v>
      </c>
      <c r="L2570" s="18">
        <f>IF(Raw_Data!L2570="",ROUND(AVERAGEIFS(Raw_Data!$L$2:$L$4001,Raw_Data!$E$2:$E$4001,E2570),1),Raw_Data!L2570)</f>
        <v>31.1</v>
      </c>
      <c r="M2570" s="15">
        <f>Raw_Data!M2570</f>
        <v>156.4</v>
      </c>
      <c r="N2570" s="15">
        <f>Raw_Data!N2570</f>
        <v>37.799999999999997</v>
      </c>
      <c r="O2570" s="15">
        <f>Raw_Data!O2570</f>
        <v>95.1</v>
      </c>
      <c r="P2570" s="15" t="str">
        <f>Raw_Data!P2570</f>
        <v>Sprinkler</v>
      </c>
      <c r="Q2570" s="15">
        <f>Raw_Data!Q2570</f>
        <v>281.60000000000002</v>
      </c>
      <c r="R2570" s="15">
        <f>Raw_Data!R2570</f>
        <v>2.81</v>
      </c>
      <c r="S2570" s="15">
        <f>Raw_Data!S2570</f>
        <v>0.85</v>
      </c>
      <c r="T2570" s="18">
        <f>IF(Raw_Data!T2570="",ROUND(AVERAGEIFS(Raw_Data!$T$2:$T$4001,Raw_Data!$E$2:$E$4001,E2570,Raw_Data!$D$2:$D$4001,D2570),2),IF(Raw_Data!T2570&gt;INDEX(Cleaning_Reference!$F$6:$F$13,MATCH(D2570,Cleaning_Reference!$A$6:$A$13,0)),INDEX(Cleaning_Reference!$F$6:$F$13,MATCH(D2570,Cleaning_Reference!$A$6:$A$13,0)),Raw_Data!T2570))</f>
        <v>2.14</v>
      </c>
      <c r="U2570" s="15">
        <f>Raw_Data!U2570</f>
        <v>7.47</v>
      </c>
      <c r="V2570" s="15">
        <f>Raw_Data!V2570</f>
        <v>99944</v>
      </c>
      <c r="W2570" s="15">
        <f>Raw_Data!W2570</f>
        <v>251912</v>
      </c>
      <c r="X2570" s="15">
        <f>Raw_Data!X2570</f>
        <v>746582</v>
      </c>
      <c r="Y2570" s="15">
        <f>Raw_Data!Y2570</f>
        <v>494670</v>
      </c>
      <c r="Z2570" s="15">
        <f>Raw_Data!Z2570</f>
        <v>2113</v>
      </c>
      <c r="AA2570" s="15">
        <f>Raw_Data!AA2570</f>
        <v>3.5350000000000001</v>
      </c>
      <c r="AB2570" s="15">
        <f>Raw_Data!AB2570</f>
        <v>60</v>
      </c>
      <c r="AC2570" s="19" t="str">
        <f>IF(Raw_Data!G2570="","Yes","No")</f>
        <v>No</v>
      </c>
      <c r="AD2570" s="19" t="str">
        <f>IF(Raw_Data!L2570="","Yes","No")</f>
        <v>No</v>
      </c>
      <c r="AE2570" s="19" t="str">
        <f>IF(Raw_Data!T2570="","Imputed",IF(Raw_Data!T2570&gt;INDEX(Cleaning_Reference!$F$6:$F$13,MATCH(D2570,Cleaning_Reference!$A$6:$A$13,0)),"Capped","Original"))</f>
        <v>Original</v>
      </c>
      <c r="AF2570" s="21">
        <f t="shared" si="40"/>
        <v>7.47</v>
      </c>
    </row>
    <row r="2571" spans="1:32" ht="15" customHeight="1" x14ac:dyDescent="0.3">
      <c r="A2571" s="20" t="str">
        <f>Raw_Data!A2571</f>
        <v>SF12570</v>
      </c>
      <c r="B2571" s="15" t="str">
        <f>Raw_Data!B2571</f>
        <v>Tamil Nadu</v>
      </c>
      <c r="C2571" s="15" t="str">
        <f>Raw_Data!C2571</f>
        <v>Raichur</v>
      </c>
      <c r="D2571" s="15" t="str">
        <f>Raw_Data!D2571</f>
        <v>Maize</v>
      </c>
      <c r="E2571" s="15" t="str">
        <f>Raw_Data!E2571</f>
        <v>Kharif</v>
      </c>
      <c r="F2571" s="15">
        <f>Raw_Data!F2571</f>
        <v>0.96</v>
      </c>
      <c r="G2571" s="18">
        <f>IF(Raw_Data!G2571="",ROUND(AVERAGEIFS(Raw_Data!$G$2:$G$4001,Raw_Data!$E$2:$E$4001,E2571),1),Raw_Data!G2571)</f>
        <v>933</v>
      </c>
      <c r="H2571" s="15">
        <f>Raw_Data!H2571</f>
        <v>27.2</v>
      </c>
      <c r="I2571" s="15">
        <f>Raw_Data!I2571</f>
        <v>60.3</v>
      </c>
      <c r="J2571" s="15">
        <f>Raw_Data!J2571</f>
        <v>7</v>
      </c>
      <c r="K2571" s="15">
        <f>Raw_Data!K2571</f>
        <v>7.5</v>
      </c>
      <c r="L2571" s="18">
        <f>IF(Raw_Data!L2571="",ROUND(AVERAGEIFS(Raw_Data!$L$2:$L$4001,Raw_Data!$E$2:$E$4001,E2571),1),Raw_Data!L2571)</f>
        <v>34.200000000000003</v>
      </c>
      <c r="M2571" s="15">
        <f>Raw_Data!M2571</f>
        <v>134</v>
      </c>
      <c r="N2571" s="15">
        <f>Raw_Data!N2571</f>
        <v>86.9</v>
      </c>
      <c r="O2571" s="15">
        <f>Raw_Data!O2571</f>
        <v>146.9</v>
      </c>
      <c r="P2571" s="15" t="str">
        <f>Raw_Data!P2571</f>
        <v>Drip</v>
      </c>
      <c r="Q2571" s="15">
        <f>Raw_Data!Q2571</f>
        <v>249.6</v>
      </c>
      <c r="R2571" s="15">
        <f>Raw_Data!R2571</f>
        <v>4.05</v>
      </c>
      <c r="S2571" s="15">
        <f>Raw_Data!S2571</f>
        <v>0.99</v>
      </c>
      <c r="T2571" s="18">
        <f>IF(Raw_Data!T2571="",ROUND(AVERAGEIFS(Raw_Data!$T$2:$T$4001,Raw_Data!$E$2:$E$4001,E2571,Raw_Data!$D$2:$D$4001,D2571),2),IF(Raw_Data!T2571&gt;INDEX(Cleaning_Reference!$F$6:$F$13,MATCH(D2571,Cleaning_Reference!$A$6:$A$13,0)),INDEX(Cleaning_Reference!$F$6:$F$13,MATCH(D2571,Cleaning_Reference!$A$6:$A$13,0)),Raw_Data!T2571))</f>
        <v>2.71</v>
      </c>
      <c r="U2571" s="15">
        <f>Raw_Data!U2571</f>
        <v>2.6</v>
      </c>
      <c r="V2571" s="15">
        <f>Raw_Data!V2571</f>
        <v>25793</v>
      </c>
      <c r="W2571" s="15">
        <f>Raw_Data!W2571</f>
        <v>68527</v>
      </c>
      <c r="X2571" s="15">
        <f>Raw_Data!X2571</f>
        <v>67062</v>
      </c>
      <c r="Y2571" s="15">
        <f>Raw_Data!Y2571</f>
        <v>-1465</v>
      </c>
      <c r="Z2571" s="15">
        <f>Raw_Data!Z2571</f>
        <v>476</v>
      </c>
      <c r="AA2571" s="15">
        <f>Raw_Data!AA2571</f>
        <v>5.4619999999999997</v>
      </c>
      <c r="AB2571" s="15">
        <f>Raw_Data!AB2571</f>
        <v>57.3</v>
      </c>
      <c r="AC2571" s="19" t="str">
        <f>IF(Raw_Data!G2571="","Yes","No")</f>
        <v>No</v>
      </c>
      <c r="AD2571" s="19" t="str">
        <f>IF(Raw_Data!L2571="","Yes","No")</f>
        <v>No</v>
      </c>
      <c r="AE2571" s="19" t="str">
        <f>IF(Raw_Data!T2571="","Imputed",IF(Raw_Data!T2571&gt;INDEX(Cleaning_Reference!$F$6:$F$13,MATCH(D2571,Cleaning_Reference!$A$6:$A$13,0)),"Capped","Original"))</f>
        <v>Original</v>
      </c>
      <c r="AF2571" s="21">
        <f t="shared" si="40"/>
        <v>2.6</v>
      </c>
    </row>
    <row r="2572" spans="1:32" ht="15" customHeight="1" x14ac:dyDescent="0.3">
      <c r="A2572" s="20" t="str">
        <f>Raw_Data!A2572</f>
        <v>SF12571</v>
      </c>
      <c r="B2572" s="15" t="str">
        <f>Raw_Data!B2572</f>
        <v>Punjab</v>
      </c>
      <c r="C2572" s="15" t="str">
        <f>Raw_Data!C2572</f>
        <v>Guntur</v>
      </c>
      <c r="D2572" s="15" t="str">
        <f>Raw_Data!D2572</f>
        <v>Chilli</v>
      </c>
      <c r="E2572" s="15" t="str">
        <f>Raw_Data!E2572</f>
        <v>Rabi</v>
      </c>
      <c r="F2572" s="15">
        <f>Raw_Data!F2572</f>
        <v>10.69</v>
      </c>
      <c r="G2572" s="18">
        <f>IF(Raw_Data!G2572="",ROUND(AVERAGEIFS(Raw_Data!$G$2:$G$4001,Raw_Data!$E$2:$E$4001,E2572),1),Raw_Data!G2572)</f>
        <v>298</v>
      </c>
      <c r="H2572" s="15">
        <f>Raw_Data!H2572</f>
        <v>21.4</v>
      </c>
      <c r="I2572" s="15">
        <f>Raw_Data!I2572</f>
        <v>63</v>
      </c>
      <c r="J2572" s="15">
        <f>Raw_Data!J2572</f>
        <v>7.5</v>
      </c>
      <c r="K2572" s="15">
        <f>Raw_Data!K2572</f>
        <v>6.86</v>
      </c>
      <c r="L2572" s="18">
        <f>IF(Raw_Data!L2572="",ROUND(AVERAGEIFS(Raw_Data!$L$2:$L$4001,Raw_Data!$E$2:$E$4001,E2572),1),Raw_Data!L2572)</f>
        <v>21.1</v>
      </c>
      <c r="M2572" s="15">
        <f>Raw_Data!M2572</f>
        <v>144.30000000000001</v>
      </c>
      <c r="N2572" s="15">
        <f>Raw_Data!N2572</f>
        <v>26.6</v>
      </c>
      <c r="O2572" s="15">
        <f>Raw_Data!O2572</f>
        <v>44.7</v>
      </c>
      <c r="P2572" s="15" t="str">
        <f>Raw_Data!P2572</f>
        <v>Rainfed</v>
      </c>
      <c r="Q2572" s="15">
        <f>Raw_Data!Q2572</f>
        <v>207.6</v>
      </c>
      <c r="R2572" s="15">
        <f>Raw_Data!R2572</f>
        <v>5.25</v>
      </c>
      <c r="S2572" s="15">
        <f>Raw_Data!S2572</f>
        <v>0.7</v>
      </c>
      <c r="T2572" s="18">
        <f>IF(Raw_Data!T2572="",ROUND(AVERAGEIFS(Raw_Data!$T$2:$T$4001,Raw_Data!$E$2:$E$4001,E2572,Raw_Data!$D$2:$D$4001,D2572),2),IF(Raw_Data!T2572&gt;INDEX(Cleaning_Reference!$F$6:$F$13,MATCH(D2572,Cleaning_Reference!$A$6:$A$13,0)),INDEX(Cleaning_Reference!$F$6:$F$13,MATCH(D2572,Cleaning_Reference!$A$6:$A$13,0)),Raw_Data!T2572))</f>
        <v>1.67</v>
      </c>
      <c r="U2572" s="15">
        <f>Raw_Data!U2572</f>
        <v>17.850000000000001</v>
      </c>
      <c r="V2572" s="15">
        <f>Raw_Data!V2572</f>
        <v>87547</v>
      </c>
      <c r="W2572" s="15">
        <f>Raw_Data!W2572</f>
        <v>838946</v>
      </c>
      <c r="X2572" s="15">
        <f>Raw_Data!X2572</f>
        <v>1562714</v>
      </c>
      <c r="Y2572" s="15">
        <f>Raw_Data!Y2572</f>
        <v>723768</v>
      </c>
      <c r="Z2572" s="15">
        <f>Raw_Data!Z2572</f>
        <v>3370</v>
      </c>
      <c r="AA2572" s="15">
        <f>Raw_Data!AA2572</f>
        <v>5.2969999999999997</v>
      </c>
      <c r="AB2572" s="15">
        <f>Raw_Data!AB2572</f>
        <v>49.8</v>
      </c>
      <c r="AC2572" s="19" t="str">
        <f>IF(Raw_Data!G2572="","Yes","No")</f>
        <v>No</v>
      </c>
      <c r="AD2572" s="19" t="str">
        <f>IF(Raw_Data!L2572="","Yes","No")</f>
        <v>No</v>
      </c>
      <c r="AE2572" s="19" t="str">
        <f>IF(Raw_Data!T2572="","Imputed",IF(Raw_Data!T2572&gt;INDEX(Cleaning_Reference!$F$6:$F$13,MATCH(D2572,Cleaning_Reference!$A$6:$A$13,0)),"Capped","Original"))</f>
        <v>Original</v>
      </c>
      <c r="AF2572" s="21">
        <f t="shared" si="40"/>
        <v>17.850000000000001</v>
      </c>
    </row>
    <row r="2573" spans="1:32" ht="15" customHeight="1" x14ac:dyDescent="0.3">
      <c r="A2573" s="20" t="str">
        <f>Raw_Data!A2573</f>
        <v>SF12572</v>
      </c>
      <c r="B2573" s="15" t="str">
        <f>Raw_Data!B2573</f>
        <v>Maharashtra</v>
      </c>
      <c r="C2573" s="15" t="str">
        <f>Raw_Data!C2573</f>
        <v>Krishna</v>
      </c>
      <c r="D2573" s="15" t="str">
        <f>Raw_Data!D2573</f>
        <v>Wheat</v>
      </c>
      <c r="E2573" s="15" t="str">
        <f>Raw_Data!E2573</f>
        <v>Kharif</v>
      </c>
      <c r="F2573" s="15">
        <f>Raw_Data!F2573</f>
        <v>2.97</v>
      </c>
      <c r="G2573" s="18">
        <f>IF(Raw_Data!G2573="",ROUND(AVERAGEIFS(Raw_Data!$G$2:$G$4001,Raw_Data!$E$2:$E$4001,E2573),1),Raw_Data!G2573)</f>
        <v>971.4</v>
      </c>
      <c r="H2573" s="15">
        <f>Raw_Data!H2573</f>
        <v>31.1</v>
      </c>
      <c r="I2573" s="15">
        <f>Raw_Data!I2573</f>
        <v>81.3</v>
      </c>
      <c r="J2573" s="15">
        <f>Raw_Data!J2573</f>
        <v>7.7</v>
      </c>
      <c r="K2573" s="15">
        <f>Raw_Data!K2573</f>
        <v>5.86</v>
      </c>
      <c r="L2573" s="18">
        <f>IF(Raw_Data!L2573="",ROUND(AVERAGEIFS(Raw_Data!$L$2:$L$4001,Raw_Data!$E$2:$E$4001,E2573),1),Raw_Data!L2573)</f>
        <v>21.5</v>
      </c>
      <c r="M2573" s="15">
        <f>Raw_Data!M2573</f>
        <v>169.8</v>
      </c>
      <c r="N2573" s="15">
        <f>Raw_Data!N2573</f>
        <v>44.3</v>
      </c>
      <c r="O2573" s="15">
        <f>Raw_Data!O2573</f>
        <v>104.5</v>
      </c>
      <c r="P2573" s="15" t="str">
        <f>Raw_Data!P2573</f>
        <v>Rainfed</v>
      </c>
      <c r="Q2573" s="15">
        <f>Raw_Data!Q2573</f>
        <v>225.3</v>
      </c>
      <c r="R2573" s="15">
        <f>Raw_Data!R2573</f>
        <v>3.76</v>
      </c>
      <c r="S2573" s="15">
        <f>Raw_Data!S2573</f>
        <v>0.99</v>
      </c>
      <c r="T2573" s="18">
        <f>IF(Raw_Data!T2573="",ROUND(AVERAGEIFS(Raw_Data!$T$2:$T$4001,Raw_Data!$E$2:$E$4001,E2573,Raw_Data!$D$2:$D$4001,D2573),2),IF(Raw_Data!T2573&gt;INDEX(Cleaning_Reference!$F$6:$F$13,MATCH(D2573,Cleaning_Reference!$A$6:$A$13,0)),INDEX(Cleaning_Reference!$F$6:$F$13,MATCH(D2573,Cleaning_Reference!$A$6:$A$13,0)),Raw_Data!T2573))</f>
        <v>1.04</v>
      </c>
      <c r="U2573" s="15">
        <f>Raw_Data!U2573</f>
        <v>3.09</v>
      </c>
      <c r="V2573" s="15">
        <f>Raw_Data!V2573</f>
        <v>21922</v>
      </c>
      <c r="W2573" s="15">
        <f>Raw_Data!W2573</f>
        <v>169871</v>
      </c>
      <c r="X2573" s="15">
        <f>Raw_Data!X2573</f>
        <v>67739</v>
      </c>
      <c r="Y2573" s="15">
        <f>Raw_Data!Y2573</f>
        <v>-102132</v>
      </c>
      <c r="Z2573" s="15">
        <f>Raw_Data!Z2573</f>
        <v>842</v>
      </c>
      <c r="AA2573" s="15">
        <f>Raw_Data!AA2573</f>
        <v>3.67</v>
      </c>
      <c r="AB2573" s="15">
        <f>Raw_Data!AB2573</f>
        <v>52.3</v>
      </c>
      <c r="AC2573" s="19" t="str">
        <f>IF(Raw_Data!G2573="","Yes","No")</f>
        <v>No</v>
      </c>
      <c r="AD2573" s="19" t="str">
        <f>IF(Raw_Data!L2573="","Yes","No")</f>
        <v>No</v>
      </c>
      <c r="AE2573" s="19" t="str">
        <f>IF(Raw_Data!T2573="","Imputed",IF(Raw_Data!T2573&gt;INDEX(Cleaning_Reference!$F$6:$F$13,MATCH(D2573,Cleaning_Reference!$A$6:$A$13,0)),"Capped","Original"))</f>
        <v>Original</v>
      </c>
      <c r="AF2573" s="21">
        <f t="shared" si="40"/>
        <v>3.09</v>
      </c>
    </row>
    <row r="2574" spans="1:32" ht="15" customHeight="1" x14ac:dyDescent="0.3">
      <c r="A2574" s="20" t="str">
        <f>Raw_Data!A2574</f>
        <v>SF12573</v>
      </c>
      <c r="B2574" s="15" t="str">
        <f>Raw_Data!B2574</f>
        <v>Tamil Nadu</v>
      </c>
      <c r="C2574" s="15" t="str">
        <f>Raw_Data!C2574</f>
        <v>Nashik</v>
      </c>
      <c r="D2574" s="15" t="str">
        <f>Raw_Data!D2574</f>
        <v>Rice</v>
      </c>
      <c r="E2574" s="15" t="str">
        <f>Raw_Data!E2574</f>
        <v>Rabi</v>
      </c>
      <c r="F2574" s="15">
        <f>Raw_Data!F2574</f>
        <v>2.61</v>
      </c>
      <c r="G2574" s="18">
        <f>IF(Raw_Data!G2574="",ROUND(AVERAGEIFS(Raw_Data!$G$2:$G$4001,Raw_Data!$E$2:$E$4001,E2574),1),Raw_Data!G2574)</f>
        <v>326.10000000000002</v>
      </c>
      <c r="H2574" s="15">
        <f>Raw_Data!H2574</f>
        <v>23.4</v>
      </c>
      <c r="I2574" s="15">
        <f>Raw_Data!I2574</f>
        <v>61.2</v>
      </c>
      <c r="J2574" s="15">
        <f>Raw_Data!J2574</f>
        <v>7.2</v>
      </c>
      <c r="K2574" s="15">
        <f>Raw_Data!K2574</f>
        <v>5.67</v>
      </c>
      <c r="L2574" s="18">
        <f>IF(Raw_Data!L2574="",ROUND(AVERAGEIFS(Raw_Data!$L$2:$L$4001,Raw_Data!$E$2:$E$4001,E2574),1),Raw_Data!L2574)</f>
        <v>23.6</v>
      </c>
      <c r="M2574" s="15">
        <f>Raw_Data!M2574</f>
        <v>157</v>
      </c>
      <c r="N2574" s="15">
        <f>Raw_Data!N2574</f>
        <v>52.6</v>
      </c>
      <c r="O2574" s="15">
        <f>Raw_Data!O2574</f>
        <v>91.4</v>
      </c>
      <c r="P2574" s="15" t="str">
        <f>Raw_Data!P2574</f>
        <v>Sprinkler</v>
      </c>
      <c r="Q2574" s="15">
        <f>Raw_Data!Q2574</f>
        <v>175.4</v>
      </c>
      <c r="R2574" s="15">
        <f>Raw_Data!R2574</f>
        <v>4.4000000000000004</v>
      </c>
      <c r="S2574" s="15">
        <f>Raw_Data!S2574</f>
        <v>0.66</v>
      </c>
      <c r="T2574" s="18">
        <f>IF(Raw_Data!T2574="",ROUND(AVERAGEIFS(Raw_Data!$T$2:$T$4001,Raw_Data!$E$2:$E$4001,E2574,Raw_Data!$D$2:$D$4001,D2574),2),IF(Raw_Data!T2574&gt;INDEX(Cleaning_Reference!$F$6:$F$13,MATCH(D2574,Cleaning_Reference!$A$6:$A$13,0)),INDEX(Cleaning_Reference!$F$6:$F$13,MATCH(D2574,Cleaning_Reference!$A$6:$A$13,0)),Raw_Data!T2574))</f>
        <v>0.91</v>
      </c>
      <c r="U2574" s="15">
        <f>Raw_Data!U2574</f>
        <v>2.38</v>
      </c>
      <c r="V2574" s="15">
        <f>Raw_Data!V2574</f>
        <v>23982</v>
      </c>
      <c r="W2574" s="15">
        <f>Raw_Data!W2574</f>
        <v>195890</v>
      </c>
      <c r="X2574" s="15">
        <f>Raw_Data!X2574</f>
        <v>57077</v>
      </c>
      <c r="Y2574" s="15">
        <f>Raw_Data!Y2574</f>
        <v>-138813</v>
      </c>
      <c r="Z2574" s="15">
        <f>Raw_Data!Z2574</f>
        <v>4226</v>
      </c>
      <c r="AA2574" s="15">
        <f>Raw_Data!AA2574</f>
        <v>0.56299999999999994</v>
      </c>
      <c r="AB2574" s="15">
        <f>Raw_Data!AB2574</f>
        <v>38.9</v>
      </c>
      <c r="AC2574" s="19" t="str">
        <f>IF(Raw_Data!G2574="","Yes","No")</f>
        <v>No</v>
      </c>
      <c r="AD2574" s="19" t="str">
        <f>IF(Raw_Data!L2574="","Yes","No")</f>
        <v>No</v>
      </c>
      <c r="AE2574" s="19" t="str">
        <f>IF(Raw_Data!T2574="","Imputed",IF(Raw_Data!T2574&gt;INDEX(Cleaning_Reference!$F$6:$F$13,MATCH(D2574,Cleaning_Reference!$A$6:$A$13,0)),"Capped","Original"))</f>
        <v>Original</v>
      </c>
      <c r="AF2574" s="21">
        <f t="shared" si="40"/>
        <v>2.38</v>
      </c>
    </row>
    <row r="2575" spans="1:32" ht="15" customHeight="1" x14ac:dyDescent="0.3">
      <c r="A2575" s="20" t="str">
        <f>Raw_Data!A2575</f>
        <v>SF12574</v>
      </c>
      <c r="B2575" s="15" t="str">
        <f>Raw_Data!B2575</f>
        <v>Maharashtra</v>
      </c>
      <c r="C2575" s="15" t="str">
        <f>Raw_Data!C2575</f>
        <v>Warangal</v>
      </c>
      <c r="D2575" s="15" t="str">
        <f>Raw_Data!D2575</f>
        <v>Cotton</v>
      </c>
      <c r="E2575" s="15" t="str">
        <f>Raw_Data!E2575</f>
        <v>Kharif</v>
      </c>
      <c r="F2575" s="15">
        <f>Raw_Data!F2575</f>
        <v>13.63</v>
      </c>
      <c r="G2575" s="18">
        <f>IF(Raw_Data!G2575="",ROUND(AVERAGEIFS(Raw_Data!$G$2:$G$4001,Raw_Data!$E$2:$E$4001,E2575),1),Raw_Data!G2575)</f>
        <v>868</v>
      </c>
      <c r="H2575" s="15">
        <f>Raw_Data!H2575</f>
        <v>29.3</v>
      </c>
      <c r="I2575" s="15">
        <f>Raw_Data!I2575</f>
        <v>67.7</v>
      </c>
      <c r="J2575" s="15">
        <f>Raw_Data!J2575</f>
        <v>6.2</v>
      </c>
      <c r="K2575" s="15">
        <f>Raw_Data!K2575</f>
        <v>7.37</v>
      </c>
      <c r="L2575" s="18">
        <f>IF(Raw_Data!L2575="",ROUND(AVERAGEIFS(Raw_Data!$L$2:$L$4001,Raw_Data!$E$2:$E$4001,E2575),1),Raw_Data!L2575)</f>
        <v>34.5</v>
      </c>
      <c r="M2575" s="15">
        <f>Raw_Data!M2575</f>
        <v>175.3</v>
      </c>
      <c r="N2575" s="15">
        <f>Raw_Data!N2575</f>
        <v>47.5</v>
      </c>
      <c r="O2575" s="15">
        <f>Raw_Data!O2575</f>
        <v>57</v>
      </c>
      <c r="P2575" s="15" t="str">
        <f>Raw_Data!P2575</f>
        <v>Flood</v>
      </c>
      <c r="Q2575" s="15">
        <f>Raw_Data!Q2575</f>
        <v>215.4</v>
      </c>
      <c r="R2575" s="15">
        <f>Raw_Data!R2575</f>
        <v>5.39</v>
      </c>
      <c r="S2575" s="15">
        <f>Raw_Data!S2575</f>
        <v>0.95</v>
      </c>
      <c r="T2575" s="18">
        <f>IF(Raw_Data!T2575="",ROUND(AVERAGEIFS(Raw_Data!$T$2:$T$4001,Raw_Data!$E$2:$E$4001,E2575,Raw_Data!$D$2:$D$4001,D2575),2),IF(Raw_Data!T2575&gt;INDEX(Cleaning_Reference!$F$6:$F$13,MATCH(D2575,Cleaning_Reference!$A$6:$A$13,0)),INDEX(Cleaning_Reference!$F$6:$F$13,MATCH(D2575,Cleaning_Reference!$A$6:$A$13,0)),Raw_Data!T2575))</f>
        <v>1.08</v>
      </c>
      <c r="U2575" s="15">
        <f>Raw_Data!U2575</f>
        <v>14.72</v>
      </c>
      <c r="V2575" s="15">
        <f>Raw_Data!V2575</f>
        <v>65829</v>
      </c>
      <c r="W2575" s="15">
        <f>Raw_Data!W2575</f>
        <v>1015139</v>
      </c>
      <c r="X2575" s="15">
        <f>Raw_Data!X2575</f>
        <v>969003</v>
      </c>
      <c r="Y2575" s="15">
        <f>Raw_Data!Y2575</f>
        <v>-46136</v>
      </c>
      <c r="Z2575" s="15">
        <f>Raw_Data!Z2575</f>
        <v>13773</v>
      </c>
      <c r="AA2575" s="15">
        <f>Raw_Data!AA2575</f>
        <v>1.069</v>
      </c>
      <c r="AB2575" s="15">
        <f>Raw_Data!AB2575</f>
        <v>50.6</v>
      </c>
      <c r="AC2575" s="19" t="str">
        <f>IF(Raw_Data!G2575="","Yes","No")</f>
        <v>No</v>
      </c>
      <c r="AD2575" s="19" t="str">
        <f>IF(Raw_Data!L2575="","Yes","No")</f>
        <v>No</v>
      </c>
      <c r="AE2575" s="19" t="str">
        <f>IF(Raw_Data!T2575="","Imputed",IF(Raw_Data!T2575&gt;INDEX(Cleaning_Reference!$F$6:$F$13,MATCH(D2575,Cleaning_Reference!$A$6:$A$13,0)),"Capped","Original"))</f>
        <v>Original</v>
      </c>
      <c r="AF2575" s="21">
        <f t="shared" si="40"/>
        <v>14.72</v>
      </c>
    </row>
    <row r="2576" spans="1:32" ht="15" customHeight="1" x14ac:dyDescent="0.3">
      <c r="A2576" s="20" t="str">
        <f>Raw_Data!A2576</f>
        <v>SF12575</v>
      </c>
      <c r="B2576" s="15" t="str">
        <f>Raw_Data!B2576</f>
        <v>Maharashtra</v>
      </c>
      <c r="C2576" s="15" t="str">
        <f>Raw_Data!C2576</f>
        <v>Guntur</v>
      </c>
      <c r="D2576" s="15" t="str">
        <f>Raw_Data!D2576</f>
        <v>Maize</v>
      </c>
      <c r="E2576" s="15" t="str">
        <f>Raw_Data!E2576</f>
        <v>Zaid</v>
      </c>
      <c r="F2576" s="15">
        <f>Raw_Data!F2576</f>
        <v>5.68</v>
      </c>
      <c r="G2576" s="18">
        <f>IF(Raw_Data!G2576="",ROUND(AVERAGEIFS(Raw_Data!$G$2:$G$4001,Raw_Data!$E$2:$E$4001,E2576),1),Raw_Data!G2576)</f>
        <v>273.8</v>
      </c>
      <c r="H2576" s="15">
        <f>Raw_Data!H2576</f>
        <v>24.6</v>
      </c>
      <c r="I2576" s="15">
        <f>Raw_Data!I2576</f>
        <v>36.700000000000003</v>
      </c>
      <c r="J2576" s="15">
        <f>Raw_Data!J2576</f>
        <v>8.5</v>
      </c>
      <c r="K2576" s="15">
        <f>Raw_Data!K2576</f>
        <v>6.58</v>
      </c>
      <c r="L2576" s="18">
        <f>IF(Raw_Data!L2576="",ROUND(AVERAGEIFS(Raw_Data!$L$2:$L$4001,Raw_Data!$E$2:$E$4001,E2576),1),Raw_Data!L2576)</f>
        <v>8</v>
      </c>
      <c r="M2576" s="15">
        <f>Raw_Data!M2576</f>
        <v>149.5</v>
      </c>
      <c r="N2576" s="15">
        <f>Raw_Data!N2576</f>
        <v>69.400000000000006</v>
      </c>
      <c r="O2576" s="15">
        <f>Raw_Data!O2576</f>
        <v>67.3</v>
      </c>
      <c r="P2576" s="15" t="str">
        <f>Raw_Data!P2576</f>
        <v>Flood</v>
      </c>
      <c r="Q2576" s="15">
        <f>Raw_Data!Q2576</f>
        <v>208.3</v>
      </c>
      <c r="R2576" s="15">
        <f>Raw_Data!R2576</f>
        <v>6.39</v>
      </c>
      <c r="S2576" s="15">
        <f>Raw_Data!S2576</f>
        <v>0.73</v>
      </c>
      <c r="T2576" s="18">
        <f>IF(Raw_Data!T2576="",ROUND(AVERAGEIFS(Raw_Data!$T$2:$T$4001,Raw_Data!$E$2:$E$4001,E2576,Raw_Data!$D$2:$D$4001,D2576),2),IF(Raw_Data!T2576&gt;INDEX(Cleaning_Reference!$F$6:$F$13,MATCH(D2576,Cleaning_Reference!$A$6:$A$13,0)),INDEX(Cleaning_Reference!$F$6:$F$13,MATCH(D2576,Cleaning_Reference!$A$6:$A$13,0)),Raw_Data!T2576))</f>
        <v>3.59</v>
      </c>
      <c r="U2576" s="15">
        <f>Raw_Data!U2576</f>
        <v>20.39</v>
      </c>
      <c r="V2576" s="15">
        <f>Raw_Data!V2576</f>
        <v>22459</v>
      </c>
      <c r="W2576" s="15">
        <f>Raw_Data!W2576</f>
        <v>359012</v>
      </c>
      <c r="X2576" s="15">
        <f>Raw_Data!X2576</f>
        <v>457939</v>
      </c>
      <c r="Y2576" s="15">
        <f>Raw_Data!Y2576</f>
        <v>98927</v>
      </c>
      <c r="Z2576" s="15">
        <f>Raw_Data!Z2576</f>
        <v>5456</v>
      </c>
      <c r="AA2576" s="15">
        <f>Raw_Data!AA2576</f>
        <v>3.7370000000000001</v>
      </c>
      <c r="AB2576" s="15">
        <f>Raw_Data!AB2576</f>
        <v>33.6</v>
      </c>
      <c r="AC2576" s="19" t="str">
        <f>IF(Raw_Data!G2576="","Yes","No")</f>
        <v>No</v>
      </c>
      <c r="AD2576" s="19" t="str">
        <f>IF(Raw_Data!L2576="","Yes","No")</f>
        <v>No</v>
      </c>
      <c r="AE2576" s="19" t="str">
        <f>IF(Raw_Data!T2576="","Imputed",IF(Raw_Data!T2576&gt;INDEX(Cleaning_Reference!$F$6:$F$13,MATCH(D2576,Cleaning_Reference!$A$6:$A$13,0)),"Capped","Original"))</f>
        <v>Original</v>
      </c>
      <c r="AF2576" s="21">
        <f t="shared" si="40"/>
        <v>20.39</v>
      </c>
    </row>
    <row r="2577" spans="1:32" ht="15" customHeight="1" x14ac:dyDescent="0.3">
      <c r="A2577" s="20" t="str">
        <f>Raw_Data!A2577</f>
        <v>SF12576</v>
      </c>
      <c r="B2577" s="15" t="str">
        <f>Raw_Data!B2577</f>
        <v>Gujarat</v>
      </c>
      <c r="C2577" s="15" t="str">
        <f>Raw_Data!C2577</f>
        <v>Indore</v>
      </c>
      <c r="D2577" s="15" t="str">
        <f>Raw_Data!D2577</f>
        <v>Chilli</v>
      </c>
      <c r="E2577" s="15" t="str">
        <f>Raw_Data!E2577</f>
        <v>Rabi</v>
      </c>
      <c r="F2577" s="15">
        <f>Raw_Data!F2577</f>
        <v>2.5</v>
      </c>
      <c r="G2577" s="18">
        <f>IF(Raw_Data!G2577="",ROUND(AVERAGEIFS(Raw_Data!$G$2:$G$4001,Raw_Data!$E$2:$E$4001,E2577),1),Raw_Data!G2577)</f>
        <v>381.8</v>
      </c>
      <c r="H2577" s="15">
        <f>Raw_Data!H2577</f>
        <v>21.2</v>
      </c>
      <c r="I2577" s="15">
        <f>Raw_Data!I2577</f>
        <v>61</v>
      </c>
      <c r="J2577" s="15">
        <f>Raw_Data!J2577</f>
        <v>9</v>
      </c>
      <c r="K2577" s="15">
        <f>Raw_Data!K2577</f>
        <v>8.08</v>
      </c>
      <c r="L2577" s="18">
        <f>IF(Raw_Data!L2577="",ROUND(AVERAGEIFS(Raw_Data!$L$2:$L$4001,Raw_Data!$E$2:$E$4001,E2577),1),Raw_Data!L2577)</f>
        <v>24.1</v>
      </c>
      <c r="M2577" s="15">
        <f>Raw_Data!M2577</f>
        <v>127.7</v>
      </c>
      <c r="N2577" s="15">
        <f>Raw_Data!N2577</f>
        <v>31.7</v>
      </c>
      <c r="O2577" s="15">
        <f>Raw_Data!O2577</f>
        <v>106.4</v>
      </c>
      <c r="P2577" s="15" t="str">
        <f>Raw_Data!P2577</f>
        <v>Drip</v>
      </c>
      <c r="Q2577" s="15">
        <f>Raw_Data!Q2577</f>
        <v>213.8</v>
      </c>
      <c r="R2577" s="15">
        <f>Raw_Data!R2577</f>
        <v>3.15</v>
      </c>
      <c r="S2577" s="15">
        <f>Raw_Data!S2577</f>
        <v>0.92</v>
      </c>
      <c r="T2577" s="18">
        <f>IF(Raw_Data!T2577="",ROUND(AVERAGEIFS(Raw_Data!$T$2:$T$4001,Raw_Data!$E$2:$E$4001,E2577,Raw_Data!$D$2:$D$4001,D2577),2),IF(Raw_Data!T2577&gt;INDEX(Cleaning_Reference!$F$6:$F$13,MATCH(D2577,Cleaning_Reference!$A$6:$A$13,0)),INDEX(Cleaning_Reference!$F$6:$F$13,MATCH(D2577,Cleaning_Reference!$A$6:$A$13,0)),Raw_Data!T2577))</f>
        <v>0.3</v>
      </c>
      <c r="U2577" s="15">
        <f>Raw_Data!U2577</f>
        <v>0.75</v>
      </c>
      <c r="V2577" s="15">
        <f>Raw_Data!V2577</f>
        <v>100529</v>
      </c>
      <c r="W2577" s="15">
        <f>Raw_Data!W2577</f>
        <v>148168</v>
      </c>
      <c r="X2577" s="15">
        <f>Raw_Data!X2577</f>
        <v>75397</v>
      </c>
      <c r="Y2577" s="15">
        <f>Raw_Data!Y2577</f>
        <v>-72771</v>
      </c>
      <c r="Z2577" s="15">
        <f>Raw_Data!Z2577</f>
        <v>1145</v>
      </c>
      <c r="AA2577" s="15">
        <f>Raw_Data!AA2577</f>
        <v>0.65500000000000003</v>
      </c>
      <c r="AB2577" s="15">
        <f>Raw_Data!AB2577</f>
        <v>45.6</v>
      </c>
      <c r="AC2577" s="19" t="str">
        <f>IF(Raw_Data!G2577="","Yes","No")</f>
        <v>No</v>
      </c>
      <c r="AD2577" s="19" t="str">
        <f>IF(Raw_Data!L2577="","Yes","No")</f>
        <v>No</v>
      </c>
      <c r="AE2577" s="19" t="str">
        <f>IF(Raw_Data!T2577="","Imputed",IF(Raw_Data!T2577&gt;INDEX(Cleaning_Reference!$F$6:$F$13,MATCH(D2577,Cleaning_Reference!$A$6:$A$13,0)),"Capped","Original"))</f>
        <v>Original</v>
      </c>
      <c r="AF2577" s="21">
        <f t="shared" si="40"/>
        <v>0.75</v>
      </c>
    </row>
    <row r="2578" spans="1:32" ht="15" customHeight="1" x14ac:dyDescent="0.3">
      <c r="A2578" s="20" t="str">
        <f>Raw_Data!A2578</f>
        <v>SF12577</v>
      </c>
      <c r="B2578" s="15" t="str">
        <f>Raw_Data!B2578</f>
        <v>Tamil Nadu</v>
      </c>
      <c r="C2578" s="15" t="str">
        <f>Raw_Data!C2578</f>
        <v>Guntur</v>
      </c>
      <c r="D2578" s="15" t="str">
        <f>Raw_Data!D2578</f>
        <v>Rice</v>
      </c>
      <c r="E2578" s="15" t="str">
        <f>Raw_Data!E2578</f>
        <v>Rabi</v>
      </c>
      <c r="F2578" s="15">
        <f>Raw_Data!F2578</f>
        <v>1.93</v>
      </c>
      <c r="G2578" s="18">
        <f>IF(Raw_Data!G2578="",ROUND(AVERAGEIFS(Raw_Data!$G$2:$G$4001,Raw_Data!$E$2:$E$4001,E2578),1),Raw_Data!G2578)</f>
        <v>457.1</v>
      </c>
      <c r="H2578" s="15">
        <f>Raw_Data!H2578</f>
        <v>22.4</v>
      </c>
      <c r="I2578" s="15">
        <f>Raw_Data!I2578</f>
        <v>52.8</v>
      </c>
      <c r="J2578" s="15">
        <f>Raw_Data!J2578</f>
        <v>7.1</v>
      </c>
      <c r="K2578" s="15">
        <f>Raw_Data!K2578</f>
        <v>6.32</v>
      </c>
      <c r="L2578" s="18">
        <f>IF(Raw_Data!L2578="",ROUND(AVERAGEIFS(Raw_Data!$L$2:$L$4001,Raw_Data!$E$2:$E$4001,E2578),1),Raw_Data!L2578)</f>
        <v>24.1</v>
      </c>
      <c r="M2578" s="15">
        <f>Raw_Data!M2578</f>
        <v>148.5</v>
      </c>
      <c r="N2578" s="15">
        <f>Raw_Data!N2578</f>
        <v>50.8</v>
      </c>
      <c r="O2578" s="15">
        <f>Raw_Data!O2578</f>
        <v>94.5</v>
      </c>
      <c r="P2578" s="15" t="str">
        <f>Raw_Data!P2578</f>
        <v>Flood</v>
      </c>
      <c r="Q2578" s="15">
        <f>Raw_Data!Q2578</f>
        <v>270.10000000000002</v>
      </c>
      <c r="R2578" s="15">
        <f>Raw_Data!R2578</f>
        <v>4.03</v>
      </c>
      <c r="S2578" s="15">
        <f>Raw_Data!S2578</f>
        <v>0.89</v>
      </c>
      <c r="T2578" s="18">
        <f>IF(Raw_Data!T2578="",ROUND(AVERAGEIFS(Raw_Data!$T$2:$T$4001,Raw_Data!$E$2:$E$4001,E2578,Raw_Data!$D$2:$D$4001,D2578),2),IF(Raw_Data!T2578&gt;INDEX(Cleaning_Reference!$F$6:$F$13,MATCH(D2578,Cleaning_Reference!$A$6:$A$13,0)),INDEX(Cleaning_Reference!$F$6:$F$13,MATCH(D2578,Cleaning_Reference!$A$6:$A$13,0)),Raw_Data!T2578))</f>
        <v>2.56</v>
      </c>
      <c r="U2578" s="15">
        <f>Raw_Data!U2578</f>
        <v>4.9400000000000004</v>
      </c>
      <c r="V2578" s="15">
        <f>Raw_Data!V2578</f>
        <v>25315</v>
      </c>
      <c r="W2578" s="15">
        <f>Raw_Data!W2578</f>
        <v>137736</v>
      </c>
      <c r="X2578" s="15">
        <f>Raw_Data!X2578</f>
        <v>125056</v>
      </c>
      <c r="Y2578" s="15">
        <f>Raw_Data!Y2578</f>
        <v>-12680</v>
      </c>
      <c r="Z2578" s="15">
        <f>Raw_Data!Z2578</f>
        <v>3828</v>
      </c>
      <c r="AA2578" s="15">
        <f>Raw_Data!AA2578</f>
        <v>1.29</v>
      </c>
      <c r="AB2578" s="15">
        <f>Raw_Data!AB2578</f>
        <v>46.4</v>
      </c>
      <c r="AC2578" s="19" t="str">
        <f>IF(Raw_Data!G2578="","Yes","No")</f>
        <v>No</v>
      </c>
      <c r="AD2578" s="19" t="str">
        <f>IF(Raw_Data!L2578="","Yes","No")</f>
        <v>No</v>
      </c>
      <c r="AE2578" s="19" t="str">
        <f>IF(Raw_Data!T2578="","Imputed",IF(Raw_Data!T2578&gt;INDEX(Cleaning_Reference!$F$6:$F$13,MATCH(D2578,Cleaning_Reference!$A$6:$A$13,0)),"Capped","Original"))</f>
        <v>Original</v>
      </c>
      <c r="AF2578" s="21">
        <f t="shared" si="40"/>
        <v>4.9400000000000004</v>
      </c>
    </row>
    <row r="2579" spans="1:32" ht="15" customHeight="1" x14ac:dyDescent="0.3">
      <c r="A2579" s="20" t="str">
        <f>Raw_Data!A2579</f>
        <v>SF12578</v>
      </c>
      <c r="B2579" s="15" t="str">
        <f>Raw_Data!B2579</f>
        <v>Punjab</v>
      </c>
      <c r="C2579" s="15" t="str">
        <f>Raw_Data!C2579</f>
        <v>Nashik</v>
      </c>
      <c r="D2579" s="15" t="str">
        <f>Raw_Data!D2579</f>
        <v>Maize</v>
      </c>
      <c r="E2579" s="15" t="str">
        <f>Raw_Data!E2579</f>
        <v>Kharif</v>
      </c>
      <c r="F2579" s="15">
        <f>Raw_Data!F2579</f>
        <v>7.92</v>
      </c>
      <c r="G2579" s="18">
        <f>IF(Raw_Data!G2579="",ROUND(AVERAGEIFS(Raw_Data!$G$2:$G$4001,Raw_Data!$E$2:$E$4001,E2579),1),Raw_Data!G2579)</f>
        <v>876.1</v>
      </c>
      <c r="H2579" s="15">
        <f>Raw_Data!H2579</f>
        <v>31.3</v>
      </c>
      <c r="I2579" s="15">
        <f>Raw_Data!I2579</f>
        <v>69.2</v>
      </c>
      <c r="J2579" s="15">
        <f>Raw_Data!J2579</f>
        <v>5.2</v>
      </c>
      <c r="K2579" s="15">
        <f>Raw_Data!K2579</f>
        <v>6.88</v>
      </c>
      <c r="L2579" s="18">
        <f>IF(Raw_Data!L2579="",ROUND(AVERAGEIFS(Raw_Data!$L$2:$L$4001,Raw_Data!$E$2:$E$4001,E2579),1),Raw_Data!L2579)</f>
        <v>31.2</v>
      </c>
      <c r="M2579" s="15">
        <f>Raw_Data!M2579</f>
        <v>152.30000000000001</v>
      </c>
      <c r="N2579" s="15">
        <f>Raw_Data!N2579</f>
        <v>57</v>
      </c>
      <c r="O2579" s="15">
        <f>Raw_Data!O2579</f>
        <v>122.8</v>
      </c>
      <c r="P2579" s="15" t="str">
        <f>Raw_Data!P2579</f>
        <v>Flood</v>
      </c>
      <c r="Q2579" s="15">
        <f>Raw_Data!Q2579</f>
        <v>141.19999999999999</v>
      </c>
      <c r="R2579" s="15">
        <f>Raw_Data!R2579</f>
        <v>7.47</v>
      </c>
      <c r="S2579" s="15">
        <f>Raw_Data!S2579</f>
        <v>0.9</v>
      </c>
      <c r="T2579" s="18">
        <f>IF(Raw_Data!T2579="",ROUND(AVERAGEIFS(Raw_Data!$T$2:$T$4001,Raw_Data!$E$2:$E$4001,E2579,Raw_Data!$D$2:$D$4001,D2579),2),IF(Raw_Data!T2579&gt;INDEX(Cleaning_Reference!$F$6:$F$13,MATCH(D2579,Cleaning_Reference!$A$6:$A$13,0)),INDEX(Cleaning_Reference!$F$6:$F$13,MATCH(D2579,Cleaning_Reference!$A$6:$A$13,0)),Raw_Data!T2579))</f>
        <v>4</v>
      </c>
      <c r="U2579" s="15">
        <f>Raw_Data!U2579</f>
        <v>31.68</v>
      </c>
      <c r="V2579" s="15">
        <f>Raw_Data!V2579</f>
        <v>21092</v>
      </c>
      <c r="W2579" s="15">
        <f>Raw_Data!W2579</f>
        <v>519844</v>
      </c>
      <c r="X2579" s="15">
        <f>Raw_Data!X2579</f>
        <v>668195</v>
      </c>
      <c r="Y2579" s="15">
        <f>Raw_Data!Y2579</f>
        <v>148351</v>
      </c>
      <c r="Z2579" s="15">
        <f>Raw_Data!Z2579</f>
        <v>6543</v>
      </c>
      <c r="AA2579" s="15">
        <f>Raw_Data!AA2579</f>
        <v>4.8419999999999996</v>
      </c>
      <c r="AB2579" s="15">
        <f>Raw_Data!AB2579</f>
        <v>51.9</v>
      </c>
      <c r="AC2579" s="19" t="str">
        <f>IF(Raw_Data!G2579="","Yes","No")</f>
        <v>No</v>
      </c>
      <c r="AD2579" s="19" t="str">
        <f>IF(Raw_Data!L2579="","Yes","No")</f>
        <v>No</v>
      </c>
      <c r="AE2579" s="19" t="str">
        <f>IF(Raw_Data!T2579="","Imputed",IF(Raw_Data!T2579&gt;INDEX(Cleaning_Reference!$F$6:$F$13,MATCH(D2579,Cleaning_Reference!$A$6:$A$13,0)),"Capped","Original"))</f>
        <v>Original</v>
      </c>
      <c r="AF2579" s="21">
        <f t="shared" si="40"/>
        <v>31.68</v>
      </c>
    </row>
    <row r="2580" spans="1:32" ht="15" customHeight="1" x14ac:dyDescent="0.3">
      <c r="A2580" s="20" t="str">
        <f>Raw_Data!A2580</f>
        <v>SF12579</v>
      </c>
      <c r="B2580" s="15" t="str">
        <f>Raw_Data!B2580</f>
        <v>Karnataka</v>
      </c>
      <c r="C2580" s="15" t="str">
        <f>Raw_Data!C2580</f>
        <v>Indore</v>
      </c>
      <c r="D2580" s="15" t="str">
        <f>Raw_Data!D2580</f>
        <v>Maize</v>
      </c>
      <c r="E2580" s="15" t="str">
        <f>Raw_Data!E2580</f>
        <v>Rabi</v>
      </c>
      <c r="F2580" s="15">
        <f>Raw_Data!F2580</f>
        <v>2.13</v>
      </c>
      <c r="G2580" s="18">
        <f>IF(Raw_Data!G2580="",ROUND(AVERAGEIFS(Raw_Data!$G$2:$G$4001,Raw_Data!$E$2:$E$4001,E2580),1),Raw_Data!G2580)</f>
        <v>233.2</v>
      </c>
      <c r="H2580" s="15">
        <f>Raw_Data!H2580</f>
        <v>22.9</v>
      </c>
      <c r="I2580" s="15">
        <f>Raw_Data!I2580</f>
        <v>61.3</v>
      </c>
      <c r="J2580" s="15">
        <f>Raw_Data!J2580</f>
        <v>6.6</v>
      </c>
      <c r="K2580" s="15">
        <f>Raw_Data!K2580</f>
        <v>6.24</v>
      </c>
      <c r="L2580" s="18">
        <f>IF(Raw_Data!L2580="",ROUND(AVERAGEIFS(Raw_Data!$L$2:$L$4001,Raw_Data!$E$2:$E$4001,E2580),1),Raw_Data!L2580)</f>
        <v>22.1</v>
      </c>
      <c r="M2580" s="15">
        <f>Raw_Data!M2580</f>
        <v>116.9</v>
      </c>
      <c r="N2580" s="15">
        <f>Raw_Data!N2580</f>
        <v>64.7</v>
      </c>
      <c r="O2580" s="15">
        <f>Raw_Data!O2580</f>
        <v>81.3</v>
      </c>
      <c r="P2580" s="15" t="str">
        <f>Raw_Data!P2580</f>
        <v>Flood</v>
      </c>
      <c r="Q2580" s="15">
        <f>Raw_Data!Q2580</f>
        <v>126.7</v>
      </c>
      <c r="R2580" s="15">
        <f>Raw_Data!R2580</f>
        <v>4.6399999999999997</v>
      </c>
      <c r="S2580" s="15">
        <f>Raw_Data!S2580</f>
        <v>0.7</v>
      </c>
      <c r="T2580" s="18">
        <f>IF(Raw_Data!T2580="",ROUND(AVERAGEIFS(Raw_Data!$T$2:$T$4001,Raw_Data!$E$2:$E$4001,E2580,Raw_Data!$D$2:$D$4001,D2580),2),IF(Raw_Data!T2580&gt;INDEX(Cleaning_Reference!$F$6:$F$13,MATCH(D2580,Cleaning_Reference!$A$6:$A$13,0)),INDEX(Cleaning_Reference!$F$6:$F$13,MATCH(D2580,Cleaning_Reference!$A$6:$A$13,0)),Raw_Data!T2580))</f>
        <v>2.4300000000000002</v>
      </c>
      <c r="U2580" s="15">
        <f>Raw_Data!U2580</f>
        <v>5.18</v>
      </c>
      <c r="V2580" s="15">
        <f>Raw_Data!V2580</f>
        <v>21977</v>
      </c>
      <c r="W2580" s="15">
        <f>Raw_Data!W2580</f>
        <v>140234</v>
      </c>
      <c r="X2580" s="15">
        <f>Raw_Data!X2580</f>
        <v>113841</v>
      </c>
      <c r="Y2580" s="15">
        <f>Raw_Data!Y2580</f>
        <v>-26393</v>
      </c>
      <c r="Z2580" s="15">
        <f>Raw_Data!Z2580</f>
        <v>1632</v>
      </c>
      <c r="AA2580" s="15">
        <f>Raw_Data!AA2580</f>
        <v>3.1739999999999999</v>
      </c>
      <c r="AB2580" s="15">
        <f>Raw_Data!AB2580</f>
        <v>34.299999999999997</v>
      </c>
      <c r="AC2580" s="19" t="str">
        <f>IF(Raw_Data!G2580="","Yes","No")</f>
        <v>No</v>
      </c>
      <c r="AD2580" s="19" t="str">
        <f>IF(Raw_Data!L2580="","Yes","No")</f>
        <v>No</v>
      </c>
      <c r="AE2580" s="19" t="str">
        <f>IF(Raw_Data!T2580="","Imputed",IF(Raw_Data!T2580&gt;INDEX(Cleaning_Reference!$F$6:$F$13,MATCH(D2580,Cleaning_Reference!$A$6:$A$13,0)),"Capped","Original"))</f>
        <v>Original</v>
      </c>
      <c r="AF2580" s="21">
        <f t="shared" si="40"/>
        <v>5.18</v>
      </c>
    </row>
    <row r="2581" spans="1:32" ht="15" customHeight="1" x14ac:dyDescent="0.3">
      <c r="A2581" s="20" t="str">
        <f>Raw_Data!A2581</f>
        <v>SF12580</v>
      </c>
      <c r="B2581" s="15" t="str">
        <f>Raw_Data!B2581</f>
        <v>Andhra Pradesh</v>
      </c>
      <c r="C2581" s="15" t="str">
        <f>Raw_Data!C2581</f>
        <v>Nashik</v>
      </c>
      <c r="D2581" s="15" t="str">
        <f>Raw_Data!D2581</f>
        <v>Wheat</v>
      </c>
      <c r="E2581" s="15" t="str">
        <f>Raw_Data!E2581</f>
        <v>Rabi</v>
      </c>
      <c r="F2581" s="15">
        <f>Raw_Data!F2581</f>
        <v>4.24</v>
      </c>
      <c r="G2581" s="18">
        <f>IF(Raw_Data!G2581="",ROUND(AVERAGEIFS(Raw_Data!$G$2:$G$4001,Raw_Data!$E$2:$E$4001,E2581),1),Raw_Data!G2581)</f>
        <v>531.1</v>
      </c>
      <c r="H2581" s="15">
        <f>Raw_Data!H2581</f>
        <v>27.4</v>
      </c>
      <c r="I2581" s="15">
        <f>Raw_Data!I2581</f>
        <v>64.900000000000006</v>
      </c>
      <c r="J2581" s="15">
        <f>Raw_Data!J2581</f>
        <v>6.9</v>
      </c>
      <c r="K2581" s="15">
        <f>Raw_Data!K2581</f>
        <v>6.11</v>
      </c>
      <c r="L2581" s="18">
        <f>IF(Raw_Data!L2581="",ROUND(AVERAGEIFS(Raw_Data!$L$2:$L$4001,Raw_Data!$E$2:$E$4001,E2581),1),Raw_Data!L2581)</f>
        <v>20.100000000000001</v>
      </c>
      <c r="M2581" s="15">
        <f>Raw_Data!M2581</f>
        <v>62.9</v>
      </c>
      <c r="N2581" s="15">
        <f>Raw_Data!N2581</f>
        <v>57.3</v>
      </c>
      <c r="O2581" s="15">
        <f>Raw_Data!O2581</f>
        <v>104.3</v>
      </c>
      <c r="P2581" s="15" t="str">
        <f>Raw_Data!P2581</f>
        <v>Flood</v>
      </c>
      <c r="Q2581" s="15">
        <f>Raw_Data!Q2581</f>
        <v>267.7</v>
      </c>
      <c r="R2581" s="15">
        <f>Raw_Data!R2581</f>
        <v>5.3</v>
      </c>
      <c r="S2581" s="15">
        <f>Raw_Data!S2581</f>
        <v>0.87</v>
      </c>
      <c r="T2581" s="18">
        <f>IF(Raw_Data!T2581="",ROUND(AVERAGEIFS(Raw_Data!$T$2:$T$4001,Raw_Data!$E$2:$E$4001,E2581,Raw_Data!$D$2:$D$4001,D2581),2),IF(Raw_Data!T2581&gt;INDEX(Cleaning_Reference!$F$6:$F$13,MATCH(D2581,Cleaning_Reference!$A$6:$A$13,0)),INDEX(Cleaning_Reference!$F$6:$F$13,MATCH(D2581,Cleaning_Reference!$A$6:$A$13,0)),Raw_Data!T2581))</f>
        <v>1.74</v>
      </c>
      <c r="U2581" s="15">
        <f>Raw_Data!U2581</f>
        <v>7.38</v>
      </c>
      <c r="V2581" s="15">
        <f>Raw_Data!V2581</f>
        <v>26447</v>
      </c>
      <c r="W2581" s="15">
        <f>Raw_Data!W2581</f>
        <v>348371</v>
      </c>
      <c r="X2581" s="15">
        <f>Raw_Data!X2581</f>
        <v>195179</v>
      </c>
      <c r="Y2581" s="15">
        <f>Raw_Data!Y2581</f>
        <v>-153192</v>
      </c>
      <c r="Z2581" s="15">
        <f>Raw_Data!Z2581</f>
        <v>3328</v>
      </c>
      <c r="AA2581" s="15">
        <f>Raw_Data!AA2581</f>
        <v>2.218</v>
      </c>
      <c r="AB2581" s="15">
        <f>Raw_Data!AB2581</f>
        <v>43.9</v>
      </c>
      <c r="AC2581" s="19" t="str">
        <f>IF(Raw_Data!G2581="","Yes","No")</f>
        <v>No</v>
      </c>
      <c r="AD2581" s="19" t="str">
        <f>IF(Raw_Data!L2581="","Yes","No")</f>
        <v>No</v>
      </c>
      <c r="AE2581" s="19" t="str">
        <f>IF(Raw_Data!T2581="","Imputed",IF(Raw_Data!T2581&gt;INDEX(Cleaning_Reference!$F$6:$F$13,MATCH(D2581,Cleaning_Reference!$A$6:$A$13,0)),"Capped","Original"))</f>
        <v>Original</v>
      </c>
      <c r="AF2581" s="21">
        <f t="shared" si="40"/>
        <v>7.38</v>
      </c>
    </row>
    <row r="2582" spans="1:32" ht="15" customHeight="1" x14ac:dyDescent="0.3">
      <c r="A2582" s="20" t="str">
        <f>Raw_Data!A2582</f>
        <v>SF12581</v>
      </c>
      <c r="B2582" s="15" t="str">
        <f>Raw_Data!B2582</f>
        <v>Punjab</v>
      </c>
      <c r="C2582" s="15" t="str">
        <f>Raw_Data!C2582</f>
        <v>Guntur</v>
      </c>
      <c r="D2582" s="15" t="str">
        <f>Raw_Data!D2582</f>
        <v>Pulses</v>
      </c>
      <c r="E2582" s="15" t="str">
        <f>Raw_Data!E2582</f>
        <v>Kharif</v>
      </c>
      <c r="F2582" s="15">
        <f>Raw_Data!F2582</f>
        <v>10.09</v>
      </c>
      <c r="G2582" s="18">
        <f>IF(Raw_Data!G2582="",ROUND(AVERAGEIFS(Raw_Data!$G$2:$G$4001,Raw_Data!$E$2:$E$4001,E2582),1),Raw_Data!G2582)</f>
        <v>884.3</v>
      </c>
      <c r="H2582" s="15">
        <f>Raw_Data!H2582</f>
        <v>26.3</v>
      </c>
      <c r="I2582" s="15">
        <f>Raw_Data!I2582</f>
        <v>62.5</v>
      </c>
      <c r="J2582" s="15">
        <f>Raw_Data!J2582</f>
        <v>7</v>
      </c>
      <c r="K2582" s="15">
        <f>Raw_Data!K2582</f>
        <v>6.92</v>
      </c>
      <c r="L2582" s="18">
        <f>IF(Raw_Data!L2582="",ROUND(AVERAGEIFS(Raw_Data!$L$2:$L$4001,Raw_Data!$E$2:$E$4001,E2582),1),Raw_Data!L2582)</f>
        <v>25.4</v>
      </c>
      <c r="M2582" s="15">
        <f>Raw_Data!M2582</f>
        <v>147.19999999999999</v>
      </c>
      <c r="N2582" s="15">
        <f>Raw_Data!N2582</f>
        <v>19.899999999999999</v>
      </c>
      <c r="O2582" s="15">
        <f>Raw_Data!O2582</f>
        <v>54.5</v>
      </c>
      <c r="P2582" s="15" t="str">
        <f>Raw_Data!P2582</f>
        <v>Drip</v>
      </c>
      <c r="Q2582" s="15">
        <f>Raw_Data!Q2582</f>
        <v>169.6</v>
      </c>
      <c r="R2582" s="15">
        <f>Raw_Data!R2582</f>
        <v>7.5</v>
      </c>
      <c r="S2582" s="15">
        <f>Raw_Data!S2582</f>
        <v>0.89</v>
      </c>
      <c r="T2582" s="18">
        <f>IF(Raw_Data!T2582="",ROUND(AVERAGEIFS(Raw_Data!$T$2:$T$4001,Raw_Data!$E$2:$E$4001,E2582,Raw_Data!$D$2:$D$4001,D2582),2),IF(Raw_Data!T2582&gt;INDEX(Cleaning_Reference!$F$6:$F$13,MATCH(D2582,Cleaning_Reference!$A$6:$A$13,0)),INDEX(Cleaning_Reference!$F$6:$F$13,MATCH(D2582,Cleaning_Reference!$A$6:$A$13,0)),Raw_Data!T2582))</f>
        <v>1.49</v>
      </c>
      <c r="U2582" s="15">
        <f>Raw_Data!U2582</f>
        <v>15.03</v>
      </c>
      <c r="V2582" s="15">
        <f>Raw_Data!V2582</f>
        <v>78224</v>
      </c>
      <c r="W2582" s="15">
        <f>Raw_Data!W2582</f>
        <v>644470</v>
      </c>
      <c r="X2582" s="15">
        <f>Raw_Data!X2582</f>
        <v>1175707</v>
      </c>
      <c r="Y2582" s="15">
        <f>Raw_Data!Y2582</f>
        <v>531237</v>
      </c>
      <c r="Z2582" s="15">
        <f>Raw_Data!Z2582</f>
        <v>3528</v>
      </c>
      <c r="AA2582" s="15">
        <f>Raw_Data!AA2582</f>
        <v>4.26</v>
      </c>
      <c r="AB2582" s="15">
        <f>Raw_Data!AB2582</f>
        <v>46.5</v>
      </c>
      <c r="AC2582" s="19" t="str">
        <f>IF(Raw_Data!G2582="","Yes","No")</f>
        <v>No</v>
      </c>
      <c r="AD2582" s="19" t="str">
        <f>IF(Raw_Data!L2582="","Yes","No")</f>
        <v>No</v>
      </c>
      <c r="AE2582" s="19" t="str">
        <f>IF(Raw_Data!T2582="","Imputed",IF(Raw_Data!T2582&gt;INDEX(Cleaning_Reference!$F$6:$F$13,MATCH(D2582,Cleaning_Reference!$A$6:$A$13,0)),"Capped","Original"))</f>
        <v>Original</v>
      </c>
      <c r="AF2582" s="21">
        <f t="shared" si="40"/>
        <v>15.03</v>
      </c>
    </row>
    <row r="2583" spans="1:32" ht="15" customHeight="1" x14ac:dyDescent="0.3">
      <c r="A2583" s="20" t="str">
        <f>Raw_Data!A2583</f>
        <v>SF12582</v>
      </c>
      <c r="B2583" s="15" t="str">
        <f>Raw_Data!B2583</f>
        <v>Gujarat</v>
      </c>
      <c r="C2583" s="15" t="str">
        <f>Raw_Data!C2583</f>
        <v>Raichur</v>
      </c>
      <c r="D2583" s="15" t="str">
        <f>Raw_Data!D2583</f>
        <v>Pulses</v>
      </c>
      <c r="E2583" s="15" t="str">
        <f>Raw_Data!E2583</f>
        <v>Kharif</v>
      </c>
      <c r="F2583" s="15">
        <f>Raw_Data!F2583</f>
        <v>6.8</v>
      </c>
      <c r="G2583" s="18">
        <f>IF(Raw_Data!G2583="",ROUND(AVERAGEIFS(Raw_Data!$G$2:$G$4001,Raw_Data!$E$2:$E$4001,E2583),1),Raw_Data!G2583)</f>
        <v>950.8</v>
      </c>
      <c r="H2583" s="15">
        <f>Raw_Data!H2583</f>
        <v>25.3</v>
      </c>
      <c r="I2583" s="15">
        <f>Raw_Data!I2583</f>
        <v>75.7</v>
      </c>
      <c r="J2583" s="15">
        <f>Raw_Data!J2583</f>
        <v>6</v>
      </c>
      <c r="K2583" s="15">
        <f>Raw_Data!K2583</f>
        <v>7.22</v>
      </c>
      <c r="L2583" s="18">
        <f>IF(Raw_Data!L2583="",ROUND(AVERAGEIFS(Raw_Data!$L$2:$L$4001,Raw_Data!$E$2:$E$4001,E2583),1),Raw_Data!L2583)</f>
        <v>37.1</v>
      </c>
      <c r="M2583" s="15">
        <f>Raw_Data!M2583</f>
        <v>103</v>
      </c>
      <c r="N2583" s="15">
        <f>Raw_Data!N2583</f>
        <v>39.700000000000003</v>
      </c>
      <c r="O2583" s="15">
        <f>Raw_Data!O2583</f>
        <v>68.099999999999994</v>
      </c>
      <c r="P2583" s="15" t="str">
        <f>Raw_Data!P2583</f>
        <v>Rainfed</v>
      </c>
      <c r="Q2583" s="15">
        <f>Raw_Data!Q2583</f>
        <v>215.7</v>
      </c>
      <c r="R2583" s="15">
        <f>Raw_Data!R2583</f>
        <v>2.38</v>
      </c>
      <c r="S2583" s="15">
        <f>Raw_Data!S2583</f>
        <v>0.92</v>
      </c>
      <c r="T2583" s="18">
        <f>IF(Raw_Data!T2583="",ROUND(AVERAGEIFS(Raw_Data!$T$2:$T$4001,Raw_Data!$E$2:$E$4001,E2583,Raw_Data!$D$2:$D$4001,D2583),2),IF(Raw_Data!T2583&gt;INDEX(Cleaning_Reference!$F$6:$F$13,MATCH(D2583,Cleaning_Reference!$A$6:$A$13,0)),INDEX(Cleaning_Reference!$F$6:$F$13,MATCH(D2583,Cleaning_Reference!$A$6:$A$13,0)),Raw_Data!T2583))</f>
        <v>0.98</v>
      </c>
      <c r="U2583" s="15">
        <f>Raw_Data!U2583</f>
        <v>6.66</v>
      </c>
      <c r="V2583" s="15">
        <f>Raw_Data!V2583</f>
        <v>82858</v>
      </c>
      <c r="W2583" s="15">
        <f>Raw_Data!W2583</f>
        <v>426540</v>
      </c>
      <c r="X2583" s="15">
        <f>Raw_Data!X2583</f>
        <v>551834</v>
      </c>
      <c r="Y2583" s="15">
        <f>Raw_Data!Y2583</f>
        <v>125294</v>
      </c>
      <c r="Z2583" s="15">
        <f>Raw_Data!Z2583</f>
        <v>1396</v>
      </c>
      <c r="AA2583" s="15">
        <f>Raw_Data!AA2583</f>
        <v>4.7709999999999999</v>
      </c>
      <c r="AB2583" s="15">
        <f>Raw_Data!AB2583</f>
        <v>70.2</v>
      </c>
      <c r="AC2583" s="19" t="str">
        <f>IF(Raw_Data!G2583="","Yes","No")</f>
        <v>No</v>
      </c>
      <c r="AD2583" s="19" t="str">
        <f>IF(Raw_Data!L2583="","Yes","No")</f>
        <v>No</v>
      </c>
      <c r="AE2583" s="19" t="str">
        <f>IF(Raw_Data!T2583="","Imputed",IF(Raw_Data!T2583&gt;INDEX(Cleaning_Reference!$F$6:$F$13,MATCH(D2583,Cleaning_Reference!$A$6:$A$13,0)),"Capped","Original"))</f>
        <v>Original</v>
      </c>
      <c r="AF2583" s="21">
        <f t="shared" si="40"/>
        <v>6.66</v>
      </c>
    </row>
    <row r="2584" spans="1:32" ht="15" customHeight="1" x14ac:dyDescent="0.3">
      <c r="A2584" s="20" t="str">
        <f>Raw_Data!A2584</f>
        <v>SF12583</v>
      </c>
      <c r="B2584" s="15" t="str">
        <f>Raw_Data!B2584</f>
        <v>Andhra Pradesh</v>
      </c>
      <c r="C2584" s="15" t="str">
        <f>Raw_Data!C2584</f>
        <v>Raichur</v>
      </c>
      <c r="D2584" s="15" t="str">
        <f>Raw_Data!D2584</f>
        <v>Wheat</v>
      </c>
      <c r="E2584" s="15" t="str">
        <f>Raw_Data!E2584</f>
        <v>Rabi</v>
      </c>
      <c r="F2584" s="15">
        <f>Raw_Data!F2584</f>
        <v>3.57</v>
      </c>
      <c r="G2584" s="18">
        <f>IF(Raw_Data!G2584="",ROUND(AVERAGEIFS(Raw_Data!$G$2:$G$4001,Raw_Data!$E$2:$E$4001,E2584),1),Raw_Data!G2584)</f>
        <v>316.10000000000002</v>
      </c>
      <c r="H2584" s="15">
        <f>Raw_Data!H2584</f>
        <v>24.3</v>
      </c>
      <c r="I2584" s="15">
        <f>Raw_Data!I2584</f>
        <v>55.5</v>
      </c>
      <c r="J2584" s="15">
        <f>Raw_Data!J2584</f>
        <v>8.4</v>
      </c>
      <c r="K2584" s="15">
        <f>Raw_Data!K2584</f>
        <v>5.68</v>
      </c>
      <c r="L2584" s="18">
        <f>IF(Raw_Data!L2584="",ROUND(AVERAGEIFS(Raw_Data!$L$2:$L$4001,Raw_Data!$E$2:$E$4001,E2584),1),Raw_Data!L2584)</f>
        <v>26.3</v>
      </c>
      <c r="M2584" s="15">
        <f>Raw_Data!M2584</f>
        <v>151</v>
      </c>
      <c r="N2584" s="15">
        <f>Raw_Data!N2584</f>
        <v>73.400000000000006</v>
      </c>
      <c r="O2584" s="15">
        <f>Raw_Data!O2584</f>
        <v>157.69999999999999</v>
      </c>
      <c r="P2584" s="15" t="str">
        <f>Raw_Data!P2584</f>
        <v>Flood</v>
      </c>
      <c r="Q2584" s="15">
        <f>Raw_Data!Q2584</f>
        <v>185.3</v>
      </c>
      <c r="R2584" s="15">
        <f>Raw_Data!R2584</f>
        <v>3.22</v>
      </c>
      <c r="S2584" s="15">
        <f>Raw_Data!S2584</f>
        <v>0.91</v>
      </c>
      <c r="T2584" s="18">
        <f>IF(Raw_Data!T2584="",ROUND(AVERAGEIFS(Raw_Data!$T$2:$T$4001,Raw_Data!$E$2:$E$4001,E2584,Raw_Data!$D$2:$D$4001,D2584),2),IF(Raw_Data!T2584&gt;INDEX(Cleaning_Reference!$F$6:$F$13,MATCH(D2584,Cleaning_Reference!$A$6:$A$13,0)),INDEX(Cleaning_Reference!$F$6:$F$13,MATCH(D2584,Cleaning_Reference!$A$6:$A$13,0)),Raw_Data!T2584))</f>
        <v>0.84</v>
      </c>
      <c r="U2584" s="15">
        <f>Raw_Data!U2584</f>
        <v>3</v>
      </c>
      <c r="V2584" s="15">
        <f>Raw_Data!V2584</f>
        <v>23670</v>
      </c>
      <c r="W2584" s="15">
        <f>Raw_Data!W2584</f>
        <v>232564</v>
      </c>
      <c r="X2584" s="15">
        <f>Raw_Data!X2584</f>
        <v>71010</v>
      </c>
      <c r="Y2584" s="15">
        <f>Raw_Data!Y2584</f>
        <v>-161554</v>
      </c>
      <c r="Z2584" s="15">
        <f>Raw_Data!Z2584</f>
        <v>2289</v>
      </c>
      <c r="AA2584" s="15">
        <f>Raw_Data!AA2584</f>
        <v>1.3109999999999999</v>
      </c>
      <c r="AB2584" s="15">
        <f>Raw_Data!AB2584</f>
        <v>47.5</v>
      </c>
      <c r="AC2584" s="19" t="str">
        <f>IF(Raw_Data!G2584="","Yes","No")</f>
        <v>No</v>
      </c>
      <c r="AD2584" s="19" t="str">
        <f>IF(Raw_Data!L2584="","Yes","No")</f>
        <v>No</v>
      </c>
      <c r="AE2584" s="19" t="str">
        <f>IF(Raw_Data!T2584="","Imputed",IF(Raw_Data!T2584&gt;INDEX(Cleaning_Reference!$F$6:$F$13,MATCH(D2584,Cleaning_Reference!$A$6:$A$13,0)),"Capped","Original"))</f>
        <v>Original</v>
      </c>
      <c r="AF2584" s="21">
        <f t="shared" si="40"/>
        <v>3</v>
      </c>
    </row>
    <row r="2585" spans="1:32" ht="15" customHeight="1" x14ac:dyDescent="0.3">
      <c r="A2585" s="20" t="str">
        <f>Raw_Data!A2585</f>
        <v>SF12584</v>
      </c>
      <c r="B2585" s="15" t="str">
        <f>Raw_Data!B2585</f>
        <v>Tamil Nadu</v>
      </c>
      <c r="C2585" s="15" t="str">
        <f>Raw_Data!C2585</f>
        <v>Warangal</v>
      </c>
      <c r="D2585" s="15" t="str">
        <f>Raw_Data!D2585</f>
        <v>Wheat</v>
      </c>
      <c r="E2585" s="15" t="str">
        <f>Raw_Data!E2585</f>
        <v>Rabi</v>
      </c>
      <c r="F2585" s="15">
        <f>Raw_Data!F2585</f>
        <v>8.8000000000000007</v>
      </c>
      <c r="G2585" s="18">
        <f>IF(Raw_Data!G2585="",ROUND(AVERAGEIFS(Raw_Data!$G$2:$G$4001,Raw_Data!$E$2:$E$4001,E2585),1),Raw_Data!G2585)</f>
        <v>769.9</v>
      </c>
      <c r="H2585" s="15">
        <f>Raw_Data!H2585</f>
        <v>21.9</v>
      </c>
      <c r="I2585" s="15">
        <f>Raw_Data!I2585</f>
        <v>71.900000000000006</v>
      </c>
      <c r="J2585" s="15">
        <f>Raw_Data!J2585</f>
        <v>6.7</v>
      </c>
      <c r="K2585" s="15">
        <f>Raw_Data!K2585</f>
        <v>5.99</v>
      </c>
      <c r="L2585" s="18">
        <f>IF(Raw_Data!L2585="",ROUND(AVERAGEIFS(Raw_Data!$L$2:$L$4001,Raw_Data!$E$2:$E$4001,E2585),1),Raw_Data!L2585)</f>
        <v>26.2</v>
      </c>
      <c r="M2585" s="15">
        <f>Raw_Data!M2585</f>
        <v>89.5</v>
      </c>
      <c r="N2585" s="15">
        <f>Raw_Data!N2585</f>
        <v>77</v>
      </c>
      <c r="O2585" s="15">
        <f>Raw_Data!O2585</f>
        <v>79.400000000000006</v>
      </c>
      <c r="P2585" s="15" t="str">
        <f>Raw_Data!P2585</f>
        <v>Drip</v>
      </c>
      <c r="Q2585" s="15">
        <f>Raw_Data!Q2585</f>
        <v>190.3</v>
      </c>
      <c r="R2585" s="15">
        <f>Raw_Data!R2585</f>
        <v>7.16</v>
      </c>
      <c r="S2585" s="15">
        <f>Raw_Data!S2585</f>
        <v>0.94</v>
      </c>
      <c r="T2585" s="18">
        <f>IF(Raw_Data!T2585="",ROUND(AVERAGEIFS(Raw_Data!$T$2:$T$4001,Raw_Data!$E$2:$E$4001,E2585,Raw_Data!$D$2:$D$4001,D2585),2),IF(Raw_Data!T2585&gt;INDEX(Cleaning_Reference!$F$6:$F$13,MATCH(D2585,Cleaning_Reference!$A$6:$A$13,0)),INDEX(Cleaning_Reference!$F$6:$F$13,MATCH(D2585,Cleaning_Reference!$A$6:$A$13,0)),Raw_Data!T2585))</f>
        <v>1.82</v>
      </c>
      <c r="U2585" s="15">
        <f>Raw_Data!U2585</f>
        <v>16.02</v>
      </c>
      <c r="V2585" s="15">
        <f>Raw_Data!V2585</f>
        <v>23445</v>
      </c>
      <c r="W2585" s="15">
        <f>Raw_Data!W2585</f>
        <v>521169</v>
      </c>
      <c r="X2585" s="15">
        <f>Raw_Data!X2585</f>
        <v>375589</v>
      </c>
      <c r="Y2585" s="15">
        <f>Raw_Data!Y2585</f>
        <v>-145580</v>
      </c>
      <c r="Z2585" s="15">
        <f>Raw_Data!Z2585</f>
        <v>5182</v>
      </c>
      <c r="AA2585" s="15">
        <f>Raw_Data!AA2585</f>
        <v>3.0910000000000002</v>
      </c>
      <c r="AB2585" s="15">
        <f>Raw_Data!AB2585</f>
        <v>51.2</v>
      </c>
      <c r="AC2585" s="19" t="str">
        <f>IF(Raw_Data!G2585="","Yes","No")</f>
        <v>No</v>
      </c>
      <c r="AD2585" s="19" t="str">
        <f>IF(Raw_Data!L2585="","Yes","No")</f>
        <v>No</v>
      </c>
      <c r="AE2585" s="19" t="str">
        <f>IF(Raw_Data!T2585="","Imputed",IF(Raw_Data!T2585&gt;INDEX(Cleaning_Reference!$F$6:$F$13,MATCH(D2585,Cleaning_Reference!$A$6:$A$13,0)),"Capped","Original"))</f>
        <v>Original</v>
      </c>
      <c r="AF2585" s="21">
        <f t="shared" si="40"/>
        <v>16.02</v>
      </c>
    </row>
    <row r="2586" spans="1:32" ht="15" customHeight="1" x14ac:dyDescent="0.3">
      <c r="A2586" s="20" t="str">
        <f>Raw_Data!A2586</f>
        <v>SF12585</v>
      </c>
      <c r="B2586" s="15" t="str">
        <f>Raw_Data!B2586</f>
        <v>Karnataka</v>
      </c>
      <c r="C2586" s="15" t="str">
        <f>Raw_Data!C2586</f>
        <v>Rajkot</v>
      </c>
      <c r="D2586" s="15" t="str">
        <f>Raw_Data!D2586</f>
        <v>Cotton</v>
      </c>
      <c r="E2586" s="15" t="str">
        <f>Raw_Data!E2586</f>
        <v>Rabi</v>
      </c>
      <c r="F2586" s="15">
        <f>Raw_Data!F2586</f>
        <v>3.99</v>
      </c>
      <c r="G2586" s="18">
        <f>IF(Raw_Data!G2586="",ROUND(AVERAGEIFS(Raw_Data!$G$2:$G$4001,Raw_Data!$E$2:$E$4001,E2586),1),Raw_Data!G2586)</f>
        <v>135.69999999999999</v>
      </c>
      <c r="H2586" s="15">
        <f>Raw_Data!H2586</f>
        <v>25.5</v>
      </c>
      <c r="I2586" s="15">
        <f>Raw_Data!I2586</f>
        <v>58.1</v>
      </c>
      <c r="J2586" s="15">
        <f>Raw_Data!J2586</f>
        <v>8.1999999999999993</v>
      </c>
      <c r="K2586" s="15">
        <f>Raw_Data!K2586</f>
        <v>6.05</v>
      </c>
      <c r="L2586" s="18">
        <f>IF(Raw_Data!L2586="",ROUND(AVERAGEIFS(Raw_Data!$L$2:$L$4001,Raw_Data!$E$2:$E$4001,E2586),1),Raw_Data!L2586)</f>
        <v>21.1</v>
      </c>
      <c r="M2586" s="15">
        <f>Raw_Data!M2586</f>
        <v>123.4</v>
      </c>
      <c r="N2586" s="15">
        <f>Raw_Data!N2586</f>
        <v>58.8</v>
      </c>
      <c r="O2586" s="15">
        <f>Raw_Data!O2586</f>
        <v>116.1</v>
      </c>
      <c r="P2586" s="15" t="str">
        <f>Raw_Data!P2586</f>
        <v>Flood</v>
      </c>
      <c r="Q2586" s="15">
        <f>Raw_Data!Q2586</f>
        <v>219</v>
      </c>
      <c r="R2586" s="15">
        <f>Raw_Data!R2586</f>
        <v>1.61</v>
      </c>
      <c r="S2586" s="15">
        <f>Raw_Data!S2586</f>
        <v>0.89</v>
      </c>
      <c r="T2586" s="18">
        <f>IF(Raw_Data!T2586="",ROUND(AVERAGEIFS(Raw_Data!$T$2:$T$4001,Raw_Data!$E$2:$E$4001,E2586,Raw_Data!$D$2:$D$4001,D2586),2),IF(Raw_Data!T2586&gt;INDEX(Cleaning_Reference!$F$6:$F$13,MATCH(D2586,Cleaning_Reference!$A$6:$A$13,0)),INDEX(Cleaning_Reference!$F$6:$F$13,MATCH(D2586,Cleaning_Reference!$A$6:$A$13,0)),Raw_Data!T2586))</f>
        <v>0.85</v>
      </c>
      <c r="U2586" s="15">
        <f>Raw_Data!U2586</f>
        <v>3.39</v>
      </c>
      <c r="V2586" s="15">
        <f>Raw_Data!V2586</f>
        <v>65462</v>
      </c>
      <c r="W2586" s="15">
        <f>Raw_Data!W2586</f>
        <v>313484</v>
      </c>
      <c r="X2586" s="15">
        <f>Raw_Data!X2586</f>
        <v>221916</v>
      </c>
      <c r="Y2586" s="15">
        <f>Raw_Data!Y2586</f>
        <v>-91568</v>
      </c>
      <c r="Z2586" s="15">
        <f>Raw_Data!Z2586</f>
        <v>3737</v>
      </c>
      <c r="AA2586" s="15">
        <f>Raw_Data!AA2586</f>
        <v>0.90700000000000003</v>
      </c>
      <c r="AB2586" s="15">
        <f>Raw_Data!AB2586</f>
        <v>41.3</v>
      </c>
      <c r="AC2586" s="19" t="str">
        <f>IF(Raw_Data!G2586="","Yes","No")</f>
        <v>No</v>
      </c>
      <c r="AD2586" s="19" t="str">
        <f>IF(Raw_Data!L2586="","Yes","No")</f>
        <v>No</v>
      </c>
      <c r="AE2586" s="19" t="str">
        <f>IF(Raw_Data!T2586="","Imputed",IF(Raw_Data!T2586&gt;INDEX(Cleaning_Reference!$F$6:$F$13,MATCH(D2586,Cleaning_Reference!$A$6:$A$13,0)),"Capped","Original"))</f>
        <v>Original</v>
      </c>
      <c r="AF2586" s="21">
        <f t="shared" si="40"/>
        <v>3.39</v>
      </c>
    </row>
    <row r="2587" spans="1:32" ht="15" customHeight="1" x14ac:dyDescent="0.3">
      <c r="A2587" s="20" t="str">
        <f>Raw_Data!A2587</f>
        <v>SF12586</v>
      </c>
      <c r="B2587" s="15" t="str">
        <f>Raw_Data!B2587</f>
        <v>Madhya Pradesh</v>
      </c>
      <c r="C2587" s="15" t="str">
        <f>Raw_Data!C2587</f>
        <v>Warangal</v>
      </c>
      <c r="D2587" s="15" t="str">
        <f>Raw_Data!D2587</f>
        <v>Cotton</v>
      </c>
      <c r="E2587" s="15" t="str">
        <f>Raw_Data!E2587</f>
        <v>Rabi</v>
      </c>
      <c r="F2587" s="15">
        <f>Raw_Data!F2587</f>
        <v>14.2</v>
      </c>
      <c r="G2587" s="18">
        <f>IF(Raw_Data!G2587="",ROUND(AVERAGEIFS(Raw_Data!$G$2:$G$4001,Raw_Data!$E$2:$E$4001,E2587),1),Raw_Data!G2587)</f>
        <v>615.6</v>
      </c>
      <c r="H2587" s="15">
        <f>Raw_Data!H2587</f>
        <v>27.8</v>
      </c>
      <c r="I2587" s="15">
        <f>Raw_Data!I2587</f>
        <v>52.8</v>
      </c>
      <c r="J2587" s="15">
        <f>Raw_Data!J2587</f>
        <v>7.2</v>
      </c>
      <c r="K2587" s="15">
        <f>Raw_Data!K2587</f>
        <v>6.67</v>
      </c>
      <c r="L2587" s="18">
        <f>IF(Raw_Data!L2587="",ROUND(AVERAGEIFS(Raw_Data!$L$2:$L$4001,Raw_Data!$E$2:$E$4001,E2587),1),Raw_Data!L2587)</f>
        <v>24.8</v>
      </c>
      <c r="M2587" s="15">
        <f>Raw_Data!M2587</f>
        <v>96</v>
      </c>
      <c r="N2587" s="15">
        <f>Raw_Data!N2587</f>
        <v>47.5</v>
      </c>
      <c r="O2587" s="15">
        <f>Raw_Data!O2587</f>
        <v>87.1</v>
      </c>
      <c r="P2587" s="15" t="str">
        <f>Raw_Data!P2587</f>
        <v>Rainfed</v>
      </c>
      <c r="Q2587" s="15">
        <f>Raw_Data!Q2587</f>
        <v>206.3</v>
      </c>
      <c r="R2587" s="15">
        <f>Raw_Data!R2587</f>
        <v>1.98</v>
      </c>
      <c r="S2587" s="15">
        <f>Raw_Data!S2587</f>
        <v>0.8</v>
      </c>
      <c r="T2587" s="18">
        <f>IF(Raw_Data!T2587="",ROUND(AVERAGEIFS(Raw_Data!$T$2:$T$4001,Raw_Data!$E$2:$E$4001,E2587,Raw_Data!$D$2:$D$4001,D2587),2),IF(Raw_Data!T2587&gt;INDEX(Cleaning_Reference!$F$6:$F$13,MATCH(D2587,Cleaning_Reference!$A$6:$A$13,0)),INDEX(Cleaning_Reference!$F$6:$F$13,MATCH(D2587,Cleaning_Reference!$A$6:$A$13,0)),Raw_Data!T2587))</f>
        <v>1.89</v>
      </c>
      <c r="U2587" s="15">
        <f>Raw_Data!U2587</f>
        <v>26.84</v>
      </c>
      <c r="V2587" s="15">
        <f>Raw_Data!V2587</f>
        <v>68482</v>
      </c>
      <c r="W2587" s="15">
        <f>Raw_Data!W2587</f>
        <v>831631</v>
      </c>
      <c r="X2587" s="15">
        <f>Raw_Data!X2587</f>
        <v>1838057</v>
      </c>
      <c r="Y2587" s="15">
        <f>Raw_Data!Y2587</f>
        <v>1006426</v>
      </c>
      <c r="Z2587" s="15">
        <f>Raw_Data!Z2587</f>
        <v>6355</v>
      </c>
      <c r="AA2587" s="15">
        <f>Raw_Data!AA2587</f>
        <v>4.2229999999999999</v>
      </c>
      <c r="AB2587" s="15">
        <f>Raw_Data!AB2587</f>
        <v>65.599999999999994</v>
      </c>
      <c r="AC2587" s="19" t="str">
        <f>IF(Raw_Data!G2587="","Yes","No")</f>
        <v>No</v>
      </c>
      <c r="AD2587" s="19" t="str">
        <f>IF(Raw_Data!L2587="","Yes","No")</f>
        <v>No</v>
      </c>
      <c r="AE2587" s="19" t="str">
        <f>IF(Raw_Data!T2587="","Imputed",IF(Raw_Data!T2587&gt;INDEX(Cleaning_Reference!$F$6:$F$13,MATCH(D2587,Cleaning_Reference!$A$6:$A$13,0)),"Capped","Original"))</f>
        <v>Original</v>
      </c>
      <c r="AF2587" s="21">
        <f t="shared" si="40"/>
        <v>26.84</v>
      </c>
    </row>
    <row r="2588" spans="1:32" ht="15" customHeight="1" x14ac:dyDescent="0.3">
      <c r="A2588" s="20" t="str">
        <f>Raw_Data!A2588</f>
        <v>SF12587</v>
      </c>
      <c r="B2588" s="15" t="str">
        <f>Raw_Data!B2588</f>
        <v>Tamil Nadu</v>
      </c>
      <c r="C2588" s="15" t="str">
        <f>Raw_Data!C2588</f>
        <v>Krishna</v>
      </c>
      <c r="D2588" s="15" t="str">
        <f>Raw_Data!D2588</f>
        <v>Pulses</v>
      </c>
      <c r="E2588" s="15" t="str">
        <f>Raw_Data!E2588</f>
        <v>Kharif</v>
      </c>
      <c r="F2588" s="15">
        <f>Raw_Data!F2588</f>
        <v>12.12</v>
      </c>
      <c r="G2588" s="18">
        <f>IF(Raw_Data!G2588="",ROUND(AVERAGEIFS(Raw_Data!$G$2:$G$4001,Raw_Data!$E$2:$E$4001,E2588),1),Raw_Data!G2588)</f>
        <v>813.8</v>
      </c>
      <c r="H2588" s="15">
        <f>Raw_Data!H2588</f>
        <v>31.6</v>
      </c>
      <c r="I2588" s="15">
        <f>Raw_Data!I2588</f>
        <v>61.9</v>
      </c>
      <c r="J2588" s="15">
        <f>Raw_Data!J2588</f>
        <v>5.7</v>
      </c>
      <c r="K2588" s="15">
        <f>Raw_Data!K2588</f>
        <v>6.91</v>
      </c>
      <c r="L2588" s="18">
        <f>IF(Raw_Data!L2588="",ROUND(AVERAGEIFS(Raw_Data!$L$2:$L$4001,Raw_Data!$E$2:$E$4001,E2588),1),Raw_Data!L2588)</f>
        <v>30.9</v>
      </c>
      <c r="M2588" s="15">
        <f>Raw_Data!M2588</f>
        <v>141.1</v>
      </c>
      <c r="N2588" s="15">
        <f>Raw_Data!N2588</f>
        <v>64</v>
      </c>
      <c r="O2588" s="15">
        <f>Raw_Data!O2588</f>
        <v>125.5</v>
      </c>
      <c r="P2588" s="15" t="str">
        <f>Raw_Data!P2588</f>
        <v>Rainfed</v>
      </c>
      <c r="Q2588" s="15">
        <f>Raw_Data!Q2588</f>
        <v>129.6</v>
      </c>
      <c r="R2588" s="15">
        <f>Raw_Data!R2588</f>
        <v>5.69</v>
      </c>
      <c r="S2588" s="15">
        <f>Raw_Data!S2588</f>
        <v>0.96</v>
      </c>
      <c r="T2588" s="18">
        <f>IF(Raw_Data!T2588="",ROUND(AVERAGEIFS(Raw_Data!$T$2:$T$4001,Raw_Data!$E$2:$E$4001,E2588,Raw_Data!$D$2:$D$4001,D2588),2),IF(Raw_Data!T2588&gt;INDEX(Cleaning_Reference!$F$6:$F$13,MATCH(D2588,Cleaning_Reference!$A$6:$A$13,0)),INDEX(Cleaning_Reference!$F$6:$F$13,MATCH(D2588,Cleaning_Reference!$A$6:$A$13,0)),Raw_Data!T2588))</f>
        <v>1.4</v>
      </c>
      <c r="U2588" s="15">
        <f>Raw_Data!U2588</f>
        <v>16.97</v>
      </c>
      <c r="V2588" s="15">
        <f>Raw_Data!V2588</f>
        <v>70229</v>
      </c>
      <c r="W2588" s="15">
        <f>Raw_Data!W2588</f>
        <v>719492</v>
      </c>
      <c r="X2588" s="15">
        <f>Raw_Data!X2588</f>
        <v>1191786</v>
      </c>
      <c r="Y2588" s="15">
        <f>Raw_Data!Y2588</f>
        <v>472294</v>
      </c>
      <c r="Z2588" s="15">
        <f>Raw_Data!Z2588</f>
        <v>2188</v>
      </c>
      <c r="AA2588" s="15">
        <f>Raw_Data!AA2588</f>
        <v>7.7560000000000002</v>
      </c>
      <c r="AB2588" s="15">
        <f>Raw_Data!AB2588</f>
        <v>46.3</v>
      </c>
      <c r="AC2588" s="19" t="str">
        <f>IF(Raw_Data!G2588="","Yes","No")</f>
        <v>No</v>
      </c>
      <c r="AD2588" s="19" t="str">
        <f>IF(Raw_Data!L2588="","Yes","No")</f>
        <v>No</v>
      </c>
      <c r="AE2588" s="19" t="str">
        <f>IF(Raw_Data!T2588="","Imputed",IF(Raw_Data!T2588&gt;INDEX(Cleaning_Reference!$F$6:$F$13,MATCH(D2588,Cleaning_Reference!$A$6:$A$13,0)),"Capped","Original"))</f>
        <v>Original</v>
      </c>
      <c r="AF2588" s="21">
        <f t="shared" si="40"/>
        <v>16.97</v>
      </c>
    </row>
    <row r="2589" spans="1:32" ht="15" customHeight="1" x14ac:dyDescent="0.3">
      <c r="A2589" s="20" t="str">
        <f>Raw_Data!A2589</f>
        <v>SF12588</v>
      </c>
      <c r="B2589" s="15" t="str">
        <f>Raw_Data!B2589</f>
        <v>Tamil Nadu</v>
      </c>
      <c r="C2589" s="15" t="str">
        <f>Raw_Data!C2589</f>
        <v>Ludhiana</v>
      </c>
      <c r="D2589" s="15" t="str">
        <f>Raw_Data!D2589</f>
        <v>Chilli</v>
      </c>
      <c r="E2589" s="15" t="str">
        <f>Raw_Data!E2589</f>
        <v>Zaid</v>
      </c>
      <c r="F2589" s="15">
        <f>Raw_Data!F2589</f>
        <v>8.85</v>
      </c>
      <c r="G2589" s="18">
        <f>IF(Raw_Data!G2589="",ROUND(AVERAGEIFS(Raw_Data!$G$2:$G$4001,Raw_Data!$E$2:$E$4001,E2589),1),Raw_Data!G2589)</f>
        <v>240.3</v>
      </c>
      <c r="H2589" s="15">
        <f>Raw_Data!H2589</f>
        <v>28.8</v>
      </c>
      <c r="I2589" s="15">
        <f>Raw_Data!I2589</f>
        <v>47.4</v>
      </c>
      <c r="J2589" s="15">
        <f>Raw_Data!J2589</f>
        <v>7.4</v>
      </c>
      <c r="K2589" s="15">
        <f>Raw_Data!K2589</f>
        <v>5.2</v>
      </c>
      <c r="L2589" s="18">
        <f>IF(Raw_Data!L2589="",ROUND(AVERAGEIFS(Raw_Data!$L$2:$L$4001,Raw_Data!$E$2:$E$4001,E2589),1),Raw_Data!L2589)</f>
        <v>24.1</v>
      </c>
      <c r="M2589" s="15">
        <f>Raw_Data!M2589</f>
        <v>121.4</v>
      </c>
      <c r="N2589" s="15">
        <f>Raw_Data!N2589</f>
        <v>46.7</v>
      </c>
      <c r="O2589" s="15">
        <f>Raw_Data!O2589</f>
        <v>45</v>
      </c>
      <c r="P2589" s="15" t="str">
        <f>Raw_Data!P2589</f>
        <v>Flood</v>
      </c>
      <c r="Q2589" s="15">
        <f>Raw_Data!Q2589</f>
        <v>73</v>
      </c>
      <c r="R2589" s="15">
        <f>Raw_Data!R2589</f>
        <v>1.99</v>
      </c>
      <c r="S2589" s="15">
        <f>Raw_Data!S2589</f>
        <v>0.71</v>
      </c>
      <c r="T2589" s="18">
        <f>IF(Raw_Data!T2589="",ROUND(AVERAGEIFS(Raw_Data!$T$2:$T$4001,Raw_Data!$E$2:$E$4001,E2589,Raw_Data!$D$2:$D$4001,D2589),2),IF(Raw_Data!T2589&gt;INDEX(Cleaning_Reference!$F$6:$F$13,MATCH(D2589,Cleaning_Reference!$A$6:$A$13,0)),INDEX(Cleaning_Reference!$F$6:$F$13,MATCH(D2589,Cleaning_Reference!$A$6:$A$13,0)),Raw_Data!T2589))</f>
        <v>0.3</v>
      </c>
      <c r="U2589" s="15">
        <f>Raw_Data!U2589</f>
        <v>2.66</v>
      </c>
      <c r="V2589" s="15">
        <f>Raw_Data!V2589</f>
        <v>103566</v>
      </c>
      <c r="W2589" s="15">
        <f>Raw_Data!W2589</f>
        <v>452134</v>
      </c>
      <c r="X2589" s="15">
        <f>Raw_Data!X2589</f>
        <v>275486</v>
      </c>
      <c r="Y2589" s="15">
        <f>Raw_Data!Y2589</f>
        <v>-176648</v>
      </c>
      <c r="Z2589" s="15">
        <f>Raw_Data!Z2589</f>
        <v>6979</v>
      </c>
      <c r="AA2589" s="15">
        <f>Raw_Data!AA2589</f>
        <v>0.38100000000000001</v>
      </c>
      <c r="AB2589" s="15">
        <f>Raw_Data!AB2589</f>
        <v>46.3</v>
      </c>
      <c r="AC2589" s="19" t="str">
        <f>IF(Raw_Data!G2589="","Yes","No")</f>
        <v>No</v>
      </c>
      <c r="AD2589" s="19" t="str">
        <f>IF(Raw_Data!L2589="","Yes","No")</f>
        <v>No</v>
      </c>
      <c r="AE2589" s="19" t="str">
        <f>IF(Raw_Data!T2589="","Imputed",IF(Raw_Data!T2589&gt;INDEX(Cleaning_Reference!$F$6:$F$13,MATCH(D2589,Cleaning_Reference!$A$6:$A$13,0)),"Capped","Original"))</f>
        <v>Original</v>
      </c>
      <c r="AF2589" s="21">
        <f t="shared" si="40"/>
        <v>2.66</v>
      </c>
    </row>
    <row r="2590" spans="1:32" ht="15" customHeight="1" x14ac:dyDescent="0.3">
      <c r="A2590" s="20" t="str">
        <f>Raw_Data!A2590</f>
        <v>SF12589</v>
      </c>
      <c r="B2590" s="15" t="str">
        <f>Raw_Data!B2590</f>
        <v>Karnataka</v>
      </c>
      <c r="C2590" s="15" t="str">
        <f>Raw_Data!C2590</f>
        <v>Nalgonda</v>
      </c>
      <c r="D2590" s="15" t="str">
        <f>Raw_Data!D2590</f>
        <v>Rice</v>
      </c>
      <c r="E2590" s="15" t="str">
        <f>Raw_Data!E2590</f>
        <v>Rabi</v>
      </c>
      <c r="F2590" s="15">
        <f>Raw_Data!F2590</f>
        <v>0.8</v>
      </c>
      <c r="G2590" s="18">
        <f>IF(Raw_Data!G2590="",ROUND(AVERAGEIFS(Raw_Data!$G$2:$G$4001,Raw_Data!$E$2:$E$4001,E2590),1),Raw_Data!G2590)</f>
        <v>588.70000000000005</v>
      </c>
      <c r="H2590" s="15">
        <f>Raw_Data!H2590</f>
        <v>21</v>
      </c>
      <c r="I2590" s="15">
        <f>Raw_Data!I2590</f>
        <v>49.5</v>
      </c>
      <c r="J2590" s="15">
        <f>Raw_Data!J2590</f>
        <v>8.4</v>
      </c>
      <c r="K2590" s="15">
        <f>Raw_Data!K2590</f>
        <v>6.59</v>
      </c>
      <c r="L2590" s="18">
        <f>IF(Raw_Data!L2590="",ROUND(AVERAGEIFS(Raw_Data!$L$2:$L$4001,Raw_Data!$E$2:$E$4001,E2590),1),Raw_Data!L2590)</f>
        <v>14.7</v>
      </c>
      <c r="M2590" s="15">
        <f>Raw_Data!M2590</f>
        <v>117.2</v>
      </c>
      <c r="N2590" s="15">
        <f>Raw_Data!N2590</f>
        <v>51.1</v>
      </c>
      <c r="O2590" s="15">
        <f>Raw_Data!O2590</f>
        <v>65.599999999999994</v>
      </c>
      <c r="P2590" s="15" t="str">
        <f>Raw_Data!P2590</f>
        <v>Flood</v>
      </c>
      <c r="Q2590" s="15">
        <f>Raw_Data!Q2590</f>
        <v>63.8</v>
      </c>
      <c r="R2590" s="15">
        <f>Raw_Data!R2590</f>
        <v>4.3</v>
      </c>
      <c r="S2590" s="15">
        <f>Raw_Data!S2590</f>
        <v>0.78</v>
      </c>
      <c r="T2590" s="18">
        <f>IF(Raw_Data!T2590="",ROUND(AVERAGEIFS(Raw_Data!$T$2:$T$4001,Raw_Data!$E$2:$E$4001,E2590,Raw_Data!$D$2:$D$4001,D2590),2),IF(Raw_Data!T2590&gt;INDEX(Cleaning_Reference!$F$6:$F$13,MATCH(D2590,Cleaning_Reference!$A$6:$A$13,0)),INDEX(Cleaning_Reference!$F$6:$F$13,MATCH(D2590,Cleaning_Reference!$A$6:$A$13,0)),Raw_Data!T2590))</f>
        <v>2.33</v>
      </c>
      <c r="U2590" s="15">
        <f>Raw_Data!U2590</f>
        <v>2.1800000000000002</v>
      </c>
      <c r="V2590" s="15">
        <f>Raw_Data!V2590</f>
        <v>23341</v>
      </c>
      <c r="W2590" s="15">
        <f>Raw_Data!W2590</f>
        <v>42617</v>
      </c>
      <c r="X2590" s="15">
        <f>Raw_Data!X2590</f>
        <v>50883</v>
      </c>
      <c r="Y2590" s="15">
        <f>Raw_Data!Y2590</f>
        <v>8266</v>
      </c>
      <c r="Z2590" s="15">
        <f>Raw_Data!Z2590</f>
        <v>1599</v>
      </c>
      <c r="AA2590" s="15">
        <f>Raw_Data!AA2590</f>
        <v>1.363</v>
      </c>
      <c r="AB2590" s="15">
        <f>Raw_Data!AB2590</f>
        <v>29.4</v>
      </c>
      <c r="AC2590" s="19" t="str">
        <f>IF(Raw_Data!G2590="","Yes","No")</f>
        <v>No</v>
      </c>
      <c r="AD2590" s="19" t="str">
        <f>IF(Raw_Data!L2590="","Yes","No")</f>
        <v>No</v>
      </c>
      <c r="AE2590" s="19" t="str">
        <f>IF(Raw_Data!T2590="","Imputed",IF(Raw_Data!T2590&gt;INDEX(Cleaning_Reference!$F$6:$F$13,MATCH(D2590,Cleaning_Reference!$A$6:$A$13,0)),"Capped","Original"))</f>
        <v>Imputed</v>
      </c>
      <c r="AF2590" s="21">
        <f t="shared" si="40"/>
        <v>1.86</v>
      </c>
    </row>
    <row r="2591" spans="1:32" ht="15" customHeight="1" x14ac:dyDescent="0.3">
      <c r="A2591" s="20" t="str">
        <f>Raw_Data!A2591</f>
        <v>SF12590</v>
      </c>
      <c r="B2591" s="15" t="str">
        <f>Raw_Data!B2591</f>
        <v>Karnataka</v>
      </c>
      <c r="C2591" s="15" t="str">
        <f>Raw_Data!C2591</f>
        <v>Krishna</v>
      </c>
      <c r="D2591" s="15" t="str">
        <f>Raw_Data!D2591</f>
        <v>Pulses</v>
      </c>
      <c r="E2591" s="15" t="str">
        <f>Raw_Data!E2591</f>
        <v>Rabi</v>
      </c>
      <c r="F2591" s="15">
        <f>Raw_Data!F2591</f>
        <v>13.5</v>
      </c>
      <c r="G2591" s="18">
        <f>IF(Raw_Data!G2591="",ROUND(AVERAGEIFS(Raw_Data!$G$2:$G$4001,Raw_Data!$E$2:$E$4001,E2591),1),Raw_Data!G2591)</f>
        <v>592.29999999999995</v>
      </c>
      <c r="H2591" s="15">
        <f>Raw_Data!H2591</f>
        <v>26</v>
      </c>
      <c r="I2591" s="15">
        <f>Raw_Data!I2591</f>
        <v>54.6</v>
      </c>
      <c r="J2591" s="15">
        <f>Raw_Data!J2591</f>
        <v>6</v>
      </c>
      <c r="K2591" s="15">
        <f>Raw_Data!K2591</f>
        <v>5.75</v>
      </c>
      <c r="L2591" s="18">
        <f>IF(Raw_Data!L2591="",ROUND(AVERAGEIFS(Raw_Data!$L$2:$L$4001,Raw_Data!$E$2:$E$4001,E2591),1),Raw_Data!L2591)</f>
        <v>34.299999999999997</v>
      </c>
      <c r="M2591" s="15">
        <f>Raw_Data!M2591</f>
        <v>152.80000000000001</v>
      </c>
      <c r="N2591" s="15">
        <f>Raw_Data!N2591</f>
        <v>51.7</v>
      </c>
      <c r="O2591" s="15">
        <f>Raw_Data!O2591</f>
        <v>107.7</v>
      </c>
      <c r="P2591" s="15" t="str">
        <f>Raw_Data!P2591</f>
        <v>Flood</v>
      </c>
      <c r="Q2591" s="15">
        <f>Raw_Data!Q2591</f>
        <v>98.3</v>
      </c>
      <c r="R2591" s="15">
        <f>Raw_Data!R2591</f>
        <v>2.7</v>
      </c>
      <c r="S2591" s="15">
        <f>Raw_Data!S2591</f>
        <v>0.69</v>
      </c>
      <c r="T2591" s="18">
        <f>IF(Raw_Data!T2591="",ROUND(AVERAGEIFS(Raw_Data!$T$2:$T$4001,Raw_Data!$E$2:$E$4001,E2591,Raw_Data!$D$2:$D$4001,D2591),2),IF(Raw_Data!T2591&gt;INDEX(Cleaning_Reference!$F$6:$F$13,MATCH(D2591,Cleaning_Reference!$A$6:$A$13,0)),INDEX(Cleaning_Reference!$F$6:$F$13,MATCH(D2591,Cleaning_Reference!$A$6:$A$13,0)),Raw_Data!T2591))</f>
        <v>0.56999999999999995</v>
      </c>
      <c r="U2591" s="15">
        <f>Raw_Data!U2591</f>
        <v>7.69</v>
      </c>
      <c r="V2591" s="15">
        <f>Raw_Data!V2591</f>
        <v>70642</v>
      </c>
      <c r="W2591" s="15">
        <f>Raw_Data!W2591</f>
        <v>700317</v>
      </c>
      <c r="X2591" s="15">
        <f>Raw_Data!X2591</f>
        <v>543237</v>
      </c>
      <c r="Y2591" s="15">
        <f>Raw_Data!Y2591</f>
        <v>-157080</v>
      </c>
      <c r="Z2591" s="15">
        <f>Raw_Data!Z2591</f>
        <v>6802</v>
      </c>
      <c r="AA2591" s="15">
        <f>Raw_Data!AA2591</f>
        <v>1.131</v>
      </c>
      <c r="AB2591" s="15">
        <f>Raw_Data!AB2591</f>
        <v>45.2</v>
      </c>
      <c r="AC2591" s="19" t="str">
        <f>IF(Raw_Data!G2591="","Yes","No")</f>
        <v>No</v>
      </c>
      <c r="AD2591" s="19" t="str">
        <f>IF(Raw_Data!L2591="","Yes","No")</f>
        <v>No</v>
      </c>
      <c r="AE2591" s="19" t="str">
        <f>IF(Raw_Data!T2591="","Imputed",IF(Raw_Data!T2591&gt;INDEX(Cleaning_Reference!$F$6:$F$13,MATCH(D2591,Cleaning_Reference!$A$6:$A$13,0)),"Capped","Original"))</f>
        <v>Original</v>
      </c>
      <c r="AF2591" s="21">
        <f t="shared" si="40"/>
        <v>7.7</v>
      </c>
    </row>
    <row r="2592" spans="1:32" ht="15" customHeight="1" x14ac:dyDescent="0.3">
      <c r="A2592" s="20" t="str">
        <f>Raw_Data!A2592</f>
        <v>SF12591</v>
      </c>
      <c r="B2592" s="15" t="str">
        <f>Raw_Data!B2592</f>
        <v>Gujarat</v>
      </c>
      <c r="C2592" s="15" t="str">
        <f>Raw_Data!C2592</f>
        <v>Nalgonda</v>
      </c>
      <c r="D2592" s="15" t="str">
        <f>Raw_Data!D2592</f>
        <v>Rice</v>
      </c>
      <c r="E2592" s="15" t="str">
        <f>Raw_Data!E2592</f>
        <v>Rabi</v>
      </c>
      <c r="F2592" s="15">
        <f>Raw_Data!F2592</f>
        <v>13.96</v>
      </c>
      <c r="G2592" s="18">
        <f>IF(Raw_Data!G2592="",ROUND(AVERAGEIFS(Raw_Data!$G$2:$G$4001,Raw_Data!$E$2:$E$4001,E2592),1),Raw_Data!G2592)</f>
        <v>501.2</v>
      </c>
      <c r="H2592" s="15">
        <f>Raw_Data!H2592</f>
        <v>25.7</v>
      </c>
      <c r="I2592" s="15">
        <f>Raw_Data!I2592</f>
        <v>68.599999999999994</v>
      </c>
      <c r="J2592" s="15">
        <f>Raw_Data!J2592</f>
        <v>9</v>
      </c>
      <c r="K2592" s="15">
        <f>Raw_Data!K2592</f>
        <v>6.65</v>
      </c>
      <c r="L2592" s="18">
        <f>IF(Raw_Data!L2592="",ROUND(AVERAGEIFS(Raw_Data!$L$2:$L$4001,Raw_Data!$E$2:$E$4001,E2592),1),Raw_Data!L2592)</f>
        <v>25.1</v>
      </c>
      <c r="M2592" s="15">
        <f>Raw_Data!M2592</f>
        <v>128.19999999999999</v>
      </c>
      <c r="N2592" s="15">
        <f>Raw_Data!N2592</f>
        <v>60.6</v>
      </c>
      <c r="O2592" s="15">
        <f>Raw_Data!O2592</f>
        <v>133.1</v>
      </c>
      <c r="P2592" s="15" t="str">
        <f>Raw_Data!P2592</f>
        <v>Drip</v>
      </c>
      <c r="Q2592" s="15">
        <f>Raw_Data!Q2592</f>
        <v>223</v>
      </c>
      <c r="R2592" s="15">
        <f>Raw_Data!R2592</f>
        <v>2.2400000000000002</v>
      </c>
      <c r="S2592" s="15">
        <f>Raw_Data!S2592</f>
        <v>0.93</v>
      </c>
      <c r="T2592" s="18">
        <f>IF(Raw_Data!T2592="",ROUND(AVERAGEIFS(Raw_Data!$T$2:$T$4001,Raw_Data!$E$2:$E$4001,E2592,Raw_Data!$D$2:$D$4001,D2592),2),IF(Raw_Data!T2592&gt;INDEX(Cleaning_Reference!$F$6:$F$13,MATCH(D2592,Cleaning_Reference!$A$6:$A$13,0)),INDEX(Cleaning_Reference!$F$6:$F$13,MATCH(D2592,Cleaning_Reference!$A$6:$A$13,0)),Raw_Data!T2592))</f>
        <v>4.3099999999999996</v>
      </c>
      <c r="U2592" s="15">
        <f>Raw_Data!U2592</f>
        <v>60.17</v>
      </c>
      <c r="V2592" s="15">
        <f>Raw_Data!V2592</f>
        <v>23367</v>
      </c>
      <c r="W2592" s="15">
        <f>Raw_Data!W2592</f>
        <v>1006684</v>
      </c>
      <c r="X2592" s="15">
        <f>Raw_Data!X2592</f>
        <v>1405992</v>
      </c>
      <c r="Y2592" s="15">
        <f>Raw_Data!Y2592</f>
        <v>399308</v>
      </c>
      <c r="Z2592" s="15">
        <f>Raw_Data!Z2592</f>
        <v>18480</v>
      </c>
      <c r="AA2592" s="15">
        <f>Raw_Data!AA2592</f>
        <v>3.2559999999999998</v>
      </c>
      <c r="AB2592" s="15">
        <f>Raw_Data!AB2592</f>
        <v>53.1</v>
      </c>
      <c r="AC2592" s="19" t="str">
        <f>IF(Raw_Data!G2592="","Yes","No")</f>
        <v>No</v>
      </c>
      <c r="AD2592" s="19" t="str">
        <f>IF(Raw_Data!L2592="","Yes","No")</f>
        <v>No</v>
      </c>
      <c r="AE2592" s="19" t="str">
        <f>IF(Raw_Data!T2592="","Imputed",IF(Raw_Data!T2592&gt;INDEX(Cleaning_Reference!$F$6:$F$13,MATCH(D2592,Cleaning_Reference!$A$6:$A$13,0)),"Capped","Original"))</f>
        <v>Original</v>
      </c>
      <c r="AF2592" s="21">
        <f t="shared" si="40"/>
        <v>60.17</v>
      </c>
    </row>
    <row r="2593" spans="1:32" ht="15" customHeight="1" x14ac:dyDescent="0.3">
      <c r="A2593" s="20" t="str">
        <f>Raw_Data!A2593</f>
        <v>SF12592</v>
      </c>
      <c r="B2593" s="15" t="str">
        <f>Raw_Data!B2593</f>
        <v>Karnataka</v>
      </c>
      <c r="C2593" s="15" t="str">
        <f>Raw_Data!C2593</f>
        <v>Nashik</v>
      </c>
      <c r="D2593" s="15" t="str">
        <f>Raw_Data!D2593</f>
        <v>Sugarcane</v>
      </c>
      <c r="E2593" s="15" t="str">
        <f>Raw_Data!E2593</f>
        <v>Kharif</v>
      </c>
      <c r="F2593" s="15">
        <f>Raw_Data!F2593</f>
        <v>10.76</v>
      </c>
      <c r="G2593" s="18">
        <f>IF(Raw_Data!G2593="",ROUND(AVERAGEIFS(Raw_Data!$G$2:$G$4001,Raw_Data!$E$2:$E$4001,E2593),1),Raw_Data!G2593)</f>
        <v>1104.2</v>
      </c>
      <c r="H2593" s="15">
        <f>Raw_Data!H2593</f>
        <v>27</v>
      </c>
      <c r="I2593" s="15">
        <f>Raw_Data!I2593</f>
        <v>68.3</v>
      </c>
      <c r="J2593" s="15">
        <f>Raw_Data!J2593</f>
        <v>5.9</v>
      </c>
      <c r="K2593" s="15">
        <f>Raw_Data!K2593</f>
        <v>7.21</v>
      </c>
      <c r="L2593" s="18">
        <f>IF(Raw_Data!L2593="",ROUND(AVERAGEIFS(Raw_Data!$L$2:$L$4001,Raw_Data!$E$2:$E$4001,E2593),1),Raw_Data!L2593)</f>
        <v>27.8</v>
      </c>
      <c r="M2593" s="15">
        <f>Raw_Data!M2593</f>
        <v>99.2</v>
      </c>
      <c r="N2593" s="15">
        <f>Raw_Data!N2593</f>
        <v>57.2</v>
      </c>
      <c r="O2593" s="15">
        <f>Raw_Data!O2593</f>
        <v>130.30000000000001</v>
      </c>
      <c r="P2593" s="15" t="str">
        <f>Raw_Data!P2593</f>
        <v>Flood</v>
      </c>
      <c r="Q2593" s="15">
        <f>Raw_Data!Q2593</f>
        <v>137</v>
      </c>
      <c r="R2593" s="15">
        <f>Raw_Data!R2593</f>
        <v>0.5</v>
      </c>
      <c r="S2593" s="15">
        <f>Raw_Data!S2593</f>
        <v>0.99</v>
      </c>
      <c r="T2593" s="18">
        <f>IF(Raw_Data!T2593="",ROUND(AVERAGEIFS(Raw_Data!$T$2:$T$4001,Raw_Data!$E$2:$E$4001,E2593,Raw_Data!$D$2:$D$4001,D2593),2),IF(Raw_Data!T2593&gt;INDEX(Cleaning_Reference!$F$6:$F$13,MATCH(D2593,Cleaning_Reference!$A$6:$A$13,0)),INDEX(Cleaning_Reference!$F$6:$F$13,MATCH(D2593,Cleaning_Reference!$A$6:$A$13,0)),Raw_Data!T2593))</f>
        <v>47.69</v>
      </c>
      <c r="U2593" s="15">
        <f>Raw_Data!U2593</f>
        <v>513.14</v>
      </c>
      <c r="V2593" s="15">
        <f>Raw_Data!V2593</f>
        <v>3350</v>
      </c>
      <c r="W2593" s="15">
        <f>Raw_Data!W2593</f>
        <v>645414</v>
      </c>
      <c r="X2593" s="15">
        <f>Raw_Data!X2593</f>
        <v>1719019</v>
      </c>
      <c r="Y2593" s="15">
        <f>Raw_Data!Y2593</f>
        <v>1073605</v>
      </c>
      <c r="Z2593" s="15">
        <f>Raw_Data!Z2593</f>
        <v>26415</v>
      </c>
      <c r="AA2593" s="15">
        <f>Raw_Data!AA2593</f>
        <v>19.425999999999998</v>
      </c>
      <c r="AB2593" s="15">
        <f>Raw_Data!AB2593</f>
        <v>73.400000000000006</v>
      </c>
      <c r="AC2593" s="19" t="str">
        <f>IF(Raw_Data!G2593="","Yes","No")</f>
        <v>No</v>
      </c>
      <c r="AD2593" s="19" t="str">
        <f>IF(Raw_Data!L2593="","Yes","No")</f>
        <v>No</v>
      </c>
      <c r="AE2593" s="19" t="str">
        <f>IF(Raw_Data!T2593="","Imputed",IF(Raw_Data!T2593&gt;INDEX(Cleaning_Reference!$F$6:$F$13,MATCH(D2593,Cleaning_Reference!$A$6:$A$13,0)),"Capped","Original"))</f>
        <v>Original</v>
      </c>
      <c r="AF2593" s="21">
        <f t="shared" si="40"/>
        <v>513.14</v>
      </c>
    </row>
    <row r="2594" spans="1:32" ht="15" customHeight="1" x14ac:dyDescent="0.3">
      <c r="A2594" s="20" t="str">
        <f>Raw_Data!A2594</f>
        <v>SF12593</v>
      </c>
      <c r="B2594" s="15" t="str">
        <f>Raw_Data!B2594</f>
        <v>Telangana</v>
      </c>
      <c r="C2594" s="15" t="str">
        <f>Raw_Data!C2594</f>
        <v>Nashik</v>
      </c>
      <c r="D2594" s="15" t="str">
        <f>Raw_Data!D2594</f>
        <v>Sugarcane</v>
      </c>
      <c r="E2594" s="15" t="str">
        <f>Raw_Data!E2594</f>
        <v>Rabi</v>
      </c>
      <c r="F2594" s="15">
        <f>Raw_Data!F2594</f>
        <v>1.4</v>
      </c>
      <c r="G2594" s="18">
        <f>IF(Raw_Data!G2594="",ROUND(AVERAGEIFS(Raw_Data!$G$2:$G$4001,Raw_Data!$E$2:$E$4001,E2594),1),Raw_Data!G2594)</f>
        <v>410.4</v>
      </c>
      <c r="H2594" s="15">
        <f>Raw_Data!H2594</f>
        <v>22.7</v>
      </c>
      <c r="I2594" s="15">
        <f>Raw_Data!I2594</f>
        <v>60.7</v>
      </c>
      <c r="J2594" s="15">
        <f>Raw_Data!J2594</f>
        <v>7.1</v>
      </c>
      <c r="K2594" s="15">
        <f>Raw_Data!K2594</f>
        <v>5.99</v>
      </c>
      <c r="L2594" s="18">
        <f>IF(Raw_Data!L2594="",ROUND(AVERAGEIFS(Raw_Data!$L$2:$L$4001,Raw_Data!$E$2:$E$4001,E2594),1),Raw_Data!L2594)</f>
        <v>21.9</v>
      </c>
      <c r="M2594" s="15">
        <f>Raw_Data!M2594</f>
        <v>146.30000000000001</v>
      </c>
      <c r="N2594" s="15">
        <f>Raw_Data!N2594</f>
        <v>67.599999999999994</v>
      </c>
      <c r="O2594" s="15">
        <f>Raw_Data!O2594</f>
        <v>97.3</v>
      </c>
      <c r="P2594" s="15" t="str">
        <f>Raw_Data!P2594</f>
        <v>Flood</v>
      </c>
      <c r="Q2594" s="15">
        <f>Raw_Data!Q2594</f>
        <v>232.3</v>
      </c>
      <c r="R2594" s="15">
        <f>Raw_Data!R2594</f>
        <v>3.29</v>
      </c>
      <c r="S2594" s="15">
        <f>Raw_Data!S2594</f>
        <v>0.69</v>
      </c>
      <c r="T2594" s="18">
        <f>IF(Raw_Data!T2594="",ROUND(AVERAGEIFS(Raw_Data!$T$2:$T$4001,Raw_Data!$E$2:$E$4001,E2594,Raw_Data!$D$2:$D$4001,D2594),2),IF(Raw_Data!T2594&gt;INDEX(Cleaning_Reference!$F$6:$F$13,MATCH(D2594,Cleaning_Reference!$A$6:$A$13,0)),INDEX(Cleaning_Reference!$F$6:$F$13,MATCH(D2594,Cleaning_Reference!$A$6:$A$13,0)),Raw_Data!T2594))</f>
        <v>35.229999999999997</v>
      </c>
      <c r="U2594" s="15">
        <f>Raw_Data!U2594</f>
        <v>49.32</v>
      </c>
      <c r="V2594" s="15">
        <f>Raw_Data!V2594</f>
        <v>3369</v>
      </c>
      <c r="W2594" s="15">
        <f>Raw_Data!W2594</f>
        <v>107879</v>
      </c>
      <c r="X2594" s="15">
        <f>Raw_Data!X2594</f>
        <v>166159</v>
      </c>
      <c r="Y2594" s="15">
        <f>Raw_Data!Y2594</f>
        <v>58280</v>
      </c>
      <c r="Z2594" s="15">
        <f>Raw_Data!Z2594</f>
        <v>3069</v>
      </c>
      <c r="AA2594" s="15">
        <f>Raw_Data!AA2594</f>
        <v>16.07</v>
      </c>
      <c r="AB2594" s="15">
        <f>Raw_Data!AB2594</f>
        <v>57.4</v>
      </c>
      <c r="AC2594" s="19" t="str">
        <f>IF(Raw_Data!G2594="","Yes","No")</f>
        <v>No</v>
      </c>
      <c r="AD2594" s="19" t="str">
        <f>IF(Raw_Data!L2594="","Yes","No")</f>
        <v>No</v>
      </c>
      <c r="AE2594" s="19" t="str">
        <f>IF(Raw_Data!T2594="","Imputed",IF(Raw_Data!T2594&gt;INDEX(Cleaning_Reference!$F$6:$F$13,MATCH(D2594,Cleaning_Reference!$A$6:$A$13,0)),"Capped","Original"))</f>
        <v>Original</v>
      </c>
      <c r="AF2594" s="21">
        <f t="shared" si="40"/>
        <v>49.32</v>
      </c>
    </row>
    <row r="2595" spans="1:32" ht="15" customHeight="1" x14ac:dyDescent="0.3">
      <c r="A2595" s="20" t="str">
        <f>Raw_Data!A2595</f>
        <v>SF12594</v>
      </c>
      <c r="B2595" s="15" t="str">
        <f>Raw_Data!B2595</f>
        <v>Telangana</v>
      </c>
      <c r="C2595" s="15" t="str">
        <f>Raw_Data!C2595</f>
        <v>Indore</v>
      </c>
      <c r="D2595" s="15" t="str">
        <f>Raw_Data!D2595</f>
        <v>Wheat</v>
      </c>
      <c r="E2595" s="15" t="str">
        <f>Raw_Data!E2595</f>
        <v>Kharif</v>
      </c>
      <c r="F2595" s="15">
        <f>Raw_Data!F2595</f>
        <v>14.84</v>
      </c>
      <c r="G2595" s="18">
        <f>IF(Raw_Data!G2595="",ROUND(AVERAGEIFS(Raw_Data!$G$2:$G$4001,Raw_Data!$E$2:$E$4001,E2595),1),Raw_Data!G2595)</f>
        <v>762.5</v>
      </c>
      <c r="H2595" s="15">
        <f>Raw_Data!H2595</f>
        <v>29.8</v>
      </c>
      <c r="I2595" s="15">
        <f>Raw_Data!I2595</f>
        <v>62.4</v>
      </c>
      <c r="J2595" s="15">
        <f>Raw_Data!J2595</f>
        <v>7.9</v>
      </c>
      <c r="K2595" s="15">
        <f>Raw_Data!K2595</f>
        <v>6.67</v>
      </c>
      <c r="L2595" s="18">
        <f>IF(Raw_Data!L2595="",ROUND(AVERAGEIFS(Raw_Data!$L$2:$L$4001,Raw_Data!$E$2:$E$4001,E2595),1),Raw_Data!L2595)</f>
        <v>30.6</v>
      </c>
      <c r="M2595" s="15">
        <f>Raw_Data!M2595</f>
        <v>177.6</v>
      </c>
      <c r="N2595" s="15">
        <f>Raw_Data!N2595</f>
        <v>74.5</v>
      </c>
      <c r="O2595" s="15">
        <f>Raw_Data!O2595</f>
        <v>91.1</v>
      </c>
      <c r="P2595" s="15" t="str">
        <f>Raw_Data!P2595</f>
        <v>Flood</v>
      </c>
      <c r="Q2595" s="15">
        <f>Raw_Data!Q2595</f>
        <v>121.7</v>
      </c>
      <c r="R2595" s="15">
        <f>Raw_Data!R2595</f>
        <v>4.7699999999999996</v>
      </c>
      <c r="S2595" s="15">
        <f>Raw_Data!S2595</f>
        <v>0.93</v>
      </c>
      <c r="T2595" s="18">
        <f>IF(Raw_Data!T2595="",ROUND(AVERAGEIFS(Raw_Data!$T$2:$T$4001,Raw_Data!$E$2:$E$4001,E2595,Raw_Data!$D$2:$D$4001,D2595),2),IF(Raw_Data!T2595&gt;INDEX(Cleaning_Reference!$F$6:$F$13,MATCH(D2595,Cleaning_Reference!$A$6:$A$13,0)),INDEX(Cleaning_Reference!$F$6:$F$13,MATCH(D2595,Cleaning_Reference!$A$6:$A$13,0)),Raw_Data!T2595))</f>
        <v>4.3499999999999996</v>
      </c>
      <c r="U2595" s="15">
        <f>Raw_Data!U2595</f>
        <v>64.55</v>
      </c>
      <c r="V2595" s="15">
        <f>Raw_Data!V2595</f>
        <v>23786</v>
      </c>
      <c r="W2595" s="15">
        <f>Raw_Data!W2595</f>
        <v>970996</v>
      </c>
      <c r="X2595" s="15">
        <f>Raw_Data!X2595</f>
        <v>1535386</v>
      </c>
      <c r="Y2595" s="15">
        <f>Raw_Data!Y2595</f>
        <v>564390</v>
      </c>
      <c r="Z2595" s="15">
        <f>Raw_Data!Z2595</f>
        <v>10014</v>
      </c>
      <c r="AA2595" s="15">
        <f>Raw_Data!AA2595</f>
        <v>6.4459999999999997</v>
      </c>
      <c r="AB2595" s="15">
        <f>Raw_Data!AB2595</f>
        <v>63.8</v>
      </c>
      <c r="AC2595" s="19" t="str">
        <f>IF(Raw_Data!G2595="","Yes","No")</f>
        <v>No</v>
      </c>
      <c r="AD2595" s="19" t="str">
        <f>IF(Raw_Data!L2595="","Yes","No")</f>
        <v>No</v>
      </c>
      <c r="AE2595" s="19" t="str">
        <f>IF(Raw_Data!T2595="","Imputed",IF(Raw_Data!T2595&gt;INDEX(Cleaning_Reference!$F$6:$F$13,MATCH(D2595,Cleaning_Reference!$A$6:$A$13,0)),"Capped","Original"))</f>
        <v>Original</v>
      </c>
      <c r="AF2595" s="21">
        <f t="shared" si="40"/>
        <v>64.55</v>
      </c>
    </row>
    <row r="2596" spans="1:32" ht="15" customHeight="1" x14ac:dyDescent="0.3">
      <c r="A2596" s="20" t="str">
        <f>Raw_Data!A2596</f>
        <v>SF12595</v>
      </c>
      <c r="B2596" s="15" t="str">
        <f>Raw_Data!B2596</f>
        <v>Gujarat</v>
      </c>
      <c r="C2596" s="15" t="str">
        <f>Raw_Data!C2596</f>
        <v>Rajkot</v>
      </c>
      <c r="D2596" s="15" t="str">
        <f>Raw_Data!D2596</f>
        <v>Wheat</v>
      </c>
      <c r="E2596" s="15" t="str">
        <f>Raw_Data!E2596</f>
        <v>Rabi</v>
      </c>
      <c r="F2596" s="15">
        <f>Raw_Data!F2596</f>
        <v>11.7</v>
      </c>
      <c r="G2596" s="18">
        <f>IF(Raw_Data!G2596="",ROUND(AVERAGEIFS(Raw_Data!$G$2:$G$4001,Raw_Data!$E$2:$E$4001,E2596),1),Raw_Data!G2596)</f>
        <v>635.1</v>
      </c>
      <c r="H2596" s="15">
        <f>Raw_Data!H2596</f>
        <v>21.7</v>
      </c>
      <c r="I2596" s="15">
        <f>Raw_Data!I2596</f>
        <v>72.5</v>
      </c>
      <c r="J2596" s="15">
        <f>Raw_Data!J2596</f>
        <v>7.6</v>
      </c>
      <c r="K2596" s="15">
        <f>Raw_Data!K2596</f>
        <v>6.91</v>
      </c>
      <c r="L2596" s="18">
        <f>IF(Raw_Data!L2596="",ROUND(AVERAGEIFS(Raw_Data!$L$2:$L$4001,Raw_Data!$E$2:$E$4001,E2596),1),Raw_Data!L2596)</f>
        <v>23.4</v>
      </c>
      <c r="M2596" s="15">
        <f>Raw_Data!M2596</f>
        <v>164.7</v>
      </c>
      <c r="N2596" s="15">
        <f>Raw_Data!N2596</f>
        <v>76.2</v>
      </c>
      <c r="O2596" s="15">
        <f>Raw_Data!O2596</f>
        <v>112.4</v>
      </c>
      <c r="P2596" s="15" t="str">
        <f>Raw_Data!P2596</f>
        <v>Flood</v>
      </c>
      <c r="Q2596" s="15">
        <f>Raw_Data!Q2596</f>
        <v>244.3</v>
      </c>
      <c r="R2596" s="15">
        <f>Raw_Data!R2596</f>
        <v>7.65</v>
      </c>
      <c r="S2596" s="15">
        <f>Raw_Data!S2596</f>
        <v>0.71</v>
      </c>
      <c r="T2596" s="18">
        <f>IF(Raw_Data!T2596="",ROUND(AVERAGEIFS(Raw_Data!$T$2:$T$4001,Raw_Data!$E$2:$E$4001,E2596,Raw_Data!$D$2:$D$4001,D2596),2),IF(Raw_Data!T2596&gt;INDEX(Cleaning_Reference!$F$6:$F$13,MATCH(D2596,Cleaning_Reference!$A$6:$A$13,0)),INDEX(Cleaning_Reference!$F$6:$F$13,MATCH(D2596,Cleaning_Reference!$A$6:$A$13,0)),Raw_Data!T2596))</f>
        <v>3.55</v>
      </c>
      <c r="U2596" s="15">
        <f>Raw_Data!U2596</f>
        <v>41.54</v>
      </c>
      <c r="V2596" s="15">
        <f>Raw_Data!V2596</f>
        <v>27922</v>
      </c>
      <c r="W2596" s="15">
        <f>Raw_Data!W2596</f>
        <v>928382</v>
      </c>
      <c r="X2596" s="15">
        <f>Raw_Data!X2596</f>
        <v>1159880</v>
      </c>
      <c r="Y2596" s="15">
        <f>Raw_Data!Y2596</f>
        <v>231498</v>
      </c>
      <c r="Z2596" s="15">
        <f>Raw_Data!Z2596</f>
        <v>7561</v>
      </c>
      <c r="AA2596" s="15">
        <f>Raw_Data!AA2596</f>
        <v>5.4939999999999998</v>
      </c>
      <c r="AB2596" s="15">
        <f>Raw_Data!AB2596</f>
        <v>37.9</v>
      </c>
      <c r="AC2596" s="19" t="str">
        <f>IF(Raw_Data!G2596="","Yes","No")</f>
        <v>No</v>
      </c>
      <c r="AD2596" s="19" t="str">
        <f>IF(Raw_Data!L2596="","Yes","No")</f>
        <v>No</v>
      </c>
      <c r="AE2596" s="19" t="str">
        <f>IF(Raw_Data!T2596="","Imputed",IF(Raw_Data!T2596&gt;INDEX(Cleaning_Reference!$F$6:$F$13,MATCH(D2596,Cleaning_Reference!$A$6:$A$13,0)),"Capped","Original"))</f>
        <v>Original</v>
      </c>
      <c r="AF2596" s="21">
        <f t="shared" si="40"/>
        <v>41.54</v>
      </c>
    </row>
    <row r="2597" spans="1:32" ht="15" customHeight="1" x14ac:dyDescent="0.3">
      <c r="A2597" s="20" t="str">
        <f>Raw_Data!A2597</f>
        <v>SF12596</v>
      </c>
      <c r="B2597" s="15" t="str">
        <f>Raw_Data!B2597</f>
        <v>Telangana</v>
      </c>
      <c r="C2597" s="15" t="str">
        <f>Raw_Data!C2597</f>
        <v>Nashik</v>
      </c>
      <c r="D2597" s="15" t="str">
        <f>Raw_Data!D2597</f>
        <v>Wheat</v>
      </c>
      <c r="E2597" s="15" t="str">
        <f>Raw_Data!E2597</f>
        <v>Kharif</v>
      </c>
      <c r="F2597" s="15">
        <f>Raw_Data!F2597</f>
        <v>7.45</v>
      </c>
      <c r="G2597" s="18">
        <f>IF(Raw_Data!G2597="",ROUND(AVERAGEIFS(Raw_Data!$G$2:$G$4001,Raw_Data!$E$2:$E$4001,E2597),1),Raw_Data!G2597)</f>
        <v>735.6</v>
      </c>
      <c r="H2597" s="15">
        <f>Raw_Data!H2597</f>
        <v>28.6</v>
      </c>
      <c r="I2597" s="15">
        <f>Raw_Data!I2597</f>
        <v>74.599999999999994</v>
      </c>
      <c r="J2597" s="15">
        <f>Raw_Data!J2597</f>
        <v>6.5</v>
      </c>
      <c r="K2597" s="15">
        <f>Raw_Data!K2597</f>
        <v>7.09</v>
      </c>
      <c r="L2597" s="18">
        <f>IF(Raw_Data!L2597="",ROUND(AVERAGEIFS(Raw_Data!$L$2:$L$4001,Raw_Data!$E$2:$E$4001,E2597),1),Raw_Data!L2597)</f>
        <v>40.6</v>
      </c>
      <c r="M2597" s="15">
        <f>Raw_Data!M2597</f>
        <v>109.3</v>
      </c>
      <c r="N2597" s="15">
        <f>Raw_Data!N2597</f>
        <v>32.700000000000003</v>
      </c>
      <c r="O2597" s="15">
        <f>Raw_Data!O2597</f>
        <v>98.8</v>
      </c>
      <c r="P2597" s="15" t="str">
        <f>Raw_Data!P2597</f>
        <v>Rainfed</v>
      </c>
      <c r="Q2597" s="15">
        <f>Raw_Data!Q2597</f>
        <v>213.3</v>
      </c>
      <c r="R2597" s="15">
        <f>Raw_Data!R2597</f>
        <v>4.87</v>
      </c>
      <c r="S2597" s="15">
        <f>Raw_Data!S2597</f>
        <v>0.75</v>
      </c>
      <c r="T2597" s="18">
        <f>IF(Raw_Data!T2597="",ROUND(AVERAGEIFS(Raw_Data!$T$2:$T$4001,Raw_Data!$E$2:$E$4001,E2597,Raw_Data!$D$2:$D$4001,D2597),2),IF(Raw_Data!T2597&gt;INDEX(Cleaning_Reference!$F$6:$F$13,MATCH(D2597,Cleaning_Reference!$A$6:$A$13,0)),INDEX(Cleaning_Reference!$F$6:$F$13,MATCH(D2597,Cleaning_Reference!$A$6:$A$13,0)),Raw_Data!T2597))</f>
        <v>2.23</v>
      </c>
      <c r="U2597" s="15">
        <f>Raw_Data!U2597</f>
        <v>16.61</v>
      </c>
      <c r="V2597" s="15">
        <f>Raw_Data!V2597</f>
        <v>23162</v>
      </c>
      <c r="W2597" s="15">
        <f>Raw_Data!W2597</f>
        <v>488920</v>
      </c>
      <c r="X2597" s="15">
        <f>Raw_Data!X2597</f>
        <v>384721</v>
      </c>
      <c r="Y2597" s="15">
        <f>Raw_Data!Y2597</f>
        <v>-104199</v>
      </c>
      <c r="Z2597" s="15">
        <f>Raw_Data!Z2597</f>
        <v>2191</v>
      </c>
      <c r="AA2597" s="15">
        <f>Raw_Data!AA2597</f>
        <v>7.5810000000000004</v>
      </c>
      <c r="AB2597" s="15">
        <f>Raw_Data!AB2597</f>
        <v>64.8</v>
      </c>
      <c r="AC2597" s="19" t="str">
        <f>IF(Raw_Data!G2597="","Yes","No")</f>
        <v>No</v>
      </c>
      <c r="AD2597" s="19" t="str">
        <f>IF(Raw_Data!L2597="","Yes","No")</f>
        <v>No</v>
      </c>
      <c r="AE2597" s="19" t="str">
        <f>IF(Raw_Data!T2597="","Imputed",IF(Raw_Data!T2597&gt;INDEX(Cleaning_Reference!$F$6:$F$13,MATCH(D2597,Cleaning_Reference!$A$6:$A$13,0)),"Capped","Original"))</f>
        <v>Original</v>
      </c>
      <c r="AF2597" s="21">
        <f t="shared" si="40"/>
        <v>16.61</v>
      </c>
    </row>
    <row r="2598" spans="1:32" ht="15" customHeight="1" x14ac:dyDescent="0.3">
      <c r="A2598" s="20" t="str">
        <f>Raw_Data!A2598</f>
        <v>SF12597</v>
      </c>
      <c r="B2598" s="15" t="str">
        <f>Raw_Data!B2598</f>
        <v>Punjab</v>
      </c>
      <c r="C2598" s="15" t="str">
        <f>Raw_Data!C2598</f>
        <v>Warangal</v>
      </c>
      <c r="D2598" s="15" t="str">
        <f>Raw_Data!D2598</f>
        <v>Groundnut</v>
      </c>
      <c r="E2598" s="15" t="str">
        <f>Raw_Data!E2598</f>
        <v>Rabi</v>
      </c>
      <c r="F2598" s="15">
        <f>Raw_Data!F2598</f>
        <v>0.94</v>
      </c>
      <c r="G2598" s="18">
        <f>IF(Raw_Data!G2598="",ROUND(AVERAGEIFS(Raw_Data!$G$2:$G$4001,Raw_Data!$E$2:$E$4001,E2598),1),Raw_Data!G2598)</f>
        <v>357.6</v>
      </c>
      <c r="H2598" s="15">
        <f>Raw_Data!H2598</f>
        <v>23</v>
      </c>
      <c r="I2598" s="15">
        <f>Raw_Data!I2598</f>
        <v>41.2</v>
      </c>
      <c r="J2598" s="15">
        <f>Raw_Data!J2598</f>
        <v>7.4</v>
      </c>
      <c r="K2598" s="15">
        <f>Raw_Data!K2598</f>
        <v>8.4</v>
      </c>
      <c r="L2598" s="18">
        <f>IF(Raw_Data!L2598="",ROUND(AVERAGEIFS(Raw_Data!$L$2:$L$4001,Raw_Data!$E$2:$E$4001,E2598),1),Raw_Data!L2598)</f>
        <v>20.399999999999999</v>
      </c>
      <c r="M2598" s="15">
        <f>Raw_Data!M2598</f>
        <v>94</v>
      </c>
      <c r="N2598" s="15">
        <f>Raw_Data!N2598</f>
        <v>40.5</v>
      </c>
      <c r="O2598" s="15">
        <f>Raw_Data!O2598</f>
        <v>46.2</v>
      </c>
      <c r="P2598" s="15" t="str">
        <f>Raw_Data!P2598</f>
        <v>Drip</v>
      </c>
      <c r="Q2598" s="15">
        <f>Raw_Data!Q2598</f>
        <v>151</v>
      </c>
      <c r="R2598" s="15">
        <f>Raw_Data!R2598</f>
        <v>6.76</v>
      </c>
      <c r="S2598" s="15">
        <f>Raw_Data!S2598</f>
        <v>0.93</v>
      </c>
      <c r="T2598" s="18">
        <f>IF(Raw_Data!T2598="",ROUND(AVERAGEIFS(Raw_Data!$T$2:$T$4001,Raw_Data!$E$2:$E$4001,E2598,Raw_Data!$D$2:$D$4001,D2598),2),IF(Raw_Data!T2598&gt;INDEX(Cleaning_Reference!$F$6:$F$13,MATCH(D2598,Cleaning_Reference!$A$6:$A$13,0)),INDEX(Cleaning_Reference!$F$6:$F$13,MATCH(D2598,Cleaning_Reference!$A$6:$A$13,0)),Raw_Data!T2598))</f>
        <v>0.3</v>
      </c>
      <c r="U2598" s="15">
        <f>Raw_Data!U2598</f>
        <v>0.28000000000000003</v>
      </c>
      <c r="V2598" s="15">
        <f>Raw_Data!V2598</f>
        <v>51490</v>
      </c>
      <c r="W2598" s="15">
        <f>Raw_Data!W2598</f>
        <v>59362</v>
      </c>
      <c r="X2598" s="15">
        <f>Raw_Data!X2598</f>
        <v>14417</v>
      </c>
      <c r="Y2598" s="15">
        <f>Raw_Data!Y2598</f>
        <v>-44945</v>
      </c>
      <c r="Z2598" s="15">
        <f>Raw_Data!Z2598</f>
        <v>371</v>
      </c>
      <c r="AA2598" s="15">
        <f>Raw_Data!AA2598</f>
        <v>0.755</v>
      </c>
      <c r="AB2598" s="15">
        <f>Raw_Data!AB2598</f>
        <v>26.9</v>
      </c>
      <c r="AC2598" s="19" t="str">
        <f>IF(Raw_Data!G2598="","Yes","No")</f>
        <v>No</v>
      </c>
      <c r="AD2598" s="19" t="str">
        <f>IF(Raw_Data!L2598="","Yes","No")</f>
        <v>No</v>
      </c>
      <c r="AE2598" s="19" t="str">
        <f>IF(Raw_Data!T2598="","Imputed",IF(Raw_Data!T2598&gt;INDEX(Cleaning_Reference!$F$6:$F$13,MATCH(D2598,Cleaning_Reference!$A$6:$A$13,0)),"Capped","Original"))</f>
        <v>Original</v>
      </c>
      <c r="AF2598" s="21">
        <f t="shared" si="40"/>
        <v>0.28000000000000003</v>
      </c>
    </row>
    <row r="2599" spans="1:32" ht="15" customHeight="1" x14ac:dyDescent="0.3">
      <c r="A2599" s="20" t="str">
        <f>Raw_Data!A2599</f>
        <v>SF12598</v>
      </c>
      <c r="B2599" s="15" t="str">
        <f>Raw_Data!B2599</f>
        <v>Maharashtra</v>
      </c>
      <c r="C2599" s="15" t="str">
        <f>Raw_Data!C2599</f>
        <v>Warangal</v>
      </c>
      <c r="D2599" s="15" t="str">
        <f>Raw_Data!D2599</f>
        <v>Pulses</v>
      </c>
      <c r="E2599" s="15" t="str">
        <f>Raw_Data!E2599</f>
        <v>Rabi</v>
      </c>
      <c r="F2599" s="15">
        <f>Raw_Data!F2599</f>
        <v>11.03</v>
      </c>
      <c r="G2599" s="18">
        <f>IF(Raw_Data!G2599="",ROUND(AVERAGEIFS(Raw_Data!$G$2:$G$4001,Raw_Data!$E$2:$E$4001,E2599),1),Raw_Data!G2599)</f>
        <v>1009.9</v>
      </c>
      <c r="H2599" s="15">
        <f>Raw_Data!H2599</f>
        <v>22.5</v>
      </c>
      <c r="I2599" s="15">
        <f>Raw_Data!I2599</f>
        <v>68.400000000000006</v>
      </c>
      <c r="J2599" s="15">
        <f>Raw_Data!J2599</f>
        <v>9.9</v>
      </c>
      <c r="K2599" s="15">
        <f>Raw_Data!K2599</f>
        <v>6.76</v>
      </c>
      <c r="L2599" s="18">
        <f>IF(Raw_Data!L2599="",ROUND(AVERAGEIFS(Raw_Data!$L$2:$L$4001,Raw_Data!$E$2:$E$4001,E2599),1),Raw_Data!L2599)</f>
        <v>21.4</v>
      </c>
      <c r="M2599" s="15">
        <f>Raw_Data!M2599</f>
        <v>123.9</v>
      </c>
      <c r="N2599" s="15">
        <f>Raw_Data!N2599</f>
        <v>59</v>
      </c>
      <c r="O2599" s="15">
        <f>Raw_Data!O2599</f>
        <v>116.9</v>
      </c>
      <c r="P2599" s="15" t="str">
        <f>Raw_Data!P2599</f>
        <v>Flood</v>
      </c>
      <c r="Q2599" s="15">
        <f>Raw_Data!Q2599</f>
        <v>188.3</v>
      </c>
      <c r="R2599" s="15">
        <f>Raw_Data!R2599</f>
        <v>5.93</v>
      </c>
      <c r="S2599" s="15">
        <f>Raw_Data!S2599</f>
        <v>0.72</v>
      </c>
      <c r="T2599" s="18">
        <f>IF(Raw_Data!T2599="",ROUND(AVERAGEIFS(Raw_Data!$T$2:$T$4001,Raw_Data!$E$2:$E$4001,E2599,Raw_Data!$D$2:$D$4001,D2599),2),IF(Raw_Data!T2599&gt;INDEX(Cleaning_Reference!$F$6:$F$13,MATCH(D2599,Cleaning_Reference!$A$6:$A$13,0)),INDEX(Cleaning_Reference!$F$6:$F$13,MATCH(D2599,Cleaning_Reference!$A$6:$A$13,0)),Raw_Data!T2599))</f>
        <v>1.22</v>
      </c>
      <c r="U2599" s="15">
        <f>Raw_Data!U2599</f>
        <v>13.46</v>
      </c>
      <c r="V2599" s="15">
        <f>Raw_Data!V2599</f>
        <v>70718</v>
      </c>
      <c r="W2599" s="15">
        <f>Raw_Data!W2599</f>
        <v>703821</v>
      </c>
      <c r="X2599" s="15">
        <f>Raw_Data!X2599</f>
        <v>951864</v>
      </c>
      <c r="Y2599" s="15">
        <f>Raw_Data!Y2599</f>
        <v>248043</v>
      </c>
      <c r="Z2599" s="15">
        <f>Raw_Data!Z2599</f>
        <v>5155</v>
      </c>
      <c r="AA2599" s="15">
        <f>Raw_Data!AA2599</f>
        <v>2.6110000000000002</v>
      </c>
      <c r="AB2599" s="15">
        <f>Raw_Data!AB2599</f>
        <v>46.1</v>
      </c>
      <c r="AC2599" s="19" t="str">
        <f>IF(Raw_Data!G2599="","Yes","No")</f>
        <v>No</v>
      </c>
      <c r="AD2599" s="19" t="str">
        <f>IF(Raw_Data!L2599="","Yes","No")</f>
        <v>No</v>
      </c>
      <c r="AE2599" s="19" t="str">
        <f>IF(Raw_Data!T2599="","Imputed",IF(Raw_Data!T2599&gt;INDEX(Cleaning_Reference!$F$6:$F$13,MATCH(D2599,Cleaning_Reference!$A$6:$A$13,0)),"Capped","Original"))</f>
        <v>Original</v>
      </c>
      <c r="AF2599" s="21">
        <f t="shared" si="40"/>
        <v>13.46</v>
      </c>
    </row>
    <row r="2600" spans="1:32" ht="15" customHeight="1" x14ac:dyDescent="0.3">
      <c r="A2600" s="20" t="str">
        <f>Raw_Data!A2600</f>
        <v>SF12599</v>
      </c>
      <c r="B2600" s="15" t="str">
        <f>Raw_Data!B2600</f>
        <v>Andhra Pradesh</v>
      </c>
      <c r="C2600" s="15" t="str">
        <f>Raw_Data!C2600</f>
        <v>Rajkot</v>
      </c>
      <c r="D2600" s="15" t="str">
        <f>Raw_Data!D2600</f>
        <v>Cotton</v>
      </c>
      <c r="E2600" s="15" t="str">
        <f>Raw_Data!E2600</f>
        <v>Rabi</v>
      </c>
      <c r="F2600" s="15">
        <f>Raw_Data!F2600</f>
        <v>1.06</v>
      </c>
      <c r="G2600" s="18">
        <f>IF(Raw_Data!G2600="",ROUND(AVERAGEIFS(Raw_Data!$G$2:$G$4001,Raw_Data!$E$2:$E$4001,E2600),1),Raw_Data!G2600)</f>
        <v>304.3</v>
      </c>
      <c r="H2600" s="15">
        <f>Raw_Data!H2600</f>
        <v>23.3</v>
      </c>
      <c r="I2600" s="15">
        <f>Raw_Data!I2600</f>
        <v>53.4</v>
      </c>
      <c r="J2600" s="15">
        <f>Raw_Data!J2600</f>
        <v>8.6999999999999993</v>
      </c>
      <c r="K2600" s="15">
        <f>Raw_Data!K2600</f>
        <v>6.89</v>
      </c>
      <c r="L2600" s="18">
        <f>IF(Raw_Data!L2600="",ROUND(AVERAGEIFS(Raw_Data!$L$2:$L$4001,Raw_Data!$E$2:$E$4001,E2600),1),Raw_Data!L2600)</f>
        <v>29.1</v>
      </c>
      <c r="M2600" s="15">
        <f>Raw_Data!M2600</f>
        <v>41.7</v>
      </c>
      <c r="N2600" s="15">
        <f>Raw_Data!N2600</f>
        <v>74.400000000000006</v>
      </c>
      <c r="O2600" s="15">
        <f>Raw_Data!O2600</f>
        <v>124.8</v>
      </c>
      <c r="P2600" s="15" t="str">
        <f>Raw_Data!P2600</f>
        <v>Drip</v>
      </c>
      <c r="Q2600" s="15">
        <f>Raw_Data!Q2600</f>
        <v>160.69999999999999</v>
      </c>
      <c r="R2600" s="15">
        <f>Raw_Data!R2600</f>
        <v>5.99</v>
      </c>
      <c r="S2600" s="15">
        <f>Raw_Data!S2600</f>
        <v>0.77</v>
      </c>
      <c r="T2600" s="18">
        <f>IF(Raw_Data!T2600="",ROUND(AVERAGEIFS(Raw_Data!$T$2:$T$4001,Raw_Data!$E$2:$E$4001,E2600,Raw_Data!$D$2:$D$4001,D2600),2),IF(Raw_Data!T2600&gt;INDEX(Cleaning_Reference!$F$6:$F$13,MATCH(D2600,Cleaning_Reference!$A$6:$A$13,0)),INDEX(Cleaning_Reference!$F$6:$F$13,MATCH(D2600,Cleaning_Reference!$A$6:$A$13,0)),Raw_Data!T2600))</f>
        <v>1.58</v>
      </c>
      <c r="U2600" s="15">
        <f>Raw_Data!U2600</f>
        <v>1.67</v>
      </c>
      <c r="V2600" s="15">
        <f>Raw_Data!V2600</f>
        <v>61411</v>
      </c>
      <c r="W2600" s="15">
        <f>Raw_Data!W2600</f>
        <v>75412</v>
      </c>
      <c r="X2600" s="15">
        <f>Raw_Data!X2600</f>
        <v>102556</v>
      </c>
      <c r="Y2600" s="15">
        <f>Raw_Data!Y2600</f>
        <v>27144</v>
      </c>
      <c r="Z2600" s="15">
        <f>Raw_Data!Z2600</f>
        <v>764</v>
      </c>
      <c r="AA2600" s="15">
        <f>Raw_Data!AA2600</f>
        <v>2.1859999999999999</v>
      </c>
      <c r="AB2600" s="15">
        <f>Raw_Data!AB2600</f>
        <v>35.4</v>
      </c>
      <c r="AC2600" s="19" t="str">
        <f>IF(Raw_Data!G2600="","Yes","No")</f>
        <v>No</v>
      </c>
      <c r="AD2600" s="19" t="str">
        <f>IF(Raw_Data!L2600="","Yes","No")</f>
        <v>No</v>
      </c>
      <c r="AE2600" s="19" t="str">
        <f>IF(Raw_Data!T2600="","Imputed",IF(Raw_Data!T2600&gt;INDEX(Cleaning_Reference!$F$6:$F$13,MATCH(D2600,Cleaning_Reference!$A$6:$A$13,0)),"Capped","Original"))</f>
        <v>Original</v>
      </c>
      <c r="AF2600" s="21">
        <f t="shared" si="40"/>
        <v>1.67</v>
      </c>
    </row>
    <row r="2601" spans="1:32" ht="15" customHeight="1" x14ac:dyDescent="0.3">
      <c r="A2601" s="20" t="str">
        <f>Raw_Data!A2601</f>
        <v>SF12600</v>
      </c>
      <c r="B2601" s="15" t="str">
        <f>Raw_Data!B2601</f>
        <v>Karnataka</v>
      </c>
      <c r="C2601" s="15" t="str">
        <f>Raw_Data!C2601</f>
        <v>Ludhiana</v>
      </c>
      <c r="D2601" s="15" t="str">
        <f>Raw_Data!D2601</f>
        <v>Maize</v>
      </c>
      <c r="E2601" s="15" t="str">
        <f>Raw_Data!E2601</f>
        <v>Rabi</v>
      </c>
      <c r="F2601" s="15">
        <f>Raw_Data!F2601</f>
        <v>8.11</v>
      </c>
      <c r="G2601" s="18">
        <f>IF(Raw_Data!G2601="",ROUND(AVERAGEIFS(Raw_Data!$G$2:$G$4001,Raw_Data!$E$2:$E$4001,E2601),1),Raw_Data!G2601)</f>
        <v>439</v>
      </c>
      <c r="H2601" s="15">
        <f>Raw_Data!H2601</f>
        <v>25</v>
      </c>
      <c r="I2601" s="15">
        <f>Raw_Data!I2601</f>
        <v>49.3</v>
      </c>
      <c r="J2601" s="15">
        <f>Raw_Data!J2601</f>
        <v>6.8</v>
      </c>
      <c r="K2601" s="15">
        <f>Raw_Data!K2601</f>
        <v>5.67</v>
      </c>
      <c r="L2601" s="18">
        <f>IF(Raw_Data!L2601="",ROUND(AVERAGEIFS(Raw_Data!$L$2:$L$4001,Raw_Data!$E$2:$E$4001,E2601),1),Raw_Data!L2601)</f>
        <v>23.3</v>
      </c>
      <c r="M2601" s="15">
        <f>Raw_Data!M2601</f>
        <v>133.6</v>
      </c>
      <c r="N2601" s="15">
        <f>Raw_Data!N2601</f>
        <v>53.2</v>
      </c>
      <c r="O2601" s="15">
        <f>Raw_Data!O2601</f>
        <v>57.8</v>
      </c>
      <c r="P2601" s="15" t="str">
        <f>Raw_Data!P2601</f>
        <v>Drip</v>
      </c>
      <c r="Q2601" s="15">
        <f>Raw_Data!Q2601</f>
        <v>167.2</v>
      </c>
      <c r="R2601" s="15">
        <f>Raw_Data!R2601</f>
        <v>4.17</v>
      </c>
      <c r="S2601" s="15">
        <f>Raw_Data!S2601</f>
        <v>0.8</v>
      </c>
      <c r="T2601" s="18">
        <f>IF(Raw_Data!T2601="",ROUND(AVERAGEIFS(Raw_Data!$T$2:$T$4001,Raw_Data!$E$2:$E$4001,E2601,Raw_Data!$D$2:$D$4001,D2601),2),IF(Raw_Data!T2601&gt;INDEX(Cleaning_Reference!$F$6:$F$13,MATCH(D2601,Cleaning_Reference!$A$6:$A$13,0)),INDEX(Cleaning_Reference!$F$6:$F$13,MATCH(D2601,Cleaning_Reference!$A$6:$A$13,0)),Raw_Data!T2601))</f>
        <v>1.1100000000000001</v>
      </c>
      <c r="U2601" s="15">
        <f>Raw_Data!U2601</f>
        <v>9</v>
      </c>
      <c r="V2601" s="15">
        <f>Raw_Data!V2601</f>
        <v>20825</v>
      </c>
      <c r="W2601" s="15">
        <f>Raw_Data!W2601</f>
        <v>462794</v>
      </c>
      <c r="X2601" s="15">
        <f>Raw_Data!X2601</f>
        <v>187425</v>
      </c>
      <c r="Y2601" s="15">
        <f>Raw_Data!Y2601</f>
        <v>-275369</v>
      </c>
      <c r="Z2601" s="15">
        <f>Raw_Data!Z2601</f>
        <v>4096</v>
      </c>
      <c r="AA2601" s="15">
        <f>Raw_Data!AA2601</f>
        <v>2.1970000000000001</v>
      </c>
      <c r="AB2601" s="15">
        <f>Raw_Data!AB2601</f>
        <v>52.8</v>
      </c>
      <c r="AC2601" s="19" t="str">
        <f>IF(Raw_Data!G2601="","Yes","No")</f>
        <v>No</v>
      </c>
      <c r="AD2601" s="19" t="str">
        <f>IF(Raw_Data!L2601="","Yes","No")</f>
        <v>No</v>
      </c>
      <c r="AE2601" s="19" t="str">
        <f>IF(Raw_Data!T2601="","Imputed",IF(Raw_Data!T2601&gt;INDEX(Cleaning_Reference!$F$6:$F$13,MATCH(D2601,Cleaning_Reference!$A$6:$A$13,0)),"Capped","Original"))</f>
        <v>Original</v>
      </c>
      <c r="AF2601" s="21">
        <f t="shared" si="40"/>
        <v>9</v>
      </c>
    </row>
    <row r="2602" spans="1:32" ht="15" customHeight="1" x14ac:dyDescent="0.3">
      <c r="A2602" s="20" t="str">
        <f>Raw_Data!A2602</f>
        <v>SF12601</v>
      </c>
      <c r="B2602" s="15" t="str">
        <f>Raw_Data!B2602</f>
        <v>Gujarat</v>
      </c>
      <c r="C2602" s="15" t="str">
        <f>Raw_Data!C2602</f>
        <v>Rajkot</v>
      </c>
      <c r="D2602" s="15" t="str">
        <f>Raw_Data!D2602</f>
        <v>Chilli</v>
      </c>
      <c r="E2602" s="15" t="str">
        <f>Raw_Data!E2602</f>
        <v>Kharif</v>
      </c>
      <c r="F2602" s="15">
        <f>Raw_Data!F2602</f>
        <v>9.31</v>
      </c>
      <c r="G2602" s="18">
        <f>IF(Raw_Data!G2602="",ROUND(AVERAGEIFS(Raw_Data!$G$2:$G$4001,Raw_Data!$E$2:$E$4001,E2602),1),Raw_Data!G2602)</f>
        <v>938.1</v>
      </c>
      <c r="H2602" s="15">
        <f>Raw_Data!H2602</f>
        <v>27.2</v>
      </c>
      <c r="I2602" s="15">
        <f>Raw_Data!I2602</f>
        <v>76.400000000000006</v>
      </c>
      <c r="J2602" s="15">
        <f>Raw_Data!J2602</f>
        <v>5.9</v>
      </c>
      <c r="K2602" s="15">
        <f>Raw_Data!K2602</f>
        <v>7.25</v>
      </c>
      <c r="L2602" s="18">
        <f>IF(Raw_Data!L2602="",ROUND(AVERAGEIFS(Raw_Data!$L$2:$L$4001,Raw_Data!$E$2:$E$4001,E2602),1),Raw_Data!L2602)</f>
        <v>36.1</v>
      </c>
      <c r="M2602" s="15">
        <f>Raw_Data!M2602</f>
        <v>97.2</v>
      </c>
      <c r="N2602" s="15">
        <f>Raw_Data!N2602</f>
        <v>61.1</v>
      </c>
      <c r="O2602" s="15">
        <f>Raw_Data!O2602</f>
        <v>73.900000000000006</v>
      </c>
      <c r="P2602" s="15" t="str">
        <f>Raw_Data!P2602</f>
        <v>Drip</v>
      </c>
      <c r="Q2602" s="15">
        <f>Raw_Data!Q2602</f>
        <v>235</v>
      </c>
      <c r="R2602" s="15">
        <f>Raw_Data!R2602</f>
        <v>3.89</v>
      </c>
      <c r="S2602" s="15">
        <f>Raw_Data!S2602</f>
        <v>0.81</v>
      </c>
      <c r="T2602" s="18">
        <f>IF(Raw_Data!T2602="",ROUND(AVERAGEIFS(Raw_Data!$T$2:$T$4001,Raw_Data!$E$2:$E$4001,E2602,Raw_Data!$D$2:$D$4001,D2602),2),IF(Raw_Data!T2602&gt;INDEX(Cleaning_Reference!$F$6:$F$13,MATCH(D2602,Cleaning_Reference!$A$6:$A$13,0)),INDEX(Cleaning_Reference!$F$6:$F$13,MATCH(D2602,Cleaning_Reference!$A$6:$A$13,0)),Raw_Data!T2602))</f>
        <v>2.02</v>
      </c>
      <c r="U2602" s="15">
        <f>Raw_Data!U2602</f>
        <v>18.809999999999999</v>
      </c>
      <c r="V2602" s="15">
        <f>Raw_Data!V2602</f>
        <v>113686</v>
      </c>
      <c r="W2602" s="15">
        <f>Raw_Data!W2602</f>
        <v>499439</v>
      </c>
      <c r="X2602" s="15">
        <f>Raw_Data!X2602</f>
        <v>2138434</v>
      </c>
      <c r="Y2602" s="15">
        <f>Raw_Data!Y2602</f>
        <v>1638995</v>
      </c>
      <c r="Z2602" s="15">
        <f>Raw_Data!Z2602</f>
        <v>5296</v>
      </c>
      <c r="AA2602" s="15">
        <f>Raw_Data!AA2602</f>
        <v>3.552</v>
      </c>
      <c r="AB2602" s="15">
        <f>Raw_Data!AB2602</f>
        <v>58.5</v>
      </c>
      <c r="AC2602" s="19" t="str">
        <f>IF(Raw_Data!G2602="","Yes","No")</f>
        <v>No</v>
      </c>
      <c r="AD2602" s="19" t="str">
        <f>IF(Raw_Data!L2602="","Yes","No")</f>
        <v>No</v>
      </c>
      <c r="AE2602" s="19" t="str">
        <f>IF(Raw_Data!T2602="","Imputed",IF(Raw_Data!T2602&gt;INDEX(Cleaning_Reference!$F$6:$F$13,MATCH(D2602,Cleaning_Reference!$A$6:$A$13,0)),"Capped","Original"))</f>
        <v>Original</v>
      </c>
      <c r="AF2602" s="21">
        <f t="shared" si="40"/>
        <v>18.809999999999999</v>
      </c>
    </row>
    <row r="2603" spans="1:32" ht="15" customHeight="1" x14ac:dyDescent="0.3">
      <c r="A2603" s="20" t="str">
        <f>Raw_Data!A2603</f>
        <v>SF12602</v>
      </c>
      <c r="B2603" s="15" t="str">
        <f>Raw_Data!B2603</f>
        <v>Telangana</v>
      </c>
      <c r="C2603" s="15" t="str">
        <f>Raw_Data!C2603</f>
        <v>Ludhiana</v>
      </c>
      <c r="D2603" s="15" t="str">
        <f>Raw_Data!D2603</f>
        <v>Wheat</v>
      </c>
      <c r="E2603" s="15" t="str">
        <f>Raw_Data!E2603</f>
        <v>Kharif</v>
      </c>
      <c r="F2603" s="15">
        <f>Raw_Data!F2603</f>
        <v>12.83</v>
      </c>
      <c r="G2603" s="18">
        <f>IF(Raw_Data!G2603="",ROUND(AVERAGEIFS(Raw_Data!$G$2:$G$4001,Raw_Data!$E$2:$E$4001,E2603),1),Raw_Data!G2603)</f>
        <v>1115.9000000000001</v>
      </c>
      <c r="H2603" s="15">
        <f>Raw_Data!H2603</f>
        <v>27.8</v>
      </c>
      <c r="I2603" s="15">
        <f>Raw_Data!I2603</f>
        <v>76.5</v>
      </c>
      <c r="J2603" s="15">
        <f>Raw_Data!J2603</f>
        <v>6.1</v>
      </c>
      <c r="K2603" s="15">
        <f>Raw_Data!K2603</f>
        <v>6.52</v>
      </c>
      <c r="L2603" s="18">
        <f>IF(Raw_Data!L2603="",ROUND(AVERAGEIFS(Raw_Data!$L$2:$L$4001,Raw_Data!$E$2:$E$4001,E2603),1),Raw_Data!L2603)</f>
        <v>39.200000000000003</v>
      </c>
      <c r="M2603" s="15">
        <f>Raw_Data!M2603</f>
        <v>143</v>
      </c>
      <c r="N2603" s="15">
        <f>Raw_Data!N2603</f>
        <v>56.2</v>
      </c>
      <c r="O2603" s="15">
        <f>Raw_Data!O2603</f>
        <v>111.8</v>
      </c>
      <c r="P2603" s="15" t="str">
        <f>Raw_Data!P2603</f>
        <v>Rainfed</v>
      </c>
      <c r="Q2603" s="15">
        <f>Raw_Data!Q2603</f>
        <v>192.1</v>
      </c>
      <c r="R2603" s="15">
        <f>Raw_Data!R2603</f>
        <v>7.94</v>
      </c>
      <c r="S2603" s="15">
        <f>Raw_Data!S2603</f>
        <v>0.85</v>
      </c>
      <c r="T2603" s="18">
        <f>IF(Raw_Data!T2603="",ROUND(AVERAGEIFS(Raw_Data!$T$2:$T$4001,Raw_Data!$E$2:$E$4001,E2603,Raw_Data!$D$2:$D$4001,D2603),2),IF(Raw_Data!T2603&gt;INDEX(Cleaning_Reference!$F$6:$F$13,MATCH(D2603,Cleaning_Reference!$A$6:$A$13,0)),INDEX(Cleaning_Reference!$F$6:$F$13,MATCH(D2603,Cleaning_Reference!$A$6:$A$13,0)),Raw_Data!T2603))</f>
        <v>3.11</v>
      </c>
      <c r="U2603" s="15">
        <f>Raw_Data!U2603</f>
        <v>39.9</v>
      </c>
      <c r="V2603" s="15">
        <f>Raw_Data!V2603</f>
        <v>22392</v>
      </c>
      <c r="W2603" s="15">
        <f>Raw_Data!W2603</f>
        <v>916971</v>
      </c>
      <c r="X2603" s="15">
        <f>Raw_Data!X2603</f>
        <v>893441</v>
      </c>
      <c r="Y2603" s="15">
        <f>Raw_Data!Y2603</f>
        <v>-23530</v>
      </c>
      <c r="Z2603" s="15">
        <f>Raw_Data!Z2603</f>
        <v>3280</v>
      </c>
      <c r="AA2603" s="15">
        <f>Raw_Data!AA2603</f>
        <v>12.164999999999999</v>
      </c>
      <c r="AB2603" s="15">
        <f>Raw_Data!AB2603</f>
        <v>59.6</v>
      </c>
      <c r="AC2603" s="19" t="str">
        <f>IF(Raw_Data!G2603="","Yes","No")</f>
        <v>No</v>
      </c>
      <c r="AD2603" s="19" t="str">
        <f>IF(Raw_Data!L2603="","Yes","No")</f>
        <v>No</v>
      </c>
      <c r="AE2603" s="19" t="str">
        <f>IF(Raw_Data!T2603="","Imputed",IF(Raw_Data!T2603&gt;INDEX(Cleaning_Reference!$F$6:$F$13,MATCH(D2603,Cleaning_Reference!$A$6:$A$13,0)),"Capped","Original"))</f>
        <v>Original</v>
      </c>
      <c r="AF2603" s="21">
        <f t="shared" si="40"/>
        <v>39.9</v>
      </c>
    </row>
    <row r="2604" spans="1:32" ht="15" customHeight="1" x14ac:dyDescent="0.3">
      <c r="A2604" s="20" t="str">
        <f>Raw_Data!A2604</f>
        <v>SF12603</v>
      </c>
      <c r="B2604" s="15" t="str">
        <f>Raw_Data!B2604</f>
        <v>Tamil Nadu</v>
      </c>
      <c r="C2604" s="15" t="str">
        <f>Raw_Data!C2604</f>
        <v>Warangal</v>
      </c>
      <c r="D2604" s="15" t="str">
        <f>Raw_Data!D2604</f>
        <v>Wheat</v>
      </c>
      <c r="E2604" s="15" t="str">
        <f>Raw_Data!E2604</f>
        <v>Kharif</v>
      </c>
      <c r="F2604" s="15">
        <f>Raw_Data!F2604</f>
        <v>2.5499999999999998</v>
      </c>
      <c r="G2604" s="18">
        <f>IF(Raw_Data!G2604="",ROUND(AVERAGEIFS(Raw_Data!$G$2:$G$4001,Raw_Data!$E$2:$E$4001,E2604),1),Raw_Data!G2604)</f>
        <v>905.6</v>
      </c>
      <c r="H2604" s="15">
        <f>Raw_Data!H2604</f>
        <v>28.5</v>
      </c>
      <c r="I2604" s="15">
        <f>Raw_Data!I2604</f>
        <v>86.3</v>
      </c>
      <c r="J2604" s="15">
        <f>Raw_Data!J2604</f>
        <v>3.7</v>
      </c>
      <c r="K2604" s="15">
        <f>Raw_Data!K2604</f>
        <v>6.23</v>
      </c>
      <c r="L2604" s="18">
        <f>IF(Raw_Data!L2604="",ROUND(AVERAGEIFS(Raw_Data!$L$2:$L$4001,Raw_Data!$E$2:$E$4001,E2604),1),Raw_Data!L2604)</f>
        <v>25.6</v>
      </c>
      <c r="M2604" s="15">
        <f>Raw_Data!M2604</f>
        <v>143.9</v>
      </c>
      <c r="N2604" s="15">
        <f>Raw_Data!N2604</f>
        <v>54.7</v>
      </c>
      <c r="O2604" s="15">
        <f>Raw_Data!O2604</f>
        <v>101.6</v>
      </c>
      <c r="P2604" s="15" t="str">
        <f>Raw_Data!P2604</f>
        <v>Rainfed</v>
      </c>
      <c r="Q2604" s="15">
        <f>Raw_Data!Q2604</f>
        <v>243.6</v>
      </c>
      <c r="R2604" s="15">
        <f>Raw_Data!R2604</f>
        <v>4.88</v>
      </c>
      <c r="S2604" s="15">
        <f>Raw_Data!S2604</f>
        <v>0.66</v>
      </c>
      <c r="T2604" s="18">
        <f>IF(Raw_Data!T2604="",ROUND(AVERAGEIFS(Raw_Data!$T$2:$T$4001,Raw_Data!$E$2:$E$4001,E2604,Raw_Data!$D$2:$D$4001,D2604),2),IF(Raw_Data!T2604&gt;INDEX(Cleaning_Reference!$F$6:$F$13,MATCH(D2604,Cleaning_Reference!$A$6:$A$13,0)),INDEX(Cleaning_Reference!$F$6:$F$13,MATCH(D2604,Cleaning_Reference!$A$6:$A$13,0)),Raw_Data!T2604))</f>
        <v>1.93</v>
      </c>
      <c r="U2604" s="15">
        <f>Raw_Data!U2604</f>
        <v>4.92</v>
      </c>
      <c r="V2604" s="15">
        <f>Raw_Data!V2604</f>
        <v>23402</v>
      </c>
      <c r="W2604" s="15">
        <f>Raw_Data!W2604</f>
        <v>149053</v>
      </c>
      <c r="X2604" s="15">
        <f>Raw_Data!X2604</f>
        <v>115138</v>
      </c>
      <c r="Y2604" s="15">
        <f>Raw_Data!Y2604</f>
        <v>-33915</v>
      </c>
      <c r="Z2604" s="15">
        <f>Raw_Data!Z2604</f>
        <v>775</v>
      </c>
      <c r="AA2604" s="15">
        <f>Raw_Data!AA2604</f>
        <v>6.3479999999999999</v>
      </c>
      <c r="AB2604" s="15">
        <f>Raw_Data!AB2604</f>
        <v>50.8</v>
      </c>
      <c r="AC2604" s="19" t="str">
        <f>IF(Raw_Data!G2604="","Yes","No")</f>
        <v>No</v>
      </c>
      <c r="AD2604" s="19" t="str">
        <f>IF(Raw_Data!L2604="","Yes","No")</f>
        <v>No</v>
      </c>
      <c r="AE2604" s="19" t="str">
        <f>IF(Raw_Data!T2604="","Imputed",IF(Raw_Data!T2604&gt;INDEX(Cleaning_Reference!$F$6:$F$13,MATCH(D2604,Cleaning_Reference!$A$6:$A$13,0)),"Capped","Original"))</f>
        <v>Original</v>
      </c>
      <c r="AF2604" s="21">
        <f t="shared" si="40"/>
        <v>4.92</v>
      </c>
    </row>
    <row r="2605" spans="1:32" ht="15" customHeight="1" x14ac:dyDescent="0.3">
      <c r="A2605" s="20" t="str">
        <f>Raw_Data!A2605</f>
        <v>SF12604</v>
      </c>
      <c r="B2605" s="15" t="str">
        <f>Raw_Data!B2605</f>
        <v>Punjab</v>
      </c>
      <c r="C2605" s="15" t="str">
        <f>Raw_Data!C2605</f>
        <v>Warangal</v>
      </c>
      <c r="D2605" s="15" t="str">
        <f>Raw_Data!D2605</f>
        <v>Cotton</v>
      </c>
      <c r="E2605" s="15" t="str">
        <f>Raw_Data!E2605</f>
        <v>Zaid</v>
      </c>
      <c r="F2605" s="15">
        <f>Raw_Data!F2605</f>
        <v>6.08</v>
      </c>
      <c r="G2605" s="18">
        <f>IF(Raw_Data!G2605="",ROUND(AVERAGEIFS(Raw_Data!$G$2:$G$4001,Raw_Data!$E$2:$E$4001,E2605),1),Raw_Data!G2605)</f>
        <v>183.4</v>
      </c>
      <c r="H2605" s="15">
        <f>Raw_Data!H2605</f>
        <v>32.9</v>
      </c>
      <c r="I2605" s="15">
        <f>Raw_Data!I2605</f>
        <v>58.5</v>
      </c>
      <c r="J2605" s="15">
        <f>Raw_Data!J2605</f>
        <v>8.9</v>
      </c>
      <c r="K2605" s="15">
        <f>Raw_Data!K2605</f>
        <v>6.63</v>
      </c>
      <c r="L2605" s="18">
        <f>IF(Raw_Data!L2605="",ROUND(AVERAGEIFS(Raw_Data!$L$2:$L$4001,Raw_Data!$E$2:$E$4001,E2605),1),Raw_Data!L2605)</f>
        <v>24</v>
      </c>
      <c r="M2605" s="15">
        <f>Raw_Data!M2605</f>
        <v>84.6</v>
      </c>
      <c r="N2605" s="15">
        <f>Raw_Data!N2605</f>
        <v>79.8</v>
      </c>
      <c r="O2605" s="15">
        <f>Raw_Data!O2605</f>
        <v>90.8</v>
      </c>
      <c r="P2605" s="15" t="str">
        <f>Raw_Data!P2605</f>
        <v>Flood</v>
      </c>
      <c r="Q2605" s="15">
        <f>Raw_Data!Q2605</f>
        <v>304.89999999999998</v>
      </c>
      <c r="R2605" s="15">
        <f>Raw_Data!R2605</f>
        <v>1.9</v>
      </c>
      <c r="S2605" s="15">
        <f>Raw_Data!S2605</f>
        <v>0.78</v>
      </c>
      <c r="T2605" s="18">
        <f>IF(Raw_Data!T2605="",ROUND(AVERAGEIFS(Raw_Data!$T$2:$T$4001,Raw_Data!$E$2:$E$4001,E2605,Raw_Data!$D$2:$D$4001,D2605),2),IF(Raw_Data!T2605&gt;INDEX(Cleaning_Reference!$F$6:$F$13,MATCH(D2605,Cleaning_Reference!$A$6:$A$13,0)),INDEX(Cleaning_Reference!$F$6:$F$13,MATCH(D2605,Cleaning_Reference!$A$6:$A$13,0)),Raw_Data!T2605))</f>
        <v>1.2</v>
      </c>
      <c r="U2605" s="15">
        <f>Raw_Data!U2605</f>
        <v>7.3</v>
      </c>
      <c r="V2605" s="15">
        <f>Raw_Data!V2605</f>
        <v>70256</v>
      </c>
      <c r="W2605" s="15">
        <f>Raw_Data!W2605</f>
        <v>446320</v>
      </c>
      <c r="X2605" s="15">
        <f>Raw_Data!X2605</f>
        <v>512869</v>
      </c>
      <c r="Y2605" s="15">
        <f>Raw_Data!Y2605</f>
        <v>66549</v>
      </c>
      <c r="Z2605" s="15">
        <f>Raw_Data!Z2605</f>
        <v>6228</v>
      </c>
      <c r="AA2605" s="15">
        <f>Raw_Data!AA2605</f>
        <v>1.1719999999999999</v>
      </c>
      <c r="AB2605" s="15">
        <f>Raw_Data!AB2605</f>
        <v>38.6</v>
      </c>
      <c r="AC2605" s="19" t="str">
        <f>IF(Raw_Data!G2605="","Yes","No")</f>
        <v>No</v>
      </c>
      <c r="AD2605" s="19" t="str">
        <f>IF(Raw_Data!L2605="","Yes","No")</f>
        <v>No</v>
      </c>
      <c r="AE2605" s="19" t="str">
        <f>IF(Raw_Data!T2605="","Imputed",IF(Raw_Data!T2605&gt;INDEX(Cleaning_Reference!$F$6:$F$13,MATCH(D2605,Cleaning_Reference!$A$6:$A$13,0)),"Capped","Original"))</f>
        <v>Original</v>
      </c>
      <c r="AF2605" s="21">
        <f t="shared" si="40"/>
        <v>7.3</v>
      </c>
    </row>
    <row r="2606" spans="1:32" ht="15" customHeight="1" x14ac:dyDescent="0.3">
      <c r="A2606" s="20" t="str">
        <f>Raw_Data!A2606</f>
        <v>SF12605</v>
      </c>
      <c r="B2606" s="15" t="str">
        <f>Raw_Data!B2606</f>
        <v>Punjab</v>
      </c>
      <c r="C2606" s="15" t="str">
        <f>Raw_Data!C2606</f>
        <v>Nashik</v>
      </c>
      <c r="D2606" s="15" t="str">
        <f>Raw_Data!D2606</f>
        <v>Pulses</v>
      </c>
      <c r="E2606" s="15" t="str">
        <f>Raw_Data!E2606</f>
        <v>Kharif</v>
      </c>
      <c r="F2606" s="15">
        <f>Raw_Data!F2606</f>
        <v>7.49</v>
      </c>
      <c r="G2606" s="18">
        <f>IF(Raw_Data!G2606="",ROUND(AVERAGEIFS(Raw_Data!$G$2:$G$4001,Raw_Data!$E$2:$E$4001,E2606),1),Raw_Data!G2606)</f>
        <v>877.2</v>
      </c>
      <c r="H2606" s="15">
        <f>Raw_Data!H2606</f>
        <v>27</v>
      </c>
      <c r="I2606" s="15">
        <f>Raw_Data!I2606</f>
        <v>71.5</v>
      </c>
      <c r="J2606" s="15">
        <f>Raw_Data!J2606</f>
        <v>7.2</v>
      </c>
      <c r="K2606" s="15">
        <f>Raw_Data!K2606</f>
        <v>6.57</v>
      </c>
      <c r="L2606" s="18">
        <f>IF(Raw_Data!L2606="",ROUND(AVERAGEIFS(Raw_Data!$L$2:$L$4001,Raw_Data!$E$2:$E$4001,E2606),1),Raw_Data!L2606)</f>
        <v>37</v>
      </c>
      <c r="M2606" s="15">
        <f>Raw_Data!M2606</f>
        <v>117.6</v>
      </c>
      <c r="N2606" s="15">
        <f>Raw_Data!N2606</f>
        <v>48</v>
      </c>
      <c r="O2606" s="15">
        <f>Raw_Data!O2606</f>
        <v>118.1</v>
      </c>
      <c r="P2606" s="15" t="str">
        <f>Raw_Data!P2606</f>
        <v>Rainfed</v>
      </c>
      <c r="Q2606" s="15">
        <f>Raw_Data!Q2606</f>
        <v>130.6</v>
      </c>
      <c r="R2606" s="15">
        <f>Raw_Data!R2606</f>
        <v>3.96</v>
      </c>
      <c r="S2606" s="15">
        <f>Raw_Data!S2606</f>
        <v>0.75</v>
      </c>
      <c r="T2606" s="18">
        <f>IF(Raw_Data!T2606="",ROUND(AVERAGEIFS(Raw_Data!$T$2:$T$4001,Raw_Data!$E$2:$E$4001,E2606,Raw_Data!$D$2:$D$4001,D2606),2),IF(Raw_Data!T2606&gt;INDEX(Cleaning_Reference!$F$6:$F$13,MATCH(D2606,Cleaning_Reference!$A$6:$A$13,0)),INDEX(Cleaning_Reference!$F$6:$F$13,MATCH(D2606,Cleaning_Reference!$A$6:$A$13,0)),Raw_Data!T2606))</f>
        <v>1.41</v>
      </c>
      <c r="U2606" s="15">
        <f>Raw_Data!U2606</f>
        <v>10.56</v>
      </c>
      <c r="V2606" s="15">
        <f>Raw_Data!V2606</f>
        <v>87938</v>
      </c>
      <c r="W2606" s="15">
        <f>Raw_Data!W2606</f>
        <v>413011</v>
      </c>
      <c r="X2606" s="15">
        <f>Raw_Data!X2606</f>
        <v>928625</v>
      </c>
      <c r="Y2606" s="15">
        <f>Raw_Data!Y2606</f>
        <v>515614</v>
      </c>
      <c r="Z2606" s="15">
        <f>Raw_Data!Z2606</f>
        <v>1498</v>
      </c>
      <c r="AA2606" s="15">
        <f>Raw_Data!AA2606</f>
        <v>7.0490000000000004</v>
      </c>
      <c r="AB2606" s="15">
        <f>Raw_Data!AB2606</f>
        <v>57.4</v>
      </c>
      <c r="AC2606" s="19" t="str">
        <f>IF(Raw_Data!G2606="","Yes","No")</f>
        <v>No</v>
      </c>
      <c r="AD2606" s="19" t="str">
        <f>IF(Raw_Data!L2606="","Yes","No")</f>
        <v>No</v>
      </c>
      <c r="AE2606" s="19" t="str">
        <f>IF(Raw_Data!T2606="","Imputed",IF(Raw_Data!T2606&gt;INDEX(Cleaning_Reference!$F$6:$F$13,MATCH(D2606,Cleaning_Reference!$A$6:$A$13,0)),"Capped","Original"))</f>
        <v>Original</v>
      </c>
      <c r="AF2606" s="21">
        <f t="shared" si="40"/>
        <v>10.56</v>
      </c>
    </row>
    <row r="2607" spans="1:32" ht="15" customHeight="1" x14ac:dyDescent="0.3">
      <c r="A2607" s="20" t="str">
        <f>Raw_Data!A2607</f>
        <v>SF12606</v>
      </c>
      <c r="B2607" s="15" t="str">
        <f>Raw_Data!B2607</f>
        <v>Telangana</v>
      </c>
      <c r="C2607" s="15" t="str">
        <f>Raw_Data!C2607</f>
        <v>Raichur</v>
      </c>
      <c r="D2607" s="15" t="str">
        <f>Raw_Data!D2607</f>
        <v>Chilli</v>
      </c>
      <c r="E2607" s="15" t="str">
        <f>Raw_Data!E2607</f>
        <v>Kharif</v>
      </c>
      <c r="F2607" s="15">
        <f>Raw_Data!F2607</f>
        <v>8.65</v>
      </c>
      <c r="G2607" s="18">
        <f>IF(Raw_Data!G2607="",ROUND(AVERAGEIFS(Raw_Data!$G$2:$G$4001,Raw_Data!$E$2:$E$4001,E2607),1),Raw_Data!G2607)</f>
        <v>1001.5</v>
      </c>
      <c r="H2607" s="15">
        <f>Raw_Data!H2607</f>
        <v>25.7</v>
      </c>
      <c r="I2607" s="15">
        <f>Raw_Data!I2607</f>
        <v>68.599999999999994</v>
      </c>
      <c r="J2607" s="15">
        <f>Raw_Data!J2607</f>
        <v>5.3</v>
      </c>
      <c r="K2607" s="15">
        <f>Raw_Data!K2607</f>
        <v>6.47</v>
      </c>
      <c r="L2607" s="18">
        <f>IF(Raw_Data!L2607="",ROUND(AVERAGEIFS(Raw_Data!$L$2:$L$4001,Raw_Data!$E$2:$E$4001,E2607),1),Raw_Data!L2607)</f>
        <v>38.5</v>
      </c>
      <c r="M2607" s="15">
        <f>Raw_Data!M2607</f>
        <v>138</v>
      </c>
      <c r="N2607" s="15">
        <f>Raw_Data!N2607</f>
        <v>75.400000000000006</v>
      </c>
      <c r="O2607" s="15">
        <f>Raw_Data!O2607</f>
        <v>75.3</v>
      </c>
      <c r="P2607" s="15" t="str">
        <f>Raw_Data!P2607</f>
        <v>Drip</v>
      </c>
      <c r="Q2607" s="15">
        <f>Raw_Data!Q2607</f>
        <v>91.5</v>
      </c>
      <c r="R2607" s="15">
        <f>Raw_Data!R2607</f>
        <v>8.51</v>
      </c>
      <c r="S2607" s="15">
        <f>Raw_Data!S2607</f>
        <v>0.66</v>
      </c>
      <c r="T2607" s="18">
        <f>IF(Raw_Data!T2607="",ROUND(AVERAGEIFS(Raw_Data!$T$2:$T$4001,Raw_Data!$E$2:$E$4001,E2607,Raw_Data!$D$2:$D$4001,D2607),2),IF(Raw_Data!T2607&gt;INDEX(Cleaning_Reference!$F$6:$F$13,MATCH(D2607,Cleaning_Reference!$A$6:$A$13,0)),INDEX(Cleaning_Reference!$F$6:$F$13,MATCH(D2607,Cleaning_Reference!$A$6:$A$13,0)),Raw_Data!T2607))</f>
        <v>2.4900000000000002</v>
      </c>
      <c r="U2607" s="15">
        <f>Raw_Data!U2607</f>
        <v>21.54</v>
      </c>
      <c r="V2607" s="15">
        <f>Raw_Data!V2607</f>
        <v>100431</v>
      </c>
      <c r="W2607" s="15">
        <f>Raw_Data!W2607</f>
        <v>524840</v>
      </c>
      <c r="X2607" s="15">
        <f>Raw_Data!X2607</f>
        <v>2163284</v>
      </c>
      <c r="Y2607" s="15">
        <f>Raw_Data!Y2607</f>
        <v>1638444</v>
      </c>
      <c r="Z2607" s="15">
        <f>Raw_Data!Z2607</f>
        <v>5016</v>
      </c>
      <c r="AA2607" s="15">
        <f>Raw_Data!AA2607</f>
        <v>4.2939999999999996</v>
      </c>
      <c r="AB2607" s="15">
        <f>Raw_Data!AB2607</f>
        <v>42.3</v>
      </c>
      <c r="AC2607" s="19" t="str">
        <f>IF(Raw_Data!G2607="","Yes","No")</f>
        <v>No</v>
      </c>
      <c r="AD2607" s="19" t="str">
        <f>IF(Raw_Data!L2607="","Yes","No")</f>
        <v>No</v>
      </c>
      <c r="AE2607" s="19" t="str">
        <f>IF(Raw_Data!T2607="","Imputed",IF(Raw_Data!T2607&gt;INDEX(Cleaning_Reference!$F$6:$F$13,MATCH(D2607,Cleaning_Reference!$A$6:$A$13,0)),"Capped","Original"))</f>
        <v>Original</v>
      </c>
      <c r="AF2607" s="21">
        <f t="shared" si="40"/>
        <v>21.54</v>
      </c>
    </row>
    <row r="2608" spans="1:32" ht="15" customHeight="1" x14ac:dyDescent="0.3">
      <c r="A2608" s="20" t="str">
        <f>Raw_Data!A2608</f>
        <v>SF12607</v>
      </c>
      <c r="B2608" s="15" t="str">
        <f>Raw_Data!B2608</f>
        <v>Gujarat</v>
      </c>
      <c r="C2608" s="15" t="str">
        <f>Raw_Data!C2608</f>
        <v>Ludhiana</v>
      </c>
      <c r="D2608" s="15" t="str">
        <f>Raw_Data!D2608</f>
        <v>Maize</v>
      </c>
      <c r="E2608" s="15" t="str">
        <f>Raw_Data!E2608</f>
        <v>Rabi</v>
      </c>
      <c r="F2608" s="15">
        <f>Raw_Data!F2608</f>
        <v>1.51</v>
      </c>
      <c r="G2608" s="18">
        <f>IF(Raw_Data!G2608="",ROUND(AVERAGEIFS(Raw_Data!$G$2:$G$4001,Raw_Data!$E$2:$E$4001,E2608),1),Raw_Data!G2608)</f>
        <v>295.60000000000002</v>
      </c>
      <c r="H2608" s="15">
        <f>Raw_Data!H2608</f>
        <v>23.1</v>
      </c>
      <c r="I2608" s="15">
        <f>Raw_Data!I2608</f>
        <v>70.8</v>
      </c>
      <c r="J2608" s="15">
        <f>Raw_Data!J2608</f>
        <v>5.4</v>
      </c>
      <c r="K2608" s="15">
        <f>Raw_Data!K2608</f>
        <v>6.44</v>
      </c>
      <c r="L2608" s="18">
        <f>IF(Raw_Data!L2608="",ROUND(AVERAGEIFS(Raw_Data!$L$2:$L$4001,Raw_Data!$E$2:$E$4001,E2608),1),Raw_Data!L2608)</f>
        <v>29</v>
      </c>
      <c r="M2608" s="15">
        <f>Raw_Data!M2608</f>
        <v>94.3</v>
      </c>
      <c r="N2608" s="15">
        <f>Raw_Data!N2608</f>
        <v>62.8</v>
      </c>
      <c r="O2608" s="15">
        <f>Raw_Data!O2608</f>
        <v>146.6</v>
      </c>
      <c r="P2608" s="15" t="str">
        <f>Raw_Data!P2608</f>
        <v>Flood</v>
      </c>
      <c r="Q2608" s="15">
        <f>Raw_Data!Q2608</f>
        <v>157.1</v>
      </c>
      <c r="R2608" s="15">
        <f>Raw_Data!R2608</f>
        <v>3.6</v>
      </c>
      <c r="S2608" s="15">
        <f>Raw_Data!S2608</f>
        <v>0.92</v>
      </c>
      <c r="T2608" s="18">
        <f>IF(Raw_Data!T2608="",ROUND(AVERAGEIFS(Raw_Data!$T$2:$T$4001,Raw_Data!$E$2:$E$4001,E2608,Raw_Data!$D$2:$D$4001,D2608),2),IF(Raw_Data!T2608&gt;INDEX(Cleaning_Reference!$F$6:$F$13,MATCH(D2608,Cleaning_Reference!$A$6:$A$13,0)),INDEX(Cleaning_Reference!$F$6:$F$13,MATCH(D2608,Cleaning_Reference!$A$6:$A$13,0)),Raw_Data!T2608))</f>
        <v>3.13</v>
      </c>
      <c r="U2608" s="15">
        <f>Raw_Data!U2608</f>
        <v>4.7300000000000004</v>
      </c>
      <c r="V2608" s="15">
        <f>Raw_Data!V2608</f>
        <v>24087</v>
      </c>
      <c r="W2608" s="15">
        <f>Raw_Data!W2608</f>
        <v>90538</v>
      </c>
      <c r="X2608" s="15">
        <f>Raw_Data!X2608</f>
        <v>113932</v>
      </c>
      <c r="Y2608" s="15">
        <f>Raw_Data!Y2608</f>
        <v>23394</v>
      </c>
      <c r="Z2608" s="15">
        <f>Raw_Data!Z2608</f>
        <v>1284</v>
      </c>
      <c r="AA2608" s="15">
        <f>Raw_Data!AA2608</f>
        <v>3.6840000000000002</v>
      </c>
      <c r="AB2608" s="15">
        <f>Raw_Data!AB2608</f>
        <v>34.200000000000003</v>
      </c>
      <c r="AC2608" s="19" t="str">
        <f>IF(Raw_Data!G2608="","Yes","No")</f>
        <v>No</v>
      </c>
      <c r="AD2608" s="19" t="str">
        <f>IF(Raw_Data!L2608="","Yes","No")</f>
        <v>No</v>
      </c>
      <c r="AE2608" s="19" t="str">
        <f>IF(Raw_Data!T2608="","Imputed",IF(Raw_Data!T2608&gt;INDEX(Cleaning_Reference!$F$6:$F$13,MATCH(D2608,Cleaning_Reference!$A$6:$A$13,0)),"Capped","Original"))</f>
        <v>Original</v>
      </c>
      <c r="AF2608" s="21">
        <f t="shared" si="40"/>
        <v>4.7300000000000004</v>
      </c>
    </row>
    <row r="2609" spans="1:32" ht="15" customHeight="1" x14ac:dyDescent="0.3">
      <c r="A2609" s="20" t="str">
        <f>Raw_Data!A2609</f>
        <v>SF12608</v>
      </c>
      <c r="B2609" s="15" t="str">
        <f>Raw_Data!B2609</f>
        <v>Telangana</v>
      </c>
      <c r="C2609" s="15" t="str">
        <f>Raw_Data!C2609</f>
        <v>Erode</v>
      </c>
      <c r="D2609" s="15" t="str">
        <f>Raw_Data!D2609</f>
        <v>Chilli</v>
      </c>
      <c r="E2609" s="15" t="str">
        <f>Raw_Data!E2609</f>
        <v>Rabi</v>
      </c>
      <c r="F2609" s="15">
        <f>Raw_Data!F2609</f>
        <v>11.82</v>
      </c>
      <c r="G2609" s="18">
        <f>IF(Raw_Data!G2609="",ROUND(AVERAGEIFS(Raw_Data!$G$2:$G$4001,Raw_Data!$E$2:$E$4001,E2609),1),Raw_Data!G2609)</f>
        <v>469.2</v>
      </c>
      <c r="H2609" s="15">
        <f>Raw_Data!H2609</f>
        <v>27</v>
      </c>
      <c r="I2609" s="15">
        <f>Raw_Data!I2609</f>
        <v>56.7</v>
      </c>
      <c r="J2609" s="15">
        <f>Raw_Data!J2609</f>
        <v>6.9</v>
      </c>
      <c r="K2609" s="15">
        <f>Raw_Data!K2609</f>
        <v>6.86</v>
      </c>
      <c r="L2609" s="18">
        <f>IF(Raw_Data!L2609="",ROUND(AVERAGEIFS(Raw_Data!$L$2:$L$4001,Raw_Data!$E$2:$E$4001,E2609),1),Raw_Data!L2609)</f>
        <v>24.1</v>
      </c>
      <c r="M2609" s="15">
        <f>Raw_Data!M2609</f>
        <v>141.80000000000001</v>
      </c>
      <c r="N2609" s="15">
        <f>Raw_Data!N2609</f>
        <v>43.2</v>
      </c>
      <c r="O2609" s="15">
        <f>Raw_Data!O2609</f>
        <v>64.099999999999994</v>
      </c>
      <c r="P2609" s="15" t="str">
        <f>Raw_Data!P2609</f>
        <v>Rainfed</v>
      </c>
      <c r="Q2609" s="15">
        <f>Raw_Data!Q2609</f>
        <v>174.3</v>
      </c>
      <c r="R2609" s="15">
        <f>Raw_Data!R2609</f>
        <v>6.15</v>
      </c>
      <c r="S2609" s="15">
        <f>Raw_Data!S2609</f>
        <v>0.88</v>
      </c>
      <c r="T2609" s="18">
        <f>IF(Raw_Data!T2609="",ROUND(AVERAGEIFS(Raw_Data!$T$2:$T$4001,Raw_Data!$E$2:$E$4001,E2609,Raw_Data!$D$2:$D$4001,D2609),2),IF(Raw_Data!T2609&gt;INDEX(Cleaning_Reference!$F$6:$F$13,MATCH(D2609,Cleaning_Reference!$A$6:$A$13,0)),INDEX(Cleaning_Reference!$F$6:$F$13,MATCH(D2609,Cleaning_Reference!$A$6:$A$13,0)),Raw_Data!T2609))</f>
        <v>2.02</v>
      </c>
      <c r="U2609" s="15">
        <f>Raw_Data!U2609</f>
        <v>23.88</v>
      </c>
      <c r="V2609" s="15">
        <f>Raw_Data!V2609</f>
        <v>102833</v>
      </c>
      <c r="W2609" s="15">
        <f>Raw_Data!W2609</f>
        <v>767026</v>
      </c>
      <c r="X2609" s="15">
        <f>Raw_Data!X2609</f>
        <v>2455652</v>
      </c>
      <c r="Y2609" s="15">
        <f>Raw_Data!Y2609</f>
        <v>1688626</v>
      </c>
      <c r="Z2609" s="15">
        <f>Raw_Data!Z2609</f>
        <v>4028</v>
      </c>
      <c r="AA2609" s="15">
        <f>Raw_Data!AA2609</f>
        <v>5.9290000000000003</v>
      </c>
      <c r="AB2609" s="15">
        <f>Raw_Data!AB2609</f>
        <v>39.200000000000003</v>
      </c>
      <c r="AC2609" s="19" t="str">
        <f>IF(Raw_Data!G2609="","Yes","No")</f>
        <v>No</v>
      </c>
      <c r="AD2609" s="19" t="str">
        <f>IF(Raw_Data!L2609="","Yes","No")</f>
        <v>Yes</v>
      </c>
      <c r="AE2609" s="19" t="str">
        <f>IF(Raw_Data!T2609="","Imputed",IF(Raw_Data!T2609&gt;INDEX(Cleaning_Reference!$F$6:$F$13,MATCH(D2609,Cleaning_Reference!$A$6:$A$13,0)),"Capped","Original"))</f>
        <v>Original</v>
      </c>
      <c r="AF2609" s="21">
        <f t="shared" si="40"/>
        <v>23.88</v>
      </c>
    </row>
    <row r="2610" spans="1:32" ht="15" customHeight="1" x14ac:dyDescent="0.3">
      <c r="A2610" s="20" t="str">
        <f>Raw_Data!A2610</f>
        <v>SF12609</v>
      </c>
      <c r="B2610" s="15" t="str">
        <f>Raw_Data!B2610</f>
        <v>Andhra Pradesh</v>
      </c>
      <c r="C2610" s="15" t="str">
        <f>Raw_Data!C2610</f>
        <v>Nalgonda</v>
      </c>
      <c r="D2610" s="15" t="str">
        <f>Raw_Data!D2610</f>
        <v>Rice</v>
      </c>
      <c r="E2610" s="15" t="str">
        <f>Raw_Data!E2610</f>
        <v>Kharif</v>
      </c>
      <c r="F2610" s="15">
        <f>Raw_Data!F2610</f>
        <v>14</v>
      </c>
      <c r="G2610" s="18">
        <f>IF(Raw_Data!G2610="",ROUND(AVERAGEIFS(Raw_Data!$G$2:$G$4001,Raw_Data!$E$2:$E$4001,E2610),1),Raw_Data!G2610)</f>
        <v>852.1</v>
      </c>
      <c r="H2610" s="15">
        <f>Raw_Data!H2610</f>
        <v>30.4</v>
      </c>
      <c r="I2610" s="15">
        <f>Raw_Data!I2610</f>
        <v>71.2</v>
      </c>
      <c r="J2610" s="15">
        <f>Raw_Data!J2610</f>
        <v>5.6</v>
      </c>
      <c r="K2610" s="15">
        <f>Raw_Data!K2610</f>
        <v>6.63</v>
      </c>
      <c r="L2610" s="18">
        <f>IF(Raw_Data!L2610="",ROUND(AVERAGEIFS(Raw_Data!$L$2:$L$4001,Raw_Data!$E$2:$E$4001,E2610),1),Raw_Data!L2610)</f>
        <v>30.5</v>
      </c>
      <c r="M2610" s="15">
        <f>Raw_Data!M2610</f>
        <v>92.7</v>
      </c>
      <c r="N2610" s="15">
        <f>Raw_Data!N2610</f>
        <v>71.8</v>
      </c>
      <c r="O2610" s="15">
        <f>Raw_Data!O2610</f>
        <v>86.6</v>
      </c>
      <c r="P2610" s="15" t="str">
        <f>Raw_Data!P2610</f>
        <v>Flood</v>
      </c>
      <c r="Q2610" s="15">
        <f>Raw_Data!Q2610</f>
        <v>211.6</v>
      </c>
      <c r="R2610" s="15">
        <f>Raw_Data!R2610</f>
        <v>3.45</v>
      </c>
      <c r="S2610" s="15">
        <f>Raw_Data!S2610</f>
        <v>0.69</v>
      </c>
      <c r="T2610" s="18">
        <f>IF(Raw_Data!T2610="",ROUND(AVERAGEIFS(Raw_Data!$T$2:$T$4001,Raw_Data!$E$2:$E$4001,E2610,Raw_Data!$D$2:$D$4001,D2610),2),IF(Raw_Data!T2610&gt;INDEX(Cleaning_Reference!$F$6:$F$13,MATCH(D2610,Cleaning_Reference!$A$6:$A$13,0)),INDEX(Cleaning_Reference!$F$6:$F$13,MATCH(D2610,Cleaning_Reference!$A$6:$A$13,0)),Raw_Data!T2610))</f>
        <v>3.33</v>
      </c>
      <c r="U2610" s="15">
        <f>Raw_Data!U2610</f>
        <v>46.62</v>
      </c>
      <c r="V2610" s="15">
        <f>Raw_Data!V2610</f>
        <v>19350</v>
      </c>
      <c r="W2610" s="15">
        <f>Raw_Data!W2610</f>
        <v>935243</v>
      </c>
      <c r="X2610" s="15">
        <f>Raw_Data!X2610</f>
        <v>902097</v>
      </c>
      <c r="Y2610" s="15">
        <f>Raw_Data!Y2610</f>
        <v>-33146</v>
      </c>
      <c r="Z2610" s="15">
        <f>Raw_Data!Z2610</f>
        <v>25626</v>
      </c>
      <c r="AA2610" s="15">
        <f>Raw_Data!AA2610</f>
        <v>1.819</v>
      </c>
      <c r="AB2610" s="15">
        <f>Raw_Data!AB2610</f>
        <v>55.3</v>
      </c>
      <c r="AC2610" s="19" t="str">
        <f>IF(Raw_Data!G2610="","Yes","No")</f>
        <v>Yes</v>
      </c>
      <c r="AD2610" s="19" t="str">
        <f>IF(Raw_Data!L2610="","Yes","No")</f>
        <v>No</v>
      </c>
      <c r="AE2610" s="19" t="str">
        <f>IF(Raw_Data!T2610="","Imputed",IF(Raw_Data!T2610&gt;INDEX(Cleaning_Reference!$F$6:$F$13,MATCH(D2610,Cleaning_Reference!$A$6:$A$13,0)),"Capped","Original"))</f>
        <v>Original</v>
      </c>
      <c r="AF2610" s="21">
        <f t="shared" si="40"/>
        <v>46.62</v>
      </c>
    </row>
    <row r="2611" spans="1:32" ht="15" customHeight="1" x14ac:dyDescent="0.3">
      <c r="A2611" s="20" t="str">
        <f>Raw_Data!A2611</f>
        <v>SF12610</v>
      </c>
      <c r="B2611" s="15" t="str">
        <f>Raw_Data!B2611</f>
        <v>Tamil Nadu</v>
      </c>
      <c r="C2611" s="15" t="str">
        <f>Raw_Data!C2611</f>
        <v>Erode</v>
      </c>
      <c r="D2611" s="15" t="str">
        <f>Raw_Data!D2611</f>
        <v>Pulses</v>
      </c>
      <c r="E2611" s="15" t="str">
        <f>Raw_Data!E2611</f>
        <v>Rabi</v>
      </c>
      <c r="F2611" s="15">
        <f>Raw_Data!F2611</f>
        <v>9.9600000000000009</v>
      </c>
      <c r="G2611" s="18">
        <f>IF(Raw_Data!G2611="",ROUND(AVERAGEIFS(Raw_Data!$G$2:$G$4001,Raw_Data!$E$2:$E$4001,E2611),1),Raw_Data!G2611)</f>
        <v>636.9</v>
      </c>
      <c r="H2611" s="15">
        <f>Raw_Data!H2611</f>
        <v>23.8</v>
      </c>
      <c r="I2611" s="15">
        <f>Raw_Data!I2611</f>
        <v>70.599999999999994</v>
      </c>
      <c r="J2611" s="15">
        <f>Raw_Data!J2611</f>
        <v>7.4</v>
      </c>
      <c r="K2611" s="15">
        <f>Raw_Data!K2611</f>
        <v>7.55</v>
      </c>
      <c r="L2611" s="18">
        <f>IF(Raw_Data!L2611="",ROUND(AVERAGEIFS(Raw_Data!$L$2:$L$4001,Raw_Data!$E$2:$E$4001,E2611),1),Raw_Data!L2611)</f>
        <v>26.5</v>
      </c>
      <c r="M2611" s="15">
        <f>Raw_Data!M2611</f>
        <v>161</v>
      </c>
      <c r="N2611" s="15">
        <f>Raw_Data!N2611</f>
        <v>50.4</v>
      </c>
      <c r="O2611" s="15">
        <f>Raw_Data!O2611</f>
        <v>113.7</v>
      </c>
      <c r="P2611" s="15" t="str">
        <f>Raw_Data!P2611</f>
        <v>Rainfed</v>
      </c>
      <c r="Q2611" s="15">
        <f>Raw_Data!Q2611</f>
        <v>151</v>
      </c>
      <c r="R2611" s="15">
        <f>Raw_Data!R2611</f>
        <v>1.77</v>
      </c>
      <c r="S2611" s="15">
        <f>Raw_Data!S2611</f>
        <v>0.68</v>
      </c>
      <c r="T2611" s="18">
        <f>IF(Raw_Data!T2611="",ROUND(AVERAGEIFS(Raw_Data!$T$2:$T$4001,Raw_Data!$E$2:$E$4001,E2611,Raw_Data!$D$2:$D$4001,D2611),2),IF(Raw_Data!T2611&gt;INDEX(Cleaning_Reference!$F$6:$F$13,MATCH(D2611,Cleaning_Reference!$A$6:$A$13,0)),INDEX(Cleaning_Reference!$F$6:$F$13,MATCH(D2611,Cleaning_Reference!$A$6:$A$13,0)),Raw_Data!T2611))</f>
        <v>0.6</v>
      </c>
      <c r="U2611" s="15">
        <f>Raw_Data!U2611</f>
        <v>5.98</v>
      </c>
      <c r="V2611" s="15">
        <f>Raw_Data!V2611</f>
        <v>69209</v>
      </c>
      <c r="W2611" s="15">
        <f>Raw_Data!W2611</f>
        <v>552554</v>
      </c>
      <c r="X2611" s="15">
        <f>Raw_Data!X2611</f>
        <v>413870</v>
      </c>
      <c r="Y2611" s="15">
        <f>Raw_Data!Y2611</f>
        <v>-138684</v>
      </c>
      <c r="Z2611" s="15">
        <f>Raw_Data!Z2611</f>
        <v>1809</v>
      </c>
      <c r="AA2611" s="15">
        <f>Raw_Data!AA2611</f>
        <v>3.306</v>
      </c>
      <c r="AB2611" s="15">
        <f>Raw_Data!AB2611</f>
        <v>51.5</v>
      </c>
      <c r="AC2611" s="19" t="str">
        <f>IF(Raw_Data!G2611="","Yes","No")</f>
        <v>No</v>
      </c>
      <c r="AD2611" s="19" t="str">
        <f>IF(Raw_Data!L2611="","Yes","No")</f>
        <v>No</v>
      </c>
      <c r="AE2611" s="19" t="str">
        <f>IF(Raw_Data!T2611="","Imputed",IF(Raw_Data!T2611&gt;INDEX(Cleaning_Reference!$F$6:$F$13,MATCH(D2611,Cleaning_Reference!$A$6:$A$13,0)),"Capped","Original"))</f>
        <v>Original</v>
      </c>
      <c r="AF2611" s="21">
        <f t="shared" si="40"/>
        <v>5.98</v>
      </c>
    </row>
    <row r="2612" spans="1:32" ht="15" customHeight="1" x14ac:dyDescent="0.3">
      <c r="A2612" s="20" t="str">
        <f>Raw_Data!A2612</f>
        <v>SF12611</v>
      </c>
      <c r="B2612" s="15" t="str">
        <f>Raw_Data!B2612</f>
        <v>Karnataka</v>
      </c>
      <c r="C2612" s="15" t="str">
        <f>Raw_Data!C2612</f>
        <v>Indore</v>
      </c>
      <c r="D2612" s="15" t="str">
        <f>Raw_Data!D2612</f>
        <v>Rice</v>
      </c>
      <c r="E2612" s="15" t="str">
        <f>Raw_Data!E2612</f>
        <v>Kharif</v>
      </c>
      <c r="F2612" s="15">
        <f>Raw_Data!F2612</f>
        <v>14.43</v>
      </c>
      <c r="G2612" s="18">
        <f>IF(Raw_Data!G2612="",ROUND(AVERAGEIFS(Raw_Data!$G$2:$G$4001,Raw_Data!$E$2:$E$4001,E2612),1),Raw_Data!G2612)</f>
        <v>715.9</v>
      </c>
      <c r="H2612" s="15">
        <f>Raw_Data!H2612</f>
        <v>24.6</v>
      </c>
      <c r="I2612" s="15">
        <f>Raw_Data!I2612</f>
        <v>61.6</v>
      </c>
      <c r="J2612" s="15">
        <f>Raw_Data!J2612</f>
        <v>6.8</v>
      </c>
      <c r="K2612" s="15">
        <f>Raw_Data!K2612</f>
        <v>6.52</v>
      </c>
      <c r="L2612" s="18">
        <f>IF(Raw_Data!L2612="",ROUND(AVERAGEIFS(Raw_Data!$L$2:$L$4001,Raw_Data!$E$2:$E$4001,E2612),1),Raw_Data!L2612)</f>
        <v>30.1</v>
      </c>
      <c r="M2612" s="15">
        <f>Raw_Data!M2612</f>
        <v>128.30000000000001</v>
      </c>
      <c r="N2612" s="15">
        <f>Raw_Data!N2612</f>
        <v>53.5</v>
      </c>
      <c r="O2612" s="15">
        <f>Raw_Data!O2612</f>
        <v>119.9</v>
      </c>
      <c r="P2612" s="15" t="str">
        <f>Raw_Data!P2612</f>
        <v>Flood</v>
      </c>
      <c r="Q2612" s="15">
        <f>Raw_Data!Q2612</f>
        <v>195</v>
      </c>
      <c r="R2612" s="15">
        <f>Raw_Data!R2612</f>
        <v>8.08</v>
      </c>
      <c r="S2612" s="15">
        <f>Raw_Data!S2612</f>
        <v>0.75</v>
      </c>
      <c r="T2612" s="18">
        <f>IF(Raw_Data!T2612="",ROUND(AVERAGEIFS(Raw_Data!$T$2:$T$4001,Raw_Data!$E$2:$E$4001,E2612,Raw_Data!$D$2:$D$4001,D2612),2),IF(Raw_Data!T2612&gt;INDEX(Cleaning_Reference!$F$6:$F$13,MATCH(D2612,Cleaning_Reference!$A$6:$A$13,0)),INDEX(Cleaning_Reference!$F$6:$F$13,MATCH(D2612,Cleaning_Reference!$A$6:$A$13,0)),Raw_Data!T2612))</f>
        <v>4.13</v>
      </c>
      <c r="U2612" s="15">
        <f>Raw_Data!U2612</f>
        <v>59.6</v>
      </c>
      <c r="V2612" s="15">
        <f>Raw_Data!V2612</f>
        <v>22815</v>
      </c>
      <c r="W2612" s="15">
        <f>Raw_Data!W2612</f>
        <v>1007705</v>
      </c>
      <c r="X2612" s="15">
        <f>Raw_Data!X2612</f>
        <v>1359774</v>
      </c>
      <c r="Y2612" s="15">
        <f>Raw_Data!Y2612</f>
        <v>352069</v>
      </c>
      <c r="Z2612" s="15">
        <f>Raw_Data!Z2612</f>
        <v>24824</v>
      </c>
      <c r="AA2612" s="15">
        <f>Raw_Data!AA2612</f>
        <v>2.4009999999999998</v>
      </c>
      <c r="AB2612" s="15">
        <f>Raw_Data!AB2612</f>
        <v>32.9</v>
      </c>
      <c r="AC2612" s="19" t="str">
        <f>IF(Raw_Data!G2612="","Yes","No")</f>
        <v>No</v>
      </c>
      <c r="AD2612" s="19" t="str">
        <f>IF(Raw_Data!L2612="","Yes","No")</f>
        <v>No</v>
      </c>
      <c r="AE2612" s="19" t="str">
        <f>IF(Raw_Data!T2612="","Imputed",IF(Raw_Data!T2612&gt;INDEX(Cleaning_Reference!$F$6:$F$13,MATCH(D2612,Cleaning_Reference!$A$6:$A$13,0)),"Capped","Original"))</f>
        <v>Original</v>
      </c>
      <c r="AF2612" s="21">
        <f t="shared" si="40"/>
        <v>59.6</v>
      </c>
    </row>
    <row r="2613" spans="1:32" ht="15" customHeight="1" x14ac:dyDescent="0.3">
      <c r="A2613" s="20" t="str">
        <f>Raw_Data!A2613</f>
        <v>SF12612</v>
      </c>
      <c r="B2613" s="15" t="str">
        <f>Raw_Data!B2613</f>
        <v>Madhya Pradesh</v>
      </c>
      <c r="C2613" s="15" t="str">
        <f>Raw_Data!C2613</f>
        <v>Warangal</v>
      </c>
      <c r="D2613" s="15" t="str">
        <f>Raw_Data!D2613</f>
        <v>Groundnut</v>
      </c>
      <c r="E2613" s="15" t="str">
        <f>Raw_Data!E2613</f>
        <v>Zaid</v>
      </c>
      <c r="F2613" s="15">
        <f>Raw_Data!F2613</f>
        <v>5.62</v>
      </c>
      <c r="G2613" s="18">
        <f>IF(Raw_Data!G2613="",ROUND(AVERAGEIFS(Raw_Data!$G$2:$G$4001,Raw_Data!$E$2:$E$4001,E2613),1),Raw_Data!G2613)</f>
        <v>444.7</v>
      </c>
      <c r="H2613" s="15">
        <f>Raw_Data!H2613</f>
        <v>36.1</v>
      </c>
      <c r="I2613" s="15">
        <f>Raw_Data!I2613</f>
        <v>44.2</v>
      </c>
      <c r="J2613" s="15">
        <f>Raw_Data!J2613</f>
        <v>7.4</v>
      </c>
      <c r="K2613" s="15">
        <f>Raw_Data!K2613</f>
        <v>6.56</v>
      </c>
      <c r="L2613" s="18">
        <f>IF(Raw_Data!L2613="",ROUND(AVERAGEIFS(Raw_Data!$L$2:$L$4001,Raw_Data!$E$2:$E$4001,E2613),1),Raw_Data!L2613)</f>
        <v>15.6</v>
      </c>
      <c r="M2613" s="15">
        <f>Raw_Data!M2613</f>
        <v>96.3</v>
      </c>
      <c r="N2613" s="15">
        <f>Raw_Data!N2613</f>
        <v>77.2</v>
      </c>
      <c r="O2613" s="15">
        <f>Raw_Data!O2613</f>
        <v>98.6</v>
      </c>
      <c r="P2613" s="15" t="str">
        <f>Raw_Data!P2613</f>
        <v>Flood</v>
      </c>
      <c r="Q2613" s="15">
        <f>Raw_Data!Q2613</f>
        <v>175.3</v>
      </c>
      <c r="R2613" s="15">
        <f>Raw_Data!R2613</f>
        <v>0.5</v>
      </c>
      <c r="S2613" s="15">
        <f>Raw_Data!S2613</f>
        <v>0.66</v>
      </c>
      <c r="T2613" s="18">
        <f>IF(Raw_Data!T2613="",ROUND(AVERAGEIFS(Raw_Data!$T$2:$T$4001,Raw_Data!$E$2:$E$4001,E2613,Raw_Data!$D$2:$D$4001,D2613),2),IF(Raw_Data!T2613&gt;INDEX(Cleaning_Reference!$F$6:$F$13,MATCH(D2613,Cleaning_Reference!$A$6:$A$13,0)),INDEX(Cleaning_Reference!$F$6:$F$13,MATCH(D2613,Cleaning_Reference!$A$6:$A$13,0)),Raw_Data!T2613))</f>
        <v>1.3</v>
      </c>
      <c r="U2613" s="15">
        <f>Raw_Data!U2613</f>
        <v>7.31</v>
      </c>
      <c r="V2613" s="15">
        <f>Raw_Data!V2613</f>
        <v>55217</v>
      </c>
      <c r="W2613" s="15">
        <f>Raw_Data!W2613</f>
        <v>329558</v>
      </c>
      <c r="X2613" s="15">
        <f>Raw_Data!X2613</f>
        <v>403636</v>
      </c>
      <c r="Y2613" s="15">
        <f>Raw_Data!Y2613</f>
        <v>74078</v>
      </c>
      <c r="Z2613" s="15">
        <f>Raw_Data!Z2613</f>
        <v>3719</v>
      </c>
      <c r="AA2613" s="15">
        <f>Raw_Data!AA2613</f>
        <v>1.966</v>
      </c>
      <c r="AB2613" s="15">
        <f>Raw_Data!AB2613</f>
        <v>64.099999999999994</v>
      </c>
      <c r="AC2613" s="19" t="str">
        <f>IF(Raw_Data!G2613="","Yes","No")</f>
        <v>No</v>
      </c>
      <c r="AD2613" s="19" t="str">
        <f>IF(Raw_Data!L2613="","Yes","No")</f>
        <v>No</v>
      </c>
      <c r="AE2613" s="19" t="str">
        <f>IF(Raw_Data!T2613="","Imputed",IF(Raw_Data!T2613&gt;INDEX(Cleaning_Reference!$F$6:$F$13,MATCH(D2613,Cleaning_Reference!$A$6:$A$13,0)),"Capped","Original"))</f>
        <v>Original</v>
      </c>
      <c r="AF2613" s="21">
        <f t="shared" si="40"/>
        <v>7.31</v>
      </c>
    </row>
    <row r="2614" spans="1:32" ht="15" customHeight="1" x14ac:dyDescent="0.3">
      <c r="A2614" s="20" t="str">
        <f>Raw_Data!A2614</f>
        <v>SF12613</v>
      </c>
      <c r="B2614" s="15" t="str">
        <f>Raw_Data!B2614</f>
        <v>Gujarat</v>
      </c>
      <c r="C2614" s="15" t="str">
        <f>Raw_Data!C2614</f>
        <v>Nashik</v>
      </c>
      <c r="D2614" s="15" t="str">
        <f>Raw_Data!D2614</f>
        <v>Rice</v>
      </c>
      <c r="E2614" s="15" t="str">
        <f>Raw_Data!E2614</f>
        <v>Kharif</v>
      </c>
      <c r="F2614" s="15">
        <f>Raw_Data!F2614</f>
        <v>9.8000000000000007</v>
      </c>
      <c r="G2614" s="18">
        <f>IF(Raw_Data!G2614="",ROUND(AVERAGEIFS(Raw_Data!$G$2:$G$4001,Raw_Data!$E$2:$E$4001,E2614),1),Raw_Data!G2614)</f>
        <v>832.7</v>
      </c>
      <c r="H2614" s="15">
        <f>Raw_Data!H2614</f>
        <v>20.5</v>
      </c>
      <c r="I2614" s="15">
        <f>Raw_Data!I2614</f>
        <v>82.7</v>
      </c>
      <c r="J2614" s="15">
        <f>Raw_Data!J2614</f>
        <v>7.2</v>
      </c>
      <c r="K2614" s="15">
        <f>Raw_Data!K2614</f>
        <v>7.37</v>
      </c>
      <c r="L2614" s="18">
        <f>IF(Raw_Data!L2614="",ROUND(AVERAGEIFS(Raw_Data!$L$2:$L$4001,Raw_Data!$E$2:$E$4001,E2614),1),Raw_Data!L2614)</f>
        <v>32.6</v>
      </c>
      <c r="M2614" s="15">
        <f>Raw_Data!M2614</f>
        <v>109.5</v>
      </c>
      <c r="N2614" s="15">
        <f>Raw_Data!N2614</f>
        <v>66</v>
      </c>
      <c r="O2614" s="15">
        <f>Raw_Data!O2614</f>
        <v>90.7</v>
      </c>
      <c r="P2614" s="15" t="str">
        <f>Raw_Data!P2614</f>
        <v>Drip</v>
      </c>
      <c r="Q2614" s="15">
        <f>Raw_Data!Q2614</f>
        <v>120.8</v>
      </c>
      <c r="R2614" s="15">
        <f>Raw_Data!R2614</f>
        <v>2.82</v>
      </c>
      <c r="S2614" s="15">
        <f>Raw_Data!S2614</f>
        <v>0.86</v>
      </c>
      <c r="T2614" s="18">
        <f>IF(Raw_Data!T2614="",ROUND(AVERAGEIFS(Raw_Data!$T$2:$T$4001,Raw_Data!$E$2:$E$4001,E2614,Raw_Data!$D$2:$D$4001,D2614),2),IF(Raw_Data!T2614&gt;INDEX(Cleaning_Reference!$F$6:$F$13,MATCH(D2614,Cleaning_Reference!$A$6:$A$13,0)),INDEX(Cleaning_Reference!$F$6:$F$13,MATCH(D2614,Cleaning_Reference!$A$6:$A$13,0)),Raw_Data!T2614))</f>
        <v>1.54</v>
      </c>
      <c r="U2614" s="15">
        <f>Raw_Data!U2614</f>
        <v>15.09</v>
      </c>
      <c r="V2614" s="15">
        <f>Raw_Data!V2614</f>
        <v>20811</v>
      </c>
      <c r="W2614" s="15">
        <f>Raw_Data!W2614</f>
        <v>564378</v>
      </c>
      <c r="X2614" s="15">
        <f>Raw_Data!X2614</f>
        <v>314038</v>
      </c>
      <c r="Y2614" s="15">
        <f>Raw_Data!Y2614</f>
        <v>-250340</v>
      </c>
      <c r="Z2614" s="15">
        <f>Raw_Data!Z2614</f>
        <v>14356</v>
      </c>
      <c r="AA2614" s="15">
        <f>Raw_Data!AA2614</f>
        <v>1.0509999999999999</v>
      </c>
      <c r="AB2614" s="15">
        <f>Raw_Data!AB2614</f>
        <v>58.9</v>
      </c>
      <c r="AC2614" s="19" t="str">
        <f>IF(Raw_Data!G2614="","Yes","No")</f>
        <v>No</v>
      </c>
      <c r="AD2614" s="19" t="str">
        <f>IF(Raw_Data!L2614="","Yes","No")</f>
        <v>No</v>
      </c>
      <c r="AE2614" s="19" t="str">
        <f>IF(Raw_Data!T2614="","Imputed",IF(Raw_Data!T2614&gt;INDEX(Cleaning_Reference!$F$6:$F$13,MATCH(D2614,Cleaning_Reference!$A$6:$A$13,0)),"Capped","Original"))</f>
        <v>Original</v>
      </c>
      <c r="AF2614" s="21">
        <f t="shared" si="40"/>
        <v>15.09</v>
      </c>
    </row>
    <row r="2615" spans="1:32" ht="15" customHeight="1" x14ac:dyDescent="0.3">
      <c r="A2615" s="20" t="str">
        <f>Raw_Data!A2615</f>
        <v>SF12614</v>
      </c>
      <c r="B2615" s="15" t="str">
        <f>Raw_Data!B2615</f>
        <v>Telangana</v>
      </c>
      <c r="C2615" s="15" t="str">
        <f>Raw_Data!C2615</f>
        <v>Erode</v>
      </c>
      <c r="D2615" s="15" t="str">
        <f>Raw_Data!D2615</f>
        <v>Pulses</v>
      </c>
      <c r="E2615" s="15" t="str">
        <f>Raw_Data!E2615</f>
        <v>Zaid</v>
      </c>
      <c r="F2615" s="15">
        <f>Raw_Data!F2615</f>
        <v>3.63</v>
      </c>
      <c r="G2615" s="18">
        <f>IF(Raw_Data!G2615="",ROUND(AVERAGEIFS(Raw_Data!$G$2:$G$4001,Raw_Data!$E$2:$E$4001,E2615),1),Raw_Data!G2615)</f>
        <v>337.3</v>
      </c>
      <c r="H2615" s="15">
        <f>Raw_Data!H2615</f>
        <v>30.1</v>
      </c>
      <c r="I2615" s="15">
        <f>Raw_Data!I2615</f>
        <v>65.8</v>
      </c>
      <c r="J2615" s="15">
        <f>Raw_Data!J2615</f>
        <v>9.3000000000000007</v>
      </c>
      <c r="K2615" s="15">
        <f>Raw_Data!K2615</f>
        <v>7.07</v>
      </c>
      <c r="L2615" s="18">
        <f>IF(Raw_Data!L2615="",ROUND(AVERAGEIFS(Raw_Data!$L$2:$L$4001,Raw_Data!$E$2:$E$4001,E2615),1),Raw_Data!L2615)</f>
        <v>30.1</v>
      </c>
      <c r="M2615" s="15">
        <f>Raw_Data!M2615</f>
        <v>159.30000000000001</v>
      </c>
      <c r="N2615" s="15">
        <f>Raw_Data!N2615</f>
        <v>36.700000000000003</v>
      </c>
      <c r="O2615" s="15">
        <f>Raw_Data!O2615</f>
        <v>88.5</v>
      </c>
      <c r="P2615" s="15" t="str">
        <f>Raw_Data!P2615</f>
        <v>Drip</v>
      </c>
      <c r="Q2615" s="15">
        <f>Raw_Data!Q2615</f>
        <v>202.3</v>
      </c>
      <c r="R2615" s="15">
        <f>Raw_Data!R2615</f>
        <v>5.38</v>
      </c>
      <c r="S2615" s="15">
        <f>Raw_Data!S2615</f>
        <v>0.74</v>
      </c>
      <c r="T2615" s="18">
        <f>IF(Raw_Data!T2615="",ROUND(AVERAGEIFS(Raw_Data!$T$2:$T$4001,Raw_Data!$E$2:$E$4001,E2615,Raw_Data!$D$2:$D$4001,D2615),2),IF(Raw_Data!T2615&gt;INDEX(Cleaning_Reference!$F$6:$F$13,MATCH(D2615,Cleaning_Reference!$A$6:$A$13,0)),INDEX(Cleaning_Reference!$F$6:$F$13,MATCH(D2615,Cleaning_Reference!$A$6:$A$13,0)),Raw_Data!T2615))</f>
        <v>1.08</v>
      </c>
      <c r="U2615" s="15">
        <f>Raw_Data!U2615</f>
        <v>3.92</v>
      </c>
      <c r="V2615" s="15">
        <f>Raw_Data!V2615</f>
        <v>69258</v>
      </c>
      <c r="W2615" s="15">
        <f>Raw_Data!W2615</f>
        <v>261279</v>
      </c>
      <c r="X2615" s="15">
        <f>Raw_Data!X2615</f>
        <v>271491</v>
      </c>
      <c r="Y2615" s="15">
        <f>Raw_Data!Y2615</f>
        <v>10212</v>
      </c>
      <c r="Z2615" s="15">
        <f>Raw_Data!Z2615</f>
        <v>1176</v>
      </c>
      <c r="AA2615" s="15">
        <f>Raw_Data!AA2615</f>
        <v>3.3330000000000002</v>
      </c>
      <c r="AB2615" s="15">
        <f>Raw_Data!AB2615</f>
        <v>45.7</v>
      </c>
      <c r="AC2615" s="19" t="str">
        <f>IF(Raw_Data!G2615="","Yes","No")</f>
        <v>No</v>
      </c>
      <c r="AD2615" s="19" t="str">
        <f>IF(Raw_Data!L2615="","Yes","No")</f>
        <v>No</v>
      </c>
      <c r="AE2615" s="19" t="str">
        <f>IF(Raw_Data!T2615="","Imputed",IF(Raw_Data!T2615&gt;INDEX(Cleaning_Reference!$F$6:$F$13,MATCH(D2615,Cleaning_Reference!$A$6:$A$13,0)),"Capped","Original"))</f>
        <v>Original</v>
      </c>
      <c r="AF2615" s="21">
        <f t="shared" si="40"/>
        <v>3.92</v>
      </c>
    </row>
    <row r="2616" spans="1:32" ht="15" customHeight="1" x14ac:dyDescent="0.3">
      <c r="A2616" s="20" t="str">
        <f>Raw_Data!A2616</f>
        <v>SF12615</v>
      </c>
      <c r="B2616" s="15" t="str">
        <f>Raw_Data!B2616</f>
        <v>Andhra Pradesh</v>
      </c>
      <c r="C2616" s="15" t="str">
        <f>Raw_Data!C2616</f>
        <v>Krishna</v>
      </c>
      <c r="D2616" s="15" t="str">
        <f>Raw_Data!D2616</f>
        <v>Sugarcane</v>
      </c>
      <c r="E2616" s="15" t="str">
        <f>Raw_Data!E2616</f>
        <v>Kharif</v>
      </c>
      <c r="F2616" s="15">
        <f>Raw_Data!F2616</f>
        <v>6.44</v>
      </c>
      <c r="G2616" s="18">
        <f>IF(Raw_Data!G2616="",ROUND(AVERAGEIFS(Raw_Data!$G$2:$G$4001,Raw_Data!$E$2:$E$4001,E2616),1),Raw_Data!G2616)</f>
        <v>732.1</v>
      </c>
      <c r="H2616" s="15">
        <f>Raw_Data!H2616</f>
        <v>27.9</v>
      </c>
      <c r="I2616" s="15">
        <f>Raw_Data!I2616</f>
        <v>75.5</v>
      </c>
      <c r="J2616" s="15">
        <f>Raw_Data!J2616</f>
        <v>5.9</v>
      </c>
      <c r="K2616" s="15">
        <f>Raw_Data!K2616</f>
        <v>6.89</v>
      </c>
      <c r="L2616" s="18">
        <f>IF(Raw_Data!L2616="",ROUND(AVERAGEIFS(Raw_Data!$L$2:$L$4001,Raw_Data!$E$2:$E$4001,E2616),1),Raw_Data!L2616)</f>
        <v>29.4</v>
      </c>
      <c r="M2616" s="15">
        <f>Raw_Data!M2616</f>
        <v>96.7</v>
      </c>
      <c r="N2616" s="15">
        <f>Raw_Data!N2616</f>
        <v>61.1</v>
      </c>
      <c r="O2616" s="15">
        <f>Raw_Data!O2616</f>
        <v>104</v>
      </c>
      <c r="P2616" s="15" t="str">
        <f>Raw_Data!P2616</f>
        <v>Sprinkler</v>
      </c>
      <c r="Q2616" s="15">
        <f>Raw_Data!Q2616</f>
        <v>259.3</v>
      </c>
      <c r="R2616" s="15">
        <f>Raw_Data!R2616</f>
        <v>6.27</v>
      </c>
      <c r="S2616" s="15">
        <f>Raw_Data!S2616</f>
        <v>0.76</v>
      </c>
      <c r="T2616" s="18">
        <f>IF(Raw_Data!T2616="",ROUND(AVERAGEIFS(Raw_Data!$T$2:$T$4001,Raw_Data!$E$2:$E$4001,E2616,Raw_Data!$D$2:$D$4001,D2616),2),IF(Raw_Data!T2616&gt;INDEX(Cleaning_Reference!$F$6:$F$13,MATCH(D2616,Cleaning_Reference!$A$6:$A$13,0)),INDEX(Cleaning_Reference!$F$6:$F$13,MATCH(D2616,Cleaning_Reference!$A$6:$A$13,0)),Raw_Data!T2616))</f>
        <v>76.790000000000006</v>
      </c>
      <c r="U2616" s="15">
        <f>Raw_Data!U2616</f>
        <v>494.53</v>
      </c>
      <c r="V2616" s="15">
        <f>Raw_Data!V2616</f>
        <v>3752</v>
      </c>
      <c r="W2616" s="15">
        <f>Raw_Data!W2616</f>
        <v>420397</v>
      </c>
      <c r="X2616" s="15">
        <f>Raw_Data!X2616</f>
        <v>1855477</v>
      </c>
      <c r="Y2616" s="15">
        <f>Raw_Data!Y2616</f>
        <v>1435080</v>
      </c>
      <c r="Z2616" s="15">
        <f>Raw_Data!Z2616</f>
        <v>11301</v>
      </c>
      <c r="AA2616" s="15">
        <f>Raw_Data!AA2616</f>
        <v>43.76</v>
      </c>
      <c r="AB2616" s="15">
        <f>Raw_Data!AB2616</f>
        <v>45.2</v>
      </c>
      <c r="AC2616" s="19" t="str">
        <f>IF(Raw_Data!G2616="","Yes","No")</f>
        <v>No</v>
      </c>
      <c r="AD2616" s="19" t="str">
        <f>IF(Raw_Data!L2616="","Yes","No")</f>
        <v>No</v>
      </c>
      <c r="AE2616" s="19" t="str">
        <f>IF(Raw_Data!T2616="","Imputed",IF(Raw_Data!T2616&gt;INDEX(Cleaning_Reference!$F$6:$F$13,MATCH(D2616,Cleaning_Reference!$A$6:$A$13,0)),"Capped","Original"))</f>
        <v>Original</v>
      </c>
      <c r="AF2616" s="21">
        <f t="shared" si="40"/>
        <v>494.53</v>
      </c>
    </row>
    <row r="2617" spans="1:32" ht="15" customHeight="1" x14ac:dyDescent="0.3">
      <c r="A2617" s="20" t="str">
        <f>Raw_Data!A2617</f>
        <v>SF12616</v>
      </c>
      <c r="B2617" s="15" t="str">
        <f>Raw_Data!B2617</f>
        <v>Gujarat</v>
      </c>
      <c r="C2617" s="15" t="str">
        <f>Raw_Data!C2617</f>
        <v>Ludhiana</v>
      </c>
      <c r="D2617" s="15" t="str">
        <f>Raw_Data!D2617</f>
        <v>Pulses</v>
      </c>
      <c r="E2617" s="15" t="str">
        <f>Raw_Data!E2617</f>
        <v>Rabi</v>
      </c>
      <c r="F2617" s="15">
        <f>Raw_Data!F2617</f>
        <v>5.67</v>
      </c>
      <c r="G2617" s="18">
        <f>IF(Raw_Data!G2617="",ROUND(AVERAGEIFS(Raw_Data!$G$2:$G$4001,Raw_Data!$E$2:$E$4001,E2617),1),Raw_Data!G2617)</f>
        <v>660.9</v>
      </c>
      <c r="H2617" s="15">
        <f>Raw_Data!H2617</f>
        <v>23.3</v>
      </c>
      <c r="I2617" s="15">
        <f>Raw_Data!I2617</f>
        <v>36.6</v>
      </c>
      <c r="J2617" s="15">
        <f>Raw_Data!J2617</f>
        <v>6.4</v>
      </c>
      <c r="K2617" s="15">
        <f>Raw_Data!K2617</f>
        <v>5.58</v>
      </c>
      <c r="L2617" s="18">
        <f>IF(Raw_Data!L2617="",ROUND(AVERAGEIFS(Raw_Data!$L$2:$L$4001,Raw_Data!$E$2:$E$4001,E2617),1),Raw_Data!L2617)</f>
        <v>28.1</v>
      </c>
      <c r="M2617" s="15">
        <f>Raw_Data!M2617</f>
        <v>138.5</v>
      </c>
      <c r="N2617" s="15">
        <f>Raw_Data!N2617</f>
        <v>60.5</v>
      </c>
      <c r="O2617" s="15">
        <f>Raw_Data!O2617</f>
        <v>127.3</v>
      </c>
      <c r="P2617" s="15" t="str">
        <f>Raw_Data!P2617</f>
        <v>Sprinkler</v>
      </c>
      <c r="Q2617" s="15">
        <f>Raw_Data!Q2617</f>
        <v>266.10000000000002</v>
      </c>
      <c r="R2617" s="15">
        <f>Raw_Data!R2617</f>
        <v>4.17</v>
      </c>
      <c r="S2617" s="15">
        <f>Raw_Data!S2617</f>
        <v>0.85</v>
      </c>
      <c r="T2617" s="18">
        <f>IF(Raw_Data!T2617="",ROUND(AVERAGEIFS(Raw_Data!$T$2:$T$4001,Raw_Data!$E$2:$E$4001,E2617,Raw_Data!$D$2:$D$4001,D2617),2),IF(Raw_Data!T2617&gt;INDEX(Cleaning_Reference!$F$6:$F$13,MATCH(D2617,Cleaning_Reference!$A$6:$A$13,0)),INDEX(Cleaning_Reference!$F$6:$F$13,MATCH(D2617,Cleaning_Reference!$A$6:$A$13,0)),Raw_Data!T2617))</f>
        <v>0.34</v>
      </c>
      <c r="U2617" s="15">
        <f>Raw_Data!U2617</f>
        <v>1.93</v>
      </c>
      <c r="V2617" s="15">
        <f>Raw_Data!V2617</f>
        <v>67335</v>
      </c>
      <c r="W2617" s="15">
        <f>Raw_Data!W2617</f>
        <v>336845</v>
      </c>
      <c r="X2617" s="15">
        <f>Raw_Data!X2617</f>
        <v>129957</v>
      </c>
      <c r="Y2617" s="15">
        <f>Raw_Data!Y2617</f>
        <v>-206888</v>
      </c>
      <c r="Z2617" s="15">
        <f>Raw_Data!Z2617</f>
        <v>2290</v>
      </c>
      <c r="AA2617" s="15">
        <f>Raw_Data!AA2617</f>
        <v>0.84299999999999997</v>
      </c>
      <c r="AB2617" s="15">
        <f>Raw_Data!AB2617</f>
        <v>38.299999999999997</v>
      </c>
      <c r="AC2617" s="19" t="str">
        <f>IF(Raw_Data!G2617="","Yes","No")</f>
        <v>No</v>
      </c>
      <c r="AD2617" s="19" t="str">
        <f>IF(Raw_Data!L2617="","Yes","No")</f>
        <v>No</v>
      </c>
      <c r="AE2617" s="19" t="str">
        <f>IF(Raw_Data!T2617="","Imputed",IF(Raw_Data!T2617&gt;INDEX(Cleaning_Reference!$F$6:$F$13,MATCH(D2617,Cleaning_Reference!$A$6:$A$13,0)),"Capped","Original"))</f>
        <v>Original</v>
      </c>
      <c r="AF2617" s="21">
        <f t="shared" si="40"/>
        <v>1.93</v>
      </c>
    </row>
    <row r="2618" spans="1:32" ht="15" customHeight="1" x14ac:dyDescent="0.3">
      <c r="A2618" s="20" t="str">
        <f>Raw_Data!A2618</f>
        <v>SF12617</v>
      </c>
      <c r="B2618" s="15" t="str">
        <f>Raw_Data!B2618</f>
        <v>Madhya Pradesh</v>
      </c>
      <c r="C2618" s="15" t="str">
        <f>Raw_Data!C2618</f>
        <v>Raichur</v>
      </c>
      <c r="D2618" s="15" t="str">
        <f>Raw_Data!D2618</f>
        <v>Chilli</v>
      </c>
      <c r="E2618" s="15" t="str">
        <f>Raw_Data!E2618</f>
        <v>Kharif</v>
      </c>
      <c r="F2618" s="15">
        <f>Raw_Data!F2618</f>
        <v>11.47</v>
      </c>
      <c r="G2618" s="18">
        <f>IF(Raw_Data!G2618="",ROUND(AVERAGEIFS(Raw_Data!$G$2:$G$4001,Raw_Data!$E$2:$E$4001,E2618),1),Raw_Data!G2618)</f>
        <v>774.1</v>
      </c>
      <c r="H2618" s="15">
        <f>Raw_Data!H2618</f>
        <v>24.7</v>
      </c>
      <c r="I2618" s="15">
        <f>Raw_Data!I2618</f>
        <v>81</v>
      </c>
      <c r="J2618" s="15">
        <f>Raw_Data!J2618</f>
        <v>6.2</v>
      </c>
      <c r="K2618" s="15">
        <f>Raw_Data!K2618</f>
        <v>8.35</v>
      </c>
      <c r="L2618" s="18">
        <f>IF(Raw_Data!L2618="",ROUND(AVERAGEIFS(Raw_Data!$L$2:$L$4001,Raw_Data!$E$2:$E$4001,E2618),1),Raw_Data!L2618)</f>
        <v>32.6</v>
      </c>
      <c r="M2618" s="15">
        <f>Raw_Data!M2618</f>
        <v>116.5</v>
      </c>
      <c r="N2618" s="15">
        <f>Raw_Data!N2618</f>
        <v>40.700000000000003</v>
      </c>
      <c r="O2618" s="15">
        <f>Raw_Data!O2618</f>
        <v>133.1</v>
      </c>
      <c r="P2618" s="15" t="str">
        <f>Raw_Data!P2618</f>
        <v>Drip</v>
      </c>
      <c r="Q2618" s="15">
        <f>Raw_Data!Q2618</f>
        <v>192.2</v>
      </c>
      <c r="R2618" s="15">
        <f>Raw_Data!R2618</f>
        <v>3.96</v>
      </c>
      <c r="S2618" s="15">
        <f>Raw_Data!S2618</f>
        <v>0.93</v>
      </c>
      <c r="T2618" s="18">
        <f>IF(Raw_Data!T2618="",ROUND(AVERAGEIFS(Raw_Data!$T$2:$T$4001,Raw_Data!$E$2:$E$4001,E2618,Raw_Data!$D$2:$D$4001,D2618),2),IF(Raw_Data!T2618&gt;INDEX(Cleaning_Reference!$F$6:$F$13,MATCH(D2618,Cleaning_Reference!$A$6:$A$13,0)),INDEX(Cleaning_Reference!$F$6:$F$13,MATCH(D2618,Cleaning_Reference!$A$6:$A$13,0)),Raw_Data!T2618))</f>
        <v>0.3</v>
      </c>
      <c r="U2618" s="15">
        <f>Raw_Data!U2618</f>
        <v>3.44</v>
      </c>
      <c r="V2618" s="15">
        <f>Raw_Data!V2618</f>
        <v>101401</v>
      </c>
      <c r="W2618" s="15">
        <f>Raw_Data!W2618</f>
        <v>756496</v>
      </c>
      <c r="X2618" s="15">
        <f>Raw_Data!X2618</f>
        <v>348819</v>
      </c>
      <c r="Y2618" s="15">
        <f>Raw_Data!Y2618</f>
        <v>-407677</v>
      </c>
      <c r="Z2618" s="15">
        <f>Raw_Data!Z2618</f>
        <v>6561</v>
      </c>
      <c r="AA2618" s="15">
        <f>Raw_Data!AA2618</f>
        <v>0.52400000000000002</v>
      </c>
      <c r="AB2618" s="15">
        <f>Raw_Data!AB2618</f>
        <v>52.4</v>
      </c>
      <c r="AC2618" s="19" t="str">
        <f>IF(Raw_Data!G2618="","Yes","No")</f>
        <v>No</v>
      </c>
      <c r="AD2618" s="19" t="str">
        <f>IF(Raw_Data!L2618="","Yes","No")</f>
        <v>No</v>
      </c>
      <c r="AE2618" s="19" t="str">
        <f>IF(Raw_Data!T2618="","Imputed",IF(Raw_Data!T2618&gt;INDEX(Cleaning_Reference!$F$6:$F$13,MATCH(D2618,Cleaning_Reference!$A$6:$A$13,0)),"Capped","Original"))</f>
        <v>Original</v>
      </c>
      <c r="AF2618" s="21">
        <f t="shared" si="40"/>
        <v>3.44</v>
      </c>
    </row>
    <row r="2619" spans="1:32" ht="15" customHeight="1" x14ac:dyDescent="0.3">
      <c r="A2619" s="20" t="str">
        <f>Raw_Data!A2619</f>
        <v>SF12618</v>
      </c>
      <c r="B2619" s="15" t="str">
        <f>Raw_Data!B2619</f>
        <v>Madhya Pradesh</v>
      </c>
      <c r="C2619" s="15" t="str">
        <f>Raw_Data!C2619</f>
        <v>Ludhiana</v>
      </c>
      <c r="D2619" s="15" t="str">
        <f>Raw_Data!D2619</f>
        <v>Maize</v>
      </c>
      <c r="E2619" s="15" t="str">
        <f>Raw_Data!E2619</f>
        <v>Rabi</v>
      </c>
      <c r="F2619" s="15">
        <f>Raw_Data!F2619</f>
        <v>13.9</v>
      </c>
      <c r="G2619" s="18">
        <f>IF(Raw_Data!G2619="",ROUND(AVERAGEIFS(Raw_Data!$G$2:$G$4001,Raw_Data!$E$2:$E$4001,E2619),1),Raw_Data!G2619)</f>
        <v>299.60000000000002</v>
      </c>
      <c r="H2619" s="15">
        <f>Raw_Data!H2619</f>
        <v>19.899999999999999</v>
      </c>
      <c r="I2619" s="15">
        <f>Raw_Data!I2619</f>
        <v>61.9</v>
      </c>
      <c r="J2619" s="15">
        <f>Raw_Data!J2619</f>
        <v>9</v>
      </c>
      <c r="K2619" s="15">
        <f>Raw_Data!K2619</f>
        <v>7.13</v>
      </c>
      <c r="L2619" s="18">
        <f>IF(Raw_Data!L2619="",ROUND(AVERAGEIFS(Raw_Data!$L$2:$L$4001,Raw_Data!$E$2:$E$4001,E2619),1),Raw_Data!L2619)</f>
        <v>22.3</v>
      </c>
      <c r="M2619" s="15">
        <f>Raw_Data!M2619</f>
        <v>43.8</v>
      </c>
      <c r="N2619" s="15">
        <f>Raw_Data!N2619</f>
        <v>74.099999999999994</v>
      </c>
      <c r="O2619" s="15">
        <f>Raw_Data!O2619</f>
        <v>57.7</v>
      </c>
      <c r="P2619" s="15" t="str">
        <f>Raw_Data!P2619</f>
        <v>Flood</v>
      </c>
      <c r="Q2619" s="15">
        <f>Raw_Data!Q2619</f>
        <v>156.69999999999999</v>
      </c>
      <c r="R2619" s="15">
        <f>Raw_Data!R2619</f>
        <v>3.5</v>
      </c>
      <c r="S2619" s="15">
        <f>Raw_Data!S2619</f>
        <v>0.75</v>
      </c>
      <c r="T2619" s="18">
        <f>IF(Raw_Data!T2619="",ROUND(AVERAGEIFS(Raw_Data!$T$2:$T$4001,Raw_Data!$E$2:$E$4001,E2619,Raw_Data!$D$2:$D$4001,D2619),2),IF(Raw_Data!T2619&gt;INDEX(Cleaning_Reference!$F$6:$F$13,MATCH(D2619,Cleaning_Reference!$A$6:$A$13,0)),INDEX(Cleaning_Reference!$F$6:$F$13,MATCH(D2619,Cleaning_Reference!$A$6:$A$13,0)),Raw_Data!T2619))</f>
        <v>2.31</v>
      </c>
      <c r="U2619" s="15">
        <f>Raw_Data!U2619</f>
        <v>32.11</v>
      </c>
      <c r="V2619" s="15">
        <f>Raw_Data!V2619</f>
        <v>16690</v>
      </c>
      <c r="W2619" s="15">
        <f>Raw_Data!W2619</f>
        <v>942189</v>
      </c>
      <c r="X2619" s="15">
        <f>Raw_Data!X2619</f>
        <v>535916</v>
      </c>
      <c r="Y2619" s="15">
        <f>Raw_Data!Y2619</f>
        <v>-406273</v>
      </c>
      <c r="Z2619" s="15">
        <f>Raw_Data!Z2619</f>
        <v>11095</v>
      </c>
      <c r="AA2619" s="15">
        <f>Raw_Data!AA2619</f>
        <v>2.8940000000000001</v>
      </c>
      <c r="AB2619" s="15">
        <f>Raw_Data!AB2619</f>
        <v>56.2</v>
      </c>
      <c r="AC2619" s="19" t="str">
        <f>IF(Raw_Data!G2619="","Yes","No")</f>
        <v>No</v>
      </c>
      <c r="AD2619" s="19" t="str">
        <f>IF(Raw_Data!L2619="","Yes","No")</f>
        <v>No</v>
      </c>
      <c r="AE2619" s="19" t="str">
        <f>IF(Raw_Data!T2619="","Imputed",IF(Raw_Data!T2619&gt;INDEX(Cleaning_Reference!$F$6:$F$13,MATCH(D2619,Cleaning_Reference!$A$6:$A$13,0)),"Capped","Original"))</f>
        <v>Original</v>
      </c>
      <c r="AF2619" s="21">
        <f t="shared" si="40"/>
        <v>32.11</v>
      </c>
    </row>
    <row r="2620" spans="1:32" ht="15" customHeight="1" x14ac:dyDescent="0.3">
      <c r="A2620" s="20" t="str">
        <f>Raw_Data!A2620</f>
        <v>SF12619</v>
      </c>
      <c r="B2620" s="15" t="str">
        <f>Raw_Data!B2620</f>
        <v>Punjab</v>
      </c>
      <c r="C2620" s="15" t="str">
        <f>Raw_Data!C2620</f>
        <v>Rajkot</v>
      </c>
      <c r="D2620" s="15" t="str">
        <f>Raw_Data!D2620</f>
        <v>Cotton</v>
      </c>
      <c r="E2620" s="15" t="str">
        <f>Raw_Data!E2620</f>
        <v>Kharif</v>
      </c>
      <c r="F2620" s="15">
        <f>Raw_Data!F2620</f>
        <v>9.1999999999999993</v>
      </c>
      <c r="G2620" s="18">
        <f>IF(Raw_Data!G2620="",ROUND(AVERAGEIFS(Raw_Data!$G$2:$G$4001,Raw_Data!$E$2:$E$4001,E2620),1),Raw_Data!G2620)</f>
        <v>854.4</v>
      </c>
      <c r="H2620" s="15">
        <f>Raw_Data!H2620</f>
        <v>27.1</v>
      </c>
      <c r="I2620" s="15">
        <f>Raw_Data!I2620</f>
        <v>71.3</v>
      </c>
      <c r="J2620" s="15">
        <f>Raw_Data!J2620</f>
        <v>9.3000000000000007</v>
      </c>
      <c r="K2620" s="15">
        <f>Raw_Data!K2620</f>
        <v>6.86</v>
      </c>
      <c r="L2620" s="18">
        <f>IF(Raw_Data!L2620="",ROUND(AVERAGEIFS(Raw_Data!$L$2:$L$4001,Raw_Data!$E$2:$E$4001,E2620),1),Raw_Data!L2620)</f>
        <v>35</v>
      </c>
      <c r="M2620" s="15">
        <f>Raw_Data!M2620</f>
        <v>100</v>
      </c>
      <c r="N2620" s="15">
        <f>Raw_Data!N2620</f>
        <v>50.3</v>
      </c>
      <c r="O2620" s="15">
        <f>Raw_Data!O2620</f>
        <v>76.7</v>
      </c>
      <c r="P2620" s="15" t="str">
        <f>Raw_Data!P2620</f>
        <v>Flood</v>
      </c>
      <c r="Q2620" s="15">
        <f>Raw_Data!Q2620</f>
        <v>203.4</v>
      </c>
      <c r="R2620" s="15">
        <f>Raw_Data!R2620</f>
        <v>5.33</v>
      </c>
      <c r="S2620" s="15">
        <f>Raw_Data!S2620</f>
        <v>0.86</v>
      </c>
      <c r="T2620" s="18">
        <f>IF(Raw_Data!T2620="",ROUND(AVERAGEIFS(Raw_Data!$T$2:$T$4001,Raw_Data!$E$2:$E$4001,E2620,Raw_Data!$D$2:$D$4001,D2620),2),IF(Raw_Data!T2620&gt;INDEX(Cleaning_Reference!$F$6:$F$13,MATCH(D2620,Cleaning_Reference!$A$6:$A$13,0)),INDEX(Cleaning_Reference!$F$6:$F$13,MATCH(D2620,Cleaning_Reference!$A$6:$A$13,0)),Raw_Data!T2620))</f>
        <v>1.93</v>
      </c>
      <c r="U2620" s="15">
        <f>Raw_Data!U2620</f>
        <v>17.760000000000002</v>
      </c>
      <c r="V2620" s="15">
        <f>Raw_Data!V2620</f>
        <v>76225</v>
      </c>
      <c r="W2620" s="15">
        <f>Raw_Data!W2620</f>
        <v>533536</v>
      </c>
      <c r="X2620" s="15">
        <f>Raw_Data!X2620</f>
        <v>1353756</v>
      </c>
      <c r="Y2620" s="15">
        <f>Raw_Data!Y2620</f>
        <v>820220</v>
      </c>
      <c r="Z2620" s="15">
        <f>Raw_Data!Z2620</f>
        <v>8642</v>
      </c>
      <c r="AA2620" s="15">
        <f>Raw_Data!AA2620</f>
        <v>2.0550000000000002</v>
      </c>
      <c r="AB2620" s="15">
        <f>Raw_Data!AB2620</f>
        <v>34.1</v>
      </c>
      <c r="AC2620" s="19" t="str">
        <f>IF(Raw_Data!G2620="","Yes","No")</f>
        <v>No</v>
      </c>
      <c r="AD2620" s="19" t="str">
        <f>IF(Raw_Data!L2620="","Yes","No")</f>
        <v>No</v>
      </c>
      <c r="AE2620" s="19" t="str">
        <f>IF(Raw_Data!T2620="","Imputed",IF(Raw_Data!T2620&gt;INDEX(Cleaning_Reference!$F$6:$F$13,MATCH(D2620,Cleaning_Reference!$A$6:$A$13,0)),"Capped","Original"))</f>
        <v>Original</v>
      </c>
      <c r="AF2620" s="21">
        <f t="shared" si="40"/>
        <v>17.760000000000002</v>
      </c>
    </row>
    <row r="2621" spans="1:32" ht="15" customHeight="1" x14ac:dyDescent="0.3">
      <c r="A2621" s="20" t="str">
        <f>Raw_Data!A2621</f>
        <v>SF12620</v>
      </c>
      <c r="B2621" s="15" t="str">
        <f>Raw_Data!B2621</f>
        <v>Telangana</v>
      </c>
      <c r="C2621" s="15" t="str">
        <f>Raw_Data!C2621</f>
        <v>Nalgonda</v>
      </c>
      <c r="D2621" s="15" t="str">
        <f>Raw_Data!D2621</f>
        <v>Maize</v>
      </c>
      <c r="E2621" s="15" t="str">
        <f>Raw_Data!E2621</f>
        <v>Kharif</v>
      </c>
      <c r="F2621" s="15">
        <f>Raw_Data!F2621</f>
        <v>9.92</v>
      </c>
      <c r="G2621" s="18">
        <f>IF(Raw_Data!G2621="",ROUND(AVERAGEIFS(Raw_Data!$G$2:$G$4001,Raw_Data!$E$2:$E$4001,E2621),1),Raw_Data!G2621)</f>
        <v>835.4</v>
      </c>
      <c r="H2621" s="15">
        <f>Raw_Data!H2621</f>
        <v>27.8</v>
      </c>
      <c r="I2621" s="15">
        <f>Raw_Data!I2621</f>
        <v>70.8</v>
      </c>
      <c r="J2621" s="15">
        <f>Raw_Data!J2621</f>
        <v>7.9</v>
      </c>
      <c r="K2621" s="15">
        <f>Raw_Data!K2621</f>
        <v>6.4</v>
      </c>
      <c r="L2621" s="18">
        <f>IF(Raw_Data!L2621="",ROUND(AVERAGEIFS(Raw_Data!$L$2:$L$4001,Raw_Data!$E$2:$E$4001,E2621),1),Raw_Data!L2621)</f>
        <v>35</v>
      </c>
      <c r="M2621" s="15">
        <f>Raw_Data!M2621</f>
        <v>142.4</v>
      </c>
      <c r="N2621" s="15">
        <f>Raw_Data!N2621</f>
        <v>53.7</v>
      </c>
      <c r="O2621" s="15">
        <f>Raw_Data!O2621</f>
        <v>173.9</v>
      </c>
      <c r="P2621" s="15" t="str">
        <f>Raw_Data!P2621</f>
        <v>Flood</v>
      </c>
      <c r="Q2621" s="15">
        <f>Raw_Data!Q2621</f>
        <v>263.3</v>
      </c>
      <c r="R2621" s="15">
        <f>Raw_Data!R2621</f>
        <v>4.87</v>
      </c>
      <c r="S2621" s="15">
        <f>Raw_Data!S2621</f>
        <v>0.85</v>
      </c>
      <c r="T2621" s="18">
        <f>IF(Raw_Data!T2621="",ROUND(AVERAGEIFS(Raw_Data!$T$2:$T$4001,Raw_Data!$E$2:$E$4001,E2621,Raw_Data!$D$2:$D$4001,D2621),2),IF(Raw_Data!T2621&gt;INDEX(Cleaning_Reference!$F$6:$F$13,MATCH(D2621,Cleaning_Reference!$A$6:$A$13,0)),INDEX(Cleaning_Reference!$F$6:$F$13,MATCH(D2621,Cleaning_Reference!$A$6:$A$13,0)),Raw_Data!T2621))</f>
        <v>4.3600000000000003</v>
      </c>
      <c r="U2621" s="15">
        <f>Raw_Data!U2621</f>
        <v>43.25</v>
      </c>
      <c r="V2621" s="15">
        <f>Raw_Data!V2621</f>
        <v>21226</v>
      </c>
      <c r="W2621" s="15">
        <f>Raw_Data!W2621</f>
        <v>744227</v>
      </c>
      <c r="X2621" s="15">
        <f>Raw_Data!X2621</f>
        <v>918024</v>
      </c>
      <c r="Y2621" s="15">
        <f>Raw_Data!Y2621</f>
        <v>173797</v>
      </c>
      <c r="Z2621" s="15">
        <f>Raw_Data!Z2621</f>
        <v>7770</v>
      </c>
      <c r="AA2621" s="15">
        <f>Raw_Data!AA2621</f>
        <v>5.5659999999999998</v>
      </c>
      <c r="AB2621" s="15">
        <f>Raw_Data!AB2621</f>
        <v>62.5</v>
      </c>
      <c r="AC2621" s="19" t="str">
        <f>IF(Raw_Data!G2621="","Yes","No")</f>
        <v>No</v>
      </c>
      <c r="AD2621" s="19" t="str">
        <f>IF(Raw_Data!L2621="","Yes","No")</f>
        <v>No</v>
      </c>
      <c r="AE2621" s="19" t="str">
        <f>IF(Raw_Data!T2621="","Imputed",IF(Raw_Data!T2621&gt;INDEX(Cleaning_Reference!$F$6:$F$13,MATCH(D2621,Cleaning_Reference!$A$6:$A$13,0)),"Capped","Original"))</f>
        <v>Original</v>
      </c>
      <c r="AF2621" s="21">
        <f t="shared" si="40"/>
        <v>43.25</v>
      </c>
    </row>
    <row r="2622" spans="1:32" ht="15" customHeight="1" x14ac:dyDescent="0.3">
      <c r="A2622" s="20" t="str">
        <f>Raw_Data!A2622</f>
        <v>SF12621</v>
      </c>
      <c r="B2622" s="15" t="str">
        <f>Raw_Data!B2622</f>
        <v>Tamil Nadu</v>
      </c>
      <c r="C2622" s="15" t="str">
        <f>Raw_Data!C2622</f>
        <v>Rajkot</v>
      </c>
      <c r="D2622" s="15" t="str">
        <f>Raw_Data!D2622</f>
        <v>Wheat</v>
      </c>
      <c r="E2622" s="15" t="str">
        <f>Raw_Data!E2622</f>
        <v>Zaid</v>
      </c>
      <c r="F2622" s="15">
        <f>Raw_Data!F2622</f>
        <v>11.1</v>
      </c>
      <c r="G2622" s="18">
        <f>IF(Raw_Data!G2622="",ROUND(AVERAGEIFS(Raw_Data!$G$2:$G$4001,Raw_Data!$E$2:$E$4001,E2622),1),Raw_Data!G2622)</f>
        <v>209.3</v>
      </c>
      <c r="H2622" s="15">
        <f>Raw_Data!H2622</f>
        <v>36.200000000000003</v>
      </c>
      <c r="I2622" s="15">
        <f>Raw_Data!I2622</f>
        <v>54.9</v>
      </c>
      <c r="J2622" s="15">
        <f>Raw_Data!J2622</f>
        <v>7.6</v>
      </c>
      <c r="K2622" s="15">
        <f>Raw_Data!K2622</f>
        <v>6.62</v>
      </c>
      <c r="L2622" s="18">
        <f>IF(Raw_Data!L2622="",ROUND(AVERAGEIFS(Raw_Data!$L$2:$L$4001,Raw_Data!$E$2:$E$4001,E2622),1),Raw_Data!L2622)</f>
        <v>13.7</v>
      </c>
      <c r="M2622" s="15">
        <f>Raw_Data!M2622</f>
        <v>140.69999999999999</v>
      </c>
      <c r="N2622" s="15">
        <f>Raw_Data!N2622</f>
        <v>60.3</v>
      </c>
      <c r="O2622" s="15">
        <f>Raw_Data!O2622</f>
        <v>106.6</v>
      </c>
      <c r="P2622" s="15" t="str">
        <f>Raw_Data!P2622</f>
        <v>Drip</v>
      </c>
      <c r="Q2622" s="15">
        <f>Raw_Data!Q2622</f>
        <v>185.4</v>
      </c>
      <c r="R2622" s="15">
        <f>Raw_Data!R2622</f>
        <v>7.07</v>
      </c>
      <c r="S2622" s="15">
        <f>Raw_Data!S2622</f>
        <v>0.9</v>
      </c>
      <c r="T2622" s="18">
        <f>IF(Raw_Data!T2622="",ROUND(AVERAGEIFS(Raw_Data!$T$2:$T$4001,Raw_Data!$E$2:$E$4001,E2622,Raw_Data!$D$2:$D$4001,D2622),2),IF(Raw_Data!T2622&gt;INDEX(Cleaning_Reference!$F$6:$F$13,MATCH(D2622,Cleaning_Reference!$A$6:$A$13,0)),INDEX(Cleaning_Reference!$F$6:$F$13,MATCH(D2622,Cleaning_Reference!$A$6:$A$13,0)),Raw_Data!T2622))</f>
        <v>1.99</v>
      </c>
      <c r="U2622" s="15">
        <f>Raw_Data!U2622</f>
        <v>22.09</v>
      </c>
      <c r="V2622" s="15">
        <f>Raw_Data!V2622</f>
        <v>19263</v>
      </c>
      <c r="W2622" s="15">
        <f>Raw_Data!W2622</f>
        <v>700637</v>
      </c>
      <c r="X2622" s="15">
        <f>Raw_Data!X2622</f>
        <v>425520</v>
      </c>
      <c r="Y2622" s="15">
        <f>Raw_Data!Y2622</f>
        <v>-275117</v>
      </c>
      <c r="Z2622" s="15">
        <f>Raw_Data!Z2622</f>
        <v>5660</v>
      </c>
      <c r="AA2622" s="15">
        <f>Raw_Data!AA2622</f>
        <v>3.903</v>
      </c>
      <c r="AB2622" s="15">
        <f>Raw_Data!AB2622</f>
        <v>40.299999999999997</v>
      </c>
      <c r="AC2622" s="19" t="str">
        <f>IF(Raw_Data!G2622="","Yes","No")</f>
        <v>No</v>
      </c>
      <c r="AD2622" s="19" t="str">
        <f>IF(Raw_Data!L2622="","Yes","No")</f>
        <v>No</v>
      </c>
      <c r="AE2622" s="19" t="str">
        <f>IF(Raw_Data!T2622="","Imputed",IF(Raw_Data!T2622&gt;INDEX(Cleaning_Reference!$F$6:$F$13,MATCH(D2622,Cleaning_Reference!$A$6:$A$13,0)),"Capped","Original"))</f>
        <v>Original</v>
      </c>
      <c r="AF2622" s="21">
        <f t="shared" si="40"/>
        <v>22.09</v>
      </c>
    </row>
    <row r="2623" spans="1:32" ht="15" customHeight="1" x14ac:dyDescent="0.3">
      <c r="A2623" s="20" t="str">
        <f>Raw_Data!A2623</f>
        <v>SF12622</v>
      </c>
      <c r="B2623" s="15" t="str">
        <f>Raw_Data!B2623</f>
        <v>Tamil Nadu</v>
      </c>
      <c r="C2623" s="15" t="str">
        <f>Raw_Data!C2623</f>
        <v>Krishna</v>
      </c>
      <c r="D2623" s="15" t="str">
        <f>Raw_Data!D2623</f>
        <v>Cotton</v>
      </c>
      <c r="E2623" s="15" t="str">
        <f>Raw_Data!E2623</f>
        <v>Kharif</v>
      </c>
      <c r="F2623" s="15">
        <f>Raw_Data!F2623</f>
        <v>7.25</v>
      </c>
      <c r="G2623" s="18">
        <f>IF(Raw_Data!G2623="",ROUND(AVERAGEIFS(Raw_Data!$G$2:$G$4001,Raw_Data!$E$2:$E$4001,E2623),1),Raw_Data!G2623)</f>
        <v>905.1</v>
      </c>
      <c r="H2623" s="15">
        <f>Raw_Data!H2623</f>
        <v>27.8</v>
      </c>
      <c r="I2623" s="15">
        <f>Raw_Data!I2623</f>
        <v>78</v>
      </c>
      <c r="J2623" s="15">
        <f>Raw_Data!J2623</f>
        <v>6.3</v>
      </c>
      <c r="K2623" s="15">
        <f>Raw_Data!K2623</f>
        <v>7.82</v>
      </c>
      <c r="L2623" s="18">
        <f>IF(Raw_Data!L2623="",ROUND(AVERAGEIFS(Raw_Data!$L$2:$L$4001,Raw_Data!$E$2:$E$4001,E2623),1),Raw_Data!L2623)</f>
        <v>26.2</v>
      </c>
      <c r="M2623" s="15">
        <f>Raw_Data!M2623</f>
        <v>40</v>
      </c>
      <c r="N2623" s="15">
        <f>Raw_Data!N2623</f>
        <v>53.6</v>
      </c>
      <c r="O2623" s="15">
        <f>Raw_Data!O2623</f>
        <v>98.6</v>
      </c>
      <c r="P2623" s="15" t="str">
        <f>Raw_Data!P2623</f>
        <v>Flood</v>
      </c>
      <c r="Q2623" s="15">
        <f>Raw_Data!Q2623</f>
        <v>94.8</v>
      </c>
      <c r="R2623" s="15">
        <f>Raw_Data!R2623</f>
        <v>3.14</v>
      </c>
      <c r="S2623" s="15">
        <f>Raw_Data!S2623</f>
        <v>0.95</v>
      </c>
      <c r="T2623" s="18">
        <f>IF(Raw_Data!T2623="",ROUND(AVERAGEIFS(Raw_Data!$T$2:$T$4001,Raw_Data!$E$2:$E$4001,E2623,Raw_Data!$D$2:$D$4001,D2623),2),IF(Raw_Data!T2623&gt;INDEX(Cleaning_Reference!$F$6:$F$13,MATCH(D2623,Cleaning_Reference!$A$6:$A$13,0)),INDEX(Cleaning_Reference!$F$6:$F$13,MATCH(D2623,Cleaning_Reference!$A$6:$A$13,0)),Raw_Data!T2623))</f>
        <v>0.33</v>
      </c>
      <c r="U2623" s="15">
        <f>Raw_Data!U2623</f>
        <v>2.39</v>
      </c>
      <c r="V2623" s="15">
        <f>Raw_Data!V2623</f>
        <v>66124</v>
      </c>
      <c r="W2623" s="15">
        <f>Raw_Data!W2623</f>
        <v>480016</v>
      </c>
      <c r="X2623" s="15">
        <f>Raw_Data!X2623</f>
        <v>158036</v>
      </c>
      <c r="Y2623" s="15">
        <f>Raw_Data!Y2623</f>
        <v>-321980</v>
      </c>
      <c r="Z2623" s="15">
        <f>Raw_Data!Z2623</f>
        <v>7141</v>
      </c>
      <c r="AA2623" s="15">
        <f>Raw_Data!AA2623</f>
        <v>0.33500000000000002</v>
      </c>
      <c r="AB2623" s="15">
        <f>Raw_Data!AB2623</f>
        <v>65.3</v>
      </c>
      <c r="AC2623" s="19" t="str">
        <f>IF(Raw_Data!G2623="","Yes","No")</f>
        <v>No</v>
      </c>
      <c r="AD2623" s="19" t="str">
        <f>IF(Raw_Data!L2623="","Yes","No")</f>
        <v>No</v>
      </c>
      <c r="AE2623" s="19" t="str">
        <f>IF(Raw_Data!T2623="","Imputed",IF(Raw_Data!T2623&gt;INDEX(Cleaning_Reference!$F$6:$F$13,MATCH(D2623,Cleaning_Reference!$A$6:$A$13,0)),"Capped","Original"))</f>
        <v>Original</v>
      </c>
      <c r="AF2623" s="21">
        <f t="shared" si="40"/>
        <v>2.39</v>
      </c>
    </row>
    <row r="2624" spans="1:32" ht="15" customHeight="1" x14ac:dyDescent="0.3">
      <c r="A2624" s="20" t="str">
        <f>Raw_Data!A2624</f>
        <v>SF12623</v>
      </c>
      <c r="B2624" s="15" t="str">
        <f>Raw_Data!B2624</f>
        <v>Maharashtra</v>
      </c>
      <c r="C2624" s="15" t="str">
        <f>Raw_Data!C2624</f>
        <v>Ludhiana</v>
      </c>
      <c r="D2624" s="15" t="str">
        <f>Raw_Data!D2624</f>
        <v>Groundnut</v>
      </c>
      <c r="E2624" s="15" t="str">
        <f>Raw_Data!E2624</f>
        <v>Kharif</v>
      </c>
      <c r="F2624" s="15">
        <f>Raw_Data!F2624</f>
        <v>2.99</v>
      </c>
      <c r="G2624" s="18">
        <f>IF(Raw_Data!G2624="",ROUND(AVERAGEIFS(Raw_Data!$G$2:$G$4001,Raw_Data!$E$2:$E$4001,E2624),1),Raw_Data!G2624)</f>
        <v>290.7</v>
      </c>
      <c r="H2624" s="15">
        <f>Raw_Data!H2624</f>
        <v>29.1</v>
      </c>
      <c r="I2624" s="15">
        <f>Raw_Data!I2624</f>
        <v>77.5</v>
      </c>
      <c r="J2624" s="15">
        <f>Raw_Data!J2624</f>
        <v>6.2</v>
      </c>
      <c r="K2624" s="15">
        <f>Raw_Data!K2624</f>
        <v>7.55</v>
      </c>
      <c r="L2624" s="18">
        <f>IF(Raw_Data!L2624="",ROUND(AVERAGEIFS(Raw_Data!$L$2:$L$4001,Raw_Data!$E$2:$E$4001,E2624),1),Raw_Data!L2624)</f>
        <v>34.4</v>
      </c>
      <c r="M2624" s="15">
        <f>Raw_Data!M2624</f>
        <v>147.5</v>
      </c>
      <c r="N2624" s="15">
        <f>Raw_Data!N2624</f>
        <v>65.8</v>
      </c>
      <c r="O2624" s="15">
        <f>Raw_Data!O2624</f>
        <v>58.2</v>
      </c>
      <c r="P2624" s="15" t="str">
        <f>Raw_Data!P2624</f>
        <v>Rainfed</v>
      </c>
      <c r="Q2624" s="15">
        <f>Raw_Data!Q2624</f>
        <v>132.80000000000001</v>
      </c>
      <c r="R2624" s="15">
        <f>Raw_Data!R2624</f>
        <v>5.54</v>
      </c>
      <c r="S2624" s="15">
        <f>Raw_Data!S2624</f>
        <v>0.65</v>
      </c>
      <c r="T2624" s="18">
        <f>IF(Raw_Data!T2624="",ROUND(AVERAGEIFS(Raw_Data!$T$2:$T$4001,Raw_Data!$E$2:$E$4001,E2624,Raw_Data!$D$2:$D$4001,D2624),2),IF(Raw_Data!T2624&gt;INDEX(Cleaning_Reference!$F$6:$F$13,MATCH(D2624,Cleaning_Reference!$A$6:$A$13,0)),INDEX(Cleaning_Reference!$F$6:$F$13,MATCH(D2624,Cleaning_Reference!$A$6:$A$13,0)),Raw_Data!T2624))</f>
        <v>0.7</v>
      </c>
      <c r="U2624" s="15">
        <f>Raw_Data!U2624</f>
        <v>2.09</v>
      </c>
      <c r="V2624" s="15">
        <f>Raw_Data!V2624</f>
        <v>47176</v>
      </c>
      <c r="W2624" s="15">
        <f>Raw_Data!W2624</f>
        <v>192370</v>
      </c>
      <c r="X2624" s="15">
        <f>Raw_Data!X2624</f>
        <v>98598</v>
      </c>
      <c r="Y2624" s="15">
        <f>Raw_Data!Y2624</f>
        <v>-93772</v>
      </c>
      <c r="Z2624" s="15">
        <f>Raw_Data!Z2624</f>
        <v>772</v>
      </c>
      <c r="AA2624" s="15">
        <f>Raw_Data!AA2624</f>
        <v>2.7069999999999999</v>
      </c>
      <c r="AB2624" s="15">
        <f>Raw_Data!AB2624</f>
        <v>41.9</v>
      </c>
      <c r="AC2624" s="19" t="str">
        <f>IF(Raw_Data!G2624="","Yes","No")</f>
        <v>No</v>
      </c>
      <c r="AD2624" s="19" t="str">
        <f>IF(Raw_Data!L2624="","Yes","No")</f>
        <v>No</v>
      </c>
      <c r="AE2624" s="19" t="str">
        <f>IF(Raw_Data!T2624="","Imputed",IF(Raw_Data!T2624&gt;INDEX(Cleaning_Reference!$F$6:$F$13,MATCH(D2624,Cleaning_Reference!$A$6:$A$13,0)),"Capped","Original"))</f>
        <v>Original</v>
      </c>
      <c r="AF2624" s="21">
        <f t="shared" si="40"/>
        <v>2.09</v>
      </c>
    </row>
    <row r="2625" spans="1:32" ht="15" customHeight="1" x14ac:dyDescent="0.3">
      <c r="A2625" s="20" t="str">
        <f>Raw_Data!A2625</f>
        <v>SF12624</v>
      </c>
      <c r="B2625" s="15" t="str">
        <f>Raw_Data!B2625</f>
        <v>Karnataka</v>
      </c>
      <c r="C2625" s="15" t="str">
        <f>Raw_Data!C2625</f>
        <v>Rajkot</v>
      </c>
      <c r="D2625" s="15" t="str">
        <f>Raw_Data!D2625</f>
        <v>Rice</v>
      </c>
      <c r="E2625" s="15" t="str">
        <f>Raw_Data!E2625</f>
        <v>Rabi</v>
      </c>
      <c r="F2625" s="15">
        <f>Raw_Data!F2625</f>
        <v>6.33</v>
      </c>
      <c r="G2625" s="18">
        <f>IF(Raw_Data!G2625="",ROUND(AVERAGEIFS(Raw_Data!$G$2:$G$4001,Raw_Data!$E$2:$E$4001,E2625),1),Raw_Data!G2625)</f>
        <v>300.39999999999998</v>
      </c>
      <c r="H2625" s="15">
        <f>Raw_Data!H2625</f>
        <v>23.3</v>
      </c>
      <c r="I2625" s="15">
        <f>Raw_Data!I2625</f>
        <v>65.8</v>
      </c>
      <c r="J2625" s="15">
        <f>Raw_Data!J2625</f>
        <v>7.1</v>
      </c>
      <c r="K2625" s="15">
        <f>Raw_Data!K2625</f>
        <v>6.46</v>
      </c>
      <c r="L2625" s="18">
        <f>IF(Raw_Data!L2625="",ROUND(AVERAGEIFS(Raw_Data!$L$2:$L$4001,Raw_Data!$E$2:$E$4001,E2625),1),Raw_Data!L2625)</f>
        <v>22.2</v>
      </c>
      <c r="M2625" s="15">
        <f>Raw_Data!M2625</f>
        <v>117.6</v>
      </c>
      <c r="N2625" s="15">
        <f>Raw_Data!N2625</f>
        <v>15</v>
      </c>
      <c r="O2625" s="15">
        <f>Raw_Data!O2625</f>
        <v>87.1</v>
      </c>
      <c r="P2625" s="15" t="str">
        <f>Raw_Data!P2625</f>
        <v>Rainfed</v>
      </c>
      <c r="Q2625" s="15">
        <f>Raw_Data!Q2625</f>
        <v>239</v>
      </c>
      <c r="R2625" s="15">
        <f>Raw_Data!R2625</f>
        <v>1.84</v>
      </c>
      <c r="S2625" s="15">
        <f>Raw_Data!S2625</f>
        <v>0.67</v>
      </c>
      <c r="T2625" s="18">
        <f>IF(Raw_Data!T2625="",ROUND(AVERAGEIFS(Raw_Data!$T$2:$T$4001,Raw_Data!$E$2:$E$4001,E2625,Raw_Data!$D$2:$D$4001,D2625),2),IF(Raw_Data!T2625&gt;INDEX(Cleaning_Reference!$F$6:$F$13,MATCH(D2625,Cleaning_Reference!$A$6:$A$13,0)),INDEX(Cleaning_Reference!$F$6:$F$13,MATCH(D2625,Cleaning_Reference!$A$6:$A$13,0)),Raw_Data!T2625))</f>
        <v>2.44</v>
      </c>
      <c r="U2625" s="15">
        <f>Raw_Data!U2625</f>
        <v>15.45</v>
      </c>
      <c r="V2625" s="15">
        <f>Raw_Data!V2625</f>
        <v>22494</v>
      </c>
      <c r="W2625" s="15">
        <f>Raw_Data!W2625</f>
        <v>461298</v>
      </c>
      <c r="X2625" s="15">
        <f>Raw_Data!X2625</f>
        <v>347532</v>
      </c>
      <c r="Y2625" s="15">
        <f>Raw_Data!Y2625</f>
        <v>-113766</v>
      </c>
      <c r="Z2625" s="15">
        <f>Raw_Data!Z2625</f>
        <v>4906</v>
      </c>
      <c r="AA2625" s="15">
        <f>Raw_Data!AA2625</f>
        <v>3.149</v>
      </c>
      <c r="AB2625" s="15">
        <f>Raw_Data!AB2625</f>
        <v>50.1</v>
      </c>
      <c r="AC2625" s="19" t="str">
        <f>IF(Raw_Data!G2625="","Yes","No")</f>
        <v>No</v>
      </c>
      <c r="AD2625" s="19" t="str">
        <f>IF(Raw_Data!L2625="","Yes","No")</f>
        <v>No</v>
      </c>
      <c r="AE2625" s="19" t="str">
        <f>IF(Raw_Data!T2625="","Imputed",IF(Raw_Data!T2625&gt;INDEX(Cleaning_Reference!$F$6:$F$13,MATCH(D2625,Cleaning_Reference!$A$6:$A$13,0)),"Capped","Original"))</f>
        <v>Original</v>
      </c>
      <c r="AF2625" s="21">
        <f t="shared" si="40"/>
        <v>15.45</v>
      </c>
    </row>
    <row r="2626" spans="1:32" ht="15" customHeight="1" x14ac:dyDescent="0.3">
      <c r="A2626" s="20" t="str">
        <f>Raw_Data!A2626</f>
        <v>SF12625</v>
      </c>
      <c r="B2626" s="15" t="str">
        <f>Raw_Data!B2626</f>
        <v>Madhya Pradesh</v>
      </c>
      <c r="C2626" s="15" t="str">
        <f>Raw_Data!C2626</f>
        <v>Krishna</v>
      </c>
      <c r="D2626" s="15" t="str">
        <f>Raw_Data!D2626</f>
        <v>Wheat</v>
      </c>
      <c r="E2626" s="15" t="str">
        <f>Raw_Data!E2626</f>
        <v>Kharif</v>
      </c>
      <c r="F2626" s="15">
        <f>Raw_Data!F2626</f>
        <v>2.1</v>
      </c>
      <c r="G2626" s="18">
        <f>IF(Raw_Data!G2626="",ROUND(AVERAGEIFS(Raw_Data!$G$2:$G$4001,Raw_Data!$E$2:$E$4001,E2626),1),Raw_Data!G2626)</f>
        <v>754.1</v>
      </c>
      <c r="H2626" s="15">
        <f>Raw_Data!H2626</f>
        <v>29.2</v>
      </c>
      <c r="I2626" s="15">
        <f>Raw_Data!I2626</f>
        <v>74</v>
      </c>
      <c r="J2626" s="15">
        <f>Raw_Data!J2626</f>
        <v>7.5</v>
      </c>
      <c r="K2626" s="15">
        <f>Raw_Data!K2626</f>
        <v>6.54</v>
      </c>
      <c r="L2626" s="18">
        <f>IF(Raw_Data!L2626="",ROUND(AVERAGEIFS(Raw_Data!$L$2:$L$4001,Raw_Data!$E$2:$E$4001,E2626),1),Raw_Data!L2626)</f>
        <v>25.6</v>
      </c>
      <c r="M2626" s="15">
        <f>Raw_Data!M2626</f>
        <v>132.69999999999999</v>
      </c>
      <c r="N2626" s="15">
        <f>Raw_Data!N2626</f>
        <v>25</v>
      </c>
      <c r="O2626" s="15">
        <f>Raw_Data!O2626</f>
        <v>131.69999999999999</v>
      </c>
      <c r="P2626" s="15" t="str">
        <f>Raw_Data!P2626</f>
        <v>Drip</v>
      </c>
      <c r="Q2626" s="15">
        <f>Raw_Data!Q2626</f>
        <v>142</v>
      </c>
      <c r="R2626" s="15">
        <f>Raw_Data!R2626</f>
        <v>4.6900000000000004</v>
      </c>
      <c r="S2626" s="15">
        <f>Raw_Data!S2626</f>
        <v>0.88</v>
      </c>
      <c r="T2626" s="18">
        <f>IF(Raw_Data!T2626="",ROUND(AVERAGEIFS(Raw_Data!$T$2:$T$4001,Raw_Data!$E$2:$E$4001,E2626,Raw_Data!$D$2:$D$4001,D2626),2),IF(Raw_Data!T2626&gt;INDEX(Cleaning_Reference!$F$6:$F$13,MATCH(D2626,Cleaning_Reference!$A$6:$A$13,0)),INDEX(Cleaning_Reference!$F$6:$F$13,MATCH(D2626,Cleaning_Reference!$A$6:$A$13,0)),Raw_Data!T2626))</f>
        <v>4.1100000000000003</v>
      </c>
      <c r="U2626" s="15">
        <f>Raw_Data!U2626</f>
        <v>8.6300000000000008</v>
      </c>
      <c r="V2626" s="15">
        <f>Raw_Data!V2626</f>
        <v>25947</v>
      </c>
      <c r="W2626" s="15">
        <f>Raw_Data!W2626</f>
        <v>169826</v>
      </c>
      <c r="X2626" s="15">
        <f>Raw_Data!X2626</f>
        <v>223923</v>
      </c>
      <c r="Y2626" s="15">
        <f>Raw_Data!Y2626</f>
        <v>54097</v>
      </c>
      <c r="Z2626" s="15">
        <f>Raw_Data!Z2626</f>
        <v>934</v>
      </c>
      <c r="AA2626" s="15">
        <f>Raw_Data!AA2626</f>
        <v>9.24</v>
      </c>
      <c r="AB2626" s="15">
        <f>Raw_Data!AB2626</f>
        <v>51.1</v>
      </c>
      <c r="AC2626" s="19" t="str">
        <f>IF(Raw_Data!G2626="","Yes","No")</f>
        <v>No</v>
      </c>
      <c r="AD2626" s="19" t="str">
        <f>IF(Raw_Data!L2626="","Yes","No")</f>
        <v>No</v>
      </c>
      <c r="AE2626" s="19" t="str">
        <f>IF(Raw_Data!T2626="","Imputed",IF(Raw_Data!T2626&gt;INDEX(Cleaning_Reference!$F$6:$F$13,MATCH(D2626,Cleaning_Reference!$A$6:$A$13,0)),"Capped","Original"))</f>
        <v>Original</v>
      </c>
      <c r="AF2626" s="21">
        <f t="shared" ref="AF2626:AF2689" si="41">ROUND(T2626*F2626,2)</f>
        <v>8.6300000000000008</v>
      </c>
    </row>
    <row r="2627" spans="1:32" ht="15" customHeight="1" x14ac:dyDescent="0.3">
      <c r="A2627" s="20" t="str">
        <f>Raw_Data!A2627</f>
        <v>SF12626</v>
      </c>
      <c r="B2627" s="15" t="str">
        <f>Raw_Data!B2627</f>
        <v>Karnataka</v>
      </c>
      <c r="C2627" s="15" t="str">
        <f>Raw_Data!C2627</f>
        <v>Rajkot</v>
      </c>
      <c r="D2627" s="15" t="str">
        <f>Raw_Data!D2627</f>
        <v>Pulses</v>
      </c>
      <c r="E2627" s="15" t="str">
        <f>Raw_Data!E2627</f>
        <v>Rabi</v>
      </c>
      <c r="F2627" s="15">
        <f>Raw_Data!F2627</f>
        <v>5.5</v>
      </c>
      <c r="G2627" s="18">
        <f>IF(Raw_Data!G2627="",ROUND(AVERAGEIFS(Raw_Data!$G$2:$G$4001,Raw_Data!$E$2:$E$4001,E2627),1),Raw_Data!G2627)</f>
        <v>390.2</v>
      </c>
      <c r="H2627" s="15">
        <f>Raw_Data!H2627</f>
        <v>24.3</v>
      </c>
      <c r="I2627" s="15">
        <f>Raw_Data!I2627</f>
        <v>60.3</v>
      </c>
      <c r="J2627" s="15">
        <f>Raw_Data!J2627</f>
        <v>6.2</v>
      </c>
      <c r="K2627" s="15">
        <f>Raw_Data!K2627</f>
        <v>6.46</v>
      </c>
      <c r="L2627" s="18">
        <f>IF(Raw_Data!L2627="",ROUND(AVERAGEIFS(Raw_Data!$L$2:$L$4001,Raw_Data!$E$2:$E$4001,E2627),1),Raw_Data!L2627)</f>
        <v>20</v>
      </c>
      <c r="M2627" s="15">
        <f>Raw_Data!M2627</f>
        <v>108.2</v>
      </c>
      <c r="N2627" s="15">
        <f>Raw_Data!N2627</f>
        <v>15</v>
      </c>
      <c r="O2627" s="15">
        <f>Raw_Data!O2627</f>
        <v>113.4</v>
      </c>
      <c r="P2627" s="15" t="str">
        <f>Raw_Data!P2627</f>
        <v>Rainfed</v>
      </c>
      <c r="Q2627" s="15">
        <f>Raw_Data!Q2627</f>
        <v>244.8</v>
      </c>
      <c r="R2627" s="15">
        <f>Raw_Data!R2627</f>
        <v>3.98</v>
      </c>
      <c r="S2627" s="15">
        <f>Raw_Data!S2627</f>
        <v>0.72</v>
      </c>
      <c r="T2627" s="18">
        <f>IF(Raw_Data!T2627="",ROUND(AVERAGEIFS(Raw_Data!$T$2:$T$4001,Raw_Data!$E$2:$E$4001,E2627,Raw_Data!$D$2:$D$4001,D2627),2),IF(Raw_Data!T2627&gt;INDEX(Cleaning_Reference!$F$6:$F$13,MATCH(D2627,Cleaning_Reference!$A$6:$A$13,0)),INDEX(Cleaning_Reference!$F$6:$F$13,MATCH(D2627,Cleaning_Reference!$A$6:$A$13,0)),Raw_Data!T2627))</f>
        <v>0.94</v>
      </c>
      <c r="U2627" s="15">
        <f>Raw_Data!U2627</f>
        <v>5.17</v>
      </c>
      <c r="V2627" s="15">
        <f>Raw_Data!V2627</f>
        <v>69027</v>
      </c>
      <c r="W2627" s="15">
        <f>Raw_Data!W2627</f>
        <v>394777</v>
      </c>
      <c r="X2627" s="15">
        <f>Raw_Data!X2627</f>
        <v>356870</v>
      </c>
      <c r="Y2627" s="15">
        <f>Raw_Data!Y2627</f>
        <v>-37907</v>
      </c>
      <c r="Z2627" s="15">
        <f>Raw_Data!Z2627</f>
        <v>989</v>
      </c>
      <c r="AA2627" s="15">
        <f>Raw_Data!AA2627</f>
        <v>5.2279999999999998</v>
      </c>
      <c r="AB2627" s="15">
        <f>Raw_Data!AB2627</f>
        <v>39.9</v>
      </c>
      <c r="AC2627" s="19" t="str">
        <f>IF(Raw_Data!G2627="","Yes","No")</f>
        <v>No</v>
      </c>
      <c r="AD2627" s="19" t="str">
        <f>IF(Raw_Data!L2627="","Yes","No")</f>
        <v>No</v>
      </c>
      <c r="AE2627" s="19" t="str">
        <f>IF(Raw_Data!T2627="","Imputed",IF(Raw_Data!T2627&gt;INDEX(Cleaning_Reference!$F$6:$F$13,MATCH(D2627,Cleaning_Reference!$A$6:$A$13,0)),"Capped","Original"))</f>
        <v>Original</v>
      </c>
      <c r="AF2627" s="21">
        <f t="shared" si="41"/>
        <v>5.17</v>
      </c>
    </row>
    <row r="2628" spans="1:32" ht="15" customHeight="1" x14ac:dyDescent="0.3">
      <c r="A2628" s="20" t="str">
        <f>Raw_Data!A2628</f>
        <v>SF12627</v>
      </c>
      <c r="B2628" s="15" t="str">
        <f>Raw_Data!B2628</f>
        <v>Andhra Pradesh</v>
      </c>
      <c r="C2628" s="15" t="str">
        <f>Raw_Data!C2628</f>
        <v>Raichur</v>
      </c>
      <c r="D2628" s="15" t="str">
        <f>Raw_Data!D2628</f>
        <v>Chilli</v>
      </c>
      <c r="E2628" s="15" t="str">
        <f>Raw_Data!E2628</f>
        <v>Kharif</v>
      </c>
      <c r="F2628" s="15">
        <f>Raw_Data!F2628</f>
        <v>5.73</v>
      </c>
      <c r="G2628" s="18">
        <f>IF(Raw_Data!G2628="",ROUND(AVERAGEIFS(Raw_Data!$G$2:$G$4001,Raw_Data!$E$2:$E$4001,E2628),1),Raw_Data!G2628)</f>
        <v>803.5</v>
      </c>
      <c r="H2628" s="15">
        <f>Raw_Data!H2628</f>
        <v>31.6</v>
      </c>
      <c r="I2628" s="15">
        <f>Raw_Data!I2628</f>
        <v>77.099999999999994</v>
      </c>
      <c r="J2628" s="15">
        <f>Raw_Data!J2628</f>
        <v>6.4</v>
      </c>
      <c r="K2628" s="15">
        <f>Raw_Data!K2628</f>
        <v>5.91</v>
      </c>
      <c r="L2628" s="18">
        <f>IF(Raw_Data!L2628="",ROUND(AVERAGEIFS(Raw_Data!$L$2:$L$4001,Raw_Data!$E$2:$E$4001,E2628),1),Raw_Data!L2628)</f>
        <v>33</v>
      </c>
      <c r="M2628" s="15">
        <f>Raw_Data!M2628</f>
        <v>134.30000000000001</v>
      </c>
      <c r="N2628" s="15">
        <f>Raw_Data!N2628</f>
        <v>51.9</v>
      </c>
      <c r="O2628" s="15">
        <f>Raw_Data!O2628</f>
        <v>79.099999999999994</v>
      </c>
      <c r="P2628" s="15" t="str">
        <f>Raw_Data!P2628</f>
        <v>Rainfed</v>
      </c>
      <c r="Q2628" s="15">
        <f>Raw_Data!Q2628</f>
        <v>271</v>
      </c>
      <c r="R2628" s="15">
        <f>Raw_Data!R2628</f>
        <v>0.5</v>
      </c>
      <c r="S2628" s="15">
        <f>Raw_Data!S2628</f>
        <v>0.77</v>
      </c>
      <c r="T2628" s="18">
        <f>IF(Raw_Data!T2628="",ROUND(AVERAGEIFS(Raw_Data!$T$2:$T$4001,Raw_Data!$E$2:$E$4001,E2628,Raw_Data!$D$2:$D$4001,D2628),2),IF(Raw_Data!T2628&gt;INDEX(Cleaning_Reference!$F$6:$F$13,MATCH(D2628,Cleaning_Reference!$A$6:$A$13,0)),INDEX(Cleaning_Reference!$F$6:$F$13,MATCH(D2628,Cleaning_Reference!$A$6:$A$13,0)),Raw_Data!T2628))</f>
        <v>0.99</v>
      </c>
      <c r="U2628" s="15">
        <f>Raw_Data!U2628</f>
        <v>5.67</v>
      </c>
      <c r="V2628" s="15">
        <f>Raw_Data!V2628</f>
        <v>95833</v>
      </c>
      <c r="W2628" s="15">
        <f>Raw_Data!W2628</f>
        <v>361152</v>
      </c>
      <c r="X2628" s="15">
        <f>Raw_Data!X2628</f>
        <v>543373</v>
      </c>
      <c r="Y2628" s="15">
        <f>Raw_Data!Y2628</f>
        <v>182221</v>
      </c>
      <c r="Z2628" s="15">
        <f>Raw_Data!Z2628</f>
        <v>1851</v>
      </c>
      <c r="AA2628" s="15">
        <f>Raw_Data!AA2628</f>
        <v>3.0630000000000002</v>
      </c>
      <c r="AB2628" s="15">
        <f>Raw_Data!AB2628</f>
        <v>67.400000000000006</v>
      </c>
      <c r="AC2628" s="19" t="str">
        <f>IF(Raw_Data!G2628="","Yes","No")</f>
        <v>No</v>
      </c>
      <c r="AD2628" s="19" t="str">
        <f>IF(Raw_Data!L2628="","Yes","No")</f>
        <v>No</v>
      </c>
      <c r="AE2628" s="19" t="str">
        <f>IF(Raw_Data!T2628="","Imputed",IF(Raw_Data!T2628&gt;INDEX(Cleaning_Reference!$F$6:$F$13,MATCH(D2628,Cleaning_Reference!$A$6:$A$13,0)),"Capped","Original"))</f>
        <v>Original</v>
      </c>
      <c r="AF2628" s="21">
        <f t="shared" si="41"/>
        <v>5.67</v>
      </c>
    </row>
    <row r="2629" spans="1:32" ht="15" customHeight="1" x14ac:dyDescent="0.3">
      <c r="A2629" s="20" t="str">
        <f>Raw_Data!A2629</f>
        <v>SF12628</v>
      </c>
      <c r="B2629" s="15" t="str">
        <f>Raw_Data!B2629</f>
        <v>Karnataka</v>
      </c>
      <c r="C2629" s="15" t="str">
        <f>Raw_Data!C2629</f>
        <v>Nalgonda</v>
      </c>
      <c r="D2629" s="15" t="str">
        <f>Raw_Data!D2629</f>
        <v>Maize</v>
      </c>
      <c r="E2629" s="15" t="str">
        <f>Raw_Data!E2629</f>
        <v>Kharif</v>
      </c>
      <c r="F2629" s="15">
        <f>Raw_Data!F2629</f>
        <v>12.75</v>
      </c>
      <c r="G2629" s="18">
        <f>IF(Raw_Data!G2629="",ROUND(AVERAGEIFS(Raw_Data!$G$2:$G$4001,Raw_Data!$E$2:$E$4001,E2629),1),Raw_Data!G2629)</f>
        <v>855.5</v>
      </c>
      <c r="H2629" s="15">
        <f>Raw_Data!H2629</f>
        <v>29.8</v>
      </c>
      <c r="I2629" s="15">
        <f>Raw_Data!I2629</f>
        <v>73.5</v>
      </c>
      <c r="J2629" s="15">
        <f>Raw_Data!J2629</f>
        <v>7.1</v>
      </c>
      <c r="K2629" s="15">
        <f>Raw_Data!K2629</f>
        <v>5.39</v>
      </c>
      <c r="L2629" s="18">
        <f>IF(Raw_Data!L2629="",ROUND(AVERAGEIFS(Raw_Data!$L$2:$L$4001,Raw_Data!$E$2:$E$4001,E2629),1),Raw_Data!L2629)</f>
        <v>27.2</v>
      </c>
      <c r="M2629" s="15">
        <f>Raw_Data!M2629</f>
        <v>123.9</v>
      </c>
      <c r="N2629" s="15">
        <f>Raw_Data!N2629</f>
        <v>75.599999999999994</v>
      </c>
      <c r="O2629" s="15">
        <f>Raw_Data!O2629</f>
        <v>72.900000000000006</v>
      </c>
      <c r="P2629" s="15" t="str">
        <f>Raw_Data!P2629</f>
        <v>Drip</v>
      </c>
      <c r="Q2629" s="15">
        <f>Raw_Data!Q2629</f>
        <v>157.9</v>
      </c>
      <c r="R2629" s="15">
        <f>Raw_Data!R2629</f>
        <v>3.74</v>
      </c>
      <c r="S2629" s="15">
        <f>Raw_Data!S2629</f>
        <v>0.97</v>
      </c>
      <c r="T2629" s="18">
        <f>IF(Raw_Data!T2629="",ROUND(AVERAGEIFS(Raw_Data!$T$2:$T$4001,Raw_Data!$E$2:$E$4001,E2629,Raw_Data!$D$2:$D$4001,D2629),2),IF(Raw_Data!T2629&gt;INDEX(Cleaning_Reference!$F$6:$F$13,MATCH(D2629,Cleaning_Reference!$A$6:$A$13,0)),INDEX(Cleaning_Reference!$F$6:$F$13,MATCH(D2629,Cleaning_Reference!$A$6:$A$13,0)),Raw_Data!T2629))</f>
        <v>0.47</v>
      </c>
      <c r="U2629" s="15">
        <f>Raw_Data!U2629</f>
        <v>5.99</v>
      </c>
      <c r="V2629" s="15">
        <f>Raw_Data!V2629</f>
        <v>19987</v>
      </c>
      <c r="W2629" s="15">
        <f>Raw_Data!W2629</f>
        <v>896953</v>
      </c>
      <c r="X2629" s="15">
        <f>Raw_Data!X2629</f>
        <v>119722</v>
      </c>
      <c r="Y2629" s="15">
        <f>Raw_Data!Y2629</f>
        <v>-777231</v>
      </c>
      <c r="Z2629" s="15">
        <f>Raw_Data!Z2629</f>
        <v>5724</v>
      </c>
      <c r="AA2629" s="15">
        <f>Raw_Data!AA2629</f>
        <v>1.046</v>
      </c>
      <c r="AB2629" s="15">
        <f>Raw_Data!AB2629</f>
        <v>72.3</v>
      </c>
      <c r="AC2629" s="19" t="str">
        <f>IF(Raw_Data!G2629="","Yes","No")</f>
        <v>No</v>
      </c>
      <c r="AD2629" s="19" t="str">
        <f>IF(Raw_Data!L2629="","Yes","No")</f>
        <v>No</v>
      </c>
      <c r="AE2629" s="19" t="str">
        <f>IF(Raw_Data!T2629="","Imputed",IF(Raw_Data!T2629&gt;INDEX(Cleaning_Reference!$F$6:$F$13,MATCH(D2629,Cleaning_Reference!$A$6:$A$13,0)),"Capped","Original"))</f>
        <v>Original</v>
      </c>
      <c r="AF2629" s="21">
        <f t="shared" si="41"/>
        <v>5.99</v>
      </c>
    </row>
    <row r="2630" spans="1:32" ht="15" customHeight="1" x14ac:dyDescent="0.3">
      <c r="A2630" s="20" t="str">
        <f>Raw_Data!A2630</f>
        <v>SF12629</v>
      </c>
      <c r="B2630" s="15" t="str">
        <f>Raw_Data!B2630</f>
        <v>Maharashtra</v>
      </c>
      <c r="C2630" s="15" t="str">
        <f>Raw_Data!C2630</f>
        <v>Nashik</v>
      </c>
      <c r="D2630" s="15" t="str">
        <f>Raw_Data!D2630</f>
        <v>Rice</v>
      </c>
      <c r="E2630" s="15" t="str">
        <f>Raw_Data!E2630</f>
        <v>Rabi</v>
      </c>
      <c r="F2630" s="15">
        <f>Raw_Data!F2630</f>
        <v>12.97</v>
      </c>
      <c r="G2630" s="18">
        <f>IF(Raw_Data!G2630="",ROUND(AVERAGEIFS(Raw_Data!$G$2:$G$4001,Raw_Data!$E$2:$E$4001,E2630),1),Raw_Data!G2630)</f>
        <v>624</v>
      </c>
      <c r="H2630" s="15">
        <f>Raw_Data!H2630</f>
        <v>22.6</v>
      </c>
      <c r="I2630" s="15">
        <f>Raw_Data!I2630</f>
        <v>52</v>
      </c>
      <c r="J2630" s="15">
        <f>Raw_Data!J2630</f>
        <v>7.7</v>
      </c>
      <c r="K2630" s="15">
        <f>Raw_Data!K2630</f>
        <v>6.39</v>
      </c>
      <c r="L2630" s="18">
        <f>IF(Raw_Data!L2630="",ROUND(AVERAGEIFS(Raw_Data!$L$2:$L$4001,Raw_Data!$E$2:$E$4001,E2630),1),Raw_Data!L2630)</f>
        <v>25.4</v>
      </c>
      <c r="M2630" s="15">
        <f>Raw_Data!M2630</f>
        <v>93.4</v>
      </c>
      <c r="N2630" s="15">
        <f>Raw_Data!N2630</f>
        <v>47.4</v>
      </c>
      <c r="O2630" s="15">
        <f>Raw_Data!O2630</f>
        <v>116.1</v>
      </c>
      <c r="P2630" s="15" t="str">
        <f>Raw_Data!P2630</f>
        <v>Rainfed</v>
      </c>
      <c r="Q2630" s="15">
        <f>Raw_Data!Q2630</f>
        <v>163.80000000000001</v>
      </c>
      <c r="R2630" s="15">
        <f>Raw_Data!R2630</f>
        <v>5.16</v>
      </c>
      <c r="S2630" s="15">
        <f>Raw_Data!S2630</f>
        <v>0.81</v>
      </c>
      <c r="T2630" s="18">
        <f>IF(Raw_Data!T2630="",ROUND(AVERAGEIFS(Raw_Data!$T$2:$T$4001,Raw_Data!$E$2:$E$4001,E2630,Raw_Data!$D$2:$D$4001,D2630),2),IF(Raw_Data!T2630&gt;INDEX(Cleaning_Reference!$F$6:$F$13,MATCH(D2630,Cleaning_Reference!$A$6:$A$13,0)),INDEX(Cleaning_Reference!$F$6:$F$13,MATCH(D2630,Cleaning_Reference!$A$6:$A$13,0)),Raw_Data!T2630))</f>
        <v>2.73</v>
      </c>
      <c r="U2630" s="15">
        <f>Raw_Data!U2630</f>
        <v>35.409999999999997</v>
      </c>
      <c r="V2630" s="15">
        <f>Raw_Data!V2630</f>
        <v>23487</v>
      </c>
      <c r="W2630" s="15">
        <f>Raw_Data!W2630</f>
        <v>879149</v>
      </c>
      <c r="X2630" s="15">
        <f>Raw_Data!X2630</f>
        <v>831675</v>
      </c>
      <c r="Y2630" s="15">
        <f>Raw_Data!Y2630</f>
        <v>-47474</v>
      </c>
      <c r="Z2630" s="15">
        <f>Raw_Data!Z2630</f>
        <v>10387</v>
      </c>
      <c r="AA2630" s="15">
        <f>Raw_Data!AA2630</f>
        <v>3.4089999999999998</v>
      </c>
      <c r="AB2630" s="15">
        <f>Raw_Data!AB2630</f>
        <v>46.9</v>
      </c>
      <c r="AC2630" s="19" t="str">
        <f>IF(Raw_Data!G2630="","Yes","No")</f>
        <v>No</v>
      </c>
      <c r="AD2630" s="19" t="str">
        <f>IF(Raw_Data!L2630="","Yes","No")</f>
        <v>No</v>
      </c>
      <c r="AE2630" s="19" t="str">
        <f>IF(Raw_Data!T2630="","Imputed",IF(Raw_Data!T2630&gt;INDEX(Cleaning_Reference!$F$6:$F$13,MATCH(D2630,Cleaning_Reference!$A$6:$A$13,0)),"Capped","Original"))</f>
        <v>Original</v>
      </c>
      <c r="AF2630" s="21">
        <f t="shared" si="41"/>
        <v>35.409999999999997</v>
      </c>
    </row>
    <row r="2631" spans="1:32" ht="15" customHeight="1" x14ac:dyDescent="0.3">
      <c r="A2631" s="20" t="str">
        <f>Raw_Data!A2631</f>
        <v>SF12630</v>
      </c>
      <c r="B2631" s="15" t="str">
        <f>Raw_Data!B2631</f>
        <v>Maharashtra</v>
      </c>
      <c r="C2631" s="15" t="str">
        <f>Raw_Data!C2631</f>
        <v>Krishna</v>
      </c>
      <c r="D2631" s="15" t="str">
        <f>Raw_Data!D2631</f>
        <v>Wheat</v>
      </c>
      <c r="E2631" s="15" t="str">
        <f>Raw_Data!E2631</f>
        <v>Rabi</v>
      </c>
      <c r="F2631" s="15">
        <f>Raw_Data!F2631</f>
        <v>3.97</v>
      </c>
      <c r="G2631" s="18">
        <f>IF(Raw_Data!G2631="",ROUND(AVERAGEIFS(Raw_Data!$G$2:$G$4001,Raw_Data!$E$2:$E$4001,E2631),1),Raw_Data!G2631)</f>
        <v>308.3</v>
      </c>
      <c r="H2631" s="15">
        <f>Raw_Data!H2631</f>
        <v>26.1</v>
      </c>
      <c r="I2631" s="15">
        <f>Raw_Data!I2631</f>
        <v>47.6</v>
      </c>
      <c r="J2631" s="15">
        <f>Raw_Data!J2631</f>
        <v>8</v>
      </c>
      <c r="K2631" s="15">
        <f>Raw_Data!K2631</f>
        <v>7.48</v>
      </c>
      <c r="L2631" s="18">
        <f>IF(Raw_Data!L2631="",ROUND(AVERAGEIFS(Raw_Data!$L$2:$L$4001,Raw_Data!$E$2:$E$4001,E2631),1),Raw_Data!L2631)</f>
        <v>25.8</v>
      </c>
      <c r="M2631" s="15">
        <f>Raw_Data!M2631</f>
        <v>81.400000000000006</v>
      </c>
      <c r="N2631" s="15">
        <f>Raw_Data!N2631</f>
        <v>47.3</v>
      </c>
      <c r="O2631" s="15">
        <f>Raw_Data!O2631</f>
        <v>105.8</v>
      </c>
      <c r="P2631" s="15" t="str">
        <f>Raw_Data!P2631</f>
        <v>Flood</v>
      </c>
      <c r="Q2631" s="15">
        <f>Raw_Data!Q2631</f>
        <v>167.8</v>
      </c>
      <c r="R2631" s="15">
        <f>Raw_Data!R2631</f>
        <v>2.1</v>
      </c>
      <c r="S2631" s="15">
        <f>Raw_Data!S2631</f>
        <v>0.75</v>
      </c>
      <c r="T2631" s="18">
        <f>IF(Raw_Data!T2631="",ROUND(AVERAGEIFS(Raw_Data!$T$2:$T$4001,Raw_Data!$E$2:$E$4001,E2631,Raw_Data!$D$2:$D$4001,D2631),2),IF(Raw_Data!T2631&gt;INDEX(Cleaning_Reference!$F$6:$F$13,MATCH(D2631,Cleaning_Reference!$A$6:$A$13,0)),INDEX(Cleaning_Reference!$F$6:$F$13,MATCH(D2631,Cleaning_Reference!$A$6:$A$13,0)),Raw_Data!T2631))</f>
        <v>1.26</v>
      </c>
      <c r="U2631" s="15">
        <f>Raw_Data!U2631</f>
        <v>5</v>
      </c>
      <c r="V2631" s="15">
        <f>Raw_Data!V2631</f>
        <v>26444</v>
      </c>
      <c r="W2631" s="15">
        <f>Raw_Data!W2631</f>
        <v>256728</v>
      </c>
      <c r="X2631" s="15">
        <f>Raw_Data!X2631</f>
        <v>132220</v>
      </c>
      <c r="Y2631" s="15">
        <f>Raw_Data!Y2631</f>
        <v>-124508</v>
      </c>
      <c r="Z2631" s="15">
        <f>Raw_Data!Z2631</f>
        <v>3140</v>
      </c>
      <c r="AA2631" s="15">
        <f>Raw_Data!AA2631</f>
        <v>1.5920000000000001</v>
      </c>
      <c r="AB2631" s="15">
        <f>Raw_Data!AB2631</f>
        <v>32.1</v>
      </c>
      <c r="AC2631" s="19" t="str">
        <f>IF(Raw_Data!G2631="","Yes","No")</f>
        <v>No</v>
      </c>
      <c r="AD2631" s="19" t="str">
        <f>IF(Raw_Data!L2631="","Yes","No")</f>
        <v>No</v>
      </c>
      <c r="AE2631" s="19" t="str">
        <f>IF(Raw_Data!T2631="","Imputed",IF(Raw_Data!T2631&gt;INDEX(Cleaning_Reference!$F$6:$F$13,MATCH(D2631,Cleaning_Reference!$A$6:$A$13,0)),"Capped","Original"))</f>
        <v>Original</v>
      </c>
      <c r="AF2631" s="21">
        <f t="shared" si="41"/>
        <v>5</v>
      </c>
    </row>
    <row r="2632" spans="1:32" ht="15" customHeight="1" x14ac:dyDescent="0.3">
      <c r="A2632" s="20" t="str">
        <f>Raw_Data!A2632</f>
        <v>SF12631</v>
      </c>
      <c r="B2632" s="15" t="str">
        <f>Raw_Data!B2632</f>
        <v>Punjab</v>
      </c>
      <c r="C2632" s="15" t="str">
        <f>Raw_Data!C2632</f>
        <v>Nashik</v>
      </c>
      <c r="D2632" s="15" t="str">
        <f>Raw_Data!D2632</f>
        <v>Wheat</v>
      </c>
      <c r="E2632" s="15" t="str">
        <f>Raw_Data!E2632</f>
        <v>Kharif</v>
      </c>
      <c r="F2632" s="15">
        <f>Raw_Data!F2632</f>
        <v>1.93</v>
      </c>
      <c r="G2632" s="18">
        <f>IF(Raw_Data!G2632="",ROUND(AVERAGEIFS(Raw_Data!$G$2:$G$4001,Raw_Data!$E$2:$E$4001,E2632),1),Raw_Data!G2632)</f>
        <v>871.1</v>
      </c>
      <c r="H2632" s="15">
        <f>Raw_Data!H2632</f>
        <v>25.8</v>
      </c>
      <c r="I2632" s="15">
        <f>Raw_Data!I2632</f>
        <v>77.3</v>
      </c>
      <c r="J2632" s="15">
        <f>Raw_Data!J2632</f>
        <v>6.2</v>
      </c>
      <c r="K2632" s="15">
        <f>Raw_Data!K2632</f>
        <v>6.66</v>
      </c>
      <c r="L2632" s="18">
        <f>IF(Raw_Data!L2632="",ROUND(AVERAGEIFS(Raw_Data!$L$2:$L$4001,Raw_Data!$E$2:$E$4001,E2632),1),Raw_Data!L2632)</f>
        <v>26.9</v>
      </c>
      <c r="M2632" s="15">
        <f>Raw_Data!M2632</f>
        <v>112.8</v>
      </c>
      <c r="N2632" s="15">
        <f>Raw_Data!N2632</f>
        <v>61.2</v>
      </c>
      <c r="O2632" s="15">
        <f>Raw_Data!O2632</f>
        <v>91.5</v>
      </c>
      <c r="P2632" s="15" t="str">
        <f>Raw_Data!P2632</f>
        <v>Drip</v>
      </c>
      <c r="Q2632" s="15">
        <f>Raw_Data!Q2632</f>
        <v>161.5</v>
      </c>
      <c r="R2632" s="15">
        <f>Raw_Data!R2632</f>
        <v>2.06</v>
      </c>
      <c r="S2632" s="15">
        <f>Raw_Data!S2632</f>
        <v>0.93</v>
      </c>
      <c r="T2632" s="18">
        <f>IF(Raw_Data!T2632="",ROUND(AVERAGEIFS(Raw_Data!$T$2:$T$4001,Raw_Data!$E$2:$E$4001,E2632,Raw_Data!$D$2:$D$4001,D2632),2),IF(Raw_Data!T2632&gt;INDEX(Cleaning_Reference!$F$6:$F$13,MATCH(D2632,Cleaning_Reference!$A$6:$A$13,0)),INDEX(Cleaning_Reference!$F$6:$F$13,MATCH(D2632,Cleaning_Reference!$A$6:$A$13,0)),Raw_Data!T2632))</f>
        <v>3.91</v>
      </c>
      <c r="U2632" s="15">
        <f>Raw_Data!U2632</f>
        <v>7.55</v>
      </c>
      <c r="V2632" s="15">
        <f>Raw_Data!V2632</f>
        <v>22134</v>
      </c>
      <c r="W2632" s="15">
        <f>Raw_Data!W2632</f>
        <v>129322</v>
      </c>
      <c r="X2632" s="15">
        <f>Raw_Data!X2632</f>
        <v>167112</v>
      </c>
      <c r="Y2632" s="15">
        <f>Raw_Data!Y2632</f>
        <v>37790</v>
      </c>
      <c r="Z2632" s="15">
        <f>Raw_Data!Z2632</f>
        <v>1014</v>
      </c>
      <c r="AA2632" s="15">
        <f>Raw_Data!AA2632</f>
        <v>7.4459999999999997</v>
      </c>
      <c r="AB2632" s="15">
        <f>Raw_Data!AB2632</f>
        <v>66.400000000000006</v>
      </c>
      <c r="AC2632" s="19" t="str">
        <f>IF(Raw_Data!G2632="","Yes","No")</f>
        <v>No</v>
      </c>
      <c r="AD2632" s="19" t="str">
        <f>IF(Raw_Data!L2632="","Yes","No")</f>
        <v>No</v>
      </c>
      <c r="AE2632" s="19" t="str">
        <f>IF(Raw_Data!T2632="","Imputed",IF(Raw_Data!T2632&gt;INDEX(Cleaning_Reference!$F$6:$F$13,MATCH(D2632,Cleaning_Reference!$A$6:$A$13,0)),"Capped","Original"))</f>
        <v>Original</v>
      </c>
      <c r="AF2632" s="21">
        <f t="shared" si="41"/>
        <v>7.55</v>
      </c>
    </row>
    <row r="2633" spans="1:32" ht="15" customHeight="1" x14ac:dyDescent="0.3">
      <c r="A2633" s="20" t="str">
        <f>Raw_Data!A2633</f>
        <v>SF12632</v>
      </c>
      <c r="B2633" s="15" t="str">
        <f>Raw_Data!B2633</f>
        <v>Andhra Pradesh</v>
      </c>
      <c r="C2633" s="15" t="str">
        <f>Raw_Data!C2633</f>
        <v>Erode</v>
      </c>
      <c r="D2633" s="15" t="str">
        <f>Raw_Data!D2633</f>
        <v>Groundnut</v>
      </c>
      <c r="E2633" s="15" t="str">
        <f>Raw_Data!E2633</f>
        <v>Kharif</v>
      </c>
      <c r="F2633" s="15">
        <f>Raw_Data!F2633</f>
        <v>10.81</v>
      </c>
      <c r="G2633" s="18">
        <f>IF(Raw_Data!G2633="",ROUND(AVERAGEIFS(Raw_Data!$G$2:$G$4001,Raw_Data!$E$2:$E$4001,E2633),1),Raw_Data!G2633)</f>
        <v>974.3</v>
      </c>
      <c r="H2633" s="15">
        <f>Raw_Data!H2633</f>
        <v>29.2</v>
      </c>
      <c r="I2633" s="15">
        <f>Raw_Data!I2633</f>
        <v>82.4</v>
      </c>
      <c r="J2633" s="15">
        <f>Raw_Data!J2633</f>
        <v>7.4</v>
      </c>
      <c r="K2633" s="15">
        <f>Raw_Data!K2633</f>
        <v>7.29</v>
      </c>
      <c r="L2633" s="18">
        <f>IF(Raw_Data!L2633="",ROUND(AVERAGEIFS(Raw_Data!$L$2:$L$4001,Raw_Data!$E$2:$E$4001,E2633),1),Raw_Data!L2633)</f>
        <v>30.4</v>
      </c>
      <c r="M2633" s="15">
        <f>Raw_Data!M2633</f>
        <v>123.3</v>
      </c>
      <c r="N2633" s="15">
        <f>Raw_Data!N2633</f>
        <v>37.1</v>
      </c>
      <c r="O2633" s="15">
        <f>Raw_Data!O2633</f>
        <v>114</v>
      </c>
      <c r="P2633" s="15" t="str">
        <f>Raw_Data!P2633</f>
        <v>Flood</v>
      </c>
      <c r="Q2633" s="15">
        <f>Raw_Data!Q2633</f>
        <v>283</v>
      </c>
      <c r="R2633" s="15">
        <f>Raw_Data!R2633</f>
        <v>1.96</v>
      </c>
      <c r="S2633" s="15">
        <f>Raw_Data!S2633</f>
        <v>0.8</v>
      </c>
      <c r="T2633" s="18">
        <f>IF(Raw_Data!T2633="",ROUND(AVERAGEIFS(Raw_Data!$T$2:$T$4001,Raw_Data!$E$2:$E$4001,E2633,Raw_Data!$D$2:$D$4001,D2633),2),IF(Raw_Data!T2633&gt;INDEX(Cleaning_Reference!$F$6:$F$13,MATCH(D2633,Cleaning_Reference!$A$6:$A$13,0)),INDEX(Cleaning_Reference!$F$6:$F$13,MATCH(D2633,Cleaning_Reference!$A$6:$A$13,0)),Raw_Data!T2633))</f>
        <v>1.29</v>
      </c>
      <c r="U2633" s="15">
        <f>Raw_Data!U2633</f>
        <v>13.94</v>
      </c>
      <c r="V2633" s="15">
        <f>Raw_Data!V2633</f>
        <v>59834</v>
      </c>
      <c r="W2633" s="15">
        <f>Raw_Data!W2633</f>
        <v>853114</v>
      </c>
      <c r="X2633" s="15">
        <f>Raw_Data!X2633</f>
        <v>834086</v>
      </c>
      <c r="Y2633" s="15">
        <f>Raw_Data!Y2633</f>
        <v>-19028</v>
      </c>
      <c r="Z2633" s="15">
        <f>Raw_Data!Z2633</f>
        <v>6349</v>
      </c>
      <c r="AA2633" s="15">
        <f>Raw_Data!AA2633</f>
        <v>2.1960000000000002</v>
      </c>
      <c r="AB2633" s="15">
        <f>Raw_Data!AB2633</f>
        <v>74</v>
      </c>
      <c r="AC2633" s="19" t="str">
        <f>IF(Raw_Data!G2633="","Yes","No")</f>
        <v>No</v>
      </c>
      <c r="AD2633" s="19" t="str">
        <f>IF(Raw_Data!L2633="","Yes","No")</f>
        <v>No</v>
      </c>
      <c r="AE2633" s="19" t="str">
        <f>IF(Raw_Data!T2633="","Imputed",IF(Raw_Data!T2633&gt;INDEX(Cleaning_Reference!$F$6:$F$13,MATCH(D2633,Cleaning_Reference!$A$6:$A$13,0)),"Capped","Original"))</f>
        <v>Original</v>
      </c>
      <c r="AF2633" s="21">
        <f t="shared" si="41"/>
        <v>13.94</v>
      </c>
    </row>
    <row r="2634" spans="1:32" ht="15" customHeight="1" x14ac:dyDescent="0.3">
      <c r="A2634" s="20" t="str">
        <f>Raw_Data!A2634</f>
        <v>SF12633</v>
      </c>
      <c r="B2634" s="15" t="str">
        <f>Raw_Data!B2634</f>
        <v>Telangana</v>
      </c>
      <c r="C2634" s="15" t="str">
        <f>Raw_Data!C2634</f>
        <v>Nalgonda</v>
      </c>
      <c r="D2634" s="15" t="str">
        <f>Raw_Data!D2634</f>
        <v>Maize</v>
      </c>
      <c r="E2634" s="15" t="str">
        <f>Raw_Data!E2634</f>
        <v>Kharif</v>
      </c>
      <c r="F2634" s="15">
        <f>Raw_Data!F2634</f>
        <v>0.53</v>
      </c>
      <c r="G2634" s="18">
        <f>IF(Raw_Data!G2634="",ROUND(AVERAGEIFS(Raw_Data!$G$2:$G$4001,Raw_Data!$E$2:$E$4001,E2634),1),Raw_Data!G2634)</f>
        <v>600.29999999999995</v>
      </c>
      <c r="H2634" s="15">
        <f>Raw_Data!H2634</f>
        <v>30.3</v>
      </c>
      <c r="I2634" s="15">
        <f>Raw_Data!I2634</f>
        <v>80.400000000000006</v>
      </c>
      <c r="J2634" s="15">
        <f>Raw_Data!J2634</f>
        <v>7.5</v>
      </c>
      <c r="K2634" s="15">
        <f>Raw_Data!K2634</f>
        <v>7.07</v>
      </c>
      <c r="L2634" s="18">
        <f>IF(Raw_Data!L2634="",ROUND(AVERAGEIFS(Raw_Data!$L$2:$L$4001,Raw_Data!$E$2:$E$4001,E2634),1),Raw_Data!L2634)</f>
        <v>25</v>
      </c>
      <c r="M2634" s="15">
        <f>Raw_Data!M2634</f>
        <v>128.19999999999999</v>
      </c>
      <c r="N2634" s="15">
        <f>Raw_Data!N2634</f>
        <v>43.6</v>
      </c>
      <c r="O2634" s="15">
        <f>Raw_Data!O2634</f>
        <v>89.3</v>
      </c>
      <c r="P2634" s="15" t="str">
        <f>Raw_Data!P2634</f>
        <v>Rainfed</v>
      </c>
      <c r="Q2634" s="15">
        <f>Raw_Data!Q2634</f>
        <v>130.6</v>
      </c>
      <c r="R2634" s="15">
        <f>Raw_Data!R2634</f>
        <v>6.96</v>
      </c>
      <c r="S2634" s="15">
        <f>Raw_Data!S2634</f>
        <v>0.76</v>
      </c>
      <c r="T2634" s="18">
        <f>IF(Raw_Data!T2634="",ROUND(AVERAGEIFS(Raw_Data!$T$2:$T$4001,Raw_Data!$E$2:$E$4001,E2634,Raw_Data!$D$2:$D$4001,D2634),2),IF(Raw_Data!T2634&gt;INDEX(Cleaning_Reference!$F$6:$F$13,MATCH(D2634,Cleaning_Reference!$A$6:$A$13,0)),INDEX(Cleaning_Reference!$F$6:$F$13,MATCH(D2634,Cleaning_Reference!$A$6:$A$13,0)),Raw_Data!T2634))</f>
        <v>3.61</v>
      </c>
      <c r="U2634" s="15">
        <f>Raw_Data!U2634</f>
        <v>1.91</v>
      </c>
      <c r="V2634" s="15">
        <f>Raw_Data!V2634</f>
        <v>25284</v>
      </c>
      <c r="W2634" s="15">
        <f>Raw_Data!W2634</f>
        <v>31811</v>
      </c>
      <c r="X2634" s="15">
        <f>Raw_Data!X2634</f>
        <v>48292</v>
      </c>
      <c r="Y2634" s="15">
        <f>Raw_Data!Y2634</f>
        <v>16481</v>
      </c>
      <c r="Z2634" s="15">
        <f>Raw_Data!Z2634</f>
        <v>183</v>
      </c>
      <c r="AA2634" s="15">
        <f>Raw_Data!AA2634</f>
        <v>10.436999999999999</v>
      </c>
      <c r="AB2634" s="15">
        <f>Raw_Data!AB2634</f>
        <v>51.5</v>
      </c>
      <c r="AC2634" s="19" t="str">
        <f>IF(Raw_Data!G2634="","Yes","No")</f>
        <v>No</v>
      </c>
      <c r="AD2634" s="19" t="str">
        <f>IF(Raw_Data!L2634="","Yes","No")</f>
        <v>No</v>
      </c>
      <c r="AE2634" s="19" t="str">
        <f>IF(Raw_Data!T2634="","Imputed",IF(Raw_Data!T2634&gt;INDEX(Cleaning_Reference!$F$6:$F$13,MATCH(D2634,Cleaning_Reference!$A$6:$A$13,0)),"Capped","Original"))</f>
        <v>Original</v>
      </c>
      <c r="AF2634" s="21">
        <f t="shared" si="41"/>
        <v>1.91</v>
      </c>
    </row>
    <row r="2635" spans="1:32" ht="15" customHeight="1" x14ac:dyDescent="0.3">
      <c r="A2635" s="20" t="str">
        <f>Raw_Data!A2635</f>
        <v>SF12634</v>
      </c>
      <c r="B2635" s="15" t="str">
        <f>Raw_Data!B2635</f>
        <v>Madhya Pradesh</v>
      </c>
      <c r="C2635" s="15" t="str">
        <f>Raw_Data!C2635</f>
        <v>Warangal</v>
      </c>
      <c r="D2635" s="15" t="str">
        <f>Raw_Data!D2635</f>
        <v>Rice</v>
      </c>
      <c r="E2635" s="15" t="str">
        <f>Raw_Data!E2635</f>
        <v>Rabi</v>
      </c>
      <c r="F2635" s="15">
        <f>Raw_Data!F2635</f>
        <v>13.98</v>
      </c>
      <c r="G2635" s="18">
        <f>IF(Raw_Data!G2635="",ROUND(AVERAGEIFS(Raw_Data!$G$2:$G$4001,Raw_Data!$E$2:$E$4001,E2635),1),Raw_Data!G2635)</f>
        <v>183.4</v>
      </c>
      <c r="H2635" s="15">
        <f>Raw_Data!H2635</f>
        <v>20.6</v>
      </c>
      <c r="I2635" s="15">
        <f>Raw_Data!I2635</f>
        <v>57.2</v>
      </c>
      <c r="J2635" s="15">
        <f>Raw_Data!J2635</f>
        <v>8.6</v>
      </c>
      <c r="K2635" s="15">
        <f>Raw_Data!K2635</f>
        <v>7.11</v>
      </c>
      <c r="L2635" s="18">
        <f>IF(Raw_Data!L2635="",ROUND(AVERAGEIFS(Raw_Data!$L$2:$L$4001,Raw_Data!$E$2:$E$4001,E2635),1),Raw_Data!L2635)</f>
        <v>19.600000000000001</v>
      </c>
      <c r="M2635" s="15">
        <f>Raw_Data!M2635</f>
        <v>122.6</v>
      </c>
      <c r="N2635" s="15">
        <f>Raw_Data!N2635</f>
        <v>79.7</v>
      </c>
      <c r="O2635" s="15">
        <f>Raw_Data!O2635</f>
        <v>142.9</v>
      </c>
      <c r="P2635" s="15" t="str">
        <f>Raw_Data!P2635</f>
        <v>Flood</v>
      </c>
      <c r="Q2635" s="15">
        <f>Raw_Data!Q2635</f>
        <v>138</v>
      </c>
      <c r="R2635" s="15">
        <f>Raw_Data!R2635</f>
        <v>8.7100000000000009</v>
      </c>
      <c r="S2635" s="15">
        <f>Raw_Data!S2635</f>
        <v>0.97</v>
      </c>
      <c r="T2635" s="18">
        <f>IF(Raw_Data!T2635="",ROUND(AVERAGEIFS(Raw_Data!$T$2:$T$4001,Raw_Data!$E$2:$E$4001,E2635,Raw_Data!$D$2:$D$4001,D2635),2),IF(Raw_Data!T2635&gt;INDEX(Cleaning_Reference!$F$6:$F$13,MATCH(D2635,Cleaning_Reference!$A$6:$A$13,0)),INDEX(Cleaning_Reference!$F$6:$F$13,MATCH(D2635,Cleaning_Reference!$A$6:$A$13,0)),Raw_Data!T2635))</f>
        <v>2.1</v>
      </c>
      <c r="U2635" s="15">
        <f>Raw_Data!U2635</f>
        <v>29.36</v>
      </c>
      <c r="V2635" s="15">
        <f>Raw_Data!V2635</f>
        <v>22705</v>
      </c>
      <c r="W2635" s="15">
        <f>Raw_Data!W2635</f>
        <v>838532</v>
      </c>
      <c r="X2635" s="15">
        <f>Raw_Data!X2635</f>
        <v>666619</v>
      </c>
      <c r="Y2635" s="15">
        <f>Raw_Data!Y2635</f>
        <v>-171913</v>
      </c>
      <c r="Z2635" s="15">
        <f>Raw_Data!Z2635</f>
        <v>24489</v>
      </c>
      <c r="AA2635" s="15">
        <f>Raw_Data!AA2635</f>
        <v>1.1990000000000001</v>
      </c>
      <c r="AB2635" s="15">
        <f>Raw_Data!AB2635</f>
        <v>24.1</v>
      </c>
      <c r="AC2635" s="19" t="str">
        <f>IF(Raw_Data!G2635="","Yes","No")</f>
        <v>No</v>
      </c>
      <c r="AD2635" s="19" t="str">
        <f>IF(Raw_Data!L2635="","Yes","No")</f>
        <v>No</v>
      </c>
      <c r="AE2635" s="19" t="str">
        <f>IF(Raw_Data!T2635="","Imputed",IF(Raw_Data!T2635&gt;INDEX(Cleaning_Reference!$F$6:$F$13,MATCH(D2635,Cleaning_Reference!$A$6:$A$13,0)),"Capped","Original"))</f>
        <v>Original</v>
      </c>
      <c r="AF2635" s="21">
        <f t="shared" si="41"/>
        <v>29.36</v>
      </c>
    </row>
    <row r="2636" spans="1:32" ht="15" customHeight="1" x14ac:dyDescent="0.3">
      <c r="A2636" s="20" t="str">
        <f>Raw_Data!A2636</f>
        <v>SF12635</v>
      </c>
      <c r="B2636" s="15" t="str">
        <f>Raw_Data!B2636</f>
        <v>Madhya Pradesh</v>
      </c>
      <c r="C2636" s="15" t="str">
        <f>Raw_Data!C2636</f>
        <v>Rajkot</v>
      </c>
      <c r="D2636" s="15" t="str">
        <f>Raw_Data!D2636</f>
        <v>Groundnut</v>
      </c>
      <c r="E2636" s="15" t="str">
        <f>Raw_Data!E2636</f>
        <v>Rabi</v>
      </c>
      <c r="F2636" s="15">
        <f>Raw_Data!F2636</f>
        <v>7.02</v>
      </c>
      <c r="G2636" s="18">
        <f>IF(Raw_Data!G2636="",ROUND(AVERAGEIFS(Raw_Data!$G$2:$G$4001,Raw_Data!$E$2:$E$4001,E2636),1),Raw_Data!G2636)</f>
        <v>339.7</v>
      </c>
      <c r="H2636" s="15">
        <f>Raw_Data!H2636</f>
        <v>20.8</v>
      </c>
      <c r="I2636" s="15">
        <f>Raw_Data!I2636</f>
        <v>54.7</v>
      </c>
      <c r="J2636" s="15">
        <f>Raw_Data!J2636</f>
        <v>8</v>
      </c>
      <c r="K2636" s="15">
        <f>Raw_Data!K2636</f>
        <v>5.44</v>
      </c>
      <c r="L2636" s="18">
        <f>IF(Raw_Data!L2636="",ROUND(AVERAGEIFS(Raw_Data!$L$2:$L$4001,Raw_Data!$E$2:$E$4001,E2636),1),Raw_Data!L2636)</f>
        <v>23.2</v>
      </c>
      <c r="M2636" s="15">
        <f>Raw_Data!M2636</f>
        <v>111.5</v>
      </c>
      <c r="N2636" s="15">
        <f>Raw_Data!N2636</f>
        <v>44.1</v>
      </c>
      <c r="O2636" s="15">
        <f>Raw_Data!O2636</f>
        <v>135.30000000000001</v>
      </c>
      <c r="P2636" s="15" t="str">
        <f>Raw_Data!P2636</f>
        <v>Sprinkler</v>
      </c>
      <c r="Q2636" s="15">
        <f>Raw_Data!Q2636</f>
        <v>207.8</v>
      </c>
      <c r="R2636" s="15">
        <f>Raw_Data!R2636</f>
        <v>10.01</v>
      </c>
      <c r="S2636" s="15">
        <f>Raw_Data!S2636</f>
        <v>0.83</v>
      </c>
      <c r="T2636" s="18">
        <f>IF(Raw_Data!T2636="",ROUND(AVERAGEIFS(Raw_Data!$T$2:$T$4001,Raw_Data!$E$2:$E$4001,E2636,Raw_Data!$D$2:$D$4001,D2636),2),IF(Raw_Data!T2636&gt;INDEX(Cleaning_Reference!$F$6:$F$13,MATCH(D2636,Cleaning_Reference!$A$6:$A$13,0)),INDEX(Cleaning_Reference!$F$6:$F$13,MATCH(D2636,Cleaning_Reference!$A$6:$A$13,0)),Raw_Data!T2636))</f>
        <v>0.3</v>
      </c>
      <c r="U2636" s="15">
        <f>Raw_Data!U2636</f>
        <v>2.11</v>
      </c>
      <c r="V2636" s="15">
        <f>Raw_Data!V2636</f>
        <v>65511</v>
      </c>
      <c r="W2636" s="15">
        <f>Raw_Data!W2636</f>
        <v>568881</v>
      </c>
      <c r="X2636" s="15">
        <f>Raw_Data!X2636</f>
        <v>138228</v>
      </c>
      <c r="Y2636" s="15">
        <f>Raw_Data!Y2636</f>
        <v>-430653</v>
      </c>
      <c r="Z2636" s="15">
        <f>Raw_Data!Z2636</f>
        <v>3061</v>
      </c>
      <c r="AA2636" s="15">
        <f>Raw_Data!AA2636</f>
        <v>0.68899999999999995</v>
      </c>
      <c r="AB2636" s="15">
        <f>Raw_Data!AB2636</f>
        <v>17.899999999999999</v>
      </c>
      <c r="AC2636" s="19" t="str">
        <f>IF(Raw_Data!G2636="","Yes","No")</f>
        <v>No</v>
      </c>
      <c r="AD2636" s="19" t="str">
        <f>IF(Raw_Data!L2636="","Yes","No")</f>
        <v>No</v>
      </c>
      <c r="AE2636" s="19" t="str">
        <f>IF(Raw_Data!T2636="","Imputed",IF(Raw_Data!T2636&gt;INDEX(Cleaning_Reference!$F$6:$F$13,MATCH(D2636,Cleaning_Reference!$A$6:$A$13,0)),"Capped","Original"))</f>
        <v>Original</v>
      </c>
      <c r="AF2636" s="21">
        <f t="shared" si="41"/>
        <v>2.11</v>
      </c>
    </row>
    <row r="2637" spans="1:32" ht="15" customHeight="1" x14ac:dyDescent="0.3">
      <c r="A2637" s="20" t="str">
        <f>Raw_Data!A2637</f>
        <v>SF12636</v>
      </c>
      <c r="B2637" s="15" t="str">
        <f>Raw_Data!B2637</f>
        <v>Andhra Pradesh</v>
      </c>
      <c r="C2637" s="15" t="str">
        <f>Raw_Data!C2637</f>
        <v>Erode</v>
      </c>
      <c r="D2637" s="15" t="str">
        <f>Raw_Data!D2637</f>
        <v>Maize</v>
      </c>
      <c r="E2637" s="15" t="str">
        <f>Raw_Data!E2637</f>
        <v>Kharif</v>
      </c>
      <c r="F2637" s="15">
        <f>Raw_Data!F2637</f>
        <v>6.6</v>
      </c>
      <c r="G2637" s="18">
        <f>IF(Raw_Data!G2637="",ROUND(AVERAGEIFS(Raw_Data!$G$2:$G$4001,Raw_Data!$E$2:$E$4001,E2637),1),Raw_Data!G2637)</f>
        <v>992.3</v>
      </c>
      <c r="H2637" s="15">
        <f>Raw_Data!H2637</f>
        <v>28.8</v>
      </c>
      <c r="I2637" s="15">
        <f>Raw_Data!I2637</f>
        <v>57.2</v>
      </c>
      <c r="J2637" s="15">
        <f>Raw_Data!J2637</f>
        <v>7.4</v>
      </c>
      <c r="K2637" s="15">
        <f>Raw_Data!K2637</f>
        <v>6.84</v>
      </c>
      <c r="L2637" s="18">
        <f>IF(Raw_Data!L2637="",ROUND(AVERAGEIFS(Raw_Data!$L$2:$L$4001,Raw_Data!$E$2:$E$4001,E2637),1),Raw_Data!L2637)</f>
        <v>40.1</v>
      </c>
      <c r="M2637" s="15">
        <f>Raw_Data!M2637</f>
        <v>149.4</v>
      </c>
      <c r="N2637" s="15">
        <f>Raw_Data!N2637</f>
        <v>41.9</v>
      </c>
      <c r="O2637" s="15">
        <f>Raw_Data!O2637</f>
        <v>106.9</v>
      </c>
      <c r="P2637" s="15" t="str">
        <f>Raw_Data!P2637</f>
        <v>Rainfed</v>
      </c>
      <c r="Q2637" s="15">
        <f>Raw_Data!Q2637</f>
        <v>215.6</v>
      </c>
      <c r="R2637" s="15">
        <f>Raw_Data!R2637</f>
        <v>4.0199999999999996</v>
      </c>
      <c r="S2637" s="15">
        <f>Raw_Data!S2637</f>
        <v>0.83</v>
      </c>
      <c r="T2637" s="18">
        <f>IF(Raw_Data!T2637="",ROUND(AVERAGEIFS(Raw_Data!$T$2:$T$4001,Raw_Data!$E$2:$E$4001,E2637,Raw_Data!$D$2:$D$4001,D2637),2),IF(Raw_Data!T2637&gt;INDEX(Cleaning_Reference!$F$6:$F$13,MATCH(D2637,Cleaning_Reference!$A$6:$A$13,0)),INDEX(Cleaning_Reference!$F$6:$F$13,MATCH(D2637,Cleaning_Reference!$A$6:$A$13,0)),Raw_Data!T2637))</f>
        <v>3.29</v>
      </c>
      <c r="U2637" s="15">
        <f>Raw_Data!U2637</f>
        <v>21.71</v>
      </c>
      <c r="V2637" s="15">
        <f>Raw_Data!V2637</f>
        <v>19292</v>
      </c>
      <c r="W2637" s="15">
        <f>Raw_Data!W2637</f>
        <v>405935</v>
      </c>
      <c r="X2637" s="15">
        <f>Raw_Data!X2637</f>
        <v>418829</v>
      </c>
      <c r="Y2637" s="15">
        <f>Raw_Data!Y2637</f>
        <v>12894</v>
      </c>
      <c r="Z2637" s="15">
        <f>Raw_Data!Z2637</f>
        <v>2165</v>
      </c>
      <c r="AA2637" s="15">
        <f>Raw_Data!AA2637</f>
        <v>10.028</v>
      </c>
      <c r="AB2637" s="15">
        <f>Raw_Data!AB2637</f>
        <v>56.9</v>
      </c>
      <c r="AC2637" s="19" t="str">
        <f>IF(Raw_Data!G2637="","Yes","No")</f>
        <v>No</v>
      </c>
      <c r="AD2637" s="19" t="str">
        <f>IF(Raw_Data!L2637="","Yes","No")</f>
        <v>No</v>
      </c>
      <c r="AE2637" s="19" t="str">
        <f>IF(Raw_Data!T2637="","Imputed",IF(Raw_Data!T2637&gt;INDEX(Cleaning_Reference!$F$6:$F$13,MATCH(D2637,Cleaning_Reference!$A$6:$A$13,0)),"Capped","Original"))</f>
        <v>Original</v>
      </c>
      <c r="AF2637" s="21">
        <f t="shared" si="41"/>
        <v>21.71</v>
      </c>
    </row>
    <row r="2638" spans="1:32" ht="15" customHeight="1" x14ac:dyDescent="0.3">
      <c r="A2638" s="20" t="str">
        <f>Raw_Data!A2638</f>
        <v>SF12637</v>
      </c>
      <c r="B2638" s="15" t="str">
        <f>Raw_Data!B2638</f>
        <v>Tamil Nadu</v>
      </c>
      <c r="C2638" s="15" t="str">
        <f>Raw_Data!C2638</f>
        <v>Rajkot</v>
      </c>
      <c r="D2638" s="15" t="str">
        <f>Raw_Data!D2638</f>
        <v>Rice</v>
      </c>
      <c r="E2638" s="15" t="str">
        <f>Raw_Data!E2638</f>
        <v>Rabi</v>
      </c>
      <c r="F2638" s="15">
        <f>Raw_Data!F2638</f>
        <v>7.61</v>
      </c>
      <c r="G2638" s="18">
        <f>IF(Raw_Data!G2638="",ROUND(AVERAGEIFS(Raw_Data!$G$2:$G$4001,Raw_Data!$E$2:$E$4001,E2638),1),Raw_Data!G2638)</f>
        <v>414.8</v>
      </c>
      <c r="H2638" s="15">
        <f>Raw_Data!H2638</f>
        <v>21.5</v>
      </c>
      <c r="I2638" s="15">
        <f>Raw_Data!I2638</f>
        <v>46.5</v>
      </c>
      <c r="J2638" s="15">
        <f>Raw_Data!J2638</f>
        <v>8</v>
      </c>
      <c r="K2638" s="15">
        <f>Raw_Data!K2638</f>
        <v>6.24</v>
      </c>
      <c r="L2638" s="18">
        <f>IF(Raw_Data!L2638="",ROUND(AVERAGEIFS(Raw_Data!$L$2:$L$4001,Raw_Data!$E$2:$E$4001,E2638),1),Raw_Data!L2638)</f>
        <v>24.5</v>
      </c>
      <c r="M2638" s="15">
        <f>Raw_Data!M2638</f>
        <v>70.7</v>
      </c>
      <c r="N2638" s="15">
        <f>Raw_Data!N2638</f>
        <v>53.4</v>
      </c>
      <c r="O2638" s="15">
        <f>Raw_Data!O2638</f>
        <v>90.6</v>
      </c>
      <c r="P2638" s="15" t="str">
        <f>Raw_Data!P2638</f>
        <v>Flood</v>
      </c>
      <c r="Q2638" s="15">
        <f>Raw_Data!Q2638</f>
        <v>250.1</v>
      </c>
      <c r="R2638" s="15">
        <f>Raw_Data!R2638</f>
        <v>5.01</v>
      </c>
      <c r="S2638" s="15">
        <f>Raw_Data!S2638</f>
        <v>0.68</v>
      </c>
      <c r="T2638" s="18">
        <f>IF(Raw_Data!T2638="",ROUND(AVERAGEIFS(Raw_Data!$T$2:$T$4001,Raw_Data!$E$2:$E$4001,E2638,Raw_Data!$D$2:$D$4001,D2638),2),IF(Raw_Data!T2638&gt;INDEX(Cleaning_Reference!$F$6:$F$13,MATCH(D2638,Cleaning_Reference!$A$6:$A$13,0)),INDEX(Cleaning_Reference!$F$6:$F$13,MATCH(D2638,Cleaning_Reference!$A$6:$A$13,0)),Raw_Data!T2638))</f>
        <v>2.29</v>
      </c>
      <c r="U2638" s="15">
        <f>Raw_Data!U2638</f>
        <v>17.43</v>
      </c>
      <c r="V2638" s="15">
        <f>Raw_Data!V2638</f>
        <v>15770</v>
      </c>
      <c r="W2638" s="15">
        <f>Raw_Data!W2638</f>
        <v>536989</v>
      </c>
      <c r="X2638" s="15">
        <f>Raw_Data!X2638</f>
        <v>274871</v>
      </c>
      <c r="Y2638" s="15">
        <f>Raw_Data!Y2638</f>
        <v>-262118</v>
      </c>
      <c r="Z2638" s="15">
        <f>Raw_Data!Z2638</f>
        <v>12476</v>
      </c>
      <c r="AA2638" s="15">
        <f>Raw_Data!AA2638</f>
        <v>1.397</v>
      </c>
      <c r="AB2638" s="15">
        <f>Raw_Data!AB2638</f>
        <v>43.6</v>
      </c>
      <c r="AC2638" s="19" t="str">
        <f>IF(Raw_Data!G2638="","Yes","No")</f>
        <v>No</v>
      </c>
      <c r="AD2638" s="19" t="str">
        <f>IF(Raw_Data!L2638="","Yes","No")</f>
        <v>No</v>
      </c>
      <c r="AE2638" s="19" t="str">
        <f>IF(Raw_Data!T2638="","Imputed",IF(Raw_Data!T2638&gt;INDEX(Cleaning_Reference!$F$6:$F$13,MATCH(D2638,Cleaning_Reference!$A$6:$A$13,0)),"Capped","Original"))</f>
        <v>Original</v>
      </c>
      <c r="AF2638" s="21">
        <f t="shared" si="41"/>
        <v>17.43</v>
      </c>
    </row>
    <row r="2639" spans="1:32" ht="15" customHeight="1" x14ac:dyDescent="0.3">
      <c r="A2639" s="20" t="str">
        <f>Raw_Data!A2639</f>
        <v>SF12638</v>
      </c>
      <c r="B2639" s="15" t="str">
        <f>Raw_Data!B2639</f>
        <v>Tamil Nadu</v>
      </c>
      <c r="C2639" s="15" t="str">
        <f>Raw_Data!C2639</f>
        <v>Warangal</v>
      </c>
      <c r="D2639" s="15" t="str">
        <f>Raw_Data!D2639</f>
        <v>Cotton</v>
      </c>
      <c r="E2639" s="15" t="str">
        <f>Raw_Data!E2639</f>
        <v>Zaid</v>
      </c>
      <c r="F2639" s="15">
        <f>Raw_Data!F2639</f>
        <v>12.94</v>
      </c>
      <c r="G2639" s="18">
        <f>IF(Raw_Data!G2639="",ROUND(AVERAGEIFS(Raw_Data!$G$2:$G$4001,Raw_Data!$E$2:$E$4001,E2639),1),Raw_Data!G2639)</f>
        <v>288</v>
      </c>
      <c r="H2639" s="15">
        <f>Raw_Data!H2639</f>
        <v>30</v>
      </c>
      <c r="I2639" s="15">
        <f>Raw_Data!I2639</f>
        <v>62.6</v>
      </c>
      <c r="J2639" s="15">
        <f>Raw_Data!J2639</f>
        <v>7.9</v>
      </c>
      <c r="K2639" s="15">
        <f>Raw_Data!K2639</f>
        <v>7.27</v>
      </c>
      <c r="L2639" s="18">
        <f>IF(Raw_Data!L2639="",ROUND(AVERAGEIFS(Raw_Data!$L$2:$L$4001,Raw_Data!$E$2:$E$4001,E2639),1),Raw_Data!L2639)</f>
        <v>16.100000000000001</v>
      </c>
      <c r="M2639" s="15">
        <f>Raw_Data!M2639</f>
        <v>169.2</v>
      </c>
      <c r="N2639" s="15">
        <f>Raw_Data!N2639</f>
        <v>68.2</v>
      </c>
      <c r="O2639" s="15">
        <f>Raw_Data!O2639</f>
        <v>101.7</v>
      </c>
      <c r="P2639" s="15" t="str">
        <f>Raw_Data!P2639</f>
        <v>Rainfed</v>
      </c>
      <c r="Q2639" s="15">
        <f>Raw_Data!Q2639</f>
        <v>196.3</v>
      </c>
      <c r="R2639" s="15">
        <f>Raw_Data!R2639</f>
        <v>5.41</v>
      </c>
      <c r="S2639" s="15">
        <f>Raw_Data!S2639</f>
        <v>0.79</v>
      </c>
      <c r="T2639" s="18">
        <f>IF(Raw_Data!T2639="",ROUND(AVERAGEIFS(Raw_Data!$T$2:$T$4001,Raw_Data!$E$2:$E$4001,E2639,Raw_Data!$D$2:$D$4001,D2639),2),IF(Raw_Data!T2639&gt;INDEX(Cleaning_Reference!$F$6:$F$13,MATCH(D2639,Cleaning_Reference!$A$6:$A$13,0)),INDEX(Cleaning_Reference!$F$6:$F$13,MATCH(D2639,Cleaning_Reference!$A$6:$A$13,0)),Raw_Data!T2639))</f>
        <v>1.06</v>
      </c>
      <c r="U2639" s="15">
        <f>Raw_Data!U2639</f>
        <v>13.72</v>
      </c>
      <c r="V2639" s="15">
        <f>Raw_Data!V2639</f>
        <v>72341</v>
      </c>
      <c r="W2639" s="15">
        <f>Raw_Data!W2639</f>
        <v>1074747</v>
      </c>
      <c r="X2639" s="15">
        <f>Raw_Data!X2639</f>
        <v>992519</v>
      </c>
      <c r="Y2639" s="15">
        <f>Raw_Data!Y2639</f>
        <v>-82228</v>
      </c>
      <c r="Z2639" s="15">
        <f>Raw_Data!Z2639</f>
        <v>5355</v>
      </c>
      <c r="AA2639" s="15">
        <f>Raw_Data!AA2639</f>
        <v>2.5619999999999998</v>
      </c>
      <c r="AB2639" s="15">
        <f>Raw_Data!AB2639</f>
        <v>34.700000000000003</v>
      </c>
      <c r="AC2639" s="19" t="str">
        <f>IF(Raw_Data!G2639="","Yes","No")</f>
        <v>No</v>
      </c>
      <c r="AD2639" s="19" t="str">
        <f>IF(Raw_Data!L2639="","Yes","No")</f>
        <v>No</v>
      </c>
      <c r="AE2639" s="19" t="str">
        <f>IF(Raw_Data!T2639="","Imputed",IF(Raw_Data!T2639&gt;INDEX(Cleaning_Reference!$F$6:$F$13,MATCH(D2639,Cleaning_Reference!$A$6:$A$13,0)),"Capped","Original"))</f>
        <v>Original</v>
      </c>
      <c r="AF2639" s="21">
        <f t="shared" si="41"/>
        <v>13.72</v>
      </c>
    </row>
    <row r="2640" spans="1:32" ht="15" customHeight="1" x14ac:dyDescent="0.3">
      <c r="A2640" s="20" t="str">
        <f>Raw_Data!A2640</f>
        <v>SF12639</v>
      </c>
      <c r="B2640" s="15" t="str">
        <f>Raw_Data!B2640</f>
        <v>Telangana</v>
      </c>
      <c r="C2640" s="15" t="str">
        <f>Raw_Data!C2640</f>
        <v>Indore</v>
      </c>
      <c r="D2640" s="15" t="str">
        <f>Raw_Data!D2640</f>
        <v>Rice</v>
      </c>
      <c r="E2640" s="15" t="str">
        <f>Raw_Data!E2640</f>
        <v>Rabi</v>
      </c>
      <c r="F2640" s="15">
        <f>Raw_Data!F2640</f>
        <v>11.3</v>
      </c>
      <c r="G2640" s="18">
        <f>IF(Raw_Data!G2640="",ROUND(AVERAGEIFS(Raw_Data!$G$2:$G$4001,Raw_Data!$E$2:$E$4001,E2640),1),Raw_Data!G2640)</f>
        <v>375.4</v>
      </c>
      <c r="H2640" s="15">
        <f>Raw_Data!H2640</f>
        <v>24.5</v>
      </c>
      <c r="I2640" s="15">
        <f>Raw_Data!I2640</f>
        <v>42.9</v>
      </c>
      <c r="J2640" s="15">
        <f>Raw_Data!J2640</f>
        <v>7.1</v>
      </c>
      <c r="K2640" s="15">
        <f>Raw_Data!K2640</f>
        <v>6.32</v>
      </c>
      <c r="L2640" s="18">
        <f>IF(Raw_Data!L2640="",ROUND(AVERAGEIFS(Raw_Data!$L$2:$L$4001,Raw_Data!$E$2:$E$4001,E2640),1),Raw_Data!L2640)</f>
        <v>18.899999999999999</v>
      </c>
      <c r="M2640" s="15">
        <f>Raw_Data!M2640</f>
        <v>109.6</v>
      </c>
      <c r="N2640" s="15">
        <f>Raw_Data!N2640</f>
        <v>71.099999999999994</v>
      </c>
      <c r="O2640" s="15">
        <f>Raw_Data!O2640</f>
        <v>108.7</v>
      </c>
      <c r="P2640" s="15" t="str">
        <f>Raw_Data!P2640</f>
        <v>Drip</v>
      </c>
      <c r="Q2640" s="15">
        <f>Raw_Data!Q2640</f>
        <v>199.1</v>
      </c>
      <c r="R2640" s="15">
        <f>Raw_Data!R2640</f>
        <v>6.81</v>
      </c>
      <c r="S2640" s="15">
        <f>Raw_Data!S2640</f>
        <v>0.94</v>
      </c>
      <c r="T2640" s="18">
        <f>IF(Raw_Data!T2640="",ROUND(AVERAGEIFS(Raw_Data!$T$2:$T$4001,Raw_Data!$E$2:$E$4001,E2640,Raw_Data!$D$2:$D$4001,D2640),2),IF(Raw_Data!T2640&gt;INDEX(Cleaning_Reference!$F$6:$F$13,MATCH(D2640,Cleaning_Reference!$A$6:$A$13,0)),INDEX(Cleaning_Reference!$F$6:$F$13,MATCH(D2640,Cleaning_Reference!$A$6:$A$13,0)),Raw_Data!T2640))</f>
        <v>3.57</v>
      </c>
      <c r="U2640" s="15">
        <f>Raw_Data!U2640</f>
        <v>40.340000000000003</v>
      </c>
      <c r="V2640" s="15">
        <f>Raw_Data!V2640</f>
        <v>23944</v>
      </c>
      <c r="W2640" s="15">
        <f>Raw_Data!W2640</f>
        <v>782086</v>
      </c>
      <c r="X2640" s="15">
        <f>Raw_Data!X2640</f>
        <v>965901</v>
      </c>
      <c r="Y2640" s="15">
        <f>Raw_Data!Y2640</f>
        <v>183815</v>
      </c>
      <c r="Z2640" s="15">
        <f>Raw_Data!Z2640</f>
        <v>11681</v>
      </c>
      <c r="AA2640" s="15">
        <f>Raw_Data!AA2640</f>
        <v>3.4529999999999998</v>
      </c>
      <c r="AB2640" s="15">
        <f>Raw_Data!AB2640</f>
        <v>26.3</v>
      </c>
      <c r="AC2640" s="19" t="str">
        <f>IF(Raw_Data!G2640="","Yes","No")</f>
        <v>No</v>
      </c>
      <c r="AD2640" s="19" t="str">
        <f>IF(Raw_Data!L2640="","Yes","No")</f>
        <v>No</v>
      </c>
      <c r="AE2640" s="19" t="str">
        <f>IF(Raw_Data!T2640="","Imputed",IF(Raw_Data!T2640&gt;INDEX(Cleaning_Reference!$F$6:$F$13,MATCH(D2640,Cleaning_Reference!$A$6:$A$13,0)),"Capped","Original"))</f>
        <v>Original</v>
      </c>
      <c r="AF2640" s="21">
        <f t="shared" si="41"/>
        <v>40.340000000000003</v>
      </c>
    </row>
    <row r="2641" spans="1:32" ht="15" customHeight="1" x14ac:dyDescent="0.3">
      <c r="A2641" s="20" t="str">
        <f>Raw_Data!A2641</f>
        <v>SF12640</v>
      </c>
      <c r="B2641" s="15" t="str">
        <f>Raw_Data!B2641</f>
        <v>Punjab</v>
      </c>
      <c r="C2641" s="15" t="str">
        <f>Raw_Data!C2641</f>
        <v>Guntur</v>
      </c>
      <c r="D2641" s="15" t="str">
        <f>Raw_Data!D2641</f>
        <v>Wheat</v>
      </c>
      <c r="E2641" s="15" t="str">
        <f>Raw_Data!E2641</f>
        <v>Kharif</v>
      </c>
      <c r="F2641" s="15">
        <f>Raw_Data!F2641</f>
        <v>1.5</v>
      </c>
      <c r="G2641" s="18">
        <f>IF(Raw_Data!G2641="",ROUND(AVERAGEIFS(Raw_Data!$G$2:$G$4001,Raw_Data!$E$2:$E$4001,E2641),1),Raw_Data!G2641)</f>
        <v>1069.2</v>
      </c>
      <c r="H2641" s="15">
        <f>Raw_Data!H2641</f>
        <v>28.4</v>
      </c>
      <c r="I2641" s="15">
        <f>Raw_Data!I2641</f>
        <v>76.5</v>
      </c>
      <c r="J2641" s="15">
        <f>Raw_Data!J2641</f>
        <v>6.7</v>
      </c>
      <c r="K2641" s="15">
        <f>Raw_Data!K2641</f>
        <v>7.73</v>
      </c>
      <c r="L2641" s="18">
        <f>IF(Raw_Data!L2641="",ROUND(AVERAGEIFS(Raw_Data!$L$2:$L$4001,Raw_Data!$E$2:$E$4001,E2641),1),Raw_Data!L2641)</f>
        <v>23.7</v>
      </c>
      <c r="M2641" s="15">
        <f>Raw_Data!M2641</f>
        <v>171.1</v>
      </c>
      <c r="N2641" s="15">
        <f>Raw_Data!N2641</f>
        <v>55</v>
      </c>
      <c r="O2641" s="15">
        <f>Raw_Data!O2641</f>
        <v>126.3</v>
      </c>
      <c r="P2641" s="15" t="str">
        <f>Raw_Data!P2641</f>
        <v>Drip</v>
      </c>
      <c r="Q2641" s="15">
        <f>Raw_Data!Q2641</f>
        <v>197.7</v>
      </c>
      <c r="R2641" s="15">
        <f>Raw_Data!R2641</f>
        <v>6.21</v>
      </c>
      <c r="S2641" s="15">
        <f>Raw_Data!S2641</f>
        <v>0.95</v>
      </c>
      <c r="T2641" s="18">
        <f>IF(Raw_Data!T2641="",ROUND(AVERAGEIFS(Raw_Data!$T$2:$T$4001,Raw_Data!$E$2:$E$4001,E2641,Raw_Data!$D$2:$D$4001,D2641),2),IF(Raw_Data!T2641&gt;INDEX(Cleaning_Reference!$F$6:$F$13,MATCH(D2641,Cleaning_Reference!$A$6:$A$13,0)),INDEX(Cleaning_Reference!$F$6:$F$13,MATCH(D2641,Cleaning_Reference!$A$6:$A$13,0)),Raw_Data!T2641))</f>
        <v>1.05</v>
      </c>
      <c r="U2641" s="15">
        <f>Raw_Data!U2641</f>
        <v>1.58</v>
      </c>
      <c r="V2641" s="15">
        <f>Raw_Data!V2641</f>
        <v>26068</v>
      </c>
      <c r="W2641" s="15">
        <f>Raw_Data!W2641</f>
        <v>104343</v>
      </c>
      <c r="X2641" s="15">
        <f>Raw_Data!X2641</f>
        <v>41187</v>
      </c>
      <c r="Y2641" s="15">
        <f>Raw_Data!Y2641</f>
        <v>-63156</v>
      </c>
      <c r="Z2641" s="15">
        <f>Raw_Data!Z2641</f>
        <v>632</v>
      </c>
      <c r="AA2641" s="15">
        <f>Raw_Data!AA2641</f>
        <v>2.5</v>
      </c>
      <c r="AB2641" s="15">
        <f>Raw_Data!AB2641</f>
        <v>56.1</v>
      </c>
      <c r="AC2641" s="19" t="str">
        <f>IF(Raw_Data!G2641="","Yes","No")</f>
        <v>No</v>
      </c>
      <c r="AD2641" s="19" t="str">
        <f>IF(Raw_Data!L2641="","Yes","No")</f>
        <v>No</v>
      </c>
      <c r="AE2641" s="19" t="str">
        <f>IF(Raw_Data!T2641="","Imputed",IF(Raw_Data!T2641&gt;INDEX(Cleaning_Reference!$F$6:$F$13,MATCH(D2641,Cleaning_Reference!$A$6:$A$13,0)),"Capped","Original"))</f>
        <v>Original</v>
      </c>
      <c r="AF2641" s="21">
        <f t="shared" si="41"/>
        <v>1.58</v>
      </c>
    </row>
    <row r="2642" spans="1:32" ht="15" customHeight="1" x14ac:dyDescent="0.3">
      <c r="A2642" s="20" t="str">
        <f>Raw_Data!A2642</f>
        <v>SF12641</v>
      </c>
      <c r="B2642" s="15" t="str">
        <f>Raw_Data!B2642</f>
        <v>Telangana</v>
      </c>
      <c r="C2642" s="15" t="str">
        <f>Raw_Data!C2642</f>
        <v>Ludhiana</v>
      </c>
      <c r="D2642" s="15" t="str">
        <f>Raw_Data!D2642</f>
        <v>Sugarcane</v>
      </c>
      <c r="E2642" s="15" t="str">
        <f>Raw_Data!E2642</f>
        <v>Rabi</v>
      </c>
      <c r="F2642" s="15">
        <f>Raw_Data!F2642</f>
        <v>1.75</v>
      </c>
      <c r="G2642" s="18">
        <f>IF(Raw_Data!G2642="",ROUND(AVERAGEIFS(Raw_Data!$G$2:$G$4001,Raw_Data!$E$2:$E$4001,E2642),1),Raw_Data!G2642)</f>
        <v>630.20000000000005</v>
      </c>
      <c r="H2642" s="15">
        <f>Raw_Data!H2642</f>
        <v>22.7</v>
      </c>
      <c r="I2642" s="15">
        <f>Raw_Data!I2642</f>
        <v>53</v>
      </c>
      <c r="J2642" s="15">
        <f>Raw_Data!J2642</f>
        <v>9</v>
      </c>
      <c r="K2642" s="15">
        <f>Raw_Data!K2642</f>
        <v>6.78</v>
      </c>
      <c r="L2642" s="18">
        <f>IF(Raw_Data!L2642="",ROUND(AVERAGEIFS(Raw_Data!$L$2:$L$4001,Raw_Data!$E$2:$E$4001,E2642),1),Raw_Data!L2642)</f>
        <v>27.6</v>
      </c>
      <c r="M2642" s="15">
        <f>Raw_Data!M2642</f>
        <v>123.9</v>
      </c>
      <c r="N2642" s="15">
        <f>Raw_Data!N2642</f>
        <v>47.5</v>
      </c>
      <c r="O2642" s="15">
        <f>Raw_Data!O2642</f>
        <v>111.4</v>
      </c>
      <c r="P2642" s="15" t="str">
        <f>Raw_Data!P2642</f>
        <v>Rainfed</v>
      </c>
      <c r="Q2642" s="15">
        <f>Raw_Data!Q2642</f>
        <v>274</v>
      </c>
      <c r="R2642" s="15">
        <f>Raw_Data!R2642</f>
        <v>4.78</v>
      </c>
      <c r="S2642" s="15">
        <f>Raw_Data!S2642</f>
        <v>0.84</v>
      </c>
      <c r="T2642" s="18">
        <f>IF(Raw_Data!T2642="",ROUND(AVERAGEIFS(Raw_Data!$T$2:$T$4001,Raw_Data!$E$2:$E$4001,E2642,Raw_Data!$D$2:$D$4001,D2642),2),IF(Raw_Data!T2642&gt;INDEX(Cleaning_Reference!$F$6:$F$13,MATCH(D2642,Cleaning_Reference!$A$6:$A$13,0)),INDEX(Cleaning_Reference!$F$6:$F$13,MATCH(D2642,Cleaning_Reference!$A$6:$A$13,0)),Raw_Data!T2642))</f>
        <v>57.02</v>
      </c>
      <c r="U2642" s="15">
        <f>Raw_Data!U2642</f>
        <v>99.79</v>
      </c>
      <c r="V2642" s="15">
        <f>Raw_Data!V2642</f>
        <v>3764</v>
      </c>
      <c r="W2642" s="15">
        <f>Raw_Data!W2642</f>
        <v>136252</v>
      </c>
      <c r="X2642" s="15">
        <f>Raw_Data!X2642</f>
        <v>375610</v>
      </c>
      <c r="Y2642" s="15">
        <f>Raw_Data!Y2642</f>
        <v>239358</v>
      </c>
      <c r="Z2642" s="15">
        <f>Raw_Data!Z2642</f>
        <v>1805</v>
      </c>
      <c r="AA2642" s="15">
        <f>Raw_Data!AA2642</f>
        <v>55.284999999999997</v>
      </c>
      <c r="AB2642" s="15">
        <f>Raw_Data!AB2642</f>
        <v>48.1</v>
      </c>
      <c r="AC2642" s="19" t="str">
        <f>IF(Raw_Data!G2642="","Yes","No")</f>
        <v>No</v>
      </c>
      <c r="AD2642" s="19" t="str">
        <f>IF(Raw_Data!L2642="","Yes","No")</f>
        <v>No</v>
      </c>
      <c r="AE2642" s="19" t="str">
        <f>IF(Raw_Data!T2642="","Imputed",IF(Raw_Data!T2642&gt;INDEX(Cleaning_Reference!$F$6:$F$13,MATCH(D2642,Cleaning_Reference!$A$6:$A$13,0)),"Capped","Original"))</f>
        <v>Original</v>
      </c>
      <c r="AF2642" s="21">
        <f t="shared" si="41"/>
        <v>99.79</v>
      </c>
    </row>
    <row r="2643" spans="1:32" ht="15" customHeight="1" x14ac:dyDescent="0.3">
      <c r="A2643" s="20" t="str">
        <f>Raw_Data!A2643</f>
        <v>SF12642</v>
      </c>
      <c r="B2643" s="15" t="str">
        <f>Raw_Data!B2643</f>
        <v>Punjab</v>
      </c>
      <c r="C2643" s="15" t="str">
        <f>Raw_Data!C2643</f>
        <v>Raichur</v>
      </c>
      <c r="D2643" s="15" t="str">
        <f>Raw_Data!D2643</f>
        <v>Wheat</v>
      </c>
      <c r="E2643" s="15" t="str">
        <f>Raw_Data!E2643</f>
        <v>Kharif</v>
      </c>
      <c r="F2643" s="15">
        <f>Raw_Data!F2643</f>
        <v>14.92</v>
      </c>
      <c r="G2643" s="18">
        <f>IF(Raw_Data!G2643="",ROUND(AVERAGEIFS(Raw_Data!$G$2:$G$4001,Raw_Data!$E$2:$E$4001,E2643),1),Raw_Data!G2643)</f>
        <v>896.7</v>
      </c>
      <c r="H2643" s="15">
        <f>Raw_Data!H2643</f>
        <v>27.5</v>
      </c>
      <c r="I2643" s="15">
        <f>Raw_Data!I2643</f>
        <v>65.7</v>
      </c>
      <c r="J2643" s="15">
        <f>Raw_Data!J2643</f>
        <v>6.1</v>
      </c>
      <c r="K2643" s="15">
        <f>Raw_Data!K2643</f>
        <v>6.8</v>
      </c>
      <c r="L2643" s="18">
        <f>IF(Raw_Data!L2643="",ROUND(AVERAGEIFS(Raw_Data!$L$2:$L$4001,Raw_Data!$E$2:$E$4001,E2643),1),Raw_Data!L2643)</f>
        <v>35.700000000000003</v>
      </c>
      <c r="M2643" s="15">
        <f>Raw_Data!M2643</f>
        <v>135.19999999999999</v>
      </c>
      <c r="N2643" s="15">
        <f>Raw_Data!N2643</f>
        <v>69.099999999999994</v>
      </c>
      <c r="O2643" s="15">
        <f>Raw_Data!O2643</f>
        <v>124.9</v>
      </c>
      <c r="P2643" s="15" t="str">
        <f>Raw_Data!P2643</f>
        <v>Sprinkler</v>
      </c>
      <c r="Q2643" s="15">
        <f>Raw_Data!Q2643</f>
        <v>214</v>
      </c>
      <c r="R2643" s="15">
        <f>Raw_Data!R2643</f>
        <v>7.02</v>
      </c>
      <c r="S2643" s="15">
        <f>Raw_Data!S2643</f>
        <v>0.98</v>
      </c>
      <c r="T2643" s="18">
        <f>IF(Raw_Data!T2643="",ROUND(AVERAGEIFS(Raw_Data!$T$2:$T$4001,Raw_Data!$E$2:$E$4001,E2643,Raw_Data!$D$2:$D$4001,D2643),2),IF(Raw_Data!T2643&gt;INDEX(Cleaning_Reference!$F$6:$F$13,MATCH(D2643,Cleaning_Reference!$A$6:$A$13,0)),INDEX(Cleaning_Reference!$F$6:$F$13,MATCH(D2643,Cleaning_Reference!$A$6:$A$13,0)),Raw_Data!T2643))</f>
        <v>3.98</v>
      </c>
      <c r="U2643" s="15">
        <f>Raw_Data!U2643</f>
        <v>59.38</v>
      </c>
      <c r="V2643" s="15">
        <f>Raw_Data!V2643</f>
        <v>19970</v>
      </c>
      <c r="W2643" s="15">
        <f>Raw_Data!W2643</f>
        <v>1022555</v>
      </c>
      <c r="X2643" s="15">
        <f>Raw_Data!X2643</f>
        <v>1185819</v>
      </c>
      <c r="Y2643" s="15">
        <f>Raw_Data!Y2643</f>
        <v>163264</v>
      </c>
      <c r="Z2643" s="15">
        <f>Raw_Data!Z2643</f>
        <v>7593</v>
      </c>
      <c r="AA2643" s="15">
        <f>Raw_Data!AA2643</f>
        <v>7.82</v>
      </c>
      <c r="AB2643" s="15">
        <f>Raw_Data!AB2643</f>
        <v>49.4</v>
      </c>
      <c r="AC2643" s="19" t="str">
        <f>IF(Raw_Data!G2643="","Yes","No")</f>
        <v>No</v>
      </c>
      <c r="AD2643" s="19" t="str">
        <f>IF(Raw_Data!L2643="","Yes","No")</f>
        <v>No</v>
      </c>
      <c r="AE2643" s="19" t="str">
        <f>IF(Raw_Data!T2643="","Imputed",IF(Raw_Data!T2643&gt;INDEX(Cleaning_Reference!$F$6:$F$13,MATCH(D2643,Cleaning_Reference!$A$6:$A$13,0)),"Capped","Original"))</f>
        <v>Original</v>
      </c>
      <c r="AF2643" s="21">
        <f t="shared" si="41"/>
        <v>59.38</v>
      </c>
    </row>
    <row r="2644" spans="1:32" ht="15" customHeight="1" x14ac:dyDescent="0.3">
      <c r="A2644" s="20" t="str">
        <f>Raw_Data!A2644</f>
        <v>SF12643</v>
      </c>
      <c r="B2644" s="15" t="str">
        <f>Raw_Data!B2644</f>
        <v>Maharashtra</v>
      </c>
      <c r="C2644" s="15" t="str">
        <f>Raw_Data!C2644</f>
        <v>Krishna</v>
      </c>
      <c r="D2644" s="15" t="str">
        <f>Raw_Data!D2644</f>
        <v>Chilli</v>
      </c>
      <c r="E2644" s="15" t="str">
        <f>Raw_Data!E2644</f>
        <v>Rabi</v>
      </c>
      <c r="F2644" s="15">
        <f>Raw_Data!F2644</f>
        <v>12.49</v>
      </c>
      <c r="G2644" s="18">
        <f>IF(Raw_Data!G2644="",ROUND(AVERAGEIFS(Raw_Data!$G$2:$G$4001,Raw_Data!$E$2:$E$4001,E2644),1),Raw_Data!G2644)</f>
        <v>342.6</v>
      </c>
      <c r="H2644" s="15">
        <f>Raw_Data!H2644</f>
        <v>23.8</v>
      </c>
      <c r="I2644" s="15">
        <f>Raw_Data!I2644</f>
        <v>60.4</v>
      </c>
      <c r="J2644" s="15">
        <f>Raw_Data!J2644</f>
        <v>5.7</v>
      </c>
      <c r="K2644" s="15">
        <f>Raw_Data!K2644</f>
        <v>7.68</v>
      </c>
      <c r="L2644" s="18">
        <f>IF(Raw_Data!L2644="",ROUND(AVERAGEIFS(Raw_Data!$L$2:$L$4001,Raw_Data!$E$2:$E$4001,E2644),1),Raw_Data!L2644)</f>
        <v>19.3</v>
      </c>
      <c r="M2644" s="15">
        <f>Raw_Data!M2644</f>
        <v>138.1</v>
      </c>
      <c r="N2644" s="15">
        <f>Raw_Data!N2644</f>
        <v>77.7</v>
      </c>
      <c r="O2644" s="15">
        <f>Raw_Data!O2644</f>
        <v>77.599999999999994</v>
      </c>
      <c r="P2644" s="15" t="str">
        <f>Raw_Data!P2644</f>
        <v>Sprinkler</v>
      </c>
      <c r="Q2644" s="15">
        <f>Raw_Data!Q2644</f>
        <v>263.5</v>
      </c>
      <c r="R2644" s="15">
        <f>Raw_Data!R2644</f>
        <v>7.76</v>
      </c>
      <c r="S2644" s="15">
        <f>Raw_Data!S2644</f>
        <v>0.66</v>
      </c>
      <c r="T2644" s="18">
        <f>IF(Raw_Data!T2644="",ROUND(AVERAGEIFS(Raw_Data!$T$2:$T$4001,Raw_Data!$E$2:$E$4001,E2644,Raw_Data!$D$2:$D$4001,D2644),2),IF(Raw_Data!T2644&gt;INDEX(Cleaning_Reference!$F$6:$F$13,MATCH(D2644,Cleaning_Reference!$A$6:$A$13,0)),INDEX(Cleaning_Reference!$F$6:$F$13,MATCH(D2644,Cleaning_Reference!$A$6:$A$13,0)),Raw_Data!T2644))</f>
        <v>0.79</v>
      </c>
      <c r="U2644" s="15">
        <f>Raw_Data!U2644</f>
        <v>9.8699999999999992</v>
      </c>
      <c r="V2644" s="15">
        <f>Raw_Data!V2644</f>
        <v>99804</v>
      </c>
      <c r="W2644" s="15">
        <f>Raw_Data!W2644</f>
        <v>857394</v>
      </c>
      <c r="X2644" s="15">
        <f>Raw_Data!X2644</f>
        <v>985065</v>
      </c>
      <c r="Y2644" s="15">
        <f>Raw_Data!Y2644</f>
        <v>127671</v>
      </c>
      <c r="Z2644" s="15">
        <f>Raw_Data!Z2644</f>
        <v>7852</v>
      </c>
      <c r="AA2644" s="15">
        <f>Raw_Data!AA2644</f>
        <v>1.2569999999999999</v>
      </c>
      <c r="AB2644" s="15">
        <f>Raw_Data!AB2644</f>
        <v>36.299999999999997</v>
      </c>
      <c r="AC2644" s="19" t="str">
        <f>IF(Raw_Data!G2644="","Yes","No")</f>
        <v>No</v>
      </c>
      <c r="AD2644" s="19" t="str">
        <f>IF(Raw_Data!L2644="","Yes","No")</f>
        <v>No</v>
      </c>
      <c r="AE2644" s="19" t="str">
        <f>IF(Raw_Data!T2644="","Imputed",IF(Raw_Data!T2644&gt;INDEX(Cleaning_Reference!$F$6:$F$13,MATCH(D2644,Cleaning_Reference!$A$6:$A$13,0)),"Capped","Original"))</f>
        <v>Original</v>
      </c>
      <c r="AF2644" s="21">
        <f t="shared" si="41"/>
        <v>9.8699999999999992</v>
      </c>
    </row>
    <row r="2645" spans="1:32" ht="15" customHeight="1" x14ac:dyDescent="0.3">
      <c r="A2645" s="20" t="str">
        <f>Raw_Data!A2645</f>
        <v>SF12644</v>
      </c>
      <c r="B2645" s="15" t="str">
        <f>Raw_Data!B2645</f>
        <v>Andhra Pradesh</v>
      </c>
      <c r="C2645" s="15" t="str">
        <f>Raw_Data!C2645</f>
        <v>Ludhiana</v>
      </c>
      <c r="D2645" s="15" t="str">
        <f>Raw_Data!D2645</f>
        <v>Rice</v>
      </c>
      <c r="E2645" s="15" t="str">
        <f>Raw_Data!E2645</f>
        <v>Kharif</v>
      </c>
      <c r="F2645" s="15">
        <f>Raw_Data!F2645</f>
        <v>8.44</v>
      </c>
      <c r="G2645" s="18">
        <f>IF(Raw_Data!G2645="",ROUND(AVERAGEIFS(Raw_Data!$G$2:$G$4001,Raw_Data!$E$2:$E$4001,E2645),1),Raw_Data!G2645)</f>
        <v>656.7</v>
      </c>
      <c r="H2645" s="15">
        <f>Raw_Data!H2645</f>
        <v>23.6</v>
      </c>
      <c r="I2645" s="15">
        <f>Raw_Data!I2645</f>
        <v>60.3</v>
      </c>
      <c r="J2645" s="15">
        <f>Raw_Data!J2645</f>
        <v>6.3</v>
      </c>
      <c r="K2645" s="15">
        <f>Raw_Data!K2645</f>
        <v>7.78</v>
      </c>
      <c r="L2645" s="18">
        <f>IF(Raw_Data!L2645="",ROUND(AVERAGEIFS(Raw_Data!$L$2:$L$4001,Raw_Data!$E$2:$E$4001,E2645),1),Raw_Data!L2645)</f>
        <v>33.200000000000003</v>
      </c>
      <c r="M2645" s="15">
        <f>Raw_Data!M2645</f>
        <v>139.5</v>
      </c>
      <c r="N2645" s="15">
        <f>Raw_Data!N2645</f>
        <v>55.6</v>
      </c>
      <c r="O2645" s="15">
        <f>Raw_Data!O2645</f>
        <v>110</v>
      </c>
      <c r="P2645" s="15" t="str">
        <f>Raw_Data!P2645</f>
        <v>Flood</v>
      </c>
      <c r="Q2645" s="15">
        <f>Raw_Data!Q2645</f>
        <v>157.69999999999999</v>
      </c>
      <c r="R2645" s="15">
        <f>Raw_Data!R2645</f>
        <v>2.0499999999999998</v>
      </c>
      <c r="S2645" s="15">
        <f>Raw_Data!S2645</f>
        <v>0.87</v>
      </c>
      <c r="T2645" s="18">
        <f>IF(Raw_Data!T2645="",ROUND(AVERAGEIFS(Raw_Data!$T$2:$T$4001,Raw_Data!$E$2:$E$4001,E2645,Raw_Data!$D$2:$D$4001,D2645),2),IF(Raw_Data!T2645&gt;INDEX(Cleaning_Reference!$F$6:$F$13,MATCH(D2645,Cleaning_Reference!$A$6:$A$13,0)),INDEX(Cleaning_Reference!$F$6:$F$13,MATCH(D2645,Cleaning_Reference!$A$6:$A$13,0)),Raw_Data!T2645))</f>
        <v>0.89</v>
      </c>
      <c r="U2645" s="15">
        <f>Raw_Data!U2645</f>
        <v>7.51</v>
      </c>
      <c r="V2645" s="15">
        <f>Raw_Data!V2645</f>
        <v>21576</v>
      </c>
      <c r="W2645" s="15">
        <f>Raw_Data!W2645</f>
        <v>416191</v>
      </c>
      <c r="X2645" s="15">
        <f>Raw_Data!X2645</f>
        <v>162036</v>
      </c>
      <c r="Y2645" s="15">
        <f>Raw_Data!Y2645</f>
        <v>-254155</v>
      </c>
      <c r="Z2645" s="15">
        <f>Raw_Data!Z2645</f>
        <v>14247</v>
      </c>
      <c r="AA2645" s="15">
        <f>Raw_Data!AA2645</f>
        <v>0.52700000000000002</v>
      </c>
      <c r="AB2645" s="15">
        <f>Raw_Data!AB2645</f>
        <v>51.4</v>
      </c>
      <c r="AC2645" s="19" t="str">
        <f>IF(Raw_Data!G2645="","Yes","No")</f>
        <v>No</v>
      </c>
      <c r="AD2645" s="19" t="str">
        <f>IF(Raw_Data!L2645="","Yes","No")</f>
        <v>No</v>
      </c>
      <c r="AE2645" s="19" t="str">
        <f>IF(Raw_Data!T2645="","Imputed",IF(Raw_Data!T2645&gt;INDEX(Cleaning_Reference!$F$6:$F$13,MATCH(D2645,Cleaning_Reference!$A$6:$A$13,0)),"Capped","Original"))</f>
        <v>Original</v>
      </c>
      <c r="AF2645" s="21">
        <f t="shared" si="41"/>
        <v>7.51</v>
      </c>
    </row>
    <row r="2646" spans="1:32" ht="15" customHeight="1" x14ac:dyDescent="0.3">
      <c r="A2646" s="20" t="str">
        <f>Raw_Data!A2646</f>
        <v>SF12645</v>
      </c>
      <c r="B2646" s="15" t="str">
        <f>Raw_Data!B2646</f>
        <v>Madhya Pradesh</v>
      </c>
      <c r="C2646" s="15" t="str">
        <f>Raw_Data!C2646</f>
        <v>Warangal</v>
      </c>
      <c r="D2646" s="15" t="str">
        <f>Raw_Data!D2646</f>
        <v>Maize</v>
      </c>
      <c r="E2646" s="15" t="str">
        <f>Raw_Data!E2646</f>
        <v>Rabi</v>
      </c>
      <c r="F2646" s="15">
        <f>Raw_Data!F2646</f>
        <v>14.48</v>
      </c>
      <c r="G2646" s="18">
        <f>IF(Raw_Data!G2646="",ROUND(AVERAGEIFS(Raw_Data!$G$2:$G$4001,Raw_Data!$E$2:$E$4001,E2646),1),Raw_Data!G2646)</f>
        <v>577.29999999999995</v>
      </c>
      <c r="H2646" s="15">
        <f>Raw_Data!H2646</f>
        <v>22.2</v>
      </c>
      <c r="I2646" s="15">
        <f>Raw_Data!I2646</f>
        <v>53</v>
      </c>
      <c r="J2646" s="15">
        <f>Raw_Data!J2646</f>
        <v>7.6</v>
      </c>
      <c r="K2646" s="15">
        <f>Raw_Data!K2646</f>
        <v>7.47</v>
      </c>
      <c r="L2646" s="18">
        <f>IF(Raw_Data!L2646="",ROUND(AVERAGEIFS(Raw_Data!$L$2:$L$4001,Raw_Data!$E$2:$E$4001,E2646),1),Raw_Data!L2646)</f>
        <v>20.5</v>
      </c>
      <c r="M2646" s="15">
        <f>Raw_Data!M2646</f>
        <v>139.69999999999999</v>
      </c>
      <c r="N2646" s="15">
        <f>Raw_Data!N2646</f>
        <v>60.8</v>
      </c>
      <c r="O2646" s="15">
        <f>Raw_Data!O2646</f>
        <v>124.4</v>
      </c>
      <c r="P2646" s="15" t="str">
        <f>Raw_Data!P2646</f>
        <v>Rainfed</v>
      </c>
      <c r="Q2646" s="15">
        <f>Raw_Data!Q2646</f>
        <v>177.1</v>
      </c>
      <c r="R2646" s="15">
        <f>Raw_Data!R2646</f>
        <v>8.1999999999999993</v>
      </c>
      <c r="S2646" s="15">
        <f>Raw_Data!S2646</f>
        <v>0.99</v>
      </c>
      <c r="T2646" s="18">
        <f>IF(Raw_Data!T2646="",ROUND(AVERAGEIFS(Raw_Data!$T$2:$T$4001,Raw_Data!$E$2:$E$4001,E2646,Raw_Data!$D$2:$D$4001,D2646),2),IF(Raw_Data!T2646&gt;INDEX(Cleaning_Reference!$F$6:$F$13,MATCH(D2646,Cleaning_Reference!$A$6:$A$13,0)),INDEX(Cleaning_Reference!$F$6:$F$13,MATCH(D2646,Cleaning_Reference!$A$6:$A$13,0)),Raw_Data!T2646))</f>
        <v>1.87</v>
      </c>
      <c r="U2646" s="15">
        <f>Raw_Data!U2646</f>
        <v>27.08</v>
      </c>
      <c r="V2646" s="15">
        <f>Raw_Data!V2646</f>
        <v>24499</v>
      </c>
      <c r="W2646" s="15">
        <f>Raw_Data!W2646</f>
        <v>1126428</v>
      </c>
      <c r="X2646" s="15">
        <f>Raw_Data!X2646</f>
        <v>663433</v>
      </c>
      <c r="Y2646" s="15">
        <f>Raw_Data!Y2646</f>
        <v>-462995</v>
      </c>
      <c r="Z2646" s="15">
        <f>Raw_Data!Z2646</f>
        <v>4998</v>
      </c>
      <c r="AA2646" s="15">
        <f>Raw_Data!AA2646</f>
        <v>5.4180000000000001</v>
      </c>
      <c r="AB2646" s="15">
        <f>Raw_Data!AB2646</f>
        <v>32.6</v>
      </c>
      <c r="AC2646" s="19" t="str">
        <f>IF(Raw_Data!G2646="","Yes","No")</f>
        <v>No</v>
      </c>
      <c r="AD2646" s="19" t="str">
        <f>IF(Raw_Data!L2646="","Yes","No")</f>
        <v>No</v>
      </c>
      <c r="AE2646" s="19" t="str">
        <f>IF(Raw_Data!T2646="","Imputed",IF(Raw_Data!T2646&gt;INDEX(Cleaning_Reference!$F$6:$F$13,MATCH(D2646,Cleaning_Reference!$A$6:$A$13,0)),"Capped","Original"))</f>
        <v>Original</v>
      </c>
      <c r="AF2646" s="21">
        <f t="shared" si="41"/>
        <v>27.08</v>
      </c>
    </row>
    <row r="2647" spans="1:32" ht="15" customHeight="1" x14ac:dyDescent="0.3">
      <c r="A2647" s="20" t="str">
        <f>Raw_Data!A2647</f>
        <v>SF12646</v>
      </c>
      <c r="B2647" s="15" t="str">
        <f>Raw_Data!B2647</f>
        <v>Telangana</v>
      </c>
      <c r="C2647" s="15" t="str">
        <f>Raw_Data!C2647</f>
        <v>Indore</v>
      </c>
      <c r="D2647" s="15" t="str">
        <f>Raw_Data!D2647</f>
        <v>Pulses</v>
      </c>
      <c r="E2647" s="15" t="str">
        <f>Raw_Data!E2647</f>
        <v>Rabi</v>
      </c>
      <c r="F2647" s="15">
        <f>Raw_Data!F2647</f>
        <v>13.64</v>
      </c>
      <c r="G2647" s="18">
        <f>IF(Raw_Data!G2647="",ROUND(AVERAGEIFS(Raw_Data!$G$2:$G$4001,Raw_Data!$E$2:$E$4001,E2647),1),Raw_Data!G2647)</f>
        <v>417.1</v>
      </c>
      <c r="H2647" s="15">
        <f>Raw_Data!H2647</f>
        <v>23.8</v>
      </c>
      <c r="I2647" s="15">
        <f>Raw_Data!I2647</f>
        <v>44.5</v>
      </c>
      <c r="J2647" s="15">
        <f>Raw_Data!J2647</f>
        <v>7.6</v>
      </c>
      <c r="K2647" s="15">
        <f>Raw_Data!K2647</f>
        <v>6.57</v>
      </c>
      <c r="L2647" s="18">
        <f>IF(Raw_Data!L2647="",ROUND(AVERAGEIFS(Raw_Data!$L$2:$L$4001,Raw_Data!$E$2:$E$4001,E2647),1),Raw_Data!L2647)</f>
        <v>22</v>
      </c>
      <c r="M2647" s="15">
        <f>Raw_Data!M2647</f>
        <v>112.6</v>
      </c>
      <c r="N2647" s="15">
        <f>Raw_Data!N2647</f>
        <v>47.5</v>
      </c>
      <c r="O2647" s="15">
        <f>Raw_Data!O2647</f>
        <v>108.7</v>
      </c>
      <c r="P2647" s="15" t="str">
        <f>Raw_Data!P2647</f>
        <v>Flood</v>
      </c>
      <c r="Q2647" s="15">
        <f>Raw_Data!Q2647</f>
        <v>222.4</v>
      </c>
      <c r="R2647" s="15">
        <f>Raw_Data!R2647</f>
        <v>6.39</v>
      </c>
      <c r="S2647" s="15">
        <f>Raw_Data!S2647</f>
        <v>0.87</v>
      </c>
      <c r="T2647" s="18">
        <f>IF(Raw_Data!T2647="",ROUND(AVERAGEIFS(Raw_Data!$T$2:$T$4001,Raw_Data!$E$2:$E$4001,E2647,Raw_Data!$D$2:$D$4001,D2647),2),IF(Raw_Data!T2647&gt;INDEX(Cleaning_Reference!$F$6:$F$13,MATCH(D2647,Cleaning_Reference!$A$6:$A$13,0)),INDEX(Cleaning_Reference!$F$6:$F$13,MATCH(D2647,Cleaning_Reference!$A$6:$A$13,0)),Raw_Data!T2647))</f>
        <v>1.32</v>
      </c>
      <c r="U2647" s="15">
        <f>Raw_Data!U2647</f>
        <v>18</v>
      </c>
      <c r="V2647" s="15">
        <f>Raw_Data!V2647</f>
        <v>79028</v>
      </c>
      <c r="W2647" s="15">
        <f>Raw_Data!W2647</f>
        <v>1109046</v>
      </c>
      <c r="X2647" s="15">
        <f>Raw_Data!X2647</f>
        <v>1422504</v>
      </c>
      <c r="Y2647" s="15">
        <f>Raw_Data!Y2647</f>
        <v>313458</v>
      </c>
      <c r="Z2647" s="15">
        <f>Raw_Data!Z2647</f>
        <v>6818</v>
      </c>
      <c r="AA2647" s="15">
        <f>Raw_Data!AA2647</f>
        <v>2.64</v>
      </c>
      <c r="AB2647" s="15">
        <f>Raw_Data!AB2647</f>
        <v>20.5</v>
      </c>
      <c r="AC2647" s="19" t="str">
        <f>IF(Raw_Data!G2647="","Yes","No")</f>
        <v>No</v>
      </c>
      <c r="AD2647" s="19" t="str">
        <f>IF(Raw_Data!L2647="","Yes","No")</f>
        <v>No</v>
      </c>
      <c r="AE2647" s="19" t="str">
        <f>IF(Raw_Data!T2647="","Imputed",IF(Raw_Data!T2647&gt;INDEX(Cleaning_Reference!$F$6:$F$13,MATCH(D2647,Cleaning_Reference!$A$6:$A$13,0)),"Capped","Original"))</f>
        <v>Original</v>
      </c>
      <c r="AF2647" s="21">
        <f t="shared" si="41"/>
        <v>18</v>
      </c>
    </row>
    <row r="2648" spans="1:32" ht="15" customHeight="1" x14ac:dyDescent="0.3">
      <c r="A2648" s="20" t="str">
        <f>Raw_Data!A2648</f>
        <v>SF12647</v>
      </c>
      <c r="B2648" s="15" t="str">
        <f>Raw_Data!B2648</f>
        <v>Madhya Pradesh</v>
      </c>
      <c r="C2648" s="15" t="str">
        <f>Raw_Data!C2648</f>
        <v>Warangal</v>
      </c>
      <c r="D2648" s="15" t="str">
        <f>Raw_Data!D2648</f>
        <v>Rice</v>
      </c>
      <c r="E2648" s="15" t="str">
        <f>Raw_Data!E2648</f>
        <v>Rabi</v>
      </c>
      <c r="F2648" s="15">
        <f>Raw_Data!F2648</f>
        <v>7.88</v>
      </c>
      <c r="G2648" s="18">
        <f>IF(Raw_Data!G2648="",ROUND(AVERAGEIFS(Raw_Data!$G$2:$G$4001,Raw_Data!$E$2:$E$4001,E2648),1),Raw_Data!G2648)</f>
        <v>614.29999999999995</v>
      </c>
      <c r="H2648" s="15">
        <f>Raw_Data!H2648</f>
        <v>22.7</v>
      </c>
      <c r="I2648" s="15">
        <f>Raw_Data!I2648</f>
        <v>58.5</v>
      </c>
      <c r="J2648" s="15">
        <f>Raw_Data!J2648</f>
        <v>5.6</v>
      </c>
      <c r="K2648" s="15">
        <f>Raw_Data!K2648</f>
        <v>6.7</v>
      </c>
      <c r="L2648" s="18">
        <f>IF(Raw_Data!L2648="",ROUND(AVERAGEIFS(Raw_Data!$L$2:$L$4001,Raw_Data!$E$2:$E$4001,E2648),1),Raw_Data!L2648)</f>
        <v>19.600000000000001</v>
      </c>
      <c r="M2648" s="15">
        <f>Raw_Data!M2648</f>
        <v>153.4</v>
      </c>
      <c r="N2648" s="15">
        <f>Raw_Data!N2648</f>
        <v>65.8</v>
      </c>
      <c r="O2648" s="15">
        <f>Raw_Data!O2648</f>
        <v>113.2</v>
      </c>
      <c r="P2648" s="15" t="str">
        <f>Raw_Data!P2648</f>
        <v>Sprinkler</v>
      </c>
      <c r="Q2648" s="15">
        <f>Raw_Data!Q2648</f>
        <v>221</v>
      </c>
      <c r="R2648" s="15">
        <f>Raw_Data!R2648</f>
        <v>2.2599999999999998</v>
      </c>
      <c r="S2648" s="15">
        <f>Raw_Data!S2648</f>
        <v>0.77</v>
      </c>
      <c r="T2648" s="18">
        <f>IF(Raw_Data!T2648="",ROUND(AVERAGEIFS(Raw_Data!$T$2:$T$4001,Raw_Data!$E$2:$E$4001,E2648,Raw_Data!$D$2:$D$4001,D2648),2),IF(Raw_Data!T2648&gt;INDEX(Cleaning_Reference!$F$6:$F$13,MATCH(D2648,Cleaning_Reference!$A$6:$A$13,0)),INDEX(Cleaning_Reference!$F$6:$F$13,MATCH(D2648,Cleaning_Reference!$A$6:$A$13,0)),Raw_Data!T2648))</f>
        <v>3.63</v>
      </c>
      <c r="U2648" s="15">
        <f>Raw_Data!U2648</f>
        <v>28.6</v>
      </c>
      <c r="V2648" s="15">
        <f>Raw_Data!V2648</f>
        <v>21692</v>
      </c>
      <c r="W2648" s="15">
        <f>Raw_Data!W2648</f>
        <v>471647</v>
      </c>
      <c r="X2648" s="15">
        <f>Raw_Data!X2648</f>
        <v>620391</v>
      </c>
      <c r="Y2648" s="15">
        <f>Raw_Data!Y2648</f>
        <v>148744</v>
      </c>
      <c r="Z2648" s="15">
        <f>Raw_Data!Z2648</f>
        <v>12290</v>
      </c>
      <c r="AA2648" s="15">
        <f>Raw_Data!AA2648</f>
        <v>2.327</v>
      </c>
      <c r="AB2648" s="15">
        <f>Raw_Data!AB2648</f>
        <v>57.3</v>
      </c>
      <c r="AC2648" s="19" t="str">
        <f>IF(Raw_Data!G2648="","Yes","No")</f>
        <v>No</v>
      </c>
      <c r="AD2648" s="19" t="str">
        <f>IF(Raw_Data!L2648="","Yes","No")</f>
        <v>No</v>
      </c>
      <c r="AE2648" s="19" t="str">
        <f>IF(Raw_Data!T2648="","Imputed",IF(Raw_Data!T2648&gt;INDEX(Cleaning_Reference!$F$6:$F$13,MATCH(D2648,Cleaning_Reference!$A$6:$A$13,0)),"Capped","Original"))</f>
        <v>Original</v>
      </c>
      <c r="AF2648" s="21">
        <f t="shared" si="41"/>
        <v>28.6</v>
      </c>
    </row>
    <row r="2649" spans="1:32" ht="15" customHeight="1" x14ac:dyDescent="0.3">
      <c r="A2649" s="20" t="str">
        <f>Raw_Data!A2649</f>
        <v>SF12648</v>
      </c>
      <c r="B2649" s="15" t="str">
        <f>Raw_Data!B2649</f>
        <v>Tamil Nadu</v>
      </c>
      <c r="C2649" s="15" t="str">
        <f>Raw_Data!C2649</f>
        <v>Nashik</v>
      </c>
      <c r="D2649" s="15" t="str">
        <f>Raw_Data!D2649</f>
        <v>Pulses</v>
      </c>
      <c r="E2649" s="15" t="str">
        <f>Raw_Data!E2649</f>
        <v>Kharif</v>
      </c>
      <c r="F2649" s="15">
        <f>Raw_Data!F2649</f>
        <v>13.16</v>
      </c>
      <c r="G2649" s="18">
        <f>IF(Raw_Data!G2649="",ROUND(AVERAGEIFS(Raw_Data!$G$2:$G$4001,Raw_Data!$E$2:$E$4001,E2649),1),Raw_Data!G2649)</f>
        <v>678</v>
      </c>
      <c r="H2649" s="15">
        <f>Raw_Data!H2649</f>
        <v>31.8</v>
      </c>
      <c r="I2649" s="15">
        <f>Raw_Data!I2649</f>
        <v>66.099999999999994</v>
      </c>
      <c r="J2649" s="15">
        <f>Raw_Data!J2649</f>
        <v>8.4</v>
      </c>
      <c r="K2649" s="15">
        <f>Raw_Data!K2649</f>
        <v>6.31</v>
      </c>
      <c r="L2649" s="18">
        <f>IF(Raw_Data!L2649="",ROUND(AVERAGEIFS(Raw_Data!$L$2:$L$4001,Raw_Data!$E$2:$E$4001,E2649),1),Raw_Data!L2649)</f>
        <v>27.2</v>
      </c>
      <c r="M2649" s="15">
        <f>Raw_Data!M2649</f>
        <v>146.4</v>
      </c>
      <c r="N2649" s="15">
        <f>Raw_Data!N2649</f>
        <v>81.599999999999994</v>
      </c>
      <c r="O2649" s="15">
        <f>Raw_Data!O2649</f>
        <v>115.2</v>
      </c>
      <c r="P2649" s="15" t="str">
        <f>Raw_Data!P2649</f>
        <v>Rainfed</v>
      </c>
      <c r="Q2649" s="15">
        <f>Raw_Data!Q2649</f>
        <v>201.6</v>
      </c>
      <c r="R2649" s="15">
        <f>Raw_Data!R2649</f>
        <v>7.33</v>
      </c>
      <c r="S2649" s="15">
        <f>Raw_Data!S2649</f>
        <v>1</v>
      </c>
      <c r="T2649" s="18">
        <f>IF(Raw_Data!T2649="",ROUND(AVERAGEIFS(Raw_Data!$T$2:$T$4001,Raw_Data!$E$2:$E$4001,E2649,Raw_Data!$D$2:$D$4001,D2649),2),IF(Raw_Data!T2649&gt;INDEX(Cleaning_Reference!$F$6:$F$13,MATCH(D2649,Cleaning_Reference!$A$6:$A$13,0)),INDEX(Cleaning_Reference!$F$6:$F$13,MATCH(D2649,Cleaning_Reference!$A$6:$A$13,0)),Raw_Data!T2649))</f>
        <v>1.28</v>
      </c>
      <c r="U2649" s="15">
        <f>Raw_Data!U2649</f>
        <v>16.84</v>
      </c>
      <c r="V2649" s="15">
        <f>Raw_Data!V2649</f>
        <v>79743</v>
      </c>
      <c r="W2649" s="15">
        <f>Raw_Data!W2649</f>
        <v>815333</v>
      </c>
      <c r="X2649" s="15">
        <f>Raw_Data!X2649</f>
        <v>1342872</v>
      </c>
      <c r="Y2649" s="15">
        <f>Raw_Data!Y2649</f>
        <v>527539</v>
      </c>
      <c r="Z2649" s="15">
        <f>Raw_Data!Z2649</f>
        <v>2793</v>
      </c>
      <c r="AA2649" s="15">
        <f>Raw_Data!AA2649</f>
        <v>6.0289999999999999</v>
      </c>
      <c r="AB2649" s="15">
        <f>Raw_Data!AB2649</f>
        <v>51.2</v>
      </c>
      <c r="AC2649" s="19" t="str">
        <f>IF(Raw_Data!G2649="","Yes","No")</f>
        <v>No</v>
      </c>
      <c r="AD2649" s="19" t="str">
        <f>IF(Raw_Data!L2649="","Yes","No")</f>
        <v>No</v>
      </c>
      <c r="AE2649" s="19" t="str">
        <f>IF(Raw_Data!T2649="","Imputed",IF(Raw_Data!T2649&gt;INDEX(Cleaning_Reference!$F$6:$F$13,MATCH(D2649,Cleaning_Reference!$A$6:$A$13,0)),"Capped","Original"))</f>
        <v>Original</v>
      </c>
      <c r="AF2649" s="21">
        <f t="shared" si="41"/>
        <v>16.84</v>
      </c>
    </row>
    <row r="2650" spans="1:32" ht="15" customHeight="1" x14ac:dyDescent="0.3">
      <c r="A2650" s="20" t="str">
        <f>Raw_Data!A2650</f>
        <v>SF12649</v>
      </c>
      <c r="B2650" s="15" t="str">
        <f>Raw_Data!B2650</f>
        <v>Madhya Pradesh</v>
      </c>
      <c r="C2650" s="15" t="str">
        <f>Raw_Data!C2650</f>
        <v>Krishna</v>
      </c>
      <c r="D2650" s="15" t="str">
        <f>Raw_Data!D2650</f>
        <v>Groundnut</v>
      </c>
      <c r="E2650" s="15" t="str">
        <f>Raw_Data!E2650</f>
        <v>Kharif</v>
      </c>
      <c r="F2650" s="15">
        <f>Raw_Data!F2650</f>
        <v>7.58</v>
      </c>
      <c r="G2650" s="18">
        <f>IF(Raw_Data!G2650="",ROUND(AVERAGEIFS(Raw_Data!$G$2:$G$4001,Raw_Data!$E$2:$E$4001,E2650),1),Raw_Data!G2650)</f>
        <v>929.6</v>
      </c>
      <c r="H2650" s="15">
        <f>Raw_Data!H2650</f>
        <v>30</v>
      </c>
      <c r="I2650" s="15">
        <f>Raw_Data!I2650</f>
        <v>75.400000000000006</v>
      </c>
      <c r="J2650" s="15">
        <f>Raw_Data!J2650</f>
        <v>8.6</v>
      </c>
      <c r="K2650" s="15">
        <f>Raw_Data!K2650</f>
        <v>5.65</v>
      </c>
      <c r="L2650" s="18">
        <f>IF(Raw_Data!L2650="",ROUND(AVERAGEIFS(Raw_Data!$L$2:$L$4001,Raw_Data!$E$2:$E$4001,E2650),1),Raw_Data!L2650)</f>
        <v>29.8</v>
      </c>
      <c r="M2650" s="15">
        <f>Raw_Data!M2650</f>
        <v>120.4</v>
      </c>
      <c r="N2650" s="15">
        <f>Raw_Data!N2650</f>
        <v>48.2</v>
      </c>
      <c r="O2650" s="15">
        <f>Raw_Data!O2650</f>
        <v>145.80000000000001</v>
      </c>
      <c r="P2650" s="15" t="str">
        <f>Raw_Data!P2650</f>
        <v>Drip</v>
      </c>
      <c r="Q2650" s="15">
        <f>Raw_Data!Q2650</f>
        <v>256.3</v>
      </c>
      <c r="R2650" s="15">
        <f>Raw_Data!R2650</f>
        <v>5.21</v>
      </c>
      <c r="S2650" s="15">
        <f>Raw_Data!S2650</f>
        <v>0.7</v>
      </c>
      <c r="T2650" s="18">
        <f>IF(Raw_Data!T2650="",ROUND(AVERAGEIFS(Raw_Data!$T$2:$T$4001,Raw_Data!$E$2:$E$4001,E2650,Raw_Data!$D$2:$D$4001,D2650),2),IF(Raw_Data!T2650&gt;INDEX(Cleaning_Reference!$F$6:$F$13,MATCH(D2650,Cleaning_Reference!$A$6:$A$13,0)),INDEX(Cleaning_Reference!$F$6:$F$13,MATCH(D2650,Cleaning_Reference!$A$6:$A$13,0)),Raw_Data!T2650))</f>
        <v>0.59</v>
      </c>
      <c r="U2650" s="15">
        <f>Raw_Data!U2650</f>
        <v>4.47</v>
      </c>
      <c r="V2650" s="15">
        <f>Raw_Data!V2650</f>
        <v>51303</v>
      </c>
      <c r="W2650" s="15">
        <f>Raw_Data!W2650</f>
        <v>589941</v>
      </c>
      <c r="X2650" s="15">
        <f>Raw_Data!X2650</f>
        <v>229324</v>
      </c>
      <c r="Y2650" s="15">
        <f>Raw_Data!Y2650</f>
        <v>-360617</v>
      </c>
      <c r="Z2650" s="15">
        <f>Raw_Data!Z2650</f>
        <v>3106</v>
      </c>
      <c r="AA2650" s="15">
        <f>Raw_Data!AA2650</f>
        <v>1.4390000000000001</v>
      </c>
      <c r="AB2650" s="15">
        <f>Raw_Data!AB2650</f>
        <v>66.099999999999994</v>
      </c>
      <c r="AC2650" s="19" t="str">
        <f>IF(Raw_Data!G2650="","Yes","No")</f>
        <v>No</v>
      </c>
      <c r="AD2650" s="19" t="str">
        <f>IF(Raw_Data!L2650="","Yes","No")</f>
        <v>No</v>
      </c>
      <c r="AE2650" s="19" t="str">
        <f>IF(Raw_Data!T2650="","Imputed",IF(Raw_Data!T2650&gt;INDEX(Cleaning_Reference!$F$6:$F$13,MATCH(D2650,Cleaning_Reference!$A$6:$A$13,0)),"Capped","Original"))</f>
        <v>Original</v>
      </c>
      <c r="AF2650" s="21">
        <f t="shared" si="41"/>
        <v>4.47</v>
      </c>
    </row>
    <row r="2651" spans="1:32" ht="15" customHeight="1" x14ac:dyDescent="0.3">
      <c r="A2651" s="20" t="str">
        <f>Raw_Data!A2651</f>
        <v>SF12650</v>
      </c>
      <c r="B2651" s="15" t="str">
        <f>Raw_Data!B2651</f>
        <v>Andhra Pradesh</v>
      </c>
      <c r="C2651" s="15" t="str">
        <f>Raw_Data!C2651</f>
        <v>Krishna</v>
      </c>
      <c r="D2651" s="15" t="str">
        <f>Raw_Data!D2651</f>
        <v>Cotton</v>
      </c>
      <c r="E2651" s="15" t="str">
        <f>Raw_Data!E2651</f>
        <v>Rabi</v>
      </c>
      <c r="F2651" s="15">
        <f>Raw_Data!F2651</f>
        <v>14.87</v>
      </c>
      <c r="G2651" s="18">
        <f>IF(Raw_Data!G2651="",ROUND(AVERAGEIFS(Raw_Data!$G$2:$G$4001,Raw_Data!$E$2:$E$4001,E2651),1),Raw_Data!G2651)</f>
        <v>475.7</v>
      </c>
      <c r="H2651" s="15">
        <f>Raw_Data!H2651</f>
        <v>20.8</v>
      </c>
      <c r="I2651" s="15">
        <f>Raw_Data!I2651</f>
        <v>66.5</v>
      </c>
      <c r="J2651" s="15">
        <f>Raw_Data!J2651</f>
        <v>6.7</v>
      </c>
      <c r="K2651" s="15">
        <f>Raw_Data!K2651</f>
        <v>7.51</v>
      </c>
      <c r="L2651" s="18">
        <f>IF(Raw_Data!L2651="",ROUND(AVERAGEIFS(Raw_Data!$L$2:$L$4001,Raw_Data!$E$2:$E$4001,E2651),1),Raw_Data!L2651)</f>
        <v>27.7</v>
      </c>
      <c r="M2651" s="15">
        <f>Raw_Data!M2651</f>
        <v>77.900000000000006</v>
      </c>
      <c r="N2651" s="15">
        <f>Raw_Data!N2651</f>
        <v>75.099999999999994</v>
      </c>
      <c r="O2651" s="15">
        <f>Raw_Data!O2651</f>
        <v>107.5</v>
      </c>
      <c r="P2651" s="15" t="str">
        <f>Raw_Data!P2651</f>
        <v>Rainfed</v>
      </c>
      <c r="Q2651" s="15">
        <f>Raw_Data!Q2651</f>
        <v>283.7</v>
      </c>
      <c r="R2651" s="15">
        <f>Raw_Data!R2651</f>
        <v>5.71</v>
      </c>
      <c r="S2651" s="15">
        <f>Raw_Data!S2651</f>
        <v>0.98</v>
      </c>
      <c r="T2651" s="18">
        <f>IF(Raw_Data!T2651="",ROUND(AVERAGEIFS(Raw_Data!$T$2:$T$4001,Raw_Data!$E$2:$E$4001,E2651,Raw_Data!$D$2:$D$4001,D2651),2),IF(Raw_Data!T2651&gt;INDEX(Cleaning_Reference!$F$6:$F$13,MATCH(D2651,Cleaning_Reference!$A$6:$A$13,0)),INDEX(Cleaning_Reference!$F$6:$F$13,MATCH(D2651,Cleaning_Reference!$A$6:$A$13,0)),Raw_Data!T2651))</f>
        <v>0.62</v>
      </c>
      <c r="U2651" s="15">
        <f>Raw_Data!U2651</f>
        <v>9.2200000000000006</v>
      </c>
      <c r="V2651" s="15">
        <f>Raw_Data!V2651</f>
        <v>76524</v>
      </c>
      <c r="W2651" s="15">
        <f>Raw_Data!W2651</f>
        <v>946623</v>
      </c>
      <c r="X2651" s="15">
        <f>Raw_Data!X2651</f>
        <v>705551</v>
      </c>
      <c r="Y2651" s="15">
        <f>Raw_Data!Y2651</f>
        <v>-241072</v>
      </c>
      <c r="Z2651" s="15">
        <f>Raw_Data!Z2651</f>
        <v>6097</v>
      </c>
      <c r="AA2651" s="15">
        <f>Raw_Data!AA2651</f>
        <v>1.512</v>
      </c>
      <c r="AB2651" s="15">
        <f>Raw_Data!AB2651</f>
        <v>49</v>
      </c>
      <c r="AC2651" s="19" t="str">
        <f>IF(Raw_Data!G2651="","Yes","No")</f>
        <v>No</v>
      </c>
      <c r="AD2651" s="19" t="str">
        <f>IF(Raw_Data!L2651="","Yes","No")</f>
        <v>No</v>
      </c>
      <c r="AE2651" s="19" t="str">
        <f>IF(Raw_Data!T2651="","Imputed",IF(Raw_Data!T2651&gt;INDEX(Cleaning_Reference!$F$6:$F$13,MATCH(D2651,Cleaning_Reference!$A$6:$A$13,0)),"Capped","Original"))</f>
        <v>Original</v>
      </c>
      <c r="AF2651" s="21">
        <f t="shared" si="41"/>
        <v>9.2200000000000006</v>
      </c>
    </row>
    <row r="2652" spans="1:32" ht="15" customHeight="1" x14ac:dyDescent="0.3">
      <c r="A2652" s="20" t="str">
        <f>Raw_Data!A2652</f>
        <v>SF12651</v>
      </c>
      <c r="B2652" s="15" t="str">
        <f>Raw_Data!B2652</f>
        <v>Telangana</v>
      </c>
      <c r="C2652" s="15" t="str">
        <f>Raw_Data!C2652</f>
        <v>Ludhiana</v>
      </c>
      <c r="D2652" s="15" t="str">
        <f>Raw_Data!D2652</f>
        <v>Rice</v>
      </c>
      <c r="E2652" s="15" t="str">
        <f>Raw_Data!E2652</f>
        <v>Rabi</v>
      </c>
      <c r="F2652" s="15">
        <f>Raw_Data!F2652</f>
        <v>4.8099999999999996</v>
      </c>
      <c r="G2652" s="18">
        <f>IF(Raw_Data!G2652="",ROUND(AVERAGEIFS(Raw_Data!$G$2:$G$4001,Raw_Data!$E$2:$E$4001,E2652),1),Raw_Data!G2652)</f>
        <v>373.2</v>
      </c>
      <c r="H2652" s="15">
        <f>Raw_Data!H2652</f>
        <v>21.7</v>
      </c>
      <c r="I2652" s="15">
        <f>Raw_Data!I2652</f>
        <v>61.5</v>
      </c>
      <c r="J2652" s="15">
        <f>Raw_Data!J2652</f>
        <v>9.8000000000000007</v>
      </c>
      <c r="K2652" s="15">
        <f>Raw_Data!K2652</f>
        <v>7.03</v>
      </c>
      <c r="L2652" s="18">
        <f>IF(Raw_Data!L2652="",ROUND(AVERAGEIFS(Raw_Data!$L$2:$L$4001,Raw_Data!$E$2:$E$4001,E2652),1),Raw_Data!L2652)</f>
        <v>25.9</v>
      </c>
      <c r="M2652" s="15">
        <f>Raw_Data!M2652</f>
        <v>125.7</v>
      </c>
      <c r="N2652" s="15">
        <f>Raw_Data!N2652</f>
        <v>67.599999999999994</v>
      </c>
      <c r="O2652" s="15">
        <f>Raw_Data!O2652</f>
        <v>92.7</v>
      </c>
      <c r="P2652" s="15" t="str">
        <f>Raw_Data!P2652</f>
        <v>Flood</v>
      </c>
      <c r="Q2652" s="15">
        <f>Raw_Data!Q2652</f>
        <v>150.5</v>
      </c>
      <c r="R2652" s="15">
        <f>Raw_Data!R2652</f>
        <v>4.08</v>
      </c>
      <c r="S2652" s="15">
        <f>Raw_Data!S2652</f>
        <v>0.79</v>
      </c>
      <c r="T2652" s="18">
        <f>IF(Raw_Data!T2652="",ROUND(AVERAGEIFS(Raw_Data!$T$2:$T$4001,Raw_Data!$E$2:$E$4001,E2652,Raw_Data!$D$2:$D$4001,D2652),2),IF(Raw_Data!T2652&gt;INDEX(Cleaning_Reference!$F$6:$F$13,MATCH(D2652,Cleaning_Reference!$A$6:$A$13,0)),INDEX(Cleaning_Reference!$F$6:$F$13,MATCH(D2652,Cleaning_Reference!$A$6:$A$13,0)),Raw_Data!T2652))</f>
        <v>2.42</v>
      </c>
      <c r="U2652" s="15">
        <f>Raw_Data!U2652</f>
        <v>11.64</v>
      </c>
      <c r="V2652" s="15">
        <f>Raw_Data!V2652</f>
        <v>24890</v>
      </c>
      <c r="W2652" s="15">
        <f>Raw_Data!W2652</f>
        <v>289238</v>
      </c>
      <c r="X2652" s="15">
        <f>Raw_Data!X2652</f>
        <v>289720</v>
      </c>
      <c r="Y2652" s="15">
        <f>Raw_Data!Y2652</f>
        <v>482</v>
      </c>
      <c r="Z2652" s="15">
        <f>Raw_Data!Z2652</f>
        <v>8520</v>
      </c>
      <c r="AA2652" s="15">
        <f>Raw_Data!AA2652</f>
        <v>1.3660000000000001</v>
      </c>
      <c r="AB2652" s="15">
        <f>Raw_Data!AB2652</f>
        <v>31.9</v>
      </c>
      <c r="AC2652" s="19" t="str">
        <f>IF(Raw_Data!G2652="","Yes","No")</f>
        <v>No</v>
      </c>
      <c r="AD2652" s="19" t="str">
        <f>IF(Raw_Data!L2652="","Yes","No")</f>
        <v>No</v>
      </c>
      <c r="AE2652" s="19" t="str">
        <f>IF(Raw_Data!T2652="","Imputed",IF(Raw_Data!T2652&gt;INDEX(Cleaning_Reference!$F$6:$F$13,MATCH(D2652,Cleaning_Reference!$A$6:$A$13,0)),"Capped","Original"))</f>
        <v>Original</v>
      </c>
      <c r="AF2652" s="21">
        <f t="shared" si="41"/>
        <v>11.64</v>
      </c>
    </row>
    <row r="2653" spans="1:32" ht="15" customHeight="1" x14ac:dyDescent="0.3">
      <c r="A2653" s="20" t="str">
        <f>Raw_Data!A2653</f>
        <v>SF12652</v>
      </c>
      <c r="B2653" s="15" t="str">
        <f>Raw_Data!B2653</f>
        <v>Tamil Nadu</v>
      </c>
      <c r="C2653" s="15" t="str">
        <f>Raw_Data!C2653</f>
        <v>Nashik</v>
      </c>
      <c r="D2653" s="15" t="str">
        <f>Raw_Data!D2653</f>
        <v>Chilli</v>
      </c>
      <c r="E2653" s="15" t="str">
        <f>Raw_Data!E2653</f>
        <v>Kharif</v>
      </c>
      <c r="F2653" s="15">
        <f>Raw_Data!F2653</f>
        <v>3.08</v>
      </c>
      <c r="G2653" s="18">
        <f>IF(Raw_Data!G2653="",ROUND(AVERAGEIFS(Raw_Data!$G$2:$G$4001,Raw_Data!$E$2:$E$4001,E2653),1),Raw_Data!G2653)</f>
        <v>804.4</v>
      </c>
      <c r="H2653" s="15">
        <f>Raw_Data!H2653</f>
        <v>29.1</v>
      </c>
      <c r="I2653" s="15">
        <f>Raw_Data!I2653</f>
        <v>74.7</v>
      </c>
      <c r="J2653" s="15">
        <f>Raw_Data!J2653</f>
        <v>7.7</v>
      </c>
      <c r="K2653" s="15">
        <f>Raw_Data!K2653</f>
        <v>6.94</v>
      </c>
      <c r="L2653" s="18">
        <f>IF(Raw_Data!L2653="",ROUND(AVERAGEIFS(Raw_Data!$L$2:$L$4001,Raw_Data!$E$2:$E$4001,E2653),1),Raw_Data!L2653)</f>
        <v>30.4</v>
      </c>
      <c r="M2653" s="15">
        <f>Raw_Data!M2653</f>
        <v>88.8</v>
      </c>
      <c r="N2653" s="15">
        <f>Raw_Data!N2653</f>
        <v>57.8</v>
      </c>
      <c r="O2653" s="15">
        <f>Raw_Data!O2653</f>
        <v>128.30000000000001</v>
      </c>
      <c r="P2653" s="15" t="str">
        <f>Raw_Data!P2653</f>
        <v>Drip</v>
      </c>
      <c r="Q2653" s="15">
        <f>Raw_Data!Q2653</f>
        <v>52.9</v>
      </c>
      <c r="R2653" s="15">
        <f>Raw_Data!R2653</f>
        <v>2.91</v>
      </c>
      <c r="S2653" s="15">
        <f>Raw_Data!S2653</f>
        <v>0.76</v>
      </c>
      <c r="T2653" s="18">
        <f>IF(Raw_Data!T2653="",ROUND(AVERAGEIFS(Raw_Data!$T$2:$T$4001,Raw_Data!$E$2:$E$4001,E2653,Raw_Data!$D$2:$D$4001,D2653),2),IF(Raw_Data!T2653&gt;INDEX(Cleaning_Reference!$F$6:$F$13,MATCH(D2653,Cleaning_Reference!$A$6:$A$13,0)),INDEX(Cleaning_Reference!$F$6:$F$13,MATCH(D2653,Cleaning_Reference!$A$6:$A$13,0)),Raw_Data!T2653))</f>
        <v>2.31</v>
      </c>
      <c r="U2653" s="15">
        <f>Raw_Data!U2653</f>
        <v>7.11</v>
      </c>
      <c r="V2653" s="15">
        <f>Raw_Data!V2653</f>
        <v>99847</v>
      </c>
      <c r="W2653" s="15">
        <f>Raw_Data!W2653</f>
        <v>160063</v>
      </c>
      <c r="X2653" s="15">
        <f>Raw_Data!X2653</f>
        <v>709912</v>
      </c>
      <c r="Y2653" s="15">
        <f>Raw_Data!Y2653</f>
        <v>549849</v>
      </c>
      <c r="Z2653" s="15">
        <f>Raw_Data!Z2653</f>
        <v>1678</v>
      </c>
      <c r="AA2653" s="15">
        <f>Raw_Data!AA2653</f>
        <v>4.2370000000000001</v>
      </c>
      <c r="AB2653" s="15">
        <f>Raw_Data!AB2653</f>
        <v>43.8</v>
      </c>
      <c r="AC2653" s="19" t="str">
        <f>IF(Raw_Data!G2653="","Yes","No")</f>
        <v>No</v>
      </c>
      <c r="AD2653" s="19" t="str">
        <f>IF(Raw_Data!L2653="","Yes","No")</f>
        <v>No</v>
      </c>
      <c r="AE2653" s="19" t="str">
        <f>IF(Raw_Data!T2653="","Imputed",IF(Raw_Data!T2653&gt;INDEX(Cleaning_Reference!$F$6:$F$13,MATCH(D2653,Cleaning_Reference!$A$6:$A$13,0)),"Capped","Original"))</f>
        <v>Original</v>
      </c>
      <c r="AF2653" s="21">
        <f t="shared" si="41"/>
        <v>7.11</v>
      </c>
    </row>
    <row r="2654" spans="1:32" ht="15" customHeight="1" x14ac:dyDescent="0.3">
      <c r="A2654" s="20" t="str">
        <f>Raw_Data!A2654</f>
        <v>SF12653</v>
      </c>
      <c r="B2654" s="15" t="str">
        <f>Raw_Data!B2654</f>
        <v>Telangana</v>
      </c>
      <c r="C2654" s="15" t="str">
        <f>Raw_Data!C2654</f>
        <v>Guntur</v>
      </c>
      <c r="D2654" s="15" t="str">
        <f>Raw_Data!D2654</f>
        <v>Pulses</v>
      </c>
      <c r="E2654" s="15" t="str">
        <f>Raw_Data!E2654</f>
        <v>Kharif</v>
      </c>
      <c r="F2654" s="15">
        <f>Raw_Data!F2654</f>
        <v>13.49</v>
      </c>
      <c r="G2654" s="18">
        <f>IF(Raw_Data!G2654="",ROUND(AVERAGEIFS(Raw_Data!$G$2:$G$4001,Raw_Data!$E$2:$E$4001,E2654),1),Raw_Data!G2654)</f>
        <v>1024.4000000000001</v>
      </c>
      <c r="H2654" s="15">
        <f>Raw_Data!H2654</f>
        <v>32.4</v>
      </c>
      <c r="I2654" s="15">
        <f>Raw_Data!I2654</f>
        <v>85.7</v>
      </c>
      <c r="J2654" s="15">
        <f>Raw_Data!J2654</f>
        <v>7.3</v>
      </c>
      <c r="K2654" s="15">
        <f>Raw_Data!K2654</f>
        <v>5.68</v>
      </c>
      <c r="L2654" s="18">
        <f>IF(Raw_Data!L2654="",ROUND(AVERAGEIFS(Raw_Data!$L$2:$L$4001,Raw_Data!$E$2:$E$4001,E2654),1),Raw_Data!L2654)</f>
        <v>20.100000000000001</v>
      </c>
      <c r="M2654" s="15">
        <f>Raw_Data!M2654</f>
        <v>151.4</v>
      </c>
      <c r="N2654" s="15">
        <f>Raw_Data!N2654</f>
        <v>53.3</v>
      </c>
      <c r="O2654" s="15">
        <f>Raw_Data!O2654</f>
        <v>104.8</v>
      </c>
      <c r="P2654" s="15" t="str">
        <f>Raw_Data!P2654</f>
        <v>Flood</v>
      </c>
      <c r="Q2654" s="15">
        <f>Raw_Data!Q2654</f>
        <v>126.2</v>
      </c>
      <c r="R2654" s="15">
        <f>Raw_Data!R2654</f>
        <v>6.13</v>
      </c>
      <c r="S2654" s="15">
        <f>Raw_Data!S2654</f>
        <v>0.8</v>
      </c>
      <c r="T2654" s="18">
        <f>IF(Raw_Data!T2654="",ROUND(AVERAGEIFS(Raw_Data!$T$2:$T$4001,Raw_Data!$E$2:$E$4001,E2654,Raw_Data!$D$2:$D$4001,D2654),2),IF(Raw_Data!T2654&gt;INDEX(Cleaning_Reference!$F$6:$F$13,MATCH(D2654,Cleaning_Reference!$A$6:$A$13,0)),INDEX(Cleaning_Reference!$F$6:$F$13,MATCH(D2654,Cleaning_Reference!$A$6:$A$13,0)),Raw_Data!T2654))</f>
        <v>0.3</v>
      </c>
      <c r="U2654" s="15">
        <f>Raw_Data!U2654</f>
        <v>4.05</v>
      </c>
      <c r="V2654" s="15">
        <f>Raw_Data!V2654</f>
        <v>72158</v>
      </c>
      <c r="W2654" s="15">
        <f>Raw_Data!W2654</f>
        <v>925226</v>
      </c>
      <c r="X2654" s="15">
        <f>Raw_Data!X2654</f>
        <v>292240</v>
      </c>
      <c r="Y2654" s="15">
        <f>Raw_Data!Y2654</f>
        <v>-632986</v>
      </c>
      <c r="Z2654" s="15">
        <f>Raw_Data!Z2654</f>
        <v>4921</v>
      </c>
      <c r="AA2654" s="15">
        <f>Raw_Data!AA2654</f>
        <v>0.82299999999999995</v>
      </c>
      <c r="AB2654" s="15">
        <f>Raw_Data!AB2654</f>
        <v>70.099999999999994</v>
      </c>
      <c r="AC2654" s="19" t="str">
        <f>IF(Raw_Data!G2654="","Yes","No")</f>
        <v>No</v>
      </c>
      <c r="AD2654" s="19" t="str">
        <f>IF(Raw_Data!L2654="","Yes","No")</f>
        <v>No</v>
      </c>
      <c r="AE2654" s="19" t="str">
        <f>IF(Raw_Data!T2654="","Imputed",IF(Raw_Data!T2654&gt;INDEX(Cleaning_Reference!$F$6:$F$13,MATCH(D2654,Cleaning_Reference!$A$6:$A$13,0)),"Capped","Original"))</f>
        <v>Original</v>
      </c>
      <c r="AF2654" s="21">
        <f t="shared" si="41"/>
        <v>4.05</v>
      </c>
    </row>
    <row r="2655" spans="1:32" ht="15" customHeight="1" x14ac:dyDescent="0.3">
      <c r="A2655" s="20" t="str">
        <f>Raw_Data!A2655</f>
        <v>SF12654</v>
      </c>
      <c r="B2655" s="15" t="str">
        <f>Raw_Data!B2655</f>
        <v>Telangana</v>
      </c>
      <c r="C2655" s="15" t="str">
        <f>Raw_Data!C2655</f>
        <v>Warangal</v>
      </c>
      <c r="D2655" s="15" t="str">
        <f>Raw_Data!D2655</f>
        <v>Groundnut</v>
      </c>
      <c r="E2655" s="15" t="str">
        <f>Raw_Data!E2655</f>
        <v>Kharif</v>
      </c>
      <c r="F2655" s="15">
        <f>Raw_Data!F2655</f>
        <v>10.29</v>
      </c>
      <c r="G2655" s="18">
        <f>IF(Raw_Data!G2655="",ROUND(AVERAGEIFS(Raw_Data!$G$2:$G$4001,Raw_Data!$E$2:$E$4001,E2655),1),Raw_Data!G2655)</f>
        <v>995.1</v>
      </c>
      <c r="H2655" s="15">
        <f>Raw_Data!H2655</f>
        <v>30.6</v>
      </c>
      <c r="I2655" s="15">
        <f>Raw_Data!I2655</f>
        <v>72.900000000000006</v>
      </c>
      <c r="J2655" s="15">
        <f>Raw_Data!J2655</f>
        <v>6.1</v>
      </c>
      <c r="K2655" s="15">
        <f>Raw_Data!K2655</f>
        <v>5.68</v>
      </c>
      <c r="L2655" s="18">
        <f>IF(Raw_Data!L2655="",ROUND(AVERAGEIFS(Raw_Data!$L$2:$L$4001,Raw_Data!$E$2:$E$4001,E2655),1),Raw_Data!L2655)</f>
        <v>34.700000000000003</v>
      </c>
      <c r="M2655" s="15">
        <f>Raw_Data!M2655</f>
        <v>123</v>
      </c>
      <c r="N2655" s="15">
        <f>Raw_Data!N2655</f>
        <v>41.9</v>
      </c>
      <c r="O2655" s="15">
        <f>Raw_Data!O2655</f>
        <v>131</v>
      </c>
      <c r="P2655" s="15" t="str">
        <f>Raw_Data!P2655</f>
        <v>Drip</v>
      </c>
      <c r="Q2655" s="15">
        <f>Raw_Data!Q2655</f>
        <v>154.30000000000001</v>
      </c>
      <c r="R2655" s="15">
        <f>Raw_Data!R2655</f>
        <v>6.1</v>
      </c>
      <c r="S2655" s="15">
        <f>Raw_Data!S2655</f>
        <v>0.94</v>
      </c>
      <c r="T2655" s="18">
        <f>IF(Raw_Data!T2655="",ROUND(AVERAGEIFS(Raw_Data!$T$2:$T$4001,Raw_Data!$E$2:$E$4001,E2655,Raw_Data!$D$2:$D$4001,D2655),2),IF(Raw_Data!T2655&gt;INDEX(Cleaning_Reference!$F$6:$F$13,MATCH(D2655,Cleaning_Reference!$A$6:$A$13,0)),INDEX(Cleaning_Reference!$F$6:$F$13,MATCH(D2655,Cleaning_Reference!$A$6:$A$13,0)),Raw_Data!T2655))</f>
        <v>0.56000000000000005</v>
      </c>
      <c r="U2655" s="15">
        <f>Raw_Data!U2655</f>
        <v>5.76</v>
      </c>
      <c r="V2655" s="15">
        <f>Raw_Data!V2655</f>
        <v>63123</v>
      </c>
      <c r="W2655" s="15">
        <f>Raw_Data!W2655</f>
        <v>752069</v>
      </c>
      <c r="X2655" s="15">
        <f>Raw_Data!X2655</f>
        <v>363588</v>
      </c>
      <c r="Y2655" s="15">
        <f>Raw_Data!Y2655</f>
        <v>-388481</v>
      </c>
      <c r="Z2655" s="15">
        <f>Raw_Data!Z2655</f>
        <v>4662</v>
      </c>
      <c r="AA2655" s="15">
        <f>Raw_Data!AA2655</f>
        <v>1.236</v>
      </c>
      <c r="AB2655" s="15">
        <f>Raw_Data!AB2655</f>
        <v>56.5</v>
      </c>
      <c r="AC2655" s="19" t="str">
        <f>IF(Raw_Data!G2655="","Yes","No")</f>
        <v>No</v>
      </c>
      <c r="AD2655" s="19" t="str">
        <f>IF(Raw_Data!L2655="","Yes","No")</f>
        <v>No</v>
      </c>
      <c r="AE2655" s="19" t="str">
        <f>IF(Raw_Data!T2655="","Imputed",IF(Raw_Data!T2655&gt;INDEX(Cleaning_Reference!$F$6:$F$13,MATCH(D2655,Cleaning_Reference!$A$6:$A$13,0)),"Capped","Original"))</f>
        <v>Original</v>
      </c>
      <c r="AF2655" s="21">
        <f t="shared" si="41"/>
        <v>5.76</v>
      </c>
    </row>
    <row r="2656" spans="1:32" ht="15" customHeight="1" x14ac:dyDescent="0.3">
      <c r="A2656" s="20" t="str">
        <f>Raw_Data!A2656</f>
        <v>SF12655</v>
      </c>
      <c r="B2656" s="15" t="str">
        <f>Raw_Data!B2656</f>
        <v>Andhra Pradesh</v>
      </c>
      <c r="C2656" s="15" t="str">
        <f>Raw_Data!C2656</f>
        <v>Rajkot</v>
      </c>
      <c r="D2656" s="15" t="str">
        <f>Raw_Data!D2656</f>
        <v>Groundnut</v>
      </c>
      <c r="E2656" s="15" t="str">
        <f>Raw_Data!E2656</f>
        <v>Rabi</v>
      </c>
      <c r="F2656" s="15">
        <f>Raw_Data!F2656</f>
        <v>12.13</v>
      </c>
      <c r="G2656" s="18">
        <f>IF(Raw_Data!G2656="",ROUND(AVERAGEIFS(Raw_Data!$G$2:$G$4001,Raw_Data!$E$2:$E$4001,E2656),1),Raw_Data!G2656)</f>
        <v>418.9</v>
      </c>
      <c r="H2656" s="15">
        <f>Raw_Data!H2656</f>
        <v>22.6</v>
      </c>
      <c r="I2656" s="15">
        <f>Raw_Data!I2656</f>
        <v>72.8</v>
      </c>
      <c r="J2656" s="15">
        <f>Raw_Data!J2656</f>
        <v>6.5</v>
      </c>
      <c r="K2656" s="15">
        <f>Raw_Data!K2656</f>
        <v>6.52</v>
      </c>
      <c r="L2656" s="18">
        <f>IF(Raw_Data!L2656="",ROUND(AVERAGEIFS(Raw_Data!$L$2:$L$4001,Raw_Data!$E$2:$E$4001,E2656),1),Raw_Data!L2656)</f>
        <v>31.9</v>
      </c>
      <c r="M2656" s="15">
        <f>Raw_Data!M2656</f>
        <v>145.30000000000001</v>
      </c>
      <c r="N2656" s="15">
        <f>Raw_Data!N2656</f>
        <v>67.3</v>
      </c>
      <c r="O2656" s="15">
        <f>Raw_Data!O2656</f>
        <v>130</v>
      </c>
      <c r="P2656" s="15" t="str">
        <f>Raw_Data!P2656</f>
        <v>Flood</v>
      </c>
      <c r="Q2656" s="15">
        <f>Raw_Data!Q2656</f>
        <v>107.5</v>
      </c>
      <c r="R2656" s="15">
        <f>Raw_Data!R2656</f>
        <v>4.33</v>
      </c>
      <c r="S2656" s="15">
        <f>Raw_Data!S2656</f>
        <v>0.86</v>
      </c>
      <c r="T2656" s="18">
        <f>IF(Raw_Data!T2656="",ROUND(AVERAGEIFS(Raw_Data!$T$2:$T$4001,Raw_Data!$E$2:$E$4001,E2656,Raw_Data!$D$2:$D$4001,D2656),2),IF(Raw_Data!T2656&gt;INDEX(Cleaning_Reference!$F$6:$F$13,MATCH(D2656,Cleaning_Reference!$A$6:$A$13,0)),INDEX(Cleaning_Reference!$F$6:$F$13,MATCH(D2656,Cleaning_Reference!$A$6:$A$13,0)),Raw_Data!T2656))</f>
        <v>1.9</v>
      </c>
      <c r="U2656" s="15">
        <f>Raw_Data!U2656</f>
        <v>23.05</v>
      </c>
      <c r="V2656" s="15">
        <f>Raw_Data!V2656</f>
        <v>56661</v>
      </c>
      <c r="W2656" s="15">
        <f>Raw_Data!W2656</f>
        <v>686700</v>
      </c>
      <c r="X2656" s="15">
        <f>Raw_Data!X2656</f>
        <v>1306036</v>
      </c>
      <c r="Y2656" s="15">
        <f>Raw_Data!Y2656</f>
        <v>619336</v>
      </c>
      <c r="Z2656" s="15">
        <f>Raw_Data!Z2656</f>
        <v>7291</v>
      </c>
      <c r="AA2656" s="15">
        <f>Raw_Data!AA2656</f>
        <v>3.161</v>
      </c>
      <c r="AB2656" s="15">
        <f>Raw_Data!AB2656</f>
        <v>42.1</v>
      </c>
      <c r="AC2656" s="19" t="str">
        <f>IF(Raw_Data!G2656="","Yes","No")</f>
        <v>No</v>
      </c>
      <c r="AD2656" s="19" t="str">
        <f>IF(Raw_Data!L2656="","Yes","No")</f>
        <v>No</v>
      </c>
      <c r="AE2656" s="19" t="str">
        <f>IF(Raw_Data!T2656="","Imputed",IF(Raw_Data!T2656&gt;INDEX(Cleaning_Reference!$F$6:$F$13,MATCH(D2656,Cleaning_Reference!$A$6:$A$13,0)),"Capped","Original"))</f>
        <v>Original</v>
      </c>
      <c r="AF2656" s="21">
        <f t="shared" si="41"/>
        <v>23.05</v>
      </c>
    </row>
    <row r="2657" spans="1:32" ht="15" customHeight="1" x14ac:dyDescent="0.3">
      <c r="A2657" s="20" t="str">
        <f>Raw_Data!A2657</f>
        <v>SF12656</v>
      </c>
      <c r="B2657" s="15" t="str">
        <f>Raw_Data!B2657</f>
        <v>Maharashtra</v>
      </c>
      <c r="C2657" s="15" t="str">
        <f>Raw_Data!C2657</f>
        <v>Nashik</v>
      </c>
      <c r="D2657" s="15" t="str">
        <f>Raw_Data!D2657</f>
        <v>Rice</v>
      </c>
      <c r="E2657" s="15" t="str">
        <f>Raw_Data!E2657</f>
        <v>Kharif</v>
      </c>
      <c r="F2657" s="15">
        <f>Raw_Data!F2657</f>
        <v>7.57</v>
      </c>
      <c r="G2657" s="18">
        <f>IF(Raw_Data!G2657="",ROUND(AVERAGEIFS(Raw_Data!$G$2:$G$4001,Raw_Data!$E$2:$E$4001,E2657),1),Raw_Data!G2657)</f>
        <v>785.1</v>
      </c>
      <c r="H2657" s="15">
        <f>Raw_Data!H2657</f>
        <v>29.6</v>
      </c>
      <c r="I2657" s="15">
        <f>Raw_Data!I2657</f>
        <v>72.7</v>
      </c>
      <c r="J2657" s="15">
        <f>Raw_Data!J2657</f>
        <v>8</v>
      </c>
      <c r="K2657" s="15">
        <f>Raw_Data!K2657</f>
        <v>7.14</v>
      </c>
      <c r="L2657" s="18">
        <f>IF(Raw_Data!L2657="",ROUND(AVERAGEIFS(Raw_Data!$L$2:$L$4001,Raw_Data!$E$2:$E$4001,E2657),1),Raw_Data!L2657)</f>
        <v>28.8</v>
      </c>
      <c r="M2657" s="15">
        <f>Raw_Data!M2657</f>
        <v>130.1</v>
      </c>
      <c r="N2657" s="15">
        <f>Raw_Data!N2657</f>
        <v>29.3</v>
      </c>
      <c r="O2657" s="15">
        <f>Raw_Data!O2657</f>
        <v>75.8</v>
      </c>
      <c r="P2657" s="15" t="str">
        <f>Raw_Data!P2657</f>
        <v>Rainfed</v>
      </c>
      <c r="Q2657" s="15">
        <f>Raw_Data!Q2657</f>
        <v>166</v>
      </c>
      <c r="R2657" s="15">
        <f>Raw_Data!R2657</f>
        <v>7.95</v>
      </c>
      <c r="S2657" s="15">
        <f>Raw_Data!S2657</f>
        <v>0.74</v>
      </c>
      <c r="T2657" s="18">
        <f>IF(Raw_Data!T2657="",ROUND(AVERAGEIFS(Raw_Data!$T$2:$T$4001,Raw_Data!$E$2:$E$4001,E2657,Raw_Data!$D$2:$D$4001,D2657),2),IF(Raw_Data!T2657&gt;INDEX(Cleaning_Reference!$F$6:$F$13,MATCH(D2657,Cleaning_Reference!$A$6:$A$13,0)),INDEX(Cleaning_Reference!$F$6:$F$13,MATCH(D2657,Cleaning_Reference!$A$6:$A$13,0)),Raw_Data!T2657))</f>
        <v>2.35</v>
      </c>
      <c r="U2657" s="15">
        <f>Raw_Data!U2657</f>
        <v>17.79</v>
      </c>
      <c r="V2657" s="15">
        <f>Raw_Data!V2657</f>
        <v>21253</v>
      </c>
      <c r="W2657" s="15">
        <f>Raw_Data!W2657</f>
        <v>510677</v>
      </c>
      <c r="X2657" s="15">
        <f>Raw_Data!X2657</f>
        <v>378091</v>
      </c>
      <c r="Y2657" s="15">
        <f>Raw_Data!Y2657</f>
        <v>-132586</v>
      </c>
      <c r="Z2657" s="15">
        <f>Raw_Data!Z2657</f>
        <v>6287</v>
      </c>
      <c r="AA2657" s="15">
        <f>Raw_Data!AA2657</f>
        <v>2.83</v>
      </c>
      <c r="AB2657" s="15">
        <f>Raw_Data!AB2657</f>
        <v>56.2</v>
      </c>
      <c r="AC2657" s="19" t="str">
        <f>IF(Raw_Data!G2657="","Yes","No")</f>
        <v>No</v>
      </c>
      <c r="AD2657" s="19" t="str">
        <f>IF(Raw_Data!L2657="","Yes","No")</f>
        <v>No</v>
      </c>
      <c r="AE2657" s="19" t="str">
        <f>IF(Raw_Data!T2657="","Imputed",IF(Raw_Data!T2657&gt;INDEX(Cleaning_Reference!$F$6:$F$13,MATCH(D2657,Cleaning_Reference!$A$6:$A$13,0)),"Capped","Original"))</f>
        <v>Original</v>
      </c>
      <c r="AF2657" s="21">
        <f t="shared" si="41"/>
        <v>17.79</v>
      </c>
    </row>
    <row r="2658" spans="1:32" ht="15" customHeight="1" x14ac:dyDescent="0.3">
      <c r="A2658" s="20" t="str">
        <f>Raw_Data!A2658</f>
        <v>SF12657</v>
      </c>
      <c r="B2658" s="15" t="str">
        <f>Raw_Data!B2658</f>
        <v>Punjab</v>
      </c>
      <c r="C2658" s="15" t="str">
        <f>Raw_Data!C2658</f>
        <v>Guntur</v>
      </c>
      <c r="D2658" s="15" t="str">
        <f>Raw_Data!D2658</f>
        <v>Sugarcane</v>
      </c>
      <c r="E2658" s="15" t="str">
        <f>Raw_Data!E2658</f>
        <v>Rabi</v>
      </c>
      <c r="F2658" s="15">
        <f>Raw_Data!F2658</f>
        <v>2.54</v>
      </c>
      <c r="G2658" s="18">
        <f>IF(Raw_Data!G2658="",ROUND(AVERAGEIFS(Raw_Data!$G$2:$G$4001,Raw_Data!$E$2:$E$4001,E2658),1),Raw_Data!G2658)</f>
        <v>432.7</v>
      </c>
      <c r="H2658" s="15">
        <f>Raw_Data!H2658</f>
        <v>25.4</v>
      </c>
      <c r="I2658" s="15">
        <f>Raw_Data!I2658</f>
        <v>61.9</v>
      </c>
      <c r="J2658" s="15">
        <f>Raw_Data!J2658</f>
        <v>7.9</v>
      </c>
      <c r="K2658" s="15">
        <f>Raw_Data!K2658</f>
        <v>6.62</v>
      </c>
      <c r="L2658" s="18">
        <f>IF(Raw_Data!L2658="",ROUND(AVERAGEIFS(Raw_Data!$L$2:$L$4001,Raw_Data!$E$2:$E$4001,E2658),1),Raw_Data!L2658)</f>
        <v>19.100000000000001</v>
      </c>
      <c r="M2658" s="15">
        <f>Raw_Data!M2658</f>
        <v>137</v>
      </c>
      <c r="N2658" s="15">
        <f>Raw_Data!N2658</f>
        <v>67.7</v>
      </c>
      <c r="O2658" s="15">
        <f>Raw_Data!O2658</f>
        <v>95.8</v>
      </c>
      <c r="P2658" s="15" t="str">
        <f>Raw_Data!P2658</f>
        <v>Drip</v>
      </c>
      <c r="Q2658" s="15">
        <f>Raw_Data!Q2658</f>
        <v>185.3</v>
      </c>
      <c r="R2658" s="15">
        <f>Raw_Data!R2658</f>
        <v>3.5</v>
      </c>
      <c r="S2658" s="15">
        <f>Raw_Data!S2658</f>
        <v>0.97</v>
      </c>
      <c r="T2658" s="18">
        <f>IF(Raw_Data!T2658="",ROUND(AVERAGEIFS(Raw_Data!$T$2:$T$4001,Raw_Data!$E$2:$E$4001,E2658,Raw_Data!$D$2:$D$4001,D2658),2),IF(Raw_Data!T2658&gt;INDEX(Cleaning_Reference!$F$6:$F$13,MATCH(D2658,Cleaning_Reference!$A$6:$A$13,0)),INDEX(Cleaning_Reference!$F$6:$F$13,MATCH(D2658,Cleaning_Reference!$A$6:$A$13,0)),Raw_Data!T2658))</f>
        <v>73.97</v>
      </c>
      <c r="U2658" s="15">
        <f>Raw_Data!U2658</f>
        <v>187.88</v>
      </c>
      <c r="V2658" s="15">
        <f>Raw_Data!V2658</f>
        <v>3219</v>
      </c>
      <c r="W2658" s="15">
        <f>Raw_Data!W2658</f>
        <v>175647</v>
      </c>
      <c r="X2658" s="15">
        <f>Raw_Data!X2658</f>
        <v>604786</v>
      </c>
      <c r="Y2658" s="15">
        <f>Raw_Data!Y2658</f>
        <v>429139</v>
      </c>
      <c r="Z2658" s="15">
        <f>Raw_Data!Z2658</f>
        <v>4441</v>
      </c>
      <c r="AA2658" s="15">
        <f>Raw_Data!AA2658</f>
        <v>42.305999999999997</v>
      </c>
      <c r="AB2658" s="15">
        <f>Raw_Data!AB2658</f>
        <v>47.6</v>
      </c>
      <c r="AC2658" s="19" t="str">
        <f>IF(Raw_Data!G2658="","Yes","No")</f>
        <v>No</v>
      </c>
      <c r="AD2658" s="19" t="str">
        <f>IF(Raw_Data!L2658="","Yes","No")</f>
        <v>No</v>
      </c>
      <c r="AE2658" s="19" t="str">
        <f>IF(Raw_Data!T2658="","Imputed",IF(Raw_Data!T2658&gt;INDEX(Cleaning_Reference!$F$6:$F$13,MATCH(D2658,Cleaning_Reference!$A$6:$A$13,0)),"Capped","Original"))</f>
        <v>Original</v>
      </c>
      <c r="AF2658" s="21">
        <f t="shared" si="41"/>
        <v>187.88</v>
      </c>
    </row>
    <row r="2659" spans="1:32" ht="15" customHeight="1" x14ac:dyDescent="0.3">
      <c r="A2659" s="20" t="str">
        <f>Raw_Data!A2659</f>
        <v>SF12658</v>
      </c>
      <c r="B2659" s="15" t="str">
        <f>Raw_Data!B2659</f>
        <v>Maharashtra</v>
      </c>
      <c r="C2659" s="15" t="str">
        <f>Raw_Data!C2659</f>
        <v>Guntur</v>
      </c>
      <c r="D2659" s="15" t="str">
        <f>Raw_Data!D2659</f>
        <v>Groundnut</v>
      </c>
      <c r="E2659" s="15" t="str">
        <f>Raw_Data!E2659</f>
        <v>Rabi</v>
      </c>
      <c r="F2659" s="15">
        <f>Raw_Data!F2659</f>
        <v>8.56</v>
      </c>
      <c r="G2659" s="18">
        <f>IF(Raw_Data!G2659="",ROUND(AVERAGEIFS(Raw_Data!$G$2:$G$4001,Raw_Data!$E$2:$E$4001,E2659),1),Raw_Data!G2659)</f>
        <v>436</v>
      </c>
      <c r="H2659" s="15">
        <f>Raw_Data!H2659</f>
        <v>23.5</v>
      </c>
      <c r="I2659" s="15">
        <f>Raw_Data!I2659</f>
        <v>66.7</v>
      </c>
      <c r="J2659" s="15">
        <f>Raw_Data!J2659</f>
        <v>7.9</v>
      </c>
      <c r="K2659" s="15">
        <f>Raw_Data!K2659</f>
        <v>6.55</v>
      </c>
      <c r="L2659" s="18">
        <f>IF(Raw_Data!L2659="",ROUND(AVERAGEIFS(Raw_Data!$L$2:$L$4001,Raw_Data!$E$2:$E$4001,E2659),1),Raw_Data!L2659)</f>
        <v>29.7</v>
      </c>
      <c r="M2659" s="15">
        <f>Raw_Data!M2659</f>
        <v>79.400000000000006</v>
      </c>
      <c r="N2659" s="15">
        <f>Raw_Data!N2659</f>
        <v>31.8</v>
      </c>
      <c r="O2659" s="15">
        <f>Raw_Data!O2659</f>
        <v>124.3</v>
      </c>
      <c r="P2659" s="15" t="str">
        <f>Raw_Data!P2659</f>
        <v>Flood</v>
      </c>
      <c r="Q2659" s="15">
        <f>Raw_Data!Q2659</f>
        <v>85.6</v>
      </c>
      <c r="R2659" s="15">
        <f>Raw_Data!R2659</f>
        <v>5.97</v>
      </c>
      <c r="S2659" s="15">
        <f>Raw_Data!S2659</f>
        <v>0.94</v>
      </c>
      <c r="T2659" s="18">
        <f>IF(Raw_Data!T2659="",ROUND(AVERAGEIFS(Raw_Data!$T$2:$T$4001,Raw_Data!$E$2:$E$4001,E2659,Raw_Data!$D$2:$D$4001,D2659),2),IF(Raw_Data!T2659&gt;INDEX(Cleaning_Reference!$F$6:$F$13,MATCH(D2659,Cleaning_Reference!$A$6:$A$13,0)),INDEX(Cleaning_Reference!$F$6:$F$13,MATCH(D2659,Cleaning_Reference!$A$6:$A$13,0)),Raw_Data!T2659))</f>
        <v>1.44</v>
      </c>
      <c r="U2659" s="15">
        <f>Raw_Data!U2659</f>
        <v>12.33</v>
      </c>
      <c r="V2659" s="15">
        <f>Raw_Data!V2659</f>
        <v>48556</v>
      </c>
      <c r="W2659" s="15">
        <f>Raw_Data!W2659</f>
        <v>544775</v>
      </c>
      <c r="X2659" s="15">
        <f>Raw_Data!X2659</f>
        <v>598695</v>
      </c>
      <c r="Y2659" s="15">
        <f>Raw_Data!Y2659</f>
        <v>53920</v>
      </c>
      <c r="Z2659" s="15">
        <f>Raw_Data!Z2659</f>
        <v>5529</v>
      </c>
      <c r="AA2659" s="15">
        <f>Raw_Data!AA2659</f>
        <v>2.23</v>
      </c>
      <c r="AB2659" s="15">
        <f>Raw_Data!AB2659</f>
        <v>50</v>
      </c>
      <c r="AC2659" s="19" t="str">
        <f>IF(Raw_Data!G2659="","Yes","No")</f>
        <v>Yes</v>
      </c>
      <c r="AD2659" s="19" t="str">
        <f>IF(Raw_Data!L2659="","Yes","No")</f>
        <v>No</v>
      </c>
      <c r="AE2659" s="19" t="str">
        <f>IF(Raw_Data!T2659="","Imputed",IF(Raw_Data!T2659&gt;INDEX(Cleaning_Reference!$F$6:$F$13,MATCH(D2659,Cleaning_Reference!$A$6:$A$13,0)),"Capped","Original"))</f>
        <v>Original</v>
      </c>
      <c r="AF2659" s="21">
        <f t="shared" si="41"/>
        <v>12.33</v>
      </c>
    </row>
    <row r="2660" spans="1:32" ht="15" customHeight="1" x14ac:dyDescent="0.3">
      <c r="A2660" s="20" t="str">
        <f>Raw_Data!A2660</f>
        <v>SF12659</v>
      </c>
      <c r="B2660" s="15" t="str">
        <f>Raw_Data!B2660</f>
        <v>Gujarat</v>
      </c>
      <c r="C2660" s="15" t="str">
        <f>Raw_Data!C2660</f>
        <v>Erode</v>
      </c>
      <c r="D2660" s="15" t="str">
        <f>Raw_Data!D2660</f>
        <v>Sugarcane</v>
      </c>
      <c r="E2660" s="15" t="str">
        <f>Raw_Data!E2660</f>
        <v>Rabi</v>
      </c>
      <c r="F2660" s="15">
        <f>Raw_Data!F2660</f>
        <v>11.52</v>
      </c>
      <c r="G2660" s="18">
        <f>IF(Raw_Data!G2660="",ROUND(AVERAGEIFS(Raw_Data!$G$2:$G$4001,Raw_Data!$E$2:$E$4001,E2660),1),Raw_Data!G2660)</f>
        <v>658.7</v>
      </c>
      <c r="H2660" s="15">
        <f>Raw_Data!H2660</f>
        <v>21.1</v>
      </c>
      <c r="I2660" s="15">
        <f>Raw_Data!I2660</f>
        <v>63.6</v>
      </c>
      <c r="J2660" s="15">
        <f>Raw_Data!J2660</f>
        <v>9.1</v>
      </c>
      <c r="K2660" s="15">
        <f>Raw_Data!K2660</f>
        <v>6.37</v>
      </c>
      <c r="L2660" s="18">
        <f>IF(Raw_Data!L2660="",ROUND(AVERAGEIFS(Raw_Data!$L$2:$L$4001,Raw_Data!$E$2:$E$4001,E2660),1),Raw_Data!L2660)</f>
        <v>24</v>
      </c>
      <c r="M2660" s="15">
        <f>Raw_Data!M2660</f>
        <v>109.8</v>
      </c>
      <c r="N2660" s="15">
        <f>Raw_Data!N2660</f>
        <v>62.9</v>
      </c>
      <c r="O2660" s="15">
        <f>Raw_Data!O2660</f>
        <v>121.6</v>
      </c>
      <c r="P2660" s="15" t="str">
        <f>Raw_Data!P2660</f>
        <v>Drip</v>
      </c>
      <c r="Q2660" s="15">
        <f>Raw_Data!Q2660</f>
        <v>191.9</v>
      </c>
      <c r="R2660" s="15">
        <f>Raw_Data!R2660</f>
        <v>0.5</v>
      </c>
      <c r="S2660" s="15">
        <f>Raw_Data!S2660</f>
        <v>0.89</v>
      </c>
      <c r="T2660" s="18">
        <f>IF(Raw_Data!T2660="",ROUND(AVERAGEIFS(Raw_Data!$T$2:$T$4001,Raw_Data!$E$2:$E$4001,E2660,Raw_Data!$D$2:$D$4001,D2660),2),IF(Raw_Data!T2660&gt;INDEX(Cleaning_Reference!$F$6:$F$13,MATCH(D2660,Cleaning_Reference!$A$6:$A$13,0)),INDEX(Cleaning_Reference!$F$6:$F$13,MATCH(D2660,Cleaning_Reference!$A$6:$A$13,0)),Raw_Data!T2660))</f>
        <v>78.819999999999993</v>
      </c>
      <c r="U2660" s="15">
        <f>Raw_Data!U2660</f>
        <v>908.01</v>
      </c>
      <c r="V2660" s="15">
        <f>Raw_Data!V2660</f>
        <v>3464</v>
      </c>
      <c r="W2660" s="15">
        <f>Raw_Data!W2660</f>
        <v>680514</v>
      </c>
      <c r="X2660" s="15">
        <f>Raw_Data!X2660</f>
        <v>3145347</v>
      </c>
      <c r="Y2660" s="15">
        <f>Raw_Data!Y2660</f>
        <v>2464833</v>
      </c>
      <c r="Z2660" s="15">
        <f>Raw_Data!Z2660</f>
        <v>18157</v>
      </c>
      <c r="AA2660" s="15">
        <f>Raw_Data!AA2660</f>
        <v>50.009</v>
      </c>
      <c r="AB2660" s="15">
        <f>Raw_Data!AB2660</f>
        <v>59.1</v>
      </c>
      <c r="AC2660" s="19" t="str">
        <f>IF(Raw_Data!G2660="","Yes","No")</f>
        <v>No</v>
      </c>
      <c r="AD2660" s="19" t="str">
        <f>IF(Raw_Data!L2660="","Yes","No")</f>
        <v>No</v>
      </c>
      <c r="AE2660" s="19" t="str">
        <f>IF(Raw_Data!T2660="","Imputed",IF(Raw_Data!T2660&gt;INDEX(Cleaning_Reference!$F$6:$F$13,MATCH(D2660,Cleaning_Reference!$A$6:$A$13,0)),"Capped","Original"))</f>
        <v>Original</v>
      </c>
      <c r="AF2660" s="21">
        <f t="shared" si="41"/>
        <v>908.01</v>
      </c>
    </row>
    <row r="2661" spans="1:32" ht="15" customHeight="1" x14ac:dyDescent="0.3">
      <c r="A2661" s="20" t="str">
        <f>Raw_Data!A2661</f>
        <v>SF12660</v>
      </c>
      <c r="B2661" s="15" t="str">
        <f>Raw_Data!B2661</f>
        <v>Punjab</v>
      </c>
      <c r="C2661" s="15" t="str">
        <f>Raw_Data!C2661</f>
        <v>Krishna</v>
      </c>
      <c r="D2661" s="15" t="str">
        <f>Raw_Data!D2661</f>
        <v>Groundnut</v>
      </c>
      <c r="E2661" s="15" t="str">
        <f>Raw_Data!E2661</f>
        <v>Kharif</v>
      </c>
      <c r="F2661" s="15">
        <f>Raw_Data!F2661</f>
        <v>12.65</v>
      </c>
      <c r="G2661" s="18">
        <f>IF(Raw_Data!G2661="",ROUND(AVERAGEIFS(Raw_Data!$G$2:$G$4001,Raw_Data!$E$2:$E$4001,E2661),1),Raw_Data!G2661)</f>
        <v>850.5</v>
      </c>
      <c r="H2661" s="15">
        <f>Raw_Data!H2661</f>
        <v>25.6</v>
      </c>
      <c r="I2661" s="15">
        <f>Raw_Data!I2661</f>
        <v>69.099999999999994</v>
      </c>
      <c r="J2661" s="15">
        <f>Raw_Data!J2661</f>
        <v>6.3</v>
      </c>
      <c r="K2661" s="15">
        <f>Raw_Data!K2661</f>
        <v>6.5</v>
      </c>
      <c r="L2661" s="18">
        <f>IF(Raw_Data!L2661="",ROUND(AVERAGEIFS(Raw_Data!$L$2:$L$4001,Raw_Data!$E$2:$E$4001,E2661),1),Raw_Data!L2661)</f>
        <v>38.299999999999997</v>
      </c>
      <c r="M2661" s="15">
        <f>Raw_Data!M2661</f>
        <v>102.3</v>
      </c>
      <c r="N2661" s="15">
        <f>Raw_Data!N2661</f>
        <v>44.4</v>
      </c>
      <c r="O2661" s="15">
        <f>Raw_Data!O2661</f>
        <v>131.5</v>
      </c>
      <c r="P2661" s="15" t="str">
        <f>Raw_Data!P2661</f>
        <v>Rainfed</v>
      </c>
      <c r="Q2661" s="15">
        <f>Raw_Data!Q2661</f>
        <v>214.3</v>
      </c>
      <c r="R2661" s="15">
        <f>Raw_Data!R2661</f>
        <v>8.77</v>
      </c>
      <c r="S2661" s="15">
        <f>Raw_Data!S2661</f>
        <v>0.82</v>
      </c>
      <c r="T2661" s="18">
        <f>IF(Raw_Data!T2661="",ROUND(AVERAGEIFS(Raw_Data!$T$2:$T$4001,Raw_Data!$E$2:$E$4001,E2661,Raw_Data!$D$2:$D$4001,D2661),2),IF(Raw_Data!T2661&gt;INDEX(Cleaning_Reference!$F$6:$F$13,MATCH(D2661,Cleaning_Reference!$A$6:$A$13,0)),INDEX(Cleaning_Reference!$F$6:$F$13,MATCH(D2661,Cleaning_Reference!$A$6:$A$13,0)),Raw_Data!T2661))</f>
        <v>1.88</v>
      </c>
      <c r="U2661" s="15">
        <f>Raw_Data!U2661</f>
        <v>23.78</v>
      </c>
      <c r="V2661" s="15">
        <f>Raw_Data!V2661</f>
        <v>53014</v>
      </c>
      <c r="W2661" s="15">
        <f>Raw_Data!W2661</f>
        <v>811680</v>
      </c>
      <c r="X2661" s="15">
        <f>Raw_Data!X2661</f>
        <v>1260673</v>
      </c>
      <c r="Y2661" s="15">
        <f>Raw_Data!Y2661</f>
        <v>448993</v>
      </c>
      <c r="Z2661" s="15">
        <f>Raw_Data!Z2661</f>
        <v>3629</v>
      </c>
      <c r="AA2661" s="15">
        <f>Raw_Data!AA2661</f>
        <v>6.5529999999999999</v>
      </c>
      <c r="AB2661" s="15">
        <f>Raw_Data!AB2661</f>
        <v>54.1</v>
      </c>
      <c r="AC2661" s="19" t="str">
        <f>IF(Raw_Data!G2661="","Yes","No")</f>
        <v>No</v>
      </c>
      <c r="AD2661" s="19" t="str">
        <f>IF(Raw_Data!L2661="","Yes","No")</f>
        <v>No</v>
      </c>
      <c r="AE2661" s="19" t="str">
        <f>IF(Raw_Data!T2661="","Imputed",IF(Raw_Data!T2661&gt;INDEX(Cleaning_Reference!$F$6:$F$13,MATCH(D2661,Cleaning_Reference!$A$6:$A$13,0)),"Capped","Original"))</f>
        <v>Original</v>
      </c>
      <c r="AF2661" s="21">
        <f t="shared" si="41"/>
        <v>23.78</v>
      </c>
    </row>
    <row r="2662" spans="1:32" ht="15" customHeight="1" x14ac:dyDescent="0.3">
      <c r="A2662" s="20" t="str">
        <f>Raw_Data!A2662</f>
        <v>SF12661</v>
      </c>
      <c r="B2662" s="15" t="str">
        <f>Raw_Data!B2662</f>
        <v>Karnataka</v>
      </c>
      <c r="C2662" s="15" t="str">
        <f>Raw_Data!C2662</f>
        <v>Krishna</v>
      </c>
      <c r="D2662" s="15" t="str">
        <f>Raw_Data!D2662</f>
        <v>Groundnut</v>
      </c>
      <c r="E2662" s="15" t="str">
        <f>Raw_Data!E2662</f>
        <v>Zaid</v>
      </c>
      <c r="F2662" s="15">
        <f>Raw_Data!F2662</f>
        <v>8.44</v>
      </c>
      <c r="G2662" s="18">
        <f>IF(Raw_Data!G2662="",ROUND(AVERAGEIFS(Raw_Data!$G$2:$G$4001,Raw_Data!$E$2:$E$4001,E2662),1),Raw_Data!G2662)</f>
        <v>405.1</v>
      </c>
      <c r="H2662" s="15">
        <f>Raw_Data!H2662</f>
        <v>32.700000000000003</v>
      </c>
      <c r="I2662" s="15">
        <f>Raw_Data!I2662</f>
        <v>52.4</v>
      </c>
      <c r="J2662" s="15">
        <f>Raw_Data!J2662</f>
        <v>7.1</v>
      </c>
      <c r="K2662" s="15">
        <f>Raw_Data!K2662</f>
        <v>7.82</v>
      </c>
      <c r="L2662" s="18">
        <f>IF(Raw_Data!L2662="",ROUND(AVERAGEIFS(Raw_Data!$L$2:$L$4001,Raw_Data!$E$2:$E$4001,E2662),1),Raw_Data!L2662)</f>
        <v>17.8</v>
      </c>
      <c r="M2662" s="15">
        <f>Raw_Data!M2662</f>
        <v>138.1</v>
      </c>
      <c r="N2662" s="15">
        <f>Raw_Data!N2662</f>
        <v>80</v>
      </c>
      <c r="O2662" s="15">
        <f>Raw_Data!O2662</f>
        <v>55.4</v>
      </c>
      <c r="P2662" s="15" t="str">
        <f>Raw_Data!P2662</f>
        <v>Sprinkler</v>
      </c>
      <c r="Q2662" s="15">
        <f>Raw_Data!Q2662</f>
        <v>194.1</v>
      </c>
      <c r="R2662" s="15">
        <f>Raw_Data!R2662</f>
        <v>5.24</v>
      </c>
      <c r="S2662" s="15">
        <f>Raw_Data!S2662</f>
        <v>0.7</v>
      </c>
      <c r="T2662" s="18">
        <f>IF(Raw_Data!T2662="",ROUND(AVERAGEIFS(Raw_Data!$T$2:$T$4001,Raw_Data!$E$2:$E$4001,E2662,Raw_Data!$D$2:$D$4001,D2662),2),IF(Raw_Data!T2662&gt;INDEX(Cleaning_Reference!$F$6:$F$13,MATCH(D2662,Cleaning_Reference!$A$6:$A$13,0)),INDEX(Cleaning_Reference!$F$6:$F$13,MATCH(D2662,Cleaning_Reference!$A$6:$A$13,0)),Raw_Data!T2662))</f>
        <v>0.31</v>
      </c>
      <c r="U2662" s="15">
        <f>Raw_Data!U2662</f>
        <v>2.62</v>
      </c>
      <c r="V2662" s="15">
        <f>Raw_Data!V2662</f>
        <v>48653</v>
      </c>
      <c r="W2662" s="15">
        <f>Raw_Data!W2662</f>
        <v>521342</v>
      </c>
      <c r="X2662" s="15">
        <f>Raw_Data!X2662</f>
        <v>127471</v>
      </c>
      <c r="Y2662" s="15">
        <f>Raw_Data!Y2662</f>
        <v>-393871</v>
      </c>
      <c r="Z2662" s="15">
        <f>Raw_Data!Z2662</f>
        <v>4339</v>
      </c>
      <c r="AA2662" s="15">
        <f>Raw_Data!AA2662</f>
        <v>0.60399999999999998</v>
      </c>
      <c r="AB2662" s="15">
        <f>Raw_Data!AB2662</f>
        <v>46.8</v>
      </c>
      <c r="AC2662" s="19" t="str">
        <f>IF(Raw_Data!G2662="","Yes","No")</f>
        <v>No</v>
      </c>
      <c r="AD2662" s="19" t="str">
        <f>IF(Raw_Data!L2662="","Yes","No")</f>
        <v>No</v>
      </c>
      <c r="AE2662" s="19" t="str">
        <f>IF(Raw_Data!T2662="","Imputed",IF(Raw_Data!T2662&gt;INDEX(Cleaning_Reference!$F$6:$F$13,MATCH(D2662,Cleaning_Reference!$A$6:$A$13,0)),"Capped","Original"))</f>
        <v>Original</v>
      </c>
      <c r="AF2662" s="21">
        <f t="shared" si="41"/>
        <v>2.62</v>
      </c>
    </row>
    <row r="2663" spans="1:32" ht="15" customHeight="1" x14ac:dyDescent="0.3">
      <c r="A2663" s="20" t="str">
        <f>Raw_Data!A2663</f>
        <v>SF12662</v>
      </c>
      <c r="B2663" s="15" t="str">
        <f>Raw_Data!B2663</f>
        <v>Gujarat</v>
      </c>
      <c r="C2663" s="15" t="str">
        <f>Raw_Data!C2663</f>
        <v>Erode</v>
      </c>
      <c r="D2663" s="15" t="str">
        <f>Raw_Data!D2663</f>
        <v>Groundnut</v>
      </c>
      <c r="E2663" s="15" t="str">
        <f>Raw_Data!E2663</f>
        <v>Rabi</v>
      </c>
      <c r="F2663" s="15">
        <f>Raw_Data!F2663</f>
        <v>0.76</v>
      </c>
      <c r="G2663" s="18">
        <f>IF(Raw_Data!G2663="",ROUND(AVERAGEIFS(Raw_Data!$G$2:$G$4001,Raw_Data!$E$2:$E$4001,E2663),1),Raw_Data!G2663)</f>
        <v>389.4</v>
      </c>
      <c r="H2663" s="15">
        <f>Raw_Data!H2663</f>
        <v>28.8</v>
      </c>
      <c r="I2663" s="15">
        <f>Raw_Data!I2663</f>
        <v>60.4</v>
      </c>
      <c r="J2663" s="15">
        <f>Raw_Data!J2663</f>
        <v>7.3</v>
      </c>
      <c r="K2663" s="15">
        <f>Raw_Data!K2663</f>
        <v>7.64</v>
      </c>
      <c r="L2663" s="18">
        <f>IF(Raw_Data!L2663="",ROUND(AVERAGEIFS(Raw_Data!$L$2:$L$4001,Raw_Data!$E$2:$E$4001,E2663),1),Raw_Data!L2663)</f>
        <v>18.7</v>
      </c>
      <c r="M2663" s="15">
        <f>Raw_Data!M2663</f>
        <v>144.5</v>
      </c>
      <c r="N2663" s="15">
        <f>Raw_Data!N2663</f>
        <v>65.5</v>
      </c>
      <c r="O2663" s="15">
        <f>Raw_Data!O2663</f>
        <v>72.900000000000006</v>
      </c>
      <c r="P2663" s="15" t="str">
        <f>Raw_Data!P2663</f>
        <v>Drip</v>
      </c>
      <c r="Q2663" s="15">
        <f>Raw_Data!Q2663</f>
        <v>269.8</v>
      </c>
      <c r="R2663" s="15">
        <f>Raw_Data!R2663</f>
        <v>3.9</v>
      </c>
      <c r="S2663" s="15">
        <f>Raw_Data!S2663</f>
        <v>0.91</v>
      </c>
      <c r="T2663" s="18">
        <f>IF(Raw_Data!T2663="",ROUND(AVERAGEIFS(Raw_Data!$T$2:$T$4001,Raw_Data!$E$2:$E$4001,E2663,Raw_Data!$D$2:$D$4001,D2663),2),IF(Raw_Data!T2663&gt;INDEX(Cleaning_Reference!$F$6:$F$13,MATCH(D2663,Cleaning_Reference!$A$6:$A$13,0)),INDEX(Cleaning_Reference!$F$6:$F$13,MATCH(D2663,Cleaning_Reference!$A$6:$A$13,0)),Raw_Data!T2663))</f>
        <v>0.59</v>
      </c>
      <c r="U2663" s="15">
        <f>Raw_Data!U2663</f>
        <v>0.45</v>
      </c>
      <c r="V2663" s="15">
        <f>Raw_Data!V2663</f>
        <v>58923</v>
      </c>
      <c r="W2663" s="15">
        <f>Raw_Data!W2663</f>
        <v>68519</v>
      </c>
      <c r="X2663" s="15">
        <f>Raw_Data!X2663</f>
        <v>26515</v>
      </c>
      <c r="Y2663" s="15">
        <f>Raw_Data!Y2663</f>
        <v>-42004</v>
      </c>
      <c r="Z2663" s="15">
        <f>Raw_Data!Z2663</f>
        <v>338</v>
      </c>
      <c r="AA2663" s="15">
        <f>Raw_Data!AA2663</f>
        <v>1.331</v>
      </c>
      <c r="AB2663" s="15">
        <f>Raw_Data!AB2663</f>
        <v>50.1</v>
      </c>
      <c r="AC2663" s="19" t="str">
        <f>IF(Raw_Data!G2663="","Yes","No")</f>
        <v>No</v>
      </c>
      <c r="AD2663" s="19" t="str">
        <f>IF(Raw_Data!L2663="","Yes","No")</f>
        <v>No</v>
      </c>
      <c r="AE2663" s="19" t="str">
        <f>IF(Raw_Data!T2663="","Imputed",IF(Raw_Data!T2663&gt;INDEX(Cleaning_Reference!$F$6:$F$13,MATCH(D2663,Cleaning_Reference!$A$6:$A$13,0)),"Capped","Original"))</f>
        <v>Original</v>
      </c>
      <c r="AF2663" s="21">
        <f t="shared" si="41"/>
        <v>0.45</v>
      </c>
    </row>
    <row r="2664" spans="1:32" ht="15" customHeight="1" x14ac:dyDescent="0.3">
      <c r="A2664" s="20" t="str">
        <f>Raw_Data!A2664</f>
        <v>SF12663</v>
      </c>
      <c r="B2664" s="15" t="str">
        <f>Raw_Data!B2664</f>
        <v>Punjab</v>
      </c>
      <c r="C2664" s="15" t="str">
        <f>Raw_Data!C2664</f>
        <v>Krishna</v>
      </c>
      <c r="D2664" s="15" t="str">
        <f>Raw_Data!D2664</f>
        <v>Maize</v>
      </c>
      <c r="E2664" s="15" t="str">
        <f>Raw_Data!E2664</f>
        <v>Rabi</v>
      </c>
      <c r="F2664" s="15">
        <f>Raw_Data!F2664</f>
        <v>9.16</v>
      </c>
      <c r="G2664" s="18">
        <f>IF(Raw_Data!G2664="",ROUND(AVERAGEIFS(Raw_Data!$G$2:$G$4001,Raw_Data!$E$2:$E$4001,E2664),1),Raw_Data!G2664)</f>
        <v>533</v>
      </c>
      <c r="H2664" s="15">
        <f>Raw_Data!H2664</f>
        <v>28.3</v>
      </c>
      <c r="I2664" s="15">
        <f>Raw_Data!I2664</f>
        <v>59.8</v>
      </c>
      <c r="J2664" s="15">
        <f>Raw_Data!J2664</f>
        <v>8.1999999999999993</v>
      </c>
      <c r="K2664" s="15">
        <f>Raw_Data!K2664</f>
        <v>6.35</v>
      </c>
      <c r="L2664" s="18">
        <f>IF(Raw_Data!L2664="",ROUND(AVERAGEIFS(Raw_Data!$L$2:$L$4001,Raw_Data!$E$2:$E$4001,E2664),1),Raw_Data!L2664)</f>
        <v>24.1</v>
      </c>
      <c r="M2664" s="15">
        <f>Raw_Data!M2664</f>
        <v>70.7</v>
      </c>
      <c r="N2664" s="15">
        <f>Raw_Data!N2664</f>
        <v>75.599999999999994</v>
      </c>
      <c r="O2664" s="15">
        <f>Raw_Data!O2664</f>
        <v>99</v>
      </c>
      <c r="P2664" s="15" t="str">
        <f>Raw_Data!P2664</f>
        <v>Rainfed</v>
      </c>
      <c r="Q2664" s="15">
        <f>Raw_Data!Q2664</f>
        <v>52.1</v>
      </c>
      <c r="R2664" s="15">
        <f>Raw_Data!R2664</f>
        <v>4.24</v>
      </c>
      <c r="S2664" s="15">
        <f>Raw_Data!S2664</f>
        <v>0.71</v>
      </c>
      <c r="T2664" s="18">
        <f>IF(Raw_Data!T2664="",ROUND(AVERAGEIFS(Raw_Data!$T$2:$T$4001,Raw_Data!$E$2:$E$4001,E2664,Raw_Data!$D$2:$D$4001,D2664),2),IF(Raw_Data!T2664&gt;INDEX(Cleaning_Reference!$F$6:$F$13,MATCH(D2664,Cleaning_Reference!$A$6:$A$13,0)),INDEX(Cleaning_Reference!$F$6:$F$13,MATCH(D2664,Cleaning_Reference!$A$6:$A$13,0)),Raw_Data!T2664))</f>
        <v>3.53</v>
      </c>
      <c r="U2664" s="15">
        <f>Raw_Data!U2664</f>
        <v>32.33</v>
      </c>
      <c r="V2664" s="15">
        <f>Raw_Data!V2664</f>
        <v>21072</v>
      </c>
      <c r="W2664" s="15">
        <f>Raw_Data!W2664</f>
        <v>454174</v>
      </c>
      <c r="X2664" s="15">
        <f>Raw_Data!X2664</f>
        <v>681258</v>
      </c>
      <c r="Y2664" s="15">
        <f>Raw_Data!Y2664</f>
        <v>227084</v>
      </c>
      <c r="Z2664" s="15">
        <f>Raw_Data!Z2664</f>
        <v>2855</v>
      </c>
      <c r="AA2664" s="15">
        <f>Raw_Data!AA2664</f>
        <v>11.324</v>
      </c>
      <c r="AB2664" s="15">
        <f>Raw_Data!AB2664</f>
        <v>36.6</v>
      </c>
      <c r="AC2664" s="19" t="str">
        <f>IF(Raw_Data!G2664="","Yes","No")</f>
        <v>No</v>
      </c>
      <c r="AD2664" s="19" t="str">
        <f>IF(Raw_Data!L2664="","Yes","No")</f>
        <v>No</v>
      </c>
      <c r="AE2664" s="19" t="str">
        <f>IF(Raw_Data!T2664="","Imputed",IF(Raw_Data!T2664&gt;INDEX(Cleaning_Reference!$F$6:$F$13,MATCH(D2664,Cleaning_Reference!$A$6:$A$13,0)),"Capped","Original"))</f>
        <v>Original</v>
      </c>
      <c r="AF2664" s="21">
        <f t="shared" si="41"/>
        <v>32.33</v>
      </c>
    </row>
    <row r="2665" spans="1:32" ht="15" customHeight="1" x14ac:dyDescent="0.3">
      <c r="A2665" s="20" t="str">
        <f>Raw_Data!A2665</f>
        <v>SF12664</v>
      </c>
      <c r="B2665" s="15" t="str">
        <f>Raw_Data!B2665</f>
        <v>Madhya Pradesh</v>
      </c>
      <c r="C2665" s="15" t="str">
        <f>Raw_Data!C2665</f>
        <v>Erode</v>
      </c>
      <c r="D2665" s="15" t="str">
        <f>Raw_Data!D2665</f>
        <v>Wheat</v>
      </c>
      <c r="E2665" s="15" t="str">
        <f>Raw_Data!E2665</f>
        <v>Kharif</v>
      </c>
      <c r="F2665" s="15">
        <f>Raw_Data!F2665</f>
        <v>2.34</v>
      </c>
      <c r="G2665" s="18">
        <f>IF(Raw_Data!G2665="",ROUND(AVERAGEIFS(Raw_Data!$G$2:$G$4001,Raw_Data!$E$2:$E$4001,E2665),1),Raw_Data!G2665)</f>
        <v>1151.4000000000001</v>
      </c>
      <c r="H2665" s="15">
        <f>Raw_Data!H2665</f>
        <v>22.5</v>
      </c>
      <c r="I2665" s="15">
        <f>Raw_Data!I2665</f>
        <v>55.7</v>
      </c>
      <c r="J2665" s="15">
        <f>Raw_Data!J2665</f>
        <v>6.6</v>
      </c>
      <c r="K2665" s="15">
        <f>Raw_Data!K2665</f>
        <v>5.82</v>
      </c>
      <c r="L2665" s="18">
        <f>IF(Raw_Data!L2665="",ROUND(AVERAGEIFS(Raw_Data!$L$2:$L$4001,Raw_Data!$E$2:$E$4001,E2665),1),Raw_Data!L2665)</f>
        <v>28.7</v>
      </c>
      <c r="M2665" s="15">
        <f>Raw_Data!M2665</f>
        <v>117.7</v>
      </c>
      <c r="N2665" s="15">
        <f>Raw_Data!N2665</f>
        <v>96.8</v>
      </c>
      <c r="O2665" s="15">
        <f>Raw_Data!O2665</f>
        <v>121.8</v>
      </c>
      <c r="P2665" s="15" t="str">
        <f>Raw_Data!P2665</f>
        <v>Sprinkler</v>
      </c>
      <c r="Q2665" s="15">
        <f>Raw_Data!Q2665</f>
        <v>204.9</v>
      </c>
      <c r="R2665" s="15">
        <f>Raw_Data!R2665</f>
        <v>1</v>
      </c>
      <c r="S2665" s="15">
        <f>Raw_Data!S2665</f>
        <v>0.96</v>
      </c>
      <c r="T2665" s="18">
        <f>IF(Raw_Data!T2665="",ROUND(AVERAGEIFS(Raw_Data!$T$2:$T$4001,Raw_Data!$E$2:$E$4001,E2665,Raw_Data!$D$2:$D$4001,D2665),2),IF(Raw_Data!T2665&gt;INDEX(Cleaning_Reference!$F$6:$F$13,MATCH(D2665,Cleaning_Reference!$A$6:$A$13,0)),INDEX(Cleaning_Reference!$F$6:$F$13,MATCH(D2665,Cleaning_Reference!$A$6:$A$13,0)),Raw_Data!T2665))</f>
        <v>1.02</v>
      </c>
      <c r="U2665" s="15">
        <f>Raw_Data!U2665</f>
        <v>2.39</v>
      </c>
      <c r="V2665" s="15">
        <f>Raw_Data!V2665</f>
        <v>22364</v>
      </c>
      <c r="W2665" s="15">
        <f>Raw_Data!W2665</f>
        <v>139230</v>
      </c>
      <c r="X2665" s="15">
        <f>Raw_Data!X2665</f>
        <v>53450</v>
      </c>
      <c r="Y2665" s="15">
        <f>Raw_Data!Y2665</f>
        <v>-85780</v>
      </c>
      <c r="Z2665" s="15">
        <f>Raw_Data!Z2665</f>
        <v>1229</v>
      </c>
      <c r="AA2665" s="15">
        <f>Raw_Data!AA2665</f>
        <v>1.9450000000000001</v>
      </c>
      <c r="AB2665" s="15">
        <f>Raw_Data!AB2665</f>
        <v>71</v>
      </c>
      <c r="AC2665" s="19" t="str">
        <f>IF(Raw_Data!G2665="","Yes","No")</f>
        <v>No</v>
      </c>
      <c r="AD2665" s="19" t="str">
        <f>IF(Raw_Data!L2665="","Yes","No")</f>
        <v>No</v>
      </c>
      <c r="AE2665" s="19" t="str">
        <f>IF(Raw_Data!T2665="","Imputed",IF(Raw_Data!T2665&gt;INDEX(Cleaning_Reference!$F$6:$F$13,MATCH(D2665,Cleaning_Reference!$A$6:$A$13,0)),"Capped","Original"))</f>
        <v>Original</v>
      </c>
      <c r="AF2665" s="21">
        <f t="shared" si="41"/>
        <v>2.39</v>
      </c>
    </row>
    <row r="2666" spans="1:32" ht="15" customHeight="1" x14ac:dyDescent="0.3">
      <c r="A2666" s="20" t="str">
        <f>Raw_Data!A2666</f>
        <v>SF12665</v>
      </c>
      <c r="B2666" s="15" t="str">
        <f>Raw_Data!B2666</f>
        <v>Telangana</v>
      </c>
      <c r="C2666" s="15" t="str">
        <f>Raw_Data!C2666</f>
        <v>Rajkot</v>
      </c>
      <c r="D2666" s="15" t="str">
        <f>Raw_Data!D2666</f>
        <v>Rice</v>
      </c>
      <c r="E2666" s="15" t="str">
        <f>Raw_Data!E2666</f>
        <v>Rabi</v>
      </c>
      <c r="F2666" s="15">
        <f>Raw_Data!F2666</f>
        <v>10.56</v>
      </c>
      <c r="G2666" s="18">
        <f>IF(Raw_Data!G2666="",ROUND(AVERAGEIFS(Raw_Data!$G$2:$G$4001,Raw_Data!$E$2:$E$4001,E2666),1),Raw_Data!G2666)</f>
        <v>447.7</v>
      </c>
      <c r="H2666" s="15">
        <f>Raw_Data!H2666</f>
        <v>21.9</v>
      </c>
      <c r="I2666" s="15">
        <f>Raw_Data!I2666</f>
        <v>58.3</v>
      </c>
      <c r="J2666" s="15">
        <f>Raw_Data!J2666</f>
        <v>6.4</v>
      </c>
      <c r="K2666" s="15">
        <f>Raw_Data!K2666</f>
        <v>5.9</v>
      </c>
      <c r="L2666" s="18">
        <f>IF(Raw_Data!L2666="",ROUND(AVERAGEIFS(Raw_Data!$L$2:$L$4001,Raw_Data!$E$2:$E$4001,E2666),1),Raw_Data!L2666)</f>
        <v>29.2</v>
      </c>
      <c r="M2666" s="15">
        <f>Raw_Data!M2666</f>
        <v>152.30000000000001</v>
      </c>
      <c r="N2666" s="15">
        <f>Raw_Data!N2666</f>
        <v>46.5</v>
      </c>
      <c r="O2666" s="15">
        <f>Raw_Data!O2666</f>
        <v>129.19999999999999</v>
      </c>
      <c r="P2666" s="15" t="str">
        <f>Raw_Data!P2666</f>
        <v>Flood</v>
      </c>
      <c r="Q2666" s="15">
        <f>Raw_Data!Q2666</f>
        <v>94.4</v>
      </c>
      <c r="R2666" s="15">
        <f>Raw_Data!R2666</f>
        <v>8.36</v>
      </c>
      <c r="S2666" s="15">
        <f>Raw_Data!S2666</f>
        <v>0.68</v>
      </c>
      <c r="T2666" s="18">
        <f>IF(Raw_Data!T2666="",ROUND(AVERAGEIFS(Raw_Data!$T$2:$T$4001,Raw_Data!$E$2:$E$4001,E2666,Raw_Data!$D$2:$D$4001,D2666),2),IF(Raw_Data!T2666&gt;INDEX(Cleaning_Reference!$F$6:$F$13,MATCH(D2666,Cleaning_Reference!$A$6:$A$13,0)),INDEX(Cleaning_Reference!$F$6:$F$13,MATCH(D2666,Cleaning_Reference!$A$6:$A$13,0)),Raw_Data!T2666))</f>
        <v>1.59</v>
      </c>
      <c r="U2666" s="15">
        <f>Raw_Data!U2666</f>
        <v>16.79</v>
      </c>
      <c r="V2666" s="15">
        <f>Raw_Data!V2666</f>
        <v>24173</v>
      </c>
      <c r="W2666" s="15">
        <f>Raw_Data!W2666</f>
        <v>689101</v>
      </c>
      <c r="X2666" s="15">
        <f>Raw_Data!X2666</f>
        <v>405865</v>
      </c>
      <c r="Y2666" s="15">
        <f>Raw_Data!Y2666</f>
        <v>-283236</v>
      </c>
      <c r="Z2666" s="15">
        <f>Raw_Data!Z2666</f>
        <v>19157</v>
      </c>
      <c r="AA2666" s="15">
        <f>Raw_Data!AA2666</f>
        <v>0.876</v>
      </c>
      <c r="AB2666" s="15">
        <f>Raw_Data!AB2666</f>
        <v>29.4</v>
      </c>
      <c r="AC2666" s="19" t="str">
        <f>IF(Raw_Data!G2666="","Yes","No")</f>
        <v>No</v>
      </c>
      <c r="AD2666" s="19" t="str">
        <f>IF(Raw_Data!L2666="","Yes","No")</f>
        <v>No</v>
      </c>
      <c r="AE2666" s="19" t="str">
        <f>IF(Raw_Data!T2666="","Imputed",IF(Raw_Data!T2666&gt;INDEX(Cleaning_Reference!$F$6:$F$13,MATCH(D2666,Cleaning_Reference!$A$6:$A$13,0)),"Capped","Original"))</f>
        <v>Original</v>
      </c>
      <c r="AF2666" s="21">
        <f t="shared" si="41"/>
        <v>16.79</v>
      </c>
    </row>
    <row r="2667" spans="1:32" ht="15" customHeight="1" x14ac:dyDescent="0.3">
      <c r="A2667" s="20" t="str">
        <f>Raw_Data!A2667</f>
        <v>SF12666</v>
      </c>
      <c r="B2667" s="15" t="str">
        <f>Raw_Data!B2667</f>
        <v>Andhra Pradesh</v>
      </c>
      <c r="C2667" s="15" t="str">
        <f>Raw_Data!C2667</f>
        <v>Nashik</v>
      </c>
      <c r="D2667" s="15" t="str">
        <f>Raw_Data!D2667</f>
        <v>Cotton</v>
      </c>
      <c r="E2667" s="15" t="str">
        <f>Raw_Data!E2667</f>
        <v>Rabi</v>
      </c>
      <c r="F2667" s="15">
        <f>Raw_Data!F2667</f>
        <v>3.29</v>
      </c>
      <c r="G2667" s="18">
        <f>IF(Raw_Data!G2667="",ROUND(AVERAGEIFS(Raw_Data!$G$2:$G$4001,Raw_Data!$E$2:$E$4001,E2667),1),Raw_Data!G2667)</f>
        <v>547.9</v>
      </c>
      <c r="H2667" s="15">
        <f>Raw_Data!H2667</f>
        <v>26.9</v>
      </c>
      <c r="I2667" s="15">
        <f>Raw_Data!I2667</f>
        <v>66</v>
      </c>
      <c r="J2667" s="15">
        <f>Raw_Data!J2667</f>
        <v>5.7</v>
      </c>
      <c r="K2667" s="15">
        <f>Raw_Data!K2667</f>
        <v>7.33</v>
      </c>
      <c r="L2667" s="18">
        <f>IF(Raw_Data!L2667="",ROUND(AVERAGEIFS(Raw_Data!$L$2:$L$4001,Raw_Data!$E$2:$E$4001,E2667),1),Raw_Data!L2667)</f>
        <v>39.200000000000003</v>
      </c>
      <c r="M2667" s="15">
        <f>Raw_Data!M2667</f>
        <v>88.3</v>
      </c>
      <c r="N2667" s="15">
        <f>Raw_Data!N2667</f>
        <v>15</v>
      </c>
      <c r="O2667" s="15">
        <f>Raw_Data!O2667</f>
        <v>144.19999999999999</v>
      </c>
      <c r="P2667" s="15" t="str">
        <f>Raw_Data!P2667</f>
        <v>Drip</v>
      </c>
      <c r="Q2667" s="15">
        <f>Raw_Data!Q2667</f>
        <v>140.6</v>
      </c>
      <c r="R2667" s="15">
        <f>Raw_Data!R2667</f>
        <v>7.62</v>
      </c>
      <c r="S2667" s="15">
        <f>Raw_Data!S2667</f>
        <v>0.79</v>
      </c>
      <c r="T2667" s="18">
        <f>IF(Raw_Data!T2667="",ROUND(AVERAGEIFS(Raw_Data!$T$2:$T$4001,Raw_Data!$E$2:$E$4001,E2667,Raw_Data!$D$2:$D$4001,D2667),2),IF(Raw_Data!T2667&gt;INDEX(Cleaning_Reference!$F$6:$F$13,MATCH(D2667,Cleaning_Reference!$A$6:$A$13,0)),INDEX(Cleaning_Reference!$F$6:$F$13,MATCH(D2667,Cleaning_Reference!$A$6:$A$13,0)),Raw_Data!T2667))</f>
        <v>1.29</v>
      </c>
      <c r="U2667" s="15">
        <f>Raw_Data!U2667</f>
        <v>4.24</v>
      </c>
      <c r="V2667" s="15">
        <f>Raw_Data!V2667</f>
        <v>55235</v>
      </c>
      <c r="W2667" s="15">
        <f>Raw_Data!W2667</f>
        <v>260555</v>
      </c>
      <c r="X2667" s="15">
        <f>Raw_Data!X2667</f>
        <v>234196</v>
      </c>
      <c r="Y2667" s="15">
        <f>Raw_Data!Y2667</f>
        <v>-26359</v>
      </c>
      <c r="Z2667" s="15">
        <f>Raw_Data!Z2667</f>
        <v>1910</v>
      </c>
      <c r="AA2667" s="15">
        <f>Raw_Data!AA2667</f>
        <v>2.2200000000000002</v>
      </c>
      <c r="AB2667" s="15">
        <f>Raw_Data!AB2667</f>
        <v>29.7</v>
      </c>
      <c r="AC2667" s="19" t="str">
        <f>IF(Raw_Data!G2667="","Yes","No")</f>
        <v>No</v>
      </c>
      <c r="AD2667" s="19" t="str">
        <f>IF(Raw_Data!L2667="","Yes","No")</f>
        <v>No</v>
      </c>
      <c r="AE2667" s="19" t="str">
        <f>IF(Raw_Data!T2667="","Imputed",IF(Raw_Data!T2667&gt;INDEX(Cleaning_Reference!$F$6:$F$13,MATCH(D2667,Cleaning_Reference!$A$6:$A$13,0)),"Capped","Original"))</f>
        <v>Original</v>
      </c>
      <c r="AF2667" s="21">
        <f t="shared" si="41"/>
        <v>4.24</v>
      </c>
    </row>
    <row r="2668" spans="1:32" ht="15" customHeight="1" x14ac:dyDescent="0.3">
      <c r="A2668" s="20" t="str">
        <f>Raw_Data!A2668</f>
        <v>SF12667</v>
      </c>
      <c r="B2668" s="15" t="str">
        <f>Raw_Data!B2668</f>
        <v>Karnataka</v>
      </c>
      <c r="C2668" s="15" t="str">
        <f>Raw_Data!C2668</f>
        <v>Raichur</v>
      </c>
      <c r="D2668" s="15" t="str">
        <f>Raw_Data!D2668</f>
        <v>Sugarcane</v>
      </c>
      <c r="E2668" s="15" t="str">
        <f>Raw_Data!E2668</f>
        <v>Rabi</v>
      </c>
      <c r="F2668" s="15">
        <f>Raw_Data!F2668</f>
        <v>11.62</v>
      </c>
      <c r="G2668" s="18">
        <f>IF(Raw_Data!G2668="",ROUND(AVERAGEIFS(Raw_Data!$G$2:$G$4001,Raw_Data!$E$2:$E$4001,E2668),1),Raw_Data!G2668)</f>
        <v>303.3</v>
      </c>
      <c r="H2668" s="15">
        <f>Raw_Data!H2668</f>
        <v>24</v>
      </c>
      <c r="I2668" s="15">
        <f>Raw_Data!I2668</f>
        <v>52.7</v>
      </c>
      <c r="J2668" s="15">
        <f>Raw_Data!J2668</f>
        <v>7.1</v>
      </c>
      <c r="K2668" s="15">
        <f>Raw_Data!K2668</f>
        <v>7.04</v>
      </c>
      <c r="L2668" s="18">
        <f>IF(Raw_Data!L2668="",ROUND(AVERAGEIFS(Raw_Data!$L$2:$L$4001,Raw_Data!$E$2:$E$4001,E2668),1),Raw_Data!L2668)</f>
        <v>21.4</v>
      </c>
      <c r="M2668" s="15">
        <f>Raw_Data!M2668</f>
        <v>113.5</v>
      </c>
      <c r="N2668" s="15">
        <f>Raw_Data!N2668</f>
        <v>71.8</v>
      </c>
      <c r="O2668" s="15">
        <f>Raw_Data!O2668</f>
        <v>78</v>
      </c>
      <c r="P2668" s="15" t="str">
        <f>Raw_Data!P2668</f>
        <v>Sprinkler</v>
      </c>
      <c r="Q2668" s="15">
        <f>Raw_Data!Q2668</f>
        <v>235.1</v>
      </c>
      <c r="R2668" s="15">
        <f>Raw_Data!R2668</f>
        <v>4.8499999999999996</v>
      </c>
      <c r="S2668" s="15">
        <f>Raw_Data!S2668</f>
        <v>0.95</v>
      </c>
      <c r="T2668" s="18">
        <f>IF(Raw_Data!T2668="",ROUND(AVERAGEIFS(Raw_Data!$T$2:$T$4001,Raw_Data!$E$2:$E$4001,E2668,Raw_Data!$D$2:$D$4001,D2668),2),IF(Raw_Data!T2668&gt;INDEX(Cleaning_Reference!$F$6:$F$13,MATCH(D2668,Cleaning_Reference!$A$6:$A$13,0)),INDEX(Cleaning_Reference!$F$6:$F$13,MATCH(D2668,Cleaning_Reference!$A$6:$A$13,0)),Raw_Data!T2668))</f>
        <v>52.49</v>
      </c>
      <c r="U2668" s="15">
        <f>Raw_Data!U2668</f>
        <v>609.92999999999995</v>
      </c>
      <c r="V2668" s="15">
        <f>Raw_Data!V2668</f>
        <v>3443</v>
      </c>
      <c r="W2668" s="15">
        <f>Raw_Data!W2668</f>
        <v>881787</v>
      </c>
      <c r="X2668" s="15">
        <f>Raw_Data!X2668</f>
        <v>2099989</v>
      </c>
      <c r="Y2668" s="15">
        <f>Raw_Data!Y2668</f>
        <v>1218202</v>
      </c>
      <c r="Z2668" s="15">
        <f>Raw_Data!Z2668</f>
        <v>20581</v>
      </c>
      <c r="AA2668" s="15">
        <f>Raw_Data!AA2668</f>
        <v>29.635999999999999</v>
      </c>
      <c r="AB2668" s="15">
        <f>Raw_Data!AB2668</f>
        <v>50.4</v>
      </c>
      <c r="AC2668" s="19" t="str">
        <f>IF(Raw_Data!G2668="","Yes","No")</f>
        <v>No</v>
      </c>
      <c r="AD2668" s="19" t="str">
        <f>IF(Raw_Data!L2668="","Yes","No")</f>
        <v>No</v>
      </c>
      <c r="AE2668" s="19" t="str">
        <f>IF(Raw_Data!T2668="","Imputed",IF(Raw_Data!T2668&gt;INDEX(Cleaning_Reference!$F$6:$F$13,MATCH(D2668,Cleaning_Reference!$A$6:$A$13,0)),"Capped","Original"))</f>
        <v>Original</v>
      </c>
      <c r="AF2668" s="21">
        <f t="shared" si="41"/>
        <v>609.92999999999995</v>
      </c>
    </row>
    <row r="2669" spans="1:32" ht="15" customHeight="1" x14ac:dyDescent="0.3">
      <c r="A2669" s="20" t="str">
        <f>Raw_Data!A2669</f>
        <v>SF12668</v>
      </c>
      <c r="B2669" s="15" t="str">
        <f>Raw_Data!B2669</f>
        <v>Gujarat</v>
      </c>
      <c r="C2669" s="15" t="str">
        <f>Raw_Data!C2669</f>
        <v>Nashik</v>
      </c>
      <c r="D2669" s="15" t="str">
        <f>Raw_Data!D2669</f>
        <v>Pulses</v>
      </c>
      <c r="E2669" s="15" t="str">
        <f>Raw_Data!E2669</f>
        <v>Kharif</v>
      </c>
      <c r="F2669" s="15">
        <f>Raw_Data!F2669</f>
        <v>7.21</v>
      </c>
      <c r="G2669" s="18">
        <f>IF(Raw_Data!G2669="",ROUND(AVERAGEIFS(Raw_Data!$G$2:$G$4001,Raw_Data!$E$2:$E$4001,E2669),1),Raw_Data!G2669)</f>
        <v>880.8</v>
      </c>
      <c r="H2669" s="15">
        <f>Raw_Data!H2669</f>
        <v>26.9</v>
      </c>
      <c r="I2669" s="15">
        <f>Raw_Data!I2669</f>
        <v>84.6</v>
      </c>
      <c r="J2669" s="15">
        <f>Raw_Data!J2669</f>
        <v>5.4</v>
      </c>
      <c r="K2669" s="15">
        <f>Raw_Data!K2669</f>
        <v>7.6</v>
      </c>
      <c r="L2669" s="18">
        <f>IF(Raw_Data!L2669="",ROUND(AVERAGEIFS(Raw_Data!$L$2:$L$4001,Raw_Data!$E$2:$E$4001,E2669),1),Raw_Data!L2669)</f>
        <v>26</v>
      </c>
      <c r="M2669" s="15">
        <f>Raw_Data!M2669</f>
        <v>110.5</v>
      </c>
      <c r="N2669" s="15">
        <f>Raw_Data!N2669</f>
        <v>74.400000000000006</v>
      </c>
      <c r="O2669" s="15">
        <f>Raw_Data!O2669</f>
        <v>140.6</v>
      </c>
      <c r="P2669" s="15" t="str">
        <f>Raw_Data!P2669</f>
        <v>Flood</v>
      </c>
      <c r="Q2669" s="15">
        <f>Raw_Data!Q2669</f>
        <v>230.3</v>
      </c>
      <c r="R2669" s="15">
        <f>Raw_Data!R2669</f>
        <v>2.77</v>
      </c>
      <c r="S2669" s="15">
        <f>Raw_Data!S2669</f>
        <v>0.74</v>
      </c>
      <c r="T2669" s="18">
        <f>IF(Raw_Data!T2669="",ROUND(AVERAGEIFS(Raw_Data!$T$2:$T$4001,Raw_Data!$E$2:$E$4001,E2669,Raw_Data!$D$2:$D$4001,D2669),2),IF(Raw_Data!T2669&gt;INDEX(Cleaning_Reference!$F$6:$F$13,MATCH(D2669,Cleaning_Reference!$A$6:$A$13,0)),INDEX(Cleaning_Reference!$F$6:$F$13,MATCH(D2669,Cleaning_Reference!$A$6:$A$13,0)),Raw_Data!T2669))</f>
        <v>0.56000000000000005</v>
      </c>
      <c r="U2669" s="15">
        <f>Raw_Data!U2669</f>
        <v>4.04</v>
      </c>
      <c r="V2669" s="15">
        <f>Raw_Data!V2669</f>
        <v>69848</v>
      </c>
      <c r="W2669" s="15">
        <f>Raw_Data!W2669</f>
        <v>561086</v>
      </c>
      <c r="X2669" s="15">
        <f>Raw_Data!X2669</f>
        <v>282186</v>
      </c>
      <c r="Y2669" s="15">
        <f>Raw_Data!Y2669</f>
        <v>-278900</v>
      </c>
      <c r="Z2669" s="15">
        <f>Raw_Data!Z2669</f>
        <v>3451</v>
      </c>
      <c r="AA2669" s="15">
        <f>Raw_Data!AA2669</f>
        <v>1.171</v>
      </c>
      <c r="AB2669" s="15">
        <f>Raw_Data!AB2669</f>
        <v>66.5</v>
      </c>
      <c r="AC2669" s="19" t="str">
        <f>IF(Raw_Data!G2669="","Yes","No")</f>
        <v>No</v>
      </c>
      <c r="AD2669" s="19" t="str">
        <f>IF(Raw_Data!L2669="","Yes","No")</f>
        <v>No</v>
      </c>
      <c r="AE2669" s="19" t="str">
        <f>IF(Raw_Data!T2669="","Imputed",IF(Raw_Data!T2669&gt;INDEX(Cleaning_Reference!$F$6:$F$13,MATCH(D2669,Cleaning_Reference!$A$6:$A$13,0)),"Capped","Original"))</f>
        <v>Original</v>
      </c>
      <c r="AF2669" s="21">
        <f t="shared" si="41"/>
        <v>4.04</v>
      </c>
    </row>
    <row r="2670" spans="1:32" ht="15" customHeight="1" x14ac:dyDescent="0.3">
      <c r="A2670" s="20" t="str">
        <f>Raw_Data!A2670</f>
        <v>SF12669</v>
      </c>
      <c r="B2670" s="15" t="str">
        <f>Raw_Data!B2670</f>
        <v>Karnataka</v>
      </c>
      <c r="C2670" s="15" t="str">
        <f>Raw_Data!C2670</f>
        <v>Raichur</v>
      </c>
      <c r="D2670" s="15" t="str">
        <f>Raw_Data!D2670</f>
        <v>Rice</v>
      </c>
      <c r="E2670" s="15" t="str">
        <f>Raw_Data!E2670</f>
        <v>Rabi</v>
      </c>
      <c r="F2670" s="15">
        <f>Raw_Data!F2670</f>
        <v>6.98</v>
      </c>
      <c r="G2670" s="18">
        <f>IF(Raw_Data!G2670="",ROUND(AVERAGEIFS(Raw_Data!$G$2:$G$4001,Raw_Data!$E$2:$E$4001,E2670),1),Raw_Data!G2670)</f>
        <v>614.79999999999995</v>
      </c>
      <c r="H2670" s="15">
        <f>Raw_Data!H2670</f>
        <v>21</v>
      </c>
      <c r="I2670" s="15">
        <f>Raw_Data!I2670</f>
        <v>53.2</v>
      </c>
      <c r="J2670" s="15">
        <f>Raw_Data!J2670</f>
        <v>7</v>
      </c>
      <c r="K2670" s="15">
        <f>Raw_Data!K2670</f>
        <v>7.8</v>
      </c>
      <c r="L2670" s="18">
        <f>IF(Raw_Data!L2670="",ROUND(AVERAGEIFS(Raw_Data!$L$2:$L$4001,Raw_Data!$E$2:$E$4001,E2670),1),Raw_Data!L2670)</f>
        <v>32</v>
      </c>
      <c r="M2670" s="15">
        <f>Raw_Data!M2670</f>
        <v>55.3</v>
      </c>
      <c r="N2670" s="15">
        <f>Raw_Data!N2670</f>
        <v>53.5</v>
      </c>
      <c r="O2670" s="15">
        <f>Raw_Data!O2670</f>
        <v>122.3</v>
      </c>
      <c r="P2670" s="15" t="str">
        <f>Raw_Data!P2670</f>
        <v>Drip</v>
      </c>
      <c r="Q2670" s="15">
        <f>Raw_Data!Q2670</f>
        <v>144.9</v>
      </c>
      <c r="R2670" s="15">
        <f>Raw_Data!R2670</f>
        <v>5.47</v>
      </c>
      <c r="S2670" s="15">
        <f>Raw_Data!S2670</f>
        <v>0.87</v>
      </c>
      <c r="T2670" s="18">
        <f>IF(Raw_Data!T2670="",ROUND(AVERAGEIFS(Raw_Data!$T$2:$T$4001,Raw_Data!$E$2:$E$4001,E2670,Raw_Data!$D$2:$D$4001,D2670),2),IF(Raw_Data!T2670&gt;INDEX(Cleaning_Reference!$F$6:$F$13,MATCH(D2670,Cleaning_Reference!$A$6:$A$13,0)),INDEX(Cleaning_Reference!$F$6:$F$13,MATCH(D2670,Cleaning_Reference!$A$6:$A$13,0)),Raw_Data!T2670))</f>
        <v>0.73</v>
      </c>
      <c r="U2670" s="15">
        <f>Raw_Data!U2670</f>
        <v>5.0999999999999996</v>
      </c>
      <c r="V2670" s="15">
        <f>Raw_Data!V2670</f>
        <v>23421</v>
      </c>
      <c r="W2670" s="15">
        <f>Raw_Data!W2670</f>
        <v>421924</v>
      </c>
      <c r="X2670" s="15">
        <f>Raw_Data!X2670</f>
        <v>119447</v>
      </c>
      <c r="Y2670" s="15">
        <f>Raw_Data!Y2670</f>
        <v>-302477</v>
      </c>
      <c r="Z2670" s="15">
        <f>Raw_Data!Z2670</f>
        <v>8241</v>
      </c>
      <c r="AA2670" s="15">
        <f>Raw_Data!AA2670</f>
        <v>0.61899999999999999</v>
      </c>
      <c r="AB2670" s="15">
        <f>Raw_Data!AB2670</f>
        <v>40.5</v>
      </c>
      <c r="AC2670" s="19" t="str">
        <f>IF(Raw_Data!G2670="","Yes","No")</f>
        <v>No</v>
      </c>
      <c r="AD2670" s="19" t="str">
        <f>IF(Raw_Data!L2670="","Yes","No")</f>
        <v>No</v>
      </c>
      <c r="AE2670" s="19" t="str">
        <f>IF(Raw_Data!T2670="","Imputed",IF(Raw_Data!T2670&gt;INDEX(Cleaning_Reference!$F$6:$F$13,MATCH(D2670,Cleaning_Reference!$A$6:$A$13,0)),"Capped","Original"))</f>
        <v>Original</v>
      </c>
      <c r="AF2670" s="21">
        <f t="shared" si="41"/>
        <v>5.0999999999999996</v>
      </c>
    </row>
    <row r="2671" spans="1:32" ht="15" customHeight="1" x14ac:dyDescent="0.3">
      <c r="A2671" s="20" t="str">
        <f>Raw_Data!A2671</f>
        <v>SF12670</v>
      </c>
      <c r="B2671" s="15" t="str">
        <f>Raw_Data!B2671</f>
        <v>Maharashtra</v>
      </c>
      <c r="C2671" s="15" t="str">
        <f>Raw_Data!C2671</f>
        <v>Nalgonda</v>
      </c>
      <c r="D2671" s="15" t="str">
        <f>Raw_Data!D2671</f>
        <v>Rice</v>
      </c>
      <c r="E2671" s="15" t="str">
        <f>Raw_Data!E2671</f>
        <v>Kharif</v>
      </c>
      <c r="F2671" s="15">
        <f>Raw_Data!F2671</f>
        <v>10.71</v>
      </c>
      <c r="G2671" s="18">
        <f>IF(Raw_Data!G2671="",ROUND(AVERAGEIFS(Raw_Data!$G$2:$G$4001,Raw_Data!$E$2:$E$4001,E2671),1),Raw_Data!G2671)</f>
        <v>655.9</v>
      </c>
      <c r="H2671" s="15">
        <f>Raw_Data!H2671</f>
        <v>31.5</v>
      </c>
      <c r="I2671" s="15">
        <f>Raw_Data!I2671</f>
        <v>54.2</v>
      </c>
      <c r="J2671" s="15">
        <f>Raw_Data!J2671</f>
        <v>3.7</v>
      </c>
      <c r="K2671" s="15">
        <f>Raw_Data!K2671</f>
        <v>6.52</v>
      </c>
      <c r="L2671" s="18">
        <f>IF(Raw_Data!L2671="",ROUND(AVERAGEIFS(Raw_Data!$L$2:$L$4001,Raw_Data!$E$2:$E$4001,E2671),1),Raw_Data!L2671)</f>
        <v>33.4</v>
      </c>
      <c r="M2671" s="15">
        <f>Raw_Data!M2671</f>
        <v>169.1</v>
      </c>
      <c r="N2671" s="15">
        <f>Raw_Data!N2671</f>
        <v>94.4</v>
      </c>
      <c r="O2671" s="15">
        <f>Raw_Data!O2671</f>
        <v>91.5</v>
      </c>
      <c r="P2671" s="15" t="str">
        <f>Raw_Data!P2671</f>
        <v>Rainfed</v>
      </c>
      <c r="Q2671" s="15">
        <f>Raw_Data!Q2671</f>
        <v>220.1</v>
      </c>
      <c r="R2671" s="15">
        <f>Raw_Data!R2671</f>
        <v>7.78</v>
      </c>
      <c r="S2671" s="15">
        <f>Raw_Data!S2671</f>
        <v>0.84</v>
      </c>
      <c r="T2671" s="18">
        <f>IF(Raw_Data!T2671="",ROUND(AVERAGEIFS(Raw_Data!$T$2:$T$4001,Raw_Data!$E$2:$E$4001,E2671,Raw_Data!$D$2:$D$4001,D2671),2),IF(Raw_Data!T2671&gt;INDEX(Cleaning_Reference!$F$6:$F$13,MATCH(D2671,Cleaning_Reference!$A$6:$A$13,0)),INDEX(Cleaning_Reference!$F$6:$F$13,MATCH(D2671,Cleaning_Reference!$A$6:$A$13,0)),Raw_Data!T2671))</f>
        <v>4.1100000000000003</v>
      </c>
      <c r="U2671" s="15">
        <f>Raw_Data!U2671</f>
        <v>44.02</v>
      </c>
      <c r="V2671" s="15">
        <f>Raw_Data!V2671</f>
        <v>22305</v>
      </c>
      <c r="W2671" s="15">
        <f>Raw_Data!W2671</f>
        <v>893068</v>
      </c>
      <c r="X2671" s="15">
        <f>Raw_Data!X2671</f>
        <v>981866</v>
      </c>
      <c r="Y2671" s="15">
        <f>Raw_Data!Y2671</f>
        <v>88798</v>
      </c>
      <c r="Z2671" s="15">
        <f>Raw_Data!Z2671</f>
        <v>9453</v>
      </c>
      <c r="AA2671" s="15">
        <f>Raw_Data!AA2671</f>
        <v>4.657</v>
      </c>
      <c r="AB2671" s="15">
        <f>Raw_Data!AB2671</f>
        <v>39.4</v>
      </c>
      <c r="AC2671" s="19" t="str">
        <f>IF(Raw_Data!G2671="","Yes","No")</f>
        <v>No</v>
      </c>
      <c r="AD2671" s="19" t="str">
        <f>IF(Raw_Data!L2671="","Yes","No")</f>
        <v>No</v>
      </c>
      <c r="AE2671" s="19" t="str">
        <f>IF(Raw_Data!T2671="","Imputed",IF(Raw_Data!T2671&gt;INDEX(Cleaning_Reference!$F$6:$F$13,MATCH(D2671,Cleaning_Reference!$A$6:$A$13,0)),"Capped","Original"))</f>
        <v>Original</v>
      </c>
      <c r="AF2671" s="21">
        <f t="shared" si="41"/>
        <v>44.02</v>
      </c>
    </row>
    <row r="2672" spans="1:32" ht="15" customHeight="1" x14ac:dyDescent="0.3">
      <c r="A2672" s="20" t="str">
        <f>Raw_Data!A2672</f>
        <v>SF12671</v>
      </c>
      <c r="B2672" s="15" t="str">
        <f>Raw_Data!B2672</f>
        <v>Gujarat</v>
      </c>
      <c r="C2672" s="15" t="str">
        <f>Raw_Data!C2672</f>
        <v>Indore</v>
      </c>
      <c r="D2672" s="15" t="str">
        <f>Raw_Data!D2672</f>
        <v>Maize</v>
      </c>
      <c r="E2672" s="15" t="str">
        <f>Raw_Data!E2672</f>
        <v>Kharif</v>
      </c>
      <c r="F2672" s="15">
        <f>Raw_Data!F2672</f>
        <v>5.41</v>
      </c>
      <c r="G2672" s="18">
        <f>IF(Raw_Data!G2672="",ROUND(AVERAGEIFS(Raw_Data!$G$2:$G$4001,Raw_Data!$E$2:$E$4001,E2672),1),Raw_Data!G2672)</f>
        <v>992.7</v>
      </c>
      <c r="H2672" s="15">
        <f>Raw_Data!H2672</f>
        <v>29.8</v>
      </c>
      <c r="I2672" s="15">
        <f>Raw_Data!I2672</f>
        <v>64.2</v>
      </c>
      <c r="J2672" s="15">
        <f>Raw_Data!J2672</f>
        <v>8.5</v>
      </c>
      <c r="K2672" s="15">
        <f>Raw_Data!K2672</f>
        <v>6.75</v>
      </c>
      <c r="L2672" s="18">
        <f>IF(Raw_Data!L2672="",ROUND(AVERAGEIFS(Raw_Data!$L$2:$L$4001,Raw_Data!$E$2:$E$4001,E2672),1),Raw_Data!L2672)</f>
        <v>35.6</v>
      </c>
      <c r="M2672" s="15">
        <f>Raw_Data!M2672</f>
        <v>80.7</v>
      </c>
      <c r="N2672" s="15">
        <f>Raw_Data!N2672</f>
        <v>43.8</v>
      </c>
      <c r="O2672" s="15">
        <f>Raw_Data!O2672</f>
        <v>50.2</v>
      </c>
      <c r="P2672" s="15" t="str">
        <f>Raw_Data!P2672</f>
        <v>Drip</v>
      </c>
      <c r="Q2672" s="15">
        <f>Raw_Data!Q2672</f>
        <v>217</v>
      </c>
      <c r="R2672" s="15">
        <f>Raw_Data!R2672</f>
        <v>4.95</v>
      </c>
      <c r="S2672" s="15">
        <f>Raw_Data!S2672</f>
        <v>0.67</v>
      </c>
      <c r="T2672" s="18">
        <f>IF(Raw_Data!T2672="",ROUND(AVERAGEIFS(Raw_Data!$T$2:$T$4001,Raw_Data!$E$2:$E$4001,E2672,Raw_Data!$D$2:$D$4001,D2672),2),IF(Raw_Data!T2672&gt;INDEX(Cleaning_Reference!$F$6:$F$13,MATCH(D2672,Cleaning_Reference!$A$6:$A$13,0)),INDEX(Cleaning_Reference!$F$6:$F$13,MATCH(D2672,Cleaning_Reference!$A$6:$A$13,0)),Raw_Data!T2672))</f>
        <v>3.88</v>
      </c>
      <c r="U2672" s="15">
        <f>Raw_Data!U2672</f>
        <v>20.99</v>
      </c>
      <c r="V2672" s="15">
        <f>Raw_Data!V2672</f>
        <v>17708</v>
      </c>
      <c r="W2672" s="15">
        <f>Raw_Data!W2672</f>
        <v>398018</v>
      </c>
      <c r="X2672" s="15">
        <f>Raw_Data!X2672</f>
        <v>371691</v>
      </c>
      <c r="Y2672" s="15">
        <f>Raw_Data!Y2672</f>
        <v>-26327</v>
      </c>
      <c r="Z2672" s="15">
        <f>Raw_Data!Z2672</f>
        <v>2867</v>
      </c>
      <c r="AA2672" s="15">
        <f>Raw_Data!AA2672</f>
        <v>7.3209999999999997</v>
      </c>
      <c r="AB2672" s="15">
        <f>Raw_Data!AB2672</f>
        <v>58</v>
      </c>
      <c r="AC2672" s="19" t="str">
        <f>IF(Raw_Data!G2672="","Yes","No")</f>
        <v>No</v>
      </c>
      <c r="AD2672" s="19" t="str">
        <f>IF(Raw_Data!L2672="","Yes","No")</f>
        <v>No</v>
      </c>
      <c r="AE2672" s="19" t="str">
        <f>IF(Raw_Data!T2672="","Imputed",IF(Raw_Data!T2672&gt;INDEX(Cleaning_Reference!$F$6:$F$13,MATCH(D2672,Cleaning_Reference!$A$6:$A$13,0)),"Capped","Original"))</f>
        <v>Original</v>
      </c>
      <c r="AF2672" s="21">
        <f t="shared" si="41"/>
        <v>20.99</v>
      </c>
    </row>
    <row r="2673" spans="1:32" ht="15" customHeight="1" x14ac:dyDescent="0.3">
      <c r="A2673" s="20" t="str">
        <f>Raw_Data!A2673</f>
        <v>SF12672</v>
      </c>
      <c r="B2673" s="15" t="str">
        <f>Raw_Data!B2673</f>
        <v>Andhra Pradesh</v>
      </c>
      <c r="C2673" s="15" t="str">
        <f>Raw_Data!C2673</f>
        <v>Indore</v>
      </c>
      <c r="D2673" s="15" t="str">
        <f>Raw_Data!D2673</f>
        <v>Groundnut</v>
      </c>
      <c r="E2673" s="15" t="str">
        <f>Raw_Data!E2673</f>
        <v>Kharif</v>
      </c>
      <c r="F2673" s="15">
        <f>Raw_Data!F2673</f>
        <v>8.8000000000000007</v>
      </c>
      <c r="G2673" s="18">
        <f>IF(Raw_Data!G2673="",ROUND(AVERAGEIFS(Raw_Data!$G$2:$G$4001,Raw_Data!$E$2:$E$4001,E2673),1),Raw_Data!G2673)</f>
        <v>917.3</v>
      </c>
      <c r="H2673" s="15">
        <f>Raw_Data!H2673</f>
        <v>30.3</v>
      </c>
      <c r="I2673" s="15">
        <f>Raw_Data!I2673</f>
        <v>76.599999999999994</v>
      </c>
      <c r="J2673" s="15">
        <f>Raw_Data!J2673</f>
        <v>9.1999999999999993</v>
      </c>
      <c r="K2673" s="15">
        <f>Raw_Data!K2673</f>
        <v>7.38</v>
      </c>
      <c r="L2673" s="18">
        <f>IF(Raw_Data!L2673="",ROUND(AVERAGEIFS(Raw_Data!$L$2:$L$4001,Raw_Data!$E$2:$E$4001,E2673),1),Raw_Data!L2673)</f>
        <v>30.6</v>
      </c>
      <c r="M2673" s="15">
        <f>Raw_Data!M2673</f>
        <v>166.7</v>
      </c>
      <c r="N2673" s="15">
        <f>Raw_Data!N2673</f>
        <v>61.8</v>
      </c>
      <c r="O2673" s="15">
        <f>Raw_Data!O2673</f>
        <v>94.4</v>
      </c>
      <c r="P2673" s="15" t="str">
        <f>Raw_Data!P2673</f>
        <v>Drip</v>
      </c>
      <c r="Q2673" s="15">
        <f>Raw_Data!Q2673</f>
        <v>127.2</v>
      </c>
      <c r="R2673" s="15">
        <f>Raw_Data!R2673</f>
        <v>5.23</v>
      </c>
      <c r="S2673" s="15">
        <f>Raw_Data!S2673</f>
        <v>0.67</v>
      </c>
      <c r="T2673" s="18">
        <f>IF(Raw_Data!T2673="",ROUND(AVERAGEIFS(Raw_Data!$T$2:$T$4001,Raw_Data!$E$2:$E$4001,E2673,Raw_Data!$D$2:$D$4001,D2673),2),IF(Raw_Data!T2673&gt;INDEX(Cleaning_Reference!$F$6:$F$13,MATCH(D2673,Cleaning_Reference!$A$6:$A$13,0)),INDEX(Cleaning_Reference!$F$6:$F$13,MATCH(D2673,Cleaning_Reference!$A$6:$A$13,0)),Raw_Data!T2673))</f>
        <v>1.3</v>
      </c>
      <c r="U2673" s="15">
        <f>Raw_Data!U2673</f>
        <v>11.44</v>
      </c>
      <c r="V2673" s="15">
        <f>Raw_Data!V2673</f>
        <v>58368</v>
      </c>
      <c r="W2673" s="15">
        <f>Raw_Data!W2673</f>
        <v>545956</v>
      </c>
      <c r="X2673" s="15">
        <f>Raw_Data!X2673</f>
        <v>667730</v>
      </c>
      <c r="Y2673" s="15">
        <f>Raw_Data!Y2673</f>
        <v>121774</v>
      </c>
      <c r="Z2673" s="15">
        <f>Raw_Data!Z2673</f>
        <v>3712</v>
      </c>
      <c r="AA2673" s="15">
        <f>Raw_Data!AA2673</f>
        <v>3.0819999999999999</v>
      </c>
      <c r="AB2673" s="15">
        <f>Raw_Data!AB2673</f>
        <v>52.9</v>
      </c>
      <c r="AC2673" s="19" t="str">
        <f>IF(Raw_Data!G2673="","Yes","No")</f>
        <v>No</v>
      </c>
      <c r="AD2673" s="19" t="str">
        <f>IF(Raw_Data!L2673="","Yes","No")</f>
        <v>No</v>
      </c>
      <c r="AE2673" s="19" t="str">
        <f>IF(Raw_Data!T2673="","Imputed",IF(Raw_Data!T2673&gt;INDEX(Cleaning_Reference!$F$6:$F$13,MATCH(D2673,Cleaning_Reference!$A$6:$A$13,0)),"Capped","Original"))</f>
        <v>Original</v>
      </c>
      <c r="AF2673" s="21">
        <f t="shared" si="41"/>
        <v>11.44</v>
      </c>
    </row>
    <row r="2674" spans="1:32" ht="15" customHeight="1" x14ac:dyDescent="0.3">
      <c r="A2674" s="20" t="str">
        <f>Raw_Data!A2674</f>
        <v>SF12673</v>
      </c>
      <c r="B2674" s="15" t="str">
        <f>Raw_Data!B2674</f>
        <v>Madhya Pradesh</v>
      </c>
      <c r="C2674" s="15" t="str">
        <f>Raw_Data!C2674</f>
        <v>Guntur</v>
      </c>
      <c r="D2674" s="15" t="str">
        <f>Raw_Data!D2674</f>
        <v>Groundnut</v>
      </c>
      <c r="E2674" s="15" t="str">
        <f>Raw_Data!E2674</f>
        <v>Rabi</v>
      </c>
      <c r="F2674" s="15">
        <f>Raw_Data!F2674</f>
        <v>12.16</v>
      </c>
      <c r="G2674" s="18">
        <f>IF(Raw_Data!G2674="",ROUND(AVERAGEIFS(Raw_Data!$G$2:$G$4001,Raw_Data!$E$2:$E$4001,E2674),1),Raw_Data!G2674)</f>
        <v>323.5</v>
      </c>
      <c r="H2674" s="15">
        <f>Raw_Data!H2674</f>
        <v>22.8</v>
      </c>
      <c r="I2674" s="15">
        <f>Raw_Data!I2674</f>
        <v>68.900000000000006</v>
      </c>
      <c r="J2674" s="15">
        <f>Raw_Data!J2674</f>
        <v>9.6999999999999993</v>
      </c>
      <c r="K2674" s="15">
        <f>Raw_Data!K2674</f>
        <v>6.73</v>
      </c>
      <c r="L2674" s="18">
        <f>IF(Raw_Data!L2674="",ROUND(AVERAGEIFS(Raw_Data!$L$2:$L$4001,Raw_Data!$E$2:$E$4001,E2674),1),Raw_Data!L2674)</f>
        <v>31.3</v>
      </c>
      <c r="M2674" s="15">
        <f>Raw_Data!M2674</f>
        <v>86</v>
      </c>
      <c r="N2674" s="15">
        <f>Raw_Data!N2674</f>
        <v>42</v>
      </c>
      <c r="O2674" s="15">
        <f>Raw_Data!O2674</f>
        <v>102.6</v>
      </c>
      <c r="P2674" s="15" t="str">
        <f>Raw_Data!P2674</f>
        <v>Flood</v>
      </c>
      <c r="Q2674" s="15">
        <f>Raw_Data!Q2674</f>
        <v>70.8</v>
      </c>
      <c r="R2674" s="15">
        <f>Raw_Data!R2674</f>
        <v>6</v>
      </c>
      <c r="S2674" s="15">
        <f>Raw_Data!S2674</f>
        <v>0.67</v>
      </c>
      <c r="T2674" s="18">
        <f>IF(Raw_Data!T2674="",ROUND(AVERAGEIFS(Raw_Data!$T$2:$T$4001,Raw_Data!$E$2:$E$4001,E2674,Raw_Data!$D$2:$D$4001,D2674),2),IF(Raw_Data!T2674&gt;INDEX(Cleaning_Reference!$F$6:$F$13,MATCH(D2674,Cleaning_Reference!$A$6:$A$13,0)),INDEX(Cleaning_Reference!$F$6:$F$13,MATCH(D2674,Cleaning_Reference!$A$6:$A$13,0)),Raw_Data!T2674))</f>
        <v>1.51</v>
      </c>
      <c r="U2674" s="15">
        <f>Raw_Data!U2674</f>
        <v>18.36</v>
      </c>
      <c r="V2674" s="15">
        <f>Raw_Data!V2674</f>
        <v>59843</v>
      </c>
      <c r="W2674" s="15">
        <f>Raw_Data!W2674</f>
        <v>632338</v>
      </c>
      <c r="X2674" s="15">
        <f>Raw_Data!X2674</f>
        <v>1098717</v>
      </c>
      <c r="Y2674" s="15">
        <f>Raw_Data!Y2674</f>
        <v>466379</v>
      </c>
      <c r="Z2674" s="15">
        <f>Raw_Data!Z2674</f>
        <v>7506</v>
      </c>
      <c r="AA2674" s="15">
        <f>Raw_Data!AA2674</f>
        <v>2.4460000000000002</v>
      </c>
      <c r="AB2674" s="15">
        <f>Raw_Data!AB2674</f>
        <v>31.7</v>
      </c>
      <c r="AC2674" s="19" t="str">
        <f>IF(Raw_Data!G2674="","Yes","No")</f>
        <v>No</v>
      </c>
      <c r="AD2674" s="19" t="str">
        <f>IF(Raw_Data!L2674="","Yes","No")</f>
        <v>No</v>
      </c>
      <c r="AE2674" s="19" t="str">
        <f>IF(Raw_Data!T2674="","Imputed",IF(Raw_Data!T2674&gt;INDEX(Cleaning_Reference!$F$6:$F$13,MATCH(D2674,Cleaning_Reference!$A$6:$A$13,0)),"Capped","Original"))</f>
        <v>Original</v>
      </c>
      <c r="AF2674" s="21">
        <f t="shared" si="41"/>
        <v>18.36</v>
      </c>
    </row>
    <row r="2675" spans="1:32" ht="15" customHeight="1" x14ac:dyDescent="0.3">
      <c r="A2675" s="20" t="str">
        <f>Raw_Data!A2675</f>
        <v>SF12674</v>
      </c>
      <c r="B2675" s="15" t="str">
        <f>Raw_Data!B2675</f>
        <v>Karnataka</v>
      </c>
      <c r="C2675" s="15" t="str">
        <f>Raw_Data!C2675</f>
        <v>Ludhiana</v>
      </c>
      <c r="D2675" s="15" t="str">
        <f>Raw_Data!D2675</f>
        <v>Rice</v>
      </c>
      <c r="E2675" s="15" t="str">
        <f>Raw_Data!E2675</f>
        <v>Rabi</v>
      </c>
      <c r="F2675" s="15">
        <f>Raw_Data!F2675</f>
        <v>10.4</v>
      </c>
      <c r="G2675" s="18">
        <f>IF(Raw_Data!G2675="",ROUND(AVERAGEIFS(Raw_Data!$G$2:$G$4001,Raw_Data!$E$2:$E$4001,E2675),1),Raw_Data!G2675)</f>
        <v>344.2</v>
      </c>
      <c r="H2675" s="15">
        <f>Raw_Data!H2675</f>
        <v>26.1</v>
      </c>
      <c r="I2675" s="15">
        <f>Raw_Data!I2675</f>
        <v>49.9</v>
      </c>
      <c r="J2675" s="15">
        <f>Raw_Data!J2675</f>
        <v>9.3000000000000007</v>
      </c>
      <c r="K2675" s="15">
        <f>Raw_Data!K2675</f>
        <v>7.23</v>
      </c>
      <c r="L2675" s="18">
        <f>IF(Raw_Data!L2675="",ROUND(AVERAGEIFS(Raw_Data!$L$2:$L$4001,Raw_Data!$E$2:$E$4001,E2675),1),Raw_Data!L2675)</f>
        <v>18.5</v>
      </c>
      <c r="M2675" s="15">
        <f>Raw_Data!M2675</f>
        <v>148.9</v>
      </c>
      <c r="N2675" s="15">
        <f>Raw_Data!N2675</f>
        <v>63</v>
      </c>
      <c r="O2675" s="15">
        <f>Raw_Data!O2675</f>
        <v>130.9</v>
      </c>
      <c r="P2675" s="15" t="str">
        <f>Raw_Data!P2675</f>
        <v>Drip</v>
      </c>
      <c r="Q2675" s="15">
        <f>Raw_Data!Q2675</f>
        <v>111.9</v>
      </c>
      <c r="R2675" s="15">
        <f>Raw_Data!R2675</f>
        <v>0.5</v>
      </c>
      <c r="S2675" s="15">
        <f>Raw_Data!S2675</f>
        <v>0.78</v>
      </c>
      <c r="T2675" s="18">
        <f>IF(Raw_Data!T2675="",ROUND(AVERAGEIFS(Raw_Data!$T$2:$T$4001,Raw_Data!$E$2:$E$4001,E2675,Raw_Data!$D$2:$D$4001,D2675),2),IF(Raw_Data!T2675&gt;INDEX(Cleaning_Reference!$F$6:$F$13,MATCH(D2675,Cleaning_Reference!$A$6:$A$13,0)),INDEX(Cleaning_Reference!$F$6:$F$13,MATCH(D2675,Cleaning_Reference!$A$6:$A$13,0)),Raw_Data!T2675))</f>
        <v>3.17</v>
      </c>
      <c r="U2675" s="15">
        <f>Raw_Data!U2675</f>
        <v>32.97</v>
      </c>
      <c r="V2675" s="15">
        <f>Raw_Data!V2675</f>
        <v>24765</v>
      </c>
      <c r="W2675" s="15">
        <f>Raw_Data!W2675</f>
        <v>541869</v>
      </c>
      <c r="X2675" s="15">
        <f>Raw_Data!X2675</f>
        <v>816502</v>
      </c>
      <c r="Y2675" s="15">
        <f>Raw_Data!Y2675</f>
        <v>274633</v>
      </c>
      <c r="Z2675" s="15">
        <f>Raw_Data!Z2675</f>
        <v>12662</v>
      </c>
      <c r="AA2675" s="15">
        <f>Raw_Data!AA2675</f>
        <v>2.6040000000000001</v>
      </c>
      <c r="AB2675" s="15">
        <f>Raw_Data!AB2675</f>
        <v>40.1</v>
      </c>
      <c r="AC2675" s="19" t="str">
        <f>IF(Raw_Data!G2675="","Yes","No")</f>
        <v>No</v>
      </c>
      <c r="AD2675" s="19" t="str">
        <f>IF(Raw_Data!L2675="","Yes","No")</f>
        <v>No</v>
      </c>
      <c r="AE2675" s="19" t="str">
        <f>IF(Raw_Data!T2675="","Imputed",IF(Raw_Data!T2675&gt;INDEX(Cleaning_Reference!$F$6:$F$13,MATCH(D2675,Cleaning_Reference!$A$6:$A$13,0)),"Capped","Original"))</f>
        <v>Original</v>
      </c>
      <c r="AF2675" s="21">
        <f t="shared" si="41"/>
        <v>32.97</v>
      </c>
    </row>
    <row r="2676" spans="1:32" ht="15" customHeight="1" x14ac:dyDescent="0.3">
      <c r="A2676" s="20" t="str">
        <f>Raw_Data!A2676</f>
        <v>SF12675</v>
      </c>
      <c r="B2676" s="15" t="str">
        <f>Raw_Data!B2676</f>
        <v>Karnataka</v>
      </c>
      <c r="C2676" s="15" t="str">
        <f>Raw_Data!C2676</f>
        <v>Ludhiana</v>
      </c>
      <c r="D2676" s="15" t="str">
        <f>Raw_Data!D2676</f>
        <v>Groundnut</v>
      </c>
      <c r="E2676" s="15" t="str">
        <f>Raw_Data!E2676</f>
        <v>Kharif</v>
      </c>
      <c r="F2676" s="15">
        <f>Raw_Data!F2676</f>
        <v>9.8800000000000008</v>
      </c>
      <c r="G2676" s="18">
        <f>IF(Raw_Data!G2676="",ROUND(AVERAGEIFS(Raw_Data!$G$2:$G$4001,Raw_Data!$E$2:$E$4001,E2676),1),Raw_Data!G2676)</f>
        <v>984.7</v>
      </c>
      <c r="H2676" s="15">
        <f>Raw_Data!H2676</f>
        <v>32.1</v>
      </c>
      <c r="I2676" s="15">
        <f>Raw_Data!I2676</f>
        <v>69.5</v>
      </c>
      <c r="J2676" s="15">
        <f>Raw_Data!J2676</f>
        <v>7.3</v>
      </c>
      <c r="K2676" s="15">
        <f>Raw_Data!K2676</f>
        <v>6.03</v>
      </c>
      <c r="L2676" s="18">
        <f>IF(Raw_Data!L2676="",ROUND(AVERAGEIFS(Raw_Data!$L$2:$L$4001,Raw_Data!$E$2:$E$4001,E2676),1),Raw_Data!L2676)</f>
        <v>36.200000000000003</v>
      </c>
      <c r="M2676" s="15">
        <f>Raw_Data!M2676</f>
        <v>101.7</v>
      </c>
      <c r="N2676" s="15">
        <f>Raw_Data!N2676</f>
        <v>83.6</v>
      </c>
      <c r="O2676" s="15">
        <f>Raw_Data!O2676</f>
        <v>109.5</v>
      </c>
      <c r="P2676" s="15" t="str">
        <f>Raw_Data!P2676</f>
        <v>Rainfed</v>
      </c>
      <c r="Q2676" s="15">
        <f>Raw_Data!Q2676</f>
        <v>215</v>
      </c>
      <c r="R2676" s="15">
        <f>Raw_Data!R2676</f>
        <v>5.2</v>
      </c>
      <c r="S2676" s="15">
        <f>Raw_Data!S2676</f>
        <v>0.93</v>
      </c>
      <c r="T2676" s="18">
        <f>IF(Raw_Data!T2676="",ROUND(AVERAGEIFS(Raw_Data!$T$2:$T$4001,Raw_Data!$E$2:$E$4001,E2676,Raw_Data!$D$2:$D$4001,D2676),2),IF(Raw_Data!T2676&gt;INDEX(Cleaning_Reference!$F$6:$F$13,MATCH(D2676,Cleaning_Reference!$A$6:$A$13,0)),INDEX(Cleaning_Reference!$F$6:$F$13,MATCH(D2676,Cleaning_Reference!$A$6:$A$13,0)),Raw_Data!T2676))</f>
        <v>1.48</v>
      </c>
      <c r="U2676" s="15">
        <f>Raw_Data!U2676</f>
        <v>10.97</v>
      </c>
      <c r="V2676" s="15">
        <f>Raw_Data!V2676</f>
        <v>61027</v>
      </c>
      <c r="W2676" s="15">
        <f>Raw_Data!W2676</f>
        <v>581955</v>
      </c>
      <c r="X2676" s="15">
        <f>Raw_Data!X2676</f>
        <v>669466</v>
      </c>
      <c r="Y2676" s="15">
        <f>Raw_Data!Y2676</f>
        <v>87511</v>
      </c>
      <c r="Z2676" s="15">
        <f>Raw_Data!Z2676</f>
        <v>2666</v>
      </c>
      <c r="AA2676" s="15">
        <f>Raw_Data!AA2676</f>
        <v>4.1150000000000002</v>
      </c>
      <c r="AB2676" s="15">
        <f>Raw_Data!AB2676</f>
        <v>66.099999999999994</v>
      </c>
      <c r="AC2676" s="19" t="str">
        <f>IF(Raw_Data!G2676="","Yes","No")</f>
        <v>No</v>
      </c>
      <c r="AD2676" s="19" t="str">
        <f>IF(Raw_Data!L2676="","Yes","No")</f>
        <v>No</v>
      </c>
      <c r="AE2676" s="19" t="str">
        <f>IF(Raw_Data!T2676="","Imputed",IF(Raw_Data!T2676&gt;INDEX(Cleaning_Reference!$F$6:$F$13,MATCH(D2676,Cleaning_Reference!$A$6:$A$13,0)),"Capped","Original"))</f>
        <v>Imputed</v>
      </c>
      <c r="AF2676" s="21">
        <f t="shared" si="41"/>
        <v>14.62</v>
      </c>
    </row>
    <row r="2677" spans="1:32" ht="15" customHeight="1" x14ac:dyDescent="0.3">
      <c r="A2677" s="20" t="str">
        <f>Raw_Data!A2677</f>
        <v>SF12676</v>
      </c>
      <c r="B2677" s="15" t="str">
        <f>Raw_Data!B2677</f>
        <v>Tamil Nadu</v>
      </c>
      <c r="C2677" s="15" t="str">
        <f>Raw_Data!C2677</f>
        <v>Nalgonda</v>
      </c>
      <c r="D2677" s="15" t="str">
        <f>Raw_Data!D2677</f>
        <v>Wheat</v>
      </c>
      <c r="E2677" s="15" t="str">
        <f>Raw_Data!E2677</f>
        <v>Rabi</v>
      </c>
      <c r="F2677" s="15">
        <f>Raw_Data!F2677</f>
        <v>11.99</v>
      </c>
      <c r="G2677" s="18">
        <f>IF(Raw_Data!G2677="",ROUND(AVERAGEIFS(Raw_Data!$G$2:$G$4001,Raw_Data!$E$2:$E$4001,E2677),1),Raw_Data!G2677)</f>
        <v>440.7</v>
      </c>
      <c r="H2677" s="15">
        <f>Raw_Data!H2677</f>
        <v>24.8</v>
      </c>
      <c r="I2677" s="15">
        <f>Raw_Data!I2677</f>
        <v>54</v>
      </c>
      <c r="J2677" s="15">
        <f>Raw_Data!J2677</f>
        <v>10.6</v>
      </c>
      <c r="K2677" s="15">
        <f>Raw_Data!K2677</f>
        <v>6.3</v>
      </c>
      <c r="L2677" s="18">
        <f>IF(Raw_Data!L2677="",ROUND(AVERAGEIFS(Raw_Data!$L$2:$L$4001,Raw_Data!$E$2:$E$4001,E2677),1),Raw_Data!L2677)</f>
        <v>27.8</v>
      </c>
      <c r="M2677" s="15">
        <f>Raw_Data!M2677</f>
        <v>166.9</v>
      </c>
      <c r="N2677" s="15">
        <f>Raw_Data!N2677</f>
        <v>57</v>
      </c>
      <c r="O2677" s="15">
        <f>Raw_Data!O2677</f>
        <v>124.4</v>
      </c>
      <c r="P2677" s="15" t="str">
        <f>Raw_Data!P2677</f>
        <v>Rainfed</v>
      </c>
      <c r="Q2677" s="15">
        <f>Raw_Data!Q2677</f>
        <v>148.30000000000001</v>
      </c>
      <c r="R2677" s="15">
        <f>Raw_Data!R2677</f>
        <v>2.74</v>
      </c>
      <c r="S2677" s="15">
        <f>Raw_Data!S2677</f>
        <v>0.98</v>
      </c>
      <c r="T2677" s="18">
        <f>IF(Raw_Data!T2677="",ROUND(AVERAGEIFS(Raw_Data!$T$2:$T$4001,Raw_Data!$E$2:$E$4001,E2677,Raw_Data!$D$2:$D$4001,D2677),2),IF(Raw_Data!T2677&gt;INDEX(Cleaning_Reference!$F$6:$F$13,MATCH(D2677,Cleaning_Reference!$A$6:$A$13,0)),INDEX(Cleaning_Reference!$F$6:$F$13,MATCH(D2677,Cleaning_Reference!$A$6:$A$13,0)),Raw_Data!T2677))</f>
        <v>2.5499999999999998</v>
      </c>
      <c r="U2677" s="15">
        <f>Raw_Data!U2677</f>
        <v>30.57</v>
      </c>
      <c r="V2677" s="15">
        <f>Raw_Data!V2677</f>
        <v>19676</v>
      </c>
      <c r="W2677" s="15">
        <f>Raw_Data!W2677</f>
        <v>699063</v>
      </c>
      <c r="X2677" s="15">
        <f>Raw_Data!X2677</f>
        <v>601495</v>
      </c>
      <c r="Y2677" s="15">
        <f>Raw_Data!Y2677</f>
        <v>-97568</v>
      </c>
      <c r="Z2677" s="15">
        <f>Raw_Data!Z2677</f>
        <v>3422</v>
      </c>
      <c r="AA2677" s="15">
        <f>Raw_Data!AA2677</f>
        <v>8.9329999999999998</v>
      </c>
      <c r="AB2677" s="15">
        <f>Raw_Data!AB2677</f>
        <v>44.3</v>
      </c>
      <c r="AC2677" s="19" t="str">
        <f>IF(Raw_Data!G2677="","Yes","No")</f>
        <v>No</v>
      </c>
      <c r="AD2677" s="19" t="str">
        <f>IF(Raw_Data!L2677="","Yes","No")</f>
        <v>No</v>
      </c>
      <c r="AE2677" s="19" t="str">
        <f>IF(Raw_Data!T2677="","Imputed",IF(Raw_Data!T2677&gt;INDEX(Cleaning_Reference!$F$6:$F$13,MATCH(D2677,Cleaning_Reference!$A$6:$A$13,0)),"Capped","Original"))</f>
        <v>Original</v>
      </c>
      <c r="AF2677" s="21">
        <f t="shared" si="41"/>
        <v>30.57</v>
      </c>
    </row>
    <row r="2678" spans="1:32" ht="15" customHeight="1" x14ac:dyDescent="0.3">
      <c r="A2678" s="20" t="str">
        <f>Raw_Data!A2678</f>
        <v>SF12677</v>
      </c>
      <c r="B2678" s="15" t="str">
        <f>Raw_Data!B2678</f>
        <v>Andhra Pradesh</v>
      </c>
      <c r="C2678" s="15" t="str">
        <f>Raw_Data!C2678</f>
        <v>Erode</v>
      </c>
      <c r="D2678" s="15" t="str">
        <f>Raw_Data!D2678</f>
        <v>Chilli</v>
      </c>
      <c r="E2678" s="15" t="str">
        <f>Raw_Data!E2678</f>
        <v>Rabi</v>
      </c>
      <c r="F2678" s="15">
        <f>Raw_Data!F2678</f>
        <v>8.51</v>
      </c>
      <c r="G2678" s="18">
        <f>IF(Raw_Data!G2678="",ROUND(AVERAGEIFS(Raw_Data!$G$2:$G$4001,Raw_Data!$E$2:$E$4001,E2678),1),Raw_Data!G2678)</f>
        <v>428.2</v>
      </c>
      <c r="H2678" s="15">
        <f>Raw_Data!H2678</f>
        <v>23.6</v>
      </c>
      <c r="I2678" s="15">
        <f>Raw_Data!I2678</f>
        <v>47</v>
      </c>
      <c r="J2678" s="15">
        <f>Raw_Data!J2678</f>
        <v>5.6</v>
      </c>
      <c r="K2678" s="15">
        <f>Raw_Data!K2678</f>
        <v>6.43</v>
      </c>
      <c r="L2678" s="18">
        <f>IF(Raw_Data!L2678="",ROUND(AVERAGEIFS(Raw_Data!$L$2:$L$4001,Raw_Data!$E$2:$E$4001,E2678),1),Raw_Data!L2678)</f>
        <v>16.3</v>
      </c>
      <c r="M2678" s="15">
        <f>Raw_Data!M2678</f>
        <v>81.599999999999994</v>
      </c>
      <c r="N2678" s="15">
        <f>Raw_Data!N2678</f>
        <v>27.2</v>
      </c>
      <c r="O2678" s="15">
        <f>Raw_Data!O2678</f>
        <v>90.3</v>
      </c>
      <c r="P2678" s="15" t="str">
        <f>Raw_Data!P2678</f>
        <v>Rainfed</v>
      </c>
      <c r="Q2678" s="15">
        <f>Raw_Data!Q2678</f>
        <v>264.39999999999998</v>
      </c>
      <c r="R2678" s="15">
        <f>Raw_Data!R2678</f>
        <v>6.29</v>
      </c>
      <c r="S2678" s="15">
        <f>Raw_Data!S2678</f>
        <v>0.76</v>
      </c>
      <c r="T2678" s="18">
        <f>IF(Raw_Data!T2678="",ROUND(AVERAGEIFS(Raw_Data!$T$2:$T$4001,Raw_Data!$E$2:$E$4001,E2678,Raw_Data!$D$2:$D$4001,D2678),2),IF(Raw_Data!T2678&gt;INDEX(Cleaning_Reference!$F$6:$F$13,MATCH(D2678,Cleaning_Reference!$A$6:$A$13,0)),INDEX(Cleaning_Reference!$F$6:$F$13,MATCH(D2678,Cleaning_Reference!$A$6:$A$13,0)),Raw_Data!T2678))</f>
        <v>1.63</v>
      </c>
      <c r="U2678" s="15">
        <f>Raw_Data!U2678</f>
        <v>13.87</v>
      </c>
      <c r="V2678" s="15">
        <f>Raw_Data!V2678</f>
        <v>105681</v>
      </c>
      <c r="W2678" s="15">
        <f>Raw_Data!W2678</f>
        <v>580321</v>
      </c>
      <c r="X2678" s="15">
        <f>Raw_Data!X2678</f>
        <v>1465795</v>
      </c>
      <c r="Y2678" s="15">
        <f>Raw_Data!Y2678</f>
        <v>885474</v>
      </c>
      <c r="Z2678" s="15">
        <f>Raw_Data!Z2678</f>
        <v>2856</v>
      </c>
      <c r="AA2678" s="15">
        <f>Raw_Data!AA2678</f>
        <v>4.8559999999999999</v>
      </c>
      <c r="AB2678" s="15">
        <f>Raw_Data!AB2678</f>
        <v>33.5</v>
      </c>
      <c r="AC2678" s="19" t="str">
        <f>IF(Raw_Data!G2678="","Yes","No")</f>
        <v>No</v>
      </c>
      <c r="AD2678" s="19" t="str">
        <f>IF(Raw_Data!L2678="","Yes","No")</f>
        <v>No</v>
      </c>
      <c r="AE2678" s="19" t="str">
        <f>IF(Raw_Data!T2678="","Imputed",IF(Raw_Data!T2678&gt;INDEX(Cleaning_Reference!$F$6:$F$13,MATCH(D2678,Cleaning_Reference!$A$6:$A$13,0)),"Capped","Original"))</f>
        <v>Original</v>
      </c>
      <c r="AF2678" s="21">
        <f t="shared" si="41"/>
        <v>13.87</v>
      </c>
    </row>
    <row r="2679" spans="1:32" ht="15" customHeight="1" x14ac:dyDescent="0.3">
      <c r="A2679" s="20" t="str">
        <f>Raw_Data!A2679</f>
        <v>SF12678</v>
      </c>
      <c r="B2679" s="15" t="str">
        <f>Raw_Data!B2679</f>
        <v>Gujarat</v>
      </c>
      <c r="C2679" s="15" t="str">
        <f>Raw_Data!C2679</f>
        <v>Nalgonda</v>
      </c>
      <c r="D2679" s="15" t="str">
        <f>Raw_Data!D2679</f>
        <v>Chilli</v>
      </c>
      <c r="E2679" s="15" t="str">
        <f>Raw_Data!E2679</f>
        <v>Rabi</v>
      </c>
      <c r="F2679" s="15">
        <f>Raw_Data!F2679</f>
        <v>2.59</v>
      </c>
      <c r="G2679" s="18">
        <f>IF(Raw_Data!G2679="",ROUND(AVERAGEIFS(Raw_Data!$G$2:$G$4001,Raw_Data!$E$2:$E$4001,E2679),1),Raw_Data!G2679)</f>
        <v>363.6</v>
      </c>
      <c r="H2679" s="15">
        <f>Raw_Data!H2679</f>
        <v>24.7</v>
      </c>
      <c r="I2679" s="15">
        <f>Raw_Data!I2679</f>
        <v>43.7</v>
      </c>
      <c r="J2679" s="15">
        <f>Raw_Data!J2679</f>
        <v>9.3000000000000007</v>
      </c>
      <c r="K2679" s="15">
        <f>Raw_Data!K2679</f>
        <v>6.81</v>
      </c>
      <c r="L2679" s="18">
        <f>IF(Raw_Data!L2679="",ROUND(AVERAGEIFS(Raw_Data!$L$2:$L$4001,Raw_Data!$E$2:$E$4001,E2679),1),Raw_Data!L2679)</f>
        <v>22.3</v>
      </c>
      <c r="M2679" s="15">
        <f>Raw_Data!M2679</f>
        <v>104.5</v>
      </c>
      <c r="N2679" s="15">
        <f>Raw_Data!N2679</f>
        <v>53.6</v>
      </c>
      <c r="O2679" s="15">
        <f>Raw_Data!O2679</f>
        <v>100.3</v>
      </c>
      <c r="P2679" s="15" t="str">
        <f>Raw_Data!P2679</f>
        <v>Rainfed</v>
      </c>
      <c r="Q2679" s="15">
        <f>Raw_Data!Q2679</f>
        <v>134.80000000000001</v>
      </c>
      <c r="R2679" s="15">
        <f>Raw_Data!R2679</f>
        <v>3.43</v>
      </c>
      <c r="S2679" s="15">
        <f>Raw_Data!S2679</f>
        <v>0.73</v>
      </c>
      <c r="T2679" s="18">
        <f>IF(Raw_Data!T2679="",ROUND(AVERAGEIFS(Raw_Data!$T$2:$T$4001,Raw_Data!$E$2:$E$4001,E2679,Raw_Data!$D$2:$D$4001,D2679),2),IF(Raw_Data!T2679&gt;INDEX(Cleaning_Reference!$F$6:$F$13,MATCH(D2679,Cleaning_Reference!$A$6:$A$13,0)),INDEX(Cleaning_Reference!$F$6:$F$13,MATCH(D2679,Cleaning_Reference!$A$6:$A$13,0)),Raw_Data!T2679))</f>
        <v>1.66</v>
      </c>
      <c r="U2679" s="15">
        <f>Raw_Data!U2679</f>
        <v>4.3</v>
      </c>
      <c r="V2679" s="15">
        <f>Raw_Data!V2679</f>
        <v>103022</v>
      </c>
      <c r="W2679" s="15">
        <f>Raw_Data!W2679</f>
        <v>156158</v>
      </c>
      <c r="X2679" s="15">
        <f>Raw_Data!X2679</f>
        <v>442995</v>
      </c>
      <c r="Y2679" s="15">
        <f>Raw_Data!Y2679</f>
        <v>286837</v>
      </c>
      <c r="Z2679" s="15">
        <f>Raw_Data!Z2679</f>
        <v>873</v>
      </c>
      <c r="AA2679" s="15">
        <f>Raw_Data!AA2679</f>
        <v>4.9260000000000002</v>
      </c>
      <c r="AB2679" s="15">
        <f>Raw_Data!AB2679</f>
        <v>42.3</v>
      </c>
      <c r="AC2679" s="19" t="str">
        <f>IF(Raw_Data!G2679="","Yes","No")</f>
        <v>No</v>
      </c>
      <c r="AD2679" s="19" t="str">
        <f>IF(Raw_Data!L2679="","Yes","No")</f>
        <v>No</v>
      </c>
      <c r="AE2679" s="19" t="str">
        <f>IF(Raw_Data!T2679="","Imputed",IF(Raw_Data!T2679&gt;INDEX(Cleaning_Reference!$F$6:$F$13,MATCH(D2679,Cleaning_Reference!$A$6:$A$13,0)),"Capped","Original"))</f>
        <v>Original</v>
      </c>
      <c r="AF2679" s="21">
        <f t="shared" si="41"/>
        <v>4.3</v>
      </c>
    </row>
    <row r="2680" spans="1:32" ht="15" customHeight="1" x14ac:dyDescent="0.3">
      <c r="A2680" s="20" t="str">
        <f>Raw_Data!A2680</f>
        <v>SF12679</v>
      </c>
      <c r="B2680" s="15" t="str">
        <f>Raw_Data!B2680</f>
        <v>Telangana</v>
      </c>
      <c r="C2680" s="15" t="str">
        <f>Raw_Data!C2680</f>
        <v>Raichur</v>
      </c>
      <c r="D2680" s="15" t="str">
        <f>Raw_Data!D2680</f>
        <v>Sugarcane</v>
      </c>
      <c r="E2680" s="15" t="str">
        <f>Raw_Data!E2680</f>
        <v>Rabi</v>
      </c>
      <c r="F2680" s="15">
        <f>Raw_Data!F2680</f>
        <v>1.38</v>
      </c>
      <c r="G2680" s="18">
        <f>IF(Raw_Data!G2680="",ROUND(AVERAGEIFS(Raw_Data!$G$2:$G$4001,Raw_Data!$E$2:$E$4001,E2680),1),Raw_Data!G2680)</f>
        <v>229.6</v>
      </c>
      <c r="H2680" s="15">
        <f>Raw_Data!H2680</f>
        <v>26.8</v>
      </c>
      <c r="I2680" s="15">
        <f>Raw_Data!I2680</f>
        <v>63.7</v>
      </c>
      <c r="J2680" s="15">
        <f>Raw_Data!J2680</f>
        <v>8</v>
      </c>
      <c r="K2680" s="15">
        <f>Raw_Data!K2680</f>
        <v>6.91</v>
      </c>
      <c r="L2680" s="18">
        <f>IF(Raw_Data!L2680="",ROUND(AVERAGEIFS(Raw_Data!$L$2:$L$4001,Raw_Data!$E$2:$E$4001,E2680),1),Raw_Data!L2680)</f>
        <v>21.8</v>
      </c>
      <c r="M2680" s="15">
        <f>Raw_Data!M2680</f>
        <v>146.69999999999999</v>
      </c>
      <c r="N2680" s="15">
        <f>Raw_Data!N2680</f>
        <v>76.7</v>
      </c>
      <c r="O2680" s="15">
        <f>Raw_Data!O2680</f>
        <v>41.8</v>
      </c>
      <c r="P2680" s="15" t="str">
        <f>Raw_Data!P2680</f>
        <v>Flood</v>
      </c>
      <c r="Q2680" s="15">
        <f>Raw_Data!Q2680</f>
        <v>137.5</v>
      </c>
      <c r="R2680" s="15">
        <f>Raw_Data!R2680</f>
        <v>4.3</v>
      </c>
      <c r="S2680" s="15">
        <f>Raw_Data!S2680</f>
        <v>0.68</v>
      </c>
      <c r="T2680" s="18">
        <f>IF(Raw_Data!T2680="",ROUND(AVERAGEIFS(Raw_Data!$T$2:$T$4001,Raw_Data!$E$2:$E$4001,E2680,Raw_Data!$D$2:$D$4001,D2680),2),IF(Raw_Data!T2680&gt;INDEX(Cleaning_Reference!$F$6:$F$13,MATCH(D2680,Cleaning_Reference!$A$6:$A$13,0)),INDEX(Cleaning_Reference!$F$6:$F$13,MATCH(D2680,Cleaning_Reference!$A$6:$A$13,0)),Raw_Data!T2680))</f>
        <v>51.33</v>
      </c>
      <c r="U2680" s="15">
        <f>Raw_Data!U2680</f>
        <v>70.84</v>
      </c>
      <c r="V2680" s="15">
        <f>Raw_Data!V2680</f>
        <v>3408</v>
      </c>
      <c r="W2680" s="15">
        <f>Raw_Data!W2680</f>
        <v>85721</v>
      </c>
      <c r="X2680" s="15">
        <f>Raw_Data!X2680</f>
        <v>241423</v>
      </c>
      <c r="Y2680" s="15">
        <f>Raw_Data!Y2680</f>
        <v>155702</v>
      </c>
      <c r="Z2680" s="15">
        <f>Raw_Data!Z2680</f>
        <v>2883</v>
      </c>
      <c r="AA2680" s="15">
        <f>Raw_Data!AA2680</f>
        <v>24.571999999999999</v>
      </c>
      <c r="AB2680" s="15">
        <f>Raw_Data!AB2680</f>
        <v>34.799999999999997</v>
      </c>
      <c r="AC2680" s="19" t="str">
        <f>IF(Raw_Data!G2680="","Yes","No")</f>
        <v>No</v>
      </c>
      <c r="AD2680" s="19" t="str">
        <f>IF(Raw_Data!L2680="","Yes","No")</f>
        <v>No</v>
      </c>
      <c r="AE2680" s="19" t="str">
        <f>IF(Raw_Data!T2680="","Imputed",IF(Raw_Data!T2680&gt;INDEX(Cleaning_Reference!$F$6:$F$13,MATCH(D2680,Cleaning_Reference!$A$6:$A$13,0)),"Capped","Original"))</f>
        <v>Original</v>
      </c>
      <c r="AF2680" s="21">
        <f t="shared" si="41"/>
        <v>70.84</v>
      </c>
    </row>
    <row r="2681" spans="1:32" ht="15" customHeight="1" x14ac:dyDescent="0.3">
      <c r="A2681" s="20" t="str">
        <f>Raw_Data!A2681</f>
        <v>SF12680</v>
      </c>
      <c r="B2681" s="15" t="str">
        <f>Raw_Data!B2681</f>
        <v>Maharashtra</v>
      </c>
      <c r="C2681" s="15" t="str">
        <f>Raw_Data!C2681</f>
        <v>Rajkot</v>
      </c>
      <c r="D2681" s="15" t="str">
        <f>Raw_Data!D2681</f>
        <v>Rice</v>
      </c>
      <c r="E2681" s="15" t="str">
        <f>Raw_Data!E2681</f>
        <v>Rabi</v>
      </c>
      <c r="F2681" s="15">
        <f>Raw_Data!F2681</f>
        <v>0.87</v>
      </c>
      <c r="G2681" s="18">
        <f>IF(Raw_Data!G2681="",ROUND(AVERAGEIFS(Raw_Data!$G$2:$G$4001,Raw_Data!$E$2:$E$4001,E2681),1),Raw_Data!G2681)</f>
        <v>558.20000000000005</v>
      </c>
      <c r="H2681" s="15">
        <f>Raw_Data!H2681</f>
        <v>18</v>
      </c>
      <c r="I2681" s="15">
        <f>Raw_Data!I2681</f>
        <v>48.1</v>
      </c>
      <c r="J2681" s="15">
        <f>Raw_Data!J2681</f>
        <v>7.4</v>
      </c>
      <c r="K2681" s="15">
        <f>Raw_Data!K2681</f>
        <v>6.2</v>
      </c>
      <c r="L2681" s="18">
        <f>IF(Raw_Data!L2681="",ROUND(AVERAGEIFS(Raw_Data!$L$2:$L$4001,Raw_Data!$E$2:$E$4001,E2681),1),Raw_Data!L2681)</f>
        <v>24</v>
      </c>
      <c r="M2681" s="15">
        <f>Raw_Data!M2681</f>
        <v>90.6</v>
      </c>
      <c r="N2681" s="15">
        <f>Raw_Data!N2681</f>
        <v>108.2</v>
      </c>
      <c r="O2681" s="15">
        <f>Raw_Data!O2681</f>
        <v>101.6</v>
      </c>
      <c r="P2681" s="15" t="str">
        <f>Raw_Data!P2681</f>
        <v>Drip</v>
      </c>
      <c r="Q2681" s="15">
        <f>Raw_Data!Q2681</f>
        <v>199</v>
      </c>
      <c r="R2681" s="15">
        <f>Raw_Data!R2681</f>
        <v>4.45</v>
      </c>
      <c r="S2681" s="15">
        <f>Raw_Data!S2681</f>
        <v>0.97</v>
      </c>
      <c r="T2681" s="18">
        <f>IF(Raw_Data!T2681="",ROUND(AVERAGEIFS(Raw_Data!$T$2:$T$4001,Raw_Data!$E$2:$E$4001,E2681,Raw_Data!$D$2:$D$4001,D2681),2),IF(Raw_Data!T2681&gt;INDEX(Cleaning_Reference!$F$6:$F$13,MATCH(D2681,Cleaning_Reference!$A$6:$A$13,0)),INDEX(Cleaning_Reference!$F$6:$F$13,MATCH(D2681,Cleaning_Reference!$A$6:$A$13,0)),Raw_Data!T2681))</f>
        <v>2.38</v>
      </c>
      <c r="U2681" s="15">
        <f>Raw_Data!U2681</f>
        <v>2.0699999999999998</v>
      </c>
      <c r="V2681" s="15">
        <f>Raw_Data!V2681</f>
        <v>20716</v>
      </c>
      <c r="W2681" s="15">
        <f>Raw_Data!W2681</f>
        <v>55696</v>
      </c>
      <c r="X2681" s="15">
        <f>Raw_Data!X2681</f>
        <v>42882</v>
      </c>
      <c r="Y2681" s="15">
        <f>Raw_Data!Y2681</f>
        <v>-12814</v>
      </c>
      <c r="Z2681" s="15">
        <f>Raw_Data!Z2681</f>
        <v>1288</v>
      </c>
      <c r="AA2681" s="15">
        <f>Raw_Data!AA2681</f>
        <v>1.607</v>
      </c>
      <c r="AB2681" s="15">
        <f>Raw_Data!AB2681</f>
        <v>34.6</v>
      </c>
      <c r="AC2681" s="19" t="str">
        <f>IF(Raw_Data!G2681="","Yes","No")</f>
        <v>No</v>
      </c>
      <c r="AD2681" s="19" t="str">
        <f>IF(Raw_Data!L2681="","Yes","No")</f>
        <v>No</v>
      </c>
      <c r="AE2681" s="19" t="str">
        <f>IF(Raw_Data!T2681="","Imputed",IF(Raw_Data!T2681&gt;INDEX(Cleaning_Reference!$F$6:$F$13,MATCH(D2681,Cleaning_Reference!$A$6:$A$13,0)),"Capped","Original"))</f>
        <v>Original</v>
      </c>
      <c r="AF2681" s="21">
        <f t="shared" si="41"/>
        <v>2.0699999999999998</v>
      </c>
    </row>
    <row r="2682" spans="1:32" ht="15" customHeight="1" x14ac:dyDescent="0.3">
      <c r="A2682" s="20" t="str">
        <f>Raw_Data!A2682</f>
        <v>SF12681</v>
      </c>
      <c r="B2682" s="15" t="str">
        <f>Raw_Data!B2682</f>
        <v>Tamil Nadu</v>
      </c>
      <c r="C2682" s="15" t="str">
        <f>Raw_Data!C2682</f>
        <v>Rajkot</v>
      </c>
      <c r="D2682" s="15" t="str">
        <f>Raw_Data!D2682</f>
        <v>Cotton</v>
      </c>
      <c r="E2682" s="15" t="str">
        <f>Raw_Data!E2682</f>
        <v>Kharif</v>
      </c>
      <c r="F2682" s="15">
        <f>Raw_Data!F2682</f>
        <v>8.26</v>
      </c>
      <c r="G2682" s="18">
        <f>IF(Raw_Data!G2682="",ROUND(AVERAGEIFS(Raw_Data!$G$2:$G$4001,Raw_Data!$E$2:$E$4001,E2682),1),Raw_Data!G2682)</f>
        <v>584.4</v>
      </c>
      <c r="H2682" s="15">
        <f>Raw_Data!H2682</f>
        <v>25.1</v>
      </c>
      <c r="I2682" s="15">
        <f>Raw_Data!I2682</f>
        <v>81.400000000000006</v>
      </c>
      <c r="J2682" s="15">
        <f>Raw_Data!J2682</f>
        <v>7.1</v>
      </c>
      <c r="K2682" s="15">
        <f>Raw_Data!K2682</f>
        <v>6.83</v>
      </c>
      <c r="L2682" s="18">
        <f>IF(Raw_Data!L2682="",ROUND(AVERAGEIFS(Raw_Data!$L$2:$L$4001,Raw_Data!$E$2:$E$4001,E2682),1),Raw_Data!L2682)</f>
        <v>26.8</v>
      </c>
      <c r="M2682" s="15">
        <f>Raw_Data!M2682</f>
        <v>89.8</v>
      </c>
      <c r="N2682" s="15">
        <f>Raw_Data!N2682</f>
        <v>46.3</v>
      </c>
      <c r="O2682" s="15">
        <f>Raw_Data!O2682</f>
        <v>94.6</v>
      </c>
      <c r="P2682" s="15" t="str">
        <f>Raw_Data!P2682</f>
        <v>Drip</v>
      </c>
      <c r="Q2682" s="15">
        <f>Raw_Data!Q2682</f>
        <v>149.69999999999999</v>
      </c>
      <c r="R2682" s="15">
        <f>Raw_Data!R2682</f>
        <v>6.42</v>
      </c>
      <c r="S2682" s="15">
        <f>Raw_Data!S2682</f>
        <v>0.69</v>
      </c>
      <c r="T2682" s="18">
        <f>IF(Raw_Data!T2682="",ROUND(AVERAGEIFS(Raw_Data!$T$2:$T$4001,Raw_Data!$E$2:$E$4001,E2682,Raw_Data!$D$2:$D$4001,D2682),2),IF(Raw_Data!T2682&gt;INDEX(Cleaning_Reference!$F$6:$F$13,MATCH(D2682,Cleaning_Reference!$A$6:$A$13,0)),INDEX(Cleaning_Reference!$F$6:$F$13,MATCH(D2682,Cleaning_Reference!$A$6:$A$13,0)),Raw_Data!T2682))</f>
        <v>2.14</v>
      </c>
      <c r="U2682" s="15">
        <f>Raw_Data!U2682</f>
        <v>17.68</v>
      </c>
      <c r="V2682" s="15">
        <f>Raw_Data!V2682</f>
        <v>76495</v>
      </c>
      <c r="W2682" s="15">
        <f>Raw_Data!W2682</f>
        <v>491922</v>
      </c>
      <c r="X2682" s="15">
        <f>Raw_Data!X2682</f>
        <v>1352432</v>
      </c>
      <c r="Y2682" s="15">
        <f>Raw_Data!Y2682</f>
        <v>860510</v>
      </c>
      <c r="Z2682" s="15">
        <f>Raw_Data!Z2682</f>
        <v>5341</v>
      </c>
      <c r="AA2682" s="15">
        <f>Raw_Data!AA2682</f>
        <v>3.31</v>
      </c>
      <c r="AB2682" s="15">
        <f>Raw_Data!AB2682</f>
        <v>43.4</v>
      </c>
      <c r="AC2682" s="19" t="str">
        <f>IF(Raw_Data!G2682="","Yes","No")</f>
        <v>No</v>
      </c>
      <c r="AD2682" s="19" t="str">
        <f>IF(Raw_Data!L2682="","Yes","No")</f>
        <v>No</v>
      </c>
      <c r="AE2682" s="19" t="str">
        <f>IF(Raw_Data!T2682="","Imputed",IF(Raw_Data!T2682&gt;INDEX(Cleaning_Reference!$F$6:$F$13,MATCH(D2682,Cleaning_Reference!$A$6:$A$13,0)),"Capped","Original"))</f>
        <v>Original</v>
      </c>
      <c r="AF2682" s="21">
        <f t="shared" si="41"/>
        <v>17.68</v>
      </c>
    </row>
    <row r="2683" spans="1:32" ht="15" customHeight="1" x14ac:dyDescent="0.3">
      <c r="A2683" s="20" t="str">
        <f>Raw_Data!A2683</f>
        <v>SF12682</v>
      </c>
      <c r="B2683" s="15" t="str">
        <f>Raw_Data!B2683</f>
        <v>Karnataka</v>
      </c>
      <c r="C2683" s="15" t="str">
        <f>Raw_Data!C2683</f>
        <v>Nashik</v>
      </c>
      <c r="D2683" s="15" t="str">
        <f>Raw_Data!D2683</f>
        <v>Wheat</v>
      </c>
      <c r="E2683" s="15" t="str">
        <f>Raw_Data!E2683</f>
        <v>Rabi</v>
      </c>
      <c r="F2683" s="15">
        <f>Raw_Data!F2683</f>
        <v>2.4500000000000002</v>
      </c>
      <c r="G2683" s="18">
        <f>IF(Raw_Data!G2683="",ROUND(AVERAGEIFS(Raw_Data!$G$2:$G$4001,Raw_Data!$E$2:$E$4001,E2683),1),Raw_Data!G2683)</f>
        <v>521</v>
      </c>
      <c r="H2683" s="15">
        <f>Raw_Data!H2683</f>
        <v>25.2</v>
      </c>
      <c r="I2683" s="15">
        <f>Raw_Data!I2683</f>
        <v>44.8</v>
      </c>
      <c r="J2683" s="15">
        <f>Raw_Data!J2683</f>
        <v>8</v>
      </c>
      <c r="K2683" s="15">
        <f>Raw_Data!K2683</f>
        <v>6.97</v>
      </c>
      <c r="L2683" s="18">
        <f>IF(Raw_Data!L2683="",ROUND(AVERAGEIFS(Raw_Data!$L$2:$L$4001,Raw_Data!$E$2:$E$4001,E2683),1),Raw_Data!L2683)</f>
        <v>34.4</v>
      </c>
      <c r="M2683" s="15">
        <f>Raw_Data!M2683</f>
        <v>134.69999999999999</v>
      </c>
      <c r="N2683" s="15">
        <f>Raw_Data!N2683</f>
        <v>55.3</v>
      </c>
      <c r="O2683" s="15">
        <f>Raw_Data!O2683</f>
        <v>39.9</v>
      </c>
      <c r="P2683" s="15" t="str">
        <f>Raw_Data!P2683</f>
        <v>Flood</v>
      </c>
      <c r="Q2683" s="15">
        <f>Raw_Data!Q2683</f>
        <v>143.9</v>
      </c>
      <c r="R2683" s="15">
        <f>Raw_Data!R2683</f>
        <v>6.04</v>
      </c>
      <c r="S2683" s="15">
        <f>Raw_Data!S2683</f>
        <v>0.79</v>
      </c>
      <c r="T2683" s="18">
        <f>IF(Raw_Data!T2683="",ROUND(AVERAGEIFS(Raw_Data!$T$2:$T$4001,Raw_Data!$E$2:$E$4001,E2683,Raw_Data!$D$2:$D$4001,D2683),2),IF(Raw_Data!T2683&gt;INDEX(Cleaning_Reference!$F$6:$F$13,MATCH(D2683,Cleaning_Reference!$A$6:$A$13,0)),INDEX(Cleaning_Reference!$F$6:$F$13,MATCH(D2683,Cleaning_Reference!$A$6:$A$13,0)),Raw_Data!T2683))</f>
        <v>2.3199999999999998</v>
      </c>
      <c r="U2683" s="15">
        <f>Raw_Data!U2683</f>
        <v>5.68</v>
      </c>
      <c r="V2683" s="15">
        <f>Raw_Data!V2683</f>
        <v>26391</v>
      </c>
      <c r="W2683" s="15">
        <f>Raw_Data!W2683</f>
        <v>162672</v>
      </c>
      <c r="X2683" s="15">
        <f>Raw_Data!X2683</f>
        <v>149901</v>
      </c>
      <c r="Y2683" s="15">
        <f>Raw_Data!Y2683</f>
        <v>-12771</v>
      </c>
      <c r="Z2683" s="15">
        <f>Raw_Data!Z2683</f>
        <v>1670</v>
      </c>
      <c r="AA2683" s="15">
        <f>Raw_Data!AA2683</f>
        <v>3.4009999999999998</v>
      </c>
      <c r="AB2683" s="15">
        <f>Raw_Data!AB2683</f>
        <v>37.799999999999997</v>
      </c>
      <c r="AC2683" s="19" t="str">
        <f>IF(Raw_Data!G2683="","Yes","No")</f>
        <v>No</v>
      </c>
      <c r="AD2683" s="19" t="str">
        <f>IF(Raw_Data!L2683="","Yes","No")</f>
        <v>No</v>
      </c>
      <c r="AE2683" s="19" t="str">
        <f>IF(Raw_Data!T2683="","Imputed",IF(Raw_Data!T2683&gt;INDEX(Cleaning_Reference!$F$6:$F$13,MATCH(D2683,Cleaning_Reference!$A$6:$A$13,0)),"Capped","Original"))</f>
        <v>Original</v>
      </c>
      <c r="AF2683" s="21">
        <f t="shared" si="41"/>
        <v>5.68</v>
      </c>
    </row>
    <row r="2684" spans="1:32" ht="15" customHeight="1" x14ac:dyDescent="0.3">
      <c r="A2684" s="20" t="str">
        <f>Raw_Data!A2684</f>
        <v>SF12683</v>
      </c>
      <c r="B2684" s="15" t="str">
        <f>Raw_Data!B2684</f>
        <v>Maharashtra</v>
      </c>
      <c r="C2684" s="15" t="str">
        <f>Raw_Data!C2684</f>
        <v>Raichur</v>
      </c>
      <c r="D2684" s="15" t="str">
        <f>Raw_Data!D2684</f>
        <v>Chilli</v>
      </c>
      <c r="E2684" s="15" t="str">
        <f>Raw_Data!E2684</f>
        <v>Zaid</v>
      </c>
      <c r="F2684" s="15">
        <f>Raw_Data!F2684</f>
        <v>6.17</v>
      </c>
      <c r="G2684" s="18">
        <f>IF(Raw_Data!G2684="",ROUND(AVERAGEIFS(Raw_Data!$G$2:$G$4001,Raw_Data!$E$2:$E$4001,E2684),1),Raw_Data!G2684)</f>
        <v>370.2</v>
      </c>
      <c r="H2684" s="15">
        <f>Raw_Data!H2684</f>
        <v>30.2</v>
      </c>
      <c r="I2684" s="15">
        <f>Raw_Data!I2684</f>
        <v>49.6</v>
      </c>
      <c r="J2684" s="15">
        <f>Raw_Data!J2684</f>
        <v>8.1</v>
      </c>
      <c r="K2684" s="15">
        <f>Raw_Data!K2684</f>
        <v>6.47</v>
      </c>
      <c r="L2684" s="18">
        <f>IF(Raw_Data!L2684="",ROUND(AVERAGEIFS(Raw_Data!$L$2:$L$4001,Raw_Data!$E$2:$E$4001,E2684),1),Raw_Data!L2684)</f>
        <v>11.7</v>
      </c>
      <c r="M2684" s="15">
        <f>Raw_Data!M2684</f>
        <v>129.80000000000001</v>
      </c>
      <c r="N2684" s="15">
        <f>Raw_Data!N2684</f>
        <v>38.299999999999997</v>
      </c>
      <c r="O2684" s="15">
        <f>Raw_Data!O2684</f>
        <v>88.6</v>
      </c>
      <c r="P2684" s="15" t="str">
        <f>Raw_Data!P2684</f>
        <v>Flood</v>
      </c>
      <c r="Q2684" s="15">
        <f>Raw_Data!Q2684</f>
        <v>201.4</v>
      </c>
      <c r="R2684" s="15">
        <f>Raw_Data!R2684</f>
        <v>6.11</v>
      </c>
      <c r="S2684" s="15">
        <f>Raw_Data!S2684</f>
        <v>0.95</v>
      </c>
      <c r="T2684" s="18">
        <f>IF(Raw_Data!T2684="",ROUND(AVERAGEIFS(Raw_Data!$T$2:$T$4001,Raw_Data!$E$2:$E$4001,E2684,Raw_Data!$D$2:$D$4001,D2684),2),IF(Raw_Data!T2684&gt;INDEX(Cleaning_Reference!$F$6:$F$13,MATCH(D2684,Cleaning_Reference!$A$6:$A$13,0)),INDEX(Cleaning_Reference!$F$6:$F$13,MATCH(D2684,Cleaning_Reference!$A$6:$A$13,0)),Raw_Data!T2684))</f>
        <v>1.91</v>
      </c>
      <c r="U2684" s="15">
        <f>Raw_Data!U2684</f>
        <v>11.78</v>
      </c>
      <c r="V2684" s="15">
        <f>Raw_Data!V2684</f>
        <v>98626</v>
      </c>
      <c r="W2684" s="15">
        <f>Raw_Data!W2684</f>
        <v>447203</v>
      </c>
      <c r="X2684" s="15">
        <f>Raw_Data!X2684</f>
        <v>1161814</v>
      </c>
      <c r="Y2684" s="15">
        <f>Raw_Data!Y2684</f>
        <v>714611</v>
      </c>
      <c r="Z2684" s="15">
        <f>Raw_Data!Z2684</f>
        <v>5028</v>
      </c>
      <c r="AA2684" s="15">
        <f>Raw_Data!AA2684</f>
        <v>2.343</v>
      </c>
      <c r="AB2684" s="15">
        <f>Raw_Data!AB2684</f>
        <v>39.799999999999997</v>
      </c>
      <c r="AC2684" s="19" t="str">
        <f>IF(Raw_Data!G2684="","Yes","No")</f>
        <v>No</v>
      </c>
      <c r="AD2684" s="19" t="str">
        <f>IF(Raw_Data!L2684="","Yes","No")</f>
        <v>No</v>
      </c>
      <c r="AE2684" s="19" t="str">
        <f>IF(Raw_Data!T2684="","Imputed",IF(Raw_Data!T2684&gt;INDEX(Cleaning_Reference!$F$6:$F$13,MATCH(D2684,Cleaning_Reference!$A$6:$A$13,0)),"Capped","Original"))</f>
        <v>Original</v>
      </c>
      <c r="AF2684" s="21">
        <f t="shared" si="41"/>
        <v>11.78</v>
      </c>
    </row>
    <row r="2685" spans="1:32" ht="15" customHeight="1" x14ac:dyDescent="0.3">
      <c r="A2685" s="20" t="str">
        <f>Raw_Data!A2685</f>
        <v>SF12684</v>
      </c>
      <c r="B2685" s="15" t="str">
        <f>Raw_Data!B2685</f>
        <v>Gujarat</v>
      </c>
      <c r="C2685" s="15" t="str">
        <f>Raw_Data!C2685</f>
        <v>Krishna</v>
      </c>
      <c r="D2685" s="15" t="str">
        <f>Raw_Data!D2685</f>
        <v>Wheat</v>
      </c>
      <c r="E2685" s="15" t="str">
        <f>Raw_Data!E2685</f>
        <v>Kharif</v>
      </c>
      <c r="F2685" s="15">
        <f>Raw_Data!F2685</f>
        <v>11.68</v>
      </c>
      <c r="G2685" s="18">
        <f>IF(Raw_Data!G2685="",ROUND(AVERAGEIFS(Raw_Data!$G$2:$G$4001,Raw_Data!$E$2:$E$4001,E2685),1),Raw_Data!G2685)</f>
        <v>974.7</v>
      </c>
      <c r="H2685" s="15">
        <f>Raw_Data!H2685</f>
        <v>31.3</v>
      </c>
      <c r="I2685" s="15">
        <f>Raw_Data!I2685</f>
        <v>53.4</v>
      </c>
      <c r="J2685" s="15">
        <f>Raw_Data!J2685</f>
        <v>7.4</v>
      </c>
      <c r="K2685" s="15">
        <f>Raw_Data!K2685</f>
        <v>7.3</v>
      </c>
      <c r="L2685" s="18">
        <f>IF(Raw_Data!L2685="",ROUND(AVERAGEIFS(Raw_Data!$L$2:$L$4001,Raw_Data!$E$2:$E$4001,E2685),1),Raw_Data!L2685)</f>
        <v>30.9</v>
      </c>
      <c r="M2685" s="15">
        <f>Raw_Data!M2685</f>
        <v>59.7</v>
      </c>
      <c r="N2685" s="15">
        <f>Raw_Data!N2685</f>
        <v>43.3</v>
      </c>
      <c r="O2685" s="15">
        <f>Raw_Data!O2685</f>
        <v>111.7</v>
      </c>
      <c r="P2685" s="15" t="str">
        <f>Raw_Data!P2685</f>
        <v>Rainfed</v>
      </c>
      <c r="Q2685" s="15">
        <f>Raw_Data!Q2685</f>
        <v>138.19999999999999</v>
      </c>
      <c r="R2685" s="15">
        <f>Raw_Data!R2685</f>
        <v>5.89</v>
      </c>
      <c r="S2685" s="15">
        <f>Raw_Data!S2685</f>
        <v>0.96</v>
      </c>
      <c r="T2685" s="18">
        <f>IF(Raw_Data!T2685="",ROUND(AVERAGEIFS(Raw_Data!$T$2:$T$4001,Raw_Data!$E$2:$E$4001,E2685,Raw_Data!$D$2:$D$4001,D2685),2),IF(Raw_Data!T2685&gt;INDEX(Cleaning_Reference!$F$6:$F$13,MATCH(D2685,Cleaning_Reference!$A$6:$A$13,0)),INDEX(Cleaning_Reference!$F$6:$F$13,MATCH(D2685,Cleaning_Reference!$A$6:$A$13,0)),Raw_Data!T2685))</f>
        <v>1.71</v>
      </c>
      <c r="U2685" s="15">
        <f>Raw_Data!U2685</f>
        <v>19.97</v>
      </c>
      <c r="V2685" s="15">
        <f>Raw_Data!V2685</f>
        <v>27444</v>
      </c>
      <c r="W2685" s="15">
        <f>Raw_Data!W2685</f>
        <v>817212</v>
      </c>
      <c r="X2685" s="15">
        <f>Raw_Data!X2685</f>
        <v>548057</v>
      </c>
      <c r="Y2685" s="15">
        <f>Raw_Data!Y2685</f>
        <v>-269155</v>
      </c>
      <c r="Z2685" s="15">
        <f>Raw_Data!Z2685</f>
        <v>3662</v>
      </c>
      <c r="AA2685" s="15">
        <f>Raw_Data!AA2685</f>
        <v>5.4530000000000003</v>
      </c>
      <c r="AB2685" s="15">
        <f>Raw_Data!AB2685</f>
        <v>52.5</v>
      </c>
      <c r="AC2685" s="19" t="str">
        <f>IF(Raw_Data!G2685="","Yes","No")</f>
        <v>No</v>
      </c>
      <c r="AD2685" s="19" t="str">
        <f>IF(Raw_Data!L2685="","Yes","No")</f>
        <v>No</v>
      </c>
      <c r="AE2685" s="19" t="str">
        <f>IF(Raw_Data!T2685="","Imputed",IF(Raw_Data!T2685&gt;INDEX(Cleaning_Reference!$F$6:$F$13,MATCH(D2685,Cleaning_Reference!$A$6:$A$13,0)),"Capped","Original"))</f>
        <v>Original</v>
      </c>
      <c r="AF2685" s="21">
        <f t="shared" si="41"/>
        <v>19.97</v>
      </c>
    </row>
    <row r="2686" spans="1:32" ht="15" customHeight="1" x14ac:dyDescent="0.3">
      <c r="A2686" s="20" t="str">
        <f>Raw_Data!A2686</f>
        <v>SF12685</v>
      </c>
      <c r="B2686" s="15" t="str">
        <f>Raw_Data!B2686</f>
        <v>Maharashtra</v>
      </c>
      <c r="C2686" s="15" t="str">
        <f>Raw_Data!C2686</f>
        <v>Rajkot</v>
      </c>
      <c r="D2686" s="15" t="str">
        <f>Raw_Data!D2686</f>
        <v>Cotton</v>
      </c>
      <c r="E2686" s="15" t="str">
        <f>Raw_Data!E2686</f>
        <v>Zaid</v>
      </c>
      <c r="F2686" s="15">
        <f>Raw_Data!F2686</f>
        <v>10.36</v>
      </c>
      <c r="G2686" s="18">
        <f>IF(Raw_Data!G2686="",ROUND(AVERAGEIFS(Raw_Data!$G$2:$G$4001,Raw_Data!$E$2:$E$4001,E2686),1),Raw_Data!G2686)</f>
        <v>262.89999999999998</v>
      </c>
      <c r="H2686" s="15">
        <f>Raw_Data!H2686</f>
        <v>29.9</v>
      </c>
      <c r="I2686" s="15">
        <f>Raw_Data!I2686</f>
        <v>56.9</v>
      </c>
      <c r="J2686" s="15">
        <f>Raw_Data!J2686</f>
        <v>7.3</v>
      </c>
      <c r="K2686" s="15">
        <f>Raw_Data!K2686</f>
        <v>7.02</v>
      </c>
      <c r="L2686" s="18">
        <f>IF(Raw_Data!L2686="",ROUND(AVERAGEIFS(Raw_Data!$L$2:$L$4001,Raw_Data!$E$2:$E$4001,E2686),1),Raw_Data!L2686)</f>
        <v>27.3</v>
      </c>
      <c r="M2686" s="15">
        <f>Raw_Data!M2686</f>
        <v>99.5</v>
      </c>
      <c r="N2686" s="15">
        <f>Raw_Data!N2686</f>
        <v>61.6</v>
      </c>
      <c r="O2686" s="15">
        <f>Raw_Data!O2686</f>
        <v>137.80000000000001</v>
      </c>
      <c r="P2686" s="15" t="str">
        <f>Raw_Data!P2686</f>
        <v>Rainfed</v>
      </c>
      <c r="Q2686" s="15">
        <f>Raw_Data!Q2686</f>
        <v>183.5</v>
      </c>
      <c r="R2686" s="15">
        <f>Raw_Data!R2686</f>
        <v>7.85</v>
      </c>
      <c r="S2686" s="15">
        <f>Raw_Data!S2686</f>
        <v>0.85</v>
      </c>
      <c r="T2686" s="18">
        <f>IF(Raw_Data!T2686="",ROUND(AVERAGEIFS(Raw_Data!$T$2:$T$4001,Raw_Data!$E$2:$E$4001,E2686,Raw_Data!$D$2:$D$4001,D2686),2),IF(Raw_Data!T2686&gt;INDEX(Cleaning_Reference!$F$6:$F$13,MATCH(D2686,Cleaning_Reference!$A$6:$A$13,0)),INDEX(Cleaning_Reference!$F$6:$F$13,MATCH(D2686,Cleaning_Reference!$A$6:$A$13,0)),Raw_Data!T2686))</f>
        <v>0.94</v>
      </c>
      <c r="U2686" s="15">
        <f>Raw_Data!U2686</f>
        <v>9.74</v>
      </c>
      <c r="V2686" s="15">
        <f>Raw_Data!V2686</f>
        <v>68920</v>
      </c>
      <c r="W2686" s="15">
        <f>Raw_Data!W2686</f>
        <v>687801</v>
      </c>
      <c r="X2686" s="15">
        <f>Raw_Data!X2686</f>
        <v>671281</v>
      </c>
      <c r="Y2686" s="15">
        <f>Raw_Data!Y2686</f>
        <v>-16520</v>
      </c>
      <c r="Z2686" s="15">
        <f>Raw_Data!Z2686</f>
        <v>4355</v>
      </c>
      <c r="AA2686" s="15">
        <f>Raw_Data!AA2686</f>
        <v>2.2370000000000001</v>
      </c>
      <c r="AB2686" s="15">
        <f>Raw_Data!AB2686</f>
        <v>36.700000000000003</v>
      </c>
      <c r="AC2686" s="19" t="str">
        <f>IF(Raw_Data!G2686="","Yes","No")</f>
        <v>No</v>
      </c>
      <c r="AD2686" s="19" t="str">
        <f>IF(Raw_Data!L2686="","Yes","No")</f>
        <v>No</v>
      </c>
      <c r="AE2686" s="19" t="str">
        <f>IF(Raw_Data!T2686="","Imputed",IF(Raw_Data!T2686&gt;INDEX(Cleaning_Reference!$F$6:$F$13,MATCH(D2686,Cleaning_Reference!$A$6:$A$13,0)),"Capped","Original"))</f>
        <v>Original</v>
      </c>
      <c r="AF2686" s="21">
        <f t="shared" si="41"/>
        <v>9.74</v>
      </c>
    </row>
    <row r="2687" spans="1:32" ht="15" customHeight="1" x14ac:dyDescent="0.3">
      <c r="A2687" s="20" t="str">
        <f>Raw_Data!A2687</f>
        <v>SF12686</v>
      </c>
      <c r="B2687" s="15" t="str">
        <f>Raw_Data!B2687</f>
        <v>Telangana</v>
      </c>
      <c r="C2687" s="15" t="str">
        <f>Raw_Data!C2687</f>
        <v>Warangal</v>
      </c>
      <c r="D2687" s="15" t="str">
        <f>Raw_Data!D2687</f>
        <v>Wheat</v>
      </c>
      <c r="E2687" s="15" t="str">
        <f>Raw_Data!E2687</f>
        <v>Zaid</v>
      </c>
      <c r="F2687" s="15">
        <f>Raw_Data!F2687</f>
        <v>8.18</v>
      </c>
      <c r="G2687" s="18">
        <f>IF(Raw_Data!G2687="",ROUND(AVERAGEIFS(Raw_Data!$G$2:$G$4001,Raw_Data!$E$2:$E$4001,E2687),1),Raw_Data!G2687)</f>
        <v>569</v>
      </c>
      <c r="H2687" s="15">
        <f>Raw_Data!H2687</f>
        <v>26.5</v>
      </c>
      <c r="I2687" s="15">
        <f>Raw_Data!I2687</f>
        <v>48.8</v>
      </c>
      <c r="J2687" s="15">
        <f>Raw_Data!J2687</f>
        <v>8.6</v>
      </c>
      <c r="K2687" s="15">
        <f>Raw_Data!K2687</f>
        <v>6.44</v>
      </c>
      <c r="L2687" s="18">
        <f>IF(Raw_Data!L2687="",ROUND(AVERAGEIFS(Raw_Data!$L$2:$L$4001,Raw_Data!$E$2:$E$4001,E2687),1),Raw_Data!L2687)</f>
        <v>18.8</v>
      </c>
      <c r="M2687" s="15">
        <f>Raw_Data!M2687</f>
        <v>87</v>
      </c>
      <c r="N2687" s="15">
        <f>Raw_Data!N2687</f>
        <v>57.2</v>
      </c>
      <c r="O2687" s="15">
        <f>Raw_Data!O2687</f>
        <v>101.9</v>
      </c>
      <c r="P2687" s="15" t="str">
        <f>Raw_Data!P2687</f>
        <v>Rainfed</v>
      </c>
      <c r="Q2687" s="15">
        <f>Raw_Data!Q2687</f>
        <v>104.1</v>
      </c>
      <c r="R2687" s="15">
        <f>Raw_Data!R2687</f>
        <v>7.73</v>
      </c>
      <c r="S2687" s="15">
        <f>Raw_Data!S2687</f>
        <v>0.79</v>
      </c>
      <c r="T2687" s="18">
        <f>IF(Raw_Data!T2687="",ROUND(AVERAGEIFS(Raw_Data!$T$2:$T$4001,Raw_Data!$E$2:$E$4001,E2687,Raw_Data!$D$2:$D$4001,D2687),2),IF(Raw_Data!T2687&gt;INDEX(Cleaning_Reference!$F$6:$F$13,MATCH(D2687,Cleaning_Reference!$A$6:$A$13,0)),INDEX(Cleaning_Reference!$F$6:$F$13,MATCH(D2687,Cleaning_Reference!$A$6:$A$13,0)),Raw_Data!T2687))</f>
        <v>2.41</v>
      </c>
      <c r="U2687" s="15">
        <f>Raw_Data!U2687</f>
        <v>19.71</v>
      </c>
      <c r="V2687" s="15">
        <f>Raw_Data!V2687</f>
        <v>22332</v>
      </c>
      <c r="W2687" s="15">
        <f>Raw_Data!W2687</f>
        <v>441815</v>
      </c>
      <c r="X2687" s="15">
        <f>Raw_Data!X2687</f>
        <v>440164</v>
      </c>
      <c r="Y2687" s="15">
        <f>Raw_Data!Y2687</f>
        <v>-1651</v>
      </c>
      <c r="Z2687" s="15">
        <f>Raw_Data!Z2687</f>
        <v>2394</v>
      </c>
      <c r="AA2687" s="15">
        <f>Raw_Data!AA2687</f>
        <v>8.2330000000000005</v>
      </c>
      <c r="AB2687" s="15">
        <f>Raw_Data!AB2687</f>
        <v>38.4</v>
      </c>
      <c r="AC2687" s="19" t="str">
        <f>IF(Raw_Data!G2687="","Yes","No")</f>
        <v>No</v>
      </c>
      <c r="AD2687" s="19" t="str">
        <f>IF(Raw_Data!L2687="","Yes","No")</f>
        <v>No</v>
      </c>
      <c r="AE2687" s="19" t="str">
        <f>IF(Raw_Data!T2687="","Imputed",IF(Raw_Data!T2687&gt;INDEX(Cleaning_Reference!$F$6:$F$13,MATCH(D2687,Cleaning_Reference!$A$6:$A$13,0)),"Capped","Original"))</f>
        <v>Original</v>
      </c>
      <c r="AF2687" s="21">
        <f t="shared" si="41"/>
        <v>19.71</v>
      </c>
    </row>
    <row r="2688" spans="1:32" ht="15" customHeight="1" x14ac:dyDescent="0.3">
      <c r="A2688" s="20" t="str">
        <f>Raw_Data!A2688</f>
        <v>SF12687</v>
      </c>
      <c r="B2688" s="15" t="str">
        <f>Raw_Data!B2688</f>
        <v>Gujarat</v>
      </c>
      <c r="C2688" s="15" t="str">
        <f>Raw_Data!C2688</f>
        <v>Ludhiana</v>
      </c>
      <c r="D2688" s="15" t="str">
        <f>Raw_Data!D2688</f>
        <v>Groundnut</v>
      </c>
      <c r="E2688" s="15" t="str">
        <f>Raw_Data!E2688</f>
        <v>Rabi</v>
      </c>
      <c r="F2688" s="15">
        <f>Raw_Data!F2688</f>
        <v>1.74</v>
      </c>
      <c r="G2688" s="18">
        <f>IF(Raw_Data!G2688="",ROUND(AVERAGEIFS(Raw_Data!$G$2:$G$4001,Raw_Data!$E$2:$E$4001,E2688),1),Raw_Data!G2688)</f>
        <v>460.1</v>
      </c>
      <c r="H2688" s="15">
        <f>Raw_Data!H2688</f>
        <v>20</v>
      </c>
      <c r="I2688" s="15">
        <f>Raw_Data!I2688</f>
        <v>54.3</v>
      </c>
      <c r="J2688" s="15">
        <f>Raw_Data!J2688</f>
        <v>8</v>
      </c>
      <c r="K2688" s="15">
        <f>Raw_Data!K2688</f>
        <v>7.2</v>
      </c>
      <c r="L2688" s="18">
        <f>IF(Raw_Data!L2688="",ROUND(AVERAGEIFS(Raw_Data!$L$2:$L$4001,Raw_Data!$E$2:$E$4001,E2688),1),Raw_Data!L2688)</f>
        <v>22.8</v>
      </c>
      <c r="M2688" s="15">
        <f>Raw_Data!M2688</f>
        <v>127.5</v>
      </c>
      <c r="N2688" s="15">
        <f>Raw_Data!N2688</f>
        <v>60.1</v>
      </c>
      <c r="O2688" s="15">
        <f>Raw_Data!O2688</f>
        <v>88</v>
      </c>
      <c r="P2688" s="15" t="str">
        <f>Raw_Data!P2688</f>
        <v>Rainfed</v>
      </c>
      <c r="Q2688" s="15">
        <f>Raw_Data!Q2688</f>
        <v>221.6</v>
      </c>
      <c r="R2688" s="15">
        <f>Raw_Data!R2688</f>
        <v>9.7100000000000009</v>
      </c>
      <c r="S2688" s="15">
        <f>Raw_Data!S2688</f>
        <v>0.75</v>
      </c>
      <c r="T2688" s="18">
        <f>IF(Raw_Data!T2688="",ROUND(AVERAGEIFS(Raw_Data!$T$2:$T$4001,Raw_Data!$E$2:$E$4001,E2688,Raw_Data!$D$2:$D$4001,D2688),2),IF(Raw_Data!T2688&gt;INDEX(Cleaning_Reference!$F$6:$F$13,MATCH(D2688,Cleaning_Reference!$A$6:$A$13,0)),INDEX(Cleaning_Reference!$F$6:$F$13,MATCH(D2688,Cleaning_Reference!$A$6:$A$13,0)),Raw_Data!T2688))</f>
        <v>1.22</v>
      </c>
      <c r="U2688" s="15">
        <f>Raw_Data!U2688</f>
        <v>2.12</v>
      </c>
      <c r="V2688" s="15">
        <f>Raw_Data!V2688</f>
        <v>57553</v>
      </c>
      <c r="W2688" s="15">
        <f>Raw_Data!W2688</f>
        <v>128912</v>
      </c>
      <c r="X2688" s="15">
        <f>Raw_Data!X2688</f>
        <v>122012</v>
      </c>
      <c r="Y2688" s="15">
        <f>Raw_Data!Y2688</f>
        <v>-6900</v>
      </c>
      <c r="Z2688" s="15">
        <f>Raw_Data!Z2688</f>
        <v>431</v>
      </c>
      <c r="AA2688" s="15">
        <f>Raw_Data!AA2688</f>
        <v>4.9189999999999996</v>
      </c>
      <c r="AB2688" s="15">
        <f>Raw_Data!AB2688</f>
        <v>29.3</v>
      </c>
      <c r="AC2688" s="19" t="str">
        <f>IF(Raw_Data!G2688="","Yes","No")</f>
        <v>No</v>
      </c>
      <c r="AD2688" s="19" t="str">
        <f>IF(Raw_Data!L2688="","Yes","No")</f>
        <v>No</v>
      </c>
      <c r="AE2688" s="19" t="str">
        <f>IF(Raw_Data!T2688="","Imputed",IF(Raw_Data!T2688&gt;INDEX(Cleaning_Reference!$F$6:$F$13,MATCH(D2688,Cleaning_Reference!$A$6:$A$13,0)),"Capped","Original"))</f>
        <v>Original</v>
      </c>
      <c r="AF2688" s="21">
        <f t="shared" si="41"/>
        <v>2.12</v>
      </c>
    </row>
    <row r="2689" spans="1:32" ht="15" customHeight="1" x14ac:dyDescent="0.3">
      <c r="A2689" s="20" t="str">
        <f>Raw_Data!A2689</f>
        <v>SF12688</v>
      </c>
      <c r="B2689" s="15" t="str">
        <f>Raw_Data!B2689</f>
        <v>Karnataka</v>
      </c>
      <c r="C2689" s="15" t="str">
        <f>Raw_Data!C2689</f>
        <v>Nashik</v>
      </c>
      <c r="D2689" s="15" t="str">
        <f>Raw_Data!D2689</f>
        <v>Pulses</v>
      </c>
      <c r="E2689" s="15" t="str">
        <f>Raw_Data!E2689</f>
        <v>Kharif</v>
      </c>
      <c r="F2689" s="15">
        <f>Raw_Data!F2689</f>
        <v>14.47</v>
      </c>
      <c r="G2689" s="18">
        <f>IF(Raw_Data!G2689="",ROUND(AVERAGEIFS(Raw_Data!$G$2:$G$4001,Raw_Data!$E$2:$E$4001,E2689),1),Raw_Data!G2689)</f>
        <v>813.9</v>
      </c>
      <c r="H2689" s="15">
        <f>Raw_Data!H2689</f>
        <v>29</v>
      </c>
      <c r="I2689" s="15">
        <f>Raw_Data!I2689</f>
        <v>72.900000000000006</v>
      </c>
      <c r="J2689" s="15">
        <f>Raw_Data!J2689</f>
        <v>6.6</v>
      </c>
      <c r="K2689" s="15">
        <f>Raw_Data!K2689</f>
        <v>6.47</v>
      </c>
      <c r="L2689" s="18">
        <f>IF(Raw_Data!L2689="",ROUND(AVERAGEIFS(Raw_Data!$L$2:$L$4001,Raw_Data!$E$2:$E$4001,E2689),1),Raw_Data!L2689)</f>
        <v>33.299999999999997</v>
      </c>
      <c r="M2689" s="15">
        <f>Raw_Data!M2689</f>
        <v>63.7</v>
      </c>
      <c r="N2689" s="15">
        <f>Raw_Data!N2689</f>
        <v>60.7</v>
      </c>
      <c r="O2689" s="15">
        <f>Raw_Data!O2689</f>
        <v>114.9</v>
      </c>
      <c r="P2689" s="15" t="str">
        <f>Raw_Data!P2689</f>
        <v>Rainfed</v>
      </c>
      <c r="Q2689" s="15">
        <f>Raw_Data!Q2689</f>
        <v>131.5</v>
      </c>
      <c r="R2689" s="15">
        <f>Raw_Data!R2689</f>
        <v>3.96</v>
      </c>
      <c r="S2689" s="15">
        <f>Raw_Data!S2689</f>
        <v>0.88</v>
      </c>
      <c r="T2689" s="18">
        <f>IF(Raw_Data!T2689="",ROUND(AVERAGEIFS(Raw_Data!$T$2:$T$4001,Raw_Data!$E$2:$E$4001,E2689,Raw_Data!$D$2:$D$4001,D2689),2),IF(Raw_Data!T2689&gt;INDEX(Cleaning_Reference!$F$6:$F$13,MATCH(D2689,Cleaning_Reference!$A$6:$A$13,0)),INDEX(Cleaning_Reference!$F$6:$F$13,MATCH(D2689,Cleaning_Reference!$A$6:$A$13,0)),Raw_Data!T2689))</f>
        <v>1.01</v>
      </c>
      <c r="U2689" s="15">
        <f>Raw_Data!U2689</f>
        <v>14.61</v>
      </c>
      <c r="V2689" s="15">
        <f>Raw_Data!V2689</f>
        <v>66177</v>
      </c>
      <c r="W2689" s="15">
        <f>Raw_Data!W2689</f>
        <v>803404</v>
      </c>
      <c r="X2689" s="15">
        <f>Raw_Data!X2689</f>
        <v>966846</v>
      </c>
      <c r="Y2689" s="15">
        <f>Raw_Data!Y2689</f>
        <v>163442</v>
      </c>
      <c r="Z2689" s="15">
        <f>Raw_Data!Z2689</f>
        <v>3045</v>
      </c>
      <c r="AA2689" s="15">
        <f>Raw_Data!AA2689</f>
        <v>4.798</v>
      </c>
      <c r="AB2689" s="15">
        <f>Raw_Data!AB2689</f>
        <v>59.5</v>
      </c>
      <c r="AC2689" s="19" t="str">
        <f>IF(Raw_Data!G2689="","Yes","No")</f>
        <v>No</v>
      </c>
      <c r="AD2689" s="19" t="str">
        <f>IF(Raw_Data!L2689="","Yes","No")</f>
        <v>No</v>
      </c>
      <c r="AE2689" s="19" t="str">
        <f>IF(Raw_Data!T2689="","Imputed",IF(Raw_Data!T2689&gt;INDEX(Cleaning_Reference!$F$6:$F$13,MATCH(D2689,Cleaning_Reference!$A$6:$A$13,0)),"Capped","Original"))</f>
        <v>Original</v>
      </c>
      <c r="AF2689" s="21">
        <f t="shared" si="41"/>
        <v>14.61</v>
      </c>
    </row>
    <row r="2690" spans="1:32" ht="15" customHeight="1" x14ac:dyDescent="0.3">
      <c r="A2690" s="20" t="str">
        <f>Raw_Data!A2690</f>
        <v>SF12689</v>
      </c>
      <c r="B2690" s="15" t="str">
        <f>Raw_Data!B2690</f>
        <v>Punjab</v>
      </c>
      <c r="C2690" s="15" t="str">
        <f>Raw_Data!C2690</f>
        <v>Ludhiana</v>
      </c>
      <c r="D2690" s="15" t="str">
        <f>Raw_Data!D2690</f>
        <v>Pulses</v>
      </c>
      <c r="E2690" s="15" t="str">
        <f>Raw_Data!E2690</f>
        <v>Rabi</v>
      </c>
      <c r="F2690" s="15">
        <f>Raw_Data!F2690</f>
        <v>14.06</v>
      </c>
      <c r="G2690" s="18">
        <f>IF(Raw_Data!G2690="",ROUND(AVERAGEIFS(Raw_Data!$G$2:$G$4001,Raw_Data!$E$2:$E$4001,E2690),1),Raw_Data!G2690)</f>
        <v>557.79999999999995</v>
      </c>
      <c r="H2690" s="15">
        <f>Raw_Data!H2690</f>
        <v>29.1</v>
      </c>
      <c r="I2690" s="15">
        <f>Raw_Data!I2690</f>
        <v>41.9</v>
      </c>
      <c r="J2690" s="15">
        <f>Raw_Data!J2690</f>
        <v>5.8</v>
      </c>
      <c r="K2690" s="15">
        <f>Raw_Data!K2690</f>
        <v>5.78</v>
      </c>
      <c r="L2690" s="18">
        <f>IF(Raw_Data!L2690="",ROUND(AVERAGEIFS(Raw_Data!$L$2:$L$4001,Raw_Data!$E$2:$E$4001,E2690),1),Raw_Data!L2690)</f>
        <v>30.4</v>
      </c>
      <c r="M2690" s="15">
        <f>Raw_Data!M2690</f>
        <v>119.7</v>
      </c>
      <c r="N2690" s="15">
        <f>Raw_Data!N2690</f>
        <v>108.3</v>
      </c>
      <c r="O2690" s="15">
        <f>Raw_Data!O2690</f>
        <v>111.8</v>
      </c>
      <c r="P2690" s="15" t="str">
        <f>Raw_Data!P2690</f>
        <v>Sprinkler</v>
      </c>
      <c r="Q2690" s="15">
        <f>Raw_Data!Q2690</f>
        <v>125.9</v>
      </c>
      <c r="R2690" s="15">
        <f>Raw_Data!R2690</f>
        <v>4.87</v>
      </c>
      <c r="S2690" s="15">
        <f>Raw_Data!S2690</f>
        <v>0.93</v>
      </c>
      <c r="T2690" s="18">
        <f>IF(Raw_Data!T2690="",ROUND(AVERAGEIFS(Raw_Data!$T$2:$T$4001,Raw_Data!$E$2:$E$4001,E2690,Raw_Data!$D$2:$D$4001,D2690),2),IF(Raw_Data!T2690&gt;INDEX(Cleaning_Reference!$F$6:$F$13,MATCH(D2690,Cleaning_Reference!$A$6:$A$13,0)),INDEX(Cleaning_Reference!$F$6:$F$13,MATCH(D2690,Cleaning_Reference!$A$6:$A$13,0)),Raw_Data!T2690))</f>
        <v>0.57999999999999996</v>
      </c>
      <c r="U2690" s="15">
        <f>Raw_Data!U2690</f>
        <v>8.15</v>
      </c>
      <c r="V2690" s="15">
        <f>Raw_Data!V2690</f>
        <v>63437</v>
      </c>
      <c r="W2690" s="15">
        <f>Raw_Data!W2690</f>
        <v>956479</v>
      </c>
      <c r="X2690" s="15">
        <f>Raw_Data!X2690</f>
        <v>517012</v>
      </c>
      <c r="Y2690" s="15">
        <f>Raw_Data!Y2690</f>
        <v>-439467</v>
      </c>
      <c r="Z2690" s="15">
        <f>Raw_Data!Z2690</f>
        <v>5293</v>
      </c>
      <c r="AA2690" s="15">
        <f>Raw_Data!AA2690</f>
        <v>1.54</v>
      </c>
      <c r="AB2690" s="15">
        <f>Raw_Data!AB2690</f>
        <v>36.700000000000003</v>
      </c>
      <c r="AC2690" s="19" t="str">
        <f>IF(Raw_Data!G2690="","Yes","No")</f>
        <v>No</v>
      </c>
      <c r="AD2690" s="19" t="str">
        <f>IF(Raw_Data!L2690="","Yes","No")</f>
        <v>No</v>
      </c>
      <c r="AE2690" s="19" t="str">
        <f>IF(Raw_Data!T2690="","Imputed",IF(Raw_Data!T2690&gt;INDEX(Cleaning_Reference!$F$6:$F$13,MATCH(D2690,Cleaning_Reference!$A$6:$A$13,0)),"Capped","Original"))</f>
        <v>Original</v>
      </c>
      <c r="AF2690" s="21">
        <f t="shared" ref="AF2690:AF2753" si="42">ROUND(T2690*F2690,2)</f>
        <v>8.15</v>
      </c>
    </row>
    <row r="2691" spans="1:32" ht="15" customHeight="1" x14ac:dyDescent="0.3">
      <c r="A2691" s="20" t="str">
        <f>Raw_Data!A2691</f>
        <v>SF12690</v>
      </c>
      <c r="B2691" s="15" t="str">
        <f>Raw_Data!B2691</f>
        <v>Madhya Pradesh</v>
      </c>
      <c r="C2691" s="15" t="str">
        <f>Raw_Data!C2691</f>
        <v>Nashik</v>
      </c>
      <c r="D2691" s="15" t="str">
        <f>Raw_Data!D2691</f>
        <v>Groundnut</v>
      </c>
      <c r="E2691" s="15" t="str">
        <f>Raw_Data!E2691</f>
        <v>Zaid</v>
      </c>
      <c r="F2691" s="15">
        <f>Raw_Data!F2691</f>
        <v>11.35</v>
      </c>
      <c r="G2691" s="18">
        <f>IF(Raw_Data!G2691="",ROUND(AVERAGEIFS(Raw_Data!$G$2:$G$4001,Raw_Data!$E$2:$E$4001,E2691),1),Raw_Data!G2691)</f>
        <v>101.3</v>
      </c>
      <c r="H2691" s="15">
        <f>Raw_Data!H2691</f>
        <v>31.3</v>
      </c>
      <c r="I2691" s="15">
        <f>Raw_Data!I2691</f>
        <v>38</v>
      </c>
      <c r="J2691" s="15">
        <f>Raw_Data!J2691</f>
        <v>7.8</v>
      </c>
      <c r="K2691" s="15">
        <f>Raw_Data!K2691</f>
        <v>6.58</v>
      </c>
      <c r="L2691" s="18">
        <f>IF(Raw_Data!L2691="",ROUND(AVERAGEIFS(Raw_Data!$L$2:$L$4001,Raw_Data!$E$2:$E$4001,E2691),1),Raw_Data!L2691)</f>
        <v>15.7</v>
      </c>
      <c r="M2691" s="15">
        <f>Raw_Data!M2691</f>
        <v>172</v>
      </c>
      <c r="N2691" s="15">
        <f>Raw_Data!N2691</f>
        <v>78.400000000000006</v>
      </c>
      <c r="O2691" s="15">
        <f>Raw_Data!O2691</f>
        <v>108.9</v>
      </c>
      <c r="P2691" s="15" t="str">
        <f>Raw_Data!P2691</f>
        <v>Rainfed</v>
      </c>
      <c r="Q2691" s="15">
        <f>Raw_Data!Q2691</f>
        <v>226.1</v>
      </c>
      <c r="R2691" s="15">
        <f>Raw_Data!R2691</f>
        <v>5.46</v>
      </c>
      <c r="S2691" s="15">
        <f>Raw_Data!S2691</f>
        <v>0.67</v>
      </c>
      <c r="T2691" s="18">
        <f>IF(Raw_Data!T2691="",ROUND(AVERAGEIFS(Raw_Data!$T$2:$T$4001,Raw_Data!$E$2:$E$4001,E2691,Raw_Data!$D$2:$D$4001,D2691),2),IF(Raw_Data!T2691&gt;INDEX(Cleaning_Reference!$F$6:$F$13,MATCH(D2691,Cleaning_Reference!$A$6:$A$13,0)),INDEX(Cleaning_Reference!$F$6:$F$13,MATCH(D2691,Cleaning_Reference!$A$6:$A$13,0)),Raw_Data!T2691))</f>
        <v>1.04</v>
      </c>
      <c r="U2691" s="15">
        <f>Raw_Data!U2691</f>
        <v>11.8</v>
      </c>
      <c r="V2691" s="15">
        <f>Raw_Data!V2691</f>
        <v>53427</v>
      </c>
      <c r="W2691" s="15">
        <f>Raw_Data!W2691</f>
        <v>891716</v>
      </c>
      <c r="X2691" s="15">
        <f>Raw_Data!X2691</f>
        <v>630439</v>
      </c>
      <c r="Y2691" s="15">
        <f>Raw_Data!Y2691</f>
        <v>-261277</v>
      </c>
      <c r="Z2691" s="15">
        <f>Raw_Data!Z2691</f>
        <v>3685</v>
      </c>
      <c r="AA2691" s="15">
        <f>Raw_Data!AA2691</f>
        <v>3.202</v>
      </c>
      <c r="AB2691" s="15">
        <f>Raw_Data!AB2691</f>
        <v>34.299999999999997</v>
      </c>
      <c r="AC2691" s="19" t="str">
        <f>IF(Raw_Data!G2691="","Yes","No")</f>
        <v>No</v>
      </c>
      <c r="AD2691" s="19" t="str">
        <f>IF(Raw_Data!L2691="","Yes","No")</f>
        <v>No</v>
      </c>
      <c r="AE2691" s="19" t="str">
        <f>IF(Raw_Data!T2691="","Imputed",IF(Raw_Data!T2691&gt;INDEX(Cleaning_Reference!$F$6:$F$13,MATCH(D2691,Cleaning_Reference!$A$6:$A$13,0)),"Capped","Original"))</f>
        <v>Original</v>
      </c>
      <c r="AF2691" s="21">
        <f t="shared" si="42"/>
        <v>11.8</v>
      </c>
    </row>
    <row r="2692" spans="1:32" ht="15" customHeight="1" x14ac:dyDescent="0.3">
      <c r="A2692" s="20" t="str">
        <f>Raw_Data!A2692</f>
        <v>SF12691</v>
      </c>
      <c r="B2692" s="15" t="str">
        <f>Raw_Data!B2692</f>
        <v>Madhya Pradesh</v>
      </c>
      <c r="C2692" s="15" t="str">
        <f>Raw_Data!C2692</f>
        <v>Nalgonda</v>
      </c>
      <c r="D2692" s="15" t="str">
        <f>Raw_Data!D2692</f>
        <v>Rice</v>
      </c>
      <c r="E2692" s="15" t="str">
        <f>Raw_Data!E2692</f>
        <v>Rabi</v>
      </c>
      <c r="F2692" s="15">
        <f>Raw_Data!F2692</f>
        <v>6.96</v>
      </c>
      <c r="G2692" s="18">
        <f>IF(Raw_Data!G2692="",ROUND(AVERAGEIFS(Raw_Data!$G$2:$G$4001,Raw_Data!$E$2:$E$4001,E2692),1),Raw_Data!G2692)</f>
        <v>80</v>
      </c>
      <c r="H2692" s="15">
        <f>Raw_Data!H2692</f>
        <v>23.1</v>
      </c>
      <c r="I2692" s="15">
        <f>Raw_Data!I2692</f>
        <v>70.5</v>
      </c>
      <c r="J2692" s="15">
        <f>Raw_Data!J2692</f>
        <v>8.3000000000000007</v>
      </c>
      <c r="K2692" s="15">
        <f>Raw_Data!K2692</f>
        <v>7.57</v>
      </c>
      <c r="L2692" s="18">
        <f>IF(Raw_Data!L2692="",ROUND(AVERAGEIFS(Raw_Data!$L$2:$L$4001,Raw_Data!$E$2:$E$4001,E2692),1),Raw_Data!L2692)</f>
        <v>15.1</v>
      </c>
      <c r="M2692" s="15">
        <f>Raw_Data!M2692</f>
        <v>125.6</v>
      </c>
      <c r="N2692" s="15">
        <f>Raw_Data!N2692</f>
        <v>43.4</v>
      </c>
      <c r="O2692" s="15">
        <f>Raw_Data!O2692</f>
        <v>125.2</v>
      </c>
      <c r="P2692" s="15" t="str">
        <f>Raw_Data!P2692</f>
        <v>Flood</v>
      </c>
      <c r="Q2692" s="15">
        <f>Raw_Data!Q2692</f>
        <v>345</v>
      </c>
      <c r="R2692" s="15">
        <f>Raw_Data!R2692</f>
        <v>5.51</v>
      </c>
      <c r="S2692" s="15">
        <f>Raw_Data!S2692</f>
        <v>0.76</v>
      </c>
      <c r="T2692" s="18">
        <f>IF(Raw_Data!T2692="",ROUND(AVERAGEIFS(Raw_Data!$T$2:$T$4001,Raw_Data!$E$2:$E$4001,E2692,Raw_Data!$D$2:$D$4001,D2692),2),IF(Raw_Data!T2692&gt;INDEX(Cleaning_Reference!$F$6:$F$13,MATCH(D2692,Cleaning_Reference!$A$6:$A$13,0)),INDEX(Cleaning_Reference!$F$6:$F$13,MATCH(D2692,Cleaning_Reference!$A$6:$A$13,0)),Raw_Data!T2692))</f>
        <v>1.18</v>
      </c>
      <c r="U2692" s="15">
        <f>Raw_Data!U2692</f>
        <v>8.2100000000000009</v>
      </c>
      <c r="V2692" s="15">
        <f>Raw_Data!V2692</f>
        <v>17715</v>
      </c>
      <c r="W2692" s="15">
        <f>Raw_Data!W2692</f>
        <v>537298</v>
      </c>
      <c r="X2692" s="15">
        <f>Raw_Data!X2692</f>
        <v>145440</v>
      </c>
      <c r="Y2692" s="15">
        <f>Raw_Data!Y2692</f>
        <v>-391858</v>
      </c>
      <c r="Z2692" s="15">
        <f>Raw_Data!Z2692</f>
        <v>12977</v>
      </c>
      <c r="AA2692" s="15">
        <f>Raw_Data!AA2692</f>
        <v>0.63300000000000001</v>
      </c>
      <c r="AB2692" s="15">
        <f>Raw_Data!AB2692</f>
        <v>39.1</v>
      </c>
      <c r="AC2692" s="19" t="str">
        <f>IF(Raw_Data!G2692="","Yes","No")</f>
        <v>No</v>
      </c>
      <c r="AD2692" s="19" t="str">
        <f>IF(Raw_Data!L2692="","Yes","No")</f>
        <v>No</v>
      </c>
      <c r="AE2692" s="19" t="str">
        <f>IF(Raw_Data!T2692="","Imputed",IF(Raw_Data!T2692&gt;INDEX(Cleaning_Reference!$F$6:$F$13,MATCH(D2692,Cleaning_Reference!$A$6:$A$13,0)),"Capped","Original"))</f>
        <v>Original</v>
      </c>
      <c r="AF2692" s="21">
        <f t="shared" si="42"/>
        <v>8.2100000000000009</v>
      </c>
    </row>
    <row r="2693" spans="1:32" ht="15" customHeight="1" x14ac:dyDescent="0.3">
      <c r="A2693" s="20" t="str">
        <f>Raw_Data!A2693</f>
        <v>SF12692</v>
      </c>
      <c r="B2693" s="15" t="str">
        <f>Raw_Data!B2693</f>
        <v>Madhya Pradesh</v>
      </c>
      <c r="C2693" s="15" t="str">
        <f>Raw_Data!C2693</f>
        <v>Erode</v>
      </c>
      <c r="D2693" s="15" t="str">
        <f>Raw_Data!D2693</f>
        <v>Chilli</v>
      </c>
      <c r="E2693" s="15" t="str">
        <f>Raw_Data!E2693</f>
        <v>Rabi</v>
      </c>
      <c r="F2693" s="15">
        <f>Raw_Data!F2693</f>
        <v>12.55</v>
      </c>
      <c r="G2693" s="18">
        <f>IF(Raw_Data!G2693="",ROUND(AVERAGEIFS(Raw_Data!$G$2:$G$4001,Raw_Data!$E$2:$E$4001,E2693),1),Raw_Data!G2693)</f>
        <v>672.8</v>
      </c>
      <c r="H2693" s="15">
        <f>Raw_Data!H2693</f>
        <v>25.1</v>
      </c>
      <c r="I2693" s="15">
        <f>Raw_Data!I2693</f>
        <v>51.5</v>
      </c>
      <c r="J2693" s="15">
        <f>Raw_Data!J2693</f>
        <v>8</v>
      </c>
      <c r="K2693" s="15">
        <f>Raw_Data!K2693</f>
        <v>5.98</v>
      </c>
      <c r="L2693" s="18">
        <f>IF(Raw_Data!L2693="",ROUND(AVERAGEIFS(Raw_Data!$L$2:$L$4001,Raw_Data!$E$2:$E$4001,E2693),1),Raw_Data!L2693)</f>
        <v>25.4</v>
      </c>
      <c r="M2693" s="15">
        <f>Raw_Data!M2693</f>
        <v>169.9</v>
      </c>
      <c r="N2693" s="15">
        <f>Raw_Data!N2693</f>
        <v>48.3</v>
      </c>
      <c r="O2693" s="15">
        <f>Raw_Data!O2693</f>
        <v>133.5</v>
      </c>
      <c r="P2693" s="15" t="str">
        <f>Raw_Data!P2693</f>
        <v>Flood</v>
      </c>
      <c r="Q2693" s="15">
        <f>Raw_Data!Q2693</f>
        <v>138.80000000000001</v>
      </c>
      <c r="R2693" s="15">
        <f>Raw_Data!R2693</f>
        <v>6.55</v>
      </c>
      <c r="S2693" s="15">
        <f>Raw_Data!S2693</f>
        <v>0.74</v>
      </c>
      <c r="T2693" s="18">
        <f>IF(Raw_Data!T2693="",ROUND(AVERAGEIFS(Raw_Data!$T$2:$T$4001,Raw_Data!$E$2:$E$4001,E2693,Raw_Data!$D$2:$D$4001,D2693),2),IF(Raw_Data!T2693&gt;INDEX(Cleaning_Reference!$F$6:$F$13,MATCH(D2693,Cleaning_Reference!$A$6:$A$13,0)),INDEX(Cleaning_Reference!$F$6:$F$13,MATCH(D2693,Cleaning_Reference!$A$6:$A$13,0)),Raw_Data!T2693))</f>
        <v>1.56</v>
      </c>
      <c r="U2693" s="15">
        <f>Raw_Data!U2693</f>
        <v>19.579999999999998</v>
      </c>
      <c r="V2693" s="15">
        <f>Raw_Data!V2693</f>
        <v>108486</v>
      </c>
      <c r="W2693" s="15">
        <f>Raw_Data!W2693</f>
        <v>938404</v>
      </c>
      <c r="X2693" s="15">
        <f>Raw_Data!X2693</f>
        <v>2124156</v>
      </c>
      <c r="Y2693" s="15">
        <f>Raw_Data!Y2693</f>
        <v>1185752</v>
      </c>
      <c r="Z2693" s="15">
        <f>Raw_Data!Z2693</f>
        <v>8827</v>
      </c>
      <c r="AA2693" s="15">
        <f>Raw_Data!AA2693</f>
        <v>2.218</v>
      </c>
      <c r="AB2693" s="15">
        <f>Raw_Data!AB2693</f>
        <v>39.700000000000003</v>
      </c>
      <c r="AC2693" s="19" t="str">
        <f>IF(Raw_Data!G2693="","Yes","No")</f>
        <v>No</v>
      </c>
      <c r="AD2693" s="19" t="str">
        <f>IF(Raw_Data!L2693="","Yes","No")</f>
        <v>No</v>
      </c>
      <c r="AE2693" s="19" t="str">
        <f>IF(Raw_Data!T2693="","Imputed",IF(Raw_Data!T2693&gt;INDEX(Cleaning_Reference!$F$6:$F$13,MATCH(D2693,Cleaning_Reference!$A$6:$A$13,0)),"Capped","Original"))</f>
        <v>Original</v>
      </c>
      <c r="AF2693" s="21">
        <f t="shared" si="42"/>
        <v>19.579999999999998</v>
      </c>
    </row>
    <row r="2694" spans="1:32" ht="15" customHeight="1" x14ac:dyDescent="0.3">
      <c r="A2694" s="20" t="str">
        <f>Raw_Data!A2694</f>
        <v>SF12693</v>
      </c>
      <c r="B2694" s="15" t="str">
        <f>Raw_Data!B2694</f>
        <v>Andhra Pradesh</v>
      </c>
      <c r="C2694" s="15" t="str">
        <f>Raw_Data!C2694</f>
        <v>Nalgonda</v>
      </c>
      <c r="D2694" s="15" t="str">
        <f>Raw_Data!D2694</f>
        <v>Wheat</v>
      </c>
      <c r="E2694" s="15" t="str">
        <f>Raw_Data!E2694</f>
        <v>Kharif</v>
      </c>
      <c r="F2694" s="15">
        <f>Raw_Data!F2694</f>
        <v>13.05</v>
      </c>
      <c r="G2694" s="18">
        <f>IF(Raw_Data!G2694="",ROUND(AVERAGEIFS(Raw_Data!$G$2:$G$4001,Raw_Data!$E$2:$E$4001,E2694),1),Raw_Data!G2694)</f>
        <v>833.9</v>
      </c>
      <c r="H2694" s="15">
        <f>Raw_Data!H2694</f>
        <v>24.8</v>
      </c>
      <c r="I2694" s="15">
        <f>Raw_Data!I2694</f>
        <v>60.4</v>
      </c>
      <c r="J2694" s="15">
        <f>Raw_Data!J2694</f>
        <v>6.5</v>
      </c>
      <c r="K2694" s="15">
        <f>Raw_Data!K2694</f>
        <v>6.91</v>
      </c>
      <c r="L2694" s="18">
        <f>IF(Raw_Data!L2694="",ROUND(AVERAGEIFS(Raw_Data!$L$2:$L$4001,Raw_Data!$E$2:$E$4001,E2694),1),Raw_Data!L2694)</f>
        <v>35.299999999999997</v>
      </c>
      <c r="M2694" s="15">
        <f>Raw_Data!M2694</f>
        <v>73.099999999999994</v>
      </c>
      <c r="N2694" s="15">
        <f>Raw_Data!N2694</f>
        <v>83.1</v>
      </c>
      <c r="O2694" s="15">
        <f>Raw_Data!O2694</f>
        <v>109.6</v>
      </c>
      <c r="P2694" s="15" t="str">
        <f>Raw_Data!P2694</f>
        <v>Flood</v>
      </c>
      <c r="Q2694" s="15">
        <f>Raw_Data!Q2694</f>
        <v>119.9</v>
      </c>
      <c r="R2694" s="15">
        <f>Raw_Data!R2694</f>
        <v>3.98</v>
      </c>
      <c r="S2694" s="15">
        <f>Raw_Data!S2694</f>
        <v>0.76</v>
      </c>
      <c r="T2694" s="18">
        <f>IF(Raw_Data!T2694="",ROUND(AVERAGEIFS(Raw_Data!$T$2:$T$4001,Raw_Data!$E$2:$E$4001,E2694,Raw_Data!$D$2:$D$4001,D2694),2),IF(Raw_Data!T2694&gt;INDEX(Cleaning_Reference!$F$6:$F$13,MATCH(D2694,Cleaning_Reference!$A$6:$A$13,0)),INDEX(Cleaning_Reference!$F$6:$F$13,MATCH(D2694,Cleaning_Reference!$A$6:$A$13,0)),Raw_Data!T2694))</f>
        <v>2.94</v>
      </c>
      <c r="U2694" s="15">
        <f>Raw_Data!U2694</f>
        <v>38.369999999999997</v>
      </c>
      <c r="V2694" s="15">
        <f>Raw_Data!V2694</f>
        <v>26792</v>
      </c>
      <c r="W2694" s="15">
        <f>Raw_Data!W2694</f>
        <v>756131</v>
      </c>
      <c r="X2694" s="15">
        <f>Raw_Data!X2694</f>
        <v>1028009</v>
      </c>
      <c r="Y2694" s="15">
        <f>Raw_Data!Y2694</f>
        <v>271878</v>
      </c>
      <c r="Z2694" s="15">
        <f>Raw_Data!Z2694</f>
        <v>8642</v>
      </c>
      <c r="AA2694" s="15">
        <f>Raw_Data!AA2694</f>
        <v>4.4400000000000004</v>
      </c>
      <c r="AB2694" s="15">
        <f>Raw_Data!AB2694</f>
        <v>59.7</v>
      </c>
      <c r="AC2694" s="19" t="str">
        <f>IF(Raw_Data!G2694="","Yes","No")</f>
        <v>No</v>
      </c>
      <c r="AD2694" s="19" t="str">
        <f>IF(Raw_Data!L2694="","Yes","No")</f>
        <v>No</v>
      </c>
      <c r="AE2694" s="19" t="str">
        <f>IF(Raw_Data!T2694="","Imputed",IF(Raw_Data!T2694&gt;INDEX(Cleaning_Reference!$F$6:$F$13,MATCH(D2694,Cleaning_Reference!$A$6:$A$13,0)),"Capped","Original"))</f>
        <v>Original</v>
      </c>
      <c r="AF2694" s="21">
        <f t="shared" si="42"/>
        <v>38.369999999999997</v>
      </c>
    </row>
    <row r="2695" spans="1:32" ht="15" customHeight="1" x14ac:dyDescent="0.3">
      <c r="A2695" s="20" t="str">
        <f>Raw_Data!A2695</f>
        <v>SF12694</v>
      </c>
      <c r="B2695" s="15" t="str">
        <f>Raw_Data!B2695</f>
        <v>Andhra Pradesh</v>
      </c>
      <c r="C2695" s="15" t="str">
        <f>Raw_Data!C2695</f>
        <v>Nashik</v>
      </c>
      <c r="D2695" s="15" t="str">
        <f>Raw_Data!D2695</f>
        <v>Wheat</v>
      </c>
      <c r="E2695" s="15" t="str">
        <f>Raw_Data!E2695</f>
        <v>Kharif</v>
      </c>
      <c r="F2695" s="15">
        <f>Raw_Data!F2695</f>
        <v>7.75</v>
      </c>
      <c r="G2695" s="18">
        <f>IF(Raw_Data!G2695="",ROUND(AVERAGEIFS(Raw_Data!$G$2:$G$4001,Raw_Data!$E$2:$E$4001,E2695),1),Raw_Data!G2695)</f>
        <v>890.1</v>
      </c>
      <c r="H2695" s="15">
        <f>Raw_Data!H2695</f>
        <v>25.5</v>
      </c>
      <c r="I2695" s="15">
        <f>Raw_Data!I2695</f>
        <v>57.5</v>
      </c>
      <c r="J2695" s="15">
        <f>Raw_Data!J2695</f>
        <v>5.9</v>
      </c>
      <c r="K2695" s="15">
        <f>Raw_Data!K2695</f>
        <v>8.3800000000000008</v>
      </c>
      <c r="L2695" s="18">
        <f>IF(Raw_Data!L2695="",ROUND(AVERAGEIFS(Raw_Data!$L$2:$L$4001,Raw_Data!$E$2:$E$4001,E2695),1),Raw_Data!L2695)</f>
        <v>32</v>
      </c>
      <c r="M2695" s="15">
        <f>Raw_Data!M2695</f>
        <v>168.5</v>
      </c>
      <c r="N2695" s="15">
        <f>Raw_Data!N2695</f>
        <v>45.4</v>
      </c>
      <c r="O2695" s="15">
        <f>Raw_Data!O2695</f>
        <v>92.7</v>
      </c>
      <c r="P2695" s="15" t="str">
        <f>Raw_Data!P2695</f>
        <v>Sprinkler</v>
      </c>
      <c r="Q2695" s="15">
        <f>Raw_Data!Q2695</f>
        <v>173.4</v>
      </c>
      <c r="R2695" s="15">
        <f>Raw_Data!R2695</f>
        <v>7.11</v>
      </c>
      <c r="S2695" s="15">
        <f>Raw_Data!S2695</f>
        <v>0.98</v>
      </c>
      <c r="T2695" s="18">
        <f>IF(Raw_Data!T2695="",ROUND(AVERAGEIFS(Raw_Data!$T$2:$T$4001,Raw_Data!$E$2:$E$4001,E2695,Raw_Data!$D$2:$D$4001,D2695),2),IF(Raw_Data!T2695&gt;INDEX(Cleaning_Reference!$F$6:$F$13,MATCH(D2695,Cleaning_Reference!$A$6:$A$13,0)),INDEX(Cleaning_Reference!$F$6:$F$13,MATCH(D2695,Cleaning_Reference!$A$6:$A$13,0)),Raw_Data!T2695))</f>
        <v>0.3</v>
      </c>
      <c r="U2695" s="15">
        <f>Raw_Data!U2695</f>
        <v>2.3199999999999998</v>
      </c>
      <c r="V2695" s="15">
        <f>Raw_Data!V2695</f>
        <v>23567</v>
      </c>
      <c r="W2695" s="15">
        <f>Raw_Data!W2695</f>
        <v>520590</v>
      </c>
      <c r="X2695" s="15">
        <f>Raw_Data!X2695</f>
        <v>54675</v>
      </c>
      <c r="Y2695" s="15">
        <f>Raw_Data!Y2695</f>
        <v>-465915</v>
      </c>
      <c r="Z2695" s="15">
        <f>Raw_Data!Z2695</f>
        <v>4453</v>
      </c>
      <c r="AA2695" s="15">
        <f>Raw_Data!AA2695</f>
        <v>0.52100000000000002</v>
      </c>
      <c r="AB2695" s="15">
        <f>Raw_Data!AB2695</f>
        <v>55.8</v>
      </c>
      <c r="AC2695" s="19" t="str">
        <f>IF(Raw_Data!G2695="","Yes","No")</f>
        <v>No</v>
      </c>
      <c r="AD2695" s="19" t="str">
        <f>IF(Raw_Data!L2695="","Yes","No")</f>
        <v>No</v>
      </c>
      <c r="AE2695" s="19" t="str">
        <f>IF(Raw_Data!T2695="","Imputed",IF(Raw_Data!T2695&gt;INDEX(Cleaning_Reference!$F$6:$F$13,MATCH(D2695,Cleaning_Reference!$A$6:$A$13,0)),"Capped","Original"))</f>
        <v>Original</v>
      </c>
      <c r="AF2695" s="21">
        <f t="shared" si="42"/>
        <v>2.33</v>
      </c>
    </row>
    <row r="2696" spans="1:32" ht="15" customHeight="1" x14ac:dyDescent="0.3">
      <c r="A2696" s="20" t="str">
        <f>Raw_Data!A2696</f>
        <v>SF12695</v>
      </c>
      <c r="B2696" s="15" t="str">
        <f>Raw_Data!B2696</f>
        <v>Gujarat</v>
      </c>
      <c r="C2696" s="15" t="str">
        <f>Raw_Data!C2696</f>
        <v>Nalgonda</v>
      </c>
      <c r="D2696" s="15" t="str">
        <f>Raw_Data!D2696</f>
        <v>Maize</v>
      </c>
      <c r="E2696" s="15" t="str">
        <f>Raw_Data!E2696</f>
        <v>Kharif</v>
      </c>
      <c r="F2696" s="15">
        <f>Raw_Data!F2696</f>
        <v>8.91</v>
      </c>
      <c r="G2696" s="18">
        <f>IF(Raw_Data!G2696="",ROUND(AVERAGEIFS(Raw_Data!$G$2:$G$4001,Raw_Data!$E$2:$E$4001,E2696),1),Raw_Data!G2696)</f>
        <v>1061.9000000000001</v>
      </c>
      <c r="H2696" s="15">
        <f>Raw_Data!H2696</f>
        <v>31.4</v>
      </c>
      <c r="I2696" s="15">
        <f>Raw_Data!I2696</f>
        <v>62.6</v>
      </c>
      <c r="J2696" s="15">
        <f>Raw_Data!J2696</f>
        <v>6.7</v>
      </c>
      <c r="K2696" s="15">
        <f>Raw_Data!K2696</f>
        <v>6.5</v>
      </c>
      <c r="L2696" s="18">
        <f>IF(Raw_Data!L2696="",ROUND(AVERAGEIFS(Raw_Data!$L$2:$L$4001,Raw_Data!$E$2:$E$4001,E2696),1),Raw_Data!L2696)</f>
        <v>32.299999999999997</v>
      </c>
      <c r="M2696" s="15">
        <f>Raw_Data!M2696</f>
        <v>166.8</v>
      </c>
      <c r="N2696" s="15">
        <f>Raw_Data!N2696</f>
        <v>55.4</v>
      </c>
      <c r="O2696" s="15">
        <f>Raw_Data!O2696</f>
        <v>169.4</v>
      </c>
      <c r="P2696" s="15" t="str">
        <f>Raw_Data!P2696</f>
        <v>Flood</v>
      </c>
      <c r="Q2696" s="15">
        <f>Raw_Data!Q2696</f>
        <v>262.89999999999998</v>
      </c>
      <c r="R2696" s="15">
        <f>Raw_Data!R2696</f>
        <v>6.06</v>
      </c>
      <c r="S2696" s="15">
        <f>Raw_Data!S2696</f>
        <v>0.73</v>
      </c>
      <c r="T2696" s="18">
        <f>IF(Raw_Data!T2696="",ROUND(AVERAGEIFS(Raw_Data!$T$2:$T$4001,Raw_Data!$E$2:$E$4001,E2696,Raw_Data!$D$2:$D$4001,D2696),2),IF(Raw_Data!T2696&gt;INDEX(Cleaning_Reference!$F$6:$F$13,MATCH(D2696,Cleaning_Reference!$A$6:$A$13,0)),INDEX(Cleaning_Reference!$F$6:$F$13,MATCH(D2696,Cleaning_Reference!$A$6:$A$13,0)),Raw_Data!T2696))</f>
        <v>3.93</v>
      </c>
      <c r="U2696" s="15">
        <f>Raw_Data!U2696</f>
        <v>35.020000000000003</v>
      </c>
      <c r="V2696" s="15">
        <f>Raw_Data!V2696</f>
        <v>19229</v>
      </c>
      <c r="W2696" s="15">
        <f>Raw_Data!W2696</f>
        <v>633274</v>
      </c>
      <c r="X2696" s="15">
        <f>Raw_Data!X2696</f>
        <v>673400</v>
      </c>
      <c r="Y2696" s="15">
        <f>Raw_Data!Y2696</f>
        <v>40126</v>
      </c>
      <c r="Z2696" s="15">
        <f>Raw_Data!Z2696</f>
        <v>6794</v>
      </c>
      <c r="AA2696" s="15">
        <f>Raw_Data!AA2696</f>
        <v>5.1550000000000002</v>
      </c>
      <c r="AB2696" s="15">
        <f>Raw_Data!AB2696</f>
        <v>58.1</v>
      </c>
      <c r="AC2696" s="19" t="str">
        <f>IF(Raw_Data!G2696="","Yes","No")</f>
        <v>No</v>
      </c>
      <c r="AD2696" s="19" t="str">
        <f>IF(Raw_Data!L2696="","Yes","No")</f>
        <v>No</v>
      </c>
      <c r="AE2696" s="19" t="str">
        <f>IF(Raw_Data!T2696="","Imputed",IF(Raw_Data!T2696&gt;INDEX(Cleaning_Reference!$F$6:$F$13,MATCH(D2696,Cleaning_Reference!$A$6:$A$13,0)),"Capped","Original"))</f>
        <v>Original</v>
      </c>
      <c r="AF2696" s="21">
        <f t="shared" si="42"/>
        <v>35.020000000000003</v>
      </c>
    </row>
    <row r="2697" spans="1:32" ht="15" customHeight="1" x14ac:dyDescent="0.3">
      <c r="A2697" s="20" t="str">
        <f>Raw_Data!A2697</f>
        <v>SF12696</v>
      </c>
      <c r="B2697" s="15" t="str">
        <f>Raw_Data!B2697</f>
        <v>Punjab</v>
      </c>
      <c r="C2697" s="15" t="str">
        <f>Raw_Data!C2697</f>
        <v>Ludhiana</v>
      </c>
      <c r="D2697" s="15" t="str">
        <f>Raw_Data!D2697</f>
        <v>Sugarcane</v>
      </c>
      <c r="E2697" s="15" t="str">
        <f>Raw_Data!E2697</f>
        <v>Kharif</v>
      </c>
      <c r="F2697" s="15">
        <f>Raw_Data!F2697</f>
        <v>12.25</v>
      </c>
      <c r="G2697" s="18">
        <f>IF(Raw_Data!G2697="",ROUND(AVERAGEIFS(Raw_Data!$G$2:$G$4001,Raw_Data!$E$2:$E$4001,E2697),1),Raw_Data!G2697)</f>
        <v>954.6</v>
      </c>
      <c r="H2697" s="15">
        <f>Raw_Data!H2697</f>
        <v>27.4</v>
      </c>
      <c r="I2697" s="15">
        <f>Raw_Data!I2697</f>
        <v>55</v>
      </c>
      <c r="J2697" s="15">
        <f>Raw_Data!J2697</f>
        <v>6.6</v>
      </c>
      <c r="K2697" s="15">
        <f>Raw_Data!K2697</f>
        <v>6.5</v>
      </c>
      <c r="L2697" s="18">
        <f>IF(Raw_Data!L2697="",ROUND(AVERAGEIFS(Raw_Data!$L$2:$L$4001,Raw_Data!$E$2:$E$4001,E2697),1),Raw_Data!L2697)</f>
        <v>32.700000000000003</v>
      </c>
      <c r="M2697" s="15">
        <f>Raw_Data!M2697</f>
        <v>135</v>
      </c>
      <c r="N2697" s="15">
        <f>Raw_Data!N2697</f>
        <v>81.5</v>
      </c>
      <c r="O2697" s="15">
        <f>Raw_Data!O2697</f>
        <v>115.1</v>
      </c>
      <c r="P2697" s="15" t="str">
        <f>Raw_Data!P2697</f>
        <v>Drip</v>
      </c>
      <c r="Q2697" s="15">
        <f>Raw_Data!Q2697</f>
        <v>147.1</v>
      </c>
      <c r="R2697" s="15">
        <f>Raw_Data!R2697</f>
        <v>5.35</v>
      </c>
      <c r="S2697" s="15">
        <f>Raw_Data!S2697</f>
        <v>0.93</v>
      </c>
      <c r="T2697" s="18">
        <f>IF(Raw_Data!T2697="",ROUND(AVERAGEIFS(Raw_Data!$T$2:$T$4001,Raw_Data!$E$2:$E$4001,E2697,Raw_Data!$D$2:$D$4001,D2697),2),IF(Raw_Data!T2697&gt;INDEX(Cleaning_Reference!$F$6:$F$13,MATCH(D2697,Cleaning_Reference!$A$6:$A$13,0)),INDEX(Cleaning_Reference!$F$6:$F$13,MATCH(D2697,Cleaning_Reference!$A$6:$A$13,0)),Raw_Data!T2697))</f>
        <v>73.989999999999995</v>
      </c>
      <c r="U2697" s="15">
        <f>Raw_Data!U2697</f>
        <v>906.38</v>
      </c>
      <c r="V2697" s="15">
        <f>Raw_Data!V2697</f>
        <v>3327</v>
      </c>
      <c r="W2697" s="15">
        <f>Raw_Data!W2697</f>
        <v>941589</v>
      </c>
      <c r="X2697" s="15">
        <f>Raw_Data!X2697</f>
        <v>3015526</v>
      </c>
      <c r="Y2697" s="15">
        <f>Raw_Data!Y2697</f>
        <v>2073937</v>
      </c>
      <c r="Z2697" s="15">
        <f>Raw_Data!Z2697</f>
        <v>14448</v>
      </c>
      <c r="AA2697" s="15">
        <f>Raw_Data!AA2697</f>
        <v>62.734000000000002</v>
      </c>
      <c r="AB2697" s="15">
        <f>Raw_Data!AB2697</f>
        <v>51.1</v>
      </c>
      <c r="AC2697" s="19" t="str">
        <f>IF(Raw_Data!G2697="","Yes","No")</f>
        <v>No</v>
      </c>
      <c r="AD2697" s="19" t="str">
        <f>IF(Raw_Data!L2697="","Yes","No")</f>
        <v>No</v>
      </c>
      <c r="AE2697" s="19" t="str">
        <f>IF(Raw_Data!T2697="","Imputed",IF(Raw_Data!T2697&gt;INDEX(Cleaning_Reference!$F$6:$F$13,MATCH(D2697,Cleaning_Reference!$A$6:$A$13,0)),"Capped","Original"))</f>
        <v>Original</v>
      </c>
      <c r="AF2697" s="21">
        <f t="shared" si="42"/>
        <v>906.38</v>
      </c>
    </row>
    <row r="2698" spans="1:32" ht="15" customHeight="1" x14ac:dyDescent="0.3">
      <c r="A2698" s="20" t="str">
        <f>Raw_Data!A2698</f>
        <v>SF12697</v>
      </c>
      <c r="B2698" s="15" t="str">
        <f>Raw_Data!B2698</f>
        <v>Madhya Pradesh</v>
      </c>
      <c r="C2698" s="15" t="str">
        <f>Raw_Data!C2698</f>
        <v>Guntur</v>
      </c>
      <c r="D2698" s="15" t="str">
        <f>Raw_Data!D2698</f>
        <v>Cotton</v>
      </c>
      <c r="E2698" s="15" t="str">
        <f>Raw_Data!E2698</f>
        <v>Kharif</v>
      </c>
      <c r="F2698" s="15">
        <f>Raw_Data!F2698</f>
        <v>13.25</v>
      </c>
      <c r="G2698" s="18">
        <f>IF(Raw_Data!G2698="",ROUND(AVERAGEIFS(Raw_Data!$G$2:$G$4001,Raw_Data!$E$2:$E$4001,E2698),1),Raw_Data!G2698)</f>
        <v>533.9</v>
      </c>
      <c r="H2698" s="15">
        <f>Raw_Data!H2698</f>
        <v>31.1</v>
      </c>
      <c r="I2698" s="15">
        <f>Raw_Data!I2698</f>
        <v>69.599999999999994</v>
      </c>
      <c r="J2698" s="15">
        <f>Raw_Data!J2698</f>
        <v>5.9</v>
      </c>
      <c r="K2698" s="15">
        <f>Raw_Data!K2698</f>
        <v>6.05</v>
      </c>
      <c r="L2698" s="18">
        <f>IF(Raw_Data!L2698="",ROUND(AVERAGEIFS(Raw_Data!$L$2:$L$4001,Raw_Data!$E$2:$E$4001,E2698),1),Raw_Data!L2698)</f>
        <v>26.5</v>
      </c>
      <c r="M2698" s="15">
        <f>Raw_Data!M2698</f>
        <v>102.8</v>
      </c>
      <c r="N2698" s="15">
        <f>Raw_Data!N2698</f>
        <v>56</v>
      </c>
      <c r="O2698" s="15">
        <f>Raw_Data!O2698</f>
        <v>92.2</v>
      </c>
      <c r="P2698" s="15" t="str">
        <f>Raw_Data!P2698</f>
        <v>Flood</v>
      </c>
      <c r="Q2698" s="15">
        <f>Raw_Data!Q2698</f>
        <v>250.3</v>
      </c>
      <c r="R2698" s="15">
        <f>Raw_Data!R2698</f>
        <v>4.3</v>
      </c>
      <c r="S2698" s="15">
        <f>Raw_Data!S2698</f>
        <v>0.81</v>
      </c>
      <c r="T2698" s="18">
        <f>IF(Raw_Data!T2698="",ROUND(AVERAGEIFS(Raw_Data!$T$2:$T$4001,Raw_Data!$E$2:$E$4001,E2698,Raw_Data!$D$2:$D$4001,D2698),2),IF(Raw_Data!T2698&gt;INDEX(Cleaning_Reference!$F$6:$F$13,MATCH(D2698,Cleaning_Reference!$A$6:$A$13,0)),INDEX(Cleaning_Reference!$F$6:$F$13,MATCH(D2698,Cleaning_Reference!$A$6:$A$13,0)),Raw_Data!T2698))</f>
        <v>1.08</v>
      </c>
      <c r="U2698" s="15">
        <f>Raw_Data!U2698</f>
        <v>14.31</v>
      </c>
      <c r="V2698" s="15">
        <f>Raw_Data!V2698</f>
        <v>63545</v>
      </c>
      <c r="W2698" s="15">
        <f>Raw_Data!W2698</f>
        <v>881556</v>
      </c>
      <c r="X2698" s="15">
        <f>Raw_Data!X2698</f>
        <v>909329</v>
      </c>
      <c r="Y2698" s="15">
        <f>Raw_Data!Y2698</f>
        <v>27773</v>
      </c>
      <c r="Z2698" s="15">
        <f>Raw_Data!Z2698</f>
        <v>11328</v>
      </c>
      <c r="AA2698" s="15">
        <f>Raw_Data!AA2698</f>
        <v>1.2629999999999999</v>
      </c>
      <c r="AB2698" s="15">
        <f>Raw_Data!AB2698</f>
        <v>56.5</v>
      </c>
      <c r="AC2698" s="19" t="str">
        <f>IF(Raw_Data!G2698="","Yes","No")</f>
        <v>No</v>
      </c>
      <c r="AD2698" s="19" t="str">
        <f>IF(Raw_Data!L2698="","Yes","No")</f>
        <v>No</v>
      </c>
      <c r="AE2698" s="19" t="str">
        <f>IF(Raw_Data!T2698="","Imputed",IF(Raw_Data!T2698&gt;INDEX(Cleaning_Reference!$F$6:$F$13,MATCH(D2698,Cleaning_Reference!$A$6:$A$13,0)),"Capped","Original"))</f>
        <v>Original</v>
      </c>
      <c r="AF2698" s="21">
        <f t="shared" si="42"/>
        <v>14.31</v>
      </c>
    </row>
    <row r="2699" spans="1:32" ht="15" customHeight="1" x14ac:dyDescent="0.3">
      <c r="A2699" s="20" t="str">
        <f>Raw_Data!A2699</f>
        <v>SF12698</v>
      </c>
      <c r="B2699" s="15" t="str">
        <f>Raw_Data!B2699</f>
        <v>Punjab</v>
      </c>
      <c r="C2699" s="15" t="str">
        <f>Raw_Data!C2699</f>
        <v>Ludhiana</v>
      </c>
      <c r="D2699" s="15" t="str">
        <f>Raw_Data!D2699</f>
        <v>Sugarcane</v>
      </c>
      <c r="E2699" s="15" t="str">
        <f>Raw_Data!E2699</f>
        <v>Rabi</v>
      </c>
      <c r="F2699" s="15">
        <f>Raw_Data!F2699</f>
        <v>5.27</v>
      </c>
      <c r="G2699" s="18">
        <f>IF(Raw_Data!G2699="",ROUND(AVERAGEIFS(Raw_Data!$G$2:$G$4001,Raw_Data!$E$2:$E$4001,E2699),1),Raw_Data!G2699)</f>
        <v>271</v>
      </c>
      <c r="H2699" s="15">
        <f>Raw_Data!H2699</f>
        <v>25.8</v>
      </c>
      <c r="I2699" s="15">
        <f>Raw_Data!I2699</f>
        <v>62.6</v>
      </c>
      <c r="J2699" s="15">
        <f>Raw_Data!J2699</f>
        <v>6.5</v>
      </c>
      <c r="K2699" s="15">
        <f>Raw_Data!K2699</f>
        <v>6.67</v>
      </c>
      <c r="L2699" s="18">
        <f>IF(Raw_Data!L2699="",ROUND(AVERAGEIFS(Raw_Data!$L$2:$L$4001,Raw_Data!$E$2:$E$4001,E2699),1),Raw_Data!L2699)</f>
        <v>21.3</v>
      </c>
      <c r="M2699" s="15">
        <f>Raw_Data!M2699</f>
        <v>143</v>
      </c>
      <c r="N2699" s="15">
        <f>Raw_Data!N2699</f>
        <v>73.8</v>
      </c>
      <c r="O2699" s="15">
        <f>Raw_Data!O2699</f>
        <v>112.4</v>
      </c>
      <c r="P2699" s="15" t="str">
        <f>Raw_Data!P2699</f>
        <v>Drip</v>
      </c>
      <c r="Q2699" s="15">
        <f>Raw_Data!Q2699</f>
        <v>180.7</v>
      </c>
      <c r="R2699" s="15">
        <f>Raw_Data!R2699</f>
        <v>2.5299999999999998</v>
      </c>
      <c r="S2699" s="15">
        <f>Raw_Data!S2699</f>
        <v>0.69</v>
      </c>
      <c r="T2699" s="18">
        <f>IF(Raw_Data!T2699="",ROUND(AVERAGEIFS(Raw_Data!$T$2:$T$4001,Raw_Data!$E$2:$E$4001,E2699,Raw_Data!$D$2:$D$4001,D2699),2),IF(Raw_Data!T2699&gt;INDEX(Cleaning_Reference!$F$6:$F$13,MATCH(D2699,Cleaning_Reference!$A$6:$A$13,0)),INDEX(Cleaning_Reference!$F$6:$F$13,MATCH(D2699,Cleaning_Reference!$A$6:$A$13,0)),Raw_Data!T2699))</f>
        <v>71.209999999999994</v>
      </c>
      <c r="U2699" s="15">
        <f>Raw_Data!U2699</f>
        <v>375.28</v>
      </c>
      <c r="V2699" s="15">
        <f>Raw_Data!V2699</f>
        <v>3759</v>
      </c>
      <c r="W2699" s="15">
        <f>Raw_Data!W2699</f>
        <v>306643</v>
      </c>
      <c r="X2699" s="15">
        <f>Raw_Data!X2699</f>
        <v>1410678</v>
      </c>
      <c r="Y2699" s="15">
        <f>Raw_Data!Y2699</f>
        <v>1104035</v>
      </c>
      <c r="Z2699" s="15">
        <f>Raw_Data!Z2699</f>
        <v>8525</v>
      </c>
      <c r="AA2699" s="15">
        <f>Raw_Data!AA2699</f>
        <v>44.021000000000001</v>
      </c>
      <c r="AB2699" s="15">
        <f>Raw_Data!AB2699</f>
        <v>45.8</v>
      </c>
      <c r="AC2699" s="19" t="str">
        <f>IF(Raw_Data!G2699="","Yes","No")</f>
        <v>No</v>
      </c>
      <c r="AD2699" s="19" t="str">
        <f>IF(Raw_Data!L2699="","Yes","No")</f>
        <v>No</v>
      </c>
      <c r="AE2699" s="19" t="str">
        <f>IF(Raw_Data!T2699="","Imputed",IF(Raw_Data!T2699&gt;INDEX(Cleaning_Reference!$F$6:$F$13,MATCH(D2699,Cleaning_Reference!$A$6:$A$13,0)),"Capped","Original"))</f>
        <v>Original</v>
      </c>
      <c r="AF2699" s="21">
        <f t="shared" si="42"/>
        <v>375.28</v>
      </c>
    </row>
    <row r="2700" spans="1:32" ht="15" customHeight="1" x14ac:dyDescent="0.3">
      <c r="A2700" s="20" t="str">
        <f>Raw_Data!A2700</f>
        <v>SF12699</v>
      </c>
      <c r="B2700" s="15" t="str">
        <f>Raw_Data!B2700</f>
        <v>Maharashtra</v>
      </c>
      <c r="C2700" s="15" t="str">
        <f>Raw_Data!C2700</f>
        <v>Nalgonda</v>
      </c>
      <c r="D2700" s="15" t="str">
        <f>Raw_Data!D2700</f>
        <v>Cotton</v>
      </c>
      <c r="E2700" s="15" t="str">
        <f>Raw_Data!E2700</f>
        <v>Zaid</v>
      </c>
      <c r="F2700" s="15">
        <f>Raw_Data!F2700</f>
        <v>10.39</v>
      </c>
      <c r="G2700" s="18">
        <f>IF(Raw_Data!G2700="",ROUND(AVERAGEIFS(Raw_Data!$G$2:$G$4001,Raw_Data!$E$2:$E$4001,E2700),1),Raw_Data!G2700)</f>
        <v>401</v>
      </c>
      <c r="H2700" s="15">
        <f>Raw_Data!H2700</f>
        <v>29.1</v>
      </c>
      <c r="I2700" s="15">
        <f>Raw_Data!I2700</f>
        <v>66.5</v>
      </c>
      <c r="J2700" s="15">
        <f>Raw_Data!J2700</f>
        <v>9.8000000000000007</v>
      </c>
      <c r="K2700" s="15">
        <f>Raw_Data!K2700</f>
        <v>6.47</v>
      </c>
      <c r="L2700" s="18">
        <f>IF(Raw_Data!L2700="",ROUND(AVERAGEIFS(Raw_Data!$L$2:$L$4001,Raw_Data!$E$2:$E$4001,E2700),1),Raw_Data!L2700)</f>
        <v>19.600000000000001</v>
      </c>
      <c r="M2700" s="15">
        <f>Raw_Data!M2700</f>
        <v>136.4</v>
      </c>
      <c r="N2700" s="15">
        <f>Raw_Data!N2700</f>
        <v>62</v>
      </c>
      <c r="O2700" s="15">
        <f>Raw_Data!O2700</f>
        <v>94.6</v>
      </c>
      <c r="P2700" s="15" t="str">
        <f>Raw_Data!P2700</f>
        <v>Flood</v>
      </c>
      <c r="Q2700" s="15">
        <f>Raw_Data!Q2700</f>
        <v>113.8</v>
      </c>
      <c r="R2700" s="15">
        <f>Raw_Data!R2700</f>
        <v>7.11</v>
      </c>
      <c r="S2700" s="15">
        <f>Raw_Data!S2700</f>
        <v>0.94</v>
      </c>
      <c r="T2700" s="18">
        <f>IF(Raw_Data!T2700="",ROUND(AVERAGEIFS(Raw_Data!$T$2:$T$4001,Raw_Data!$E$2:$E$4001,E2700,Raw_Data!$D$2:$D$4001,D2700),2),IF(Raw_Data!T2700&gt;INDEX(Cleaning_Reference!$F$6:$F$13,MATCH(D2700,Cleaning_Reference!$A$6:$A$13,0)),INDEX(Cleaning_Reference!$F$6:$F$13,MATCH(D2700,Cleaning_Reference!$A$6:$A$13,0)),Raw_Data!T2700))</f>
        <v>1.26</v>
      </c>
      <c r="U2700" s="15">
        <f>Raw_Data!U2700</f>
        <v>13.09</v>
      </c>
      <c r="V2700" s="15">
        <f>Raw_Data!V2700</f>
        <v>63000</v>
      </c>
      <c r="W2700" s="15">
        <f>Raw_Data!W2700</f>
        <v>696648</v>
      </c>
      <c r="X2700" s="15">
        <f>Raw_Data!X2700</f>
        <v>824670</v>
      </c>
      <c r="Y2700" s="15">
        <f>Raw_Data!Y2700</f>
        <v>128022</v>
      </c>
      <c r="Z2700" s="15">
        <f>Raw_Data!Z2700</f>
        <v>9797</v>
      </c>
      <c r="AA2700" s="15">
        <f>Raw_Data!AA2700</f>
        <v>1.3360000000000001</v>
      </c>
      <c r="AB2700" s="15">
        <f>Raw_Data!AB2700</f>
        <v>29</v>
      </c>
      <c r="AC2700" s="19" t="str">
        <f>IF(Raw_Data!G2700="","Yes","No")</f>
        <v>No</v>
      </c>
      <c r="AD2700" s="19" t="str">
        <f>IF(Raw_Data!L2700="","Yes","No")</f>
        <v>No</v>
      </c>
      <c r="AE2700" s="19" t="str">
        <f>IF(Raw_Data!T2700="","Imputed",IF(Raw_Data!T2700&gt;INDEX(Cleaning_Reference!$F$6:$F$13,MATCH(D2700,Cleaning_Reference!$A$6:$A$13,0)),"Capped","Original"))</f>
        <v>Original</v>
      </c>
      <c r="AF2700" s="21">
        <f t="shared" si="42"/>
        <v>13.09</v>
      </c>
    </row>
    <row r="2701" spans="1:32" ht="15" customHeight="1" x14ac:dyDescent="0.3">
      <c r="A2701" s="20" t="str">
        <f>Raw_Data!A2701</f>
        <v>SF12700</v>
      </c>
      <c r="B2701" s="15" t="str">
        <f>Raw_Data!B2701</f>
        <v>Tamil Nadu</v>
      </c>
      <c r="C2701" s="15" t="str">
        <f>Raw_Data!C2701</f>
        <v>Rajkot</v>
      </c>
      <c r="D2701" s="15" t="str">
        <f>Raw_Data!D2701</f>
        <v>Groundnut</v>
      </c>
      <c r="E2701" s="15" t="str">
        <f>Raw_Data!E2701</f>
        <v>Kharif</v>
      </c>
      <c r="F2701" s="15">
        <f>Raw_Data!F2701</f>
        <v>2.02</v>
      </c>
      <c r="G2701" s="18">
        <f>IF(Raw_Data!G2701="",ROUND(AVERAGEIFS(Raw_Data!$G$2:$G$4001,Raw_Data!$E$2:$E$4001,E2701),1),Raw_Data!G2701)</f>
        <v>805.6</v>
      </c>
      <c r="H2701" s="15">
        <f>Raw_Data!H2701</f>
        <v>29.5</v>
      </c>
      <c r="I2701" s="15">
        <f>Raw_Data!I2701</f>
        <v>81.5</v>
      </c>
      <c r="J2701" s="15">
        <f>Raw_Data!J2701</f>
        <v>5.9</v>
      </c>
      <c r="K2701" s="15">
        <f>Raw_Data!K2701</f>
        <v>7.56</v>
      </c>
      <c r="L2701" s="18">
        <f>IF(Raw_Data!L2701="",ROUND(AVERAGEIFS(Raw_Data!$L$2:$L$4001,Raw_Data!$E$2:$E$4001,E2701),1),Raw_Data!L2701)</f>
        <v>35.9</v>
      </c>
      <c r="M2701" s="15">
        <f>Raw_Data!M2701</f>
        <v>79.3</v>
      </c>
      <c r="N2701" s="15">
        <f>Raw_Data!N2701</f>
        <v>46.7</v>
      </c>
      <c r="O2701" s="15">
        <f>Raw_Data!O2701</f>
        <v>78</v>
      </c>
      <c r="P2701" s="15" t="str">
        <f>Raw_Data!P2701</f>
        <v>Drip</v>
      </c>
      <c r="Q2701" s="15">
        <f>Raw_Data!Q2701</f>
        <v>217.2</v>
      </c>
      <c r="R2701" s="15">
        <f>Raw_Data!R2701</f>
        <v>4.8</v>
      </c>
      <c r="S2701" s="15">
        <f>Raw_Data!S2701</f>
        <v>0.66</v>
      </c>
      <c r="T2701" s="18">
        <f>IF(Raw_Data!T2701="",ROUND(AVERAGEIFS(Raw_Data!$T$2:$T$4001,Raw_Data!$E$2:$E$4001,E2701,Raw_Data!$D$2:$D$4001,D2701),2),IF(Raw_Data!T2701&gt;INDEX(Cleaning_Reference!$F$6:$F$13,MATCH(D2701,Cleaning_Reference!$A$6:$A$13,0)),INDEX(Cleaning_Reference!$F$6:$F$13,MATCH(D2701,Cleaning_Reference!$A$6:$A$13,0)),Raw_Data!T2701))</f>
        <v>0.82</v>
      </c>
      <c r="U2701" s="15">
        <f>Raw_Data!U2701</f>
        <v>1.66</v>
      </c>
      <c r="V2701" s="15">
        <f>Raw_Data!V2701</f>
        <v>62340</v>
      </c>
      <c r="W2701" s="15">
        <f>Raw_Data!W2701</f>
        <v>158057</v>
      </c>
      <c r="X2701" s="15">
        <f>Raw_Data!X2701</f>
        <v>103484</v>
      </c>
      <c r="Y2701" s="15">
        <f>Raw_Data!Y2701</f>
        <v>-54573</v>
      </c>
      <c r="Z2701" s="15">
        <f>Raw_Data!Z2701</f>
        <v>957</v>
      </c>
      <c r="AA2701" s="15">
        <f>Raw_Data!AA2701</f>
        <v>1.7350000000000001</v>
      </c>
      <c r="AB2701" s="15">
        <f>Raw_Data!AB2701</f>
        <v>73.900000000000006</v>
      </c>
      <c r="AC2701" s="19" t="str">
        <f>IF(Raw_Data!G2701="","Yes","No")</f>
        <v>No</v>
      </c>
      <c r="AD2701" s="19" t="str">
        <f>IF(Raw_Data!L2701="","Yes","No")</f>
        <v>No</v>
      </c>
      <c r="AE2701" s="19" t="str">
        <f>IF(Raw_Data!T2701="","Imputed",IF(Raw_Data!T2701&gt;INDEX(Cleaning_Reference!$F$6:$F$13,MATCH(D2701,Cleaning_Reference!$A$6:$A$13,0)),"Capped","Original"))</f>
        <v>Original</v>
      </c>
      <c r="AF2701" s="21">
        <f t="shared" si="42"/>
        <v>1.66</v>
      </c>
    </row>
    <row r="2702" spans="1:32" ht="15" customHeight="1" x14ac:dyDescent="0.3">
      <c r="A2702" s="20" t="str">
        <f>Raw_Data!A2702</f>
        <v>SF12701</v>
      </c>
      <c r="B2702" s="15" t="str">
        <f>Raw_Data!B2702</f>
        <v>Andhra Pradesh</v>
      </c>
      <c r="C2702" s="15" t="str">
        <f>Raw_Data!C2702</f>
        <v>Raichur</v>
      </c>
      <c r="D2702" s="15" t="str">
        <f>Raw_Data!D2702</f>
        <v>Rice</v>
      </c>
      <c r="E2702" s="15" t="str">
        <f>Raw_Data!E2702</f>
        <v>Zaid</v>
      </c>
      <c r="F2702" s="15">
        <f>Raw_Data!F2702</f>
        <v>4.59</v>
      </c>
      <c r="G2702" s="18">
        <f>IF(Raw_Data!G2702="",ROUND(AVERAGEIFS(Raw_Data!$G$2:$G$4001,Raw_Data!$E$2:$E$4001,E2702),1),Raw_Data!G2702)</f>
        <v>80</v>
      </c>
      <c r="H2702" s="15">
        <f>Raw_Data!H2702</f>
        <v>32.6</v>
      </c>
      <c r="I2702" s="15">
        <f>Raw_Data!I2702</f>
        <v>49.7</v>
      </c>
      <c r="J2702" s="15">
        <f>Raw_Data!J2702</f>
        <v>9.6</v>
      </c>
      <c r="K2702" s="15">
        <f>Raw_Data!K2702</f>
        <v>7.06</v>
      </c>
      <c r="L2702" s="18">
        <f>IF(Raw_Data!L2702="",ROUND(AVERAGEIFS(Raw_Data!$L$2:$L$4001,Raw_Data!$E$2:$E$4001,E2702),1),Raw_Data!L2702)</f>
        <v>25.7</v>
      </c>
      <c r="M2702" s="15">
        <f>Raw_Data!M2702</f>
        <v>119.9</v>
      </c>
      <c r="N2702" s="15">
        <f>Raw_Data!N2702</f>
        <v>65.2</v>
      </c>
      <c r="O2702" s="15">
        <f>Raw_Data!O2702</f>
        <v>122.8</v>
      </c>
      <c r="P2702" s="15" t="str">
        <f>Raw_Data!P2702</f>
        <v>Rainfed</v>
      </c>
      <c r="Q2702" s="15">
        <f>Raw_Data!Q2702</f>
        <v>172.2</v>
      </c>
      <c r="R2702" s="15">
        <f>Raw_Data!R2702</f>
        <v>4.5999999999999996</v>
      </c>
      <c r="S2702" s="15">
        <f>Raw_Data!S2702</f>
        <v>0.82</v>
      </c>
      <c r="T2702" s="18">
        <f>IF(Raw_Data!T2702="",ROUND(AVERAGEIFS(Raw_Data!$T$2:$T$4001,Raw_Data!$E$2:$E$4001,E2702,Raw_Data!$D$2:$D$4001,D2702),2),IF(Raw_Data!T2702&gt;INDEX(Cleaning_Reference!$F$6:$F$13,MATCH(D2702,Cleaning_Reference!$A$6:$A$13,0)),INDEX(Cleaning_Reference!$F$6:$F$13,MATCH(D2702,Cleaning_Reference!$A$6:$A$13,0)),Raw_Data!T2702))</f>
        <v>1.67</v>
      </c>
      <c r="U2702" s="15">
        <f>Raw_Data!U2702</f>
        <v>7.67</v>
      </c>
      <c r="V2702" s="15">
        <f>Raw_Data!V2702</f>
        <v>21043</v>
      </c>
      <c r="W2702" s="15">
        <f>Raw_Data!W2702</f>
        <v>302583</v>
      </c>
      <c r="X2702" s="15">
        <f>Raw_Data!X2702</f>
        <v>161400</v>
      </c>
      <c r="Y2702" s="15">
        <f>Raw_Data!Y2702</f>
        <v>-141183</v>
      </c>
      <c r="Z2702" s="15">
        <f>Raw_Data!Z2702</f>
        <v>4040</v>
      </c>
      <c r="AA2702" s="15">
        <f>Raw_Data!AA2702</f>
        <v>1.899</v>
      </c>
      <c r="AB2702" s="15">
        <f>Raw_Data!AB2702</f>
        <v>35.6</v>
      </c>
      <c r="AC2702" s="19" t="str">
        <f>IF(Raw_Data!G2702="","Yes","No")</f>
        <v>No</v>
      </c>
      <c r="AD2702" s="19" t="str">
        <f>IF(Raw_Data!L2702="","Yes","No")</f>
        <v>No</v>
      </c>
      <c r="AE2702" s="19" t="str">
        <f>IF(Raw_Data!T2702="","Imputed",IF(Raw_Data!T2702&gt;INDEX(Cleaning_Reference!$F$6:$F$13,MATCH(D2702,Cleaning_Reference!$A$6:$A$13,0)),"Capped","Original"))</f>
        <v>Original</v>
      </c>
      <c r="AF2702" s="21">
        <f t="shared" si="42"/>
        <v>7.67</v>
      </c>
    </row>
    <row r="2703" spans="1:32" ht="15" customHeight="1" x14ac:dyDescent="0.3">
      <c r="A2703" s="20" t="str">
        <f>Raw_Data!A2703</f>
        <v>SF12702</v>
      </c>
      <c r="B2703" s="15" t="str">
        <f>Raw_Data!B2703</f>
        <v>Andhra Pradesh</v>
      </c>
      <c r="C2703" s="15" t="str">
        <f>Raw_Data!C2703</f>
        <v>Erode</v>
      </c>
      <c r="D2703" s="15" t="str">
        <f>Raw_Data!D2703</f>
        <v>Rice</v>
      </c>
      <c r="E2703" s="15" t="str">
        <f>Raw_Data!E2703</f>
        <v>Zaid</v>
      </c>
      <c r="F2703" s="15">
        <f>Raw_Data!F2703</f>
        <v>9.24</v>
      </c>
      <c r="G2703" s="18">
        <f>IF(Raw_Data!G2703="",ROUND(AVERAGEIFS(Raw_Data!$G$2:$G$4001,Raw_Data!$E$2:$E$4001,E2703),1),Raw_Data!G2703)</f>
        <v>80</v>
      </c>
      <c r="H2703" s="15">
        <f>Raw_Data!H2703</f>
        <v>31.7</v>
      </c>
      <c r="I2703" s="15">
        <f>Raw_Data!I2703</f>
        <v>28.3</v>
      </c>
      <c r="J2703" s="15">
        <f>Raw_Data!J2703</f>
        <v>6.9</v>
      </c>
      <c r="K2703" s="15">
        <f>Raw_Data!K2703</f>
        <v>7.61</v>
      </c>
      <c r="L2703" s="18">
        <f>IF(Raw_Data!L2703="",ROUND(AVERAGEIFS(Raw_Data!$L$2:$L$4001,Raw_Data!$E$2:$E$4001,E2703),1),Raw_Data!L2703)</f>
        <v>16.7</v>
      </c>
      <c r="M2703" s="15">
        <f>Raw_Data!M2703</f>
        <v>173.8</v>
      </c>
      <c r="N2703" s="15">
        <f>Raw_Data!N2703</f>
        <v>47</v>
      </c>
      <c r="O2703" s="15">
        <f>Raw_Data!O2703</f>
        <v>151.19999999999999</v>
      </c>
      <c r="P2703" s="15" t="str">
        <f>Raw_Data!P2703</f>
        <v>Drip</v>
      </c>
      <c r="Q2703" s="15">
        <f>Raw_Data!Q2703</f>
        <v>243.3</v>
      </c>
      <c r="R2703" s="15">
        <f>Raw_Data!R2703</f>
        <v>2.98</v>
      </c>
      <c r="S2703" s="15">
        <f>Raw_Data!S2703</f>
        <v>0.71</v>
      </c>
      <c r="T2703" s="18">
        <f>IF(Raw_Data!T2703="",ROUND(AVERAGEIFS(Raw_Data!$T$2:$T$4001,Raw_Data!$E$2:$E$4001,E2703,Raw_Data!$D$2:$D$4001,D2703),2),IF(Raw_Data!T2703&gt;INDEX(Cleaning_Reference!$F$6:$F$13,MATCH(D2703,Cleaning_Reference!$A$6:$A$13,0)),INDEX(Cleaning_Reference!$F$6:$F$13,MATCH(D2703,Cleaning_Reference!$A$6:$A$13,0)),Raw_Data!T2703))</f>
        <v>0.93</v>
      </c>
      <c r="U2703" s="15">
        <f>Raw_Data!U2703</f>
        <v>8.59</v>
      </c>
      <c r="V2703" s="15">
        <f>Raw_Data!V2703</f>
        <v>21018</v>
      </c>
      <c r="W2703" s="15">
        <f>Raw_Data!W2703</f>
        <v>704885</v>
      </c>
      <c r="X2703" s="15">
        <f>Raw_Data!X2703</f>
        <v>180545</v>
      </c>
      <c r="Y2703" s="15">
        <f>Raw_Data!Y2703</f>
        <v>-524340</v>
      </c>
      <c r="Z2703" s="15">
        <f>Raw_Data!Z2703</f>
        <v>11438</v>
      </c>
      <c r="AA2703" s="15">
        <f>Raw_Data!AA2703</f>
        <v>0.751</v>
      </c>
      <c r="AB2703" s="15">
        <f>Raw_Data!AB2703</f>
        <v>38.1</v>
      </c>
      <c r="AC2703" s="19" t="str">
        <f>IF(Raw_Data!G2703="","Yes","No")</f>
        <v>No</v>
      </c>
      <c r="AD2703" s="19" t="str">
        <f>IF(Raw_Data!L2703="","Yes","No")</f>
        <v>No</v>
      </c>
      <c r="AE2703" s="19" t="str">
        <f>IF(Raw_Data!T2703="","Imputed",IF(Raw_Data!T2703&gt;INDEX(Cleaning_Reference!$F$6:$F$13,MATCH(D2703,Cleaning_Reference!$A$6:$A$13,0)),"Capped","Original"))</f>
        <v>Original</v>
      </c>
      <c r="AF2703" s="21">
        <f t="shared" si="42"/>
        <v>8.59</v>
      </c>
    </row>
    <row r="2704" spans="1:32" ht="15" customHeight="1" x14ac:dyDescent="0.3">
      <c r="A2704" s="20" t="str">
        <f>Raw_Data!A2704</f>
        <v>SF12703</v>
      </c>
      <c r="B2704" s="15" t="str">
        <f>Raw_Data!B2704</f>
        <v>Punjab</v>
      </c>
      <c r="C2704" s="15" t="str">
        <f>Raw_Data!C2704</f>
        <v>Erode</v>
      </c>
      <c r="D2704" s="15" t="str">
        <f>Raw_Data!D2704</f>
        <v>Pulses</v>
      </c>
      <c r="E2704" s="15" t="str">
        <f>Raw_Data!E2704</f>
        <v>Zaid</v>
      </c>
      <c r="F2704" s="15">
        <f>Raw_Data!F2704</f>
        <v>3.2</v>
      </c>
      <c r="G2704" s="18">
        <f>IF(Raw_Data!G2704="",ROUND(AVERAGEIFS(Raw_Data!$G$2:$G$4001,Raw_Data!$E$2:$E$4001,E2704),1),Raw_Data!G2704)</f>
        <v>380.7</v>
      </c>
      <c r="H2704" s="15">
        <f>Raw_Data!H2704</f>
        <v>30</v>
      </c>
      <c r="I2704" s="15">
        <f>Raw_Data!I2704</f>
        <v>56</v>
      </c>
      <c r="J2704" s="15">
        <f>Raw_Data!J2704</f>
        <v>8.6</v>
      </c>
      <c r="K2704" s="15">
        <f>Raw_Data!K2704</f>
        <v>6.4</v>
      </c>
      <c r="L2704" s="18">
        <f>IF(Raw_Data!L2704="",ROUND(AVERAGEIFS(Raw_Data!$L$2:$L$4001,Raw_Data!$E$2:$E$4001,E2704),1),Raw_Data!L2704)</f>
        <v>15.3</v>
      </c>
      <c r="M2704" s="15">
        <f>Raw_Data!M2704</f>
        <v>93.6</v>
      </c>
      <c r="N2704" s="15">
        <f>Raw_Data!N2704</f>
        <v>68.7</v>
      </c>
      <c r="O2704" s="15">
        <f>Raw_Data!O2704</f>
        <v>89.5</v>
      </c>
      <c r="P2704" s="15" t="str">
        <f>Raw_Data!P2704</f>
        <v>Sprinkler</v>
      </c>
      <c r="Q2704" s="15">
        <f>Raw_Data!Q2704</f>
        <v>200.8</v>
      </c>
      <c r="R2704" s="15">
        <f>Raw_Data!R2704</f>
        <v>4.38</v>
      </c>
      <c r="S2704" s="15">
        <f>Raw_Data!S2704</f>
        <v>0.78</v>
      </c>
      <c r="T2704" s="18">
        <f>IF(Raw_Data!T2704="",ROUND(AVERAGEIFS(Raw_Data!$T$2:$T$4001,Raw_Data!$E$2:$E$4001,E2704,Raw_Data!$D$2:$D$4001,D2704),2),IF(Raw_Data!T2704&gt;INDEX(Cleaning_Reference!$F$6:$F$13,MATCH(D2704,Cleaning_Reference!$A$6:$A$13,0)),INDEX(Cleaning_Reference!$F$6:$F$13,MATCH(D2704,Cleaning_Reference!$A$6:$A$13,0)),Raw_Data!T2704))</f>
        <v>1.2</v>
      </c>
      <c r="U2704" s="15">
        <f>Raw_Data!U2704</f>
        <v>3.84</v>
      </c>
      <c r="V2704" s="15">
        <f>Raw_Data!V2704</f>
        <v>77355</v>
      </c>
      <c r="W2704" s="15">
        <f>Raw_Data!W2704</f>
        <v>217973</v>
      </c>
      <c r="X2704" s="15">
        <f>Raw_Data!X2704</f>
        <v>297043</v>
      </c>
      <c r="Y2704" s="15">
        <f>Raw_Data!Y2704</f>
        <v>79070</v>
      </c>
      <c r="Z2704" s="15">
        <f>Raw_Data!Z2704</f>
        <v>1157</v>
      </c>
      <c r="AA2704" s="15">
        <f>Raw_Data!AA2704</f>
        <v>3.319</v>
      </c>
      <c r="AB2704" s="15">
        <f>Raw_Data!AB2704</f>
        <v>38.700000000000003</v>
      </c>
      <c r="AC2704" s="19" t="str">
        <f>IF(Raw_Data!G2704="","Yes","No")</f>
        <v>No</v>
      </c>
      <c r="AD2704" s="19" t="str">
        <f>IF(Raw_Data!L2704="","Yes","No")</f>
        <v>No</v>
      </c>
      <c r="AE2704" s="19" t="str">
        <f>IF(Raw_Data!T2704="","Imputed",IF(Raw_Data!T2704&gt;INDEX(Cleaning_Reference!$F$6:$F$13,MATCH(D2704,Cleaning_Reference!$A$6:$A$13,0)),"Capped","Original"))</f>
        <v>Original</v>
      </c>
      <c r="AF2704" s="21">
        <f t="shared" si="42"/>
        <v>3.84</v>
      </c>
    </row>
    <row r="2705" spans="1:32" ht="15" customHeight="1" x14ac:dyDescent="0.3">
      <c r="A2705" s="20" t="str">
        <f>Raw_Data!A2705</f>
        <v>SF12704</v>
      </c>
      <c r="B2705" s="15" t="str">
        <f>Raw_Data!B2705</f>
        <v>Maharashtra</v>
      </c>
      <c r="C2705" s="15" t="str">
        <f>Raw_Data!C2705</f>
        <v>Nalgonda</v>
      </c>
      <c r="D2705" s="15" t="str">
        <f>Raw_Data!D2705</f>
        <v>Cotton</v>
      </c>
      <c r="E2705" s="15" t="str">
        <f>Raw_Data!E2705</f>
        <v>Kharif</v>
      </c>
      <c r="F2705" s="15">
        <f>Raw_Data!F2705</f>
        <v>3.44</v>
      </c>
      <c r="G2705" s="18">
        <f>IF(Raw_Data!G2705="",ROUND(AVERAGEIFS(Raw_Data!$G$2:$G$4001,Raw_Data!$E$2:$E$4001,E2705),1),Raw_Data!G2705)</f>
        <v>1086.4000000000001</v>
      </c>
      <c r="H2705" s="15">
        <f>Raw_Data!H2705</f>
        <v>30.3</v>
      </c>
      <c r="I2705" s="15">
        <f>Raw_Data!I2705</f>
        <v>72.2</v>
      </c>
      <c r="J2705" s="15">
        <f>Raw_Data!J2705</f>
        <v>7</v>
      </c>
      <c r="K2705" s="15">
        <f>Raw_Data!K2705</f>
        <v>6.89</v>
      </c>
      <c r="L2705" s="18">
        <f>IF(Raw_Data!L2705="",ROUND(AVERAGEIFS(Raw_Data!$L$2:$L$4001,Raw_Data!$E$2:$E$4001,E2705),1),Raw_Data!L2705)</f>
        <v>32.9</v>
      </c>
      <c r="M2705" s="15">
        <f>Raw_Data!M2705</f>
        <v>163.19999999999999</v>
      </c>
      <c r="N2705" s="15">
        <f>Raw_Data!N2705</f>
        <v>71.3</v>
      </c>
      <c r="O2705" s="15">
        <f>Raw_Data!O2705</f>
        <v>92.8</v>
      </c>
      <c r="P2705" s="15" t="str">
        <f>Raw_Data!P2705</f>
        <v>Sprinkler</v>
      </c>
      <c r="Q2705" s="15">
        <f>Raw_Data!Q2705</f>
        <v>201.8</v>
      </c>
      <c r="R2705" s="15">
        <f>Raw_Data!R2705</f>
        <v>5.8</v>
      </c>
      <c r="S2705" s="15">
        <f>Raw_Data!S2705</f>
        <v>0.99</v>
      </c>
      <c r="T2705" s="18">
        <f>IF(Raw_Data!T2705="",ROUND(AVERAGEIFS(Raw_Data!$T$2:$T$4001,Raw_Data!$E$2:$E$4001,E2705,Raw_Data!$D$2:$D$4001,D2705),2),IF(Raw_Data!T2705&gt;INDEX(Cleaning_Reference!$F$6:$F$13,MATCH(D2705,Cleaning_Reference!$A$6:$A$13,0)),INDEX(Cleaning_Reference!$F$6:$F$13,MATCH(D2705,Cleaning_Reference!$A$6:$A$13,0)),Raw_Data!T2705))</f>
        <v>1.81</v>
      </c>
      <c r="U2705" s="15">
        <f>Raw_Data!U2705</f>
        <v>6.23</v>
      </c>
      <c r="V2705" s="15">
        <f>Raw_Data!V2705</f>
        <v>72495</v>
      </c>
      <c r="W2705" s="15">
        <f>Raw_Data!W2705</f>
        <v>199455</v>
      </c>
      <c r="X2705" s="15">
        <f>Raw_Data!X2705</f>
        <v>451644</v>
      </c>
      <c r="Y2705" s="15">
        <f>Raw_Data!Y2705</f>
        <v>252189</v>
      </c>
      <c r="Z2705" s="15">
        <f>Raw_Data!Z2705</f>
        <v>2594</v>
      </c>
      <c r="AA2705" s="15">
        <f>Raw_Data!AA2705</f>
        <v>2.4020000000000001</v>
      </c>
      <c r="AB2705" s="15">
        <f>Raw_Data!AB2705</f>
        <v>68.400000000000006</v>
      </c>
      <c r="AC2705" s="19" t="str">
        <f>IF(Raw_Data!G2705="","Yes","No")</f>
        <v>No</v>
      </c>
      <c r="AD2705" s="19" t="str">
        <f>IF(Raw_Data!L2705="","Yes","No")</f>
        <v>No</v>
      </c>
      <c r="AE2705" s="19" t="str">
        <f>IF(Raw_Data!T2705="","Imputed",IF(Raw_Data!T2705&gt;INDEX(Cleaning_Reference!$F$6:$F$13,MATCH(D2705,Cleaning_Reference!$A$6:$A$13,0)),"Capped","Original"))</f>
        <v>Original</v>
      </c>
      <c r="AF2705" s="21">
        <f t="shared" si="42"/>
        <v>6.23</v>
      </c>
    </row>
    <row r="2706" spans="1:32" ht="15" customHeight="1" x14ac:dyDescent="0.3">
      <c r="A2706" s="20" t="str">
        <f>Raw_Data!A2706</f>
        <v>SF12705</v>
      </c>
      <c r="B2706" s="15" t="str">
        <f>Raw_Data!B2706</f>
        <v>Gujarat</v>
      </c>
      <c r="C2706" s="15" t="str">
        <f>Raw_Data!C2706</f>
        <v>Warangal</v>
      </c>
      <c r="D2706" s="15" t="str">
        <f>Raw_Data!D2706</f>
        <v>Groundnut</v>
      </c>
      <c r="E2706" s="15" t="str">
        <f>Raw_Data!E2706</f>
        <v>Kharif</v>
      </c>
      <c r="F2706" s="15">
        <f>Raw_Data!F2706</f>
        <v>12.18</v>
      </c>
      <c r="G2706" s="18">
        <f>IF(Raw_Data!G2706="",ROUND(AVERAGEIFS(Raw_Data!$G$2:$G$4001,Raw_Data!$E$2:$E$4001,E2706),1),Raw_Data!G2706)</f>
        <v>821.6</v>
      </c>
      <c r="H2706" s="15">
        <f>Raw_Data!H2706</f>
        <v>26.1</v>
      </c>
      <c r="I2706" s="15">
        <f>Raw_Data!I2706</f>
        <v>79.8</v>
      </c>
      <c r="J2706" s="15">
        <f>Raw_Data!J2706</f>
        <v>6.8</v>
      </c>
      <c r="K2706" s="15">
        <f>Raw_Data!K2706</f>
        <v>6.29</v>
      </c>
      <c r="L2706" s="18">
        <f>IF(Raw_Data!L2706="",ROUND(AVERAGEIFS(Raw_Data!$L$2:$L$4001,Raw_Data!$E$2:$E$4001,E2706),1),Raw_Data!L2706)</f>
        <v>26.3</v>
      </c>
      <c r="M2706" s="15">
        <f>Raw_Data!M2706</f>
        <v>153.5</v>
      </c>
      <c r="N2706" s="15">
        <f>Raw_Data!N2706</f>
        <v>30.3</v>
      </c>
      <c r="O2706" s="15">
        <f>Raw_Data!O2706</f>
        <v>113.5</v>
      </c>
      <c r="P2706" s="15" t="str">
        <f>Raw_Data!P2706</f>
        <v>Flood</v>
      </c>
      <c r="Q2706" s="15">
        <f>Raw_Data!Q2706</f>
        <v>141.30000000000001</v>
      </c>
      <c r="R2706" s="15">
        <f>Raw_Data!R2706</f>
        <v>7.42</v>
      </c>
      <c r="S2706" s="15">
        <f>Raw_Data!S2706</f>
        <v>0.84</v>
      </c>
      <c r="T2706" s="18">
        <f>IF(Raw_Data!T2706="",ROUND(AVERAGEIFS(Raw_Data!$T$2:$T$4001,Raw_Data!$E$2:$E$4001,E2706,Raw_Data!$D$2:$D$4001,D2706),2),IF(Raw_Data!T2706&gt;INDEX(Cleaning_Reference!$F$6:$F$13,MATCH(D2706,Cleaning_Reference!$A$6:$A$13,0)),INDEX(Cleaning_Reference!$F$6:$F$13,MATCH(D2706,Cleaning_Reference!$A$6:$A$13,0)),Raw_Data!T2706))</f>
        <v>1.62</v>
      </c>
      <c r="U2706" s="15">
        <f>Raw_Data!U2706</f>
        <v>19.73</v>
      </c>
      <c r="V2706" s="15">
        <f>Raw_Data!V2706</f>
        <v>68662</v>
      </c>
      <c r="W2706" s="15">
        <f>Raw_Data!W2706</f>
        <v>917297</v>
      </c>
      <c r="X2706" s="15">
        <f>Raw_Data!X2706</f>
        <v>1354701</v>
      </c>
      <c r="Y2706" s="15">
        <f>Raw_Data!Y2706</f>
        <v>437404</v>
      </c>
      <c r="Z2706" s="15">
        <f>Raw_Data!Z2706</f>
        <v>7715</v>
      </c>
      <c r="AA2706" s="15">
        <f>Raw_Data!AA2706</f>
        <v>2.5569999999999999</v>
      </c>
      <c r="AB2706" s="15">
        <f>Raw_Data!AB2706</f>
        <v>39.9</v>
      </c>
      <c r="AC2706" s="19" t="str">
        <f>IF(Raw_Data!G2706="","Yes","No")</f>
        <v>No</v>
      </c>
      <c r="AD2706" s="19" t="str">
        <f>IF(Raw_Data!L2706="","Yes","No")</f>
        <v>No</v>
      </c>
      <c r="AE2706" s="19" t="str">
        <f>IF(Raw_Data!T2706="","Imputed",IF(Raw_Data!T2706&gt;INDEX(Cleaning_Reference!$F$6:$F$13,MATCH(D2706,Cleaning_Reference!$A$6:$A$13,0)),"Capped","Original"))</f>
        <v>Original</v>
      </c>
      <c r="AF2706" s="21">
        <f t="shared" si="42"/>
        <v>19.73</v>
      </c>
    </row>
    <row r="2707" spans="1:32" ht="15" customHeight="1" x14ac:dyDescent="0.3">
      <c r="A2707" s="20" t="str">
        <f>Raw_Data!A2707</f>
        <v>SF12706</v>
      </c>
      <c r="B2707" s="15" t="str">
        <f>Raw_Data!B2707</f>
        <v>Andhra Pradesh</v>
      </c>
      <c r="C2707" s="15" t="str">
        <f>Raw_Data!C2707</f>
        <v>Nalgonda</v>
      </c>
      <c r="D2707" s="15" t="str">
        <f>Raw_Data!D2707</f>
        <v>Cotton</v>
      </c>
      <c r="E2707" s="15" t="str">
        <f>Raw_Data!E2707</f>
        <v>Rabi</v>
      </c>
      <c r="F2707" s="15">
        <f>Raw_Data!F2707</f>
        <v>5.14</v>
      </c>
      <c r="G2707" s="18">
        <f>IF(Raw_Data!G2707="",ROUND(AVERAGEIFS(Raw_Data!$G$2:$G$4001,Raw_Data!$E$2:$E$4001,E2707),1),Raw_Data!G2707)</f>
        <v>393.4</v>
      </c>
      <c r="H2707" s="15">
        <f>Raw_Data!H2707</f>
        <v>22.8</v>
      </c>
      <c r="I2707" s="15">
        <f>Raw_Data!I2707</f>
        <v>61.6</v>
      </c>
      <c r="J2707" s="15">
        <f>Raw_Data!J2707</f>
        <v>7.2</v>
      </c>
      <c r="K2707" s="15">
        <f>Raw_Data!K2707</f>
        <v>6.49</v>
      </c>
      <c r="L2707" s="18">
        <f>IF(Raw_Data!L2707="",ROUND(AVERAGEIFS(Raw_Data!$L$2:$L$4001,Raw_Data!$E$2:$E$4001,E2707),1),Raw_Data!L2707)</f>
        <v>26.1</v>
      </c>
      <c r="M2707" s="15">
        <f>Raw_Data!M2707</f>
        <v>106.7</v>
      </c>
      <c r="N2707" s="15">
        <f>Raw_Data!N2707</f>
        <v>51.5</v>
      </c>
      <c r="O2707" s="15">
        <f>Raw_Data!O2707</f>
        <v>71.599999999999994</v>
      </c>
      <c r="P2707" s="15" t="str">
        <f>Raw_Data!P2707</f>
        <v>Flood</v>
      </c>
      <c r="Q2707" s="15">
        <f>Raw_Data!Q2707</f>
        <v>78.599999999999994</v>
      </c>
      <c r="R2707" s="15">
        <f>Raw_Data!R2707</f>
        <v>5.97</v>
      </c>
      <c r="S2707" s="15">
        <f>Raw_Data!S2707</f>
        <v>0.93</v>
      </c>
      <c r="T2707" s="18">
        <f>IF(Raw_Data!T2707="",ROUND(AVERAGEIFS(Raw_Data!$T$2:$T$4001,Raw_Data!$E$2:$E$4001,E2707,Raw_Data!$D$2:$D$4001,D2707),2),IF(Raw_Data!T2707&gt;INDEX(Cleaning_Reference!$F$6:$F$13,MATCH(D2707,Cleaning_Reference!$A$6:$A$13,0)),INDEX(Cleaning_Reference!$F$6:$F$13,MATCH(D2707,Cleaning_Reference!$A$6:$A$13,0)),Raw_Data!T2707))</f>
        <v>1.41</v>
      </c>
      <c r="U2707" s="15">
        <f>Raw_Data!U2707</f>
        <v>7.25</v>
      </c>
      <c r="V2707" s="15">
        <f>Raw_Data!V2707</f>
        <v>54291</v>
      </c>
      <c r="W2707" s="15">
        <f>Raw_Data!W2707</f>
        <v>330575</v>
      </c>
      <c r="X2707" s="15">
        <f>Raw_Data!X2707</f>
        <v>393610</v>
      </c>
      <c r="Y2707" s="15">
        <f>Raw_Data!Y2707</f>
        <v>63035</v>
      </c>
      <c r="Z2707" s="15">
        <f>Raw_Data!Z2707</f>
        <v>4299</v>
      </c>
      <c r="AA2707" s="15">
        <f>Raw_Data!AA2707</f>
        <v>1.6859999999999999</v>
      </c>
      <c r="AB2707" s="15">
        <f>Raw_Data!AB2707</f>
        <v>40.1</v>
      </c>
      <c r="AC2707" s="19" t="str">
        <f>IF(Raw_Data!G2707="","Yes","No")</f>
        <v>No</v>
      </c>
      <c r="AD2707" s="19" t="str">
        <f>IF(Raw_Data!L2707="","Yes","No")</f>
        <v>No</v>
      </c>
      <c r="AE2707" s="19" t="str">
        <f>IF(Raw_Data!T2707="","Imputed",IF(Raw_Data!T2707&gt;INDEX(Cleaning_Reference!$F$6:$F$13,MATCH(D2707,Cleaning_Reference!$A$6:$A$13,0)),"Capped","Original"))</f>
        <v>Original</v>
      </c>
      <c r="AF2707" s="21">
        <f t="shared" si="42"/>
        <v>7.25</v>
      </c>
    </row>
    <row r="2708" spans="1:32" ht="15" customHeight="1" x14ac:dyDescent="0.3">
      <c r="A2708" s="20" t="str">
        <f>Raw_Data!A2708</f>
        <v>SF12707</v>
      </c>
      <c r="B2708" s="15" t="str">
        <f>Raw_Data!B2708</f>
        <v>Karnataka</v>
      </c>
      <c r="C2708" s="15" t="str">
        <f>Raw_Data!C2708</f>
        <v>Ludhiana</v>
      </c>
      <c r="D2708" s="15" t="str">
        <f>Raw_Data!D2708</f>
        <v>Groundnut</v>
      </c>
      <c r="E2708" s="15" t="str">
        <f>Raw_Data!E2708</f>
        <v>Rabi</v>
      </c>
      <c r="F2708" s="15">
        <f>Raw_Data!F2708</f>
        <v>8.74</v>
      </c>
      <c r="G2708" s="18">
        <f>IF(Raw_Data!G2708="",ROUND(AVERAGEIFS(Raw_Data!$G$2:$G$4001,Raw_Data!$E$2:$E$4001,E2708),1),Raw_Data!G2708)</f>
        <v>276.89999999999998</v>
      </c>
      <c r="H2708" s="15">
        <f>Raw_Data!H2708</f>
        <v>28</v>
      </c>
      <c r="I2708" s="15">
        <f>Raw_Data!I2708</f>
        <v>59.7</v>
      </c>
      <c r="J2708" s="15">
        <f>Raw_Data!J2708</f>
        <v>7.8</v>
      </c>
      <c r="K2708" s="15">
        <f>Raw_Data!K2708</f>
        <v>7.3</v>
      </c>
      <c r="L2708" s="18">
        <f>IF(Raw_Data!L2708="",ROUND(AVERAGEIFS(Raw_Data!$L$2:$L$4001,Raw_Data!$E$2:$E$4001,E2708),1),Raw_Data!L2708)</f>
        <v>26.4</v>
      </c>
      <c r="M2708" s="15">
        <f>Raw_Data!M2708</f>
        <v>141</v>
      </c>
      <c r="N2708" s="15">
        <f>Raw_Data!N2708</f>
        <v>28.5</v>
      </c>
      <c r="O2708" s="15">
        <f>Raw_Data!O2708</f>
        <v>41.4</v>
      </c>
      <c r="P2708" s="15" t="str">
        <f>Raw_Data!P2708</f>
        <v>Flood</v>
      </c>
      <c r="Q2708" s="15">
        <f>Raw_Data!Q2708</f>
        <v>191.3</v>
      </c>
      <c r="R2708" s="15">
        <f>Raw_Data!R2708</f>
        <v>6.38</v>
      </c>
      <c r="S2708" s="15">
        <f>Raw_Data!S2708</f>
        <v>0.75</v>
      </c>
      <c r="T2708" s="18">
        <f>IF(Raw_Data!T2708="",ROUND(AVERAGEIFS(Raw_Data!$T$2:$T$4001,Raw_Data!$E$2:$E$4001,E2708,Raw_Data!$D$2:$D$4001,D2708),2),IF(Raw_Data!T2708&gt;INDEX(Cleaning_Reference!$F$6:$F$13,MATCH(D2708,Cleaning_Reference!$A$6:$A$13,0)),INDEX(Cleaning_Reference!$F$6:$F$13,MATCH(D2708,Cleaning_Reference!$A$6:$A$13,0)),Raw_Data!T2708))</f>
        <v>1.23</v>
      </c>
      <c r="U2708" s="15">
        <f>Raw_Data!U2708</f>
        <v>10.75</v>
      </c>
      <c r="V2708" s="15">
        <f>Raw_Data!V2708</f>
        <v>55165</v>
      </c>
      <c r="W2708" s="15">
        <f>Raw_Data!W2708</f>
        <v>692959</v>
      </c>
      <c r="X2708" s="15">
        <f>Raw_Data!X2708</f>
        <v>593024</v>
      </c>
      <c r="Y2708" s="15">
        <f>Raw_Data!Y2708</f>
        <v>-99935</v>
      </c>
      <c r="Z2708" s="15">
        <f>Raw_Data!Z2708</f>
        <v>6419</v>
      </c>
      <c r="AA2708" s="15">
        <f>Raw_Data!AA2708</f>
        <v>1.675</v>
      </c>
      <c r="AB2708" s="15">
        <f>Raw_Data!AB2708</f>
        <v>30.5</v>
      </c>
      <c r="AC2708" s="19" t="str">
        <f>IF(Raw_Data!G2708="","Yes","No")</f>
        <v>No</v>
      </c>
      <c r="AD2708" s="19" t="str">
        <f>IF(Raw_Data!L2708="","Yes","No")</f>
        <v>No</v>
      </c>
      <c r="AE2708" s="19" t="str">
        <f>IF(Raw_Data!T2708="","Imputed",IF(Raw_Data!T2708&gt;INDEX(Cleaning_Reference!$F$6:$F$13,MATCH(D2708,Cleaning_Reference!$A$6:$A$13,0)),"Capped","Original"))</f>
        <v>Original</v>
      </c>
      <c r="AF2708" s="21">
        <f t="shared" si="42"/>
        <v>10.75</v>
      </c>
    </row>
    <row r="2709" spans="1:32" ht="15" customHeight="1" x14ac:dyDescent="0.3">
      <c r="A2709" s="20" t="str">
        <f>Raw_Data!A2709</f>
        <v>SF12708</v>
      </c>
      <c r="B2709" s="15" t="str">
        <f>Raw_Data!B2709</f>
        <v>Madhya Pradesh</v>
      </c>
      <c r="C2709" s="15" t="str">
        <f>Raw_Data!C2709</f>
        <v>Warangal</v>
      </c>
      <c r="D2709" s="15" t="str">
        <f>Raw_Data!D2709</f>
        <v>Cotton</v>
      </c>
      <c r="E2709" s="15" t="str">
        <f>Raw_Data!E2709</f>
        <v>Rabi</v>
      </c>
      <c r="F2709" s="15">
        <f>Raw_Data!F2709</f>
        <v>2.09</v>
      </c>
      <c r="G2709" s="18">
        <f>IF(Raw_Data!G2709="",ROUND(AVERAGEIFS(Raw_Data!$G$2:$G$4001,Raw_Data!$E$2:$E$4001,E2709),1),Raw_Data!G2709)</f>
        <v>617.20000000000005</v>
      </c>
      <c r="H2709" s="15">
        <f>Raw_Data!H2709</f>
        <v>19.2</v>
      </c>
      <c r="I2709" s="15">
        <f>Raw_Data!I2709</f>
        <v>63.6</v>
      </c>
      <c r="J2709" s="15">
        <f>Raw_Data!J2709</f>
        <v>7.2</v>
      </c>
      <c r="K2709" s="15">
        <f>Raw_Data!K2709</f>
        <v>7.5</v>
      </c>
      <c r="L2709" s="18">
        <f>IF(Raw_Data!L2709="",ROUND(AVERAGEIFS(Raw_Data!$L$2:$L$4001,Raw_Data!$E$2:$E$4001,E2709),1),Raw_Data!L2709)</f>
        <v>19.399999999999999</v>
      </c>
      <c r="M2709" s="15">
        <f>Raw_Data!M2709</f>
        <v>96.9</v>
      </c>
      <c r="N2709" s="15">
        <f>Raw_Data!N2709</f>
        <v>42.7</v>
      </c>
      <c r="O2709" s="15">
        <f>Raw_Data!O2709</f>
        <v>136.30000000000001</v>
      </c>
      <c r="P2709" s="15" t="str">
        <f>Raw_Data!P2709</f>
        <v>Rainfed</v>
      </c>
      <c r="Q2709" s="15">
        <f>Raw_Data!Q2709</f>
        <v>181</v>
      </c>
      <c r="R2709" s="15">
        <f>Raw_Data!R2709</f>
        <v>3.76</v>
      </c>
      <c r="S2709" s="15">
        <f>Raw_Data!S2709</f>
        <v>0.93</v>
      </c>
      <c r="T2709" s="18">
        <f>IF(Raw_Data!T2709="",ROUND(AVERAGEIFS(Raw_Data!$T$2:$T$4001,Raw_Data!$E$2:$E$4001,E2709,Raw_Data!$D$2:$D$4001,D2709),2),IF(Raw_Data!T2709&gt;INDEX(Cleaning_Reference!$F$6:$F$13,MATCH(D2709,Cleaning_Reference!$A$6:$A$13,0)),INDEX(Cleaning_Reference!$F$6:$F$13,MATCH(D2709,Cleaning_Reference!$A$6:$A$13,0)),Raw_Data!T2709))</f>
        <v>0.56999999999999995</v>
      </c>
      <c r="U2709" s="15">
        <f>Raw_Data!U2709</f>
        <v>1.19</v>
      </c>
      <c r="V2709" s="15">
        <f>Raw_Data!V2709</f>
        <v>69210</v>
      </c>
      <c r="W2709" s="15">
        <f>Raw_Data!W2709</f>
        <v>113393</v>
      </c>
      <c r="X2709" s="15">
        <f>Raw_Data!X2709</f>
        <v>82360</v>
      </c>
      <c r="Y2709" s="15">
        <f>Raw_Data!Y2709</f>
        <v>-31033</v>
      </c>
      <c r="Z2709" s="15">
        <f>Raw_Data!Z2709</f>
        <v>931</v>
      </c>
      <c r="AA2709" s="15">
        <f>Raw_Data!AA2709</f>
        <v>1.278</v>
      </c>
      <c r="AB2709" s="15">
        <f>Raw_Data!AB2709</f>
        <v>66.099999999999994</v>
      </c>
      <c r="AC2709" s="19" t="str">
        <f>IF(Raw_Data!G2709="","Yes","No")</f>
        <v>No</v>
      </c>
      <c r="AD2709" s="19" t="str">
        <f>IF(Raw_Data!L2709="","Yes","No")</f>
        <v>No</v>
      </c>
      <c r="AE2709" s="19" t="str">
        <f>IF(Raw_Data!T2709="","Imputed",IF(Raw_Data!T2709&gt;INDEX(Cleaning_Reference!$F$6:$F$13,MATCH(D2709,Cleaning_Reference!$A$6:$A$13,0)),"Capped","Original"))</f>
        <v>Original</v>
      </c>
      <c r="AF2709" s="21">
        <f t="shared" si="42"/>
        <v>1.19</v>
      </c>
    </row>
    <row r="2710" spans="1:32" ht="15" customHeight="1" x14ac:dyDescent="0.3">
      <c r="A2710" s="20" t="str">
        <f>Raw_Data!A2710</f>
        <v>SF12709</v>
      </c>
      <c r="B2710" s="15" t="str">
        <f>Raw_Data!B2710</f>
        <v>Andhra Pradesh</v>
      </c>
      <c r="C2710" s="15" t="str">
        <f>Raw_Data!C2710</f>
        <v>Nalgonda</v>
      </c>
      <c r="D2710" s="15" t="str">
        <f>Raw_Data!D2710</f>
        <v>Groundnut</v>
      </c>
      <c r="E2710" s="15" t="str">
        <f>Raw_Data!E2710</f>
        <v>Rabi</v>
      </c>
      <c r="F2710" s="15">
        <f>Raw_Data!F2710</f>
        <v>7.66</v>
      </c>
      <c r="G2710" s="18">
        <f>IF(Raw_Data!G2710="",ROUND(AVERAGEIFS(Raw_Data!$G$2:$G$4001,Raw_Data!$E$2:$E$4001,E2710),1),Raw_Data!G2710)</f>
        <v>210</v>
      </c>
      <c r="H2710" s="15">
        <f>Raw_Data!H2710</f>
        <v>23.5</v>
      </c>
      <c r="I2710" s="15">
        <f>Raw_Data!I2710</f>
        <v>62.4</v>
      </c>
      <c r="J2710" s="15">
        <f>Raw_Data!J2710</f>
        <v>7.4</v>
      </c>
      <c r="K2710" s="15">
        <f>Raw_Data!K2710</f>
        <v>5.68</v>
      </c>
      <c r="L2710" s="18">
        <f>IF(Raw_Data!L2710="",ROUND(AVERAGEIFS(Raw_Data!$L$2:$L$4001,Raw_Data!$E$2:$E$4001,E2710),1),Raw_Data!L2710)</f>
        <v>37.700000000000003</v>
      </c>
      <c r="M2710" s="15">
        <f>Raw_Data!M2710</f>
        <v>127.3</v>
      </c>
      <c r="N2710" s="15">
        <f>Raw_Data!N2710</f>
        <v>43.6</v>
      </c>
      <c r="O2710" s="15">
        <f>Raw_Data!O2710</f>
        <v>94.8</v>
      </c>
      <c r="P2710" s="15" t="str">
        <f>Raw_Data!P2710</f>
        <v>Sprinkler</v>
      </c>
      <c r="Q2710" s="15">
        <f>Raw_Data!Q2710</f>
        <v>213.4</v>
      </c>
      <c r="R2710" s="15">
        <f>Raw_Data!R2710</f>
        <v>5.73</v>
      </c>
      <c r="S2710" s="15">
        <f>Raw_Data!S2710</f>
        <v>0.78</v>
      </c>
      <c r="T2710" s="18">
        <f>IF(Raw_Data!T2710="",ROUND(AVERAGEIFS(Raw_Data!$T$2:$T$4001,Raw_Data!$E$2:$E$4001,E2710,Raw_Data!$D$2:$D$4001,D2710),2),IF(Raw_Data!T2710&gt;INDEX(Cleaning_Reference!$F$6:$F$13,MATCH(D2710,Cleaning_Reference!$A$6:$A$13,0)),INDEX(Cleaning_Reference!$F$6:$F$13,MATCH(D2710,Cleaning_Reference!$A$6:$A$13,0)),Raw_Data!T2710))</f>
        <v>0.36</v>
      </c>
      <c r="U2710" s="15">
        <f>Raw_Data!U2710</f>
        <v>2.76</v>
      </c>
      <c r="V2710" s="15">
        <f>Raw_Data!V2710</f>
        <v>46114</v>
      </c>
      <c r="W2710" s="15">
        <f>Raw_Data!W2710</f>
        <v>532426</v>
      </c>
      <c r="X2710" s="15">
        <f>Raw_Data!X2710</f>
        <v>127275</v>
      </c>
      <c r="Y2710" s="15">
        <f>Raw_Data!Y2710</f>
        <v>-405151</v>
      </c>
      <c r="Z2710" s="15">
        <f>Raw_Data!Z2710</f>
        <v>4426</v>
      </c>
      <c r="AA2710" s="15">
        <f>Raw_Data!AA2710</f>
        <v>0.624</v>
      </c>
      <c r="AB2710" s="15">
        <f>Raw_Data!AB2710</f>
        <v>35.299999999999997</v>
      </c>
      <c r="AC2710" s="19" t="str">
        <f>IF(Raw_Data!G2710="","Yes","No")</f>
        <v>No</v>
      </c>
      <c r="AD2710" s="19" t="str">
        <f>IF(Raw_Data!L2710="","Yes","No")</f>
        <v>No</v>
      </c>
      <c r="AE2710" s="19" t="str">
        <f>IF(Raw_Data!T2710="","Imputed",IF(Raw_Data!T2710&gt;INDEX(Cleaning_Reference!$F$6:$F$13,MATCH(D2710,Cleaning_Reference!$A$6:$A$13,0)),"Capped","Original"))</f>
        <v>Original</v>
      </c>
      <c r="AF2710" s="21">
        <f t="shared" si="42"/>
        <v>2.76</v>
      </c>
    </row>
    <row r="2711" spans="1:32" ht="15" customHeight="1" x14ac:dyDescent="0.3">
      <c r="A2711" s="20" t="str">
        <f>Raw_Data!A2711</f>
        <v>SF12710</v>
      </c>
      <c r="B2711" s="15" t="str">
        <f>Raw_Data!B2711</f>
        <v>Telangana</v>
      </c>
      <c r="C2711" s="15" t="str">
        <f>Raw_Data!C2711</f>
        <v>Warangal</v>
      </c>
      <c r="D2711" s="15" t="str">
        <f>Raw_Data!D2711</f>
        <v>Maize</v>
      </c>
      <c r="E2711" s="15" t="str">
        <f>Raw_Data!E2711</f>
        <v>Kharif</v>
      </c>
      <c r="F2711" s="15">
        <f>Raw_Data!F2711</f>
        <v>0.93</v>
      </c>
      <c r="G2711" s="18">
        <f>IF(Raw_Data!G2711="",ROUND(AVERAGEIFS(Raw_Data!$G$2:$G$4001,Raw_Data!$E$2:$E$4001,E2711),1),Raw_Data!G2711)</f>
        <v>936</v>
      </c>
      <c r="H2711" s="15">
        <f>Raw_Data!H2711</f>
        <v>30.8</v>
      </c>
      <c r="I2711" s="15">
        <f>Raw_Data!I2711</f>
        <v>71.2</v>
      </c>
      <c r="J2711" s="15">
        <f>Raw_Data!J2711</f>
        <v>5.9</v>
      </c>
      <c r="K2711" s="15">
        <f>Raw_Data!K2711</f>
        <v>7.2</v>
      </c>
      <c r="L2711" s="18">
        <f>IF(Raw_Data!L2711="",ROUND(AVERAGEIFS(Raw_Data!$L$2:$L$4001,Raw_Data!$E$2:$E$4001,E2711),1),Raw_Data!L2711)</f>
        <v>36.6</v>
      </c>
      <c r="M2711" s="15">
        <f>Raw_Data!M2711</f>
        <v>133</v>
      </c>
      <c r="N2711" s="15">
        <f>Raw_Data!N2711</f>
        <v>75.2</v>
      </c>
      <c r="O2711" s="15">
        <f>Raw_Data!O2711</f>
        <v>30</v>
      </c>
      <c r="P2711" s="15" t="str">
        <f>Raw_Data!P2711</f>
        <v>Sprinkler</v>
      </c>
      <c r="Q2711" s="15">
        <f>Raw_Data!Q2711</f>
        <v>203.8</v>
      </c>
      <c r="R2711" s="15">
        <f>Raw_Data!R2711</f>
        <v>7.97</v>
      </c>
      <c r="S2711" s="15">
        <f>Raw_Data!S2711</f>
        <v>0.85</v>
      </c>
      <c r="T2711" s="18">
        <f>IF(Raw_Data!T2711="",ROUND(AVERAGEIFS(Raw_Data!$T$2:$T$4001,Raw_Data!$E$2:$E$4001,E2711,Raw_Data!$D$2:$D$4001,D2711),2),IF(Raw_Data!T2711&gt;INDEX(Cleaning_Reference!$F$6:$F$13,MATCH(D2711,Cleaning_Reference!$A$6:$A$13,0)),INDEX(Cleaning_Reference!$F$6:$F$13,MATCH(D2711,Cleaning_Reference!$A$6:$A$13,0)),Raw_Data!T2711))</f>
        <v>2.89</v>
      </c>
      <c r="U2711" s="15">
        <f>Raw_Data!U2711</f>
        <v>2.69</v>
      </c>
      <c r="V2711" s="15">
        <f>Raw_Data!V2711</f>
        <v>20486</v>
      </c>
      <c r="W2711" s="15">
        <f>Raw_Data!W2711</f>
        <v>65224</v>
      </c>
      <c r="X2711" s="15">
        <f>Raw_Data!X2711</f>
        <v>55107</v>
      </c>
      <c r="Y2711" s="15">
        <f>Raw_Data!Y2711</f>
        <v>-10117</v>
      </c>
      <c r="Z2711" s="15">
        <f>Raw_Data!Z2711</f>
        <v>492</v>
      </c>
      <c r="AA2711" s="15">
        <f>Raw_Data!AA2711</f>
        <v>5.4669999999999996</v>
      </c>
      <c r="AB2711" s="15">
        <f>Raw_Data!AB2711</f>
        <v>38.200000000000003</v>
      </c>
      <c r="AC2711" s="19" t="str">
        <f>IF(Raw_Data!G2711="","Yes","No")</f>
        <v>No</v>
      </c>
      <c r="AD2711" s="19" t="str">
        <f>IF(Raw_Data!L2711="","Yes","No")</f>
        <v>No</v>
      </c>
      <c r="AE2711" s="19" t="str">
        <f>IF(Raw_Data!T2711="","Imputed",IF(Raw_Data!T2711&gt;INDEX(Cleaning_Reference!$F$6:$F$13,MATCH(D2711,Cleaning_Reference!$A$6:$A$13,0)),"Capped","Original"))</f>
        <v>Original</v>
      </c>
      <c r="AF2711" s="21">
        <f t="shared" si="42"/>
        <v>2.69</v>
      </c>
    </row>
    <row r="2712" spans="1:32" ht="15" customHeight="1" x14ac:dyDescent="0.3">
      <c r="A2712" s="20" t="str">
        <f>Raw_Data!A2712</f>
        <v>SF12711</v>
      </c>
      <c r="B2712" s="15" t="str">
        <f>Raw_Data!B2712</f>
        <v>Tamil Nadu</v>
      </c>
      <c r="C2712" s="15" t="str">
        <f>Raw_Data!C2712</f>
        <v>Warangal</v>
      </c>
      <c r="D2712" s="15" t="str">
        <f>Raw_Data!D2712</f>
        <v>Cotton</v>
      </c>
      <c r="E2712" s="15" t="str">
        <f>Raw_Data!E2712</f>
        <v>Kharif</v>
      </c>
      <c r="F2712" s="15">
        <f>Raw_Data!F2712</f>
        <v>12.03</v>
      </c>
      <c r="G2712" s="18">
        <f>IF(Raw_Data!G2712="",ROUND(AVERAGEIFS(Raw_Data!$G$2:$G$4001,Raw_Data!$E$2:$E$4001,E2712),1),Raw_Data!G2712)</f>
        <v>936.9</v>
      </c>
      <c r="H2712" s="15">
        <f>Raw_Data!H2712</f>
        <v>30.3</v>
      </c>
      <c r="I2712" s="15">
        <f>Raw_Data!I2712</f>
        <v>68.3</v>
      </c>
      <c r="J2712" s="15">
        <f>Raw_Data!J2712</f>
        <v>7.9</v>
      </c>
      <c r="K2712" s="15">
        <f>Raw_Data!K2712</f>
        <v>6.15</v>
      </c>
      <c r="L2712" s="18">
        <f>IF(Raw_Data!L2712="",ROUND(AVERAGEIFS(Raw_Data!$L$2:$L$4001,Raw_Data!$E$2:$E$4001,E2712),1),Raw_Data!L2712)</f>
        <v>36</v>
      </c>
      <c r="M2712" s="15">
        <f>Raw_Data!M2712</f>
        <v>138.4</v>
      </c>
      <c r="N2712" s="15">
        <f>Raw_Data!N2712</f>
        <v>48.4</v>
      </c>
      <c r="O2712" s="15">
        <f>Raw_Data!O2712</f>
        <v>106.2</v>
      </c>
      <c r="P2712" s="15" t="str">
        <f>Raw_Data!P2712</f>
        <v>Rainfed</v>
      </c>
      <c r="Q2712" s="15">
        <f>Raw_Data!Q2712</f>
        <v>183.8</v>
      </c>
      <c r="R2712" s="15">
        <f>Raw_Data!R2712</f>
        <v>4.4400000000000004</v>
      </c>
      <c r="S2712" s="15">
        <f>Raw_Data!S2712</f>
        <v>0.83</v>
      </c>
      <c r="T2712" s="18">
        <f>IF(Raw_Data!T2712="",ROUND(AVERAGEIFS(Raw_Data!$T$2:$T$4001,Raw_Data!$E$2:$E$4001,E2712,Raw_Data!$D$2:$D$4001,D2712),2),IF(Raw_Data!T2712&gt;INDEX(Cleaning_Reference!$F$6:$F$13,MATCH(D2712,Cleaning_Reference!$A$6:$A$13,0)),INDEX(Cleaning_Reference!$F$6:$F$13,MATCH(D2712,Cleaning_Reference!$A$6:$A$13,0)),Raw_Data!T2712))</f>
        <v>1.0900000000000001</v>
      </c>
      <c r="U2712" s="15">
        <f>Raw_Data!U2712</f>
        <v>13.11</v>
      </c>
      <c r="V2712" s="15">
        <f>Raw_Data!V2712</f>
        <v>71452</v>
      </c>
      <c r="W2712" s="15">
        <f>Raw_Data!W2712</f>
        <v>895358</v>
      </c>
      <c r="X2712" s="15">
        <f>Raw_Data!X2712</f>
        <v>936736</v>
      </c>
      <c r="Y2712" s="15">
        <f>Raw_Data!Y2712</f>
        <v>41378</v>
      </c>
      <c r="Z2712" s="15">
        <f>Raw_Data!Z2712</f>
        <v>5177</v>
      </c>
      <c r="AA2712" s="15">
        <f>Raw_Data!AA2712</f>
        <v>2.532</v>
      </c>
      <c r="AB2712" s="15">
        <f>Raw_Data!AB2712</f>
        <v>66.3</v>
      </c>
      <c r="AC2712" s="19" t="str">
        <f>IF(Raw_Data!G2712="","Yes","No")</f>
        <v>No</v>
      </c>
      <c r="AD2712" s="19" t="str">
        <f>IF(Raw_Data!L2712="","Yes","No")</f>
        <v>No</v>
      </c>
      <c r="AE2712" s="19" t="str">
        <f>IF(Raw_Data!T2712="","Imputed",IF(Raw_Data!T2712&gt;INDEX(Cleaning_Reference!$F$6:$F$13,MATCH(D2712,Cleaning_Reference!$A$6:$A$13,0)),"Capped","Original"))</f>
        <v>Original</v>
      </c>
      <c r="AF2712" s="21">
        <f t="shared" si="42"/>
        <v>13.11</v>
      </c>
    </row>
    <row r="2713" spans="1:32" ht="15" customHeight="1" x14ac:dyDescent="0.3">
      <c r="A2713" s="20" t="str">
        <f>Raw_Data!A2713</f>
        <v>SF12712</v>
      </c>
      <c r="B2713" s="15" t="str">
        <f>Raw_Data!B2713</f>
        <v>Telangana</v>
      </c>
      <c r="C2713" s="15" t="str">
        <f>Raw_Data!C2713</f>
        <v>Rajkot</v>
      </c>
      <c r="D2713" s="15" t="str">
        <f>Raw_Data!D2713</f>
        <v>Pulses</v>
      </c>
      <c r="E2713" s="15" t="str">
        <f>Raw_Data!E2713</f>
        <v>Rabi</v>
      </c>
      <c r="F2713" s="15">
        <f>Raw_Data!F2713</f>
        <v>3.74</v>
      </c>
      <c r="G2713" s="18">
        <f>IF(Raw_Data!G2713="",ROUND(AVERAGEIFS(Raw_Data!$G$2:$G$4001,Raw_Data!$E$2:$E$4001,E2713),1),Raw_Data!G2713)</f>
        <v>477.6</v>
      </c>
      <c r="H2713" s="15">
        <f>Raw_Data!H2713</f>
        <v>19.8</v>
      </c>
      <c r="I2713" s="15">
        <f>Raw_Data!I2713</f>
        <v>64.599999999999994</v>
      </c>
      <c r="J2713" s="15">
        <f>Raw_Data!J2713</f>
        <v>8.1999999999999993</v>
      </c>
      <c r="K2713" s="15">
        <f>Raw_Data!K2713</f>
        <v>6.71</v>
      </c>
      <c r="L2713" s="18">
        <f>IF(Raw_Data!L2713="",ROUND(AVERAGEIFS(Raw_Data!$L$2:$L$4001,Raw_Data!$E$2:$E$4001,E2713),1),Raw_Data!L2713)</f>
        <v>21.2</v>
      </c>
      <c r="M2713" s="15">
        <f>Raw_Data!M2713</f>
        <v>112.2</v>
      </c>
      <c r="N2713" s="15">
        <f>Raw_Data!N2713</f>
        <v>60.9</v>
      </c>
      <c r="O2713" s="15">
        <f>Raw_Data!O2713</f>
        <v>89.4</v>
      </c>
      <c r="P2713" s="15" t="str">
        <f>Raw_Data!P2713</f>
        <v>Sprinkler</v>
      </c>
      <c r="Q2713" s="15">
        <f>Raw_Data!Q2713</f>
        <v>241.3</v>
      </c>
      <c r="R2713" s="15">
        <f>Raw_Data!R2713</f>
        <v>5.87</v>
      </c>
      <c r="S2713" s="15">
        <f>Raw_Data!S2713</f>
        <v>0.77</v>
      </c>
      <c r="T2713" s="18">
        <f>IF(Raw_Data!T2713="",ROUND(AVERAGEIFS(Raw_Data!$T$2:$T$4001,Raw_Data!$E$2:$E$4001,E2713,Raw_Data!$D$2:$D$4001,D2713),2),IF(Raw_Data!T2713&gt;INDEX(Cleaning_Reference!$F$6:$F$13,MATCH(D2713,Cleaning_Reference!$A$6:$A$13,0)),INDEX(Cleaning_Reference!$F$6:$F$13,MATCH(D2713,Cleaning_Reference!$A$6:$A$13,0)),Raw_Data!T2713))</f>
        <v>1.1100000000000001</v>
      </c>
      <c r="U2713" s="15">
        <f>Raw_Data!U2713</f>
        <v>4.1500000000000004</v>
      </c>
      <c r="V2713" s="15">
        <f>Raw_Data!V2713</f>
        <v>72458</v>
      </c>
      <c r="W2713" s="15">
        <f>Raw_Data!W2713</f>
        <v>275778</v>
      </c>
      <c r="X2713" s="15">
        <f>Raw_Data!X2713</f>
        <v>300701</v>
      </c>
      <c r="Y2713" s="15">
        <f>Raw_Data!Y2713</f>
        <v>24923</v>
      </c>
      <c r="Z2713" s="15">
        <f>Raw_Data!Z2713</f>
        <v>1310</v>
      </c>
      <c r="AA2713" s="15">
        <f>Raw_Data!AA2713</f>
        <v>3.1680000000000001</v>
      </c>
      <c r="AB2713" s="15">
        <f>Raw_Data!AB2713</f>
        <v>41</v>
      </c>
      <c r="AC2713" s="19" t="str">
        <f>IF(Raw_Data!G2713="","Yes","No")</f>
        <v>No</v>
      </c>
      <c r="AD2713" s="19" t="str">
        <f>IF(Raw_Data!L2713="","Yes","No")</f>
        <v>No</v>
      </c>
      <c r="AE2713" s="19" t="str">
        <f>IF(Raw_Data!T2713="","Imputed",IF(Raw_Data!T2713&gt;INDEX(Cleaning_Reference!$F$6:$F$13,MATCH(D2713,Cleaning_Reference!$A$6:$A$13,0)),"Capped","Original"))</f>
        <v>Original</v>
      </c>
      <c r="AF2713" s="21">
        <f t="shared" si="42"/>
        <v>4.1500000000000004</v>
      </c>
    </row>
    <row r="2714" spans="1:32" ht="15" customHeight="1" x14ac:dyDescent="0.3">
      <c r="A2714" s="20" t="str">
        <f>Raw_Data!A2714</f>
        <v>SF12713</v>
      </c>
      <c r="B2714" s="15" t="str">
        <f>Raw_Data!B2714</f>
        <v>Andhra Pradesh</v>
      </c>
      <c r="C2714" s="15" t="str">
        <f>Raw_Data!C2714</f>
        <v>Warangal</v>
      </c>
      <c r="D2714" s="15" t="str">
        <f>Raw_Data!D2714</f>
        <v>Chilli</v>
      </c>
      <c r="E2714" s="15" t="str">
        <f>Raw_Data!E2714</f>
        <v>Kharif</v>
      </c>
      <c r="F2714" s="15">
        <f>Raw_Data!F2714</f>
        <v>9.65</v>
      </c>
      <c r="G2714" s="18">
        <f>IF(Raw_Data!G2714="",ROUND(AVERAGEIFS(Raw_Data!$G$2:$G$4001,Raw_Data!$E$2:$E$4001,E2714),1),Raw_Data!G2714)</f>
        <v>1067.5</v>
      </c>
      <c r="H2714" s="15">
        <f>Raw_Data!H2714</f>
        <v>33.4</v>
      </c>
      <c r="I2714" s="15">
        <f>Raw_Data!I2714</f>
        <v>72.900000000000006</v>
      </c>
      <c r="J2714" s="15">
        <f>Raw_Data!J2714</f>
        <v>6.3</v>
      </c>
      <c r="K2714" s="15">
        <f>Raw_Data!K2714</f>
        <v>6.09</v>
      </c>
      <c r="L2714" s="18">
        <f>IF(Raw_Data!L2714="",ROUND(AVERAGEIFS(Raw_Data!$L$2:$L$4001,Raw_Data!$E$2:$E$4001,E2714),1),Raw_Data!L2714)</f>
        <v>27.3</v>
      </c>
      <c r="M2714" s="15">
        <f>Raw_Data!M2714</f>
        <v>90.5</v>
      </c>
      <c r="N2714" s="15">
        <f>Raw_Data!N2714</f>
        <v>59</v>
      </c>
      <c r="O2714" s="15">
        <f>Raw_Data!O2714</f>
        <v>85.9</v>
      </c>
      <c r="P2714" s="15" t="str">
        <f>Raw_Data!P2714</f>
        <v>Drip</v>
      </c>
      <c r="Q2714" s="15">
        <f>Raw_Data!Q2714</f>
        <v>218.6</v>
      </c>
      <c r="R2714" s="15">
        <f>Raw_Data!R2714</f>
        <v>3.5</v>
      </c>
      <c r="S2714" s="15">
        <f>Raw_Data!S2714</f>
        <v>0.87</v>
      </c>
      <c r="T2714" s="18">
        <f>IF(Raw_Data!T2714="",ROUND(AVERAGEIFS(Raw_Data!$T$2:$T$4001,Raw_Data!$E$2:$E$4001,E2714,Raw_Data!$D$2:$D$4001,D2714),2),IF(Raw_Data!T2714&gt;INDEX(Cleaning_Reference!$F$6:$F$13,MATCH(D2714,Cleaning_Reference!$A$6:$A$13,0)),INDEX(Cleaning_Reference!$F$6:$F$13,MATCH(D2714,Cleaning_Reference!$A$6:$A$13,0)),Raw_Data!T2714))</f>
        <v>1.19</v>
      </c>
      <c r="U2714" s="15">
        <f>Raw_Data!U2714</f>
        <v>11.48</v>
      </c>
      <c r="V2714" s="15">
        <f>Raw_Data!V2714</f>
        <v>87468</v>
      </c>
      <c r="W2714" s="15">
        <f>Raw_Data!W2714</f>
        <v>665007</v>
      </c>
      <c r="X2714" s="15">
        <f>Raw_Data!X2714</f>
        <v>1004133</v>
      </c>
      <c r="Y2714" s="15">
        <f>Raw_Data!Y2714</f>
        <v>339126</v>
      </c>
      <c r="Z2714" s="15">
        <f>Raw_Data!Z2714</f>
        <v>4751</v>
      </c>
      <c r="AA2714" s="15">
        <f>Raw_Data!AA2714</f>
        <v>2.4159999999999999</v>
      </c>
      <c r="AB2714" s="15">
        <f>Raw_Data!AB2714</f>
        <v>63.6</v>
      </c>
      <c r="AC2714" s="19" t="str">
        <f>IF(Raw_Data!G2714="","Yes","No")</f>
        <v>No</v>
      </c>
      <c r="AD2714" s="19" t="str">
        <f>IF(Raw_Data!L2714="","Yes","No")</f>
        <v>No</v>
      </c>
      <c r="AE2714" s="19" t="str">
        <f>IF(Raw_Data!T2714="","Imputed",IF(Raw_Data!T2714&gt;INDEX(Cleaning_Reference!$F$6:$F$13,MATCH(D2714,Cleaning_Reference!$A$6:$A$13,0)),"Capped","Original"))</f>
        <v>Original</v>
      </c>
      <c r="AF2714" s="21">
        <f t="shared" si="42"/>
        <v>11.48</v>
      </c>
    </row>
    <row r="2715" spans="1:32" ht="15" customHeight="1" x14ac:dyDescent="0.3">
      <c r="A2715" s="20" t="str">
        <f>Raw_Data!A2715</f>
        <v>SF12714</v>
      </c>
      <c r="B2715" s="15" t="str">
        <f>Raw_Data!B2715</f>
        <v>Gujarat</v>
      </c>
      <c r="C2715" s="15" t="str">
        <f>Raw_Data!C2715</f>
        <v>Warangal</v>
      </c>
      <c r="D2715" s="15" t="str">
        <f>Raw_Data!D2715</f>
        <v>Wheat</v>
      </c>
      <c r="E2715" s="15" t="str">
        <f>Raw_Data!E2715</f>
        <v>Kharif</v>
      </c>
      <c r="F2715" s="15">
        <f>Raw_Data!F2715</f>
        <v>2.2599999999999998</v>
      </c>
      <c r="G2715" s="18">
        <f>IF(Raw_Data!G2715="",ROUND(AVERAGEIFS(Raw_Data!$G$2:$G$4001,Raw_Data!$E$2:$E$4001,E2715),1),Raw_Data!G2715)</f>
        <v>500.8</v>
      </c>
      <c r="H2715" s="15">
        <f>Raw_Data!H2715</f>
        <v>30.9</v>
      </c>
      <c r="I2715" s="15">
        <f>Raw_Data!I2715</f>
        <v>74.900000000000006</v>
      </c>
      <c r="J2715" s="15">
        <f>Raw_Data!J2715</f>
        <v>7.8</v>
      </c>
      <c r="K2715" s="15">
        <f>Raw_Data!K2715</f>
        <v>6.85</v>
      </c>
      <c r="L2715" s="18">
        <f>IF(Raw_Data!L2715="",ROUND(AVERAGEIFS(Raw_Data!$L$2:$L$4001,Raw_Data!$E$2:$E$4001,E2715),1),Raw_Data!L2715)</f>
        <v>29.2</v>
      </c>
      <c r="M2715" s="15">
        <f>Raw_Data!M2715</f>
        <v>157.1</v>
      </c>
      <c r="N2715" s="15">
        <f>Raw_Data!N2715</f>
        <v>30.3</v>
      </c>
      <c r="O2715" s="15">
        <f>Raw_Data!O2715</f>
        <v>106.2</v>
      </c>
      <c r="P2715" s="15" t="str">
        <f>Raw_Data!P2715</f>
        <v>Rainfed</v>
      </c>
      <c r="Q2715" s="15">
        <f>Raw_Data!Q2715</f>
        <v>182.5</v>
      </c>
      <c r="R2715" s="15">
        <f>Raw_Data!R2715</f>
        <v>2.98</v>
      </c>
      <c r="S2715" s="15">
        <f>Raw_Data!S2715</f>
        <v>0.99</v>
      </c>
      <c r="T2715" s="18">
        <f>IF(Raw_Data!T2715="",ROUND(AVERAGEIFS(Raw_Data!$T$2:$T$4001,Raw_Data!$E$2:$E$4001,E2715,Raw_Data!$D$2:$D$4001,D2715),2),IF(Raw_Data!T2715&gt;INDEX(Cleaning_Reference!$F$6:$F$13,MATCH(D2715,Cleaning_Reference!$A$6:$A$13,0)),INDEX(Cleaning_Reference!$F$6:$F$13,MATCH(D2715,Cleaning_Reference!$A$6:$A$13,0)),Raw_Data!T2715))</f>
        <v>2.61</v>
      </c>
      <c r="U2715" s="15">
        <f>Raw_Data!U2715</f>
        <v>5.9</v>
      </c>
      <c r="V2715" s="15">
        <f>Raw_Data!V2715</f>
        <v>24090</v>
      </c>
      <c r="W2715" s="15">
        <f>Raw_Data!W2715</f>
        <v>158763</v>
      </c>
      <c r="X2715" s="15">
        <f>Raw_Data!X2715</f>
        <v>142131</v>
      </c>
      <c r="Y2715" s="15">
        <f>Raw_Data!Y2715</f>
        <v>-16632</v>
      </c>
      <c r="Z2715" s="15">
        <f>Raw_Data!Z2715</f>
        <v>635</v>
      </c>
      <c r="AA2715" s="15">
        <f>Raw_Data!AA2715</f>
        <v>9.2910000000000004</v>
      </c>
      <c r="AB2715" s="15">
        <f>Raw_Data!AB2715</f>
        <v>49.9</v>
      </c>
      <c r="AC2715" s="19" t="str">
        <f>IF(Raw_Data!G2715="","Yes","No")</f>
        <v>No</v>
      </c>
      <c r="AD2715" s="19" t="str">
        <f>IF(Raw_Data!L2715="","Yes","No")</f>
        <v>No</v>
      </c>
      <c r="AE2715" s="19" t="str">
        <f>IF(Raw_Data!T2715="","Imputed",IF(Raw_Data!T2715&gt;INDEX(Cleaning_Reference!$F$6:$F$13,MATCH(D2715,Cleaning_Reference!$A$6:$A$13,0)),"Capped","Original"))</f>
        <v>Original</v>
      </c>
      <c r="AF2715" s="21">
        <f t="shared" si="42"/>
        <v>5.9</v>
      </c>
    </row>
    <row r="2716" spans="1:32" ht="15" customHeight="1" x14ac:dyDescent="0.3">
      <c r="A2716" s="20" t="str">
        <f>Raw_Data!A2716</f>
        <v>SF12715</v>
      </c>
      <c r="B2716" s="15" t="str">
        <f>Raw_Data!B2716</f>
        <v>Karnataka</v>
      </c>
      <c r="C2716" s="15" t="str">
        <f>Raw_Data!C2716</f>
        <v>Erode</v>
      </c>
      <c r="D2716" s="15" t="str">
        <f>Raw_Data!D2716</f>
        <v>Rice</v>
      </c>
      <c r="E2716" s="15" t="str">
        <f>Raw_Data!E2716</f>
        <v>Zaid</v>
      </c>
      <c r="F2716" s="15">
        <f>Raw_Data!F2716</f>
        <v>10.62</v>
      </c>
      <c r="G2716" s="18">
        <f>IF(Raw_Data!G2716="",ROUND(AVERAGEIFS(Raw_Data!$G$2:$G$4001,Raw_Data!$E$2:$E$4001,E2716),1),Raw_Data!G2716)</f>
        <v>332.2</v>
      </c>
      <c r="H2716" s="15">
        <f>Raw_Data!H2716</f>
        <v>34</v>
      </c>
      <c r="I2716" s="15">
        <f>Raw_Data!I2716</f>
        <v>39.9</v>
      </c>
      <c r="J2716" s="15">
        <f>Raw_Data!J2716</f>
        <v>9.6</v>
      </c>
      <c r="K2716" s="15">
        <f>Raw_Data!K2716</f>
        <v>6.07</v>
      </c>
      <c r="L2716" s="18">
        <f>IF(Raw_Data!L2716="",ROUND(AVERAGEIFS(Raw_Data!$L$2:$L$4001,Raw_Data!$E$2:$E$4001,E2716),1),Raw_Data!L2716)</f>
        <v>24.8</v>
      </c>
      <c r="M2716" s="15">
        <f>Raw_Data!M2716</f>
        <v>118.6</v>
      </c>
      <c r="N2716" s="15">
        <f>Raw_Data!N2716</f>
        <v>51.6</v>
      </c>
      <c r="O2716" s="15">
        <f>Raw_Data!O2716</f>
        <v>125.2</v>
      </c>
      <c r="P2716" s="15" t="str">
        <f>Raw_Data!P2716</f>
        <v>Sprinkler</v>
      </c>
      <c r="Q2716" s="15">
        <f>Raw_Data!Q2716</f>
        <v>235.3</v>
      </c>
      <c r="R2716" s="15">
        <f>Raw_Data!R2716</f>
        <v>7.63</v>
      </c>
      <c r="S2716" s="15">
        <f>Raw_Data!S2716</f>
        <v>0.95</v>
      </c>
      <c r="T2716" s="18">
        <f>IF(Raw_Data!T2716="",ROUND(AVERAGEIFS(Raw_Data!$T$2:$T$4001,Raw_Data!$E$2:$E$4001,E2716,Raw_Data!$D$2:$D$4001,D2716),2),IF(Raw_Data!T2716&gt;INDEX(Cleaning_Reference!$F$6:$F$13,MATCH(D2716,Cleaning_Reference!$A$6:$A$13,0)),INDEX(Cleaning_Reference!$F$6:$F$13,MATCH(D2716,Cleaning_Reference!$A$6:$A$13,0)),Raw_Data!T2716))</f>
        <v>1.65</v>
      </c>
      <c r="U2716" s="15">
        <f>Raw_Data!U2716</f>
        <v>17.52</v>
      </c>
      <c r="V2716" s="15">
        <f>Raw_Data!V2716</f>
        <v>22374</v>
      </c>
      <c r="W2716" s="15">
        <f>Raw_Data!W2716</f>
        <v>870978</v>
      </c>
      <c r="X2716" s="15">
        <f>Raw_Data!X2716</f>
        <v>391992</v>
      </c>
      <c r="Y2716" s="15">
        <f>Raw_Data!Y2716</f>
        <v>-478986</v>
      </c>
      <c r="Z2716" s="15">
        <f>Raw_Data!Z2716</f>
        <v>15033</v>
      </c>
      <c r="AA2716" s="15">
        <f>Raw_Data!AA2716</f>
        <v>1.165</v>
      </c>
      <c r="AB2716" s="15">
        <f>Raw_Data!AB2716</f>
        <v>38.200000000000003</v>
      </c>
      <c r="AC2716" s="19" t="str">
        <f>IF(Raw_Data!G2716="","Yes","No")</f>
        <v>No</v>
      </c>
      <c r="AD2716" s="19" t="str">
        <f>IF(Raw_Data!L2716="","Yes","No")</f>
        <v>No</v>
      </c>
      <c r="AE2716" s="19" t="str">
        <f>IF(Raw_Data!T2716="","Imputed",IF(Raw_Data!T2716&gt;INDEX(Cleaning_Reference!$F$6:$F$13,MATCH(D2716,Cleaning_Reference!$A$6:$A$13,0)),"Capped","Original"))</f>
        <v>Original</v>
      </c>
      <c r="AF2716" s="21">
        <f t="shared" si="42"/>
        <v>17.52</v>
      </c>
    </row>
    <row r="2717" spans="1:32" ht="15" customHeight="1" x14ac:dyDescent="0.3">
      <c r="A2717" s="20" t="str">
        <f>Raw_Data!A2717</f>
        <v>SF12716</v>
      </c>
      <c r="B2717" s="15" t="str">
        <f>Raw_Data!B2717</f>
        <v>Punjab</v>
      </c>
      <c r="C2717" s="15" t="str">
        <f>Raw_Data!C2717</f>
        <v>Ludhiana</v>
      </c>
      <c r="D2717" s="15" t="str">
        <f>Raw_Data!D2717</f>
        <v>Chilli</v>
      </c>
      <c r="E2717" s="15" t="str">
        <f>Raw_Data!E2717</f>
        <v>Rabi</v>
      </c>
      <c r="F2717" s="15">
        <f>Raw_Data!F2717</f>
        <v>10.24</v>
      </c>
      <c r="G2717" s="18">
        <f>IF(Raw_Data!G2717="",ROUND(AVERAGEIFS(Raw_Data!$G$2:$G$4001,Raw_Data!$E$2:$E$4001,E2717),1),Raw_Data!G2717)</f>
        <v>451.7</v>
      </c>
      <c r="H2717" s="15">
        <f>Raw_Data!H2717</f>
        <v>22.9</v>
      </c>
      <c r="I2717" s="15">
        <f>Raw_Data!I2717</f>
        <v>55.7</v>
      </c>
      <c r="J2717" s="15">
        <f>Raw_Data!J2717</f>
        <v>7.5</v>
      </c>
      <c r="K2717" s="15">
        <f>Raw_Data!K2717</f>
        <v>8.4</v>
      </c>
      <c r="L2717" s="18">
        <f>IF(Raw_Data!L2717="",ROUND(AVERAGEIFS(Raw_Data!$L$2:$L$4001,Raw_Data!$E$2:$E$4001,E2717),1),Raw_Data!L2717)</f>
        <v>21.9</v>
      </c>
      <c r="M2717" s="15">
        <f>Raw_Data!M2717</f>
        <v>110.6</v>
      </c>
      <c r="N2717" s="15">
        <f>Raw_Data!N2717</f>
        <v>59.5</v>
      </c>
      <c r="O2717" s="15">
        <f>Raw_Data!O2717</f>
        <v>111.4</v>
      </c>
      <c r="P2717" s="15" t="str">
        <f>Raw_Data!P2717</f>
        <v>Sprinkler</v>
      </c>
      <c r="Q2717" s="15">
        <f>Raw_Data!Q2717</f>
        <v>189.7</v>
      </c>
      <c r="R2717" s="15">
        <f>Raw_Data!R2717</f>
        <v>4.17</v>
      </c>
      <c r="S2717" s="15">
        <f>Raw_Data!S2717</f>
        <v>0.69</v>
      </c>
      <c r="T2717" s="18">
        <f>IF(Raw_Data!T2717="",ROUND(AVERAGEIFS(Raw_Data!$T$2:$T$4001,Raw_Data!$E$2:$E$4001,E2717,Raw_Data!$D$2:$D$4001,D2717),2),IF(Raw_Data!T2717&gt;INDEX(Cleaning_Reference!$F$6:$F$13,MATCH(D2717,Cleaning_Reference!$A$6:$A$13,0)),INDEX(Cleaning_Reference!$F$6:$F$13,MATCH(D2717,Cleaning_Reference!$A$6:$A$13,0)),Raw_Data!T2717))</f>
        <v>0.3</v>
      </c>
      <c r="U2717" s="15">
        <f>Raw_Data!U2717</f>
        <v>3.07</v>
      </c>
      <c r="V2717" s="15">
        <f>Raw_Data!V2717</f>
        <v>90842</v>
      </c>
      <c r="W2717" s="15">
        <f>Raw_Data!W2717</f>
        <v>727863</v>
      </c>
      <c r="X2717" s="15">
        <f>Raw_Data!X2717</f>
        <v>278885</v>
      </c>
      <c r="Y2717" s="15">
        <f>Raw_Data!Y2717</f>
        <v>-448978</v>
      </c>
      <c r="Z2717" s="15">
        <f>Raw_Data!Z2717</f>
        <v>6191</v>
      </c>
      <c r="AA2717" s="15">
        <f>Raw_Data!AA2717</f>
        <v>0.496</v>
      </c>
      <c r="AB2717" s="15">
        <f>Raw_Data!AB2717</f>
        <v>49.7</v>
      </c>
      <c r="AC2717" s="19" t="str">
        <f>IF(Raw_Data!G2717="","Yes","No")</f>
        <v>No</v>
      </c>
      <c r="AD2717" s="19" t="str">
        <f>IF(Raw_Data!L2717="","Yes","No")</f>
        <v>No</v>
      </c>
      <c r="AE2717" s="19" t="str">
        <f>IF(Raw_Data!T2717="","Imputed",IF(Raw_Data!T2717&gt;INDEX(Cleaning_Reference!$F$6:$F$13,MATCH(D2717,Cleaning_Reference!$A$6:$A$13,0)),"Capped","Original"))</f>
        <v>Original</v>
      </c>
      <c r="AF2717" s="21">
        <f t="shared" si="42"/>
        <v>3.07</v>
      </c>
    </row>
    <row r="2718" spans="1:32" ht="15" customHeight="1" x14ac:dyDescent="0.3">
      <c r="A2718" s="20" t="str">
        <f>Raw_Data!A2718</f>
        <v>SF12717</v>
      </c>
      <c r="B2718" s="15" t="str">
        <f>Raw_Data!B2718</f>
        <v>Karnataka</v>
      </c>
      <c r="C2718" s="15" t="str">
        <f>Raw_Data!C2718</f>
        <v>Krishna</v>
      </c>
      <c r="D2718" s="15" t="str">
        <f>Raw_Data!D2718</f>
        <v>Cotton</v>
      </c>
      <c r="E2718" s="15" t="str">
        <f>Raw_Data!E2718</f>
        <v>Rabi</v>
      </c>
      <c r="F2718" s="15">
        <f>Raw_Data!F2718</f>
        <v>14.12</v>
      </c>
      <c r="G2718" s="18">
        <f>IF(Raw_Data!G2718="",ROUND(AVERAGEIFS(Raw_Data!$G$2:$G$4001,Raw_Data!$E$2:$E$4001,E2718),1),Raw_Data!G2718)</f>
        <v>843.4</v>
      </c>
      <c r="H2718" s="15">
        <f>Raw_Data!H2718</f>
        <v>21.7</v>
      </c>
      <c r="I2718" s="15">
        <f>Raw_Data!I2718</f>
        <v>60.4</v>
      </c>
      <c r="J2718" s="15">
        <f>Raw_Data!J2718</f>
        <v>7.9</v>
      </c>
      <c r="K2718" s="15">
        <f>Raw_Data!K2718</f>
        <v>6.25</v>
      </c>
      <c r="L2718" s="18">
        <f>IF(Raw_Data!L2718="",ROUND(AVERAGEIFS(Raw_Data!$L$2:$L$4001,Raw_Data!$E$2:$E$4001,E2718),1),Raw_Data!L2718)</f>
        <v>25.3</v>
      </c>
      <c r="M2718" s="15">
        <f>Raw_Data!M2718</f>
        <v>169.3</v>
      </c>
      <c r="N2718" s="15">
        <f>Raw_Data!N2718</f>
        <v>32.1</v>
      </c>
      <c r="O2718" s="15">
        <f>Raw_Data!O2718</f>
        <v>69.3</v>
      </c>
      <c r="P2718" s="15" t="str">
        <f>Raw_Data!P2718</f>
        <v>Rainfed</v>
      </c>
      <c r="Q2718" s="15">
        <f>Raw_Data!Q2718</f>
        <v>228.6</v>
      </c>
      <c r="R2718" s="15">
        <f>Raw_Data!R2718</f>
        <v>3.91</v>
      </c>
      <c r="S2718" s="15">
        <f>Raw_Data!S2718</f>
        <v>0.94</v>
      </c>
      <c r="T2718" s="18">
        <f>IF(Raw_Data!T2718="",ROUND(AVERAGEIFS(Raw_Data!$T$2:$T$4001,Raw_Data!$E$2:$E$4001,E2718,Raw_Data!$D$2:$D$4001,D2718),2),IF(Raw_Data!T2718&gt;INDEX(Cleaning_Reference!$F$6:$F$13,MATCH(D2718,Cleaning_Reference!$A$6:$A$13,0)),INDEX(Cleaning_Reference!$F$6:$F$13,MATCH(D2718,Cleaning_Reference!$A$6:$A$13,0)),Raw_Data!T2718))</f>
        <v>1.34</v>
      </c>
      <c r="U2718" s="15">
        <f>Raw_Data!U2718</f>
        <v>18.920000000000002</v>
      </c>
      <c r="V2718" s="15">
        <f>Raw_Data!V2718</f>
        <v>66025</v>
      </c>
      <c r="W2718" s="15">
        <f>Raw_Data!W2718</f>
        <v>991023</v>
      </c>
      <c r="X2718" s="15">
        <f>Raw_Data!X2718</f>
        <v>1249193</v>
      </c>
      <c r="Y2718" s="15">
        <f>Raw_Data!Y2718</f>
        <v>258170</v>
      </c>
      <c r="Z2718" s="15">
        <f>Raw_Data!Z2718</f>
        <v>5240</v>
      </c>
      <c r="AA2718" s="15">
        <f>Raw_Data!AA2718</f>
        <v>3.6110000000000002</v>
      </c>
      <c r="AB2718" s="15">
        <f>Raw_Data!AB2718</f>
        <v>64.5</v>
      </c>
      <c r="AC2718" s="19" t="str">
        <f>IF(Raw_Data!G2718="","Yes","No")</f>
        <v>No</v>
      </c>
      <c r="AD2718" s="19" t="str">
        <f>IF(Raw_Data!L2718="","Yes","No")</f>
        <v>No</v>
      </c>
      <c r="AE2718" s="19" t="str">
        <f>IF(Raw_Data!T2718="","Imputed",IF(Raw_Data!T2718&gt;INDEX(Cleaning_Reference!$F$6:$F$13,MATCH(D2718,Cleaning_Reference!$A$6:$A$13,0)),"Capped","Original"))</f>
        <v>Original</v>
      </c>
      <c r="AF2718" s="21">
        <f t="shared" si="42"/>
        <v>18.920000000000002</v>
      </c>
    </row>
    <row r="2719" spans="1:32" ht="15" customHeight="1" x14ac:dyDescent="0.3">
      <c r="A2719" s="20" t="str">
        <f>Raw_Data!A2719</f>
        <v>SF12718</v>
      </c>
      <c r="B2719" s="15" t="str">
        <f>Raw_Data!B2719</f>
        <v>Telangana</v>
      </c>
      <c r="C2719" s="15" t="str">
        <f>Raw_Data!C2719</f>
        <v>Nalgonda</v>
      </c>
      <c r="D2719" s="15" t="str">
        <f>Raw_Data!D2719</f>
        <v>Groundnut</v>
      </c>
      <c r="E2719" s="15" t="str">
        <f>Raw_Data!E2719</f>
        <v>Kharif</v>
      </c>
      <c r="F2719" s="15">
        <f>Raw_Data!F2719</f>
        <v>6.93</v>
      </c>
      <c r="G2719" s="18">
        <f>IF(Raw_Data!G2719="",ROUND(AVERAGEIFS(Raw_Data!$G$2:$G$4001,Raw_Data!$E$2:$E$4001,E2719),1),Raw_Data!G2719)</f>
        <v>694</v>
      </c>
      <c r="H2719" s="15">
        <f>Raw_Data!H2719</f>
        <v>26.4</v>
      </c>
      <c r="I2719" s="15">
        <f>Raw_Data!I2719</f>
        <v>72.099999999999994</v>
      </c>
      <c r="J2719" s="15">
        <f>Raw_Data!J2719</f>
        <v>7.3</v>
      </c>
      <c r="K2719" s="15">
        <f>Raw_Data!K2719</f>
        <v>7.07</v>
      </c>
      <c r="L2719" s="18">
        <f>IF(Raw_Data!L2719="",ROUND(AVERAGEIFS(Raw_Data!$L$2:$L$4001,Raw_Data!$E$2:$E$4001,E2719),1),Raw_Data!L2719)</f>
        <v>39.4</v>
      </c>
      <c r="M2719" s="15">
        <f>Raw_Data!M2719</f>
        <v>144.1</v>
      </c>
      <c r="N2719" s="15">
        <f>Raw_Data!N2719</f>
        <v>66.900000000000006</v>
      </c>
      <c r="O2719" s="15">
        <f>Raw_Data!O2719</f>
        <v>121.2</v>
      </c>
      <c r="P2719" s="15" t="str">
        <f>Raw_Data!P2719</f>
        <v>Flood</v>
      </c>
      <c r="Q2719" s="15">
        <f>Raw_Data!Q2719</f>
        <v>194.2</v>
      </c>
      <c r="R2719" s="15">
        <f>Raw_Data!R2719</f>
        <v>5.5</v>
      </c>
      <c r="S2719" s="15">
        <f>Raw_Data!S2719</f>
        <v>0.89</v>
      </c>
      <c r="T2719" s="18">
        <f>IF(Raw_Data!T2719="",ROUND(AVERAGEIFS(Raw_Data!$T$2:$T$4001,Raw_Data!$E$2:$E$4001,E2719,Raw_Data!$D$2:$D$4001,D2719),2),IF(Raw_Data!T2719&gt;INDEX(Cleaning_Reference!$F$6:$F$13,MATCH(D2719,Cleaning_Reference!$A$6:$A$13,0)),INDEX(Cleaning_Reference!$F$6:$F$13,MATCH(D2719,Cleaning_Reference!$A$6:$A$13,0)),Raw_Data!T2719))</f>
        <v>2.42</v>
      </c>
      <c r="U2719" s="15">
        <f>Raw_Data!U2719</f>
        <v>16.77</v>
      </c>
      <c r="V2719" s="15">
        <f>Raw_Data!V2719</f>
        <v>60315</v>
      </c>
      <c r="W2719" s="15">
        <f>Raw_Data!W2719</f>
        <v>486060</v>
      </c>
      <c r="X2719" s="15">
        <f>Raw_Data!X2719</f>
        <v>1011483</v>
      </c>
      <c r="Y2719" s="15">
        <f>Raw_Data!Y2719</f>
        <v>525423</v>
      </c>
      <c r="Z2719" s="15">
        <f>Raw_Data!Z2719</f>
        <v>3953</v>
      </c>
      <c r="AA2719" s="15">
        <f>Raw_Data!AA2719</f>
        <v>4.242</v>
      </c>
      <c r="AB2719" s="15">
        <f>Raw_Data!AB2719</f>
        <v>53.2</v>
      </c>
      <c r="AC2719" s="19" t="str">
        <f>IF(Raw_Data!G2719="","Yes","No")</f>
        <v>No</v>
      </c>
      <c r="AD2719" s="19" t="str">
        <f>IF(Raw_Data!L2719="","Yes","No")</f>
        <v>No</v>
      </c>
      <c r="AE2719" s="19" t="str">
        <f>IF(Raw_Data!T2719="","Imputed",IF(Raw_Data!T2719&gt;INDEX(Cleaning_Reference!$F$6:$F$13,MATCH(D2719,Cleaning_Reference!$A$6:$A$13,0)),"Capped","Original"))</f>
        <v>Original</v>
      </c>
      <c r="AF2719" s="21">
        <f t="shared" si="42"/>
        <v>16.77</v>
      </c>
    </row>
    <row r="2720" spans="1:32" ht="15" customHeight="1" x14ac:dyDescent="0.3">
      <c r="A2720" s="20" t="str">
        <f>Raw_Data!A2720</f>
        <v>SF12719</v>
      </c>
      <c r="B2720" s="15" t="str">
        <f>Raw_Data!B2720</f>
        <v>Tamil Nadu</v>
      </c>
      <c r="C2720" s="15" t="str">
        <f>Raw_Data!C2720</f>
        <v>Nashik</v>
      </c>
      <c r="D2720" s="15" t="str">
        <f>Raw_Data!D2720</f>
        <v>Maize</v>
      </c>
      <c r="E2720" s="15" t="str">
        <f>Raw_Data!E2720</f>
        <v>Rabi</v>
      </c>
      <c r="F2720" s="15">
        <f>Raw_Data!F2720</f>
        <v>12.79</v>
      </c>
      <c r="G2720" s="18">
        <f>IF(Raw_Data!G2720="",ROUND(AVERAGEIFS(Raw_Data!$G$2:$G$4001,Raw_Data!$E$2:$E$4001,E2720),1),Raw_Data!G2720)</f>
        <v>484</v>
      </c>
      <c r="H2720" s="15">
        <f>Raw_Data!H2720</f>
        <v>23.5</v>
      </c>
      <c r="I2720" s="15">
        <f>Raw_Data!I2720</f>
        <v>52.5</v>
      </c>
      <c r="J2720" s="15">
        <f>Raw_Data!J2720</f>
        <v>8</v>
      </c>
      <c r="K2720" s="15">
        <f>Raw_Data!K2720</f>
        <v>6.53</v>
      </c>
      <c r="L2720" s="18">
        <f>IF(Raw_Data!L2720="",ROUND(AVERAGEIFS(Raw_Data!$L$2:$L$4001,Raw_Data!$E$2:$E$4001,E2720),1),Raw_Data!L2720)</f>
        <v>28.4</v>
      </c>
      <c r="M2720" s="15">
        <f>Raw_Data!M2720</f>
        <v>127.1</v>
      </c>
      <c r="N2720" s="15">
        <f>Raw_Data!N2720</f>
        <v>64.5</v>
      </c>
      <c r="O2720" s="15">
        <f>Raw_Data!O2720</f>
        <v>75.099999999999994</v>
      </c>
      <c r="P2720" s="15" t="str">
        <f>Raw_Data!P2720</f>
        <v>Flood</v>
      </c>
      <c r="Q2720" s="15">
        <f>Raw_Data!Q2720</f>
        <v>108.4</v>
      </c>
      <c r="R2720" s="15">
        <f>Raw_Data!R2720</f>
        <v>1.29</v>
      </c>
      <c r="S2720" s="15">
        <f>Raw_Data!S2720</f>
        <v>0.91</v>
      </c>
      <c r="T2720" s="18">
        <f>IF(Raw_Data!T2720="",ROUND(AVERAGEIFS(Raw_Data!$T$2:$T$4001,Raw_Data!$E$2:$E$4001,E2720,Raw_Data!$D$2:$D$4001,D2720),2),IF(Raw_Data!T2720&gt;INDEX(Cleaning_Reference!$F$6:$F$13,MATCH(D2720,Cleaning_Reference!$A$6:$A$13,0)),INDEX(Cleaning_Reference!$F$6:$F$13,MATCH(D2720,Cleaning_Reference!$A$6:$A$13,0)),Raw_Data!T2720))</f>
        <v>3.01</v>
      </c>
      <c r="U2720" s="15">
        <f>Raw_Data!U2720</f>
        <v>38.5</v>
      </c>
      <c r="V2720" s="15">
        <f>Raw_Data!V2720</f>
        <v>20033</v>
      </c>
      <c r="W2720" s="15">
        <f>Raw_Data!W2720</f>
        <v>624440</v>
      </c>
      <c r="X2720" s="15">
        <f>Raw_Data!X2720</f>
        <v>771270</v>
      </c>
      <c r="Y2720" s="15">
        <f>Raw_Data!Y2720</f>
        <v>146830</v>
      </c>
      <c r="Z2720" s="15">
        <f>Raw_Data!Z2720</f>
        <v>9233</v>
      </c>
      <c r="AA2720" s="15">
        <f>Raw_Data!AA2720</f>
        <v>4.17</v>
      </c>
      <c r="AB2720" s="15">
        <f>Raw_Data!AB2720</f>
        <v>44.9</v>
      </c>
      <c r="AC2720" s="19" t="str">
        <f>IF(Raw_Data!G2720="","Yes","No")</f>
        <v>No</v>
      </c>
      <c r="AD2720" s="19" t="str">
        <f>IF(Raw_Data!L2720="","Yes","No")</f>
        <v>No</v>
      </c>
      <c r="AE2720" s="19" t="str">
        <f>IF(Raw_Data!T2720="","Imputed",IF(Raw_Data!T2720&gt;INDEX(Cleaning_Reference!$F$6:$F$13,MATCH(D2720,Cleaning_Reference!$A$6:$A$13,0)),"Capped","Original"))</f>
        <v>Original</v>
      </c>
      <c r="AF2720" s="21">
        <f t="shared" si="42"/>
        <v>38.5</v>
      </c>
    </row>
    <row r="2721" spans="1:32" ht="15" customHeight="1" x14ac:dyDescent="0.3">
      <c r="A2721" s="20" t="str">
        <f>Raw_Data!A2721</f>
        <v>SF12720</v>
      </c>
      <c r="B2721" s="15" t="str">
        <f>Raw_Data!B2721</f>
        <v>Madhya Pradesh</v>
      </c>
      <c r="C2721" s="15" t="str">
        <f>Raw_Data!C2721</f>
        <v>Ludhiana</v>
      </c>
      <c r="D2721" s="15" t="str">
        <f>Raw_Data!D2721</f>
        <v>Cotton</v>
      </c>
      <c r="E2721" s="15" t="str">
        <f>Raw_Data!E2721</f>
        <v>Rabi</v>
      </c>
      <c r="F2721" s="15">
        <f>Raw_Data!F2721</f>
        <v>12.17</v>
      </c>
      <c r="G2721" s="18">
        <f>IF(Raw_Data!G2721="",ROUND(AVERAGEIFS(Raw_Data!$G$2:$G$4001,Raw_Data!$E$2:$E$4001,E2721),1),Raw_Data!G2721)</f>
        <v>505.7</v>
      </c>
      <c r="H2721" s="15">
        <f>Raw_Data!H2721</f>
        <v>24.9</v>
      </c>
      <c r="I2721" s="15">
        <f>Raw_Data!I2721</f>
        <v>60.1</v>
      </c>
      <c r="J2721" s="15">
        <f>Raw_Data!J2721</f>
        <v>8.5</v>
      </c>
      <c r="K2721" s="15">
        <f>Raw_Data!K2721</f>
        <v>6.59</v>
      </c>
      <c r="L2721" s="18">
        <f>IF(Raw_Data!L2721="",ROUND(AVERAGEIFS(Raw_Data!$L$2:$L$4001,Raw_Data!$E$2:$E$4001,E2721),1),Raw_Data!L2721)</f>
        <v>33.4</v>
      </c>
      <c r="M2721" s="15">
        <f>Raw_Data!M2721</f>
        <v>182.4</v>
      </c>
      <c r="N2721" s="15">
        <f>Raw_Data!N2721</f>
        <v>76.5</v>
      </c>
      <c r="O2721" s="15">
        <f>Raw_Data!O2721</f>
        <v>81</v>
      </c>
      <c r="P2721" s="15" t="str">
        <f>Raw_Data!P2721</f>
        <v>Drip</v>
      </c>
      <c r="Q2721" s="15">
        <f>Raw_Data!Q2721</f>
        <v>231.4</v>
      </c>
      <c r="R2721" s="15">
        <f>Raw_Data!R2721</f>
        <v>2.79</v>
      </c>
      <c r="S2721" s="15">
        <f>Raw_Data!S2721</f>
        <v>1</v>
      </c>
      <c r="T2721" s="18">
        <f>IF(Raw_Data!T2721="",ROUND(AVERAGEIFS(Raw_Data!$T$2:$T$4001,Raw_Data!$E$2:$E$4001,E2721,Raw_Data!$D$2:$D$4001,D2721),2),IF(Raw_Data!T2721&gt;INDEX(Cleaning_Reference!$F$6:$F$13,MATCH(D2721,Cleaning_Reference!$A$6:$A$13,0)),INDEX(Cleaning_Reference!$F$6:$F$13,MATCH(D2721,Cleaning_Reference!$A$6:$A$13,0)),Raw_Data!T2721))</f>
        <v>1.99</v>
      </c>
      <c r="U2721" s="15">
        <f>Raw_Data!U2721</f>
        <v>24.22</v>
      </c>
      <c r="V2721" s="15">
        <f>Raw_Data!V2721</f>
        <v>79101</v>
      </c>
      <c r="W2721" s="15">
        <f>Raw_Data!W2721</f>
        <v>822625</v>
      </c>
      <c r="X2721" s="15">
        <f>Raw_Data!X2721</f>
        <v>1915826</v>
      </c>
      <c r="Y2721" s="15">
        <f>Raw_Data!Y2721</f>
        <v>1093201</v>
      </c>
      <c r="Z2721" s="15">
        <f>Raw_Data!Z2721</f>
        <v>8385</v>
      </c>
      <c r="AA2721" s="15">
        <f>Raw_Data!AA2721</f>
        <v>2.8879999999999999</v>
      </c>
      <c r="AB2721" s="15">
        <f>Raw_Data!AB2721</f>
        <v>50.2</v>
      </c>
      <c r="AC2721" s="19" t="str">
        <f>IF(Raw_Data!G2721="","Yes","No")</f>
        <v>No</v>
      </c>
      <c r="AD2721" s="19" t="str">
        <f>IF(Raw_Data!L2721="","Yes","No")</f>
        <v>No</v>
      </c>
      <c r="AE2721" s="19" t="str">
        <f>IF(Raw_Data!T2721="","Imputed",IF(Raw_Data!T2721&gt;INDEX(Cleaning_Reference!$F$6:$F$13,MATCH(D2721,Cleaning_Reference!$A$6:$A$13,0)),"Capped","Original"))</f>
        <v>Original</v>
      </c>
      <c r="AF2721" s="21">
        <f t="shared" si="42"/>
        <v>24.22</v>
      </c>
    </row>
    <row r="2722" spans="1:32" ht="15" customHeight="1" x14ac:dyDescent="0.3">
      <c r="A2722" s="20" t="str">
        <f>Raw_Data!A2722</f>
        <v>SF12721</v>
      </c>
      <c r="B2722" s="15" t="str">
        <f>Raw_Data!B2722</f>
        <v>Andhra Pradesh</v>
      </c>
      <c r="C2722" s="15" t="str">
        <f>Raw_Data!C2722</f>
        <v>Guntur</v>
      </c>
      <c r="D2722" s="15" t="str">
        <f>Raw_Data!D2722</f>
        <v>Pulses</v>
      </c>
      <c r="E2722" s="15" t="str">
        <f>Raw_Data!E2722</f>
        <v>Rabi</v>
      </c>
      <c r="F2722" s="15">
        <f>Raw_Data!F2722</f>
        <v>9.77</v>
      </c>
      <c r="G2722" s="18">
        <f>IF(Raw_Data!G2722="",ROUND(AVERAGEIFS(Raw_Data!$G$2:$G$4001,Raw_Data!$E$2:$E$4001,E2722),1),Raw_Data!G2722)</f>
        <v>474.1</v>
      </c>
      <c r="H2722" s="15">
        <f>Raw_Data!H2722</f>
        <v>21.4</v>
      </c>
      <c r="I2722" s="15">
        <f>Raw_Data!I2722</f>
        <v>40.5</v>
      </c>
      <c r="J2722" s="15">
        <f>Raw_Data!J2722</f>
        <v>6.4</v>
      </c>
      <c r="K2722" s="15">
        <f>Raw_Data!K2722</f>
        <v>6.67</v>
      </c>
      <c r="L2722" s="18">
        <f>IF(Raw_Data!L2722="",ROUND(AVERAGEIFS(Raw_Data!$L$2:$L$4001,Raw_Data!$E$2:$E$4001,E2722),1),Raw_Data!L2722)</f>
        <v>20.8</v>
      </c>
      <c r="M2722" s="15">
        <f>Raw_Data!M2722</f>
        <v>116.3</v>
      </c>
      <c r="N2722" s="15">
        <f>Raw_Data!N2722</f>
        <v>73.5</v>
      </c>
      <c r="O2722" s="15">
        <f>Raw_Data!O2722</f>
        <v>58.6</v>
      </c>
      <c r="P2722" s="15" t="str">
        <f>Raw_Data!P2722</f>
        <v>Flood</v>
      </c>
      <c r="Q2722" s="15">
        <f>Raw_Data!Q2722</f>
        <v>183.8</v>
      </c>
      <c r="R2722" s="15">
        <f>Raw_Data!R2722</f>
        <v>3.96</v>
      </c>
      <c r="S2722" s="15">
        <f>Raw_Data!S2722</f>
        <v>0.87</v>
      </c>
      <c r="T2722" s="18">
        <f>IF(Raw_Data!T2722="",ROUND(AVERAGEIFS(Raw_Data!$T$2:$T$4001,Raw_Data!$E$2:$E$4001,E2722,Raw_Data!$D$2:$D$4001,D2722),2),IF(Raw_Data!T2722&gt;INDEX(Cleaning_Reference!$F$6:$F$13,MATCH(D2722,Cleaning_Reference!$A$6:$A$13,0)),INDEX(Cleaning_Reference!$F$6:$F$13,MATCH(D2722,Cleaning_Reference!$A$6:$A$13,0)),Raw_Data!T2722))</f>
        <v>1.25</v>
      </c>
      <c r="U2722" s="15">
        <f>Raw_Data!U2722</f>
        <v>12.21</v>
      </c>
      <c r="V2722" s="15">
        <f>Raw_Data!V2722</f>
        <v>81322</v>
      </c>
      <c r="W2722" s="15">
        <f>Raw_Data!W2722</f>
        <v>661447</v>
      </c>
      <c r="X2722" s="15">
        <f>Raw_Data!X2722</f>
        <v>992942</v>
      </c>
      <c r="Y2722" s="15">
        <f>Raw_Data!Y2722</f>
        <v>331495</v>
      </c>
      <c r="Z2722" s="15">
        <f>Raw_Data!Z2722</f>
        <v>4804</v>
      </c>
      <c r="AA2722" s="15">
        <f>Raw_Data!AA2722</f>
        <v>2.5419999999999998</v>
      </c>
      <c r="AB2722" s="15">
        <f>Raw_Data!AB2722</f>
        <v>43.1</v>
      </c>
      <c r="AC2722" s="19" t="str">
        <f>IF(Raw_Data!G2722="","Yes","No")</f>
        <v>No</v>
      </c>
      <c r="AD2722" s="19" t="str">
        <f>IF(Raw_Data!L2722="","Yes","No")</f>
        <v>No</v>
      </c>
      <c r="AE2722" s="19" t="str">
        <f>IF(Raw_Data!T2722="","Imputed",IF(Raw_Data!T2722&gt;INDEX(Cleaning_Reference!$F$6:$F$13,MATCH(D2722,Cleaning_Reference!$A$6:$A$13,0)),"Capped","Original"))</f>
        <v>Original</v>
      </c>
      <c r="AF2722" s="21">
        <f t="shared" si="42"/>
        <v>12.21</v>
      </c>
    </row>
    <row r="2723" spans="1:32" ht="15" customHeight="1" x14ac:dyDescent="0.3">
      <c r="A2723" s="20" t="str">
        <f>Raw_Data!A2723</f>
        <v>SF12722</v>
      </c>
      <c r="B2723" s="15" t="str">
        <f>Raw_Data!B2723</f>
        <v>Tamil Nadu</v>
      </c>
      <c r="C2723" s="15" t="str">
        <f>Raw_Data!C2723</f>
        <v>Rajkot</v>
      </c>
      <c r="D2723" s="15" t="str">
        <f>Raw_Data!D2723</f>
        <v>Wheat</v>
      </c>
      <c r="E2723" s="15" t="str">
        <f>Raw_Data!E2723</f>
        <v>Rabi</v>
      </c>
      <c r="F2723" s="15">
        <f>Raw_Data!F2723</f>
        <v>2.82</v>
      </c>
      <c r="G2723" s="18">
        <f>IF(Raw_Data!G2723="",ROUND(AVERAGEIFS(Raw_Data!$G$2:$G$4001,Raw_Data!$E$2:$E$4001,E2723),1),Raw_Data!G2723)</f>
        <v>620.5</v>
      </c>
      <c r="H2723" s="15">
        <f>Raw_Data!H2723</f>
        <v>26.8</v>
      </c>
      <c r="I2723" s="15">
        <f>Raw_Data!I2723</f>
        <v>64.599999999999994</v>
      </c>
      <c r="J2723" s="15">
        <f>Raw_Data!J2723</f>
        <v>6.8</v>
      </c>
      <c r="K2723" s="15">
        <f>Raw_Data!K2723</f>
        <v>7.05</v>
      </c>
      <c r="L2723" s="18">
        <f>IF(Raw_Data!L2723="",ROUND(AVERAGEIFS(Raw_Data!$L$2:$L$4001,Raw_Data!$E$2:$E$4001,E2723),1),Raw_Data!L2723)</f>
        <v>30.6</v>
      </c>
      <c r="M2723" s="15">
        <f>Raw_Data!M2723</f>
        <v>120.5</v>
      </c>
      <c r="N2723" s="15">
        <f>Raw_Data!N2723</f>
        <v>52</v>
      </c>
      <c r="O2723" s="15">
        <f>Raw_Data!O2723</f>
        <v>118.5</v>
      </c>
      <c r="P2723" s="15" t="str">
        <f>Raw_Data!P2723</f>
        <v>Sprinkler</v>
      </c>
      <c r="Q2723" s="15">
        <f>Raw_Data!Q2723</f>
        <v>236.9</v>
      </c>
      <c r="R2723" s="15">
        <f>Raw_Data!R2723</f>
        <v>4.2699999999999996</v>
      </c>
      <c r="S2723" s="15">
        <f>Raw_Data!S2723</f>
        <v>0.88</v>
      </c>
      <c r="T2723" s="18">
        <f>IF(Raw_Data!T2723="",ROUND(AVERAGEIFS(Raw_Data!$T$2:$T$4001,Raw_Data!$E$2:$E$4001,E2723,Raw_Data!$D$2:$D$4001,D2723),2),IF(Raw_Data!T2723&gt;INDEX(Cleaning_Reference!$F$6:$F$13,MATCH(D2723,Cleaning_Reference!$A$6:$A$13,0)),INDEX(Cleaning_Reference!$F$6:$F$13,MATCH(D2723,Cleaning_Reference!$A$6:$A$13,0)),Raw_Data!T2723))</f>
        <v>3.45</v>
      </c>
      <c r="U2723" s="15">
        <f>Raw_Data!U2723</f>
        <v>9.73</v>
      </c>
      <c r="V2723" s="15">
        <f>Raw_Data!V2723</f>
        <v>26268</v>
      </c>
      <c r="W2723" s="15">
        <f>Raw_Data!W2723</f>
        <v>165246</v>
      </c>
      <c r="X2723" s="15">
        <f>Raw_Data!X2723</f>
        <v>255588</v>
      </c>
      <c r="Y2723" s="15">
        <f>Raw_Data!Y2723</f>
        <v>90342</v>
      </c>
      <c r="Z2723" s="15">
        <f>Raw_Data!Z2723</f>
        <v>1610</v>
      </c>
      <c r="AA2723" s="15">
        <f>Raw_Data!AA2723</f>
        <v>6.0430000000000001</v>
      </c>
      <c r="AB2723" s="15">
        <f>Raw_Data!AB2723</f>
        <v>46.7</v>
      </c>
      <c r="AC2723" s="19" t="str">
        <f>IF(Raw_Data!G2723="","Yes","No")</f>
        <v>No</v>
      </c>
      <c r="AD2723" s="19" t="str">
        <f>IF(Raw_Data!L2723="","Yes","No")</f>
        <v>No</v>
      </c>
      <c r="AE2723" s="19" t="str">
        <f>IF(Raw_Data!T2723="","Imputed",IF(Raw_Data!T2723&gt;INDEX(Cleaning_Reference!$F$6:$F$13,MATCH(D2723,Cleaning_Reference!$A$6:$A$13,0)),"Capped","Original"))</f>
        <v>Original</v>
      </c>
      <c r="AF2723" s="21">
        <f t="shared" si="42"/>
        <v>9.73</v>
      </c>
    </row>
    <row r="2724" spans="1:32" ht="15" customHeight="1" x14ac:dyDescent="0.3">
      <c r="A2724" s="20" t="str">
        <f>Raw_Data!A2724</f>
        <v>SF12723</v>
      </c>
      <c r="B2724" s="15" t="str">
        <f>Raw_Data!B2724</f>
        <v>Gujarat</v>
      </c>
      <c r="C2724" s="15" t="str">
        <f>Raw_Data!C2724</f>
        <v>Guntur</v>
      </c>
      <c r="D2724" s="15" t="str">
        <f>Raw_Data!D2724</f>
        <v>Maize</v>
      </c>
      <c r="E2724" s="15" t="str">
        <f>Raw_Data!E2724</f>
        <v>Zaid</v>
      </c>
      <c r="F2724" s="15">
        <f>Raw_Data!F2724</f>
        <v>3.18</v>
      </c>
      <c r="G2724" s="18">
        <f>IF(Raw_Data!G2724="",ROUND(AVERAGEIFS(Raw_Data!$G$2:$G$4001,Raw_Data!$E$2:$E$4001,E2724),1),Raw_Data!G2724)</f>
        <v>361.7</v>
      </c>
      <c r="H2724" s="15">
        <f>Raw_Data!H2724</f>
        <v>32.4</v>
      </c>
      <c r="I2724" s="15">
        <f>Raw_Data!I2724</f>
        <v>36.700000000000003</v>
      </c>
      <c r="J2724" s="15">
        <f>Raw_Data!J2724</f>
        <v>8.9</v>
      </c>
      <c r="K2724" s="15">
        <f>Raw_Data!K2724</f>
        <v>6.98</v>
      </c>
      <c r="L2724" s="18">
        <f>IF(Raw_Data!L2724="",ROUND(AVERAGEIFS(Raw_Data!$L$2:$L$4001,Raw_Data!$E$2:$E$4001,E2724),1),Raw_Data!L2724)</f>
        <v>14.2</v>
      </c>
      <c r="M2724" s="15">
        <f>Raw_Data!M2724</f>
        <v>104.3</v>
      </c>
      <c r="N2724" s="15">
        <f>Raw_Data!N2724</f>
        <v>25</v>
      </c>
      <c r="O2724" s="15">
        <f>Raw_Data!O2724</f>
        <v>110</v>
      </c>
      <c r="P2724" s="15" t="str">
        <f>Raw_Data!P2724</f>
        <v>Flood</v>
      </c>
      <c r="Q2724" s="15">
        <f>Raw_Data!Q2724</f>
        <v>170.8</v>
      </c>
      <c r="R2724" s="15">
        <f>Raw_Data!R2724</f>
        <v>1.59</v>
      </c>
      <c r="S2724" s="15">
        <f>Raw_Data!S2724</f>
        <v>0.82</v>
      </c>
      <c r="T2724" s="18">
        <f>IF(Raw_Data!T2724="",ROUND(AVERAGEIFS(Raw_Data!$T$2:$T$4001,Raw_Data!$E$2:$E$4001,E2724,Raw_Data!$D$2:$D$4001,D2724),2),IF(Raw_Data!T2724&gt;INDEX(Cleaning_Reference!$F$6:$F$13,MATCH(D2724,Cleaning_Reference!$A$6:$A$13,0)),INDEX(Cleaning_Reference!$F$6:$F$13,MATCH(D2724,Cleaning_Reference!$A$6:$A$13,0)),Raw_Data!T2724))</f>
        <v>2.59</v>
      </c>
      <c r="U2724" s="15">
        <f>Raw_Data!U2724</f>
        <v>8.24</v>
      </c>
      <c r="V2724" s="15">
        <f>Raw_Data!V2724</f>
        <v>19160</v>
      </c>
      <c r="W2724" s="15">
        <f>Raw_Data!W2724</f>
        <v>189710</v>
      </c>
      <c r="X2724" s="15">
        <f>Raw_Data!X2724</f>
        <v>157878</v>
      </c>
      <c r="Y2724" s="15">
        <f>Raw_Data!Y2724</f>
        <v>-31832</v>
      </c>
      <c r="Z2724" s="15">
        <f>Raw_Data!Z2724</f>
        <v>2200</v>
      </c>
      <c r="AA2724" s="15">
        <f>Raw_Data!AA2724</f>
        <v>3.7450000000000001</v>
      </c>
      <c r="AB2724" s="15">
        <f>Raw_Data!AB2724</f>
        <v>44.6</v>
      </c>
      <c r="AC2724" s="19" t="str">
        <f>IF(Raw_Data!G2724="","Yes","No")</f>
        <v>No</v>
      </c>
      <c r="AD2724" s="19" t="str">
        <f>IF(Raw_Data!L2724="","Yes","No")</f>
        <v>No</v>
      </c>
      <c r="AE2724" s="19" t="str">
        <f>IF(Raw_Data!T2724="","Imputed",IF(Raw_Data!T2724&gt;INDEX(Cleaning_Reference!$F$6:$F$13,MATCH(D2724,Cleaning_Reference!$A$6:$A$13,0)),"Capped","Original"))</f>
        <v>Original</v>
      </c>
      <c r="AF2724" s="21">
        <f t="shared" si="42"/>
        <v>8.24</v>
      </c>
    </row>
    <row r="2725" spans="1:32" ht="15" customHeight="1" x14ac:dyDescent="0.3">
      <c r="A2725" s="20" t="str">
        <f>Raw_Data!A2725</f>
        <v>SF12724</v>
      </c>
      <c r="B2725" s="15" t="str">
        <f>Raw_Data!B2725</f>
        <v>Karnataka</v>
      </c>
      <c r="C2725" s="15" t="str">
        <f>Raw_Data!C2725</f>
        <v>Erode</v>
      </c>
      <c r="D2725" s="15" t="str">
        <f>Raw_Data!D2725</f>
        <v>Chilli</v>
      </c>
      <c r="E2725" s="15" t="str">
        <f>Raw_Data!E2725</f>
        <v>Zaid</v>
      </c>
      <c r="F2725" s="15">
        <f>Raw_Data!F2725</f>
        <v>4.47</v>
      </c>
      <c r="G2725" s="18">
        <f>IF(Raw_Data!G2725="",ROUND(AVERAGEIFS(Raw_Data!$G$2:$G$4001,Raw_Data!$E$2:$E$4001,E2725),1),Raw_Data!G2725)</f>
        <v>432.8</v>
      </c>
      <c r="H2725" s="15">
        <f>Raw_Data!H2725</f>
        <v>28.7</v>
      </c>
      <c r="I2725" s="15">
        <f>Raw_Data!I2725</f>
        <v>55.8</v>
      </c>
      <c r="J2725" s="15">
        <f>Raw_Data!J2725</f>
        <v>8.6</v>
      </c>
      <c r="K2725" s="15">
        <f>Raw_Data!K2725</f>
        <v>6.89</v>
      </c>
      <c r="L2725" s="18">
        <f>IF(Raw_Data!L2725="",ROUND(AVERAGEIFS(Raw_Data!$L$2:$L$4001,Raw_Data!$E$2:$E$4001,E2725),1),Raw_Data!L2725)</f>
        <v>14.3</v>
      </c>
      <c r="M2725" s="15">
        <f>Raw_Data!M2725</f>
        <v>155.9</v>
      </c>
      <c r="N2725" s="15">
        <f>Raw_Data!N2725</f>
        <v>33</v>
      </c>
      <c r="O2725" s="15">
        <f>Raw_Data!O2725</f>
        <v>85</v>
      </c>
      <c r="P2725" s="15" t="str">
        <f>Raw_Data!P2725</f>
        <v>Sprinkler</v>
      </c>
      <c r="Q2725" s="15">
        <f>Raw_Data!Q2725</f>
        <v>189.3</v>
      </c>
      <c r="R2725" s="15">
        <f>Raw_Data!R2725</f>
        <v>4.0599999999999996</v>
      </c>
      <c r="S2725" s="15">
        <f>Raw_Data!S2725</f>
        <v>0.87</v>
      </c>
      <c r="T2725" s="18">
        <f>IF(Raw_Data!T2725="",ROUND(AVERAGEIFS(Raw_Data!$T$2:$T$4001,Raw_Data!$E$2:$E$4001,E2725,Raw_Data!$D$2:$D$4001,D2725),2),IF(Raw_Data!T2725&gt;INDEX(Cleaning_Reference!$F$6:$F$13,MATCH(D2725,Cleaning_Reference!$A$6:$A$13,0)),INDEX(Cleaning_Reference!$F$6:$F$13,MATCH(D2725,Cleaning_Reference!$A$6:$A$13,0)),Raw_Data!T2725))</f>
        <v>1.82</v>
      </c>
      <c r="U2725" s="15">
        <f>Raw_Data!U2725</f>
        <v>8.14</v>
      </c>
      <c r="V2725" s="15">
        <f>Raw_Data!V2725</f>
        <v>104280</v>
      </c>
      <c r="W2725" s="15">
        <f>Raw_Data!W2725</f>
        <v>355346</v>
      </c>
      <c r="X2725" s="15">
        <f>Raw_Data!X2725</f>
        <v>848839</v>
      </c>
      <c r="Y2725" s="15">
        <f>Raw_Data!Y2725</f>
        <v>493493</v>
      </c>
      <c r="Z2725" s="15">
        <f>Raw_Data!Z2725</f>
        <v>2560</v>
      </c>
      <c r="AA2725" s="15">
        <f>Raw_Data!AA2725</f>
        <v>3.18</v>
      </c>
      <c r="AB2725" s="15">
        <f>Raw_Data!AB2725</f>
        <v>36.799999999999997</v>
      </c>
      <c r="AC2725" s="19" t="str">
        <f>IF(Raw_Data!G2725="","Yes","No")</f>
        <v>No</v>
      </c>
      <c r="AD2725" s="19" t="str">
        <f>IF(Raw_Data!L2725="","Yes","No")</f>
        <v>No</v>
      </c>
      <c r="AE2725" s="19" t="str">
        <f>IF(Raw_Data!T2725="","Imputed",IF(Raw_Data!T2725&gt;INDEX(Cleaning_Reference!$F$6:$F$13,MATCH(D2725,Cleaning_Reference!$A$6:$A$13,0)),"Capped","Original"))</f>
        <v>Original</v>
      </c>
      <c r="AF2725" s="21">
        <f t="shared" si="42"/>
        <v>8.14</v>
      </c>
    </row>
    <row r="2726" spans="1:32" ht="15" customHeight="1" x14ac:dyDescent="0.3">
      <c r="A2726" s="20" t="str">
        <f>Raw_Data!A2726</f>
        <v>SF12725</v>
      </c>
      <c r="B2726" s="15" t="str">
        <f>Raw_Data!B2726</f>
        <v>Andhra Pradesh</v>
      </c>
      <c r="C2726" s="15" t="str">
        <f>Raw_Data!C2726</f>
        <v>Rajkot</v>
      </c>
      <c r="D2726" s="15" t="str">
        <f>Raw_Data!D2726</f>
        <v>Groundnut</v>
      </c>
      <c r="E2726" s="15" t="str">
        <f>Raw_Data!E2726</f>
        <v>Kharif</v>
      </c>
      <c r="F2726" s="15">
        <f>Raw_Data!F2726</f>
        <v>13.54</v>
      </c>
      <c r="G2726" s="18">
        <f>IF(Raw_Data!G2726="",ROUND(AVERAGEIFS(Raw_Data!$G$2:$G$4001,Raw_Data!$E$2:$E$4001,E2726),1),Raw_Data!G2726)</f>
        <v>1239.7</v>
      </c>
      <c r="H2726" s="15">
        <f>Raw_Data!H2726</f>
        <v>26.7</v>
      </c>
      <c r="I2726" s="15">
        <f>Raw_Data!I2726</f>
        <v>57.6</v>
      </c>
      <c r="J2726" s="15">
        <f>Raw_Data!J2726</f>
        <v>6.9</v>
      </c>
      <c r="K2726" s="15">
        <f>Raw_Data!K2726</f>
        <v>7.41</v>
      </c>
      <c r="L2726" s="18">
        <f>IF(Raw_Data!L2726="",ROUND(AVERAGEIFS(Raw_Data!$L$2:$L$4001,Raw_Data!$E$2:$E$4001,E2726),1),Raw_Data!L2726)</f>
        <v>30.5</v>
      </c>
      <c r="M2726" s="15">
        <f>Raw_Data!M2726</f>
        <v>111.2</v>
      </c>
      <c r="N2726" s="15">
        <f>Raw_Data!N2726</f>
        <v>62.2</v>
      </c>
      <c r="O2726" s="15">
        <f>Raw_Data!O2726</f>
        <v>123.4</v>
      </c>
      <c r="P2726" s="15" t="str">
        <f>Raw_Data!P2726</f>
        <v>Sprinkler</v>
      </c>
      <c r="Q2726" s="15">
        <f>Raw_Data!Q2726</f>
        <v>136.4</v>
      </c>
      <c r="R2726" s="15">
        <f>Raw_Data!R2726</f>
        <v>2.83</v>
      </c>
      <c r="S2726" s="15">
        <f>Raw_Data!S2726</f>
        <v>0.83</v>
      </c>
      <c r="T2726" s="18">
        <f>IF(Raw_Data!T2726="",ROUND(AVERAGEIFS(Raw_Data!$T$2:$T$4001,Raw_Data!$E$2:$E$4001,E2726,Raw_Data!$D$2:$D$4001,D2726),2),IF(Raw_Data!T2726&gt;INDEX(Cleaning_Reference!$F$6:$F$13,MATCH(D2726,Cleaning_Reference!$A$6:$A$13,0)),INDEX(Cleaning_Reference!$F$6:$F$13,MATCH(D2726,Cleaning_Reference!$A$6:$A$13,0)),Raw_Data!T2726))</f>
        <v>1.07</v>
      </c>
      <c r="U2726" s="15">
        <f>Raw_Data!U2726</f>
        <v>14.49</v>
      </c>
      <c r="V2726" s="15">
        <f>Raw_Data!V2726</f>
        <v>71081</v>
      </c>
      <c r="W2726" s="15">
        <f>Raw_Data!W2726</f>
        <v>857848</v>
      </c>
      <c r="X2726" s="15">
        <f>Raw_Data!X2726</f>
        <v>1029964</v>
      </c>
      <c r="Y2726" s="15">
        <f>Raw_Data!Y2726</f>
        <v>172116</v>
      </c>
      <c r="Z2726" s="15">
        <f>Raw_Data!Z2726</f>
        <v>7506</v>
      </c>
      <c r="AA2726" s="15">
        <f>Raw_Data!AA2726</f>
        <v>1.93</v>
      </c>
      <c r="AB2726" s="15">
        <f>Raw_Data!AB2726</f>
        <v>71.3</v>
      </c>
      <c r="AC2726" s="19" t="str">
        <f>IF(Raw_Data!G2726="","Yes","No")</f>
        <v>No</v>
      </c>
      <c r="AD2726" s="19" t="str">
        <f>IF(Raw_Data!L2726="","Yes","No")</f>
        <v>No</v>
      </c>
      <c r="AE2726" s="19" t="str">
        <f>IF(Raw_Data!T2726="","Imputed",IF(Raw_Data!T2726&gt;INDEX(Cleaning_Reference!$F$6:$F$13,MATCH(D2726,Cleaning_Reference!$A$6:$A$13,0)),"Capped","Original"))</f>
        <v>Original</v>
      </c>
      <c r="AF2726" s="21">
        <f t="shared" si="42"/>
        <v>14.49</v>
      </c>
    </row>
    <row r="2727" spans="1:32" ht="15" customHeight="1" x14ac:dyDescent="0.3">
      <c r="A2727" s="20" t="str">
        <f>Raw_Data!A2727</f>
        <v>SF12726</v>
      </c>
      <c r="B2727" s="15" t="str">
        <f>Raw_Data!B2727</f>
        <v>Andhra Pradesh</v>
      </c>
      <c r="C2727" s="15" t="str">
        <f>Raw_Data!C2727</f>
        <v>Raichur</v>
      </c>
      <c r="D2727" s="15" t="str">
        <f>Raw_Data!D2727</f>
        <v>Wheat</v>
      </c>
      <c r="E2727" s="15" t="str">
        <f>Raw_Data!E2727</f>
        <v>Rabi</v>
      </c>
      <c r="F2727" s="15">
        <f>Raw_Data!F2727</f>
        <v>1.1499999999999999</v>
      </c>
      <c r="G2727" s="18">
        <f>IF(Raw_Data!G2727="",ROUND(AVERAGEIFS(Raw_Data!$G$2:$G$4001,Raw_Data!$E$2:$E$4001,E2727),1),Raw_Data!G2727)</f>
        <v>373.6</v>
      </c>
      <c r="H2727" s="15">
        <f>Raw_Data!H2727</f>
        <v>20.8</v>
      </c>
      <c r="I2727" s="15">
        <f>Raw_Data!I2727</f>
        <v>68.3</v>
      </c>
      <c r="J2727" s="15">
        <f>Raw_Data!J2727</f>
        <v>7.7</v>
      </c>
      <c r="K2727" s="15">
        <f>Raw_Data!K2727</f>
        <v>6.2</v>
      </c>
      <c r="L2727" s="18">
        <f>IF(Raw_Data!L2727="",ROUND(AVERAGEIFS(Raw_Data!$L$2:$L$4001,Raw_Data!$E$2:$E$4001,E2727),1),Raw_Data!L2727)</f>
        <v>28.8</v>
      </c>
      <c r="M2727" s="15">
        <f>Raw_Data!M2727</f>
        <v>158.4</v>
      </c>
      <c r="N2727" s="15">
        <f>Raw_Data!N2727</f>
        <v>82</v>
      </c>
      <c r="O2727" s="15">
        <f>Raw_Data!O2727</f>
        <v>79.900000000000006</v>
      </c>
      <c r="P2727" s="15" t="str">
        <f>Raw_Data!P2727</f>
        <v>Flood</v>
      </c>
      <c r="Q2727" s="15">
        <f>Raw_Data!Q2727</f>
        <v>183.2</v>
      </c>
      <c r="R2727" s="15">
        <f>Raw_Data!R2727</f>
        <v>3.57</v>
      </c>
      <c r="S2727" s="15">
        <f>Raw_Data!S2727</f>
        <v>0.83</v>
      </c>
      <c r="T2727" s="18">
        <f>IF(Raw_Data!T2727="",ROUND(AVERAGEIFS(Raw_Data!$T$2:$T$4001,Raw_Data!$E$2:$E$4001,E2727,Raw_Data!$D$2:$D$4001,D2727),2),IF(Raw_Data!T2727&gt;INDEX(Cleaning_Reference!$F$6:$F$13,MATCH(D2727,Cleaning_Reference!$A$6:$A$13,0)),INDEX(Cleaning_Reference!$F$6:$F$13,MATCH(D2727,Cleaning_Reference!$A$6:$A$13,0)),Raw_Data!T2727))</f>
        <v>1.84</v>
      </c>
      <c r="U2727" s="15">
        <f>Raw_Data!U2727</f>
        <v>2.12</v>
      </c>
      <c r="V2727" s="15">
        <f>Raw_Data!V2727</f>
        <v>21058</v>
      </c>
      <c r="W2727" s="15">
        <f>Raw_Data!W2727</f>
        <v>61095</v>
      </c>
      <c r="X2727" s="15">
        <f>Raw_Data!X2727</f>
        <v>44643</v>
      </c>
      <c r="Y2727" s="15">
        <f>Raw_Data!Y2727</f>
        <v>-16452</v>
      </c>
      <c r="Z2727" s="15">
        <f>Raw_Data!Z2727</f>
        <v>721</v>
      </c>
      <c r="AA2727" s="15">
        <f>Raw_Data!AA2727</f>
        <v>2.94</v>
      </c>
      <c r="AB2727" s="15">
        <f>Raw_Data!AB2727</f>
        <v>53.1</v>
      </c>
      <c r="AC2727" s="19" t="str">
        <f>IF(Raw_Data!G2727="","Yes","No")</f>
        <v>No</v>
      </c>
      <c r="AD2727" s="19" t="str">
        <f>IF(Raw_Data!L2727="","Yes","No")</f>
        <v>No</v>
      </c>
      <c r="AE2727" s="19" t="str">
        <f>IF(Raw_Data!T2727="","Imputed",IF(Raw_Data!T2727&gt;INDEX(Cleaning_Reference!$F$6:$F$13,MATCH(D2727,Cleaning_Reference!$A$6:$A$13,0)),"Capped","Original"))</f>
        <v>Original</v>
      </c>
      <c r="AF2727" s="21">
        <f t="shared" si="42"/>
        <v>2.12</v>
      </c>
    </row>
    <row r="2728" spans="1:32" ht="15" customHeight="1" x14ac:dyDescent="0.3">
      <c r="A2728" s="20" t="str">
        <f>Raw_Data!A2728</f>
        <v>SF12727</v>
      </c>
      <c r="B2728" s="15" t="str">
        <f>Raw_Data!B2728</f>
        <v>Maharashtra</v>
      </c>
      <c r="C2728" s="15" t="str">
        <f>Raw_Data!C2728</f>
        <v>Guntur</v>
      </c>
      <c r="D2728" s="15" t="str">
        <f>Raw_Data!D2728</f>
        <v>Pulses</v>
      </c>
      <c r="E2728" s="15" t="str">
        <f>Raw_Data!E2728</f>
        <v>Zaid</v>
      </c>
      <c r="F2728" s="15">
        <f>Raw_Data!F2728</f>
        <v>6.06</v>
      </c>
      <c r="G2728" s="18">
        <f>IF(Raw_Data!G2728="",ROUND(AVERAGEIFS(Raw_Data!$G$2:$G$4001,Raw_Data!$E$2:$E$4001,E2728),1),Raw_Data!G2728)</f>
        <v>193.3</v>
      </c>
      <c r="H2728" s="15">
        <f>Raw_Data!H2728</f>
        <v>31.6</v>
      </c>
      <c r="I2728" s="15">
        <f>Raw_Data!I2728</f>
        <v>49.5</v>
      </c>
      <c r="J2728" s="15">
        <f>Raw_Data!J2728</f>
        <v>8</v>
      </c>
      <c r="K2728" s="15">
        <f>Raw_Data!K2728</f>
        <v>7.54</v>
      </c>
      <c r="L2728" s="18">
        <f>IF(Raw_Data!L2728="",ROUND(AVERAGEIFS(Raw_Data!$L$2:$L$4001,Raw_Data!$E$2:$E$4001,E2728),1),Raw_Data!L2728)</f>
        <v>18.899999999999999</v>
      </c>
      <c r="M2728" s="15">
        <f>Raw_Data!M2728</f>
        <v>113.1</v>
      </c>
      <c r="N2728" s="15">
        <f>Raw_Data!N2728</f>
        <v>51.5</v>
      </c>
      <c r="O2728" s="15">
        <f>Raw_Data!O2728</f>
        <v>69.900000000000006</v>
      </c>
      <c r="P2728" s="15" t="str">
        <f>Raw_Data!P2728</f>
        <v>Flood</v>
      </c>
      <c r="Q2728" s="15">
        <f>Raw_Data!Q2728</f>
        <v>164.6</v>
      </c>
      <c r="R2728" s="15">
        <f>Raw_Data!R2728</f>
        <v>2.6</v>
      </c>
      <c r="S2728" s="15">
        <f>Raw_Data!S2728</f>
        <v>0.99</v>
      </c>
      <c r="T2728" s="18">
        <f>IF(Raw_Data!T2728="",ROUND(AVERAGEIFS(Raw_Data!$T$2:$T$4001,Raw_Data!$E$2:$E$4001,E2728,Raw_Data!$D$2:$D$4001,D2728),2),IF(Raw_Data!T2728&gt;INDEX(Cleaning_Reference!$F$6:$F$13,MATCH(D2728,Cleaning_Reference!$A$6:$A$13,0)),INDEX(Cleaning_Reference!$F$6:$F$13,MATCH(D2728,Cleaning_Reference!$A$6:$A$13,0)),Raw_Data!T2728))</f>
        <v>0.32</v>
      </c>
      <c r="U2728" s="15">
        <f>Raw_Data!U2728</f>
        <v>1.94</v>
      </c>
      <c r="V2728" s="15">
        <f>Raw_Data!V2728</f>
        <v>78477</v>
      </c>
      <c r="W2728" s="15">
        <f>Raw_Data!W2728</f>
        <v>406112</v>
      </c>
      <c r="X2728" s="15">
        <f>Raw_Data!X2728</f>
        <v>152245</v>
      </c>
      <c r="Y2728" s="15">
        <f>Raw_Data!Y2728</f>
        <v>-253867</v>
      </c>
      <c r="Z2728" s="15">
        <f>Raw_Data!Z2728</f>
        <v>3107</v>
      </c>
      <c r="AA2728" s="15">
        <f>Raw_Data!AA2728</f>
        <v>0.624</v>
      </c>
      <c r="AB2728" s="15">
        <f>Raw_Data!AB2728</f>
        <v>56.7</v>
      </c>
      <c r="AC2728" s="19" t="str">
        <f>IF(Raw_Data!G2728="","Yes","No")</f>
        <v>No</v>
      </c>
      <c r="AD2728" s="19" t="str">
        <f>IF(Raw_Data!L2728="","Yes","No")</f>
        <v>No</v>
      </c>
      <c r="AE2728" s="19" t="str">
        <f>IF(Raw_Data!T2728="","Imputed",IF(Raw_Data!T2728&gt;INDEX(Cleaning_Reference!$F$6:$F$13,MATCH(D2728,Cleaning_Reference!$A$6:$A$13,0)),"Capped","Original"))</f>
        <v>Original</v>
      </c>
      <c r="AF2728" s="21">
        <f t="shared" si="42"/>
        <v>1.94</v>
      </c>
    </row>
    <row r="2729" spans="1:32" ht="15" customHeight="1" x14ac:dyDescent="0.3">
      <c r="A2729" s="20" t="str">
        <f>Raw_Data!A2729</f>
        <v>SF12728</v>
      </c>
      <c r="B2729" s="15" t="str">
        <f>Raw_Data!B2729</f>
        <v>Karnataka</v>
      </c>
      <c r="C2729" s="15" t="str">
        <f>Raw_Data!C2729</f>
        <v>Rajkot</v>
      </c>
      <c r="D2729" s="15" t="str">
        <f>Raw_Data!D2729</f>
        <v>Pulses</v>
      </c>
      <c r="E2729" s="15" t="str">
        <f>Raw_Data!E2729</f>
        <v>Rabi</v>
      </c>
      <c r="F2729" s="15">
        <f>Raw_Data!F2729</f>
        <v>10.9</v>
      </c>
      <c r="G2729" s="18">
        <f>IF(Raw_Data!G2729="",ROUND(AVERAGEIFS(Raw_Data!$G$2:$G$4001,Raw_Data!$E$2:$E$4001,E2729),1),Raw_Data!G2729)</f>
        <v>418.1</v>
      </c>
      <c r="H2729" s="15">
        <f>Raw_Data!H2729</f>
        <v>23</v>
      </c>
      <c r="I2729" s="15">
        <f>Raw_Data!I2729</f>
        <v>77</v>
      </c>
      <c r="J2729" s="15">
        <f>Raw_Data!J2729</f>
        <v>9</v>
      </c>
      <c r="K2729" s="15">
        <f>Raw_Data!K2729</f>
        <v>7.9</v>
      </c>
      <c r="L2729" s="18">
        <f>IF(Raw_Data!L2729="",ROUND(AVERAGEIFS(Raw_Data!$L$2:$L$4001,Raw_Data!$E$2:$E$4001,E2729),1),Raw_Data!L2729)</f>
        <v>20.3</v>
      </c>
      <c r="M2729" s="15">
        <f>Raw_Data!M2729</f>
        <v>119</v>
      </c>
      <c r="N2729" s="15">
        <f>Raw_Data!N2729</f>
        <v>42.7</v>
      </c>
      <c r="O2729" s="15">
        <f>Raw_Data!O2729</f>
        <v>92.1</v>
      </c>
      <c r="P2729" s="15" t="str">
        <f>Raw_Data!P2729</f>
        <v>Rainfed</v>
      </c>
      <c r="Q2729" s="15">
        <f>Raw_Data!Q2729</f>
        <v>179.7</v>
      </c>
      <c r="R2729" s="15">
        <f>Raw_Data!R2729</f>
        <v>5.49</v>
      </c>
      <c r="S2729" s="15">
        <f>Raw_Data!S2729</f>
        <v>0.84</v>
      </c>
      <c r="T2729" s="18">
        <f>IF(Raw_Data!T2729="",ROUND(AVERAGEIFS(Raw_Data!$T$2:$T$4001,Raw_Data!$E$2:$E$4001,E2729,Raw_Data!$D$2:$D$4001,D2729),2),IF(Raw_Data!T2729&gt;INDEX(Cleaning_Reference!$F$6:$F$13,MATCH(D2729,Cleaning_Reference!$A$6:$A$13,0)),INDEX(Cleaning_Reference!$F$6:$F$13,MATCH(D2729,Cleaning_Reference!$A$6:$A$13,0)),Raw_Data!T2729))</f>
        <v>0.3</v>
      </c>
      <c r="U2729" s="15">
        <f>Raw_Data!U2729</f>
        <v>3.27</v>
      </c>
      <c r="V2729" s="15">
        <f>Raw_Data!V2729</f>
        <v>84748</v>
      </c>
      <c r="W2729" s="15">
        <f>Raw_Data!W2729</f>
        <v>780878</v>
      </c>
      <c r="X2729" s="15">
        <f>Raw_Data!X2729</f>
        <v>277126</v>
      </c>
      <c r="Y2729" s="15">
        <f>Raw_Data!Y2729</f>
        <v>-503752</v>
      </c>
      <c r="Z2729" s="15">
        <f>Raw_Data!Z2729</f>
        <v>2143</v>
      </c>
      <c r="AA2729" s="15">
        <f>Raw_Data!AA2729</f>
        <v>1.526</v>
      </c>
      <c r="AB2729" s="15">
        <f>Raw_Data!AB2729</f>
        <v>44.5</v>
      </c>
      <c r="AC2729" s="19" t="str">
        <f>IF(Raw_Data!G2729="","Yes","No")</f>
        <v>No</v>
      </c>
      <c r="AD2729" s="19" t="str">
        <f>IF(Raw_Data!L2729="","Yes","No")</f>
        <v>No</v>
      </c>
      <c r="AE2729" s="19" t="str">
        <f>IF(Raw_Data!T2729="","Imputed",IF(Raw_Data!T2729&gt;INDEX(Cleaning_Reference!$F$6:$F$13,MATCH(D2729,Cleaning_Reference!$A$6:$A$13,0)),"Capped","Original"))</f>
        <v>Original</v>
      </c>
      <c r="AF2729" s="21">
        <f t="shared" si="42"/>
        <v>3.27</v>
      </c>
    </row>
    <row r="2730" spans="1:32" ht="15" customHeight="1" x14ac:dyDescent="0.3">
      <c r="A2730" s="20" t="str">
        <f>Raw_Data!A2730</f>
        <v>SF12729</v>
      </c>
      <c r="B2730" s="15" t="str">
        <f>Raw_Data!B2730</f>
        <v>Gujarat</v>
      </c>
      <c r="C2730" s="15" t="str">
        <f>Raw_Data!C2730</f>
        <v>Krishna</v>
      </c>
      <c r="D2730" s="15" t="str">
        <f>Raw_Data!D2730</f>
        <v>Cotton</v>
      </c>
      <c r="E2730" s="15" t="str">
        <f>Raw_Data!E2730</f>
        <v>Kharif</v>
      </c>
      <c r="F2730" s="15">
        <f>Raw_Data!F2730</f>
        <v>8.66</v>
      </c>
      <c r="G2730" s="18">
        <f>IF(Raw_Data!G2730="",ROUND(AVERAGEIFS(Raw_Data!$G$2:$G$4001,Raw_Data!$E$2:$E$4001,E2730),1),Raw_Data!G2730)</f>
        <v>784.6</v>
      </c>
      <c r="H2730" s="15">
        <f>Raw_Data!H2730</f>
        <v>30.2</v>
      </c>
      <c r="I2730" s="15">
        <f>Raw_Data!I2730</f>
        <v>63.5</v>
      </c>
      <c r="J2730" s="15">
        <f>Raw_Data!J2730</f>
        <v>5.7</v>
      </c>
      <c r="K2730" s="15">
        <f>Raw_Data!K2730</f>
        <v>5.37</v>
      </c>
      <c r="L2730" s="18">
        <f>IF(Raw_Data!L2730="",ROUND(AVERAGEIFS(Raw_Data!$L$2:$L$4001,Raw_Data!$E$2:$E$4001,E2730),1),Raw_Data!L2730)</f>
        <v>37.6</v>
      </c>
      <c r="M2730" s="15">
        <f>Raw_Data!M2730</f>
        <v>131.5</v>
      </c>
      <c r="N2730" s="15">
        <f>Raw_Data!N2730</f>
        <v>67.7</v>
      </c>
      <c r="O2730" s="15">
        <f>Raw_Data!O2730</f>
        <v>78.099999999999994</v>
      </c>
      <c r="P2730" s="15" t="str">
        <f>Raw_Data!P2730</f>
        <v>Flood</v>
      </c>
      <c r="Q2730" s="15">
        <f>Raw_Data!Q2730</f>
        <v>185.8</v>
      </c>
      <c r="R2730" s="15">
        <f>Raw_Data!R2730</f>
        <v>7.28</v>
      </c>
      <c r="S2730" s="15">
        <f>Raw_Data!S2730</f>
        <v>0.9</v>
      </c>
      <c r="T2730" s="18">
        <f>IF(Raw_Data!T2730="",ROUND(AVERAGEIFS(Raw_Data!$T$2:$T$4001,Raw_Data!$E$2:$E$4001,E2730,Raw_Data!$D$2:$D$4001,D2730),2),IF(Raw_Data!T2730&gt;INDEX(Cleaning_Reference!$F$6:$F$13,MATCH(D2730,Cleaning_Reference!$A$6:$A$13,0)),INDEX(Cleaning_Reference!$F$6:$F$13,MATCH(D2730,Cleaning_Reference!$A$6:$A$13,0)),Raw_Data!T2730))</f>
        <v>0.3</v>
      </c>
      <c r="U2730" s="15">
        <f>Raw_Data!U2730</f>
        <v>2.6</v>
      </c>
      <c r="V2730" s="15">
        <f>Raw_Data!V2730</f>
        <v>70707</v>
      </c>
      <c r="W2730" s="15">
        <f>Raw_Data!W2730</f>
        <v>577254</v>
      </c>
      <c r="X2730" s="15">
        <f>Raw_Data!X2730</f>
        <v>183838</v>
      </c>
      <c r="Y2730" s="15">
        <f>Raw_Data!Y2730</f>
        <v>-393416</v>
      </c>
      <c r="Z2730" s="15">
        <f>Raw_Data!Z2730</f>
        <v>8628</v>
      </c>
      <c r="AA2730" s="15">
        <f>Raw_Data!AA2730</f>
        <v>0.30099999999999999</v>
      </c>
      <c r="AB2730" s="15">
        <f>Raw_Data!AB2730</f>
        <v>36.9</v>
      </c>
      <c r="AC2730" s="19" t="str">
        <f>IF(Raw_Data!G2730="","Yes","No")</f>
        <v>No</v>
      </c>
      <c r="AD2730" s="19" t="str">
        <f>IF(Raw_Data!L2730="","Yes","No")</f>
        <v>No</v>
      </c>
      <c r="AE2730" s="19" t="str">
        <f>IF(Raw_Data!T2730="","Imputed",IF(Raw_Data!T2730&gt;INDEX(Cleaning_Reference!$F$6:$F$13,MATCH(D2730,Cleaning_Reference!$A$6:$A$13,0)),"Capped","Original"))</f>
        <v>Original</v>
      </c>
      <c r="AF2730" s="21">
        <f t="shared" si="42"/>
        <v>2.6</v>
      </c>
    </row>
    <row r="2731" spans="1:32" ht="15" customHeight="1" x14ac:dyDescent="0.3">
      <c r="A2731" s="20" t="str">
        <f>Raw_Data!A2731</f>
        <v>SF12730</v>
      </c>
      <c r="B2731" s="15" t="str">
        <f>Raw_Data!B2731</f>
        <v>Maharashtra</v>
      </c>
      <c r="C2731" s="15" t="str">
        <f>Raw_Data!C2731</f>
        <v>Raichur</v>
      </c>
      <c r="D2731" s="15" t="str">
        <f>Raw_Data!D2731</f>
        <v>Chilli</v>
      </c>
      <c r="E2731" s="15" t="str">
        <f>Raw_Data!E2731</f>
        <v>Rabi</v>
      </c>
      <c r="F2731" s="15">
        <f>Raw_Data!F2731</f>
        <v>9.74</v>
      </c>
      <c r="G2731" s="18">
        <f>IF(Raw_Data!G2731="",ROUND(AVERAGEIFS(Raw_Data!$G$2:$G$4001,Raw_Data!$E$2:$E$4001,E2731),1),Raw_Data!G2731)</f>
        <v>202.2</v>
      </c>
      <c r="H2731" s="15">
        <f>Raw_Data!H2731</f>
        <v>28.6</v>
      </c>
      <c r="I2731" s="15">
        <f>Raw_Data!I2731</f>
        <v>64.900000000000006</v>
      </c>
      <c r="J2731" s="15">
        <f>Raw_Data!J2731</f>
        <v>8.1999999999999993</v>
      </c>
      <c r="K2731" s="15">
        <f>Raw_Data!K2731</f>
        <v>7.14</v>
      </c>
      <c r="L2731" s="18">
        <f>IF(Raw_Data!L2731="",ROUND(AVERAGEIFS(Raw_Data!$L$2:$L$4001,Raw_Data!$E$2:$E$4001,E2731),1),Raw_Data!L2731)</f>
        <v>20.100000000000001</v>
      </c>
      <c r="M2731" s="15">
        <f>Raw_Data!M2731</f>
        <v>168.1</v>
      </c>
      <c r="N2731" s="15">
        <f>Raw_Data!N2731</f>
        <v>46.4</v>
      </c>
      <c r="O2731" s="15">
        <f>Raw_Data!O2731</f>
        <v>141.80000000000001</v>
      </c>
      <c r="P2731" s="15" t="str">
        <f>Raw_Data!P2731</f>
        <v>Rainfed</v>
      </c>
      <c r="Q2731" s="15">
        <f>Raw_Data!Q2731</f>
        <v>138.6</v>
      </c>
      <c r="R2731" s="15">
        <f>Raw_Data!R2731</f>
        <v>3.83</v>
      </c>
      <c r="S2731" s="15">
        <f>Raw_Data!S2731</f>
        <v>0.82</v>
      </c>
      <c r="T2731" s="18">
        <f>IF(Raw_Data!T2731="",ROUND(AVERAGEIFS(Raw_Data!$T$2:$T$4001,Raw_Data!$E$2:$E$4001,E2731,Raw_Data!$D$2:$D$4001,D2731),2),IF(Raw_Data!T2731&gt;INDEX(Cleaning_Reference!$F$6:$F$13,MATCH(D2731,Cleaning_Reference!$A$6:$A$13,0)),INDEX(Cleaning_Reference!$F$6:$F$13,MATCH(D2731,Cleaning_Reference!$A$6:$A$13,0)),Raw_Data!T2731))</f>
        <v>1.76</v>
      </c>
      <c r="U2731" s="15">
        <f>Raw_Data!U2731</f>
        <v>17.14</v>
      </c>
      <c r="V2731" s="15">
        <f>Raw_Data!V2731</f>
        <v>109433</v>
      </c>
      <c r="W2731" s="15">
        <f>Raw_Data!W2731</f>
        <v>576568</v>
      </c>
      <c r="X2731" s="15">
        <f>Raw_Data!X2731</f>
        <v>1875682</v>
      </c>
      <c r="Y2731" s="15">
        <f>Raw_Data!Y2731</f>
        <v>1299114</v>
      </c>
      <c r="Z2731" s="15">
        <f>Raw_Data!Z2731</f>
        <v>3302</v>
      </c>
      <c r="AA2731" s="15">
        <f>Raw_Data!AA2731</f>
        <v>5.1909999999999998</v>
      </c>
      <c r="AB2731" s="15">
        <f>Raw_Data!AB2731</f>
        <v>44</v>
      </c>
      <c r="AC2731" s="19" t="str">
        <f>IF(Raw_Data!G2731="","Yes","No")</f>
        <v>No</v>
      </c>
      <c r="AD2731" s="19" t="str">
        <f>IF(Raw_Data!L2731="","Yes","No")</f>
        <v>No</v>
      </c>
      <c r="AE2731" s="19" t="str">
        <f>IF(Raw_Data!T2731="","Imputed",IF(Raw_Data!T2731&gt;INDEX(Cleaning_Reference!$F$6:$F$13,MATCH(D2731,Cleaning_Reference!$A$6:$A$13,0)),"Capped","Original"))</f>
        <v>Original</v>
      </c>
      <c r="AF2731" s="21">
        <f t="shared" si="42"/>
        <v>17.14</v>
      </c>
    </row>
    <row r="2732" spans="1:32" ht="15" customHeight="1" x14ac:dyDescent="0.3">
      <c r="A2732" s="20" t="str">
        <f>Raw_Data!A2732</f>
        <v>SF12731</v>
      </c>
      <c r="B2732" s="15" t="str">
        <f>Raw_Data!B2732</f>
        <v>Madhya Pradesh</v>
      </c>
      <c r="C2732" s="15" t="str">
        <f>Raw_Data!C2732</f>
        <v>Ludhiana</v>
      </c>
      <c r="D2732" s="15" t="str">
        <f>Raw_Data!D2732</f>
        <v>Rice</v>
      </c>
      <c r="E2732" s="15" t="str">
        <f>Raw_Data!E2732</f>
        <v>Rabi</v>
      </c>
      <c r="F2732" s="15">
        <f>Raw_Data!F2732</f>
        <v>11.99</v>
      </c>
      <c r="G2732" s="18">
        <f>IF(Raw_Data!G2732="",ROUND(AVERAGEIFS(Raw_Data!$G$2:$G$4001,Raw_Data!$E$2:$E$4001,E2732),1),Raw_Data!G2732)</f>
        <v>535</v>
      </c>
      <c r="H2732" s="15">
        <f>Raw_Data!H2732</f>
        <v>21.7</v>
      </c>
      <c r="I2732" s="15">
        <f>Raw_Data!I2732</f>
        <v>64</v>
      </c>
      <c r="J2732" s="15">
        <f>Raw_Data!J2732</f>
        <v>6.2</v>
      </c>
      <c r="K2732" s="15">
        <f>Raw_Data!K2732</f>
        <v>8.19</v>
      </c>
      <c r="L2732" s="18">
        <f>IF(Raw_Data!L2732="",ROUND(AVERAGEIFS(Raw_Data!$L$2:$L$4001,Raw_Data!$E$2:$E$4001,E2732),1),Raw_Data!L2732)</f>
        <v>26.5</v>
      </c>
      <c r="M2732" s="15">
        <f>Raw_Data!M2732</f>
        <v>121</v>
      </c>
      <c r="N2732" s="15">
        <f>Raw_Data!N2732</f>
        <v>40.4</v>
      </c>
      <c r="O2732" s="15">
        <f>Raw_Data!O2732</f>
        <v>93.1</v>
      </c>
      <c r="P2732" s="15" t="str">
        <f>Raw_Data!P2732</f>
        <v>Sprinkler</v>
      </c>
      <c r="Q2732" s="15">
        <f>Raw_Data!Q2732</f>
        <v>222.2</v>
      </c>
      <c r="R2732" s="15">
        <f>Raw_Data!R2732</f>
        <v>5.18</v>
      </c>
      <c r="S2732" s="15">
        <f>Raw_Data!S2732</f>
        <v>0.86</v>
      </c>
      <c r="T2732" s="18">
        <f>IF(Raw_Data!T2732="",ROUND(AVERAGEIFS(Raw_Data!$T$2:$T$4001,Raw_Data!$E$2:$E$4001,E2732,Raw_Data!$D$2:$D$4001,D2732),2),IF(Raw_Data!T2732&gt;INDEX(Cleaning_Reference!$F$6:$F$13,MATCH(D2732,Cleaning_Reference!$A$6:$A$13,0)),INDEX(Cleaning_Reference!$F$6:$F$13,MATCH(D2732,Cleaning_Reference!$A$6:$A$13,0)),Raw_Data!T2732))</f>
        <v>2.33</v>
      </c>
      <c r="U2732" s="15">
        <f>Raw_Data!U2732</f>
        <v>3.6</v>
      </c>
      <c r="V2732" s="15">
        <f>Raw_Data!V2732</f>
        <v>24777</v>
      </c>
      <c r="W2732" s="15">
        <f>Raw_Data!W2732</f>
        <v>995279</v>
      </c>
      <c r="X2732" s="15">
        <f>Raw_Data!X2732</f>
        <v>89197</v>
      </c>
      <c r="Y2732" s="15">
        <f>Raw_Data!Y2732</f>
        <v>-906082</v>
      </c>
      <c r="Z2732" s="15">
        <f>Raw_Data!Z2732</f>
        <v>18723</v>
      </c>
      <c r="AA2732" s="15">
        <f>Raw_Data!AA2732</f>
        <v>0.192</v>
      </c>
      <c r="AB2732" s="15">
        <f>Raw_Data!AB2732</f>
        <v>35.4</v>
      </c>
      <c r="AC2732" s="19" t="str">
        <f>IF(Raw_Data!G2732="","Yes","No")</f>
        <v>No</v>
      </c>
      <c r="AD2732" s="19" t="str">
        <f>IF(Raw_Data!L2732="","Yes","No")</f>
        <v>No</v>
      </c>
      <c r="AE2732" s="19" t="str">
        <f>IF(Raw_Data!T2732="","Imputed",IF(Raw_Data!T2732&gt;INDEX(Cleaning_Reference!$F$6:$F$13,MATCH(D2732,Cleaning_Reference!$A$6:$A$13,0)),"Capped","Original"))</f>
        <v>Imputed</v>
      </c>
      <c r="AF2732" s="21">
        <f t="shared" si="42"/>
        <v>27.94</v>
      </c>
    </row>
    <row r="2733" spans="1:32" ht="15" customHeight="1" x14ac:dyDescent="0.3">
      <c r="A2733" s="20" t="str">
        <f>Raw_Data!A2733</f>
        <v>SF12732</v>
      </c>
      <c r="B2733" s="15" t="str">
        <f>Raw_Data!B2733</f>
        <v>Punjab</v>
      </c>
      <c r="C2733" s="15" t="str">
        <f>Raw_Data!C2733</f>
        <v>Indore</v>
      </c>
      <c r="D2733" s="15" t="str">
        <f>Raw_Data!D2733</f>
        <v>Chilli</v>
      </c>
      <c r="E2733" s="15" t="str">
        <f>Raw_Data!E2733</f>
        <v>Kharif</v>
      </c>
      <c r="F2733" s="15">
        <f>Raw_Data!F2733</f>
        <v>10.42</v>
      </c>
      <c r="G2733" s="18">
        <f>IF(Raw_Data!G2733="",ROUND(AVERAGEIFS(Raw_Data!$G$2:$G$4001,Raw_Data!$E$2:$E$4001,E2733),1),Raw_Data!G2733)</f>
        <v>842.3</v>
      </c>
      <c r="H2733" s="15">
        <f>Raw_Data!H2733</f>
        <v>26.1</v>
      </c>
      <c r="I2733" s="15">
        <f>Raw_Data!I2733</f>
        <v>74.5</v>
      </c>
      <c r="J2733" s="15">
        <f>Raw_Data!J2733</f>
        <v>7.3</v>
      </c>
      <c r="K2733" s="15">
        <f>Raw_Data!K2733</f>
        <v>6.96</v>
      </c>
      <c r="L2733" s="18">
        <f>IF(Raw_Data!L2733="",ROUND(AVERAGEIFS(Raw_Data!$L$2:$L$4001,Raw_Data!$E$2:$E$4001,E2733),1),Raw_Data!L2733)</f>
        <v>35.200000000000003</v>
      </c>
      <c r="M2733" s="15">
        <f>Raw_Data!M2733</f>
        <v>192.4</v>
      </c>
      <c r="N2733" s="15">
        <f>Raw_Data!N2733</f>
        <v>60.7</v>
      </c>
      <c r="O2733" s="15">
        <f>Raw_Data!O2733</f>
        <v>104.2</v>
      </c>
      <c r="P2733" s="15" t="str">
        <f>Raw_Data!P2733</f>
        <v>Rainfed</v>
      </c>
      <c r="Q2733" s="15">
        <f>Raw_Data!Q2733</f>
        <v>307</v>
      </c>
      <c r="R2733" s="15">
        <f>Raw_Data!R2733</f>
        <v>5.93</v>
      </c>
      <c r="S2733" s="15">
        <f>Raw_Data!S2733</f>
        <v>0.7</v>
      </c>
      <c r="T2733" s="18">
        <f>IF(Raw_Data!T2733="",ROUND(AVERAGEIFS(Raw_Data!$T$2:$T$4001,Raw_Data!$E$2:$E$4001,E2733,Raw_Data!$D$2:$D$4001,D2733),2),IF(Raw_Data!T2733&gt;INDEX(Cleaning_Reference!$F$6:$F$13,MATCH(D2733,Cleaning_Reference!$A$6:$A$13,0)),INDEX(Cleaning_Reference!$F$6:$F$13,MATCH(D2733,Cleaning_Reference!$A$6:$A$13,0)),Raw_Data!T2733))</f>
        <v>2.27</v>
      </c>
      <c r="U2733" s="15">
        <f>Raw_Data!U2733</f>
        <v>23.65</v>
      </c>
      <c r="V2733" s="15">
        <f>Raw_Data!V2733</f>
        <v>105402</v>
      </c>
      <c r="W2733" s="15">
        <f>Raw_Data!W2733</f>
        <v>852250</v>
      </c>
      <c r="X2733" s="15">
        <f>Raw_Data!X2733</f>
        <v>2492757</v>
      </c>
      <c r="Y2733" s="15">
        <f>Raw_Data!Y2733</f>
        <v>1640507</v>
      </c>
      <c r="Z2733" s="15">
        <f>Raw_Data!Z2733</f>
        <v>3502</v>
      </c>
      <c r="AA2733" s="15">
        <f>Raw_Data!AA2733</f>
        <v>6.7530000000000001</v>
      </c>
      <c r="AB2733" s="15">
        <f>Raw_Data!AB2733</f>
        <v>59.2</v>
      </c>
      <c r="AC2733" s="19" t="str">
        <f>IF(Raw_Data!G2733="","Yes","No")</f>
        <v>No</v>
      </c>
      <c r="AD2733" s="19" t="str">
        <f>IF(Raw_Data!L2733="","Yes","No")</f>
        <v>No</v>
      </c>
      <c r="AE2733" s="19" t="str">
        <f>IF(Raw_Data!T2733="","Imputed",IF(Raw_Data!T2733&gt;INDEX(Cleaning_Reference!$F$6:$F$13,MATCH(D2733,Cleaning_Reference!$A$6:$A$13,0)),"Capped","Original"))</f>
        <v>Original</v>
      </c>
      <c r="AF2733" s="21">
        <f t="shared" si="42"/>
        <v>23.65</v>
      </c>
    </row>
    <row r="2734" spans="1:32" ht="15" customHeight="1" x14ac:dyDescent="0.3">
      <c r="A2734" s="20" t="str">
        <f>Raw_Data!A2734</f>
        <v>SF12733</v>
      </c>
      <c r="B2734" s="15" t="str">
        <f>Raw_Data!B2734</f>
        <v>Gujarat</v>
      </c>
      <c r="C2734" s="15" t="str">
        <f>Raw_Data!C2734</f>
        <v>Guntur</v>
      </c>
      <c r="D2734" s="15" t="str">
        <f>Raw_Data!D2734</f>
        <v>Wheat</v>
      </c>
      <c r="E2734" s="15" t="str">
        <f>Raw_Data!E2734</f>
        <v>Zaid</v>
      </c>
      <c r="F2734" s="15">
        <f>Raw_Data!F2734</f>
        <v>3.3</v>
      </c>
      <c r="G2734" s="18">
        <f>IF(Raw_Data!G2734="",ROUND(AVERAGEIFS(Raw_Data!$G$2:$G$4001,Raw_Data!$E$2:$E$4001,E2734),1),Raw_Data!G2734)</f>
        <v>355.8</v>
      </c>
      <c r="H2734" s="15">
        <f>Raw_Data!H2734</f>
        <v>27</v>
      </c>
      <c r="I2734" s="15">
        <f>Raw_Data!I2734</f>
        <v>70.8</v>
      </c>
      <c r="J2734" s="15">
        <f>Raw_Data!J2734</f>
        <v>6.9</v>
      </c>
      <c r="K2734" s="15">
        <f>Raw_Data!K2734</f>
        <v>5.98</v>
      </c>
      <c r="L2734" s="18">
        <f>IF(Raw_Data!L2734="",ROUND(AVERAGEIFS(Raw_Data!$L$2:$L$4001,Raw_Data!$E$2:$E$4001,E2734),1),Raw_Data!L2734)</f>
        <v>19.7</v>
      </c>
      <c r="M2734" s="15">
        <f>Raw_Data!M2734</f>
        <v>141.9</v>
      </c>
      <c r="N2734" s="15">
        <f>Raw_Data!N2734</f>
        <v>36.1</v>
      </c>
      <c r="O2734" s="15">
        <f>Raw_Data!O2734</f>
        <v>76.900000000000006</v>
      </c>
      <c r="P2734" s="15" t="str">
        <f>Raw_Data!P2734</f>
        <v>Drip</v>
      </c>
      <c r="Q2734" s="15">
        <f>Raw_Data!Q2734</f>
        <v>156.80000000000001</v>
      </c>
      <c r="R2734" s="15">
        <f>Raw_Data!R2734</f>
        <v>6.3</v>
      </c>
      <c r="S2734" s="15">
        <f>Raw_Data!S2734</f>
        <v>0.88</v>
      </c>
      <c r="T2734" s="18">
        <f>IF(Raw_Data!T2734="",ROUND(AVERAGEIFS(Raw_Data!$T$2:$T$4001,Raw_Data!$E$2:$E$4001,E2734,Raw_Data!$D$2:$D$4001,D2734),2),IF(Raw_Data!T2734&gt;INDEX(Cleaning_Reference!$F$6:$F$13,MATCH(D2734,Cleaning_Reference!$A$6:$A$13,0)),INDEX(Cleaning_Reference!$F$6:$F$13,MATCH(D2734,Cleaning_Reference!$A$6:$A$13,0)),Raw_Data!T2734))</f>
        <v>1.52</v>
      </c>
      <c r="U2734" s="15">
        <f>Raw_Data!U2734</f>
        <v>5.0199999999999996</v>
      </c>
      <c r="V2734" s="15">
        <f>Raw_Data!V2734</f>
        <v>23641</v>
      </c>
      <c r="W2734" s="15">
        <f>Raw_Data!W2734</f>
        <v>217522</v>
      </c>
      <c r="X2734" s="15">
        <f>Raw_Data!X2734</f>
        <v>118678</v>
      </c>
      <c r="Y2734" s="15">
        <f>Raw_Data!Y2734</f>
        <v>-98844</v>
      </c>
      <c r="Z2734" s="15">
        <f>Raw_Data!Z2734</f>
        <v>1707</v>
      </c>
      <c r="AA2734" s="15">
        <f>Raw_Data!AA2734</f>
        <v>2.9409999999999998</v>
      </c>
      <c r="AB2734" s="15">
        <f>Raw_Data!AB2734</f>
        <v>31.3</v>
      </c>
      <c r="AC2734" s="19" t="str">
        <f>IF(Raw_Data!G2734="","Yes","No")</f>
        <v>No</v>
      </c>
      <c r="AD2734" s="19" t="str">
        <f>IF(Raw_Data!L2734="","Yes","No")</f>
        <v>No</v>
      </c>
      <c r="AE2734" s="19" t="str">
        <f>IF(Raw_Data!T2734="","Imputed",IF(Raw_Data!T2734&gt;INDEX(Cleaning_Reference!$F$6:$F$13,MATCH(D2734,Cleaning_Reference!$A$6:$A$13,0)),"Capped","Original"))</f>
        <v>Original</v>
      </c>
      <c r="AF2734" s="21">
        <f t="shared" si="42"/>
        <v>5.0199999999999996</v>
      </c>
    </row>
    <row r="2735" spans="1:32" ht="15" customHeight="1" x14ac:dyDescent="0.3">
      <c r="A2735" s="20" t="str">
        <f>Raw_Data!A2735</f>
        <v>SF12734</v>
      </c>
      <c r="B2735" s="15" t="str">
        <f>Raw_Data!B2735</f>
        <v>Maharashtra</v>
      </c>
      <c r="C2735" s="15" t="str">
        <f>Raw_Data!C2735</f>
        <v>Erode</v>
      </c>
      <c r="D2735" s="15" t="str">
        <f>Raw_Data!D2735</f>
        <v>Rice</v>
      </c>
      <c r="E2735" s="15" t="str">
        <f>Raw_Data!E2735</f>
        <v>Kharif</v>
      </c>
      <c r="F2735" s="15">
        <f>Raw_Data!F2735</f>
        <v>10.77</v>
      </c>
      <c r="G2735" s="18">
        <f>IF(Raw_Data!G2735="",ROUND(AVERAGEIFS(Raw_Data!$G$2:$G$4001,Raw_Data!$E$2:$E$4001,E2735),1),Raw_Data!G2735)</f>
        <v>692.6</v>
      </c>
      <c r="H2735" s="15">
        <f>Raw_Data!H2735</f>
        <v>26.5</v>
      </c>
      <c r="I2735" s="15">
        <f>Raw_Data!I2735</f>
        <v>67.3</v>
      </c>
      <c r="J2735" s="15">
        <f>Raw_Data!J2735</f>
        <v>8.1999999999999993</v>
      </c>
      <c r="K2735" s="15">
        <f>Raw_Data!K2735</f>
        <v>7.24</v>
      </c>
      <c r="L2735" s="18">
        <f>IF(Raw_Data!L2735="",ROUND(AVERAGEIFS(Raw_Data!$L$2:$L$4001,Raw_Data!$E$2:$E$4001,E2735),1),Raw_Data!L2735)</f>
        <v>25</v>
      </c>
      <c r="M2735" s="15">
        <f>Raw_Data!M2735</f>
        <v>124.3</v>
      </c>
      <c r="N2735" s="15">
        <f>Raw_Data!N2735</f>
        <v>64.099999999999994</v>
      </c>
      <c r="O2735" s="15">
        <f>Raw_Data!O2735</f>
        <v>165.4</v>
      </c>
      <c r="P2735" s="15" t="str">
        <f>Raw_Data!P2735</f>
        <v>Drip</v>
      </c>
      <c r="Q2735" s="15">
        <f>Raw_Data!Q2735</f>
        <v>128.9</v>
      </c>
      <c r="R2735" s="15">
        <f>Raw_Data!R2735</f>
        <v>6.24</v>
      </c>
      <c r="S2735" s="15">
        <f>Raw_Data!S2735</f>
        <v>0.85</v>
      </c>
      <c r="T2735" s="18">
        <f>IF(Raw_Data!T2735="",ROUND(AVERAGEIFS(Raw_Data!$T$2:$T$4001,Raw_Data!$E$2:$E$4001,E2735,Raw_Data!$D$2:$D$4001,D2735),2),IF(Raw_Data!T2735&gt;INDEX(Cleaning_Reference!$F$6:$F$13,MATCH(D2735,Cleaning_Reference!$A$6:$A$13,0)),INDEX(Cleaning_Reference!$F$6:$F$13,MATCH(D2735,Cleaning_Reference!$A$6:$A$13,0)),Raw_Data!T2735))</f>
        <v>3.79</v>
      </c>
      <c r="U2735" s="15">
        <f>Raw_Data!U2735</f>
        <v>40.82</v>
      </c>
      <c r="V2735" s="15">
        <f>Raw_Data!V2735</f>
        <v>21551</v>
      </c>
      <c r="W2735" s="15">
        <f>Raw_Data!W2735</f>
        <v>743981</v>
      </c>
      <c r="X2735" s="15">
        <f>Raw_Data!X2735</f>
        <v>879712</v>
      </c>
      <c r="Y2735" s="15">
        <f>Raw_Data!Y2735</f>
        <v>135731</v>
      </c>
      <c r="Z2735" s="15">
        <f>Raw_Data!Z2735</f>
        <v>14227</v>
      </c>
      <c r="AA2735" s="15">
        <f>Raw_Data!AA2735</f>
        <v>2.8690000000000002</v>
      </c>
      <c r="AB2735" s="15">
        <f>Raw_Data!AB2735</f>
        <v>48.9</v>
      </c>
      <c r="AC2735" s="19" t="str">
        <f>IF(Raw_Data!G2735="","Yes","No")</f>
        <v>No</v>
      </c>
      <c r="AD2735" s="19" t="str">
        <f>IF(Raw_Data!L2735="","Yes","No")</f>
        <v>No</v>
      </c>
      <c r="AE2735" s="19" t="str">
        <f>IF(Raw_Data!T2735="","Imputed",IF(Raw_Data!T2735&gt;INDEX(Cleaning_Reference!$F$6:$F$13,MATCH(D2735,Cleaning_Reference!$A$6:$A$13,0)),"Capped","Original"))</f>
        <v>Original</v>
      </c>
      <c r="AF2735" s="21">
        <f t="shared" si="42"/>
        <v>40.82</v>
      </c>
    </row>
    <row r="2736" spans="1:32" ht="15" customHeight="1" x14ac:dyDescent="0.3">
      <c r="A2736" s="20" t="str">
        <f>Raw_Data!A2736</f>
        <v>SF12735</v>
      </c>
      <c r="B2736" s="15" t="str">
        <f>Raw_Data!B2736</f>
        <v>Madhya Pradesh</v>
      </c>
      <c r="C2736" s="15" t="str">
        <f>Raw_Data!C2736</f>
        <v>Indore</v>
      </c>
      <c r="D2736" s="15" t="str">
        <f>Raw_Data!D2736</f>
        <v>Wheat</v>
      </c>
      <c r="E2736" s="15" t="str">
        <f>Raw_Data!E2736</f>
        <v>Kharif</v>
      </c>
      <c r="F2736" s="15">
        <f>Raw_Data!F2736</f>
        <v>10.49</v>
      </c>
      <c r="G2736" s="18">
        <f>IF(Raw_Data!G2736="",ROUND(AVERAGEIFS(Raw_Data!$G$2:$G$4001,Raw_Data!$E$2:$E$4001,E2736),1),Raw_Data!G2736)</f>
        <v>817.8</v>
      </c>
      <c r="H2736" s="15">
        <f>Raw_Data!H2736</f>
        <v>24</v>
      </c>
      <c r="I2736" s="15">
        <f>Raw_Data!I2736</f>
        <v>80</v>
      </c>
      <c r="J2736" s="15">
        <f>Raw_Data!J2736</f>
        <v>4.8</v>
      </c>
      <c r="K2736" s="15">
        <f>Raw_Data!K2736</f>
        <v>7.62</v>
      </c>
      <c r="L2736" s="18">
        <f>IF(Raw_Data!L2736="",ROUND(AVERAGEIFS(Raw_Data!$L$2:$L$4001,Raw_Data!$E$2:$E$4001,E2736),1),Raw_Data!L2736)</f>
        <v>23.1</v>
      </c>
      <c r="M2736" s="15">
        <f>Raw_Data!M2736</f>
        <v>106.8</v>
      </c>
      <c r="N2736" s="15">
        <f>Raw_Data!N2736</f>
        <v>49.3</v>
      </c>
      <c r="O2736" s="15">
        <f>Raw_Data!O2736</f>
        <v>103.5</v>
      </c>
      <c r="P2736" s="15" t="str">
        <f>Raw_Data!P2736</f>
        <v>Drip</v>
      </c>
      <c r="Q2736" s="15">
        <f>Raw_Data!Q2736</f>
        <v>157.19999999999999</v>
      </c>
      <c r="R2736" s="15">
        <f>Raw_Data!R2736</f>
        <v>4.8600000000000003</v>
      </c>
      <c r="S2736" s="15">
        <f>Raw_Data!S2736</f>
        <v>0.84</v>
      </c>
      <c r="T2736" s="18">
        <f>IF(Raw_Data!T2736="",ROUND(AVERAGEIFS(Raw_Data!$T$2:$T$4001,Raw_Data!$E$2:$E$4001,E2736,Raw_Data!$D$2:$D$4001,D2736),2),IF(Raw_Data!T2736&gt;INDEX(Cleaning_Reference!$F$6:$F$13,MATCH(D2736,Cleaning_Reference!$A$6:$A$13,0)),INDEX(Cleaning_Reference!$F$6:$F$13,MATCH(D2736,Cleaning_Reference!$A$6:$A$13,0)),Raw_Data!T2736))</f>
        <v>1.31</v>
      </c>
      <c r="U2736" s="15">
        <f>Raw_Data!U2736</f>
        <v>13.74</v>
      </c>
      <c r="V2736" s="15">
        <f>Raw_Data!V2736</f>
        <v>27015</v>
      </c>
      <c r="W2736" s="15">
        <f>Raw_Data!W2736</f>
        <v>654067</v>
      </c>
      <c r="X2736" s="15">
        <f>Raw_Data!X2736</f>
        <v>371186</v>
      </c>
      <c r="Y2736" s="15">
        <f>Raw_Data!Y2736</f>
        <v>-282881</v>
      </c>
      <c r="Z2736" s="15">
        <f>Raw_Data!Z2736</f>
        <v>5470</v>
      </c>
      <c r="AA2736" s="15">
        <f>Raw_Data!AA2736</f>
        <v>2.512</v>
      </c>
      <c r="AB2736" s="15">
        <f>Raw_Data!AB2736</f>
        <v>61.9</v>
      </c>
      <c r="AC2736" s="19" t="str">
        <f>IF(Raw_Data!G2736="","Yes","No")</f>
        <v>No</v>
      </c>
      <c r="AD2736" s="19" t="str">
        <f>IF(Raw_Data!L2736="","Yes","No")</f>
        <v>No</v>
      </c>
      <c r="AE2736" s="19" t="str">
        <f>IF(Raw_Data!T2736="","Imputed",IF(Raw_Data!T2736&gt;INDEX(Cleaning_Reference!$F$6:$F$13,MATCH(D2736,Cleaning_Reference!$A$6:$A$13,0)),"Capped","Original"))</f>
        <v>Original</v>
      </c>
      <c r="AF2736" s="21">
        <f t="shared" si="42"/>
        <v>13.74</v>
      </c>
    </row>
    <row r="2737" spans="1:32" ht="15" customHeight="1" x14ac:dyDescent="0.3">
      <c r="A2737" s="20" t="str">
        <f>Raw_Data!A2737</f>
        <v>SF12736</v>
      </c>
      <c r="B2737" s="15" t="str">
        <f>Raw_Data!B2737</f>
        <v>Madhya Pradesh</v>
      </c>
      <c r="C2737" s="15" t="str">
        <f>Raw_Data!C2737</f>
        <v>Nalgonda</v>
      </c>
      <c r="D2737" s="15" t="str">
        <f>Raw_Data!D2737</f>
        <v>Groundnut</v>
      </c>
      <c r="E2737" s="15" t="str">
        <f>Raw_Data!E2737</f>
        <v>Zaid</v>
      </c>
      <c r="F2737" s="15">
        <f>Raw_Data!F2737</f>
        <v>12.23</v>
      </c>
      <c r="G2737" s="18">
        <f>IF(Raw_Data!G2737="",ROUND(AVERAGEIFS(Raw_Data!$G$2:$G$4001,Raw_Data!$E$2:$E$4001,E2737),1),Raw_Data!G2737)</f>
        <v>80</v>
      </c>
      <c r="H2737" s="15">
        <f>Raw_Data!H2737</f>
        <v>30.7</v>
      </c>
      <c r="I2737" s="15">
        <f>Raw_Data!I2737</f>
        <v>56.1</v>
      </c>
      <c r="J2737" s="15">
        <f>Raw_Data!J2737</f>
        <v>7.6</v>
      </c>
      <c r="K2737" s="15">
        <f>Raw_Data!K2737</f>
        <v>5.21</v>
      </c>
      <c r="L2737" s="18">
        <f>IF(Raw_Data!L2737="",ROUND(AVERAGEIFS(Raw_Data!$L$2:$L$4001,Raw_Data!$E$2:$E$4001,E2737),1),Raw_Data!L2737)</f>
        <v>15.4</v>
      </c>
      <c r="M2737" s="15">
        <f>Raw_Data!M2737</f>
        <v>160.6</v>
      </c>
      <c r="N2737" s="15">
        <f>Raw_Data!N2737</f>
        <v>57.6</v>
      </c>
      <c r="O2737" s="15">
        <f>Raw_Data!O2737</f>
        <v>97.4</v>
      </c>
      <c r="P2737" s="15" t="str">
        <f>Raw_Data!P2737</f>
        <v>Drip</v>
      </c>
      <c r="Q2737" s="15">
        <f>Raw_Data!Q2737</f>
        <v>129.6</v>
      </c>
      <c r="R2737" s="15">
        <f>Raw_Data!R2737</f>
        <v>5.63</v>
      </c>
      <c r="S2737" s="15">
        <f>Raw_Data!S2737</f>
        <v>0.78</v>
      </c>
      <c r="T2737" s="18">
        <f>IF(Raw_Data!T2737="",ROUND(AVERAGEIFS(Raw_Data!$T$2:$T$4001,Raw_Data!$E$2:$E$4001,E2737,Raw_Data!$D$2:$D$4001,D2737),2),IF(Raw_Data!T2737&gt;INDEX(Cleaning_Reference!$F$6:$F$13,MATCH(D2737,Cleaning_Reference!$A$6:$A$13,0)),INDEX(Cleaning_Reference!$F$6:$F$13,MATCH(D2737,Cleaning_Reference!$A$6:$A$13,0)),Raw_Data!T2737))</f>
        <v>0.3</v>
      </c>
      <c r="U2737" s="15">
        <f>Raw_Data!U2737</f>
        <v>3.67</v>
      </c>
      <c r="V2737" s="15">
        <f>Raw_Data!V2737</f>
        <v>59104</v>
      </c>
      <c r="W2737" s="15">
        <f>Raw_Data!W2737</f>
        <v>886823</v>
      </c>
      <c r="X2737" s="15">
        <f>Raw_Data!X2737</f>
        <v>216912</v>
      </c>
      <c r="Y2737" s="15">
        <f>Raw_Data!Y2737</f>
        <v>-669911</v>
      </c>
      <c r="Z2737" s="15">
        <f>Raw_Data!Z2737</f>
        <v>4938</v>
      </c>
      <c r="AA2737" s="15">
        <f>Raw_Data!AA2737</f>
        <v>0.74299999999999999</v>
      </c>
      <c r="AB2737" s="15">
        <f>Raw_Data!AB2737</f>
        <v>33.200000000000003</v>
      </c>
      <c r="AC2737" s="19" t="str">
        <f>IF(Raw_Data!G2737="","Yes","No")</f>
        <v>No</v>
      </c>
      <c r="AD2737" s="19" t="str">
        <f>IF(Raw_Data!L2737="","Yes","No")</f>
        <v>No</v>
      </c>
      <c r="AE2737" s="19" t="str">
        <f>IF(Raw_Data!T2737="","Imputed",IF(Raw_Data!T2737&gt;INDEX(Cleaning_Reference!$F$6:$F$13,MATCH(D2737,Cleaning_Reference!$A$6:$A$13,0)),"Capped","Original"))</f>
        <v>Original</v>
      </c>
      <c r="AF2737" s="21">
        <f t="shared" si="42"/>
        <v>3.67</v>
      </c>
    </row>
    <row r="2738" spans="1:32" ht="15" customHeight="1" x14ac:dyDescent="0.3">
      <c r="A2738" s="20" t="str">
        <f>Raw_Data!A2738</f>
        <v>SF12737</v>
      </c>
      <c r="B2738" s="15" t="str">
        <f>Raw_Data!B2738</f>
        <v>Karnataka</v>
      </c>
      <c r="C2738" s="15" t="str">
        <f>Raw_Data!C2738</f>
        <v>Krishna</v>
      </c>
      <c r="D2738" s="15" t="str">
        <f>Raw_Data!D2738</f>
        <v>Maize</v>
      </c>
      <c r="E2738" s="15" t="str">
        <f>Raw_Data!E2738</f>
        <v>Kharif</v>
      </c>
      <c r="F2738" s="15">
        <f>Raw_Data!F2738</f>
        <v>12.97</v>
      </c>
      <c r="G2738" s="18">
        <f>IF(Raw_Data!G2738="",ROUND(AVERAGEIFS(Raw_Data!$G$2:$G$4001,Raw_Data!$E$2:$E$4001,E2738),1),Raw_Data!G2738)</f>
        <v>650.9</v>
      </c>
      <c r="H2738" s="15">
        <f>Raw_Data!H2738</f>
        <v>27.9</v>
      </c>
      <c r="I2738" s="15">
        <f>Raw_Data!I2738</f>
        <v>70.5</v>
      </c>
      <c r="J2738" s="15">
        <f>Raw_Data!J2738</f>
        <v>7.2</v>
      </c>
      <c r="K2738" s="15">
        <f>Raw_Data!K2738</f>
        <v>5.49</v>
      </c>
      <c r="L2738" s="18">
        <f>IF(Raw_Data!L2738="",ROUND(AVERAGEIFS(Raw_Data!$L$2:$L$4001,Raw_Data!$E$2:$E$4001,E2738),1),Raw_Data!L2738)</f>
        <v>25.3</v>
      </c>
      <c r="M2738" s="15">
        <f>Raw_Data!M2738</f>
        <v>118.6</v>
      </c>
      <c r="N2738" s="15">
        <f>Raw_Data!N2738</f>
        <v>58</v>
      </c>
      <c r="O2738" s="15">
        <f>Raw_Data!O2738</f>
        <v>93.7</v>
      </c>
      <c r="P2738" s="15" t="str">
        <f>Raw_Data!P2738</f>
        <v>Sprinkler</v>
      </c>
      <c r="Q2738" s="15">
        <f>Raw_Data!Q2738</f>
        <v>101.1</v>
      </c>
      <c r="R2738" s="15">
        <f>Raw_Data!R2738</f>
        <v>5.26</v>
      </c>
      <c r="S2738" s="15">
        <f>Raw_Data!S2738</f>
        <v>0.8</v>
      </c>
      <c r="T2738" s="18">
        <f>IF(Raw_Data!T2738="",ROUND(AVERAGEIFS(Raw_Data!$T$2:$T$4001,Raw_Data!$E$2:$E$4001,E2738,Raw_Data!$D$2:$D$4001,D2738),2),IF(Raw_Data!T2738&gt;INDEX(Cleaning_Reference!$F$6:$F$13,MATCH(D2738,Cleaning_Reference!$A$6:$A$13,0)),INDEX(Cleaning_Reference!$F$6:$F$13,MATCH(D2738,Cleaning_Reference!$A$6:$A$13,0)),Raw_Data!T2738))</f>
        <v>0.89</v>
      </c>
      <c r="U2738" s="15">
        <f>Raw_Data!U2738</f>
        <v>11.54</v>
      </c>
      <c r="V2738" s="15">
        <f>Raw_Data!V2738</f>
        <v>20268</v>
      </c>
      <c r="W2738" s="15">
        <f>Raw_Data!W2738</f>
        <v>888451</v>
      </c>
      <c r="X2738" s="15">
        <f>Raw_Data!X2738</f>
        <v>233893</v>
      </c>
      <c r="Y2738" s="15">
        <f>Raw_Data!Y2738</f>
        <v>-654558</v>
      </c>
      <c r="Z2738" s="15">
        <f>Raw_Data!Z2738</f>
        <v>6405</v>
      </c>
      <c r="AA2738" s="15">
        <f>Raw_Data!AA2738</f>
        <v>1.802</v>
      </c>
      <c r="AB2738" s="15">
        <f>Raw_Data!AB2738</f>
        <v>44.3</v>
      </c>
      <c r="AC2738" s="19" t="str">
        <f>IF(Raw_Data!G2738="","Yes","No")</f>
        <v>No</v>
      </c>
      <c r="AD2738" s="19" t="str">
        <f>IF(Raw_Data!L2738="","Yes","No")</f>
        <v>No</v>
      </c>
      <c r="AE2738" s="19" t="str">
        <f>IF(Raw_Data!T2738="","Imputed",IF(Raw_Data!T2738&gt;INDEX(Cleaning_Reference!$F$6:$F$13,MATCH(D2738,Cleaning_Reference!$A$6:$A$13,0)),"Capped","Original"))</f>
        <v>Original</v>
      </c>
      <c r="AF2738" s="21">
        <f t="shared" si="42"/>
        <v>11.54</v>
      </c>
    </row>
    <row r="2739" spans="1:32" ht="15" customHeight="1" x14ac:dyDescent="0.3">
      <c r="A2739" s="20" t="str">
        <f>Raw_Data!A2739</f>
        <v>SF12738</v>
      </c>
      <c r="B2739" s="15" t="str">
        <f>Raw_Data!B2739</f>
        <v>Andhra Pradesh</v>
      </c>
      <c r="C2739" s="15" t="str">
        <f>Raw_Data!C2739</f>
        <v>Guntur</v>
      </c>
      <c r="D2739" s="15" t="str">
        <f>Raw_Data!D2739</f>
        <v>Wheat</v>
      </c>
      <c r="E2739" s="15" t="str">
        <f>Raw_Data!E2739</f>
        <v>Kharif</v>
      </c>
      <c r="F2739" s="15">
        <f>Raw_Data!F2739</f>
        <v>8.17</v>
      </c>
      <c r="G2739" s="18">
        <f>IF(Raw_Data!G2739="",ROUND(AVERAGEIFS(Raw_Data!$G$2:$G$4001,Raw_Data!$E$2:$E$4001,E2739),1),Raw_Data!G2739)</f>
        <v>852.1</v>
      </c>
      <c r="H2739" s="15">
        <f>Raw_Data!H2739</f>
        <v>30.1</v>
      </c>
      <c r="I2739" s="15">
        <f>Raw_Data!I2739</f>
        <v>81.7</v>
      </c>
      <c r="J2739" s="15">
        <f>Raw_Data!J2739</f>
        <v>6.6</v>
      </c>
      <c r="K2739" s="15">
        <f>Raw_Data!K2739</f>
        <v>5.23</v>
      </c>
      <c r="L2739" s="18">
        <f>IF(Raw_Data!L2739="",ROUND(AVERAGEIFS(Raw_Data!$L$2:$L$4001,Raw_Data!$E$2:$E$4001,E2739),1),Raw_Data!L2739)</f>
        <v>29.3</v>
      </c>
      <c r="M2739" s="15">
        <f>Raw_Data!M2739</f>
        <v>139.1</v>
      </c>
      <c r="N2739" s="15">
        <f>Raw_Data!N2739</f>
        <v>69.599999999999994</v>
      </c>
      <c r="O2739" s="15">
        <f>Raw_Data!O2739</f>
        <v>53.7</v>
      </c>
      <c r="P2739" s="15" t="str">
        <f>Raw_Data!P2739</f>
        <v>Sprinkler</v>
      </c>
      <c r="Q2739" s="15">
        <f>Raw_Data!Q2739</f>
        <v>192.4</v>
      </c>
      <c r="R2739" s="15">
        <f>Raw_Data!R2739</f>
        <v>4.84</v>
      </c>
      <c r="S2739" s="15">
        <f>Raw_Data!S2739</f>
        <v>0.75</v>
      </c>
      <c r="T2739" s="18">
        <f>IF(Raw_Data!T2739="",ROUND(AVERAGEIFS(Raw_Data!$T$2:$T$4001,Raw_Data!$E$2:$E$4001,E2739,Raw_Data!$D$2:$D$4001,D2739),2),IF(Raw_Data!T2739&gt;INDEX(Cleaning_Reference!$F$6:$F$13,MATCH(D2739,Cleaning_Reference!$A$6:$A$13,0)),INDEX(Cleaning_Reference!$F$6:$F$13,MATCH(D2739,Cleaning_Reference!$A$6:$A$13,0)),Raw_Data!T2739))</f>
        <v>0.3</v>
      </c>
      <c r="U2739" s="15">
        <f>Raw_Data!U2739</f>
        <v>2.4500000000000002</v>
      </c>
      <c r="V2739" s="15">
        <f>Raw_Data!V2739</f>
        <v>26057</v>
      </c>
      <c r="W2739" s="15">
        <f>Raw_Data!W2739</f>
        <v>515266</v>
      </c>
      <c r="X2739" s="15">
        <f>Raw_Data!X2739</f>
        <v>63840</v>
      </c>
      <c r="Y2739" s="15">
        <f>Raw_Data!Y2739</f>
        <v>-451426</v>
      </c>
      <c r="Z2739" s="15">
        <f>Raw_Data!Z2739</f>
        <v>4411</v>
      </c>
      <c r="AA2739" s="15">
        <f>Raw_Data!AA2739</f>
        <v>0.55500000000000005</v>
      </c>
      <c r="AB2739" s="15">
        <f>Raw_Data!AB2739</f>
        <v>62</v>
      </c>
      <c r="AC2739" s="19" t="str">
        <f>IF(Raw_Data!G2739="","Yes","No")</f>
        <v>Yes</v>
      </c>
      <c r="AD2739" s="19" t="str">
        <f>IF(Raw_Data!L2739="","Yes","No")</f>
        <v>No</v>
      </c>
      <c r="AE2739" s="19" t="str">
        <f>IF(Raw_Data!T2739="","Imputed",IF(Raw_Data!T2739&gt;INDEX(Cleaning_Reference!$F$6:$F$13,MATCH(D2739,Cleaning_Reference!$A$6:$A$13,0)),"Capped","Original"))</f>
        <v>Original</v>
      </c>
      <c r="AF2739" s="21">
        <f t="shared" si="42"/>
        <v>2.4500000000000002</v>
      </c>
    </row>
    <row r="2740" spans="1:32" ht="15" customHeight="1" x14ac:dyDescent="0.3">
      <c r="A2740" s="20" t="str">
        <f>Raw_Data!A2740</f>
        <v>SF12739</v>
      </c>
      <c r="B2740" s="15" t="str">
        <f>Raw_Data!B2740</f>
        <v>Karnataka</v>
      </c>
      <c r="C2740" s="15" t="str">
        <f>Raw_Data!C2740</f>
        <v>Rajkot</v>
      </c>
      <c r="D2740" s="15" t="str">
        <f>Raw_Data!D2740</f>
        <v>Groundnut</v>
      </c>
      <c r="E2740" s="15" t="str">
        <f>Raw_Data!E2740</f>
        <v>Rabi</v>
      </c>
      <c r="F2740" s="15">
        <f>Raw_Data!F2740</f>
        <v>2.25</v>
      </c>
      <c r="G2740" s="18">
        <f>IF(Raw_Data!G2740="",ROUND(AVERAGEIFS(Raw_Data!$G$2:$G$4001,Raw_Data!$E$2:$E$4001,E2740),1),Raw_Data!G2740)</f>
        <v>186.2</v>
      </c>
      <c r="H2740" s="15">
        <f>Raw_Data!H2740</f>
        <v>24.2</v>
      </c>
      <c r="I2740" s="15">
        <f>Raw_Data!I2740</f>
        <v>66.099999999999994</v>
      </c>
      <c r="J2740" s="15">
        <f>Raw_Data!J2740</f>
        <v>7</v>
      </c>
      <c r="K2740" s="15">
        <f>Raw_Data!K2740</f>
        <v>5.67</v>
      </c>
      <c r="L2740" s="18">
        <f>IF(Raw_Data!L2740="",ROUND(AVERAGEIFS(Raw_Data!$L$2:$L$4001,Raw_Data!$E$2:$E$4001,E2740),1),Raw_Data!L2740)</f>
        <v>29.3</v>
      </c>
      <c r="M2740" s="15">
        <f>Raw_Data!M2740</f>
        <v>133.30000000000001</v>
      </c>
      <c r="N2740" s="15">
        <f>Raw_Data!N2740</f>
        <v>61.7</v>
      </c>
      <c r="O2740" s="15">
        <f>Raw_Data!O2740</f>
        <v>49.6</v>
      </c>
      <c r="P2740" s="15" t="str">
        <f>Raw_Data!P2740</f>
        <v>Flood</v>
      </c>
      <c r="Q2740" s="15">
        <f>Raw_Data!Q2740</f>
        <v>303.8</v>
      </c>
      <c r="R2740" s="15">
        <f>Raw_Data!R2740</f>
        <v>4.3600000000000003</v>
      </c>
      <c r="S2740" s="15">
        <f>Raw_Data!S2740</f>
        <v>0.81</v>
      </c>
      <c r="T2740" s="18">
        <f>IF(Raw_Data!T2740="",ROUND(AVERAGEIFS(Raw_Data!$T$2:$T$4001,Raw_Data!$E$2:$E$4001,E2740,Raw_Data!$D$2:$D$4001,D2740),2),IF(Raw_Data!T2740&gt;INDEX(Cleaning_Reference!$F$6:$F$13,MATCH(D2740,Cleaning_Reference!$A$6:$A$13,0)),INDEX(Cleaning_Reference!$F$6:$F$13,MATCH(D2740,Cleaning_Reference!$A$6:$A$13,0)),Raw_Data!T2740))</f>
        <v>0.37</v>
      </c>
      <c r="U2740" s="15">
        <f>Raw_Data!U2740</f>
        <v>0.83</v>
      </c>
      <c r="V2740" s="15">
        <f>Raw_Data!V2740</f>
        <v>51284</v>
      </c>
      <c r="W2740" s="15">
        <f>Raw_Data!W2740</f>
        <v>160941</v>
      </c>
      <c r="X2740" s="15">
        <f>Raw_Data!X2740</f>
        <v>42566</v>
      </c>
      <c r="Y2740" s="15">
        <f>Raw_Data!Y2740</f>
        <v>-118375</v>
      </c>
      <c r="Z2740" s="15">
        <f>Raw_Data!Z2740</f>
        <v>1433</v>
      </c>
      <c r="AA2740" s="15">
        <f>Raw_Data!AA2740</f>
        <v>0.57899999999999996</v>
      </c>
      <c r="AB2740" s="15">
        <f>Raw_Data!AB2740</f>
        <v>39.4</v>
      </c>
      <c r="AC2740" s="19" t="str">
        <f>IF(Raw_Data!G2740="","Yes","No")</f>
        <v>No</v>
      </c>
      <c r="AD2740" s="19" t="str">
        <f>IF(Raw_Data!L2740="","Yes","No")</f>
        <v>No</v>
      </c>
      <c r="AE2740" s="19" t="str">
        <f>IF(Raw_Data!T2740="","Imputed",IF(Raw_Data!T2740&gt;INDEX(Cleaning_Reference!$F$6:$F$13,MATCH(D2740,Cleaning_Reference!$A$6:$A$13,0)),"Capped","Original"))</f>
        <v>Original</v>
      </c>
      <c r="AF2740" s="21">
        <f t="shared" si="42"/>
        <v>0.83</v>
      </c>
    </row>
    <row r="2741" spans="1:32" ht="15" customHeight="1" x14ac:dyDescent="0.3">
      <c r="A2741" s="20" t="str">
        <f>Raw_Data!A2741</f>
        <v>SF12740</v>
      </c>
      <c r="B2741" s="15" t="str">
        <f>Raw_Data!B2741</f>
        <v>Madhya Pradesh</v>
      </c>
      <c r="C2741" s="15" t="str">
        <f>Raw_Data!C2741</f>
        <v>Indore</v>
      </c>
      <c r="D2741" s="15" t="str">
        <f>Raw_Data!D2741</f>
        <v>Maize</v>
      </c>
      <c r="E2741" s="15" t="str">
        <f>Raw_Data!E2741</f>
        <v>Kharif</v>
      </c>
      <c r="F2741" s="15">
        <f>Raw_Data!F2741</f>
        <v>14.94</v>
      </c>
      <c r="G2741" s="18">
        <f>IF(Raw_Data!G2741="",ROUND(AVERAGEIFS(Raw_Data!$G$2:$G$4001,Raw_Data!$E$2:$E$4001,E2741),1),Raw_Data!G2741)</f>
        <v>981.5</v>
      </c>
      <c r="H2741" s="15">
        <f>Raw_Data!H2741</f>
        <v>33.4</v>
      </c>
      <c r="I2741" s="15">
        <f>Raw_Data!I2741</f>
        <v>82</v>
      </c>
      <c r="J2741" s="15">
        <f>Raw_Data!J2741</f>
        <v>5.6</v>
      </c>
      <c r="K2741" s="15">
        <f>Raw_Data!K2741</f>
        <v>6.18</v>
      </c>
      <c r="L2741" s="18">
        <f>IF(Raw_Data!L2741="",ROUND(AVERAGEIFS(Raw_Data!$L$2:$L$4001,Raw_Data!$E$2:$E$4001,E2741),1),Raw_Data!L2741)</f>
        <v>35.4</v>
      </c>
      <c r="M2741" s="15">
        <f>Raw_Data!M2741</f>
        <v>80</v>
      </c>
      <c r="N2741" s="15">
        <f>Raw_Data!N2741</f>
        <v>83.1</v>
      </c>
      <c r="O2741" s="15">
        <f>Raw_Data!O2741</f>
        <v>90.6</v>
      </c>
      <c r="P2741" s="15" t="str">
        <f>Raw_Data!P2741</f>
        <v>Rainfed</v>
      </c>
      <c r="Q2741" s="15">
        <f>Raw_Data!Q2741</f>
        <v>84.7</v>
      </c>
      <c r="R2741" s="15">
        <f>Raw_Data!R2741</f>
        <v>5.0199999999999996</v>
      </c>
      <c r="S2741" s="15">
        <f>Raw_Data!S2741</f>
        <v>0.91</v>
      </c>
      <c r="T2741" s="18">
        <f>IF(Raw_Data!T2741="",ROUND(AVERAGEIFS(Raw_Data!$T$2:$T$4001,Raw_Data!$E$2:$E$4001,E2741,Raw_Data!$D$2:$D$4001,D2741),2),IF(Raw_Data!T2741&gt;INDEX(Cleaning_Reference!$F$6:$F$13,MATCH(D2741,Cleaning_Reference!$A$6:$A$13,0)),INDEX(Cleaning_Reference!$F$6:$F$13,MATCH(D2741,Cleaning_Reference!$A$6:$A$13,0)),Raw_Data!T2741))</f>
        <v>2.35</v>
      </c>
      <c r="U2741" s="15">
        <f>Raw_Data!U2741</f>
        <v>35.11</v>
      </c>
      <c r="V2741" s="15">
        <f>Raw_Data!V2741</f>
        <v>22523</v>
      </c>
      <c r="W2741" s="15">
        <f>Raw_Data!W2741</f>
        <v>721048</v>
      </c>
      <c r="X2741" s="15">
        <f>Raw_Data!X2741</f>
        <v>790783</v>
      </c>
      <c r="Y2741" s="15">
        <f>Raw_Data!Y2741</f>
        <v>69735</v>
      </c>
      <c r="Z2741" s="15">
        <f>Raw_Data!Z2741</f>
        <v>4729</v>
      </c>
      <c r="AA2741" s="15">
        <f>Raw_Data!AA2741</f>
        <v>7.4240000000000004</v>
      </c>
      <c r="AB2741" s="15">
        <f>Raw_Data!AB2741</f>
        <v>67.099999999999994</v>
      </c>
      <c r="AC2741" s="19" t="str">
        <f>IF(Raw_Data!G2741="","Yes","No")</f>
        <v>No</v>
      </c>
      <c r="AD2741" s="19" t="str">
        <f>IF(Raw_Data!L2741="","Yes","No")</f>
        <v>No</v>
      </c>
      <c r="AE2741" s="19" t="str">
        <f>IF(Raw_Data!T2741="","Imputed",IF(Raw_Data!T2741&gt;INDEX(Cleaning_Reference!$F$6:$F$13,MATCH(D2741,Cleaning_Reference!$A$6:$A$13,0)),"Capped","Original"))</f>
        <v>Original</v>
      </c>
      <c r="AF2741" s="21">
        <f t="shared" si="42"/>
        <v>35.11</v>
      </c>
    </row>
    <row r="2742" spans="1:32" ht="15" customHeight="1" x14ac:dyDescent="0.3">
      <c r="A2742" s="20" t="str">
        <f>Raw_Data!A2742</f>
        <v>SF12741</v>
      </c>
      <c r="B2742" s="15" t="str">
        <f>Raw_Data!B2742</f>
        <v>Punjab</v>
      </c>
      <c r="C2742" s="15" t="str">
        <f>Raw_Data!C2742</f>
        <v>Indore</v>
      </c>
      <c r="D2742" s="15" t="str">
        <f>Raw_Data!D2742</f>
        <v>Rice</v>
      </c>
      <c r="E2742" s="15" t="str">
        <f>Raw_Data!E2742</f>
        <v>Rabi</v>
      </c>
      <c r="F2742" s="15">
        <f>Raw_Data!F2742</f>
        <v>13.97</v>
      </c>
      <c r="G2742" s="18">
        <f>IF(Raw_Data!G2742="",ROUND(AVERAGEIFS(Raw_Data!$G$2:$G$4001,Raw_Data!$E$2:$E$4001,E2742),1),Raw_Data!G2742)</f>
        <v>623.5</v>
      </c>
      <c r="H2742" s="15">
        <f>Raw_Data!H2742</f>
        <v>26.8</v>
      </c>
      <c r="I2742" s="15">
        <f>Raw_Data!I2742</f>
        <v>56</v>
      </c>
      <c r="J2742" s="15">
        <f>Raw_Data!J2742</f>
        <v>9.3000000000000007</v>
      </c>
      <c r="K2742" s="15">
        <f>Raw_Data!K2742</f>
        <v>6.19</v>
      </c>
      <c r="L2742" s="18">
        <f>IF(Raw_Data!L2742="",ROUND(AVERAGEIFS(Raw_Data!$L$2:$L$4001,Raw_Data!$E$2:$E$4001,E2742),1),Raw_Data!L2742)</f>
        <v>27.8</v>
      </c>
      <c r="M2742" s="15">
        <f>Raw_Data!M2742</f>
        <v>120.5</v>
      </c>
      <c r="N2742" s="15">
        <f>Raw_Data!N2742</f>
        <v>55</v>
      </c>
      <c r="O2742" s="15">
        <f>Raw_Data!O2742</f>
        <v>116.1</v>
      </c>
      <c r="P2742" s="15" t="str">
        <f>Raw_Data!P2742</f>
        <v>Flood</v>
      </c>
      <c r="Q2742" s="15">
        <f>Raw_Data!Q2742</f>
        <v>75.3</v>
      </c>
      <c r="R2742" s="15">
        <f>Raw_Data!R2742</f>
        <v>1.99</v>
      </c>
      <c r="S2742" s="15">
        <f>Raw_Data!S2742</f>
        <v>0.72</v>
      </c>
      <c r="T2742" s="18">
        <f>IF(Raw_Data!T2742="",ROUND(AVERAGEIFS(Raw_Data!$T$2:$T$4001,Raw_Data!$E$2:$E$4001,E2742,Raw_Data!$D$2:$D$4001,D2742),2),IF(Raw_Data!T2742&gt;INDEX(Cleaning_Reference!$F$6:$F$13,MATCH(D2742,Cleaning_Reference!$A$6:$A$13,0)),INDEX(Cleaning_Reference!$F$6:$F$13,MATCH(D2742,Cleaning_Reference!$A$6:$A$13,0)),Raw_Data!T2742))</f>
        <v>2.67</v>
      </c>
      <c r="U2742" s="15">
        <f>Raw_Data!U2742</f>
        <v>37.299999999999997</v>
      </c>
      <c r="V2742" s="15">
        <f>Raw_Data!V2742</f>
        <v>19279</v>
      </c>
      <c r="W2742" s="15">
        <f>Raw_Data!W2742</f>
        <v>726675</v>
      </c>
      <c r="X2742" s="15">
        <f>Raw_Data!X2742</f>
        <v>719107</v>
      </c>
      <c r="Y2742" s="15">
        <f>Raw_Data!Y2742</f>
        <v>-7568</v>
      </c>
      <c r="Z2742" s="15">
        <f>Raw_Data!Z2742</f>
        <v>21047</v>
      </c>
      <c r="AA2742" s="15">
        <f>Raw_Data!AA2742</f>
        <v>1.772</v>
      </c>
      <c r="AB2742" s="15">
        <f>Raw_Data!AB2742</f>
        <v>60.9</v>
      </c>
      <c r="AC2742" s="19" t="str">
        <f>IF(Raw_Data!G2742="","Yes","No")</f>
        <v>No</v>
      </c>
      <c r="AD2742" s="19" t="str">
        <f>IF(Raw_Data!L2742="","Yes","No")</f>
        <v>No</v>
      </c>
      <c r="AE2742" s="19" t="str">
        <f>IF(Raw_Data!T2742="","Imputed",IF(Raw_Data!T2742&gt;INDEX(Cleaning_Reference!$F$6:$F$13,MATCH(D2742,Cleaning_Reference!$A$6:$A$13,0)),"Capped","Original"))</f>
        <v>Original</v>
      </c>
      <c r="AF2742" s="21">
        <f t="shared" si="42"/>
        <v>37.299999999999997</v>
      </c>
    </row>
    <row r="2743" spans="1:32" ht="15" customHeight="1" x14ac:dyDescent="0.3">
      <c r="A2743" s="20" t="str">
        <f>Raw_Data!A2743</f>
        <v>SF12742</v>
      </c>
      <c r="B2743" s="15" t="str">
        <f>Raw_Data!B2743</f>
        <v>Tamil Nadu</v>
      </c>
      <c r="C2743" s="15" t="str">
        <f>Raw_Data!C2743</f>
        <v>Warangal</v>
      </c>
      <c r="D2743" s="15" t="str">
        <f>Raw_Data!D2743</f>
        <v>Maize</v>
      </c>
      <c r="E2743" s="15" t="str">
        <f>Raw_Data!E2743</f>
        <v>Kharif</v>
      </c>
      <c r="F2743" s="15">
        <f>Raw_Data!F2743</f>
        <v>6.64</v>
      </c>
      <c r="G2743" s="18">
        <f>IF(Raw_Data!G2743="",ROUND(AVERAGEIFS(Raw_Data!$G$2:$G$4001,Raw_Data!$E$2:$E$4001,E2743),1),Raw_Data!G2743)</f>
        <v>820.5</v>
      </c>
      <c r="H2743" s="15">
        <f>Raw_Data!H2743</f>
        <v>24.5</v>
      </c>
      <c r="I2743" s="15">
        <f>Raw_Data!I2743</f>
        <v>86.4</v>
      </c>
      <c r="J2743" s="15">
        <f>Raw_Data!J2743</f>
        <v>6</v>
      </c>
      <c r="K2743" s="15">
        <f>Raw_Data!K2743</f>
        <v>6.36</v>
      </c>
      <c r="L2743" s="18">
        <f>IF(Raw_Data!L2743="",ROUND(AVERAGEIFS(Raw_Data!$L$2:$L$4001,Raw_Data!$E$2:$E$4001,E2743),1),Raw_Data!L2743)</f>
        <v>28.7</v>
      </c>
      <c r="M2743" s="15">
        <f>Raw_Data!M2743</f>
        <v>149.9</v>
      </c>
      <c r="N2743" s="15">
        <f>Raw_Data!N2743</f>
        <v>23.2</v>
      </c>
      <c r="O2743" s="15">
        <f>Raw_Data!O2743</f>
        <v>96.6</v>
      </c>
      <c r="P2743" s="15" t="str">
        <f>Raw_Data!P2743</f>
        <v>Flood</v>
      </c>
      <c r="Q2743" s="15">
        <f>Raw_Data!Q2743</f>
        <v>256.2</v>
      </c>
      <c r="R2743" s="15">
        <f>Raw_Data!R2743</f>
        <v>6.41</v>
      </c>
      <c r="S2743" s="15">
        <f>Raw_Data!S2743</f>
        <v>0.74</v>
      </c>
      <c r="T2743" s="18">
        <f>IF(Raw_Data!T2743="",ROUND(AVERAGEIFS(Raw_Data!$T$2:$T$4001,Raw_Data!$E$2:$E$4001,E2743,Raw_Data!$D$2:$D$4001,D2743),2),IF(Raw_Data!T2743&gt;INDEX(Cleaning_Reference!$F$6:$F$13,MATCH(D2743,Cleaning_Reference!$A$6:$A$13,0)),INDEX(Cleaning_Reference!$F$6:$F$13,MATCH(D2743,Cleaning_Reference!$A$6:$A$13,0)),Raw_Data!T2743))</f>
        <v>3.87</v>
      </c>
      <c r="U2743" s="15">
        <f>Raw_Data!U2743</f>
        <v>25.7</v>
      </c>
      <c r="V2743" s="15">
        <f>Raw_Data!V2743</f>
        <v>18166</v>
      </c>
      <c r="W2743" s="15">
        <f>Raw_Data!W2743</f>
        <v>434227</v>
      </c>
      <c r="X2743" s="15">
        <f>Raw_Data!X2743</f>
        <v>466866</v>
      </c>
      <c r="Y2743" s="15">
        <f>Raw_Data!Y2743</f>
        <v>32639</v>
      </c>
      <c r="Z2743" s="15">
        <f>Raw_Data!Z2743</f>
        <v>4391</v>
      </c>
      <c r="AA2743" s="15">
        <f>Raw_Data!AA2743</f>
        <v>5.8529999999999998</v>
      </c>
      <c r="AB2743" s="15">
        <f>Raw_Data!AB2743</f>
        <v>42.8</v>
      </c>
      <c r="AC2743" s="19" t="str">
        <f>IF(Raw_Data!G2743="","Yes","No")</f>
        <v>No</v>
      </c>
      <c r="AD2743" s="19" t="str">
        <f>IF(Raw_Data!L2743="","Yes","No")</f>
        <v>No</v>
      </c>
      <c r="AE2743" s="19" t="str">
        <f>IF(Raw_Data!T2743="","Imputed",IF(Raw_Data!T2743&gt;INDEX(Cleaning_Reference!$F$6:$F$13,MATCH(D2743,Cleaning_Reference!$A$6:$A$13,0)),"Capped","Original"))</f>
        <v>Original</v>
      </c>
      <c r="AF2743" s="21">
        <f t="shared" si="42"/>
        <v>25.7</v>
      </c>
    </row>
    <row r="2744" spans="1:32" ht="15" customHeight="1" x14ac:dyDescent="0.3">
      <c r="A2744" s="20" t="str">
        <f>Raw_Data!A2744</f>
        <v>SF12743</v>
      </c>
      <c r="B2744" s="15" t="str">
        <f>Raw_Data!B2744</f>
        <v>Madhya Pradesh</v>
      </c>
      <c r="C2744" s="15" t="str">
        <f>Raw_Data!C2744</f>
        <v>Ludhiana</v>
      </c>
      <c r="D2744" s="15" t="str">
        <f>Raw_Data!D2744</f>
        <v>Maize</v>
      </c>
      <c r="E2744" s="15" t="str">
        <f>Raw_Data!E2744</f>
        <v>Kharif</v>
      </c>
      <c r="F2744" s="15">
        <f>Raw_Data!F2744</f>
        <v>8.89</v>
      </c>
      <c r="G2744" s="18">
        <f>IF(Raw_Data!G2744="",ROUND(AVERAGEIFS(Raw_Data!$G$2:$G$4001,Raw_Data!$E$2:$E$4001,E2744),1),Raw_Data!G2744)</f>
        <v>912</v>
      </c>
      <c r="H2744" s="15">
        <f>Raw_Data!H2744</f>
        <v>27.2</v>
      </c>
      <c r="I2744" s="15">
        <f>Raw_Data!I2744</f>
        <v>76</v>
      </c>
      <c r="J2744" s="15">
        <f>Raw_Data!J2744</f>
        <v>7.5</v>
      </c>
      <c r="K2744" s="15">
        <f>Raw_Data!K2744</f>
        <v>6.68</v>
      </c>
      <c r="L2744" s="18">
        <f>IF(Raw_Data!L2744="",ROUND(AVERAGEIFS(Raw_Data!$L$2:$L$4001,Raw_Data!$E$2:$E$4001,E2744),1),Raw_Data!L2744)</f>
        <v>39.5</v>
      </c>
      <c r="M2744" s="15">
        <f>Raw_Data!M2744</f>
        <v>100.7</v>
      </c>
      <c r="N2744" s="15">
        <f>Raw_Data!N2744</f>
        <v>64.3</v>
      </c>
      <c r="O2744" s="15">
        <f>Raw_Data!O2744</f>
        <v>91.5</v>
      </c>
      <c r="P2744" s="15" t="str">
        <f>Raw_Data!P2744</f>
        <v>Flood</v>
      </c>
      <c r="Q2744" s="15">
        <f>Raw_Data!Q2744</f>
        <v>153.9</v>
      </c>
      <c r="R2744" s="15">
        <f>Raw_Data!R2744</f>
        <v>3.99</v>
      </c>
      <c r="S2744" s="15">
        <f>Raw_Data!S2744</f>
        <v>0.85</v>
      </c>
      <c r="T2744" s="18">
        <f>IF(Raw_Data!T2744="",ROUND(AVERAGEIFS(Raw_Data!$T$2:$T$4001,Raw_Data!$E$2:$E$4001,E2744,Raw_Data!$D$2:$D$4001,D2744),2),IF(Raw_Data!T2744&gt;INDEX(Cleaning_Reference!$F$6:$F$13,MATCH(D2744,Cleaning_Reference!$A$6:$A$13,0)),INDEX(Cleaning_Reference!$F$6:$F$13,MATCH(D2744,Cleaning_Reference!$A$6:$A$13,0)),Raw_Data!T2744))</f>
        <v>4.71</v>
      </c>
      <c r="U2744" s="15">
        <f>Raw_Data!U2744</f>
        <v>41.87</v>
      </c>
      <c r="V2744" s="15">
        <f>Raw_Data!V2744</f>
        <v>19320</v>
      </c>
      <c r="W2744" s="15">
        <f>Raw_Data!W2744</f>
        <v>638919</v>
      </c>
      <c r="X2744" s="15">
        <f>Raw_Data!X2744</f>
        <v>808928</v>
      </c>
      <c r="Y2744" s="15">
        <f>Raw_Data!Y2744</f>
        <v>170009</v>
      </c>
      <c r="Z2744" s="15">
        <f>Raw_Data!Z2744</f>
        <v>6786</v>
      </c>
      <c r="AA2744" s="15">
        <f>Raw_Data!AA2744</f>
        <v>6.17</v>
      </c>
      <c r="AB2744" s="15">
        <f>Raw_Data!AB2744</f>
        <v>55.6</v>
      </c>
      <c r="AC2744" s="19" t="str">
        <f>IF(Raw_Data!G2744="","Yes","No")</f>
        <v>No</v>
      </c>
      <c r="AD2744" s="19" t="str">
        <f>IF(Raw_Data!L2744="","Yes","No")</f>
        <v>No</v>
      </c>
      <c r="AE2744" s="19" t="str">
        <f>IF(Raw_Data!T2744="","Imputed",IF(Raw_Data!T2744&gt;INDEX(Cleaning_Reference!$F$6:$F$13,MATCH(D2744,Cleaning_Reference!$A$6:$A$13,0)),"Capped","Original"))</f>
        <v>Original</v>
      </c>
      <c r="AF2744" s="21">
        <f t="shared" si="42"/>
        <v>41.87</v>
      </c>
    </row>
    <row r="2745" spans="1:32" ht="15" customHeight="1" x14ac:dyDescent="0.3">
      <c r="A2745" s="20" t="str">
        <f>Raw_Data!A2745</f>
        <v>SF12744</v>
      </c>
      <c r="B2745" s="15" t="str">
        <f>Raw_Data!B2745</f>
        <v>Punjab</v>
      </c>
      <c r="C2745" s="15" t="str">
        <f>Raw_Data!C2745</f>
        <v>Rajkot</v>
      </c>
      <c r="D2745" s="15" t="str">
        <f>Raw_Data!D2745</f>
        <v>Rice</v>
      </c>
      <c r="E2745" s="15" t="str">
        <f>Raw_Data!E2745</f>
        <v>Kharif</v>
      </c>
      <c r="F2745" s="15">
        <f>Raw_Data!F2745</f>
        <v>5.67</v>
      </c>
      <c r="G2745" s="18">
        <f>IF(Raw_Data!G2745="",ROUND(AVERAGEIFS(Raw_Data!$G$2:$G$4001,Raw_Data!$E$2:$E$4001,E2745),1),Raw_Data!G2745)</f>
        <v>1020</v>
      </c>
      <c r="H2745" s="15">
        <f>Raw_Data!H2745</f>
        <v>29.7</v>
      </c>
      <c r="I2745" s="15">
        <f>Raw_Data!I2745</f>
        <v>83.1</v>
      </c>
      <c r="J2745" s="15">
        <f>Raw_Data!J2745</f>
        <v>6.9</v>
      </c>
      <c r="K2745" s="15">
        <f>Raw_Data!K2745</f>
        <v>6.21</v>
      </c>
      <c r="L2745" s="18">
        <f>IF(Raw_Data!L2745="",ROUND(AVERAGEIFS(Raw_Data!$L$2:$L$4001,Raw_Data!$E$2:$E$4001,E2745),1),Raw_Data!L2745)</f>
        <v>28.7</v>
      </c>
      <c r="M2745" s="15">
        <f>Raw_Data!M2745</f>
        <v>81.400000000000006</v>
      </c>
      <c r="N2745" s="15">
        <f>Raw_Data!N2745</f>
        <v>51.9</v>
      </c>
      <c r="O2745" s="15">
        <f>Raw_Data!O2745</f>
        <v>71.2</v>
      </c>
      <c r="P2745" s="15" t="str">
        <f>Raw_Data!P2745</f>
        <v>Rainfed</v>
      </c>
      <c r="Q2745" s="15">
        <f>Raw_Data!Q2745</f>
        <v>305.39999999999998</v>
      </c>
      <c r="R2745" s="15">
        <f>Raw_Data!R2745</f>
        <v>5.35</v>
      </c>
      <c r="S2745" s="15">
        <f>Raw_Data!S2745</f>
        <v>0.78</v>
      </c>
      <c r="T2745" s="18">
        <f>IF(Raw_Data!T2745="",ROUND(AVERAGEIFS(Raw_Data!$T$2:$T$4001,Raw_Data!$E$2:$E$4001,E2745,Raw_Data!$D$2:$D$4001,D2745),2),IF(Raw_Data!T2745&gt;INDEX(Cleaning_Reference!$F$6:$F$13,MATCH(D2745,Cleaning_Reference!$A$6:$A$13,0)),INDEX(Cleaning_Reference!$F$6:$F$13,MATCH(D2745,Cleaning_Reference!$A$6:$A$13,0)),Raw_Data!T2745))</f>
        <v>1.74</v>
      </c>
      <c r="U2745" s="15">
        <f>Raw_Data!U2745</f>
        <v>9.8699999999999992</v>
      </c>
      <c r="V2745" s="15">
        <f>Raw_Data!V2745</f>
        <v>21430</v>
      </c>
      <c r="W2745" s="15">
        <f>Raw_Data!W2745</f>
        <v>438172</v>
      </c>
      <c r="X2745" s="15">
        <f>Raw_Data!X2745</f>
        <v>211514</v>
      </c>
      <c r="Y2745" s="15">
        <f>Raw_Data!Y2745</f>
        <v>-226658</v>
      </c>
      <c r="Z2745" s="15">
        <f>Raw_Data!Z2745</f>
        <v>4847</v>
      </c>
      <c r="AA2745" s="15">
        <f>Raw_Data!AA2745</f>
        <v>2.036</v>
      </c>
      <c r="AB2745" s="15">
        <f>Raw_Data!AB2745</f>
        <v>77.3</v>
      </c>
      <c r="AC2745" s="19" t="str">
        <f>IF(Raw_Data!G2745="","Yes","No")</f>
        <v>No</v>
      </c>
      <c r="AD2745" s="19" t="str">
        <f>IF(Raw_Data!L2745="","Yes","No")</f>
        <v>No</v>
      </c>
      <c r="AE2745" s="19" t="str">
        <f>IF(Raw_Data!T2745="","Imputed",IF(Raw_Data!T2745&gt;INDEX(Cleaning_Reference!$F$6:$F$13,MATCH(D2745,Cleaning_Reference!$A$6:$A$13,0)),"Capped","Original"))</f>
        <v>Original</v>
      </c>
      <c r="AF2745" s="21">
        <f t="shared" si="42"/>
        <v>9.8699999999999992</v>
      </c>
    </row>
    <row r="2746" spans="1:32" ht="15" customHeight="1" x14ac:dyDescent="0.3">
      <c r="A2746" s="20" t="str">
        <f>Raw_Data!A2746</f>
        <v>SF12745</v>
      </c>
      <c r="B2746" s="15" t="str">
        <f>Raw_Data!B2746</f>
        <v>Andhra Pradesh</v>
      </c>
      <c r="C2746" s="15" t="str">
        <f>Raw_Data!C2746</f>
        <v>Ludhiana</v>
      </c>
      <c r="D2746" s="15" t="str">
        <f>Raw_Data!D2746</f>
        <v>Wheat</v>
      </c>
      <c r="E2746" s="15" t="str">
        <f>Raw_Data!E2746</f>
        <v>Kharif</v>
      </c>
      <c r="F2746" s="15">
        <f>Raw_Data!F2746</f>
        <v>2.35</v>
      </c>
      <c r="G2746" s="18">
        <f>IF(Raw_Data!G2746="",ROUND(AVERAGEIFS(Raw_Data!$G$2:$G$4001,Raw_Data!$E$2:$E$4001,E2746),1),Raw_Data!G2746)</f>
        <v>972.5</v>
      </c>
      <c r="H2746" s="15">
        <f>Raw_Data!H2746</f>
        <v>27.6</v>
      </c>
      <c r="I2746" s="15">
        <f>Raw_Data!I2746</f>
        <v>86.4</v>
      </c>
      <c r="J2746" s="15">
        <f>Raw_Data!J2746</f>
        <v>6.2</v>
      </c>
      <c r="K2746" s="15">
        <f>Raw_Data!K2746</f>
        <v>5.94</v>
      </c>
      <c r="L2746" s="18">
        <f>IF(Raw_Data!L2746="",ROUND(AVERAGEIFS(Raw_Data!$L$2:$L$4001,Raw_Data!$E$2:$E$4001,E2746),1),Raw_Data!L2746)</f>
        <v>26.9</v>
      </c>
      <c r="M2746" s="15">
        <f>Raw_Data!M2746</f>
        <v>139</v>
      </c>
      <c r="N2746" s="15">
        <f>Raw_Data!N2746</f>
        <v>51.7</v>
      </c>
      <c r="O2746" s="15">
        <f>Raw_Data!O2746</f>
        <v>84.3</v>
      </c>
      <c r="P2746" s="15" t="str">
        <f>Raw_Data!P2746</f>
        <v>Drip</v>
      </c>
      <c r="Q2746" s="15">
        <f>Raw_Data!Q2746</f>
        <v>270.3</v>
      </c>
      <c r="R2746" s="15">
        <f>Raw_Data!R2746</f>
        <v>5.71</v>
      </c>
      <c r="S2746" s="15">
        <f>Raw_Data!S2746</f>
        <v>0.89</v>
      </c>
      <c r="T2746" s="18">
        <f>IF(Raw_Data!T2746="",ROUND(AVERAGEIFS(Raw_Data!$T$2:$T$4001,Raw_Data!$E$2:$E$4001,E2746,Raw_Data!$D$2:$D$4001,D2746),2),IF(Raw_Data!T2746&gt;INDEX(Cleaning_Reference!$F$6:$F$13,MATCH(D2746,Cleaning_Reference!$A$6:$A$13,0)),INDEX(Cleaning_Reference!$F$6:$F$13,MATCH(D2746,Cleaning_Reference!$A$6:$A$13,0)),Raw_Data!T2746))</f>
        <v>1.51</v>
      </c>
      <c r="U2746" s="15">
        <f>Raw_Data!U2746</f>
        <v>3.55</v>
      </c>
      <c r="V2746" s="15">
        <f>Raw_Data!V2746</f>
        <v>23454</v>
      </c>
      <c r="W2746" s="15">
        <f>Raw_Data!W2746</f>
        <v>135972</v>
      </c>
      <c r="X2746" s="15">
        <f>Raw_Data!X2746</f>
        <v>83262</v>
      </c>
      <c r="Y2746" s="15">
        <f>Raw_Data!Y2746</f>
        <v>-52710</v>
      </c>
      <c r="Z2746" s="15">
        <f>Raw_Data!Z2746</f>
        <v>1095</v>
      </c>
      <c r="AA2746" s="15">
        <f>Raw_Data!AA2746</f>
        <v>3.242</v>
      </c>
      <c r="AB2746" s="15">
        <f>Raw_Data!AB2746</f>
        <v>64.5</v>
      </c>
      <c r="AC2746" s="19" t="str">
        <f>IF(Raw_Data!G2746="","Yes","No")</f>
        <v>No</v>
      </c>
      <c r="AD2746" s="19" t="str">
        <f>IF(Raw_Data!L2746="","Yes","No")</f>
        <v>No</v>
      </c>
      <c r="AE2746" s="19" t="str">
        <f>IF(Raw_Data!T2746="","Imputed",IF(Raw_Data!T2746&gt;INDEX(Cleaning_Reference!$F$6:$F$13,MATCH(D2746,Cleaning_Reference!$A$6:$A$13,0)),"Capped","Original"))</f>
        <v>Original</v>
      </c>
      <c r="AF2746" s="21">
        <f t="shared" si="42"/>
        <v>3.55</v>
      </c>
    </row>
    <row r="2747" spans="1:32" ht="15" customHeight="1" x14ac:dyDescent="0.3">
      <c r="A2747" s="20" t="str">
        <f>Raw_Data!A2747</f>
        <v>SF12746</v>
      </c>
      <c r="B2747" s="15" t="str">
        <f>Raw_Data!B2747</f>
        <v>Telangana</v>
      </c>
      <c r="C2747" s="15" t="str">
        <f>Raw_Data!C2747</f>
        <v>Erode</v>
      </c>
      <c r="D2747" s="15" t="str">
        <f>Raw_Data!D2747</f>
        <v>Maize</v>
      </c>
      <c r="E2747" s="15" t="str">
        <f>Raw_Data!E2747</f>
        <v>Zaid</v>
      </c>
      <c r="F2747" s="15">
        <f>Raw_Data!F2747</f>
        <v>7.51</v>
      </c>
      <c r="G2747" s="18">
        <f>IF(Raw_Data!G2747="",ROUND(AVERAGEIFS(Raw_Data!$G$2:$G$4001,Raw_Data!$E$2:$E$4001,E2747),1),Raw_Data!G2747)</f>
        <v>80</v>
      </c>
      <c r="H2747" s="15">
        <f>Raw_Data!H2747</f>
        <v>31.3</v>
      </c>
      <c r="I2747" s="15">
        <f>Raw_Data!I2747</f>
        <v>56.1</v>
      </c>
      <c r="J2747" s="15">
        <f>Raw_Data!J2747</f>
        <v>7.7</v>
      </c>
      <c r="K2747" s="15">
        <f>Raw_Data!K2747</f>
        <v>5.78</v>
      </c>
      <c r="L2747" s="18">
        <f>IF(Raw_Data!L2747="",ROUND(AVERAGEIFS(Raw_Data!$L$2:$L$4001,Raw_Data!$E$2:$E$4001,E2747),1),Raw_Data!L2747)</f>
        <v>18.100000000000001</v>
      </c>
      <c r="M2747" s="15">
        <f>Raw_Data!M2747</f>
        <v>115</v>
      </c>
      <c r="N2747" s="15">
        <f>Raw_Data!N2747</f>
        <v>56.1</v>
      </c>
      <c r="O2747" s="15">
        <f>Raw_Data!O2747</f>
        <v>100</v>
      </c>
      <c r="P2747" s="15" t="str">
        <f>Raw_Data!P2747</f>
        <v>Drip</v>
      </c>
      <c r="Q2747" s="15">
        <f>Raw_Data!Q2747</f>
        <v>345.3</v>
      </c>
      <c r="R2747" s="15">
        <f>Raw_Data!R2747</f>
        <v>2.71</v>
      </c>
      <c r="S2747" s="15">
        <f>Raw_Data!S2747</f>
        <v>0.73</v>
      </c>
      <c r="T2747" s="18">
        <f>IF(Raw_Data!T2747="",ROUND(AVERAGEIFS(Raw_Data!$T$2:$T$4001,Raw_Data!$E$2:$E$4001,E2747,Raw_Data!$D$2:$D$4001,D2747),2),IF(Raw_Data!T2747&gt;INDEX(Cleaning_Reference!$F$6:$F$13,MATCH(D2747,Cleaning_Reference!$A$6:$A$13,0)),INDEX(Cleaning_Reference!$F$6:$F$13,MATCH(D2747,Cleaning_Reference!$A$6:$A$13,0)),Raw_Data!T2747))</f>
        <v>1.17</v>
      </c>
      <c r="U2747" s="15">
        <f>Raw_Data!U2747</f>
        <v>8.7899999999999991</v>
      </c>
      <c r="V2747" s="15">
        <f>Raw_Data!V2747</f>
        <v>21974</v>
      </c>
      <c r="W2747" s="15">
        <f>Raw_Data!W2747</f>
        <v>592708</v>
      </c>
      <c r="X2747" s="15">
        <f>Raw_Data!X2747</f>
        <v>193151</v>
      </c>
      <c r="Y2747" s="15">
        <f>Raw_Data!Y2747</f>
        <v>-399557</v>
      </c>
      <c r="Z2747" s="15">
        <f>Raw_Data!Z2747</f>
        <v>4073</v>
      </c>
      <c r="AA2747" s="15">
        <f>Raw_Data!AA2747</f>
        <v>2.1579999999999999</v>
      </c>
      <c r="AB2747" s="15">
        <f>Raw_Data!AB2747</f>
        <v>43</v>
      </c>
      <c r="AC2747" s="19" t="str">
        <f>IF(Raw_Data!G2747="","Yes","No")</f>
        <v>No</v>
      </c>
      <c r="AD2747" s="19" t="str">
        <f>IF(Raw_Data!L2747="","Yes","No")</f>
        <v>No</v>
      </c>
      <c r="AE2747" s="19" t="str">
        <f>IF(Raw_Data!T2747="","Imputed",IF(Raw_Data!T2747&gt;INDEX(Cleaning_Reference!$F$6:$F$13,MATCH(D2747,Cleaning_Reference!$A$6:$A$13,0)),"Capped","Original"))</f>
        <v>Original</v>
      </c>
      <c r="AF2747" s="21">
        <f t="shared" si="42"/>
        <v>8.7899999999999991</v>
      </c>
    </row>
    <row r="2748" spans="1:32" ht="15" customHeight="1" x14ac:dyDescent="0.3">
      <c r="A2748" s="20" t="str">
        <f>Raw_Data!A2748</f>
        <v>SF12747</v>
      </c>
      <c r="B2748" s="15" t="str">
        <f>Raw_Data!B2748</f>
        <v>Andhra Pradesh</v>
      </c>
      <c r="C2748" s="15" t="str">
        <f>Raw_Data!C2748</f>
        <v>Rajkot</v>
      </c>
      <c r="D2748" s="15" t="str">
        <f>Raw_Data!D2748</f>
        <v>Sugarcane</v>
      </c>
      <c r="E2748" s="15" t="str">
        <f>Raw_Data!E2748</f>
        <v>Kharif</v>
      </c>
      <c r="F2748" s="15">
        <f>Raw_Data!F2748</f>
        <v>6.62</v>
      </c>
      <c r="G2748" s="18">
        <f>IF(Raw_Data!G2748="",ROUND(AVERAGEIFS(Raw_Data!$G$2:$G$4001,Raw_Data!$E$2:$E$4001,E2748),1),Raw_Data!G2748)</f>
        <v>1124</v>
      </c>
      <c r="H2748" s="15">
        <f>Raw_Data!H2748</f>
        <v>27.5</v>
      </c>
      <c r="I2748" s="15">
        <f>Raw_Data!I2748</f>
        <v>73.599999999999994</v>
      </c>
      <c r="J2748" s="15">
        <f>Raw_Data!J2748</f>
        <v>6.8</v>
      </c>
      <c r="K2748" s="15">
        <f>Raw_Data!K2748</f>
        <v>7.24</v>
      </c>
      <c r="L2748" s="18">
        <f>IF(Raw_Data!L2748="",ROUND(AVERAGEIFS(Raw_Data!$L$2:$L$4001,Raw_Data!$E$2:$E$4001,E2748),1),Raw_Data!L2748)</f>
        <v>30.1</v>
      </c>
      <c r="M2748" s="15">
        <f>Raw_Data!M2748</f>
        <v>94.8</v>
      </c>
      <c r="N2748" s="15">
        <f>Raw_Data!N2748</f>
        <v>87.8</v>
      </c>
      <c r="O2748" s="15">
        <f>Raw_Data!O2748</f>
        <v>107.7</v>
      </c>
      <c r="P2748" s="15" t="str">
        <f>Raw_Data!P2748</f>
        <v>Flood</v>
      </c>
      <c r="Q2748" s="15">
        <f>Raw_Data!Q2748</f>
        <v>183.8</v>
      </c>
      <c r="R2748" s="15">
        <f>Raw_Data!R2748</f>
        <v>3.63</v>
      </c>
      <c r="S2748" s="15">
        <f>Raw_Data!S2748</f>
        <v>0.68</v>
      </c>
      <c r="T2748" s="18">
        <f>IF(Raw_Data!T2748="",ROUND(AVERAGEIFS(Raw_Data!$T$2:$T$4001,Raw_Data!$E$2:$E$4001,E2748,Raw_Data!$D$2:$D$4001,D2748),2),IF(Raw_Data!T2748&gt;INDEX(Cleaning_Reference!$F$6:$F$13,MATCH(D2748,Cleaning_Reference!$A$6:$A$13,0)),INDEX(Cleaning_Reference!$F$6:$F$13,MATCH(D2748,Cleaning_Reference!$A$6:$A$13,0)),Raw_Data!T2748))</f>
        <v>41.76</v>
      </c>
      <c r="U2748" s="15">
        <f>Raw_Data!U2748</f>
        <v>276.45</v>
      </c>
      <c r="V2748" s="15">
        <f>Raw_Data!V2748</f>
        <v>3623</v>
      </c>
      <c r="W2748" s="15">
        <f>Raw_Data!W2748</f>
        <v>425440</v>
      </c>
      <c r="X2748" s="15">
        <f>Raw_Data!X2748</f>
        <v>1001578</v>
      </c>
      <c r="Y2748" s="15">
        <f>Raw_Data!Y2748</f>
        <v>576138</v>
      </c>
      <c r="Z2748" s="15">
        <f>Raw_Data!Z2748</f>
        <v>13942</v>
      </c>
      <c r="AA2748" s="15">
        <f>Raw_Data!AA2748</f>
        <v>19.829000000000001</v>
      </c>
      <c r="AB2748" s="15">
        <f>Raw_Data!AB2748</f>
        <v>65.099999999999994</v>
      </c>
      <c r="AC2748" s="19" t="str">
        <f>IF(Raw_Data!G2748="","Yes","No")</f>
        <v>No</v>
      </c>
      <c r="AD2748" s="19" t="str">
        <f>IF(Raw_Data!L2748="","Yes","No")</f>
        <v>No</v>
      </c>
      <c r="AE2748" s="19" t="str">
        <f>IF(Raw_Data!T2748="","Imputed",IF(Raw_Data!T2748&gt;INDEX(Cleaning_Reference!$F$6:$F$13,MATCH(D2748,Cleaning_Reference!$A$6:$A$13,0)),"Capped","Original"))</f>
        <v>Original</v>
      </c>
      <c r="AF2748" s="21">
        <f t="shared" si="42"/>
        <v>276.45</v>
      </c>
    </row>
    <row r="2749" spans="1:32" ht="15" customHeight="1" x14ac:dyDescent="0.3">
      <c r="A2749" s="20" t="str">
        <f>Raw_Data!A2749</f>
        <v>SF12748</v>
      </c>
      <c r="B2749" s="15" t="str">
        <f>Raw_Data!B2749</f>
        <v>Andhra Pradesh</v>
      </c>
      <c r="C2749" s="15" t="str">
        <f>Raw_Data!C2749</f>
        <v>Krishna</v>
      </c>
      <c r="D2749" s="15" t="str">
        <f>Raw_Data!D2749</f>
        <v>Wheat</v>
      </c>
      <c r="E2749" s="15" t="str">
        <f>Raw_Data!E2749</f>
        <v>Rabi</v>
      </c>
      <c r="F2749" s="15">
        <f>Raw_Data!F2749</f>
        <v>11.22</v>
      </c>
      <c r="G2749" s="18">
        <f>IF(Raw_Data!G2749="",ROUND(AVERAGEIFS(Raw_Data!$G$2:$G$4001,Raw_Data!$E$2:$E$4001,E2749),1),Raw_Data!G2749)</f>
        <v>469</v>
      </c>
      <c r="H2749" s="15">
        <f>Raw_Data!H2749</f>
        <v>23.1</v>
      </c>
      <c r="I2749" s="15">
        <f>Raw_Data!I2749</f>
        <v>65.8</v>
      </c>
      <c r="J2749" s="15">
        <f>Raw_Data!J2749</f>
        <v>9.4</v>
      </c>
      <c r="K2749" s="15">
        <f>Raw_Data!K2749</f>
        <v>7.21</v>
      </c>
      <c r="L2749" s="18">
        <f>IF(Raw_Data!L2749="",ROUND(AVERAGEIFS(Raw_Data!$L$2:$L$4001,Raw_Data!$E$2:$E$4001,E2749),1),Raw_Data!L2749)</f>
        <v>26.6</v>
      </c>
      <c r="M2749" s="15">
        <f>Raw_Data!M2749</f>
        <v>98.7</v>
      </c>
      <c r="N2749" s="15">
        <f>Raw_Data!N2749</f>
        <v>40</v>
      </c>
      <c r="O2749" s="15">
        <f>Raw_Data!O2749</f>
        <v>115.9</v>
      </c>
      <c r="P2749" s="15" t="str">
        <f>Raw_Data!P2749</f>
        <v>Flood</v>
      </c>
      <c r="Q2749" s="15">
        <f>Raw_Data!Q2749</f>
        <v>123.7</v>
      </c>
      <c r="R2749" s="15">
        <f>Raw_Data!R2749</f>
        <v>5.08</v>
      </c>
      <c r="S2749" s="15">
        <f>Raw_Data!S2749</f>
        <v>0.78</v>
      </c>
      <c r="T2749" s="18">
        <f>IF(Raw_Data!T2749="",ROUND(AVERAGEIFS(Raw_Data!$T$2:$T$4001,Raw_Data!$E$2:$E$4001,E2749,Raw_Data!$D$2:$D$4001,D2749),2),IF(Raw_Data!T2749&gt;INDEX(Cleaning_Reference!$F$6:$F$13,MATCH(D2749,Cleaning_Reference!$A$6:$A$13,0)),INDEX(Cleaning_Reference!$F$6:$F$13,MATCH(D2749,Cleaning_Reference!$A$6:$A$13,0)),Raw_Data!T2749))</f>
        <v>1.7</v>
      </c>
      <c r="U2749" s="15">
        <f>Raw_Data!U2749</f>
        <v>19.07</v>
      </c>
      <c r="V2749" s="15">
        <f>Raw_Data!V2749</f>
        <v>22492</v>
      </c>
      <c r="W2749" s="15">
        <f>Raw_Data!W2749</f>
        <v>766551</v>
      </c>
      <c r="X2749" s="15">
        <f>Raw_Data!X2749</f>
        <v>428922</v>
      </c>
      <c r="Y2749" s="15">
        <f>Raw_Data!Y2749</f>
        <v>-337629</v>
      </c>
      <c r="Z2749" s="15">
        <f>Raw_Data!Z2749</f>
        <v>6769</v>
      </c>
      <c r="AA2749" s="15">
        <f>Raw_Data!AA2749</f>
        <v>2.8170000000000002</v>
      </c>
      <c r="AB2749" s="15">
        <f>Raw_Data!AB2749</f>
        <v>55.9</v>
      </c>
      <c r="AC2749" s="19" t="str">
        <f>IF(Raw_Data!G2749="","Yes","No")</f>
        <v>No</v>
      </c>
      <c r="AD2749" s="19" t="str">
        <f>IF(Raw_Data!L2749="","Yes","No")</f>
        <v>No</v>
      </c>
      <c r="AE2749" s="19" t="str">
        <f>IF(Raw_Data!T2749="","Imputed",IF(Raw_Data!T2749&gt;INDEX(Cleaning_Reference!$F$6:$F$13,MATCH(D2749,Cleaning_Reference!$A$6:$A$13,0)),"Capped","Original"))</f>
        <v>Original</v>
      </c>
      <c r="AF2749" s="21">
        <f t="shared" si="42"/>
        <v>19.07</v>
      </c>
    </row>
    <row r="2750" spans="1:32" ht="15" customHeight="1" x14ac:dyDescent="0.3">
      <c r="A2750" s="20" t="str">
        <f>Raw_Data!A2750</f>
        <v>SF12749</v>
      </c>
      <c r="B2750" s="15" t="str">
        <f>Raw_Data!B2750</f>
        <v>Maharashtra</v>
      </c>
      <c r="C2750" s="15" t="str">
        <f>Raw_Data!C2750</f>
        <v>Nalgonda</v>
      </c>
      <c r="D2750" s="15" t="str">
        <f>Raw_Data!D2750</f>
        <v>Sugarcane</v>
      </c>
      <c r="E2750" s="15" t="str">
        <f>Raw_Data!E2750</f>
        <v>Kharif</v>
      </c>
      <c r="F2750" s="15">
        <f>Raw_Data!F2750</f>
        <v>7.7</v>
      </c>
      <c r="G2750" s="18">
        <f>IF(Raw_Data!G2750="",ROUND(AVERAGEIFS(Raw_Data!$G$2:$G$4001,Raw_Data!$E$2:$E$4001,E2750),1),Raw_Data!G2750)</f>
        <v>869.3</v>
      </c>
      <c r="H2750" s="15">
        <f>Raw_Data!H2750</f>
        <v>29.7</v>
      </c>
      <c r="I2750" s="15">
        <f>Raw_Data!I2750</f>
        <v>64.8</v>
      </c>
      <c r="J2750" s="15">
        <f>Raw_Data!J2750</f>
        <v>7</v>
      </c>
      <c r="K2750" s="15">
        <f>Raw_Data!K2750</f>
        <v>7.32</v>
      </c>
      <c r="L2750" s="18">
        <f>IF(Raw_Data!L2750="",ROUND(AVERAGEIFS(Raw_Data!$L$2:$L$4001,Raw_Data!$E$2:$E$4001,E2750),1),Raw_Data!L2750)</f>
        <v>30.3</v>
      </c>
      <c r="M2750" s="15">
        <f>Raw_Data!M2750</f>
        <v>92.6</v>
      </c>
      <c r="N2750" s="15">
        <f>Raw_Data!N2750</f>
        <v>54.8</v>
      </c>
      <c r="O2750" s="15">
        <f>Raw_Data!O2750</f>
        <v>80.7</v>
      </c>
      <c r="P2750" s="15" t="str">
        <f>Raw_Data!P2750</f>
        <v>Sprinkler</v>
      </c>
      <c r="Q2750" s="15">
        <f>Raw_Data!Q2750</f>
        <v>108</v>
      </c>
      <c r="R2750" s="15">
        <f>Raw_Data!R2750</f>
        <v>5.73</v>
      </c>
      <c r="S2750" s="15">
        <f>Raw_Data!S2750</f>
        <v>0.74</v>
      </c>
      <c r="T2750" s="18">
        <f>IF(Raw_Data!T2750="",ROUND(AVERAGEIFS(Raw_Data!$T$2:$T$4001,Raw_Data!$E$2:$E$4001,E2750,Raw_Data!$D$2:$D$4001,D2750),2),IF(Raw_Data!T2750&gt;INDEX(Cleaning_Reference!$F$6:$F$13,MATCH(D2750,Cleaning_Reference!$A$6:$A$13,0)),INDEX(Cleaning_Reference!$F$6:$F$13,MATCH(D2750,Cleaning_Reference!$A$6:$A$13,0)),Raw_Data!T2750))</f>
        <v>52.53</v>
      </c>
      <c r="U2750" s="15">
        <f>Raw_Data!U2750</f>
        <v>404.48</v>
      </c>
      <c r="V2750" s="15">
        <f>Raw_Data!V2750</f>
        <v>3892</v>
      </c>
      <c r="W2750" s="15">
        <f>Raw_Data!W2750</f>
        <v>512698</v>
      </c>
      <c r="X2750" s="15">
        <f>Raw_Data!X2750</f>
        <v>1574236</v>
      </c>
      <c r="Y2750" s="15">
        <f>Raw_Data!Y2750</f>
        <v>1061538</v>
      </c>
      <c r="Z2750" s="15">
        <f>Raw_Data!Z2750</f>
        <v>13340</v>
      </c>
      <c r="AA2750" s="15">
        <f>Raw_Data!AA2750</f>
        <v>30.321000000000002</v>
      </c>
      <c r="AB2750" s="15">
        <f>Raw_Data!AB2750</f>
        <v>43.8</v>
      </c>
      <c r="AC2750" s="19" t="str">
        <f>IF(Raw_Data!G2750="","Yes","No")</f>
        <v>No</v>
      </c>
      <c r="AD2750" s="19" t="str">
        <f>IF(Raw_Data!L2750="","Yes","No")</f>
        <v>No</v>
      </c>
      <c r="AE2750" s="19" t="str">
        <f>IF(Raw_Data!T2750="","Imputed",IF(Raw_Data!T2750&gt;INDEX(Cleaning_Reference!$F$6:$F$13,MATCH(D2750,Cleaning_Reference!$A$6:$A$13,0)),"Capped","Original"))</f>
        <v>Original</v>
      </c>
      <c r="AF2750" s="21">
        <f t="shared" si="42"/>
        <v>404.48</v>
      </c>
    </row>
    <row r="2751" spans="1:32" ht="15" customHeight="1" x14ac:dyDescent="0.3">
      <c r="A2751" s="20" t="str">
        <f>Raw_Data!A2751</f>
        <v>SF12750</v>
      </c>
      <c r="B2751" s="15" t="str">
        <f>Raw_Data!B2751</f>
        <v>Andhra Pradesh</v>
      </c>
      <c r="C2751" s="15" t="str">
        <f>Raw_Data!C2751</f>
        <v>Nalgonda</v>
      </c>
      <c r="D2751" s="15" t="str">
        <f>Raw_Data!D2751</f>
        <v>Groundnut</v>
      </c>
      <c r="E2751" s="15" t="str">
        <f>Raw_Data!E2751</f>
        <v>Kharif</v>
      </c>
      <c r="F2751" s="15">
        <f>Raw_Data!F2751</f>
        <v>1.62</v>
      </c>
      <c r="G2751" s="18">
        <f>IF(Raw_Data!G2751="",ROUND(AVERAGEIFS(Raw_Data!$G$2:$G$4001,Raw_Data!$E$2:$E$4001,E2751),1),Raw_Data!G2751)</f>
        <v>655.7</v>
      </c>
      <c r="H2751" s="15">
        <f>Raw_Data!H2751</f>
        <v>27.3</v>
      </c>
      <c r="I2751" s="15">
        <f>Raw_Data!I2751</f>
        <v>72.400000000000006</v>
      </c>
      <c r="J2751" s="15">
        <f>Raw_Data!J2751</f>
        <v>7.8</v>
      </c>
      <c r="K2751" s="15">
        <f>Raw_Data!K2751</f>
        <v>6.61</v>
      </c>
      <c r="L2751" s="18">
        <f>IF(Raw_Data!L2751="",ROUND(AVERAGEIFS(Raw_Data!$L$2:$L$4001,Raw_Data!$E$2:$E$4001,E2751),1),Raw_Data!L2751)</f>
        <v>43.1</v>
      </c>
      <c r="M2751" s="15">
        <f>Raw_Data!M2751</f>
        <v>140.30000000000001</v>
      </c>
      <c r="N2751" s="15">
        <f>Raw_Data!N2751</f>
        <v>71.8</v>
      </c>
      <c r="O2751" s="15">
        <f>Raw_Data!O2751</f>
        <v>102.4</v>
      </c>
      <c r="P2751" s="15" t="str">
        <f>Raw_Data!P2751</f>
        <v>Flood</v>
      </c>
      <c r="Q2751" s="15">
        <f>Raw_Data!Q2751</f>
        <v>165.5</v>
      </c>
      <c r="R2751" s="15">
        <f>Raw_Data!R2751</f>
        <v>6.4</v>
      </c>
      <c r="S2751" s="15">
        <f>Raw_Data!S2751</f>
        <v>0.75</v>
      </c>
      <c r="T2751" s="18">
        <f>IF(Raw_Data!T2751="",ROUND(AVERAGEIFS(Raw_Data!$T$2:$T$4001,Raw_Data!$E$2:$E$4001,E2751,Raw_Data!$D$2:$D$4001,D2751),2),IF(Raw_Data!T2751&gt;INDEX(Cleaning_Reference!$F$6:$F$13,MATCH(D2751,Cleaning_Reference!$A$6:$A$13,0)),INDEX(Cleaning_Reference!$F$6:$F$13,MATCH(D2751,Cleaning_Reference!$A$6:$A$13,0)),Raw_Data!T2751))</f>
        <v>2.68</v>
      </c>
      <c r="U2751" s="15">
        <f>Raw_Data!U2751</f>
        <v>4.34</v>
      </c>
      <c r="V2751" s="15">
        <f>Raw_Data!V2751</f>
        <v>47579</v>
      </c>
      <c r="W2751" s="15">
        <f>Raw_Data!W2751</f>
        <v>109045</v>
      </c>
      <c r="X2751" s="15">
        <f>Raw_Data!X2751</f>
        <v>206493</v>
      </c>
      <c r="Y2751" s="15">
        <f>Raw_Data!Y2751</f>
        <v>97448</v>
      </c>
      <c r="Z2751" s="15">
        <f>Raw_Data!Z2751</f>
        <v>1172</v>
      </c>
      <c r="AA2751" s="15">
        <f>Raw_Data!AA2751</f>
        <v>3.7029999999999998</v>
      </c>
      <c r="AB2751" s="15">
        <f>Raw_Data!AB2751</f>
        <v>39.700000000000003</v>
      </c>
      <c r="AC2751" s="19" t="str">
        <f>IF(Raw_Data!G2751="","Yes","No")</f>
        <v>No</v>
      </c>
      <c r="AD2751" s="19" t="str">
        <f>IF(Raw_Data!L2751="","Yes","No")</f>
        <v>No</v>
      </c>
      <c r="AE2751" s="19" t="str">
        <f>IF(Raw_Data!T2751="","Imputed",IF(Raw_Data!T2751&gt;INDEX(Cleaning_Reference!$F$6:$F$13,MATCH(D2751,Cleaning_Reference!$A$6:$A$13,0)),"Capped","Original"))</f>
        <v>Original</v>
      </c>
      <c r="AF2751" s="21">
        <f t="shared" si="42"/>
        <v>4.34</v>
      </c>
    </row>
    <row r="2752" spans="1:32" ht="15" customHeight="1" x14ac:dyDescent="0.3">
      <c r="A2752" s="20" t="str">
        <f>Raw_Data!A2752</f>
        <v>SF12751</v>
      </c>
      <c r="B2752" s="15" t="str">
        <f>Raw_Data!B2752</f>
        <v>Andhra Pradesh</v>
      </c>
      <c r="C2752" s="15" t="str">
        <f>Raw_Data!C2752</f>
        <v>Nashik</v>
      </c>
      <c r="D2752" s="15" t="str">
        <f>Raw_Data!D2752</f>
        <v>Cotton</v>
      </c>
      <c r="E2752" s="15" t="str">
        <f>Raw_Data!E2752</f>
        <v>Rabi</v>
      </c>
      <c r="F2752" s="15">
        <f>Raw_Data!F2752</f>
        <v>6.59</v>
      </c>
      <c r="G2752" s="18">
        <f>IF(Raw_Data!G2752="",ROUND(AVERAGEIFS(Raw_Data!$G$2:$G$4001,Raw_Data!$E$2:$E$4001,E2752),1),Raw_Data!G2752)</f>
        <v>479.8</v>
      </c>
      <c r="H2752" s="15">
        <f>Raw_Data!H2752</f>
        <v>20.9</v>
      </c>
      <c r="I2752" s="15">
        <f>Raw_Data!I2752</f>
        <v>65.400000000000006</v>
      </c>
      <c r="J2752" s="15">
        <f>Raw_Data!J2752</f>
        <v>6.8</v>
      </c>
      <c r="K2752" s="15">
        <f>Raw_Data!K2752</f>
        <v>6.2</v>
      </c>
      <c r="L2752" s="18">
        <f>IF(Raw_Data!L2752="",ROUND(AVERAGEIFS(Raw_Data!$L$2:$L$4001,Raw_Data!$E$2:$E$4001,E2752),1),Raw_Data!L2752)</f>
        <v>31.4</v>
      </c>
      <c r="M2752" s="15">
        <f>Raw_Data!M2752</f>
        <v>120.2</v>
      </c>
      <c r="N2752" s="15">
        <f>Raw_Data!N2752</f>
        <v>56</v>
      </c>
      <c r="O2752" s="15">
        <f>Raw_Data!O2752</f>
        <v>97.8</v>
      </c>
      <c r="P2752" s="15" t="str">
        <f>Raw_Data!P2752</f>
        <v>Flood</v>
      </c>
      <c r="Q2752" s="15">
        <f>Raw_Data!Q2752</f>
        <v>120.3</v>
      </c>
      <c r="R2752" s="15">
        <f>Raw_Data!R2752</f>
        <v>2.97</v>
      </c>
      <c r="S2752" s="15">
        <f>Raw_Data!S2752</f>
        <v>0.78</v>
      </c>
      <c r="T2752" s="18">
        <f>IF(Raw_Data!T2752="",ROUND(AVERAGEIFS(Raw_Data!$T$2:$T$4001,Raw_Data!$E$2:$E$4001,E2752,Raw_Data!$D$2:$D$4001,D2752),2),IF(Raw_Data!T2752&gt;INDEX(Cleaning_Reference!$F$6:$F$13,MATCH(D2752,Cleaning_Reference!$A$6:$A$13,0)),INDEX(Cleaning_Reference!$F$6:$F$13,MATCH(D2752,Cleaning_Reference!$A$6:$A$13,0)),Raw_Data!T2752))</f>
        <v>1.05</v>
      </c>
      <c r="U2752" s="15">
        <f>Raw_Data!U2752</f>
        <v>6.92</v>
      </c>
      <c r="V2752" s="15">
        <f>Raw_Data!V2752</f>
        <v>69558</v>
      </c>
      <c r="W2752" s="15">
        <f>Raw_Data!W2752</f>
        <v>440510</v>
      </c>
      <c r="X2752" s="15">
        <f>Raw_Data!X2752</f>
        <v>481341</v>
      </c>
      <c r="Y2752" s="15">
        <f>Raw_Data!Y2752</f>
        <v>40831</v>
      </c>
      <c r="Z2752" s="15">
        <f>Raw_Data!Z2752</f>
        <v>5753</v>
      </c>
      <c r="AA2752" s="15">
        <f>Raw_Data!AA2752</f>
        <v>1.2030000000000001</v>
      </c>
      <c r="AB2752" s="15">
        <f>Raw_Data!AB2752</f>
        <v>50.5</v>
      </c>
      <c r="AC2752" s="19" t="str">
        <f>IF(Raw_Data!G2752="","Yes","No")</f>
        <v>No</v>
      </c>
      <c r="AD2752" s="19" t="str">
        <f>IF(Raw_Data!L2752="","Yes","No")</f>
        <v>No</v>
      </c>
      <c r="AE2752" s="19" t="str">
        <f>IF(Raw_Data!T2752="","Imputed",IF(Raw_Data!T2752&gt;INDEX(Cleaning_Reference!$F$6:$F$13,MATCH(D2752,Cleaning_Reference!$A$6:$A$13,0)),"Capped","Original"))</f>
        <v>Original</v>
      </c>
      <c r="AF2752" s="21">
        <f t="shared" si="42"/>
        <v>6.92</v>
      </c>
    </row>
    <row r="2753" spans="1:32" ht="15" customHeight="1" x14ac:dyDescent="0.3">
      <c r="A2753" s="20" t="str">
        <f>Raw_Data!A2753</f>
        <v>SF12752</v>
      </c>
      <c r="B2753" s="15" t="str">
        <f>Raw_Data!B2753</f>
        <v>Tamil Nadu</v>
      </c>
      <c r="C2753" s="15" t="str">
        <f>Raw_Data!C2753</f>
        <v>Rajkot</v>
      </c>
      <c r="D2753" s="15" t="str">
        <f>Raw_Data!D2753</f>
        <v>Chilli</v>
      </c>
      <c r="E2753" s="15" t="str">
        <f>Raw_Data!E2753</f>
        <v>Rabi</v>
      </c>
      <c r="F2753" s="15">
        <f>Raw_Data!F2753</f>
        <v>10.37</v>
      </c>
      <c r="G2753" s="18">
        <f>IF(Raw_Data!G2753="",ROUND(AVERAGEIFS(Raw_Data!$G$2:$G$4001,Raw_Data!$E$2:$E$4001,E2753),1),Raw_Data!G2753)</f>
        <v>424.7</v>
      </c>
      <c r="H2753" s="15">
        <f>Raw_Data!H2753</f>
        <v>25</v>
      </c>
      <c r="I2753" s="15">
        <f>Raw_Data!I2753</f>
        <v>52.5</v>
      </c>
      <c r="J2753" s="15">
        <f>Raw_Data!J2753</f>
        <v>8.6999999999999993</v>
      </c>
      <c r="K2753" s="15">
        <f>Raw_Data!K2753</f>
        <v>7.19</v>
      </c>
      <c r="L2753" s="18">
        <f>IF(Raw_Data!L2753="",ROUND(AVERAGEIFS(Raw_Data!$L$2:$L$4001,Raw_Data!$E$2:$E$4001,E2753),1),Raw_Data!L2753)</f>
        <v>24.1</v>
      </c>
      <c r="M2753" s="15">
        <f>Raw_Data!M2753</f>
        <v>128.5</v>
      </c>
      <c r="N2753" s="15">
        <f>Raw_Data!N2753</f>
        <v>77.400000000000006</v>
      </c>
      <c r="O2753" s="15">
        <f>Raw_Data!O2753</f>
        <v>118.4</v>
      </c>
      <c r="P2753" s="15" t="str">
        <f>Raw_Data!P2753</f>
        <v>Sprinkler</v>
      </c>
      <c r="Q2753" s="15">
        <f>Raw_Data!Q2753</f>
        <v>164.2</v>
      </c>
      <c r="R2753" s="15">
        <f>Raw_Data!R2753</f>
        <v>2.29</v>
      </c>
      <c r="S2753" s="15">
        <f>Raw_Data!S2753</f>
        <v>0.8</v>
      </c>
      <c r="T2753" s="18">
        <f>IF(Raw_Data!T2753="",ROUND(AVERAGEIFS(Raw_Data!$T$2:$T$4001,Raw_Data!$E$2:$E$4001,E2753,Raw_Data!$D$2:$D$4001,D2753),2),IF(Raw_Data!T2753&gt;INDEX(Cleaning_Reference!$F$6:$F$13,MATCH(D2753,Cleaning_Reference!$A$6:$A$13,0)),INDEX(Cleaning_Reference!$F$6:$F$13,MATCH(D2753,Cleaning_Reference!$A$6:$A$13,0)),Raw_Data!T2753))</f>
        <v>1.59</v>
      </c>
      <c r="U2753" s="15">
        <f>Raw_Data!U2753</f>
        <v>16.489999999999998</v>
      </c>
      <c r="V2753" s="15">
        <f>Raw_Data!V2753</f>
        <v>95277</v>
      </c>
      <c r="W2753" s="15">
        <f>Raw_Data!W2753</f>
        <v>682064</v>
      </c>
      <c r="X2753" s="15">
        <f>Raw_Data!X2753</f>
        <v>1571118</v>
      </c>
      <c r="Y2753" s="15">
        <f>Raw_Data!Y2753</f>
        <v>889054</v>
      </c>
      <c r="Z2753" s="15">
        <f>Raw_Data!Z2753</f>
        <v>6170</v>
      </c>
      <c r="AA2753" s="15">
        <f>Raw_Data!AA2753</f>
        <v>2.673</v>
      </c>
      <c r="AB2753" s="15">
        <f>Raw_Data!AB2753</f>
        <v>48.4</v>
      </c>
      <c r="AC2753" s="19" t="str">
        <f>IF(Raw_Data!G2753="","Yes","No")</f>
        <v>No</v>
      </c>
      <c r="AD2753" s="19" t="str">
        <f>IF(Raw_Data!L2753="","Yes","No")</f>
        <v>Yes</v>
      </c>
      <c r="AE2753" s="19" t="str">
        <f>IF(Raw_Data!T2753="","Imputed",IF(Raw_Data!T2753&gt;INDEX(Cleaning_Reference!$F$6:$F$13,MATCH(D2753,Cleaning_Reference!$A$6:$A$13,0)),"Capped","Original"))</f>
        <v>Original</v>
      </c>
      <c r="AF2753" s="21">
        <f t="shared" si="42"/>
        <v>16.489999999999998</v>
      </c>
    </row>
    <row r="2754" spans="1:32" ht="15" customHeight="1" x14ac:dyDescent="0.3">
      <c r="A2754" s="20" t="str">
        <f>Raw_Data!A2754</f>
        <v>SF12753</v>
      </c>
      <c r="B2754" s="15" t="str">
        <f>Raw_Data!B2754</f>
        <v>Andhra Pradesh</v>
      </c>
      <c r="C2754" s="15" t="str">
        <f>Raw_Data!C2754</f>
        <v>Nashik</v>
      </c>
      <c r="D2754" s="15" t="str">
        <f>Raw_Data!D2754</f>
        <v>Groundnut</v>
      </c>
      <c r="E2754" s="15" t="str">
        <f>Raw_Data!E2754</f>
        <v>Rabi</v>
      </c>
      <c r="F2754" s="15">
        <f>Raw_Data!F2754</f>
        <v>2.14</v>
      </c>
      <c r="G2754" s="18">
        <f>IF(Raw_Data!G2754="",ROUND(AVERAGEIFS(Raw_Data!$G$2:$G$4001,Raw_Data!$E$2:$E$4001,E2754),1),Raw_Data!G2754)</f>
        <v>539.6</v>
      </c>
      <c r="H2754" s="15">
        <f>Raw_Data!H2754</f>
        <v>24</v>
      </c>
      <c r="I2754" s="15">
        <f>Raw_Data!I2754</f>
        <v>65.3</v>
      </c>
      <c r="J2754" s="15">
        <f>Raw_Data!J2754</f>
        <v>8.3000000000000007</v>
      </c>
      <c r="K2754" s="15">
        <f>Raw_Data!K2754</f>
        <v>7.49</v>
      </c>
      <c r="L2754" s="18">
        <f>IF(Raw_Data!L2754="",ROUND(AVERAGEIFS(Raw_Data!$L$2:$L$4001,Raw_Data!$E$2:$E$4001,E2754),1),Raw_Data!L2754)</f>
        <v>17.7</v>
      </c>
      <c r="M2754" s="15">
        <f>Raw_Data!M2754</f>
        <v>108.2</v>
      </c>
      <c r="N2754" s="15">
        <f>Raw_Data!N2754</f>
        <v>56.5</v>
      </c>
      <c r="O2754" s="15">
        <f>Raw_Data!O2754</f>
        <v>105.3</v>
      </c>
      <c r="P2754" s="15" t="str">
        <f>Raw_Data!P2754</f>
        <v>Rainfed</v>
      </c>
      <c r="Q2754" s="15">
        <f>Raw_Data!Q2754</f>
        <v>97.3</v>
      </c>
      <c r="R2754" s="15">
        <f>Raw_Data!R2754</f>
        <v>4.46</v>
      </c>
      <c r="S2754" s="15">
        <f>Raw_Data!S2754</f>
        <v>0.87</v>
      </c>
      <c r="T2754" s="18">
        <f>IF(Raw_Data!T2754="",ROUND(AVERAGEIFS(Raw_Data!$T$2:$T$4001,Raw_Data!$E$2:$E$4001,E2754,Raw_Data!$D$2:$D$4001,D2754),2),IF(Raw_Data!T2754&gt;INDEX(Cleaning_Reference!$F$6:$F$13,MATCH(D2754,Cleaning_Reference!$A$6:$A$13,0)),INDEX(Cleaning_Reference!$F$6:$F$13,MATCH(D2754,Cleaning_Reference!$A$6:$A$13,0)),Raw_Data!T2754))</f>
        <v>0.83</v>
      </c>
      <c r="U2754" s="15">
        <f>Raw_Data!U2754</f>
        <v>1.78</v>
      </c>
      <c r="V2754" s="15">
        <f>Raw_Data!V2754</f>
        <v>62818</v>
      </c>
      <c r="W2754" s="15">
        <f>Raw_Data!W2754</f>
        <v>114833</v>
      </c>
      <c r="X2754" s="15">
        <f>Raw_Data!X2754</f>
        <v>111816</v>
      </c>
      <c r="Y2754" s="15">
        <f>Raw_Data!Y2754</f>
        <v>-3017</v>
      </c>
      <c r="Z2754" s="15">
        <f>Raw_Data!Z2754</f>
        <v>595</v>
      </c>
      <c r="AA2754" s="15">
        <f>Raw_Data!AA2754</f>
        <v>2.992</v>
      </c>
      <c r="AB2754" s="15">
        <f>Raw_Data!AB2754</f>
        <v>49.8</v>
      </c>
      <c r="AC2754" s="19" t="str">
        <f>IF(Raw_Data!G2754="","Yes","No")</f>
        <v>No</v>
      </c>
      <c r="AD2754" s="19" t="str">
        <f>IF(Raw_Data!L2754="","Yes","No")</f>
        <v>No</v>
      </c>
      <c r="AE2754" s="19" t="str">
        <f>IF(Raw_Data!T2754="","Imputed",IF(Raw_Data!T2754&gt;INDEX(Cleaning_Reference!$F$6:$F$13,MATCH(D2754,Cleaning_Reference!$A$6:$A$13,0)),"Capped","Original"))</f>
        <v>Original</v>
      </c>
      <c r="AF2754" s="21">
        <f t="shared" ref="AF2754:AF2817" si="43">ROUND(T2754*F2754,2)</f>
        <v>1.78</v>
      </c>
    </row>
    <row r="2755" spans="1:32" ht="15" customHeight="1" x14ac:dyDescent="0.3">
      <c r="A2755" s="20" t="str">
        <f>Raw_Data!A2755</f>
        <v>SF12754</v>
      </c>
      <c r="B2755" s="15" t="str">
        <f>Raw_Data!B2755</f>
        <v>Punjab</v>
      </c>
      <c r="C2755" s="15" t="str">
        <f>Raw_Data!C2755</f>
        <v>Indore</v>
      </c>
      <c r="D2755" s="15" t="str">
        <f>Raw_Data!D2755</f>
        <v>Wheat</v>
      </c>
      <c r="E2755" s="15" t="str">
        <f>Raw_Data!E2755</f>
        <v>Kharif</v>
      </c>
      <c r="F2755" s="15">
        <f>Raw_Data!F2755</f>
        <v>11.38</v>
      </c>
      <c r="G2755" s="18">
        <f>IF(Raw_Data!G2755="",ROUND(AVERAGEIFS(Raw_Data!$G$2:$G$4001,Raw_Data!$E$2:$E$4001,E2755),1),Raw_Data!G2755)</f>
        <v>1193.5999999999999</v>
      </c>
      <c r="H2755" s="15">
        <f>Raw_Data!H2755</f>
        <v>24.8</v>
      </c>
      <c r="I2755" s="15">
        <f>Raw_Data!I2755</f>
        <v>64.599999999999994</v>
      </c>
      <c r="J2755" s="15">
        <f>Raw_Data!J2755</f>
        <v>7.1</v>
      </c>
      <c r="K2755" s="15">
        <f>Raw_Data!K2755</f>
        <v>6.55</v>
      </c>
      <c r="L2755" s="18">
        <f>IF(Raw_Data!L2755="",ROUND(AVERAGEIFS(Raw_Data!$L$2:$L$4001,Raw_Data!$E$2:$E$4001,E2755),1),Raw_Data!L2755)</f>
        <v>28.9</v>
      </c>
      <c r="M2755" s="15">
        <f>Raw_Data!M2755</f>
        <v>112</v>
      </c>
      <c r="N2755" s="15">
        <f>Raw_Data!N2755</f>
        <v>69.599999999999994</v>
      </c>
      <c r="O2755" s="15">
        <f>Raw_Data!O2755</f>
        <v>87.2</v>
      </c>
      <c r="P2755" s="15" t="str">
        <f>Raw_Data!P2755</f>
        <v>Sprinkler</v>
      </c>
      <c r="Q2755" s="15">
        <f>Raw_Data!Q2755</f>
        <v>245.2</v>
      </c>
      <c r="R2755" s="15">
        <f>Raw_Data!R2755</f>
        <v>5.47</v>
      </c>
      <c r="S2755" s="15">
        <f>Raw_Data!S2755</f>
        <v>0.97</v>
      </c>
      <c r="T2755" s="18">
        <f>IF(Raw_Data!T2755="",ROUND(AVERAGEIFS(Raw_Data!$T$2:$T$4001,Raw_Data!$E$2:$E$4001,E2755,Raw_Data!$D$2:$D$4001,D2755),2),IF(Raw_Data!T2755&gt;INDEX(Cleaning_Reference!$F$6:$F$13,MATCH(D2755,Cleaning_Reference!$A$6:$A$13,0)),INDEX(Cleaning_Reference!$F$6:$F$13,MATCH(D2755,Cleaning_Reference!$A$6:$A$13,0)),Raw_Data!T2755))</f>
        <v>2.88</v>
      </c>
      <c r="U2755" s="15">
        <f>Raw_Data!U2755</f>
        <v>32.770000000000003</v>
      </c>
      <c r="V2755" s="15">
        <f>Raw_Data!V2755</f>
        <v>20534</v>
      </c>
      <c r="W2755" s="15">
        <f>Raw_Data!W2755</f>
        <v>673057</v>
      </c>
      <c r="X2755" s="15">
        <f>Raw_Data!X2755</f>
        <v>672899</v>
      </c>
      <c r="Y2755" s="15">
        <f>Raw_Data!Y2755</f>
        <v>-158</v>
      </c>
      <c r="Z2755" s="15">
        <f>Raw_Data!Z2755</f>
        <v>7295</v>
      </c>
      <c r="AA2755" s="15">
        <f>Raw_Data!AA2755</f>
        <v>4.492</v>
      </c>
      <c r="AB2755" s="15">
        <f>Raw_Data!AB2755</f>
        <v>49.2</v>
      </c>
      <c r="AC2755" s="19" t="str">
        <f>IF(Raw_Data!G2755="","Yes","No")</f>
        <v>No</v>
      </c>
      <c r="AD2755" s="19" t="str">
        <f>IF(Raw_Data!L2755="","Yes","No")</f>
        <v>No</v>
      </c>
      <c r="AE2755" s="19" t="str">
        <f>IF(Raw_Data!T2755="","Imputed",IF(Raw_Data!T2755&gt;INDEX(Cleaning_Reference!$F$6:$F$13,MATCH(D2755,Cleaning_Reference!$A$6:$A$13,0)),"Capped","Original"))</f>
        <v>Original</v>
      </c>
      <c r="AF2755" s="21">
        <f t="shared" si="43"/>
        <v>32.770000000000003</v>
      </c>
    </row>
    <row r="2756" spans="1:32" ht="15" customHeight="1" x14ac:dyDescent="0.3">
      <c r="A2756" s="20" t="str">
        <f>Raw_Data!A2756</f>
        <v>SF12755</v>
      </c>
      <c r="B2756" s="15" t="str">
        <f>Raw_Data!B2756</f>
        <v>Andhra Pradesh</v>
      </c>
      <c r="C2756" s="15" t="str">
        <f>Raw_Data!C2756</f>
        <v>Warangal</v>
      </c>
      <c r="D2756" s="15" t="str">
        <f>Raw_Data!D2756</f>
        <v>Pulses</v>
      </c>
      <c r="E2756" s="15" t="str">
        <f>Raw_Data!E2756</f>
        <v>Rabi</v>
      </c>
      <c r="F2756" s="15">
        <f>Raw_Data!F2756</f>
        <v>11.08</v>
      </c>
      <c r="G2756" s="18">
        <f>IF(Raw_Data!G2756="",ROUND(AVERAGEIFS(Raw_Data!$G$2:$G$4001,Raw_Data!$E$2:$E$4001,E2756),1),Raw_Data!G2756)</f>
        <v>510.2</v>
      </c>
      <c r="H2756" s="15">
        <f>Raw_Data!H2756</f>
        <v>25.8</v>
      </c>
      <c r="I2756" s="15">
        <f>Raw_Data!I2756</f>
        <v>54.7</v>
      </c>
      <c r="J2756" s="15">
        <f>Raw_Data!J2756</f>
        <v>6.6</v>
      </c>
      <c r="K2756" s="15">
        <f>Raw_Data!K2756</f>
        <v>6.01</v>
      </c>
      <c r="L2756" s="18">
        <f>IF(Raw_Data!L2756="",ROUND(AVERAGEIFS(Raw_Data!$L$2:$L$4001,Raw_Data!$E$2:$E$4001,E2756),1),Raw_Data!L2756)</f>
        <v>29.8</v>
      </c>
      <c r="M2756" s="15">
        <f>Raw_Data!M2756</f>
        <v>107.4</v>
      </c>
      <c r="N2756" s="15">
        <f>Raw_Data!N2756</f>
        <v>55.6</v>
      </c>
      <c r="O2756" s="15">
        <f>Raw_Data!O2756</f>
        <v>136</v>
      </c>
      <c r="P2756" s="15" t="str">
        <f>Raw_Data!P2756</f>
        <v>Flood</v>
      </c>
      <c r="Q2756" s="15">
        <f>Raw_Data!Q2756</f>
        <v>137</v>
      </c>
      <c r="R2756" s="15">
        <f>Raw_Data!R2756</f>
        <v>8.08</v>
      </c>
      <c r="S2756" s="15">
        <f>Raw_Data!S2756</f>
        <v>0.66</v>
      </c>
      <c r="T2756" s="18">
        <f>IF(Raw_Data!T2756="",ROUND(AVERAGEIFS(Raw_Data!$T$2:$T$4001,Raw_Data!$E$2:$E$4001,E2756,Raw_Data!$D$2:$D$4001,D2756),2),IF(Raw_Data!T2756&gt;INDEX(Cleaning_Reference!$F$6:$F$13,MATCH(D2756,Cleaning_Reference!$A$6:$A$13,0)),INDEX(Cleaning_Reference!$F$6:$F$13,MATCH(D2756,Cleaning_Reference!$A$6:$A$13,0)),Raw_Data!T2756))</f>
        <v>0.78</v>
      </c>
      <c r="U2756" s="15">
        <f>Raw_Data!U2756</f>
        <v>8.64</v>
      </c>
      <c r="V2756" s="15">
        <f>Raw_Data!V2756</f>
        <v>69418</v>
      </c>
      <c r="W2756" s="15">
        <f>Raw_Data!W2756</f>
        <v>736899</v>
      </c>
      <c r="X2756" s="15">
        <f>Raw_Data!X2756</f>
        <v>599772</v>
      </c>
      <c r="Y2756" s="15">
        <f>Raw_Data!Y2756</f>
        <v>-137127</v>
      </c>
      <c r="Z2756" s="15">
        <f>Raw_Data!Z2756</f>
        <v>4918</v>
      </c>
      <c r="AA2756" s="15">
        <f>Raw_Data!AA2756</f>
        <v>1.7569999999999999</v>
      </c>
      <c r="AB2756" s="15">
        <f>Raw_Data!AB2756</f>
        <v>29.5</v>
      </c>
      <c r="AC2756" s="19" t="str">
        <f>IF(Raw_Data!G2756="","Yes","No")</f>
        <v>No</v>
      </c>
      <c r="AD2756" s="19" t="str">
        <f>IF(Raw_Data!L2756="","Yes","No")</f>
        <v>No</v>
      </c>
      <c r="AE2756" s="19" t="str">
        <f>IF(Raw_Data!T2756="","Imputed",IF(Raw_Data!T2756&gt;INDEX(Cleaning_Reference!$F$6:$F$13,MATCH(D2756,Cleaning_Reference!$A$6:$A$13,0)),"Capped","Original"))</f>
        <v>Original</v>
      </c>
      <c r="AF2756" s="21">
        <f t="shared" si="43"/>
        <v>8.64</v>
      </c>
    </row>
    <row r="2757" spans="1:32" ht="15" customHeight="1" x14ac:dyDescent="0.3">
      <c r="A2757" s="20" t="str">
        <f>Raw_Data!A2757</f>
        <v>SF12756</v>
      </c>
      <c r="B2757" s="15" t="str">
        <f>Raw_Data!B2757</f>
        <v>Karnataka</v>
      </c>
      <c r="C2757" s="15" t="str">
        <f>Raw_Data!C2757</f>
        <v>Rajkot</v>
      </c>
      <c r="D2757" s="15" t="str">
        <f>Raw_Data!D2757</f>
        <v>Cotton</v>
      </c>
      <c r="E2757" s="15" t="str">
        <f>Raw_Data!E2757</f>
        <v>Rabi</v>
      </c>
      <c r="F2757" s="15">
        <f>Raw_Data!F2757</f>
        <v>4.7</v>
      </c>
      <c r="G2757" s="18">
        <f>IF(Raw_Data!G2757="",ROUND(AVERAGEIFS(Raw_Data!$G$2:$G$4001,Raw_Data!$E$2:$E$4001,E2757),1),Raw_Data!G2757)</f>
        <v>395</v>
      </c>
      <c r="H2757" s="15">
        <f>Raw_Data!H2757</f>
        <v>21.5</v>
      </c>
      <c r="I2757" s="15">
        <f>Raw_Data!I2757</f>
        <v>54.1</v>
      </c>
      <c r="J2757" s="15">
        <f>Raw_Data!J2757</f>
        <v>6.7</v>
      </c>
      <c r="K2757" s="15">
        <f>Raw_Data!K2757</f>
        <v>6.02</v>
      </c>
      <c r="L2757" s="18">
        <f>IF(Raw_Data!L2757="",ROUND(AVERAGEIFS(Raw_Data!$L$2:$L$4001,Raw_Data!$E$2:$E$4001,E2757),1),Raw_Data!L2757)</f>
        <v>20.399999999999999</v>
      </c>
      <c r="M2757" s="15">
        <f>Raw_Data!M2757</f>
        <v>134.69999999999999</v>
      </c>
      <c r="N2757" s="15">
        <f>Raw_Data!N2757</f>
        <v>90.3</v>
      </c>
      <c r="O2757" s="15">
        <f>Raw_Data!O2757</f>
        <v>149.80000000000001</v>
      </c>
      <c r="P2757" s="15" t="str">
        <f>Raw_Data!P2757</f>
        <v>Rainfed</v>
      </c>
      <c r="Q2757" s="15">
        <f>Raw_Data!Q2757</f>
        <v>155.6</v>
      </c>
      <c r="R2757" s="15">
        <f>Raw_Data!R2757</f>
        <v>4.17</v>
      </c>
      <c r="S2757" s="15">
        <f>Raw_Data!S2757</f>
        <v>0.94</v>
      </c>
      <c r="T2757" s="18">
        <f>IF(Raw_Data!T2757="",ROUND(AVERAGEIFS(Raw_Data!$T$2:$T$4001,Raw_Data!$E$2:$E$4001,E2757,Raw_Data!$D$2:$D$4001,D2757),2),IF(Raw_Data!T2757&gt;INDEX(Cleaning_Reference!$F$6:$F$13,MATCH(D2757,Cleaning_Reference!$A$6:$A$13,0)),INDEX(Cleaning_Reference!$F$6:$F$13,MATCH(D2757,Cleaning_Reference!$A$6:$A$13,0)),Raw_Data!T2757))</f>
        <v>0.82</v>
      </c>
      <c r="U2757" s="15">
        <f>Raw_Data!U2757</f>
        <v>3.85</v>
      </c>
      <c r="V2757" s="15">
        <f>Raw_Data!V2757</f>
        <v>75387</v>
      </c>
      <c r="W2757" s="15">
        <f>Raw_Data!W2757</f>
        <v>274850</v>
      </c>
      <c r="X2757" s="15">
        <f>Raw_Data!X2757</f>
        <v>290240</v>
      </c>
      <c r="Y2757" s="15">
        <f>Raw_Data!Y2757</f>
        <v>15390</v>
      </c>
      <c r="Z2757" s="15">
        <f>Raw_Data!Z2757</f>
        <v>1699</v>
      </c>
      <c r="AA2757" s="15">
        <f>Raw_Data!AA2757</f>
        <v>2.266</v>
      </c>
      <c r="AB2757" s="15">
        <f>Raw_Data!AB2757</f>
        <v>35.700000000000003</v>
      </c>
      <c r="AC2757" s="19" t="str">
        <f>IF(Raw_Data!G2757="","Yes","No")</f>
        <v>No</v>
      </c>
      <c r="AD2757" s="19" t="str">
        <f>IF(Raw_Data!L2757="","Yes","No")</f>
        <v>No</v>
      </c>
      <c r="AE2757" s="19" t="str">
        <f>IF(Raw_Data!T2757="","Imputed",IF(Raw_Data!T2757&gt;INDEX(Cleaning_Reference!$F$6:$F$13,MATCH(D2757,Cleaning_Reference!$A$6:$A$13,0)),"Capped","Original"))</f>
        <v>Original</v>
      </c>
      <c r="AF2757" s="21">
        <f t="shared" si="43"/>
        <v>3.85</v>
      </c>
    </row>
    <row r="2758" spans="1:32" ht="15" customHeight="1" x14ac:dyDescent="0.3">
      <c r="A2758" s="20" t="str">
        <f>Raw_Data!A2758</f>
        <v>SF12757</v>
      </c>
      <c r="B2758" s="15" t="str">
        <f>Raw_Data!B2758</f>
        <v>Karnataka</v>
      </c>
      <c r="C2758" s="15" t="str">
        <f>Raw_Data!C2758</f>
        <v>Raichur</v>
      </c>
      <c r="D2758" s="15" t="str">
        <f>Raw_Data!D2758</f>
        <v>Cotton</v>
      </c>
      <c r="E2758" s="15" t="str">
        <f>Raw_Data!E2758</f>
        <v>Zaid</v>
      </c>
      <c r="F2758" s="15">
        <f>Raw_Data!F2758</f>
        <v>10.62</v>
      </c>
      <c r="G2758" s="18">
        <f>IF(Raw_Data!G2758="",ROUND(AVERAGEIFS(Raw_Data!$G$2:$G$4001,Raw_Data!$E$2:$E$4001,E2758),1),Raw_Data!G2758)</f>
        <v>458.1</v>
      </c>
      <c r="H2758" s="15">
        <f>Raw_Data!H2758</f>
        <v>25.5</v>
      </c>
      <c r="I2758" s="15">
        <f>Raw_Data!I2758</f>
        <v>25</v>
      </c>
      <c r="J2758" s="15">
        <f>Raw_Data!J2758</f>
        <v>8.3000000000000007</v>
      </c>
      <c r="K2758" s="15">
        <f>Raw_Data!K2758</f>
        <v>6.39</v>
      </c>
      <c r="L2758" s="18">
        <f>IF(Raw_Data!L2758="",ROUND(AVERAGEIFS(Raw_Data!$L$2:$L$4001,Raw_Data!$E$2:$E$4001,E2758),1),Raw_Data!L2758)</f>
        <v>22</v>
      </c>
      <c r="M2758" s="15">
        <f>Raw_Data!M2758</f>
        <v>101.9</v>
      </c>
      <c r="N2758" s="15">
        <f>Raw_Data!N2758</f>
        <v>46.7</v>
      </c>
      <c r="O2758" s="15">
        <f>Raw_Data!O2758</f>
        <v>127.2</v>
      </c>
      <c r="P2758" s="15" t="str">
        <f>Raw_Data!P2758</f>
        <v>Rainfed</v>
      </c>
      <c r="Q2758" s="15">
        <f>Raw_Data!Q2758</f>
        <v>118.6</v>
      </c>
      <c r="R2758" s="15">
        <f>Raw_Data!R2758</f>
        <v>4.8600000000000003</v>
      </c>
      <c r="S2758" s="15">
        <f>Raw_Data!S2758</f>
        <v>0.83</v>
      </c>
      <c r="T2758" s="18">
        <f>IF(Raw_Data!T2758="",ROUND(AVERAGEIFS(Raw_Data!$T$2:$T$4001,Raw_Data!$E$2:$E$4001,E2758,Raw_Data!$D$2:$D$4001,D2758),2),IF(Raw_Data!T2758&gt;INDEX(Cleaning_Reference!$F$6:$F$13,MATCH(D2758,Cleaning_Reference!$A$6:$A$13,0)),INDEX(Cleaning_Reference!$F$6:$F$13,MATCH(D2758,Cleaning_Reference!$A$6:$A$13,0)),Raw_Data!T2758))</f>
        <v>1.38</v>
      </c>
      <c r="U2758" s="15">
        <f>Raw_Data!U2758</f>
        <v>14.66</v>
      </c>
      <c r="V2758" s="15">
        <f>Raw_Data!V2758</f>
        <v>66448</v>
      </c>
      <c r="W2758" s="15">
        <f>Raw_Data!W2758</f>
        <v>652410</v>
      </c>
      <c r="X2758" s="15">
        <f>Raw_Data!X2758</f>
        <v>974128</v>
      </c>
      <c r="Y2758" s="15">
        <f>Raw_Data!Y2758</f>
        <v>321718</v>
      </c>
      <c r="Z2758" s="15">
        <f>Raw_Data!Z2758</f>
        <v>3345</v>
      </c>
      <c r="AA2758" s="15">
        <f>Raw_Data!AA2758</f>
        <v>4.383</v>
      </c>
      <c r="AB2758" s="15">
        <f>Raw_Data!AB2758</f>
        <v>22.4</v>
      </c>
      <c r="AC2758" s="19" t="str">
        <f>IF(Raw_Data!G2758="","Yes","No")</f>
        <v>No</v>
      </c>
      <c r="AD2758" s="19" t="str">
        <f>IF(Raw_Data!L2758="","Yes","No")</f>
        <v>No</v>
      </c>
      <c r="AE2758" s="19" t="str">
        <f>IF(Raw_Data!T2758="","Imputed",IF(Raw_Data!T2758&gt;INDEX(Cleaning_Reference!$F$6:$F$13,MATCH(D2758,Cleaning_Reference!$A$6:$A$13,0)),"Capped","Original"))</f>
        <v>Original</v>
      </c>
      <c r="AF2758" s="21">
        <f t="shared" si="43"/>
        <v>14.66</v>
      </c>
    </row>
    <row r="2759" spans="1:32" ht="15" customHeight="1" x14ac:dyDescent="0.3">
      <c r="A2759" s="20" t="str">
        <f>Raw_Data!A2759</f>
        <v>SF12758</v>
      </c>
      <c r="B2759" s="15" t="str">
        <f>Raw_Data!B2759</f>
        <v>Maharashtra</v>
      </c>
      <c r="C2759" s="15" t="str">
        <f>Raw_Data!C2759</f>
        <v>Indore</v>
      </c>
      <c r="D2759" s="15" t="str">
        <f>Raw_Data!D2759</f>
        <v>Groundnut</v>
      </c>
      <c r="E2759" s="15" t="str">
        <f>Raw_Data!E2759</f>
        <v>Rabi</v>
      </c>
      <c r="F2759" s="15">
        <f>Raw_Data!F2759</f>
        <v>7.13</v>
      </c>
      <c r="G2759" s="18">
        <f>IF(Raw_Data!G2759="",ROUND(AVERAGEIFS(Raw_Data!$G$2:$G$4001,Raw_Data!$E$2:$E$4001,E2759),1),Raw_Data!G2759)</f>
        <v>376.3</v>
      </c>
      <c r="H2759" s="15">
        <f>Raw_Data!H2759</f>
        <v>21.8</v>
      </c>
      <c r="I2759" s="15">
        <f>Raw_Data!I2759</f>
        <v>70.8</v>
      </c>
      <c r="J2759" s="15">
        <f>Raw_Data!J2759</f>
        <v>9</v>
      </c>
      <c r="K2759" s="15">
        <f>Raw_Data!K2759</f>
        <v>6.73</v>
      </c>
      <c r="L2759" s="18">
        <f>IF(Raw_Data!L2759="",ROUND(AVERAGEIFS(Raw_Data!$L$2:$L$4001,Raw_Data!$E$2:$E$4001,E2759),1),Raw_Data!L2759)</f>
        <v>23.7</v>
      </c>
      <c r="M2759" s="15">
        <f>Raw_Data!M2759</f>
        <v>139</v>
      </c>
      <c r="N2759" s="15">
        <f>Raw_Data!N2759</f>
        <v>85.6</v>
      </c>
      <c r="O2759" s="15">
        <f>Raw_Data!O2759</f>
        <v>86</v>
      </c>
      <c r="P2759" s="15" t="str">
        <f>Raw_Data!P2759</f>
        <v>Flood</v>
      </c>
      <c r="Q2759" s="15">
        <f>Raw_Data!Q2759</f>
        <v>147.19999999999999</v>
      </c>
      <c r="R2759" s="15">
        <f>Raw_Data!R2759</f>
        <v>5.91</v>
      </c>
      <c r="S2759" s="15">
        <f>Raw_Data!S2759</f>
        <v>0.84</v>
      </c>
      <c r="T2759" s="18">
        <f>IF(Raw_Data!T2759="",ROUND(AVERAGEIFS(Raw_Data!$T$2:$T$4001,Raw_Data!$E$2:$E$4001,E2759,Raw_Data!$D$2:$D$4001,D2759),2),IF(Raw_Data!T2759&gt;INDEX(Cleaning_Reference!$F$6:$F$13,MATCH(D2759,Cleaning_Reference!$A$6:$A$13,0)),INDEX(Cleaning_Reference!$F$6:$F$13,MATCH(D2759,Cleaning_Reference!$A$6:$A$13,0)),Raw_Data!T2759))</f>
        <v>1.67</v>
      </c>
      <c r="U2759" s="15">
        <f>Raw_Data!U2759</f>
        <v>11.91</v>
      </c>
      <c r="V2759" s="15">
        <f>Raw_Data!V2759</f>
        <v>55641</v>
      </c>
      <c r="W2759" s="15">
        <f>Raw_Data!W2759</f>
        <v>556741</v>
      </c>
      <c r="X2759" s="15">
        <f>Raw_Data!X2759</f>
        <v>662684</v>
      </c>
      <c r="Y2759" s="15">
        <f>Raw_Data!Y2759</f>
        <v>105943</v>
      </c>
      <c r="Z2759" s="15">
        <f>Raw_Data!Z2759</f>
        <v>4813</v>
      </c>
      <c r="AA2759" s="15">
        <f>Raw_Data!AA2759</f>
        <v>2.4750000000000001</v>
      </c>
      <c r="AB2759" s="15">
        <f>Raw_Data!AB2759</f>
        <v>35.5</v>
      </c>
      <c r="AC2759" s="19" t="str">
        <f>IF(Raw_Data!G2759="","Yes","No")</f>
        <v>No</v>
      </c>
      <c r="AD2759" s="19" t="str">
        <f>IF(Raw_Data!L2759="","Yes","No")</f>
        <v>No</v>
      </c>
      <c r="AE2759" s="19" t="str">
        <f>IF(Raw_Data!T2759="","Imputed",IF(Raw_Data!T2759&gt;INDEX(Cleaning_Reference!$F$6:$F$13,MATCH(D2759,Cleaning_Reference!$A$6:$A$13,0)),"Capped","Original"))</f>
        <v>Original</v>
      </c>
      <c r="AF2759" s="21">
        <f t="shared" si="43"/>
        <v>11.91</v>
      </c>
    </row>
    <row r="2760" spans="1:32" ht="15" customHeight="1" x14ac:dyDescent="0.3">
      <c r="A2760" s="20" t="str">
        <f>Raw_Data!A2760</f>
        <v>SF12759</v>
      </c>
      <c r="B2760" s="15" t="str">
        <f>Raw_Data!B2760</f>
        <v>Madhya Pradesh</v>
      </c>
      <c r="C2760" s="15" t="str">
        <f>Raw_Data!C2760</f>
        <v>Krishna</v>
      </c>
      <c r="D2760" s="15" t="str">
        <f>Raw_Data!D2760</f>
        <v>Wheat</v>
      </c>
      <c r="E2760" s="15" t="str">
        <f>Raw_Data!E2760</f>
        <v>Kharif</v>
      </c>
      <c r="F2760" s="15">
        <f>Raw_Data!F2760</f>
        <v>4</v>
      </c>
      <c r="G2760" s="18">
        <f>IF(Raw_Data!G2760="",ROUND(AVERAGEIFS(Raw_Data!$G$2:$G$4001,Raw_Data!$E$2:$E$4001,E2760),1),Raw_Data!G2760)</f>
        <v>716.2</v>
      </c>
      <c r="H2760" s="15">
        <f>Raw_Data!H2760</f>
        <v>28.5</v>
      </c>
      <c r="I2760" s="15">
        <f>Raw_Data!I2760</f>
        <v>81.7</v>
      </c>
      <c r="J2760" s="15">
        <f>Raw_Data!J2760</f>
        <v>7.5</v>
      </c>
      <c r="K2760" s="15">
        <f>Raw_Data!K2760</f>
        <v>6.84</v>
      </c>
      <c r="L2760" s="18">
        <f>IF(Raw_Data!L2760="",ROUND(AVERAGEIFS(Raw_Data!$L$2:$L$4001,Raw_Data!$E$2:$E$4001,E2760),1),Raw_Data!L2760)</f>
        <v>33.5</v>
      </c>
      <c r="M2760" s="15">
        <f>Raw_Data!M2760</f>
        <v>81.599999999999994</v>
      </c>
      <c r="N2760" s="15">
        <f>Raw_Data!N2760</f>
        <v>43.7</v>
      </c>
      <c r="O2760" s="15">
        <f>Raw_Data!O2760</f>
        <v>109.8</v>
      </c>
      <c r="P2760" s="15" t="str">
        <f>Raw_Data!P2760</f>
        <v>Sprinkler</v>
      </c>
      <c r="Q2760" s="15">
        <f>Raw_Data!Q2760</f>
        <v>123.5</v>
      </c>
      <c r="R2760" s="15">
        <f>Raw_Data!R2760</f>
        <v>5.4</v>
      </c>
      <c r="S2760" s="15">
        <f>Raw_Data!S2760</f>
        <v>0.77</v>
      </c>
      <c r="T2760" s="18">
        <f>IF(Raw_Data!T2760="",ROUND(AVERAGEIFS(Raw_Data!$T$2:$T$4001,Raw_Data!$E$2:$E$4001,E2760,Raw_Data!$D$2:$D$4001,D2760),2),IF(Raw_Data!T2760&gt;INDEX(Cleaning_Reference!$F$6:$F$13,MATCH(D2760,Cleaning_Reference!$A$6:$A$13,0)),INDEX(Cleaning_Reference!$F$6:$F$13,MATCH(D2760,Cleaning_Reference!$A$6:$A$13,0)),Raw_Data!T2760))</f>
        <v>3.82</v>
      </c>
      <c r="U2760" s="15">
        <f>Raw_Data!U2760</f>
        <v>15.28</v>
      </c>
      <c r="V2760" s="15">
        <f>Raw_Data!V2760</f>
        <v>22562</v>
      </c>
      <c r="W2760" s="15">
        <f>Raw_Data!W2760</f>
        <v>250492</v>
      </c>
      <c r="X2760" s="15">
        <f>Raw_Data!X2760</f>
        <v>344747</v>
      </c>
      <c r="Y2760" s="15">
        <f>Raw_Data!Y2760</f>
        <v>94255</v>
      </c>
      <c r="Z2760" s="15">
        <f>Raw_Data!Z2760</f>
        <v>1870</v>
      </c>
      <c r="AA2760" s="15">
        <f>Raw_Data!AA2760</f>
        <v>8.1709999999999994</v>
      </c>
      <c r="AB2760" s="15">
        <f>Raw_Data!AB2760</f>
        <v>47.7</v>
      </c>
      <c r="AC2760" s="19" t="str">
        <f>IF(Raw_Data!G2760="","Yes","No")</f>
        <v>No</v>
      </c>
      <c r="AD2760" s="19" t="str">
        <f>IF(Raw_Data!L2760="","Yes","No")</f>
        <v>No</v>
      </c>
      <c r="AE2760" s="19" t="str">
        <f>IF(Raw_Data!T2760="","Imputed",IF(Raw_Data!T2760&gt;INDEX(Cleaning_Reference!$F$6:$F$13,MATCH(D2760,Cleaning_Reference!$A$6:$A$13,0)),"Capped","Original"))</f>
        <v>Original</v>
      </c>
      <c r="AF2760" s="21">
        <f t="shared" si="43"/>
        <v>15.28</v>
      </c>
    </row>
    <row r="2761" spans="1:32" ht="15" customHeight="1" x14ac:dyDescent="0.3">
      <c r="A2761" s="20" t="str">
        <f>Raw_Data!A2761</f>
        <v>SF12760</v>
      </c>
      <c r="B2761" s="15" t="str">
        <f>Raw_Data!B2761</f>
        <v>Telangana</v>
      </c>
      <c r="C2761" s="15" t="str">
        <f>Raw_Data!C2761</f>
        <v>Nalgonda</v>
      </c>
      <c r="D2761" s="15" t="str">
        <f>Raw_Data!D2761</f>
        <v>Pulses</v>
      </c>
      <c r="E2761" s="15" t="str">
        <f>Raw_Data!E2761</f>
        <v>Zaid</v>
      </c>
      <c r="F2761" s="15">
        <f>Raw_Data!F2761</f>
        <v>1.77</v>
      </c>
      <c r="G2761" s="18">
        <f>IF(Raw_Data!G2761="",ROUND(AVERAGEIFS(Raw_Data!$G$2:$G$4001,Raw_Data!$E$2:$E$4001,E2761),1),Raw_Data!G2761)</f>
        <v>220</v>
      </c>
      <c r="H2761" s="15">
        <f>Raw_Data!H2761</f>
        <v>31.5</v>
      </c>
      <c r="I2761" s="15">
        <f>Raw_Data!I2761</f>
        <v>62.2</v>
      </c>
      <c r="J2761" s="15">
        <f>Raw_Data!J2761</f>
        <v>8</v>
      </c>
      <c r="K2761" s="15">
        <f>Raw_Data!K2761</f>
        <v>6.84</v>
      </c>
      <c r="L2761" s="18">
        <f>IF(Raw_Data!L2761="",ROUND(AVERAGEIFS(Raw_Data!$L$2:$L$4001,Raw_Data!$E$2:$E$4001,E2761),1),Raw_Data!L2761)</f>
        <v>20.399999999999999</v>
      </c>
      <c r="M2761" s="15">
        <f>Raw_Data!M2761</f>
        <v>114.1</v>
      </c>
      <c r="N2761" s="15">
        <f>Raw_Data!N2761</f>
        <v>77.5</v>
      </c>
      <c r="O2761" s="15">
        <f>Raw_Data!O2761</f>
        <v>132.5</v>
      </c>
      <c r="P2761" s="15" t="str">
        <f>Raw_Data!P2761</f>
        <v>Flood</v>
      </c>
      <c r="Q2761" s="15">
        <f>Raw_Data!Q2761</f>
        <v>100.2</v>
      </c>
      <c r="R2761" s="15">
        <f>Raw_Data!R2761</f>
        <v>4.53</v>
      </c>
      <c r="S2761" s="15">
        <f>Raw_Data!S2761</f>
        <v>0.83</v>
      </c>
      <c r="T2761" s="18">
        <f>IF(Raw_Data!T2761="",ROUND(AVERAGEIFS(Raw_Data!$T$2:$T$4001,Raw_Data!$E$2:$E$4001,E2761,Raw_Data!$D$2:$D$4001,D2761),2),IF(Raw_Data!T2761&gt;INDEX(Cleaning_Reference!$F$6:$F$13,MATCH(D2761,Cleaning_Reference!$A$6:$A$13,0)),INDEX(Cleaning_Reference!$F$6:$F$13,MATCH(D2761,Cleaning_Reference!$A$6:$A$13,0)),Raw_Data!T2761))</f>
        <v>1.04</v>
      </c>
      <c r="U2761" s="15">
        <f>Raw_Data!U2761</f>
        <v>1.84</v>
      </c>
      <c r="V2761" s="15">
        <f>Raw_Data!V2761</f>
        <v>66537</v>
      </c>
      <c r="W2761" s="15">
        <f>Raw_Data!W2761</f>
        <v>100940</v>
      </c>
      <c r="X2761" s="15">
        <f>Raw_Data!X2761</f>
        <v>122428</v>
      </c>
      <c r="Y2761" s="15">
        <f>Raw_Data!Y2761</f>
        <v>21488</v>
      </c>
      <c r="Z2761" s="15">
        <f>Raw_Data!Z2761</f>
        <v>770</v>
      </c>
      <c r="AA2761" s="15">
        <f>Raw_Data!AA2761</f>
        <v>2.39</v>
      </c>
      <c r="AB2761" s="15">
        <f>Raw_Data!AB2761</f>
        <v>49.6</v>
      </c>
      <c r="AC2761" s="19" t="str">
        <f>IF(Raw_Data!G2761="","Yes","No")</f>
        <v>No</v>
      </c>
      <c r="AD2761" s="19" t="str">
        <f>IF(Raw_Data!L2761="","Yes","No")</f>
        <v>No</v>
      </c>
      <c r="AE2761" s="19" t="str">
        <f>IF(Raw_Data!T2761="","Imputed",IF(Raw_Data!T2761&gt;INDEX(Cleaning_Reference!$F$6:$F$13,MATCH(D2761,Cleaning_Reference!$A$6:$A$13,0)),"Capped","Original"))</f>
        <v>Original</v>
      </c>
      <c r="AF2761" s="21">
        <f t="shared" si="43"/>
        <v>1.84</v>
      </c>
    </row>
    <row r="2762" spans="1:32" ht="15" customHeight="1" x14ac:dyDescent="0.3">
      <c r="A2762" s="20" t="str">
        <f>Raw_Data!A2762</f>
        <v>SF12761</v>
      </c>
      <c r="B2762" s="15" t="str">
        <f>Raw_Data!B2762</f>
        <v>Telangana</v>
      </c>
      <c r="C2762" s="15" t="str">
        <f>Raw_Data!C2762</f>
        <v>Warangal</v>
      </c>
      <c r="D2762" s="15" t="str">
        <f>Raw_Data!D2762</f>
        <v>Maize</v>
      </c>
      <c r="E2762" s="15" t="str">
        <f>Raw_Data!E2762</f>
        <v>Rabi</v>
      </c>
      <c r="F2762" s="15">
        <f>Raw_Data!F2762</f>
        <v>1.44</v>
      </c>
      <c r="G2762" s="18">
        <f>IF(Raw_Data!G2762="",ROUND(AVERAGEIFS(Raw_Data!$G$2:$G$4001,Raw_Data!$E$2:$E$4001,E2762),1),Raw_Data!G2762)</f>
        <v>520.5</v>
      </c>
      <c r="H2762" s="15">
        <f>Raw_Data!H2762</f>
        <v>24.7</v>
      </c>
      <c r="I2762" s="15">
        <f>Raw_Data!I2762</f>
        <v>62.5</v>
      </c>
      <c r="J2762" s="15">
        <f>Raw_Data!J2762</f>
        <v>7.4</v>
      </c>
      <c r="K2762" s="15">
        <f>Raw_Data!K2762</f>
        <v>6.11</v>
      </c>
      <c r="L2762" s="18">
        <f>IF(Raw_Data!L2762="",ROUND(AVERAGEIFS(Raw_Data!$L$2:$L$4001,Raw_Data!$E$2:$E$4001,E2762),1),Raw_Data!L2762)</f>
        <v>22.9</v>
      </c>
      <c r="M2762" s="15">
        <f>Raw_Data!M2762</f>
        <v>92.5</v>
      </c>
      <c r="N2762" s="15">
        <f>Raw_Data!N2762</f>
        <v>72.8</v>
      </c>
      <c r="O2762" s="15">
        <f>Raw_Data!O2762</f>
        <v>107.4</v>
      </c>
      <c r="P2762" s="15" t="str">
        <f>Raw_Data!P2762</f>
        <v>Drip</v>
      </c>
      <c r="Q2762" s="15">
        <f>Raw_Data!Q2762</f>
        <v>176.4</v>
      </c>
      <c r="R2762" s="15">
        <f>Raw_Data!R2762</f>
        <v>6.87</v>
      </c>
      <c r="S2762" s="15">
        <f>Raw_Data!S2762</f>
        <v>0.93</v>
      </c>
      <c r="T2762" s="18">
        <f>IF(Raw_Data!T2762="",ROUND(AVERAGEIFS(Raw_Data!$T$2:$T$4001,Raw_Data!$E$2:$E$4001,E2762,Raw_Data!$D$2:$D$4001,D2762),2),IF(Raw_Data!T2762&gt;INDEX(Cleaning_Reference!$F$6:$F$13,MATCH(D2762,Cleaning_Reference!$A$6:$A$13,0)),INDEX(Cleaning_Reference!$F$6:$F$13,MATCH(D2762,Cleaning_Reference!$A$6:$A$13,0)),Raw_Data!T2762))</f>
        <v>3.41</v>
      </c>
      <c r="U2762" s="15">
        <f>Raw_Data!U2762</f>
        <v>4.91</v>
      </c>
      <c r="V2762" s="15">
        <f>Raw_Data!V2762</f>
        <v>21632</v>
      </c>
      <c r="W2762" s="15">
        <f>Raw_Data!W2762</f>
        <v>104010</v>
      </c>
      <c r="X2762" s="15">
        <f>Raw_Data!X2762</f>
        <v>106213</v>
      </c>
      <c r="Y2762" s="15">
        <f>Raw_Data!Y2762</f>
        <v>2203</v>
      </c>
      <c r="Z2762" s="15">
        <f>Raw_Data!Z2762</f>
        <v>643</v>
      </c>
      <c r="AA2762" s="15">
        <f>Raw_Data!AA2762</f>
        <v>7.6360000000000001</v>
      </c>
      <c r="AB2762" s="15">
        <f>Raw_Data!AB2762</f>
        <v>41</v>
      </c>
      <c r="AC2762" s="19" t="str">
        <f>IF(Raw_Data!G2762="","Yes","No")</f>
        <v>No</v>
      </c>
      <c r="AD2762" s="19" t="str">
        <f>IF(Raw_Data!L2762="","Yes","No")</f>
        <v>No</v>
      </c>
      <c r="AE2762" s="19" t="str">
        <f>IF(Raw_Data!T2762="","Imputed",IF(Raw_Data!T2762&gt;INDEX(Cleaning_Reference!$F$6:$F$13,MATCH(D2762,Cleaning_Reference!$A$6:$A$13,0)),"Capped","Original"))</f>
        <v>Original</v>
      </c>
      <c r="AF2762" s="21">
        <f t="shared" si="43"/>
        <v>4.91</v>
      </c>
    </row>
    <row r="2763" spans="1:32" ht="15" customHeight="1" x14ac:dyDescent="0.3">
      <c r="A2763" s="20" t="str">
        <f>Raw_Data!A2763</f>
        <v>SF12762</v>
      </c>
      <c r="B2763" s="15" t="str">
        <f>Raw_Data!B2763</f>
        <v>Tamil Nadu</v>
      </c>
      <c r="C2763" s="15" t="str">
        <f>Raw_Data!C2763</f>
        <v>Nashik</v>
      </c>
      <c r="D2763" s="15" t="str">
        <f>Raw_Data!D2763</f>
        <v>Groundnut</v>
      </c>
      <c r="E2763" s="15" t="str">
        <f>Raw_Data!E2763</f>
        <v>Kharif</v>
      </c>
      <c r="F2763" s="15">
        <f>Raw_Data!F2763</f>
        <v>4.18</v>
      </c>
      <c r="G2763" s="18">
        <f>IF(Raw_Data!G2763="",ROUND(AVERAGEIFS(Raw_Data!$G$2:$G$4001,Raw_Data!$E$2:$E$4001,E2763),1),Raw_Data!G2763)</f>
        <v>918.5</v>
      </c>
      <c r="H2763" s="15">
        <f>Raw_Data!H2763</f>
        <v>28.3</v>
      </c>
      <c r="I2763" s="15">
        <f>Raw_Data!I2763</f>
        <v>67.599999999999994</v>
      </c>
      <c r="J2763" s="15">
        <f>Raw_Data!J2763</f>
        <v>7.2</v>
      </c>
      <c r="K2763" s="15">
        <f>Raw_Data!K2763</f>
        <v>6.89</v>
      </c>
      <c r="L2763" s="18">
        <f>IF(Raw_Data!L2763="",ROUND(AVERAGEIFS(Raw_Data!$L$2:$L$4001,Raw_Data!$E$2:$E$4001,E2763),1),Raw_Data!L2763)</f>
        <v>36.799999999999997</v>
      </c>
      <c r="M2763" s="15">
        <f>Raw_Data!M2763</f>
        <v>142.69999999999999</v>
      </c>
      <c r="N2763" s="15">
        <f>Raw_Data!N2763</f>
        <v>48.6</v>
      </c>
      <c r="O2763" s="15">
        <f>Raw_Data!O2763</f>
        <v>30</v>
      </c>
      <c r="P2763" s="15" t="str">
        <f>Raw_Data!P2763</f>
        <v>Rainfed</v>
      </c>
      <c r="Q2763" s="15">
        <f>Raw_Data!Q2763</f>
        <v>201.1</v>
      </c>
      <c r="R2763" s="15">
        <f>Raw_Data!R2763</f>
        <v>3.55</v>
      </c>
      <c r="S2763" s="15">
        <f>Raw_Data!S2763</f>
        <v>0.87</v>
      </c>
      <c r="T2763" s="18">
        <f>IF(Raw_Data!T2763="",ROUND(AVERAGEIFS(Raw_Data!$T$2:$T$4001,Raw_Data!$E$2:$E$4001,E2763,Raw_Data!$D$2:$D$4001,D2763),2),IF(Raw_Data!T2763&gt;INDEX(Cleaning_Reference!$F$6:$F$13,MATCH(D2763,Cleaning_Reference!$A$6:$A$13,0)),INDEX(Cleaning_Reference!$F$6:$F$13,MATCH(D2763,Cleaning_Reference!$A$6:$A$13,0)),Raw_Data!T2763))</f>
        <v>1.72</v>
      </c>
      <c r="U2763" s="15">
        <f>Raw_Data!U2763</f>
        <v>7.19</v>
      </c>
      <c r="V2763" s="15">
        <f>Raw_Data!V2763</f>
        <v>59154</v>
      </c>
      <c r="W2763" s="15">
        <f>Raw_Data!W2763</f>
        <v>311443</v>
      </c>
      <c r="X2763" s="15">
        <f>Raw_Data!X2763</f>
        <v>425317</v>
      </c>
      <c r="Y2763" s="15">
        <f>Raw_Data!Y2763</f>
        <v>113874</v>
      </c>
      <c r="Z2763" s="15">
        <f>Raw_Data!Z2763</f>
        <v>1082</v>
      </c>
      <c r="AA2763" s="15">
        <f>Raw_Data!AA2763</f>
        <v>6.6449999999999996</v>
      </c>
      <c r="AB2763" s="15">
        <f>Raw_Data!AB2763</f>
        <v>57.2</v>
      </c>
      <c r="AC2763" s="19" t="str">
        <f>IF(Raw_Data!G2763="","Yes","No")</f>
        <v>No</v>
      </c>
      <c r="AD2763" s="19" t="str">
        <f>IF(Raw_Data!L2763="","Yes","No")</f>
        <v>No</v>
      </c>
      <c r="AE2763" s="19" t="str">
        <f>IF(Raw_Data!T2763="","Imputed",IF(Raw_Data!T2763&gt;INDEX(Cleaning_Reference!$F$6:$F$13,MATCH(D2763,Cleaning_Reference!$A$6:$A$13,0)),"Capped","Original"))</f>
        <v>Original</v>
      </c>
      <c r="AF2763" s="21">
        <f t="shared" si="43"/>
        <v>7.19</v>
      </c>
    </row>
    <row r="2764" spans="1:32" ht="15" customHeight="1" x14ac:dyDescent="0.3">
      <c r="A2764" s="20" t="str">
        <f>Raw_Data!A2764</f>
        <v>SF12763</v>
      </c>
      <c r="B2764" s="15" t="str">
        <f>Raw_Data!B2764</f>
        <v>Maharashtra</v>
      </c>
      <c r="C2764" s="15" t="str">
        <f>Raw_Data!C2764</f>
        <v>Nalgonda</v>
      </c>
      <c r="D2764" s="15" t="str">
        <f>Raw_Data!D2764</f>
        <v>Cotton</v>
      </c>
      <c r="E2764" s="15" t="str">
        <f>Raw_Data!E2764</f>
        <v>Kharif</v>
      </c>
      <c r="F2764" s="15">
        <f>Raw_Data!F2764</f>
        <v>1.83</v>
      </c>
      <c r="G2764" s="18">
        <f>IF(Raw_Data!G2764="",ROUND(AVERAGEIFS(Raw_Data!$G$2:$G$4001,Raw_Data!$E$2:$E$4001,E2764),1),Raw_Data!G2764)</f>
        <v>1048.5</v>
      </c>
      <c r="H2764" s="15">
        <f>Raw_Data!H2764</f>
        <v>31.6</v>
      </c>
      <c r="I2764" s="15">
        <f>Raw_Data!I2764</f>
        <v>64.400000000000006</v>
      </c>
      <c r="J2764" s="15">
        <f>Raw_Data!J2764</f>
        <v>6.5</v>
      </c>
      <c r="K2764" s="15">
        <f>Raw_Data!K2764</f>
        <v>7.51</v>
      </c>
      <c r="L2764" s="18">
        <f>IF(Raw_Data!L2764="",ROUND(AVERAGEIFS(Raw_Data!$L$2:$L$4001,Raw_Data!$E$2:$E$4001,E2764),1),Raw_Data!L2764)</f>
        <v>25.9</v>
      </c>
      <c r="M2764" s="15">
        <f>Raw_Data!M2764</f>
        <v>133.1</v>
      </c>
      <c r="N2764" s="15">
        <f>Raw_Data!N2764</f>
        <v>81.599999999999994</v>
      </c>
      <c r="O2764" s="15">
        <f>Raw_Data!O2764</f>
        <v>89.4</v>
      </c>
      <c r="P2764" s="15" t="str">
        <f>Raw_Data!P2764</f>
        <v>Rainfed</v>
      </c>
      <c r="Q2764" s="15">
        <f>Raw_Data!Q2764</f>
        <v>178.4</v>
      </c>
      <c r="R2764" s="15">
        <f>Raw_Data!R2764</f>
        <v>5.09</v>
      </c>
      <c r="S2764" s="15">
        <f>Raw_Data!S2764</f>
        <v>0.68</v>
      </c>
      <c r="T2764" s="18">
        <f>IF(Raw_Data!T2764="",ROUND(AVERAGEIFS(Raw_Data!$T$2:$T$4001,Raw_Data!$E$2:$E$4001,E2764,Raw_Data!$D$2:$D$4001,D2764),2),IF(Raw_Data!T2764&gt;INDEX(Cleaning_Reference!$F$6:$F$13,MATCH(D2764,Cleaning_Reference!$A$6:$A$13,0)),INDEX(Cleaning_Reference!$F$6:$F$13,MATCH(D2764,Cleaning_Reference!$A$6:$A$13,0)),Raw_Data!T2764))</f>
        <v>0.68</v>
      </c>
      <c r="U2764" s="15">
        <f>Raw_Data!U2764</f>
        <v>1.24</v>
      </c>
      <c r="V2764" s="15">
        <f>Raw_Data!V2764</f>
        <v>67304</v>
      </c>
      <c r="W2764" s="15">
        <f>Raw_Data!W2764</f>
        <v>119307</v>
      </c>
      <c r="X2764" s="15">
        <f>Raw_Data!X2764</f>
        <v>83457</v>
      </c>
      <c r="Y2764" s="15">
        <f>Raw_Data!Y2764</f>
        <v>-35850</v>
      </c>
      <c r="Z2764" s="15">
        <f>Raw_Data!Z2764</f>
        <v>788</v>
      </c>
      <c r="AA2764" s="15">
        <f>Raw_Data!AA2764</f>
        <v>1.5740000000000001</v>
      </c>
      <c r="AB2764" s="15">
        <f>Raw_Data!AB2764</f>
        <v>55.9</v>
      </c>
      <c r="AC2764" s="19" t="str">
        <f>IF(Raw_Data!G2764="","Yes","No")</f>
        <v>No</v>
      </c>
      <c r="AD2764" s="19" t="str">
        <f>IF(Raw_Data!L2764="","Yes","No")</f>
        <v>No</v>
      </c>
      <c r="AE2764" s="19" t="str">
        <f>IF(Raw_Data!T2764="","Imputed",IF(Raw_Data!T2764&gt;INDEX(Cleaning_Reference!$F$6:$F$13,MATCH(D2764,Cleaning_Reference!$A$6:$A$13,0)),"Capped","Original"))</f>
        <v>Original</v>
      </c>
      <c r="AF2764" s="21">
        <f t="shared" si="43"/>
        <v>1.24</v>
      </c>
    </row>
    <row r="2765" spans="1:32" ht="15" customHeight="1" x14ac:dyDescent="0.3">
      <c r="A2765" s="20" t="str">
        <f>Raw_Data!A2765</f>
        <v>SF12764</v>
      </c>
      <c r="B2765" s="15" t="str">
        <f>Raw_Data!B2765</f>
        <v>Tamil Nadu</v>
      </c>
      <c r="C2765" s="15" t="str">
        <f>Raw_Data!C2765</f>
        <v>Nashik</v>
      </c>
      <c r="D2765" s="15" t="str">
        <f>Raw_Data!D2765</f>
        <v>Rice</v>
      </c>
      <c r="E2765" s="15" t="str">
        <f>Raw_Data!E2765</f>
        <v>Rabi</v>
      </c>
      <c r="F2765" s="15">
        <f>Raw_Data!F2765</f>
        <v>8.81</v>
      </c>
      <c r="G2765" s="18">
        <f>IF(Raw_Data!G2765="",ROUND(AVERAGEIFS(Raw_Data!$G$2:$G$4001,Raw_Data!$E$2:$E$4001,E2765),1),Raw_Data!G2765)</f>
        <v>442.2</v>
      </c>
      <c r="H2765" s="15">
        <f>Raw_Data!H2765</f>
        <v>23.4</v>
      </c>
      <c r="I2765" s="15">
        <f>Raw_Data!I2765</f>
        <v>50.4</v>
      </c>
      <c r="J2765" s="15">
        <f>Raw_Data!J2765</f>
        <v>7.6</v>
      </c>
      <c r="K2765" s="15">
        <f>Raw_Data!K2765</f>
        <v>6.21</v>
      </c>
      <c r="L2765" s="18">
        <f>IF(Raw_Data!L2765="",ROUND(AVERAGEIFS(Raw_Data!$L$2:$L$4001,Raw_Data!$E$2:$E$4001,E2765),1),Raw_Data!L2765)</f>
        <v>35.1</v>
      </c>
      <c r="M2765" s="15">
        <f>Raw_Data!M2765</f>
        <v>120.1</v>
      </c>
      <c r="N2765" s="15">
        <f>Raw_Data!N2765</f>
        <v>79.8</v>
      </c>
      <c r="O2765" s="15">
        <f>Raw_Data!O2765</f>
        <v>128.1</v>
      </c>
      <c r="P2765" s="15" t="str">
        <f>Raw_Data!P2765</f>
        <v>Drip</v>
      </c>
      <c r="Q2765" s="15">
        <f>Raw_Data!Q2765</f>
        <v>188.5</v>
      </c>
      <c r="R2765" s="15">
        <f>Raw_Data!R2765</f>
        <v>2.36</v>
      </c>
      <c r="S2765" s="15">
        <f>Raw_Data!S2765</f>
        <v>0.78</v>
      </c>
      <c r="T2765" s="18">
        <f>IF(Raw_Data!T2765="",ROUND(AVERAGEIFS(Raw_Data!$T$2:$T$4001,Raw_Data!$E$2:$E$4001,E2765,Raw_Data!$D$2:$D$4001,D2765),2),IF(Raw_Data!T2765&gt;INDEX(Cleaning_Reference!$F$6:$F$13,MATCH(D2765,Cleaning_Reference!$A$6:$A$13,0)),INDEX(Cleaning_Reference!$F$6:$F$13,MATCH(D2765,Cleaning_Reference!$A$6:$A$13,0)),Raw_Data!T2765))</f>
        <v>2.74</v>
      </c>
      <c r="U2765" s="15">
        <f>Raw_Data!U2765</f>
        <v>24.14</v>
      </c>
      <c r="V2765" s="15">
        <f>Raw_Data!V2765</f>
        <v>20737</v>
      </c>
      <c r="W2765" s="15">
        <f>Raw_Data!W2765</f>
        <v>505884</v>
      </c>
      <c r="X2765" s="15">
        <f>Raw_Data!X2765</f>
        <v>500591</v>
      </c>
      <c r="Y2765" s="15">
        <f>Raw_Data!Y2765</f>
        <v>-5293</v>
      </c>
      <c r="Z2765" s="15">
        <f>Raw_Data!Z2765</f>
        <v>11525</v>
      </c>
      <c r="AA2765" s="15">
        <f>Raw_Data!AA2765</f>
        <v>2.0950000000000002</v>
      </c>
      <c r="AB2765" s="15">
        <f>Raw_Data!AB2765</f>
        <v>57.8</v>
      </c>
      <c r="AC2765" s="19" t="str">
        <f>IF(Raw_Data!G2765="","Yes","No")</f>
        <v>No</v>
      </c>
      <c r="AD2765" s="19" t="str">
        <f>IF(Raw_Data!L2765="","Yes","No")</f>
        <v>No</v>
      </c>
      <c r="AE2765" s="19" t="str">
        <f>IF(Raw_Data!T2765="","Imputed",IF(Raw_Data!T2765&gt;INDEX(Cleaning_Reference!$F$6:$F$13,MATCH(D2765,Cleaning_Reference!$A$6:$A$13,0)),"Capped","Original"))</f>
        <v>Original</v>
      </c>
      <c r="AF2765" s="21">
        <f t="shared" si="43"/>
        <v>24.14</v>
      </c>
    </row>
    <row r="2766" spans="1:32" ht="15" customHeight="1" x14ac:dyDescent="0.3">
      <c r="A2766" s="20" t="str">
        <f>Raw_Data!A2766</f>
        <v>SF12765</v>
      </c>
      <c r="B2766" s="15" t="str">
        <f>Raw_Data!B2766</f>
        <v>Madhya Pradesh</v>
      </c>
      <c r="C2766" s="15" t="str">
        <f>Raw_Data!C2766</f>
        <v>Raichur</v>
      </c>
      <c r="D2766" s="15" t="str">
        <f>Raw_Data!D2766</f>
        <v>Groundnut</v>
      </c>
      <c r="E2766" s="15" t="str">
        <f>Raw_Data!E2766</f>
        <v>Kharif</v>
      </c>
      <c r="F2766" s="15">
        <f>Raw_Data!F2766</f>
        <v>1.76</v>
      </c>
      <c r="G2766" s="18">
        <f>IF(Raw_Data!G2766="",ROUND(AVERAGEIFS(Raw_Data!$G$2:$G$4001,Raw_Data!$E$2:$E$4001,E2766),1),Raw_Data!G2766)</f>
        <v>786.2</v>
      </c>
      <c r="H2766" s="15">
        <f>Raw_Data!H2766</f>
        <v>26.5</v>
      </c>
      <c r="I2766" s="15">
        <f>Raw_Data!I2766</f>
        <v>75.3</v>
      </c>
      <c r="J2766" s="15">
        <f>Raw_Data!J2766</f>
        <v>7.3</v>
      </c>
      <c r="K2766" s="15">
        <f>Raw_Data!K2766</f>
        <v>6.63</v>
      </c>
      <c r="L2766" s="18">
        <f>IF(Raw_Data!L2766="",ROUND(AVERAGEIFS(Raw_Data!$L$2:$L$4001,Raw_Data!$E$2:$E$4001,E2766),1),Raw_Data!L2766)</f>
        <v>24</v>
      </c>
      <c r="M2766" s="15">
        <f>Raw_Data!M2766</f>
        <v>47.7</v>
      </c>
      <c r="N2766" s="15">
        <f>Raw_Data!N2766</f>
        <v>35.5</v>
      </c>
      <c r="O2766" s="15">
        <f>Raw_Data!O2766</f>
        <v>121</v>
      </c>
      <c r="P2766" s="15" t="str">
        <f>Raw_Data!P2766</f>
        <v>Rainfed</v>
      </c>
      <c r="Q2766" s="15">
        <f>Raw_Data!Q2766</f>
        <v>290</v>
      </c>
      <c r="R2766" s="15">
        <f>Raw_Data!R2766</f>
        <v>8.64</v>
      </c>
      <c r="S2766" s="15">
        <f>Raw_Data!S2766</f>
        <v>0.78</v>
      </c>
      <c r="T2766" s="18">
        <f>IF(Raw_Data!T2766="",ROUND(AVERAGEIFS(Raw_Data!$T$2:$T$4001,Raw_Data!$E$2:$E$4001,E2766,Raw_Data!$D$2:$D$4001,D2766),2),IF(Raw_Data!T2766&gt;INDEX(Cleaning_Reference!$F$6:$F$13,MATCH(D2766,Cleaning_Reference!$A$6:$A$13,0)),INDEX(Cleaning_Reference!$F$6:$F$13,MATCH(D2766,Cleaning_Reference!$A$6:$A$13,0)),Raw_Data!T2766))</f>
        <v>2.0499999999999998</v>
      </c>
      <c r="U2766" s="15">
        <f>Raw_Data!U2766</f>
        <v>3.61</v>
      </c>
      <c r="V2766" s="15">
        <f>Raw_Data!V2766</f>
        <v>49088</v>
      </c>
      <c r="W2766" s="15">
        <f>Raw_Data!W2766</f>
        <v>144422</v>
      </c>
      <c r="X2766" s="15">
        <f>Raw_Data!X2766</f>
        <v>177208</v>
      </c>
      <c r="Y2766" s="15">
        <f>Raw_Data!Y2766</f>
        <v>32786</v>
      </c>
      <c r="Z2766" s="15">
        <f>Raw_Data!Z2766</f>
        <v>479</v>
      </c>
      <c r="AA2766" s="15">
        <f>Raw_Data!AA2766</f>
        <v>7.5369999999999999</v>
      </c>
      <c r="AB2766" s="15">
        <f>Raw_Data!AB2766</f>
        <v>43</v>
      </c>
      <c r="AC2766" s="19" t="str">
        <f>IF(Raw_Data!G2766="","Yes","No")</f>
        <v>No</v>
      </c>
      <c r="AD2766" s="19" t="str">
        <f>IF(Raw_Data!L2766="","Yes","No")</f>
        <v>No</v>
      </c>
      <c r="AE2766" s="19" t="str">
        <f>IF(Raw_Data!T2766="","Imputed",IF(Raw_Data!T2766&gt;INDEX(Cleaning_Reference!$F$6:$F$13,MATCH(D2766,Cleaning_Reference!$A$6:$A$13,0)),"Capped","Original"))</f>
        <v>Original</v>
      </c>
      <c r="AF2766" s="21">
        <f t="shared" si="43"/>
        <v>3.61</v>
      </c>
    </row>
    <row r="2767" spans="1:32" ht="15" customHeight="1" x14ac:dyDescent="0.3">
      <c r="A2767" s="20" t="str">
        <f>Raw_Data!A2767</f>
        <v>SF12766</v>
      </c>
      <c r="B2767" s="15" t="str">
        <f>Raw_Data!B2767</f>
        <v>Karnataka</v>
      </c>
      <c r="C2767" s="15" t="str">
        <f>Raw_Data!C2767</f>
        <v>Raichur</v>
      </c>
      <c r="D2767" s="15" t="str">
        <f>Raw_Data!D2767</f>
        <v>Pulses</v>
      </c>
      <c r="E2767" s="15" t="str">
        <f>Raw_Data!E2767</f>
        <v>Rabi</v>
      </c>
      <c r="F2767" s="15">
        <f>Raw_Data!F2767</f>
        <v>5.72</v>
      </c>
      <c r="G2767" s="18">
        <f>IF(Raw_Data!G2767="",ROUND(AVERAGEIFS(Raw_Data!$G$2:$G$4001,Raw_Data!$E$2:$E$4001,E2767),1),Raw_Data!G2767)</f>
        <v>469.9</v>
      </c>
      <c r="H2767" s="15">
        <f>Raw_Data!H2767</f>
        <v>23.8</v>
      </c>
      <c r="I2767" s="15">
        <f>Raw_Data!I2767</f>
        <v>49.9</v>
      </c>
      <c r="J2767" s="15">
        <f>Raw_Data!J2767</f>
        <v>7.5</v>
      </c>
      <c r="K2767" s="15">
        <f>Raw_Data!K2767</f>
        <v>5.83</v>
      </c>
      <c r="L2767" s="18">
        <f>IF(Raw_Data!L2767="",ROUND(AVERAGEIFS(Raw_Data!$L$2:$L$4001,Raw_Data!$E$2:$E$4001,E2767),1),Raw_Data!L2767)</f>
        <v>11.9</v>
      </c>
      <c r="M2767" s="15">
        <f>Raw_Data!M2767</f>
        <v>132.4</v>
      </c>
      <c r="N2767" s="15">
        <f>Raw_Data!N2767</f>
        <v>27.9</v>
      </c>
      <c r="O2767" s="15">
        <f>Raw_Data!O2767</f>
        <v>93.5</v>
      </c>
      <c r="P2767" s="15" t="str">
        <f>Raw_Data!P2767</f>
        <v>Sprinkler</v>
      </c>
      <c r="Q2767" s="15">
        <f>Raw_Data!Q2767</f>
        <v>65.5</v>
      </c>
      <c r="R2767" s="15">
        <f>Raw_Data!R2767</f>
        <v>6.89</v>
      </c>
      <c r="S2767" s="15">
        <f>Raw_Data!S2767</f>
        <v>0.79</v>
      </c>
      <c r="T2767" s="18">
        <f>IF(Raw_Data!T2767="",ROUND(AVERAGEIFS(Raw_Data!$T$2:$T$4001,Raw_Data!$E$2:$E$4001,E2767,Raw_Data!$D$2:$D$4001,D2767),2),IF(Raw_Data!T2767&gt;INDEX(Cleaning_Reference!$F$6:$F$13,MATCH(D2767,Cleaning_Reference!$A$6:$A$13,0)),INDEX(Cleaning_Reference!$F$6:$F$13,MATCH(D2767,Cleaning_Reference!$A$6:$A$13,0)),Raw_Data!T2767))</f>
        <v>0.62</v>
      </c>
      <c r="U2767" s="15">
        <f>Raw_Data!U2767</f>
        <v>3.55</v>
      </c>
      <c r="V2767" s="15">
        <f>Raw_Data!V2767</f>
        <v>60634</v>
      </c>
      <c r="W2767" s="15">
        <f>Raw_Data!W2767</f>
        <v>229934</v>
      </c>
      <c r="X2767" s="15">
        <f>Raw_Data!X2767</f>
        <v>215251</v>
      </c>
      <c r="Y2767" s="15">
        <f>Raw_Data!Y2767</f>
        <v>-14683</v>
      </c>
      <c r="Z2767" s="15">
        <f>Raw_Data!Z2767</f>
        <v>1980</v>
      </c>
      <c r="AA2767" s="15">
        <f>Raw_Data!AA2767</f>
        <v>1.7929999999999999</v>
      </c>
      <c r="AB2767" s="15">
        <f>Raw_Data!AB2767</f>
        <v>36.6</v>
      </c>
      <c r="AC2767" s="19" t="str">
        <f>IF(Raw_Data!G2767="","Yes","No")</f>
        <v>No</v>
      </c>
      <c r="AD2767" s="19" t="str">
        <f>IF(Raw_Data!L2767="","Yes","No")</f>
        <v>No</v>
      </c>
      <c r="AE2767" s="19" t="str">
        <f>IF(Raw_Data!T2767="","Imputed",IF(Raw_Data!T2767&gt;INDEX(Cleaning_Reference!$F$6:$F$13,MATCH(D2767,Cleaning_Reference!$A$6:$A$13,0)),"Capped","Original"))</f>
        <v>Original</v>
      </c>
      <c r="AF2767" s="21">
        <f t="shared" si="43"/>
        <v>3.55</v>
      </c>
    </row>
    <row r="2768" spans="1:32" ht="15" customHeight="1" x14ac:dyDescent="0.3">
      <c r="A2768" s="20" t="str">
        <f>Raw_Data!A2768</f>
        <v>SF12767</v>
      </c>
      <c r="B2768" s="15" t="str">
        <f>Raw_Data!B2768</f>
        <v>Telangana</v>
      </c>
      <c r="C2768" s="15" t="str">
        <f>Raw_Data!C2768</f>
        <v>Guntur</v>
      </c>
      <c r="D2768" s="15" t="str">
        <f>Raw_Data!D2768</f>
        <v>Groundnut</v>
      </c>
      <c r="E2768" s="15" t="str">
        <f>Raw_Data!E2768</f>
        <v>Kharif</v>
      </c>
      <c r="F2768" s="15">
        <f>Raw_Data!F2768</f>
        <v>8.58</v>
      </c>
      <c r="G2768" s="18">
        <f>IF(Raw_Data!G2768="",ROUND(AVERAGEIFS(Raw_Data!$G$2:$G$4001,Raw_Data!$E$2:$E$4001,E2768),1),Raw_Data!G2768)</f>
        <v>977.1</v>
      </c>
      <c r="H2768" s="15">
        <f>Raw_Data!H2768</f>
        <v>26.8</v>
      </c>
      <c r="I2768" s="15">
        <f>Raw_Data!I2768</f>
        <v>72.599999999999994</v>
      </c>
      <c r="J2768" s="15">
        <f>Raw_Data!J2768</f>
        <v>6.9</v>
      </c>
      <c r="K2768" s="15">
        <f>Raw_Data!K2768</f>
        <v>6.12</v>
      </c>
      <c r="L2768" s="18">
        <f>IF(Raw_Data!L2768="",ROUND(AVERAGEIFS(Raw_Data!$L$2:$L$4001,Raw_Data!$E$2:$E$4001,E2768),1),Raw_Data!L2768)</f>
        <v>33.4</v>
      </c>
      <c r="M2768" s="15">
        <f>Raw_Data!M2768</f>
        <v>85.7</v>
      </c>
      <c r="N2768" s="15">
        <f>Raw_Data!N2768</f>
        <v>34.299999999999997</v>
      </c>
      <c r="O2768" s="15">
        <f>Raw_Data!O2768</f>
        <v>98.2</v>
      </c>
      <c r="P2768" s="15" t="str">
        <f>Raw_Data!P2768</f>
        <v>Flood</v>
      </c>
      <c r="Q2768" s="15">
        <f>Raw_Data!Q2768</f>
        <v>178.1</v>
      </c>
      <c r="R2768" s="15">
        <f>Raw_Data!R2768</f>
        <v>7.91</v>
      </c>
      <c r="S2768" s="15">
        <f>Raw_Data!S2768</f>
        <v>0.97</v>
      </c>
      <c r="T2768" s="18">
        <f>IF(Raw_Data!T2768="",ROUND(AVERAGEIFS(Raw_Data!$T$2:$T$4001,Raw_Data!$E$2:$E$4001,E2768,Raw_Data!$D$2:$D$4001,D2768),2),IF(Raw_Data!T2768&gt;INDEX(Cleaning_Reference!$F$6:$F$13,MATCH(D2768,Cleaning_Reference!$A$6:$A$13,0)),INDEX(Cleaning_Reference!$F$6:$F$13,MATCH(D2768,Cleaning_Reference!$A$6:$A$13,0)),Raw_Data!T2768))</f>
        <v>1.22</v>
      </c>
      <c r="U2768" s="15">
        <f>Raw_Data!U2768</f>
        <v>10.47</v>
      </c>
      <c r="V2768" s="15">
        <f>Raw_Data!V2768</f>
        <v>57860</v>
      </c>
      <c r="W2768" s="15">
        <f>Raw_Data!W2768</f>
        <v>675503</v>
      </c>
      <c r="X2768" s="15">
        <f>Raw_Data!X2768</f>
        <v>605794</v>
      </c>
      <c r="Y2768" s="15">
        <f>Raw_Data!Y2768</f>
        <v>-69709</v>
      </c>
      <c r="Z2768" s="15">
        <f>Raw_Data!Z2768</f>
        <v>6035</v>
      </c>
      <c r="AA2768" s="15">
        <f>Raw_Data!AA2768</f>
        <v>1.7350000000000001</v>
      </c>
      <c r="AB2768" s="15">
        <f>Raw_Data!AB2768</f>
        <v>53.4</v>
      </c>
      <c r="AC2768" s="19" t="str">
        <f>IF(Raw_Data!G2768="","Yes","No")</f>
        <v>No</v>
      </c>
      <c r="AD2768" s="19" t="str">
        <f>IF(Raw_Data!L2768="","Yes","No")</f>
        <v>No</v>
      </c>
      <c r="AE2768" s="19" t="str">
        <f>IF(Raw_Data!T2768="","Imputed",IF(Raw_Data!T2768&gt;INDEX(Cleaning_Reference!$F$6:$F$13,MATCH(D2768,Cleaning_Reference!$A$6:$A$13,0)),"Capped","Original"))</f>
        <v>Original</v>
      </c>
      <c r="AF2768" s="21">
        <f t="shared" si="43"/>
        <v>10.47</v>
      </c>
    </row>
    <row r="2769" spans="1:32" ht="15" customHeight="1" x14ac:dyDescent="0.3">
      <c r="A2769" s="20" t="str">
        <f>Raw_Data!A2769</f>
        <v>SF12768</v>
      </c>
      <c r="B2769" s="15" t="str">
        <f>Raw_Data!B2769</f>
        <v>Maharashtra</v>
      </c>
      <c r="C2769" s="15" t="str">
        <f>Raw_Data!C2769</f>
        <v>Erode</v>
      </c>
      <c r="D2769" s="15" t="str">
        <f>Raw_Data!D2769</f>
        <v>Cotton</v>
      </c>
      <c r="E2769" s="15" t="str">
        <f>Raw_Data!E2769</f>
        <v>Kharif</v>
      </c>
      <c r="F2769" s="15">
        <f>Raw_Data!F2769</f>
        <v>12.3</v>
      </c>
      <c r="G2769" s="18">
        <f>IF(Raw_Data!G2769="",ROUND(AVERAGEIFS(Raw_Data!$G$2:$G$4001,Raw_Data!$E$2:$E$4001,E2769),1),Raw_Data!G2769)</f>
        <v>1133.5999999999999</v>
      </c>
      <c r="H2769" s="15">
        <f>Raw_Data!H2769</f>
        <v>29.9</v>
      </c>
      <c r="I2769" s="15">
        <f>Raw_Data!I2769</f>
        <v>65.900000000000006</v>
      </c>
      <c r="J2769" s="15">
        <f>Raw_Data!J2769</f>
        <v>3.9</v>
      </c>
      <c r="K2769" s="15">
        <f>Raw_Data!K2769</f>
        <v>6.93</v>
      </c>
      <c r="L2769" s="18">
        <f>IF(Raw_Data!L2769="",ROUND(AVERAGEIFS(Raw_Data!$L$2:$L$4001,Raw_Data!$E$2:$E$4001,E2769),1),Raw_Data!L2769)</f>
        <v>40.4</v>
      </c>
      <c r="M2769" s="15">
        <f>Raw_Data!M2769</f>
        <v>104.1</v>
      </c>
      <c r="N2769" s="15">
        <f>Raw_Data!N2769</f>
        <v>31.9</v>
      </c>
      <c r="O2769" s="15">
        <f>Raw_Data!O2769</f>
        <v>124.2</v>
      </c>
      <c r="P2769" s="15" t="str">
        <f>Raw_Data!P2769</f>
        <v>Sprinkler</v>
      </c>
      <c r="Q2769" s="15">
        <f>Raw_Data!Q2769</f>
        <v>245.1</v>
      </c>
      <c r="R2769" s="15">
        <f>Raw_Data!R2769</f>
        <v>2.62</v>
      </c>
      <c r="S2769" s="15">
        <f>Raw_Data!S2769</f>
        <v>0.97</v>
      </c>
      <c r="T2769" s="18">
        <f>IF(Raw_Data!T2769="",ROUND(AVERAGEIFS(Raw_Data!$T$2:$T$4001,Raw_Data!$E$2:$E$4001,E2769,Raw_Data!$D$2:$D$4001,D2769),2),IF(Raw_Data!T2769&gt;INDEX(Cleaning_Reference!$F$6:$F$13,MATCH(D2769,Cleaning_Reference!$A$6:$A$13,0)),INDEX(Cleaning_Reference!$F$6:$F$13,MATCH(D2769,Cleaning_Reference!$A$6:$A$13,0)),Raw_Data!T2769))</f>
        <v>1.53</v>
      </c>
      <c r="U2769" s="15">
        <f>Raw_Data!U2769</f>
        <v>18.82</v>
      </c>
      <c r="V2769" s="15">
        <f>Raw_Data!V2769</f>
        <v>73678</v>
      </c>
      <c r="W2769" s="15">
        <f>Raw_Data!W2769</f>
        <v>809507</v>
      </c>
      <c r="X2769" s="15">
        <f>Raw_Data!X2769</f>
        <v>1386620</v>
      </c>
      <c r="Y2769" s="15">
        <f>Raw_Data!Y2769</f>
        <v>577113</v>
      </c>
      <c r="Z2769" s="15">
        <f>Raw_Data!Z2769</f>
        <v>8239</v>
      </c>
      <c r="AA2769" s="15">
        <f>Raw_Data!AA2769</f>
        <v>2.2839999999999998</v>
      </c>
      <c r="AB2769" s="15">
        <f>Raw_Data!AB2769</f>
        <v>64.8</v>
      </c>
      <c r="AC2769" s="19" t="str">
        <f>IF(Raw_Data!G2769="","Yes","No")</f>
        <v>No</v>
      </c>
      <c r="AD2769" s="19" t="str">
        <f>IF(Raw_Data!L2769="","Yes","No")</f>
        <v>No</v>
      </c>
      <c r="AE2769" s="19" t="str">
        <f>IF(Raw_Data!T2769="","Imputed",IF(Raw_Data!T2769&gt;INDEX(Cleaning_Reference!$F$6:$F$13,MATCH(D2769,Cleaning_Reference!$A$6:$A$13,0)),"Capped","Original"))</f>
        <v>Original</v>
      </c>
      <c r="AF2769" s="21">
        <f t="shared" si="43"/>
        <v>18.82</v>
      </c>
    </row>
    <row r="2770" spans="1:32" ht="15" customHeight="1" x14ac:dyDescent="0.3">
      <c r="A2770" s="20" t="str">
        <f>Raw_Data!A2770</f>
        <v>SF12769</v>
      </c>
      <c r="B2770" s="15" t="str">
        <f>Raw_Data!B2770</f>
        <v>Gujarat</v>
      </c>
      <c r="C2770" s="15" t="str">
        <f>Raw_Data!C2770</f>
        <v>Erode</v>
      </c>
      <c r="D2770" s="15" t="str">
        <f>Raw_Data!D2770</f>
        <v>Rice</v>
      </c>
      <c r="E2770" s="15" t="str">
        <f>Raw_Data!E2770</f>
        <v>Zaid</v>
      </c>
      <c r="F2770" s="15">
        <f>Raw_Data!F2770</f>
        <v>3.28</v>
      </c>
      <c r="G2770" s="18">
        <f>IF(Raw_Data!G2770="",ROUND(AVERAGEIFS(Raw_Data!$G$2:$G$4001,Raw_Data!$E$2:$E$4001,E2770),1),Raw_Data!G2770)</f>
        <v>266.3</v>
      </c>
      <c r="H2770" s="15">
        <f>Raw_Data!H2770</f>
        <v>26.4</v>
      </c>
      <c r="I2770" s="15">
        <f>Raw_Data!I2770</f>
        <v>64.8</v>
      </c>
      <c r="J2770" s="15">
        <f>Raw_Data!J2770</f>
        <v>8.1999999999999993</v>
      </c>
      <c r="K2770" s="15">
        <f>Raw_Data!K2770</f>
        <v>6.69</v>
      </c>
      <c r="L2770" s="18">
        <f>IF(Raw_Data!L2770="",ROUND(AVERAGEIFS(Raw_Data!$L$2:$L$4001,Raw_Data!$E$2:$E$4001,E2770),1),Raw_Data!L2770)</f>
        <v>8</v>
      </c>
      <c r="M2770" s="15">
        <f>Raw_Data!M2770</f>
        <v>147.6</v>
      </c>
      <c r="N2770" s="15">
        <f>Raw_Data!N2770</f>
        <v>58.6</v>
      </c>
      <c r="O2770" s="15">
        <f>Raw_Data!O2770</f>
        <v>59</v>
      </c>
      <c r="P2770" s="15" t="str">
        <f>Raw_Data!P2770</f>
        <v>Drip</v>
      </c>
      <c r="Q2770" s="15">
        <f>Raw_Data!Q2770</f>
        <v>90.7</v>
      </c>
      <c r="R2770" s="15">
        <f>Raw_Data!R2770</f>
        <v>6.55</v>
      </c>
      <c r="S2770" s="15">
        <f>Raw_Data!S2770</f>
        <v>0.85</v>
      </c>
      <c r="T2770" s="18">
        <f>IF(Raw_Data!T2770="",ROUND(AVERAGEIFS(Raw_Data!$T$2:$T$4001,Raw_Data!$E$2:$E$4001,E2770,Raw_Data!$D$2:$D$4001,D2770),2),IF(Raw_Data!T2770&gt;INDEX(Cleaning_Reference!$F$6:$F$13,MATCH(D2770,Cleaning_Reference!$A$6:$A$13,0)),INDEX(Cleaning_Reference!$F$6:$F$13,MATCH(D2770,Cleaning_Reference!$A$6:$A$13,0)),Raw_Data!T2770))</f>
        <v>2.73</v>
      </c>
      <c r="U2770" s="15">
        <f>Raw_Data!U2770</f>
        <v>8.9499999999999993</v>
      </c>
      <c r="V2770" s="15">
        <f>Raw_Data!V2770</f>
        <v>22750</v>
      </c>
      <c r="W2770" s="15">
        <f>Raw_Data!W2770</f>
        <v>210652</v>
      </c>
      <c r="X2770" s="15">
        <f>Raw_Data!X2770</f>
        <v>203612</v>
      </c>
      <c r="Y2770" s="15">
        <f>Raw_Data!Y2770</f>
        <v>-7040</v>
      </c>
      <c r="Z2770" s="15">
        <f>Raw_Data!Z2770</f>
        <v>4293</v>
      </c>
      <c r="AA2770" s="15">
        <f>Raw_Data!AA2770</f>
        <v>2.085</v>
      </c>
      <c r="AB2770" s="15">
        <f>Raw_Data!AB2770</f>
        <v>40.9</v>
      </c>
      <c r="AC2770" s="19" t="str">
        <f>IF(Raw_Data!G2770="","Yes","No")</f>
        <v>No</v>
      </c>
      <c r="AD2770" s="19" t="str">
        <f>IF(Raw_Data!L2770="","Yes","No")</f>
        <v>No</v>
      </c>
      <c r="AE2770" s="19" t="str">
        <f>IF(Raw_Data!T2770="","Imputed",IF(Raw_Data!T2770&gt;INDEX(Cleaning_Reference!$F$6:$F$13,MATCH(D2770,Cleaning_Reference!$A$6:$A$13,0)),"Capped","Original"))</f>
        <v>Original</v>
      </c>
      <c r="AF2770" s="21">
        <f t="shared" si="43"/>
        <v>8.9499999999999993</v>
      </c>
    </row>
    <row r="2771" spans="1:32" ht="15" customHeight="1" x14ac:dyDescent="0.3">
      <c r="A2771" s="20" t="str">
        <f>Raw_Data!A2771</f>
        <v>SF12770</v>
      </c>
      <c r="B2771" s="15" t="str">
        <f>Raw_Data!B2771</f>
        <v>Punjab</v>
      </c>
      <c r="C2771" s="15" t="str">
        <f>Raw_Data!C2771</f>
        <v>Guntur</v>
      </c>
      <c r="D2771" s="15" t="str">
        <f>Raw_Data!D2771</f>
        <v>Sugarcane</v>
      </c>
      <c r="E2771" s="15" t="str">
        <f>Raw_Data!E2771</f>
        <v>Rabi</v>
      </c>
      <c r="F2771" s="15">
        <f>Raw_Data!F2771</f>
        <v>9.09</v>
      </c>
      <c r="G2771" s="18">
        <f>IF(Raw_Data!G2771="",ROUND(AVERAGEIFS(Raw_Data!$G$2:$G$4001,Raw_Data!$E$2:$E$4001,E2771),1),Raw_Data!G2771)</f>
        <v>368.5</v>
      </c>
      <c r="H2771" s="15">
        <f>Raw_Data!H2771</f>
        <v>21.7</v>
      </c>
      <c r="I2771" s="15">
        <f>Raw_Data!I2771</f>
        <v>45.6</v>
      </c>
      <c r="J2771" s="15">
        <f>Raw_Data!J2771</f>
        <v>7.5</v>
      </c>
      <c r="K2771" s="15">
        <f>Raw_Data!K2771</f>
        <v>7.05</v>
      </c>
      <c r="L2771" s="18">
        <f>IF(Raw_Data!L2771="",ROUND(AVERAGEIFS(Raw_Data!$L$2:$L$4001,Raw_Data!$E$2:$E$4001,E2771),1),Raw_Data!L2771)</f>
        <v>19.5</v>
      </c>
      <c r="M2771" s="15">
        <f>Raw_Data!M2771</f>
        <v>167.3</v>
      </c>
      <c r="N2771" s="15">
        <f>Raw_Data!N2771</f>
        <v>48.9</v>
      </c>
      <c r="O2771" s="15">
        <f>Raw_Data!O2771</f>
        <v>108</v>
      </c>
      <c r="P2771" s="15" t="str">
        <f>Raw_Data!P2771</f>
        <v>Drip</v>
      </c>
      <c r="Q2771" s="15">
        <f>Raw_Data!Q2771</f>
        <v>112.3</v>
      </c>
      <c r="R2771" s="15">
        <f>Raw_Data!R2771</f>
        <v>3.94</v>
      </c>
      <c r="S2771" s="15">
        <f>Raw_Data!S2771</f>
        <v>0.65</v>
      </c>
      <c r="T2771" s="18">
        <f>IF(Raw_Data!T2771="",ROUND(AVERAGEIFS(Raw_Data!$T$2:$T$4001,Raw_Data!$E$2:$E$4001,E2771,Raw_Data!$D$2:$D$4001,D2771),2),IF(Raw_Data!T2771&gt;INDEX(Cleaning_Reference!$F$6:$F$13,MATCH(D2771,Cleaning_Reference!$A$6:$A$13,0)),INDEX(Cleaning_Reference!$F$6:$F$13,MATCH(D2771,Cleaning_Reference!$A$6:$A$13,0)),Raw_Data!T2771))</f>
        <v>56.74</v>
      </c>
      <c r="U2771" s="15">
        <f>Raw_Data!U2771</f>
        <v>515.77</v>
      </c>
      <c r="V2771" s="15">
        <f>Raw_Data!V2771</f>
        <v>2975</v>
      </c>
      <c r="W2771" s="15">
        <f>Raw_Data!W2771</f>
        <v>639772</v>
      </c>
      <c r="X2771" s="15">
        <f>Raw_Data!X2771</f>
        <v>1534416</v>
      </c>
      <c r="Y2771" s="15">
        <f>Raw_Data!Y2771</f>
        <v>894644</v>
      </c>
      <c r="Z2771" s="15">
        <f>Raw_Data!Z2771</f>
        <v>11759</v>
      </c>
      <c r="AA2771" s="15">
        <f>Raw_Data!AA2771</f>
        <v>43.862000000000002</v>
      </c>
      <c r="AB2771" s="15">
        <f>Raw_Data!AB2771</f>
        <v>52</v>
      </c>
      <c r="AC2771" s="19" t="str">
        <f>IF(Raw_Data!G2771="","Yes","No")</f>
        <v>No</v>
      </c>
      <c r="AD2771" s="19" t="str">
        <f>IF(Raw_Data!L2771="","Yes","No")</f>
        <v>No</v>
      </c>
      <c r="AE2771" s="19" t="str">
        <f>IF(Raw_Data!T2771="","Imputed",IF(Raw_Data!T2771&gt;INDEX(Cleaning_Reference!$F$6:$F$13,MATCH(D2771,Cleaning_Reference!$A$6:$A$13,0)),"Capped","Original"))</f>
        <v>Original</v>
      </c>
      <c r="AF2771" s="21">
        <f t="shared" si="43"/>
        <v>515.77</v>
      </c>
    </row>
    <row r="2772" spans="1:32" ht="15" customHeight="1" x14ac:dyDescent="0.3">
      <c r="A2772" s="20" t="str">
        <f>Raw_Data!A2772</f>
        <v>SF12771</v>
      </c>
      <c r="B2772" s="15" t="str">
        <f>Raw_Data!B2772</f>
        <v>Punjab</v>
      </c>
      <c r="C2772" s="15" t="str">
        <f>Raw_Data!C2772</f>
        <v>Erode</v>
      </c>
      <c r="D2772" s="15" t="str">
        <f>Raw_Data!D2772</f>
        <v>Chilli</v>
      </c>
      <c r="E2772" s="15" t="str">
        <f>Raw_Data!E2772</f>
        <v>Kharif</v>
      </c>
      <c r="F2772" s="15">
        <f>Raw_Data!F2772</f>
        <v>9.36</v>
      </c>
      <c r="G2772" s="18">
        <f>IF(Raw_Data!G2772="",ROUND(AVERAGEIFS(Raw_Data!$G$2:$G$4001,Raw_Data!$E$2:$E$4001,E2772),1),Raw_Data!G2772)</f>
        <v>1287.7</v>
      </c>
      <c r="H2772" s="15">
        <f>Raw_Data!H2772</f>
        <v>27.9</v>
      </c>
      <c r="I2772" s="15">
        <f>Raw_Data!I2772</f>
        <v>69.400000000000006</v>
      </c>
      <c r="J2772" s="15">
        <f>Raw_Data!J2772</f>
        <v>8.1999999999999993</v>
      </c>
      <c r="K2772" s="15">
        <f>Raw_Data!K2772</f>
        <v>5.97</v>
      </c>
      <c r="L2772" s="18">
        <f>IF(Raw_Data!L2772="",ROUND(AVERAGEIFS(Raw_Data!$L$2:$L$4001,Raw_Data!$E$2:$E$4001,E2772),1),Raw_Data!L2772)</f>
        <v>33.1</v>
      </c>
      <c r="M2772" s="15">
        <f>Raw_Data!M2772</f>
        <v>81.2</v>
      </c>
      <c r="N2772" s="15">
        <f>Raw_Data!N2772</f>
        <v>120</v>
      </c>
      <c r="O2772" s="15">
        <f>Raw_Data!O2772</f>
        <v>120.6</v>
      </c>
      <c r="P2772" s="15" t="str">
        <f>Raw_Data!P2772</f>
        <v>Rainfed</v>
      </c>
      <c r="Q2772" s="15">
        <f>Raw_Data!Q2772</f>
        <v>190.1</v>
      </c>
      <c r="R2772" s="15">
        <f>Raw_Data!R2772</f>
        <v>5.5</v>
      </c>
      <c r="S2772" s="15">
        <f>Raw_Data!S2772</f>
        <v>0.98</v>
      </c>
      <c r="T2772" s="18">
        <f>IF(Raw_Data!T2772="",ROUND(AVERAGEIFS(Raw_Data!$T$2:$T$4001,Raw_Data!$E$2:$E$4001,E2772,Raw_Data!$D$2:$D$4001,D2772),2),IF(Raw_Data!T2772&gt;INDEX(Cleaning_Reference!$F$6:$F$13,MATCH(D2772,Cleaning_Reference!$A$6:$A$13,0)),INDEX(Cleaning_Reference!$F$6:$F$13,MATCH(D2772,Cleaning_Reference!$A$6:$A$13,0)),Raw_Data!T2772))</f>
        <v>0.97</v>
      </c>
      <c r="U2772" s="15">
        <f>Raw_Data!U2772</f>
        <v>9.08</v>
      </c>
      <c r="V2772" s="15">
        <f>Raw_Data!V2772</f>
        <v>91270</v>
      </c>
      <c r="W2772" s="15">
        <f>Raw_Data!W2772</f>
        <v>512111</v>
      </c>
      <c r="X2772" s="15">
        <f>Raw_Data!X2772</f>
        <v>828732</v>
      </c>
      <c r="Y2772" s="15">
        <f>Raw_Data!Y2772</f>
        <v>316621</v>
      </c>
      <c r="Z2772" s="15">
        <f>Raw_Data!Z2772</f>
        <v>2998</v>
      </c>
      <c r="AA2772" s="15">
        <f>Raw_Data!AA2772</f>
        <v>3.0289999999999999</v>
      </c>
      <c r="AB2772" s="15">
        <f>Raw_Data!AB2772</f>
        <v>62.6</v>
      </c>
      <c r="AC2772" s="19" t="str">
        <f>IF(Raw_Data!G2772="","Yes","No")</f>
        <v>No</v>
      </c>
      <c r="AD2772" s="19" t="str">
        <f>IF(Raw_Data!L2772="","Yes","No")</f>
        <v>No</v>
      </c>
      <c r="AE2772" s="19" t="str">
        <f>IF(Raw_Data!T2772="","Imputed",IF(Raw_Data!T2772&gt;INDEX(Cleaning_Reference!$F$6:$F$13,MATCH(D2772,Cleaning_Reference!$A$6:$A$13,0)),"Capped","Original"))</f>
        <v>Original</v>
      </c>
      <c r="AF2772" s="21">
        <f t="shared" si="43"/>
        <v>9.08</v>
      </c>
    </row>
    <row r="2773" spans="1:32" ht="15" customHeight="1" x14ac:dyDescent="0.3">
      <c r="A2773" s="20" t="str">
        <f>Raw_Data!A2773</f>
        <v>SF12772</v>
      </c>
      <c r="B2773" s="15" t="str">
        <f>Raw_Data!B2773</f>
        <v>Telangana</v>
      </c>
      <c r="C2773" s="15" t="str">
        <f>Raw_Data!C2773</f>
        <v>Rajkot</v>
      </c>
      <c r="D2773" s="15" t="str">
        <f>Raw_Data!D2773</f>
        <v>Cotton</v>
      </c>
      <c r="E2773" s="15" t="str">
        <f>Raw_Data!E2773</f>
        <v>Kharif</v>
      </c>
      <c r="F2773" s="15">
        <f>Raw_Data!F2773</f>
        <v>14.62</v>
      </c>
      <c r="G2773" s="18">
        <f>IF(Raw_Data!G2773="",ROUND(AVERAGEIFS(Raw_Data!$G$2:$G$4001,Raw_Data!$E$2:$E$4001,E2773),1),Raw_Data!G2773)</f>
        <v>1202.5999999999999</v>
      </c>
      <c r="H2773" s="15">
        <f>Raw_Data!H2773</f>
        <v>26.3</v>
      </c>
      <c r="I2773" s="15">
        <f>Raw_Data!I2773</f>
        <v>62.4</v>
      </c>
      <c r="J2773" s="15">
        <f>Raw_Data!J2773</f>
        <v>6.9</v>
      </c>
      <c r="K2773" s="15">
        <f>Raw_Data!K2773</f>
        <v>6.79</v>
      </c>
      <c r="L2773" s="18">
        <f>IF(Raw_Data!L2773="",ROUND(AVERAGEIFS(Raw_Data!$L$2:$L$4001,Raw_Data!$E$2:$E$4001,E2773),1),Raw_Data!L2773)</f>
        <v>21.3</v>
      </c>
      <c r="M2773" s="15">
        <f>Raw_Data!M2773</f>
        <v>132.4</v>
      </c>
      <c r="N2773" s="15">
        <f>Raw_Data!N2773</f>
        <v>74.2</v>
      </c>
      <c r="O2773" s="15">
        <f>Raw_Data!O2773</f>
        <v>150.30000000000001</v>
      </c>
      <c r="P2773" s="15" t="str">
        <f>Raw_Data!P2773</f>
        <v>Flood</v>
      </c>
      <c r="Q2773" s="15">
        <f>Raw_Data!Q2773</f>
        <v>165</v>
      </c>
      <c r="R2773" s="15">
        <f>Raw_Data!R2773</f>
        <v>6.05</v>
      </c>
      <c r="S2773" s="15">
        <f>Raw_Data!S2773</f>
        <v>0.83</v>
      </c>
      <c r="T2773" s="18">
        <f>IF(Raw_Data!T2773="",ROUND(AVERAGEIFS(Raw_Data!$T$2:$T$4001,Raw_Data!$E$2:$E$4001,E2773,Raw_Data!$D$2:$D$4001,D2773),2),IF(Raw_Data!T2773&gt;INDEX(Cleaning_Reference!$F$6:$F$13,MATCH(D2773,Cleaning_Reference!$A$6:$A$13,0)),INDEX(Cleaning_Reference!$F$6:$F$13,MATCH(D2773,Cleaning_Reference!$A$6:$A$13,0)),Raw_Data!T2773))</f>
        <v>1.41</v>
      </c>
      <c r="U2773" s="15">
        <f>Raw_Data!U2773</f>
        <v>20.61</v>
      </c>
      <c r="V2773" s="15">
        <f>Raw_Data!V2773</f>
        <v>72876</v>
      </c>
      <c r="W2773" s="15">
        <f>Raw_Data!W2773</f>
        <v>1085148</v>
      </c>
      <c r="X2773" s="15">
        <f>Raw_Data!X2773</f>
        <v>1501974</v>
      </c>
      <c r="Y2773" s="15">
        <f>Raw_Data!Y2773</f>
        <v>416826</v>
      </c>
      <c r="Z2773" s="15">
        <f>Raw_Data!Z2773</f>
        <v>15304</v>
      </c>
      <c r="AA2773" s="15">
        <f>Raw_Data!AA2773</f>
        <v>1.347</v>
      </c>
      <c r="AB2773" s="15">
        <f>Raw_Data!AB2773</f>
        <v>61.6</v>
      </c>
      <c r="AC2773" s="19" t="str">
        <f>IF(Raw_Data!G2773="","Yes","No")</f>
        <v>No</v>
      </c>
      <c r="AD2773" s="19" t="str">
        <f>IF(Raw_Data!L2773="","Yes","No")</f>
        <v>No</v>
      </c>
      <c r="AE2773" s="19" t="str">
        <f>IF(Raw_Data!T2773="","Imputed",IF(Raw_Data!T2773&gt;INDEX(Cleaning_Reference!$F$6:$F$13,MATCH(D2773,Cleaning_Reference!$A$6:$A$13,0)),"Capped","Original"))</f>
        <v>Original</v>
      </c>
      <c r="AF2773" s="21">
        <f t="shared" si="43"/>
        <v>20.61</v>
      </c>
    </row>
    <row r="2774" spans="1:32" ht="15" customHeight="1" x14ac:dyDescent="0.3">
      <c r="A2774" s="20" t="str">
        <f>Raw_Data!A2774</f>
        <v>SF12773</v>
      </c>
      <c r="B2774" s="15" t="str">
        <f>Raw_Data!B2774</f>
        <v>Gujarat</v>
      </c>
      <c r="C2774" s="15" t="str">
        <f>Raw_Data!C2774</f>
        <v>Nalgonda</v>
      </c>
      <c r="D2774" s="15" t="str">
        <f>Raw_Data!D2774</f>
        <v>Rice</v>
      </c>
      <c r="E2774" s="15" t="str">
        <f>Raw_Data!E2774</f>
        <v>Zaid</v>
      </c>
      <c r="F2774" s="15">
        <f>Raw_Data!F2774</f>
        <v>11.65</v>
      </c>
      <c r="G2774" s="18">
        <f>IF(Raw_Data!G2774="",ROUND(AVERAGEIFS(Raw_Data!$G$2:$G$4001,Raw_Data!$E$2:$E$4001,E2774),1),Raw_Data!G2774)</f>
        <v>364.6</v>
      </c>
      <c r="H2774" s="15">
        <f>Raw_Data!H2774</f>
        <v>26.3</v>
      </c>
      <c r="I2774" s="15">
        <f>Raw_Data!I2774</f>
        <v>54.9</v>
      </c>
      <c r="J2774" s="15">
        <f>Raw_Data!J2774</f>
        <v>8</v>
      </c>
      <c r="K2774" s="15">
        <f>Raw_Data!K2774</f>
        <v>6.04</v>
      </c>
      <c r="L2774" s="18">
        <f>IF(Raw_Data!L2774="",ROUND(AVERAGEIFS(Raw_Data!$L$2:$L$4001,Raw_Data!$E$2:$E$4001,E2774),1),Raw_Data!L2774)</f>
        <v>15.5</v>
      </c>
      <c r="M2774" s="15">
        <f>Raw_Data!M2774</f>
        <v>114.7</v>
      </c>
      <c r="N2774" s="15">
        <f>Raw_Data!N2774</f>
        <v>62.1</v>
      </c>
      <c r="O2774" s="15">
        <f>Raw_Data!O2774</f>
        <v>108.3</v>
      </c>
      <c r="P2774" s="15" t="str">
        <f>Raw_Data!P2774</f>
        <v>Sprinkler</v>
      </c>
      <c r="Q2774" s="15">
        <f>Raw_Data!Q2774</f>
        <v>288.5</v>
      </c>
      <c r="R2774" s="15">
        <f>Raw_Data!R2774</f>
        <v>6.5</v>
      </c>
      <c r="S2774" s="15">
        <f>Raw_Data!S2774</f>
        <v>0.83</v>
      </c>
      <c r="T2774" s="18">
        <f>IF(Raw_Data!T2774="",ROUND(AVERAGEIFS(Raw_Data!$T$2:$T$4001,Raw_Data!$E$2:$E$4001,E2774,Raw_Data!$D$2:$D$4001,D2774),2),IF(Raw_Data!T2774&gt;INDEX(Cleaning_Reference!$F$6:$F$13,MATCH(D2774,Cleaning_Reference!$A$6:$A$13,0)),INDEX(Cleaning_Reference!$F$6:$F$13,MATCH(D2774,Cleaning_Reference!$A$6:$A$13,0)),Raw_Data!T2774))</f>
        <v>1.92</v>
      </c>
      <c r="U2774" s="15">
        <f>Raw_Data!U2774</f>
        <v>22.37</v>
      </c>
      <c r="V2774" s="15">
        <f>Raw_Data!V2774</f>
        <v>19981</v>
      </c>
      <c r="W2774" s="15">
        <f>Raw_Data!W2774</f>
        <v>824996</v>
      </c>
      <c r="X2774" s="15">
        <f>Raw_Data!X2774</f>
        <v>446975</v>
      </c>
      <c r="Y2774" s="15">
        <f>Raw_Data!Y2774</f>
        <v>-378021</v>
      </c>
      <c r="Z2774" s="15">
        <f>Raw_Data!Z2774</f>
        <v>16322</v>
      </c>
      <c r="AA2774" s="15">
        <f>Raw_Data!AA2774</f>
        <v>1.371</v>
      </c>
      <c r="AB2774" s="15">
        <f>Raw_Data!AB2774</f>
        <v>18.7</v>
      </c>
      <c r="AC2774" s="19" t="str">
        <f>IF(Raw_Data!G2774="","Yes","No")</f>
        <v>No</v>
      </c>
      <c r="AD2774" s="19" t="str">
        <f>IF(Raw_Data!L2774="","Yes","No")</f>
        <v>No</v>
      </c>
      <c r="AE2774" s="19" t="str">
        <f>IF(Raw_Data!T2774="","Imputed",IF(Raw_Data!T2774&gt;INDEX(Cleaning_Reference!$F$6:$F$13,MATCH(D2774,Cleaning_Reference!$A$6:$A$13,0)),"Capped","Original"))</f>
        <v>Original</v>
      </c>
      <c r="AF2774" s="21">
        <f t="shared" si="43"/>
        <v>22.37</v>
      </c>
    </row>
    <row r="2775" spans="1:32" ht="15" customHeight="1" x14ac:dyDescent="0.3">
      <c r="A2775" s="20" t="str">
        <f>Raw_Data!A2775</f>
        <v>SF12774</v>
      </c>
      <c r="B2775" s="15" t="str">
        <f>Raw_Data!B2775</f>
        <v>Gujarat</v>
      </c>
      <c r="C2775" s="15" t="str">
        <f>Raw_Data!C2775</f>
        <v>Krishna</v>
      </c>
      <c r="D2775" s="15" t="str">
        <f>Raw_Data!D2775</f>
        <v>Rice</v>
      </c>
      <c r="E2775" s="15" t="str">
        <f>Raw_Data!E2775</f>
        <v>Kharif</v>
      </c>
      <c r="F2775" s="15">
        <f>Raw_Data!F2775</f>
        <v>9.5500000000000007</v>
      </c>
      <c r="G2775" s="18">
        <f>IF(Raw_Data!G2775="",ROUND(AVERAGEIFS(Raw_Data!$G$2:$G$4001,Raw_Data!$E$2:$E$4001,E2775),1),Raw_Data!G2775)</f>
        <v>940</v>
      </c>
      <c r="H2775" s="15">
        <f>Raw_Data!H2775</f>
        <v>28.6</v>
      </c>
      <c r="I2775" s="15">
        <f>Raw_Data!I2775</f>
        <v>72.3</v>
      </c>
      <c r="J2775" s="15">
        <f>Raw_Data!J2775</f>
        <v>8.1999999999999993</v>
      </c>
      <c r="K2775" s="15">
        <f>Raw_Data!K2775</f>
        <v>7.29</v>
      </c>
      <c r="L2775" s="18">
        <f>IF(Raw_Data!L2775="",ROUND(AVERAGEIFS(Raw_Data!$L$2:$L$4001,Raw_Data!$E$2:$E$4001,E2775),1),Raw_Data!L2775)</f>
        <v>28.9</v>
      </c>
      <c r="M2775" s="15">
        <f>Raw_Data!M2775</f>
        <v>119.6</v>
      </c>
      <c r="N2775" s="15">
        <f>Raw_Data!N2775</f>
        <v>47.4</v>
      </c>
      <c r="O2775" s="15">
        <f>Raw_Data!O2775</f>
        <v>103.1</v>
      </c>
      <c r="P2775" s="15" t="str">
        <f>Raw_Data!P2775</f>
        <v>Drip</v>
      </c>
      <c r="Q2775" s="15">
        <f>Raw_Data!Q2775</f>
        <v>233.2</v>
      </c>
      <c r="R2775" s="15">
        <f>Raw_Data!R2775</f>
        <v>5.63</v>
      </c>
      <c r="S2775" s="15">
        <f>Raw_Data!S2775</f>
        <v>0.69</v>
      </c>
      <c r="T2775" s="18">
        <f>IF(Raw_Data!T2775="",ROUND(AVERAGEIFS(Raw_Data!$T$2:$T$4001,Raw_Data!$E$2:$E$4001,E2775,Raw_Data!$D$2:$D$4001,D2775),2),IF(Raw_Data!T2775&gt;INDEX(Cleaning_Reference!$F$6:$F$13,MATCH(D2775,Cleaning_Reference!$A$6:$A$13,0)),INDEX(Cleaning_Reference!$F$6:$F$13,MATCH(D2775,Cleaning_Reference!$A$6:$A$13,0)),Raw_Data!T2775))</f>
        <v>2.1</v>
      </c>
      <c r="U2775" s="15">
        <f>Raw_Data!U2775</f>
        <v>20.059999999999999</v>
      </c>
      <c r="V2775" s="15">
        <f>Raw_Data!V2775</f>
        <v>17168</v>
      </c>
      <c r="W2775" s="15">
        <f>Raw_Data!W2775</f>
        <v>751693</v>
      </c>
      <c r="X2775" s="15">
        <f>Raw_Data!X2775</f>
        <v>344390</v>
      </c>
      <c r="Y2775" s="15">
        <f>Raw_Data!Y2775</f>
        <v>-407303</v>
      </c>
      <c r="Z2775" s="15">
        <f>Raw_Data!Z2775</f>
        <v>10979</v>
      </c>
      <c r="AA2775" s="15">
        <f>Raw_Data!AA2775</f>
        <v>1.827</v>
      </c>
      <c r="AB2775" s="15">
        <f>Raw_Data!AB2775</f>
        <v>52.2</v>
      </c>
      <c r="AC2775" s="19" t="str">
        <f>IF(Raw_Data!G2775="","Yes","No")</f>
        <v>No</v>
      </c>
      <c r="AD2775" s="19" t="str">
        <f>IF(Raw_Data!L2775="","Yes","No")</f>
        <v>No</v>
      </c>
      <c r="AE2775" s="19" t="str">
        <f>IF(Raw_Data!T2775="","Imputed",IF(Raw_Data!T2775&gt;INDEX(Cleaning_Reference!$F$6:$F$13,MATCH(D2775,Cleaning_Reference!$A$6:$A$13,0)),"Capped","Original"))</f>
        <v>Original</v>
      </c>
      <c r="AF2775" s="21">
        <f t="shared" si="43"/>
        <v>20.059999999999999</v>
      </c>
    </row>
    <row r="2776" spans="1:32" ht="15" customHeight="1" x14ac:dyDescent="0.3">
      <c r="A2776" s="20" t="str">
        <f>Raw_Data!A2776</f>
        <v>SF12775</v>
      </c>
      <c r="B2776" s="15" t="str">
        <f>Raw_Data!B2776</f>
        <v>Telangana</v>
      </c>
      <c r="C2776" s="15" t="str">
        <f>Raw_Data!C2776</f>
        <v>Krishna</v>
      </c>
      <c r="D2776" s="15" t="str">
        <f>Raw_Data!D2776</f>
        <v>Groundnut</v>
      </c>
      <c r="E2776" s="15" t="str">
        <f>Raw_Data!E2776</f>
        <v>Zaid</v>
      </c>
      <c r="F2776" s="15">
        <f>Raw_Data!F2776</f>
        <v>14.33</v>
      </c>
      <c r="G2776" s="18">
        <f>IF(Raw_Data!G2776="",ROUND(AVERAGEIFS(Raw_Data!$G$2:$G$4001,Raw_Data!$E$2:$E$4001,E2776),1),Raw_Data!G2776)</f>
        <v>355</v>
      </c>
      <c r="H2776" s="15">
        <f>Raw_Data!H2776</f>
        <v>27.2</v>
      </c>
      <c r="I2776" s="15">
        <f>Raw_Data!I2776</f>
        <v>49.9</v>
      </c>
      <c r="J2776" s="15">
        <f>Raw_Data!J2776</f>
        <v>7.7</v>
      </c>
      <c r="K2776" s="15">
        <f>Raw_Data!K2776</f>
        <v>7.52</v>
      </c>
      <c r="L2776" s="18">
        <f>IF(Raw_Data!L2776="",ROUND(AVERAGEIFS(Raw_Data!$L$2:$L$4001,Raw_Data!$E$2:$E$4001,E2776),1),Raw_Data!L2776)</f>
        <v>11.4</v>
      </c>
      <c r="M2776" s="15">
        <f>Raw_Data!M2776</f>
        <v>121.6</v>
      </c>
      <c r="N2776" s="15">
        <f>Raw_Data!N2776</f>
        <v>55.6</v>
      </c>
      <c r="O2776" s="15">
        <f>Raw_Data!O2776</f>
        <v>117.4</v>
      </c>
      <c r="P2776" s="15" t="str">
        <f>Raw_Data!P2776</f>
        <v>Rainfed</v>
      </c>
      <c r="Q2776" s="15">
        <f>Raw_Data!Q2776</f>
        <v>210.7</v>
      </c>
      <c r="R2776" s="15">
        <f>Raw_Data!R2776</f>
        <v>2.68</v>
      </c>
      <c r="S2776" s="15">
        <f>Raw_Data!S2776</f>
        <v>0.91</v>
      </c>
      <c r="T2776" s="18">
        <f>IF(Raw_Data!T2776="",ROUND(AVERAGEIFS(Raw_Data!$T$2:$T$4001,Raw_Data!$E$2:$E$4001,E2776,Raw_Data!$D$2:$D$4001,D2776),2),IF(Raw_Data!T2776&gt;INDEX(Cleaning_Reference!$F$6:$F$13,MATCH(D2776,Cleaning_Reference!$A$6:$A$13,0)),INDEX(Cleaning_Reference!$F$6:$F$13,MATCH(D2776,Cleaning_Reference!$A$6:$A$13,0)),Raw_Data!T2776))</f>
        <v>0.64</v>
      </c>
      <c r="U2776" s="15">
        <f>Raw_Data!U2776</f>
        <v>9.17</v>
      </c>
      <c r="V2776" s="15">
        <f>Raw_Data!V2776</f>
        <v>58578</v>
      </c>
      <c r="W2776" s="15">
        <f>Raw_Data!W2776</f>
        <v>913370</v>
      </c>
      <c r="X2776" s="15">
        <f>Raw_Data!X2776</f>
        <v>537160</v>
      </c>
      <c r="Y2776" s="15">
        <f>Raw_Data!Y2776</f>
        <v>-376210</v>
      </c>
      <c r="Z2776" s="15">
        <f>Raw_Data!Z2776</f>
        <v>4143</v>
      </c>
      <c r="AA2776" s="15">
        <f>Raw_Data!AA2776</f>
        <v>2.2130000000000001</v>
      </c>
      <c r="AB2776" s="15">
        <f>Raw_Data!AB2776</f>
        <v>40.6</v>
      </c>
      <c r="AC2776" s="19" t="str">
        <f>IF(Raw_Data!G2776="","Yes","No")</f>
        <v>No</v>
      </c>
      <c r="AD2776" s="19" t="str">
        <f>IF(Raw_Data!L2776="","Yes","No")</f>
        <v>No</v>
      </c>
      <c r="AE2776" s="19" t="str">
        <f>IF(Raw_Data!T2776="","Imputed",IF(Raw_Data!T2776&gt;INDEX(Cleaning_Reference!$F$6:$F$13,MATCH(D2776,Cleaning_Reference!$A$6:$A$13,0)),"Capped","Original"))</f>
        <v>Original</v>
      </c>
      <c r="AF2776" s="21">
        <f t="shared" si="43"/>
        <v>9.17</v>
      </c>
    </row>
    <row r="2777" spans="1:32" ht="15" customHeight="1" x14ac:dyDescent="0.3">
      <c r="A2777" s="20" t="str">
        <f>Raw_Data!A2777</f>
        <v>SF12776</v>
      </c>
      <c r="B2777" s="15" t="str">
        <f>Raw_Data!B2777</f>
        <v>Telangana</v>
      </c>
      <c r="C2777" s="15" t="str">
        <f>Raw_Data!C2777</f>
        <v>Nashik</v>
      </c>
      <c r="D2777" s="15" t="str">
        <f>Raw_Data!D2777</f>
        <v>Pulses</v>
      </c>
      <c r="E2777" s="15" t="str">
        <f>Raw_Data!E2777</f>
        <v>Rabi</v>
      </c>
      <c r="F2777" s="15">
        <f>Raw_Data!F2777</f>
        <v>14.99</v>
      </c>
      <c r="G2777" s="18">
        <f>IF(Raw_Data!G2777="",ROUND(AVERAGEIFS(Raw_Data!$G$2:$G$4001,Raw_Data!$E$2:$E$4001,E2777),1),Raw_Data!G2777)</f>
        <v>348</v>
      </c>
      <c r="H2777" s="15">
        <f>Raw_Data!H2777</f>
        <v>27.3</v>
      </c>
      <c r="I2777" s="15">
        <f>Raw_Data!I2777</f>
        <v>56.3</v>
      </c>
      <c r="J2777" s="15">
        <f>Raw_Data!J2777</f>
        <v>8.1999999999999993</v>
      </c>
      <c r="K2777" s="15">
        <f>Raw_Data!K2777</f>
        <v>7.18</v>
      </c>
      <c r="L2777" s="18">
        <f>IF(Raw_Data!L2777="",ROUND(AVERAGEIFS(Raw_Data!$L$2:$L$4001,Raw_Data!$E$2:$E$4001,E2777),1),Raw_Data!L2777)</f>
        <v>22.1</v>
      </c>
      <c r="M2777" s="15">
        <f>Raw_Data!M2777</f>
        <v>155.4</v>
      </c>
      <c r="N2777" s="15">
        <f>Raw_Data!N2777</f>
        <v>94.8</v>
      </c>
      <c r="O2777" s="15">
        <f>Raw_Data!O2777</f>
        <v>82.3</v>
      </c>
      <c r="P2777" s="15" t="str">
        <f>Raw_Data!P2777</f>
        <v>Rainfed</v>
      </c>
      <c r="Q2777" s="15">
        <f>Raw_Data!Q2777</f>
        <v>170</v>
      </c>
      <c r="R2777" s="15">
        <f>Raw_Data!R2777</f>
        <v>4.88</v>
      </c>
      <c r="S2777" s="15">
        <f>Raw_Data!S2777</f>
        <v>0.99</v>
      </c>
      <c r="T2777" s="18">
        <f>IF(Raw_Data!T2777="",ROUND(AVERAGEIFS(Raw_Data!$T$2:$T$4001,Raw_Data!$E$2:$E$4001,E2777,Raw_Data!$D$2:$D$4001,D2777),2),IF(Raw_Data!T2777&gt;INDEX(Cleaning_Reference!$F$6:$F$13,MATCH(D2777,Cleaning_Reference!$A$6:$A$13,0)),INDEX(Cleaning_Reference!$F$6:$F$13,MATCH(D2777,Cleaning_Reference!$A$6:$A$13,0)),Raw_Data!T2777))</f>
        <v>1.08</v>
      </c>
      <c r="U2777" s="15">
        <f>Raw_Data!U2777</f>
        <v>16.190000000000001</v>
      </c>
      <c r="V2777" s="15">
        <f>Raw_Data!V2777</f>
        <v>61399</v>
      </c>
      <c r="W2777" s="15">
        <f>Raw_Data!W2777</f>
        <v>701841</v>
      </c>
      <c r="X2777" s="15">
        <f>Raw_Data!X2777</f>
        <v>994050</v>
      </c>
      <c r="Y2777" s="15">
        <f>Raw_Data!Y2777</f>
        <v>292209</v>
      </c>
      <c r="Z2777" s="15">
        <f>Raw_Data!Z2777</f>
        <v>3403</v>
      </c>
      <c r="AA2777" s="15">
        <f>Raw_Data!AA2777</f>
        <v>4.758</v>
      </c>
      <c r="AB2777" s="15">
        <f>Raw_Data!AB2777</f>
        <v>37.1</v>
      </c>
      <c r="AC2777" s="19" t="str">
        <f>IF(Raw_Data!G2777="","Yes","No")</f>
        <v>No</v>
      </c>
      <c r="AD2777" s="19" t="str">
        <f>IF(Raw_Data!L2777="","Yes","No")</f>
        <v>No</v>
      </c>
      <c r="AE2777" s="19" t="str">
        <f>IF(Raw_Data!T2777="","Imputed",IF(Raw_Data!T2777&gt;INDEX(Cleaning_Reference!$F$6:$F$13,MATCH(D2777,Cleaning_Reference!$A$6:$A$13,0)),"Capped","Original"))</f>
        <v>Original</v>
      </c>
      <c r="AF2777" s="21">
        <f t="shared" si="43"/>
        <v>16.190000000000001</v>
      </c>
    </row>
    <row r="2778" spans="1:32" ht="15" customHeight="1" x14ac:dyDescent="0.3">
      <c r="A2778" s="20" t="str">
        <f>Raw_Data!A2778</f>
        <v>SF12777</v>
      </c>
      <c r="B2778" s="15" t="str">
        <f>Raw_Data!B2778</f>
        <v>Punjab</v>
      </c>
      <c r="C2778" s="15" t="str">
        <f>Raw_Data!C2778</f>
        <v>Nalgonda</v>
      </c>
      <c r="D2778" s="15" t="str">
        <f>Raw_Data!D2778</f>
        <v>Groundnut</v>
      </c>
      <c r="E2778" s="15" t="str">
        <f>Raw_Data!E2778</f>
        <v>Kharif</v>
      </c>
      <c r="F2778" s="15">
        <f>Raw_Data!F2778</f>
        <v>2.91</v>
      </c>
      <c r="G2778" s="18">
        <f>IF(Raw_Data!G2778="",ROUND(AVERAGEIFS(Raw_Data!$G$2:$G$4001,Raw_Data!$E$2:$E$4001,E2778),1),Raw_Data!G2778)</f>
        <v>866.1</v>
      </c>
      <c r="H2778" s="15">
        <f>Raw_Data!H2778</f>
        <v>28.6</v>
      </c>
      <c r="I2778" s="15">
        <f>Raw_Data!I2778</f>
        <v>49</v>
      </c>
      <c r="J2778" s="15">
        <f>Raw_Data!J2778</f>
        <v>7</v>
      </c>
      <c r="K2778" s="15">
        <f>Raw_Data!K2778</f>
        <v>6.74</v>
      </c>
      <c r="L2778" s="18">
        <f>IF(Raw_Data!L2778="",ROUND(AVERAGEIFS(Raw_Data!$L$2:$L$4001,Raw_Data!$E$2:$E$4001,E2778),1),Raw_Data!L2778)</f>
        <v>25.5</v>
      </c>
      <c r="M2778" s="15">
        <f>Raw_Data!M2778</f>
        <v>151.30000000000001</v>
      </c>
      <c r="N2778" s="15">
        <f>Raw_Data!N2778</f>
        <v>68.2</v>
      </c>
      <c r="O2778" s="15">
        <f>Raw_Data!O2778</f>
        <v>90.7</v>
      </c>
      <c r="P2778" s="15" t="str">
        <f>Raw_Data!P2778</f>
        <v>Flood</v>
      </c>
      <c r="Q2778" s="15">
        <f>Raw_Data!Q2778</f>
        <v>127.6</v>
      </c>
      <c r="R2778" s="15">
        <f>Raw_Data!R2778</f>
        <v>9.57</v>
      </c>
      <c r="S2778" s="15">
        <f>Raw_Data!S2778</f>
        <v>0.89</v>
      </c>
      <c r="T2778" s="18">
        <f>IF(Raw_Data!T2778="",ROUND(AVERAGEIFS(Raw_Data!$T$2:$T$4001,Raw_Data!$E$2:$E$4001,E2778,Raw_Data!$D$2:$D$4001,D2778),2),IF(Raw_Data!T2778&gt;INDEX(Cleaning_Reference!$F$6:$F$13,MATCH(D2778,Cleaning_Reference!$A$6:$A$13,0)),INDEX(Cleaning_Reference!$F$6:$F$13,MATCH(D2778,Cleaning_Reference!$A$6:$A$13,0)),Raw_Data!T2778))</f>
        <v>2.2599999999999998</v>
      </c>
      <c r="U2778" s="15">
        <f>Raw_Data!U2778</f>
        <v>6.58</v>
      </c>
      <c r="V2778" s="15">
        <f>Raw_Data!V2778</f>
        <v>51565</v>
      </c>
      <c r="W2778" s="15">
        <f>Raw_Data!W2778</f>
        <v>166969</v>
      </c>
      <c r="X2778" s="15">
        <f>Raw_Data!X2778</f>
        <v>339298</v>
      </c>
      <c r="Y2778" s="15">
        <f>Raw_Data!Y2778</f>
        <v>172329</v>
      </c>
      <c r="Z2778" s="15">
        <f>Raw_Data!Z2778</f>
        <v>1724</v>
      </c>
      <c r="AA2778" s="15">
        <f>Raw_Data!AA2778</f>
        <v>3.8170000000000002</v>
      </c>
      <c r="AB2778" s="15">
        <f>Raw_Data!AB2778</f>
        <v>26.2</v>
      </c>
      <c r="AC2778" s="19" t="str">
        <f>IF(Raw_Data!G2778="","Yes","No")</f>
        <v>No</v>
      </c>
      <c r="AD2778" s="19" t="str">
        <f>IF(Raw_Data!L2778="","Yes","No")</f>
        <v>No</v>
      </c>
      <c r="AE2778" s="19" t="str">
        <f>IF(Raw_Data!T2778="","Imputed",IF(Raw_Data!T2778&gt;INDEX(Cleaning_Reference!$F$6:$F$13,MATCH(D2778,Cleaning_Reference!$A$6:$A$13,0)),"Capped","Original"))</f>
        <v>Original</v>
      </c>
      <c r="AF2778" s="21">
        <f t="shared" si="43"/>
        <v>6.58</v>
      </c>
    </row>
    <row r="2779" spans="1:32" ht="15" customHeight="1" x14ac:dyDescent="0.3">
      <c r="A2779" s="20" t="str">
        <f>Raw_Data!A2779</f>
        <v>SF12778</v>
      </c>
      <c r="B2779" s="15" t="str">
        <f>Raw_Data!B2779</f>
        <v>Maharashtra</v>
      </c>
      <c r="C2779" s="15" t="str">
        <f>Raw_Data!C2779</f>
        <v>Warangal</v>
      </c>
      <c r="D2779" s="15" t="str">
        <f>Raw_Data!D2779</f>
        <v>Maize</v>
      </c>
      <c r="E2779" s="15" t="str">
        <f>Raw_Data!E2779</f>
        <v>Kharif</v>
      </c>
      <c r="F2779" s="15">
        <f>Raw_Data!F2779</f>
        <v>9.4</v>
      </c>
      <c r="G2779" s="18">
        <f>IF(Raw_Data!G2779="",ROUND(AVERAGEIFS(Raw_Data!$G$2:$G$4001,Raw_Data!$E$2:$E$4001,E2779),1),Raw_Data!G2779)</f>
        <v>529.79999999999995</v>
      </c>
      <c r="H2779" s="15">
        <f>Raw_Data!H2779</f>
        <v>28.8</v>
      </c>
      <c r="I2779" s="15">
        <f>Raw_Data!I2779</f>
        <v>72.3</v>
      </c>
      <c r="J2779" s="15">
        <f>Raw_Data!J2779</f>
        <v>7.2</v>
      </c>
      <c r="K2779" s="15">
        <f>Raw_Data!K2779</f>
        <v>7.2</v>
      </c>
      <c r="L2779" s="18">
        <f>IF(Raw_Data!L2779="",ROUND(AVERAGEIFS(Raw_Data!$L$2:$L$4001,Raw_Data!$E$2:$E$4001,E2779),1),Raw_Data!L2779)</f>
        <v>28.9</v>
      </c>
      <c r="M2779" s="15">
        <f>Raw_Data!M2779</f>
        <v>62.1</v>
      </c>
      <c r="N2779" s="15">
        <f>Raw_Data!N2779</f>
        <v>68.400000000000006</v>
      </c>
      <c r="O2779" s="15">
        <f>Raw_Data!O2779</f>
        <v>82.9</v>
      </c>
      <c r="P2779" s="15" t="str">
        <f>Raw_Data!P2779</f>
        <v>Rainfed</v>
      </c>
      <c r="Q2779" s="15">
        <f>Raw_Data!Q2779</f>
        <v>212.9</v>
      </c>
      <c r="R2779" s="15">
        <f>Raw_Data!R2779</f>
        <v>2.15</v>
      </c>
      <c r="S2779" s="15">
        <f>Raw_Data!S2779</f>
        <v>0.69</v>
      </c>
      <c r="T2779" s="18">
        <f>IF(Raw_Data!T2779="",ROUND(AVERAGEIFS(Raw_Data!$T$2:$T$4001,Raw_Data!$E$2:$E$4001,E2779,Raw_Data!$D$2:$D$4001,D2779),2),IF(Raw_Data!T2779&gt;INDEX(Cleaning_Reference!$F$6:$F$13,MATCH(D2779,Cleaning_Reference!$A$6:$A$13,0)),INDEX(Cleaning_Reference!$F$6:$F$13,MATCH(D2779,Cleaning_Reference!$A$6:$A$13,0)),Raw_Data!T2779))</f>
        <v>2.85</v>
      </c>
      <c r="U2779" s="15">
        <f>Raw_Data!U2779</f>
        <v>26.79</v>
      </c>
      <c r="V2779" s="15">
        <f>Raw_Data!V2779</f>
        <v>18368</v>
      </c>
      <c r="W2779" s="15">
        <f>Raw_Data!W2779</f>
        <v>695511</v>
      </c>
      <c r="X2779" s="15">
        <f>Raw_Data!X2779</f>
        <v>492079</v>
      </c>
      <c r="Y2779" s="15">
        <f>Raw_Data!Y2779</f>
        <v>-203432</v>
      </c>
      <c r="Z2779" s="15">
        <f>Raw_Data!Z2779</f>
        <v>2880</v>
      </c>
      <c r="AA2779" s="15">
        <f>Raw_Data!AA2779</f>
        <v>9.3019999999999996</v>
      </c>
      <c r="AB2779" s="15">
        <f>Raw_Data!AB2779</f>
        <v>53</v>
      </c>
      <c r="AC2779" s="19" t="str">
        <f>IF(Raw_Data!G2779="","Yes","No")</f>
        <v>No</v>
      </c>
      <c r="AD2779" s="19" t="str">
        <f>IF(Raw_Data!L2779="","Yes","No")</f>
        <v>No</v>
      </c>
      <c r="AE2779" s="19" t="str">
        <f>IF(Raw_Data!T2779="","Imputed",IF(Raw_Data!T2779&gt;INDEX(Cleaning_Reference!$F$6:$F$13,MATCH(D2779,Cleaning_Reference!$A$6:$A$13,0)),"Capped","Original"))</f>
        <v>Original</v>
      </c>
      <c r="AF2779" s="21">
        <f t="shared" si="43"/>
        <v>26.79</v>
      </c>
    </row>
    <row r="2780" spans="1:32" ht="15" customHeight="1" x14ac:dyDescent="0.3">
      <c r="A2780" s="20" t="str">
        <f>Raw_Data!A2780</f>
        <v>SF12779</v>
      </c>
      <c r="B2780" s="15" t="str">
        <f>Raw_Data!B2780</f>
        <v>Tamil Nadu</v>
      </c>
      <c r="C2780" s="15" t="str">
        <f>Raw_Data!C2780</f>
        <v>Warangal</v>
      </c>
      <c r="D2780" s="15" t="str">
        <f>Raw_Data!D2780</f>
        <v>Groundnut</v>
      </c>
      <c r="E2780" s="15" t="str">
        <f>Raw_Data!E2780</f>
        <v>Rabi</v>
      </c>
      <c r="F2780" s="15">
        <f>Raw_Data!F2780</f>
        <v>10.62</v>
      </c>
      <c r="G2780" s="18">
        <f>IF(Raw_Data!G2780="",ROUND(AVERAGEIFS(Raw_Data!$G$2:$G$4001,Raw_Data!$E$2:$E$4001,E2780),1),Raw_Data!G2780)</f>
        <v>265.2</v>
      </c>
      <c r="H2780" s="15">
        <f>Raw_Data!H2780</f>
        <v>21.4</v>
      </c>
      <c r="I2780" s="15">
        <f>Raw_Data!I2780</f>
        <v>51.4</v>
      </c>
      <c r="J2780" s="15">
        <f>Raw_Data!J2780</f>
        <v>6.6</v>
      </c>
      <c r="K2780" s="15">
        <f>Raw_Data!K2780</f>
        <v>6.46</v>
      </c>
      <c r="L2780" s="18">
        <f>IF(Raw_Data!L2780="",ROUND(AVERAGEIFS(Raw_Data!$L$2:$L$4001,Raw_Data!$E$2:$E$4001,E2780),1),Raw_Data!L2780)</f>
        <v>18.2</v>
      </c>
      <c r="M2780" s="15">
        <f>Raw_Data!M2780</f>
        <v>113.6</v>
      </c>
      <c r="N2780" s="15">
        <f>Raw_Data!N2780</f>
        <v>81.599999999999994</v>
      </c>
      <c r="O2780" s="15">
        <f>Raw_Data!O2780</f>
        <v>69</v>
      </c>
      <c r="P2780" s="15" t="str">
        <f>Raw_Data!P2780</f>
        <v>Flood</v>
      </c>
      <c r="Q2780" s="15">
        <f>Raw_Data!Q2780</f>
        <v>148.1</v>
      </c>
      <c r="R2780" s="15">
        <f>Raw_Data!R2780</f>
        <v>5.79</v>
      </c>
      <c r="S2780" s="15">
        <f>Raw_Data!S2780</f>
        <v>0.99</v>
      </c>
      <c r="T2780" s="18">
        <f>IF(Raw_Data!T2780="",ROUND(AVERAGEIFS(Raw_Data!$T$2:$T$4001,Raw_Data!$E$2:$E$4001,E2780,Raw_Data!$D$2:$D$4001,D2780),2),IF(Raw_Data!T2780&gt;INDEX(Cleaning_Reference!$F$6:$F$13,MATCH(D2780,Cleaning_Reference!$A$6:$A$13,0)),INDEX(Cleaning_Reference!$F$6:$F$13,MATCH(D2780,Cleaning_Reference!$A$6:$A$13,0)),Raw_Data!T2780))</f>
        <v>1.65</v>
      </c>
      <c r="U2780" s="15">
        <f>Raw_Data!U2780</f>
        <v>17.52</v>
      </c>
      <c r="V2780" s="15">
        <f>Raw_Data!V2780</f>
        <v>51182</v>
      </c>
      <c r="W2780" s="15">
        <f>Raw_Data!W2780</f>
        <v>721041</v>
      </c>
      <c r="X2780" s="15">
        <f>Raw_Data!X2780</f>
        <v>896709</v>
      </c>
      <c r="Y2780" s="15">
        <f>Raw_Data!Y2780</f>
        <v>175668</v>
      </c>
      <c r="Z2780" s="15">
        <f>Raw_Data!Z2780</f>
        <v>8185</v>
      </c>
      <c r="AA2780" s="15">
        <f>Raw_Data!AA2780</f>
        <v>2.141</v>
      </c>
      <c r="AB2780" s="15">
        <f>Raw_Data!AB2780</f>
        <v>23</v>
      </c>
      <c r="AC2780" s="19" t="str">
        <f>IF(Raw_Data!G2780="","Yes","No")</f>
        <v>No</v>
      </c>
      <c r="AD2780" s="19" t="str">
        <f>IF(Raw_Data!L2780="","Yes","No")</f>
        <v>No</v>
      </c>
      <c r="AE2780" s="19" t="str">
        <f>IF(Raw_Data!T2780="","Imputed",IF(Raw_Data!T2780&gt;INDEX(Cleaning_Reference!$F$6:$F$13,MATCH(D2780,Cleaning_Reference!$A$6:$A$13,0)),"Capped","Original"))</f>
        <v>Original</v>
      </c>
      <c r="AF2780" s="21">
        <f t="shared" si="43"/>
        <v>17.52</v>
      </c>
    </row>
    <row r="2781" spans="1:32" ht="15" customHeight="1" x14ac:dyDescent="0.3">
      <c r="A2781" s="20" t="str">
        <f>Raw_Data!A2781</f>
        <v>SF12780</v>
      </c>
      <c r="B2781" s="15" t="str">
        <f>Raw_Data!B2781</f>
        <v>Madhya Pradesh</v>
      </c>
      <c r="C2781" s="15" t="str">
        <f>Raw_Data!C2781</f>
        <v>Indore</v>
      </c>
      <c r="D2781" s="15" t="str">
        <f>Raw_Data!D2781</f>
        <v>Cotton</v>
      </c>
      <c r="E2781" s="15" t="str">
        <f>Raw_Data!E2781</f>
        <v>Kharif</v>
      </c>
      <c r="F2781" s="15">
        <f>Raw_Data!F2781</f>
        <v>10.42</v>
      </c>
      <c r="G2781" s="18">
        <f>IF(Raw_Data!G2781="",ROUND(AVERAGEIFS(Raw_Data!$G$2:$G$4001,Raw_Data!$E$2:$E$4001,E2781),1),Raw_Data!G2781)</f>
        <v>507.7</v>
      </c>
      <c r="H2781" s="15">
        <f>Raw_Data!H2781</f>
        <v>27.4</v>
      </c>
      <c r="I2781" s="15">
        <f>Raw_Data!I2781</f>
        <v>86.1</v>
      </c>
      <c r="J2781" s="15">
        <f>Raw_Data!J2781</f>
        <v>7.4</v>
      </c>
      <c r="K2781" s="15">
        <f>Raw_Data!K2781</f>
        <v>6.42</v>
      </c>
      <c r="L2781" s="18">
        <f>IF(Raw_Data!L2781="",ROUND(AVERAGEIFS(Raw_Data!$L$2:$L$4001,Raw_Data!$E$2:$E$4001,E2781),1),Raw_Data!L2781)</f>
        <v>27.8</v>
      </c>
      <c r="M2781" s="15">
        <f>Raw_Data!M2781</f>
        <v>117.4</v>
      </c>
      <c r="N2781" s="15">
        <f>Raw_Data!N2781</f>
        <v>73</v>
      </c>
      <c r="O2781" s="15">
        <f>Raw_Data!O2781</f>
        <v>157.1</v>
      </c>
      <c r="P2781" s="15" t="str">
        <f>Raw_Data!P2781</f>
        <v>Flood</v>
      </c>
      <c r="Q2781" s="15">
        <f>Raw_Data!Q2781</f>
        <v>262.7</v>
      </c>
      <c r="R2781" s="15">
        <f>Raw_Data!R2781</f>
        <v>3.03</v>
      </c>
      <c r="S2781" s="15">
        <f>Raw_Data!S2781</f>
        <v>0.77</v>
      </c>
      <c r="T2781" s="18">
        <f>IF(Raw_Data!T2781="",ROUND(AVERAGEIFS(Raw_Data!$T$2:$T$4001,Raw_Data!$E$2:$E$4001,E2781,Raw_Data!$D$2:$D$4001,D2781),2),IF(Raw_Data!T2781&gt;INDEX(Cleaning_Reference!$F$6:$F$13,MATCH(D2781,Cleaning_Reference!$A$6:$A$13,0)),INDEX(Cleaning_Reference!$F$6:$F$13,MATCH(D2781,Cleaning_Reference!$A$6:$A$13,0)),Raw_Data!T2781))</f>
        <v>2.13</v>
      </c>
      <c r="U2781" s="15">
        <f>Raw_Data!U2781</f>
        <v>22.19</v>
      </c>
      <c r="V2781" s="15">
        <f>Raw_Data!V2781</f>
        <v>63459</v>
      </c>
      <c r="W2781" s="15">
        <f>Raw_Data!W2781</f>
        <v>680326</v>
      </c>
      <c r="X2781" s="15">
        <f>Raw_Data!X2781</f>
        <v>1408155</v>
      </c>
      <c r="Y2781" s="15">
        <f>Raw_Data!Y2781</f>
        <v>727829</v>
      </c>
      <c r="Z2781" s="15">
        <f>Raw_Data!Z2781</f>
        <v>10372</v>
      </c>
      <c r="AA2781" s="15">
        <f>Raw_Data!AA2781</f>
        <v>2.1389999999999998</v>
      </c>
      <c r="AB2781" s="15">
        <f>Raw_Data!AB2781</f>
        <v>55</v>
      </c>
      <c r="AC2781" s="19" t="str">
        <f>IF(Raw_Data!G2781="","Yes","No")</f>
        <v>No</v>
      </c>
      <c r="AD2781" s="19" t="str">
        <f>IF(Raw_Data!L2781="","Yes","No")</f>
        <v>No</v>
      </c>
      <c r="AE2781" s="19" t="str">
        <f>IF(Raw_Data!T2781="","Imputed",IF(Raw_Data!T2781&gt;INDEX(Cleaning_Reference!$F$6:$F$13,MATCH(D2781,Cleaning_Reference!$A$6:$A$13,0)),"Capped","Original"))</f>
        <v>Original</v>
      </c>
      <c r="AF2781" s="21">
        <f t="shared" si="43"/>
        <v>22.19</v>
      </c>
    </row>
    <row r="2782" spans="1:32" ht="15" customHeight="1" x14ac:dyDescent="0.3">
      <c r="A2782" s="20" t="str">
        <f>Raw_Data!A2782</f>
        <v>SF12781</v>
      </c>
      <c r="B2782" s="15" t="str">
        <f>Raw_Data!B2782</f>
        <v>Karnataka</v>
      </c>
      <c r="C2782" s="15" t="str">
        <f>Raw_Data!C2782</f>
        <v>Krishna</v>
      </c>
      <c r="D2782" s="15" t="str">
        <f>Raw_Data!D2782</f>
        <v>Groundnut</v>
      </c>
      <c r="E2782" s="15" t="str">
        <f>Raw_Data!E2782</f>
        <v>Kharif</v>
      </c>
      <c r="F2782" s="15">
        <f>Raw_Data!F2782</f>
        <v>0.6</v>
      </c>
      <c r="G2782" s="18">
        <f>IF(Raw_Data!G2782="",ROUND(AVERAGEIFS(Raw_Data!$G$2:$G$4001,Raw_Data!$E$2:$E$4001,E2782),1),Raw_Data!G2782)</f>
        <v>791.5</v>
      </c>
      <c r="H2782" s="15">
        <f>Raw_Data!H2782</f>
        <v>25.7</v>
      </c>
      <c r="I2782" s="15">
        <f>Raw_Data!I2782</f>
        <v>71.599999999999994</v>
      </c>
      <c r="J2782" s="15">
        <f>Raw_Data!J2782</f>
        <v>6.5</v>
      </c>
      <c r="K2782" s="15">
        <f>Raw_Data!K2782</f>
        <v>6.8</v>
      </c>
      <c r="L2782" s="18">
        <f>IF(Raw_Data!L2782="",ROUND(AVERAGEIFS(Raw_Data!$L$2:$L$4001,Raw_Data!$E$2:$E$4001,E2782),1),Raw_Data!L2782)</f>
        <v>27.5</v>
      </c>
      <c r="M2782" s="15">
        <f>Raw_Data!M2782</f>
        <v>178.1</v>
      </c>
      <c r="N2782" s="15">
        <f>Raw_Data!N2782</f>
        <v>58.5</v>
      </c>
      <c r="O2782" s="15">
        <f>Raw_Data!O2782</f>
        <v>69.3</v>
      </c>
      <c r="P2782" s="15" t="str">
        <f>Raw_Data!P2782</f>
        <v>Drip</v>
      </c>
      <c r="Q2782" s="15">
        <f>Raw_Data!Q2782</f>
        <v>163.5</v>
      </c>
      <c r="R2782" s="15">
        <f>Raw_Data!R2782</f>
        <v>7.34</v>
      </c>
      <c r="S2782" s="15">
        <f>Raw_Data!S2782</f>
        <v>0.97</v>
      </c>
      <c r="T2782" s="18">
        <f>IF(Raw_Data!T2782="",ROUND(AVERAGEIFS(Raw_Data!$T$2:$T$4001,Raw_Data!$E$2:$E$4001,E2782,Raw_Data!$D$2:$D$4001,D2782),2),IF(Raw_Data!T2782&gt;INDEX(Cleaning_Reference!$F$6:$F$13,MATCH(D2782,Cleaning_Reference!$A$6:$A$13,0)),INDEX(Cleaning_Reference!$F$6:$F$13,MATCH(D2782,Cleaning_Reference!$A$6:$A$13,0)),Raw_Data!T2782))</f>
        <v>2.61</v>
      </c>
      <c r="U2782" s="15">
        <f>Raw_Data!U2782</f>
        <v>1.57</v>
      </c>
      <c r="V2782" s="15">
        <f>Raw_Data!V2782</f>
        <v>61233</v>
      </c>
      <c r="W2782" s="15">
        <f>Raw_Data!W2782</f>
        <v>43528</v>
      </c>
      <c r="X2782" s="15">
        <f>Raw_Data!X2782</f>
        <v>96136</v>
      </c>
      <c r="Y2782" s="15">
        <f>Raw_Data!Y2782</f>
        <v>52608</v>
      </c>
      <c r="Z2782" s="15">
        <f>Raw_Data!Z2782</f>
        <v>253</v>
      </c>
      <c r="AA2782" s="15">
        <f>Raw_Data!AA2782</f>
        <v>6.2060000000000004</v>
      </c>
      <c r="AB2782" s="15">
        <f>Raw_Data!AB2782</f>
        <v>33.700000000000003</v>
      </c>
      <c r="AC2782" s="19" t="str">
        <f>IF(Raw_Data!G2782="","Yes","No")</f>
        <v>No</v>
      </c>
      <c r="AD2782" s="19" t="str">
        <f>IF(Raw_Data!L2782="","Yes","No")</f>
        <v>No</v>
      </c>
      <c r="AE2782" s="19" t="str">
        <f>IF(Raw_Data!T2782="","Imputed",IF(Raw_Data!T2782&gt;INDEX(Cleaning_Reference!$F$6:$F$13,MATCH(D2782,Cleaning_Reference!$A$6:$A$13,0)),"Capped","Original"))</f>
        <v>Original</v>
      </c>
      <c r="AF2782" s="21">
        <f t="shared" si="43"/>
        <v>1.57</v>
      </c>
    </row>
    <row r="2783" spans="1:32" ht="15" customHeight="1" x14ac:dyDescent="0.3">
      <c r="A2783" s="20" t="str">
        <f>Raw_Data!A2783</f>
        <v>SF12782</v>
      </c>
      <c r="B2783" s="15" t="str">
        <f>Raw_Data!B2783</f>
        <v>Madhya Pradesh</v>
      </c>
      <c r="C2783" s="15" t="str">
        <f>Raw_Data!C2783</f>
        <v>Krishna</v>
      </c>
      <c r="D2783" s="15" t="str">
        <f>Raw_Data!D2783</f>
        <v>Cotton</v>
      </c>
      <c r="E2783" s="15" t="str">
        <f>Raw_Data!E2783</f>
        <v>Kharif</v>
      </c>
      <c r="F2783" s="15">
        <f>Raw_Data!F2783</f>
        <v>11.91</v>
      </c>
      <c r="G2783" s="18">
        <f>IF(Raw_Data!G2783="",ROUND(AVERAGEIFS(Raw_Data!$G$2:$G$4001,Raw_Data!$E$2:$E$4001,E2783),1),Raw_Data!G2783)</f>
        <v>759.8</v>
      </c>
      <c r="H2783" s="15">
        <f>Raw_Data!H2783</f>
        <v>28.7</v>
      </c>
      <c r="I2783" s="15">
        <f>Raw_Data!I2783</f>
        <v>63.6</v>
      </c>
      <c r="J2783" s="15">
        <f>Raw_Data!J2783</f>
        <v>6.5</v>
      </c>
      <c r="K2783" s="15">
        <f>Raw_Data!K2783</f>
        <v>7.29</v>
      </c>
      <c r="L2783" s="18">
        <f>IF(Raw_Data!L2783="",ROUND(AVERAGEIFS(Raw_Data!$L$2:$L$4001,Raw_Data!$E$2:$E$4001,E2783),1),Raw_Data!L2783)</f>
        <v>31.1</v>
      </c>
      <c r="M2783" s="15">
        <f>Raw_Data!M2783</f>
        <v>164.5</v>
      </c>
      <c r="N2783" s="15">
        <f>Raw_Data!N2783</f>
        <v>76.099999999999994</v>
      </c>
      <c r="O2783" s="15">
        <f>Raw_Data!O2783</f>
        <v>85.9</v>
      </c>
      <c r="P2783" s="15" t="str">
        <f>Raw_Data!P2783</f>
        <v>Sprinkler</v>
      </c>
      <c r="Q2783" s="15">
        <f>Raw_Data!Q2783</f>
        <v>230.2</v>
      </c>
      <c r="R2783" s="15">
        <f>Raw_Data!R2783</f>
        <v>7.74</v>
      </c>
      <c r="S2783" s="15">
        <f>Raw_Data!S2783</f>
        <v>0.88</v>
      </c>
      <c r="T2783" s="18">
        <f>IF(Raw_Data!T2783="",ROUND(AVERAGEIFS(Raw_Data!$T$2:$T$4001,Raw_Data!$E$2:$E$4001,E2783,Raw_Data!$D$2:$D$4001,D2783),2),IF(Raw_Data!T2783&gt;INDEX(Cleaning_Reference!$F$6:$F$13,MATCH(D2783,Cleaning_Reference!$A$6:$A$13,0)),INDEX(Cleaning_Reference!$F$6:$F$13,MATCH(D2783,Cleaning_Reference!$A$6:$A$13,0)),Raw_Data!T2783))</f>
        <v>1.66</v>
      </c>
      <c r="U2783" s="15">
        <f>Raw_Data!U2783</f>
        <v>19.77</v>
      </c>
      <c r="V2783" s="15">
        <f>Raw_Data!V2783</f>
        <v>60947</v>
      </c>
      <c r="W2783" s="15">
        <f>Raw_Data!W2783</f>
        <v>754469</v>
      </c>
      <c r="X2783" s="15">
        <f>Raw_Data!X2783</f>
        <v>1204922</v>
      </c>
      <c r="Y2783" s="15">
        <f>Raw_Data!Y2783</f>
        <v>450453</v>
      </c>
      <c r="Z2783" s="15">
        <f>Raw_Data!Z2783</f>
        <v>8989</v>
      </c>
      <c r="AA2783" s="15">
        <f>Raw_Data!AA2783</f>
        <v>2.1989999999999998</v>
      </c>
      <c r="AB2783" s="15">
        <f>Raw_Data!AB2783</f>
        <v>28.8</v>
      </c>
      <c r="AC2783" s="19" t="str">
        <f>IF(Raw_Data!G2783="","Yes","No")</f>
        <v>No</v>
      </c>
      <c r="AD2783" s="19" t="str">
        <f>IF(Raw_Data!L2783="","Yes","No")</f>
        <v>No</v>
      </c>
      <c r="AE2783" s="19" t="str">
        <f>IF(Raw_Data!T2783="","Imputed",IF(Raw_Data!T2783&gt;INDEX(Cleaning_Reference!$F$6:$F$13,MATCH(D2783,Cleaning_Reference!$A$6:$A$13,0)),"Capped","Original"))</f>
        <v>Original</v>
      </c>
      <c r="AF2783" s="21">
        <f t="shared" si="43"/>
        <v>19.77</v>
      </c>
    </row>
    <row r="2784" spans="1:32" ht="15" customHeight="1" x14ac:dyDescent="0.3">
      <c r="A2784" s="20" t="str">
        <f>Raw_Data!A2784</f>
        <v>SF12783</v>
      </c>
      <c r="B2784" s="15" t="str">
        <f>Raw_Data!B2784</f>
        <v>Gujarat</v>
      </c>
      <c r="C2784" s="15" t="str">
        <f>Raw_Data!C2784</f>
        <v>Nalgonda</v>
      </c>
      <c r="D2784" s="15" t="str">
        <f>Raw_Data!D2784</f>
        <v>Sugarcane</v>
      </c>
      <c r="E2784" s="15" t="str">
        <f>Raw_Data!E2784</f>
        <v>Rabi</v>
      </c>
      <c r="F2784" s="15">
        <f>Raw_Data!F2784</f>
        <v>5.72</v>
      </c>
      <c r="G2784" s="18">
        <f>IF(Raw_Data!G2784="",ROUND(AVERAGEIFS(Raw_Data!$G$2:$G$4001,Raw_Data!$E$2:$E$4001,E2784),1),Raw_Data!G2784)</f>
        <v>688.9</v>
      </c>
      <c r="H2784" s="15">
        <f>Raw_Data!H2784</f>
        <v>26.3</v>
      </c>
      <c r="I2784" s="15">
        <f>Raw_Data!I2784</f>
        <v>72.099999999999994</v>
      </c>
      <c r="J2784" s="15">
        <f>Raw_Data!J2784</f>
        <v>7.8</v>
      </c>
      <c r="K2784" s="15">
        <f>Raw_Data!K2784</f>
        <v>6.62</v>
      </c>
      <c r="L2784" s="18">
        <f>IF(Raw_Data!L2784="",ROUND(AVERAGEIFS(Raw_Data!$L$2:$L$4001,Raw_Data!$E$2:$E$4001,E2784),1),Raw_Data!L2784)</f>
        <v>23.8</v>
      </c>
      <c r="M2784" s="15">
        <f>Raw_Data!M2784</f>
        <v>131.6</v>
      </c>
      <c r="N2784" s="15">
        <f>Raw_Data!N2784</f>
        <v>61.7</v>
      </c>
      <c r="O2784" s="15">
        <f>Raw_Data!O2784</f>
        <v>95.1</v>
      </c>
      <c r="P2784" s="15" t="str">
        <f>Raw_Data!P2784</f>
        <v>Flood</v>
      </c>
      <c r="Q2784" s="15">
        <f>Raw_Data!Q2784</f>
        <v>339.2</v>
      </c>
      <c r="R2784" s="15">
        <f>Raw_Data!R2784</f>
        <v>4.34</v>
      </c>
      <c r="S2784" s="15">
        <f>Raw_Data!S2784</f>
        <v>0.78</v>
      </c>
      <c r="T2784" s="18">
        <f>IF(Raw_Data!T2784="",ROUND(AVERAGEIFS(Raw_Data!$T$2:$T$4001,Raw_Data!$E$2:$E$4001,E2784,Raw_Data!$D$2:$D$4001,D2784),2),IF(Raw_Data!T2784&gt;INDEX(Cleaning_Reference!$F$6:$F$13,MATCH(D2784,Cleaning_Reference!$A$6:$A$13,0)),INDEX(Cleaning_Reference!$F$6:$F$13,MATCH(D2784,Cleaning_Reference!$A$6:$A$13,0)),Raw_Data!T2784))</f>
        <v>91.32</v>
      </c>
      <c r="U2784" s="15">
        <f>Raw_Data!U2784</f>
        <v>522.35</v>
      </c>
      <c r="V2784" s="15">
        <f>Raw_Data!V2784</f>
        <v>3316</v>
      </c>
      <c r="W2784" s="15">
        <f>Raw_Data!W2784</f>
        <v>495312</v>
      </c>
      <c r="X2784" s="15">
        <f>Raw_Data!X2784</f>
        <v>1732113</v>
      </c>
      <c r="Y2784" s="15">
        <f>Raw_Data!Y2784</f>
        <v>1236801</v>
      </c>
      <c r="Z2784" s="15">
        <f>Raw_Data!Z2784</f>
        <v>12199</v>
      </c>
      <c r="AA2784" s="15">
        <f>Raw_Data!AA2784</f>
        <v>42.819000000000003</v>
      </c>
      <c r="AB2784" s="15">
        <f>Raw_Data!AB2784</f>
        <v>50.6</v>
      </c>
      <c r="AC2784" s="19" t="str">
        <f>IF(Raw_Data!G2784="","Yes","No")</f>
        <v>No</v>
      </c>
      <c r="AD2784" s="19" t="str">
        <f>IF(Raw_Data!L2784="","Yes","No")</f>
        <v>No</v>
      </c>
      <c r="AE2784" s="19" t="str">
        <f>IF(Raw_Data!T2784="","Imputed",IF(Raw_Data!T2784&gt;INDEX(Cleaning_Reference!$F$6:$F$13,MATCH(D2784,Cleaning_Reference!$A$6:$A$13,0)),"Capped","Original"))</f>
        <v>Original</v>
      </c>
      <c r="AF2784" s="21">
        <f t="shared" si="43"/>
        <v>522.35</v>
      </c>
    </row>
    <row r="2785" spans="1:32" ht="15" customHeight="1" x14ac:dyDescent="0.3">
      <c r="A2785" s="20" t="str">
        <f>Raw_Data!A2785</f>
        <v>SF12784</v>
      </c>
      <c r="B2785" s="15" t="str">
        <f>Raw_Data!B2785</f>
        <v>Tamil Nadu</v>
      </c>
      <c r="C2785" s="15" t="str">
        <f>Raw_Data!C2785</f>
        <v>Warangal</v>
      </c>
      <c r="D2785" s="15" t="str">
        <f>Raw_Data!D2785</f>
        <v>Pulses</v>
      </c>
      <c r="E2785" s="15" t="str">
        <f>Raw_Data!E2785</f>
        <v>Kharif</v>
      </c>
      <c r="F2785" s="15">
        <f>Raw_Data!F2785</f>
        <v>7.66</v>
      </c>
      <c r="G2785" s="18">
        <f>IF(Raw_Data!G2785="",ROUND(AVERAGEIFS(Raw_Data!$G$2:$G$4001,Raw_Data!$E$2:$E$4001,E2785),1),Raw_Data!G2785)</f>
        <v>983.3</v>
      </c>
      <c r="H2785" s="15">
        <f>Raw_Data!H2785</f>
        <v>28.1</v>
      </c>
      <c r="I2785" s="15">
        <f>Raw_Data!I2785</f>
        <v>86.1</v>
      </c>
      <c r="J2785" s="15">
        <f>Raw_Data!J2785</f>
        <v>7.2</v>
      </c>
      <c r="K2785" s="15">
        <f>Raw_Data!K2785</f>
        <v>8.3000000000000007</v>
      </c>
      <c r="L2785" s="18">
        <f>IF(Raw_Data!L2785="",ROUND(AVERAGEIFS(Raw_Data!$L$2:$L$4001,Raw_Data!$E$2:$E$4001,E2785),1),Raw_Data!L2785)</f>
        <v>29.1</v>
      </c>
      <c r="M2785" s="15">
        <f>Raw_Data!M2785</f>
        <v>89.7</v>
      </c>
      <c r="N2785" s="15">
        <f>Raw_Data!N2785</f>
        <v>46.9</v>
      </c>
      <c r="O2785" s="15">
        <f>Raw_Data!O2785</f>
        <v>153</v>
      </c>
      <c r="P2785" s="15" t="str">
        <f>Raw_Data!P2785</f>
        <v>Drip</v>
      </c>
      <c r="Q2785" s="15">
        <f>Raw_Data!Q2785</f>
        <v>186.1</v>
      </c>
      <c r="R2785" s="15">
        <f>Raw_Data!R2785</f>
        <v>9.0299999999999994</v>
      </c>
      <c r="S2785" s="15">
        <f>Raw_Data!S2785</f>
        <v>0.83</v>
      </c>
      <c r="T2785" s="18">
        <f>IF(Raw_Data!T2785="",ROUND(AVERAGEIFS(Raw_Data!$T$2:$T$4001,Raw_Data!$E$2:$E$4001,E2785,Raw_Data!$D$2:$D$4001,D2785),2),IF(Raw_Data!T2785&gt;INDEX(Cleaning_Reference!$F$6:$F$13,MATCH(D2785,Cleaning_Reference!$A$6:$A$13,0)),INDEX(Cleaning_Reference!$F$6:$F$13,MATCH(D2785,Cleaning_Reference!$A$6:$A$13,0)),Raw_Data!T2785))</f>
        <v>0.3</v>
      </c>
      <c r="U2785" s="15">
        <f>Raw_Data!U2785</f>
        <v>2.2999999999999998</v>
      </c>
      <c r="V2785" s="15">
        <f>Raw_Data!V2785</f>
        <v>74575</v>
      </c>
      <c r="W2785" s="15">
        <f>Raw_Data!W2785</f>
        <v>530245</v>
      </c>
      <c r="X2785" s="15">
        <f>Raw_Data!X2785</f>
        <v>171522</v>
      </c>
      <c r="Y2785" s="15">
        <f>Raw_Data!Y2785</f>
        <v>-358723</v>
      </c>
      <c r="Z2785" s="15">
        <f>Raw_Data!Z2785</f>
        <v>1819</v>
      </c>
      <c r="AA2785" s="15">
        <f>Raw_Data!AA2785</f>
        <v>1.264</v>
      </c>
      <c r="AB2785" s="15">
        <f>Raw_Data!AB2785</f>
        <v>45.6</v>
      </c>
      <c r="AC2785" s="19" t="str">
        <f>IF(Raw_Data!G2785="","Yes","No")</f>
        <v>No</v>
      </c>
      <c r="AD2785" s="19" t="str">
        <f>IF(Raw_Data!L2785="","Yes","No")</f>
        <v>No</v>
      </c>
      <c r="AE2785" s="19" t="str">
        <f>IF(Raw_Data!T2785="","Imputed",IF(Raw_Data!T2785&gt;INDEX(Cleaning_Reference!$F$6:$F$13,MATCH(D2785,Cleaning_Reference!$A$6:$A$13,0)),"Capped","Original"))</f>
        <v>Original</v>
      </c>
      <c r="AF2785" s="21">
        <f t="shared" si="43"/>
        <v>2.2999999999999998</v>
      </c>
    </row>
    <row r="2786" spans="1:32" ht="15" customHeight="1" x14ac:dyDescent="0.3">
      <c r="A2786" s="20" t="str">
        <f>Raw_Data!A2786</f>
        <v>SF12785</v>
      </c>
      <c r="B2786" s="15" t="str">
        <f>Raw_Data!B2786</f>
        <v>Maharashtra</v>
      </c>
      <c r="C2786" s="15" t="str">
        <f>Raw_Data!C2786</f>
        <v>Nashik</v>
      </c>
      <c r="D2786" s="15" t="str">
        <f>Raw_Data!D2786</f>
        <v>Maize</v>
      </c>
      <c r="E2786" s="15" t="str">
        <f>Raw_Data!E2786</f>
        <v>Zaid</v>
      </c>
      <c r="F2786" s="15">
        <f>Raw_Data!F2786</f>
        <v>10.92</v>
      </c>
      <c r="G2786" s="18">
        <f>IF(Raw_Data!G2786="",ROUND(AVERAGEIFS(Raw_Data!$G$2:$G$4001,Raw_Data!$E$2:$E$4001,E2786),1),Raw_Data!G2786)</f>
        <v>215.3</v>
      </c>
      <c r="H2786" s="15">
        <f>Raw_Data!H2786</f>
        <v>32.5</v>
      </c>
      <c r="I2786" s="15">
        <f>Raw_Data!I2786</f>
        <v>61.5</v>
      </c>
      <c r="J2786" s="15">
        <f>Raw_Data!J2786</f>
        <v>8.1</v>
      </c>
      <c r="K2786" s="15">
        <f>Raw_Data!K2786</f>
        <v>6.76</v>
      </c>
      <c r="L2786" s="18">
        <f>IF(Raw_Data!L2786="",ROUND(AVERAGEIFS(Raw_Data!$L$2:$L$4001,Raw_Data!$E$2:$E$4001,E2786),1),Raw_Data!L2786)</f>
        <v>24</v>
      </c>
      <c r="M2786" s="15">
        <f>Raw_Data!M2786</f>
        <v>152.4</v>
      </c>
      <c r="N2786" s="15">
        <f>Raw_Data!N2786</f>
        <v>63.4</v>
      </c>
      <c r="O2786" s="15">
        <f>Raw_Data!O2786</f>
        <v>121.7</v>
      </c>
      <c r="P2786" s="15" t="str">
        <f>Raw_Data!P2786</f>
        <v>Sprinkler</v>
      </c>
      <c r="Q2786" s="15">
        <f>Raw_Data!Q2786</f>
        <v>197.2</v>
      </c>
      <c r="R2786" s="15">
        <f>Raw_Data!R2786</f>
        <v>5.85</v>
      </c>
      <c r="S2786" s="15">
        <f>Raw_Data!S2786</f>
        <v>0.96</v>
      </c>
      <c r="T2786" s="18">
        <f>IF(Raw_Data!T2786="",ROUND(AVERAGEIFS(Raw_Data!$T$2:$T$4001,Raw_Data!$E$2:$E$4001,E2786,Raw_Data!$D$2:$D$4001,D2786),2),IF(Raw_Data!T2786&gt;INDEX(Cleaning_Reference!$F$6:$F$13,MATCH(D2786,Cleaning_Reference!$A$6:$A$13,0)),INDEX(Cleaning_Reference!$F$6:$F$13,MATCH(D2786,Cleaning_Reference!$A$6:$A$13,0)),Raw_Data!T2786))</f>
        <v>3.08</v>
      </c>
      <c r="U2786" s="15">
        <f>Raw_Data!U2786</f>
        <v>33.630000000000003</v>
      </c>
      <c r="V2786" s="15">
        <f>Raw_Data!V2786</f>
        <v>23639</v>
      </c>
      <c r="W2786" s="15">
        <f>Raw_Data!W2786</f>
        <v>793486</v>
      </c>
      <c r="X2786" s="15">
        <f>Raw_Data!X2786</f>
        <v>794980</v>
      </c>
      <c r="Y2786" s="15">
        <f>Raw_Data!Y2786</f>
        <v>1494</v>
      </c>
      <c r="Z2786" s="15">
        <f>Raw_Data!Z2786</f>
        <v>6169</v>
      </c>
      <c r="AA2786" s="15">
        <f>Raw_Data!AA2786</f>
        <v>5.4509999999999996</v>
      </c>
      <c r="AB2786" s="15">
        <f>Raw_Data!AB2786</f>
        <v>44.4</v>
      </c>
      <c r="AC2786" s="19" t="str">
        <f>IF(Raw_Data!G2786="","Yes","No")</f>
        <v>No</v>
      </c>
      <c r="AD2786" s="19" t="str">
        <f>IF(Raw_Data!L2786="","Yes","No")</f>
        <v>No</v>
      </c>
      <c r="AE2786" s="19" t="str">
        <f>IF(Raw_Data!T2786="","Imputed",IF(Raw_Data!T2786&gt;INDEX(Cleaning_Reference!$F$6:$F$13,MATCH(D2786,Cleaning_Reference!$A$6:$A$13,0)),"Capped","Original"))</f>
        <v>Original</v>
      </c>
      <c r="AF2786" s="21">
        <f t="shared" si="43"/>
        <v>33.630000000000003</v>
      </c>
    </row>
    <row r="2787" spans="1:32" ht="15" customHeight="1" x14ac:dyDescent="0.3">
      <c r="A2787" s="20" t="str">
        <f>Raw_Data!A2787</f>
        <v>SF12786</v>
      </c>
      <c r="B2787" s="15" t="str">
        <f>Raw_Data!B2787</f>
        <v>Andhra Pradesh</v>
      </c>
      <c r="C2787" s="15" t="str">
        <f>Raw_Data!C2787</f>
        <v>Ludhiana</v>
      </c>
      <c r="D2787" s="15" t="str">
        <f>Raw_Data!D2787</f>
        <v>Rice</v>
      </c>
      <c r="E2787" s="15" t="str">
        <f>Raw_Data!E2787</f>
        <v>Zaid</v>
      </c>
      <c r="F2787" s="15">
        <f>Raw_Data!F2787</f>
        <v>10.72</v>
      </c>
      <c r="G2787" s="18">
        <f>IF(Raw_Data!G2787="",ROUND(AVERAGEIFS(Raw_Data!$G$2:$G$4001,Raw_Data!$E$2:$E$4001,E2787),1),Raw_Data!G2787)</f>
        <v>164.6</v>
      </c>
      <c r="H2787" s="15">
        <f>Raw_Data!H2787</f>
        <v>28.2</v>
      </c>
      <c r="I2787" s="15">
        <f>Raw_Data!I2787</f>
        <v>55.6</v>
      </c>
      <c r="J2787" s="15">
        <f>Raw_Data!J2787</f>
        <v>8.6</v>
      </c>
      <c r="K2787" s="15">
        <f>Raw_Data!K2787</f>
        <v>6.46</v>
      </c>
      <c r="L2787" s="18">
        <f>IF(Raw_Data!L2787="",ROUND(AVERAGEIFS(Raw_Data!$L$2:$L$4001,Raw_Data!$E$2:$E$4001,E2787),1),Raw_Data!L2787)</f>
        <v>15.6</v>
      </c>
      <c r="M2787" s="15">
        <f>Raw_Data!M2787</f>
        <v>163.9</v>
      </c>
      <c r="N2787" s="15">
        <f>Raw_Data!N2787</f>
        <v>71.400000000000006</v>
      </c>
      <c r="O2787" s="15">
        <f>Raw_Data!O2787</f>
        <v>62.7</v>
      </c>
      <c r="P2787" s="15" t="str">
        <f>Raw_Data!P2787</f>
        <v>Drip</v>
      </c>
      <c r="Q2787" s="15">
        <f>Raw_Data!Q2787</f>
        <v>101.4</v>
      </c>
      <c r="R2787" s="15">
        <f>Raw_Data!R2787</f>
        <v>7.78</v>
      </c>
      <c r="S2787" s="15">
        <f>Raw_Data!S2787</f>
        <v>0.97</v>
      </c>
      <c r="T2787" s="18">
        <f>IF(Raw_Data!T2787="",ROUND(AVERAGEIFS(Raw_Data!$T$2:$T$4001,Raw_Data!$E$2:$E$4001,E2787,Raw_Data!$D$2:$D$4001,D2787),2),IF(Raw_Data!T2787&gt;INDEX(Cleaning_Reference!$F$6:$F$13,MATCH(D2787,Cleaning_Reference!$A$6:$A$13,0)),INDEX(Cleaning_Reference!$F$6:$F$13,MATCH(D2787,Cleaning_Reference!$A$6:$A$13,0)),Raw_Data!T2787))</f>
        <v>2.57</v>
      </c>
      <c r="U2787" s="15">
        <f>Raw_Data!U2787</f>
        <v>27.55</v>
      </c>
      <c r="V2787" s="15">
        <f>Raw_Data!V2787</f>
        <v>23365</v>
      </c>
      <c r="W2787" s="15">
        <f>Raw_Data!W2787</f>
        <v>634637</v>
      </c>
      <c r="X2787" s="15">
        <f>Raw_Data!X2787</f>
        <v>643706</v>
      </c>
      <c r="Y2787" s="15">
        <f>Raw_Data!Y2787</f>
        <v>9069</v>
      </c>
      <c r="Z2787" s="15">
        <f>Raw_Data!Z2787</f>
        <v>14766</v>
      </c>
      <c r="AA2787" s="15">
        <f>Raw_Data!AA2787</f>
        <v>1.8660000000000001</v>
      </c>
      <c r="AB2787" s="15">
        <f>Raw_Data!AB2787</f>
        <v>30.7</v>
      </c>
      <c r="AC2787" s="19" t="str">
        <f>IF(Raw_Data!G2787="","Yes","No")</f>
        <v>No</v>
      </c>
      <c r="AD2787" s="19" t="str">
        <f>IF(Raw_Data!L2787="","Yes","No")</f>
        <v>No</v>
      </c>
      <c r="AE2787" s="19" t="str">
        <f>IF(Raw_Data!T2787="","Imputed",IF(Raw_Data!T2787&gt;INDEX(Cleaning_Reference!$F$6:$F$13,MATCH(D2787,Cleaning_Reference!$A$6:$A$13,0)),"Capped","Original"))</f>
        <v>Original</v>
      </c>
      <c r="AF2787" s="21">
        <f t="shared" si="43"/>
        <v>27.55</v>
      </c>
    </row>
    <row r="2788" spans="1:32" ht="15" customHeight="1" x14ac:dyDescent="0.3">
      <c r="A2788" s="20" t="str">
        <f>Raw_Data!A2788</f>
        <v>SF12787</v>
      </c>
      <c r="B2788" s="15" t="str">
        <f>Raw_Data!B2788</f>
        <v>Punjab</v>
      </c>
      <c r="C2788" s="15" t="str">
        <f>Raw_Data!C2788</f>
        <v>Krishna</v>
      </c>
      <c r="D2788" s="15" t="str">
        <f>Raw_Data!D2788</f>
        <v>Sugarcane</v>
      </c>
      <c r="E2788" s="15" t="str">
        <f>Raw_Data!E2788</f>
        <v>Kharif</v>
      </c>
      <c r="F2788" s="15">
        <f>Raw_Data!F2788</f>
        <v>0.62</v>
      </c>
      <c r="G2788" s="18">
        <f>IF(Raw_Data!G2788="",ROUND(AVERAGEIFS(Raw_Data!$G$2:$G$4001,Raw_Data!$E$2:$E$4001,E2788),1),Raw_Data!G2788)</f>
        <v>1027.8</v>
      </c>
      <c r="H2788" s="15">
        <f>Raw_Data!H2788</f>
        <v>31.9</v>
      </c>
      <c r="I2788" s="15">
        <f>Raw_Data!I2788</f>
        <v>79.099999999999994</v>
      </c>
      <c r="J2788" s="15">
        <f>Raw_Data!J2788</f>
        <v>7.3</v>
      </c>
      <c r="K2788" s="15">
        <f>Raw_Data!K2788</f>
        <v>5.78</v>
      </c>
      <c r="L2788" s="18">
        <f>IF(Raw_Data!L2788="",ROUND(AVERAGEIFS(Raw_Data!$L$2:$L$4001,Raw_Data!$E$2:$E$4001,E2788),1),Raw_Data!L2788)</f>
        <v>35.5</v>
      </c>
      <c r="M2788" s="15">
        <f>Raw_Data!M2788</f>
        <v>102.1</v>
      </c>
      <c r="N2788" s="15">
        <f>Raw_Data!N2788</f>
        <v>56.4</v>
      </c>
      <c r="O2788" s="15">
        <f>Raw_Data!O2788</f>
        <v>121.4</v>
      </c>
      <c r="P2788" s="15" t="str">
        <f>Raw_Data!P2788</f>
        <v>Flood</v>
      </c>
      <c r="Q2788" s="15">
        <f>Raw_Data!Q2788</f>
        <v>111.4</v>
      </c>
      <c r="R2788" s="15">
        <f>Raw_Data!R2788</f>
        <v>6.39</v>
      </c>
      <c r="S2788" s="15">
        <f>Raw_Data!S2788</f>
        <v>0.71</v>
      </c>
      <c r="T2788" s="18">
        <f>IF(Raw_Data!T2788="",ROUND(AVERAGEIFS(Raw_Data!$T$2:$T$4001,Raw_Data!$E$2:$E$4001,E2788,Raw_Data!$D$2:$D$4001,D2788),2),IF(Raw_Data!T2788&gt;INDEX(Cleaning_Reference!$F$6:$F$13,MATCH(D2788,Cleaning_Reference!$A$6:$A$13,0)),INDEX(Cleaning_Reference!$F$6:$F$13,MATCH(D2788,Cleaning_Reference!$A$6:$A$13,0)),Raw_Data!T2788))</f>
        <v>18.63</v>
      </c>
      <c r="U2788" s="15">
        <f>Raw_Data!U2788</f>
        <v>11.55</v>
      </c>
      <c r="V2788" s="15">
        <f>Raw_Data!V2788</f>
        <v>3070</v>
      </c>
      <c r="W2788" s="15">
        <f>Raw_Data!W2788</f>
        <v>32137</v>
      </c>
      <c r="X2788" s="15">
        <f>Raw_Data!X2788</f>
        <v>35458</v>
      </c>
      <c r="Y2788" s="15">
        <f>Raw_Data!Y2788</f>
        <v>3321</v>
      </c>
      <c r="Z2788" s="15">
        <f>Raw_Data!Z2788</f>
        <v>1340</v>
      </c>
      <c r="AA2788" s="15">
        <f>Raw_Data!AA2788</f>
        <v>8.6189999999999998</v>
      </c>
      <c r="AB2788" s="15">
        <f>Raw_Data!AB2788</f>
        <v>64.900000000000006</v>
      </c>
      <c r="AC2788" s="19" t="str">
        <f>IF(Raw_Data!G2788="","Yes","No")</f>
        <v>No</v>
      </c>
      <c r="AD2788" s="19" t="str">
        <f>IF(Raw_Data!L2788="","Yes","No")</f>
        <v>No</v>
      </c>
      <c r="AE2788" s="19" t="str">
        <f>IF(Raw_Data!T2788="","Imputed",IF(Raw_Data!T2788&gt;INDEX(Cleaning_Reference!$F$6:$F$13,MATCH(D2788,Cleaning_Reference!$A$6:$A$13,0)),"Capped","Original"))</f>
        <v>Original</v>
      </c>
      <c r="AF2788" s="21">
        <f t="shared" si="43"/>
        <v>11.55</v>
      </c>
    </row>
    <row r="2789" spans="1:32" ht="15" customHeight="1" x14ac:dyDescent="0.3">
      <c r="A2789" s="20" t="str">
        <f>Raw_Data!A2789</f>
        <v>SF12788</v>
      </c>
      <c r="B2789" s="15" t="str">
        <f>Raw_Data!B2789</f>
        <v>Karnataka</v>
      </c>
      <c r="C2789" s="15" t="str">
        <f>Raw_Data!C2789</f>
        <v>Guntur</v>
      </c>
      <c r="D2789" s="15" t="str">
        <f>Raw_Data!D2789</f>
        <v>Maize</v>
      </c>
      <c r="E2789" s="15" t="str">
        <f>Raw_Data!E2789</f>
        <v>Rabi</v>
      </c>
      <c r="F2789" s="15">
        <f>Raw_Data!F2789</f>
        <v>10.19</v>
      </c>
      <c r="G2789" s="18">
        <f>IF(Raw_Data!G2789="",ROUND(AVERAGEIFS(Raw_Data!$G$2:$G$4001,Raw_Data!$E$2:$E$4001,E2789),1),Raw_Data!G2789)</f>
        <v>481</v>
      </c>
      <c r="H2789" s="15">
        <f>Raw_Data!H2789</f>
        <v>21.1</v>
      </c>
      <c r="I2789" s="15">
        <f>Raw_Data!I2789</f>
        <v>66.3</v>
      </c>
      <c r="J2789" s="15">
        <f>Raw_Data!J2789</f>
        <v>8.5</v>
      </c>
      <c r="K2789" s="15">
        <f>Raw_Data!K2789</f>
        <v>6.92</v>
      </c>
      <c r="L2789" s="18">
        <f>IF(Raw_Data!L2789="",ROUND(AVERAGEIFS(Raw_Data!$L$2:$L$4001,Raw_Data!$E$2:$E$4001,E2789),1),Raw_Data!L2789)</f>
        <v>30.6</v>
      </c>
      <c r="M2789" s="15">
        <f>Raw_Data!M2789</f>
        <v>162.69999999999999</v>
      </c>
      <c r="N2789" s="15">
        <f>Raw_Data!N2789</f>
        <v>40.200000000000003</v>
      </c>
      <c r="O2789" s="15">
        <f>Raw_Data!O2789</f>
        <v>68.099999999999994</v>
      </c>
      <c r="P2789" s="15" t="str">
        <f>Raw_Data!P2789</f>
        <v>Flood</v>
      </c>
      <c r="Q2789" s="15">
        <f>Raw_Data!Q2789</f>
        <v>151.9</v>
      </c>
      <c r="R2789" s="15">
        <f>Raw_Data!R2789</f>
        <v>3.99</v>
      </c>
      <c r="S2789" s="15">
        <f>Raw_Data!S2789</f>
        <v>0.74</v>
      </c>
      <c r="T2789" s="18">
        <f>IF(Raw_Data!T2789="",ROUND(AVERAGEIFS(Raw_Data!$T$2:$T$4001,Raw_Data!$E$2:$E$4001,E2789,Raw_Data!$D$2:$D$4001,D2789),2),IF(Raw_Data!T2789&gt;INDEX(Cleaning_Reference!$F$6:$F$13,MATCH(D2789,Cleaning_Reference!$A$6:$A$13,0)),INDEX(Cleaning_Reference!$F$6:$F$13,MATCH(D2789,Cleaning_Reference!$A$6:$A$13,0)),Raw_Data!T2789))</f>
        <v>3.54</v>
      </c>
      <c r="U2789" s="15">
        <f>Raw_Data!U2789</f>
        <v>36.07</v>
      </c>
      <c r="V2789" s="15">
        <f>Raw_Data!V2789</f>
        <v>20729</v>
      </c>
      <c r="W2789" s="15">
        <f>Raw_Data!W2789</f>
        <v>545332</v>
      </c>
      <c r="X2789" s="15">
        <f>Raw_Data!X2789</f>
        <v>747695</v>
      </c>
      <c r="Y2789" s="15">
        <f>Raw_Data!Y2789</f>
        <v>202363</v>
      </c>
      <c r="Z2789" s="15">
        <f>Raw_Data!Z2789</f>
        <v>7907</v>
      </c>
      <c r="AA2789" s="15">
        <f>Raw_Data!AA2789</f>
        <v>4.5620000000000003</v>
      </c>
      <c r="AB2789" s="15">
        <f>Raw_Data!AB2789</f>
        <v>42.4</v>
      </c>
      <c r="AC2789" s="19" t="str">
        <f>IF(Raw_Data!G2789="","Yes","No")</f>
        <v>No</v>
      </c>
      <c r="AD2789" s="19" t="str">
        <f>IF(Raw_Data!L2789="","Yes","No")</f>
        <v>No</v>
      </c>
      <c r="AE2789" s="19" t="str">
        <f>IF(Raw_Data!T2789="","Imputed",IF(Raw_Data!T2789&gt;INDEX(Cleaning_Reference!$F$6:$F$13,MATCH(D2789,Cleaning_Reference!$A$6:$A$13,0)),"Capped","Original"))</f>
        <v>Original</v>
      </c>
      <c r="AF2789" s="21">
        <f t="shared" si="43"/>
        <v>36.07</v>
      </c>
    </row>
    <row r="2790" spans="1:32" ht="15" customHeight="1" x14ac:dyDescent="0.3">
      <c r="A2790" s="20" t="str">
        <f>Raw_Data!A2790</f>
        <v>SF12789</v>
      </c>
      <c r="B2790" s="15" t="str">
        <f>Raw_Data!B2790</f>
        <v>Andhra Pradesh</v>
      </c>
      <c r="C2790" s="15" t="str">
        <f>Raw_Data!C2790</f>
        <v>Erode</v>
      </c>
      <c r="D2790" s="15" t="str">
        <f>Raw_Data!D2790</f>
        <v>Cotton</v>
      </c>
      <c r="E2790" s="15" t="str">
        <f>Raw_Data!E2790</f>
        <v>Zaid</v>
      </c>
      <c r="F2790" s="15">
        <f>Raw_Data!F2790</f>
        <v>9.67</v>
      </c>
      <c r="G2790" s="18">
        <f>IF(Raw_Data!G2790="",ROUND(AVERAGEIFS(Raw_Data!$G$2:$G$4001,Raw_Data!$E$2:$E$4001,E2790),1),Raw_Data!G2790)</f>
        <v>261.10000000000002</v>
      </c>
      <c r="H2790" s="15">
        <f>Raw_Data!H2790</f>
        <v>30.9</v>
      </c>
      <c r="I2790" s="15">
        <f>Raw_Data!I2790</f>
        <v>47.5</v>
      </c>
      <c r="J2790" s="15">
        <f>Raw_Data!J2790</f>
        <v>9</v>
      </c>
      <c r="K2790" s="15">
        <f>Raw_Data!K2790</f>
        <v>6.78</v>
      </c>
      <c r="L2790" s="18">
        <f>IF(Raw_Data!L2790="",ROUND(AVERAGEIFS(Raw_Data!$L$2:$L$4001,Raw_Data!$E$2:$E$4001,E2790),1),Raw_Data!L2790)</f>
        <v>15.4</v>
      </c>
      <c r="M2790" s="15">
        <f>Raw_Data!M2790</f>
        <v>122.7</v>
      </c>
      <c r="N2790" s="15">
        <f>Raw_Data!N2790</f>
        <v>68.3</v>
      </c>
      <c r="O2790" s="15">
        <f>Raw_Data!O2790</f>
        <v>54.6</v>
      </c>
      <c r="P2790" s="15" t="str">
        <f>Raw_Data!P2790</f>
        <v>Flood</v>
      </c>
      <c r="Q2790" s="15">
        <f>Raw_Data!Q2790</f>
        <v>134.19999999999999</v>
      </c>
      <c r="R2790" s="15">
        <f>Raw_Data!R2790</f>
        <v>7.49</v>
      </c>
      <c r="S2790" s="15">
        <f>Raw_Data!S2790</f>
        <v>0.98</v>
      </c>
      <c r="T2790" s="18">
        <f>IF(Raw_Data!T2790="",ROUND(AVERAGEIFS(Raw_Data!$T$2:$T$4001,Raw_Data!$E$2:$E$4001,E2790,Raw_Data!$D$2:$D$4001,D2790),2),IF(Raw_Data!T2790&gt;INDEX(Cleaning_Reference!$F$6:$F$13,MATCH(D2790,Cleaning_Reference!$A$6:$A$13,0)),INDEX(Cleaning_Reference!$F$6:$F$13,MATCH(D2790,Cleaning_Reference!$A$6:$A$13,0)),Raw_Data!T2790))</f>
        <v>1.1599999999999999</v>
      </c>
      <c r="U2790" s="15">
        <f>Raw_Data!U2790</f>
        <v>11.22</v>
      </c>
      <c r="V2790" s="15">
        <f>Raw_Data!V2790</f>
        <v>60091</v>
      </c>
      <c r="W2790" s="15">
        <f>Raw_Data!W2790</f>
        <v>689876</v>
      </c>
      <c r="X2790" s="15">
        <f>Raw_Data!X2790</f>
        <v>674221</v>
      </c>
      <c r="Y2790" s="15">
        <f>Raw_Data!Y2790</f>
        <v>-15655</v>
      </c>
      <c r="Z2790" s="15">
        <f>Raw_Data!Z2790</f>
        <v>9617</v>
      </c>
      <c r="AA2790" s="15">
        <f>Raw_Data!AA2790</f>
        <v>1.167</v>
      </c>
      <c r="AB2790" s="15">
        <f>Raw_Data!AB2790</f>
        <v>29</v>
      </c>
      <c r="AC2790" s="19" t="str">
        <f>IF(Raw_Data!G2790="","Yes","No")</f>
        <v>No</v>
      </c>
      <c r="AD2790" s="19" t="str">
        <f>IF(Raw_Data!L2790="","Yes","No")</f>
        <v>No</v>
      </c>
      <c r="AE2790" s="19" t="str">
        <f>IF(Raw_Data!T2790="","Imputed",IF(Raw_Data!T2790&gt;INDEX(Cleaning_Reference!$F$6:$F$13,MATCH(D2790,Cleaning_Reference!$A$6:$A$13,0)),"Capped","Original"))</f>
        <v>Original</v>
      </c>
      <c r="AF2790" s="21">
        <f t="shared" si="43"/>
        <v>11.22</v>
      </c>
    </row>
    <row r="2791" spans="1:32" ht="15" customHeight="1" x14ac:dyDescent="0.3">
      <c r="A2791" s="20" t="str">
        <f>Raw_Data!A2791</f>
        <v>SF12790</v>
      </c>
      <c r="B2791" s="15" t="str">
        <f>Raw_Data!B2791</f>
        <v>Tamil Nadu</v>
      </c>
      <c r="C2791" s="15" t="str">
        <f>Raw_Data!C2791</f>
        <v>Raichur</v>
      </c>
      <c r="D2791" s="15" t="str">
        <f>Raw_Data!D2791</f>
        <v>Pulses</v>
      </c>
      <c r="E2791" s="15" t="str">
        <f>Raw_Data!E2791</f>
        <v>Kharif</v>
      </c>
      <c r="F2791" s="15">
        <f>Raw_Data!F2791</f>
        <v>4.0599999999999996</v>
      </c>
      <c r="G2791" s="18">
        <f>IF(Raw_Data!G2791="",ROUND(AVERAGEIFS(Raw_Data!$G$2:$G$4001,Raw_Data!$E$2:$E$4001,E2791),1),Raw_Data!G2791)</f>
        <v>675.5</v>
      </c>
      <c r="H2791" s="15">
        <f>Raw_Data!H2791</f>
        <v>30.3</v>
      </c>
      <c r="I2791" s="15">
        <f>Raw_Data!I2791</f>
        <v>73.3</v>
      </c>
      <c r="J2791" s="15">
        <f>Raw_Data!J2791</f>
        <v>6.1</v>
      </c>
      <c r="K2791" s="15">
        <f>Raw_Data!K2791</f>
        <v>6.67</v>
      </c>
      <c r="L2791" s="18">
        <f>IF(Raw_Data!L2791="",ROUND(AVERAGEIFS(Raw_Data!$L$2:$L$4001,Raw_Data!$E$2:$E$4001,E2791),1),Raw_Data!L2791)</f>
        <v>36.5</v>
      </c>
      <c r="M2791" s="15">
        <f>Raw_Data!M2791</f>
        <v>133</v>
      </c>
      <c r="N2791" s="15">
        <f>Raw_Data!N2791</f>
        <v>54.5</v>
      </c>
      <c r="O2791" s="15">
        <f>Raw_Data!O2791</f>
        <v>55.4</v>
      </c>
      <c r="P2791" s="15" t="str">
        <f>Raw_Data!P2791</f>
        <v>Flood</v>
      </c>
      <c r="Q2791" s="15">
        <f>Raw_Data!Q2791</f>
        <v>140.9</v>
      </c>
      <c r="R2791" s="15">
        <f>Raw_Data!R2791</f>
        <v>1.52</v>
      </c>
      <c r="S2791" s="15">
        <f>Raw_Data!S2791</f>
        <v>0.83</v>
      </c>
      <c r="T2791" s="18">
        <f>IF(Raw_Data!T2791="",ROUND(AVERAGEIFS(Raw_Data!$T$2:$T$4001,Raw_Data!$E$2:$E$4001,E2791,Raw_Data!$D$2:$D$4001,D2791),2),IF(Raw_Data!T2791&gt;INDEX(Cleaning_Reference!$F$6:$F$13,MATCH(D2791,Cleaning_Reference!$A$6:$A$13,0)),INDEX(Cleaning_Reference!$F$6:$F$13,MATCH(D2791,Cleaning_Reference!$A$6:$A$13,0)),Raw_Data!T2791))</f>
        <v>1.8</v>
      </c>
      <c r="U2791" s="15">
        <f>Raw_Data!U2791</f>
        <v>7.31</v>
      </c>
      <c r="V2791" s="15">
        <f>Raw_Data!V2791</f>
        <v>68464</v>
      </c>
      <c r="W2791" s="15">
        <f>Raw_Data!W2791</f>
        <v>269288</v>
      </c>
      <c r="X2791" s="15">
        <f>Raw_Data!X2791</f>
        <v>500472</v>
      </c>
      <c r="Y2791" s="15">
        <f>Raw_Data!Y2791</f>
        <v>231184</v>
      </c>
      <c r="Z2791" s="15">
        <f>Raw_Data!Z2791</f>
        <v>1464</v>
      </c>
      <c r="AA2791" s="15">
        <f>Raw_Data!AA2791</f>
        <v>4.9930000000000003</v>
      </c>
      <c r="AB2791" s="15">
        <f>Raw_Data!AB2791</f>
        <v>57</v>
      </c>
      <c r="AC2791" s="19" t="str">
        <f>IF(Raw_Data!G2791="","Yes","No")</f>
        <v>No</v>
      </c>
      <c r="AD2791" s="19" t="str">
        <f>IF(Raw_Data!L2791="","Yes","No")</f>
        <v>No</v>
      </c>
      <c r="AE2791" s="19" t="str">
        <f>IF(Raw_Data!T2791="","Imputed",IF(Raw_Data!T2791&gt;INDEX(Cleaning_Reference!$F$6:$F$13,MATCH(D2791,Cleaning_Reference!$A$6:$A$13,0)),"Capped","Original"))</f>
        <v>Original</v>
      </c>
      <c r="AF2791" s="21">
        <f t="shared" si="43"/>
        <v>7.31</v>
      </c>
    </row>
    <row r="2792" spans="1:32" ht="15" customHeight="1" x14ac:dyDescent="0.3">
      <c r="A2792" s="20" t="str">
        <f>Raw_Data!A2792</f>
        <v>SF12791</v>
      </c>
      <c r="B2792" s="15" t="str">
        <f>Raw_Data!B2792</f>
        <v>Andhra Pradesh</v>
      </c>
      <c r="C2792" s="15" t="str">
        <f>Raw_Data!C2792</f>
        <v>Guntur</v>
      </c>
      <c r="D2792" s="15" t="str">
        <f>Raw_Data!D2792</f>
        <v>Chilli</v>
      </c>
      <c r="E2792" s="15" t="str">
        <f>Raw_Data!E2792</f>
        <v>Rabi</v>
      </c>
      <c r="F2792" s="15">
        <f>Raw_Data!F2792</f>
        <v>1.02</v>
      </c>
      <c r="G2792" s="18">
        <f>IF(Raw_Data!G2792="",ROUND(AVERAGEIFS(Raw_Data!$G$2:$G$4001,Raw_Data!$E$2:$E$4001,E2792),1),Raw_Data!G2792)</f>
        <v>223</v>
      </c>
      <c r="H2792" s="15">
        <f>Raw_Data!H2792</f>
        <v>21.3</v>
      </c>
      <c r="I2792" s="15">
        <f>Raw_Data!I2792</f>
        <v>25</v>
      </c>
      <c r="J2792" s="15">
        <f>Raw_Data!J2792</f>
        <v>8</v>
      </c>
      <c r="K2792" s="15">
        <f>Raw_Data!K2792</f>
        <v>6.1</v>
      </c>
      <c r="L2792" s="18">
        <f>IF(Raw_Data!L2792="",ROUND(AVERAGEIFS(Raw_Data!$L$2:$L$4001,Raw_Data!$E$2:$E$4001,E2792),1),Raw_Data!L2792)</f>
        <v>27.2</v>
      </c>
      <c r="M2792" s="15">
        <f>Raw_Data!M2792</f>
        <v>82.4</v>
      </c>
      <c r="N2792" s="15">
        <f>Raw_Data!N2792</f>
        <v>98.3</v>
      </c>
      <c r="O2792" s="15">
        <f>Raw_Data!O2792</f>
        <v>32.9</v>
      </c>
      <c r="P2792" s="15" t="str">
        <f>Raw_Data!P2792</f>
        <v>Rainfed</v>
      </c>
      <c r="Q2792" s="15">
        <f>Raw_Data!Q2792</f>
        <v>278.7</v>
      </c>
      <c r="R2792" s="15">
        <f>Raw_Data!R2792</f>
        <v>6.46</v>
      </c>
      <c r="S2792" s="15">
        <f>Raw_Data!S2792</f>
        <v>0.79</v>
      </c>
      <c r="T2792" s="18">
        <f>IF(Raw_Data!T2792="",ROUND(AVERAGEIFS(Raw_Data!$T$2:$T$4001,Raw_Data!$E$2:$E$4001,E2792,Raw_Data!$D$2:$D$4001,D2792),2),IF(Raw_Data!T2792&gt;INDEX(Cleaning_Reference!$F$6:$F$13,MATCH(D2792,Cleaning_Reference!$A$6:$A$13,0)),INDEX(Cleaning_Reference!$F$6:$F$13,MATCH(D2792,Cleaning_Reference!$A$6:$A$13,0)),Raw_Data!T2792))</f>
        <v>1.02</v>
      </c>
      <c r="U2792" s="15">
        <f>Raw_Data!U2792</f>
        <v>1.04</v>
      </c>
      <c r="V2792" s="15">
        <f>Raw_Data!V2792</f>
        <v>110199</v>
      </c>
      <c r="W2792" s="15">
        <f>Raw_Data!W2792</f>
        <v>72479</v>
      </c>
      <c r="X2792" s="15">
        <f>Raw_Data!X2792</f>
        <v>114607</v>
      </c>
      <c r="Y2792" s="15">
        <f>Raw_Data!Y2792</f>
        <v>42128</v>
      </c>
      <c r="Z2792" s="15">
        <f>Raw_Data!Z2792</f>
        <v>341</v>
      </c>
      <c r="AA2792" s="15">
        <f>Raw_Data!AA2792</f>
        <v>3.05</v>
      </c>
      <c r="AB2792" s="15">
        <f>Raw_Data!AB2792</f>
        <v>26.2</v>
      </c>
      <c r="AC2792" s="19" t="str">
        <f>IF(Raw_Data!G2792="","Yes","No")</f>
        <v>No</v>
      </c>
      <c r="AD2792" s="19" t="str">
        <f>IF(Raw_Data!L2792="","Yes","No")</f>
        <v>No</v>
      </c>
      <c r="AE2792" s="19" t="str">
        <f>IF(Raw_Data!T2792="","Imputed",IF(Raw_Data!T2792&gt;INDEX(Cleaning_Reference!$F$6:$F$13,MATCH(D2792,Cleaning_Reference!$A$6:$A$13,0)),"Capped","Original"))</f>
        <v>Original</v>
      </c>
      <c r="AF2792" s="21">
        <f t="shared" si="43"/>
        <v>1.04</v>
      </c>
    </row>
    <row r="2793" spans="1:32" ht="15" customHeight="1" x14ac:dyDescent="0.3">
      <c r="A2793" s="20" t="str">
        <f>Raw_Data!A2793</f>
        <v>SF12792</v>
      </c>
      <c r="B2793" s="15" t="str">
        <f>Raw_Data!B2793</f>
        <v>Punjab</v>
      </c>
      <c r="C2793" s="15" t="str">
        <f>Raw_Data!C2793</f>
        <v>Warangal</v>
      </c>
      <c r="D2793" s="15" t="str">
        <f>Raw_Data!D2793</f>
        <v>Maize</v>
      </c>
      <c r="E2793" s="15" t="str">
        <f>Raw_Data!E2793</f>
        <v>Rabi</v>
      </c>
      <c r="F2793" s="15">
        <f>Raw_Data!F2793</f>
        <v>14.01</v>
      </c>
      <c r="G2793" s="18">
        <f>IF(Raw_Data!G2793="",ROUND(AVERAGEIFS(Raw_Data!$G$2:$G$4001,Raw_Data!$E$2:$E$4001,E2793),1),Raw_Data!G2793)</f>
        <v>585.79999999999995</v>
      </c>
      <c r="H2793" s="15">
        <f>Raw_Data!H2793</f>
        <v>23.8</v>
      </c>
      <c r="I2793" s="15">
        <f>Raw_Data!I2793</f>
        <v>49.6</v>
      </c>
      <c r="J2793" s="15">
        <f>Raw_Data!J2793</f>
        <v>6.7</v>
      </c>
      <c r="K2793" s="15">
        <f>Raw_Data!K2793</f>
        <v>7.14</v>
      </c>
      <c r="L2793" s="18">
        <f>IF(Raw_Data!L2793="",ROUND(AVERAGEIFS(Raw_Data!$L$2:$L$4001,Raw_Data!$E$2:$E$4001,E2793),1),Raw_Data!L2793)</f>
        <v>35</v>
      </c>
      <c r="M2793" s="15">
        <f>Raw_Data!M2793</f>
        <v>111.3</v>
      </c>
      <c r="N2793" s="15">
        <f>Raw_Data!N2793</f>
        <v>38.299999999999997</v>
      </c>
      <c r="O2793" s="15">
        <f>Raw_Data!O2793</f>
        <v>131.30000000000001</v>
      </c>
      <c r="P2793" s="15" t="str">
        <f>Raw_Data!P2793</f>
        <v>Sprinkler</v>
      </c>
      <c r="Q2793" s="15">
        <f>Raw_Data!Q2793</f>
        <v>205.1</v>
      </c>
      <c r="R2793" s="15">
        <f>Raw_Data!R2793</f>
        <v>2.79</v>
      </c>
      <c r="S2793" s="15">
        <f>Raw_Data!S2793</f>
        <v>0.73</v>
      </c>
      <c r="T2793" s="18">
        <f>IF(Raw_Data!T2793="",ROUND(AVERAGEIFS(Raw_Data!$T$2:$T$4001,Raw_Data!$E$2:$E$4001,E2793,Raw_Data!$D$2:$D$4001,D2793),2),IF(Raw_Data!T2793&gt;INDEX(Cleaning_Reference!$F$6:$F$13,MATCH(D2793,Cleaning_Reference!$A$6:$A$13,0)),INDEX(Cleaning_Reference!$F$6:$F$13,MATCH(D2793,Cleaning_Reference!$A$6:$A$13,0)),Raw_Data!T2793))</f>
        <v>3.91</v>
      </c>
      <c r="U2793" s="15">
        <f>Raw_Data!U2793</f>
        <v>54.78</v>
      </c>
      <c r="V2793" s="15">
        <f>Raw_Data!V2793</f>
        <v>20031</v>
      </c>
      <c r="W2793" s="15">
        <f>Raw_Data!W2793</f>
        <v>806117</v>
      </c>
      <c r="X2793" s="15">
        <f>Raw_Data!X2793</f>
        <v>1097298</v>
      </c>
      <c r="Y2793" s="15">
        <f>Raw_Data!Y2793</f>
        <v>291181</v>
      </c>
      <c r="Z2793" s="15">
        <f>Raw_Data!Z2793</f>
        <v>7483</v>
      </c>
      <c r="AA2793" s="15">
        <f>Raw_Data!AA2793</f>
        <v>7.3209999999999997</v>
      </c>
      <c r="AB2793" s="15">
        <f>Raw_Data!AB2793</f>
        <v>50.1</v>
      </c>
      <c r="AC2793" s="19" t="str">
        <f>IF(Raw_Data!G2793="","Yes","No")</f>
        <v>No</v>
      </c>
      <c r="AD2793" s="19" t="str">
        <f>IF(Raw_Data!L2793="","Yes","No")</f>
        <v>No</v>
      </c>
      <c r="AE2793" s="19" t="str">
        <f>IF(Raw_Data!T2793="","Imputed",IF(Raw_Data!T2793&gt;INDEX(Cleaning_Reference!$F$6:$F$13,MATCH(D2793,Cleaning_Reference!$A$6:$A$13,0)),"Capped","Original"))</f>
        <v>Original</v>
      </c>
      <c r="AF2793" s="21">
        <f t="shared" si="43"/>
        <v>54.78</v>
      </c>
    </row>
    <row r="2794" spans="1:32" ht="15" customHeight="1" x14ac:dyDescent="0.3">
      <c r="A2794" s="20" t="str">
        <f>Raw_Data!A2794</f>
        <v>SF12793</v>
      </c>
      <c r="B2794" s="15" t="str">
        <f>Raw_Data!B2794</f>
        <v>Punjab</v>
      </c>
      <c r="C2794" s="15" t="str">
        <f>Raw_Data!C2794</f>
        <v>Erode</v>
      </c>
      <c r="D2794" s="15" t="str">
        <f>Raw_Data!D2794</f>
        <v>Wheat</v>
      </c>
      <c r="E2794" s="15" t="str">
        <f>Raw_Data!E2794</f>
        <v>Zaid</v>
      </c>
      <c r="F2794" s="15">
        <f>Raw_Data!F2794</f>
        <v>7.09</v>
      </c>
      <c r="G2794" s="18">
        <f>IF(Raw_Data!G2794="",ROUND(AVERAGEIFS(Raw_Data!$G$2:$G$4001,Raw_Data!$E$2:$E$4001,E2794),1),Raw_Data!G2794)</f>
        <v>331</v>
      </c>
      <c r="H2794" s="15">
        <f>Raw_Data!H2794</f>
        <v>33.700000000000003</v>
      </c>
      <c r="I2794" s="15">
        <f>Raw_Data!I2794</f>
        <v>33.6</v>
      </c>
      <c r="J2794" s="15">
        <f>Raw_Data!J2794</f>
        <v>8.9</v>
      </c>
      <c r="K2794" s="15">
        <f>Raw_Data!K2794</f>
        <v>5.33</v>
      </c>
      <c r="L2794" s="18">
        <f>IF(Raw_Data!L2794="",ROUND(AVERAGEIFS(Raw_Data!$L$2:$L$4001,Raw_Data!$E$2:$E$4001,E2794),1),Raw_Data!L2794)</f>
        <v>14.4</v>
      </c>
      <c r="M2794" s="15">
        <f>Raw_Data!M2794</f>
        <v>101.9</v>
      </c>
      <c r="N2794" s="15">
        <f>Raw_Data!N2794</f>
        <v>35.299999999999997</v>
      </c>
      <c r="O2794" s="15">
        <f>Raw_Data!O2794</f>
        <v>143.6</v>
      </c>
      <c r="P2794" s="15" t="str">
        <f>Raw_Data!P2794</f>
        <v>Rainfed</v>
      </c>
      <c r="Q2794" s="15">
        <f>Raw_Data!Q2794</f>
        <v>140.9</v>
      </c>
      <c r="R2794" s="15">
        <f>Raw_Data!R2794</f>
        <v>7</v>
      </c>
      <c r="S2794" s="15">
        <f>Raw_Data!S2794</f>
        <v>0.99</v>
      </c>
      <c r="T2794" s="18">
        <f>IF(Raw_Data!T2794="",ROUND(AVERAGEIFS(Raw_Data!$T$2:$T$4001,Raw_Data!$E$2:$E$4001,E2794,Raw_Data!$D$2:$D$4001,D2794),2),IF(Raw_Data!T2794&gt;INDEX(Cleaning_Reference!$F$6:$F$13,MATCH(D2794,Cleaning_Reference!$A$6:$A$13,0)),INDEX(Cleaning_Reference!$F$6:$F$13,MATCH(D2794,Cleaning_Reference!$A$6:$A$13,0)),Raw_Data!T2794))</f>
        <v>0.3</v>
      </c>
      <c r="U2794" s="15">
        <f>Raw_Data!U2794</f>
        <v>2.13</v>
      </c>
      <c r="V2794" s="15">
        <f>Raw_Data!V2794</f>
        <v>24354</v>
      </c>
      <c r="W2794" s="15">
        <f>Raw_Data!W2794</f>
        <v>452883</v>
      </c>
      <c r="X2794" s="15">
        <f>Raw_Data!X2794</f>
        <v>51874</v>
      </c>
      <c r="Y2794" s="15">
        <f>Raw_Data!Y2794</f>
        <v>-401009</v>
      </c>
      <c r="Z2794" s="15">
        <f>Raw_Data!Z2794</f>
        <v>2412</v>
      </c>
      <c r="AA2794" s="15">
        <f>Raw_Data!AA2794</f>
        <v>0.88300000000000001</v>
      </c>
      <c r="AB2794" s="15">
        <f>Raw_Data!AB2794</f>
        <v>17.7</v>
      </c>
      <c r="AC2794" s="19" t="str">
        <f>IF(Raw_Data!G2794="","Yes","No")</f>
        <v>No</v>
      </c>
      <c r="AD2794" s="19" t="str">
        <f>IF(Raw_Data!L2794="","Yes","No")</f>
        <v>No</v>
      </c>
      <c r="AE2794" s="19" t="str">
        <f>IF(Raw_Data!T2794="","Imputed",IF(Raw_Data!T2794&gt;INDEX(Cleaning_Reference!$F$6:$F$13,MATCH(D2794,Cleaning_Reference!$A$6:$A$13,0)),"Capped","Original"))</f>
        <v>Original</v>
      </c>
      <c r="AF2794" s="21">
        <f t="shared" si="43"/>
        <v>2.13</v>
      </c>
    </row>
    <row r="2795" spans="1:32" ht="15" customHeight="1" x14ac:dyDescent="0.3">
      <c r="A2795" s="20" t="str">
        <f>Raw_Data!A2795</f>
        <v>SF12794</v>
      </c>
      <c r="B2795" s="15" t="str">
        <f>Raw_Data!B2795</f>
        <v>Madhya Pradesh</v>
      </c>
      <c r="C2795" s="15" t="str">
        <f>Raw_Data!C2795</f>
        <v>Ludhiana</v>
      </c>
      <c r="D2795" s="15" t="str">
        <f>Raw_Data!D2795</f>
        <v>Wheat</v>
      </c>
      <c r="E2795" s="15" t="str">
        <f>Raw_Data!E2795</f>
        <v>Kharif</v>
      </c>
      <c r="F2795" s="15">
        <f>Raw_Data!F2795</f>
        <v>10.71</v>
      </c>
      <c r="G2795" s="18">
        <f>IF(Raw_Data!G2795="",ROUND(AVERAGEIFS(Raw_Data!$G$2:$G$4001,Raw_Data!$E$2:$E$4001,E2795),1),Raw_Data!G2795)</f>
        <v>742.7</v>
      </c>
      <c r="H2795" s="15">
        <f>Raw_Data!H2795</f>
        <v>30.7</v>
      </c>
      <c r="I2795" s="15">
        <f>Raw_Data!I2795</f>
        <v>68.400000000000006</v>
      </c>
      <c r="J2795" s="15">
        <f>Raw_Data!J2795</f>
        <v>6.7</v>
      </c>
      <c r="K2795" s="15">
        <f>Raw_Data!K2795</f>
        <v>7.62</v>
      </c>
      <c r="L2795" s="18">
        <f>IF(Raw_Data!L2795="",ROUND(AVERAGEIFS(Raw_Data!$L$2:$L$4001,Raw_Data!$E$2:$E$4001,E2795),1),Raw_Data!L2795)</f>
        <v>31.2</v>
      </c>
      <c r="M2795" s="15">
        <f>Raw_Data!M2795</f>
        <v>110.3</v>
      </c>
      <c r="N2795" s="15">
        <f>Raw_Data!N2795</f>
        <v>68.599999999999994</v>
      </c>
      <c r="O2795" s="15">
        <f>Raw_Data!O2795</f>
        <v>139</v>
      </c>
      <c r="P2795" s="15" t="str">
        <f>Raw_Data!P2795</f>
        <v>Sprinkler</v>
      </c>
      <c r="Q2795" s="15">
        <f>Raw_Data!Q2795</f>
        <v>110.3</v>
      </c>
      <c r="R2795" s="15">
        <f>Raw_Data!R2795</f>
        <v>6.93</v>
      </c>
      <c r="S2795" s="15">
        <f>Raw_Data!S2795</f>
        <v>0.69</v>
      </c>
      <c r="T2795" s="18">
        <f>IF(Raw_Data!T2795="",ROUND(AVERAGEIFS(Raw_Data!$T$2:$T$4001,Raw_Data!$E$2:$E$4001,E2795,Raw_Data!$D$2:$D$4001,D2795),2),IF(Raw_Data!T2795&gt;INDEX(Cleaning_Reference!$F$6:$F$13,MATCH(D2795,Cleaning_Reference!$A$6:$A$13,0)),INDEX(Cleaning_Reference!$F$6:$F$13,MATCH(D2795,Cleaning_Reference!$A$6:$A$13,0)),Raw_Data!T2795))</f>
        <v>1.3</v>
      </c>
      <c r="U2795" s="15">
        <f>Raw_Data!U2795</f>
        <v>13.92</v>
      </c>
      <c r="V2795" s="15">
        <f>Raw_Data!V2795</f>
        <v>23874</v>
      </c>
      <c r="W2795" s="15">
        <f>Raw_Data!W2795</f>
        <v>674043</v>
      </c>
      <c r="X2795" s="15">
        <f>Raw_Data!X2795</f>
        <v>332326</v>
      </c>
      <c r="Y2795" s="15">
        <f>Raw_Data!Y2795</f>
        <v>-341717</v>
      </c>
      <c r="Z2795" s="15">
        <f>Raw_Data!Z2795</f>
        <v>5131</v>
      </c>
      <c r="AA2795" s="15">
        <f>Raw_Data!AA2795</f>
        <v>2.7130000000000001</v>
      </c>
      <c r="AB2795" s="15">
        <f>Raw_Data!AB2795</f>
        <v>54.8</v>
      </c>
      <c r="AC2795" s="19" t="str">
        <f>IF(Raw_Data!G2795="","Yes","No")</f>
        <v>No</v>
      </c>
      <c r="AD2795" s="19" t="str">
        <f>IF(Raw_Data!L2795="","Yes","No")</f>
        <v>No</v>
      </c>
      <c r="AE2795" s="19" t="str">
        <f>IF(Raw_Data!T2795="","Imputed",IF(Raw_Data!T2795&gt;INDEX(Cleaning_Reference!$F$6:$F$13,MATCH(D2795,Cleaning_Reference!$A$6:$A$13,0)),"Capped","Original"))</f>
        <v>Original</v>
      </c>
      <c r="AF2795" s="21">
        <f t="shared" si="43"/>
        <v>13.92</v>
      </c>
    </row>
    <row r="2796" spans="1:32" ht="15" customHeight="1" x14ac:dyDescent="0.3">
      <c r="A2796" s="20" t="str">
        <f>Raw_Data!A2796</f>
        <v>SF12795</v>
      </c>
      <c r="B2796" s="15" t="str">
        <f>Raw_Data!B2796</f>
        <v>Karnataka</v>
      </c>
      <c r="C2796" s="15" t="str">
        <f>Raw_Data!C2796</f>
        <v>Nalgonda</v>
      </c>
      <c r="D2796" s="15" t="str">
        <f>Raw_Data!D2796</f>
        <v>Sugarcane</v>
      </c>
      <c r="E2796" s="15" t="str">
        <f>Raw_Data!E2796</f>
        <v>Zaid</v>
      </c>
      <c r="F2796" s="15">
        <f>Raw_Data!F2796</f>
        <v>7.58</v>
      </c>
      <c r="G2796" s="18">
        <f>IF(Raw_Data!G2796="",ROUND(AVERAGEIFS(Raw_Data!$G$2:$G$4001,Raw_Data!$E$2:$E$4001,E2796),1),Raw_Data!G2796)</f>
        <v>80</v>
      </c>
      <c r="H2796" s="15">
        <f>Raw_Data!H2796</f>
        <v>32</v>
      </c>
      <c r="I2796" s="15">
        <f>Raw_Data!I2796</f>
        <v>55.5</v>
      </c>
      <c r="J2796" s="15">
        <f>Raw_Data!J2796</f>
        <v>8.8000000000000007</v>
      </c>
      <c r="K2796" s="15">
        <f>Raw_Data!K2796</f>
        <v>7.18</v>
      </c>
      <c r="L2796" s="18">
        <f>IF(Raw_Data!L2796="",ROUND(AVERAGEIFS(Raw_Data!$L$2:$L$4001,Raw_Data!$E$2:$E$4001,E2796),1),Raw_Data!L2796)</f>
        <v>15</v>
      </c>
      <c r="M2796" s="15">
        <f>Raw_Data!M2796</f>
        <v>102.4</v>
      </c>
      <c r="N2796" s="15">
        <f>Raw_Data!N2796</f>
        <v>66.7</v>
      </c>
      <c r="O2796" s="15">
        <f>Raw_Data!O2796</f>
        <v>109.9</v>
      </c>
      <c r="P2796" s="15" t="str">
        <f>Raw_Data!P2796</f>
        <v>Flood</v>
      </c>
      <c r="Q2796" s="15">
        <f>Raw_Data!Q2796</f>
        <v>182.4</v>
      </c>
      <c r="R2796" s="15">
        <f>Raw_Data!R2796</f>
        <v>4.68</v>
      </c>
      <c r="S2796" s="15">
        <f>Raw_Data!S2796</f>
        <v>0.81</v>
      </c>
      <c r="T2796" s="18">
        <f>IF(Raw_Data!T2796="",ROUND(AVERAGEIFS(Raw_Data!$T$2:$T$4001,Raw_Data!$E$2:$E$4001,E2796,Raw_Data!$D$2:$D$4001,D2796),2),IF(Raw_Data!T2796&gt;INDEX(Cleaning_Reference!$F$6:$F$13,MATCH(D2796,Cleaning_Reference!$A$6:$A$13,0)),INDEX(Cleaning_Reference!$F$6:$F$13,MATCH(D2796,Cleaning_Reference!$A$6:$A$13,0)),Raw_Data!T2796))</f>
        <v>31.26</v>
      </c>
      <c r="U2796" s="15">
        <f>Raw_Data!U2796</f>
        <v>236.95</v>
      </c>
      <c r="V2796" s="15">
        <f>Raw_Data!V2796</f>
        <v>3374</v>
      </c>
      <c r="W2796" s="15">
        <f>Raw_Data!W2796</f>
        <v>522868</v>
      </c>
      <c r="X2796" s="15">
        <f>Raw_Data!X2796</f>
        <v>799469</v>
      </c>
      <c r="Y2796" s="15">
        <f>Raw_Data!Y2796</f>
        <v>276601</v>
      </c>
      <c r="Z2796" s="15">
        <f>Raw_Data!Z2796</f>
        <v>15050</v>
      </c>
      <c r="AA2796" s="15">
        <f>Raw_Data!AA2796</f>
        <v>15.744</v>
      </c>
      <c r="AB2796" s="15">
        <f>Raw_Data!AB2796</f>
        <v>26.7</v>
      </c>
      <c r="AC2796" s="19" t="str">
        <f>IF(Raw_Data!G2796="","Yes","No")</f>
        <v>No</v>
      </c>
      <c r="AD2796" s="19" t="str">
        <f>IF(Raw_Data!L2796="","Yes","No")</f>
        <v>No</v>
      </c>
      <c r="AE2796" s="19" t="str">
        <f>IF(Raw_Data!T2796="","Imputed",IF(Raw_Data!T2796&gt;INDEX(Cleaning_Reference!$F$6:$F$13,MATCH(D2796,Cleaning_Reference!$A$6:$A$13,0)),"Capped","Original"))</f>
        <v>Original</v>
      </c>
      <c r="AF2796" s="21">
        <f t="shared" si="43"/>
        <v>236.95</v>
      </c>
    </row>
    <row r="2797" spans="1:32" ht="15" customHeight="1" x14ac:dyDescent="0.3">
      <c r="A2797" s="20" t="str">
        <f>Raw_Data!A2797</f>
        <v>SF12796</v>
      </c>
      <c r="B2797" s="15" t="str">
        <f>Raw_Data!B2797</f>
        <v>Punjab</v>
      </c>
      <c r="C2797" s="15" t="str">
        <f>Raw_Data!C2797</f>
        <v>Warangal</v>
      </c>
      <c r="D2797" s="15" t="str">
        <f>Raw_Data!D2797</f>
        <v>Pulses</v>
      </c>
      <c r="E2797" s="15" t="str">
        <f>Raw_Data!E2797</f>
        <v>Kharif</v>
      </c>
      <c r="F2797" s="15">
        <f>Raw_Data!F2797</f>
        <v>8.73</v>
      </c>
      <c r="G2797" s="18">
        <f>IF(Raw_Data!G2797="",ROUND(AVERAGEIFS(Raw_Data!$G$2:$G$4001,Raw_Data!$E$2:$E$4001,E2797),1),Raw_Data!G2797)</f>
        <v>729.2</v>
      </c>
      <c r="H2797" s="15">
        <f>Raw_Data!H2797</f>
        <v>28.7</v>
      </c>
      <c r="I2797" s="15">
        <f>Raw_Data!I2797</f>
        <v>58.7</v>
      </c>
      <c r="J2797" s="15">
        <f>Raw_Data!J2797</f>
        <v>6.4</v>
      </c>
      <c r="K2797" s="15">
        <f>Raw_Data!K2797</f>
        <v>6.69</v>
      </c>
      <c r="L2797" s="18">
        <f>IF(Raw_Data!L2797="",ROUND(AVERAGEIFS(Raw_Data!$L$2:$L$4001,Raw_Data!$E$2:$E$4001,E2797),1),Raw_Data!L2797)</f>
        <v>23.9</v>
      </c>
      <c r="M2797" s="15">
        <f>Raw_Data!M2797</f>
        <v>91.7</v>
      </c>
      <c r="N2797" s="15">
        <f>Raw_Data!N2797</f>
        <v>65.7</v>
      </c>
      <c r="O2797" s="15">
        <f>Raw_Data!O2797</f>
        <v>104.5</v>
      </c>
      <c r="P2797" s="15" t="str">
        <f>Raw_Data!P2797</f>
        <v>Drip</v>
      </c>
      <c r="Q2797" s="15">
        <f>Raw_Data!Q2797</f>
        <v>216.7</v>
      </c>
      <c r="R2797" s="15">
        <f>Raw_Data!R2797</f>
        <v>6.11</v>
      </c>
      <c r="S2797" s="15">
        <f>Raw_Data!S2797</f>
        <v>0.73</v>
      </c>
      <c r="T2797" s="18">
        <f>IF(Raw_Data!T2797="",ROUND(AVERAGEIFS(Raw_Data!$T$2:$T$4001,Raw_Data!$E$2:$E$4001,E2797,Raw_Data!$D$2:$D$4001,D2797),2),IF(Raw_Data!T2797&gt;INDEX(Cleaning_Reference!$F$6:$F$13,MATCH(D2797,Cleaning_Reference!$A$6:$A$13,0)),INDEX(Cleaning_Reference!$F$6:$F$13,MATCH(D2797,Cleaning_Reference!$A$6:$A$13,0)),Raw_Data!T2797))</f>
        <v>1.66</v>
      </c>
      <c r="U2797" s="15">
        <f>Raw_Data!U2797</f>
        <v>14.49</v>
      </c>
      <c r="V2797" s="15">
        <f>Raw_Data!V2797</f>
        <v>67927</v>
      </c>
      <c r="W2797" s="15">
        <f>Raw_Data!W2797</f>
        <v>508763</v>
      </c>
      <c r="X2797" s="15">
        <f>Raw_Data!X2797</f>
        <v>984262</v>
      </c>
      <c r="Y2797" s="15">
        <f>Raw_Data!Y2797</f>
        <v>475499</v>
      </c>
      <c r="Z2797" s="15">
        <f>Raw_Data!Z2797</f>
        <v>2972</v>
      </c>
      <c r="AA2797" s="15">
        <f>Raw_Data!AA2797</f>
        <v>4.8760000000000003</v>
      </c>
      <c r="AB2797" s="15">
        <f>Raw_Data!AB2797</f>
        <v>50.3</v>
      </c>
      <c r="AC2797" s="19" t="str">
        <f>IF(Raw_Data!G2797="","Yes","No")</f>
        <v>No</v>
      </c>
      <c r="AD2797" s="19" t="str">
        <f>IF(Raw_Data!L2797="","Yes","No")</f>
        <v>No</v>
      </c>
      <c r="AE2797" s="19" t="str">
        <f>IF(Raw_Data!T2797="","Imputed",IF(Raw_Data!T2797&gt;INDEX(Cleaning_Reference!$F$6:$F$13,MATCH(D2797,Cleaning_Reference!$A$6:$A$13,0)),"Capped","Original"))</f>
        <v>Original</v>
      </c>
      <c r="AF2797" s="21">
        <f t="shared" si="43"/>
        <v>14.49</v>
      </c>
    </row>
    <row r="2798" spans="1:32" ht="15" customHeight="1" x14ac:dyDescent="0.3">
      <c r="A2798" s="20" t="str">
        <f>Raw_Data!A2798</f>
        <v>SF12797</v>
      </c>
      <c r="B2798" s="15" t="str">
        <f>Raw_Data!B2798</f>
        <v>Madhya Pradesh</v>
      </c>
      <c r="C2798" s="15" t="str">
        <f>Raw_Data!C2798</f>
        <v>Erode</v>
      </c>
      <c r="D2798" s="15" t="str">
        <f>Raw_Data!D2798</f>
        <v>Wheat</v>
      </c>
      <c r="E2798" s="15" t="str">
        <f>Raw_Data!E2798</f>
        <v>Rabi</v>
      </c>
      <c r="F2798" s="15">
        <f>Raw_Data!F2798</f>
        <v>13.12</v>
      </c>
      <c r="G2798" s="18">
        <f>IF(Raw_Data!G2798="",ROUND(AVERAGEIFS(Raw_Data!$G$2:$G$4001,Raw_Data!$E$2:$E$4001,E2798),1),Raw_Data!G2798)</f>
        <v>221.7</v>
      </c>
      <c r="H2798" s="15">
        <f>Raw_Data!H2798</f>
        <v>20.6</v>
      </c>
      <c r="I2798" s="15">
        <f>Raw_Data!I2798</f>
        <v>57.3</v>
      </c>
      <c r="J2798" s="15">
        <f>Raw_Data!J2798</f>
        <v>8.6</v>
      </c>
      <c r="K2798" s="15">
        <f>Raw_Data!K2798</f>
        <v>7.43</v>
      </c>
      <c r="L2798" s="18">
        <f>IF(Raw_Data!L2798="",ROUND(AVERAGEIFS(Raw_Data!$L$2:$L$4001,Raw_Data!$E$2:$E$4001,E2798),1),Raw_Data!L2798)</f>
        <v>16.7</v>
      </c>
      <c r="M2798" s="15">
        <f>Raw_Data!M2798</f>
        <v>74.8</v>
      </c>
      <c r="N2798" s="15">
        <f>Raw_Data!N2798</f>
        <v>64.7</v>
      </c>
      <c r="O2798" s="15">
        <f>Raw_Data!O2798</f>
        <v>75.3</v>
      </c>
      <c r="P2798" s="15" t="str">
        <f>Raw_Data!P2798</f>
        <v>Rainfed</v>
      </c>
      <c r="Q2798" s="15">
        <f>Raw_Data!Q2798</f>
        <v>143.69999999999999</v>
      </c>
      <c r="R2798" s="15">
        <f>Raw_Data!R2798</f>
        <v>3.92</v>
      </c>
      <c r="S2798" s="15">
        <f>Raw_Data!S2798</f>
        <v>0.79</v>
      </c>
      <c r="T2798" s="18">
        <f>IF(Raw_Data!T2798="",ROUND(AVERAGEIFS(Raw_Data!$T$2:$T$4001,Raw_Data!$E$2:$E$4001,E2798,Raw_Data!$D$2:$D$4001,D2798),2),IF(Raw_Data!T2798&gt;INDEX(Cleaning_Reference!$F$6:$F$13,MATCH(D2798,Cleaning_Reference!$A$6:$A$13,0)),INDEX(Cleaning_Reference!$F$6:$F$13,MATCH(D2798,Cleaning_Reference!$A$6:$A$13,0)),Raw_Data!T2798))</f>
        <v>1.04</v>
      </c>
      <c r="U2798" s="15">
        <f>Raw_Data!U2798</f>
        <v>13.64</v>
      </c>
      <c r="V2798" s="15">
        <f>Raw_Data!V2798</f>
        <v>26893</v>
      </c>
      <c r="W2798" s="15">
        <f>Raw_Data!W2798</f>
        <v>750837</v>
      </c>
      <c r="X2798" s="15">
        <f>Raw_Data!X2798</f>
        <v>366821</v>
      </c>
      <c r="Y2798" s="15">
        <f>Raw_Data!Y2798</f>
        <v>-384016</v>
      </c>
      <c r="Z2798" s="15">
        <f>Raw_Data!Z2798</f>
        <v>3888</v>
      </c>
      <c r="AA2798" s="15">
        <f>Raw_Data!AA2798</f>
        <v>3.508</v>
      </c>
      <c r="AB2798" s="15">
        <f>Raw_Data!AB2798</f>
        <v>35.200000000000003</v>
      </c>
      <c r="AC2798" s="19" t="str">
        <f>IF(Raw_Data!G2798="","Yes","No")</f>
        <v>No</v>
      </c>
      <c r="AD2798" s="19" t="str">
        <f>IF(Raw_Data!L2798="","Yes","No")</f>
        <v>No</v>
      </c>
      <c r="AE2798" s="19" t="str">
        <f>IF(Raw_Data!T2798="","Imputed",IF(Raw_Data!T2798&gt;INDEX(Cleaning_Reference!$F$6:$F$13,MATCH(D2798,Cleaning_Reference!$A$6:$A$13,0)),"Capped","Original"))</f>
        <v>Original</v>
      </c>
      <c r="AF2798" s="21">
        <f t="shared" si="43"/>
        <v>13.64</v>
      </c>
    </row>
    <row r="2799" spans="1:32" ht="15" customHeight="1" x14ac:dyDescent="0.3">
      <c r="A2799" s="20" t="str">
        <f>Raw_Data!A2799</f>
        <v>SF12798</v>
      </c>
      <c r="B2799" s="15" t="str">
        <f>Raw_Data!B2799</f>
        <v>Telangana</v>
      </c>
      <c r="C2799" s="15" t="str">
        <f>Raw_Data!C2799</f>
        <v>Warangal</v>
      </c>
      <c r="D2799" s="15" t="str">
        <f>Raw_Data!D2799</f>
        <v>Wheat</v>
      </c>
      <c r="E2799" s="15" t="str">
        <f>Raw_Data!E2799</f>
        <v>Kharif</v>
      </c>
      <c r="F2799" s="15">
        <f>Raw_Data!F2799</f>
        <v>10.02</v>
      </c>
      <c r="G2799" s="18">
        <f>IF(Raw_Data!G2799="",ROUND(AVERAGEIFS(Raw_Data!$G$2:$G$4001,Raw_Data!$E$2:$E$4001,E2799),1),Raw_Data!G2799)</f>
        <v>602.70000000000005</v>
      </c>
      <c r="H2799" s="15">
        <f>Raw_Data!H2799</f>
        <v>28.7</v>
      </c>
      <c r="I2799" s="15">
        <f>Raw_Data!I2799</f>
        <v>86.8</v>
      </c>
      <c r="J2799" s="15">
        <f>Raw_Data!J2799</f>
        <v>5.5</v>
      </c>
      <c r="K2799" s="15">
        <f>Raw_Data!K2799</f>
        <v>6.72</v>
      </c>
      <c r="L2799" s="18">
        <f>IF(Raw_Data!L2799="",ROUND(AVERAGEIFS(Raw_Data!$L$2:$L$4001,Raw_Data!$E$2:$E$4001,E2799),1),Raw_Data!L2799)</f>
        <v>32.299999999999997</v>
      </c>
      <c r="M2799" s="15">
        <f>Raw_Data!M2799</f>
        <v>157</v>
      </c>
      <c r="N2799" s="15">
        <f>Raw_Data!N2799</f>
        <v>32.5</v>
      </c>
      <c r="O2799" s="15">
        <f>Raw_Data!O2799</f>
        <v>52.1</v>
      </c>
      <c r="P2799" s="15" t="str">
        <f>Raw_Data!P2799</f>
        <v>Flood</v>
      </c>
      <c r="Q2799" s="15">
        <f>Raw_Data!Q2799</f>
        <v>230.5</v>
      </c>
      <c r="R2799" s="15">
        <f>Raw_Data!R2799</f>
        <v>7.21</v>
      </c>
      <c r="S2799" s="15">
        <f>Raw_Data!S2799</f>
        <v>0.99</v>
      </c>
      <c r="T2799" s="18">
        <f>IF(Raw_Data!T2799="",ROUND(AVERAGEIFS(Raw_Data!$T$2:$T$4001,Raw_Data!$E$2:$E$4001,E2799,Raw_Data!$D$2:$D$4001,D2799),2),IF(Raw_Data!T2799&gt;INDEX(Cleaning_Reference!$F$6:$F$13,MATCH(D2799,Cleaning_Reference!$A$6:$A$13,0)),INDEX(Cleaning_Reference!$F$6:$F$13,MATCH(D2799,Cleaning_Reference!$A$6:$A$13,0)),Raw_Data!T2799))</f>
        <v>3.51</v>
      </c>
      <c r="U2799" s="15">
        <f>Raw_Data!U2799</f>
        <v>35.17</v>
      </c>
      <c r="V2799" s="15">
        <f>Raw_Data!V2799</f>
        <v>19884</v>
      </c>
      <c r="W2799" s="15">
        <f>Raw_Data!W2799</f>
        <v>682647</v>
      </c>
      <c r="X2799" s="15">
        <f>Raw_Data!X2799</f>
        <v>699320</v>
      </c>
      <c r="Y2799" s="15">
        <f>Raw_Data!Y2799</f>
        <v>16673</v>
      </c>
      <c r="Z2799" s="15">
        <f>Raw_Data!Z2799</f>
        <v>6817</v>
      </c>
      <c r="AA2799" s="15">
        <f>Raw_Data!AA2799</f>
        <v>5.1589999999999998</v>
      </c>
      <c r="AB2799" s="15">
        <f>Raw_Data!AB2799</f>
        <v>52.1</v>
      </c>
      <c r="AC2799" s="19" t="str">
        <f>IF(Raw_Data!G2799="","Yes","No")</f>
        <v>No</v>
      </c>
      <c r="AD2799" s="19" t="str">
        <f>IF(Raw_Data!L2799="","Yes","No")</f>
        <v>No</v>
      </c>
      <c r="AE2799" s="19" t="str">
        <f>IF(Raw_Data!T2799="","Imputed",IF(Raw_Data!T2799&gt;INDEX(Cleaning_Reference!$F$6:$F$13,MATCH(D2799,Cleaning_Reference!$A$6:$A$13,0)),"Capped","Original"))</f>
        <v>Original</v>
      </c>
      <c r="AF2799" s="21">
        <f t="shared" si="43"/>
        <v>35.17</v>
      </c>
    </row>
    <row r="2800" spans="1:32" ht="15" customHeight="1" x14ac:dyDescent="0.3">
      <c r="A2800" s="20" t="str">
        <f>Raw_Data!A2800</f>
        <v>SF12799</v>
      </c>
      <c r="B2800" s="15" t="str">
        <f>Raw_Data!B2800</f>
        <v>Madhya Pradesh</v>
      </c>
      <c r="C2800" s="15" t="str">
        <f>Raw_Data!C2800</f>
        <v>Raichur</v>
      </c>
      <c r="D2800" s="15" t="str">
        <f>Raw_Data!D2800</f>
        <v>Wheat</v>
      </c>
      <c r="E2800" s="15" t="str">
        <f>Raw_Data!E2800</f>
        <v>Kharif</v>
      </c>
      <c r="F2800" s="15">
        <f>Raw_Data!F2800</f>
        <v>12.45</v>
      </c>
      <c r="G2800" s="18">
        <f>IF(Raw_Data!G2800="",ROUND(AVERAGEIFS(Raw_Data!$G$2:$G$4001,Raw_Data!$E$2:$E$4001,E2800),1),Raw_Data!G2800)</f>
        <v>973.1</v>
      </c>
      <c r="H2800" s="15">
        <f>Raw_Data!H2800</f>
        <v>29.5</v>
      </c>
      <c r="I2800" s="15">
        <f>Raw_Data!I2800</f>
        <v>61.2</v>
      </c>
      <c r="J2800" s="15">
        <f>Raw_Data!J2800</f>
        <v>7.4</v>
      </c>
      <c r="K2800" s="15">
        <f>Raw_Data!K2800</f>
        <v>6.32</v>
      </c>
      <c r="L2800" s="18">
        <f>IF(Raw_Data!L2800="",ROUND(AVERAGEIFS(Raw_Data!$L$2:$L$4001,Raw_Data!$E$2:$E$4001,E2800),1),Raw_Data!L2800)</f>
        <v>25.6</v>
      </c>
      <c r="M2800" s="15">
        <f>Raw_Data!M2800</f>
        <v>118.6</v>
      </c>
      <c r="N2800" s="15">
        <f>Raw_Data!N2800</f>
        <v>68.8</v>
      </c>
      <c r="O2800" s="15">
        <f>Raw_Data!O2800</f>
        <v>108.9</v>
      </c>
      <c r="P2800" s="15" t="str">
        <f>Raw_Data!P2800</f>
        <v>Flood</v>
      </c>
      <c r="Q2800" s="15">
        <f>Raw_Data!Q2800</f>
        <v>256.3</v>
      </c>
      <c r="R2800" s="15">
        <f>Raw_Data!R2800</f>
        <v>4.03</v>
      </c>
      <c r="S2800" s="15">
        <f>Raw_Data!S2800</f>
        <v>0.99</v>
      </c>
      <c r="T2800" s="18">
        <f>IF(Raw_Data!T2800="",ROUND(AVERAGEIFS(Raw_Data!$T$2:$T$4001,Raw_Data!$E$2:$E$4001,E2800,Raw_Data!$D$2:$D$4001,D2800),2),IF(Raw_Data!T2800&gt;INDEX(Cleaning_Reference!$F$6:$F$13,MATCH(D2800,Cleaning_Reference!$A$6:$A$13,0)),INDEX(Cleaning_Reference!$F$6:$F$13,MATCH(D2800,Cleaning_Reference!$A$6:$A$13,0)),Raw_Data!T2800))</f>
        <v>2.36</v>
      </c>
      <c r="U2800" s="15">
        <f>Raw_Data!U2800</f>
        <v>29.38</v>
      </c>
      <c r="V2800" s="15">
        <f>Raw_Data!V2800</f>
        <v>22039</v>
      </c>
      <c r="W2800" s="15">
        <f>Raw_Data!W2800</f>
        <v>841621</v>
      </c>
      <c r="X2800" s="15">
        <f>Raw_Data!X2800</f>
        <v>647506</v>
      </c>
      <c r="Y2800" s="15">
        <f>Raw_Data!Y2800</f>
        <v>-194115</v>
      </c>
      <c r="Z2800" s="15">
        <f>Raw_Data!Z2800</f>
        <v>7759</v>
      </c>
      <c r="AA2800" s="15">
        <f>Raw_Data!AA2800</f>
        <v>3.7869999999999999</v>
      </c>
      <c r="AB2800" s="15">
        <f>Raw_Data!AB2800</f>
        <v>57.3</v>
      </c>
      <c r="AC2800" s="19" t="str">
        <f>IF(Raw_Data!G2800="","Yes","No")</f>
        <v>No</v>
      </c>
      <c r="AD2800" s="19" t="str">
        <f>IF(Raw_Data!L2800="","Yes","No")</f>
        <v>No</v>
      </c>
      <c r="AE2800" s="19" t="str">
        <f>IF(Raw_Data!T2800="","Imputed",IF(Raw_Data!T2800&gt;INDEX(Cleaning_Reference!$F$6:$F$13,MATCH(D2800,Cleaning_Reference!$A$6:$A$13,0)),"Capped","Original"))</f>
        <v>Original</v>
      </c>
      <c r="AF2800" s="21">
        <f t="shared" si="43"/>
        <v>29.38</v>
      </c>
    </row>
    <row r="2801" spans="1:32" ht="15" customHeight="1" x14ac:dyDescent="0.3">
      <c r="A2801" s="20" t="str">
        <f>Raw_Data!A2801</f>
        <v>SF12800</v>
      </c>
      <c r="B2801" s="15" t="str">
        <f>Raw_Data!B2801</f>
        <v>Punjab</v>
      </c>
      <c r="C2801" s="15" t="str">
        <f>Raw_Data!C2801</f>
        <v>Guntur</v>
      </c>
      <c r="D2801" s="15" t="str">
        <f>Raw_Data!D2801</f>
        <v>Cotton</v>
      </c>
      <c r="E2801" s="15" t="str">
        <f>Raw_Data!E2801</f>
        <v>Kharif</v>
      </c>
      <c r="F2801" s="15">
        <f>Raw_Data!F2801</f>
        <v>4.66</v>
      </c>
      <c r="G2801" s="18">
        <f>IF(Raw_Data!G2801="",ROUND(AVERAGEIFS(Raw_Data!$G$2:$G$4001,Raw_Data!$E$2:$E$4001,E2801),1),Raw_Data!G2801)</f>
        <v>707.4</v>
      </c>
      <c r="H2801" s="15">
        <f>Raw_Data!H2801</f>
        <v>29.2</v>
      </c>
      <c r="I2801" s="15">
        <f>Raw_Data!I2801</f>
        <v>84.3</v>
      </c>
      <c r="J2801" s="15">
        <f>Raw_Data!J2801</f>
        <v>8.9</v>
      </c>
      <c r="K2801" s="15">
        <f>Raw_Data!K2801</f>
        <v>7.19</v>
      </c>
      <c r="L2801" s="18">
        <f>IF(Raw_Data!L2801="",ROUND(AVERAGEIFS(Raw_Data!$L$2:$L$4001,Raw_Data!$E$2:$E$4001,E2801),1),Raw_Data!L2801)</f>
        <v>32.4</v>
      </c>
      <c r="M2801" s="15">
        <f>Raw_Data!M2801</f>
        <v>153</v>
      </c>
      <c r="N2801" s="15">
        <f>Raw_Data!N2801</f>
        <v>41.5</v>
      </c>
      <c r="O2801" s="15">
        <f>Raw_Data!O2801</f>
        <v>79.8</v>
      </c>
      <c r="P2801" s="15" t="str">
        <f>Raw_Data!P2801</f>
        <v>Rainfed</v>
      </c>
      <c r="Q2801" s="15">
        <f>Raw_Data!Q2801</f>
        <v>227.1</v>
      </c>
      <c r="R2801" s="15">
        <f>Raw_Data!R2801</f>
        <v>3.94</v>
      </c>
      <c r="S2801" s="15">
        <f>Raw_Data!S2801</f>
        <v>0.96</v>
      </c>
      <c r="T2801" s="18">
        <f>IF(Raw_Data!T2801="",ROUND(AVERAGEIFS(Raw_Data!$T$2:$T$4001,Raw_Data!$E$2:$E$4001,E2801,Raw_Data!$D$2:$D$4001,D2801),2),IF(Raw_Data!T2801&gt;INDEX(Cleaning_Reference!$F$6:$F$13,MATCH(D2801,Cleaning_Reference!$A$6:$A$13,0)),INDEX(Cleaning_Reference!$F$6:$F$13,MATCH(D2801,Cleaning_Reference!$A$6:$A$13,0)),Raw_Data!T2801))</f>
        <v>1.55</v>
      </c>
      <c r="U2801" s="15">
        <f>Raw_Data!U2801</f>
        <v>7.22</v>
      </c>
      <c r="V2801" s="15">
        <f>Raw_Data!V2801</f>
        <v>61094</v>
      </c>
      <c r="W2801" s="15">
        <f>Raw_Data!W2801</f>
        <v>362284</v>
      </c>
      <c r="X2801" s="15">
        <f>Raw_Data!X2801</f>
        <v>441099</v>
      </c>
      <c r="Y2801" s="15">
        <f>Raw_Data!Y2801</f>
        <v>78815</v>
      </c>
      <c r="Z2801" s="15">
        <f>Raw_Data!Z2801</f>
        <v>1933</v>
      </c>
      <c r="AA2801" s="15">
        <f>Raw_Data!AA2801</f>
        <v>3.7349999999999999</v>
      </c>
      <c r="AB2801" s="15">
        <f>Raw_Data!AB2801</f>
        <v>67.7</v>
      </c>
      <c r="AC2801" s="19" t="str">
        <f>IF(Raw_Data!G2801="","Yes","No")</f>
        <v>No</v>
      </c>
      <c r="AD2801" s="19" t="str">
        <f>IF(Raw_Data!L2801="","Yes","No")</f>
        <v>No</v>
      </c>
      <c r="AE2801" s="19" t="str">
        <f>IF(Raw_Data!T2801="","Imputed",IF(Raw_Data!T2801&gt;INDEX(Cleaning_Reference!$F$6:$F$13,MATCH(D2801,Cleaning_Reference!$A$6:$A$13,0)),"Capped","Original"))</f>
        <v>Original</v>
      </c>
      <c r="AF2801" s="21">
        <f t="shared" si="43"/>
        <v>7.22</v>
      </c>
    </row>
    <row r="2802" spans="1:32" ht="15" customHeight="1" x14ac:dyDescent="0.3">
      <c r="A2802" s="20" t="str">
        <f>Raw_Data!A2802</f>
        <v>SF12801</v>
      </c>
      <c r="B2802" s="15" t="str">
        <f>Raw_Data!B2802</f>
        <v>Maharashtra</v>
      </c>
      <c r="C2802" s="15" t="str">
        <f>Raw_Data!C2802</f>
        <v>Nalgonda</v>
      </c>
      <c r="D2802" s="15" t="str">
        <f>Raw_Data!D2802</f>
        <v>Chilli</v>
      </c>
      <c r="E2802" s="15" t="str">
        <f>Raw_Data!E2802</f>
        <v>Zaid</v>
      </c>
      <c r="F2802" s="15">
        <f>Raw_Data!F2802</f>
        <v>13.72</v>
      </c>
      <c r="G2802" s="18">
        <f>IF(Raw_Data!G2802="",ROUND(AVERAGEIFS(Raw_Data!$G$2:$G$4001,Raw_Data!$E$2:$E$4001,E2802),1),Raw_Data!G2802)</f>
        <v>708.3</v>
      </c>
      <c r="H2802" s="15">
        <f>Raw_Data!H2802</f>
        <v>31.5</v>
      </c>
      <c r="I2802" s="15">
        <f>Raw_Data!I2802</f>
        <v>64.400000000000006</v>
      </c>
      <c r="J2802" s="15">
        <f>Raw_Data!J2802</f>
        <v>7.2</v>
      </c>
      <c r="K2802" s="15">
        <f>Raw_Data!K2802</f>
        <v>6.33</v>
      </c>
      <c r="L2802" s="18">
        <f>IF(Raw_Data!L2802="",ROUND(AVERAGEIFS(Raw_Data!$L$2:$L$4001,Raw_Data!$E$2:$E$4001,E2802),1),Raw_Data!L2802)</f>
        <v>15.9</v>
      </c>
      <c r="M2802" s="15">
        <f>Raw_Data!M2802</f>
        <v>134</v>
      </c>
      <c r="N2802" s="15">
        <f>Raw_Data!N2802</f>
        <v>64.3</v>
      </c>
      <c r="O2802" s="15">
        <f>Raw_Data!O2802</f>
        <v>73.5</v>
      </c>
      <c r="P2802" s="15" t="str">
        <f>Raw_Data!P2802</f>
        <v>Sprinkler</v>
      </c>
      <c r="Q2802" s="15">
        <f>Raw_Data!Q2802</f>
        <v>200.5</v>
      </c>
      <c r="R2802" s="15">
        <f>Raw_Data!R2802</f>
        <v>2.5299999999999998</v>
      </c>
      <c r="S2802" s="15">
        <f>Raw_Data!S2802</f>
        <v>0.85</v>
      </c>
      <c r="T2802" s="18">
        <f>IF(Raw_Data!T2802="",ROUND(AVERAGEIFS(Raw_Data!$T$2:$T$4001,Raw_Data!$E$2:$E$4001,E2802,Raw_Data!$D$2:$D$4001,D2802),2),IF(Raw_Data!T2802&gt;INDEX(Cleaning_Reference!$F$6:$F$13,MATCH(D2802,Cleaning_Reference!$A$6:$A$13,0)),INDEX(Cleaning_Reference!$F$6:$F$13,MATCH(D2802,Cleaning_Reference!$A$6:$A$13,0)),Raw_Data!T2802))</f>
        <v>1.94</v>
      </c>
      <c r="U2802" s="15">
        <f>Raw_Data!U2802</f>
        <v>26.62</v>
      </c>
      <c r="V2802" s="15">
        <f>Raw_Data!V2802</f>
        <v>97036</v>
      </c>
      <c r="W2802" s="15">
        <f>Raw_Data!W2802</f>
        <v>1083103</v>
      </c>
      <c r="X2802" s="15">
        <f>Raw_Data!X2802</f>
        <v>2583098</v>
      </c>
      <c r="Y2802" s="15">
        <f>Raw_Data!Y2802</f>
        <v>1499995</v>
      </c>
      <c r="Z2802" s="15">
        <f>Raw_Data!Z2802</f>
        <v>9529</v>
      </c>
      <c r="AA2802" s="15">
        <f>Raw_Data!AA2802</f>
        <v>2.794</v>
      </c>
      <c r="AB2802" s="15">
        <f>Raw_Data!AB2802</f>
        <v>57.3</v>
      </c>
      <c r="AC2802" s="19" t="str">
        <f>IF(Raw_Data!G2802="","Yes","No")</f>
        <v>No</v>
      </c>
      <c r="AD2802" s="19" t="str">
        <f>IF(Raw_Data!L2802="","Yes","No")</f>
        <v>No</v>
      </c>
      <c r="AE2802" s="19" t="str">
        <f>IF(Raw_Data!T2802="","Imputed",IF(Raw_Data!T2802&gt;INDEX(Cleaning_Reference!$F$6:$F$13,MATCH(D2802,Cleaning_Reference!$A$6:$A$13,0)),"Capped","Original"))</f>
        <v>Original</v>
      </c>
      <c r="AF2802" s="21">
        <f t="shared" si="43"/>
        <v>26.62</v>
      </c>
    </row>
    <row r="2803" spans="1:32" ht="15" customHeight="1" x14ac:dyDescent="0.3">
      <c r="A2803" s="20" t="str">
        <f>Raw_Data!A2803</f>
        <v>SF12802</v>
      </c>
      <c r="B2803" s="15" t="str">
        <f>Raw_Data!B2803</f>
        <v>Punjab</v>
      </c>
      <c r="C2803" s="15" t="str">
        <f>Raw_Data!C2803</f>
        <v>Erode</v>
      </c>
      <c r="D2803" s="15" t="str">
        <f>Raw_Data!D2803</f>
        <v>Pulses</v>
      </c>
      <c r="E2803" s="15" t="str">
        <f>Raw_Data!E2803</f>
        <v>Kharif</v>
      </c>
      <c r="F2803" s="15">
        <f>Raw_Data!F2803</f>
        <v>6.08</v>
      </c>
      <c r="G2803" s="18">
        <f>IF(Raw_Data!G2803="",ROUND(AVERAGEIFS(Raw_Data!$G$2:$G$4001,Raw_Data!$E$2:$E$4001,E2803),1),Raw_Data!G2803)</f>
        <v>995.5</v>
      </c>
      <c r="H2803" s="15">
        <f>Raw_Data!H2803</f>
        <v>25.2</v>
      </c>
      <c r="I2803" s="15">
        <f>Raw_Data!I2803</f>
        <v>73.2</v>
      </c>
      <c r="J2803" s="15">
        <f>Raw_Data!J2803</f>
        <v>7.8</v>
      </c>
      <c r="K2803" s="15">
        <f>Raw_Data!K2803</f>
        <v>6.57</v>
      </c>
      <c r="L2803" s="18">
        <f>IF(Raw_Data!L2803="",ROUND(AVERAGEIFS(Raw_Data!$L$2:$L$4001,Raw_Data!$E$2:$E$4001,E2803),1),Raw_Data!L2803)</f>
        <v>25.4</v>
      </c>
      <c r="M2803" s="15">
        <f>Raw_Data!M2803</f>
        <v>182.3</v>
      </c>
      <c r="N2803" s="15">
        <f>Raw_Data!N2803</f>
        <v>45.9</v>
      </c>
      <c r="O2803" s="15">
        <f>Raw_Data!O2803</f>
        <v>110.3</v>
      </c>
      <c r="P2803" s="15" t="str">
        <f>Raw_Data!P2803</f>
        <v>Rainfed</v>
      </c>
      <c r="Q2803" s="15">
        <f>Raw_Data!Q2803</f>
        <v>217.9</v>
      </c>
      <c r="R2803" s="15">
        <f>Raw_Data!R2803</f>
        <v>2.69</v>
      </c>
      <c r="S2803" s="15">
        <f>Raw_Data!S2803</f>
        <v>0.89</v>
      </c>
      <c r="T2803" s="18">
        <f>IF(Raw_Data!T2803="",ROUND(AVERAGEIFS(Raw_Data!$T$2:$T$4001,Raw_Data!$E$2:$E$4001,E2803,Raw_Data!$D$2:$D$4001,D2803),2),IF(Raw_Data!T2803&gt;INDEX(Cleaning_Reference!$F$6:$F$13,MATCH(D2803,Cleaning_Reference!$A$6:$A$13,0)),INDEX(Cleaning_Reference!$F$6:$F$13,MATCH(D2803,Cleaning_Reference!$A$6:$A$13,0)),Raw_Data!T2803))</f>
        <v>1.42</v>
      </c>
      <c r="U2803" s="15">
        <f>Raw_Data!U2803</f>
        <v>8.6300000000000008</v>
      </c>
      <c r="V2803" s="15">
        <f>Raw_Data!V2803</f>
        <v>76519</v>
      </c>
      <c r="W2803" s="15">
        <f>Raw_Data!W2803</f>
        <v>421463</v>
      </c>
      <c r="X2803" s="15">
        <f>Raw_Data!X2803</f>
        <v>660359</v>
      </c>
      <c r="Y2803" s="15">
        <f>Raw_Data!Y2803</f>
        <v>238896</v>
      </c>
      <c r="Z2803" s="15">
        <f>Raw_Data!Z2803</f>
        <v>1214</v>
      </c>
      <c r="AA2803" s="15">
        <f>Raw_Data!AA2803</f>
        <v>7.109</v>
      </c>
      <c r="AB2803" s="15">
        <f>Raw_Data!AB2803</f>
        <v>71.5</v>
      </c>
      <c r="AC2803" s="19" t="str">
        <f>IF(Raw_Data!G2803="","Yes","No")</f>
        <v>No</v>
      </c>
      <c r="AD2803" s="19" t="str">
        <f>IF(Raw_Data!L2803="","Yes","No")</f>
        <v>No</v>
      </c>
      <c r="AE2803" s="19" t="str">
        <f>IF(Raw_Data!T2803="","Imputed",IF(Raw_Data!T2803&gt;INDEX(Cleaning_Reference!$F$6:$F$13,MATCH(D2803,Cleaning_Reference!$A$6:$A$13,0)),"Capped","Original"))</f>
        <v>Original</v>
      </c>
      <c r="AF2803" s="21">
        <f t="shared" si="43"/>
        <v>8.6300000000000008</v>
      </c>
    </row>
    <row r="2804" spans="1:32" ht="15" customHeight="1" x14ac:dyDescent="0.3">
      <c r="A2804" s="20" t="str">
        <f>Raw_Data!A2804</f>
        <v>SF12803</v>
      </c>
      <c r="B2804" s="15" t="str">
        <f>Raw_Data!B2804</f>
        <v>Maharashtra</v>
      </c>
      <c r="C2804" s="15" t="str">
        <f>Raw_Data!C2804</f>
        <v>Erode</v>
      </c>
      <c r="D2804" s="15" t="str">
        <f>Raw_Data!D2804</f>
        <v>Chilli</v>
      </c>
      <c r="E2804" s="15" t="str">
        <f>Raw_Data!E2804</f>
        <v>Rabi</v>
      </c>
      <c r="F2804" s="15">
        <f>Raw_Data!F2804</f>
        <v>3.73</v>
      </c>
      <c r="G2804" s="18">
        <f>IF(Raw_Data!G2804="",ROUND(AVERAGEIFS(Raw_Data!$G$2:$G$4001,Raw_Data!$E$2:$E$4001,E2804),1),Raw_Data!G2804)</f>
        <v>154.9</v>
      </c>
      <c r="H2804" s="15">
        <f>Raw_Data!H2804</f>
        <v>25.1</v>
      </c>
      <c r="I2804" s="15">
        <f>Raw_Data!I2804</f>
        <v>53.6</v>
      </c>
      <c r="J2804" s="15">
        <f>Raw_Data!J2804</f>
        <v>6.2</v>
      </c>
      <c r="K2804" s="15">
        <f>Raw_Data!K2804</f>
        <v>7.51</v>
      </c>
      <c r="L2804" s="18">
        <f>IF(Raw_Data!L2804="",ROUND(AVERAGEIFS(Raw_Data!$L$2:$L$4001,Raw_Data!$E$2:$E$4001,E2804),1),Raw_Data!L2804)</f>
        <v>24.2</v>
      </c>
      <c r="M2804" s="15">
        <f>Raw_Data!M2804</f>
        <v>130.1</v>
      </c>
      <c r="N2804" s="15">
        <f>Raw_Data!N2804</f>
        <v>48.2</v>
      </c>
      <c r="O2804" s="15">
        <f>Raw_Data!O2804</f>
        <v>61.5</v>
      </c>
      <c r="P2804" s="15" t="str">
        <f>Raw_Data!P2804</f>
        <v>Flood</v>
      </c>
      <c r="Q2804" s="15">
        <f>Raw_Data!Q2804</f>
        <v>220.3</v>
      </c>
      <c r="R2804" s="15">
        <f>Raw_Data!R2804</f>
        <v>7.88</v>
      </c>
      <c r="S2804" s="15">
        <f>Raw_Data!S2804</f>
        <v>0.87</v>
      </c>
      <c r="T2804" s="18">
        <f>IF(Raw_Data!T2804="",ROUND(AVERAGEIFS(Raw_Data!$T$2:$T$4001,Raw_Data!$E$2:$E$4001,E2804,Raw_Data!$D$2:$D$4001,D2804),2),IF(Raw_Data!T2804&gt;INDEX(Cleaning_Reference!$F$6:$F$13,MATCH(D2804,Cleaning_Reference!$A$6:$A$13,0)),INDEX(Cleaning_Reference!$F$6:$F$13,MATCH(D2804,Cleaning_Reference!$A$6:$A$13,0)),Raw_Data!T2804))</f>
        <v>0.81</v>
      </c>
      <c r="U2804" s="15">
        <f>Raw_Data!U2804</f>
        <v>3.02</v>
      </c>
      <c r="V2804" s="15">
        <f>Raw_Data!V2804</f>
        <v>101255</v>
      </c>
      <c r="W2804" s="15">
        <f>Raw_Data!W2804</f>
        <v>307871</v>
      </c>
      <c r="X2804" s="15">
        <f>Raw_Data!X2804</f>
        <v>305790</v>
      </c>
      <c r="Y2804" s="15">
        <f>Raw_Data!Y2804</f>
        <v>-2081</v>
      </c>
      <c r="Z2804" s="15">
        <f>Raw_Data!Z2804</f>
        <v>3240</v>
      </c>
      <c r="AA2804" s="15">
        <f>Raw_Data!AA2804</f>
        <v>0.93200000000000005</v>
      </c>
      <c r="AB2804" s="15">
        <f>Raw_Data!AB2804</f>
        <v>26.4</v>
      </c>
      <c r="AC2804" s="19" t="str">
        <f>IF(Raw_Data!G2804="","Yes","No")</f>
        <v>No</v>
      </c>
      <c r="AD2804" s="19" t="str">
        <f>IF(Raw_Data!L2804="","Yes","No")</f>
        <v>No</v>
      </c>
      <c r="AE2804" s="19" t="str">
        <f>IF(Raw_Data!T2804="","Imputed",IF(Raw_Data!T2804&gt;INDEX(Cleaning_Reference!$F$6:$F$13,MATCH(D2804,Cleaning_Reference!$A$6:$A$13,0)),"Capped","Original"))</f>
        <v>Original</v>
      </c>
      <c r="AF2804" s="21">
        <f t="shared" si="43"/>
        <v>3.02</v>
      </c>
    </row>
    <row r="2805" spans="1:32" ht="15" customHeight="1" x14ac:dyDescent="0.3">
      <c r="A2805" s="20" t="str">
        <f>Raw_Data!A2805</f>
        <v>SF12804</v>
      </c>
      <c r="B2805" s="15" t="str">
        <f>Raw_Data!B2805</f>
        <v>Gujarat</v>
      </c>
      <c r="C2805" s="15" t="str">
        <f>Raw_Data!C2805</f>
        <v>Warangal</v>
      </c>
      <c r="D2805" s="15" t="str">
        <f>Raw_Data!D2805</f>
        <v>Maize</v>
      </c>
      <c r="E2805" s="15" t="str">
        <f>Raw_Data!E2805</f>
        <v>Rabi</v>
      </c>
      <c r="F2805" s="15">
        <f>Raw_Data!F2805</f>
        <v>2.99</v>
      </c>
      <c r="G2805" s="18">
        <f>IF(Raw_Data!G2805="",ROUND(AVERAGEIFS(Raw_Data!$G$2:$G$4001,Raw_Data!$E$2:$E$4001,E2805),1),Raw_Data!G2805)</f>
        <v>680.4</v>
      </c>
      <c r="H2805" s="15">
        <f>Raw_Data!H2805</f>
        <v>26.5</v>
      </c>
      <c r="I2805" s="15">
        <f>Raw_Data!I2805</f>
        <v>54.6</v>
      </c>
      <c r="J2805" s="15">
        <f>Raw_Data!J2805</f>
        <v>7.4</v>
      </c>
      <c r="K2805" s="15">
        <f>Raw_Data!K2805</f>
        <v>7.81</v>
      </c>
      <c r="L2805" s="18">
        <f>IF(Raw_Data!L2805="",ROUND(AVERAGEIFS(Raw_Data!$L$2:$L$4001,Raw_Data!$E$2:$E$4001,E2805),1),Raw_Data!L2805)</f>
        <v>28.6</v>
      </c>
      <c r="M2805" s="15">
        <f>Raw_Data!M2805</f>
        <v>149</v>
      </c>
      <c r="N2805" s="15">
        <f>Raw_Data!N2805</f>
        <v>56.2</v>
      </c>
      <c r="O2805" s="15">
        <f>Raw_Data!O2805</f>
        <v>91.5</v>
      </c>
      <c r="P2805" s="15" t="str">
        <f>Raw_Data!P2805</f>
        <v>Sprinkler</v>
      </c>
      <c r="Q2805" s="15">
        <f>Raw_Data!Q2805</f>
        <v>196.4</v>
      </c>
      <c r="R2805" s="15">
        <f>Raw_Data!R2805</f>
        <v>8.48</v>
      </c>
      <c r="S2805" s="15">
        <f>Raw_Data!S2805</f>
        <v>0.88</v>
      </c>
      <c r="T2805" s="18">
        <f>IF(Raw_Data!T2805="",ROUND(AVERAGEIFS(Raw_Data!$T$2:$T$4001,Raw_Data!$E$2:$E$4001,E2805,Raw_Data!$D$2:$D$4001,D2805),2),IF(Raw_Data!T2805&gt;INDEX(Cleaning_Reference!$F$6:$F$13,MATCH(D2805,Cleaning_Reference!$A$6:$A$13,0)),INDEX(Cleaning_Reference!$F$6:$F$13,MATCH(D2805,Cleaning_Reference!$A$6:$A$13,0)),Raw_Data!T2805))</f>
        <v>1.1599999999999999</v>
      </c>
      <c r="U2805" s="15">
        <f>Raw_Data!U2805</f>
        <v>3.47</v>
      </c>
      <c r="V2805" s="15">
        <f>Raw_Data!V2805</f>
        <v>22093</v>
      </c>
      <c r="W2805" s="15">
        <f>Raw_Data!W2805</f>
        <v>241190</v>
      </c>
      <c r="X2805" s="15">
        <f>Raw_Data!X2805</f>
        <v>76663</v>
      </c>
      <c r="Y2805" s="15">
        <f>Raw_Data!Y2805</f>
        <v>-164527</v>
      </c>
      <c r="Z2805" s="15">
        <f>Raw_Data!Z2805</f>
        <v>1633</v>
      </c>
      <c r="AA2805" s="15">
        <f>Raw_Data!AA2805</f>
        <v>2.125</v>
      </c>
      <c r="AB2805" s="15">
        <f>Raw_Data!AB2805</f>
        <v>32.799999999999997</v>
      </c>
      <c r="AC2805" s="19" t="str">
        <f>IF(Raw_Data!G2805="","Yes","No")</f>
        <v>No</v>
      </c>
      <c r="AD2805" s="19" t="str">
        <f>IF(Raw_Data!L2805="","Yes","No")</f>
        <v>No</v>
      </c>
      <c r="AE2805" s="19" t="str">
        <f>IF(Raw_Data!T2805="","Imputed",IF(Raw_Data!T2805&gt;INDEX(Cleaning_Reference!$F$6:$F$13,MATCH(D2805,Cleaning_Reference!$A$6:$A$13,0)),"Capped","Original"))</f>
        <v>Original</v>
      </c>
      <c r="AF2805" s="21">
        <f t="shared" si="43"/>
        <v>3.47</v>
      </c>
    </row>
    <row r="2806" spans="1:32" ht="15" customHeight="1" x14ac:dyDescent="0.3">
      <c r="A2806" s="20" t="str">
        <f>Raw_Data!A2806</f>
        <v>SF12805</v>
      </c>
      <c r="B2806" s="15" t="str">
        <f>Raw_Data!B2806</f>
        <v>Karnataka</v>
      </c>
      <c r="C2806" s="15" t="str">
        <f>Raw_Data!C2806</f>
        <v>Nashik</v>
      </c>
      <c r="D2806" s="15" t="str">
        <f>Raw_Data!D2806</f>
        <v>Maize</v>
      </c>
      <c r="E2806" s="15" t="str">
        <f>Raw_Data!E2806</f>
        <v>Zaid</v>
      </c>
      <c r="F2806" s="15">
        <f>Raw_Data!F2806</f>
        <v>14.88</v>
      </c>
      <c r="G2806" s="18">
        <f>IF(Raw_Data!G2806="",ROUND(AVERAGEIFS(Raw_Data!$G$2:$G$4001,Raw_Data!$E$2:$E$4001,E2806),1),Raw_Data!G2806)</f>
        <v>189</v>
      </c>
      <c r="H2806" s="15">
        <f>Raw_Data!H2806</f>
        <v>29.2</v>
      </c>
      <c r="I2806" s="15">
        <f>Raw_Data!I2806</f>
        <v>44.9</v>
      </c>
      <c r="J2806" s="15">
        <f>Raw_Data!J2806</f>
        <v>7</v>
      </c>
      <c r="K2806" s="15">
        <f>Raw_Data!K2806</f>
        <v>5.71</v>
      </c>
      <c r="L2806" s="18">
        <f>IF(Raw_Data!L2806="",ROUND(AVERAGEIFS(Raw_Data!$L$2:$L$4001,Raw_Data!$E$2:$E$4001,E2806),1),Raw_Data!L2806)</f>
        <v>33.6</v>
      </c>
      <c r="M2806" s="15">
        <f>Raw_Data!M2806</f>
        <v>116.6</v>
      </c>
      <c r="N2806" s="15">
        <f>Raw_Data!N2806</f>
        <v>50.7</v>
      </c>
      <c r="O2806" s="15">
        <f>Raw_Data!O2806</f>
        <v>130.69999999999999</v>
      </c>
      <c r="P2806" s="15" t="str">
        <f>Raw_Data!P2806</f>
        <v>Flood</v>
      </c>
      <c r="Q2806" s="15">
        <f>Raw_Data!Q2806</f>
        <v>157.30000000000001</v>
      </c>
      <c r="R2806" s="15">
        <f>Raw_Data!R2806</f>
        <v>6.78</v>
      </c>
      <c r="S2806" s="15">
        <f>Raw_Data!S2806</f>
        <v>0.78</v>
      </c>
      <c r="T2806" s="18">
        <f>IF(Raw_Data!T2806="",ROUND(AVERAGEIFS(Raw_Data!$T$2:$T$4001,Raw_Data!$E$2:$E$4001,E2806,Raw_Data!$D$2:$D$4001,D2806),2),IF(Raw_Data!T2806&gt;INDEX(Cleaning_Reference!$F$6:$F$13,MATCH(D2806,Cleaning_Reference!$A$6:$A$13,0)),INDEX(Cleaning_Reference!$F$6:$F$13,MATCH(D2806,Cleaning_Reference!$A$6:$A$13,0)),Raw_Data!T2806))</f>
        <v>0.73</v>
      </c>
      <c r="U2806" s="15">
        <f>Raw_Data!U2806</f>
        <v>10.86</v>
      </c>
      <c r="V2806" s="15">
        <f>Raw_Data!V2806</f>
        <v>20456</v>
      </c>
      <c r="W2806" s="15">
        <f>Raw_Data!W2806</f>
        <v>994502</v>
      </c>
      <c r="X2806" s="15">
        <f>Raw_Data!X2806</f>
        <v>222152</v>
      </c>
      <c r="Y2806" s="15">
        <f>Raw_Data!Y2806</f>
        <v>-772350</v>
      </c>
      <c r="Z2806" s="15">
        <f>Raw_Data!Z2806</f>
        <v>11665</v>
      </c>
      <c r="AA2806" s="15">
        <f>Raw_Data!AA2806</f>
        <v>0.93100000000000005</v>
      </c>
      <c r="AB2806" s="15">
        <f>Raw_Data!AB2806</f>
        <v>26.5</v>
      </c>
      <c r="AC2806" s="19" t="str">
        <f>IF(Raw_Data!G2806="","Yes","No")</f>
        <v>No</v>
      </c>
      <c r="AD2806" s="19" t="str">
        <f>IF(Raw_Data!L2806="","Yes","No")</f>
        <v>No</v>
      </c>
      <c r="AE2806" s="19" t="str">
        <f>IF(Raw_Data!T2806="","Imputed",IF(Raw_Data!T2806&gt;INDEX(Cleaning_Reference!$F$6:$F$13,MATCH(D2806,Cleaning_Reference!$A$6:$A$13,0)),"Capped","Original"))</f>
        <v>Original</v>
      </c>
      <c r="AF2806" s="21">
        <f t="shared" si="43"/>
        <v>10.86</v>
      </c>
    </row>
    <row r="2807" spans="1:32" ht="15" customHeight="1" x14ac:dyDescent="0.3">
      <c r="A2807" s="20" t="str">
        <f>Raw_Data!A2807</f>
        <v>SF12806</v>
      </c>
      <c r="B2807" s="15" t="str">
        <f>Raw_Data!B2807</f>
        <v>Gujarat</v>
      </c>
      <c r="C2807" s="15" t="str">
        <f>Raw_Data!C2807</f>
        <v>Krishna</v>
      </c>
      <c r="D2807" s="15" t="str">
        <f>Raw_Data!D2807</f>
        <v>Cotton</v>
      </c>
      <c r="E2807" s="15" t="str">
        <f>Raw_Data!E2807</f>
        <v>Kharif</v>
      </c>
      <c r="F2807" s="15">
        <f>Raw_Data!F2807</f>
        <v>3.43</v>
      </c>
      <c r="G2807" s="18">
        <f>IF(Raw_Data!G2807="",ROUND(AVERAGEIFS(Raw_Data!$G$2:$G$4001,Raw_Data!$E$2:$E$4001,E2807),1),Raw_Data!G2807)</f>
        <v>1139.5</v>
      </c>
      <c r="H2807" s="15">
        <f>Raw_Data!H2807</f>
        <v>28.7</v>
      </c>
      <c r="I2807" s="15">
        <f>Raw_Data!I2807</f>
        <v>76.5</v>
      </c>
      <c r="J2807" s="15">
        <f>Raw_Data!J2807</f>
        <v>9.1</v>
      </c>
      <c r="K2807" s="15">
        <f>Raw_Data!K2807</f>
        <v>6.42</v>
      </c>
      <c r="L2807" s="18">
        <f>IF(Raw_Data!L2807="",ROUND(AVERAGEIFS(Raw_Data!$L$2:$L$4001,Raw_Data!$E$2:$E$4001,E2807),1),Raw_Data!L2807)</f>
        <v>29.7</v>
      </c>
      <c r="M2807" s="15">
        <f>Raw_Data!M2807</f>
        <v>163.30000000000001</v>
      </c>
      <c r="N2807" s="15">
        <f>Raw_Data!N2807</f>
        <v>67.599999999999994</v>
      </c>
      <c r="O2807" s="15">
        <f>Raw_Data!O2807</f>
        <v>115.1</v>
      </c>
      <c r="P2807" s="15" t="str">
        <f>Raw_Data!P2807</f>
        <v>Sprinkler</v>
      </c>
      <c r="Q2807" s="15">
        <f>Raw_Data!Q2807</f>
        <v>191</v>
      </c>
      <c r="R2807" s="15">
        <f>Raw_Data!R2807</f>
        <v>6.4</v>
      </c>
      <c r="S2807" s="15">
        <f>Raw_Data!S2807</f>
        <v>0.97</v>
      </c>
      <c r="T2807" s="18">
        <f>IF(Raw_Data!T2807="",ROUND(AVERAGEIFS(Raw_Data!$T$2:$T$4001,Raw_Data!$E$2:$E$4001,E2807,Raw_Data!$D$2:$D$4001,D2807),2),IF(Raw_Data!T2807&gt;INDEX(Cleaning_Reference!$F$6:$F$13,MATCH(D2807,Cleaning_Reference!$A$6:$A$13,0)),INDEX(Cleaning_Reference!$F$6:$F$13,MATCH(D2807,Cleaning_Reference!$A$6:$A$13,0)),Raw_Data!T2807))</f>
        <v>1.45</v>
      </c>
      <c r="U2807" s="15">
        <f>Raw_Data!U2807</f>
        <v>4.97</v>
      </c>
      <c r="V2807" s="15">
        <f>Raw_Data!V2807</f>
        <v>64001</v>
      </c>
      <c r="W2807" s="15">
        <f>Raw_Data!W2807</f>
        <v>205043</v>
      </c>
      <c r="X2807" s="15">
        <f>Raw_Data!X2807</f>
        <v>318085</v>
      </c>
      <c r="Y2807" s="15">
        <f>Raw_Data!Y2807</f>
        <v>113042</v>
      </c>
      <c r="Z2807" s="15">
        <f>Raw_Data!Z2807</f>
        <v>2256</v>
      </c>
      <c r="AA2807" s="15">
        <f>Raw_Data!AA2807</f>
        <v>2.2029999999999998</v>
      </c>
      <c r="AB2807" s="15">
        <f>Raw_Data!AB2807</f>
        <v>65.8</v>
      </c>
      <c r="AC2807" s="19" t="str">
        <f>IF(Raw_Data!G2807="","Yes","No")</f>
        <v>No</v>
      </c>
      <c r="AD2807" s="19" t="str">
        <f>IF(Raw_Data!L2807="","Yes","No")</f>
        <v>No</v>
      </c>
      <c r="AE2807" s="19" t="str">
        <f>IF(Raw_Data!T2807="","Imputed",IF(Raw_Data!T2807&gt;INDEX(Cleaning_Reference!$F$6:$F$13,MATCH(D2807,Cleaning_Reference!$A$6:$A$13,0)),"Capped","Original"))</f>
        <v>Original</v>
      </c>
      <c r="AF2807" s="21">
        <f t="shared" si="43"/>
        <v>4.97</v>
      </c>
    </row>
    <row r="2808" spans="1:32" ht="15" customHeight="1" x14ac:dyDescent="0.3">
      <c r="A2808" s="20" t="str">
        <f>Raw_Data!A2808</f>
        <v>SF12807</v>
      </c>
      <c r="B2808" s="15" t="str">
        <f>Raw_Data!B2808</f>
        <v>Madhya Pradesh</v>
      </c>
      <c r="C2808" s="15" t="str">
        <f>Raw_Data!C2808</f>
        <v>Nalgonda</v>
      </c>
      <c r="D2808" s="15" t="str">
        <f>Raw_Data!D2808</f>
        <v>Chilli</v>
      </c>
      <c r="E2808" s="15" t="str">
        <f>Raw_Data!E2808</f>
        <v>Kharif</v>
      </c>
      <c r="F2808" s="15">
        <f>Raw_Data!F2808</f>
        <v>11.76</v>
      </c>
      <c r="G2808" s="18">
        <f>IF(Raw_Data!G2808="",ROUND(AVERAGEIFS(Raw_Data!$G$2:$G$4001,Raw_Data!$E$2:$E$4001,E2808),1),Raw_Data!G2808)</f>
        <v>865.7</v>
      </c>
      <c r="H2808" s="15">
        <f>Raw_Data!H2808</f>
        <v>31.4</v>
      </c>
      <c r="I2808" s="15">
        <f>Raw_Data!I2808</f>
        <v>62.2</v>
      </c>
      <c r="J2808" s="15">
        <f>Raw_Data!J2808</f>
        <v>6.3</v>
      </c>
      <c r="K2808" s="15">
        <f>Raw_Data!K2808</f>
        <v>6.38</v>
      </c>
      <c r="L2808" s="18">
        <f>IF(Raw_Data!L2808="",ROUND(AVERAGEIFS(Raw_Data!$L$2:$L$4001,Raw_Data!$E$2:$E$4001,E2808),1),Raw_Data!L2808)</f>
        <v>30.6</v>
      </c>
      <c r="M2808" s="15">
        <f>Raw_Data!M2808</f>
        <v>145</v>
      </c>
      <c r="N2808" s="15">
        <f>Raw_Data!N2808</f>
        <v>72.400000000000006</v>
      </c>
      <c r="O2808" s="15">
        <f>Raw_Data!O2808</f>
        <v>112.4</v>
      </c>
      <c r="P2808" s="15" t="str">
        <f>Raw_Data!P2808</f>
        <v>Drip</v>
      </c>
      <c r="Q2808" s="15">
        <f>Raw_Data!Q2808</f>
        <v>240</v>
      </c>
      <c r="R2808" s="15">
        <f>Raw_Data!R2808</f>
        <v>5.88</v>
      </c>
      <c r="S2808" s="15">
        <f>Raw_Data!S2808</f>
        <v>0.98</v>
      </c>
      <c r="T2808" s="18">
        <f>IF(Raw_Data!T2808="",ROUND(AVERAGEIFS(Raw_Data!$T$2:$T$4001,Raw_Data!$E$2:$E$4001,E2808,Raw_Data!$D$2:$D$4001,D2808),2),IF(Raw_Data!T2808&gt;INDEX(Cleaning_Reference!$F$6:$F$13,MATCH(D2808,Cleaning_Reference!$A$6:$A$13,0)),INDEX(Cleaning_Reference!$F$6:$F$13,MATCH(D2808,Cleaning_Reference!$A$6:$A$13,0)),Raw_Data!T2808))</f>
        <v>2.4700000000000002</v>
      </c>
      <c r="U2808" s="15">
        <f>Raw_Data!U2808</f>
        <v>29.05</v>
      </c>
      <c r="V2808" s="15">
        <f>Raw_Data!V2808</f>
        <v>99711</v>
      </c>
      <c r="W2808" s="15">
        <f>Raw_Data!W2808</f>
        <v>816759</v>
      </c>
      <c r="X2808" s="15">
        <f>Raw_Data!X2808</f>
        <v>2896605</v>
      </c>
      <c r="Y2808" s="15">
        <f>Raw_Data!Y2808</f>
        <v>2079846</v>
      </c>
      <c r="Z2808" s="15">
        <f>Raw_Data!Z2808</f>
        <v>5218</v>
      </c>
      <c r="AA2808" s="15">
        <f>Raw_Data!AA2808</f>
        <v>5.5670000000000002</v>
      </c>
      <c r="AB2808" s="15">
        <f>Raw_Data!AB2808</f>
        <v>36.299999999999997</v>
      </c>
      <c r="AC2808" s="19" t="str">
        <f>IF(Raw_Data!G2808="","Yes","No")</f>
        <v>No</v>
      </c>
      <c r="AD2808" s="19" t="str">
        <f>IF(Raw_Data!L2808="","Yes","No")</f>
        <v>No</v>
      </c>
      <c r="AE2808" s="19" t="str">
        <f>IF(Raw_Data!T2808="","Imputed",IF(Raw_Data!T2808&gt;INDEX(Cleaning_Reference!$F$6:$F$13,MATCH(D2808,Cleaning_Reference!$A$6:$A$13,0)),"Capped","Original"))</f>
        <v>Original</v>
      </c>
      <c r="AF2808" s="21">
        <f t="shared" si="43"/>
        <v>29.05</v>
      </c>
    </row>
    <row r="2809" spans="1:32" ht="15" customHeight="1" x14ac:dyDescent="0.3">
      <c r="A2809" s="20" t="str">
        <f>Raw_Data!A2809</f>
        <v>SF12808</v>
      </c>
      <c r="B2809" s="15" t="str">
        <f>Raw_Data!B2809</f>
        <v>Tamil Nadu</v>
      </c>
      <c r="C2809" s="15" t="str">
        <f>Raw_Data!C2809</f>
        <v>Guntur</v>
      </c>
      <c r="D2809" s="15" t="str">
        <f>Raw_Data!D2809</f>
        <v>Sugarcane</v>
      </c>
      <c r="E2809" s="15" t="str">
        <f>Raw_Data!E2809</f>
        <v>Kharif</v>
      </c>
      <c r="F2809" s="15">
        <f>Raw_Data!F2809</f>
        <v>13.41</v>
      </c>
      <c r="G2809" s="18">
        <f>IF(Raw_Data!G2809="",ROUND(AVERAGEIFS(Raw_Data!$G$2:$G$4001,Raw_Data!$E$2:$E$4001,E2809),1),Raw_Data!G2809)</f>
        <v>681.3</v>
      </c>
      <c r="H2809" s="15">
        <f>Raw_Data!H2809</f>
        <v>26.6</v>
      </c>
      <c r="I2809" s="15">
        <f>Raw_Data!I2809</f>
        <v>73</v>
      </c>
      <c r="J2809" s="15">
        <f>Raw_Data!J2809</f>
        <v>5.8</v>
      </c>
      <c r="K2809" s="15">
        <f>Raw_Data!K2809</f>
        <v>6.1</v>
      </c>
      <c r="L2809" s="18">
        <f>IF(Raw_Data!L2809="",ROUND(AVERAGEIFS(Raw_Data!$L$2:$L$4001,Raw_Data!$E$2:$E$4001,E2809),1),Raw_Data!L2809)</f>
        <v>23.6</v>
      </c>
      <c r="M2809" s="15">
        <f>Raw_Data!M2809</f>
        <v>167.9</v>
      </c>
      <c r="N2809" s="15">
        <f>Raw_Data!N2809</f>
        <v>55</v>
      </c>
      <c r="O2809" s="15">
        <f>Raw_Data!O2809</f>
        <v>167.7</v>
      </c>
      <c r="P2809" s="15" t="str">
        <f>Raw_Data!P2809</f>
        <v>Drip</v>
      </c>
      <c r="Q2809" s="15">
        <f>Raw_Data!Q2809</f>
        <v>199.9</v>
      </c>
      <c r="R2809" s="15">
        <f>Raw_Data!R2809</f>
        <v>7.91</v>
      </c>
      <c r="S2809" s="15">
        <f>Raw_Data!S2809</f>
        <v>0.75</v>
      </c>
      <c r="T2809" s="18">
        <f>IF(Raw_Data!T2809="",ROUND(AVERAGEIFS(Raw_Data!$T$2:$T$4001,Raw_Data!$E$2:$E$4001,E2809,Raw_Data!$D$2:$D$4001,D2809),2),IF(Raw_Data!T2809&gt;INDEX(Cleaning_Reference!$F$6:$F$13,MATCH(D2809,Cleaning_Reference!$A$6:$A$13,0)),INDEX(Cleaning_Reference!$F$6:$F$13,MATCH(D2809,Cleaning_Reference!$A$6:$A$13,0)),Raw_Data!T2809))</f>
        <v>69.069999999999993</v>
      </c>
      <c r="U2809" s="15">
        <f>Raw_Data!U2809</f>
        <v>926.23</v>
      </c>
      <c r="V2809" s="15">
        <f>Raw_Data!V2809</f>
        <v>3665</v>
      </c>
      <c r="W2809" s="15">
        <f>Raw_Data!W2809</f>
        <v>856451</v>
      </c>
      <c r="X2809" s="15">
        <f>Raw_Data!X2809</f>
        <v>3394633</v>
      </c>
      <c r="Y2809" s="15">
        <f>Raw_Data!Y2809</f>
        <v>2538182</v>
      </c>
      <c r="Z2809" s="15">
        <f>Raw_Data!Z2809</f>
        <v>23049</v>
      </c>
      <c r="AA2809" s="15">
        <f>Raw_Data!AA2809</f>
        <v>40.185000000000002</v>
      </c>
      <c r="AB2809" s="15">
        <f>Raw_Data!AB2809</f>
        <v>30.2</v>
      </c>
      <c r="AC2809" s="19" t="str">
        <f>IF(Raw_Data!G2809="","Yes","No")</f>
        <v>No</v>
      </c>
      <c r="AD2809" s="19" t="str">
        <f>IF(Raw_Data!L2809="","Yes","No")</f>
        <v>No</v>
      </c>
      <c r="AE2809" s="19" t="str">
        <f>IF(Raw_Data!T2809="","Imputed",IF(Raw_Data!T2809&gt;INDEX(Cleaning_Reference!$F$6:$F$13,MATCH(D2809,Cleaning_Reference!$A$6:$A$13,0)),"Capped","Original"))</f>
        <v>Original</v>
      </c>
      <c r="AF2809" s="21">
        <f t="shared" si="43"/>
        <v>926.23</v>
      </c>
    </row>
    <row r="2810" spans="1:32" ht="15" customHeight="1" x14ac:dyDescent="0.3">
      <c r="A2810" s="20" t="str">
        <f>Raw_Data!A2810</f>
        <v>SF12809</v>
      </c>
      <c r="B2810" s="15" t="str">
        <f>Raw_Data!B2810</f>
        <v>Telangana</v>
      </c>
      <c r="C2810" s="15" t="str">
        <f>Raw_Data!C2810</f>
        <v>Nashik</v>
      </c>
      <c r="D2810" s="15" t="str">
        <f>Raw_Data!D2810</f>
        <v>Rice</v>
      </c>
      <c r="E2810" s="15" t="str">
        <f>Raw_Data!E2810</f>
        <v>Zaid</v>
      </c>
      <c r="F2810" s="15">
        <f>Raw_Data!F2810</f>
        <v>11.3</v>
      </c>
      <c r="G2810" s="18">
        <f>IF(Raw_Data!G2810="",ROUND(AVERAGEIFS(Raw_Data!$G$2:$G$4001,Raw_Data!$E$2:$E$4001,E2810),1),Raw_Data!G2810)</f>
        <v>373.2</v>
      </c>
      <c r="H2810" s="15">
        <f>Raw_Data!H2810</f>
        <v>25.6</v>
      </c>
      <c r="I2810" s="15">
        <f>Raw_Data!I2810</f>
        <v>44.1</v>
      </c>
      <c r="J2810" s="15">
        <f>Raw_Data!J2810</f>
        <v>7.4</v>
      </c>
      <c r="K2810" s="15">
        <f>Raw_Data!K2810</f>
        <v>6.7</v>
      </c>
      <c r="L2810" s="18">
        <f>IF(Raw_Data!L2810="",ROUND(AVERAGEIFS(Raw_Data!$L$2:$L$4001,Raw_Data!$E$2:$E$4001,E2810),1),Raw_Data!L2810)</f>
        <v>20.3</v>
      </c>
      <c r="M2810" s="15">
        <f>Raw_Data!M2810</f>
        <v>146.80000000000001</v>
      </c>
      <c r="N2810" s="15">
        <f>Raw_Data!N2810</f>
        <v>74.599999999999994</v>
      </c>
      <c r="O2810" s="15">
        <f>Raw_Data!O2810</f>
        <v>133.6</v>
      </c>
      <c r="P2810" s="15" t="str">
        <f>Raw_Data!P2810</f>
        <v>Rainfed</v>
      </c>
      <c r="Q2810" s="15">
        <f>Raw_Data!Q2810</f>
        <v>152.5</v>
      </c>
      <c r="R2810" s="15">
        <f>Raw_Data!R2810</f>
        <v>4</v>
      </c>
      <c r="S2810" s="15">
        <f>Raw_Data!S2810</f>
        <v>0.75</v>
      </c>
      <c r="T2810" s="18">
        <f>IF(Raw_Data!T2810="",ROUND(AVERAGEIFS(Raw_Data!$T$2:$T$4001,Raw_Data!$E$2:$E$4001,E2810,Raw_Data!$D$2:$D$4001,D2810),2),IF(Raw_Data!T2810&gt;INDEX(Cleaning_Reference!$F$6:$F$13,MATCH(D2810,Cleaning_Reference!$A$6:$A$13,0)),INDEX(Cleaning_Reference!$F$6:$F$13,MATCH(D2810,Cleaning_Reference!$A$6:$A$13,0)),Raw_Data!T2810))</f>
        <v>2.94</v>
      </c>
      <c r="U2810" s="15">
        <f>Raw_Data!U2810</f>
        <v>33.22</v>
      </c>
      <c r="V2810" s="15">
        <f>Raw_Data!V2810</f>
        <v>19461</v>
      </c>
      <c r="W2810" s="15">
        <f>Raw_Data!W2810</f>
        <v>634283</v>
      </c>
      <c r="X2810" s="15">
        <f>Raw_Data!X2810</f>
        <v>646494</v>
      </c>
      <c r="Y2810" s="15">
        <f>Raw_Data!Y2810</f>
        <v>12211</v>
      </c>
      <c r="Z2810" s="15">
        <f>Raw_Data!Z2810</f>
        <v>8688</v>
      </c>
      <c r="AA2810" s="15">
        <f>Raw_Data!AA2810</f>
        <v>3.8239999999999998</v>
      </c>
      <c r="AB2810" s="15">
        <f>Raw_Data!AB2810</f>
        <v>53.3</v>
      </c>
      <c r="AC2810" s="19" t="str">
        <f>IF(Raw_Data!G2810="","Yes","No")</f>
        <v>No</v>
      </c>
      <c r="AD2810" s="19" t="str">
        <f>IF(Raw_Data!L2810="","Yes","No")</f>
        <v>No</v>
      </c>
      <c r="AE2810" s="19" t="str">
        <f>IF(Raw_Data!T2810="","Imputed",IF(Raw_Data!T2810&gt;INDEX(Cleaning_Reference!$F$6:$F$13,MATCH(D2810,Cleaning_Reference!$A$6:$A$13,0)),"Capped","Original"))</f>
        <v>Original</v>
      </c>
      <c r="AF2810" s="21">
        <f t="shared" si="43"/>
        <v>33.22</v>
      </c>
    </row>
    <row r="2811" spans="1:32" ht="15" customHeight="1" x14ac:dyDescent="0.3">
      <c r="A2811" s="20" t="str">
        <f>Raw_Data!A2811</f>
        <v>SF12810</v>
      </c>
      <c r="B2811" s="15" t="str">
        <f>Raw_Data!B2811</f>
        <v>Tamil Nadu</v>
      </c>
      <c r="C2811" s="15" t="str">
        <f>Raw_Data!C2811</f>
        <v>Warangal</v>
      </c>
      <c r="D2811" s="15" t="str">
        <f>Raw_Data!D2811</f>
        <v>Chilli</v>
      </c>
      <c r="E2811" s="15" t="str">
        <f>Raw_Data!E2811</f>
        <v>Rabi</v>
      </c>
      <c r="F2811" s="15">
        <f>Raw_Data!F2811</f>
        <v>1.68</v>
      </c>
      <c r="G2811" s="18">
        <f>IF(Raw_Data!G2811="",ROUND(AVERAGEIFS(Raw_Data!$G$2:$G$4001,Raw_Data!$E$2:$E$4001,E2811),1),Raw_Data!G2811)</f>
        <v>678.1</v>
      </c>
      <c r="H2811" s="15">
        <f>Raw_Data!H2811</f>
        <v>25.3</v>
      </c>
      <c r="I2811" s="15">
        <f>Raw_Data!I2811</f>
        <v>67.8</v>
      </c>
      <c r="J2811" s="15">
        <f>Raw_Data!J2811</f>
        <v>5.9</v>
      </c>
      <c r="K2811" s="15">
        <f>Raw_Data!K2811</f>
        <v>6.4</v>
      </c>
      <c r="L2811" s="18">
        <f>IF(Raw_Data!L2811="",ROUND(AVERAGEIFS(Raw_Data!$L$2:$L$4001,Raw_Data!$E$2:$E$4001,E2811),1),Raw_Data!L2811)</f>
        <v>29.4</v>
      </c>
      <c r="M2811" s="15">
        <f>Raw_Data!M2811</f>
        <v>118.9</v>
      </c>
      <c r="N2811" s="15">
        <f>Raw_Data!N2811</f>
        <v>15</v>
      </c>
      <c r="O2811" s="15">
        <f>Raw_Data!O2811</f>
        <v>109.8</v>
      </c>
      <c r="P2811" s="15" t="str">
        <f>Raw_Data!P2811</f>
        <v>Flood</v>
      </c>
      <c r="Q2811" s="15">
        <f>Raw_Data!Q2811</f>
        <v>136.5</v>
      </c>
      <c r="R2811" s="15">
        <f>Raw_Data!R2811</f>
        <v>4.0999999999999996</v>
      </c>
      <c r="S2811" s="15">
        <f>Raw_Data!S2811</f>
        <v>0.91</v>
      </c>
      <c r="T2811" s="18">
        <f>IF(Raw_Data!T2811="",ROUND(AVERAGEIFS(Raw_Data!$T$2:$T$4001,Raw_Data!$E$2:$E$4001,E2811,Raw_Data!$D$2:$D$4001,D2811),2),IF(Raw_Data!T2811&gt;INDEX(Cleaning_Reference!$F$6:$F$13,MATCH(D2811,Cleaning_Reference!$A$6:$A$13,0)),INDEX(Cleaning_Reference!$F$6:$F$13,MATCH(D2811,Cleaning_Reference!$A$6:$A$13,0)),Raw_Data!T2811))</f>
        <v>2.78</v>
      </c>
      <c r="U2811" s="15">
        <f>Raw_Data!U2811</f>
        <v>4.67</v>
      </c>
      <c r="V2811" s="15">
        <f>Raw_Data!V2811</f>
        <v>100014</v>
      </c>
      <c r="W2811" s="15">
        <f>Raw_Data!W2811</f>
        <v>99659</v>
      </c>
      <c r="X2811" s="15">
        <f>Raw_Data!X2811</f>
        <v>467065</v>
      </c>
      <c r="Y2811" s="15">
        <f>Raw_Data!Y2811</f>
        <v>367406</v>
      </c>
      <c r="Z2811" s="15">
        <f>Raw_Data!Z2811</f>
        <v>1326</v>
      </c>
      <c r="AA2811" s="15">
        <f>Raw_Data!AA2811</f>
        <v>3.5219999999999998</v>
      </c>
      <c r="AB2811" s="15">
        <f>Raw_Data!AB2811</f>
        <v>48.1</v>
      </c>
      <c r="AC2811" s="19" t="str">
        <f>IF(Raw_Data!G2811="","Yes","No")</f>
        <v>No</v>
      </c>
      <c r="AD2811" s="19" t="str">
        <f>IF(Raw_Data!L2811="","Yes","No")</f>
        <v>No</v>
      </c>
      <c r="AE2811" s="19" t="str">
        <f>IF(Raw_Data!T2811="","Imputed",IF(Raw_Data!T2811&gt;INDEX(Cleaning_Reference!$F$6:$F$13,MATCH(D2811,Cleaning_Reference!$A$6:$A$13,0)),"Capped","Original"))</f>
        <v>Original</v>
      </c>
      <c r="AF2811" s="21">
        <f t="shared" si="43"/>
        <v>4.67</v>
      </c>
    </row>
    <row r="2812" spans="1:32" ht="15" customHeight="1" x14ac:dyDescent="0.3">
      <c r="A2812" s="20" t="str">
        <f>Raw_Data!A2812</f>
        <v>SF12811</v>
      </c>
      <c r="B2812" s="15" t="str">
        <f>Raw_Data!B2812</f>
        <v>Gujarat</v>
      </c>
      <c r="C2812" s="15" t="str">
        <f>Raw_Data!C2812</f>
        <v>Guntur</v>
      </c>
      <c r="D2812" s="15" t="str">
        <f>Raw_Data!D2812</f>
        <v>Maize</v>
      </c>
      <c r="E2812" s="15" t="str">
        <f>Raw_Data!E2812</f>
        <v>Kharif</v>
      </c>
      <c r="F2812" s="15">
        <f>Raw_Data!F2812</f>
        <v>14.71</v>
      </c>
      <c r="G2812" s="18">
        <f>IF(Raw_Data!G2812="",ROUND(AVERAGEIFS(Raw_Data!$G$2:$G$4001,Raw_Data!$E$2:$E$4001,E2812),1),Raw_Data!G2812)</f>
        <v>660.5</v>
      </c>
      <c r="H2812" s="15">
        <f>Raw_Data!H2812</f>
        <v>24.9</v>
      </c>
      <c r="I2812" s="15">
        <f>Raw_Data!I2812</f>
        <v>73.099999999999994</v>
      </c>
      <c r="J2812" s="15">
        <f>Raw_Data!J2812</f>
        <v>6.5</v>
      </c>
      <c r="K2812" s="15">
        <f>Raw_Data!K2812</f>
        <v>7.2</v>
      </c>
      <c r="L2812" s="18">
        <f>IF(Raw_Data!L2812="",ROUND(AVERAGEIFS(Raw_Data!$L$2:$L$4001,Raw_Data!$E$2:$E$4001,E2812),1),Raw_Data!L2812)</f>
        <v>36.299999999999997</v>
      </c>
      <c r="M2812" s="15">
        <f>Raw_Data!M2812</f>
        <v>120.6</v>
      </c>
      <c r="N2812" s="15">
        <f>Raw_Data!N2812</f>
        <v>43.6</v>
      </c>
      <c r="O2812" s="15">
        <f>Raw_Data!O2812</f>
        <v>106</v>
      </c>
      <c r="P2812" s="15" t="str">
        <f>Raw_Data!P2812</f>
        <v>Rainfed</v>
      </c>
      <c r="Q2812" s="15">
        <f>Raw_Data!Q2812</f>
        <v>122.1</v>
      </c>
      <c r="R2812" s="15">
        <f>Raw_Data!R2812</f>
        <v>3.01</v>
      </c>
      <c r="S2812" s="15">
        <f>Raw_Data!S2812</f>
        <v>0.89</v>
      </c>
      <c r="T2812" s="18">
        <f>IF(Raw_Data!T2812="",ROUND(AVERAGEIFS(Raw_Data!$T$2:$T$4001,Raw_Data!$E$2:$E$4001,E2812,Raw_Data!$D$2:$D$4001,D2812),2),IF(Raw_Data!T2812&gt;INDEX(Cleaning_Reference!$F$6:$F$13,MATCH(D2812,Cleaning_Reference!$A$6:$A$13,0)),INDEX(Cleaning_Reference!$F$6:$F$13,MATCH(D2812,Cleaning_Reference!$A$6:$A$13,0)),Raw_Data!T2812))</f>
        <v>3.11</v>
      </c>
      <c r="U2812" s="15">
        <f>Raw_Data!U2812</f>
        <v>45.75</v>
      </c>
      <c r="V2812" s="15">
        <f>Raw_Data!V2812</f>
        <v>21483</v>
      </c>
      <c r="W2812" s="15">
        <f>Raw_Data!W2812</f>
        <v>854426</v>
      </c>
      <c r="X2812" s="15">
        <f>Raw_Data!X2812</f>
        <v>982847</v>
      </c>
      <c r="Y2812" s="15">
        <f>Raw_Data!Y2812</f>
        <v>128421</v>
      </c>
      <c r="Z2812" s="15">
        <f>Raw_Data!Z2812</f>
        <v>5223</v>
      </c>
      <c r="AA2812" s="15">
        <f>Raw_Data!AA2812</f>
        <v>8.7590000000000003</v>
      </c>
      <c r="AB2812" s="15">
        <f>Raw_Data!AB2812</f>
        <v>57.8</v>
      </c>
      <c r="AC2812" s="19" t="str">
        <f>IF(Raw_Data!G2812="","Yes","No")</f>
        <v>No</v>
      </c>
      <c r="AD2812" s="19" t="str">
        <f>IF(Raw_Data!L2812="","Yes","No")</f>
        <v>No</v>
      </c>
      <c r="AE2812" s="19" t="str">
        <f>IF(Raw_Data!T2812="","Imputed",IF(Raw_Data!T2812&gt;INDEX(Cleaning_Reference!$F$6:$F$13,MATCH(D2812,Cleaning_Reference!$A$6:$A$13,0)),"Capped","Original"))</f>
        <v>Original</v>
      </c>
      <c r="AF2812" s="21">
        <f t="shared" si="43"/>
        <v>45.75</v>
      </c>
    </row>
    <row r="2813" spans="1:32" ht="15" customHeight="1" x14ac:dyDescent="0.3">
      <c r="A2813" s="20" t="str">
        <f>Raw_Data!A2813</f>
        <v>SF12812</v>
      </c>
      <c r="B2813" s="15" t="str">
        <f>Raw_Data!B2813</f>
        <v>Maharashtra</v>
      </c>
      <c r="C2813" s="15" t="str">
        <f>Raw_Data!C2813</f>
        <v>Nalgonda</v>
      </c>
      <c r="D2813" s="15" t="str">
        <f>Raw_Data!D2813</f>
        <v>Rice</v>
      </c>
      <c r="E2813" s="15" t="str">
        <f>Raw_Data!E2813</f>
        <v>Rabi</v>
      </c>
      <c r="F2813" s="15">
        <f>Raw_Data!F2813</f>
        <v>3.25</v>
      </c>
      <c r="G2813" s="18">
        <f>IF(Raw_Data!G2813="",ROUND(AVERAGEIFS(Raw_Data!$G$2:$G$4001,Raw_Data!$E$2:$E$4001,E2813),1),Raw_Data!G2813)</f>
        <v>489.5</v>
      </c>
      <c r="H2813" s="15">
        <f>Raw_Data!H2813</f>
        <v>21.1</v>
      </c>
      <c r="I2813" s="15">
        <f>Raw_Data!I2813</f>
        <v>41</v>
      </c>
      <c r="J2813" s="15">
        <f>Raw_Data!J2813</f>
        <v>9.6999999999999993</v>
      </c>
      <c r="K2813" s="15">
        <f>Raw_Data!K2813</f>
        <v>6.53</v>
      </c>
      <c r="L2813" s="18">
        <f>IF(Raw_Data!L2813="",ROUND(AVERAGEIFS(Raw_Data!$L$2:$L$4001,Raw_Data!$E$2:$E$4001,E2813),1),Raw_Data!L2813)</f>
        <v>30.4</v>
      </c>
      <c r="M2813" s="15">
        <f>Raw_Data!M2813</f>
        <v>88.3</v>
      </c>
      <c r="N2813" s="15">
        <f>Raw_Data!N2813</f>
        <v>35.799999999999997</v>
      </c>
      <c r="O2813" s="15">
        <f>Raw_Data!O2813</f>
        <v>118.1</v>
      </c>
      <c r="P2813" s="15" t="str">
        <f>Raw_Data!P2813</f>
        <v>Flood</v>
      </c>
      <c r="Q2813" s="15">
        <f>Raw_Data!Q2813</f>
        <v>176.9</v>
      </c>
      <c r="R2813" s="15">
        <f>Raw_Data!R2813</f>
        <v>5.4</v>
      </c>
      <c r="S2813" s="15">
        <f>Raw_Data!S2813</f>
        <v>0.68</v>
      </c>
      <c r="T2813" s="18">
        <f>IF(Raw_Data!T2813="",ROUND(AVERAGEIFS(Raw_Data!$T$2:$T$4001,Raw_Data!$E$2:$E$4001,E2813,Raw_Data!$D$2:$D$4001,D2813),2),IF(Raw_Data!T2813&gt;INDEX(Cleaning_Reference!$F$6:$F$13,MATCH(D2813,Cleaning_Reference!$A$6:$A$13,0)),INDEX(Cleaning_Reference!$F$6:$F$13,MATCH(D2813,Cleaning_Reference!$A$6:$A$13,0)),Raw_Data!T2813))</f>
        <v>2.61</v>
      </c>
      <c r="U2813" s="15">
        <f>Raw_Data!U2813</f>
        <v>8.48</v>
      </c>
      <c r="V2813" s="15">
        <f>Raw_Data!V2813</f>
        <v>24348</v>
      </c>
      <c r="W2813" s="15">
        <f>Raw_Data!W2813</f>
        <v>220291</v>
      </c>
      <c r="X2813" s="15">
        <f>Raw_Data!X2813</f>
        <v>206471</v>
      </c>
      <c r="Y2813" s="15">
        <f>Raw_Data!Y2813</f>
        <v>-13820</v>
      </c>
      <c r="Z2813" s="15">
        <f>Raw_Data!Z2813</f>
        <v>5950</v>
      </c>
      <c r="AA2813" s="15">
        <f>Raw_Data!AA2813</f>
        <v>1.425</v>
      </c>
      <c r="AB2813" s="15">
        <f>Raw_Data!AB2813</f>
        <v>27.2</v>
      </c>
      <c r="AC2813" s="19" t="str">
        <f>IF(Raw_Data!G2813="","Yes","No")</f>
        <v>No</v>
      </c>
      <c r="AD2813" s="19" t="str">
        <f>IF(Raw_Data!L2813="","Yes","No")</f>
        <v>No</v>
      </c>
      <c r="AE2813" s="19" t="str">
        <f>IF(Raw_Data!T2813="","Imputed",IF(Raw_Data!T2813&gt;INDEX(Cleaning_Reference!$F$6:$F$13,MATCH(D2813,Cleaning_Reference!$A$6:$A$13,0)),"Capped","Original"))</f>
        <v>Original</v>
      </c>
      <c r="AF2813" s="21">
        <f t="shared" si="43"/>
        <v>8.48</v>
      </c>
    </row>
    <row r="2814" spans="1:32" ht="15" customHeight="1" x14ac:dyDescent="0.3">
      <c r="A2814" s="20" t="str">
        <f>Raw_Data!A2814</f>
        <v>SF12813</v>
      </c>
      <c r="B2814" s="15" t="str">
        <f>Raw_Data!B2814</f>
        <v>Telangana</v>
      </c>
      <c r="C2814" s="15" t="str">
        <f>Raw_Data!C2814</f>
        <v>Krishna</v>
      </c>
      <c r="D2814" s="15" t="str">
        <f>Raw_Data!D2814</f>
        <v>Wheat</v>
      </c>
      <c r="E2814" s="15" t="str">
        <f>Raw_Data!E2814</f>
        <v>Kharif</v>
      </c>
      <c r="F2814" s="15">
        <f>Raw_Data!F2814</f>
        <v>14.51</v>
      </c>
      <c r="G2814" s="18">
        <f>IF(Raw_Data!G2814="",ROUND(AVERAGEIFS(Raw_Data!$G$2:$G$4001,Raw_Data!$E$2:$E$4001,E2814),1),Raw_Data!G2814)</f>
        <v>1151.8</v>
      </c>
      <c r="H2814" s="15">
        <f>Raw_Data!H2814</f>
        <v>29.9</v>
      </c>
      <c r="I2814" s="15">
        <f>Raw_Data!I2814</f>
        <v>73.3</v>
      </c>
      <c r="J2814" s="15">
        <f>Raw_Data!J2814</f>
        <v>5.7</v>
      </c>
      <c r="K2814" s="15">
        <f>Raw_Data!K2814</f>
        <v>6.7</v>
      </c>
      <c r="L2814" s="18">
        <f>IF(Raw_Data!L2814="",ROUND(AVERAGEIFS(Raw_Data!$L$2:$L$4001,Raw_Data!$E$2:$E$4001,E2814),1),Raw_Data!L2814)</f>
        <v>36.799999999999997</v>
      </c>
      <c r="M2814" s="15">
        <f>Raw_Data!M2814</f>
        <v>70.7</v>
      </c>
      <c r="N2814" s="15">
        <f>Raw_Data!N2814</f>
        <v>50.4</v>
      </c>
      <c r="O2814" s="15">
        <f>Raw_Data!O2814</f>
        <v>121.6</v>
      </c>
      <c r="P2814" s="15" t="str">
        <f>Raw_Data!P2814</f>
        <v>Rainfed</v>
      </c>
      <c r="Q2814" s="15">
        <f>Raw_Data!Q2814</f>
        <v>272.3</v>
      </c>
      <c r="R2814" s="15">
        <f>Raw_Data!R2814</f>
        <v>2.0499999999999998</v>
      </c>
      <c r="S2814" s="15">
        <f>Raw_Data!S2814</f>
        <v>0.88</v>
      </c>
      <c r="T2814" s="18">
        <f>IF(Raw_Data!T2814="",ROUND(AVERAGEIFS(Raw_Data!$T$2:$T$4001,Raw_Data!$E$2:$E$4001,E2814,Raw_Data!$D$2:$D$4001,D2814),2),IF(Raw_Data!T2814&gt;INDEX(Cleaning_Reference!$F$6:$F$13,MATCH(D2814,Cleaning_Reference!$A$6:$A$13,0)),INDEX(Cleaning_Reference!$F$6:$F$13,MATCH(D2814,Cleaning_Reference!$A$6:$A$13,0)),Raw_Data!T2814))</f>
        <v>1.86</v>
      </c>
      <c r="U2814" s="15">
        <f>Raw_Data!U2814</f>
        <v>26.99</v>
      </c>
      <c r="V2814" s="15">
        <f>Raw_Data!V2814</f>
        <v>27294</v>
      </c>
      <c r="W2814" s="15">
        <f>Raw_Data!W2814</f>
        <v>1089390</v>
      </c>
      <c r="X2814" s="15">
        <f>Raw_Data!X2814</f>
        <v>736665</v>
      </c>
      <c r="Y2814" s="15">
        <f>Raw_Data!Y2814</f>
        <v>-352725</v>
      </c>
      <c r="Z2814" s="15">
        <f>Raw_Data!Z2814</f>
        <v>5122</v>
      </c>
      <c r="AA2814" s="15">
        <f>Raw_Data!AA2814</f>
        <v>5.2690000000000001</v>
      </c>
      <c r="AB2814" s="15">
        <f>Raw_Data!AB2814</f>
        <v>80.3</v>
      </c>
      <c r="AC2814" s="19" t="str">
        <f>IF(Raw_Data!G2814="","Yes","No")</f>
        <v>No</v>
      </c>
      <c r="AD2814" s="19" t="str">
        <f>IF(Raw_Data!L2814="","Yes","No")</f>
        <v>No</v>
      </c>
      <c r="AE2814" s="19" t="str">
        <f>IF(Raw_Data!T2814="","Imputed",IF(Raw_Data!T2814&gt;INDEX(Cleaning_Reference!$F$6:$F$13,MATCH(D2814,Cleaning_Reference!$A$6:$A$13,0)),"Capped","Original"))</f>
        <v>Original</v>
      </c>
      <c r="AF2814" s="21">
        <f t="shared" si="43"/>
        <v>26.99</v>
      </c>
    </row>
    <row r="2815" spans="1:32" ht="15" customHeight="1" x14ac:dyDescent="0.3">
      <c r="A2815" s="20" t="str">
        <f>Raw_Data!A2815</f>
        <v>SF12814</v>
      </c>
      <c r="B2815" s="15" t="str">
        <f>Raw_Data!B2815</f>
        <v>Punjab</v>
      </c>
      <c r="C2815" s="15" t="str">
        <f>Raw_Data!C2815</f>
        <v>Raichur</v>
      </c>
      <c r="D2815" s="15" t="str">
        <f>Raw_Data!D2815</f>
        <v>Pulses</v>
      </c>
      <c r="E2815" s="15" t="str">
        <f>Raw_Data!E2815</f>
        <v>Rabi</v>
      </c>
      <c r="F2815" s="15">
        <f>Raw_Data!F2815</f>
        <v>2.42</v>
      </c>
      <c r="G2815" s="18">
        <f>IF(Raw_Data!G2815="",ROUND(AVERAGEIFS(Raw_Data!$G$2:$G$4001,Raw_Data!$E$2:$E$4001,E2815),1),Raw_Data!G2815)</f>
        <v>717.1</v>
      </c>
      <c r="H2815" s="15">
        <f>Raw_Data!H2815</f>
        <v>26.2</v>
      </c>
      <c r="I2815" s="15">
        <f>Raw_Data!I2815</f>
        <v>61.7</v>
      </c>
      <c r="J2815" s="15">
        <f>Raw_Data!J2815</f>
        <v>8.3000000000000007</v>
      </c>
      <c r="K2815" s="15">
        <f>Raw_Data!K2815</f>
        <v>6.77</v>
      </c>
      <c r="L2815" s="18">
        <f>IF(Raw_Data!L2815="",ROUND(AVERAGEIFS(Raw_Data!$L$2:$L$4001,Raw_Data!$E$2:$E$4001,E2815),1),Raw_Data!L2815)</f>
        <v>26.6</v>
      </c>
      <c r="M2815" s="15">
        <f>Raw_Data!M2815</f>
        <v>103.2</v>
      </c>
      <c r="N2815" s="15">
        <f>Raw_Data!N2815</f>
        <v>48.9</v>
      </c>
      <c r="O2815" s="15">
        <f>Raw_Data!O2815</f>
        <v>116.1</v>
      </c>
      <c r="P2815" s="15" t="str">
        <f>Raw_Data!P2815</f>
        <v>Rainfed</v>
      </c>
      <c r="Q2815" s="15">
        <f>Raw_Data!Q2815</f>
        <v>340.7</v>
      </c>
      <c r="R2815" s="15">
        <f>Raw_Data!R2815</f>
        <v>5.59</v>
      </c>
      <c r="S2815" s="15">
        <f>Raw_Data!S2815</f>
        <v>0.93</v>
      </c>
      <c r="T2815" s="18">
        <f>IF(Raw_Data!T2815="",ROUND(AVERAGEIFS(Raw_Data!$T$2:$T$4001,Raw_Data!$E$2:$E$4001,E2815,Raw_Data!$D$2:$D$4001,D2815),2),IF(Raw_Data!T2815&gt;INDEX(Cleaning_Reference!$F$6:$F$13,MATCH(D2815,Cleaning_Reference!$A$6:$A$13,0)),INDEX(Cleaning_Reference!$F$6:$F$13,MATCH(D2815,Cleaning_Reference!$A$6:$A$13,0)),Raw_Data!T2815))</f>
        <v>1.28</v>
      </c>
      <c r="U2815" s="15">
        <f>Raw_Data!U2815</f>
        <v>3.1</v>
      </c>
      <c r="V2815" s="15">
        <f>Raw_Data!V2815</f>
        <v>74707</v>
      </c>
      <c r="W2815" s="15">
        <f>Raw_Data!W2815</f>
        <v>173259</v>
      </c>
      <c r="X2815" s="15">
        <f>Raw_Data!X2815</f>
        <v>231592</v>
      </c>
      <c r="Y2815" s="15">
        <f>Raw_Data!Y2815</f>
        <v>58333</v>
      </c>
      <c r="Z2815" s="15">
        <f>Raw_Data!Z2815</f>
        <v>535</v>
      </c>
      <c r="AA2815" s="15">
        <f>Raw_Data!AA2815</f>
        <v>5.7939999999999996</v>
      </c>
      <c r="AB2815" s="15">
        <f>Raw_Data!AB2815</f>
        <v>58</v>
      </c>
      <c r="AC2815" s="19" t="str">
        <f>IF(Raw_Data!G2815="","Yes","No")</f>
        <v>No</v>
      </c>
      <c r="AD2815" s="19" t="str">
        <f>IF(Raw_Data!L2815="","Yes","No")</f>
        <v>No</v>
      </c>
      <c r="AE2815" s="19" t="str">
        <f>IF(Raw_Data!T2815="","Imputed",IF(Raw_Data!T2815&gt;INDEX(Cleaning_Reference!$F$6:$F$13,MATCH(D2815,Cleaning_Reference!$A$6:$A$13,0)),"Capped","Original"))</f>
        <v>Original</v>
      </c>
      <c r="AF2815" s="21">
        <f t="shared" si="43"/>
        <v>3.1</v>
      </c>
    </row>
    <row r="2816" spans="1:32" ht="15" customHeight="1" x14ac:dyDescent="0.3">
      <c r="A2816" s="20" t="str">
        <f>Raw_Data!A2816</f>
        <v>SF12815</v>
      </c>
      <c r="B2816" s="15" t="str">
        <f>Raw_Data!B2816</f>
        <v>Karnataka</v>
      </c>
      <c r="C2816" s="15" t="str">
        <f>Raw_Data!C2816</f>
        <v>Krishna</v>
      </c>
      <c r="D2816" s="15" t="str">
        <f>Raw_Data!D2816</f>
        <v>Pulses</v>
      </c>
      <c r="E2816" s="15" t="str">
        <f>Raw_Data!E2816</f>
        <v>Kharif</v>
      </c>
      <c r="F2816" s="15">
        <f>Raw_Data!F2816</f>
        <v>1.34</v>
      </c>
      <c r="G2816" s="18">
        <f>IF(Raw_Data!G2816="",ROUND(AVERAGEIFS(Raw_Data!$G$2:$G$4001,Raw_Data!$E$2:$E$4001,E2816),1),Raw_Data!G2816)</f>
        <v>617.9</v>
      </c>
      <c r="H2816" s="15">
        <f>Raw_Data!H2816</f>
        <v>26.3</v>
      </c>
      <c r="I2816" s="15">
        <f>Raw_Data!I2816</f>
        <v>73.900000000000006</v>
      </c>
      <c r="J2816" s="15">
        <f>Raw_Data!J2816</f>
        <v>5.7</v>
      </c>
      <c r="K2816" s="15">
        <f>Raw_Data!K2816</f>
        <v>8.4</v>
      </c>
      <c r="L2816" s="18">
        <f>IF(Raw_Data!L2816="",ROUND(AVERAGEIFS(Raw_Data!$L$2:$L$4001,Raw_Data!$E$2:$E$4001,E2816),1),Raw_Data!L2816)</f>
        <v>33.799999999999997</v>
      </c>
      <c r="M2816" s="15">
        <f>Raw_Data!M2816</f>
        <v>99.2</v>
      </c>
      <c r="N2816" s="15">
        <f>Raw_Data!N2816</f>
        <v>58.1</v>
      </c>
      <c r="O2816" s="15">
        <f>Raw_Data!O2816</f>
        <v>108.3</v>
      </c>
      <c r="P2816" s="15" t="str">
        <f>Raw_Data!P2816</f>
        <v>Flood</v>
      </c>
      <c r="Q2816" s="15">
        <f>Raw_Data!Q2816</f>
        <v>226.2</v>
      </c>
      <c r="R2816" s="15">
        <f>Raw_Data!R2816</f>
        <v>2.62</v>
      </c>
      <c r="S2816" s="15">
        <f>Raw_Data!S2816</f>
        <v>0.68</v>
      </c>
      <c r="T2816" s="18">
        <f>IF(Raw_Data!T2816="",ROUND(AVERAGEIFS(Raw_Data!$T$2:$T$4001,Raw_Data!$E$2:$E$4001,E2816,Raw_Data!$D$2:$D$4001,D2816),2),IF(Raw_Data!T2816&gt;INDEX(Cleaning_Reference!$F$6:$F$13,MATCH(D2816,Cleaning_Reference!$A$6:$A$13,0)),INDEX(Cleaning_Reference!$F$6:$F$13,MATCH(D2816,Cleaning_Reference!$A$6:$A$13,0)),Raw_Data!T2816))</f>
        <v>0.3</v>
      </c>
      <c r="U2816" s="15">
        <f>Raw_Data!U2816</f>
        <v>0.4</v>
      </c>
      <c r="V2816" s="15">
        <f>Raw_Data!V2816</f>
        <v>72631</v>
      </c>
      <c r="W2816" s="15">
        <f>Raw_Data!W2816</f>
        <v>89574</v>
      </c>
      <c r="X2816" s="15">
        <f>Raw_Data!X2816</f>
        <v>29052</v>
      </c>
      <c r="Y2816" s="15">
        <f>Raw_Data!Y2816</f>
        <v>-60522</v>
      </c>
      <c r="Z2816" s="15">
        <f>Raw_Data!Z2816</f>
        <v>569</v>
      </c>
      <c r="AA2816" s="15">
        <f>Raw_Data!AA2816</f>
        <v>0.70299999999999996</v>
      </c>
      <c r="AB2816" s="15">
        <f>Raw_Data!AB2816</f>
        <v>44.9</v>
      </c>
      <c r="AC2816" s="19" t="str">
        <f>IF(Raw_Data!G2816="","Yes","No")</f>
        <v>No</v>
      </c>
      <c r="AD2816" s="19" t="str">
        <f>IF(Raw_Data!L2816="","Yes","No")</f>
        <v>No</v>
      </c>
      <c r="AE2816" s="19" t="str">
        <f>IF(Raw_Data!T2816="","Imputed",IF(Raw_Data!T2816&gt;INDEX(Cleaning_Reference!$F$6:$F$13,MATCH(D2816,Cleaning_Reference!$A$6:$A$13,0)),"Capped","Original"))</f>
        <v>Original</v>
      </c>
      <c r="AF2816" s="21">
        <f t="shared" si="43"/>
        <v>0.4</v>
      </c>
    </row>
    <row r="2817" spans="1:32" ht="15" customHeight="1" x14ac:dyDescent="0.3">
      <c r="A2817" s="20" t="str">
        <f>Raw_Data!A2817</f>
        <v>SF12816</v>
      </c>
      <c r="B2817" s="15" t="str">
        <f>Raw_Data!B2817</f>
        <v>Gujarat</v>
      </c>
      <c r="C2817" s="15" t="str">
        <f>Raw_Data!C2817</f>
        <v>Rajkot</v>
      </c>
      <c r="D2817" s="15" t="str">
        <f>Raw_Data!D2817</f>
        <v>Sugarcane</v>
      </c>
      <c r="E2817" s="15" t="str">
        <f>Raw_Data!E2817</f>
        <v>Rabi</v>
      </c>
      <c r="F2817" s="15">
        <f>Raw_Data!F2817</f>
        <v>4.75</v>
      </c>
      <c r="G2817" s="18">
        <f>IF(Raw_Data!G2817="",ROUND(AVERAGEIFS(Raw_Data!$G$2:$G$4001,Raw_Data!$E$2:$E$4001,E2817),1),Raw_Data!G2817)</f>
        <v>597</v>
      </c>
      <c r="H2817" s="15">
        <f>Raw_Data!H2817</f>
        <v>17.8</v>
      </c>
      <c r="I2817" s="15">
        <f>Raw_Data!I2817</f>
        <v>54</v>
      </c>
      <c r="J2817" s="15">
        <f>Raw_Data!J2817</f>
        <v>7.9</v>
      </c>
      <c r="K2817" s="15">
        <f>Raw_Data!K2817</f>
        <v>5.82</v>
      </c>
      <c r="L2817" s="18">
        <f>IF(Raw_Data!L2817="",ROUND(AVERAGEIFS(Raw_Data!$L$2:$L$4001,Raw_Data!$E$2:$E$4001,E2817),1),Raw_Data!L2817)</f>
        <v>25.2</v>
      </c>
      <c r="M2817" s="15">
        <f>Raw_Data!M2817</f>
        <v>138.9</v>
      </c>
      <c r="N2817" s="15">
        <f>Raw_Data!N2817</f>
        <v>44.5</v>
      </c>
      <c r="O2817" s="15">
        <f>Raw_Data!O2817</f>
        <v>166.8</v>
      </c>
      <c r="P2817" s="15" t="str">
        <f>Raw_Data!P2817</f>
        <v>Flood</v>
      </c>
      <c r="Q2817" s="15">
        <f>Raw_Data!Q2817</f>
        <v>120</v>
      </c>
      <c r="R2817" s="15">
        <f>Raw_Data!R2817</f>
        <v>7.61</v>
      </c>
      <c r="S2817" s="15">
        <f>Raw_Data!S2817</f>
        <v>0.82</v>
      </c>
      <c r="T2817" s="18">
        <f>IF(Raw_Data!T2817="",ROUND(AVERAGEIFS(Raw_Data!$T$2:$T$4001,Raw_Data!$E$2:$E$4001,E2817,Raw_Data!$D$2:$D$4001,D2817),2),IF(Raw_Data!T2817&gt;INDEX(Cleaning_Reference!$F$6:$F$13,MATCH(D2817,Cleaning_Reference!$A$6:$A$13,0)),INDEX(Cleaning_Reference!$F$6:$F$13,MATCH(D2817,Cleaning_Reference!$A$6:$A$13,0)),Raw_Data!T2817))</f>
        <v>21.89</v>
      </c>
      <c r="U2817" s="15">
        <f>Raw_Data!U2817</f>
        <v>103.98</v>
      </c>
      <c r="V2817" s="15">
        <f>Raw_Data!V2817</f>
        <v>3024</v>
      </c>
      <c r="W2817" s="15">
        <f>Raw_Data!W2817</f>
        <v>322601</v>
      </c>
      <c r="X2817" s="15">
        <f>Raw_Data!X2817</f>
        <v>314436</v>
      </c>
      <c r="Y2817" s="15">
        <f>Raw_Data!Y2817</f>
        <v>-8165</v>
      </c>
      <c r="Z2817" s="15">
        <f>Raw_Data!Z2817</f>
        <v>11622</v>
      </c>
      <c r="AA2817" s="15">
        <f>Raw_Data!AA2817</f>
        <v>8.9469999999999992</v>
      </c>
      <c r="AB2817" s="15">
        <f>Raw_Data!AB2817</f>
        <v>35.9</v>
      </c>
      <c r="AC2817" s="19" t="str">
        <f>IF(Raw_Data!G2817="","Yes","No")</f>
        <v>No</v>
      </c>
      <c r="AD2817" s="19" t="str">
        <f>IF(Raw_Data!L2817="","Yes","No")</f>
        <v>No</v>
      </c>
      <c r="AE2817" s="19" t="str">
        <f>IF(Raw_Data!T2817="","Imputed",IF(Raw_Data!T2817&gt;INDEX(Cleaning_Reference!$F$6:$F$13,MATCH(D2817,Cleaning_Reference!$A$6:$A$13,0)),"Capped","Original"))</f>
        <v>Original</v>
      </c>
      <c r="AF2817" s="21">
        <f t="shared" si="43"/>
        <v>103.98</v>
      </c>
    </row>
    <row r="2818" spans="1:32" ht="15" customHeight="1" x14ac:dyDescent="0.3">
      <c r="A2818" s="20" t="str">
        <f>Raw_Data!A2818</f>
        <v>SF12817</v>
      </c>
      <c r="B2818" s="15" t="str">
        <f>Raw_Data!B2818</f>
        <v>Madhya Pradesh</v>
      </c>
      <c r="C2818" s="15" t="str">
        <f>Raw_Data!C2818</f>
        <v>Erode</v>
      </c>
      <c r="D2818" s="15" t="str">
        <f>Raw_Data!D2818</f>
        <v>Pulses</v>
      </c>
      <c r="E2818" s="15" t="str">
        <f>Raw_Data!E2818</f>
        <v>Zaid</v>
      </c>
      <c r="F2818" s="15">
        <f>Raw_Data!F2818</f>
        <v>14.71</v>
      </c>
      <c r="G2818" s="18">
        <f>IF(Raw_Data!G2818="",ROUND(AVERAGEIFS(Raw_Data!$G$2:$G$4001,Raw_Data!$E$2:$E$4001,E2818),1),Raw_Data!G2818)</f>
        <v>450.6</v>
      </c>
      <c r="H2818" s="15">
        <f>Raw_Data!H2818</f>
        <v>34.299999999999997</v>
      </c>
      <c r="I2818" s="15">
        <f>Raw_Data!I2818</f>
        <v>50.9</v>
      </c>
      <c r="J2818" s="15">
        <f>Raw_Data!J2818</f>
        <v>8.9</v>
      </c>
      <c r="K2818" s="15">
        <f>Raw_Data!K2818</f>
        <v>6.48</v>
      </c>
      <c r="L2818" s="18">
        <f>IF(Raw_Data!L2818="",ROUND(AVERAGEIFS(Raw_Data!$L$2:$L$4001,Raw_Data!$E$2:$E$4001,E2818),1),Raw_Data!L2818)</f>
        <v>16.5</v>
      </c>
      <c r="M2818" s="15">
        <f>Raw_Data!M2818</f>
        <v>109.8</v>
      </c>
      <c r="N2818" s="15">
        <f>Raw_Data!N2818</f>
        <v>48.6</v>
      </c>
      <c r="O2818" s="15">
        <f>Raw_Data!O2818</f>
        <v>136.80000000000001</v>
      </c>
      <c r="P2818" s="15" t="str">
        <f>Raw_Data!P2818</f>
        <v>Flood</v>
      </c>
      <c r="Q2818" s="15">
        <f>Raw_Data!Q2818</f>
        <v>143.4</v>
      </c>
      <c r="R2818" s="15">
        <f>Raw_Data!R2818</f>
        <v>5.42</v>
      </c>
      <c r="S2818" s="15">
        <f>Raw_Data!S2818</f>
        <v>0.98</v>
      </c>
      <c r="T2818" s="18">
        <f>IF(Raw_Data!T2818="",ROUND(AVERAGEIFS(Raw_Data!$T$2:$T$4001,Raw_Data!$E$2:$E$4001,E2818,Raw_Data!$D$2:$D$4001,D2818),2),IF(Raw_Data!T2818&gt;INDEX(Cleaning_Reference!$F$6:$F$13,MATCH(D2818,Cleaning_Reference!$A$6:$A$13,0)),INDEX(Cleaning_Reference!$F$6:$F$13,MATCH(D2818,Cleaning_Reference!$A$6:$A$13,0)),Raw_Data!T2818))</f>
        <v>0.77</v>
      </c>
      <c r="U2818" s="15">
        <f>Raw_Data!U2818</f>
        <v>11.33</v>
      </c>
      <c r="V2818" s="15">
        <f>Raw_Data!V2818</f>
        <v>70224</v>
      </c>
      <c r="W2818" s="15">
        <f>Raw_Data!W2818</f>
        <v>1086143</v>
      </c>
      <c r="X2818" s="15">
        <f>Raw_Data!X2818</f>
        <v>795638</v>
      </c>
      <c r="Y2818" s="15">
        <f>Raw_Data!Y2818</f>
        <v>-290505</v>
      </c>
      <c r="Z2818" s="15">
        <f>Raw_Data!Z2818</f>
        <v>7470</v>
      </c>
      <c r="AA2818" s="15">
        <f>Raw_Data!AA2818</f>
        <v>1.5169999999999999</v>
      </c>
      <c r="AB2818" s="15">
        <f>Raw_Data!AB2818</f>
        <v>43.5</v>
      </c>
      <c r="AC2818" s="19" t="str">
        <f>IF(Raw_Data!G2818="","Yes","No")</f>
        <v>No</v>
      </c>
      <c r="AD2818" s="19" t="str">
        <f>IF(Raw_Data!L2818="","Yes","No")</f>
        <v>No</v>
      </c>
      <c r="AE2818" s="19" t="str">
        <f>IF(Raw_Data!T2818="","Imputed",IF(Raw_Data!T2818&gt;INDEX(Cleaning_Reference!$F$6:$F$13,MATCH(D2818,Cleaning_Reference!$A$6:$A$13,0)),"Capped","Original"))</f>
        <v>Original</v>
      </c>
      <c r="AF2818" s="21">
        <f t="shared" ref="AF2818:AF2881" si="44">ROUND(T2818*F2818,2)</f>
        <v>11.33</v>
      </c>
    </row>
    <row r="2819" spans="1:32" ht="15" customHeight="1" x14ac:dyDescent="0.3">
      <c r="A2819" s="20" t="str">
        <f>Raw_Data!A2819</f>
        <v>SF12818</v>
      </c>
      <c r="B2819" s="15" t="str">
        <f>Raw_Data!B2819</f>
        <v>Tamil Nadu</v>
      </c>
      <c r="C2819" s="15" t="str">
        <f>Raw_Data!C2819</f>
        <v>Guntur</v>
      </c>
      <c r="D2819" s="15" t="str">
        <f>Raw_Data!D2819</f>
        <v>Maize</v>
      </c>
      <c r="E2819" s="15" t="str">
        <f>Raw_Data!E2819</f>
        <v>Rabi</v>
      </c>
      <c r="F2819" s="15">
        <f>Raw_Data!F2819</f>
        <v>13.05</v>
      </c>
      <c r="G2819" s="18">
        <f>IF(Raw_Data!G2819="",ROUND(AVERAGEIFS(Raw_Data!$G$2:$G$4001,Raw_Data!$E$2:$E$4001,E2819),1),Raw_Data!G2819)</f>
        <v>215.1</v>
      </c>
      <c r="H2819" s="15">
        <f>Raw_Data!H2819</f>
        <v>22.9</v>
      </c>
      <c r="I2819" s="15">
        <f>Raw_Data!I2819</f>
        <v>47.2</v>
      </c>
      <c r="J2819" s="15">
        <f>Raw_Data!J2819</f>
        <v>8.6</v>
      </c>
      <c r="K2819" s="15">
        <f>Raw_Data!K2819</f>
        <v>6.79</v>
      </c>
      <c r="L2819" s="18">
        <f>IF(Raw_Data!L2819="",ROUND(AVERAGEIFS(Raw_Data!$L$2:$L$4001,Raw_Data!$E$2:$E$4001,E2819),1),Raw_Data!L2819)</f>
        <v>26.6</v>
      </c>
      <c r="M2819" s="15">
        <f>Raw_Data!M2819</f>
        <v>122.5</v>
      </c>
      <c r="N2819" s="15">
        <f>Raw_Data!N2819</f>
        <v>37</v>
      </c>
      <c r="O2819" s="15">
        <f>Raw_Data!O2819</f>
        <v>128.69999999999999</v>
      </c>
      <c r="P2819" s="15" t="str">
        <f>Raw_Data!P2819</f>
        <v>Rainfed</v>
      </c>
      <c r="Q2819" s="15">
        <f>Raw_Data!Q2819</f>
        <v>129.4</v>
      </c>
      <c r="R2819" s="15">
        <f>Raw_Data!R2819</f>
        <v>7.63</v>
      </c>
      <c r="S2819" s="15">
        <f>Raw_Data!S2819</f>
        <v>0.97</v>
      </c>
      <c r="T2819" s="18">
        <f>IF(Raw_Data!T2819="",ROUND(AVERAGEIFS(Raw_Data!$T$2:$T$4001,Raw_Data!$E$2:$E$4001,E2819,Raw_Data!$D$2:$D$4001,D2819),2),IF(Raw_Data!T2819&gt;INDEX(Cleaning_Reference!$F$6:$F$13,MATCH(D2819,Cleaning_Reference!$A$6:$A$13,0)),INDEX(Cleaning_Reference!$F$6:$F$13,MATCH(D2819,Cleaning_Reference!$A$6:$A$13,0)),Raw_Data!T2819))</f>
        <v>2.78</v>
      </c>
      <c r="U2819" s="15">
        <f>Raw_Data!U2819</f>
        <v>36.28</v>
      </c>
      <c r="V2819" s="15">
        <f>Raw_Data!V2819</f>
        <v>22631</v>
      </c>
      <c r="W2819" s="15">
        <f>Raw_Data!W2819</f>
        <v>676032</v>
      </c>
      <c r="X2819" s="15">
        <f>Raw_Data!X2819</f>
        <v>821053</v>
      </c>
      <c r="Y2819" s="15">
        <f>Raw_Data!Y2819</f>
        <v>145021</v>
      </c>
      <c r="Z2819" s="15">
        <f>Raw_Data!Z2819</f>
        <v>3858</v>
      </c>
      <c r="AA2819" s="15">
        <f>Raw_Data!AA2819</f>
        <v>9.4039999999999999</v>
      </c>
      <c r="AB2819" s="15">
        <f>Raw_Data!AB2819</f>
        <v>22.2</v>
      </c>
      <c r="AC2819" s="19" t="str">
        <f>IF(Raw_Data!G2819="","Yes","No")</f>
        <v>No</v>
      </c>
      <c r="AD2819" s="19" t="str">
        <f>IF(Raw_Data!L2819="","Yes","No")</f>
        <v>No</v>
      </c>
      <c r="AE2819" s="19" t="str">
        <f>IF(Raw_Data!T2819="","Imputed",IF(Raw_Data!T2819&gt;INDEX(Cleaning_Reference!$F$6:$F$13,MATCH(D2819,Cleaning_Reference!$A$6:$A$13,0)),"Capped","Original"))</f>
        <v>Original</v>
      </c>
      <c r="AF2819" s="21">
        <f t="shared" si="44"/>
        <v>36.28</v>
      </c>
    </row>
    <row r="2820" spans="1:32" ht="15" customHeight="1" x14ac:dyDescent="0.3">
      <c r="A2820" s="20" t="str">
        <f>Raw_Data!A2820</f>
        <v>SF12819</v>
      </c>
      <c r="B2820" s="15" t="str">
        <f>Raw_Data!B2820</f>
        <v>Telangana</v>
      </c>
      <c r="C2820" s="15" t="str">
        <f>Raw_Data!C2820</f>
        <v>Krishna</v>
      </c>
      <c r="D2820" s="15" t="str">
        <f>Raw_Data!D2820</f>
        <v>Cotton</v>
      </c>
      <c r="E2820" s="15" t="str">
        <f>Raw_Data!E2820</f>
        <v>Kharif</v>
      </c>
      <c r="F2820" s="15">
        <f>Raw_Data!F2820</f>
        <v>13.64</v>
      </c>
      <c r="G2820" s="18">
        <f>IF(Raw_Data!G2820="",ROUND(AVERAGEIFS(Raw_Data!$G$2:$G$4001,Raw_Data!$E$2:$E$4001,E2820),1),Raw_Data!G2820)</f>
        <v>542.9</v>
      </c>
      <c r="H2820" s="15">
        <f>Raw_Data!H2820</f>
        <v>24.7</v>
      </c>
      <c r="I2820" s="15">
        <f>Raw_Data!I2820</f>
        <v>71.400000000000006</v>
      </c>
      <c r="J2820" s="15">
        <f>Raw_Data!J2820</f>
        <v>7.4</v>
      </c>
      <c r="K2820" s="15">
        <f>Raw_Data!K2820</f>
        <v>5.2</v>
      </c>
      <c r="L2820" s="18">
        <f>IF(Raw_Data!L2820="",ROUND(AVERAGEIFS(Raw_Data!$L$2:$L$4001,Raw_Data!$E$2:$E$4001,E2820),1),Raw_Data!L2820)</f>
        <v>28.2</v>
      </c>
      <c r="M2820" s="15">
        <f>Raw_Data!M2820</f>
        <v>130.19999999999999</v>
      </c>
      <c r="N2820" s="15">
        <f>Raw_Data!N2820</f>
        <v>55.9</v>
      </c>
      <c r="O2820" s="15">
        <f>Raw_Data!O2820</f>
        <v>92.2</v>
      </c>
      <c r="P2820" s="15" t="str">
        <f>Raw_Data!P2820</f>
        <v>Drip</v>
      </c>
      <c r="Q2820" s="15">
        <f>Raw_Data!Q2820</f>
        <v>256.2</v>
      </c>
      <c r="R2820" s="15">
        <f>Raw_Data!R2820</f>
        <v>7.15</v>
      </c>
      <c r="S2820" s="15">
        <f>Raw_Data!S2820</f>
        <v>0.78</v>
      </c>
      <c r="T2820" s="18">
        <f>IF(Raw_Data!T2820="",ROUND(AVERAGEIFS(Raw_Data!$T$2:$T$4001,Raw_Data!$E$2:$E$4001,E2820,Raw_Data!$D$2:$D$4001,D2820),2),IF(Raw_Data!T2820&gt;INDEX(Cleaning_Reference!$F$6:$F$13,MATCH(D2820,Cleaning_Reference!$A$6:$A$13,0)),INDEX(Cleaning_Reference!$F$6:$F$13,MATCH(D2820,Cleaning_Reference!$A$6:$A$13,0)),Raw_Data!T2820))</f>
        <v>0.3</v>
      </c>
      <c r="U2820" s="15">
        <f>Raw_Data!U2820</f>
        <v>4.09</v>
      </c>
      <c r="V2820" s="15">
        <f>Raw_Data!V2820</f>
        <v>52210</v>
      </c>
      <c r="W2820" s="15">
        <f>Raw_Data!W2820</f>
        <v>933243</v>
      </c>
      <c r="X2820" s="15">
        <f>Raw_Data!X2820</f>
        <v>213539</v>
      </c>
      <c r="Y2820" s="15">
        <f>Raw_Data!Y2820</f>
        <v>-719704</v>
      </c>
      <c r="Z2820" s="15">
        <f>Raw_Data!Z2820</f>
        <v>8842</v>
      </c>
      <c r="AA2820" s="15">
        <f>Raw_Data!AA2820</f>
        <v>0.46300000000000002</v>
      </c>
      <c r="AB2820" s="15">
        <f>Raw_Data!AB2820</f>
        <v>41.3</v>
      </c>
      <c r="AC2820" s="19" t="str">
        <f>IF(Raw_Data!G2820="","Yes","No")</f>
        <v>No</v>
      </c>
      <c r="AD2820" s="19" t="str">
        <f>IF(Raw_Data!L2820="","Yes","No")</f>
        <v>No</v>
      </c>
      <c r="AE2820" s="19" t="str">
        <f>IF(Raw_Data!T2820="","Imputed",IF(Raw_Data!T2820&gt;INDEX(Cleaning_Reference!$F$6:$F$13,MATCH(D2820,Cleaning_Reference!$A$6:$A$13,0)),"Capped","Original"))</f>
        <v>Original</v>
      </c>
      <c r="AF2820" s="21">
        <f t="shared" si="44"/>
        <v>4.09</v>
      </c>
    </row>
    <row r="2821" spans="1:32" ht="15" customHeight="1" x14ac:dyDescent="0.3">
      <c r="A2821" s="20" t="str">
        <f>Raw_Data!A2821</f>
        <v>SF12820</v>
      </c>
      <c r="B2821" s="15" t="str">
        <f>Raw_Data!B2821</f>
        <v>Maharashtra</v>
      </c>
      <c r="C2821" s="15" t="str">
        <f>Raw_Data!C2821</f>
        <v>Rajkot</v>
      </c>
      <c r="D2821" s="15" t="str">
        <f>Raw_Data!D2821</f>
        <v>Wheat</v>
      </c>
      <c r="E2821" s="15" t="str">
        <f>Raw_Data!E2821</f>
        <v>Kharif</v>
      </c>
      <c r="F2821" s="15">
        <f>Raw_Data!F2821</f>
        <v>2.87</v>
      </c>
      <c r="G2821" s="18">
        <f>IF(Raw_Data!G2821="",ROUND(AVERAGEIFS(Raw_Data!$G$2:$G$4001,Raw_Data!$E$2:$E$4001,E2821),1),Raw_Data!G2821)</f>
        <v>817.6</v>
      </c>
      <c r="H2821" s="15">
        <f>Raw_Data!H2821</f>
        <v>26.6</v>
      </c>
      <c r="I2821" s="15">
        <f>Raw_Data!I2821</f>
        <v>73.5</v>
      </c>
      <c r="J2821" s="15">
        <f>Raw_Data!J2821</f>
        <v>6.1</v>
      </c>
      <c r="K2821" s="15">
        <f>Raw_Data!K2821</f>
        <v>6.33</v>
      </c>
      <c r="L2821" s="18">
        <f>IF(Raw_Data!L2821="",ROUND(AVERAGEIFS(Raw_Data!$L$2:$L$4001,Raw_Data!$E$2:$E$4001,E2821),1),Raw_Data!L2821)</f>
        <v>32.799999999999997</v>
      </c>
      <c r="M2821" s="15">
        <f>Raw_Data!M2821</f>
        <v>150.19999999999999</v>
      </c>
      <c r="N2821" s="15">
        <f>Raw_Data!N2821</f>
        <v>48.5</v>
      </c>
      <c r="O2821" s="15">
        <f>Raw_Data!O2821</f>
        <v>113.8</v>
      </c>
      <c r="P2821" s="15" t="str">
        <f>Raw_Data!P2821</f>
        <v>Flood</v>
      </c>
      <c r="Q2821" s="15">
        <f>Raw_Data!Q2821</f>
        <v>249.5</v>
      </c>
      <c r="R2821" s="15">
        <f>Raw_Data!R2821</f>
        <v>5.66</v>
      </c>
      <c r="S2821" s="15">
        <f>Raw_Data!S2821</f>
        <v>0.85</v>
      </c>
      <c r="T2821" s="18">
        <f>IF(Raw_Data!T2821="",ROUND(AVERAGEIFS(Raw_Data!$T$2:$T$4001,Raw_Data!$E$2:$E$4001,E2821,Raw_Data!$D$2:$D$4001,D2821),2),IF(Raw_Data!T2821&gt;INDEX(Cleaning_Reference!$F$6:$F$13,MATCH(D2821,Cleaning_Reference!$A$6:$A$13,0)),INDEX(Cleaning_Reference!$F$6:$F$13,MATCH(D2821,Cleaning_Reference!$A$6:$A$13,0)),Raw_Data!T2821))</f>
        <v>2.69</v>
      </c>
      <c r="U2821" s="15">
        <f>Raw_Data!U2821</f>
        <v>7.72</v>
      </c>
      <c r="V2821" s="15">
        <f>Raw_Data!V2821</f>
        <v>22863</v>
      </c>
      <c r="W2821" s="15">
        <f>Raw_Data!W2821</f>
        <v>219984</v>
      </c>
      <c r="X2821" s="15">
        <f>Raw_Data!X2821</f>
        <v>176502</v>
      </c>
      <c r="Y2821" s="15">
        <f>Raw_Data!Y2821</f>
        <v>-43482</v>
      </c>
      <c r="Z2821" s="15">
        <f>Raw_Data!Z2821</f>
        <v>1670</v>
      </c>
      <c r="AA2821" s="15">
        <f>Raw_Data!AA2821</f>
        <v>4.6230000000000002</v>
      </c>
      <c r="AB2821" s="15">
        <f>Raw_Data!AB2821</f>
        <v>45.3</v>
      </c>
      <c r="AC2821" s="19" t="str">
        <f>IF(Raw_Data!G2821="","Yes","No")</f>
        <v>No</v>
      </c>
      <c r="AD2821" s="19" t="str">
        <f>IF(Raw_Data!L2821="","Yes","No")</f>
        <v>No</v>
      </c>
      <c r="AE2821" s="19" t="str">
        <f>IF(Raw_Data!T2821="","Imputed",IF(Raw_Data!T2821&gt;INDEX(Cleaning_Reference!$F$6:$F$13,MATCH(D2821,Cleaning_Reference!$A$6:$A$13,0)),"Capped","Original"))</f>
        <v>Original</v>
      </c>
      <c r="AF2821" s="21">
        <f t="shared" si="44"/>
        <v>7.72</v>
      </c>
    </row>
    <row r="2822" spans="1:32" ht="15" customHeight="1" x14ac:dyDescent="0.3">
      <c r="A2822" s="20" t="str">
        <f>Raw_Data!A2822</f>
        <v>SF12821</v>
      </c>
      <c r="B2822" s="15" t="str">
        <f>Raw_Data!B2822</f>
        <v>Tamil Nadu</v>
      </c>
      <c r="C2822" s="15" t="str">
        <f>Raw_Data!C2822</f>
        <v>Nashik</v>
      </c>
      <c r="D2822" s="15" t="str">
        <f>Raw_Data!D2822</f>
        <v>Groundnut</v>
      </c>
      <c r="E2822" s="15" t="str">
        <f>Raw_Data!E2822</f>
        <v>Rabi</v>
      </c>
      <c r="F2822" s="15">
        <f>Raw_Data!F2822</f>
        <v>2.5299999999999998</v>
      </c>
      <c r="G2822" s="18">
        <f>IF(Raw_Data!G2822="",ROUND(AVERAGEIFS(Raw_Data!$G$2:$G$4001,Raw_Data!$E$2:$E$4001,E2822),1),Raw_Data!G2822)</f>
        <v>100.1</v>
      </c>
      <c r="H2822" s="15">
        <f>Raw_Data!H2822</f>
        <v>28.3</v>
      </c>
      <c r="I2822" s="15">
        <f>Raw_Data!I2822</f>
        <v>47.5</v>
      </c>
      <c r="J2822" s="15">
        <f>Raw_Data!J2822</f>
        <v>8.6</v>
      </c>
      <c r="K2822" s="15">
        <f>Raw_Data!K2822</f>
        <v>7.12</v>
      </c>
      <c r="L2822" s="18">
        <f>IF(Raw_Data!L2822="",ROUND(AVERAGEIFS(Raw_Data!$L$2:$L$4001,Raw_Data!$E$2:$E$4001,E2822),1),Raw_Data!L2822)</f>
        <v>22.5</v>
      </c>
      <c r="M2822" s="15">
        <f>Raw_Data!M2822</f>
        <v>124.8</v>
      </c>
      <c r="N2822" s="15">
        <f>Raw_Data!N2822</f>
        <v>62.4</v>
      </c>
      <c r="O2822" s="15">
        <f>Raw_Data!O2822</f>
        <v>95.3</v>
      </c>
      <c r="P2822" s="15" t="str">
        <f>Raw_Data!P2822</f>
        <v>Flood</v>
      </c>
      <c r="Q2822" s="15">
        <f>Raw_Data!Q2822</f>
        <v>120</v>
      </c>
      <c r="R2822" s="15">
        <f>Raw_Data!R2822</f>
        <v>6.44</v>
      </c>
      <c r="S2822" s="15">
        <f>Raw_Data!S2822</f>
        <v>0.67</v>
      </c>
      <c r="T2822" s="18">
        <f>IF(Raw_Data!T2822="",ROUND(AVERAGEIFS(Raw_Data!$T$2:$T$4001,Raw_Data!$E$2:$E$4001,E2822,Raw_Data!$D$2:$D$4001,D2822),2),IF(Raw_Data!T2822&gt;INDEX(Cleaning_Reference!$F$6:$F$13,MATCH(D2822,Cleaning_Reference!$A$6:$A$13,0)),INDEX(Cleaning_Reference!$F$6:$F$13,MATCH(D2822,Cleaning_Reference!$A$6:$A$13,0)),Raw_Data!T2822))</f>
        <v>1.49</v>
      </c>
      <c r="U2822" s="15">
        <f>Raw_Data!U2822</f>
        <v>3.77</v>
      </c>
      <c r="V2822" s="15">
        <f>Raw_Data!V2822</f>
        <v>62494</v>
      </c>
      <c r="W2822" s="15">
        <f>Raw_Data!W2822</f>
        <v>174504</v>
      </c>
      <c r="X2822" s="15">
        <f>Raw_Data!X2822</f>
        <v>235602</v>
      </c>
      <c r="Y2822" s="15">
        <f>Raw_Data!Y2822</f>
        <v>61098</v>
      </c>
      <c r="Z2822" s="15">
        <f>Raw_Data!Z2822</f>
        <v>1743</v>
      </c>
      <c r="AA2822" s="15">
        <f>Raw_Data!AA2822</f>
        <v>2.1629999999999998</v>
      </c>
      <c r="AB2822" s="15">
        <f>Raw_Data!AB2822</f>
        <v>19.7</v>
      </c>
      <c r="AC2822" s="19" t="str">
        <f>IF(Raw_Data!G2822="","Yes","No")</f>
        <v>No</v>
      </c>
      <c r="AD2822" s="19" t="str">
        <f>IF(Raw_Data!L2822="","Yes","No")</f>
        <v>No</v>
      </c>
      <c r="AE2822" s="19" t="str">
        <f>IF(Raw_Data!T2822="","Imputed",IF(Raw_Data!T2822&gt;INDEX(Cleaning_Reference!$F$6:$F$13,MATCH(D2822,Cleaning_Reference!$A$6:$A$13,0)),"Capped","Original"))</f>
        <v>Original</v>
      </c>
      <c r="AF2822" s="21">
        <f t="shared" si="44"/>
        <v>3.77</v>
      </c>
    </row>
    <row r="2823" spans="1:32" ht="15" customHeight="1" x14ac:dyDescent="0.3">
      <c r="A2823" s="20" t="str">
        <f>Raw_Data!A2823</f>
        <v>SF12822</v>
      </c>
      <c r="B2823" s="15" t="str">
        <f>Raw_Data!B2823</f>
        <v>Punjab</v>
      </c>
      <c r="C2823" s="15" t="str">
        <f>Raw_Data!C2823</f>
        <v>Nalgonda</v>
      </c>
      <c r="D2823" s="15" t="str">
        <f>Raw_Data!D2823</f>
        <v>Maize</v>
      </c>
      <c r="E2823" s="15" t="str">
        <f>Raw_Data!E2823</f>
        <v>Zaid</v>
      </c>
      <c r="F2823" s="15">
        <f>Raw_Data!F2823</f>
        <v>7.33</v>
      </c>
      <c r="G2823" s="18">
        <f>IF(Raw_Data!G2823="",ROUND(AVERAGEIFS(Raw_Data!$G$2:$G$4001,Raw_Data!$E$2:$E$4001,E2823),1),Raw_Data!G2823)</f>
        <v>241</v>
      </c>
      <c r="H2823" s="15">
        <f>Raw_Data!H2823</f>
        <v>35.799999999999997</v>
      </c>
      <c r="I2823" s="15">
        <f>Raw_Data!I2823</f>
        <v>49.8</v>
      </c>
      <c r="J2823" s="15">
        <f>Raw_Data!J2823</f>
        <v>7.4</v>
      </c>
      <c r="K2823" s="15">
        <f>Raw_Data!K2823</f>
        <v>6.71</v>
      </c>
      <c r="L2823" s="18">
        <f>IF(Raw_Data!L2823="",ROUND(AVERAGEIFS(Raw_Data!$L$2:$L$4001,Raw_Data!$E$2:$E$4001,E2823),1),Raw_Data!L2823)</f>
        <v>21.9</v>
      </c>
      <c r="M2823" s="15">
        <f>Raw_Data!M2823</f>
        <v>202.9</v>
      </c>
      <c r="N2823" s="15">
        <f>Raw_Data!N2823</f>
        <v>66.8</v>
      </c>
      <c r="O2823" s="15">
        <f>Raw_Data!O2823</f>
        <v>74.099999999999994</v>
      </c>
      <c r="P2823" s="15" t="str">
        <f>Raw_Data!P2823</f>
        <v>Flood</v>
      </c>
      <c r="Q2823" s="15">
        <f>Raw_Data!Q2823</f>
        <v>110.4</v>
      </c>
      <c r="R2823" s="15">
        <f>Raw_Data!R2823</f>
        <v>7.8</v>
      </c>
      <c r="S2823" s="15">
        <f>Raw_Data!S2823</f>
        <v>0.68</v>
      </c>
      <c r="T2823" s="18">
        <f>IF(Raw_Data!T2823="",ROUND(AVERAGEIFS(Raw_Data!$T$2:$T$4001,Raw_Data!$E$2:$E$4001,E2823,Raw_Data!$D$2:$D$4001,D2823),2),IF(Raw_Data!T2823&gt;INDEX(Cleaning_Reference!$F$6:$F$13,MATCH(D2823,Cleaning_Reference!$A$6:$A$13,0)),INDEX(Cleaning_Reference!$F$6:$F$13,MATCH(D2823,Cleaning_Reference!$A$6:$A$13,0)),Raw_Data!T2823))</f>
        <v>3.12</v>
      </c>
      <c r="U2823" s="15">
        <f>Raw_Data!U2823</f>
        <v>22.87</v>
      </c>
      <c r="V2823" s="15">
        <f>Raw_Data!V2823</f>
        <v>25288</v>
      </c>
      <c r="W2823" s="15">
        <f>Raw_Data!W2823</f>
        <v>439532</v>
      </c>
      <c r="X2823" s="15">
        <f>Raw_Data!X2823</f>
        <v>578337</v>
      </c>
      <c r="Y2823" s="15">
        <f>Raw_Data!Y2823</f>
        <v>138805</v>
      </c>
      <c r="Z2823" s="15">
        <f>Raw_Data!Z2823</f>
        <v>5083</v>
      </c>
      <c r="AA2823" s="15">
        <f>Raw_Data!AA2823</f>
        <v>4.4989999999999997</v>
      </c>
      <c r="AB2823" s="15">
        <f>Raw_Data!AB2823</f>
        <v>23.1</v>
      </c>
      <c r="AC2823" s="19" t="str">
        <f>IF(Raw_Data!G2823="","Yes","No")</f>
        <v>No</v>
      </c>
      <c r="AD2823" s="19" t="str">
        <f>IF(Raw_Data!L2823="","Yes","No")</f>
        <v>No</v>
      </c>
      <c r="AE2823" s="19" t="str">
        <f>IF(Raw_Data!T2823="","Imputed",IF(Raw_Data!T2823&gt;INDEX(Cleaning_Reference!$F$6:$F$13,MATCH(D2823,Cleaning_Reference!$A$6:$A$13,0)),"Capped","Original"))</f>
        <v>Original</v>
      </c>
      <c r="AF2823" s="21">
        <f t="shared" si="44"/>
        <v>22.87</v>
      </c>
    </row>
    <row r="2824" spans="1:32" ht="15" customHeight="1" x14ac:dyDescent="0.3">
      <c r="A2824" s="20" t="str">
        <f>Raw_Data!A2824</f>
        <v>SF12823</v>
      </c>
      <c r="B2824" s="15" t="str">
        <f>Raw_Data!B2824</f>
        <v>Punjab</v>
      </c>
      <c r="C2824" s="15" t="str">
        <f>Raw_Data!C2824</f>
        <v>Erode</v>
      </c>
      <c r="D2824" s="15" t="str">
        <f>Raw_Data!D2824</f>
        <v>Sugarcane</v>
      </c>
      <c r="E2824" s="15" t="str">
        <f>Raw_Data!E2824</f>
        <v>Rabi</v>
      </c>
      <c r="F2824" s="15">
        <f>Raw_Data!F2824</f>
        <v>13.7</v>
      </c>
      <c r="G2824" s="18">
        <f>IF(Raw_Data!G2824="",ROUND(AVERAGEIFS(Raw_Data!$G$2:$G$4001,Raw_Data!$E$2:$E$4001,E2824),1),Raw_Data!G2824)</f>
        <v>380.2</v>
      </c>
      <c r="H2824" s="15">
        <f>Raw_Data!H2824</f>
        <v>20.7</v>
      </c>
      <c r="I2824" s="15">
        <f>Raw_Data!I2824</f>
        <v>56.5</v>
      </c>
      <c r="J2824" s="15">
        <f>Raw_Data!J2824</f>
        <v>7.6</v>
      </c>
      <c r="K2824" s="15">
        <f>Raw_Data!K2824</f>
        <v>7.26</v>
      </c>
      <c r="L2824" s="18">
        <f>IF(Raw_Data!L2824="",ROUND(AVERAGEIFS(Raw_Data!$L$2:$L$4001,Raw_Data!$E$2:$E$4001,E2824),1),Raw_Data!L2824)</f>
        <v>24.4</v>
      </c>
      <c r="M2824" s="15">
        <f>Raw_Data!M2824</f>
        <v>94.7</v>
      </c>
      <c r="N2824" s="15">
        <f>Raw_Data!N2824</f>
        <v>65.400000000000006</v>
      </c>
      <c r="O2824" s="15">
        <f>Raw_Data!O2824</f>
        <v>112</v>
      </c>
      <c r="P2824" s="15" t="str">
        <f>Raw_Data!P2824</f>
        <v>Drip</v>
      </c>
      <c r="Q2824" s="15">
        <f>Raw_Data!Q2824</f>
        <v>123.8</v>
      </c>
      <c r="R2824" s="15">
        <f>Raw_Data!R2824</f>
        <v>7.45</v>
      </c>
      <c r="S2824" s="15">
        <f>Raw_Data!S2824</f>
        <v>0.83</v>
      </c>
      <c r="T2824" s="18">
        <f>IF(Raw_Data!T2824="",ROUND(AVERAGEIFS(Raw_Data!$T$2:$T$4001,Raw_Data!$E$2:$E$4001,E2824,Raw_Data!$D$2:$D$4001,D2824),2),IF(Raw_Data!T2824&gt;INDEX(Cleaning_Reference!$F$6:$F$13,MATCH(D2824,Cleaning_Reference!$A$6:$A$13,0)),INDEX(Cleaning_Reference!$F$6:$F$13,MATCH(D2824,Cleaning_Reference!$A$6:$A$13,0)),Raw_Data!T2824))</f>
        <v>36.909999999999997</v>
      </c>
      <c r="U2824" s="15">
        <f>Raw_Data!U2824</f>
        <v>505.67</v>
      </c>
      <c r="V2824" s="15">
        <f>Raw_Data!V2824</f>
        <v>3760</v>
      </c>
      <c r="W2824" s="15">
        <f>Raw_Data!W2824</f>
        <v>740762</v>
      </c>
      <c r="X2824" s="15">
        <f>Raw_Data!X2824</f>
        <v>1901319</v>
      </c>
      <c r="Y2824" s="15">
        <f>Raw_Data!Y2824</f>
        <v>1160557</v>
      </c>
      <c r="Z2824" s="15">
        <f>Raw_Data!Z2824</f>
        <v>26967</v>
      </c>
      <c r="AA2824" s="15">
        <f>Raw_Data!AA2824</f>
        <v>18.751000000000001</v>
      </c>
      <c r="AB2824" s="15">
        <f>Raw_Data!AB2824</f>
        <v>28.5</v>
      </c>
      <c r="AC2824" s="19" t="str">
        <f>IF(Raw_Data!G2824="","Yes","No")</f>
        <v>No</v>
      </c>
      <c r="AD2824" s="19" t="str">
        <f>IF(Raw_Data!L2824="","Yes","No")</f>
        <v>No</v>
      </c>
      <c r="AE2824" s="19" t="str">
        <f>IF(Raw_Data!T2824="","Imputed",IF(Raw_Data!T2824&gt;INDEX(Cleaning_Reference!$F$6:$F$13,MATCH(D2824,Cleaning_Reference!$A$6:$A$13,0)),"Capped","Original"))</f>
        <v>Original</v>
      </c>
      <c r="AF2824" s="21">
        <f t="shared" si="44"/>
        <v>505.67</v>
      </c>
    </row>
    <row r="2825" spans="1:32" ht="15" customHeight="1" x14ac:dyDescent="0.3">
      <c r="A2825" s="20" t="str">
        <f>Raw_Data!A2825</f>
        <v>SF12824</v>
      </c>
      <c r="B2825" s="15" t="str">
        <f>Raw_Data!B2825</f>
        <v>Punjab</v>
      </c>
      <c r="C2825" s="15" t="str">
        <f>Raw_Data!C2825</f>
        <v>Krishna</v>
      </c>
      <c r="D2825" s="15" t="str">
        <f>Raw_Data!D2825</f>
        <v>Sugarcane</v>
      </c>
      <c r="E2825" s="15" t="str">
        <f>Raw_Data!E2825</f>
        <v>Rabi</v>
      </c>
      <c r="F2825" s="15">
        <f>Raw_Data!F2825</f>
        <v>4.6500000000000004</v>
      </c>
      <c r="G2825" s="18">
        <f>IF(Raw_Data!G2825="",ROUND(AVERAGEIFS(Raw_Data!$G$2:$G$4001,Raw_Data!$E$2:$E$4001,E2825),1),Raw_Data!G2825)</f>
        <v>709.8</v>
      </c>
      <c r="H2825" s="15">
        <f>Raw_Data!H2825</f>
        <v>22.1</v>
      </c>
      <c r="I2825" s="15">
        <f>Raw_Data!I2825</f>
        <v>63.6</v>
      </c>
      <c r="J2825" s="15">
        <f>Raw_Data!J2825</f>
        <v>7.7</v>
      </c>
      <c r="K2825" s="15">
        <f>Raw_Data!K2825</f>
        <v>6.84</v>
      </c>
      <c r="L2825" s="18">
        <f>IF(Raw_Data!L2825="",ROUND(AVERAGEIFS(Raw_Data!$L$2:$L$4001,Raw_Data!$E$2:$E$4001,E2825),1),Raw_Data!L2825)</f>
        <v>25</v>
      </c>
      <c r="M2825" s="15">
        <f>Raw_Data!M2825</f>
        <v>159.80000000000001</v>
      </c>
      <c r="N2825" s="15">
        <f>Raw_Data!N2825</f>
        <v>59.4</v>
      </c>
      <c r="O2825" s="15">
        <f>Raw_Data!O2825</f>
        <v>136.69999999999999</v>
      </c>
      <c r="P2825" s="15" t="str">
        <f>Raw_Data!P2825</f>
        <v>Flood</v>
      </c>
      <c r="Q2825" s="15">
        <f>Raw_Data!Q2825</f>
        <v>160.4</v>
      </c>
      <c r="R2825" s="15">
        <f>Raw_Data!R2825</f>
        <v>6.37</v>
      </c>
      <c r="S2825" s="15">
        <f>Raw_Data!S2825</f>
        <v>0.83</v>
      </c>
      <c r="T2825" s="18">
        <f>IF(Raw_Data!T2825="",ROUND(AVERAGEIFS(Raw_Data!$T$2:$T$4001,Raw_Data!$E$2:$E$4001,E2825,Raw_Data!$D$2:$D$4001,D2825),2),IF(Raw_Data!T2825&gt;INDEX(Cleaning_Reference!$F$6:$F$13,MATCH(D2825,Cleaning_Reference!$A$6:$A$13,0)),INDEX(Cleaning_Reference!$F$6:$F$13,MATCH(D2825,Cleaning_Reference!$A$6:$A$13,0)),Raw_Data!T2825))</f>
        <v>78.8</v>
      </c>
      <c r="U2825" s="15">
        <f>Raw_Data!U2825</f>
        <v>366.42</v>
      </c>
      <c r="V2825" s="15">
        <f>Raw_Data!V2825</f>
        <v>3328</v>
      </c>
      <c r="W2825" s="15">
        <f>Raw_Data!W2825</f>
        <v>301966</v>
      </c>
      <c r="X2825" s="15">
        <f>Raw_Data!X2825</f>
        <v>1219446</v>
      </c>
      <c r="Y2825" s="15">
        <f>Raw_Data!Y2825</f>
        <v>917480</v>
      </c>
      <c r="Z2825" s="15">
        <f>Raw_Data!Z2825</f>
        <v>13594</v>
      </c>
      <c r="AA2825" s="15">
        <f>Raw_Data!AA2825</f>
        <v>26.954999999999998</v>
      </c>
      <c r="AB2825" s="15">
        <f>Raw_Data!AB2825</f>
        <v>45.2</v>
      </c>
      <c r="AC2825" s="19" t="str">
        <f>IF(Raw_Data!G2825="","Yes","No")</f>
        <v>No</v>
      </c>
      <c r="AD2825" s="19" t="str">
        <f>IF(Raw_Data!L2825="","Yes","No")</f>
        <v>No</v>
      </c>
      <c r="AE2825" s="19" t="str">
        <f>IF(Raw_Data!T2825="","Imputed",IF(Raw_Data!T2825&gt;INDEX(Cleaning_Reference!$F$6:$F$13,MATCH(D2825,Cleaning_Reference!$A$6:$A$13,0)),"Capped","Original"))</f>
        <v>Original</v>
      </c>
      <c r="AF2825" s="21">
        <f t="shared" si="44"/>
        <v>366.42</v>
      </c>
    </row>
    <row r="2826" spans="1:32" ht="15" customHeight="1" x14ac:dyDescent="0.3">
      <c r="A2826" s="20" t="str">
        <f>Raw_Data!A2826</f>
        <v>SF12825</v>
      </c>
      <c r="B2826" s="15" t="str">
        <f>Raw_Data!B2826</f>
        <v>Punjab</v>
      </c>
      <c r="C2826" s="15" t="str">
        <f>Raw_Data!C2826</f>
        <v>Krishna</v>
      </c>
      <c r="D2826" s="15" t="str">
        <f>Raw_Data!D2826</f>
        <v>Chilli</v>
      </c>
      <c r="E2826" s="15" t="str">
        <f>Raw_Data!E2826</f>
        <v>Kharif</v>
      </c>
      <c r="F2826" s="15">
        <f>Raw_Data!F2826</f>
        <v>4.53</v>
      </c>
      <c r="G2826" s="18">
        <f>IF(Raw_Data!G2826="",ROUND(AVERAGEIFS(Raw_Data!$G$2:$G$4001,Raw_Data!$E$2:$E$4001,E2826),1),Raw_Data!G2826)</f>
        <v>694.3</v>
      </c>
      <c r="H2826" s="15">
        <f>Raw_Data!H2826</f>
        <v>26.5</v>
      </c>
      <c r="I2826" s="15">
        <f>Raw_Data!I2826</f>
        <v>77.099999999999994</v>
      </c>
      <c r="J2826" s="15">
        <f>Raw_Data!J2826</f>
        <v>5.8</v>
      </c>
      <c r="K2826" s="15">
        <f>Raw_Data!K2826</f>
        <v>7.53</v>
      </c>
      <c r="L2826" s="18">
        <f>IF(Raw_Data!L2826="",ROUND(AVERAGEIFS(Raw_Data!$L$2:$L$4001,Raw_Data!$E$2:$E$4001,E2826),1),Raw_Data!L2826)</f>
        <v>30.9</v>
      </c>
      <c r="M2826" s="15">
        <f>Raw_Data!M2826</f>
        <v>40</v>
      </c>
      <c r="N2826" s="15">
        <f>Raw_Data!N2826</f>
        <v>50.5</v>
      </c>
      <c r="O2826" s="15">
        <f>Raw_Data!O2826</f>
        <v>118.7</v>
      </c>
      <c r="P2826" s="15" t="str">
        <f>Raw_Data!P2826</f>
        <v>Sprinkler</v>
      </c>
      <c r="Q2826" s="15">
        <f>Raw_Data!Q2826</f>
        <v>111.5</v>
      </c>
      <c r="R2826" s="15">
        <f>Raw_Data!R2826</f>
        <v>7.67</v>
      </c>
      <c r="S2826" s="15">
        <f>Raw_Data!S2826</f>
        <v>0.67</v>
      </c>
      <c r="T2826" s="18">
        <f>IF(Raw_Data!T2826="",ROUND(AVERAGEIFS(Raw_Data!$T$2:$T$4001,Raw_Data!$E$2:$E$4001,E2826,Raw_Data!$D$2:$D$4001,D2826),2),IF(Raw_Data!T2826&gt;INDEX(Cleaning_Reference!$F$6:$F$13,MATCH(D2826,Cleaning_Reference!$A$6:$A$13,0)),INDEX(Cleaning_Reference!$F$6:$F$13,MATCH(D2826,Cleaning_Reference!$A$6:$A$13,0)),Raw_Data!T2826))</f>
        <v>1.1499999999999999</v>
      </c>
      <c r="U2826" s="15">
        <f>Raw_Data!U2826</f>
        <v>5.21</v>
      </c>
      <c r="V2826" s="15">
        <f>Raw_Data!V2826</f>
        <v>89337</v>
      </c>
      <c r="W2826" s="15">
        <f>Raw_Data!W2826</f>
        <v>263333</v>
      </c>
      <c r="X2826" s="15">
        <f>Raw_Data!X2826</f>
        <v>465446</v>
      </c>
      <c r="Y2826" s="15">
        <f>Raw_Data!Y2826</f>
        <v>202113</v>
      </c>
      <c r="Z2826" s="15">
        <f>Raw_Data!Z2826</f>
        <v>2740</v>
      </c>
      <c r="AA2826" s="15">
        <f>Raw_Data!AA2826</f>
        <v>1.901</v>
      </c>
      <c r="AB2826" s="15">
        <f>Raw_Data!AB2826</f>
        <v>53.7</v>
      </c>
      <c r="AC2826" s="19" t="str">
        <f>IF(Raw_Data!G2826="","Yes","No")</f>
        <v>No</v>
      </c>
      <c r="AD2826" s="19" t="str">
        <f>IF(Raw_Data!L2826="","Yes","No")</f>
        <v>No</v>
      </c>
      <c r="AE2826" s="19" t="str">
        <f>IF(Raw_Data!T2826="","Imputed",IF(Raw_Data!T2826&gt;INDEX(Cleaning_Reference!$F$6:$F$13,MATCH(D2826,Cleaning_Reference!$A$6:$A$13,0)),"Capped","Original"))</f>
        <v>Original</v>
      </c>
      <c r="AF2826" s="21">
        <f t="shared" si="44"/>
        <v>5.21</v>
      </c>
    </row>
    <row r="2827" spans="1:32" ht="15" customHeight="1" x14ac:dyDescent="0.3">
      <c r="A2827" s="20" t="str">
        <f>Raw_Data!A2827</f>
        <v>SF12826</v>
      </c>
      <c r="B2827" s="15" t="str">
        <f>Raw_Data!B2827</f>
        <v>Maharashtra</v>
      </c>
      <c r="C2827" s="15" t="str">
        <f>Raw_Data!C2827</f>
        <v>Guntur</v>
      </c>
      <c r="D2827" s="15" t="str">
        <f>Raw_Data!D2827</f>
        <v>Wheat</v>
      </c>
      <c r="E2827" s="15" t="str">
        <f>Raw_Data!E2827</f>
        <v>Kharif</v>
      </c>
      <c r="F2827" s="15">
        <f>Raw_Data!F2827</f>
        <v>11.07</v>
      </c>
      <c r="G2827" s="18">
        <f>IF(Raw_Data!G2827="",ROUND(AVERAGEIFS(Raw_Data!$G$2:$G$4001,Raw_Data!$E$2:$E$4001,E2827),1),Raw_Data!G2827)</f>
        <v>795.6</v>
      </c>
      <c r="H2827" s="15">
        <f>Raw_Data!H2827</f>
        <v>29.2</v>
      </c>
      <c r="I2827" s="15">
        <f>Raw_Data!I2827</f>
        <v>62.7</v>
      </c>
      <c r="J2827" s="15">
        <f>Raw_Data!J2827</f>
        <v>6.6</v>
      </c>
      <c r="K2827" s="15">
        <f>Raw_Data!K2827</f>
        <v>7.06</v>
      </c>
      <c r="L2827" s="18">
        <f>IF(Raw_Data!L2827="",ROUND(AVERAGEIFS(Raw_Data!$L$2:$L$4001,Raw_Data!$E$2:$E$4001,E2827),1),Raw_Data!L2827)</f>
        <v>35.6</v>
      </c>
      <c r="M2827" s="15">
        <f>Raw_Data!M2827</f>
        <v>138.1</v>
      </c>
      <c r="N2827" s="15">
        <f>Raw_Data!N2827</f>
        <v>65</v>
      </c>
      <c r="O2827" s="15">
        <f>Raw_Data!O2827</f>
        <v>113.7</v>
      </c>
      <c r="P2827" s="15" t="str">
        <f>Raw_Data!P2827</f>
        <v>Drip</v>
      </c>
      <c r="Q2827" s="15">
        <f>Raw_Data!Q2827</f>
        <v>188</v>
      </c>
      <c r="R2827" s="15">
        <f>Raw_Data!R2827</f>
        <v>4.97</v>
      </c>
      <c r="S2827" s="15">
        <f>Raw_Data!S2827</f>
        <v>0.69</v>
      </c>
      <c r="T2827" s="18">
        <f>IF(Raw_Data!T2827="",ROUND(AVERAGEIFS(Raw_Data!$T$2:$T$4001,Raw_Data!$E$2:$E$4001,E2827,Raw_Data!$D$2:$D$4001,D2827),2),IF(Raw_Data!T2827&gt;INDEX(Cleaning_Reference!$F$6:$F$13,MATCH(D2827,Cleaning_Reference!$A$6:$A$13,0)),INDEX(Cleaning_Reference!$F$6:$F$13,MATCH(D2827,Cleaning_Reference!$A$6:$A$13,0)),Raw_Data!T2827))</f>
        <v>4.12</v>
      </c>
      <c r="U2827" s="15">
        <f>Raw_Data!U2827</f>
        <v>45.61</v>
      </c>
      <c r="V2827" s="15">
        <f>Raw_Data!V2827</f>
        <v>25652</v>
      </c>
      <c r="W2827" s="15">
        <f>Raw_Data!W2827</f>
        <v>707465</v>
      </c>
      <c r="X2827" s="15">
        <f>Raw_Data!X2827</f>
        <v>1169988</v>
      </c>
      <c r="Y2827" s="15">
        <f>Raw_Data!Y2827</f>
        <v>462523</v>
      </c>
      <c r="Z2827" s="15">
        <f>Raw_Data!Z2827</f>
        <v>4878</v>
      </c>
      <c r="AA2827" s="15">
        <f>Raw_Data!AA2827</f>
        <v>9.35</v>
      </c>
      <c r="AB2827" s="15">
        <f>Raw_Data!AB2827</f>
        <v>46.9</v>
      </c>
      <c r="AC2827" s="19" t="str">
        <f>IF(Raw_Data!G2827="","Yes","No")</f>
        <v>No</v>
      </c>
      <c r="AD2827" s="19" t="str">
        <f>IF(Raw_Data!L2827="","Yes","No")</f>
        <v>No</v>
      </c>
      <c r="AE2827" s="19" t="str">
        <f>IF(Raw_Data!T2827="","Imputed",IF(Raw_Data!T2827&gt;INDEX(Cleaning_Reference!$F$6:$F$13,MATCH(D2827,Cleaning_Reference!$A$6:$A$13,0)),"Capped","Original"))</f>
        <v>Original</v>
      </c>
      <c r="AF2827" s="21">
        <f t="shared" si="44"/>
        <v>45.61</v>
      </c>
    </row>
    <row r="2828" spans="1:32" ht="15" customHeight="1" x14ac:dyDescent="0.3">
      <c r="A2828" s="20" t="str">
        <f>Raw_Data!A2828</f>
        <v>SF12827</v>
      </c>
      <c r="B2828" s="15" t="str">
        <f>Raw_Data!B2828</f>
        <v>Punjab</v>
      </c>
      <c r="C2828" s="15" t="str">
        <f>Raw_Data!C2828</f>
        <v>Nalgonda</v>
      </c>
      <c r="D2828" s="15" t="str">
        <f>Raw_Data!D2828</f>
        <v>Maize</v>
      </c>
      <c r="E2828" s="15" t="str">
        <f>Raw_Data!E2828</f>
        <v>Kharif</v>
      </c>
      <c r="F2828" s="15">
        <f>Raw_Data!F2828</f>
        <v>13.96</v>
      </c>
      <c r="G2828" s="18">
        <f>IF(Raw_Data!G2828="",ROUND(AVERAGEIFS(Raw_Data!$G$2:$G$4001,Raw_Data!$E$2:$E$4001,E2828),1),Raw_Data!G2828)</f>
        <v>743.6</v>
      </c>
      <c r="H2828" s="15">
        <f>Raw_Data!H2828</f>
        <v>28.3</v>
      </c>
      <c r="I2828" s="15">
        <f>Raw_Data!I2828</f>
        <v>65.3</v>
      </c>
      <c r="J2828" s="15">
        <f>Raw_Data!J2828</f>
        <v>5.0999999999999996</v>
      </c>
      <c r="K2828" s="15">
        <f>Raw_Data!K2828</f>
        <v>6.89</v>
      </c>
      <c r="L2828" s="18">
        <f>IF(Raw_Data!L2828="",ROUND(AVERAGEIFS(Raw_Data!$L$2:$L$4001,Raw_Data!$E$2:$E$4001,E2828),1),Raw_Data!L2828)</f>
        <v>38.799999999999997</v>
      </c>
      <c r="M2828" s="15">
        <f>Raw_Data!M2828</f>
        <v>129.5</v>
      </c>
      <c r="N2828" s="15">
        <f>Raw_Data!N2828</f>
        <v>50</v>
      </c>
      <c r="O2828" s="15">
        <f>Raw_Data!O2828</f>
        <v>106.7</v>
      </c>
      <c r="P2828" s="15" t="str">
        <f>Raw_Data!P2828</f>
        <v>Sprinkler</v>
      </c>
      <c r="Q2828" s="15">
        <f>Raw_Data!Q2828</f>
        <v>170.4</v>
      </c>
      <c r="R2828" s="15">
        <f>Raw_Data!R2828</f>
        <v>5.17</v>
      </c>
      <c r="S2828" s="15">
        <f>Raw_Data!S2828</f>
        <v>1</v>
      </c>
      <c r="T2828" s="18">
        <f>IF(Raw_Data!T2828="",ROUND(AVERAGEIFS(Raw_Data!$T$2:$T$4001,Raw_Data!$E$2:$E$4001,E2828,Raw_Data!$D$2:$D$4001,D2828),2),IF(Raw_Data!T2828&gt;INDEX(Cleaning_Reference!$F$6:$F$13,MATCH(D2828,Cleaning_Reference!$A$6:$A$13,0)),INDEX(Cleaning_Reference!$F$6:$F$13,MATCH(D2828,Cleaning_Reference!$A$6:$A$13,0)),Raw_Data!T2828))</f>
        <v>6.08</v>
      </c>
      <c r="U2828" s="15">
        <f>Raw_Data!U2828</f>
        <v>84.88</v>
      </c>
      <c r="V2828" s="15">
        <f>Raw_Data!V2828</f>
        <v>22562</v>
      </c>
      <c r="W2828" s="15">
        <f>Raw_Data!W2828</f>
        <v>984276</v>
      </c>
      <c r="X2828" s="15">
        <f>Raw_Data!X2828</f>
        <v>1915063</v>
      </c>
      <c r="Y2828" s="15">
        <f>Raw_Data!Y2828</f>
        <v>930787</v>
      </c>
      <c r="Z2828" s="15">
        <f>Raw_Data!Z2828</f>
        <v>7319</v>
      </c>
      <c r="AA2828" s="15">
        <f>Raw_Data!AA2828</f>
        <v>11.597</v>
      </c>
      <c r="AB2828" s="15">
        <f>Raw_Data!AB2828</f>
        <v>47.7</v>
      </c>
      <c r="AC2828" s="19" t="str">
        <f>IF(Raw_Data!G2828="","Yes","No")</f>
        <v>No</v>
      </c>
      <c r="AD2828" s="19" t="str">
        <f>IF(Raw_Data!L2828="","Yes","No")</f>
        <v>No</v>
      </c>
      <c r="AE2828" s="19" t="str">
        <f>IF(Raw_Data!T2828="","Imputed",IF(Raw_Data!T2828&gt;INDEX(Cleaning_Reference!$F$6:$F$13,MATCH(D2828,Cleaning_Reference!$A$6:$A$13,0)),"Capped","Original"))</f>
        <v>Original</v>
      </c>
      <c r="AF2828" s="21">
        <f t="shared" si="44"/>
        <v>84.88</v>
      </c>
    </row>
    <row r="2829" spans="1:32" ht="15" customHeight="1" x14ac:dyDescent="0.3">
      <c r="A2829" s="20" t="str">
        <f>Raw_Data!A2829</f>
        <v>SF12828</v>
      </c>
      <c r="B2829" s="15" t="str">
        <f>Raw_Data!B2829</f>
        <v>Gujarat</v>
      </c>
      <c r="C2829" s="15" t="str">
        <f>Raw_Data!C2829</f>
        <v>Guntur</v>
      </c>
      <c r="D2829" s="15" t="str">
        <f>Raw_Data!D2829</f>
        <v>Wheat</v>
      </c>
      <c r="E2829" s="15" t="str">
        <f>Raw_Data!E2829</f>
        <v>Rabi</v>
      </c>
      <c r="F2829" s="15">
        <f>Raw_Data!F2829</f>
        <v>11.86</v>
      </c>
      <c r="G2829" s="18">
        <f>IF(Raw_Data!G2829="",ROUND(AVERAGEIFS(Raw_Data!$G$2:$G$4001,Raw_Data!$E$2:$E$4001,E2829),1),Raw_Data!G2829)</f>
        <v>248.5</v>
      </c>
      <c r="H2829" s="15">
        <f>Raw_Data!H2829</f>
        <v>23.5</v>
      </c>
      <c r="I2829" s="15">
        <f>Raw_Data!I2829</f>
        <v>58</v>
      </c>
      <c r="J2829" s="15">
        <f>Raw_Data!J2829</f>
        <v>6.9</v>
      </c>
      <c r="K2829" s="15">
        <f>Raw_Data!K2829</f>
        <v>6.45</v>
      </c>
      <c r="L2829" s="18">
        <f>IF(Raw_Data!L2829="",ROUND(AVERAGEIFS(Raw_Data!$L$2:$L$4001,Raw_Data!$E$2:$E$4001,E2829),1),Raw_Data!L2829)</f>
        <v>29.5</v>
      </c>
      <c r="M2829" s="15">
        <f>Raw_Data!M2829</f>
        <v>113.5</v>
      </c>
      <c r="N2829" s="15">
        <f>Raw_Data!N2829</f>
        <v>47.3</v>
      </c>
      <c r="O2829" s="15">
        <f>Raw_Data!O2829</f>
        <v>112.5</v>
      </c>
      <c r="P2829" s="15" t="str">
        <f>Raw_Data!P2829</f>
        <v>Sprinkler</v>
      </c>
      <c r="Q2829" s="15">
        <f>Raw_Data!Q2829</f>
        <v>222.6</v>
      </c>
      <c r="R2829" s="15">
        <f>Raw_Data!R2829</f>
        <v>5.51</v>
      </c>
      <c r="S2829" s="15">
        <f>Raw_Data!S2829</f>
        <v>0.76</v>
      </c>
      <c r="T2829" s="18">
        <f>IF(Raw_Data!T2829="",ROUND(AVERAGEIFS(Raw_Data!$T$2:$T$4001,Raw_Data!$E$2:$E$4001,E2829,Raw_Data!$D$2:$D$4001,D2829),2),IF(Raw_Data!T2829&gt;INDEX(Cleaning_Reference!$F$6:$F$13,MATCH(D2829,Cleaning_Reference!$A$6:$A$13,0)),INDEX(Cleaning_Reference!$F$6:$F$13,MATCH(D2829,Cleaning_Reference!$A$6:$A$13,0)),Raw_Data!T2829))</f>
        <v>2.25</v>
      </c>
      <c r="U2829" s="15">
        <f>Raw_Data!U2829</f>
        <v>26.68</v>
      </c>
      <c r="V2829" s="15">
        <f>Raw_Data!V2829</f>
        <v>26910</v>
      </c>
      <c r="W2829" s="15">
        <f>Raw_Data!W2829</f>
        <v>935818</v>
      </c>
      <c r="X2829" s="15">
        <f>Raw_Data!X2829</f>
        <v>717959</v>
      </c>
      <c r="Y2829" s="15">
        <f>Raw_Data!Y2829</f>
        <v>-217859</v>
      </c>
      <c r="Z2829" s="15">
        <f>Raw_Data!Z2829</f>
        <v>6358</v>
      </c>
      <c r="AA2829" s="15">
        <f>Raw_Data!AA2829</f>
        <v>4.1959999999999997</v>
      </c>
      <c r="AB2829" s="15">
        <f>Raw_Data!AB2829</f>
        <v>43.2</v>
      </c>
      <c r="AC2829" s="19" t="str">
        <f>IF(Raw_Data!G2829="","Yes","No")</f>
        <v>No</v>
      </c>
      <c r="AD2829" s="19" t="str">
        <f>IF(Raw_Data!L2829="","Yes","No")</f>
        <v>No</v>
      </c>
      <c r="AE2829" s="19" t="str">
        <f>IF(Raw_Data!T2829="","Imputed",IF(Raw_Data!T2829&gt;INDEX(Cleaning_Reference!$F$6:$F$13,MATCH(D2829,Cleaning_Reference!$A$6:$A$13,0)),"Capped","Original"))</f>
        <v>Original</v>
      </c>
      <c r="AF2829" s="21">
        <f t="shared" si="44"/>
        <v>26.69</v>
      </c>
    </row>
    <row r="2830" spans="1:32" ht="15" customHeight="1" x14ac:dyDescent="0.3">
      <c r="A2830" s="20" t="str">
        <f>Raw_Data!A2830</f>
        <v>SF12829</v>
      </c>
      <c r="B2830" s="15" t="str">
        <f>Raw_Data!B2830</f>
        <v>Gujarat</v>
      </c>
      <c r="C2830" s="15" t="str">
        <f>Raw_Data!C2830</f>
        <v>Raichur</v>
      </c>
      <c r="D2830" s="15" t="str">
        <f>Raw_Data!D2830</f>
        <v>Sugarcane</v>
      </c>
      <c r="E2830" s="15" t="str">
        <f>Raw_Data!E2830</f>
        <v>Rabi</v>
      </c>
      <c r="F2830" s="15">
        <f>Raw_Data!F2830</f>
        <v>2.66</v>
      </c>
      <c r="G2830" s="18">
        <f>IF(Raw_Data!G2830="",ROUND(AVERAGEIFS(Raw_Data!$G$2:$G$4001,Raw_Data!$E$2:$E$4001,E2830),1),Raw_Data!G2830)</f>
        <v>284.7</v>
      </c>
      <c r="H2830" s="15">
        <f>Raw_Data!H2830</f>
        <v>24.1</v>
      </c>
      <c r="I2830" s="15">
        <f>Raw_Data!I2830</f>
        <v>45.6</v>
      </c>
      <c r="J2830" s="15">
        <f>Raw_Data!J2830</f>
        <v>7.9</v>
      </c>
      <c r="K2830" s="15">
        <f>Raw_Data!K2830</f>
        <v>5.97</v>
      </c>
      <c r="L2830" s="18">
        <f>IF(Raw_Data!L2830="",ROUND(AVERAGEIFS(Raw_Data!$L$2:$L$4001,Raw_Data!$E$2:$E$4001,E2830),1),Raw_Data!L2830)</f>
        <v>21.1</v>
      </c>
      <c r="M2830" s="15">
        <f>Raw_Data!M2830</f>
        <v>153.5</v>
      </c>
      <c r="N2830" s="15">
        <f>Raw_Data!N2830</f>
        <v>45.1</v>
      </c>
      <c r="O2830" s="15">
        <f>Raw_Data!O2830</f>
        <v>113.6</v>
      </c>
      <c r="P2830" s="15" t="str">
        <f>Raw_Data!P2830</f>
        <v>Drip</v>
      </c>
      <c r="Q2830" s="15">
        <f>Raw_Data!Q2830</f>
        <v>187.4</v>
      </c>
      <c r="R2830" s="15">
        <f>Raw_Data!R2830</f>
        <v>6.36</v>
      </c>
      <c r="S2830" s="15">
        <f>Raw_Data!S2830</f>
        <v>0.84</v>
      </c>
      <c r="T2830" s="18">
        <f>IF(Raw_Data!T2830="",ROUND(AVERAGEIFS(Raw_Data!$T$2:$T$4001,Raw_Data!$E$2:$E$4001,E2830,Raw_Data!$D$2:$D$4001,D2830),2),IF(Raw_Data!T2830&gt;INDEX(Cleaning_Reference!$F$6:$F$13,MATCH(D2830,Cleaning_Reference!$A$6:$A$13,0)),INDEX(Cleaning_Reference!$F$6:$F$13,MATCH(D2830,Cleaning_Reference!$A$6:$A$13,0)),Raw_Data!T2830))</f>
        <v>25.81</v>
      </c>
      <c r="U2830" s="15">
        <f>Raw_Data!U2830</f>
        <v>68.650000000000006</v>
      </c>
      <c r="V2830" s="15">
        <f>Raw_Data!V2830</f>
        <v>3113</v>
      </c>
      <c r="W2830" s="15">
        <f>Raw_Data!W2830</f>
        <v>226581</v>
      </c>
      <c r="X2830" s="15">
        <f>Raw_Data!X2830</f>
        <v>213707</v>
      </c>
      <c r="Y2830" s="15">
        <f>Raw_Data!Y2830</f>
        <v>-12874</v>
      </c>
      <c r="Z2830" s="15">
        <f>Raw_Data!Z2830</f>
        <v>3703</v>
      </c>
      <c r="AA2830" s="15">
        <f>Raw_Data!AA2830</f>
        <v>18.539000000000001</v>
      </c>
      <c r="AB2830" s="15">
        <f>Raw_Data!AB2830</f>
        <v>19</v>
      </c>
      <c r="AC2830" s="19" t="str">
        <f>IF(Raw_Data!G2830="","Yes","No")</f>
        <v>No</v>
      </c>
      <c r="AD2830" s="19" t="str">
        <f>IF(Raw_Data!L2830="","Yes","No")</f>
        <v>No</v>
      </c>
      <c r="AE2830" s="19" t="str">
        <f>IF(Raw_Data!T2830="","Imputed",IF(Raw_Data!T2830&gt;INDEX(Cleaning_Reference!$F$6:$F$13,MATCH(D2830,Cleaning_Reference!$A$6:$A$13,0)),"Capped","Original"))</f>
        <v>Original</v>
      </c>
      <c r="AF2830" s="21">
        <f t="shared" si="44"/>
        <v>68.650000000000006</v>
      </c>
    </row>
    <row r="2831" spans="1:32" ht="15" customHeight="1" x14ac:dyDescent="0.3">
      <c r="A2831" s="20" t="str">
        <f>Raw_Data!A2831</f>
        <v>SF12830</v>
      </c>
      <c r="B2831" s="15" t="str">
        <f>Raw_Data!B2831</f>
        <v>Maharashtra</v>
      </c>
      <c r="C2831" s="15" t="str">
        <f>Raw_Data!C2831</f>
        <v>Guntur</v>
      </c>
      <c r="D2831" s="15" t="str">
        <f>Raw_Data!D2831</f>
        <v>Rice</v>
      </c>
      <c r="E2831" s="15" t="str">
        <f>Raw_Data!E2831</f>
        <v>Rabi</v>
      </c>
      <c r="F2831" s="15">
        <f>Raw_Data!F2831</f>
        <v>14.2</v>
      </c>
      <c r="G2831" s="18">
        <f>IF(Raw_Data!G2831="",ROUND(AVERAGEIFS(Raw_Data!$G$2:$G$4001,Raw_Data!$E$2:$E$4001,E2831),1),Raw_Data!G2831)</f>
        <v>460</v>
      </c>
      <c r="H2831" s="15">
        <f>Raw_Data!H2831</f>
        <v>21.9</v>
      </c>
      <c r="I2831" s="15">
        <f>Raw_Data!I2831</f>
        <v>60.7</v>
      </c>
      <c r="J2831" s="15">
        <f>Raw_Data!J2831</f>
        <v>7.9</v>
      </c>
      <c r="K2831" s="15">
        <f>Raw_Data!K2831</f>
        <v>5.36</v>
      </c>
      <c r="L2831" s="18">
        <f>IF(Raw_Data!L2831="",ROUND(AVERAGEIFS(Raw_Data!$L$2:$L$4001,Raw_Data!$E$2:$E$4001,E2831),1),Raw_Data!L2831)</f>
        <v>24.1</v>
      </c>
      <c r="M2831" s="15">
        <f>Raw_Data!M2831</f>
        <v>107.6</v>
      </c>
      <c r="N2831" s="15">
        <f>Raw_Data!N2831</f>
        <v>51.3</v>
      </c>
      <c r="O2831" s="15">
        <f>Raw_Data!O2831</f>
        <v>118.7</v>
      </c>
      <c r="P2831" s="15" t="str">
        <f>Raw_Data!P2831</f>
        <v>Flood</v>
      </c>
      <c r="Q2831" s="15">
        <f>Raw_Data!Q2831</f>
        <v>58.2</v>
      </c>
      <c r="R2831" s="15">
        <f>Raw_Data!R2831</f>
        <v>2.46</v>
      </c>
      <c r="S2831" s="15">
        <f>Raw_Data!S2831</f>
        <v>0.95</v>
      </c>
      <c r="T2831" s="18">
        <f>IF(Raw_Data!T2831="",ROUND(AVERAGEIFS(Raw_Data!$T$2:$T$4001,Raw_Data!$E$2:$E$4001,E2831,Raw_Data!$D$2:$D$4001,D2831),2),IF(Raw_Data!T2831&gt;INDEX(Cleaning_Reference!$F$6:$F$13,MATCH(D2831,Cleaning_Reference!$A$6:$A$13,0)),INDEX(Cleaning_Reference!$F$6:$F$13,MATCH(D2831,Cleaning_Reference!$A$6:$A$13,0)),Raw_Data!T2831))</f>
        <v>0.3</v>
      </c>
      <c r="U2831" s="15">
        <f>Raw_Data!U2831</f>
        <v>4.26</v>
      </c>
      <c r="V2831" s="15">
        <f>Raw_Data!V2831</f>
        <v>21435</v>
      </c>
      <c r="W2831" s="15">
        <f>Raw_Data!W2831</f>
        <v>729088</v>
      </c>
      <c r="X2831" s="15">
        <f>Raw_Data!X2831</f>
        <v>91313</v>
      </c>
      <c r="Y2831" s="15">
        <f>Raw_Data!Y2831</f>
        <v>-637775</v>
      </c>
      <c r="Z2831" s="15">
        <f>Raw_Data!Z2831</f>
        <v>29111</v>
      </c>
      <c r="AA2831" s="15">
        <f>Raw_Data!AA2831</f>
        <v>0.14599999999999999</v>
      </c>
      <c r="AB2831" s="15">
        <f>Raw_Data!AB2831</f>
        <v>58</v>
      </c>
      <c r="AC2831" s="19" t="str">
        <f>IF(Raw_Data!G2831="","Yes","No")</f>
        <v>No</v>
      </c>
      <c r="AD2831" s="19" t="str">
        <f>IF(Raw_Data!L2831="","Yes","No")</f>
        <v>Yes</v>
      </c>
      <c r="AE2831" s="19" t="str">
        <f>IF(Raw_Data!T2831="","Imputed",IF(Raw_Data!T2831&gt;INDEX(Cleaning_Reference!$F$6:$F$13,MATCH(D2831,Cleaning_Reference!$A$6:$A$13,0)),"Capped","Original"))</f>
        <v>Original</v>
      </c>
      <c r="AF2831" s="21">
        <f t="shared" si="44"/>
        <v>4.26</v>
      </c>
    </row>
    <row r="2832" spans="1:32" ht="15" customHeight="1" x14ac:dyDescent="0.3">
      <c r="A2832" s="20" t="str">
        <f>Raw_Data!A2832</f>
        <v>SF12831</v>
      </c>
      <c r="B2832" s="15" t="str">
        <f>Raw_Data!B2832</f>
        <v>Karnataka</v>
      </c>
      <c r="C2832" s="15" t="str">
        <f>Raw_Data!C2832</f>
        <v>Krishna</v>
      </c>
      <c r="D2832" s="15" t="str">
        <f>Raw_Data!D2832</f>
        <v>Rice</v>
      </c>
      <c r="E2832" s="15" t="str">
        <f>Raw_Data!E2832</f>
        <v>Rabi</v>
      </c>
      <c r="F2832" s="15">
        <f>Raw_Data!F2832</f>
        <v>10.72</v>
      </c>
      <c r="G2832" s="18">
        <f>IF(Raw_Data!G2832="",ROUND(AVERAGEIFS(Raw_Data!$G$2:$G$4001,Raw_Data!$E$2:$E$4001,E2832),1),Raw_Data!G2832)</f>
        <v>218.2</v>
      </c>
      <c r="H2832" s="15">
        <f>Raw_Data!H2832</f>
        <v>25.2</v>
      </c>
      <c r="I2832" s="15">
        <f>Raw_Data!I2832</f>
        <v>60.4</v>
      </c>
      <c r="J2832" s="15">
        <f>Raw_Data!J2832</f>
        <v>7.9</v>
      </c>
      <c r="K2832" s="15">
        <f>Raw_Data!K2832</f>
        <v>6.59</v>
      </c>
      <c r="L2832" s="18">
        <f>IF(Raw_Data!L2832="",ROUND(AVERAGEIFS(Raw_Data!$L$2:$L$4001,Raw_Data!$E$2:$E$4001,E2832),1),Raw_Data!L2832)</f>
        <v>22.6</v>
      </c>
      <c r="M2832" s="15">
        <f>Raw_Data!M2832</f>
        <v>148.80000000000001</v>
      </c>
      <c r="N2832" s="15">
        <f>Raw_Data!N2832</f>
        <v>47.9</v>
      </c>
      <c r="O2832" s="15">
        <f>Raw_Data!O2832</f>
        <v>96</v>
      </c>
      <c r="P2832" s="15" t="str">
        <f>Raw_Data!P2832</f>
        <v>Drip</v>
      </c>
      <c r="Q2832" s="15">
        <f>Raw_Data!Q2832</f>
        <v>103.2</v>
      </c>
      <c r="R2832" s="15">
        <f>Raw_Data!R2832</f>
        <v>8.77</v>
      </c>
      <c r="S2832" s="15">
        <f>Raw_Data!S2832</f>
        <v>0.75</v>
      </c>
      <c r="T2832" s="18">
        <f>IF(Raw_Data!T2832="",ROUND(AVERAGEIFS(Raw_Data!$T$2:$T$4001,Raw_Data!$E$2:$E$4001,E2832,Raw_Data!$D$2:$D$4001,D2832),2),IF(Raw_Data!T2832&gt;INDEX(Cleaning_Reference!$F$6:$F$13,MATCH(D2832,Cleaning_Reference!$A$6:$A$13,0)),INDEX(Cleaning_Reference!$F$6:$F$13,MATCH(D2832,Cleaning_Reference!$A$6:$A$13,0)),Raw_Data!T2832))</f>
        <v>2.92</v>
      </c>
      <c r="U2832" s="15">
        <f>Raw_Data!U2832</f>
        <v>31.3</v>
      </c>
      <c r="V2832" s="15">
        <f>Raw_Data!V2832</f>
        <v>23578</v>
      </c>
      <c r="W2832" s="15">
        <f>Raw_Data!W2832</f>
        <v>631422</v>
      </c>
      <c r="X2832" s="15">
        <f>Raw_Data!X2832</f>
        <v>737991</v>
      </c>
      <c r="Y2832" s="15">
        <f>Raw_Data!Y2832</f>
        <v>106569</v>
      </c>
      <c r="Z2832" s="15">
        <f>Raw_Data!Z2832</f>
        <v>15784</v>
      </c>
      <c r="AA2832" s="15">
        <f>Raw_Data!AA2832</f>
        <v>1.9830000000000001</v>
      </c>
      <c r="AB2832" s="15">
        <f>Raw_Data!AB2832</f>
        <v>20.399999999999999</v>
      </c>
      <c r="AC2832" s="19" t="str">
        <f>IF(Raw_Data!G2832="","Yes","No")</f>
        <v>No</v>
      </c>
      <c r="AD2832" s="19" t="str">
        <f>IF(Raw_Data!L2832="","Yes","No")</f>
        <v>No</v>
      </c>
      <c r="AE2832" s="19" t="str">
        <f>IF(Raw_Data!T2832="","Imputed",IF(Raw_Data!T2832&gt;INDEX(Cleaning_Reference!$F$6:$F$13,MATCH(D2832,Cleaning_Reference!$A$6:$A$13,0)),"Capped","Original"))</f>
        <v>Original</v>
      </c>
      <c r="AF2832" s="21">
        <f t="shared" si="44"/>
        <v>31.3</v>
      </c>
    </row>
    <row r="2833" spans="1:32" ht="15" customHeight="1" x14ac:dyDescent="0.3">
      <c r="A2833" s="20" t="str">
        <f>Raw_Data!A2833</f>
        <v>SF12832</v>
      </c>
      <c r="B2833" s="15" t="str">
        <f>Raw_Data!B2833</f>
        <v>Karnataka</v>
      </c>
      <c r="C2833" s="15" t="str">
        <f>Raw_Data!C2833</f>
        <v>Guntur</v>
      </c>
      <c r="D2833" s="15" t="str">
        <f>Raw_Data!D2833</f>
        <v>Wheat</v>
      </c>
      <c r="E2833" s="15" t="str">
        <f>Raw_Data!E2833</f>
        <v>Rabi</v>
      </c>
      <c r="F2833" s="15">
        <f>Raw_Data!F2833</f>
        <v>9.4499999999999993</v>
      </c>
      <c r="G2833" s="18">
        <f>IF(Raw_Data!G2833="",ROUND(AVERAGEIFS(Raw_Data!$G$2:$G$4001,Raw_Data!$E$2:$E$4001,E2833),1),Raw_Data!G2833)</f>
        <v>561.29999999999995</v>
      </c>
      <c r="H2833" s="15">
        <f>Raw_Data!H2833</f>
        <v>27.7</v>
      </c>
      <c r="I2833" s="15">
        <f>Raw_Data!I2833</f>
        <v>76.2</v>
      </c>
      <c r="J2833" s="15">
        <f>Raw_Data!J2833</f>
        <v>8.3000000000000007</v>
      </c>
      <c r="K2833" s="15">
        <f>Raw_Data!K2833</f>
        <v>6.91</v>
      </c>
      <c r="L2833" s="18">
        <f>IF(Raw_Data!L2833="",ROUND(AVERAGEIFS(Raw_Data!$L$2:$L$4001,Raw_Data!$E$2:$E$4001,E2833),1),Raw_Data!L2833)</f>
        <v>26.6</v>
      </c>
      <c r="M2833" s="15">
        <f>Raw_Data!M2833</f>
        <v>98.9</v>
      </c>
      <c r="N2833" s="15">
        <f>Raw_Data!N2833</f>
        <v>55.1</v>
      </c>
      <c r="O2833" s="15">
        <f>Raw_Data!O2833</f>
        <v>32.4</v>
      </c>
      <c r="P2833" s="15" t="str">
        <f>Raw_Data!P2833</f>
        <v>Drip</v>
      </c>
      <c r="Q2833" s="15">
        <f>Raw_Data!Q2833</f>
        <v>161.1</v>
      </c>
      <c r="R2833" s="15">
        <f>Raw_Data!R2833</f>
        <v>4.57</v>
      </c>
      <c r="S2833" s="15">
        <f>Raw_Data!S2833</f>
        <v>0.7</v>
      </c>
      <c r="T2833" s="18">
        <f>IF(Raw_Data!T2833="",ROUND(AVERAGEIFS(Raw_Data!$T$2:$T$4001,Raw_Data!$E$2:$E$4001,E2833,Raw_Data!$D$2:$D$4001,D2833),2),IF(Raw_Data!T2833&gt;INDEX(Cleaning_Reference!$F$6:$F$13,MATCH(D2833,Cleaning_Reference!$A$6:$A$13,0)),INDEX(Cleaning_Reference!$F$6:$F$13,MATCH(D2833,Cleaning_Reference!$A$6:$A$13,0)),Raw_Data!T2833))</f>
        <v>3.26</v>
      </c>
      <c r="U2833" s="15">
        <f>Raw_Data!U2833</f>
        <v>30.81</v>
      </c>
      <c r="V2833" s="15">
        <f>Raw_Data!V2833</f>
        <v>25239</v>
      </c>
      <c r="W2833" s="15">
        <f>Raw_Data!W2833</f>
        <v>626745</v>
      </c>
      <c r="X2833" s="15">
        <f>Raw_Data!X2833</f>
        <v>777614</v>
      </c>
      <c r="Y2833" s="15">
        <f>Raw_Data!Y2833</f>
        <v>150869</v>
      </c>
      <c r="Z2833" s="15">
        <f>Raw_Data!Z2833</f>
        <v>4078</v>
      </c>
      <c r="AA2833" s="15">
        <f>Raw_Data!AA2833</f>
        <v>7.5549999999999997</v>
      </c>
      <c r="AB2833" s="15">
        <f>Raw_Data!AB2833</f>
        <v>42.9</v>
      </c>
      <c r="AC2833" s="19" t="str">
        <f>IF(Raw_Data!G2833="","Yes","No")</f>
        <v>No</v>
      </c>
      <c r="AD2833" s="19" t="str">
        <f>IF(Raw_Data!L2833="","Yes","No")</f>
        <v>No</v>
      </c>
      <c r="AE2833" s="19" t="str">
        <f>IF(Raw_Data!T2833="","Imputed",IF(Raw_Data!T2833&gt;INDEX(Cleaning_Reference!$F$6:$F$13,MATCH(D2833,Cleaning_Reference!$A$6:$A$13,0)),"Capped","Original"))</f>
        <v>Original</v>
      </c>
      <c r="AF2833" s="21">
        <f t="shared" si="44"/>
        <v>30.81</v>
      </c>
    </row>
    <row r="2834" spans="1:32" ht="15" customHeight="1" x14ac:dyDescent="0.3">
      <c r="A2834" s="20" t="str">
        <f>Raw_Data!A2834</f>
        <v>SF12833</v>
      </c>
      <c r="B2834" s="15" t="str">
        <f>Raw_Data!B2834</f>
        <v>Punjab</v>
      </c>
      <c r="C2834" s="15" t="str">
        <f>Raw_Data!C2834</f>
        <v>Nalgonda</v>
      </c>
      <c r="D2834" s="15" t="str">
        <f>Raw_Data!D2834</f>
        <v>Groundnut</v>
      </c>
      <c r="E2834" s="15" t="str">
        <f>Raw_Data!E2834</f>
        <v>Zaid</v>
      </c>
      <c r="F2834" s="15">
        <f>Raw_Data!F2834</f>
        <v>14.92</v>
      </c>
      <c r="G2834" s="18">
        <f>IF(Raw_Data!G2834="",ROUND(AVERAGEIFS(Raw_Data!$G$2:$G$4001,Raw_Data!$E$2:$E$4001,E2834),1),Raw_Data!G2834)</f>
        <v>399.5</v>
      </c>
      <c r="H2834" s="15">
        <f>Raw_Data!H2834</f>
        <v>32.700000000000003</v>
      </c>
      <c r="I2834" s="15">
        <f>Raw_Data!I2834</f>
        <v>53</v>
      </c>
      <c r="J2834" s="15">
        <f>Raw_Data!J2834</f>
        <v>9.4</v>
      </c>
      <c r="K2834" s="15">
        <f>Raw_Data!K2834</f>
        <v>6.69</v>
      </c>
      <c r="L2834" s="18">
        <f>IF(Raw_Data!L2834="",ROUND(AVERAGEIFS(Raw_Data!$L$2:$L$4001,Raw_Data!$E$2:$E$4001,E2834),1),Raw_Data!L2834)</f>
        <v>14</v>
      </c>
      <c r="M2834" s="15">
        <f>Raw_Data!M2834</f>
        <v>127.1</v>
      </c>
      <c r="N2834" s="15">
        <f>Raw_Data!N2834</f>
        <v>55.2</v>
      </c>
      <c r="O2834" s="15">
        <f>Raw_Data!O2834</f>
        <v>77.5</v>
      </c>
      <c r="P2834" s="15" t="str">
        <f>Raw_Data!P2834</f>
        <v>Sprinkler</v>
      </c>
      <c r="Q2834" s="15">
        <f>Raw_Data!Q2834</f>
        <v>187.1</v>
      </c>
      <c r="R2834" s="15">
        <f>Raw_Data!R2834</f>
        <v>4.75</v>
      </c>
      <c r="S2834" s="15">
        <f>Raw_Data!S2834</f>
        <v>0.84</v>
      </c>
      <c r="T2834" s="18">
        <f>IF(Raw_Data!T2834="",ROUND(AVERAGEIFS(Raw_Data!$T$2:$T$4001,Raw_Data!$E$2:$E$4001,E2834,Raw_Data!$D$2:$D$4001,D2834),2),IF(Raw_Data!T2834&gt;INDEX(Cleaning_Reference!$F$6:$F$13,MATCH(D2834,Cleaning_Reference!$A$6:$A$13,0)),INDEX(Cleaning_Reference!$F$6:$F$13,MATCH(D2834,Cleaning_Reference!$A$6:$A$13,0)),Raw_Data!T2834))</f>
        <v>1.7</v>
      </c>
      <c r="U2834" s="15">
        <f>Raw_Data!U2834</f>
        <v>25.36</v>
      </c>
      <c r="V2834" s="15">
        <f>Raw_Data!V2834</f>
        <v>61921</v>
      </c>
      <c r="W2834" s="15">
        <f>Raw_Data!W2834</f>
        <v>986469</v>
      </c>
      <c r="X2834" s="15">
        <f>Raw_Data!X2834</f>
        <v>1570317</v>
      </c>
      <c r="Y2834" s="15">
        <f>Raw_Data!Y2834</f>
        <v>583848</v>
      </c>
      <c r="Z2834" s="15">
        <f>Raw_Data!Z2834</f>
        <v>6745</v>
      </c>
      <c r="AA2834" s="15">
        <f>Raw_Data!AA2834</f>
        <v>3.76</v>
      </c>
      <c r="AB2834" s="15">
        <f>Raw_Data!AB2834</f>
        <v>44.2</v>
      </c>
      <c r="AC2834" s="19" t="str">
        <f>IF(Raw_Data!G2834="","Yes","No")</f>
        <v>No</v>
      </c>
      <c r="AD2834" s="19" t="str">
        <f>IF(Raw_Data!L2834="","Yes","No")</f>
        <v>No</v>
      </c>
      <c r="AE2834" s="19" t="str">
        <f>IF(Raw_Data!T2834="","Imputed",IF(Raw_Data!T2834&gt;INDEX(Cleaning_Reference!$F$6:$F$13,MATCH(D2834,Cleaning_Reference!$A$6:$A$13,0)),"Capped","Original"))</f>
        <v>Original</v>
      </c>
      <c r="AF2834" s="21">
        <f t="shared" si="44"/>
        <v>25.36</v>
      </c>
    </row>
    <row r="2835" spans="1:32" ht="15" customHeight="1" x14ac:dyDescent="0.3">
      <c r="A2835" s="20" t="str">
        <f>Raw_Data!A2835</f>
        <v>SF12834</v>
      </c>
      <c r="B2835" s="15" t="str">
        <f>Raw_Data!B2835</f>
        <v>Gujarat</v>
      </c>
      <c r="C2835" s="15" t="str">
        <f>Raw_Data!C2835</f>
        <v>Nalgonda</v>
      </c>
      <c r="D2835" s="15" t="str">
        <f>Raw_Data!D2835</f>
        <v>Groundnut</v>
      </c>
      <c r="E2835" s="15" t="str">
        <f>Raw_Data!E2835</f>
        <v>Zaid</v>
      </c>
      <c r="F2835" s="15">
        <f>Raw_Data!F2835</f>
        <v>12.81</v>
      </c>
      <c r="G2835" s="18">
        <f>IF(Raw_Data!G2835="",ROUND(AVERAGEIFS(Raw_Data!$G$2:$G$4001,Raw_Data!$E$2:$E$4001,E2835),1),Raw_Data!G2835)</f>
        <v>270</v>
      </c>
      <c r="H2835" s="15">
        <f>Raw_Data!H2835</f>
        <v>31</v>
      </c>
      <c r="I2835" s="15">
        <f>Raw_Data!I2835</f>
        <v>64.099999999999994</v>
      </c>
      <c r="J2835" s="15">
        <f>Raw_Data!J2835</f>
        <v>7.6</v>
      </c>
      <c r="K2835" s="15">
        <f>Raw_Data!K2835</f>
        <v>6.59</v>
      </c>
      <c r="L2835" s="18">
        <f>IF(Raw_Data!L2835="",ROUND(AVERAGEIFS(Raw_Data!$L$2:$L$4001,Raw_Data!$E$2:$E$4001,E2835),1),Raw_Data!L2835)</f>
        <v>21.3</v>
      </c>
      <c r="M2835" s="15">
        <f>Raw_Data!M2835</f>
        <v>96.5</v>
      </c>
      <c r="N2835" s="15">
        <f>Raw_Data!N2835</f>
        <v>42.9</v>
      </c>
      <c r="O2835" s="15">
        <f>Raw_Data!O2835</f>
        <v>103.8</v>
      </c>
      <c r="P2835" s="15" t="str">
        <f>Raw_Data!P2835</f>
        <v>Rainfed</v>
      </c>
      <c r="Q2835" s="15">
        <f>Raw_Data!Q2835</f>
        <v>214.5</v>
      </c>
      <c r="R2835" s="15">
        <f>Raw_Data!R2835</f>
        <v>5.48</v>
      </c>
      <c r="S2835" s="15">
        <f>Raw_Data!S2835</f>
        <v>0.8</v>
      </c>
      <c r="T2835" s="18">
        <f>IF(Raw_Data!T2835="",ROUND(AVERAGEIFS(Raw_Data!$T$2:$T$4001,Raw_Data!$E$2:$E$4001,E2835,Raw_Data!$D$2:$D$4001,D2835),2),IF(Raw_Data!T2835&gt;INDEX(Cleaning_Reference!$F$6:$F$13,MATCH(D2835,Cleaning_Reference!$A$6:$A$13,0)),INDEX(Cleaning_Reference!$F$6:$F$13,MATCH(D2835,Cleaning_Reference!$A$6:$A$13,0)),Raw_Data!T2835))</f>
        <v>1.1599999999999999</v>
      </c>
      <c r="U2835" s="15">
        <f>Raw_Data!U2835</f>
        <v>14.86</v>
      </c>
      <c r="V2835" s="15">
        <f>Raw_Data!V2835</f>
        <v>54321</v>
      </c>
      <c r="W2835" s="15">
        <f>Raw_Data!W2835</f>
        <v>871481</v>
      </c>
      <c r="X2835" s="15">
        <f>Raw_Data!X2835</f>
        <v>807210</v>
      </c>
      <c r="Y2835" s="15">
        <f>Raw_Data!Y2835</f>
        <v>-64271</v>
      </c>
      <c r="Z2835" s="15">
        <f>Raw_Data!Z2835</f>
        <v>4035</v>
      </c>
      <c r="AA2835" s="15">
        <f>Raw_Data!AA2835</f>
        <v>3.6829999999999998</v>
      </c>
      <c r="AB2835" s="15">
        <f>Raw_Data!AB2835</f>
        <v>45</v>
      </c>
      <c r="AC2835" s="19" t="str">
        <f>IF(Raw_Data!G2835="","Yes","No")</f>
        <v>No</v>
      </c>
      <c r="AD2835" s="19" t="str">
        <f>IF(Raw_Data!L2835="","Yes","No")</f>
        <v>No</v>
      </c>
      <c r="AE2835" s="19" t="str">
        <f>IF(Raw_Data!T2835="","Imputed",IF(Raw_Data!T2835&gt;INDEX(Cleaning_Reference!$F$6:$F$13,MATCH(D2835,Cleaning_Reference!$A$6:$A$13,0)),"Capped","Original"))</f>
        <v>Original</v>
      </c>
      <c r="AF2835" s="21">
        <f t="shared" si="44"/>
        <v>14.86</v>
      </c>
    </row>
    <row r="2836" spans="1:32" ht="15" customHeight="1" x14ac:dyDescent="0.3">
      <c r="A2836" s="20" t="str">
        <f>Raw_Data!A2836</f>
        <v>SF12835</v>
      </c>
      <c r="B2836" s="15" t="str">
        <f>Raw_Data!B2836</f>
        <v>Madhya Pradesh</v>
      </c>
      <c r="C2836" s="15" t="str">
        <f>Raw_Data!C2836</f>
        <v>Warangal</v>
      </c>
      <c r="D2836" s="15" t="str">
        <f>Raw_Data!D2836</f>
        <v>Cotton</v>
      </c>
      <c r="E2836" s="15" t="str">
        <f>Raw_Data!E2836</f>
        <v>Rabi</v>
      </c>
      <c r="F2836" s="15">
        <f>Raw_Data!F2836</f>
        <v>12.16</v>
      </c>
      <c r="G2836" s="18">
        <f>IF(Raw_Data!G2836="",ROUND(AVERAGEIFS(Raw_Data!$G$2:$G$4001,Raw_Data!$E$2:$E$4001,E2836),1),Raw_Data!G2836)</f>
        <v>535.20000000000005</v>
      </c>
      <c r="H2836" s="15">
        <f>Raw_Data!H2836</f>
        <v>23.5</v>
      </c>
      <c r="I2836" s="15">
        <f>Raw_Data!I2836</f>
        <v>69.2</v>
      </c>
      <c r="J2836" s="15">
        <f>Raw_Data!J2836</f>
        <v>7.5</v>
      </c>
      <c r="K2836" s="15">
        <f>Raw_Data!K2836</f>
        <v>6.46</v>
      </c>
      <c r="L2836" s="18">
        <f>IF(Raw_Data!L2836="",ROUND(AVERAGEIFS(Raw_Data!$L$2:$L$4001,Raw_Data!$E$2:$E$4001,E2836),1),Raw_Data!L2836)</f>
        <v>21.5</v>
      </c>
      <c r="M2836" s="15">
        <f>Raw_Data!M2836</f>
        <v>82.3</v>
      </c>
      <c r="N2836" s="15">
        <f>Raw_Data!N2836</f>
        <v>50.1</v>
      </c>
      <c r="O2836" s="15">
        <f>Raw_Data!O2836</f>
        <v>144.6</v>
      </c>
      <c r="P2836" s="15" t="str">
        <f>Raw_Data!P2836</f>
        <v>Flood</v>
      </c>
      <c r="Q2836" s="15">
        <f>Raw_Data!Q2836</f>
        <v>226.9</v>
      </c>
      <c r="R2836" s="15">
        <f>Raw_Data!R2836</f>
        <v>4.37</v>
      </c>
      <c r="S2836" s="15">
        <f>Raw_Data!S2836</f>
        <v>0.68</v>
      </c>
      <c r="T2836" s="18">
        <f>IF(Raw_Data!T2836="",ROUND(AVERAGEIFS(Raw_Data!$T$2:$T$4001,Raw_Data!$E$2:$E$4001,E2836,Raw_Data!$D$2:$D$4001,D2836),2),IF(Raw_Data!T2836&gt;INDEX(Cleaning_Reference!$F$6:$F$13,MATCH(D2836,Cleaning_Reference!$A$6:$A$13,0)),INDEX(Cleaning_Reference!$F$6:$F$13,MATCH(D2836,Cleaning_Reference!$A$6:$A$13,0)),Raw_Data!T2836))</f>
        <v>1.69</v>
      </c>
      <c r="U2836" s="15">
        <f>Raw_Data!U2836</f>
        <v>20.55</v>
      </c>
      <c r="V2836" s="15">
        <f>Raw_Data!V2836</f>
        <v>68631</v>
      </c>
      <c r="W2836" s="15">
        <f>Raw_Data!W2836</f>
        <v>829257</v>
      </c>
      <c r="X2836" s="15">
        <f>Raw_Data!X2836</f>
        <v>1410367</v>
      </c>
      <c r="Y2836" s="15">
        <f>Raw_Data!Y2836</f>
        <v>581110</v>
      </c>
      <c r="Z2836" s="15">
        <f>Raw_Data!Z2836</f>
        <v>11598</v>
      </c>
      <c r="AA2836" s="15">
        <f>Raw_Data!AA2836</f>
        <v>1.772</v>
      </c>
      <c r="AB2836" s="15">
        <f>Raw_Data!AB2836</f>
        <v>44.4</v>
      </c>
      <c r="AC2836" s="19" t="str">
        <f>IF(Raw_Data!G2836="","Yes","No")</f>
        <v>No</v>
      </c>
      <c r="AD2836" s="19" t="str">
        <f>IF(Raw_Data!L2836="","Yes","No")</f>
        <v>No</v>
      </c>
      <c r="AE2836" s="19" t="str">
        <f>IF(Raw_Data!T2836="","Imputed",IF(Raw_Data!T2836&gt;INDEX(Cleaning_Reference!$F$6:$F$13,MATCH(D2836,Cleaning_Reference!$A$6:$A$13,0)),"Capped","Original"))</f>
        <v>Original</v>
      </c>
      <c r="AF2836" s="21">
        <f t="shared" si="44"/>
        <v>20.55</v>
      </c>
    </row>
    <row r="2837" spans="1:32" ht="15" customHeight="1" x14ac:dyDescent="0.3">
      <c r="A2837" s="20" t="str">
        <f>Raw_Data!A2837</f>
        <v>SF12836</v>
      </c>
      <c r="B2837" s="15" t="str">
        <f>Raw_Data!B2837</f>
        <v>Tamil Nadu</v>
      </c>
      <c r="C2837" s="15" t="str">
        <f>Raw_Data!C2837</f>
        <v>Guntur</v>
      </c>
      <c r="D2837" s="15" t="str">
        <f>Raw_Data!D2837</f>
        <v>Cotton</v>
      </c>
      <c r="E2837" s="15" t="str">
        <f>Raw_Data!E2837</f>
        <v>Rabi</v>
      </c>
      <c r="F2837" s="15">
        <f>Raw_Data!F2837</f>
        <v>8.31</v>
      </c>
      <c r="G2837" s="18">
        <f>IF(Raw_Data!G2837="",ROUND(AVERAGEIFS(Raw_Data!$G$2:$G$4001,Raw_Data!$E$2:$E$4001,E2837),1),Raw_Data!G2837)</f>
        <v>822.6</v>
      </c>
      <c r="H2837" s="15">
        <f>Raw_Data!H2837</f>
        <v>24</v>
      </c>
      <c r="I2837" s="15">
        <f>Raw_Data!I2837</f>
        <v>57.2</v>
      </c>
      <c r="J2837" s="15">
        <f>Raw_Data!J2837</f>
        <v>7.1</v>
      </c>
      <c r="K2837" s="15">
        <f>Raw_Data!K2837</f>
        <v>6.26</v>
      </c>
      <c r="L2837" s="18">
        <f>IF(Raw_Data!L2837="",ROUND(AVERAGEIFS(Raw_Data!$L$2:$L$4001,Raw_Data!$E$2:$E$4001,E2837),1),Raw_Data!L2837)</f>
        <v>23.8</v>
      </c>
      <c r="M2837" s="15">
        <f>Raw_Data!M2837</f>
        <v>124.6</v>
      </c>
      <c r="N2837" s="15">
        <f>Raw_Data!N2837</f>
        <v>55.5</v>
      </c>
      <c r="O2837" s="15">
        <f>Raw_Data!O2837</f>
        <v>75.2</v>
      </c>
      <c r="P2837" s="15" t="str">
        <f>Raw_Data!P2837</f>
        <v>Rainfed</v>
      </c>
      <c r="Q2837" s="15">
        <f>Raw_Data!Q2837</f>
        <v>186.5</v>
      </c>
      <c r="R2837" s="15">
        <f>Raw_Data!R2837</f>
        <v>3.4</v>
      </c>
      <c r="S2837" s="15">
        <f>Raw_Data!S2837</f>
        <v>0.96</v>
      </c>
      <c r="T2837" s="18">
        <f>IF(Raw_Data!T2837="",ROUND(AVERAGEIFS(Raw_Data!$T$2:$T$4001,Raw_Data!$E$2:$E$4001,E2837,Raw_Data!$D$2:$D$4001,D2837),2),IF(Raw_Data!T2837&gt;INDEX(Cleaning_Reference!$F$6:$F$13,MATCH(D2837,Cleaning_Reference!$A$6:$A$13,0)),INDEX(Cleaning_Reference!$F$6:$F$13,MATCH(D2837,Cleaning_Reference!$A$6:$A$13,0)),Raw_Data!T2837))</f>
        <v>1.48</v>
      </c>
      <c r="U2837" s="15">
        <f>Raw_Data!U2837</f>
        <v>12.3</v>
      </c>
      <c r="V2837" s="15">
        <f>Raw_Data!V2837</f>
        <v>69110</v>
      </c>
      <c r="W2837" s="15">
        <f>Raw_Data!W2837</f>
        <v>543614</v>
      </c>
      <c r="X2837" s="15">
        <f>Raw_Data!X2837</f>
        <v>850053</v>
      </c>
      <c r="Y2837" s="15">
        <f>Raw_Data!Y2837</f>
        <v>306439</v>
      </c>
      <c r="Z2837" s="15">
        <f>Raw_Data!Z2837</f>
        <v>3304</v>
      </c>
      <c r="AA2837" s="15">
        <f>Raw_Data!AA2837</f>
        <v>3.7229999999999999</v>
      </c>
      <c r="AB2837" s="15">
        <f>Raw_Data!AB2837</f>
        <v>47.3</v>
      </c>
      <c r="AC2837" s="19" t="str">
        <f>IF(Raw_Data!G2837="","Yes","No")</f>
        <v>No</v>
      </c>
      <c r="AD2837" s="19" t="str">
        <f>IF(Raw_Data!L2837="","Yes","No")</f>
        <v>No</v>
      </c>
      <c r="AE2837" s="19" t="str">
        <f>IF(Raw_Data!T2837="","Imputed",IF(Raw_Data!T2837&gt;INDEX(Cleaning_Reference!$F$6:$F$13,MATCH(D2837,Cleaning_Reference!$A$6:$A$13,0)),"Capped","Original"))</f>
        <v>Original</v>
      </c>
      <c r="AF2837" s="21">
        <f t="shared" si="44"/>
        <v>12.3</v>
      </c>
    </row>
    <row r="2838" spans="1:32" ht="15" customHeight="1" x14ac:dyDescent="0.3">
      <c r="A2838" s="20" t="str">
        <f>Raw_Data!A2838</f>
        <v>SF12837</v>
      </c>
      <c r="B2838" s="15" t="str">
        <f>Raw_Data!B2838</f>
        <v>Karnataka</v>
      </c>
      <c r="C2838" s="15" t="str">
        <f>Raw_Data!C2838</f>
        <v>Ludhiana</v>
      </c>
      <c r="D2838" s="15" t="str">
        <f>Raw_Data!D2838</f>
        <v>Cotton</v>
      </c>
      <c r="E2838" s="15" t="str">
        <f>Raw_Data!E2838</f>
        <v>Zaid</v>
      </c>
      <c r="F2838" s="15">
        <f>Raw_Data!F2838</f>
        <v>2.64</v>
      </c>
      <c r="G2838" s="18">
        <f>IF(Raw_Data!G2838="",ROUND(AVERAGEIFS(Raw_Data!$G$2:$G$4001,Raw_Data!$E$2:$E$4001,E2838),1),Raw_Data!G2838)</f>
        <v>305.60000000000002</v>
      </c>
      <c r="H2838" s="15">
        <f>Raw_Data!H2838</f>
        <v>25.7</v>
      </c>
      <c r="I2838" s="15">
        <f>Raw_Data!I2838</f>
        <v>50.1</v>
      </c>
      <c r="J2838" s="15">
        <f>Raw_Data!J2838</f>
        <v>8.6999999999999993</v>
      </c>
      <c r="K2838" s="15">
        <f>Raw_Data!K2838</f>
        <v>6.95</v>
      </c>
      <c r="L2838" s="18">
        <f>IF(Raw_Data!L2838="",ROUND(AVERAGEIFS(Raw_Data!$L$2:$L$4001,Raw_Data!$E$2:$E$4001,E2838),1),Raw_Data!L2838)</f>
        <v>17.5</v>
      </c>
      <c r="M2838" s="15">
        <f>Raw_Data!M2838</f>
        <v>107.2</v>
      </c>
      <c r="N2838" s="15">
        <f>Raw_Data!N2838</f>
        <v>51.8</v>
      </c>
      <c r="O2838" s="15">
        <f>Raw_Data!O2838</f>
        <v>109.1</v>
      </c>
      <c r="P2838" s="15" t="str">
        <f>Raw_Data!P2838</f>
        <v>Flood</v>
      </c>
      <c r="Q2838" s="15">
        <f>Raw_Data!Q2838</f>
        <v>122.8</v>
      </c>
      <c r="R2838" s="15">
        <f>Raw_Data!R2838</f>
        <v>3.27</v>
      </c>
      <c r="S2838" s="15">
        <f>Raw_Data!S2838</f>
        <v>0.82</v>
      </c>
      <c r="T2838" s="18">
        <f>IF(Raw_Data!T2838="",ROUND(AVERAGEIFS(Raw_Data!$T$2:$T$4001,Raw_Data!$E$2:$E$4001,E2838,Raw_Data!$D$2:$D$4001,D2838),2),IF(Raw_Data!T2838&gt;INDEX(Cleaning_Reference!$F$6:$F$13,MATCH(D2838,Cleaning_Reference!$A$6:$A$13,0)),INDEX(Cleaning_Reference!$F$6:$F$13,MATCH(D2838,Cleaning_Reference!$A$6:$A$13,0)),Raw_Data!T2838))</f>
        <v>1.18</v>
      </c>
      <c r="U2838" s="15">
        <f>Raw_Data!U2838</f>
        <v>3.12</v>
      </c>
      <c r="V2838" s="15">
        <f>Raw_Data!V2838</f>
        <v>72004</v>
      </c>
      <c r="W2838" s="15">
        <f>Raw_Data!W2838</f>
        <v>162958</v>
      </c>
      <c r="X2838" s="15">
        <f>Raw_Data!X2838</f>
        <v>224652</v>
      </c>
      <c r="Y2838" s="15">
        <f>Raw_Data!Y2838</f>
        <v>61694</v>
      </c>
      <c r="Z2838" s="15">
        <f>Raw_Data!Z2838</f>
        <v>2591</v>
      </c>
      <c r="AA2838" s="15">
        <f>Raw_Data!AA2838</f>
        <v>1.204</v>
      </c>
      <c r="AB2838" s="15">
        <f>Raw_Data!AB2838</f>
        <v>37.200000000000003</v>
      </c>
      <c r="AC2838" s="19" t="str">
        <f>IF(Raw_Data!G2838="","Yes","No")</f>
        <v>No</v>
      </c>
      <c r="AD2838" s="19" t="str">
        <f>IF(Raw_Data!L2838="","Yes","No")</f>
        <v>No</v>
      </c>
      <c r="AE2838" s="19" t="str">
        <f>IF(Raw_Data!T2838="","Imputed",IF(Raw_Data!T2838&gt;INDEX(Cleaning_Reference!$F$6:$F$13,MATCH(D2838,Cleaning_Reference!$A$6:$A$13,0)),"Capped","Original"))</f>
        <v>Original</v>
      </c>
      <c r="AF2838" s="21">
        <f t="shared" si="44"/>
        <v>3.12</v>
      </c>
    </row>
    <row r="2839" spans="1:32" ht="15" customHeight="1" x14ac:dyDescent="0.3">
      <c r="A2839" s="20" t="str">
        <f>Raw_Data!A2839</f>
        <v>SF12838</v>
      </c>
      <c r="B2839" s="15" t="str">
        <f>Raw_Data!B2839</f>
        <v>Maharashtra</v>
      </c>
      <c r="C2839" s="15" t="str">
        <f>Raw_Data!C2839</f>
        <v>Warangal</v>
      </c>
      <c r="D2839" s="15" t="str">
        <f>Raw_Data!D2839</f>
        <v>Wheat</v>
      </c>
      <c r="E2839" s="15" t="str">
        <f>Raw_Data!E2839</f>
        <v>Zaid</v>
      </c>
      <c r="F2839" s="15">
        <f>Raw_Data!F2839</f>
        <v>7.38</v>
      </c>
      <c r="G2839" s="18">
        <f>IF(Raw_Data!G2839="",ROUND(AVERAGEIFS(Raw_Data!$G$2:$G$4001,Raw_Data!$E$2:$E$4001,E2839),1),Raw_Data!G2839)</f>
        <v>254.5</v>
      </c>
      <c r="H2839" s="15">
        <f>Raw_Data!H2839</f>
        <v>38.1</v>
      </c>
      <c r="I2839" s="15">
        <f>Raw_Data!I2839</f>
        <v>41.5</v>
      </c>
      <c r="J2839" s="15">
        <f>Raw_Data!J2839</f>
        <v>6.1</v>
      </c>
      <c r="K2839" s="15">
        <f>Raw_Data!K2839</f>
        <v>7.26</v>
      </c>
      <c r="L2839" s="18">
        <f>IF(Raw_Data!L2839="",ROUND(AVERAGEIFS(Raw_Data!$L$2:$L$4001,Raw_Data!$E$2:$E$4001,E2839),1),Raw_Data!L2839)</f>
        <v>21.7</v>
      </c>
      <c r="M2839" s="15">
        <f>Raw_Data!M2839</f>
        <v>171.3</v>
      </c>
      <c r="N2839" s="15">
        <f>Raw_Data!N2839</f>
        <v>72.2</v>
      </c>
      <c r="O2839" s="15">
        <f>Raw_Data!O2839</f>
        <v>126.6</v>
      </c>
      <c r="P2839" s="15" t="str">
        <f>Raw_Data!P2839</f>
        <v>Drip</v>
      </c>
      <c r="Q2839" s="15">
        <f>Raw_Data!Q2839</f>
        <v>185.6</v>
      </c>
      <c r="R2839" s="15">
        <f>Raw_Data!R2839</f>
        <v>5.86</v>
      </c>
      <c r="S2839" s="15">
        <f>Raw_Data!S2839</f>
        <v>0.69</v>
      </c>
      <c r="T2839" s="18">
        <f>IF(Raw_Data!T2839="",ROUND(AVERAGEIFS(Raw_Data!$T$2:$T$4001,Raw_Data!$E$2:$E$4001,E2839,Raw_Data!$D$2:$D$4001,D2839),2),IF(Raw_Data!T2839&gt;INDEX(Cleaning_Reference!$F$6:$F$13,MATCH(D2839,Cleaning_Reference!$A$6:$A$13,0)),INDEX(Cleaning_Reference!$F$6:$F$13,MATCH(D2839,Cleaning_Reference!$A$6:$A$13,0)),Raw_Data!T2839))</f>
        <v>1.42</v>
      </c>
      <c r="U2839" s="15">
        <f>Raw_Data!U2839</f>
        <v>10.48</v>
      </c>
      <c r="V2839" s="15">
        <f>Raw_Data!V2839</f>
        <v>22515</v>
      </c>
      <c r="W2839" s="15">
        <f>Raw_Data!W2839</f>
        <v>483897</v>
      </c>
      <c r="X2839" s="15">
        <f>Raw_Data!X2839</f>
        <v>235957</v>
      </c>
      <c r="Y2839" s="15">
        <f>Raw_Data!Y2839</f>
        <v>-247940</v>
      </c>
      <c r="Z2839" s="15">
        <f>Raw_Data!Z2839</f>
        <v>2730</v>
      </c>
      <c r="AA2839" s="15">
        <f>Raw_Data!AA2839</f>
        <v>3.839</v>
      </c>
      <c r="AB2839" s="15">
        <f>Raw_Data!AB2839</f>
        <v>37.6</v>
      </c>
      <c r="AC2839" s="19" t="str">
        <f>IF(Raw_Data!G2839="","Yes","No")</f>
        <v>No</v>
      </c>
      <c r="AD2839" s="19" t="str">
        <f>IF(Raw_Data!L2839="","Yes","No")</f>
        <v>No</v>
      </c>
      <c r="AE2839" s="19" t="str">
        <f>IF(Raw_Data!T2839="","Imputed",IF(Raw_Data!T2839&gt;INDEX(Cleaning_Reference!$F$6:$F$13,MATCH(D2839,Cleaning_Reference!$A$6:$A$13,0)),"Capped","Original"))</f>
        <v>Original</v>
      </c>
      <c r="AF2839" s="21">
        <f t="shared" si="44"/>
        <v>10.48</v>
      </c>
    </row>
    <row r="2840" spans="1:32" ht="15" customHeight="1" x14ac:dyDescent="0.3">
      <c r="A2840" s="20" t="str">
        <f>Raw_Data!A2840</f>
        <v>SF12839</v>
      </c>
      <c r="B2840" s="15" t="str">
        <f>Raw_Data!B2840</f>
        <v>Andhra Pradesh</v>
      </c>
      <c r="C2840" s="15" t="str">
        <f>Raw_Data!C2840</f>
        <v>Rajkot</v>
      </c>
      <c r="D2840" s="15" t="str">
        <f>Raw_Data!D2840</f>
        <v>Cotton</v>
      </c>
      <c r="E2840" s="15" t="str">
        <f>Raw_Data!E2840</f>
        <v>Kharif</v>
      </c>
      <c r="F2840" s="15">
        <f>Raw_Data!F2840</f>
        <v>10.54</v>
      </c>
      <c r="G2840" s="18">
        <f>IF(Raw_Data!G2840="",ROUND(AVERAGEIFS(Raw_Data!$G$2:$G$4001,Raw_Data!$E$2:$E$4001,E2840),1),Raw_Data!G2840)</f>
        <v>1254.0999999999999</v>
      </c>
      <c r="H2840" s="15">
        <f>Raw_Data!H2840</f>
        <v>33.6</v>
      </c>
      <c r="I2840" s="15">
        <f>Raw_Data!I2840</f>
        <v>75</v>
      </c>
      <c r="J2840" s="15">
        <f>Raw_Data!J2840</f>
        <v>5.5</v>
      </c>
      <c r="K2840" s="15">
        <f>Raw_Data!K2840</f>
        <v>6.49</v>
      </c>
      <c r="L2840" s="18">
        <f>IF(Raw_Data!L2840="",ROUND(AVERAGEIFS(Raw_Data!$L$2:$L$4001,Raw_Data!$E$2:$E$4001,E2840),1),Raw_Data!L2840)</f>
        <v>32.1</v>
      </c>
      <c r="M2840" s="15">
        <f>Raw_Data!M2840</f>
        <v>138.6</v>
      </c>
      <c r="N2840" s="15">
        <f>Raw_Data!N2840</f>
        <v>57.1</v>
      </c>
      <c r="O2840" s="15">
        <f>Raw_Data!O2840</f>
        <v>105.7</v>
      </c>
      <c r="P2840" s="15" t="str">
        <f>Raw_Data!P2840</f>
        <v>Drip</v>
      </c>
      <c r="Q2840" s="15">
        <f>Raw_Data!Q2840</f>
        <v>175.3</v>
      </c>
      <c r="R2840" s="15">
        <f>Raw_Data!R2840</f>
        <v>8.99</v>
      </c>
      <c r="S2840" s="15">
        <f>Raw_Data!S2840</f>
        <v>0.69</v>
      </c>
      <c r="T2840" s="18">
        <f>IF(Raw_Data!T2840="",ROUND(AVERAGEIFS(Raw_Data!$T$2:$T$4001,Raw_Data!$E$2:$E$4001,E2840,Raw_Data!$D$2:$D$4001,D2840),2),IF(Raw_Data!T2840&gt;INDEX(Cleaning_Reference!$F$6:$F$13,MATCH(D2840,Cleaning_Reference!$A$6:$A$13,0)),INDEX(Cleaning_Reference!$F$6:$F$13,MATCH(D2840,Cleaning_Reference!$A$6:$A$13,0)),Raw_Data!T2840))</f>
        <v>1.38</v>
      </c>
      <c r="U2840" s="15">
        <f>Raw_Data!U2840</f>
        <v>14.55</v>
      </c>
      <c r="V2840" s="15">
        <f>Raw_Data!V2840</f>
        <v>71567</v>
      </c>
      <c r="W2840" s="15">
        <f>Raw_Data!W2840</f>
        <v>767305</v>
      </c>
      <c r="X2840" s="15">
        <f>Raw_Data!X2840</f>
        <v>1041300</v>
      </c>
      <c r="Y2840" s="15">
        <f>Raw_Data!Y2840</f>
        <v>273995</v>
      </c>
      <c r="Z2840" s="15">
        <f>Raw_Data!Z2840</f>
        <v>5375</v>
      </c>
      <c r="AA2840" s="15">
        <f>Raw_Data!AA2840</f>
        <v>2.7069999999999999</v>
      </c>
      <c r="AB2840" s="15">
        <f>Raw_Data!AB2840</f>
        <v>62</v>
      </c>
      <c r="AC2840" s="19" t="str">
        <f>IF(Raw_Data!G2840="","Yes","No")</f>
        <v>No</v>
      </c>
      <c r="AD2840" s="19" t="str">
        <f>IF(Raw_Data!L2840="","Yes","No")</f>
        <v>No</v>
      </c>
      <c r="AE2840" s="19" t="str">
        <f>IF(Raw_Data!T2840="","Imputed",IF(Raw_Data!T2840&gt;INDEX(Cleaning_Reference!$F$6:$F$13,MATCH(D2840,Cleaning_Reference!$A$6:$A$13,0)),"Capped","Original"))</f>
        <v>Original</v>
      </c>
      <c r="AF2840" s="21">
        <f t="shared" si="44"/>
        <v>14.55</v>
      </c>
    </row>
    <row r="2841" spans="1:32" ht="15" customHeight="1" x14ac:dyDescent="0.3">
      <c r="A2841" s="20" t="str">
        <f>Raw_Data!A2841</f>
        <v>SF12840</v>
      </c>
      <c r="B2841" s="15" t="str">
        <f>Raw_Data!B2841</f>
        <v>Tamil Nadu</v>
      </c>
      <c r="C2841" s="15" t="str">
        <f>Raw_Data!C2841</f>
        <v>Guntur</v>
      </c>
      <c r="D2841" s="15" t="str">
        <f>Raw_Data!D2841</f>
        <v>Cotton</v>
      </c>
      <c r="E2841" s="15" t="str">
        <f>Raw_Data!E2841</f>
        <v>Kharif</v>
      </c>
      <c r="F2841" s="15">
        <f>Raw_Data!F2841</f>
        <v>2</v>
      </c>
      <c r="G2841" s="18">
        <f>IF(Raw_Data!G2841="",ROUND(AVERAGEIFS(Raw_Data!$G$2:$G$4001,Raw_Data!$E$2:$E$4001,E2841),1),Raw_Data!G2841)</f>
        <v>912.3</v>
      </c>
      <c r="H2841" s="15">
        <f>Raw_Data!H2841</f>
        <v>26.5</v>
      </c>
      <c r="I2841" s="15">
        <f>Raw_Data!I2841</f>
        <v>74.8</v>
      </c>
      <c r="J2841" s="15">
        <f>Raw_Data!J2841</f>
        <v>8.3000000000000007</v>
      </c>
      <c r="K2841" s="15">
        <f>Raw_Data!K2841</f>
        <v>6.83</v>
      </c>
      <c r="L2841" s="18">
        <f>IF(Raw_Data!L2841="",ROUND(AVERAGEIFS(Raw_Data!$L$2:$L$4001,Raw_Data!$E$2:$E$4001,E2841),1),Raw_Data!L2841)</f>
        <v>30.1</v>
      </c>
      <c r="M2841" s="15">
        <f>Raw_Data!M2841</f>
        <v>119.1</v>
      </c>
      <c r="N2841" s="15">
        <f>Raw_Data!N2841</f>
        <v>47.3</v>
      </c>
      <c r="O2841" s="15">
        <f>Raw_Data!O2841</f>
        <v>109.6</v>
      </c>
      <c r="P2841" s="15" t="str">
        <f>Raw_Data!P2841</f>
        <v>Rainfed</v>
      </c>
      <c r="Q2841" s="15">
        <f>Raw_Data!Q2841</f>
        <v>153.9</v>
      </c>
      <c r="R2841" s="15">
        <f>Raw_Data!R2841</f>
        <v>7.01</v>
      </c>
      <c r="S2841" s="15">
        <f>Raw_Data!S2841</f>
        <v>0.7</v>
      </c>
      <c r="T2841" s="18">
        <f>IF(Raw_Data!T2841="",ROUND(AVERAGEIFS(Raw_Data!$T$2:$T$4001,Raw_Data!$E$2:$E$4001,E2841,Raw_Data!$D$2:$D$4001,D2841),2),IF(Raw_Data!T2841&gt;INDEX(Cleaning_Reference!$F$6:$F$13,MATCH(D2841,Cleaning_Reference!$A$6:$A$13,0)),INDEX(Cleaning_Reference!$F$6:$F$13,MATCH(D2841,Cleaning_Reference!$A$6:$A$13,0)),Raw_Data!T2841))</f>
        <v>1.74</v>
      </c>
      <c r="U2841" s="15">
        <f>Raw_Data!U2841</f>
        <v>3.48</v>
      </c>
      <c r="V2841" s="15">
        <f>Raw_Data!V2841</f>
        <v>79432</v>
      </c>
      <c r="W2841" s="15">
        <f>Raw_Data!W2841</f>
        <v>126822</v>
      </c>
      <c r="X2841" s="15">
        <f>Raw_Data!X2841</f>
        <v>276423</v>
      </c>
      <c r="Y2841" s="15">
        <f>Raw_Data!Y2841</f>
        <v>149601</v>
      </c>
      <c r="Z2841" s="15">
        <f>Raw_Data!Z2841</f>
        <v>768</v>
      </c>
      <c r="AA2841" s="15">
        <f>Raw_Data!AA2841</f>
        <v>4.5309999999999997</v>
      </c>
      <c r="AB2841" s="15">
        <f>Raw_Data!AB2841</f>
        <v>38.700000000000003</v>
      </c>
      <c r="AC2841" s="19" t="str">
        <f>IF(Raw_Data!G2841="","Yes","No")</f>
        <v>No</v>
      </c>
      <c r="AD2841" s="19" t="str">
        <f>IF(Raw_Data!L2841="","Yes","No")</f>
        <v>No</v>
      </c>
      <c r="AE2841" s="19" t="str">
        <f>IF(Raw_Data!T2841="","Imputed",IF(Raw_Data!T2841&gt;INDEX(Cleaning_Reference!$F$6:$F$13,MATCH(D2841,Cleaning_Reference!$A$6:$A$13,0)),"Capped","Original"))</f>
        <v>Original</v>
      </c>
      <c r="AF2841" s="21">
        <f t="shared" si="44"/>
        <v>3.48</v>
      </c>
    </row>
    <row r="2842" spans="1:32" ht="15" customHeight="1" x14ac:dyDescent="0.3">
      <c r="A2842" s="20" t="str">
        <f>Raw_Data!A2842</f>
        <v>SF12841</v>
      </c>
      <c r="B2842" s="15" t="str">
        <f>Raw_Data!B2842</f>
        <v>Andhra Pradesh</v>
      </c>
      <c r="C2842" s="15" t="str">
        <f>Raw_Data!C2842</f>
        <v>Raichur</v>
      </c>
      <c r="D2842" s="15" t="str">
        <f>Raw_Data!D2842</f>
        <v>Wheat</v>
      </c>
      <c r="E2842" s="15" t="str">
        <f>Raw_Data!E2842</f>
        <v>Rabi</v>
      </c>
      <c r="F2842" s="15">
        <f>Raw_Data!F2842</f>
        <v>3.69</v>
      </c>
      <c r="G2842" s="18">
        <f>IF(Raw_Data!G2842="",ROUND(AVERAGEIFS(Raw_Data!$G$2:$G$4001,Raw_Data!$E$2:$E$4001,E2842),1),Raw_Data!G2842)</f>
        <v>582</v>
      </c>
      <c r="H2842" s="15">
        <f>Raw_Data!H2842</f>
        <v>23.4</v>
      </c>
      <c r="I2842" s="15">
        <f>Raw_Data!I2842</f>
        <v>67.3</v>
      </c>
      <c r="J2842" s="15">
        <f>Raw_Data!J2842</f>
        <v>8.6999999999999993</v>
      </c>
      <c r="K2842" s="15">
        <f>Raw_Data!K2842</f>
        <v>6.39</v>
      </c>
      <c r="L2842" s="18">
        <f>IF(Raw_Data!L2842="",ROUND(AVERAGEIFS(Raw_Data!$L$2:$L$4001,Raw_Data!$E$2:$E$4001,E2842),1),Raw_Data!L2842)</f>
        <v>16.899999999999999</v>
      </c>
      <c r="M2842" s="15">
        <f>Raw_Data!M2842</f>
        <v>137.30000000000001</v>
      </c>
      <c r="N2842" s="15">
        <f>Raw_Data!N2842</f>
        <v>49.4</v>
      </c>
      <c r="O2842" s="15">
        <f>Raw_Data!O2842</f>
        <v>102</v>
      </c>
      <c r="P2842" s="15" t="str">
        <f>Raw_Data!P2842</f>
        <v>Flood</v>
      </c>
      <c r="Q2842" s="15">
        <f>Raw_Data!Q2842</f>
        <v>250.4</v>
      </c>
      <c r="R2842" s="15">
        <f>Raw_Data!R2842</f>
        <v>6.84</v>
      </c>
      <c r="S2842" s="15">
        <f>Raw_Data!S2842</f>
        <v>0.73</v>
      </c>
      <c r="T2842" s="18">
        <f>IF(Raw_Data!T2842="",ROUND(AVERAGEIFS(Raw_Data!$T$2:$T$4001,Raw_Data!$E$2:$E$4001,E2842,Raw_Data!$D$2:$D$4001,D2842),2),IF(Raw_Data!T2842&gt;INDEX(Cleaning_Reference!$F$6:$F$13,MATCH(D2842,Cleaning_Reference!$A$6:$A$13,0)),INDEX(Cleaning_Reference!$F$6:$F$13,MATCH(D2842,Cleaning_Reference!$A$6:$A$13,0)),Raw_Data!T2842))</f>
        <v>2.9</v>
      </c>
      <c r="U2842" s="15">
        <f>Raw_Data!U2842</f>
        <v>10.7</v>
      </c>
      <c r="V2842" s="15">
        <f>Raw_Data!V2842</f>
        <v>24214</v>
      </c>
      <c r="W2842" s="15">
        <f>Raw_Data!W2842</f>
        <v>301891</v>
      </c>
      <c r="X2842" s="15">
        <f>Raw_Data!X2842</f>
        <v>259090</v>
      </c>
      <c r="Y2842" s="15">
        <f>Raw_Data!Y2842</f>
        <v>-42801</v>
      </c>
      <c r="Z2842" s="15">
        <f>Raw_Data!Z2842</f>
        <v>2964</v>
      </c>
      <c r="AA2842" s="15">
        <f>Raw_Data!AA2842</f>
        <v>3.61</v>
      </c>
      <c r="AB2842" s="15">
        <f>Raw_Data!AB2842</f>
        <v>42.1</v>
      </c>
      <c r="AC2842" s="19" t="str">
        <f>IF(Raw_Data!G2842="","Yes","No")</f>
        <v>No</v>
      </c>
      <c r="AD2842" s="19" t="str">
        <f>IF(Raw_Data!L2842="","Yes","No")</f>
        <v>No</v>
      </c>
      <c r="AE2842" s="19" t="str">
        <f>IF(Raw_Data!T2842="","Imputed",IF(Raw_Data!T2842&gt;INDEX(Cleaning_Reference!$F$6:$F$13,MATCH(D2842,Cleaning_Reference!$A$6:$A$13,0)),"Capped","Original"))</f>
        <v>Original</v>
      </c>
      <c r="AF2842" s="21">
        <f t="shared" si="44"/>
        <v>10.7</v>
      </c>
    </row>
    <row r="2843" spans="1:32" ht="15" customHeight="1" x14ac:dyDescent="0.3">
      <c r="A2843" s="20" t="str">
        <f>Raw_Data!A2843</f>
        <v>SF12842</v>
      </c>
      <c r="B2843" s="15" t="str">
        <f>Raw_Data!B2843</f>
        <v>Gujarat</v>
      </c>
      <c r="C2843" s="15" t="str">
        <f>Raw_Data!C2843</f>
        <v>Rajkot</v>
      </c>
      <c r="D2843" s="15" t="str">
        <f>Raw_Data!D2843</f>
        <v>Sugarcane</v>
      </c>
      <c r="E2843" s="15" t="str">
        <f>Raw_Data!E2843</f>
        <v>Kharif</v>
      </c>
      <c r="F2843" s="15">
        <f>Raw_Data!F2843</f>
        <v>11.96</v>
      </c>
      <c r="G2843" s="18">
        <f>IF(Raw_Data!G2843="",ROUND(AVERAGEIFS(Raw_Data!$G$2:$G$4001,Raw_Data!$E$2:$E$4001,E2843),1),Raw_Data!G2843)</f>
        <v>830.2</v>
      </c>
      <c r="H2843" s="15">
        <f>Raw_Data!H2843</f>
        <v>29</v>
      </c>
      <c r="I2843" s="15">
        <f>Raw_Data!I2843</f>
        <v>74</v>
      </c>
      <c r="J2843" s="15">
        <f>Raw_Data!J2843</f>
        <v>5.9</v>
      </c>
      <c r="K2843" s="15">
        <f>Raw_Data!K2843</f>
        <v>7.16</v>
      </c>
      <c r="L2843" s="18">
        <f>IF(Raw_Data!L2843="",ROUND(AVERAGEIFS(Raw_Data!$L$2:$L$4001,Raw_Data!$E$2:$E$4001,E2843),1),Raw_Data!L2843)</f>
        <v>26</v>
      </c>
      <c r="M2843" s="15">
        <f>Raw_Data!M2843</f>
        <v>133.30000000000001</v>
      </c>
      <c r="N2843" s="15">
        <f>Raw_Data!N2843</f>
        <v>45.6</v>
      </c>
      <c r="O2843" s="15">
        <f>Raw_Data!O2843</f>
        <v>122.8</v>
      </c>
      <c r="P2843" s="15" t="str">
        <f>Raw_Data!P2843</f>
        <v>Flood</v>
      </c>
      <c r="Q2843" s="15">
        <f>Raw_Data!Q2843</f>
        <v>158.30000000000001</v>
      </c>
      <c r="R2843" s="15">
        <f>Raw_Data!R2843</f>
        <v>4.7</v>
      </c>
      <c r="S2843" s="15">
        <f>Raw_Data!S2843</f>
        <v>0.8</v>
      </c>
      <c r="T2843" s="18">
        <f>IF(Raw_Data!T2843="",ROUND(AVERAGEIFS(Raw_Data!$T$2:$T$4001,Raw_Data!$E$2:$E$4001,E2843,Raw_Data!$D$2:$D$4001,D2843),2),IF(Raw_Data!T2843&gt;INDEX(Cleaning_Reference!$F$6:$F$13,MATCH(D2843,Cleaning_Reference!$A$6:$A$13,0)),INDEX(Cleaning_Reference!$F$6:$F$13,MATCH(D2843,Cleaning_Reference!$A$6:$A$13,0)),Raw_Data!T2843))</f>
        <v>52.65</v>
      </c>
      <c r="U2843" s="15">
        <f>Raw_Data!U2843</f>
        <v>629.69000000000005</v>
      </c>
      <c r="V2843" s="15">
        <f>Raw_Data!V2843</f>
        <v>3214</v>
      </c>
      <c r="W2843" s="15">
        <f>Raw_Data!W2843</f>
        <v>813359</v>
      </c>
      <c r="X2843" s="15">
        <f>Raw_Data!X2843</f>
        <v>2023824</v>
      </c>
      <c r="Y2843" s="15">
        <f>Raw_Data!Y2843</f>
        <v>1210465</v>
      </c>
      <c r="Z2843" s="15">
        <f>Raw_Data!Z2843</f>
        <v>26691</v>
      </c>
      <c r="AA2843" s="15">
        <f>Raw_Data!AA2843</f>
        <v>23.591999999999999</v>
      </c>
      <c r="AB2843" s="15">
        <f>Raw_Data!AB2843</f>
        <v>65.2</v>
      </c>
      <c r="AC2843" s="19" t="str">
        <f>IF(Raw_Data!G2843="","Yes","No")</f>
        <v>No</v>
      </c>
      <c r="AD2843" s="19" t="str">
        <f>IF(Raw_Data!L2843="","Yes","No")</f>
        <v>No</v>
      </c>
      <c r="AE2843" s="19" t="str">
        <f>IF(Raw_Data!T2843="","Imputed",IF(Raw_Data!T2843&gt;INDEX(Cleaning_Reference!$F$6:$F$13,MATCH(D2843,Cleaning_Reference!$A$6:$A$13,0)),"Capped","Original"))</f>
        <v>Original</v>
      </c>
      <c r="AF2843" s="21">
        <f t="shared" si="44"/>
        <v>629.69000000000005</v>
      </c>
    </row>
    <row r="2844" spans="1:32" ht="15" customHeight="1" x14ac:dyDescent="0.3">
      <c r="A2844" s="20" t="str">
        <f>Raw_Data!A2844</f>
        <v>SF12843</v>
      </c>
      <c r="B2844" s="15" t="str">
        <f>Raw_Data!B2844</f>
        <v>Andhra Pradesh</v>
      </c>
      <c r="C2844" s="15" t="str">
        <f>Raw_Data!C2844</f>
        <v>Guntur</v>
      </c>
      <c r="D2844" s="15" t="str">
        <f>Raw_Data!D2844</f>
        <v>Maize</v>
      </c>
      <c r="E2844" s="15" t="str">
        <f>Raw_Data!E2844</f>
        <v>Rabi</v>
      </c>
      <c r="F2844" s="15">
        <f>Raw_Data!F2844</f>
        <v>4.3499999999999996</v>
      </c>
      <c r="G2844" s="18">
        <f>IF(Raw_Data!G2844="",ROUND(AVERAGEIFS(Raw_Data!$G$2:$G$4001,Raw_Data!$E$2:$E$4001,E2844),1),Raw_Data!G2844)</f>
        <v>319</v>
      </c>
      <c r="H2844" s="15">
        <f>Raw_Data!H2844</f>
        <v>22.4</v>
      </c>
      <c r="I2844" s="15">
        <f>Raw_Data!I2844</f>
        <v>61.4</v>
      </c>
      <c r="J2844" s="15">
        <f>Raw_Data!J2844</f>
        <v>6</v>
      </c>
      <c r="K2844" s="15">
        <f>Raw_Data!K2844</f>
        <v>6.26</v>
      </c>
      <c r="L2844" s="18">
        <f>IF(Raw_Data!L2844="",ROUND(AVERAGEIFS(Raw_Data!$L$2:$L$4001,Raw_Data!$E$2:$E$4001,E2844),1),Raw_Data!L2844)</f>
        <v>29.9</v>
      </c>
      <c r="M2844" s="15">
        <f>Raw_Data!M2844</f>
        <v>126.2</v>
      </c>
      <c r="N2844" s="15">
        <f>Raw_Data!N2844</f>
        <v>72.900000000000006</v>
      </c>
      <c r="O2844" s="15">
        <f>Raw_Data!O2844</f>
        <v>135.69999999999999</v>
      </c>
      <c r="P2844" s="15" t="str">
        <f>Raw_Data!P2844</f>
        <v>Flood</v>
      </c>
      <c r="Q2844" s="15">
        <f>Raw_Data!Q2844</f>
        <v>111.5</v>
      </c>
      <c r="R2844" s="15">
        <f>Raw_Data!R2844</f>
        <v>5.6</v>
      </c>
      <c r="S2844" s="15">
        <f>Raw_Data!S2844</f>
        <v>0.79</v>
      </c>
      <c r="T2844" s="18">
        <f>IF(Raw_Data!T2844="",ROUND(AVERAGEIFS(Raw_Data!$T$2:$T$4001,Raw_Data!$E$2:$E$4001,E2844,Raw_Data!$D$2:$D$4001,D2844),2),IF(Raw_Data!T2844&gt;INDEX(Cleaning_Reference!$F$6:$F$13,MATCH(D2844,Cleaning_Reference!$A$6:$A$13,0)),INDEX(Cleaning_Reference!$F$6:$F$13,MATCH(D2844,Cleaning_Reference!$A$6:$A$13,0)),Raw_Data!T2844))</f>
        <v>3.03</v>
      </c>
      <c r="U2844" s="15">
        <f>Raw_Data!U2844</f>
        <v>13.18</v>
      </c>
      <c r="V2844" s="15">
        <f>Raw_Data!V2844</f>
        <v>22048</v>
      </c>
      <c r="W2844" s="15">
        <f>Raw_Data!W2844</f>
        <v>286898</v>
      </c>
      <c r="X2844" s="15">
        <f>Raw_Data!X2844</f>
        <v>290593</v>
      </c>
      <c r="Y2844" s="15">
        <f>Raw_Data!Y2844</f>
        <v>3695</v>
      </c>
      <c r="Z2844" s="15">
        <f>Raw_Data!Z2844</f>
        <v>3332</v>
      </c>
      <c r="AA2844" s="15">
        <f>Raw_Data!AA2844</f>
        <v>3.956</v>
      </c>
      <c r="AB2844" s="15">
        <f>Raw_Data!AB2844</f>
        <v>36.4</v>
      </c>
      <c r="AC2844" s="19" t="str">
        <f>IF(Raw_Data!G2844="","Yes","No")</f>
        <v>No</v>
      </c>
      <c r="AD2844" s="19" t="str">
        <f>IF(Raw_Data!L2844="","Yes","No")</f>
        <v>No</v>
      </c>
      <c r="AE2844" s="19" t="str">
        <f>IF(Raw_Data!T2844="","Imputed",IF(Raw_Data!T2844&gt;INDEX(Cleaning_Reference!$F$6:$F$13,MATCH(D2844,Cleaning_Reference!$A$6:$A$13,0)),"Capped","Original"))</f>
        <v>Original</v>
      </c>
      <c r="AF2844" s="21">
        <f t="shared" si="44"/>
        <v>13.18</v>
      </c>
    </row>
    <row r="2845" spans="1:32" ht="15" customHeight="1" x14ac:dyDescent="0.3">
      <c r="A2845" s="20" t="str">
        <f>Raw_Data!A2845</f>
        <v>SF12844</v>
      </c>
      <c r="B2845" s="15" t="str">
        <f>Raw_Data!B2845</f>
        <v>Telangana</v>
      </c>
      <c r="C2845" s="15" t="str">
        <f>Raw_Data!C2845</f>
        <v>Guntur</v>
      </c>
      <c r="D2845" s="15" t="str">
        <f>Raw_Data!D2845</f>
        <v>Rice</v>
      </c>
      <c r="E2845" s="15" t="str">
        <f>Raw_Data!E2845</f>
        <v>Rabi</v>
      </c>
      <c r="F2845" s="15">
        <f>Raw_Data!F2845</f>
        <v>5.5</v>
      </c>
      <c r="G2845" s="18">
        <f>IF(Raw_Data!G2845="",ROUND(AVERAGEIFS(Raw_Data!$G$2:$G$4001,Raw_Data!$E$2:$E$4001,E2845),1),Raw_Data!G2845)</f>
        <v>371</v>
      </c>
      <c r="H2845" s="15">
        <f>Raw_Data!H2845</f>
        <v>25.2</v>
      </c>
      <c r="I2845" s="15">
        <f>Raw_Data!I2845</f>
        <v>58.3</v>
      </c>
      <c r="J2845" s="15">
        <f>Raw_Data!J2845</f>
        <v>7.8</v>
      </c>
      <c r="K2845" s="15">
        <f>Raw_Data!K2845</f>
        <v>6.17</v>
      </c>
      <c r="L2845" s="18">
        <f>IF(Raw_Data!L2845="",ROUND(AVERAGEIFS(Raw_Data!$L$2:$L$4001,Raw_Data!$E$2:$E$4001,E2845),1),Raw_Data!L2845)</f>
        <v>25.4</v>
      </c>
      <c r="M2845" s="15">
        <f>Raw_Data!M2845</f>
        <v>86.5</v>
      </c>
      <c r="N2845" s="15">
        <f>Raw_Data!N2845</f>
        <v>56.8</v>
      </c>
      <c r="O2845" s="15">
        <f>Raw_Data!O2845</f>
        <v>122.4</v>
      </c>
      <c r="P2845" s="15" t="str">
        <f>Raw_Data!P2845</f>
        <v>Flood</v>
      </c>
      <c r="Q2845" s="15">
        <f>Raw_Data!Q2845</f>
        <v>184.3</v>
      </c>
      <c r="R2845" s="15">
        <f>Raw_Data!R2845</f>
        <v>8.36</v>
      </c>
      <c r="S2845" s="15">
        <f>Raw_Data!S2845</f>
        <v>0.84</v>
      </c>
      <c r="T2845" s="18">
        <f>IF(Raw_Data!T2845="",ROUND(AVERAGEIFS(Raw_Data!$T$2:$T$4001,Raw_Data!$E$2:$E$4001,E2845,Raw_Data!$D$2:$D$4001,D2845),2),IF(Raw_Data!T2845&gt;INDEX(Cleaning_Reference!$F$6:$F$13,MATCH(D2845,Cleaning_Reference!$A$6:$A$13,0)),INDEX(Cleaning_Reference!$F$6:$F$13,MATCH(D2845,Cleaning_Reference!$A$6:$A$13,0)),Raw_Data!T2845))</f>
        <v>2.72</v>
      </c>
      <c r="U2845" s="15">
        <f>Raw_Data!U2845</f>
        <v>14.96</v>
      </c>
      <c r="V2845" s="15">
        <f>Raw_Data!V2845</f>
        <v>22211</v>
      </c>
      <c r="W2845" s="15">
        <f>Raw_Data!W2845</f>
        <v>287296</v>
      </c>
      <c r="X2845" s="15">
        <f>Raw_Data!X2845</f>
        <v>332277</v>
      </c>
      <c r="Y2845" s="15">
        <f>Raw_Data!Y2845</f>
        <v>44981</v>
      </c>
      <c r="Z2845" s="15">
        <f>Raw_Data!Z2845</f>
        <v>11762</v>
      </c>
      <c r="AA2845" s="15">
        <f>Raw_Data!AA2845</f>
        <v>1.272</v>
      </c>
      <c r="AB2845" s="15">
        <f>Raw_Data!AB2845</f>
        <v>43.9</v>
      </c>
      <c r="AC2845" s="19" t="str">
        <f>IF(Raw_Data!G2845="","Yes","No")</f>
        <v>No</v>
      </c>
      <c r="AD2845" s="19" t="str">
        <f>IF(Raw_Data!L2845="","Yes","No")</f>
        <v>No</v>
      </c>
      <c r="AE2845" s="19" t="str">
        <f>IF(Raw_Data!T2845="","Imputed",IF(Raw_Data!T2845&gt;INDEX(Cleaning_Reference!$F$6:$F$13,MATCH(D2845,Cleaning_Reference!$A$6:$A$13,0)),"Capped","Original"))</f>
        <v>Original</v>
      </c>
      <c r="AF2845" s="21">
        <f t="shared" si="44"/>
        <v>14.96</v>
      </c>
    </row>
    <row r="2846" spans="1:32" ht="15" customHeight="1" x14ac:dyDescent="0.3">
      <c r="A2846" s="20" t="str">
        <f>Raw_Data!A2846</f>
        <v>SF12845</v>
      </c>
      <c r="B2846" s="15" t="str">
        <f>Raw_Data!B2846</f>
        <v>Maharashtra</v>
      </c>
      <c r="C2846" s="15" t="str">
        <f>Raw_Data!C2846</f>
        <v>Warangal</v>
      </c>
      <c r="D2846" s="15" t="str">
        <f>Raw_Data!D2846</f>
        <v>Rice</v>
      </c>
      <c r="E2846" s="15" t="str">
        <f>Raw_Data!E2846</f>
        <v>Kharif</v>
      </c>
      <c r="F2846" s="15">
        <f>Raw_Data!F2846</f>
        <v>2.1</v>
      </c>
      <c r="G2846" s="18">
        <f>IF(Raw_Data!G2846="",ROUND(AVERAGEIFS(Raw_Data!$G$2:$G$4001,Raw_Data!$E$2:$E$4001,E2846),1),Raw_Data!G2846)</f>
        <v>799.1</v>
      </c>
      <c r="H2846" s="15">
        <f>Raw_Data!H2846</f>
        <v>28.3</v>
      </c>
      <c r="I2846" s="15">
        <f>Raw_Data!I2846</f>
        <v>66</v>
      </c>
      <c r="J2846" s="15">
        <f>Raw_Data!J2846</f>
        <v>6.9</v>
      </c>
      <c r="K2846" s="15">
        <f>Raw_Data!K2846</f>
        <v>6.17</v>
      </c>
      <c r="L2846" s="18">
        <f>IF(Raw_Data!L2846="",ROUND(AVERAGEIFS(Raw_Data!$L$2:$L$4001,Raw_Data!$E$2:$E$4001,E2846),1),Raw_Data!L2846)</f>
        <v>26.3</v>
      </c>
      <c r="M2846" s="15">
        <f>Raw_Data!M2846</f>
        <v>112.3</v>
      </c>
      <c r="N2846" s="15">
        <f>Raw_Data!N2846</f>
        <v>68.900000000000006</v>
      </c>
      <c r="O2846" s="15">
        <f>Raw_Data!O2846</f>
        <v>145.69999999999999</v>
      </c>
      <c r="P2846" s="15" t="str">
        <f>Raw_Data!P2846</f>
        <v>Flood</v>
      </c>
      <c r="Q2846" s="15">
        <f>Raw_Data!Q2846</f>
        <v>187.5</v>
      </c>
      <c r="R2846" s="15">
        <f>Raw_Data!R2846</f>
        <v>3.32</v>
      </c>
      <c r="S2846" s="15">
        <f>Raw_Data!S2846</f>
        <v>0.72</v>
      </c>
      <c r="T2846" s="18">
        <f>IF(Raw_Data!T2846="",ROUND(AVERAGEIFS(Raw_Data!$T$2:$T$4001,Raw_Data!$E$2:$E$4001,E2846,Raw_Data!$D$2:$D$4001,D2846),2),IF(Raw_Data!T2846&gt;INDEX(Cleaning_Reference!$F$6:$F$13,MATCH(D2846,Cleaning_Reference!$A$6:$A$13,0)),INDEX(Cleaning_Reference!$F$6:$F$13,MATCH(D2846,Cleaning_Reference!$A$6:$A$13,0)),Raw_Data!T2846))</f>
        <v>2.5099999999999998</v>
      </c>
      <c r="U2846" s="15">
        <f>Raw_Data!U2846</f>
        <v>5.27</v>
      </c>
      <c r="V2846" s="15">
        <f>Raw_Data!V2846</f>
        <v>21933</v>
      </c>
      <c r="W2846" s="15">
        <f>Raw_Data!W2846</f>
        <v>127338</v>
      </c>
      <c r="X2846" s="15">
        <f>Raw_Data!X2846</f>
        <v>115587</v>
      </c>
      <c r="Y2846" s="15">
        <f>Raw_Data!Y2846</f>
        <v>-11751</v>
      </c>
      <c r="Z2846" s="15">
        <f>Raw_Data!Z2846</f>
        <v>3832</v>
      </c>
      <c r="AA2846" s="15">
        <f>Raw_Data!AA2846</f>
        <v>1.375</v>
      </c>
      <c r="AB2846" s="15">
        <f>Raw_Data!AB2846</f>
        <v>54.4</v>
      </c>
      <c r="AC2846" s="19" t="str">
        <f>IF(Raw_Data!G2846="","Yes","No")</f>
        <v>No</v>
      </c>
      <c r="AD2846" s="19" t="str">
        <f>IF(Raw_Data!L2846="","Yes","No")</f>
        <v>No</v>
      </c>
      <c r="AE2846" s="19" t="str">
        <f>IF(Raw_Data!T2846="","Imputed",IF(Raw_Data!T2846&gt;INDEX(Cleaning_Reference!$F$6:$F$13,MATCH(D2846,Cleaning_Reference!$A$6:$A$13,0)),"Capped","Original"))</f>
        <v>Original</v>
      </c>
      <c r="AF2846" s="21">
        <f t="shared" si="44"/>
        <v>5.27</v>
      </c>
    </row>
    <row r="2847" spans="1:32" ht="15" customHeight="1" x14ac:dyDescent="0.3">
      <c r="A2847" s="20" t="str">
        <f>Raw_Data!A2847</f>
        <v>SF12846</v>
      </c>
      <c r="B2847" s="15" t="str">
        <f>Raw_Data!B2847</f>
        <v>Madhya Pradesh</v>
      </c>
      <c r="C2847" s="15" t="str">
        <f>Raw_Data!C2847</f>
        <v>Erode</v>
      </c>
      <c r="D2847" s="15" t="str">
        <f>Raw_Data!D2847</f>
        <v>Wheat</v>
      </c>
      <c r="E2847" s="15" t="str">
        <f>Raw_Data!E2847</f>
        <v>Rabi</v>
      </c>
      <c r="F2847" s="15">
        <f>Raw_Data!F2847</f>
        <v>4.22</v>
      </c>
      <c r="G2847" s="18">
        <f>IF(Raw_Data!G2847="",ROUND(AVERAGEIFS(Raw_Data!$G$2:$G$4001,Raw_Data!$E$2:$E$4001,E2847),1),Raw_Data!G2847)</f>
        <v>305.10000000000002</v>
      </c>
      <c r="H2847" s="15">
        <f>Raw_Data!H2847</f>
        <v>26.3</v>
      </c>
      <c r="I2847" s="15">
        <f>Raw_Data!I2847</f>
        <v>61.6</v>
      </c>
      <c r="J2847" s="15">
        <f>Raw_Data!J2847</f>
        <v>5.9</v>
      </c>
      <c r="K2847" s="15">
        <f>Raw_Data!K2847</f>
        <v>7.35</v>
      </c>
      <c r="L2847" s="18">
        <f>IF(Raw_Data!L2847="",ROUND(AVERAGEIFS(Raw_Data!$L$2:$L$4001,Raw_Data!$E$2:$E$4001,E2847),1),Raw_Data!L2847)</f>
        <v>21.7</v>
      </c>
      <c r="M2847" s="15">
        <f>Raw_Data!M2847</f>
        <v>183.1</v>
      </c>
      <c r="N2847" s="15">
        <f>Raw_Data!N2847</f>
        <v>59.1</v>
      </c>
      <c r="O2847" s="15">
        <f>Raw_Data!O2847</f>
        <v>93.3</v>
      </c>
      <c r="P2847" s="15" t="str">
        <f>Raw_Data!P2847</f>
        <v>Sprinkler</v>
      </c>
      <c r="Q2847" s="15">
        <f>Raw_Data!Q2847</f>
        <v>234.6</v>
      </c>
      <c r="R2847" s="15">
        <f>Raw_Data!R2847</f>
        <v>0.92</v>
      </c>
      <c r="S2847" s="15">
        <f>Raw_Data!S2847</f>
        <v>0.68</v>
      </c>
      <c r="T2847" s="18">
        <f>IF(Raw_Data!T2847="",ROUND(AVERAGEIFS(Raw_Data!$T$2:$T$4001,Raw_Data!$E$2:$E$4001,E2847,Raw_Data!$D$2:$D$4001,D2847),2),IF(Raw_Data!T2847&gt;INDEX(Cleaning_Reference!$F$6:$F$13,MATCH(D2847,Cleaning_Reference!$A$6:$A$13,0)),INDEX(Cleaning_Reference!$F$6:$F$13,MATCH(D2847,Cleaning_Reference!$A$6:$A$13,0)),Raw_Data!T2847))</f>
        <v>2.06</v>
      </c>
      <c r="U2847" s="15">
        <f>Raw_Data!U2847</f>
        <v>8.9499999999999993</v>
      </c>
      <c r="V2847" s="15">
        <f>Raw_Data!V2847</f>
        <v>21765</v>
      </c>
      <c r="W2847" s="15">
        <f>Raw_Data!W2847</f>
        <v>270881</v>
      </c>
      <c r="X2847" s="15">
        <f>Raw_Data!X2847</f>
        <v>194797</v>
      </c>
      <c r="Y2847" s="15">
        <f>Raw_Data!Y2847</f>
        <v>-76084</v>
      </c>
      <c r="Z2847" s="15">
        <f>Raw_Data!Z2847</f>
        <v>2228</v>
      </c>
      <c r="AA2847" s="15">
        <f>Raw_Data!AA2847</f>
        <v>4.0170000000000003</v>
      </c>
      <c r="AB2847" s="15">
        <f>Raw_Data!AB2847</f>
        <v>56.5</v>
      </c>
      <c r="AC2847" s="19" t="str">
        <f>IF(Raw_Data!G2847="","Yes","No")</f>
        <v>No</v>
      </c>
      <c r="AD2847" s="19" t="str">
        <f>IF(Raw_Data!L2847="","Yes","No")</f>
        <v>No</v>
      </c>
      <c r="AE2847" s="19" t="str">
        <f>IF(Raw_Data!T2847="","Imputed",IF(Raw_Data!T2847&gt;INDEX(Cleaning_Reference!$F$6:$F$13,MATCH(D2847,Cleaning_Reference!$A$6:$A$13,0)),"Capped","Original"))</f>
        <v>Imputed</v>
      </c>
      <c r="AF2847" s="21">
        <f t="shared" si="44"/>
        <v>8.69</v>
      </c>
    </row>
    <row r="2848" spans="1:32" ht="15" customHeight="1" x14ac:dyDescent="0.3">
      <c r="A2848" s="20" t="str">
        <f>Raw_Data!A2848</f>
        <v>SF12847</v>
      </c>
      <c r="B2848" s="15" t="str">
        <f>Raw_Data!B2848</f>
        <v>Gujarat</v>
      </c>
      <c r="C2848" s="15" t="str">
        <f>Raw_Data!C2848</f>
        <v>Ludhiana</v>
      </c>
      <c r="D2848" s="15" t="str">
        <f>Raw_Data!D2848</f>
        <v>Wheat</v>
      </c>
      <c r="E2848" s="15" t="str">
        <f>Raw_Data!E2848</f>
        <v>Kharif</v>
      </c>
      <c r="F2848" s="15">
        <f>Raw_Data!F2848</f>
        <v>2.73</v>
      </c>
      <c r="G2848" s="18">
        <f>IF(Raw_Data!G2848="",ROUND(AVERAGEIFS(Raw_Data!$G$2:$G$4001,Raw_Data!$E$2:$E$4001,E2848),1),Raw_Data!G2848)</f>
        <v>972.8</v>
      </c>
      <c r="H2848" s="15">
        <f>Raw_Data!H2848</f>
        <v>28.6</v>
      </c>
      <c r="I2848" s="15">
        <f>Raw_Data!I2848</f>
        <v>89.9</v>
      </c>
      <c r="J2848" s="15">
        <f>Raw_Data!J2848</f>
        <v>7.2</v>
      </c>
      <c r="K2848" s="15">
        <f>Raw_Data!K2848</f>
        <v>8.35</v>
      </c>
      <c r="L2848" s="18">
        <f>IF(Raw_Data!L2848="",ROUND(AVERAGEIFS(Raw_Data!$L$2:$L$4001,Raw_Data!$E$2:$E$4001,E2848),1),Raw_Data!L2848)</f>
        <v>26.7</v>
      </c>
      <c r="M2848" s="15">
        <f>Raw_Data!M2848</f>
        <v>147.80000000000001</v>
      </c>
      <c r="N2848" s="15">
        <f>Raw_Data!N2848</f>
        <v>76</v>
      </c>
      <c r="O2848" s="15">
        <f>Raw_Data!O2848</f>
        <v>121.5</v>
      </c>
      <c r="P2848" s="15" t="str">
        <f>Raw_Data!P2848</f>
        <v>Flood</v>
      </c>
      <c r="Q2848" s="15">
        <f>Raw_Data!Q2848</f>
        <v>59.4</v>
      </c>
      <c r="R2848" s="15">
        <f>Raw_Data!R2848</f>
        <v>6.32</v>
      </c>
      <c r="S2848" s="15">
        <f>Raw_Data!S2848</f>
        <v>0.94</v>
      </c>
      <c r="T2848" s="18">
        <f>IF(Raw_Data!T2848="",ROUND(AVERAGEIFS(Raw_Data!$T$2:$T$4001,Raw_Data!$E$2:$E$4001,E2848,Raw_Data!$D$2:$D$4001,D2848),2),IF(Raw_Data!T2848&gt;INDEX(Cleaning_Reference!$F$6:$F$13,MATCH(D2848,Cleaning_Reference!$A$6:$A$13,0)),INDEX(Cleaning_Reference!$F$6:$F$13,MATCH(D2848,Cleaning_Reference!$A$6:$A$13,0)),Raw_Data!T2848))</f>
        <v>0.3</v>
      </c>
      <c r="U2848" s="15">
        <f>Raw_Data!U2848</f>
        <v>0.82</v>
      </c>
      <c r="V2848" s="15">
        <f>Raw_Data!V2848</f>
        <v>25147</v>
      </c>
      <c r="W2848" s="15">
        <f>Raw_Data!W2848</f>
        <v>165850</v>
      </c>
      <c r="X2848" s="15">
        <f>Raw_Data!X2848</f>
        <v>20621</v>
      </c>
      <c r="Y2848" s="15">
        <f>Raw_Data!Y2848</f>
        <v>-145229</v>
      </c>
      <c r="Z2848" s="15">
        <f>Raw_Data!Z2848</f>
        <v>1975</v>
      </c>
      <c r="AA2848" s="15">
        <f>Raw_Data!AA2848</f>
        <v>0.41499999999999998</v>
      </c>
      <c r="AB2848" s="15">
        <f>Raw_Data!AB2848</f>
        <v>62.1</v>
      </c>
      <c r="AC2848" s="19" t="str">
        <f>IF(Raw_Data!G2848="","Yes","No")</f>
        <v>No</v>
      </c>
      <c r="AD2848" s="19" t="str">
        <f>IF(Raw_Data!L2848="","Yes","No")</f>
        <v>No</v>
      </c>
      <c r="AE2848" s="19" t="str">
        <f>IF(Raw_Data!T2848="","Imputed",IF(Raw_Data!T2848&gt;INDEX(Cleaning_Reference!$F$6:$F$13,MATCH(D2848,Cleaning_Reference!$A$6:$A$13,0)),"Capped","Original"))</f>
        <v>Original</v>
      </c>
      <c r="AF2848" s="21">
        <f t="shared" si="44"/>
        <v>0.82</v>
      </c>
    </row>
    <row r="2849" spans="1:32" ht="15" customHeight="1" x14ac:dyDescent="0.3">
      <c r="A2849" s="20" t="str">
        <f>Raw_Data!A2849</f>
        <v>SF12848</v>
      </c>
      <c r="B2849" s="15" t="str">
        <f>Raw_Data!B2849</f>
        <v>Telangana</v>
      </c>
      <c r="C2849" s="15" t="str">
        <f>Raw_Data!C2849</f>
        <v>Warangal</v>
      </c>
      <c r="D2849" s="15" t="str">
        <f>Raw_Data!D2849</f>
        <v>Sugarcane</v>
      </c>
      <c r="E2849" s="15" t="str">
        <f>Raw_Data!E2849</f>
        <v>Kharif</v>
      </c>
      <c r="F2849" s="15">
        <f>Raw_Data!F2849</f>
        <v>7.66</v>
      </c>
      <c r="G2849" s="18">
        <f>IF(Raw_Data!G2849="",ROUND(AVERAGEIFS(Raw_Data!$G$2:$G$4001,Raw_Data!$E$2:$E$4001,E2849),1),Raw_Data!G2849)</f>
        <v>703</v>
      </c>
      <c r="H2849" s="15">
        <f>Raw_Data!H2849</f>
        <v>29.9</v>
      </c>
      <c r="I2849" s="15">
        <f>Raw_Data!I2849</f>
        <v>77.7</v>
      </c>
      <c r="J2849" s="15">
        <f>Raw_Data!J2849</f>
        <v>7.5</v>
      </c>
      <c r="K2849" s="15">
        <f>Raw_Data!K2849</f>
        <v>6.38</v>
      </c>
      <c r="L2849" s="18">
        <f>IF(Raw_Data!L2849="",ROUND(AVERAGEIFS(Raw_Data!$L$2:$L$4001,Raw_Data!$E$2:$E$4001,E2849),1),Raw_Data!L2849)</f>
        <v>26</v>
      </c>
      <c r="M2849" s="15">
        <f>Raw_Data!M2849</f>
        <v>126.9</v>
      </c>
      <c r="N2849" s="15">
        <f>Raw_Data!N2849</f>
        <v>83.6</v>
      </c>
      <c r="O2849" s="15">
        <f>Raw_Data!O2849</f>
        <v>145.80000000000001</v>
      </c>
      <c r="P2849" s="15" t="str">
        <f>Raw_Data!P2849</f>
        <v>Drip</v>
      </c>
      <c r="Q2849" s="15">
        <f>Raw_Data!Q2849</f>
        <v>170.3</v>
      </c>
      <c r="R2849" s="15">
        <f>Raw_Data!R2849</f>
        <v>3.08</v>
      </c>
      <c r="S2849" s="15">
        <f>Raw_Data!S2849</f>
        <v>0.77</v>
      </c>
      <c r="T2849" s="18">
        <f>IF(Raw_Data!T2849="",ROUND(AVERAGEIFS(Raw_Data!$T$2:$T$4001,Raw_Data!$E$2:$E$4001,E2849,Raw_Data!$D$2:$D$4001,D2849),2),IF(Raw_Data!T2849&gt;INDEX(Cleaning_Reference!$F$6:$F$13,MATCH(D2849,Cleaning_Reference!$A$6:$A$13,0)),INDEX(Cleaning_Reference!$F$6:$F$13,MATCH(D2849,Cleaning_Reference!$A$6:$A$13,0)),Raw_Data!T2849))</f>
        <v>87.76</v>
      </c>
      <c r="U2849" s="15">
        <f>Raw_Data!U2849</f>
        <v>672.24</v>
      </c>
      <c r="V2849" s="15">
        <f>Raw_Data!V2849</f>
        <v>3625</v>
      </c>
      <c r="W2849" s="15">
        <f>Raw_Data!W2849</f>
        <v>395192</v>
      </c>
      <c r="X2849" s="15">
        <f>Raw_Data!X2849</f>
        <v>2436870</v>
      </c>
      <c r="Y2849" s="15">
        <f>Raw_Data!Y2849</f>
        <v>2041678</v>
      </c>
      <c r="Z2849" s="15">
        <f>Raw_Data!Z2849</f>
        <v>12526</v>
      </c>
      <c r="AA2849" s="15">
        <f>Raw_Data!AA2849</f>
        <v>53.667999999999999</v>
      </c>
      <c r="AB2849" s="15">
        <f>Raw_Data!AB2849</f>
        <v>67.8</v>
      </c>
      <c r="AC2849" s="19" t="str">
        <f>IF(Raw_Data!G2849="","Yes","No")</f>
        <v>No</v>
      </c>
      <c r="AD2849" s="19" t="str">
        <f>IF(Raw_Data!L2849="","Yes","No")</f>
        <v>No</v>
      </c>
      <c r="AE2849" s="19" t="str">
        <f>IF(Raw_Data!T2849="","Imputed",IF(Raw_Data!T2849&gt;INDEX(Cleaning_Reference!$F$6:$F$13,MATCH(D2849,Cleaning_Reference!$A$6:$A$13,0)),"Capped","Original"))</f>
        <v>Original</v>
      </c>
      <c r="AF2849" s="21">
        <f t="shared" si="44"/>
        <v>672.24</v>
      </c>
    </row>
    <row r="2850" spans="1:32" ht="15" customHeight="1" x14ac:dyDescent="0.3">
      <c r="A2850" s="20" t="str">
        <f>Raw_Data!A2850</f>
        <v>SF12849</v>
      </c>
      <c r="B2850" s="15" t="str">
        <f>Raw_Data!B2850</f>
        <v>Madhya Pradesh</v>
      </c>
      <c r="C2850" s="15" t="str">
        <f>Raw_Data!C2850</f>
        <v>Warangal</v>
      </c>
      <c r="D2850" s="15" t="str">
        <f>Raw_Data!D2850</f>
        <v>Wheat</v>
      </c>
      <c r="E2850" s="15" t="str">
        <f>Raw_Data!E2850</f>
        <v>Rabi</v>
      </c>
      <c r="F2850" s="15">
        <f>Raw_Data!F2850</f>
        <v>6.34</v>
      </c>
      <c r="G2850" s="18">
        <f>IF(Raw_Data!G2850="",ROUND(AVERAGEIFS(Raw_Data!$G$2:$G$4001,Raw_Data!$E$2:$E$4001,E2850),1),Raw_Data!G2850)</f>
        <v>351.9</v>
      </c>
      <c r="H2850" s="15">
        <f>Raw_Data!H2850</f>
        <v>20.7</v>
      </c>
      <c r="I2850" s="15">
        <f>Raw_Data!I2850</f>
        <v>51.6</v>
      </c>
      <c r="J2850" s="15">
        <f>Raw_Data!J2850</f>
        <v>7.4</v>
      </c>
      <c r="K2850" s="15">
        <f>Raw_Data!K2850</f>
        <v>7.07</v>
      </c>
      <c r="L2850" s="18">
        <f>IF(Raw_Data!L2850="",ROUND(AVERAGEIFS(Raw_Data!$L$2:$L$4001,Raw_Data!$E$2:$E$4001,E2850),1),Raw_Data!L2850)</f>
        <v>24.1</v>
      </c>
      <c r="M2850" s="15">
        <f>Raw_Data!M2850</f>
        <v>165.2</v>
      </c>
      <c r="N2850" s="15">
        <f>Raw_Data!N2850</f>
        <v>52.3</v>
      </c>
      <c r="O2850" s="15">
        <f>Raw_Data!O2850</f>
        <v>126</v>
      </c>
      <c r="P2850" s="15" t="str">
        <f>Raw_Data!P2850</f>
        <v>Flood</v>
      </c>
      <c r="Q2850" s="15">
        <f>Raw_Data!Q2850</f>
        <v>202.3</v>
      </c>
      <c r="R2850" s="15">
        <f>Raw_Data!R2850</f>
        <v>4.12</v>
      </c>
      <c r="S2850" s="15">
        <f>Raw_Data!S2850</f>
        <v>0.98</v>
      </c>
      <c r="T2850" s="18">
        <f>IF(Raw_Data!T2850="",ROUND(AVERAGEIFS(Raw_Data!$T$2:$T$4001,Raw_Data!$E$2:$E$4001,E2850,Raw_Data!$D$2:$D$4001,D2850),2),IF(Raw_Data!T2850&gt;INDEX(Cleaning_Reference!$F$6:$F$13,MATCH(D2850,Cleaning_Reference!$A$6:$A$13,0)),INDEX(Cleaning_Reference!$F$6:$F$13,MATCH(D2850,Cleaning_Reference!$A$6:$A$13,0)),Raw_Data!T2850))</f>
        <v>1.9</v>
      </c>
      <c r="U2850" s="15">
        <f>Raw_Data!U2850</f>
        <v>12.05</v>
      </c>
      <c r="V2850" s="15">
        <f>Raw_Data!V2850</f>
        <v>23963</v>
      </c>
      <c r="W2850" s="15">
        <f>Raw_Data!W2850</f>
        <v>404748</v>
      </c>
      <c r="X2850" s="15">
        <f>Raw_Data!X2850</f>
        <v>288754</v>
      </c>
      <c r="Y2850" s="15">
        <f>Raw_Data!Y2850</f>
        <v>-115994</v>
      </c>
      <c r="Z2850" s="15">
        <f>Raw_Data!Z2850</f>
        <v>3987</v>
      </c>
      <c r="AA2850" s="15">
        <f>Raw_Data!AA2850</f>
        <v>3.0219999999999998</v>
      </c>
      <c r="AB2850" s="15">
        <f>Raw_Data!AB2850</f>
        <v>33.4</v>
      </c>
      <c r="AC2850" s="19" t="str">
        <f>IF(Raw_Data!G2850="","Yes","No")</f>
        <v>No</v>
      </c>
      <c r="AD2850" s="19" t="str">
        <f>IF(Raw_Data!L2850="","Yes","No")</f>
        <v>Yes</v>
      </c>
      <c r="AE2850" s="19" t="str">
        <f>IF(Raw_Data!T2850="","Imputed",IF(Raw_Data!T2850&gt;INDEX(Cleaning_Reference!$F$6:$F$13,MATCH(D2850,Cleaning_Reference!$A$6:$A$13,0)),"Capped","Original"))</f>
        <v>Original</v>
      </c>
      <c r="AF2850" s="21">
        <f t="shared" si="44"/>
        <v>12.05</v>
      </c>
    </row>
    <row r="2851" spans="1:32" ht="15" customHeight="1" x14ac:dyDescent="0.3">
      <c r="A2851" s="20" t="str">
        <f>Raw_Data!A2851</f>
        <v>SF12850</v>
      </c>
      <c r="B2851" s="15" t="str">
        <f>Raw_Data!B2851</f>
        <v>Gujarat</v>
      </c>
      <c r="C2851" s="15" t="str">
        <f>Raw_Data!C2851</f>
        <v>Raichur</v>
      </c>
      <c r="D2851" s="15" t="str">
        <f>Raw_Data!D2851</f>
        <v>Cotton</v>
      </c>
      <c r="E2851" s="15" t="str">
        <f>Raw_Data!E2851</f>
        <v>Kharif</v>
      </c>
      <c r="F2851" s="15">
        <f>Raw_Data!F2851</f>
        <v>9.9499999999999993</v>
      </c>
      <c r="G2851" s="18">
        <f>IF(Raw_Data!G2851="",ROUND(AVERAGEIFS(Raw_Data!$G$2:$G$4001,Raw_Data!$E$2:$E$4001,E2851),1),Raw_Data!G2851)</f>
        <v>984.1</v>
      </c>
      <c r="H2851" s="15">
        <f>Raw_Data!H2851</f>
        <v>29.3</v>
      </c>
      <c r="I2851" s="15">
        <f>Raw_Data!I2851</f>
        <v>89.9</v>
      </c>
      <c r="J2851" s="15">
        <f>Raw_Data!J2851</f>
        <v>5.6</v>
      </c>
      <c r="K2851" s="15">
        <f>Raw_Data!K2851</f>
        <v>6.54</v>
      </c>
      <c r="L2851" s="18">
        <f>IF(Raw_Data!L2851="",ROUND(AVERAGEIFS(Raw_Data!$L$2:$L$4001,Raw_Data!$E$2:$E$4001,E2851),1),Raw_Data!L2851)</f>
        <v>32</v>
      </c>
      <c r="M2851" s="15">
        <f>Raw_Data!M2851</f>
        <v>92.1</v>
      </c>
      <c r="N2851" s="15">
        <f>Raw_Data!N2851</f>
        <v>49</v>
      </c>
      <c r="O2851" s="15">
        <f>Raw_Data!O2851</f>
        <v>114.6</v>
      </c>
      <c r="P2851" s="15" t="str">
        <f>Raw_Data!P2851</f>
        <v>Drip</v>
      </c>
      <c r="Q2851" s="15">
        <f>Raw_Data!Q2851</f>
        <v>201.7</v>
      </c>
      <c r="R2851" s="15">
        <f>Raw_Data!R2851</f>
        <v>6.48</v>
      </c>
      <c r="S2851" s="15">
        <f>Raw_Data!S2851</f>
        <v>0.72</v>
      </c>
      <c r="T2851" s="18">
        <f>IF(Raw_Data!T2851="",ROUND(AVERAGEIFS(Raw_Data!$T$2:$T$4001,Raw_Data!$E$2:$E$4001,E2851,Raw_Data!$D$2:$D$4001,D2851),2),IF(Raw_Data!T2851&gt;INDEX(Cleaning_Reference!$F$6:$F$13,MATCH(D2851,Cleaning_Reference!$A$6:$A$13,0)),INDEX(Cleaning_Reference!$F$6:$F$13,MATCH(D2851,Cleaning_Reference!$A$6:$A$13,0)),Raw_Data!T2851))</f>
        <v>2.11</v>
      </c>
      <c r="U2851" s="15">
        <f>Raw_Data!U2851</f>
        <v>20.99</v>
      </c>
      <c r="V2851" s="15">
        <f>Raw_Data!V2851</f>
        <v>61774</v>
      </c>
      <c r="W2851" s="15">
        <f>Raw_Data!W2851</f>
        <v>854992</v>
      </c>
      <c r="X2851" s="15">
        <f>Raw_Data!X2851</f>
        <v>1296636</v>
      </c>
      <c r="Y2851" s="15">
        <f>Raw_Data!Y2851</f>
        <v>441644</v>
      </c>
      <c r="Z2851" s="15">
        <f>Raw_Data!Z2851</f>
        <v>6519</v>
      </c>
      <c r="AA2851" s="15">
        <f>Raw_Data!AA2851</f>
        <v>3.22</v>
      </c>
      <c r="AB2851" s="15">
        <f>Raw_Data!AB2851</f>
        <v>71.7</v>
      </c>
      <c r="AC2851" s="19" t="str">
        <f>IF(Raw_Data!G2851="","Yes","No")</f>
        <v>No</v>
      </c>
      <c r="AD2851" s="19" t="str">
        <f>IF(Raw_Data!L2851="","Yes","No")</f>
        <v>No</v>
      </c>
      <c r="AE2851" s="19" t="str">
        <f>IF(Raw_Data!T2851="","Imputed",IF(Raw_Data!T2851&gt;INDEX(Cleaning_Reference!$F$6:$F$13,MATCH(D2851,Cleaning_Reference!$A$6:$A$13,0)),"Capped","Original"))</f>
        <v>Original</v>
      </c>
      <c r="AF2851" s="21">
        <f t="shared" si="44"/>
        <v>20.99</v>
      </c>
    </row>
    <row r="2852" spans="1:32" ht="15" customHeight="1" x14ac:dyDescent="0.3">
      <c r="A2852" s="20" t="str">
        <f>Raw_Data!A2852</f>
        <v>SF12851</v>
      </c>
      <c r="B2852" s="15" t="str">
        <f>Raw_Data!B2852</f>
        <v>Telangana</v>
      </c>
      <c r="C2852" s="15" t="str">
        <f>Raw_Data!C2852</f>
        <v>Nalgonda</v>
      </c>
      <c r="D2852" s="15" t="str">
        <f>Raw_Data!D2852</f>
        <v>Rice</v>
      </c>
      <c r="E2852" s="15" t="str">
        <f>Raw_Data!E2852</f>
        <v>Zaid</v>
      </c>
      <c r="F2852" s="15">
        <f>Raw_Data!F2852</f>
        <v>14.17</v>
      </c>
      <c r="G2852" s="18">
        <f>IF(Raw_Data!G2852="",ROUND(AVERAGEIFS(Raw_Data!$G$2:$G$4001,Raw_Data!$E$2:$E$4001,E2852),1),Raw_Data!G2852)</f>
        <v>512.70000000000005</v>
      </c>
      <c r="H2852" s="15">
        <f>Raw_Data!H2852</f>
        <v>33.799999999999997</v>
      </c>
      <c r="I2852" s="15">
        <f>Raw_Data!I2852</f>
        <v>39.9</v>
      </c>
      <c r="J2852" s="15">
        <f>Raw_Data!J2852</f>
        <v>7.7</v>
      </c>
      <c r="K2852" s="15">
        <f>Raw_Data!K2852</f>
        <v>6.52</v>
      </c>
      <c r="L2852" s="18">
        <f>IF(Raw_Data!L2852="",ROUND(AVERAGEIFS(Raw_Data!$L$2:$L$4001,Raw_Data!$E$2:$E$4001,E2852),1),Raw_Data!L2852)</f>
        <v>10.4</v>
      </c>
      <c r="M2852" s="15">
        <f>Raw_Data!M2852</f>
        <v>124.8</v>
      </c>
      <c r="N2852" s="15">
        <f>Raw_Data!N2852</f>
        <v>73.900000000000006</v>
      </c>
      <c r="O2852" s="15">
        <f>Raw_Data!O2852</f>
        <v>128.19999999999999</v>
      </c>
      <c r="P2852" s="15" t="str">
        <f>Raw_Data!P2852</f>
        <v>Rainfed</v>
      </c>
      <c r="Q2852" s="15">
        <f>Raw_Data!Q2852</f>
        <v>149.80000000000001</v>
      </c>
      <c r="R2852" s="15">
        <f>Raw_Data!R2852</f>
        <v>2.0499999999999998</v>
      </c>
      <c r="S2852" s="15">
        <f>Raw_Data!S2852</f>
        <v>0.87</v>
      </c>
      <c r="T2852" s="18">
        <f>IF(Raw_Data!T2852="",ROUND(AVERAGEIFS(Raw_Data!$T$2:$T$4001,Raw_Data!$E$2:$E$4001,E2852,Raw_Data!$D$2:$D$4001,D2852),2),IF(Raw_Data!T2852&gt;INDEX(Cleaning_Reference!$F$6:$F$13,MATCH(D2852,Cleaning_Reference!$A$6:$A$13,0)),INDEX(Cleaning_Reference!$F$6:$F$13,MATCH(D2852,Cleaning_Reference!$A$6:$A$13,0)),Raw_Data!T2852))</f>
        <v>2.86</v>
      </c>
      <c r="U2852" s="15">
        <f>Raw_Data!U2852</f>
        <v>40.53</v>
      </c>
      <c r="V2852" s="15">
        <f>Raw_Data!V2852</f>
        <v>21826</v>
      </c>
      <c r="W2852" s="15">
        <f>Raw_Data!W2852</f>
        <v>903622</v>
      </c>
      <c r="X2852" s="15">
        <f>Raw_Data!X2852</f>
        <v>884608</v>
      </c>
      <c r="Y2852" s="15">
        <f>Raw_Data!Y2852</f>
        <v>-19014</v>
      </c>
      <c r="Z2852" s="15">
        <f>Raw_Data!Z2852</f>
        <v>11398</v>
      </c>
      <c r="AA2852" s="15">
        <f>Raw_Data!AA2852</f>
        <v>3.556</v>
      </c>
      <c r="AB2852" s="15">
        <f>Raw_Data!AB2852</f>
        <v>49.3</v>
      </c>
      <c r="AC2852" s="19" t="str">
        <f>IF(Raw_Data!G2852="","Yes","No")</f>
        <v>No</v>
      </c>
      <c r="AD2852" s="19" t="str">
        <f>IF(Raw_Data!L2852="","Yes","No")</f>
        <v>No</v>
      </c>
      <c r="AE2852" s="19" t="str">
        <f>IF(Raw_Data!T2852="","Imputed",IF(Raw_Data!T2852&gt;INDEX(Cleaning_Reference!$F$6:$F$13,MATCH(D2852,Cleaning_Reference!$A$6:$A$13,0)),"Capped","Original"))</f>
        <v>Original</v>
      </c>
      <c r="AF2852" s="21">
        <f t="shared" si="44"/>
        <v>40.53</v>
      </c>
    </row>
    <row r="2853" spans="1:32" ht="15" customHeight="1" x14ac:dyDescent="0.3">
      <c r="A2853" s="20" t="str">
        <f>Raw_Data!A2853</f>
        <v>SF12852</v>
      </c>
      <c r="B2853" s="15" t="str">
        <f>Raw_Data!B2853</f>
        <v>Karnataka</v>
      </c>
      <c r="C2853" s="15" t="str">
        <f>Raw_Data!C2853</f>
        <v>Indore</v>
      </c>
      <c r="D2853" s="15" t="str">
        <f>Raw_Data!D2853</f>
        <v>Maize</v>
      </c>
      <c r="E2853" s="15" t="str">
        <f>Raw_Data!E2853</f>
        <v>Zaid</v>
      </c>
      <c r="F2853" s="15">
        <f>Raw_Data!F2853</f>
        <v>2.4700000000000002</v>
      </c>
      <c r="G2853" s="18">
        <f>IF(Raw_Data!G2853="",ROUND(AVERAGEIFS(Raw_Data!$G$2:$G$4001,Raw_Data!$E$2:$E$4001,E2853),1),Raw_Data!G2853)</f>
        <v>417.1</v>
      </c>
      <c r="H2853" s="15">
        <f>Raw_Data!H2853</f>
        <v>24.5</v>
      </c>
      <c r="I2853" s="15">
        <f>Raw_Data!I2853</f>
        <v>56.4</v>
      </c>
      <c r="J2853" s="15">
        <f>Raw_Data!J2853</f>
        <v>9.1999999999999993</v>
      </c>
      <c r="K2853" s="15">
        <f>Raw_Data!K2853</f>
        <v>6.2</v>
      </c>
      <c r="L2853" s="18">
        <f>IF(Raw_Data!L2853="",ROUND(AVERAGEIFS(Raw_Data!$L$2:$L$4001,Raw_Data!$E$2:$E$4001,E2853),1),Raw_Data!L2853)</f>
        <v>24.9</v>
      </c>
      <c r="M2853" s="15">
        <f>Raw_Data!M2853</f>
        <v>96.3</v>
      </c>
      <c r="N2853" s="15">
        <f>Raw_Data!N2853</f>
        <v>41.7</v>
      </c>
      <c r="O2853" s="15">
        <f>Raw_Data!O2853</f>
        <v>110.3</v>
      </c>
      <c r="P2853" s="15" t="str">
        <f>Raw_Data!P2853</f>
        <v>Rainfed</v>
      </c>
      <c r="Q2853" s="15">
        <f>Raw_Data!Q2853</f>
        <v>200</v>
      </c>
      <c r="R2853" s="15">
        <f>Raw_Data!R2853</f>
        <v>5.29</v>
      </c>
      <c r="S2853" s="15">
        <f>Raw_Data!S2853</f>
        <v>0.68</v>
      </c>
      <c r="T2853" s="18">
        <f>IF(Raw_Data!T2853="",ROUND(AVERAGEIFS(Raw_Data!$T$2:$T$4001,Raw_Data!$E$2:$E$4001,E2853,Raw_Data!$D$2:$D$4001,D2853),2),IF(Raw_Data!T2853&gt;INDEX(Cleaning_Reference!$F$6:$F$13,MATCH(D2853,Cleaning_Reference!$A$6:$A$13,0)),INDEX(Cleaning_Reference!$F$6:$F$13,MATCH(D2853,Cleaning_Reference!$A$6:$A$13,0)),Raw_Data!T2853))</f>
        <v>2.2200000000000002</v>
      </c>
      <c r="U2853" s="15">
        <f>Raw_Data!U2853</f>
        <v>5.48</v>
      </c>
      <c r="V2853" s="15">
        <f>Raw_Data!V2853</f>
        <v>21142</v>
      </c>
      <c r="W2853" s="15">
        <f>Raw_Data!W2853</f>
        <v>150888</v>
      </c>
      <c r="X2853" s="15">
        <f>Raw_Data!X2853</f>
        <v>115858</v>
      </c>
      <c r="Y2853" s="15">
        <f>Raw_Data!Y2853</f>
        <v>-35030</v>
      </c>
      <c r="Z2853" s="15">
        <f>Raw_Data!Z2853</f>
        <v>622</v>
      </c>
      <c r="AA2853" s="15">
        <f>Raw_Data!AA2853</f>
        <v>8.81</v>
      </c>
      <c r="AB2853" s="15">
        <f>Raw_Data!AB2853</f>
        <v>27.4</v>
      </c>
      <c r="AC2853" s="19" t="str">
        <f>IF(Raw_Data!G2853="","Yes","No")</f>
        <v>No</v>
      </c>
      <c r="AD2853" s="19" t="str">
        <f>IF(Raw_Data!L2853="","Yes","No")</f>
        <v>No</v>
      </c>
      <c r="AE2853" s="19" t="str">
        <f>IF(Raw_Data!T2853="","Imputed",IF(Raw_Data!T2853&gt;INDEX(Cleaning_Reference!$F$6:$F$13,MATCH(D2853,Cleaning_Reference!$A$6:$A$13,0)),"Capped","Original"))</f>
        <v>Original</v>
      </c>
      <c r="AF2853" s="21">
        <f t="shared" si="44"/>
        <v>5.48</v>
      </c>
    </row>
    <row r="2854" spans="1:32" ht="15" customHeight="1" x14ac:dyDescent="0.3">
      <c r="A2854" s="20" t="str">
        <f>Raw_Data!A2854</f>
        <v>SF12853</v>
      </c>
      <c r="B2854" s="15" t="str">
        <f>Raw_Data!B2854</f>
        <v>Karnataka</v>
      </c>
      <c r="C2854" s="15" t="str">
        <f>Raw_Data!C2854</f>
        <v>Guntur</v>
      </c>
      <c r="D2854" s="15" t="str">
        <f>Raw_Data!D2854</f>
        <v>Cotton</v>
      </c>
      <c r="E2854" s="15" t="str">
        <f>Raw_Data!E2854</f>
        <v>Rabi</v>
      </c>
      <c r="F2854" s="15">
        <f>Raw_Data!F2854</f>
        <v>9.84</v>
      </c>
      <c r="G2854" s="18">
        <f>IF(Raw_Data!G2854="",ROUND(AVERAGEIFS(Raw_Data!$G$2:$G$4001,Raw_Data!$E$2:$E$4001,E2854),1),Raw_Data!G2854)</f>
        <v>547.20000000000005</v>
      </c>
      <c r="H2854" s="15">
        <f>Raw_Data!H2854</f>
        <v>22.3</v>
      </c>
      <c r="I2854" s="15">
        <f>Raw_Data!I2854</f>
        <v>54.2</v>
      </c>
      <c r="J2854" s="15">
        <f>Raw_Data!J2854</f>
        <v>8.1999999999999993</v>
      </c>
      <c r="K2854" s="15">
        <f>Raw_Data!K2854</f>
        <v>6.38</v>
      </c>
      <c r="L2854" s="18">
        <f>IF(Raw_Data!L2854="",ROUND(AVERAGEIFS(Raw_Data!$L$2:$L$4001,Raw_Data!$E$2:$E$4001,E2854),1),Raw_Data!L2854)</f>
        <v>20.6</v>
      </c>
      <c r="M2854" s="15">
        <f>Raw_Data!M2854</f>
        <v>96.6</v>
      </c>
      <c r="N2854" s="15">
        <f>Raw_Data!N2854</f>
        <v>69.099999999999994</v>
      </c>
      <c r="O2854" s="15">
        <f>Raw_Data!O2854</f>
        <v>108.4</v>
      </c>
      <c r="P2854" s="15" t="str">
        <f>Raw_Data!P2854</f>
        <v>Drip</v>
      </c>
      <c r="Q2854" s="15">
        <f>Raw_Data!Q2854</f>
        <v>250.4</v>
      </c>
      <c r="R2854" s="15">
        <f>Raw_Data!R2854</f>
        <v>5.77</v>
      </c>
      <c r="S2854" s="15">
        <f>Raw_Data!S2854</f>
        <v>0.76</v>
      </c>
      <c r="T2854" s="18">
        <f>IF(Raw_Data!T2854="",ROUND(AVERAGEIFS(Raw_Data!$T$2:$T$4001,Raw_Data!$E$2:$E$4001,E2854,Raw_Data!$D$2:$D$4001,D2854),2),IF(Raw_Data!T2854&gt;INDEX(Cleaning_Reference!$F$6:$F$13,MATCH(D2854,Cleaning_Reference!$A$6:$A$13,0)),INDEX(Cleaning_Reference!$F$6:$F$13,MATCH(D2854,Cleaning_Reference!$A$6:$A$13,0)),Raw_Data!T2854))</f>
        <v>1.67</v>
      </c>
      <c r="U2854" s="15">
        <f>Raw_Data!U2854</f>
        <v>16.43</v>
      </c>
      <c r="V2854" s="15">
        <f>Raw_Data!V2854</f>
        <v>71658</v>
      </c>
      <c r="W2854" s="15">
        <f>Raw_Data!W2854</f>
        <v>713978</v>
      </c>
      <c r="X2854" s="15">
        <f>Raw_Data!X2854</f>
        <v>1177341</v>
      </c>
      <c r="Y2854" s="15">
        <f>Raw_Data!Y2854</f>
        <v>463363</v>
      </c>
      <c r="Z2854" s="15">
        <f>Raw_Data!Z2854</f>
        <v>6495</v>
      </c>
      <c r="AA2854" s="15">
        <f>Raw_Data!AA2854</f>
        <v>2.5299999999999998</v>
      </c>
      <c r="AB2854" s="15">
        <f>Raw_Data!AB2854</f>
        <v>39.5</v>
      </c>
      <c r="AC2854" s="19" t="str">
        <f>IF(Raw_Data!G2854="","Yes","No")</f>
        <v>No</v>
      </c>
      <c r="AD2854" s="19" t="str">
        <f>IF(Raw_Data!L2854="","Yes","No")</f>
        <v>No</v>
      </c>
      <c r="AE2854" s="19" t="str">
        <f>IF(Raw_Data!T2854="","Imputed",IF(Raw_Data!T2854&gt;INDEX(Cleaning_Reference!$F$6:$F$13,MATCH(D2854,Cleaning_Reference!$A$6:$A$13,0)),"Capped","Original"))</f>
        <v>Original</v>
      </c>
      <c r="AF2854" s="21">
        <f t="shared" si="44"/>
        <v>16.43</v>
      </c>
    </row>
    <row r="2855" spans="1:32" ht="15" customHeight="1" x14ac:dyDescent="0.3">
      <c r="A2855" s="20" t="str">
        <f>Raw_Data!A2855</f>
        <v>SF12854</v>
      </c>
      <c r="B2855" s="15" t="str">
        <f>Raw_Data!B2855</f>
        <v>Punjab</v>
      </c>
      <c r="C2855" s="15" t="str">
        <f>Raw_Data!C2855</f>
        <v>Erode</v>
      </c>
      <c r="D2855" s="15" t="str">
        <f>Raw_Data!D2855</f>
        <v>Maize</v>
      </c>
      <c r="E2855" s="15" t="str">
        <f>Raw_Data!E2855</f>
        <v>Kharif</v>
      </c>
      <c r="F2855" s="15">
        <f>Raw_Data!F2855</f>
        <v>3.08</v>
      </c>
      <c r="G2855" s="18">
        <f>IF(Raw_Data!G2855="",ROUND(AVERAGEIFS(Raw_Data!$G$2:$G$4001,Raw_Data!$E$2:$E$4001,E2855),1),Raw_Data!G2855)</f>
        <v>1024.5999999999999</v>
      </c>
      <c r="H2855" s="15">
        <f>Raw_Data!H2855</f>
        <v>24.6</v>
      </c>
      <c r="I2855" s="15">
        <f>Raw_Data!I2855</f>
        <v>57.4</v>
      </c>
      <c r="J2855" s="15">
        <f>Raw_Data!J2855</f>
        <v>5.9</v>
      </c>
      <c r="K2855" s="15">
        <f>Raw_Data!K2855</f>
        <v>7.16</v>
      </c>
      <c r="L2855" s="18">
        <f>IF(Raw_Data!L2855="",ROUND(AVERAGEIFS(Raw_Data!$L$2:$L$4001,Raw_Data!$E$2:$E$4001,E2855),1),Raw_Data!L2855)</f>
        <v>19.5</v>
      </c>
      <c r="M2855" s="15">
        <f>Raw_Data!M2855</f>
        <v>114.5</v>
      </c>
      <c r="N2855" s="15">
        <f>Raw_Data!N2855</f>
        <v>52.7</v>
      </c>
      <c r="O2855" s="15">
        <f>Raw_Data!O2855</f>
        <v>93.6</v>
      </c>
      <c r="P2855" s="15" t="str">
        <f>Raw_Data!P2855</f>
        <v>Rainfed</v>
      </c>
      <c r="Q2855" s="15">
        <f>Raw_Data!Q2855</f>
        <v>172.8</v>
      </c>
      <c r="R2855" s="15">
        <f>Raw_Data!R2855</f>
        <v>3.48</v>
      </c>
      <c r="S2855" s="15">
        <f>Raw_Data!S2855</f>
        <v>0.92</v>
      </c>
      <c r="T2855" s="18">
        <f>IF(Raw_Data!T2855="",ROUND(AVERAGEIFS(Raw_Data!$T$2:$T$4001,Raw_Data!$E$2:$E$4001,E2855,Raw_Data!$D$2:$D$4001,D2855),2),IF(Raw_Data!T2855&gt;INDEX(Cleaning_Reference!$F$6:$F$13,MATCH(D2855,Cleaning_Reference!$A$6:$A$13,0)),INDEX(Cleaning_Reference!$F$6:$F$13,MATCH(D2855,Cleaning_Reference!$A$6:$A$13,0)),Raw_Data!T2855))</f>
        <v>2.86</v>
      </c>
      <c r="U2855" s="15">
        <f>Raw_Data!U2855</f>
        <v>8.81</v>
      </c>
      <c r="V2855" s="15">
        <f>Raw_Data!V2855</f>
        <v>19176</v>
      </c>
      <c r="W2855" s="15">
        <f>Raw_Data!W2855</f>
        <v>182096</v>
      </c>
      <c r="X2855" s="15">
        <f>Raw_Data!X2855</f>
        <v>168941</v>
      </c>
      <c r="Y2855" s="15">
        <f>Raw_Data!Y2855</f>
        <v>-13155</v>
      </c>
      <c r="Z2855" s="15">
        <f>Raw_Data!Z2855</f>
        <v>987</v>
      </c>
      <c r="AA2855" s="15">
        <f>Raw_Data!AA2855</f>
        <v>8.9260000000000002</v>
      </c>
      <c r="AB2855" s="15">
        <f>Raw_Data!AB2855</f>
        <v>45.9</v>
      </c>
      <c r="AC2855" s="19" t="str">
        <f>IF(Raw_Data!G2855="","Yes","No")</f>
        <v>No</v>
      </c>
      <c r="AD2855" s="19" t="str">
        <f>IF(Raw_Data!L2855="","Yes","No")</f>
        <v>No</v>
      </c>
      <c r="AE2855" s="19" t="str">
        <f>IF(Raw_Data!T2855="","Imputed",IF(Raw_Data!T2855&gt;INDEX(Cleaning_Reference!$F$6:$F$13,MATCH(D2855,Cleaning_Reference!$A$6:$A$13,0)),"Capped","Original"))</f>
        <v>Original</v>
      </c>
      <c r="AF2855" s="21">
        <f t="shared" si="44"/>
        <v>8.81</v>
      </c>
    </row>
    <row r="2856" spans="1:32" ht="15" customHeight="1" x14ac:dyDescent="0.3">
      <c r="A2856" s="20" t="str">
        <f>Raw_Data!A2856</f>
        <v>SF12855</v>
      </c>
      <c r="B2856" s="15" t="str">
        <f>Raw_Data!B2856</f>
        <v>Karnataka</v>
      </c>
      <c r="C2856" s="15" t="str">
        <f>Raw_Data!C2856</f>
        <v>Krishna</v>
      </c>
      <c r="D2856" s="15" t="str">
        <f>Raw_Data!D2856</f>
        <v>Cotton</v>
      </c>
      <c r="E2856" s="15" t="str">
        <f>Raw_Data!E2856</f>
        <v>Rabi</v>
      </c>
      <c r="F2856" s="15">
        <f>Raw_Data!F2856</f>
        <v>6.22</v>
      </c>
      <c r="G2856" s="18">
        <f>IF(Raw_Data!G2856="",ROUND(AVERAGEIFS(Raw_Data!$G$2:$G$4001,Raw_Data!$E$2:$E$4001,E2856),1),Raw_Data!G2856)</f>
        <v>704.1</v>
      </c>
      <c r="H2856" s="15">
        <f>Raw_Data!H2856</f>
        <v>25.6</v>
      </c>
      <c r="I2856" s="15">
        <f>Raw_Data!I2856</f>
        <v>60.5</v>
      </c>
      <c r="J2856" s="15">
        <f>Raw_Data!J2856</f>
        <v>8.5</v>
      </c>
      <c r="K2856" s="15">
        <f>Raw_Data!K2856</f>
        <v>7.04</v>
      </c>
      <c r="L2856" s="18">
        <f>IF(Raw_Data!L2856="",ROUND(AVERAGEIFS(Raw_Data!$L$2:$L$4001,Raw_Data!$E$2:$E$4001,E2856),1),Raw_Data!L2856)</f>
        <v>34.5</v>
      </c>
      <c r="M2856" s="15">
        <f>Raw_Data!M2856</f>
        <v>100.5</v>
      </c>
      <c r="N2856" s="15">
        <f>Raw_Data!N2856</f>
        <v>60.9</v>
      </c>
      <c r="O2856" s="15">
        <f>Raw_Data!O2856</f>
        <v>129.6</v>
      </c>
      <c r="P2856" s="15" t="str">
        <f>Raw_Data!P2856</f>
        <v>Rainfed</v>
      </c>
      <c r="Q2856" s="15">
        <f>Raw_Data!Q2856</f>
        <v>71.3</v>
      </c>
      <c r="R2856" s="15">
        <f>Raw_Data!R2856</f>
        <v>4.1100000000000003</v>
      </c>
      <c r="S2856" s="15">
        <f>Raw_Data!S2856</f>
        <v>0.66</v>
      </c>
      <c r="T2856" s="18">
        <f>IF(Raw_Data!T2856="",ROUND(AVERAGEIFS(Raw_Data!$T$2:$T$4001,Raw_Data!$E$2:$E$4001,E2856,Raw_Data!$D$2:$D$4001,D2856),2),IF(Raw_Data!T2856&gt;INDEX(Cleaning_Reference!$F$6:$F$13,MATCH(D2856,Cleaning_Reference!$A$6:$A$13,0)),INDEX(Cleaning_Reference!$F$6:$F$13,MATCH(D2856,Cleaning_Reference!$A$6:$A$13,0)),Raw_Data!T2856))</f>
        <v>1.65</v>
      </c>
      <c r="U2856" s="15">
        <f>Raw_Data!U2856</f>
        <v>10.26</v>
      </c>
      <c r="V2856" s="15">
        <f>Raw_Data!V2856</f>
        <v>58030</v>
      </c>
      <c r="W2856" s="15">
        <f>Raw_Data!W2856</f>
        <v>299362</v>
      </c>
      <c r="X2856" s="15">
        <f>Raw_Data!X2856</f>
        <v>595388</v>
      </c>
      <c r="Y2856" s="15">
        <f>Raw_Data!Y2856</f>
        <v>296026</v>
      </c>
      <c r="Z2856" s="15">
        <f>Raw_Data!Z2856</f>
        <v>2805</v>
      </c>
      <c r="AA2856" s="15">
        <f>Raw_Data!AA2856</f>
        <v>3.6579999999999999</v>
      </c>
      <c r="AB2856" s="15">
        <f>Raw_Data!AB2856</f>
        <v>46.5</v>
      </c>
      <c r="AC2856" s="19" t="str">
        <f>IF(Raw_Data!G2856="","Yes","No")</f>
        <v>No</v>
      </c>
      <c r="AD2856" s="19" t="str">
        <f>IF(Raw_Data!L2856="","Yes","No")</f>
        <v>No</v>
      </c>
      <c r="AE2856" s="19" t="str">
        <f>IF(Raw_Data!T2856="","Imputed",IF(Raw_Data!T2856&gt;INDEX(Cleaning_Reference!$F$6:$F$13,MATCH(D2856,Cleaning_Reference!$A$6:$A$13,0)),"Capped","Original"))</f>
        <v>Original</v>
      </c>
      <c r="AF2856" s="21">
        <f t="shared" si="44"/>
        <v>10.26</v>
      </c>
    </row>
    <row r="2857" spans="1:32" ht="15" customHeight="1" x14ac:dyDescent="0.3">
      <c r="A2857" s="20" t="str">
        <f>Raw_Data!A2857</f>
        <v>SF12856</v>
      </c>
      <c r="B2857" s="15" t="str">
        <f>Raw_Data!B2857</f>
        <v>Karnataka</v>
      </c>
      <c r="C2857" s="15" t="str">
        <f>Raw_Data!C2857</f>
        <v>Rajkot</v>
      </c>
      <c r="D2857" s="15" t="str">
        <f>Raw_Data!D2857</f>
        <v>Cotton</v>
      </c>
      <c r="E2857" s="15" t="str">
        <f>Raw_Data!E2857</f>
        <v>Zaid</v>
      </c>
      <c r="F2857" s="15">
        <f>Raw_Data!F2857</f>
        <v>5.63</v>
      </c>
      <c r="G2857" s="18">
        <f>IF(Raw_Data!G2857="",ROUND(AVERAGEIFS(Raw_Data!$G$2:$G$4001,Raw_Data!$E$2:$E$4001,E2857),1),Raw_Data!G2857)</f>
        <v>181.2</v>
      </c>
      <c r="H2857" s="15">
        <f>Raw_Data!H2857</f>
        <v>30.6</v>
      </c>
      <c r="I2857" s="15">
        <f>Raw_Data!I2857</f>
        <v>42.2</v>
      </c>
      <c r="J2857" s="15">
        <f>Raw_Data!J2857</f>
        <v>9.6</v>
      </c>
      <c r="K2857" s="15">
        <f>Raw_Data!K2857</f>
        <v>6.89</v>
      </c>
      <c r="L2857" s="18">
        <f>IF(Raw_Data!L2857="",ROUND(AVERAGEIFS(Raw_Data!$L$2:$L$4001,Raw_Data!$E$2:$E$4001,E2857),1),Raw_Data!L2857)</f>
        <v>27.6</v>
      </c>
      <c r="M2857" s="15">
        <f>Raw_Data!M2857</f>
        <v>166.4</v>
      </c>
      <c r="N2857" s="15">
        <f>Raw_Data!N2857</f>
        <v>44.6</v>
      </c>
      <c r="O2857" s="15">
        <f>Raw_Data!O2857</f>
        <v>88.8</v>
      </c>
      <c r="P2857" s="15" t="str">
        <f>Raw_Data!P2857</f>
        <v>Rainfed</v>
      </c>
      <c r="Q2857" s="15">
        <f>Raw_Data!Q2857</f>
        <v>103.3</v>
      </c>
      <c r="R2857" s="15">
        <f>Raw_Data!R2857</f>
        <v>2.75</v>
      </c>
      <c r="S2857" s="15">
        <f>Raw_Data!S2857</f>
        <v>0.83</v>
      </c>
      <c r="T2857" s="18">
        <f>IF(Raw_Data!T2857="",ROUND(AVERAGEIFS(Raw_Data!$T$2:$T$4001,Raw_Data!$E$2:$E$4001,E2857,Raw_Data!$D$2:$D$4001,D2857),2),IF(Raw_Data!T2857&gt;INDEX(Cleaning_Reference!$F$6:$F$13,MATCH(D2857,Cleaning_Reference!$A$6:$A$13,0)),INDEX(Cleaning_Reference!$F$6:$F$13,MATCH(D2857,Cleaning_Reference!$A$6:$A$13,0)),Raw_Data!T2857))</f>
        <v>1.1599999999999999</v>
      </c>
      <c r="U2857" s="15">
        <f>Raw_Data!U2857</f>
        <v>6.53</v>
      </c>
      <c r="V2857" s="15">
        <f>Raw_Data!V2857</f>
        <v>77696</v>
      </c>
      <c r="W2857" s="15">
        <f>Raw_Data!W2857</f>
        <v>329327</v>
      </c>
      <c r="X2857" s="15">
        <f>Raw_Data!X2857</f>
        <v>507355</v>
      </c>
      <c r="Y2857" s="15">
        <f>Raw_Data!Y2857</f>
        <v>178028</v>
      </c>
      <c r="Z2857" s="15">
        <f>Raw_Data!Z2857</f>
        <v>2855</v>
      </c>
      <c r="AA2857" s="15">
        <f>Raw_Data!AA2857</f>
        <v>2.2869999999999999</v>
      </c>
      <c r="AB2857" s="15">
        <f>Raw_Data!AB2857</f>
        <v>50.9</v>
      </c>
      <c r="AC2857" s="19" t="str">
        <f>IF(Raw_Data!G2857="","Yes","No")</f>
        <v>No</v>
      </c>
      <c r="AD2857" s="19" t="str">
        <f>IF(Raw_Data!L2857="","Yes","No")</f>
        <v>No</v>
      </c>
      <c r="AE2857" s="19" t="str">
        <f>IF(Raw_Data!T2857="","Imputed",IF(Raw_Data!T2857&gt;INDEX(Cleaning_Reference!$F$6:$F$13,MATCH(D2857,Cleaning_Reference!$A$6:$A$13,0)),"Capped","Original"))</f>
        <v>Original</v>
      </c>
      <c r="AF2857" s="21">
        <f t="shared" si="44"/>
        <v>6.53</v>
      </c>
    </row>
    <row r="2858" spans="1:32" ht="15" customHeight="1" x14ac:dyDescent="0.3">
      <c r="A2858" s="20" t="str">
        <f>Raw_Data!A2858</f>
        <v>SF12857</v>
      </c>
      <c r="B2858" s="15" t="str">
        <f>Raw_Data!B2858</f>
        <v>Gujarat</v>
      </c>
      <c r="C2858" s="15" t="str">
        <f>Raw_Data!C2858</f>
        <v>Nashik</v>
      </c>
      <c r="D2858" s="15" t="str">
        <f>Raw_Data!D2858</f>
        <v>Maize</v>
      </c>
      <c r="E2858" s="15" t="str">
        <f>Raw_Data!E2858</f>
        <v>Rabi</v>
      </c>
      <c r="F2858" s="15">
        <f>Raw_Data!F2858</f>
        <v>6.43</v>
      </c>
      <c r="G2858" s="18">
        <f>IF(Raw_Data!G2858="",ROUND(AVERAGEIFS(Raw_Data!$G$2:$G$4001,Raw_Data!$E$2:$E$4001,E2858),1),Raw_Data!G2858)</f>
        <v>470.7</v>
      </c>
      <c r="H2858" s="15">
        <f>Raw_Data!H2858</f>
        <v>19.3</v>
      </c>
      <c r="I2858" s="15">
        <f>Raw_Data!I2858</f>
        <v>61.1</v>
      </c>
      <c r="J2858" s="15">
        <f>Raw_Data!J2858</f>
        <v>6.8</v>
      </c>
      <c r="K2858" s="15">
        <f>Raw_Data!K2858</f>
        <v>6.47</v>
      </c>
      <c r="L2858" s="18">
        <f>IF(Raw_Data!L2858="",ROUND(AVERAGEIFS(Raw_Data!$L$2:$L$4001,Raw_Data!$E$2:$E$4001,E2858),1),Raw_Data!L2858)</f>
        <v>20.2</v>
      </c>
      <c r="M2858" s="15">
        <f>Raw_Data!M2858</f>
        <v>134.9</v>
      </c>
      <c r="N2858" s="15">
        <f>Raw_Data!N2858</f>
        <v>80.5</v>
      </c>
      <c r="O2858" s="15">
        <f>Raw_Data!O2858</f>
        <v>96.5</v>
      </c>
      <c r="P2858" s="15" t="str">
        <f>Raw_Data!P2858</f>
        <v>Drip</v>
      </c>
      <c r="Q2858" s="15">
        <f>Raw_Data!Q2858</f>
        <v>134.80000000000001</v>
      </c>
      <c r="R2858" s="15">
        <f>Raw_Data!R2858</f>
        <v>5.09</v>
      </c>
      <c r="S2858" s="15">
        <f>Raw_Data!S2858</f>
        <v>0.9</v>
      </c>
      <c r="T2858" s="18">
        <f>IF(Raw_Data!T2858="",ROUND(AVERAGEIFS(Raw_Data!$T$2:$T$4001,Raw_Data!$E$2:$E$4001,E2858,Raw_Data!$D$2:$D$4001,D2858),2),IF(Raw_Data!T2858&gt;INDEX(Cleaning_Reference!$F$6:$F$13,MATCH(D2858,Cleaning_Reference!$A$6:$A$13,0)),INDEX(Cleaning_Reference!$F$6:$F$13,MATCH(D2858,Cleaning_Reference!$A$6:$A$13,0)),Raw_Data!T2858))</f>
        <v>4.4400000000000004</v>
      </c>
      <c r="U2858" s="15">
        <f>Raw_Data!U2858</f>
        <v>28.55</v>
      </c>
      <c r="V2858" s="15">
        <f>Raw_Data!V2858</f>
        <v>21705</v>
      </c>
      <c r="W2858" s="15">
        <f>Raw_Data!W2858</f>
        <v>388420</v>
      </c>
      <c r="X2858" s="15">
        <f>Raw_Data!X2858</f>
        <v>619678</v>
      </c>
      <c r="Y2858" s="15">
        <f>Raw_Data!Y2858</f>
        <v>231258</v>
      </c>
      <c r="Z2858" s="15">
        <f>Raw_Data!Z2858</f>
        <v>2997</v>
      </c>
      <c r="AA2858" s="15">
        <f>Raw_Data!AA2858</f>
        <v>9.5259999999999998</v>
      </c>
      <c r="AB2858" s="15">
        <f>Raw_Data!AB2858</f>
        <v>45.5</v>
      </c>
      <c r="AC2858" s="19" t="str">
        <f>IF(Raw_Data!G2858="","Yes","No")</f>
        <v>No</v>
      </c>
      <c r="AD2858" s="19" t="str">
        <f>IF(Raw_Data!L2858="","Yes","No")</f>
        <v>No</v>
      </c>
      <c r="AE2858" s="19" t="str">
        <f>IF(Raw_Data!T2858="","Imputed",IF(Raw_Data!T2858&gt;INDEX(Cleaning_Reference!$F$6:$F$13,MATCH(D2858,Cleaning_Reference!$A$6:$A$13,0)),"Capped","Original"))</f>
        <v>Original</v>
      </c>
      <c r="AF2858" s="21">
        <f t="shared" si="44"/>
        <v>28.55</v>
      </c>
    </row>
    <row r="2859" spans="1:32" ht="15" customHeight="1" x14ac:dyDescent="0.3">
      <c r="A2859" s="20" t="str">
        <f>Raw_Data!A2859</f>
        <v>SF12858</v>
      </c>
      <c r="B2859" s="15" t="str">
        <f>Raw_Data!B2859</f>
        <v>Maharashtra</v>
      </c>
      <c r="C2859" s="15" t="str">
        <f>Raw_Data!C2859</f>
        <v>Erode</v>
      </c>
      <c r="D2859" s="15" t="str">
        <f>Raw_Data!D2859</f>
        <v>Chilli</v>
      </c>
      <c r="E2859" s="15" t="str">
        <f>Raw_Data!E2859</f>
        <v>Rabi</v>
      </c>
      <c r="F2859" s="15">
        <f>Raw_Data!F2859</f>
        <v>1.92</v>
      </c>
      <c r="G2859" s="18">
        <f>IF(Raw_Data!G2859="",ROUND(AVERAGEIFS(Raw_Data!$G$2:$G$4001,Raw_Data!$E$2:$E$4001,E2859),1),Raw_Data!G2859)</f>
        <v>259</v>
      </c>
      <c r="H2859" s="15">
        <f>Raw_Data!H2859</f>
        <v>25.1</v>
      </c>
      <c r="I2859" s="15">
        <f>Raw_Data!I2859</f>
        <v>50.3</v>
      </c>
      <c r="J2859" s="15">
        <f>Raw_Data!J2859</f>
        <v>8.6999999999999993</v>
      </c>
      <c r="K2859" s="15">
        <f>Raw_Data!K2859</f>
        <v>6.88</v>
      </c>
      <c r="L2859" s="18">
        <f>IF(Raw_Data!L2859="",ROUND(AVERAGEIFS(Raw_Data!$L$2:$L$4001,Raw_Data!$E$2:$E$4001,E2859),1),Raw_Data!L2859)</f>
        <v>30.8</v>
      </c>
      <c r="M2859" s="15">
        <f>Raw_Data!M2859</f>
        <v>129.1</v>
      </c>
      <c r="N2859" s="15">
        <f>Raw_Data!N2859</f>
        <v>76.8</v>
      </c>
      <c r="O2859" s="15">
        <f>Raw_Data!O2859</f>
        <v>98.7</v>
      </c>
      <c r="P2859" s="15" t="str">
        <f>Raw_Data!P2859</f>
        <v>Flood</v>
      </c>
      <c r="Q2859" s="15">
        <f>Raw_Data!Q2859</f>
        <v>184.3</v>
      </c>
      <c r="R2859" s="15">
        <f>Raw_Data!R2859</f>
        <v>4.17</v>
      </c>
      <c r="S2859" s="15">
        <f>Raw_Data!S2859</f>
        <v>0.8</v>
      </c>
      <c r="T2859" s="18">
        <f>IF(Raw_Data!T2859="",ROUND(AVERAGEIFS(Raw_Data!$T$2:$T$4001,Raw_Data!$E$2:$E$4001,E2859,Raw_Data!$D$2:$D$4001,D2859),2),IF(Raw_Data!T2859&gt;INDEX(Cleaning_Reference!$F$6:$F$13,MATCH(D2859,Cleaning_Reference!$A$6:$A$13,0)),INDEX(Cleaning_Reference!$F$6:$F$13,MATCH(D2859,Cleaning_Reference!$A$6:$A$13,0)),Raw_Data!T2859))</f>
        <v>2.04</v>
      </c>
      <c r="U2859" s="15">
        <f>Raw_Data!U2859</f>
        <v>3.92</v>
      </c>
      <c r="V2859" s="15">
        <f>Raw_Data!V2859</f>
        <v>110825</v>
      </c>
      <c r="W2859" s="15">
        <f>Raw_Data!W2859</f>
        <v>137751</v>
      </c>
      <c r="X2859" s="15">
        <f>Raw_Data!X2859</f>
        <v>434434</v>
      </c>
      <c r="Y2859" s="15">
        <f>Raw_Data!Y2859</f>
        <v>296683</v>
      </c>
      <c r="Z2859" s="15">
        <f>Raw_Data!Z2859</f>
        <v>1483</v>
      </c>
      <c r="AA2859" s="15">
        <f>Raw_Data!AA2859</f>
        <v>2.6429999999999998</v>
      </c>
      <c r="AB2859" s="15">
        <f>Raw_Data!AB2859</f>
        <v>35.1</v>
      </c>
      <c r="AC2859" s="19" t="str">
        <f>IF(Raw_Data!G2859="","Yes","No")</f>
        <v>No</v>
      </c>
      <c r="AD2859" s="19" t="str">
        <f>IF(Raw_Data!L2859="","Yes","No")</f>
        <v>No</v>
      </c>
      <c r="AE2859" s="19" t="str">
        <f>IF(Raw_Data!T2859="","Imputed",IF(Raw_Data!T2859&gt;INDEX(Cleaning_Reference!$F$6:$F$13,MATCH(D2859,Cleaning_Reference!$A$6:$A$13,0)),"Capped","Original"))</f>
        <v>Original</v>
      </c>
      <c r="AF2859" s="21">
        <f t="shared" si="44"/>
        <v>3.92</v>
      </c>
    </row>
    <row r="2860" spans="1:32" ht="15" customHeight="1" x14ac:dyDescent="0.3">
      <c r="A2860" s="20" t="str">
        <f>Raw_Data!A2860</f>
        <v>SF12859</v>
      </c>
      <c r="B2860" s="15" t="str">
        <f>Raw_Data!B2860</f>
        <v>Punjab</v>
      </c>
      <c r="C2860" s="15" t="str">
        <f>Raw_Data!C2860</f>
        <v>Krishna</v>
      </c>
      <c r="D2860" s="15" t="str">
        <f>Raw_Data!D2860</f>
        <v>Rice</v>
      </c>
      <c r="E2860" s="15" t="str">
        <f>Raw_Data!E2860</f>
        <v>Kharif</v>
      </c>
      <c r="F2860" s="15">
        <f>Raw_Data!F2860</f>
        <v>7.13</v>
      </c>
      <c r="G2860" s="18">
        <f>IF(Raw_Data!G2860="",ROUND(AVERAGEIFS(Raw_Data!$G$2:$G$4001,Raw_Data!$E$2:$E$4001,E2860),1),Raw_Data!G2860)</f>
        <v>1195.4000000000001</v>
      </c>
      <c r="H2860" s="15">
        <f>Raw_Data!H2860</f>
        <v>30.8</v>
      </c>
      <c r="I2860" s="15">
        <f>Raw_Data!I2860</f>
        <v>60.1</v>
      </c>
      <c r="J2860" s="15">
        <f>Raw_Data!J2860</f>
        <v>5.9</v>
      </c>
      <c r="K2860" s="15">
        <f>Raw_Data!K2860</f>
        <v>6.26</v>
      </c>
      <c r="L2860" s="18">
        <f>IF(Raw_Data!L2860="",ROUND(AVERAGEIFS(Raw_Data!$L$2:$L$4001,Raw_Data!$E$2:$E$4001,E2860),1),Raw_Data!L2860)</f>
        <v>27.3</v>
      </c>
      <c r="M2860" s="15">
        <f>Raw_Data!M2860</f>
        <v>118.8</v>
      </c>
      <c r="N2860" s="15">
        <f>Raw_Data!N2860</f>
        <v>52.8</v>
      </c>
      <c r="O2860" s="15">
        <f>Raw_Data!O2860</f>
        <v>176</v>
      </c>
      <c r="P2860" s="15" t="str">
        <f>Raw_Data!P2860</f>
        <v>Drip</v>
      </c>
      <c r="Q2860" s="15">
        <f>Raw_Data!Q2860</f>
        <v>164.7</v>
      </c>
      <c r="R2860" s="15">
        <f>Raw_Data!R2860</f>
        <v>6.08</v>
      </c>
      <c r="S2860" s="15">
        <f>Raw_Data!S2860</f>
        <v>0.91</v>
      </c>
      <c r="T2860" s="18">
        <f>IF(Raw_Data!T2860="",ROUND(AVERAGEIFS(Raw_Data!$T$2:$T$4001,Raw_Data!$E$2:$E$4001,E2860,Raw_Data!$D$2:$D$4001,D2860),2),IF(Raw_Data!T2860&gt;INDEX(Cleaning_Reference!$F$6:$F$13,MATCH(D2860,Cleaning_Reference!$A$6:$A$13,0)),INDEX(Cleaning_Reference!$F$6:$F$13,MATCH(D2860,Cleaning_Reference!$A$6:$A$13,0)),Raw_Data!T2860))</f>
        <v>2.44</v>
      </c>
      <c r="U2860" s="15">
        <f>Raw_Data!U2860</f>
        <v>17.399999999999999</v>
      </c>
      <c r="V2860" s="15">
        <f>Raw_Data!V2860</f>
        <v>22941</v>
      </c>
      <c r="W2860" s="15">
        <f>Raw_Data!W2860</f>
        <v>457892</v>
      </c>
      <c r="X2860" s="15">
        <f>Raw_Data!X2860</f>
        <v>399173</v>
      </c>
      <c r="Y2860" s="15">
        <f>Raw_Data!Y2860</f>
        <v>-58719</v>
      </c>
      <c r="Z2860" s="15">
        <f>Raw_Data!Z2860</f>
        <v>8043</v>
      </c>
      <c r="AA2860" s="15">
        <f>Raw_Data!AA2860</f>
        <v>2.1629999999999998</v>
      </c>
      <c r="AB2860" s="15">
        <f>Raw_Data!AB2860</f>
        <v>54</v>
      </c>
      <c r="AC2860" s="19" t="str">
        <f>IF(Raw_Data!G2860="","Yes","No")</f>
        <v>No</v>
      </c>
      <c r="AD2860" s="19" t="str">
        <f>IF(Raw_Data!L2860="","Yes","No")</f>
        <v>No</v>
      </c>
      <c r="AE2860" s="19" t="str">
        <f>IF(Raw_Data!T2860="","Imputed",IF(Raw_Data!T2860&gt;INDEX(Cleaning_Reference!$F$6:$F$13,MATCH(D2860,Cleaning_Reference!$A$6:$A$13,0)),"Capped","Original"))</f>
        <v>Original</v>
      </c>
      <c r="AF2860" s="21">
        <f t="shared" si="44"/>
        <v>17.399999999999999</v>
      </c>
    </row>
    <row r="2861" spans="1:32" ht="15" customHeight="1" x14ac:dyDescent="0.3">
      <c r="A2861" s="20" t="str">
        <f>Raw_Data!A2861</f>
        <v>SF12860</v>
      </c>
      <c r="B2861" s="15" t="str">
        <f>Raw_Data!B2861</f>
        <v>Andhra Pradesh</v>
      </c>
      <c r="C2861" s="15" t="str">
        <f>Raw_Data!C2861</f>
        <v>Nalgonda</v>
      </c>
      <c r="D2861" s="15" t="str">
        <f>Raw_Data!D2861</f>
        <v>Groundnut</v>
      </c>
      <c r="E2861" s="15" t="str">
        <f>Raw_Data!E2861</f>
        <v>Rabi</v>
      </c>
      <c r="F2861" s="15">
        <f>Raw_Data!F2861</f>
        <v>5.35</v>
      </c>
      <c r="G2861" s="18">
        <f>IF(Raw_Data!G2861="",ROUND(AVERAGEIFS(Raw_Data!$G$2:$G$4001,Raw_Data!$E$2:$E$4001,E2861),1),Raw_Data!G2861)</f>
        <v>569.29999999999995</v>
      </c>
      <c r="H2861" s="15">
        <f>Raw_Data!H2861</f>
        <v>18.3</v>
      </c>
      <c r="I2861" s="15">
        <f>Raw_Data!I2861</f>
        <v>59.6</v>
      </c>
      <c r="J2861" s="15">
        <f>Raw_Data!J2861</f>
        <v>5.9</v>
      </c>
      <c r="K2861" s="15">
        <f>Raw_Data!K2861</f>
        <v>5.68</v>
      </c>
      <c r="L2861" s="18">
        <f>IF(Raw_Data!L2861="",ROUND(AVERAGEIFS(Raw_Data!$L$2:$L$4001,Raw_Data!$E$2:$E$4001,E2861),1),Raw_Data!L2861)</f>
        <v>16.8</v>
      </c>
      <c r="M2861" s="15">
        <f>Raw_Data!M2861</f>
        <v>138.5</v>
      </c>
      <c r="N2861" s="15">
        <f>Raw_Data!N2861</f>
        <v>37.799999999999997</v>
      </c>
      <c r="O2861" s="15">
        <f>Raw_Data!O2861</f>
        <v>116.4</v>
      </c>
      <c r="P2861" s="15" t="str">
        <f>Raw_Data!P2861</f>
        <v>Drip</v>
      </c>
      <c r="Q2861" s="15">
        <f>Raw_Data!Q2861</f>
        <v>226.4</v>
      </c>
      <c r="R2861" s="15">
        <f>Raw_Data!R2861</f>
        <v>6.08</v>
      </c>
      <c r="S2861" s="15">
        <f>Raw_Data!S2861</f>
        <v>0.93</v>
      </c>
      <c r="T2861" s="18">
        <f>IF(Raw_Data!T2861="",ROUND(AVERAGEIFS(Raw_Data!$T$2:$T$4001,Raw_Data!$E$2:$E$4001,E2861,Raw_Data!$D$2:$D$4001,D2861),2),IF(Raw_Data!T2861&gt;INDEX(Cleaning_Reference!$F$6:$F$13,MATCH(D2861,Cleaning_Reference!$A$6:$A$13,0)),INDEX(Cleaning_Reference!$F$6:$F$13,MATCH(D2861,Cleaning_Reference!$A$6:$A$13,0)),Raw_Data!T2861))</f>
        <v>0.53</v>
      </c>
      <c r="U2861" s="15">
        <f>Raw_Data!U2861</f>
        <v>2.84</v>
      </c>
      <c r="V2861" s="15">
        <f>Raw_Data!V2861</f>
        <v>57484</v>
      </c>
      <c r="W2861" s="15">
        <f>Raw_Data!W2861</f>
        <v>347340</v>
      </c>
      <c r="X2861" s="15">
        <f>Raw_Data!X2861</f>
        <v>163255</v>
      </c>
      <c r="Y2861" s="15">
        <f>Raw_Data!Y2861</f>
        <v>-184085</v>
      </c>
      <c r="Z2861" s="15">
        <f>Raw_Data!Z2861</f>
        <v>2147</v>
      </c>
      <c r="AA2861" s="15">
        <f>Raw_Data!AA2861</f>
        <v>1.323</v>
      </c>
      <c r="AB2861" s="15">
        <f>Raw_Data!AB2861</f>
        <v>47.6</v>
      </c>
      <c r="AC2861" s="19" t="str">
        <f>IF(Raw_Data!G2861="","Yes","No")</f>
        <v>No</v>
      </c>
      <c r="AD2861" s="19" t="str">
        <f>IF(Raw_Data!L2861="","Yes","No")</f>
        <v>No</v>
      </c>
      <c r="AE2861" s="19" t="str">
        <f>IF(Raw_Data!T2861="","Imputed",IF(Raw_Data!T2861&gt;INDEX(Cleaning_Reference!$F$6:$F$13,MATCH(D2861,Cleaning_Reference!$A$6:$A$13,0)),"Capped","Original"))</f>
        <v>Original</v>
      </c>
      <c r="AF2861" s="21">
        <f t="shared" si="44"/>
        <v>2.84</v>
      </c>
    </row>
    <row r="2862" spans="1:32" ht="15" customHeight="1" x14ac:dyDescent="0.3">
      <c r="A2862" s="20" t="str">
        <f>Raw_Data!A2862</f>
        <v>SF12861</v>
      </c>
      <c r="B2862" s="15" t="str">
        <f>Raw_Data!B2862</f>
        <v>Tamil Nadu</v>
      </c>
      <c r="C2862" s="15" t="str">
        <f>Raw_Data!C2862</f>
        <v>Guntur</v>
      </c>
      <c r="D2862" s="15" t="str">
        <f>Raw_Data!D2862</f>
        <v>Pulses</v>
      </c>
      <c r="E2862" s="15" t="str">
        <f>Raw_Data!E2862</f>
        <v>Rabi</v>
      </c>
      <c r="F2862" s="15">
        <f>Raw_Data!F2862</f>
        <v>8.06</v>
      </c>
      <c r="G2862" s="18">
        <f>IF(Raw_Data!G2862="",ROUND(AVERAGEIFS(Raw_Data!$G$2:$G$4001,Raw_Data!$E$2:$E$4001,E2862),1),Raw_Data!G2862)</f>
        <v>363.3</v>
      </c>
      <c r="H2862" s="15">
        <f>Raw_Data!H2862</f>
        <v>23.7</v>
      </c>
      <c r="I2862" s="15">
        <f>Raw_Data!I2862</f>
        <v>41.1</v>
      </c>
      <c r="J2862" s="15">
        <f>Raw_Data!J2862</f>
        <v>6.9</v>
      </c>
      <c r="K2862" s="15">
        <f>Raw_Data!K2862</f>
        <v>5.63</v>
      </c>
      <c r="L2862" s="18">
        <f>IF(Raw_Data!L2862="",ROUND(AVERAGEIFS(Raw_Data!$L$2:$L$4001,Raw_Data!$E$2:$E$4001,E2862),1),Raw_Data!L2862)</f>
        <v>31.8</v>
      </c>
      <c r="M2862" s="15">
        <f>Raw_Data!M2862</f>
        <v>150.5</v>
      </c>
      <c r="N2862" s="15">
        <f>Raw_Data!N2862</f>
        <v>37.700000000000003</v>
      </c>
      <c r="O2862" s="15">
        <f>Raw_Data!O2862</f>
        <v>94</v>
      </c>
      <c r="P2862" s="15" t="str">
        <f>Raw_Data!P2862</f>
        <v>Flood</v>
      </c>
      <c r="Q2862" s="15">
        <f>Raw_Data!Q2862</f>
        <v>172.2</v>
      </c>
      <c r="R2862" s="15">
        <f>Raw_Data!R2862</f>
        <v>7.88</v>
      </c>
      <c r="S2862" s="15">
        <f>Raw_Data!S2862</f>
        <v>0.8</v>
      </c>
      <c r="T2862" s="18">
        <f>IF(Raw_Data!T2862="",ROUND(AVERAGEIFS(Raw_Data!$T$2:$T$4001,Raw_Data!$E$2:$E$4001,E2862,Raw_Data!$D$2:$D$4001,D2862),2),IF(Raw_Data!T2862&gt;INDEX(Cleaning_Reference!$F$6:$F$13,MATCH(D2862,Cleaning_Reference!$A$6:$A$13,0)),INDEX(Cleaning_Reference!$F$6:$F$13,MATCH(D2862,Cleaning_Reference!$A$6:$A$13,0)),Raw_Data!T2862))</f>
        <v>0.3</v>
      </c>
      <c r="U2862" s="15">
        <f>Raw_Data!U2862</f>
        <v>2.42</v>
      </c>
      <c r="V2862" s="15">
        <f>Raw_Data!V2862</f>
        <v>76348</v>
      </c>
      <c r="W2862" s="15">
        <f>Raw_Data!W2862</f>
        <v>508832</v>
      </c>
      <c r="X2862" s="15">
        <f>Raw_Data!X2862</f>
        <v>184762</v>
      </c>
      <c r="Y2862" s="15">
        <f>Raw_Data!Y2862</f>
        <v>-324070</v>
      </c>
      <c r="Z2862" s="15">
        <f>Raw_Data!Z2862</f>
        <v>3855</v>
      </c>
      <c r="AA2862" s="15">
        <f>Raw_Data!AA2862</f>
        <v>0.628</v>
      </c>
      <c r="AB2862" s="15">
        <f>Raw_Data!AB2862</f>
        <v>29.1</v>
      </c>
      <c r="AC2862" s="19" t="str">
        <f>IF(Raw_Data!G2862="","Yes","No")</f>
        <v>No</v>
      </c>
      <c r="AD2862" s="19" t="str">
        <f>IF(Raw_Data!L2862="","Yes","No")</f>
        <v>No</v>
      </c>
      <c r="AE2862" s="19" t="str">
        <f>IF(Raw_Data!T2862="","Imputed",IF(Raw_Data!T2862&gt;INDEX(Cleaning_Reference!$F$6:$F$13,MATCH(D2862,Cleaning_Reference!$A$6:$A$13,0)),"Capped","Original"))</f>
        <v>Original</v>
      </c>
      <c r="AF2862" s="21">
        <f t="shared" si="44"/>
        <v>2.42</v>
      </c>
    </row>
    <row r="2863" spans="1:32" ht="15" customHeight="1" x14ac:dyDescent="0.3">
      <c r="A2863" s="20" t="str">
        <f>Raw_Data!A2863</f>
        <v>SF12862</v>
      </c>
      <c r="B2863" s="15" t="str">
        <f>Raw_Data!B2863</f>
        <v>Tamil Nadu</v>
      </c>
      <c r="C2863" s="15" t="str">
        <f>Raw_Data!C2863</f>
        <v>Krishna</v>
      </c>
      <c r="D2863" s="15" t="str">
        <f>Raw_Data!D2863</f>
        <v>Maize</v>
      </c>
      <c r="E2863" s="15" t="str">
        <f>Raw_Data!E2863</f>
        <v>Kharif</v>
      </c>
      <c r="F2863" s="15">
        <f>Raw_Data!F2863</f>
        <v>13.79</v>
      </c>
      <c r="G2863" s="18">
        <f>IF(Raw_Data!G2863="",ROUND(AVERAGEIFS(Raw_Data!$G$2:$G$4001,Raw_Data!$E$2:$E$4001,E2863),1),Raw_Data!G2863)</f>
        <v>1187.5</v>
      </c>
      <c r="H2863" s="15">
        <f>Raw_Data!H2863</f>
        <v>29.7</v>
      </c>
      <c r="I2863" s="15">
        <f>Raw_Data!I2863</f>
        <v>67.400000000000006</v>
      </c>
      <c r="J2863" s="15">
        <f>Raw_Data!J2863</f>
        <v>5.0999999999999996</v>
      </c>
      <c r="K2863" s="15">
        <f>Raw_Data!K2863</f>
        <v>6.81</v>
      </c>
      <c r="L2863" s="18">
        <f>IF(Raw_Data!L2863="",ROUND(AVERAGEIFS(Raw_Data!$L$2:$L$4001,Raw_Data!$E$2:$E$4001,E2863),1),Raw_Data!L2863)</f>
        <v>32.299999999999997</v>
      </c>
      <c r="M2863" s="15">
        <f>Raw_Data!M2863</f>
        <v>173.5</v>
      </c>
      <c r="N2863" s="15">
        <f>Raw_Data!N2863</f>
        <v>57.1</v>
      </c>
      <c r="O2863" s="15">
        <f>Raw_Data!O2863</f>
        <v>108.3</v>
      </c>
      <c r="P2863" s="15" t="str">
        <f>Raw_Data!P2863</f>
        <v>Drip</v>
      </c>
      <c r="Q2863" s="15">
        <f>Raw_Data!Q2863</f>
        <v>231.2</v>
      </c>
      <c r="R2863" s="15">
        <f>Raw_Data!R2863</f>
        <v>8.9700000000000006</v>
      </c>
      <c r="S2863" s="15">
        <f>Raw_Data!S2863</f>
        <v>0.76</v>
      </c>
      <c r="T2863" s="18">
        <f>IF(Raw_Data!T2863="",ROUND(AVERAGEIFS(Raw_Data!$T$2:$T$4001,Raw_Data!$E$2:$E$4001,E2863,Raw_Data!$D$2:$D$4001,D2863),2),IF(Raw_Data!T2863&gt;INDEX(Cleaning_Reference!$F$6:$F$13,MATCH(D2863,Cleaning_Reference!$A$6:$A$13,0)),INDEX(Cleaning_Reference!$F$6:$F$13,MATCH(D2863,Cleaning_Reference!$A$6:$A$13,0)),Raw_Data!T2863))</f>
        <v>4.45</v>
      </c>
      <c r="U2863" s="15">
        <f>Raw_Data!U2863</f>
        <v>61.37</v>
      </c>
      <c r="V2863" s="15">
        <f>Raw_Data!V2863</f>
        <v>18413</v>
      </c>
      <c r="W2863" s="15">
        <f>Raw_Data!W2863</f>
        <v>932601</v>
      </c>
      <c r="X2863" s="15">
        <f>Raw_Data!X2863</f>
        <v>1130006</v>
      </c>
      <c r="Y2863" s="15">
        <f>Raw_Data!Y2863</f>
        <v>197405</v>
      </c>
      <c r="Z2863" s="15">
        <f>Raw_Data!Z2863</f>
        <v>7036</v>
      </c>
      <c r="AA2863" s="15">
        <f>Raw_Data!AA2863</f>
        <v>8.7219999999999995</v>
      </c>
      <c r="AB2863" s="15">
        <f>Raw_Data!AB2863</f>
        <v>52.8</v>
      </c>
      <c r="AC2863" s="19" t="str">
        <f>IF(Raw_Data!G2863="","Yes","No")</f>
        <v>No</v>
      </c>
      <c r="AD2863" s="19" t="str">
        <f>IF(Raw_Data!L2863="","Yes","No")</f>
        <v>No</v>
      </c>
      <c r="AE2863" s="19" t="str">
        <f>IF(Raw_Data!T2863="","Imputed",IF(Raw_Data!T2863&gt;INDEX(Cleaning_Reference!$F$6:$F$13,MATCH(D2863,Cleaning_Reference!$A$6:$A$13,0)),"Capped","Original"))</f>
        <v>Original</v>
      </c>
      <c r="AF2863" s="21">
        <f t="shared" si="44"/>
        <v>61.37</v>
      </c>
    </row>
    <row r="2864" spans="1:32" ht="15" customHeight="1" x14ac:dyDescent="0.3">
      <c r="A2864" s="20" t="str">
        <f>Raw_Data!A2864</f>
        <v>SF12863</v>
      </c>
      <c r="B2864" s="15" t="str">
        <f>Raw_Data!B2864</f>
        <v>Andhra Pradesh</v>
      </c>
      <c r="C2864" s="15" t="str">
        <f>Raw_Data!C2864</f>
        <v>Indore</v>
      </c>
      <c r="D2864" s="15" t="str">
        <f>Raw_Data!D2864</f>
        <v>Chilli</v>
      </c>
      <c r="E2864" s="15" t="str">
        <f>Raw_Data!E2864</f>
        <v>Kharif</v>
      </c>
      <c r="F2864" s="15">
        <f>Raw_Data!F2864</f>
        <v>1.85</v>
      </c>
      <c r="G2864" s="18">
        <f>IF(Raw_Data!G2864="",ROUND(AVERAGEIFS(Raw_Data!$G$2:$G$4001,Raw_Data!$E$2:$E$4001,E2864),1),Raw_Data!G2864)</f>
        <v>677.8</v>
      </c>
      <c r="H2864" s="15">
        <f>Raw_Data!H2864</f>
        <v>27.2</v>
      </c>
      <c r="I2864" s="15">
        <f>Raw_Data!I2864</f>
        <v>65.900000000000006</v>
      </c>
      <c r="J2864" s="15">
        <f>Raw_Data!J2864</f>
        <v>7.2</v>
      </c>
      <c r="K2864" s="15">
        <f>Raw_Data!K2864</f>
        <v>6.64</v>
      </c>
      <c r="L2864" s="18">
        <f>IF(Raw_Data!L2864="",ROUND(AVERAGEIFS(Raw_Data!$L$2:$L$4001,Raw_Data!$E$2:$E$4001,E2864),1),Raw_Data!L2864)</f>
        <v>35.5</v>
      </c>
      <c r="M2864" s="15">
        <f>Raw_Data!M2864</f>
        <v>105.4</v>
      </c>
      <c r="N2864" s="15">
        <f>Raw_Data!N2864</f>
        <v>86.5</v>
      </c>
      <c r="O2864" s="15">
        <f>Raw_Data!O2864</f>
        <v>140.4</v>
      </c>
      <c r="P2864" s="15" t="str">
        <f>Raw_Data!P2864</f>
        <v>Flood</v>
      </c>
      <c r="Q2864" s="15">
        <f>Raw_Data!Q2864</f>
        <v>44.1</v>
      </c>
      <c r="R2864" s="15">
        <f>Raw_Data!R2864</f>
        <v>6.33</v>
      </c>
      <c r="S2864" s="15">
        <f>Raw_Data!S2864</f>
        <v>0.66</v>
      </c>
      <c r="T2864" s="18">
        <f>IF(Raw_Data!T2864="",ROUND(AVERAGEIFS(Raw_Data!$T$2:$T$4001,Raw_Data!$E$2:$E$4001,E2864,Raw_Data!$D$2:$D$4001,D2864),2),IF(Raw_Data!T2864&gt;INDEX(Cleaning_Reference!$F$6:$F$13,MATCH(D2864,Cleaning_Reference!$A$6:$A$13,0)),INDEX(Cleaning_Reference!$F$6:$F$13,MATCH(D2864,Cleaning_Reference!$A$6:$A$13,0)),Raw_Data!T2864))</f>
        <v>3.32</v>
      </c>
      <c r="U2864" s="15">
        <f>Raw_Data!U2864</f>
        <v>6.14</v>
      </c>
      <c r="V2864" s="15">
        <f>Raw_Data!V2864</f>
        <v>110733</v>
      </c>
      <c r="W2864" s="15">
        <f>Raw_Data!W2864</f>
        <v>110511</v>
      </c>
      <c r="X2864" s="15">
        <f>Raw_Data!X2864</f>
        <v>679901</v>
      </c>
      <c r="Y2864" s="15">
        <f>Raw_Data!Y2864</f>
        <v>569390</v>
      </c>
      <c r="Z2864" s="15">
        <f>Raw_Data!Z2864</f>
        <v>1399</v>
      </c>
      <c r="AA2864" s="15">
        <f>Raw_Data!AA2864</f>
        <v>4.3890000000000002</v>
      </c>
      <c r="AB2864" s="15">
        <f>Raw_Data!AB2864</f>
        <v>53.6</v>
      </c>
      <c r="AC2864" s="19" t="str">
        <f>IF(Raw_Data!G2864="","Yes","No")</f>
        <v>No</v>
      </c>
      <c r="AD2864" s="19" t="str">
        <f>IF(Raw_Data!L2864="","Yes","No")</f>
        <v>No</v>
      </c>
      <c r="AE2864" s="19" t="str">
        <f>IF(Raw_Data!T2864="","Imputed",IF(Raw_Data!T2864&gt;INDEX(Cleaning_Reference!$F$6:$F$13,MATCH(D2864,Cleaning_Reference!$A$6:$A$13,0)),"Capped","Original"))</f>
        <v>Original</v>
      </c>
      <c r="AF2864" s="21">
        <f t="shared" si="44"/>
        <v>6.14</v>
      </c>
    </row>
    <row r="2865" spans="1:32" ht="15" customHeight="1" x14ac:dyDescent="0.3">
      <c r="A2865" s="20" t="str">
        <f>Raw_Data!A2865</f>
        <v>SF12864</v>
      </c>
      <c r="B2865" s="15" t="str">
        <f>Raw_Data!B2865</f>
        <v>Andhra Pradesh</v>
      </c>
      <c r="C2865" s="15" t="str">
        <f>Raw_Data!C2865</f>
        <v>Raichur</v>
      </c>
      <c r="D2865" s="15" t="str">
        <f>Raw_Data!D2865</f>
        <v>Groundnut</v>
      </c>
      <c r="E2865" s="15" t="str">
        <f>Raw_Data!E2865</f>
        <v>Zaid</v>
      </c>
      <c r="F2865" s="15">
        <f>Raw_Data!F2865</f>
        <v>4.3899999999999997</v>
      </c>
      <c r="G2865" s="18">
        <f>IF(Raw_Data!G2865="",ROUND(AVERAGEIFS(Raw_Data!$G$2:$G$4001,Raw_Data!$E$2:$E$4001,E2865),1),Raw_Data!G2865)</f>
        <v>155.80000000000001</v>
      </c>
      <c r="H2865" s="15">
        <f>Raw_Data!H2865</f>
        <v>30.4</v>
      </c>
      <c r="I2865" s="15">
        <f>Raw_Data!I2865</f>
        <v>47.3</v>
      </c>
      <c r="J2865" s="15">
        <f>Raw_Data!J2865</f>
        <v>8.9</v>
      </c>
      <c r="K2865" s="15">
        <f>Raw_Data!K2865</f>
        <v>6.71</v>
      </c>
      <c r="L2865" s="18">
        <f>IF(Raw_Data!L2865="",ROUND(AVERAGEIFS(Raw_Data!$L$2:$L$4001,Raw_Data!$E$2:$E$4001,E2865),1),Raw_Data!L2865)</f>
        <v>32.299999999999997</v>
      </c>
      <c r="M2865" s="15">
        <f>Raw_Data!M2865</f>
        <v>106.2</v>
      </c>
      <c r="N2865" s="15">
        <f>Raw_Data!N2865</f>
        <v>44.8</v>
      </c>
      <c r="O2865" s="15">
        <f>Raw_Data!O2865</f>
        <v>118.1</v>
      </c>
      <c r="P2865" s="15" t="str">
        <f>Raw_Data!P2865</f>
        <v>Rainfed</v>
      </c>
      <c r="Q2865" s="15">
        <f>Raw_Data!Q2865</f>
        <v>124.4</v>
      </c>
      <c r="R2865" s="15">
        <f>Raw_Data!R2865</f>
        <v>4.13</v>
      </c>
      <c r="S2865" s="15">
        <f>Raw_Data!S2865</f>
        <v>0.89</v>
      </c>
      <c r="T2865" s="18">
        <f>IF(Raw_Data!T2865="",ROUND(AVERAGEIFS(Raw_Data!$T$2:$T$4001,Raw_Data!$E$2:$E$4001,E2865,Raw_Data!$D$2:$D$4001,D2865),2),IF(Raw_Data!T2865&gt;INDEX(Cleaning_Reference!$F$6:$F$13,MATCH(D2865,Cleaning_Reference!$A$6:$A$13,0)),INDEX(Cleaning_Reference!$F$6:$F$13,MATCH(D2865,Cleaning_Reference!$A$6:$A$13,0)),Raw_Data!T2865))</f>
        <v>0.84</v>
      </c>
      <c r="U2865" s="15">
        <f>Raw_Data!U2865</f>
        <v>3.69</v>
      </c>
      <c r="V2865" s="15">
        <f>Raw_Data!V2865</f>
        <v>55805</v>
      </c>
      <c r="W2865" s="15">
        <f>Raw_Data!W2865</f>
        <v>251655</v>
      </c>
      <c r="X2865" s="15">
        <f>Raw_Data!X2865</f>
        <v>205920</v>
      </c>
      <c r="Y2865" s="15">
        <f>Raw_Data!Y2865</f>
        <v>-45735</v>
      </c>
      <c r="Z2865" s="15">
        <f>Raw_Data!Z2865</f>
        <v>1222</v>
      </c>
      <c r="AA2865" s="15">
        <f>Raw_Data!AA2865</f>
        <v>3.02</v>
      </c>
      <c r="AB2865" s="15">
        <f>Raw_Data!AB2865</f>
        <v>38.5</v>
      </c>
      <c r="AC2865" s="19" t="str">
        <f>IF(Raw_Data!G2865="","Yes","No")</f>
        <v>No</v>
      </c>
      <c r="AD2865" s="19" t="str">
        <f>IF(Raw_Data!L2865="","Yes","No")</f>
        <v>No</v>
      </c>
      <c r="AE2865" s="19" t="str">
        <f>IF(Raw_Data!T2865="","Imputed",IF(Raw_Data!T2865&gt;INDEX(Cleaning_Reference!$F$6:$F$13,MATCH(D2865,Cleaning_Reference!$A$6:$A$13,0)),"Capped","Original"))</f>
        <v>Original</v>
      </c>
      <c r="AF2865" s="21">
        <f t="shared" si="44"/>
        <v>3.69</v>
      </c>
    </row>
    <row r="2866" spans="1:32" ht="15" customHeight="1" x14ac:dyDescent="0.3">
      <c r="A2866" s="20" t="str">
        <f>Raw_Data!A2866</f>
        <v>SF12865</v>
      </c>
      <c r="B2866" s="15" t="str">
        <f>Raw_Data!B2866</f>
        <v>Telangana</v>
      </c>
      <c r="C2866" s="15" t="str">
        <f>Raw_Data!C2866</f>
        <v>Krishna</v>
      </c>
      <c r="D2866" s="15" t="str">
        <f>Raw_Data!D2866</f>
        <v>Groundnut</v>
      </c>
      <c r="E2866" s="15" t="str">
        <f>Raw_Data!E2866</f>
        <v>Kharif</v>
      </c>
      <c r="F2866" s="15">
        <f>Raw_Data!F2866</f>
        <v>1.34</v>
      </c>
      <c r="G2866" s="18">
        <f>IF(Raw_Data!G2866="",ROUND(AVERAGEIFS(Raw_Data!$G$2:$G$4001,Raw_Data!$E$2:$E$4001,E2866),1),Raw_Data!G2866)</f>
        <v>920.2</v>
      </c>
      <c r="H2866" s="15">
        <f>Raw_Data!H2866</f>
        <v>24.3</v>
      </c>
      <c r="I2866" s="15">
        <f>Raw_Data!I2866</f>
        <v>84.2</v>
      </c>
      <c r="J2866" s="15">
        <f>Raw_Data!J2866</f>
        <v>8.1999999999999993</v>
      </c>
      <c r="K2866" s="15">
        <f>Raw_Data!K2866</f>
        <v>7.2</v>
      </c>
      <c r="L2866" s="18">
        <f>IF(Raw_Data!L2866="",ROUND(AVERAGEIFS(Raw_Data!$L$2:$L$4001,Raw_Data!$E$2:$E$4001,E2866),1),Raw_Data!L2866)</f>
        <v>29.4</v>
      </c>
      <c r="M2866" s="15">
        <f>Raw_Data!M2866</f>
        <v>147</v>
      </c>
      <c r="N2866" s="15">
        <f>Raw_Data!N2866</f>
        <v>45.2</v>
      </c>
      <c r="O2866" s="15">
        <f>Raw_Data!O2866</f>
        <v>83</v>
      </c>
      <c r="P2866" s="15" t="str">
        <f>Raw_Data!P2866</f>
        <v>Drip</v>
      </c>
      <c r="Q2866" s="15">
        <f>Raw_Data!Q2866</f>
        <v>183.4</v>
      </c>
      <c r="R2866" s="15">
        <f>Raw_Data!R2866</f>
        <v>4.25</v>
      </c>
      <c r="S2866" s="15">
        <f>Raw_Data!S2866</f>
        <v>0.87</v>
      </c>
      <c r="T2866" s="18">
        <f>IF(Raw_Data!T2866="",ROUND(AVERAGEIFS(Raw_Data!$T$2:$T$4001,Raw_Data!$E$2:$E$4001,E2866,Raw_Data!$D$2:$D$4001,D2866),2),IF(Raw_Data!T2866&gt;INDEX(Cleaning_Reference!$F$6:$F$13,MATCH(D2866,Cleaning_Reference!$A$6:$A$13,0)),INDEX(Cleaning_Reference!$F$6:$F$13,MATCH(D2866,Cleaning_Reference!$A$6:$A$13,0)),Raw_Data!T2866))</f>
        <v>1.67</v>
      </c>
      <c r="U2866" s="15">
        <f>Raw_Data!U2866</f>
        <v>2.2400000000000002</v>
      </c>
      <c r="V2866" s="15">
        <f>Raw_Data!V2866</f>
        <v>61919</v>
      </c>
      <c r="W2866" s="15">
        <f>Raw_Data!W2866</f>
        <v>85804</v>
      </c>
      <c r="X2866" s="15">
        <f>Raw_Data!X2866</f>
        <v>138699</v>
      </c>
      <c r="Y2866" s="15">
        <f>Raw_Data!Y2866</f>
        <v>52895</v>
      </c>
      <c r="Z2866" s="15">
        <f>Raw_Data!Z2866</f>
        <v>698</v>
      </c>
      <c r="AA2866" s="15">
        <f>Raw_Data!AA2866</f>
        <v>3.2090000000000001</v>
      </c>
      <c r="AB2866" s="15">
        <f>Raw_Data!AB2866</f>
        <v>55.6</v>
      </c>
      <c r="AC2866" s="19" t="str">
        <f>IF(Raw_Data!G2866="","Yes","No")</f>
        <v>No</v>
      </c>
      <c r="AD2866" s="19" t="str">
        <f>IF(Raw_Data!L2866="","Yes","No")</f>
        <v>No</v>
      </c>
      <c r="AE2866" s="19" t="str">
        <f>IF(Raw_Data!T2866="","Imputed",IF(Raw_Data!T2866&gt;INDEX(Cleaning_Reference!$F$6:$F$13,MATCH(D2866,Cleaning_Reference!$A$6:$A$13,0)),"Capped","Original"))</f>
        <v>Original</v>
      </c>
      <c r="AF2866" s="21">
        <f t="shared" si="44"/>
        <v>2.2400000000000002</v>
      </c>
    </row>
    <row r="2867" spans="1:32" ht="15" customHeight="1" x14ac:dyDescent="0.3">
      <c r="A2867" s="20" t="str">
        <f>Raw_Data!A2867</f>
        <v>SF12866</v>
      </c>
      <c r="B2867" s="15" t="str">
        <f>Raw_Data!B2867</f>
        <v>Andhra Pradesh</v>
      </c>
      <c r="C2867" s="15" t="str">
        <f>Raw_Data!C2867</f>
        <v>Indore</v>
      </c>
      <c r="D2867" s="15" t="str">
        <f>Raw_Data!D2867</f>
        <v>Cotton</v>
      </c>
      <c r="E2867" s="15" t="str">
        <f>Raw_Data!E2867</f>
        <v>Rabi</v>
      </c>
      <c r="F2867" s="15">
        <f>Raw_Data!F2867</f>
        <v>9.3800000000000008</v>
      </c>
      <c r="G2867" s="18">
        <f>IF(Raw_Data!G2867="",ROUND(AVERAGEIFS(Raw_Data!$G$2:$G$4001,Raw_Data!$E$2:$E$4001,E2867),1),Raw_Data!G2867)</f>
        <v>161.9</v>
      </c>
      <c r="H2867" s="15">
        <f>Raw_Data!H2867</f>
        <v>24.6</v>
      </c>
      <c r="I2867" s="15">
        <f>Raw_Data!I2867</f>
        <v>63.3</v>
      </c>
      <c r="J2867" s="15">
        <f>Raw_Data!J2867</f>
        <v>7.6</v>
      </c>
      <c r="K2867" s="15">
        <f>Raw_Data!K2867</f>
        <v>6.23</v>
      </c>
      <c r="L2867" s="18">
        <f>IF(Raw_Data!L2867="",ROUND(AVERAGEIFS(Raw_Data!$L$2:$L$4001,Raw_Data!$E$2:$E$4001,E2867),1),Raw_Data!L2867)</f>
        <v>29.2</v>
      </c>
      <c r="M2867" s="15">
        <f>Raw_Data!M2867</f>
        <v>102.6</v>
      </c>
      <c r="N2867" s="15">
        <f>Raw_Data!N2867</f>
        <v>65.400000000000006</v>
      </c>
      <c r="O2867" s="15">
        <f>Raw_Data!O2867</f>
        <v>103.9</v>
      </c>
      <c r="P2867" s="15" t="str">
        <f>Raw_Data!P2867</f>
        <v>Drip</v>
      </c>
      <c r="Q2867" s="15">
        <f>Raw_Data!Q2867</f>
        <v>204.7</v>
      </c>
      <c r="R2867" s="15">
        <f>Raw_Data!R2867</f>
        <v>4.6500000000000004</v>
      </c>
      <c r="S2867" s="15">
        <f>Raw_Data!S2867</f>
        <v>0.77</v>
      </c>
      <c r="T2867" s="18">
        <f>IF(Raw_Data!T2867="",ROUND(AVERAGEIFS(Raw_Data!$T$2:$T$4001,Raw_Data!$E$2:$E$4001,E2867,Raw_Data!$D$2:$D$4001,D2867),2),IF(Raw_Data!T2867&gt;INDEX(Cleaning_Reference!$F$6:$F$13,MATCH(D2867,Cleaning_Reference!$A$6:$A$13,0)),INDEX(Cleaning_Reference!$F$6:$F$13,MATCH(D2867,Cleaning_Reference!$A$6:$A$13,0)),Raw_Data!T2867))</f>
        <v>1.05</v>
      </c>
      <c r="U2867" s="15">
        <f>Raw_Data!U2867</f>
        <v>9.85</v>
      </c>
      <c r="V2867" s="15">
        <f>Raw_Data!V2867</f>
        <v>61012</v>
      </c>
      <c r="W2867" s="15">
        <f>Raw_Data!W2867</f>
        <v>611819</v>
      </c>
      <c r="X2867" s="15">
        <f>Raw_Data!X2867</f>
        <v>600968</v>
      </c>
      <c r="Y2867" s="15">
        <f>Raw_Data!Y2867</f>
        <v>-10851</v>
      </c>
      <c r="Z2867" s="15">
        <f>Raw_Data!Z2867</f>
        <v>5697</v>
      </c>
      <c r="AA2867" s="15">
        <f>Raw_Data!AA2867</f>
        <v>1.7290000000000001</v>
      </c>
      <c r="AB2867" s="15">
        <f>Raw_Data!AB2867</f>
        <v>42.7</v>
      </c>
      <c r="AC2867" s="19" t="str">
        <f>IF(Raw_Data!G2867="","Yes","No")</f>
        <v>No</v>
      </c>
      <c r="AD2867" s="19" t="str">
        <f>IF(Raw_Data!L2867="","Yes","No")</f>
        <v>No</v>
      </c>
      <c r="AE2867" s="19" t="str">
        <f>IF(Raw_Data!T2867="","Imputed",IF(Raw_Data!T2867&gt;INDEX(Cleaning_Reference!$F$6:$F$13,MATCH(D2867,Cleaning_Reference!$A$6:$A$13,0)),"Capped","Original"))</f>
        <v>Original</v>
      </c>
      <c r="AF2867" s="21">
        <f t="shared" si="44"/>
        <v>9.85</v>
      </c>
    </row>
    <row r="2868" spans="1:32" ht="15" customHeight="1" x14ac:dyDescent="0.3">
      <c r="A2868" s="20" t="str">
        <f>Raw_Data!A2868</f>
        <v>SF12867</v>
      </c>
      <c r="B2868" s="15" t="str">
        <f>Raw_Data!B2868</f>
        <v>Gujarat</v>
      </c>
      <c r="C2868" s="15" t="str">
        <f>Raw_Data!C2868</f>
        <v>Guntur</v>
      </c>
      <c r="D2868" s="15" t="str">
        <f>Raw_Data!D2868</f>
        <v>Sugarcane</v>
      </c>
      <c r="E2868" s="15" t="str">
        <f>Raw_Data!E2868</f>
        <v>Kharif</v>
      </c>
      <c r="F2868" s="15">
        <f>Raw_Data!F2868</f>
        <v>5.05</v>
      </c>
      <c r="G2868" s="18">
        <f>IF(Raw_Data!G2868="",ROUND(AVERAGEIFS(Raw_Data!$G$2:$G$4001,Raw_Data!$E$2:$E$4001,E2868),1),Raw_Data!G2868)</f>
        <v>944.2</v>
      </c>
      <c r="H2868" s="15">
        <f>Raw_Data!H2868</f>
        <v>22.6</v>
      </c>
      <c r="I2868" s="15">
        <f>Raw_Data!I2868</f>
        <v>63.8</v>
      </c>
      <c r="J2868" s="15">
        <f>Raw_Data!J2868</f>
        <v>8</v>
      </c>
      <c r="K2868" s="15">
        <f>Raw_Data!K2868</f>
        <v>7.02</v>
      </c>
      <c r="L2868" s="18">
        <f>IF(Raw_Data!L2868="",ROUND(AVERAGEIFS(Raw_Data!$L$2:$L$4001,Raw_Data!$E$2:$E$4001,E2868),1),Raw_Data!L2868)</f>
        <v>35.799999999999997</v>
      </c>
      <c r="M2868" s="15">
        <f>Raw_Data!M2868</f>
        <v>170.4</v>
      </c>
      <c r="N2868" s="15">
        <f>Raw_Data!N2868</f>
        <v>57.2</v>
      </c>
      <c r="O2868" s="15">
        <f>Raw_Data!O2868</f>
        <v>124.8</v>
      </c>
      <c r="P2868" s="15" t="str">
        <f>Raw_Data!P2868</f>
        <v>Drip</v>
      </c>
      <c r="Q2868" s="15">
        <f>Raw_Data!Q2868</f>
        <v>102.8</v>
      </c>
      <c r="R2868" s="15">
        <f>Raw_Data!R2868</f>
        <v>5.38</v>
      </c>
      <c r="S2868" s="15">
        <f>Raw_Data!S2868</f>
        <v>0.66</v>
      </c>
      <c r="T2868" s="18">
        <f>IF(Raw_Data!T2868="",ROUND(AVERAGEIFS(Raw_Data!$T$2:$T$4001,Raw_Data!$E$2:$E$4001,E2868,Raw_Data!$D$2:$D$4001,D2868),2),IF(Raw_Data!T2868&gt;INDEX(Cleaning_Reference!$F$6:$F$13,MATCH(D2868,Cleaning_Reference!$A$6:$A$13,0)),INDEX(Cleaning_Reference!$F$6:$F$13,MATCH(D2868,Cleaning_Reference!$A$6:$A$13,0)),Raw_Data!T2868))</f>
        <v>72.8</v>
      </c>
      <c r="U2868" s="15">
        <f>Raw_Data!U2868</f>
        <v>367.64</v>
      </c>
      <c r="V2868" s="15">
        <f>Raw_Data!V2868</f>
        <v>3093</v>
      </c>
      <c r="W2868" s="15">
        <f>Raw_Data!W2868</f>
        <v>232902</v>
      </c>
      <c r="X2868" s="15">
        <f>Raw_Data!X2868</f>
        <v>1137111</v>
      </c>
      <c r="Y2868" s="15">
        <f>Raw_Data!Y2868</f>
        <v>904209</v>
      </c>
      <c r="Z2868" s="15">
        <f>Raw_Data!Z2868</f>
        <v>7685</v>
      </c>
      <c r="AA2868" s="15">
        <f>Raw_Data!AA2868</f>
        <v>47.838999999999999</v>
      </c>
      <c r="AB2868" s="15">
        <f>Raw_Data!AB2868</f>
        <v>39</v>
      </c>
      <c r="AC2868" s="19" t="str">
        <f>IF(Raw_Data!G2868="","Yes","No")</f>
        <v>No</v>
      </c>
      <c r="AD2868" s="19" t="str">
        <f>IF(Raw_Data!L2868="","Yes","No")</f>
        <v>No</v>
      </c>
      <c r="AE2868" s="19" t="str">
        <f>IF(Raw_Data!T2868="","Imputed",IF(Raw_Data!T2868&gt;INDEX(Cleaning_Reference!$F$6:$F$13,MATCH(D2868,Cleaning_Reference!$A$6:$A$13,0)),"Capped","Original"))</f>
        <v>Original</v>
      </c>
      <c r="AF2868" s="21">
        <f t="shared" si="44"/>
        <v>367.64</v>
      </c>
    </row>
    <row r="2869" spans="1:32" ht="15" customHeight="1" x14ac:dyDescent="0.3">
      <c r="A2869" s="20" t="str">
        <f>Raw_Data!A2869</f>
        <v>SF12868</v>
      </c>
      <c r="B2869" s="15" t="str">
        <f>Raw_Data!B2869</f>
        <v>Tamil Nadu</v>
      </c>
      <c r="C2869" s="15" t="str">
        <f>Raw_Data!C2869</f>
        <v>Ludhiana</v>
      </c>
      <c r="D2869" s="15" t="str">
        <f>Raw_Data!D2869</f>
        <v>Groundnut</v>
      </c>
      <c r="E2869" s="15" t="str">
        <f>Raw_Data!E2869</f>
        <v>Rabi</v>
      </c>
      <c r="F2869" s="15">
        <f>Raw_Data!F2869</f>
        <v>5.17</v>
      </c>
      <c r="G2869" s="18">
        <f>IF(Raw_Data!G2869="",ROUND(AVERAGEIFS(Raw_Data!$G$2:$G$4001,Raw_Data!$E$2:$E$4001,E2869),1),Raw_Data!G2869)</f>
        <v>80</v>
      </c>
      <c r="H2869" s="15">
        <f>Raw_Data!H2869</f>
        <v>20</v>
      </c>
      <c r="I2869" s="15">
        <f>Raw_Data!I2869</f>
        <v>63.3</v>
      </c>
      <c r="J2869" s="15">
        <f>Raw_Data!J2869</f>
        <v>7.5</v>
      </c>
      <c r="K2869" s="15">
        <f>Raw_Data!K2869</f>
        <v>6.88</v>
      </c>
      <c r="L2869" s="18">
        <f>IF(Raw_Data!L2869="",ROUND(AVERAGEIFS(Raw_Data!$L$2:$L$4001,Raw_Data!$E$2:$E$4001,E2869),1),Raw_Data!L2869)</f>
        <v>22.6</v>
      </c>
      <c r="M2869" s="15">
        <f>Raw_Data!M2869</f>
        <v>132.9</v>
      </c>
      <c r="N2869" s="15">
        <f>Raw_Data!N2869</f>
        <v>57</v>
      </c>
      <c r="O2869" s="15">
        <f>Raw_Data!O2869</f>
        <v>41.4</v>
      </c>
      <c r="P2869" s="15" t="str">
        <f>Raw_Data!P2869</f>
        <v>Sprinkler</v>
      </c>
      <c r="Q2869" s="15">
        <f>Raw_Data!Q2869</f>
        <v>189.1</v>
      </c>
      <c r="R2869" s="15">
        <f>Raw_Data!R2869</f>
        <v>5.51</v>
      </c>
      <c r="S2869" s="15">
        <f>Raw_Data!S2869</f>
        <v>0.74</v>
      </c>
      <c r="T2869" s="18">
        <f>IF(Raw_Data!T2869="",ROUND(AVERAGEIFS(Raw_Data!$T$2:$T$4001,Raw_Data!$E$2:$E$4001,E2869,Raw_Data!$D$2:$D$4001,D2869),2),IF(Raw_Data!T2869&gt;INDEX(Cleaning_Reference!$F$6:$F$13,MATCH(D2869,Cleaning_Reference!$A$6:$A$13,0)),INDEX(Cleaning_Reference!$F$6:$F$13,MATCH(D2869,Cleaning_Reference!$A$6:$A$13,0)),Raw_Data!T2869))</f>
        <v>1.2</v>
      </c>
      <c r="U2869" s="15">
        <f>Raw_Data!U2869</f>
        <v>6.2</v>
      </c>
      <c r="V2869" s="15">
        <f>Raw_Data!V2869</f>
        <v>60584</v>
      </c>
      <c r="W2869" s="15">
        <f>Raw_Data!W2869</f>
        <v>385644</v>
      </c>
      <c r="X2869" s="15">
        <f>Raw_Data!X2869</f>
        <v>375621</v>
      </c>
      <c r="Y2869" s="15">
        <f>Raw_Data!Y2869</f>
        <v>-10023</v>
      </c>
      <c r="Z2869" s="15">
        <f>Raw_Data!Z2869</f>
        <v>2592</v>
      </c>
      <c r="AA2869" s="15">
        <f>Raw_Data!AA2869</f>
        <v>2.3919999999999999</v>
      </c>
      <c r="AB2869" s="15">
        <f>Raw_Data!AB2869</f>
        <v>40.4</v>
      </c>
      <c r="AC2869" s="19" t="str">
        <f>IF(Raw_Data!G2869="","Yes","No")</f>
        <v>No</v>
      </c>
      <c r="AD2869" s="19" t="str">
        <f>IF(Raw_Data!L2869="","Yes","No")</f>
        <v>No</v>
      </c>
      <c r="AE2869" s="19" t="str">
        <f>IF(Raw_Data!T2869="","Imputed",IF(Raw_Data!T2869&gt;INDEX(Cleaning_Reference!$F$6:$F$13,MATCH(D2869,Cleaning_Reference!$A$6:$A$13,0)),"Capped","Original"))</f>
        <v>Original</v>
      </c>
      <c r="AF2869" s="21">
        <f t="shared" si="44"/>
        <v>6.2</v>
      </c>
    </row>
    <row r="2870" spans="1:32" ht="15" customHeight="1" x14ac:dyDescent="0.3">
      <c r="A2870" s="20" t="str">
        <f>Raw_Data!A2870</f>
        <v>SF12869</v>
      </c>
      <c r="B2870" s="15" t="str">
        <f>Raw_Data!B2870</f>
        <v>Gujarat</v>
      </c>
      <c r="C2870" s="15" t="str">
        <f>Raw_Data!C2870</f>
        <v>Raichur</v>
      </c>
      <c r="D2870" s="15" t="str">
        <f>Raw_Data!D2870</f>
        <v>Wheat</v>
      </c>
      <c r="E2870" s="15" t="str">
        <f>Raw_Data!E2870</f>
        <v>Kharif</v>
      </c>
      <c r="F2870" s="15">
        <f>Raw_Data!F2870</f>
        <v>14.64</v>
      </c>
      <c r="G2870" s="18">
        <f>IF(Raw_Data!G2870="",ROUND(AVERAGEIFS(Raw_Data!$G$2:$G$4001,Raw_Data!$E$2:$E$4001,E2870),1),Raw_Data!G2870)</f>
        <v>1116</v>
      </c>
      <c r="H2870" s="15">
        <f>Raw_Data!H2870</f>
        <v>29</v>
      </c>
      <c r="I2870" s="15">
        <f>Raw_Data!I2870</f>
        <v>70.7</v>
      </c>
      <c r="J2870" s="15">
        <f>Raw_Data!J2870</f>
        <v>7.4</v>
      </c>
      <c r="K2870" s="15">
        <f>Raw_Data!K2870</f>
        <v>6.74</v>
      </c>
      <c r="L2870" s="18">
        <f>IF(Raw_Data!L2870="",ROUND(AVERAGEIFS(Raw_Data!$L$2:$L$4001,Raw_Data!$E$2:$E$4001,E2870),1),Raw_Data!L2870)</f>
        <v>34.9</v>
      </c>
      <c r="M2870" s="15">
        <f>Raw_Data!M2870</f>
        <v>146.1</v>
      </c>
      <c r="N2870" s="15">
        <f>Raw_Data!N2870</f>
        <v>65.900000000000006</v>
      </c>
      <c r="O2870" s="15">
        <f>Raw_Data!O2870</f>
        <v>109.7</v>
      </c>
      <c r="P2870" s="15" t="str">
        <f>Raw_Data!P2870</f>
        <v>Rainfed</v>
      </c>
      <c r="Q2870" s="15">
        <f>Raw_Data!Q2870</f>
        <v>240.7</v>
      </c>
      <c r="R2870" s="15">
        <f>Raw_Data!R2870</f>
        <v>6.71</v>
      </c>
      <c r="S2870" s="15">
        <f>Raw_Data!S2870</f>
        <v>0.82</v>
      </c>
      <c r="T2870" s="18">
        <f>IF(Raw_Data!T2870="",ROUND(AVERAGEIFS(Raw_Data!$T$2:$T$4001,Raw_Data!$E$2:$E$4001,E2870,Raw_Data!$D$2:$D$4001,D2870),2),IF(Raw_Data!T2870&gt;INDEX(Cleaning_Reference!$F$6:$F$13,MATCH(D2870,Cleaning_Reference!$A$6:$A$13,0)),INDEX(Cleaning_Reference!$F$6:$F$13,MATCH(D2870,Cleaning_Reference!$A$6:$A$13,0)),Raw_Data!T2870))</f>
        <v>3.04</v>
      </c>
      <c r="U2870" s="15">
        <f>Raw_Data!U2870</f>
        <v>44.51</v>
      </c>
      <c r="V2870" s="15">
        <f>Raw_Data!V2870</f>
        <v>23632</v>
      </c>
      <c r="W2870" s="15">
        <f>Raw_Data!W2870</f>
        <v>990904</v>
      </c>
      <c r="X2870" s="15">
        <f>Raw_Data!X2870</f>
        <v>1051860</v>
      </c>
      <c r="Y2870" s="15">
        <f>Raw_Data!Y2870</f>
        <v>60956</v>
      </c>
      <c r="Z2870" s="15">
        <f>Raw_Data!Z2870</f>
        <v>4937</v>
      </c>
      <c r="AA2870" s="15">
        <f>Raw_Data!AA2870</f>
        <v>9.016</v>
      </c>
      <c r="AB2870" s="15">
        <f>Raw_Data!AB2870</f>
        <v>53.8</v>
      </c>
      <c r="AC2870" s="19" t="str">
        <f>IF(Raw_Data!G2870="","Yes","No")</f>
        <v>No</v>
      </c>
      <c r="AD2870" s="19" t="str">
        <f>IF(Raw_Data!L2870="","Yes","No")</f>
        <v>No</v>
      </c>
      <c r="AE2870" s="19" t="str">
        <f>IF(Raw_Data!T2870="","Imputed",IF(Raw_Data!T2870&gt;INDEX(Cleaning_Reference!$F$6:$F$13,MATCH(D2870,Cleaning_Reference!$A$6:$A$13,0)),"Capped","Original"))</f>
        <v>Original</v>
      </c>
      <c r="AF2870" s="21">
        <f t="shared" si="44"/>
        <v>44.51</v>
      </c>
    </row>
    <row r="2871" spans="1:32" ht="15" customHeight="1" x14ac:dyDescent="0.3">
      <c r="A2871" s="20" t="str">
        <f>Raw_Data!A2871</f>
        <v>SF12870</v>
      </c>
      <c r="B2871" s="15" t="str">
        <f>Raw_Data!B2871</f>
        <v>Tamil Nadu</v>
      </c>
      <c r="C2871" s="15" t="str">
        <f>Raw_Data!C2871</f>
        <v>Krishna</v>
      </c>
      <c r="D2871" s="15" t="str">
        <f>Raw_Data!D2871</f>
        <v>Wheat</v>
      </c>
      <c r="E2871" s="15" t="str">
        <f>Raw_Data!E2871</f>
        <v>Kharif</v>
      </c>
      <c r="F2871" s="15">
        <f>Raw_Data!F2871</f>
        <v>9.92</v>
      </c>
      <c r="G2871" s="18">
        <f>IF(Raw_Data!G2871="",ROUND(AVERAGEIFS(Raw_Data!$G$2:$G$4001,Raw_Data!$E$2:$E$4001,E2871),1),Raw_Data!G2871)</f>
        <v>883.8</v>
      </c>
      <c r="H2871" s="15">
        <f>Raw_Data!H2871</f>
        <v>32.200000000000003</v>
      </c>
      <c r="I2871" s="15">
        <f>Raw_Data!I2871</f>
        <v>86.2</v>
      </c>
      <c r="J2871" s="15">
        <f>Raw_Data!J2871</f>
        <v>7.9</v>
      </c>
      <c r="K2871" s="15">
        <f>Raw_Data!K2871</f>
        <v>6.17</v>
      </c>
      <c r="L2871" s="18">
        <f>IF(Raw_Data!L2871="",ROUND(AVERAGEIFS(Raw_Data!$L$2:$L$4001,Raw_Data!$E$2:$E$4001,E2871),1),Raw_Data!L2871)</f>
        <v>31.9</v>
      </c>
      <c r="M2871" s="15">
        <f>Raw_Data!M2871</f>
        <v>127.4</v>
      </c>
      <c r="N2871" s="15">
        <f>Raw_Data!N2871</f>
        <v>81.599999999999994</v>
      </c>
      <c r="O2871" s="15">
        <f>Raw_Data!O2871</f>
        <v>99.6</v>
      </c>
      <c r="P2871" s="15" t="str">
        <f>Raw_Data!P2871</f>
        <v>Drip</v>
      </c>
      <c r="Q2871" s="15">
        <f>Raw_Data!Q2871</f>
        <v>104.4</v>
      </c>
      <c r="R2871" s="15">
        <f>Raw_Data!R2871</f>
        <v>5.43</v>
      </c>
      <c r="S2871" s="15">
        <f>Raw_Data!S2871</f>
        <v>0.86</v>
      </c>
      <c r="T2871" s="18">
        <f>IF(Raw_Data!T2871="",ROUND(AVERAGEIFS(Raw_Data!$T$2:$T$4001,Raw_Data!$E$2:$E$4001,E2871,Raw_Data!$D$2:$D$4001,D2871),2),IF(Raw_Data!T2871&gt;INDEX(Cleaning_Reference!$F$6:$F$13,MATCH(D2871,Cleaning_Reference!$A$6:$A$13,0)),INDEX(Cleaning_Reference!$F$6:$F$13,MATCH(D2871,Cleaning_Reference!$A$6:$A$13,0)),Raw_Data!T2871))</f>
        <v>2.42</v>
      </c>
      <c r="U2871" s="15">
        <f>Raw_Data!U2871</f>
        <v>24.01</v>
      </c>
      <c r="V2871" s="15">
        <f>Raw_Data!V2871</f>
        <v>25480</v>
      </c>
      <c r="W2871" s="15">
        <f>Raw_Data!W2871</f>
        <v>613969</v>
      </c>
      <c r="X2871" s="15">
        <f>Raw_Data!X2871</f>
        <v>611775</v>
      </c>
      <c r="Y2871" s="15">
        <f>Raw_Data!Y2871</f>
        <v>-2194</v>
      </c>
      <c r="Z2871" s="15">
        <f>Raw_Data!Z2871</f>
        <v>5310</v>
      </c>
      <c r="AA2871" s="15">
        <f>Raw_Data!AA2871</f>
        <v>4.5220000000000002</v>
      </c>
      <c r="AB2871" s="15">
        <f>Raw_Data!AB2871</f>
        <v>76.400000000000006</v>
      </c>
      <c r="AC2871" s="19" t="str">
        <f>IF(Raw_Data!G2871="","Yes","No")</f>
        <v>No</v>
      </c>
      <c r="AD2871" s="19" t="str">
        <f>IF(Raw_Data!L2871="","Yes","No")</f>
        <v>No</v>
      </c>
      <c r="AE2871" s="19" t="str">
        <f>IF(Raw_Data!T2871="","Imputed",IF(Raw_Data!T2871&gt;INDEX(Cleaning_Reference!$F$6:$F$13,MATCH(D2871,Cleaning_Reference!$A$6:$A$13,0)),"Capped","Original"))</f>
        <v>Original</v>
      </c>
      <c r="AF2871" s="21">
        <f t="shared" si="44"/>
        <v>24.01</v>
      </c>
    </row>
    <row r="2872" spans="1:32" ht="15" customHeight="1" x14ac:dyDescent="0.3">
      <c r="A2872" s="20" t="str">
        <f>Raw_Data!A2872</f>
        <v>SF12871</v>
      </c>
      <c r="B2872" s="15" t="str">
        <f>Raw_Data!B2872</f>
        <v>Madhya Pradesh</v>
      </c>
      <c r="C2872" s="15" t="str">
        <f>Raw_Data!C2872</f>
        <v>Erode</v>
      </c>
      <c r="D2872" s="15" t="str">
        <f>Raw_Data!D2872</f>
        <v>Maize</v>
      </c>
      <c r="E2872" s="15" t="str">
        <f>Raw_Data!E2872</f>
        <v>Kharif</v>
      </c>
      <c r="F2872" s="15">
        <f>Raw_Data!F2872</f>
        <v>4.6100000000000003</v>
      </c>
      <c r="G2872" s="18">
        <f>IF(Raw_Data!G2872="",ROUND(AVERAGEIFS(Raw_Data!$G$2:$G$4001,Raw_Data!$E$2:$E$4001,E2872),1),Raw_Data!G2872)</f>
        <v>1198.0999999999999</v>
      </c>
      <c r="H2872" s="15">
        <f>Raw_Data!H2872</f>
        <v>29.2</v>
      </c>
      <c r="I2872" s="15">
        <f>Raw_Data!I2872</f>
        <v>68.7</v>
      </c>
      <c r="J2872" s="15">
        <f>Raw_Data!J2872</f>
        <v>6.7</v>
      </c>
      <c r="K2872" s="15">
        <f>Raw_Data!K2872</f>
        <v>6.09</v>
      </c>
      <c r="L2872" s="18">
        <f>IF(Raw_Data!L2872="",ROUND(AVERAGEIFS(Raw_Data!$L$2:$L$4001,Raw_Data!$E$2:$E$4001,E2872),1),Raw_Data!L2872)</f>
        <v>23.6</v>
      </c>
      <c r="M2872" s="15">
        <f>Raw_Data!M2872</f>
        <v>140.1</v>
      </c>
      <c r="N2872" s="15">
        <f>Raw_Data!N2872</f>
        <v>75.5</v>
      </c>
      <c r="O2872" s="15">
        <f>Raw_Data!O2872</f>
        <v>105.3</v>
      </c>
      <c r="P2872" s="15" t="str">
        <f>Raw_Data!P2872</f>
        <v>Drip</v>
      </c>
      <c r="Q2872" s="15">
        <f>Raw_Data!Q2872</f>
        <v>234</v>
      </c>
      <c r="R2872" s="15">
        <f>Raw_Data!R2872</f>
        <v>7.38</v>
      </c>
      <c r="S2872" s="15">
        <f>Raw_Data!S2872</f>
        <v>0.88</v>
      </c>
      <c r="T2872" s="18">
        <f>IF(Raw_Data!T2872="",ROUND(AVERAGEIFS(Raw_Data!$T$2:$T$4001,Raw_Data!$E$2:$E$4001,E2872,Raw_Data!$D$2:$D$4001,D2872),2),IF(Raw_Data!T2872&gt;INDEX(Cleaning_Reference!$F$6:$F$13,MATCH(D2872,Cleaning_Reference!$A$6:$A$13,0)),INDEX(Cleaning_Reference!$F$6:$F$13,MATCH(D2872,Cleaning_Reference!$A$6:$A$13,0)),Raw_Data!T2872))</f>
        <v>2.17</v>
      </c>
      <c r="U2872" s="15">
        <f>Raw_Data!U2872</f>
        <v>10</v>
      </c>
      <c r="V2872" s="15">
        <f>Raw_Data!V2872</f>
        <v>21043</v>
      </c>
      <c r="W2872" s="15">
        <f>Raw_Data!W2872</f>
        <v>367154</v>
      </c>
      <c r="X2872" s="15">
        <f>Raw_Data!X2872</f>
        <v>210430</v>
      </c>
      <c r="Y2872" s="15">
        <f>Raw_Data!Y2872</f>
        <v>-156724</v>
      </c>
      <c r="Z2872" s="15">
        <f>Raw_Data!Z2872</f>
        <v>2254</v>
      </c>
      <c r="AA2872" s="15">
        <f>Raw_Data!AA2872</f>
        <v>4.4370000000000003</v>
      </c>
      <c r="AB2872" s="15">
        <f>Raw_Data!AB2872</f>
        <v>48.5</v>
      </c>
      <c r="AC2872" s="19" t="str">
        <f>IF(Raw_Data!G2872="","Yes","No")</f>
        <v>No</v>
      </c>
      <c r="AD2872" s="19" t="str">
        <f>IF(Raw_Data!L2872="","Yes","No")</f>
        <v>No</v>
      </c>
      <c r="AE2872" s="19" t="str">
        <f>IF(Raw_Data!T2872="","Imputed",IF(Raw_Data!T2872&gt;INDEX(Cleaning_Reference!$F$6:$F$13,MATCH(D2872,Cleaning_Reference!$A$6:$A$13,0)),"Capped","Original"))</f>
        <v>Original</v>
      </c>
      <c r="AF2872" s="21">
        <f t="shared" si="44"/>
        <v>10</v>
      </c>
    </row>
    <row r="2873" spans="1:32" ht="15" customHeight="1" x14ac:dyDescent="0.3">
      <c r="A2873" s="20" t="str">
        <f>Raw_Data!A2873</f>
        <v>SF12872</v>
      </c>
      <c r="B2873" s="15" t="str">
        <f>Raw_Data!B2873</f>
        <v>Madhya Pradesh</v>
      </c>
      <c r="C2873" s="15" t="str">
        <f>Raw_Data!C2873</f>
        <v>Rajkot</v>
      </c>
      <c r="D2873" s="15" t="str">
        <f>Raw_Data!D2873</f>
        <v>Pulses</v>
      </c>
      <c r="E2873" s="15" t="str">
        <f>Raw_Data!E2873</f>
        <v>Kharif</v>
      </c>
      <c r="F2873" s="15">
        <f>Raw_Data!F2873</f>
        <v>0.73</v>
      </c>
      <c r="G2873" s="18">
        <f>IF(Raw_Data!G2873="",ROUND(AVERAGEIFS(Raw_Data!$G$2:$G$4001,Raw_Data!$E$2:$E$4001,E2873),1),Raw_Data!G2873)</f>
        <v>934.4</v>
      </c>
      <c r="H2873" s="15">
        <f>Raw_Data!H2873</f>
        <v>29.2</v>
      </c>
      <c r="I2873" s="15">
        <f>Raw_Data!I2873</f>
        <v>75.2</v>
      </c>
      <c r="J2873" s="15">
        <f>Raw_Data!J2873</f>
        <v>6.5</v>
      </c>
      <c r="K2873" s="15">
        <f>Raw_Data!K2873</f>
        <v>8.1</v>
      </c>
      <c r="L2873" s="18">
        <f>IF(Raw_Data!L2873="",ROUND(AVERAGEIFS(Raw_Data!$L$2:$L$4001,Raw_Data!$E$2:$E$4001,E2873),1),Raw_Data!L2873)</f>
        <v>20.399999999999999</v>
      </c>
      <c r="M2873" s="15">
        <f>Raw_Data!M2873</f>
        <v>159.69999999999999</v>
      </c>
      <c r="N2873" s="15">
        <f>Raw_Data!N2873</f>
        <v>91.5</v>
      </c>
      <c r="O2873" s="15">
        <f>Raw_Data!O2873</f>
        <v>132.1</v>
      </c>
      <c r="P2873" s="15" t="str">
        <f>Raw_Data!P2873</f>
        <v>Rainfed</v>
      </c>
      <c r="Q2873" s="15">
        <f>Raw_Data!Q2873</f>
        <v>200.3</v>
      </c>
      <c r="R2873" s="15">
        <f>Raw_Data!R2873</f>
        <v>3.98</v>
      </c>
      <c r="S2873" s="15">
        <f>Raw_Data!S2873</f>
        <v>0.81</v>
      </c>
      <c r="T2873" s="18">
        <f>IF(Raw_Data!T2873="",ROUND(AVERAGEIFS(Raw_Data!$T$2:$T$4001,Raw_Data!$E$2:$E$4001,E2873,Raw_Data!$D$2:$D$4001,D2873),2),IF(Raw_Data!T2873&gt;INDEX(Cleaning_Reference!$F$6:$F$13,MATCH(D2873,Cleaning_Reference!$A$6:$A$13,0)),INDEX(Cleaning_Reference!$F$6:$F$13,MATCH(D2873,Cleaning_Reference!$A$6:$A$13,0)),Raw_Data!T2873))</f>
        <v>0.3</v>
      </c>
      <c r="U2873" s="15">
        <f>Raw_Data!U2873</f>
        <v>0.22</v>
      </c>
      <c r="V2873" s="15">
        <f>Raw_Data!V2873</f>
        <v>90623</v>
      </c>
      <c r="W2873" s="15">
        <f>Raw_Data!W2873</f>
        <v>37299</v>
      </c>
      <c r="X2873" s="15">
        <f>Raw_Data!X2873</f>
        <v>19937</v>
      </c>
      <c r="Y2873" s="15">
        <f>Raw_Data!Y2873</f>
        <v>-17362</v>
      </c>
      <c r="Z2873" s="15">
        <f>Raw_Data!Z2873</f>
        <v>139</v>
      </c>
      <c r="AA2873" s="15">
        <f>Raw_Data!AA2873</f>
        <v>1.583</v>
      </c>
      <c r="AB2873" s="15">
        <f>Raw_Data!AB2873</f>
        <v>73.900000000000006</v>
      </c>
      <c r="AC2873" s="19" t="str">
        <f>IF(Raw_Data!G2873="","Yes","No")</f>
        <v>No</v>
      </c>
      <c r="AD2873" s="19" t="str">
        <f>IF(Raw_Data!L2873="","Yes","No")</f>
        <v>No</v>
      </c>
      <c r="AE2873" s="19" t="str">
        <f>IF(Raw_Data!T2873="","Imputed",IF(Raw_Data!T2873&gt;INDEX(Cleaning_Reference!$F$6:$F$13,MATCH(D2873,Cleaning_Reference!$A$6:$A$13,0)),"Capped","Original"))</f>
        <v>Original</v>
      </c>
      <c r="AF2873" s="21">
        <f t="shared" si="44"/>
        <v>0.22</v>
      </c>
    </row>
    <row r="2874" spans="1:32" ht="15" customHeight="1" x14ac:dyDescent="0.3">
      <c r="A2874" s="20" t="str">
        <f>Raw_Data!A2874</f>
        <v>SF12873</v>
      </c>
      <c r="B2874" s="15" t="str">
        <f>Raw_Data!B2874</f>
        <v>Madhya Pradesh</v>
      </c>
      <c r="C2874" s="15" t="str">
        <f>Raw_Data!C2874</f>
        <v>Ludhiana</v>
      </c>
      <c r="D2874" s="15" t="str">
        <f>Raw_Data!D2874</f>
        <v>Chilli</v>
      </c>
      <c r="E2874" s="15" t="str">
        <f>Raw_Data!E2874</f>
        <v>Rabi</v>
      </c>
      <c r="F2874" s="15">
        <f>Raw_Data!F2874</f>
        <v>13.38</v>
      </c>
      <c r="G2874" s="18">
        <f>IF(Raw_Data!G2874="",ROUND(AVERAGEIFS(Raw_Data!$G$2:$G$4001,Raw_Data!$E$2:$E$4001,E2874),1),Raw_Data!G2874)</f>
        <v>366.4</v>
      </c>
      <c r="H2874" s="15">
        <f>Raw_Data!H2874</f>
        <v>19.899999999999999</v>
      </c>
      <c r="I2874" s="15">
        <f>Raw_Data!I2874</f>
        <v>48.6</v>
      </c>
      <c r="J2874" s="15">
        <f>Raw_Data!J2874</f>
        <v>9.3000000000000007</v>
      </c>
      <c r="K2874" s="15">
        <f>Raw_Data!K2874</f>
        <v>6.5</v>
      </c>
      <c r="L2874" s="18">
        <f>IF(Raw_Data!L2874="",ROUND(AVERAGEIFS(Raw_Data!$L$2:$L$4001,Raw_Data!$E$2:$E$4001,E2874),1),Raw_Data!L2874)</f>
        <v>28.1</v>
      </c>
      <c r="M2874" s="15">
        <f>Raw_Data!M2874</f>
        <v>142.9</v>
      </c>
      <c r="N2874" s="15">
        <f>Raw_Data!N2874</f>
        <v>90</v>
      </c>
      <c r="O2874" s="15">
        <f>Raw_Data!O2874</f>
        <v>66.099999999999994</v>
      </c>
      <c r="P2874" s="15" t="str">
        <f>Raw_Data!P2874</f>
        <v>Sprinkler</v>
      </c>
      <c r="Q2874" s="15">
        <f>Raw_Data!Q2874</f>
        <v>180</v>
      </c>
      <c r="R2874" s="15">
        <f>Raw_Data!R2874</f>
        <v>5.21</v>
      </c>
      <c r="S2874" s="15">
        <f>Raw_Data!S2874</f>
        <v>1</v>
      </c>
      <c r="T2874" s="18">
        <f>IF(Raw_Data!T2874="",ROUND(AVERAGEIFS(Raw_Data!$T$2:$T$4001,Raw_Data!$E$2:$E$4001,E2874,Raw_Data!$D$2:$D$4001,D2874),2),IF(Raw_Data!T2874&gt;INDEX(Cleaning_Reference!$F$6:$F$13,MATCH(D2874,Cleaning_Reference!$A$6:$A$13,0)),INDEX(Cleaning_Reference!$F$6:$F$13,MATCH(D2874,Cleaning_Reference!$A$6:$A$13,0)),Raw_Data!T2874))</f>
        <v>1.84</v>
      </c>
      <c r="U2874" s="15">
        <f>Raw_Data!U2874</f>
        <v>24.62</v>
      </c>
      <c r="V2874" s="15">
        <f>Raw_Data!V2874</f>
        <v>118917</v>
      </c>
      <c r="W2874" s="15">
        <f>Raw_Data!W2874</f>
        <v>752510</v>
      </c>
      <c r="X2874" s="15">
        <f>Raw_Data!X2874</f>
        <v>2927737</v>
      </c>
      <c r="Y2874" s="15">
        <f>Raw_Data!Y2874</f>
        <v>2175227</v>
      </c>
      <c r="Z2874" s="15">
        <f>Raw_Data!Z2874</f>
        <v>7972</v>
      </c>
      <c r="AA2874" s="15">
        <f>Raw_Data!AA2874</f>
        <v>3.0880000000000001</v>
      </c>
      <c r="AB2874" s="15">
        <f>Raw_Data!AB2874</f>
        <v>52.2</v>
      </c>
      <c r="AC2874" s="19" t="str">
        <f>IF(Raw_Data!G2874="","Yes","No")</f>
        <v>No</v>
      </c>
      <c r="AD2874" s="19" t="str">
        <f>IF(Raw_Data!L2874="","Yes","No")</f>
        <v>No</v>
      </c>
      <c r="AE2874" s="19" t="str">
        <f>IF(Raw_Data!T2874="","Imputed",IF(Raw_Data!T2874&gt;INDEX(Cleaning_Reference!$F$6:$F$13,MATCH(D2874,Cleaning_Reference!$A$6:$A$13,0)),"Capped","Original"))</f>
        <v>Original</v>
      </c>
      <c r="AF2874" s="21">
        <f t="shared" si="44"/>
        <v>24.62</v>
      </c>
    </row>
    <row r="2875" spans="1:32" ht="15" customHeight="1" x14ac:dyDescent="0.3">
      <c r="A2875" s="20" t="str">
        <f>Raw_Data!A2875</f>
        <v>SF12874</v>
      </c>
      <c r="B2875" s="15" t="str">
        <f>Raw_Data!B2875</f>
        <v>Punjab</v>
      </c>
      <c r="C2875" s="15" t="str">
        <f>Raw_Data!C2875</f>
        <v>Nashik</v>
      </c>
      <c r="D2875" s="15" t="str">
        <f>Raw_Data!D2875</f>
        <v>Maize</v>
      </c>
      <c r="E2875" s="15" t="str">
        <f>Raw_Data!E2875</f>
        <v>Kharif</v>
      </c>
      <c r="F2875" s="15">
        <f>Raw_Data!F2875</f>
        <v>4.97</v>
      </c>
      <c r="G2875" s="18">
        <f>IF(Raw_Data!G2875="",ROUND(AVERAGEIFS(Raw_Data!$G$2:$G$4001,Raw_Data!$E$2:$E$4001,E2875),1),Raw_Data!G2875)</f>
        <v>836.1</v>
      </c>
      <c r="H2875" s="15">
        <f>Raw_Data!H2875</f>
        <v>30.4</v>
      </c>
      <c r="I2875" s="15">
        <f>Raw_Data!I2875</f>
        <v>75.599999999999994</v>
      </c>
      <c r="J2875" s="15">
        <f>Raw_Data!J2875</f>
        <v>6.7</v>
      </c>
      <c r="K2875" s="15">
        <f>Raw_Data!K2875</f>
        <v>6.92</v>
      </c>
      <c r="L2875" s="18">
        <f>IF(Raw_Data!L2875="",ROUND(AVERAGEIFS(Raw_Data!$L$2:$L$4001,Raw_Data!$E$2:$E$4001,E2875),1),Raw_Data!L2875)</f>
        <v>32</v>
      </c>
      <c r="M2875" s="15">
        <f>Raw_Data!M2875</f>
        <v>140.5</v>
      </c>
      <c r="N2875" s="15">
        <f>Raw_Data!N2875</f>
        <v>70</v>
      </c>
      <c r="O2875" s="15">
        <f>Raw_Data!O2875</f>
        <v>95.4</v>
      </c>
      <c r="P2875" s="15" t="str">
        <f>Raw_Data!P2875</f>
        <v>Drip</v>
      </c>
      <c r="Q2875" s="15">
        <f>Raw_Data!Q2875</f>
        <v>107.3</v>
      </c>
      <c r="R2875" s="15">
        <f>Raw_Data!R2875</f>
        <v>3.96</v>
      </c>
      <c r="S2875" s="15">
        <f>Raw_Data!S2875</f>
        <v>0.9</v>
      </c>
      <c r="T2875" s="18">
        <f>IF(Raw_Data!T2875="",ROUND(AVERAGEIFS(Raw_Data!$T$2:$T$4001,Raw_Data!$E$2:$E$4001,E2875,Raw_Data!$D$2:$D$4001,D2875),2),IF(Raw_Data!T2875&gt;INDEX(Cleaning_Reference!$F$6:$F$13,MATCH(D2875,Cleaning_Reference!$A$6:$A$13,0)),INDEX(Cleaning_Reference!$F$6:$F$13,MATCH(D2875,Cleaning_Reference!$A$6:$A$13,0)),Raw_Data!T2875))</f>
        <v>4.8499999999999996</v>
      </c>
      <c r="U2875" s="15">
        <f>Raw_Data!U2875</f>
        <v>24.1</v>
      </c>
      <c r="V2875" s="15">
        <f>Raw_Data!V2875</f>
        <v>19263</v>
      </c>
      <c r="W2875" s="15">
        <f>Raw_Data!W2875</f>
        <v>348239</v>
      </c>
      <c r="X2875" s="15">
        <f>Raw_Data!X2875</f>
        <v>464238</v>
      </c>
      <c r="Y2875" s="15">
        <f>Raw_Data!Y2875</f>
        <v>115999</v>
      </c>
      <c r="Z2875" s="15">
        <f>Raw_Data!Z2875</f>
        <v>2535</v>
      </c>
      <c r="AA2875" s="15">
        <f>Raw_Data!AA2875</f>
        <v>9.5069999999999997</v>
      </c>
      <c r="AB2875" s="15">
        <f>Raw_Data!AB2875</f>
        <v>70.7</v>
      </c>
      <c r="AC2875" s="19" t="str">
        <f>IF(Raw_Data!G2875="","Yes","No")</f>
        <v>No</v>
      </c>
      <c r="AD2875" s="19" t="str">
        <f>IF(Raw_Data!L2875="","Yes","No")</f>
        <v>No</v>
      </c>
      <c r="AE2875" s="19" t="str">
        <f>IF(Raw_Data!T2875="","Imputed",IF(Raw_Data!T2875&gt;INDEX(Cleaning_Reference!$F$6:$F$13,MATCH(D2875,Cleaning_Reference!$A$6:$A$13,0)),"Capped","Original"))</f>
        <v>Original</v>
      </c>
      <c r="AF2875" s="21">
        <f t="shared" si="44"/>
        <v>24.1</v>
      </c>
    </row>
    <row r="2876" spans="1:32" ht="15" customHeight="1" x14ac:dyDescent="0.3">
      <c r="A2876" s="20" t="str">
        <f>Raw_Data!A2876</f>
        <v>SF12875</v>
      </c>
      <c r="B2876" s="15" t="str">
        <f>Raw_Data!B2876</f>
        <v>Punjab</v>
      </c>
      <c r="C2876" s="15" t="str">
        <f>Raw_Data!C2876</f>
        <v>Indore</v>
      </c>
      <c r="D2876" s="15" t="str">
        <f>Raw_Data!D2876</f>
        <v>Rice</v>
      </c>
      <c r="E2876" s="15" t="str">
        <f>Raw_Data!E2876</f>
        <v>Rabi</v>
      </c>
      <c r="F2876" s="15">
        <f>Raw_Data!F2876</f>
        <v>1.5</v>
      </c>
      <c r="G2876" s="18">
        <f>IF(Raw_Data!G2876="",ROUND(AVERAGEIFS(Raw_Data!$G$2:$G$4001,Raw_Data!$E$2:$E$4001,E2876),1),Raw_Data!G2876)</f>
        <v>390.7</v>
      </c>
      <c r="H2876" s="15">
        <f>Raw_Data!H2876</f>
        <v>21</v>
      </c>
      <c r="I2876" s="15">
        <f>Raw_Data!I2876</f>
        <v>59.9</v>
      </c>
      <c r="J2876" s="15">
        <f>Raw_Data!J2876</f>
        <v>8.3000000000000007</v>
      </c>
      <c r="K2876" s="15">
        <f>Raw_Data!K2876</f>
        <v>6.21</v>
      </c>
      <c r="L2876" s="18">
        <f>IF(Raw_Data!L2876="",ROUND(AVERAGEIFS(Raw_Data!$L$2:$L$4001,Raw_Data!$E$2:$E$4001,E2876),1),Raw_Data!L2876)</f>
        <v>25.3</v>
      </c>
      <c r="M2876" s="15">
        <f>Raw_Data!M2876</f>
        <v>157.5</v>
      </c>
      <c r="N2876" s="15">
        <f>Raw_Data!N2876</f>
        <v>73.7</v>
      </c>
      <c r="O2876" s="15">
        <f>Raw_Data!O2876</f>
        <v>109</v>
      </c>
      <c r="P2876" s="15" t="str">
        <f>Raw_Data!P2876</f>
        <v>Flood</v>
      </c>
      <c r="Q2876" s="15">
        <f>Raw_Data!Q2876</f>
        <v>164</v>
      </c>
      <c r="R2876" s="15">
        <f>Raw_Data!R2876</f>
        <v>4.3600000000000003</v>
      </c>
      <c r="S2876" s="15">
        <f>Raw_Data!S2876</f>
        <v>0.9</v>
      </c>
      <c r="T2876" s="18">
        <f>IF(Raw_Data!T2876="",ROUND(AVERAGEIFS(Raw_Data!$T$2:$T$4001,Raw_Data!$E$2:$E$4001,E2876,Raw_Data!$D$2:$D$4001,D2876),2),IF(Raw_Data!T2876&gt;INDEX(Cleaning_Reference!$F$6:$F$13,MATCH(D2876,Cleaning_Reference!$A$6:$A$13,0)),INDEX(Cleaning_Reference!$F$6:$F$13,MATCH(D2876,Cleaning_Reference!$A$6:$A$13,0)),Raw_Data!T2876))</f>
        <v>2.4</v>
      </c>
      <c r="U2876" s="15">
        <f>Raw_Data!U2876</f>
        <v>3.6</v>
      </c>
      <c r="V2876" s="15">
        <f>Raw_Data!V2876</f>
        <v>22267</v>
      </c>
      <c r="W2876" s="15">
        <f>Raw_Data!W2876</f>
        <v>94206</v>
      </c>
      <c r="X2876" s="15">
        <f>Raw_Data!X2876</f>
        <v>80161</v>
      </c>
      <c r="Y2876" s="15">
        <f>Raw_Data!Y2876</f>
        <v>-14045</v>
      </c>
      <c r="Z2876" s="15">
        <f>Raw_Data!Z2876</f>
        <v>2900</v>
      </c>
      <c r="AA2876" s="15">
        <f>Raw_Data!AA2876</f>
        <v>1.2410000000000001</v>
      </c>
      <c r="AB2876" s="15">
        <f>Raw_Data!AB2876</f>
        <v>44.6</v>
      </c>
      <c r="AC2876" s="19" t="str">
        <f>IF(Raw_Data!G2876="","Yes","No")</f>
        <v>No</v>
      </c>
      <c r="AD2876" s="19" t="str">
        <f>IF(Raw_Data!L2876="","Yes","No")</f>
        <v>No</v>
      </c>
      <c r="AE2876" s="19" t="str">
        <f>IF(Raw_Data!T2876="","Imputed",IF(Raw_Data!T2876&gt;INDEX(Cleaning_Reference!$F$6:$F$13,MATCH(D2876,Cleaning_Reference!$A$6:$A$13,0)),"Capped","Original"))</f>
        <v>Original</v>
      </c>
      <c r="AF2876" s="21">
        <f t="shared" si="44"/>
        <v>3.6</v>
      </c>
    </row>
    <row r="2877" spans="1:32" ht="15" customHeight="1" x14ac:dyDescent="0.3">
      <c r="A2877" s="20" t="str">
        <f>Raw_Data!A2877</f>
        <v>SF12876</v>
      </c>
      <c r="B2877" s="15" t="str">
        <f>Raw_Data!B2877</f>
        <v>Andhra Pradesh</v>
      </c>
      <c r="C2877" s="15" t="str">
        <f>Raw_Data!C2877</f>
        <v>Nalgonda</v>
      </c>
      <c r="D2877" s="15" t="str">
        <f>Raw_Data!D2877</f>
        <v>Wheat</v>
      </c>
      <c r="E2877" s="15" t="str">
        <f>Raw_Data!E2877</f>
        <v>Zaid</v>
      </c>
      <c r="F2877" s="15">
        <f>Raw_Data!F2877</f>
        <v>2.69</v>
      </c>
      <c r="G2877" s="18">
        <f>IF(Raw_Data!G2877="",ROUND(AVERAGEIFS(Raw_Data!$G$2:$G$4001,Raw_Data!$E$2:$E$4001,E2877),1),Raw_Data!G2877)</f>
        <v>378.8</v>
      </c>
      <c r="H2877" s="15">
        <f>Raw_Data!H2877</f>
        <v>30.3</v>
      </c>
      <c r="I2877" s="15">
        <f>Raw_Data!I2877</f>
        <v>60.7</v>
      </c>
      <c r="J2877" s="15">
        <f>Raw_Data!J2877</f>
        <v>8.6</v>
      </c>
      <c r="K2877" s="15">
        <f>Raw_Data!K2877</f>
        <v>6.66</v>
      </c>
      <c r="L2877" s="18">
        <f>IF(Raw_Data!L2877="",ROUND(AVERAGEIFS(Raw_Data!$L$2:$L$4001,Raw_Data!$E$2:$E$4001,E2877),1),Raw_Data!L2877)</f>
        <v>15.8</v>
      </c>
      <c r="M2877" s="15">
        <f>Raw_Data!M2877</f>
        <v>115.4</v>
      </c>
      <c r="N2877" s="15">
        <f>Raw_Data!N2877</f>
        <v>60.1</v>
      </c>
      <c r="O2877" s="15">
        <f>Raw_Data!O2877</f>
        <v>83.6</v>
      </c>
      <c r="P2877" s="15" t="str">
        <f>Raw_Data!P2877</f>
        <v>Sprinkler</v>
      </c>
      <c r="Q2877" s="15">
        <f>Raw_Data!Q2877</f>
        <v>198.2</v>
      </c>
      <c r="R2877" s="15">
        <f>Raw_Data!R2877</f>
        <v>5.99</v>
      </c>
      <c r="S2877" s="15">
        <f>Raw_Data!S2877</f>
        <v>0.88</v>
      </c>
      <c r="T2877" s="18">
        <f>IF(Raw_Data!T2877="",ROUND(AVERAGEIFS(Raw_Data!$T$2:$T$4001,Raw_Data!$E$2:$E$4001,E2877,Raw_Data!$D$2:$D$4001,D2877),2),IF(Raw_Data!T2877&gt;INDEX(Cleaning_Reference!$F$6:$F$13,MATCH(D2877,Cleaning_Reference!$A$6:$A$13,0)),INDEX(Cleaning_Reference!$F$6:$F$13,MATCH(D2877,Cleaning_Reference!$A$6:$A$13,0)),Raw_Data!T2877))</f>
        <v>2.4</v>
      </c>
      <c r="U2877" s="15">
        <f>Raw_Data!U2877</f>
        <v>6.46</v>
      </c>
      <c r="V2877" s="15">
        <f>Raw_Data!V2877</f>
        <v>23773</v>
      </c>
      <c r="W2877" s="15">
        <f>Raw_Data!W2877</f>
        <v>169130</v>
      </c>
      <c r="X2877" s="15">
        <f>Raw_Data!X2877</f>
        <v>153574</v>
      </c>
      <c r="Y2877" s="15">
        <f>Raw_Data!Y2877</f>
        <v>-15556</v>
      </c>
      <c r="Z2877" s="15">
        <f>Raw_Data!Z2877</f>
        <v>1555</v>
      </c>
      <c r="AA2877" s="15">
        <f>Raw_Data!AA2877</f>
        <v>4.1539999999999999</v>
      </c>
      <c r="AB2877" s="15">
        <f>Raw_Data!AB2877</f>
        <v>39.299999999999997</v>
      </c>
      <c r="AC2877" s="19" t="str">
        <f>IF(Raw_Data!G2877="","Yes","No")</f>
        <v>No</v>
      </c>
      <c r="AD2877" s="19" t="str">
        <f>IF(Raw_Data!L2877="","Yes","No")</f>
        <v>No</v>
      </c>
      <c r="AE2877" s="19" t="str">
        <f>IF(Raw_Data!T2877="","Imputed",IF(Raw_Data!T2877&gt;INDEX(Cleaning_Reference!$F$6:$F$13,MATCH(D2877,Cleaning_Reference!$A$6:$A$13,0)),"Capped","Original"))</f>
        <v>Original</v>
      </c>
      <c r="AF2877" s="21">
        <f t="shared" si="44"/>
        <v>6.46</v>
      </c>
    </row>
    <row r="2878" spans="1:32" ht="15" customHeight="1" x14ac:dyDescent="0.3">
      <c r="A2878" s="20" t="str">
        <f>Raw_Data!A2878</f>
        <v>SF12877</v>
      </c>
      <c r="B2878" s="15" t="str">
        <f>Raw_Data!B2878</f>
        <v>Gujarat</v>
      </c>
      <c r="C2878" s="15" t="str">
        <f>Raw_Data!C2878</f>
        <v>Nalgonda</v>
      </c>
      <c r="D2878" s="15" t="str">
        <f>Raw_Data!D2878</f>
        <v>Pulses</v>
      </c>
      <c r="E2878" s="15" t="str">
        <f>Raw_Data!E2878</f>
        <v>Rabi</v>
      </c>
      <c r="F2878" s="15">
        <f>Raw_Data!F2878</f>
        <v>2.31</v>
      </c>
      <c r="G2878" s="18">
        <f>IF(Raw_Data!G2878="",ROUND(AVERAGEIFS(Raw_Data!$G$2:$G$4001,Raw_Data!$E$2:$E$4001,E2878),1),Raw_Data!G2878)</f>
        <v>280.89999999999998</v>
      </c>
      <c r="H2878" s="15">
        <f>Raw_Data!H2878</f>
        <v>20.3</v>
      </c>
      <c r="I2878" s="15">
        <f>Raw_Data!I2878</f>
        <v>42</v>
      </c>
      <c r="J2878" s="15">
        <f>Raw_Data!J2878</f>
        <v>7.3</v>
      </c>
      <c r="K2878" s="15">
        <f>Raw_Data!K2878</f>
        <v>7.48</v>
      </c>
      <c r="L2878" s="18">
        <f>IF(Raw_Data!L2878="",ROUND(AVERAGEIFS(Raw_Data!$L$2:$L$4001,Raw_Data!$E$2:$E$4001,E2878),1),Raw_Data!L2878)</f>
        <v>34.4</v>
      </c>
      <c r="M2878" s="15">
        <f>Raw_Data!M2878</f>
        <v>115.9</v>
      </c>
      <c r="N2878" s="15">
        <f>Raw_Data!N2878</f>
        <v>45.2</v>
      </c>
      <c r="O2878" s="15">
        <f>Raw_Data!O2878</f>
        <v>61.8</v>
      </c>
      <c r="P2878" s="15" t="str">
        <f>Raw_Data!P2878</f>
        <v>Rainfed</v>
      </c>
      <c r="Q2878" s="15">
        <f>Raw_Data!Q2878</f>
        <v>184.9</v>
      </c>
      <c r="R2878" s="15">
        <f>Raw_Data!R2878</f>
        <v>5.29</v>
      </c>
      <c r="S2878" s="15">
        <f>Raw_Data!S2878</f>
        <v>0.99</v>
      </c>
      <c r="T2878" s="18">
        <f>IF(Raw_Data!T2878="",ROUND(AVERAGEIFS(Raw_Data!$T$2:$T$4001,Raw_Data!$E$2:$E$4001,E2878,Raw_Data!$D$2:$D$4001,D2878),2),IF(Raw_Data!T2878&gt;INDEX(Cleaning_Reference!$F$6:$F$13,MATCH(D2878,Cleaning_Reference!$A$6:$A$13,0)),INDEX(Cleaning_Reference!$F$6:$F$13,MATCH(D2878,Cleaning_Reference!$A$6:$A$13,0)),Raw_Data!T2878))</f>
        <v>0.32</v>
      </c>
      <c r="U2878" s="15">
        <f>Raw_Data!U2878</f>
        <v>0.74</v>
      </c>
      <c r="V2878" s="15">
        <f>Raw_Data!V2878</f>
        <v>77245</v>
      </c>
      <c r="W2878" s="15">
        <f>Raw_Data!W2878</f>
        <v>140936</v>
      </c>
      <c r="X2878" s="15">
        <f>Raw_Data!X2878</f>
        <v>57161</v>
      </c>
      <c r="Y2878" s="15">
        <f>Raw_Data!Y2878</f>
        <v>-83775</v>
      </c>
      <c r="Z2878" s="15">
        <f>Raw_Data!Z2878</f>
        <v>478</v>
      </c>
      <c r="AA2878" s="15">
        <f>Raw_Data!AA2878</f>
        <v>1.548</v>
      </c>
      <c r="AB2878" s="15">
        <f>Raw_Data!AB2878</f>
        <v>31.9</v>
      </c>
      <c r="AC2878" s="19" t="str">
        <f>IF(Raw_Data!G2878="","Yes","No")</f>
        <v>No</v>
      </c>
      <c r="AD2878" s="19" t="str">
        <f>IF(Raw_Data!L2878="","Yes","No")</f>
        <v>No</v>
      </c>
      <c r="AE2878" s="19" t="str">
        <f>IF(Raw_Data!T2878="","Imputed",IF(Raw_Data!T2878&gt;INDEX(Cleaning_Reference!$F$6:$F$13,MATCH(D2878,Cleaning_Reference!$A$6:$A$13,0)),"Capped","Original"))</f>
        <v>Original</v>
      </c>
      <c r="AF2878" s="21">
        <f t="shared" si="44"/>
        <v>0.74</v>
      </c>
    </row>
    <row r="2879" spans="1:32" ht="15" customHeight="1" x14ac:dyDescent="0.3">
      <c r="A2879" s="20" t="str">
        <f>Raw_Data!A2879</f>
        <v>SF12878</v>
      </c>
      <c r="B2879" s="15" t="str">
        <f>Raw_Data!B2879</f>
        <v>Gujarat</v>
      </c>
      <c r="C2879" s="15" t="str">
        <f>Raw_Data!C2879</f>
        <v>Nalgonda</v>
      </c>
      <c r="D2879" s="15" t="str">
        <f>Raw_Data!D2879</f>
        <v>Pulses</v>
      </c>
      <c r="E2879" s="15" t="str">
        <f>Raw_Data!E2879</f>
        <v>Kharif</v>
      </c>
      <c r="F2879" s="15">
        <f>Raw_Data!F2879</f>
        <v>5.59</v>
      </c>
      <c r="G2879" s="18">
        <f>IF(Raw_Data!G2879="",ROUND(AVERAGEIFS(Raw_Data!$G$2:$G$4001,Raw_Data!$E$2:$E$4001,E2879),1),Raw_Data!G2879)</f>
        <v>1119.5999999999999</v>
      </c>
      <c r="H2879" s="15">
        <f>Raw_Data!H2879</f>
        <v>28.7</v>
      </c>
      <c r="I2879" s="15">
        <f>Raw_Data!I2879</f>
        <v>55.5</v>
      </c>
      <c r="J2879" s="15">
        <f>Raw_Data!J2879</f>
        <v>6.2</v>
      </c>
      <c r="K2879" s="15">
        <f>Raw_Data!K2879</f>
        <v>6.91</v>
      </c>
      <c r="L2879" s="18">
        <f>IF(Raw_Data!L2879="",ROUND(AVERAGEIFS(Raw_Data!$L$2:$L$4001,Raw_Data!$E$2:$E$4001,E2879),1),Raw_Data!L2879)</f>
        <v>24.3</v>
      </c>
      <c r="M2879" s="15">
        <f>Raw_Data!M2879</f>
        <v>104.8</v>
      </c>
      <c r="N2879" s="15">
        <f>Raw_Data!N2879</f>
        <v>63.6</v>
      </c>
      <c r="O2879" s="15">
        <f>Raw_Data!O2879</f>
        <v>143</v>
      </c>
      <c r="P2879" s="15" t="str">
        <f>Raw_Data!P2879</f>
        <v>Flood</v>
      </c>
      <c r="Q2879" s="15">
        <f>Raw_Data!Q2879</f>
        <v>243.5</v>
      </c>
      <c r="R2879" s="15">
        <f>Raw_Data!R2879</f>
        <v>6.78</v>
      </c>
      <c r="S2879" s="15">
        <f>Raw_Data!S2879</f>
        <v>0.81</v>
      </c>
      <c r="T2879" s="18">
        <f>IF(Raw_Data!T2879="",ROUND(AVERAGEIFS(Raw_Data!$T$2:$T$4001,Raw_Data!$E$2:$E$4001,E2879,Raw_Data!$D$2:$D$4001,D2879),2),IF(Raw_Data!T2879&gt;INDEX(Cleaning_Reference!$F$6:$F$13,MATCH(D2879,Cleaning_Reference!$A$6:$A$13,0)),INDEX(Cleaning_Reference!$F$6:$F$13,MATCH(D2879,Cleaning_Reference!$A$6:$A$13,0)),Raw_Data!T2879))</f>
        <v>1.31</v>
      </c>
      <c r="U2879" s="15">
        <f>Raw_Data!U2879</f>
        <v>7.32</v>
      </c>
      <c r="V2879" s="15">
        <f>Raw_Data!V2879</f>
        <v>70443</v>
      </c>
      <c r="W2879" s="15">
        <f>Raw_Data!W2879</f>
        <v>369901</v>
      </c>
      <c r="X2879" s="15">
        <f>Raw_Data!X2879</f>
        <v>515643</v>
      </c>
      <c r="Y2879" s="15">
        <f>Raw_Data!Y2879</f>
        <v>145742</v>
      </c>
      <c r="Z2879" s="15">
        <f>Raw_Data!Z2879</f>
        <v>2602</v>
      </c>
      <c r="AA2879" s="15">
        <f>Raw_Data!AA2879</f>
        <v>2.8130000000000002</v>
      </c>
      <c r="AB2879" s="15">
        <f>Raw_Data!AB2879</f>
        <v>46.3</v>
      </c>
      <c r="AC2879" s="19" t="str">
        <f>IF(Raw_Data!G2879="","Yes","No")</f>
        <v>No</v>
      </c>
      <c r="AD2879" s="19" t="str">
        <f>IF(Raw_Data!L2879="","Yes","No")</f>
        <v>No</v>
      </c>
      <c r="AE2879" s="19" t="str">
        <f>IF(Raw_Data!T2879="","Imputed",IF(Raw_Data!T2879&gt;INDEX(Cleaning_Reference!$F$6:$F$13,MATCH(D2879,Cleaning_Reference!$A$6:$A$13,0)),"Capped","Original"))</f>
        <v>Original</v>
      </c>
      <c r="AF2879" s="21">
        <f t="shared" si="44"/>
        <v>7.32</v>
      </c>
    </row>
    <row r="2880" spans="1:32" ht="15" customHeight="1" x14ac:dyDescent="0.3">
      <c r="A2880" s="20" t="str">
        <f>Raw_Data!A2880</f>
        <v>SF12879</v>
      </c>
      <c r="B2880" s="15" t="str">
        <f>Raw_Data!B2880</f>
        <v>Andhra Pradesh</v>
      </c>
      <c r="C2880" s="15" t="str">
        <f>Raw_Data!C2880</f>
        <v>Nalgonda</v>
      </c>
      <c r="D2880" s="15" t="str">
        <f>Raw_Data!D2880</f>
        <v>Groundnut</v>
      </c>
      <c r="E2880" s="15" t="str">
        <f>Raw_Data!E2880</f>
        <v>Kharif</v>
      </c>
      <c r="F2880" s="15">
        <f>Raw_Data!F2880</f>
        <v>7.97</v>
      </c>
      <c r="G2880" s="18">
        <f>IF(Raw_Data!G2880="",ROUND(AVERAGEIFS(Raw_Data!$G$2:$G$4001,Raw_Data!$E$2:$E$4001,E2880),1),Raw_Data!G2880)</f>
        <v>963.4</v>
      </c>
      <c r="H2880" s="15">
        <f>Raw_Data!H2880</f>
        <v>30.1</v>
      </c>
      <c r="I2880" s="15">
        <f>Raw_Data!I2880</f>
        <v>81.7</v>
      </c>
      <c r="J2880" s="15">
        <f>Raw_Data!J2880</f>
        <v>6.2</v>
      </c>
      <c r="K2880" s="15">
        <f>Raw_Data!K2880</f>
        <v>5.89</v>
      </c>
      <c r="L2880" s="18">
        <f>IF(Raw_Data!L2880="",ROUND(AVERAGEIFS(Raw_Data!$L$2:$L$4001,Raw_Data!$E$2:$E$4001,E2880),1),Raw_Data!L2880)</f>
        <v>30</v>
      </c>
      <c r="M2880" s="15">
        <f>Raw_Data!M2880</f>
        <v>131.9</v>
      </c>
      <c r="N2880" s="15">
        <f>Raw_Data!N2880</f>
        <v>37.700000000000003</v>
      </c>
      <c r="O2880" s="15">
        <f>Raw_Data!O2880</f>
        <v>105.5</v>
      </c>
      <c r="P2880" s="15" t="str">
        <f>Raw_Data!P2880</f>
        <v>Sprinkler</v>
      </c>
      <c r="Q2880" s="15">
        <f>Raw_Data!Q2880</f>
        <v>141.80000000000001</v>
      </c>
      <c r="R2880" s="15">
        <f>Raw_Data!R2880</f>
        <v>8.4600000000000009</v>
      </c>
      <c r="S2880" s="15">
        <f>Raw_Data!S2880</f>
        <v>0.97</v>
      </c>
      <c r="T2880" s="18">
        <f>IF(Raw_Data!T2880="",ROUND(AVERAGEIFS(Raw_Data!$T$2:$T$4001,Raw_Data!$E$2:$E$4001,E2880,Raw_Data!$D$2:$D$4001,D2880),2),IF(Raw_Data!T2880&gt;INDEX(Cleaning_Reference!$F$6:$F$13,MATCH(D2880,Cleaning_Reference!$A$6:$A$13,0)),INDEX(Cleaning_Reference!$F$6:$F$13,MATCH(D2880,Cleaning_Reference!$A$6:$A$13,0)),Raw_Data!T2880))</f>
        <v>0.76</v>
      </c>
      <c r="U2880" s="15">
        <f>Raw_Data!U2880</f>
        <v>6.06</v>
      </c>
      <c r="V2880" s="15">
        <f>Raw_Data!V2880</f>
        <v>53990</v>
      </c>
      <c r="W2880" s="15">
        <f>Raw_Data!W2880</f>
        <v>472486</v>
      </c>
      <c r="X2880" s="15">
        <f>Raw_Data!X2880</f>
        <v>327179</v>
      </c>
      <c r="Y2880" s="15">
        <f>Raw_Data!Y2880</f>
        <v>-145307</v>
      </c>
      <c r="Z2880" s="15">
        <f>Raw_Data!Z2880</f>
        <v>4176</v>
      </c>
      <c r="AA2880" s="15">
        <f>Raw_Data!AA2880</f>
        <v>1.4510000000000001</v>
      </c>
      <c r="AB2880" s="15">
        <f>Raw_Data!AB2880</f>
        <v>50.6</v>
      </c>
      <c r="AC2880" s="19" t="str">
        <f>IF(Raw_Data!G2880="","Yes","No")</f>
        <v>No</v>
      </c>
      <c r="AD2880" s="19" t="str">
        <f>IF(Raw_Data!L2880="","Yes","No")</f>
        <v>No</v>
      </c>
      <c r="AE2880" s="19" t="str">
        <f>IF(Raw_Data!T2880="","Imputed",IF(Raw_Data!T2880&gt;INDEX(Cleaning_Reference!$F$6:$F$13,MATCH(D2880,Cleaning_Reference!$A$6:$A$13,0)),"Capped","Original"))</f>
        <v>Original</v>
      </c>
      <c r="AF2880" s="21">
        <f t="shared" si="44"/>
        <v>6.06</v>
      </c>
    </row>
    <row r="2881" spans="1:32" ht="15" customHeight="1" x14ac:dyDescent="0.3">
      <c r="A2881" s="20" t="str">
        <f>Raw_Data!A2881</f>
        <v>SF12880</v>
      </c>
      <c r="B2881" s="15" t="str">
        <f>Raw_Data!B2881</f>
        <v>Tamil Nadu</v>
      </c>
      <c r="C2881" s="15" t="str">
        <f>Raw_Data!C2881</f>
        <v>Ludhiana</v>
      </c>
      <c r="D2881" s="15" t="str">
        <f>Raw_Data!D2881</f>
        <v>Maize</v>
      </c>
      <c r="E2881" s="15" t="str">
        <f>Raw_Data!E2881</f>
        <v>Zaid</v>
      </c>
      <c r="F2881" s="15">
        <f>Raw_Data!F2881</f>
        <v>14.18</v>
      </c>
      <c r="G2881" s="18">
        <f>IF(Raw_Data!G2881="",ROUND(AVERAGEIFS(Raw_Data!$G$2:$G$4001,Raw_Data!$E$2:$E$4001,E2881),1),Raw_Data!G2881)</f>
        <v>552.20000000000005</v>
      </c>
      <c r="H2881" s="15">
        <f>Raw_Data!H2881</f>
        <v>34</v>
      </c>
      <c r="I2881" s="15">
        <f>Raw_Data!I2881</f>
        <v>60</v>
      </c>
      <c r="J2881" s="15">
        <f>Raw_Data!J2881</f>
        <v>7.3</v>
      </c>
      <c r="K2881" s="15">
        <f>Raw_Data!K2881</f>
        <v>7.75</v>
      </c>
      <c r="L2881" s="18">
        <f>IF(Raw_Data!L2881="",ROUND(AVERAGEIFS(Raw_Data!$L$2:$L$4001,Raw_Data!$E$2:$E$4001,E2881),1),Raw_Data!L2881)</f>
        <v>17</v>
      </c>
      <c r="M2881" s="15">
        <f>Raw_Data!M2881</f>
        <v>195.1</v>
      </c>
      <c r="N2881" s="15">
        <f>Raw_Data!N2881</f>
        <v>59</v>
      </c>
      <c r="O2881" s="15">
        <f>Raw_Data!O2881</f>
        <v>94.6</v>
      </c>
      <c r="P2881" s="15" t="str">
        <f>Raw_Data!P2881</f>
        <v>Rainfed</v>
      </c>
      <c r="Q2881" s="15">
        <f>Raw_Data!Q2881</f>
        <v>168</v>
      </c>
      <c r="R2881" s="15">
        <f>Raw_Data!R2881</f>
        <v>3.76</v>
      </c>
      <c r="S2881" s="15">
        <f>Raw_Data!S2881</f>
        <v>0.97</v>
      </c>
      <c r="T2881" s="18">
        <f>IF(Raw_Data!T2881="",ROUND(AVERAGEIFS(Raw_Data!$T$2:$T$4001,Raw_Data!$E$2:$E$4001,E2881,Raw_Data!$D$2:$D$4001,D2881),2),IF(Raw_Data!T2881&gt;INDEX(Cleaning_Reference!$F$6:$F$13,MATCH(D2881,Cleaning_Reference!$A$6:$A$13,0)),INDEX(Cleaning_Reference!$F$6:$F$13,MATCH(D2881,Cleaning_Reference!$A$6:$A$13,0)),Raw_Data!T2881))</f>
        <v>0.87</v>
      </c>
      <c r="U2881" s="15">
        <f>Raw_Data!U2881</f>
        <v>12.34</v>
      </c>
      <c r="V2881" s="15">
        <f>Raw_Data!V2881</f>
        <v>28340</v>
      </c>
      <c r="W2881" s="15">
        <f>Raw_Data!W2881</f>
        <v>1113608</v>
      </c>
      <c r="X2881" s="15">
        <f>Raw_Data!X2881</f>
        <v>349716</v>
      </c>
      <c r="Y2881" s="15">
        <f>Raw_Data!Y2881</f>
        <v>-763892</v>
      </c>
      <c r="Z2881" s="15">
        <f>Raw_Data!Z2881</f>
        <v>3993</v>
      </c>
      <c r="AA2881" s="15">
        <f>Raw_Data!AA2881</f>
        <v>3.09</v>
      </c>
      <c r="AB2881" s="15">
        <f>Raw_Data!AB2881</f>
        <v>53.9</v>
      </c>
      <c r="AC2881" s="19" t="str">
        <f>IF(Raw_Data!G2881="","Yes","No")</f>
        <v>No</v>
      </c>
      <c r="AD2881" s="19" t="str">
        <f>IF(Raw_Data!L2881="","Yes","No")</f>
        <v>No</v>
      </c>
      <c r="AE2881" s="19" t="str">
        <f>IF(Raw_Data!T2881="","Imputed",IF(Raw_Data!T2881&gt;INDEX(Cleaning_Reference!$F$6:$F$13,MATCH(D2881,Cleaning_Reference!$A$6:$A$13,0)),"Capped","Original"))</f>
        <v>Original</v>
      </c>
      <c r="AF2881" s="21">
        <f t="shared" si="44"/>
        <v>12.34</v>
      </c>
    </row>
    <row r="2882" spans="1:32" ht="15" customHeight="1" x14ac:dyDescent="0.3">
      <c r="A2882" s="20" t="str">
        <f>Raw_Data!A2882</f>
        <v>SF12881</v>
      </c>
      <c r="B2882" s="15" t="str">
        <f>Raw_Data!B2882</f>
        <v>Madhya Pradesh</v>
      </c>
      <c r="C2882" s="15" t="str">
        <f>Raw_Data!C2882</f>
        <v>Indore</v>
      </c>
      <c r="D2882" s="15" t="str">
        <f>Raw_Data!D2882</f>
        <v>Rice</v>
      </c>
      <c r="E2882" s="15" t="str">
        <f>Raw_Data!E2882</f>
        <v>Rabi</v>
      </c>
      <c r="F2882" s="15">
        <f>Raw_Data!F2882</f>
        <v>5.49</v>
      </c>
      <c r="G2882" s="18">
        <f>IF(Raw_Data!G2882="",ROUND(AVERAGEIFS(Raw_Data!$G$2:$G$4001,Raw_Data!$E$2:$E$4001,E2882),1),Raw_Data!G2882)</f>
        <v>524.5</v>
      </c>
      <c r="H2882" s="15">
        <f>Raw_Data!H2882</f>
        <v>23.9</v>
      </c>
      <c r="I2882" s="15">
        <f>Raw_Data!I2882</f>
        <v>59.1</v>
      </c>
      <c r="J2882" s="15">
        <f>Raw_Data!J2882</f>
        <v>6.9</v>
      </c>
      <c r="K2882" s="15">
        <f>Raw_Data!K2882</f>
        <v>7.66</v>
      </c>
      <c r="L2882" s="18">
        <f>IF(Raw_Data!L2882="",ROUND(AVERAGEIFS(Raw_Data!$L$2:$L$4001,Raw_Data!$E$2:$E$4001,E2882),1),Raw_Data!L2882)</f>
        <v>21.9</v>
      </c>
      <c r="M2882" s="15">
        <f>Raw_Data!M2882</f>
        <v>104</v>
      </c>
      <c r="N2882" s="15">
        <f>Raw_Data!N2882</f>
        <v>80.5</v>
      </c>
      <c r="O2882" s="15">
        <f>Raw_Data!O2882</f>
        <v>139.9</v>
      </c>
      <c r="P2882" s="15" t="str">
        <f>Raw_Data!P2882</f>
        <v>Sprinkler</v>
      </c>
      <c r="Q2882" s="15">
        <f>Raw_Data!Q2882</f>
        <v>156.5</v>
      </c>
      <c r="R2882" s="15">
        <f>Raw_Data!R2882</f>
        <v>2.33</v>
      </c>
      <c r="S2882" s="15">
        <f>Raw_Data!S2882</f>
        <v>0.67</v>
      </c>
      <c r="T2882" s="18">
        <f>IF(Raw_Data!T2882="",ROUND(AVERAGEIFS(Raw_Data!$T$2:$T$4001,Raw_Data!$E$2:$E$4001,E2882,Raw_Data!$D$2:$D$4001,D2882),2),IF(Raw_Data!T2882&gt;INDEX(Cleaning_Reference!$F$6:$F$13,MATCH(D2882,Cleaning_Reference!$A$6:$A$13,0)),INDEX(Cleaning_Reference!$F$6:$F$13,MATCH(D2882,Cleaning_Reference!$A$6:$A$13,0)),Raw_Data!T2882))</f>
        <v>1.22</v>
      </c>
      <c r="U2882" s="15">
        <f>Raw_Data!U2882</f>
        <v>6.7</v>
      </c>
      <c r="V2882" s="15">
        <f>Raw_Data!V2882</f>
        <v>22752</v>
      </c>
      <c r="W2882" s="15">
        <f>Raw_Data!W2882</f>
        <v>293822</v>
      </c>
      <c r="X2882" s="15">
        <f>Raw_Data!X2882</f>
        <v>152438</v>
      </c>
      <c r="Y2882" s="15">
        <f>Raw_Data!Y2882</f>
        <v>-141384</v>
      </c>
      <c r="Z2882" s="15">
        <f>Raw_Data!Z2882</f>
        <v>7662</v>
      </c>
      <c r="AA2882" s="15">
        <f>Raw_Data!AA2882</f>
        <v>0.874</v>
      </c>
      <c r="AB2882" s="15">
        <f>Raw_Data!AB2882</f>
        <v>45</v>
      </c>
      <c r="AC2882" s="19" t="str">
        <f>IF(Raw_Data!G2882="","Yes","No")</f>
        <v>No</v>
      </c>
      <c r="AD2882" s="19" t="str">
        <f>IF(Raw_Data!L2882="","Yes","No")</f>
        <v>No</v>
      </c>
      <c r="AE2882" s="19" t="str">
        <f>IF(Raw_Data!T2882="","Imputed",IF(Raw_Data!T2882&gt;INDEX(Cleaning_Reference!$F$6:$F$13,MATCH(D2882,Cleaning_Reference!$A$6:$A$13,0)),"Capped","Original"))</f>
        <v>Original</v>
      </c>
      <c r="AF2882" s="21">
        <f t="shared" ref="AF2882:AF2945" si="45">ROUND(T2882*F2882,2)</f>
        <v>6.7</v>
      </c>
    </row>
    <row r="2883" spans="1:32" ht="15" customHeight="1" x14ac:dyDescent="0.3">
      <c r="A2883" s="20" t="str">
        <f>Raw_Data!A2883</f>
        <v>SF12882</v>
      </c>
      <c r="B2883" s="15" t="str">
        <f>Raw_Data!B2883</f>
        <v>Punjab</v>
      </c>
      <c r="C2883" s="15" t="str">
        <f>Raw_Data!C2883</f>
        <v>Nalgonda</v>
      </c>
      <c r="D2883" s="15" t="str">
        <f>Raw_Data!D2883</f>
        <v>Wheat</v>
      </c>
      <c r="E2883" s="15" t="str">
        <f>Raw_Data!E2883</f>
        <v>Kharif</v>
      </c>
      <c r="F2883" s="15">
        <f>Raw_Data!F2883</f>
        <v>5.86</v>
      </c>
      <c r="G2883" s="18">
        <f>IF(Raw_Data!G2883="",ROUND(AVERAGEIFS(Raw_Data!$G$2:$G$4001,Raw_Data!$E$2:$E$4001,E2883),1),Raw_Data!G2883)</f>
        <v>909.4</v>
      </c>
      <c r="H2883" s="15">
        <f>Raw_Data!H2883</f>
        <v>27.4</v>
      </c>
      <c r="I2883" s="15">
        <f>Raw_Data!I2883</f>
        <v>79.900000000000006</v>
      </c>
      <c r="J2883" s="15">
        <f>Raw_Data!J2883</f>
        <v>7.1</v>
      </c>
      <c r="K2883" s="15">
        <f>Raw_Data!K2883</f>
        <v>6.08</v>
      </c>
      <c r="L2883" s="18">
        <f>IF(Raw_Data!L2883="",ROUND(AVERAGEIFS(Raw_Data!$L$2:$L$4001,Raw_Data!$E$2:$E$4001,E2883),1),Raw_Data!L2883)</f>
        <v>31.1</v>
      </c>
      <c r="M2883" s="15">
        <f>Raw_Data!M2883</f>
        <v>40</v>
      </c>
      <c r="N2883" s="15">
        <f>Raw_Data!N2883</f>
        <v>44.5</v>
      </c>
      <c r="O2883" s="15">
        <f>Raw_Data!O2883</f>
        <v>80.5</v>
      </c>
      <c r="P2883" s="15" t="str">
        <f>Raw_Data!P2883</f>
        <v>Flood</v>
      </c>
      <c r="Q2883" s="15">
        <f>Raw_Data!Q2883</f>
        <v>259.39999999999998</v>
      </c>
      <c r="R2883" s="15">
        <f>Raw_Data!R2883</f>
        <v>5.19</v>
      </c>
      <c r="S2883" s="15">
        <f>Raw_Data!S2883</f>
        <v>0.92</v>
      </c>
      <c r="T2883" s="18">
        <f>IF(Raw_Data!T2883="",ROUND(AVERAGEIFS(Raw_Data!$T$2:$T$4001,Raw_Data!$E$2:$E$4001,E2883,Raw_Data!$D$2:$D$4001,D2883),2),IF(Raw_Data!T2883&gt;INDEX(Cleaning_Reference!$F$6:$F$13,MATCH(D2883,Cleaning_Reference!$A$6:$A$13,0)),INDEX(Cleaning_Reference!$F$6:$F$13,MATCH(D2883,Cleaning_Reference!$A$6:$A$13,0)),Raw_Data!T2883))</f>
        <v>1.7</v>
      </c>
      <c r="U2883" s="15">
        <f>Raw_Data!U2883</f>
        <v>9.9600000000000009</v>
      </c>
      <c r="V2883" s="15">
        <f>Raw_Data!V2883</f>
        <v>27347</v>
      </c>
      <c r="W2883" s="15">
        <f>Raw_Data!W2883</f>
        <v>464851</v>
      </c>
      <c r="X2883" s="15">
        <f>Raw_Data!X2883</f>
        <v>272376</v>
      </c>
      <c r="Y2883" s="15">
        <f>Raw_Data!Y2883</f>
        <v>-192475</v>
      </c>
      <c r="Z2883" s="15">
        <f>Raw_Data!Z2883</f>
        <v>4303</v>
      </c>
      <c r="AA2883" s="15">
        <f>Raw_Data!AA2883</f>
        <v>2.3149999999999999</v>
      </c>
      <c r="AB2883" s="15">
        <f>Raw_Data!AB2883</f>
        <v>63.9</v>
      </c>
      <c r="AC2883" s="19" t="str">
        <f>IF(Raw_Data!G2883="","Yes","No")</f>
        <v>No</v>
      </c>
      <c r="AD2883" s="19" t="str">
        <f>IF(Raw_Data!L2883="","Yes","No")</f>
        <v>No</v>
      </c>
      <c r="AE2883" s="19" t="str">
        <f>IF(Raw_Data!T2883="","Imputed",IF(Raw_Data!T2883&gt;INDEX(Cleaning_Reference!$F$6:$F$13,MATCH(D2883,Cleaning_Reference!$A$6:$A$13,0)),"Capped","Original"))</f>
        <v>Original</v>
      </c>
      <c r="AF2883" s="21">
        <f t="shared" si="45"/>
        <v>9.9600000000000009</v>
      </c>
    </row>
    <row r="2884" spans="1:32" ht="15" customHeight="1" x14ac:dyDescent="0.3">
      <c r="A2884" s="20" t="str">
        <f>Raw_Data!A2884</f>
        <v>SF12883</v>
      </c>
      <c r="B2884" s="15" t="str">
        <f>Raw_Data!B2884</f>
        <v>Madhya Pradesh</v>
      </c>
      <c r="C2884" s="15" t="str">
        <f>Raw_Data!C2884</f>
        <v>Indore</v>
      </c>
      <c r="D2884" s="15" t="str">
        <f>Raw_Data!D2884</f>
        <v>Wheat</v>
      </c>
      <c r="E2884" s="15" t="str">
        <f>Raw_Data!E2884</f>
        <v>Kharif</v>
      </c>
      <c r="F2884" s="15">
        <f>Raw_Data!F2884</f>
        <v>8.49</v>
      </c>
      <c r="G2884" s="18">
        <f>IF(Raw_Data!G2884="",ROUND(AVERAGEIFS(Raw_Data!$G$2:$G$4001,Raw_Data!$E$2:$E$4001,E2884),1),Raw_Data!G2884)</f>
        <v>882.4</v>
      </c>
      <c r="H2884" s="15">
        <f>Raw_Data!H2884</f>
        <v>25.2</v>
      </c>
      <c r="I2884" s="15">
        <f>Raw_Data!I2884</f>
        <v>72.5</v>
      </c>
      <c r="J2884" s="15">
        <f>Raw_Data!J2884</f>
        <v>5.6</v>
      </c>
      <c r="K2884" s="15">
        <f>Raw_Data!K2884</f>
        <v>6.98</v>
      </c>
      <c r="L2884" s="18">
        <f>IF(Raw_Data!L2884="",ROUND(AVERAGEIFS(Raw_Data!$L$2:$L$4001,Raw_Data!$E$2:$E$4001,E2884),1),Raw_Data!L2884)</f>
        <v>24.4</v>
      </c>
      <c r="M2884" s="15">
        <f>Raw_Data!M2884</f>
        <v>134.6</v>
      </c>
      <c r="N2884" s="15">
        <f>Raw_Data!N2884</f>
        <v>60.1</v>
      </c>
      <c r="O2884" s="15">
        <f>Raw_Data!O2884</f>
        <v>84.2</v>
      </c>
      <c r="P2884" s="15" t="str">
        <f>Raw_Data!P2884</f>
        <v>Sprinkler</v>
      </c>
      <c r="Q2884" s="15">
        <f>Raw_Data!Q2884</f>
        <v>91.2</v>
      </c>
      <c r="R2884" s="15">
        <f>Raw_Data!R2884</f>
        <v>0.5</v>
      </c>
      <c r="S2884" s="15">
        <f>Raw_Data!S2884</f>
        <v>0.95</v>
      </c>
      <c r="T2884" s="18">
        <f>IF(Raw_Data!T2884="",ROUND(AVERAGEIFS(Raw_Data!$T$2:$T$4001,Raw_Data!$E$2:$E$4001,E2884,Raw_Data!$D$2:$D$4001,D2884),2),IF(Raw_Data!T2884&gt;INDEX(Cleaning_Reference!$F$6:$F$13,MATCH(D2884,Cleaning_Reference!$A$6:$A$13,0)),INDEX(Cleaning_Reference!$F$6:$F$13,MATCH(D2884,Cleaning_Reference!$A$6:$A$13,0)),Raw_Data!T2884))</f>
        <v>2.56</v>
      </c>
      <c r="U2884" s="15">
        <f>Raw_Data!U2884</f>
        <v>21.73</v>
      </c>
      <c r="V2884" s="15">
        <f>Raw_Data!V2884</f>
        <v>25634</v>
      </c>
      <c r="W2884" s="15">
        <f>Raw_Data!W2884</f>
        <v>470247</v>
      </c>
      <c r="X2884" s="15">
        <f>Raw_Data!X2884</f>
        <v>557027</v>
      </c>
      <c r="Y2884" s="15">
        <f>Raw_Data!Y2884</f>
        <v>86780</v>
      </c>
      <c r="Z2884" s="15">
        <f>Raw_Data!Z2884</f>
        <v>5023</v>
      </c>
      <c r="AA2884" s="15">
        <f>Raw_Data!AA2884</f>
        <v>4.3259999999999996</v>
      </c>
      <c r="AB2884" s="15">
        <f>Raw_Data!AB2884</f>
        <v>80.8</v>
      </c>
      <c r="AC2884" s="19" t="str">
        <f>IF(Raw_Data!G2884="","Yes","No")</f>
        <v>No</v>
      </c>
      <c r="AD2884" s="19" t="str">
        <f>IF(Raw_Data!L2884="","Yes","No")</f>
        <v>No</v>
      </c>
      <c r="AE2884" s="19" t="str">
        <f>IF(Raw_Data!T2884="","Imputed",IF(Raw_Data!T2884&gt;INDEX(Cleaning_Reference!$F$6:$F$13,MATCH(D2884,Cleaning_Reference!$A$6:$A$13,0)),"Capped","Original"))</f>
        <v>Original</v>
      </c>
      <c r="AF2884" s="21">
        <f t="shared" si="45"/>
        <v>21.73</v>
      </c>
    </row>
    <row r="2885" spans="1:32" ht="15" customHeight="1" x14ac:dyDescent="0.3">
      <c r="A2885" s="20" t="str">
        <f>Raw_Data!A2885</f>
        <v>SF12884</v>
      </c>
      <c r="B2885" s="15" t="str">
        <f>Raw_Data!B2885</f>
        <v>Andhra Pradesh</v>
      </c>
      <c r="C2885" s="15" t="str">
        <f>Raw_Data!C2885</f>
        <v>Warangal</v>
      </c>
      <c r="D2885" s="15" t="str">
        <f>Raw_Data!D2885</f>
        <v>Chilli</v>
      </c>
      <c r="E2885" s="15" t="str">
        <f>Raw_Data!E2885</f>
        <v>Rabi</v>
      </c>
      <c r="F2885" s="15">
        <f>Raw_Data!F2885</f>
        <v>3.95</v>
      </c>
      <c r="G2885" s="18">
        <f>IF(Raw_Data!G2885="",ROUND(AVERAGEIFS(Raw_Data!$G$2:$G$4001,Raw_Data!$E$2:$E$4001,E2885),1),Raw_Data!G2885)</f>
        <v>203</v>
      </c>
      <c r="H2885" s="15">
        <f>Raw_Data!H2885</f>
        <v>23.8</v>
      </c>
      <c r="I2885" s="15">
        <f>Raw_Data!I2885</f>
        <v>63.7</v>
      </c>
      <c r="J2885" s="15">
        <f>Raw_Data!J2885</f>
        <v>7.1</v>
      </c>
      <c r="K2885" s="15">
        <f>Raw_Data!K2885</f>
        <v>5.9</v>
      </c>
      <c r="L2885" s="18">
        <f>IF(Raw_Data!L2885="",ROUND(AVERAGEIFS(Raw_Data!$L$2:$L$4001,Raw_Data!$E$2:$E$4001,E2885),1),Raw_Data!L2885)</f>
        <v>21.2</v>
      </c>
      <c r="M2885" s="15">
        <f>Raw_Data!M2885</f>
        <v>70.099999999999994</v>
      </c>
      <c r="N2885" s="15">
        <f>Raw_Data!N2885</f>
        <v>55.8</v>
      </c>
      <c r="O2885" s="15">
        <f>Raw_Data!O2885</f>
        <v>123.2</v>
      </c>
      <c r="P2885" s="15" t="str">
        <f>Raw_Data!P2885</f>
        <v>Flood</v>
      </c>
      <c r="Q2885" s="15">
        <f>Raw_Data!Q2885</f>
        <v>200.3</v>
      </c>
      <c r="R2885" s="15">
        <f>Raw_Data!R2885</f>
        <v>5.5</v>
      </c>
      <c r="S2885" s="15">
        <f>Raw_Data!S2885</f>
        <v>0.9</v>
      </c>
      <c r="T2885" s="18">
        <f>IF(Raw_Data!T2885="",ROUND(AVERAGEIFS(Raw_Data!$T$2:$T$4001,Raw_Data!$E$2:$E$4001,E2885,Raw_Data!$D$2:$D$4001,D2885),2),IF(Raw_Data!T2885&gt;INDEX(Cleaning_Reference!$F$6:$F$13,MATCH(D2885,Cleaning_Reference!$A$6:$A$13,0)),INDEX(Cleaning_Reference!$F$6:$F$13,MATCH(D2885,Cleaning_Reference!$A$6:$A$13,0)),Raw_Data!T2885))</f>
        <v>0.75</v>
      </c>
      <c r="U2885" s="15">
        <f>Raw_Data!U2885</f>
        <v>2.96</v>
      </c>
      <c r="V2885" s="15">
        <f>Raw_Data!V2885</f>
        <v>114407</v>
      </c>
      <c r="W2885" s="15">
        <f>Raw_Data!W2885</f>
        <v>281972</v>
      </c>
      <c r="X2885" s="15">
        <f>Raw_Data!X2885</f>
        <v>338645</v>
      </c>
      <c r="Y2885" s="15">
        <f>Raw_Data!Y2885</f>
        <v>56673</v>
      </c>
      <c r="Z2885" s="15">
        <f>Raw_Data!Z2885</f>
        <v>3639</v>
      </c>
      <c r="AA2885" s="15">
        <f>Raw_Data!AA2885</f>
        <v>0.81299999999999994</v>
      </c>
      <c r="AB2885" s="15">
        <f>Raw_Data!AB2885</f>
        <v>49.3</v>
      </c>
      <c r="AC2885" s="19" t="str">
        <f>IF(Raw_Data!G2885="","Yes","No")</f>
        <v>No</v>
      </c>
      <c r="AD2885" s="19" t="str">
        <f>IF(Raw_Data!L2885="","Yes","No")</f>
        <v>No</v>
      </c>
      <c r="AE2885" s="19" t="str">
        <f>IF(Raw_Data!T2885="","Imputed",IF(Raw_Data!T2885&gt;INDEX(Cleaning_Reference!$F$6:$F$13,MATCH(D2885,Cleaning_Reference!$A$6:$A$13,0)),"Capped","Original"))</f>
        <v>Original</v>
      </c>
      <c r="AF2885" s="21">
        <f t="shared" si="45"/>
        <v>2.96</v>
      </c>
    </row>
    <row r="2886" spans="1:32" ht="15" customHeight="1" x14ac:dyDescent="0.3">
      <c r="A2886" s="20" t="str">
        <f>Raw_Data!A2886</f>
        <v>SF12885</v>
      </c>
      <c r="B2886" s="15" t="str">
        <f>Raw_Data!B2886</f>
        <v>Karnataka</v>
      </c>
      <c r="C2886" s="15" t="str">
        <f>Raw_Data!C2886</f>
        <v>Guntur</v>
      </c>
      <c r="D2886" s="15" t="str">
        <f>Raw_Data!D2886</f>
        <v>Pulses</v>
      </c>
      <c r="E2886" s="15" t="str">
        <f>Raw_Data!E2886</f>
        <v>Rabi</v>
      </c>
      <c r="F2886" s="15">
        <f>Raw_Data!F2886</f>
        <v>14.83</v>
      </c>
      <c r="G2886" s="18">
        <f>IF(Raw_Data!G2886="",ROUND(AVERAGEIFS(Raw_Data!$G$2:$G$4001,Raw_Data!$E$2:$E$4001,E2886),1),Raw_Data!G2886)</f>
        <v>309.39999999999998</v>
      </c>
      <c r="H2886" s="15">
        <f>Raw_Data!H2886</f>
        <v>23.9</v>
      </c>
      <c r="I2886" s="15">
        <f>Raw_Data!I2886</f>
        <v>58.2</v>
      </c>
      <c r="J2886" s="15">
        <f>Raw_Data!J2886</f>
        <v>7.4</v>
      </c>
      <c r="K2886" s="15">
        <f>Raw_Data!K2886</f>
        <v>6.45</v>
      </c>
      <c r="L2886" s="18">
        <f>IF(Raw_Data!L2886="",ROUND(AVERAGEIFS(Raw_Data!$L$2:$L$4001,Raw_Data!$E$2:$E$4001,E2886),1),Raw_Data!L2886)</f>
        <v>25.4</v>
      </c>
      <c r="M2886" s="15">
        <f>Raw_Data!M2886</f>
        <v>154.4</v>
      </c>
      <c r="N2886" s="15">
        <f>Raw_Data!N2886</f>
        <v>56.6</v>
      </c>
      <c r="O2886" s="15">
        <f>Raw_Data!O2886</f>
        <v>102</v>
      </c>
      <c r="P2886" s="15" t="str">
        <f>Raw_Data!P2886</f>
        <v>Rainfed</v>
      </c>
      <c r="Q2886" s="15">
        <f>Raw_Data!Q2886</f>
        <v>200.3</v>
      </c>
      <c r="R2886" s="15">
        <f>Raw_Data!R2886</f>
        <v>7.36</v>
      </c>
      <c r="S2886" s="15">
        <f>Raw_Data!S2886</f>
        <v>0.92</v>
      </c>
      <c r="T2886" s="18">
        <f>IF(Raw_Data!T2886="",ROUND(AVERAGEIFS(Raw_Data!$T$2:$T$4001,Raw_Data!$E$2:$E$4001,E2886,Raw_Data!$D$2:$D$4001,D2886),2),IF(Raw_Data!T2886&gt;INDEX(Cleaning_Reference!$F$6:$F$13,MATCH(D2886,Cleaning_Reference!$A$6:$A$13,0)),INDEX(Cleaning_Reference!$F$6:$F$13,MATCH(D2886,Cleaning_Reference!$A$6:$A$13,0)),Raw_Data!T2886))</f>
        <v>1.1200000000000001</v>
      </c>
      <c r="U2886" s="15">
        <f>Raw_Data!U2886</f>
        <v>16.61</v>
      </c>
      <c r="V2886" s="15">
        <f>Raw_Data!V2886</f>
        <v>79761</v>
      </c>
      <c r="W2886" s="15">
        <f>Raw_Data!W2886</f>
        <v>1015612</v>
      </c>
      <c r="X2886" s="15">
        <f>Raw_Data!X2886</f>
        <v>1324830</v>
      </c>
      <c r="Y2886" s="15">
        <f>Raw_Data!Y2886</f>
        <v>309218</v>
      </c>
      <c r="Z2886" s="15">
        <f>Raw_Data!Z2886</f>
        <v>3026</v>
      </c>
      <c r="AA2886" s="15">
        <f>Raw_Data!AA2886</f>
        <v>5.4889999999999999</v>
      </c>
      <c r="AB2886" s="15">
        <f>Raw_Data!AB2886</f>
        <v>44.3</v>
      </c>
      <c r="AC2886" s="19" t="str">
        <f>IF(Raw_Data!G2886="","Yes","No")</f>
        <v>No</v>
      </c>
      <c r="AD2886" s="19" t="str">
        <f>IF(Raw_Data!L2886="","Yes","No")</f>
        <v>No</v>
      </c>
      <c r="AE2886" s="19" t="str">
        <f>IF(Raw_Data!T2886="","Imputed",IF(Raw_Data!T2886&gt;INDEX(Cleaning_Reference!$F$6:$F$13,MATCH(D2886,Cleaning_Reference!$A$6:$A$13,0)),"Capped","Original"))</f>
        <v>Original</v>
      </c>
      <c r="AF2886" s="21">
        <f t="shared" si="45"/>
        <v>16.61</v>
      </c>
    </row>
    <row r="2887" spans="1:32" ht="15" customHeight="1" x14ac:dyDescent="0.3">
      <c r="A2887" s="20" t="str">
        <f>Raw_Data!A2887</f>
        <v>SF12886</v>
      </c>
      <c r="B2887" s="15" t="str">
        <f>Raw_Data!B2887</f>
        <v>Tamil Nadu</v>
      </c>
      <c r="C2887" s="15" t="str">
        <f>Raw_Data!C2887</f>
        <v>Rajkot</v>
      </c>
      <c r="D2887" s="15" t="str">
        <f>Raw_Data!D2887</f>
        <v>Wheat</v>
      </c>
      <c r="E2887" s="15" t="str">
        <f>Raw_Data!E2887</f>
        <v>Rabi</v>
      </c>
      <c r="F2887" s="15">
        <f>Raw_Data!F2887</f>
        <v>3.93</v>
      </c>
      <c r="G2887" s="18">
        <f>IF(Raw_Data!G2887="",ROUND(AVERAGEIFS(Raw_Data!$G$2:$G$4001,Raw_Data!$E$2:$E$4001,E2887),1),Raw_Data!G2887)</f>
        <v>550.79999999999995</v>
      </c>
      <c r="H2887" s="15">
        <f>Raw_Data!H2887</f>
        <v>19.3</v>
      </c>
      <c r="I2887" s="15">
        <f>Raw_Data!I2887</f>
        <v>58.6</v>
      </c>
      <c r="J2887" s="15">
        <f>Raw_Data!J2887</f>
        <v>8.6</v>
      </c>
      <c r="K2887" s="15">
        <f>Raw_Data!K2887</f>
        <v>6.71</v>
      </c>
      <c r="L2887" s="18">
        <f>IF(Raw_Data!L2887="",ROUND(AVERAGEIFS(Raw_Data!$L$2:$L$4001,Raw_Data!$E$2:$E$4001,E2887),1),Raw_Data!L2887)</f>
        <v>28.4</v>
      </c>
      <c r="M2887" s="15">
        <f>Raw_Data!M2887</f>
        <v>110.1</v>
      </c>
      <c r="N2887" s="15">
        <f>Raw_Data!N2887</f>
        <v>60</v>
      </c>
      <c r="O2887" s="15">
        <f>Raw_Data!O2887</f>
        <v>109.2</v>
      </c>
      <c r="P2887" s="15" t="str">
        <f>Raw_Data!P2887</f>
        <v>Rainfed</v>
      </c>
      <c r="Q2887" s="15">
        <f>Raw_Data!Q2887</f>
        <v>139.6</v>
      </c>
      <c r="R2887" s="15">
        <f>Raw_Data!R2887</f>
        <v>0.5</v>
      </c>
      <c r="S2887" s="15">
        <f>Raw_Data!S2887</f>
        <v>0.88</v>
      </c>
      <c r="T2887" s="18">
        <f>IF(Raw_Data!T2887="",ROUND(AVERAGEIFS(Raw_Data!$T$2:$T$4001,Raw_Data!$E$2:$E$4001,E2887,Raw_Data!$D$2:$D$4001,D2887),2),IF(Raw_Data!T2887&gt;INDEX(Cleaning_Reference!$F$6:$F$13,MATCH(D2887,Cleaning_Reference!$A$6:$A$13,0)),INDEX(Cleaning_Reference!$F$6:$F$13,MATCH(D2887,Cleaning_Reference!$A$6:$A$13,0)),Raw_Data!T2887))</f>
        <v>2.39</v>
      </c>
      <c r="U2887" s="15">
        <f>Raw_Data!U2887</f>
        <v>9.39</v>
      </c>
      <c r="V2887" s="15">
        <f>Raw_Data!V2887</f>
        <v>25651</v>
      </c>
      <c r="W2887" s="15">
        <f>Raw_Data!W2887</f>
        <v>277861</v>
      </c>
      <c r="X2887" s="15">
        <f>Raw_Data!X2887</f>
        <v>240863</v>
      </c>
      <c r="Y2887" s="15">
        <f>Raw_Data!Y2887</f>
        <v>-36998</v>
      </c>
      <c r="Z2887" s="15">
        <f>Raw_Data!Z2887</f>
        <v>1098</v>
      </c>
      <c r="AA2887" s="15">
        <f>Raw_Data!AA2887</f>
        <v>8.5519999999999996</v>
      </c>
      <c r="AB2887" s="15">
        <f>Raw_Data!AB2887</f>
        <v>69.5</v>
      </c>
      <c r="AC2887" s="19" t="str">
        <f>IF(Raw_Data!G2887="","Yes","No")</f>
        <v>No</v>
      </c>
      <c r="AD2887" s="19" t="str">
        <f>IF(Raw_Data!L2887="","Yes","No")</f>
        <v>No</v>
      </c>
      <c r="AE2887" s="19" t="str">
        <f>IF(Raw_Data!T2887="","Imputed",IF(Raw_Data!T2887&gt;INDEX(Cleaning_Reference!$F$6:$F$13,MATCH(D2887,Cleaning_Reference!$A$6:$A$13,0)),"Capped","Original"))</f>
        <v>Original</v>
      </c>
      <c r="AF2887" s="21">
        <f t="shared" si="45"/>
        <v>9.39</v>
      </c>
    </row>
    <row r="2888" spans="1:32" ht="15" customHeight="1" x14ac:dyDescent="0.3">
      <c r="A2888" s="20" t="str">
        <f>Raw_Data!A2888</f>
        <v>SF12887</v>
      </c>
      <c r="B2888" s="15" t="str">
        <f>Raw_Data!B2888</f>
        <v>Telangana</v>
      </c>
      <c r="C2888" s="15" t="str">
        <f>Raw_Data!C2888</f>
        <v>Raichur</v>
      </c>
      <c r="D2888" s="15" t="str">
        <f>Raw_Data!D2888</f>
        <v>Groundnut</v>
      </c>
      <c r="E2888" s="15" t="str">
        <f>Raw_Data!E2888</f>
        <v>Kharif</v>
      </c>
      <c r="F2888" s="15">
        <f>Raw_Data!F2888</f>
        <v>13.88</v>
      </c>
      <c r="G2888" s="18">
        <f>IF(Raw_Data!G2888="",ROUND(AVERAGEIFS(Raw_Data!$G$2:$G$4001,Raw_Data!$E$2:$E$4001,E2888),1),Raw_Data!G2888)</f>
        <v>826.6</v>
      </c>
      <c r="H2888" s="15">
        <f>Raw_Data!H2888</f>
        <v>30.1</v>
      </c>
      <c r="I2888" s="15">
        <f>Raw_Data!I2888</f>
        <v>72.7</v>
      </c>
      <c r="J2888" s="15">
        <f>Raw_Data!J2888</f>
        <v>6.6</v>
      </c>
      <c r="K2888" s="15">
        <f>Raw_Data!K2888</f>
        <v>7.5</v>
      </c>
      <c r="L2888" s="18">
        <f>IF(Raw_Data!L2888="",ROUND(AVERAGEIFS(Raw_Data!$L$2:$L$4001,Raw_Data!$E$2:$E$4001,E2888),1),Raw_Data!L2888)</f>
        <v>30.4</v>
      </c>
      <c r="M2888" s="15">
        <f>Raw_Data!M2888</f>
        <v>74</v>
      </c>
      <c r="N2888" s="15">
        <f>Raw_Data!N2888</f>
        <v>64.3</v>
      </c>
      <c r="O2888" s="15">
        <f>Raw_Data!O2888</f>
        <v>92.7</v>
      </c>
      <c r="P2888" s="15" t="str">
        <f>Raw_Data!P2888</f>
        <v>Drip</v>
      </c>
      <c r="Q2888" s="15">
        <f>Raw_Data!Q2888</f>
        <v>336.7</v>
      </c>
      <c r="R2888" s="15">
        <f>Raw_Data!R2888</f>
        <v>4.18</v>
      </c>
      <c r="S2888" s="15">
        <f>Raw_Data!S2888</f>
        <v>0.96</v>
      </c>
      <c r="T2888" s="18">
        <f>IF(Raw_Data!T2888="",ROUND(AVERAGEIFS(Raw_Data!$T$2:$T$4001,Raw_Data!$E$2:$E$4001,E2888,Raw_Data!$D$2:$D$4001,D2888),2),IF(Raw_Data!T2888&gt;INDEX(Cleaning_Reference!$F$6:$F$13,MATCH(D2888,Cleaning_Reference!$A$6:$A$13,0)),INDEX(Cleaning_Reference!$F$6:$F$13,MATCH(D2888,Cleaning_Reference!$A$6:$A$13,0)),Raw_Data!T2888))</f>
        <v>1.04</v>
      </c>
      <c r="U2888" s="15">
        <f>Raw_Data!U2888</f>
        <v>14.44</v>
      </c>
      <c r="V2888" s="15">
        <f>Raw_Data!V2888</f>
        <v>58269</v>
      </c>
      <c r="W2888" s="15">
        <f>Raw_Data!W2888</f>
        <v>1073758</v>
      </c>
      <c r="X2888" s="15">
        <f>Raw_Data!X2888</f>
        <v>841404</v>
      </c>
      <c r="Y2888" s="15">
        <f>Raw_Data!Y2888</f>
        <v>-232354</v>
      </c>
      <c r="Z2888" s="15">
        <f>Raw_Data!Z2888</f>
        <v>5822</v>
      </c>
      <c r="AA2888" s="15">
        <f>Raw_Data!AA2888</f>
        <v>2.48</v>
      </c>
      <c r="AB2888" s="15">
        <f>Raw_Data!AB2888</f>
        <v>53.6</v>
      </c>
      <c r="AC2888" s="19" t="str">
        <f>IF(Raw_Data!G2888="","Yes","No")</f>
        <v>No</v>
      </c>
      <c r="AD2888" s="19" t="str">
        <f>IF(Raw_Data!L2888="","Yes","No")</f>
        <v>No</v>
      </c>
      <c r="AE2888" s="19" t="str">
        <f>IF(Raw_Data!T2888="","Imputed",IF(Raw_Data!T2888&gt;INDEX(Cleaning_Reference!$F$6:$F$13,MATCH(D2888,Cleaning_Reference!$A$6:$A$13,0)),"Capped","Original"))</f>
        <v>Original</v>
      </c>
      <c r="AF2888" s="21">
        <f t="shared" si="45"/>
        <v>14.44</v>
      </c>
    </row>
    <row r="2889" spans="1:32" ht="15" customHeight="1" x14ac:dyDescent="0.3">
      <c r="A2889" s="20" t="str">
        <f>Raw_Data!A2889</f>
        <v>SF12888</v>
      </c>
      <c r="B2889" s="15" t="str">
        <f>Raw_Data!B2889</f>
        <v>Karnataka</v>
      </c>
      <c r="C2889" s="15" t="str">
        <f>Raw_Data!C2889</f>
        <v>Raichur</v>
      </c>
      <c r="D2889" s="15" t="str">
        <f>Raw_Data!D2889</f>
        <v>Chilli</v>
      </c>
      <c r="E2889" s="15" t="str">
        <f>Raw_Data!E2889</f>
        <v>Kharif</v>
      </c>
      <c r="F2889" s="15">
        <f>Raw_Data!F2889</f>
        <v>3.46</v>
      </c>
      <c r="G2889" s="18">
        <f>IF(Raw_Data!G2889="",ROUND(AVERAGEIFS(Raw_Data!$G$2:$G$4001,Raw_Data!$E$2:$E$4001,E2889),1),Raw_Data!G2889)</f>
        <v>1367.2</v>
      </c>
      <c r="H2889" s="15">
        <f>Raw_Data!H2889</f>
        <v>29.1</v>
      </c>
      <c r="I2889" s="15">
        <f>Raw_Data!I2889</f>
        <v>83.6</v>
      </c>
      <c r="J2889" s="15">
        <f>Raw_Data!J2889</f>
        <v>5.3</v>
      </c>
      <c r="K2889" s="15">
        <f>Raw_Data!K2889</f>
        <v>7.37</v>
      </c>
      <c r="L2889" s="18">
        <f>IF(Raw_Data!L2889="",ROUND(AVERAGEIFS(Raw_Data!$L$2:$L$4001,Raw_Data!$E$2:$E$4001,E2889),1),Raw_Data!L2889)</f>
        <v>40.9</v>
      </c>
      <c r="M2889" s="15">
        <f>Raw_Data!M2889</f>
        <v>118.7</v>
      </c>
      <c r="N2889" s="15">
        <f>Raw_Data!N2889</f>
        <v>62.3</v>
      </c>
      <c r="O2889" s="15">
        <f>Raw_Data!O2889</f>
        <v>68</v>
      </c>
      <c r="P2889" s="15" t="str">
        <f>Raw_Data!P2889</f>
        <v>Rainfed</v>
      </c>
      <c r="Q2889" s="15">
        <f>Raw_Data!Q2889</f>
        <v>101.2</v>
      </c>
      <c r="R2889" s="15">
        <f>Raw_Data!R2889</f>
        <v>6.82</v>
      </c>
      <c r="S2889" s="15">
        <f>Raw_Data!S2889</f>
        <v>0.8</v>
      </c>
      <c r="T2889" s="18">
        <f>IF(Raw_Data!T2889="",ROUND(AVERAGEIFS(Raw_Data!$T$2:$T$4001,Raw_Data!$E$2:$E$4001,E2889,Raw_Data!$D$2:$D$4001,D2889),2),IF(Raw_Data!T2889&gt;INDEX(Cleaning_Reference!$F$6:$F$13,MATCH(D2889,Cleaning_Reference!$A$6:$A$13,0)),INDEX(Cleaning_Reference!$F$6:$F$13,MATCH(D2889,Cleaning_Reference!$A$6:$A$13,0)),Raw_Data!T2889))</f>
        <v>0.83</v>
      </c>
      <c r="U2889" s="15">
        <f>Raw_Data!U2889</f>
        <v>2.87</v>
      </c>
      <c r="V2889" s="15">
        <f>Raw_Data!V2889</f>
        <v>115645</v>
      </c>
      <c r="W2889" s="15">
        <f>Raw_Data!W2889</f>
        <v>224158</v>
      </c>
      <c r="X2889" s="15">
        <f>Raw_Data!X2889</f>
        <v>331901</v>
      </c>
      <c r="Y2889" s="15">
        <f>Raw_Data!Y2889</f>
        <v>107743</v>
      </c>
      <c r="Z2889" s="15">
        <f>Raw_Data!Z2889</f>
        <v>1143</v>
      </c>
      <c r="AA2889" s="15">
        <f>Raw_Data!AA2889</f>
        <v>2.5110000000000001</v>
      </c>
      <c r="AB2889" s="15">
        <f>Raw_Data!AB2889</f>
        <v>71.900000000000006</v>
      </c>
      <c r="AC2889" s="19" t="str">
        <f>IF(Raw_Data!G2889="","Yes","No")</f>
        <v>No</v>
      </c>
      <c r="AD2889" s="19" t="str">
        <f>IF(Raw_Data!L2889="","Yes","No")</f>
        <v>No</v>
      </c>
      <c r="AE2889" s="19" t="str">
        <f>IF(Raw_Data!T2889="","Imputed",IF(Raw_Data!T2889&gt;INDEX(Cleaning_Reference!$F$6:$F$13,MATCH(D2889,Cleaning_Reference!$A$6:$A$13,0)),"Capped","Original"))</f>
        <v>Original</v>
      </c>
      <c r="AF2889" s="21">
        <f t="shared" si="45"/>
        <v>2.87</v>
      </c>
    </row>
    <row r="2890" spans="1:32" ht="15" customHeight="1" x14ac:dyDescent="0.3">
      <c r="A2890" s="20" t="str">
        <f>Raw_Data!A2890</f>
        <v>SF12889</v>
      </c>
      <c r="B2890" s="15" t="str">
        <f>Raw_Data!B2890</f>
        <v>Maharashtra</v>
      </c>
      <c r="C2890" s="15" t="str">
        <f>Raw_Data!C2890</f>
        <v>Rajkot</v>
      </c>
      <c r="D2890" s="15" t="str">
        <f>Raw_Data!D2890</f>
        <v>Rice</v>
      </c>
      <c r="E2890" s="15" t="str">
        <f>Raw_Data!E2890</f>
        <v>Kharif</v>
      </c>
      <c r="F2890" s="15">
        <f>Raw_Data!F2890</f>
        <v>8.68</v>
      </c>
      <c r="G2890" s="18">
        <f>IF(Raw_Data!G2890="",ROUND(AVERAGEIFS(Raw_Data!$G$2:$G$4001,Raw_Data!$E$2:$E$4001,E2890),1),Raw_Data!G2890)</f>
        <v>860.9</v>
      </c>
      <c r="H2890" s="15">
        <f>Raw_Data!H2890</f>
        <v>31.1</v>
      </c>
      <c r="I2890" s="15">
        <f>Raw_Data!I2890</f>
        <v>83.7</v>
      </c>
      <c r="J2890" s="15">
        <f>Raw_Data!J2890</f>
        <v>7.2</v>
      </c>
      <c r="K2890" s="15">
        <f>Raw_Data!K2890</f>
        <v>7.39</v>
      </c>
      <c r="L2890" s="18">
        <f>IF(Raw_Data!L2890="",ROUND(AVERAGEIFS(Raw_Data!$L$2:$L$4001,Raw_Data!$E$2:$E$4001,E2890),1),Raw_Data!L2890)</f>
        <v>26.4</v>
      </c>
      <c r="M2890" s="15">
        <f>Raw_Data!M2890</f>
        <v>175</v>
      </c>
      <c r="N2890" s="15">
        <f>Raw_Data!N2890</f>
        <v>43.7</v>
      </c>
      <c r="O2890" s="15">
        <f>Raw_Data!O2890</f>
        <v>96.9</v>
      </c>
      <c r="P2890" s="15" t="str">
        <f>Raw_Data!P2890</f>
        <v>Flood</v>
      </c>
      <c r="Q2890" s="15">
        <f>Raw_Data!Q2890</f>
        <v>123.1</v>
      </c>
      <c r="R2890" s="15">
        <f>Raw_Data!R2890</f>
        <v>3.82</v>
      </c>
      <c r="S2890" s="15">
        <f>Raw_Data!S2890</f>
        <v>0.72</v>
      </c>
      <c r="T2890" s="18">
        <f>IF(Raw_Data!T2890="",ROUND(AVERAGEIFS(Raw_Data!$T$2:$T$4001,Raw_Data!$E$2:$E$4001,E2890,Raw_Data!$D$2:$D$4001,D2890),2),IF(Raw_Data!T2890&gt;INDEX(Cleaning_Reference!$F$6:$F$13,MATCH(D2890,Cleaning_Reference!$A$6:$A$13,0)),INDEX(Cleaning_Reference!$F$6:$F$13,MATCH(D2890,Cleaning_Reference!$A$6:$A$13,0)),Raw_Data!T2890))</f>
        <v>2.46</v>
      </c>
      <c r="U2890" s="15">
        <f>Raw_Data!U2890</f>
        <v>21.35</v>
      </c>
      <c r="V2890" s="15">
        <f>Raw_Data!V2890</f>
        <v>24708</v>
      </c>
      <c r="W2890" s="15">
        <f>Raw_Data!W2890</f>
        <v>541012</v>
      </c>
      <c r="X2890" s="15">
        <f>Raw_Data!X2890</f>
        <v>527516</v>
      </c>
      <c r="Y2890" s="15">
        <f>Raw_Data!Y2890</f>
        <v>-13496</v>
      </c>
      <c r="Z2890" s="15">
        <f>Raw_Data!Z2890</f>
        <v>14640</v>
      </c>
      <c r="AA2890" s="15">
        <f>Raw_Data!AA2890</f>
        <v>1.458</v>
      </c>
      <c r="AB2890" s="15">
        <f>Raw_Data!AB2890</f>
        <v>54.5</v>
      </c>
      <c r="AC2890" s="19" t="str">
        <f>IF(Raw_Data!G2890="","Yes","No")</f>
        <v>No</v>
      </c>
      <c r="AD2890" s="19" t="str">
        <f>IF(Raw_Data!L2890="","Yes","No")</f>
        <v>No</v>
      </c>
      <c r="AE2890" s="19" t="str">
        <f>IF(Raw_Data!T2890="","Imputed",IF(Raw_Data!T2890&gt;INDEX(Cleaning_Reference!$F$6:$F$13,MATCH(D2890,Cleaning_Reference!$A$6:$A$13,0)),"Capped","Original"))</f>
        <v>Original</v>
      </c>
      <c r="AF2890" s="21">
        <f t="shared" si="45"/>
        <v>21.35</v>
      </c>
    </row>
    <row r="2891" spans="1:32" ht="15" customHeight="1" x14ac:dyDescent="0.3">
      <c r="A2891" s="20" t="str">
        <f>Raw_Data!A2891</f>
        <v>SF12890</v>
      </c>
      <c r="B2891" s="15" t="str">
        <f>Raw_Data!B2891</f>
        <v>Telangana</v>
      </c>
      <c r="C2891" s="15" t="str">
        <f>Raw_Data!C2891</f>
        <v>Ludhiana</v>
      </c>
      <c r="D2891" s="15" t="str">
        <f>Raw_Data!D2891</f>
        <v>Maize</v>
      </c>
      <c r="E2891" s="15" t="str">
        <f>Raw_Data!E2891</f>
        <v>Zaid</v>
      </c>
      <c r="F2891" s="15">
        <f>Raw_Data!F2891</f>
        <v>1.98</v>
      </c>
      <c r="G2891" s="18">
        <f>IF(Raw_Data!G2891="",ROUND(AVERAGEIFS(Raw_Data!$G$2:$G$4001,Raw_Data!$E$2:$E$4001,E2891),1),Raw_Data!G2891)</f>
        <v>110.3</v>
      </c>
      <c r="H2891" s="15">
        <f>Raw_Data!H2891</f>
        <v>32.200000000000003</v>
      </c>
      <c r="I2891" s="15">
        <f>Raw_Data!I2891</f>
        <v>43.9</v>
      </c>
      <c r="J2891" s="15">
        <f>Raw_Data!J2891</f>
        <v>9.3000000000000007</v>
      </c>
      <c r="K2891" s="15">
        <f>Raw_Data!K2891</f>
        <v>5.76</v>
      </c>
      <c r="L2891" s="18">
        <f>IF(Raw_Data!L2891="",ROUND(AVERAGEIFS(Raw_Data!$L$2:$L$4001,Raw_Data!$E$2:$E$4001,E2891),1),Raw_Data!L2891)</f>
        <v>17.100000000000001</v>
      </c>
      <c r="M2891" s="15">
        <f>Raw_Data!M2891</f>
        <v>98.3</v>
      </c>
      <c r="N2891" s="15">
        <f>Raw_Data!N2891</f>
        <v>59.2</v>
      </c>
      <c r="O2891" s="15">
        <f>Raw_Data!O2891</f>
        <v>105.4</v>
      </c>
      <c r="P2891" s="15" t="str">
        <f>Raw_Data!P2891</f>
        <v>Drip</v>
      </c>
      <c r="Q2891" s="15">
        <f>Raw_Data!Q2891</f>
        <v>310.5</v>
      </c>
      <c r="R2891" s="15">
        <f>Raw_Data!R2891</f>
        <v>4.57</v>
      </c>
      <c r="S2891" s="15">
        <f>Raw_Data!S2891</f>
        <v>0.66</v>
      </c>
      <c r="T2891" s="18">
        <f>IF(Raw_Data!T2891="",ROUND(AVERAGEIFS(Raw_Data!$T$2:$T$4001,Raw_Data!$E$2:$E$4001,E2891,Raw_Data!$D$2:$D$4001,D2891),2),IF(Raw_Data!T2891&gt;INDEX(Cleaning_Reference!$F$6:$F$13,MATCH(D2891,Cleaning_Reference!$A$6:$A$13,0)),INDEX(Cleaning_Reference!$F$6:$F$13,MATCH(D2891,Cleaning_Reference!$A$6:$A$13,0)),Raw_Data!T2891))</f>
        <v>1.04</v>
      </c>
      <c r="U2891" s="15">
        <f>Raw_Data!U2891</f>
        <v>2.06</v>
      </c>
      <c r="V2891" s="15">
        <f>Raw_Data!V2891</f>
        <v>21383</v>
      </c>
      <c r="W2891" s="15">
        <f>Raw_Data!W2891</f>
        <v>136142</v>
      </c>
      <c r="X2891" s="15">
        <f>Raw_Data!X2891</f>
        <v>44049</v>
      </c>
      <c r="Y2891" s="15">
        <f>Raw_Data!Y2891</f>
        <v>-92093</v>
      </c>
      <c r="Z2891" s="15">
        <f>Raw_Data!Z2891</f>
        <v>857</v>
      </c>
      <c r="AA2891" s="15">
        <f>Raw_Data!AA2891</f>
        <v>2.4039999999999999</v>
      </c>
      <c r="AB2891" s="15">
        <f>Raw_Data!AB2891</f>
        <v>27.6</v>
      </c>
      <c r="AC2891" s="19" t="str">
        <f>IF(Raw_Data!G2891="","Yes","No")</f>
        <v>No</v>
      </c>
      <c r="AD2891" s="19" t="str">
        <f>IF(Raw_Data!L2891="","Yes","No")</f>
        <v>No</v>
      </c>
      <c r="AE2891" s="19" t="str">
        <f>IF(Raw_Data!T2891="","Imputed",IF(Raw_Data!T2891&gt;INDEX(Cleaning_Reference!$F$6:$F$13,MATCH(D2891,Cleaning_Reference!$A$6:$A$13,0)),"Capped","Original"))</f>
        <v>Original</v>
      </c>
      <c r="AF2891" s="21">
        <f t="shared" si="45"/>
        <v>2.06</v>
      </c>
    </row>
    <row r="2892" spans="1:32" ht="15" customHeight="1" x14ac:dyDescent="0.3">
      <c r="A2892" s="20" t="str">
        <f>Raw_Data!A2892</f>
        <v>SF12891</v>
      </c>
      <c r="B2892" s="15" t="str">
        <f>Raw_Data!B2892</f>
        <v>Punjab</v>
      </c>
      <c r="C2892" s="15" t="str">
        <f>Raw_Data!C2892</f>
        <v>Raichur</v>
      </c>
      <c r="D2892" s="15" t="str">
        <f>Raw_Data!D2892</f>
        <v>Chilli</v>
      </c>
      <c r="E2892" s="15" t="str">
        <f>Raw_Data!E2892</f>
        <v>Kharif</v>
      </c>
      <c r="F2892" s="15">
        <f>Raw_Data!F2892</f>
        <v>14.74</v>
      </c>
      <c r="G2892" s="18">
        <f>IF(Raw_Data!G2892="",ROUND(AVERAGEIFS(Raw_Data!$G$2:$G$4001,Raw_Data!$E$2:$E$4001,E2892),1),Raw_Data!G2892)</f>
        <v>1141.3</v>
      </c>
      <c r="H2892" s="15">
        <f>Raw_Data!H2892</f>
        <v>29.2</v>
      </c>
      <c r="I2892" s="15">
        <f>Raw_Data!I2892</f>
        <v>67.900000000000006</v>
      </c>
      <c r="J2892" s="15">
        <f>Raw_Data!J2892</f>
        <v>6.5</v>
      </c>
      <c r="K2892" s="15">
        <f>Raw_Data!K2892</f>
        <v>6.67</v>
      </c>
      <c r="L2892" s="18">
        <f>IF(Raw_Data!L2892="",ROUND(AVERAGEIFS(Raw_Data!$L$2:$L$4001,Raw_Data!$E$2:$E$4001,E2892),1),Raw_Data!L2892)</f>
        <v>25.1</v>
      </c>
      <c r="M2892" s="15">
        <f>Raw_Data!M2892</f>
        <v>131</v>
      </c>
      <c r="N2892" s="15">
        <f>Raw_Data!N2892</f>
        <v>68.2</v>
      </c>
      <c r="O2892" s="15">
        <f>Raw_Data!O2892</f>
        <v>125.2</v>
      </c>
      <c r="P2892" s="15" t="str">
        <f>Raw_Data!P2892</f>
        <v>Flood</v>
      </c>
      <c r="Q2892" s="15">
        <f>Raw_Data!Q2892</f>
        <v>193.3</v>
      </c>
      <c r="R2892" s="15">
        <f>Raw_Data!R2892</f>
        <v>6.6</v>
      </c>
      <c r="S2892" s="15">
        <f>Raw_Data!S2892</f>
        <v>0.94</v>
      </c>
      <c r="T2892" s="18">
        <f>IF(Raw_Data!T2892="",ROUND(AVERAGEIFS(Raw_Data!$T$2:$T$4001,Raw_Data!$E$2:$E$4001,E2892,Raw_Data!$D$2:$D$4001,D2892),2),IF(Raw_Data!T2892&gt;INDEX(Cleaning_Reference!$F$6:$F$13,MATCH(D2892,Cleaning_Reference!$A$6:$A$13,0)),INDEX(Cleaning_Reference!$F$6:$F$13,MATCH(D2892,Cleaning_Reference!$A$6:$A$13,0)),Raw_Data!T2892))</f>
        <v>2.2400000000000002</v>
      </c>
      <c r="U2892" s="15">
        <f>Raw_Data!U2892</f>
        <v>33.020000000000003</v>
      </c>
      <c r="V2892" s="15">
        <f>Raw_Data!V2892</f>
        <v>98924</v>
      </c>
      <c r="W2892" s="15">
        <f>Raw_Data!W2892</f>
        <v>932591</v>
      </c>
      <c r="X2892" s="15">
        <f>Raw_Data!X2892</f>
        <v>3266470</v>
      </c>
      <c r="Y2892" s="15">
        <f>Raw_Data!Y2892</f>
        <v>2333879</v>
      </c>
      <c r="Z2892" s="15">
        <f>Raw_Data!Z2892</f>
        <v>11665</v>
      </c>
      <c r="AA2892" s="15">
        <f>Raw_Data!AA2892</f>
        <v>2.831</v>
      </c>
      <c r="AB2892" s="15">
        <f>Raw_Data!AB2892</f>
        <v>53.3</v>
      </c>
      <c r="AC2892" s="19" t="str">
        <f>IF(Raw_Data!G2892="","Yes","No")</f>
        <v>No</v>
      </c>
      <c r="AD2892" s="19" t="str">
        <f>IF(Raw_Data!L2892="","Yes","No")</f>
        <v>No</v>
      </c>
      <c r="AE2892" s="19" t="str">
        <f>IF(Raw_Data!T2892="","Imputed",IF(Raw_Data!T2892&gt;INDEX(Cleaning_Reference!$F$6:$F$13,MATCH(D2892,Cleaning_Reference!$A$6:$A$13,0)),"Capped","Original"))</f>
        <v>Original</v>
      </c>
      <c r="AF2892" s="21">
        <f t="shared" si="45"/>
        <v>33.020000000000003</v>
      </c>
    </row>
    <row r="2893" spans="1:32" ht="15" customHeight="1" x14ac:dyDescent="0.3">
      <c r="A2893" s="20" t="str">
        <f>Raw_Data!A2893</f>
        <v>SF12892</v>
      </c>
      <c r="B2893" s="15" t="str">
        <f>Raw_Data!B2893</f>
        <v>Punjab</v>
      </c>
      <c r="C2893" s="15" t="str">
        <f>Raw_Data!C2893</f>
        <v>Indore</v>
      </c>
      <c r="D2893" s="15" t="str">
        <f>Raw_Data!D2893</f>
        <v>Cotton</v>
      </c>
      <c r="E2893" s="15" t="str">
        <f>Raw_Data!E2893</f>
        <v>Kharif</v>
      </c>
      <c r="F2893" s="15">
        <f>Raw_Data!F2893</f>
        <v>13.23</v>
      </c>
      <c r="G2893" s="18">
        <f>IF(Raw_Data!G2893="",ROUND(AVERAGEIFS(Raw_Data!$G$2:$G$4001,Raw_Data!$E$2:$E$4001,E2893),1),Raw_Data!G2893)</f>
        <v>769.9</v>
      </c>
      <c r="H2893" s="15">
        <f>Raw_Data!H2893</f>
        <v>28.1</v>
      </c>
      <c r="I2893" s="15">
        <f>Raw_Data!I2893</f>
        <v>54.7</v>
      </c>
      <c r="J2893" s="15">
        <f>Raw_Data!J2893</f>
        <v>6.6</v>
      </c>
      <c r="K2893" s="15">
        <f>Raw_Data!K2893</f>
        <v>6.25</v>
      </c>
      <c r="L2893" s="18">
        <f>IF(Raw_Data!L2893="",ROUND(AVERAGEIFS(Raw_Data!$L$2:$L$4001,Raw_Data!$E$2:$E$4001,E2893),1),Raw_Data!L2893)</f>
        <v>28.6</v>
      </c>
      <c r="M2893" s="15">
        <f>Raw_Data!M2893</f>
        <v>169.5</v>
      </c>
      <c r="N2893" s="15">
        <f>Raw_Data!N2893</f>
        <v>36.799999999999997</v>
      </c>
      <c r="O2893" s="15">
        <f>Raw_Data!O2893</f>
        <v>86</v>
      </c>
      <c r="P2893" s="15" t="str">
        <f>Raw_Data!P2893</f>
        <v>Sprinkler</v>
      </c>
      <c r="Q2893" s="15">
        <f>Raw_Data!Q2893</f>
        <v>126.5</v>
      </c>
      <c r="R2893" s="15">
        <f>Raw_Data!R2893</f>
        <v>3.01</v>
      </c>
      <c r="S2893" s="15">
        <f>Raw_Data!S2893</f>
        <v>0.71</v>
      </c>
      <c r="T2893" s="18">
        <f>IF(Raw_Data!T2893="",ROUND(AVERAGEIFS(Raw_Data!$T$2:$T$4001,Raw_Data!$E$2:$E$4001,E2893,Raw_Data!$D$2:$D$4001,D2893),2),IF(Raw_Data!T2893&gt;INDEX(Cleaning_Reference!$F$6:$F$13,MATCH(D2893,Cleaning_Reference!$A$6:$A$13,0)),INDEX(Cleaning_Reference!$F$6:$F$13,MATCH(D2893,Cleaning_Reference!$A$6:$A$13,0)),Raw_Data!T2893))</f>
        <v>1.69</v>
      </c>
      <c r="U2893" s="15">
        <f>Raw_Data!U2893</f>
        <v>22.36</v>
      </c>
      <c r="V2893" s="15">
        <f>Raw_Data!V2893</f>
        <v>56387</v>
      </c>
      <c r="W2893" s="15">
        <f>Raw_Data!W2893</f>
        <v>835241</v>
      </c>
      <c r="X2893" s="15">
        <f>Raw_Data!X2893</f>
        <v>1260813</v>
      </c>
      <c r="Y2893" s="15">
        <f>Raw_Data!Y2893</f>
        <v>425572</v>
      </c>
      <c r="Z2893" s="15">
        <f>Raw_Data!Z2893</f>
        <v>10532</v>
      </c>
      <c r="AA2893" s="15">
        <f>Raw_Data!AA2893</f>
        <v>2.1230000000000002</v>
      </c>
      <c r="AB2893" s="15">
        <f>Raw_Data!AB2893</f>
        <v>52.8</v>
      </c>
      <c r="AC2893" s="19" t="str">
        <f>IF(Raw_Data!G2893="","Yes","No")</f>
        <v>No</v>
      </c>
      <c r="AD2893" s="19" t="str">
        <f>IF(Raw_Data!L2893="","Yes","No")</f>
        <v>No</v>
      </c>
      <c r="AE2893" s="19" t="str">
        <f>IF(Raw_Data!T2893="","Imputed",IF(Raw_Data!T2893&gt;INDEX(Cleaning_Reference!$F$6:$F$13,MATCH(D2893,Cleaning_Reference!$A$6:$A$13,0)),"Capped","Original"))</f>
        <v>Original</v>
      </c>
      <c r="AF2893" s="21">
        <f t="shared" si="45"/>
        <v>22.36</v>
      </c>
    </row>
    <row r="2894" spans="1:32" ht="15" customHeight="1" x14ac:dyDescent="0.3">
      <c r="A2894" s="20" t="str">
        <f>Raw_Data!A2894</f>
        <v>SF12893</v>
      </c>
      <c r="B2894" s="15" t="str">
        <f>Raw_Data!B2894</f>
        <v>Punjab</v>
      </c>
      <c r="C2894" s="15" t="str">
        <f>Raw_Data!C2894</f>
        <v>Nashik</v>
      </c>
      <c r="D2894" s="15" t="str">
        <f>Raw_Data!D2894</f>
        <v>Rice</v>
      </c>
      <c r="E2894" s="15" t="str">
        <f>Raw_Data!E2894</f>
        <v>Kharif</v>
      </c>
      <c r="F2894" s="15">
        <f>Raw_Data!F2894</f>
        <v>14.75</v>
      </c>
      <c r="G2894" s="18">
        <f>IF(Raw_Data!G2894="",ROUND(AVERAGEIFS(Raw_Data!$G$2:$G$4001,Raw_Data!$E$2:$E$4001,E2894),1),Raw_Data!G2894)</f>
        <v>1092.0999999999999</v>
      </c>
      <c r="H2894" s="15">
        <f>Raw_Data!H2894</f>
        <v>32.200000000000003</v>
      </c>
      <c r="I2894" s="15">
        <f>Raw_Data!I2894</f>
        <v>74.8</v>
      </c>
      <c r="J2894" s="15">
        <f>Raw_Data!J2894</f>
        <v>7.4</v>
      </c>
      <c r="K2894" s="15">
        <f>Raw_Data!K2894</f>
        <v>6.51</v>
      </c>
      <c r="L2894" s="18">
        <f>IF(Raw_Data!L2894="",ROUND(AVERAGEIFS(Raw_Data!$L$2:$L$4001,Raw_Data!$E$2:$E$4001,E2894),1),Raw_Data!L2894)</f>
        <v>27.6</v>
      </c>
      <c r="M2894" s="15">
        <f>Raw_Data!M2894</f>
        <v>136.69999999999999</v>
      </c>
      <c r="N2894" s="15">
        <f>Raw_Data!N2894</f>
        <v>68.2</v>
      </c>
      <c r="O2894" s="15">
        <f>Raw_Data!O2894</f>
        <v>102.9</v>
      </c>
      <c r="P2894" s="15" t="str">
        <f>Raw_Data!P2894</f>
        <v>Sprinkler</v>
      </c>
      <c r="Q2894" s="15">
        <f>Raw_Data!Q2894</f>
        <v>199.6</v>
      </c>
      <c r="R2894" s="15">
        <f>Raw_Data!R2894</f>
        <v>4.95</v>
      </c>
      <c r="S2894" s="15">
        <f>Raw_Data!S2894</f>
        <v>0.77</v>
      </c>
      <c r="T2894" s="18">
        <f>IF(Raw_Data!T2894="",ROUND(AVERAGEIFS(Raw_Data!$T$2:$T$4001,Raw_Data!$E$2:$E$4001,E2894,Raw_Data!$D$2:$D$4001,D2894),2),IF(Raw_Data!T2894&gt;INDEX(Cleaning_Reference!$F$6:$F$13,MATCH(D2894,Cleaning_Reference!$A$6:$A$13,0)),INDEX(Cleaning_Reference!$F$6:$F$13,MATCH(D2894,Cleaning_Reference!$A$6:$A$13,0)),Raw_Data!T2894))</f>
        <v>3.57</v>
      </c>
      <c r="U2894" s="15">
        <f>Raw_Data!U2894</f>
        <v>52.66</v>
      </c>
      <c r="V2894" s="15">
        <f>Raw_Data!V2894</f>
        <v>20712</v>
      </c>
      <c r="W2894" s="15">
        <f>Raw_Data!W2894</f>
        <v>876386</v>
      </c>
      <c r="X2894" s="15">
        <f>Raw_Data!X2894</f>
        <v>1090694</v>
      </c>
      <c r="Y2894" s="15">
        <f>Raw_Data!Y2894</f>
        <v>214308</v>
      </c>
      <c r="Z2894" s="15">
        <f>Raw_Data!Z2894</f>
        <v>21748</v>
      </c>
      <c r="AA2894" s="15">
        <f>Raw_Data!AA2894</f>
        <v>2.4209999999999998</v>
      </c>
      <c r="AB2894" s="15">
        <f>Raw_Data!AB2894</f>
        <v>50.7</v>
      </c>
      <c r="AC2894" s="19" t="str">
        <f>IF(Raw_Data!G2894="","Yes","No")</f>
        <v>No</v>
      </c>
      <c r="AD2894" s="19" t="str">
        <f>IF(Raw_Data!L2894="","Yes","No")</f>
        <v>No</v>
      </c>
      <c r="AE2894" s="19" t="str">
        <f>IF(Raw_Data!T2894="","Imputed",IF(Raw_Data!T2894&gt;INDEX(Cleaning_Reference!$F$6:$F$13,MATCH(D2894,Cleaning_Reference!$A$6:$A$13,0)),"Capped","Original"))</f>
        <v>Original</v>
      </c>
      <c r="AF2894" s="21">
        <f t="shared" si="45"/>
        <v>52.66</v>
      </c>
    </row>
    <row r="2895" spans="1:32" ht="15" customHeight="1" x14ac:dyDescent="0.3">
      <c r="A2895" s="20" t="str">
        <f>Raw_Data!A2895</f>
        <v>SF12894</v>
      </c>
      <c r="B2895" s="15" t="str">
        <f>Raw_Data!B2895</f>
        <v>Andhra Pradesh</v>
      </c>
      <c r="C2895" s="15" t="str">
        <f>Raw_Data!C2895</f>
        <v>Nalgonda</v>
      </c>
      <c r="D2895" s="15" t="str">
        <f>Raw_Data!D2895</f>
        <v>Pulses</v>
      </c>
      <c r="E2895" s="15" t="str">
        <f>Raw_Data!E2895</f>
        <v>Rabi</v>
      </c>
      <c r="F2895" s="15">
        <f>Raw_Data!F2895</f>
        <v>8.17</v>
      </c>
      <c r="G2895" s="18">
        <f>IF(Raw_Data!G2895="",ROUND(AVERAGEIFS(Raw_Data!$G$2:$G$4001,Raw_Data!$E$2:$E$4001,E2895),1),Raw_Data!G2895)</f>
        <v>533.9</v>
      </c>
      <c r="H2895" s="15">
        <f>Raw_Data!H2895</f>
        <v>20.8</v>
      </c>
      <c r="I2895" s="15">
        <f>Raw_Data!I2895</f>
        <v>61.5</v>
      </c>
      <c r="J2895" s="15">
        <f>Raw_Data!J2895</f>
        <v>9.3000000000000007</v>
      </c>
      <c r="K2895" s="15">
        <f>Raw_Data!K2895</f>
        <v>7.4</v>
      </c>
      <c r="L2895" s="18">
        <f>IF(Raw_Data!L2895="",ROUND(AVERAGEIFS(Raw_Data!$L$2:$L$4001,Raw_Data!$E$2:$E$4001,E2895),1),Raw_Data!L2895)</f>
        <v>19.5</v>
      </c>
      <c r="M2895" s="15">
        <f>Raw_Data!M2895</f>
        <v>108.2</v>
      </c>
      <c r="N2895" s="15">
        <f>Raw_Data!N2895</f>
        <v>36.4</v>
      </c>
      <c r="O2895" s="15">
        <f>Raw_Data!O2895</f>
        <v>115.5</v>
      </c>
      <c r="P2895" s="15" t="str">
        <f>Raw_Data!P2895</f>
        <v>Flood</v>
      </c>
      <c r="Q2895" s="15">
        <f>Raw_Data!Q2895</f>
        <v>197.1</v>
      </c>
      <c r="R2895" s="15">
        <f>Raw_Data!R2895</f>
        <v>9.2100000000000009</v>
      </c>
      <c r="S2895" s="15">
        <f>Raw_Data!S2895</f>
        <v>1</v>
      </c>
      <c r="T2895" s="18">
        <f>IF(Raw_Data!T2895="",ROUND(AVERAGEIFS(Raw_Data!$T$2:$T$4001,Raw_Data!$E$2:$E$4001,E2895,Raw_Data!$D$2:$D$4001,D2895),2),IF(Raw_Data!T2895&gt;INDEX(Cleaning_Reference!$F$6:$F$13,MATCH(D2895,Cleaning_Reference!$A$6:$A$13,0)),INDEX(Cleaning_Reference!$F$6:$F$13,MATCH(D2895,Cleaning_Reference!$A$6:$A$13,0)),Raw_Data!T2895))</f>
        <v>0.71</v>
      </c>
      <c r="U2895" s="15">
        <f>Raw_Data!U2895</f>
        <v>5.8</v>
      </c>
      <c r="V2895" s="15">
        <f>Raw_Data!V2895</f>
        <v>75333</v>
      </c>
      <c r="W2895" s="15">
        <f>Raw_Data!W2895</f>
        <v>605004</v>
      </c>
      <c r="X2895" s="15">
        <f>Raw_Data!X2895</f>
        <v>436931</v>
      </c>
      <c r="Y2895" s="15">
        <f>Raw_Data!Y2895</f>
        <v>-168073</v>
      </c>
      <c r="Z2895" s="15">
        <f>Raw_Data!Z2895</f>
        <v>3335</v>
      </c>
      <c r="AA2895" s="15">
        <f>Raw_Data!AA2895</f>
        <v>1.7390000000000001</v>
      </c>
      <c r="AB2895" s="15">
        <f>Raw_Data!AB2895</f>
        <v>41.4</v>
      </c>
      <c r="AC2895" s="19" t="str">
        <f>IF(Raw_Data!G2895="","Yes","No")</f>
        <v>No</v>
      </c>
      <c r="AD2895" s="19" t="str">
        <f>IF(Raw_Data!L2895="","Yes","No")</f>
        <v>No</v>
      </c>
      <c r="AE2895" s="19" t="str">
        <f>IF(Raw_Data!T2895="","Imputed",IF(Raw_Data!T2895&gt;INDEX(Cleaning_Reference!$F$6:$F$13,MATCH(D2895,Cleaning_Reference!$A$6:$A$13,0)),"Capped","Original"))</f>
        <v>Original</v>
      </c>
      <c r="AF2895" s="21">
        <f t="shared" si="45"/>
        <v>5.8</v>
      </c>
    </row>
    <row r="2896" spans="1:32" ht="15" customHeight="1" x14ac:dyDescent="0.3">
      <c r="A2896" s="20" t="str">
        <f>Raw_Data!A2896</f>
        <v>SF12895</v>
      </c>
      <c r="B2896" s="15" t="str">
        <f>Raw_Data!B2896</f>
        <v>Tamil Nadu</v>
      </c>
      <c r="C2896" s="15" t="str">
        <f>Raw_Data!C2896</f>
        <v>Indore</v>
      </c>
      <c r="D2896" s="15" t="str">
        <f>Raw_Data!D2896</f>
        <v>Chilli</v>
      </c>
      <c r="E2896" s="15" t="str">
        <f>Raw_Data!E2896</f>
        <v>Rabi</v>
      </c>
      <c r="F2896" s="15">
        <f>Raw_Data!F2896</f>
        <v>6.83</v>
      </c>
      <c r="G2896" s="18">
        <f>IF(Raw_Data!G2896="",ROUND(AVERAGEIFS(Raw_Data!$G$2:$G$4001,Raw_Data!$E$2:$E$4001,E2896),1),Raw_Data!G2896)</f>
        <v>452.1</v>
      </c>
      <c r="H2896" s="15">
        <f>Raw_Data!H2896</f>
        <v>20.5</v>
      </c>
      <c r="I2896" s="15">
        <f>Raw_Data!I2896</f>
        <v>52.3</v>
      </c>
      <c r="J2896" s="15">
        <f>Raw_Data!J2896</f>
        <v>7.5</v>
      </c>
      <c r="K2896" s="15">
        <f>Raw_Data!K2896</f>
        <v>6.28</v>
      </c>
      <c r="L2896" s="18">
        <f>IF(Raw_Data!L2896="",ROUND(AVERAGEIFS(Raw_Data!$L$2:$L$4001,Raw_Data!$E$2:$E$4001,E2896),1),Raw_Data!L2896)</f>
        <v>21.2</v>
      </c>
      <c r="M2896" s="15">
        <f>Raw_Data!M2896</f>
        <v>112.9</v>
      </c>
      <c r="N2896" s="15">
        <f>Raw_Data!N2896</f>
        <v>55.8</v>
      </c>
      <c r="O2896" s="15">
        <f>Raw_Data!O2896</f>
        <v>113.8</v>
      </c>
      <c r="P2896" s="15" t="str">
        <f>Raw_Data!P2896</f>
        <v>Rainfed</v>
      </c>
      <c r="Q2896" s="15">
        <f>Raw_Data!Q2896</f>
        <v>255.5</v>
      </c>
      <c r="R2896" s="15">
        <f>Raw_Data!R2896</f>
        <v>3.16</v>
      </c>
      <c r="S2896" s="15">
        <f>Raw_Data!S2896</f>
        <v>0.91</v>
      </c>
      <c r="T2896" s="18">
        <f>IF(Raw_Data!T2896="",ROUND(AVERAGEIFS(Raw_Data!$T$2:$T$4001,Raw_Data!$E$2:$E$4001,E2896,Raw_Data!$D$2:$D$4001,D2896),2),IF(Raw_Data!T2896&gt;INDEX(Cleaning_Reference!$F$6:$F$13,MATCH(D2896,Cleaning_Reference!$A$6:$A$13,0)),INDEX(Cleaning_Reference!$F$6:$F$13,MATCH(D2896,Cleaning_Reference!$A$6:$A$13,0)),Raw_Data!T2896))</f>
        <v>1.31</v>
      </c>
      <c r="U2896" s="15">
        <f>Raw_Data!U2896</f>
        <v>8.9499999999999993</v>
      </c>
      <c r="V2896" s="15">
        <f>Raw_Data!V2896</f>
        <v>107420</v>
      </c>
      <c r="W2896" s="15">
        <f>Raw_Data!W2896</f>
        <v>339830</v>
      </c>
      <c r="X2896" s="15">
        <f>Raw_Data!X2896</f>
        <v>961409</v>
      </c>
      <c r="Y2896" s="15">
        <f>Raw_Data!Y2896</f>
        <v>621579</v>
      </c>
      <c r="Z2896" s="15">
        <f>Raw_Data!Z2896</f>
        <v>2086</v>
      </c>
      <c r="AA2896" s="15">
        <f>Raw_Data!AA2896</f>
        <v>4.2910000000000004</v>
      </c>
      <c r="AB2896" s="15">
        <f>Raw_Data!AB2896</f>
        <v>34.5</v>
      </c>
      <c r="AC2896" s="19" t="str">
        <f>IF(Raw_Data!G2896="","Yes","No")</f>
        <v>No</v>
      </c>
      <c r="AD2896" s="19" t="str">
        <f>IF(Raw_Data!L2896="","Yes","No")</f>
        <v>No</v>
      </c>
      <c r="AE2896" s="19" t="str">
        <f>IF(Raw_Data!T2896="","Imputed",IF(Raw_Data!T2896&gt;INDEX(Cleaning_Reference!$F$6:$F$13,MATCH(D2896,Cleaning_Reference!$A$6:$A$13,0)),"Capped","Original"))</f>
        <v>Original</v>
      </c>
      <c r="AF2896" s="21">
        <f t="shared" si="45"/>
        <v>8.9499999999999993</v>
      </c>
    </row>
    <row r="2897" spans="1:32" ht="15" customHeight="1" x14ac:dyDescent="0.3">
      <c r="A2897" s="20" t="str">
        <f>Raw_Data!A2897</f>
        <v>SF12896</v>
      </c>
      <c r="B2897" s="15" t="str">
        <f>Raw_Data!B2897</f>
        <v>Gujarat</v>
      </c>
      <c r="C2897" s="15" t="str">
        <f>Raw_Data!C2897</f>
        <v>Ludhiana</v>
      </c>
      <c r="D2897" s="15" t="str">
        <f>Raw_Data!D2897</f>
        <v>Groundnut</v>
      </c>
      <c r="E2897" s="15" t="str">
        <f>Raw_Data!E2897</f>
        <v>Zaid</v>
      </c>
      <c r="F2897" s="15">
        <f>Raw_Data!F2897</f>
        <v>9.6</v>
      </c>
      <c r="G2897" s="18">
        <f>IF(Raw_Data!G2897="",ROUND(AVERAGEIFS(Raw_Data!$G$2:$G$4001,Raw_Data!$E$2:$E$4001,E2897),1),Raw_Data!G2897)</f>
        <v>227.5</v>
      </c>
      <c r="H2897" s="15">
        <f>Raw_Data!H2897</f>
        <v>32.4</v>
      </c>
      <c r="I2897" s="15">
        <f>Raw_Data!I2897</f>
        <v>62.1</v>
      </c>
      <c r="J2897" s="15">
        <f>Raw_Data!J2897</f>
        <v>8.3000000000000007</v>
      </c>
      <c r="K2897" s="15">
        <f>Raw_Data!K2897</f>
        <v>6.07</v>
      </c>
      <c r="L2897" s="18">
        <f>IF(Raw_Data!L2897="",ROUND(AVERAGEIFS(Raw_Data!$L$2:$L$4001,Raw_Data!$E$2:$E$4001,E2897),1),Raw_Data!L2897)</f>
        <v>24.2</v>
      </c>
      <c r="M2897" s="15">
        <f>Raw_Data!M2897</f>
        <v>108.4</v>
      </c>
      <c r="N2897" s="15">
        <f>Raw_Data!N2897</f>
        <v>40.9</v>
      </c>
      <c r="O2897" s="15">
        <f>Raw_Data!O2897</f>
        <v>121.5</v>
      </c>
      <c r="P2897" s="15" t="str">
        <f>Raw_Data!P2897</f>
        <v>Drip</v>
      </c>
      <c r="Q2897" s="15">
        <f>Raw_Data!Q2897</f>
        <v>176.1</v>
      </c>
      <c r="R2897" s="15">
        <f>Raw_Data!R2897</f>
        <v>6.54</v>
      </c>
      <c r="S2897" s="15">
        <f>Raw_Data!S2897</f>
        <v>0.76</v>
      </c>
      <c r="T2897" s="18">
        <f>IF(Raw_Data!T2897="",ROUND(AVERAGEIFS(Raw_Data!$T$2:$T$4001,Raw_Data!$E$2:$E$4001,E2897,Raw_Data!$D$2:$D$4001,D2897),2),IF(Raw_Data!T2897&gt;INDEX(Cleaning_Reference!$F$6:$F$13,MATCH(D2897,Cleaning_Reference!$A$6:$A$13,0)),INDEX(Cleaning_Reference!$F$6:$F$13,MATCH(D2897,Cleaning_Reference!$A$6:$A$13,0)),Raw_Data!T2897))</f>
        <v>0.71</v>
      </c>
      <c r="U2897" s="15">
        <f>Raw_Data!U2897</f>
        <v>6.82</v>
      </c>
      <c r="V2897" s="15">
        <f>Raw_Data!V2897</f>
        <v>66279</v>
      </c>
      <c r="W2897" s="15">
        <f>Raw_Data!W2897</f>
        <v>685672</v>
      </c>
      <c r="X2897" s="15">
        <f>Raw_Data!X2897</f>
        <v>452023</v>
      </c>
      <c r="Y2897" s="15">
        <f>Raw_Data!Y2897</f>
        <v>-233649</v>
      </c>
      <c r="Z2897" s="15">
        <f>Raw_Data!Z2897</f>
        <v>4091</v>
      </c>
      <c r="AA2897" s="15">
        <f>Raw_Data!AA2897</f>
        <v>1.667</v>
      </c>
      <c r="AB2897" s="15">
        <f>Raw_Data!AB2897</f>
        <v>34.700000000000003</v>
      </c>
      <c r="AC2897" s="19" t="str">
        <f>IF(Raw_Data!G2897="","Yes","No")</f>
        <v>No</v>
      </c>
      <c r="AD2897" s="19" t="str">
        <f>IF(Raw_Data!L2897="","Yes","No")</f>
        <v>No</v>
      </c>
      <c r="AE2897" s="19" t="str">
        <f>IF(Raw_Data!T2897="","Imputed",IF(Raw_Data!T2897&gt;INDEX(Cleaning_Reference!$F$6:$F$13,MATCH(D2897,Cleaning_Reference!$A$6:$A$13,0)),"Capped","Original"))</f>
        <v>Original</v>
      </c>
      <c r="AF2897" s="21">
        <f t="shared" si="45"/>
        <v>6.82</v>
      </c>
    </row>
    <row r="2898" spans="1:32" ht="15" customHeight="1" x14ac:dyDescent="0.3">
      <c r="A2898" s="20" t="str">
        <f>Raw_Data!A2898</f>
        <v>SF12897</v>
      </c>
      <c r="B2898" s="15" t="str">
        <f>Raw_Data!B2898</f>
        <v>Gujarat</v>
      </c>
      <c r="C2898" s="15" t="str">
        <f>Raw_Data!C2898</f>
        <v>Krishna</v>
      </c>
      <c r="D2898" s="15" t="str">
        <f>Raw_Data!D2898</f>
        <v>Maize</v>
      </c>
      <c r="E2898" s="15" t="str">
        <f>Raw_Data!E2898</f>
        <v>Rabi</v>
      </c>
      <c r="F2898" s="15">
        <f>Raw_Data!F2898</f>
        <v>5.26</v>
      </c>
      <c r="G2898" s="18">
        <f>IF(Raw_Data!G2898="",ROUND(AVERAGEIFS(Raw_Data!$G$2:$G$4001,Raw_Data!$E$2:$E$4001,E2898),1),Raw_Data!G2898)</f>
        <v>418.4</v>
      </c>
      <c r="H2898" s="15">
        <f>Raw_Data!H2898</f>
        <v>24.6</v>
      </c>
      <c r="I2898" s="15">
        <f>Raw_Data!I2898</f>
        <v>57.1</v>
      </c>
      <c r="J2898" s="15">
        <f>Raw_Data!J2898</f>
        <v>8.1</v>
      </c>
      <c r="K2898" s="15">
        <f>Raw_Data!K2898</f>
        <v>7.01</v>
      </c>
      <c r="L2898" s="18">
        <f>IF(Raw_Data!L2898="",ROUND(AVERAGEIFS(Raw_Data!$L$2:$L$4001,Raw_Data!$E$2:$E$4001,E2898),1),Raw_Data!L2898)</f>
        <v>19.899999999999999</v>
      </c>
      <c r="M2898" s="15">
        <f>Raw_Data!M2898</f>
        <v>87.9</v>
      </c>
      <c r="N2898" s="15">
        <f>Raw_Data!N2898</f>
        <v>36.200000000000003</v>
      </c>
      <c r="O2898" s="15">
        <f>Raw_Data!O2898</f>
        <v>127.4</v>
      </c>
      <c r="P2898" s="15" t="str">
        <f>Raw_Data!P2898</f>
        <v>Flood</v>
      </c>
      <c r="Q2898" s="15">
        <f>Raw_Data!Q2898</f>
        <v>213.6</v>
      </c>
      <c r="R2898" s="15">
        <f>Raw_Data!R2898</f>
        <v>5.09</v>
      </c>
      <c r="S2898" s="15">
        <f>Raw_Data!S2898</f>
        <v>0.91</v>
      </c>
      <c r="T2898" s="18">
        <f>IF(Raw_Data!T2898="",ROUND(AVERAGEIFS(Raw_Data!$T$2:$T$4001,Raw_Data!$E$2:$E$4001,E2898,Raw_Data!$D$2:$D$4001,D2898),2),IF(Raw_Data!T2898&gt;INDEX(Cleaning_Reference!$F$6:$F$13,MATCH(D2898,Cleaning_Reference!$A$6:$A$13,0)),INDEX(Cleaning_Reference!$F$6:$F$13,MATCH(D2898,Cleaning_Reference!$A$6:$A$13,0)),Raw_Data!T2898))</f>
        <v>3.17</v>
      </c>
      <c r="U2898" s="15">
        <f>Raw_Data!U2898</f>
        <v>16.670000000000002</v>
      </c>
      <c r="V2898" s="15">
        <f>Raw_Data!V2898</f>
        <v>19322</v>
      </c>
      <c r="W2898" s="15">
        <f>Raw_Data!W2898</f>
        <v>403846</v>
      </c>
      <c r="X2898" s="15">
        <f>Raw_Data!X2898</f>
        <v>322098</v>
      </c>
      <c r="Y2898" s="15">
        <f>Raw_Data!Y2898</f>
        <v>-81748</v>
      </c>
      <c r="Z2898" s="15">
        <f>Raw_Data!Z2898</f>
        <v>3505</v>
      </c>
      <c r="AA2898" s="15">
        <f>Raw_Data!AA2898</f>
        <v>4.7560000000000002</v>
      </c>
      <c r="AB2898" s="15">
        <f>Raw_Data!AB2898</f>
        <v>35.4</v>
      </c>
      <c r="AC2898" s="19" t="str">
        <f>IF(Raw_Data!G2898="","Yes","No")</f>
        <v>No</v>
      </c>
      <c r="AD2898" s="19" t="str">
        <f>IF(Raw_Data!L2898="","Yes","No")</f>
        <v>No</v>
      </c>
      <c r="AE2898" s="19" t="str">
        <f>IF(Raw_Data!T2898="","Imputed",IF(Raw_Data!T2898&gt;INDEX(Cleaning_Reference!$F$6:$F$13,MATCH(D2898,Cleaning_Reference!$A$6:$A$13,0)),"Capped","Original"))</f>
        <v>Original</v>
      </c>
      <c r="AF2898" s="21">
        <f t="shared" si="45"/>
        <v>16.670000000000002</v>
      </c>
    </row>
    <row r="2899" spans="1:32" ht="15" customHeight="1" x14ac:dyDescent="0.3">
      <c r="A2899" s="20" t="str">
        <f>Raw_Data!A2899</f>
        <v>SF12898</v>
      </c>
      <c r="B2899" s="15" t="str">
        <f>Raw_Data!B2899</f>
        <v>Karnataka</v>
      </c>
      <c r="C2899" s="15" t="str">
        <f>Raw_Data!C2899</f>
        <v>Indore</v>
      </c>
      <c r="D2899" s="15" t="str">
        <f>Raw_Data!D2899</f>
        <v>Sugarcane</v>
      </c>
      <c r="E2899" s="15" t="str">
        <f>Raw_Data!E2899</f>
        <v>Kharif</v>
      </c>
      <c r="F2899" s="15">
        <f>Raw_Data!F2899</f>
        <v>11.76</v>
      </c>
      <c r="G2899" s="18">
        <f>IF(Raw_Data!G2899="",ROUND(AVERAGEIFS(Raw_Data!$G$2:$G$4001,Raw_Data!$E$2:$E$4001,E2899),1),Raw_Data!G2899)</f>
        <v>765.9</v>
      </c>
      <c r="H2899" s="15">
        <f>Raw_Data!H2899</f>
        <v>31.6</v>
      </c>
      <c r="I2899" s="15">
        <f>Raw_Data!I2899</f>
        <v>77.900000000000006</v>
      </c>
      <c r="J2899" s="15">
        <f>Raw_Data!J2899</f>
        <v>7.5</v>
      </c>
      <c r="K2899" s="15">
        <f>Raw_Data!K2899</f>
        <v>6.25</v>
      </c>
      <c r="L2899" s="18">
        <f>IF(Raw_Data!L2899="",ROUND(AVERAGEIFS(Raw_Data!$L$2:$L$4001,Raw_Data!$E$2:$E$4001,E2899),1),Raw_Data!L2899)</f>
        <v>38.200000000000003</v>
      </c>
      <c r="M2899" s="15">
        <f>Raw_Data!M2899</f>
        <v>151</v>
      </c>
      <c r="N2899" s="15">
        <f>Raw_Data!N2899</f>
        <v>77</v>
      </c>
      <c r="O2899" s="15">
        <f>Raw_Data!O2899</f>
        <v>91.6</v>
      </c>
      <c r="P2899" s="15" t="str">
        <f>Raw_Data!P2899</f>
        <v>Sprinkler</v>
      </c>
      <c r="Q2899" s="15">
        <f>Raw_Data!Q2899</f>
        <v>139.9</v>
      </c>
      <c r="R2899" s="15">
        <f>Raw_Data!R2899</f>
        <v>6.85</v>
      </c>
      <c r="S2899" s="15">
        <f>Raw_Data!S2899</f>
        <v>0.88</v>
      </c>
      <c r="T2899" s="18">
        <f>IF(Raw_Data!T2899="",ROUND(AVERAGEIFS(Raw_Data!$T$2:$T$4001,Raw_Data!$E$2:$E$4001,E2899,Raw_Data!$D$2:$D$4001,D2899),2),IF(Raw_Data!T2899&gt;INDEX(Cleaning_Reference!$F$6:$F$13,MATCH(D2899,Cleaning_Reference!$A$6:$A$13,0)),INDEX(Cleaning_Reference!$F$6:$F$13,MATCH(D2899,Cleaning_Reference!$A$6:$A$13,0)),Raw_Data!T2899))</f>
        <v>56.65</v>
      </c>
      <c r="U2899" s="15">
        <f>Raw_Data!U2899</f>
        <v>666.2</v>
      </c>
      <c r="V2899" s="15">
        <f>Raw_Data!V2899</f>
        <v>3328</v>
      </c>
      <c r="W2899" s="15">
        <f>Raw_Data!W2899</f>
        <v>684492</v>
      </c>
      <c r="X2899" s="15">
        <f>Raw_Data!X2899</f>
        <v>2217114</v>
      </c>
      <c r="Y2899" s="15">
        <f>Raw_Data!Y2899</f>
        <v>1532622</v>
      </c>
      <c r="Z2899" s="15">
        <f>Raw_Data!Z2899</f>
        <v>18023</v>
      </c>
      <c r="AA2899" s="15">
        <f>Raw_Data!AA2899</f>
        <v>36.963999999999999</v>
      </c>
      <c r="AB2899" s="15">
        <f>Raw_Data!AB2899</f>
        <v>58.2</v>
      </c>
      <c r="AC2899" s="19" t="str">
        <f>IF(Raw_Data!G2899="","Yes","No")</f>
        <v>No</v>
      </c>
      <c r="AD2899" s="19" t="str">
        <f>IF(Raw_Data!L2899="","Yes","No")</f>
        <v>No</v>
      </c>
      <c r="AE2899" s="19" t="str">
        <f>IF(Raw_Data!T2899="","Imputed",IF(Raw_Data!T2899&gt;INDEX(Cleaning_Reference!$F$6:$F$13,MATCH(D2899,Cleaning_Reference!$A$6:$A$13,0)),"Capped","Original"))</f>
        <v>Original</v>
      </c>
      <c r="AF2899" s="21">
        <f t="shared" si="45"/>
        <v>666.2</v>
      </c>
    </row>
    <row r="2900" spans="1:32" ht="15" customHeight="1" x14ac:dyDescent="0.3">
      <c r="A2900" s="20" t="str">
        <f>Raw_Data!A2900</f>
        <v>SF12899</v>
      </c>
      <c r="B2900" s="15" t="str">
        <f>Raw_Data!B2900</f>
        <v>Andhra Pradesh</v>
      </c>
      <c r="C2900" s="15" t="str">
        <f>Raw_Data!C2900</f>
        <v>Ludhiana</v>
      </c>
      <c r="D2900" s="15" t="str">
        <f>Raw_Data!D2900</f>
        <v>Wheat</v>
      </c>
      <c r="E2900" s="15" t="str">
        <f>Raw_Data!E2900</f>
        <v>Rabi</v>
      </c>
      <c r="F2900" s="15">
        <f>Raw_Data!F2900</f>
        <v>1.57</v>
      </c>
      <c r="G2900" s="18">
        <f>IF(Raw_Data!G2900="",ROUND(AVERAGEIFS(Raw_Data!$G$2:$G$4001,Raw_Data!$E$2:$E$4001,E2900),1),Raw_Data!G2900)</f>
        <v>504.3</v>
      </c>
      <c r="H2900" s="15">
        <f>Raw_Data!H2900</f>
        <v>23</v>
      </c>
      <c r="I2900" s="15">
        <f>Raw_Data!I2900</f>
        <v>55.9</v>
      </c>
      <c r="J2900" s="15">
        <f>Raw_Data!J2900</f>
        <v>7</v>
      </c>
      <c r="K2900" s="15">
        <f>Raw_Data!K2900</f>
        <v>7.19</v>
      </c>
      <c r="L2900" s="18">
        <f>IF(Raw_Data!L2900="",ROUND(AVERAGEIFS(Raw_Data!$L$2:$L$4001,Raw_Data!$E$2:$E$4001,E2900),1),Raw_Data!L2900)</f>
        <v>25.5</v>
      </c>
      <c r="M2900" s="15">
        <f>Raw_Data!M2900</f>
        <v>126.3</v>
      </c>
      <c r="N2900" s="15">
        <f>Raw_Data!N2900</f>
        <v>47.3</v>
      </c>
      <c r="O2900" s="15">
        <f>Raw_Data!O2900</f>
        <v>103.1</v>
      </c>
      <c r="P2900" s="15" t="str">
        <f>Raw_Data!P2900</f>
        <v>Flood</v>
      </c>
      <c r="Q2900" s="15">
        <f>Raw_Data!Q2900</f>
        <v>280.7</v>
      </c>
      <c r="R2900" s="15">
        <f>Raw_Data!R2900</f>
        <v>7.33</v>
      </c>
      <c r="S2900" s="15">
        <f>Raw_Data!S2900</f>
        <v>1</v>
      </c>
      <c r="T2900" s="18">
        <f>IF(Raw_Data!T2900="",ROUND(AVERAGEIFS(Raw_Data!$T$2:$T$4001,Raw_Data!$E$2:$E$4001,E2900,Raw_Data!$D$2:$D$4001,D2900),2),IF(Raw_Data!T2900&gt;INDEX(Cleaning_Reference!$F$6:$F$13,MATCH(D2900,Cleaning_Reference!$A$6:$A$13,0)),INDEX(Cleaning_Reference!$F$6:$F$13,MATCH(D2900,Cleaning_Reference!$A$6:$A$13,0)),Raw_Data!T2900))</f>
        <v>1.79</v>
      </c>
      <c r="U2900" s="15">
        <f>Raw_Data!U2900</f>
        <v>2.81</v>
      </c>
      <c r="V2900" s="15">
        <f>Raw_Data!V2900</f>
        <v>26180</v>
      </c>
      <c r="W2900" s="15">
        <f>Raw_Data!W2900</f>
        <v>125959</v>
      </c>
      <c r="X2900" s="15">
        <f>Raw_Data!X2900</f>
        <v>73566</v>
      </c>
      <c r="Y2900" s="15">
        <f>Raw_Data!Y2900</f>
        <v>-52393</v>
      </c>
      <c r="Z2900" s="15">
        <f>Raw_Data!Z2900</f>
        <v>1226</v>
      </c>
      <c r="AA2900" s="15">
        <f>Raw_Data!AA2900</f>
        <v>2.2919999999999998</v>
      </c>
      <c r="AB2900" s="15">
        <f>Raw_Data!AB2900</f>
        <v>22.3</v>
      </c>
      <c r="AC2900" s="19" t="str">
        <f>IF(Raw_Data!G2900="","Yes","No")</f>
        <v>No</v>
      </c>
      <c r="AD2900" s="19" t="str">
        <f>IF(Raw_Data!L2900="","Yes","No")</f>
        <v>No</v>
      </c>
      <c r="AE2900" s="19" t="str">
        <f>IF(Raw_Data!T2900="","Imputed",IF(Raw_Data!T2900&gt;INDEX(Cleaning_Reference!$F$6:$F$13,MATCH(D2900,Cleaning_Reference!$A$6:$A$13,0)),"Capped","Original"))</f>
        <v>Original</v>
      </c>
      <c r="AF2900" s="21">
        <f t="shared" si="45"/>
        <v>2.81</v>
      </c>
    </row>
    <row r="2901" spans="1:32" ht="15" customHeight="1" x14ac:dyDescent="0.3">
      <c r="A2901" s="20" t="str">
        <f>Raw_Data!A2901</f>
        <v>SF12900</v>
      </c>
      <c r="B2901" s="15" t="str">
        <f>Raw_Data!B2901</f>
        <v>Gujarat</v>
      </c>
      <c r="C2901" s="15" t="str">
        <f>Raw_Data!C2901</f>
        <v>Erode</v>
      </c>
      <c r="D2901" s="15" t="str">
        <f>Raw_Data!D2901</f>
        <v>Groundnut</v>
      </c>
      <c r="E2901" s="15" t="str">
        <f>Raw_Data!E2901</f>
        <v>Rabi</v>
      </c>
      <c r="F2901" s="15">
        <f>Raw_Data!F2901</f>
        <v>10.039999999999999</v>
      </c>
      <c r="G2901" s="18">
        <f>IF(Raw_Data!G2901="",ROUND(AVERAGEIFS(Raw_Data!$G$2:$G$4001,Raw_Data!$E$2:$E$4001,E2901),1),Raw_Data!G2901)</f>
        <v>163.6</v>
      </c>
      <c r="H2901" s="15">
        <f>Raw_Data!H2901</f>
        <v>19.600000000000001</v>
      </c>
      <c r="I2901" s="15">
        <f>Raw_Data!I2901</f>
        <v>64.900000000000006</v>
      </c>
      <c r="J2901" s="15">
        <f>Raw_Data!J2901</f>
        <v>6.8</v>
      </c>
      <c r="K2901" s="15">
        <f>Raw_Data!K2901</f>
        <v>6.94</v>
      </c>
      <c r="L2901" s="18">
        <f>IF(Raw_Data!L2901="",ROUND(AVERAGEIFS(Raw_Data!$L$2:$L$4001,Raw_Data!$E$2:$E$4001,E2901),1),Raw_Data!L2901)</f>
        <v>28</v>
      </c>
      <c r="M2901" s="15">
        <f>Raw_Data!M2901</f>
        <v>104.2</v>
      </c>
      <c r="N2901" s="15">
        <f>Raw_Data!N2901</f>
        <v>51.5</v>
      </c>
      <c r="O2901" s="15">
        <f>Raw_Data!O2901</f>
        <v>55.4</v>
      </c>
      <c r="P2901" s="15" t="str">
        <f>Raw_Data!P2901</f>
        <v>Rainfed</v>
      </c>
      <c r="Q2901" s="15">
        <f>Raw_Data!Q2901</f>
        <v>97.9</v>
      </c>
      <c r="R2901" s="15">
        <f>Raw_Data!R2901</f>
        <v>6.05</v>
      </c>
      <c r="S2901" s="15">
        <f>Raw_Data!S2901</f>
        <v>0.85</v>
      </c>
      <c r="T2901" s="18">
        <f>IF(Raw_Data!T2901="",ROUND(AVERAGEIFS(Raw_Data!$T$2:$T$4001,Raw_Data!$E$2:$E$4001,E2901,Raw_Data!$D$2:$D$4001,D2901),2),IF(Raw_Data!T2901&gt;INDEX(Cleaning_Reference!$F$6:$F$13,MATCH(D2901,Cleaning_Reference!$A$6:$A$13,0)),INDEX(Cleaning_Reference!$F$6:$F$13,MATCH(D2901,Cleaning_Reference!$A$6:$A$13,0)),Raw_Data!T2901))</f>
        <v>0.95</v>
      </c>
      <c r="U2901" s="15">
        <f>Raw_Data!U2901</f>
        <v>9.5399999999999991</v>
      </c>
      <c r="V2901" s="15">
        <f>Raw_Data!V2901</f>
        <v>46514</v>
      </c>
      <c r="W2901" s="15">
        <f>Raw_Data!W2901</f>
        <v>575942</v>
      </c>
      <c r="X2901" s="15">
        <f>Raw_Data!X2901</f>
        <v>443744</v>
      </c>
      <c r="Y2901" s="15">
        <f>Raw_Data!Y2901</f>
        <v>-132198</v>
      </c>
      <c r="Z2901" s="15">
        <f>Raw_Data!Z2901</f>
        <v>2894</v>
      </c>
      <c r="AA2901" s="15">
        <f>Raw_Data!AA2901</f>
        <v>3.2959999999999998</v>
      </c>
      <c r="AB2901" s="15">
        <f>Raw_Data!AB2901</f>
        <v>26.5</v>
      </c>
      <c r="AC2901" s="19" t="str">
        <f>IF(Raw_Data!G2901="","Yes","No")</f>
        <v>No</v>
      </c>
      <c r="AD2901" s="19" t="str">
        <f>IF(Raw_Data!L2901="","Yes","No")</f>
        <v>No</v>
      </c>
      <c r="AE2901" s="19" t="str">
        <f>IF(Raw_Data!T2901="","Imputed",IF(Raw_Data!T2901&gt;INDEX(Cleaning_Reference!$F$6:$F$13,MATCH(D2901,Cleaning_Reference!$A$6:$A$13,0)),"Capped","Original"))</f>
        <v>Original</v>
      </c>
      <c r="AF2901" s="21">
        <f t="shared" si="45"/>
        <v>9.5399999999999991</v>
      </c>
    </row>
    <row r="2902" spans="1:32" ht="15" customHeight="1" x14ac:dyDescent="0.3">
      <c r="A2902" s="20" t="str">
        <f>Raw_Data!A2902</f>
        <v>SF12901</v>
      </c>
      <c r="B2902" s="15" t="str">
        <f>Raw_Data!B2902</f>
        <v>Andhra Pradesh</v>
      </c>
      <c r="C2902" s="15" t="str">
        <f>Raw_Data!C2902</f>
        <v>Nalgonda</v>
      </c>
      <c r="D2902" s="15" t="str">
        <f>Raw_Data!D2902</f>
        <v>Sugarcane</v>
      </c>
      <c r="E2902" s="15" t="str">
        <f>Raw_Data!E2902</f>
        <v>Zaid</v>
      </c>
      <c r="F2902" s="15">
        <f>Raw_Data!F2902</f>
        <v>12.92</v>
      </c>
      <c r="G2902" s="18">
        <f>IF(Raw_Data!G2902="",ROUND(AVERAGEIFS(Raw_Data!$G$2:$G$4001,Raw_Data!$E$2:$E$4001,E2902),1),Raw_Data!G2902)</f>
        <v>451.8</v>
      </c>
      <c r="H2902" s="15">
        <f>Raw_Data!H2902</f>
        <v>32.5</v>
      </c>
      <c r="I2902" s="15">
        <f>Raw_Data!I2902</f>
        <v>42.8</v>
      </c>
      <c r="J2902" s="15">
        <f>Raw_Data!J2902</f>
        <v>7.3</v>
      </c>
      <c r="K2902" s="15">
        <f>Raw_Data!K2902</f>
        <v>6.4</v>
      </c>
      <c r="L2902" s="18">
        <f>IF(Raw_Data!L2902="",ROUND(AVERAGEIFS(Raw_Data!$L$2:$L$4001,Raw_Data!$E$2:$E$4001,E2902),1),Raw_Data!L2902)</f>
        <v>18.2</v>
      </c>
      <c r="M2902" s="15">
        <f>Raw_Data!M2902</f>
        <v>124.8</v>
      </c>
      <c r="N2902" s="15">
        <f>Raw_Data!N2902</f>
        <v>57.4</v>
      </c>
      <c r="O2902" s="15">
        <f>Raw_Data!O2902</f>
        <v>135.1</v>
      </c>
      <c r="P2902" s="15" t="str">
        <f>Raw_Data!P2902</f>
        <v>Sprinkler</v>
      </c>
      <c r="Q2902" s="15">
        <f>Raw_Data!Q2902</f>
        <v>220.7</v>
      </c>
      <c r="R2902" s="15">
        <f>Raw_Data!R2902</f>
        <v>7.71</v>
      </c>
      <c r="S2902" s="15">
        <f>Raw_Data!S2902</f>
        <v>0.85</v>
      </c>
      <c r="T2902" s="18">
        <f>IF(Raw_Data!T2902="",ROUND(AVERAGEIFS(Raw_Data!$T$2:$T$4001,Raw_Data!$E$2:$E$4001,E2902,Raw_Data!$D$2:$D$4001,D2902),2),IF(Raw_Data!T2902&gt;INDEX(Cleaning_Reference!$F$6:$F$13,MATCH(D2902,Cleaning_Reference!$A$6:$A$13,0)),INDEX(Cleaning_Reference!$F$6:$F$13,MATCH(D2902,Cleaning_Reference!$A$6:$A$13,0)),Raw_Data!T2902))</f>
        <v>50.35</v>
      </c>
      <c r="U2902" s="15">
        <f>Raw_Data!U2902</f>
        <v>650.52</v>
      </c>
      <c r="V2902" s="15">
        <f>Raw_Data!V2902</f>
        <v>3516</v>
      </c>
      <c r="W2902" s="15">
        <f>Raw_Data!W2902</f>
        <v>956505</v>
      </c>
      <c r="X2902" s="15">
        <f>Raw_Data!X2902</f>
        <v>2287228</v>
      </c>
      <c r="Y2902" s="15">
        <f>Raw_Data!Y2902</f>
        <v>1330723</v>
      </c>
      <c r="Z2902" s="15">
        <f>Raw_Data!Z2902</f>
        <v>23562</v>
      </c>
      <c r="AA2902" s="15">
        <f>Raw_Data!AA2902</f>
        <v>27.609000000000002</v>
      </c>
      <c r="AB2902" s="15">
        <f>Raw_Data!AB2902</f>
        <v>35.9</v>
      </c>
      <c r="AC2902" s="19" t="str">
        <f>IF(Raw_Data!G2902="","Yes","No")</f>
        <v>No</v>
      </c>
      <c r="AD2902" s="19" t="str">
        <f>IF(Raw_Data!L2902="","Yes","No")</f>
        <v>No</v>
      </c>
      <c r="AE2902" s="19" t="str">
        <f>IF(Raw_Data!T2902="","Imputed",IF(Raw_Data!T2902&gt;INDEX(Cleaning_Reference!$F$6:$F$13,MATCH(D2902,Cleaning_Reference!$A$6:$A$13,0)),"Capped","Original"))</f>
        <v>Original</v>
      </c>
      <c r="AF2902" s="21">
        <f t="shared" si="45"/>
        <v>650.52</v>
      </c>
    </row>
    <row r="2903" spans="1:32" ht="15" customHeight="1" x14ac:dyDescent="0.3">
      <c r="A2903" s="20" t="str">
        <f>Raw_Data!A2903</f>
        <v>SF12902</v>
      </c>
      <c r="B2903" s="15" t="str">
        <f>Raw_Data!B2903</f>
        <v>Gujarat</v>
      </c>
      <c r="C2903" s="15" t="str">
        <f>Raw_Data!C2903</f>
        <v>Guntur</v>
      </c>
      <c r="D2903" s="15" t="str">
        <f>Raw_Data!D2903</f>
        <v>Groundnut</v>
      </c>
      <c r="E2903" s="15" t="str">
        <f>Raw_Data!E2903</f>
        <v>Kharif</v>
      </c>
      <c r="F2903" s="15">
        <f>Raw_Data!F2903</f>
        <v>5.21</v>
      </c>
      <c r="G2903" s="18">
        <f>IF(Raw_Data!G2903="",ROUND(AVERAGEIFS(Raw_Data!$G$2:$G$4001,Raw_Data!$E$2:$E$4001,E2903),1),Raw_Data!G2903)</f>
        <v>743.2</v>
      </c>
      <c r="H2903" s="15">
        <f>Raw_Data!H2903</f>
        <v>28.1</v>
      </c>
      <c r="I2903" s="15">
        <f>Raw_Data!I2903</f>
        <v>68.8</v>
      </c>
      <c r="J2903" s="15">
        <f>Raw_Data!J2903</f>
        <v>5.5</v>
      </c>
      <c r="K2903" s="15">
        <f>Raw_Data!K2903</f>
        <v>6.6</v>
      </c>
      <c r="L2903" s="18">
        <f>IF(Raw_Data!L2903="",ROUND(AVERAGEIFS(Raw_Data!$L$2:$L$4001,Raw_Data!$E$2:$E$4001,E2903),1),Raw_Data!L2903)</f>
        <v>22.7</v>
      </c>
      <c r="M2903" s="15">
        <f>Raw_Data!M2903</f>
        <v>189.2</v>
      </c>
      <c r="N2903" s="15">
        <f>Raw_Data!N2903</f>
        <v>39.9</v>
      </c>
      <c r="O2903" s="15">
        <f>Raw_Data!O2903</f>
        <v>123.6</v>
      </c>
      <c r="P2903" s="15" t="str">
        <f>Raw_Data!P2903</f>
        <v>Rainfed</v>
      </c>
      <c r="Q2903" s="15">
        <f>Raw_Data!Q2903</f>
        <v>256.7</v>
      </c>
      <c r="R2903" s="15">
        <f>Raw_Data!R2903</f>
        <v>5.0199999999999996</v>
      </c>
      <c r="S2903" s="15">
        <f>Raw_Data!S2903</f>
        <v>0.94</v>
      </c>
      <c r="T2903" s="18">
        <f>IF(Raw_Data!T2903="",ROUND(AVERAGEIFS(Raw_Data!$T$2:$T$4001,Raw_Data!$E$2:$E$4001,E2903,Raw_Data!$D$2:$D$4001,D2903),2),IF(Raw_Data!T2903&gt;INDEX(Cleaning_Reference!$F$6:$F$13,MATCH(D2903,Cleaning_Reference!$A$6:$A$13,0)),INDEX(Cleaning_Reference!$F$6:$F$13,MATCH(D2903,Cleaning_Reference!$A$6:$A$13,0)),Raw_Data!T2903))</f>
        <v>2.0299999999999998</v>
      </c>
      <c r="U2903" s="15">
        <f>Raw_Data!U2903</f>
        <v>10.58</v>
      </c>
      <c r="V2903" s="15">
        <f>Raw_Data!V2903</f>
        <v>59044</v>
      </c>
      <c r="W2903" s="15">
        <f>Raw_Data!W2903</f>
        <v>369550</v>
      </c>
      <c r="X2903" s="15">
        <f>Raw_Data!X2903</f>
        <v>624686</v>
      </c>
      <c r="Y2903" s="15">
        <f>Raw_Data!Y2903</f>
        <v>255136</v>
      </c>
      <c r="Z2903" s="15">
        <f>Raw_Data!Z2903</f>
        <v>1312</v>
      </c>
      <c r="AA2903" s="15">
        <f>Raw_Data!AA2903</f>
        <v>8.0640000000000001</v>
      </c>
      <c r="AB2903" s="15">
        <f>Raw_Data!AB2903</f>
        <v>40.700000000000003</v>
      </c>
      <c r="AC2903" s="19" t="str">
        <f>IF(Raw_Data!G2903="","Yes","No")</f>
        <v>No</v>
      </c>
      <c r="AD2903" s="19" t="str">
        <f>IF(Raw_Data!L2903="","Yes","No")</f>
        <v>No</v>
      </c>
      <c r="AE2903" s="19" t="str">
        <f>IF(Raw_Data!T2903="","Imputed",IF(Raw_Data!T2903&gt;INDEX(Cleaning_Reference!$F$6:$F$13,MATCH(D2903,Cleaning_Reference!$A$6:$A$13,0)),"Capped","Original"))</f>
        <v>Original</v>
      </c>
      <c r="AF2903" s="21">
        <f t="shared" si="45"/>
        <v>10.58</v>
      </c>
    </row>
    <row r="2904" spans="1:32" ht="15" customHeight="1" x14ac:dyDescent="0.3">
      <c r="A2904" s="20" t="str">
        <f>Raw_Data!A2904</f>
        <v>SF12903</v>
      </c>
      <c r="B2904" s="15" t="str">
        <f>Raw_Data!B2904</f>
        <v>Tamil Nadu</v>
      </c>
      <c r="C2904" s="15" t="str">
        <f>Raw_Data!C2904</f>
        <v>Ludhiana</v>
      </c>
      <c r="D2904" s="15" t="str">
        <f>Raw_Data!D2904</f>
        <v>Rice</v>
      </c>
      <c r="E2904" s="15" t="str">
        <f>Raw_Data!E2904</f>
        <v>Rabi</v>
      </c>
      <c r="F2904" s="15">
        <f>Raw_Data!F2904</f>
        <v>7.12</v>
      </c>
      <c r="G2904" s="18">
        <f>IF(Raw_Data!G2904="",ROUND(AVERAGEIFS(Raw_Data!$G$2:$G$4001,Raw_Data!$E$2:$E$4001,E2904),1),Raw_Data!G2904)</f>
        <v>368.1</v>
      </c>
      <c r="H2904" s="15">
        <f>Raw_Data!H2904</f>
        <v>24.5</v>
      </c>
      <c r="I2904" s="15">
        <f>Raw_Data!I2904</f>
        <v>55.7</v>
      </c>
      <c r="J2904" s="15">
        <f>Raw_Data!J2904</f>
        <v>7.2</v>
      </c>
      <c r="K2904" s="15">
        <f>Raw_Data!K2904</f>
        <v>6.14</v>
      </c>
      <c r="L2904" s="18">
        <f>IF(Raw_Data!L2904="",ROUND(AVERAGEIFS(Raw_Data!$L$2:$L$4001,Raw_Data!$E$2:$E$4001,E2904),1),Raw_Data!L2904)</f>
        <v>22.8</v>
      </c>
      <c r="M2904" s="15">
        <f>Raw_Data!M2904</f>
        <v>97.8</v>
      </c>
      <c r="N2904" s="15">
        <f>Raw_Data!N2904</f>
        <v>66.599999999999994</v>
      </c>
      <c r="O2904" s="15">
        <f>Raw_Data!O2904</f>
        <v>104.8</v>
      </c>
      <c r="P2904" s="15" t="str">
        <f>Raw_Data!P2904</f>
        <v>Rainfed</v>
      </c>
      <c r="Q2904" s="15">
        <f>Raw_Data!Q2904</f>
        <v>152.5</v>
      </c>
      <c r="R2904" s="15">
        <f>Raw_Data!R2904</f>
        <v>3.69</v>
      </c>
      <c r="S2904" s="15">
        <f>Raw_Data!S2904</f>
        <v>0.77</v>
      </c>
      <c r="T2904" s="18">
        <f>IF(Raw_Data!T2904="",ROUND(AVERAGEIFS(Raw_Data!$T$2:$T$4001,Raw_Data!$E$2:$E$4001,E2904,Raw_Data!$D$2:$D$4001,D2904),2),IF(Raw_Data!T2904&gt;INDEX(Cleaning_Reference!$F$6:$F$13,MATCH(D2904,Cleaning_Reference!$A$6:$A$13,0)),INDEX(Cleaning_Reference!$F$6:$F$13,MATCH(D2904,Cleaning_Reference!$A$6:$A$13,0)),Raw_Data!T2904))</f>
        <v>1.69</v>
      </c>
      <c r="U2904" s="15">
        <f>Raw_Data!U2904</f>
        <v>12.03</v>
      </c>
      <c r="V2904" s="15">
        <f>Raw_Data!V2904</f>
        <v>22829</v>
      </c>
      <c r="W2904" s="15">
        <f>Raw_Data!W2904</f>
        <v>439651</v>
      </c>
      <c r="X2904" s="15">
        <f>Raw_Data!X2904</f>
        <v>274633</v>
      </c>
      <c r="Y2904" s="15">
        <f>Raw_Data!Y2904</f>
        <v>-165018</v>
      </c>
      <c r="Z2904" s="15">
        <f>Raw_Data!Z2904</f>
        <v>5910</v>
      </c>
      <c r="AA2904" s="15">
        <f>Raw_Data!AA2904</f>
        <v>2.036</v>
      </c>
      <c r="AB2904" s="15">
        <f>Raw_Data!AB2904</f>
        <v>34.6</v>
      </c>
      <c r="AC2904" s="19" t="str">
        <f>IF(Raw_Data!G2904="","Yes","No")</f>
        <v>No</v>
      </c>
      <c r="AD2904" s="19" t="str">
        <f>IF(Raw_Data!L2904="","Yes","No")</f>
        <v>No</v>
      </c>
      <c r="AE2904" s="19" t="str">
        <f>IF(Raw_Data!T2904="","Imputed",IF(Raw_Data!T2904&gt;INDEX(Cleaning_Reference!$F$6:$F$13,MATCH(D2904,Cleaning_Reference!$A$6:$A$13,0)),"Capped","Original"))</f>
        <v>Original</v>
      </c>
      <c r="AF2904" s="21">
        <f t="shared" si="45"/>
        <v>12.03</v>
      </c>
    </row>
    <row r="2905" spans="1:32" ht="15" customHeight="1" x14ac:dyDescent="0.3">
      <c r="A2905" s="20" t="str">
        <f>Raw_Data!A2905</f>
        <v>SF12904</v>
      </c>
      <c r="B2905" s="15" t="str">
        <f>Raw_Data!B2905</f>
        <v>Karnataka</v>
      </c>
      <c r="C2905" s="15" t="str">
        <f>Raw_Data!C2905</f>
        <v>Nashik</v>
      </c>
      <c r="D2905" s="15" t="str">
        <f>Raw_Data!D2905</f>
        <v>Rice</v>
      </c>
      <c r="E2905" s="15" t="str">
        <f>Raw_Data!E2905</f>
        <v>Rabi</v>
      </c>
      <c r="F2905" s="15">
        <f>Raw_Data!F2905</f>
        <v>4.29</v>
      </c>
      <c r="G2905" s="18">
        <f>IF(Raw_Data!G2905="",ROUND(AVERAGEIFS(Raw_Data!$G$2:$G$4001,Raw_Data!$E$2:$E$4001,E2905),1),Raw_Data!G2905)</f>
        <v>508.4</v>
      </c>
      <c r="H2905" s="15">
        <f>Raw_Data!H2905</f>
        <v>22.8</v>
      </c>
      <c r="I2905" s="15">
        <f>Raw_Data!I2905</f>
        <v>56.7</v>
      </c>
      <c r="J2905" s="15">
        <f>Raw_Data!J2905</f>
        <v>8.6</v>
      </c>
      <c r="K2905" s="15">
        <f>Raw_Data!K2905</f>
        <v>6.44</v>
      </c>
      <c r="L2905" s="18">
        <f>IF(Raw_Data!L2905="",ROUND(AVERAGEIFS(Raw_Data!$L$2:$L$4001,Raw_Data!$E$2:$E$4001,E2905),1),Raw_Data!L2905)</f>
        <v>24.6</v>
      </c>
      <c r="M2905" s="15">
        <f>Raw_Data!M2905</f>
        <v>87</v>
      </c>
      <c r="N2905" s="15">
        <f>Raw_Data!N2905</f>
        <v>52.4</v>
      </c>
      <c r="O2905" s="15">
        <f>Raw_Data!O2905</f>
        <v>127.5</v>
      </c>
      <c r="P2905" s="15" t="str">
        <f>Raw_Data!P2905</f>
        <v>Drip</v>
      </c>
      <c r="Q2905" s="15">
        <f>Raw_Data!Q2905</f>
        <v>188.2</v>
      </c>
      <c r="R2905" s="15">
        <f>Raw_Data!R2905</f>
        <v>3.41</v>
      </c>
      <c r="S2905" s="15">
        <f>Raw_Data!S2905</f>
        <v>0.79</v>
      </c>
      <c r="T2905" s="18">
        <f>IF(Raw_Data!T2905="",ROUND(AVERAGEIFS(Raw_Data!$T$2:$T$4001,Raw_Data!$E$2:$E$4001,E2905,Raw_Data!$D$2:$D$4001,D2905),2),IF(Raw_Data!T2905&gt;INDEX(Cleaning_Reference!$F$6:$F$13,MATCH(D2905,Cleaning_Reference!$A$6:$A$13,0)),INDEX(Cleaning_Reference!$F$6:$F$13,MATCH(D2905,Cleaning_Reference!$A$6:$A$13,0)),Raw_Data!T2905))</f>
        <v>3.35</v>
      </c>
      <c r="U2905" s="15">
        <f>Raw_Data!U2905</f>
        <v>14.37</v>
      </c>
      <c r="V2905" s="15">
        <f>Raw_Data!V2905</f>
        <v>21373</v>
      </c>
      <c r="W2905" s="15">
        <f>Raw_Data!W2905</f>
        <v>313375</v>
      </c>
      <c r="X2905" s="15">
        <f>Raw_Data!X2905</f>
        <v>307130</v>
      </c>
      <c r="Y2905" s="15">
        <f>Raw_Data!Y2905</f>
        <v>-6245</v>
      </c>
      <c r="Z2905" s="15">
        <f>Raw_Data!Z2905</f>
        <v>6247</v>
      </c>
      <c r="AA2905" s="15">
        <f>Raw_Data!AA2905</f>
        <v>2.2999999999999998</v>
      </c>
      <c r="AB2905" s="15">
        <f>Raw_Data!AB2905</f>
        <v>43.7</v>
      </c>
      <c r="AC2905" s="19" t="str">
        <f>IF(Raw_Data!G2905="","Yes","No")</f>
        <v>No</v>
      </c>
      <c r="AD2905" s="19" t="str">
        <f>IF(Raw_Data!L2905="","Yes","No")</f>
        <v>No</v>
      </c>
      <c r="AE2905" s="19" t="str">
        <f>IF(Raw_Data!T2905="","Imputed",IF(Raw_Data!T2905&gt;INDEX(Cleaning_Reference!$F$6:$F$13,MATCH(D2905,Cleaning_Reference!$A$6:$A$13,0)),"Capped","Original"))</f>
        <v>Original</v>
      </c>
      <c r="AF2905" s="21">
        <f t="shared" si="45"/>
        <v>14.37</v>
      </c>
    </row>
    <row r="2906" spans="1:32" ht="15" customHeight="1" x14ac:dyDescent="0.3">
      <c r="A2906" s="20" t="str">
        <f>Raw_Data!A2906</f>
        <v>SF12905</v>
      </c>
      <c r="B2906" s="15" t="str">
        <f>Raw_Data!B2906</f>
        <v>Madhya Pradesh</v>
      </c>
      <c r="C2906" s="15" t="str">
        <f>Raw_Data!C2906</f>
        <v>Nashik</v>
      </c>
      <c r="D2906" s="15" t="str">
        <f>Raw_Data!D2906</f>
        <v>Wheat</v>
      </c>
      <c r="E2906" s="15" t="str">
        <f>Raw_Data!E2906</f>
        <v>Kharif</v>
      </c>
      <c r="F2906" s="15">
        <f>Raw_Data!F2906</f>
        <v>0.9</v>
      </c>
      <c r="G2906" s="18">
        <f>IF(Raw_Data!G2906="",ROUND(AVERAGEIFS(Raw_Data!$G$2:$G$4001,Raw_Data!$E$2:$E$4001,E2906),1),Raw_Data!G2906)</f>
        <v>999.3</v>
      </c>
      <c r="H2906" s="15">
        <f>Raw_Data!H2906</f>
        <v>28.6</v>
      </c>
      <c r="I2906" s="15">
        <f>Raw_Data!I2906</f>
        <v>82.1</v>
      </c>
      <c r="J2906" s="15">
        <f>Raw_Data!J2906</f>
        <v>5.5</v>
      </c>
      <c r="K2906" s="15">
        <f>Raw_Data!K2906</f>
        <v>6.69</v>
      </c>
      <c r="L2906" s="18">
        <f>IF(Raw_Data!L2906="",ROUND(AVERAGEIFS(Raw_Data!$L$2:$L$4001,Raw_Data!$E$2:$E$4001,E2906),1),Raw_Data!L2906)</f>
        <v>34.299999999999997</v>
      </c>
      <c r="M2906" s="15">
        <f>Raw_Data!M2906</f>
        <v>124.1</v>
      </c>
      <c r="N2906" s="15">
        <f>Raw_Data!N2906</f>
        <v>48.1</v>
      </c>
      <c r="O2906" s="15">
        <f>Raw_Data!O2906</f>
        <v>92.9</v>
      </c>
      <c r="P2906" s="15" t="str">
        <f>Raw_Data!P2906</f>
        <v>Flood</v>
      </c>
      <c r="Q2906" s="15">
        <f>Raw_Data!Q2906</f>
        <v>216.4</v>
      </c>
      <c r="R2906" s="15">
        <f>Raw_Data!R2906</f>
        <v>7.57</v>
      </c>
      <c r="S2906" s="15">
        <f>Raw_Data!S2906</f>
        <v>0.9</v>
      </c>
      <c r="T2906" s="18">
        <f>IF(Raw_Data!T2906="",ROUND(AVERAGEIFS(Raw_Data!$T$2:$T$4001,Raw_Data!$E$2:$E$4001,E2906,Raw_Data!$D$2:$D$4001,D2906),2),IF(Raw_Data!T2906&gt;INDEX(Cleaning_Reference!$F$6:$F$13,MATCH(D2906,Cleaning_Reference!$A$6:$A$13,0)),INDEX(Cleaning_Reference!$F$6:$F$13,MATCH(D2906,Cleaning_Reference!$A$6:$A$13,0)),Raw_Data!T2906))</f>
        <v>2.2599999999999998</v>
      </c>
      <c r="U2906" s="15">
        <f>Raw_Data!U2906</f>
        <v>2.0299999999999998</v>
      </c>
      <c r="V2906" s="15">
        <f>Raw_Data!V2906</f>
        <v>21800</v>
      </c>
      <c r="W2906" s="15">
        <f>Raw_Data!W2906</f>
        <v>70688</v>
      </c>
      <c r="X2906" s="15">
        <f>Raw_Data!X2906</f>
        <v>44254</v>
      </c>
      <c r="Y2906" s="15">
        <f>Raw_Data!Y2906</f>
        <v>-26434</v>
      </c>
      <c r="Z2906" s="15">
        <f>Raw_Data!Z2906</f>
        <v>581</v>
      </c>
      <c r="AA2906" s="15">
        <f>Raw_Data!AA2906</f>
        <v>3.4940000000000002</v>
      </c>
      <c r="AB2906" s="15">
        <f>Raw_Data!AB2906</f>
        <v>43.1</v>
      </c>
      <c r="AC2906" s="19" t="str">
        <f>IF(Raw_Data!G2906="","Yes","No")</f>
        <v>No</v>
      </c>
      <c r="AD2906" s="19" t="str">
        <f>IF(Raw_Data!L2906="","Yes","No")</f>
        <v>No</v>
      </c>
      <c r="AE2906" s="19" t="str">
        <f>IF(Raw_Data!T2906="","Imputed",IF(Raw_Data!T2906&gt;INDEX(Cleaning_Reference!$F$6:$F$13,MATCH(D2906,Cleaning_Reference!$A$6:$A$13,0)),"Capped","Original"))</f>
        <v>Original</v>
      </c>
      <c r="AF2906" s="21">
        <f t="shared" si="45"/>
        <v>2.0299999999999998</v>
      </c>
    </row>
    <row r="2907" spans="1:32" ht="15" customHeight="1" x14ac:dyDescent="0.3">
      <c r="A2907" s="20" t="str">
        <f>Raw_Data!A2907</f>
        <v>SF12906</v>
      </c>
      <c r="B2907" s="15" t="str">
        <f>Raw_Data!B2907</f>
        <v>Telangana</v>
      </c>
      <c r="C2907" s="15" t="str">
        <f>Raw_Data!C2907</f>
        <v>Guntur</v>
      </c>
      <c r="D2907" s="15" t="str">
        <f>Raw_Data!D2907</f>
        <v>Sugarcane</v>
      </c>
      <c r="E2907" s="15" t="str">
        <f>Raw_Data!E2907</f>
        <v>Zaid</v>
      </c>
      <c r="F2907" s="15">
        <f>Raw_Data!F2907</f>
        <v>1.46</v>
      </c>
      <c r="G2907" s="18">
        <f>IF(Raw_Data!G2907="",ROUND(AVERAGEIFS(Raw_Data!$G$2:$G$4001,Raw_Data!$E$2:$E$4001,E2907),1),Raw_Data!G2907)</f>
        <v>260.2</v>
      </c>
      <c r="H2907" s="15">
        <f>Raw_Data!H2907</f>
        <v>32.799999999999997</v>
      </c>
      <c r="I2907" s="15">
        <f>Raw_Data!I2907</f>
        <v>43.5</v>
      </c>
      <c r="J2907" s="15">
        <f>Raw_Data!J2907</f>
        <v>7.2</v>
      </c>
      <c r="K2907" s="15">
        <f>Raw_Data!K2907</f>
        <v>7.04</v>
      </c>
      <c r="L2907" s="18">
        <f>IF(Raw_Data!L2907="",ROUND(AVERAGEIFS(Raw_Data!$L$2:$L$4001,Raw_Data!$E$2:$E$4001,E2907),1),Raw_Data!L2907)</f>
        <v>22.8</v>
      </c>
      <c r="M2907" s="15">
        <f>Raw_Data!M2907</f>
        <v>132.19999999999999</v>
      </c>
      <c r="N2907" s="15">
        <f>Raw_Data!N2907</f>
        <v>32.5</v>
      </c>
      <c r="O2907" s="15">
        <f>Raw_Data!O2907</f>
        <v>120</v>
      </c>
      <c r="P2907" s="15" t="str">
        <f>Raw_Data!P2907</f>
        <v>Flood</v>
      </c>
      <c r="Q2907" s="15">
        <f>Raw_Data!Q2907</f>
        <v>177.9</v>
      </c>
      <c r="R2907" s="15">
        <f>Raw_Data!R2907</f>
        <v>6.43</v>
      </c>
      <c r="S2907" s="15">
        <f>Raw_Data!S2907</f>
        <v>0.76</v>
      </c>
      <c r="T2907" s="18">
        <f>IF(Raw_Data!T2907="",ROUND(AVERAGEIFS(Raw_Data!$T$2:$T$4001,Raw_Data!$E$2:$E$4001,E2907,Raw_Data!$D$2:$D$4001,D2907),2),IF(Raw_Data!T2907&gt;INDEX(Cleaning_Reference!$F$6:$F$13,MATCH(D2907,Cleaning_Reference!$A$6:$A$13,0)),INDEX(Cleaning_Reference!$F$6:$F$13,MATCH(D2907,Cleaning_Reference!$A$6:$A$13,0)),Raw_Data!T2907))</f>
        <v>36.450000000000003</v>
      </c>
      <c r="U2907" s="15">
        <f>Raw_Data!U2907</f>
        <v>53.22</v>
      </c>
      <c r="V2907" s="15">
        <f>Raw_Data!V2907</f>
        <v>3208</v>
      </c>
      <c r="W2907" s="15">
        <f>Raw_Data!W2907</f>
        <v>116810</v>
      </c>
      <c r="X2907" s="15">
        <f>Raw_Data!X2907</f>
        <v>170730</v>
      </c>
      <c r="Y2907" s="15">
        <f>Raw_Data!Y2907</f>
        <v>53920</v>
      </c>
      <c r="Z2907" s="15">
        <f>Raw_Data!Z2907</f>
        <v>3106</v>
      </c>
      <c r="AA2907" s="15">
        <f>Raw_Data!AA2907</f>
        <v>17.135000000000002</v>
      </c>
      <c r="AB2907" s="15">
        <f>Raw_Data!AB2907</f>
        <v>25.9</v>
      </c>
      <c r="AC2907" s="19" t="str">
        <f>IF(Raw_Data!G2907="","Yes","No")</f>
        <v>No</v>
      </c>
      <c r="AD2907" s="19" t="str">
        <f>IF(Raw_Data!L2907="","Yes","No")</f>
        <v>No</v>
      </c>
      <c r="AE2907" s="19" t="str">
        <f>IF(Raw_Data!T2907="","Imputed",IF(Raw_Data!T2907&gt;INDEX(Cleaning_Reference!$F$6:$F$13,MATCH(D2907,Cleaning_Reference!$A$6:$A$13,0)),"Capped","Original"))</f>
        <v>Original</v>
      </c>
      <c r="AF2907" s="21">
        <f t="shared" si="45"/>
        <v>53.22</v>
      </c>
    </row>
    <row r="2908" spans="1:32" ht="15" customHeight="1" x14ac:dyDescent="0.3">
      <c r="A2908" s="20" t="str">
        <f>Raw_Data!A2908</f>
        <v>SF12907</v>
      </c>
      <c r="B2908" s="15" t="str">
        <f>Raw_Data!B2908</f>
        <v>Karnataka</v>
      </c>
      <c r="C2908" s="15" t="str">
        <f>Raw_Data!C2908</f>
        <v>Krishna</v>
      </c>
      <c r="D2908" s="15" t="str">
        <f>Raw_Data!D2908</f>
        <v>Groundnut</v>
      </c>
      <c r="E2908" s="15" t="str">
        <f>Raw_Data!E2908</f>
        <v>Rabi</v>
      </c>
      <c r="F2908" s="15">
        <f>Raw_Data!F2908</f>
        <v>6.14</v>
      </c>
      <c r="G2908" s="18">
        <f>IF(Raw_Data!G2908="",ROUND(AVERAGEIFS(Raw_Data!$G$2:$G$4001,Raw_Data!$E$2:$E$4001,E2908),1),Raw_Data!G2908)</f>
        <v>580.6</v>
      </c>
      <c r="H2908" s="15">
        <f>Raw_Data!H2908</f>
        <v>21.4</v>
      </c>
      <c r="I2908" s="15">
        <f>Raw_Data!I2908</f>
        <v>54.7</v>
      </c>
      <c r="J2908" s="15">
        <f>Raw_Data!J2908</f>
        <v>8.1999999999999993</v>
      </c>
      <c r="K2908" s="15">
        <f>Raw_Data!K2908</f>
        <v>7.47</v>
      </c>
      <c r="L2908" s="18">
        <f>IF(Raw_Data!L2908="",ROUND(AVERAGEIFS(Raw_Data!$L$2:$L$4001,Raw_Data!$E$2:$E$4001,E2908),1),Raw_Data!L2908)</f>
        <v>17.7</v>
      </c>
      <c r="M2908" s="15">
        <f>Raw_Data!M2908</f>
        <v>79.900000000000006</v>
      </c>
      <c r="N2908" s="15">
        <f>Raw_Data!N2908</f>
        <v>51</v>
      </c>
      <c r="O2908" s="15">
        <f>Raw_Data!O2908</f>
        <v>135.4</v>
      </c>
      <c r="P2908" s="15" t="str">
        <f>Raw_Data!P2908</f>
        <v>Flood</v>
      </c>
      <c r="Q2908" s="15">
        <f>Raw_Data!Q2908</f>
        <v>364.9</v>
      </c>
      <c r="R2908" s="15">
        <f>Raw_Data!R2908</f>
        <v>3.6</v>
      </c>
      <c r="S2908" s="15">
        <f>Raw_Data!S2908</f>
        <v>0.88</v>
      </c>
      <c r="T2908" s="18">
        <f>IF(Raw_Data!T2908="",ROUND(AVERAGEIFS(Raw_Data!$T$2:$T$4001,Raw_Data!$E$2:$E$4001,E2908,Raw_Data!$D$2:$D$4001,D2908),2),IF(Raw_Data!T2908&gt;INDEX(Cleaning_Reference!$F$6:$F$13,MATCH(D2908,Cleaning_Reference!$A$6:$A$13,0)),INDEX(Cleaning_Reference!$F$6:$F$13,MATCH(D2908,Cleaning_Reference!$A$6:$A$13,0)),Raw_Data!T2908))</f>
        <v>0.77</v>
      </c>
      <c r="U2908" s="15">
        <f>Raw_Data!U2908</f>
        <v>4.7300000000000004</v>
      </c>
      <c r="V2908" s="15">
        <f>Raw_Data!V2908</f>
        <v>62494</v>
      </c>
      <c r="W2908" s="15">
        <f>Raw_Data!W2908</f>
        <v>524466</v>
      </c>
      <c r="X2908" s="15">
        <f>Raw_Data!X2908</f>
        <v>295597</v>
      </c>
      <c r="Y2908" s="15">
        <f>Raw_Data!Y2908</f>
        <v>-228869</v>
      </c>
      <c r="Z2908" s="15">
        <f>Raw_Data!Z2908</f>
        <v>3541</v>
      </c>
      <c r="AA2908" s="15">
        <f>Raw_Data!AA2908</f>
        <v>1.3360000000000001</v>
      </c>
      <c r="AB2908" s="15">
        <f>Raw_Data!AB2908</f>
        <v>57</v>
      </c>
      <c r="AC2908" s="19" t="str">
        <f>IF(Raw_Data!G2908="","Yes","No")</f>
        <v>No</v>
      </c>
      <c r="AD2908" s="19" t="str">
        <f>IF(Raw_Data!L2908="","Yes","No")</f>
        <v>No</v>
      </c>
      <c r="AE2908" s="19" t="str">
        <f>IF(Raw_Data!T2908="","Imputed",IF(Raw_Data!T2908&gt;INDEX(Cleaning_Reference!$F$6:$F$13,MATCH(D2908,Cleaning_Reference!$A$6:$A$13,0)),"Capped","Original"))</f>
        <v>Original</v>
      </c>
      <c r="AF2908" s="21">
        <f t="shared" si="45"/>
        <v>4.7300000000000004</v>
      </c>
    </row>
    <row r="2909" spans="1:32" ht="15" customHeight="1" x14ac:dyDescent="0.3">
      <c r="A2909" s="20" t="str">
        <f>Raw_Data!A2909</f>
        <v>SF12908</v>
      </c>
      <c r="B2909" s="15" t="str">
        <f>Raw_Data!B2909</f>
        <v>Karnataka</v>
      </c>
      <c r="C2909" s="15" t="str">
        <f>Raw_Data!C2909</f>
        <v>Indore</v>
      </c>
      <c r="D2909" s="15" t="str">
        <f>Raw_Data!D2909</f>
        <v>Pulses</v>
      </c>
      <c r="E2909" s="15" t="str">
        <f>Raw_Data!E2909</f>
        <v>Rabi</v>
      </c>
      <c r="F2909" s="15">
        <f>Raw_Data!F2909</f>
        <v>6.32</v>
      </c>
      <c r="G2909" s="18">
        <f>IF(Raw_Data!G2909="",ROUND(AVERAGEIFS(Raw_Data!$G$2:$G$4001,Raw_Data!$E$2:$E$4001,E2909),1),Raw_Data!G2909)</f>
        <v>299.3</v>
      </c>
      <c r="H2909" s="15">
        <f>Raw_Data!H2909</f>
        <v>22</v>
      </c>
      <c r="I2909" s="15">
        <f>Raw_Data!I2909</f>
        <v>79.7</v>
      </c>
      <c r="J2909" s="15">
        <f>Raw_Data!J2909</f>
        <v>7</v>
      </c>
      <c r="K2909" s="15">
        <f>Raw_Data!K2909</f>
        <v>6.33</v>
      </c>
      <c r="L2909" s="18">
        <f>IF(Raw_Data!L2909="",ROUND(AVERAGEIFS(Raw_Data!$L$2:$L$4001,Raw_Data!$E$2:$E$4001,E2909),1),Raw_Data!L2909)</f>
        <v>18.399999999999999</v>
      </c>
      <c r="M2909" s="15">
        <f>Raw_Data!M2909</f>
        <v>138.4</v>
      </c>
      <c r="N2909" s="15">
        <f>Raw_Data!N2909</f>
        <v>75.5</v>
      </c>
      <c r="O2909" s="15">
        <f>Raw_Data!O2909</f>
        <v>113.1</v>
      </c>
      <c r="P2909" s="15" t="str">
        <f>Raw_Data!P2909</f>
        <v>Drip</v>
      </c>
      <c r="Q2909" s="15">
        <f>Raw_Data!Q2909</f>
        <v>73.2</v>
      </c>
      <c r="R2909" s="15">
        <f>Raw_Data!R2909</f>
        <v>2.4700000000000002</v>
      </c>
      <c r="S2909" s="15">
        <f>Raw_Data!S2909</f>
        <v>0.71</v>
      </c>
      <c r="T2909" s="18">
        <f>IF(Raw_Data!T2909="",ROUND(AVERAGEIFS(Raw_Data!$T$2:$T$4001,Raw_Data!$E$2:$E$4001,E2909,Raw_Data!$D$2:$D$4001,D2909),2),IF(Raw_Data!T2909&gt;INDEX(Cleaning_Reference!$F$6:$F$13,MATCH(D2909,Cleaning_Reference!$A$6:$A$13,0)),INDEX(Cleaning_Reference!$F$6:$F$13,MATCH(D2909,Cleaning_Reference!$A$6:$A$13,0)),Raw_Data!T2909))</f>
        <v>0.87</v>
      </c>
      <c r="U2909" s="15">
        <f>Raw_Data!U2909</f>
        <v>5.5</v>
      </c>
      <c r="V2909" s="15">
        <f>Raw_Data!V2909</f>
        <v>69525</v>
      </c>
      <c r="W2909" s="15">
        <f>Raw_Data!W2909</f>
        <v>379623</v>
      </c>
      <c r="X2909" s="15">
        <f>Raw_Data!X2909</f>
        <v>382388</v>
      </c>
      <c r="Y2909" s="15">
        <f>Raw_Data!Y2909</f>
        <v>2765</v>
      </c>
      <c r="Z2909" s="15">
        <f>Raw_Data!Z2909</f>
        <v>2007</v>
      </c>
      <c r="AA2909" s="15">
        <f>Raw_Data!AA2909</f>
        <v>2.74</v>
      </c>
      <c r="AB2909" s="15">
        <f>Raw_Data!AB2909</f>
        <v>46.1</v>
      </c>
      <c r="AC2909" s="19" t="str">
        <f>IF(Raw_Data!G2909="","Yes","No")</f>
        <v>No</v>
      </c>
      <c r="AD2909" s="19" t="str">
        <f>IF(Raw_Data!L2909="","Yes","No")</f>
        <v>No</v>
      </c>
      <c r="AE2909" s="19" t="str">
        <f>IF(Raw_Data!T2909="","Imputed",IF(Raw_Data!T2909&gt;INDEX(Cleaning_Reference!$F$6:$F$13,MATCH(D2909,Cleaning_Reference!$A$6:$A$13,0)),"Capped","Original"))</f>
        <v>Original</v>
      </c>
      <c r="AF2909" s="21">
        <f t="shared" si="45"/>
        <v>5.5</v>
      </c>
    </row>
    <row r="2910" spans="1:32" ht="15" customHeight="1" x14ac:dyDescent="0.3">
      <c r="A2910" s="20" t="str">
        <f>Raw_Data!A2910</f>
        <v>SF12909</v>
      </c>
      <c r="B2910" s="15" t="str">
        <f>Raw_Data!B2910</f>
        <v>Punjab</v>
      </c>
      <c r="C2910" s="15" t="str">
        <f>Raw_Data!C2910</f>
        <v>Warangal</v>
      </c>
      <c r="D2910" s="15" t="str">
        <f>Raw_Data!D2910</f>
        <v>Sugarcane</v>
      </c>
      <c r="E2910" s="15" t="str">
        <f>Raw_Data!E2910</f>
        <v>Rabi</v>
      </c>
      <c r="F2910" s="15">
        <f>Raw_Data!F2910</f>
        <v>7.73</v>
      </c>
      <c r="G2910" s="18">
        <f>IF(Raw_Data!G2910="",ROUND(AVERAGEIFS(Raw_Data!$G$2:$G$4001,Raw_Data!$E$2:$E$4001,E2910),1),Raw_Data!G2910)</f>
        <v>482.8</v>
      </c>
      <c r="H2910" s="15">
        <f>Raw_Data!H2910</f>
        <v>25</v>
      </c>
      <c r="I2910" s="15">
        <f>Raw_Data!I2910</f>
        <v>61.7</v>
      </c>
      <c r="J2910" s="15">
        <f>Raw_Data!J2910</f>
        <v>6.8</v>
      </c>
      <c r="K2910" s="15">
        <f>Raw_Data!K2910</f>
        <v>5.69</v>
      </c>
      <c r="L2910" s="18">
        <f>IF(Raw_Data!L2910="",ROUND(AVERAGEIFS(Raw_Data!$L$2:$L$4001,Raw_Data!$E$2:$E$4001,E2910),1),Raw_Data!L2910)</f>
        <v>29.2</v>
      </c>
      <c r="M2910" s="15">
        <f>Raw_Data!M2910</f>
        <v>148.1</v>
      </c>
      <c r="N2910" s="15">
        <f>Raw_Data!N2910</f>
        <v>47.5</v>
      </c>
      <c r="O2910" s="15">
        <f>Raw_Data!O2910</f>
        <v>68.400000000000006</v>
      </c>
      <c r="P2910" s="15" t="str">
        <f>Raw_Data!P2910</f>
        <v>Flood</v>
      </c>
      <c r="Q2910" s="15">
        <f>Raw_Data!Q2910</f>
        <v>294.2</v>
      </c>
      <c r="R2910" s="15">
        <f>Raw_Data!R2910</f>
        <v>7.81</v>
      </c>
      <c r="S2910" s="15">
        <f>Raw_Data!S2910</f>
        <v>0.98</v>
      </c>
      <c r="T2910" s="18">
        <f>IF(Raw_Data!T2910="",ROUND(AVERAGEIFS(Raw_Data!$T$2:$T$4001,Raw_Data!$E$2:$E$4001,E2910,Raw_Data!$D$2:$D$4001,D2910),2),IF(Raw_Data!T2910&gt;INDEX(Cleaning_Reference!$F$6:$F$13,MATCH(D2910,Cleaning_Reference!$A$6:$A$13,0)),INDEX(Cleaning_Reference!$F$6:$F$13,MATCH(D2910,Cleaning_Reference!$A$6:$A$13,0)),Raw_Data!T2910))</f>
        <v>18.54</v>
      </c>
      <c r="U2910" s="15">
        <f>Raw_Data!U2910</f>
        <v>143.31</v>
      </c>
      <c r="V2910" s="15">
        <f>Raw_Data!V2910</f>
        <v>3774</v>
      </c>
      <c r="W2910" s="15">
        <f>Raw_Data!W2910</f>
        <v>576141</v>
      </c>
      <c r="X2910" s="15">
        <f>Raw_Data!X2910</f>
        <v>540852</v>
      </c>
      <c r="Y2910" s="15">
        <f>Raw_Data!Y2910</f>
        <v>-35289</v>
      </c>
      <c r="Z2910" s="15">
        <f>Raw_Data!Z2910</f>
        <v>16170</v>
      </c>
      <c r="AA2910" s="15">
        <f>Raw_Data!AA2910</f>
        <v>8.8629999999999995</v>
      </c>
      <c r="AB2910" s="15">
        <f>Raw_Data!AB2910</f>
        <v>45.2</v>
      </c>
      <c r="AC2910" s="19" t="str">
        <f>IF(Raw_Data!G2910="","Yes","No")</f>
        <v>No</v>
      </c>
      <c r="AD2910" s="19" t="str">
        <f>IF(Raw_Data!L2910="","Yes","No")</f>
        <v>No</v>
      </c>
      <c r="AE2910" s="19" t="str">
        <f>IF(Raw_Data!T2910="","Imputed",IF(Raw_Data!T2910&gt;INDEX(Cleaning_Reference!$F$6:$F$13,MATCH(D2910,Cleaning_Reference!$A$6:$A$13,0)),"Capped","Original"))</f>
        <v>Original</v>
      </c>
      <c r="AF2910" s="21">
        <f t="shared" si="45"/>
        <v>143.31</v>
      </c>
    </row>
    <row r="2911" spans="1:32" ht="15" customHeight="1" x14ac:dyDescent="0.3">
      <c r="A2911" s="20" t="str">
        <f>Raw_Data!A2911</f>
        <v>SF12910</v>
      </c>
      <c r="B2911" s="15" t="str">
        <f>Raw_Data!B2911</f>
        <v>Andhra Pradesh</v>
      </c>
      <c r="C2911" s="15" t="str">
        <f>Raw_Data!C2911</f>
        <v>Indore</v>
      </c>
      <c r="D2911" s="15" t="str">
        <f>Raw_Data!D2911</f>
        <v>Chilli</v>
      </c>
      <c r="E2911" s="15" t="str">
        <f>Raw_Data!E2911</f>
        <v>Rabi</v>
      </c>
      <c r="F2911" s="15">
        <f>Raw_Data!F2911</f>
        <v>5.63</v>
      </c>
      <c r="G2911" s="18">
        <f>IF(Raw_Data!G2911="",ROUND(AVERAGEIFS(Raw_Data!$G$2:$G$4001,Raw_Data!$E$2:$E$4001,E2911),1),Raw_Data!G2911)</f>
        <v>476</v>
      </c>
      <c r="H2911" s="15">
        <f>Raw_Data!H2911</f>
        <v>28.1</v>
      </c>
      <c r="I2911" s="15">
        <f>Raw_Data!I2911</f>
        <v>63.9</v>
      </c>
      <c r="J2911" s="15">
        <f>Raw_Data!J2911</f>
        <v>7.8</v>
      </c>
      <c r="K2911" s="15">
        <f>Raw_Data!K2911</f>
        <v>6.76</v>
      </c>
      <c r="L2911" s="18">
        <f>IF(Raw_Data!L2911="",ROUND(AVERAGEIFS(Raw_Data!$L$2:$L$4001,Raw_Data!$E$2:$E$4001,E2911),1),Raw_Data!L2911)</f>
        <v>21.1</v>
      </c>
      <c r="M2911" s="15">
        <f>Raw_Data!M2911</f>
        <v>107.2</v>
      </c>
      <c r="N2911" s="15">
        <f>Raw_Data!N2911</f>
        <v>41.4</v>
      </c>
      <c r="O2911" s="15">
        <f>Raw_Data!O2911</f>
        <v>87.1</v>
      </c>
      <c r="P2911" s="15" t="str">
        <f>Raw_Data!P2911</f>
        <v>Flood</v>
      </c>
      <c r="Q2911" s="15">
        <f>Raw_Data!Q2911</f>
        <v>141.19999999999999</v>
      </c>
      <c r="R2911" s="15">
        <f>Raw_Data!R2911</f>
        <v>5.08</v>
      </c>
      <c r="S2911" s="15">
        <f>Raw_Data!S2911</f>
        <v>0.72</v>
      </c>
      <c r="T2911" s="18">
        <f>IF(Raw_Data!T2911="",ROUND(AVERAGEIFS(Raw_Data!$T$2:$T$4001,Raw_Data!$E$2:$E$4001,E2911,Raw_Data!$D$2:$D$4001,D2911),2),IF(Raw_Data!T2911&gt;INDEX(Cleaning_Reference!$F$6:$F$13,MATCH(D2911,Cleaning_Reference!$A$6:$A$13,0)),INDEX(Cleaning_Reference!$F$6:$F$13,MATCH(D2911,Cleaning_Reference!$A$6:$A$13,0)),Raw_Data!T2911))</f>
        <v>2.31</v>
      </c>
      <c r="U2911" s="15">
        <f>Raw_Data!U2911</f>
        <v>13.01</v>
      </c>
      <c r="V2911" s="15">
        <f>Raw_Data!V2911</f>
        <v>90723</v>
      </c>
      <c r="W2911" s="15">
        <f>Raw_Data!W2911</f>
        <v>415253</v>
      </c>
      <c r="X2911" s="15">
        <f>Raw_Data!X2911</f>
        <v>1180306</v>
      </c>
      <c r="Y2911" s="15">
        <f>Raw_Data!Y2911</f>
        <v>765053</v>
      </c>
      <c r="Z2911" s="15">
        <f>Raw_Data!Z2911</f>
        <v>4848</v>
      </c>
      <c r="AA2911" s="15">
        <f>Raw_Data!AA2911</f>
        <v>2.6840000000000002</v>
      </c>
      <c r="AB2911" s="15">
        <f>Raw_Data!AB2911</f>
        <v>51.4</v>
      </c>
      <c r="AC2911" s="19" t="str">
        <f>IF(Raw_Data!G2911="","Yes","No")</f>
        <v>No</v>
      </c>
      <c r="AD2911" s="19" t="str">
        <f>IF(Raw_Data!L2911="","Yes","No")</f>
        <v>No</v>
      </c>
      <c r="AE2911" s="19" t="str">
        <f>IF(Raw_Data!T2911="","Imputed",IF(Raw_Data!T2911&gt;INDEX(Cleaning_Reference!$F$6:$F$13,MATCH(D2911,Cleaning_Reference!$A$6:$A$13,0)),"Capped","Original"))</f>
        <v>Original</v>
      </c>
      <c r="AF2911" s="21">
        <f t="shared" si="45"/>
        <v>13.01</v>
      </c>
    </row>
    <row r="2912" spans="1:32" ht="15" customHeight="1" x14ac:dyDescent="0.3">
      <c r="A2912" s="20" t="str">
        <f>Raw_Data!A2912</f>
        <v>SF12911</v>
      </c>
      <c r="B2912" s="15" t="str">
        <f>Raw_Data!B2912</f>
        <v>Gujarat</v>
      </c>
      <c r="C2912" s="15" t="str">
        <f>Raw_Data!C2912</f>
        <v>Nashik</v>
      </c>
      <c r="D2912" s="15" t="str">
        <f>Raw_Data!D2912</f>
        <v>Pulses</v>
      </c>
      <c r="E2912" s="15" t="str">
        <f>Raw_Data!E2912</f>
        <v>Kharif</v>
      </c>
      <c r="F2912" s="15">
        <f>Raw_Data!F2912</f>
        <v>13.43</v>
      </c>
      <c r="G2912" s="18">
        <f>IF(Raw_Data!G2912="",ROUND(AVERAGEIFS(Raw_Data!$G$2:$G$4001,Raw_Data!$E$2:$E$4001,E2912),1),Raw_Data!G2912)</f>
        <v>923</v>
      </c>
      <c r="H2912" s="15">
        <f>Raw_Data!H2912</f>
        <v>28.7</v>
      </c>
      <c r="I2912" s="15">
        <f>Raw_Data!I2912</f>
        <v>60</v>
      </c>
      <c r="J2912" s="15">
        <f>Raw_Data!J2912</f>
        <v>7.4</v>
      </c>
      <c r="K2912" s="15">
        <f>Raw_Data!K2912</f>
        <v>6.67</v>
      </c>
      <c r="L2912" s="18">
        <f>IF(Raw_Data!L2912="",ROUND(AVERAGEIFS(Raw_Data!$L$2:$L$4001,Raw_Data!$E$2:$E$4001,E2912),1),Raw_Data!L2912)</f>
        <v>28.3</v>
      </c>
      <c r="M2912" s="15">
        <f>Raw_Data!M2912</f>
        <v>144.9</v>
      </c>
      <c r="N2912" s="15">
        <f>Raw_Data!N2912</f>
        <v>36.799999999999997</v>
      </c>
      <c r="O2912" s="15">
        <f>Raw_Data!O2912</f>
        <v>123.3</v>
      </c>
      <c r="P2912" s="15" t="str">
        <f>Raw_Data!P2912</f>
        <v>Drip</v>
      </c>
      <c r="Q2912" s="15">
        <f>Raw_Data!Q2912</f>
        <v>130.6</v>
      </c>
      <c r="R2912" s="15">
        <f>Raw_Data!R2912</f>
        <v>5.68</v>
      </c>
      <c r="S2912" s="15">
        <f>Raw_Data!S2912</f>
        <v>0.99</v>
      </c>
      <c r="T2912" s="18">
        <f>IF(Raw_Data!T2912="",ROUND(AVERAGEIFS(Raw_Data!$T$2:$T$4001,Raw_Data!$E$2:$E$4001,E2912,Raw_Data!$D$2:$D$4001,D2912),2),IF(Raw_Data!T2912&gt;INDEX(Cleaning_Reference!$F$6:$F$13,MATCH(D2912,Cleaning_Reference!$A$6:$A$13,0)),INDEX(Cleaning_Reference!$F$6:$F$13,MATCH(D2912,Cleaning_Reference!$A$6:$A$13,0)),Raw_Data!T2912))</f>
        <v>1.89</v>
      </c>
      <c r="U2912" s="15">
        <f>Raw_Data!U2912</f>
        <v>25.38</v>
      </c>
      <c r="V2912" s="15">
        <f>Raw_Data!V2912</f>
        <v>62234</v>
      </c>
      <c r="W2912" s="15">
        <f>Raw_Data!W2912</f>
        <v>803990</v>
      </c>
      <c r="X2912" s="15">
        <f>Raw_Data!X2912</f>
        <v>1579499</v>
      </c>
      <c r="Y2912" s="15">
        <f>Raw_Data!Y2912</f>
        <v>775509</v>
      </c>
      <c r="Z2912" s="15">
        <f>Raw_Data!Z2912</f>
        <v>4949</v>
      </c>
      <c r="AA2912" s="15">
        <f>Raw_Data!AA2912</f>
        <v>5.1280000000000001</v>
      </c>
      <c r="AB2912" s="15">
        <f>Raw_Data!AB2912</f>
        <v>33.200000000000003</v>
      </c>
      <c r="AC2912" s="19" t="str">
        <f>IF(Raw_Data!G2912="","Yes","No")</f>
        <v>No</v>
      </c>
      <c r="AD2912" s="19" t="str">
        <f>IF(Raw_Data!L2912="","Yes","No")</f>
        <v>No</v>
      </c>
      <c r="AE2912" s="19" t="str">
        <f>IF(Raw_Data!T2912="","Imputed",IF(Raw_Data!T2912&gt;INDEX(Cleaning_Reference!$F$6:$F$13,MATCH(D2912,Cleaning_Reference!$A$6:$A$13,0)),"Capped","Original"))</f>
        <v>Original</v>
      </c>
      <c r="AF2912" s="21">
        <f t="shared" si="45"/>
        <v>25.38</v>
      </c>
    </row>
    <row r="2913" spans="1:32" ht="15" customHeight="1" x14ac:dyDescent="0.3">
      <c r="A2913" s="20" t="str">
        <f>Raw_Data!A2913</f>
        <v>SF12912</v>
      </c>
      <c r="B2913" s="15" t="str">
        <f>Raw_Data!B2913</f>
        <v>Madhya Pradesh</v>
      </c>
      <c r="C2913" s="15" t="str">
        <f>Raw_Data!C2913</f>
        <v>Warangal</v>
      </c>
      <c r="D2913" s="15" t="str">
        <f>Raw_Data!D2913</f>
        <v>Maize</v>
      </c>
      <c r="E2913" s="15" t="str">
        <f>Raw_Data!E2913</f>
        <v>Kharif</v>
      </c>
      <c r="F2913" s="15">
        <f>Raw_Data!F2913</f>
        <v>3.15</v>
      </c>
      <c r="G2913" s="18">
        <f>IF(Raw_Data!G2913="",ROUND(AVERAGEIFS(Raw_Data!$G$2:$G$4001,Raw_Data!$E$2:$E$4001,E2913),1),Raw_Data!G2913)</f>
        <v>873.8</v>
      </c>
      <c r="H2913" s="15">
        <f>Raw_Data!H2913</f>
        <v>27.3</v>
      </c>
      <c r="I2913" s="15">
        <f>Raw_Data!I2913</f>
        <v>78.3</v>
      </c>
      <c r="J2913" s="15">
        <f>Raw_Data!J2913</f>
        <v>7.3</v>
      </c>
      <c r="K2913" s="15">
        <f>Raw_Data!K2913</f>
        <v>6.55</v>
      </c>
      <c r="L2913" s="18">
        <f>IF(Raw_Data!L2913="",ROUND(AVERAGEIFS(Raw_Data!$L$2:$L$4001,Raw_Data!$E$2:$E$4001,E2913),1),Raw_Data!L2913)</f>
        <v>31.4</v>
      </c>
      <c r="M2913" s="15">
        <f>Raw_Data!M2913</f>
        <v>129.80000000000001</v>
      </c>
      <c r="N2913" s="15">
        <f>Raw_Data!N2913</f>
        <v>49.9</v>
      </c>
      <c r="O2913" s="15">
        <f>Raw_Data!O2913</f>
        <v>67.8</v>
      </c>
      <c r="P2913" s="15" t="str">
        <f>Raw_Data!P2913</f>
        <v>Rainfed</v>
      </c>
      <c r="Q2913" s="15">
        <f>Raw_Data!Q2913</f>
        <v>195.2</v>
      </c>
      <c r="R2913" s="15">
        <f>Raw_Data!R2913</f>
        <v>3.76</v>
      </c>
      <c r="S2913" s="15">
        <f>Raw_Data!S2913</f>
        <v>1</v>
      </c>
      <c r="T2913" s="18">
        <f>IF(Raw_Data!T2913="",ROUND(AVERAGEIFS(Raw_Data!$T$2:$T$4001,Raw_Data!$E$2:$E$4001,E2913,Raw_Data!$D$2:$D$4001,D2913),2),IF(Raw_Data!T2913&gt;INDEX(Cleaning_Reference!$F$6:$F$13,MATCH(D2913,Cleaning_Reference!$A$6:$A$13,0)),INDEX(Cleaning_Reference!$F$6:$F$13,MATCH(D2913,Cleaning_Reference!$A$6:$A$13,0)),Raw_Data!T2913))</f>
        <v>3.8</v>
      </c>
      <c r="U2913" s="15">
        <f>Raw_Data!U2913</f>
        <v>11.97</v>
      </c>
      <c r="V2913" s="15">
        <f>Raw_Data!V2913</f>
        <v>21706</v>
      </c>
      <c r="W2913" s="15">
        <f>Raw_Data!W2913</f>
        <v>228724</v>
      </c>
      <c r="X2913" s="15">
        <f>Raw_Data!X2913</f>
        <v>259821</v>
      </c>
      <c r="Y2913" s="15">
        <f>Raw_Data!Y2913</f>
        <v>31097</v>
      </c>
      <c r="Z2913" s="15">
        <f>Raw_Data!Z2913</f>
        <v>1041</v>
      </c>
      <c r="AA2913" s="15">
        <f>Raw_Data!AA2913</f>
        <v>11.499000000000001</v>
      </c>
      <c r="AB2913" s="15">
        <f>Raw_Data!AB2913</f>
        <v>55.4</v>
      </c>
      <c r="AC2913" s="19" t="str">
        <f>IF(Raw_Data!G2913="","Yes","No")</f>
        <v>No</v>
      </c>
      <c r="AD2913" s="19" t="str">
        <f>IF(Raw_Data!L2913="","Yes","No")</f>
        <v>No</v>
      </c>
      <c r="AE2913" s="19" t="str">
        <f>IF(Raw_Data!T2913="","Imputed",IF(Raw_Data!T2913&gt;INDEX(Cleaning_Reference!$F$6:$F$13,MATCH(D2913,Cleaning_Reference!$A$6:$A$13,0)),"Capped","Original"))</f>
        <v>Original</v>
      </c>
      <c r="AF2913" s="21">
        <f t="shared" si="45"/>
        <v>11.97</v>
      </c>
    </row>
    <row r="2914" spans="1:32" ht="15" customHeight="1" x14ac:dyDescent="0.3">
      <c r="A2914" s="20" t="str">
        <f>Raw_Data!A2914</f>
        <v>SF12913</v>
      </c>
      <c r="B2914" s="15" t="str">
        <f>Raw_Data!B2914</f>
        <v>Maharashtra</v>
      </c>
      <c r="C2914" s="15" t="str">
        <f>Raw_Data!C2914</f>
        <v>Ludhiana</v>
      </c>
      <c r="D2914" s="15" t="str">
        <f>Raw_Data!D2914</f>
        <v>Groundnut</v>
      </c>
      <c r="E2914" s="15" t="str">
        <f>Raw_Data!E2914</f>
        <v>Kharif</v>
      </c>
      <c r="F2914" s="15">
        <f>Raw_Data!F2914</f>
        <v>3.55</v>
      </c>
      <c r="G2914" s="18">
        <f>IF(Raw_Data!G2914="",ROUND(AVERAGEIFS(Raw_Data!$G$2:$G$4001,Raw_Data!$E$2:$E$4001,E2914),1),Raw_Data!G2914)</f>
        <v>999.5</v>
      </c>
      <c r="H2914" s="15">
        <f>Raw_Data!H2914</f>
        <v>32.5</v>
      </c>
      <c r="I2914" s="15">
        <f>Raw_Data!I2914</f>
        <v>67.8</v>
      </c>
      <c r="J2914" s="15">
        <f>Raw_Data!J2914</f>
        <v>5.8</v>
      </c>
      <c r="K2914" s="15">
        <f>Raw_Data!K2914</f>
        <v>7.02</v>
      </c>
      <c r="L2914" s="18">
        <f>IF(Raw_Data!L2914="",ROUND(AVERAGEIFS(Raw_Data!$L$2:$L$4001,Raw_Data!$E$2:$E$4001,E2914),1),Raw_Data!L2914)</f>
        <v>20.7</v>
      </c>
      <c r="M2914" s="15">
        <f>Raw_Data!M2914</f>
        <v>161.6</v>
      </c>
      <c r="N2914" s="15">
        <f>Raw_Data!N2914</f>
        <v>46.2</v>
      </c>
      <c r="O2914" s="15">
        <f>Raw_Data!O2914</f>
        <v>73.7</v>
      </c>
      <c r="P2914" s="15" t="str">
        <f>Raw_Data!P2914</f>
        <v>Rainfed</v>
      </c>
      <c r="Q2914" s="15">
        <f>Raw_Data!Q2914</f>
        <v>85.7</v>
      </c>
      <c r="R2914" s="15">
        <f>Raw_Data!R2914</f>
        <v>3.24</v>
      </c>
      <c r="S2914" s="15">
        <f>Raw_Data!S2914</f>
        <v>0.77</v>
      </c>
      <c r="T2914" s="18">
        <f>IF(Raw_Data!T2914="",ROUND(AVERAGEIFS(Raw_Data!$T$2:$T$4001,Raw_Data!$E$2:$E$4001,E2914,Raw_Data!$D$2:$D$4001,D2914),2),IF(Raw_Data!T2914&gt;INDEX(Cleaning_Reference!$F$6:$F$13,MATCH(D2914,Cleaning_Reference!$A$6:$A$13,0)),INDEX(Cleaning_Reference!$F$6:$F$13,MATCH(D2914,Cleaning_Reference!$A$6:$A$13,0)),Raw_Data!T2914))</f>
        <v>1.28</v>
      </c>
      <c r="U2914" s="15">
        <f>Raw_Data!U2914</f>
        <v>4.54</v>
      </c>
      <c r="V2914" s="15">
        <f>Raw_Data!V2914</f>
        <v>51857</v>
      </c>
      <c r="W2914" s="15">
        <f>Raw_Data!W2914</f>
        <v>266578</v>
      </c>
      <c r="X2914" s="15">
        <f>Raw_Data!X2914</f>
        <v>235431</v>
      </c>
      <c r="Y2914" s="15">
        <f>Raw_Data!Y2914</f>
        <v>-31147</v>
      </c>
      <c r="Z2914" s="15">
        <f>Raw_Data!Z2914</f>
        <v>881</v>
      </c>
      <c r="AA2914" s="15">
        <f>Raw_Data!AA2914</f>
        <v>5.1529999999999996</v>
      </c>
      <c r="AB2914" s="15">
        <f>Raw_Data!AB2914</f>
        <v>74.599999999999994</v>
      </c>
      <c r="AC2914" s="19" t="str">
        <f>IF(Raw_Data!G2914="","Yes","No")</f>
        <v>No</v>
      </c>
      <c r="AD2914" s="19" t="str">
        <f>IF(Raw_Data!L2914="","Yes","No")</f>
        <v>No</v>
      </c>
      <c r="AE2914" s="19" t="str">
        <f>IF(Raw_Data!T2914="","Imputed",IF(Raw_Data!T2914&gt;INDEX(Cleaning_Reference!$F$6:$F$13,MATCH(D2914,Cleaning_Reference!$A$6:$A$13,0)),"Capped","Original"))</f>
        <v>Original</v>
      </c>
      <c r="AF2914" s="21">
        <f t="shared" si="45"/>
        <v>4.54</v>
      </c>
    </row>
    <row r="2915" spans="1:32" ht="15" customHeight="1" x14ac:dyDescent="0.3">
      <c r="A2915" s="20" t="str">
        <f>Raw_Data!A2915</f>
        <v>SF12914</v>
      </c>
      <c r="B2915" s="15" t="str">
        <f>Raw_Data!B2915</f>
        <v>Andhra Pradesh</v>
      </c>
      <c r="C2915" s="15" t="str">
        <f>Raw_Data!C2915</f>
        <v>Krishna</v>
      </c>
      <c r="D2915" s="15" t="str">
        <f>Raw_Data!D2915</f>
        <v>Groundnut</v>
      </c>
      <c r="E2915" s="15" t="str">
        <f>Raw_Data!E2915</f>
        <v>Kharif</v>
      </c>
      <c r="F2915" s="15">
        <f>Raw_Data!F2915</f>
        <v>8.93</v>
      </c>
      <c r="G2915" s="18">
        <f>IF(Raw_Data!G2915="",ROUND(AVERAGEIFS(Raw_Data!$G$2:$G$4001,Raw_Data!$E$2:$E$4001,E2915),1),Raw_Data!G2915)</f>
        <v>717.3</v>
      </c>
      <c r="H2915" s="15">
        <f>Raw_Data!H2915</f>
        <v>28.7</v>
      </c>
      <c r="I2915" s="15">
        <f>Raw_Data!I2915</f>
        <v>77.7</v>
      </c>
      <c r="J2915" s="15">
        <f>Raw_Data!J2915</f>
        <v>5.2</v>
      </c>
      <c r="K2915" s="15">
        <f>Raw_Data!K2915</f>
        <v>6.62</v>
      </c>
      <c r="L2915" s="18">
        <f>IF(Raw_Data!L2915="",ROUND(AVERAGEIFS(Raw_Data!$L$2:$L$4001,Raw_Data!$E$2:$E$4001,E2915),1),Raw_Data!L2915)</f>
        <v>20.6</v>
      </c>
      <c r="M2915" s="15">
        <f>Raw_Data!M2915</f>
        <v>74.099999999999994</v>
      </c>
      <c r="N2915" s="15">
        <f>Raw_Data!N2915</f>
        <v>48.3</v>
      </c>
      <c r="O2915" s="15">
        <f>Raw_Data!O2915</f>
        <v>119.9</v>
      </c>
      <c r="P2915" s="15" t="str">
        <f>Raw_Data!P2915</f>
        <v>Drip</v>
      </c>
      <c r="Q2915" s="15">
        <f>Raw_Data!Q2915</f>
        <v>127.1</v>
      </c>
      <c r="R2915" s="15">
        <f>Raw_Data!R2915</f>
        <v>3.99</v>
      </c>
      <c r="S2915" s="15">
        <f>Raw_Data!S2915</f>
        <v>0.72</v>
      </c>
      <c r="T2915" s="18">
        <f>IF(Raw_Data!T2915="",ROUND(AVERAGEIFS(Raw_Data!$T$2:$T$4001,Raw_Data!$E$2:$E$4001,E2915,Raw_Data!$D$2:$D$4001,D2915),2),IF(Raw_Data!T2915&gt;INDEX(Cleaning_Reference!$F$6:$F$13,MATCH(D2915,Cleaning_Reference!$A$6:$A$13,0)),INDEX(Cleaning_Reference!$F$6:$F$13,MATCH(D2915,Cleaning_Reference!$A$6:$A$13,0)),Raw_Data!T2915))</f>
        <v>2.5499999999999998</v>
      </c>
      <c r="U2915" s="15">
        <f>Raw_Data!U2915</f>
        <v>22.77</v>
      </c>
      <c r="V2915" s="15">
        <f>Raw_Data!V2915</f>
        <v>55939</v>
      </c>
      <c r="W2915" s="15">
        <f>Raw_Data!W2915</f>
        <v>658702</v>
      </c>
      <c r="X2915" s="15">
        <f>Raw_Data!X2915</f>
        <v>1273731</v>
      </c>
      <c r="Y2915" s="15">
        <f>Raw_Data!Y2915</f>
        <v>615029</v>
      </c>
      <c r="Z2915" s="15">
        <f>Raw_Data!Z2915</f>
        <v>4122</v>
      </c>
      <c r="AA2915" s="15">
        <f>Raw_Data!AA2915</f>
        <v>5.524</v>
      </c>
      <c r="AB2915" s="15">
        <f>Raw_Data!AB2915</f>
        <v>46.3</v>
      </c>
      <c r="AC2915" s="19" t="str">
        <f>IF(Raw_Data!G2915="","Yes","No")</f>
        <v>No</v>
      </c>
      <c r="AD2915" s="19" t="str">
        <f>IF(Raw_Data!L2915="","Yes","No")</f>
        <v>No</v>
      </c>
      <c r="AE2915" s="19" t="str">
        <f>IF(Raw_Data!T2915="","Imputed",IF(Raw_Data!T2915&gt;INDEX(Cleaning_Reference!$F$6:$F$13,MATCH(D2915,Cleaning_Reference!$A$6:$A$13,0)),"Capped","Original"))</f>
        <v>Original</v>
      </c>
      <c r="AF2915" s="21">
        <f t="shared" si="45"/>
        <v>22.77</v>
      </c>
    </row>
    <row r="2916" spans="1:32" ht="15" customHeight="1" x14ac:dyDescent="0.3">
      <c r="A2916" s="20" t="str">
        <f>Raw_Data!A2916</f>
        <v>SF12915</v>
      </c>
      <c r="B2916" s="15" t="str">
        <f>Raw_Data!B2916</f>
        <v>Karnataka</v>
      </c>
      <c r="C2916" s="15" t="str">
        <f>Raw_Data!C2916</f>
        <v>Rajkot</v>
      </c>
      <c r="D2916" s="15" t="str">
        <f>Raw_Data!D2916</f>
        <v>Rice</v>
      </c>
      <c r="E2916" s="15" t="str">
        <f>Raw_Data!E2916</f>
        <v>Kharif</v>
      </c>
      <c r="F2916" s="15">
        <f>Raw_Data!F2916</f>
        <v>7.85</v>
      </c>
      <c r="G2916" s="18">
        <f>IF(Raw_Data!G2916="",ROUND(AVERAGEIFS(Raw_Data!$G$2:$G$4001,Raw_Data!$E$2:$E$4001,E2916),1),Raw_Data!G2916)</f>
        <v>802.9</v>
      </c>
      <c r="H2916" s="15">
        <f>Raw_Data!H2916</f>
        <v>30.4</v>
      </c>
      <c r="I2916" s="15">
        <f>Raw_Data!I2916</f>
        <v>54.7</v>
      </c>
      <c r="J2916" s="15">
        <f>Raw_Data!J2916</f>
        <v>8.1</v>
      </c>
      <c r="K2916" s="15">
        <f>Raw_Data!K2916</f>
        <v>7.17</v>
      </c>
      <c r="L2916" s="18">
        <f>IF(Raw_Data!L2916="",ROUND(AVERAGEIFS(Raw_Data!$L$2:$L$4001,Raw_Data!$E$2:$E$4001,E2916),1),Raw_Data!L2916)</f>
        <v>38.4</v>
      </c>
      <c r="M2916" s="15">
        <f>Raw_Data!M2916</f>
        <v>163.30000000000001</v>
      </c>
      <c r="N2916" s="15">
        <f>Raw_Data!N2916</f>
        <v>58.8</v>
      </c>
      <c r="O2916" s="15">
        <f>Raw_Data!O2916</f>
        <v>70</v>
      </c>
      <c r="P2916" s="15" t="str">
        <f>Raw_Data!P2916</f>
        <v>Drip</v>
      </c>
      <c r="Q2916" s="15">
        <f>Raw_Data!Q2916</f>
        <v>207.6</v>
      </c>
      <c r="R2916" s="15">
        <f>Raw_Data!R2916</f>
        <v>7.72</v>
      </c>
      <c r="S2916" s="15">
        <f>Raw_Data!S2916</f>
        <v>0.9</v>
      </c>
      <c r="T2916" s="18">
        <f>IF(Raw_Data!T2916="",ROUND(AVERAGEIFS(Raw_Data!$T$2:$T$4001,Raw_Data!$E$2:$E$4001,E2916,Raw_Data!$D$2:$D$4001,D2916),2),IF(Raw_Data!T2916&gt;INDEX(Cleaning_Reference!$F$6:$F$13,MATCH(D2916,Cleaning_Reference!$A$6:$A$13,0)),INDEX(Cleaning_Reference!$F$6:$F$13,MATCH(D2916,Cleaning_Reference!$A$6:$A$13,0)),Raw_Data!T2916))</f>
        <v>4.18</v>
      </c>
      <c r="U2916" s="15">
        <f>Raw_Data!U2916</f>
        <v>32.81</v>
      </c>
      <c r="V2916" s="15">
        <f>Raw_Data!V2916</f>
        <v>20726</v>
      </c>
      <c r="W2916" s="15">
        <f>Raw_Data!W2916</f>
        <v>524345</v>
      </c>
      <c r="X2916" s="15">
        <f>Raw_Data!X2916</f>
        <v>680020</v>
      </c>
      <c r="Y2916" s="15">
        <f>Raw_Data!Y2916</f>
        <v>155675</v>
      </c>
      <c r="Z2916" s="15">
        <f>Raw_Data!Z2916</f>
        <v>9054</v>
      </c>
      <c r="AA2916" s="15">
        <f>Raw_Data!AA2916</f>
        <v>3.6240000000000001</v>
      </c>
      <c r="AB2916" s="15">
        <f>Raw_Data!AB2916</f>
        <v>48.2</v>
      </c>
      <c r="AC2916" s="19" t="str">
        <f>IF(Raw_Data!G2916="","Yes","No")</f>
        <v>No</v>
      </c>
      <c r="AD2916" s="19" t="str">
        <f>IF(Raw_Data!L2916="","Yes","No")</f>
        <v>No</v>
      </c>
      <c r="AE2916" s="19" t="str">
        <f>IF(Raw_Data!T2916="","Imputed",IF(Raw_Data!T2916&gt;INDEX(Cleaning_Reference!$F$6:$F$13,MATCH(D2916,Cleaning_Reference!$A$6:$A$13,0)),"Capped","Original"))</f>
        <v>Original</v>
      </c>
      <c r="AF2916" s="21">
        <f t="shared" si="45"/>
        <v>32.81</v>
      </c>
    </row>
    <row r="2917" spans="1:32" ht="15" customHeight="1" x14ac:dyDescent="0.3">
      <c r="A2917" s="20" t="str">
        <f>Raw_Data!A2917</f>
        <v>SF12916</v>
      </c>
      <c r="B2917" s="15" t="str">
        <f>Raw_Data!B2917</f>
        <v>Maharashtra</v>
      </c>
      <c r="C2917" s="15" t="str">
        <f>Raw_Data!C2917</f>
        <v>Raichur</v>
      </c>
      <c r="D2917" s="15" t="str">
        <f>Raw_Data!D2917</f>
        <v>Maize</v>
      </c>
      <c r="E2917" s="15" t="str">
        <f>Raw_Data!E2917</f>
        <v>Rabi</v>
      </c>
      <c r="F2917" s="15">
        <f>Raw_Data!F2917</f>
        <v>10.99</v>
      </c>
      <c r="G2917" s="18">
        <f>IF(Raw_Data!G2917="",ROUND(AVERAGEIFS(Raw_Data!$G$2:$G$4001,Raw_Data!$E$2:$E$4001,E2917),1),Raw_Data!G2917)</f>
        <v>195.3</v>
      </c>
      <c r="H2917" s="15">
        <f>Raw_Data!H2917</f>
        <v>23.6</v>
      </c>
      <c r="I2917" s="15">
        <f>Raw_Data!I2917</f>
        <v>55.4</v>
      </c>
      <c r="J2917" s="15">
        <f>Raw_Data!J2917</f>
        <v>6.8</v>
      </c>
      <c r="K2917" s="15">
        <f>Raw_Data!K2917</f>
        <v>7.64</v>
      </c>
      <c r="L2917" s="18">
        <f>IF(Raw_Data!L2917="",ROUND(AVERAGEIFS(Raw_Data!$L$2:$L$4001,Raw_Data!$E$2:$E$4001,E2917),1),Raw_Data!L2917)</f>
        <v>26</v>
      </c>
      <c r="M2917" s="15">
        <f>Raw_Data!M2917</f>
        <v>124.3</v>
      </c>
      <c r="N2917" s="15">
        <f>Raw_Data!N2917</f>
        <v>27.2</v>
      </c>
      <c r="O2917" s="15">
        <f>Raw_Data!O2917</f>
        <v>93.1</v>
      </c>
      <c r="P2917" s="15" t="str">
        <f>Raw_Data!P2917</f>
        <v>Drip</v>
      </c>
      <c r="Q2917" s="15">
        <f>Raw_Data!Q2917</f>
        <v>249.7</v>
      </c>
      <c r="R2917" s="15">
        <f>Raw_Data!R2917</f>
        <v>5.99</v>
      </c>
      <c r="S2917" s="15">
        <f>Raw_Data!S2917</f>
        <v>0.76</v>
      </c>
      <c r="T2917" s="18">
        <f>IF(Raw_Data!T2917="",ROUND(AVERAGEIFS(Raw_Data!$T$2:$T$4001,Raw_Data!$E$2:$E$4001,E2917,Raw_Data!$D$2:$D$4001,D2917),2),IF(Raw_Data!T2917&gt;INDEX(Cleaning_Reference!$F$6:$F$13,MATCH(D2917,Cleaning_Reference!$A$6:$A$13,0)),INDEX(Cleaning_Reference!$F$6:$F$13,MATCH(D2917,Cleaning_Reference!$A$6:$A$13,0)),Raw_Data!T2917))</f>
        <v>1.18</v>
      </c>
      <c r="U2917" s="15">
        <f>Raw_Data!U2917</f>
        <v>12.97</v>
      </c>
      <c r="V2917" s="15">
        <f>Raw_Data!V2917</f>
        <v>26472</v>
      </c>
      <c r="W2917" s="15">
        <f>Raw_Data!W2917</f>
        <v>828750</v>
      </c>
      <c r="X2917" s="15">
        <f>Raw_Data!X2917</f>
        <v>343342</v>
      </c>
      <c r="Y2917" s="15">
        <f>Raw_Data!Y2917</f>
        <v>-485408</v>
      </c>
      <c r="Z2917" s="15">
        <f>Raw_Data!Z2917</f>
        <v>5240</v>
      </c>
      <c r="AA2917" s="15">
        <f>Raw_Data!AA2917</f>
        <v>2.4750000000000001</v>
      </c>
      <c r="AB2917" s="15">
        <f>Raw_Data!AB2917</f>
        <v>31.7</v>
      </c>
      <c r="AC2917" s="19" t="str">
        <f>IF(Raw_Data!G2917="","Yes","No")</f>
        <v>No</v>
      </c>
      <c r="AD2917" s="19" t="str">
        <f>IF(Raw_Data!L2917="","Yes","No")</f>
        <v>No</v>
      </c>
      <c r="AE2917" s="19" t="str">
        <f>IF(Raw_Data!T2917="","Imputed",IF(Raw_Data!T2917&gt;INDEX(Cleaning_Reference!$F$6:$F$13,MATCH(D2917,Cleaning_Reference!$A$6:$A$13,0)),"Capped","Original"))</f>
        <v>Original</v>
      </c>
      <c r="AF2917" s="21">
        <f t="shared" si="45"/>
        <v>12.97</v>
      </c>
    </row>
    <row r="2918" spans="1:32" ht="15" customHeight="1" x14ac:dyDescent="0.3">
      <c r="A2918" s="20" t="str">
        <f>Raw_Data!A2918</f>
        <v>SF12917</v>
      </c>
      <c r="B2918" s="15" t="str">
        <f>Raw_Data!B2918</f>
        <v>Punjab</v>
      </c>
      <c r="C2918" s="15" t="str">
        <f>Raw_Data!C2918</f>
        <v>Erode</v>
      </c>
      <c r="D2918" s="15" t="str">
        <f>Raw_Data!D2918</f>
        <v>Cotton</v>
      </c>
      <c r="E2918" s="15" t="str">
        <f>Raw_Data!E2918</f>
        <v>Zaid</v>
      </c>
      <c r="F2918" s="15">
        <f>Raw_Data!F2918</f>
        <v>12.27</v>
      </c>
      <c r="G2918" s="18">
        <f>IF(Raw_Data!G2918="",ROUND(AVERAGEIFS(Raw_Data!$G$2:$G$4001,Raw_Data!$E$2:$E$4001,E2918),1),Raw_Data!G2918)</f>
        <v>445.1</v>
      </c>
      <c r="H2918" s="15">
        <f>Raw_Data!H2918</f>
        <v>28.5</v>
      </c>
      <c r="I2918" s="15">
        <f>Raw_Data!I2918</f>
        <v>48.6</v>
      </c>
      <c r="J2918" s="15">
        <f>Raw_Data!J2918</f>
        <v>8.8000000000000007</v>
      </c>
      <c r="K2918" s="15">
        <f>Raw_Data!K2918</f>
        <v>7.58</v>
      </c>
      <c r="L2918" s="18">
        <f>IF(Raw_Data!L2918="",ROUND(AVERAGEIFS(Raw_Data!$L$2:$L$4001,Raw_Data!$E$2:$E$4001,E2918),1),Raw_Data!L2918)</f>
        <v>22.6</v>
      </c>
      <c r="M2918" s="15">
        <f>Raw_Data!M2918</f>
        <v>91.5</v>
      </c>
      <c r="N2918" s="15">
        <f>Raw_Data!N2918</f>
        <v>77.5</v>
      </c>
      <c r="O2918" s="15">
        <f>Raw_Data!O2918</f>
        <v>109.1</v>
      </c>
      <c r="P2918" s="15" t="str">
        <f>Raw_Data!P2918</f>
        <v>Rainfed</v>
      </c>
      <c r="Q2918" s="15">
        <f>Raw_Data!Q2918</f>
        <v>220.8</v>
      </c>
      <c r="R2918" s="15">
        <f>Raw_Data!R2918</f>
        <v>4.0599999999999996</v>
      </c>
      <c r="S2918" s="15">
        <f>Raw_Data!S2918</f>
        <v>0.66</v>
      </c>
      <c r="T2918" s="18">
        <f>IF(Raw_Data!T2918="",ROUND(AVERAGEIFS(Raw_Data!$T$2:$T$4001,Raw_Data!$E$2:$E$4001,E2918,Raw_Data!$D$2:$D$4001,D2918),2),IF(Raw_Data!T2918&gt;INDEX(Cleaning_Reference!$F$6:$F$13,MATCH(D2918,Cleaning_Reference!$A$6:$A$13,0)),INDEX(Cleaning_Reference!$F$6:$F$13,MATCH(D2918,Cleaning_Reference!$A$6:$A$13,0)),Raw_Data!T2918))</f>
        <v>0.46</v>
      </c>
      <c r="U2918" s="15">
        <f>Raw_Data!U2918</f>
        <v>5.64</v>
      </c>
      <c r="V2918" s="15">
        <f>Raw_Data!V2918</f>
        <v>72235</v>
      </c>
      <c r="W2918" s="15">
        <f>Raw_Data!W2918</f>
        <v>879988</v>
      </c>
      <c r="X2918" s="15">
        <f>Raw_Data!X2918</f>
        <v>407405</v>
      </c>
      <c r="Y2918" s="15">
        <f>Raw_Data!Y2918</f>
        <v>-472583</v>
      </c>
      <c r="Z2918" s="15">
        <f>Raw_Data!Z2918</f>
        <v>4711</v>
      </c>
      <c r="AA2918" s="15">
        <f>Raw_Data!AA2918</f>
        <v>1.1970000000000001</v>
      </c>
      <c r="AB2918" s="15">
        <f>Raw_Data!AB2918</f>
        <v>36.700000000000003</v>
      </c>
      <c r="AC2918" s="19" t="str">
        <f>IF(Raw_Data!G2918="","Yes","No")</f>
        <v>No</v>
      </c>
      <c r="AD2918" s="19" t="str">
        <f>IF(Raw_Data!L2918="","Yes","No")</f>
        <v>No</v>
      </c>
      <c r="AE2918" s="19" t="str">
        <f>IF(Raw_Data!T2918="","Imputed",IF(Raw_Data!T2918&gt;INDEX(Cleaning_Reference!$F$6:$F$13,MATCH(D2918,Cleaning_Reference!$A$6:$A$13,0)),"Capped","Original"))</f>
        <v>Original</v>
      </c>
      <c r="AF2918" s="21">
        <f t="shared" si="45"/>
        <v>5.64</v>
      </c>
    </row>
    <row r="2919" spans="1:32" ht="15" customHeight="1" x14ac:dyDescent="0.3">
      <c r="A2919" s="20" t="str">
        <f>Raw_Data!A2919</f>
        <v>SF12918</v>
      </c>
      <c r="B2919" s="15" t="str">
        <f>Raw_Data!B2919</f>
        <v>Gujarat</v>
      </c>
      <c r="C2919" s="15" t="str">
        <f>Raw_Data!C2919</f>
        <v>Nalgonda</v>
      </c>
      <c r="D2919" s="15" t="str">
        <f>Raw_Data!D2919</f>
        <v>Rice</v>
      </c>
      <c r="E2919" s="15" t="str">
        <f>Raw_Data!E2919</f>
        <v>Zaid</v>
      </c>
      <c r="F2919" s="15">
        <f>Raw_Data!F2919</f>
        <v>6.64</v>
      </c>
      <c r="G2919" s="18">
        <f>IF(Raw_Data!G2919="",ROUND(AVERAGEIFS(Raw_Data!$G$2:$G$4001,Raw_Data!$E$2:$E$4001,E2919),1),Raw_Data!G2919)</f>
        <v>171.9</v>
      </c>
      <c r="H2919" s="15">
        <f>Raw_Data!H2919</f>
        <v>27.5</v>
      </c>
      <c r="I2919" s="15">
        <f>Raw_Data!I2919</f>
        <v>79.5</v>
      </c>
      <c r="J2919" s="15">
        <f>Raw_Data!J2919</f>
        <v>7.6</v>
      </c>
      <c r="K2919" s="15">
        <f>Raw_Data!K2919</f>
        <v>7.25</v>
      </c>
      <c r="L2919" s="18">
        <f>IF(Raw_Data!L2919="",ROUND(AVERAGEIFS(Raw_Data!$L$2:$L$4001,Raw_Data!$E$2:$E$4001,E2919),1),Raw_Data!L2919)</f>
        <v>18.899999999999999</v>
      </c>
      <c r="M2919" s="15">
        <f>Raw_Data!M2919</f>
        <v>104.3</v>
      </c>
      <c r="N2919" s="15">
        <f>Raw_Data!N2919</f>
        <v>55.6</v>
      </c>
      <c r="O2919" s="15">
        <f>Raw_Data!O2919</f>
        <v>57.4</v>
      </c>
      <c r="P2919" s="15" t="str">
        <f>Raw_Data!P2919</f>
        <v>Drip</v>
      </c>
      <c r="Q2919" s="15">
        <f>Raw_Data!Q2919</f>
        <v>158.4</v>
      </c>
      <c r="R2919" s="15">
        <f>Raw_Data!R2919</f>
        <v>6.23</v>
      </c>
      <c r="S2919" s="15">
        <f>Raw_Data!S2919</f>
        <v>0.86</v>
      </c>
      <c r="T2919" s="18">
        <f>IF(Raw_Data!T2919="",ROUND(AVERAGEIFS(Raw_Data!$T$2:$T$4001,Raw_Data!$E$2:$E$4001,E2919,Raw_Data!$D$2:$D$4001,D2919),2),IF(Raw_Data!T2919&gt;INDEX(Cleaning_Reference!$F$6:$F$13,MATCH(D2919,Cleaning_Reference!$A$6:$A$13,0)),INDEX(Cleaning_Reference!$F$6:$F$13,MATCH(D2919,Cleaning_Reference!$A$6:$A$13,0)),Raw_Data!T2919))</f>
        <v>1.72</v>
      </c>
      <c r="U2919" s="15">
        <f>Raw_Data!U2919</f>
        <v>11.42</v>
      </c>
      <c r="V2919" s="15">
        <f>Raw_Data!V2919</f>
        <v>21217</v>
      </c>
      <c r="W2919" s="15">
        <f>Raw_Data!W2919</f>
        <v>426700</v>
      </c>
      <c r="X2919" s="15">
        <f>Raw_Data!X2919</f>
        <v>242298</v>
      </c>
      <c r="Y2919" s="15">
        <f>Raw_Data!Y2919</f>
        <v>-184402</v>
      </c>
      <c r="Z2919" s="15">
        <f>Raw_Data!Z2919</f>
        <v>8024</v>
      </c>
      <c r="AA2919" s="15">
        <f>Raw_Data!AA2919</f>
        <v>1.423</v>
      </c>
      <c r="AB2919" s="15">
        <f>Raw_Data!AB2919</f>
        <v>47.2</v>
      </c>
      <c r="AC2919" s="19" t="str">
        <f>IF(Raw_Data!G2919="","Yes","No")</f>
        <v>No</v>
      </c>
      <c r="AD2919" s="19" t="str">
        <f>IF(Raw_Data!L2919="","Yes","No")</f>
        <v>No</v>
      </c>
      <c r="AE2919" s="19" t="str">
        <f>IF(Raw_Data!T2919="","Imputed",IF(Raw_Data!T2919&gt;INDEX(Cleaning_Reference!$F$6:$F$13,MATCH(D2919,Cleaning_Reference!$A$6:$A$13,0)),"Capped","Original"))</f>
        <v>Original</v>
      </c>
      <c r="AF2919" s="21">
        <f t="shared" si="45"/>
        <v>11.42</v>
      </c>
    </row>
    <row r="2920" spans="1:32" ht="15" customHeight="1" x14ac:dyDescent="0.3">
      <c r="A2920" s="20" t="str">
        <f>Raw_Data!A2920</f>
        <v>SF12919</v>
      </c>
      <c r="B2920" s="15" t="str">
        <f>Raw_Data!B2920</f>
        <v>Andhra Pradesh</v>
      </c>
      <c r="C2920" s="15" t="str">
        <f>Raw_Data!C2920</f>
        <v>Erode</v>
      </c>
      <c r="D2920" s="15" t="str">
        <f>Raw_Data!D2920</f>
        <v>Maize</v>
      </c>
      <c r="E2920" s="15" t="str">
        <f>Raw_Data!E2920</f>
        <v>Zaid</v>
      </c>
      <c r="F2920" s="15">
        <f>Raw_Data!F2920</f>
        <v>1.43</v>
      </c>
      <c r="G2920" s="18">
        <f>IF(Raw_Data!G2920="",ROUND(AVERAGEIFS(Raw_Data!$G$2:$G$4001,Raw_Data!$E$2:$E$4001,E2920),1),Raw_Data!G2920)</f>
        <v>604.29999999999995</v>
      </c>
      <c r="H2920" s="15">
        <f>Raw_Data!H2920</f>
        <v>27.4</v>
      </c>
      <c r="I2920" s="15">
        <f>Raw_Data!I2920</f>
        <v>56.8</v>
      </c>
      <c r="J2920" s="15">
        <f>Raw_Data!J2920</f>
        <v>9.1</v>
      </c>
      <c r="K2920" s="15">
        <f>Raw_Data!K2920</f>
        <v>6.54</v>
      </c>
      <c r="L2920" s="18">
        <f>IF(Raw_Data!L2920="",ROUND(AVERAGEIFS(Raw_Data!$L$2:$L$4001,Raw_Data!$E$2:$E$4001,E2920),1),Raw_Data!L2920)</f>
        <v>26.9</v>
      </c>
      <c r="M2920" s="15">
        <f>Raw_Data!M2920</f>
        <v>114.2</v>
      </c>
      <c r="N2920" s="15">
        <f>Raw_Data!N2920</f>
        <v>49.6</v>
      </c>
      <c r="O2920" s="15">
        <f>Raw_Data!O2920</f>
        <v>145.19999999999999</v>
      </c>
      <c r="P2920" s="15" t="str">
        <f>Raw_Data!P2920</f>
        <v>Flood</v>
      </c>
      <c r="Q2920" s="15">
        <f>Raw_Data!Q2920</f>
        <v>232.1</v>
      </c>
      <c r="R2920" s="15">
        <f>Raw_Data!R2920</f>
        <v>6.55</v>
      </c>
      <c r="S2920" s="15">
        <f>Raw_Data!S2920</f>
        <v>0.86</v>
      </c>
      <c r="T2920" s="18">
        <f>IF(Raw_Data!T2920="",ROUND(AVERAGEIFS(Raw_Data!$T$2:$T$4001,Raw_Data!$E$2:$E$4001,E2920,Raw_Data!$D$2:$D$4001,D2920),2),IF(Raw_Data!T2920&gt;INDEX(Cleaning_Reference!$F$6:$F$13,MATCH(D2920,Cleaning_Reference!$A$6:$A$13,0)),INDEX(Cleaning_Reference!$F$6:$F$13,MATCH(D2920,Cleaning_Reference!$A$6:$A$13,0)),Raw_Data!T2920))</f>
        <v>4.03</v>
      </c>
      <c r="U2920" s="15">
        <f>Raw_Data!U2920</f>
        <v>5.76</v>
      </c>
      <c r="V2920" s="15">
        <f>Raw_Data!V2920</f>
        <v>21544</v>
      </c>
      <c r="W2920" s="15">
        <f>Raw_Data!W2920</f>
        <v>89296</v>
      </c>
      <c r="X2920" s="15">
        <f>Raw_Data!X2920</f>
        <v>124093</v>
      </c>
      <c r="Y2920" s="15">
        <f>Raw_Data!Y2920</f>
        <v>34797</v>
      </c>
      <c r="Z2920" s="15">
        <f>Raw_Data!Z2920</f>
        <v>885</v>
      </c>
      <c r="AA2920" s="15">
        <f>Raw_Data!AA2920</f>
        <v>6.508</v>
      </c>
      <c r="AB2920" s="15">
        <f>Raw_Data!AB2920</f>
        <v>32.200000000000003</v>
      </c>
      <c r="AC2920" s="19" t="str">
        <f>IF(Raw_Data!G2920="","Yes","No")</f>
        <v>No</v>
      </c>
      <c r="AD2920" s="19" t="str">
        <f>IF(Raw_Data!L2920="","Yes","No")</f>
        <v>No</v>
      </c>
      <c r="AE2920" s="19" t="str">
        <f>IF(Raw_Data!T2920="","Imputed",IF(Raw_Data!T2920&gt;INDEX(Cleaning_Reference!$F$6:$F$13,MATCH(D2920,Cleaning_Reference!$A$6:$A$13,0)),"Capped","Original"))</f>
        <v>Original</v>
      </c>
      <c r="AF2920" s="21">
        <f t="shared" si="45"/>
        <v>5.76</v>
      </c>
    </row>
    <row r="2921" spans="1:32" ht="15" customHeight="1" x14ac:dyDescent="0.3">
      <c r="A2921" s="20" t="str">
        <f>Raw_Data!A2921</f>
        <v>SF12920</v>
      </c>
      <c r="B2921" s="15" t="str">
        <f>Raw_Data!B2921</f>
        <v>Maharashtra</v>
      </c>
      <c r="C2921" s="15" t="str">
        <f>Raw_Data!C2921</f>
        <v>Indore</v>
      </c>
      <c r="D2921" s="15" t="str">
        <f>Raw_Data!D2921</f>
        <v>Pulses</v>
      </c>
      <c r="E2921" s="15" t="str">
        <f>Raw_Data!E2921</f>
        <v>Rabi</v>
      </c>
      <c r="F2921" s="15">
        <f>Raw_Data!F2921</f>
        <v>6.29</v>
      </c>
      <c r="G2921" s="18">
        <f>IF(Raw_Data!G2921="",ROUND(AVERAGEIFS(Raw_Data!$G$2:$G$4001,Raw_Data!$E$2:$E$4001,E2921),1),Raw_Data!G2921)</f>
        <v>661.7</v>
      </c>
      <c r="H2921" s="15">
        <f>Raw_Data!H2921</f>
        <v>27.1</v>
      </c>
      <c r="I2921" s="15">
        <f>Raw_Data!I2921</f>
        <v>61.7</v>
      </c>
      <c r="J2921" s="15">
        <f>Raw_Data!J2921</f>
        <v>7.3</v>
      </c>
      <c r="K2921" s="15">
        <f>Raw_Data!K2921</f>
        <v>6.05</v>
      </c>
      <c r="L2921" s="18">
        <f>IF(Raw_Data!L2921="",ROUND(AVERAGEIFS(Raw_Data!$L$2:$L$4001,Raw_Data!$E$2:$E$4001,E2921),1),Raw_Data!L2921)</f>
        <v>23.7</v>
      </c>
      <c r="M2921" s="15">
        <f>Raw_Data!M2921</f>
        <v>107.6</v>
      </c>
      <c r="N2921" s="15">
        <f>Raw_Data!N2921</f>
        <v>70.2</v>
      </c>
      <c r="O2921" s="15">
        <f>Raw_Data!O2921</f>
        <v>114.9</v>
      </c>
      <c r="P2921" s="15" t="str">
        <f>Raw_Data!P2921</f>
        <v>Sprinkler</v>
      </c>
      <c r="Q2921" s="15">
        <f>Raw_Data!Q2921</f>
        <v>244.6</v>
      </c>
      <c r="R2921" s="15">
        <f>Raw_Data!R2921</f>
        <v>4.34</v>
      </c>
      <c r="S2921" s="15">
        <f>Raw_Data!S2921</f>
        <v>0.88</v>
      </c>
      <c r="T2921" s="18">
        <f>IF(Raw_Data!T2921="",ROUND(AVERAGEIFS(Raw_Data!$T$2:$T$4001,Raw_Data!$E$2:$E$4001,E2921,Raw_Data!$D$2:$D$4001,D2921),2),IF(Raw_Data!T2921&gt;INDEX(Cleaning_Reference!$F$6:$F$13,MATCH(D2921,Cleaning_Reference!$A$6:$A$13,0)),INDEX(Cleaning_Reference!$F$6:$F$13,MATCH(D2921,Cleaning_Reference!$A$6:$A$13,0)),Raw_Data!T2921))</f>
        <v>1</v>
      </c>
      <c r="U2921" s="15">
        <f>Raw_Data!U2921</f>
        <v>6.29</v>
      </c>
      <c r="V2921" s="15">
        <f>Raw_Data!V2921</f>
        <v>77301</v>
      </c>
      <c r="W2921" s="15">
        <f>Raw_Data!W2921</f>
        <v>428375</v>
      </c>
      <c r="X2921" s="15">
        <f>Raw_Data!X2921</f>
        <v>486223</v>
      </c>
      <c r="Y2921" s="15">
        <f>Raw_Data!Y2921</f>
        <v>57848</v>
      </c>
      <c r="Z2921" s="15">
        <f>Raw_Data!Z2921</f>
        <v>2341</v>
      </c>
      <c r="AA2921" s="15">
        <f>Raw_Data!AA2921</f>
        <v>2.6869999999999998</v>
      </c>
      <c r="AB2921" s="15">
        <f>Raw_Data!AB2921</f>
        <v>43.4</v>
      </c>
      <c r="AC2921" s="19" t="str">
        <f>IF(Raw_Data!G2921="","Yes","No")</f>
        <v>No</v>
      </c>
      <c r="AD2921" s="19" t="str">
        <f>IF(Raw_Data!L2921="","Yes","No")</f>
        <v>No</v>
      </c>
      <c r="AE2921" s="19" t="str">
        <f>IF(Raw_Data!T2921="","Imputed",IF(Raw_Data!T2921&gt;INDEX(Cleaning_Reference!$F$6:$F$13,MATCH(D2921,Cleaning_Reference!$A$6:$A$13,0)),"Capped","Original"))</f>
        <v>Original</v>
      </c>
      <c r="AF2921" s="21">
        <f t="shared" si="45"/>
        <v>6.29</v>
      </c>
    </row>
    <row r="2922" spans="1:32" ht="15" customHeight="1" x14ac:dyDescent="0.3">
      <c r="A2922" s="20" t="str">
        <f>Raw_Data!A2922</f>
        <v>SF12921</v>
      </c>
      <c r="B2922" s="15" t="str">
        <f>Raw_Data!B2922</f>
        <v>Maharashtra</v>
      </c>
      <c r="C2922" s="15" t="str">
        <f>Raw_Data!C2922</f>
        <v>Ludhiana</v>
      </c>
      <c r="D2922" s="15" t="str">
        <f>Raw_Data!D2922</f>
        <v>Sugarcane</v>
      </c>
      <c r="E2922" s="15" t="str">
        <f>Raw_Data!E2922</f>
        <v>Rabi</v>
      </c>
      <c r="F2922" s="15">
        <f>Raw_Data!F2922</f>
        <v>14.78</v>
      </c>
      <c r="G2922" s="18">
        <f>IF(Raw_Data!G2922="",ROUND(AVERAGEIFS(Raw_Data!$G$2:$G$4001,Raw_Data!$E$2:$E$4001,E2922),1),Raw_Data!G2922)</f>
        <v>616.4</v>
      </c>
      <c r="H2922" s="15">
        <f>Raw_Data!H2922</f>
        <v>25.5</v>
      </c>
      <c r="I2922" s="15">
        <f>Raw_Data!I2922</f>
        <v>67.099999999999994</v>
      </c>
      <c r="J2922" s="15">
        <f>Raw_Data!J2922</f>
        <v>7.8</v>
      </c>
      <c r="K2922" s="15">
        <f>Raw_Data!K2922</f>
        <v>7.34</v>
      </c>
      <c r="L2922" s="18">
        <f>IF(Raw_Data!L2922="",ROUND(AVERAGEIFS(Raw_Data!$L$2:$L$4001,Raw_Data!$E$2:$E$4001,E2922),1),Raw_Data!L2922)</f>
        <v>22.7</v>
      </c>
      <c r="M2922" s="15">
        <f>Raw_Data!M2922</f>
        <v>151.80000000000001</v>
      </c>
      <c r="N2922" s="15">
        <f>Raw_Data!N2922</f>
        <v>59.4</v>
      </c>
      <c r="O2922" s="15">
        <f>Raw_Data!O2922</f>
        <v>88.2</v>
      </c>
      <c r="P2922" s="15" t="str">
        <f>Raw_Data!P2922</f>
        <v>Flood</v>
      </c>
      <c r="Q2922" s="15">
        <f>Raw_Data!Q2922</f>
        <v>263.60000000000002</v>
      </c>
      <c r="R2922" s="15">
        <f>Raw_Data!R2922</f>
        <v>5.39</v>
      </c>
      <c r="S2922" s="15">
        <f>Raw_Data!S2922</f>
        <v>0.84</v>
      </c>
      <c r="T2922" s="18">
        <f>IF(Raw_Data!T2922="",ROUND(AVERAGEIFS(Raw_Data!$T$2:$T$4001,Raw_Data!$E$2:$E$4001,E2922,Raw_Data!$D$2:$D$4001,D2922),2),IF(Raw_Data!T2922&gt;INDEX(Cleaning_Reference!$F$6:$F$13,MATCH(D2922,Cleaning_Reference!$A$6:$A$13,0)),INDEX(Cleaning_Reference!$F$6:$F$13,MATCH(D2922,Cleaning_Reference!$A$6:$A$13,0)),Raw_Data!T2922))</f>
        <v>52.62</v>
      </c>
      <c r="U2922" s="15">
        <f>Raw_Data!U2922</f>
        <v>777.72</v>
      </c>
      <c r="V2922" s="15">
        <f>Raw_Data!V2922</f>
        <v>3396</v>
      </c>
      <c r="W2922" s="15">
        <f>Raw_Data!W2922</f>
        <v>1099537</v>
      </c>
      <c r="X2922" s="15">
        <f>Raw_Data!X2922</f>
        <v>2641137</v>
      </c>
      <c r="Y2922" s="15">
        <f>Raw_Data!Y2922</f>
        <v>1541600</v>
      </c>
      <c r="Z2922" s="15">
        <f>Raw_Data!Z2922</f>
        <v>40902</v>
      </c>
      <c r="AA2922" s="15">
        <f>Raw_Data!AA2922</f>
        <v>19.013999999999999</v>
      </c>
      <c r="AB2922" s="15">
        <f>Raw_Data!AB2922</f>
        <v>49</v>
      </c>
      <c r="AC2922" s="19" t="str">
        <f>IF(Raw_Data!G2922="","Yes","No")</f>
        <v>No</v>
      </c>
      <c r="AD2922" s="19" t="str">
        <f>IF(Raw_Data!L2922="","Yes","No")</f>
        <v>No</v>
      </c>
      <c r="AE2922" s="19" t="str">
        <f>IF(Raw_Data!T2922="","Imputed",IF(Raw_Data!T2922&gt;INDEX(Cleaning_Reference!$F$6:$F$13,MATCH(D2922,Cleaning_Reference!$A$6:$A$13,0)),"Capped","Original"))</f>
        <v>Original</v>
      </c>
      <c r="AF2922" s="21">
        <f t="shared" si="45"/>
        <v>777.72</v>
      </c>
    </row>
    <row r="2923" spans="1:32" ht="15" customHeight="1" x14ac:dyDescent="0.3">
      <c r="A2923" s="20" t="str">
        <f>Raw_Data!A2923</f>
        <v>SF12922</v>
      </c>
      <c r="B2923" s="15" t="str">
        <f>Raw_Data!B2923</f>
        <v>Telangana</v>
      </c>
      <c r="C2923" s="15" t="str">
        <f>Raw_Data!C2923</f>
        <v>Indore</v>
      </c>
      <c r="D2923" s="15" t="str">
        <f>Raw_Data!D2923</f>
        <v>Cotton</v>
      </c>
      <c r="E2923" s="15" t="str">
        <f>Raw_Data!E2923</f>
        <v>Kharif</v>
      </c>
      <c r="F2923" s="15">
        <f>Raw_Data!F2923</f>
        <v>11.39</v>
      </c>
      <c r="G2923" s="18">
        <f>IF(Raw_Data!G2923="",ROUND(AVERAGEIFS(Raw_Data!$G$2:$G$4001,Raw_Data!$E$2:$E$4001,E2923),1),Raw_Data!G2923)</f>
        <v>661</v>
      </c>
      <c r="H2923" s="15">
        <f>Raw_Data!H2923</f>
        <v>29.2</v>
      </c>
      <c r="I2923" s="15">
        <f>Raw_Data!I2923</f>
        <v>66.7</v>
      </c>
      <c r="J2923" s="15">
        <f>Raw_Data!J2923</f>
        <v>5.9</v>
      </c>
      <c r="K2923" s="15">
        <f>Raw_Data!K2923</f>
        <v>6.68</v>
      </c>
      <c r="L2923" s="18">
        <f>IF(Raw_Data!L2923="",ROUND(AVERAGEIFS(Raw_Data!$L$2:$L$4001,Raw_Data!$E$2:$E$4001,E2923),1),Raw_Data!L2923)</f>
        <v>36.700000000000003</v>
      </c>
      <c r="M2923" s="15">
        <f>Raw_Data!M2923</f>
        <v>190</v>
      </c>
      <c r="N2923" s="15">
        <f>Raw_Data!N2923</f>
        <v>42.7</v>
      </c>
      <c r="O2923" s="15">
        <f>Raw_Data!O2923</f>
        <v>114.3</v>
      </c>
      <c r="P2923" s="15" t="str">
        <f>Raw_Data!P2923</f>
        <v>Drip</v>
      </c>
      <c r="Q2923" s="15">
        <f>Raw_Data!Q2923</f>
        <v>202.6</v>
      </c>
      <c r="R2923" s="15">
        <f>Raw_Data!R2923</f>
        <v>3.11</v>
      </c>
      <c r="S2923" s="15">
        <f>Raw_Data!S2923</f>
        <v>0.69</v>
      </c>
      <c r="T2923" s="18">
        <f>IF(Raw_Data!T2923="",ROUND(AVERAGEIFS(Raw_Data!$T$2:$T$4001,Raw_Data!$E$2:$E$4001,E2923,Raw_Data!$D$2:$D$4001,D2923),2),IF(Raw_Data!T2923&gt;INDEX(Cleaning_Reference!$F$6:$F$13,MATCH(D2923,Cleaning_Reference!$A$6:$A$13,0)),INDEX(Cleaning_Reference!$F$6:$F$13,MATCH(D2923,Cleaning_Reference!$A$6:$A$13,0)),Raw_Data!T2923))</f>
        <v>2.73</v>
      </c>
      <c r="U2923" s="15">
        <f>Raw_Data!U2923</f>
        <v>33.03</v>
      </c>
      <c r="V2923" s="15">
        <f>Raw_Data!V2923</f>
        <v>62372</v>
      </c>
      <c r="W2923" s="15">
        <f>Raw_Data!W2923</f>
        <v>855348</v>
      </c>
      <c r="X2923" s="15">
        <f>Raw_Data!X2923</f>
        <v>2060147</v>
      </c>
      <c r="Y2923" s="15">
        <f>Raw_Data!Y2923</f>
        <v>1204799</v>
      </c>
      <c r="Z2923" s="15">
        <f>Raw_Data!Z2923</f>
        <v>7559</v>
      </c>
      <c r="AA2923" s="15">
        <f>Raw_Data!AA2923</f>
        <v>4.37</v>
      </c>
      <c r="AB2923" s="15">
        <f>Raw_Data!AB2923</f>
        <v>49.9</v>
      </c>
      <c r="AC2923" s="19" t="str">
        <f>IF(Raw_Data!G2923="","Yes","No")</f>
        <v>No</v>
      </c>
      <c r="AD2923" s="19" t="str">
        <f>IF(Raw_Data!L2923="","Yes","No")</f>
        <v>No</v>
      </c>
      <c r="AE2923" s="19" t="str">
        <f>IF(Raw_Data!T2923="","Imputed",IF(Raw_Data!T2923&gt;INDEX(Cleaning_Reference!$F$6:$F$13,MATCH(D2923,Cleaning_Reference!$A$6:$A$13,0)),"Capped","Original"))</f>
        <v>Capped</v>
      </c>
      <c r="AF2923" s="21">
        <f t="shared" si="45"/>
        <v>31.09</v>
      </c>
    </row>
    <row r="2924" spans="1:32" ht="15" customHeight="1" x14ac:dyDescent="0.3">
      <c r="A2924" s="20" t="str">
        <f>Raw_Data!A2924</f>
        <v>SF12923</v>
      </c>
      <c r="B2924" s="15" t="str">
        <f>Raw_Data!B2924</f>
        <v>Gujarat</v>
      </c>
      <c r="C2924" s="15" t="str">
        <f>Raw_Data!C2924</f>
        <v>Warangal</v>
      </c>
      <c r="D2924" s="15" t="str">
        <f>Raw_Data!D2924</f>
        <v>Chilli</v>
      </c>
      <c r="E2924" s="15" t="str">
        <f>Raw_Data!E2924</f>
        <v>Kharif</v>
      </c>
      <c r="F2924" s="15">
        <f>Raw_Data!F2924</f>
        <v>9.89</v>
      </c>
      <c r="G2924" s="18">
        <f>IF(Raw_Data!G2924="",ROUND(AVERAGEIFS(Raw_Data!$G$2:$G$4001,Raw_Data!$E$2:$E$4001,E2924),1),Raw_Data!G2924)</f>
        <v>768.6</v>
      </c>
      <c r="H2924" s="15">
        <f>Raw_Data!H2924</f>
        <v>26.6</v>
      </c>
      <c r="I2924" s="15">
        <f>Raw_Data!I2924</f>
        <v>82.5</v>
      </c>
      <c r="J2924" s="15">
        <f>Raw_Data!J2924</f>
        <v>8.1</v>
      </c>
      <c r="K2924" s="15">
        <f>Raw_Data!K2924</f>
        <v>6.31</v>
      </c>
      <c r="L2924" s="18">
        <f>IF(Raw_Data!L2924="",ROUND(AVERAGEIFS(Raw_Data!$L$2:$L$4001,Raw_Data!$E$2:$E$4001,E2924),1),Raw_Data!L2924)</f>
        <v>19.3</v>
      </c>
      <c r="M2924" s="15">
        <f>Raw_Data!M2924</f>
        <v>95</v>
      </c>
      <c r="N2924" s="15">
        <f>Raw_Data!N2924</f>
        <v>46.2</v>
      </c>
      <c r="O2924" s="15">
        <f>Raw_Data!O2924</f>
        <v>146.80000000000001</v>
      </c>
      <c r="P2924" s="15" t="str">
        <f>Raw_Data!P2924</f>
        <v>Flood</v>
      </c>
      <c r="Q2924" s="15">
        <f>Raw_Data!Q2924</f>
        <v>83.8</v>
      </c>
      <c r="R2924" s="15">
        <f>Raw_Data!R2924</f>
        <v>8.9</v>
      </c>
      <c r="S2924" s="15">
        <f>Raw_Data!S2924</f>
        <v>0.8</v>
      </c>
      <c r="T2924" s="18">
        <f>IF(Raw_Data!T2924="",ROUND(AVERAGEIFS(Raw_Data!$T$2:$T$4001,Raw_Data!$E$2:$E$4001,E2924,Raw_Data!$D$2:$D$4001,D2924),2),IF(Raw_Data!T2924&gt;INDEX(Cleaning_Reference!$F$6:$F$13,MATCH(D2924,Cleaning_Reference!$A$6:$A$13,0)),INDEX(Cleaning_Reference!$F$6:$F$13,MATCH(D2924,Cleaning_Reference!$A$6:$A$13,0)),Raw_Data!T2924))</f>
        <v>2.52</v>
      </c>
      <c r="U2924" s="15">
        <f>Raw_Data!U2924</f>
        <v>24.92</v>
      </c>
      <c r="V2924" s="15">
        <f>Raw_Data!V2924</f>
        <v>101585</v>
      </c>
      <c r="W2924" s="15">
        <f>Raw_Data!W2924</f>
        <v>564556</v>
      </c>
      <c r="X2924" s="15">
        <f>Raw_Data!X2924</f>
        <v>2531498</v>
      </c>
      <c r="Y2924" s="15">
        <f>Raw_Data!Y2924</f>
        <v>1966942</v>
      </c>
      <c r="Z2924" s="15">
        <f>Raw_Data!Z2924</f>
        <v>8676</v>
      </c>
      <c r="AA2924" s="15">
        <f>Raw_Data!AA2924</f>
        <v>2.8719999999999999</v>
      </c>
      <c r="AB2924" s="15">
        <f>Raw_Data!AB2924</f>
        <v>35.9</v>
      </c>
      <c r="AC2924" s="19" t="str">
        <f>IF(Raw_Data!G2924="","Yes","No")</f>
        <v>No</v>
      </c>
      <c r="AD2924" s="19" t="str">
        <f>IF(Raw_Data!L2924="","Yes","No")</f>
        <v>No</v>
      </c>
      <c r="AE2924" s="19" t="str">
        <f>IF(Raw_Data!T2924="","Imputed",IF(Raw_Data!T2924&gt;INDEX(Cleaning_Reference!$F$6:$F$13,MATCH(D2924,Cleaning_Reference!$A$6:$A$13,0)),"Capped","Original"))</f>
        <v>Original</v>
      </c>
      <c r="AF2924" s="21">
        <f t="shared" si="45"/>
        <v>24.92</v>
      </c>
    </row>
    <row r="2925" spans="1:32" ht="15" customHeight="1" x14ac:dyDescent="0.3">
      <c r="A2925" s="20" t="str">
        <f>Raw_Data!A2925</f>
        <v>SF12924</v>
      </c>
      <c r="B2925" s="15" t="str">
        <f>Raw_Data!B2925</f>
        <v>Madhya Pradesh</v>
      </c>
      <c r="C2925" s="15" t="str">
        <f>Raw_Data!C2925</f>
        <v>Guntur</v>
      </c>
      <c r="D2925" s="15" t="str">
        <f>Raw_Data!D2925</f>
        <v>Chilli</v>
      </c>
      <c r="E2925" s="15" t="str">
        <f>Raw_Data!E2925</f>
        <v>Kharif</v>
      </c>
      <c r="F2925" s="15">
        <f>Raw_Data!F2925</f>
        <v>4.1100000000000003</v>
      </c>
      <c r="G2925" s="18">
        <f>IF(Raw_Data!G2925="",ROUND(AVERAGEIFS(Raw_Data!$G$2:$G$4001,Raw_Data!$E$2:$E$4001,E2925),1),Raw_Data!G2925)</f>
        <v>982.4</v>
      </c>
      <c r="H2925" s="15">
        <f>Raw_Data!H2925</f>
        <v>29.9</v>
      </c>
      <c r="I2925" s="15">
        <f>Raw_Data!I2925</f>
        <v>89.3</v>
      </c>
      <c r="J2925" s="15">
        <f>Raw_Data!J2925</f>
        <v>8</v>
      </c>
      <c r="K2925" s="15">
        <f>Raw_Data!K2925</f>
        <v>6.47</v>
      </c>
      <c r="L2925" s="18">
        <f>IF(Raw_Data!L2925="",ROUND(AVERAGEIFS(Raw_Data!$L$2:$L$4001,Raw_Data!$E$2:$E$4001,E2925),1),Raw_Data!L2925)</f>
        <v>32.799999999999997</v>
      </c>
      <c r="M2925" s="15">
        <f>Raw_Data!M2925</f>
        <v>130.4</v>
      </c>
      <c r="N2925" s="15">
        <f>Raw_Data!N2925</f>
        <v>49.7</v>
      </c>
      <c r="O2925" s="15">
        <f>Raw_Data!O2925</f>
        <v>94.2</v>
      </c>
      <c r="P2925" s="15" t="str">
        <f>Raw_Data!P2925</f>
        <v>Drip</v>
      </c>
      <c r="Q2925" s="15">
        <f>Raw_Data!Q2925</f>
        <v>226.4</v>
      </c>
      <c r="R2925" s="15">
        <f>Raw_Data!R2925</f>
        <v>3.1</v>
      </c>
      <c r="S2925" s="15">
        <f>Raw_Data!S2925</f>
        <v>0.94</v>
      </c>
      <c r="T2925" s="18">
        <f>IF(Raw_Data!T2925="",ROUND(AVERAGEIFS(Raw_Data!$T$2:$T$4001,Raw_Data!$E$2:$E$4001,E2925,Raw_Data!$D$2:$D$4001,D2925),2),IF(Raw_Data!T2925&gt;INDEX(Cleaning_Reference!$F$6:$F$13,MATCH(D2925,Cleaning_Reference!$A$6:$A$13,0)),INDEX(Cleaning_Reference!$F$6:$F$13,MATCH(D2925,Cleaning_Reference!$A$6:$A$13,0)),Raw_Data!T2925))</f>
        <v>2.2799999999999998</v>
      </c>
      <c r="U2925" s="15">
        <f>Raw_Data!U2925</f>
        <v>9.3699999999999992</v>
      </c>
      <c r="V2925" s="15">
        <f>Raw_Data!V2925</f>
        <v>107426</v>
      </c>
      <c r="W2925" s="15">
        <f>Raw_Data!W2925</f>
        <v>301466</v>
      </c>
      <c r="X2925" s="15">
        <f>Raw_Data!X2925</f>
        <v>1006582</v>
      </c>
      <c r="Y2925" s="15">
        <f>Raw_Data!Y2925</f>
        <v>705116</v>
      </c>
      <c r="Z2925" s="15">
        <f>Raw_Data!Z2925</f>
        <v>2262</v>
      </c>
      <c r="AA2925" s="15">
        <f>Raw_Data!AA2925</f>
        <v>4.1420000000000003</v>
      </c>
      <c r="AB2925" s="15">
        <f>Raw_Data!AB2925</f>
        <v>71.2</v>
      </c>
      <c r="AC2925" s="19" t="str">
        <f>IF(Raw_Data!G2925="","Yes","No")</f>
        <v>No</v>
      </c>
      <c r="AD2925" s="19" t="str">
        <f>IF(Raw_Data!L2925="","Yes","No")</f>
        <v>No</v>
      </c>
      <c r="AE2925" s="19" t="str">
        <f>IF(Raw_Data!T2925="","Imputed",IF(Raw_Data!T2925&gt;INDEX(Cleaning_Reference!$F$6:$F$13,MATCH(D2925,Cleaning_Reference!$A$6:$A$13,0)),"Capped","Original"))</f>
        <v>Original</v>
      </c>
      <c r="AF2925" s="21">
        <f t="shared" si="45"/>
        <v>9.3699999999999992</v>
      </c>
    </row>
    <row r="2926" spans="1:32" ht="15" customHeight="1" x14ac:dyDescent="0.3">
      <c r="A2926" s="20" t="str">
        <f>Raw_Data!A2926</f>
        <v>SF12925</v>
      </c>
      <c r="B2926" s="15" t="str">
        <f>Raw_Data!B2926</f>
        <v>Gujarat</v>
      </c>
      <c r="C2926" s="15" t="str">
        <f>Raw_Data!C2926</f>
        <v>Erode</v>
      </c>
      <c r="D2926" s="15" t="str">
        <f>Raw_Data!D2926</f>
        <v>Cotton</v>
      </c>
      <c r="E2926" s="15" t="str">
        <f>Raw_Data!E2926</f>
        <v>Kharif</v>
      </c>
      <c r="F2926" s="15">
        <f>Raw_Data!F2926</f>
        <v>2.3199999999999998</v>
      </c>
      <c r="G2926" s="18">
        <f>IF(Raw_Data!G2926="",ROUND(AVERAGEIFS(Raw_Data!$G$2:$G$4001,Raw_Data!$E$2:$E$4001,E2926),1),Raw_Data!G2926)</f>
        <v>709</v>
      </c>
      <c r="H2926" s="15">
        <f>Raw_Data!H2926</f>
        <v>28.3</v>
      </c>
      <c r="I2926" s="15">
        <f>Raw_Data!I2926</f>
        <v>77</v>
      </c>
      <c r="J2926" s="15">
        <f>Raw_Data!J2926</f>
        <v>8</v>
      </c>
      <c r="K2926" s="15">
        <f>Raw_Data!K2926</f>
        <v>7.2</v>
      </c>
      <c r="L2926" s="18">
        <f>IF(Raw_Data!L2926="",ROUND(AVERAGEIFS(Raw_Data!$L$2:$L$4001,Raw_Data!$E$2:$E$4001,E2926),1),Raw_Data!L2926)</f>
        <v>30.5</v>
      </c>
      <c r="M2926" s="15">
        <f>Raw_Data!M2926</f>
        <v>91</v>
      </c>
      <c r="N2926" s="15">
        <f>Raw_Data!N2926</f>
        <v>81.400000000000006</v>
      </c>
      <c r="O2926" s="15">
        <f>Raw_Data!O2926</f>
        <v>107.9</v>
      </c>
      <c r="P2926" s="15" t="str">
        <f>Raw_Data!P2926</f>
        <v>Drip</v>
      </c>
      <c r="Q2926" s="15">
        <f>Raw_Data!Q2926</f>
        <v>305.89999999999998</v>
      </c>
      <c r="R2926" s="15">
        <f>Raw_Data!R2926</f>
        <v>1.33</v>
      </c>
      <c r="S2926" s="15">
        <f>Raw_Data!S2926</f>
        <v>0.68</v>
      </c>
      <c r="T2926" s="18">
        <f>IF(Raw_Data!T2926="",ROUND(AVERAGEIFS(Raw_Data!$T$2:$T$4001,Raw_Data!$E$2:$E$4001,E2926,Raw_Data!$D$2:$D$4001,D2926),2),IF(Raw_Data!T2926&gt;INDEX(Cleaning_Reference!$F$6:$F$13,MATCH(D2926,Cleaning_Reference!$A$6:$A$13,0)),INDEX(Cleaning_Reference!$F$6:$F$13,MATCH(D2926,Cleaning_Reference!$A$6:$A$13,0)),Raw_Data!T2926))</f>
        <v>1.98</v>
      </c>
      <c r="U2926" s="15">
        <f>Raw_Data!U2926</f>
        <v>4.59</v>
      </c>
      <c r="V2926" s="15">
        <f>Raw_Data!V2926</f>
        <v>69663</v>
      </c>
      <c r="W2926" s="15">
        <f>Raw_Data!W2926</f>
        <v>173991</v>
      </c>
      <c r="X2926" s="15">
        <f>Raw_Data!X2926</f>
        <v>319753</v>
      </c>
      <c r="Y2926" s="15">
        <f>Raw_Data!Y2926</f>
        <v>145762</v>
      </c>
      <c r="Z2926" s="15">
        <f>Raw_Data!Z2926</f>
        <v>1761</v>
      </c>
      <c r="AA2926" s="15">
        <f>Raw_Data!AA2926</f>
        <v>2.6059999999999999</v>
      </c>
      <c r="AB2926" s="15">
        <f>Raw_Data!AB2926</f>
        <v>67.3</v>
      </c>
      <c r="AC2926" s="19" t="str">
        <f>IF(Raw_Data!G2926="","Yes","No")</f>
        <v>No</v>
      </c>
      <c r="AD2926" s="19" t="str">
        <f>IF(Raw_Data!L2926="","Yes","No")</f>
        <v>No</v>
      </c>
      <c r="AE2926" s="19" t="str">
        <f>IF(Raw_Data!T2926="","Imputed",IF(Raw_Data!T2926&gt;INDEX(Cleaning_Reference!$F$6:$F$13,MATCH(D2926,Cleaning_Reference!$A$6:$A$13,0)),"Capped","Original"))</f>
        <v>Original</v>
      </c>
      <c r="AF2926" s="21">
        <f t="shared" si="45"/>
        <v>4.59</v>
      </c>
    </row>
    <row r="2927" spans="1:32" ht="15" customHeight="1" x14ac:dyDescent="0.3">
      <c r="A2927" s="20" t="str">
        <f>Raw_Data!A2927</f>
        <v>SF12926</v>
      </c>
      <c r="B2927" s="15" t="str">
        <f>Raw_Data!B2927</f>
        <v>Punjab</v>
      </c>
      <c r="C2927" s="15" t="str">
        <f>Raw_Data!C2927</f>
        <v>Nalgonda</v>
      </c>
      <c r="D2927" s="15" t="str">
        <f>Raw_Data!D2927</f>
        <v>Sugarcane</v>
      </c>
      <c r="E2927" s="15" t="str">
        <f>Raw_Data!E2927</f>
        <v>Zaid</v>
      </c>
      <c r="F2927" s="15">
        <f>Raw_Data!F2927</f>
        <v>13.64</v>
      </c>
      <c r="G2927" s="18">
        <f>IF(Raw_Data!G2927="",ROUND(AVERAGEIFS(Raw_Data!$G$2:$G$4001,Raw_Data!$E$2:$E$4001,E2927),1),Raw_Data!G2927)</f>
        <v>350.7</v>
      </c>
      <c r="H2927" s="15">
        <f>Raw_Data!H2927</f>
        <v>33</v>
      </c>
      <c r="I2927" s="15">
        <f>Raw_Data!I2927</f>
        <v>62.6</v>
      </c>
      <c r="J2927" s="15">
        <f>Raw_Data!J2927</f>
        <v>8.6</v>
      </c>
      <c r="K2927" s="15">
        <f>Raw_Data!K2927</f>
        <v>6.77</v>
      </c>
      <c r="L2927" s="18">
        <f>IF(Raw_Data!L2927="",ROUND(AVERAGEIFS(Raw_Data!$L$2:$L$4001,Raw_Data!$E$2:$E$4001,E2927),1),Raw_Data!L2927)</f>
        <v>22.4</v>
      </c>
      <c r="M2927" s="15">
        <f>Raw_Data!M2927</f>
        <v>113.8</v>
      </c>
      <c r="N2927" s="15">
        <f>Raw_Data!N2927</f>
        <v>53.9</v>
      </c>
      <c r="O2927" s="15">
        <f>Raw_Data!O2927</f>
        <v>105.1</v>
      </c>
      <c r="P2927" s="15" t="str">
        <f>Raw_Data!P2927</f>
        <v>Drip</v>
      </c>
      <c r="Q2927" s="15">
        <f>Raw_Data!Q2927</f>
        <v>189.1</v>
      </c>
      <c r="R2927" s="15">
        <f>Raw_Data!R2927</f>
        <v>4.83</v>
      </c>
      <c r="S2927" s="15">
        <f>Raw_Data!S2927</f>
        <v>0.69</v>
      </c>
      <c r="T2927" s="18">
        <f>IF(Raw_Data!T2927="",ROUND(AVERAGEIFS(Raw_Data!$T$2:$T$4001,Raw_Data!$E$2:$E$4001,E2927,Raw_Data!$D$2:$D$4001,D2927),2),IF(Raw_Data!T2927&gt;INDEX(Cleaning_Reference!$F$6:$F$13,MATCH(D2927,Cleaning_Reference!$A$6:$A$13,0)),INDEX(Cleaning_Reference!$F$6:$F$13,MATCH(D2927,Cleaning_Reference!$A$6:$A$13,0)),Raw_Data!T2927))</f>
        <v>46.57</v>
      </c>
      <c r="U2927" s="15">
        <f>Raw_Data!U2927</f>
        <v>635.21</v>
      </c>
      <c r="V2927" s="15">
        <f>Raw_Data!V2927</f>
        <v>4043</v>
      </c>
      <c r="W2927" s="15">
        <f>Raw_Data!W2927</f>
        <v>842694</v>
      </c>
      <c r="X2927" s="15">
        <f>Raw_Data!X2927</f>
        <v>2568154</v>
      </c>
      <c r="Y2927" s="15">
        <f>Raw_Data!Y2927</f>
        <v>1725460</v>
      </c>
      <c r="Z2927" s="15">
        <f>Raw_Data!Z2927</f>
        <v>21209</v>
      </c>
      <c r="AA2927" s="15">
        <f>Raw_Data!AA2927</f>
        <v>29.95</v>
      </c>
      <c r="AB2927" s="15">
        <f>Raw_Data!AB2927</f>
        <v>41.3</v>
      </c>
      <c r="AC2927" s="19" t="str">
        <f>IF(Raw_Data!G2927="","Yes","No")</f>
        <v>No</v>
      </c>
      <c r="AD2927" s="19" t="str">
        <f>IF(Raw_Data!L2927="","Yes","No")</f>
        <v>No</v>
      </c>
      <c r="AE2927" s="19" t="str">
        <f>IF(Raw_Data!T2927="","Imputed",IF(Raw_Data!T2927&gt;INDEX(Cleaning_Reference!$F$6:$F$13,MATCH(D2927,Cleaning_Reference!$A$6:$A$13,0)),"Capped","Original"))</f>
        <v>Original</v>
      </c>
      <c r="AF2927" s="21">
        <f t="shared" si="45"/>
        <v>635.21</v>
      </c>
    </row>
    <row r="2928" spans="1:32" ht="15" customHeight="1" x14ac:dyDescent="0.3">
      <c r="A2928" s="20" t="str">
        <f>Raw_Data!A2928</f>
        <v>SF12927</v>
      </c>
      <c r="B2928" s="15" t="str">
        <f>Raw_Data!B2928</f>
        <v>Punjab</v>
      </c>
      <c r="C2928" s="15" t="str">
        <f>Raw_Data!C2928</f>
        <v>Rajkot</v>
      </c>
      <c r="D2928" s="15" t="str">
        <f>Raw_Data!D2928</f>
        <v>Rice</v>
      </c>
      <c r="E2928" s="15" t="str">
        <f>Raw_Data!E2928</f>
        <v>Kharif</v>
      </c>
      <c r="F2928" s="15">
        <f>Raw_Data!F2928</f>
        <v>8.56</v>
      </c>
      <c r="G2928" s="18">
        <f>IF(Raw_Data!G2928="",ROUND(AVERAGEIFS(Raw_Data!$G$2:$G$4001,Raw_Data!$E$2:$E$4001,E2928),1),Raw_Data!G2928)</f>
        <v>901.3</v>
      </c>
      <c r="H2928" s="15">
        <f>Raw_Data!H2928</f>
        <v>28.3</v>
      </c>
      <c r="I2928" s="15">
        <f>Raw_Data!I2928</f>
        <v>65.900000000000006</v>
      </c>
      <c r="J2928" s="15">
        <f>Raw_Data!J2928</f>
        <v>6.2</v>
      </c>
      <c r="K2928" s="15">
        <f>Raw_Data!K2928</f>
        <v>6.95</v>
      </c>
      <c r="L2928" s="18">
        <f>IF(Raw_Data!L2928="",ROUND(AVERAGEIFS(Raw_Data!$L$2:$L$4001,Raw_Data!$E$2:$E$4001,E2928),1),Raw_Data!L2928)</f>
        <v>32.299999999999997</v>
      </c>
      <c r="M2928" s="15">
        <f>Raw_Data!M2928</f>
        <v>109.8</v>
      </c>
      <c r="N2928" s="15">
        <f>Raw_Data!N2928</f>
        <v>60</v>
      </c>
      <c r="O2928" s="15">
        <f>Raw_Data!O2928</f>
        <v>120.9</v>
      </c>
      <c r="P2928" s="15" t="str">
        <f>Raw_Data!P2928</f>
        <v>Rainfed</v>
      </c>
      <c r="Q2928" s="15">
        <f>Raw_Data!Q2928</f>
        <v>202.7</v>
      </c>
      <c r="R2928" s="15">
        <f>Raw_Data!R2928</f>
        <v>6.03</v>
      </c>
      <c r="S2928" s="15">
        <f>Raw_Data!S2928</f>
        <v>0.78</v>
      </c>
      <c r="T2928" s="18">
        <f>IF(Raw_Data!T2928="",ROUND(AVERAGEIFS(Raw_Data!$T$2:$T$4001,Raw_Data!$E$2:$E$4001,E2928,Raw_Data!$D$2:$D$4001,D2928),2),IF(Raw_Data!T2928&gt;INDEX(Cleaning_Reference!$F$6:$F$13,MATCH(D2928,Cleaning_Reference!$A$6:$A$13,0)),INDEX(Cleaning_Reference!$F$6:$F$13,MATCH(D2928,Cleaning_Reference!$A$6:$A$13,0)),Raw_Data!T2928))</f>
        <v>3.53</v>
      </c>
      <c r="U2928" s="15">
        <f>Raw_Data!U2928</f>
        <v>30.22</v>
      </c>
      <c r="V2928" s="15">
        <f>Raw_Data!V2928</f>
        <v>23048</v>
      </c>
      <c r="W2928" s="15">
        <f>Raw_Data!W2928</f>
        <v>474318</v>
      </c>
      <c r="X2928" s="15">
        <f>Raw_Data!X2928</f>
        <v>696511</v>
      </c>
      <c r="Y2928" s="15">
        <f>Raw_Data!Y2928</f>
        <v>222193</v>
      </c>
      <c r="Z2928" s="15">
        <f>Raw_Data!Z2928</f>
        <v>7524</v>
      </c>
      <c r="AA2928" s="15">
        <f>Raw_Data!AA2928</f>
        <v>4.016</v>
      </c>
      <c r="AB2928" s="15">
        <f>Raw_Data!AB2928</f>
        <v>46.3</v>
      </c>
      <c r="AC2928" s="19" t="str">
        <f>IF(Raw_Data!G2928="","Yes","No")</f>
        <v>No</v>
      </c>
      <c r="AD2928" s="19" t="str">
        <f>IF(Raw_Data!L2928="","Yes","No")</f>
        <v>No</v>
      </c>
      <c r="AE2928" s="19" t="str">
        <f>IF(Raw_Data!T2928="","Imputed",IF(Raw_Data!T2928&gt;INDEX(Cleaning_Reference!$F$6:$F$13,MATCH(D2928,Cleaning_Reference!$A$6:$A$13,0)),"Capped","Original"))</f>
        <v>Original</v>
      </c>
      <c r="AF2928" s="21">
        <f t="shared" si="45"/>
        <v>30.22</v>
      </c>
    </row>
    <row r="2929" spans="1:32" ht="15" customHeight="1" x14ac:dyDescent="0.3">
      <c r="A2929" s="20" t="str">
        <f>Raw_Data!A2929</f>
        <v>SF12928</v>
      </c>
      <c r="B2929" s="15" t="str">
        <f>Raw_Data!B2929</f>
        <v>Maharashtra</v>
      </c>
      <c r="C2929" s="15" t="str">
        <f>Raw_Data!C2929</f>
        <v>Krishna</v>
      </c>
      <c r="D2929" s="15" t="str">
        <f>Raw_Data!D2929</f>
        <v>Chilli</v>
      </c>
      <c r="E2929" s="15" t="str">
        <f>Raw_Data!E2929</f>
        <v>Rabi</v>
      </c>
      <c r="F2929" s="15">
        <f>Raw_Data!F2929</f>
        <v>4.4000000000000004</v>
      </c>
      <c r="G2929" s="18">
        <f>IF(Raw_Data!G2929="",ROUND(AVERAGEIFS(Raw_Data!$G$2:$G$4001,Raw_Data!$E$2:$E$4001,E2929),1),Raw_Data!G2929)</f>
        <v>696.5</v>
      </c>
      <c r="H2929" s="15">
        <f>Raw_Data!H2929</f>
        <v>23.4</v>
      </c>
      <c r="I2929" s="15">
        <f>Raw_Data!I2929</f>
        <v>45.5</v>
      </c>
      <c r="J2929" s="15">
        <f>Raw_Data!J2929</f>
        <v>8.4</v>
      </c>
      <c r="K2929" s="15">
        <f>Raw_Data!K2929</f>
        <v>6.03</v>
      </c>
      <c r="L2929" s="18">
        <f>IF(Raw_Data!L2929="",ROUND(AVERAGEIFS(Raw_Data!$L$2:$L$4001,Raw_Data!$E$2:$E$4001,E2929),1),Raw_Data!L2929)</f>
        <v>20.8</v>
      </c>
      <c r="M2929" s="15">
        <f>Raw_Data!M2929</f>
        <v>91.8</v>
      </c>
      <c r="N2929" s="15">
        <f>Raw_Data!N2929</f>
        <v>63.6</v>
      </c>
      <c r="O2929" s="15">
        <f>Raw_Data!O2929</f>
        <v>144.1</v>
      </c>
      <c r="P2929" s="15" t="str">
        <f>Raw_Data!P2929</f>
        <v>Flood</v>
      </c>
      <c r="Q2929" s="15">
        <f>Raw_Data!Q2929</f>
        <v>202.2</v>
      </c>
      <c r="R2929" s="15">
        <f>Raw_Data!R2929</f>
        <v>10.31</v>
      </c>
      <c r="S2929" s="15">
        <f>Raw_Data!S2929</f>
        <v>0.94</v>
      </c>
      <c r="T2929" s="18">
        <f>IF(Raw_Data!T2929="",ROUND(AVERAGEIFS(Raw_Data!$T$2:$T$4001,Raw_Data!$E$2:$E$4001,E2929,Raw_Data!$D$2:$D$4001,D2929),2),IF(Raw_Data!T2929&gt;INDEX(Cleaning_Reference!$F$6:$F$13,MATCH(D2929,Cleaning_Reference!$A$6:$A$13,0)),INDEX(Cleaning_Reference!$F$6:$F$13,MATCH(D2929,Cleaning_Reference!$A$6:$A$13,0)),Raw_Data!T2929))</f>
        <v>1.62</v>
      </c>
      <c r="U2929" s="15">
        <f>Raw_Data!U2929</f>
        <v>7.13</v>
      </c>
      <c r="V2929" s="15">
        <f>Raw_Data!V2929</f>
        <v>98007</v>
      </c>
      <c r="W2929" s="15">
        <f>Raw_Data!W2929</f>
        <v>305437</v>
      </c>
      <c r="X2929" s="15">
        <f>Raw_Data!X2929</f>
        <v>698790</v>
      </c>
      <c r="Y2929" s="15">
        <f>Raw_Data!Y2929</f>
        <v>393353</v>
      </c>
      <c r="Z2929" s="15">
        <f>Raw_Data!Z2929</f>
        <v>3773</v>
      </c>
      <c r="AA2929" s="15">
        <f>Raw_Data!AA2929</f>
        <v>1.89</v>
      </c>
      <c r="AB2929" s="15">
        <f>Raw_Data!AB2929</f>
        <v>30.7</v>
      </c>
      <c r="AC2929" s="19" t="str">
        <f>IF(Raw_Data!G2929="","Yes","No")</f>
        <v>No</v>
      </c>
      <c r="AD2929" s="19" t="str">
        <f>IF(Raw_Data!L2929="","Yes","No")</f>
        <v>No</v>
      </c>
      <c r="AE2929" s="19" t="str">
        <f>IF(Raw_Data!T2929="","Imputed",IF(Raw_Data!T2929&gt;INDEX(Cleaning_Reference!$F$6:$F$13,MATCH(D2929,Cleaning_Reference!$A$6:$A$13,0)),"Capped","Original"))</f>
        <v>Original</v>
      </c>
      <c r="AF2929" s="21">
        <f t="shared" si="45"/>
        <v>7.13</v>
      </c>
    </row>
    <row r="2930" spans="1:32" ht="15" customHeight="1" x14ac:dyDescent="0.3">
      <c r="A2930" s="20" t="str">
        <f>Raw_Data!A2930</f>
        <v>SF12929</v>
      </c>
      <c r="B2930" s="15" t="str">
        <f>Raw_Data!B2930</f>
        <v>Madhya Pradesh</v>
      </c>
      <c r="C2930" s="15" t="str">
        <f>Raw_Data!C2930</f>
        <v>Rajkot</v>
      </c>
      <c r="D2930" s="15" t="str">
        <f>Raw_Data!D2930</f>
        <v>Maize</v>
      </c>
      <c r="E2930" s="15" t="str">
        <f>Raw_Data!E2930</f>
        <v>Kharif</v>
      </c>
      <c r="F2930" s="15">
        <f>Raw_Data!F2930</f>
        <v>10.93</v>
      </c>
      <c r="G2930" s="18">
        <f>IF(Raw_Data!G2930="",ROUND(AVERAGEIFS(Raw_Data!$G$2:$G$4001,Raw_Data!$E$2:$E$4001,E2930),1),Raw_Data!G2930)</f>
        <v>1121.4000000000001</v>
      </c>
      <c r="H2930" s="15">
        <f>Raw_Data!H2930</f>
        <v>28.8</v>
      </c>
      <c r="I2930" s="15">
        <f>Raw_Data!I2930</f>
        <v>65.900000000000006</v>
      </c>
      <c r="J2930" s="15">
        <f>Raw_Data!J2930</f>
        <v>6.3</v>
      </c>
      <c r="K2930" s="15">
        <f>Raw_Data!K2930</f>
        <v>7.16</v>
      </c>
      <c r="L2930" s="18">
        <f>IF(Raw_Data!L2930="",ROUND(AVERAGEIFS(Raw_Data!$L$2:$L$4001,Raw_Data!$E$2:$E$4001,E2930),1),Raw_Data!L2930)</f>
        <v>35.6</v>
      </c>
      <c r="M2930" s="15">
        <f>Raw_Data!M2930</f>
        <v>84.3</v>
      </c>
      <c r="N2930" s="15">
        <f>Raw_Data!N2930</f>
        <v>74.400000000000006</v>
      </c>
      <c r="O2930" s="15">
        <f>Raw_Data!O2930</f>
        <v>57.3</v>
      </c>
      <c r="P2930" s="15" t="str">
        <f>Raw_Data!P2930</f>
        <v>Rainfed</v>
      </c>
      <c r="Q2930" s="15">
        <f>Raw_Data!Q2930</f>
        <v>290.60000000000002</v>
      </c>
      <c r="R2930" s="15">
        <f>Raw_Data!R2930</f>
        <v>7.68</v>
      </c>
      <c r="S2930" s="15">
        <f>Raw_Data!S2930</f>
        <v>0.94</v>
      </c>
      <c r="T2930" s="18">
        <f>IF(Raw_Data!T2930="",ROUND(AVERAGEIFS(Raw_Data!$T$2:$T$4001,Raw_Data!$E$2:$E$4001,E2930,Raw_Data!$D$2:$D$4001,D2930),2),IF(Raw_Data!T2930&gt;INDEX(Cleaning_Reference!$F$6:$F$13,MATCH(D2930,Cleaning_Reference!$A$6:$A$13,0)),INDEX(Cleaning_Reference!$F$6:$F$13,MATCH(D2930,Cleaning_Reference!$A$6:$A$13,0)),Raw_Data!T2930))</f>
        <v>2.0499999999999998</v>
      </c>
      <c r="U2930" s="15">
        <f>Raw_Data!U2930</f>
        <v>22.41</v>
      </c>
      <c r="V2930" s="15">
        <f>Raw_Data!V2930</f>
        <v>22419</v>
      </c>
      <c r="W2930" s="15">
        <f>Raw_Data!W2930</f>
        <v>787030</v>
      </c>
      <c r="X2930" s="15">
        <f>Raw_Data!X2930</f>
        <v>502410</v>
      </c>
      <c r="Y2930" s="15">
        <f>Raw_Data!Y2930</f>
        <v>-284620</v>
      </c>
      <c r="Z2930" s="15">
        <f>Raw_Data!Z2930</f>
        <v>4064</v>
      </c>
      <c r="AA2930" s="15">
        <f>Raw_Data!AA2930</f>
        <v>5.5140000000000002</v>
      </c>
      <c r="AB2930" s="15">
        <f>Raw_Data!AB2930</f>
        <v>50.7</v>
      </c>
      <c r="AC2930" s="19" t="str">
        <f>IF(Raw_Data!G2930="","Yes","No")</f>
        <v>No</v>
      </c>
      <c r="AD2930" s="19" t="str">
        <f>IF(Raw_Data!L2930="","Yes","No")</f>
        <v>No</v>
      </c>
      <c r="AE2930" s="19" t="str">
        <f>IF(Raw_Data!T2930="","Imputed",IF(Raw_Data!T2930&gt;INDEX(Cleaning_Reference!$F$6:$F$13,MATCH(D2930,Cleaning_Reference!$A$6:$A$13,0)),"Capped","Original"))</f>
        <v>Original</v>
      </c>
      <c r="AF2930" s="21">
        <f t="shared" si="45"/>
        <v>22.41</v>
      </c>
    </row>
    <row r="2931" spans="1:32" ht="15" customHeight="1" x14ac:dyDescent="0.3">
      <c r="A2931" s="20" t="str">
        <f>Raw_Data!A2931</f>
        <v>SF12930</v>
      </c>
      <c r="B2931" s="15" t="str">
        <f>Raw_Data!B2931</f>
        <v>Punjab</v>
      </c>
      <c r="C2931" s="15" t="str">
        <f>Raw_Data!C2931</f>
        <v>Guntur</v>
      </c>
      <c r="D2931" s="15" t="str">
        <f>Raw_Data!D2931</f>
        <v>Pulses</v>
      </c>
      <c r="E2931" s="15" t="str">
        <f>Raw_Data!E2931</f>
        <v>Kharif</v>
      </c>
      <c r="F2931" s="15">
        <f>Raw_Data!F2931</f>
        <v>13.96</v>
      </c>
      <c r="G2931" s="18">
        <f>IF(Raw_Data!G2931="",ROUND(AVERAGEIFS(Raw_Data!$G$2:$G$4001,Raw_Data!$E$2:$E$4001,E2931),1),Raw_Data!G2931)</f>
        <v>761.7</v>
      </c>
      <c r="H2931" s="15">
        <f>Raw_Data!H2931</f>
        <v>28.1</v>
      </c>
      <c r="I2931" s="15">
        <f>Raw_Data!I2931</f>
        <v>63.9</v>
      </c>
      <c r="J2931" s="15">
        <f>Raw_Data!J2931</f>
        <v>5.5</v>
      </c>
      <c r="K2931" s="15">
        <f>Raw_Data!K2931</f>
        <v>6.37</v>
      </c>
      <c r="L2931" s="18">
        <f>IF(Raw_Data!L2931="",ROUND(AVERAGEIFS(Raw_Data!$L$2:$L$4001,Raw_Data!$E$2:$E$4001,E2931),1),Raw_Data!L2931)</f>
        <v>36.700000000000003</v>
      </c>
      <c r="M2931" s="15">
        <f>Raw_Data!M2931</f>
        <v>146.30000000000001</v>
      </c>
      <c r="N2931" s="15">
        <f>Raw_Data!N2931</f>
        <v>37.299999999999997</v>
      </c>
      <c r="O2931" s="15">
        <f>Raw_Data!O2931</f>
        <v>107.1</v>
      </c>
      <c r="P2931" s="15" t="str">
        <f>Raw_Data!P2931</f>
        <v>Rainfed</v>
      </c>
      <c r="Q2931" s="15">
        <f>Raw_Data!Q2931</f>
        <v>180</v>
      </c>
      <c r="R2931" s="15">
        <f>Raw_Data!R2931</f>
        <v>5.16</v>
      </c>
      <c r="S2931" s="15">
        <f>Raw_Data!S2931</f>
        <v>0.87</v>
      </c>
      <c r="T2931" s="18">
        <f>IF(Raw_Data!T2931="",ROUND(AVERAGEIFS(Raw_Data!$T$2:$T$4001,Raw_Data!$E$2:$E$4001,E2931,Raw_Data!$D$2:$D$4001,D2931),2),IF(Raw_Data!T2931&gt;INDEX(Cleaning_Reference!$F$6:$F$13,MATCH(D2931,Cleaning_Reference!$A$6:$A$13,0)),INDEX(Cleaning_Reference!$F$6:$F$13,MATCH(D2931,Cleaning_Reference!$A$6:$A$13,0)),Raw_Data!T2931))</f>
        <v>1.53</v>
      </c>
      <c r="U2931" s="15">
        <f>Raw_Data!U2931</f>
        <v>21.36</v>
      </c>
      <c r="V2931" s="15">
        <f>Raw_Data!V2931</f>
        <v>68874</v>
      </c>
      <c r="W2931" s="15">
        <f>Raw_Data!W2931</f>
        <v>834403</v>
      </c>
      <c r="X2931" s="15">
        <f>Raw_Data!X2931</f>
        <v>1471149</v>
      </c>
      <c r="Y2931" s="15">
        <f>Raw_Data!Y2931</f>
        <v>636746</v>
      </c>
      <c r="Z2931" s="15">
        <f>Raw_Data!Z2931</f>
        <v>2329</v>
      </c>
      <c r="AA2931" s="15">
        <f>Raw_Data!AA2931</f>
        <v>9.1709999999999994</v>
      </c>
      <c r="AB2931" s="15">
        <f>Raw_Data!AB2931</f>
        <v>38.200000000000003</v>
      </c>
      <c r="AC2931" s="19" t="str">
        <f>IF(Raw_Data!G2931="","Yes","No")</f>
        <v>No</v>
      </c>
      <c r="AD2931" s="19" t="str">
        <f>IF(Raw_Data!L2931="","Yes","No")</f>
        <v>No</v>
      </c>
      <c r="AE2931" s="19" t="str">
        <f>IF(Raw_Data!T2931="","Imputed",IF(Raw_Data!T2931&gt;INDEX(Cleaning_Reference!$F$6:$F$13,MATCH(D2931,Cleaning_Reference!$A$6:$A$13,0)),"Capped","Original"))</f>
        <v>Original</v>
      </c>
      <c r="AF2931" s="21">
        <f t="shared" si="45"/>
        <v>21.36</v>
      </c>
    </row>
    <row r="2932" spans="1:32" ht="15" customHeight="1" x14ac:dyDescent="0.3">
      <c r="A2932" s="20" t="str">
        <f>Raw_Data!A2932</f>
        <v>SF12931</v>
      </c>
      <c r="B2932" s="15" t="str">
        <f>Raw_Data!B2932</f>
        <v>Telangana</v>
      </c>
      <c r="C2932" s="15" t="str">
        <f>Raw_Data!C2932</f>
        <v>Indore</v>
      </c>
      <c r="D2932" s="15" t="str">
        <f>Raw_Data!D2932</f>
        <v>Rice</v>
      </c>
      <c r="E2932" s="15" t="str">
        <f>Raw_Data!E2932</f>
        <v>Rabi</v>
      </c>
      <c r="F2932" s="15">
        <f>Raw_Data!F2932</f>
        <v>10.4</v>
      </c>
      <c r="G2932" s="18">
        <f>IF(Raw_Data!G2932="",ROUND(AVERAGEIFS(Raw_Data!$G$2:$G$4001,Raw_Data!$E$2:$E$4001,E2932),1),Raw_Data!G2932)</f>
        <v>207.4</v>
      </c>
      <c r="H2932" s="15">
        <f>Raw_Data!H2932</f>
        <v>21.8</v>
      </c>
      <c r="I2932" s="15">
        <f>Raw_Data!I2932</f>
        <v>60.5</v>
      </c>
      <c r="J2932" s="15">
        <f>Raw_Data!J2932</f>
        <v>7.7</v>
      </c>
      <c r="K2932" s="15">
        <f>Raw_Data!K2932</f>
        <v>6.95</v>
      </c>
      <c r="L2932" s="18">
        <f>IF(Raw_Data!L2932="",ROUND(AVERAGEIFS(Raw_Data!$L$2:$L$4001,Raw_Data!$E$2:$E$4001,E2932),1),Raw_Data!L2932)</f>
        <v>18.5</v>
      </c>
      <c r="M2932" s="15">
        <f>Raw_Data!M2932</f>
        <v>141.30000000000001</v>
      </c>
      <c r="N2932" s="15">
        <f>Raw_Data!N2932</f>
        <v>32.799999999999997</v>
      </c>
      <c r="O2932" s="15">
        <f>Raw_Data!O2932</f>
        <v>112.3</v>
      </c>
      <c r="P2932" s="15" t="str">
        <f>Raw_Data!P2932</f>
        <v>Flood</v>
      </c>
      <c r="Q2932" s="15">
        <f>Raw_Data!Q2932</f>
        <v>66.8</v>
      </c>
      <c r="R2932" s="15">
        <f>Raw_Data!R2932</f>
        <v>7.07</v>
      </c>
      <c r="S2932" s="15">
        <f>Raw_Data!S2932</f>
        <v>0.73</v>
      </c>
      <c r="T2932" s="18">
        <f>IF(Raw_Data!T2932="",ROUND(AVERAGEIFS(Raw_Data!$T$2:$T$4001,Raw_Data!$E$2:$E$4001,E2932,Raw_Data!$D$2:$D$4001,D2932),2),IF(Raw_Data!T2932&gt;INDEX(Cleaning_Reference!$F$6:$F$13,MATCH(D2932,Cleaning_Reference!$A$6:$A$13,0)),INDEX(Cleaning_Reference!$F$6:$F$13,MATCH(D2932,Cleaning_Reference!$A$6:$A$13,0)),Raw_Data!T2932))</f>
        <v>2.57</v>
      </c>
      <c r="U2932" s="15">
        <f>Raw_Data!U2932</f>
        <v>26.73</v>
      </c>
      <c r="V2932" s="15">
        <f>Raw_Data!V2932</f>
        <v>22668</v>
      </c>
      <c r="W2932" s="15">
        <f>Raw_Data!W2932</f>
        <v>620640</v>
      </c>
      <c r="X2932" s="15">
        <f>Raw_Data!X2932</f>
        <v>605916</v>
      </c>
      <c r="Y2932" s="15">
        <f>Raw_Data!Y2932</f>
        <v>-14724</v>
      </c>
      <c r="Z2932" s="15">
        <f>Raw_Data!Z2932</f>
        <v>21894</v>
      </c>
      <c r="AA2932" s="15">
        <f>Raw_Data!AA2932</f>
        <v>1.2210000000000001</v>
      </c>
      <c r="AB2932" s="15">
        <f>Raw_Data!AB2932</f>
        <v>38.200000000000003</v>
      </c>
      <c r="AC2932" s="19" t="str">
        <f>IF(Raw_Data!G2932="","Yes","No")</f>
        <v>No</v>
      </c>
      <c r="AD2932" s="19" t="str">
        <f>IF(Raw_Data!L2932="","Yes","No")</f>
        <v>No</v>
      </c>
      <c r="AE2932" s="19" t="str">
        <f>IF(Raw_Data!T2932="","Imputed",IF(Raw_Data!T2932&gt;INDEX(Cleaning_Reference!$F$6:$F$13,MATCH(D2932,Cleaning_Reference!$A$6:$A$13,0)),"Capped","Original"))</f>
        <v>Original</v>
      </c>
      <c r="AF2932" s="21">
        <f t="shared" si="45"/>
        <v>26.73</v>
      </c>
    </row>
    <row r="2933" spans="1:32" ht="15" customHeight="1" x14ac:dyDescent="0.3">
      <c r="A2933" s="20" t="str">
        <f>Raw_Data!A2933</f>
        <v>SF12932</v>
      </c>
      <c r="B2933" s="15" t="str">
        <f>Raw_Data!B2933</f>
        <v>Telangana</v>
      </c>
      <c r="C2933" s="15" t="str">
        <f>Raw_Data!C2933</f>
        <v>Erode</v>
      </c>
      <c r="D2933" s="15" t="str">
        <f>Raw_Data!D2933</f>
        <v>Chilli</v>
      </c>
      <c r="E2933" s="15" t="str">
        <f>Raw_Data!E2933</f>
        <v>Kharif</v>
      </c>
      <c r="F2933" s="15">
        <f>Raw_Data!F2933</f>
        <v>2.81</v>
      </c>
      <c r="G2933" s="18">
        <f>IF(Raw_Data!G2933="",ROUND(AVERAGEIFS(Raw_Data!$G$2:$G$4001,Raw_Data!$E$2:$E$4001,E2933),1),Raw_Data!G2933)</f>
        <v>997.7</v>
      </c>
      <c r="H2933" s="15">
        <f>Raw_Data!H2933</f>
        <v>27.7</v>
      </c>
      <c r="I2933" s="15">
        <f>Raw_Data!I2933</f>
        <v>58.8</v>
      </c>
      <c r="J2933" s="15">
        <f>Raw_Data!J2933</f>
        <v>7.1</v>
      </c>
      <c r="K2933" s="15">
        <f>Raw_Data!K2933</f>
        <v>6.93</v>
      </c>
      <c r="L2933" s="18">
        <f>IF(Raw_Data!L2933="",ROUND(AVERAGEIFS(Raw_Data!$L$2:$L$4001,Raw_Data!$E$2:$E$4001,E2933),1),Raw_Data!L2933)</f>
        <v>35.5</v>
      </c>
      <c r="M2933" s="15">
        <f>Raw_Data!M2933</f>
        <v>157.1</v>
      </c>
      <c r="N2933" s="15">
        <f>Raw_Data!N2933</f>
        <v>39.6</v>
      </c>
      <c r="O2933" s="15">
        <f>Raw_Data!O2933</f>
        <v>88.5</v>
      </c>
      <c r="P2933" s="15" t="str">
        <f>Raw_Data!P2933</f>
        <v>Flood</v>
      </c>
      <c r="Q2933" s="15">
        <f>Raw_Data!Q2933</f>
        <v>113.5</v>
      </c>
      <c r="R2933" s="15">
        <f>Raw_Data!R2933</f>
        <v>5.05</v>
      </c>
      <c r="S2933" s="15">
        <f>Raw_Data!S2933</f>
        <v>0.7</v>
      </c>
      <c r="T2933" s="18">
        <f>IF(Raw_Data!T2933="",ROUND(AVERAGEIFS(Raw_Data!$T$2:$T$4001,Raw_Data!$E$2:$E$4001,E2933,Raw_Data!$D$2:$D$4001,D2933),2),IF(Raw_Data!T2933&gt;INDEX(Cleaning_Reference!$F$6:$F$13,MATCH(D2933,Cleaning_Reference!$A$6:$A$13,0)),INDEX(Cleaning_Reference!$F$6:$F$13,MATCH(D2933,Cleaning_Reference!$A$6:$A$13,0)),Raw_Data!T2933))</f>
        <v>2.41</v>
      </c>
      <c r="U2933" s="15">
        <f>Raw_Data!U2933</f>
        <v>6.77</v>
      </c>
      <c r="V2933" s="15">
        <f>Raw_Data!V2933</f>
        <v>100592</v>
      </c>
      <c r="W2933" s="15">
        <f>Raw_Data!W2933</f>
        <v>191081</v>
      </c>
      <c r="X2933" s="15">
        <f>Raw_Data!X2933</f>
        <v>681008</v>
      </c>
      <c r="Y2933" s="15">
        <f>Raw_Data!Y2933</f>
        <v>489927</v>
      </c>
      <c r="Z2933" s="15">
        <f>Raw_Data!Z2933</f>
        <v>2100</v>
      </c>
      <c r="AA2933" s="15">
        <f>Raw_Data!AA2933</f>
        <v>3.2240000000000002</v>
      </c>
      <c r="AB2933" s="15">
        <f>Raw_Data!AB2933</f>
        <v>55.8</v>
      </c>
      <c r="AC2933" s="19" t="str">
        <f>IF(Raw_Data!G2933="","Yes","No")</f>
        <v>No</v>
      </c>
      <c r="AD2933" s="19" t="str">
        <f>IF(Raw_Data!L2933="","Yes","No")</f>
        <v>No</v>
      </c>
      <c r="AE2933" s="19" t="str">
        <f>IF(Raw_Data!T2933="","Imputed",IF(Raw_Data!T2933&gt;INDEX(Cleaning_Reference!$F$6:$F$13,MATCH(D2933,Cleaning_Reference!$A$6:$A$13,0)),"Capped","Original"))</f>
        <v>Original</v>
      </c>
      <c r="AF2933" s="21">
        <f t="shared" si="45"/>
        <v>6.77</v>
      </c>
    </row>
    <row r="2934" spans="1:32" ht="15" customHeight="1" x14ac:dyDescent="0.3">
      <c r="A2934" s="20" t="str">
        <f>Raw_Data!A2934</f>
        <v>SF12933</v>
      </c>
      <c r="B2934" s="15" t="str">
        <f>Raw_Data!B2934</f>
        <v>Telangana</v>
      </c>
      <c r="C2934" s="15" t="str">
        <f>Raw_Data!C2934</f>
        <v>Erode</v>
      </c>
      <c r="D2934" s="15" t="str">
        <f>Raw_Data!D2934</f>
        <v>Wheat</v>
      </c>
      <c r="E2934" s="15" t="str">
        <f>Raw_Data!E2934</f>
        <v>Rabi</v>
      </c>
      <c r="F2934" s="15">
        <f>Raw_Data!F2934</f>
        <v>7.63</v>
      </c>
      <c r="G2934" s="18">
        <f>IF(Raw_Data!G2934="",ROUND(AVERAGEIFS(Raw_Data!$G$2:$G$4001,Raw_Data!$E$2:$E$4001,E2934),1),Raw_Data!G2934)</f>
        <v>205.2</v>
      </c>
      <c r="H2934" s="15">
        <f>Raw_Data!H2934</f>
        <v>24.9</v>
      </c>
      <c r="I2934" s="15">
        <f>Raw_Data!I2934</f>
        <v>50.3</v>
      </c>
      <c r="J2934" s="15">
        <f>Raw_Data!J2934</f>
        <v>7</v>
      </c>
      <c r="K2934" s="15">
        <f>Raw_Data!K2934</f>
        <v>6.42</v>
      </c>
      <c r="L2934" s="18">
        <f>IF(Raw_Data!L2934="",ROUND(AVERAGEIFS(Raw_Data!$L$2:$L$4001,Raw_Data!$E$2:$E$4001,E2934),1),Raw_Data!L2934)</f>
        <v>25.6</v>
      </c>
      <c r="M2934" s="15">
        <f>Raw_Data!M2934</f>
        <v>127.4</v>
      </c>
      <c r="N2934" s="15">
        <f>Raw_Data!N2934</f>
        <v>49.6</v>
      </c>
      <c r="O2934" s="15">
        <f>Raw_Data!O2934</f>
        <v>67.099999999999994</v>
      </c>
      <c r="P2934" s="15" t="str">
        <f>Raw_Data!P2934</f>
        <v>Drip</v>
      </c>
      <c r="Q2934" s="15">
        <f>Raw_Data!Q2934</f>
        <v>94.3</v>
      </c>
      <c r="R2934" s="15">
        <f>Raw_Data!R2934</f>
        <v>4.0599999999999996</v>
      </c>
      <c r="S2934" s="15">
        <f>Raw_Data!S2934</f>
        <v>0.66</v>
      </c>
      <c r="T2934" s="18">
        <f>IF(Raw_Data!T2934="",ROUND(AVERAGEIFS(Raw_Data!$T$2:$T$4001,Raw_Data!$E$2:$E$4001,E2934,Raw_Data!$D$2:$D$4001,D2934),2),IF(Raw_Data!T2934&gt;INDEX(Cleaning_Reference!$F$6:$F$13,MATCH(D2934,Cleaning_Reference!$A$6:$A$13,0)),INDEX(Cleaning_Reference!$F$6:$F$13,MATCH(D2934,Cleaning_Reference!$A$6:$A$13,0)),Raw_Data!T2934))</f>
        <v>2.76</v>
      </c>
      <c r="U2934" s="15">
        <f>Raw_Data!U2934</f>
        <v>21.06</v>
      </c>
      <c r="V2934" s="15">
        <f>Raw_Data!V2934</f>
        <v>21722</v>
      </c>
      <c r="W2934" s="15">
        <f>Raw_Data!W2934</f>
        <v>465021</v>
      </c>
      <c r="X2934" s="15">
        <f>Raw_Data!X2934</f>
        <v>457465</v>
      </c>
      <c r="Y2934" s="15">
        <f>Raw_Data!Y2934</f>
        <v>-7556</v>
      </c>
      <c r="Z2934" s="15">
        <f>Raw_Data!Z2934</f>
        <v>3220</v>
      </c>
      <c r="AA2934" s="15">
        <f>Raw_Data!AA2934</f>
        <v>6.54</v>
      </c>
      <c r="AB2934" s="15">
        <f>Raw_Data!AB2934</f>
        <v>39.6</v>
      </c>
      <c r="AC2934" s="19" t="str">
        <f>IF(Raw_Data!G2934="","Yes","No")</f>
        <v>No</v>
      </c>
      <c r="AD2934" s="19" t="str">
        <f>IF(Raw_Data!L2934="","Yes","No")</f>
        <v>No</v>
      </c>
      <c r="AE2934" s="19" t="str">
        <f>IF(Raw_Data!T2934="","Imputed",IF(Raw_Data!T2934&gt;INDEX(Cleaning_Reference!$F$6:$F$13,MATCH(D2934,Cleaning_Reference!$A$6:$A$13,0)),"Capped","Original"))</f>
        <v>Original</v>
      </c>
      <c r="AF2934" s="21">
        <f t="shared" si="45"/>
        <v>21.06</v>
      </c>
    </row>
    <row r="2935" spans="1:32" ht="15" customHeight="1" x14ac:dyDescent="0.3">
      <c r="A2935" s="20" t="str">
        <f>Raw_Data!A2935</f>
        <v>SF12934</v>
      </c>
      <c r="B2935" s="15" t="str">
        <f>Raw_Data!B2935</f>
        <v>Maharashtra</v>
      </c>
      <c r="C2935" s="15" t="str">
        <f>Raw_Data!C2935</f>
        <v>Indore</v>
      </c>
      <c r="D2935" s="15" t="str">
        <f>Raw_Data!D2935</f>
        <v>Groundnut</v>
      </c>
      <c r="E2935" s="15" t="str">
        <f>Raw_Data!E2935</f>
        <v>Kharif</v>
      </c>
      <c r="F2935" s="15">
        <f>Raw_Data!F2935</f>
        <v>3.83</v>
      </c>
      <c r="G2935" s="18">
        <f>IF(Raw_Data!G2935="",ROUND(AVERAGEIFS(Raw_Data!$G$2:$G$4001,Raw_Data!$E$2:$E$4001,E2935),1),Raw_Data!G2935)</f>
        <v>909.1</v>
      </c>
      <c r="H2935" s="15">
        <f>Raw_Data!H2935</f>
        <v>27.7</v>
      </c>
      <c r="I2935" s="15">
        <f>Raw_Data!I2935</f>
        <v>59.4</v>
      </c>
      <c r="J2935" s="15">
        <f>Raw_Data!J2935</f>
        <v>5.9</v>
      </c>
      <c r="K2935" s="15">
        <f>Raw_Data!K2935</f>
        <v>6.32</v>
      </c>
      <c r="L2935" s="18">
        <f>IF(Raw_Data!L2935="",ROUND(AVERAGEIFS(Raw_Data!$L$2:$L$4001,Raw_Data!$E$2:$E$4001,E2935),1),Raw_Data!L2935)</f>
        <v>34.799999999999997</v>
      </c>
      <c r="M2935" s="15">
        <f>Raw_Data!M2935</f>
        <v>176.5</v>
      </c>
      <c r="N2935" s="15">
        <f>Raw_Data!N2935</f>
        <v>65.400000000000006</v>
      </c>
      <c r="O2935" s="15">
        <f>Raw_Data!O2935</f>
        <v>99.9</v>
      </c>
      <c r="P2935" s="15" t="str">
        <f>Raw_Data!P2935</f>
        <v>Rainfed</v>
      </c>
      <c r="Q2935" s="15">
        <f>Raw_Data!Q2935</f>
        <v>106.2</v>
      </c>
      <c r="R2935" s="15">
        <f>Raw_Data!R2935</f>
        <v>5.27</v>
      </c>
      <c r="S2935" s="15">
        <f>Raw_Data!S2935</f>
        <v>0.95</v>
      </c>
      <c r="T2935" s="18">
        <f>IF(Raw_Data!T2935="",ROUND(AVERAGEIFS(Raw_Data!$T$2:$T$4001,Raw_Data!$E$2:$E$4001,E2935,Raw_Data!$D$2:$D$4001,D2935),2),IF(Raw_Data!T2935&gt;INDEX(Cleaning_Reference!$F$6:$F$13,MATCH(D2935,Cleaning_Reference!$A$6:$A$13,0)),INDEX(Cleaning_Reference!$F$6:$F$13,MATCH(D2935,Cleaning_Reference!$A$6:$A$13,0)),Raw_Data!T2935))</f>
        <v>1.73</v>
      </c>
      <c r="U2935" s="15">
        <f>Raw_Data!U2935</f>
        <v>6.63</v>
      </c>
      <c r="V2935" s="15">
        <f>Raw_Data!V2935</f>
        <v>57729</v>
      </c>
      <c r="W2935" s="15">
        <f>Raw_Data!W2935</f>
        <v>201839</v>
      </c>
      <c r="X2935" s="15">
        <f>Raw_Data!X2935</f>
        <v>382743</v>
      </c>
      <c r="Y2935" s="15">
        <f>Raw_Data!Y2935</f>
        <v>180904</v>
      </c>
      <c r="Z2935" s="15">
        <f>Raw_Data!Z2935</f>
        <v>935</v>
      </c>
      <c r="AA2935" s="15">
        <f>Raw_Data!AA2935</f>
        <v>7.0910000000000002</v>
      </c>
      <c r="AB2935" s="15">
        <f>Raw_Data!AB2935</f>
        <v>58.9</v>
      </c>
      <c r="AC2935" s="19" t="str">
        <f>IF(Raw_Data!G2935="","Yes","No")</f>
        <v>No</v>
      </c>
      <c r="AD2935" s="19" t="str">
        <f>IF(Raw_Data!L2935="","Yes","No")</f>
        <v>No</v>
      </c>
      <c r="AE2935" s="19" t="str">
        <f>IF(Raw_Data!T2935="","Imputed",IF(Raw_Data!T2935&gt;INDEX(Cleaning_Reference!$F$6:$F$13,MATCH(D2935,Cleaning_Reference!$A$6:$A$13,0)),"Capped","Original"))</f>
        <v>Original</v>
      </c>
      <c r="AF2935" s="21">
        <f t="shared" si="45"/>
        <v>6.63</v>
      </c>
    </row>
    <row r="2936" spans="1:32" ht="15" customHeight="1" x14ac:dyDescent="0.3">
      <c r="A2936" s="20" t="str">
        <f>Raw_Data!A2936</f>
        <v>SF12935</v>
      </c>
      <c r="B2936" s="15" t="str">
        <f>Raw_Data!B2936</f>
        <v>Madhya Pradesh</v>
      </c>
      <c r="C2936" s="15" t="str">
        <f>Raw_Data!C2936</f>
        <v>Nashik</v>
      </c>
      <c r="D2936" s="15" t="str">
        <f>Raw_Data!D2936</f>
        <v>Maize</v>
      </c>
      <c r="E2936" s="15" t="str">
        <f>Raw_Data!E2936</f>
        <v>Rabi</v>
      </c>
      <c r="F2936" s="15">
        <f>Raw_Data!F2936</f>
        <v>2.11</v>
      </c>
      <c r="G2936" s="18">
        <f>IF(Raw_Data!G2936="",ROUND(AVERAGEIFS(Raw_Data!$G$2:$G$4001,Raw_Data!$E$2:$E$4001,E2936),1),Raw_Data!G2936)</f>
        <v>356</v>
      </c>
      <c r="H2936" s="15">
        <f>Raw_Data!H2936</f>
        <v>23.1</v>
      </c>
      <c r="I2936" s="15">
        <f>Raw_Data!I2936</f>
        <v>64.099999999999994</v>
      </c>
      <c r="J2936" s="15">
        <f>Raw_Data!J2936</f>
        <v>8.3000000000000007</v>
      </c>
      <c r="K2936" s="15">
        <f>Raw_Data!K2936</f>
        <v>6.13</v>
      </c>
      <c r="L2936" s="18">
        <f>IF(Raw_Data!L2936="",ROUND(AVERAGEIFS(Raw_Data!$L$2:$L$4001,Raw_Data!$E$2:$E$4001,E2936),1),Raw_Data!L2936)</f>
        <v>27.5</v>
      </c>
      <c r="M2936" s="15">
        <f>Raw_Data!M2936</f>
        <v>112.5</v>
      </c>
      <c r="N2936" s="15">
        <f>Raw_Data!N2936</f>
        <v>67.900000000000006</v>
      </c>
      <c r="O2936" s="15">
        <f>Raw_Data!O2936</f>
        <v>94.9</v>
      </c>
      <c r="P2936" s="15" t="str">
        <f>Raw_Data!P2936</f>
        <v>Sprinkler</v>
      </c>
      <c r="Q2936" s="15">
        <f>Raw_Data!Q2936</f>
        <v>217.7</v>
      </c>
      <c r="R2936" s="15">
        <f>Raw_Data!R2936</f>
        <v>7.16</v>
      </c>
      <c r="S2936" s="15">
        <f>Raw_Data!S2936</f>
        <v>0.66</v>
      </c>
      <c r="T2936" s="18">
        <f>IF(Raw_Data!T2936="",ROUND(AVERAGEIFS(Raw_Data!$T$2:$T$4001,Raw_Data!$E$2:$E$4001,E2936,Raw_Data!$D$2:$D$4001,D2936),2),IF(Raw_Data!T2936&gt;INDEX(Cleaning_Reference!$F$6:$F$13,MATCH(D2936,Cleaning_Reference!$A$6:$A$13,0)),INDEX(Cleaning_Reference!$F$6:$F$13,MATCH(D2936,Cleaning_Reference!$A$6:$A$13,0)),Raw_Data!T2936))</f>
        <v>2.21</v>
      </c>
      <c r="U2936" s="15">
        <f>Raw_Data!U2936</f>
        <v>4.66</v>
      </c>
      <c r="V2936" s="15">
        <f>Raw_Data!V2936</f>
        <v>23623</v>
      </c>
      <c r="W2936" s="15">
        <f>Raw_Data!W2936</f>
        <v>135781</v>
      </c>
      <c r="X2936" s="15">
        <f>Raw_Data!X2936</f>
        <v>110083</v>
      </c>
      <c r="Y2936" s="15">
        <f>Raw_Data!Y2936</f>
        <v>-25698</v>
      </c>
      <c r="Z2936" s="15">
        <f>Raw_Data!Z2936</f>
        <v>1338</v>
      </c>
      <c r="AA2936" s="15">
        <f>Raw_Data!AA2936</f>
        <v>3.4830000000000001</v>
      </c>
      <c r="AB2936" s="15">
        <f>Raw_Data!AB2936</f>
        <v>33.5</v>
      </c>
      <c r="AC2936" s="19" t="str">
        <f>IF(Raw_Data!G2936="","Yes","No")</f>
        <v>No</v>
      </c>
      <c r="AD2936" s="19" t="str">
        <f>IF(Raw_Data!L2936="","Yes","No")</f>
        <v>No</v>
      </c>
      <c r="AE2936" s="19" t="str">
        <f>IF(Raw_Data!T2936="","Imputed",IF(Raw_Data!T2936&gt;INDEX(Cleaning_Reference!$F$6:$F$13,MATCH(D2936,Cleaning_Reference!$A$6:$A$13,0)),"Capped","Original"))</f>
        <v>Original</v>
      </c>
      <c r="AF2936" s="21">
        <f t="shared" si="45"/>
        <v>4.66</v>
      </c>
    </row>
    <row r="2937" spans="1:32" ht="15" customHeight="1" x14ac:dyDescent="0.3">
      <c r="A2937" s="20" t="str">
        <f>Raw_Data!A2937</f>
        <v>SF12936</v>
      </c>
      <c r="B2937" s="15" t="str">
        <f>Raw_Data!B2937</f>
        <v>Telangana</v>
      </c>
      <c r="C2937" s="15" t="str">
        <f>Raw_Data!C2937</f>
        <v>Guntur</v>
      </c>
      <c r="D2937" s="15" t="str">
        <f>Raw_Data!D2937</f>
        <v>Rice</v>
      </c>
      <c r="E2937" s="15" t="str">
        <f>Raw_Data!E2937</f>
        <v>Rabi</v>
      </c>
      <c r="F2937" s="15">
        <f>Raw_Data!F2937</f>
        <v>11.7</v>
      </c>
      <c r="G2937" s="18">
        <f>IF(Raw_Data!G2937="",ROUND(AVERAGEIFS(Raw_Data!$G$2:$G$4001,Raw_Data!$E$2:$E$4001,E2937),1),Raw_Data!G2937)</f>
        <v>258.7</v>
      </c>
      <c r="H2937" s="15">
        <f>Raw_Data!H2937</f>
        <v>26.8</v>
      </c>
      <c r="I2937" s="15">
        <f>Raw_Data!I2937</f>
        <v>60</v>
      </c>
      <c r="J2937" s="15">
        <f>Raw_Data!J2937</f>
        <v>6.8</v>
      </c>
      <c r="K2937" s="15">
        <f>Raw_Data!K2937</f>
        <v>6.04</v>
      </c>
      <c r="L2937" s="18">
        <f>IF(Raw_Data!L2937="",ROUND(AVERAGEIFS(Raw_Data!$L$2:$L$4001,Raw_Data!$E$2:$E$4001,E2937),1),Raw_Data!L2937)</f>
        <v>21.1</v>
      </c>
      <c r="M2937" s="15">
        <f>Raw_Data!M2937</f>
        <v>152.30000000000001</v>
      </c>
      <c r="N2937" s="15">
        <f>Raw_Data!N2937</f>
        <v>63.8</v>
      </c>
      <c r="O2937" s="15">
        <f>Raw_Data!O2937</f>
        <v>60.5</v>
      </c>
      <c r="P2937" s="15" t="str">
        <f>Raw_Data!P2937</f>
        <v>Drip</v>
      </c>
      <c r="Q2937" s="15">
        <f>Raw_Data!Q2937</f>
        <v>76.099999999999994</v>
      </c>
      <c r="R2937" s="15">
        <f>Raw_Data!R2937</f>
        <v>4.9400000000000004</v>
      </c>
      <c r="S2937" s="15">
        <f>Raw_Data!S2937</f>
        <v>0.69</v>
      </c>
      <c r="T2937" s="18">
        <f>IF(Raw_Data!T2937="",ROUND(AVERAGEIFS(Raw_Data!$T$2:$T$4001,Raw_Data!$E$2:$E$4001,E2937,Raw_Data!$D$2:$D$4001,D2937),2),IF(Raw_Data!T2937&gt;INDEX(Cleaning_Reference!$F$6:$F$13,MATCH(D2937,Cleaning_Reference!$A$6:$A$13,0)),INDEX(Cleaning_Reference!$F$6:$F$13,MATCH(D2937,Cleaning_Reference!$A$6:$A$13,0)),Raw_Data!T2937))</f>
        <v>2.31</v>
      </c>
      <c r="U2937" s="15">
        <f>Raw_Data!U2937</f>
        <v>27.03</v>
      </c>
      <c r="V2937" s="15">
        <f>Raw_Data!V2937</f>
        <v>19326</v>
      </c>
      <c r="W2937" s="15">
        <f>Raw_Data!W2937</f>
        <v>591240</v>
      </c>
      <c r="X2937" s="15">
        <f>Raw_Data!X2937</f>
        <v>522382</v>
      </c>
      <c r="Y2937" s="15">
        <f>Raw_Data!Y2937</f>
        <v>-68858</v>
      </c>
      <c r="Z2937" s="15">
        <f>Raw_Data!Z2937</f>
        <v>14797</v>
      </c>
      <c r="AA2937" s="15">
        <f>Raw_Data!AA2937</f>
        <v>1.827</v>
      </c>
      <c r="AB2937" s="15">
        <f>Raw_Data!AB2937</f>
        <v>42.7</v>
      </c>
      <c r="AC2937" s="19" t="str">
        <f>IF(Raw_Data!G2937="","Yes","No")</f>
        <v>No</v>
      </c>
      <c r="AD2937" s="19" t="str">
        <f>IF(Raw_Data!L2937="","Yes","No")</f>
        <v>No</v>
      </c>
      <c r="AE2937" s="19" t="str">
        <f>IF(Raw_Data!T2937="","Imputed",IF(Raw_Data!T2937&gt;INDEX(Cleaning_Reference!$F$6:$F$13,MATCH(D2937,Cleaning_Reference!$A$6:$A$13,0)),"Capped","Original"))</f>
        <v>Original</v>
      </c>
      <c r="AF2937" s="21">
        <f t="shared" si="45"/>
        <v>27.03</v>
      </c>
    </row>
    <row r="2938" spans="1:32" ht="15" customHeight="1" x14ac:dyDescent="0.3">
      <c r="A2938" s="20" t="str">
        <f>Raw_Data!A2938</f>
        <v>SF12937</v>
      </c>
      <c r="B2938" s="15" t="str">
        <f>Raw_Data!B2938</f>
        <v>Tamil Nadu</v>
      </c>
      <c r="C2938" s="15" t="str">
        <f>Raw_Data!C2938</f>
        <v>Nashik</v>
      </c>
      <c r="D2938" s="15" t="str">
        <f>Raw_Data!D2938</f>
        <v>Cotton</v>
      </c>
      <c r="E2938" s="15" t="str">
        <f>Raw_Data!E2938</f>
        <v>Zaid</v>
      </c>
      <c r="F2938" s="15">
        <f>Raw_Data!F2938</f>
        <v>13.56</v>
      </c>
      <c r="G2938" s="18">
        <f>IF(Raw_Data!G2938="",ROUND(AVERAGEIFS(Raw_Data!$G$2:$G$4001,Raw_Data!$E$2:$E$4001,E2938),1),Raw_Data!G2938)</f>
        <v>441.7</v>
      </c>
      <c r="H2938" s="15">
        <f>Raw_Data!H2938</f>
        <v>27.3</v>
      </c>
      <c r="I2938" s="15">
        <f>Raw_Data!I2938</f>
        <v>62</v>
      </c>
      <c r="J2938" s="15">
        <f>Raw_Data!J2938</f>
        <v>7.4</v>
      </c>
      <c r="K2938" s="15">
        <f>Raw_Data!K2938</f>
        <v>6.99</v>
      </c>
      <c r="L2938" s="18">
        <f>IF(Raw_Data!L2938="",ROUND(AVERAGEIFS(Raw_Data!$L$2:$L$4001,Raw_Data!$E$2:$E$4001,E2938),1),Raw_Data!L2938)</f>
        <v>17.2</v>
      </c>
      <c r="M2938" s="15">
        <f>Raw_Data!M2938</f>
        <v>82.5</v>
      </c>
      <c r="N2938" s="15">
        <f>Raw_Data!N2938</f>
        <v>57.1</v>
      </c>
      <c r="O2938" s="15">
        <f>Raw_Data!O2938</f>
        <v>105.5</v>
      </c>
      <c r="P2938" s="15" t="str">
        <f>Raw_Data!P2938</f>
        <v>Rainfed</v>
      </c>
      <c r="Q2938" s="15">
        <f>Raw_Data!Q2938</f>
        <v>107.6</v>
      </c>
      <c r="R2938" s="15">
        <f>Raw_Data!R2938</f>
        <v>8.23</v>
      </c>
      <c r="S2938" s="15">
        <f>Raw_Data!S2938</f>
        <v>0.67</v>
      </c>
      <c r="T2938" s="18">
        <f>IF(Raw_Data!T2938="",ROUND(AVERAGEIFS(Raw_Data!$T$2:$T$4001,Raw_Data!$E$2:$E$4001,E2938,Raw_Data!$D$2:$D$4001,D2938),2),IF(Raw_Data!T2938&gt;INDEX(Cleaning_Reference!$F$6:$F$13,MATCH(D2938,Cleaning_Reference!$A$6:$A$13,0)),INDEX(Cleaning_Reference!$F$6:$F$13,MATCH(D2938,Cleaning_Reference!$A$6:$A$13,0)),Raw_Data!T2938))</f>
        <v>1.33</v>
      </c>
      <c r="U2938" s="15">
        <f>Raw_Data!U2938</f>
        <v>18.03</v>
      </c>
      <c r="V2938" s="15">
        <f>Raw_Data!V2938</f>
        <v>83450</v>
      </c>
      <c r="W2938" s="15">
        <f>Raw_Data!W2938</f>
        <v>541165</v>
      </c>
      <c r="X2938" s="15">
        <f>Raw_Data!X2938</f>
        <v>1504604</v>
      </c>
      <c r="Y2938" s="15">
        <f>Raw_Data!Y2938</f>
        <v>963439</v>
      </c>
      <c r="Z2938" s="15">
        <f>Raw_Data!Z2938</f>
        <v>5300</v>
      </c>
      <c r="AA2938" s="15">
        <f>Raw_Data!AA2938</f>
        <v>3.4020000000000001</v>
      </c>
      <c r="AB2938" s="15">
        <f>Raw_Data!AB2938</f>
        <v>26.2</v>
      </c>
      <c r="AC2938" s="19" t="str">
        <f>IF(Raw_Data!G2938="","Yes","No")</f>
        <v>No</v>
      </c>
      <c r="AD2938" s="19" t="str">
        <f>IF(Raw_Data!L2938="","Yes","No")</f>
        <v>No</v>
      </c>
      <c r="AE2938" s="19" t="str">
        <f>IF(Raw_Data!T2938="","Imputed",IF(Raw_Data!T2938&gt;INDEX(Cleaning_Reference!$F$6:$F$13,MATCH(D2938,Cleaning_Reference!$A$6:$A$13,0)),"Capped","Original"))</f>
        <v>Original</v>
      </c>
      <c r="AF2938" s="21">
        <f t="shared" si="45"/>
        <v>18.03</v>
      </c>
    </row>
    <row r="2939" spans="1:32" ht="15" customHeight="1" x14ac:dyDescent="0.3">
      <c r="A2939" s="20" t="str">
        <f>Raw_Data!A2939</f>
        <v>SF12938</v>
      </c>
      <c r="B2939" s="15" t="str">
        <f>Raw_Data!B2939</f>
        <v>Karnataka</v>
      </c>
      <c r="C2939" s="15" t="str">
        <f>Raw_Data!C2939</f>
        <v>Raichur</v>
      </c>
      <c r="D2939" s="15" t="str">
        <f>Raw_Data!D2939</f>
        <v>Groundnut</v>
      </c>
      <c r="E2939" s="15" t="str">
        <f>Raw_Data!E2939</f>
        <v>Kharif</v>
      </c>
      <c r="F2939" s="15">
        <f>Raw_Data!F2939</f>
        <v>0.52</v>
      </c>
      <c r="G2939" s="18">
        <f>IF(Raw_Data!G2939="",ROUND(AVERAGEIFS(Raw_Data!$G$2:$G$4001,Raw_Data!$E$2:$E$4001,E2939),1),Raw_Data!G2939)</f>
        <v>938.4</v>
      </c>
      <c r="H2939" s="15">
        <f>Raw_Data!H2939</f>
        <v>28.1</v>
      </c>
      <c r="I2939" s="15">
        <f>Raw_Data!I2939</f>
        <v>71.400000000000006</v>
      </c>
      <c r="J2939" s="15">
        <f>Raw_Data!J2939</f>
        <v>5.4</v>
      </c>
      <c r="K2939" s="15">
        <f>Raw_Data!K2939</f>
        <v>6.34</v>
      </c>
      <c r="L2939" s="18">
        <f>IF(Raw_Data!L2939="",ROUND(AVERAGEIFS(Raw_Data!$L$2:$L$4001,Raw_Data!$E$2:$E$4001,E2939),1),Raw_Data!L2939)</f>
        <v>23.9</v>
      </c>
      <c r="M2939" s="15">
        <f>Raw_Data!M2939</f>
        <v>93.9</v>
      </c>
      <c r="N2939" s="15">
        <f>Raw_Data!N2939</f>
        <v>62.9</v>
      </c>
      <c r="O2939" s="15">
        <f>Raw_Data!O2939</f>
        <v>120.5</v>
      </c>
      <c r="P2939" s="15" t="str">
        <f>Raw_Data!P2939</f>
        <v>Flood</v>
      </c>
      <c r="Q2939" s="15">
        <f>Raw_Data!Q2939</f>
        <v>124.2</v>
      </c>
      <c r="R2939" s="15">
        <f>Raw_Data!R2939</f>
        <v>4.5</v>
      </c>
      <c r="S2939" s="15">
        <f>Raw_Data!S2939</f>
        <v>0.75</v>
      </c>
      <c r="T2939" s="18">
        <f>IF(Raw_Data!T2939="",ROUND(AVERAGEIFS(Raw_Data!$T$2:$T$4001,Raw_Data!$E$2:$E$4001,E2939,Raw_Data!$D$2:$D$4001,D2939),2),IF(Raw_Data!T2939&gt;INDEX(Cleaning_Reference!$F$6:$F$13,MATCH(D2939,Cleaning_Reference!$A$6:$A$13,0)),INDEX(Cleaning_Reference!$F$6:$F$13,MATCH(D2939,Cleaning_Reference!$A$6:$A$13,0)),Raw_Data!T2939))</f>
        <v>1.74</v>
      </c>
      <c r="U2939" s="15">
        <f>Raw_Data!U2939</f>
        <v>0.9</v>
      </c>
      <c r="V2939" s="15">
        <f>Raw_Data!V2939</f>
        <v>58315</v>
      </c>
      <c r="W2939" s="15">
        <f>Raw_Data!W2939</f>
        <v>34504</v>
      </c>
      <c r="X2939" s="15">
        <f>Raw_Data!X2939</f>
        <v>52484</v>
      </c>
      <c r="Y2939" s="15">
        <f>Raw_Data!Y2939</f>
        <v>17980</v>
      </c>
      <c r="Z2939" s="15">
        <f>Raw_Data!Z2939</f>
        <v>373</v>
      </c>
      <c r="AA2939" s="15">
        <f>Raw_Data!AA2939</f>
        <v>2.4129999999999998</v>
      </c>
      <c r="AB2939" s="15">
        <f>Raw_Data!AB2939</f>
        <v>59.4</v>
      </c>
      <c r="AC2939" s="19" t="str">
        <f>IF(Raw_Data!G2939="","Yes","No")</f>
        <v>No</v>
      </c>
      <c r="AD2939" s="19" t="str">
        <f>IF(Raw_Data!L2939="","Yes","No")</f>
        <v>No</v>
      </c>
      <c r="AE2939" s="19" t="str">
        <f>IF(Raw_Data!T2939="","Imputed",IF(Raw_Data!T2939&gt;INDEX(Cleaning_Reference!$F$6:$F$13,MATCH(D2939,Cleaning_Reference!$A$6:$A$13,0)),"Capped","Original"))</f>
        <v>Original</v>
      </c>
      <c r="AF2939" s="21">
        <f t="shared" si="45"/>
        <v>0.9</v>
      </c>
    </row>
    <row r="2940" spans="1:32" ht="15" customHeight="1" x14ac:dyDescent="0.3">
      <c r="A2940" s="20" t="str">
        <f>Raw_Data!A2940</f>
        <v>SF12939</v>
      </c>
      <c r="B2940" s="15" t="str">
        <f>Raw_Data!B2940</f>
        <v>Karnataka</v>
      </c>
      <c r="C2940" s="15" t="str">
        <f>Raw_Data!C2940</f>
        <v>Raichur</v>
      </c>
      <c r="D2940" s="15" t="str">
        <f>Raw_Data!D2940</f>
        <v>Maize</v>
      </c>
      <c r="E2940" s="15" t="str">
        <f>Raw_Data!E2940</f>
        <v>Kharif</v>
      </c>
      <c r="F2940" s="15">
        <f>Raw_Data!F2940</f>
        <v>9.83</v>
      </c>
      <c r="G2940" s="18">
        <f>IF(Raw_Data!G2940="",ROUND(AVERAGEIFS(Raw_Data!$G$2:$G$4001,Raw_Data!$E$2:$E$4001,E2940),1),Raw_Data!G2940)</f>
        <v>935.3</v>
      </c>
      <c r="H2940" s="15">
        <f>Raw_Data!H2940</f>
        <v>28.1</v>
      </c>
      <c r="I2940" s="15">
        <f>Raw_Data!I2940</f>
        <v>75.5</v>
      </c>
      <c r="J2940" s="15">
        <f>Raw_Data!J2940</f>
        <v>5.2</v>
      </c>
      <c r="K2940" s="15">
        <f>Raw_Data!K2940</f>
        <v>5.95</v>
      </c>
      <c r="L2940" s="18">
        <f>IF(Raw_Data!L2940="",ROUND(AVERAGEIFS(Raw_Data!$L$2:$L$4001,Raw_Data!$E$2:$E$4001,E2940),1),Raw_Data!L2940)</f>
        <v>39.4</v>
      </c>
      <c r="M2940" s="15">
        <f>Raw_Data!M2940</f>
        <v>85.2</v>
      </c>
      <c r="N2940" s="15">
        <f>Raw_Data!N2940</f>
        <v>73</v>
      </c>
      <c r="O2940" s="15">
        <f>Raw_Data!O2940</f>
        <v>72.900000000000006</v>
      </c>
      <c r="P2940" s="15" t="str">
        <f>Raw_Data!P2940</f>
        <v>Flood</v>
      </c>
      <c r="Q2940" s="15">
        <f>Raw_Data!Q2940</f>
        <v>197.8</v>
      </c>
      <c r="R2940" s="15">
        <f>Raw_Data!R2940</f>
        <v>6.82</v>
      </c>
      <c r="S2940" s="15">
        <f>Raw_Data!S2940</f>
        <v>0.92</v>
      </c>
      <c r="T2940" s="18">
        <f>IF(Raw_Data!T2940="",ROUND(AVERAGEIFS(Raw_Data!$T$2:$T$4001,Raw_Data!$E$2:$E$4001,E2940,Raw_Data!$D$2:$D$4001,D2940),2),IF(Raw_Data!T2940&gt;INDEX(Cleaning_Reference!$F$6:$F$13,MATCH(D2940,Cleaning_Reference!$A$6:$A$13,0)),INDEX(Cleaning_Reference!$F$6:$F$13,MATCH(D2940,Cleaning_Reference!$A$6:$A$13,0)),Raw_Data!T2940))</f>
        <v>1.8</v>
      </c>
      <c r="U2940" s="15">
        <f>Raw_Data!U2940</f>
        <v>17.690000000000001</v>
      </c>
      <c r="V2940" s="15">
        <f>Raw_Data!V2940</f>
        <v>20774</v>
      </c>
      <c r="W2940" s="15">
        <f>Raw_Data!W2940</f>
        <v>620495</v>
      </c>
      <c r="X2940" s="15">
        <f>Raw_Data!X2940</f>
        <v>367492</v>
      </c>
      <c r="Y2940" s="15">
        <f>Raw_Data!Y2940</f>
        <v>-253003</v>
      </c>
      <c r="Z2940" s="15">
        <f>Raw_Data!Z2940</f>
        <v>6909</v>
      </c>
      <c r="AA2940" s="15">
        <f>Raw_Data!AA2940</f>
        <v>2.56</v>
      </c>
      <c r="AB2940" s="15">
        <f>Raw_Data!AB2940</f>
        <v>55.2</v>
      </c>
      <c r="AC2940" s="19" t="str">
        <f>IF(Raw_Data!G2940="","Yes","No")</f>
        <v>No</v>
      </c>
      <c r="AD2940" s="19" t="str">
        <f>IF(Raw_Data!L2940="","Yes","No")</f>
        <v>No</v>
      </c>
      <c r="AE2940" s="19" t="str">
        <f>IF(Raw_Data!T2940="","Imputed",IF(Raw_Data!T2940&gt;INDEX(Cleaning_Reference!$F$6:$F$13,MATCH(D2940,Cleaning_Reference!$A$6:$A$13,0)),"Capped","Original"))</f>
        <v>Original</v>
      </c>
      <c r="AF2940" s="21">
        <f t="shared" si="45"/>
        <v>17.690000000000001</v>
      </c>
    </row>
    <row r="2941" spans="1:32" ht="15" customHeight="1" x14ac:dyDescent="0.3">
      <c r="A2941" s="20" t="str">
        <f>Raw_Data!A2941</f>
        <v>SF12940</v>
      </c>
      <c r="B2941" s="15" t="str">
        <f>Raw_Data!B2941</f>
        <v>Maharashtra</v>
      </c>
      <c r="C2941" s="15" t="str">
        <f>Raw_Data!C2941</f>
        <v>Warangal</v>
      </c>
      <c r="D2941" s="15" t="str">
        <f>Raw_Data!D2941</f>
        <v>Cotton</v>
      </c>
      <c r="E2941" s="15" t="str">
        <f>Raw_Data!E2941</f>
        <v>Kharif</v>
      </c>
      <c r="F2941" s="15">
        <f>Raw_Data!F2941</f>
        <v>1.64</v>
      </c>
      <c r="G2941" s="18">
        <f>IF(Raw_Data!G2941="",ROUND(AVERAGEIFS(Raw_Data!$G$2:$G$4001,Raw_Data!$E$2:$E$4001,E2941),1),Raw_Data!G2941)</f>
        <v>867.3</v>
      </c>
      <c r="H2941" s="15">
        <f>Raw_Data!H2941</f>
        <v>26.6</v>
      </c>
      <c r="I2941" s="15">
        <f>Raw_Data!I2941</f>
        <v>67.5</v>
      </c>
      <c r="J2941" s="15">
        <f>Raw_Data!J2941</f>
        <v>8</v>
      </c>
      <c r="K2941" s="15">
        <f>Raw_Data!K2941</f>
        <v>6.24</v>
      </c>
      <c r="L2941" s="18">
        <f>IF(Raw_Data!L2941="",ROUND(AVERAGEIFS(Raw_Data!$L$2:$L$4001,Raw_Data!$E$2:$E$4001,E2941),1),Raw_Data!L2941)</f>
        <v>29.6</v>
      </c>
      <c r="M2941" s="15">
        <f>Raw_Data!M2941</f>
        <v>112.8</v>
      </c>
      <c r="N2941" s="15">
        <f>Raw_Data!N2941</f>
        <v>28.8</v>
      </c>
      <c r="O2941" s="15">
        <f>Raw_Data!O2941</f>
        <v>74.400000000000006</v>
      </c>
      <c r="P2941" s="15" t="str">
        <f>Raw_Data!P2941</f>
        <v>Flood</v>
      </c>
      <c r="Q2941" s="15">
        <f>Raw_Data!Q2941</f>
        <v>187.9</v>
      </c>
      <c r="R2941" s="15">
        <f>Raw_Data!R2941</f>
        <v>0.75</v>
      </c>
      <c r="S2941" s="15">
        <f>Raw_Data!S2941</f>
        <v>0.94</v>
      </c>
      <c r="T2941" s="18">
        <f>IF(Raw_Data!T2941="",ROUND(AVERAGEIFS(Raw_Data!$T$2:$T$4001,Raw_Data!$E$2:$E$4001,E2941,Raw_Data!$D$2:$D$4001,D2941),2),IF(Raw_Data!T2941&gt;INDEX(Cleaning_Reference!$F$6:$F$13,MATCH(D2941,Cleaning_Reference!$A$6:$A$13,0)),INDEX(Cleaning_Reference!$F$6:$F$13,MATCH(D2941,Cleaning_Reference!$A$6:$A$13,0)),Raw_Data!T2941))</f>
        <v>1.08</v>
      </c>
      <c r="U2941" s="15">
        <f>Raw_Data!U2941</f>
        <v>1.77</v>
      </c>
      <c r="V2941" s="15">
        <f>Raw_Data!V2941</f>
        <v>65638</v>
      </c>
      <c r="W2941" s="15">
        <f>Raw_Data!W2941</f>
        <v>109926</v>
      </c>
      <c r="X2941" s="15">
        <f>Raw_Data!X2941</f>
        <v>116179</v>
      </c>
      <c r="Y2941" s="15">
        <f>Raw_Data!Y2941</f>
        <v>6253</v>
      </c>
      <c r="Z2941" s="15">
        <f>Raw_Data!Z2941</f>
        <v>1788</v>
      </c>
      <c r="AA2941" s="15">
        <f>Raw_Data!AA2941</f>
        <v>0.99</v>
      </c>
      <c r="AB2941" s="15">
        <f>Raw_Data!AB2941</f>
        <v>64.900000000000006</v>
      </c>
      <c r="AC2941" s="19" t="str">
        <f>IF(Raw_Data!G2941="","Yes","No")</f>
        <v>No</v>
      </c>
      <c r="AD2941" s="19" t="str">
        <f>IF(Raw_Data!L2941="","Yes","No")</f>
        <v>No</v>
      </c>
      <c r="AE2941" s="19" t="str">
        <f>IF(Raw_Data!T2941="","Imputed",IF(Raw_Data!T2941&gt;INDEX(Cleaning_Reference!$F$6:$F$13,MATCH(D2941,Cleaning_Reference!$A$6:$A$13,0)),"Capped","Original"))</f>
        <v>Original</v>
      </c>
      <c r="AF2941" s="21">
        <f t="shared" si="45"/>
        <v>1.77</v>
      </c>
    </row>
    <row r="2942" spans="1:32" ht="15" customHeight="1" x14ac:dyDescent="0.3">
      <c r="A2942" s="20" t="str">
        <f>Raw_Data!A2942</f>
        <v>SF12941</v>
      </c>
      <c r="B2942" s="15" t="str">
        <f>Raw_Data!B2942</f>
        <v>Punjab</v>
      </c>
      <c r="C2942" s="15" t="str">
        <f>Raw_Data!C2942</f>
        <v>Krishna</v>
      </c>
      <c r="D2942" s="15" t="str">
        <f>Raw_Data!D2942</f>
        <v>Groundnut</v>
      </c>
      <c r="E2942" s="15" t="str">
        <f>Raw_Data!E2942</f>
        <v>Kharif</v>
      </c>
      <c r="F2942" s="15">
        <f>Raw_Data!F2942</f>
        <v>4.5199999999999996</v>
      </c>
      <c r="G2942" s="18">
        <f>IF(Raw_Data!G2942="",ROUND(AVERAGEIFS(Raw_Data!$G$2:$G$4001,Raw_Data!$E$2:$E$4001,E2942),1),Raw_Data!G2942)</f>
        <v>538.5</v>
      </c>
      <c r="H2942" s="15">
        <f>Raw_Data!H2942</f>
        <v>28.2</v>
      </c>
      <c r="I2942" s="15">
        <f>Raw_Data!I2942</f>
        <v>74.7</v>
      </c>
      <c r="J2942" s="15">
        <f>Raw_Data!J2942</f>
        <v>6.9</v>
      </c>
      <c r="K2942" s="15">
        <f>Raw_Data!K2942</f>
        <v>7.2</v>
      </c>
      <c r="L2942" s="18">
        <f>IF(Raw_Data!L2942="",ROUND(AVERAGEIFS(Raw_Data!$L$2:$L$4001,Raw_Data!$E$2:$E$4001,E2942),1),Raw_Data!L2942)</f>
        <v>29</v>
      </c>
      <c r="M2942" s="15">
        <f>Raw_Data!M2942</f>
        <v>190.5</v>
      </c>
      <c r="N2942" s="15">
        <f>Raw_Data!N2942</f>
        <v>25.9</v>
      </c>
      <c r="O2942" s="15">
        <f>Raw_Data!O2942</f>
        <v>94.9</v>
      </c>
      <c r="P2942" s="15" t="str">
        <f>Raw_Data!P2942</f>
        <v>Drip</v>
      </c>
      <c r="Q2942" s="15">
        <f>Raw_Data!Q2942</f>
        <v>268.5</v>
      </c>
      <c r="R2942" s="15">
        <f>Raw_Data!R2942</f>
        <v>3.72</v>
      </c>
      <c r="S2942" s="15">
        <f>Raw_Data!S2942</f>
        <v>0.98</v>
      </c>
      <c r="T2942" s="18">
        <f>IF(Raw_Data!T2942="",ROUND(AVERAGEIFS(Raw_Data!$T$2:$T$4001,Raw_Data!$E$2:$E$4001,E2942,Raw_Data!$D$2:$D$4001,D2942),2),IF(Raw_Data!T2942&gt;INDEX(Cleaning_Reference!$F$6:$F$13,MATCH(D2942,Cleaning_Reference!$A$6:$A$13,0)),INDEX(Cleaning_Reference!$F$6:$F$13,MATCH(D2942,Cleaning_Reference!$A$6:$A$13,0)),Raw_Data!T2942))</f>
        <v>1.91</v>
      </c>
      <c r="U2942" s="15">
        <f>Raw_Data!U2942</f>
        <v>8.6300000000000008</v>
      </c>
      <c r="V2942" s="15">
        <f>Raw_Data!V2942</f>
        <v>57316</v>
      </c>
      <c r="W2942" s="15">
        <f>Raw_Data!W2942</f>
        <v>301626</v>
      </c>
      <c r="X2942" s="15">
        <f>Raw_Data!X2942</f>
        <v>494637</v>
      </c>
      <c r="Y2942" s="15">
        <f>Raw_Data!Y2942</f>
        <v>193011</v>
      </c>
      <c r="Z2942" s="15">
        <f>Raw_Data!Z2942</f>
        <v>1889</v>
      </c>
      <c r="AA2942" s="15">
        <f>Raw_Data!AA2942</f>
        <v>4.569</v>
      </c>
      <c r="AB2942" s="15">
        <f>Raw_Data!AB2942</f>
        <v>48.3</v>
      </c>
      <c r="AC2942" s="19" t="str">
        <f>IF(Raw_Data!G2942="","Yes","No")</f>
        <v>No</v>
      </c>
      <c r="AD2942" s="19" t="str">
        <f>IF(Raw_Data!L2942="","Yes","No")</f>
        <v>No</v>
      </c>
      <c r="AE2942" s="19" t="str">
        <f>IF(Raw_Data!T2942="","Imputed",IF(Raw_Data!T2942&gt;INDEX(Cleaning_Reference!$F$6:$F$13,MATCH(D2942,Cleaning_Reference!$A$6:$A$13,0)),"Capped","Original"))</f>
        <v>Original</v>
      </c>
      <c r="AF2942" s="21">
        <f t="shared" si="45"/>
        <v>8.6300000000000008</v>
      </c>
    </row>
    <row r="2943" spans="1:32" ht="15" customHeight="1" x14ac:dyDescent="0.3">
      <c r="A2943" s="20" t="str">
        <f>Raw_Data!A2943</f>
        <v>SF12942</v>
      </c>
      <c r="B2943" s="15" t="str">
        <f>Raw_Data!B2943</f>
        <v>Maharashtra</v>
      </c>
      <c r="C2943" s="15" t="str">
        <f>Raw_Data!C2943</f>
        <v>Guntur</v>
      </c>
      <c r="D2943" s="15" t="str">
        <f>Raw_Data!D2943</f>
        <v>Pulses</v>
      </c>
      <c r="E2943" s="15" t="str">
        <f>Raw_Data!E2943</f>
        <v>Zaid</v>
      </c>
      <c r="F2943" s="15">
        <f>Raw_Data!F2943</f>
        <v>7.9</v>
      </c>
      <c r="G2943" s="18">
        <f>IF(Raw_Data!G2943="",ROUND(AVERAGEIFS(Raw_Data!$G$2:$G$4001,Raw_Data!$E$2:$E$4001,E2943),1),Raw_Data!G2943)</f>
        <v>263.2</v>
      </c>
      <c r="H2943" s="15">
        <f>Raw_Data!H2943</f>
        <v>32</v>
      </c>
      <c r="I2943" s="15">
        <f>Raw_Data!I2943</f>
        <v>37.799999999999997</v>
      </c>
      <c r="J2943" s="15">
        <f>Raw_Data!J2943</f>
        <v>7.5</v>
      </c>
      <c r="K2943" s="15">
        <f>Raw_Data!K2943</f>
        <v>6.3</v>
      </c>
      <c r="L2943" s="18">
        <f>IF(Raw_Data!L2943="",ROUND(AVERAGEIFS(Raw_Data!$L$2:$L$4001,Raw_Data!$E$2:$E$4001,E2943),1),Raw_Data!L2943)</f>
        <v>25.9</v>
      </c>
      <c r="M2943" s="15">
        <f>Raw_Data!M2943</f>
        <v>100.1</v>
      </c>
      <c r="N2943" s="15">
        <f>Raw_Data!N2943</f>
        <v>76.2</v>
      </c>
      <c r="O2943" s="15">
        <f>Raw_Data!O2943</f>
        <v>99.3</v>
      </c>
      <c r="P2943" s="15" t="str">
        <f>Raw_Data!P2943</f>
        <v>Flood</v>
      </c>
      <c r="Q2943" s="15">
        <f>Raw_Data!Q2943</f>
        <v>145.5</v>
      </c>
      <c r="R2943" s="15">
        <f>Raw_Data!R2943</f>
        <v>6.4</v>
      </c>
      <c r="S2943" s="15">
        <f>Raw_Data!S2943</f>
        <v>0.75</v>
      </c>
      <c r="T2943" s="18">
        <f>IF(Raw_Data!T2943="",ROUND(AVERAGEIFS(Raw_Data!$T$2:$T$4001,Raw_Data!$E$2:$E$4001,E2943,Raw_Data!$D$2:$D$4001,D2943),2),IF(Raw_Data!T2943&gt;INDEX(Cleaning_Reference!$F$6:$F$13,MATCH(D2943,Cleaning_Reference!$A$6:$A$13,0)),INDEX(Cleaning_Reference!$F$6:$F$13,MATCH(D2943,Cleaning_Reference!$A$6:$A$13,0)),Raw_Data!T2943))</f>
        <v>0.83</v>
      </c>
      <c r="U2943" s="15">
        <f>Raw_Data!U2943</f>
        <v>6.56</v>
      </c>
      <c r="V2943" s="15">
        <f>Raw_Data!V2943</f>
        <v>67117</v>
      </c>
      <c r="W2943" s="15">
        <f>Raw_Data!W2943</f>
        <v>575109</v>
      </c>
      <c r="X2943" s="15">
        <f>Raw_Data!X2943</f>
        <v>440288</v>
      </c>
      <c r="Y2943" s="15">
        <f>Raw_Data!Y2943</f>
        <v>-134821</v>
      </c>
      <c r="Z2943" s="15">
        <f>Raw_Data!Z2943</f>
        <v>3730</v>
      </c>
      <c r="AA2943" s="15">
        <f>Raw_Data!AA2943</f>
        <v>1.7589999999999999</v>
      </c>
      <c r="AB2943" s="15">
        <f>Raw_Data!AB2943</f>
        <v>22.2</v>
      </c>
      <c r="AC2943" s="19" t="str">
        <f>IF(Raw_Data!G2943="","Yes","No")</f>
        <v>No</v>
      </c>
      <c r="AD2943" s="19" t="str">
        <f>IF(Raw_Data!L2943="","Yes","No")</f>
        <v>No</v>
      </c>
      <c r="AE2943" s="19" t="str">
        <f>IF(Raw_Data!T2943="","Imputed",IF(Raw_Data!T2943&gt;INDEX(Cleaning_Reference!$F$6:$F$13,MATCH(D2943,Cleaning_Reference!$A$6:$A$13,0)),"Capped","Original"))</f>
        <v>Original</v>
      </c>
      <c r="AF2943" s="21">
        <f t="shared" si="45"/>
        <v>6.56</v>
      </c>
    </row>
    <row r="2944" spans="1:32" ht="15" customHeight="1" x14ac:dyDescent="0.3">
      <c r="A2944" s="20" t="str">
        <f>Raw_Data!A2944</f>
        <v>SF12943</v>
      </c>
      <c r="B2944" s="15" t="str">
        <f>Raw_Data!B2944</f>
        <v>Tamil Nadu</v>
      </c>
      <c r="C2944" s="15" t="str">
        <f>Raw_Data!C2944</f>
        <v>Ludhiana</v>
      </c>
      <c r="D2944" s="15" t="str">
        <f>Raw_Data!D2944</f>
        <v>Rice</v>
      </c>
      <c r="E2944" s="15" t="str">
        <f>Raw_Data!E2944</f>
        <v>Rabi</v>
      </c>
      <c r="F2944" s="15">
        <f>Raw_Data!F2944</f>
        <v>8.25</v>
      </c>
      <c r="G2944" s="18">
        <f>IF(Raw_Data!G2944="",ROUND(AVERAGEIFS(Raw_Data!$G$2:$G$4001,Raw_Data!$E$2:$E$4001,E2944),1),Raw_Data!G2944)</f>
        <v>304.39999999999998</v>
      </c>
      <c r="H2944" s="15">
        <f>Raw_Data!H2944</f>
        <v>19.899999999999999</v>
      </c>
      <c r="I2944" s="15">
        <f>Raw_Data!I2944</f>
        <v>43.8</v>
      </c>
      <c r="J2944" s="15">
        <f>Raw_Data!J2944</f>
        <v>6.9</v>
      </c>
      <c r="K2944" s="15">
        <f>Raw_Data!K2944</f>
        <v>6.15</v>
      </c>
      <c r="L2944" s="18">
        <f>IF(Raw_Data!L2944="",ROUND(AVERAGEIFS(Raw_Data!$L$2:$L$4001,Raw_Data!$E$2:$E$4001,E2944),1),Raw_Data!L2944)</f>
        <v>20.8</v>
      </c>
      <c r="M2944" s="15">
        <f>Raw_Data!M2944</f>
        <v>137.9</v>
      </c>
      <c r="N2944" s="15">
        <f>Raw_Data!N2944</f>
        <v>53</v>
      </c>
      <c r="O2944" s="15">
        <f>Raw_Data!O2944</f>
        <v>119.4</v>
      </c>
      <c r="P2944" s="15" t="str">
        <f>Raw_Data!P2944</f>
        <v>Rainfed</v>
      </c>
      <c r="Q2944" s="15">
        <f>Raw_Data!Q2944</f>
        <v>142.9</v>
      </c>
      <c r="R2944" s="15">
        <f>Raw_Data!R2944</f>
        <v>8.01</v>
      </c>
      <c r="S2944" s="15">
        <f>Raw_Data!S2944</f>
        <v>0.83</v>
      </c>
      <c r="T2944" s="18">
        <f>IF(Raw_Data!T2944="",ROUND(AVERAGEIFS(Raw_Data!$T$2:$T$4001,Raw_Data!$E$2:$E$4001,E2944,Raw_Data!$D$2:$D$4001,D2944),2),IF(Raw_Data!T2944&gt;INDEX(Cleaning_Reference!$F$6:$F$13,MATCH(D2944,Cleaning_Reference!$A$6:$A$13,0)),INDEX(Cleaning_Reference!$F$6:$F$13,MATCH(D2944,Cleaning_Reference!$A$6:$A$13,0)),Raw_Data!T2944))</f>
        <v>1.73</v>
      </c>
      <c r="U2944" s="15">
        <f>Raw_Data!U2944</f>
        <v>14.27</v>
      </c>
      <c r="V2944" s="15">
        <f>Raw_Data!V2944</f>
        <v>19680</v>
      </c>
      <c r="W2944" s="15">
        <f>Raw_Data!W2944</f>
        <v>645291</v>
      </c>
      <c r="X2944" s="15">
        <f>Raw_Data!X2944</f>
        <v>280834</v>
      </c>
      <c r="Y2944" s="15">
        <f>Raw_Data!Y2944</f>
        <v>-364457</v>
      </c>
      <c r="Z2944" s="15">
        <f>Raw_Data!Z2944</f>
        <v>7575</v>
      </c>
      <c r="AA2944" s="15">
        <f>Raw_Data!AA2944</f>
        <v>1.8839999999999999</v>
      </c>
      <c r="AB2944" s="15">
        <f>Raw_Data!AB2944</f>
        <v>25.8</v>
      </c>
      <c r="AC2944" s="19" t="str">
        <f>IF(Raw_Data!G2944="","Yes","No")</f>
        <v>No</v>
      </c>
      <c r="AD2944" s="19" t="str">
        <f>IF(Raw_Data!L2944="","Yes","No")</f>
        <v>No</v>
      </c>
      <c r="AE2944" s="19" t="str">
        <f>IF(Raw_Data!T2944="","Imputed",IF(Raw_Data!T2944&gt;INDEX(Cleaning_Reference!$F$6:$F$13,MATCH(D2944,Cleaning_Reference!$A$6:$A$13,0)),"Capped","Original"))</f>
        <v>Original</v>
      </c>
      <c r="AF2944" s="21">
        <f t="shared" si="45"/>
        <v>14.27</v>
      </c>
    </row>
    <row r="2945" spans="1:32" ht="15" customHeight="1" x14ac:dyDescent="0.3">
      <c r="A2945" s="20" t="str">
        <f>Raw_Data!A2945</f>
        <v>SF12944</v>
      </c>
      <c r="B2945" s="15" t="str">
        <f>Raw_Data!B2945</f>
        <v>Punjab</v>
      </c>
      <c r="C2945" s="15" t="str">
        <f>Raw_Data!C2945</f>
        <v>Nashik</v>
      </c>
      <c r="D2945" s="15" t="str">
        <f>Raw_Data!D2945</f>
        <v>Cotton</v>
      </c>
      <c r="E2945" s="15" t="str">
        <f>Raw_Data!E2945</f>
        <v>Zaid</v>
      </c>
      <c r="F2945" s="15">
        <f>Raw_Data!F2945</f>
        <v>5.0599999999999996</v>
      </c>
      <c r="G2945" s="18">
        <f>IF(Raw_Data!G2945="",ROUND(AVERAGEIFS(Raw_Data!$G$2:$G$4001,Raw_Data!$E$2:$E$4001,E2945),1),Raw_Data!G2945)</f>
        <v>80</v>
      </c>
      <c r="H2945" s="15">
        <f>Raw_Data!H2945</f>
        <v>30.7</v>
      </c>
      <c r="I2945" s="15">
        <f>Raw_Data!I2945</f>
        <v>59.1</v>
      </c>
      <c r="J2945" s="15">
        <f>Raw_Data!J2945</f>
        <v>9.1</v>
      </c>
      <c r="K2945" s="15">
        <f>Raw_Data!K2945</f>
        <v>7.16</v>
      </c>
      <c r="L2945" s="18">
        <f>IF(Raw_Data!L2945="",ROUND(AVERAGEIFS(Raw_Data!$L$2:$L$4001,Raw_Data!$E$2:$E$4001,E2945),1),Raw_Data!L2945)</f>
        <v>20.2</v>
      </c>
      <c r="M2945" s="15">
        <f>Raw_Data!M2945</f>
        <v>182.1</v>
      </c>
      <c r="N2945" s="15">
        <f>Raw_Data!N2945</f>
        <v>64.8</v>
      </c>
      <c r="O2945" s="15">
        <f>Raw_Data!O2945</f>
        <v>137.69999999999999</v>
      </c>
      <c r="P2945" s="15" t="str">
        <f>Raw_Data!P2945</f>
        <v>Flood</v>
      </c>
      <c r="Q2945" s="15">
        <f>Raw_Data!Q2945</f>
        <v>205.5</v>
      </c>
      <c r="R2945" s="15">
        <f>Raw_Data!R2945</f>
        <v>5.19</v>
      </c>
      <c r="S2945" s="15">
        <f>Raw_Data!S2945</f>
        <v>0.66</v>
      </c>
      <c r="T2945" s="18">
        <f>IF(Raw_Data!T2945="",ROUND(AVERAGEIFS(Raw_Data!$T$2:$T$4001,Raw_Data!$E$2:$E$4001,E2945,Raw_Data!$D$2:$D$4001,D2945),2),IF(Raw_Data!T2945&gt;INDEX(Cleaning_Reference!$F$6:$F$13,MATCH(D2945,Cleaning_Reference!$A$6:$A$13,0)),INDEX(Cleaning_Reference!$F$6:$F$13,MATCH(D2945,Cleaning_Reference!$A$6:$A$13,0)),Raw_Data!T2945))</f>
        <v>0.94</v>
      </c>
      <c r="U2945" s="15">
        <f>Raw_Data!U2945</f>
        <v>4.76</v>
      </c>
      <c r="V2945" s="15">
        <f>Raw_Data!V2945</f>
        <v>70577</v>
      </c>
      <c r="W2945" s="15">
        <f>Raw_Data!W2945</f>
        <v>360535</v>
      </c>
      <c r="X2945" s="15">
        <f>Raw_Data!X2945</f>
        <v>335947</v>
      </c>
      <c r="Y2945" s="15">
        <f>Raw_Data!Y2945</f>
        <v>-24588</v>
      </c>
      <c r="Z2945" s="15">
        <f>Raw_Data!Z2945</f>
        <v>4001</v>
      </c>
      <c r="AA2945" s="15">
        <f>Raw_Data!AA2945</f>
        <v>1.19</v>
      </c>
      <c r="AB2945" s="15">
        <f>Raw_Data!AB2945</f>
        <v>34.6</v>
      </c>
      <c r="AC2945" s="19" t="str">
        <f>IF(Raw_Data!G2945="","Yes","No")</f>
        <v>No</v>
      </c>
      <c r="AD2945" s="19" t="str">
        <f>IF(Raw_Data!L2945="","Yes","No")</f>
        <v>No</v>
      </c>
      <c r="AE2945" s="19" t="str">
        <f>IF(Raw_Data!T2945="","Imputed",IF(Raw_Data!T2945&gt;INDEX(Cleaning_Reference!$F$6:$F$13,MATCH(D2945,Cleaning_Reference!$A$6:$A$13,0)),"Capped","Original"))</f>
        <v>Original</v>
      </c>
      <c r="AF2945" s="21">
        <f t="shared" si="45"/>
        <v>4.76</v>
      </c>
    </row>
    <row r="2946" spans="1:32" ht="15" customHeight="1" x14ac:dyDescent="0.3">
      <c r="A2946" s="20" t="str">
        <f>Raw_Data!A2946</f>
        <v>SF12945</v>
      </c>
      <c r="B2946" s="15" t="str">
        <f>Raw_Data!B2946</f>
        <v>Tamil Nadu</v>
      </c>
      <c r="C2946" s="15" t="str">
        <f>Raw_Data!C2946</f>
        <v>Krishna</v>
      </c>
      <c r="D2946" s="15" t="str">
        <f>Raw_Data!D2946</f>
        <v>Maize</v>
      </c>
      <c r="E2946" s="15" t="str">
        <f>Raw_Data!E2946</f>
        <v>Kharif</v>
      </c>
      <c r="F2946" s="15">
        <f>Raw_Data!F2946</f>
        <v>11.43</v>
      </c>
      <c r="G2946" s="18">
        <f>IF(Raw_Data!G2946="",ROUND(AVERAGEIFS(Raw_Data!$G$2:$G$4001,Raw_Data!$E$2:$E$4001,E2946),1),Raw_Data!G2946)</f>
        <v>743.6</v>
      </c>
      <c r="H2946" s="15">
        <f>Raw_Data!H2946</f>
        <v>25.7</v>
      </c>
      <c r="I2946" s="15">
        <f>Raw_Data!I2946</f>
        <v>75.5</v>
      </c>
      <c r="J2946" s="15">
        <f>Raw_Data!J2946</f>
        <v>7.8</v>
      </c>
      <c r="K2946" s="15">
        <f>Raw_Data!K2946</f>
        <v>8.0500000000000007</v>
      </c>
      <c r="L2946" s="18">
        <f>IF(Raw_Data!L2946="",ROUND(AVERAGEIFS(Raw_Data!$L$2:$L$4001,Raw_Data!$E$2:$E$4001,E2946),1),Raw_Data!L2946)</f>
        <v>22.7</v>
      </c>
      <c r="M2946" s="15">
        <f>Raw_Data!M2946</f>
        <v>159.5</v>
      </c>
      <c r="N2946" s="15">
        <f>Raw_Data!N2946</f>
        <v>58.7</v>
      </c>
      <c r="O2946" s="15">
        <f>Raw_Data!O2946</f>
        <v>88.7</v>
      </c>
      <c r="P2946" s="15" t="str">
        <f>Raw_Data!P2946</f>
        <v>Rainfed</v>
      </c>
      <c r="Q2946" s="15">
        <f>Raw_Data!Q2946</f>
        <v>124</v>
      </c>
      <c r="R2946" s="15">
        <f>Raw_Data!R2946</f>
        <v>2.91</v>
      </c>
      <c r="S2946" s="15">
        <f>Raw_Data!S2946</f>
        <v>0.9</v>
      </c>
      <c r="T2946" s="18">
        <f>IF(Raw_Data!T2946="",ROUND(AVERAGEIFS(Raw_Data!$T$2:$T$4001,Raw_Data!$E$2:$E$4001,E2946,Raw_Data!$D$2:$D$4001,D2946),2),IF(Raw_Data!T2946&gt;INDEX(Cleaning_Reference!$F$6:$F$13,MATCH(D2946,Cleaning_Reference!$A$6:$A$13,0)),INDEX(Cleaning_Reference!$F$6:$F$13,MATCH(D2946,Cleaning_Reference!$A$6:$A$13,0)),Raw_Data!T2946))</f>
        <v>0.47</v>
      </c>
      <c r="U2946" s="15">
        <f>Raw_Data!U2946</f>
        <v>5.37</v>
      </c>
      <c r="V2946" s="15">
        <f>Raw_Data!V2946</f>
        <v>21460</v>
      </c>
      <c r="W2946" s="15">
        <f>Raw_Data!W2946</f>
        <v>598995</v>
      </c>
      <c r="X2946" s="15">
        <f>Raw_Data!X2946</f>
        <v>115240</v>
      </c>
      <c r="Y2946" s="15">
        <f>Raw_Data!Y2946</f>
        <v>-483755</v>
      </c>
      <c r="Z2946" s="15">
        <f>Raw_Data!Z2946</f>
        <v>3331</v>
      </c>
      <c r="AA2946" s="15">
        <f>Raw_Data!AA2946</f>
        <v>1.6120000000000001</v>
      </c>
      <c r="AB2946" s="15">
        <f>Raw_Data!AB2946</f>
        <v>51.9</v>
      </c>
      <c r="AC2946" s="19" t="str">
        <f>IF(Raw_Data!G2946="","Yes","No")</f>
        <v>No</v>
      </c>
      <c r="AD2946" s="19" t="str">
        <f>IF(Raw_Data!L2946="","Yes","No")</f>
        <v>No</v>
      </c>
      <c r="AE2946" s="19" t="str">
        <f>IF(Raw_Data!T2946="","Imputed",IF(Raw_Data!T2946&gt;INDEX(Cleaning_Reference!$F$6:$F$13,MATCH(D2946,Cleaning_Reference!$A$6:$A$13,0)),"Capped","Original"))</f>
        <v>Original</v>
      </c>
      <c r="AF2946" s="21">
        <f t="shared" ref="AF2946:AF3009" si="46">ROUND(T2946*F2946,2)</f>
        <v>5.37</v>
      </c>
    </row>
    <row r="2947" spans="1:32" ht="15" customHeight="1" x14ac:dyDescent="0.3">
      <c r="A2947" s="20" t="str">
        <f>Raw_Data!A2947</f>
        <v>SF12946</v>
      </c>
      <c r="B2947" s="15" t="str">
        <f>Raw_Data!B2947</f>
        <v>Gujarat</v>
      </c>
      <c r="C2947" s="15" t="str">
        <f>Raw_Data!C2947</f>
        <v>Erode</v>
      </c>
      <c r="D2947" s="15" t="str">
        <f>Raw_Data!D2947</f>
        <v>Rice</v>
      </c>
      <c r="E2947" s="15" t="str">
        <f>Raw_Data!E2947</f>
        <v>Zaid</v>
      </c>
      <c r="F2947" s="15">
        <f>Raw_Data!F2947</f>
        <v>7.83</v>
      </c>
      <c r="G2947" s="18">
        <f>IF(Raw_Data!G2947="",ROUND(AVERAGEIFS(Raw_Data!$G$2:$G$4001,Raw_Data!$E$2:$E$4001,E2947),1),Raw_Data!G2947)</f>
        <v>376.1</v>
      </c>
      <c r="H2947" s="15">
        <f>Raw_Data!H2947</f>
        <v>30</v>
      </c>
      <c r="I2947" s="15">
        <f>Raw_Data!I2947</f>
        <v>47.9</v>
      </c>
      <c r="J2947" s="15">
        <f>Raw_Data!J2947</f>
        <v>8.1999999999999993</v>
      </c>
      <c r="K2947" s="15">
        <f>Raw_Data!K2947</f>
        <v>6.97</v>
      </c>
      <c r="L2947" s="18">
        <f>IF(Raw_Data!L2947="",ROUND(AVERAGEIFS(Raw_Data!$L$2:$L$4001,Raw_Data!$E$2:$E$4001,E2947),1),Raw_Data!L2947)</f>
        <v>22.5</v>
      </c>
      <c r="M2947" s="15">
        <f>Raw_Data!M2947</f>
        <v>104.8</v>
      </c>
      <c r="N2947" s="15">
        <f>Raw_Data!N2947</f>
        <v>44.5</v>
      </c>
      <c r="O2947" s="15">
        <f>Raw_Data!O2947</f>
        <v>142.19999999999999</v>
      </c>
      <c r="P2947" s="15" t="str">
        <f>Raw_Data!P2947</f>
        <v>Rainfed</v>
      </c>
      <c r="Q2947" s="15">
        <f>Raw_Data!Q2947</f>
        <v>202.8</v>
      </c>
      <c r="R2947" s="15">
        <f>Raw_Data!R2947</f>
        <v>5.42</v>
      </c>
      <c r="S2947" s="15">
        <f>Raw_Data!S2947</f>
        <v>0.7</v>
      </c>
      <c r="T2947" s="18">
        <f>IF(Raw_Data!T2947="",ROUND(AVERAGEIFS(Raw_Data!$T$2:$T$4001,Raw_Data!$E$2:$E$4001,E2947,Raw_Data!$D$2:$D$4001,D2947),2),IF(Raw_Data!T2947&gt;INDEX(Cleaning_Reference!$F$6:$F$13,MATCH(D2947,Cleaning_Reference!$A$6:$A$13,0)),INDEX(Cleaning_Reference!$F$6:$F$13,MATCH(D2947,Cleaning_Reference!$A$6:$A$13,0)),Raw_Data!T2947))</f>
        <v>2.4300000000000002</v>
      </c>
      <c r="U2947" s="15">
        <f>Raw_Data!U2947</f>
        <v>19.03</v>
      </c>
      <c r="V2947" s="15">
        <f>Raw_Data!V2947</f>
        <v>17956</v>
      </c>
      <c r="W2947" s="15">
        <f>Raw_Data!W2947</f>
        <v>581374</v>
      </c>
      <c r="X2947" s="15">
        <f>Raw_Data!X2947</f>
        <v>341703</v>
      </c>
      <c r="Y2947" s="15">
        <f>Raw_Data!Y2947</f>
        <v>-239671</v>
      </c>
      <c r="Z2947" s="15">
        <f>Raw_Data!Z2947</f>
        <v>6239</v>
      </c>
      <c r="AA2947" s="15">
        <f>Raw_Data!AA2947</f>
        <v>3.05</v>
      </c>
      <c r="AB2947" s="15">
        <f>Raw_Data!AB2947</f>
        <v>37.799999999999997</v>
      </c>
      <c r="AC2947" s="19" t="str">
        <f>IF(Raw_Data!G2947="","Yes","No")</f>
        <v>No</v>
      </c>
      <c r="AD2947" s="19" t="str">
        <f>IF(Raw_Data!L2947="","Yes","No")</f>
        <v>No</v>
      </c>
      <c r="AE2947" s="19" t="str">
        <f>IF(Raw_Data!T2947="","Imputed",IF(Raw_Data!T2947&gt;INDEX(Cleaning_Reference!$F$6:$F$13,MATCH(D2947,Cleaning_Reference!$A$6:$A$13,0)),"Capped","Original"))</f>
        <v>Original</v>
      </c>
      <c r="AF2947" s="21">
        <f t="shared" si="46"/>
        <v>19.03</v>
      </c>
    </row>
    <row r="2948" spans="1:32" ht="15" customHeight="1" x14ac:dyDescent="0.3">
      <c r="A2948" s="20" t="str">
        <f>Raw_Data!A2948</f>
        <v>SF12947</v>
      </c>
      <c r="B2948" s="15" t="str">
        <f>Raw_Data!B2948</f>
        <v>Maharashtra</v>
      </c>
      <c r="C2948" s="15" t="str">
        <f>Raw_Data!C2948</f>
        <v>Krishna</v>
      </c>
      <c r="D2948" s="15" t="str">
        <f>Raw_Data!D2948</f>
        <v>Maize</v>
      </c>
      <c r="E2948" s="15" t="str">
        <f>Raw_Data!E2948</f>
        <v>Rabi</v>
      </c>
      <c r="F2948" s="15">
        <f>Raw_Data!F2948</f>
        <v>8.09</v>
      </c>
      <c r="G2948" s="18">
        <f>IF(Raw_Data!G2948="",ROUND(AVERAGEIFS(Raw_Data!$G$2:$G$4001,Raw_Data!$E$2:$E$4001,E2948),1),Raw_Data!G2948)</f>
        <v>343.1</v>
      </c>
      <c r="H2948" s="15">
        <f>Raw_Data!H2948</f>
        <v>22.9</v>
      </c>
      <c r="I2948" s="15">
        <f>Raw_Data!I2948</f>
        <v>69.099999999999994</v>
      </c>
      <c r="J2948" s="15">
        <f>Raw_Data!J2948</f>
        <v>7.2</v>
      </c>
      <c r="K2948" s="15">
        <f>Raw_Data!K2948</f>
        <v>6.49</v>
      </c>
      <c r="L2948" s="18">
        <f>IF(Raw_Data!L2948="",ROUND(AVERAGEIFS(Raw_Data!$L$2:$L$4001,Raw_Data!$E$2:$E$4001,E2948),1),Raw_Data!L2948)</f>
        <v>27.8</v>
      </c>
      <c r="M2948" s="15">
        <f>Raw_Data!M2948</f>
        <v>115.4</v>
      </c>
      <c r="N2948" s="15">
        <f>Raw_Data!N2948</f>
        <v>45.1</v>
      </c>
      <c r="O2948" s="15">
        <f>Raw_Data!O2948</f>
        <v>89.1</v>
      </c>
      <c r="P2948" s="15" t="str">
        <f>Raw_Data!P2948</f>
        <v>Flood</v>
      </c>
      <c r="Q2948" s="15">
        <f>Raw_Data!Q2948</f>
        <v>168.9</v>
      </c>
      <c r="R2948" s="15">
        <f>Raw_Data!R2948</f>
        <v>5.68</v>
      </c>
      <c r="S2948" s="15">
        <f>Raw_Data!S2948</f>
        <v>0.65</v>
      </c>
      <c r="T2948" s="18">
        <f>IF(Raw_Data!T2948="",ROUND(AVERAGEIFS(Raw_Data!$T$2:$T$4001,Raw_Data!$E$2:$E$4001,E2948,Raw_Data!$D$2:$D$4001,D2948),2),IF(Raw_Data!T2948&gt;INDEX(Cleaning_Reference!$F$6:$F$13,MATCH(D2948,Cleaning_Reference!$A$6:$A$13,0)),INDEX(Cleaning_Reference!$F$6:$F$13,MATCH(D2948,Cleaning_Reference!$A$6:$A$13,0)),Raw_Data!T2948))</f>
        <v>2.9</v>
      </c>
      <c r="U2948" s="15">
        <f>Raw_Data!U2948</f>
        <v>23.46</v>
      </c>
      <c r="V2948" s="15">
        <f>Raw_Data!V2948</f>
        <v>20199</v>
      </c>
      <c r="W2948" s="15">
        <f>Raw_Data!W2948</f>
        <v>522685</v>
      </c>
      <c r="X2948" s="15">
        <f>Raw_Data!X2948</f>
        <v>473869</v>
      </c>
      <c r="Y2948" s="15">
        <f>Raw_Data!Y2948</f>
        <v>-48816</v>
      </c>
      <c r="Z2948" s="15">
        <f>Raw_Data!Z2948</f>
        <v>6443</v>
      </c>
      <c r="AA2948" s="15">
        <f>Raw_Data!AA2948</f>
        <v>3.641</v>
      </c>
      <c r="AB2948" s="15">
        <f>Raw_Data!AB2948</f>
        <v>29</v>
      </c>
      <c r="AC2948" s="19" t="str">
        <f>IF(Raw_Data!G2948="","Yes","No")</f>
        <v>No</v>
      </c>
      <c r="AD2948" s="19" t="str">
        <f>IF(Raw_Data!L2948="","Yes","No")</f>
        <v>No</v>
      </c>
      <c r="AE2948" s="19" t="str">
        <f>IF(Raw_Data!T2948="","Imputed",IF(Raw_Data!T2948&gt;INDEX(Cleaning_Reference!$F$6:$F$13,MATCH(D2948,Cleaning_Reference!$A$6:$A$13,0)),"Capped","Original"))</f>
        <v>Original</v>
      </c>
      <c r="AF2948" s="21">
        <f t="shared" si="46"/>
        <v>23.46</v>
      </c>
    </row>
    <row r="2949" spans="1:32" ht="15" customHeight="1" x14ac:dyDescent="0.3">
      <c r="A2949" s="20" t="str">
        <f>Raw_Data!A2949</f>
        <v>SF12948</v>
      </c>
      <c r="B2949" s="15" t="str">
        <f>Raw_Data!B2949</f>
        <v>Karnataka</v>
      </c>
      <c r="C2949" s="15" t="str">
        <f>Raw_Data!C2949</f>
        <v>Raichur</v>
      </c>
      <c r="D2949" s="15" t="str">
        <f>Raw_Data!D2949</f>
        <v>Maize</v>
      </c>
      <c r="E2949" s="15" t="str">
        <f>Raw_Data!E2949</f>
        <v>Kharif</v>
      </c>
      <c r="F2949" s="15">
        <f>Raw_Data!F2949</f>
        <v>13.05</v>
      </c>
      <c r="G2949" s="18">
        <f>IF(Raw_Data!G2949="",ROUND(AVERAGEIFS(Raw_Data!$G$2:$G$4001,Raw_Data!$E$2:$E$4001,E2949),1),Raw_Data!G2949)</f>
        <v>721.9</v>
      </c>
      <c r="H2949" s="15">
        <f>Raw_Data!H2949</f>
        <v>28.1</v>
      </c>
      <c r="I2949" s="15">
        <f>Raw_Data!I2949</f>
        <v>81.099999999999994</v>
      </c>
      <c r="J2949" s="15">
        <f>Raw_Data!J2949</f>
        <v>6.8</v>
      </c>
      <c r="K2949" s="15">
        <f>Raw_Data!K2949</f>
        <v>7.51</v>
      </c>
      <c r="L2949" s="18">
        <f>IF(Raw_Data!L2949="",ROUND(AVERAGEIFS(Raw_Data!$L$2:$L$4001,Raw_Data!$E$2:$E$4001,E2949),1),Raw_Data!L2949)</f>
        <v>38.6</v>
      </c>
      <c r="M2949" s="15">
        <f>Raw_Data!M2949</f>
        <v>108.8</v>
      </c>
      <c r="N2949" s="15">
        <f>Raw_Data!N2949</f>
        <v>85.9</v>
      </c>
      <c r="O2949" s="15">
        <f>Raw_Data!O2949</f>
        <v>82.6</v>
      </c>
      <c r="P2949" s="15" t="str">
        <f>Raw_Data!P2949</f>
        <v>Sprinkler</v>
      </c>
      <c r="Q2949" s="15">
        <f>Raw_Data!Q2949</f>
        <v>212.3</v>
      </c>
      <c r="R2949" s="15">
        <f>Raw_Data!R2949</f>
        <v>3.8</v>
      </c>
      <c r="S2949" s="15">
        <f>Raw_Data!S2949</f>
        <v>0.72</v>
      </c>
      <c r="T2949" s="18">
        <f>IF(Raw_Data!T2949="",ROUND(AVERAGEIFS(Raw_Data!$T$2:$T$4001,Raw_Data!$E$2:$E$4001,E2949,Raw_Data!$D$2:$D$4001,D2949),2),IF(Raw_Data!T2949&gt;INDEX(Cleaning_Reference!$F$6:$F$13,MATCH(D2949,Cleaning_Reference!$A$6:$A$13,0)),INDEX(Cleaning_Reference!$F$6:$F$13,MATCH(D2949,Cleaning_Reference!$A$6:$A$13,0)),Raw_Data!T2949))</f>
        <v>2.12</v>
      </c>
      <c r="U2949" s="15">
        <f>Raw_Data!U2949</f>
        <v>27.67</v>
      </c>
      <c r="V2949" s="15">
        <f>Raw_Data!V2949</f>
        <v>23695</v>
      </c>
      <c r="W2949" s="15">
        <f>Raw_Data!W2949</f>
        <v>924837</v>
      </c>
      <c r="X2949" s="15">
        <f>Raw_Data!X2949</f>
        <v>655641</v>
      </c>
      <c r="Y2949" s="15">
        <f>Raw_Data!Y2949</f>
        <v>-269196</v>
      </c>
      <c r="Z2949" s="15">
        <f>Raw_Data!Z2949</f>
        <v>7456</v>
      </c>
      <c r="AA2949" s="15">
        <f>Raw_Data!AA2949</f>
        <v>3.7109999999999999</v>
      </c>
      <c r="AB2949" s="15">
        <f>Raw_Data!AB2949</f>
        <v>62.1</v>
      </c>
      <c r="AC2949" s="19" t="str">
        <f>IF(Raw_Data!G2949="","Yes","No")</f>
        <v>No</v>
      </c>
      <c r="AD2949" s="19" t="str">
        <f>IF(Raw_Data!L2949="","Yes","No")</f>
        <v>No</v>
      </c>
      <c r="AE2949" s="19" t="str">
        <f>IF(Raw_Data!T2949="","Imputed",IF(Raw_Data!T2949&gt;INDEX(Cleaning_Reference!$F$6:$F$13,MATCH(D2949,Cleaning_Reference!$A$6:$A$13,0)),"Capped","Original"))</f>
        <v>Original</v>
      </c>
      <c r="AF2949" s="21">
        <f t="shared" si="46"/>
        <v>27.67</v>
      </c>
    </row>
    <row r="2950" spans="1:32" ht="15" customHeight="1" x14ac:dyDescent="0.3">
      <c r="A2950" s="20" t="str">
        <f>Raw_Data!A2950</f>
        <v>SF12949</v>
      </c>
      <c r="B2950" s="15" t="str">
        <f>Raw_Data!B2950</f>
        <v>Madhya Pradesh</v>
      </c>
      <c r="C2950" s="15" t="str">
        <f>Raw_Data!C2950</f>
        <v>Nashik</v>
      </c>
      <c r="D2950" s="15" t="str">
        <f>Raw_Data!D2950</f>
        <v>Groundnut</v>
      </c>
      <c r="E2950" s="15" t="str">
        <f>Raw_Data!E2950</f>
        <v>Kharif</v>
      </c>
      <c r="F2950" s="15">
        <f>Raw_Data!F2950</f>
        <v>10.91</v>
      </c>
      <c r="G2950" s="18">
        <f>IF(Raw_Data!G2950="",ROUND(AVERAGEIFS(Raw_Data!$G$2:$G$4001,Raw_Data!$E$2:$E$4001,E2950),1),Raw_Data!G2950)</f>
        <v>992.7</v>
      </c>
      <c r="H2950" s="15">
        <f>Raw_Data!H2950</f>
        <v>26.4</v>
      </c>
      <c r="I2950" s="15">
        <f>Raw_Data!I2950</f>
        <v>76.3</v>
      </c>
      <c r="J2950" s="15">
        <f>Raw_Data!J2950</f>
        <v>7.1</v>
      </c>
      <c r="K2950" s="15">
        <f>Raw_Data!K2950</f>
        <v>6.21</v>
      </c>
      <c r="L2950" s="18">
        <f>IF(Raw_Data!L2950="",ROUND(AVERAGEIFS(Raw_Data!$L$2:$L$4001,Raw_Data!$E$2:$E$4001,E2950),1),Raw_Data!L2950)</f>
        <v>31.2</v>
      </c>
      <c r="M2950" s="15">
        <f>Raw_Data!M2950</f>
        <v>138.9</v>
      </c>
      <c r="N2950" s="15">
        <f>Raw_Data!N2950</f>
        <v>74.8</v>
      </c>
      <c r="O2950" s="15">
        <f>Raw_Data!O2950</f>
        <v>117.4</v>
      </c>
      <c r="P2950" s="15" t="str">
        <f>Raw_Data!P2950</f>
        <v>Rainfed</v>
      </c>
      <c r="Q2950" s="15">
        <f>Raw_Data!Q2950</f>
        <v>116.4</v>
      </c>
      <c r="R2950" s="15">
        <f>Raw_Data!R2950</f>
        <v>6.71</v>
      </c>
      <c r="S2950" s="15">
        <f>Raw_Data!S2950</f>
        <v>0.84</v>
      </c>
      <c r="T2950" s="18">
        <f>IF(Raw_Data!T2950="",ROUND(AVERAGEIFS(Raw_Data!$T$2:$T$4001,Raw_Data!$E$2:$E$4001,E2950,Raw_Data!$D$2:$D$4001,D2950),2),IF(Raw_Data!T2950&gt;INDEX(Cleaning_Reference!$F$6:$F$13,MATCH(D2950,Cleaning_Reference!$A$6:$A$13,0)),INDEX(Cleaning_Reference!$F$6:$F$13,MATCH(D2950,Cleaning_Reference!$A$6:$A$13,0)),Raw_Data!T2950))</f>
        <v>1.47</v>
      </c>
      <c r="U2950" s="15">
        <f>Raw_Data!U2950</f>
        <v>16.04</v>
      </c>
      <c r="V2950" s="15">
        <f>Raw_Data!V2950</f>
        <v>61143</v>
      </c>
      <c r="W2950" s="15">
        <f>Raw_Data!W2950</f>
        <v>558472</v>
      </c>
      <c r="X2950" s="15">
        <f>Raw_Data!X2950</f>
        <v>980734</v>
      </c>
      <c r="Y2950" s="15">
        <f>Raw_Data!Y2950</f>
        <v>422262</v>
      </c>
      <c r="Z2950" s="15">
        <f>Raw_Data!Z2950</f>
        <v>3277</v>
      </c>
      <c r="AA2950" s="15">
        <f>Raw_Data!AA2950</f>
        <v>4.8949999999999996</v>
      </c>
      <c r="AB2950" s="15">
        <f>Raw_Data!AB2950</f>
        <v>53.8</v>
      </c>
      <c r="AC2950" s="19" t="str">
        <f>IF(Raw_Data!G2950="","Yes","No")</f>
        <v>No</v>
      </c>
      <c r="AD2950" s="19" t="str">
        <f>IF(Raw_Data!L2950="","Yes","No")</f>
        <v>No</v>
      </c>
      <c r="AE2950" s="19" t="str">
        <f>IF(Raw_Data!T2950="","Imputed",IF(Raw_Data!T2950&gt;INDEX(Cleaning_Reference!$F$6:$F$13,MATCH(D2950,Cleaning_Reference!$A$6:$A$13,0)),"Capped","Original"))</f>
        <v>Original</v>
      </c>
      <c r="AF2950" s="21">
        <f t="shared" si="46"/>
        <v>16.04</v>
      </c>
    </row>
    <row r="2951" spans="1:32" ht="15" customHeight="1" x14ac:dyDescent="0.3">
      <c r="A2951" s="20" t="str">
        <f>Raw_Data!A2951</f>
        <v>SF12950</v>
      </c>
      <c r="B2951" s="15" t="str">
        <f>Raw_Data!B2951</f>
        <v>Tamil Nadu</v>
      </c>
      <c r="C2951" s="15" t="str">
        <f>Raw_Data!C2951</f>
        <v>Erode</v>
      </c>
      <c r="D2951" s="15" t="str">
        <f>Raw_Data!D2951</f>
        <v>Wheat</v>
      </c>
      <c r="E2951" s="15" t="str">
        <f>Raw_Data!E2951</f>
        <v>Zaid</v>
      </c>
      <c r="F2951" s="15">
        <f>Raw_Data!F2951</f>
        <v>6.71</v>
      </c>
      <c r="G2951" s="18">
        <f>IF(Raw_Data!G2951="",ROUND(AVERAGEIFS(Raw_Data!$G$2:$G$4001,Raw_Data!$E$2:$E$4001,E2951),1),Raw_Data!G2951)</f>
        <v>80</v>
      </c>
      <c r="H2951" s="15">
        <f>Raw_Data!H2951</f>
        <v>30.3</v>
      </c>
      <c r="I2951" s="15">
        <f>Raw_Data!I2951</f>
        <v>57.6</v>
      </c>
      <c r="J2951" s="15">
        <f>Raw_Data!J2951</f>
        <v>8.8000000000000007</v>
      </c>
      <c r="K2951" s="15">
        <f>Raw_Data!K2951</f>
        <v>6.59</v>
      </c>
      <c r="L2951" s="18">
        <f>IF(Raw_Data!L2951="",ROUND(AVERAGEIFS(Raw_Data!$L$2:$L$4001,Raw_Data!$E$2:$E$4001,E2951),1),Raw_Data!L2951)</f>
        <v>26.3</v>
      </c>
      <c r="M2951" s="15">
        <f>Raw_Data!M2951</f>
        <v>106.4</v>
      </c>
      <c r="N2951" s="15">
        <f>Raw_Data!N2951</f>
        <v>29.3</v>
      </c>
      <c r="O2951" s="15">
        <f>Raw_Data!O2951</f>
        <v>89.7</v>
      </c>
      <c r="P2951" s="15" t="str">
        <f>Raw_Data!P2951</f>
        <v>Sprinkler</v>
      </c>
      <c r="Q2951" s="15">
        <f>Raw_Data!Q2951</f>
        <v>179.5</v>
      </c>
      <c r="R2951" s="15">
        <f>Raw_Data!R2951</f>
        <v>6.66</v>
      </c>
      <c r="S2951" s="15">
        <f>Raw_Data!S2951</f>
        <v>0.81</v>
      </c>
      <c r="T2951" s="18">
        <f>IF(Raw_Data!T2951="",ROUND(AVERAGEIFS(Raw_Data!$T$2:$T$4001,Raw_Data!$E$2:$E$4001,E2951,Raw_Data!$D$2:$D$4001,D2951),2),IF(Raw_Data!T2951&gt;INDEX(Cleaning_Reference!$F$6:$F$13,MATCH(D2951,Cleaning_Reference!$A$6:$A$13,0)),INDEX(Cleaning_Reference!$F$6:$F$13,MATCH(D2951,Cleaning_Reference!$A$6:$A$13,0)),Raw_Data!T2951))</f>
        <v>2.0499999999999998</v>
      </c>
      <c r="U2951" s="15">
        <f>Raw_Data!U2951</f>
        <v>13.76</v>
      </c>
      <c r="V2951" s="15">
        <f>Raw_Data!V2951</f>
        <v>20368</v>
      </c>
      <c r="W2951" s="15">
        <f>Raw_Data!W2951</f>
        <v>421655</v>
      </c>
      <c r="X2951" s="15">
        <f>Raw_Data!X2951</f>
        <v>280264</v>
      </c>
      <c r="Y2951" s="15">
        <f>Raw_Data!Y2951</f>
        <v>-141391</v>
      </c>
      <c r="Z2951" s="15">
        <f>Raw_Data!Z2951</f>
        <v>4155</v>
      </c>
      <c r="AA2951" s="15">
        <f>Raw_Data!AA2951</f>
        <v>3.3119999999999998</v>
      </c>
      <c r="AB2951" s="15">
        <f>Raw_Data!AB2951</f>
        <v>38.4</v>
      </c>
      <c r="AC2951" s="19" t="str">
        <f>IF(Raw_Data!G2951="","Yes","No")</f>
        <v>No</v>
      </c>
      <c r="AD2951" s="19" t="str">
        <f>IF(Raw_Data!L2951="","Yes","No")</f>
        <v>No</v>
      </c>
      <c r="AE2951" s="19" t="str">
        <f>IF(Raw_Data!T2951="","Imputed",IF(Raw_Data!T2951&gt;INDEX(Cleaning_Reference!$F$6:$F$13,MATCH(D2951,Cleaning_Reference!$A$6:$A$13,0)),"Capped","Original"))</f>
        <v>Original</v>
      </c>
      <c r="AF2951" s="21">
        <f t="shared" si="46"/>
        <v>13.76</v>
      </c>
    </row>
    <row r="2952" spans="1:32" ht="15" customHeight="1" x14ac:dyDescent="0.3">
      <c r="A2952" s="20" t="str">
        <f>Raw_Data!A2952</f>
        <v>SF12951</v>
      </c>
      <c r="B2952" s="15" t="str">
        <f>Raw_Data!B2952</f>
        <v>Punjab</v>
      </c>
      <c r="C2952" s="15" t="str">
        <f>Raw_Data!C2952</f>
        <v>Erode</v>
      </c>
      <c r="D2952" s="15" t="str">
        <f>Raw_Data!D2952</f>
        <v>Groundnut</v>
      </c>
      <c r="E2952" s="15" t="str">
        <f>Raw_Data!E2952</f>
        <v>Zaid</v>
      </c>
      <c r="F2952" s="15">
        <f>Raw_Data!F2952</f>
        <v>4.24</v>
      </c>
      <c r="G2952" s="18">
        <f>IF(Raw_Data!G2952="",ROUND(AVERAGEIFS(Raw_Data!$G$2:$G$4001,Raw_Data!$E$2:$E$4001,E2952),1),Raw_Data!G2952)</f>
        <v>428.6</v>
      </c>
      <c r="H2952" s="15">
        <f>Raw_Data!H2952</f>
        <v>29.7</v>
      </c>
      <c r="I2952" s="15">
        <f>Raw_Data!I2952</f>
        <v>57.8</v>
      </c>
      <c r="J2952" s="15">
        <f>Raw_Data!J2952</f>
        <v>6.7</v>
      </c>
      <c r="K2952" s="15">
        <f>Raw_Data!K2952</f>
        <v>6.84</v>
      </c>
      <c r="L2952" s="18">
        <f>IF(Raw_Data!L2952="",ROUND(AVERAGEIFS(Raw_Data!$L$2:$L$4001,Raw_Data!$E$2:$E$4001,E2952),1),Raw_Data!L2952)</f>
        <v>15.3</v>
      </c>
      <c r="M2952" s="15">
        <f>Raw_Data!M2952</f>
        <v>165.2</v>
      </c>
      <c r="N2952" s="15">
        <f>Raw_Data!N2952</f>
        <v>60.3</v>
      </c>
      <c r="O2952" s="15">
        <f>Raw_Data!O2952</f>
        <v>74.3</v>
      </c>
      <c r="P2952" s="15" t="str">
        <f>Raw_Data!P2952</f>
        <v>Flood</v>
      </c>
      <c r="Q2952" s="15">
        <f>Raw_Data!Q2952</f>
        <v>215.1</v>
      </c>
      <c r="R2952" s="15">
        <f>Raw_Data!R2952</f>
        <v>5.89</v>
      </c>
      <c r="S2952" s="15">
        <f>Raw_Data!S2952</f>
        <v>0.65</v>
      </c>
      <c r="T2952" s="18">
        <f>IF(Raw_Data!T2952="",ROUND(AVERAGEIFS(Raw_Data!$T$2:$T$4001,Raw_Data!$E$2:$E$4001,E2952,Raw_Data!$D$2:$D$4001,D2952),2),IF(Raw_Data!T2952&gt;INDEX(Cleaning_Reference!$F$6:$F$13,MATCH(D2952,Cleaning_Reference!$A$6:$A$13,0)),INDEX(Cleaning_Reference!$F$6:$F$13,MATCH(D2952,Cleaning_Reference!$A$6:$A$13,0)),Raw_Data!T2952))</f>
        <v>1.63</v>
      </c>
      <c r="U2952" s="15">
        <f>Raw_Data!U2952</f>
        <v>6.91</v>
      </c>
      <c r="V2952" s="15">
        <f>Raw_Data!V2952</f>
        <v>62094</v>
      </c>
      <c r="W2952" s="15">
        <f>Raw_Data!W2952</f>
        <v>343070</v>
      </c>
      <c r="X2952" s="15">
        <f>Raw_Data!X2952</f>
        <v>429070</v>
      </c>
      <c r="Y2952" s="15">
        <f>Raw_Data!Y2952</f>
        <v>86000</v>
      </c>
      <c r="Z2952" s="15">
        <f>Raw_Data!Z2952</f>
        <v>2599</v>
      </c>
      <c r="AA2952" s="15">
        <f>Raw_Data!AA2952</f>
        <v>2.6589999999999998</v>
      </c>
      <c r="AB2952" s="15">
        <f>Raw_Data!AB2952</f>
        <v>40.299999999999997</v>
      </c>
      <c r="AC2952" s="19" t="str">
        <f>IF(Raw_Data!G2952="","Yes","No")</f>
        <v>No</v>
      </c>
      <c r="AD2952" s="19" t="str">
        <f>IF(Raw_Data!L2952="","Yes","No")</f>
        <v>No</v>
      </c>
      <c r="AE2952" s="19" t="str">
        <f>IF(Raw_Data!T2952="","Imputed",IF(Raw_Data!T2952&gt;INDEX(Cleaning_Reference!$F$6:$F$13,MATCH(D2952,Cleaning_Reference!$A$6:$A$13,0)),"Capped","Original"))</f>
        <v>Original</v>
      </c>
      <c r="AF2952" s="21">
        <f t="shared" si="46"/>
        <v>6.91</v>
      </c>
    </row>
    <row r="2953" spans="1:32" ht="15" customHeight="1" x14ac:dyDescent="0.3">
      <c r="A2953" s="20" t="str">
        <f>Raw_Data!A2953</f>
        <v>SF12952</v>
      </c>
      <c r="B2953" s="15" t="str">
        <f>Raw_Data!B2953</f>
        <v>Gujarat</v>
      </c>
      <c r="C2953" s="15" t="str">
        <f>Raw_Data!C2953</f>
        <v>Ludhiana</v>
      </c>
      <c r="D2953" s="15" t="str">
        <f>Raw_Data!D2953</f>
        <v>Wheat</v>
      </c>
      <c r="E2953" s="15" t="str">
        <f>Raw_Data!E2953</f>
        <v>Zaid</v>
      </c>
      <c r="F2953" s="15">
        <f>Raw_Data!F2953</f>
        <v>0.81</v>
      </c>
      <c r="G2953" s="18">
        <f>IF(Raw_Data!G2953="",ROUND(AVERAGEIFS(Raw_Data!$G$2:$G$4001,Raw_Data!$E$2:$E$4001,E2953),1),Raw_Data!G2953)</f>
        <v>165.7</v>
      </c>
      <c r="H2953" s="15">
        <f>Raw_Data!H2953</f>
        <v>32.1</v>
      </c>
      <c r="I2953" s="15">
        <f>Raw_Data!I2953</f>
        <v>56.5</v>
      </c>
      <c r="J2953" s="15">
        <f>Raw_Data!J2953</f>
        <v>8.6</v>
      </c>
      <c r="K2953" s="15">
        <f>Raw_Data!K2953</f>
        <v>5.2</v>
      </c>
      <c r="L2953" s="18">
        <f>IF(Raw_Data!L2953="",ROUND(AVERAGEIFS(Raw_Data!$L$2:$L$4001,Raw_Data!$E$2:$E$4001,E2953),1),Raw_Data!L2953)</f>
        <v>18.7</v>
      </c>
      <c r="M2953" s="15">
        <f>Raw_Data!M2953</f>
        <v>173.1</v>
      </c>
      <c r="N2953" s="15">
        <f>Raw_Data!N2953</f>
        <v>66</v>
      </c>
      <c r="O2953" s="15">
        <f>Raw_Data!O2953</f>
        <v>118.2</v>
      </c>
      <c r="P2953" s="15" t="str">
        <f>Raw_Data!P2953</f>
        <v>Flood</v>
      </c>
      <c r="Q2953" s="15">
        <f>Raw_Data!Q2953</f>
        <v>238.6</v>
      </c>
      <c r="R2953" s="15">
        <f>Raw_Data!R2953</f>
        <v>7.03</v>
      </c>
      <c r="S2953" s="15">
        <f>Raw_Data!S2953</f>
        <v>0.83</v>
      </c>
      <c r="T2953" s="18">
        <f>IF(Raw_Data!T2953="",ROUND(AVERAGEIFS(Raw_Data!$T$2:$T$4001,Raw_Data!$E$2:$E$4001,E2953,Raw_Data!$D$2:$D$4001,D2953),2),IF(Raw_Data!T2953&gt;INDEX(Cleaning_Reference!$F$6:$F$13,MATCH(D2953,Cleaning_Reference!$A$6:$A$13,0)),INDEX(Cleaning_Reference!$F$6:$F$13,MATCH(D2953,Cleaning_Reference!$A$6:$A$13,0)),Raw_Data!T2953))</f>
        <v>0.3</v>
      </c>
      <c r="U2953" s="15">
        <f>Raw_Data!U2953</f>
        <v>0.24</v>
      </c>
      <c r="V2953" s="15">
        <f>Raw_Data!V2953</f>
        <v>27954</v>
      </c>
      <c r="W2953" s="15">
        <f>Raw_Data!W2953</f>
        <v>50004</v>
      </c>
      <c r="X2953" s="15">
        <f>Raw_Data!X2953</f>
        <v>6709</v>
      </c>
      <c r="Y2953" s="15">
        <f>Raw_Data!Y2953</f>
        <v>-43295</v>
      </c>
      <c r="Z2953" s="15">
        <f>Raw_Data!Z2953</f>
        <v>627</v>
      </c>
      <c r="AA2953" s="15">
        <f>Raw_Data!AA2953</f>
        <v>0.38300000000000001</v>
      </c>
      <c r="AB2953" s="15">
        <f>Raw_Data!AB2953</f>
        <v>32.799999999999997</v>
      </c>
      <c r="AC2953" s="19" t="str">
        <f>IF(Raw_Data!G2953="","Yes","No")</f>
        <v>No</v>
      </c>
      <c r="AD2953" s="19" t="str">
        <f>IF(Raw_Data!L2953="","Yes","No")</f>
        <v>No</v>
      </c>
      <c r="AE2953" s="19" t="str">
        <f>IF(Raw_Data!T2953="","Imputed",IF(Raw_Data!T2953&gt;INDEX(Cleaning_Reference!$F$6:$F$13,MATCH(D2953,Cleaning_Reference!$A$6:$A$13,0)),"Capped","Original"))</f>
        <v>Original</v>
      </c>
      <c r="AF2953" s="21">
        <f t="shared" si="46"/>
        <v>0.24</v>
      </c>
    </row>
    <row r="2954" spans="1:32" ht="15" customHeight="1" x14ac:dyDescent="0.3">
      <c r="A2954" s="20" t="str">
        <f>Raw_Data!A2954</f>
        <v>SF12953</v>
      </c>
      <c r="B2954" s="15" t="str">
        <f>Raw_Data!B2954</f>
        <v>Andhra Pradesh</v>
      </c>
      <c r="C2954" s="15" t="str">
        <f>Raw_Data!C2954</f>
        <v>Erode</v>
      </c>
      <c r="D2954" s="15" t="str">
        <f>Raw_Data!D2954</f>
        <v>Wheat</v>
      </c>
      <c r="E2954" s="15" t="str">
        <f>Raw_Data!E2954</f>
        <v>Zaid</v>
      </c>
      <c r="F2954" s="15">
        <f>Raw_Data!F2954</f>
        <v>0.55000000000000004</v>
      </c>
      <c r="G2954" s="18">
        <f>IF(Raw_Data!G2954="",ROUND(AVERAGEIFS(Raw_Data!$G$2:$G$4001,Raw_Data!$E$2:$E$4001,E2954),1),Raw_Data!G2954)</f>
        <v>423.2</v>
      </c>
      <c r="H2954" s="15">
        <f>Raw_Data!H2954</f>
        <v>30</v>
      </c>
      <c r="I2954" s="15">
        <f>Raw_Data!I2954</f>
        <v>68.7</v>
      </c>
      <c r="J2954" s="15">
        <f>Raw_Data!J2954</f>
        <v>7.5</v>
      </c>
      <c r="K2954" s="15">
        <f>Raw_Data!K2954</f>
        <v>6.12</v>
      </c>
      <c r="L2954" s="18">
        <f>IF(Raw_Data!L2954="",ROUND(AVERAGEIFS(Raw_Data!$L$2:$L$4001,Raw_Data!$E$2:$E$4001,E2954),1),Raw_Data!L2954)</f>
        <v>19.899999999999999</v>
      </c>
      <c r="M2954" s="15">
        <f>Raw_Data!M2954</f>
        <v>100.3</v>
      </c>
      <c r="N2954" s="15">
        <f>Raw_Data!N2954</f>
        <v>54.9</v>
      </c>
      <c r="O2954" s="15">
        <f>Raw_Data!O2954</f>
        <v>85.6</v>
      </c>
      <c r="P2954" s="15" t="str">
        <f>Raw_Data!P2954</f>
        <v>Flood</v>
      </c>
      <c r="Q2954" s="15">
        <f>Raw_Data!Q2954</f>
        <v>215</v>
      </c>
      <c r="R2954" s="15">
        <f>Raw_Data!R2954</f>
        <v>4.8499999999999996</v>
      </c>
      <c r="S2954" s="15">
        <f>Raw_Data!S2954</f>
        <v>0.83</v>
      </c>
      <c r="T2954" s="18">
        <f>IF(Raw_Data!T2954="",ROUND(AVERAGEIFS(Raw_Data!$T$2:$T$4001,Raw_Data!$E$2:$E$4001,E2954,Raw_Data!$D$2:$D$4001,D2954),2),IF(Raw_Data!T2954&gt;INDEX(Cleaning_Reference!$F$6:$F$13,MATCH(D2954,Cleaning_Reference!$A$6:$A$13,0)),INDEX(Cleaning_Reference!$F$6:$F$13,MATCH(D2954,Cleaning_Reference!$A$6:$A$13,0)),Raw_Data!T2954))</f>
        <v>1.57</v>
      </c>
      <c r="U2954" s="15">
        <f>Raw_Data!U2954</f>
        <v>0.86</v>
      </c>
      <c r="V2954" s="15">
        <f>Raw_Data!V2954</f>
        <v>21118</v>
      </c>
      <c r="W2954" s="15">
        <f>Raw_Data!W2954</f>
        <v>35244</v>
      </c>
      <c r="X2954" s="15">
        <f>Raw_Data!X2954</f>
        <v>18161</v>
      </c>
      <c r="Y2954" s="15">
        <f>Raw_Data!Y2954</f>
        <v>-17083</v>
      </c>
      <c r="Z2954" s="15">
        <f>Raw_Data!Z2954</f>
        <v>324</v>
      </c>
      <c r="AA2954" s="15">
        <f>Raw_Data!AA2954</f>
        <v>2.6539999999999999</v>
      </c>
      <c r="AB2954" s="15">
        <f>Raw_Data!AB2954</f>
        <v>54.2</v>
      </c>
      <c r="AC2954" s="19" t="str">
        <f>IF(Raw_Data!G2954="","Yes","No")</f>
        <v>No</v>
      </c>
      <c r="AD2954" s="19" t="str">
        <f>IF(Raw_Data!L2954="","Yes","No")</f>
        <v>No</v>
      </c>
      <c r="AE2954" s="19" t="str">
        <f>IF(Raw_Data!T2954="","Imputed",IF(Raw_Data!T2954&gt;INDEX(Cleaning_Reference!$F$6:$F$13,MATCH(D2954,Cleaning_Reference!$A$6:$A$13,0)),"Capped","Original"))</f>
        <v>Original</v>
      </c>
      <c r="AF2954" s="21">
        <f t="shared" si="46"/>
        <v>0.86</v>
      </c>
    </row>
    <row r="2955" spans="1:32" ht="15" customHeight="1" x14ac:dyDescent="0.3">
      <c r="A2955" s="20" t="str">
        <f>Raw_Data!A2955</f>
        <v>SF12954</v>
      </c>
      <c r="B2955" s="15" t="str">
        <f>Raw_Data!B2955</f>
        <v>Karnataka</v>
      </c>
      <c r="C2955" s="15" t="str">
        <f>Raw_Data!C2955</f>
        <v>Nalgonda</v>
      </c>
      <c r="D2955" s="15" t="str">
        <f>Raw_Data!D2955</f>
        <v>Sugarcane</v>
      </c>
      <c r="E2955" s="15" t="str">
        <f>Raw_Data!E2955</f>
        <v>Kharif</v>
      </c>
      <c r="F2955" s="15">
        <f>Raw_Data!F2955</f>
        <v>11.1</v>
      </c>
      <c r="G2955" s="18">
        <f>IF(Raw_Data!G2955="",ROUND(AVERAGEIFS(Raw_Data!$G$2:$G$4001,Raw_Data!$E$2:$E$4001,E2955),1),Raw_Data!G2955)</f>
        <v>1103.0999999999999</v>
      </c>
      <c r="H2955" s="15">
        <f>Raw_Data!H2955</f>
        <v>27.2</v>
      </c>
      <c r="I2955" s="15">
        <f>Raw_Data!I2955</f>
        <v>64.2</v>
      </c>
      <c r="J2955" s="15">
        <f>Raw_Data!J2955</f>
        <v>7</v>
      </c>
      <c r="K2955" s="15">
        <f>Raw_Data!K2955</f>
        <v>6.71</v>
      </c>
      <c r="L2955" s="18">
        <f>IF(Raw_Data!L2955="",ROUND(AVERAGEIFS(Raw_Data!$L$2:$L$4001,Raw_Data!$E$2:$E$4001,E2955),1),Raw_Data!L2955)</f>
        <v>27.5</v>
      </c>
      <c r="M2955" s="15">
        <f>Raw_Data!M2955</f>
        <v>204.2</v>
      </c>
      <c r="N2955" s="15">
        <f>Raw_Data!N2955</f>
        <v>52.3</v>
      </c>
      <c r="O2955" s="15">
        <f>Raw_Data!O2955</f>
        <v>152.4</v>
      </c>
      <c r="P2955" s="15" t="str">
        <f>Raw_Data!P2955</f>
        <v>Flood</v>
      </c>
      <c r="Q2955" s="15">
        <f>Raw_Data!Q2955</f>
        <v>296</v>
      </c>
      <c r="R2955" s="15">
        <f>Raw_Data!R2955</f>
        <v>7.3</v>
      </c>
      <c r="S2955" s="15">
        <f>Raw_Data!S2955</f>
        <v>0.71</v>
      </c>
      <c r="T2955" s="18">
        <f>IF(Raw_Data!T2955="",ROUND(AVERAGEIFS(Raw_Data!$T$2:$T$4001,Raw_Data!$E$2:$E$4001,E2955,Raw_Data!$D$2:$D$4001,D2955),2),IF(Raw_Data!T2955&gt;INDEX(Cleaning_Reference!$F$6:$F$13,MATCH(D2955,Cleaning_Reference!$A$6:$A$13,0)),INDEX(Cleaning_Reference!$F$6:$F$13,MATCH(D2955,Cleaning_Reference!$A$6:$A$13,0)),Raw_Data!T2955))</f>
        <v>72.319999999999993</v>
      </c>
      <c r="U2955" s="15">
        <f>Raw_Data!U2955</f>
        <v>802.75</v>
      </c>
      <c r="V2955" s="15">
        <f>Raw_Data!V2955</f>
        <v>3284</v>
      </c>
      <c r="W2955" s="15">
        <f>Raw_Data!W2955</f>
        <v>904252</v>
      </c>
      <c r="X2955" s="15">
        <f>Raw_Data!X2955</f>
        <v>2636231</v>
      </c>
      <c r="Y2955" s="15">
        <f>Raw_Data!Y2955</f>
        <v>1731979</v>
      </c>
      <c r="Z2955" s="15">
        <f>Raw_Data!Z2955</f>
        <v>21809</v>
      </c>
      <c r="AA2955" s="15">
        <f>Raw_Data!AA2955</f>
        <v>36.808</v>
      </c>
      <c r="AB2955" s="15">
        <f>Raw_Data!AB2955</f>
        <v>51.6</v>
      </c>
      <c r="AC2955" s="19" t="str">
        <f>IF(Raw_Data!G2955="","Yes","No")</f>
        <v>No</v>
      </c>
      <c r="AD2955" s="19" t="str">
        <f>IF(Raw_Data!L2955="","Yes","No")</f>
        <v>No</v>
      </c>
      <c r="AE2955" s="19" t="str">
        <f>IF(Raw_Data!T2955="","Imputed",IF(Raw_Data!T2955&gt;INDEX(Cleaning_Reference!$F$6:$F$13,MATCH(D2955,Cleaning_Reference!$A$6:$A$13,0)),"Capped","Original"))</f>
        <v>Original</v>
      </c>
      <c r="AF2955" s="21">
        <f t="shared" si="46"/>
        <v>802.75</v>
      </c>
    </row>
    <row r="2956" spans="1:32" ht="15" customHeight="1" x14ac:dyDescent="0.3">
      <c r="A2956" s="20" t="str">
        <f>Raw_Data!A2956</f>
        <v>SF12955</v>
      </c>
      <c r="B2956" s="15" t="str">
        <f>Raw_Data!B2956</f>
        <v>Maharashtra</v>
      </c>
      <c r="C2956" s="15" t="str">
        <f>Raw_Data!C2956</f>
        <v>Ludhiana</v>
      </c>
      <c r="D2956" s="15" t="str">
        <f>Raw_Data!D2956</f>
        <v>Cotton</v>
      </c>
      <c r="E2956" s="15" t="str">
        <f>Raw_Data!E2956</f>
        <v>Rabi</v>
      </c>
      <c r="F2956" s="15">
        <f>Raw_Data!F2956</f>
        <v>12.99</v>
      </c>
      <c r="G2956" s="18">
        <f>IF(Raw_Data!G2956="",ROUND(AVERAGEIFS(Raw_Data!$G$2:$G$4001,Raw_Data!$E$2:$E$4001,E2956),1),Raw_Data!G2956)</f>
        <v>673.2</v>
      </c>
      <c r="H2956" s="15">
        <f>Raw_Data!H2956</f>
        <v>26.9</v>
      </c>
      <c r="I2956" s="15">
        <f>Raw_Data!I2956</f>
        <v>53.7</v>
      </c>
      <c r="J2956" s="15">
        <f>Raw_Data!J2956</f>
        <v>9.4</v>
      </c>
      <c r="K2956" s="15">
        <f>Raw_Data!K2956</f>
        <v>7.15</v>
      </c>
      <c r="L2956" s="18">
        <f>IF(Raw_Data!L2956="",ROUND(AVERAGEIFS(Raw_Data!$L$2:$L$4001,Raw_Data!$E$2:$E$4001,E2956),1),Raw_Data!L2956)</f>
        <v>24.2</v>
      </c>
      <c r="M2956" s="15">
        <f>Raw_Data!M2956</f>
        <v>133.19999999999999</v>
      </c>
      <c r="N2956" s="15">
        <f>Raw_Data!N2956</f>
        <v>65.8</v>
      </c>
      <c r="O2956" s="15">
        <f>Raw_Data!O2956</f>
        <v>108</v>
      </c>
      <c r="P2956" s="15" t="str">
        <f>Raw_Data!P2956</f>
        <v>Rainfed</v>
      </c>
      <c r="Q2956" s="15">
        <f>Raw_Data!Q2956</f>
        <v>83.7</v>
      </c>
      <c r="R2956" s="15">
        <f>Raw_Data!R2956</f>
        <v>0.68</v>
      </c>
      <c r="S2956" s="15">
        <f>Raw_Data!S2956</f>
        <v>0.95</v>
      </c>
      <c r="T2956" s="18">
        <f>IF(Raw_Data!T2956="",ROUND(AVERAGEIFS(Raw_Data!$T$2:$T$4001,Raw_Data!$E$2:$E$4001,E2956,Raw_Data!$D$2:$D$4001,D2956),2),IF(Raw_Data!T2956&gt;INDEX(Cleaning_Reference!$F$6:$F$13,MATCH(D2956,Cleaning_Reference!$A$6:$A$13,0)),INDEX(Cleaning_Reference!$F$6:$F$13,MATCH(D2956,Cleaning_Reference!$A$6:$A$13,0)),Raw_Data!T2956))</f>
        <v>1.45</v>
      </c>
      <c r="U2956" s="15">
        <f>Raw_Data!U2956</f>
        <v>18.84</v>
      </c>
      <c r="V2956" s="15">
        <f>Raw_Data!V2956</f>
        <v>73739</v>
      </c>
      <c r="W2956" s="15">
        <f>Raw_Data!W2956</f>
        <v>567048</v>
      </c>
      <c r="X2956" s="15">
        <f>Raw_Data!X2956</f>
        <v>1389243</v>
      </c>
      <c r="Y2956" s="15">
        <f>Raw_Data!Y2956</f>
        <v>822195</v>
      </c>
      <c r="Z2956" s="15">
        <f>Raw_Data!Z2956</f>
        <v>4793</v>
      </c>
      <c r="AA2956" s="15">
        <f>Raw_Data!AA2956</f>
        <v>3.931</v>
      </c>
      <c r="AB2956" s="15">
        <f>Raw_Data!AB2956</f>
        <v>65</v>
      </c>
      <c r="AC2956" s="19" t="str">
        <f>IF(Raw_Data!G2956="","Yes","No")</f>
        <v>No</v>
      </c>
      <c r="AD2956" s="19" t="str">
        <f>IF(Raw_Data!L2956="","Yes","No")</f>
        <v>No</v>
      </c>
      <c r="AE2956" s="19" t="str">
        <f>IF(Raw_Data!T2956="","Imputed",IF(Raw_Data!T2956&gt;INDEX(Cleaning_Reference!$F$6:$F$13,MATCH(D2956,Cleaning_Reference!$A$6:$A$13,0)),"Capped","Original"))</f>
        <v>Original</v>
      </c>
      <c r="AF2956" s="21">
        <f t="shared" si="46"/>
        <v>18.84</v>
      </c>
    </row>
    <row r="2957" spans="1:32" ht="15" customHeight="1" x14ac:dyDescent="0.3">
      <c r="A2957" s="20" t="str">
        <f>Raw_Data!A2957</f>
        <v>SF12956</v>
      </c>
      <c r="B2957" s="15" t="str">
        <f>Raw_Data!B2957</f>
        <v>Telangana</v>
      </c>
      <c r="C2957" s="15" t="str">
        <f>Raw_Data!C2957</f>
        <v>Rajkot</v>
      </c>
      <c r="D2957" s="15" t="str">
        <f>Raw_Data!D2957</f>
        <v>Rice</v>
      </c>
      <c r="E2957" s="15" t="str">
        <f>Raw_Data!E2957</f>
        <v>Rabi</v>
      </c>
      <c r="F2957" s="15">
        <f>Raw_Data!F2957</f>
        <v>11.55</v>
      </c>
      <c r="G2957" s="18">
        <f>IF(Raw_Data!G2957="",ROUND(AVERAGEIFS(Raw_Data!$G$2:$G$4001,Raw_Data!$E$2:$E$4001,E2957),1),Raw_Data!G2957)</f>
        <v>669.4</v>
      </c>
      <c r="H2957" s="15">
        <f>Raw_Data!H2957</f>
        <v>22.6</v>
      </c>
      <c r="I2957" s="15">
        <f>Raw_Data!I2957</f>
        <v>64.599999999999994</v>
      </c>
      <c r="J2957" s="15">
        <f>Raw_Data!J2957</f>
        <v>5.8</v>
      </c>
      <c r="K2957" s="15">
        <f>Raw_Data!K2957</f>
        <v>6.12</v>
      </c>
      <c r="L2957" s="18">
        <f>IF(Raw_Data!L2957="",ROUND(AVERAGEIFS(Raw_Data!$L$2:$L$4001,Raw_Data!$E$2:$E$4001,E2957),1),Raw_Data!L2957)</f>
        <v>26</v>
      </c>
      <c r="M2957" s="15">
        <f>Raw_Data!M2957</f>
        <v>116.1</v>
      </c>
      <c r="N2957" s="15">
        <f>Raw_Data!N2957</f>
        <v>78.099999999999994</v>
      </c>
      <c r="O2957" s="15">
        <f>Raw_Data!O2957</f>
        <v>143.19999999999999</v>
      </c>
      <c r="P2957" s="15" t="str">
        <f>Raw_Data!P2957</f>
        <v>Drip</v>
      </c>
      <c r="Q2957" s="15">
        <f>Raw_Data!Q2957</f>
        <v>210.2</v>
      </c>
      <c r="R2957" s="15">
        <f>Raw_Data!R2957</f>
        <v>3.48</v>
      </c>
      <c r="S2957" s="15">
        <f>Raw_Data!S2957</f>
        <v>1</v>
      </c>
      <c r="T2957" s="18">
        <f>IF(Raw_Data!T2957="",ROUND(AVERAGEIFS(Raw_Data!$T$2:$T$4001,Raw_Data!$E$2:$E$4001,E2957,Raw_Data!$D$2:$D$4001,D2957),2),IF(Raw_Data!T2957&gt;INDEX(Cleaning_Reference!$F$6:$F$13,MATCH(D2957,Cleaning_Reference!$A$6:$A$13,0)),INDEX(Cleaning_Reference!$F$6:$F$13,MATCH(D2957,Cleaning_Reference!$A$6:$A$13,0)),Raw_Data!T2957))</f>
        <v>2.88</v>
      </c>
      <c r="U2957" s="15">
        <f>Raw_Data!U2957</f>
        <v>33.26</v>
      </c>
      <c r="V2957" s="15">
        <f>Raw_Data!V2957</f>
        <v>26518</v>
      </c>
      <c r="W2957" s="15">
        <f>Raw_Data!W2957</f>
        <v>760129</v>
      </c>
      <c r="X2957" s="15">
        <f>Raw_Data!X2957</f>
        <v>881989</v>
      </c>
      <c r="Y2957" s="15">
        <f>Raw_Data!Y2957</f>
        <v>121860</v>
      </c>
      <c r="Z2957" s="15">
        <f>Raw_Data!Z2957</f>
        <v>14645</v>
      </c>
      <c r="AA2957" s="15">
        <f>Raw_Data!AA2957</f>
        <v>2.2709999999999999</v>
      </c>
      <c r="AB2957" s="15">
        <f>Raw_Data!AB2957</f>
        <v>55.2</v>
      </c>
      <c r="AC2957" s="19" t="str">
        <f>IF(Raw_Data!G2957="","Yes","No")</f>
        <v>No</v>
      </c>
      <c r="AD2957" s="19" t="str">
        <f>IF(Raw_Data!L2957="","Yes","No")</f>
        <v>No</v>
      </c>
      <c r="AE2957" s="19" t="str">
        <f>IF(Raw_Data!T2957="","Imputed",IF(Raw_Data!T2957&gt;INDEX(Cleaning_Reference!$F$6:$F$13,MATCH(D2957,Cleaning_Reference!$A$6:$A$13,0)),"Capped","Original"))</f>
        <v>Original</v>
      </c>
      <c r="AF2957" s="21">
        <f t="shared" si="46"/>
        <v>33.26</v>
      </c>
    </row>
    <row r="2958" spans="1:32" ht="15" customHeight="1" x14ac:dyDescent="0.3">
      <c r="A2958" s="20" t="str">
        <f>Raw_Data!A2958</f>
        <v>SF12957</v>
      </c>
      <c r="B2958" s="15" t="str">
        <f>Raw_Data!B2958</f>
        <v>Tamil Nadu</v>
      </c>
      <c r="C2958" s="15" t="str">
        <f>Raw_Data!C2958</f>
        <v>Ludhiana</v>
      </c>
      <c r="D2958" s="15" t="str">
        <f>Raw_Data!D2958</f>
        <v>Cotton</v>
      </c>
      <c r="E2958" s="15" t="str">
        <f>Raw_Data!E2958</f>
        <v>Kharif</v>
      </c>
      <c r="F2958" s="15">
        <f>Raw_Data!F2958</f>
        <v>11.35</v>
      </c>
      <c r="G2958" s="18">
        <f>IF(Raw_Data!G2958="",ROUND(AVERAGEIFS(Raw_Data!$G$2:$G$4001,Raw_Data!$E$2:$E$4001,E2958),1),Raw_Data!G2958)</f>
        <v>883.4</v>
      </c>
      <c r="H2958" s="15">
        <f>Raw_Data!H2958</f>
        <v>26.1</v>
      </c>
      <c r="I2958" s="15">
        <f>Raw_Data!I2958</f>
        <v>63.3</v>
      </c>
      <c r="J2958" s="15">
        <f>Raw_Data!J2958</f>
        <v>6.9</v>
      </c>
      <c r="K2958" s="15">
        <f>Raw_Data!K2958</f>
        <v>7.09</v>
      </c>
      <c r="L2958" s="18">
        <f>IF(Raw_Data!L2958="",ROUND(AVERAGEIFS(Raw_Data!$L$2:$L$4001,Raw_Data!$E$2:$E$4001,E2958),1),Raw_Data!L2958)</f>
        <v>41</v>
      </c>
      <c r="M2958" s="15">
        <f>Raw_Data!M2958</f>
        <v>96.6</v>
      </c>
      <c r="N2958" s="15">
        <f>Raw_Data!N2958</f>
        <v>47.5</v>
      </c>
      <c r="O2958" s="15">
        <f>Raw_Data!O2958</f>
        <v>146.30000000000001</v>
      </c>
      <c r="P2958" s="15" t="str">
        <f>Raw_Data!P2958</f>
        <v>Rainfed</v>
      </c>
      <c r="Q2958" s="15">
        <f>Raw_Data!Q2958</f>
        <v>105.2</v>
      </c>
      <c r="R2958" s="15">
        <f>Raw_Data!R2958</f>
        <v>4.8499999999999996</v>
      </c>
      <c r="S2958" s="15">
        <f>Raw_Data!S2958</f>
        <v>0.84</v>
      </c>
      <c r="T2958" s="18">
        <f>IF(Raw_Data!T2958="",ROUND(AVERAGEIFS(Raw_Data!$T$2:$T$4001,Raw_Data!$E$2:$E$4001,E2958,Raw_Data!$D$2:$D$4001,D2958),2),IF(Raw_Data!T2958&gt;INDEX(Cleaning_Reference!$F$6:$F$13,MATCH(D2958,Cleaning_Reference!$A$6:$A$13,0)),INDEX(Cleaning_Reference!$F$6:$F$13,MATCH(D2958,Cleaning_Reference!$A$6:$A$13,0)),Raw_Data!T2958))</f>
        <v>1.34</v>
      </c>
      <c r="U2958" s="15">
        <f>Raw_Data!U2958</f>
        <v>15.21</v>
      </c>
      <c r="V2958" s="15">
        <f>Raw_Data!V2958</f>
        <v>66793</v>
      </c>
      <c r="W2958" s="15">
        <f>Raw_Data!W2958</f>
        <v>585513</v>
      </c>
      <c r="X2958" s="15">
        <f>Raw_Data!X2958</f>
        <v>1015922</v>
      </c>
      <c r="Y2958" s="15">
        <f>Raw_Data!Y2958</f>
        <v>430409</v>
      </c>
      <c r="Z2958" s="15">
        <f>Raw_Data!Z2958</f>
        <v>4503</v>
      </c>
      <c r="AA2958" s="15">
        <f>Raw_Data!AA2958</f>
        <v>3.3780000000000001</v>
      </c>
      <c r="AB2958" s="15">
        <f>Raw_Data!AB2958</f>
        <v>50.8</v>
      </c>
      <c r="AC2958" s="19" t="str">
        <f>IF(Raw_Data!G2958="","Yes","No")</f>
        <v>No</v>
      </c>
      <c r="AD2958" s="19" t="str">
        <f>IF(Raw_Data!L2958="","Yes","No")</f>
        <v>No</v>
      </c>
      <c r="AE2958" s="19" t="str">
        <f>IF(Raw_Data!T2958="","Imputed",IF(Raw_Data!T2958&gt;INDEX(Cleaning_Reference!$F$6:$F$13,MATCH(D2958,Cleaning_Reference!$A$6:$A$13,0)),"Capped","Original"))</f>
        <v>Original</v>
      </c>
      <c r="AF2958" s="21">
        <f t="shared" si="46"/>
        <v>15.21</v>
      </c>
    </row>
    <row r="2959" spans="1:32" ht="15" customHeight="1" x14ac:dyDescent="0.3">
      <c r="A2959" s="20" t="str">
        <f>Raw_Data!A2959</f>
        <v>SF12958</v>
      </c>
      <c r="B2959" s="15" t="str">
        <f>Raw_Data!B2959</f>
        <v>Punjab</v>
      </c>
      <c r="C2959" s="15" t="str">
        <f>Raw_Data!C2959</f>
        <v>Ludhiana</v>
      </c>
      <c r="D2959" s="15" t="str">
        <f>Raw_Data!D2959</f>
        <v>Pulses</v>
      </c>
      <c r="E2959" s="15" t="str">
        <f>Raw_Data!E2959</f>
        <v>Kharif</v>
      </c>
      <c r="F2959" s="15">
        <f>Raw_Data!F2959</f>
        <v>3.27</v>
      </c>
      <c r="G2959" s="18">
        <f>IF(Raw_Data!G2959="",ROUND(AVERAGEIFS(Raw_Data!$G$2:$G$4001,Raw_Data!$E$2:$E$4001,E2959),1),Raw_Data!G2959)</f>
        <v>881.6</v>
      </c>
      <c r="H2959" s="15">
        <f>Raw_Data!H2959</f>
        <v>27.3</v>
      </c>
      <c r="I2959" s="15">
        <f>Raw_Data!I2959</f>
        <v>79.2</v>
      </c>
      <c r="J2959" s="15">
        <f>Raw_Data!J2959</f>
        <v>4.8</v>
      </c>
      <c r="K2959" s="15">
        <f>Raw_Data!K2959</f>
        <v>7.22</v>
      </c>
      <c r="L2959" s="18">
        <f>IF(Raw_Data!L2959="",ROUND(AVERAGEIFS(Raw_Data!$L$2:$L$4001,Raw_Data!$E$2:$E$4001,E2959),1),Raw_Data!L2959)</f>
        <v>28.1</v>
      </c>
      <c r="M2959" s="15">
        <f>Raw_Data!M2959</f>
        <v>117.6</v>
      </c>
      <c r="N2959" s="15">
        <f>Raw_Data!N2959</f>
        <v>15</v>
      </c>
      <c r="O2959" s="15">
        <f>Raw_Data!O2959</f>
        <v>112.6</v>
      </c>
      <c r="P2959" s="15" t="str">
        <f>Raw_Data!P2959</f>
        <v>Rainfed</v>
      </c>
      <c r="Q2959" s="15">
        <f>Raw_Data!Q2959</f>
        <v>108.2</v>
      </c>
      <c r="R2959" s="15">
        <f>Raw_Data!R2959</f>
        <v>3.75</v>
      </c>
      <c r="S2959" s="15">
        <f>Raw_Data!S2959</f>
        <v>0.8</v>
      </c>
      <c r="T2959" s="18">
        <f>IF(Raw_Data!T2959="",ROUND(AVERAGEIFS(Raw_Data!$T$2:$T$4001,Raw_Data!$E$2:$E$4001,E2959,Raw_Data!$D$2:$D$4001,D2959),2),IF(Raw_Data!T2959&gt;INDEX(Cleaning_Reference!$F$6:$F$13,MATCH(D2959,Cleaning_Reference!$A$6:$A$13,0)),INDEX(Cleaning_Reference!$F$6:$F$13,MATCH(D2959,Cleaning_Reference!$A$6:$A$13,0)),Raw_Data!T2959))</f>
        <v>1.02</v>
      </c>
      <c r="U2959" s="15">
        <f>Raw_Data!U2959</f>
        <v>3.34</v>
      </c>
      <c r="V2959" s="15">
        <f>Raw_Data!V2959</f>
        <v>73012</v>
      </c>
      <c r="W2959" s="15">
        <f>Raw_Data!W2959</f>
        <v>186704</v>
      </c>
      <c r="X2959" s="15">
        <f>Raw_Data!X2959</f>
        <v>243860</v>
      </c>
      <c r="Y2959" s="15">
        <f>Raw_Data!Y2959</f>
        <v>57156</v>
      </c>
      <c r="Z2959" s="15">
        <f>Raw_Data!Z2959</f>
        <v>658</v>
      </c>
      <c r="AA2959" s="15">
        <f>Raw_Data!AA2959</f>
        <v>5.0759999999999996</v>
      </c>
      <c r="AB2959" s="15">
        <f>Raw_Data!AB2959</f>
        <v>52.9</v>
      </c>
      <c r="AC2959" s="19" t="str">
        <f>IF(Raw_Data!G2959="","Yes","No")</f>
        <v>No</v>
      </c>
      <c r="AD2959" s="19" t="str">
        <f>IF(Raw_Data!L2959="","Yes","No")</f>
        <v>No</v>
      </c>
      <c r="AE2959" s="19" t="str">
        <f>IF(Raw_Data!T2959="","Imputed",IF(Raw_Data!T2959&gt;INDEX(Cleaning_Reference!$F$6:$F$13,MATCH(D2959,Cleaning_Reference!$A$6:$A$13,0)),"Capped","Original"))</f>
        <v>Original</v>
      </c>
      <c r="AF2959" s="21">
        <f t="shared" si="46"/>
        <v>3.34</v>
      </c>
    </row>
    <row r="2960" spans="1:32" ht="15" customHeight="1" x14ac:dyDescent="0.3">
      <c r="A2960" s="20" t="str">
        <f>Raw_Data!A2960</f>
        <v>SF12959</v>
      </c>
      <c r="B2960" s="15" t="str">
        <f>Raw_Data!B2960</f>
        <v>Andhra Pradesh</v>
      </c>
      <c r="C2960" s="15" t="str">
        <f>Raw_Data!C2960</f>
        <v>Erode</v>
      </c>
      <c r="D2960" s="15" t="str">
        <f>Raw_Data!D2960</f>
        <v>Pulses</v>
      </c>
      <c r="E2960" s="15" t="str">
        <f>Raw_Data!E2960</f>
        <v>Kharif</v>
      </c>
      <c r="F2960" s="15">
        <f>Raw_Data!F2960</f>
        <v>7.02</v>
      </c>
      <c r="G2960" s="18">
        <f>IF(Raw_Data!G2960="",ROUND(AVERAGEIFS(Raw_Data!$G$2:$G$4001,Raw_Data!$E$2:$E$4001,E2960),1),Raw_Data!G2960)</f>
        <v>933.3</v>
      </c>
      <c r="H2960" s="15">
        <f>Raw_Data!H2960</f>
        <v>27.1</v>
      </c>
      <c r="I2960" s="15">
        <f>Raw_Data!I2960</f>
        <v>65.5</v>
      </c>
      <c r="J2960" s="15">
        <f>Raw_Data!J2960</f>
        <v>5.3</v>
      </c>
      <c r="K2960" s="15">
        <f>Raw_Data!K2960</f>
        <v>6.74</v>
      </c>
      <c r="L2960" s="18">
        <f>IF(Raw_Data!L2960="",ROUND(AVERAGEIFS(Raw_Data!$L$2:$L$4001,Raw_Data!$E$2:$E$4001,E2960),1),Raw_Data!L2960)</f>
        <v>35.799999999999997</v>
      </c>
      <c r="M2960" s="15">
        <f>Raw_Data!M2960</f>
        <v>98.4</v>
      </c>
      <c r="N2960" s="15">
        <f>Raw_Data!N2960</f>
        <v>52.4</v>
      </c>
      <c r="O2960" s="15">
        <f>Raw_Data!O2960</f>
        <v>52.7</v>
      </c>
      <c r="P2960" s="15" t="str">
        <f>Raw_Data!P2960</f>
        <v>Sprinkler</v>
      </c>
      <c r="Q2960" s="15">
        <f>Raw_Data!Q2960</f>
        <v>191.1</v>
      </c>
      <c r="R2960" s="15">
        <f>Raw_Data!R2960</f>
        <v>2.41</v>
      </c>
      <c r="S2960" s="15">
        <f>Raw_Data!S2960</f>
        <v>0.87</v>
      </c>
      <c r="T2960" s="18">
        <f>IF(Raw_Data!T2960="",ROUND(AVERAGEIFS(Raw_Data!$T$2:$T$4001,Raw_Data!$E$2:$E$4001,E2960,Raw_Data!$D$2:$D$4001,D2960),2),IF(Raw_Data!T2960&gt;INDEX(Cleaning_Reference!$F$6:$F$13,MATCH(D2960,Cleaning_Reference!$A$6:$A$13,0)),INDEX(Cleaning_Reference!$F$6:$F$13,MATCH(D2960,Cleaning_Reference!$A$6:$A$13,0)),Raw_Data!T2960))</f>
        <v>1.36</v>
      </c>
      <c r="U2960" s="15">
        <f>Raw_Data!U2960</f>
        <v>9.5500000000000007</v>
      </c>
      <c r="V2960" s="15">
        <f>Raw_Data!V2960</f>
        <v>68573</v>
      </c>
      <c r="W2960" s="15">
        <f>Raw_Data!W2960</f>
        <v>509561</v>
      </c>
      <c r="X2960" s="15">
        <f>Raw_Data!X2960</f>
        <v>654872</v>
      </c>
      <c r="Y2960" s="15">
        <f>Raw_Data!Y2960</f>
        <v>145311</v>
      </c>
      <c r="Z2960" s="15">
        <f>Raw_Data!Z2960</f>
        <v>2520</v>
      </c>
      <c r="AA2960" s="15">
        <f>Raw_Data!AA2960</f>
        <v>3.79</v>
      </c>
      <c r="AB2960" s="15">
        <f>Raw_Data!AB2960</f>
        <v>48</v>
      </c>
      <c r="AC2960" s="19" t="str">
        <f>IF(Raw_Data!G2960="","Yes","No")</f>
        <v>No</v>
      </c>
      <c r="AD2960" s="19" t="str">
        <f>IF(Raw_Data!L2960="","Yes","No")</f>
        <v>No</v>
      </c>
      <c r="AE2960" s="19" t="str">
        <f>IF(Raw_Data!T2960="","Imputed",IF(Raw_Data!T2960&gt;INDEX(Cleaning_Reference!$F$6:$F$13,MATCH(D2960,Cleaning_Reference!$A$6:$A$13,0)),"Capped","Original"))</f>
        <v>Original</v>
      </c>
      <c r="AF2960" s="21">
        <f t="shared" si="46"/>
        <v>9.5500000000000007</v>
      </c>
    </row>
    <row r="2961" spans="1:32" ht="15" customHeight="1" x14ac:dyDescent="0.3">
      <c r="A2961" s="20" t="str">
        <f>Raw_Data!A2961</f>
        <v>SF12960</v>
      </c>
      <c r="B2961" s="15" t="str">
        <f>Raw_Data!B2961</f>
        <v>Tamil Nadu</v>
      </c>
      <c r="C2961" s="15" t="str">
        <f>Raw_Data!C2961</f>
        <v>Guntur</v>
      </c>
      <c r="D2961" s="15" t="str">
        <f>Raw_Data!D2961</f>
        <v>Rice</v>
      </c>
      <c r="E2961" s="15" t="str">
        <f>Raw_Data!E2961</f>
        <v>Kharif</v>
      </c>
      <c r="F2961" s="15">
        <f>Raw_Data!F2961</f>
        <v>12.47</v>
      </c>
      <c r="G2961" s="18">
        <f>IF(Raw_Data!G2961="",ROUND(AVERAGEIFS(Raw_Data!$G$2:$G$4001,Raw_Data!$E$2:$E$4001,E2961),1),Raw_Data!G2961)</f>
        <v>770.9</v>
      </c>
      <c r="H2961" s="15">
        <f>Raw_Data!H2961</f>
        <v>29.1</v>
      </c>
      <c r="I2961" s="15">
        <f>Raw_Data!I2961</f>
        <v>60.6</v>
      </c>
      <c r="J2961" s="15">
        <f>Raw_Data!J2961</f>
        <v>6.6</v>
      </c>
      <c r="K2961" s="15">
        <f>Raw_Data!K2961</f>
        <v>6.65</v>
      </c>
      <c r="L2961" s="18">
        <f>IF(Raw_Data!L2961="",ROUND(AVERAGEIFS(Raw_Data!$L$2:$L$4001,Raw_Data!$E$2:$E$4001,E2961),1),Raw_Data!L2961)</f>
        <v>22.5</v>
      </c>
      <c r="M2961" s="15">
        <f>Raw_Data!M2961</f>
        <v>127.1</v>
      </c>
      <c r="N2961" s="15">
        <f>Raw_Data!N2961</f>
        <v>72.5</v>
      </c>
      <c r="O2961" s="15">
        <f>Raw_Data!O2961</f>
        <v>147.30000000000001</v>
      </c>
      <c r="P2961" s="15" t="str">
        <f>Raw_Data!P2961</f>
        <v>Rainfed</v>
      </c>
      <c r="Q2961" s="15">
        <f>Raw_Data!Q2961</f>
        <v>234.9</v>
      </c>
      <c r="R2961" s="15">
        <f>Raw_Data!R2961</f>
        <v>5.96</v>
      </c>
      <c r="S2961" s="15">
        <f>Raw_Data!S2961</f>
        <v>0.75</v>
      </c>
      <c r="T2961" s="18">
        <f>IF(Raw_Data!T2961="",ROUND(AVERAGEIFS(Raw_Data!$T$2:$T$4001,Raw_Data!$E$2:$E$4001,E2961,Raw_Data!$D$2:$D$4001,D2961),2),IF(Raw_Data!T2961&gt;INDEX(Cleaning_Reference!$F$6:$F$13,MATCH(D2961,Cleaning_Reference!$A$6:$A$13,0)),INDEX(Cleaning_Reference!$F$6:$F$13,MATCH(D2961,Cleaning_Reference!$A$6:$A$13,0)),Raw_Data!T2961))</f>
        <v>4.46</v>
      </c>
      <c r="U2961" s="15">
        <f>Raw_Data!U2961</f>
        <v>55.62</v>
      </c>
      <c r="V2961" s="15">
        <f>Raw_Data!V2961</f>
        <v>24278</v>
      </c>
      <c r="W2961" s="15">
        <f>Raw_Data!W2961</f>
        <v>756647</v>
      </c>
      <c r="X2961" s="15">
        <f>Raw_Data!X2961</f>
        <v>1350342</v>
      </c>
      <c r="Y2961" s="15">
        <f>Raw_Data!Y2961</f>
        <v>593695</v>
      </c>
      <c r="Z2961" s="15">
        <f>Raw_Data!Z2961</f>
        <v>9958</v>
      </c>
      <c r="AA2961" s="15">
        <f>Raw_Data!AA2961</f>
        <v>5.585</v>
      </c>
      <c r="AB2961" s="15">
        <f>Raw_Data!AB2961</f>
        <v>51</v>
      </c>
      <c r="AC2961" s="19" t="str">
        <f>IF(Raw_Data!G2961="","Yes","No")</f>
        <v>No</v>
      </c>
      <c r="AD2961" s="19" t="str">
        <f>IF(Raw_Data!L2961="","Yes","No")</f>
        <v>No</v>
      </c>
      <c r="AE2961" s="19" t="str">
        <f>IF(Raw_Data!T2961="","Imputed",IF(Raw_Data!T2961&gt;INDEX(Cleaning_Reference!$F$6:$F$13,MATCH(D2961,Cleaning_Reference!$A$6:$A$13,0)),"Capped","Original"))</f>
        <v>Original</v>
      </c>
      <c r="AF2961" s="21">
        <f t="shared" si="46"/>
        <v>55.62</v>
      </c>
    </row>
    <row r="2962" spans="1:32" ht="15" customHeight="1" x14ac:dyDescent="0.3">
      <c r="A2962" s="20" t="str">
        <f>Raw_Data!A2962</f>
        <v>SF12961</v>
      </c>
      <c r="B2962" s="15" t="str">
        <f>Raw_Data!B2962</f>
        <v>Tamil Nadu</v>
      </c>
      <c r="C2962" s="15" t="str">
        <f>Raw_Data!C2962</f>
        <v>Raichur</v>
      </c>
      <c r="D2962" s="15" t="str">
        <f>Raw_Data!D2962</f>
        <v>Rice</v>
      </c>
      <c r="E2962" s="15" t="str">
        <f>Raw_Data!E2962</f>
        <v>Kharif</v>
      </c>
      <c r="F2962" s="15">
        <f>Raw_Data!F2962</f>
        <v>3.52</v>
      </c>
      <c r="G2962" s="18">
        <f>IF(Raw_Data!G2962="",ROUND(AVERAGEIFS(Raw_Data!$G$2:$G$4001,Raw_Data!$E$2:$E$4001,E2962),1),Raw_Data!G2962)</f>
        <v>1103</v>
      </c>
      <c r="H2962" s="15">
        <f>Raw_Data!H2962</f>
        <v>29.7</v>
      </c>
      <c r="I2962" s="15">
        <f>Raw_Data!I2962</f>
        <v>68.900000000000006</v>
      </c>
      <c r="J2962" s="15">
        <f>Raw_Data!J2962</f>
        <v>8.1</v>
      </c>
      <c r="K2962" s="15">
        <f>Raw_Data!K2962</f>
        <v>8.2200000000000006</v>
      </c>
      <c r="L2962" s="18">
        <f>IF(Raw_Data!L2962="",ROUND(AVERAGEIFS(Raw_Data!$L$2:$L$4001,Raw_Data!$E$2:$E$4001,E2962),1),Raw_Data!L2962)</f>
        <v>22.2</v>
      </c>
      <c r="M2962" s="15">
        <f>Raw_Data!M2962</f>
        <v>179.8</v>
      </c>
      <c r="N2962" s="15">
        <f>Raw_Data!N2962</f>
        <v>70</v>
      </c>
      <c r="O2962" s="15">
        <f>Raw_Data!O2962</f>
        <v>119.6</v>
      </c>
      <c r="P2962" s="15" t="str">
        <f>Raw_Data!P2962</f>
        <v>Sprinkler</v>
      </c>
      <c r="Q2962" s="15">
        <f>Raw_Data!Q2962</f>
        <v>322.3</v>
      </c>
      <c r="R2962" s="15">
        <f>Raw_Data!R2962</f>
        <v>2.84</v>
      </c>
      <c r="S2962" s="15">
        <f>Raw_Data!S2962</f>
        <v>0.8</v>
      </c>
      <c r="T2962" s="18">
        <f>IF(Raw_Data!T2962="",ROUND(AVERAGEIFS(Raw_Data!$T$2:$T$4001,Raw_Data!$E$2:$E$4001,E2962,Raw_Data!$D$2:$D$4001,D2962),2),IF(Raw_Data!T2962&gt;INDEX(Cleaning_Reference!$F$6:$F$13,MATCH(D2962,Cleaning_Reference!$A$6:$A$13,0)),INDEX(Cleaning_Reference!$F$6:$F$13,MATCH(D2962,Cleaning_Reference!$A$6:$A$13,0)),Raw_Data!T2962))</f>
        <v>0.3</v>
      </c>
      <c r="U2962" s="15">
        <f>Raw_Data!U2962</f>
        <v>1.06</v>
      </c>
      <c r="V2962" s="15">
        <f>Raw_Data!V2962</f>
        <v>21625</v>
      </c>
      <c r="W2962" s="15">
        <f>Raw_Data!W2962</f>
        <v>265735</v>
      </c>
      <c r="X2962" s="15">
        <f>Raw_Data!X2962</f>
        <v>22922</v>
      </c>
      <c r="Y2962" s="15">
        <f>Raw_Data!Y2962</f>
        <v>-242813</v>
      </c>
      <c r="Z2962" s="15">
        <f>Raw_Data!Z2962</f>
        <v>4687</v>
      </c>
      <c r="AA2962" s="15">
        <f>Raw_Data!AA2962</f>
        <v>0.22600000000000001</v>
      </c>
      <c r="AB2962" s="15">
        <f>Raw_Data!AB2962</f>
        <v>68.5</v>
      </c>
      <c r="AC2962" s="19" t="str">
        <f>IF(Raw_Data!G2962="","Yes","No")</f>
        <v>No</v>
      </c>
      <c r="AD2962" s="19" t="str">
        <f>IF(Raw_Data!L2962="","Yes","No")</f>
        <v>No</v>
      </c>
      <c r="AE2962" s="19" t="str">
        <f>IF(Raw_Data!T2962="","Imputed",IF(Raw_Data!T2962&gt;INDEX(Cleaning_Reference!$F$6:$F$13,MATCH(D2962,Cleaning_Reference!$A$6:$A$13,0)),"Capped","Original"))</f>
        <v>Original</v>
      </c>
      <c r="AF2962" s="21">
        <f t="shared" si="46"/>
        <v>1.06</v>
      </c>
    </row>
    <row r="2963" spans="1:32" ht="15" customHeight="1" x14ac:dyDescent="0.3">
      <c r="A2963" s="20" t="str">
        <f>Raw_Data!A2963</f>
        <v>SF12962</v>
      </c>
      <c r="B2963" s="15" t="str">
        <f>Raw_Data!B2963</f>
        <v>Madhya Pradesh</v>
      </c>
      <c r="C2963" s="15" t="str">
        <f>Raw_Data!C2963</f>
        <v>Nashik</v>
      </c>
      <c r="D2963" s="15" t="str">
        <f>Raw_Data!D2963</f>
        <v>Rice</v>
      </c>
      <c r="E2963" s="15" t="str">
        <f>Raw_Data!E2963</f>
        <v>Rabi</v>
      </c>
      <c r="F2963" s="15">
        <f>Raw_Data!F2963</f>
        <v>7.88</v>
      </c>
      <c r="G2963" s="18">
        <f>IF(Raw_Data!G2963="",ROUND(AVERAGEIFS(Raw_Data!$G$2:$G$4001,Raw_Data!$E$2:$E$4001,E2963),1),Raw_Data!G2963)</f>
        <v>403.3</v>
      </c>
      <c r="H2963" s="15">
        <f>Raw_Data!H2963</f>
        <v>21.9</v>
      </c>
      <c r="I2963" s="15">
        <f>Raw_Data!I2963</f>
        <v>77.2</v>
      </c>
      <c r="J2963" s="15">
        <f>Raw_Data!J2963</f>
        <v>7.8</v>
      </c>
      <c r="K2963" s="15">
        <f>Raw_Data!K2963</f>
        <v>7.49</v>
      </c>
      <c r="L2963" s="18">
        <f>IF(Raw_Data!L2963="",ROUND(AVERAGEIFS(Raw_Data!$L$2:$L$4001,Raw_Data!$E$2:$E$4001,E2963),1),Raw_Data!L2963)</f>
        <v>20.399999999999999</v>
      </c>
      <c r="M2963" s="15">
        <f>Raw_Data!M2963</f>
        <v>194.7</v>
      </c>
      <c r="N2963" s="15">
        <f>Raw_Data!N2963</f>
        <v>40.9</v>
      </c>
      <c r="O2963" s="15">
        <f>Raw_Data!O2963</f>
        <v>165.2</v>
      </c>
      <c r="P2963" s="15" t="str">
        <f>Raw_Data!P2963</f>
        <v>Flood</v>
      </c>
      <c r="Q2963" s="15">
        <f>Raw_Data!Q2963</f>
        <v>77.099999999999994</v>
      </c>
      <c r="R2963" s="15">
        <f>Raw_Data!R2963</f>
        <v>4.49</v>
      </c>
      <c r="S2963" s="15">
        <f>Raw_Data!S2963</f>
        <v>0.72</v>
      </c>
      <c r="T2963" s="18">
        <f>IF(Raw_Data!T2963="",ROUND(AVERAGEIFS(Raw_Data!$T$2:$T$4001,Raw_Data!$E$2:$E$4001,E2963,Raw_Data!$D$2:$D$4001,D2963),2),IF(Raw_Data!T2963&gt;INDEX(Cleaning_Reference!$F$6:$F$13,MATCH(D2963,Cleaning_Reference!$A$6:$A$13,0)),INDEX(Cleaning_Reference!$F$6:$F$13,MATCH(D2963,Cleaning_Reference!$A$6:$A$13,0)),Raw_Data!T2963))</f>
        <v>1.44</v>
      </c>
      <c r="U2963" s="15">
        <f>Raw_Data!U2963</f>
        <v>11.35</v>
      </c>
      <c r="V2963" s="15">
        <f>Raw_Data!V2963</f>
        <v>22826</v>
      </c>
      <c r="W2963" s="15">
        <f>Raw_Data!W2963</f>
        <v>438126</v>
      </c>
      <c r="X2963" s="15">
        <f>Raw_Data!X2963</f>
        <v>259075</v>
      </c>
      <c r="Y2963" s="15">
        <f>Raw_Data!Y2963</f>
        <v>-179051</v>
      </c>
      <c r="Z2963" s="15">
        <f>Raw_Data!Z2963</f>
        <v>13030</v>
      </c>
      <c r="AA2963" s="15">
        <f>Raw_Data!AA2963</f>
        <v>0.871</v>
      </c>
      <c r="AB2963" s="15">
        <f>Raw_Data!AB2963</f>
        <v>55.1</v>
      </c>
      <c r="AC2963" s="19" t="str">
        <f>IF(Raw_Data!G2963="","Yes","No")</f>
        <v>No</v>
      </c>
      <c r="AD2963" s="19" t="str">
        <f>IF(Raw_Data!L2963="","Yes","No")</f>
        <v>No</v>
      </c>
      <c r="AE2963" s="19" t="str">
        <f>IF(Raw_Data!T2963="","Imputed",IF(Raw_Data!T2963&gt;INDEX(Cleaning_Reference!$F$6:$F$13,MATCH(D2963,Cleaning_Reference!$A$6:$A$13,0)),"Capped","Original"))</f>
        <v>Original</v>
      </c>
      <c r="AF2963" s="21">
        <f t="shared" si="46"/>
        <v>11.35</v>
      </c>
    </row>
    <row r="2964" spans="1:32" ht="15" customHeight="1" x14ac:dyDescent="0.3">
      <c r="A2964" s="20" t="str">
        <f>Raw_Data!A2964</f>
        <v>SF12963</v>
      </c>
      <c r="B2964" s="15" t="str">
        <f>Raw_Data!B2964</f>
        <v>Tamil Nadu</v>
      </c>
      <c r="C2964" s="15" t="str">
        <f>Raw_Data!C2964</f>
        <v>Krishna</v>
      </c>
      <c r="D2964" s="15" t="str">
        <f>Raw_Data!D2964</f>
        <v>Cotton</v>
      </c>
      <c r="E2964" s="15" t="str">
        <f>Raw_Data!E2964</f>
        <v>Kharif</v>
      </c>
      <c r="F2964" s="15">
        <f>Raw_Data!F2964</f>
        <v>0.99</v>
      </c>
      <c r="G2964" s="18">
        <f>IF(Raw_Data!G2964="",ROUND(AVERAGEIFS(Raw_Data!$G$2:$G$4001,Raw_Data!$E$2:$E$4001,E2964),1),Raw_Data!G2964)</f>
        <v>674.6</v>
      </c>
      <c r="H2964" s="15">
        <f>Raw_Data!H2964</f>
        <v>30.4</v>
      </c>
      <c r="I2964" s="15">
        <f>Raw_Data!I2964</f>
        <v>63.1</v>
      </c>
      <c r="J2964" s="15">
        <f>Raw_Data!J2964</f>
        <v>4.8</v>
      </c>
      <c r="K2964" s="15">
        <f>Raw_Data!K2964</f>
        <v>6.78</v>
      </c>
      <c r="L2964" s="18">
        <f>IF(Raw_Data!L2964="",ROUND(AVERAGEIFS(Raw_Data!$L$2:$L$4001,Raw_Data!$E$2:$E$4001,E2964),1),Raw_Data!L2964)</f>
        <v>29.5</v>
      </c>
      <c r="M2964" s="15">
        <f>Raw_Data!M2964</f>
        <v>102.1</v>
      </c>
      <c r="N2964" s="15">
        <f>Raw_Data!N2964</f>
        <v>61.1</v>
      </c>
      <c r="O2964" s="15">
        <f>Raw_Data!O2964</f>
        <v>134.1</v>
      </c>
      <c r="P2964" s="15" t="str">
        <f>Raw_Data!P2964</f>
        <v>Sprinkler</v>
      </c>
      <c r="Q2964" s="15">
        <f>Raw_Data!Q2964</f>
        <v>184.2</v>
      </c>
      <c r="R2964" s="15">
        <f>Raw_Data!R2964</f>
        <v>4.4800000000000004</v>
      </c>
      <c r="S2964" s="15">
        <f>Raw_Data!S2964</f>
        <v>0.94</v>
      </c>
      <c r="T2964" s="18">
        <f>IF(Raw_Data!T2964="",ROUND(AVERAGEIFS(Raw_Data!$T$2:$T$4001,Raw_Data!$E$2:$E$4001,E2964,Raw_Data!$D$2:$D$4001,D2964),2),IF(Raw_Data!T2964&gt;INDEX(Cleaning_Reference!$F$6:$F$13,MATCH(D2964,Cleaning_Reference!$A$6:$A$13,0)),INDEX(Cleaning_Reference!$F$6:$F$13,MATCH(D2964,Cleaning_Reference!$A$6:$A$13,0)),Raw_Data!T2964))</f>
        <v>2.0699999999999998</v>
      </c>
      <c r="U2964" s="15">
        <f>Raw_Data!U2964</f>
        <v>2.0499999999999998</v>
      </c>
      <c r="V2964" s="15">
        <f>Raw_Data!V2964</f>
        <v>64900</v>
      </c>
      <c r="W2964" s="15">
        <f>Raw_Data!W2964</f>
        <v>64662</v>
      </c>
      <c r="X2964" s="15">
        <f>Raw_Data!X2964</f>
        <v>133045</v>
      </c>
      <c r="Y2964" s="15">
        <f>Raw_Data!Y2964</f>
        <v>68383</v>
      </c>
      <c r="Z2964" s="15">
        <f>Raw_Data!Z2964</f>
        <v>863</v>
      </c>
      <c r="AA2964" s="15">
        <f>Raw_Data!AA2964</f>
        <v>2.375</v>
      </c>
      <c r="AB2964" s="15">
        <f>Raw_Data!AB2964</f>
        <v>53.7</v>
      </c>
      <c r="AC2964" s="19" t="str">
        <f>IF(Raw_Data!G2964="","Yes","No")</f>
        <v>No</v>
      </c>
      <c r="AD2964" s="19" t="str">
        <f>IF(Raw_Data!L2964="","Yes","No")</f>
        <v>No</v>
      </c>
      <c r="AE2964" s="19" t="str">
        <f>IF(Raw_Data!T2964="","Imputed",IF(Raw_Data!T2964&gt;INDEX(Cleaning_Reference!$F$6:$F$13,MATCH(D2964,Cleaning_Reference!$A$6:$A$13,0)),"Capped","Original"))</f>
        <v>Original</v>
      </c>
      <c r="AF2964" s="21">
        <f t="shared" si="46"/>
        <v>2.0499999999999998</v>
      </c>
    </row>
    <row r="2965" spans="1:32" ht="15" customHeight="1" x14ac:dyDescent="0.3">
      <c r="A2965" s="20" t="str">
        <f>Raw_Data!A2965</f>
        <v>SF12964</v>
      </c>
      <c r="B2965" s="15" t="str">
        <f>Raw_Data!B2965</f>
        <v>Maharashtra</v>
      </c>
      <c r="C2965" s="15" t="str">
        <f>Raw_Data!C2965</f>
        <v>Ludhiana</v>
      </c>
      <c r="D2965" s="15" t="str">
        <f>Raw_Data!D2965</f>
        <v>Cotton</v>
      </c>
      <c r="E2965" s="15" t="str">
        <f>Raw_Data!E2965</f>
        <v>Kharif</v>
      </c>
      <c r="F2965" s="15">
        <f>Raw_Data!F2965</f>
        <v>4.01</v>
      </c>
      <c r="G2965" s="18">
        <f>IF(Raw_Data!G2965="",ROUND(AVERAGEIFS(Raw_Data!$G$2:$G$4001,Raw_Data!$E$2:$E$4001,E2965),1),Raw_Data!G2965)</f>
        <v>1124.5</v>
      </c>
      <c r="H2965" s="15">
        <f>Raw_Data!H2965</f>
        <v>28.5</v>
      </c>
      <c r="I2965" s="15">
        <f>Raw_Data!I2965</f>
        <v>74.400000000000006</v>
      </c>
      <c r="J2965" s="15">
        <f>Raw_Data!J2965</f>
        <v>6.8</v>
      </c>
      <c r="K2965" s="15">
        <f>Raw_Data!K2965</f>
        <v>6.43</v>
      </c>
      <c r="L2965" s="18">
        <f>IF(Raw_Data!L2965="",ROUND(AVERAGEIFS(Raw_Data!$L$2:$L$4001,Raw_Data!$E$2:$E$4001,E2965),1),Raw_Data!L2965)</f>
        <v>23.6</v>
      </c>
      <c r="M2965" s="15">
        <f>Raw_Data!M2965</f>
        <v>129.4</v>
      </c>
      <c r="N2965" s="15">
        <f>Raw_Data!N2965</f>
        <v>22.9</v>
      </c>
      <c r="O2965" s="15">
        <f>Raw_Data!O2965</f>
        <v>93.6</v>
      </c>
      <c r="P2965" s="15" t="str">
        <f>Raw_Data!P2965</f>
        <v>Flood</v>
      </c>
      <c r="Q2965" s="15">
        <f>Raw_Data!Q2965</f>
        <v>178.7</v>
      </c>
      <c r="R2965" s="15">
        <f>Raw_Data!R2965</f>
        <v>7.69</v>
      </c>
      <c r="S2965" s="15">
        <f>Raw_Data!S2965</f>
        <v>0.83</v>
      </c>
      <c r="T2965" s="18">
        <f>IF(Raw_Data!T2965="",ROUND(AVERAGEIFS(Raw_Data!$T$2:$T$4001,Raw_Data!$E$2:$E$4001,E2965,Raw_Data!$D$2:$D$4001,D2965),2),IF(Raw_Data!T2965&gt;INDEX(Cleaning_Reference!$F$6:$F$13,MATCH(D2965,Cleaning_Reference!$A$6:$A$13,0)),INDEX(Cleaning_Reference!$F$6:$F$13,MATCH(D2965,Cleaning_Reference!$A$6:$A$13,0)),Raw_Data!T2965))</f>
        <v>1.43</v>
      </c>
      <c r="U2965" s="15">
        <f>Raw_Data!U2965</f>
        <v>5.73</v>
      </c>
      <c r="V2965" s="15">
        <f>Raw_Data!V2965</f>
        <v>77596</v>
      </c>
      <c r="W2965" s="15">
        <f>Raw_Data!W2965</f>
        <v>228464</v>
      </c>
      <c r="X2965" s="15">
        <f>Raw_Data!X2965</f>
        <v>444625</v>
      </c>
      <c r="Y2965" s="15">
        <f>Raw_Data!Y2965</f>
        <v>216161</v>
      </c>
      <c r="Z2965" s="15">
        <f>Raw_Data!Z2965</f>
        <v>3310</v>
      </c>
      <c r="AA2965" s="15">
        <f>Raw_Data!AA2965</f>
        <v>1.7310000000000001</v>
      </c>
      <c r="AB2965" s="15">
        <f>Raw_Data!AB2965</f>
        <v>59.2</v>
      </c>
      <c r="AC2965" s="19" t="str">
        <f>IF(Raw_Data!G2965="","Yes","No")</f>
        <v>No</v>
      </c>
      <c r="AD2965" s="19" t="str">
        <f>IF(Raw_Data!L2965="","Yes","No")</f>
        <v>No</v>
      </c>
      <c r="AE2965" s="19" t="str">
        <f>IF(Raw_Data!T2965="","Imputed",IF(Raw_Data!T2965&gt;INDEX(Cleaning_Reference!$F$6:$F$13,MATCH(D2965,Cleaning_Reference!$A$6:$A$13,0)),"Capped","Original"))</f>
        <v>Original</v>
      </c>
      <c r="AF2965" s="21">
        <f t="shared" si="46"/>
        <v>5.73</v>
      </c>
    </row>
    <row r="2966" spans="1:32" ht="15" customHeight="1" x14ac:dyDescent="0.3">
      <c r="A2966" s="20" t="str">
        <f>Raw_Data!A2966</f>
        <v>SF12965</v>
      </c>
      <c r="B2966" s="15" t="str">
        <f>Raw_Data!B2966</f>
        <v>Punjab</v>
      </c>
      <c r="C2966" s="15" t="str">
        <f>Raw_Data!C2966</f>
        <v>Indore</v>
      </c>
      <c r="D2966" s="15" t="str">
        <f>Raw_Data!D2966</f>
        <v>Wheat</v>
      </c>
      <c r="E2966" s="15" t="str">
        <f>Raw_Data!E2966</f>
        <v>Rabi</v>
      </c>
      <c r="F2966" s="15">
        <f>Raw_Data!F2966</f>
        <v>1.08</v>
      </c>
      <c r="G2966" s="18">
        <f>IF(Raw_Data!G2966="",ROUND(AVERAGEIFS(Raw_Data!$G$2:$G$4001,Raw_Data!$E$2:$E$4001,E2966),1),Raw_Data!G2966)</f>
        <v>847.8</v>
      </c>
      <c r="H2966" s="15">
        <f>Raw_Data!H2966</f>
        <v>27.6</v>
      </c>
      <c r="I2966" s="15">
        <f>Raw_Data!I2966</f>
        <v>62.6</v>
      </c>
      <c r="J2966" s="15">
        <f>Raw_Data!J2966</f>
        <v>7.8</v>
      </c>
      <c r="K2966" s="15">
        <f>Raw_Data!K2966</f>
        <v>5.84</v>
      </c>
      <c r="L2966" s="18">
        <f>IF(Raw_Data!L2966="",ROUND(AVERAGEIFS(Raw_Data!$L$2:$L$4001,Raw_Data!$E$2:$E$4001,E2966),1),Raw_Data!L2966)</f>
        <v>29.2</v>
      </c>
      <c r="M2966" s="15">
        <f>Raw_Data!M2966</f>
        <v>100.3</v>
      </c>
      <c r="N2966" s="15">
        <f>Raw_Data!N2966</f>
        <v>68.900000000000006</v>
      </c>
      <c r="O2966" s="15">
        <f>Raw_Data!O2966</f>
        <v>87.4</v>
      </c>
      <c r="P2966" s="15" t="str">
        <f>Raw_Data!P2966</f>
        <v>Drip</v>
      </c>
      <c r="Q2966" s="15">
        <f>Raw_Data!Q2966</f>
        <v>62.6</v>
      </c>
      <c r="R2966" s="15">
        <f>Raw_Data!R2966</f>
        <v>3.41</v>
      </c>
      <c r="S2966" s="15">
        <f>Raw_Data!S2966</f>
        <v>0.8</v>
      </c>
      <c r="T2966" s="18">
        <f>IF(Raw_Data!T2966="",ROUND(AVERAGEIFS(Raw_Data!$T$2:$T$4001,Raw_Data!$E$2:$E$4001,E2966,Raw_Data!$D$2:$D$4001,D2966),2),IF(Raw_Data!T2966&gt;INDEX(Cleaning_Reference!$F$6:$F$13,MATCH(D2966,Cleaning_Reference!$A$6:$A$13,0)),INDEX(Cleaning_Reference!$F$6:$F$13,MATCH(D2966,Cleaning_Reference!$A$6:$A$13,0)),Raw_Data!T2966))</f>
        <v>1.45</v>
      </c>
      <c r="U2966" s="15">
        <f>Raw_Data!U2966</f>
        <v>1.57</v>
      </c>
      <c r="V2966" s="15">
        <f>Raw_Data!V2966</f>
        <v>22945</v>
      </c>
      <c r="W2966" s="15">
        <f>Raw_Data!W2966</f>
        <v>61262</v>
      </c>
      <c r="X2966" s="15">
        <f>Raw_Data!X2966</f>
        <v>36024</v>
      </c>
      <c r="Y2966" s="15">
        <f>Raw_Data!Y2966</f>
        <v>-25238</v>
      </c>
      <c r="Z2966" s="15">
        <f>Raw_Data!Z2966</f>
        <v>480</v>
      </c>
      <c r="AA2966" s="15">
        <f>Raw_Data!AA2966</f>
        <v>3.2709999999999999</v>
      </c>
      <c r="AB2966" s="15">
        <f>Raw_Data!AB2966</f>
        <v>56.7</v>
      </c>
      <c r="AC2966" s="19" t="str">
        <f>IF(Raw_Data!G2966="","Yes","No")</f>
        <v>No</v>
      </c>
      <c r="AD2966" s="19" t="str">
        <f>IF(Raw_Data!L2966="","Yes","No")</f>
        <v>No</v>
      </c>
      <c r="AE2966" s="19" t="str">
        <f>IF(Raw_Data!T2966="","Imputed",IF(Raw_Data!T2966&gt;INDEX(Cleaning_Reference!$F$6:$F$13,MATCH(D2966,Cleaning_Reference!$A$6:$A$13,0)),"Capped","Original"))</f>
        <v>Original</v>
      </c>
      <c r="AF2966" s="21">
        <f t="shared" si="46"/>
        <v>1.57</v>
      </c>
    </row>
    <row r="2967" spans="1:32" ht="15" customHeight="1" x14ac:dyDescent="0.3">
      <c r="A2967" s="20" t="str">
        <f>Raw_Data!A2967</f>
        <v>SF12966</v>
      </c>
      <c r="B2967" s="15" t="str">
        <f>Raw_Data!B2967</f>
        <v>Maharashtra</v>
      </c>
      <c r="C2967" s="15" t="str">
        <f>Raw_Data!C2967</f>
        <v>Raichur</v>
      </c>
      <c r="D2967" s="15" t="str">
        <f>Raw_Data!D2967</f>
        <v>Pulses</v>
      </c>
      <c r="E2967" s="15" t="str">
        <f>Raw_Data!E2967</f>
        <v>Kharif</v>
      </c>
      <c r="F2967" s="15">
        <f>Raw_Data!F2967</f>
        <v>14.24</v>
      </c>
      <c r="G2967" s="18">
        <f>IF(Raw_Data!G2967="",ROUND(AVERAGEIFS(Raw_Data!$G$2:$G$4001,Raw_Data!$E$2:$E$4001,E2967),1),Raw_Data!G2967)</f>
        <v>1146.5</v>
      </c>
      <c r="H2967" s="15">
        <f>Raw_Data!H2967</f>
        <v>25.9</v>
      </c>
      <c r="I2967" s="15">
        <f>Raw_Data!I2967</f>
        <v>77.900000000000006</v>
      </c>
      <c r="J2967" s="15">
        <f>Raw_Data!J2967</f>
        <v>5.2</v>
      </c>
      <c r="K2967" s="15">
        <f>Raw_Data!K2967</f>
        <v>6.51</v>
      </c>
      <c r="L2967" s="18">
        <f>IF(Raw_Data!L2967="",ROUND(AVERAGEIFS(Raw_Data!$L$2:$L$4001,Raw_Data!$E$2:$E$4001,E2967),1),Raw_Data!L2967)</f>
        <v>35.9</v>
      </c>
      <c r="M2967" s="15">
        <f>Raw_Data!M2967</f>
        <v>143.69999999999999</v>
      </c>
      <c r="N2967" s="15">
        <f>Raw_Data!N2967</f>
        <v>48.4</v>
      </c>
      <c r="O2967" s="15">
        <f>Raw_Data!O2967</f>
        <v>126.7</v>
      </c>
      <c r="P2967" s="15" t="str">
        <f>Raw_Data!P2967</f>
        <v>Drip</v>
      </c>
      <c r="Q2967" s="15">
        <f>Raw_Data!Q2967</f>
        <v>327</v>
      </c>
      <c r="R2967" s="15">
        <f>Raw_Data!R2967</f>
        <v>8</v>
      </c>
      <c r="S2967" s="15">
        <f>Raw_Data!S2967</f>
        <v>0.97</v>
      </c>
      <c r="T2967" s="18">
        <f>IF(Raw_Data!T2967="",ROUND(AVERAGEIFS(Raw_Data!$T$2:$T$4001,Raw_Data!$E$2:$E$4001,E2967,Raw_Data!$D$2:$D$4001,D2967),2),IF(Raw_Data!T2967&gt;INDEX(Cleaning_Reference!$F$6:$F$13,MATCH(D2967,Cleaning_Reference!$A$6:$A$13,0)),INDEX(Cleaning_Reference!$F$6:$F$13,MATCH(D2967,Cleaning_Reference!$A$6:$A$13,0)),Raw_Data!T2967))</f>
        <v>1.4</v>
      </c>
      <c r="U2967" s="15">
        <f>Raw_Data!U2967</f>
        <v>19.940000000000001</v>
      </c>
      <c r="V2967" s="15">
        <f>Raw_Data!V2967</f>
        <v>66983</v>
      </c>
      <c r="W2967" s="15">
        <f>Raw_Data!W2967</f>
        <v>1043149</v>
      </c>
      <c r="X2967" s="15">
        <f>Raw_Data!X2967</f>
        <v>1335641</v>
      </c>
      <c r="Y2967" s="15">
        <f>Raw_Data!Y2967</f>
        <v>292492</v>
      </c>
      <c r="Z2967" s="15">
        <f>Raw_Data!Z2967</f>
        <v>4145</v>
      </c>
      <c r="AA2967" s="15">
        <f>Raw_Data!AA2967</f>
        <v>4.8109999999999999</v>
      </c>
      <c r="AB2967" s="15">
        <f>Raw_Data!AB2967</f>
        <v>48.4</v>
      </c>
      <c r="AC2967" s="19" t="str">
        <f>IF(Raw_Data!G2967="","Yes","No")</f>
        <v>No</v>
      </c>
      <c r="AD2967" s="19" t="str">
        <f>IF(Raw_Data!L2967="","Yes","No")</f>
        <v>No</v>
      </c>
      <c r="AE2967" s="19" t="str">
        <f>IF(Raw_Data!T2967="","Imputed",IF(Raw_Data!T2967&gt;INDEX(Cleaning_Reference!$F$6:$F$13,MATCH(D2967,Cleaning_Reference!$A$6:$A$13,0)),"Capped","Original"))</f>
        <v>Original</v>
      </c>
      <c r="AF2967" s="21">
        <f t="shared" si="46"/>
        <v>19.940000000000001</v>
      </c>
    </row>
    <row r="2968" spans="1:32" ht="15" customHeight="1" x14ac:dyDescent="0.3">
      <c r="A2968" s="20" t="str">
        <f>Raw_Data!A2968</f>
        <v>SF12967</v>
      </c>
      <c r="B2968" s="15" t="str">
        <f>Raw_Data!B2968</f>
        <v>Karnataka</v>
      </c>
      <c r="C2968" s="15" t="str">
        <f>Raw_Data!C2968</f>
        <v>Indore</v>
      </c>
      <c r="D2968" s="15" t="str">
        <f>Raw_Data!D2968</f>
        <v>Groundnut</v>
      </c>
      <c r="E2968" s="15" t="str">
        <f>Raw_Data!E2968</f>
        <v>Rabi</v>
      </c>
      <c r="F2968" s="15">
        <f>Raw_Data!F2968</f>
        <v>6.36</v>
      </c>
      <c r="G2968" s="18">
        <f>IF(Raw_Data!G2968="",ROUND(AVERAGEIFS(Raw_Data!$G$2:$G$4001,Raw_Data!$E$2:$E$4001,E2968),1),Raw_Data!G2968)</f>
        <v>456</v>
      </c>
      <c r="H2968" s="15">
        <f>Raw_Data!H2968</f>
        <v>23.9</v>
      </c>
      <c r="I2968" s="15">
        <f>Raw_Data!I2968</f>
        <v>61.2</v>
      </c>
      <c r="J2968" s="15">
        <f>Raw_Data!J2968</f>
        <v>9.1</v>
      </c>
      <c r="K2968" s="15">
        <f>Raw_Data!K2968</f>
        <v>6.62</v>
      </c>
      <c r="L2968" s="18">
        <f>IF(Raw_Data!L2968="",ROUND(AVERAGEIFS(Raw_Data!$L$2:$L$4001,Raw_Data!$E$2:$E$4001,E2968),1),Raw_Data!L2968)</f>
        <v>31.5</v>
      </c>
      <c r="M2968" s="15">
        <f>Raw_Data!M2968</f>
        <v>110.9</v>
      </c>
      <c r="N2968" s="15">
        <f>Raw_Data!N2968</f>
        <v>72.900000000000006</v>
      </c>
      <c r="O2968" s="15">
        <f>Raw_Data!O2968</f>
        <v>128</v>
      </c>
      <c r="P2968" s="15" t="str">
        <f>Raw_Data!P2968</f>
        <v>Flood</v>
      </c>
      <c r="Q2968" s="15">
        <f>Raw_Data!Q2968</f>
        <v>131.69999999999999</v>
      </c>
      <c r="R2968" s="15">
        <f>Raw_Data!R2968</f>
        <v>4.1500000000000004</v>
      </c>
      <c r="S2968" s="15">
        <f>Raw_Data!S2968</f>
        <v>0.82</v>
      </c>
      <c r="T2968" s="18">
        <f>IF(Raw_Data!T2968="",ROUND(AVERAGEIFS(Raw_Data!$T$2:$T$4001,Raw_Data!$E$2:$E$4001,E2968,Raw_Data!$D$2:$D$4001,D2968),2),IF(Raw_Data!T2968&gt;INDEX(Cleaning_Reference!$F$6:$F$13,MATCH(D2968,Cleaning_Reference!$A$6:$A$13,0)),INDEX(Cleaning_Reference!$F$6:$F$13,MATCH(D2968,Cleaning_Reference!$A$6:$A$13,0)),Raw_Data!T2968))</f>
        <v>1.77</v>
      </c>
      <c r="U2968" s="15">
        <f>Raw_Data!U2968</f>
        <v>11.26</v>
      </c>
      <c r="V2968" s="15">
        <f>Raw_Data!V2968</f>
        <v>54440</v>
      </c>
      <c r="W2968" s="15">
        <f>Raw_Data!W2968</f>
        <v>346168</v>
      </c>
      <c r="X2968" s="15">
        <f>Raw_Data!X2968</f>
        <v>612994</v>
      </c>
      <c r="Y2968" s="15">
        <f>Raw_Data!Y2968</f>
        <v>266826</v>
      </c>
      <c r="Z2968" s="15">
        <f>Raw_Data!Z2968</f>
        <v>3837</v>
      </c>
      <c r="AA2968" s="15">
        <f>Raw_Data!AA2968</f>
        <v>2.9350000000000001</v>
      </c>
      <c r="AB2968" s="15">
        <f>Raw_Data!AB2968</f>
        <v>42.7</v>
      </c>
      <c r="AC2968" s="19" t="str">
        <f>IF(Raw_Data!G2968="","Yes","No")</f>
        <v>No</v>
      </c>
      <c r="AD2968" s="19" t="str">
        <f>IF(Raw_Data!L2968="","Yes","No")</f>
        <v>No</v>
      </c>
      <c r="AE2968" s="19" t="str">
        <f>IF(Raw_Data!T2968="","Imputed",IF(Raw_Data!T2968&gt;INDEX(Cleaning_Reference!$F$6:$F$13,MATCH(D2968,Cleaning_Reference!$A$6:$A$13,0)),"Capped","Original"))</f>
        <v>Original</v>
      </c>
      <c r="AF2968" s="21">
        <f t="shared" si="46"/>
        <v>11.26</v>
      </c>
    </row>
    <row r="2969" spans="1:32" ht="15" customHeight="1" x14ac:dyDescent="0.3">
      <c r="A2969" s="20" t="str">
        <f>Raw_Data!A2969</f>
        <v>SF12968</v>
      </c>
      <c r="B2969" s="15" t="str">
        <f>Raw_Data!B2969</f>
        <v>Karnataka</v>
      </c>
      <c r="C2969" s="15" t="str">
        <f>Raw_Data!C2969</f>
        <v>Guntur</v>
      </c>
      <c r="D2969" s="15" t="str">
        <f>Raw_Data!D2969</f>
        <v>Chilli</v>
      </c>
      <c r="E2969" s="15" t="str">
        <f>Raw_Data!E2969</f>
        <v>Kharif</v>
      </c>
      <c r="F2969" s="15">
        <f>Raw_Data!F2969</f>
        <v>9.0500000000000007</v>
      </c>
      <c r="G2969" s="18">
        <f>IF(Raw_Data!G2969="",ROUND(AVERAGEIFS(Raw_Data!$G$2:$G$4001,Raw_Data!$E$2:$E$4001,E2969),1),Raw_Data!G2969)</f>
        <v>847.1</v>
      </c>
      <c r="H2969" s="15">
        <f>Raw_Data!H2969</f>
        <v>28.7</v>
      </c>
      <c r="I2969" s="15">
        <f>Raw_Data!I2969</f>
        <v>83.2</v>
      </c>
      <c r="J2969" s="15">
        <f>Raw_Data!J2969</f>
        <v>9.5</v>
      </c>
      <c r="K2969" s="15">
        <f>Raw_Data!K2969</f>
        <v>7.24</v>
      </c>
      <c r="L2969" s="18">
        <f>IF(Raw_Data!L2969="",ROUND(AVERAGEIFS(Raw_Data!$L$2:$L$4001,Raw_Data!$E$2:$E$4001,E2969),1),Raw_Data!L2969)</f>
        <v>32.799999999999997</v>
      </c>
      <c r="M2969" s="15">
        <f>Raw_Data!M2969</f>
        <v>111.9</v>
      </c>
      <c r="N2969" s="15">
        <f>Raw_Data!N2969</f>
        <v>40.1</v>
      </c>
      <c r="O2969" s="15">
        <f>Raw_Data!O2969</f>
        <v>106.3</v>
      </c>
      <c r="P2969" s="15" t="str">
        <f>Raw_Data!P2969</f>
        <v>Drip</v>
      </c>
      <c r="Q2969" s="15">
        <f>Raw_Data!Q2969</f>
        <v>144.1</v>
      </c>
      <c r="R2969" s="15">
        <f>Raw_Data!R2969</f>
        <v>5.34</v>
      </c>
      <c r="S2969" s="15">
        <f>Raw_Data!S2969</f>
        <v>0.66</v>
      </c>
      <c r="T2969" s="18">
        <f>IF(Raw_Data!T2969="",ROUND(AVERAGEIFS(Raw_Data!$T$2:$T$4001,Raw_Data!$E$2:$E$4001,E2969,Raw_Data!$D$2:$D$4001,D2969),2),IF(Raw_Data!T2969&gt;INDEX(Cleaning_Reference!$F$6:$F$13,MATCH(D2969,Cleaning_Reference!$A$6:$A$13,0)),INDEX(Cleaning_Reference!$F$6:$F$13,MATCH(D2969,Cleaning_Reference!$A$6:$A$13,0)),Raw_Data!T2969))</f>
        <v>2.0099999999999998</v>
      </c>
      <c r="U2969" s="15">
        <f>Raw_Data!U2969</f>
        <v>18.190000000000001</v>
      </c>
      <c r="V2969" s="15">
        <f>Raw_Data!V2969</f>
        <v>94760</v>
      </c>
      <c r="W2969" s="15">
        <f>Raw_Data!W2969</f>
        <v>427583</v>
      </c>
      <c r="X2969" s="15">
        <f>Raw_Data!X2969</f>
        <v>1723684</v>
      </c>
      <c r="Y2969" s="15">
        <f>Raw_Data!Y2969</f>
        <v>1296101</v>
      </c>
      <c r="Z2969" s="15">
        <f>Raw_Data!Z2969</f>
        <v>5004</v>
      </c>
      <c r="AA2969" s="15">
        <f>Raw_Data!AA2969</f>
        <v>3.6349999999999998</v>
      </c>
      <c r="AB2969" s="15">
        <f>Raw_Data!AB2969</f>
        <v>47.9</v>
      </c>
      <c r="AC2969" s="19" t="str">
        <f>IF(Raw_Data!G2969="","Yes","No")</f>
        <v>No</v>
      </c>
      <c r="AD2969" s="19" t="str">
        <f>IF(Raw_Data!L2969="","Yes","No")</f>
        <v>No</v>
      </c>
      <c r="AE2969" s="19" t="str">
        <f>IF(Raw_Data!T2969="","Imputed",IF(Raw_Data!T2969&gt;INDEX(Cleaning_Reference!$F$6:$F$13,MATCH(D2969,Cleaning_Reference!$A$6:$A$13,0)),"Capped","Original"))</f>
        <v>Original</v>
      </c>
      <c r="AF2969" s="21">
        <f t="shared" si="46"/>
        <v>18.190000000000001</v>
      </c>
    </row>
    <row r="2970" spans="1:32" ht="15" customHeight="1" x14ac:dyDescent="0.3">
      <c r="A2970" s="20" t="str">
        <f>Raw_Data!A2970</f>
        <v>SF12969</v>
      </c>
      <c r="B2970" s="15" t="str">
        <f>Raw_Data!B2970</f>
        <v>Gujarat</v>
      </c>
      <c r="C2970" s="15" t="str">
        <f>Raw_Data!C2970</f>
        <v>Raichur</v>
      </c>
      <c r="D2970" s="15" t="str">
        <f>Raw_Data!D2970</f>
        <v>Pulses</v>
      </c>
      <c r="E2970" s="15" t="str">
        <f>Raw_Data!E2970</f>
        <v>Zaid</v>
      </c>
      <c r="F2970" s="15">
        <f>Raw_Data!F2970</f>
        <v>12.11</v>
      </c>
      <c r="G2970" s="18">
        <f>IF(Raw_Data!G2970="",ROUND(AVERAGEIFS(Raw_Data!$G$2:$G$4001,Raw_Data!$E$2:$E$4001,E2970),1),Raw_Data!G2970)</f>
        <v>335.7</v>
      </c>
      <c r="H2970" s="15">
        <f>Raw_Data!H2970</f>
        <v>25.2</v>
      </c>
      <c r="I2970" s="15">
        <f>Raw_Data!I2970</f>
        <v>52.2</v>
      </c>
      <c r="J2970" s="15">
        <f>Raw_Data!J2970</f>
        <v>8.1</v>
      </c>
      <c r="K2970" s="15">
        <f>Raw_Data!K2970</f>
        <v>6.97</v>
      </c>
      <c r="L2970" s="18">
        <f>IF(Raw_Data!L2970="",ROUND(AVERAGEIFS(Raw_Data!$L$2:$L$4001,Raw_Data!$E$2:$E$4001,E2970),1),Raw_Data!L2970)</f>
        <v>17.5</v>
      </c>
      <c r="M2970" s="15">
        <f>Raw_Data!M2970</f>
        <v>112.8</v>
      </c>
      <c r="N2970" s="15">
        <f>Raw_Data!N2970</f>
        <v>45.7</v>
      </c>
      <c r="O2970" s="15">
        <f>Raw_Data!O2970</f>
        <v>106.3</v>
      </c>
      <c r="P2970" s="15" t="str">
        <f>Raw_Data!P2970</f>
        <v>Sprinkler</v>
      </c>
      <c r="Q2970" s="15">
        <f>Raw_Data!Q2970</f>
        <v>215.9</v>
      </c>
      <c r="R2970" s="15">
        <f>Raw_Data!R2970</f>
        <v>4.5199999999999996</v>
      </c>
      <c r="S2970" s="15">
        <f>Raw_Data!S2970</f>
        <v>0.94</v>
      </c>
      <c r="T2970" s="18">
        <f>IF(Raw_Data!T2970="",ROUND(AVERAGEIFS(Raw_Data!$T$2:$T$4001,Raw_Data!$E$2:$E$4001,E2970,Raw_Data!$D$2:$D$4001,D2970),2),IF(Raw_Data!T2970&gt;INDEX(Cleaning_Reference!$F$6:$F$13,MATCH(D2970,Cleaning_Reference!$A$6:$A$13,0)),INDEX(Cleaning_Reference!$F$6:$F$13,MATCH(D2970,Cleaning_Reference!$A$6:$A$13,0)),Raw_Data!T2970))</f>
        <v>1.1200000000000001</v>
      </c>
      <c r="U2970" s="15">
        <f>Raw_Data!U2970</f>
        <v>13.56</v>
      </c>
      <c r="V2970" s="15">
        <f>Raw_Data!V2970</f>
        <v>70628</v>
      </c>
      <c r="W2970" s="15">
        <f>Raw_Data!W2970</f>
        <v>842221</v>
      </c>
      <c r="X2970" s="15">
        <f>Raw_Data!X2970</f>
        <v>957716</v>
      </c>
      <c r="Y2970" s="15">
        <f>Raw_Data!Y2970</f>
        <v>115495</v>
      </c>
      <c r="Z2970" s="15">
        <f>Raw_Data!Z2970</f>
        <v>4561</v>
      </c>
      <c r="AA2970" s="15">
        <f>Raw_Data!AA2970</f>
        <v>2.9729999999999999</v>
      </c>
      <c r="AB2970" s="15">
        <f>Raw_Data!AB2970</f>
        <v>40.299999999999997</v>
      </c>
      <c r="AC2970" s="19" t="str">
        <f>IF(Raw_Data!G2970="","Yes","No")</f>
        <v>No</v>
      </c>
      <c r="AD2970" s="19" t="str">
        <f>IF(Raw_Data!L2970="","Yes","No")</f>
        <v>No</v>
      </c>
      <c r="AE2970" s="19" t="str">
        <f>IF(Raw_Data!T2970="","Imputed",IF(Raw_Data!T2970&gt;INDEX(Cleaning_Reference!$F$6:$F$13,MATCH(D2970,Cleaning_Reference!$A$6:$A$13,0)),"Capped","Original"))</f>
        <v>Original</v>
      </c>
      <c r="AF2970" s="21">
        <f t="shared" si="46"/>
        <v>13.56</v>
      </c>
    </row>
    <row r="2971" spans="1:32" ht="15" customHeight="1" x14ac:dyDescent="0.3">
      <c r="A2971" s="20" t="str">
        <f>Raw_Data!A2971</f>
        <v>SF12970</v>
      </c>
      <c r="B2971" s="15" t="str">
        <f>Raw_Data!B2971</f>
        <v>Punjab</v>
      </c>
      <c r="C2971" s="15" t="str">
        <f>Raw_Data!C2971</f>
        <v>Nalgonda</v>
      </c>
      <c r="D2971" s="15" t="str">
        <f>Raw_Data!D2971</f>
        <v>Rice</v>
      </c>
      <c r="E2971" s="15" t="str">
        <f>Raw_Data!E2971</f>
        <v>Kharif</v>
      </c>
      <c r="F2971" s="15">
        <f>Raw_Data!F2971</f>
        <v>1.46</v>
      </c>
      <c r="G2971" s="18">
        <f>IF(Raw_Data!G2971="",ROUND(AVERAGEIFS(Raw_Data!$G$2:$G$4001,Raw_Data!$E$2:$E$4001,E2971),1),Raw_Data!G2971)</f>
        <v>444.2</v>
      </c>
      <c r="H2971" s="15">
        <f>Raw_Data!H2971</f>
        <v>32.200000000000003</v>
      </c>
      <c r="I2971" s="15">
        <f>Raw_Data!I2971</f>
        <v>81.599999999999994</v>
      </c>
      <c r="J2971" s="15">
        <f>Raw_Data!J2971</f>
        <v>7.5</v>
      </c>
      <c r="K2971" s="15">
        <f>Raw_Data!K2971</f>
        <v>6.08</v>
      </c>
      <c r="L2971" s="18">
        <f>IF(Raw_Data!L2971="",ROUND(AVERAGEIFS(Raw_Data!$L$2:$L$4001,Raw_Data!$E$2:$E$4001,E2971),1),Raw_Data!L2971)</f>
        <v>27</v>
      </c>
      <c r="M2971" s="15">
        <f>Raw_Data!M2971</f>
        <v>142.5</v>
      </c>
      <c r="N2971" s="15">
        <f>Raw_Data!N2971</f>
        <v>65.099999999999994</v>
      </c>
      <c r="O2971" s="15">
        <f>Raw_Data!O2971</f>
        <v>69.400000000000006</v>
      </c>
      <c r="P2971" s="15" t="str">
        <f>Raw_Data!P2971</f>
        <v>Rainfed</v>
      </c>
      <c r="Q2971" s="15">
        <f>Raw_Data!Q2971</f>
        <v>217.4</v>
      </c>
      <c r="R2971" s="15">
        <f>Raw_Data!R2971</f>
        <v>7.06</v>
      </c>
      <c r="S2971" s="15">
        <f>Raw_Data!S2971</f>
        <v>0.96</v>
      </c>
      <c r="T2971" s="18">
        <f>IF(Raw_Data!T2971="",ROUND(AVERAGEIFS(Raw_Data!$T$2:$T$4001,Raw_Data!$E$2:$E$4001,E2971,Raw_Data!$D$2:$D$4001,D2971),2),IF(Raw_Data!T2971&gt;INDEX(Cleaning_Reference!$F$6:$F$13,MATCH(D2971,Cleaning_Reference!$A$6:$A$13,0)),INDEX(Cleaning_Reference!$F$6:$F$13,MATCH(D2971,Cleaning_Reference!$A$6:$A$13,0)),Raw_Data!T2971))</f>
        <v>1.86</v>
      </c>
      <c r="U2971" s="15">
        <f>Raw_Data!U2971</f>
        <v>2.72</v>
      </c>
      <c r="V2971" s="15">
        <f>Raw_Data!V2971</f>
        <v>19471</v>
      </c>
      <c r="W2971" s="15">
        <f>Raw_Data!W2971</f>
        <v>114859</v>
      </c>
      <c r="X2971" s="15">
        <f>Raw_Data!X2971</f>
        <v>52961</v>
      </c>
      <c r="Y2971" s="15">
        <f>Raw_Data!Y2971</f>
        <v>-61898</v>
      </c>
      <c r="Z2971" s="15">
        <f>Raw_Data!Z2971</f>
        <v>1132</v>
      </c>
      <c r="AA2971" s="15">
        <f>Raw_Data!AA2971</f>
        <v>2.403</v>
      </c>
      <c r="AB2971" s="15">
        <f>Raw_Data!AB2971</f>
        <v>47.1</v>
      </c>
      <c r="AC2971" s="19" t="str">
        <f>IF(Raw_Data!G2971="","Yes","No")</f>
        <v>No</v>
      </c>
      <c r="AD2971" s="19" t="str">
        <f>IF(Raw_Data!L2971="","Yes","No")</f>
        <v>No</v>
      </c>
      <c r="AE2971" s="19" t="str">
        <f>IF(Raw_Data!T2971="","Imputed",IF(Raw_Data!T2971&gt;INDEX(Cleaning_Reference!$F$6:$F$13,MATCH(D2971,Cleaning_Reference!$A$6:$A$13,0)),"Capped","Original"))</f>
        <v>Original</v>
      </c>
      <c r="AF2971" s="21">
        <f t="shared" si="46"/>
        <v>2.72</v>
      </c>
    </row>
    <row r="2972" spans="1:32" ht="15" customHeight="1" x14ac:dyDescent="0.3">
      <c r="A2972" s="20" t="str">
        <f>Raw_Data!A2972</f>
        <v>SF12971</v>
      </c>
      <c r="B2972" s="15" t="str">
        <f>Raw_Data!B2972</f>
        <v>Madhya Pradesh</v>
      </c>
      <c r="C2972" s="15" t="str">
        <f>Raw_Data!C2972</f>
        <v>Erode</v>
      </c>
      <c r="D2972" s="15" t="str">
        <f>Raw_Data!D2972</f>
        <v>Wheat</v>
      </c>
      <c r="E2972" s="15" t="str">
        <f>Raw_Data!E2972</f>
        <v>Zaid</v>
      </c>
      <c r="F2972" s="15">
        <f>Raw_Data!F2972</f>
        <v>4.79</v>
      </c>
      <c r="G2972" s="18">
        <f>IF(Raw_Data!G2972="",ROUND(AVERAGEIFS(Raw_Data!$G$2:$G$4001,Raw_Data!$E$2:$E$4001,E2972),1),Raw_Data!G2972)</f>
        <v>205.9</v>
      </c>
      <c r="H2972" s="15">
        <f>Raw_Data!H2972</f>
        <v>30.7</v>
      </c>
      <c r="I2972" s="15">
        <f>Raw_Data!I2972</f>
        <v>55.2</v>
      </c>
      <c r="J2972" s="15">
        <f>Raw_Data!J2972</f>
        <v>7.5</v>
      </c>
      <c r="K2972" s="15">
        <f>Raw_Data!K2972</f>
        <v>6.95</v>
      </c>
      <c r="L2972" s="18">
        <f>IF(Raw_Data!L2972="",ROUND(AVERAGEIFS(Raw_Data!$L$2:$L$4001,Raw_Data!$E$2:$E$4001,E2972),1),Raw_Data!L2972)</f>
        <v>20.5</v>
      </c>
      <c r="M2972" s="15">
        <f>Raw_Data!M2972</f>
        <v>71.599999999999994</v>
      </c>
      <c r="N2972" s="15">
        <f>Raw_Data!N2972</f>
        <v>104.3</v>
      </c>
      <c r="O2972" s="15">
        <f>Raw_Data!O2972</f>
        <v>84.5</v>
      </c>
      <c r="P2972" s="15" t="str">
        <f>Raw_Data!P2972</f>
        <v>Rainfed</v>
      </c>
      <c r="Q2972" s="15">
        <f>Raw_Data!Q2972</f>
        <v>182.7</v>
      </c>
      <c r="R2972" s="15">
        <f>Raw_Data!R2972</f>
        <v>5.47</v>
      </c>
      <c r="S2972" s="15">
        <f>Raw_Data!S2972</f>
        <v>0.69</v>
      </c>
      <c r="T2972" s="18">
        <f>IF(Raw_Data!T2972="",ROUND(AVERAGEIFS(Raw_Data!$T$2:$T$4001,Raw_Data!$E$2:$E$4001,E2972,Raw_Data!$D$2:$D$4001,D2972),2),IF(Raw_Data!T2972&gt;INDEX(Cleaning_Reference!$F$6:$F$13,MATCH(D2972,Cleaning_Reference!$A$6:$A$13,0)),INDEX(Cleaning_Reference!$F$6:$F$13,MATCH(D2972,Cleaning_Reference!$A$6:$A$13,0)),Raw_Data!T2972))</f>
        <v>1.77</v>
      </c>
      <c r="U2972" s="15">
        <f>Raw_Data!U2972</f>
        <v>8.48</v>
      </c>
      <c r="V2972" s="15">
        <f>Raw_Data!V2972</f>
        <v>21680</v>
      </c>
      <c r="W2972" s="15">
        <f>Raw_Data!W2972</f>
        <v>271131</v>
      </c>
      <c r="X2972" s="15">
        <f>Raw_Data!X2972</f>
        <v>183846</v>
      </c>
      <c r="Y2972" s="15">
        <f>Raw_Data!Y2972</f>
        <v>-87285</v>
      </c>
      <c r="Z2972" s="15">
        <f>Raw_Data!Z2972</f>
        <v>1321</v>
      </c>
      <c r="AA2972" s="15">
        <f>Raw_Data!AA2972</f>
        <v>6.4189999999999996</v>
      </c>
      <c r="AB2972" s="15">
        <f>Raw_Data!AB2972</f>
        <v>45.1</v>
      </c>
      <c r="AC2972" s="19" t="str">
        <f>IF(Raw_Data!G2972="","Yes","No")</f>
        <v>No</v>
      </c>
      <c r="AD2972" s="19" t="str">
        <f>IF(Raw_Data!L2972="","Yes","No")</f>
        <v>No</v>
      </c>
      <c r="AE2972" s="19" t="str">
        <f>IF(Raw_Data!T2972="","Imputed",IF(Raw_Data!T2972&gt;INDEX(Cleaning_Reference!$F$6:$F$13,MATCH(D2972,Cleaning_Reference!$A$6:$A$13,0)),"Capped","Original"))</f>
        <v>Original</v>
      </c>
      <c r="AF2972" s="21">
        <f t="shared" si="46"/>
        <v>8.48</v>
      </c>
    </row>
    <row r="2973" spans="1:32" ht="15" customHeight="1" x14ac:dyDescent="0.3">
      <c r="A2973" s="20" t="str">
        <f>Raw_Data!A2973</f>
        <v>SF12972</v>
      </c>
      <c r="B2973" s="15" t="str">
        <f>Raw_Data!B2973</f>
        <v>Andhra Pradesh</v>
      </c>
      <c r="C2973" s="15" t="str">
        <f>Raw_Data!C2973</f>
        <v>Ludhiana</v>
      </c>
      <c r="D2973" s="15" t="str">
        <f>Raw_Data!D2973</f>
        <v>Groundnut</v>
      </c>
      <c r="E2973" s="15" t="str">
        <f>Raw_Data!E2973</f>
        <v>Rabi</v>
      </c>
      <c r="F2973" s="15">
        <f>Raw_Data!F2973</f>
        <v>14.57</v>
      </c>
      <c r="G2973" s="18">
        <f>IF(Raw_Data!G2973="",ROUND(AVERAGEIFS(Raw_Data!$G$2:$G$4001,Raw_Data!$E$2:$E$4001,E2973),1),Raw_Data!G2973)</f>
        <v>366.1</v>
      </c>
      <c r="H2973" s="15">
        <f>Raw_Data!H2973</f>
        <v>30.4</v>
      </c>
      <c r="I2973" s="15">
        <f>Raw_Data!I2973</f>
        <v>51.3</v>
      </c>
      <c r="J2973" s="15">
        <f>Raw_Data!J2973</f>
        <v>6.5</v>
      </c>
      <c r="K2973" s="15">
        <f>Raw_Data!K2973</f>
        <v>7.3</v>
      </c>
      <c r="L2973" s="18">
        <f>IF(Raw_Data!L2973="",ROUND(AVERAGEIFS(Raw_Data!$L$2:$L$4001,Raw_Data!$E$2:$E$4001,E2973),1),Raw_Data!L2973)</f>
        <v>23.9</v>
      </c>
      <c r="M2973" s="15">
        <f>Raw_Data!M2973</f>
        <v>97.5</v>
      </c>
      <c r="N2973" s="15">
        <f>Raw_Data!N2973</f>
        <v>33.6</v>
      </c>
      <c r="O2973" s="15">
        <f>Raw_Data!O2973</f>
        <v>150.19999999999999</v>
      </c>
      <c r="P2973" s="15" t="str">
        <f>Raw_Data!P2973</f>
        <v>Drip</v>
      </c>
      <c r="Q2973" s="15">
        <f>Raw_Data!Q2973</f>
        <v>400</v>
      </c>
      <c r="R2973" s="15">
        <f>Raw_Data!R2973</f>
        <v>4.9800000000000004</v>
      </c>
      <c r="S2973" s="15">
        <f>Raw_Data!S2973</f>
        <v>0.7</v>
      </c>
      <c r="T2973" s="18">
        <f>IF(Raw_Data!T2973="",ROUND(AVERAGEIFS(Raw_Data!$T$2:$T$4001,Raw_Data!$E$2:$E$4001,E2973,Raw_Data!$D$2:$D$4001,D2973),2),IF(Raw_Data!T2973&gt;INDEX(Cleaning_Reference!$F$6:$F$13,MATCH(D2973,Cleaning_Reference!$A$6:$A$13,0)),INDEX(Cleaning_Reference!$F$6:$F$13,MATCH(D2973,Cleaning_Reference!$A$6:$A$13,0)),Raw_Data!T2973))</f>
        <v>1.06</v>
      </c>
      <c r="U2973" s="15">
        <f>Raw_Data!U2973</f>
        <v>15.44</v>
      </c>
      <c r="V2973" s="15">
        <f>Raw_Data!V2973</f>
        <v>61863</v>
      </c>
      <c r="W2973" s="15">
        <f>Raw_Data!W2973</f>
        <v>1179084</v>
      </c>
      <c r="X2973" s="15">
        <f>Raw_Data!X2973</f>
        <v>955165</v>
      </c>
      <c r="Y2973" s="15">
        <f>Raw_Data!Y2973</f>
        <v>-223919</v>
      </c>
      <c r="Z2973" s="15">
        <f>Raw_Data!Z2973</f>
        <v>6874</v>
      </c>
      <c r="AA2973" s="15">
        <f>Raw_Data!AA2973</f>
        <v>2.246</v>
      </c>
      <c r="AB2973" s="15">
        <f>Raw_Data!AB2973</f>
        <v>52.4</v>
      </c>
      <c r="AC2973" s="19" t="str">
        <f>IF(Raw_Data!G2973="","Yes","No")</f>
        <v>No</v>
      </c>
      <c r="AD2973" s="19" t="str">
        <f>IF(Raw_Data!L2973="","Yes","No")</f>
        <v>No</v>
      </c>
      <c r="AE2973" s="19" t="str">
        <f>IF(Raw_Data!T2973="","Imputed",IF(Raw_Data!T2973&gt;INDEX(Cleaning_Reference!$F$6:$F$13,MATCH(D2973,Cleaning_Reference!$A$6:$A$13,0)),"Capped","Original"))</f>
        <v>Original</v>
      </c>
      <c r="AF2973" s="21">
        <f t="shared" si="46"/>
        <v>15.44</v>
      </c>
    </row>
    <row r="2974" spans="1:32" ht="15" customHeight="1" x14ac:dyDescent="0.3">
      <c r="A2974" s="20" t="str">
        <f>Raw_Data!A2974</f>
        <v>SF12973</v>
      </c>
      <c r="B2974" s="15" t="str">
        <f>Raw_Data!B2974</f>
        <v>Karnataka</v>
      </c>
      <c r="C2974" s="15" t="str">
        <f>Raw_Data!C2974</f>
        <v>Rajkot</v>
      </c>
      <c r="D2974" s="15" t="str">
        <f>Raw_Data!D2974</f>
        <v>Pulses</v>
      </c>
      <c r="E2974" s="15" t="str">
        <f>Raw_Data!E2974</f>
        <v>Zaid</v>
      </c>
      <c r="F2974" s="15">
        <f>Raw_Data!F2974</f>
        <v>7.13</v>
      </c>
      <c r="G2974" s="18">
        <f>IF(Raw_Data!G2974="",ROUND(AVERAGEIFS(Raw_Data!$G$2:$G$4001,Raw_Data!$E$2:$E$4001,E2974),1),Raw_Data!G2974)</f>
        <v>365.9</v>
      </c>
      <c r="H2974" s="15">
        <f>Raw_Data!H2974</f>
        <v>31.4</v>
      </c>
      <c r="I2974" s="15">
        <f>Raw_Data!I2974</f>
        <v>45.1</v>
      </c>
      <c r="J2974" s="15">
        <f>Raw_Data!J2974</f>
        <v>8.9</v>
      </c>
      <c r="K2974" s="15">
        <f>Raw_Data!K2974</f>
        <v>5.88</v>
      </c>
      <c r="L2974" s="18">
        <f>IF(Raw_Data!L2974="",ROUND(AVERAGEIFS(Raw_Data!$L$2:$L$4001,Raw_Data!$E$2:$E$4001,E2974),1),Raw_Data!L2974)</f>
        <v>29.5</v>
      </c>
      <c r="M2974" s="15">
        <f>Raw_Data!M2974</f>
        <v>156</v>
      </c>
      <c r="N2974" s="15">
        <f>Raw_Data!N2974</f>
        <v>50.4</v>
      </c>
      <c r="O2974" s="15">
        <f>Raw_Data!O2974</f>
        <v>93.8</v>
      </c>
      <c r="P2974" s="15" t="str">
        <f>Raw_Data!P2974</f>
        <v>Rainfed</v>
      </c>
      <c r="Q2974" s="15">
        <f>Raw_Data!Q2974</f>
        <v>125.1</v>
      </c>
      <c r="R2974" s="15">
        <f>Raw_Data!R2974</f>
        <v>5.59</v>
      </c>
      <c r="S2974" s="15">
        <f>Raw_Data!S2974</f>
        <v>0.91</v>
      </c>
      <c r="T2974" s="18">
        <f>IF(Raw_Data!T2974="",ROUND(AVERAGEIFS(Raw_Data!$T$2:$T$4001,Raw_Data!$E$2:$E$4001,E2974,Raw_Data!$D$2:$D$4001,D2974),2),IF(Raw_Data!T2974&gt;INDEX(Cleaning_Reference!$F$6:$F$13,MATCH(D2974,Cleaning_Reference!$A$6:$A$13,0)),INDEX(Cleaning_Reference!$F$6:$F$13,MATCH(D2974,Cleaning_Reference!$A$6:$A$13,0)),Raw_Data!T2974))</f>
        <v>0.44</v>
      </c>
      <c r="U2974" s="15">
        <f>Raw_Data!U2974</f>
        <v>3.14</v>
      </c>
      <c r="V2974" s="15">
        <f>Raw_Data!V2974</f>
        <v>83781</v>
      </c>
      <c r="W2974" s="15">
        <f>Raw_Data!W2974</f>
        <v>426022</v>
      </c>
      <c r="X2974" s="15">
        <f>Raw_Data!X2974</f>
        <v>263072</v>
      </c>
      <c r="Y2974" s="15">
        <f>Raw_Data!Y2974</f>
        <v>-162950</v>
      </c>
      <c r="Z2974" s="15">
        <f>Raw_Data!Z2974</f>
        <v>1224</v>
      </c>
      <c r="AA2974" s="15">
        <f>Raw_Data!AA2974</f>
        <v>2.5649999999999999</v>
      </c>
      <c r="AB2974" s="15">
        <f>Raw_Data!AB2974</f>
        <v>34.799999999999997</v>
      </c>
      <c r="AC2974" s="19" t="str">
        <f>IF(Raw_Data!G2974="","Yes","No")</f>
        <v>No</v>
      </c>
      <c r="AD2974" s="19" t="str">
        <f>IF(Raw_Data!L2974="","Yes","No")</f>
        <v>No</v>
      </c>
      <c r="AE2974" s="19" t="str">
        <f>IF(Raw_Data!T2974="","Imputed",IF(Raw_Data!T2974&gt;INDEX(Cleaning_Reference!$F$6:$F$13,MATCH(D2974,Cleaning_Reference!$A$6:$A$13,0)),"Capped","Original"))</f>
        <v>Original</v>
      </c>
      <c r="AF2974" s="21">
        <f t="shared" si="46"/>
        <v>3.14</v>
      </c>
    </row>
    <row r="2975" spans="1:32" ht="15" customHeight="1" x14ac:dyDescent="0.3">
      <c r="A2975" s="20" t="str">
        <f>Raw_Data!A2975</f>
        <v>SF12974</v>
      </c>
      <c r="B2975" s="15" t="str">
        <f>Raw_Data!B2975</f>
        <v>Karnataka</v>
      </c>
      <c r="C2975" s="15" t="str">
        <f>Raw_Data!C2975</f>
        <v>Indore</v>
      </c>
      <c r="D2975" s="15" t="str">
        <f>Raw_Data!D2975</f>
        <v>Maize</v>
      </c>
      <c r="E2975" s="15" t="str">
        <f>Raw_Data!E2975</f>
        <v>Rabi</v>
      </c>
      <c r="F2975" s="15">
        <f>Raw_Data!F2975</f>
        <v>14.64</v>
      </c>
      <c r="G2975" s="18">
        <f>IF(Raw_Data!G2975="",ROUND(AVERAGEIFS(Raw_Data!$G$2:$G$4001,Raw_Data!$E$2:$E$4001,E2975),1),Raw_Data!G2975)</f>
        <v>771.2</v>
      </c>
      <c r="H2975" s="15">
        <f>Raw_Data!H2975</f>
        <v>25.8</v>
      </c>
      <c r="I2975" s="15">
        <f>Raw_Data!I2975</f>
        <v>32.9</v>
      </c>
      <c r="J2975" s="15">
        <f>Raw_Data!J2975</f>
        <v>7.2</v>
      </c>
      <c r="K2975" s="15">
        <f>Raw_Data!K2975</f>
        <v>7.02</v>
      </c>
      <c r="L2975" s="18">
        <f>IF(Raw_Data!L2975="",ROUND(AVERAGEIFS(Raw_Data!$L$2:$L$4001,Raw_Data!$E$2:$E$4001,E2975),1),Raw_Data!L2975)</f>
        <v>31.9</v>
      </c>
      <c r="M2975" s="15">
        <f>Raw_Data!M2975</f>
        <v>107.6</v>
      </c>
      <c r="N2975" s="15">
        <f>Raw_Data!N2975</f>
        <v>78.099999999999994</v>
      </c>
      <c r="O2975" s="15">
        <f>Raw_Data!O2975</f>
        <v>86.2</v>
      </c>
      <c r="P2975" s="15" t="str">
        <f>Raw_Data!P2975</f>
        <v>Rainfed</v>
      </c>
      <c r="Q2975" s="15">
        <f>Raw_Data!Q2975</f>
        <v>199.6</v>
      </c>
      <c r="R2975" s="15">
        <f>Raw_Data!R2975</f>
        <v>2.37</v>
      </c>
      <c r="S2975" s="15">
        <f>Raw_Data!S2975</f>
        <v>0.73</v>
      </c>
      <c r="T2975" s="18">
        <f>IF(Raw_Data!T2975="",ROUND(AVERAGEIFS(Raw_Data!$T$2:$T$4001,Raw_Data!$E$2:$E$4001,E2975,Raw_Data!$D$2:$D$4001,D2975),2),IF(Raw_Data!T2975&gt;INDEX(Cleaning_Reference!$F$6:$F$13,MATCH(D2975,Cleaning_Reference!$A$6:$A$13,0)),INDEX(Cleaning_Reference!$F$6:$F$13,MATCH(D2975,Cleaning_Reference!$A$6:$A$13,0)),Raw_Data!T2975))</f>
        <v>3.66</v>
      </c>
      <c r="U2975" s="15">
        <f>Raw_Data!U2975</f>
        <v>53.58</v>
      </c>
      <c r="V2975" s="15">
        <f>Raw_Data!V2975</f>
        <v>20599</v>
      </c>
      <c r="W2975" s="15">
        <f>Raw_Data!W2975</f>
        <v>779078</v>
      </c>
      <c r="X2975" s="15">
        <f>Raw_Data!X2975</f>
        <v>1103694</v>
      </c>
      <c r="Y2975" s="15">
        <f>Raw_Data!Y2975</f>
        <v>324616</v>
      </c>
      <c r="Z2975" s="15">
        <f>Raw_Data!Z2975</f>
        <v>4630</v>
      </c>
      <c r="AA2975" s="15">
        <f>Raw_Data!AA2975</f>
        <v>11.571999999999999</v>
      </c>
      <c r="AB2975" s="15">
        <f>Raw_Data!AB2975</f>
        <v>48.6</v>
      </c>
      <c r="AC2975" s="19" t="str">
        <f>IF(Raw_Data!G2975="","Yes","No")</f>
        <v>No</v>
      </c>
      <c r="AD2975" s="19" t="str">
        <f>IF(Raw_Data!L2975="","Yes","No")</f>
        <v>No</v>
      </c>
      <c r="AE2975" s="19" t="str">
        <f>IF(Raw_Data!T2975="","Imputed",IF(Raw_Data!T2975&gt;INDEX(Cleaning_Reference!$F$6:$F$13,MATCH(D2975,Cleaning_Reference!$A$6:$A$13,0)),"Capped","Original"))</f>
        <v>Original</v>
      </c>
      <c r="AF2975" s="21">
        <f t="shared" si="46"/>
        <v>53.58</v>
      </c>
    </row>
    <row r="2976" spans="1:32" ht="15" customHeight="1" x14ac:dyDescent="0.3">
      <c r="A2976" s="20" t="str">
        <f>Raw_Data!A2976</f>
        <v>SF12975</v>
      </c>
      <c r="B2976" s="15" t="str">
        <f>Raw_Data!B2976</f>
        <v>Maharashtra</v>
      </c>
      <c r="C2976" s="15" t="str">
        <f>Raw_Data!C2976</f>
        <v>Indore</v>
      </c>
      <c r="D2976" s="15" t="str">
        <f>Raw_Data!D2976</f>
        <v>Sugarcane</v>
      </c>
      <c r="E2976" s="15" t="str">
        <f>Raw_Data!E2976</f>
        <v>Kharif</v>
      </c>
      <c r="F2976" s="15">
        <f>Raw_Data!F2976</f>
        <v>5.96</v>
      </c>
      <c r="G2976" s="18">
        <f>IF(Raw_Data!G2976="",ROUND(AVERAGEIFS(Raw_Data!$G$2:$G$4001,Raw_Data!$E$2:$E$4001,E2976),1),Raw_Data!G2976)</f>
        <v>843.2</v>
      </c>
      <c r="H2976" s="15">
        <f>Raw_Data!H2976</f>
        <v>26.1</v>
      </c>
      <c r="I2976" s="15">
        <f>Raw_Data!I2976</f>
        <v>67.2</v>
      </c>
      <c r="J2976" s="15">
        <f>Raw_Data!J2976</f>
        <v>7.6</v>
      </c>
      <c r="K2976" s="15">
        <f>Raw_Data!K2976</f>
        <v>7.06</v>
      </c>
      <c r="L2976" s="18">
        <f>IF(Raw_Data!L2976="",ROUND(AVERAGEIFS(Raw_Data!$L$2:$L$4001,Raw_Data!$E$2:$E$4001,E2976),1),Raw_Data!L2976)</f>
        <v>35.200000000000003</v>
      </c>
      <c r="M2976" s="15">
        <f>Raw_Data!M2976</f>
        <v>78.900000000000006</v>
      </c>
      <c r="N2976" s="15">
        <f>Raw_Data!N2976</f>
        <v>39.1</v>
      </c>
      <c r="O2976" s="15">
        <f>Raw_Data!O2976</f>
        <v>89.4</v>
      </c>
      <c r="P2976" s="15" t="str">
        <f>Raw_Data!P2976</f>
        <v>Flood</v>
      </c>
      <c r="Q2976" s="15">
        <f>Raw_Data!Q2976</f>
        <v>188.7</v>
      </c>
      <c r="R2976" s="15">
        <f>Raw_Data!R2976</f>
        <v>3.45</v>
      </c>
      <c r="S2976" s="15">
        <f>Raw_Data!S2976</f>
        <v>0.69</v>
      </c>
      <c r="T2976" s="18">
        <f>IF(Raw_Data!T2976="",ROUND(AVERAGEIFS(Raw_Data!$T$2:$T$4001,Raw_Data!$E$2:$E$4001,E2976,Raw_Data!$D$2:$D$4001,D2976),2),IF(Raw_Data!T2976&gt;INDEX(Cleaning_Reference!$F$6:$F$13,MATCH(D2976,Cleaning_Reference!$A$6:$A$13,0)),INDEX(Cleaning_Reference!$F$6:$F$13,MATCH(D2976,Cleaning_Reference!$A$6:$A$13,0)),Raw_Data!T2976))</f>
        <v>62.12</v>
      </c>
      <c r="U2976" s="15">
        <f>Raw_Data!U2976</f>
        <v>370.24</v>
      </c>
      <c r="V2976" s="15">
        <f>Raw_Data!V2976</f>
        <v>2772</v>
      </c>
      <c r="W2976" s="15">
        <f>Raw_Data!W2976</f>
        <v>411909</v>
      </c>
      <c r="X2976" s="15">
        <f>Raw_Data!X2976</f>
        <v>1026305</v>
      </c>
      <c r="Y2976" s="15">
        <f>Raw_Data!Y2976</f>
        <v>614396</v>
      </c>
      <c r="Z2976" s="15">
        <f>Raw_Data!Z2976</f>
        <v>14491</v>
      </c>
      <c r="AA2976" s="15">
        <f>Raw_Data!AA2976</f>
        <v>25.55</v>
      </c>
      <c r="AB2976" s="15">
        <f>Raw_Data!AB2976</f>
        <v>65.5</v>
      </c>
      <c r="AC2976" s="19" t="str">
        <f>IF(Raw_Data!G2976="","Yes","No")</f>
        <v>No</v>
      </c>
      <c r="AD2976" s="19" t="str">
        <f>IF(Raw_Data!L2976="","Yes","No")</f>
        <v>No</v>
      </c>
      <c r="AE2976" s="19" t="str">
        <f>IF(Raw_Data!T2976="","Imputed",IF(Raw_Data!T2976&gt;INDEX(Cleaning_Reference!$F$6:$F$13,MATCH(D2976,Cleaning_Reference!$A$6:$A$13,0)),"Capped","Original"))</f>
        <v>Original</v>
      </c>
      <c r="AF2976" s="21">
        <f t="shared" si="46"/>
        <v>370.24</v>
      </c>
    </row>
    <row r="2977" spans="1:32" ht="15" customHeight="1" x14ac:dyDescent="0.3">
      <c r="A2977" s="20" t="str">
        <f>Raw_Data!A2977</f>
        <v>SF12976</v>
      </c>
      <c r="B2977" s="15" t="str">
        <f>Raw_Data!B2977</f>
        <v>Andhra Pradesh</v>
      </c>
      <c r="C2977" s="15" t="str">
        <f>Raw_Data!C2977</f>
        <v>Warangal</v>
      </c>
      <c r="D2977" s="15" t="str">
        <f>Raw_Data!D2977</f>
        <v>Wheat</v>
      </c>
      <c r="E2977" s="15" t="str">
        <f>Raw_Data!E2977</f>
        <v>Rabi</v>
      </c>
      <c r="F2977" s="15">
        <f>Raw_Data!F2977</f>
        <v>14.86</v>
      </c>
      <c r="G2977" s="18">
        <f>IF(Raw_Data!G2977="",ROUND(AVERAGEIFS(Raw_Data!$G$2:$G$4001,Raw_Data!$E$2:$E$4001,E2977),1),Raw_Data!G2977)</f>
        <v>562.29999999999995</v>
      </c>
      <c r="H2977" s="15">
        <f>Raw_Data!H2977</f>
        <v>20.7</v>
      </c>
      <c r="I2977" s="15">
        <f>Raw_Data!I2977</f>
        <v>43.7</v>
      </c>
      <c r="J2977" s="15">
        <f>Raw_Data!J2977</f>
        <v>7.7</v>
      </c>
      <c r="K2977" s="15">
        <f>Raw_Data!K2977</f>
        <v>5.6</v>
      </c>
      <c r="L2977" s="18">
        <f>IF(Raw_Data!L2977="",ROUND(AVERAGEIFS(Raw_Data!$L$2:$L$4001,Raw_Data!$E$2:$E$4001,E2977),1),Raw_Data!L2977)</f>
        <v>29.8</v>
      </c>
      <c r="M2977" s="15">
        <f>Raw_Data!M2977</f>
        <v>64.3</v>
      </c>
      <c r="N2977" s="15">
        <f>Raw_Data!N2977</f>
        <v>73</v>
      </c>
      <c r="O2977" s="15">
        <f>Raw_Data!O2977</f>
        <v>100.7</v>
      </c>
      <c r="P2977" s="15" t="str">
        <f>Raw_Data!P2977</f>
        <v>Rainfed</v>
      </c>
      <c r="Q2977" s="15">
        <f>Raw_Data!Q2977</f>
        <v>119.7</v>
      </c>
      <c r="R2977" s="15">
        <f>Raw_Data!R2977</f>
        <v>1.05</v>
      </c>
      <c r="S2977" s="15">
        <f>Raw_Data!S2977</f>
        <v>0.93</v>
      </c>
      <c r="T2977" s="18">
        <f>IF(Raw_Data!T2977="",ROUND(AVERAGEIFS(Raw_Data!$T$2:$T$4001,Raw_Data!$E$2:$E$4001,E2977,Raw_Data!$D$2:$D$4001,D2977),2),IF(Raw_Data!T2977&gt;INDEX(Cleaning_Reference!$F$6:$F$13,MATCH(D2977,Cleaning_Reference!$A$6:$A$13,0)),INDEX(Cleaning_Reference!$F$6:$F$13,MATCH(D2977,Cleaning_Reference!$A$6:$A$13,0)),Raw_Data!T2977))</f>
        <v>0.6</v>
      </c>
      <c r="U2977" s="15">
        <f>Raw_Data!U2977</f>
        <v>8.92</v>
      </c>
      <c r="V2977" s="15">
        <f>Raw_Data!V2977</f>
        <v>26100</v>
      </c>
      <c r="W2977" s="15">
        <f>Raw_Data!W2977</f>
        <v>850352</v>
      </c>
      <c r="X2977" s="15">
        <f>Raw_Data!X2977</f>
        <v>232812</v>
      </c>
      <c r="Y2977" s="15">
        <f>Raw_Data!Y2977</f>
        <v>-617540</v>
      </c>
      <c r="Z2977" s="15">
        <f>Raw_Data!Z2977</f>
        <v>3895</v>
      </c>
      <c r="AA2977" s="15">
        <f>Raw_Data!AA2977</f>
        <v>2.29</v>
      </c>
      <c r="AB2977" s="15">
        <f>Raw_Data!AB2977</f>
        <v>49.7</v>
      </c>
      <c r="AC2977" s="19" t="str">
        <f>IF(Raw_Data!G2977="","Yes","No")</f>
        <v>No</v>
      </c>
      <c r="AD2977" s="19" t="str">
        <f>IF(Raw_Data!L2977="","Yes","No")</f>
        <v>No</v>
      </c>
      <c r="AE2977" s="19" t="str">
        <f>IF(Raw_Data!T2977="","Imputed",IF(Raw_Data!T2977&gt;INDEX(Cleaning_Reference!$F$6:$F$13,MATCH(D2977,Cleaning_Reference!$A$6:$A$13,0)),"Capped","Original"))</f>
        <v>Original</v>
      </c>
      <c r="AF2977" s="21">
        <f t="shared" si="46"/>
        <v>8.92</v>
      </c>
    </row>
    <row r="2978" spans="1:32" ht="15" customHeight="1" x14ac:dyDescent="0.3">
      <c r="A2978" s="20" t="str">
        <f>Raw_Data!A2978</f>
        <v>SF12977</v>
      </c>
      <c r="B2978" s="15" t="str">
        <f>Raw_Data!B2978</f>
        <v>Karnataka</v>
      </c>
      <c r="C2978" s="15" t="str">
        <f>Raw_Data!C2978</f>
        <v>Rajkot</v>
      </c>
      <c r="D2978" s="15" t="str">
        <f>Raw_Data!D2978</f>
        <v>Pulses</v>
      </c>
      <c r="E2978" s="15" t="str">
        <f>Raw_Data!E2978</f>
        <v>Kharif</v>
      </c>
      <c r="F2978" s="15">
        <f>Raw_Data!F2978</f>
        <v>11.8</v>
      </c>
      <c r="G2978" s="18">
        <f>IF(Raw_Data!G2978="",ROUND(AVERAGEIFS(Raw_Data!$G$2:$G$4001,Raw_Data!$E$2:$E$4001,E2978),1),Raw_Data!G2978)</f>
        <v>852.1</v>
      </c>
      <c r="H2978" s="15">
        <f>Raw_Data!H2978</f>
        <v>25.9</v>
      </c>
      <c r="I2978" s="15">
        <f>Raw_Data!I2978</f>
        <v>78</v>
      </c>
      <c r="J2978" s="15">
        <f>Raw_Data!J2978</f>
        <v>7.9</v>
      </c>
      <c r="K2978" s="15">
        <f>Raw_Data!K2978</f>
        <v>7.11</v>
      </c>
      <c r="L2978" s="18">
        <f>IF(Raw_Data!L2978="",ROUND(AVERAGEIFS(Raw_Data!$L$2:$L$4001,Raw_Data!$E$2:$E$4001,E2978),1),Raw_Data!L2978)</f>
        <v>34.9</v>
      </c>
      <c r="M2978" s="15">
        <f>Raw_Data!M2978</f>
        <v>146.69999999999999</v>
      </c>
      <c r="N2978" s="15">
        <f>Raw_Data!N2978</f>
        <v>41.3</v>
      </c>
      <c r="O2978" s="15">
        <f>Raw_Data!O2978</f>
        <v>153.4</v>
      </c>
      <c r="P2978" s="15" t="str">
        <f>Raw_Data!P2978</f>
        <v>Flood</v>
      </c>
      <c r="Q2978" s="15">
        <f>Raw_Data!Q2978</f>
        <v>109.9</v>
      </c>
      <c r="R2978" s="15">
        <f>Raw_Data!R2978</f>
        <v>4.97</v>
      </c>
      <c r="S2978" s="15">
        <f>Raw_Data!S2978</f>
        <v>0.66</v>
      </c>
      <c r="T2978" s="18">
        <f>IF(Raw_Data!T2978="",ROUND(AVERAGEIFS(Raw_Data!$T$2:$T$4001,Raw_Data!$E$2:$E$4001,E2978,Raw_Data!$D$2:$D$4001,D2978),2),IF(Raw_Data!T2978&gt;INDEX(Cleaning_Reference!$F$6:$F$13,MATCH(D2978,Cleaning_Reference!$A$6:$A$13,0)),INDEX(Cleaning_Reference!$F$6:$F$13,MATCH(D2978,Cleaning_Reference!$A$6:$A$13,0)),Raw_Data!T2978))</f>
        <v>0.91</v>
      </c>
      <c r="U2978" s="15">
        <f>Raw_Data!U2978</f>
        <v>10.74</v>
      </c>
      <c r="V2978" s="15">
        <f>Raw_Data!V2978</f>
        <v>62194</v>
      </c>
      <c r="W2978" s="15">
        <f>Raw_Data!W2978</f>
        <v>746686</v>
      </c>
      <c r="X2978" s="15">
        <f>Raw_Data!X2978</f>
        <v>667964</v>
      </c>
      <c r="Y2978" s="15">
        <f>Raw_Data!Y2978</f>
        <v>-78722</v>
      </c>
      <c r="Z2978" s="15">
        <f>Raw_Data!Z2978</f>
        <v>6344</v>
      </c>
      <c r="AA2978" s="15">
        <f>Raw_Data!AA2978</f>
        <v>1.6930000000000001</v>
      </c>
      <c r="AB2978" s="15">
        <f>Raw_Data!AB2978</f>
        <v>53.8</v>
      </c>
      <c r="AC2978" s="19" t="str">
        <f>IF(Raw_Data!G2978="","Yes","No")</f>
        <v>Yes</v>
      </c>
      <c r="AD2978" s="19" t="str">
        <f>IF(Raw_Data!L2978="","Yes","No")</f>
        <v>No</v>
      </c>
      <c r="AE2978" s="19" t="str">
        <f>IF(Raw_Data!T2978="","Imputed",IF(Raw_Data!T2978&gt;INDEX(Cleaning_Reference!$F$6:$F$13,MATCH(D2978,Cleaning_Reference!$A$6:$A$13,0)),"Capped","Original"))</f>
        <v>Original</v>
      </c>
      <c r="AF2978" s="21">
        <f t="shared" si="46"/>
        <v>10.74</v>
      </c>
    </row>
    <row r="2979" spans="1:32" ht="15" customHeight="1" x14ac:dyDescent="0.3">
      <c r="A2979" s="20" t="str">
        <f>Raw_Data!A2979</f>
        <v>SF12978</v>
      </c>
      <c r="B2979" s="15" t="str">
        <f>Raw_Data!B2979</f>
        <v>Andhra Pradesh</v>
      </c>
      <c r="C2979" s="15" t="str">
        <f>Raw_Data!C2979</f>
        <v>Rajkot</v>
      </c>
      <c r="D2979" s="15" t="str">
        <f>Raw_Data!D2979</f>
        <v>Rice</v>
      </c>
      <c r="E2979" s="15" t="str">
        <f>Raw_Data!E2979</f>
        <v>Zaid</v>
      </c>
      <c r="F2979" s="15">
        <f>Raw_Data!F2979</f>
        <v>7.56</v>
      </c>
      <c r="G2979" s="18">
        <f>IF(Raw_Data!G2979="",ROUND(AVERAGEIFS(Raw_Data!$G$2:$G$4001,Raw_Data!$E$2:$E$4001,E2979),1),Raw_Data!G2979)</f>
        <v>80</v>
      </c>
      <c r="H2979" s="15">
        <f>Raw_Data!H2979</f>
        <v>30.1</v>
      </c>
      <c r="I2979" s="15">
        <f>Raw_Data!I2979</f>
        <v>71.3</v>
      </c>
      <c r="J2979" s="15">
        <f>Raw_Data!J2979</f>
        <v>8.3000000000000007</v>
      </c>
      <c r="K2979" s="15">
        <f>Raw_Data!K2979</f>
        <v>6.23</v>
      </c>
      <c r="L2979" s="18">
        <f>IF(Raw_Data!L2979="",ROUND(AVERAGEIFS(Raw_Data!$L$2:$L$4001,Raw_Data!$E$2:$E$4001,E2979),1),Raw_Data!L2979)</f>
        <v>23</v>
      </c>
      <c r="M2979" s="15">
        <f>Raw_Data!M2979</f>
        <v>120.3</v>
      </c>
      <c r="N2979" s="15">
        <f>Raw_Data!N2979</f>
        <v>42.3</v>
      </c>
      <c r="O2979" s="15">
        <f>Raw_Data!O2979</f>
        <v>73.5</v>
      </c>
      <c r="P2979" s="15" t="str">
        <f>Raw_Data!P2979</f>
        <v>Sprinkler</v>
      </c>
      <c r="Q2979" s="15">
        <f>Raw_Data!Q2979</f>
        <v>142.9</v>
      </c>
      <c r="R2979" s="15">
        <f>Raw_Data!R2979</f>
        <v>4.32</v>
      </c>
      <c r="S2979" s="15">
        <f>Raw_Data!S2979</f>
        <v>1</v>
      </c>
      <c r="T2979" s="18">
        <f>IF(Raw_Data!T2979="",ROUND(AVERAGEIFS(Raw_Data!$T$2:$T$4001,Raw_Data!$E$2:$E$4001,E2979,Raw_Data!$D$2:$D$4001,D2979),2),IF(Raw_Data!T2979&gt;INDEX(Cleaning_Reference!$F$6:$F$13,MATCH(D2979,Cleaning_Reference!$A$6:$A$13,0)),INDEX(Cleaning_Reference!$F$6:$F$13,MATCH(D2979,Cleaning_Reference!$A$6:$A$13,0)),Raw_Data!T2979))</f>
        <v>2.0299999999999998</v>
      </c>
      <c r="U2979" s="15">
        <f>Raw_Data!U2979</f>
        <v>15.35</v>
      </c>
      <c r="V2979" s="15">
        <f>Raw_Data!V2979</f>
        <v>21994</v>
      </c>
      <c r="W2979" s="15">
        <f>Raw_Data!W2979</f>
        <v>424088</v>
      </c>
      <c r="X2979" s="15">
        <f>Raw_Data!X2979</f>
        <v>337608</v>
      </c>
      <c r="Y2979" s="15">
        <f>Raw_Data!Y2979</f>
        <v>-86480</v>
      </c>
      <c r="Z2979" s="15">
        <f>Raw_Data!Z2979</f>
        <v>9524</v>
      </c>
      <c r="AA2979" s="15">
        <f>Raw_Data!AA2979</f>
        <v>1.6120000000000001</v>
      </c>
      <c r="AB2979" s="15">
        <f>Raw_Data!AB2979</f>
        <v>30.4</v>
      </c>
      <c r="AC2979" s="19" t="str">
        <f>IF(Raw_Data!G2979="","Yes","No")</f>
        <v>No</v>
      </c>
      <c r="AD2979" s="19" t="str">
        <f>IF(Raw_Data!L2979="","Yes","No")</f>
        <v>No</v>
      </c>
      <c r="AE2979" s="19" t="str">
        <f>IF(Raw_Data!T2979="","Imputed",IF(Raw_Data!T2979&gt;INDEX(Cleaning_Reference!$F$6:$F$13,MATCH(D2979,Cleaning_Reference!$A$6:$A$13,0)),"Capped","Original"))</f>
        <v>Original</v>
      </c>
      <c r="AF2979" s="21">
        <f t="shared" si="46"/>
        <v>15.35</v>
      </c>
    </row>
    <row r="2980" spans="1:32" ht="15" customHeight="1" x14ac:dyDescent="0.3">
      <c r="A2980" s="20" t="str">
        <f>Raw_Data!A2980</f>
        <v>SF12979</v>
      </c>
      <c r="B2980" s="15" t="str">
        <f>Raw_Data!B2980</f>
        <v>Punjab</v>
      </c>
      <c r="C2980" s="15" t="str">
        <f>Raw_Data!C2980</f>
        <v>Erode</v>
      </c>
      <c r="D2980" s="15" t="str">
        <f>Raw_Data!D2980</f>
        <v>Rice</v>
      </c>
      <c r="E2980" s="15" t="str">
        <f>Raw_Data!E2980</f>
        <v>Rabi</v>
      </c>
      <c r="F2980" s="15">
        <f>Raw_Data!F2980</f>
        <v>8.31</v>
      </c>
      <c r="G2980" s="18">
        <f>IF(Raw_Data!G2980="",ROUND(AVERAGEIFS(Raw_Data!$G$2:$G$4001,Raw_Data!$E$2:$E$4001,E2980),1),Raw_Data!G2980)</f>
        <v>329.9</v>
      </c>
      <c r="H2980" s="15">
        <f>Raw_Data!H2980</f>
        <v>22</v>
      </c>
      <c r="I2980" s="15">
        <f>Raw_Data!I2980</f>
        <v>50.9</v>
      </c>
      <c r="J2980" s="15">
        <f>Raw_Data!J2980</f>
        <v>8</v>
      </c>
      <c r="K2980" s="15">
        <f>Raw_Data!K2980</f>
        <v>5.87</v>
      </c>
      <c r="L2980" s="18">
        <f>IF(Raw_Data!L2980="",ROUND(AVERAGEIFS(Raw_Data!$L$2:$L$4001,Raw_Data!$E$2:$E$4001,E2980),1),Raw_Data!L2980)</f>
        <v>22.6</v>
      </c>
      <c r="M2980" s="15">
        <f>Raw_Data!M2980</f>
        <v>102.7</v>
      </c>
      <c r="N2980" s="15">
        <f>Raw_Data!N2980</f>
        <v>22.1</v>
      </c>
      <c r="O2980" s="15">
        <f>Raw_Data!O2980</f>
        <v>115.4</v>
      </c>
      <c r="P2980" s="15" t="str">
        <f>Raw_Data!P2980</f>
        <v>Sprinkler</v>
      </c>
      <c r="Q2980" s="15">
        <f>Raw_Data!Q2980</f>
        <v>198.1</v>
      </c>
      <c r="R2980" s="15">
        <f>Raw_Data!R2980</f>
        <v>6.33</v>
      </c>
      <c r="S2980" s="15">
        <f>Raw_Data!S2980</f>
        <v>0.95</v>
      </c>
      <c r="T2980" s="18">
        <f>IF(Raw_Data!T2980="",ROUND(AVERAGEIFS(Raw_Data!$T$2:$T$4001,Raw_Data!$E$2:$E$4001,E2980,Raw_Data!$D$2:$D$4001,D2980),2),IF(Raw_Data!T2980&gt;INDEX(Cleaning_Reference!$F$6:$F$13,MATCH(D2980,Cleaning_Reference!$A$6:$A$13,0)),INDEX(Cleaning_Reference!$F$6:$F$13,MATCH(D2980,Cleaning_Reference!$A$6:$A$13,0)),Raw_Data!T2980))</f>
        <v>1.49</v>
      </c>
      <c r="U2980" s="15">
        <f>Raw_Data!U2980</f>
        <v>12.38</v>
      </c>
      <c r="V2980" s="15">
        <f>Raw_Data!V2980</f>
        <v>21625</v>
      </c>
      <c r="W2980" s="15">
        <f>Raw_Data!W2980</f>
        <v>620235</v>
      </c>
      <c r="X2980" s="15">
        <f>Raw_Data!X2980</f>
        <v>267718</v>
      </c>
      <c r="Y2980" s="15">
        <f>Raw_Data!Y2980</f>
        <v>-352517</v>
      </c>
      <c r="Z2980" s="15">
        <f>Raw_Data!Z2980</f>
        <v>12595</v>
      </c>
      <c r="AA2980" s="15">
        <f>Raw_Data!AA2980</f>
        <v>0.98299999999999998</v>
      </c>
      <c r="AB2980" s="15">
        <f>Raw_Data!AB2980</f>
        <v>41.9</v>
      </c>
      <c r="AC2980" s="19" t="str">
        <f>IF(Raw_Data!G2980="","Yes","No")</f>
        <v>No</v>
      </c>
      <c r="AD2980" s="19" t="str">
        <f>IF(Raw_Data!L2980="","Yes","No")</f>
        <v>No</v>
      </c>
      <c r="AE2980" s="19" t="str">
        <f>IF(Raw_Data!T2980="","Imputed",IF(Raw_Data!T2980&gt;INDEX(Cleaning_Reference!$F$6:$F$13,MATCH(D2980,Cleaning_Reference!$A$6:$A$13,0)),"Capped","Original"))</f>
        <v>Original</v>
      </c>
      <c r="AF2980" s="21">
        <f t="shared" si="46"/>
        <v>12.38</v>
      </c>
    </row>
    <row r="2981" spans="1:32" ht="15" customHeight="1" x14ac:dyDescent="0.3">
      <c r="A2981" s="20" t="str">
        <f>Raw_Data!A2981</f>
        <v>SF12980</v>
      </c>
      <c r="B2981" s="15" t="str">
        <f>Raw_Data!B2981</f>
        <v>Gujarat</v>
      </c>
      <c r="C2981" s="15" t="str">
        <f>Raw_Data!C2981</f>
        <v>Guntur</v>
      </c>
      <c r="D2981" s="15" t="str">
        <f>Raw_Data!D2981</f>
        <v>Sugarcane</v>
      </c>
      <c r="E2981" s="15" t="str">
        <f>Raw_Data!E2981</f>
        <v>Kharif</v>
      </c>
      <c r="F2981" s="15">
        <f>Raw_Data!F2981</f>
        <v>13.77</v>
      </c>
      <c r="G2981" s="18">
        <f>IF(Raw_Data!G2981="",ROUND(AVERAGEIFS(Raw_Data!$G$2:$G$4001,Raw_Data!$E$2:$E$4001,E2981),1),Raw_Data!G2981)</f>
        <v>857.3</v>
      </c>
      <c r="H2981" s="15">
        <f>Raw_Data!H2981</f>
        <v>26.8</v>
      </c>
      <c r="I2981" s="15">
        <f>Raw_Data!I2981</f>
        <v>61.8</v>
      </c>
      <c r="J2981" s="15">
        <f>Raw_Data!J2981</f>
        <v>7.1</v>
      </c>
      <c r="K2981" s="15">
        <f>Raw_Data!K2981</f>
        <v>8.0399999999999991</v>
      </c>
      <c r="L2981" s="18">
        <f>IF(Raw_Data!L2981="",ROUND(AVERAGEIFS(Raw_Data!$L$2:$L$4001,Raw_Data!$E$2:$E$4001,E2981),1),Raw_Data!L2981)</f>
        <v>22.7</v>
      </c>
      <c r="M2981" s="15">
        <f>Raw_Data!M2981</f>
        <v>83.5</v>
      </c>
      <c r="N2981" s="15">
        <f>Raw_Data!N2981</f>
        <v>54.6</v>
      </c>
      <c r="O2981" s="15">
        <f>Raw_Data!O2981</f>
        <v>108.9</v>
      </c>
      <c r="P2981" s="15" t="str">
        <f>Raw_Data!P2981</f>
        <v>Sprinkler</v>
      </c>
      <c r="Q2981" s="15">
        <f>Raw_Data!Q2981</f>
        <v>194.1</v>
      </c>
      <c r="R2981" s="15">
        <f>Raw_Data!R2981</f>
        <v>8.3000000000000007</v>
      </c>
      <c r="S2981" s="15">
        <f>Raw_Data!S2981</f>
        <v>0.97</v>
      </c>
      <c r="T2981" s="18">
        <f>IF(Raw_Data!T2981="",ROUND(AVERAGEIFS(Raw_Data!$T$2:$T$4001,Raw_Data!$E$2:$E$4001,E2981,Raw_Data!$D$2:$D$4001,D2981),2),IF(Raw_Data!T2981&gt;INDEX(Cleaning_Reference!$F$6:$F$13,MATCH(D2981,Cleaning_Reference!$A$6:$A$13,0)),INDEX(Cleaning_Reference!$F$6:$F$13,MATCH(D2981,Cleaning_Reference!$A$6:$A$13,0)),Raw_Data!T2981))</f>
        <v>7.7</v>
      </c>
      <c r="U2981" s="15">
        <f>Raw_Data!U2981</f>
        <v>106.03</v>
      </c>
      <c r="V2981" s="15">
        <f>Raw_Data!V2981</f>
        <v>3215</v>
      </c>
      <c r="W2981" s="15">
        <f>Raw_Data!W2981</f>
        <v>950124</v>
      </c>
      <c r="X2981" s="15">
        <f>Raw_Data!X2981</f>
        <v>340886</v>
      </c>
      <c r="Y2981" s="15">
        <f>Raw_Data!Y2981</f>
        <v>-609238</v>
      </c>
      <c r="Z2981" s="15">
        <f>Raw_Data!Z2981</f>
        <v>21539</v>
      </c>
      <c r="AA2981" s="15">
        <f>Raw_Data!AA2981</f>
        <v>4.923</v>
      </c>
      <c r="AB2981" s="15">
        <f>Raw_Data!AB2981</f>
        <v>43.8</v>
      </c>
      <c r="AC2981" s="19" t="str">
        <f>IF(Raw_Data!G2981="","Yes","No")</f>
        <v>No</v>
      </c>
      <c r="AD2981" s="19" t="str">
        <f>IF(Raw_Data!L2981="","Yes","No")</f>
        <v>No</v>
      </c>
      <c r="AE2981" s="19" t="str">
        <f>IF(Raw_Data!T2981="","Imputed",IF(Raw_Data!T2981&gt;INDEX(Cleaning_Reference!$F$6:$F$13,MATCH(D2981,Cleaning_Reference!$A$6:$A$13,0)),"Capped","Original"))</f>
        <v>Original</v>
      </c>
      <c r="AF2981" s="21">
        <f t="shared" si="46"/>
        <v>106.03</v>
      </c>
    </row>
    <row r="2982" spans="1:32" ht="15" customHeight="1" x14ac:dyDescent="0.3">
      <c r="A2982" s="20" t="str">
        <f>Raw_Data!A2982</f>
        <v>SF12981</v>
      </c>
      <c r="B2982" s="15" t="str">
        <f>Raw_Data!B2982</f>
        <v>Punjab</v>
      </c>
      <c r="C2982" s="15" t="str">
        <f>Raw_Data!C2982</f>
        <v>Indore</v>
      </c>
      <c r="D2982" s="15" t="str">
        <f>Raw_Data!D2982</f>
        <v>Chilli</v>
      </c>
      <c r="E2982" s="15" t="str">
        <f>Raw_Data!E2982</f>
        <v>Zaid</v>
      </c>
      <c r="F2982" s="15">
        <f>Raw_Data!F2982</f>
        <v>9.9499999999999993</v>
      </c>
      <c r="G2982" s="18">
        <f>IF(Raw_Data!G2982="",ROUND(AVERAGEIFS(Raw_Data!$G$2:$G$4001,Raw_Data!$E$2:$E$4001,E2982),1),Raw_Data!G2982)</f>
        <v>80</v>
      </c>
      <c r="H2982" s="15">
        <f>Raw_Data!H2982</f>
        <v>30.6</v>
      </c>
      <c r="I2982" s="15">
        <f>Raw_Data!I2982</f>
        <v>48.8</v>
      </c>
      <c r="J2982" s="15">
        <f>Raw_Data!J2982</f>
        <v>10.3</v>
      </c>
      <c r="K2982" s="15">
        <f>Raw_Data!K2982</f>
        <v>7.53</v>
      </c>
      <c r="L2982" s="18">
        <f>IF(Raw_Data!L2982="",ROUND(AVERAGEIFS(Raw_Data!$L$2:$L$4001,Raw_Data!$E$2:$E$4001,E2982),1),Raw_Data!L2982)</f>
        <v>19.899999999999999</v>
      </c>
      <c r="M2982" s="15">
        <f>Raw_Data!M2982</f>
        <v>118.2</v>
      </c>
      <c r="N2982" s="15">
        <f>Raw_Data!N2982</f>
        <v>92</v>
      </c>
      <c r="O2982" s="15">
        <f>Raw_Data!O2982</f>
        <v>79.7</v>
      </c>
      <c r="P2982" s="15" t="str">
        <f>Raw_Data!P2982</f>
        <v>Flood</v>
      </c>
      <c r="Q2982" s="15">
        <f>Raw_Data!Q2982</f>
        <v>212.7</v>
      </c>
      <c r="R2982" s="15">
        <f>Raw_Data!R2982</f>
        <v>3.2</v>
      </c>
      <c r="S2982" s="15">
        <f>Raw_Data!S2982</f>
        <v>0.76</v>
      </c>
      <c r="T2982" s="18">
        <f>IF(Raw_Data!T2982="",ROUND(AVERAGEIFS(Raw_Data!$T$2:$T$4001,Raw_Data!$E$2:$E$4001,E2982,Raw_Data!$D$2:$D$4001,D2982),2),IF(Raw_Data!T2982&gt;INDEX(Cleaning_Reference!$F$6:$F$13,MATCH(D2982,Cleaning_Reference!$A$6:$A$13,0)),INDEX(Cleaning_Reference!$F$6:$F$13,MATCH(D2982,Cleaning_Reference!$A$6:$A$13,0)),Raw_Data!T2982))</f>
        <v>0.67</v>
      </c>
      <c r="U2982" s="15">
        <f>Raw_Data!U2982</f>
        <v>6.67</v>
      </c>
      <c r="V2982" s="15">
        <f>Raw_Data!V2982</f>
        <v>108607</v>
      </c>
      <c r="W2982" s="15">
        <f>Raw_Data!W2982</f>
        <v>665895</v>
      </c>
      <c r="X2982" s="15">
        <f>Raw_Data!X2982</f>
        <v>724409</v>
      </c>
      <c r="Y2982" s="15">
        <f>Raw_Data!Y2982</f>
        <v>58514</v>
      </c>
      <c r="Z2982" s="15">
        <f>Raw_Data!Z2982</f>
        <v>8502</v>
      </c>
      <c r="AA2982" s="15">
        <f>Raw_Data!AA2982</f>
        <v>0.78500000000000003</v>
      </c>
      <c r="AB2982" s="15">
        <f>Raw_Data!AB2982</f>
        <v>30.3</v>
      </c>
      <c r="AC2982" s="19" t="str">
        <f>IF(Raw_Data!G2982="","Yes","No")</f>
        <v>No</v>
      </c>
      <c r="AD2982" s="19" t="str">
        <f>IF(Raw_Data!L2982="","Yes","No")</f>
        <v>No</v>
      </c>
      <c r="AE2982" s="19" t="str">
        <f>IF(Raw_Data!T2982="","Imputed",IF(Raw_Data!T2982&gt;INDEX(Cleaning_Reference!$F$6:$F$13,MATCH(D2982,Cleaning_Reference!$A$6:$A$13,0)),"Capped","Original"))</f>
        <v>Original</v>
      </c>
      <c r="AF2982" s="21">
        <f t="shared" si="46"/>
        <v>6.67</v>
      </c>
    </row>
    <row r="2983" spans="1:32" ht="15" customHeight="1" x14ac:dyDescent="0.3">
      <c r="A2983" s="20" t="str">
        <f>Raw_Data!A2983</f>
        <v>SF12982</v>
      </c>
      <c r="B2983" s="15" t="str">
        <f>Raw_Data!B2983</f>
        <v>Maharashtra</v>
      </c>
      <c r="C2983" s="15" t="str">
        <f>Raw_Data!C2983</f>
        <v>Nashik</v>
      </c>
      <c r="D2983" s="15" t="str">
        <f>Raw_Data!D2983</f>
        <v>Chilli</v>
      </c>
      <c r="E2983" s="15" t="str">
        <f>Raw_Data!E2983</f>
        <v>Zaid</v>
      </c>
      <c r="F2983" s="15">
        <f>Raw_Data!F2983</f>
        <v>8.1999999999999993</v>
      </c>
      <c r="G2983" s="18">
        <f>IF(Raw_Data!G2983="",ROUND(AVERAGEIFS(Raw_Data!$G$2:$G$4001,Raw_Data!$E$2:$E$4001,E2983),1),Raw_Data!G2983)</f>
        <v>478.2</v>
      </c>
      <c r="H2983" s="15">
        <f>Raw_Data!H2983</f>
        <v>27.1</v>
      </c>
      <c r="I2983" s="15">
        <f>Raw_Data!I2983</f>
        <v>52.9</v>
      </c>
      <c r="J2983" s="15">
        <f>Raw_Data!J2983</f>
        <v>10.5</v>
      </c>
      <c r="K2983" s="15">
        <f>Raw_Data!K2983</f>
        <v>5.92</v>
      </c>
      <c r="L2983" s="18">
        <f>IF(Raw_Data!L2983="",ROUND(AVERAGEIFS(Raw_Data!$L$2:$L$4001,Raw_Data!$E$2:$E$4001,E2983),1),Raw_Data!L2983)</f>
        <v>16.600000000000001</v>
      </c>
      <c r="M2983" s="15">
        <f>Raw_Data!M2983</f>
        <v>83.3</v>
      </c>
      <c r="N2983" s="15">
        <f>Raw_Data!N2983</f>
        <v>80.8</v>
      </c>
      <c r="O2983" s="15">
        <f>Raw_Data!O2983</f>
        <v>136.5</v>
      </c>
      <c r="P2983" s="15" t="str">
        <f>Raw_Data!P2983</f>
        <v>Flood</v>
      </c>
      <c r="Q2983" s="15">
        <f>Raw_Data!Q2983</f>
        <v>210.4</v>
      </c>
      <c r="R2983" s="15">
        <f>Raw_Data!R2983</f>
        <v>3.97</v>
      </c>
      <c r="S2983" s="15">
        <f>Raw_Data!S2983</f>
        <v>0.67</v>
      </c>
      <c r="T2983" s="18">
        <f>IF(Raw_Data!T2983="",ROUND(AVERAGEIFS(Raw_Data!$T$2:$T$4001,Raw_Data!$E$2:$E$4001,E2983,Raw_Data!$D$2:$D$4001,D2983),2),IF(Raw_Data!T2983&gt;INDEX(Cleaning_Reference!$F$6:$F$13,MATCH(D2983,Cleaning_Reference!$A$6:$A$13,0)),INDEX(Cleaning_Reference!$F$6:$F$13,MATCH(D2983,Cleaning_Reference!$A$6:$A$13,0)),Raw_Data!T2983))</f>
        <v>0.95</v>
      </c>
      <c r="U2983" s="15">
        <f>Raw_Data!U2983</f>
        <v>7.79</v>
      </c>
      <c r="V2983" s="15">
        <f>Raw_Data!V2983</f>
        <v>111864</v>
      </c>
      <c r="W2983" s="15">
        <f>Raw_Data!W2983</f>
        <v>655153</v>
      </c>
      <c r="X2983" s="15">
        <f>Raw_Data!X2983</f>
        <v>871421</v>
      </c>
      <c r="Y2983" s="15">
        <f>Raw_Data!Y2983</f>
        <v>216268</v>
      </c>
      <c r="Z2983" s="15">
        <f>Raw_Data!Z2983</f>
        <v>6164</v>
      </c>
      <c r="AA2983" s="15">
        <f>Raw_Data!AA2983</f>
        <v>1.264</v>
      </c>
      <c r="AB2983" s="15">
        <f>Raw_Data!AB2983</f>
        <v>47.4</v>
      </c>
      <c r="AC2983" s="19" t="str">
        <f>IF(Raw_Data!G2983="","Yes","No")</f>
        <v>No</v>
      </c>
      <c r="AD2983" s="19" t="str">
        <f>IF(Raw_Data!L2983="","Yes","No")</f>
        <v>No</v>
      </c>
      <c r="AE2983" s="19" t="str">
        <f>IF(Raw_Data!T2983="","Imputed",IF(Raw_Data!T2983&gt;INDEX(Cleaning_Reference!$F$6:$F$13,MATCH(D2983,Cleaning_Reference!$A$6:$A$13,0)),"Capped","Original"))</f>
        <v>Original</v>
      </c>
      <c r="AF2983" s="21">
        <f t="shared" si="46"/>
        <v>7.79</v>
      </c>
    </row>
    <row r="2984" spans="1:32" ht="15" customHeight="1" x14ac:dyDescent="0.3">
      <c r="A2984" s="20" t="str">
        <f>Raw_Data!A2984</f>
        <v>SF12983</v>
      </c>
      <c r="B2984" s="15" t="str">
        <f>Raw_Data!B2984</f>
        <v>Madhya Pradesh</v>
      </c>
      <c r="C2984" s="15" t="str">
        <f>Raw_Data!C2984</f>
        <v>Nalgonda</v>
      </c>
      <c r="D2984" s="15" t="str">
        <f>Raw_Data!D2984</f>
        <v>Wheat</v>
      </c>
      <c r="E2984" s="15" t="str">
        <f>Raw_Data!E2984</f>
        <v>Rabi</v>
      </c>
      <c r="F2984" s="15">
        <f>Raw_Data!F2984</f>
        <v>14.06</v>
      </c>
      <c r="G2984" s="18">
        <f>IF(Raw_Data!G2984="",ROUND(AVERAGEIFS(Raw_Data!$G$2:$G$4001,Raw_Data!$E$2:$E$4001,E2984),1),Raw_Data!G2984)</f>
        <v>724.8</v>
      </c>
      <c r="H2984" s="15">
        <f>Raw_Data!H2984</f>
        <v>23</v>
      </c>
      <c r="I2984" s="15">
        <f>Raw_Data!I2984</f>
        <v>58.1</v>
      </c>
      <c r="J2984" s="15">
        <f>Raw_Data!J2984</f>
        <v>6.5</v>
      </c>
      <c r="K2984" s="15">
        <f>Raw_Data!K2984</f>
        <v>7.44</v>
      </c>
      <c r="L2984" s="18">
        <f>IF(Raw_Data!L2984="",ROUND(AVERAGEIFS(Raw_Data!$L$2:$L$4001,Raw_Data!$E$2:$E$4001,E2984),1),Raw_Data!L2984)</f>
        <v>31.5</v>
      </c>
      <c r="M2984" s="15">
        <f>Raw_Data!M2984</f>
        <v>134.6</v>
      </c>
      <c r="N2984" s="15">
        <f>Raw_Data!N2984</f>
        <v>59.1</v>
      </c>
      <c r="O2984" s="15">
        <f>Raw_Data!O2984</f>
        <v>109.9</v>
      </c>
      <c r="P2984" s="15" t="str">
        <f>Raw_Data!P2984</f>
        <v>Rainfed</v>
      </c>
      <c r="Q2984" s="15">
        <f>Raw_Data!Q2984</f>
        <v>192</v>
      </c>
      <c r="R2984" s="15">
        <f>Raw_Data!R2984</f>
        <v>5.5</v>
      </c>
      <c r="S2984" s="15">
        <f>Raw_Data!S2984</f>
        <v>0.93</v>
      </c>
      <c r="T2984" s="18">
        <f>IF(Raw_Data!T2984="",ROUND(AVERAGEIFS(Raw_Data!$T$2:$T$4001,Raw_Data!$E$2:$E$4001,E2984,Raw_Data!$D$2:$D$4001,D2984),2),IF(Raw_Data!T2984&gt;INDEX(Cleaning_Reference!$F$6:$F$13,MATCH(D2984,Cleaning_Reference!$A$6:$A$13,0)),INDEX(Cleaning_Reference!$F$6:$F$13,MATCH(D2984,Cleaning_Reference!$A$6:$A$13,0)),Raw_Data!T2984))</f>
        <v>1.97</v>
      </c>
      <c r="U2984" s="15">
        <f>Raw_Data!U2984</f>
        <v>27.7</v>
      </c>
      <c r="V2984" s="15">
        <f>Raw_Data!V2984</f>
        <v>23025</v>
      </c>
      <c r="W2984" s="15">
        <f>Raw_Data!W2984</f>
        <v>920358</v>
      </c>
      <c r="X2984" s="15">
        <f>Raw_Data!X2984</f>
        <v>637792</v>
      </c>
      <c r="Y2984" s="15">
        <f>Raw_Data!Y2984</f>
        <v>-282566</v>
      </c>
      <c r="Z2984" s="15">
        <f>Raw_Data!Z2984</f>
        <v>4669</v>
      </c>
      <c r="AA2984" s="15">
        <f>Raw_Data!AA2984</f>
        <v>5.9329999999999998</v>
      </c>
      <c r="AB2984" s="15">
        <f>Raw_Data!AB2984</f>
        <v>46.4</v>
      </c>
      <c r="AC2984" s="19" t="str">
        <f>IF(Raw_Data!G2984="","Yes","No")</f>
        <v>No</v>
      </c>
      <c r="AD2984" s="19" t="str">
        <f>IF(Raw_Data!L2984="","Yes","No")</f>
        <v>No</v>
      </c>
      <c r="AE2984" s="19" t="str">
        <f>IF(Raw_Data!T2984="","Imputed",IF(Raw_Data!T2984&gt;INDEX(Cleaning_Reference!$F$6:$F$13,MATCH(D2984,Cleaning_Reference!$A$6:$A$13,0)),"Capped","Original"))</f>
        <v>Original</v>
      </c>
      <c r="AF2984" s="21">
        <f t="shared" si="46"/>
        <v>27.7</v>
      </c>
    </row>
    <row r="2985" spans="1:32" ht="15" customHeight="1" x14ac:dyDescent="0.3">
      <c r="A2985" s="20" t="str">
        <f>Raw_Data!A2985</f>
        <v>SF12984</v>
      </c>
      <c r="B2985" s="15" t="str">
        <f>Raw_Data!B2985</f>
        <v>Andhra Pradesh</v>
      </c>
      <c r="C2985" s="15" t="str">
        <f>Raw_Data!C2985</f>
        <v>Nashik</v>
      </c>
      <c r="D2985" s="15" t="str">
        <f>Raw_Data!D2985</f>
        <v>Maize</v>
      </c>
      <c r="E2985" s="15" t="str">
        <f>Raw_Data!E2985</f>
        <v>Zaid</v>
      </c>
      <c r="F2985" s="15">
        <f>Raw_Data!F2985</f>
        <v>8.34</v>
      </c>
      <c r="G2985" s="18">
        <f>IF(Raw_Data!G2985="",ROUND(AVERAGEIFS(Raw_Data!$G$2:$G$4001,Raw_Data!$E$2:$E$4001,E2985),1),Raw_Data!G2985)</f>
        <v>651.79999999999995</v>
      </c>
      <c r="H2985" s="15">
        <f>Raw_Data!H2985</f>
        <v>34.700000000000003</v>
      </c>
      <c r="I2985" s="15">
        <f>Raw_Data!I2985</f>
        <v>62.4</v>
      </c>
      <c r="J2985" s="15">
        <f>Raw_Data!J2985</f>
        <v>8.9</v>
      </c>
      <c r="K2985" s="15">
        <f>Raw_Data!K2985</f>
        <v>6.37</v>
      </c>
      <c r="L2985" s="18">
        <f>IF(Raw_Data!L2985="",ROUND(AVERAGEIFS(Raw_Data!$L$2:$L$4001,Raw_Data!$E$2:$E$4001,E2985),1),Raw_Data!L2985)</f>
        <v>11.8</v>
      </c>
      <c r="M2985" s="15">
        <f>Raw_Data!M2985</f>
        <v>183.8</v>
      </c>
      <c r="N2985" s="15">
        <f>Raw_Data!N2985</f>
        <v>56.8</v>
      </c>
      <c r="O2985" s="15">
        <f>Raw_Data!O2985</f>
        <v>133.1</v>
      </c>
      <c r="P2985" s="15" t="str">
        <f>Raw_Data!P2985</f>
        <v>Rainfed</v>
      </c>
      <c r="Q2985" s="15">
        <f>Raw_Data!Q2985</f>
        <v>208</v>
      </c>
      <c r="R2985" s="15">
        <f>Raw_Data!R2985</f>
        <v>9.0500000000000007</v>
      </c>
      <c r="S2985" s="15">
        <f>Raw_Data!S2985</f>
        <v>0.94</v>
      </c>
      <c r="T2985" s="18">
        <f>IF(Raw_Data!T2985="",ROUND(AVERAGEIFS(Raw_Data!$T$2:$T$4001,Raw_Data!$E$2:$E$4001,E2985,Raw_Data!$D$2:$D$4001,D2985),2),IF(Raw_Data!T2985&gt;INDEX(Cleaning_Reference!$F$6:$F$13,MATCH(D2985,Cleaning_Reference!$A$6:$A$13,0)),INDEX(Cleaning_Reference!$F$6:$F$13,MATCH(D2985,Cleaning_Reference!$A$6:$A$13,0)),Raw_Data!T2985))</f>
        <v>2.88</v>
      </c>
      <c r="U2985" s="15">
        <f>Raw_Data!U2985</f>
        <v>24.02</v>
      </c>
      <c r="V2985" s="15">
        <f>Raw_Data!V2985</f>
        <v>21532</v>
      </c>
      <c r="W2985" s="15">
        <f>Raw_Data!W2985</f>
        <v>664010</v>
      </c>
      <c r="X2985" s="15">
        <f>Raw_Data!X2985</f>
        <v>517199</v>
      </c>
      <c r="Y2985" s="15">
        <f>Raw_Data!Y2985</f>
        <v>-146811</v>
      </c>
      <c r="Z2985" s="15">
        <f>Raw_Data!Z2985</f>
        <v>2891</v>
      </c>
      <c r="AA2985" s="15">
        <f>Raw_Data!AA2985</f>
        <v>8.3089999999999993</v>
      </c>
      <c r="AB2985" s="15">
        <f>Raw_Data!AB2985</f>
        <v>41.3</v>
      </c>
      <c r="AC2985" s="19" t="str">
        <f>IF(Raw_Data!G2985="","Yes","No")</f>
        <v>No</v>
      </c>
      <c r="AD2985" s="19" t="str">
        <f>IF(Raw_Data!L2985="","Yes","No")</f>
        <v>No</v>
      </c>
      <c r="AE2985" s="19" t="str">
        <f>IF(Raw_Data!T2985="","Imputed",IF(Raw_Data!T2985&gt;INDEX(Cleaning_Reference!$F$6:$F$13,MATCH(D2985,Cleaning_Reference!$A$6:$A$13,0)),"Capped","Original"))</f>
        <v>Original</v>
      </c>
      <c r="AF2985" s="21">
        <f t="shared" si="46"/>
        <v>24.02</v>
      </c>
    </row>
    <row r="2986" spans="1:32" ht="15" customHeight="1" x14ac:dyDescent="0.3">
      <c r="A2986" s="20" t="str">
        <f>Raw_Data!A2986</f>
        <v>SF12985</v>
      </c>
      <c r="B2986" s="15" t="str">
        <f>Raw_Data!B2986</f>
        <v>Gujarat</v>
      </c>
      <c r="C2986" s="15" t="str">
        <f>Raw_Data!C2986</f>
        <v>Nashik</v>
      </c>
      <c r="D2986" s="15" t="str">
        <f>Raw_Data!D2986</f>
        <v>Wheat</v>
      </c>
      <c r="E2986" s="15" t="str">
        <f>Raw_Data!E2986</f>
        <v>Zaid</v>
      </c>
      <c r="F2986" s="15">
        <f>Raw_Data!F2986</f>
        <v>10.86</v>
      </c>
      <c r="G2986" s="18">
        <f>IF(Raw_Data!G2986="",ROUND(AVERAGEIFS(Raw_Data!$G$2:$G$4001,Raw_Data!$E$2:$E$4001,E2986),1),Raw_Data!G2986)</f>
        <v>230.5</v>
      </c>
      <c r="H2986" s="15">
        <f>Raw_Data!H2986</f>
        <v>33.1</v>
      </c>
      <c r="I2986" s="15">
        <f>Raw_Data!I2986</f>
        <v>56.1</v>
      </c>
      <c r="J2986" s="15">
        <f>Raw_Data!J2986</f>
        <v>6.8</v>
      </c>
      <c r="K2986" s="15">
        <f>Raw_Data!K2986</f>
        <v>6.99</v>
      </c>
      <c r="L2986" s="18">
        <f>IF(Raw_Data!L2986="",ROUND(AVERAGEIFS(Raw_Data!$L$2:$L$4001,Raw_Data!$E$2:$E$4001,E2986),1),Raw_Data!L2986)</f>
        <v>15.3</v>
      </c>
      <c r="M2986" s="15">
        <f>Raw_Data!M2986</f>
        <v>128.4</v>
      </c>
      <c r="N2986" s="15">
        <f>Raw_Data!N2986</f>
        <v>45.7</v>
      </c>
      <c r="O2986" s="15">
        <f>Raw_Data!O2986</f>
        <v>127</v>
      </c>
      <c r="P2986" s="15" t="str">
        <f>Raw_Data!P2986</f>
        <v>Flood</v>
      </c>
      <c r="Q2986" s="15">
        <f>Raw_Data!Q2986</f>
        <v>182.6</v>
      </c>
      <c r="R2986" s="15">
        <f>Raw_Data!R2986</f>
        <v>4.58</v>
      </c>
      <c r="S2986" s="15">
        <f>Raw_Data!S2986</f>
        <v>0.77</v>
      </c>
      <c r="T2986" s="18">
        <f>IF(Raw_Data!T2986="",ROUND(AVERAGEIFS(Raw_Data!$T$2:$T$4001,Raw_Data!$E$2:$E$4001,E2986,Raw_Data!$D$2:$D$4001,D2986),2),IF(Raw_Data!T2986&gt;INDEX(Cleaning_Reference!$F$6:$F$13,MATCH(D2986,Cleaning_Reference!$A$6:$A$13,0)),INDEX(Cleaning_Reference!$F$6:$F$13,MATCH(D2986,Cleaning_Reference!$A$6:$A$13,0)),Raw_Data!T2986))</f>
        <v>2.02</v>
      </c>
      <c r="U2986" s="15">
        <f>Raw_Data!U2986</f>
        <v>21.94</v>
      </c>
      <c r="V2986" s="15">
        <f>Raw_Data!V2986</f>
        <v>25952</v>
      </c>
      <c r="W2986" s="15">
        <f>Raw_Data!W2986</f>
        <v>688737</v>
      </c>
      <c r="X2986" s="15">
        <f>Raw_Data!X2986</f>
        <v>569387</v>
      </c>
      <c r="Y2986" s="15">
        <f>Raw_Data!Y2986</f>
        <v>-119350</v>
      </c>
      <c r="Z2986" s="15">
        <f>Raw_Data!Z2986</f>
        <v>7090</v>
      </c>
      <c r="AA2986" s="15">
        <f>Raw_Data!AA2986</f>
        <v>3.0939999999999999</v>
      </c>
      <c r="AB2986" s="15">
        <f>Raw_Data!AB2986</f>
        <v>45.2</v>
      </c>
      <c r="AC2986" s="19" t="str">
        <f>IF(Raw_Data!G2986="","Yes","No")</f>
        <v>No</v>
      </c>
      <c r="AD2986" s="19" t="str">
        <f>IF(Raw_Data!L2986="","Yes","No")</f>
        <v>No</v>
      </c>
      <c r="AE2986" s="19" t="str">
        <f>IF(Raw_Data!T2986="","Imputed",IF(Raw_Data!T2986&gt;INDEX(Cleaning_Reference!$F$6:$F$13,MATCH(D2986,Cleaning_Reference!$A$6:$A$13,0)),"Capped","Original"))</f>
        <v>Original</v>
      </c>
      <c r="AF2986" s="21">
        <f t="shared" si="46"/>
        <v>21.94</v>
      </c>
    </row>
    <row r="2987" spans="1:32" ht="15" customHeight="1" x14ac:dyDescent="0.3">
      <c r="A2987" s="20" t="str">
        <f>Raw_Data!A2987</f>
        <v>SF12986</v>
      </c>
      <c r="B2987" s="15" t="str">
        <f>Raw_Data!B2987</f>
        <v>Maharashtra</v>
      </c>
      <c r="C2987" s="15" t="str">
        <f>Raw_Data!C2987</f>
        <v>Nashik</v>
      </c>
      <c r="D2987" s="15" t="str">
        <f>Raw_Data!D2987</f>
        <v>Wheat</v>
      </c>
      <c r="E2987" s="15" t="str">
        <f>Raw_Data!E2987</f>
        <v>Rabi</v>
      </c>
      <c r="F2987" s="15">
        <f>Raw_Data!F2987</f>
        <v>6.29</v>
      </c>
      <c r="G2987" s="18">
        <f>IF(Raw_Data!G2987="",ROUND(AVERAGEIFS(Raw_Data!$G$2:$G$4001,Raw_Data!$E$2:$E$4001,E2987),1),Raw_Data!G2987)</f>
        <v>309.39999999999998</v>
      </c>
      <c r="H2987" s="15">
        <f>Raw_Data!H2987</f>
        <v>24.2</v>
      </c>
      <c r="I2987" s="15">
        <f>Raw_Data!I2987</f>
        <v>59.2</v>
      </c>
      <c r="J2987" s="15">
        <f>Raw_Data!J2987</f>
        <v>6.6</v>
      </c>
      <c r="K2987" s="15">
        <f>Raw_Data!K2987</f>
        <v>6.35</v>
      </c>
      <c r="L2987" s="18">
        <f>IF(Raw_Data!L2987="",ROUND(AVERAGEIFS(Raw_Data!$L$2:$L$4001,Raw_Data!$E$2:$E$4001,E2987),1),Raw_Data!L2987)</f>
        <v>27.5</v>
      </c>
      <c r="M2987" s="15">
        <f>Raw_Data!M2987</f>
        <v>96.5</v>
      </c>
      <c r="N2987" s="15">
        <f>Raw_Data!N2987</f>
        <v>85.6</v>
      </c>
      <c r="O2987" s="15">
        <f>Raw_Data!O2987</f>
        <v>136.6</v>
      </c>
      <c r="P2987" s="15" t="str">
        <f>Raw_Data!P2987</f>
        <v>Rainfed</v>
      </c>
      <c r="Q2987" s="15">
        <f>Raw_Data!Q2987</f>
        <v>167.2</v>
      </c>
      <c r="R2987" s="15">
        <f>Raw_Data!R2987</f>
        <v>4.9000000000000004</v>
      </c>
      <c r="S2987" s="15">
        <f>Raw_Data!S2987</f>
        <v>0.93</v>
      </c>
      <c r="T2987" s="18">
        <f>IF(Raw_Data!T2987="",ROUND(AVERAGEIFS(Raw_Data!$T$2:$T$4001,Raw_Data!$E$2:$E$4001,E2987,Raw_Data!$D$2:$D$4001,D2987),2),IF(Raw_Data!T2987&gt;INDEX(Cleaning_Reference!$F$6:$F$13,MATCH(D2987,Cleaning_Reference!$A$6:$A$13,0)),INDEX(Cleaning_Reference!$F$6:$F$13,MATCH(D2987,Cleaning_Reference!$A$6:$A$13,0)),Raw_Data!T2987))</f>
        <v>2.36</v>
      </c>
      <c r="U2987" s="15">
        <f>Raw_Data!U2987</f>
        <v>14.84</v>
      </c>
      <c r="V2987" s="15">
        <f>Raw_Data!V2987</f>
        <v>20414</v>
      </c>
      <c r="W2987" s="15">
        <f>Raw_Data!W2987</f>
        <v>393367</v>
      </c>
      <c r="X2987" s="15">
        <f>Raw_Data!X2987</f>
        <v>302944</v>
      </c>
      <c r="Y2987" s="15">
        <f>Raw_Data!Y2987</f>
        <v>-90423</v>
      </c>
      <c r="Z2987" s="15">
        <f>Raw_Data!Z2987</f>
        <v>1601</v>
      </c>
      <c r="AA2987" s="15">
        <f>Raw_Data!AA2987</f>
        <v>9.2690000000000001</v>
      </c>
      <c r="AB2987" s="15">
        <f>Raw_Data!AB2987</f>
        <v>47</v>
      </c>
      <c r="AC2987" s="19" t="str">
        <f>IF(Raw_Data!G2987="","Yes","No")</f>
        <v>No</v>
      </c>
      <c r="AD2987" s="19" t="str">
        <f>IF(Raw_Data!L2987="","Yes","No")</f>
        <v>No</v>
      </c>
      <c r="AE2987" s="19" t="str">
        <f>IF(Raw_Data!T2987="","Imputed",IF(Raw_Data!T2987&gt;INDEX(Cleaning_Reference!$F$6:$F$13,MATCH(D2987,Cleaning_Reference!$A$6:$A$13,0)),"Capped","Original"))</f>
        <v>Original</v>
      </c>
      <c r="AF2987" s="21">
        <f t="shared" si="46"/>
        <v>14.84</v>
      </c>
    </row>
    <row r="2988" spans="1:32" ht="15" customHeight="1" x14ac:dyDescent="0.3">
      <c r="A2988" s="20" t="str">
        <f>Raw_Data!A2988</f>
        <v>SF12987</v>
      </c>
      <c r="B2988" s="15" t="str">
        <f>Raw_Data!B2988</f>
        <v>Tamil Nadu</v>
      </c>
      <c r="C2988" s="15" t="str">
        <f>Raw_Data!C2988</f>
        <v>Rajkot</v>
      </c>
      <c r="D2988" s="15" t="str">
        <f>Raw_Data!D2988</f>
        <v>Pulses</v>
      </c>
      <c r="E2988" s="15" t="str">
        <f>Raw_Data!E2988</f>
        <v>Zaid</v>
      </c>
      <c r="F2988" s="15">
        <f>Raw_Data!F2988</f>
        <v>3.54</v>
      </c>
      <c r="G2988" s="18">
        <f>IF(Raw_Data!G2988="",ROUND(AVERAGEIFS(Raw_Data!$G$2:$G$4001,Raw_Data!$E$2:$E$4001,E2988),1),Raw_Data!G2988)</f>
        <v>284.5</v>
      </c>
      <c r="H2988" s="15">
        <f>Raw_Data!H2988</f>
        <v>31.6</v>
      </c>
      <c r="I2988" s="15">
        <f>Raw_Data!I2988</f>
        <v>39.299999999999997</v>
      </c>
      <c r="J2988" s="15">
        <f>Raw_Data!J2988</f>
        <v>8.3000000000000007</v>
      </c>
      <c r="K2988" s="15">
        <f>Raw_Data!K2988</f>
        <v>5.83</v>
      </c>
      <c r="L2988" s="18">
        <f>IF(Raw_Data!L2988="",ROUND(AVERAGEIFS(Raw_Data!$L$2:$L$4001,Raw_Data!$E$2:$E$4001,E2988),1),Raw_Data!L2988)</f>
        <v>27</v>
      </c>
      <c r="M2988" s="15">
        <f>Raw_Data!M2988</f>
        <v>77.3</v>
      </c>
      <c r="N2988" s="15">
        <f>Raw_Data!N2988</f>
        <v>46.8</v>
      </c>
      <c r="O2988" s="15">
        <f>Raw_Data!O2988</f>
        <v>118.2</v>
      </c>
      <c r="P2988" s="15" t="str">
        <f>Raw_Data!P2988</f>
        <v>Sprinkler</v>
      </c>
      <c r="Q2988" s="15">
        <f>Raw_Data!Q2988</f>
        <v>114.2</v>
      </c>
      <c r="R2988" s="15">
        <f>Raw_Data!R2988</f>
        <v>6.09</v>
      </c>
      <c r="S2988" s="15">
        <f>Raw_Data!S2988</f>
        <v>0.78</v>
      </c>
      <c r="T2988" s="18">
        <f>IF(Raw_Data!T2988="",ROUND(AVERAGEIFS(Raw_Data!$T$2:$T$4001,Raw_Data!$E$2:$E$4001,E2988,Raw_Data!$D$2:$D$4001,D2988),2),IF(Raw_Data!T2988&gt;INDEX(Cleaning_Reference!$F$6:$F$13,MATCH(D2988,Cleaning_Reference!$A$6:$A$13,0)),INDEX(Cleaning_Reference!$F$6:$F$13,MATCH(D2988,Cleaning_Reference!$A$6:$A$13,0)),Raw_Data!T2988))</f>
        <v>0.35</v>
      </c>
      <c r="U2988" s="15">
        <f>Raw_Data!U2988</f>
        <v>1.24</v>
      </c>
      <c r="V2988" s="15">
        <f>Raw_Data!V2988</f>
        <v>64575</v>
      </c>
      <c r="W2988" s="15">
        <f>Raw_Data!W2988</f>
        <v>209373</v>
      </c>
      <c r="X2988" s="15">
        <f>Raw_Data!X2988</f>
        <v>80073</v>
      </c>
      <c r="Y2988" s="15">
        <f>Raw_Data!Y2988</f>
        <v>-129300</v>
      </c>
      <c r="Z2988" s="15">
        <f>Raw_Data!Z2988</f>
        <v>1341</v>
      </c>
      <c r="AA2988" s="15">
        <f>Raw_Data!AA2988</f>
        <v>0.92500000000000004</v>
      </c>
      <c r="AB2988" s="15">
        <f>Raw_Data!AB2988</f>
        <v>22.5</v>
      </c>
      <c r="AC2988" s="19" t="str">
        <f>IF(Raw_Data!G2988="","Yes","No")</f>
        <v>No</v>
      </c>
      <c r="AD2988" s="19" t="str">
        <f>IF(Raw_Data!L2988="","Yes","No")</f>
        <v>No</v>
      </c>
      <c r="AE2988" s="19" t="str">
        <f>IF(Raw_Data!T2988="","Imputed",IF(Raw_Data!T2988&gt;INDEX(Cleaning_Reference!$F$6:$F$13,MATCH(D2988,Cleaning_Reference!$A$6:$A$13,0)),"Capped","Original"))</f>
        <v>Original</v>
      </c>
      <c r="AF2988" s="21">
        <f t="shared" si="46"/>
        <v>1.24</v>
      </c>
    </row>
    <row r="2989" spans="1:32" ht="15" customHeight="1" x14ac:dyDescent="0.3">
      <c r="A2989" s="20" t="str">
        <f>Raw_Data!A2989</f>
        <v>SF12988</v>
      </c>
      <c r="B2989" s="15" t="str">
        <f>Raw_Data!B2989</f>
        <v>Telangana</v>
      </c>
      <c r="C2989" s="15" t="str">
        <f>Raw_Data!C2989</f>
        <v>Rajkot</v>
      </c>
      <c r="D2989" s="15" t="str">
        <f>Raw_Data!D2989</f>
        <v>Pulses</v>
      </c>
      <c r="E2989" s="15" t="str">
        <f>Raw_Data!E2989</f>
        <v>Zaid</v>
      </c>
      <c r="F2989" s="15">
        <f>Raw_Data!F2989</f>
        <v>11.93</v>
      </c>
      <c r="G2989" s="18">
        <f>IF(Raw_Data!G2989="",ROUND(AVERAGEIFS(Raw_Data!$G$2:$G$4001,Raw_Data!$E$2:$E$4001,E2989),1),Raw_Data!G2989)</f>
        <v>141</v>
      </c>
      <c r="H2989" s="15">
        <f>Raw_Data!H2989</f>
        <v>32.6</v>
      </c>
      <c r="I2989" s="15">
        <f>Raw_Data!I2989</f>
        <v>39.4</v>
      </c>
      <c r="J2989" s="15">
        <f>Raw_Data!J2989</f>
        <v>8.9</v>
      </c>
      <c r="K2989" s="15">
        <f>Raw_Data!K2989</f>
        <v>8.4</v>
      </c>
      <c r="L2989" s="18">
        <f>IF(Raw_Data!L2989="",ROUND(AVERAGEIFS(Raw_Data!$L$2:$L$4001,Raw_Data!$E$2:$E$4001,E2989),1),Raw_Data!L2989)</f>
        <v>21.9</v>
      </c>
      <c r="M2989" s="15">
        <f>Raw_Data!M2989</f>
        <v>70.599999999999994</v>
      </c>
      <c r="N2989" s="15">
        <f>Raw_Data!N2989</f>
        <v>84.6</v>
      </c>
      <c r="O2989" s="15">
        <f>Raw_Data!O2989</f>
        <v>119</v>
      </c>
      <c r="P2989" s="15" t="str">
        <f>Raw_Data!P2989</f>
        <v>Sprinkler</v>
      </c>
      <c r="Q2989" s="15">
        <f>Raw_Data!Q2989</f>
        <v>115.9</v>
      </c>
      <c r="R2989" s="15">
        <f>Raw_Data!R2989</f>
        <v>4.1900000000000004</v>
      </c>
      <c r="S2989" s="15">
        <f>Raw_Data!S2989</f>
        <v>0.97</v>
      </c>
      <c r="T2989" s="18">
        <f>IF(Raw_Data!T2989="",ROUND(AVERAGEIFS(Raw_Data!$T$2:$T$4001,Raw_Data!$E$2:$E$4001,E2989,Raw_Data!$D$2:$D$4001,D2989),2),IF(Raw_Data!T2989&gt;INDEX(Cleaning_Reference!$F$6:$F$13,MATCH(D2989,Cleaning_Reference!$A$6:$A$13,0)),INDEX(Cleaning_Reference!$F$6:$F$13,MATCH(D2989,Cleaning_Reference!$A$6:$A$13,0)),Raw_Data!T2989))</f>
        <v>0.3</v>
      </c>
      <c r="U2989" s="15">
        <f>Raw_Data!U2989</f>
        <v>3.58</v>
      </c>
      <c r="V2989" s="15">
        <f>Raw_Data!V2989</f>
        <v>65948</v>
      </c>
      <c r="W2989" s="15">
        <f>Raw_Data!W2989</f>
        <v>666652</v>
      </c>
      <c r="X2989" s="15">
        <f>Raw_Data!X2989</f>
        <v>236094</v>
      </c>
      <c r="Y2989" s="15">
        <f>Raw_Data!Y2989</f>
        <v>-430558</v>
      </c>
      <c r="Z2989" s="15">
        <f>Raw_Data!Z2989</f>
        <v>4300</v>
      </c>
      <c r="AA2989" s="15">
        <f>Raw_Data!AA2989</f>
        <v>0.83299999999999996</v>
      </c>
      <c r="AB2989" s="15">
        <f>Raw_Data!AB2989</f>
        <v>25.2</v>
      </c>
      <c r="AC2989" s="19" t="str">
        <f>IF(Raw_Data!G2989="","Yes","No")</f>
        <v>No</v>
      </c>
      <c r="AD2989" s="19" t="str">
        <f>IF(Raw_Data!L2989="","Yes","No")</f>
        <v>No</v>
      </c>
      <c r="AE2989" s="19" t="str">
        <f>IF(Raw_Data!T2989="","Imputed",IF(Raw_Data!T2989&gt;INDEX(Cleaning_Reference!$F$6:$F$13,MATCH(D2989,Cleaning_Reference!$A$6:$A$13,0)),"Capped","Original"))</f>
        <v>Original</v>
      </c>
      <c r="AF2989" s="21">
        <f t="shared" si="46"/>
        <v>3.58</v>
      </c>
    </row>
    <row r="2990" spans="1:32" ht="15" customHeight="1" x14ac:dyDescent="0.3">
      <c r="A2990" s="20" t="str">
        <f>Raw_Data!A2990</f>
        <v>SF12989</v>
      </c>
      <c r="B2990" s="15" t="str">
        <f>Raw_Data!B2990</f>
        <v>Karnataka</v>
      </c>
      <c r="C2990" s="15" t="str">
        <f>Raw_Data!C2990</f>
        <v>Ludhiana</v>
      </c>
      <c r="D2990" s="15" t="str">
        <f>Raw_Data!D2990</f>
        <v>Wheat</v>
      </c>
      <c r="E2990" s="15" t="str">
        <f>Raw_Data!E2990</f>
        <v>Zaid</v>
      </c>
      <c r="F2990" s="15">
        <f>Raw_Data!F2990</f>
        <v>1.1299999999999999</v>
      </c>
      <c r="G2990" s="18">
        <f>IF(Raw_Data!G2990="",ROUND(AVERAGEIFS(Raw_Data!$G$2:$G$4001,Raw_Data!$E$2:$E$4001,E2990),1),Raw_Data!G2990)</f>
        <v>454.4</v>
      </c>
      <c r="H2990" s="15">
        <f>Raw_Data!H2990</f>
        <v>32.200000000000003</v>
      </c>
      <c r="I2990" s="15">
        <f>Raw_Data!I2990</f>
        <v>64.400000000000006</v>
      </c>
      <c r="J2990" s="15">
        <f>Raw_Data!J2990</f>
        <v>8.5</v>
      </c>
      <c r="K2990" s="15">
        <f>Raw_Data!K2990</f>
        <v>6.81</v>
      </c>
      <c r="L2990" s="18">
        <f>IF(Raw_Data!L2990="",ROUND(AVERAGEIFS(Raw_Data!$L$2:$L$4001,Raw_Data!$E$2:$E$4001,E2990),1),Raw_Data!L2990)</f>
        <v>15.8</v>
      </c>
      <c r="M2990" s="15">
        <f>Raw_Data!M2990</f>
        <v>157.69999999999999</v>
      </c>
      <c r="N2990" s="15">
        <f>Raw_Data!N2990</f>
        <v>69.099999999999994</v>
      </c>
      <c r="O2990" s="15">
        <f>Raw_Data!O2990</f>
        <v>130.5</v>
      </c>
      <c r="P2990" s="15" t="str">
        <f>Raw_Data!P2990</f>
        <v>Drip</v>
      </c>
      <c r="Q2990" s="15">
        <f>Raw_Data!Q2990</f>
        <v>177.7</v>
      </c>
      <c r="R2990" s="15">
        <f>Raw_Data!R2990</f>
        <v>4.21</v>
      </c>
      <c r="S2990" s="15">
        <f>Raw_Data!S2990</f>
        <v>0.68</v>
      </c>
      <c r="T2990" s="18">
        <f>IF(Raw_Data!T2990="",ROUND(AVERAGEIFS(Raw_Data!$T$2:$T$4001,Raw_Data!$E$2:$E$4001,E2990,Raw_Data!$D$2:$D$4001,D2990),2),IF(Raw_Data!T2990&gt;INDEX(Cleaning_Reference!$F$6:$F$13,MATCH(D2990,Cleaning_Reference!$A$6:$A$13,0)),INDEX(Cleaning_Reference!$F$6:$F$13,MATCH(D2990,Cleaning_Reference!$A$6:$A$13,0)),Raw_Data!T2990))</f>
        <v>2.9</v>
      </c>
      <c r="U2990" s="15">
        <f>Raw_Data!U2990</f>
        <v>3.28</v>
      </c>
      <c r="V2990" s="15">
        <f>Raw_Data!V2990</f>
        <v>22058</v>
      </c>
      <c r="W2990" s="15">
        <f>Raw_Data!W2990</f>
        <v>81330</v>
      </c>
      <c r="X2990" s="15">
        <f>Raw_Data!X2990</f>
        <v>72350</v>
      </c>
      <c r="Y2990" s="15">
        <f>Raw_Data!Y2990</f>
        <v>-8980</v>
      </c>
      <c r="Z2990" s="15">
        <f>Raw_Data!Z2990</f>
        <v>487</v>
      </c>
      <c r="AA2990" s="15">
        <f>Raw_Data!AA2990</f>
        <v>6.7350000000000003</v>
      </c>
      <c r="AB2990" s="15">
        <f>Raw_Data!AB2990</f>
        <v>45.5</v>
      </c>
      <c r="AC2990" s="19" t="str">
        <f>IF(Raw_Data!G2990="","Yes","No")</f>
        <v>No</v>
      </c>
      <c r="AD2990" s="19" t="str">
        <f>IF(Raw_Data!L2990="","Yes","No")</f>
        <v>No</v>
      </c>
      <c r="AE2990" s="19" t="str">
        <f>IF(Raw_Data!T2990="","Imputed",IF(Raw_Data!T2990&gt;INDEX(Cleaning_Reference!$F$6:$F$13,MATCH(D2990,Cleaning_Reference!$A$6:$A$13,0)),"Capped","Original"))</f>
        <v>Original</v>
      </c>
      <c r="AF2990" s="21">
        <f t="shared" si="46"/>
        <v>3.28</v>
      </c>
    </row>
    <row r="2991" spans="1:32" ht="15" customHeight="1" x14ac:dyDescent="0.3">
      <c r="A2991" s="20" t="str">
        <f>Raw_Data!A2991</f>
        <v>SF12990</v>
      </c>
      <c r="B2991" s="15" t="str">
        <f>Raw_Data!B2991</f>
        <v>Gujarat</v>
      </c>
      <c r="C2991" s="15" t="str">
        <f>Raw_Data!C2991</f>
        <v>Rajkot</v>
      </c>
      <c r="D2991" s="15" t="str">
        <f>Raw_Data!D2991</f>
        <v>Chilli</v>
      </c>
      <c r="E2991" s="15" t="str">
        <f>Raw_Data!E2991</f>
        <v>Rabi</v>
      </c>
      <c r="F2991" s="15">
        <f>Raw_Data!F2991</f>
        <v>13.98</v>
      </c>
      <c r="G2991" s="18">
        <f>IF(Raw_Data!G2991="",ROUND(AVERAGEIFS(Raw_Data!$G$2:$G$4001,Raw_Data!$E$2:$E$4001,E2991),1),Raw_Data!G2991)</f>
        <v>197.8</v>
      </c>
      <c r="H2991" s="15">
        <f>Raw_Data!H2991</f>
        <v>19</v>
      </c>
      <c r="I2991" s="15">
        <f>Raw_Data!I2991</f>
        <v>55.8</v>
      </c>
      <c r="J2991" s="15">
        <f>Raw_Data!J2991</f>
        <v>9.1999999999999993</v>
      </c>
      <c r="K2991" s="15">
        <f>Raw_Data!K2991</f>
        <v>7.31</v>
      </c>
      <c r="L2991" s="18">
        <f>IF(Raw_Data!L2991="",ROUND(AVERAGEIFS(Raw_Data!$L$2:$L$4001,Raw_Data!$E$2:$E$4001,E2991),1),Raw_Data!L2991)</f>
        <v>18.899999999999999</v>
      </c>
      <c r="M2991" s="15">
        <f>Raw_Data!M2991</f>
        <v>45.8</v>
      </c>
      <c r="N2991" s="15">
        <f>Raw_Data!N2991</f>
        <v>79.900000000000006</v>
      </c>
      <c r="O2991" s="15">
        <f>Raw_Data!O2991</f>
        <v>126.7</v>
      </c>
      <c r="P2991" s="15" t="str">
        <f>Raw_Data!P2991</f>
        <v>Flood</v>
      </c>
      <c r="Q2991" s="15">
        <f>Raw_Data!Q2991</f>
        <v>242.8</v>
      </c>
      <c r="R2991" s="15">
        <f>Raw_Data!R2991</f>
        <v>4.87</v>
      </c>
      <c r="S2991" s="15">
        <f>Raw_Data!S2991</f>
        <v>0.95</v>
      </c>
      <c r="T2991" s="18">
        <f>IF(Raw_Data!T2991="",ROUND(AVERAGEIFS(Raw_Data!$T$2:$T$4001,Raw_Data!$E$2:$E$4001,E2991,Raw_Data!$D$2:$D$4001,D2991),2),IF(Raw_Data!T2991&gt;INDEX(Cleaning_Reference!$F$6:$F$13,MATCH(D2991,Cleaning_Reference!$A$6:$A$13,0)),INDEX(Cleaning_Reference!$F$6:$F$13,MATCH(D2991,Cleaning_Reference!$A$6:$A$13,0)),Raw_Data!T2991))</f>
        <v>1.07</v>
      </c>
      <c r="U2991" s="15">
        <f>Raw_Data!U2991</f>
        <v>14.96</v>
      </c>
      <c r="V2991" s="15">
        <f>Raw_Data!V2991</f>
        <v>108549</v>
      </c>
      <c r="W2991" s="15">
        <f>Raw_Data!W2991</f>
        <v>994707</v>
      </c>
      <c r="X2991" s="15">
        <f>Raw_Data!X2991</f>
        <v>1623893</v>
      </c>
      <c r="Y2991" s="15">
        <f>Raw_Data!Y2991</f>
        <v>629186</v>
      </c>
      <c r="Z2991" s="15">
        <f>Raw_Data!Z2991</f>
        <v>10975</v>
      </c>
      <c r="AA2991" s="15">
        <f>Raw_Data!AA2991</f>
        <v>1.363</v>
      </c>
      <c r="AB2991" s="15">
        <f>Raw_Data!AB2991</f>
        <v>39.6</v>
      </c>
      <c r="AC2991" s="19" t="str">
        <f>IF(Raw_Data!G2991="","Yes","No")</f>
        <v>No</v>
      </c>
      <c r="AD2991" s="19" t="str">
        <f>IF(Raw_Data!L2991="","Yes","No")</f>
        <v>No</v>
      </c>
      <c r="AE2991" s="19" t="str">
        <f>IF(Raw_Data!T2991="","Imputed",IF(Raw_Data!T2991&gt;INDEX(Cleaning_Reference!$F$6:$F$13,MATCH(D2991,Cleaning_Reference!$A$6:$A$13,0)),"Capped","Original"))</f>
        <v>Original</v>
      </c>
      <c r="AF2991" s="21">
        <f t="shared" si="46"/>
        <v>14.96</v>
      </c>
    </row>
    <row r="2992" spans="1:32" ht="15" customHeight="1" x14ac:dyDescent="0.3">
      <c r="A2992" s="20" t="str">
        <f>Raw_Data!A2992</f>
        <v>SF12991</v>
      </c>
      <c r="B2992" s="15" t="str">
        <f>Raw_Data!B2992</f>
        <v>Gujarat</v>
      </c>
      <c r="C2992" s="15" t="str">
        <f>Raw_Data!C2992</f>
        <v>Guntur</v>
      </c>
      <c r="D2992" s="15" t="str">
        <f>Raw_Data!D2992</f>
        <v>Maize</v>
      </c>
      <c r="E2992" s="15" t="str">
        <f>Raw_Data!E2992</f>
        <v>Kharif</v>
      </c>
      <c r="F2992" s="15">
        <f>Raw_Data!F2992</f>
        <v>1.1100000000000001</v>
      </c>
      <c r="G2992" s="18">
        <f>IF(Raw_Data!G2992="",ROUND(AVERAGEIFS(Raw_Data!$G$2:$G$4001,Raw_Data!$E$2:$E$4001,E2992),1),Raw_Data!G2992)</f>
        <v>808.4</v>
      </c>
      <c r="H2992" s="15">
        <f>Raw_Data!H2992</f>
        <v>27.1</v>
      </c>
      <c r="I2992" s="15">
        <f>Raw_Data!I2992</f>
        <v>59.9</v>
      </c>
      <c r="J2992" s="15">
        <f>Raw_Data!J2992</f>
        <v>8.6</v>
      </c>
      <c r="K2992" s="15">
        <f>Raw_Data!K2992</f>
        <v>7.93</v>
      </c>
      <c r="L2992" s="18">
        <f>IF(Raw_Data!L2992="",ROUND(AVERAGEIFS(Raw_Data!$L$2:$L$4001,Raw_Data!$E$2:$E$4001,E2992),1),Raw_Data!L2992)</f>
        <v>36</v>
      </c>
      <c r="M2992" s="15">
        <f>Raw_Data!M2992</f>
        <v>136.80000000000001</v>
      </c>
      <c r="N2992" s="15">
        <f>Raw_Data!N2992</f>
        <v>41.7</v>
      </c>
      <c r="O2992" s="15">
        <f>Raw_Data!O2992</f>
        <v>125.3</v>
      </c>
      <c r="P2992" s="15" t="str">
        <f>Raw_Data!P2992</f>
        <v>Rainfed</v>
      </c>
      <c r="Q2992" s="15">
        <f>Raw_Data!Q2992</f>
        <v>71.7</v>
      </c>
      <c r="R2992" s="15">
        <f>Raw_Data!R2992</f>
        <v>0.5</v>
      </c>
      <c r="S2992" s="15">
        <f>Raw_Data!S2992</f>
        <v>0.82</v>
      </c>
      <c r="T2992" s="18">
        <f>IF(Raw_Data!T2992="",ROUND(AVERAGEIFS(Raw_Data!$T$2:$T$4001,Raw_Data!$E$2:$E$4001,E2992,Raw_Data!$D$2:$D$4001,D2992),2),IF(Raw_Data!T2992&gt;INDEX(Cleaning_Reference!$F$6:$F$13,MATCH(D2992,Cleaning_Reference!$A$6:$A$13,0)),INDEX(Cleaning_Reference!$F$6:$F$13,MATCH(D2992,Cleaning_Reference!$A$6:$A$13,0)),Raw_Data!T2992))</f>
        <v>0.74</v>
      </c>
      <c r="U2992" s="15">
        <f>Raw_Data!U2992</f>
        <v>0.82</v>
      </c>
      <c r="V2992" s="15">
        <f>Raw_Data!V2992</f>
        <v>20999</v>
      </c>
      <c r="W2992" s="15">
        <f>Raw_Data!W2992</f>
        <v>54826</v>
      </c>
      <c r="X2992" s="15">
        <f>Raw_Data!X2992</f>
        <v>17219</v>
      </c>
      <c r="Y2992" s="15">
        <f>Raw_Data!Y2992</f>
        <v>-37607</v>
      </c>
      <c r="Z2992" s="15">
        <f>Raw_Data!Z2992</f>
        <v>331</v>
      </c>
      <c r="AA2992" s="15">
        <f>Raw_Data!AA2992</f>
        <v>2.4769999999999999</v>
      </c>
      <c r="AB2992" s="15">
        <f>Raw_Data!AB2992</f>
        <v>74.900000000000006</v>
      </c>
      <c r="AC2992" s="19" t="str">
        <f>IF(Raw_Data!G2992="","Yes","No")</f>
        <v>No</v>
      </c>
      <c r="AD2992" s="19" t="str">
        <f>IF(Raw_Data!L2992="","Yes","No")</f>
        <v>No</v>
      </c>
      <c r="AE2992" s="19" t="str">
        <f>IF(Raw_Data!T2992="","Imputed",IF(Raw_Data!T2992&gt;INDEX(Cleaning_Reference!$F$6:$F$13,MATCH(D2992,Cleaning_Reference!$A$6:$A$13,0)),"Capped","Original"))</f>
        <v>Original</v>
      </c>
      <c r="AF2992" s="21">
        <f t="shared" si="46"/>
        <v>0.82</v>
      </c>
    </row>
    <row r="2993" spans="1:32" ht="15" customHeight="1" x14ac:dyDescent="0.3">
      <c r="A2993" s="20" t="str">
        <f>Raw_Data!A2993</f>
        <v>SF12992</v>
      </c>
      <c r="B2993" s="15" t="str">
        <f>Raw_Data!B2993</f>
        <v>Tamil Nadu</v>
      </c>
      <c r="C2993" s="15" t="str">
        <f>Raw_Data!C2993</f>
        <v>Rajkot</v>
      </c>
      <c r="D2993" s="15" t="str">
        <f>Raw_Data!D2993</f>
        <v>Maize</v>
      </c>
      <c r="E2993" s="15" t="str">
        <f>Raw_Data!E2993</f>
        <v>Kharif</v>
      </c>
      <c r="F2993" s="15">
        <f>Raw_Data!F2993</f>
        <v>11.7</v>
      </c>
      <c r="G2993" s="18">
        <f>IF(Raw_Data!G2993="",ROUND(AVERAGEIFS(Raw_Data!$G$2:$G$4001,Raw_Data!$E$2:$E$4001,E2993),1),Raw_Data!G2993)</f>
        <v>779.8</v>
      </c>
      <c r="H2993" s="15">
        <f>Raw_Data!H2993</f>
        <v>27.5</v>
      </c>
      <c r="I2993" s="15">
        <f>Raw_Data!I2993</f>
        <v>85.3</v>
      </c>
      <c r="J2993" s="15">
        <f>Raw_Data!J2993</f>
        <v>6.7</v>
      </c>
      <c r="K2993" s="15">
        <f>Raw_Data!K2993</f>
        <v>6.53</v>
      </c>
      <c r="L2993" s="18">
        <f>IF(Raw_Data!L2993="",ROUND(AVERAGEIFS(Raw_Data!$L$2:$L$4001,Raw_Data!$E$2:$E$4001,E2993),1),Raw_Data!L2993)</f>
        <v>26.5</v>
      </c>
      <c r="M2993" s="15">
        <f>Raw_Data!M2993</f>
        <v>131.9</v>
      </c>
      <c r="N2993" s="15">
        <f>Raw_Data!N2993</f>
        <v>37</v>
      </c>
      <c r="O2993" s="15">
        <f>Raw_Data!O2993</f>
        <v>146</v>
      </c>
      <c r="P2993" s="15" t="str">
        <f>Raw_Data!P2993</f>
        <v>Flood</v>
      </c>
      <c r="Q2993" s="15">
        <f>Raw_Data!Q2993</f>
        <v>207</v>
      </c>
      <c r="R2993" s="15">
        <f>Raw_Data!R2993</f>
        <v>5.19</v>
      </c>
      <c r="S2993" s="15">
        <f>Raw_Data!S2993</f>
        <v>0.78</v>
      </c>
      <c r="T2993" s="18">
        <f>IF(Raw_Data!T2993="",ROUND(AVERAGEIFS(Raw_Data!$T$2:$T$4001,Raw_Data!$E$2:$E$4001,E2993,Raw_Data!$D$2:$D$4001,D2993),2),IF(Raw_Data!T2993&gt;INDEX(Cleaning_Reference!$F$6:$F$13,MATCH(D2993,Cleaning_Reference!$A$6:$A$13,0)),INDEX(Cleaning_Reference!$F$6:$F$13,MATCH(D2993,Cleaning_Reference!$A$6:$A$13,0)),Raw_Data!T2993))</f>
        <v>5.04</v>
      </c>
      <c r="U2993" s="15">
        <f>Raw_Data!U2993</f>
        <v>58.97</v>
      </c>
      <c r="V2993" s="15">
        <f>Raw_Data!V2993</f>
        <v>21952</v>
      </c>
      <c r="W2993" s="15">
        <f>Raw_Data!W2993</f>
        <v>753186</v>
      </c>
      <c r="X2993" s="15">
        <f>Raw_Data!X2993</f>
        <v>1294509</v>
      </c>
      <c r="Y2993" s="15">
        <f>Raw_Data!Y2993</f>
        <v>541323</v>
      </c>
      <c r="Z2993" s="15">
        <f>Raw_Data!Z2993</f>
        <v>7191</v>
      </c>
      <c r="AA2993" s="15">
        <f>Raw_Data!AA2993</f>
        <v>8.2010000000000005</v>
      </c>
      <c r="AB2993" s="15">
        <f>Raw_Data!AB2993</f>
        <v>63.5</v>
      </c>
      <c r="AC2993" s="19" t="str">
        <f>IF(Raw_Data!G2993="","Yes","No")</f>
        <v>No</v>
      </c>
      <c r="AD2993" s="19" t="str">
        <f>IF(Raw_Data!L2993="","Yes","No")</f>
        <v>No</v>
      </c>
      <c r="AE2993" s="19" t="str">
        <f>IF(Raw_Data!T2993="","Imputed",IF(Raw_Data!T2993&gt;INDEX(Cleaning_Reference!$F$6:$F$13,MATCH(D2993,Cleaning_Reference!$A$6:$A$13,0)),"Capped","Original"))</f>
        <v>Original</v>
      </c>
      <c r="AF2993" s="21">
        <f t="shared" si="46"/>
        <v>58.97</v>
      </c>
    </row>
    <row r="2994" spans="1:32" ht="15" customHeight="1" x14ac:dyDescent="0.3">
      <c r="A2994" s="20" t="str">
        <f>Raw_Data!A2994</f>
        <v>SF12993</v>
      </c>
      <c r="B2994" s="15" t="str">
        <f>Raw_Data!B2994</f>
        <v>Tamil Nadu</v>
      </c>
      <c r="C2994" s="15" t="str">
        <f>Raw_Data!C2994</f>
        <v>Indore</v>
      </c>
      <c r="D2994" s="15" t="str">
        <f>Raw_Data!D2994</f>
        <v>Cotton</v>
      </c>
      <c r="E2994" s="15" t="str">
        <f>Raw_Data!E2994</f>
        <v>Rabi</v>
      </c>
      <c r="F2994" s="15">
        <f>Raw_Data!F2994</f>
        <v>10.18</v>
      </c>
      <c r="G2994" s="18">
        <f>IF(Raw_Data!G2994="",ROUND(AVERAGEIFS(Raw_Data!$G$2:$G$4001,Raw_Data!$E$2:$E$4001,E2994),1),Raw_Data!G2994)</f>
        <v>562.79999999999995</v>
      </c>
      <c r="H2994" s="15">
        <f>Raw_Data!H2994</f>
        <v>22.1</v>
      </c>
      <c r="I2994" s="15">
        <f>Raw_Data!I2994</f>
        <v>60.5</v>
      </c>
      <c r="J2994" s="15">
        <f>Raw_Data!J2994</f>
        <v>7.4</v>
      </c>
      <c r="K2994" s="15">
        <f>Raw_Data!K2994</f>
        <v>7.22</v>
      </c>
      <c r="L2994" s="18">
        <f>IF(Raw_Data!L2994="",ROUND(AVERAGEIFS(Raw_Data!$L$2:$L$4001,Raw_Data!$E$2:$E$4001,E2994),1),Raw_Data!L2994)</f>
        <v>24.5</v>
      </c>
      <c r="M2994" s="15">
        <f>Raw_Data!M2994</f>
        <v>137.69999999999999</v>
      </c>
      <c r="N2994" s="15">
        <f>Raw_Data!N2994</f>
        <v>76</v>
      </c>
      <c r="O2994" s="15">
        <f>Raw_Data!O2994</f>
        <v>155.9</v>
      </c>
      <c r="P2994" s="15" t="str">
        <f>Raw_Data!P2994</f>
        <v>Rainfed</v>
      </c>
      <c r="Q2994" s="15">
        <f>Raw_Data!Q2994</f>
        <v>235.8</v>
      </c>
      <c r="R2994" s="15">
        <f>Raw_Data!R2994</f>
        <v>0.5</v>
      </c>
      <c r="S2994" s="15">
        <f>Raw_Data!S2994</f>
        <v>0.74</v>
      </c>
      <c r="T2994" s="18">
        <f>IF(Raw_Data!T2994="",ROUND(AVERAGEIFS(Raw_Data!$T$2:$T$4001,Raw_Data!$E$2:$E$4001,E2994,Raw_Data!$D$2:$D$4001,D2994),2),IF(Raw_Data!T2994&gt;INDEX(Cleaning_Reference!$F$6:$F$13,MATCH(D2994,Cleaning_Reference!$A$6:$A$13,0)),INDEX(Cleaning_Reference!$F$6:$F$13,MATCH(D2994,Cleaning_Reference!$A$6:$A$13,0)),Raw_Data!T2994))</f>
        <v>1.1399999999999999</v>
      </c>
      <c r="U2994" s="15">
        <f>Raw_Data!U2994</f>
        <v>11.61</v>
      </c>
      <c r="V2994" s="15">
        <f>Raw_Data!V2994</f>
        <v>66101</v>
      </c>
      <c r="W2994" s="15">
        <f>Raw_Data!W2994</f>
        <v>586263</v>
      </c>
      <c r="X2994" s="15">
        <f>Raw_Data!X2994</f>
        <v>767433</v>
      </c>
      <c r="Y2994" s="15">
        <f>Raw_Data!Y2994</f>
        <v>181170</v>
      </c>
      <c r="Z2994" s="15">
        <f>Raw_Data!Z2994</f>
        <v>3818</v>
      </c>
      <c r="AA2994" s="15">
        <f>Raw_Data!AA2994</f>
        <v>3.0409999999999999</v>
      </c>
      <c r="AB2994" s="15">
        <f>Raw_Data!AB2994</f>
        <v>48.4</v>
      </c>
      <c r="AC2994" s="19" t="str">
        <f>IF(Raw_Data!G2994="","Yes","No")</f>
        <v>No</v>
      </c>
      <c r="AD2994" s="19" t="str">
        <f>IF(Raw_Data!L2994="","Yes","No")</f>
        <v>No</v>
      </c>
      <c r="AE2994" s="19" t="str">
        <f>IF(Raw_Data!T2994="","Imputed",IF(Raw_Data!T2994&gt;INDEX(Cleaning_Reference!$F$6:$F$13,MATCH(D2994,Cleaning_Reference!$A$6:$A$13,0)),"Capped","Original"))</f>
        <v>Original</v>
      </c>
      <c r="AF2994" s="21">
        <f t="shared" si="46"/>
        <v>11.61</v>
      </c>
    </row>
    <row r="2995" spans="1:32" ht="15" customHeight="1" x14ac:dyDescent="0.3">
      <c r="A2995" s="20" t="str">
        <f>Raw_Data!A2995</f>
        <v>SF12994</v>
      </c>
      <c r="B2995" s="15" t="str">
        <f>Raw_Data!B2995</f>
        <v>Karnataka</v>
      </c>
      <c r="C2995" s="15" t="str">
        <f>Raw_Data!C2995</f>
        <v>Warangal</v>
      </c>
      <c r="D2995" s="15" t="str">
        <f>Raw_Data!D2995</f>
        <v>Wheat</v>
      </c>
      <c r="E2995" s="15" t="str">
        <f>Raw_Data!E2995</f>
        <v>Rabi</v>
      </c>
      <c r="F2995" s="15">
        <f>Raw_Data!F2995</f>
        <v>2.9</v>
      </c>
      <c r="G2995" s="18">
        <f>IF(Raw_Data!G2995="",ROUND(AVERAGEIFS(Raw_Data!$G$2:$G$4001,Raw_Data!$E$2:$E$4001,E2995),1),Raw_Data!G2995)</f>
        <v>291.89999999999998</v>
      </c>
      <c r="H2995" s="15">
        <f>Raw_Data!H2995</f>
        <v>25.2</v>
      </c>
      <c r="I2995" s="15">
        <f>Raw_Data!I2995</f>
        <v>63.5</v>
      </c>
      <c r="J2995" s="15">
        <f>Raw_Data!J2995</f>
        <v>6.1</v>
      </c>
      <c r="K2995" s="15">
        <f>Raw_Data!K2995</f>
        <v>6.68</v>
      </c>
      <c r="L2995" s="18">
        <f>IF(Raw_Data!L2995="",ROUND(AVERAGEIFS(Raw_Data!$L$2:$L$4001,Raw_Data!$E$2:$E$4001,E2995),1),Raw_Data!L2995)</f>
        <v>17</v>
      </c>
      <c r="M2995" s="15">
        <f>Raw_Data!M2995</f>
        <v>154.69999999999999</v>
      </c>
      <c r="N2995" s="15">
        <f>Raw_Data!N2995</f>
        <v>54.7</v>
      </c>
      <c r="O2995" s="15">
        <f>Raw_Data!O2995</f>
        <v>119.4</v>
      </c>
      <c r="P2995" s="15" t="str">
        <f>Raw_Data!P2995</f>
        <v>Flood</v>
      </c>
      <c r="Q2995" s="15">
        <f>Raw_Data!Q2995</f>
        <v>232.6</v>
      </c>
      <c r="R2995" s="15">
        <f>Raw_Data!R2995</f>
        <v>4.62</v>
      </c>
      <c r="S2995" s="15">
        <f>Raw_Data!S2995</f>
        <v>0.77</v>
      </c>
      <c r="T2995" s="18">
        <f>IF(Raw_Data!T2995="",ROUND(AVERAGEIFS(Raw_Data!$T$2:$T$4001,Raw_Data!$E$2:$E$4001,E2995,Raw_Data!$D$2:$D$4001,D2995),2),IF(Raw_Data!T2995&gt;INDEX(Cleaning_Reference!$F$6:$F$13,MATCH(D2995,Cleaning_Reference!$A$6:$A$13,0)),INDEX(Cleaning_Reference!$F$6:$F$13,MATCH(D2995,Cleaning_Reference!$A$6:$A$13,0)),Raw_Data!T2995))</f>
        <v>3.22</v>
      </c>
      <c r="U2995" s="15">
        <f>Raw_Data!U2995</f>
        <v>9.34</v>
      </c>
      <c r="V2995" s="15">
        <f>Raw_Data!V2995</f>
        <v>21437</v>
      </c>
      <c r="W2995" s="15">
        <f>Raw_Data!W2995</f>
        <v>227252</v>
      </c>
      <c r="X2995" s="15">
        <f>Raw_Data!X2995</f>
        <v>200222</v>
      </c>
      <c r="Y2995" s="15">
        <f>Raw_Data!Y2995</f>
        <v>-27030</v>
      </c>
      <c r="Z2995" s="15">
        <f>Raw_Data!Z2995</f>
        <v>1489</v>
      </c>
      <c r="AA2995" s="15">
        <f>Raw_Data!AA2995</f>
        <v>6.2729999999999997</v>
      </c>
      <c r="AB2995" s="15">
        <f>Raw_Data!AB2995</f>
        <v>29.7</v>
      </c>
      <c r="AC2995" s="19" t="str">
        <f>IF(Raw_Data!G2995="","Yes","No")</f>
        <v>No</v>
      </c>
      <c r="AD2995" s="19" t="str">
        <f>IF(Raw_Data!L2995="","Yes","No")</f>
        <v>No</v>
      </c>
      <c r="AE2995" s="19" t="str">
        <f>IF(Raw_Data!T2995="","Imputed",IF(Raw_Data!T2995&gt;INDEX(Cleaning_Reference!$F$6:$F$13,MATCH(D2995,Cleaning_Reference!$A$6:$A$13,0)),"Capped","Original"))</f>
        <v>Original</v>
      </c>
      <c r="AF2995" s="21">
        <f t="shared" si="46"/>
        <v>9.34</v>
      </c>
    </row>
    <row r="2996" spans="1:32" ht="15" customHeight="1" x14ac:dyDescent="0.3">
      <c r="A2996" s="20" t="str">
        <f>Raw_Data!A2996</f>
        <v>SF12995</v>
      </c>
      <c r="B2996" s="15" t="str">
        <f>Raw_Data!B2996</f>
        <v>Tamil Nadu</v>
      </c>
      <c r="C2996" s="15" t="str">
        <f>Raw_Data!C2996</f>
        <v>Erode</v>
      </c>
      <c r="D2996" s="15" t="str">
        <f>Raw_Data!D2996</f>
        <v>Rice</v>
      </c>
      <c r="E2996" s="15" t="str">
        <f>Raw_Data!E2996</f>
        <v>Zaid</v>
      </c>
      <c r="F2996" s="15">
        <f>Raw_Data!F2996</f>
        <v>9.66</v>
      </c>
      <c r="G2996" s="18">
        <f>IF(Raw_Data!G2996="",ROUND(AVERAGEIFS(Raw_Data!$G$2:$G$4001,Raw_Data!$E$2:$E$4001,E2996),1),Raw_Data!G2996)</f>
        <v>546.79999999999995</v>
      </c>
      <c r="H2996" s="15">
        <f>Raw_Data!H2996</f>
        <v>31.5</v>
      </c>
      <c r="I2996" s="15">
        <f>Raw_Data!I2996</f>
        <v>54.9</v>
      </c>
      <c r="J2996" s="15">
        <f>Raw_Data!J2996</f>
        <v>10.7</v>
      </c>
      <c r="K2996" s="15">
        <f>Raw_Data!K2996</f>
        <v>8.36</v>
      </c>
      <c r="L2996" s="18">
        <f>IF(Raw_Data!L2996="",ROUND(AVERAGEIFS(Raw_Data!$L$2:$L$4001,Raw_Data!$E$2:$E$4001,E2996),1),Raw_Data!L2996)</f>
        <v>24</v>
      </c>
      <c r="M2996" s="15">
        <f>Raw_Data!M2996</f>
        <v>185.2</v>
      </c>
      <c r="N2996" s="15">
        <f>Raw_Data!N2996</f>
        <v>51.8</v>
      </c>
      <c r="O2996" s="15">
        <f>Raw_Data!O2996</f>
        <v>142.4</v>
      </c>
      <c r="P2996" s="15" t="str">
        <f>Raw_Data!P2996</f>
        <v>Flood</v>
      </c>
      <c r="Q2996" s="15">
        <f>Raw_Data!Q2996</f>
        <v>151.30000000000001</v>
      </c>
      <c r="R2996" s="15">
        <f>Raw_Data!R2996</f>
        <v>6.2</v>
      </c>
      <c r="S2996" s="15">
        <f>Raw_Data!S2996</f>
        <v>0.74</v>
      </c>
      <c r="T2996" s="18">
        <f>IF(Raw_Data!T2996="",ROUND(AVERAGEIFS(Raw_Data!$T$2:$T$4001,Raw_Data!$E$2:$E$4001,E2996,Raw_Data!$D$2:$D$4001,D2996),2),IF(Raw_Data!T2996&gt;INDEX(Cleaning_Reference!$F$6:$F$13,MATCH(D2996,Cleaning_Reference!$A$6:$A$13,0)),INDEX(Cleaning_Reference!$F$6:$F$13,MATCH(D2996,Cleaning_Reference!$A$6:$A$13,0)),Raw_Data!T2996))</f>
        <v>0.3</v>
      </c>
      <c r="U2996" s="15">
        <f>Raw_Data!U2996</f>
        <v>2.9</v>
      </c>
      <c r="V2996" s="15">
        <f>Raw_Data!V2996</f>
        <v>20587</v>
      </c>
      <c r="W2996" s="15">
        <f>Raw_Data!W2996</f>
        <v>680796</v>
      </c>
      <c r="X2996" s="15">
        <f>Raw_Data!X2996</f>
        <v>59702</v>
      </c>
      <c r="Y2996" s="15">
        <f>Raw_Data!Y2996</f>
        <v>-621094</v>
      </c>
      <c r="Z2996" s="15">
        <f>Raw_Data!Z2996</f>
        <v>20707</v>
      </c>
      <c r="AA2996" s="15">
        <f>Raw_Data!AA2996</f>
        <v>0.14000000000000001</v>
      </c>
      <c r="AB2996" s="15">
        <f>Raw_Data!AB2996</f>
        <v>49.7</v>
      </c>
      <c r="AC2996" s="19" t="str">
        <f>IF(Raw_Data!G2996="","Yes","No")</f>
        <v>No</v>
      </c>
      <c r="AD2996" s="19" t="str">
        <f>IF(Raw_Data!L2996="","Yes","No")</f>
        <v>No</v>
      </c>
      <c r="AE2996" s="19" t="str">
        <f>IF(Raw_Data!T2996="","Imputed",IF(Raw_Data!T2996&gt;INDEX(Cleaning_Reference!$F$6:$F$13,MATCH(D2996,Cleaning_Reference!$A$6:$A$13,0)),"Capped","Original"))</f>
        <v>Original</v>
      </c>
      <c r="AF2996" s="21">
        <f t="shared" si="46"/>
        <v>2.9</v>
      </c>
    </row>
    <row r="2997" spans="1:32" ht="15" customHeight="1" x14ac:dyDescent="0.3">
      <c r="A2997" s="20" t="str">
        <f>Raw_Data!A2997</f>
        <v>SF12996</v>
      </c>
      <c r="B2997" s="15" t="str">
        <f>Raw_Data!B2997</f>
        <v>Tamil Nadu</v>
      </c>
      <c r="C2997" s="15" t="str">
        <f>Raw_Data!C2997</f>
        <v>Raichur</v>
      </c>
      <c r="D2997" s="15" t="str">
        <f>Raw_Data!D2997</f>
        <v>Pulses</v>
      </c>
      <c r="E2997" s="15" t="str">
        <f>Raw_Data!E2997</f>
        <v>Rabi</v>
      </c>
      <c r="F2997" s="15">
        <f>Raw_Data!F2997</f>
        <v>7.56</v>
      </c>
      <c r="G2997" s="18">
        <f>IF(Raw_Data!G2997="",ROUND(AVERAGEIFS(Raw_Data!$G$2:$G$4001,Raw_Data!$E$2:$E$4001,E2997),1),Raw_Data!G2997)</f>
        <v>302.5</v>
      </c>
      <c r="H2997" s="15">
        <f>Raw_Data!H2997</f>
        <v>24.8</v>
      </c>
      <c r="I2997" s="15">
        <f>Raw_Data!I2997</f>
        <v>54.2</v>
      </c>
      <c r="J2997" s="15">
        <f>Raw_Data!J2997</f>
        <v>6.4</v>
      </c>
      <c r="K2997" s="15">
        <f>Raw_Data!K2997</f>
        <v>7.56</v>
      </c>
      <c r="L2997" s="18">
        <f>IF(Raw_Data!L2997="",ROUND(AVERAGEIFS(Raw_Data!$L$2:$L$4001,Raw_Data!$E$2:$E$4001,E2997),1),Raw_Data!L2997)</f>
        <v>32.299999999999997</v>
      </c>
      <c r="M2997" s="15">
        <f>Raw_Data!M2997</f>
        <v>147.80000000000001</v>
      </c>
      <c r="N2997" s="15">
        <f>Raw_Data!N2997</f>
        <v>59.6</v>
      </c>
      <c r="O2997" s="15">
        <f>Raw_Data!O2997</f>
        <v>107.1</v>
      </c>
      <c r="P2997" s="15" t="str">
        <f>Raw_Data!P2997</f>
        <v>Sprinkler</v>
      </c>
      <c r="Q2997" s="15">
        <f>Raw_Data!Q2997</f>
        <v>206.9</v>
      </c>
      <c r="R2997" s="15">
        <f>Raw_Data!R2997</f>
        <v>3.73</v>
      </c>
      <c r="S2997" s="15">
        <f>Raw_Data!S2997</f>
        <v>0.81</v>
      </c>
      <c r="T2997" s="18">
        <f>IF(Raw_Data!T2997="",ROUND(AVERAGEIFS(Raw_Data!$T$2:$T$4001,Raw_Data!$E$2:$E$4001,E2997,Raw_Data!$D$2:$D$4001,D2997),2),IF(Raw_Data!T2997&gt;INDEX(Cleaning_Reference!$F$6:$F$13,MATCH(D2997,Cleaning_Reference!$A$6:$A$13,0)),INDEX(Cleaning_Reference!$F$6:$F$13,MATCH(D2997,Cleaning_Reference!$A$6:$A$13,0)),Raw_Data!T2997))</f>
        <v>0.47</v>
      </c>
      <c r="U2997" s="15">
        <f>Raw_Data!U2997</f>
        <v>3.55</v>
      </c>
      <c r="V2997" s="15">
        <f>Raw_Data!V2997</f>
        <v>77795</v>
      </c>
      <c r="W2997" s="15">
        <f>Raw_Data!W2997</f>
        <v>538944</v>
      </c>
      <c r="X2997" s="15">
        <f>Raw_Data!X2997</f>
        <v>276172</v>
      </c>
      <c r="Y2997" s="15">
        <f>Raw_Data!Y2997</f>
        <v>-262772</v>
      </c>
      <c r="Z2997" s="15">
        <f>Raw_Data!Z2997</f>
        <v>3051</v>
      </c>
      <c r="AA2997" s="15">
        <f>Raw_Data!AA2997</f>
        <v>1.1639999999999999</v>
      </c>
      <c r="AB2997" s="15">
        <f>Raw_Data!AB2997</f>
        <v>40.1</v>
      </c>
      <c r="AC2997" s="19" t="str">
        <f>IF(Raw_Data!G2997="","Yes","No")</f>
        <v>No</v>
      </c>
      <c r="AD2997" s="19" t="str">
        <f>IF(Raw_Data!L2997="","Yes","No")</f>
        <v>No</v>
      </c>
      <c r="AE2997" s="19" t="str">
        <f>IF(Raw_Data!T2997="","Imputed",IF(Raw_Data!T2997&gt;INDEX(Cleaning_Reference!$F$6:$F$13,MATCH(D2997,Cleaning_Reference!$A$6:$A$13,0)),"Capped","Original"))</f>
        <v>Original</v>
      </c>
      <c r="AF2997" s="21">
        <f t="shared" si="46"/>
        <v>3.55</v>
      </c>
    </row>
    <row r="2998" spans="1:32" ht="15" customHeight="1" x14ac:dyDescent="0.3">
      <c r="A2998" s="20" t="str">
        <f>Raw_Data!A2998</f>
        <v>SF12997</v>
      </c>
      <c r="B2998" s="15" t="str">
        <f>Raw_Data!B2998</f>
        <v>Tamil Nadu</v>
      </c>
      <c r="C2998" s="15" t="str">
        <f>Raw_Data!C2998</f>
        <v>Nashik</v>
      </c>
      <c r="D2998" s="15" t="str">
        <f>Raw_Data!D2998</f>
        <v>Cotton</v>
      </c>
      <c r="E2998" s="15" t="str">
        <f>Raw_Data!E2998</f>
        <v>Rabi</v>
      </c>
      <c r="F2998" s="15">
        <f>Raw_Data!F2998</f>
        <v>4.8</v>
      </c>
      <c r="G2998" s="18">
        <f>IF(Raw_Data!G2998="",ROUND(AVERAGEIFS(Raw_Data!$G$2:$G$4001,Raw_Data!$E$2:$E$4001,E2998),1),Raw_Data!G2998)</f>
        <v>438.2</v>
      </c>
      <c r="H2998" s="15">
        <f>Raw_Data!H2998</f>
        <v>19.2</v>
      </c>
      <c r="I2998" s="15">
        <f>Raw_Data!I2998</f>
        <v>47.8</v>
      </c>
      <c r="J2998" s="15">
        <f>Raw_Data!J2998</f>
        <v>5.8</v>
      </c>
      <c r="K2998" s="15">
        <f>Raw_Data!K2998</f>
        <v>7.11</v>
      </c>
      <c r="L2998" s="18">
        <f>IF(Raw_Data!L2998="",ROUND(AVERAGEIFS(Raw_Data!$L$2:$L$4001,Raw_Data!$E$2:$E$4001,E2998),1),Raw_Data!L2998)</f>
        <v>18.399999999999999</v>
      </c>
      <c r="M2998" s="15">
        <f>Raw_Data!M2998</f>
        <v>166.4</v>
      </c>
      <c r="N2998" s="15">
        <f>Raw_Data!N2998</f>
        <v>56.9</v>
      </c>
      <c r="O2998" s="15">
        <f>Raw_Data!O2998</f>
        <v>120</v>
      </c>
      <c r="P2998" s="15" t="str">
        <f>Raw_Data!P2998</f>
        <v>Flood</v>
      </c>
      <c r="Q2998" s="15">
        <f>Raw_Data!Q2998</f>
        <v>178.3</v>
      </c>
      <c r="R2998" s="15">
        <f>Raw_Data!R2998</f>
        <v>7</v>
      </c>
      <c r="S2998" s="15">
        <f>Raw_Data!S2998</f>
        <v>0.97</v>
      </c>
      <c r="T2998" s="18">
        <f>IF(Raw_Data!T2998="",ROUND(AVERAGEIFS(Raw_Data!$T$2:$T$4001,Raw_Data!$E$2:$E$4001,E2998,Raw_Data!$D$2:$D$4001,D2998),2),IF(Raw_Data!T2998&gt;INDEX(Cleaning_Reference!$F$6:$F$13,MATCH(D2998,Cleaning_Reference!$A$6:$A$13,0)),INDEX(Cleaning_Reference!$F$6:$F$13,MATCH(D2998,Cleaning_Reference!$A$6:$A$13,0)),Raw_Data!T2998))</f>
        <v>1.05</v>
      </c>
      <c r="U2998" s="15">
        <f>Raw_Data!U2998</f>
        <v>5.04</v>
      </c>
      <c r="V2998" s="15">
        <f>Raw_Data!V2998</f>
        <v>71882</v>
      </c>
      <c r="W2998" s="15">
        <f>Raw_Data!W2998</f>
        <v>359826</v>
      </c>
      <c r="X2998" s="15">
        <f>Raw_Data!X2998</f>
        <v>362285</v>
      </c>
      <c r="Y2998" s="15">
        <f>Raw_Data!Y2998</f>
        <v>2459</v>
      </c>
      <c r="Z2998" s="15">
        <f>Raw_Data!Z2998</f>
        <v>5195</v>
      </c>
      <c r="AA2998" s="15">
        <f>Raw_Data!AA2998</f>
        <v>0.97</v>
      </c>
      <c r="AB2998" s="15">
        <f>Raw_Data!AB2998</f>
        <v>17</v>
      </c>
      <c r="AC2998" s="19" t="str">
        <f>IF(Raw_Data!G2998="","Yes","No")</f>
        <v>No</v>
      </c>
      <c r="AD2998" s="19" t="str">
        <f>IF(Raw_Data!L2998="","Yes","No")</f>
        <v>No</v>
      </c>
      <c r="AE2998" s="19" t="str">
        <f>IF(Raw_Data!T2998="","Imputed",IF(Raw_Data!T2998&gt;INDEX(Cleaning_Reference!$F$6:$F$13,MATCH(D2998,Cleaning_Reference!$A$6:$A$13,0)),"Capped","Original"))</f>
        <v>Original</v>
      </c>
      <c r="AF2998" s="21">
        <f t="shared" si="46"/>
        <v>5.04</v>
      </c>
    </row>
    <row r="2999" spans="1:32" ht="15" customHeight="1" x14ac:dyDescent="0.3">
      <c r="A2999" s="20" t="str">
        <f>Raw_Data!A2999</f>
        <v>SF12998</v>
      </c>
      <c r="B2999" s="15" t="str">
        <f>Raw_Data!B2999</f>
        <v>Andhra Pradesh</v>
      </c>
      <c r="C2999" s="15" t="str">
        <f>Raw_Data!C2999</f>
        <v>Indore</v>
      </c>
      <c r="D2999" s="15" t="str">
        <f>Raw_Data!D2999</f>
        <v>Wheat</v>
      </c>
      <c r="E2999" s="15" t="str">
        <f>Raw_Data!E2999</f>
        <v>Kharif</v>
      </c>
      <c r="F2999" s="15">
        <f>Raw_Data!F2999</f>
        <v>2.17</v>
      </c>
      <c r="G2999" s="18">
        <f>IF(Raw_Data!G2999="",ROUND(AVERAGEIFS(Raw_Data!$G$2:$G$4001,Raw_Data!$E$2:$E$4001,E2999),1),Raw_Data!G2999)</f>
        <v>670</v>
      </c>
      <c r="H2999" s="15">
        <f>Raw_Data!H2999</f>
        <v>28.6</v>
      </c>
      <c r="I2999" s="15">
        <f>Raw_Data!I2999</f>
        <v>63.9</v>
      </c>
      <c r="J2999" s="15">
        <f>Raw_Data!J2999</f>
        <v>6</v>
      </c>
      <c r="K2999" s="15">
        <f>Raw_Data!K2999</f>
        <v>7.38</v>
      </c>
      <c r="L2999" s="18">
        <f>IF(Raw_Data!L2999="",ROUND(AVERAGEIFS(Raw_Data!$L$2:$L$4001,Raw_Data!$E$2:$E$4001,E2999),1),Raw_Data!L2999)</f>
        <v>35.200000000000003</v>
      </c>
      <c r="M2999" s="15">
        <f>Raw_Data!M2999</f>
        <v>125.4</v>
      </c>
      <c r="N2999" s="15">
        <f>Raw_Data!N2999</f>
        <v>43.9</v>
      </c>
      <c r="O2999" s="15">
        <f>Raw_Data!O2999</f>
        <v>141.6</v>
      </c>
      <c r="P2999" s="15" t="str">
        <f>Raw_Data!P2999</f>
        <v>Flood</v>
      </c>
      <c r="Q2999" s="15">
        <f>Raw_Data!Q2999</f>
        <v>214.5</v>
      </c>
      <c r="R2999" s="15">
        <f>Raw_Data!R2999</f>
        <v>6.04</v>
      </c>
      <c r="S2999" s="15">
        <f>Raw_Data!S2999</f>
        <v>0.75</v>
      </c>
      <c r="T2999" s="18">
        <f>IF(Raw_Data!T2999="",ROUND(AVERAGEIFS(Raw_Data!$T$2:$T$4001,Raw_Data!$E$2:$E$4001,E2999,Raw_Data!$D$2:$D$4001,D2999),2),IF(Raw_Data!T2999&gt;INDEX(Cleaning_Reference!$F$6:$F$13,MATCH(D2999,Cleaning_Reference!$A$6:$A$13,0)),INDEX(Cleaning_Reference!$F$6:$F$13,MATCH(D2999,Cleaning_Reference!$A$6:$A$13,0)),Raw_Data!T2999))</f>
        <v>2.2599999999999998</v>
      </c>
      <c r="U2999" s="15">
        <f>Raw_Data!U2999</f>
        <v>4.9000000000000004</v>
      </c>
      <c r="V2999" s="15">
        <f>Raw_Data!V2999</f>
        <v>25282</v>
      </c>
      <c r="W2999" s="15">
        <f>Raw_Data!W2999</f>
        <v>157488</v>
      </c>
      <c r="X2999" s="15">
        <f>Raw_Data!X2999</f>
        <v>123882</v>
      </c>
      <c r="Y2999" s="15">
        <f>Raw_Data!Y2999</f>
        <v>-33606</v>
      </c>
      <c r="Z2999" s="15">
        <f>Raw_Data!Z2999</f>
        <v>1427</v>
      </c>
      <c r="AA2999" s="15">
        <f>Raw_Data!AA2999</f>
        <v>3.4340000000000002</v>
      </c>
      <c r="AB2999" s="15">
        <f>Raw_Data!AB2999</f>
        <v>49.3</v>
      </c>
      <c r="AC2999" s="19" t="str">
        <f>IF(Raw_Data!G2999="","Yes","No")</f>
        <v>No</v>
      </c>
      <c r="AD2999" s="19" t="str">
        <f>IF(Raw_Data!L2999="","Yes","No")</f>
        <v>No</v>
      </c>
      <c r="AE2999" s="19" t="str">
        <f>IF(Raw_Data!T2999="","Imputed",IF(Raw_Data!T2999&gt;INDEX(Cleaning_Reference!$F$6:$F$13,MATCH(D2999,Cleaning_Reference!$A$6:$A$13,0)),"Capped","Original"))</f>
        <v>Original</v>
      </c>
      <c r="AF2999" s="21">
        <f t="shared" si="46"/>
        <v>4.9000000000000004</v>
      </c>
    </row>
    <row r="3000" spans="1:32" ht="15" customHeight="1" x14ac:dyDescent="0.3">
      <c r="A3000" s="20" t="str">
        <f>Raw_Data!A3000</f>
        <v>SF12999</v>
      </c>
      <c r="B3000" s="15" t="str">
        <f>Raw_Data!B3000</f>
        <v>Maharashtra</v>
      </c>
      <c r="C3000" s="15" t="str">
        <f>Raw_Data!C3000</f>
        <v>Erode</v>
      </c>
      <c r="D3000" s="15" t="str">
        <f>Raw_Data!D3000</f>
        <v>Groundnut</v>
      </c>
      <c r="E3000" s="15" t="str">
        <f>Raw_Data!E3000</f>
        <v>Rabi</v>
      </c>
      <c r="F3000" s="15">
        <f>Raw_Data!F3000</f>
        <v>5.31</v>
      </c>
      <c r="G3000" s="18">
        <f>IF(Raw_Data!G3000="",ROUND(AVERAGEIFS(Raw_Data!$G$2:$G$4001,Raw_Data!$E$2:$E$4001,E3000),1),Raw_Data!G3000)</f>
        <v>80</v>
      </c>
      <c r="H3000" s="15">
        <f>Raw_Data!H3000</f>
        <v>22</v>
      </c>
      <c r="I3000" s="15">
        <f>Raw_Data!I3000</f>
        <v>82.1</v>
      </c>
      <c r="J3000" s="15">
        <f>Raw_Data!J3000</f>
        <v>8.1</v>
      </c>
      <c r="K3000" s="15">
        <f>Raw_Data!K3000</f>
        <v>6.92</v>
      </c>
      <c r="L3000" s="18">
        <f>IF(Raw_Data!L3000="",ROUND(AVERAGEIFS(Raw_Data!$L$2:$L$4001,Raw_Data!$E$2:$E$4001,E3000),1),Raw_Data!L3000)</f>
        <v>13.3</v>
      </c>
      <c r="M3000" s="15">
        <f>Raw_Data!M3000</f>
        <v>97.8</v>
      </c>
      <c r="N3000" s="15">
        <f>Raw_Data!N3000</f>
        <v>57</v>
      </c>
      <c r="O3000" s="15">
        <f>Raw_Data!O3000</f>
        <v>94</v>
      </c>
      <c r="P3000" s="15" t="str">
        <f>Raw_Data!P3000</f>
        <v>Sprinkler</v>
      </c>
      <c r="Q3000" s="15">
        <f>Raw_Data!Q3000</f>
        <v>281.5</v>
      </c>
      <c r="R3000" s="15">
        <f>Raw_Data!R3000</f>
        <v>4.8899999999999997</v>
      </c>
      <c r="S3000" s="15">
        <f>Raw_Data!S3000</f>
        <v>0.72</v>
      </c>
      <c r="T3000" s="18">
        <f>IF(Raw_Data!T3000="",ROUND(AVERAGEIFS(Raw_Data!$T$2:$T$4001,Raw_Data!$E$2:$E$4001,E3000,Raw_Data!$D$2:$D$4001,D3000),2),IF(Raw_Data!T3000&gt;INDEX(Cleaning_Reference!$F$6:$F$13,MATCH(D3000,Cleaning_Reference!$A$6:$A$13,0)),INDEX(Cleaning_Reference!$F$6:$F$13,MATCH(D3000,Cleaning_Reference!$A$6:$A$13,0)),Raw_Data!T3000))</f>
        <v>1.26</v>
      </c>
      <c r="U3000" s="15">
        <f>Raw_Data!U3000</f>
        <v>6.69</v>
      </c>
      <c r="V3000" s="15">
        <f>Raw_Data!V3000</f>
        <v>54255</v>
      </c>
      <c r="W3000" s="15">
        <f>Raw_Data!W3000</f>
        <v>362566</v>
      </c>
      <c r="X3000" s="15">
        <f>Raw_Data!X3000</f>
        <v>362966</v>
      </c>
      <c r="Y3000" s="15">
        <f>Raw_Data!Y3000</f>
        <v>400</v>
      </c>
      <c r="Z3000" s="15">
        <f>Raw_Data!Z3000</f>
        <v>2814</v>
      </c>
      <c r="AA3000" s="15">
        <f>Raw_Data!AA3000</f>
        <v>2.3769999999999998</v>
      </c>
      <c r="AB3000" s="15">
        <f>Raw_Data!AB3000</f>
        <v>37.200000000000003</v>
      </c>
      <c r="AC3000" s="19" t="str">
        <f>IF(Raw_Data!G3000="","Yes","No")</f>
        <v>No</v>
      </c>
      <c r="AD3000" s="19" t="str">
        <f>IF(Raw_Data!L3000="","Yes","No")</f>
        <v>No</v>
      </c>
      <c r="AE3000" s="19" t="str">
        <f>IF(Raw_Data!T3000="","Imputed",IF(Raw_Data!T3000&gt;INDEX(Cleaning_Reference!$F$6:$F$13,MATCH(D3000,Cleaning_Reference!$A$6:$A$13,0)),"Capped","Original"))</f>
        <v>Original</v>
      </c>
      <c r="AF3000" s="21">
        <f t="shared" si="46"/>
        <v>6.69</v>
      </c>
    </row>
    <row r="3001" spans="1:32" ht="15" customHeight="1" x14ac:dyDescent="0.3">
      <c r="A3001" s="20" t="str">
        <f>Raw_Data!A3001</f>
        <v>SF13000</v>
      </c>
      <c r="B3001" s="15" t="str">
        <f>Raw_Data!B3001</f>
        <v>Tamil Nadu</v>
      </c>
      <c r="C3001" s="15" t="str">
        <f>Raw_Data!C3001</f>
        <v>Raichur</v>
      </c>
      <c r="D3001" s="15" t="str">
        <f>Raw_Data!D3001</f>
        <v>Cotton</v>
      </c>
      <c r="E3001" s="15" t="str">
        <f>Raw_Data!E3001</f>
        <v>Kharif</v>
      </c>
      <c r="F3001" s="15">
        <f>Raw_Data!F3001</f>
        <v>5.6</v>
      </c>
      <c r="G3001" s="18">
        <f>IF(Raw_Data!G3001="",ROUND(AVERAGEIFS(Raw_Data!$G$2:$G$4001,Raw_Data!$E$2:$E$4001,E3001),1),Raw_Data!G3001)</f>
        <v>871.2</v>
      </c>
      <c r="H3001" s="15">
        <f>Raw_Data!H3001</f>
        <v>25.7</v>
      </c>
      <c r="I3001" s="15">
        <f>Raw_Data!I3001</f>
        <v>69.7</v>
      </c>
      <c r="J3001" s="15">
        <f>Raw_Data!J3001</f>
        <v>7.7</v>
      </c>
      <c r="K3001" s="15">
        <f>Raw_Data!K3001</f>
        <v>6.13</v>
      </c>
      <c r="L3001" s="18">
        <f>IF(Raw_Data!L3001="",ROUND(AVERAGEIFS(Raw_Data!$L$2:$L$4001,Raw_Data!$E$2:$E$4001,E3001),1),Raw_Data!L3001)</f>
        <v>25.9</v>
      </c>
      <c r="M3001" s="15">
        <f>Raw_Data!M3001</f>
        <v>114.7</v>
      </c>
      <c r="N3001" s="15">
        <f>Raw_Data!N3001</f>
        <v>49.3</v>
      </c>
      <c r="O3001" s="15">
        <f>Raw_Data!O3001</f>
        <v>104.4</v>
      </c>
      <c r="P3001" s="15" t="str">
        <f>Raw_Data!P3001</f>
        <v>Flood</v>
      </c>
      <c r="Q3001" s="15">
        <f>Raw_Data!Q3001</f>
        <v>40</v>
      </c>
      <c r="R3001" s="15">
        <f>Raw_Data!R3001</f>
        <v>4.4000000000000004</v>
      </c>
      <c r="S3001" s="15">
        <f>Raw_Data!S3001</f>
        <v>0.86</v>
      </c>
      <c r="T3001" s="18">
        <f>IF(Raw_Data!T3001="",ROUND(AVERAGEIFS(Raw_Data!$T$2:$T$4001,Raw_Data!$E$2:$E$4001,E3001,Raw_Data!$D$2:$D$4001,D3001),2),IF(Raw_Data!T3001&gt;INDEX(Cleaning_Reference!$F$6:$F$13,MATCH(D3001,Cleaning_Reference!$A$6:$A$13,0)),INDEX(Cleaning_Reference!$F$6:$F$13,MATCH(D3001,Cleaning_Reference!$A$6:$A$13,0)),Raw_Data!T3001))</f>
        <v>1.4</v>
      </c>
      <c r="U3001" s="15">
        <f>Raw_Data!U3001</f>
        <v>7.84</v>
      </c>
      <c r="V3001" s="15">
        <f>Raw_Data!V3001</f>
        <v>70279</v>
      </c>
      <c r="W3001" s="15">
        <f>Raw_Data!W3001</f>
        <v>246922</v>
      </c>
      <c r="X3001" s="15">
        <f>Raw_Data!X3001</f>
        <v>550987</v>
      </c>
      <c r="Y3001" s="15">
        <f>Raw_Data!Y3001</f>
        <v>304065</v>
      </c>
      <c r="Z3001" s="15">
        <f>Raw_Data!Z3001</f>
        <v>5445</v>
      </c>
      <c r="AA3001" s="15">
        <f>Raw_Data!AA3001</f>
        <v>1.44</v>
      </c>
      <c r="AB3001" s="15">
        <f>Raw_Data!AB3001</f>
        <v>47</v>
      </c>
      <c r="AC3001" s="19" t="str">
        <f>IF(Raw_Data!G3001="","Yes","No")</f>
        <v>No</v>
      </c>
      <c r="AD3001" s="19" t="str">
        <f>IF(Raw_Data!L3001="","Yes","No")</f>
        <v>No</v>
      </c>
      <c r="AE3001" s="19" t="str">
        <f>IF(Raw_Data!T3001="","Imputed",IF(Raw_Data!T3001&gt;INDEX(Cleaning_Reference!$F$6:$F$13,MATCH(D3001,Cleaning_Reference!$A$6:$A$13,0)),"Capped","Original"))</f>
        <v>Original</v>
      </c>
      <c r="AF3001" s="21">
        <f t="shared" si="46"/>
        <v>7.84</v>
      </c>
    </row>
    <row r="3002" spans="1:32" ht="15" customHeight="1" x14ac:dyDescent="0.3">
      <c r="A3002" s="20" t="str">
        <f>Raw_Data!A3002</f>
        <v>SF13001</v>
      </c>
      <c r="B3002" s="15" t="str">
        <f>Raw_Data!B3002</f>
        <v>Telangana</v>
      </c>
      <c r="C3002" s="15" t="str">
        <f>Raw_Data!C3002</f>
        <v>Krishna</v>
      </c>
      <c r="D3002" s="15" t="str">
        <f>Raw_Data!D3002</f>
        <v>Sugarcane</v>
      </c>
      <c r="E3002" s="15" t="str">
        <f>Raw_Data!E3002</f>
        <v>Rabi</v>
      </c>
      <c r="F3002" s="15">
        <f>Raw_Data!F3002</f>
        <v>8.2200000000000006</v>
      </c>
      <c r="G3002" s="18">
        <f>IF(Raw_Data!G3002="",ROUND(AVERAGEIFS(Raw_Data!$G$2:$G$4001,Raw_Data!$E$2:$E$4001,E3002),1),Raw_Data!G3002)</f>
        <v>375</v>
      </c>
      <c r="H3002" s="15">
        <f>Raw_Data!H3002</f>
        <v>23.6</v>
      </c>
      <c r="I3002" s="15">
        <f>Raw_Data!I3002</f>
        <v>48.4</v>
      </c>
      <c r="J3002" s="15">
        <f>Raw_Data!J3002</f>
        <v>8.4</v>
      </c>
      <c r="K3002" s="15">
        <f>Raw_Data!K3002</f>
        <v>7.05</v>
      </c>
      <c r="L3002" s="18">
        <f>IF(Raw_Data!L3002="",ROUND(AVERAGEIFS(Raw_Data!$L$2:$L$4001,Raw_Data!$E$2:$E$4001,E3002),1),Raw_Data!L3002)</f>
        <v>26.6</v>
      </c>
      <c r="M3002" s="15">
        <f>Raw_Data!M3002</f>
        <v>156.69999999999999</v>
      </c>
      <c r="N3002" s="15">
        <f>Raw_Data!N3002</f>
        <v>97.1</v>
      </c>
      <c r="O3002" s="15">
        <f>Raw_Data!O3002</f>
        <v>103.5</v>
      </c>
      <c r="P3002" s="15" t="str">
        <f>Raw_Data!P3002</f>
        <v>Rainfed</v>
      </c>
      <c r="Q3002" s="15">
        <f>Raw_Data!Q3002</f>
        <v>270.5</v>
      </c>
      <c r="R3002" s="15">
        <f>Raw_Data!R3002</f>
        <v>5.69</v>
      </c>
      <c r="S3002" s="15">
        <f>Raw_Data!S3002</f>
        <v>0.99</v>
      </c>
      <c r="T3002" s="18">
        <f>IF(Raw_Data!T3002="",ROUND(AVERAGEIFS(Raw_Data!$T$2:$T$4001,Raw_Data!$E$2:$E$4001,E3002,Raw_Data!$D$2:$D$4001,D3002),2),IF(Raw_Data!T3002&gt;INDEX(Cleaning_Reference!$F$6:$F$13,MATCH(D3002,Cleaning_Reference!$A$6:$A$13,0)),INDEX(Cleaning_Reference!$F$6:$F$13,MATCH(D3002,Cleaning_Reference!$A$6:$A$13,0)),Raw_Data!T3002))</f>
        <v>57.03</v>
      </c>
      <c r="U3002" s="15">
        <f>Raw_Data!U3002</f>
        <v>468.79</v>
      </c>
      <c r="V3002" s="15">
        <f>Raw_Data!V3002</f>
        <v>3174</v>
      </c>
      <c r="W3002" s="15">
        <f>Raw_Data!W3002</f>
        <v>639266</v>
      </c>
      <c r="X3002" s="15">
        <f>Raw_Data!X3002</f>
        <v>1487939</v>
      </c>
      <c r="Y3002" s="15">
        <f>Raw_Data!Y3002</f>
        <v>848673</v>
      </c>
      <c r="Z3002" s="15">
        <f>Raw_Data!Z3002</f>
        <v>8289</v>
      </c>
      <c r="AA3002" s="15">
        <f>Raw_Data!AA3002</f>
        <v>56.555999999999997</v>
      </c>
      <c r="AB3002" s="15">
        <f>Raw_Data!AB3002</f>
        <v>21.3</v>
      </c>
      <c r="AC3002" s="19" t="str">
        <f>IF(Raw_Data!G3002="","Yes","No")</f>
        <v>No</v>
      </c>
      <c r="AD3002" s="19" t="str">
        <f>IF(Raw_Data!L3002="","Yes","No")</f>
        <v>No</v>
      </c>
      <c r="AE3002" s="19" t="str">
        <f>IF(Raw_Data!T3002="","Imputed",IF(Raw_Data!T3002&gt;INDEX(Cleaning_Reference!$F$6:$F$13,MATCH(D3002,Cleaning_Reference!$A$6:$A$13,0)),"Capped","Original"))</f>
        <v>Original</v>
      </c>
      <c r="AF3002" s="21">
        <f t="shared" si="46"/>
        <v>468.79</v>
      </c>
    </row>
    <row r="3003" spans="1:32" ht="15" customHeight="1" x14ac:dyDescent="0.3">
      <c r="A3003" s="20" t="str">
        <f>Raw_Data!A3003</f>
        <v>SF13002</v>
      </c>
      <c r="B3003" s="15" t="str">
        <f>Raw_Data!B3003</f>
        <v>Maharashtra</v>
      </c>
      <c r="C3003" s="15" t="str">
        <f>Raw_Data!C3003</f>
        <v>Raichur</v>
      </c>
      <c r="D3003" s="15" t="str">
        <f>Raw_Data!D3003</f>
        <v>Maize</v>
      </c>
      <c r="E3003" s="15" t="str">
        <f>Raw_Data!E3003</f>
        <v>Kharif</v>
      </c>
      <c r="F3003" s="15">
        <f>Raw_Data!F3003</f>
        <v>4.88</v>
      </c>
      <c r="G3003" s="18">
        <f>IF(Raw_Data!G3003="",ROUND(AVERAGEIFS(Raw_Data!$G$2:$G$4001,Raw_Data!$E$2:$E$4001,E3003),1),Raw_Data!G3003)</f>
        <v>858.9</v>
      </c>
      <c r="H3003" s="15">
        <f>Raw_Data!H3003</f>
        <v>28.2</v>
      </c>
      <c r="I3003" s="15">
        <f>Raw_Data!I3003</f>
        <v>64.400000000000006</v>
      </c>
      <c r="J3003" s="15">
        <f>Raw_Data!J3003</f>
        <v>7.3</v>
      </c>
      <c r="K3003" s="15">
        <f>Raw_Data!K3003</f>
        <v>6.56</v>
      </c>
      <c r="L3003" s="18">
        <f>IF(Raw_Data!L3003="",ROUND(AVERAGEIFS(Raw_Data!$L$2:$L$4001,Raw_Data!$E$2:$E$4001,E3003),1),Raw_Data!L3003)</f>
        <v>24.6</v>
      </c>
      <c r="M3003" s="15">
        <f>Raw_Data!M3003</f>
        <v>97.5</v>
      </c>
      <c r="N3003" s="15">
        <f>Raw_Data!N3003</f>
        <v>63</v>
      </c>
      <c r="O3003" s="15">
        <f>Raw_Data!O3003</f>
        <v>114.5</v>
      </c>
      <c r="P3003" s="15" t="str">
        <f>Raw_Data!P3003</f>
        <v>Drip</v>
      </c>
      <c r="Q3003" s="15">
        <f>Raw_Data!Q3003</f>
        <v>214.9</v>
      </c>
      <c r="R3003" s="15">
        <f>Raw_Data!R3003</f>
        <v>4.47</v>
      </c>
      <c r="S3003" s="15">
        <f>Raw_Data!S3003</f>
        <v>0.74</v>
      </c>
      <c r="T3003" s="18">
        <f>IF(Raw_Data!T3003="",ROUND(AVERAGEIFS(Raw_Data!$T$2:$T$4001,Raw_Data!$E$2:$E$4001,E3003,Raw_Data!$D$2:$D$4001,D3003),2),IF(Raw_Data!T3003&gt;INDEX(Cleaning_Reference!$F$6:$F$13,MATCH(D3003,Cleaning_Reference!$A$6:$A$13,0)),INDEX(Cleaning_Reference!$F$6:$F$13,MATCH(D3003,Cleaning_Reference!$A$6:$A$13,0)),Raw_Data!T3003))</f>
        <v>4.18</v>
      </c>
      <c r="U3003" s="15">
        <f>Raw_Data!U3003</f>
        <v>20.399999999999999</v>
      </c>
      <c r="V3003" s="15">
        <f>Raw_Data!V3003</f>
        <v>19408</v>
      </c>
      <c r="W3003" s="15">
        <f>Raw_Data!W3003</f>
        <v>308418</v>
      </c>
      <c r="X3003" s="15">
        <f>Raw_Data!X3003</f>
        <v>395923</v>
      </c>
      <c r="Y3003" s="15">
        <f>Raw_Data!Y3003</f>
        <v>87505</v>
      </c>
      <c r="Z3003" s="15">
        <f>Raw_Data!Z3003</f>
        <v>2416</v>
      </c>
      <c r="AA3003" s="15">
        <f>Raw_Data!AA3003</f>
        <v>8.4440000000000008</v>
      </c>
      <c r="AB3003" s="15">
        <f>Raw_Data!AB3003</f>
        <v>53.1</v>
      </c>
      <c r="AC3003" s="19" t="str">
        <f>IF(Raw_Data!G3003="","Yes","No")</f>
        <v>No</v>
      </c>
      <c r="AD3003" s="19" t="str">
        <f>IF(Raw_Data!L3003="","Yes","No")</f>
        <v>No</v>
      </c>
      <c r="AE3003" s="19" t="str">
        <f>IF(Raw_Data!T3003="","Imputed",IF(Raw_Data!T3003&gt;INDEX(Cleaning_Reference!$F$6:$F$13,MATCH(D3003,Cleaning_Reference!$A$6:$A$13,0)),"Capped","Original"))</f>
        <v>Original</v>
      </c>
      <c r="AF3003" s="21">
        <f t="shared" si="46"/>
        <v>20.399999999999999</v>
      </c>
    </row>
    <row r="3004" spans="1:32" ht="15" customHeight="1" x14ac:dyDescent="0.3">
      <c r="A3004" s="20" t="str">
        <f>Raw_Data!A3004</f>
        <v>SF13003</v>
      </c>
      <c r="B3004" s="15" t="str">
        <f>Raw_Data!B3004</f>
        <v>Telangana</v>
      </c>
      <c r="C3004" s="15" t="str">
        <f>Raw_Data!C3004</f>
        <v>Indore</v>
      </c>
      <c r="D3004" s="15" t="str">
        <f>Raw_Data!D3004</f>
        <v>Cotton</v>
      </c>
      <c r="E3004" s="15" t="str">
        <f>Raw_Data!E3004</f>
        <v>Kharif</v>
      </c>
      <c r="F3004" s="15">
        <f>Raw_Data!F3004</f>
        <v>12.55</v>
      </c>
      <c r="G3004" s="18">
        <f>IF(Raw_Data!G3004="",ROUND(AVERAGEIFS(Raw_Data!$G$2:$G$4001,Raw_Data!$E$2:$E$4001,E3004),1),Raw_Data!G3004)</f>
        <v>616.4</v>
      </c>
      <c r="H3004" s="15">
        <f>Raw_Data!H3004</f>
        <v>30.9</v>
      </c>
      <c r="I3004" s="15">
        <f>Raw_Data!I3004</f>
        <v>78.400000000000006</v>
      </c>
      <c r="J3004" s="15">
        <f>Raw_Data!J3004</f>
        <v>6.5</v>
      </c>
      <c r="K3004" s="15">
        <f>Raw_Data!K3004</f>
        <v>6.42</v>
      </c>
      <c r="L3004" s="18">
        <f>IF(Raw_Data!L3004="",ROUND(AVERAGEIFS(Raw_Data!$L$2:$L$4001,Raw_Data!$E$2:$E$4001,E3004),1),Raw_Data!L3004)</f>
        <v>31.7</v>
      </c>
      <c r="M3004" s="15">
        <f>Raw_Data!M3004</f>
        <v>107.2</v>
      </c>
      <c r="N3004" s="15">
        <f>Raw_Data!N3004</f>
        <v>56.5</v>
      </c>
      <c r="O3004" s="15">
        <f>Raw_Data!O3004</f>
        <v>73.599999999999994</v>
      </c>
      <c r="P3004" s="15" t="str">
        <f>Raw_Data!P3004</f>
        <v>Drip</v>
      </c>
      <c r="Q3004" s="15">
        <f>Raw_Data!Q3004</f>
        <v>139.4</v>
      </c>
      <c r="R3004" s="15">
        <f>Raw_Data!R3004</f>
        <v>7.49</v>
      </c>
      <c r="S3004" s="15">
        <f>Raw_Data!S3004</f>
        <v>0.96</v>
      </c>
      <c r="T3004" s="18">
        <f>IF(Raw_Data!T3004="",ROUND(AVERAGEIFS(Raw_Data!$T$2:$T$4001,Raw_Data!$E$2:$E$4001,E3004,Raw_Data!$D$2:$D$4001,D3004),2),IF(Raw_Data!T3004&gt;INDEX(Cleaning_Reference!$F$6:$F$13,MATCH(D3004,Cleaning_Reference!$A$6:$A$13,0)),INDEX(Cleaning_Reference!$F$6:$F$13,MATCH(D3004,Cleaning_Reference!$A$6:$A$13,0)),Raw_Data!T3004))</f>
        <v>1.7</v>
      </c>
      <c r="U3004" s="15">
        <f>Raw_Data!U3004</f>
        <v>21.34</v>
      </c>
      <c r="V3004" s="15">
        <f>Raw_Data!V3004</f>
        <v>76719</v>
      </c>
      <c r="W3004" s="15">
        <f>Raw_Data!W3004</f>
        <v>828177</v>
      </c>
      <c r="X3004" s="15">
        <f>Raw_Data!X3004</f>
        <v>1637183</v>
      </c>
      <c r="Y3004" s="15">
        <f>Raw_Data!Y3004</f>
        <v>809006</v>
      </c>
      <c r="Z3004" s="15">
        <f>Raw_Data!Z3004</f>
        <v>8557</v>
      </c>
      <c r="AA3004" s="15">
        <f>Raw_Data!AA3004</f>
        <v>2.4940000000000002</v>
      </c>
      <c r="AB3004" s="15">
        <f>Raw_Data!AB3004</f>
        <v>50.7</v>
      </c>
      <c r="AC3004" s="19" t="str">
        <f>IF(Raw_Data!G3004="","Yes","No")</f>
        <v>No</v>
      </c>
      <c r="AD3004" s="19" t="str">
        <f>IF(Raw_Data!L3004="","Yes","No")</f>
        <v>No</v>
      </c>
      <c r="AE3004" s="19" t="str">
        <f>IF(Raw_Data!T3004="","Imputed",IF(Raw_Data!T3004&gt;INDEX(Cleaning_Reference!$F$6:$F$13,MATCH(D3004,Cleaning_Reference!$A$6:$A$13,0)),"Capped","Original"))</f>
        <v>Original</v>
      </c>
      <c r="AF3004" s="21">
        <f t="shared" si="46"/>
        <v>21.34</v>
      </c>
    </row>
    <row r="3005" spans="1:32" ht="15" customHeight="1" x14ac:dyDescent="0.3">
      <c r="A3005" s="20" t="str">
        <f>Raw_Data!A3005</f>
        <v>SF13004</v>
      </c>
      <c r="B3005" s="15" t="str">
        <f>Raw_Data!B3005</f>
        <v>Karnataka</v>
      </c>
      <c r="C3005" s="15" t="str">
        <f>Raw_Data!C3005</f>
        <v>Ludhiana</v>
      </c>
      <c r="D3005" s="15" t="str">
        <f>Raw_Data!D3005</f>
        <v>Chilli</v>
      </c>
      <c r="E3005" s="15" t="str">
        <f>Raw_Data!E3005</f>
        <v>Kharif</v>
      </c>
      <c r="F3005" s="15">
        <f>Raw_Data!F3005</f>
        <v>4.16</v>
      </c>
      <c r="G3005" s="18">
        <f>IF(Raw_Data!G3005="",ROUND(AVERAGEIFS(Raw_Data!$G$2:$G$4001,Raw_Data!$E$2:$E$4001,E3005),1),Raw_Data!G3005)</f>
        <v>703.7</v>
      </c>
      <c r="H3005" s="15">
        <f>Raw_Data!H3005</f>
        <v>27</v>
      </c>
      <c r="I3005" s="15">
        <f>Raw_Data!I3005</f>
        <v>79.099999999999994</v>
      </c>
      <c r="J3005" s="15">
        <f>Raw_Data!J3005</f>
        <v>5.4</v>
      </c>
      <c r="K3005" s="15">
        <f>Raw_Data!K3005</f>
        <v>6.96</v>
      </c>
      <c r="L3005" s="18">
        <f>IF(Raw_Data!L3005="",ROUND(AVERAGEIFS(Raw_Data!$L$2:$L$4001,Raw_Data!$E$2:$E$4001,E3005),1),Raw_Data!L3005)</f>
        <v>19.8</v>
      </c>
      <c r="M3005" s="15">
        <f>Raw_Data!M3005</f>
        <v>120.4</v>
      </c>
      <c r="N3005" s="15">
        <f>Raw_Data!N3005</f>
        <v>77.2</v>
      </c>
      <c r="O3005" s="15">
        <f>Raw_Data!O3005</f>
        <v>95</v>
      </c>
      <c r="P3005" s="15" t="str">
        <f>Raw_Data!P3005</f>
        <v>Sprinkler</v>
      </c>
      <c r="Q3005" s="15">
        <f>Raw_Data!Q3005</f>
        <v>163.30000000000001</v>
      </c>
      <c r="R3005" s="15">
        <f>Raw_Data!R3005</f>
        <v>6.94</v>
      </c>
      <c r="S3005" s="15">
        <f>Raw_Data!S3005</f>
        <v>0.87</v>
      </c>
      <c r="T3005" s="18">
        <f>IF(Raw_Data!T3005="",ROUND(AVERAGEIFS(Raw_Data!$T$2:$T$4001,Raw_Data!$E$2:$E$4001,E3005,Raw_Data!$D$2:$D$4001,D3005),2),IF(Raw_Data!T3005&gt;INDEX(Cleaning_Reference!$F$6:$F$13,MATCH(D3005,Cleaning_Reference!$A$6:$A$13,0)),INDEX(Cleaning_Reference!$F$6:$F$13,MATCH(D3005,Cleaning_Reference!$A$6:$A$13,0)),Raw_Data!T3005))</f>
        <v>3.47</v>
      </c>
      <c r="U3005" s="15">
        <f>Raw_Data!U3005</f>
        <v>14.44</v>
      </c>
      <c r="V3005" s="15">
        <f>Raw_Data!V3005</f>
        <v>121802</v>
      </c>
      <c r="W3005" s="15">
        <f>Raw_Data!W3005</f>
        <v>275425</v>
      </c>
      <c r="X3005" s="15">
        <f>Raw_Data!X3005</f>
        <v>1758821</v>
      </c>
      <c r="Y3005" s="15">
        <f>Raw_Data!Y3005</f>
        <v>1483396</v>
      </c>
      <c r="Z3005" s="15">
        <f>Raw_Data!Z3005</f>
        <v>2649</v>
      </c>
      <c r="AA3005" s="15">
        <f>Raw_Data!AA3005</f>
        <v>5.4509999999999996</v>
      </c>
      <c r="AB3005" s="15">
        <f>Raw_Data!AB3005</f>
        <v>44.1</v>
      </c>
      <c r="AC3005" s="19" t="str">
        <f>IF(Raw_Data!G3005="","Yes","No")</f>
        <v>No</v>
      </c>
      <c r="AD3005" s="19" t="str">
        <f>IF(Raw_Data!L3005="","Yes","No")</f>
        <v>No</v>
      </c>
      <c r="AE3005" s="19" t="str">
        <f>IF(Raw_Data!T3005="","Imputed",IF(Raw_Data!T3005&gt;INDEX(Cleaning_Reference!$F$6:$F$13,MATCH(D3005,Cleaning_Reference!$A$6:$A$13,0)),"Capped","Original"))</f>
        <v>Original</v>
      </c>
      <c r="AF3005" s="21">
        <f t="shared" si="46"/>
        <v>14.44</v>
      </c>
    </row>
    <row r="3006" spans="1:32" ht="15" customHeight="1" x14ac:dyDescent="0.3">
      <c r="A3006" s="20" t="str">
        <f>Raw_Data!A3006</f>
        <v>SF13005</v>
      </c>
      <c r="B3006" s="15" t="str">
        <f>Raw_Data!B3006</f>
        <v>Telangana</v>
      </c>
      <c r="C3006" s="15" t="str">
        <f>Raw_Data!C3006</f>
        <v>Warangal</v>
      </c>
      <c r="D3006" s="15" t="str">
        <f>Raw_Data!D3006</f>
        <v>Wheat</v>
      </c>
      <c r="E3006" s="15" t="str">
        <f>Raw_Data!E3006</f>
        <v>Kharif</v>
      </c>
      <c r="F3006" s="15">
        <f>Raw_Data!F3006</f>
        <v>6.48</v>
      </c>
      <c r="G3006" s="18">
        <f>IF(Raw_Data!G3006="",ROUND(AVERAGEIFS(Raw_Data!$G$2:$G$4001,Raw_Data!$E$2:$E$4001,E3006),1),Raw_Data!G3006)</f>
        <v>914.7</v>
      </c>
      <c r="H3006" s="15">
        <f>Raw_Data!H3006</f>
        <v>24.7</v>
      </c>
      <c r="I3006" s="15">
        <f>Raw_Data!I3006</f>
        <v>82.7</v>
      </c>
      <c r="J3006" s="15">
        <f>Raw_Data!J3006</f>
        <v>7.1</v>
      </c>
      <c r="K3006" s="15">
        <f>Raw_Data!K3006</f>
        <v>7.23</v>
      </c>
      <c r="L3006" s="18">
        <f>IF(Raw_Data!L3006="",ROUND(AVERAGEIFS(Raw_Data!$L$2:$L$4001,Raw_Data!$E$2:$E$4001,E3006),1),Raw_Data!L3006)</f>
        <v>31.6</v>
      </c>
      <c r="M3006" s="15">
        <f>Raw_Data!M3006</f>
        <v>65.099999999999994</v>
      </c>
      <c r="N3006" s="15">
        <f>Raw_Data!N3006</f>
        <v>62.5</v>
      </c>
      <c r="O3006" s="15">
        <f>Raw_Data!O3006</f>
        <v>157.4</v>
      </c>
      <c r="P3006" s="15" t="str">
        <f>Raw_Data!P3006</f>
        <v>Drip</v>
      </c>
      <c r="Q3006" s="15">
        <f>Raw_Data!Q3006</f>
        <v>197.6</v>
      </c>
      <c r="R3006" s="15">
        <f>Raw_Data!R3006</f>
        <v>5.53</v>
      </c>
      <c r="S3006" s="15">
        <f>Raw_Data!S3006</f>
        <v>0.86</v>
      </c>
      <c r="T3006" s="18">
        <f>IF(Raw_Data!T3006="",ROUND(AVERAGEIFS(Raw_Data!$T$2:$T$4001,Raw_Data!$E$2:$E$4001,E3006,Raw_Data!$D$2:$D$4001,D3006),2),IF(Raw_Data!T3006&gt;INDEX(Cleaning_Reference!$F$6:$F$13,MATCH(D3006,Cleaning_Reference!$A$6:$A$13,0)),INDEX(Cleaning_Reference!$F$6:$F$13,MATCH(D3006,Cleaning_Reference!$A$6:$A$13,0)),Raw_Data!T3006))</f>
        <v>2.5299999999999998</v>
      </c>
      <c r="U3006" s="15">
        <f>Raw_Data!U3006</f>
        <v>16.39</v>
      </c>
      <c r="V3006" s="15">
        <f>Raw_Data!V3006</f>
        <v>25759</v>
      </c>
      <c r="W3006" s="15">
        <f>Raw_Data!W3006</f>
        <v>380934</v>
      </c>
      <c r="X3006" s="15">
        <f>Raw_Data!X3006</f>
        <v>422190</v>
      </c>
      <c r="Y3006" s="15">
        <f>Raw_Data!Y3006</f>
        <v>41256</v>
      </c>
      <c r="Z3006" s="15">
        <f>Raw_Data!Z3006</f>
        <v>3295</v>
      </c>
      <c r="AA3006" s="15">
        <f>Raw_Data!AA3006</f>
        <v>4.9740000000000002</v>
      </c>
      <c r="AB3006" s="15">
        <f>Raw_Data!AB3006</f>
        <v>67.599999999999994</v>
      </c>
      <c r="AC3006" s="19" t="str">
        <f>IF(Raw_Data!G3006="","Yes","No")</f>
        <v>No</v>
      </c>
      <c r="AD3006" s="19" t="str">
        <f>IF(Raw_Data!L3006="","Yes","No")</f>
        <v>No</v>
      </c>
      <c r="AE3006" s="19" t="str">
        <f>IF(Raw_Data!T3006="","Imputed",IF(Raw_Data!T3006&gt;INDEX(Cleaning_Reference!$F$6:$F$13,MATCH(D3006,Cleaning_Reference!$A$6:$A$13,0)),"Capped","Original"))</f>
        <v>Original</v>
      </c>
      <c r="AF3006" s="21">
        <f t="shared" si="46"/>
        <v>16.39</v>
      </c>
    </row>
    <row r="3007" spans="1:32" ht="15" customHeight="1" x14ac:dyDescent="0.3">
      <c r="A3007" s="20" t="str">
        <f>Raw_Data!A3007</f>
        <v>SF13006</v>
      </c>
      <c r="B3007" s="15" t="str">
        <f>Raw_Data!B3007</f>
        <v>Punjab</v>
      </c>
      <c r="C3007" s="15" t="str">
        <f>Raw_Data!C3007</f>
        <v>Raichur</v>
      </c>
      <c r="D3007" s="15" t="str">
        <f>Raw_Data!D3007</f>
        <v>Wheat</v>
      </c>
      <c r="E3007" s="15" t="str">
        <f>Raw_Data!E3007</f>
        <v>Kharif</v>
      </c>
      <c r="F3007" s="15">
        <f>Raw_Data!F3007</f>
        <v>9.7899999999999991</v>
      </c>
      <c r="G3007" s="18">
        <f>IF(Raw_Data!G3007="",ROUND(AVERAGEIFS(Raw_Data!$G$2:$G$4001,Raw_Data!$E$2:$E$4001,E3007),1),Raw_Data!G3007)</f>
        <v>1118.4000000000001</v>
      </c>
      <c r="H3007" s="15">
        <f>Raw_Data!H3007</f>
        <v>27.4</v>
      </c>
      <c r="I3007" s="15">
        <f>Raw_Data!I3007</f>
        <v>79</v>
      </c>
      <c r="J3007" s="15">
        <f>Raw_Data!J3007</f>
        <v>6.8</v>
      </c>
      <c r="K3007" s="15">
        <f>Raw_Data!K3007</f>
        <v>6.66</v>
      </c>
      <c r="L3007" s="18">
        <f>IF(Raw_Data!L3007="",ROUND(AVERAGEIFS(Raw_Data!$L$2:$L$4001,Raw_Data!$E$2:$E$4001,E3007),1),Raw_Data!L3007)</f>
        <v>27.5</v>
      </c>
      <c r="M3007" s="15">
        <f>Raw_Data!M3007</f>
        <v>128.69999999999999</v>
      </c>
      <c r="N3007" s="15">
        <f>Raw_Data!N3007</f>
        <v>15</v>
      </c>
      <c r="O3007" s="15">
        <f>Raw_Data!O3007</f>
        <v>123.5</v>
      </c>
      <c r="P3007" s="15" t="str">
        <f>Raw_Data!P3007</f>
        <v>Rainfed</v>
      </c>
      <c r="Q3007" s="15">
        <f>Raw_Data!Q3007</f>
        <v>213</v>
      </c>
      <c r="R3007" s="15">
        <f>Raw_Data!R3007</f>
        <v>4.9800000000000004</v>
      </c>
      <c r="S3007" s="15">
        <f>Raw_Data!S3007</f>
        <v>0.85</v>
      </c>
      <c r="T3007" s="18">
        <f>IF(Raw_Data!T3007="",ROUND(AVERAGEIFS(Raw_Data!$T$2:$T$4001,Raw_Data!$E$2:$E$4001,E3007,Raw_Data!$D$2:$D$4001,D3007),2),IF(Raw_Data!T3007&gt;INDEX(Cleaning_Reference!$F$6:$F$13,MATCH(D3007,Cleaning_Reference!$A$6:$A$13,0)),INDEX(Cleaning_Reference!$F$6:$F$13,MATCH(D3007,Cleaning_Reference!$A$6:$A$13,0)),Raw_Data!T3007))</f>
        <v>2.57</v>
      </c>
      <c r="U3007" s="15">
        <f>Raw_Data!U3007</f>
        <v>25.16</v>
      </c>
      <c r="V3007" s="15">
        <f>Raw_Data!V3007</f>
        <v>23017</v>
      </c>
      <c r="W3007" s="15">
        <f>Raw_Data!W3007</f>
        <v>663114</v>
      </c>
      <c r="X3007" s="15">
        <f>Raw_Data!X3007</f>
        <v>579108</v>
      </c>
      <c r="Y3007" s="15">
        <f>Raw_Data!Y3007</f>
        <v>-84006</v>
      </c>
      <c r="Z3007" s="15">
        <f>Raw_Data!Z3007</f>
        <v>3134</v>
      </c>
      <c r="AA3007" s="15">
        <f>Raw_Data!AA3007</f>
        <v>8.0280000000000005</v>
      </c>
      <c r="AB3007" s="15">
        <f>Raw_Data!AB3007</f>
        <v>60</v>
      </c>
      <c r="AC3007" s="19" t="str">
        <f>IF(Raw_Data!G3007="","Yes","No")</f>
        <v>No</v>
      </c>
      <c r="AD3007" s="19" t="str">
        <f>IF(Raw_Data!L3007="","Yes","No")</f>
        <v>No</v>
      </c>
      <c r="AE3007" s="19" t="str">
        <f>IF(Raw_Data!T3007="","Imputed",IF(Raw_Data!T3007&gt;INDEX(Cleaning_Reference!$F$6:$F$13,MATCH(D3007,Cleaning_Reference!$A$6:$A$13,0)),"Capped","Original"))</f>
        <v>Original</v>
      </c>
      <c r="AF3007" s="21">
        <f t="shared" si="46"/>
        <v>25.16</v>
      </c>
    </row>
    <row r="3008" spans="1:32" ht="15" customHeight="1" x14ac:dyDescent="0.3">
      <c r="A3008" s="20" t="str">
        <f>Raw_Data!A3008</f>
        <v>SF13007</v>
      </c>
      <c r="B3008" s="15" t="str">
        <f>Raw_Data!B3008</f>
        <v>Maharashtra</v>
      </c>
      <c r="C3008" s="15" t="str">
        <f>Raw_Data!C3008</f>
        <v>Erode</v>
      </c>
      <c r="D3008" s="15" t="str">
        <f>Raw_Data!D3008</f>
        <v>Wheat</v>
      </c>
      <c r="E3008" s="15" t="str">
        <f>Raw_Data!E3008</f>
        <v>Kharif</v>
      </c>
      <c r="F3008" s="15">
        <f>Raw_Data!F3008</f>
        <v>13.96</v>
      </c>
      <c r="G3008" s="18">
        <f>IF(Raw_Data!G3008="",ROUND(AVERAGEIFS(Raw_Data!$G$2:$G$4001,Raw_Data!$E$2:$E$4001,E3008),1),Raw_Data!G3008)</f>
        <v>1239.5999999999999</v>
      </c>
      <c r="H3008" s="15">
        <f>Raw_Data!H3008</f>
        <v>30.2</v>
      </c>
      <c r="I3008" s="15">
        <f>Raw_Data!I3008</f>
        <v>80.2</v>
      </c>
      <c r="J3008" s="15">
        <f>Raw_Data!J3008</f>
        <v>5.2</v>
      </c>
      <c r="K3008" s="15">
        <f>Raw_Data!K3008</f>
        <v>5.35</v>
      </c>
      <c r="L3008" s="18">
        <f>IF(Raw_Data!L3008="",ROUND(AVERAGEIFS(Raw_Data!$L$2:$L$4001,Raw_Data!$E$2:$E$4001,E3008),1),Raw_Data!L3008)</f>
        <v>32</v>
      </c>
      <c r="M3008" s="15">
        <f>Raw_Data!M3008</f>
        <v>118.8</v>
      </c>
      <c r="N3008" s="15">
        <f>Raw_Data!N3008</f>
        <v>29.8</v>
      </c>
      <c r="O3008" s="15">
        <f>Raw_Data!O3008</f>
        <v>114.9</v>
      </c>
      <c r="P3008" s="15" t="str">
        <f>Raw_Data!P3008</f>
        <v>Drip</v>
      </c>
      <c r="Q3008" s="15">
        <f>Raw_Data!Q3008</f>
        <v>85.6</v>
      </c>
      <c r="R3008" s="15">
        <f>Raw_Data!R3008</f>
        <v>8.8000000000000007</v>
      </c>
      <c r="S3008" s="15">
        <f>Raw_Data!S3008</f>
        <v>0.68</v>
      </c>
      <c r="T3008" s="18">
        <f>IF(Raw_Data!T3008="",ROUND(AVERAGEIFS(Raw_Data!$T$2:$T$4001,Raw_Data!$E$2:$E$4001,E3008,Raw_Data!$D$2:$D$4001,D3008),2),IF(Raw_Data!T3008&gt;INDEX(Cleaning_Reference!$F$6:$F$13,MATCH(D3008,Cleaning_Reference!$A$6:$A$13,0)),INDEX(Cleaning_Reference!$F$6:$F$13,MATCH(D3008,Cleaning_Reference!$A$6:$A$13,0)),Raw_Data!T3008))</f>
        <v>0.3</v>
      </c>
      <c r="U3008" s="15">
        <f>Raw_Data!U3008</f>
        <v>4.1900000000000004</v>
      </c>
      <c r="V3008" s="15">
        <f>Raw_Data!V3008</f>
        <v>24890</v>
      </c>
      <c r="W3008" s="15">
        <f>Raw_Data!W3008</f>
        <v>866352</v>
      </c>
      <c r="X3008" s="15">
        <f>Raw_Data!X3008</f>
        <v>104289</v>
      </c>
      <c r="Y3008" s="15">
        <f>Raw_Data!Y3008</f>
        <v>-762063</v>
      </c>
      <c r="Z3008" s="15">
        <f>Raw_Data!Z3008</f>
        <v>6631</v>
      </c>
      <c r="AA3008" s="15">
        <f>Raw_Data!AA3008</f>
        <v>0.63200000000000001</v>
      </c>
      <c r="AB3008" s="15">
        <f>Raw_Data!AB3008</f>
        <v>55.4</v>
      </c>
      <c r="AC3008" s="19" t="str">
        <f>IF(Raw_Data!G3008="","Yes","No")</f>
        <v>No</v>
      </c>
      <c r="AD3008" s="19" t="str">
        <f>IF(Raw_Data!L3008="","Yes","No")</f>
        <v>No</v>
      </c>
      <c r="AE3008" s="19" t="str">
        <f>IF(Raw_Data!T3008="","Imputed",IF(Raw_Data!T3008&gt;INDEX(Cleaning_Reference!$F$6:$F$13,MATCH(D3008,Cleaning_Reference!$A$6:$A$13,0)),"Capped","Original"))</f>
        <v>Original</v>
      </c>
      <c r="AF3008" s="21">
        <f t="shared" si="46"/>
        <v>4.1900000000000004</v>
      </c>
    </row>
    <row r="3009" spans="1:32" ht="15" customHeight="1" x14ac:dyDescent="0.3">
      <c r="A3009" s="20" t="str">
        <f>Raw_Data!A3009</f>
        <v>SF13008</v>
      </c>
      <c r="B3009" s="15" t="str">
        <f>Raw_Data!B3009</f>
        <v>Gujarat</v>
      </c>
      <c r="C3009" s="15" t="str">
        <f>Raw_Data!C3009</f>
        <v>Indore</v>
      </c>
      <c r="D3009" s="15" t="str">
        <f>Raw_Data!D3009</f>
        <v>Wheat</v>
      </c>
      <c r="E3009" s="15" t="str">
        <f>Raw_Data!E3009</f>
        <v>Kharif</v>
      </c>
      <c r="F3009" s="15">
        <f>Raw_Data!F3009</f>
        <v>11.85</v>
      </c>
      <c r="G3009" s="18">
        <f>IF(Raw_Data!G3009="",ROUND(AVERAGEIFS(Raw_Data!$G$2:$G$4001,Raw_Data!$E$2:$E$4001,E3009),1),Raw_Data!G3009)</f>
        <v>1066</v>
      </c>
      <c r="H3009" s="15">
        <f>Raw_Data!H3009</f>
        <v>28.4</v>
      </c>
      <c r="I3009" s="15">
        <f>Raw_Data!I3009</f>
        <v>75</v>
      </c>
      <c r="J3009" s="15">
        <f>Raw_Data!J3009</f>
        <v>5.5</v>
      </c>
      <c r="K3009" s="15">
        <f>Raw_Data!K3009</f>
        <v>6.78</v>
      </c>
      <c r="L3009" s="18">
        <f>IF(Raw_Data!L3009="",ROUND(AVERAGEIFS(Raw_Data!$L$2:$L$4001,Raw_Data!$E$2:$E$4001,E3009),1),Raw_Data!L3009)</f>
        <v>29.9</v>
      </c>
      <c r="M3009" s="15">
        <f>Raw_Data!M3009</f>
        <v>154.19999999999999</v>
      </c>
      <c r="N3009" s="15">
        <f>Raw_Data!N3009</f>
        <v>47</v>
      </c>
      <c r="O3009" s="15">
        <f>Raw_Data!O3009</f>
        <v>81.7</v>
      </c>
      <c r="P3009" s="15" t="str">
        <f>Raw_Data!P3009</f>
        <v>Rainfed</v>
      </c>
      <c r="Q3009" s="15">
        <f>Raw_Data!Q3009</f>
        <v>166</v>
      </c>
      <c r="R3009" s="15">
        <f>Raw_Data!R3009</f>
        <v>6.59</v>
      </c>
      <c r="S3009" s="15">
        <f>Raw_Data!S3009</f>
        <v>0.84</v>
      </c>
      <c r="T3009" s="18">
        <f>IF(Raw_Data!T3009="",ROUND(AVERAGEIFS(Raw_Data!$T$2:$T$4001,Raw_Data!$E$2:$E$4001,E3009,Raw_Data!$D$2:$D$4001,D3009),2),IF(Raw_Data!T3009&gt;INDEX(Cleaning_Reference!$F$6:$F$13,MATCH(D3009,Cleaning_Reference!$A$6:$A$13,0)),INDEX(Cleaning_Reference!$F$6:$F$13,MATCH(D3009,Cleaning_Reference!$A$6:$A$13,0)),Raw_Data!T3009))</f>
        <v>2.77</v>
      </c>
      <c r="U3009" s="15">
        <f>Raw_Data!U3009</f>
        <v>32.82</v>
      </c>
      <c r="V3009" s="15">
        <f>Raw_Data!V3009</f>
        <v>24455</v>
      </c>
      <c r="W3009" s="15">
        <f>Raw_Data!W3009</f>
        <v>709521</v>
      </c>
      <c r="X3009" s="15">
        <f>Raw_Data!X3009</f>
        <v>802613</v>
      </c>
      <c r="Y3009" s="15">
        <f>Raw_Data!Y3009</f>
        <v>93092</v>
      </c>
      <c r="Z3009" s="15">
        <f>Raw_Data!Z3009</f>
        <v>3968</v>
      </c>
      <c r="AA3009" s="15">
        <f>Raw_Data!AA3009</f>
        <v>8.2710000000000008</v>
      </c>
      <c r="AB3009" s="15">
        <f>Raw_Data!AB3009</f>
        <v>52.5</v>
      </c>
      <c r="AC3009" s="19" t="str">
        <f>IF(Raw_Data!G3009="","Yes","No")</f>
        <v>No</v>
      </c>
      <c r="AD3009" s="19" t="str">
        <f>IF(Raw_Data!L3009="","Yes","No")</f>
        <v>No</v>
      </c>
      <c r="AE3009" s="19" t="str">
        <f>IF(Raw_Data!T3009="","Imputed",IF(Raw_Data!T3009&gt;INDEX(Cleaning_Reference!$F$6:$F$13,MATCH(D3009,Cleaning_Reference!$A$6:$A$13,0)),"Capped","Original"))</f>
        <v>Original</v>
      </c>
      <c r="AF3009" s="21">
        <f t="shared" si="46"/>
        <v>32.82</v>
      </c>
    </row>
    <row r="3010" spans="1:32" ht="15" customHeight="1" x14ac:dyDescent="0.3">
      <c r="A3010" s="20" t="str">
        <f>Raw_Data!A3010</f>
        <v>SF13009</v>
      </c>
      <c r="B3010" s="15" t="str">
        <f>Raw_Data!B3010</f>
        <v>Karnataka</v>
      </c>
      <c r="C3010" s="15" t="str">
        <f>Raw_Data!C3010</f>
        <v>Nashik</v>
      </c>
      <c r="D3010" s="15" t="str">
        <f>Raw_Data!D3010</f>
        <v>Chilli</v>
      </c>
      <c r="E3010" s="15" t="str">
        <f>Raw_Data!E3010</f>
        <v>Kharif</v>
      </c>
      <c r="F3010" s="15">
        <f>Raw_Data!F3010</f>
        <v>8.85</v>
      </c>
      <c r="G3010" s="18">
        <f>IF(Raw_Data!G3010="",ROUND(AVERAGEIFS(Raw_Data!$G$2:$G$4001,Raw_Data!$E$2:$E$4001,E3010),1),Raw_Data!G3010)</f>
        <v>1190.8</v>
      </c>
      <c r="H3010" s="15">
        <f>Raw_Data!H3010</f>
        <v>32.700000000000003</v>
      </c>
      <c r="I3010" s="15">
        <f>Raw_Data!I3010</f>
        <v>81.8</v>
      </c>
      <c r="J3010" s="15">
        <f>Raw_Data!J3010</f>
        <v>6.9</v>
      </c>
      <c r="K3010" s="15">
        <f>Raw_Data!K3010</f>
        <v>7.26</v>
      </c>
      <c r="L3010" s="18">
        <f>IF(Raw_Data!L3010="",ROUND(AVERAGEIFS(Raw_Data!$L$2:$L$4001,Raw_Data!$E$2:$E$4001,E3010),1),Raw_Data!L3010)</f>
        <v>18.600000000000001</v>
      </c>
      <c r="M3010" s="15">
        <f>Raw_Data!M3010</f>
        <v>136.9</v>
      </c>
      <c r="N3010" s="15">
        <f>Raw_Data!N3010</f>
        <v>48.1</v>
      </c>
      <c r="O3010" s="15">
        <f>Raw_Data!O3010</f>
        <v>133.4</v>
      </c>
      <c r="P3010" s="15" t="str">
        <f>Raw_Data!P3010</f>
        <v>Flood</v>
      </c>
      <c r="Q3010" s="15">
        <f>Raw_Data!Q3010</f>
        <v>196</v>
      </c>
      <c r="R3010" s="15">
        <f>Raw_Data!R3010</f>
        <v>4.67</v>
      </c>
      <c r="S3010" s="15">
        <f>Raw_Data!S3010</f>
        <v>0.71</v>
      </c>
      <c r="T3010" s="18">
        <f>IF(Raw_Data!T3010="",ROUND(AVERAGEIFS(Raw_Data!$T$2:$T$4001,Raw_Data!$E$2:$E$4001,E3010,Raw_Data!$D$2:$D$4001,D3010),2),IF(Raw_Data!T3010&gt;INDEX(Cleaning_Reference!$F$6:$F$13,MATCH(D3010,Cleaning_Reference!$A$6:$A$13,0)),INDEX(Cleaning_Reference!$F$6:$F$13,MATCH(D3010,Cleaning_Reference!$A$6:$A$13,0)),Raw_Data!T3010))</f>
        <v>1.0900000000000001</v>
      </c>
      <c r="U3010" s="15">
        <f>Raw_Data!U3010</f>
        <v>9.65</v>
      </c>
      <c r="V3010" s="15">
        <f>Raw_Data!V3010</f>
        <v>108657</v>
      </c>
      <c r="W3010" s="15">
        <f>Raw_Data!W3010</f>
        <v>606611</v>
      </c>
      <c r="X3010" s="15">
        <f>Raw_Data!X3010</f>
        <v>1048540</v>
      </c>
      <c r="Y3010" s="15">
        <f>Raw_Data!Y3010</f>
        <v>441929</v>
      </c>
      <c r="Z3010" s="15">
        <f>Raw_Data!Z3010</f>
        <v>6629</v>
      </c>
      <c r="AA3010" s="15">
        <f>Raw_Data!AA3010</f>
        <v>1.456</v>
      </c>
      <c r="AB3010" s="15">
        <f>Raw_Data!AB3010</f>
        <v>65.2</v>
      </c>
      <c r="AC3010" s="19" t="str">
        <f>IF(Raw_Data!G3010="","Yes","No")</f>
        <v>No</v>
      </c>
      <c r="AD3010" s="19" t="str">
        <f>IF(Raw_Data!L3010="","Yes","No")</f>
        <v>No</v>
      </c>
      <c r="AE3010" s="19" t="str">
        <f>IF(Raw_Data!T3010="","Imputed",IF(Raw_Data!T3010&gt;INDEX(Cleaning_Reference!$F$6:$F$13,MATCH(D3010,Cleaning_Reference!$A$6:$A$13,0)),"Capped","Original"))</f>
        <v>Original</v>
      </c>
      <c r="AF3010" s="21">
        <f t="shared" ref="AF3010:AF3073" si="47">ROUND(T3010*F3010,2)</f>
        <v>9.65</v>
      </c>
    </row>
    <row r="3011" spans="1:32" ht="15" customHeight="1" x14ac:dyDescent="0.3">
      <c r="A3011" s="20" t="str">
        <f>Raw_Data!A3011</f>
        <v>SF13010</v>
      </c>
      <c r="B3011" s="15" t="str">
        <f>Raw_Data!B3011</f>
        <v>Gujarat</v>
      </c>
      <c r="C3011" s="15" t="str">
        <f>Raw_Data!C3011</f>
        <v>Nashik</v>
      </c>
      <c r="D3011" s="15" t="str">
        <f>Raw_Data!D3011</f>
        <v>Cotton</v>
      </c>
      <c r="E3011" s="15" t="str">
        <f>Raw_Data!E3011</f>
        <v>Rabi</v>
      </c>
      <c r="F3011" s="15">
        <f>Raw_Data!F3011</f>
        <v>5.18</v>
      </c>
      <c r="G3011" s="18">
        <f>IF(Raw_Data!G3011="",ROUND(AVERAGEIFS(Raw_Data!$G$2:$G$4001,Raw_Data!$E$2:$E$4001,E3011),1),Raw_Data!G3011)</f>
        <v>324.39999999999998</v>
      </c>
      <c r="H3011" s="15">
        <f>Raw_Data!H3011</f>
        <v>22.3</v>
      </c>
      <c r="I3011" s="15">
        <f>Raw_Data!I3011</f>
        <v>66</v>
      </c>
      <c r="J3011" s="15">
        <f>Raw_Data!J3011</f>
        <v>7.2</v>
      </c>
      <c r="K3011" s="15">
        <f>Raw_Data!K3011</f>
        <v>7.27</v>
      </c>
      <c r="L3011" s="18">
        <f>IF(Raw_Data!L3011="",ROUND(AVERAGEIFS(Raw_Data!$L$2:$L$4001,Raw_Data!$E$2:$E$4001,E3011),1),Raw_Data!L3011)</f>
        <v>26.8</v>
      </c>
      <c r="M3011" s="15">
        <f>Raw_Data!M3011</f>
        <v>125.8</v>
      </c>
      <c r="N3011" s="15">
        <f>Raw_Data!N3011</f>
        <v>51.4</v>
      </c>
      <c r="O3011" s="15">
        <f>Raw_Data!O3011</f>
        <v>83.5</v>
      </c>
      <c r="P3011" s="15" t="str">
        <f>Raw_Data!P3011</f>
        <v>Rainfed</v>
      </c>
      <c r="Q3011" s="15">
        <f>Raw_Data!Q3011</f>
        <v>184.5</v>
      </c>
      <c r="R3011" s="15">
        <f>Raw_Data!R3011</f>
        <v>6.96</v>
      </c>
      <c r="S3011" s="15">
        <f>Raw_Data!S3011</f>
        <v>0.88</v>
      </c>
      <c r="T3011" s="18">
        <f>IF(Raw_Data!T3011="",ROUND(AVERAGEIFS(Raw_Data!$T$2:$T$4001,Raw_Data!$E$2:$E$4001,E3011,Raw_Data!$D$2:$D$4001,D3011),2),IF(Raw_Data!T3011&gt;INDEX(Cleaning_Reference!$F$6:$F$13,MATCH(D3011,Cleaning_Reference!$A$6:$A$13,0)),INDEX(Cleaning_Reference!$F$6:$F$13,MATCH(D3011,Cleaning_Reference!$A$6:$A$13,0)),Raw_Data!T3011))</f>
        <v>0.81</v>
      </c>
      <c r="U3011" s="15">
        <f>Raw_Data!U3011</f>
        <v>4.2</v>
      </c>
      <c r="V3011" s="15">
        <f>Raw_Data!V3011</f>
        <v>68549</v>
      </c>
      <c r="W3011" s="15">
        <f>Raw_Data!W3011</f>
        <v>321279</v>
      </c>
      <c r="X3011" s="15">
        <f>Raw_Data!X3011</f>
        <v>287906</v>
      </c>
      <c r="Y3011" s="15">
        <f>Raw_Data!Y3011</f>
        <v>-33373</v>
      </c>
      <c r="Z3011" s="15">
        <f>Raw_Data!Z3011</f>
        <v>2461</v>
      </c>
      <c r="AA3011" s="15">
        <f>Raw_Data!AA3011</f>
        <v>1.7070000000000001</v>
      </c>
      <c r="AB3011" s="15">
        <f>Raw_Data!AB3011</f>
        <v>47</v>
      </c>
      <c r="AC3011" s="19" t="str">
        <f>IF(Raw_Data!G3011="","Yes","No")</f>
        <v>No</v>
      </c>
      <c r="AD3011" s="19" t="str">
        <f>IF(Raw_Data!L3011="","Yes","No")</f>
        <v>No</v>
      </c>
      <c r="AE3011" s="19" t="str">
        <f>IF(Raw_Data!T3011="","Imputed",IF(Raw_Data!T3011&gt;INDEX(Cleaning_Reference!$F$6:$F$13,MATCH(D3011,Cleaning_Reference!$A$6:$A$13,0)),"Capped","Original"))</f>
        <v>Original</v>
      </c>
      <c r="AF3011" s="21">
        <f t="shared" si="47"/>
        <v>4.2</v>
      </c>
    </row>
    <row r="3012" spans="1:32" ht="15" customHeight="1" x14ac:dyDescent="0.3">
      <c r="A3012" s="20" t="str">
        <f>Raw_Data!A3012</f>
        <v>SF13011</v>
      </c>
      <c r="B3012" s="15" t="str">
        <f>Raw_Data!B3012</f>
        <v>Maharashtra</v>
      </c>
      <c r="C3012" s="15" t="str">
        <f>Raw_Data!C3012</f>
        <v>Indore</v>
      </c>
      <c r="D3012" s="15" t="str">
        <f>Raw_Data!D3012</f>
        <v>Cotton</v>
      </c>
      <c r="E3012" s="15" t="str">
        <f>Raw_Data!E3012</f>
        <v>Kharif</v>
      </c>
      <c r="F3012" s="15">
        <f>Raw_Data!F3012</f>
        <v>2.4500000000000002</v>
      </c>
      <c r="G3012" s="18">
        <f>IF(Raw_Data!G3012="",ROUND(AVERAGEIFS(Raw_Data!$G$2:$G$4001,Raw_Data!$E$2:$E$4001,E3012),1),Raw_Data!G3012)</f>
        <v>616.29999999999995</v>
      </c>
      <c r="H3012" s="15">
        <f>Raw_Data!H3012</f>
        <v>28.1</v>
      </c>
      <c r="I3012" s="15">
        <f>Raw_Data!I3012</f>
        <v>60.1</v>
      </c>
      <c r="J3012" s="15">
        <f>Raw_Data!J3012</f>
        <v>8</v>
      </c>
      <c r="K3012" s="15">
        <f>Raw_Data!K3012</f>
        <v>7.35</v>
      </c>
      <c r="L3012" s="18">
        <f>IF(Raw_Data!L3012="",ROUND(AVERAGEIFS(Raw_Data!$L$2:$L$4001,Raw_Data!$E$2:$E$4001,E3012),1),Raw_Data!L3012)</f>
        <v>27.4</v>
      </c>
      <c r="M3012" s="15">
        <f>Raw_Data!M3012</f>
        <v>56.4</v>
      </c>
      <c r="N3012" s="15">
        <f>Raw_Data!N3012</f>
        <v>39.299999999999997</v>
      </c>
      <c r="O3012" s="15">
        <f>Raw_Data!O3012</f>
        <v>66.8</v>
      </c>
      <c r="P3012" s="15" t="str">
        <f>Raw_Data!P3012</f>
        <v>Flood</v>
      </c>
      <c r="Q3012" s="15">
        <f>Raw_Data!Q3012</f>
        <v>221.2</v>
      </c>
      <c r="R3012" s="15">
        <f>Raw_Data!R3012</f>
        <v>5.63</v>
      </c>
      <c r="S3012" s="15">
        <f>Raw_Data!S3012</f>
        <v>0.66</v>
      </c>
      <c r="T3012" s="18">
        <f>IF(Raw_Data!T3012="",ROUND(AVERAGEIFS(Raw_Data!$T$2:$T$4001,Raw_Data!$E$2:$E$4001,E3012,Raw_Data!$D$2:$D$4001,D3012),2),IF(Raw_Data!T3012&gt;INDEX(Cleaning_Reference!$F$6:$F$13,MATCH(D3012,Cleaning_Reference!$A$6:$A$13,0)),INDEX(Cleaning_Reference!$F$6:$F$13,MATCH(D3012,Cleaning_Reference!$A$6:$A$13,0)),Raw_Data!T3012))</f>
        <v>1.07</v>
      </c>
      <c r="U3012" s="15">
        <f>Raw_Data!U3012</f>
        <v>2.62</v>
      </c>
      <c r="V3012" s="15">
        <f>Raw_Data!V3012</f>
        <v>72837</v>
      </c>
      <c r="W3012" s="15">
        <f>Raw_Data!W3012</f>
        <v>175336</v>
      </c>
      <c r="X3012" s="15">
        <f>Raw_Data!X3012</f>
        <v>190833</v>
      </c>
      <c r="Y3012" s="15">
        <f>Raw_Data!Y3012</f>
        <v>15497</v>
      </c>
      <c r="Z3012" s="15">
        <f>Raw_Data!Z3012</f>
        <v>2055</v>
      </c>
      <c r="AA3012" s="15">
        <f>Raw_Data!AA3012</f>
        <v>1.2749999999999999</v>
      </c>
      <c r="AB3012" s="15">
        <f>Raw_Data!AB3012</f>
        <v>58.4</v>
      </c>
      <c r="AC3012" s="19" t="str">
        <f>IF(Raw_Data!G3012="","Yes","No")</f>
        <v>No</v>
      </c>
      <c r="AD3012" s="19" t="str">
        <f>IF(Raw_Data!L3012="","Yes","No")</f>
        <v>No</v>
      </c>
      <c r="AE3012" s="19" t="str">
        <f>IF(Raw_Data!T3012="","Imputed",IF(Raw_Data!T3012&gt;INDEX(Cleaning_Reference!$F$6:$F$13,MATCH(D3012,Cleaning_Reference!$A$6:$A$13,0)),"Capped","Original"))</f>
        <v>Original</v>
      </c>
      <c r="AF3012" s="21">
        <f t="shared" si="47"/>
        <v>2.62</v>
      </c>
    </row>
    <row r="3013" spans="1:32" ht="15" customHeight="1" x14ac:dyDescent="0.3">
      <c r="A3013" s="20" t="str">
        <f>Raw_Data!A3013</f>
        <v>SF13012</v>
      </c>
      <c r="B3013" s="15" t="str">
        <f>Raw_Data!B3013</f>
        <v>Karnataka</v>
      </c>
      <c r="C3013" s="15" t="str">
        <f>Raw_Data!C3013</f>
        <v>Rajkot</v>
      </c>
      <c r="D3013" s="15" t="str">
        <f>Raw_Data!D3013</f>
        <v>Wheat</v>
      </c>
      <c r="E3013" s="15" t="str">
        <f>Raw_Data!E3013</f>
        <v>Zaid</v>
      </c>
      <c r="F3013" s="15">
        <f>Raw_Data!F3013</f>
        <v>10.37</v>
      </c>
      <c r="G3013" s="18">
        <f>IF(Raw_Data!G3013="",ROUND(AVERAGEIFS(Raw_Data!$G$2:$G$4001,Raw_Data!$E$2:$E$4001,E3013),1),Raw_Data!G3013)</f>
        <v>294</v>
      </c>
      <c r="H3013" s="15">
        <f>Raw_Data!H3013</f>
        <v>31.6</v>
      </c>
      <c r="I3013" s="15">
        <f>Raw_Data!I3013</f>
        <v>45.4</v>
      </c>
      <c r="J3013" s="15">
        <f>Raw_Data!J3013</f>
        <v>9.8000000000000007</v>
      </c>
      <c r="K3013" s="15">
        <f>Raw_Data!K3013</f>
        <v>6.56</v>
      </c>
      <c r="L3013" s="18">
        <f>IF(Raw_Data!L3013="",ROUND(AVERAGEIFS(Raw_Data!$L$2:$L$4001,Raw_Data!$E$2:$E$4001,E3013),1),Raw_Data!L3013)</f>
        <v>20.399999999999999</v>
      </c>
      <c r="M3013" s="15">
        <f>Raw_Data!M3013</f>
        <v>94.8</v>
      </c>
      <c r="N3013" s="15">
        <f>Raw_Data!N3013</f>
        <v>42.3</v>
      </c>
      <c r="O3013" s="15">
        <f>Raw_Data!O3013</f>
        <v>75.599999999999994</v>
      </c>
      <c r="P3013" s="15" t="str">
        <f>Raw_Data!P3013</f>
        <v>Rainfed</v>
      </c>
      <c r="Q3013" s="15">
        <f>Raw_Data!Q3013</f>
        <v>111</v>
      </c>
      <c r="R3013" s="15">
        <f>Raw_Data!R3013</f>
        <v>1.21</v>
      </c>
      <c r="S3013" s="15">
        <f>Raw_Data!S3013</f>
        <v>0.83</v>
      </c>
      <c r="T3013" s="18">
        <f>IF(Raw_Data!T3013="",ROUND(AVERAGEIFS(Raw_Data!$T$2:$T$4001,Raw_Data!$E$2:$E$4001,E3013,Raw_Data!$D$2:$D$4001,D3013),2),IF(Raw_Data!T3013&gt;INDEX(Cleaning_Reference!$F$6:$F$13,MATCH(D3013,Cleaning_Reference!$A$6:$A$13,0)),INDEX(Cleaning_Reference!$F$6:$F$13,MATCH(D3013,Cleaning_Reference!$A$6:$A$13,0)),Raw_Data!T3013))</f>
        <v>1.72</v>
      </c>
      <c r="U3013" s="15">
        <f>Raw_Data!U3013</f>
        <v>17.84</v>
      </c>
      <c r="V3013" s="15">
        <f>Raw_Data!V3013</f>
        <v>21278</v>
      </c>
      <c r="W3013" s="15">
        <f>Raw_Data!W3013</f>
        <v>713430</v>
      </c>
      <c r="X3013" s="15">
        <f>Raw_Data!X3013</f>
        <v>379600</v>
      </c>
      <c r="Y3013" s="15">
        <f>Raw_Data!Y3013</f>
        <v>-333830</v>
      </c>
      <c r="Z3013" s="15">
        <f>Raw_Data!Z3013</f>
        <v>2810</v>
      </c>
      <c r="AA3013" s="15">
        <f>Raw_Data!AA3013</f>
        <v>6.3490000000000002</v>
      </c>
      <c r="AB3013" s="15">
        <f>Raw_Data!AB3013</f>
        <v>46.4</v>
      </c>
      <c r="AC3013" s="19" t="str">
        <f>IF(Raw_Data!G3013="","Yes","No")</f>
        <v>No</v>
      </c>
      <c r="AD3013" s="19" t="str">
        <f>IF(Raw_Data!L3013="","Yes","No")</f>
        <v>No</v>
      </c>
      <c r="AE3013" s="19" t="str">
        <f>IF(Raw_Data!T3013="","Imputed",IF(Raw_Data!T3013&gt;INDEX(Cleaning_Reference!$F$6:$F$13,MATCH(D3013,Cleaning_Reference!$A$6:$A$13,0)),"Capped","Original"))</f>
        <v>Original</v>
      </c>
      <c r="AF3013" s="21">
        <f t="shared" si="47"/>
        <v>17.84</v>
      </c>
    </row>
    <row r="3014" spans="1:32" ht="15" customHeight="1" x14ac:dyDescent="0.3">
      <c r="A3014" s="20" t="str">
        <f>Raw_Data!A3014</f>
        <v>SF13013</v>
      </c>
      <c r="B3014" s="15" t="str">
        <f>Raw_Data!B3014</f>
        <v>Andhra Pradesh</v>
      </c>
      <c r="C3014" s="15" t="str">
        <f>Raw_Data!C3014</f>
        <v>Guntur</v>
      </c>
      <c r="D3014" s="15" t="str">
        <f>Raw_Data!D3014</f>
        <v>Wheat</v>
      </c>
      <c r="E3014" s="15" t="str">
        <f>Raw_Data!E3014</f>
        <v>Kharif</v>
      </c>
      <c r="F3014" s="15">
        <f>Raw_Data!F3014</f>
        <v>1.46</v>
      </c>
      <c r="G3014" s="18">
        <f>IF(Raw_Data!G3014="",ROUND(AVERAGEIFS(Raw_Data!$G$2:$G$4001,Raw_Data!$E$2:$E$4001,E3014),1),Raw_Data!G3014)</f>
        <v>888.3</v>
      </c>
      <c r="H3014" s="15">
        <f>Raw_Data!H3014</f>
        <v>28.6</v>
      </c>
      <c r="I3014" s="15">
        <f>Raw_Data!I3014</f>
        <v>81.599999999999994</v>
      </c>
      <c r="J3014" s="15">
        <f>Raw_Data!J3014</f>
        <v>5.4</v>
      </c>
      <c r="K3014" s="15">
        <f>Raw_Data!K3014</f>
        <v>6.29</v>
      </c>
      <c r="L3014" s="18">
        <f>IF(Raw_Data!L3014="",ROUND(AVERAGEIFS(Raw_Data!$L$2:$L$4001,Raw_Data!$E$2:$E$4001,E3014),1),Raw_Data!L3014)</f>
        <v>23.4</v>
      </c>
      <c r="M3014" s="15">
        <f>Raw_Data!M3014</f>
        <v>68</v>
      </c>
      <c r="N3014" s="15">
        <f>Raw_Data!N3014</f>
        <v>52.2</v>
      </c>
      <c r="O3014" s="15">
        <f>Raw_Data!O3014</f>
        <v>137.69999999999999</v>
      </c>
      <c r="P3014" s="15" t="str">
        <f>Raw_Data!P3014</f>
        <v>Sprinkler</v>
      </c>
      <c r="Q3014" s="15">
        <f>Raw_Data!Q3014</f>
        <v>245</v>
      </c>
      <c r="R3014" s="15">
        <f>Raw_Data!R3014</f>
        <v>0.5</v>
      </c>
      <c r="S3014" s="15">
        <f>Raw_Data!S3014</f>
        <v>0.73</v>
      </c>
      <c r="T3014" s="18">
        <f>IF(Raw_Data!T3014="",ROUND(AVERAGEIFS(Raw_Data!$T$2:$T$4001,Raw_Data!$E$2:$E$4001,E3014,Raw_Data!$D$2:$D$4001,D3014),2),IF(Raw_Data!T3014&gt;INDEX(Cleaning_Reference!$F$6:$F$13,MATCH(D3014,Cleaning_Reference!$A$6:$A$13,0)),INDEX(Cleaning_Reference!$F$6:$F$13,MATCH(D3014,Cleaning_Reference!$A$6:$A$13,0)),Raw_Data!T3014))</f>
        <v>3.29</v>
      </c>
      <c r="U3014" s="15">
        <f>Raw_Data!U3014</f>
        <v>4.8</v>
      </c>
      <c r="V3014" s="15">
        <f>Raw_Data!V3014</f>
        <v>25405</v>
      </c>
      <c r="W3014" s="15">
        <f>Raw_Data!W3014</f>
        <v>103398</v>
      </c>
      <c r="X3014" s="15">
        <f>Raw_Data!X3014</f>
        <v>121944</v>
      </c>
      <c r="Y3014" s="15">
        <f>Raw_Data!Y3014</f>
        <v>18546</v>
      </c>
      <c r="Z3014" s="15">
        <f>Raw_Data!Z3014</f>
        <v>871</v>
      </c>
      <c r="AA3014" s="15">
        <f>Raw_Data!AA3014</f>
        <v>5.5110000000000001</v>
      </c>
      <c r="AB3014" s="15">
        <f>Raw_Data!AB3014</f>
        <v>75.2</v>
      </c>
      <c r="AC3014" s="19" t="str">
        <f>IF(Raw_Data!G3014="","Yes","No")</f>
        <v>No</v>
      </c>
      <c r="AD3014" s="19" t="str">
        <f>IF(Raw_Data!L3014="","Yes","No")</f>
        <v>No</v>
      </c>
      <c r="AE3014" s="19" t="str">
        <f>IF(Raw_Data!T3014="","Imputed",IF(Raw_Data!T3014&gt;INDEX(Cleaning_Reference!$F$6:$F$13,MATCH(D3014,Cleaning_Reference!$A$6:$A$13,0)),"Capped","Original"))</f>
        <v>Original</v>
      </c>
      <c r="AF3014" s="21">
        <f t="shared" si="47"/>
        <v>4.8</v>
      </c>
    </row>
    <row r="3015" spans="1:32" ht="15" customHeight="1" x14ac:dyDescent="0.3">
      <c r="A3015" s="20" t="str">
        <f>Raw_Data!A3015</f>
        <v>SF13014</v>
      </c>
      <c r="B3015" s="15" t="str">
        <f>Raw_Data!B3015</f>
        <v>Gujarat</v>
      </c>
      <c r="C3015" s="15" t="str">
        <f>Raw_Data!C3015</f>
        <v>Rajkot</v>
      </c>
      <c r="D3015" s="15" t="str">
        <f>Raw_Data!D3015</f>
        <v>Sugarcane</v>
      </c>
      <c r="E3015" s="15" t="str">
        <f>Raw_Data!E3015</f>
        <v>Rabi</v>
      </c>
      <c r="F3015" s="15">
        <f>Raw_Data!F3015</f>
        <v>9.0299999999999994</v>
      </c>
      <c r="G3015" s="18">
        <f>IF(Raw_Data!G3015="",ROUND(AVERAGEIFS(Raw_Data!$G$2:$G$4001,Raw_Data!$E$2:$E$4001,E3015),1),Raw_Data!G3015)</f>
        <v>418.4</v>
      </c>
      <c r="H3015" s="15">
        <f>Raw_Data!H3015</f>
        <v>25.9</v>
      </c>
      <c r="I3015" s="15">
        <f>Raw_Data!I3015</f>
        <v>59</v>
      </c>
      <c r="J3015" s="15">
        <f>Raw_Data!J3015</f>
        <v>8.3000000000000007</v>
      </c>
      <c r="K3015" s="15">
        <f>Raw_Data!K3015</f>
        <v>6.85</v>
      </c>
      <c r="L3015" s="18">
        <f>IF(Raw_Data!L3015="",ROUND(AVERAGEIFS(Raw_Data!$L$2:$L$4001,Raw_Data!$E$2:$E$4001,E3015),1),Raw_Data!L3015)</f>
        <v>25.8</v>
      </c>
      <c r="M3015" s="15">
        <f>Raw_Data!M3015</f>
        <v>87.1</v>
      </c>
      <c r="N3015" s="15">
        <f>Raw_Data!N3015</f>
        <v>78.099999999999994</v>
      </c>
      <c r="O3015" s="15">
        <f>Raw_Data!O3015</f>
        <v>144.1</v>
      </c>
      <c r="P3015" s="15" t="str">
        <f>Raw_Data!P3015</f>
        <v>Flood</v>
      </c>
      <c r="Q3015" s="15">
        <f>Raw_Data!Q3015</f>
        <v>160.80000000000001</v>
      </c>
      <c r="R3015" s="15">
        <f>Raw_Data!R3015</f>
        <v>2.84</v>
      </c>
      <c r="S3015" s="15">
        <f>Raw_Data!S3015</f>
        <v>0.94</v>
      </c>
      <c r="T3015" s="18">
        <f>IF(Raw_Data!T3015="",ROUND(AVERAGEIFS(Raw_Data!$T$2:$T$4001,Raw_Data!$E$2:$E$4001,E3015,Raw_Data!$D$2:$D$4001,D3015),2),IF(Raw_Data!T3015&gt;INDEX(Cleaning_Reference!$F$6:$F$13,MATCH(D3015,Cleaning_Reference!$A$6:$A$13,0)),INDEX(Cleaning_Reference!$F$6:$F$13,MATCH(D3015,Cleaning_Reference!$A$6:$A$13,0)),Raw_Data!T3015))</f>
        <v>55.37</v>
      </c>
      <c r="U3015" s="15">
        <f>Raw_Data!U3015</f>
        <v>499.99</v>
      </c>
      <c r="V3015" s="15">
        <f>Raw_Data!V3015</f>
        <v>3401</v>
      </c>
      <c r="W3015" s="15">
        <f>Raw_Data!W3015</f>
        <v>633916</v>
      </c>
      <c r="X3015" s="15">
        <f>Raw_Data!X3015</f>
        <v>1700466</v>
      </c>
      <c r="Y3015" s="15">
        <f>Raw_Data!Y3015</f>
        <v>1066550</v>
      </c>
      <c r="Z3015" s="15">
        <f>Raw_Data!Z3015</f>
        <v>21623</v>
      </c>
      <c r="AA3015" s="15">
        <f>Raw_Data!AA3015</f>
        <v>23.123000000000001</v>
      </c>
      <c r="AB3015" s="15">
        <f>Raw_Data!AB3015</f>
        <v>38.4</v>
      </c>
      <c r="AC3015" s="19" t="str">
        <f>IF(Raw_Data!G3015="","Yes","No")</f>
        <v>No</v>
      </c>
      <c r="AD3015" s="19" t="str">
        <f>IF(Raw_Data!L3015="","Yes","No")</f>
        <v>No</v>
      </c>
      <c r="AE3015" s="19" t="str">
        <f>IF(Raw_Data!T3015="","Imputed",IF(Raw_Data!T3015&gt;INDEX(Cleaning_Reference!$F$6:$F$13,MATCH(D3015,Cleaning_Reference!$A$6:$A$13,0)),"Capped","Original"))</f>
        <v>Original</v>
      </c>
      <c r="AF3015" s="21">
        <f t="shared" si="47"/>
        <v>499.99</v>
      </c>
    </row>
    <row r="3016" spans="1:32" ht="15" customHeight="1" x14ac:dyDescent="0.3">
      <c r="A3016" s="20" t="str">
        <f>Raw_Data!A3016</f>
        <v>SF13015</v>
      </c>
      <c r="B3016" s="15" t="str">
        <f>Raw_Data!B3016</f>
        <v>Maharashtra</v>
      </c>
      <c r="C3016" s="15" t="str">
        <f>Raw_Data!C3016</f>
        <v>Krishna</v>
      </c>
      <c r="D3016" s="15" t="str">
        <f>Raw_Data!D3016</f>
        <v>Wheat</v>
      </c>
      <c r="E3016" s="15" t="str">
        <f>Raw_Data!E3016</f>
        <v>Kharif</v>
      </c>
      <c r="F3016" s="15">
        <f>Raw_Data!F3016</f>
        <v>8.1999999999999993</v>
      </c>
      <c r="G3016" s="18">
        <f>IF(Raw_Data!G3016="",ROUND(AVERAGEIFS(Raw_Data!$G$2:$G$4001,Raw_Data!$E$2:$E$4001,E3016),1),Raw_Data!G3016)</f>
        <v>950.7</v>
      </c>
      <c r="H3016" s="15">
        <f>Raw_Data!H3016</f>
        <v>26.4</v>
      </c>
      <c r="I3016" s="15">
        <f>Raw_Data!I3016</f>
        <v>66.5</v>
      </c>
      <c r="J3016" s="15">
        <f>Raw_Data!J3016</f>
        <v>6.3</v>
      </c>
      <c r="K3016" s="15">
        <f>Raw_Data!K3016</f>
        <v>6.38</v>
      </c>
      <c r="L3016" s="18">
        <f>IF(Raw_Data!L3016="",ROUND(AVERAGEIFS(Raw_Data!$L$2:$L$4001,Raw_Data!$E$2:$E$4001,E3016),1),Raw_Data!L3016)</f>
        <v>29.5</v>
      </c>
      <c r="M3016" s="15">
        <f>Raw_Data!M3016</f>
        <v>90.4</v>
      </c>
      <c r="N3016" s="15">
        <f>Raw_Data!N3016</f>
        <v>43.2</v>
      </c>
      <c r="O3016" s="15">
        <f>Raw_Data!O3016</f>
        <v>144.6</v>
      </c>
      <c r="P3016" s="15" t="str">
        <f>Raw_Data!P3016</f>
        <v>Flood</v>
      </c>
      <c r="Q3016" s="15">
        <f>Raw_Data!Q3016</f>
        <v>148.30000000000001</v>
      </c>
      <c r="R3016" s="15">
        <f>Raw_Data!R3016</f>
        <v>3.59</v>
      </c>
      <c r="S3016" s="15">
        <f>Raw_Data!S3016</f>
        <v>0.77</v>
      </c>
      <c r="T3016" s="18">
        <f>IF(Raw_Data!T3016="",ROUND(AVERAGEIFS(Raw_Data!$T$2:$T$4001,Raw_Data!$E$2:$E$4001,E3016,Raw_Data!$D$2:$D$4001,D3016),2),IF(Raw_Data!T3016&gt;INDEX(Cleaning_Reference!$F$6:$F$13,MATCH(D3016,Cleaning_Reference!$A$6:$A$13,0)),INDEX(Cleaning_Reference!$F$6:$F$13,MATCH(D3016,Cleaning_Reference!$A$6:$A$13,0)),Raw_Data!T3016))</f>
        <v>2.48</v>
      </c>
      <c r="U3016" s="15">
        <f>Raw_Data!U3016</f>
        <v>20.34</v>
      </c>
      <c r="V3016" s="15">
        <f>Raw_Data!V3016</f>
        <v>24449</v>
      </c>
      <c r="W3016" s="15">
        <f>Raw_Data!W3016</f>
        <v>583010</v>
      </c>
      <c r="X3016" s="15">
        <f>Raw_Data!X3016</f>
        <v>497293</v>
      </c>
      <c r="Y3016" s="15">
        <f>Raw_Data!Y3016</f>
        <v>-85717</v>
      </c>
      <c r="Z3016" s="15">
        <f>Raw_Data!Z3016</f>
        <v>5995</v>
      </c>
      <c r="AA3016" s="15">
        <f>Raw_Data!AA3016</f>
        <v>3.3929999999999998</v>
      </c>
      <c r="AB3016" s="15">
        <f>Raw_Data!AB3016</f>
        <v>55.2</v>
      </c>
      <c r="AC3016" s="19" t="str">
        <f>IF(Raw_Data!G3016="","Yes","No")</f>
        <v>No</v>
      </c>
      <c r="AD3016" s="19" t="str">
        <f>IF(Raw_Data!L3016="","Yes","No")</f>
        <v>No</v>
      </c>
      <c r="AE3016" s="19" t="str">
        <f>IF(Raw_Data!T3016="","Imputed",IF(Raw_Data!T3016&gt;INDEX(Cleaning_Reference!$F$6:$F$13,MATCH(D3016,Cleaning_Reference!$A$6:$A$13,0)),"Capped","Original"))</f>
        <v>Original</v>
      </c>
      <c r="AF3016" s="21">
        <f t="shared" si="47"/>
        <v>20.34</v>
      </c>
    </row>
    <row r="3017" spans="1:32" ht="15" customHeight="1" x14ac:dyDescent="0.3">
      <c r="A3017" s="20" t="str">
        <f>Raw_Data!A3017</f>
        <v>SF13016</v>
      </c>
      <c r="B3017" s="15" t="str">
        <f>Raw_Data!B3017</f>
        <v>Maharashtra</v>
      </c>
      <c r="C3017" s="15" t="str">
        <f>Raw_Data!C3017</f>
        <v>Raichur</v>
      </c>
      <c r="D3017" s="15" t="str">
        <f>Raw_Data!D3017</f>
        <v>Maize</v>
      </c>
      <c r="E3017" s="15" t="str">
        <f>Raw_Data!E3017</f>
        <v>Rabi</v>
      </c>
      <c r="F3017" s="15">
        <f>Raw_Data!F3017</f>
        <v>0.67</v>
      </c>
      <c r="G3017" s="18">
        <f>IF(Raw_Data!G3017="",ROUND(AVERAGEIFS(Raw_Data!$G$2:$G$4001,Raw_Data!$E$2:$E$4001,E3017),1),Raw_Data!G3017)</f>
        <v>663.7</v>
      </c>
      <c r="H3017" s="15">
        <f>Raw_Data!H3017</f>
        <v>23.6</v>
      </c>
      <c r="I3017" s="15">
        <f>Raw_Data!I3017</f>
        <v>65.400000000000006</v>
      </c>
      <c r="J3017" s="15">
        <f>Raw_Data!J3017</f>
        <v>7.2</v>
      </c>
      <c r="K3017" s="15">
        <f>Raw_Data!K3017</f>
        <v>7.43</v>
      </c>
      <c r="L3017" s="18">
        <f>IF(Raw_Data!L3017="",ROUND(AVERAGEIFS(Raw_Data!$L$2:$L$4001,Raw_Data!$E$2:$E$4001,E3017),1),Raw_Data!L3017)</f>
        <v>30.7</v>
      </c>
      <c r="M3017" s="15">
        <f>Raw_Data!M3017</f>
        <v>160.19999999999999</v>
      </c>
      <c r="N3017" s="15">
        <f>Raw_Data!N3017</f>
        <v>81.900000000000006</v>
      </c>
      <c r="O3017" s="15">
        <f>Raw_Data!O3017</f>
        <v>99.4</v>
      </c>
      <c r="P3017" s="15" t="str">
        <f>Raw_Data!P3017</f>
        <v>Rainfed</v>
      </c>
      <c r="Q3017" s="15">
        <f>Raw_Data!Q3017</f>
        <v>214.4</v>
      </c>
      <c r="R3017" s="15">
        <f>Raw_Data!R3017</f>
        <v>2.74</v>
      </c>
      <c r="S3017" s="15">
        <f>Raw_Data!S3017</f>
        <v>0.98</v>
      </c>
      <c r="T3017" s="18">
        <f>IF(Raw_Data!T3017="",ROUND(AVERAGEIFS(Raw_Data!$T$2:$T$4001,Raw_Data!$E$2:$E$4001,E3017,Raw_Data!$D$2:$D$4001,D3017),2),IF(Raw_Data!T3017&gt;INDEX(Cleaning_Reference!$F$6:$F$13,MATCH(D3017,Cleaning_Reference!$A$6:$A$13,0)),INDEX(Cleaning_Reference!$F$6:$F$13,MATCH(D3017,Cleaning_Reference!$A$6:$A$13,0)),Raw_Data!T3017))</f>
        <v>2.29</v>
      </c>
      <c r="U3017" s="15">
        <f>Raw_Data!U3017</f>
        <v>1.53</v>
      </c>
      <c r="V3017" s="15">
        <f>Raw_Data!V3017</f>
        <v>17800</v>
      </c>
      <c r="W3017" s="15">
        <f>Raw_Data!W3017</f>
        <v>40533</v>
      </c>
      <c r="X3017" s="15">
        <f>Raw_Data!X3017</f>
        <v>27234</v>
      </c>
      <c r="Y3017" s="15">
        <f>Raw_Data!Y3017</f>
        <v>-13299</v>
      </c>
      <c r="Z3017" s="15">
        <f>Raw_Data!Z3017</f>
        <v>203</v>
      </c>
      <c r="AA3017" s="15">
        <f>Raw_Data!AA3017</f>
        <v>7.5369999999999999</v>
      </c>
      <c r="AB3017" s="15">
        <f>Raw_Data!AB3017</f>
        <v>41.4</v>
      </c>
      <c r="AC3017" s="19" t="str">
        <f>IF(Raw_Data!G3017="","Yes","No")</f>
        <v>No</v>
      </c>
      <c r="AD3017" s="19" t="str">
        <f>IF(Raw_Data!L3017="","Yes","No")</f>
        <v>No</v>
      </c>
      <c r="AE3017" s="19" t="str">
        <f>IF(Raw_Data!T3017="","Imputed",IF(Raw_Data!T3017&gt;INDEX(Cleaning_Reference!$F$6:$F$13,MATCH(D3017,Cleaning_Reference!$A$6:$A$13,0)),"Capped","Original"))</f>
        <v>Original</v>
      </c>
      <c r="AF3017" s="21">
        <f t="shared" si="47"/>
        <v>1.53</v>
      </c>
    </row>
    <row r="3018" spans="1:32" ht="15" customHeight="1" x14ac:dyDescent="0.3">
      <c r="A3018" s="20" t="str">
        <f>Raw_Data!A3018</f>
        <v>SF13017</v>
      </c>
      <c r="B3018" s="15" t="str">
        <f>Raw_Data!B3018</f>
        <v>Tamil Nadu</v>
      </c>
      <c r="C3018" s="15" t="str">
        <f>Raw_Data!C3018</f>
        <v>Erode</v>
      </c>
      <c r="D3018" s="15" t="str">
        <f>Raw_Data!D3018</f>
        <v>Rice</v>
      </c>
      <c r="E3018" s="15" t="str">
        <f>Raw_Data!E3018</f>
        <v>Rabi</v>
      </c>
      <c r="F3018" s="15">
        <f>Raw_Data!F3018</f>
        <v>6.79</v>
      </c>
      <c r="G3018" s="18">
        <f>IF(Raw_Data!G3018="",ROUND(AVERAGEIFS(Raw_Data!$G$2:$G$4001,Raw_Data!$E$2:$E$4001,E3018),1),Raw_Data!G3018)</f>
        <v>413.8</v>
      </c>
      <c r="H3018" s="15">
        <f>Raw_Data!H3018</f>
        <v>22.8</v>
      </c>
      <c r="I3018" s="15">
        <f>Raw_Data!I3018</f>
        <v>77.099999999999994</v>
      </c>
      <c r="J3018" s="15">
        <f>Raw_Data!J3018</f>
        <v>9.5</v>
      </c>
      <c r="K3018" s="15">
        <f>Raw_Data!K3018</f>
        <v>7.43</v>
      </c>
      <c r="L3018" s="18">
        <f>IF(Raw_Data!L3018="",ROUND(AVERAGEIFS(Raw_Data!$L$2:$L$4001,Raw_Data!$E$2:$E$4001,E3018),1),Raw_Data!L3018)</f>
        <v>25.1</v>
      </c>
      <c r="M3018" s="15">
        <f>Raw_Data!M3018</f>
        <v>146.6</v>
      </c>
      <c r="N3018" s="15">
        <f>Raw_Data!N3018</f>
        <v>62.4</v>
      </c>
      <c r="O3018" s="15">
        <f>Raw_Data!O3018</f>
        <v>80.400000000000006</v>
      </c>
      <c r="P3018" s="15" t="str">
        <f>Raw_Data!P3018</f>
        <v>Flood</v>
      </c>
      <c r="Q3018" s="15">
        <f>Raw_Data!Q3018</f>
        <v>148.9</v>
      </c>
      <c r="R3018" s="15">
        <f>Raw_Data!R3018</f>
        <v>3.27</v>
      </c>
      <c r="S3018" s="15">
        <f>Raw_Data!S3018</f>
        <v>0.92</v>
      </c>
      <c r="T3018" s="18">
        <f>IF(Raw_Data!T3018="",ROUND(AVERAGEIFS(Raw_Data!$T$2:$T$4001,Raw_Data!$E$2:$E$4001,E3018,Raw_Data!$D$2:$D$4001,D3018),2),IF(Raw_Data!T3018&gt;INDEX(Cleaning_Reference!$F$6:$F$13,MATCH(D3018,Cleaning_Reference!$A$6:$A$13,0)),INDEX(Cleaning_Reference!$F$6:$F$13,MATCH(D3018,Cleaning_Reference!$A$6:$A$13,0)),Raw_Data!T3018))</f>
        <v>1.5</v>
      </c>
      <c r="U3018" s="15">
        <f>Raw_Data!U3018</f>
        <v>10.18</v>
      </c>
      <c r="V3018" s="15">
        <f>Raw_Data!V3018</f>
        <v>22988</v>
      </c>
      <c r="W3018" s="15">
        <f>Raw_Data!W3018</f>
        <v>461914</v>
      </c>
      <c r="X3018" s="15">
        <f>Raw_Data!X3018</f>
        <v>234018</v>
      </c>
      <c r="Y3018" s="15">
        <f>Raw_Data!Y3018</f>
        <v>-227896</v>
      </c>
      <c r="Z3018" s="15">
        <f>Raw_Data!Z3018</f>
        <v>14416</v>
      </c>
      <c r="AA3018" s="15">
        <f>Raw_Data!AA3018</f>
        <v>0.70599999999999996</v>
      </c>
      <c r="AB3018" s="15">
        <f>Raw_Data!AB3018</f>
        <v>47.3</v>
      </c>
      <c r="AC3018" s="19" t="str">
        <f>IF(Raw_Data!G3018="","Yes","No")</f>
        <v>No</v>
      </c>
      <c r="AD3018" s="19" t="str">
        <f>IF(Raw_Data!L3018="","Yes","No")</f>
        <v>No</v>
      </c>
      <c r="AE3018" s="19" t="str">
        <f>IF(Raw_Data!T3018="","Imputed",IF(Raw_Data!T3018&gt;INDEX(Cleaning_Reference!$F$6:$F$13,MATCH(D3018,Cleaning_Reference!$A$6:$A$13,0)),"Capped","Original"))</f>
        <v>Original</v>
      </c>
      <c r="AF3018" s="21">
        <f t="shared" si="47"/>
        <v>10.19</v>
      </c>
    </row>
    <row r="3019" spans="1:32" ht="15" customHeight="1" x14ac:dyDescent="0.3">
      <c r="A3019" s="20" t="str">
        <f>Raw_Data!A3019</f>
        <v>SF13018</v>
      </c>
      <c r="B3019" s="15" t="str">
        <f>Raw_Data!B3019</f>
        <v>Karnataka</v>
      </c>
      <c r="C3019" s="15" t="str">
        <f>Raw_Data!C3019</f>
        <v>Nashik</v>
      </c>
      <c r="D3019" s="15" t="str">
        <f>Raw_Data!D3019</f>
        <v>Maize</v>
      </c>
      <c r="E3019" s="15" t="str">
        <f>Raw_Data!E3019</f>
        <v>Zaid</v>
      </c>
      <c r="F3019" s="15">
        <f>Raw_Data!F3019</f>
        <v>10.07</v>
      </c>
      <c r="G3019" s="18">
        <f>IF(Raw_Data!G3019="",ROUND(AVERAGEIFS(Raw_Data!$G$2:$G$4001,Raw_Data!$E$2:$E$4001,E3019),1),Raw_Data!G3019)</f>
        <v>129</v>
      </c>
      <c r="H3019" s="15">
        <f>Raw_Data!H3019</f>
        <v>29.2</v>
      </c>
      <c r="I3019" s="15">
        <f>Raw_Data!I3019</f>
        <v>66.2</v>
      </c>
      <c r="J3019" s="15">
        <f>Raw_Data!J3019</f>
        <v>8.1</v>
      </c>
      <c r="K3019" s="15">
        <f>Raw_Data!K3019</f>
        <v>7.12</v>
      </c>
      <c r="L3019" s="18">
        <f>IF(Raw_Data!L3019="",ROUND(AVERAGEIFS(Raw_Data!$L$2:$L$4001,Raw_Data!$E$2:$E$4001,E3019),1),Raw_Data!L3019)</f>
        <v>25.1</v>
      </c>
      <c r="M3019" s="15">
        <f>Raw_Data!M3019</f>
        <v>176</v>
      </c>
      <c r="N3019" s="15">
        <f>Raw_Data!N3019</f>
        <v>60.1</v>
      </c>
      <c r="O3019" s="15">
        <f>Raw_Data!O3019</f>
        <v>126.9</v>
      </c>
      <c r="P3019" s="15" t="str">
        <f>Raw_Data!P3019</f>
        <v>Flood</v>
      </c>
      <c r="Q3019" s="15">
        <f>Raw_Data!Q3019</f>
        <v>220.4</v>
      </c>
      <c r="R3019" s="15">
        <f>Raw_Data!R3019</f>
        <v>8.14</v>
      </c>
      <c r="S3019" s="15">
        <f>Raw_Data!S3019</f>
        <v>0.84</v>
      </c>
      <c r="T3019" s="18">
        <f>IF(Raw_Data!T3019="",ROUND(AVERAGEIFS(Raw_Data!$T$2:$T$4001,Raw_Data!$E$2:$E$4001,E3019,Raw_Data!$D$2:$D$4001,D3019),2),IF(Raw_Data!T3019&gt;INDEX(Cleaning_Reference!$F$6:$F$13,MATCH(D3019,Cleaning_Reference!$A$6:$A$13,0)),INDEX(Cleaning_Reference!$F$6:$F$13,MATCH(D3019,Cleaning_Reference!$A$6:$A$13,0)),Raw_Data!T3019))</f>
        <v>2.4</v>
      </c>
      <c r="U3019" s="15">
        <f>Raw_Data!U3019</f>
        <v>24.17</v>
      </c>
      <c r="V3019" s="15">
        <f>Raw_Data!V3019</f>
        <v>20798</v>
      </c>
      <c r="W3019" s="15">
        <f>Raw_Data!W3019</f>
        <v>659710</v>
      </c>
      <c r="X3019" s="15">
        <f>Raw_Data!X3019</f>
        <v>502688</v>
      </c>
      <c r="Y3019" s="15">
        <f>Raw_Data!Y3019</f>
        <v>-157022</v>
      </c>
      <c r="Z3019" s="15">
        <f>Raw_Data!Z3019</f>
        <v>8135</v>
      </c>
      <c r="AA3019" s="15">
        <f>Raw_Data!AA3019</f>
        <v>2.9710000000000001</v>
      </c>
      <c r="AB3019" s="15">
        <f>Raw_Data!AB3019</f>
        <v>27.3</v>
      </c>
      <c r="AC3019" s="19" t="str">
        <f>IF(Raw_Data!G3019="","Yes","No")</f>
        <v>No</v>
      </c>
      <c r="AD3019" s="19" t="str">
        <f>IF(Raw_Data!L3019="","Yes","No")</f>
        <v>No</v>
      </c>
      <c r="AE3019" s="19" t="str">
        <f>IF(Raw_Data!T3019="","Imputed",IF(Raw_Data!T3019&gt;INDEX(Cleaning_Reference!$F$6:$F$13,MATCH(D3019,Cleaning_Reference!$A$6:$A$13,0)),"Capped","Original"))</f>
        <v>Original</v>
      </c>
      <c r="AF3019" s="21">
        <f t="shared" si="47"/>
        <v>24.17</v>
      </c>
    </row>
    <row r="3020" spans="1:32" ht="15" customHeight="1" x14ac:dyDescent="0.3">
      <c r="A3020" s="20" t="str">
        <f>Raw_Data!A3020</f>
        <v>SF13019</v>
      </c>
      <c r="B3020" s="15" t="str">
        <f>Raw_Data!B3020</f>
        <v>Telangana</v>
      </c>
      <c r="C3020" s="15" t="str">
        <f>Raw_Data!C3020</f>
        <v>Rajkot</v>
      </c>
      <c r="D3020" s="15" t="str">
        <f>Raw_Data!D3020</f>
        <v>Maize</v>
      </c>
      <c r="E3020" s="15" t="str">
        <f>Raw_Data!E3020</f>
        <v>Rabi</v>
      </c>
      <c r="F3020" s="15">
        <f>Raw_Data!F3020</f>
        <v>2.91</v>
      </c>
      <c r="G3020" s="18">
        <f>IF(Raw_Data!G3020="",ROUND(AVERAGEIFS(Raw_Data!$G$2:$G$4001,Raw_Data!$E$2:$E$4001,E3020),1),Raw_Data!G3020)</f>
        <v>362.8</v>
      </c>
      <c r="H3020" s="15">
        <f>Raw_Data!H3020</f>
        <v>22</v>
      </c>
      <c r="I3020" s="15">
        <f>Raw_Data!I3020</f>
        <v>45.3</v>
      </c>
      <c r="J3020" s="15">
        <f>Raw_Data!J3020</f>
        <v>8</v>
      </c>
      <c r="K3020" s="15">
        <f>Raw_Data!K3020</f>
        <v>5.84</v>
      </c>
      <c r="L3020" s="18">
        <f>IF(Raw_Data!L3020="",ROUND(AVERAGEIFS(Raw_Data!$L$2:$L$4001,Raw_Data!$E$2:$E$4001,E3020),1),Raw_Data!L3020)</f>
        <v>21</v>
      </c>
      <c r="M3020" s="15">
        <f>Raw_Data!M3020</f>
        <v>172.4</v>
      </c>
      <c r="N3020" s="15">
        <f>Raw_Data!N3020</f>
        <v>52.8</v>
      </c>
      <c r="O3020" s="15">
        <f>Raw_Data!O3020</f>
        <v>71.7</v>
      </c>
      <c r="P3020" s="15" t="str">
        <f>Raw_Data!P3020</f>
        <v>Flood</v>
      </c>
      <c r="Q3020" s="15">
        <f>Raw_Data!Q3020</f>
        <v>232.5</v>
      </c>
      <c r="R3020" s="15">
        <f>Raw_Data!R3020</f>
        <v>1.68</v>
      </c>
      <c r="S3020" s="15">
        <f>Raw_Data!S3020</f>
        <v>0.69</v>
      </c>
      <c r="T3020" s="18">
        <f>IF(Raw_Data!T3020="",ROUND(AVERAGEIFS(Raw_Data!$T$2:$T$4001,Raw_Data!$E$2:$E$4001,E3020,Raw_Data!$D$2:$D$4001,D3020),2),IF(Raw_Data!T3020&gt;INDEX(Cleaning_Reference!$F$6:$F$13,MATCH(D3020,Cleaning_Reference!$A$6:$A$13,0)),INDEX(Cleaning_Reference!$F$6:$F$13,MATCH(D3020,Cleaning_Reference!$A$6:$A$13,0)),Raw_Data!T3020))</f>
        <v>1.35</v>
      </c>
      <c r="U3020" s="15">
        <f>Raw_Data!U3020</f>
        <v>3.93</v>
      </c>
      <c r="V3020" s="15">
        <f>Raw_Data!V3020</f>
        <v>22536</v>
      </c>
      <c r="W3020" s="15">
        <f>Raw_Data!W3020</f>
        <v>227404</v>
      </c>
      <c r="X3020" s="15">
        <f>Raw_Data!X3020</f>
        <v>88566</v>
      </c>
      <c r="Y3020" s="15">
        <f>Raw_Data!Y3020</f>
        <v>-138838</v>
      </c>
      <c r="Z3020" s="15">
        <f>Raw_Data!Z3020</f>
        <v>2187</v>
      </c>
      <c r="AA3020" s="15">
        <f>Raw_Data!AA3020</f>
        <v>1.7969999999999999</v>
      </c>
      <c r="AB3020" s="15">
        <f>Raw_Data!AB3020</f>
        <v>47.2</v>
      </c>
      <c r="AC3020" s="19" t="str">
        <f>IF(Raw_Data!G3020="","Yes","No")</f>
        <v>No</v>
      </c>
      <c r="AD3020" s="19" t="str">
        <f>IF(Raw_Data!L3020="","Yes","No")</f>
        <v>No</v>
      </c>
      <c r="AE3020" s="19" t="str">
        <f>IF(Raw_Data!T3020="","Imputed",IF(Raw_Data!T3020&gt;INDEX(Cleaning_Reference!$F$6:$F$13,MATCH(D3020,Cleaning_Reference!$A$6:$A$13,0)),"Capped","Original"))</f>
        <v>Original</v>
      </c>
      <c r="AF3020" s="21">
        <f t="shared" si="47"/>
        <v>3.93</v>
      </c>
    </row>
    <row r="3021" spans="1:32" ht="15" customHeight="1" x14ac:dyDescent="0.3">
      <c r="A3021" s="20" t="str">
        <f>Raw_Data!A3021</f>
        <v>SF13020</v>
      </c>
      <c r="B3021" s="15" t="str">
        <f>Raw_Data!B3021</f>
        <v>Madhya Pradesh</v>
      </c>
      <c r="C3021" s="15" t="str">
        <f>Raw_Data!C3021</f>
        <v>Raichur</v>
      </c>
      <c r="D3021" s="15" t="str">
        <f>Raw_Data!D3021</f>
        <v>Pulses</v>
      </c>
      <c r="E3021" s="15" t="str">
        <f>Raw_Data!E3021</f>
        <v>Rabi</v>
      </c>
      <c r="F3021" s="15">
        <f>Raw_Data!F3021</f>
        <v>3.18</v>
      </c>
      <c r="G3021" s="18">
        <f>IF(Raw_Data!G3021="",ROUND(AVERAGEIFS(Raw_Data!$G$2:$G$4001,Raw_Data!$E$2:$E$4001,E3021),1),Raw_Data!G3021)</f>
        <v>599.4</v>
      </c>
      <c r="H3021" s="15">
        <f>Raw_Data!H3021</f>
        <v>24.6</v>
      </c>
      <c r="I3021" s="15">
        <f>Raw_Data!I3021</f>
        <v>49.6</v>
      </c>
      <c r="J3021" s="15">
        <f>Raw_Data!J3021</f>
        <v>8.5</v>
      </c>
      <c r="K3021" s="15">
        <f>Raw_Data!K3021</f>
        <v>6.65</v>
      </c>
      <c r="L3021" s="18">
        <f>IF(Raw_Data!L3021="",ROUND(AVERAGEIFS(Raw_Data!$L$2:$L$4001,Raw_Data!$E$2:$E$4001,E3021),1),Raw_Data!L3021)</f>
        <v>21.4</v>
      </c>
      <c r="M3021" s="15">
        <f>Raw_Data!M3021</f>
        <v>194.8</v>
      </c>
      <c r="N3021" s="15">
        <f>Raw_Data!N3021</f>
        <v>57.2</v>
      </c>
      <c r="O3021" s="15">
        <f>Raw_Data!O3021</f>
        <v>93.6</v>
      </c>
      <c r="P3021" s="15" t="str">
        <f>Raw_Data!P3021</f>
        <v>Rainfed</v>
      </c>
      <c r="Q3021" s="15">
        <f>Raw_Data!Q3021</f>
        <v>196.2</v>
      </c>
      <c r="R3021" s="15">
        <f>Raw_Data!R3021</f>
        <v>3.51</v>
      </c>
      <c r="S3021" s="15">
        <f>Raw_Data!S3021</f>
        <v>0.69</v>
      </c>
      <c r="T3021" s="18">
        <f>IF(Raw_Data!T3021="",ROUND(AVERAGEIFS(Raw_Data!$T$2:$T$4001,Raw_Data!$E$2:$E$4001,E3021,Raw_Data!$D$2:$D$4001,D3021),2),IF(Raw_Data!T3021&gt;INDEX(Cleaning_Reference!$F$6:$F$13,MATCH(D3021,Cleaning_Reference!$A$6:$A$13,0)),INDEX(Cleaning_Reference!$F$6:$F$13,MATCH(D3021,Cleaning_Reference!$A$6:$A$13,0)),Raw_Data!T3021))</f>
        <v>1.25</v>
      </c>
      <c r="U3021" s="15">
        <f>Raw_Data!U3021</f>
        <v>3.98</v>
      </c>
      <c r="V3021" s="15">
        <f>Raw_Data!V3021</f>
        <v>61058</v>
      </c>
      <c r="W3021" s="15">
        <f>Raw_Data!W3021</f>
        <v>204883</v>
      </c>
      <c r="X3021" s="15">
        <f>Raw_Data!X3021</f>
        <v>243011</v>
      </c>
      <c r="Y3021" s="15">
        <f>Raw_Data!Y3021</f>
        <v>38128</v>
      </c>
      <c r="Z3021" s="15">
        <f>Raw_Data!Z3021</f>
        <v>742</v>
      </c>
      <c r="AA3021" s="15">
        <f>Raw_Data!AA3021</f>
        <v>5.3639999999999999</v>
      </c>
      <c r="AB3021" s="15">
        <f>Raw_Data!AB3021</f>
        <v>52.8</v>
      </c>
      <c r="AC3021" s="19" t="str">
        <f>IF(Raw_Data!G3021="","Yes","No")</f>
        <v>No</v>
      </c>
      <c r="AD3021" s="19" t="str">
        <f>IF(Raw_Data!L3021="","Yes","No")</f>
        <v>No</v>
      </c>
      <c r="AE3021" s="19" t="str">
        <f>IF(Raw_Data!T3021="","Imputed",IF(Raw_Data!T3021&gt;INDEX(Cleaning_Reference!$F$6:$F$13,MATCH(D3021,Cleaning_Reference!$A$6:$A$13,0)),"Capped","Original"))</f>
        <v>Original</v>
      </c>
      <c r="AF3021" s="21">
        <f t="shared" si="47"/>
        <v>3.98</v>
      </c>
    </row>
    <row r="3022" spans="1:32" ht="15" customHeight="1" x14ac:dyDescent="0.3">
      <c r="A3022" s="20" t="str">
        <f>Raw_Data!A3022</f>
        <v>SF13021</v>
      </c>
      <c r="B3022" s="15" t="str">
        <f>Raw_Data!B3022</f>
        <v>Gujarat</v>
      </c>
      <c r="C3022" s="15" t="str">
        <f>Raw_Data!C3022</f>
        <v>Nashik</v>
      </c>
      <c r="D3022" s="15" t="str">
        <f>Raw_Data!D3022</f>
        <v>Rice</v>
      </c>
      <c r="E3022" s="15" t="str">
        <f>Raw_Data!E3022</f>
        <v>Kharif</v>
      </c>
      <c r="F3022" s="15">
        <f>Raw_Data!F3022</f>
        <v>3.98</v>
      </c>
      <c r="G3022" s="18">
        <f>IF(Raw_Data!G3022="",ROUND(AVERAGEIFS(Raw_Data!$G$2:$G$4001,Raw_Data!$E$2:$E$4001,E3022),1),Raw_Data!G3022)</f>
        <v>800.2</v>
      </c>
      <c r="H3022" s="15">
        <f>Raw_Data!H3022</f>
        <v>25</v>
      </c>
      <c r="I3022" s="15">
        <f>Raw_Data!I3022</f>
        <v>82.3</v>
      </c>
      <c r="J3022" s="15">
        <f>Raw_Data!J3022</f>
        <v>7.4</v>
      </c>
      <c r="K3022" s="15">
        <f>Raw_Data!K3022</f>
        <v>7.06</v>
      </c>
      <c r="L3022" s="18">
        <f>IF(Raw_Data!L3022="",ROUND(AVERAGEIFS(Raw_Data!$L$2:$L$4001,Raw_Data!$E$2:$E$4001,E3022),1),Raw_Data!L3022)</f>
        <v>32.200000000000003</v>
      </c>
      <c r="M3022" s="15">
        <f>Raw_Data!M3022</f>
        <v>103.3</v>
      </c>
      <c r="N3022" s="15">
        <f>Raw_Data!N3022</f>
        <v>70.8</v>
      </c>
      <c r="O3022" s="15">
        <f>Raw_Data!O3022</f>
        <v>80.400000000000006</v>
      </c>
      <c r="P3022" s="15" t="str">
        <f>Raw_Data!P3022</f>
        <v>Sprinkler</v>
      </c>
      <c r="Q3022" s="15">
        <f>Raw_Data!Q3022</f>
        <v>178.5</v>
      </c>
      <c r="R3022" s="15">
        <f>Raw_Data!R3022</f>
        <v>7.38</v>
      </c>
      <c r="S3022" s="15">
        <f>Raw_Data!S3022</f>
        <v>0.87</v>
      </c>
      <c r="T3022" s="18">
        <f>IF(Raw_Data!T3022="",ROUND(AVERAGEIFS(Raw_Data!$T$2:$T$4001,Raw_Data!$E$2:$E$4001,E3022,Raw_Data!$D$2:$D$4001,D3022),2),IF(Raw_Data!T3022&gt;INDEX(Cleaning_Reference!$F$6:$F$13,MATCH(D3022,Cleaning_Reference!$A$6:$A$13,0)),INDEX(Cleaning_Reference!$F$6:$F$13,MATCH(D3022,Cleaning_Reference!$A$6:$A$13,0)),Raw_Data!T3022))</f>
        <v>3.79</v>
      </c>
      <c r="U3022" s="15">
        <f>Raw_Data!U3022</f>
        <v>15.08</v>
      </c>
      <c r="V3022" s="15">
        <f>Raw_Data!V3022</f>
        <v>18166</v>
      </c>
      <c r="W3022" s="15">
        <f>Raw_Data!W3022</f>
        <v>260493</v>
      </c>
      <c r="X3022" s="15">
        <f>Raw_Data!X3022</f>
        <v>273943</v>
      </c>
      <c r="Y3022" s="15">
        <f>Raw_Data!Y3022</f>
        <v>13450</v>
      </c>
      <c r="Z3022" s="15">
        <f>Raw_Data!Z3022</f>
        <v>5377</v>
      </c>
      <c r="AA3022" s="15">
        <f>Raw_Data!AA3022</f>
        <v>2.8050000000000002</v>
      </c>
      <c r="AB3022" s="15">
        <f>Raw_Data!AB3022</f>
        <v>48.9</v>
      </c>
      <c r="AC3022" s="19" t="str">
        <f>IF(Raw_Data!G3022="","Yes","No")</f>
        <v>No</v>
      </c>
      <c r="AD3022" s="19" t="str">
        <f>IF(Raw_Data!L3022="","Yes","No")</f>
        <v>No</v>
      </c>
      <c r="AE3022" s="19" t="str">
        <f>IF(Raw_Data!T3022="","Imputed",IF(Raw_Data!T3022&gt;INDEX(Cleaning_Reference!$F$6:$F$13,MATCH(D3022,Cleaning_Reference!$A$6:$A$13,0)),"Capped","Original"))</f>
        <v>Original</v>
      </c>
      <c r="AF3022" s="21">
        <f t="shared" si="47"/>
        <v>15.08</v>
      </c>
    </row>
    <row r="3023" spans="1:32" ht="15" customHeight="1" x14ac:dyDescent="0.3">
      <c r="A3023" s="20" t="str">
        <f>Raw_Data!A3023</f>
        <v>SF13022</v>
      </c>
      <c r="B3023" s="15" t="str">
        <f>Raw_Data!B3023</f>
        <v>Maharashtra</v>
      </c>
      <c r="C3023" s="15" t="str">
        <f>Raw_Data!C3023</f>
        <v>Warangal</v>
      </c>
      <c r="D3023" s="15" t="str">
        <f>Raw_Data!D3023</f>
        <v>Maize</v>
      </c>
      <c r="E3023" s="15" t="str">
        <f>Raw_Data!E3023</f>
        <v>Rabi</v>
      </c>
      <c r="F3023" s="15">
        <f>Raw_Data!F3023</f>
        <v>4.9800000000000004</v>
      </c>
      <c r="G3023" s="18">
        <f>IF(Raw_Data!G3023="",ROUND(AVERAGEIFS(Raw_Data!$G$2:$G$4001,Raw_Data!$E$2:$E$4001,E3023),1),Raw_Data!G3023)</f>
        <v>417.2</v>
      </c>
      <c r="H3023" s="15">
        <f>Raw_Data!H3023</f>
        <v>24.4</v>
      </c>
      <c r="I3023" s="15">
        <f>Raw_Data!I3023</f>
        <v>57.9</v>
      </c>
      <c r="J3023" s="15">
        <f>Raw_Data!J3023</f>
        <v>7</v>
      </c>
      <c r="K3023" s="15">
        <f>Raw_Data!K3023</f>
        <v>6.06</v>
      </c>
      <c r="L3023" s="18">
        <f>IF(Raw_Data!L3023="",ROUND(AVERAGEIFS(Raw_Data!$L$2:$L$4001,Raw_Data!$E$2:$E$4001,E3023),1),Raw_Data!L3023)</f>
        <v>16.8</v>
      </c>
      <c r="M3023" s="15">
        <f>Raw_Data!M3023</f>
        <v>176.8</v>
      </c>
      <c r="N3023" s="15">
        <f>Raw_Data!N3023</f>
        <v>67.099999999999994</v>
      </c>
      <c r="O3023" s="15">
        <f>Raw_Data!O3023</f>
        <v>71.8</v>
      </c>
      <c r="P3023" s="15" t="str">
        <f>Raw_Data!P3023</f>
        <v>Rainfed</v>
      </c>
      <c r="Q3023" s="15">
        <f>Raw_Data!Q3023</f>
        <v>197.4</v>
      </c>
      <c r="R3023" s="15">
        <f>Raw_Data!R3023</f>
        <v>5.79</v>
      </c>
      <c r="S3023" s="15">
        <f>Raw_Data!S3023</f>
        <v>0.81</v>
      </c>
      <c r="T3023" s="18">
        <f>IF(Raw_Data!T3023="",ROUND(AVERAGEIFS(Raw_Data!$T$2:$T$4001,Raw_Data!$E$2:$E$4001,E3023,Raw_Data!$D$2:$D$4001,D3023),2),IF(Raw_Data!T3023&gt;INDEX(Cleaning_Reference!$F$6:$F$13,MATCH(D3023,Cleaning_Reference!$A$6:$A$13,0)),INDEX(Cleaning_Reference!$F$6:$F$13,MATCH(D3023,Cleaning_Reference!$A$6:$A$13,0)),Raw_Data!T3023))</f>
        <v>1.98</v>
      </c>
      <c r="U3023" s="15">
        <f>Raw_Data!U3023</f>
        <v>9.86</v>
      </c>
      <c r="V3023" s="15">
        <f>Raw_Data!V3023</f>
        <v>21030</v>
      </c>
      <c r="W3023" s="15">
        <f>Raw_Data!W3023</f>
        <v>267953</v>
      </c>
      <c r="X3023" s="15">
        <f>Raw_Data!X3023</f>
        <v>207356</v>
      </c>
      <c r="Y3023" s="15">
        <f>Raw_Data!Y3023</f>
        <v>-60597</v>
      </c>
      <c r="Z3023" s="15">
        <f>Raw_Data!Z3023</f>
        <v>1260</v>
      </c>
      <c r="AA3023" s="15">
        <f>Raw_Data!AA3023</f>
        <v>7.8250000000000002</v>
      </c>
      <c r="AB3023" s="15">
        <f>Raw_Data!AB3023</f>
        <v>44.9</v>
      </c>
      <c r="AC3023" s="19" t="str">
        <f>IF(Raw_Data!G3023="","Yes","No")</f>
        <v>No</v>
      </c>
      <c r="AD3023" s="19" t="str">
        <f>IF(Raw_Data!L3023="","Yes","No")</f>
        <v>No</v>
      </c>
      <c r="AE3023" s="19" t="str">
        <f>IF(Raw_Data!T3023="","Imputed",IF(Raw_Data!T3023&gt;INDEX(Cleaning_Reference!$F$6:$F$13,MATCH(D3023,Cleaning_Reference!$A$6:$A$13,0)),"Capped","Original"))</f>
        <v>Original</v>
      </c>
      <c r="AF3023" s="21">
        <f t="shared" si="47"/>
        <v>9.86</v>
      </c>
    </row>
    <row r="3024" spans="1:32" ht="15" customHeight="1" x14ac:dyDescent="0.3">
      <c r="A3024" s="20" t="str">
        <f>Raw_Data!A3024</f>
        <v>SF13023</v>
      </c>
      <c r="B3024" s="15" t="str">
        <f>Raw_Data!B3024</f>
        <v>Telangana</v>
      </c>
      <c r="C3024" s="15" t="str">
        <f>Raw_Data!C3024</f>
        <v>Ludhiana</v>
      </c>
      <c r="D3024" s="15" t="str">
        <f>Raw_Data!D3024</f>
        <v>Rice</v>
      </c>
      <c r="E3024" s="15" t="str">
        <f>Raw_Data!E3024</f>
        <v>Kharif</v>
      </c>
      <c r="F3024" s="15">
        <f>Raw_Data!F3024</f>
        <v>1.59</v>
      </c>
      <c r="G3024" s="18">
        <f>IF(Raw_Data!G3024="",ROUND(AVERAGEIFS(Raw_Data!$G$2:$G$4001,Raw_Data!$E$2:$E$4001,E3024),1),Raw_Data!G3024)</f>
        <v>703.1</v>
      </c>
      <c r="H3024" s="15">
        <f>Raw_Data!H3024</f>
        <v>31.8</v>
      </c>
      <c r="I3024" s="15">
        <f>Raw_Data!I3024</f>
        <v>79.5</v>
      </c>
      <c r="J3024" s="15">
        <f>Raw_Data!J3024</f>
        <v>6.4</v>
      </c>
      <c r="K3024" s="15">
        <f>Raw_Data!K3024</f>
        <v>7.05</v>
      </c>
      <c r="L3024" s="18">
        <f>IF(Raw_Data!L3024="",ROUND(AVERAGEIFS(Raw_Data!$L$2:$L$4001,Raw_Data!$E$2:$E$4001,E3024),1),Raw_Data!L3024)</f>
        <v>33.6</v>
      </c>
      <c r="M3024" s="15">
        <f>Raw_Data!M3024</f>
        <v>123</v>
      </c>
      <c r="N3024" s="15">
        <f>Raw_Data!N3024</f>
        <v>61.7</v>
      </c>
      <c r="O3024" s="15">
        <f>Raw_Data!O3024</f>
        <v>119.7</v>
      </c>
      <c r="P3024" s="15" t="str">
        <f>Raw_Data!P3024</f>
        <v>Rainfed</v>
      </c>
      <c r="Q3024" s="15">
        <f>Raw_Data!Q3024</f>
        <v>97.8</v>
      </c>
      <c r="R3024" s="15">
        <f>Raw_Data!R3024</f>
        <v>3.41</v>
      </c>
      <c r="S3024" s="15">
        <f>Raw_Data!S3024</f>
        <v>0.68</v>
      </c>
      <c r="T3024" s="18">
        <f>IF(Raw_Data!T3024="",ROUND(AVERAGEIFS(Raw_Data!$T$2:$T$4001,Raw_Data!$E$2:$E$4001,E3024,Raw_Data!$D$2:$D$4001,D3024),2),IF(Raw_Data!T3024&gt;INDEX(Cleaning_Reference!$F$6:$F$13,MATCH(D3024,Cleaning_Reference!$A$6:$A$13,0)),INDEX(Cleaning_Reference!$F$6:$F$13,MATCH(D3024,Cleaning_Reference!$A$6:$A$13,0)),Raw_Data!T3024))</f>
        <v>2.72</v>
      </c>
      <c r="U3024" s="15">
        <f>Raw_Data!U3024</f>
        <v>4.32</v>
      </c>
      <c r="V3024" s="15">
        <f>Raw_Data!V3024</f>
        <v>25483</v>
      </c>
      <c r="W3024" s="15">
        <f>Raw_Data!W3024</f>
        <v>67945</v>
      </c>
      <c r="X3024" s="15">
        <f>Raw_Data!X3024</f>
        <v>110087</v>
      </c>
      <c r="Y3024" s="15">
        <f>Raw_Data!Y3024</f>
        <v>42142</v>
      </c>
      <c r="Z3024" s="15">
        <f>Raw_Data!Z3024</f>
        <v>1270</v>
      </c>
      <c r="AA3024" s="15">
        <f>Raw_Data!AA3024</f>
        <v>3.4020000000000001</v>
      </c>
      <c r="AB3024" s="15">
        <f>Raw_Data!AB3024</f>
        <v>67.400000000000006</v>
      </c>
      <c r="AC3024" s="19" t="str">
        <f>IF(Raw_Data!G3024="","Yes","No")</f>
        <v>No</v>
      </c>
      <c r="AD3024" s="19" t="str">
        <f>IF(Raw_Data!L3024="","Yes","No")</f>
        <v>No</v>
      </c>
      <c r="AE3024" s="19" t="str">
        <f>IF(Raw_Data!T3024="","Imputed",IF(Raw_Data!T3024&gt;INDEX(Cleaning_Reference!$F$6:$F$13,MATCH(D3024,Cleaning_Reference!$A$6:$A$13,0)),"Capped","Original"))</f>
        <v>Original</v>
      </c>
      <c r="AF3024" s="21">
        <f t="shared" si="47"/>
        <v>4.32</v>
      </c>
    </row>
    <row r="3025" spans="1:32" ht="15" customHeight="1" x14ac:dyDescent="0.3">
      <c r="A3025" s="20" t="str">
        <f>Raw_Data!A3025</f>
        <v>SF13024</v>
      </c>
      <c r="B3025" s="15" t="str">
        <f>Raw_Data!B3025</f>
        <v>Karnataka</v>
      </c>
      <c r="C3025" s="15" t="str">
        <f>Raw_Data!C3025</f>
        <v>Raichur</v>
      </c>
      <c r="D3025" s="15" t="str">
        <f>Raw_Data!D3025</f>
        <v>Maize</v>
      </c>
      <c r="E3025" s="15" t="str">
        <f>Raw_Data!E3025</f>
        <v>Rabi</v>
      </c>
      <c r="F3025" s="15">
        <f>Raw_Data!F3025</f>
        <v>8.43</v>
      </c>
      <c r="G3025" s="18">
        <f>IF(Raw_Data!G3025="",ROUND(AVERAGEIFS(Raw_Data!$G$2:$G$4001,Raw_Data!$E$2:$E$4001,E3025),1),Raw_Data!G3025)</f>
        <v>545.79999999999995</v>
      </c>
      <c r="H3025" s="15">
        <f>Raw_Data!H3025</f>
        <v>24.8</v>
      </c>
      <c r="I3025" s="15">
        <f>Raw_Data!I3025</f>
        <v>51.5</v>
      </c>
      <c r="J3025" s="15">
        <f>Raw_Data!J3025</f>
        <v>9.9</v>
      </c>
      <c r="K3025" s="15">
        <f>Raw_Data!K3025</f>
        <v>6.25</v>
      </c>
      <c r="L3025" s="18">
        <f>IF(Raw_Data!L3025="",ROUND(AVERAGEIFS(Raw_Data!$L$2:$L$4001,Raw_Data!$E$2:$E$4001,E3025),1),Raw_Data!L3025)</f>
        <v>21.9</v>
      </c>
      <c r="M3025" s="15">
        <f>Raw_Data!M3025</f>
        <v>123.9</v>
      </c>
      <c r="N3025" s="15">
        <f>Raw_Data!N3025</f>
        <v>77.099999999999994</v>
      </c>
      <c r="O3025" s="15">
        <f>Raw_Data!O3025</f>
        <v>66.599999999999994</v>
      </c>
      <c r="P3025" s="15" t="str">
        <f>Raw_Data!P3025</f>
        <v>Flood</v>
      </c>
      <c r="Q3025" s="15">
        <f>Raw_Data!Q3025</f>
        <v>110.7</v>
      </c>
      <c r="R3025" s="15">
        <f>Raw_Data!R3025</f>
        <v>4.88</v>
      </c>
      <c r="S3025" s="15">
        <f>Raw_Data!S3025</f>
        <v>0.99</v>
      </c>
      <c r="T3025" s="18">
        <f>IF(Raw_Data!T3025="",ROUND(AVERAGEIFS(Raw_Data!$T$2:$T$4001,Raw_Data!$E$2:$E$4001,E3025,Raw_Data!$D$2:$D$4001,D3025),2),IF(Raw_Data!T3025&gt;INDEX(Cleaning_Reference!$F$6:$F$13,MATCH(D3025,Cleaning_Reference!$A$6:$A$13,0)),INDEX(Cleaning_Reference!$F$6:$F$13,MATCH(D3025,Cleaning_Reference!$A$6:$A$13,0)),Raw_Data!T3025))</f>
        <v>3.44</v>
      </c>
      <c r="U3025" s="15">
        <f>Raw_Data!U3025</f>
        <v>29</v>
      </c>
      <c r="V3025" s="15">
        <f>Raw_Data!V3025</f>
        <v>21466</v>
      </c>
      <c r="W3025" s="15">
        <f>Raw_Data!W3025</f>
        <v>602110</v>
      </c>
      <c r="X3025" s="15">
        <f>Raw_Data!X3025</f>
        <v>622514</v>
      </c>
      <c r="Y3025" s="15">
        <f>Raw_Data!Y3025</f>
        <v>20404</v>
      </c>
      <c r="Z3025" s="15">
        <f>Raw_Data!Z3025</f>
        <v>5911</v>
      </c>
      <c r="AA3025" s="15">
        <f>Raw_Data!AA3025</f>
        <v>4.9059999999999997</v>
      </c>
      <c r="AB3025" s="15">
        <f>Raw_Data!AB3025</f>
        <v>42.3</v>
      </c>
      <c r="AC3025" s="19" t="str">
        <f>IF(Raw_Data!G3025="","Yes","No")</f>
        <v>No</v>
      </c>
      <c r="AD3025" s="19" t="str">
        <f>IF(Raw_Data!L3025="","Yes","No")</f>
        <v>No</v>
      </c>
      <c r="AE3025" s="19" t="str">
        <f>IF(Raw_Data!T3025="","Imputed",IF(Raw_Data!T3025&gt;INDEX(Cleaning_Reference!$F$6:$F$13,MATCH(D3025,Cleaning_Reference!$A$6:$A$13,0)),"Capped","Original"))</f>
        <v>Original</v>
      </c>
      <c r="AF3025" s="21">
        <f t="shared" si="47"/>
        <v>29</v>
      </c>
    </row>
    <row r="3026" spans="1:32" ht="15" customHeight="1" x14ac:dyDescent="0.3">
      <c r="A3026" s="20" t="str">
        <f>Raw_Data!A3026</f>
        <v>SF13025</v>
      </c>
      <c r="B3026" s="15" t="str">
        <f>Raw_Data!B3026</f>
        <v>Tamil Nadu</v>
      </c>
      <c r="C3026" s="15" t="str">
        <f>Raw_Data!C3026</f>
        <v>Indore</v>
      </c>
      <c r="D3026" s="15" t="str">
        <f>Raw_Data!D3026</f>
        <v>Rice</v>
      </c>
      <c r="E3026" s="15" t="str">
        <f>Raw_Data!E3026</f>
        <v>Rabi</v>
      </c>
      <c r="F3026" s="15">
        <f>Raw_Data!F3026</f>
        <v>12.03</v>
      </c>
      <c r="G3026" s="18">
        <f>IF(Raw_Data!G3026="",ROUND(AVERAGEIFS(Raw_Data!$G$2:$G$4001,Raw_Data!$E$2:$E$4001,E3026),1),Raw_Data!G3026)</f>
        <v>432.7</v>
      </c>
      <c r="H3026" s="15">
        <f>Raw_Data!H3026</f>
        <v>22.7</v>
      </c>
      <c r="I3026" s="15">
        <f>Raw_Data!I3026</f>
        <v>41.3</v>
      </c>
      <c r="J3026" s="15">
        <f>Raw_Data!J3026</f>
        <v>7.7</v>
      </c>
      <c r="K3026" s="15">
        <f>Raw_Data!K3026</f>
        <v>6.23</v>
      </c>
      <c r="L3026" s="18">
        <f>IF(Raw_Data!L3026="",ROUND(AVERAGEIFS(Raw_Data!$L$2:$L$4001,Raw_Data!$E$2:$E$4001,E3026),1),Raw_Data!L3026)</f>
        <v>26</v>
      </c>
      <c r="M3026" s="15">
        <f>Raw_Data!M3026</f>
        <v>133.5</v>
      </c>
      <c r="N3026" s="15">
        <f>Raw_Data!N3026</f>
        <v>55.2</v>
      </c>
      <c r="O3026" s="15">
        <f>Raw_Data!O3026</f>
        <v>101.7</v>
      </c>
      <c r="P3026" s="15" t="str">
        <f>Raw_Data!P3026</f>
        <v>Flood</v>
      </c>
      <c r="Q3026" s="15">
        <f>Raw_Data!Q3026</f>
        <v>201.9</v>
      </c>
      <c r="R3026" s="15">
        <f>Raw_Data!R3026</f>
        <v>4.72</v>
      </c>
      <c r="S3026" s="15">
        <f>Raw_Data!S3026</f>
        <v>0.87</v>
      </c>
      <c r="T3026" s="18">
        <f>IF(Raw_Data!T3026="",ROUND(AVERAGEIFS(Raw_Data!$T$2:$T$4001,Raw_Data!$E$2:$E$4001,E3026,Raw_Data!$D$2:$D$4001,D3026),2),IF(Raw_Data!T3026&gt;INDEX(Cleaning_Reference!$F$6:$F$13,MATCH(D3026,Cleaning_Reference!$A$6:$A$13,0)),INDEX(Cleaning_Reference!$F$6:$F$13,MATCH(D3026,Cleaning_Reference!$A$6:$A$13,0)),Raw_Data!T3026))</f>
        <v>2.02</v>
      </c>
      <c r="U3026" s="15">
        <f>Raw_Data!U3026</f>
        <v>24.3</v>
      </c>
      <c r="V3026" s="15">
        <f>Raw_Data!V3026</f>
        <v>18293</v>
      </c>
      <c r="W3026" s="15">
        <f>Raw_Data!W3026</f>
        <v>892875</v>
      </c>
      <c r="X3026" s="15">
        <f>Raw_Data!X3026</f>
        <v>444520</v>
      </c>
      <c r="Y3026" s="15">
        <f>Raw_Data!Y3026</f>
        <v>-448355</v>
      </c>
      <c r="Z3026" s="15">
        <f>Raw_Data!Z3026</f>
        <v>24535</v>
      </c>
      <c r="AA3026" s="15">
        <f>Raw_Data!AA3026</f>
        <v>0.99</v>
      </c>
      <c r="AB3026" s="15">
        <f>Raw_Data!AB3026</f>
        <v>45.1</v>
      </c>
      <c r="AC3026" s="19" t="str">
        <f>IF(Raw_Data!G3026="","Yes","No")</f>
        <v>No</v>
      </c>
      <c r="AD3026" s="19" t="str">
        <f>IF(Raw_Data!L3026="","Yes","No")</f>
        <v>No</v>
      </c>
      <c r="AE3026" s="19" t="str">
        <f>IF(Raw_Data!T3026="","Imputed",IF(Raw_Data!T3026&gt;INDEX(Cleaning_Reference!$F$6:$F$13,MATCH(D3026,Cleaning_Reference!$A$6:$A$13,0)),"Capped","Original"))</f>
        <v>Original</v>
      </c>
      <c r="AF3026" s="21">
        <f t="shared" si="47"/>
        <v>24.3</v>
      </c>
    </row>
    <row r="3027" spans="1:32" ht="15" customHeight="1" x14ac:dyDescent="0.3">
      <c r="A3027" s="20" t="str">
        <f>Raw_Data!A3027</f>
        <v>SF13026</v>
      </c>
      <c r="B3027" s="15" t="str">
        <f>Raw_Data!B3027</f>
        <v>Telangana</v>
      </c>
      <c r="C3027" s="15" t="str">
        <f>Raw_Data!C3027</f>
        <v>Krishna</v>
      </c>
      <c r="D3027" s="15" t="str">
        <f>Raw_Data!D3027</f>
        <v>Pulses</v>
      </c>
      <c r="E3027" s="15" t="str">
        <f>Raw_Data!E3027</f>
        <v>Rabi</v>
      </c>
      <c r="F3027" s="15">
        <f>Raw_Data!F3027</f>
        <v>1.38</v>
      </c>
      <c r="G3027" s="18">
        <f>IF(Raw_Data!G3027="",ROUND(AVERAGEIFS(Raw_Data!$G$2:$G$4001,Raw_Data!$E$2:$E$4001,E3027),1),Raw_Data!G3027)</f>
        <v>371.5</v>
      </c>
      <c r="H3027" s="15">
        <f>Raw_Data!H3027</f>
        <v>21.9</v>
      </c>
      <c r="I3027" s="15">
        <f>Raw_Data!I3027</f>
        <v>54.6</v>
      </c>
      <c r="J3027" s="15">
        <f>Raw_Data!J3027</f>
        <v>9.1</v>
      </c>
      <c r="K3027" s="15">
        <f>Raw_Data!K3027</f>
        <v>6.62</v>
      </c>
      <c r="L3027" s="18">
        <f>IF(Raw_Data!L3027="",ROUND(AVERAGEIFS(Raw_Data!$L$2:$L$4001,Raw_Data!$E$2:$E$4001,E3027),1),Raw_Data!L3027)</f>
        <v>16.600000000000001</v>
      </c>
      <c r="M3027" s="15">
        <f>Raw_Data!M3027</f>
        <v>116.4</v>
      </c>
      <c r="N3027" s="15">
        <f>Raw_Data!N3027</f>
        <v>45.9</v>
      </c>
      <c r="O3027" s="15">
        <f>Raw_Data!O3027</f>
        <v>98.5</v>
      </c>
      <c r="P3027" s="15" t="str">
        <f>Raw_Data!P3027</f>
        <v>Sprinkler</v>
      </c>
      <c r="Q3027" s="15">
        <f>Raw_Data!Q3027</f>
        <v>117.5</v>
      </c>
      <c r="R3027" s="15">
        <f>Raw_Data!R3027</f>
        <v>5.78</v>
      </c>
      <c r="S3027" s="15">
        <f>Raw_Data!S3027</f>
        <v>0.83</v>
      </c>
      <c r="T3027" s="18">
        <f>IF(Raw_Data!T3027="",ROUND(AVERAGEIFS(Raw_Data!$T$2:$T$4001,Raw_Data!$E$2:$E$4001,E3027,Raw_Data!$D$2:$D$4001,D3027),2),IF(Raw_Data!T3027&gt;INDEX(Cleaning_Reference!$F$6:$F$13,MATCH(D3027,Cleaning_Reference!$A$6:$A$13,0)),INDEX(Cleaning_Reference!$F$6:$F$13,MATCH(D3027,Cleaning_Reference!$A$6:$A$13,0)),Raw_Data!T3027))</f>
        <v>1.1599999999999999</v>
      </c>
      <c r="U3027" s="15">
        <f>Raw_Data!U3027</f>
        <v>1.6</v>
      </c>
      <c r="V3027" s="15">
        <f>Raw_Data!V3027</f>
        <v>59846</v>
      </c>
      <c r="W3027" s="15">
        <f>Raw_Data!W3027</f>
        <v>85949</v>
      </c>
      <c r="X3027" s="15">
        <f>Raw_Data!X3027</f>
        <v>95754</v>
      </c>
      <c r="Y3027" s="15">
        <f>Raw_Data!Y3027</f>
        <v>9805</v>
      </c>
      <c r="Z3027" s="15">
        <f>Raw_Data!Z3027</f>
        <v>558</v>
      </c>
      <c r="AA3027" s="15">
        <f>Raw_Data!AA3027</f>
        <v>2.867</v>
      </c>
      <c r="AB3027" s="15">
        <f>Raw_Data!AB3027</f>
        <v>30.9</v>
      </c>
      <c r="AC3027" s="19" t="str">
        <f>IF(Raw_Data!G3027="","Yes","No")</f>
        <v>No</v>
      </c>
      <c r="AD3027" s="19" t="str">
        <f>IF(Raw_Data!L3027="","Yes","No")</f>
        <v>No</v>
      </c>
      <c r="AE3027" s="19" t="str">
        <f>IF(Raw_Data!T3027="","Imputed",IF(Raw_Data!T3027&gt;INDEX(Cleaning_Reference!$F$6:$F$13,MATCH(D3027,Cleaning_Reference!$A$6:$A$13,0)),"Capped","Original"))</f>
        <v>Original</v>
      </c>
      <c r="AF3027" s="21">
        <f t="shared" si="47"/>
        <v>1.6</v>
      </c>
    </row>
    <row r="3028" spans="1:32" ht="15" customHeight="1" x14ac:dyDescent="0.3">
      <c r="A3028" s="20" t="str">
        <f>Raw_Data!A3028</f>
        <v>SF13027</v>
      </c>
      <c r="B3028" s="15" t="str">
        <f>Raw_Data!B3028</f>
        <v>Madhya Pradesh</v>
      </c>
      <c r="C3028" s="15" t="str">
        <f>Raw_Data!C3028</f>
        <v>Rajkot</v>
      </c>
      <c r="D3028" s="15" t="str">
        <f>Raw_Data!D3028</f>
        <v>Wheat</v>
      </c>
      <c r="E3028" s="15" t="str">
        <f>Raw_Data!E3028</f>
        <v>Zaid</v>
      </c>
      <c r="F3028" s="15">
        <f>Raw_Data!F3028</f>
        <v>6.77</v>
      </c>
      <c r="G3028" s="18">
        <f>IF(Raw_Data!G3028="",ROUND(AVERAGEIFS(Raw_Data!$G$2:$G$4001,Raw_Data!$E$2:$E$4001,E3028),1),Raw_Data!G3028)</f>
        <v>525.9</v>
      </c>
      <c r="H3028" s="15">
        <f>Raw_Data!H3028</f>
        <v>38.4</v>
      </c>
      <c r="I3028" s="15">
        <f>Raw_Data!I3028</f>
        <v>56.5</v>
      </c>
      <c r="J3028" s="15">
        <f>Raw_Data!J3028</f>
        <v>7.4</v>
      </c>
      <c r="K3028" s="15">
        <f>Raw_Data!K3028</f>
        <v>6.57</v>
      </c>
      <c r="L3028" s="18">
        <f>IF(Raw_Data!L3028="",ROUND(AVERAGEIFS(Raw_Data!$L$2:$L$4001,Raw_Data!$E$2:$E$4001,E3028),1),Raw_Data!L3028)</f>
        <v>11.8</v>
      </c>
      <c r="M3028" s="15">
        <f>Raw_Data!M3028</f>
        <v>100.4</v>
      </c>
      <c r="N3028" s="15">
        <f>Raw_Data!N3028</f>
        <v>74.599999999999994</v>
      </c>
      <c r="O3028" s="15">
        <f>Raw_Data!O3028</f>
        <v>75.7</v>
      </c>
      <c r="P3028" s="15" t="str">
        <f>Raw_Data!P3028</f>
        <v>Drip</v>
      </c>
      <c r="Q3028" s="15">
        <f>Raw_Data!Q3028</f>
        <v>167.6</v>
      </c>
      <c r="R3028" s="15">
        <f>Raw_Data!R3028</f>
        <v>3.06</v>
      </c>
      <c r="S3028" s="15">
        <f>Raw_Data!S3028</f>
        <v>0.84</v>
      </c>
      <c r="T3028" s="18">
        <f>IF(Raw_Data!T3028="",ROUND(AVERAGEIFS(Raw_Data!$T$2:$T$4001,Raw_Data!$E$2:$E$4001,E3028,Raw_Data!$D$2:$D$4001,D3028),2),IF(Raw_Data!T3028&gt;INDEX(Cleaning_Reference!$F$6:$F$13,MATCH(D3028,Cleaning_Reference!$A$6:$A$13,0)),INDEX(Cleaning_Reference!$F$6:$F$13,MATCH(D3028,Cleaning_Reference!$A$6:$A$13,0)),Raw_Data!T3028))</f>
        <v>2.61</v>
      </c>
      <c r="U3028" s="15">
        <f>Raw_Data!U3028</f>
        <v>17.670000000000002</v>
      </c>
      <c r="V3028" s="15">
        <f>Raw_Data!V3028</f>
        <v>23629</v>
      </c>
      <c r="W3028" s="15">
        <f>Raw_Data!W3028</f>
        <v>388396</v>
      </c>
      <c r="X3028" s="15">
        <f>Raw_Data!X3028</f>
        <v>417524</v>
      </c>
      <c r="Y3028" s="15">
        <f>Raw_Data!Y3028</f>
        <v>29128</v>
      </c>
      <c r="Z3028" s="15">
        <f>Raw_Data!Z3028</f>
        <v>3520</v>
      </c>
      <c r="AA3028" s="15">
        <f>Raw_Data!AA3028</f>
        <v>5.0199999999999996</v>
      </c>
      <c r="AB3028" s="15">
        <f>Raw_Data!AB3028</f>
        <v>59.4</v>
      </c>
      <c r="AC3028" s="19" t="str">
        <f>IF(Raw_Data!G3028="","Yes","No")</f>
        <v>No</v>
      </c>
      <c r="AD3028" s="19" t="str">
        <f>IF(Raw_Data!L3028="","Yes","No")</f>
        <v>No</v>
      </c>
      <c r="AE3028" s="19" t="str">
        <f>IF(Raw_Data!T3028="","Imputed",IF(Raw_Data!T3028&gt;INDEX(Cleaning_Reference!$F$6:$F$13,MATCH(D3028,Cleaning_Reference!$A$6:$A$13,0)),"Capped","Original"))</f>
        <v>Original</v>
      </c>
      <c r="AF3028" s="21">
        <f t="shared" si="47"/>
        <v>17.670000000000002</v>
      </c>
    </row>
    <row r="3029" spans="1:32" ht="15" customHeight="1" x14ac:dyDescent="0.3">
      <c r="A3029" s="20" t="str">
        <f>Raw_Data!A3029</f>
        <v>SF13028</v>
      </c>
      <c r="B3029" s="15" t="str">
        <f>Raw_Data!B3029</f>
        <v>Punjab</v>
      </c>
      <c r="C3029" s="15" t="str">
        <f>Raw_Data!C3029</f>
        <v>Warangal</v>
      </c>
      <c r="D3029" s="15" t="str">
        <f>Raw_Data!D3029</f>
        <v>Sugarcane</v>
      </c>
      <c r="E3029" s="15" t="str">
        <f>Raw_Data!E3029</f>
        <v>Rabi</v>
      </c>
      <c r="F3029" s="15">
        <f>Raw_Data!F3029</f>
        <v>14.97</v>
      </c>
      <c r="G3029" s="18">
        <f>IF(Raw_Data!G3029="",ROUND(AVERAGEIFS(Raw_Data!$G$2:$G$4001,Raw_Data!$E$2:$E$4001,E3029),1),Raw_Data!G3029)</f>
        <v>299.2</v>
      </c>
      <c r="H3029" s="15">
        <f>Raw_Data!H3029</f>
        <v>24</v>
      </c>
      <c r="I3029" s="15">
        <f>Raw_Data!I3029</f>
        <v>46.5</v>
      </c>
      <c r="J3029" s="15">
        <f>Raw_Data!J3029</f>
        <v>7.8</v>
      </c>
      <c r="K3029" s="15">
        <f>Raw_Data!K3029</f>
        <v>6.98</v>
      </c>
      <c r="L3029" s="18">
        <f>IF(Raw_Data!L3029="",ROUND(AVERAGEIFS(Raw_Data!$L$2:$L$4001,Raw_Data!$E$2:$E$4001,E3029),1),Raw_Data!L3029)</f>
        <v>21.1</v>
      </c>
      <c r="M3029" s="15">
        <f>Raw_Data!M3029</f>
        <v>166.7</v>
      </c>
      <c r="N3029" s="15">
        <f>Raw_Data!N3029</f>
        <v>66.599999999999994</v>
      </c>
      <c r="O3029" s="15">
        <f>Raw_Data!O3029</f>
        <v>132.30000000000001</v>
      </c>
      <c r="P3029" s="15" t="str">
        <f>Raw_Data!P3029</f>
        <v>Drip</v>
      </c>
      <c r="Q3029" s="15">
        <f>Raw_Data!Q3029</f>
        <v>194.1</v>
      </c>
      <c r="R3029" s="15">
        <f>Raw_Data!R3029</f>
        <v>5.62</v>
      </c>
      <c r="S3029" s="15">
        <f>Raw_Data!S3029</f>
        <v>0.76</v>
      </c>
      <c r="T3029" s="18">
        <f>IF(Raw_Data!T3029="",ROUND(AVERAGEIFS(Raw_Data!$T$2:$T$4001,Raw_Data!$E$2:$E$4001,E3029,Raw_Data!$D$2:$D$4001,D3029),2),IF(Raw_Data!T3029&gt;INDEX(Cleaning_Reference!$F$6:$F$13,MATCH(D3029,Cleaning_Reference!$A$6:$A$13,0)),INDEX(Cleaning_Reference!$F$6:$F$13,MATCH(D3029,Cleaning_Reference!$A$6:$A$13,0)),Raw_Data!T3029))</f>
        <v>73.44</v>
      </c>
      <c r="U3029" s="15">
        <f>Raw_Data!U3029</f>
        <v>1099.4000000000001</v>
      </c>
      <c r="V3029" s="15">
        <f>Raw_Data!V3029</f>
        <v>3288</v>
      </c>
      <c r="W3029" s="15">
        <f>Raw_Data!W3029</f>
        <v>967925</v>
      </c>
      <c r="X3029" s="15">
        <f>Raw_Data!X3029</f>
        <v>3614827</v>
      </c>
      <c r="Y3029" s="15">
        <f>Raw_Data!Y3029</f>
        <v>2646902</v>
      </c>
      <c r="Z3029" s="15">
        <f>Raw_Data!Z3029</f>
        <v>21717</v>
      </c>
      <c r="AA3029" s="15">
        <f>Raw_Data!AA3029</f>
        <v>50.624000000000002</v>
      </c>
      <c r="AB3029" s="15">
        <f>Raw_Data!AB3029</f>
        <v>36.700000000000003</v>
      </c>
      <c r="AC3029" s="19" t="str">
        <f>IF(Raw_Data!G3029="","Yes","No")</f>
        <v>No</v>
      </c>
      <c r="AD3029" s="19" t="str">
        <f>IF(Raw_Data!L3029="","Yes","No")</f>
        <v>No</v>
      </c>
      <c r="AE3029" s="19" t="str">
        <f>IF(Raw_Data!T3029="","Imputed",IF(Raw_Data!T3029&gt;INDEX(Cleaning_Reference!$F$6:$F$13,MATCH(D3029,Cleaning_Reference!$A$6:$A$13,0)),"Capped","Original"))</f>
        <v>Original</v>
      </c>
      <c r="AF3029" s="21">
        <f t="shared" si="47"/>
        <v>1099.4000000000001</v>
      </c>
    </row>
    <row r="3030" spans="1:32" ht="15" customHeight="1" x14ac:dyDescent="0.3">
      <c r="A3030" s="20" t="str">
        <f>Raw_Data!A3030</f>
        <v>SF13029</v>
      </c>
      <c r="B3030" s="15" t="str">
        <f>Raw_Data!B3030</f>
        <v>Madhya Pradesh</v>
      </c>
      <c r="C3030" s="15" t="str">
        <f>Raw_Data!C3030</f>
        <v>Ludhiana</v>
      </c>
      <c r="D3030" s="15" t="str">
        <f>Raw_Data!D3030</f>
        <v>Sugarcane</v>
      </c>
      <c r="E3030" s="15" t="str">
        <f>Raw_Data!E3030</f>
        <v>Kharif</v>
      </c>
      <c r="F3030" s="15">
        <f>Raw_Data!F3030</f>
        <v>4.6500000000000004</v>
      </c>
      <c r="G3030" s="18">
        <f>IF(Raw_Data!G3030="",ROUND(AVERAGEIFS(Raw_Data!$G$2:$G$4001,Raw_Data!$E$2:$E$4001,E3030),1),Raw_Data!G3030)</f>
        <v>839.9</v>
      </c>
      <c r="H3030" s="15">
        <f>Raw_Data!H3030</f>
        <v>26.8</v>
      </c>
      <c r="I3030" s="15">
        <f>Raw_Data!I3030</f>
        <v>55.7</v>
      </c>
      <c r="J3030" s="15">
        <f>Raw_Data!J3030</f>
        <v>7.2</v>
      </c>
      <c r="K3030" s="15">
        <f>Raw_Data!K3030</f>
        <v>6.53</v>
      </c>
      <c r="L3030" s="18">
        <f>IF(Raw_Data!L3030="",ROUND(AVERAGEIFS(Raw_Data!$L$2:$L$4001,Raw_Data!$E$2:$E$4001,E3030),1),Raw_Data!L3030)</f>
        <v>20.8</v>
      </c>
      <c r="M3030" s="15">
        <f>Raw_Data!M3030</f>
        <v>121.2</v>
      </c>
      <c r="N3030" s="15">
        <f>Raw_Data!N3030</f>
        <v>59.2</v>
      </c>
      <c r="O3030" s="15">
        <f>Raw_Data!O3030</f>
        <v>139.4</v>
      </c>
      <c r="P3030" s="15" t="str">
        <f>Raw_Data!P3030</f>
        <v>Drip</v>
      </c>
      <c r="Q3030" s="15">
        <f>Raw_Data!Q3030</f>
        <v>140.6</v>
      </c>
      <c r="R3030" s="15">
        <f>Raw_Data!R3030</f>
        <v>5.74</v>
      </c>
      <c r="S3030" s="15">
        <f>Raw_Data!S3030</f>
        <v>0.83</v>
      </c>
      <c r="T3030" s="18">
        <f>IF(Raw_Data!T3030="",ROUND(AVERAGEIFS(Raw_Data!$T$2:$T$4001,Raw_Data!$E$2:$E$4001,E3030,Raw_Data!$D$2:$D$4001,D3030),2),IF(Raw_Data!T3030&gt;INDEX(Cleaning_Reference!$F$6:$F$13,MATCH(D3030,Cleaning_Reference!$A$6:$A$13,0)),INDEX(Cleaning_Reference!$F$6:$F$13,MATCH(D3030,Cleaning_Reference!$A$6:$A$13,0)),Raw_Data!T3030))</f>
        <v>72.92</v>
      </c>
      <c r="U3030" s="15">
        <f>Raw_Data!U3030</f>
        <v>339.08</v>
      </c>
      <c r="V3030" s="15">
        <f>Raw_Data!V3030</f>
        <v>2893</v>
      </c>
      <c r="W3030" s="15">
        <f>Raw_Data!W3030</f>
        <v>267666</v>
      </c>
      <c r="X3030" s="15">
        <f>Raw_Data!X3030</f>
        <v>980958</v>
      </c>
      <c r="Y3030" s="15">
        <f>Raw_Data!Y3030</f>
        <v>713292</v>
      </c>
      <c r="Z3030" s="15">
        <f>Raw_Data!Z3030</f>
        <v>8348</v>
      </c>
      <c r="AA3030" s="15">
        <f>Raw_Data!AA3030</f>
        <v>40.618000000000002</v>
      </c>
      <c r="AB3030" s="15">
        <f>Raw_Data!AB3030</f>
        <v>39.200000000000003</v>
      </c>
      <c r="AC3030" s="19" t="str">
        <f>IF(Raw_Data!G3030="","Yes","No")</f>
        <v>No</v>
      </c>
      <c r="AD3030" s="19" t="str">
        <f>IF(Raw_Data!L3030="","Yes","No")</f>
        <v>No</v>
      </c>
      <c r="AE3030" s="19" t="str">
        <f>IF(Raw_Data!T3030="","Imputed",IF(Raw_Data!T3030&gt;INDEX(Cleaning_Reference!$F$6:$F$13,MATCH(D3030,Cleaning_Reference!$A$6:$A$13,0)),"Capped","Original"))</f>
        <v>Original</v>
      </c>
      <c r="AF3030" s="21">
        <f t="shared" si="47"/>
        <v>339.08</v>
      </c>
    </row>
    <row r="3031" spans="1:32" ht="15" customHeight="1" x14ac:dyDescent="0.3">
      <c r="A3031" s="20" t="str">
        <f>Raw_Data!A3031</f>
        <v>SF13030</v>
      </c>
      <c r="B3031" s="15" t="str">
        <f>Raw_Data!B3031</f>
        <v>Andhra Pradesh</v>
      </c>
      <c r="C3031" s="15" t="str">
        <f>Raw_Data!C3031</f>
        <v>Raichur</v>
      </c>
      <c r="D3031" s="15" t="str">
        <f>Raw_Data!D3031</f>
        <v>Sugarcane</v>
      </c>
      <c r="E3031" s="15" t="str">
        <f>Raw_Data!E3031</f>
        <v>Rabi</v>
      </c>
      <c r="F3031" s="15">
        <f>Raw_Data!F3031</f>
        <v>0.55000000000000004</v>
      </c>
      <c r="G3031" s="18">
        <f>IF(Raw_Data!G3031="",ROUND(AVERAGEIFS(Raw_Data!$G$2:$G$4001,Raw_Data!$E$2:$E$4001,E3031),1),Raw_Data!G3031)</f>
        <v>437.9</v>
      </c>
      <c r="H3031" s="15">
        <f>Raw_Data!H3031</f>
        <v>21.2</v>
      </c>
      <c r="I3031" s="15">
        <f>Raw_Data!I3031</f>
        <v>86.3</v>
      </c>
      <c r="J3031" s="15">
        <f>Raw_Data!J3031</f>
        <v>7.2</v>
      </c>
      <c r="K3031" s="15">
        <f>Raw_Data!K3031</f>
        <v>6.09</v>
      </c>
      <c r="L3031" s="18">
        <f>IF(Raw_Data!L3031="",ROUND(AVERAGEIFS(Raw_Data!$L$2:$L$4001,Raw_Data!$E$2:$E$4001,E3031),1),Raw_Data!L3031)</f>
        <v>26</v>
      </c>
      <c r="M3031" s="15">
        <f>Raw_Data!M3031</f>
        <v>111</v>
      </c>
      <c r="N3031" s="15">
        <f>Raw_Data!N3031</f>
        <v>68</v>
      </c>
      <c r="O3031" s="15">
        <f>Raw_Data!O3031</f>
        <v>100.4</v>
      </c>
      <c r="P3031" s="15" t="str">
        <f>Raw_Data!P3031</f>
        <v>Flood</v>
      </c>
      <c r="Q3031" s="15">
        <f>Raw_Data!Q3031</f>
        <v>142.1</v>
      </c>
      <c r="R3031" s="15">
        <f>Raw_Data!R3031</f>
        <v>3.61</v>
      </c>
      <c r="S3031" s="15">
        <f>Raw_Data!S3031</f>
        <v>0.91</v>
      </c>
      <c r="T3031" s="18">
        <f>IF(Raw_Data!T3031="",ROUND(AVERAGEIFS(Raw_Data!$T$2:$T$4001,Raw_Data!$E$2:$E$4001,E3031,Raw_Data!$D$2:$D$4001,D3031),2),IF(Raw_Data!T3031&gt;INDEX(Cleaning_Reference!$F$6:$F$13,MATCH(D3031,Cleaning_Reference!$A$6:$A$13,0)),INDEX(Cleaning_Reference!$F$6:$F$13,MATCH(D3031,Cleaning_Reference!$A$6:$A$13,0)),Raw_Data!T3031))</f>
        <v>35.090000000000003</v>
      </c>
      <c r="U3031" s="15">
        <f>Raw_Data!U3031</f>
        <v>19.3</v>
      </c>
      <c r="V3031" s="15">
        <f>Raw_Data!V3031</f>
        <v>3865</v>
      </c>
      <c r="W3031" s="15">
        <f>Raw_Data!W3031</f>
        <v>35048</v>
      </c>
      <c r="X3031" s="15">
        <f>Raw_Data!X3031</f>
        <v>74594</v>
      </c>
      <c r="Y3031" s="15">
        <f>Raw_Data!Y3031</f>
        <v>39546</v>
      </c>
      <c r="Z3031" s="15">
        <f>Raw_Data!Z3031</f>
        <v>1312</v>
      </c>
      <c r="AA3031" s="15">
        <f>Raw_Data!AA3031</f>
        <v>14.71</v>
      </c>
      <c r="AB3031" s="15">
        <f>Raw_Data!AB3031</f>
        <v>49</v>
      </c>
      <c r="AC3031" s="19" t="str">
        <f>IF(Raw_Data!G3031="","Yes","No")</f>
        <v>No</v>
      </c>
      <c r="AD3031" s="19" t="str">
        <f>IF(Raw_Data!L3031="","Yes","No")</f>
        <v>No</v>
      </c>
      <c r="AE3031" s="19" t="str">
        <f>IF(Raw_Data!T3031="","Imputed",IF(Raw_Data!T3031&gt;INDEX(Cleaning_Reference!$F$6:$F$13,MATCH(D3031,Cleaning_Reference!$A$6:$A$13,0)),"Capped","Original"))</f>
        <v>Original</v>
      </c>
      <c r="AF3031" s="21">
        <f t="shared" si="47"/>
        <v>19.3</v>
      </c>
    </row>
    <row r="3032" spans="1:32" ht="15" customHeight="1" x14ac:dyDescent="0.3">
      <c r="A3032" s="20" t="str">
        <f>Raw_Data!A3032</f>
        <v>SF13031</v>
      </c>
      <c r="B3032" s="15" t="str">
        <f>Raw_Data!B3032</f>
        <v>Gujarat</v>
      </c>
      <c r="C3032" s="15" t="str">
        <f>Raw_Data!C3032</f>
        <v>Erode</v>
      </c>
      <c r="D3032" s="15" t="str">
        <f>Raw_Data!D3032</f>
        <v>Wheat</v>
      </c>
      <c r="E3032" s="15" t="str">
        <f>Raw_Data!E3032</f>
        <v>Kharif</v>
      </c>
      <c r="F3032" s="15">
        <f>Raw_Data!F3032</f>
        <v>11.43</v>
      </c>
      <c r="G3032" s="18">
        <f>IF(Raw_Data!G3032="",ROUND(AVERAGEIFS(Raw_Data!$G$2:$G$4001,Raw_Data!$E$2:$E$4001,E3032),1),Raw_Data!G3032)</f>
        <v>783.5</v>
      </c>
      <c r="H3032" s="15">
        <f>Raw_Data!H3032</f>
        <v>26.5</v>
      </c>
      <c r="I3032" s="15">
        <f>Raw_Data!I3032</f>
        <v>70</v>
      </c>
      <c r="J3032" s="15">
        <f>Raw_Data!J3032</f>
        <v>6</v>
      </c>
      <c r="K3032" s="15">
        <f>Raw_Data!K3032</f>
        <v>6.85</v>
      </c>
      <c r="L3032" s="18">
        <f>IF(Raw_Data!L3032="",ROUND(AVERAGEIFS(Raw_Data!$L$2:$L$4001,Raw_Data!$E$2:$E$4001,E3032),1),Raw_Data!L3032)</f>
        <v>27.7</v>
      </c>
      <c r="M3032" s="15">
        <f>Raw_Data!M3032</f>
        <v>71.3</v>
      </c>
      <c r="N3032" s="15">
        <f>Raw_Data!N3032</f>
        <v>85.6</v>
      </c>
      <c r="O3032" s="15">
        <f>Raw_Data!O3032</f>
        <v>111.6</v>
      </c>
      <c r="P3032" s="15" t="str">
        <f>Raw_Data!P3032</f>
        <v>Rainfed</v>
      </c>
      <c r="Q3032" s="15">
        <f>Raw_Data!Q3032</f>
        <v>158.30000000000001</v>
      </c>
      <c r="R3032" s="15">
        <f>Raw_Data!R3032</f>
        <v>2.79</v>
      </c>
      <c r="S3032" s="15">
        <f>Raw_Data!S3032</f>
        <v>0.78</v>
      </c>
      <c r="T3032" s="18">
        <f>IF(Raw_Data!T3032="",ROUND(AVERAGEIFS(Raw_Data!$T$2:$T$4001,Raw_Data!$E$2:$E$4001,E3032,Raw_Data!$D$2:$D$4001,D3032),2),IF(Raw_Data!T3032&gt;INDEX(Cleaning_Reference!$F$6:$F$13,MATCH(D3032,Cleaning_Reference!$A$6:$A$13,0)),INDEX(Cleaning_Reference!$F$6:$F$13,MATCH(D3032,Cleaning_Reference!$A$6:$A$13,0)),Raw_Data!T3032))</f>
        <v>3.3</v>
      </c>
      <c r="U3032" s="15">
        <f>Raw_Data!U3032</f>
        <v>37.72</v>
      </c>
      <c r="V3032" s="15">
        <f>Raw_Data!V3032</f>
        <v>22717</v>
      </c>
      <c r="W3032" s="15">
        <f>Raw_Data!W3032</f>
        <v>562870</v>
      </c>
      <c r="X3032" s="15">
        <f>Raw_Data!X3032</f>
        <v>856885</v>
      </c>
      <c r="Y3032" s="15">
        <f>Raw_Data!Y3032</f>
        <v>294015</v>
      </c>
      <c r="Z3032" s="15">
        <f>Raw_Data!Z3032</f>
        <v>3764</v>
      </c>
      <c r="AA3032" s="15">
        <f>Raw_Data!AA3032</f>
        <v>10.021000000000001</v>
      </c>
      <c r="AB3032" s="15">
        <f>Raw_Data!AB3032</f>
        <v>59.7</v>
      </c>
      <c r="AC3032" s="19" t="str">
        <f>IF(Raw_Data!G3032="","Yes","No")</f>
        <v>No</v>
      </c>
      <c r="AD3032" s="19" t="str">
        <f>IF(Raw_Data!L3032="","Yes","No")</f>
        <v>No</v>
      </c>
      <c r="AE3032" s="19" t="str">
        <f>IF(Raw_Data!T3032="","Imputed",IF(Raw_Data!T3032&gt;INDEX(Cleaning_Reference!$F$6:$F$13,MATCH(D3032,Cleaning_Reference!$A$6:$A$13,0)),"Capped","Original"))</f>
        <v>Original</v>
      </c>
      <c r="AF3032" s="21">
        <f t="shared" si="47"/>
        <v>37.72</v>
      </c>
    </row>
    <row r="3033" spans="1:32" ht="15" customHeight="1" x14ac:dyDescent="0.3">
      <c r="A3033" s="20" t="str">
        <f>Raw_Data!A3033</f>
        <v>SF13032</v>
      </c>
      <c r="B3033" s="15" t="str">
        <f>Raw_Data!B3033</f>
        <v>Gujarat</v>
      </c>
      <c r="C3033" s="15" t="str">
        <f>Raw_Data!C3033</f>
        <v>Guntur</v>
      </c>
      <c r="D3033" s="15" t="str">
        <f>Raw_Data!D3033</f>
        <v>Rice</v>
      </c>
      <c r="E3033" s="15" t="str">
        <f>Raw_Data!E3033</f>
        <v>Rabi</v>
      </c>
      <c r="F3033" s="15">
        <f>Raw_Data!F3033</f>
        <v>7.76</v>
      </c>
      <c r="G3033" s="18">
        <f>IF(Raw_Data!G3033="",ROUND(AVERAGEIFS(Raw_Data!$G$2:$G$4001,Raw_Data!$E$2:$E$4001,E3033),1),Raw_Data!G3033)</f>
        <v>512.70000000000005</v>
      </c>
      <c r="H3033" s="15">
        <f>Raw_Data!H3033</f>
        <v>27.5</v>
      </c>
      <c r="I3033" s="15">
        <f>Raw_Data!I3033</f>
        <v>80.599999999999994</v>
      </c>
      <c r="J3033" s="15">
        <f>Raw_Data!J3033</f>
        <v>7.2</v>
      </c>
      <c r="K3033" s="15">
        <f>Raw_Data!K3033</f>
        <v>6.83</v>
      </c>
      <c r="L3033" s="18">
        <f>IF(Raw_Data!L3033="",ROUND(AVERAGEIFS(Raw_Data!$L$2:$L$4001,Raw_Data!$E$2:$E$4001,E3033),1),Raw_Data!L3033)</f>
        <v>24</v>
      </c>
      <c r="M3033" s="15">
        <f>Raw_Data!M3033</f>
        <v>91.2</v>
      </c>
      <c r="N3033" s="15">
        <f>Raw_Data!N3033</f>
        <v>58.7</v>
      </c>
      <c r="O3033" s="15">
        <f>Raw_Data!O3033</f>
        <v>30</v>
      </c>
      <c r="P3033" s="15" t="str">
        <f>Raw_Data!P3033</f>
        <v>Flood</v>
      </c>
      <c r="Q3033" s="15">
        <f>Raw_Data!Q3033</f>
        <v>226.1</v>
      </c>
      <c r="R3033" s="15">
        <f>Raw_Data!R3033</f>
        <v>4.72</v>
      </c>
      <c r="S3033" s="15">
        <f>Raw_Data!S3033</f>
        <v>0.92</v>
      </c>
      <c r="T3033" s="18">
        <f>IF(Raw_Data!T3033="",ROUND(AVERAGEIFS(Raw_Data!$T$2:$T$4001,Raw_Data!$E$2:$E$4001,E3033,Raw_Data!$D$2:$D$4001,D3033),2),IF(Raw_Data!T3033&gt;INDEX(Cleaning_Reference!$F$6:$F$13,MATCH(D3033,Cleaning_Reference!$A$6:$A$13,0)),INDEX(Cleaning_Reference!$F$6:$F$13,MATCH(D3033,Cleaning_Reference!$A$6:$A$13,0)),Raw_Data!T3033))</f>
        <v>3.52</v>
      </c>
      <c r="U3033" s="15">
        <f>Raw_Data!U3033</f>
        <v>27.32</v>
      </c>
      <c r="V3033" s="15">
        <f>Raw_Data!V3033</f>
        <v>23299</v>
      </c>
      <c r="W3033" s="15">
        <f>Raw_Data!W3033</f>
        <v>621413</v>
      </c>
      <c r="X3033" s="15">
        <f>Raw_Data!X3033</f>
        <v>636529</v>
      </c>
      <c r="Y3033" s="15">
        <f>Raw_Data!Y3033</f>
        <v>15116</v>
      </c>
      <c r="Z3033" s="15">
        <f>Raw_Data!Z3033</f>
        <v>15544</v>
      </c>
      <c r="AA3033" s="15">
        <f>Raw_Data!AA3033</f>
        <v>1.758</v>
      </c>
      <c r="AB3033" s="15">
        <f>Raw_Data!AB3033</f>
        <v>50.4</v>
      </c>
      <c r="AC3033" s="19" t="str">
        <f>IF(Raw_Data!G3033="","Yes","No")</f>
        <v>No</v>
      </c>
      <c r="AD3033" s="19" t="str">
        <f>IF(Raw_Data!L3033="","Yes","No")</f>
        <v>No</v>
      </c>
      <c r="AE3033" s="19" t="str">
        <f>IF(Raw_Data!T3033="","Imputed",IF(Raw_Data!T3033&gt;INDEX(Cleaning_Reference!$F$6:$F$13,MATCH(D3033,Cleaning_Reference!$A$6:$A$13,0)),"Capped","Original"))</f>
        <v>Original</v>
      </c>
      <c r="AF3033" s="21">
        <f t="shared" si="47"/>
        <v>27.32</v>
      </c>
    </row>
    <row r="3034" spans="1:32" ht="15" customHeight="1" x14ac:dyDescent="0.3">
      <c r="A3034" s="20" t="str">
        <f>Raw_Data!A3034</f>
        <v>SF13033</v>
      </c>
      <c r="B3034" s="15" t="str">
        <f>Raw_Data!B3034</f>
        <v>Maharashtra</v>
      </c>
      <c r="C3034" s="15" t="str">
        <f>Raw_Data!C3034</f>
        <v>Guntur</v>
      </c>
      <c r="D3034" s="15" t="str">
        <f>Raw_Data!D3034</f>
        <v>Sugarcane</v>
      </c>
      <c r="E3034" s="15" t="str">
        <f>Raw_Data!E3034</f>
        <v>Rabi</v>
      </c>
      <c r="F3034" s="15">
        <f>Raw_Data!F3034</f>
        <v>5.68</v>
      </c>
      <c r="G3034" s="18">
        <f>IF(Raw_Data!G3034="",ROUND(AVERAGEIFS(Raw_Data!$G$2:$G$4001,Raw_Data!$E$2:$E$4001,E3034),1),Raw_Data!G3034)</f>
        <v>816.5</v>
      </c>
      <c r="H3034" s="15">
        <f>Raw_Data!H3034</f>
        <v>24.7</v>
      </c>
      <c r="I3034" s="15">
        <f>Raw_Data!I3034</f>
        <v>65.5</v>
      </c>
      <c r="J3034" s="15">
        <f>Raw_Data!J3034</f>
        <v>6.7</v>
      </c>
      <c r="K3034" s="15">
        <f>Raw_Data!K3034</f>
        <v>6.84</v>
      </c>
      <c r="L3034" s="18">
        <f>IF(Raw_Data!L3034="",ROUND(AVERAGEIFS(Raw_Data!$L$2:$L$4001,Raw_Data!$E$2:$E$4001,E3034),1),Raw_Data!L3034)</f>
        <v>25.1</v>
      </c>
      <c r="M3034" s="15">
        <f>Raw_Data!M3034</f>
        <v>144.9</v>
      </c>
      <c r="N3034" s="15">
        <f>Raw_Data!N3034</f>
        <v>41.2</v>
      </c>
      <c r="O3034" s="15">
        <f>Raw_Data!O3034</f>
        <v>107.2</v>
      </c>
      <c r="P3034" s="15" t="str">
        <f>Raw_Data!P3034</f>
        <v>Rainfed</v>
      </c>
      <c r="Q3034" s="15">
        <f>Raw_Data!Q3034</f>
        <v>180.1</v>
      </c>
      <c r="R3034" s="15">
        <f>Raw_Data!R3034</f>
        <v>4.62</v>
      </c>
      <c r="S3034" s="15">
        <f>Raw_Data!S3034</f>
        <v>0.91</v>
      </c>
      <c r="T3034" s="18">
        <f>IF(Raw_Data!T3034="",ROUND(AVERAGEIFS(Raw_Data!$T$2:$T$4001,Raw_Data!$E$2:$E$4001,E3034,Raw_Data!$D$2:$D$4001,D3034),2),IF(Raw_Data!T3034&gt;INDEX(Cleaning_Reference!$F$6:$F$13,MATCH(D3034,Cleaning_Reference!$A$6:$A$13,0)),INDEX(Cleaning_Reference!$F$6:$F$13,MATCH(D3034,Cleaning_Reference!$A$6:$A$13,0)),Raw_Data!T3034))</f>
        <v>61.26</v>
      </c>
      <c r="U3034" s="15">
        <f>Raw_Data!U3034</f>
        <v>347.96</v>
      </c>
      <c r="V3034" s="15">
        <f>Raw_Data!V3034</f>
        <v>3922</v>
      </c>
      <c r="W3034" s="15">
        <f>Raw_Data!W3034</f>
        <v>336455</v>
      </c>
      <c r="X3034" s="15">
        <f>Raw_Data!X3034</f>
        <v>1364699</v>
      </c>
      <c r="Y3034" s="15">
        <f>Raw_Data!Y3034</f>
        <v>1028244</v>
      </c>
      <c r="Z3034" s="15">
        <f>Raw_Data!Z3034</f>
        <v>6128</v>
      </c>
      <c r="AA3034" s="15">
        <f>Raw_Data!AA3034</f>
        <v>56.781999999999996</v>
      </c>
      <c r="AB3034" s="15">
        <f>Raw_Data!AB3034</f>
        <v>54.3</v>
      </c>
      <c r="AC3034" s="19" t="str">
        <f>IF(Raw_Data!G3034="","Yes","No")</f>
        <v>No</v>
      </c>
      <c r="AD3034" s="19" t="str">
        <f>IF(Raw_Data!L3034="","Yes","No")</f>
        <v>No</v>
      </c>
      <c r="AE3034" s="19" t="str">
        <f>IF(Raw_Data!T3034="","Imputed",IF(Raw_Data!T3034&gt;INDEX(Cleaning_Reference!$F$6:$F$13,MATCH(D3034,Cleaning_Reference!$A$6:$A$13,0)),"Capped","Original"))</f>
        <v>Original</v>
      </c>
      <c r="AF3034" s="21">
        <f t="shared" si="47"/>
        <v>347.96</v>
      </c>
    </row>
    <row r="3035" spans="1:32" ht="15" customHeight="1" x14ac:dyDescent="0.3">
      <c r="A3035" s="20" t="str">
        <f>Raw_Data!A3035</f>
        <v>SF13034</v>
      </c>
      <c r="B3035" s="15" t="str">
        <f>Raw_Data!B3035</f>
        <v>Madhya Pradesh</v>
      </c>
      <c r="C3035" s="15" t="str">
        <f>Raw_Data!C3035</f>
        <v>Nalgonda</v>
      </c>
      <c r="D3035" s="15" t="str">
        <f>Raw_Data!D3035</f>
        <v>Rice</v>
      </c>
      <c r="E3035" s="15" t="str">
        <f>Raw_Data!E3035</f>
        <v>Kharif</v>
      </c>
      <c r="F3035" s="15">
        <f>Raw_Data!F3035</f>
        <v>2.42</v>
      </c>
      <c r="G3035" s="18">
        <f>IF(Raw_Data!G3035="",ROUND(AVERAGEIFS(Raw_Data!$G$2:$G$4001,Raw_Data!$E$2:$E$4001,E3035),1),Raw_Data!G3035)</f>
        <v>1087.2</v>
      </c>
      <c r="H3035" s="15">
        <f>Raw_Data!H3035</f>
        <v>31.9</v>
      </c>
      <c r="I3035" s="15">
        <f>Raw_Data!I3035</f>
        <v>76.8</v>
      </c>
      <c r="J3035" s="15">
        <f>Raw_Data!J3035</f>
        <v>7.9</v>
      </c>
      <c r="K3035" s="15">
        <f>Raw_Data!K3035</f>
        <v>6.01</v>
      </c>
      <c r="L3035" s="18">
        <f>IF(Raw_Data!L3035="",ROUND(AVERAGEIFS(Raw_Data!$L$2:$L$4001,Raw_Data!$E$2:$E$4001,E3035),1),Raw_Data!L3035)</f>
        <v>27.4</v>
      </c>
      <c r="M3035" s="15">
        <f>Raw_Data!M3035</f>
        <v>117.6</v>
      </c>
      <c r="N3035" s="15">
        <f>Raw_Data!N3035</f>
        <v>71.3</v>
      </c>
      <c r="O3035" s="15">
        <f>Raw_Data!O3035</f>
        <v>97.8</v>
      </c>
      <c r="P3035" s="15" t="str">
        <f>Raw_Data!P3035</f>
        <v>Rainfed</v>
      </c>
      <c r="Q3035" s="15">
        <f>Raw_Data!Q3035</f>
        <v>198.9</v>
      </c>
      <c r="R3035" s="15">
        <f>Raw_Data!R3035</f>
        <v>1.89</v>
      </c>
      <c r="S3035" s="15">
        <f>Raw_Data!S3035</f>
        <v>0.76</v>
      </c>
      <c r="T3035" s="18">
        <f>IF(Raw_Data!T3035="",ROUND(AVERAGEIFS(Raw_Data!$T$2:$T$4001,Raw_Data!$E$2:$E$4001,E3035,Raw_Data!$D$2:$D$4001,D3035),2),IF(Raw_Data!T3035&gt;INDEX(Cleaning_Reference!$F$6:$F$13,MATCH(D3035,Cleaning_Reference!$A$6:$A$13,0)),INDEX(Cleaning_Reference!$F$6:$F$13,MATCH(D3035,Cleaning_Reference!$A$6:$A$13,0)),Raw_Data!T3035))</f>
        <v>1.76</v>
      </c>
      <c r="U3035" s="15">
        <f>Raw_Data!U3035</f>
        <v>4.26</v>
      </c>
      <c r="V3035" s="15">
        <f>Raw_Data!V3035</f>
        <v>25373</v>
      </c>
      <c r="W3035" s="15">
        <f>Raw_Data!W3035</f>
        <v>147595</v>
      </c>
      <c r="X3035" s="15">
        <f>Raw_Data!X3035</f>
        <v>108089</v>
      </c>
      <c r="Y3035" s="15">
        <f>Raw_Data!Y3035</f>
        <v>-39506</v>
      </c>
      <c r="Z3035" s="15">
        <f>Raw_Data!Z3035</f>
        <v>2130</v>
      </c>
      <c r="AA3035" s="15">
        <f>Raw_Data!AA3035</f>
        <v>2</v>
      </c>
      <c r="AB3035" s="15">
        <f>Raw_Data!AB3035</f>
        <v>73.400000000000006</v>
      </c>
      <c r="AC3035" s="19" t="str">
        <f>IF(Raw_Data!G3035="","Yes","No")</f>
        <v>No</v>
      </c>
      <c r="AD3035" s="19" t="str">
        <f>IF(Raw_Data!L3035="","Yes","No")</f>
        <v>No</v>
      </c>
      <c r="AE3035" s="19" t="str">
        <f>IF(Raw_Data!T3035="","Imputed",IF(Raw_Data!T3035&gt;INDEX(Cleaning_Reference!$F$6:$F$13,MATCH(D3035,Cleaning_Reference!$A$6:$A$13,0)),"Capped","Original"))</f>
        <v>Original</v>
      </c>
      <c r="AF3035" s="21">
        <f t="shared" si="47"/>
        <v>4.26</v>
      </c>
    </row>
    <row r="3036" spans="1:32" ht="15" customHeight="1" x14ac:dyDescent="0.3">
      <c r="A3036" s="20" t="str">
        <f>Raw_Data!A3036</f>
        <v>SF13035</v>
      </c>
      <c r="B3036" s="15" t="str">
        <f>Raw_Data!B3036</f>
        <v>Punjab</v>
      </c>
      <c r="C3036" s="15" t="str">
        <f>Raw_Data!C3036</f>
        <v>Nashik</v>
      </c>
      <c r="D3036" s="15" t="str">
        <f>Raw_Data!D3036</f>
        <v>Chilli</v>
      </c>
      <c r="E3036" s="15" t="str">
        <f>Raw_Data!E3036</f>
        <v>Zaid</v>
      </c>
      <c r="F3036" s="15">
        <f>Raw_Data!F3036</f>
        <v>10.36</v>
      </c>
      <c r="G3036" s="18">
        <f>IF(Raw_Data!G3036="",ROUND(AVERAGEIFS(Raw_Data!$G$2:$G$4001,Raw_Data!$E$2:$E$4001,E3036),1),Raw_Data!G3036)</f>
        <v>459</v>
      </c>
      <c r="H3036" s="15">
        <f>Raw_Data!H3036</f>
        <v>31.7</v>
      </c>
      <c r="I3036" s="15">
        <f>Raw_Data!I3036</f>
        <v>27.6</v>
      </c>
      <c r="J3036" s="15">
        <f>Raw_Data!J3036</f>
        <v>7.2</v>
      </c>
      <c r="K3036" s="15">
        <f>Raw_Data!K3036</f>
        <v>7.46</v>
      </c>
      <c r="L3036" s="18">
        <f>IF(Raw_Data!L3036="",ROUND(AVERAGEIFS(Raw_Data!$L$2:$L$4001,Raw_Data!$E$2:$E$4001,E3036),1),Raw_Data!L3036)</f>
        <v>24.1</v>
      </c>
      <c r="M3036" s="15">
        <f>Raw_Data!M3036</f>
        <v>148</v>
      </c>
      <c r="N3036" s="15">
        <f>Raw_Data!N3036</f>
        <v>56.3</v>
      </c>
      <c r="O3036" s="15">
        <f>Raw_Data!O3036</f>
        <v>144.6</v>
      </c>
      <c r="P3036" s="15" t="str">
        <f>Raw_Data!P3036</f>
        <v>Flood</v>
      </c>
      <c r="Q3036" s="15">
        <f>Raw_Data!Q3036</f>
        <v>200.7</v>
      </c>
      <c r="R3036" s="15">
        <f>Raw_Data!R3036</f>
        <v>6.43</v>
      </c>
      <c r="S3036" s="15">
        <f>Raw_Data!S3036</f>
        <v>0.84</v>
      </c>
      <c r="T3036" s="18">
        <f>IF(Raw_Data!T3036="",ROUND(AVERAGEIFS(Raw_Data!$T$2:$T$4001,Raw_Data!$E$2:$E$4001,E3036,Raw_Data!$D$2:$D$4001,D3036),2),IF(Raw_Data!T3036&gt;INDEX(Cleaning_Reference!$F$6:$F$13,MATCH(D3036,Cleaning_Reference!$A$6:$A$13,0)),INDEX(Cleaning_Reference!$F$6:$F$13,MATCH(D3036,Cleaning_Reference!$A$6:$A$13,0)),Raw_Data!T3036))</f>
        <v>1.1200000000000001</v>
      </c>
      <c r="U3036" s="15">
        <f>Raw_Data!U3036</f>
        <v>11.6</v>
      </c>
      <c r="V3036" s="15">
        <f>Raw_Data!V3036</f>
        <v>108041</v>
      </c>
      <c r="W3036" s="15">
        <f>Raw_Data!W3036</f>
        <v>626278</v>
      </c>
      <c r="X3036" s="15">
        <f>Raw_Data!X3036</f>
        <v>1253276</v>
      </c>
      <c r="Y3036" s="15">
        <f>Raw_Data!Y3036</f>
        <v>626998</v>
      </c>
      <c r="Z3036" s="15">
        <f>Raw_Data!Z3036</f>
        <v>8070</v>
      </c>
      <c r="AA3036" s="15">
        <f>Raw_Data!AA3036</f>
        <v>1.4370000000000001</v>
      </c>
      <c r="AB3036" s="15">
        <f>Raw_Data!AB3036</f>
        <v>35.299999999999997</v>
      </c>
      <c r="AC3036" s="19" t="str">
        <f>IF(Raw_Data!G3036="","Yes","No")</f>
        <v>No</v>
      </c>
      <c r="AD3036" s="19" t="str">
        <f>IF(Raw_Data!L3036="","Yes","No")</f>
        <v>No</v>
      </c>
      <c r="AE3036" s="19" t="str">
        <f>IF(Raw_Data!T3036="","Imputed",IF(Raw_Data!T3036&gt;INDEX(Cleaning_Reference!$F$6:$F$13,MATCH(D3036,Cleaning_Reference!$A$6:$A$13,0)),"Capped","Original"))</f>
        <v>Original</v>
      </c>
      <c r="AF3036" s="21">
        <f t="shared" si="47"/>
        <v>11.6</v>
      </c>
    </row>
    <row r="3037" spans="1:32" ht="15" customHeight="1" x14ac:dyDescent="0.3">
      <c r="A3037" s="20" t="str">
        <f>Raw_Data!A3037</f>
        <v>SF13036</v>
      </c>
      <c r="B3037" s="15" t="str">
        <f>Raw_Data!B3037</f>
        <v>Andhra Pradesh</v>
      </c>
      <c r="C3037" s="15" t="str">
        <f>Raw_Data!C3037</f>
        <v>Indore</v>
      </c>
      <c r="D3037" s="15" t="str">
        <f>Raw_Data!D3037</f>
        <v>Wheat</v>
      </c>
      <c r="E3037" s="15" t="str">
        <f>Raw_Data!E3037</f>
        <v>Rabi</v>
      </c>
      <c r="F3037" s="15">
        <f>Raw_Data!F3037</f>
        <v>12.03</v>
      </c>
      <c r="G3037" s="18">
        <f>IF(Raw_Data!G3037="",ROUND(AVERAGEIFS(Raw_Data!$G$2:$G$4001,Raw_Data!$E$2:$E$4001,E3037),1),Raw_Data!G3037)</f>
        <v>709.8</v>
      </c>
      <c r="H3037" s="15">
        <f>Raw_Data!H3037</f>
        <v>22.5</v>
      </c>
      <c r="I3037" s="15">
        <f>Raw_Data!I3037</f>
        <v>60.4</v>
      </c>
      <c r="J3037" s="15">
        <f>Raw_Data!J3037</f>
        <v>7.8</v>
      </c>
      <c r="K3037" s="15">
        <f>Raw_Data!K3037</f>
        <v>6.7</v>
      </c>
      <c r="L3037" s="18">
        <f>IF(Raw_Data!L3037="",ROUND(AVERAGEIFS(Raw_Data!$L$2:$L$4001,Raw_Data!$E$2:$E$4001,E3037),1),Raw_Data!L3037)</f>
        <v>29.6</v>
      </c>
      <c r="M3037" s="15">
        <f>Raw_Data!M3037</f>
        <v>103.7</v>
      </c>
      <c r="N3037" s="15">
        <f>Raw_Data!N3037</f>
        <v>51.2</v>
      </c>
      <c r="O3037" s="15">
        <f>Raw_Data!O3037</f>
        <v>108.1</v>
      </c>
      <c r="P3037" s="15" t="str">
        <f>Raw_Data!P3037</f>
        <v>Rainfed</v>
      </c>
      <c r="Q3037" s="15">
        <f>Raw_Data!Q3037</f>
        <v>203.2</v>
      </c>
      <c r="R3037" s="15">
        <f>Raw_Data!R3037</f>
        <v>1.6</v>
      </c>
      <c r="S3037" s="15">
        <f>Raw_Data!S3037</f>
        <v>0.98</v>
      </c>
      <c r="T3037" s="18">
        <f>IF(Raw_Data!T3037="",ROUND(AVERAGEIFS(Raw_Data!$T$2:$T$4001,Raw_Data!$E$2:$E$4001,E3037,Raw_Data!$D$2:$D$4001,D3037),2),IF(Raw_Data!T3037&gt;INDEX(Cleaning_Reference!$F$6:$F$13,MATCH(D3037,Cleaning_Reference!$A$6:$A$13,0)),INDEX(Cleaning_Reference!$F$6:$F$13,MATCH(D3037,Cleaning_Reference!$A$6:$A$13,0)),Raw_Data!T3037))</f>
        <v>2.93</v>
      </c>
      <c r="U3037" s="15">
        <f>Raw_Data!U3037</f>
        <v>35.25</v>
      </c>
      <c r="V3037" s="15">
        <f>Raw_Data!V3037</f>
        <v>27086</v>
      </c>
      <c r="W3037" s="15">
        <f>Raw_Data!W3037</f>
        <v>588990</v>
      </c>
      <c r="X3037" s="15">
        <f>Raw_Data!X3037</f>
        <v>954782</v>
      </c>
      <c r="Y3037" s="15">
        <f>Raw_Data!Y3037</f>
        <v>365792</v>
      </c>
      <c r="Z3037" s="15">
        <f>Raw_Data!Z3037</f>
        <v>4186</v>
      </c>
      <c r="AA3037" s="15">
        <f>Raw_Data!AA3037</f>
        <v>8.4209999999999994</v>
      </c>
      <c r="AB3037" s="15">
        <f>Raw_Data!AB3037</f>
        <v>48.8</v>
      </c>
      <c r="AC3037" s="19" t="str">
        <f>IF(Raw_Data!G3037="","Yes","No")</f>
        <v>No</v>
      </c>
      <c r="AD3037" s="19" t="str">
        <f>IF(Raw_Data!L3037="","Yes","No")</f>
        <v>No</v>
      </c>
      <c r="AE3037" s="19" t="str">
        <f>IF(Raw_Data!T3037="","Imputed",IF(Raw_Data!T3037&gt;INDEX(Cleaning_Reference!$F$6:$F$13,MATCH(D3037,Cleaning_Reference!$A$6:$A$13,0)),"Capped","Original"))</f>
        <v>Original</v>
      </c>
      <c r="AF3037" s="21">
        <f t="shared" si="47"/>
        <v>35.25</v>
      </c>
    </row>
    <row r="3038" spans="1:32" ht="15" customHeight="1" x14ac:dyDescent="0.3">
      <c r="A3038" s="20" t="str">
        <f>Raw_Data!A3038</f>
        <v>SF13037</v>
      </c>
      <c r="B3038" s="15" t="str">
        <f>Raw_Data!B3038</f>
        <v>Gujarat</v>
      </c>
      <c r="C3038" s="15" t="str">
        <f>Raw_Data!C3038</f>
        <v>Nashik</v>
      </c>
      <c r="D3038" s="15" t="str">
        <f>Raw_Data!D3038</f>
        <v>Maize</v>
      </c>
      <c r="E3038" s="15" t="str">
        <f>Raw_Data!E3038</f>
        <v>Kharif</v>
      </c>
      <c r="F3038" s="15">
        <f>Raw_Data!F3038</f>
        <v>10.89</v>
      </c>
      <c r="G3038" s="18">
        <f>IF(Raw_Data!G3038="",ROUND(AVERAGEIFS(Raw_Data!$G$2:$G$4001,Raw_Data!$E$2:$E$4001,E3038),1),Raw_Data!G3038)</f>
        <v>931.5</v>
      </c>
      <c r="H3038" s="15">
        <f>Raw_Data!H3038</f>
        <v>30.8</v>
      </c>
      <c r="I3038" s="15">
        <f>Raw_Data!I3038</f>
        <v>52.1</v>
      </c>
      <c r="J3038" s="15">
        <f>Raw_Data!J3038</f>
        <v>7.5</v>
      </c>
      <c r="K3038" s="15">
        <f>Raw_Data!K3038</f>
        <v>6.81</v>
      </c>
      <c r="L3038" s="18">
        <f>IF(Raw_Data!L3038="",ROUND(AVERAGEIFS(Raw_Data!$L$2:$L$4001,Raw_Data!$E$2:$E$4001,E3038),1),Raw_Data!L3038)</f>
        <v>24.3</v>
      </c>
      <c r="M3038" s="15">
        <f>Raw_Data!M3038</f>
        <v>132.4</v>
      </c>
      <c r="N3038" s="15">
        <f>Raw_Data!N3038</f>
        <v>51.3</v>
      </c>
      <c r="O3038" s="15">
        <f>Raw_Data!O3038</f>
        <v>86.5</v>
      </c>
      <c r="P3038" s="15" t="str">
        <f>Raw_Data!P3038</f>
        <v>Sprinkler</v>
      </c>
      <c r="Q3038" s="15">
        <f>Raw_Data!Q3038</f>
        <v>248.4</v>
      </c>
      <c r="R3038" s="15">
        <f>Raw_Data!R3038</f>
        <v>7.2</v>
      </c>
      <c r="S3038" s="15">
        <f>Raw_Data!S3038</f>
        <v>0.76</v>
      </c>
      <c r="T3038" s="18">
        <f>IF(Raw_Data!T3038="",ROUND(AVERAGEIFS(Raw_Data!$T$2:$T$4001,Raw_Data!$E$2:$E$4001,E3038,Raw_Data!$D$2:$D$4001,D3038),2),IF(Raw_Data!T3038&gt;INDEX(Cleaning_Reference!$F$6:$F$13,MATCH(D3038,Cleaning_Reference!$A$6:$A$13,0)),INDEX(Cleaning_Reference!$F$6:$F$13,MATCH(D3038,Cleaning_Reference!$A$6:$A$13,0)),Raw_Data!T3038))</f>
        <v>3.7</v>
      </c>
      <c r="U3038" s="15">
        <f>Raw_Data!U3038</f>
        <v>40.29</v>
      </c>
      <c r="V3038" s="15">
        <f>Raw_Data!V3038</f>
        <v>21911</v>
      </c>
      <c r="W3038" s="15">
        <f>Raw_Data!W3038</f>
        <v>838222</v>
      </c>
      <c r="X3038" s="15">
        <f>Raw_Data!X3038</f>
        <v>882794</v>
      </c>
      <c r="Y3038" s="15">
        <f>Raw_Data!Y3038</f>
        <v>44572</v>
      </c>
      <c r="Z3038" s="15">
        <f>Raw_Data!Z3038</f>
        <v>7043</v>
      </c>
      <c r="AA3038" s="15">
        <f>Raw_Data!AA3038</f>
        <v>5.7210000000000001</v>
      </c>
      <c r="AB3038" s="15">
        <f>Raw_Data!AB3038</f>
        <v>46.7</v>
      </c>
      <c r="AC3038" s="19" t="str">
        <f>IF(Raw_Data!G3038="","Yes","No")</f>
        <v>No</v>
      </c>
      <c r="AD3038" s="19" t="str">
        <f>IF(Raw_Data!L3038="","Yes","No")</f>
        <v>No</v>
      </c>
      <c r="AE3038" s="19" t="str">
        <f>IF(Raw_Data!T3038="","Imputed",IF(Raw_Data!T3038&gt;INDEX(Cleaning_Reference!$F$6:$F$13,MATCH(D3038,Cleaning_Reference!$A$6:$A$13,0)),"Capped","Original"))</f>
        <v>Original</v>
      </c>
      <c r="AF3038" s="21">
        <f t="shared" si="47"/>
        <v>40.29</v>
      </c>
    </row>
    <row r="3039" spans="1:32" ht="15" customHeight="1" x14ac:dyDescent="0.3">
      <c r="A3039" s="20" t="str">
        <f>Raw_Data!A3039</f>
        <v>SF13038</v>
      </c>
      <c r="B3039" s="15" t="str">
        <f>Raw_Data!B3039</f>
        <v>Gujarat</v>
      </c>
      <c r="C3039" s="15" t="str">
        <f>Raw_Data!C3039</f>
        <v>Nalgonda</v>
      </c>
      <c r="D3039" s="15" t="str">
        <f>Raw_Data!D3039</f>
        <v>Cotton</v>
      </c>
      <c r="E3039" s="15" t="str">
        <f>Raw_Data!E3039</f>
        <v>Rabi</v>
      </c>
      <c r="F3039" s="15">
        <f>Raw_Data!F3039</f>
        <v>3.9</v>
      </c>
      <c r="G3039" s="18">
        <f>IF(Raw_Data!G3039="",ROUND(AVERAGEIFS(Raw_Data!$G$2:$G$4001,Raw_Data!$E$2:$E$4001,E3039),1),Raw_Data!G3039)</f>
        <v>465.2</v>
      </c>
      <c r="H3039" s="15">
        <f>Raw_Data!H3039</f>
        <v>24.3</v>
      </c>
      <c r="I3039" s="15">
        <f>Raw_Data!I3039</f>
        <v>53</v>
      </c>
      <c r="J3039" s="15">
        <f>Raw_Data!J3039</f>
        <v>8</v>
      </c>
      <c r="K3039" s="15">
        <f>Raw_Data!K3039</f>
        <v>7.73</v>
      </c>
      <c r="L3039" s="18">
        <f>IF(Raw_Data!L3039="",ROUND(AVERAGEIFS(Raw_Data!$L$2:$L$4001,Raw_Data!$E$2:$E$4001,E3039),1),Raw_Data!L3039)</f>
        <v>26.3</v>
      </c>
      <c r="M3039" s="15">
        <f>Raw_Data!M3039</f>
        <v>108.7</v>
      </c>
      <c r="N3039" s="15">
        <f>Raw_Data!N3039</f>
        <v>55.8</v>
      </c>
      <c r="O3039" s="15">
        <f>Raw_Data!O3039</f>
        <v>78.599999999999994</v>
      </c>
      <c r="P3039" s="15" t="str">
        <f>Raw_Data!P3039</f>
        <v>Flood</v>
      </c>
      <c r="Q3039" s="15">
        <f>Raw_Data!Q3039</f>
        <v>120.4</v>
      </c>
      <c r="R3039" s="15">
        <f>Raw_Data!R3039</f>
        <v>6.22</v>
      </c>
      <c r="S3039" s="15">
        <f>Raw_Data!S3039</f>
        <v>0.69</v>
      </c>
      <c r="T3039" s="18">
        <f>IF(Raw_Data!T3039="",ROUND(AVERAGEIFS(Raw_Data!$T$2:$T$4001,Raw_Data!$E$2:$E$4001,E3039,Raw_Data!$D$2:$D$4001,D3039),2),IF(Raw_Data!T3039&gt;INDEX(Cleaning_Reference!$F$6:$F$13,MATCH(D3039,Cleaning_Reference!$A$6:$A$13,0)),INDEX(Cleaning_Reference!$F$6:$F$13,MATCH(D3039,Cleaning_Reference!$A$6:$A$13,0)),Raw_Data!T3039))</f>
        <v>0.41</v>
      </c>
      <c r="U3039" s="15">
        <f>Raw_Data!U3039</f>
        <v>1.6</v>
      </c>
      <c r="V3039" s="15">
        <f>Raw_Data!V3039</f>
        <v>78256</v>
      </c>
      <c r="W3039" s="15">
        <f>Raw_Data!W3039</f>
        <v>262457</v>
      </c>
      <c r="X3039" s="15">
        <f>Raw_Data!X3039</f>
        <v>125210</v>
      </c>
      <c r="Y3039" s="15">
        <f>Raw_Data!Y3039</f>
        <v>-137247</v>
      </c>
      <c r="Z3039" s="15">
        <f>Raw_Data!Z3039</f>
        <v>3292</v>
      </c>
      <c r="AA3039" s="15">
        <f>Raw_Data!AA3039</f>
        <v>0.48599999999999999</v>
      </c>
      <c r="AB3039" s="15">
        <f>Raw_Data!AB3039</f>
        <v>36.6</v>
      </c>
      <c r="AC3039" s="19" t="str">
        <f>IF(Raw_Data!G3039="","Yes","No")</f>
        <v>No</v>
      </c>
      <c r="AD3039" s="19" t="str">
        <f>IF(Raw_Data!L3039="","Yes","No")</f>
        <v>No</v>
      </c>
      <c r="AE3039" s="19" t="str">
        <f>IF(Raw_Data!T3039="","Imputed",IF(Raw_Data!T3039&gt;INDEX(Cleaning_Reference!$F$6:$F$13,MATCH(D3039,Cleaning_Reference!$A$6:$A$13,0)),"Capped","Original"))</f>
        <v>Original</v>
      </c>
      <c r="AF3039" s="21">
        <f t="shared" si="47"/>
        <v>1.6</v>
      </c>
    </row>
    <row r="3040" spans="1:32" ht="15" customHeight="1" x14ac:dyDescent="0.3">
      <c r="A3040" s="20" t="str">
        <f>Raw_Data!A3040</f>
        <v>SF13039</v>
      </c>
      <c r="B3040" s="15" t="str">
        <f>Raw_Data!B3040</f>
        <v>Karnataka</v>
      </c>
      <c r="C3040" s="15" t="str">
        <f>Raw_Data!C3040</f>
        <v>Nalgonda</v>
      </c>
      <c r="D3040" s="15" t="str">
        <f>Raw_Data!D3040</f>
        <v>Pulses</v>
      </c>
      <c r="E3040" s="15" t="str">
        <f>Raw_Data!E3040</f>
        <v>Kharif</v>
      </c>
      <c r="F3040" s="15">
        <f>Raw_Data!F3040</f>
        <v>13.1</v>
      </c>
      <c r="G3040" s="18">
        <f>IF(Raw_Data!G3040="",ROUND(AVERAGEIFS(Raw_Data!$G$2:$G$4001,Raw_Data!$E$2:$E$4001,E3040),1),Raw_Data!G3040)</f>
        <v>855.7</v>
      </c>
      <c r="H3040" s="15">
        <f>Raw_Data!H3040</f>
        <v>33.200000000000003</v>
      </c>
      <c r="I3040" s="15">
        <f>Raw_Data!I3040</f>
        <v>64</v>
      </c>
      <c r="J3040" s="15">
        <f>Raw_Data!J3040</f>
        <v>7.6</v>
      </c>
      <c r="K3040" s="15">
        <f>Raw_Data!K3040</f>
        <v>5.66</v>
      </c>
      <c r="L3040" s="18">
        <f>IF(Raw_Data!L3040="",ROUND(AVERAGEIFS(Raw_Data!$L$2:$L$4001,Raw_Data!$E$2:$E$4001,E3040),1),Raw_Data!L3040)</f>
        <v>33.1</v>
      </c>
      <c r="M3040" s="15">
        <f>Raw_Data!M3040</f>
        <v>139.6</v>
      </c>
      <c r="N3040" s="15">
        <f>Raw_Data!N3040</f>
        <v>69</v>
      </c>
      <c r="O3040" s="15">
        <f>Raw_Data!O3040</f>
        <v>113.5</v>
      </c>
      <c r="P3040" s="15" t="str">
        <f>Raw_Data!P3040</f>
        <v>Flood</v>
      </c>
      <c r="Q3040" s="15">
        <f>Raw_Data!Q3040</f>
        <v>62.5</v>
      </c>
      <c r="R3040" s="15">
        <f>Raw_Data!R3040</f>
        <v>3.02</v>
      </c>
      <c r="S3040" s="15">
        <f>Raw_Data!S3040</f>
        <v>0.65</v>
      </c>
      <c r="T3040" s="18">
        <f>IF(Raw_Data!T3040="",ROUND(AVERAGEIFS(Raw_Data!$T$2:$T$4001,Raw_Data!$E$2:$E$4001,E3040,Raw_Data!$D$2:$D$4001,D3040),2),IF(Raw_Data!T3040&gt;INDEX(Cleaning_Reference!$F$6:$F$13,MATCH(D3040,Cleaning_Reference!$A$6:$A$13,0)),INDEX(Cleaning_Reference!$F$6:$F$13,MATCH(D3040,Cleaning_Reference!$A$6:$A$13,0)),Raw_Data!T3040))</f>
        <v>0.33</v>
      </c>
      <c r="U3040" s="15">
        <f>Raw_Data!U3040</f>
        <v>4.32</v>
      </c>
      <c r="V3040" s="15">
        <f>Raw_Data!V3040</f>
        <v>73959</v>
      </c>
      <c r="W3040" s="15">
        <f>Raw_Data!W3040</f>
        <v>753969</v>
      </c>
      <c r="X3040" s="15">
        <f>Raw_Data!X3040</f>
        <v>319503</v>
      </c>
      <c r="Y3040" s="15">
        <f>Raw_Data!Y3040</f>
        <v>-434466</v>
      </c>
      <c r="Z3040" s="15">
        <f>Raw_Data!Z3040</f>
        <v>6181</v>
      </c>
      <c r="AA3040" s="15">
        <f>Raw_Data!AA3040</f>
        <v>0.69899999999999995</v>
      </c>
      <c r="AB3040" s="15">
        <f>Raw_Data!AB3040</f>
        <v>53.1</v>
      </c>
      <c r="AC3040" s="19" t="str">
        <f>IF(Raw_Data!G3040="","Yes","No")</f>
        <v>No</v>
      </c>
      <c r="AD3040" s="19" t="str">
        <f>IF(Raw_Data!L3040="","Yes","No")</f>
        <v>No</v>
      </c>
      <c r="AE3040" s="19" t="str">
        <f>IF(Raw_Data!T3040="","Imputed",IF(Raw_Data!T3040&gt;INDEX(Cleaning_Reference!$F$6:$F$13,MATCH(D3040,Cleaning_Reference!$A$6:$A$13,0)),"Capped","Original"))</f>
        <v>Original</v>
      </c>
      <c r="AF3040" s="21">
        <f t="shared" si="47"/>
        <v>4.32</v>
      </c>
    </row>
    <row r="3041" spans="1:32" ht="15" customHeight="1" x14ac:dyDescent="0.3">
      <c r="A3041" s="20" t="str">
        <f>Raw_Data!A3041</f>
        <v>SF13040</v>
      </c>
      <c r="B3041" s="15" t="str">
        <f>Raw_Data!B3041</f>
        <v>Telangana</v>
      </c>
      <c r="C3041" s="15" t="str">
        <f>Raw_Data!C3041</f>
        <v>Guntur</v>
      </c>
      <c r="D3041" s="15" t="str">
        <f>Raw_Data!D3041</f>
        <v>Cotton</v>
      </c>
      <c r="E3041" s="15" t="str">
        <f>Raw_Data!E3041</f>
        <v>Kharif</v>
      </c>
      <c r="F3041" s="15">
        <f>Raw_Data!F3041</f>
        <v>12.49</v>
      </c>
      <c r="G3041" s="18">
        <f>IF(Raw_Data!G3041="",ROUND(AVERAGEIFS(Raw_Data!$G$2:$G$4001,Raw_Data!$E$2:$E$4001,E3041),1),Raw_Data!G3041)</f>
        <v>801.7</v>
      </c>
      <c r="H3041" s="15">
        <f>Raw_Data!H3041</f>
        <v>25.6</v>
      </c>
      <c r="I3041" s="15">
        <f>Raw_Data!I3041</f>
        <v>53.6</v>
      </c>
      <c r="J3041" s="15">
        <f>Raw_Data!J3041</f>
        <v>6.7</v>
      </c>
      <c r="K3041" s="15">
        <f>Raw_Data!K3041</f>
        <v>6.79</v>
      </c>
      <c r="L3041" s="18">
        <f>IF(Raw_Data!L3041="",ROUND(AVERAGEIFS(Raw_Data!$L$2:$L$4001,Raw_Data!$E$2:$E$4001,E3041),1),Raw_Data!L3041)</f>
        <v>29.2</v>
      </c>
      <c r="M3041" s="15">
        <f>Raw_Data!M3041</f>
        <v>143.9</v>
      </c>
      <c r="N3041" s="15">
        <f>Raw_Data!N3041</f>
        <v>71.099999999999994</v>
      </c>
      <c r="O3041" s="15">
        <f>Raw_Data!O3041</f>
        <v>94.6</v>
      </c>
      <c r="P3041" s="15" t="str">
        <f>Raw_Data!P3041</f>
        <v>Rainfed</v>
      </c>
      <c r="Q3041" s="15">
        <f>Raw_Data!Q3041</f>
        <v>322</v>
      </c>
      <c r="R3041" s="15">
        <f>Raw_Data!R3041</f>
        <v>8.08</v>
      </c>
      <c r="S3041" s="15">
        <f>Raw_Data!S3041</f>
        <v>0.8</v>
      </c>
      <c r="T3041" s="18">
        <f>IF(Raw_Data!T3041="",ROUND(AVERAGEIFS(Raw_Data!$T$2:$T$4001,Raw_Data!$E$2:$E$4001,E3041,Raw_Data!$D$2:$D$4001,D3041),2),IF(Raw_Data!T3041&gt;INDEX(Cleaning_Reference!$F$6:$F$13,MATCH(D3041,Cleaning_Reference!$A$6:$A$13,0)),INDEX(Cleaning_Reference!$F$6:$F$13,MATCH(D3041,Cleaning_Reference!$A$6:$A$13,0)),Raw_Data!T3041))</f>
        <v>1.85</v>
      </c>
      <c r="U3041" s="15">
        <f>Raw_Data!U3041</f>
        <v>23.11</v>
      </c>
      <c r="V3041" s="15">
        <f>Raw_Data!V3041</f>
        <v>68539</v>
      </c>
      <c r="W3041" s="15">
        <f>Raw_Data!W3041</f>
        <v>947518</v>
      </c>
      <c r="X3041" s="15">
        <f>Raw_Data!X3041</f>
        <v>1583936</v>
      </c>
      <c r="Y3041" s="15">
        <f>Raw_Data!Y3041</f>
        <v>636418</v>
      </c>
      <c r="Z3041" s="15">
        <f>Raw_Data!Z3041</f>
        <v>6144</v>
      </c>
      <c r="AA3041" s="15">
        <f>Raw_Data!AA3041</f>
        <v>3.7610000000000001</v>
      </c>
      <c r="AB3041" s="15">
        <f>Raw_Data!AB3041</f>
        <v>43</v>
      </c>
      <c r="AC3041" s="19" t="str">
        <f>IF(Raw_Data!G3041="","Yes","No")</f>
        <v>No</v>
      </c>
      <c r="AD3041" s="19" t="str">
        <f>IF(Raw_Data!L3041="","Yes","No")</f>
        <v>No</v>
      </c>
      <c r="AE3041" s="19" t="str">
        <f>IF(Raw_Data!T3041="","Imputed",IF(Raw_Data!T3041&gt;INDEX(Cleaning_Reference!$F$6:$F$13,MATCH(D3041,Cleaning_Reference!$A$6:$A$13,0)),"Capped","Original"))</f>
        <v>Original</v>
      </c>
      <c r="AF3041" s="21">
        <f t="shared" si="47"/>
        <v>23.11</v>
      </c>
    </row>
    <row r="3042" spans="1:32" ht="15" customHeight="1" x14ac:dyDescent="0.3">
      <c r="A3042" s="20" t="str">
        <f>Raw_Data!A3042</f>
        <v>SF13041</v>
      </c>
      <c r="B3042" s="15" t="str">
        <f>Raw_Data!B3042</f>
        <v>Maharashtra</v>
      </c>
      <c r="C3042" s="15" t="str">
        <f>Raw_Data!C3042</f>
        <v>Erode</v>
      </c>
      <c r="D3042" s="15" t="str">
        <f>Raw_Data!D3042</f>
        <v>Sugarcane</v>
      </c>
      <c r="E3042" s="15" t="str">
        <f>Raw_Data!E3042</f>
        <v>Kharif</v>
      </c>
      <c r="F3042" s="15">
        <f>Raw_Data!F3042</f>
        <v>5.84</v>
      </c>
      <c r="G3042" s="18">
        <f>IF(Raw_Data!G3042="",ROUND(AVERAGEIFS(Raw_Data!$G$2:$G$4001,Raw_Data!$E$2:$E$4001,E3042),1),Raw_Data!G3042)</f>
        <v>969.6</v>
      </c>
      <c r="H3042" s="15">
        <f>Raw_Data!H3042</f>
        <v>33.1</v>
      </c>
      <c r="I3042" s="15">
        <f>Raw_Data!I3042</f>
        <v>73.099999999999994</v>
      </c>
      <c r="J3042" s="15">
        <f>Raw_Data!J3042</f>
        <v>7.7</v>
      </c>
      <c r="K3042" s="15">
        <f>Raw_Data!K3042</f>
        <v>6.16</v>
      </c>
      <c r="L3042" s="18">
        <f>IF(Raw_Data!L3042="",ROUND(AVERAGEIFS(Raw_Data!$L$2:$L$4001,Raw_Data!$E$2:$E$4001,E3042),1),Raw_Data!L3042)</f>
        <v>30.8</v>
      </c>
      <c r="M3042" s="15">
        <f>Raw_Data!M3042</f>
        <v>131</v>
      </c>
      <c r="N3042" s="15">
        <f>Raw_Data!N3042</f>
        <v>64.5</v>
      </c>
      <c r="O3042" s="15">
        <f>Raw_Data!O3042</f>
        <v>117.1</v>
      </c>
      <c r="P3042" s="15" t="str">
        <f>Raw_Data!P3042</f>
        <v>Flood</v>
      </c>
      <c r="Q3042" s="15">
        <f>Raw_Data!Q3042</f>
        <v>79.900000000000006</v>
      </c>
      <c r="R3042" s="15">
        <f>Raw_Data!R3042</f>
        <v>6</v>
      </c>
      <c r="S3042" s="15">
        <f>Raw_Data!S3042</f>
        <v>0.71</v>
      </c>
      <c r="T3042" s="18">
        <f>IF(Raw_Data!T3042="",ROUND(AVERAGEIFS(Raw_Data!$T$2:$T$4001,Raw_Data!$E$2:$E$4001,E3042,Raw_Data!$D$2:$D$4001,D3042),2),IF(Raw_Data!T3042&gt;INDEX(Cleaning_Reference!$F$6:$F$13,MATCH(D3042,Cleaning_Reference!$A$6:$A$13,0)),INDEX(Cleaning_Reference!$F$6:$F$13,MATCH(D3042,Cleaning_Reference!$A$6:$A$13,0)),Raw_Data!T3042))</f>
        <v>43.46</v>
      </c>
      <c r="U3042" s="15">
        <f>Raw_Data!U3042</f>
        <v>253.81</v>
      </c>
      <c r="V3042" s="15">
        <f>Raw_Data!V3042</f>
        <v>3527</v>
      </c>
      <c r="W3042" s="15">
        <f>Raw_Data!W3042</f>
        <v>355549</v>
      </c>
      <c r="X3042" s="15">
        <f>Raw_Data!X3042</f>
        <v>895188</v>
      </c>
      <c r="Y3042" s="15">
        <f>Raw_Data!Y3042</f>
        <v>539639</v>
      </c>
      <c r="Z3042" s="15">
        <f>Raw_Data!Z3042</f>
        <v>12944</v>
      </c>
      <c r="AA3042" s="15">
        <f>Raw_Data!AA3042</f>
        <v>19.608000000000001</v>
      </c>
      <c r="AB3042" s="15">
        <f>Raw_Data!AB3042</f>
        <v>48.1</v>
      </c>
      <c r="AC3042" s="19" t="str">
        <f>IF(Raw_Data!G3042="","Yes","No")</f>
        <v>No</v>
      </c>
      <c r="AD3042" s="19" t="str">
        <f>IF(Raw_Data!L3042="","Yes","No")</f>
        <v>No</v>
      </c>
      <c r="AE3042" s="19" t="str">
        <f>IF(Raw_Data!T3042="","Imputed",IF(Raw_Data!T3042&gt;INDEX(Cleaning_Reference!$F$6:$F$13,MATCH(D3042,Cleaning_Reference!$A$6:$A$13,0)),"Capped","Original"))</f>
        <v>Original</v>
      </c>
      <c r="AF3042" s="21">
        <f t="shared" si="47"/>
        <v>253.81</v>
      </c>
    </row>
    <row r="3043" spans="1:32" ht="15" customHeight="1" x14ac:dyDescent="0.3">
      <c r="A3043" s="20" t="str">
        <f>Raw_Data!A3043</f>
        <v>SF13042</v>
      </c>
      <c r="B3043" s="15" t="str">
        <f>Raw_Data!B3043</f>
        <v>Telangana</v>
      </c>
      <c r="C3043" s="15" t="str">
        <f>Raw_Data!C3043</f>
        <v>Raichur</v>
      </c>
      <c r="D3043" s="15" t="str">
        <f>Raw_Data!D3043</f>
        <v>Sugarcane</v>
      </c>
      <c r="E3043" s="15" t="str">
        <f>Raw_Data!E3043</f>
        <v>Zaid</v>
      </c>
      <c r="F3043" s="15">
        <f>Raw_Data!F3043</f>
        <v>12.04</v>
      </c>
      <c r="G3043" s="18">
        <f>IF(Raw_Data!G3043="",ROUND(AVERAGEIFS(Raw_Data!$G$2:$G$4001,Raw_Data!$E$2:$E$4001,E3043),1),Raw_Data!G3043)</f>
        <v>80</v>
      </c>
      <c r="H3043" s="15">
        <f>Raw_Data!H3043</f>
        <v>36</v>
      </c>
      <c r="I3043" s="15">
        <f>Raw_Data!I3043</f>
        <v>36.200000000000003</v>
      </c>
      <c r="J3043" s="15">
        <f>Raw_Data!J3043</f>
        <v>7.8</v>
      </c>
      <c r="K3043" s="15">
        <f>Raw_Data!K3043</f>
        <v>6.74</v>
      </c>
      <c r="L3043" s="18">
        <f>IF(Raw_Data!L3043="",ROUND(AVERAGEIFS(Raw_Data!$L$2:$L$4001,Raw_Data!$E$2:$E$4001,E3043),1),Raw_Data!L3043)</f>
        <v>21.1</v>
      </c>
      <c r="M3043" s="15">
        <f>Raw_Data!M3043</f>
        <v>136.6</v>
      </c>
      <c r="N3043" s="15">
        <f>Raw_Data!N3043</f>
        <v>77.900000000000006</v>
      </c>
      <c r="O3043" s="15">
        <f>Raw_Data!O3043</f>
        <v>98.8</v>
      </c>
      <c r="P3043" s="15" t="str">
        <f>Raw_Data!P3043</f>
        <v>Flood</v>
      </c>
      <c r="Q3043" s="15">
        <f>Raw_Data!Q3043</f>
        <v>224</v>
      </c>
      <c r="R3043" s="15">
        <f>Raw_Data!R3043</f>
        <v>6.83</v>
      </c>
      <c r="S3043" s="15">
        <f>Raw_Data!S3043</f>
        <v>0.82</v>
      </c>
      <c r="T3043" s="18">
        <f>IF(Raw_Data!T3043="",ROUND(AVERAGEIFS(Raw_Data!$T$2:$T$4001,Raw_Data!$E$2:$E$4001,E3043,Raw_Data!$D$2:$D$4001,D3043),2),IF(Raw_Data!T3043&gt;INDEX(Cleaning_Reference!$F$6:$F$13,MATCH(D3043,Cleaning_Reference!$A$6:$A$13,0)),INDEX(Cleaning_Reference!$F$6:$F$13,MATCH(D3043,Cleaning_Reference!$A$6:$A$13,0)),Raw_Data!T3043))</f>
        <v>40.79</v>
      </c>
      <c r="U3043" s="15">
        <f>Raw_Data!U3043</f>
        <v>491.11</v>
      </c>
      <c r="V3043" s="15">
        <f>Raw_Data!V3043</f>
        <v>3170</v>
      </c>
      <c r="W3043" s="15">
        <f>Raw_Data!W3043</f>
        <v>892032</v>
      </c>
      <c r="X3043" s="15">
        <f>Raw_Data!X3043</f>
        <v>1556819</v>
      </c>
      <c r="Y3043" s="15">
        <f>Raw_Data!Y3043</f>
        <v>664787</v>
      </c>
      <c r="Z3043" s="15">
        <f>Raw_Data!Z3043</f>
        <v>23888</v>
      </c>
      <c r="AA3043" s="15">
        <f>Raw_Data!AA3043</f>
        <v>20.559000000000001</v>
      </c>
      <c r="AB3043" s="15">
        <f>Raw_Data!AB3043</f>
        <v>19.100000000000001</v>
      </c>
      <c r="AC3043" s="19" t="str">
        <f>IF(Raw_Data!G3043="","Yes","No")</f>
        <v>No</v>
      </c>
      <c r="AD3043" s="19" t="str">
        <f>IF(Raw_Data!L3043="","Yes","No")</f>
        <v>No</v>
      </c>
      <c r="AE3043" s="19" t="str">
        <f>IF(Raw_Data!T3043="","Imputed",IF(Raw_Data!T3043&gt;INDEX(Cleaning_Reference!$F$6:$F$13,MATCH(D3043,Cleaning_Reference!$A$6:$A$13,0)),"Capped","Original"))</f>
        <v>Original</v>
      </c>
      <c r="AF3043" s="21">
        <f t="shared" si="47"/>
        <v>491.11</v>
      </c>
    </row>
    <row r="3044" spans="1:32" ht="15" customHeight="1" x14ac:dyDescent="0.3">
      <c r="A3044" s="20" t="str">
        <f>Raw_Data!A3044</f>
        <v>SF13043</v>
      </c>
      <c r="B3044" s="15" t="str">
        <f>Raw_Data!B3044</f>
        <v>Maharashtra</v>
      </c>
      <c r="C3044" s="15" t="str">
        <f>Raw_Data!C3044</f>
        <v>Krishna</v>
      </c>
      <c r="D3044" s="15" t="str">
        <f>Raw_Data!D3044</f>
        <v>Cotton</v>
      </c>
      <c r="E3044" s="15" t="str">
        <f>Raw_Data!E3044</f>
        <v>Rabi</v>
      </c>
      <c r="F3044" s="15">
        <f>Raw_Data!F3044</f>
        <v>7.71</v>
      </c>
      <c r="G3044" s="18">
        <f>IF(Raw_Data!G3044="",ROUND(AVERAGEIFS(Raw_Data!$G$2:$G$4001,Raw_Data!$E$2:$E$4001,E3044),1),Raw_Data!G3044)</f>
        <v>636.5</v>
      </c>
      <c r="H3044" s="15">
        <f>Raw_Data!H3044</f>
        <v>20.3</v>
      </c>
      <c r="I3044" s="15">
        <f>Raw_Data!I3044</f>
        <v>54.1</v>
      </c>
      <c r="J3044" s="15">
        <f>Raw_Data!J3044</f>
        <v>7.8</v>
      </c>
      <c r="K3044" s="15">
        <f>Raw_Data!K3044</f>
        <v>6.93</v>
      </c>
      <c r="L3044" s="18">
        <f>IF(Raw_Data!L3044="",ROUND(AVERAGEIFS(Raw_Data!$L$2:$L$4001,Raw_Data!$E$2:$E$4001,E3044),1),Raw_Data!L3044)</f>
        <v>19.399999999999999</v>
      </c>
      <c r="M3044" s="15">
        <f>Raw_Data!M3044</f>
        <v>94.9</v>
      </c>
      <c r="N3044" s="15">
        <f>Raw_Data!N3044</f>
        <v>74.900000000000006</v>
      </c>
      <c r="O3044" s="15">
        <f>Raw_Data!O3044</f>
        <v>155.80000000000001</v>
      </c>
      <c r="P3044" s="15" t="str">
        <f>Raw_Data!P3044</f>
        <v>Rainfed</v>
      </c>
      <c r="Q3044" s="15">
        <f>Raw_Data!Q3044</f>
        <v>126.8</v>
      </c>
      <c r="R3044" s="15">
        <f>Raw_Data!R3044</f>
        <v>7.39</v>
      </c>
      <c r="S3044" s="15">
        <f>Raw_Data!S3044</f>
        <v>0.71</v>
      </c>
      <c r="T3044" s="18">
        <f>IF(Raw_Data!T3044="",ROUND(AVERAGEIFS(Raw_Data!$T$2:$T$4001,Raw_Data!$E$2:$E$4001,E3044,Raw_Data!$D$2:$D$4001,D3044),2),IF(Raw_Data!T3044&gt;INDEX(Cleaning_Reference!$F$6:$F$13,MATCH(D3044,Cleaning_Reference!$A$6:$A$13,0)),INDEX(Cleaning_Reference!$F$6:$F$13,MATCH(D3044,Cleaning_Reference!$A$6:$A$13,0)),Raw_Data!T3044))</f>
        <v>1.64</v>
      </c>
      <c r="U3044" s="15">
        <f>Raw_Data!U3044</f>
        <v>12.64</v>
      </c>
      <c r="V3044" s="15">
        <f>Raw_Data!V3044</f>
        <v>60665</v>
      </c>
      <c r="W3044" s="15">
        <f>Raw_Data!W3044</f>
        <v>455883</v>
      </c>
      <c r="X3044" s="15">
        <f>Raw_Data!X3044</f>
        <v>766806</v>
      </c>
      <c r="Y3044" s="15">
        <f>Raw_Data!Y3044</f>
        <v>310923</v>
      </c>
      <c r="Z3044" s="15">
        <f>Raw_Data!Z3044</f>
        <v>2630</v>
      </c>
      <c r="AA3044" s="15">
        <f>Raw_Data!AA3044</f>
        <v>4.806</v>
      </c>
      <c r="AB3044" s="15">
        <f>Raw_Data!AB3044</f>
        <v>32.799999999999997</v>
      </c>
      <c r="AC3044" s="19" t="str">
        <f>IF(Raw_Data!G3044="","Yes","No")</f>
        <v>No</v>
      </c>
      <c r="AD3044" s="19" t="str">
        <f>IF(Raw_Data!L3044="","Yes","No")</f>
        <v>No</v>
      </c>
      <c r="AE3044" s="19" t="str">
        <f>IF(Raw_Data!T3044="","Imputed",IF(Raw_Data!T3044&gt;INDEX(Cleaning_Reference!$F$6:$F$13,MATCH(D3044,Cleaning_Reference!$A$6:$A$13,0)),"Capped","Original"))</f>
        <v>Original</v>
      </c>
      <c r="AF3044" s="21">
        <f t="shared" si="47"/>
        <v>12.64</v>
      </c>
    </row>
    <row r="3045" spans="1:32" ht="15" customHeight="1" x14ac:dyDescent="0.3">
      <c r="A3045" s="20" t="str">
        <f>Raw_Data!A3045</f>
        <v>SF13044</v>
      </c>
      <c r="B3045" s="15" t="str">
        <f>Raw_Data!B3045</f>
        <v>Telangana</v>
      </c>
      <c r="C3045" s="15" t="str">
        <f>Raw_Data!C3045</f>
        <v>Indore</v>
      </c>
      <c r="D3045" s="15" t="str">
        <f>Raw_Data!D3045</f>
        <v>Groundnut</v>
      </c>
      <c r="E3045" s="15" t="str">
        <f>Raw_Data!E3045</f>
        <v>Kharif</v>
      </c>
      <c r="F3045" s="15">
        <f>Raw_Data!F3045</f>
        <v>14.12</v>
      </c>
      <c r="G3045" s="18">
        <f>IF(Raw_Data!G3045="",ROUND(AVERAGEIFS(Raw_Data!$G$2:$G$4001,Raw_Data!$E$2:$E$4001,E3045),1),Raw_Data!G3045)</f>
        <v>443.6</v>
      </c>
      <c r="H3045" s="15">
        <f>Raw_Data!H3045</f>
        <v>25</v>
      </c>
      <c r="I3045" s="15">
        <f>Raw_Data!I3045</f>
        <v>80.8</v>
      </c>
      <c r="J3045" s="15">
        <f>Raw_Data!J3045</f>
        <v>6.1</v>
      </c>
      <c r="K3045" s="15">
        <f>Raw_Data!K3045</f>
        <v>6.51</v>
      </c>
      <c r="L3045" s="18">
        <f>IF(Raw_Data!L3045="",ROUND(AVERAGEIFS(Raw_Data!$L$2:$L$4001,Raw_Data!$E$2:$E$4001,E3045),1),Raw_Data!L3045)</f>
        <v>36.299999999999997</v>
      </c>
      <c r="M3045" s="15">
        <f>Raw_Data!M3045</f>
        <v>107.6</v>
      </c>
      <c r="N3045" s="15">
        <f>Raw_Data!N3045</f>
        <v>65.5</v>
      </c>
      <c r="O3045" s="15">
        <f>Raw_Data!O3045</f>
        <v>111</v>
      </c>
      <c r="P3045" s="15" t="str">
        <f>Raw_Data!P3045</f>
        <v>Flood</v>
      </c>
      <c r="Q3045" s="15">
        <f>Raw_Data!Q3045</f>
        <v>132.6</v>
      </c>
      <c r="R3045" s="15">
        <f>Raw_Data!R3045</f>
        <v>4.08</v>
      </c>
      <c r="S3045" s="15">
        <f>Raw_Data!S3045</f>
        <v>0.66</v>
      </c>
      <c r="T3045" s="18">
        <f>IF(Raw_Data!T3045="",ROUND(AVERAGEIFS(Raw_Data!$T$2:$T$4001,Raw_Data!$E$2:$E$4001,E3045,Raw_Data!$D$2:$D$4001,D3045),2),IF(Raw_Data!T3045&gt;INDEX(Cleaning_Reference!$F$6:$F$13,MATCH(D3045,Cleaning_Reference!$A$6:$A$13,0)),INDEX(Cleaning_Reference!$F$6:$F$13,MATCH(D3045,Cleaning_Reference!$A$6:$A$13,0)),Raw_Data!T3045))</f>
        <v>1.75</v>
      </c>
      <c r="U3045" s="15">
        <f>Raw_Data!U3045</f>
        <v>24.71</v>
      </c>
      <c r="V3045" s="15">
        <f>Raw_Data!V3045</f>
        <v>57560</v>
      </c>
      <c r="W3045" s="15">
        <f>Raw_Data!W3045</f>
        <v>954403</v>
      </c>
      <c r="X3045" s="15">
        <f>Raw_Data!X3045</f>
        <v>1422308</v>
      </c>
      <c r="Y3045" s="15">
        <f>Raw_Data!Y3045</f>
        <v>467905</v>
      </c>
      <c r="Z3045" s="15">
        <f>Raw_Data!Z3045</f>
        <v>6632</v>
      </c>
      <c r="AA3045" s="15">
        <f>Raw_Data!AA3045</f>
        <v>3.726</v>
      </c>
      <c r="AB3045" s="15">
        <f>Raw_Data!AB3045</f>
        <v>52.5</v>
      </c>
      <c r="AC3045" s="19" t="str">
        <f>IF(Raw_Data!G3045="","Yes","No")</f>
        <v>No</v>
      </c>
      <c r="AD3045" s="19" t="str">
        <f>IF(Raw_Data!L3045="","Yes","No")</f>
        <v>No</v>
      </c>
      <c r="AE3045" s="19" t="str">
        <f>IF(Raw_Data!T3045="","Imputed",IF(Raw_Data!T3045&gt;INDEX(Cleaning_Reference!$F$6:$F$13,MATCH(D3045,Cleaning_Reference!$A$6:$A$13,0)),"Capped","Original"))</f>
        <v>Original</v>
      </c>
      <c r="AF3045" s="21">
        <f t="shared" si="47"/>
        <v>24.71</v>
      </c>
    </row>
    <row r="3046" spans="1:32" ht="15" customHeight="1" x14ac:dyDescent="0.3">
      <c r="A3046" s="20" t="str">
        <f>Raw_Data!A3046</f>
        <v>SF13045</v>
      </c>
      <c r="B3046" s="15" t="str">
        <f>Raw_Data!B3046</f>
        <v>Madhya Pradesh</v>
      </c>
      <c r="C3046" s="15" t="str">
        <f>Raw_Data!C3046</f>
        <v>Ludhiana</v>
      </c>
      <c r="D3046" s="15" t="str">
        <f>Raw_Data!D3046</f>
        <v>Maize</v>
      </c>
      <c r="E3046" s="15" t="str">
        <f>Raw_Data!E3046</f>
        <v>Rabi</v>
      </c>
      <c r="F3046" s="15">
        <f>Raw_Data!F3046</f>
        <v>5.08</v>
      </c>
      <c r="G3046" s="18">
        <f>IF(Raw_Data!G3046="",ROUND(AVERAGEIFS(Raw_Data!$G$2:$G$4001,Raw_Data!$E$2:$E$4001,E3046),1),Raw_Data!G3046)</f>
        <v>420.8</v>
      </c>
      <c r="H3046" s="15">
        <f>Raw_Data!H3046</f>
        <v>25.4</v>
      </c>
      <c r="I3046" s="15">
        <f>Raw_Data!I3046</f>
        <v>54</v>
      </c>
      <c r="J3046" s="15">
        <f>Raw_Data!J3046</f>
        <v>7.2</v>
      </c>
      <c r="K3046" s="15">
        <f>Raw_Data!K3046</f>
        <v>6.38</v>
      </c>
      <c r="L3046" s="18">
        <f>IF(Raw_Data!L3046="",ROUND(AVERAGEIFS(Raw_Data!$L$2:$L$4001,Raw_Data!$E$2:$E$4001,E3046),1),Raw_Data!L3046)</f>
        <v>21.8</v>
      </c>
      <c r="M3046" s="15">
        <f>Raw_Data!M3046</f>
        <v>157.5</v>
      </c>
      <c r="N3046" s="15">
        <f>Raw_Data!N3046</f>
        <v>50.6</v>
      </c>
      <c r="O3046" s="15">
        <f>Raw_Data!O3046</f>
        <v>67.099999999999994</v>
      </c>
      <c r="P3046" s="15" t="str">
        <f>Raw_Data!P3046</f>
        <v>Sprinkler</v>
      </c>
      <c r="Q3046" s="15">
        <f>Raw_Data!Q3046</f>
        <v>205.6</v>
      </c>
      <c r="R3046" s="15">
        <f>Raw_Data!R3046</f>
        <v>3.23</v>
      </c>
      <c r="S3046" s="15">
        <f>Raw_Data!S3046</f>
        <v>0.9</v>
      </c>
      <c r="T3046" s="18">
        <f>IF(Raw_Data!T3046="",ROUND(AVERAGEIFS(Raw_Data!$T$2:$T$4001,Raw_Data!$E$2:$E$4001,E3046,Raw_Data!$D$2:$D$4001,D3046),2),IF(Raw_Data!T3046&gt;INDEX(Cleaning_Reference!$F$6:$F$13,MATCH(D3046,Cleaning_Reference!$A$6:$A$13,0)),INDEX(Cleaning_Reference!$F$6:$F$13,MATCH(D3046,Cleaning_Reference!$A$6:$A$13,0)),Raw_Data!T3046))</f>
        <v>3.94</v>
      </c>
      <c r="U3046" s="15">
        <f>Raw_Data!U3046</f>
        <v>20.02</v>
      </c>
      <c r="V3046" s="15">
        <f>Raw_Data!V3046</f>
        <v>18709</v>
      </c>
      <c r="W3046" s="15">
        <f>Raw_Data!W3046</f>
        <v>282617</v>
      </c>
      <c r="X3046" s="15">
        <f>Raw_Data!X3046</f>
        <v>374554</v>
      </c>
      <c r="Y3046" s="15">
        <f>Raw_Data!Y3046</f>
        <v>91937</v>
      </c>
      <c r="Z3046" s="15">
        <f>Raw_Data!Z3046</f>
        <v>2731</v>
      </c>
      <c r="AA3046" s="15">
        <f>Raw_Data!AA3046</f>
        <v>7.3310000000000004</v>
      </c>
      <c r="AB3046" s="15">
        <f>Raw_Data!AB3046</f>
        <v>36.799999999999997</v>
      </c>
      <c r="AC3046" s="19" t="str">
        <f>IF(Raw_Data!G3046="","Yes","No")</f>
        <v>No</v>
      </c>
      <c r="AD3046" s="19" t="str">
        <f>IF(Raw_Data!L3046="","Yes","No")</f>
        <v>No</v>
      </c>
      <c r="AE3046" s="19" t="str">
        <f>IF(Raw_Data!T3046="","Imputed",IF(Raw_Data!T3046&gt;INDEX(Cleaning_Reference!$F$6:$F$13,MATCH(D3046,Cleaning_Reference!$A$6:$A$13,0)),"Capped","Original"))</f>
        <v>Original</v>
      </c>
      <c r="AF3046" s="21">
        <f t="shared" si="47"/>
        <v>20.02</v>
      </c>
    </row>
    <row r="3047" spans="1:32" ht="15" customHeight="1" x14ac:dyDescent="0.3">
      <c r="A3047" s="20" t="str">
        <f>Raw_Data!A3047</f>
        <v>SF13046</v>
      </c>
      <c r="B3047" s="15" t="str">
        <f>Raw_Data!B3047</f>
        <v>Andhra Pradesh</v>
      </c>
      <c r="C3047" s="15" t="str">
        <f>Raw_Data!C3047</f>
        <v>Ludhiana</v>
      </c>
      <c r="D3047" s="15" t="str">
        <f>Raw_Data!D3047</f>
        <v>Maize</v>
      </c>
      <c r="E3047" s="15" t="str">
        <f>Raw_Data!E3047</f>
        <v>Kharif</v>
      </c>
      <c r="F3047" s="15">
        <f>Raw_Data!F3047</f>
        <v>14.96</v>
      </c>
      <c r="G3047" s="18">
        <f>IF(Raw_Data!G3047="",ROUND(AVERAGEIFS(Raw_Data!$G$2:$G$4001,Raw_Data!$E$2:$E$4001,E3047),1),Raw_Data!G3047)</f>
        <v>893.9</v>
      </c>
      <c r="H3047" s="15">
        <f>Raw_Data!H3047</f>
        <v>29.4</v>
      </c>
      <c r="I3047" s="15">
        <f>Raw_Data!I3047</f>
        <v>73.599999999999994</v>
      </c>
      <c r="J3047" s="15">
        <f>Raw_Data!J3047</f>
        <v>5.6</v>
      </c>
      <c r="K3047" s="15">
        <f>Raw_Data!K3047</f>
        <v>6.41</v>
      </c>
      <c r="L3047" s="18">
        <f>IF(Raw_Data!L3047="",ROUND(AVERAGEIFS(Raw_Data!$L$2:$L$4001,Raw_Data!$E$2:$E$4001,E3047),1),Raw_Data!L3047)</f>
        <v>24.1</v>
      </c>
      <c r="M3047" s="15">
        <f>Raw_Data!M3047</f>
        <v>169.2</v>
      </c>
      <c r="N3047" s="15">
        <f>Raw_Data!N3047</f>
        <v>38.5</v>
      </c>
      <c r="O3047" s="15">
        <f>Raw_Data!O3047</f>
        <v>74.099999999999994</v>
      </c>
      <c r="P3047" s="15" t="str">
        <f>Raw_Data!P3047</f>
        <v>Flood</v>
      </c>
      <c r="Q3047" s="15">
        <f>Raw_Data!Q3047</f>
        <v>260.89999999999998</v>
      </c>
      <c r="R3047" s="15">
        <f>Raw_Data!R3047</f>
        <v>5.88</v>
      </c>
      <c r="S3047" s="15">
        <f>Raw_Data!S3047</f>
        <v>0.99</v>
      </c>
      <c r="T3047" s="18">
        <f>IF(Raw_Data!T3047="",ROUND(AVERAGEIFS(Raw_Data!$T$2:$T$4001,Raw_Data!$E$2:$E$4001,E3047,Raw_Data!$D$2:$D$4001,D3047),2),IF(Raw_Data!T3047&gt;INDEX(Cleaning_Reference!$F$6:$F$13,MATCH(D3047,Cleaning_Reference!$A$6:$A$13,0)),INDEX(Cleaning_Reference!$F$6:$F$13,MATCH(D3047,Cleaning_Reference!$A$6:$A$13,0)),Raw_Data!T3047))</f>
        <v>3.34</v>
      </c>
      <c r="U3047" s="15">
        <f>Raw_Data!U3047</f>
        <v>49.97</v>
      </c>
      <c r="V3047" s="15">
        <f>Raw_Data!V3047</f>
        <v>19855</v>
      </c>
      <c r="W3047" s="15">
        <f>Raw_Data!W3047</f>
        <v>1135493</v>
      </c>
      <c r="X3047" s="15">
        <f>Raw_Data!X3047</f>
        <v>992154</v>
      </c>
      <c r="Y3047" s="15">
        <f>Raw_Data!Y3047</f>
        <v>-143339</v>
      </c>
      <c r="Z3047" s="15">
        <f>Raw_Data!Z3047</f>
        <v>11150</v>
      </c>
      <c r="AA3047" s="15">
        <f>Raw_Data!AA3047</f>
        <v>4.4820000000000002</v>
      </c>
      <c r="AB3047" s="15">
        <f>Raw_Data!AB3047</f>
        <v>61.5</v>
      </c>
      <c r="AC3047" s="19" t="str">
        <f>IF(Raw_Data!G3047="","Yes","No")</f>
        <v>No</v>
      </c>
      <c r="AD3047" s="19" t="str">
        <f>IF(Raw_Data!L3047="","Yes","No")</f>
        <v>No</v>
      </c>
      <c r="AE3047" s="19" t="str">
        <f>IF(Raw_Data!T3047="","Imputed",IF(Raw_Data!T3047&gt;INDEX(Cleaning_Reference!$F$6:$F$13,MATCH(D3047,Cleaning_Reference!$A$6:$A$13,0)),"Capped","Original"))</f>
        <v>Original</v>
      </c>
      <c r="AF3047" s="21">
        <f t="shared" si="47"/>
        <v>49.97</v>
      </c>
    </row>
    <row r="3048" spans="1:32" ht="15" customHeight="1" x14ac:dyDescent="0.3">
      <c r="A3048" s="20" t="str">
        <f>Raw_Data!A3048</f>
        <v>SF13047</v>
      </c>
      <c r="B3048" s="15" t="str">
        <f>Raw_Data!B3048</f>
        <v>Punjab</v>
      </c>
      <c r="C3048" s="15" t="str">
        <f>Raw_Data!C3048</f>
        <v>Ludhiana</v>
      </c>
      <c r="D3048" s="15" t="str">
        <f>Raw_Data!D3048</f>
        <v>Cotton</v>
      </c>
      <c r="E3048" s="15" t="str">
        <f>Raw_Data!E3048</f>
        <v>Kharif</v>
      </c>
      <c r="F3048" s="15">
        <f>Raw_Data!F3048</f>
        <v>4.49</v>
      </c>
      <c r="G3048" s="18">
        <f>IF(Raw_Data!G3048="",ROUND(AVERAGEIFS(Raw_Data!$G$2:$G$4001,Raw_Data!$E$2:$E$4001,E3048),1),Raw_Data!G3048)</f>
        <v>860.8</v>
      </c>
      <c r="H3048" s="15">
        <f>Raw_Data!H3048</f>
        <v>31.5</v>
      </c>
      <c r="I3048" s="15">
        <f>Raw_Data!I3048</f>
        <v>86.8</v>
      </c>
      <c r="J3048" s="15">
        <f>Raw_Data!J3048</f>
        <v>7.7</v>
      </c>
      <c r="K3048" s="15">
        <f>Raw_Data!K3048</f>
        <v>7.09</v>
      </c>
      <c r="L3048" s="18">
        <f>IF(Raw_Data!L3048="",ROUND(AVERAGEIFS(Raw_Data!$L$2:$L$4001,Raw_Data!$E$2:$E$4001,E3048),1),Raw_Data!L3048)</f>
        <v>31.2</v>
      </c>
      <c r="M3048" s="15">
        <f>Raw_Data!M3048</f>
        <v>93.4</v>
      </c>
      <c r="N3048" s="15">
        <f>Raw_Data!N3048</f>
        <v>42.8</v>
      </c>
      <c r="O3048" s="15">
        <f>Raw_Data!O3048</f>
        <v>115.2</v>
      </c>
      <c r="P3048" s="15" t="str">
        <f>Raw_Data!P3048</f>
        <v>Flood</v>
      </c>
      <c r="Q3048" s="15">
        <f>Raw_Data!Q3048</f>
        <v>161.19999999999999</v>
      </c>
      <c r="R3048" s="15">
        <f>Raw_Data!R3048</f>
        <v>7.81</v>
      </c>
      <c r="S3048" s="15">
        <f>Raw_Data!S3048</f>
        <v>0.91</v>
      </c>
      <c r="T3048" s="18">
        <f>IF(Raw_Data!T3048="",ROUND(AVERAGEIFS(Raw_Data!$T$2:$T$4001,Raw_Data!$E$2:$E$4001,E3048,Raw_Data!$D$2:$D$4001,D3048),2),IF(Raw_Data!T3048&gt;INDEX(Cleaning_Reference!$F$6:$F$13,MATCH(D3048,Cleaning_Reference!$A$6:$A$13,0)),INDEX(Cleaning_Reference!$F$6:$F$13,MATCH(D3048,Cleaning_Reference!$A$6:$A$13,0)),Raw_Data!T3048))</f>
        <v>1.55</v>
      </c>
      <c r="U3048" s="15">
        <f>Raw_Data!U3048</f>
        <v>6.96</v>
      </c>
      <c r="V3048" s="15">
        <f>Raw_Data!V3048</f>
        <v>73897</v>
      </c>
      <c r="W3048" s="15">
        <f>Raw_Data!W3048</f>
        <v>301006</v>
      </c>
      <c r="X3048" s="15">
        <f>Raw_Data!X3048</f>
        <v>514323</v>
      </c>
      <c r="Y3048" s="15">
        <f>Raw_Data!Y3048</f>
        <v>213317</v>
      </c>
      <c r="Z3048" s="15">
        <f>Raw_Data!Z3048</f>
        <v>3946</v>
      </c>
      <c r="AA3048" s="15">
        <f>Raw_Data!AA3048</f>
        <v>1.764</v>
      </c>
      <c r="AB3048" s="15">
        <f>Raw_Data!AB3048</f>
        <v>42.1</v>
      </c>
      <c r="AC3048" s="19" t="str">
        <f>IF(Raw_Data!G3048="","Yes","No")</f>
        <v>No</v>
      </c>
      <c r="AD3048" s="19" t="str">
        <f>IF(Raw_Data!L3048="","Yes","No")</f>
        <v>No</v>
      </c>
      <c r="AE3048" s="19" t="str">
        <f>IF(Raw_Data!T3048="","Imputed",IF(Raw_Data!T3048&gt;INDEX(Cleaning_Reference!$F$6:$F$13,MATCH(D3048,Cleaning_Reference!$A$6:$A$13,0)),"Capped","Original"))</f>
        <v>Original</v>
      </c>
      <c r="AF3048" s="21">
        <f t="shared" si="47"/>
        <v>6.96</v>
      </c>
    </row>
    <row r="3049" spans="1:32" ht="15" customHeight="1" x14ac:dyDescent="0.3">
      <c r="A3049" s="20" t="str">
        <f>Raw_Data!A3049</f>
        <v>SF13048</v>
      </c>
      <c r="B3049" s="15" t="str">
        <f>Raw_Data!B3049</f>
        <v>Gujarat</v>
      </c>
      <c r="C3049" s="15" t="str">
        <f>Raw_Data!C3049</f>
        <v>Warangal</v>
      </c>
      <c r="D3049" s="15" t="str">
        <f>Raw_Data!D3049</f>
        <v>Maize</v>
      </c>
      <c r="E3049" s="15" t="str">
        <f>Raw_Data!E3049</f>
        <v>Rabi</v>
      </c>
      <c r="F3049" s="15">
        <f>Raw_Data!F3049</f>
        <v>11.36</v>
      </c>
      <c r="G3049" s="18">
        <f>IF(Raw_Data!G3049="",ROUND(AVERAGEIFS(Raw_Data!$G$2:$G$4001,Raw_Data!$E$2:$E$4001,E3049),1),Raw_Data!G3049)</f>
        <v>263.60000000000002</v>
      </c>
      <c r="H3049" s="15">
        <f>Raw_Data!H3049</f>
        <v>22.1</v>
      </c>
      <c r="I3049" s="15">
        <f>Raw_Data!I3049</f>
        <v>53.2</v>
      </c>
      <c r="J3049" s="15">
        <f>Raw_Data!J3049</f>
        <v>7.1</v>
      </c>
      <c r="K3049" s="15">
        <f>Raw_Data!K3049</f>
        <v>7.04</v>
      </c>
      <c r="L3049" s="18">
        <f>IF(Raw_Data!L3049="",ROUND(AVERAGEIFS(Raw_Data!$L$2:$L$4001,Raw_Data!$E$2:$E$4001,E3049),1),Raw_Data!L3049)</f>
        <v>26.9</v>
      </c>
      <c r="M3049" s="15">
        <f>Raw_Data!M3049</f>
        <v>88</v>
      </c>
      <c r="N3049" s="15">
        <f>Raw_Data!N3049</f>
        <v>84.8</v>
      </c>
      <c r="O3049" s="15">
        <f>Raw_Data!O3049</f>
        <v>131.5</v>
      </c>
      <c r="P3049" s="15" t="str">
        <f>Raw_Data!P3049</f>
        <v>Sprinkler</v>
      </c>
      <c r="Q3049" s="15">
        <f>Raw_Data!Q3049</f>
        <v>118.1</v>
      </c>
      <c r="R3049" s="15">
        <f>Raw_Data!R3049</f>
        <v>4.7300000000000004</v>
      </c>
      <c r="S3049" s="15">
        <f>Raw_Data!S3049</f>
        <v>0.77</v>
      </c>
      <c r="T3049" s="18">
        <f>IF(Raw_Data!T3049="",ROUND(AVERAGEIFS(Raw_Data!$T$2:$T$4001,Raw_Data!$E$2:$E$4001,E3049,Raw_Data!$D$2:$D$4001,D3049),2),IF(Raw_Data!T3049&gt;INDEX(Cleaning_Reference!$F$6:$F$13,MATCH(D3049,Cleaning_Reference!$A$6:$A$13,0)),INDEX(Cleaning_Reference!$F$6:$F$13,MATCH(D3049,Cleaning_Reference!$A$6:$A$13,0)),Raw_Data!T3049))</f>
        <v>3.04</v>
      </c>
      <c r="U3049" s="15">
        <f>Raw_Data!U3049</f>
        <v>34.53</v>
      </c>
      <c r="V3049" s="15">
        <f>Raw_Data!V3049</f>
        <v>20402</v>
      </c>
      <c r="W3049" s="15">
        <f>Raw_Data!W3049</f>
        <v>724429</v>
      </c>
      <c r="X3049" s="15">
        <f>Raw_Data!X3049</f>
        <v>704481</v>
      </c>
      <c r="Y3049" s="15">
        <f>Raw_Data!Y3049</f>
        <v>-19948</v>
      </c>
      <c r="Z3049" s="15">
        <f>Raw_Data!Z3049</f>
        <v>7190</v>
      </c>
      <c r="AA3049" s="15">
        <f>Raw_Data!AA3049</f>
        <v>4.8029999999999999</v>
      </c>
      <c r="AB3049" s="15">
        <f>Raw_Data!AB3049</f>
        <v>41.9</v>
      </c>
      <c r="AC3049" s="19" t="str">
        <f>IF(Raw_Data!G3049="","Yes","No")</f>
        <v>No</v>
      </c>
      <c r="AD3049" s="19" t="str">
        <f>IF(Raw_Data!L3049="","Yes","No")</f>
        <v>No</v>
      </c>
      <c r="AE3049" s="19" t="str">
        <f>IF(Raw_Data!T3049="","Imputed",IF(Raw_Data!T3049&gt;INDEX(Cleaning_Reference!$F$6:$F$13,MATCH(D3049,Cleaning_Reference!$A$6:$A$13,0)),"Capped","Original"))</f>
        <v>Original</v>
      </c>
      <c r="AF3049" s="21">
        <f t="shared" si="47"/>
        <v>34.53</v>
      </c>
    </row>
    <row r="3050" spans="1:32" ht="15" customHeight="1" x14ac:dyDescent="0.3">
      <c r="A3050" s="20" t="str">
        <f>Raw_Data!A3050</f>
        <v>SF13049</v>
      </c>
      <c r="B3050" s="15" t="str">
        <f>Raw_Data!B3050</f>
        <v>Maharashtra</v>
      </c>
      <c r="C3050" s="15" t="str">
        <f>Raw_Data!C3050</f>
        <v>Nalgonda</v>
      </c>
      <c r="D3050" s="15" t="str">
        <f>Raw_Data!D3050</f>
        <v>Maize</v>
      </c>
      <c r="E3050" s="15" t="str">
        <f>Raw_Data!E3050</f>
        <v>Kharif</v>
      </c>
      <c r="F3050" s="15">
        <f>Raw_Data!F3050</f>
        <v>6.06</v>
      </c>
      <c r="G3050" s="18">
        <f>IF(Raw_Data!G3050="",ROUND(AVERAGEIFS(Raw_Data!$G$2:$G$4001,Raw_Data!$E$2:$E$4001,E3050),1),Raw_Data!G3050)</f>
        <v>979</v>
      </c>
      <c r="H3050" s="15">
        <f>Raw_Data!H3050</f>
        <v>30.7</v>
      </c>
      <c r="I3050" s="15">
        <f>Raw_Data!I3050</f>
        <v>72.900000000000006</v>
      </c>
      <c r="J3050" s="15">
        <f>Raw_Data!J3050</f>
        <v>4.9000000000000004</v>
      </c>
      <c r="K3050" s="15">
        <f>Raw_Data!K3050</f>
        <v>7.33</v>
      </c>
      <c r="L3050" s="18">
        <f>IF(Raw_Data!L3050="",ROUND(AVERAGEIFS(Raw_Data!$L$2:$L$4001,Raw_Data!$E$2:$E$4001,E3050),1),Raw_Data!L3050)</f>
        <v>28.6</v>
      </c>
      <c r="M3050" s="15">
        <f>Raw_Data!M3050</f>
        <v>119.9</v>
      </c>
      <c r="N3050" s="15">
        <f>Raw_Data!N3050</f>
        <v>60.1</v>
      </c>
      <c r="O3050" s="15">
        <f>Raw_Data!O3050</f>
        <v>120.6</v>
      </c>
      <c r="P3050" s="15" t="str">
        <f>Raw_Data!P3050</f>
        <v>Drip</v>
      </c>
      <c r="Q3050" s="15">
        <f>Raw_Data!Q3050</f>
        <v>149.80000000000001</v>
      </c>
      <c r="R3050" s="15">
        <f>Raw_Data!R3050</f>
        <v>2.5299999999999998</v>
      </c>
      <c r="S3050" s="15">
        <f>Raw_Data!S3050</f>
        <v>0.85</v>
      </c>
      <c r="T3050" s="18">
        <f>IF(Raw_Data!T3050="",ROUND(AVERAGEIFS(Raw_Data!$T$2:$T$4001,Raw_Data!$E$2:$E$4001,E3050,Raw_Data!$D$2:$D$4001,D3050),2),IF(Raw_Data!T3050&gt;INDEX(Cleaning_Reference!$F$6:$F$13,MATCH(D3050,Cleaning_Reference!$A$6:$A$13,0)),INDEX(Cleaning_Reference!$F$6:$F$13,MATCH(D3050,Cleaning_Reference!$A$6:$A$13,0)),Raw_Data!T3050))</f>
        <v>2.75</v>
      </c>
      <c r="U3050" s="15">
        <f>Raw_Data!U3050</f>
        <v>16.66</v>
      </c>
      <c r="V3050" s="15">
        <f>Raw_Data!V3050</f>
        <v>21304</v>
      </c>
      <c r="W3050" s="15">
        <f>Raw_Data!W3050</f>
        <v>308572</v>
      </c>
      <c r="X3050" s="15">
        <f>Raw_Data!X3050</f>
        <v>354925</v>
      </c>
      <c r="Y3050" s="15">
        <f>Raw_Data!Y3050</f>
        <v>46353</v>
      </c>
      <c r="Z3050" s="15">
        <f>Raw_Data!Z3050</f>
        <v>3092</v>
      </c>
      <c r="AA3050" s="15">
        <f>Raw_Data!AA3050</f>
        <v>5.3879999999999999</v>
      </c>
      <c r="AB3050" s="15">
        <f>Raw_Data!AB3050</f>
        <v>69.2</v>
      </c>
      <c r="AC3050" s="19" t="str">
        <f>IF(Raw_Data!G3050="","Yes","No")</f>
        <v>No</v>
      </c>
      <c r="AD3050" s="19" t="str">
        <f>IF(Raw_Data!L3050="","Yes","No")</f>
        <v>No</v>
      </c>
      <c r="AE3050" s="19" t="str">
        <f>IF(Raw_Data!T3050="","Imputed",IF(Raw_Data!T3050&gt;INDEX(Cleaning_Reference!$F$6:$F$13,MATCH(D3050,Cleaning_Reference!$A$6:$A$13,0)),"Capped","Original"))</f>
        <v>Original</v>
      </c>
      <c r="AF3050" s="21">
        <f t="shared" si="47"/>
        <v>16.670000000000002</v>
      </c>
    </row>
    <row r="3051" spans="1:32" ht="15" customHeight="1" x14ac:dyDescent="0.3">
      <c r="A3051" s="20" t="str">
        <f>Raw_Data!A3051</f>
        <v>SF13050</v>
      </c>
      <c r="B3051" s="15" t="str">
        <f>Raw_Data!B3051</f>
        <v>Telangana</v>
      </c>
      <c r="C3051" s="15" t="str">
        <f>Raw_Data!C3051</f>
        <v>Indore</v>
      </c>
      <c r="D3051" s="15" t="str">
        <f>Raw_Data!D3051</f>
        <v>Groundnut</v>
      </c>
      <c r="E3051" s="15" t="str">
        <f>Raw_Data!E3051</f>
        <v>Rabi</v>
      </c>
      <c r="F3051" s="15">
        <f>Raw_Data!F3051</f>
        <v>6.06</v>
      </c>
      <c r="G3051" s="18">
        <f>IF(Raw_Data!G3051="",ROUND(AVERAGEIFS(Raw_Data!$G$2:$G$4001,Raw_Data!$E$2:$E$4001,E3051),1),Raw_Data!G3051)</f>
        <v>374</v>
      </c>
      <c r="H3051" s="15">
        <f>Raw_Data!H3051</f>
        <v>21.9</v>
      </c>
      <c r="I3051" s="15">
        <f>Raw_Data!I3051</f>
        <v>75.099999999999994</v>
      </c>
      <c r="J3051" s="15">
        <f>Raw_Data!J3051</f>
        <v>7.9</v>
      </c>
      <c r="K3051" s="15">
        <f>Raw_Data!K3051</f>
        <v>6.72</v>
      </c>
      <c r="L3051" s="18">
        <f>IF(Raw_Data!L3051="",ROUND(AVERAGEIFS(Raw_Data!$L$2:$L$4001,Raw_Data!$E$2:$E$4001,E3051),1),Raw_Data!L3051)</f>
        <v>31.8</v>
      </c>
      <c r="M3051" s="15">
        <f>Raw_Data!M3051</f>
        <v>172.6</v>
      </c>
      <c r="N3051" s="15">
        <f>Raw_Data!N3051</f>
        <v>51.8</v>
      </c>
      <c r="O3051" s="15">
        <f>Raw_Data!O3051</f>
        <v>86.4</v>
      </c>
      <c r="P3051" s="15" t="str">
        <f>Raw_Data!P3051</f>
        <v>Drip</v>
      </c>
      <c r="Q3051" s="15">
        <f>Raw_Data!Q3051</f>
        <v>136.4</v>
      </c>
      <c r="R3051" s="15">
        <f>Raw_Data!R3051</f>
        <v>7.47</v>
      </c>
      <c r="S3051" s="15">
        <f>Raw_Data!S3051</f>
        <v>0.76</v>
      </c>
      <c r="T3051" s="18">
        <f>IF(Raw_Data!T3051="",ROUND(AVERAGEIFS(Raw_Data!$T$2:$T$4001,Raw_Data!$E$2:$E$4001,E3051,Raw_Data!$D$2:$D$4001,D3051),2),IF(Raw_Data!T3051&gt;INDEX(Cleaning_Reference!$F$6:$F$13,MATCH(D3051,Cleaning_Reference!$A$6:$A$13,0)),INDEX(Cleaning_Reference!$F$6:$F$13,MATCH(D3051,Cleaning_Reference!$A$6:$A$13,0)),Raw_Data!T3051))</f>
        <v>1.89</v>
      </c>
      <c r="U3051" s="15">
        <f>Raw_Data!U3051</f>
        <v>11.45</v>
      </c>
      <c r="V3051" s="15">
        <f>Raw_Data!V3051</f>
        <v>58276</v>
      </c>
      <c r="W3051" s="15">
        <f>Raw_Data!W3051</f>
        <v>395354</v>
      </c>
      <c r="X3051" s="15">
        <f>Raw_Data!X3051</f>
        <v>667260</v>
      </c>
      <c r="Y3051" s="15">
        <f>Raw_Data!Y3051</f>
        <v>271906</v>
      </c>
      <c r="Z3051" s="15">
        <f>Raw_Data!Z3051</f>
        <v>2578</v>
      </c>
      <c r="AA3051" s="15">
        <f>Raw_Data!AA3051</f>
        <v>4.4409999999999998</v>
      </c>
      <c r="AB3051" s="15">
        <f>Raw_Data!AB3051</f>
        <v>38.9</v>
      </c>
      <c r="AC3051" s="19" t="str">
        <f>IF(Raw_Data!G3051="","Yes","No")</f>
        <v>No</v>
      </c>
      <c r="AD3051" s="19" t="str">
        <f>IF(Raw_Data!L3051="","Yes","No")</f>
        <v>No</v>
      </c>
      <c r="AE3051" s="19" t="str">
        <f>IF(Raw_Data!T3051="","Imputed",IF(Raw_Data!T3051&gt;INDEX(Cleaning_Reference!$F$6:$F$13,MATCH(D3051,Cleaning_Reference!$A$6:$A$13,0)),"Capped","Original"))</f>
        <v>Original</v>
      </c>
      <c r="AF3051" s="21">
        <f t="shared" si="47"/>
        <v>11.45</v>
      </c>
    </row>
    <row r="3052" spans="1:32" ht="15" customHeight="1" x14ac:dyDescent="0.3">
      <c r="A3052" s="20" t="str">
        <f>Raw_Data!A3052</f>
        <v>SF13051</v>
      </c>
      <c r="B3052" s="15" t="str">
        <f>Raw_Data!B3052</f>
        <v>Punjab</v>
      </c>
      <c r="C3052" s="15" t="str">
        <f>Raw_Data!C3052</f>
        <v>Raichur</v>
      </c>
      <c r="D3052" s="15" t="str">
        <f>Raw_Data!D3052</f>
        <v>Cotton</v>
      </c>
      <c r="E3052" s="15" t="str">
        <f>Raw_Data!E3052</f>
        <v>Zaid</v>
      </c>
      <c r="F3052" s="15">
        <f>Raw_Data!F3052</f>
        <v>2.5499999999999998</v>
      </c>
      <c r="G3052" s="18">
        <f>IF(Raw_Data!G3052="",ROUND(AVERAGEIFS(Raw_Data!$G$2:$G$4001,Raw_Data!$E$2:$E$4001,E3052),1),Raw_Data!G3052)</f>
        <v>192.3</v>
      </c>
      <c r="H3052" s="15">
        <f>Raw_Data!H3052</f>
        <v>31.7</v>
      </c>
      <c r="I3052" s="15">
        <f>Raw_Data!I3052</f>
        <v>60</v>
      </c>
      <c r="J3052" s="15">
        <f>Raw_Data!J3052</f>
        <v>9.4</v>
      </c>
      <c r="K3052" s="15">
        <f>Raw_Data!K3052</f>
        <v>6.69</v>
      </c>
      <c r="L3052" s="18">
        <f>IF(Raw_Data!L3052="",ROUND(AVERAGEIFS(Raw_Data!$L$2:$L$4001,Raw_Data!$E$2:$E$4001,E3052),1),Raw_Data!L3052)</f>
        <v>22.1</v>
      </c>
      <c r="M3052" s="15">
        <f>Raw_Data!M3052</f>
        <v>149.4</v>
      </c>
      <c r="N3052" s="15">
        <f>Raw_Data!N3052</f>
        <v>68.8</v>
      </c>
      <c r="O3052" s="15">
        <f>Raw_Data!O3052</f>
        <v>139.80000000000001</v>
      </c>
      <c r="P3052" s="15" t="str">
        <f>Raw_Data!P3052</f>
        <v>Flood</v>
      </c>
      <c r="Q3052" s="15">
        <f>Raw_Data!Q3052</f>
        <v>114.3</v>
      </c>
      <c r="R3052" s="15">
        <f>Raw_Data!R3052</f>
        <v>9.6999999999999993</v>
      </c>
      <c r="S3052" s="15">
        <f>Raw_Data!S3052</f>
        <v>0.85</v>
      </c>
      <c r="T3052" s="18">
        <f>IF(Raw_Data!T3052="",ROUND(AVERAGEIFS(Raw_Data!$T$2:$T$4001,Raw_Data!$E$2:$E$4001,E3052,Raw_Data!$D$2:$D$4001,D3052),2),IF(Raw_Data!T3052&gt;INDEX(Cleaning_Reference!$F$6:$F$13,MATCH(D3052,Cleaning_Reference!$A$6:$A$13,0)),INDEX(Cleaning_Reference!$F$6:$F$13,MATCH(D3052,Cleaning_Reference!$A$6:$A$13,0)),Raw_Data!T3052))</f>
        <v>1.04</v>
      </c>
      <c r="U3052" s="15">
        <f>Raw_Data!U3052</f>
        <v>2.65</v>
      </c>
      <c r="V3052" s="15">
        <f>Raw_Data!V3052</f>
        <v>70168</v>
      </c>
      <c r="W3052" s="15">
        <f>Raw_Data!W3052</f>
        <v>163058</v>
      </c>
      <c r="X3052" s="15">
        <f>Raw_Data!X3052</f>
        <v>185945</v>
      </c>
      <c r="Y3052" s="15">
        <f>Raw_Data!Y3052</f>
        <v>22887</v>
      </c>
      <c r="Z3052" s="15">
        <f>Raw_Data!Z3052</f>
        <v>2441</v>
      </c>
      <c r="AA3052" s="15">
        <f>Raw_Data!AA3052</f>
        <v>1.0860000000000001</v>
      </c>
      <c r="AB3052" s="15">
        <f>Raw_Data!AB3052</f>
        <v>18.2</v>
      </c>
      <c r="AC3052" s="19" t="str">
        <f>IF(Raw_Data!G3052="","Yes","No")</f>
        <v>No</v>
      </c>
      <c r="AD3052" s="19" t="str">
        <f>IF(Raw_Data!L3052="","Yes","No")</f>
        <v>No</v>
      </c>
      <c r="AE3052" s="19" t="str">
        <f>IF(Raw_Data!T3052="","Imputed",IF(Raw_Data!T3052&gt;INDEX(Cleaning_Reference!$F$6:$F$13,MATCH(D3052,Cleaning_Reference!$A$6:$A$13,0)),"Capped","Original"))</f>
        <v>Original</v>
      </c>
      <c r="AF3052" s="21">
        <f t="shared" si="47"/>
        <v>2.65</v>
      </c>
    </row>
    <row r="3053" spans="1:32" ht="15" customHeight="1" x14ac:dyDescent="0.3">
      <c r="A3053" s="20" t="str">
        <f>Raw_Data!A3053</f>
        <v>SF13052</v>
      </c>
      <c r="B3053" s="15" t="str">
        <f>Raw_Data!B3053</f>
        <v>Karnataka</v>
      </c>
      <c r="C3053" s="15" t="str">
        <f>Raw_Data!C3053</f>
        <v>Raichur</v>
      </c>
      <c r="D3053" s="15" t="str">
        <f>Raw_Data!D3053</f>
        <v>Rice</v>
      </c>
      <c r="E3053" s="15" t="str">
        <f>Raw_Data!E3053</f>
        <v>Rabi</v>
      </c>
      <c r="F3053" s="15">
        <f>Raw_Data!F3053</f>
        <v>12.49</v>
      </c>
      <c r="G3053" s="18">
        <f>IF(Raw_Data!G3053="",ROUND(AVERAGEIFS(Raw_Data!$G$2:$G$4001,Raw_Data!$E$2:$E$4001,E3053),1),Raw_Data!G3053)</f>
        <v>583</v>
      </c>
      <c r="H3053" s="15">
        <f>Raw_Data!H3053</f>
        <v>23.8</v>
      </c>
      <c r="I3053" s="15">
        <f>Raw_Data!I3053</f>
        <v>63.6</v>
      </c>
      <c r="J3053" s="15">
        <f>Raw_Data!J3053</f>
        <v>7.1</v>
      </c>
      <c r="K3053" s="15">
        <f>Raw_Data!K3053</f>
        <v>6.17</v>
      </c>
      <c r="L3053" s="18">
        <f>IF(Raw_Data!L3053="",ROUND(AVERAGEIFS(Raw_Data!$L$2:$L$4001,Raw_Data!$E$2:$E$4001,E3053),1),Raw_Data!L3053)</f>
        <v>20.3</v>
      </c>
      <c r="M3053" s="15">
        <f>Raw_Data!M3053</f>
        <v>158.9</v>
      </c>
      <c r="N3053" s="15">
        <f>Raw_Data!N3053</f>
        <v>36.799999999999997</v>
      </c>
      <c r="O3053" s="15">
        <f>Raw_Data!O3053</f>
        <v>67.7</v>
      </c>
      <c r="P3053" s="15" t="str">
        <f>Raw_Data!P3053</f>
        <v>Drip</v>
      </c>
      <c r="Q3053" s="15">
        <f>Raw_Data!Q3053</f>
        <v>272.89999999999998</v>
      </c>
      <c r="R3053" s="15">
        <f>Raw_Data!R3053</f>
        <v>4.9000000000000004</v>
      </c>
      <c r="S3053" s="15">
        <f>Raw_Data!S3053</f>
        <v>0.91</v>
      </c>
      <c r="T3053" s="18">
        <f>IF(Raw_Data!T3053="",ROUND(AVERAGEIFS(Raw_Data!$T$2:$T$4001,Raw_Data!$E$2:$E$4001,E3053,Raw_Data!$D$2:$D$4001,D3053),2),IF(Raw_Data!T3053&gt;INDEX(Cleaning_Reference!$F$6:$F$13,MATCH(D3053,Cleaning_Reference!$A$6:$A$13,0)),INDEX(Cleaning_Reference!$F$6:$F$13,MATCH(D3053,Cleaning_Reference!$A$6:$A$13,0)),Raw_Data!T3053))</f>
        <v>3.09</v>
      </c>
      <c r="U3053" s="15">
        <f>Raw_Data!U3053</f>
        <v>38.590000000000003</v>
      </c>
      <c r="V3053" s="15">
        <f>Raw_Data!V3053</f>
        <v>23109</v>
      </c>
      <c r="W3053" s="15">
        <f>Raw_Data!W3053</f>
        <v>860710</v>
      </c>
      <c r="X3053" s="15">
        <f>Raw_Data!X3053</f>
        <v>891776</v>
      </c>
      <c r="Y3053" s="15">
        <f>Raw_Data!Y3053</f>
        <v>31066</v>
      </c>
      <c r="Z3053" s="15">
        <f>Raw_Data!Z3053</f>
        <v>15228</v>
      </c>
      <c r="AA3053" s="15">
        <f>Raw_Data!AA3053</f>
        <v>2.5339999999999998</v>
      </c>
      <c r="AB3053" s="15">
        <f>Raw_Data!AB3053</f>
        <v>47.3</v>
      </c>
      <c r="AC3053" s="19" t="str">
        <f>IF(Raw_Data!G3053="","Yes","No")</f>
        <v>No</v>
      </c>
      <c r="AD3053" s="19" t="str">
        <f>IF(Raw_Data!L3053="","Yes","No")</f>
        <v>No</v>
      </c>
      <c r="AE3053" s="19" t="str">
        <f>IF(Raw_Data!T3053="","Imputed",IF(Raw_Data!T3053&gt;INDEX(Cleaning_Reference!$F$6:$F$13,MATCH(D3053,Cleaning_Reference!$A$6:$A$13,0)),"Capped","Original"))</f>
        <v>Original</v>
      </c>
      <c r="AF3053" s="21">
        <f t="shared" si="47"/>
        <v>38.590000000000003</v>
      </c>
    </row>
    <row r="3054" spans="1:32" ht="15" customHeight="1" x14ac:dyDescent="0.3">
      <c r="A3054" s="20" t="str">
        <f>Raw_Data!A3054</f>
        <v>SF13053</v>
      </c>
      <c r="B3054" s="15" t="str">
        <f>Raw_Data!B3054</f>
        <v>Telangana</v>
      </c>
      <c r="C3054" s="15" t="str">
        <f>Raw_Data!C3054</f>
        <v>Indore</v>
      </c>
      <c r="D3054" s="15" t="str">
        <f>Raw_Data!D3054</f>
        <v>Cotton</v>
      </c>
      <c r="E3054" s="15" t="str">
        <f>Raw_Data!E3054</f>
        <v>Zaid</v>
      </c>
      <c r="F3054" s="15">
        <f>Raw_Data!F3054</f>
        <v>13.94</v>
      </c>
      <c r="G3054" s="18">
        <f>IF(Raw_Data!G3054="",ROUND(AVERAGEIFS(Raw_Data!$G$2:$G$4001,Raw_Data!$E$2:$E$4001,E3054),1),Raw_Data!G3054)</f>
        <v>442.7</v>
      </c>
      <c r="H3054" s="15">
        <f>Raw_Data!H3054</f>
        <v>27.6</v>
      </c>
      <c r="I3054" s="15">
        <f>Raw_Data!I3054</f>
        <v>42.8</v>
      </c>
      <c r="J3054" s="15">
        <f>Raw_Data!J3054</f>
        <v>7.7</v>
      </c>
      <c r="K3054" s="15">
        <f>Raw_Data!K3054</f>
        <v>7.37</v>
      </c>
      <c r="L3054" s="18">
        <f>IF(Raw_Data!L3054="",ROUND(AVERAGEIFS(Raw_Data!$L$2:$L$4001,Raw_Data!$E$2:$E$4001,E3054),1),Raw_Data!L3054)</f>
        <v>10.6</v>
      </c>
      <c r="M3054" s="15">
        <f>Raw_Data!M3054</f>
        <v>105.7</v>
      </c>
      <c r="N3054" s="15">
        <f>Raw_Data!N3054</f>
        <v>91.3</v>
      </c>
      <c r="O3054" s="15">
        <f>Raw_Data!O3054</f>
        <v>96.5</v>
      </c>
      <c r="P3054" s="15" t="str">
        <f>Raw_Data!P3054</f>
        <v>Drip</v>
      </c>
      <c r="Q3054" s="15">
        <f>Raw_Data!Q3054</f>
        <v>243.8</v>
      </c>
      <c r="R3054" s="15">
        <f>Raw_Data!R3054</f>
        <v>6.94</v>
      </c>
      <c r="S3054" s="15">
        <f>Raw_Data!S3054</f>
        <v>0.93</v>
      </c>
      <c r="T3054" s="18">
        <f>IF(Raw_Data!T3054="",ROUND(AVERAGEIFS(Raw_Data!$T$2:$T$4001,Raw_Data!$E$2:$E$4001,E3054,Raw_Data!$D$2:$D$4001,D3054),2),IF(Raw_Data!T3054&gt;INDEX(Cleaning_Reference!$F$6:$F$13,MATCH(D3054,Cleaning_Reference!$A$6:$A$13,0)),INDEX(Cleaning_Reference!$F$6:$F$13,MATCH(D3054,Cleaning_Reference!$A$6:$A$13,0)),Raw_Data!T3054))</f>
        <v>1</v>
      </c>
      <c r="U3054" s="15">
        <f>Raw_Data!U3054</f>
        <v>13.94</v>
      </c>
      <c r="V3054" s="15">
        <f>Raw_Data!V3054</f>
        <v>62634</v>
      </c>
      <c r="W3054" s="15">
        <f>Raw_Data!W3054</f>
        <v>1044648</v>
      </c>
      <c r="X3054" s="15">
        <f>Raw_Data!X3054</f>
        <v>873118</v>
      </c>
      <c r="Y3054" s="15">
        <f>Raw_Data!Y3054</f>
        <v>-171530</v>
      </c>
      <c r="Z3054" s="15">
        <f>Raw_Data!Z3054</f>
        <v>9239</v>
      </c>
      <c r="AA3054" s="15">
        <f>Raw_Data!AA3054</f>
        <v>1.5089999999999999</v>
      </c>
      <c r="AB3054" s="15">
        <f>Raw_Data!AB3054</f>
        <v>37.700000000000003</v>
      </c>
      <c r="AC3054" s="19" t="str">
        <f>IF(Raw_Data!G3054="","Yes","No")</f>
        <v>No</v>
      </c>
      <c r="AD3054" s="19" t="str">
        <f>IF(Raw_Data!L3054="","Yes","No")</f>
        <v>No</v>
      </c>
      <c r="AE3054" s="19" t="str">
        <f>IF(Raw_Data!T3054="","Imputed",IF(Raw_Data!T3054&gt;INDEX(Cleaning_Reference!$F$6:$F$13,MATCH(D3054,Cleaning_Reference!$A$6:$A$13,0)),"Capped","Original"))</f>
        <v>Original</v>
      </c>
      <c r="AF3054" s="21">
        <f t="shared" si="47"/>
        <v>13.94</v>
      </c>
    </row>
    <row r="3055" spans="1:32" ht="15" customHeight="1" x14ac:dyDescent="0.3">
      <c r="A3055" s="20" t="str">
        <f>Raw_Data!A3055</f>
        <v>SF13054</v>
      </c>
      <c r="B3055" s="15" t="str">
        <f>Raw_Data!B3055</f>
        <v>Karnataka</v>
      </c>
      <c r="C3055" s="15" t="str">
        <f>Raw_Data!C3055</f>
        <v>Krishna</v>
      </c>
      <c r="D3055" s="15" t="str">
        <f>Raw_Data!D3055</f>
        <v>Cotton</v>
      </c>
      <c r="E3055" s="15" t="str">
        <f>Raw_Data!E3055</f>
        <v>Rabi</v>
      </c>
      <c r="F3055" s="15">
        <f>Raw_Data!F3055</f>
        <v>3.48</v>
      </c>
      <c r="G3055" s="18">
        <f>IF(Raw_Data!G3055="",ROUND(AVERAGEIFS(Raw_Data!$G$2:$G$4001,Raw_Data!$E$2:$E$4001,E3055),1),Raw_Data!G3055)</f>
        <v>640.9</v>
      </c>
      <c r="H3055" s="15">
        <f>Raw_Data!H3055</f>
        <v>19.600000000000001</v>
      </c>
      <c r="I3055" s="15">
        <f>Raw_Data!I3055</f>
        <v>63.4</v>
      </c>
      <c r="J3055" s="15">
        <f>Raw_Data!J3055</f>
        <v>6.6</v>
      </c>
      <c r="K3055" s="15">
        <f>Raw_Data!K3055</f>
        <v>6.74</v>
      </c>
      <c r="L3055" s="18">
        <f>IF(Raw_Data!L3055="",ROUND(AVERAGEIFS(Raw_Data!$L$2:$L$4001,Raw_Data!$E$2:$E$4001,E3055),1),Raw_Data!L3055)</f>
        <v>22.2</v>
      </c>
      <c r="M3055" s="15">
        <f>Raw_Data!M3055</f>
        <v>113.3</v>
      </c>
      <c r="N3055" s="15">
        <f>Raw_Data!N3055</f>
        <v>82.2</v>
      </c>
      <c r="O3055" s="15">
        <f>Raw_Data!O3055</f>
        <v>118</v>
      </c>
      <c r="P3055" s="15" t="str">
        <f>Raw_Data!P3055</f>
        <v>Drip</v>
      </c>
      <c r="Q3055" s="15">
        <f>Raw_Data!Q3055</f>
        <v>188.9</v>
      </c>
      <c r="R3055" s="15">
        <f>Raw_Data!R3055</f>
        <v>5.01</v>
      </c>
      <c r="S3055" s="15">
        <f>Raw_Data!S3055</f>
        <v>0.87</v>
      </c>
      <c r="T3055" s="18">
        <f>IF(Raw_Data!T3055="",ROUND(AVERAGEIFS(Raw_Data!$T$2:$T$4001,Raw_Data!$E$2:$E$4001,E3055,Raw_Data!$D$2:$D$4001,D3055),2),IF(Raw_Data!T3055&gt;INDEX(Cleaning_Reference!$F$6:$F$13,MATCH(D3055,Cleaning_Reference!$A$6:$A$13,0)),INDEX(Cleaning_Reference!$F$6:$F$13,MATCH(D3055,Cleaning_Reference!$A$6:$A$13,0)),Raw_Data!T3055))</f>
        <v>2.09</v>
      </c>
      <c r="U3055" s="15">
        <f>Raw_Data!U3055</f>
        <v>7.27</v>
      </c>
      <c r="V3055" s="15">
        <f>Raw_Data!V3055</f>
        <v>69721</v>
      </c>
      <c r="W3055" s="15">
        <f>Raw_Data!W3055</f>
        <v>285579</v>
      </c>
      <c r="X3055" s="15">
        <f>Raw_Data!X3055</f>
        <v>506872</v>
      </c>
      <c r="Y3055" s="15">
        <f>Raw_Data!Y3055</f>
        <v>221293</v>
      </c>
      <c r="Z3055" s="15">
        <f>Raw_Data!Z3055</f>
        <v>2230</v>
      </c>
      <c r="AA3055" s="15">
        <f>Raw_Data!AA3055</f>
        <v>3.26</v>
      </c>
      <c r="AB3055" s="15">
        <f>Raw_Data!AB3055</f>
        <v>42.7</v>
      </c>
      <c r="AC3055" s="19" t="str">
        <f>IF(Raw_Data!G3055="","Yes","No")</f>
        <v>No</v>
      </c>
      <c r="AD3055" s="19" t="str">
        <f>IF(Raw_Data!L3055="","Yes","No")</f>
        <v>No</v>
      </c>
      <c r="AE3055" s="19" t="str">
        <f>IF(Raw_Data!T3055="","Imputed",IF(Raw_Data!T3055&gt;INDEX(Cleaning_Reference!$F$6:$F$13,MATCH(D3055,Cleaning_Reference!$A$6:$A$13,0)),"Capped","Original"))</f>
        <v>Original</v>
      </c>
      <c r="AF3055" s="21">
        <f t="shared" si="47"/>
        <v>7.27</v>
      </c>
    </row>
    <row r="3056" spans="1:32" ht="15" customHeight="1" x14ac:dyDescent="0.3">
      <c r="A3056" s="20" t="str">
        <f>Raw_Data!A3056</f>
        <v>SF13055</v>
      </c>
      <c r="B3056" s="15" t="str">
        <f>Raw_Data!B3056</f>
        <v>Madhya Pradesh</v>
      </c>
      <c r="C3056" s="15" t="str">
        <f>Raw_Data!C3056</f>
        <v>Krishna</v>
      </c>
      <c r="D3056" s="15" t="str">
        <f>Raw_Data!D3056</f>
        <v>Groundnut</v>
      </c>
      <c r="E3056" s="15" t="str">
        <f>Raw_Data!E3056</f>
        <v>Kharif</v>
      </c>
      <c r="F3056" s="15">
        <f>Raw_Data!F3056</f>
        <v>8.3699999999999992</v>
      </c>
      <c r="G3056" s="18">
        <f>IF(Raw_Data!G3056="",ROUND(AVERAGEIFS(Raw_Data!$G$2:$G$4001,Raw_Data!$E$2:$E$4001,E3056),1),Raw_Data!G3056)</f>
        <v>925.9</v>
      </c>
      <c r="H3056" s="15">
        <f>Raw_Data!H3056</f>
        <v>30.7</v>
      </c>
      <c r="I3056" s="15">
        <f>Raw_Data!I3056</f>
        <v>77.099999999999994</v>
      </c>
      <c r="J3056" s="15">
        <f>Raw_Data!J3056</f>
        <v>6.6</v>
      </c>
      <c r="K3056" s="15">
        <f>Raw_Data!K3056</f>
        <v>5.73</v>
      </c>
      <c r="L3056" s="18">
        <f>IF(Raw_Data!L3056="",ROUND(AVERAGEIFS(Raw_Data!$L$2:$L$4001,Raw_Data!$E$2:$E$4001,E3056),1),Raw_Data!L3056)</f>
        <v>36.1</v>
      </c>
      <c r="M3056" s="15">
        <f>Raw_Data!M3056</f>
        <v>194</v>
      </c>
      <c r="N3056" s="15">
        <f>Raw_Data!N3056</f>
        <v>83.8</v>
      </c>
      <c r="O3056" s="15">
        <f>Raw_Data!O3056</f>
        <v>135.5</v>
      </c>
      <c r="P3056" s="15" t="str">
        <f>Raw_Data!P3056</f>
        <v>Flood</v>
      </c>
      <c r="Q3056" s="15">
        <f>Raw_Data!Q3056</f>
        <v>248</v>
      </c>
      <c r="R3056" s="15">
        <f>Raw_Data!R3056</f>
        <v>4.8600000000000003</v>
      </c>
      <c r="S3056" s="15">
        <f>Raw_Data!S3056</f>
        <v>0.92</v>
      </c>
      <c r="T3056" s="18">
        <f>IF(Raw_Data!T3056="",ROUND(AVERAGEIFS(Raw_Data!$T$2:$T$4001,Raw_Data!$E$2:$E$4001,E3056,Raw_Data!$D$2:$D$4001,D3056),2),IF(Raw_Data!T3056&gt;INDEX(Cleaning_Reference!$F$6:$F$13,MATCH(D3056,Cleaning_Reference!$A$6:$A$13,0)),INDEX(Cleaning_Reference!$F$6:$F$13,MATCH(D3056,Cleaning_Reference!$A$6:$A$13,0)),Raw_Data!T3056))</f>
        <v>0.64</v>
      </c>
      <c r="U3056" s="15">
        <f>Raw_Data!U3056</f>
        <v>5.36</v>
      </c>
      <c r="V3056" s="15">
        <f>Raw_Data!V3056</f>
        <v>58314</v>
      </c>
      <c r="W3056" s="15">
        <f>Raw_Data!W3056</f>
        <v>628566</v>
      </c>
      <c r="X3056" s="15">
        <f>Raw_Data!X3056</f>
        <v>312563</v>
      </c>
      <c r="Y3056" s="15">
        <f>Raw_Data!Y3056</f>
        <v>-316003</v>
      </c>
      <c r="Z3056" s="15">
        <f>Raw_Data!Z3056</f>
        <v>5780</v>
      </c>
      <c r="AA3056" s="15">
        <f>Raw_Data!AA3056</f>
        <v>0.92700000000000005</v>
      </c>
      <c r="AB3056" s="15">
        <f>Raw_Data!AB3056</f>
        <v>71.400000000000006</v>
      </c>
      <c r="AC3056" s="19" t="str">
        <f>IF(Raw_Data!G3056="","Yes","No")</f>
        <v>No</v>
      </c>
      <c r="AD3056" s="19" t="str">
        <f>IF(Raw_Data!L3056="","Yes","No")</f>
        <v>No</v>
      </c>
      <c r="AE3056" s="19" t="str">
        <f>IF(Raw_Data!T3056="","Imputed",IF(Raw_Data!T3056&gt;INDEX(Cleaning_Reference!$F$6:$F$13,MATCH(D3056,Cleaning_Reference!$A$6:$A$13,0)),"Capped","Original"))</f>
        <v>Original</v>
      </c>
      <c r="AF3056" s="21">
        <f t="shared" si="47"/>
        <v>5.36</v>
      </c>
    </row>
    <row r="3057" spans="1:32" ht="15" customHeight="1" x14ac:dyDescent="0.3">
      <c r="A3057" s="20" t="str">
        <f>Raw_Data!A3057</f>
        <v>SF13056</v>
      </c>
      <c r="B3057" s="15" t="str">
        <f>Raw_Data!B3057</f>
        <v>Maharashtra</v>
      </c>
      <c r="C3057" s="15" t="str">
        <f>Raw_Data!C3057</f>
        <v>Krishna</v>
      </c>
      <c r="D3057" s="15" t="str">
        <f>Raw_Data!D3057</f>
        <v>Chilli</v>
      </c>
      <c r="E3057" s="15" t="str">
        <f>Raw_Data!E3057</f>
        <v>Zaid</v>
      </c>
      <c r="F3057" s="15">
        <f>Raw_Data!F3057</f>
        <v>14.29</v>
      </c>
      <c r="G3057" s="18">
        <f>IF(Raw_Data!G3057="",ROUND(AVERAGEIFS(Raw_Data!$G$2:$G$4001,Raw_Data!$E$2:$E$4001,E3057),1),Raw_Data!G3057)</f>
        <v>213.9</v>
      </c>
      <c r="H3057" s="15">
        <f>Raw_Data!H3057</f>
        <v>31.2</v>
      </c>
      <c r="I3057" s="15">
        <f>Raw_Data!I3057</f>
        <v>52.4</v>
      </c>
      <c r="J3057" s="15">
        <f>Raw_Data!J3057</f>
        <v>11</v>
      </c>
      <c r="K3057" s="15">
        <f>Raw_Data!K3057</f>
        <v>5.2</v>
      </c>
      <c r="L3057" s="18">
        <f>IF(Raw_Data!L3057="",ROUND(AVERAGEIFS(Raw_Data!$L$2:$L$4001,Raw_Data!$E$2:$E$4001,E3057),1),Raw_Data!L3057)</f>
        <v>22.5</v>
      </c>
      <c r="M3057" s="15">
        <f>Raw_Data!M3057</f>
        <v>74.8</v>
      </c>
      <c r="N3057" s="15">
        <f>Raw_Data!N3057</f>
        <v>56.1</v>
      </c>
      <c r="O3057" s="15">
        <f>Raw_Data!O3057</f>
        <v>73.2</v>
      </c>
      <c r="P3057" s="15" t="str">
        <f>Raw_Data!P3057</f>
        <v>Drip</v>
      </c>
      <c r="Q3057" s="15">
        <f>Raw_Data!Q3057</f>
        <v>241.1</v>
      </c>
      <c r="R3057" s="15">
        <f>Raw_Data!R3057</f>
        <v>5.81</v>
      </c>
      <c r="S3057" s="15">
        <f>Raw_Data!S3057</f>
        <v>0.82</v>
      </c>
      <c r="T3057" s="18">
        <f>IF(Raw_Data!T3057="",ROUND(AVERAGEIFS(Raw_Data!$T$2:$T$4001,Raw_Data!$E$2:$E$4001,E3057,Raw_Data!$D$2:$D$4001,D3057),2),IF(Raw_Data!T3057&gt;INDEX(Cleaning_Reference!$F$6:$F$13,MATCH(D3057,Cleaning_Reference!$A$6:$A$13,0)),INDEX(Cleaning_Reference!$F$6:$F$13,MATCH(D3057,Cleaning_Reference!$A$6:$A$13,0)),Raw_Data!T3057))</f>
        <v>0.3</v>
      </c>
      <c r="U3057" s="15">
        <f>Raw_Data!U3057</f>
        <v>4.29</v>
      </c>
      <c r="V3057" s="15">
        <f>Raw_Data!V3057</f>
        <v>95583</v>
      </c>
      <c r="W3057" s="15">
        <f>Raw_Data!W3057</f>
        <v>1056159</v>
      </c>
      <c r="X3057" s="15">
        <f>Raw_Data!X3057</f>
        <v>410051</v>
      </c>
      <c r="Y3057" s="15">
        <f>Raw_Data!Y3057</f>
        <v>-646108</v>
      </c>
      <c r="Z3057" s="15">
        <f>Raw_Data!Z3057</f>
        <v>8337</v>
      </c>
      <c r="AA3057" s="15">
        <f>Raw_Data!AA3057</f>
        <v>0.51500000000000001</v>
      </c>
      <c r="AB3057" s="15">
        <f>Raw_Data!AB3057</f>
        <v>36</v>
      </c>
      <c r="AC3057" s="19" t="str">
        <f>IF(Raw_Data!G3057="","Yes","No")</f>
        <v>No</v>
      </c>
      <c r="AD3057" s="19" t="str">
        <f>IF(Raw_Data!L3057="","Yes","No")</f>
        <v>No</v>
      </c>
      <c r="AE3057" s="19" t="str">
        <f>IF(Raw_Data!T3057="","Imputed",IF(Raw_Data!T3057&gt;INDEX(Cleaning_Reference!$F$6:$F$13,MATCH(D3057,Cleaning_Reference!$A$6:$A$13,0)),"Capped","Original"))</f>
        <v>Original</v>
      </c>
      <c r="AF3057" s="21">
        <f t="shared" si="47"/>
        <v>4.29</v>
      </c>
    </row>
    <row r="3058" spans="1:32" ht="15" customHeight="1" x14ac:dyDescent="0.3">
      <c r="A3058" s="20" t="str">
        <f>Raw_Data!A3058</f>
        <v>SF13057</v>
      </c>
      <c r="B3058" s="15" t="str">
        <f>Raw_Data!B3058</f>
        <v>Tamil Nadu</v>
      </c>
      <c r="C3058" s="15" t="str">
        <f>Raw_Data!C3058</f>
        <v>Krishna</v>
      </c>
      <c r="D3058" s="15" t="str">
        <f>Raw_Data!D3058</f>
        <v>Rice</v>
      </c>
      <c r="E3058" s="15" t="str">
        <f>Raw_Data!E3058</f>
        <v>Rabi</v>
      </c>
      <c r="F3058" s="15">
        <f>Raw_Data!F3058</f>
        <v>13.42</v>
      </c>
      <c r="G3058" s="18">
        <f>IF(Raw_Data!G3058="",ROUND(AVERAGEIFS(Raw_Data!$G$2:$G$4001,Raw_Data!$E$2:$E$4001,E3058),1),Raw_Data!G3058)</f>
        <v>568.79999999999995</v>
      </c>
      <c r="H3058" s="15">
        <f>Raw_Data!H3058</f>
        <v>21.1</v>
      </c>
      <c r="I3058" s="15">
        <f>Raw_Data!I3058</f>
        <v>44.2</v>
      </c>
      <c r="J3058" s="15">
        <f>Raw_Data!J3058</f>
        <v>5.6</v>
      </c>
      <c r="K3058" s="15">
        <f>Raw_Data!K3058</f>
        <v>5.93</v>
      </c>
      <c r="L3058" s="18">
        <f>IF(Raw_Data!L3058="",ROUND(AVERAGEIFS(Raw_Data!$L$2:$L$4001,Raw_Data!$E$2:$E$4001,E3058),1),Raw_Data!L3058)</f>
        <v>30.2</v>
      </c>
      <c r="M3058" s="15">
        <f>Raw_Data!M3058</f>
        <v>127</v>
      </c>
      <c r="N3058" s="15">
        <f>Raw_Data!N3058</f>
        <v>68.8</v>
      </c>
      <c r="O3058" s="15">
        <f>Raw_Data!O3058</f>
        <v>47.5</v>
      </c>
      <c r="P3058" s="15" t="str">
        <f>Raw_Data!P3058</f>
        <v>Flood</v>
      </c>
      <c r="Q3058" s="15">
        <f>Raw_Data!Q3058</f>
        <v>147.69999999999999</v>
      </c>
      <c r="R3058" s="15">
        <f>Raw_Data!R3058</f>
        <v>2.97</v>
      </c>
      <c r="S3058" s="15">
        <f>Raw_Data!S3058</f>
        <v>1</v>
      </c>
      <c r="T3058" s="18">
        <f>IF(Raw_Data!T3058="",ROUND(AVERAGEIFS(Raw_Data!$T$2:$T$4001,Raw_Data!$E$2:$E$4001,E3058,Raw_Data!$D$2:$D$4001,D3058),2),IF(Raw_Data!T3058&gt;INDEX(Cleaning_Reference!$F$6:$F$13,MATCH(D3058,Cleaning_Reference!$A$6:$A$13,0)),INDEX(Cleaning_Reference!$F$6:$F$13,MATCH(D3058,Cleaning_Reference!$A$6:$A$13,0)),Raw_Data!T3058))</f>
        <v>1.47</v>
      </c>
      <c r="U3058" s="15">
        <f>Raw_Data!U3058</f>
        <v>19.73</v>
      </c>
      <c r="V3058" s="15">
        <f>Raw_Data!V3058</f>
        <v>22803</v>
      </c>
      <c r="W3058" s="15">
        <f>Raw_Data!W3058</f>
        <v>869823</v>
      </c>
      <c r="X3058" s="15">
        <f>Raw_Data!X3058</f>
        <v>449903</v>
      </c>
      <c r="Y3058" s="15">
        <f>Raw_Data!Y3058</f>
        <v>-419920</v>
      </c>
      <c r="Z3058" s="15">
        <f>Raw_Data!Z3058</f>
        <v>26316</v>
      </c>
      <c r="AA3058" s="15">
        <f>Raw_Data!AA3058</f>
        <v>0.75</v>
      </c>
      <c r="AB3058" s="15">
        <f>Raw_Data!AB3058</f>
        <v>50</v>
      </c>
      <c r="AC3058" s="19" t="str">
        <f>IF(Raw_Data!G3058="","Yes","No")</f>
        <v>No</v>
      </c>
      <c r="AD3058" s="19" t="str">
        <f>IF(Raw_Data!L3058="","Yes","No")</f>
        <v>No</v>
      </c>
      <c r="AE3058" s="19" t="str">
        <f>IF(Raw_Data!T3058="","Imputed",IF(Raw_Data!T3058&gt;INDEX(Cleaning_Reference!$F$6:$F$13,MATCH(D3058,Cleaning_Reference!$A$6:$A$13,0)),"Capped","Original"))</f>
        <v>Original</v>
      </c>
      <c r="AF3058" s="21">
        <f t="shared" si="47"/>
        <v>19.73</v>
      </c>
    </row>
    <row r="3059" spans="1:32" ht="15" customHeight="1" x14ac:dyDescent="0.3">
      <c r="A3059" s="20" t="str">
        <f>Raw_Data!A3059</f>
        <v>SF13058</v>
      </c>
      <c r="B3059" s="15" t="str">
        <f>Raw_Data!B3059</f>
        <v>Maharashtra</v>
      </c>
      <c r="C3059" s="15" t="str">
        <f>Raw_Data!C3059</f>
        <v>Nalgonda</v>
      </c>
      <c r="D3059" s="15" t="str">
        <f>Raw_Data!D3059</f>
        <v>Pulses</v>
      </c>
      <c r="E3059" s="15" t="str">
        <f>Raw_Data!E3059</f>
        <v>Rabi</v>
      </c>
      <c r="F3059" s="15">
        <f>Raw_Data!F3059</f>
        <v>12.21</v>
      </c>
      <c r="G3059" s="18">
        <f>IF(Raw_Data!G3059="",ROUND(AVERAGEIFS(Raw_Data!$G$2:$G$4001,Raw_Data!$E$2:$E$4001,E3059),1),Raw_Data!G3059)</f>
        <v>482.1</v>
      </c>
      <c r="H3059" s="15">
        <f>Raw_Data!H3059</f>
        <v>17.899999999999999</v>
      </c>
      <c r="I3059" s="15">
        <f>Raw_Data!I3059</f>
        <v>68</v>
      </c>
      <c r="J3059" s="15">
        <f>Raw_Data!J3059</f>
        <v>8</v>
      </c>
      <c r="K3059" s="15">
        <f>Raw_Data!K3059</f>
        <v>6.33</v>
      </c>
      <c r="L3059" s="18">
        <f>IF(Raw_Data!L3059="",ROUND(AVERAGEIFS(Raw_Data!$L$2:$L$4001,Raw_Data!$E$2:$E$4001,E3059),1),Raw_Data!L3059)</f>
        <v>28.7</v>
      </c>
      <c r="M3059" s="15">
        <f>Raw_Data!M3059</f>
        <v>92.3</v>
      </c>
      <c r="N3059" s="15">
        <f>Raw_Data!N3059</f>
        <v>37.6</v>
      </c>
      <c r="O3059" s="15">
        <f>Raw_Data!O3059</f>
        <v>111.5</v>
      </c>
      <c r="P3059" s="15" t="str">
        <f>Raw_Data!P3059</f>
        <v>Rainfed</v>
      </c>
      <c r="Q3059" s="15">
        <f>Raw_Data!Q3059</f>
        <v>104.1</v>
      </c>
      <c r="R3059" s="15">
        <f>Raw_Data!R3059</f>
        <v>6.71</v>
      </c>
      <c r="S3059" s="15">
        <f>Raw_Data!S3059</f>
        <v>0.94</v>
      </c>
      <c r="T3059" s="18">
        <f>IF(Raw_Data!T3059="",ROUND(AVERAGEIFS(Raw_Data!$T$2:$T$4001,Raw_Data!$E$2:$E$4001,E3059,Raw_Data!$D$2:$D$4001,D3059),2),IF(Raw_Data!T3059&gt;INDEX(Cleaning_Reference!$F$6:$F$13,MATCH(D3059,Cleaning_Reference!$A$6:$A$13,0)),INDEX(Cleaning_Reference!$F$6:$F$13,MATCH(D3059,Cleaning_Reference!$A$6:$A$13,0)),Raw_Data!T3059))</f>
        <v>0.83</v>
      </c>
      <c r="U3059" s="15">
        <f>Raw_Data!U3059</f>
        <v>10.130000000000001</v>
      </c>
      <c r="V3059" s="15">
        <f>Raw_Data!V3059</f>
        <v>79020</v>
      </c>
      <c r="W3059" s="15">
        <f>Raw_Data!W3059</f>
        <v>796019</v>
      </c>
      <c r="X3059" s="15">
        <f>Raw_Data!X3059</f>
        <v>800473</v>
      </c>
      <c r="Y3059" s="15">
        <f>Raw_Data!Y3059</f>
        <v>4454</v>
      </c>
      <c r="Z3059" s="15">
        <f>Raw_Data!Z3059</f>
        <v>2445</v>
      </c>
      <c r="AA3059" s="15">
        <f>Raw_Data!AA3059</f>
        <v>4.1429999999999998</v>
      </c>
      <c r="AB3059" s="15">
        <f>Raw_Data!AB3059</f>
        <v>38.4</v>
      </c>
      <c r="AC3059" s="19" t="str">
        <f>IF(Raw_Data!G3059="","Yes","No")</f>
        <v>No</v>
      </c>
      <c r="AD3059" s="19" t="str">
        <f>IF(Raw_Data!L3059="","Yes","No")</f>
        <v>No</v>
      </c>
      <c r="AE3059" s="19" t="str">
        <f>IF(Raw_Data!T3059="","Imputed",IF(Raw_Data!T3059&gt;INDEX(Cleaning_Reference!$F$6:$F$13,MATCH(D3059,Cleaning_Reference!$A$6:$A$13,0)),"Capped","Original"))</f>
        <v>Original</v>
      </c>
      <c r="AF3059" s="21">
        <f t="shared" si="47"/>
        <v>10.130000000000001</v>
      </c>
    </row>
    <row r="3060" spans="1:32" ht="15" customHeight="1" x14ac:dyDescent="0.3">
      <c r="A3060" s="20" t="str">
        <f>Raw_Data!A3060</f>
        <v>SF13059</v>
      </c>
      <c r="B3060" s="15" t="str">
        <f>Raw_Data!B3060</f>
        <v>Telangana</v>
      </c>
      <c r="C3060" s="15" t="str">
        <f>Raw_Data!C3060</f>
        <v>Warangal</v>
      </c>
      <c r="D3060" s="15" t="str">
        <f>Raw_Data!D3060</f>
        <v>Rice</v>
      </c>
      <c r="E3060" s="15" t="str">
        <f>Raw_Data!E3060</f>
        <v>Rabi</v>
      </c>
      <c r="F3060" s="15">
        <f>Raw_Data!F3060</f>
        <v>14.67</v>
      </c>
      <c r="G3060" s="18">
        <f>IF(Raw_Data!G3060="",ROUND(AVERAGEIFS(Raw_Data!$G$2:$G$4001,Raw_Data!$E$2:$E$4001,E3060),1),Raw_Data!G3060)</f>
        <v>223.9</v>
      </c>
      <c r="H3060" s="15">
        <f>Raw_Data!H3060</f>
        <v>20.8</v>
      </c>
      <c r="I3060" s="15">
        <f>Raw_Data!I3060</f>
        <v>61.9</v>
      </c>
      <c r="J3060" s="15">
        <f>Raw_Data!J3060</f>
        <v>6.4</v>
      </c>
      <c r="K3060" s="15">
        <f>Raw_Data!K3060</f>
        <v>6.77</v>
      </c>
      <c r="L3060" s="18">
        <f>IF(Raw_Data!L3060="",ROUND(AVERAGEIFS(Raw_Data!$L$2:$L$4001,Raw_Data!$E$2:$E$4001,E3060),1),Raw_Data!L3060)</f>
        <v>18.600000000000001</v>
      </c>
      <c r="M3060" s="15">
        <f>Raw_Data!M3060</f>
        <v>106.4</v>
      </c>
      <c r="N3060" s="15">
        <f>Raw_Data!N3060</f>
        <v>67.5</v>
      </c>
      <c r="O3060" s="15">
        <f>Raw_Data!O3060</f>
        <v>105.2</v>
      </c>
      <c r="P3060" s="15" t="str">
        <f>Raw_Data!P3060</f>
        <v>Drip</v>
      </c>
      <c r="Q3060" s="15">
        <f>Raw_Data!Q3060</f>
        <v>162.9</v>
      </c>
      <c r="R3060" s="15">
        <f>Raw_Data!R3060</f>
        <v>9.56</v>
      </c>
      <c r="S3060" s="15">
        <f>Raw_Data!S3060</f>
        <v>0.84</v>
      </c>
      <c r="T3060" s="18">
        <f>IF(Raw_Data!T3060="",ROUND(AVERAGEIFS(Raw_Data!$T$2:$T$4001,Raw_Data!$E$2:$E$4001,E3060,Raw_Data!$D$2:$D$4001,D3060),2),IF(Raw_Data!T3060&gt;INDEX(Cleaning_Reference!$F$6:$F$13,MATCH(D3060,Cleaning_Reference!$A$6:$A$13,0)),INDEX(Cleaning_Reference!$F$6:$F$13,MATCH(D3060,Cleaning_Reference!$A$6:$A$13,0)),Raw_Data!T3060))</f>
        <v>3.75</v>
      </c>
      <c r="U3060" s="15">
        <f>Raw_Data!U3060</f>
        <v>55.01</v>
      </c>
      <c r="V3060" s="15">
        <f>Raw_Data!V3060</f>
        <v>20346</v>
      </c>
      <c r="W3060" s="15">
        <f>Raw_Data!W3060</f>
        <v>878820</v>
      </c>
      <c r="X3060" s="15">
        <f>Raw_Data!X3060</f>
        <v>1119233</v>
      </c>
      <c r="Y3060" s="15">
        <f>Raw_Data!Y3060</f>
        <v>240413</v>
      </c>
      <c r="Z3060" s="15">
        <f>Raw_Data!Z3060</f>
        <v>17903</v>
      </c>
      <c r="AA3060" s="15">
        <f>Raw_Data!AA3060</f>
        <v>3.073</v>
      </c>
      <c r="AB3060" s="15">
        <f>Raw_Data!AB3060</f>
        <v>20</v>
      </c>
      <c r="AC3060" s="19" t="str">
        <f>IF(Raw_Data!G3060="","Yes","No")</f>
        <v>No</v>
      </c>
      <c r="AD3060" s="19" t="str">
        <f>IF(Raw_Data!L3060="","Yes","No")</f>
        <v>No</v>
      </c>
      <c r="AE3060" s="19" t="str">
        <f>IF(Raw_Data!T3060="","Imputed",IF(Raw_Data!T3060&gt;INDEX(Cleaning_Reference!$F$6:$F$13,MATCH(D3060,Cleaning_Reference!$A$6:$A$13,0)),"Capped","Original"))</f>
        <v>Original</v>
      </c>
      <c r="AF3060" s="21">
        <f t="shared" si="47"/>
        <v>55.01</v>
      </c>
    </row>
    <row r="3061" spans="1:32" ht="15" customHeight="1" x14ac:dyDescent="0.3">
      <c r="A3061" s="20" t="str">
        <f>Raw_Data!A3061</f>
        <v>SF13060</v>
      </c>
      <c r="B3061" s="15" t="str">
        <f>Raw_Data!B3061</f>
        <v>Andhra Pradesh</v>
      </c>
      <c r="C3061" s="15" t="str">
        <f>Raw_Data!C3061</f>
        <v>Ludhiana</v>
      </c>
      <c r="D3061" s="15" t="str">
        <f>Raw_Data!D3061</f>
        <v>Wheat</v>
      </c>
      <c r="E3061" s="15" t="str">
        <f>Raw_Data!E3061</f>
        <v>Rabi</v>
      </c>
      <c r="F3061" s="15">
        <f>Raw_Data!F3061</f>
        <v>3.52</v>
      </c>
      <c r="G3061" s="18">
        <f>IF(Raw_Data!G3061="",ROUND(AVERAGEIFS(Raw_Data!$G$2:$G$4001,Raw_Data!$E$2:$E$4001,E3061),1),Raw_Data!G3061)</f>
        <v>160.1</v>
      </c>
      <c r="H3061" s="15">
        <f>Raw_Data!H3061</f>
        <v>26.9</v>
      </c>
      <c r="I3061" s="15">
        <f>Raw_Data!I3061</f>
        <v>44.4</v>
      </c>
      <c r="J3061" s="15">
        <f>Raw_Data!J3061</f>
        <v>6.3</v>
      </c>
      <c r="K3061" s="15">
        <f>Raw_Data!K3061</f>
        <v>7.99</v>
      </c>
      <c r="L3061" s="18">
        <f>IF(Raw_Data!L3061="",ROUND(AVERAGEIFS(Raw_Data!$L$2:$L$4001,Raw_Data!$E$2:$E$4001,E3061),1),Raw_Data!L3061)</f>
        <v>34.1</v>
      </c>
      <c r="M3061" s="15">
        <f>Raw_Data!M3061</f>
        <v>127.3</v>
      </c>
      <c r="N3061" s="15">
        <f>Raw_Data!N3061</f>
        <v>67.900000000000006</v>
      </c>
      <c r="O3061" s="15">
        <f>Raw_Data!O3061</f>
        <v>67.099999999999994</v>
      </c>
      <c r="P3061" s="15" t="str">
        <f>Raw_Data!P3061</f>
        <v>Sprinkler</v>
      </c>
      <c r="Q3061" s="15">
        <f>Raw_Data!Q3061</f>
        <v>257.89999999999998</v>
      </c>
      <c r="R3061" s="15">
        <f>Raw_Data!R3061</f>
        <v>2.25</v>
      </c>
      <c r="S3061" s="15">
        <f>Raw_Data!S3061</f>
        <v>0.91</v>
      </c>
      <c r="T3061" s="18">
        <f>IF(Raw_Data!T3061="",ROUND(AVERAGEIFS(Raw_Data!$T$2:$T$4001,Raw_Data!$E$2:$E$4001,E3061,Raw_Data!$D$2:$D$4001,D3061),2),IF(Raw_Data!T3061&gt;INDEX(Cleaning_Reference!$F$6:$F$13,MATCH(D3061,Cleaning_Reference!$A$6:$A$13,0)),INDEX(Cleaning_Reference!$F$6:$F$13,MATCH(D3061,Cleaning_Reference!$A$6:$A$13,0)),Raw_Data!T3061))</f>
        <v>0.3</v>
      </c>
      <c r="U3061" s="15">
        <f>Raw_Data!U3061</f>
        <v>1.06</v>
      </c>
      <c r="V3061" s="15">
        <f>Raw_Data!V3061</f>
        <v>23496</v>
      </c>
      <c r="W3061" s="15">
        <f>Raw_Data!W3061</f>
        <v>243658</v>
      </c>
      <c r="X3061" s="15">
        <f>Raw_Data!X3061</f>
        <v>24906</v>
      </c>
      <c r="Y3061" s="15">
        <f>Raw_Data!Y3061</f>
        <v>-218752</v>
      </c>
      <c r="Z3061" s="15">
        <f>Raw_Data!Z3061</f>
        <v>1696</v>
      </c>
      <c r="AA3061" s="15">
        <f>Raw_Data!AA3061</f>
        <v>0.625</v>
      </c>
      <c r="AB3061" s="15">
        <f>Raw_Data!AB3061</f>
        <v>35.4</v>
      </c>
      <c r="AC3061" s="19" t="str">
        <f>IF(Raw_Data!G3061="","Yes","No")</f>
        <v>No</v>
      </c>
      <c r="AD3061" s="19" t="str">
        <f>IF(Raw_Data!L3061="","Yes","No")</f>
        <v>No</v>
      </c>
      <c r="AE3061" s="19" t="str">
        <f>IF(Raw_Data!T3061="","Imputed",IF(Raw_Data!T3061&gt;INDEX(Cleaning_Reference!$F$6:$F$13,MATCH(D3061,Cleaning_Reference!$A$6:$A$13,0)),"Capped","Original"))</f>
        <v>Original</v>
      </c>
      <c r="AF3061" s="21">
        <f t="shared" si="47"/>
        <v>1.06</v>
      </c>
    </row>
    <row r="3062" spans="1:32" ht="15" customHeight="1" x14ac:dyDescent="0.3">
      <c r="A3062" s="20" t="str">
        <f>Raw_Data!A3062</f>
        <v>SF13061</v>
      </c>
      <c r="B3062" s="15" t="str">
        <f>Raw_Data!B3062</f>
        <v>Telangana</v>
      </c>
      <c r="C3062" s="15" t="str">
        <f>Raw_Data!C3062</f>
        <v>Krishna</v>
      </c>
      <c r="D3062" s="15" t="str">
        <f>Raw_Data!D3062</f>
        <v>Wheat</v>
      </c>
      <c r="E3062" s="15" t="str">
        <f>Raw_Data!E3062</f>
        <v>Rabi</v>
      </c>
      <c r="F3062" s="15">
        <f>Raw_Data!F3062</f>
        <v>7.41</v>
      </c>
      <c r="G3062" s="18">
        <f>IF(Raw_Data!G3062="",ROUND(AVERAGEIFS(Raw_Data!$G$2:$G$4001,Raw_Data!$E$2:$E$4001,E3062),1),Raw_Data!G3062)</f>
        <v>774.1</v>
      </c>
      <c r="H3062" s="15">
        <f>Raw_Data!H3062</f>
        <v>22.9</v>
      </c>
      <c r="I3062" s="15">
        <f>Raw_Data!I3062</f>
        <v>53.7</v>
      </c>
      <c r="J3062" s="15">
        <f>Raw_Data!J3062</f>
        <v>8.1</v>
      </c>
      <c r="K3062" s="15">
        <f>Raw_Data!K3062</f>
        <v>7.18</v>
      </c>
      <c r="L3062" s="18">
        <f>IF(Raw_Data!L3062="",ROUND(AVERAGEIFS(Raw_Data!$L$2:$L$4001,Raw_Data!$E$2:$E$4001,E3062),1),Raw_Data!L3062)</f>
        <v>28.4</v>
      </c>
      <c r="M3062" s="15">
        <f>Raw_Data!M3062</f>
        <v>155.4</v>
      </c>
      <c r="N3062" s="15">
        <f>Raw_Data!N3062</f>
        <v>61.5</v>
      </c>
      <c r="O3062" s="15">
        <f>Raw_Data!O3062</f>
        <v>130.80000000000001</v>
      </c>
      <c r="P3062" s="15" t="str">
        <f>Raw_Data!P3062</f>
        <v>Drip</v>
      </c>
      <c r="Q3062" s="15">
        <f>Raw_Data!Q3062</f>
        <v>209</v>
      </c>
      <c r="R3062" s="15">
        <f>Raw_Data!R3062</f>
        <v>7.94</v>
      </c>
      <c r="S3062" s="15">
        <f>Raw_Data!S3062</f>
        <v>0.91</v>
      </c>
      <c r="T3062" s="18">
        <f>IF(Raw_Data!T3062="",ROUND(AVERAGEIFS(Raw_Data!$T$2:$T$4001,Raw_Data!$E$2:$E$4001,E3062,Raw_Data!$D$2:$D$4001,D3062),2),IF(Raw_Data!T3062&gt;INDEX(Cleaning_Reference!$F$6:$F$13,MATCH(D3062,Cleaning_Reference!$A$6:$A$13,0)),INDEX(Cleaning_Reference!$F$6:$F$13,MATCH(D3062,Cleaning_Reference!$A$6:$A$13,0)),Raw_Data!T3062))</f>
        <v>2.75</v>
      </c>
      <c r="U3062" s="15">
        <f>Raw_Data!U3062</f>
        <v>20.38</v>
      </c>
      <c r="V3062" s="15">
        <f>Raw_Data!V3062</f>
        <v>21644</v>
      </c>
      <c r="W3062" s="15">
        <f>Raw_Data!W3062</f>
        <v>496823</v>
      </c>
      <c r="X3062" s="15">
        <f>Raw_Data!X3062</f>
        <v>441105</v>
      </c>
      <c r="Y3062" s="15">
        <f>Raw_Data!Y3062</f>
        <v>-55718</v>
      </c>
      <c r="Z3062" s="15">
        <f>Raw_Data!Z3062</f>
        <v>3555</v>
      </c>
      <c r="AA3062" s="15">
        <f>Raw_Data!AA3062</f>
        <v>5.7329999999999997</v>
      </c>
      <c r="AB3062" s="15">
        <f>Raw_Data!AB3062</f>
        <v>44.7</v>
      </c>
      <c r="AC3062" s="19" t="str">
        <f>IF(Raw_Data!G3062="","Yes","No")</f>
        <v>No</v>
      </c>
      <c r="AD3062" s="19" t="str">
        <f>IF(Raw_Data!L3062="","Yes","No")</f>
        <v>No</v>
      </c>
      <c r="AE3062" s="19" t="str">
        <f>IF(Raw_Data!T3062="","Imputed",IF(Raw_Data!T3062&gt;INDEX(Cleaning_Reference!$F$6:$F$13,MATCH(D3062,Cleaning_Reference!$A$6:$A$13,0)),"Capped","Original"))</f>
        <v>Original</v>
      </c>
      <c r="AF3062" s="21">
        <f t="shared" si="47"/>
        <v>20.38</v>
      </c>
    </row>
    <row r="3063" spans="1:32" ht="15" customHeight="1" x14ac:dyDescent="0.3">
      <c r="A3063" s="20" t="str">
        <f>Raw_Data!A3063</f>
        <v>SF13062</v>
      </c>
      <c r="B3063" s="15" t="str">
        <f>Raw_Data!B3063</f>
        <v>Gujarat</v>
      </c>
      <c r="C3063" s="15" t="str">
        <f>Raw_Data!C3063</f>
        <v>Erode</v>
      </c>
      <c r="D3063" s="15" t="str">
        <f>Raw_Data!D3063</f>
        <v>Rice</v>
      </c>
      <c r="E3063" s="15" t="str">
        <f>Raw_Data!E3063</f>
        <v>Rabi</v>
      </c>
      <c r="F3063" s="15">
        <f>Raw_Data!F3063</f>
        <v>3.43</v>
      </c>
      <c r="G3063" s="18">
        <f>IF(Raw_Data!G3063="",ROUND(AVERAGEIFS(Raw_Data!$G$2:$G$4001,Raw_Data!$E$2:$E$4001,E3063),1),Raw_Data!G3063)</f>
        <v>333.2</v>
      </c>
      <c r="H3063" s="15">
        <f>Raw_Data!H3063</f>
        <v>22.9</v>
      </c>
      <c r="I3063" s="15">
        <f>Raw_Data!I3063</f>
        <v>63.7</v>
      </c>
      <c r="J3063" s="15">
        <f>Raw_Data!J3063</f>
        <v>7</v>
      </c>
      <c r="K3063" s="15">
        <f>Raw_Data!K3063</f>
        <v>6.79</v>
      </c>
      <c r="L3063" s="18">
        <f>IF(Raw_Data!L3063="",ROUND(AVERAGEIFS(Raw_Data!$L$2:$L$4001,Raw_Data!$E$2:$E$4001,E3063),1),Raw_Data!L3063)</f>
        <v>19.2</v>
      </c>
      <c r="M3063" s="15">
        <f>Raw_Data!M3063</f>
        <v>129.80000000000001</v>
      </c>
      <c r="N3063" s="15">
        <f>Raw_Data!N3063</f>
        <v>70</v>
      </c>
      <c r="O3063" s="15">
        <f>Raw_Data!O3063</f>
        <v>92.7</v>
      </c>
      <c r="P3063" s="15" t="str">
        <f>Raw_Data!P3063</f>
        <v>Drip</v>
      </c>
      <c r="Q3063" s="15">
        <f>Raw_Data!Q3063</f>
        <v>176.8</v>
      </c>
      <c r="R3063" s="15">
        <f>Raw_Data!R3063</f>
        <v>5.65</v>
      </c>
      <c r="S3063" s="15">
        <f>Raw_Data!S3063</f>
        <v>0.78</v>
      </c>
      <c r="T3063" s="18">
        <f>IF(Raw_Data!T3063="",ROUND(AVERAGEIFS(Raw_Data!$T$2:$T$4001,Raw_Data!$E$2:$E$4001,E3063,Raw_Data!$D$2:$D$4001,D3063),2),IF(Raw_Data!T3063&gt;INDEX(Cleaning_Reference!$F$6:$F$13,MATCH(D3063,Cleaning_Reference!$A$6:$A$13,0)),INDEX(Cleaning_Reference!$F$6:$F$13,MATCH(D3063,Cleaning_Reference!$A$6:$A$13,0)),Raw_Data!T3063))</f>
        <v>3.47</v>
      </c>
      <c r="U3063" s="15">
        <f>Raw_Data!U3063</f>
        <v>11.9</v>
      </c>
      <c r="V3063" s="15">
        <f>Raw_Data!V3063</f>
        <v>17930</v>
      </c>
      <c r="W3063" s="15">
        <f>Raw_Data!W3063</f>
        <v>221597</v>
      </c>
      <c r="X3063" s="15">
        <f>Raw_Data!X3063</f>
        <v>213367</v>
      </c>
      <c r="Y3063" s="15">
        <f>Raw_Data!Y3063</f>
        <v>-8230</v>
      </c>
      <c r="Z3063" s="15">
        <f>Raw_Data!Z3063</f>
        <v>5254</v>
      </c>
      <c r="AA3063" s="15">
        <f>Raw_Data!AA3063</f>
        <v>2.2650000000000001</v>
      </c>
      <c r="AB3063" s="15">
        <f>Raw_Data!AB3063</f>
        <v>30.4</v>
      </c>
      <c r="AC3063" s="19" t="str">
        <f>IF(Raw_Data!G3063="","Yes","No")</f>
        <v>No</v>
      </c>
      <c r="AD3063" s="19" t="str">
        <f>IF(Raw_Data!L3063="","Yes","No")</f>
        <v>No</v>
      </c>
      <c r="AE3063" s="19" t="str">
        <f>IF(Raw_Data!T3063="","Imputed",IF(Raw_Data!T3063&gt;INDEX(Cleaning_Reference!$F$6:$F$13,MATCH(D3063,Cleaning_Reference!$A$6:$A$13,0)),"Capped","Original"))</f>
        <v>Original</v>
      </c>
      <c r="AF3063" s="21">
        <f t="shared" si="47"/>
        <v>11.9</v>
      </c>
    </row>
    <row r="3064" spans="1:32" ht="15" customHeight="1" x14ac:dyDescent="0.3">
      <c r="A3064" s="20" t="str">
        <f>Raw_Data!A3064</f>
        <v>SF13063</v>
      </c>
      <c r="B3064" s="15" t="str">
        <f>Raw_Data!B3064</f>
        <v>Tamil Nadu</v>
      </c>
      <c r="C3064" s="15" t="str">
        <f>Raw_Data!C3064</f>
        <v>Raichur</v>
      </c>
      <c r="D3064" s="15" t="str">
        <f>Raw_Data!D3064</f>
        <v>Maize</v>
      </c>
      <c r="E3064" s="15" t="str">
        <f>Raw_Data!E3064</f>
        <v>Rabi</v>
      </c>
      <c r="F3064" s="15">
        <f>Raw_Data!F3064</f>
        <v>3.01</v>
      </c>
      <c r="G3064" s="18">
        <f>IF(Raw_Data!G3064="",ROUND(AVERAGEIFS(Raw_Data!$G$2:$G$4001,Raw_Data!$E$2:$E$4001,E3064),1),Raw_Data!G3064)</f>
        <v>435.3</v>
      </c>
      <c r="H3064" s="15">
        <f>Raw_Data!H3064</f>
        <v>24.3</v>
      </c>
      <c r="I3064" s="15">
        <f>Raw_Data!I3064</f>
        <v>55.6</v>
      </c>
      <c r="J3064" s="15">
        <f>Raw_Data!J3064</f>
        <v>7.4</v>
      </c>
      <c r="K3064" s="15">
        <f>Raw_Data!K3064</f>
        <v>8.01</v>
      </c>
      <c r="L3064" s="18">
        <f>IF(Raw_Data!L3064="",ROUND(AVERAGEIFS(Raw_Data!$L$2:$L$4001,Raw_Data!$E$2:$E$4001,E3064),1),Raw_Data!L3064)</f>
        <v>18.8</v>
      </c>
      <c r="M3064" s="15">
        <f>Raw_Data!M3064</f>
        <v>123.6</v>
      </c>
      <c r="N3064" s="15">
        <f>Raw_Data!N3064</f>
        <v>58.8</v>
      </c>
      <c r="O3064" s="15">
        <f>Raw_Data!O3064</f>
        <v>98.3</v>
      </c>
      <c r="P3064" s="15" t="str">
        <f>Raw_Data!P3064</f>
        <v>Flood</v>
      </c>
      <c r="Q3064" s="15">
        <f>Raw_Data!Q3064</f>
        <v>184.5</v>
      </c>
      <c r="R3064" s="15">
        <f>Raw_Data!R3064</f>
        <v>6.48</v>
      </c>
      <c r="S3064" s="15">
        <f>Raw_Data!S3064</f>
        <v>0.85</v>
      </c>
      <c r="T3064" s="18">
        <f>IF(Raw_Data!T3064="",ROUND(AVERAGEIFS(Raw_Data!$T$2:$T$4001,Raw_Data!$E$2:$E$4001,E3064,Raw_Data!$D$2:$D$4001,D3064),2),IF(Raw_Data!T3064&gt;INDEX(Cleaning_Reference!$F$6:$F$13,MATCH(D3064,Cleaning_Reference!$A$6:$A$13,0)),INDEX(Cleaning_Reference!$F$6:$F$13,MATCH(D3064,Cleaning_Reference!$A$6:$A$13,0)),Raw_Data!T3064))</f>
        <v>0.49</v>
      </c>
      <c r="U3064" s="15">
        <f>Raw_Data!U3064</f>
        <v>1.47</v>
      </c>
      <c r="V3064" s="15">
        <f>Raw_Data!V3064</f>
        <v>22014</v>
      </c>
      <c r="W3064" s="15">
        <f>Raw_Data!W3064</f>
        <v>219963</v>
      </c>
      <c r="X3064" s="15">
        <f>Raw_Data!X3064</f>
        <v>32361</v>
      </c>
      <c r="Y3064" s="15">
        <f>Raw_Data!Y3064</f>
        <v>-187602</v>
      </c>
      <c r="Z3064" s="15">
        <f>Raw_Data!Z3064</f>
        <v>2228</v>
      </c>
      <c r="AA3064" s="15">
        <f>Raw_Data!AA3064</f>
        <v>0.66</v>
      </c>
      <c r="AB3064" s="15">
        <f>Raw_Data!AB3064</f>
        <v>32.5</v>
      </c>
      <c r="AC3064" s="19" t="str">
        <f>IF(Raw_Data!G3064="","Yes","No")</f>
        <v>No</v>
      </c>
      <c r="AD3064" s="19" t="str">
        <f>IF(Raw_Data!L3064="","Yes","No")</f>
        <v>No</v>
      </c>
      <c r="AE3064" s="19" t="str">
        <f>IF(Raw_Data!T3064="","Imputed",IF(Raw_Data!T3064&gt;INDEX(Cleaning_Reference!$F$6:$F$13,MATCH(D3064,Cleaning_Reference!$A$6:$A$13,0)),"Capped","Original"))</f>
        <v>Original</v>
      </c>
      <c r="AF3064" s="21">
        <f t="shared" si="47"/>
        <v>1.47</v>
      </c>
    </row>
    <row r="3065" spans="1:32" ht="15" customHeight="1" x14ac:dyDescent="0.3">
      <c r="A3065" s="20" t="str">
        <f>Raw_Data!A3065</f>
        <v>SF13064</v>
      </c>
      <c r="B3065" s="15" t="str">
        <f>Raw_Data!B3065</f>
        <v>Maharashtra</v>
      </c>
      <c r="C3065" s="15" t="str">
        <f>Raw_Data!C3065</f>
        <v>Rajkot</v>
      </c>
      <c r="D3065" s="15" t="str">
        <f>Raw_Data!D3065</f>
        <v>Wheat</v>
      </c>
      <c r="E3065" s="15" t="str">
        <f>Raw_Data!E3065</f>
        <v>Rabi</v>
      </c>
      <c r="F3065" s="15">
        <f>Raw_Data!F3065</f>
        <v>7.31</v>
      </c>
      <c r="G3065" s="18">
        <f>IF(Raw_Data!G3065="",ROUND(AVERAGEIFS(Raw_Data!$G$2:$G$4001,Raw_Data!$E$2:$E$4001,E3065),1),Raw_Data!G3065)</f>
        <v>739.3</v>
      </c>
      <c r="H3065" s="15">
        <f>Raw_Data!H3065</f>
        <v>23.4</v>
      </c>
      <c r="I3065" s="15">
        <f>Raw_Data!I3065</f>
        <v>53.6</v>
      </c>
      <c r="J3065" s="15">
        <f>Raw_Data!J3065</f>
        <v>9.1</v>
      </c>
      <c r="K3065" s="15">
        <f>Raw_Data!K3065</f>
        <v>6.9</v>
      </c>
      <c r="L3065" s="18">
        <f>IF(Raw_Data!L3065="",ROUND(AVERAGEIFS(Raw_Data!$L$2:$L$4001,Raw_Data!$E$2:$E$4001,E3065),1),Raw_Data!L3065)</f>
        <v>26.7</v>
      </c>
      <c r="M3065" s="15">
        <f>Raw_Data!M3065</f>
        <v>59.1</v>
      </c>
      <c r="N3065" s="15">
        <f>Raw_Data!N3065</f>
        <v>59.1</v>
      </c>
      <c r="O3065" s="15">
        <f>Raw_Data!O3065</f>
        <v>83.1</v>
      </c>
      <c r="P3065" s="15" t="str">
        <f>Raw_Data!P3065</f>
        <v>Rainfed</v>
      </c>
      <c r="Q3065" s="15">
        <f>Raw_Data!Q3065</f>
        <v>196.8</v>
      </c>
      <c r="R3065" s="15">
        <f>Raw_Data!R3065</f>
        <v>8.5500000000000007</v>
      </c>
      <c r="S3065" s="15">
        <f>Raw_Data!S3065</f>
        <v>0.74</v>
      </c>
      <c r="T3065" s="18">
        <f>IF(Raw_Data!T3065="",ROUND(AVERAGEIFS(Raw_Data!$T$2:$T$4001,Raw_Data!$E$2:$E$4001,E3065,Raw_Data!$D$2:$D$4001,D3065),2),IF(Raw_Data!T3065&gt;INDEX(Cleaning_Reference!$F$6:$F$13,MATCH(D3065,Cleaning_Reference!$A$6:$A$13,0)),INDEX(Cleaning_Reference!$F$6:$F$13,MATCH(D3065,Cleaning_Reference!$A$6:$A$13,0)),Raw_Data!T3065))</f>
        <v>2.33</v>
      </c>
      <c r="U3065" s="15">
        <f>Raw_Data!U3065</f>
        <v>17.03</v>
      </c>
      <c r="V3065" s="15">
        <f>Raw_Data!V3065</f>
        <v>20258</v>
      </c>
      <c r="W3065" s="15">
        <f>Raw_Data!W3065</f>
        <v>460352</v>
      </c>
      <c r="X3065" s="15">
        <f>Raw_Data!X3065</f>
        <v>344994</v>
      </c>
      <c r="Y3065" s="15">
        <f>Raw_Data!Y3065</f>
        <v>-115358</v>
      </c>
      <c r="Z3065" s="15">
        <f>Raw_Data!Z3065</f>
        <v>2455</v>
      </c>
      <c r="AA3065" s="15">
        <f>Raw_Data!AA3065</f>
        <v>6.9370000000000003</v>
      </c>
      <c r="AB3065" s="15">
        <f>Raw_Data!AB3065</f>
        <v>33.700000000000003</v>
      </c>
      <c r="AC3065" s="19" t="str">
        <f>IF(Raw_Data!G3065="","Yes","No")</f>
        <v>No</v>
      </c>
      <c r="AD3065" s="19" t="str">
        <f>IF(Raw_Data!L3065="","Yes","No")</f>
        <v>No</v>
      </c>
      <c r="AE3065" s="19" t="str">
        <f>IF(Raw_Data!T3065="","Imputed",IF(Raw_Data!T3065&gt;INDEX(Cleaning_Reference!$F$6:$F$13,MATCH(D3065,Cleaning_Reference!$A$6:$A$13,0)),"Capped","Original"))</f>
        <v>Original</v>
      </c>
      <c r="AF3065" s="21">
        <f t="shared" si="47"/>
        <v>17.03</v>
      </c>
    </row>
    <row r="3066" spans="1:32" ht="15" customHeight="1" x14ac:dyDescent="0.3">
      <c r="A3066" s="20" t="str">
        <f>Raw_Data!A3066</f>
        <v>SF13065</v>
      </c>
      <c r="B3066" s="15" t="str">
        <f>Raw_Data!B3066</f>
        <v>Punjab</v>
      </c>
      <c r="C3066" s="15" t="str">
        <f>Raw_Data!C3066</f>
        <v>Ludhiana</v>
      </c>
      <c r="D3066" s="15" t="str">
        <f>Raw_Data!D3066</f>
        <v>Maize</v>
      </c>
      <c r="E3066" s="15" t="str">
        <f>Raw_Data!E3066</f>
        <v>Kharif</v>
      </c>
      <c r="F3066" s="15">
        <f>Raw_Data!F3066</f>
        <v>13.86</v>
      </c>
      <c r="G3066" s="18">
        <f>IF(Raw_Data!G3066="",ROUND(AVERAGEIFS(Raw_Data!$G$2:$G$4001,Raw_Data!$E$2:$E$4001,E3066),1),Raw_Data!G3066)</f>
        <v>852.1</v>
      </c>
      <c r="H3066" s="15">
        <f>Raw_Data!H3066</f>
        <v>26.4</v>
      </c>
      <c r="I3066" s="15">
        <f>Raw_Data!I3066</f>
        <v>71.8</v>
      </c>
      <c r="J3066" s="15">
        <f>Raw_Data!J3066</f>
        <v>5.9</v>
      </c>
      <c r="K3066" s="15">
        <f>Raw_Data!K3066</f>
        <v>6.34</v>
      </c>
      <c r="L3066" s="18">
        <f>IF(Raw_Data!L3066="",ROUND(AVERAGEIFS(Raw_Data!$L$2:$L$4001,Raw_Data!$E$2:$E$4001,E3066),1),Raw_Data!L3066)</f>
        <v>30.5</v>
      </c>
      <c r="M3066" s="15">
        <f>Raw_Data!M3066</f>
        <v>99.9</v>
      </c>
      <c r="N3066" s="15">
        <f>Raw_Data!N3066</f>
        <v>67.8</v>
      </c>
      <c r="O3066" s="15">
        <f>Raw_Data!O3066</f>
        <v>73.8</v>
      </c>
      <c r="P3066" s="15" t="str">
        <f>Raw_Data!P3066</f>
        <v>Flood</v>
      </c>
      <c r="Q3066" s="15">
        <f>Raw_Data!Q3066</f>
        <v>270.39999999999998</v>
      </c>
      <c r="R3066" s="15">
        <f>Raw_Data!R3066</f>
        <v>4.5</v>
      </c>
      <c r="S3066" s="15">
        <f>Raw_Data!S3066</f>
        <v>0.92</v>
      </c>
      <c r="T3066" s="18">
        <f>IF(Raw_Data!T3066="",ROUND(AVERAGEIFS(Raw_Data!$T$2:$T$4001,Raw_Data!$E$2:$E$4001,E3066,Raw_Data!$D$2:$D$4001,D3066),2),IF(Raw_Data!T3066&gt;INDEX(Cleaning_Reference!$F$6:$F$13,MATCH(D3066,Cleaning_Reference!$A$6:$A$13,0)),INDEX(Cleaning_Reference!$F$6:$F$13,MATCH(D3066,Cleaning_Reference!$A$6:$A$13,0)),Raw_Data!T3066))</f>
        <v>3.1</v>
      </c>
      <c r="U3066" s="15">
        <f>Raw_Data!U3066</f>
        <v>42.97</v>
      </c>
      <c r="V3066" s="15">
        <f>Raw_Data!V3066</f>
        <v>17947</v>
      </c>
      <c r="W3066" s="15">
        <f>Raw_Data!W3066</f>
        <v>983669</v>
      </c>
      <c r="X3066" s="15">
        <f>Raw_Data!X3066</f>
        <v>771183</v>
      </c>
      <c r="Y3066" s="15">
        <f>Raw_Data!Y3066</f>
        <v>-212486</v>
      </c>
      <c r="Z3066" s="15">
        <f>Raw_Data!Z3066</f>
        <v>10333</v>
      </c>
      <c r="AA3066" s="15">
        <f>Raw_Data!AA3066</f>
        <v>4.1589999999999998</v>
      </c>
      <c r="AB3066" s="15">
        <f>Raw_Data!AB3066</f>
        <v>63.4</v>
      </c>
      <c r="AC3066" s="19" t="str">
        <f>IF(Raw_Data!G3066="","Yes","No")</f>
        <v>Yes</v>
      </c>
      <c r="AD3066" s="19" t="str">
        <f>IF(Raw_Data!L3066="","Yes","No")</f>
        <v>No</v>
      </c>
      <c r="AE3066" s="19" t="str">
        <f>IF(Raw_Data!T3066="","Imputed",IF(Raw_Data!T3066&gt;INDEX(Cleaning_Reference!$F$6:$F$13,MATCH(D3066,Cleaning_Reference!$A$6:$A$13,0)),"Capped","Original"))</f>
        <v>Original</v>
      </c>
      <c r="AF3066" s="21">
        <f t="shared" si="47"/>
        <v>42.97</v>
      </c>
    </row>
    <row r="3067" spans="1:32" ht="15" customHeight="1" x14ac:dyDescent="0.3">
      <c r="A3067" s="20" t="str">
        <f>Raw_Data!A3067</f>
        <v>SF13066</v>
      </c>
      <c r="B3067" s="15" t="str">
        <f>Raw_Data!B3067</f>
        <v>Maharashtra</v>
      </c>
      <c r="C3067" s="15" t="str">
        <f>Raw_Data!C3067</f>
        <v>Nalgonda</v>
      </c>
      <c r="D3067" s="15" t="str">
        <f>Raw_Data!D3067</f>
        <v>Wheat</v>
      </c>
      <c r="E3067" s="15" t="str">
        <f>Raw_Data!E3067</f>
        <v>Rabi</v>
      </c>
      <c r="F3067" s="15">
        <f>Raw_Data!F3067</f>
        <v>4.37</v>
      </c>
      <c r="G3067" s="18">
        <f>IF(Raw_Data!G3067="",ROUND(AVERAGEIFS(Raw_Data!$G$2:$G$4001,Raw_Data!$E$2:$E$4001,E3067),1),Raw_Data!G3067)</f>
        <v>283.8</v>
      </c>
      <c r="H3067" s="15">
        <f>Raw_Data!H3067</f>
        <v>25.9</v>
      </c>
      <c r="I3067" s="15">
        <f>Raw_Data!I3067</f>
        <v>60.9</v>
      </c>
      <c r="J3067" s="15">
        <f>Raw_Data!J3067</f>
        <v>7.2</v>
      </c>
      <c r="K3067" s="15">
        <f>Raw_Data!K3067</f>
        <v>6.91</v>
      </c>
      <c r="L3067" s="18">
        <f>IF(Raw_Data!L3067="",ROUND(AVERAGEIFS(Raw_Data!$L$2:$L$4001,Raw_Data!$E$2:$E$4001,E3067),1),Raw_Data!L3067)</f>
        <v>29.9</v>
      </c>
      <c r="M3067" s="15">
        <f>Raw_Data!M3067</f>
        <v>60.7</v>
      </c>
      <c r="N3067" s="15">
        <f>Raw_Data!N3067</f>
        <v>25.4</v>
      </c>
      <c r="O3067" s="15">
        <f>Raw_Data!O3067</f>
        <v>81.400000000000006</v>
      </c>
      <c r="P3067" s="15" t="str">
        <f>Raw_Data!P3067</f>
        <v>Flood</v>
      </c>
      <c r="Q3067" s="15">
        <f>Raw_Data!Q3067</f>
        <v>175.2</v>
      </c>
      <c r="R3067" s="15">
        <f>Raw_Data!R3067</f>
        <v>2.0099999999999998</v>
      </c>
      <c r="S3067" s="15">
        <f>Raw_Data!S3067</f>
        <v>0.77</v>
      </c>
      <c r="T3067" s="18">
        <f>IF(Raw_Data!T3067="",ROUND(AVERAGEIFS(Raw_Data!$T$2:$T$4001,Raw_Data!$E$2:$E$4001,E3067,Raw_Data!$D$2:$D$4001,D3067),2),IF(Raw_Data!T3067&gt;INDEX(Cleaning_Reference!$F$6:$F$13,MATCH(D3067,Cleaning_Reference!$A$6:$A$13,0)),INDEX(Cleaning_Reference!$F$6:$F$13,MATCH(D3067,Cleaning_Reference!$A$6:$A$13,0)),Raw_Data!T3067))</f>
        <v>2.79</v>
      </c>
      <c r="U3067" s="15">
        <f>Raw_Data!U3067</f>
        <v>12.19</v>
      </c>
      <c r="V3067" s="15">
        <f>Raw_Data!V3067</f>
        <v>23120</v>
      </c>
      <c r="W3067" s="15">
        <f>Raw_Data!W3067</f>
        <v>277436</v>
      </c>
      <c r="X3067" s="15">
        <f>Raw_Data!X3067</f>
        <v>281833</v>
      </c>
      <c r="Y3067" s="15">
        <f>Raw_Data!Y3067</f>
        <v>4397</v>
      </c>
      <c r="Z3067" s="15">
        <f>Raw_Data!Z3067</f>
        <v>2869</v>
      </c>
      <c r="AA3067" s="15">
        <f>Raw_Data!AA3067</f>
        <v>4.2489999999999997</v>
      </c>
      <c r="AB3067" s="15">
        <f>Raw_Data!AB3067</f>
        <v>53</v>
      </c>
      <c r="AC3067" s="19" t="str">
        <f>IF(Raw_Data!G3067="","Yes","No")</f>
        <v>No</v>
      </c>
      <c r="AD3067" s="19" t="str">
        <f>IF(Raw_Data!L3067="","Yes","No")</f>
        <v>No</v>
      </c>
      <c r="AE3067" s="19" t="str">
        <f>IF(Raw_Data!T3067="","Imputed",IF(Raw_Data!T3067&gt;INDEX(Cleaning_Reference!$F$6:$F$13,MATCH(D3067,Cleaning_Reference!$A$6:$A$13,0)),"Capped","Original"))</f>
        <v>Original</v>
      </c>
      <c r="AF3067" s="21">
        <f t="shared" si="47"/>
        <v>12.19</v>
      </c>
    </row>
    <row r="3068" spans="1:32" ht="15" customHeight="1" x14ac:dyDescent="0.3">
      <c r="A3068" s="20" t="str">
        <f>Raw_Data!A3068</f>
        <v>SF13067</v>
      </c>
      <c r="B3068" s="15" t="str">
        <f>Raw_Data!B3068</f>
        <v>Andhra Pradesh</v>
      </c>
      <c r="C3068" s="15" t="str">
        <f>Raw_Data!C3068</f>
        <v>Rajkot</v>
      </c>
      <c r="D3068" s="15" t="str">
        <f>Raw_Data!D3068</f>
        <v>Rice</v>
      </c>
      <c r="E3068" s="15" t="str">
        <f>Raw_Data!E3068</f>
        <v>Zaid</v>
      </c>
      <c r="F3068" s="15">
        <f>Raw_Data!F3068</f>
        <v>1.1200000000000001</v>
      </c>
      <c r="G3068" s="18">
        <f>IF(Raw_Data!G3068="",ROUND(AVERAGEIFS(Raw_Data!$G$2:$G$4001,Raw_Data!$E$2:$E$4001,E3068),1),Raw_Data!G3068)</f>
        <v>470.2</v>
      </c>
      <c r="H3068" s="15">
        <f>Raw_Data!H3068</f>
        <v>32.1</v>
      </c>
      <c r="I3068" s="15">
        <f>Raw_Data!I3068</f>
        <v>62.4</v>
      </c>
      <c r="J3068" s="15">
        <f>Raw_Data!J3068</f>
        <v>6.4</v>
      </c>
      <c r="K3068" s="15">
        <f>Raw_Data!K3068</f>
        <v>7.15</v>
      </c>
      <c r="L3068" s="18">
        <f>IF(Raw_Data!L3068="",ROUND(AVERAGEIFS(Raw_Data!$L$2:$L$4001,Raw_Data!$E$2:$E$4001,E3068),1),Raw_Data!L3068)</f>
        <v>19.5</v>
      </c>
      <c r="M3068" s="15">
        <f>Raw_Data!M3068</f>
        <v>52.1</v>
      </c>
      <c r="N3068" s="15">
        <f>Raw_Data!N3068</f>
        <v>24.4</v>
      </c>
      <c r="O3068" s="15">
        <f>Raw_Data!O3068</f>
        <v>77.599999999999994</v>
      </c>
      <c r="P3068" s="15" t="str">
        <f>Raw_Data!P3068</f>
        <v>Flood</v>
      </c>
      <c r="Q3068" s="15">
        <f>Raw_Data!Q3068</f>
        <v>176.3</v>
      </c>
      <c r="R3068" s="15">
        <f>Raw_Data!R3068</f>
        <v>7.24</v>
      </c>
      <c r="S3068" s="15">
        <f>Raw_Data!S3068</f>
        <v>0.68</v>
      </c>
      <c r="T3068" s="18">
        <f>IF(Raw_Data!T3068="",ROUND(AVERAGEIFS(Raw_Data!$T$2:$T$4001,Raw_Data!$E$2:$E$4001,E3068,Raw_Data!$D$2:$D$4001,D3068),2),IF(Raw_Data!T3068&gt;INDEX(Cleaning_Reference!$F$6:$F$13,MATCH(D3068,Cleaning_Reference!$A$6:$A$13,0)),INDEX(Cleaning_Reference!$F$6:$F$13,MATCH(D3068,Cleaning_Reference!$A$6:$A$13,0)),Raw_Data!T3068))</f>
        <v>2.0299999999999998</v>
      </c>
      <c r="U3068" s="15">
        <f>Raw_Data!U3068</f>
        <v>2.27</v>
      </c>
      <c r="V3068" s="15">
        <f>Raw_Data!V3068</f>
        <v>21361</v>
      </c>
      <c r="W3068" s="15">
        <f>Raw_Data!W3068</f>
        <v>74690</v>
      </c>
      <c r="X3068" s="15">
        <f>Raw_Data!X3068</f>
        <v>48489</v>
      </c>
      <c r="Y3068" s="15">
        <f>Raw_Data!Y3068</f>
        <v>-26201</v>
      </c>
      <c r="Z3068" s="15">
        <f>Raw_Data!Z3068</f>
        <v>2137</v>
      </c>
      <c r="AA3068" s="15">
        <f>Raw_Data!AA3068</f>
        <v>1.0620000000000001</v>
      </c>
      <c r="AB3068" s="15">
        <f>Raw_Data!AB3068</f>
        <v>45.6</v>
      </c>
      <c r="AC3068" s="19" t="str">
        <f>IF(Raw_Data!G3068="","Yes","No")</f>
        <v>No</v>
      </c>
      <c r="AD3068" s="19" t="str">
        <f>IF(Raw_Data!L3068="","Yes","No")</f>
        <v>No</v>
      </c>
      <c r="AE3068" s="19" t="str">
        <f>IF(Raw_Data!T3068="","Imputed",IF(Raw_Data!T3068&gt;INDEX(Cleaning_Reference!$F$6:$F$13,MATCH(D3068,Cleaning_Reference!$A$6:$A$13,0)),"Capped","Original"))</f>
        <v>Original</v>
      </c>
      <c r="AF3068" s="21">
        <f t="shared" si="47"/>
        <v>2.27</v>
      </c>
    </row>
    <row r="3069" spans="1:32" ht="15" customHeight="1" x14ac:dyDescent="0.3">
      <c r="A3069" s="20" t="str">
        <f>Raw_Data!A3069</f>
        <v>SF13068</v>
      </c>
      <c r="B3069" s="15" t="str">
        <f>Raw_Data!B3069</f>
        <v>Telangana</v>
      </c>
      <c r="C3069" s="15" t="str">
        <f>Raw_Data!C3069</f>
        <v>Nalgonda</v>
      </c>
      <c r="D3069" s="15" t="str">
        <f>Raw_Data!D3069</f>
        <v>Pulses</v>
      </c>
      <c r="E3069" s="15" t="str">
        <f>Raw_Data!E3069</f>
        <v>Rabi</v>
      </c>
      <c r="F3069" s="15">
        <f>Raw_Data!F3069</f>
        <v>8.02</v>
      </c>
      <c r="G3069" s="18">
        <f>IF(Raw_Data!G3069="",ROUND(AVERAGEIFS(Raw_Data!$G$2:$G$4001,Raw_Data!$E$2:$E$4001,E3069),1),Raw_Data!G3069)</f>
        <v>331.7</v>
      </c>
      <c r="H3069" s="15">
        <f>Raw_Data!H3069</f>
        <v>23.1</v>
      </c>
      <c r="I3069" s="15">
        <f>Raw_Data!I3069</f>
        <v>56</v>
      </c>
      <c r="J3069" s="15">
        <f>Raw_Data!J3069</f>
        <v>8.6999999999999993</v>
      </c>
      <c r="K3069" s="15">
        <f>Raw_Data!K3069</f>
        <v>6.54</v>
      </c>
      <c r="L3069" s="18">
        <f>IF(Raw_Data!L3069="",ROUND(AVERAGEIFS(Raw_Data!$L$2:$L$4001,Raw_Data!$E$2:$E$4001,E3069),1),Raw_Data!L3069)</f>
        <v>29.8</v>
      </c>
      <c r="M3069" s="15">
        <f>Raw_Data!M3069</f>
        <v>123.8</v>
      </c>
      <c r="N3069" s="15">
        <f>Raw_Data!N3069</f>
        <v>55.5</v>
      </c>
      <c r="O3069" s="15">
        <f>Raw_Data!O3069</f>
        <v>121.4</v>
      </c>
      <c r="P3069" s="15" t="str">
        <f>Raw_Data!P3069</f>
        <v>Flood</v>
      </c>
      <c r="Q3069" s="15">
        <f>Raw_Data!Q3069</f>
        <v>110.4</v>
      </c>
      <c r="R3069" s="15">
        <f>Raw_Data!R3069</f>
        <v>3.89</v>
      </c>
      <c r="S3069" s="15">
        <f>Raw_Data!S3069</f>
        <v>0.73</v>
      </c>
      <c r="T3069" s="18">
        <f>IF(Raw_Data!T3069="",ROUND(AVERAGEIFS(Raw_Data!$T$2:$T$4001,Raw_Data!$E$2:$E$4001,E3069,Raw_Data!$D$2:$D$4001,D3069),2),IF(Raw_Data!T3069&gt;INDEX(Cleaning_Reference!$F$6:$F$13,MATCH(D3069,Cleaning_Reference!$A$6:$A$13,0)),INDEX(Cleaning_Reference!$F$6:$F$13,MATCH(D3069,Cleaning_Reference!$A$6:$A$13,0)),Raw_Data!T3069))</f>
        <v>1.24</v>
      </c>
      <c r="U3069" s="15">
        <f>Raw_Data!U3069</f>
        <v>9.94</v>
      </c>
      <c r="V3069" s="15">
        <f>Raw_Data!V3069</f>
        <v>60034</v>
      </c>
      <c r="W3069" s="15">
        <f>Raw_Data!W3069</f>
        <v>507602</v>
      </c>
      <c r="X3069" s="15">
        <f>Raw_Data!X3069</f>
        <v>596738</v>
      </c>
      <c r="Y3069" s="15">
        <f>Raw_Data!Y3069</f>
        <v>89136</v>
      </c>
      <c r="Z3069" s="15">
        <f>Raw_Data!Z3069</f>
        <v>4213</v>
      </c>
      <c r="AA3069" s="15">
        <f>Raw_Data!AA3069</f>
        <v>2.359</v>
      </c>
      <c r="AB3069" s="15">
        <f>Raw_Data!AB3069</f>
        <v>37.700000000000003</v>
      </c>
      <c r="AC3069" s="19" t="str">
        <f>IF(Raw_Data!G3069="","Yes","No")</f>
        <v>No</v>
      </c>
      <c r="AD3069" s="19" t="str">
        <f>IF(Raw_Data!L3069="","Yes","No")</f>
        <v>No</v>
      </c>
      <c r="AE3069" s="19" t="str">
        <f>IF(Raw_Data!T3069="","Imputed",IF(Raw_Data!T3069&gt;INDEX(Cleaning_Reference!$F$6:$F$13,MATCH(D3069,Cleaning_Reference!$A$6:$A$13,0)),"Capped","Original"))</f>
        <v>Original</v>
      </c>
      <c r="AF3069" s="21">
        <f t="shared" si="47"/>
        <v>9.94</v>
      </c>
    </row>
    <row r="3070" spans="1:32" ht="15" customHeight="1" x14ac:dyDescent="0.3">
      <c r="A3070" s="20" t="str">
        <f>Raw_Data!A3070</f>
        <v>SF13069</v>
      </c>
      <c r="B3070" s="15" t="str">
        <f>Raw_Data!B3070</f>
        <v>Madhya Pradesh</v>
      </c>
      <c r="C3070" s="15" t="str">
        <f>Raw_Data!C3070</f>
        <v>Rajkot</v>
      </c>
      <c r="D3070" s="15" t="str">
        <f>Raw_Data!D3070</f>
        <v>Cotton</v>
      </c>
      <c r="E3070" s="15" t="str">
        <f>Raw_Data!E3070</f>
        <v>Zaid</v>
      </c>
      <c r="F3070" s="15">
        <f>Raw_Data!F3070</f>
        <v>9.2100000000000009</v>
      </c>
      <c r="G3070" s="18">
        <f>IF(Raw_Data!G3070="",ROUND(AVERAGEIFS(Raw_Data!$G$2:$G$4001,Raw_Data!$E$2:$E$4001,E3070),1),Raw_Data!G3070)</f>
        <v>467.2</v>
      </c>
      <c r="H3070" s="15">
        <f>Raw_Data!H3070</f>
        <v>27.7</v>
      </c>
      <c r="I3070" s="15">
        <f>Raw_Data!I3070</f>
        <v>50.1</v>
      </c>
      <c r="J3070" s="15">
        <f>Raw_Data!J3070</f>
        <v>10.1</v>
      </c>
      <c r="K3070" s="15">
        <f>Raw_Data!K3070</f>
        <v>6.01</v>
      </c>
      <c r="L3070" s="18">
        <f>IF(Raw_Data!L3070="",ROUND(AVERAGEIFS(Raw_Data!$L$2:$L$4001,Raw_Data!$E$2:$E$4001,E3070),1),Raw_Data!L3070)</f>
        <v>15.9</v>
      </c>
      <c r="M3070" s="15">
        <f>Raw_Data!M3070</f>
        <v>165.9</v>
      </c>
      <c r="N3070" s="15">
        <f>Raw_Data!N3070</f>
        <v>41.4</v>
      </c>
      <c r="O3070" s="15">
        <f>Raw_Data!O3070</f>
        <v>128.9</v>
      </c>
      <c r="P3070" s="15" t="str">
        <f>Raw_Data!P3070</f>
        <v>Drip</v>
      </c>
      <c r="Q3070" s="15">
        <f>Raw_Data!Q3070</f>
        <v>327</v>
      </c>
      <c r="R3070" s="15">
        <f>Raw_Data!R3070</f>
        <v>5.67</v>
      </c>
      <c r="S3070" s="15">
        <f>Raw_Data!S3070</f>
        <v>0.9</v>
      </c>
      <c r="T3070" s="18">
        <f>IF(Raw_Data!T3070="",ROUND(AVERAGEIFS(Raw_Data!$T$2:$T$4001,Raw_Data!$E$2:$E$4001,E3070,Raw_Data!$D$2:$D$4001,D3070),2),IF(Raw_Data!T3070&gt;INDEX(Cleaning_Reference!$F$6:$F$13,MATCH(D3070,Cleaning_Reference!$A$6:$A$13,0)),INDEX(Cleaning_Reference!$F$6:$F$13,MATCH(D3070,Cleaning_Reference!$A$6:$A$13,0)),Raw_Data!T3070))</f>
        <v>1.07</v>
      </c>
      <c r="U3070" s="15">
        <f>Raw_Data!U3070</f>
        <v>9.85</v>
      </c>
      <c r="V3070" s="15">
        <f>Raw_Data!V3070</f>
        <v>69157</v>
      </c>
      <c r="W3070" s="15">
        <f>Raw_Data!W3070</f>
        <v>688410</v>
      </c>
      <c r="X3070" s="15">
        <f>Raw_Data!X3070</f>
        <v>681196</v>
      </c>
      <c r="Y3070" s="15">
        <f>Raw_Data!Y3070</f>
        <v>-7214</v>
      </c>
      <c r="Z3070" s="15">
        <f>Raw_Data!Z3070</f>
        <v>5787</v>
      </c>
      <c r="AA3070" s="15">
        <f>Raw_Data!AA3070</f>
        <v>1.702</v>
      </c>
      <c r="AB3070" s="15">
        <f>Raw_Data!AB3070</f>
        <v>40.1</v>
      </c>
      <c r="AC3070" s="19" t="str">
        <f>IF(Raw_Data!G3070="","Yes","No")</f>
        <v>No</v>
      </c>
      <c r="AD3070" s="19" t="str">
        <f>IF(Raw_Data!L3070="","Yes","No")</f>
        <v>No</v>
      </c>
      <c r="AE3070" s="19" t="str">
        <f>IF(Raw_Data!T3070="","Imputed",IF(Raw_Data!T3070&gt;INDEX(Cleaning_Reference!$F$6:$F$13,MATCH(D3070,Cleaning_Reference!$A$6:$A$13,0)),"Capped","Original"))</f>
        <v>Original</v>
      </c>
      <c r="AF3070" s="21">
        <f t="shared" si="47"/>
        <v>9.85</v>
      </c>
    </row>
    <row r="3071" spans="1:32" ht="15" customHeight="1" x14ac:dyDescent="0.3">
      <c r="A3071" s="20" t="str">
        <f>Raw_Data!A3071</f>
        <v>SF13070</v>
      </c>
      <c r="B3071" s="15" t="str">
        <f>Raw_Data!B3071</f>
        <v>Madhya Pradesh</v>
      </c>
      <c r="C3071" s="15" t="str">
        <f>Raw_Data!C3071</f>
        <v>Guntur</v>
      </c>
      <c r="D3071" s="15" t="str">
        <f>Raw_Data!D3071</f>
        <v>Rice</v>
      </c>
      <c r="E3071" s="15" t="str">
        <f>Raw_Data!E3071</f>
        <v>Kharif</v>
      </c>
      <c r="F3071" s="15">
        <f>Raw_Data!F3071</f>
        <v>8.86</v>
      </c>
      <c r="G3071" s="18">
        <f>IF(Raw_Data!G3071="",ROUND(AVERAGEIFS(Raw_Data!$G$2:$G$4001,Raw_Data!$E$2:$E$4001,E3071),1),Raw_Data!G3071)</f>
        <v>1130.8</v>
      </c>
      <c r="H3071" s="15">
        <f>Raw_Data!H3071</f>
        <v>31.3</v>
      </c>
      <c r="I3071" s="15">
        <f>Raw_Data!I3071</f>
        <v>62.2</v>
      </c>
      <c r="J3071" s="15">
        <f>Raw_Data!J3071</f>
        <v>8.5</v>
      </c>
      <c r="K3071" s="15">
        <f>Raw_Data!K3071</f>
        <v>6.8</v>
      </c>
      <c r="L3071" s="18">
        <f>IF(Raw_Data!L3071="",ROUND(AVERAGEIFS(Raw_Data!$L$2:$L$4001,Raw_Data!$E$2:$E$4001,E3071),1),Raw_Data!L3071)</f>
        <v>27.9</v>
      </c>
      <c r="M3071" s="15">
        <f>Raw_Data!M3071</f>
        <v>146.19999999999999</v>
      </c>
      <c r="N3071" s="15">
        <f>Raw_Data!N3071</f>
        <v>86.9</v>
      </c>
      <c r="O3071" s="15">
        <f>Raw_Data!O3071</f>
        <v>132</v>
      </c>
      <c r="P3071" s="15" t="str">
        <f>Raw_Data!P3071</f>
        <v>Rainfed</v>
      </c>
      <c r="Q3071" s="15">
        <f>Raw_Data!Q3071</f>
        <v>273.89999999999998</v>
      </c>
      <c r="R3071" s="15">
        <f>Raw_Data!R3071</f>
        <v>4.67</v>
      </c>
      <c r="S3071" s="15">
        <f>Raw_Data!S3071</f>
        <v>0.72</v>
      </c>
      <c r="T3071" s="18">
        <f>IF(Raw_Data!T3071="",ROUND(AVERAGEIFS(Raw_Data!$T$2:$T$4001,Raw_Data!$E$2:$E$4001,E3071,Raw_Data!$D$2:$D$4001,D3071),2),IF(Raw_Data!T3071&gt;INDEX(Cleaning_Reference!$F$6:$F$13,MATCH(D3071,Cleaning_Reference!$A$6:$A$13,0)),INDEX(Cleaning_Reference!$F$6:$F$13,MATCH(D3071,Cleaning_Reference!$A$6:$A$13,0)),Raw_Data!T3071))</f>
        <v>2.73</v>
      </c>
      <c r="U3071" s="15">
        <f>Raw_Data!U3071</f>
        <v>24.19</v>
      </c>
      <c r="V3071" s="15">
        <f>Raw_Data!V3071</f>
        <v>24948</v>
      </c>
      <c r="W3071" s="15">
        <f>Raw_Data!W3071</f>
        <v>675611</v>
      </c>
      <c r="X3071" s="15">
        <f>Raw_Data!X3071</f>
        <v>603492</v>
      </c>
      <c r="Y3071" s="15">
        <f>Raw_Data!Y3071</f>
        <v>-72119</v>
      </c>
      <c r="Z3071" s="15">
        <f>Raw_Data!Z3071</f>
        <v>6920</v>
      </c>
      <c r="AA3071" s="15">
        <f>Raw_Data!AA3071</f>
        <v>3.496</v>
      </c>
      <c r="AB3071" s="15">
        <f>Raw_Data!AB3071</f>
        <v>71.599999999999994</v>
      </c>
      <c r="AC3071" s="19" t="str">
        <f>IF(Raw_Data!G3071="","Yes","No")</f>
        <v>No</v>
      </c>
      <c r="AD3071" s="19" t="str">
        <f>IF(Raw_Data!L3071="","Yes","No")</f>
        <v>No</v>
      </c>
      <c r="AE3071" s="19" t="str">
        <f>IF(Raw_Data!T3071="","Imputed",IF(Raw_Data!T3071&gt;INDEX(Cleaning_Reference!$F$6:$F$13,MATCH(D3071,Cleaning_Reference!$A$6:$A$13,0)),"Capped","Original"))</f>
        <v>Original</v>
      </c>
      <c r="AF3071" s="21">
        <f t="shared" si="47"/>
        <v>24.19</v>
      </c>
    </row>
    <row r="3072" spans="1:32" ht="15" customHeight="1" x14ac:dyDescent="0.3">
      <c r="A3072" s="20" t="str">
        <f>Raw_Data!A3072</f>
        <v>SF13071</v>
      </c>
      <c r="B3072" s="15" t="str">
        <f>Raw_Data!B3072</f>
        <v>Telangana</v>
      </c>
      <c r="C3072" s="15" t="str">
        <f>Raw_Data!C3072</f>
        <v>Ludhiana</v>
      </c>
      <c r="D3072" s="15" t="str">
        <f>Raw_Data!D3072</f>
        <v>Groundnut</v>
      </c>
      <c r="E3072" s="15" t="str">
        <f>Raw_Data!E3072</f>
        <v>Rabi</v>
      </c>
      <c r="F3072" s="15">
        <f>Raw_Data!F3072</f>
        <v>2.95</v>
      </c>
      <c r="G3072" s="18">
        <f>IF(Raw_Data!G3072="",ROUND(AVERAGEIFS(Raw_Data!$G$2:$G$4001,Raw_Data!$E$2:$E$4001,E3072),1),Raw_Data!G3072)</f>
        <v>731.2</v>
      </c>
      <c r="H3072" s="15">
        <f>Raw_Data!H3072</f>
        <v>21.5</v>
      </c>
      <c r="I3072" s="15">
        <f>Raw_Data!I3072</f>
        <v>61</v>
      </c>
      <c r="J3072" s="15">
        <f>Raw_Data!J3072</f>
        <v>7.4</v>
      </c>
      <c r="K3072" s="15">
        <f>Raw_Data!K3072</f>
        <v>6.68</v>
      </c>
      <c r="L3072" s="18">
        <f>IF(Raw_Data!L3072="",ROUND(AVERAGEIFS(Raw_Data!$L$2:$L$4001,Raw_Data!$E$2:$E$4001,E3072),1),Raw_Data!L3072)</f>
        <v>24.1</v>
      </c>
      <c r="M3072" s="15">
        <f>Raw_Data!M3072</f>
        <v>105.1</v>
      </c>
      <c r="N3072" s="15">
        <f>Raw_Data!N3072</f>
        <v>35.4</v>
      </c>
      <c r="O3072" s="15">
        <f>Raw_Data!O3072</f>
        <v>129.30000000000001</v>
      </c>
      <c r="P3072" s="15" t="str">
        <f>Raw_Data!P3072</f>
        <v>Flood</v>
      </c>
      <c r="Q3072" s="15">
        <f>Raw_Data!Q3072</f>
        <v>222.2</v>
      </c>
      <c r="R3072" s="15">
        <f>Raw_Data!R3072</f>
        <v>5.43</v>
      </c>
      <c r="S3072" s="15">
        <f>Raw_Data!S3072</f>
        <v>0.82</v>
      </c>
      <c r="T3072" s="18">
        <f>IF(Raw_Data!T3072="",ROUND(AVERAGEIFS(Raw_Data!$T$2:$T$4001,Raw_Data!$E$2:$E$4001,E3072,Raw_Data!$D$2:$D$4001,D3072),2),IF(Raw_Data!T3072&gt;INDEX(Cleaning_Reference!$F$6:$F$13,MATCH(D3072,Cleaning_Reference!$A$6:$A$13,0)),INDEX(Cleaning_Reference!$F$6:$F$13,MATCH(D3072,Cleaning_Reference!$A$6:$A$13,0)),Raw_Data!T3072))</f>
        <v>2.16</v>
      </c>
      <c r="U3072" s="15">
        <f>Raw_Data!U3072</f>
        <v>6.37</v>
      </c>
      <c r="V3072" s="15">
        <f>Raw_Data!V3072</f>
        <v>52865</v>
      </c>
      <c r="W3072" s="15">
        <f>Raw_Data!W3072</f>
        <v>232268</v>
      </c>
      <c r="X3072" s="15">
        <f>Raw_Data!X3072</f>
        <v>336750</v>
      </c>
      <c r="Y3072" s="15">
        <f>Raw_Data!Y3072</f>
        <v>104482</v>
      </c>
      <c r="Z3072" s="15">
        <f>Raw_Data!Z3072</f>
        <v>1671</v>
      </c>
      <c r="AA3072" s="15">
        <f>Raw_Data!AA3072</f>
        <v>3.8119999999999998</v>
      </c>
      <c r="AB3072" s="15">
        <f>Raw_Data!AB3072</f>
        <v>40.9</v>
      </c>
      <c r="AC3072" s="19" t="str">
        <f>IF(Raw_Data!G3072="","Yes","No")</f>
        <v>No</v>
      </c>
      <c r="AD3072" s="19" t="str">
        <f>IF(Raw_Data!L3072="","Yes","No")</f>
        <v>No</v>
      </c>
      <c r="AE3072" s="19" t="str">
        <f>IF(Raw_Data!T3072="","Imputed",IF(Raw_Data!T3072&gt;INDEX(Cleaning_Reference!$F$6:$F$13,MATCH(D3072,Cleaning_Reference!$A$6:$A$13,0)),"Capped","Original"))</f>
        <v>Original</v>
      </c>
      <c r="AF3072" s="21">
        <f t="shared" si="47"/>
        <v>6.37</v>
      </c>
    </row>
    <row r="3073" spans="1:32" ht="15" customHeight="1" x14ac:dyDescent="0.3">
      <c r="A3073" s="20" t="str">
        <f>Raw_Data!A3073</f>
        <v>SF13072</v>
      </c>
      <c r="B3073" s="15" t="str">
        <f>Raw_Data!B3073</f>
        <v>Punjab</v>
      </c>
      <c r="C3073" s="15" t="str">
        <f>Raw_Data!C3073</f>
        <v>Nalgonda</v>
      </c>
      <c r="D3073" s="15" t="str">
        <f>Raw_Data!D3073</f>
        <v>Maize</v>
      </c>
      <c r="E3073" s="15" t="str">
        <f>Raw_Data!E3073</f>
        <v>Rabi</v>
      </c>
      <c r="F3073" s="15">
        <f>Raw_Data!F3073</f>
        <v>8.6</v>
      </c>
      <c r="G3073" s="18">
        <f>IF(Raw_Data!G3073="",ROUND(AVERAGEIFS(Raw_Data!$G$2:$G$4001,Raw_Data!$E$2:$E$4001,E3073),1),Raw_Data!G3073)</f>
        <v>502.1</v>
      </c>
      <c r="H3073" s="15">
        <f>Raw_Data!H3073</f>
        <v>23.7</v>
      </c>
      <c r="I3073" s="15">
        <f>Raw_Data!I3073</f>
        <v>65</v>
      </c>
      <c r="J3073" s="15">
        <f>Raw_Data!J3073</f>
        <v>7.5</v>
      </c>
      <c r="K3073" s="15">
        <f>Raw_Data!K3073</f>
        <v>6.64</v>
      </c>
      <c r="L3073" s="18">
        <f>IF(Raw_Data!L3073="",ROUND(AVERAGEIFS(Raw_Data!$L$2:$L$4001,Raw_Data!$E$2:$E$4001,E3073),1),Raw_Data!L3073)</f>
        <v>35.4</v>
      </c>
      <c r="M3073" s="15">
        <f>Raw_Data!M3073</f>
        <v>168.7</v>
      </c>
      <c r="N3073" s="15">
        <f>Raw_Data!N3073</f>
        <v>49.4</v>
      </c>
      <c r="O3073" s="15">
        <f>Raw_Data!O3073</f>
        <v>102.3</v>
      </c>
      <c r="P3073" s="15" t="str">
        <f>Raw_Data!P3073</f>
        <v>Rainfed</v>
      </c>
      <c r="Q3073" s="15">
        <f>Raw_Data!Q3073</f>
        <v>190.1</v>
      </c>
      <c r="R3073" s="15">
        <f>Raw_Data!R3073</f>
        <v>6.89</v>
      </c>
      <c r="S3073" s="15">
        <f>Raw_Data!S3073</f>
        <v>0.8</v>
      </c>
      <c r="T3073" s="18">
        <f>IF(Raw_Data!T3073="",ROUND(AVERAGEIFS(Raw_Data!$T$2:$T$4001,Raw_Data!$E$2:$E$4001,E3073,Raw_Data!$D$2:$D$4001,D3073),2),IF(Raw_Data!T3073&gt;INDEX(Cleaning_Reference!$F$6:$F$13,MATCH(D3073,Cleaning_Reference!$A$6:$A$13,0)),INDEX(Cleaning_Reference!$F$6:$F$13,MATCH(D3073,Cleaning_Reference!$A$6:$A$13,0)),Raw_Data!T3073))</f>
        <v>4.01</v>
      </c>
      <c r="U3073" s="15">
        <f>Raw_Data!U3073</f>
        <v>34.49</v>
      </c>
      <c r="V3073" s="15">
        <f>Raw_Data!V3073</f>
        <v>21517</v>
      </c>
      <c r="W3073" s="15">
        <f>Raw_Data!W3073</f>
        <v>525014</v>
      </c>
      <c r="X3073" s="15">
        <f>Raw_Data!X3073</f>
        <v>742121</v>
      </c>
      <c r="Y3073" s="15">
        <f>Raw_Data!Y3073</f>
        <v>217107</v>
      </c>
      <c r="Z3073" s="15">
        <f>Raw_Data!Z3073</f>
        <v>2588</v>
      </c>
      <c r="AA3073" s="15">
        <f>Raw_Data!AA3073</f>
        <v>13.327</v>
      </c>
      <c r="AB3073" s="15">
        <f>Raw_Data!AB3073</f>
        <v>35.700000000000003</v>
      </c>
      <c r="AC3073" s="19" t="str">
        <f>IF(Raw_Data!G3073="","Yes","No")</f>
        <v>No</v>
      </c>
      <c r="AD3073" s="19" t="str">
        <f>IF(Raw_Data!L3073="","Yes","No")</f>
        <v>No</v>
      </c>
      <c r="AE3073" s="19" t="str">
        <f>IF(Raw_Data!T3073="","Imputed",IF(Raw_Data!T3073&gt;INDEX(Cleaning_Reference!$F$6:$F$13,MATCH(D3073,Cleaning_Reference!$A$6:$A$13,0)),"Capped","Original"))</f>
        <v>Original</v>
      </c>
      <c r="AF3073" s="21">
        <f t="shared" si="47"/>
        <v>34.49</v>
      </c>
    </row>
    <row r="3074" spans="1:32" ht="15" customHeight="1" x14ac:dyDescent="0.3">
      <c r="A3074" s="20" t="str">
        <f>Raw_Data!A3074</f>
        <v>SF13073</v>
      </c>
      <c r="B3074" s="15" t="str">
        <f>Raw_Data!B3074</f>
        <v>Andhra Pradesh</v>
      </c>
      <c r="C3074" s="15" t="str">
        <f>Raw_Data!C3074</f>
        <v>Raichur</v>
      </c>
      <c r="D3074" s="15" t="str">
        <f>Raw_Data!D3074</f>
        <v>Rice</v>
      </c>
      <c r="E3074" s="15" t="str">
        <f>Raw_Data!E3074</f>
        <v>Kharif</v>
      </c>
      <c r="F3074" s="15">
        <f>Raw_Data!F3074</f>
        <v>11.98</v>
      </c>
      <c r="G3074" s="18">
        <f>IF(Raw_Data!G3074="",ROUND(AVERAGEIFS(Raw_Data!$G$2:$G$4001,Raw_Data!$E$2:$E$4001,E3074),1),Raw_Data!G3074)</f>
        <v>783.1</v>
      </c>
      <c r="H3074" s="15">
        <f>Raw_Data!H3074</f>
        <v>28.9</v>
      </c>
      <c r="I3074" s="15">
        <f>Raw_Data!I3074</f>
        <v>57.6</v>
      </c>
      <c r="J3074" s="15">
        <f>Raw_Data!J3074</f>
        <v>7</v>
      </c>
      <c r="K3074" s="15">
        <f>Raw_Data!K3074</f>
        <v>5.74</v>
      </c>
      <c r="L3074" s="18">
        <f>IF(Raw_Data!L3074="",ROUND(AVERAGEIFS(Raw_Data!$L$2:$L$4001,Raw_Data!$E$2:$E$4001,E3074),1),Raw_Data!L3074)</f>
        <v>29.7</v>
      </c>
      <c r="M3074" s="15">
        <f>Raw_Data!M3074</f>
        <v>96.9</v>
      </c>
      <c r="N3074" s="15">
        <f>Raw_Data!N3074</f>
        <v>26.2</v>
      </c>
      <c r="O3074" s="15">
        <f>Raw_Data!O3074</f>
        <v>86</v>
      </c>
      <c r="P3074" s="15" t="str">
        <f>Raw_Data!P3074</f>
        <v>Sprinkler</v>
      </c>
      <c r="Q3074" s="15">
        <f>Raw_Data!Q3074</f>
        <v>157.19999999999999</v>
      </c>
      <c r="R3074" s="15">
        <f>Raw_Data!R3074</f>
        <v>1.81</v>
      </c>
      <c r="S3074" s="15">
        <f>Raw_Data!S3074</f>
        <v>0.93</v>
      </c>
      <c r="T3074" s="18">
        <f>IF(Raw_Data!T3074="",ROUND(AVERAGEIFS(Raw_Data!$T$2:$T$4001,Raw_Data!$E$2:$E$4001,E3074,Raw_Data!$D$2:$D$4001,D3074),2),IF(Raw_Data!T3074&gt;INDEX(Cleaning_Reference!$F$6:$F$13,MATCH(D3074,Cleaning_Reference!$A$6:$A$13,0)),INDEX(Cleaning_Reference!$F$6:$F$13,MATCH(D3074,Cleaning_Reference!$A$6:$A$13,0)),Raw_Data!T3074))</f>
        <v>1.1399999999999999</v>
      </c>
      <c r="U3074" s="15">
        <f>Raw_Data!U3074</f>
        <v>13.66</v>
      </c>
      <c r="V3074" s="15">
        <f>Raw_Data!V3074</f>
        <v>22635</v>
      </c>
      <c r="W3074" s="15">
        <f>Raw_Data!W3074</f>
        <v>776649</v>
      </c>
      <c r="X3074" s="15">
        <f>Raw_Data!X3074</f>
        <v>309194</v>
      </c>
      <c r="Y3074" s="15">
        <f>Raw_Data!Y3074</f>
        <v>-467455</v>
      </c>
      <c r="Z3074" s="15">
        <f>Raw_Data!Z3074</f>
        <v>18037</v>
      </c>
      <c r="AA3074" s="15">
        <f>Raw_Data!AA3074</f>
        <v>0.75700000000000001</v>
      </c>
      <c r="AB3074" s="15">
        <f>Raw_Data!AB3074</f>
        <v>52.8</v>
      </c>
      <c r="AC3074" s="19" t="str">
        <f>IF(Raw_Data!G3074="","Yes","No")</f>
        <v>No</v>
      </c>
      <c r="AD3074" s="19" t="str">
        <f>IF(Raw_Data!L3074="","Yes","No")</f>
        <v>No</v>
      </c>
      <c r="AE3074" s="19" t="str">
        <f>IF(Raw_Data!T3074="","Imputed",IF(Raw_Data!T3074&gt;INDEX(Cleaning_Reference!$F$6:$F$13,MATCH(D3074,Cleaning_Reference!$A$6:$A$13,0)),"Capped","Original"))</f>
        <v>Original</v>
      </c>
      <c r="AF3074" s="21">
        <f t="shared" ref="AF3074:AF3137" si="48">ROUND(T3074*F3074,2)</f>
        <v>13.66</v>
      </c>
    </row>
    <row r="3075" spans="1:32" ht="15" customHeight="1" x14ac:dyDescent="0.3">
      <c r="A3075" s="20" t="str">
        <f>Raw_Data!A3075</f>
        <v>SF13074</v>
      </c>
      <c r="B3075" s="15" t="str">
        <f>Raw_Data!B3075</f>
        <v>Tamil Nadu</v>
      </c>
      <c r="C3075" s="15" t="str">
        <f>Raw_Data!C3075</f>
        <v>Krishna</v>
      </c>
      <c r="D3075" s="15" t="str">
        <f>Raw_Data!D3075</f>
        <v>Chilli</v>
      </c>
      <c r="E3075" s="15" t="str">
        <f>Raw_Data!E3075</f>
        <v>Rabi</v>
      </c>
      <c r="F3075" s="15">
        <f>Raw_Data!F3075</f>
        <v>5.45</v>
      </c>
      <c r="G3075" s="18">
        <f>IF(Raw_Data!G3075="",ROUND(AVERAGEIFS(Raw_Data!$G$2:$G$4001,Raw_Data!$E$2:$E$4001,E3075),1),Raw_Data!G3075)</f>
        <v>658.4</v>
      </c>
      <c r="H3075" s="15">
        <f>Raw_Data!H3075</f>
        <v>23.8</v>
      </c>
      <c r="I3075" s="15">
        <f>Raw_Data!I3075</f>
        <v>61.4</v>
      </c>
      <c r="J3075" s="15">
        <f>Raw_Data!J3075</f>
        <v>7.2</v>
      </c>
      <c r="K3075" s="15">
        <f>Raw_Data!K3075</f>
        <v>5.77</v>
      </c>
      <c r="L3075" s="18">
        <f>IF(Raw_Data!L3075="",ROUND(AVERAGEIFS(Raw_Data!$L$2:$L$4001,Raw_Data!$E$2:$E$4001,E3075),1),Raw_Data!L3075)</f>
        <v>24.8</v>
      </c>
      <c r="M3075" s="15">
        <f>Raw_Data!M3075</f>
        <v>100.6</v>
      </c>
      <c r="N3075" s="15">
        <f>Raw_Data!N3075</f>
        <v>35.700000000000003</v>
      </c>
      <c r="O3075" s="15">
        <f>Raw_Data!O3075</f>
        <v>74</v>
      </c>
      <c r="P3075" s="15" t="str">
        <f>Raw_Data!P3075</f>
        <v>Rainfed</v>
      </c>
      <c r="Q3075" s="15">
        <f>Raw_Data!Q3075</f>
        <v>182.3</v>
      </c>
      <c r="R3075" s="15">
        <f>Raw_Data!R3075</f>
        <v>4.07</v>
      </c>
      <c r="S3075" s="15">
        <f>Raw_Data!S3075</f>
        <v>0.86</v>
      </c>
      <c r="T3075" s="18">
        <f>IF(Raw_Data!T3075="",ROUND(AVERAGEIFS(Raw_Data!$T$2:$T$4001,Raw_Data!$E$2:$E$4001,E3075,Raw_Data!$D$2:$D$4001,D3075),2),IF(Raw_Data!T3075&gt;INDEX(Cleaning_Reference!$F$6:$F$13,MATCH(D3075,Cleaning_Reference!$A$6:$A$13,0)),INDEX(Cleaning_Reference!$F$6:$F$13,MATCH(D3075,Cleaning_Reference!$A$6:$A$13,0)),Raw_Data!T3075))</f>
        <v>0.69</v>
      </c>
      <c r="U3075" s="15">
        <f>Raw_Data!U3075</f>
        <v>3.76</v>
      </c>
      <c r="V3075" s="15">
        <f>Raw_Data!V3075</f>
        <v>106312</v>
      </c>
      <c r="W3075" s="15">
        <f>Raw_Data!W3075</f>
        <v>343283</v>
      </c>
      <c r="X3075" s="15">
        <f>Raw_Data!X3075</f>
        <v>399733</v>
      </c>
      <c r="Y3075" s="15">
        <f>Raw_Data!Y3075</f>
        <v>56450</v>
      </c>
      <c r="Z3075" s="15">
        <f>Raw_Data!Z3075</f>
        <v>1822</v>
      </c>
      <c r="AA3075" s="15">
        <f>Raw_Data!AA3075</f>
        <v>2.0640000000000001</v>
      </c>
      <c r="AB3075" s="15">
        <f>Raw_Data!AB3075</f>
        <v>50</v>
      </c>
      <c r="AC3075" s="19" t="str">
        <f>IF(Raw_Data!G3075="","Yes","No")</f>
        <v>No</v>
      </c>
      <c r="AD3075" s="19" t="str">
        <f>IF(Raw_Data!L3075="","Yes","No")</f>
        <v>No</v>
      </c>
      <c r="AE3075" s="19" t="str">
        <f>IF(Raw_Data!T3075="","Imputed",IF(Raw_Data!T3075&gt;INDEX(Cleaning_Reference!$F$6:$F$13,MATCH(D3075,Cleaning_Reference!$A$6:$A$13,0)),"Capped","Original"))</f>
        <v>Original</v>
      </c>
      <c r="AF3075" s="21">
        <f t="shared" si="48"/>
        <v>3.76</v>
      </c>
    </row>
    <row r="3076" spans="1:32" ht="15" customHeight="1" x14ac:dyDescent="0.3">
      <c r="A3076" s="20" t="str">
        <f>Raw_Data!A3076</f>
        <v>SF13075</v>
      </c>
      <c r="B3076" s="15" t="str">
        <f>Raw_Data!B3076</f>
        <v>Gujarat</v>
      </c>
      <c r="C3076" s="15" t="str">
        <f>Raw_Data!C3076</f>
        <v>Indore</v>
      </c>
      <c r="D3076" s="15" t="str">
        <f>Raw_Data!D3076</f>
        <v>Wheat</v>
      </c>
      <c r="E3076" s="15" t="str">
        <f>Raw_Data!E3076</f>
        <v>Rabi</v>
      </c>
      <c r="F3076" s="15">
        <f>Raw_Data!F3076</f>
        <v>1.78</v>
      </c>
      <c r="G3076" s="18">
        <f>IF(Raw_Data!G3076="",ROUND(AVERAGEIFS(Raw_Data!$G$2:$G$4001,Raw_Data!$E$2:$E$4001,E3076),1),Raw_Data!G3076)</f>
        <v>127.8</v>
      </c>
      <c r="H3076" s="15">
        <f>Raw_Data!H3076</f>
        <v>21.4</v>
      </c>
      <c r="I3076" s="15">
        <f>Raw_Data!I3076</f>
        <v>56.5</v>
      </c>
      <c r="J3076" s="15">
        <f>Raw_Data!J3076</f>
        <v>8.1999999999999993</v>
      </c>
      <c r="K3076" s="15">
        <f>Raw_Data!K3076</f>
        <v>7.71</v>
      </c>
      <c r="L3076" s="18">
        <f>IF(Raw_Data!L3076="",ROUND(AVERAGEIFS(Raw_Data!$L$2:$L$4001,Raw_Data!$E$2:$E$4001,E3076),1),Raw_Data!L3076)</f>
        <v>30.7</v>
      </c>
      <c r="M3076" s="15">
        <f>Raw_Data!M3076</f>
        <v>117.8</v>
      </c>
      <c r="N3076" s="15">
        <f>Raw_Data!N3076</f>
        <v>44.5</v>
      </c>
      <c r="O3076" s="15">
        <f>Raw_Data!O3076</f>
        <v>142.80000000000001</v>
      </c>
      <c r="P3076" s="15" t="str">
        <f>Raw_Data!P3076</f>
        <v>Flood</v>
      </c>
      <c r="Q3076" s="15">
        <f>Raw_Data!Q3076</f>
        <v>205.4</v>
      </c>
      <c r="R3076" s="15">
        <f>Raw_Data!R3076</f>
        <v>2.57</v>
      </c>
      <c r="S3076" s="15">
        <f>Raw_Data!S3076</f>
        <v>0.95</v>
      </c>
      <c r="T3076" s="18">
        <f>IF(Raw_Data!T3076="",ROUND(AVERAGEIFS(Raw_Data!$T$2:$T$4001,Raw_Data!$E$2:$E$4001,E3076,Raw_Data!$D$2:$D$4001,D3076),2),IF(Raw_Data!T3076&gt;INDEX(Cleaning_Reference!$F$6:$F$13,MATCH(D3076,Cleaning_Reference!$A$6:$A$13,0)),INDEX(Cleaning_Reference!$F$6:$F$13,MATCH(D3076,Cleaning_Reference!$A$6:$A$13,0)),Raw_Data!T3076))</f>
        <v>0.66</v>
      </c>
      <c r="U3076" s="15">
        <f>Raw_Data!U3076</f>
        <v>1.17</v>
      </c>
      <c r="V3076" s="15">
        <f>Raw_Data!V3076</f>
        <v>22983</v>
      </c>
      <c r="W3076" s="15">
        <f>Raw_Data!W3076</f>
        <v>107869</v>
      </c>
      <c r="X3076" s="15">
        <f>Raw_Data!X3076</f>
        <v>26890</v>
      </c>
      <c r="Y3076" s="15">
        <f>Raw_Data!Y3076</f>
        <v>-80979</v>
      </c>
      <c r="Z3076" s="15">
        <f>Raw_Data!Z3076</f>
        <v>1234</v>
      </c>
      <c r="AA3076" s="15">
        <f>Raw_Data!AA3076</f>
        <v>0.94799999999999995</v>
      </c>
      <c r="AB3076" s="15">
        <f>Raw_Data!AB3076</f>
        <v>38.700000000000003</v>
      </c>
      <c r="AC3076" s="19" t="str">
        <f>IF(Raw_Data!G3076="","Yes","No")</f>
        <v>No</v>
      </c>
      <c r="AD3076" s="19" t="str">
        <f>IF(Raw_Data!L3076="","Yes","No")</f>
        <v>No</v>
      </c>
      <c r="AE3076" s="19" t="str">
        <f>IF(Raw_Data!T3076="","Imputed",IF(Raw_Data!T3076&gt;INDEX(Cleaning_Reference!$F$6:$F$13,MATCH(D3076,Cleaning_Reference!$A$6:$A$13,0)),"Capped","Original"))</f>
        <v>Original</v>
      </c>
      <c r="AF3076" s="21">
        <f t="shared" si="48"/>
        <v>1.17</v>
      </c>
    </row>
    <row r="3077" spans="1:32" ht="15" customHeight="1" x14ac:dyDescent="0.3">
      <c r="A3077" s="20" t="str">
        <f>Raw_Data!A3077</f>
        <v>SF13076</v>
      </c>
      <c r="B3077" s="15" t="str">
        <f>Raw_Data!B3077</f>
        <v>Karnataka</v>
      </c>
      <c r="C3077" s="15" t="str">
        <f>Raw_Data!C3077</f>
        <v>Warangal</v>
      </c>
      <c r="D3077" s="15" t="str">
        <f>Raw_Data!D3077</f>
        <v>Wheat</v>
      </c>
      <c r="E3077" s="15" t="str">
        <f>Raw_Data!E3077</f>
        <v>Kharif</v>
      </c>
      <c r="F3077" s="15">
        <f>Raw_Data!F3077</f>
        <v>14.24</v>
      </c>
      <c r="G3077" s="18">
        <f>IF(Raw_Data!G3077="",ROUND(AVERAGEIFS(Raw_Data!$G$2:$G$4001,Raw_Data!$E$2:$E$4001,E3077),1),Raw_Data!G3077)</f>
        <v>731</v>
      </c>
      <c r="H3077" s="15">
        <f>Raw_Data!H3077</f>
        <v>24.5</v>
      </c>
      <c r="I3077" s="15">
        <f>Raw_Data!I3077</f>
        <v>62.4</v>
      </c>
      <c r="J3077" s="15">
        <f>Raw_Data!J3077</f>
        <v>6.7</v>
      </c>
      <c r="K3077" s="15">
        <f>Raw_Data!K3077</f>
        <v>7.34</v>
      </c>
      <c r="L3077" s="18">
        <f>IF(Raw_Data!L3077="",ROUND(AVERAGEIFS(Raw_Data!$L$2:$L$4001,Raw_Data!$E$2:$E$4001,E3077),1),Raw_Data!L3077)</f>
        <v>24.7</v>
      </c>
      <c r="M3077" s="15">
        <f>Raw_Data!M3077</f>
        <v>120.2</v>
      </c>
      <c r="N3077" s="15">
        <f>Raw_Data!N3077</f>
        <v>92.9</v>
      </c>
      <c r="O3077" s="15">
        <f>Raw_Data!O3077</f>
        <v>101.8</v>
      </c>
      <c r="P3077" s="15" t="str">
        <f>Raw_Data!P3077</f>
        <v>Rainfed</v>
      </c>
      <c r="Q3077" s="15">
        <f>Raw_Data!Q3077</f>
        <v>163.1</v>
      </c>
      <c r="R3077" s="15">
        <f>Raw_Data!R3077</f>
        <v>8.9700000000000006</v>
      </c>
      <c r="S3077" s="15">
        <f>Raw_Data!S3077</f>
        <v>0.76</v>
      </c>
      <c r="T3077" s="18">
        <f>IF(Raw_Data!T3077="",ROUND(AVERAGEIFS(Raw_Data!$T$2:$T$4001,Raw_Data!$E$2:$E$4001,E3077,Raw_Data!$D$2:$D$4001,D3077),2),IF(Raw_Data!T3077&gt;INDEX(Cleaning_Reference!$F$6:$F$13,MATCH(D3077,Cleaning_Reference!$A$6:$A$13,0)),INDEX(Cleaning_Reference!$F$6:$F$13,MATCH(D3077,Cleaning_Reference!$A$6:$A$13,0)),Raw_Data!T3077))</f>
        <v>1.78</v>
      </c>
      <c r="U3077" s="15">
        <f>Raw_Data!U3077</f>
        <v>25.35</v>
      </c>
      <c r="V3077" s="15">
        <f>Raw_Data!V3077</f>
        <v>22910</v>
      </c>
      <c r="W3077" s="15">
        <f>Raw_Data!W3077</f>
        <v>890762</v>
      </c>
      <c r="X3077" s="15">
        <f>Raw_Data!X3077</f>
        <v>580768</v>
      </c>
      <c r="Y3077" s="15">
        <f>Raw_Data!Y3077</f>
        <v>-309994</v>
      </c>
      <c r="Z3077" s="15">
        <f>Raw_Data!Z3077</f>
        <v>4569</v>
      </c>
      <c r="AA3077" s="15">
        <f>Raw_Data!AA3077</f>
        <v>5.548</v>
      </c>
      <c r="AB3077" s="15">
        <f>Raw_Data!AB3077</f>
        <v>27.9</v>
      </c>
      <c r="AC3077" s="19" t="str">
        <f>IF(Raw_Data!G3077="","Yes","No")</f>
        <v>No</v>
      </c>
      <c r="AD3077" s="19" t="str">
        <f>IF(Raw_Data!L3077="","Yes","No")</f>
        <v>No</v>
      </c>
      <c r="AE3077" s="19" t="str">
        <f>IF(Raw_Data!T3077="","Imputed",IF(Raw_Data!T3077&gt;INDEX(Cleaning_Reference!$F$6:$F$13,MATCH(D3077,Cleaning_Reference!$A$6:$A$13,0)),"Capped","Original"))</f>
        <v>Original</v>
      </c>
      <c r="AF3077" s="21">
        <f t="shared" si="48"/>
        <v>25.35</v>
      </c>
    </row>
    <row r="3078" spans="1:32" ht="15" customHeight="1" x14ac:dyDescent="0.3">
      <c r="A3078" s="20" t="str">
        <f>Raw_Data!A3078</f>
        <v>SF13077</v>
      </c>
      <c r="B3078" s="15" t="str">
        <f>Raw_Data!B3078</f>
        <v>Maharashtra</v>
      </c>
      <c r="C3078" s="15" t="str">
        <f>Raw_Data!C3078</f>
        <v>Warangal</v>
      </c>
      <c r="D3078" s="15" t="str">
        <f>Raw_Data!D3078</f>
        <v>Groundnut</v>
      </c>
      <c r="E3078" s="15" t="str">
        <f>Raw_Data!E3078</f>
        <v>Zaid</v>
      </c>
      <c r="F3078" s="15">
        <f>Raw_Data!F3078</f>
        <v>12.93</v>
      </c>
      <c r="G3078" s="18">
        <f>IF(Raw_Data!G3078="",ROUND(AVERAGEIFS(Raw_Data!$G$2:$G$4001,Raw_Data!$E$2:$E$4001,E3078),1),Raw_Data!G3078)</f>
        <v>80</v>
      </c>
      <c r="H3078" s="15">
        <f>Raw_Data!H3078</f>
        <v>29.7</v>
      </c>
      <c r="I3078" s="15">
        <f>Raw_Data!I3078</f>
        <v>43</v>
      </c>
      <c r="J3078" s="15">
        <f>Raw_Data!J3078</f>
        <v>10.199999999999999</v>
      </c>
      <c r="K3078" s="15">
        <f>Raw_Data!K3078</f>
        <v>6.99</v>
      </c>
      <c r="L3078" s="18">
        <f>IF(Raw_Data!L3078="",ROUND(AVERAGEIFS(Raw_Data!$L$2:$L$4001,Raw_Data!$E$2:$E$4001,E3078),1),Raw_Data!L3078)</f>
        <v>16.5</v>
      </c>
      <c r="M3078" s="15">
        <f>Raw_Data!M3078</f>
        <v>151.1</v>
      </c>
      <c r="N3078" s="15">
        <f>Raw_Data!N3078</f>
        <v>60.1</v>
      </c>
      <c r="O3078" s="15">
        <f>Raw_Data!O3078</f>
        <v>131.1</v>
      </c>
      <c r="P3078" s="15" t="str">
        <f>Raw_Data!P3078</f>
        <v>Drip</v>
      </c>
      <c r="Q3078" s="15">
        <f>Raw_Data!Q3078</f>
        <v>219.3</v>
      </c>
      <c r="R3078" s="15">
        <f>Raw_Data!R3078</f>
        <v>3.07</v>
      </c>
      <c r="S3078" s="15">
        <f>Raw_Data!S3078</f>
        <v>0.92</v>
      </c>
      <c r="T3078" s="18">
        <f>IF(Raw_Data!T3078="",ROUND(AVERAGEIFS(Raw_Data!$T$2:$T$4001,Raw_Data!$E$2:$E$4001,E3078,Raw_Data!$D$2:$D$4001,D3078),2),IF(Raw_Data!T3078&gt;INDEX(Cleaning_Reference!$F$6:$F$13,MATCH(D3078,Cleaning_Reference!$A$6:$A$13,0)),INDEX(Cleaning_Reference!$F$6:$F$13,MATCH(D3078,Cleaning_Reference!$A$6:$A$13,0)),Raw_Data!T3078))</f>
        <v>1.46</v>
      </c>
      <c r="U3078" s="15">
        <f>Raw_Data!U3078</f>
        <v>18.88</v>
      </c>
      <c r="V3078" s="15">
        <f>Raw_Data!V3078</f>
        <v>64379</v>
      </c>
      <c r="W3078" s="15">
        <f>Raw_Data!W3078</f>
        <v>889073</v>
      </c>
      <c r="X3078" s="15">
        <f>Raw_Data!X3078</f>
        <v>1215476</v>
      </c>
      <c r="Y3078" s="15">
        <f>Raw_Data!Y3078</f>
        <v>326403</v>
      </c>
      <c r="Z3078" s="15">
        <f>Raw_Data!Z3078</f>
        <v>5656</v>
      </c>
      <c r="AA3078" s="15">
        <f>Raw_Data!AA3078</f>
        <v>3.3380000000000001</v>
      </c>
      <c r="AB3078" s="15">
        <f>Raw_Data!AB3078</f>
        <v>34</v>
      </c>
      <c r="AC3078" s="19" t="str">
        <f>IF(Raw_Data!G3078="","Yes","No")</f>
        <v>No</v>
      </c>
      <c r="AD3078" s="19" t="str">
        <f>IF(Raw_Data!L3078="","Yes","No")</f>
        <v>No</v>
      </c>
      <c r="AE3078" s="19" t="str">
        <f>IF(Raw_Data!T3078="","Imputed",IF(Raw_Data!T3078&gt;INDEX(Cleaning_Reference!$F$6:$F$13,MATCH(D3078,Cleaning_Reference!$A$6:$A$13,0)),"Capped","Original"))</f>
        <v>Original</v>
      </c>
      <c r="AF3078" s="21">
        <f t="shared" si="48"/>
        <v>18.88</v>
      </c>
    </row>
    <row r="3079" spans="1:32" ht="15" customHeight="1" x14ac:dyDescent="0.3">
      <c r="A3079" s="20" t="str">
        <f>Raw_Data!A3079</f>
        <v>SF13078</v>
      </c>
      <c r="B3079" s="15" t="str">
        <f>Raw_Data!B3079</f>
        <v>Telangana</v>
      </c>
      <c r="C3079" s="15" t="str">
        <f>Raw_Data!C3079</f>
        <v>Krishna</v>
      </c>
      <c r="D3079" s="15" t="str">
        <f>Raw_Data!D3079</f>
        <v>Cotton</v>
      </c>
      <c r="E3079" s="15" t="str">
        <f>Raw_Data!E3079</f>
        <v>Rabi</v>
      </c>
      <c r="F3079" s="15">
        <f>Raw_Data!F3079</f>
        <v>1.86</v>
      </c>
      <c r="G3079" s="18">
        <f>IF(Raw_Data!G3079="",ROUND(AVERAGEIFS(Raw_Data!$G$2:$G$4001,Raw_Data!$E$2:$E$4001,E3079),1),Raw_Data!G3079)</f>
        <v>592.20000000000005</v>
      </c>
      <c r="H3079" s="15">
        <f>Raw_Data!H3079</f>
        <v>28.2</v>
      </c>
      <c r="I3079" s="15">
        <f>Raw_Data!I3079</f>
        <v>40.700000000000003</v>
      </c>
      <c r="J3079" s="15">
        <f>Raw_Data!J3079</f>
        <v>4.7</v>
      </c>
      <c r="K3079" s="15">
        <f>Raw_Data!K3079</f>
        <v>6.73</v>
      </c>
      <c r="L3079" s="18">
        <f>IF(Raw_Data!L3079="",ROUND(AVERAGEIFS(Raw_Data!$L$2:$L$4001,Raw_Data!$E$2:$E$4001,E3079),1),Raw_Data!L3079)</f>
        <v>26.5</v>
      </c>
      <c r="M3079" s="15">
        <f>Raw_Data!M3079</f>
        <v>137.1</v>
      </c>
      <c r="N3079" s="15">
        <f>Raw_Data!N3079</f>
        <v>56.3</v>
      </c>
      <c r="O3079" s="15">
        <f>Raw_Data!O3079</f>
        <v>106.3</v>
      </c>
      <c r="P3079" s="15" t="str">
        <f>Raw_Data!P3079</f>
        <v>Rainfed</v>
      </c>
      <c r="Q3079" s="15">
        <f>Raw_Data!Q3079</f>
        <v>213.2</v>
      </c>
      <c r="R3079" s="15">
        <f>Raw_Data!R3079</f>
        <v>7.88</v>
      </c>
      <c r="S3079" s="15">
        <f>Raw_Data!S3079</f>
        <v>0.89</v>
      </c>
      <c r="T3079" s="18">
        <f>IF(Raw_Data!T3079="",ROUND(AVERAGEIFS(Raw_Data!$T$2:$T$4001,Raw_Data!$E$2:$E$4001,E3079,Raw_Data!$D$2:$D$4001,D3079),2),IF(Raw_Data!T3079&gt;INDEX(Cleaning_Reference!$F$6:$F$13,MATCH(D3079,Cleaning_Reference!$A$6:$A$13,0)),INDEX(Cleaning_Reference!$F$6:$F$13,MATCH(D3079,Cleaning_Reference!$A$6:$A$13,0)),Raw_Data!T3079))</f>
        <v>2.02</v>
      </c>
      <c r="U3079" s="15">
        <f>Raw_Data!U3079</f>
        <v>3.76</v>
      </c>
      <c r="V3079" s="15">
        <f>Raw_Data!V3079</f>
        <v>58161</v>
      </c>
      <c r="W3079" s="15">
        <f>Raw_Data!W3079</f>
        <v>150060</v>
      </c>
      <c r="X3079" s="15">
        <f>Raw_Data!X3079</f>
        <v>218685</v>
      </c>
      <c r="Y3079" s="15">
        <f>Raw_Data!Y3079</f>
        <v>68625</v>
      </c>
      <c r="Z3079" s="15">
        <f>Raw_Data!Z3079</f>
        <v>837</v>
      </c>
      <c r="AA3079" s="15">
        <f>Raw_Data!AA3079</f>
        <v>4.492</v>
      </c>
      <c r="AB3079" s="15">
        <f>Raw_Data!AB3079</f>
        <v>19.100000000000001</v>
      </c>
      <c r="AC3079" s="19" t="str">
        <f>IF(Raw_Data!G3079="","Yes","No")</f>
        <v>No</v>
      </c>
      <c r="AD3079" s="19" t="str">
        <f>IF(Raw_Data!L3079="","Yes","No")</f>
        <v>No</v>
      </c>
      <c r="AE3079" s="19" t="str">
        <f>IF(Raw_Data!T3079="","Imputed",IF(Raw_Data!T3079&gt;INDEX(Cleaning_Reference!$F$6:$F$13,MATCH(D3079,Cleaning_Reference!$A$6:$A$13,0)),"Capped","Original"))</f>
        <v>Original</v>
      </c>
      <c r="AF3079" s="21">
        <f t="shared" si="48"/>
        <v>3.76</v>
      </c>
    </row>
    <row r="3080" spans="1:32" ht="15" customHeight="1" x14ac:dyDescent="0.3">
      <c r="A3080" s="20" t="str">
        <f>Raw_Data!A3080</f>
        <v>SF13079</v>
      </c>
      <c r="B3080" s="15" t="str">
        <f>Raw_Data!B3080</f>
        <v>Telangana</v>
      </c>
      <c r="C3080" s="15" t="str">
        <f>Raw_Data!C3080</f>
        <v>Raichur</v>
      </c>
      <c r="D3080" s="15" t="str">
        <f>Raw_Data!D3080</f>
        <v>Sugarcane</v>
      </c>
      <c r="E3080" s="15" t="str">
        <f>Raw_Data!E3080</f>
        <v>Kharif</v>
      </c>
      <c r="F3080" s="15">
        <f>Raw_Data!F3080</f>
        <v>2.9</v>
      </c>
      <c r="G3080" s="18">
        <f>IF(Raw_Data!G3080="",ROUND(AVERAGEIFS(Raw_Data!$G$2:$G$4001,Raw_Data!$E$2:$E$4001,E3080),1),Raw_Data!G3080)</f>
        <v>721.9</v>
      </c>
      <c r="H3080" s="15">
        <f>Raw_Data!H3080</f>
        <v>31.3</v>
      </c>
      <c r="I3080" s="15">
        <f>Raw_Data!I3080</f>
        <v>74.099999999999994</v>
      </c>
      <c r="J3080" s="15">
        <f>Raw_Data!J3080</f>
        <v>6.5</v>
      </c>
      <c r="K3080" s="15">
        <f>Raw_Data!K3080</f>
        <v>7.36</v>
      </c>
      <c r="L3080" s="18">
        <f>IF(Raw_Data!L3080="",ROUND(AVERAGEIFS(Raw_Data!$L$2:$L$4001,Raw_Data!$E$2:$E$4001,E3080),1),Raw_Data!L3080)</f>
        <v>32.1</v>
      </c>
      <c r="M3080" s="15">
        <f>Raw_Data!M3080</f>
        <v>197.1</v>
      </c>
      <c r="N3080" s="15">
        <f>Raw_Data!N3080</f>
        <v>95.8</v>
      </c>
      <c r="O3080" s="15">
        <f>Raw_Data!O3080</f>
        <v>143.19999999999999</v>
      </c>
      <c r="P3080" s="15" t="str">
        <f>Raw_Data!P3080</f>
        <v>Flood</v>
      </c>
      <c r="Q3080" s="15">
        <f>Raw_Data!Q3080</f>
        <v>124.1</v>
      </c>
      <c r="R3080" s="15">
        <f>Raw_Data!R3080</f>
        <v>3.73</v>
      </c>
      <c r="S3080" s="15">
        <f>Raw_Data!S3080</f>
        <v>0.66</v>
      </c>
      <c r="T3080" s="18">
        <f>IF(Raw_Data!T3080="",ROUND(AVERAGEIFS(Raw_Data!$T$2:$T$4001,Raw_Data!$E$2:$E$4001,E3080,Raw_Data!$D$2:$D$4001,D3080),2),IF(Raw_Data!T3080&gt;INDEX(Cleaning_Reference!$F$6:$F$13,MATCH(D3080,Cleaning_Reference!$A$6:$A$13,0)),INDEX(Cleaning_Reference!$F$6:$F$13,MATCH(D3080,Cleaning_Reference!$A$6:$A$13,0)),Raw_Data!T3080))</f>
        <v>54.66</v>
      </c>
      <c r="U3080" s="15">
        <f>Raw_Data!U3080</f>
        <v>158.51</v>
      </c>
      <c r="V3080" s="15">
        <f>Raw_Data!V3080</f>
        <v>3182</v>
      </c>
      <c r="W3080" s="15">
        <f>Raw_Data!W3080</f>
        <v>179287</v>
      </c>
      <c r="X3080" s="15">
        <f>Raw_Data!X3080</f>
        <v>504379</v>
      </c>
      <c r="Y3080" s="15">
        <f>Raw_Data!Y3080</f>
        <v>325092</v>
      </c>
      <c r="Z3080" s="15">
        <f>Raw_Data!Z3080</f>
        <v>5921</v>
      </c>
      <c r="AA3080" s="15">
        <f>Raw_Data!AA3080</f>
        <v>26.771000000000001</v>
      </c>
      <c r="AB3080" s="15">
        <f>Raw_Data!AB3080</f>
        <v>57.6</v>
      </c>
      <c r="AC3080" s="19" t="str">
        <f>IF(Raw_Data!G3080="","Yes","No")</f>
        <v>No</v>
      </c>
      <c r="AD3080" s="19" t="str">
        <f>IF(Raw_Data!L3080="","Yes","No")</f>
        <v>No</v>
      </c>
      <c r="AE3080" s="19" t="str">
        <f>IF(Raw_Data!T3080="","Imputed",IF(Raw_Data!T3080&gt;INDEX(Cleaning_Reference!$F$6:$F$13,MATCH(D3080,Cleaning_Reference!$A$6:$A$13,0)),"Capped","Original"))</f>
        <v>Original</v>
      </c>
      <c r="AF3080" s="21">
        <f t="shared" si="48"/>
        <v>158.51</v>
      </c>
    </row>
    <row r="3081" spans="1:32" ht="15" customHeight="1" x14ac:dyDescent="0.3">
      <c r="A3081" s="20" t="str">
        <f>Raw_Data!A3081</f>
        <v>SF13080</v>
      </c>
      <c r="B3081" s="15" t="str">
        <f>Raw_Data!B3081</f>
        <v>Punjab</v>
      </c>
      <c r="C3081" s="15" t="str">
        <f>Raw_Data!C3081</f>
        <v>Krishna</v>
      </c>
      <c r="D3081" s="15" t="str">
        <f>Raw_Data!D3081</f>
        <v>Pulses</v>
      </c>
      <c r="E3081" s="15" t="str">
        <f>Raw_Data!E3081</f>
        <v>Rabi</v>
      </c>
      <c r="F3081" s="15">
        <f>Raw_Data!F3081</f>
        <v>0.65</v>
      </c>
      <c r="G3081" s="18">
        <f>IF(Raw_Data!G3081="",ROUND(AVERAGEIFS(Raw_Data!$G$2:$G$4001,Raw_Data!$E$2:$E$4001,E3081),1),Raw_Data!G3081)</f>
        <v>470.9</v>
      </c>
      <c r="H3081" s="15">
        <f>Raw_Data!H3081</f>
        <v>20.399999999999999</v>
      </c>
      <c r="I3081" s="15">
        <f>Raw_Data!I3081</f>
        <v>60.7</v>
      </c>
      <c r="J3081" s="15">
        <f>Raw_Data!J3081</f>
        <v>6.7</v>
      </c>
      <c r="K3081" s="15">
        <f>Raw_Data!K3081</f>
        <v>6.15</v>
      </c>
      <c r="L3081" s="18">
        <f>IF(Raw_Data!L3081="",ROUND(AVERAGEIFS(Raw_Data!$L$2:$L$4001,Raw_Data!$E$2:$E$4001,E3081),1),Raw_Data!L3081)</f>
        <v>23</v>
      </c>
      <c r="M3081" s="15">
        <f>Raw_Data!M3081</f>
        <v>104.7</v>
      </c>
      <c r="N3081" s="15">
        <f>Raw_Data!N3081</f>
        <v>31.4</v>
      </c>
      <c r="O3081" s="15">
        <f>Raw_Data!O3081</f>
        <v>92.8</v>
      </c>
      <c r="P3081" s="15" t="str">
        <f>Raw_Data!P3081</f>
        <v>Drip</v>
      </c>
      <c r="Q3081" s="15">
        <f>Raw_Data!Q3081</f>
        <v>124.3</v>
      </c>
      <c r="R3081" s="15">
        <f>Raw_Data!R3081</f>
        <v>5.99</v>
      </c>
      <c r="S3081" s="15">
        <f>Raw_Data!S3081</f>
        <v>0.91</v>
      </c>
      <c r="T3081" s="18">
        <f>IF(Raw_Data!T3081="",ROUND(AVERAGEIFS(Raw_Data!$T$2:$T$4001,Raw_Data!$E$2:$E$4001,E3081,Raw_Data!$D$2:$D$4001,D3081),2),IF(Raw_Data!T3081&gt;INDEX(Cleaning_Reference!$F$6:$F$13,MATCH(D3081,Cleaning_Reference!$A$6:$A$13,0)),INDEX(Cleaning_Reference!$F$6:$F$13,MATCH(D3081,Cleaning_Reference!$A$6:$A$13,0)),Raw_Data!T3081))</f>
        <v>0.86</v>
      </c>
      <c r="U3081" s="15">
        <f>Raw_Data!U3081</f>
        <v>0.56000000000000005</v>
      </c>
      <c r="V3081" s="15">
        <f>Raw_Data!V3081</f>
        <v>70677</v>
      </c>
      <c r="W3081" s="15">
        <f>Raw_Data!W3081</f>
        <v>42865</v>
      </c>
      <c r="X3081" s="15">
        <f>Raw_Data!X3081</f>
        <v>39579</v>
      </c>
      <c r="Y3081" s="15">
        <f>Raw_Data!Y3081</f>
        <v>-3286</v>
      </c>
      <c r="Z3081" s="15">
        <f>Raw_Data!Z3081</f>
        <v>223</v>
      </c>
      <c r="AA3081" s="15">
        <f>Raw_Data!AA3081</f>
        <v>2.5110000000000001</v>
      </c>
      <c r="AB3081" s="15">
        <f>Raw_Data!AB3081</f>
        <v>35</v>
      </c>
      <c r="AC3081" s="19" t="str">
        <f>IF(Raw_Data!G3081="","Yes","No")</f>
        <v>No</v>
      </c>
      <c r="AD3081" s="19" t="str">
        <f>IF(Raw_Data!L3081="","Yes","No")</f>
        <v>No</v>
      </c>
      <c r="AE3081" s="19" t="str">
        <f>IF(Raw_Data!T3081="","Imputed",IF(Raw_Data!T3081&gt;INDEX(Cleaning_Reference!$F$6:$F$13,MATCH(D3081,Cleaning_Reference!$A$6:$A$13,0)),"Capped","Original"))</f>
        <v>Original</v>
      </c>
      <c r="AF3081" s="21">
        <f t="shared" si="48"/>
        <v>0.56000000000000005</v>
      </c>
    </row>
    <row r="3082" spans="1:32" ht="15" customHeight="1" x14ac:dyDescent="0.3">
      <c r="A3082" s="20" t="str">
        <f>Raw_Data!A3082</f>
        <v>SF13081</v>
      </c>
      <c r="B3082" s="15" t="str">
        <f>Raw_Data!B3082</f>
        <v>Karnataka</v>
      </c>
      <c r="C3082" s="15" t="str">
        <f>Raw_Data!C3082</f>
        <v>Rajkot</v>
      </c>
      <c r="D3082" s="15" t="str">
        <f>Raw_Data!D3082</f>
        <v>Rice</v>
      </c>
      <c r="E3082" s="15" t="str">
        <f>Raw_Data!E3082</f>
        <v>Kharif</v>
      </c>
      <c r="F3082" s="15">
        <f>Raw_Data!F3082</f>
        <v>1.29</v>
      </c>
      <c r="G3082" s="18">
        <f>IF(Raw_Data!G3082="",ROUND(AVERAGEIFS(Raw_Data!$G$2:$G$4001,Raw_Data!$E$2:$E$4001,E3082),1),Raw_Data!G3082)</f>
        <v>1019.5</v>
      </c>
      <c r="H3082" s="15">
        <f>Raw_Data!H3082</f>
        <v>29.2</v>
      </c>
      <c r="I3082" s="15">
        <f>Raw_Data!I3082</f>
        <v>83.8</v>
      </c>
      <c r="J3082" s="15">
        <f>Raw_Data!J3082</f>
        <v>6.4</v>
      </c>
      <c r="K3082" s="15">
        <f>Raw_Data!K3082</f>
        <v>5.28</v>
      </c>
      <c r="L3082" s="18">
        <f>IF(Raw_Data!L3082="",ROUND(AVERAGEIFS(Raw_Data!$L$2:$L$4001,Raw_Data!$E$2:$E$4001,E3082),1),Raw_Data!L3082)</f>
        <v>21.7</v>
      </c>
      <c r="M3082" s="15">
        <f>Raw_Data!M3082</f>
        <v>104.5</v>
      </c>
      <c r="N3082" s="15">
        <f>Raw_Data!N3082</f>
        <v>45.1</v>
      </c>
      <c r="O3082" s="15">
        <f>Raw_Data!O3082</f>
        <v>55.9</v>
      </c>
      <c r="P3082" s="15" t="str">
        <f>Raw_Data!P3082</f>
        <v>Drip</v>
      </c>
      <c r="Q3082" s="15">
        <f>Raw_Data!Q3082</f>
        <v>182.8</v>
      </c>
      <c r="R3082" s="15">
        <f>Raw_Data!R3082</f>
        <v>3.12</v>
      </c>
      <c r="S3082" s="15">
        <f>Raw_Data!S3082</f>
        <v>0.67</v>
      </c>
      <c r="T3082" s="18">
        <f>IF(Raw_Data!T3082="",ROUND(AVERAGEIFS(Raw_Data!$T$2:$T$4001,Raw_Data!$E$2:$E$4001,E3082,Raw_Data!$D$2:$D$4001,D3082),2),IF(Raw_Data!T3082&gt;INDEX(Cleaning_Reference!$F$6:$F$13,MATCH(D3082,Cleaning_Reference!$A$6:$A$13,0)),INDEX(Cleaning_Reference!$F$6:$F$13,MATCH(D3082,Cleaning_Reference!$A$6:$A$13,0)),Raw_Data!T3082))</f>
        <v>0.3</v>
      </c>
      <c r="U3082" s="15">
        <f>Raw_Data!U3082</f>
        <v>0.39</v>
      </c>
      <c r="V3082" s="15">
        <f>Raw_Data!V3082</f>
        <v>24310</v>
      </c>
      <c r="W3082" s="15">
        <f>Raw_Data!W3082</f>
        <v>73831</v>
      </c>
      <c r="X3082" s="15">
        <f>Raw_Data!X3082</f>
        <v>9481</v>
      </c>
      <c r="Y3082" s="15">
        <f>Raw_Data!Y3082</f>
        <v>-64350</v>
      </c>
      <c r="Z3082" s="15">
        <f>Raw_Data!Z3082</f>
        <v>1631</v>
      </c>
      <c r="AA3082" s="15">
        <f>Raw_Data!AA3082</f>
        <v>0.23899999999999999</v>
      </c>
      <c r="AB3082" s="15">
        <f>Raw_Data!AB3082</f>
        <v>75.900000000000006</v>
      </c>
      <c r="AC3082" s="19" t="str">
        <f>IF(Raw_Data!G3082="","Yes","No")</f>
        <v>No</v>
      </c>
      <c r="AD3082" s="19" t="str">
        <f>IF(Raw_Data!L3082="","Yes","No")</f>
        <v>No</v>
      </c>
      <c r="AE3082" s="19" t="str">
        <f>IF(Raw_Data!T3082="","Imputed",IF(Raw_Data!T3082&gt;INDEX(Cleaning_Reference!$F$6:$F$13,MATCH(D3082,Cleaning_Reference!$A$6:$A$13,0)),"Capped","Original"))</f>
        <v>Original</v>
      </c>
      <c r="AF3082" s="21">
        <f t="shared" si="48"/>
        <v>0.39</v>
      </c>
    </row>
    <row r="3083" spans="1:32" ht="15" customHeight="1" x14ac:dyDescent="0.3">
      <c r="A3083" s="20" t="str">
        <f>Raw_Data!A3083</f>
        <v>SF13082</v>
      </c>
      <c r="B3083" s="15" t="str">
        <f>Raw_Data!B3083</f>
        <v>Madhya Pradesh</v>
      </c>
      <c r="C3083" s="15" t="str">
        <f>Raw_Data!C3083</f>
        <v>Raichur</v>
      </c>
      <c r="D3083" s="15" t="str">
        <f>Raw_Data!D3083</f>
        <v>Wheat</v>
      </c>
      <c r="E3083" s="15" t="str">
        <f>Raw_Data!E3083</f>
        <v>Rabi</v>
      </c>
      <c r="F3083" s="15">
        <f>Raw_Data!F3083</f>
        <v>12.33</v>
      </c>
      <c r="G3083" s="18">
        <f>IF(Raw_Data!G3083="",ROUND(AVERAGEIFS(Raw_Data!$G$2:$G$4001,Raw_Data!$E$2:$E$4001,E3083),1),Raw_Data!G3083)</f>
        <v>106.8</v>
      </c>
      <c r="H3083" s="15">
        <f>Raw_Data!H3083</f>
        <v>21.1</v>
      </c>
      <c r="I3083" s="15">
        <f>Raw_Data!I3083</f>
        <v>59.3</v>
      </c>
      <c r="J3083" s="15">
        <f>Raw_Data!J3083</f>
        <v>7.4</v>
      </c>
      <c r="K3083" s="15">
        <f>Raw_Data!K3083</f>
        <v>7.34</v>
      </c>
      <c r="L3083" s="18">
        <f>IF(Raw_Data!L3083="",ROUND(AVERAGEIFS(Raw_Data!$L$2:$L$4001,Raw_Data!$E$2:$E$4001,E3083),1),Raw_Data!L3083)</f>
        <v>18.399999999999999</v>
      </c>
      <c r="M3083" s="15">
        <f>Raw_Data!M3083</f>
        <v>89.9</v>
      </c>
      <c r="N3083" s="15">
        <f>Raw_Data!N3083</f>
        <v>47.3</v>
      </c>
      <c r="O3083" s="15">
        <f>Raw_Data!O3083</f>
        <v>105.1</v>
      </c>
      <c r="P3083" s="15" t="str">
        <f>Raw_Data!P3083</f>
        <v>Rainfed</v>
      </c>
      <c r="Q3083" s="15">
        <f>Raw_Data!Q3083</f>
        <v>303.10000000000002</v>
      </c>
      <c r="R3083" s="15">
        <f>Raw_Data!R3083</f>
        <v>6.39</v>
      </c>
      <c r="S3083" s="15">
        <f>Raw_Data!S3083</f>
        <v>0.99</v>
      </c>
      <c r="T3083" s="18">
        <f>IF(Raw_Data!T3083="",ROUND(AVERAGEIFS(Raw_Data!$T$2:$T$4001,Raw_Data!$E$2:$E$4001,E3083,Raw_Data!$D$2:$D$4001,D3083),2),IF(Raw_Data!T3083&gt;INDEX(Cleaning_Reference!$F$6:$F$13,MATCH(D3083,Cleaning_Reference!$A$6:$A$13,0)),INDEX(Cleaning_Reference!$F$6:$F$13,MATCH(D3083,Cleaning_Reference!$A$6:$A$13,0)),Raw_Data!T3083))</f>
        <v>1.1100000000000001</v>
      </c>
      <c r="U3083" s="15">
        <f>Raw_Data!U3083</f>
        <v>13.69</v>
      </c>
      <c r="V3083" s="15">
        <f>Raw_Data!V3083</f>
        <v>23891</v>
      </c>
      <c r="W3083" s="15">
        <f>Raw_Data!W3083</f>
        <v>996573</v>
      </c>
      <c r="X3083" s="15">
        <f>Raw_Data!X3083</f>
        <v>327068</v>
      </c>
      <c r="Y3083" s="15">
        <f>Raw_Data!Y3083</f>
        <v>-669505</v>
      </c>
      <c r="Z3083" s="15">
        <f>Raw_Data!Z3083</f>
        <v>3667</v>
      </c>
      <c r="AA3083" s="15">
        <f>Raw_Data!AA3083</f>
        <v>3.7330000000000001</v>
      </c>
      <c r="AB3083" s="15">
        <f>Raw_Data!AB3083</f>
        <v>25.8</v>
      </c>
      <c r="AC3083" s="19" t="str">
        <f>IF(Raw_Data!G3083="","Yes","No")</f>
        <v>No</v>
      </c>
      <c r="AD3083" s="19" t="str">
        <f>IF(Raw_Data!L3083="","Yes","No")</f>
        <v>No</v>
      </c>
      <c r="AE3083" s="19" t="str">
        <f>IF(Raw_Data!T3083="","Imputed",IF(Raw_Data!T3083&gt;INDEX(Cleaning_Reference!$F$6:$F$13,MATCH(D3083,Cleaning_Reference!$A$6:$A$13,0)),"Capped","Original"))</f>
        <v>Original</v>
      </c>
      <c r="AF3083" s="21">
        <f t="shared" si="48"/>
        <v>13.69</v>
      </c>
    </row>
    <row r="3084" spans="1:32" ht="15" customHeight="1" x14ac:dyDescent="0.3">
      <c r="A3084" s="20" t="str">
        <f>Raw_Data!A3084</f>
        <v>SF13083</v>
      </c>
      <c r="B3084" s="15" t="str">
        <f>Raw_Data!B3084</f>
        <v>Karnataka</v>
      </c>
      <c r="C3084" s="15" t="str">
        <f>Raw_Data!C3084</f>
        <v>Ludhiana</v>
      </c>
      <c r="D3084" s="15" t="str">
        <f>Raw_Data!D3084</f>
        <v>Cotton</v>
      </c>
      <c r="E3084" s="15" t="str">
        <f>Raw_Data!E3084</f>
        <v>Rabi</v>
      </c>
      <c r="F3084" s="15">
        <f>Raw_Data!F3084</f>
        <v>5.93</v>
      </c>
      <c r="G3084" s="18">
        <f>IF(Raw_Data!G3084="",ROUND(AVERAGEIFS(Raw_Data!$G$2:$G$4001,Raw_Data!$E$2:$E$4001,E3084),1),Raw_Data!G3084)</f>
        <v>548.6</v>
      </c>
      <c r="H3084" s="15">
        <f>Raw_Data!H3084</f>
        <v>25.3</v>
      </c>
      <c r="I3084" s="15">
        <f>Raw_Data!I3084</f>
        <v>45.3</v>
      </c>
      <c r="J3084" s="15">
        <f>Raw_Data!J3084</f>
        <v>8.9</v>
      </c>
      <c r="K3084" s="15">
        <f>Raw_Data!K3084</f>
        <v>5.94</v>
      </c>
      <c r="L3084" s="18">
        <f>IF(Raw_Data!L3084="",ROUND(AVERAGEIFS(Raw_Data!$L$2:$L$4001,Raw_Data!$E$2:$E$4001,E3084),1),Raw_Data!L3084)</f>
        <v>28.6</v>
      </c>
      <c r="M3084" s="15">
        <f>Raw_Data!M3084</f>
        <v>107.6</v>
      </c>
      <c r="N3084" s="15">
        <f>Raw_Data!N3084</f>
        <v>24.5</v>
      </c>
      <c r="O3084" s="15">
        <f>Raw_Data!O3084</f>
        <v>51</v>
      </c>
      <c r="P3084" s="15" t="str">
        <f>Raw_Data!P3084</f>
        <v>Flood</v>
      </c>
      <c r="Q3084" s="15">
        <f>Raw_Data!Q3084</f>
        <v>159.5</v>
      </c>
      <c r="R3084" s="15">
        <f>Raw_Data!R3084</f>
        <v>4.07</v>
      </c>
      <c r="S3084" s="15">
        <f>Raw_Data!S3084</f>
        <v>0.97</v>
      </c>
      <c r="T3084" s="18">
        <f>IF(Raw_Data!T3084="",ROUND(AVERAGEIFS(Raw_Data!$T$2:$T$4001,Raw_Data!$E$2:$E$4001,E3084,Raw_Data!$D$2:$D$4001,D3084),2),IF(Raw_Data!T3084&gt;INDEX(Cleaning_Reference!$F$6:$F$13,MATCH(D3084,Cleaning_Reference!$A$6:$A$13,0)),INDEX(Cleaning_Reference!$F$6:$F$13,MATCH(D3084,Cleaning_Reference!$A$6:$A$13,0)),Raw_Data!T3084))</f>
        <v>0.85</v>
      </c>
      <c r="U3084" s="15">
        <f>Raw_Data!U3084</f>
        <v>5.04</v>
      </c>
      <c r="V3084" s="15">
        <f>Raw_Data!V3084</f>
        <v>75403</v>
      </c>
      <c r="W3084" s="15">
        <f>Raw_Data!W3084</f>
        <v>397433</v>
      </c>
      <c r="X3084" s="15">
        <f>Raw_Data!X3084</f>
        <v>380031</v>
      </c>
      <c r="Y3084" s="15">
        <f>Raw_Data!Y3084</f>
        <v>-17402</v>
      </c>
      <c r="Z3084" s="15">
        <f>Raw_Data!Z3084</f>
        <v>6169</v>
      </c>
      <c r="AA3084" s="15">
        <f>Raw_Data!AA3084</f>
        <v>0.81699999999999995</v>
      </c>
      <c r="AB3084" s="15">
        <f>Raw_Data!AB3084</f>
        <v>45.2</v>
      </c>
      <c r="AC3084" s="19" t="str">
        <f>IF(Raw_Data!G3084="","Yes","No")</f>
        <v>No</v>
      </c>
      <c r="AD3084" s="19" t="str">
        <f>IF(Raw_Data!L3084="","Yes","No")</f>
        <v>No</v>
      </c>
      <c r="AE3084" s="19" t="str">
        <f>IF(Raw_Data!T3084="","Imputed",IF(Raw_Data!T3084&gt;INDEX(Cleaning_Reference!$F$6:$F$13,MATCH(D3084,Cleaning_Reference!$A$6:$A$13,0)),"Capped","Original"))</f>
        <v>Original</v>
      </c>
      <c r="AF3084" s="21">
        <f t="shared" si="48"/>
        <v>5.04</v>
      </c>
    </row>
    <row r="3085" spans="1:32" ht="15" customHeight="1" x14ac:dyDescent="0.3">
      <c r="A3085" s="20" t="str">
        <f>Raw_Data!A3085</f>
        <v>SF13084</v>
      </c>
      <c r="B3085" s="15" t="str">
        <f>Raw_Data!B3085</f>
        <v>Maharashtra</v>
      </c>
      <c r="C3085" s="15" t="str">
        <f>Raw_Data!C3085</f>
        <v>Guntur</v>
      </c>
      <c r="D3085" s="15" t="str">
        <f>Raw_Data!D3085</f>
        <v>Pulses</v>
      </c>
      <c r="E3085" s="15" t="str">
        <f>Raw_Data!E3085</f>
        <v>Rabi</v>
      </c>
      <c r="F3085" s="15">
        <f>Raw_Data!F3085</f>
        <v>9.98</v>
      </c>
      <c r="G3085" s="18">
        <f>IF(Raw_Data!G3085="",ROUND(AVERAGEIFS(Raw_Data!$G$2:$G$4001,Raw_Data!$E$2:$E$4001,E3085),1),Raw_Data!G3085)</f>
        <v>518.70000000000005</v>
      </c>
      <c r="H3085" s="15">
        <f>Raw_Data!H3085</f>
        <v>21.6</v>
      </c>
      <c r="I3085" s="15">
        <f>Raw_Data!I3085</f>
        <v>44.4</v>
      </c>
      <c r="J3085" s="15">
        <f>Raw_Data!J3085</f>
        <v>6.2</v>
      </c>
      <c r="K3085" s="15">
        <f>Raw_Data!K3085</f>
        <v>7.19</v>
      </c>
      <c r="L3085" s="18">
        <f>IF(Raw_Data!L3085="",ROUND(AVERAGEIFS(Raw_Data!$L$2:$L$4001,Raw_Data!$E$2:$E$4001,E3085),1),Raw_Data!L3085)</f>
        <v>16.399999999999999</v>
      </c>
      <c r="M3085" s="15">
        <f>Raw_Data!M3085</f>
        <v>167.4</v>
      </c>
      <c r="N3085" s="15">
        <f>Raw_Data!N3085</f>
        <v>15</v>
      </c>
      <c r="O3085" s="15">
        <f>Raw_Data!O3085</f>
        <v>103.3</v>
      </c>
      <c r="P3085" s="15" t="str">
        <f>Raw_Data!P3085</f>
        <v>Flood</v>
      </c>
      <c r="Q3085" s="15">
        <f>Raw_Data!Q3085</f>
        <v>152</v>
      </c>
      <c r="R3085" s="15">
        <f>Raw_Data!R3085</f>
        <v>1.93</v>
      </c>
      <c r="S3085" s="15">
        <f>Raw_Data!S3085</f>
        <v>0.91</v>
      </c>
      <c r="T3085" s="18">
        <f>IF(Raw_Data!T3085="",ROUND(AVERAGEIFS(Raw_Data!$T$2:$T$4001,Raw_Data!$E$2:$E$4001,E3085,Raw_Data!$D$2:$D$4001,D3085),2),IF(Raw_Data!T3085&gt;INDEX(Cleaning_Reference!$F$6:$F$13,MATCH(D3085,Cleaning_Reference!$A$6:$A$13,0)),INDEX(Cleaning_Reference!$F$6:$F$13,MATCH(D3085,Cleaning_Reference!$A$6:$A$13,0)),Raw_Data!T3085))</f>
        <v>0.96</v>
      </c>
      <c r="U3085" s="15">
        <f>Raw_Data!U3085</f>
        <v>9.58</v>
      </c>
      <c r="V3085" s="15">
        <f>Raw_Data!V3085</f>
        <v>60695</v>
      </c>
      <c r="W3085" s="15">
        <f>Raw_Data!W3085</f>
        <v>553853</v>
      </c>
      <c r="X3085" s="15">
        <f>Raw_Data!X3085</f>
        <v>581458</v>
      </c>
      <c r="Y3085" s="15">
        <f>Raw_Data!Y3085</f>
        <v>27605</v>
      </c>
      <c r="Z3085" s="15">
        <f>Raw_Data!Z3085</f>
        <v>4873</v>
      </c>
      <c r="AA3085" s="15">
        <f>Raw_Data!AA3085</f>
        <v>1.966</v>
      </c>
      <c r="AB3085" s="15">
        <f>Raw_Data!AB3085</f>
        <v>34.700000000000003</v>
      </c>
      <c r="AC3085" s="19" t="str">
        <f>IF(Raw_Data!G3085="","Yes","No")</f>
        <v>No</v>
      </c>
      <c r="AD3085" s="19" t="str">
        <f>IF(Raw_Data!L3085="","Yes","No")</f>
        <v>No</v>
      </c>
      <c r="AE3085" s="19" t="str">
        <f>IF(Raw_Data!T3085="","Imputed",IF(Raw_Data!T3085&gt;INDEX(Cleaning_Reference!$F$6:$F$13,MATCH(D3085,Cleaning_Reference!$A$6:$A$13,0)),"Capped","Original"))</f>
        <v>Original</v>
      </c>
      <c r="AF3085" s="21">
        <f t="shared" si="48"/>
        <v>9.58</v>
      </c>
    </row>
    <row r="3086" spans="1:32" ht="15" customHeight="1" x14ac:dyDescent="0.3">
      <c r="A3086" s="20" t="str">
        <f>Raw_Data!A3086</f>
        <v>SF13085</v>
      </c>
      <c r="B3086" s="15" t="str">
        <f>Raw_Data!B3086</f>
        <v>Telangana</v>
      </c>
      <c r="C3086" s="15" t="str">
        <f>Raw_Data!C3086</f>
        <v>Nashik</v>
      </c>
      <c r="D3086" s="15" t="str">
        <f>Raw_Data!D3086</f>
        <v>Chilli</v>
      </c>
      <c r="E3086" s="15" t="str">
        <f>Raw_Data!E3086</f>
        <v>Rabi</v>
      </c>
      <c r="F3086" s="15">
        <f>Raw_Data!F3086</f>
        <v>0.81</v>
      </c>
      <c r="G3086" s="18">
        <f>IF(Raw_Data!G3086="",ROUND(AVERAGEIFS(Raw_Data!$G$2:$G$4001,Raw_Data!$E$2:$E$4001,E3086),1),Raw_Data!G3086)</f>
        <v>698.4</v>
      </c>
      <c r="H3086" s="15">
        <f>Raw_Data!H3086</f>
        <v>19.899999999999999</v>
      </c>
      <c r="I3086" s="15">
        <f>Raw_Data!I3086</f>
        <v>68.3</v>
      </c>
      <c r="J3086" s="15">
        <f>Raw_Data!J3086</f>
        <v>7.5</v>
      </c>
      <c r="K3086" s="15">
        <f>Raw_Data!K3086</f>
        <v>5.85</v>
      </c>
      <c r="L3086" s="18">
        <f>IF(Raw_Data!L3086="",ROUND(AVERAGEIFS(Raw_Data!$L$2:$L$4001,Raw_Data!$E$2:$E$4001,E3086),1),Raw_Data!L3086)</f>
        <v>21.3</v>
      </c>
      <c r="M3086" s="15">
        <f>Raw_Data!M3086</f>
        <v>140.80000000000001</v>
      </c>
      <c r="N3086" s="15">
        <f>Raw_Data!N3086</f>
        <v>52</v>
      </c>
      <c r="O3086" s="15">
        <f>Raw_Data!O3086</f>
        <v>131.19999999999999</v>
      </c>
      <c r="P3086" s="15" t="str">
        <f>Raw_Data!P3086</f>
        <v>Drip</v>
      </c>
      <c r="Q3086" s="15">
        <f>Raw_Data!Q3086</f>
        <v>145.9</v>
      </c>
      <c r="R3086" s="15">
        <f>Raw_Data!R3086</f>
        <v>4.41</v>
      </c>
      <c r="S3086" s="15">
        <f>Raw_Data!S3086</f>
        <v>0.86</v>
      </c>
      <c r="T3086" s="18">
        <f>IF(Raw_Data!T3086="",ROUND(AVERAGEIFS(Raw_Data!$T$2:$T$4001,Raw_Data!$E$2:$E$4001,E3086,Raw_Data!$D$2:$D$4001,D3086),2),IF(Raw_Data!T3086&gt;INDEX(Cleaning_Reference!$F$6:$F$13,MATCH(D3086,Cleaning_Reference!$A$6:$A$13,0)),INDEX(Cleaning_Reference!$F$6:$F$13,MATCH(D3086,Cleaning_Reference!$A$6:$A$13,0)),Raw_Data!T3086))</f>
        <v>1.1200000000000001</v>
      </c>
      <c r="U3086" s="15">
        <f>Raw_Data!U3086</f>
        <v>0.91</v>
      </c>
      <c r="V3086" s="15">
        <f>Raw_Data!V3086</f>
        <v>131157</v>
      </c>
      <c r="W3086" s="15">
        <f>Raw_Data!W3086</f>
        <v>46557</v>
      </c>
      <c r="X3086" s="15">
        <f>Raw_Data!X3086</f>
        <v>119353</v>
      </c>
      <c r="Y3086" s="15">
        <f>Raw_Data!Y3086</f>
        <v>72796</v>
      </c>
      <c r="Z3086" s="15">
        <f>Raw_Data!Z3086</f>
        <v>462</v>
      </c>
      <c r="AA3086" s="15">
        <f>Raw_Data!AA3086</f>
        <v>1.97</v>
      </c>
      <c r="AB3086" s="15">
        <f>Raw_Data!AB3086</f>
        <v>40.200000000000003</v>
      </c>
      <c r="AC3086" s="19" t="str">
        <f>IF(Raw_Data!G3086="","Yes","No")</f>
        <v>No</v>
      </c>
      <c r="AD3086" s="19" t="str">
        <f>IF(Raw_Data!L3086="","Yes","No")</f>
        <v>No</v>
      </c>
      <c r="AE3086" s="19" t="str">
        <f>IF(Raw_Data!T3086="","Imputed",IF(Raw_Data!T3086&gt;INDEX(Cleaning_Reference!$F$6:$F$13,MATCH(D3086,Cleaning_Reference!$A$6:$A$13,0)),"Capped","Original"))</f>
        <v>Original</v>
      </c>
      <c r="AF3086" s="21">
        <f t="shared" si="48"/>
        <v>0.91</v>
      </c>
    </row>
    <row r="3087" spans="1:32" ht="15" customHeight="1" x14ac:dyDescent="0.3">
      <c r="A3087" s="20" t="str">
        <f>Raw_Data!A3087</f>
        <v>SF13086</v>
      </c>
      <c r="B3087" s="15" t="str">
        <f>Raw_Data!B3087</f>
        <v>Maharashtra</v>
      </c>
      <c r="C3087" s="15" t="str">
        <f>Raw_Data!C3087</f>
        <v>Indore</v>
      </c>
      <c r="D3087" s="15" t="str">
        <f>Raw_Data!D3087</f>
        <v>Wheat</v>
      </c>
      <c r="E3087" s="15" t="str">
        <f>Raw_Data!E3087</f>
        <v>Kharif</v>
      </c>
      <c r="F3087" s="15">
        <f>Raw_Data!F3087</f>
        <v>11.38</v>
      </c>
      <c r="G3087" s="18">
        <f>IF(Raw_Data!G3087="",ROUND(AVERAGEIFS(Raw_Data!$G$2:$G$4001,Raw_Data!$E$2:$E$4001,E3087),1),Raw_Data!G3087)</f>
        <v>1081.7</v>
      </c>
      <c r="H3087" s="15">
        <f>Raw_Data!H3087</f>
        <v>27.6</v>
      </c>
      <c r="I3087" s="15">
        <f>Raw_Data!I3087</f>
        <v>53.6</v>
      </c>
      <c r="J3087" s="15">
        <f>Raw_Data!J3087</f>
        <v>8.6999999999999993</v>
      </c>
      <c r="K3087" s="15">
        <f>Raw_Data!K3087</f>
        <v>7.54</v>
      </c>
      <c r="L3087" s="18">
        <f>IF(Raw_Data!L3087="",ROUND(AVERAGEIFS(Raw_Data!$L$2:$L$4001,Raw_Data!$E$2:$E$4001,E3087),1),Raw_Data!L3087)</f>
        <v>24.2</v>
      </c>
      <c r="M3087" s="15">
        <f>Raw_Data!M3087</f>
        <v>109</v>
      </c>
      <c r="N3087" s="15">
        <f>Raw_Data!N3087</f>
        <v>37.299999999999997</v>
      </c>
      <c r="O3087" s="15">
        <f>Raw_Data!O3087</f>
        <v>81.099999999999994</v>
      </c>
      <c r="P3087" s="15" t="str">
        <f>Raw_Data!P3087</f>
        <v>Rainfed</v>
      </c>
      <c r="Q3087" s="15">
        <f>Raw_Data!Q3087</f>
        <v>205</v>
      </c>
      <c r="R3087" s="15">
        <f>Raw_Data!R3087</f>
        <v>8.81</v>
      </c>
      <c r="S3087" s="15">
        <f>Raw_Data!S3087</f>
        <v>0.78</v>
      </c>
      <c r="T3087" s="18">
        <f>IF(Raw_Data!T3087="",ROUND(AVERAGEIFS(Raw_Data!$T$2:$T$4001,Raw_Data!$E$2:$E$4001,E3087,Raw_Data!$D$2:$D$4001,D3087),2),IF(Raw_Data!T3087&gt;INDEX(Cleaning_Reference!$F$6:$F$13,MATCH(D3087,Cleaning_Reference!$A$6:$A$13,0)),INDEX(Cleaning_Reference!$F$6:$F$13,MATCH(D3087,Cleaning_Reference!$A$6:$A$13,0)),Raw_Data!T3087))</f>
        <v>1.18</v>
      </c>
      <c r="U3087" s="15">
        <f>Raw_Data!U3087</f>
        <v>13.43</v>
      </c>
      <c r="V3087" s="15">
        <f>Raw_Data!V3087</f>
        <v>23230</v>
      </c>
      <c r="W3087" s="15">
        <f>Raw_Data!W3087</f>
        <v>768769</v>
      </c>
      <c r="X3087" s="15">
        <f>Raw_Data!X3087</f>
        <v>311979</v>
      </c>
      <c r="Y3087" s="15">
        <f>Raw_Data!Y3087</f>
        <v>-456790</v>
      </c>
      <c r="Z3087" s="15">
        <f>Raw_Data!Z3087</f>
        <v>3187</v>
      </c>
      <c r="AA3087" s="15">
        <f>Raw_Data!AA3087</f>
        <v>4.2140000000000004</v>
      </c>
      <c r="AB3087" s="15">
        <f>Raw_Data!AB3087</f>
        <v>38</v>
      </c>
      <c r="AC3087" s="19" t="str">
        <f>IF(Raw_Data!G3087="","Yes","No")</f>
        <v>No</v>
      </c>
      <c r="AD3087" s="19" t="str">
        <f>IF(Raw_Data!L3087="","Yes","No")</f>
        <v>No</v>
      </c>
      <c r="AE3087" s="19" t="str">
        <f>IF(Raw_Data!T3087="","Imputed",IF(Raw_Data!T3087&gt;INDEX(Cleaning_Reference!$F$6:$F$13,MATCH(D3087,Cleaning_Reference!$A$6:$A$13,0)),"Capped","Original"))</f>
        <v>Original</v>
      </c>
      <c r="AF3087" s="21">
        <f t="shared" si="48"/>
        <v>13.43</v>
      </c>
    </row>
    <row r="3088" spans="1:32" ht="15" customHeight="1" x14ac:dyDescent="0.3">
      <c r="A3088" s="20" t="str">
        <f>Raw_Data!A3088</f>
        <v>SF13087</v>
      </c>
      <c r="B3088" s="15" t="str">
        <f>Raw_Data!B3088</f>
        <v>Telangana</v>
      </c>
      <c r="C3088" s="15" t="str">
        <f>Raw_Data!C3088</f>
        <v>Nashik</v>
      </c>
      <c r="D3088" s="15" t="str">
        <f>Raw_Data!D3088</f>
        <v>Maize</v>
      </c>
      <c r="E3088" s="15" t="str">
        <f>Raw_Data!E3088</f>
        <v>Kharif</v>
      </c>
      <c r="F3088" s="15">
        <f>Raw_Data!F3088</f>
        <v>8.0399999999999991</v>
      </c>
      <c r="G3088" s="18">
        <f>IF(Raw_Data!G3088="",ROUND(AVERAGEIFS(Raw_Data!$G$2:$G$4001,Raw_Data!$E$2:$E$4001,E3088),1),Raw_Data!G3088)</f>
        <v>970.9</v>
      </c>
      <c r="H3088" s="15">
        <f>Raw_Data!H3088</f>
        <v>27.8</v>
      </c>
      <c r="I3088" s="15">
        <f>Raw_Data!I3088</f>
        <v>67.8</v>
      </c>
      <c r="J3088" s="15">
        <f>Raw_Data!J3088</f>
        <v>7.7</v>
      </c>
      <c r="K3088" s="15">
        <f>Raw_Data!K3088</f>
        <v>6.27</v>
      </c>
      <c r="L3088" s="18">
        <f>IF(Raw_Data!L3088="",ROUND(AVERAGEIFS(Raw_Data!$L$2:$L$4001,Raw_Data!$E$2:$E$4001,E3088),1),Raw_Data!L3088)</f>
        <v>27.1</v>
      </c>
      <c r="M3088" s="15">
        <f>Raw_Data!M3088</f>
        <v>161.30000000000001</v>
      </c>
      <c r="N3088" s="15">
        <f>Raw_Data!N3088</f>
        <v>44.4</v>
      </c>
      <c r="O3088" s="15">
        <f>Raw_Data!O3088</f>
        <v>108.7</v>
      </c>
      <c r="P3088" s="15" t="str">
        <f>Raw_Data!P3088</f>
        <v>Drip</v>
      </c>
      <c r="Q3088" s="15">
        <f>Raw_Data!Q3088</f>
        <v>178.9</v>
      </c>
      <c r="R3088" s="15">
        <f>Raw_Data!R3088</f>
        <v>3.88</v>
      </c>
      <c r="S3088" s="15">
        <f>Raw_Data!S3088</f>
        <v>0.93</v>
      </c>
      <c r="T3088" s="18">
        <f>IF(Raw_Data!T3088="",ROUND(AVERAGEIFS(Raw_Data!$T$2:$T$4001,Raw_Data!$E$2:$E$4001,E3088,Raw_Data!$D$2:$D$4001,D3088),2),IF(Raw_Data!T3088&gt;INDEX(Cleaning_Reference!$F$6:$F$13,MATCH(D3088,Cleaning_Reference!$A$6:$A$13,0)),INDEX(Cleaning_Reference!$F$6:$F$13,MATCH(D3088,Cleaning_Reference!$A$6:$A$13,0)),Raw_Data!T3088))</f>
        <v>3.6</v>
      </c>
      <c r="U3088" s="15">
        <f>Raw_Data!U3088</f>
        <v>28.94</v>
      </c>
      <c r="V3088" s="15">
        <f>Raw_Data!V3088</f>
        <v>19610</v>
      </c>
      <c r="W3088" s="15">
        <f>Raw_Data!W3088</f>
        <v>470726</v>
      </c>
      <c r="X3088" s="15">
        <f>Raw_Data!X3088</f>
        <v>567513</v>
      </c>
      <c r="Y3088" s="15">
        <f>Raw_Data!Y3088</f>
        <v>96787</v>
      </c>
      <c r="Z3088" s="15">
        <f>Raw_Data!Z3088</f>
        <v>3919</v>
      </c>
      <c r="AA3088" s="15">
        <f>Raw_Data!AA3088</f>
        <v>7.3849999999999998</v>
      </c>
      <c r="AB3088" s="15">
        <f>Raw_Data!AB3088</f>
        <v>59.8</v>
      </c>
      <c r="AC3088" s="19" t="str">
        <f>IF(Raw_Data!G3088="","Yes","No")</f>
        <v>No</v>
      </c>
      <c r="AD3088" s="19" t="str">
        <f>IF(Raw_Data!L3088="","Yes","No")</f>
        <v>No</v>
      </c>
      <c r="AE3088" s="19" t="str">
        <f>IF(Raw_Data!T3088="","Imputed",IF(Raw_Data!T3088&gt;INDEX(Cleaning_Reference!$F$6:$F$13,MATCH(D3088,Cleaning_Reference!$A$6:$A$13,0)),"Capped","Original"))</f>
        <v>Original</v>
      </c>
      <c r="AF3088" s="21">
        <f t="shared" si="48"/>
        <v>28.94</v>
      </c>
    </row>
    <row r="3089" spans="1:32" ht="15" customHeight="1" x14ac:dyDescent="0.3">
      <c r="A3089" s="20" t="str">
        <f>Raw_Data!A3089</f>
        <v>SF13088</v>
      </c>
      <c r="B3089" s="15" t="str">
        <f>Raw_Data!B3089</f>
        <v>Madhya Pradesh</v>
      </c>
      <c r="C3089" s="15" t="str">
        <f>Raw_Data!C3089</f>
        <v>Raichur</v>
      </c>
      <c r="D3089" s="15" t="str">
        <f>Raw_Data!D3089</f>
        <v>Rice</v>
      </c>
      <c r="E3089" s="15" t="str">
        <f>Raw_Data!E3089</f>
        <v>Kharif</v>
      </c>
      <c r="F3089" s="15">
        <f>Raw_Data!F3089</f>
        <v>14.74</v>
      </c>
      <c r="G3089" s="18">
        <f>IF(Raw_Data!G3089="",ROUND(AVERAGEIFS(Raw_Data!$G$2:$G$4001,Raw_Data!$E$2:$E$4001,E3089),1),Raw_Data!G3089)</f>
        <v>657.1</v>
      </c>
      <c r="H3089" s="15">
        <f>Raw_Data!H3089</f>
        <v>29.1</v>
      </c>
      <c r="I3089" s="15">
        <f>Raw_Data!I3089</f>
        <v>79.599999999999994</v>
      </c>
      <c r="J3089" s="15">
        <f>Raw_Data!J3089</f>
        <v>7.1</v>
      </c>
      <c r="K3089" s="15">
        <f>Raw_Data!K3089</f>
        <v>6.93</v>
      </c>
      <c r="L3089" s="18">
        <f>IF(Raw_Data!L3089="",ROUND(AVERAGEIFS(Raw_Data!$L$2:$L$4001,Raw_Data!$E$2:$E$4001,E3089),1),Raw_Data!L3089)</f>
        <v>26.8</v>
      </c>
      <c r="M3089" s="15">
        <f>Raw_Data!M3089</f>
        <v>136.69999999999999</v>
      </c>
      <c r="N3089" s="15">
        <f>Raw_Data!N3089</f>
        <v>30.4</v>
      </c>
      <c r="O3089" s="15">
        <f>Raw_Data!O3089</f>
        <v>138.9</v>
      </c>
      <c r="P3089" s="15" t="str">
        <f>Raw_Data!P3089</f>
        <v>Flood</v>
      </c>
      <c r="Q3089" s="15">
        <f>Raw_Data!Q3089</f>
        <v>185.9</v>
      </c>
      <c r="R3089" s="15">
        <f>Raw_Data!R3089</f>
        <v>4.16</v>
      </c>
      <c r="S3089" s="15">
        <f>Raw_Data!S3089</f>
        <v>0.93</v>
      </c>
      <c r="T3089" s="18">
        <f>IF(Raw_Data!T3089="",ROUND(AVERAGEIFS(Raw_Data!$T$2:$T$4001,Raw_Data!$E$2:$E$4001,E3089,Raw_Data!$D$2:$D$4001,D3089),2),IF(Raw_Data!T3089&gt;INDEX(Cleaning_Reference!$F$6:$F$13,MATCH(D3089,Cleaning_Reference!$A$6:$A$13,0)),INDEX(Cleaning_Reference!$F$6:$F$13,MATCH(D3089,Cleaning_Reference!$A$6:$A$13,0)),Raw_Data!T3089))</f>
        <v>2.71</v>
      </c>
      <c r="U3089" s="15">
        <f>Raw_Data!U3089</f>
        <v>50.71</v>
      </c>
      <c r="V3089" s="15">
        <f>Raw_Data!V3089</f>
        <v>23612</v>
      </c>
      <c r="W3089" s="15">
        <f>Raw_Data!W3089</f>
        <v>1050769</v>
      </c>
      <c r="X3089" s="15">
        <f>Raw_Data!X3089</f>
        <v>1197365</v>
      </c>
      <c r="Y3089" s="15">
        <f>Raw_Data!Y3089</f>
        <v>146596</v>
      </c>
      <c r="Z3089" s="15">
        <f>Raw_Data!Z3089</f>
        <v>28990</v>
      </c>
      <c r="AA3089" s="15">
        <f>Raw_Data!AA3089</f>
        <v>1.7490000000000001</v>
      </c>
      <c r="AB3089" s="15">
        <f>Raw_Data!AB3089</f>
        <v>63.7</v>
      </c>
      <c r="AC3089" s="19" t="str">
        <f>IF(Raw_Data!G3089="","Yes","No")</f>
        <v>No</v>
      </c>
      <c r="AD3089" s="19" t="str">
        <f>IF(Raw_Data!L3089="","Yes","No")</f>
        <v>No</v>
      </c>
      <c r="AE3089" s="19" t="str">
        <f>IF(Raw_Data!T3089="","Imputed",IF(Raw_Data!T3089&gt;INDEX(Cleaning_Reference!$F$6:$F$13,MATCH(D3089,Cleaning_Reference!$A$6:$A$13,0)),"Capped","Original"))</f>
        <v>Imputed</v>
      </c>
      <c r="AF3089" s="21">
        <f t="shared" si="48"/>
        <v>39.950000000000003</v>
      </c>
    </row>
    <row r="3090" spans="1:32" ht="15" customHeight="1" x14ac:dyDescent="0.3">
      <c r="A3090" s="20" t="str">
        <f>Raw_Data!A3090</f>
        <v>SF13089</v>
      </c>
      <c r="B3090" s="15" t="str">
        <f>Raw_Data!B3090</f>
        <v>Gujarat</v>
      </c>
      <c r="C3090" s="15" t="str">
        <f>Raw_Data!C3090</f>
        <v>Krishna</v>
      </c>
      <c r="D3090" s="15" t="str">
        <f>Raw_Data!D3090</f>
        <v>Maize</v>
      </c>
      <c r="E3090" s="15" t="str">
        <f>Raw_Data!E3090</f>
        <v>Rabi</v>
      </c>
      <c r="F3090" s="15">
        <f>Raw_Data!F3090</f>
        <v>14.42</v>
      </c>
      <c r="G3090" s="18">
        <f>IF(Raw_Data!G3090="",ROUND(AVERAGEIFS(Raw_Data!$G$2:$G$4001,Raw_Data!$E$2:$E$4001,E3090),1),Raw_Data!G3090)</f>
        <v>390.4</v>
      </c>
      <c r="H3090" s="15">
        <f>Raw_Data!H3090</f>
        <v>23</v>
      </c>
      <c r="I3090" s="15">
        <f>Raw_Data!I3090</f>
        <v>52.4</v>
      </c>
      <c r="J3090" s="15">
        <f>Raw_Data!J3090</f>
        <v>7.3</v>
      </c>
      <c r="K3090" s="15">
        <f>Raw_Data!K3090</f>
        <v>6.17</v>
      </c>
      <c r="L3090" s="18">
        <f>IF(Raw_Data!L3090="",ROUND(AVERAGEIFS(Raw_Data!$L$2:$L$4001,Raw_Data!$E$2:$E$4001,E3090),1),Raw_Data!L3090)</f>
        <v>28.9</v>
      </c>
      <c r="M3090" s="15">
        <f>Raw_Data!M3090</f>
        <v>124</v>
      </c>
      <c r="N3090" s="15">
        <f>Raw_Data!N3090</f>
        <v>28</v>
      </c>
      <c r="O3090" s="15">
        <f>Raw_Data!O3090</f>
        <v>88.2</v>
      </c>
      <c r="P3090" s="15" t="str">
        <f>Raw_Data!P3090</f>
        <v>Sprinkler</v>
      </c>
      <c r="Q3090" s="15">
        <f>Raw_Data!Q3090</f>
        <v>174.3</v>
      </c>
      <c r="R3090" s="15">
        <f>Raw_Data!R3090</f>
        <v>5.63</v>
      </c>
      <c r="S3090" s="15">
        <f>Raw_Data!S3090</f>
        <v>0.76</v>
      </c>
      <c r="T3090" s="18">
        <f>IF(Raw_Data!T3090="",ROUND(AVERAGEIFS(Raw_Data!$T$2:$T$4001,Raw_Data!$E$2:$E$4001,E3090,Raw_Data!$D$2:$D$4001,D3090),2),IF(Raw_Data!T3090&gt;INDEX(Cleaning_Reference!$F$6:$F$13,MATCH(D3090,Cleaning_Reference!$A$6:$A$13,0)),INDEX(Cleaning_Reference!$F$6:$F$13,MATCH(D3090,Cleaning_Reference!$A$6:$A$13,0)),Raw_Data!T3090))</f>
        <v>2.87</v>
      </c>
      <c r="U3090" s="15">
        <f>Raw_Data!U3090</f>
        <v>41.39</v>
      </c>
      <c r="V3090" s="15">
        <f>Raw_Data!V3090</f>
        <v>20685</v>
      </c>
      <c r="W3090" s="15">
        <f>Raw_Data!W3090</f>
        <v>962601</v>
      </c>
      <c r="X3090" s="15">
        <f>Raw_Data!X3090</f>
        <v>856152</v>
      </c>
      <c r="Y3090" s="15">
        <f>Raw_Data!Y3090</f>
        <v>-106449</v>
      </c>
      <c r="Z3090" s="15">
        <f>Raw_Data!Z3090</f>
        <v>8247</v>
      </c>
      <c r="AA3090" s="15">
        <f>Raw_Data!AA3090</f>
        <v>5.0190000000000001</v>
      </c>
      <c r="AB3090" s="15">
        <f>Raw_Data!AB3090</f>
        <v>43.4</v>
      </c>
      <c r="AC3090" s="19" t="str">
        <f>IF(Raw_Data!G3090="","Yes","No")</f>
        <v>No</v>
      </c>
      <c r="AD3090" s="19" t="str">
        <f>IF(Raw_Data!L3090="","Yes","No")</f>
        <v>No</v>
      </c>
      <c r="AE3090" s="19" t="str">
        <f>IF(Raw_Data!T3090="","Imputed",IF(Raw_Data!T3090&gt;INDEX(Cleaning_Reference!$F$6:$F$13,MATCH(D3090,Cleaning_Reference!$A$6:$A$13,0)),"Capped","Original"))</f>
        <v>Original</v>
      </c>
      <c r="AF3090" s="21">
        <f t="shared" si="48"/>
        <v>41.39</v>
      </c>
    </row>
    <row r="3091" spans="1:32" ht="15" customHeight="1" x14ac:dyDescent="0.3">
      <c r="A3091" s="20" t="str">
        <f>Raw_Data!A3091</f>
        <v>SF13090</v>
      </c>
      <c r="B3091" s="15" t="str">
        <f>Raw_Data!B3091</f>
        <v>Telangana</v>
      </c>
      <c r="C3091" s="15" t="str">
        <f>Raw_Data!C3091</f>
        <v>Rajkot</v>
      </c>
      <c r="D3091" s="15" t="str">
        <f>Raw_Data!D3091</f>
        <v>Maize</v>
      </c>
      <c r="E3091" s="15" t="str">
        <f>Raw_Data!E3091</f>
        <v>Zaid</v>
      </c>
      <c r="F3091" s="15">
        <f>Raw_Data!F3091</f>
        <v>10.38</v>
      </c>
      <c r="G3091" s="18">
        <f>IF(Raw_Data!G3091="",ROUND(AVERAGEIFS(Raw_Data!$G$2:$G$4001,Raw_Data!$E$2:$E$4001,E3091),1),Raw_Data!G3091)</f>
        <v>310.3</v>
      </c>
      <c r="H3091" s="15">
        <f>Raw_Data!H3091</f>
        <v>33.200000000000003</v>
      </c>
      <c r="I3091" s="15">
        <f>Raw_Data!I3091</f>
        <v>51.6</v>
      </c>
      <c r="J3091" s="15">
        <f>Raw_Data!J3091</f>
        <v>9.6999999999999993</v>
      </c>
      <c r="K3091" s="15">
        <f>Raw_Data!K3091</f>
        <v>5.97</v>
      </c>
      <c r="L3091" s="18">
        <f>IF(Raw_Data!L3091="",ROUND(AVERAGEIFS(Raw_Data!$L$2:$L$4001,Raw_Data!$E$2:$E$4001,E3091),1),Raw_Data!L3091)</f>
        <v>22</v>
      </c>
      <c r="M3091" s="15">
        <f>Raw_Data!M3091</f>
        <v>126</v>
      </c>
      <c r="N3091" s="15">
        <f>Raw_Data!N3091</f>
        <v>59.2</v>
      </c>
      <c r="O3091" s="15">
        <f>Raw_Data!O3091</f>
        <v>157.9</v>
      </c>
      <c r="P3091" s="15" t="str">
        <f>Raw_Data!P3091</f>
        <v>Drip</v>
      </c>
      <c r="Q3091" s="15">
        <f>Raw_Data!Q3091</f>
        <v>207.7</v>
      </c>
      <c r="R3091" s="15">
        <f>Raw_Data!R3091</f>
        <v>6.98</v>
      </c>
      <c r="S3091" s="15">
        <f>Raw_Data!S3091</f>
        <v>0.84</v>
      </c>
      <c r="T3091" s="18">
        <f>IF(Raw_Data!T3091="",ROUND(AVERAGEIFS(Raw_Data!$T$2:$T$4001,Raw_Data!$E$2:$E$4001,E3091,Raw_Data!$D$2:$D$4001,D3091),2),IF(Raw_Data!T3091&gt;INDEX(Cleaning_Reference!$F$6:$F$13,MATCH(D3091,Cleaning_Reference!$A$6:$A$13,0)),INDEX(Cleaning_Reference!$F$6:$F$13,MATCH(D3091,Cleaning_Reference!$A$6:$A$13,0)),Raw_Data!T3091))</f>
        <v>1.71</v>
      </c>
      <c r="U3091" s="15">
        <f>Raw_Data!U3091</f>
        <v>17.75</v>
      </c>
      <c r="V3091" s="15">
        <f>Raw_Data!V3091</f>
        <v>18586</v>
      </c>
      <c r="W3091" s="15">
        <f>Raw_Data!W3091</f>
        <v>598683</v>
      </c>
      <c r="X3091" s="15">
        <f>Raw_Data!X3091</f>
        <v>329902</v>
      </c>
      <c r="Y3091" s="15">
        <f>Raw_Data!Y3091</f>
        <v>-268781</v>
      </c>
      <c r="Z3091" s="15">
        <f>Raw_Data!Z3091</f>
        <v>5185</v>
      </c>
      <c r="AA3091" s="15">
        <f>Raw_Data!AA3091</f>
        <v>3.423</v>
      </c>
      <c r="AB3091" s="15">
        <f>Raw_Data!AB3091</f>
        <v>35.799999999999997</v>
      </c>
      <c r="AC3091" s="19" t="str">
        <f>IF(Raw_Data!G3091="","Yes","No")</f>
        <v>No</v>
      </c>
      <c r="AD3091" s="19" t="str">
        <f>IF(Raw_Data!L3091="","Yes","No")</f>
        <v>No</v>
      </c>
      <c r="AE3091" s="19" t="str">
        <f>IF(Raw_Data!T3091="","Imputed",IF(Raw_Data!T3091&gt;INDEX(Cleaning_Reference!$F$6:$F$13,MATCH(D3091,Cleaning_Reference!$A$6:$A$13,0)),"Capped","Original"))</f>
        <v>Original</v>
      </c>
      <c r="AF3091" s="21">
        <f t="shared" si="48"/>
        <v>17.75</v>
      </c>
    </row>
    <row r="3092" spans="1:32" ht="15" customHeight="1" x14ac:dyDescent="0.3">
      <c r="A3092" s="20" t="str">
        <f>Raw_Data!A3092</f>
        <v>SF13091</v>
      </c>
      <c r="B3092" s="15" t="str">
        <f>Raw_Data!B3092</f>
        <v>Karnataka</v>
      </c>
      <c r="C3092" s="15" t="str">
        <f>Raw_Data!C3092</f>
        <v>Ludhiana</v>
      </c>
      <c r="D3092" s="15" t="str">
        <f>Raw_Data!D3092</f>
        <v>Maize</v>
      </c>
      <c r="E3092" s="15" t="str">
        <f>Raw_Data!E3092</f>
        <v>Kharif</v>
      </c>
      <c r="F3092" s="15">
        <f>Raw_Data!F3092</f>
        <v>14.39</v>
      </c>
      <c r="G3092" s="18">
        <f>IF(Raw_Data!G3092="",ROUND(AVERAGEIFS(Raw_Data!$G$2:$G$4001,Raw_Data!$E$2:$E$4001,E3092),1),Raw_Data!G3092)</f>
        <v>1028.8</v>
      </c>
      <c r="H3092" s="15">
        <f>Raw_Data!H3092</f>
        <v>28.8</v>
      </c>
      <c r="I3092" s="15">
        <f>Raw_Data!I3092</f>
        <v>59.4</v>
      </c>
      <c r="J3092" s="15">
        <f>Raw_Data!J3092</f>
        <v>6.2</v>
      </c>
      <c r="K3092" s="15">
        <f>Raw_Data!K3092</f>
        <v>5.33</v>
      </c>
      <c r="L3092" s="18">
        <f>IF(Raw_Data!L3092="",ROUND(AVERAGEIFS(Raw_Data!$L$2:$L$4001,Raw_Data!$E$2:$E$4001,E3092),1),Raw_Data!L3092)</f>
        <v>23.6</v>
      </c>
      <c r="M3092" s="15">
        <f>Raw_Data!M3092</f>
        <v>94.6</v>
      </c>
      <c r="N3092" s="15">
        <f>Raw_Data!N3092</f>
        <v>56.3</v>
      </c>
      <c r="O3092" s="15">
        <f>Raw_Data!O3092</f>
        <v>114.4</v>
      </c>
      <c r="P3092" s="15" t="str">
        <f>Raw_Data!P3092</f>
        <v>Drip</v>
      </c>
      <c r="Q3092" s="15">
        <f>Raw_Data!Q3092</f>
        <v>206.5</v>
      </c>
      <c r="R3092" s="15">
        <f>Raw_Data!R3092</f>
        <v>5.86</v>
      </c>
      <c r="S3092" s="15">
        <f>Raw_Data!S3092</f>
        <v>0.98</v>
      </c>
      <c r="T3092" s="18">
        <f>IF(Raw_Data!T3092="",ROUND(AVERAGEIFS(Raw_Data!$T$2:$T$4001,Raw_Data!$E$2:$E$4001,E3092,Raw_Data!$D$2:$D$4001,D3092),2),IF(Raw_Data!T3092&gt;INDEX(Cleaning_Reference!$F$6:$F$13,MATCH(D3092,Cleaning_Reference!$A$6:$A$13,0)),INDEX(Cleaning_Reference!$F$6:$F$13,MATCH(D3092,Cleaning_Reference!$A$6:$A$13,0)),Raw_Data!T3092))</f>
        <v>0.41</v>
      </c>
      <c r="U3092" s="15">
        <f>Raw_Data!U3092</f>
        <v>5.9</v>
      </c>
      <c r="V3092" s="15">
        <f>Raw_Data!V3092</f>
        <v>18479</v>
      </c>
      <c r="W3092" s="15">
        <f>Raw_Data!W3092</f>
        <v>999667</v>
      </c>
      <c r="X3092" s="15">
        <f>Raw_Data!X3092</f>
        <v>109026</v>
      </c>
      <c r="Y3092" s="15">
        <f>Raw_Data!Y3092</f>
        <v>-890641</v>
      </c>
      <c r="Z3092" s="15">
        <f>Raw_Data!Z3092</f>
        <v>8044</v>
      </c>
      <c r="AA3092" s="15">
        <f>Raw_Data!AA3092</f>
        <v>0.73299999999999998</v>
      </c>
      <c r="AB3092" s="15">
        <f>Raw_Data!AB3092</f>
        <v>51.3</v>
      </c>
      <c r="AC3092" s="19" t="str">
        <f>IF(Raw_Data!G3092="","Yes","No")</f>
        <v>No</v>
      </c>
      <c r="AD3092" s="19" t="str">
        <f>IF(Raw_Data!L3092="","Yes","No")</f>
        <v>No</v>
      </c>
      <c r="AE3092" s="19" t="str">
        <f>IF(Raw_Data!T3092="","Imputed",IF(Raw_Data!T3092&gt;INDEX(Cleaning_Reference!$F$6:$F$13,MATCH(D3092,Cleaning_Reference!$A$6:$A$13,0)),"Capped","Original"))</f>
        <v>Original</v>
      </c>
      <c r="AF3092" s="21">
        <f t="shared" si="48"/>
        <v>5.9</v>
      </c>
    </row>
    <row r="3093" spans="1:32" ht="15" customHeight="1" x14ac:dyDescent="0.3">
      <c r="A3093" s="20" t="str">
        <f>Raw_Data!A3093</f>
        <v>SF13092</v>
      </c>
      <c r="B3093" s="15" t="str">
        <f>Raw_Data!B3093</f>
        <v>Madhya Pradesh</v>
      </c>
      <c r="C3093" s="15" t="str">
        <f>Raw_Data!C3093</f>
        <v>Rajkot</v>
      </c>
      <c r="D3093" s="15" t="str">
        <f>Raw_Data!D3093</f>
        <v>Pulses</v>
      </c>
      <c r="E3093" s="15" t="str">
        <f>Raw_Data!E3093</f>
        <v>Kharif</v>
      </c>
      <c r="F3093" s="15">
        <f>Raw_Data!F3093</f>
        <v>11.31</v>
      </c>
      <c r="G3093" s="18">
        <f>IF(Raw_Data!G3093="",ROUND(AVERAGEIFS(Raw_Data!$G$2:$G$4001,Raw_Data!$E$2:$E$4001,E3093),1),Raw_Data!G3093)</f>
        <v>904.6</v>
      </c>
      <c r="H3093" s="15">
        <f>Raw_Data!H3093</f>
        <v>26.7</v>
      </c>
      <c r="I3093" s="15">
        <f>Raw_Data!I3093</f>
        <v>53.8</v>
      </c>
      <c r="J3093" s="15">
        <f>Raw_Data!J3093</f>
        <v>6.6</v>
      </c>
      <c r="K3093" s="15">
        <f>Raw_Data!K3093</f>
        <v>6.43</v>
      </c>
      <c r="L3093" s="18">
        <f>IF(Raw_Data!L3093="",ROUND(AVERAGEIFS(Raw_Data!$L$2:$L$4001,Raw_Data!$E$2:$E$4001,E3093),1),Raw_Data!L3093)</f>
        <v>34.700000000000003</v>
      </c>
      <c r="M3093" s="15">
        <f>Raw_Data!M3093</f>
        <v>83.4</v>
      </c>
      <c r="N3093" s="15">
        <f>Raw_Data!N3093</f>
        <v>29.1</v>
      </c>
      <c r="O3093" s="15">
        <f>Raw_Data!O3093</f>
        <v>110.6</v>
      </c>
      <c r="P3093" s="15" t="str">
        <f>Raw_Data!P3093</f>
        <v>Sprinkler</v>
      </c>
      <c r="Q3093" s="15">
        <f>Raw_Data!Q3093</f>
        <v>158.9</v>
      </c>
      <c r="R3093" s="15">
        <f>Raw_Data!R3093</f>
        <v>4.55</v>
      </c>
      <c r="S3093" s="15">
        <f>Raw_Data!S3093</f>
        <v>0.87</v>
      </c>
      <c r="T3093" s="18">
        <f>IF(Raw_Data!T3093="",ROUND(AVERAGEIFS(Raw_Data!$T$2:$T$4001,Raw_Data!$E$2:$E$4001,E3093,Raw_Data!$D$2:$D$4001,D3093),2),IF(Raw_Data!T3093&gt;INDEX(Cleaning_Reference!$F$6:$F$13,MATCH(D3093,Cleaning_Reference!$A$6:$A$13,0)),INDEX(Cleaning_Reference!$F$6:$F$13,MATCH(D3093,Cleaning_Reference!$A$6:$A$13,0)),Raw_Data!T3093))</f>
        <v>1.05</v>
      </c>
      <c r="U3093" s="15">
        <f>Raw_Data!U3093</f>
        <v>11.88</v>
      </c>
      <c r="V3093" s="15">
        <f>Raw_Data!V3093</f>
        <v>72887</v>
      </c>
      <c r="W3093" s="15">
        <f>Raw_Data!W3093</f>
        <v>674945</v>
      </c>
      <c r="X3093" s="15">
        <f>Raw_Data!X3093</f>
        <v>865898</v>
      </c>
      <c r="Y3093" s="15">
        <f>Raw_Data!Y3093</f>
        <v>190953</v>
      </c>
      <c r="Z3093" s="15">
        <f>Raw_Data!Z3093</f>
        <v>4603</v>
      </c>
      <c r="AA3093" s="15">
        <f>Raw_Data!AA3093</f>
        <v>2.581</v>
      </c>
      <c r="AB3093" s="15">
        <f>Raw_Data!AB3093</f>
        <v>55.9</v>
      </c>
      <c r="AC3093" s="19" t="str">
        <f>IF(Raw_Data!G3093="","Yes","No")</f>
        <v>No</v>
      </c>
      <c r="AD3093" s="19" t="str">
        <f>IF(Raw_Data!L3093="","Yes","No")</f>
        <v>No</v>
      </c>
      <c r="AE3093" s="19" t="str">
        <f>IF(Raw_Data!T3093="","Imputed",IF(Raw_Data!T3093&gt;INDEX(Cleaning_Reference!$F$6:$F$13,MATCH(D3093,Cleaning_Reference!$A$6:$A$13,0)),"Capped","Original"))</f>
        <v>Original</v>
      </c>
      <c r="AF3093" s="21">
        <f t="shared" si="48"/>
        <v>11.88</v>
      </c>
    </row>
    <row r="3094" spans="1:32" ht="15" customHeight="1" x14ac:dyDescent="0.3">
      <c r="A3094" s="20" t="str">
        <f>Raw_Data!A3094</f>
        <v>SF13093</v>
      </c>
      <c r="B3094" s="15" t="str">
        <f>Raw_Data!B3094</f>
        <v>Punjab</v>
      </c>
      <c r="C3094" s="15" t="str">
        <f>Raw_Data!C3094</f>
        <v>Krishna</v>
      </c>
      <c r="D3094" s="15" t="str">
        <f>Raw_Data!D3094</f>
        <v>Pulses</v>
      </c>
      <c r="E3094" s="15" t="str">
        <f>Raw_Data!E3094</f>
        <v>Kharif</v>
      </c>
      <c r="F3094" s="15">
        <f>Raw_Data!F3094</f>
        <v>12.95</v>
      </c>
      <c r="G3094" s="18">
        <f>IF(Raw_Data!G3094="",ROUND(AVERAGEIFS(Raw_Data!$G$2:$G$4001,Raw_Data!$E$2:$E$4001,E3094),1),Raw_Data!G3094)</f>
        <v>414.9</v>
      </c>
      <c r="H3094" s="15">
        <f>Raw_Data!H3094</f>
        <v>26.8</v>
      </c>
      <c r="I3094" s="15">
        <f>Raw_Data!I3094</f>
        <v>71</v>
      </c>
      <c r="J3094" s="15">
        <f>Raw_Data!J3094</f>
        <v>6.4</v>
      </c>
      <c r="K3094" s="15">
        <f>Raw_Data!K3094</f>
        <v>6.43</v>
      </c>
      <c r="L3094" s="18">
        <f>IF(Raw_Data!L3094="",ROUND(AVERAGEIFS(Raw_Data!$L$2:$L$4001,Raw_Data!$E$2:$E$4001,E3094),1),Raw_Data!L3094)</f>
        <v>30.9</v>
      </c>
      <c r="M3094" s="15">
        <f>Raw_Data!M3094</f>
        <v>105.3</v>
      </c>
      <c r="N3094" s="15">
        <f>Raw_Data!N3094</f>
        <v>53</v>
      </c>
      <c r="O3094" s="15">
        <f>Raw_Data!O3094</f>
        <v>107.6</v>
      </c>
      <c r="P3094" s="15" t="str">
        <f>Raw_Data!P3094</f>
        <v>Drip</v>
      </c>
      <c r="Q3094" s="15">
        <f>Raw_Data!Q3094</f>
        <v>225.6</v>
      </c>
      <c r="R3094" s="15">
        <f>Raw_Data!R3094</f>
        <v>5.76</v>
      </c>
      <c r="S3094" s="15">
        <f>Raw_Data!S3094</f>
        <v>0.7</v>
      </c>
      <c r="T3094" s="18">
        <f>IF(Raw_Data!T3094="",ROUND(AVERAGEIFS(Raw_Data!$T$2:$T$4001,Raw_Data!$E$2:$E$4001,E3094,Raw_Data!$D$2:$D$4001,D3094),2),IF(Raw_Data!T3094&gt;INDEX(Cleaning_Reference!$F$6:$F$13,MATCH(D3094,Cleaning_Reference!$A$6:$A$13,0)),INDEX(Cleaning_Reference!$F$6:$F$13,MATCH(D3094,Cleaning_Reference!$A$6:$A$13,0)),Raw_Data!T3094))</f>
        <v>1.43</v>
      </c>
      <c r="U3094" s="15">
        <f>Raw_Data!U3094</f>
        <v>18.52</v>
      </c>
      <c r="V3094" s="15">
        <f>Raw_Data!V3094</f>
        <v>75673</v>
      </c>
      <c r="W3094" s="15">
        <f>Raw_Data!W3094</f>
        <v>966588</v>
      </c>
      <c r="X3094" s="15">
        <f>Raw_Data!X3094</f>
        <v>1401464</v>
      </c>
      <c r="Y3094" s="15">
        <f>Raw_Data!Y3094</f>
        <v>434876</v>
      </c>
      <c r="Z3094" s="15">
        <f>Raw_Data!Z3094</f>
        <v>4371</v>
      </c>
      <c r="AA3094" s="15">
        <f>Raw_Data!AA3094</f>
        <v>4.2370000000000001</v>
      </c>
      <c r="AB3094" s="15">
        <f>Raw_Data!AB3094</f>
        <v>47.8</v>
      </c>
      <c r="AC3094" s="19" t="str">
        <f>IF(Raw_Data!G3094="","Yes","No")</f>
        <v>No</v>
      </c>
      <c r="AD3094" s="19" t="str">
        <f>IF(Raw_Data!L3094="","Yes","No")</f>
        <v>No</v>
      </c>
      <c r="AE3094" s="19" t="str">
        <f>IF(Raw_Data!T3094="","Imputed",IF(Raw_Data!T3094&gt;INDEX(Cleaning_Reference!$F$6:$F$13,MATCH(D3094,Cleaning_Reference!$A$6:$A$13,0)),"Capped","Original"))</f>
        <v>Original</v>
      </c>
      <c r="AF3094" s="21">
        <f t="shared" si="48"/>
        <v>18.52</v>
      </c>
    </row>
    <row r="3095" spans="1:32" ht="15" customHeight="1" x14ac:dyDescent="0.3">
      <c r="A3095" s="20" t="str">
        <f>Raw_Data!A3095</f>
        <v>SF13094</v>
      </c>
      <c r="B3095" s="15" t="str">
        <f>Raw_Data!B3095</f>
        <v>Maharashtra</v>
      </c>
      <c r="C3095" s="15" t="str">
        <f>Raw_Data!C3095</f>
        <v>Erode</v>
      </c>
      <c r="D3095" s="15" t="str">
        <f>Raw_Data!D3095</f>
        <v>Wheat</v>
      </c>
      <c r="E3095" s="15" t="str">
        <f>Raw_Data!E3095</f>
        <v>Kharif</v>
      </c>
      <c r="F3095" s="15">
        <f>Raw_Data!F3095</f>
        <v>5.57</v>
      </c>
      <c r="G3095" s="18">
        <f>IF(Raw_Data!G3095="",ROUND(AVERAGEIFS(Raw_Data!$G$2:$G$4001,Raw_Data!$E$2:$E$4001,E3095),1),Raw_Data!G3095)</f>
        <v>903.7</v>
      </c>
      <c r="H3095" s="15">
        <f>Raw_Data!H3095</f>
        <v>33.6</v>
      </c>
      <c r="I3095" s="15">
        <f>Raw_Data!I3095</f>
        <v>78.5</v>
      </c>
      <c r="J3095" s="15">
        <f>Raw_Data!J3095</f>
        <v>7.7</v>
      </c>
      <c r="K3095" s="15">
        <f>Raw_Data!K3095</f>
        <v>7.34</v>
      </c>
      <c r="L3095" s="18">
        <f>IF(Raw_Data!L3095="",ROUND(AVERAGEIFS(Raw_Data!$L$2:$L$4001,Raw_Data!$E$2:$E$4001,E3095),1),Raw_Data!L3095)</f>
        <v>32.799999999999997</v>
      </c>
      <c r="M3095" s="15">
        <f>Raw_Data!M3095</f>
        <v>69.099999999999994</v>
      </c>
      <c r="N3095" s="15">
        <f>Raw_Data!N3095</f>
        <v>59.7</v>
      </c>
      <c r="O3095" s="15">
        <f>Raw_Data!O3095</f>
        <v>77.099999999999994</v>
      </c>
      <c r="P3095" s="15" t="str">
        <f>Raw_Data!P3095</f>
        <v>Flood</v>
      </c>
      <c r="Q3095" s="15">
        <f>Raw_Data!Q3095</f>
        <v>237.5</v>
      </c>
      <c r="R3095" s="15">
        <f>Raw_Data!R3095</f>
        <v>6.11</v>
      </c>
      <c r="S3095" s="15">
        <f>Raw_Data!S3095</f>
        <v>0.86</v>
      </c>
      <c r="T3095" s="18">
        <f>IF(Raw_Data!T3095="",ROUND(AVERAGEIFS(Raw_Data!$T$2:$T$4001,Raw_Data!$E$2:$E$4001,E3095,Raw_Data!$D$2:$D$4001,D3095),2),IF(Raw_Data!T3095&gt;INDEX(Cleaning_Reference!$F$6:$F$13,MATCH(D3095,Cleaning_Reference!$A$6:$A$13,0)),INDEX(Cleaning_Reference!$F$6:$F$13,MATCH(D3095,Cleaning_Reference!$A$6:$A$13,0)),Raw_Data!T3095))</f>
        <v>1.56</v>
      </c>
      <c r="U3095" s="15">
        <f>Raw_Data!U3095</f>
        <v>8.69</v>
      </c>
      <c r="V3095" s="15">
        <f>Raw_Data!V3095</f>
        <v>24514</v>
      </c>
      <c r="W3095" s="15">
        <f>Raw_Data!W3095</f>
        <v>459010</v>
      </c>
      <c r="X3095" s="15">
        <f>Raw_Data!X3095</f>
        <v>213027</v>
      </c>
      <c r="Y3095" s="15">
        <f>Raw_Data!Y3095</f>
        <v>-245983</v>
      </c>
      <c r="Z3095" s="15">
        <f>Raw_Data!Z3095</f>
        <v>4535</v>
      </c>
      <c r="AA3095" s="15">
        <f>Raw_Data!AA3095</f>
        <v>1.9159999999999999</v>
      </c>
      <c r="AB3095" s="15">
        <f>Raw_Data!AB3095</f>
        <v>64.400000000000006</v>
      </c>
      <c r="AC3095" s="19" t="str">
        <f>IF(Raw_Data!G3095="","Yes","No")</f>
        <v>No</v>
      </c>
      <c r="AD3095" s="19" t="str">
        <f>IF(Raw_Data!L3095="","Yes","No")</f>
        <v>No</v>
      </c>
      <c r="AE3095" s="19" t="str">
        <f>IF(Raw_Data!T3095="","Imputed",IF(Raw_Data!T3095&gt;INDEX(Cleaning_Reference!$F$6:$F$13,MATCH(D3095,Cleaning_Reference!$A$6:$A$13,0)),"Capped","Original"))</f>
        <v>Original</v>
      </c>
      <c r="AF3095" s="21">
        <f t="shared" si="48"/>
        <v>8.69</v>
      </c>
    </row>
    <row r="3096" spans="1:32" ht="15" customHeight="1" x14ac:dyDescent="0.3">
      <c r="A3096" s="20" t="str">
        <f>Raw_Data!A3096</f>
        <v>SF13095</v>
      </c>
      <c r="B3096" s="15" t="str">
        <f>Raw_Data!B3096</f>
        <v>Punjab</v>
      </c>
      <c r="C3096" s="15" t="str">
        <f>Raw_Data!C3096</f>
        <v>Guntur</v>
      </c>
      <c r="D3096" s="15" t="str">
        <f>Raw_Data!D3096</f>
        <v>Rice</v>
      </c>
      <c r="E3096" s="15" t="str">
        <f>Raw_Data!E3096</f>
        <v>Zaid</v>
      </c>
      <c r="F3096" s="15">
        <f>Raw_Data!F3096</f>
        <v>5.75</v>
      </c>
      <c r="G3096" s="18">
        <f>IF(Raw_Data!G3096="",ROUND(AVERAGEIFS(Raw_Data!$G$2:$G$4001,Raw_Data!$E$2:$E$4001,E3096),1),Raw_Data!G3096)</f>
        <v>515.1</v>
      </c>
      <c r="H3096" s="15">
        <f>Raw_Data!H3096</f>
        <v>29.2</v>
      </c>
      <c r="I3096" s="15">
        <f>Raw_Data!I3096</f>
        <v>60</v>
      </c>
      <c r="J3096" s="15">
        <f>Raw_Data!J3096</f>
        <v>9.9</v>
      </c>
      <c r="K3096" s="15">
        <f>Raw_Data!K3096</f>
        <v>7.78</v>
      </c>
      <c r="L3096" s="18">
        <f>IF(Raw_Data!L3096="",ROUND(AVERAGEIFS(Raw_Data!$L$2:$L$4001,Raw_Data!$E$2:$E$4001,E3096),1),Raw_Data!L3096)</f>
        <v>11</v>
      </c>
      <c r="M3096" s="15">
        <f>Raw_Data!M3096</f>
        <v>100.4</v>
      </c>
      <c r="N3096" s="15">
        <f>Raw_Data!N3096</f>
        <v>52.4</v>
      </c>
      <c r="O3096" s="15">
        <f>Raw_Data!O3096</f>
        <v>131.5</v>
      </c>
      <c r="P3096" s="15" t="str">
        <f>Raw_Data!P3096</f>
        <v>Drip</v>
      </c>
      <c r="Q3096" s="15">
        <f>Raw_Data!Q3096</f>
        <v>196.8</v>
      </c>
      <c r="R3096" s="15">
        <f>Raw_Data!R3096</f>
        <v>6.56</v>
      </c>
      <c r="S3096" s="15">
        <f>Raw_Data!S3096</f>
        <v>0.83</v>
      </c>
      <c r="T3096" s="18">
        <f>IF(Raw_Data!T3096="",ROUND(AVERAGEIFS(Raw_Data!$T$2:$T$4001,Raw_Data!$E$2:$E$4001,E3096,Raw_Data!$D$2:$D$4001,D3096),2),IF(Raw_Data!T3096&gt;INDEX(Cleaning_Reference!$F$6:$F$13,MATCH(D3096,Cleaning_Reference!$A$6:$A$13,0)),INDEX(Cleaning_Reference!$F$6:$F$13,MATCH(D3096,Cleaning_Reference!$A$6:$A$13,0)),Raw_Data!T3096))</f>
        <v>0.92</v>
      </c>
      <c r="U3096" s="15">
        <f>Raw_Data!U3096</f>
        <v>5.29</v>
      </c>
      <c r="V3096" s="15">
        <f>Raw_Data!V3096</f>
        <v>25555</v>
      </c>
      <c r="W3096" s="15">
        <f>Raw_Data!W3096</f>
        <v>465649</v>
      </c>
      <c r="X3096" s="15">
        <f>Raw_Data!X3096</f>
        <v>135186</v>
      </c>
      <c r="Y3096" s="15">
        <f>Raw_Data!Y3096</f>
        <v>-330463</v>
      </c>
      <c r="Z3096" s="15">
        <f>Raw_Data!Z3096</f>
        <v>5678</v>
      </c>
      <c r="AA3096" s="15">
        <f>Raw_Data!AA3096</f>
        <v>0.93200000000000005</v>
      </c>
      <c r="AB3096" s="15">
        <f>Raw_Data!AB3096</f>
        <v>32.4</v>
      </c>
      <c r="AC3096" s="19" t="str">
        <f>IF(Raw_Data!G3096="","Yes","No")</f>
        <v>No</v>
      </c>
      <c r="AD3096" s="19" t="str">
        <f>IF(Raw_Data!L3096="","Yes","No")</f>
        <v>No</v>
      </c>
      <c r="AE3096" s="19" t="str">
        <f>IF(Raw_Data!T3096="","Imputed",IF(Raw_Data!T3096&gt;INDEX(Cleaning_Reference!$F$6:$F$13,MATCH(D3096,Cleaning_Reference!$A$6:$A$13,0)),"Capped","Original"))</f>
        <v>Original</v>
      </c>
      <c r="AF3096" s="21">
        <f t="shared" si="48"/>
        <v>5.29</v>
      </c>
    </row>
    <row r="3097" spans="1:32" ht="15" customHeight="1" x14ac:dyDescent="0.3">
      <c r="A3097" s="20" t="str">
        <f>Raw_Data!A3097</f>
        <v>SF13096</v>
      </c>
      <c r="B3097" s="15" t="str">
        <f>Raw_Data!B3097</f>
        <v>Gujarat</v>
      </c>
      <c r="C3097" s="15" t="str">
        <f>Raw_Data!C3097</f>
        <v>Ludhiana</v>
      </c>
      <c r="D3097" s="15" t="str">
        <f>Raw_Data!D3097</f>
        <v>Wheat</v>
      </c>
      <c r="E3097" s="15" t="str">
        <f>Raw_Data!E3097</f>
        <v>Rabi</v>
      </c>
      <c r="F3097" s="15">
        <f>Raw_Data!F3097</f>
        <v>7.27</v>
      </c>
      <c r="G3097" s="18">
        <f>IF(Raw_Data!G3097="",ROUND(AVERAGEIFS(Raw_Data!$G$2:$G$4001,Raw_Data!$E$2:$E$4001,E3097),1),Raw_Data!G3097)</f>
        <v>515.79999999999995</v>
      </c>
      <c r="H3097" s="15">
        <f>Raw_Data!H3097</f>
        <v>23.6</v>
      </c>
      <c r="I3097" s="15">
        <f>Raw_Data!I3097</f>
        <v>51.4</v>
      </c>
      <c r="J3097" s="15">
        <f>Raw_Data!J3097</f>
        <v>7.9</v>
      </c>
      <c r="K3097" s="15">
        <f>Raw_Data!K3097</f>
        <v>6.31</v>
      </c>
      <c r="L3097" s="18">
        <f>IF(Raw_Data!L3097="",ROUND(AVERAGEIFS(Raw_Data!$L$2:$L$4001,Raw_Data!$E$2:$E$4001,E3097),1),Raw_Data!L3097)</f>
        <v>18.2</v>
      </c>
      <c r="M3097" s="15">
        <f>Raw_Data!M3097</f>
        <v>124.1</v>
      </c>
      <c r="N3097" s="15">
        <f>Raw_Data!N3097</f>
        <v>33.9</v>
      </c>
      <c r="O3097" s="15">
        <f>Raw_Data!O3097</f>
        <v>59.2</v>
      </c>
      <c r="P3097" s="15" t="str">
        <f>Raw_Data!P3097</f>
        <v>Sprinkler</v>
      </c>
      <c r="Q3097" s="15">
        <f>Raw_Data!Q3097</f>
        <v>135.5</v>
      </c>
      <c r="R3097" s="15">
        <f>Raw_Data!R3097</f>
        <v>5.18</v>
      </c>
      <c r="S3097" s="15">
        <f>Raw_Data!S3097</f>
        <v>0.89</v>
      </c>
      <c r="T3097" s="18">
        <f>IF(Raw_Data!T3097="",ROUND(AVERAGEIFS(Raw_Data!$T$2:$T$4001,Raw_Data!$E$2:$E$4001,E3097,Raw_Data!$D$2:$D$4001,D3097),2),IF(Raw_Data!T3097&gt;INDEX(Cleaning_Reference!$F$6:$F$13,MATCH(D3097,Cleaning_Reference!$A$6:$A$13,0)),INDEX(Cleaning_Reference!$F$6:$F$13,MATCH(D3097,Cleaning_Reference!$A$6:$A$13,0)),Raw_Data!T3097))</f>
        <v>2.7</v>
      </c>
      <c r="U3097" s="15">
        <f>Raw_Data!U3097</f>
        <v>19.63</v>
      </c>
      <c r="V3097" s="15">
        <f>Raw_Data!V3097</f>
        <v>19274</v>
      </c>
      <c r="W3097" s="15">
        <f>Raw_Data!W3097</f>
        <v>486696</v>
      </c>
      <c r="X3097" s="15">
        <f>Raw_Data!X3097</f>
        <v>378349</v>
      </c>
      <c r="Y3097" s="15">
        <f>Raw_Data!Y3097</f>
        <v>-108347</v>
      </c>
      <c r="Z3097" s="15">
        <f>Raw_Data!Z3097</f>
        <v>4362</v>
      </c>
      <c r="AA3097" s="15">
        <f>Raw_Data!AA3097</f>
        <v>4.5</v>
      </c>
      <c r="AB3097" s="15">
        <f>Raw_Data!AB3097</f>
        <v>43.9</v>
      </c>
      <c r="AC3097" s="19" t="str">
        <f>IF(Raw_Data!G3097="","Yes","No")</f>
        <v>No</v>
      </c>
      <c r="AD3097" s="19" t="str">
        <f>IF(Raw_Data!L3097="","Yes","No")</f>
        <v>No</v>
      </c>
      <c r="AE3097" s="19" t="str">
        <f>IF(Raw_Data!T3097="","Imputed",IF(Raw_Data!T3097&gt;INDEX(Cleaning_Reference!$F$6:$F$13,MATCH(D3097,Cleaning_Reference!$A$6:$A$13,0)),"Capped","Original"))</f>
        <v>Original</v>
      </c>
      <c r="AF3097" s="21">
        <f t="shared" si="48"/>
        <v>19.63</v>
      </c>
    </row>
    <row r="3098" spans="1:32" ht="15" customHeight="1" x14ac:dyDescent="0.3">
      <c r="A3098" s="20" t="str">
        <f>Raw_Data!A3098</f>
        <v>SF13097</v>
      </c>
      <c r="B3098" s="15" t="str">
        <f>Raw_Data!B3098</f>
        <v>Maharashtra</v>
      </c>
      <c r="C3098" s="15" t="str">
        <f>Raw_Data!C3098</f>
        <v>Nalgonda</v>
      </c>
      <c r="D3098" s="15" t="str">
        <f>Raw_Data!D3098</f>
        <v>Cotton</v>
      </c>
      <c r="E3098" s="15" t="str">
        <f>Raw_Data!E3098</f>
        <v>Rabi</v>
      </c>
      <c r="F3098" s="15">
        <f>Raw_Data!F3098</f>
        <v>12.63</v>
      </c>
      <c r="G3098" s="18">
        <f>IF(Raw_Data!G3098="",ROUND(AVERAGEIFS(Raw_Data!$G$2:$G$4001,Raw_Data!$E$2:$E$4001,E3098),1),Raw_Data!G3098)</f>
        <v>523.70000000000005</v>
      </c>
      <c r="H3098" s="15">
        <f>Raw_Data!H3098</f>
        <v>25.8</v>
      </c>
      <c r="I3098" s="15">
        <f>Raw_Data!I3098</f>
        <v>49</v>
      </c>
      <c r="J3098" s="15">
        <f>Raw_Data!J3098</f>
        <v>8.4</v>
      </c>
      <c r="K3098" s="15">
        <f>Raw_Data!K3098</f>
        <v>7</v>
      </c>
      <c r="L3098" s="18">
        <f>IF(Raw_Data!L3098="",ROUND(AVERAGEIFS(Raw_Data!$L$2:$L$4001,Raw_Data!$E$2:$E$4001,E3098),1),Raw_Data!L3098)</f>
        <v>28.4</v>
      </c>
      <c r="M3098" s="15">
        <f>Raw_Data!M3098</f>
        <v>93.6</v>
      </c>
      <c r="N3098" s="15">
        <f>Raw_Data!N3098</f>
        <v>29.9</v>
      </c>
      <c r="O3098" s="15">
        <f>Raw_Data!O3098</f>
        <v>104.2</v>
      </c>
      <c r="P3098" s="15" t="str">
        <f>Raw_Data!P3098</f>
        <v>Drip</v>
      </c>
      <c r="Q3098" s="15">
        <f>Raw_Data!Q3098</f>
        <v>119.6</v>
      </c>
      <c r="R3098" s="15">
        <f>Raw_Data!R3098</f>
        <v>4.1100000000000003</v>
      </c>
      <c r="S3098" s="15">
        <f>Raw_Data!S3098</f>
        <v>0.83</v>
      </c>
      <c r="T3098" s="18">
        <f>IF(Raw_Data!T3098="",ROUND(AVERAGEIFS(Raw_Data!$T$2:$T$4001,Raw_Data!$E$2:$E$4001,E3098,Raw_Data!$D$2:$D$4001,D3098),2),IF(Raw_Data!T3098&gt;INDEX(Cleaning_Reference!$F$6:$F$13,MATCH(D3098,Cleaning_Reference!$A$6:$A$13,0)),INDEX(Cleaning_Reference!$F$6:$F$13,MATCH(D3098,Cleaning_Reference!$A$6:$A$13,0)),Raw_Data!T3098))</f>
        <v>1.93</v>
      </c>
      <c r="U3098" s="15">
        <f>Raw_Data!U3098</f>
        <v>24.38</v>
      </c>
      <c r="V3098" s="15">
        <f>Raw_Data!V3098</f>
        <v>69663</v>
      </c>
      <c r="W3098" s="15">
        <f>Raw_Data!W3098</f>
        <v>858100</v>
      </c>
      <c r="X3098" s="15">
        <f>Raw_Data!X3098</f>
        <v>1698384</v>
      </c>
      <c r="Y3098" s="15">
        <f>Raw_Data!Y3098</f>
        <v>840284</v>
      </c>
      <c r="Z3098" s="15">
        <f>Raw_Data!Z3098</f>
        <v>7785</v>
      </c>
      <c r="AA3098" s="15">
        <f>Raw_Data!AA3098</f>
        <v>3.1320000000000001</v>
      </c>
      <c r="AB3098" s="15">
        <f>Raw_Data!AB3098</f>
        <v>46</v>
      </c>
      <c r="AC3098" s="19" t="str">
        <f>IF(Raw_Data!G3098="","Yes","No")</f>
        <v>No</v>
      </c>
      <c r="AD3098" s="19" t="str">
        <f>IF(Raw_Data!L3098="","Yes","No")</f>
        <v>No</v>
      </c>
      <c r="AE3098" s="19" t="str">
        <f>IF(Raw_Data!T3098="","Imputed",IF(Raw_Data!T3098&gt;INDEX(Cleaning_Reference!$F$6:$F$13,MATCH(D3098,Cleaning_Reference!$A$6:$A$13,0)),"Capped","Original"))</f>
        <v>Original</v>
      </c>
      <c r="AF3098" s="21">
        <f t="shared" si="48"/>
        <v>24.38</v>
      </c>
    </row>
    <row r="3099" spans="1:32" ht="15" customHeight="1" x14ac:dyDescent="0.3">
      <c r="A3099" s="20" t="str">
        <f>Raw_Data!A3099</f>
        <v>SF13098</v>
      </c>
      <c r="B3099" s="15" t="str">
        <f>Raw_Data!B3099</f>
        <v>Gujarat</v>
      </c>
      <c r="C3099" s="15" t="str">
        <f>Raw_Data!C3099</f>
        <v>Raichur</v>
      </c>
      <c r="D3099" s="15" t="str">
        <f>Raw_Data!D3099</f>
        <v>Pulses</v>
      </c>
      <c r="E3099" s="15" t="str">
        <f>Raw_Data!E3099</f>
        <v>Kharif</v>
      </c>
      <c r="F3099" s="15">
        <f>Raw_Data!F3099</f>
        <v>2.4700000000000002</v>
      </c>
      <c r="G3099" s="18">
        <f>IF(Raw_Data!G3099="",ROUND(AVERAGEIFS(Raw_Data!$G$2:$G$4001,Raw_Data!$E$2:$E$4001,E3099),1),Raw_Data!G3099)</f>
        <v>559.79999999999995</v>
      </c>
      <c r="H3099" s="15">
        <f>Raw_Data!H3099</f>
        <v>30.9</v>
      </c>
      <c r="I3099" s="15">
        <f>Raw_Data!I3099</f>
        <v>70.099999999999994</v>
      </c>
      <c r="J3099" s="15">
        <f>Raw_Data!J3099</f>
        <v>5.7</v>
      </c>
      <c r="K3099" s="15">
        <f>Raw_Data!K3099</f>
        <v>6.72</v>
      </c>
      <c r="L3099" s="18">
        <f>IF(Raw_Data!L3099="",ROUND(AVERAGEIFS(Raw_Data!$L$2:$L$4001,Raw_Data!$E$2:$E$4001,E3099),1),Raw_Data!L3099)</f>
        <v>31.9</v>
      </c>
      <c r="M3099" s="15">
        <f>Raw_Data!M3099</f>
        <v>131.5</v>
      </c>
      <c r="N3099" s="15">
        <f>Raw_Data!N3099</f>
        <v>61.9</v>
      </c>
      <c r="O3099" s="15">
        <f>Raw_Data!O3099</f>
        <v>111.7</v>
      </c>
      <c r="P3099" s="15" t="str">
        <f>Raw_Data!P3099</f>
        <v>Flood</v>
      </c>
      <c r="Q3099" s="15">
        <f>Raw_Data!Q3099</f>
        <v>261.60000000000002</v>
      </c>
      <c r="R3099" s="15">
        <f>Raw_Data!R3099</f>
        <v>6.14</v>
      </c>
      <c r="S3099" s="15">
        <f>Raw_Data!S3099</f>
        <v>0.72</v>
      </c>
      <c r="T3099" s="18">
        <f>IF(Raw_Data!T3099="",ROUND(AVERAGEIFS(Raw_Data!$T$2:$T$4001,Raw_Data!$E$2:$E$4001,E3099,Raw_Data!$D$2:$D$4001,D3099),2),IF(Raw_Data!T3099&gt;INDEX(Cleaning_Reference!$F$6:$F$13,MATCH(D3099,Cleaning_Reference!$A$6:$A$13,0)),INDEX(Cleaning_Reference!$F$6:$F$13,MATCH(D3099,Cleaning_Reference!$A$6:$A$13,0)),Raw_Data!T3099))</f>
        <v>1.49</v>
      </c>
      <c r="U3099" s="15">
        <f>Raw_Data!U3099</f>
        <v>3.68</v>
      </c>
      <c r="V3099" s="15">
        <f>Raw_Data!V3099</f>
        <v>78807</v>
      </c>
      <c r="W3099" s="15">
        <f>Raw_Data!W3099</f>
        <v>168653</v>
      </c>
      <c r="X3099" s="15">
        <f>Raw_Data!X3099</f>
        <v>290010</v>
      </c>
      <c r="Y3099" s="15">
        <f>Raw_Data!Y3099</f>
        <v>121357</v>
      </c>
      <c r="Z3099" s="15">
        <f>Raw_Data!Z3099</f>
        <v>1154</v>
      </c>
      <c r="AA3099" s="15">
        <f>Raw_Data!AA3099</f>
        <v>3.1890000000000001</v>
      </c>
      <c r="AB3099" s="15">
        <f>Raw_Data!AB3099</f>
        <v>36.799999999999997</v>
      </c>
      <c r="AC3099" s="19" t="str">
        <f>IF(Raw_Data!G3099="","Yes","No")</f>
        <v>No</v>
      </c>
      <c r="AD3099" s="19" t="str">
        <f>IF(Raw_Data!L3099="","Yes","No")</f>
        <v>No</v>
      </c>
      <c r="AE3099" s="19" t="str">
        <f>IF(Raw_Data!T3099="","Imputed",IF(Raw_Data!T3099&gt;INDEX(Cleaning_Reference!$F$6:$F$13,MATCH(D3099,Cleaning_Reference!$A$6:$A$13,0)),"Capped","Original"))</f>
        <v>Original</v>
      </c>
      <c r="AF3099" s="21">
        <f t="shared" si="48"/>
        <v>3.68</v>
      </c>
    </row>
    <row r="3100" spans="1:32" ht="15" customHeight="1" x14ac:dyDescent="0.3">
      <c r="A3100" s="20" t="str">
        <f>Raw_Data!A3100</f>
        <v>SF13099</v>
      </c>
      <c r="B3100" s="15" t="str">
        <f>Raw_Data!B3100</f>
        <v>Tamil Nadu</v>
      </c>
      <c r="C3100" s="15" t="str">
        <f>Raw_Data!C3100</f>
        <v>Raichur</v>
      </c>
      <c r="D3100" s="15" t="str">
        <f>Raw_Data!D3100</f>
        <v>Cotton</v>
      </c>
      <c r="E3100" s="15" t="str">
        <f>Raw_Data!E3100</f>
        <v>Kharif</v>
      </c>
      <c r="F3100" s="15">
        <f>Raw_Data!F3100</f>
        <v>13.61</v>
      </c>
      <c r="G3100" s="18">
        <f>IF(Raw_Data!G3100="",ROUND(AVERAGEIFS(Raw_Data!$G$2:$G$4001,Raw_Data!$E$2:$E$4001,E3100),1),Raw_Data!G3100)</f>
        <v>854.3</v>
      </c>
      <c r="H3100" s="15">
        <f>Raw_Data!H3100</f>
        <v>32</v>
      </c>
      <c r="I3100" s="15">
        <f>Raw_Data!I3100</f>
        <v>79.3</v>
      </c>
      <c r="J3100" s="15">
        <f>Raw_Data!J3100</f>
        <v>7.9</v>
      </c>
      <c r="K3100" s="15">
        <f>Raw_Data!K3100</f>
        <v>6.46</v>
      </c>
      <c r="L3100" s="18">
        <f>IF(Raw_Data!L3100="",ROUND(AVERAGEIFS(Raw_Data!$L$2:$L$4001,Raw_Data!$E$2:$E$4001,E3100),1),Raw_Data!L3100)</f>
        <v>35.9</v>
      </c>
      <c r="M3100" s="15">
        <f>Raw_Data!M3100</f>
        <v>161.4</v>
      </c>
      <c r="N3100" s="15">
        <f>Raw_Data!N3100</f>
        <v>29.7</v>
      </c>
      <c r="O3100" s="15">
        <f>Raw_Data!O3100</f>
        <v>104.3</v>
      </c>
      <c r="P3100" s="15" t="str">
        <f>Raw_Data!P3100</f>
        <v>Flood</v>
      </c>
      <c r="Q3100" s="15">
        <f>Raw_Data!Q3100</f>
        <v>244</v>
      </c>
      <c r="R3100" s="15">
        <f>Raw_Data!R3100</f>
        <v>8.01</v>
      </c>
      <c r="S3100" s="15">
        <f>Raw_Data!S3100</f>
        <v>0.8</v>
      </c>
      <c r="T3100" s="18">
        <f>IF(Raw_Data!T3100="",ROUND(AVERAGEIFS(Raw_Data!$T$2:$T$4001,Raw_Data!$E$2:$E$4001,E3100,Raw_Data!$D$2:$D$4001,D3100),2),IF(Raw_Data!T3100&gt;INDEX(Cleaning_Reference!$F$6:$F$13,MATCH(D3100,Cleaning_Reference!$A$6:$A$13,0)),INDEX(Cleaning_Reference!$F$6:$F$13,MATCH(D3100,Cleaning_Reference!$A$6:$A$13,0)),Raw_Data!T3100))</f>
        <v>1.46</v>
      </c>
      <c r="U3100" s="15">
        <f>Raw_Data!U3100</f>
        <v>19.87</v>
      </c>
      <c r="V3100" s="15">
        <f>Raw_Data!V3100</f>
        <v>68362</v>
      </c>
      <c r="W3100" s="15">
        <f>Raw_Data!W3100</f>
        <v>1017543</v>
      </c>
      <c r="X3100" s="15">
        <f>Raw_Data!X3100</f>
        <v>1358353</v>
      </c>
      <c r="Y3100" s="15">
        <f>Raw_Data!Y3100</f>
        <v>340810</v>
      </c>
      <c r="Z3100" s="15">
        <f>Raw_Data!Z3100</f>
        <v>13051</v>
      </c>
      <c r="AA3100" s="15">
        <f>Raw_Data!AA3100</f>
        <v>1.522</v>
      </c>
      <c r="AB3100" s="15">
        <f>Raw_Data!AB3100</f>
        <v>57.7</v>
      </c>
      <c r="AC3100" s="19" t="str">
        <f>IF(Raw_Data!G3100="","Yes","No")</f>
        <v>No</v>
      </c>
      <c r="AD3100" s="19" t="str">
        <f>IF(Raw_Data!L3100="","Yes","No")</f>
        <v>No</v>
      </c>
      <c r="AE3100" s="19" t="str">
        <f>IF(Raw_Data!T3100="","Imputed",IF(Raw_Data!T3100&gt;INDEX(Cleaning_Reference!$F$6:$F$13,MATCH(D3100,Cleaning_Reference!$A$6:$A$13,0)),"Capped","Original"))</f>
        <v>Original</v>
      </c>
      <c r="AF3100" s="21">
        <f t="shared" si="48"/>
        <v>19.87</v>
      </c>
    </row>
    <row r="3101" spans="1:32" ht="15" customHeight="1" x14ac:dyDescent="0.3">
      <c r="A3101" s="20" t="str">
        <f>Raw_Data!A3101</f>
        <v>SF13100</v>
      </c>
      <c r="B3101" s="15" t="str">
        <f>Raw_Data!B3101</f>
        <v>Gujarat</v>
      </c>
      <c r="C3101" s="15" t="str">
        <f>Raw_Data!C3101</f>
        <v>Indore</v>
      </c>
      <c r="D3101" s="15" t="str">
        <f>Raw_Data!D3101</f>
        <v>Maize</v>
      </c>
      <c r="E3101" s="15" t="str">
        <f>Raw_Data!E3101</f>
        <v>Rabi</v>
      </c>
      <c r="F3101" s="15">
        <f>Raw_Data!F3101</f>
        <v>14.69</v>
      </c>
      <c r="G3101" s="18">
        <f>IF(Raw_Data!G3101="",ROUND(AVERAGEIFS(Raw_Data!$G$2:$G$4001,Raw_Data!$E$2:$E$4001,E3101),1),Raw_Data!G3101)</f>
        <v>467.5</v>
      </c>
      <c r="H3101" s="15">
        <f>Raw_Data!H3101</f>
        <v>28.8</v>
      </c>
      <c r="I3101" s="15">
        <f>Raw_Data!I3101</f>
        <v>53.3</v>
      </c>
      <c r="J3101" s="15">
        <f>Raw_Data!J3101</f>
        <v>7.1</v>
      </c>
      <c r="K3101" s="15">
        <f>Raw_Data!K3101</f>
        <v>6.35</v>
      </c>
      <c r="L3101" s="18">
        <f>IF(Raw_Data!L3101="",ROUND(AVERAGEIFS(Raw_Data!$L$2:$L$4001,Raw_Data!$E$2:$E$4001,E3101),1),Raw_Data!L3101)</f>
        <v>26.1</v>
      </c>
      <c r="M3101" s="15">
        <f>Raw_Data!M3101</f>
        <v>189</v>
      </c>
      <c r="N3101" s="15">
        <f>Raw_Data!N3101</f>
        <v>74.2</v>
      </c>
      <c r="O3101" s="15">
        <f>Raw_Data!O3101</f>
        <v>141.69999999999999</v>
      </c>
      <c r="P3101" s="15" t="str">
        <f>Raw_Data!P3101</f>
        <v>Flood</v>
      </c>
      <c r="Q3101" s="15">
        <f>Raw_Data!Q3101</f>
        <v>111.6</v>
      </c>
      <c r="R3101" s="15">
        <f>Raw_Data!R3101</f>
        <v>3.7</v>
      </c>
      <c r="S3101" s="15">
        <f>Raw_Data!S3101</f>
        <v>0.96</v>
      </c>
      <c r="T3101" s="18">
        <f>IF(Raw_Data!T3101="",ROUND(AVERAGEIFS(Raw_Data!$T$2:$T$4001,Raw_Data!$E$2:$E$4001,E3101,Raw_Data!$D$2:$D$4001,D3101),2),IF(Raw_Data!T3101&gt;INDEX(Cleaning_Reference!$F$6:$F$13,MATCH(D3101,Cleaning_Reference!$A$6:$A$13,0)),INDEX(Cleaning_Reference!$F$6:$F$13,MATCH(D3101,Cleaning_Reference!$A$6:$A$13,0)),Raw_Data!T3101))</f>
        <v>3.66</v>
      </c>
      <c r="U3101" s="15">
        <f>Raw_Data!U3101</f>
        <v>53.77</v>
      </c>
      <c r="V3101" s="15">
        <f>Raw_Data!V3101</f>
        <v>21432</v>
      </c>
      <c r="W3101" s="15">
        <f>Raw_Data!W3101</f>
        <v>949149</v>
      </c>
      <c r="X3101" s="15">
        <f>Raw_Data!X3101</f>
        <v>1152399</v>
      </c>
      <c r="Y3101" s="15">
        <f>Raw_Data!Y3101</f>
        <v>203250</v>
      </c>
      <c r="Z3101" s="15">
        <f>Raw_Data!Z3101</f>
        <v>10420</v>
      </c>
      <c r="AA3101" s="15">
        <f>Raw_Data!AA3101</f>
        <v>5.16</v>
      </c>
      <c r="AB3101" s="15">
        <f>Raw_Data!AB3101</f>
        <v>50.7</v>
      </c>
      <c r="AC3101" s="19" t="str">
        <f>IF(Raw_Data!G3101="","Yes","No")</f>
        <v>No</v>
      </c>
      <c r="AD3101" s="19" t="str">
        <f>IF(Raw_Data!L3101="","Yes","No")</f>
        <v>No</v>
      </c>
      <c r="AE3101" s="19" t="str">
        <f>IF(Raw_Data!T3101="","Imputed",IF(Raw_Data!T3101&gt;INDEX(Cleaning_Reference!$F$6:$F$13,MATCH(D3101,Cleaning_Reference!$A$6:$A$13,0)),"Capped","Original"))</f>
        <v>Original</v>
      </c>
      <c r="AF3101" s="21">
        <f t="shared" si="48"/>
        <v>53.77</v>
      </c>
    </row>
    <row r="3102" spans="1:32" ht="15" customHeight="1" x14ac:dyDescent="0.3">
      <c r="A3102" s="20" t="str">
        <f>Raw_Data!A3102</f>
        <v>SF13101</v>
      </c>
      <c r="B3102" s="15" t="str">
        <f>Raw_Data!B3102</f>
        <v>Maharashtra</v>
      </c>
      <c r="C3102" s="15" t="str">
        <f>Raw_Data!C3102</f>
        <v>Guntur</v>
      </c>
      <c r="D3102" s="15" t="str">
        <f>Raw_Data!D3102</f>
        <v>Cotton</v>
      </c>
      <c r="E3102" s="15" t="str">
        <f>Raw_Data!E3102</f>
        <v>Rabi</v>
      </c>
      <c r="F3102" s="15">
        <f>Raw_Data!F3102</f>
        <v>5.52</v>
      </c>
      <c r="G3102" s="18">
        <f>IF(Raw_Data!G3102="",ROUND(AVERAGEIFS(Raw_Data!$G$2:$G$4001,Raw_Data!$E$2:$E$4001,E3102),1),Raw_Data!G3102)</f>
        <v>354.2</v>
      </c>
      <c r="H3102" s="15">
        <f>Raw_Data!H3102</f>
        <v>22.9</v>
      </c>
      <c r="I3102" s="15">
        <f>Raw_Data!I3102</f>
        <v>67</v>
      </c>
      <c r="J3102" s="15">
        <f>Raw_Data!J3102</f>
        <v>7.8</v>
      </c>
      <c r="K3102" s="15">
        <f>Raw_Data!K3102</f>
        <v>7.78</v>
      </c>
      <c r="L3102" s="18">
        <f>IF(Raw_Data!L3102="",ROUND(AVERAGEIFS(Raw_Data!$L$2:$L$4001,Raw_Data!$E$2:$E$4001,E3102),1),Raw_Data!L3102)</f>
        <v>27.7</v>
      </c>
      <c r="M3102" s="15">
        <f>Raw_Data!M3102</f>
        <v>85.8</v>
      </c>
      <c r="N3102" s="15">
        <f>Raw_Data!N3102</f>
        <v>43.6</v>
      </c>
      <c r="O3102" s="15">
        <f>Raw_Data!O3102</f>
        <v>155.5</v>
      </c>
      <c r="P3102" s="15" t="str">
        <f>Raw_Data!P3102</f>
        <v>Flood</v>
      </c>
      <c r="Q3102" s="15">
        <f>Raw_Data!Q3102</f>
        <v>136.80000000000001</v>
      </c>
      <c r="R3102" s="15">
        <f>Raw_Data!R3102</f>
        <v>3.84</v>
      </c>
      <c r="S3102" s="15">
        <f>Raw_Data!S3102</f>
        <v>0.68</v>
      </c>
      <c r="T3102" s="18">
        <f>IF(Raw_Data!T3102="",ROUND(AVERAGEIFS(Raw_Data!$T$2:$T$4001,Raw_Data!$E$2:$E$4001,E3102,Raw_Data!$D$2:$D$4001,D3102),2),IF(Raw_Data!T3102&gt;INDEX(Cleaning_Reference!$F$6:$F$13,MATCH(D3102,Cleaning_Reference!$A$6:$A$13,0)),INDEX(Cleaning_Reference!$F$6:$F$13,MATCH(D3102,Cleaning_Reference!$A$6:$A$13,0)),Raw_Data!T3102))</f>
        <v>0.37</v>
      </c>
      <c r="U3102" s="15">
        <f>Raw_Data!U3102</f>
        <v>2.04</v>
      </c>
      <c r="V3102" s="15">
        <f>Raw_Data!V3102</f>
        <v>65045</v>
      </c>
      <c r="W3102" s="15">
        <f>Raw_Data!W3102</f>
        <v>359155</v>
      </c>
      <c r="X3102" s="15">
        <f>Raw_Data!X3102</f>
        <v>132692</v>
      </c>
      <c r="Y3102" s="15">
        <f>Raw_Data!Y3102</f>
        <v>-226463</v>
      </c>
      <c r="Z3102" s="15">
        <f>Raw_Data!Z3102</f>
        <v>5659</v>
      </c>
      <c r="AA3102" s="15">
        <f>Raw_Data!AA3102</f>
        <v>0.36</v>
      </c>
      <c r="AB3102" s="15">
        <f>Raw_Data!AB3102</f>
        <v>44.1</v>
      </c>
      <c r="AC3102" s="19" t="str">
        <f>IF(Raw_Data!G3102="","Yes","No")</f>
        <v>No</v>
      </c>
      <c r="AD3102" s="19" t="str">
        <f>IF(Raw_Data!L3102="","Yes","No")</f>
        <v>No</v>
      </c>
      <c r="AE3102" s="19" t="str">
        <f>IF(Raw_Data!T3102="","Imputed",IF(Raw_Data!T3102&gt;INDEX(Cleaning_Reference!$F$6:$F$13,MATCH(D3102,Cleaning_Reference!$A$6:$A$13,0)),"Capped","Original"))</f>
        <v>Original</v>
      </c>
      <c r="AF3102" s="21">
        <f t="shared" si="48"/>
        <v>2.04</v>
      </c>
    </row>
    <row r="3103" spans="1:32" ht="15" customHeight="1" x14ac:dyDescent="0.3">
      <c r="A3103" s="20" t="str">
        <f>Raw_Data!A3103</f>
        <v>SF13102</v>
      </c>
      <c r="B3103" s="15" t="str">
        <f>Raw_Data!B3103</f>
        <v>Tamil Nadu</v>
      </c>
      <c r="C3103" s="15" t="str">
        <f>Raw_Data!C3103</f>
        <v>Guntur</v>
      </c>
      <c r="D3103" s="15" t="str">
        <f>Raw_Data!D3103</f>
        <v>Groundnut</v>
      </c>
      <c r="E3103" s="15" t="str">
        <f>Raw_Data!E3103</f>
        <v>Rabi</v>
      </c>
      <c r="F3103" s="15">
        <f>Raw_Data!F3103</f>
        <v>6.58</v>
      </c>
      <c r="G3103" s="18">
        <f>IF(Raw_Data!G3103="",ROUND(AVERAGEIFS(Raw_Data!$G$2:$G$4001,Raw_Data!$E$2:$E$4001,E3103),1),Raw_Data!G3103)</f>
        <v>336.4</v>
      </c>
      <c r="H3103" s="15">
        <f>Raw_Data!H3103</f>
        <v>25.6</v>
      </c>
      <c r="I3103" s="15">
        <f>Raw_Data!I3103</f>
        <v>63.4</v>
      </c>
      <c r="J3103" s="15">
        <f>Raw_Data!J3103</f>
        <v>8.6999999999999993</v>
      </c>
      <c r="K3103" s="15">
        <f>Raw_Data!K3103</f>
        <v>5.66</v>
      </c>
      <c r="L3103" s="18">
        <f>IF(Raw_Data!L3103="",ROUND(AVERAGEIFS(Raw_Data!$L$2:$L$4001,Raw_Data!$E$2:$E$4001,E3103),1),Raw_Data!L3103)</f>
        <v>28.2</v>
      </c>
      <c r="M3103" s="15">
        <f>Raw_Data!M3103</f>
        <v>117.3</v>
      </c>
      <c r="N3103" s="15">
        <f>Raw_Data!N3103</f>
        <v>44.1</v>
      </c>
      <c r="O3103" s="15">
        <f>Raw_Data!O3103</f>
        <v>49</v>
      </c>
      <c r="P3103" s="15" t="str">
        <f>Raw_Data!P3103</f>
        <v>Rainfed</v>
      </c>
      <c r="Q3103" s="15">
        <f>Raw_Data!Q3103</f>
        <v>235.1</v>
      </c>
      <c r="R3103" s="15">
        <f>Raw_Data!R3103</f>
        <v>2.59</v>
      </c>
      <c r="S3103" s="15">
        <f>Raw_Data!S3103</f>
        <v>0.75</v>
      </c>
      <c r="T3103" s="18">
        <f>IF(Raw_Data!T3103="",ROUND(AVERAGEIFS(Raw_Data!$T$2:$T$4001,Raw_Data!$E$2:$E$4001,E3103,Raw_Data!$D$2:$D$4001,D3103),2),IF(Raw_Data!T3103&gt;INDEX(Cleaning_Reference!$F$6:$F$13,MATCH(D3103,Cleaning_Reference!$A$6:$A$13,0)),INDEX(Cleaning_Reference!$F$6:$F$13,MATCH(D3103,Cleaning_Reference!$A$6:$A$13,0)),Raw_Data!T3103))</f>
        <v>0.44</v>
      </c>
      <c r="U3103" s="15">
        <f>Raw_Data!U3103</f>
        <v>2.9</v>
      </c>
      <c r="V3103" s="15">
        <f>Raw_Data!V3103</f>
        <v>59883</v>
      </c>
      <c r="W3103" s="15">
        <f>Raw_Data!W3103</f>
        <v>441272</v>
      </c>
      <c r="X3103" s="15">
        <f>Raw_Data!X3103</f>
        <v>173661</v>
      </c>
      <c r="Y3103" s="15">
        <f>Raw_Data!Y3103</f>
        <v>-267611</v>
      </c>
      <c r="Z3103" s="15">
        <f>Raw_Data!Z3103</f>
        <v>1682</v>
      </c>
      <c r="AA3103" s="15">
        <f>Raw_Data!AA3103</f>
        <v>1.724</v>
      </c>
      <c r="AB3103" s="15">
        <f>Raw_Data!AB3103</f>
        <v>54.9</v>
      </c>
      <c r="AC3103" s="19" t="str">
        <f>IF(Raw_Data!G3103="","Yes","No")</f>
        <v>No</v>
      </c>
      <c r="AD3103" s="19" t="str">
        <f>IF(Raw_Data!L3103="","Yes","No")</f>
        <v>No</v>
      </c>
      <c r="AE3103" s="19" t="str">
        <f>IF(Raw_Data!T3103="","Imputed",IF(Raw_Data!T3103&gt;INDEX(Cleaning_Reference!$F$6:$F$13,MATCH(D3103,Cleaning_Reference!$A$6:$A$13,0)),"Capped","Original"))</f>
        <v>Original</v>
      </c>
      <c r="AF3103" s="21">
        <f t="shared" si="48"/>
        <v>2.9</v>
      </c>
    </row>
    <row r="3104" spans="1:32" ht="15" customHeight="1" x14ac:dyDescent="0.3">
      <c r="A3104" s="20" t="str">
        <f>Raw_Data!A3104</f>
        <v>SF13103</v>
      </c>
      <c r="B3104" s="15" t="str">
        <f>Raw_Data!B3104</f>
        <v>Madhya Pradesh</v>
      </c>
      <c r="C3104" s="15" t="str">
        <f>Raw_Data!C3104</f>
        <v>Ludhiana</v>
      </c>
      <c r="D3104" s="15" t="str">
        <f>Raw_Data!D3104</f>
        <v>Rice</v>
      </c>
      <c r="E3104" s="15" t="str">
        <f>Raw_Data!E3104</f>
        <v>Rabi</v>
      </c>
      <c r="F3104" s="15">
        <f>Raw_Data!F3104</f>
        <v>1.58</v>
      </c>
      <c r="G3104" s="18">
        <f>IF(Raw_Data!G3104="",ROUND(AVERAGEIFS(Raw_Data!$G$2:$G$4001,Raw_Data!$E$2:$E$4001,E3104),1),Raw_Data!G3104)</f>
        <v>440.3</v>
      </c>
      <c r="H3104" s="15">
        <f>Raw_Data!H3104</f>
        <v>23.5</v>
      </c>
      <c r="I3104" s="15">
        <f>Raw_Data!I3104</f>
        <v>44.3</v>
      </c>
      <c r="J3104" s="15">
        <f>Raw_Data!J3104</f>
        <v>6.4</v>
      </c>
      <c r="K3104" s="15">
        <f>Raw_Data!K3104</f>
        <v>6.73</v>
      </c>
      <c r="L3104" s="18">
        <f>IF(Raw_Data!L3104="",ROUND(AVERAGEIFS(Raw_Data!$L$2:$L$4001,Raw_Data!$E$2:$E$4001,E3104),1),Raw_Data!L3104)</f>
        <v>24.3</v>
      </c>
      <c r="M3104" s="15">
        <f>Raw_Data!M3104</f>
        <v>92.1</v>
      </c>
      <c r="N3104" s="15">
        <f>Raw_Data!N3104</f>
        <v>47.2</v>
      </c>
      <c r="O3104" s="15">
        <f>Raw_Data!O3104</f>
        <v>130.69999999999999</v>
      </c>
      <c r="P3104" s="15" t="str">
        <f>Raw_Data!P3104</f>
        <v>Drip</v>
      </c>
      <c r="Q3104" s="15">
        <f>Raw_Data!Q3104</f>
        <v>210.9</v>
      </c>
      <c r="R3104" s="15">
        <f>Raw_Data!R3104</f>
        <v>4.88</v>
      </c>
      <c r="S3104" s="15">
        <f>Raw_Data!S3104</f>
        <v>0.89</v>
      </c>
      <c r="T3104" s="18">
        <f>IF(Raw_Data!T3104="",ROUND(AVERAGEIFS(Raw_Data!$T$2:$T$4001,Raw_Data!$E$2:$E$4001,E3104,Raw_Data!$D$2:$D$4001,D3104),2),IF(Raw_Data!T3104&gt;INDEX(Cleaning_Reference!$F$6:$F$13,MATCH(D3104,Cleaning_Reference!$A$6:$A$13,0)),INDEX(Cleaning_Reference!$F$6:$F$13,MATCH(D3104,Cleaning_Reference!$A$6:$A$13,0)),Raw_Data!T3104))</f>
        <v>4</v>
      </c>
      <c r="U3104" s="15">
        <f>Raw_Data!U3104</f>
        <v>6.32</v>
      </c>
      <c r="V3104" s="15">
        <f>Raw_Data!V3104</f>
        <v>20594</v>
      </c>
      <c r="W3104" s="15">
        <f>Raw_Data!W3104</f>
        <v>95971</v>
      </c>
      <c r="X3104" s="15">
        <f>Raw_Data!X3104</f>
        <v>130154</v>
      </c>
      <c r="Y3104" s="15">
        <f>Raw_Data!Y3104</f>
        <v>34183</v>
      </c>
      <c r="Z3104" s="15">
        <f>Raw_Data!Z3104</f>
        <v>2255</v>
      </c>
      <c r="AA3104" s="15">
        <f>Raw_Data!AA3104</f>
        <v>2.8029999999999999</v>
      </c>
      <c r="AB3104" s="15">
        <f>Raw_Data!AB3104</f>
        <v>30.7</v>
      </c>
      <c r="AC3104" s="19" t="str">
        <f>IF(Raw_Data!G3104="","Yes","No")</f>
        <v>No</v>
      </c>
      <c r="AD3104" s="19" t="str">
        <f>IF(Raw_Data!L3104="","Yes","No")</f>
        <v>No</v>
      </c>
      <c r="AE3104" s="19" t="str">
        <f>IF(Raw_Data!T3104="","Imputed",IF(Raw_Data!T3104&gt;INDEX(Cleaning_Reference!$F$6:$F$13,MATCH(D3104,Cleaning_Reference!$A$6:$A$13,0)),"Capped","Original"))</f>
        <v>Original</v>
      </c>
      <c r="AF3104" s="21">
        <f t="shared" si="48"/>
        <v>6.32</v>
      </c>
    </row>
    <row r="3105" spans="1:32" ht="15" customHeight="1" x14ac:dyDescent="0.3">
      <c r="A3105" s="20" t="str">
        <f>Raw_Data!A3105</f>
        <v>SF13104</v>
      </c>
      <c r="B3105" s="15" t="str">
        <f>Raw_Data!B3105</f>
        <v>Tamil Nadu</v>
      </c>
      <c r="C3105" s="15" t="str">
        <f>Raw_Data!C3105</f>
        <v>Nalgonda</v>
      </c>
      <c r="D3105" s="15" t="str">
        <f>Raw_Data!D3105</f>
        <v>Chilli</v>
      </c>
      <c r="E3105" s="15" t="str">
        <f>Raw_Data!E3105</f>
        <v>Zaid</v>
      </c>
      <c r="F3105" s="15">
        <f>Raw_Data!F3105</f>
        <v>5.96</v>
      </c>
      <c r="G3105" s="18">
        <f>IF(Raw_Data!G3105="",ROUND(AVERAGEIFS(Raw_Data!$G$2:$G$4001,Raw_Data!$E$2:$E$4001,E3105),1),Raw_Data!G3105)</f>
        <v>80</v>
      </c>
      <c r="H3105" s="15">
        <f>Raw_Data!H3105</f>
        <v>28.4</v>
      </c>
      <c r="I3105" s="15">
        <f>Raw_Data!I3105</f>
        <v>44.1</v>
      </c>
      <c r="J3105" s="15">
        <f>Raw_Data!J3105</f>
        <v>10.8</v>
      </c>
      <c r="K3105" s="15">
        <f>Raw_Data!K3105</f>
        <v>6.04</v>
      </c>
      <c r="L3105" s="18">
        <f>IF(Raw_Data!L3105="",ROUND(AVERAGEIFS(Raw_Data!$L$2:$L$4001,Raw_Data!$E$2:$E$4001,E3105),1),Raw_Data!L3105)</f>
        <v>29.1</v>
      </c>
      <c r="M3105" s="15">
        <f>Raw_Data!M3105</f>
        <v>106.1</v>
      </c>
      <c r="N3105" s="15">
        <f>Raw_Data!N3105</f>
        <v>39.9</v>
      </c>
      <c r="O3105" s="15">
        <f>Raw_Data!O3105</f>
        <v>138</v>
      </c>
      <c r="P3105" s="15" t="str">
        <f>Raw_Data!P3105</f>
        <v>Flood</v>
      </c>
      <c r="Q3105" s="15">
        <f>Raw_Data!Q3105</f>
        <v>210.6</v>
      </c>
      <c r="R3105" s="15">
        <f>Raw_Data!R3105</f>
        <v>5.44</v>
      </c>
      <c r="S3105" s="15">
        <f>Raw_Data!S3105</f>
        <v>0.98</v>
      </c>
      <c r="T3105" s="18">
        <f>IF(Raw_Data!T3105="",ROUND(AVERAGEIFS(Raw_Data!$T$2:$T$4001,Raw_Data!$E$2:$E$4001,E3105,Raw_Data!$D$2:$D$4001,D3105),2),IF(Raw_Data!T3105&gt;INDEX(Cleaning_Reference!$F$6:$F$13,MATCH(D3105,Cleaning_Reference!$A$6:$A$13,0)),INDEX(Cleaning_Reference!$F$6:$F$13,MATCH(D3105,Cleaning_Reference!$A$6:$A$13,0)),Raw_Data!T3105))</f>
        <v>0.87</v>
      </c>
      <c r="U3105" s="15">
        <f>Raw_Data!U3105</f>
        <v>5.19</v>
      </c>
      <c r="V3105" s="15">
        <f>Raw_Data!V3105</f>
        <v>87935</v>
      </c>
      <c r="W3105" s="15">
        <f>Raw_Data!W3105</f>
        <v>394657</v>
      </c>
      <c r="X3105" s="15">
        <f>Raw_Data!X3105</f>
        <v>456383</v>
      </c>
      <c r="Y3105" s="15">
        <f>Raw_Data!Y3105</f>
        <v>61726</v>
      </c>
      <c r="Z3105" s="15">
        <f>Raw_Data!Z3105</f>
        <v>4860</v>
      </c>
      <c r="AA3105" s="15">
        <f>Raw_Data!AA3105</f>
        <v>1.0680000000000001</v>
      </c>
      <c r="AB3105" s="15">
        <f>Raw_Data!AB3105</f>
        <v>17.600000000000001</v>
      </c>
      <c r="AC3105" s="19" t="str">
        <f>IF(Raw_Data!G3105="","Yes","No")</f>
        <v>No</v>
      </c>
      <c r="AD3105" s="19" t="str">
        <f>IF(Raw_Data!L3105="","Yes","No")</f>
        <v>No</v>
      </c>
      <c r="AE3105" s="19" t="str">
        <f>IF(Raw_Data!T3105="","Imputed",IF(Raw_Data!T3105&gt;INDEX(Cleaning_Reference!$F$6:$F$13,MATCH(D3105,Cleaning_Reference!$A$6:$A$13,0)),"Capped","Original"))</f>
        <v>Original</v>
      </c>
      <c r="AF3105" s="21">
        <f t="shared" si="48"/>
        <v>5.19</v>
      </c>
    </row>
    <row r="3106" spans="1:32" ht="15" customHeight="1" x14ac:dyDescent="0.3">
      <c r="A3106" s="20" t="str">
        <f>Raw_Data!A3106</f>
        <v>SF13105</v>
      </c>
      <c r="B3106" s="15" t="str">
        <f>Raw_Data!B3106</f>
        <v>Karnataka</v>
      </c>
      <c r="C3106" s="15" t="str">
        <f>Raw_Data!C3106</f>
        <v>Warangal</v>
      </c>
      <c r="D3106" s="15" t="str">
        <f>Raw_Data!D3106</f>
        <v>Wheat</v>
      </c>
      <c r="E3106" s="15" t="str">
        <f>Raw_Data!E3106</f>
        <v>Kharif</v>
      </c>
      <c r="F3106" s="15">
        <f>Raw_Data!F3106</f>
        <v>6.4</v>
      </c>
      <c r="G3106" s="18">
        <f>IF(Raw_Data!G3106="",ROUND(AVERAGEIFS(Raw_Data!$G$2:$G$4001,Raw_Data!$E$2:$E$4001,E3106),1),Raw_Data!G3106)</f>
        <v>1115.9000000000001</v>
      </c>
      <c r="H3106" s="15">
        <f>Raw_Data!H3106</f>
        <v>27.5</v>
      </c>
      <c r="I3106" s="15">
        <f>Raw_Data!I3106</f>
        <v>68.8</v>
      </c>
      <c r="J3106" s="15">
        <f>Raw_Data!J3106</f>
        <v>7.4</v>
      </c>
      <c r="K3106" s="15">
        <f>Raw_Data!K3106</f>
        <v>6.96</v>
      </c>
      <c r="L3106" s="18">
        <f>IF(Raw_Data!L3106="",ROUND(AVERAGEIFS(Raw_Data!$L$2:$L$4001,Raw_Data!$E$2:$E$4001,E3106),1),Raw_Data!L3106)</f>
        <v>30.2</v>
      </c>
      <c r="M3106" s="15">
        <f>Raw_Data!M3106</f>
        <v>125.9</v>
      </c>
      <c r="N3106" s="15">
        <f>Raw_Data!N3106</f>
        <v>56</v>
      </c>
      <c r="O3106" s="15">
        <f>Raw_Data!O3106</f>
        <v>126.6</v>
      </c>
      <c r="P3106" s="15" t="str">
        <f>Raw_Data!P3106</f>
        <v>Sprinkler</v>
      </c>
      <c r="Q3106" s="15">
        <f>Raw_Data!Q3106</f>
        <v>153.1</v>
      </c>
      <c r="R3106" s="15">
        <f>Raw_Data!R3106</f>
        <v>5.12</v>
      </c>
      <c r="S3106" s="15">
        <f>Raw_Data!S3106</f>
        <v>0.89</v>
      </c>
      <c r="T3106" s="18">
        <f>IF(Raw_Data!T3106="",ROUND(AVERAGEIFS(Raw_Data!$T$2:$T$4001,Raw_Data!$E$2:$E$4001,E3106,Raw_Data!$D$2:$D$4001,D3106),2),IF(Raw_Data!T3106&gt;INDEX(Cleaning_Reference!$F$6:$F$13,MATCH(D3106,Cleaning_Reference!$A$6:$A$13,0)),INDEX(Cleaning_Reference!$F$6:$F$13,MATCH(D3106,Cleaning_Reference!$A$6:$A$13,0)),Raw_Data!T3106))</f>
        <v>2.82</v>
      </c>
      <c r="U3106" s="15">
        <f>Raw_Data!U3106</f>
        <v>18.05</v>
      </c>
      <c r="V3106" s="15">
        <f>Raw_Data!V3106</f>
        <v>21179</v>
      </c>
      <c r="W3106" s="15">
        <f>Raw_Data!W3106</f>
        <v>384193</v>
      </c>
      <c r="X3106" s="15">
        <f>Raw_Data!X3106</f>
        <v>382281</v>
      </c>
      <c r="Y3106" s="15">
        <f>Raw_Data!Y3106</f>
        <v>-1912</v>
      </c>
      <c r="Z3106" s="15">
        <f>Raw_Data!Z3106</f>
        <v>3166</v>
      </c>
      <c r="AA3106" s="15">
        <f>Raw_Data!AA3106</f>
        <v>5.7009999999999996</v>
      </c>
      <c r="AB3106" s="15">
        <f>Raw_Data!AB3106</f>
        <v>59.5</v>
      </c>
      <c r="AC3106" s="19" t="str">
        <f>IF(Raw_Data!G3106="","Yes","No")</f>
        <v>No</v>
      </c>
      <c r="AD3106" s="19" t="str">
        <f>IF(Raw_Data!L3106="","Yes","No")</f>
        <v>No</v>
      </c>
      <c r="AE3106" s="19" t="str">
        <f>IF(Raw_Data!T3106="","Imputed",IF(Raw_Data!T3106&gt;INDEX(Cleaning_Reference!$F$6:$F$13,MATCH(D3106,Cleaning_Reference!$A$6:$A$13,0)),"Capped","Original"))</f>
        <v>Original</v>
      </c>
      <c r="AF3106" s="21">
        <f t="shared" si="48"/>
        <v>18.05</v>
      </c>
    </row>
    <row r="3107" spans="1:32" ht="15" customHeight="1" x14ac:dyDescent="0.3">
      <c r="A3107" s="20" t="str">
        <f>Raw_Data!A3107</f>
        <v>SF13106</v>
      </c>
      <c r="B3107" s="15" t="str">
        <f>Raw_Data!B3107</f>
        <v>Gujarat</v>
      </c>
      <c r="C3107" s="15" t="str">
        <f>Raw_Data!C3107</f>
        <v>Krishna</v>
      </c>
      <c r="D3107" s="15" t="str">
        <f>Raw_Data!D3107</f>
        <v>Wheat</v>
      </c>
      <c r="E3107" s="15" t="str">
        <f>Raw_Data!E3107</f>
        <v>Kharif</v>
      </c>
      <c r="F3107" s="15">
        <f>Raw_Data!F3107</f>
        <v>13.99</v>
      </c>
      <c r="G3107" s="18">
        <f>IF(Raw_Data!G3107="",ROUND(AVERAGEIFS(Raw_Data!$G$2:$G$4001,Raw_Data!$E$2:$E$4001,E3107),1),Raw_Data!G3107)</f>
        <v>774.7</v>
      </c>
      <c r="H3107" s="15">
        <f>Raw_Data!H3107</f>
        <v>30.8</v>
      </c>
      <c r="I3107" s="15">
        <f>Raw_Data!I3107</f>
        <v>84.8</v>
      </c>
      <c r="J3107" s="15">
        <f>Raw_Data!J3107</f>
        <v>5.6</v>
      </c>
      <c r="K3107" s="15">
        <f>Raw_Data!K3107</f>
        <v>6.76</v>
      </c>
      <c r="L3107" s="18">
        <f>IF(Raw_Data!L3107="",ROUND(AVERAGEIFS(Raw_Data!$L$2:$L$4001,Raw_Data!$E$2:$E$4001,E3107),1),Raw_Data!L3107)</f>
        <v>29.9</v>
      </c>
      <c r="M3107" s="15">
        <f>Raw_Data!M3107</f>
        <v>134.19999999999999</v>
      </c>
      <c r="N3107" s="15">
        <f>Raw_Data!N3107</f>
        <v>47.6</v>
      </c>
      <c r="O3107" s="15">
        <f>Raw_Data!O3107</f>
        <v>75</v>
      </c>
      <c r="P3107" s="15" t="str">
        <f>Raw_Data!P3107</f>
        <v>Flood</v>
      </c>
      <c r="Q3107" s="15">
        <f>Raw_Data!Q3107</f>
        <v>278.60000000000002</v>
      </c>
      <c r="R3107" s="15">
        <f>Raw_Data!R3107</f>
        <v>6.82</v>
      </c>
      <c r="S3107" s="15">
        <f>Raw_Data!S3107</f>
        <v>0.95</v>
      </c>
      <c r="T3107" s="18">
        <f>IF(Raw_Data!T3107="",ROUND(AVERAGEIFS(Raw_Data!$T$2:$T$4001,Raw_Data!$E$2:$E$4001,E3107,Raw_Data!$D$2:$D$4001,D3107),2),IF(Raw_Data!T3107&gt;INDEX(Cleaning_Reference!$F$6:$F$13,MATCH(D3107,Cleaning_Reference!$A$6:$A$13,0)),INDEX(Cleaning_Reference!$F$6:$F$13,MATCH(D3107,Cleaning_Reference!$A$6:$A$13,0)),Raw_Data!T3107))</f>
        <v>3.12</v>
      </c>
      <c r="U3107" s="15">
        <f>Raw_Data!U3107</f>
        <v>43.65</v>
      </c>
      <c r="V3107" s="15">
        <f>Raw_Data!V3107</f>
        <v>23713</v>
      </c>
      <c r="W3107" s="15">
        <f>Raw_Data!W3107</f>
        <v>1105441</v>
      </c>
      <c r="X3107" s="15">
        <f>Raw_Data!X3107</f>
        <v>1035072</v>
      </c>
      <c r="Y3107" s="15">
        <f>Raw_Data!Y3107</f>
        <v>-70369</v>
      </c>
      <c r="Z3107" s="15">
        <f>Raw_Data!Z3107</f>
        <v>11090</v>
      </c>
      <c r="AA3107" s="15">
        <f>Raw_Data!AA3107</f>
        <v>3.9359999999999999</v>
      </c>
      <c r="AB3107" s="15">
        <f>Raw_Data!AB3107</f>
        <v>48.2</v>
      </c>
      <c r="AC3107" s="19" t="str">
        <f>IF(Raw_Data!G3107="","Yes","No")</f>
        <v>No</v>
      </c>
      <c r="AD3107" s="19" t="str">
        <f>IF(Raw_Data!L3107="","Yes","No")</f>
        <v>No</v>
      </c>
      <c r="AE3107" s="19" t="str">
        <f>IF(Raw_Data!T3107="","Imputed",IF(Raw_Data!T3107&gt;INDEX(Cleaning_Reference!$F$6:$F$13,MATCH(D3107,Cleaning_Reference!$A$6:$A$13,0)),"Capped","Original"))</f>
        <v>Original</v>
      </c>
      <c r="AF3107" s="21">
        <f t="shared" si="48"/>
        <v>43.65</v>
      </c>
    </row>
    <row r="3108" spans="1:32" ht="15" customHeight="1" x14ac:dyDescent="0.3">
      <c r="A3108" s="20" t="str">
        <f>Raw_Data!A3108</f>
        <v>SF13107</v>
      </c>
      <c r="B3108" s="15" t="str">
        <f>Raw_Data!B3108</f>
        <v>Andhra Pradesh</v>
      </c>
      <c r="C3108" s="15" t="str">
        <f>Raw_Data!C3108</f>
        <v>Krishna</v>
      </c>
      <c r="D3108" s="15" t="str">
        <f>Raw_Data!D3108</f>
        <v>Groundnut</v>
      </c>
      <c r="E3108" s="15" t="str">
        <f>Raw_Data!E3108</f>
        <v>Rabi</v>
      </c>
      <c r="F3108" s="15">
        <f>Raw_Data!F3108</f>
        <v>2.4700000000000002</v>
      </c>
      <c r="G3108" s="18">
        <f>IF(Raw_Data!G3108="",ROUND(AVERAGEIFS(Raw_Data!$G$2:$G$4001,Raw_Data!$E$2:$E$4001,E3108),1),Raw_Data!G3108)</f>
        <v>641.70000000000005</v>
      </c>
      <c r="H3108" s="15">
        <f>Raw_Data!H3108</f>
        <v>22.1</v>
      </c>
      <c r="I3108" s="15">
        <f>Raw_Data!I3108</f>
        <v>56.6</v>
      </c>
      <c r="J3108" s="15">
        <f>Raw_Data!J3108</f>
        <v>6.9</v>
      </c>
      <c r="K3108" s="15">
        <f>Raw_Data!K3108</f>
        <v>6.7</v>
      </c>
      <c r="L3108" s="18">
        <f>IF(Raw_Data!L3108="",ROUND(AVERAGEIFS(Raw_Data!$L$2:$L$4001,Raw_Data!$E$2:$E$4001,E3108),1),Raw_Data!L3108)</f>
        <v>33.299999999999997</v>
      </c>
      <c r="M3108" s="15">
        <f>Raw_Data!M3108</f>
        <v>134.9</v>
      </c>
      <c r="N3108" s="15">
        <f>Raw_Data!N3108</f>
        <v>44.1</v>
      </c>
      <c r="O3108" s="15">
        <f>Raw_Data!O3108</f>
        <v>72.7</v>
      </c>
      <c r="P3108" s="15" t="str">
        <f>Raw_Data!P3108</f>
        <v>Flood</v>
      </c>
      <c r="Q3108" s="15">
        <f>Raw_Data!Q3108</f>
        <v>167.4</v>
      </c>
      <c r="R3108" s="15">
        <f>Raw_Data!R3108</f>
        <v>5.45</v>
      </c>
      <c r="S3108" s="15">
        <f>Raw_Data!S3108</f>
        <v>0.66</v>
      </c>
      <c r="T3108" s="18">
        <f>IF(Raw_Data!T3108="",ROUND(AVERAGEIFS(Raw_Data!$T$2:$T$4001,Raw_Data!$E$2:$E$4001,E3108,Raw_Data!$D$2:$D$4001,D3108),2),IF(Raw_Data!T3108&gt;INDEX(Cleaning_Reference!$F$6:$F$13,MATCH(D3108,Cleaning_Reference!$A$6:$A$13,0)),INDEX(Cleaning_Reference!$F$6:$F$13,MATCH(D3108,Cleaning_Reference!$A$6:$A$13,0)),Raw_Data!T3108))</f>
        <v>1.8</v>
      </c>
      <c r="U3108" s="15">
        <f>Raw_Data!U3108</f>
        <v>4.45</v>
      </c>
      <c r="V3108" s="15">
        <f>Raw_Data!V3108</f>
        <v>57251</v>
      </c>
      <c r="W3108" s="15">
        <f>Raw_Data!W3108</f>
        <v>158033</v>
      </c>
      <c r="X3108" s="15">
        <f>Raw_Data!X3108</f>
        <v>254767</v>
      </c>
      <c r="Y3108" s="15">
        <f>Raw_Data!Y3108</f>
        <v>96734</v>
      </c>
      <c r="Z3108" s="15">
        <f>Raw_Data!Z3108</f>
        <v>1457</v>
      </c>
      <c r="AA3108" s="15">
        <f>Raw_Data!AA3108</f>
        <v>3.0539999999999998</v>
      </c>
      <c r="AB3108" s="15">
        <f>Raw_Data!AB3108</f>
        <v>48</v>
      </c>
      <c r="AC3108" s="19" t="str">
        <f>IF(Raw_Data!G3108="","Yes","No")</f>
        <v>No</v>
      </c>
      <c r="AD3108" s="19" t="str">
        <f>IF(Raw_Data!L3108="","Yes","No")</f>
        <v>No</v>
      </c>
      <c r="AE3108" s="19" t="str">
        <f>IF(Raw_Data!T3108="","Imputed",IF(Raw_Data!T3108&gt;INDEX(Cleaning_Reference!$F$6:$F$13,MATCH(D3108,Cleaning_Reference!$A$6:$A$13,0)),"Capped","Original"))</f>
        <v>Original</v>
      </c>
      <c r="AF3108" s="21">
        <f t="shared" si="48"/>
        <v>4.45</v>
      </c>
    </row>
    <row r="3109" spans="1:32" ht="15" customHeight="1" x14ac:dyDescent="0.3">
      <c r="A3109" s="20" t="str">
        <f>Raw_Data!A3109</f>
        <v>SF13108</v>
      </c>
      <c r="B3109" s="15" t="str">
        <f>Raw_Data!B3109</f>
        <v>Tamil Nadu</v>
      </c>
      <c r="C3109" s="15" t="str">
        <f>Raw_Data!C3109</f>
        <v>Warangal</v>
      </c>
      <c r="D3109" s="15" t="str">
        <f>Raw_Data!D3109</f>
        <v>Rice</v>
      </c>
      <c r="E3109" s="15" t="str">
        <f>Raw_Data!E3109</f>
        <v>Rabi</v>
      </c>
      <c r="F3109" s="15">
        <f>Raw_Data!F3109</f>
        <v>2.91</v>
      </c>
      <c r="G3109" s="18">
        <f>IF(Raw_Data!G3109="",ROUND(AVERAGEIFS(Raw_Data!$G$2:$G$4001,Raw_Data!$E$2:$E$4001,E3109),1),Raw_Data!G3109)</f>
        <v>294.60000000000002</v>
      </c>
      <c r="H3109" s="15">
        <f>Raw_Data!H3109</f>
        <v>26.1</v>
      </c>
      <c r="I3109" s="15">
        <f>Raw_Data!I3109</f>
        <v>68.099999999999994</v>
      </c>
      <c r="J3109" s="15">
        <f>Raw_Data!J3109</f>
        <v>9.1999999999999993</v>
      </c>
      <c r="K3109" s="15">
        <f>Raw_Data!K3109</f>
        <v>5.62</v>
      </c>
      <c r="L3109" s="18">
        <f>IF(Raw_Data!L3109="",ROUND(AVERAGEIFS(Raw_Data!$L$2:$L$4001,Raw_Data!$E$2:$E$4001,E3109),1),Raw_Data!L3109)</f>
        <v>19.5</v>
      </c>
      <c r="M3109" s="15">
        <f>Raw_Data!M3109</f>
        <v>132.19999999999999</v>
      </c>
      <c r="N3109" s="15">
        <f>Raw_Data!N3109</f>
        <v>79.099999999999994</v>
      </c>
      <c r="O3109" s="15">
        <f>Raw_Data!O3109</f>
        <v>116.6</v>
      </c>
      <c r="P3109" s="15" t="str">
        <f>Raw_Data!P3109</f>
        <v>Flood</v>
      </c>
      <c r="Q3109" s="15">
        <f>Raw_Data!Q3109</f>
        <v>143.1</v>
      </c>
      <c r="R3109" s="15">
        <f>Raw_Data!R3109</f>
        <v>5.28</v>
      </c>
      <c r="S3109" s="15">
        <f>Raw_Data!S3109</f>
        <v>0.91</v>
      </c>
      <c r="T3109" s="18">
        <f>IF(Raw_Data!T3109="",ROUND(AVERAGEIFS(Raw_Data!$T$2:$T$4001,Raw_Data!$E$2:$E$4001,E3109,Raw_Data!$D$2:$D$4001,D3109),2),IF(Raw_Data!T3109&gt;INDEX(Cleaning_Reference!$F$6:$F$13,MATCH(D3109,Cleaning_Reference!$A$6:$A$13,0)),INDEX(Cleaning_Reference!$F$6:$F$13,MATCH(D3109,Cleaning_Reference!$A$6:$A$13,0)),Raw_Data!T3109))</f>
        <v>0.78</v>
      </c>
      <c r="U3109" s="15">
        <f>Raw_Data!U3109</f>
        <v>2.27</v>
      </c>
      <c r="V3109" s="15">
        <f>Raw_Data!V3109</f>
        <v>19925</v>
      </c>
      <c r="W3109" s="15">
        <f>Raw_Data!W3109</f>
        <v>193905</v>
      </c>
      <c r="X3109" s="15">
        <f>Raw_Data!X3109</f>
        <v>45230</v>
      </c>
      <c r="Y3109" s="15">
        <f>Raw_Data!Y3109</f>
        <v>-148675</v>
      </c>
      <c r="Z3109" s="15">
        <f>Raw_Data!Z3109</f>
        <v>4829</v>
      </c>
      <c r="AA3109" s="15">
        <f>Raw_Data!AA3109</f>
        <v>0.47</v>
      </c>
      <c r="AB3109" s="15">
        <f>Raw_Data!AB3109</f>
        <v>46.6</v>
      </c>
      <c r="AC3109" s="19" t="str">
        <f>IF(Raw_Data!G3109="","Yes","No")</f>
        <v>No</v>
      </c>
      <c r="AD3109" s="19" t="str">
        <f>IF(Raw_Data!L3109="","Yes","No")</f>
        <v>No</v>
      </c>
      <c r="AE3109" s="19" t="str">
        <f>IF(Raw_Data!T3109="","Imputed",IF(Raw_Data!T3109&gt;INDEX(Cleaning_Reference!$F$6:$F$13,MATCH(D3109,Cleaning_Reference!$A$6:$A$13,0)),"Capped","Original"))</f>
        <v>Original</v>
      </c>
      <c r="AF3109" s="21">
        <f t="shared" si="48"/>
        <v>2.27</v>
      </c>
    </row>
    <row r="3110" spans="1:32" ht="15" customHeight="1" x14ac:dyDescent="0.3">
      <c r="A3110" s="20" t="str">
        <f>Raw_Data!A3110</f>
        <v>SF13109</v>
      </c>
      <c r="B3110" s="15" t="str">
        <f>Raw_Data!B3110</f>
        <v>Punjab</v>
      </c>
      <c r="C3110" s="15" t="str">
        <f>Raw_Data!C3110</f>
        <v>Nashik</v>
      </c>
      <c r="D3110" s="15" t="str">
        <f>Raw_Data!D3110</f>
        <v>Pulses</v>
      </c>
      <c r="E3110" s="15" t="str">
        <f>Raw_Data!E3110</f>
        <v>Kharif</v>
      </c>
      <c r="F3110" s="15">
        <f>Raw_Data!F3110</f>
        <v>0.87</v>
      </c>
      <c r="G3110" s="18">
        <f>IF(Raw_Data!G3110="",ROUND(AVERAGEIFS(Raw_Data!$G$2:$G$4001,Raw_Data!$E$2:$E$4001,E3110),1),Raw_Data!G3110)</f>
        <v>1007.7</v>
      </c>
      <c r="H3110" s="15">
        <f>Raw_Data!H3110</f>
        <v>27.4</v>
      </c>
      <c r="I3110" s="15">
        <f>Raw_Data!I3110</f>
        <v>63.5</v>
      </c>
      <c r="J3110" s="15">
        <f>Raw_Data!J3110</f>
        <v>6.6</v>
      </c>
      <c r="K3110" s="15">
        <f>Raw_Data!K3110</f>
        <v>6.6</v>
      </c>
      <c r="L3110" s="18">
        <f>IF(Raw_Data!L3110="",ROUND(AVERAGEIFS(Raw_Data!$L$2:$L$4001,Raw_Data!$E$2:$E$4001,E3110),1),Raw_Data!L3110)</f>
        <v>40.200000000000003</v>
      </c>
      <c r="M3110" s="15">
        <f>Raw_Data!M3110</f>
        <v>92.2</v>
      </c>
      <c r="N3110" s="15">
        <f>Raw_Data!N3110</f>
        <v>51.4</v>
      </c>
      <c r="O3110" s="15">
        <f>Raw_Data!O3110</f>
        <v>153.80000000000001</v>
      </c>
      <c r="P3110" s="15" t="str">
        <f>Raw_Data!P3110</f>
        <v>Rainfed</v>
      </c>
      <c r="Q3110" s="15">
        <f>Raw_Data!Q3110</f>
        <v>217</v>
      </c>
      <c r="R3110" s="15">
        <f>Raw_Data!R3110</f>
        <v>6.1</v>
      </c>
      <c r="S3110" s="15">
        <f>Raw_Data!S3110</f>
        <v>0.86</v>
      </c>
      <c r="T3110" s="18">
        <f>IF(Raw_Data!T3110="",ROUND(AVERAGEIFS(Raw_Data!$T$2:$T$4001,Raw_Data!$E$2:$E$4001,E3110,Raw_Data!$D$2:$D$4001,D3110),2),IF(Raw_Data!T3110&gt;INDEX(Cleaning_Reference!$F$6:$F$13,MATCH(D3110,Cleaning_Reference!$A$6:$A$13,0)),INDEX(Cleaning_Reference!$F$6:$F$13,MATCH(D3110,Cleaning_Reference!$A$6:$A$13,0)),Raw_Data!T3110))</f>
        <v>1.25</v>
      </c>
      <c r="U3110" s="15">
        <f>Raw_Data!U3110</f>
        <v>1.0900000000000001</v>
      </c>
      <c r="V3110" s="15">
        <f>Raw_Data!V3110</f>
        <v>71571</v>
      </c>
      <c r="W3110" s="15">
        <f>Raw_Data!W3110</f>
        <v>63861</v>
      </c>
      <c r="X3110" s="15">
        <f>Raw_Data!X3110</f>
        <v>78012</v>
      </c>
      <c r="Y3110" s="15">
        <f>Raw_Data!Y3110</f>
        <v>14151</v>
      </c>
      <c r="Z3110" s="15">
        <f>Raw_Data!Z3110</f>
        <v>173</v>
      </c>
      <c r="AA3110" s="15">
        <f>Raw_Data!AA3110</f>
        <v>6.3010000000000002</v>
      </c>
      <c r="AB3110" s="15">
        <f>Raw_Data!AB3110</f>
        <v>45.7</v>
      </c>
      <c r="AC3110" s="19" t="str">
        <f>IF(Raw_Data!G3110="","Yes","No")</f>
        <v>No</v>
      </c>
      <c r="AD3110" s="19" t="str">
        <f>IF(Raw_Data!L3110="","Yes","No")</f>
        <v>No</v>
      </c>
      <c r="AE3110" s="19" t="str">
        <f>IF(Raw_Data!T3110="","Imputed",IF(Raw_Data!T3110&gt;INDEX(Cleaning_Reference!$F$6:$F$13,MATCH(D3110,Cleaning_Reference!$A$6:$A$13,0)),"Capped","Original"))</f>
        <v>Original</v>
      </c>
      <c r="AF3110" s="21">
        <f t="shared" si="48"/>
        <v>1.0900000000000001</v>
      </c>
    </row>
    <row r="3111" spans="1:32" ht="15" customHeight="1" x14ac:dyDescent="0.3">
      <c r="A3111" s="20" t="str">
        <f>Raw_Data!A3111</f>
        <v>SF13110</v>
      </c>
      <c r="B3111" s="15" t="str">
        <f>Raw_Data!B3111</f>
        <v>Tamil Nadu</v>
      </c>
      <c r="C3111" s="15" t="str">
        <f>Raw_Data!C3111</f>
        <v>Nashik</v>
      </c>
      <c r="D3111" s="15" t="str">
        <f>Raw_Data!D3111</f>
        <v>Rice</v>
      </c>
      <c r="E3111" s="15" t="str">
        <f>Raw_Data!E3111</f>
        <v>Rabi</v>
      </c>
      <c r="F3111" s="15">
        <f>Raw_Data!F3111</f>
        <v>5.03</v>
      </c>
      <c r="G3111" s="18">
        <f>IF(Raw_Data!G3111="",ROUND(AVERAGEIFS(Raw_Data!$G$2:$G$4001,Raw_Data!$E$2:$E$4001,E3111),1),Raw_Data!G3111)</f>
        <v>478.7</v>
      </c>
      <c r="H3111" s="15">
        <f>Raw_Data!H3111</f>
        <v>27.1</v>
      </c>
      <c r="I3111" s="15">
        <f>Raw_Data!I3111</f>
        <v>66.099999999999994</v>
      </c>
      <c r="J3111" s="15">
        <f>Raw_Data!J3111</f>
        <v>6.9</v>
      </c>
      <c r="K3111" s="15">
        <f>Raw_Data!K3111</f>
        <v>6.55</v>
      </c>
      <c r="L3111" s="18">
        <f>IF(Raw_Data!L3111="",ROUND(AVERAGEIFS(Raw_Data!$L$2:$L$4001,Raw_Data!$E$2:$E$4001,E3111),1),Raw_Data!L3111)</f>
        <v>20.399999999999999</v>
      </c>
      <c r="M3111" s="15">
        <f>Raw_Data!M3111</f>
        <v>154.69999999999999</v>
      </c>
      <c r="N3111" s="15">
        <f>Raw_Data!N3111</f>
        <v>91</v>
      </c>
      <c r="O3111" s="15">
        <f>Raw_Data!O3111</f>
        <v>132.80000000000001</v>
      </c>
      <c r="P3111" s="15" t="str">
        <f>Raw_Data!P3111</f>
        <v>Drip</v>
      </c>
      <c r="Q3111" s="15">
        <f>Raw_Data!Q3111</f>
        <v>145.9</v>
      </c>
      <c r="R3111" s="15">
        <f>Raw_Data!R3111</f>
        <v>6.78</v>
      </c>
      <c r="S3111" s="15">
        <f>Raw_Data!S3111</f>
        <v>0.73</v>
      </c>
      <c r="T3111" s="18">
        <f>IF(Raw_Data!T3111="",ROUND(AVERAGEIFS(Raw_Data!$T$2:$T$4001,Raw_Data!$E$2:$E$4001,E3111,Raw_Data!$D$2:$D$4001,D3111),2),IF(Raw_Data!T3111&gt;INDEX(Cleaning_Reference!$F$6:$F$13,MATCH(D3111,Cleaning_Reference!$A$6:$A$13,0)),INDEX(Cleaning_Reference!$F$6:$F$13,MATCH(D3111,Cleaning_Reference!$A$6:$A$13,0)),Raw_Data!T3111))</f>
        <v>4.9400000000000004</v>
      </c>
      <c r="U3111" s="15">
        <f>Raw_Data!U3111</f>
        <v>24.85</v>
      </c>
      <c r="V3111" s="15">
        <f>Raw_Data!V3111</f>
        <v>22070</v>
      </c>
      <c r="W3111" s="15">
        <f>Raw_Data!W3111</f>
        <v>334086</v>
      </c>
      <c r="X3111" s="15">
        <f>Raw_Data!X3111</f>
        <v>548440</v>
      </c>
      <c r="Y3111" s="15">
        <f>Raw_Data!Y3111</f>
        <v>214354</v>
      </c>
      <c r="Z3111" s="15">
        <f>Raw_Data!Z3111</f>
        <v>7054</v>
      </c>
      <c r="AA3111" s="15">
        <f>Raw_Data!AA3111</f>
        <v>3.5230000000000001</v>
      </c>
      <c r="AB3111" s="15">
        <f>Raw_Data!AB3111</f>
        <v>30.9</v>
      </c>
      <c r="AC3111" s="19" t="str">
        <f>IF(Raw_Data!G3111="","Yes","No")</f>
        <v>No</v>
      </c>
      <c r="AD3111" s="19" t="str">
        <f>IF(Raw_Data!L3111="","Yes","No")</f>
        <v>No</v>
      </c>
      <c r="AE3111" s="19" t="str">
        <f>IF(Raw_Data!T3111="","Imputed",IF(Raw_Data!T3111&gt;INDEX(Cleaning_Reference!$F$6:$F$13,MATCH(D3111,Cleaning_Reference!$A$6:$A$13,0)),"Capped","Original"))</f>
        <v>Original</v>
      </c>
      <c r="AF3111" s="21">
        <f t="shared" si="48"/>
        <v>24.85</v>
      </c>
    </row>
    <row r="3112" spans="1:32" ht="15" customHeight="1" x14ac:dyDescent="0.3">
      <c r="A3112" s="20" t="str">
        <f>Raw_Data!A3112</f>
        <v>SF13111</v>
      </c>
      <c r="B3112" s="15" t="str">
        <f>Raw_Data!B3112</f>
        <v>Karnataka</v>
      </c>
      <c r="C3112" s="15" t="str">
        <f>Raw_Data!C3112</f>
        <v>Erode</v>
      </c>
      <c r="D3112" s="15" t="str">
        <f>Raw_Data!D3112</f>
        <v>Pulses</v>
      </c>
      <c r="E3112" s="15" t="str">
        <f>Raw_Data!E3112</f>
        <v>Kharif</v>
      </c>
      <c r="F3112" s="15">
        <f>Raw_Data!F3112</f>
        <v>2.23</v>
      </c>
      <c r="G3112" s="18">
        <f>IF(Raw_Data!G3112="",ROUND(AVERAGEIFS(Raw_Data!$G$2:$G$4001,Raw_Data!$E$2:$E$4001,E3112),1),Raw_Data!G3112)</f>
        <v>792</v>
      </c>
      <c r="H3112" s="15">
        <f>Raw_Data!H3112</f>
        <v>27.7</v>
      </c>
      <c r="I3112" s="15">
        <f>Raw_Data!I3112</f>
        <v>68.099999999999994</v>
      </c>
      <c r="J3112" s="15">
        <f>Raw_Data!J3112</f>
        <v>6.3</v>
      </c>
      <c r="K3112" s="15">
        <f>Raw_Data!K3112</f>
        <v>5.95</v>
      </c>
      <c r="L3112" s="18">
        <f>IF(Raw_Data!L3112="",ROUND(AVERAGEIFS(Raw_Data!$L$2:$L$4001,Raw_Data!$E$2:$E$4001,E3112),1),Raw_Data!L3112)</f>
        <v>32.1</v>
      </c>
      <c r="M3112" s="15">
        <f>Raw_Data!M3112</f>
        <v>91.9</v>
      </c>
      <c r="N3112" s="15">
        <f>Raw_Data!N3112</f>
        <v>58</v>
      </c>
      <c r="O3112" s="15">
        <f>Raw_Data!O3112</f>
        <v>72.3</v>
      </c>
      <c r="P3112" s="15" t="str">
        <f>Raw_Data!P3112</f>
        <v>Flood</v>
      </c>
      <c r="Q3112" s="15">
        <f>Raw_Data!Q3112</f>
        <v>182</v>
      </c>
      <c r="R3112" s="15">
        <f>Raw_Data!R3112</f>
        <v>4.72</v>
      </c>
      <c r="S3112" s="15">
        <f>Raw_Data!S3112</f>
        <v>0.68</v>
      </c>
      <c r="T3112" s="18">
        <f>IF(Raw_Data!T3112="",ROUND(AVERAGEIFS(Raw_Data!$T$2:$T$4001,Raw_Data!$E$2:$E$4001,E3112,Raw_Data!$D$2:$D$4001,D3112),2),IF(Raw_Data!T3112&gt;INDEX(Cleaning_Reference!$F$6:$F$13,MATCH(D3112,Cleaning_Reference!$A$6:$A$13,0)),INDEX(Cleaning_Reference!$F$6:$F$13,MATCH(D3112,Cleaning_Reference!$A$6:$A$13,0)),Raw_Data!T3112))</f>
        <v>0.7</v>
      </c>
      <c r="U3112" s="15">
        <f>Raw_Data!U3112</f>
        <v>1.56</v>
      </c>
      <c r="V3112" s="15">
        <f>Raw_Data!V3112</f>
        <v>66505</v>
      </c>
      <c r="W3112" s="15">
        <f>Raw_Data!W3112</f>
        <v>147238</v>
      </c>
      <c r="X3112" s="15">
        <f>Raw_Data!X3112</f>
        <v>103748</v>
      </c>
      <c r="Y3112" s="15">
        <f>Raw_Data!Y3112</f>
        <v>-43490</v>
      </c>
      <c r="Z3112" s="15">
        <f>Raw_Data!Z3112</f>
        <v>857</v>
      </c>
      <c r="AA3112" s="15">
        <f>Raw_Data!AA3112</f>
        <v>1.82</v>
      </c>
      <c r="AB3112" s="15">
        <f>Raw_Data!AB3112</f>
        <v>63.3</v>
      </c>
      <c r="AC3112" s="19" t="str">
        <f>IF(Raw_Data!G3112="","Yes","No")</f>
        <v>No</v>
      </c>
      <c r="AD3112" s="19" t="str">
        <f>IF(Raw_Data!L3112="","Yes","No")</f>
        <v>No</v>
      </c>
      <c r="AE3112" s="19" t="str">
        <f>IF(Raw_Data!T3112="","Imputed",IF(Raw_Data!T3112&gt;INDEX(Cleaning_Reference!$F$6:$F$13,MATCH(D3112,Cleaning_Reference!$A$6:$A$13,0)),"Capped","Original"))</f>
        <v>Original</v>
      </c>
      <c r="AF3112" s="21">
        <f t="shared" si="48"/>
        <v>1.56</v>
      </c>
    </row>
    <row r="3113" spans="1:32" ht="15" customHeight="1" x14ac:dyDescent="0.3">
      <c r="A3113" s="20" t="str">
        <f>Raw_Data!A3113</f>
        <v>SF13112</v>
      </c>
      <c r="B3113" s="15" t="str">
        <f>Raw_Data!B3113</f>
        <v>Tamil Nadu</v>
      </c>
      <c r="C3113" s="15" t="str">
        <f>Raw_Data!C3113</f>
        <v>Ludhiana</v>
      </c>
      <c r="D3113" s="15" t="str">
        <f>Raw_Data!D3113</f>
        <v>Maize</v>
      </c>
      <c r="E3113" s="15" t="str">
        <f>Raw_Data!E3113</f>
        <v>Rabi</v>
      </c>
      <c r="F3113" s="15">
        <f>Raw_Data!F3113</f>
        <v>11.18</v>
      </c>
      <c r="G3113" s="18">
        <f>IF(Raw_Data!G3113="",ROUND(AVERAGEIFS(Raw_Data!$G$2:$G$4001,Raw_Data!$E$2:$E$4001,E3113),1),Raw_Data!G3113)</f>
        <v>421</v>
      </c>
      <c r="H3113" s="15">
        <f>Raw_Data!H3113</f>
        <v>25.8</v>
      </c>
      <c r="I3113" s="15">
        <f>Raw_Data!I3113</f>
        <v>59.1</v>
      </c>
      <c r="J3113" s="15">
        <f>Raw_Data!J3113</f>
        <v>5.6</v>
      </c>
      <c r="K3113" s="15">
        <f>Raw_Data!K3113</f>
        <v>6.46</v>
      </c>
      <c r="L3113" s="18">
        <f>IF(Raw_Data!L3113="",ROUND(AVERAGEIFS(Raw_Data!$L$2:$L$4001,Raw_Data!$E$2:$E$4001,E3113),1),Raw_Data!L3113)</f>
        <v>21.5</v>
      </c>
      <c r="M3113" s="15">
        <f>Raw_Data!M3113</f>
        <v>151.19999999999999</v>
      </c>
      <c r="N3113" s="15">
        <f>Raw_Data!N3113</f>
        <v>67.099999999999994</v>
      </c>
      <c r="O3113" s="15">
        <f>Raw_Data!O3113</f>
        <v>77.2</v>
      </c>
      <c r="P3113" s="15" t="str">
        <f>Raw_Data!P3113</f>
        <v>Flood</v>
      </c>
      <c r="Q3113" s="15">
        <f>Raw_Data!Q3113</f>
        <v>219.4</v>
      </c>
      <c r="R3113" s="15">
        <f>Raw_Data!R3113</f>
        <v>3.69</v>
      </c>
      <c r="S3113" s="15">
        <f>Raw_Data!S3113</f>
        <v>0.94</v>
      </c>
      <c r="T3113" s="18">
        <f>IF(Raw_Data!T3113="",ROUND(AVERAGEIFS(Raw_Data!$T$2:$T$4001,Raw_Data!$E$2:$E$4001,E3113,Raw_Data!$D$2:$D$4001,D3113),2),IF(Raw_Data!T3113&gt;INDEX(Cleaning_Reference!$F$6:$F$13,MATCH(D3113,Cleaning_Reference!$A$6:$A$13,0)),INDEX(Cleaning_Reference!$F$6:$F$13,MATCH(D3113,Cleaning_Reference!$A$6:$A$13,0)),Raw_Data!T3113))</f>
        <v>3.94</v>
      </c>
      <c r="U3113" s="15">
        <f>Raw_Data!U3113</f>
        <v>44.05</v>
      </c>
      <c r="V3113" s="15">
        <f>Raw_Data!V3113</f>
        <v>19065</v>
      </c>
      <c r="W3113" s="15">
        <f>Raw_Data!W3113</f>
        <v>889112</v>
      </c>
      <c r="X3113" s="15">
        <f>Raw_Data!X3113</f>
        <v>839813</v>
      </c>
      <c r="Y3113" s="15">
        <f>Raw_Data!Y3113</f>
        <v>-49299</v>
      </c>
      <c r="Z3113" s="15">
        <f>Raw_Data!Z3113</f>
        <v>8925</v>
      </c>
      <c r="AA3113" s="15">
        <f>Raw_Data!AA3113</f>
        <v>4.9359999999999999</v>
      </c>
      <c r="AB3113" s="15">
        <f>Raw_Data!AB3113</f>
        <v>45.7</v>
      </c>
      <c r="AC3113" s="19" t="str">
        <f>IF(Raw_Data!G3113="","Yes","No")</f>
        <v>No</v>
      </c>
      <c r="AD3113" s="19" t="str">
        <f>IF(Raw_Data!L3113="","Yes","No")</f>
        <v>No</v>
      </c>
      <c r="AE3113" s="19" t="str">
        <f>IF(Raw_Data!T3113="","Imputed",IF(Raw_Data!T3113&gt;INDEX(Cleaning_Reference!$F$6:$F$13,MATCH(D3113,Cleaning_Reference!$A$6:$A$13,0)),"Capped","Original"))</f>
        <v>Original</v>
      </c>
      <c r="AF3113" s="21">
        <f t="shared" si="48"/>
        <v>44.05</v>
      </c>
    </row>
    <row r="3114" spans="1:32" ht="15" customHeight="1" x14ac:dyDescent="0.3">
      <c r="A3114" s="20" t="str">
        <f>Raw_Data!A3114</f>
        <v>SF13113</v>
      </c>
      <c r="B3114" s="15" t="str">
        <f>Raw_Data!B3114</f>
        <v>Maharashtra</v>
      </c>
      <c r="C3114" s="15" t="str">
        <f>Raw_Data!C3114</f>
        <v>Raichur</v>
      </c>
      <c r="D3114" s="15" t="str">
        <f>Raw_Data!D3114</f>
        <v>Wheat</v>
      </c>
      <c r="E3114" s="15" t="str">
        <f>Raw_Data!E3114</f>
        <v>Kharif</v>
      </c>
      <c r="F3114" s="15">
        <f>Raw_Data!F3114</f>
        <v>7.16</v>
      </c>
      <c r="G3114" s="18">
        <f>IF(Raw_Data!G3114="",ROUND(AVERAGEIFS(Raw_Data!$G$2:$G$4001,Raw_Data!$E$2:$E$4001,E3114),1),Raw_Data!G3114)</f>
        <v>999.7</v>
      </c>
      <c r="H3114" s="15">
        <f>Raw_Data!H3114</f>
        <v>29.4</v>
      </c>
      <c r="I3114" s="15">
        <f>Raw_Data!I3114</f>
        <v>71.8</v>
      </c>
      <c r="J3114" s="15">
        <f>Raw_Data!J3114</f>
        <v>7.9</v>
      </c>
      <c r="K3114" s="15">
        <f>Raw_Data!K3114</f>
        <v>6.96</v>
      </c>
      <c r="L3114" s="18">
        <f>IF(Raw_Data!L3114="",ROUND(AVERAGEIFS(Raw_Data!$L$2:$L$4001,Raw_Data!$E$2:$E$4001,E3114),1),Raw_Data!L3114)</f>
        <v>32.799999999999997</v>
      </c>
      <c r="M3114" s="15">
        <f>Raw_Data!M3114</f>
        <v>84.4</v>
      </c>
      <c r="N3114" s="15">
        <f>Raw_Data!N3114</f>
        <v>37.9</v>
      </c>
      <c r="O3114" s="15">
        <f>Raw_Data!O3114</f>
        <v>125</v>
      </c>
      <c r="P3114" s="15" t="str">
        <f>Raw_Data!P3114</f>
        <v>Drip</v>
      </c>
      <c r="Q3114" s="15">
        <f>Raw_Data!Q3114</f>
        <v>163.19999999999999</v>
      </c>
      <c r="R3114" s="15">
        <f>Raw_Data!R3114</f>
        <v>7.04</v>
      </c>
      <c r="S3114" s="15">
        <f>Raw_Data!S3114</f>
        <v>1</v>
      </c>
      <c r="T3114" s="18">
        <f>IF(Raw_Data!T3114="",ROUND(AVERAGEIFS(Raw_Data!$T$2:$T$4001,Raw_Data!$E$2:$E$4001,E3114,Raw_Data!$D$2:$D$4001,D3114),2),IF(Raw_Data!T3114&gt;INDEX(Cleaning_Reference!$F$6:$F$13,MATCH(D3114,Cleaning_Reference!$A$6:$A$13,0)),INDEX(Cleaning_Reference!$F$6:$F$13,MATCH(D3114,Cleaning_Reference!$A$6:$A$13,0)),Raw_Data!T3114))</f>
        <v>2.98</v>
      </c>
      <c r="U3114" s="15">
        <f>Raw_Data!U3114</f>
        <v>21.34</v>
      </c>
      <c r="V3114" s="15">
        <f>Raw_Data!V3114</f>
        <v>25608</v>
      </c>
      <c r="W3114" s="15">
        <f>Raw_Data!W3114</f>
        <v>429742</v>
      </c>
      <c r="X3114" s="15">
        <f>Raw_Data!X3114</f>
        <v>546475</v>
      </c>
      <c r="Y3114" s="15">
        <f>Raw_Data!Y3114</f>
        <v>116733</v>
      </c>
      <c r="Z3114" s="15">
        <f>Raw_Data!Z3114</f>
        <v>3481</v>
      </c>
      <c r="AA3114" s="15">
        <f>Raw_Data!AA3114</f>
        <v>6.13</v>
      </c>
      <c r="AB3114" s="15">
        <f>Raw_Data!AB3114</f>
        <v>48.4</v>
      </c>
      <c r="AC3114" s="19" t="str">
        <f>IF(Raw_Data!G3114="","Yes","No")</f>
        <v>No</v>
      </c>
      <c r="AD3114" s="19" t="str">
        <f>IF(Raw_Data!L3114="","Yes","No")</f>
        <v>No</v>
      </c>
      <c r="AE3114" s="19" t="str">
        <f>IF(Raw_Data!T3114="","Imputed",IF(Raw_Data!T3114&gt;INDEX(Cleaning_Reference!$F$6:$F$13,MATCH(D3114,Cleaning_Reference!$A$6:$A$13,0)),"Capped","Original"))</f>
        <v>Original</v>
      </c>
      <c r="AF3114" s="21">
        <f t="shared" si="48"/>
        <v>21.34</v>
      </c>
    </row>
    <row r="3115" spans="1:32" ht="15" customHeight="1" x14ac:dyDescent="0.3">
      <c r="A3115" s="20" t="str">
        <f>Raw_Data!A3115</f>
        <v>SF13114</v>
      </c>
      <c r="B3115" s="15" t="str">
        <f>Raw_Data!B3115</f>
        <v>Madhya Pradesh</v>
      </c>
      <c r="C3115" s="15" t="str">
        <f>Raw_Data!C3115</f>
        <v>Krishna</v>
      </c>
      <c r="D3115" s="15" t="str">
        <f>Raw_Data!D3115</f>
        <v>Groundnut</v>
      </c>
      <c r="E3115" s="15" t="str">
        <f>Raw_Data!E3115</f>
        <v>Rabi</v>
      </c>
      <c r="F3115" s="15">
        <f>Raw_Data!F3115</f>
        <v>6.64</v>
      </c>
      <c r="G3115" s="18">
        <f>IF(Raw_Data!G3115="",ROUND(AVERAGEIFS(Raw_Data!$G$2:$G$4001,Raw_Data!$E$2:$E$4001,E3115),1),Raw_Data!G3115)</f>
        <v>728.8</v>
      </c>
      <c r="H3115" s="15">
        <f>Raw_Data!H3115</f>
        <v>25.5</v>
      </c>
      <c r="I3115" s="15">
        <f>Raw_Data!I3115</f>
        <v>76.3</v>
      </c>
      <c r="J3115" s="15">
        <f>Raw_Data!J3115</f>
        <v>7.1</v>
      </c>
      <c r="K3115" s="15">
        <f>Raw_Data!K3115</f>
        <v>5.72</v>
      </c>
      <c r="L3115" s="18">
        <f>IF(Raw_Data!L3115="",ROUND(AVERAGEIFS(Raw_Data!$L$2:$L$4001,Raw_Data!$E$2:$E$4001,E3115),1),Raw_Data!L3115)</f>
        <v>24.8</v>
      </c>
      <c r="M3115" s="15">
        <f>Raw_Data!M3115</f>
        <v>168.3</v>
      </c>
      <c r="N3115" s="15">
        <f>Raw_Data!N3115</f>
        <v>73.3</v>
      </c>
      <c r="O3115" s="15">
        <f>Raw_Data!O3115</f>
        <v>88.3</v>
      </c>
      <c r="P3115" s="15" t="str">
        <f>Raw_Data!P3115</f>
        <v>Drip</v>
      </c>
      <c r="Q3115" s="15">
        <f>Raw_Data!Q3115</f>
        <v>262.39999999999998</v>
      </c>
      <c r="R3115" s="15">
        <f>Raw_Data!R3115</f>
        <v>2.4900000000000002</v>
      </c>
      <c r="S3115" s="15">
        <f>Raw_Data!S3115</f>
        <v>0.9</v>
      </c>
      <c r="T3115" s="18">
        <f>IF(Raw_Data!T3115="",ROUND(AVERAGEIFS(Raw_Data!$T$2:$T$4001,Raw_Data!$E$2:$E$4001,E3115,Raw_Data!$D$2:$D$4001,D3115),2),IF(Raw_Data!T3115&gt;INDEX(Cleaning_Reference!$F$6:$F$13,MATCH(D3115,Cleaning_Reference!$A$6:$A$13,0)),INDEX(Cleaning_Reference!$F$6:$F$13,MATCH(D3115,Cleaning_Reference!$A$6:$A$13,0)),Raw_Data!T3115))</f>
        <v>0.8</v>
      </c>
      <c r="U3115" s="15">
        <f>Raw_Data!U3115</f>
        <v>5.31</v>
      </c>
      <c r="V3115" s="15">
        <f>Raw_Data!V3115</f>
        <v>59230</v>
      </c>
      <c r="W3115" s="15">
        <f>Raw_Data!W3115</f>
        <v>434464</v>
      </c>
      <c r="X3115" s="15">
        <f>Raw_Data!X3115</f>
        <v>314511</v>
      </c>
      <c r="Y3115" s="15">
        <f>Raw_Data!Y3115</f>
        <v>-119953</v>
      </c>
      <c r="Z3115" s="15">
        <f>Raw_Data!Z3115</f>
        <v>2566</v>
      </c>
      <c r="AA3115" s="15">
        <f>Raw_Data!AA3115</f>
        <v>2.069</v>
      </c>
      <c r="AB3115" s="15">
        <f>Raw_Data!AB3115</f>
        <v>55.5</v>
      </c>
      <c r="AC3115" s="19" t="str">
        <f>IF(Raw_Data!G3115="","Yes","No")</f>
        <v>No</v>
      </c>
      <c r="AD3115" s="19" t="str">
        <f>IF(Raw_Data!L3115="","Yes","No")</f>
        <v>No</v>
      </c>
      <c r="AE3115" s="19" t="str">
        <f>IF(Raw_Data!T3115="","Imputed",IF(Raw_Data!T3115&gt;INDEX(Cleaning_Reference!$F$6:$F$13,MATCH(D3115,Cleaning_Reference!$A$6:$A$13,0)),"Capped","Original"))</f>
        <v>Original</v>
      </c>
      <c r="AF3115" s="21">
        <f t="shared" si="48"/>
        <v>5.31</v>
      </c>
    </row>
    <row r="3116" spans="1:32" ht="15" customHeight="1" x14ac:dyDescent="0.3">
      <c r="A3116" s="20" t="str">
        <f>Raw_Data!A3116</f>
        <v>SF13115</v>
      </c>
      <c r="B3116" s="15" t="str">
        <f>Raw_Data!B3116</f>
        <v>Maharashtra</v>
      </c>
      <c r="C3116" s="15" t="str">
        <f>Raw_Data!C3116</f>
        <v>Krishna</v>
      </c>
      <c r="D3116" s="15" t="str">
        <f>Raw_Data!D3116</f>
        <v>Cotton</v>
      </c>
      <c r="E3116" s="15" t="str">
        <f>Raw_Data!E3116</f>
        <v>Kharif</v>
      </c>
      <c r="F3116" s="15">
        <f>Raw_Data!F3116</f>
        <v>9.5399999999999991</v>
      </c>
      <c r="G3116" s="18">
        <f>IF(Raw_Data!G3116="",ROUND(AVERAGEIFS(Raw_Data!$G$2:$G$4001,Raw_Data!$E$2:$E$4001,E3116),1),Raw_Data!G3116)</f>
        <v>779.9</v>
      </c>
      <c r="H3116" s="15">
        <f>Raw_Data!H3116</f>
        <v>28.9</v>
      </c>
      <c r="I3116" s="15">
        <f>Raw_Data!I3116</f>
        <v>62.6</v>
      </c>
      <c r="J3116" s="15">
        <f>Raw_Data!J3116</f>
        <v>5.6</v>
      </c>
      <c r="K3116" s="15">
        <f>Raw_Data!K3116</f>
        <v>7.85</v>
      </c>
      <c r="L3116" s="18">
        <f>IF(Raw_Data!L3116="",ROUND(AVERAGEIFS(Raw_Data!$L$2:$L$4001,Raw_Data!$E$2:$E$4001,E3116),1),Raw_Data!L3116)</f>
        <v>30.3</v>
      </c>
      <c r="M3116" s="15">
        <f>Raw_Data!M3116</f>
        <v>109.3</v>
      </c>
      <c r="N3116" s="15">
        <f>Raw_Data!N3116</f>
        <v>15</v>
      </c>
      <c r="O3116" s="15">
        <f>Raw_Data!O3116</f>
        <v>102.7</v>
      </c>
      <c r="P3116" s="15" t="str">
        <f>Raw_Data!P3116</f>
        <v>Flood</v>
      </c>
      <c r="Q3116" s="15">
        <f>Raw_Data!Q3116</f>
        <v>40</v>
      </c>
      <c r="R3116" s="15">
        <f>Raw_Data!R3116</f>
        <v>8.3699999999999992</v>
      </c>
      <c r="S3116" s="15">
        <f>Raw_Data!S3116</f>
        <v>0.82</v>
      </c>
      <c r="T3116" s="18">
        <f>IF(Raw_Data!T3116="",ROUND(AVERAGEIFS(Raw_Data!$T$2:$T$4001,Raw_Data!$E$2:$E$4001,E3116,Raw_Data!$D$2:$D$4001,D3116),2),IF(Raw_Data!T3116&gt;INDEX(Cleaning_Reference!$F$6:$F$13,MATCH(D3116,Cleaning_Reference!$A$6:$A$13,0)),INDEX(Cleaning_Reference!$F$6:$F$13,MATCH(D3116,Cleaning_Reference!$A$6:$A$13,0)),Raw_Data!T3116))</f>
        <v>0.4</v>
      </c>
      <c r="U3116" s="15">
        <f>Raw_Data!U3116</f>
        <v>3.82</v>
      </c>
      <c r="V3116" s="15">
        <f>Raw_Data!V3116</f>
        <v>68812</v>
      </c>
      <c r="W3116" s="15">
        <f>Raw_Data!W3116</f>
        <v>472009</v>
      </c>
      <c r="X3116" s="15">
        <f>Raw_Data!X3116</f>
        <v>262862</v>
      </c>
      <c r="Y3116" s="15">
        <f>Raw_Data!Y3116</f>
        <v>-209147</v>
      </c>
      <c r="Z3116" s="15">
        <f>Raw_Data!Z3116</f>
        <v>8787</v>
      </c>
      <c r="AA3116" s="15">
        <f>Raw_Data!AA3116</f>
        <v>0.435</v>
      </c>
      <c r="AB3116" s="15">
        <f>Raw_Data!AB3116</f>
        <v>52.2</v>
      </c>
      <c r="AC3116" s="19" t="str">
        <f>IF(Raw_Data!G3116="","Yes","No")</f>
        <v>No</v>
      </c>
      <c r="AD3116" s="19" t="str">
        <f>IF(Raw_Data!L3116="","Yes","No")</f>
        <v>No</v>
      </c>
      <c r="AE3116" s="19" t="str">
        <f>IF(Raw_Data!T3116="","Imputed",IF(Raw_Data!T3116&gt;INDEX(Cleaning_Reference!$F$6:$F$13,MATCH(D3116,Cleaning_Reference!$A$6:$A$13,0)),"Capped","Original"))</f>
        <v>Original</v>
      </c>
      <c r="AF3116" s="21">
        <f t="shared" si="48"/>
        <v>3.82</v>
      </c>
    </row>
    <row r="3117" spans="1:32" ht="15" customHeight="1" x14ac:dyDescent="0.3">
      <c r="A3117" s="20" t="str">
        <f>Raw_Data!A3117</f>
        <v>SF13116</v>
      </c>
      <c r="B3117" s="15" t="str">
        <f>Raw_Data!B3117</f>
        <v>Madhya Pradesh</v>
      </c>
      <c r="C3117" s="15" t="str">
        <f>Raw_Data!C3117</f>
        <v>Rajkot</v>
      </c>
      <c r="D3117" s="15" t="str">
        <f>Raw_Data!D3117</f>
        <v>Cotton</v>
      </c>
      <c r="E3117" s="15" t="str">
        <f>Raw_Data!E3117</f>
        <v>Kharif</v>
      </c>
      <c r="F3117" s="15">
        <f>Raw_Data!F3117</f>
        <v>7.12</v>
      </c>
      <c r="G3117" s="18">
        <f>IF(Raw_Data!G3117="",ROUND(AVERAGEIFS(Raw_Data!$G$2:$G$4001,Raw_Data!$E$2:$E$4001,E3117),1),Raw_Data!G3117)</f>
        <v>613.6</v>
      </c>
      <c r="H3117" s="15">
        <f>Raw_Data!H3117</f>
        <v>26.5</v>
      </c>
      <c r="I3117" s="15">
        <f>Raw_Data!I3117</f>
        <v>85.7</v>
      </c>
      <c r="J3117" s="15">
        <f>Raw_Data!J3117</f>
        <v>5.6</v>
      </c>
      <c r="K3117" s="15">
        <f>Raw_Data!K3117</f>
        <v>7.21</v>
      </c>
      <c r="L3117" s="18">
        <f>IF(Raw_Data!L3117="",ROUND(AVERAGEIFS(Raw_Data!$L$2:$L$4001,Raw_Data!$E$2:$E$4001,E3117),1),Raw_Data!L3117)</f>
        <v>27.2</v>
      </c>
      <c r="M3117" s="15">
        <f>Raw_Data!M3117</f>
        <v>122.1</v>
      </c>
      <c r="N3117" s="15">
        <f>Raw_Data!N3117</f>
        <v>82.1</v>
      </c>
      <c r="O3117" s="15">
        <f>Raw_Data!O3117</f>
        <v>107.1</v>
      </c>
      <c r="P3117" s="15" t="str">
        <f>Raw_Data!P3117</f>
        <v>Rainfed</v>
      </c>
      <c r="Q3117" s="15">
        <f>Raw_Data!Q3117</f>
        <v>180.4</v>
      </c>
      <c r="R3117" s="15">
        <f>Raw_Data!R3117</f>
        <v>2.78</v>
      </c>
      <c r="S3117" s="15">
        <f>Raw_Data!S3117</f>
        <v>0.97</v>
      </c>
      <c r="T3117" s="18">
        <f>IF(Raw_Data!T3117="",ROUND(AVERAGEIFS(Raw_Data!$T$2:$T$4001,Raw_Data!$E$2:$E$4001,E3117,Raw_Data!$D$2:$D$4001,D3117),2),IF(Raw_Data!T3117&gt;INDEX(Cleaning_Reference!$F$6:$F$13,MATCH(D3117,Cleaning_Reference!$A$6:$A$13,0)),INDEX(Cleaning_Reference!$F$6:$F$13,MATCH(D3117,Cleaning_Reference!$A$6:$A$13,0)),Raw_Data!T3117))</f>
        <v>1.57</v>
      </c>
      <c r="U3117" s="15">
        <f>Raw_Data!U3117</f>
        <v>11.18</v>
      </c>
      <c r="V3117" s="15">
        <f>Raw_Data!V3117</f>
        <v>78524</v>
      </c>
      <c r="W3117" s="15">
        <f>Raw_Data!W3117</f>
        <v>493069</v>
      </c>
      <c r="X3117" s="15">
        <f>Raw_Data!X3117</f>
        <v>877898</v>
      </c>
      <c r="Y3117" s="15">
        <f>Raw_Data!Y3117</f>
        <v>384829</v>
      </c>
      <c r="Z3117" s="15">
        <f>Raw_Data!Z3117</f>
        <v>3014</v>
      </c>
      <c r="AA3117" s="15">
        <f>Raw_Data!AA3117</f>
        <v>3.7090000000000001</v>
      </c>
      <c r="AB3117" s="15">
        <f>Raw_Data!AB3117</f>
        <v>63.1</v>
      </c>
      <c r="AC3117" s="19" t="str">
        <f>IF(Raw_Data!G3117="","Yes","No")</f>
        <v>No</v>
      </c>
      <c r="AD3117" s="19" t="str">
        <f>IF(Raw_Data!L3117="","Yes","No")</f>
        <v>No</v>
      </c>
      <c r="AE3117" s="19" t="str">
        <f>IF(Raw_Data!T3117="","Imputed",IF(Raw_Data!T3117&gt;INDEX(Cleaning_Reference!$F$6:$F$13,MATCH(D3117,Cleaning_Reference!$A$6:$A$13,0)),"Capped","Original"))</f>
        <v>Original</v>
      </c>
      <c r="AF3117" s="21">
        <f t="shared" si="48"/>
        <v>11.18</v>
      </c>
    </row>
    <row r="3118" spans="1:32" ht="15" customHeight="1" x14ac:dyDescent="0.3">
      <c r="A3118" s="20" t="str">
        <f>Raw_Data!A3118</f>
        <v>SF13117</v>
      </c>
      <c r="B3118" s="15" t="str">
        <f>Raw_Data!B3118</f>
        <v>Gujarat</v>
      </c>
      <c r="C3118" s="15" t="str">
        <f>Raw_Data!C3118</f>
        <v>Raichur</v>
      </c>
      <c r="D3118" s="15" t="str">
        <f>Raw_Data!D3118</f>
        <v>Pulses</v>
      </c>
      <c r="E3118" s="15" t="str">
        <f>Raw_Data!E3118</f>
        <v>Rabi</v>
      </c>
      <c r="F3118" s="15">
        <f>Raw_Data!F3118</f>
        <v>4.4000000000000004</v>
      </c>
      <c r="G3118" s="18">
        <f>IF(Raw_Data!G3118="",ROUND(AVERAGEIFS(Raw_Data!$G$2:$G$4001,Raw_Data!$E$2:$E$4001,E3118),1),Raw_Data!G3118)</f>
        <v>551</v>
      </c>
      <c r="H3118" s="15">
        <f>Raw_Data!H3118</f>
        <v>23.1</v>
      </c>
      <c r="I3118" s="15">
        <f>Raw_Data!I3118</f>
        <v>56</v>
      </c>
      <c r="J3118" s="15">
        <f>Raw_Data!J3118</f>
        <v>7.1</v>
      </c>
      <c r="K3118" s="15">
        <f>Raw_Data!K3118</f>
        <v>6.8</v>
      </c>
      <c r="L3118" s="18">
        <f>IF(Raw_Data!L3118="",ROUND(AVERAGEIFS(Raw_Data!$L$2:$L$4001,Raw_Data!$E$2:$E$4001,E3118),1),Raw_Data!L3118)</f>
        <v>24.5</v>
      </c>
      <c r="M3118" s="15">
        <f>Raw_Data!M3118</f>
        <v>124.3</v>
      </c>
      <c r="N3118" s="15">
        <f>Raw_Data!N3118</f>
        <v>44.1</v>
      </c>
      <c r="O3118" s="15">
        <f>Raw_Data!O3118</f>
        <v>104.6</v>
      </c>
      <c r="P3118" s="15" t="str">
        <f>Raw_Data!P3118</f>
        <v>Flood</v>
      </c>
      <c r="Q3118" s="15">
        <f>Raw_Data!Q3118</f>
        <v>149.69999999999999</v>
      </c>
      <c r="R3118" s="15">
        <f>Raw_Data!R3118</f>
        <v>1.86</v>
      </c>
      <c r="S3118" s="15">
        <f>Raw_Data!S3118</f>
        <v>0.67</v>
      </c>
      <c r="T3118" s="18">
        <f>IF(Raw_Data!T3118="",ROUND(AVERAGEIFS(Raw_Data!$T$2:$T$4001,Raw_Data!$E$2:$E$4001,E3118,Raw_Data!$D$2:$D$4001,D3118),2),IF(Raw_Data!T3118&gt;INDEX(Cleaning_Reference!$F$6:$F$13,MATCH(D3118,Cleaning_Reference!$A$6:$A$13,0)),INDEX(Cleaning_Reference!$F$6:$F$13,MATCH(D3118,Cleaning_Reference!$A$6:$A$13,0)),Raw_Data!T3118))</f>
        <v>1.22</v>
      </c>
      <c r="U3118" s="15">
        <f>Raw_Data!U3118</f>
        <v>5.37</v>
      </c>
      <c r="V3118" s="15">
        <f>Raw_Data!V3118</f>
        <v>66969</v>
      </c>
      <c r="W3118" s="15">
        <f>Raw_Data!W3118</f>
        <v>291361</v>
      </c>
      <c r="X3118" s="15">
        <f>Raw_Data!X3118</f>
        <v>359624</v>
      </c>
      <c r="Y3118" s="15">
        <f>Raw_Data!Y3118</f>
        <v>68263</v>
      </c>
      <c r="Z3118" s="15">
        <f>Raw_Data!Z3118</f>
        <v>2167</v>
      </c>
      <c r="AA3118" s="15">
        <f>Raw_Data!AA3118</f>
        <v>2.4780000000000002</v>
      </c>
      <c r="AB3118" s="15">
        <f>Raw_Data!AB3118</f>
        <v>47.9</v>
      </c>
      <c r="AC3118" s="19" t="str">
        <f>IF(Raw_Data!G3118="","Yes","No")</f>
        <v>No</v>
      </c>
      <c r="AD3118" s="19" t="str">
        <f>IF(Raw_Data!L3118="","Yes","No")</f>
        <v>No</v>
      </c>
      <c r="AE3118" s="19" t="str">
        <f>IF(Raw_Data!T3118="","Imputed",IF(Raw_Data!T3118&gt;INDEX(Cleaning_Reference!$F$6:$F$13,MATCH(D3118,Cleaning_Reference!$A$6:$A$13,0)),"Capped","Original"))</f>
        <v>Original</v>
      </c>
      <c r="AF3118" s="21">
        <f t="shared" si="48"/>
        <v>5.37</v>
      </c>
    </row>
    <row r="3119" spans="1:32" ht="15" customHeight="1" x14ac:dyDescent="0.3">
      <c r="A3119" s="20" t="str">
        <f>Raw_Data!A3119</f>
        <v>SF13118</v>
      </c>
      <c r="B3119" s="15" t="str">
        <f>Raw_Data!B3119</f>
        <v>Madhya Pradesh</v>
      </c>
      <c r="C3119" s="15" t="str">
        <f>Raw_Data!C3119</f>
        <v>Warangal</v>
      </c>
      <c r="D3119" s="15" t="str">
        <f>Raw_Data!D3119</f>
        <v>Rice</v>
      </c>
      <c r="E3119" s="15" t="str">
        <f>Raw_Data!E3119</f>
        <v>Kharif</v>
      </c>
      <c r="F3119" s="15">
        <f>Raw_Data!F3119</f>
        <v>3.6</v>
      </c>
      <c r="G3119" s="18">
        <f>IF(Raw_Data!G3119="",ROUND(AVERAGEIFS(Raw_Data!$G$2:$G$4001,Raw_Data!$E$2:$E$4001,E3119),1),Raw_Data!G3119)</f>
        <v>1008.1</v>
      </c>
      <c r="H3119" s="15">
        <f>Raw_Data!H3119</f>
        <v>31.7</v>
      </c>
      <c r="I3119" s="15">
        <f>Raw_Data!I3119</f>
        <v>73.5</v>
      </c>
      <c r="J3119" s="15">
        <f>Raw_Data!J3119</f>
        <v>7.4</v>
      </c>
      <c r="K3119" s="15">
        <f>Raw_Data!K3119</f>
        <v>6.23</v>
      </c>
      <c r="L3119" s="18">
        <f>IF(Raw_Data!L3119="",ROUND(AVERAGEIFS(Raw_Data!$L$2:$L$4001,Raw_Data!$E$2:$E$4001,E3119),1),Raw_Data!L3119)</f>
        <v>42.6</v>
      </c>
      <c r="M3119" s="15">
        <f>Raw_Data!M3119</f>
        <v>120.6</v>
      </c>
      <c r="N3119" s="15">
        <f>Raw_Data!N3119</f>
        <v>36.700000000000003</v>
      </c>
      <c r="O3119" s="15">
        <f>Raw_Data!O3119</f>
        <v>98</v>
      </c>
      <c r="P3119" s="15" t="str">
        <f>Raw_Data!P3119</f>
        <v>Drip</v>
      </c>
      <c r="Q3119" s="15">
        <f>Raw_Data!Q3119</f>
        <v>79.3</v>
      </c>
      <c r="R3119" s="15">
        <f>Raw_Data!R3119</f>
        <v>8.14</v>
      </c>
      <c r="S3119" s="15">
        <f>Raw_Data!S3119</f>
        <v>0.74</v>
      </c>
      <c r="T3119" s="18">
        <f>IF(Raw_Data!T3119="",ROUND(AVERAGEIFS(Raw_Data!$T$2:$T$4001,Raw_Data!$E$2:$E$4001,E3119,Raw_Data!$D$2:$D$4001,D3119),2),IF(Raw_Data!T3119&gt;INDEX(Cleaning_Reference!$F$6:$F$13,MATCH(D3119,Cleaning_Reference!$A$6:$A$13,0)),INDEX(Cleaning_Reference!$F$6:$F$13,MATCH(D3119,Cleaning_Reference!$A$6:$A$13,0)),Raw_Data!T3119))</f>
        <v>2.61</v>
      </c>
      <c r="U3119" s="15">
        <f>Raw_Data!U3119</f>
        <v>9.4</v>
      </c>
      <c r="V3119" s="15">
        <f>Raw_Data!V3119</f>
        <v>23106</v>
      </c>
      <c r="W3119" s="15">
        <f>Raw_Data!W3119</f>
        <v>220942</v>
      </c>
      <c r="X3119" s="15">
        <f>Raw_Data!X3119</f>
        <v>217196</v>
      </c>
      <c r="Y3119" s="15">
        <f>Raw_Data!Y3119</f>
        <v>-3746</v>
      </c>
      <c r="Z3119" s="15">
        <f>Raw_Data!Z3119</f>
        <v>4731</v>
      </c>
      <c r="AA3119" s="15">
        <f>Raw_Data!AA3119</f>
        <v>1.9870000000000001</v>
      </c>
      <c r="AB3119" s="15">
        <f>Raw_Data!AB3119</f>
        <v>56.3</v>
      </c>
      <c r="AC3119" s="19" t="str">
        <f>IF(Raw_Data!G3119="","Yes","No")</f>
        <v>No</v>
      </c>
      <c r="AD3119" s="19" t="str">
        <f>IF(Raw_Data!L3119="","Yes","No")</f>
        <v>No</v>
      </c>
      <c r="AE3119" s="19" t="str">
        <f>IF(Raw_Data!T3119="","Imputed",IF(Raw_Data!T3119&gt;INDEX(Cleaning_Reference!$F$6:$F$13,MATCH(D3119,Cleaning_Reference!$A$6:$A$13,0)),"Capped","Original"))</f>
        <v>Original</v>
      </c>
      <c r="AF3119" s="21">
        <f t="shared" si="48"/>
        <v>9.4</v>
      </c>
    </row>
    <row r="3120" spans="1:32" ht="15" customHeight="1" x14ac:dyDescent="0.3">
      <c r="A3120" s="20" t="str">
        <f>Raw_Data!A3120</f>
        <v>SF13119</v>
      </c>
      <c r="B3120" s="15" t="str">
        <f>Raw_Data!B3120</f>
        <v>Madhya Pradesh</v>
      </c>
      <c r="C3120" s="15" t="str">
        <f>Raw_Data!C3120</f>
        <v>Raichur</v>
      </c>
      <c r="D3120" s="15" t="str">
        <f>Raw_Data!D3120</f>
        <v>Sugarcane</v>
      </c>
      <c r="E3120" s="15" t="str">
        <f>Raw_Data!E3120</f>
        <v>Zaid</v>
      </c>
      <c r="F3120" s="15">
        <f>Raw_Data!F3120</f>
        <v>14.86</v>
      </c>
      <c r="G3120" s="18">
        <f>IF(Raw_Data!G3120="",ROUND(AVERAGEIFS(Raw_Data!$G$2:$G$4001,Raw_Data!$E$2:$E$4001,E3120),1),Raw_Data!G3120)</f>
        <v>305.89999999999998</v>
      </c>
      <c r="H3120" s="15">
        <f>Raw_Data!H3120</f>
        <v>31.4</v>
      </c>
      <c r="I3120" s="15">
        <f>Raw_Data!I3120</f>
        <v>43.1</v>
      </c>
      <c r="J3120" s="15">
        <f>Raw_Data!J3120</f>
        <v>7.2</v>
      </c>
      <c r="K3120" s="15">
        <f>Raw_Data!K3120</f>
        <v>6.2</v>
      </c>
      <c r="L3120" s="18">
        <f>IF(Raw_Data!L3120="",ROUND(AVERAGEIFS(Raw_Data!$L$2:$L$4001,Raw_Data!$E$2:$E$4001,E3120),1),Raw_Data!L3120)</f>
        <v>17.100000000000001</v>
      </c>
      <c r="M3120" s="15">
        <f>Raw_Data!M3120</f>
        <v>125.4</v>
      </c>
      <c r="N3120" s="15">
        <f>Raw_Data!N3120</f>
        <v>27.3</v>
      </c>
      <c r="O3120" s="15">
        <f>Raw_Data!O3120</f>
        <v>130.4</v>
      </c>
      <c r="P3120" s="15" t="str">
        <f>Raw_Data!P3120</f>
        <v>Sprinkler</v>
      </c>
      <c r="Q3120" s="15">
        <f>Raw_Data!Q3120</f>
        <v>137.1</v>
      </c>
      <c r="R3120" s="15">
        <f>Raw_Data!R3120</f>
        <v>2.97</v>
      </c>
      <c r="S3120" s="15">
        <f>Raw_Data!S3120</f>
        <v>0.77</v>
      </c>
      <c r="T3120" s="18">
        <f>IF(Raw_Data!T3120="",ROUND(AVERAGEIFS(Raw_Data!$T$2:$T$4001,Raw_Data!$E$2:$E$4001,E3120,Raw_Data!$D$2:$D$4001,D3120),2),IF(Raw_Data!T3120&gt;INDEX(Cleaning_Reference!$F$6:$F$13,MATCH(D3120,Cleaning_Reference!$A$6:$A$13,0)),INDEX(Cleaning_Reference!$F$6:$F$13,MATCH(D3120,Cleaning_Reference!$A$6:$A$13,0)),Raw_Data!T3120))</f>
        <v>41.63</v>
      </c>
      <c r="U3120" s="15">
        <f>Raw_Data!U3120</f>
        <v>618.62</v>
      </c>
      <c r="V3120" s="15">
        <f>Raw_Data!V3120</f>
        <v>3609</v>
      </c>
      <c r="W3120" s="15">
        <f>Raw_Data!W3120</f>
        <v>928202</v>
      </c>
      <c r="X3120" s="15">
        <f>Raw_Data!X3120</f>
        <v>2232600</v>
      </c>
      <c r="Y3120" s="15">
        <f>Raw_Data!Y3120</f>
        <v>1304398</v>
      </c>
      <c r="Z3120" s="15">
        <f>Raw_Data!Z3120</f>
        <v>30397</v>
      </c>
      <c r="AA3120" s="15">
        <f>Raw_Data!AA3120</f>
        <v>20.350999999999999</v>
      </c>
      <c r="AB3120" s="15">
        <f>Raw_Data!AB3120</f>
        <v>47.6</v>
      </c>
      <c r="AC3120" s="19" t="str">
        <f>IF(Raw_Data!G3120="","Yes","No")</f>
        <v>No</v>
      </c>
      <c r="AD3120" s="19" t="str">
        <f>IF(Raw_Data!L3120="","Yes","No")</f>
        <v>No</v>
      </c>
      <c r="AE3120" s="19" t="str">
        <f>IF(Raw_Data!T3120="","Imputed",IF(Raw_Data!T3120&gt;INDEX(Cleaning_Reference!$F$6:$F$13,MATCH(D3120,Cleaning_Reference!$A$6:$A$13,0)),"Capped","Original"))</f>
        <v>Original</v>
      </c>
      <c r="AF3120" s="21">
        <f t="shared" si="48"/>
        <v>618.62</v>
      </c>
    </row>
    <row r="3121" spans="1:32" ht="15" customHeight="1" x14ac:dyDescent="0.3">
      <c r="A3121" s="20" t="str">
        <f>Raw_Data!A3121</f>
        <v>SF13120</v>
      </c>
      <c r="B3121" s="15" t="str">
        <f>Raw_Data!B3121</f>
        <v>Madhya Pradesh</v>
      </c>
      <c r="C3121" s="15" t="str">
        <f>Raw_Data!C3121</f>
        <v>Indore</v>
      </c>
      <c r="D3121" s="15" t="str">
        <f>Raw_Data!D3121</f>
        <v>Wheat</v>
      </c>
      <c r="E3121" s="15" t="str">
        <f>Raw_Data!E3121</f>
        <v>Zaid</v>
      </c>
      <c r="F3121" s="15">
        <f>Raw_Data!F3121</f>
        <v>2.94</v>
      </c>
      <c r="G3121" s="18">
        <f>IF(Raw_Data!G3121="",ROUND(AVERAGEIFS(Raw_Data!$G$2:$G$4001,Raw_Data!$E$2:$E$4001,E3121),1),Raw_Data!G3121)</f>
        <v>254.7</v>
      </c>
      <c r="H3121" s="15">
        <f>Raw_Data!H3121</f>
        <v>32.4</v>
      </c>
      <c r="I3121" s="15">
        <f>Raw_Data!I3121</f>
        <v>68.2</v>
      </c>
      <c r="J3121" s="15">
        <f>Raw_Data!J3121</f>
        <v>5.9</v>
      </c>
      <c r="K3121" s="15">
        <f>Raw_Data!K3121</f>
        <v>5.56</v>
      </c>
      <c r="L3121" s="18">
        <f>IF(Raw_Data!L3121="",ROUND(AVERAGEIFS(Raw_Data!$L$2:$L$4001,Raw_Data!$E$2:$E$4001,E3121),1),Raw_Data!L3121)</f>
        <v>19.100000000000001</v>
      </c>
      <c r="M3121" s="15">
        <f>Raw_Data!M3121</f>
        <v>124.1</v>
      </c>
      <c r="N3121" s="15">
        <f>Raw_Data!N3121</f>
        <v>47.4</v>
      </c>
      <c r="O3121" s="15">
        <f>Raw_Data!O3121</f>
        <v>121.9</v>
      </c>
      <c r="P3121" s="15" t="str">
        <f>Raw_Data!P3121</f>
        <v>Rainfed</v>
      </c>
      <c r="Q3121" s="15">
        <f>Raw_Data!Q3121</f>
        <v>279.10000000000002</v>
      </c>
      <c r="R3121" s="15">
        <f>Raw_Data!R3121</f>
        <v>3.54</v>
      </c>
      <c r="S3121" s="15">
        <f>Raw_Data!S3121</f>
        <v>0.84</v>
      </c>
      <c r="T3121" s="18">
        <f>IF(Raw_Data!T3121="",ROUND(AVERAGEIFS(Raw_Data!$T$2:$T$4001,Raw_Data!$E$2:$E$4001,E3121,Raw_Data!$D$2:$D$4001,D3121),2),IF(Raw_Data!T3121&gt;INDEX(Cleaning_Reference!$F$6:$F$13,MATCH(D3121,Cleaning_Reference!$A$6:$A$13,0)),INDEX(Cleaning_Reference!$F$6:$F$13,MATCH(D3121,Cleaning_Reference!$A$6:$A$13,0)),Raw_Data!T3121))</f>
        <v>0.41</v>
      </c>
      <c r="U3121" s="15">
        <f>Raw_Data!U3121</f>
        <v>1.21</v>
      </c>
      <c r="V3121" s="15">
        <f>Raw_Data!V3121</f>
        <v>24007</v>
      </c>
      <c r="W3121" s="15">
        <f>Raw_Data!W3121</f>
        <v>210537</v>
      </c>
      <c r="X3121" s="15">
        <f>Raw_Data!X3121</f>
        <v>29048</v>
      </c>
      <c r="Y3121" s="15">
        <f>Raw_Data!Y3121</f>
        <v>-181489</v>
      </c>
      <c r="Z3121" s="15">
        <f>Raw_Data!Z3121</f>
        <v>957</v>
      </c>
      <c r="AA3121" s="15">
        <f>Raw_Data!AA3121</f>
        <v>1.264</v>
      </c>
      <c r="AB3121" s="15">
        <f>Raw_Data!AB3121</f>
        <v>57.1</v>
      </c>
      <c r="AC3121" s="19" t="str">
        <f>IF(Raw_Data!G3121="","Yes","No")</f>
        <v>No</v>
      </c>
      <c r="AD3121" s="19" t="str">
        <f>IF(Raw_Data!L3121="","Yes","No")</f>
        <v>No</v>
      </c>
      <c r="AE3121" s="19" t="str">
        <f>IF(Raw_Data!T3121="","Imputed",IF(Raw_Data!T3121&gt;INDEX(Cleaning_Reference!$F$6:$F$13,MATCH(D3121,Cleaning_Reference!$A$6:$A$13,0)),"Capped","Original"))</f>
        <v>Original</v>
      </c>
      <c r="AF3121" s="21">
        <f t="shared" si="48"/>
        <v>1.21</v>
      </c>
    </row>
    <row r="3122" spans="1:32" ht="15" customHeight="1" x14ac:dyDescent="0.3">
      <c r="A3122" s="20" t="str">
        <f>Raw_Data!A3122</f>
        <v>SF13121</v>
      </c>
      <c r="B3122" s="15" t="str">
        <f>Raw_Data!B3122</f>
        <v>Karnataka</v>
      </c>
      <c r="C3122" s="15" t="str">
        <f>Raw_Data!C3122</f>
        <v>Ludhiana</v>
      </c>
      <c r="D3122" s="15" t="str">
        <f>Raw_Data!D3122</f>
        <v>Groundnut</v>
      </c>
      <c r="E3122" s="15" t="str">
        <f>Raw_Data!E3122</f>
        <v>Kharif</v>
      </c>
      <c r="F3122" s="15">
        <f>Raw_Data!F3122</f>
        <v>11.93</v>
      </c>
      <c r="G3122" s="18">
        <f>IF(Raw_Data!G3122="",ROUND(AVERAGEIFS(Raw_Data!$G$2:$G$4001,Raw_Data!$E$2:$E$4001,E3122),1),Raw_Data!G3122)</f>
        <v>1040.0999999999999</v>
      </c>
      <c r="H3122" s="15">
        <f>Raw_Data!H3122</f>
        <v>27.3</v>
      </c>
      <c r="I3122" s="15">
        <f>Raw_Data!I3122</f>
        <v>73.099999999999994</v>
      </c>
      <c r="J3122" s="15">
        <f>Raw_Data!J3122</f>
        <v>6.2</v>
      </c>
      <c r="K3122" s="15">
        <f>Raw_Data!K3122</f>
        <v>5.46</v>
      </c>
      <c r="L3122" s="18">
        <f>IF(Raw_Data!L3122="",ROUND(AVERAGEIFS(Raw_Data!$L$2:$L$4001,Raw_Data!$E$2:$E$4001,E3122),1),Raw_Data!L3122)</f>
        <v>29.5</v>
      </c>
      <c r="M3122" s="15">
        <f>Raw_Data!M3122</f>
        <v>65.2</v>
      </c>
      <c r="N3122" s="15">
        <f>Raw_Data!N3122</f>
        <v>64.3</v>
      </c>
      <c r="O3122" s="15">
        <f>Raw_Data!O3122</f>
        <v>144</v>
      </c>
      <c r="P3122" s="15" t="str">
        <f>Raw_Data!P3122</f>
        <v>Flood</v>
      </c>
      <c r="Q3122" s="15">
        <f>Raw_Data!Q3122</f>
        <v>189.1</v>
      </c>
      <c r="R3122" s="15">
        <f>Raw_Data!R3122</f>
        <v>2.58</v>
      </c>
      <c r="S3122" s="15">
        <f>Raw_Data!S3122</f>
        <v>0.67</v>
      </c>
      <c r="T3122" s="18">
        <f>IF(Raw_Data!T3122="",ROUND(AVERAGEIFS(Raw_Data!$T$2:$T$4001,Raw_Data!$E$2:$E$4001,E3122,Raw_Data!$D$2:$D$4001,D3122),2),IF(Raw_Data!T3122&gt;INDEX(Cleaning_Reference!$F$6:$F$13,MATCH(D3122,Cleaning_Reference!$A$6:$A$13,0)),INDEX(Cleaning_Reference!$F$6:$F$13,MATCH(D3122,Cleaning_Reference!$A$6:$A$13,0)),Raw_Data!T3122))</f>
        <v>0.3</v>
      </c>
      <c r="U3122" s="15">
        <f>Raw_Data!U3122</f>
        <v>3.58</v>
      </c>
      <c r="V3122" s="15">
        <f>Raw_Data!V3122</f>
        <v>47382</v>
      </c>
      <c r="W3122" s="15">
        <f>Raw_Data!W3122</f>
        <v>790189</v>
      </c>
      <c r="X3122" s="15">
        <f>Raw_Data!X3122</f>
        <v>169628</v>
      </c>
      <c r="Y3122" s="15">
        <f>Raw_Data!Y3122</f>
        <v>-620561</v>
      </c>
      <c r="Z3122" s="15">
        <f>Raw_Data!Z3122</f>
        <v>9280</v>
      </c>
      <c r="AA3122" s="15">
        <f>Raw_Data!AA3122</f>
        <v>0.38600000000000001</v>
      </c>
      <c r="AB3122" s="15">
        <f>Raw_Data!AB3122</f>
        <v>65.400000000000006</v>
      </c>
      <c r="AC3122" s="19" t="str">
        <f>IF(Raw_Data!G3122="","Yes","No")</f>
        <v>No</v>
      </c>
      <c r="AD3122" s="19" t="str">
        <f>IF(Raw_Data!L3122="","Yes","No")</f>
        <v>No</v>
      </c>
      <c r="AE3122" s="19" t="str">
        <f>IF(Raw_Data!T3122="","Imputed",IF(Raw_Data!T3122&gt;INDEX(Cleaning_Reference!$F$6:$F$13,MATCH(D3122,Cleaning_Reference!$A$6:$A$13,0)),"Capped","Original"))</f>
        <v>Original</v>
      </c>
      <c r="AF3122" s="21">
        <f t="shared" si="48"/>
        <v>3.58</v>
      </c>
    </row>
    <row r="3123" spans="1:32" ht="15" customHeight="1" x14ac:dyDescent="0.3">
      <c r="A3123" s="20" t="str">
        <f>Raw_Data!A3123</f>
        <v>SF13122</v>
      </c>
      <c r="B3123" s="15" t="str">
        <f>Raw_Data!B3123</f>
        <v>Karnataka</v>
      </c>
      <c r="C3123" s="15" t="str">
        <f>Raw_Data!C3123</f>
        <v>Guntur</v>
      </c>
      <c r="D3123" s="15" t="str">
        <f>Raw_Data!D3123</f>
        <v>Wheat</v>
      </c>
      <c r="E3123" s="15" t="str">
        <f>Raw_Data!E3123</f>
        <v>Rabi</v>
      </c>
      <c r="F3123" s="15">
        <f>Raw_Data!F3123</f>
        <v>13.62</v>
      </c>
      <c r="G3123" s="18">
        <f>IF(Raw_Data!G3123="",ROUND(AVERAGEIFS(Raw_Data!$G$2:$G$4001,Raw_Data!$E$2:$E$4001,E3123),1),Raw_Data!G3123)</f>
        <v>498.9</v>
      </c>
      <c r="H3123" s="15">
        <f>Raw_Data!H3123</f>
        <v>23.6</v>
      </c>
      <c r="I3123" s="15">
        <f>Raw_Data!I3123</f>
        <v>58.2</v>
      </c>
      <c r="J3123" s="15">
        <f>Raw_Data!J3123</f>
        <v>7.9</v>
      </c>
      <c r="K3123" s="15">
        <f>Raw_Data!K3123</f>
        <v>6.69</v>
      </c>
      <c r="L3123" s="18">
        <f>IF(Raw_Data!L3123="",ROUND(AVERAGEIFS(Raw_Data!$L$2:$L$4001,Raw_Data!$E$2:$E$4001,E3123),1),Raw_Data!L3123)</f>
        <v>25.9</v>
      </c>
      <c r="M3123" s="15">
        <f>Raw_Data!M3123</f>
        <v>123</v>
      </c>
      <c r="N3123" s="15">
        <f>Raw_Data!N3123</f>
        <v>65.8</v>
      </c>
      <c r="O3123" s="15">
        <f>Raw_Data!O3123</f>
        <v>118.1</v>
      </c>
      <c r="P3123" s="15" t="str">
        <f>Raw_Data!P3123</f>
        <v>Rainfed</v>
      </c>
      <c r="Q3123" s="15">
        <f>Raw_Data!Q3123</f>
        <v>178.4</v>
      </c>
      <c r="R3123" s="15">
        <f>Raw_Data!R3123</f>
        <v>5.16</v>
      </c>
      <c r="S3123" s="15">
        <f>Raw_Data!S3123</f>
        <v>0.95</v>
      </c>
      <c r="T3123" s="18">
        <f>IF(Raw_Data!T3123="",ROUND(AVERAGEIFS(Raw_Data!$T$2:$T$4001,Raw_Data!$E$2:$E$4001,E3123,Raw_Data!$D$2:$D$4001,D3123),2),IF(Raw_Data!T3123&gt;INDEX(Cleaning_Reference!$F$6:$F$13,MATCH(D3123,Cleaning_Reference!$A$6:$A$13,0)),INDEX(Cleaning_Reference!$F$6:$F$13,MATCH(D3123,Cleaning_Reference!$A$6:$A$13,0)),Raw_Data!T3123))</f>
        <v>2.58</v>
      </c>
      <c r="U3123" s="15">
        <f>Raw_Data!U3123</f>
        <v>35.14</v>
      </c>
      <c r="V3123" s="15">
        <f>Raw_Data!V3123</f>
        <v>19965</v>
      </c>
      <c r="W3123" s="15">
        <f>Raw_Data!W3123</f>
        <v>827462</v>
      </c>
      <c r="X3123" s="15">
        <f>Raw_Data!X3123</f>
        <v>701570</v>
      </c>
      <c r="Y3123" s="15">
        <f>Raw_Data!Y3123</f>
        <v>-125892</v>
      </c>
      <c r="Z3123" s="15">
        <f>Raw_Data!Z3123</f>
        <v>3936</v>
      </c>
      <c r="AA3123" s="15">
        <f>Raw_Data!AA3123</f>
        <v>8.9280000000000008</v>
      </c>
      <c r="AB3123" s="15">
        <f>Raw_Data!AB3123</f>
        <v>46.2</v>
      </c>
      <c r="AC3123" s="19" t="str">
        <f>IF(Raw_Data!G3123="","Yes","No")</f>
        <v>No</v>
      </c>
      <c r="AD3123" s="19" t="str">
        <f>IF(Raw_Data!L3123="","Yes","No")</f>
        <v>No</v>
      </c>
      <c r="AE3123" s="19" t="str">
        <f>IF(Raw_Data!T3123="","Imputed",IF(Raw_Data!T3123&gt;INDEX(Cleaning_Reference!$F$6:$F$13,MATCH(D3123,Cleaning_Reference!$A$6:$A$13,0)),"Capped","Original"))</f>
        <v>Original</v>
      </c>
      <c r="AF3123" s="21">
        <f t="shared" si="48"/>
        <v>35.14</v>
      </c>
    </row>
    <row r="3124" spans="1:32" ht="15" customHeight="1" x14ac:dyDescent="0.3">
      <c r="A3124" s="20" t="str">
        <f>Raw_Data!A3124</f>
        <v>SF13123</v>
      </c>
      <c r="B3124" s="15" t="str">
        <f>Raw_Data!B3124</f>
        <v>Telangana</v>
      </c>
      <c r="C3124" s="15" t="str">
        <f>Raw_Data!C3124</f>
        <v>Raichur</v>
      </c>
      <c r="D3124" s="15" t="str">
        <f>Raw_Data!D3124</f>
        <v>Pulses</v>
      </c>
      <c r="E3124" s="15" t="str">
        <f>Raw_Data!E3124</f>
        <v>Rabi</v>
      </c>
      <c r="F3124" s="15">
        <f>Raw_Data!F3124</f>
        <v>11.23</v>
      </c>
      <c r="G3124" s="18">
        <f>IF(Raw_Data!G3124="",ROUND(AVERAGEIFS(Raw_Data!$G$2:$G$4001,Raw_Data!$E$2:$E$4001,E3124),1),Raw_Data!G3124)</f>
        <v>209</v>
      </c>
      <c r="H3124" s="15">
        <f>Raw_Data!H3124</f>
        <v>23</v>
      </c>
      <c r="I3124" s="15">
        <f>Raw_Data!I3124</f>
        <v>63.5</v>
      </c>
      <c r="J3124" s="15">
        <f>Raw_Data!J3124</f>
        <v>7.2</v>
      </c>
      <c r="K3124" s="15">
        <f>Raw_Data!K3124</f>
        <v>7.23</v>
      </c>
      <c r="L3124" s="18">
        <f>IF(Raw_Data!L3124="",ROUND(AVERAGEIFS(Raw_Data!$L$2:$L$4001,Raw_Data!$E$2:$E$4001,E3124),1),Raw_Data!L3124)</f>
        <v>28.2</v>
      </c>
      <c r="M3124" s="15">
        <f>Raw_Data!M3124</f>
        <v>130.5</v>
      </c>
      <c r="N3124" s="15">
        <f>Raw_Data!N3124</f>
        <v>52</v>
      </c>
      <c r="O3124" s="15">
        <f>Raw_Data!O3124</f>
        <v>83.1</v>
      </c>
      <c r="P3124" s="15" t="str">
        <f>Raw_Data!P3124</f>
        <v>Flood</v>
      </c>
      <c r="Q3124" s="15">
        <f>Raw_Data!Q3124</f>
        <v>204.1</v>
      </c>
      <c r="R3124" s="15">
        <f>Raw_Data!R3124</f>
        <v>0.5</v>
      </c>
      <c r="S3124" s="15">
        <f>Raw_Data!S3124</f>
        <v>0.73</v>
      </c>
      <c r="T3124" s="18">
        <f>IF(Raw_Data!T3124="",ROUND(AVERAGEIFS(Raw_Data!$T$2:$T$4001,Raw_Data!$E$2:$E$4001,E3124,Raw_Data!$D$2:$D$4001,D3124),2),IF(Raw_Data!T3124&gt;INDEX(Cleaning_Reference!$F$6:$F$13,MATCH(D3124,Cleaning_Reference!$A$6:$A$13,0)),INDEX(Cleaning_Reference!$F$6:$F$13,MATCH(D3124,Cleaning_Reference!$A$6:$A$13,0)),Raw_Data!T3124))</f>
        <v>0.71</v>
      </c>
      <c r="U3124" s="15">
        <f>Raw_Data!U3124</f>
        <v>7.97</v>
      </c>
      <c r="V3124" s="15">
        <f>Raw_Data!V3124</f>
        <v>72257</v>
      </c>
      <c r="W3124" s="15">
        <f>Raw_Data!W3124</f>
        <v>692515</v>
      </c>
      <c r="X3124" s="15">
        <f>Raw_Data!X3124</f>
        <v>575888</v>
      </c>
      <c r="Y3124" s="15">
        <f>Raw_Data!Y3124</f>
        <v>-116627</v>
      </c>
      <c r="Z3124" s="15">
        <f>Raw_Data!Z3124</f>
        <v>5561</v>
      </c>
      <c r="AA3124" s="15">
        <f>Raw_Data!AA3124</f>
        <v>1.4330000000000001</v>
      </c>
      <c r="AB3124" s="15">
        <f>Raw_Data!AB3124</f>
        <v>49.5</v>
      </c>
      <c r="AC3124" s="19" t="str">
        <f>IF(Raw_Data!G3124="","Yes","No")</f>
        <v>No</v>
      </c>
      <c r="AD3124" s="19" t="str">
        <f>IF(Raw_Data!L3124="","Yes","No")</f>
        <v>No</v>
      </c>
      <c r="AE3124" s="19" t="str">
        <f>IF(Raw_Data!T3124="","Imputed",IF(Raw_Data!T3124&gt;INDEX(Cleaning_Reference!$F$6:$F$13,MATCH(D3124,Cleaning_Reference!$A$6:$A$13,0)),"Capped","Original"))</f>
        <v>Original</v>
      </c>
      <c r="AF3124" s="21">
        <f t="shared" si="48"/>
        <v>7.97</v>
      </c>
    </row>
    <row r="3125" spans="1:32" ht="15" customHeight="1" x14ac:dyDescent="0.3">
      <c r="A3125" s="20" t="str">
        <f>Raw_Data!A3125</f>
        <v>SF13124</v>
      </c>
      <c r="B3125" s="15" t="str">
        <f>Raw_Data!B3125</f>
        <v>Karnataka</v>
      </c>
      <c r="C3125" s="15" t="str">
        <f>Raw_Data!C3125</f>
        <v>Erode</v>
      </c>
      <c r="D3125" s="15" t="str">
        <f>Raw_Data!D3125</f>
        <v>Chilli</v>
      </c>
      <c r="E3125" s="15" t="str">
        <f>Raw_Data!E3125</f>
        <v>Kharif</v>
      </c>
      <c r="F3125" s="15">
        <f>Raw_Data!F3125</f>
        <v>14.02</v>
      </c>
      <c r="G3125" s="18">
        <f>IF(Raw_Data!G3125="",ROUND(AVERAGEIFS(Raw_Data!$G$2:$G$4001,Raw_Data!$E$2:$E$4001,E3125),1),Raw_Data!G3125)</f>
        <v>802.2</v>
      </c>
      <c r="H3125" s="15">
        <f>Raw_Data!H3125</f>
        <v>31.5</v>
      </c>
      <c r="I3125" s="15">
        <f>Raw_Data!I3125</f>
        <v>64.8</v>
      </c>
      <c r="J3125" s="15">
        <f>Raw_Data!J3125</f>
        <v>9.5</v>
      </c>
      <c r="K3125" s="15">
        <f>Raw_Data!K3125</f>
        <v>6.12</v>
      </c>
      <c r="L3125" s="18">
        <f>IF(Raw_Data!L3125="",ROUND(AVERAGEIFS(Raw_Data!$L$2:$L$4001,Raw_Data!$E$2:$E$4001,E3125),1),Raw_Data!L3125)</f>
        <v>21.1</v>
      </c>
      <c r="M3125" s="15">
        <f>Raw_Data!M3125</f>
        <v>70</v>
      </c>
      <c r="N3125" s="15">
        <f>Raw_Data!N3125</f>
        <v>56.2</v>
      </c>
      <c r="O3125" s="15">
        <f>Raw_Data!O3125</f>
        <v>107.2</v>
      </c>
      <c r="P3125" s="15" t="str">
        <f>Raw_Data!P3125</f>
        <v>Flood</v>
      </c>
      <c r="Q3125" s="15">
        <f>Raw_Data!Q3125</f>
        <v>249.3</v>
      </c>
      <c r="R3125" s="15">
        <f>Raw_Data!R3125</f>
        <v>4.45</v>
      </c>
      <c r="S3125" s="15">
        <f>Raw_Data!S3125</f>
        <v>0.73</v>
      </c>
      <c r="T3125" s="18">
        <f>IF(Raw_Data!T3125="",ROUND(AVERAGEIFS(Raw_Data!$T$2:$T$4001,Raw_Data!$E$2:$E$4001,E3125,Raw_Data!$D$2:$D$4001,D3125),2),IF(Raw_Data!T3125&gt;INDEX(Cleaning_Reference!$F$6:$F$13,MATCH(D3125,Cleaning_Reference!$A$6:$A$13,0)),INDEX(Cleaning_Reference!$F$6:$F$13,MATCH(D3125,Cleaning_Reference!$A$6:$A$13,0)),Raw_Data!T3125))</f>
        <v>1.52</v>
      </c>
      <c r="U3125" s="15">
        <f>Raw_Data!U3125</f>
        <v>21.31</v>
      </c>
      <c r="V3125" s="15">
        <f>Raw_Data!V3125</f>
        <v>94499</v>
      </c>
      <c r="W3125" s="15">
        <f>Raw_Data!W3125</f>
        <v>1077598</v>
      </c>
      <c r="X3125" s="15">
        <f>Raw_Data!X3125</f>
        <v>2013774</v>
      </c>
      <c r="Y3125" s="15">
        <f>Raw_Data!Y3125</f>
        <v>936176</v>
      </c>
      <c r="Z3125" s="15">
        <f>Raw_Data!Z3125</f>
        <v>11911</v>
      </c>
      <c r="AA3125" s="15">
        <f>Raw_Data!AA3125</f>
        <v>1.7889999999999999</v>
      </c>
      <c r="AB3125" s="15">
        <f>Raw_Data!AB3125</f>
        <v>58.6</v>
      </c>
      <c r="AC3125" s="19" t="str">
        <f>IF(Raw_Data!G3125="","Yes","No")</f>
        <v>No</v>
      </c>
      <c r="AD3125" s="19" t="str">
        <f>IF(Raw_Data!L3125="","Yes","No")</f>
        <v>No</v>
      </c>
      <c r="AE3125" s="19" t="str">
        <f>IF(Raw_Data!T3125="","Imputed",IF(Raw_Data!T3125&gt;INDEX(Cleaning_Reference!$F$6:$F$13,MATCH(D3125,Cleaning_Reference!$A$6:$A$13,0)),"Capped","Original"))</f>
        <v>Original</v>
      </c>
      <c r="AF3125" s="21">
        <f t="shared" si="48"/>
        <v>21.31</v>
      </c>
    </row>
    <row r="3126" spans="1:32" ht="15" customHeight="1" x14ac:dyDescent="0.3">
      <c r="A3126" s="20" t="str">
        <f>Raw_Data!A3126</f>
        <v>SF13125</v>
      </c>
      <c r="B3126" s="15" t="str">
        <f>Raw_Data!B3126</f>
        <v>Madhya Pradesh</v>
      </c>
      <c r="C3126" s="15" t="str">
        <f>Raw_Data!C3126</f>
        <v>Nashik</v>
      </c>
      <c r="D3126" s="15" t="str">
        <f>Raw_Data!D3126</f>
        <v>Groundnut</v>
      </c>
      <c r="E3126" s="15" t="str">
        <f>Raw_Data!E3126</f>
        <v>Rabi</v>
      </c>
      <c r="F3126" s="15">
        <f>Raw_Data!F3126</f>
        <v>4.01</v>
      </c>
      <c r="G3126" s="18">
        <f>IF(Raw_Data!G3126="",ROUND(AVERAGEIFS(Raw_Data!$G$2:$G$4001,Raw_Data!$E$2:$E$4001,E3126),1),Raw_Data!G3126)</f>
        <v>552.6</v>
      </c>
      <c r="H3126" s="15">
        <f>Raw_Data!H3126</f>
        <v>23</v>
      </c>
      <c r="I3126" s="15">
        <f>Raw_Data!I3126</f>
        <v>69.099999999999994</v>
      </c>
      <c r="J3126" s="15">
        <f>Raw_Data!J3126</f>
        <v>7.8</v>
      </c>
      <c r="K3126" s="15">
        <f>Raw_Data!K3126</f>
        <v>7.63</v>
      </c>
      <c r="L3126" s="18">
        <f>IF(Raw_Data!L3126="",ROUND(AVERAGEIFS(Raw_Data!$L$2:$L$4001,Raw_Data!$E$2:$E$4001,E3126),1),Raw_Data!L3126)</f>
        <v>35.299999999999997</v>
      </c>
      <c r="M3126" s="15">
        <f>Raw_Data!M3126</f>
        <v>220</v>
      </c>
      <c r="N3126" s="15">
        <f>Raw_Data!N3126</f>
        <v>71.400000000000006</v>
      </c>
      <c r="O3126" s="15">
        <f>Raw_Data!O3126</f>
        <v>30</v>
      </c>
      <c r="P3126" s="15" t="str">
        <f>Raw_Data!P3126</f>
        <v>Drip</v>
      </c>
      <c r="Q3126" s="15">
        <f>Raw_Data!Q3126</f>
        <v>203.2</v>
      </c>
      <c r="R3126" s="15">
        <f>Raw_Data!R3126</f>
        <v>6.78</v>
      </c>
      <c r="S3126" s="15">
        <f>Raw_Data!S3126</f>
        <v>0.92</v>
      </c>
      <c r="T3126" s="18">
        <f>IF(Raw_Data!T3126="",ROUND(AVERAGEIFS(Raw_Data!$T$2:$T$4001,Raw_Data!$E$2:$E$4001,E3126,Raw_Data!$D$2:$D$4001,D3126),2),IF(Raw_Data!T3126&gt;INDEX(Cleaning_Reference!$F$6:$F$13,MATCH(D3126,Cleaning_Reference!$A$6:$A$13,0)),INDEX(Cleaning_Reference!$F$6:$F$13,MATCH(D3126,Cleaning_Reference!$A$6:$A$13,0)),Raw_Data!T3126))</f>
        <v>0.86</v>
      </c>
      <c r="U3126" s="15">
        <f>Raw_Data!U3126</f>
        <v>3.45</v>
      </c>
      <c r="V3126" s="15">
        <f>Raw_Data!V3126</f>
        <v>58397</v>
      </c>
      <c r="W3126" s="15">
        <f>Raw_Data!W3126</f>
        <v>245286</v>
      </c>
      <c r="X3126" s="15">
        <f>Raw_Data!X3126</f>
        <v>201470</v>
      </c>
      <c r="Y3126" s="15">
        <f>Raw_Data!Y3126</f>
        <v>-43816</v>
      </c>
      <c r="Z3126" s="15">
        <f>Raw_Data!Z3126</f>
        <v>1549</v>
      </c>
      <c r="AA3126" s="15">
        <f>Raw_Data!AA3126</f>
        <v>2.2269999999999999</v>
      </c>
      <c r="AB3126" s="15">
        <f>Raw_Data!AB3126</f>
        <v>49.1</v>
      </c>
      <c r="AC3126" s="19" t="str">
        <f>IF(Raw_Data!G3126="","Yes","No")</f>
        <v>No</v>
      </c>
      <c r="AD3126" s="19" t="str">
        <f>IF(Raw_Data!L3126="","Yes","No")</f>
        <v>No</v>
      </c>
      <c r="AE3126" s="19" t="str">
        <f>IF(Raw_Data!T3126="","Imputed",IF(Raw_Data!T3126&gt;INDEX(Cleaning_Reference!$F$6:$F$13,MATCH(D3126,Cleaning_Reference!$A$6:$A$13,0)),"Capped","Original"))</f>
        <v>Original</v>
      </c>
      <c r="AF3126" s="21">
        <f t="shared" si="48"/>
        <v>3.45</v>
      </c>
    </row>
    <row r="3127" spans="1:32" ht="15" customHeight="1" x14ac:dyDescent="0.3">
      <c r="A3127" s="20" t="str">
        <f>Raw_Data!A3127</f>
        <v>SF13126</v>
      </c>
      <c r="B3127" s="15" t="str">
        <f>Raw_Data!B3127</f>
        <v>Andhra Pradesh</v>
      </c>
      <c r="C3127" s="15" t="str">
        <f>Raw_Data!C3127</f>
        <v>Rajkot</v>
      </c>
      <c r="D3127" s="15" t="str">
        <f>Raw_Data!D3127</f>
        <v>Sugarcane</v>
      </c>
      <c r="E3127" s="15" t="str">
        <f>Raw_Data!E3127</f>
        <v>Kharif</v>
      </c>
      <c r="F3127" s="15">
        <f>Raw_Data!F3127</f>
        <v>6.57</v>
      </c>
      <c r="G3127" s="18">
        <f>IF(Raw_Data!G3127="",ROUND(AVERAGEIFS(Raw_Data!$G$2:$G$4001,Raw_Data!$E$2:$E$4001,E3127),1),Raw_Data!G3127)</f>
        <v>562.1</v>
      </c>
      <c r="H3127" s="15">
        <f>Raw_Data!H3127</f>
        <v>28.7</v>
      </c>
      <c r="I3127" s="15">
        <f>Raw_Data!I3127</f>
        <v>70.599999999999994</v>
      </c>
      <c r="J3127" s="15">
        <f>Raw_Data!J3127</f>
        <v>6.2</v>
      </c>
      <c r="K3127" s="15">
        <f>Raw_Data!K3127</f>
        <v>6.74</v>
      </c>
      <c r="L3127" s="18">
        <f>IF(Raw_Data!L3127="",ROUND(AVERAGEIFS(Raw_Data!$L$2:$L$4001,Raw_Data!$E$2:$E$4001,E3127),1),Raw_Data!L3127)</f>
        <v>19.899999999999999</v>
      </c>
      <c r="M3127" s="15">
        <f>Raw_Data!M3127</f>
        <v>158.69999999999999</v>
      </c>
      <c r="N3127" s="15">
        <f>Raw_Data!N3127</f>
        <v>65.599999999999994</v>
      </c>
      <c r="O3127" s="15">
        <f>Raw_Data!O3127</f>
        <v>91.2</v>
      </c>
      <c r="P3127" s="15" t="str">
        <f>Raw_Data!P3127</f>
        <v>Rainfed</v>
      </c>
      <c r="Q3127" s="15">
        <f>Raw_Data!Q3127</f>
        <v>208.8</v>
      </c>
      <c r="R3127" s="15">
        <f>Raw_Data!R3127</f>
        <v>4.6900000000000004</v>
      </c>
      <c r="S3127" s="15">
        <f>Raw_Data!S3127</f>
        <v>0.77</v>
      </c>
      <c r="T3127" s="18">
        <f>IF(Raw_Data!T3127="",ROUND(AVERAGEIFS(Raw_Data!$T$2:$T$4001,Raw_Data!$E$2:$E$4001,E3127,Raw_Data!$D$2:$D$4001,D3127),2),IF(Raw_Data!T3127&gt;INDEX(Cleaning_Reference!$F$6:$F$13,MATCH(D3127,Cleaning_Reference!$A$6:$A$13,0)),INDEX(Cleaning_Reference!$F$6:$F$13,MATCH(D3127,Cleaning_Reference!$A$6:$A$13,0)),Raw_Data!T3127))</f>
        <v>65.989999999999995</v>
      </c>
      <c r="U3127" s="15">
        <f>Raw_Data!U3127</f>
        <v>433.55</v>
      </c>
      <c r="V3127" s="15">
        <f>Raw_Data!V3127</f>
        <v>3655</v>
      </c>
      <c r="W3127" s="15">
        <f>Raw_Data!W3127</f>
        <v>394370</v>
      </c>
      <c r="X3127" s="15">
        <f>Raw_Data!X3127</f>
        <v>1584625</v>
      </c>
      <c r="Y3127" s="15">
        <f>Raw_Data!Y3127</f>
        <v>1190255</v>
      </c>
      <c r="Z3127" s="15">
        <f>Raw_Data!Z3127</f>
        <v>7417</v>
      </c>
      <c r="AA3127" s="15">
        <f>Raw_Data!AA3127</f>
        <v>58.454000000000001</v>
      </c>
      <c r="AB3127" s="15">
        <f>Raw_Data!AB3127</f>
        <v>58.5</v>
      </c>
      <c r="AC3127" s="19" t="str">
        <f>IF(Raw_Data!G3127="","Yes","No")</f>
        <v>No</v>
      </c>
      <c r="AD3127" s="19" t="str">
        <f>IF(Raw_Data!L3127="","Yes","No")</f>
        <v>No</v>
      </c>
      <c r="AE3127" s="19" t="str">
        <f>IF(Raw_Data!T3127="","Imputed",IF(Raw_Data!T3127&gt;INDEX(Cleaning_Reference!$F$6:$F$13,MATCH(D3127,Cleaning_Reference!$A$6:$A$13,0)),"Capped","Original"))</f>
        <v>Original</v>
      </c>
      <c r="AF3127" s="21">
        <f t="shared" si="48"/>
        <v>433.55</v>
      </c>
    </row>
    <row r="3128" spans="1:32" ht="15" customHeight="1" x14ac:dyDescent="0.3">
      <c r="A3128" s="20" t="str">
        <f>Raw_Data!A3128</f>
        <v>SF13127</v>
      </c>
      <c r="B3128" s="15" t="str">
        <f>Raw_Data!B3128</f>
        <v>Gujarat</v>
      </c>
      <c r="C3128" s="15" t="str">
        <f>Raw_Data!C3128</f>
        <v>Ludhiana</v>
      </c>
      <c r="D3128" s="15" t="str">
        <f>Raw_Data!D3128</f>
        <v>Maize</v>
      </c>
      <c r="E3128" s="15" t="str">
        <f>Raw_Data!E3128</f>
        <v>Rabi</v>
      </c>
      <c r="F3128" s="15">
        <f>Raw_Data!F3128</f>
        <v>12.19</v>
      </c>
      <c r="G3128" s="18">
        <f>IF(Raw_Data!G3128="",ROUND(AVERAGEIFS(Raw_Data!$G$2:$G$4001,Raw_Data!$E$2:$E$4001,E3128),1),Raw_Data!G3128)</f>
        <v>413.7</v>
      </c>
      <c r="H3128" s="15">
        <f>Raw_Data!H3128</f>
        <v>20.7</v>
      </c>
      <c r="I3128" s="15">
        <f>Raw_Data!I3128</f>
        <v>67.7</v>
      </c>
      <c r="J3128" s="15">
        <f>Raw_Data!J3128</f>
        <v>8.1999999999999993</v>
      </c>
      <c r="K3128" s="15">
        <f>Raw_Data!K3128</f>
        <v>5.2</v>
      </c>
      <c r="L3128" s="18">
        <f>IF(Raw_Data!L3128="",ROUND(AVERAGEIFS(Raw_Data!$L$2:$L$4001,Raw_Data!$E$2:$E$4001,E3128),1),Raw_Data!L3128)</f>
        <v>10.9</v>
      </c>
      <c r="M3128" s="15">
        <f>Raw_Data!M3128</f>
        <v>137.5</v>
      </c>
      <c r="N3128" s="15">
        <f>Raw_Data!N3128</f>
        <v>69.8</v>
      </c>
      <c r="O3128" s="15">
        <f>Raw_Data!O3128</f>
        <v>110.7</v>
      </c>
      <c r="P3128" s="15" t="str">
        <f>Raw_Data!P3128</f>
        <v>Sprinkler</v>
      </c>
      <c r="Q3128" s="15">
        <f>Raw_Data!Q3128</f>
        <v>235.7</v>
      </c>
      <c r="R3128" s="15">
        <f>Raw_Data!R3128</f>
        <v>7.17</v>
      </c>
      <c r="S3128" s="15">
        <f>Raw_Data!S3128</f>
        <v>0.99</v>
      </c>
      <c r="T3128" s="18">
        <f>IF(Raw_Data!T3128="",ROUND(AVERAGEIFS(Raw_Data!$T$2:$T$4001,Raw_Data!$E$2:$E$4001,E3128,Raw_Data!$D$2:$D$4001,D3128),2),IF(Raw_Data!T3128&gt;INDEX(Cleaning_Reference!$F$6:$F$13,MATCH(D3128,Cleaning_Reference!$A$6:$A$13,0)),INDEX(Cleaning_Reference!$F$6:$F$13,MATCH(D3128,Cleaning_Reference!$A$6:$A$13,0)),Raw_Data!T3128))</f>
        <v>0.3</v>
      </c>
      <c r="U3128" s="15">
        <f>Raw_Data!U3128</f>
        <v>3.66</v>
      </c>
      <c r="V3128" s="15">
        <f>Raw_Data!V3128</f>
        <v>22111</v>
      </c>
      <c r="W3128" s="15">
        <f>Raw_Data!W3128</f>
        <v>849275</v>
      </c>
      <c r="X3128" s="15">
        <f>Raw_Data!X3128</f>
        <v>80926</v>
      </c>
      <c r="Y3128" s="15">
        <f>Raw_Data!Y3128</f>
        <v>-768349</v>
      </c>
      <c r="Z3128" s="15">
        <f>Raw_Data!Z3128</f>
        <v>7171</v>
      </c>
      <c r="AA3128" s="15">
        <f>Raw_Data!AA3128</f>
        <v>0.51</v>
      </c>
      <c r="AB3128" s="15">
        <f>Raw_Data!AB3128</f>
        <v>26.6</v>
      </c>
      <c r="AC3128" s="19" t="str">
        <f>IF(Raw_Data!G3128="","Yes","No")</f>
        <v>No</v>
      </c>
      <c r="AD3128" s="19" t="str">
        <f>IF(Raw_Data!L3128="","Yes","No")</f>
        <v>No</v>
      </c>
      <c r="AE3128" s="19" t="str">
        <f>IF(Raw_Data!T3128="","Imputed",IF(Raw_Data!T3128&gt;INDEX(Cleaning_Reference!$F$6:$F$13,MATCH(D3128,Cleaning_Reference!$A$6:$A$13,0)),"Capped","Original"))</f>
        <v>Original</v>
      </c>
      <c r="AF3128" s="21">
        <f t="shared" si="48"/>
        <v>3.66</v>
      </c>
    </row>
    <row r="3129" spans="1:32" ht="15" customHeight="1" x14ac:dyDescent="0.3">
      <c r="A3129" s="20" t="str">
        <f>Raw_Data!A3129</f>
        <v>SF13128</v>
      </c>
      <c r="B3129" s="15" t="str">
        <f>Raw_Data!B3129</f>
        <v>Gujarat</v>
      </c>
      <c r="C3129" s="15" t="str">
        <f>Raw_Data!C3129</f>
        <v>Krishna</v>
      </c>
      <c r="D3129" s="15" t="str">
        <f>Raw_Data!D3129</f>
        <v>Groundnut</v>
      </c>
      <c r="E3129" s="15" t="str">
        <f>Raw_Data!E3129</f>
        <v>Kharif</v>
      </c>
      <c r="F3129" s="15">
        <f>Raw_Data!F3129</f>
        <v>12.95</v>
      </c>
      <c r="G3129" s="18">
        <f>IF(Raw_Data!G3129="",ROUND(AVERAGEIFS(Raw_Data!$G$2:$G$4001,Raw_Data!$E$2:$E$4001,E3129),1),Raw_Data!G3129)</f>
        <v>832.6</v>
      </c>
      <c r="H3129" s="15">
        <f>Raw_Data!H3129</f>
        <v>33.1</v>
      </c>
      <c r="I3129" s="15">
        <f>Raw_Data!I3129</f>
        <v>87.8</v>
      </c>
      <c r="J3129" s="15">
        <f>Raw_Data!J3129</f>
        <v>7.8</v>
      </c>
      <c r="K3129" s="15">
        <f>Raw_Data!K3129</f>
        <v>6.87</v>
      </c>
      <c r="L3129" s="18">
        <f>IF(Raw_Data!L3129="",ROUND(AVERAGEIFS(Raw_Data!$L$2:$L$4001,Raw_Data!$E$2:$E$4001,E3129),1),Raw_Data!L3129)</f>
        <v>37</v>
      </c>
      <c r="M3129" s="15">
        <f>Raw_Data!M3129</f>
        <v>82.5</v>
      </c>
      <c r="N3129" s="15">
        <f>Raw_Data!N3129</f>
        <v>69.3</v>
      </c>
      <c r="O3129" s="15">
        <f>Raw_Data!O3129</f>
        <v>104.2</v>
      </c>
      <c r="P3129" s="15" t="str">
        <f>Raw_Data!P3129</f>
        <v>Rainfed</v>
      </c>
      <c r="Q3129" s="15">
        <f>Raw_Data!Q3129</f>
        <v>143.4</v>
      </c>
      <c r="R3129" s="15">
        <f>Raw_Data!R3129</f>
        <v>7.35</v>
      </c>
      <c r="S3129" s="15">
        <f>Raw_Data!S3129</f>
        <v>0.73</v>
      </c>
      <c r="T3129" s="18">
        <f>IF(Raw_Data!T3129="",ROUND(AVERAGEIFS(Raw_Data!$T$2:$T$4001,Raw_Data!$E$2:$E$4001,E3129,Raw_Data!$D$2:$D$4001,D3129),2),IF(Raw_Data!T3129&gt;INDEX(Cleaning_Reference!$F$6:$F$13,MATCH(D3129,Cleaning_Reference!$A$6:$A$13,0)),INDEX(Cleaning_Reference!$F$6:$F$13,MATCH(D3129,Cleaning_Reference!$A$6:$A$13,0)),Raw_Data!T3129))</f>
        <v>1.75</v>
      </c>
      <c r="U3129" s="15">
        <f>Raw_Data!U3129</f>
        <v>22.66</v>
      </c>
      <c r="V3129" s="15">
        <f>Raw_Data!V3129</f>
        <v>58765</v>
      </c>
      <c r="W3129" s="15">
        <f>Raw_Data!W3129</f>
        <v>874839</v>
      </c>
      <c r="X3129" s="15">
        <f>Raw_Data!X3129</f>
        <v>1331615</v>
      </c>
      <c r="Y3129" s="15">
        <f>Raw_Data!Y3129</f>
        <v>456776</v>
      </c>
      <c r="Z3129" s="15">
        <f>Raw_Data!Z3129</f>
        <v>3591</v>
      </c>
      <c r="AA3129" s="15">
        <f>Raw_Data!AA3129</f>
        <v>6.31</v>
      </c>
      <c r="AB3129" s="15">
        <f>Raw_Data!AB3129</f>
        <v>44.2</v>
      </c>
      <c r="AC3129" s="19" t="str">
        <f>IF(Raw_Data!G3129="","Yes","No")</f>
        <v>No</v>
      </c>
      <c r="AD3129" s="19" t="str">
        <f>IF(Raw_Data!L3129="","Yes","No")</f>
        <v>No</v>
      </c>
      <c r="AE3129" s="19" t="str">
        <f>IF(Raw_Data!T3129="","Imputed",IF(Raw_Data!T3129&gt;INDEX(Cleaning_Reference!$F$6:$F$13,MATCH(D3129,Cleaning_Reference!$A$6:$A$13,0)),"Capped","Original"))</f>
        <v>Original</v>
      </c>
      <c r="AF3129" s="21">
        <f t="shared" si="48"/>
        <v>22.66</v>
      </c>
    </row>
    <row r="3130" spans="1:32" ht="15" customHeight="1" x14ac:dyDescent="0.3">
      <c r="A3130" s="20" t="str">
        <f>Raw_Data!A3130</f>
        <v>SF13129</v>
      </c>
      <c r="B3130" s="15" t="str">
        <f>Raw_Data!B3130</f>
        <v>Tamil Nadu</v>
      </c>
      <c r="C3130" s="15" t="str">
        <f>Raw_Data!C3130</f>
        <v>Raichur</v>
      </c>
      <c r="D3130" s="15" t="str">
        <f>Raw_Data!D3130</f>
        <v>Rice</v>
      </c>
      <c r="E3130" s="15" t="str">
        <f>Raw_Data!E3130</f>
        <v>Kharif</v>
      </c>
      <c r="F3130" s="15">
        <f>Raw_Data!F3130</f>
        <v>1.71</v>
      </c>
      <c r="G3130" s="18">
        <f>IF(Raw_Data!G3130="",ROUND(AVERAGEIFS(Raw_Data!$G$2:$G$4001,Raw_Data!$E$2:$E$4001,E3130),1),Raw_Data!G3130)</f>
        <v>839.1</v>
      </c>
      <c r="H3130" s="15">
        <f>Raw_Data!H3130</f>
        <v>29</v>
      </c>
      <c r="I3130" s="15">
        <f>Raw_Data!I3130</f>
        <v>57.6</v>
      </c>
      <c r="J3130" s="15">
        <f>Raw_Data!J3130</f>
        <v>6.5</v>
      </c>
      <c r="K3130" s="15">
        <f>Raw_Data!K3130</f>
        <v>7.75</v>
      </c>
      <c r="L3130" s="18">
        <f>IF(Raw_Data!L3130="",ROUND(AVERAGEIFS(Raw_Data!$L$2:$L$4001,Raw_Data!$E$2:$E$4001,E3130),1),Raw_Data!L3130)</f>
        <v>35.5</v>
      </c>
      <c r="M3130" s="15">
        <f>Raw_Data!M3130</f>
        <v>100.2</v>
      </c>
      <c r="N3130" s="15">
        <f>Raw_Data!N3130</f>
        <v>81.099999999999994</v>
      </c>
      <c r="O3130" s="15">
        <f>Raw_Data!O3130</f>
        <v>86.2</v>
      </c>
      <c r="P3130" s="15" t="str">
        <f>Raw_Data!P3130</f>
        <v>Drip</v>
      </c>
      <c r="Q3130" s="15">
        <f>Raw_Data!Q3130</f>
        <v>179.4</v>
      </c>
      <c r="R3130" s="15">
        <f>Raw_Data!R3130</f>
        <v>6.57</v>
      </c>
      <c r="S3130" s="15">
        <f>Raw_Data!S3130</f>
        <v>0.84</v>
      </c>
      <c r="T3130" s="18">
        <f>IF(Raw_Data!T3130="",ROUND(AVERAGEIFS(Raw_Data!$T$2:$T$4001,Raw_Data!$E$2:$E$4001,E3130,Raw_Data!$D$2:$D$4001,D3130),2),IF(Raw_Data!T3130&gt;INDEX(Cleaning_Reference!$F$6:$F$13,MATCH(D3130,Cleaning_Reference!$A$6:$A$13,0)),INDEX(Cleaning_Reference!$F$6:$F$13,MATCH(D3130,Cleaning_Reference!$A$6:$A$13,0)),Raw_Data!T3130))</f>
        <v>1.32</v>
      </c>
      <c r="U3130" s="15">
        <f>Raw_Data!U3130</f>
        <v>2.2599999999999998</v>
      </c>
      <c r="V3130" s="15">
        <f>Raw_Data!V3130</f>
        <v>22624</v>
      </c>
      <c r="W3130" s="15">
        <f>Raw_Data!W3130</f>
        <v>123745</v>
      </c>
      <c r="X3130" s="15">
        <f>Raw_Data!X3130</f>
        <v>51130</v>
      </c>
      <c r="Y3130" s="15">
        <f>Raw_Data!Y3130</f>
        <v>-72615</v>
      </c>
      <c r="Z3130" s="15">
        <f>Raw_Data!Z3130</f>
        <v>2344</v>
      </c>
      <c r="AA3130" s="15">
        <f>Raw_Data!AA3130</f>
        <v>0.96399999999999997</v>
      </c>
      <c r="AB3130" s="15">
        <f>Raw_Data!AB3130</f>
        <v>42.9</v>
      </c>
      <c r="AC3130" s="19" t="str">
        <f>IF(Raw_Data!G3130="","Yes","No")</f>
        <v>No</v>
      </c>
      <c r="AD3130" s="19" t="str">
        <f>IF(Raw_Data!L3130="","Yes","No")</f>
        <v>No</v>
      </c>
      <c r="AE3130" s="19" t="str">
        <f>IF(Raw_Data!T3130="","Imputed",IF(Raw_Data!T3130&gt;INDEX(Cleaning_Reference!$F$6:$F$13,MATCH(D3130,Cleaning_Reference!$A$6:$A$13,0)),"Capped","Original"))</f>
        <v>Original</v>
      </c>
      <c r="AF3130" s="21">
        <f t="shared" si="48"/>
        <v>2.2599999999999998</v>
      </c>
    </row>
    <row r="3131" spans="1:32" ht="15" customHeight="1" x14ac:dyDescent="0.3">
      <c r="A3131" s="20" t="str">
        <f>Raw_Data!A3131</f>
        <v>SF13130</v>
      </c>
      <c r="B3131" s="15" t="str">
        <f>Raw_Data!B3131</f>
        <v>Telangana</v>
      </c>
      <c r="C3131" s="15" t="str">
        <f>Raw_Data!C3131</f>
        <v>Erode</v>
      </c>
      <c r="D3131" s="15" t="str">
        <f>Raw_Data!D3131</f>
        <v>Chilli</v>
      </c>
      <c r="E3131" s="15" t="str">
        <f>Raw_Data!E3131</f>
        <v>Kharif</v>
      </c>
      <c r="F3131" s="15">
        <f>Raw_Data!F3131</f>
        <v>1.26</v>
      </c>
      <c r="G3131" s="18">
        <f>IF(Raw_Data!G3131="",ROUND(AVERAGEIFS(Raw_Data!$G$2:$G$4001,Raw_Data!$E$2:$E$4001,E3131),1),Raw_Data!G3131)</f>
        <v>810.3</v>
      </c>
      <c r="H3131" s="15">
        <f>Raw_Data!H3131</f>
        <v>26.2</v>
      </c>
      <c r="I3131" s="15">
        <f>Raw_Data!I3131</f>
        <v>61.9</v>
      </c>
      <c r="J3131" s="15">
        <f>Raw_Data!J3131</f>
        <v>7.5</v>
      </c>
      <c r="K3131" s="15">
        <f>Raw_Data!K3131</f>
        <v>6.54</v>
      </c>
      <c r="L3131" s="18">
        <f>IF(Raw_Data!L3131="",ROUND(AVERAGEIFS(Raw_Data!$L$2:$L$4001,Raw_Data!$E$2:$E$4001,E3131),1),Raw_Data!L3131)</f>
        <v>30.4</v>
      </c>
      <c r="M3131" s="15">
        <f>Raw_Data!M3131</f>
        <v>113.3</v>
      </c>
      <c r="N3131" s="15">
        <f>Raw_Data!N3131</f>
        <v>70.8</v>
      </c>
      <c r="O3131" s="15">
        <f>Raw_Data!O3131</f>
        <v>126.5</v>
      </c>
      <c r="P3131" s="15" t="str">
        <f>Raw_Data!P3131</f>
        <v>Sprinkler</v>
      </c>
      <c r="Q3131" s="15">
        <f>Raw_Data!Q3131</f>
        <v>249.3</v>
      </c>
      <c r="R3131" s="15">
        <f>Raw_Data!R3131</f>
        <v>9.07</v>
      </c>
      <c r="S3131" s="15">
        <f>Raw_Data!S3131</f>
        <v>0.84</v>
      </c>
      <c r="T3131" s="18">
        <f>IF(Raw_Data!T3131="",ROUND(AVERAGEIFS(Raw_Data!$T$2:$T$4001,Raw_Data!$E$2:$E$4001,E3131,Raw_Data!$D$2:$D$4001,D3131),2),IF(Raw_Data!T3131&gt;INDEX(Cleaning_Reference!$F$6:$F$13,MATCH(D3131,Cleaning_Reference!$A$6:$A$13,0)),INDEX(Cleaning_Reference!$F$6:$F$13,MATCH(D3131,Cleaning_Reference!$A$6:$A$13,0)),Raw_Data!T3131))</f>
        <v>2.73</v>
      </c>
      <c r="U3131" s="15">
        <f>Raw_Data!U3131</f>
        <v>3.44</v>
      </c>
      <c r="V3131" s="15">
        <f>Raw_Data!V3131</f>
        <v>111482</v>
      </c>
      <c r="W3131" s="15">
        <f>Raw_Data!W3131</f>
        <v>98404</v>
      </c>
      <c r="X3131" s="15">
        <f>Raw_Data!X3131</f>
        <v>383498</v>
      </c>
      <c r="Y3131" s="15">
        <f>Raw_Data!Y3131</f>
        <v>285094</v>
      </c>
      <c r="Z3131" s="15">
        <f>Raw_Data!Z3131</f>
        <v>796</v>
      </c>
      <c r="AA3131" s="15">
        <f>Raw_Data!AA3131</f>
        <v>4.3220000000000001</v>
      </c>
      <c r="AB3131" s="15">
        <f>Raw_Data!AB3131</f>
        <v>44.6</v>
      </c>
      <c r="AC3131" s="19" t="str">
        <f>IF(Raw_Data!G3131="","Yes","No")</f>
        <v>No</v>
      </c>
      <c r="AD3131" s="19" t="str">
        <f>IF(Raw_Data!L3131="","Yes","No")</f>
        <v>No</v>
      </c>
      <c r="AE3131" s="19" t="str">
        <f>IF(Raw_Data!T3131="","Imputed",IF(Raw_Data!T3131&gt;INDEX(Cleaning_Reference!$F$6:$F$13,MATCH(D3131,Cleaning_Reference!$A$6:$A$13,0)),"Capped","Original"))</f>
        <v>Original</v>
      </c>
      <c r="AF3131" s="21">
        <f t="shared" si="48"/>
        <v>3.44</v>
      </c>
    </row>
    <row r="3132" spans="1:32" ht="15" customHeight="1" x14ac:dyDescent="0.3">
      <c r="A3132" s="20" t="str">
        <f>Raw_Data!A3132</f>
        <v>SF13131</v>
      </c>
      <c r="B3132" s="15" t="str">
        <f>Raw_Data!B3132</f>
        <v>Punjab</v>
      </c>
      <c r="C3132" s="15" t="str">
        <f>Raw_Data!C3132</f>
        <v>Ludhiana</v>
      </c>
      <c r="D3132" s="15" t="str">
        <f>Raw_Data!D3132</f>
        <v>Groundnut</v>
      </c>
      <c r="E3132" s="15" t="str">
        <f>Raw_Data!E3132</f>
        <v>Rabi</v>
      </c>
      <c r="F3132" s="15">
        <f>Raw_Data!F3132</f>
        <v>13.05</v>
      </c>
      <c r="G3132" s="18">
        <f>IF(Raw_Data!G3132="",ROUND(AVERAGEIFS(Raw_Data!$G$2:$G$4001,Raw_Data!$E$2:$E$4001,E3132),1),Raw_Data!G3132)</f>
        <v>214.9</v>
      </c>
      <c r="H3132" s="15">
        <f>Raw_Data!H3132</f>
        <v>26.1</v>
      </c>
      <c r="I3132" s="15">
        <f>Raw_Data!I3132</f>
        <v>58.9</v>
      </c>
      <c r="J3132" s="15">
        <f>Raw_Data!J3132</f>
        <v>8.3000000000000007</v>
      </c>
      <c r="K3132" s="15">
        <f>Raw_Data!K3132</f>
        <v>7.6</v>
      </c>
      <c r="L3132" s="18">
        <f>IF(Raw_Data!L3132="",ROUND(AVERAGEIFS(Raw_Data!$L$2:$L$4001,Raw_Data!$E$2:$E$4001,E3132),1),Raw_Data!L3132)</f>
        <v>16.7</v>
      </c>
      <c r="M3132" s="15">
        <f>Raw_Data!M3132</f>
        <v>113.1</v>
      </c>
      <c r="N3132" s="15">
        <f>Raw_Data!N3132</f>
        <v>58.5</v>
      </c>
      <c r="O3132" s="15">
        <f>Raw_Data!O3132</f>
        <v>86.1</v>
      </c>
      <c r="P3132" s="15" t="str">
        <f>Raw_Data!P3132</f>
        <v>Flood</v>
      </c>
      <c r="Q3132" s="15">
        <f>Raw_Data!Q3132</f>
        <v>169.6</v>
      </c>
      <c r="R3132" s="15">
        <f>Raw_Data!R3132</f>
        <v>7.78</v>
      </c>
      <c r="S3132" s="15">
        <f>Raw_Data!S3132</f>
        <v>0.76</v>
      </c>
      <c r="T3132" s="18">
        <f>IF(Raw_Data!T3132="",ROUND(AVERAGEIFS(Raw_Data!$T$2:$T$4001,Raw_Data!$E$2:$E$4001,E3132,Raw_Data!$D$2:$D$4001,D3132),2),IF(Raw_Data!T3132&gt;INDEX(Cleaning_Reference!$F$6:$F$13,MATCH(D3132,Cleaning_Reference!$A$6:$A$13,0)),INDEX(Cleaning_Reference!$F$6:$F$13,MATCH(D3132,Cleaning_Reference!$A$6:$A$13,0)),Raw_Data!T3132))</f>
        <v>0.68</v>
      </c>
      <c r="U3132" s="15">
        <f>Raw_Data!U3132</f>
        <v>8.8699999999999992</v>
      </c>
      <c r="V3132" s="15">
        <f>Raw_Data!V3132</f>
        <v>56528</v>
      </c>
      <c r="W3132" s="15">
        <f>Raw_Data!W3132</f>
        <v>888155</v>
      </c>
      <c r="X3132" s="15">
        <f>Raw_Data!X3132</f>
        <v>501403</v>
      </c>
      <c r="Y3132" s="15">
        <f>Raw_Data!Y3132</f>
        <v>-386752</v>
      </c>
      <c r="Z3132" s="15">
        <f>Raw_Data!Z3132</f>
        <v>7859</v>
      </c>
      <c r="AA3132" s="15">
        <f>Raw_Data!AA3132</f>
        <v>1.129</v>
      </c>
      <c r="AB3132" s="15">
        <f>Raw_Data!AB3132</f>
        <v>36.9</v>
      </c>
      <c r="AC3132" s="19" t="str">
        <f>IF(Raw_Data!G3132="","Yes","No")</f>
        <v>No</v>
      </c>
      <c r="AD3132" s="19" t="str">
        <f>IF(Raw_Data!L3132="","Yes","No")</f>
        <v>No</v>
      </c>
      <c r="AE3132" s="19" t="str">
        <f>IF(Raw_Data!T3132="","Imputed",IF(Raw_Data!T3132&gt;INDEX(Cleaning_Reference!$F$6:$F$13,MATCH(D3132,Cleaning_Reference!$A$6:$A$13,0)),"Capped","Original"))</f>
        <v>Original</v>
      </c>
      <c r="AF3132" s="21">
        <f t="shared" si="48"/>
        <v>8.8699999999999992</v>
      </c>
    </row>
    <row r="3133" spans="1:32" ht="15" customHeight="1" x14ac:dyDescent="0.3">
      <c r="A3133" s="20" t="str">
        <f>Raw_Data!A3133</f>
        <v>SF13132</v>
      </c>
      <c r="B3133" s="15" t="str">
        <f>Raw_Data!B3133</f>
        <v>Madhya Pradesh</v>
      </c>
      <c r="C3133" s="15" t="str">
        <f>Raw_Data!C3133</f>
        <v>Krishna</v>
      </c>
      <c r="D3133" s="15" t="str">
        <f>Raw_Data!D3133</f>
        <v>Groundnut</v>
      </c>
      <c r="E3133" s="15" t="str">
        <f>Raw_Data!E3133</f>
        <v>Rabi</v>
      </c>
      <c r="F3133" s="15">
        <f>Raw_Data!F3133</f>
        <v>11.99</v>
      </c>
      <c r="G3133" s="18">
        <f>IF(Raw_Data!G3133="",ROUND(AVERAGEIFS(Raw_Data!$G$2:$G$4001,Raw_Data!$E$2:$E$4001,E3133),1),Raw_Data!G3133)</f>
        <v>364.7</v>
      </c>
      <c r="H3133" s="15">
        <f>Raw_Data!H3133</f>
        <v>20.7</v>
      </c>
      <c r="I3133" s="15">
        <f>Raw_Data!I3133</f>
        <v>58.5</v>
      </c>
      <c r="J3133" s="15">
        <f>Raw_Data!J3133</f>
        <v>8</v>
      </c>
      <c r="K3133" s="15">
        <f>Raw_Data!K3133</f>
        <v>6.61</v>
      </c>
      <c r="L3133" s="18">
        <f>IF(Raw_Data!L3133="",ROUND(AVERAGEIFS(Raw_Data!$L$2:$L$4001,Raw_Data!$E$2:$E$4001,E3133),1),Raw_Data!L3133)</f>
        <v>22.2</v>
      </c>
      <c r="M3133" s="15">
        <f>Raw_Data!M3133</f>
        <v>133.69999999999999</v>
      </c>
      <c r="N3133" s="15">
        <f>Raw_Data!N3133</f>
        <v>38.799999999999997</v>
      </c>
      <c r="O3133" s="15">
        <f>Raw_Data!O3133</f>
        <v>91.1</v>
      </c>
      <c r="P3133" s="15" t="str">
        <f>Raw_Data!P3133</f>
        <v>Rainfed</v>
      </c>
      <c r="Q3133" s="15">
        <f>Raw_Data!Q3133</f>
        <v>145.6</v>
      </c>
      <c r="R3133" s="15">
        <f>Raw_Data!R3133</f>
        <v>6.64</v>
      </c>
      <c r="S3133" s="15">
        <f>Raw_Data!S3133</f>
        <v>0.77</v>
      </c>
      <c r="T3133" s="18">
        <f>IF(Raw_Data!T3133="",ROUND(AVERAGEIFS(Raw_Data!$T$2:$T$4001,Raw_Data!$E$2:$E$4001,E3133,Raw_Data!$D$2:$D$4001,D3133),2),IF(Raw_Data!T3133&gt;INDEX(Cleaning_Reference!$F$6:$F$13,MATCH(D3133,Cleaning_Reference!$A$6:$A$13,0)),INDEX(Cleaning_Reference!$F$6:$F$13,MATCH(D3133,Cleaning_Reference!$A$6:$A$13,0)),Raw_Data!T3133))</f>
        <v>1.54</v>
      </c>
      <c r="U3133" s="15">
        <f>Raw_Data!U3133</f>
        <v>18.46</v>
      </c>
      <c r="V3133" s="15">
        <f>Raw_Data!V3133</f>
        <v>53746</v>
      </c>
      <c r="W3133" s="15">
        <f>Raw_Data!W3133</f>
        <v>767083</v>
      </c>
      <c r="X3133" s="15">
        <f>Raw_Data!X3133</f>
        <v>992151</v>
      </c>
      <c r="Y3133" s="15">
        <f>Raw_Data!Y3133</f>
        <v>225068</v>
      </c>
      <c r="Z3133" s="15">
        <f>Raw_Data!Z3133</f>
        <v>2944</v>
      </c>
      <c r="AA3133" s="15">
        <f>Raw_Data!AA3133</f>
        <v>6.27</v>
      </c>
      <c r="AB3133" s="15">
        <f>Raw_Data!AB3133</f>
        <v>45.9</v>
      </c>
      <c r="AC3133" s="19" t="str">
        <f>IF(Raw_Data!G3133="","Yes","No")</f>
        <v>No</v>
      </c>
      <c r="AD3133" s="19" t="str">
        <f>IF(Raw_Data!L3133="","Yes","No")</f>
        <v>No</v>
      </c>
      <c r="AE3133" s="19" t="str">
        <f>IF(Raw_Data!T3133="","Imputed",IF(Raw_Data!T3133&gt;INDEX(Cleaning_Reference!$F$6:$F$13,MATCH(D3133,Cleaning_Reference!$A$6:$A$13,0)),"Capped","Original"))</f>
        <v>Original</v>
      </c>
      <c r="AF3133" s="21">
        <f t="shared" si="48"/>
        <v>18.46</v>
      </c>
    </row>
    <row r="3134" spans="1:32" ht="15" customHeight="1" x14ac:dyDescent="0.3">
      <c r="A3134" s="20" t="str">
        <f>Raw_Data!A3134</f>
        <v>SF13133</v>
      </c>
      <c r="B3134" s="15" t="str">
        <f>Raw_Data!B3134</f>
        <v>Telangana</v>
      </c>
      <c r="C3134" s="15" t="str">
        <f>Raw_Data!C3134</f>
        <v>Erode</v>
      </c>
      <c r="D3134" s="15" t="str">
        <f>Raw_Data!D3134</f>
        <v>Groundnut</v>
      </c>
      <c r="E3134" s="15" t="str">
        <f>Raw_Data!E3134</f>
        <v>Kharif</v>
      </c>
      <c r="F3134" s="15">
        <f>Raw_Data!F3134</f>
        <v>9.86</v>
      </c>
      <c r="G3134" s="18">
        <f>IF(Raw_Data!G3134="",ROUND(AVERAGEIFS(Raw_Data!$G$2:$G$4001,Raw_Data!$E$2:$E$4001,E3134),1),Raw_Data!G3134)</f>
        <v>763.2</v>
      </c>
      <c r="H3134" s="15">
        <f>Raw_Data!H3134</f>
        <v>24.3</v>
      </c>
      <c r="I3134" s="15">
        <f>Raw_Data!I3134</f>
        <v>88.2</v>
      </c>
      <c r="J3134" s="15">
        <f>Raw_Data!J3134</f>
        <v>6.4</v>
      </c>
      <c r="K3134" s="15">
        <f>Raw_Data!K3134</f>
        <v>6.63</v>
      </c>
      <c r="L3134" s="18">
        <f>IF(Raw_Data!L3134="",ROUND(AVERAGEIFS(Raw_Data!$L$2:$L$4001,Raw_Data!$E$2:$E$4001,E3134),1),Raw_Data!L3134)</f>
        <v>37</v>
      </c>
      <c r="M3134" s="15">
        <f>Raw_Data!M3134</f>
        <v>80</v>
      </c>
      <c r="N3134" s="15">
        <f>Raw_Data!N3134</f>
        <v>43</v>
      </c>
      <c r="O3134" s="15">
        <f>Raw_Data!O3134</f>
        <v>101.7</v>
      </c>
      <c r="P3134" s="15" t="str">
        <f>Raw_Data!P3134</f>
        <v>Rainfed</v>
      </c>
      <c r="Q3134" s="15">
        <f>Raw_Data!Q3134</f>
        <v>104.6</v>
      </c>
      <c r="R3134" s="15">
        <f>Raw_Data!R3134</f>
        <v>8.49</v>
      </c>
      <c r="S3134" s="15">
        <f>Raw_Data!S3134</f>
        <v>1</v>
      </c>
      <c r="T3134" s="18">
        <f>IF(Raw_Data!T3134="",ROUND(AVERAGEIFS(Raw_Data!$T$2:$T$4001,Raw_Data!$E$2:$E$4001,E3134,Raw_Data!$D$2:$D$4001,D3134),2),IF(Raw_Data!T3134&gt;INDEX(Cleaning_Reference!$F$6:$F$13,MATCH(D3134,Cleaning_Reference!$A$6:$A$13,0)),INDEX(Cleaning_Reference!$F$6:$F$13,MATCH(D3134,Cleaning_Reference!$A$6:$A$13,0)),Raw_Data!T3134))</f>
        <v>1.91</v>
      </c>
      <c r="U3134" s="15">
        <f>Raw_Data!U3134</f>
        <v>18.829999999999998</v>
      </c>
      <c r="V3134" s="15">
        <f>Raw_Data!V3134</f>
        <v>56662</v>
      </c>
      <c r="W3134" s="15">
        <f>Raw_Data!W3134</f>
        <v>556152</v>
      </c>
      <c r="X3134" s="15">
        <f>Raw_Data!X3134</f>
        <v>1066945</v>
      </c>
      <c r="Y3134" s="15">
        <f>Raw_Data!Y3134</f>
        <v>510793</v>
      </c>
      <c r="Z3134" s="15">
        <f>Raw_Data!Z3134</f>
        <v>3128</v>
      </c>
      <c r="AA3134" s="15">
        <f>Raw_Data!AA3134</f>
        <v>6.02</v>
      </c>
      <c r="AB3134" s="15">
        <f>Raw_Data!AB3134</f>
        <v>50.3</v>
      </c>
      <c r="AC3134" s="19" t="str">
        <f>IF(Raw_Data!G3134="","Yes","No")</f>
        <v>No</v>
      </c>
      <c r="AD3134" s="19" t="str">
        <f>IF(Raw_Data!L3134="","Yes","No")</f>
        <v>No</v>
      </c>
      <c r="AE3134" s="19" t="str">
        <f>IF(Raw_Data!T3134="","Imputed",IF(Raw_Data!T3134&gt;INDEX(Cleaning_Reference!$F$6:$F$13,MATCH(D3134,Cleaning_Reference!$A$6:$A$13,0)),"Capped","Original"))</f>
        <v>Original</v>
      </c>
      <c r="AF3134" s="21">
        <f t="shared" si="48"/>
        <v>18.829999999999998</v>
      </c>
    </row>
    <row r="3135" spans="1:32" ht="15" customHeight="1" x14ac:dyDescent="0.3">
      <c r="A3135" s="20" t="str">
        <f>Raw_Data!A3135</f>
        <v>SF13134</v>
      </c>
      <c r="B3135" s="15" t="str">
        <f>Raw_Data!B3135</f>
        <v>Gujarat</v>
      </c>
      <c r="C3135" s="15" t="str">
        <f>Raw_Data!C3135</f>
        <v>Krishna</v>
      </c>
      <c r="D3135" s="15" t="str">
        <f>Raw_Data!D3135</f>
        <v>Maize</v>
      </c>
      <c r="E3135" s="15" t="str">
        <f>Raw_Data!E3135</f>
        <v>Zaid</v>
      </c>
      <c r="F3135" s="15">
        <f>Raw_Data!F3135</f>
        <v>14.25</v>
      </c>
      <c r="G3135" s="18">
        <f>IF(Raw_Data!G3135="",ROUND(AVERAGEIFS(Raw_Data!$G$2:$G$4001,Raw_Data!$E$2:$E$4001,E3135),1),Raw_Data!G3135)</f>
        <v>177.9</v>
      </c>
      <c r="H3135" s="15">
        <f>Raw_Data!H3135</f>
        <v>28.3</v>
      </c>
      <c r="I3135" s="15">
        <f>Raw_Data!I3135</f>
        <v>63.4</v>
      </c>
      <c r="J3135" s="15">
        <f>Raw_Data!J3135</f>
        <v>8.6</v>
      </c>
      <c r="K3135" s="15">
        <f>Raw_Data!K3135</f>
        <v>6.86</v>
      </c>
      <c r="L3135" s="18">
        <f>IF(Raw_Data!L3135="",ROUND(AVERAGEIFS(Raw_Data!$L$2:$L$4001,Raw_Data!$E$2:$E$4001,E3135),1),Raw_Data!L3135)</f>
        <v>21.1</v>
      </c>
      <c r="M3135" s="15">
        <f>Raw_Data!M3135</f>
        <v>148.5</v>
      </c>
      <c r="N3135" s="15">
        <f>Raw_Data!N3135</f>
        <v>41.8</v>
      </c>
      <c r="O3135" s="15">
        <f>Raw_Data!O3135</f>
        <v>138.4</v>
      </c>
      <c r="P3135" s="15" t="str">
        <f>Raw_Data!P3135</f>
        <v>Sprinkler</v>
      </c>
      <c r="Q3135" s="15">
        <f>Raw_Data!Q3135</f>
        <v>188.1</v>
      </c>
      <c r="R3135" s="15">
        <f>Raw_Data!R3135</f>
        <v>6.54</v>
      </c>
      <c r="S3135" s="15">
        <f>Raw_Data!S3135</f>
        <v>0.68</v>
      </c>
      <c r="T3135" s="18">
        <f>IF(Raw_Data!T3135="",ROUND(AVERAGEIFS(Raw_Data!$T$2:$T$4001,Raw_Data!$E$2:$E$4001,E3135,Raw_Data!$D$2:$D$4001,D3135),2),IF(Raw_Data!T3135&gt;INDEX(Cleaning_Reference!$F$6:$F$13,MATCH(D3135,Cleaning_Reference!$A$6:$A$13,0)),INDEX(Cleaning_Reference!$F$6:$F$13,MATCH(D3135,Cleaning_Reference!$A$6:$A$13,0)),Raw_Data!T3135))</f>
        <v>2.5499999999999998</v>
      </c>
      <c r="U3135" s="15">
        <f>Raw_Data!U3135</f>
        <v>36.340000000000003</v>
      </c>
      <c r="V3135" s="15">
        <f>Raw_Data!V3135</f>
        <v>21049</v>
      </c>
      <c r="W3135" s="15">
        <f>Raw_Data!W3135</f>
        <v>1034491</v>
      </c>
      <c r="X3135" s="15">
        <f>Raw_Data!X3135</f>
        <v>764921</v>
      </c>
      <c r="Y3135" s="15">
        <f>Raw_Data!Y3135</f>
        <v>-269570</v>
      </c>
      <c r="Z3135" s="15">
        <f>Raw_Data!Z3135</f>
        <v>7680</v>
      </c>
      <c r="AA3135" s="15">
        <f>Raw_Data!AA3135</f>
        <v>4.7320000000000002</v>
      </c>
      <c r="AB3135" s="15">
        <f>Raw_Data!AB3135</f>
        <v>37.1</v>
      </c>
      <c r="AC3135" s="19" t="str">
        <f>IF(Raw_Data!G3135="","Yes","No")</f>
        <v>No</v>
      </c>
      <c r="AD3135" s="19" t="str">
        <f>IF(Raw_Data!L3135="","Yes","No")</f>
        <v>No</v>
      </c>
      <c r="AE3135" s="19" t="str">
        <f>IF(Raw_Data!T3135="","Imputed",IF(Raw_Data!T3135&gt;INDEX(Cleaning_Reference!$F$6:$F$13,MATCH(D3135,Cleaning_Reference!$A$6:$A$13,0)),"Capped","Original"))</f>
        <v>Original</v>
      </c>
      <c r="AF3135" s="21">
        <f t="shared" si="48"/>
        <v>36.340000000000003</v>
      </c>
    </row>
    <row r="3136" spans="1:32" ht="15" customHeight="1" x14ac:dyDescent="0.3">
      <c r="A3136" s="20" t="str">
        <f>Raw_Data!A3136</f>
        <v>SF13135</v>
      </c>
      <c r="B3136" s="15" t="str">
        <f>Raw_Data!B3136</f>
        <v>Tamil Nadu</v>
      </c>
      <c r="C3136" s="15" t="str">
        <f>Raw_Data!C3136</f>
        <v>Nalgonda</v>
      </c>
      <c r="D3136" s="15" t="str">
        <f>Raw_Data!D3136</f>
        <v>Rice</v>
      </c>
      <c r="E3136" s="15" t="str">
        <f>Raw_Data!E3136</f>
        <v>Rabi</v>
      </c>
      <c r="F3136" s="15">
        <f>Raw_Data!F3136</f>
        <v>7.64</v>
      </c>
      <c r="G3136" s="18">
        <f>IF(Raw_Data!G3136="",ROUND(AVERAGEIFS(Raw_Data!$G$2:$G$4001,Raw_Data!$E$2:$E$4001,E3136),1),Raw_Data!G3136)</f>
        <v>674.7</v>
      </c>
      <c r="H3136" s="15">
        <f>Raw_Data!H3136</f>
        <v>27.6</v>
      </c>
      <c r="I3136" s="15">
        <f>Raw_Data!I3136</f>
        <v>56.1</v>
      </c>
      <c r="J3136" s="15">
        <f>Raw_Data!J3136</f>
        <v>6.1</v>
      </c>
      <c r="K3136" s="15">
        <f>Raw_Data!K3136</f>
        <v>6.41</v>
      </c>
      <c r="L3136" s="18">
        <f>IF(Raw_Data!L3136="",ROUND(AVERAGEIFS(Raw_Data!$L$2:$L$4001,Raw_Data!$E$2:$E$4001,E3136),1),Raw_Data!L3136)</f>
        <v>22.5</v>
      </c>
      <c r="M3136" s="15">
        <f>Raw_Data!M3136</f>
        <v>150.69999999999999</v>
      </c>
      <c r="N3136" s="15">
        <f>Raw_Data!N3136</f>
        <v>68.900000000000006</v>
      </c>
      <c r="O3136" s="15">
        <f>Raw_Data!O3136</f>
        <v>138.6</v>
      </c>
      <c r="P3136" s="15" t="str">
        <f>Raw_Data!P3136</f>
        <v>Flood</v>
      </c>
      <c r="Q3136" s="15">
        <f>Raw_Data!Q3136</f>
        <v>188.8</v>
      </c>
      <c r="R3136" s="15">
        <f>Raw_Data!R3136</f>
        <v>3.97</v>
      </c>
      <c r="S3136" s="15">
        <f>Raw_Data!S3136</f>
        <v>0.95</v>
      </c>
      <c r="T3136" s="18">
        <f>IF(Raw_Data!T3136="",ROUND(AVERAGEIFS(Raw_Data!$T$2:$T$4001,Raw_Data!$E$2:$E$4001,E3136,Raw_Data!$D$2:$D$4001,D3136),2),IF(Raw_Data!T3136&gt;INDEX(Cleaning_Reference!$F$6:$F$13,MATCH(D3136,Cleaning_Reference!$A$6:$A$13,0)),INDEX(Cleaning_Reference!$F$6:$F$13,MATCH(D3136,Cleaning_Reference!$A$6:$A$13,0)),Raw_Data!T3136))</f>
        <v>4.1100000000000003</v>
      </c>
      <c r="U3136" s="15">
        <f>Raw_Data!U3136</f>
        <v>31.4</v>
      </c>
      <c r="V3136" s="15">
        <f>Raw_Data!V3136</f>
        <v>23660</v>
      </c>
      <c r="W3136" s="15">
        <f>Raw_Data!W3136</f>
        <v>522070</v>
      </c>
      <c r="X3136" s="15">
        <f>Raw_Data!X3136</f>
        <v>742924</v>
      </c>
      <c r="Y3136" s="15">
        <f>Raw_Data!Y3136</f>
        <v>220854</v>
      </c>
      <c r="Z3136" s="15">
        <f>Raw_Data!Z3136</f>
        <v>15499</v>
      </c>
      <c r="AA3136" s="15">
        <f>Raw_Data!AA3136</f>
        <v>2.0259999999999998</v>
      </c>
      <c r="AB3136" s="15">
        <f>Raw_Data!AB3136</f>
        <v>47.1</v>
      </c>
      <c r="AC3136" s="19" t="str">
        <f>IF(Raw_Data!G3136="","Yes","No")</f>
        <v>No</v>
      </c>
      <c r="AD3136" s="19" t="str">
        <f>IF(Raw_Data!L3136="","Yes","No")</f>
        <v>No</v>
      </c>
      <c r="AE3136" s="19" t="str">
        <f>IF(Raw_Data!T3136="","Imputed",IF(Raw_Data!T3136&gt;INDEX(Cleaning_Reference!$F$6:$F$13,MATCH(D3136,Cleaning_Reference!$A$6:$A$13,0)),"Capped","Original"))</f>
        <v>Original</v>
      </c>
      <c r="AF3136" s="21">
        <f t="shared" si="48"/>
        <v>31.4</v>
      </c>
    </row>
    <row r="3137" spans="1:32" ht="15" customHeight="1" x14ac:dyDescent="0.3">
      <c r="A3137" s="20" t="str">
        <f>Raw_Data!A3137</f>
        <v>SF13136</v>
      </c>
      <c r="B3137" s="15" t="str">
        <f>Raw_Data!B3137</f>
        <v>Andhra Pradesh</v>
      </c>
      <c r="C3137" s="15" t="str">
        <f>Raw_Data!C3137</f>
        <v>Indore</v>
      </c>
      <c r="D3137" s="15" t="str">
        <f>Raw_Data!D3137</f>
        <v>Sugarcane</v>
      </c>
      <c r="E3137" s="15" t="str">
        <f>Raw_Data!E3137</f>
        <v>Zaid</v>
      </c>
      <c r="F3137" s="15">
        <f>Raw_Data!F3137</f>
        <v>3.53</v>
      </c>
      <c r="G3137" s="18">
        <f>IF(Raw_Data!G3137="",ROUND(AVERAGEIFS(Raw_Data!$G$2:$G$4001,Raw_Data!$E$2:$E$4001,E3137),1),Raw_Data!G3137)</f>
        <v>118.2</v>
      </c>
      <c r="H3137" s="15">
        <f>Raw_Data!H3137</f>
        <v>30.6</v>
      </c>
      <c r="I3137" s="15">
        <f>Raw_Data!I3137</f>
        <v>57.8</v>
      </c>
      <c r="J3137" s="15">
        <f>Raw_Data!J3137</f>
        <v>8.1</v>
      </c>
      <c r="K3137" s="15">
        <f>Raw_Data!K3137</f>
        <v>7.26</v>
      </c>
      <c r="L3137" s="18">
        <f>IF(Raw_Data!L3137="",ROUND(AVERAGEIFS(Raw_Data!$L$2:$L$4001,Raw_Data!$E$2:$E$4001,E3137),1),Raw_Data!L3137)</f>
        <v>29</v>
      </c>
      <c r="M3137" s="15">
        <f>Raw_Data!M3137</f>
        <v>111.8</v>
      </c>
      <c r="N3137" s="15">
        <f>Raw_Data!N3137</f>
        <v>62.5</v>
      </c>
      <c r="O3137" s="15">
        <f>Raw_Data!O3137</f>
        <v>161.5</v>
      </c>
      <c r="P3137" s="15" t="str">
        <f>Raw_Data!P3137</f>
        <v>Sprinkler</v>
      </c>
      <c r="Q3137" s="15">
        <f>Raw_Data!Q3137</f>
        <v>167.2</v>
      </c>
      <c r="R3137" s="15">
        <f>Raw_Data!R3137</f>
        <v>5.45</v>
      </c>
      <c r="S3137" s="15">
        <f>Raw_Data!S3137</f>
        <v>0.91</v>
      </c>
      <c r="T3137" s="18">
        <f>IF(Raw_Data!T3137="",ROUND(AVERAGEIFS(Raw_Data!$T$2:$T$4001,Raw_Data!$E$2:$E$4001,E3137,Raw_Data!$D$2:$D$4001,D3137),2),IF(Raw_Data!T3137&gt;INDEX(Cleaning_Reference!$F$6:$F$13,MATCH(D3137,Cleaning_Reference!$A$6:$A$13,0)),INDEX(Cleaning_Reference!$F$6:$F$13,MATCH(D3137,Cleaning_Reference!$A$6:$A$13,0)),Raw_Data!T3137))</f>
        <v>32.049999999999997</v>
      </c>
      <c r="U3137" s="15">
        <f>Raw_Data!U3137</f>
        <v>113.14</v>
      </c>
      <c r="V3137" s="15">
        <f>Raw_Data!V3137</f>
        <v>3429</v>
      </c>
      <c r="W3137" s="15">
        <f>Raw_Data!W3137</f>
        <v>231631</v>
      </c>
      <c r="X3137" s="15">
        <f>Raw_Data!X3137</f>
        <v>387957</v>
      </c>
      <c r="Y3137" s="15">
        <f>Raw_Data!Y3137</f>
        <v>156326</v>
      </c>
      <c r="Z3137" s="15">
        <f>Raw_Data!Z3137</f>
        <v>5103</v>
      </c>
      <c r="AA3137" s="15">
        <f>Raw_Data!AA3137</f>
        <v>22.170999999999999</v>
      </c>
      <c r="AB3137" s="15">
        <f>Raw_Data!AB3137</f>
        <v>29</v>
      </c>
      <c r="AC3137" s="19" t="str">
        <f>IF(Raw_Data!G3137="","Yes","No")</f>
        <v>No</v>
      </c>
      <c r="AD3137" s="19" t="str">
        <f>IF(Raw_Data!L3137="","Yes","No")</f>
        <v>No</v>
      </c>
      <c r="AE3137" s="19" t="str">
        <f>IF(Raw_Data!T3137="","Imputed",IF(Raw_Data!T3137&gt;INDEX(Cleaning_Reference!$F$6:$F$13,MATCH(D3137,Cleaning_Reference!$A$6:$A$13,0)),"Capped","Original"))</f>
        <v>Original</v>
      </c>
      <c r="AF3137" s="21">
        <f t="shared" si="48"/>
        <v>113.14</v>
      </c>
    </row>
    <row r="3138" spans="1:32" ht="15" customHeight="1" x14ac:dyDescent="0.3">
      <c r="A3138" s="20" t="str">
        <f>Raw_Data!A3138</f>
        <v>SF13137</v>
      </c>
      <c r="B3138" s="15" t="str">
        <f>Raw_Data!B3138</f>
        <v>Telangana</v>
      </c>
      <c r="C3138" s="15" t="str">
        <f>Raw_Data!C3138</f>
        <v>Raichur</v>
      </c>
      <c r="D3138" s="15" t="str">
        <f>Raw_Data!D3138</f>
        <v>Rice</v>
      </c>
      <c r="E3138" s="15" t="str">
        <f>Raw_Data!E3138</f>
        <v>Rabi</v>
      </c>
      <c r="F3138" s="15">
        <f>Raw_Data!F3138</f>
        <v>3.26</v>
      </c>
      <c r="G3138" s="18">
        <f>IF(Raw_Data!G3138="",ROUND(AVERAGEIFS(Raw_Data!$G$2:$G$4001,Raw_Data!$E$2:$E$4001,E3138),1),Raw_Data!G3138)</f>
        <v>287.7</v>
      </c>
      <c r="H3138" s="15">
        <f>Raw_Data!H3138</f>
        <v>21.6</v>
      </c>
      <c r="I3138" s="15">
        <f>Raw_Data!I3138</f>
        <v>58.2</v>
      </c>
      <c r="J3138" s="15">
        <f>Raw_Data!J3138</f>
        <v>7.8</v>
      </c>
      <c r="K3138" s="15">
        <f>Raw_Data!K3138</f>
        <v>6.07</v>
      </c>
      <c r="L3138" s="18">
        <f>IF(Raw_Data!L3138="",ROUND(AVERAGEIFS(Raw_Data!$L$2:$L$4001,Raw_Data!$E$2:$E$4001,E3138),1),Raw_Data!L3138)</f>
        <v>15.9</v>
      </c>
      <c r="M3138" s="15">
        <f>Raw_Data!M3138</f>
        <v>134.1</v>
      </c>
      <c r="N3138" s="15">
        <f>Raw_Data!N3138</f>
        <v>44.8</v>
      </c>
      <c r="O3138" s="15">
        <f>Raw_Data!O3138</f>
        <v>75.900000000000006</v>
      </c>
      <c r="P3138" s="15" t="str">
        <f>Raw_Data!P3138</f>
        <v>Drip</v>
      </c>
      <c r="Q3138" s="15">
        <f>Raw_Data!Q3138</f>
        <v>174.7</v>
      </c>
      <c r="R3138" s="15">
        <f>Raw_Data!R3138</f>
        <v>4.95</v>
      </c>
      <c r="S3138" s="15">
        <f>Raw_Data!S3138</f>
        <v>0.72</v>
      </c>
      <c r="T3138" s="18">
        <f>IF(Raw_Data!T3138="",ROUND(AVERAGEIFS(Raw_Data!$T$2:$T$4001,Raw_Data!$E$2:$E$4001,E3138,Raw_Data!$D$2:$D$4001,D3138),2),IF(Raw_Data!T3138&gt;INDEX(Cleaning_Reference!$F$6:$F$13,MATCH(D3138,Cleaning_Reference!$A$6:$A$13,0)),INDEX(Cleaning_Reference!$F$6:$F$13,MATCH(D3138,Cleaning_Reference!$A$6:$A$13,0)),Raw_Data!T3138))</f>
        <v>1.52</v>
      </c>
      <c r="U3138" s="15">
        <f>Raw_Data!U3138</f>
        <v>4.96</v>
      </c>
      <c r="V3138" s="15">
        <f>Raw_Data!V3138</f>
        <v>18687</v>
      </c>
      <c r="W3138" s="15">
        <f>Raw_Data!W3138</f>
        <v>208877</v>
      </c>
      <c r="X3138" s="15">
        <f>Raw_Data!X3138</f>
        <v>92688</v>
      </c>
      <c r="Y3138" s="15">
        <f>Raw_Data!Y3138</f>
        <v>-116189</v>
      </c>
      <c r="Z3138" s="15">
        <f>Raw_Data!Z3138</f>
        <v>4319</v>
      </c>
      <c r="AA3138" s="15">
        <f>Raw_Data!AA3138</f>
        <v>1.1479999999999999</v>
      </c>
      <c r="AB3138" s="15">
        <f>Raw_Data!AB3138</f>
        <v>40.5</v>
      </c>
      <c r="AC3138" s="19" t="str">
        <f>IF(Raw_Data!G3138="","Yes","No")</f>
        <v>No</v>
      </c>
      <c r="AD3138" s="19" t="str">
        <f>IF(Raw_Data!L3138="","Yes","No")</f>
        <v>No</v>
      </c>
      <c r="AE3138" s="19" t="str">
        <f>IF(Raw_Data!T3138="","Imputed",IF(Raw_Data!T3138&gt;INDEX(Cleaning_Reference!$F$6:$F$13,MATCH(D3138,Cleaning_Reference!$A$6:$A$13,0)),"Capped","Original"))</f>
        <v>Original</v>
      </c>
      <c r="AF3138" s="21">
        <f t="shared" ref="AF3138:AF3201" si="49">ROUND(T3138*F3138,2)</f>
        <v>4.96</v>
      </c>
    </row>
    <row r="3139" spans="1:32" ht="15" customHeight="1" x14ac:dyDescent="0.3">
      <c r="A3139" s="20" t="str">
        <f>Raw_Data!A3139</f>
        <v>SF13138</v>
      </c>
      <c r="B3139" s="15" t="str">
        <f>Raw_Data!B3139</f>
        <v>Maharashtra</v>
      </c>
      <c r="C3139" s="15" t="str">
        <f>Raw_Data!C3139</f>
        <v>Indore</v>
      </c>
      <c r="D3139" s="15" t="str">
        <f>Raw_Data!D3139</f>
        <v>Maize</v>
      </c>
      <c r="E3139" s="15" t="str">
        <f>Raw_Data!E3139</f>
        <v>Kharif</v>
      </c>
      <c r="F3139" s="15">
        <f>Raw_Data!F3139</f>
        <v>11.08</v>
      </c>
      <c r="G3139" s="18">
        <f>IF(Raw_Data!G3139="",ROUND(AVERAGEIFS(Raw_Data!$G$2:$G$4001,Raw_Data!$E$2:$E$4001,E3139),1),Raw_Data!G3139)</f>
        <v>1049.8</v>
      </c>
      <c r="H3139" s="15">
        <f>Raw_Data!H3139</f>
        <v>30.4</v>
      </c>
      <c r="I3139" s="15">
        <f>Raw_Data!I3139</f>
        <v>80.400000000000006</v>
      </c>
      <c r="J3139" s="15">
        <f>Raw_Data!J3139</f>
        <v>6.6</v>
      </c>
      <c r="K3139" s="15">
        <f>Raw_Data!K3139</f>
        <v>6.21</v>
      </c>
      <c r="L3139" s="18">
        <f>IF(Raw_Data!L3139="",ROUND(AVERAGEIFS(Raw_Data!$L$2:$L$4001,Raw_Data!$E$2:$E$4001,E3139),1),Raw_Data!L3139)</f>
        <v>34.1</v>
      </c>
      <c r="M3139" s="15">
        <f>Raw_Data!M3139</f>
        <v>112</v>
      </c>
      <c r="N3139" s="15">
        <f>Raw_Data!N3139</f>
        <v>65.599999999999994</v>
      </c>
      <c r="O3139" s="15">
        <f>Raw_Data!O3139</f>
        <v>166.9</v>
      </c>
      <c r="P3139" s="15" t="str">
        <f>Raw_Data!P3139</f>
        <v>Sprinkler</v>
      </c>
      <c r="Q3139" s="15">
        <f>Raw_Data!Q3139</f>
        <v>148</v>
      </c>
      <c r="R3139" s="15">
        <f>Raw_Data!R3139</f>
        <v>5.33</v>
      </c>
      <c r="S3139" s="15">
        <f>Raw_Data!S3139</f>
        <v>0.71</v>
      </c>
      <c r="T3139" s="18">
        <f>IF(Raw_Data!T3139="",ROUND(AVERAGEIFS(Raw_Data!$T$2:$T$4001,Raw_Data!$E$2:$E$4001,E3139,Raw_Data!$D$2:$D$4001,D3139),2),IF(Raw_Data!T3139&gt;INDEX(Cleaning_Reference!$F$6:$F$13,MATCH(D3139,Cleaning_Reference!$A$6:$A$13,0)),INDEX(Cleaning_Reference!$F$6:$F$13,MATCH(D3139,Cleaning_Reference!$A$6:$A$13,0)),Raw_Data!T3139))</f>
        <v>3.16</v>
      </c>
      <c r="U3139" s="15">
        <f>Raw_Data!U3139</f>
        <v>35.01</v>
      </c>
      <c r="V3139" s="15">
        <f>Raw_Data!V3139</f>
        <v>25444</v>
      </c>
      <c r="W3139" s="15">
        <f>Raw_Data!W3139</f>
        <v>800489</v>
      </c>
      <c r="X3139" s="15">
        <f>Raw_Data!X3139</f>
        <v>890794</v>
      </c>
      <c r="Y3139" s="15">
        <f>Raw_Data!Y3139</f>
        <v>90305</v>
      </c>
      <c r="Z3139" s="15">
        <f>Raw_Data!Z3139</f>
        <v>5262</v>
      </c>
      <c r="AA3139" s="15">
        <f>Raw_Data!AA3139</f>
        <v>6.6529999999999996</v>
      </c>
      <c r="AB3139" s="15">
        <f>Raw_Data!AB3139</f>
        <v>55.7</v>
      </c>
      <c r="AC3139" s="19" t="str">
        <f>IF(Raw_Data!G3139="","Yes","No")</f>
        <v>No</v>
      </c>
      <c r="AD3139" s="19" t="str">
        <f>IF(Raw_Data!L3139="","Yes","No")</f>
        <v>No</v>
      </c>
      <c r="AE3139" s="19" t="str">
        <f>IF(Raw_Data!T3139="","Imputed",IF(Raw_Data!T3139&gt;INDEX(Cleaning_Reference!$F$6:$F$13,MATCH(D3139,Cleaning_Reference!$A$6:$A$13,0)),"Capped","Original"))</f>
        <v>Original</v>
      </c>
      <c r="AF3139" s="21">
        <f t="shared" si="49"/>
        <v>35.01</v>
      </c>
    </row>
    <row r="3140" spans="1:32" ht="15" customHeight="1" x14ac:dyDescent="0.3">
      <c r="A3140" s="20" t="str">
        <f>Raw_Data!A3140</f>
        <v>SF13139</v>
      </c>
      <c r="B3140" s="15" t="str">
        <f>Raw_Data!B3140</f>
        <v>Tamil Nadu</v>
      </c>
      <c r="C3140" s="15" t="str">
        <f>Raw_Data!C3140</f>
        <v>Krishna</v>
      </c>
      <c r="D3140" s="15" t="str">
        <f>Raw_Data!D3140</f>
        <v>Wheat</v>
      </c>
      <c r="E3140" s="15" t="str">
        <f>Raw_Data!E3140</f>
        <v>Kharif</v>
      </c>
      <c r="F3140" s="15">
        <f>Raw_Data!F3140</f>
        <v>2.99</v>
      </c>
      <c r="G3140" s="18">
        <f>IF(Raw_Data!G3140="",ROUND(AVERAGEIFS(Raw_Data!$G$2:$G$4001,Raw_Data!$E$2:$E$4001,E3140),1),Raw_Data!G3140)</f>
        <v>1034.7</v>
      </c>
      <c r="H3140" s="15">
        <f>Raw_Data!H3140</f>
        <v>27.9</v>
      </c>
      <c r="I3140" s="15">
        <f>Raw_Data!I3140</f>
        <v>64.8</v>
      </c>
      <c r="J3140" s="15">
        <f>Raw_Data!J3140</f>
        <v>6</v>
      </c>
      <c r="K3140" s="15">
        <f>Raw_Data!K3140</f>
        <v>6.28</v>
      </c>
      <c r="L3140" s="18">
        <f>IF(Raw_Data!L3140="",ROUND(AVERAGEIFS(Raw_Data!$L$2:$L$4001,Raw_Data!$E$2:$E$4001,E3140),1),Raw_Data!L3140)</f>
        <v>33.799999999999997</v>
      </c>
      <c r="M3140" s="15">
        <f>Raw_Data!M3140</f>
        <v>97.6</v>
      </c>
      <c r="N3140" s="15">
        <f>Raw_Data!N3140</f>
        <v>41.6</v>
      </c>
      <c r="O3140" s="15">
        <f>Raw_Data!O3140</f>
        <v>160.6</v>
      </c>
      <c r="P3140" s="15" t="str">
        <f>Raw_Data!P3140</f>
        <v>Sprinkler</v>
      </c>
      <c r="Q3140" s="15">
        <f>Raw_Data!Q3140</f>
        <v>184.8</v>
      </c>
      <c r="R3140" s="15">
        <f>Raw_Data!R3140</f>
        <v>2.04</v>
      </c>
      <c r="S3140" s="15">
        <f>Raw_Data!S3140</f>
        <v>0.81</v>
      </c>
      <c r="T3140" s="18">
        <f>IF(Raw_Data!T3140="",ROUND(AVERAGEIFS(Raw_Data!$T$2:$T$4001,Raw_Data!$E$2:$E$4001,E3140,Raw_Data!$D$2:$D$4001,D3140),2),IF(Raw_Data!T3140&gt;INDEX(Cleaning_Reference!$F$6:$F$13,MATCH(D3140,Cleaning_Reference!$A$6:$A$13,0)),INDEX(Cleaning_Reference!$F$6:$F$13,MATCH(D3140,Cleaning_Reference!$A$6:$A$13,0)),Raw_Data!T3140))</f>
        <v>2.79</v>
      </c>
      <c r="U3140" s="15">
        <f>Raw_Data!U3140</f>
        <v>8.34</v>
      </c>
      <c r="V3140" s="15">
        <f>Raw_Data!V3140</f>
        <v>17538</v>
      </c>
      <c r="W3140" s="15">
        <f>Raw_Data!W3140</f>
        <v>240012</v>
      </c>
      <c r="X3140" s="15">
        <f>Raw_Data!X3140</f>
        <v>146267</v>
      </c>
      <c r="Y3140" s="15">
        <f>Raw_Data!Y3140</f>
        <v>-93745</v>
      </c>
      <c r="Z3140" s="15">
        <f>Raw_Data!Z3140</f>
        <v>1771</v>
      </c>
      <c r="AA3140" s="15">
        <f>Raw_Data!AA3140</f>
        <v>4.7089999999999996</v>
      </c>
      <c r="AB3140" s="15">
        <f>Raw_Data!AB3140</f>
        <v>66.7</v>
      </c>
      <c r="AC3140" s="19" t="str">
        <f>IF(Raw_Data!G3140="","Yes","No")</f>
        <v>No</v>
      </c>
      <c r="AD3140" s="19" t="str">
        <f>IF(Raw_Data!L3140="","Yes","No")</f>
        <v>No</v>
      </c>
      <c r="AE3140" s="19" t="str">
        <f>IF(Raw_Data!T3140="","Imputed",IF(Raw_Data!T3140&gt;INDEX(Cleaning_Reference!$F$6:$F$13,MATCH(D3140,Cleaning_Reference!$A$6:$A$13,0)),"Capped","Original"))</f>
        <v>Original</v>
      </c>
      <c r="AF3140" s="21">
        <f t="shared" si="49"/>
        <v>8.34</v>
      </c>
    </row>
    <row r="3141" spans="1:32" ht="15" customHeight="1" x14ac:dyDescent="0.3">
      <c r="A3141" s="20" t="str">
        <f>Raw_Data!A3141</f>
        <v>SF13140</v>
      </c>
      <c r="B3141" s="15" t="str">
        <f>Raw_Data!B3141</f>
        <v>Punjab</v>
      </c>
      <c r="C3141" s="15" t="str">
        <f>Raw_Data!C3141</f>
        <v>Guntur</v>
      </c>
      <c r="D3141" s="15" t="str">
        <f>Raw_Data!D3141</f>
        <v>Rice</v>
      </c>
      <c r="E3141" s="15" t="str">
        <f>Raw_Data!E3141</f>
        <v>Rabi</v>
      </c>
      <c r="F3141" s="15">
        <f>Raw_Data!F3141</f>
        <v>2.65</v>
      </c>
      <c r="G3141" s="18">
        <f>IF(Raw_Data!G3141="",ROUND(AVERAGEIFS(Raw_Data!$G$2:$G$4001,Raw_Data!$E$2:$E$4001,E3141),1),Raw_Data!G3141)</f>
        <v>672.1</v>
      </c>
      <c r="H3141" s="15">
        <f>Raw_Data!H3141</f>
        <v>20.2</v>
      </c>
      <c r="I3141" s="15">
        <f>Raw_Data!I3141</f>
        <v>46</v>
      </c>
      <c r="J3141" s="15">
        <f>Raw_Data!J3141</f>
        <v>6.2</v>
      </c>
      <c r="K3141" s="15">
        <f>Raw_Data!K3141</f>
        <v>5.77</v>
      </c>
      <c r="L3141" s="18">
        <f>IF(Raw_Data!L3141="",ROUND(AVERAGEIFS(Raw_Data!$L$2:$L$4001,Raw_Data!$E$2:$E$4001,E3141),1),Raw_Data!L3141)</f>
        <v>16.2</v>
      </c>
      <c r="M3141" s="15">
        <f>Raw_Data!M3141</f>
        <v>123.9</v>
      </c>
      <c r="N3141" s="15">
        <f>Raw_Data!N3141</f>
        <v>70.5</v>
      </c>
      <c r="O3141" s="15">
        <f>Raw_Data!O3141</f>
        <v>157.5</v>
      </c>
      <c r="P3141" s="15" t="str">
        <f>Raw_Data!P3141</f>
        <v>Drip</v>
      </c>
      <c r="Q3141" s="15">
        <f>Raw_Data!Q3141</f>
        <v>107.3</v>
      </c>
      <c r="R3141" s="15">
        <f>Raw_Data!R3141</f>
        <v>5.88</v>
      </c>
      <c r="S3141" s="15">
        <f>Raw_Data!S3141</f>
        <v>0.7</v>
      </c>
      <c r="T3141" s="18">
        <f>IF(Raw_Data!T3141="",ROUND(AVERAGEIFS(Raw_Data!$T$2:$T$4001,Raw_Data!$E$2:$E$4001,E3141,Raw_Data!$D$2:$D$4001,D3141),2),IF(Raw_Data!T3141&gt;INDEX(Cleaning_Reference!$F$6:$F$13,MATCH(D3141,Cleaning_Reference!$A$6:$A$13,0)),INDEX(Cleaning_Reference!$F$6:$F$13,MATCH(D3141,Cleaning_Reference!$A$6:$A$13,0)),Raw_Data!T3141))</f>
        <v>1.44</v>
      </c>
      <c r="U3141" s="15">
        <f>Raw_Data!U3141</f>
        <v>3.82</v>
      </c>
      <c r="V3141" s="15">
        <f>Raw_Data!V3141</f>
        <v>25414</v>
      </c>
      <c r="W3141" s="15">
        <f>Raw_Data!W3141</f>
        <v>187726</v>
      </c>
      <c r="X3141" s="15">
        <f>Raw_Data!X3141</f>
        <v>97081</v>
      </c>
      <c r="Y3141" s="15">
        <f>Raw_Data!Y3141</f>
        <v>-90645</v>
      </c>
      <c r="Z3141" s="15">
        <f>Raw_Data!Z3141</f>
        <v>3188</v>
      </c>
      <c r="AA3141" s="15">
        <f>Raw_Data!AA3141</f>
        <v>1.198</v>
      </c>
      <c r="AB3141" s="15">
        <f>Raw_Data!AB3141</f>
        <v>47.5</v>
      </c>
      <c r="AC3141" s="19" t="str">
        <f>IF(Raw_Data!G3141="","Yes","No")</f>
        <v>No</v>
      </c>
      <c r="AD3141" s="19" t="str">
        <f>IF(Raw_Data!L3141="","Yes","No")</f>
        <v>No</v>
      </c>
      <c r="AE3141" s="19" t="str">
        <f>IF(Raw_Data!T3141="","Imputed",IF(Raw_Data!T3141&gt;INDEX(Cleaning_Reference!$F$6:$F$13,MATCH(D3141,Cleaning_Reference!$A$6:$A$13,0)),"Capped","Original"))</f>
        <v>Original</v>
      </c>
      <c r="AF3141" s="21">
        <f t="shared" si="49"/>
        <v>3.82</v>
      </c>
    </row>
    <row r="3142" spans="1:32" ht="15" customHeight="1" x14ac:dyDescent="0.3">
      <c r="A3142" s="20" t="str">
        <f>Raw_Data!A3142</f>
        <v>SF13141</v>
      </c>
      <c r="B3142" s="15" t="str">
        <f>Raw_Data!B3142</f>
        <v>Tamil Nadu</v>
      </c>
      <c r="C3142" s="15" t="str">
        <f>Raw_Data!C3142</f>
        <v>Erode</v>
      </c>
      <c r="D3142" s="15" t="str">
        <f>Raw_Data!D3142</f>
        <v>Pulses</v>
      </c>
      <c r="E3142" s="15" t="str">
        <f>Raw_Data!E3142</f>
        <v>Zaid</v>
      </c>
      <c r="F3142" s="15">
        <f>Raw_Data!F3142</f>
        <v>1.69</v>
      </c>
      <c r="G3142" s="18">
        <f>IF(Raw_Data!G3142="",ROUND(AVERAGEIFS(Raw_Data!$G$2:$G$4001,Raw_Data!$E$2:$E$4001,E3142),1),Raw_Data!G3142)</f>
        <v>301.39999999999998</v>
      </c>
      <c r="H3142" s="15">
        <f>Raw_Data!H3142</f>
        <v>29.4</v>
      </c>
      <c r="I3142" s="15">
        <f>Raw_Data!I3142</f>
        <v>57.6</v>
      </c>
      <c r="J3142" s="15">
        <f>Raw_Data!J3142</f>
        <v>9.1</v>
      </c>
      <c r="K3142" s="15">
        <f>Raw_Data!K3142</f>
        <v>6.78</v>
      </c>
      <c r="L3142" s="18">
        <f>IF(Raw_Data!L3142="",ROUND(AVERAGEIFS(Raw_Data!$L$2:$L$4001,Raw_Data!$E$2:$E$4001,E3142),1),Raw_Data!L3142)</f>
        <v>21.5</v>
      </c>
      <c r="M3142" s="15">
        <f>Raw_Data!M3142</f>
        <v>140.19999999999999</v>
      </c>
      <c r="N3142" s="15">
        <f>Raw_Data!N3142</f>
        <v>47</v>
      </c>
      <c r="O3142" s="15">
        <f>Raw_Data!O3142</f>
        <v>40.5</v>
      </c>
      <c r="P3142" s="15" t="str">
        <f>Raw_Data!P3142</f>
        <v>Flood</v>
      </c>
      <c r="Q3142" s="15">
        <f>Raw_Data!Q3142</f>
        <v>176.2</v>
      </c>
      <c r="R3142" s="15">
        <f>Raw_Data!R3142</f>
        <v>3.34</v>
      </c>
      <c r="S3142" s="15">
        <f>Raw_Data!S3142</f>
        <v>0.74</v>
      </c>
      <c r="T3142" s="18">
        <f>IF(Raw_Data!T3142="",ROUND(AVERAGEIFS(Raw_Data!$T$2:$T$4001,Raw_Data!$E$2:$E$4001,E3142,Raw_Data!$D$2:$D$4001,D3142),2),IF(Raw_Data!T3142&gt;INDEX(Cleaning_Reference!$F$6:$F$13,MATCH(D3142,Cleaning_Reference!$A$6:$A$13,0)),INDEX(Cleaning_Reference!$F$6:$F$13,MATCH(D3142,Cleaning_Reference!$A$6:$A$13,0)),Raw_Data!T3142))</f>
        <v>1.02</v>
      </c>
      <c r="U3142" s="15">
        <f>Raw_Data!U3142</f>
        <v>1.72</v>
      </c>
      <c r="V3142" s="15">
        <f>Raw_Data!V3142</f>
        <v>77375</v>
      </c>
      <c r="W3142" s="15">
        <f>Raw_Data!W3142</f>
        <v>112402</v>
      </c>
      <c r="X3142" s="15">
        <f>Raw_Data!X3142</f>
        <v>133085</v>
      </c>
      <c r="Y3142" s="15">
        <f>Raw_Data!Y3142</f>
        <v>20683</v>
      </c>
      <c r="Z3142" s="15">
        <f>Raw_Data!Z3142</f>
        <v>814</v>
      </c>
      <c r="AA3142" s="15">
        <f>Raw_Data!AA3142</f>
        <v>2.113</v>
      </c>
      <c r="AB3142" s="15">
        <f>Raw_Data!AB3142</f>
        <v>44.6</v>
      </c>
      <c r="AC3142" s="19" t="str">
        <f>IF(Raw_Data!G3142="","Yes","No")</f>
        <v>No</v>
      </c>
      <c r="AD3142" s="19" t="str">
        <f>IF(Raw_Data!L3142="","Yes","No")</f>
        <v>No</v>
      </c>
      <c r="AE3142" s="19" t="str">
        <f>IF(Raw_Data!T3142="","Imputed",IF(Raw_Data!T3142&gt;INDEX(Cleaning_Reference!$F$6:$F$13,MATCH(D3142,Cleaning_Reference!$A$6:$A$13,0)),"Capped","Original"))</f>
        <v>Original</v>
      </c>
      <c r="AF3142" s="21">
        <f t="shared" si="49"/>
        <v>1.72</v>
      </c>
    </row>
    <row r="3143" spans="1:32" ht="15" customHeight="1" x14ac:dyDescent="0.3">
      <c r="A3143" s="20" t="str">
        <f>Raw_Data!A3143</f>
        <v>SF13142</v>
      </c>
      <c r="B3143" s="15" t="str">
        <f>Raw_Data!B3143</f>
        <v>Madhya Pradesh</v>
      </c>
      <c r="C3143" s="15" t="str">
        <f>Raw_Data!C3143</f>
        <v>Ludhiana</v>
      </c>
      <c r="D3143" s="15" t="str">
        <f>Raw_Data!D3143</f>
        <v>Cotton</v>
      </c>
      <c r="E3143" s="15" t="str">
        <f>Raw_Data!E3143</f>
        <v>Rabi</v>
      </c>
      <c r="F3143" s="15">
        <f>Raw_Data!F3143</f>
        <v>9.1300000000000008</v>
      </c>
      <c r="G3143" s="18">
        <f>IF(Raw_Data!G3143="",ROUND(AVERAGEIFS(Raw_Data!$G$2:$G$4001,Raw_Data!$E$2:$E$4001,E3143),1),Raw_Data!G3143)</f>
        <v>346.5</v>
      </c>
      <c r="H3143" s="15">
        <f>Raw_Data!H3143</f>
        <v>23.1</v>
      </c>
      <c r="I3143" s="15">
        <f>Raw_Data!I3143</f>
        <v>59.3</v>
      </c>
      <c r="J3143" s="15">
        <f>Raw_Data!J3143</f>
        <v>7.7</v>
      </c>
      <c r="K3143" s="15">
        <f>Raw_Data!K3143</f>
        <v>5.99</v>
      </c>
      <c r="L3143" s="18">
        <f>IF(Raw_Data!L3143="",ROUND(AVERAGEIFS(Raw_Data!$L$2:$L$4001,Raw_Data!$E$2:$E$4001,E3143),1),Raw_Data!L3143)</f>
        <v>22.4</v>
      </c>
      <c r="M3143" s="15">
        <f>Raw_Data!M3143</f>
        <v>123.7</v>
      </c>
      <c r="N3143" s="15">
        <f>Raw_Data!N3143</f>
        <v>43.9</v>
      </c>
      <c r="O3143" s="15">
        <f>Raw_Data!O3143</f>
        <v>136.4</v>
      </c>
      <c r="P3143" s="15" t="str">
        <f>Raw_Data!P3143</f>
        <v>Rainfed</v>
      </c>
      <c r="Q3143" s="15">
        <f>Raw_Data!Q3143</f>
        <v>161.9</v>
      </c>
      <c r="R3143" s="15">
        <f>Raw_Data!R3143</f>
        <v>7.91</v>
      </c>
      <c r="S3143" s="15">
        <f>Raw_Data!S3143</f>
        <v>0.76</v>
      </c>
      <c r="T3143" s="18">
        <f>IF(Raw_Data!T3143="",ROUND(AVERAGEIFS(Raw_Data!$T$2:$T$4001,Raw_Data!$E$2:$E$4001,E3143,Raw_Data!$D$2:$D$4001,D3143),2),IF(Raw_Data!T3143&gt;INDEX(Cleaning_Reference!$F$6:$F$13,MATCH(D3143,Cleaning_Reference!$A$6:$A$13,0)),INDEX(Cleaning_Reference!$F$6:$F$13,MATCH(D3143,Cleaning_Reference!$A$6:$A$13,0)),Raw_Data!T3143))</f>
        <v>0.72</v>
      </c>
      <c r="U3143" s="15">
        <f>Raw_Data!U3143</f>
        <v>6.57</v>
      </c>
      <c r="V3143" s="15">
        <f>Raw_Data!V3143</f>
        <v>70773</v>
      </c>
      <c r="W3143" s="15">
        <f>Raw_Data!W3143</f>
        <v>590362</v>
      </c>
      <c r="X3143" s="15">
        <f>Raw_Data!X3143</f>
        <v>464979</v>
      </c>
      <c r="Y3143" s="15">
        <f>Raw_Data!Y3143</f>
        <v>-125383</v>
      </c>
      <c r="Z3143" s="15">
        <f>Raw_Data!Z3143</f>
        <v>2883</v>
      </c>
      <c r="AA3143" s="15">
        <f>Raw_Data!AA3143</f>
        <v>2.2789999999999999</v>
      </c>
      <c r="AB3143" s="15">
        <f>Raw_Data!AB3143</f>
        <v>14.4</v>
      </c>
      <c r="AC3143" s="19" t="str">
        <f>IF(Raw_Data!G3143="","Yes","No")</f>
        <v>No</v>
      </c>
      <c r="AD3143" s="19" t="str">
        <f>IF(Raw_Data!L3143="","Yes","No")</f>
        <v>No</v>
      </c>
      <c r="AE3143" s="19" t="str">
        <f>IF(Raw_Data!T3143="","Imputed",IF(Raw_Data!T3143&gt;INDEX(Cleaning_Reference!$F$6:$F$13,MATCH(D3143,Cleaning_Reference!$A$6:$A$13,0)),"Capped","Original"))</f>
        <v>Original</v>
      </c>
      <c r="AF3143" s="21">
        <f t="shared" si="49"/>
        <v>6.57</v>
      </c>
    </row>
    <row r="3144" spans="1:32" ht="15" customHeight="1" x14ac:dyDescent="0.3">
      <c r="A3144" s="20" t="str">
        <f>Raw_Data!A3144</f>
        <v>SF13143</v>
      </c>
      <c r="B3144" s="15" t="str">
        <f>Raw_Data!B3144</f>
        <v>Maharashtra</v>
      </c>
      <c r="C3144" s="15" t="str">
        <f>Raw_Data!C3144</f>
        <v>Nashik</v>
      </c>
      <c r="D3144" s="15" t="str">
        <f>Raw_Data!D3144</f>
        <v>Sugarcane</v>
      </c>
      <c r="E3144" s="15" t="str">
        <f>Raw_Data!E3144</f>
        <v>Rabi</v>
      </c>
      <c r="F3144" s="15">
        <f>Raw_Data!F3144</f>
        <v>6.74</v>
      </c>
      <c r="G3144" s="18">
        <f>IF(Raw_Data!G3144="",ROUND(AVERAGEIFS(Raw_Data!$G$2:$G$4001,Raw_Data!$E$2:$E$4001,E3144),1),Raw_Data!G3144)</f>
        <v>544.79999999999995</v>
      </c>
      <c r="H3144" s="15">
        <f>Raw_Data!H3144</f>
        <v>25.8</v>
      </c>
      <c r="I3144" s="15">
        <f>Raw_Data!I3144</f>
        <v>63.6</v>
      </c>
      <c r="J3144" s="15">
        <f>Raw_Data!J3144</f>
        <v>7.9</v>
      </c>
      <c r="K3144" s="15">
        <f>Raw_Data!K3144</f>
        <v>5.78</v>
      </c>
      <c r="L3144" s="18">
        <f>IF(Raw_Data!L3144="",ROUND(AVERAGEIFS(Raw_Data!$L$2:$L$4001,Raw_Data!$E$2:$E$4001,E3144),1),Raw_Data!L3144)</f>
        <v>25.3</v>
      </c>
      <c r="M3144" s="15">
        <f>Raw_Data!M3144</f>
        <v>109.7</v>
      </c>
      <c r="N3144" s="15">
        <f>Raw_Data!N3144</f>
        <v>50.3</v>
      </c>
      <c r="O3144" s="15">
        <f>Raw_Data!O3144</f>
        <v>146.5</v>
      </c>
      <c r="P3144" s="15" t="str">
        <f>Raw_Data!P3144</f>
        <v>Flood</v>
      </c>
      <c r="Q3144" s="15">
        <f>Raw_Data!Q3144</f>
        <v>264.3</v>
      </c>
      <c r="R3144" s="15">
        <f>Raw_Data!R3144</f>
        <v>6.63</v>
      </c>
      <c r="S3144" s="15">
        <f>Raw_Data!S3144</f>
        <v>0.8</v>
      </c>
      <c r="T3144" s="18">
        <f>IF(Raw_Data!T3144="",ROUND(AVERAGEIFS(Raw_Data!$T$2:$T$4001,Raw_Data!$E$2:$E$4001,E3144,Raw_Data!$D$2:$D$4001,D3144),2),IF(Raw_Data!T3144&gt;INDEX(Cleaning_Reference!$F$6:$F$13,MATCH(D3144,Cleaning_Reference!$A$6:$A$13,0)),INDEX(Cleaning_Reference!$F$6:$F$13,MATCH(D3144,Cleaning_Reference!$A$6:$A$13,0)),Raw_Data!T3144))</f>
        <v>20.73</v>
      </c>
      <c r="U3144" s="15">
        <f>Raw_Data!U3144</f>
        <v>139.72</v>
      </c>
      <c r="V3144" s="15">
        <f>Raw_Data!V3144</f>
        <v>3275</v>
      </c>
      <c r="W3144" s="15">
        <f>Raw_Data!W3144</f>
        <v>629598</v>
      </c>
      <c r="X3144" s="15">
        <f>Raw_Data!X3144</f>
        <v>457583</v>
      </c>
      <c r="Y3144" s="15">
        <f>Raw_Data!Y3144</f>
        <v>-172015</v>
      </c>
      <c r="Z3144" s="15">
        <f>Raw_Data!Z3144</f>
        <v>14562</v>
      </c>
      <c r="AA3144" s="15">
        <f>Raw_Data!AA3144</f>
        <v>9.5950000000000006</v>
      </c>
      <c r="AB3144" s="15">
        <f>Raw_Data!AB3144</f>
        <v>46.9</v>
      </c>
      <c r="AC3144" s="19" t="str">
        <f>IF(Raw_Data!G3144="","Yes","No")</f>
        <v>No</v>
      </c>
      <c r="AD3144" s="19" t="str">
        <f>IF(Raw_Data!L3144="","Yes","No")</f>
        <v>No</v>
      </c>
      <c r="AE3144" s="19" t="str">
        <f>IF(Raw_Data!T3144="","Imputed",IF(Raw_Data!T3144&gt;INDEX(Cleaning_Reference!$F$6:$F$13,MATCH(D3144,Cleaning_Reference!$A$6:$A$13,0)),"Capped","Original"))</f>
        <v>Original</v>
      </c>
      <c r="AF3144" s="21">
        <f t="shared" si="49"/>
        <v>139.72</v>
      </c>
    </row>
    <row r="3145" spans="1:32" ht="15" customHeight="1" x14ac:dyDescent="0.3">
      <c r="A3145" s="20" t="str">
        <f>Raw_Data!A3145</f>
        <v>SF13144</v>
      </c>
      <c r="B3145" s="15" t="str">
        <f>Raw_Data!B3145</f>
        <v>Maharashtra</v>
      </c>
      <c r="C3145" s="15" t="str">
        <f>Raw_Data!C3145</f>
        <v>Warangal</v>
      </c>
      <c r="D3145" s="15" t="str">
        <f>Raw_Data!D3145</f>
        <v>Groundnut</v>
      </c>
      <c r="E3145" s="15" t="str">
        <f>Raw_Data!E3145</f>
        <v>Kharif</v>
      </c>
      <c r="F3145" s="15">
        <f>Raw_Data!F3145</f>
        <v>5.64</v>
      </c>
      <c r="G3145" s="18">
        <f>IF(Raw_Data!G3145="",ROUND(AVERAGEIFS(Raw_Data!$G$2:$G$4001,Raw_Data!$E$2:$E$4001,E3145),1),Raw_Data!G3145)</f>
        <v>809.6</v>
      </c>
      <c r="H3145" s="15">
        <f>Raw_Data!H3145</f>
        <v>27.1</v>
      </c>
      <c r="I3145" s="15">
        <f>Raw_Data!I3145</f>
        <v>85.4</v>
      </c>
      <c r="J3145" s="15">
        <f>Raw_Data!J3145</f>
        <v>7</v>
      </c>
      <c r="K3145" s="15">
        <f>Raw_Data!K3145</f>
        <v>6.58</v>
      </c>
      <c r="L3145" s="18">
        <f>IF(Raw_Data!L3145="",ROUND(AVERAGEIFS(Raw_Data!$L$2:$L$4001,Raw_Data!$E$2:$E$4001,E3145),1),Raw_Data!L3145)</f>
        <v>39.9</v>
      </c>
      <c r="M3145" s="15">
        <f>Raw_Data!M3145</f>
        <v>119.6</v>
      </c>
      <c r="N3145" s="15">
        <f>Raw_Data!N3145</f>
        <v>25.3</v>
      </c>
      <c r="O3145" s="15">
        <f>Raw_Data!O3145</f>
        <v>93.5</v>
      </c>
      <c r="P3145" s="15" t="str">
        <f>Raw_Data!P3145</f>
        <v>Flood</v>
      </c>
      <c r="Q3145" s="15">
        <f>Raw_Data!Q3145</f>
        <v>217.9</v>
      </c>
      <c r="R3145" s="15">
        <f>Raw_Data!R3145</f>
        <v>2.75</v>
      </c>
      <c r="S3145" s="15">
        <f>Raw_Data!S3145</f>
        <v>0.84</v>
      </c>
      <c r="T3145" s="18">
        <f>IF(Raw_Data!T3145="",ROUND(AVERAGEIFS(Raw_Data!$T$2:$T$4001,Raw_Data!$E$2:$E$4001,E3145,Raw_Data!$D$2:$D$4001,D3145),2),IF(Raw_Data!T3145&gt;INDEX(Cleaning_Reference!$F$6:$F$13,MATCH(D3145,Cleaning_Reference!$A$6:$A$13,0)),INDEX(Cleaning_Reference!$F$6:$F$13,MATCH(D3145,Cleaning_Reference!$A$6:$A$13,0)),Raw_Data!T3145))</f>
        <v>1.88</v>
      </c>
      <c r="U3145" s="15">
        <f>Raw_Data!U3145</f>
        <v>10.6</v>
      </c>
      <c r="V3145" s="15">
        <f>Raw_Data!V3145</f>
        <v>59753</v>
      </c>
      <c r="W3145" s="15">
        <f>Raw_Data!W3145</f>
        <v>441546</v>
      </c>
      <c r="X3145" s="15">
        <f>Raw_Data!X3145</f>
        <v>633382</v>
      </c>
      <c r="Y3145" s="15">
        <f>Raw_Data!Y3145</f>
        <v>191836</v>
      </c>
      <c r="Z3145" s="15">
        <f>Raw_Data!Z3145</f>
        <v>3507</v>
      </c>
      <c r="AA3145" s="15">
        <f>Raw_Data!AA3145</f>
        <v>3.0230000000000001</v>
      </c>
      <c r="AB3145" s="15">
        <f>Raw_Data!AB3145</f>
        <v>63.3</v>
      </c>
      <c r="AC3145" s="19" t="str">
        <f>IF(Raw_Data!G3145="","Yes","No")</f>
        <v>No</v>
      </c>
      <c r="AD3145" s="19" t="str">
        <f>IF(Raw_Data!L3145="","Yes","No")</f>
        <v>No</v>
      </c>
      <c r="AE3145" s="19" t="str">
        <f>IF(Raw_Data!T3145="","Imputed",IF(Raw_Data!T3145&gt;INDEX(Cleaning_Reference!$F$6:$F$13,MATCH(D3145,Cleaning_Reference!$A$6:$A$13,0)),"Capped","Original"))</f>
        <v>Original</v>
      </c>
      <c r="AF3145" s="21">
        <f t="shared" si="49"/>
        <v>10.6</v>
      </c>
    </row>
    <row r="3146" spans="1:32" ht="15" customHeight="1" x14ac:dyDescent="0.3">
      <c r="A3146" s="20" t="str">
        <f>Raw_Data!A3146</f>
        <v>SF13145</v>
      </c>
      <c r="B3146" s="15" t="str">
        <f>Raw_Data!B3146</f>
        <v>Karnataka</v>
      </c>
      <c r="C3146" s="15" t="str">
        <f>Raw_Data!C3146</f>
        <v>Nalgonda</v>
      </c>
      <c r="D3146" s="15" t="str">
        <f>Raw_Data!D3146</f>
        <v>Rice</v>
      </c>
      <c r="E3146" s="15" t="str">
        <f>Raw_Data!E3146</f>
        <v>Kharif</v>
      </c>
      <c r="F3146" s="15">
        <f>Raw_Data!F3146</f>
        <v>2.57</v>
      </c>
      <c r="G3146" s="18">
        <f>IF(Raw_Data!G3146="",ROUND(AVERAGEIFS(Raw_Data!$G$2:$G$4001,Raw_Data!$E$2:$E$4001,E3146),1),Raw_Data!G3146)</f>
        <v>670.9</v>
      </c>
      <c r="H3146" s="15">
        <f>Raw_Data!H3146</f>
        <v>25</v>
      </c>
      <c r="I3146" s="15">
        <f>Raw_Data!I3146</f>
        <v>90</v>
      </c>
      <c r="J3146" s="15">
        <f>Raw_Data!J3146</f>
        <v>5.6</v>
      </c>
      <c r="K3146" s="15">
        <f>Raw_Data!K3146</f>
        <v>6.77</v>
      </c>
      <c r="L3146" s="18">
        <f>IF(Raw_Data!L3146="",ROUND(AVERAGEIFS(Raw_Data!$L$2:$L$4001,Raw_Data!$E$2:$E$4001,E3146),1),Raw_Data!L3146)</f>
        <v>34.299999999999997</v>
      </c>
      <c r="M3146" s="15">
        <f>Raw_Data!M3146</f>
        <v>114</v>
      </c>
      <c r="N3146" s="15">
        <f>Raw_Data!N3146</f>
        <v>76.099999999999994</v>
      </c>
      <c r="O3146" s="15">
        <f>Raw_Data!O3146</f>
        <v>77.099999999999994</v>
      </c>
      <c r="P3146" s="15" t="str">
        <f>Raw_Data!P3146</f>
        <v>Flood</v>
      </c>
      <c r="Q3146" s="15">
        <f>Raw_Data!Q3146</f>
        <v>186.4</v>
      </c>
      <c r="R3146" s="15">
        <f>Raw_Data!R3146</f>
        <v>7.75</v>
      </c>
      <c r="S3146" s="15">
        <f>Raw_Data!S3146</f>
        <v>0.96</v>
      </c>
      <c r="T3146" s="18">
        <f>IF(Raw_Data!T3146="",ROUND(AVERAGEIFS(Raw_Data!$T$2:$T$4001,Raw_Data!$E$2:$E$4001,E3146,Raw_Data!$D$2:$D$4001,D3146),2),IF(Raw_Data!T3146&gt;INDEX(Cleaning_Reference!$F$6:$F$13,MATCH(D3146,Cleaning_Reference!$A$6:$A$13,0)),INDEX(Cleaning_Reference!$F$6:$F$13,MATCH(D3146,Cleaning_Reference!$A$6:$A$13,0)),Raw_Data!T3146))</f>
        <v>4.43</v>
      </c>
      <c r="U3146" s="15">
        <f>Raw_Data!U3146</f>
        <v>11.39</v>
      </c>
      <c r="V3146" s="15">
        <f>Raw_Data!V3146</f>
        <v>20511</v>
      </c>
      <c r="W3146" s="15">
        <f>Raw_Data!W3146</f>
        <v>175784</v>
      </c>
      <c r="X3146" s="15">
        <f>Raw_Data!X3146</f>
        <v>233620</v>
      </c>
      <c r="Y3146" s="15">
        <f>Raw_Data!Y3146</f>
        <v>57836</v>
      </c>
      <c r="Z3146" s="15">
        <f>Raw_Data!Z3146</f>
        <v>5473</v>
      </c>
      <c r="AA3146" s="15">
        <f>Raw_Data!AA3146</f>
        <v>2.081</v>
      </c>
      <c r="AB3146" s="15">
        <f>Raw_Data!AB3146</f>
        <v>45.8</v>
      </c>
      <c r="AC3146" s="19" t="str">
        <f>IF(Raw_Data!G3146="","Yes","No")</f>
        <v>No</v>
      </c>
      <c r="AD3146" s="19" t="str">
        <f>IF(Raw_Data!L3146="","Yes","No")</f>
        <v>No</v>
      </c>
      <c r="AE3146" s="19" t="str">
        <f>IF(Raw_Data!T3146="","Imputed",IF(Raw_Data!T3146&gt;INDEX(Cleaning_Reference!$F$6:$F$13,MATCH(D3146,Cleaning_Reference!$A$6:$A$13,0)),"Capped","Original"))</f>
        <v>Original</v>
      </c>
      <c r="AF3146" s="21">
        <f t="shared" si="49"/>
        <v>11.39</v>
      </c>
    </row>
    <row r="3147" spans="1:32" ht="15" customHeight="1" x14ac:dyDescent="0.3">
      <c r="A3147" s="20" t="str">
        <f>Raw_Data!A3147</f>
        <v>SF13146</v>
      </c>
      <c r="B3147" s="15" t="str">
        <f>Raw_Data!B3147</f>
        <v>Andhra Pradesh</v>
      </c>
      <c r="C3147" s="15" t="str">
        <f>Raw_Data!C3147</f>
        <v>Guntur</v>
      </c>
      <c r="D3147" s="15" t="str">
        <f>Raw_Data!D3147</f>
        <v>Chilli</v>
      </c>
      <c r="E3147" s="15" t="str">
        <f>Raw_Data!E3147</f>
        <v>Kharif</v>
      </c>
      <c r="F3147" s="15">
        <f>Raw_Data!F3147</f>
        <v>13.56</v>
      </c>
      <c r="G3147" s="18">
        <f>IF(Raw_Data!G3147="",ROUND(AVERAGEIFS(Raw_Data!$G$2:$G$4001,Raw_Data!$E$2:$E$4001,E3147),1),Raw_Data!G3147)</f>
        <v>832.2</v>
      </c>
      <c r="H3147" s="15">
        <f>Raw_Data!H3147</f>
        <v>29.9</v>
      </c>
      <c r="I3147" s="15">
        <f>Raw_Data!I3147</f>
        <v>62.5</v>
      </c>
      <c r="J3147" s="15">
        <f>Raw_Data!J3147</f>
        <v>7.3</v>
      </c>
      <c r="K3147" s="15">
        <f>Raw_Data!K3147</f>
        <v>7.31</v>
      </c>
      <c r="L3147" s="18">
        <f>IF(Raw_Data!L3147="",ROUND(AVERAGEIFS(Raw_Data!$L$2:$L$4001,Raw_Data!$E$2:$E$4001,E3147),1),Raw_Data!L3147)</f>
        <v>35.4</v>
      </c>
      <c r="M3147" s="15">
        <f>Raw_Data!M3147</f>
        <v>119.1</v>
      </c>
      <c r="N3147" s="15">
        <f>Raw_Data!N3147</f>
        <v>41.5</v>
      </c>
      <c r="O3147" s="15">
        <f>Raw_Data!O3147</f>
        <v>119.4</v>
      </c>
      <c r="P3147" s="15" t="str">
        <f>Raw_Data!P3147</f>
        <v>Rainfed</v>
      </c>
      <c r="Q3147" s="15">
        <f>Raw_Data!Q3147</f>
        <v>152.4</v>
      </c>
      <c r="R3147" s="15">
        <f>Raw_Data!R3147</f>
        <v>7.61</v>
      </c>
      <c r="S3147" s="15">
        <f>Raw_Data!S3147</f>
        <v>0.83</v>
      </c>
      <c r="T3147" s="18">
        <f>IF(Raw_Data!T3147="",ROUND(AVERAGEIFS(Raw_Data!$T$2:$T$4001,Raw_Data!$E$2:$E$4001,E3147,Raw_Data!$D$2:$D$4001,D3147),2),IF(Raw_Data!T3147&gt;INDEX(Cleaning_Reference!$F$6:$F$13,MATCH(D3147,Cleaning_Reference!$A$6:$A$13,0)),INDEX(Cleaning_Reference!$F$6:$F$13,MATCH(D3147,Cleaning_Reference!$A$6:$A$13,0)),Raw_Data!T3147))</f>
        <v>1.55</v>
      </c>
      <c r="U3147" s="15">
        <f>Raw_Data!U3147</f>
        <v>21.02</v>
      </c>
      <c r="V3147" s="15">
        <f>Raw_Data!V3147</f>
        <v>103525</v>
      </c>
      <c r="W3147" s="15">
        <f>Raw_Data!W3147</f>
        <v>894834</v>
      </c>
      <c r="X3147" s="15">
        <f>Raw_Data!X3147</f>
        <v>2176096</v>
      </c>
      <c r="Y3147" s="15">
        <f>Raw_Data!Y3147</f>
        <v>1281262</v>
      </c>
      <c r="Z3147" s="15">
        <f>Raw_Data!Z3147</f>
        <v>4775</v>
      </c>
      <c r="AA3147" s="15">
        <f>Raw_Data!AA3147</f>
        <v>4.4020000000000001</v>
      </c>
      <c r="AB3147" s="15">
        <f>Raw_Data!AB3147</f>
        <v>53.9</v>
      </c>
      <c r="AC3147" s="19" t="str">
        <f>IF(Raw_Data!G3147="","Yes","No")</f>
        <v>No</v>
      </c>
      <c r="AD3147" s="19" t="str">
        <f>IF(Raw_Data!L3147="","Yes","No")</f>
        <v>No</v>
      </c>
      <c r="AE3147" s="19" t="str">
        <f>IF(Raw_Data!T3147="","Imputed",IF(Raw_Data!T3147&gt;INDEX(Cleaning_Reference!$F$6:$F$13,MATCH(D3147,Cleaning_Reference!$A$6:$A$13,0)),"Capped","Original"))</f>
        <v>Original</v>
      </c>
      <c r="AF3147" s="21">
        <f t="shared" si="49"/>
        <v>21.02</v>
      </c>
    </row>
    <row r="3148" spans="1:32" ht="15" customHeight="1" x14ac:dyDescent="0.3">
      <c r="A3148" s="20" t="str">
        <f>Raw_Data!A3148</f>
        <v>SF13147</v>
      </c>
      <c r="B3148" s="15" t="str">
        <f>Raw_Data!B3148</f>
        <v>Telangana</v>
      </c>
      <c r="C3148" s="15" t="str">
        <f>Raw_Data!C3148</f>
        <v>Indore</v>
      </c>
      <c r="D3148" s="15" t="str">
        <f>Raw_Data!D3148</f>
        <v>Wheat</v>
      </c>
      <c r="E3148" s="15" t="str">
        <f>Raw_Data!E3148</f>
        <v>Rabi</v>
      </c>
      <c r="F3148" s="15">
        <f>Raw_Data!F3148</f>
        <v>7.43</v>
      </c>
      <c r="G3148" s="18">
        <f>IF(Raw_Data!G3148="",ROUND(AVERAGEIFS(Raw_Data!$G$2:$G$4001,Raw_Data!$E$2:$E$4001,E3148),1),Raw_Data!G3148)</f>
        <v>528.6</v>
      </c>
      <c r="H3148" s="15">
        <f>Raw_Data!H3148</f>
        <v>25.9</v>
      </c>
      <c r="I3148" s="15">
        <f>Raw_Data!I3148</f>
        <v>60.2</v>
      </c>
      <c r="J3148" s="15">
        <f>Raw_Data!J3148</f>
        <v>9.6999999999999993</v>
      </c>
      <c r="K3148" s="15">
        <f>Raw_Data!K3148</f>
        <v>6.55</v>
      </c>
      <c r="L3148" s="18">
        <f>IF(Raw_Data!L3148="",ROUND(AVERAGEIFS(Raw_Data!$L$2:$L$4001,Raw_Data!$E$2:$E$4001,E3148),1),Raw_Data!L3148)</f>
        <v>21.7</v>
      </c>
      <c r="M3148" s="15">
        <f>Raw_Data!M3148</f>
        <v>105.9</v>
      </c>
      <c r="N3148" s="15">
        <f>Raw_Data!N3148</f>
        <v>48.2</v>
      </c>
      <c r="O3148" s="15">
        <f>Raw_Data!O3148</f>
        <v>114.3</v>
      </c>
      <c r="P3148" s="15" t="str">
        <f>Raw_Data!P3148</f>
        <v>Sprinkler</v>
      </c>
      <c r="Q3148" s="15">
        <f>Raw_Data!Q3148</f>
        <v>199.6</v>
      </c>
      <c r="R3148" s="15">
        <f>Raw_Data!R3148</f>
        <v>6.72</v>
      </c>
      <c r="S3148" s="15">
        <f>Raw_Data!S3148</f>
        <v>0.69</v>
      </c>
      <c r="T3148" s="18">
        <f>IF(Raw_Data!T3148="",ROUND(AVERAGEIFS(Raw_Data!$T$2:$T$4001,Raw_Data!$E$2:$E$4001,E3148,Raw_Data!$D$2:$D$4001,D3148),2),IF(Raw_Data!T3148&gt;INDEX(Cleaning_Reference!$F$6:$F$13,MATCH(D3148,Cleaning_Reference!$A$6:$A$13,0)),INDEX(Cleaning_Reference!$F$6:$F$13,MATCH(D3148,Cleaning_Reference!$A$6:$A$13,0)),Raw_Data!T3148))</f>
        <v>3.05</v>
      </c>
      <c r="U3148" s="15">
        <f>Raw_Data!U3148</f>
        <v>22.66</v>
      </c>
      <c r="V3148" s="15">
        <f>Raw_Data!V3148</f>
        <v>22740</v>
      </c>
      <c r="W3148" s="15">
        <f>Raw_Data!W3148</f>
        <v>455010</v>
      </c>
      <c r="X3148" s="15">
        <f>Raw_Data!X3148</f>
        <v>515288</v>
      </c>
      <c r="Y3148" s="15">
        <f>Raw_Data!Y3148</f>
        <v>60278</v>
      </c>
      <c r="Z3148" s="15">
        <f>Raw_Data!Z3148</f>
        <v>3427</v>
      </c>
      <c r="AA3148" s="15">
        <f>Raw_Data!AA3148</f>
        <v>6.6120000000000001</v>
      </c>
      <c r="AB3148" s="15">
        <f>Raw_Data!AB3148</f>
        <v>35.299999999999997</v>
      </c>
      <c r="AC3148" s="19" t="str">
        <f>IF(Raw_Data!G3148="","Yes","No")</f>
        <v>No</v>
      </c>
      <c r="AD3148" s="19" t="str">
        <f>IF(Raw_Data!L3148="","Yes","No")</f>
        <v>No</v>
      </c>
      <c r="AE3148" s="19" t="str">
        <f>IF(Raw_Data!T3148="","Imputed",IF(Raw_Data!T3148&gt;INDEX(Cleaning_Reference!$F$6:$F$13,MATCH(D3148,Cleaning_Reference!$A$6:$A$13,0)),"Capped","Original"))</f>
        <v>Original</v>
      </c>
      <c r="AF3148" s="21">
        <f t="shared" si="49"/>
        <v>22.66</v>
      </c>
    </row>
    <row r="3149" spans="1:32" ht="15" customHeight="1" x14ac:dyDescent="0.3">
      <c r="A3149" s="20" t="str">
        <f>Raw_Data!A3149</f>
        <v>SF13148</v>
      </c>
      <c r="B3149" s="15" t="str">
        <f>Raw_Data!B3149</f>
        <v>Punjab</v>
      </c>
      <c r="C3149" s="15" t="str">
        <f>Raw_Data!C3149</f>
        <v>Krishna</v>
      </c>
      <c r="D3149" s="15" t="str">
        <f>Raw_Data!D3149</f>
        <v>Maize</v>
      </c>
      <c r="E3149" s="15" t="str">
        <f>Raw_Data!E3149</f>
        <v>Rabi</v>
      </c>
      <c r="F3149" s="15">
        <f>Raw_Data!F3149</f>
        <v>4.75</v>
      </c>
      <c r="G3149" s="18">
        <f>IF(Raw_Data!G3149="",ROUND(AVERAGEIFS(Raw_Data!$G$2:$G$4001,Raw_Data!$E$2:$E$4001,E3149),1),Raw_Data!G3149)</f>
        <v>444.1</v>
      </c>
      <c r="H3149" s="15">
        <f>Raw_Data!H3149</f>
        <v>23.4</v>
      </c>
      <c r="I3149" s="15">
        <f>Raw_Data!I3149</f>
        <v>49.2</v>
      </c>
      <c r="J3149" s="15">
        <f>Raw_Data!J3149</f>
        <v>6.9</v>
      </c>
      <c r="K3149" s="15">
        <f>Raw_Data!K3149</f>
        <v>5.88</v>
      </c>
      <c r="L3149" s="18">
        <f>IF(Raw_Data!L3149="",ROUND(AVERAGEIFS(Raw_Data!$L$2:$L$4001,Raw_Data!$E$2:$E$4001,E3149),1),Raw_Data!L3149)</f>
        <v>8</v>
      </c>
      <c r="M3149" s="15">
        <f>Raw_Data!M3149</f>
        <v>59.7</v>
      </c>
      <c r="N3149" s="15">
        <f>Raw_Data!N3149</f>
        <v>63.8</v>
      </c>
      <c r="O3149" s="15">
        <f>Raw_Data!O3149</f>
        <v>117.3</v>
      </c>
      <c r="P3149" s="15" t="str">
        <f>Raw_Data!P3149</f>
        <v>Flood</v>
      </c>
      <c r="Q3149" s="15">
        <f>Raw_Data!Q3149</f>
        <v>223.2</v>
      </c>
      <c r="R3149" s="15">
        <f>Raw_Data!R3149</f>
        <v>2.9</v>
      </c>
      <c r="S3149" s="15">
        <f>Raw_Data!S3149</f>
        <v>0.67</v>
      </c>
      <c r="T3149" s="18">
        <f>IF(Raw_Data!T3149="",ROUND(AVERAGEIFS(Raw_Data!$T$2:$T$4001,Raw_Data!$E$2:$E$4001,E3149,Raw_Data!$D$2:$D$4001,D3149),2),IF(Raw_Data!T3149&gt;INDEX(Cleaning_Reference!$F$6:$F$13,MATCH(D3149,Cleaning_Reference!$A$6:$A$13,0)),INDEX(Cleaning_Reference!$F$6:$F$13,MATCH(D3149,Cleaning_Reference!$A$6:$A$13,0)),Raw_Data!T3149))</f>
        <v>1.42</v>
      </c>
      <c r="U3149" s="15">
        <f>Raw_Data!U3149</f>
        <v>6.74</v>
      </c>
      <c r="V3149" s="15">
        <f>Raw_Data!V3149</f>
        <v>19699</v>
      </c>
      <c r="W3149" s="15">
        <f>Raw_Data!W3149</f>
        <v>331530</v>
      </c>
      <c r="X3149" s="15">
        <f>Raw_Data!X3149</f>
        <v>132771</v>
      </c>
      <c r="Y3149" s="15">
        <f>Raw_Data!Y3149</f>
        <v>-198759</v>
      </c>
      <c r="Z3149" s="15">
        <f>Raw_Data!Z3149</f>
        <v>3428</v>
      </c>
      <c r="AA3149" s="15">
        <f>Raw_Data!AA3149</f>
        <v>1.966</v>
      </c>
      <c r="AB3149" s="15">
        <f>Raw_Data!AB3149</f>
        <v>50.9</v>
      </c>
      <c r="AC3149" s="19" t="str">
        <f>IF(Raw_Data!G3149="","Yes","No")</f>
        <v>No</v>
      </c>
      <c r="AD3149" s="19" t="str">
        <f>IF(Raw_Data!L3149="","Yes","No")</f>
        <v>No</v>
      </c>
      <c r="AE3149" s="19" t="str">
        <f>IF(Raw_Data!T3149="","Imputed",IF(Raw_Data!T3149&gt;INDEX(Cleaning_Reference!$F$6:$F$13,MATCH(D3149,Cleaning_Reference!$A$6:$A$13,0)),"Capped","Original"))</f>
        <v>Original</v>
      </c>
      <c r="AF3149" s="21">
        <f t="shared" si="49"/>
        <v>6.75</v>
      </c>
    </row>
    <row r="3150" spans="1:32" ht="15" customHeight="1" x14ac:dyDescent="0.3">
      <c r="A3150" s="20" t="str">
        <f>Raw_Data!A3150</f>
        <v>SF13149</v>
      </c>
      <c r="B3150" s="15" t="str">
        <f>Raw_Data!B3150</f>
        <v>Telangana</v>
      </c>
      <c r="C3150" s="15" t="str">
        <f>Raw_Data!C3150</f>
        <v>Rajkot</v>
      </c>
      <c r="D3150" s="15" t="str">
        <f>Raw_Data!D3150</f>
        <v>Sugarcane</v>
      </c>
      <c r="E3150" s="15" t="str">
        <f>Raw_Data!E3150</f>
        <v>Zaid</v>
      </c>
      <c r="F3150" s="15">
        <f>Raw_Data!F3150</f>
        <v>4.0199999999999996</v>
      </c>
      <c r="G3150" s="18">
        <f>IF(Raw_Data!G3150="",ROUND(AVERAGEIFS(Raw_Data!$G$2:$G$4001,Raw_Data!$E$2:$E$4001,E3150),1),Raw_Data!G3150)</f>
        <v>373.9</v>
      </c>
      <c r="H3150" s="15">
        <f>Raw_Data!H3150</f>
        <v>29.6</v>
      </c>
      <c r="I3150" s="15">
        <f>Raw_Data!I3150</f>
        <v>33.799999999999997</v>
      </c>
      <c r="J3150" s="15">
        <f>Raw_Data!J3150</f>
        <v>7.7</v>
      </c>
      <c r="K3150" s="15">
        <f>Raw_Data!K3150</f>
        <v>8.1199999999999992</v>
      </c>
      <c r="L3150" s="18">
        <f>IF(Raw_Data!L3150="",ROUND(AVERAGEIFS(Raw_Data!$L$2:$L$4001,Raw_Data!$E$2:$E$4001,E3150),1),Raw_Data!L3150)</f>
        <v>19.5</v>
      </c>
      <c r="M3150" s="15">
        <f>Raw_Data!M3150</f>
        <v>139.30000000000001</v>
      </c>
      <c r="N3150" s="15">
        <f>Raw_Data!N3150</f>
        <v>59.6</v>
      </c>
      <c r="O3150" s="15">
        <f>Raw_Data!O3150</f>
        <v>100.2</v>
      </c>
      <c r="P3150" s="15" t="str">
        <f>Raw_Data!P3150</f>
        <v>Rainfed</v>
      </c>
      <c r="Q3150" s="15">
        <f>Raw_Data!Q3150</f>
        <v>186</v>
      </c>
      <c r="R3150" s="15">
        <f>Raw_Data!R3150</f>
        <v>2.5299999999999998</v>
      </c>
      <c r="S3150" s="15">
        <f>Raw_Data!S3150</f>
        <v>0.66</v>
      </c>
      <c r="T3150" s="18">
        <f>IF(Raw_Data!T3150="",ROUND(AVERAGEIFS(Raw_Data!$T$2:$T$4001,Raw_Data!$E$2:$E$4001,E3150,Raw_Data!$D$2:$D$4001,D3150),2),IF(Raw_Data!T3150&gt;INDEX(Cleaning_Reference!$F$6:$F$13,MATCH(D3150,Cleaning_Reference!$A$6:$A$13,0)),INDEX(Cleaning_Reference!$F$6:$F$13,MATCH(D3150,Cleaning_Reference!$A$6:$A$13,0)),Raw_Data!T3150))</f>
        <v>3.85</v>
      </c>
      <c r="U3150" s="15">
        <f>Raw_Data!U3150</f>
        <v>15.48</v>
      </c>
      <c r="V3150" s="15">
        <f>Raw_Data!V3150</f>
        <v>3773</v>
      </c>
      <c r="W3150" s="15">
        <f>Raw_Data!W3150</f>
        <v>261600</v>
      </c>
      <c r="X3150" s="15">
        <f>Raw_Data!X3150</f>
        <v>58406</v>
      </c>
      <c r="Y3150" s="15">
        <f>Raw_Data!Y3150</f>
        <v>-203194</v>
      </c>
      <c r="Z3150" s="15">
        <f>Raw_Data!Z3150</f>
        <v>4575</v>
      </c>
      <c r="AA3150" s="15">
        <f>Raw_Data!AA3150</f>
        <v>3.3839999999999999</v>
      </c>
      <c r="AB3150" s="15">
        <f>Raw_Data!AB3150</f>
        <v>49.9</v>
      </c>
      <c r="AC3150" s="19" t="str">
        <f>IF(Raw_Data!G3150="","Yes","No")</f>
        <v>No</v>
      </c>
      <c r="AD3150" s="19" t="str">
        <f>IF(Raw_Data!L3150="","Yes","No")</f>
        <v>No</v>
      </c>
      <c r="AE3150" s="19" t="str">
        <f>IF(Raw_Data!T3150="","Imputed",IF(Raw_Data!T3150&gt;INDEX(Cleaning_Reference!$F$6:$F$13,MATCH(D3150,Cleaning_Reference!$A$6:$A$13,0)),"Capped","Original"))</f>
        <v>Original</v>
      </c>
      <c r="AF3150" s="21">
        <f t="shared" si="49"/>
        <v>15.48</v>
      </c>
    </row>
    <row r="3151" spans="1:32" ht="15" customHeight="1" x14ac:dyDescent="0.3">
      <c r="A3151" s="20" t="str">
        <f>Raw_Data!A3151</f>
        <v>SF13150</v>
      </c>
      <c r="B3151" s="15" t="str">
        <f>Raw_Data!B3151</f>
        <v>Andhra Pradesh</v>
      </c>
      <c r="C3151" s="15" t="str">
        <f>Raw_Data!C3151</f>
        <v>Nashik</v>
      </c>
      <c r="D3151" s="15" t="str">
        <f>Raw_Data!D3151</f>
        <v>Sugarcane</v>
      </c>
      <c r="E3151" s="15" t="str">
        <f>Raw_Data!E3151</f>
        <v>Zaid</v>
      </c>
      <c r="F3151" s="15">
        <f>Raw_Data!F3151</f>
        <v>10.95</v>
      </c>
      <c r="G3151" s="18">
        <f>IF(Raw_Data!G3151="",ROUND(AVERAGEIFS(Raw_Data!$G$2:$G$4001,Raw_Data!$E$2:$E$4001,E3151),1),Raw_Data!G3151)</f>
        <v>166.8</v>
      </c>
      <c r="H3151" s="15">
        <f>Raw_Data!H3151</f>
        <v>32.4</v>
      </c>
      <c r="I3151" s="15">
        <f>Raw_Data!I3151</f>
        <v>53.5</v>
      </c>
      <c r="J3151" s="15">
        <f>Raw_Data!J3151</f>
        <v>9.6</v>
      </c>
      <c r="K3151" s="15">
        <f>Raw_Data!K3151</f>
        <v>5.64</v>
      </c>
      <c r="L3151" s="18">
        <f>IF(Raw_Data!L3151="",ROUND(AVERAGEIFS(Raw_Data!$L$2:$L$4001,Raw_Data!$E$2:$E$4001,E3151),1),Raw_Data!L3151)</f>
        <v>14.8</v>
      </c>
      <c r="M3151" s="15">
        <f>Raw_Data!M3151</f>
        <v>87.9</v>
      </c>
      <c r="N3151" s="15">
        <f>Raw_Data!N3151</f>
        <v>82.7</v>
      </c>
      <c r="O3151" s="15">
        <f>Raw_Data!O3151</f>
        <v>90.5</v>
      </c>
      <c r="P3151" s="15" t="str">
        <f>Raw_Data!P3151</f>
        <v>Sprinkler</v>
      </c>
      <c r="Q3151" s="15">
        <f>Raw_Data!Q3151</f>
        <v>192</v>
      </c>
      <c r="R3151" s="15">
        <f>Raw_Data!R3151</f>
        <v>3.79</v>
      </c>
      <c r="S3151" s="15">
        <f>Raw_Data!S3151</f>
        <v>0.88</v>
      </c>
      <c r="T3151" s="18">
        <f>IF(Raw_Data!T3151="",ROUND(AVERAGEIFS(Raw_Data!$T$2:$T$4001,Raw_Data!$E$2:$E$4001,E3151,Raw_Data!$D$2:$D$4001,D3151),2),IF(Raw_Data!T3151&gt;INDEX(Cleaning_Reference!$F$6:$F$13,MATCH(D3151,Cleaning_Reference!$A$6:$A$13,0)),INDEX(Cleaning_Reference!$F$6:$F$13,MATCH(D3151,Cleaning_Reference!$A$6:$A$13,0)),Raw_Data!T3151))</f>
        <v>11.14</v>
      </c>
      <c r="U3151" s="15">
        <f>Raw_Data!U3151</f>
        <v>121.98</v>
      </c>
      <c r="V3151" s="15">
        <f>Raw_Data!V3151</f>
        <v>3494</v>
      </c>
      <c r="W3151" s="15">
        <f>Raw_Data!W3151</f>
        <v>779312</v>
      </c>
      <c r="X3151" s="15">
        <f>Raw_Data!X3151</f>
        <v>426198</v>
      </c>
      <c r="Y3151" s="15">
        <f>Raw_Data!Y3151</f>
        <v>-353114</v>
      </c>
      <c r="Z3151" s="15">
        <f>Raw_Data!Z3151</f>
        <v>21248</v>
      </c>
      <c r="AA3151" s="15">
        <f>Raw_Data!AA3151</f>
        <v>5.7409999999999997</v>
      </c>
      <c r="AB3151" s="15">
        <f>Raw_Data!AB3151</f>
        <v>54.5</v>
      </c>
      <c r="AC3151" s="19" t="str">
        <f>IF(Raw_Data!G3151="","Yes","No")</f>
        <v>No</v>
      </c>
      <c r="AD3151" s="19" t="str">
        <f>IF(Raw_Data!L3151="","Yes","No")</f>
        <v>No</v>
      </c>
      <c r="AE3151" s="19" t="str">
        <f>IF(Raw_Data!T3151="","Imputed",IF(Raw_Data!T3151&gt;INDEX(Cleaning_Reference!$F$6:$F$13,MATCH(D3151,Cleaning_Reference!$A$6:$A$13,0)),"Capped","Original"))</f>
        <v>Original</v>
      </c>
      <c r="AF3151" s="21">
        <f t="shared" si="49"/>
        <v>121.98</v>
      </c>
    </row>
    <row r="3152" spans="1:32" ht="15" customHeight="1" x14ac:dyDescent="0.3">
      <c r="A3152" s="20" t="str">
        <f>Raw_Data!A3152</f>
        <v>SF13151</v>
      </c>
      <c r="B3152" s="15" t="str">
        <f>Raw_Data!B3152</f>
        <v>Karnataka</v>
      </c>
      <c r="C3152" s="15" t="str">
        <f>Raw_Data!C3152</f>
        <v>Erode</v>
      </c>
      <c r="D3152" s="15" t="str">
        <f>Raw_Data!D3152</f>
        <v>Rice</v>
      </c>
      <c r="E3152" s="15" t="str">
        <f>Raw_Data!E3152</f>
        <v>Rabi</v>
      </c>
      <c r="F3152" s="15">
        <f>Raw_Data!F3152</f>
        <v>11.99</v>
      </c>
      <c r="G3152" s="18">
        <f>IF(Raw_Data!G3152="",ROUND(AVERAGEIFS(Raw_Data!$G$2:$G$4001,Raw_Data!$E$2:$E$4001,E3152),1),Raw_Data!G3152)</f>
        <v>677.1</v>
      </c>
      <c r="H3152" s="15">
        <f>Raw_Data!H3152</f>
        <v>19.399999999999999</v>
      </c>
      <c r="I3152" s="15">
        <f>Raw_Data!I3152</f>
        <v>52.2</v>
      </c>
      <c r="J3152" s="15">
        <f>Raw_Data!J3152</f>
        <v>6</v>
      </c>
      <c r="K3152" s="15">
        <f>Raw_Data!K3152</f>
        <v>7.69</v>
      </c>
      <c r="L3152" s="18">
        <f>IF(Raw_Data!L3152="",ROUND(AVERAGEIFS(Raw_Data!$L$2:$L$4001,Raw_Data!$E$2:$E$4001,E3152),1),Raw_Data!L3152)</f>
        <v>26.7</v>
      </c>
      <c r="M3152" s="15">
        <f>Raw_Data!M3152</f>
        <v>100.9</v>
      </c>
      <c r="N3152" s="15">
        <f>Raw_Data!N3152</f>
        <v>33.5</v>
      </c>
      <c r="O3152" s="15">
        <f>Raw_Data!O3152</f>
        <v>97.3</v>
      </c>
      <c r="P3152" s="15" t="str">
        <f>Raw_Data!P3152</f>
        <v>Flood</v>
      </c>
      <c r="Q3152" s="15">
        <f>Raw_Data!Q3152</f>
        <v>146.5</v>
      </c>
      <c r="R3152" s="15">
        <f>Raw_Data!R3152</f>
        <v>3.71</v>
      </c>
      <c r="S3152" s="15">
        <f>Raw_Data!S3152</f>
        <v>0.78</v>
      </c>
      <c r="T3152" s="18">
        <f>IF(Raw_Data!T3152="",ROUND(AVERAGEIFS(Raw_Data!$T$2:$T$4001,Raw_Data!$E$2:$E$4001,E3152,Raw_Data!$D$2:$D$4001,D3152),2),IF(Raw_Data!T3152&gt;INDEX(Cleaning_Reference!$F$6:$F$13,MATCH(D3152,Cleaning_Reference!$A$6:$A$13,0)),INDEX(Cleaning_Reference!$F$6:$F$13,MATCH(D3152,Cleaning_Reference!$A$6:$A$13,0)),Raw_Data!T3152))</f>
        <v>0.83</v>
      </c>
      <c r="U3152" s="15">
        <f>Raw_Data!U3152</f>
        <v>9.9499999999999993</v>
      </c>
      <c r="V3152" s="15">
        <f>Raw_Data!V3152</f>
        <v>19985</v>
      </c>
      <c r="W3152" s="15">
        <f>Raw_Data!W3152</f>
        <v>812219</v>
      </c>
      <c r="X3152" s="15">
        <f>Raw_Data!X3152</f>
        <v>198851</v>
      </c>
      <c r="Y3152" s="15">
        <f>Raw_Data!Y3152</f>
        <v>-613368</v>
      </c>
      <c r="Z3152" s="15">
        <f>Raw_Data!Z3152</f>
        <v>25265</v>
      </c>
      <c r="AA3152" s="15">
        <f>Raw_Data!AA3152</f>
        <v>0.39400000000000002</v>
      </c>
      <c r="AB3152" s="15">
        <f>Raw_Data!AB3152</f>
        <v>54.8</v>
      </c>
      <c r="AC3152" s="19" t="str">
        <f>IF(Raw_Data!G3152="","Yes","No")</f>
        <v>No</v>
      </c>
      <c r="AD3152" s="19" t="str">
        <f>IF(Raw_Data!L3152="","Yes","No")</f>
        <v>No</v>
      </c>
      <c r="AE3152" s="19" t="str">
        <f>IF(Raw_Data!T3152="","Imputed",IF(Raw_Data!T3152&gt;INDEX(Cleaning_Reference!$F$6:$F$13,MATCH(D3152,Cleaning_Reference!$A$6:$A$13,0)),"Capped","Original"))</f>
        <v>Original</v>
      </c>
      <c r="AF3152" s="21">
        <f t="shared" si="49"/>
        <v>9.9499999999999993</v>
      </c>
    </row>
    <row r="3153" spans="1:32" ht="15" customHeight="1" x14ac:dyDescent="0.3">
      <c r="A3153" s="20" t="str">
        <f>Raw_Data!A3153</f>
        <v>SF13152</v>
      </c>
      <c r="B3153" s="15" t="str">
        <f>Raw_Data!B3153</f>
        <v>Madhya Pradesh</v>
      </c>
      <c r="C3153" s="15" t="str">
        <f>Raw_Data!C3153</f>
        <v>Erode</v>
      </c>
      <c r="D3153" s="15" t="str">
        <f>Raw_Data!D3153</f>
        <v>Groundnut</v>
      </c>
      <c r="E3153" s="15" t="str">
        <f>Raw_Data!E3153</f>
        <v>Kharif</v>
      </c>
      <c r="F3153" s="15">
        <f>Raw_Data!F3153</f>
        <v>4.7300000000000004</v>
      </c>
      <c r="G3153" s="18">
        <f>IF(Raw_Data!G3153="",ROUND(AVERAGEIFS(Raw_Data!$G$2:$G$4001,Raw_Data!$E$2:$E$4001,E3153),1),Raw_Data!G3153)</f>
        <v>1046.5999999999999</v>
      </c>
      <c r="H3153" s="15">
        <f>Raw_Data!H3153</f>
        <v>27.8</v>
      </c>
      <c r="I3153" s="15">
        <f>Raw_Data!I3153</f>
        <v>69.8</v>
      </c>
      <c r="J3153" s="15">
        <f>Raw_Data!J3153</f>
        <v>6.8</v>
      </c>
      <c r="K3153" s="15">
        <f>Raw_Data!K3153</f>
        <v>6.56</v>
      </c>
      <c r="L3153" s="18">
        <f>IF(Raw_Data!L3153="",ROUND(AVERAGEIFS(Raw_Data!$L$2:$L$4001,Raw_Data!$E$2:$E$4001,E3153),1),Raw_Data!L3153)</f>
        <v>31</v>
      </c>
      <c r="M3153" s="15">
        <f>Raw_Data!M3153</f>
        <v>172.4</v>
      </c>
      <c r="N3153" s="15">
        <f>Raw_Data!N3153</f>
        <v>63.3</v>
      </c>
      <c r="O3153" s="15">
        <f>Raw_Data!O3153</f>
        <v>139.4</v>
      </c>
      <c r="P3153" s="15" t="str">
        <f>Raw_Data!P3153</f>
        <v>Flood</v>
      </c>
      <c r="Q3153" s="15">
        <f>Raw_Data!Q3153</f>
        <v>132.19999999999999</v>
      </c>
      <c r="R3153" s="15">
        <f>Raw_Data!R3153</f>
        <v>6.65</v>
      </c>
      <c r="S3153" s="15">
        <f>Raw_Data!S3153</f>
        <v>0.71</v>
      </c>
      <c r="T3153" s="18">
        <f>IF(Raw_Data!T3153="",ROUND(AVERAGEIFS(Raw_Data!$T$2:$T$4001,Raw_Data!$E$2:$E$4001,E3153,Raw_Data!$D$2:$D$4001,D3153),2),IF(Raw_Data!T3153&gt;INDEX(Cleaning_Reference!$F$6:$F$13,MATCH(D3153,Cleaning_Reference!$A$6:$A$13,0)),INDEX(Cleaning_Reference!$F$6:$F$13,MATCH(D3153,Cleaning_Reference!$A$6:$A$13,0)),Raw_Data!T3153))</f>
        <v>2.0299999999999998</v>
      </c>
      <c r="U3153" s="15">
        <f>Raw_Data!U3153</f>
        <v>9.6</v>
      </c>
      <c r="V3153" s="15">
        <f>Raw_Data!V3153</f>
        <v>50720</v>
      </c>
      <c r="W3153" s="15">
        <f>Raw_Data!W3153</f>
        <v>327304</v>
      </c>
      <c r="X3153" s="15">
        <f>Raw_Data!X3153</f>
        <v>486912</v>
      </c>
      <c r="Y3153" s="15">
        <f>Raw_Data!Y3153</f>
        <v>159608</v>
      </c>
      <c r="Z3153" s="15">
        <f>Raw_Data!Z3153</f>
        <v>3087</v>
      </c>
      <c r="AA3153" s="15">
        <f>Raw_Data!AA3153</f>
        <v>3.11</v>
      </c>
      <c r="AB3153" s="15">
        <f>Raw_Data!AB3153</f>
        <v>48.1</v>
      </c>
      <c r="AC3153" s="19" t="str">
        <f>IF(Raw_Data!G3153="","Yes","No")</f>
        <v>No</v>
      </c>
      <c r="AD3153" s="19" t="str">
        <f>IF(Raw_Data!L3153="","Yes","No")</f>
        <v>No</v>
      </c>
      <c r="AE3153" s="19" t="str">
        <f>IF(Raw_Data!T3153="","Imputed",IF(Raw_Data!T3153&gt;INDEX(Cleaning_Reference!$F$6:$F$13,MATCH(D3153,Cleaning_Reference!$A$6:$A$13,0)),"Capped","Original"))</f>
        <v>Original</v>
      </c>
      <c r="AF3153" s="21">
        <f t="shared" si="49"/>
        <v>9.6</v>
      </c>
    </row>
    <row r="3154" spans="1:32" ht="15" customHeight="1" x14ac:dyDescent="0.3">
      <c r="A3154" s="20" t="str">
        <f>Raw_Data!A3154</f>
        <v>SF13153</v>
      </c>
      <c r="B3154" s="15" t="str">
        <f>Raw_Data!B3154</f>
        <v>Madhya Pradesh</v>
      </c>
      <c r="C3154" s="15" t="str">
        <f>Raw_Data!C3154</f>
        <v>Nashik</v>
      </c>
      <c r="D3154" s="15" t="str">
        <f>Raw_Data!D3154</f>
        <v>Maize</v>
      </c>
      <c r="E3154" s="15" t="str">
        <f>Raw_Data!E3154</f>
        <v>Zaid</v>
      </c>
      <c r="F3154" s="15">
        <f>Raw_Data!F3154</f>
        <v>3.31</v>
      </c>
      <c r="G3154" s="18">
        <f>IF(Raw_Data!G3154="",ROUND(AVERAGEIFS(Raw_Data!$G$2:$G$4001,Raw_Data!$E$2:$E$4001,E3154),1),Raw_Data!G3154)</f>
        <v>687.3</v>
      </c>
      <c r="H3154" s="15">
        <f>Raw_Data!H3154</f>
        <v>27.9</v>
      </c>
      <c r="I3154" s="15">
        <f>Raw_Data!I3154</f>
        <v>55.1</v>
      </c>
      <c r="J3154" s="15">
        <f>Raw_Data!J3154</f>
        <v>7.1</v>
      </c>
      <c r="K3154" s="15">
        <f>Raw_Data!K3154</f>
        <v>5.91</v>
      </c>
      <c r="L3154" s="18">
        <f>IF(Raw_Data!L3154="",ROUND(AVERAGEIFS(Raw_Data!$L$2:$L$4001,Raw_Data!$E$2:$E$4001,E3154),1),Raw_Data!L3154)</f>
        <v>21.4</v>
      </c>
      <c r="M3154" s="15">
        <f>Raw_Data!M3154</f>
        <v>61.3</v>
      </c>
      <c r="N3154" s="15">
        <f>Raw_Data!N3154</f>
        <v>64</v>
      </c>
      <c r="O3154" s="15">
        <f>Raw_Data!O3154</f>
        <v>102.2</v>
      </c>
      <c r="P3154" s="15" t="str">
        <f>Raw_Data!P3154</f>
        <v>Drip</v>
      </c>
      <c r="Q3154" s="15">
        <f>Raw_Data!Q3154</f>
        <v>317.7</v>
      </c>
      <c r="R3154" s="15">
        <f>Raw_Data!R3154</f>
        <v>3.09</v>
      </c>
      <c r="S3154" s="15">
        <f>Raw_Data!S3154</f>
        <v>0.67</v>
      </c>
      <c r="T3154" s="18">
        <f>IF(Raw_Data!T3154="",ROUND(AVERAGEIFS(Raw_Data!$T$2:$T$4001,Raw_Data!$E$2:$E$4001,E3154,Raw_Data!$D$2:$D$4001,D3154),2),IF(Raw_Data!T3154&gt;INDEX(Cleaning_Reference!$F$6:$F$13,MATCH(D3154,Cleaning_Reference!$A$6:$A$13,0)),INDEX(Cleaning_Reference!$F$6:$F$13,MATCH(D3154,Cleaning_Reference!$A$6:$A$13,0)),Raw_Data!T3154))</f>
        <v>2.13</v>
      </c>
      <c r="U3154" s="15">
        <f>Raw_Data!U3154</f>
        <v>7.05</v>
      </c>
      <c r="V3154" s="15">
        <f>Raw_Data!V3154</f>
        <v>21060</v>
      </c>
      <c r="W3154" s="15">
        <f>Raw_Data!W3154</f>
        <v>258249</v>
      </c>
      <c r="X3154" s="15">
        <f>Raw_Data!X3154</f>
        <v>148473</v>
      </c>
      <c r="Y3154" s="15">
        <f>Raw_Data!Y3154</f>
        <v>-109776</v>
      </c>
      <c r="Z3154" s="15">
        <f>Raw_Data!Z3154</f>
        <v>1515</v>
      </c>
      <c r="AA3154" s="15">
        <f>Raw_Data!AA3154</f>
        <v>4.6529999999999996</v>
      </c>
      <c r="AB3154" s="15">
        <f>Raw_Data!AB3154</f>
        <v>47.9</v>
      </c>
      <c r="AC3154" s="19" t="str">
        <f>IF(Raw_Data!G3154="","Yes","No")</f>
        <v>No</v>
      </c>
      <c r="AD3154" s="19" t="str">
        <f>IF(Raw_Data!L3154="","Yes","No")</f>
        <v>No</v>
      </c>
      <c r="AE3154" s="19" t="str">
        <f>IF(Raw_Data!T3154="","Imputed",IF(Raw_Data!T3154&gt;INDEX(Cleaning_Reference!$F$6:$F$13,MATCH(D3154,Cleaning_Reference!$A$6:$A$13,0)),"Capped","Original"))</f>
        <v>Original</v>
      </c>
      <c r="AF3154" s="21">
        <f t="shared" si="49"/>
        <v>7.05</v>
      </c>
    </row>
    <row r="3155" spans="1:32" ht="15" customHeight="1" x14ac:dyDescent="0.3">
      <c r="A3155" s="20" t="str">
        <f>Raw_Data!A3155</f>
        <v>SF13154</v>
      </c>
      <c r="B3155" s="15" t="str">
        <f>Raw_Data!B3155</f>
        <v>Punjab</v>
      </c>
      <c r="C3155" s="15" t="str">
        <f>Raw_Data!C3155</f>
        <v>Nashik</v>
      </c>
      <c r="D3155" s="15" t="str">
        <f>Raw_Data!D3155</f>
        <v>Sugarcane</v>
      </c>
      <c r="E3155" s="15" t="str">
        <f>Raw_Data!E3155</f>
        <v>Rabi</v>
      </c>
      <c r="F3155" s="15">
        <f>Raw_Data!F3155</f>
        <v>11.21</v>
      </c>
      <c r="G3155" s="18">
        <f>IF(Raw_Data!G3155="",ROUND(AVERAGEIFS(Raw_Data!$G$2:$G$4001,Raw_Data!$E$2:$E$4001,E3155),1),Raw_Data!G3155)</f>
        <v>854.4</v>
      </c>
      <c r="H3155" s="15">
        <f>Raw_Data!H3155</f>
        <v>28.6</v>
      </c>
      <c r="I3155" s="15">
        <f>Raw_Data!I3155</f>
        <v>53.2</v>
      </c>
      <c r="J3155" s="15">
        <f>Raw_Data!J3155</f>
        <v>8.3000000000000007</v>
      </c>
      <c r="K3155" s="15">
        <f>Raw_Data!K3155</f>
        <v>6.45</v>
      </c>
      <c r="L3155" s="18">
        <f>IF(Raw_Data!L3155="",ROUND(AVERAGEIFS(Raw_Data!$L$2:$L$4001,Raw_Data!$E$2:$E$4001,E3155),1),Raw_Data!L3155)</f>
        <v>25.9</v>
      </c>
      <c r="M3155" s="15">
        <f>Raw_Data!M3155</f>
        <v>204.2</v>
      </c>
      <c r="N3155" s="15">
        <f>Raw_Data!N3155</f>
        <v>29.9</v>
      </c>
      <c r="O3155" s="15">
        <f>Raw_Data!O3155</f>
        <v>115.7</v>
      </c>
      <c r="P3155" s="15" t="str">
        <f>Raw_Data!P3155</f>
        <v>Flood</v>
      </c>
      <c r="Q3155" s="15">
        <f>Raw_Data!Q3155</f>
        <v>192.8</v>
      </c>
      <c r="R3155" s="15">
        <f>Raw_Data!R3155</f>
        <v>7.38</v>
      </c>
      <c r="S3155" s="15">
        <f>Raw_Data!S3155</f>
        <v>0.83</v>
      </c>
      <c r="T3155" s="18">
        <f>IF(Raw_Data!T3155="",ROUND(AVERAGEIFS(Raw_Data!$T$2:$T$4001,Raw_Data!$E$2:$E$4001,E3155,Raw_Data!$D$2:$D$4001,D3155),2),IF(Raw_Data!T3155&gt;INDEX(Cleaning_Reference!$F$6:$F$13,MATCH(D3155,Cleaning_Reference!$A$6:$A$13,0)),INDEX(Cleaning_Reference!$F$6:$F$13,MATCH(D3155,Cleaning_Reference!$A$6:$A$13,0)),Raw_Data!T3155))</f>
        <v>72.349999999999994</v>
      </c>
      <c r="U3155" s="15">
        <f>Raw_Data!U3155</f>
        <v>811.04</v>
      </c>
      <c r="V3155" s="15">
        <f>Raw_Data!V3155</f>
        <v>3886</v>
      </c>
      <c r="W3155" s="15">
        <f>Raw_Data!W3155</f>
        <v>908490</v>
      </c>
      <c r="X3155" s="15">
        <f>Raw_Data!X3155</f>
        <v>3151701</v>
      </c>
      <c r="Y3155" s="15">
        <f>Raw_Data!Y3155</f>
        <v>2243211</v>
      </c>
      <c r="Z3155" s="15">
        <f>Raw_Data!Z3155</f>
        <v>27596</v>
      </c>
      <c r="AA3155" s="15">
        <f>Raw_Data!AA3155</f>
        <v>29.39</v>
      </c>
      <c r="AB3155" s="15">
        <f>Raw_Data!AB3155</f>
        <v>40.9</v>
      </c>
      <c r="AC3155" s="19" t="str">
        <f>IF(Raw_Data!G3155="","Yes","No")</f>
        <v>No</v>
      </c>
      <c r="AD3155" s="19" t="str">
        <f>IF(Raw_Data!L3155="","Yes","No")</f>
        <v>No</v>
      </c>
      <c r="AE3155" s="19" t="str">
        <f>IF(Raw_Data!T3155="","Imputed",IF(Raw_Data!T3155&gt;INDEX(Cleaning_Reference!$F$6:$F$13,MATCH(D3155,Cleaning_Reference!$A$6:$A$13,0)),"Capped","Original"))</f>
        <v>Original</v>
      </c>
      <c r="AF3155" s="21">
        <f t="shared" si="49"/>
        <v>811.04</v>
      </c>
    </row>
    <row r="3156" spans="1:32" ht="15" customHeight="1" x14ac:dyDescent="0.3">
      <c r="A3156" s="20" t="str">
        <f>Raw_Data!A3156</f>
        <v>SF13155</v>
      </c>
      <c r="B3156" s="15" t="str">
        <f>Raw_Data!B3156</f>
        <v>Andhra Pradesh</v>
      </c>
      <c r="C3156" s="15" t="str">
        <f>Raw_Data!C3156</f>
        <v>Nalgonda</v>
      </c>
      <c r="D3156" s="15" t="str">
        <f>Raw_Data!D3156</f>
        <v>Rice</v>
      </c>
      <c r="E3156" s="15" t="str">
        <f>Raw_Data!E3156</f>
        <v>Rabi</v>
      </c>
      <c r="F3156" s="15">
        <f>Raw_Data!F3156</f>
        <v>12.94</v>
      </c>
      <c r="G3156" s="18">
        <f>IF(Raw_Data!G3156="",ROUND(AVERAGEIFS(Raw_Data!$G$2:$G$4001,Raw_Data!$E$2:$E$4001,E3156),1),Raw_Data!G3156)</f>
        <v>561.79999999999995</v>
      </c>
      <c r="H3156" s="15">
        <f>Raw_Data!H3156</f>
        <v>26.9</v>
      </c>
      <c r="I3156" s="15">
        <f>Raw_Data!I3156</f>
        <v>56.1</v>
      </c>
      <c r="J3156" s="15">
        <f>Raw_Data!J3156</f>
        <v>8.3000000000000007</v>
      </c>
      <c r="K3156" s="15">
        <f>Raw_Data!K3156</f>
        <v>6.83</v>
      </c>
      <c r="L3156" s="18">
        <f>IF(Raw_Data!L3156="",ROUND(AVERAGEIFS(Raw_Data!$L$2:$L$4001,Raw_Data!$E$2:$E$4001,E3156),1),Raw_Data!L3156)</f>
        <v>19</v>
      </c>
      <c r="M3156" s="15">
        <f>Raw_Data!M3156</f>
        <v>123.3</v>
      </c>
      <c r="N3156" s="15">
        <f>Raw_Data!N3156</f>
        <v>66.8</v>
      </c>
      <c r="O3156" s="15">
        <f>Raw_Data!O3156</f>
        <v>148.69999999999999</v>
      </c>
      <c r="P3156" s="15" t="str">
        <f>Raw_Data!P3156</f>
        <v>Rainfed</v>
      </c>
      <c r="Q3156" s="15">
        <f>Raw_Data!Q3156</f>
        <v>156.69999999999999</v>
      </c>
      <c r="R3156" s="15">
        <f>Raw_Data!R3156</f>
        <v>3.29</v>
      </c>
      <c r="S3156" s="15">
        <f>Raw_Data!S3156</f>
        <v>0.87</v>
      </c>
      <c r="T3156" s="18">
        <f>IF(Raw_Data!T3156="",ROUND(AVERAGEIFS(Raw_Data!$T$2:$T$4001,Raw_Data!$E$2:$E$4001,E3156,Raw_Data!$D$2:$D$4001,D3156),2),IF(Raw_Data!T3156&gt;INDEX(Cleaning_Reference!$F$6:$F$13,MATCH(D3156,Cleaning_Reference!$A$6:$A$13,0)),INDEX(Cleaning_Reference!$F$6:$F$13,MATCH(D3156,Cleaning_Reference!$A$6:$A$13,0)),Raw_Data!T3156))</f>
        <v>3.86</v>
      </c>
      <c r="U3156" s="15">
        <f>Raw_Data!U3156</f>
        <v>49.95</v>
      </c>
      <c r="V3156" s="15">
        <f>Raw_Data!V3156</f>
        <v>24245</v>
      </c>
      <c r="W3156" s="15">
        <f>Raw_Data!W3156</f>
        <v>839332</v>
      </c>
      <c r="X3156" s="15">
        <f>Raw_Data!X3156</f>
        <v>1211038</v>
      </c>
      <c r="Y3156" s="15">
        <f>Raw_Data!Y3156</f>
        <v>371706</v>
      </c>
      <c r="Z3156" s="15">
        <f>Raw_Data!Z3156</f>
        <v>11189</v>
      </c>
      <c r="AA3156" s="15">
        <f>Raw_Data!AA3156</f>
        <v>4.4640000000000004</v>
      </c>
      <c r="AB3156" s="15">
        <f>Raw_Data!AB3156</f>
        <v>48.8</v>
      </c>
      <c r="AC3156" s="19" t="str">
        <f>IF(Raw_Data!G3156="","Yes","No")</f>
        <v>No</v>
      </c>
      <c r="AD3156" s="19" t="str">
        <f>IF(Raw_Data!L3156="","Yes","No")</f>
        <v>No</v>
      </c>
      <c r="AE3156" s="19" t="str">
        <f>IF(Raw_Data!T3156="","Imputed",IF(Raw_Data!T3156&gt;INDEX(Cleaning_Reference!$F$6:$F$13,MATCH(D3156,Cleaning_Reference!$A$6:$A$13,0)),"Capped","Original"))</f>
        <v>Original</v>
      </c>
      <c r="AF3156" s="21">
        <f t="shared" si="49"/>
        <v>49.95</v>
      </c>
    </row>
    <row r="3157" spans="1:32" ht="15" customHeight="1" x14ac:dyDescent="0.3">
      <c r="A3157" s="20" t="str">
        <f>Raw_Data!A3157</f>
        <v>SF13156</v>
      </c>
      <c r="B3157" s="15" t="str">
        <f>Raw_Data!B3157</f>
        <v>Gujarat</v>
      </c>
      <c r="C3157" s="15" t="str">
        <f>Raw_Data!C3157</f>
        <v>Erode</v>
      </c>
      <c r="D3157" s="15" t="str">
        <f>Raw_Data!D3157</f>
        <v>Pulses</v>
      </c>
      <c r="E3157" s="15" t="str">
        <f>Raw_Data!E3157</f>
        <v>Kharif</v>
      </c>
      <c r="F3157" s="15">
        <f>Raw_Data!F3157</f>
        <v>2.48</v>
      </c>
      <c r="G3157" s="18">
        <f>IF(Raw_Data!G3157="",ROUND(AVERAGEIFS(Raw_Data!$G$2:$G$4001,Raw_Data!$E$2:$E$4001,E3157),1),Raw_Data!G3157)</f>
        <v>886.8</v>
      </c>
      <c r="H3157" s="15">
        <f>Raw_Data!H3157</f>
        <v>28</v>
      </c>
      <c r="I3157" s="15">
        <f>Raw_Data!I3157</f>
        <v>58.6</v>
      </c>
      <c r="J3157" s="15">
        <f>Raw_Data!J3157</f>
        <v>7.2</v>
      </c>
      <c r="K3157" s="15">
        <f>Raw_Data!K3157</f>
        <v>7.97</v>
      </c>
      <c r="L3157" s="18">
        <f>IF(Raw_Data!L3157="",ROUND(AVERAGEIFS(Raw_Data!$L$2:$L$4001,Raw_Data!$E$2:$E$4001,E3157),1),Raw_Data!L3157)</f>
        <v>29.4</v>
      </c>
      <c r="M3157" s="15">
        <f>Raw_Data!M3157</f>
        <v>139</v>
      </c>
      <c r="N3157" s="15">
        <f>Raw_Data!N3157</f>
        <v>67.8</v>
      </c>
      <c r="O3157" s="15">
        <f>Raw_Data!O3157</f>
        <v>152.80000000000001</v>
      </c>
      <c r="P3157" s="15" t="str">
        <f>Raw_Data!P3157</f>
        <v>Rainfed</v>
      </c>
      <c r="Q3157" s="15">
        <f>Raw_Data!Q3157</f>
        <v>270.7</v>
      </c>
      <c r="R3157" s="15">
        <f>Raw_Data!R3157</f>
        <v>0.88</v>
      </c>
      <c r="S3157" s="15">
        <f>Raw_Data!S3157</f>
        <v>0.73</v>
      </c>
      <c r="T3157" s="18">
        <f>IF(Raw_Data!T3157="",ROUND(AVERAGEIFS(Raw_Data!$T$2:$T$4001,Raw_Data!$E$2:$E$4001,E3157,Raw_Data!$D$2:$D$4001,D3157),2),IF(Raw_Data!T3157&gt;INDEX(Cleaning_Reference!$F$6:$F$13,MATCH(D3157,Cleaning_Reference!$A$6:$A$13,0)),INDEX(Cleaning_Reference!$F$6:$F$13,MATCH(D3157,Cleaning_Reference!$A$6:$A$13,0)),Raw_Data!T3157))</f>
        <v>0.3</v>
      </c>
      <c r="U3157" s="15">
        <f>Raw_Data!U3157</f>
        <v>0.74</v>
      </c>
      <c r="V3157" s="15">
        <f>Raw_Data!V3157</f>
        <v>65976</v>
      </c>
      <c r="W3157" s="15">
        <f>Raw_Data!W3157</f>
        <v>181498</v>
      </c>
      <c r="X3157" s="15">
        <f>Raw_Data!X3157</f>
        <v>48822</v>
      </c>
      <c r="Y3157" s="15">
        <f>Raw_Data!Y3157</f>
        <v>-132676</v>
      </c>
      <c r="Z3157" s="15">
        <f>Raw_Data!Z3157</f>
        <v>495</v>
      </c>
      <c r="AA3157" s="15">
        <f>Raw_Data!AA3157</f>
        <v>1.4950000000000001</v>
      </c>
      <c r="AB3157" s="15">
        <f>Raw_Data!AB3157</f>
        <v>72.599999999999994</v>
      </c>
      <c r="AC3157" s="19" t="str">
        <f>IF(Raw_Data!G3157="","Yes","No")</f>
        <v>No</v>
      </c>
      <c r="AD3157" s="19" t="str">
        <f>IF(Raw_Data!L3157="","Yes","No")</f>
        <v>No</v>
      </c>
      <c r="AE3157" s="19" t="str">
        <f>IF(Raw_Data!T3157="","Imputed",IF(Raw_Data!T3157&gt;INDEX(Cleaning_Reference!$F$6:$F$13,MATCH(D3157,Cleaning_Reference!$A$6:$A$13,0)),"Capped","Original"))</f>
        <v>Original</v>
      </c>
      <c r="AF3157" s="21">
        <f t="shared" si="49"/>
        <v>0.74</v>
      </c>
    </row>
    <row r="3158" spans="1:32" ht="15" customHeight="1" x14ac:dyDescent="0.3">
      <c r="A3158" s="20" t="str">
        <f>Raw_Data!A3158</f>
        <v>SF13157</v>
      </c>
      <c r="B3158" s="15" t="str">
        <f>Raw_Data!B3158</f>
        <v>Telangana</v>
      </c>
      <c r="C3158" s="15" t="str">
        <f>Raw_Data!C3158</f>
        <v>Krishna</v>
      </c>
      <c r="D3158" s="15" t="str">
        <f>Raw_Data!D3158</f>
        <v>Groundnut</v>
      </c>
      <c r="E3158" s="15" t="str">
        <f>Raw_Data!E3158</f>
        <v>Kharif</v>
      </c>
      <c r="F3158" s="15">
        <f>Raw_Data!F3158</f>
        <v>9.92</v>
      </c>
      <c r="G3158" s="18">
        <f>IF(Raw_Data!G3158="",ROUND(AVERAGEIFS(Raw_Data!$G$2:$G$4001,Raw_Data!$E$2:$E$4001,E3158),1),Raw_Data!G3158)</f>
        <v>898.7</v>
      </c>
      <c r="H3158" s="15">
        <f>Raw_Data!H3158</f>
        <v>26.8</v>
      </c>
      <c r="I3158" s="15">
        <f>Raw_Data!I3158</f>
        <v>76.3</v>
      </c>
      <c r="J3158" s="15">
        <f>Raw_Data!J3158</f>
        <v>6.5</v>
      </c>
      <c r="K3158" s="15">
        <f>Raw_Data!K3158</f>
        <v>7.24</v>
      </c>
      <c r="L3158" s="18">
        <f>IF(Raw_Data!L3158="",ROUND(AVERAGEIFS(Raw_Data!$L$2:$L$4001,Raw_Data!$E$2:$E$4001,E3158),1),Raw_Data!L3158)</f>
        <v>36.4</v>
      </c>
      <c r="M3158" s="15">
        <f>Raw_Data!M3158</f>
        <v>88.8</v>
      </c>
      <c r="N3158" s="15">
        <f>Raw_Data!N3158</f>
        <v>73</v>
      </c>
      <c r="O3158" s="15">
        <f>Raw_Data!O3158</f>
        <v>98.1</v>
      </c>
      <c r="P3158" s="15" t="str">
        <f>Raw_Data!P3158</f>
        <v>Sprinkler</v>
      </c>
      <c r="Q3158" s="15">
        <f>Raw_Data!Q3158</f>
        <v>328.1</v>
      </c>
      <c r="R3158" s="15">
        <f>Raw_Data!R3158</f>
        <v>4.71</v>
      </c>
      <c r="S3158" s="15">
        <f>Raw_Data!S3158</f>
        <v>0.98</v>
      </c>
      <c r="T3158" s="18">
        <f>IF(Raw_Data!T3158="",ROUND(AVERAGEIFS(Raw_Data!$T$2:$T$4001,Raw_Data!$E$2:$E$4001,E3158,Raw_Data!$D$2:$D$4001,D3158),2),IF(Raw_Data!T3158&gt;INDEX(Cleaning_Reference!$F$6:$F$13,MATCH(D3158,Cleaning_Reference!$A$6:$A$13,0)),INDEX(Cleaning_Reference!$F$6:$F$13,MATCH(D3158,Cleaning_Reference!$A$6:$A$13,0)),Raw_Data!T3158))</f>
        <v>1.18</v>
      </c>
      <c r="U3158" s="15">
        <f>Raw_Data!U3158</f>
        <v>11.71</v>
      </c>
      <c r="V3158" s="15">
        <f>Raw_Data!V3158</f>
        <v>61268</v>
      </c>
      <c r="W3158" s="15">
        <f>Raw_Data!W3158</f>
        <v>824997</v>
      </c>
      <c r="X3158" s="15">
        <f>Raw_Data!X3158</f>
        <v>717448</v>
      </c>
      <c r="Y3158" s="15">
        <f>Raw_Data!Y3158</f>
        <v>-107549</v>
      </c>
      <c r="Z3158" s="15">
        <f>Raw_Data!Z3158</f>
        <v>4833</v>
      </c>
      <c r="AA3158" s="15">
        <f>Raw_Data!AA3158</f>
        <v>2.423</v>
      </c>
      <c r="AB3158" s="15">
        <f>Raw_Data!AB3158</f>
        <v>53</v>
      </c>
      <c r="AC3158" s="19" t="str">
        <f>IF(Raw_Data!G3158="","Yes","No")</f>
        <v>No</v>
      </c>
      <c r="AD3158" s="19" t="str">
        <f>IF(Raw_Data!L3158="","Yes","No")</f>
        <v>No</v>
      </c>
      <c r="AE3158" s="19" t="str">
        <f>IF(Raw_Data!T3158="","Imputed",IF(Raw_Data!T3158&gt;INDEX(Cleaning_Reference!$F$6:$F$13,MATCH(D3158,Cleaning_Reference!$A$6:$A$13,0)),"Capped","Original"))</f>
        <v>Original</v>
      </c>
      <c r="AF3158" s="21">
        <f t="shared" si="49"/>
        <v>11.71</v>
      </c>
    </row>
    <row r="3159" spans="1:32" ht="15" customHeight="1" x14ac:dyDescent="0.3">
      <c r="A3159" s="20" t="str">
        <f>Raw_Data!A3159</f>
        <v>SF13158</v>
      </c>
      <c r="B3159" s="15" t="str">
        <f>Raw_Data!B3159</f>
        <v>Punjab</v>
      </c>
      <c r="C3159" s="15" t="str">
        <f>Raw_Data!C3159</f>
        <v>Nalgonda</v>
      </c>
      <c r="D3159" s="15" t="str">
        <f>Raw_Data!D3159</f>
        <v>Rice</v>
      </c>
      <c r="E3159" s="15" t="str">
        <f>Raw_Data!E3159</f>
        <v>Rabi</v>
      </c>
      <c r="F3159" s="15">
        <f>Raw_Data!F3159</f>
        <v>10.71</v>
      </c>
      <c r="G3159" s="18">
        <f>IF(Raw_Data!G3159="",ROUND(AVERAGEIFS(Raw_Data!$G$2:$G$4001,Raw_Data!$E$2:$E$4001,E3159),1),Raw_Data!G3159)</f>
        <v>710.5</v>
      </c>
      <c r="H3159" s="15">
        <f>Raw_Data!H3159</f>
        <v>23.9</v>
      </c>
      <c r="I3159" s="15">
        <f>Raw_Data!I3159</f>
        <v>60.2</v>
      </c>
      <c r="J3159" s="15">
        <f>Raw_Data!J3159</f>
        <v>7.7</v>
      </c>
      <c r="K3159" s="15">
        <f>Raw_Data!K3159</f>
        <v>7.39</v>
      </c>
      <c r="L3159" s="18">
        <f>IF(Raw_Data!L3159="",ROUND(AVERAGEIFS(Raw_Data!$L$2:$L$4001,Raw_Data!$E$2:$E$4001,E3159),1),Raw_Data!L3159)</f>
        <v>18.100000000000001</v>
      </c>
      <c r="M3159" s="15">
        <f>Raw_Data!M3159</f>
        <v>48.7</v>
      </c>
      <c r="N3159" s="15">
        <f>Raw_Data!N3159</f>
        <v>45.5</v>
      </c>
      <c r="O3159" s="15">
        <f>Raw_Data!O3159</f>
        <v>80.8</v>
      </c>
      <c r="P3159" s="15" t="str">
        <f>Raw_Data!P3159</f>
        <v>Rainfed</v>
      </c>
      <c r="Q3159" s="15">
        <f>Raw_Data!Q3159</f>
        <v>93.7</v>
      </c>
      <c r="R3159" s="15">
        <f>Raw_Data!R3159</f>
        <v>6.38</v>
      </c>
      <c r="S3159" s="15">
        <f>Raw_Data!S3159</f>
        <v>0.89</v>
      </c>
      <c r="T3159" s="18">
        <f>IF(Raw_Data!T3159="",ROUND(AVERAGEIFS(Raw_Data!$T$2:$T$4001,Raw_Data!$E$2:$E$4001,E3159,Raw_Data!$D$2:$D$4001,D3159),2),IF(Raw_Data!T3159&gt;INDEX(Cleaning_Reference!$F$6:$F$13,MATCH(D3159,Cleaning_Reference!$A$6:$A$13,0)),INDEX(Cleaning_Reference!$F$6:$F$13,MATCH(D3159,Cleaning_Reference!$A$6:$A$13,0)),Raw_Data!T3159))</f>
        <v>1.74</v>
      </c>
      <c r="U3159" s="15">
        <f>Raw_Data!U3159</f>
        <v>18.64</v>
      </c>
      <c r="V3159" s="15">
        <f>Raw_Data!V3159</f>
        <v>20804</v>
      </c>
      <c r="W3159" s="15">
        <f>Raw_Data!W3159</f>
        <v>522242</v>
      </c>
      <c r="X3159" s="15">
        <f>Raw_Data!X3159</f>
        <v>387787</v>
      </c>
      <c r="Y3159" s="15">
        <f>Raw_Data!Y3159</f>
        <v>-134455</v>
      </c>
      <c r="Z3159" s="15">
        <f>Raw_Data!Z3159</f>
        <v>10033</v>
      </c>
      <c r="AA3159" s="15">
        <f>Raw_Data!AA3159</f>
        <v>1.8580000000000001</v>
      </c>
      <c r="AB3159" s="15">
        <f>Raw_Data!AB3159</f>
        <v>35.4</v>
      </c>
      <c r="AC3159" s="19" t="str">
        <f>IF(Raw_Data!G3159="","Yes","No")</f>
        <v>No</v>
      </c>
      <c r="AD3159" s="19" t="str">
        <f>IF(Raw_Data!L3159="","Yes","No")</f>
        <v>No</v>
      </c>
      <c r="AE3159" s="19" t="str">
        <f>IF(Raw_Data!T3159="","Imputed",IF(Raw_Data!T3159&gt;INDEX(Cleaning_Reference!$F$6:$F$13,MATCH(D3159,Cleaning_Reference!$A$6:$A$13,0)),"Capped","Original"))</f>
        <v>Original</v>
      </c>
      <c r="AF3159" s="21">
        <f t="shared" si="49"/>
        <v>18.64</v>
      </c>
    </row>
    <row r="3160" spans="1:32" ht="15" customHeight="1" x14ac:dyDescent="0.3">
      <c r="A3160" s="20" t="str">
        <f>Raw_Data!A3160</f>
        <v>SF13159</v>
      </c>
      <c r="B3160" s="15" t="str">
        <f>Raw_Data!B3160</f>
        <v>Punjab</v>
      </c>
      <c r="C3160" s="15" t="str">
        <f>Raw_Data!C3160</f>
        <v>Krishna</v>
      </c>
      <c r="D3160" s="15" t="str">
        <f>Raw_Data!D3160</f>
        <v>Rice</v>
      </c>
      <c r="E3160" s="15" t="str">
        <f>Raw_Data!E3160</f>
        <v>Kharif</v>
      </c>
      <c r="F3160" s="15">
        <f>Raw_Data!F3160</f>
        <v>1.07</v>
      </c>
      <c r="G3160" s="18">
        <f>IF(Raw_Data!G3160="",ROUND(AVERAGEIFS(Raw_Data!$G$2:$G$4001,Raw_Data!$E$2:$E$4001,E3160),1),Raw_Data!G3160)</f>
        <v>702.9</v>
      </c>
      <c r="H3160" s="15">
        <f>Raw_Data!H3160</f>
        <v>25.9</v>
      </c>
      <c r="I3160" s="15">
        <f>Raw_Data!I3160</f>
        <v>73</v>
      </c>
      <c r="J3160" s="15">
        <f>Raw_Data!J3160</f>
        <v>5.4</v>
      </c>
      <c r="K3160" s="15">
        <f>Raw_Data!K3160</f>
        <v>6.4</v>
      </c>
      <c r="L3160" s="18">
        <f>IF(Raw_Data!L3160="",ROUND(AVERAGEIFS(Raw_Data!$L$2:$L$4001,Raw_Data!$E$2:$E$4001,E3160),1),Raw_Data!L3160)</f>
        <v>28.4</v>
      </c>
      <c r="M3160" s="15">
        <f>Raw_Data!M3160</f>
        <v>123.2</v>
      </c>
      <c r="N3160" s="15">
        <f>Raw_Data!N3160</f>
        <v>50</v>
      </c>
      <c r="O3160" s="15">
        <f>Raw_Data!O3160</f>
        <v>110.9</v>
      </c>
      <c r="P3160" s="15" t="str">
        <f>Raw_Data!P3160</f>
        <v>Sprinkler</v>
      </c>
      <c r="Q3160" s="15">
        <f>Raw_Data!Q3160</f>
        <v>157.1</v>
      </c>
      <c r="R3160" s="15">
        <f>Raw_Data!R3160</f>
        <v>3.45</v>
      </c>
      <c r="S3160" s="15">
        <f>Raw_Data!S3160</f>
        <v>0.73</v>
      </c>
      <c r="T3160" s="18">
        <f>IF(Raw_Data!T3160="",ROUND(AVERAGEIFS(Raw_Data!$T$2:$T$4001,Raw_Data!$E$2:$E$4001,E3160,Raw_Data!$D$2:$D$4001,D3160),2),IF(Raw_Data!T3160&gt;INDEX(Cleaning_Reference!$F$6:$F$13,MATCH(D3160,Cleaning_Reference!$A$6:$A$13,0)),INDEX(Cleaning_Reference!$F$6:$F$13,MATCH(D3160,Cleaning_Reference!$A$6:$A$13,0)),Raw_Data!T3160))</f>
        <v>3.51</v>
      </c>
      <c r="U3160" s="15">
        <f>Raw_Data!U3160</f>
        <v>3.76</v>
      </c>
      <c r="V3160" s="15">
        <f>Raw_Data!V3160</f>
        <v>26337</v>
      </c>
      <c r="W3160" s="15">
        <f>Raw_Data!W3160</f>
        <v>62539</v>
      </c>
      <c r="X3160" s="15">
        <f>Raw_Data!X3160</f>
        <v>99027</v>
      </c>
      <c r="Y3160" s="15">
        <f>Raw_Data!Y3160</f>
        <v>36488</v>
      </c>
      <c r="Z3160" s="15">
        <f>Raw_Data!Z3160</f>
        <v>1586</v>
      </c>
      <c r="AA3160" s="15">
        <f>Raw_Data!AA3160</f>
        <v>2.371</v>
      </c>
      <c r="AB3160" s="15">
        <f>Raw_Data!AB3160</f>
        <v>54.4</v>
      </c>
      <c r="AC3160" s="19" t="str">
        <f>IF(Raw_Data!G3160="","Yes","No")</f>
        <v>No</v>
      </c>
      <c r="AD3160" s="19" t="str">
        <f>IF(Raw_Data!L3160="","Yes","No")</f>
        <v>No</v>
      </c>
      <c r="AE3160" s="19" t="str">
        <f>IF(Raw_Data!T3160="","Imputed",IF(Raw_Data!T3160&gt;INDEX(Cleaning_Reference!$F$6:$F$13,MATCH(D3160,Cleaning_Reference!$A$6:$A$13,0)),"Capped","Original"))</f>
        <v>Original</v>
      </c>
      <c r="AF3160" s="21">
        <f t="shared" si="49"/>
        <v>3.76</v>
      </c>
    </row>
    <row r="3161" spans="1:32" ht="15" customHeight="1" x14ac:dyDescent="0.3">
      <c r="A3161" s="20" t="str">
        <f>Raw_Data!A3161</f>
        <v>SF13160</v>
      </c>
      <c r="B3161" s="15" t="str">
        <f>Raw_Data!B3161</f>
        <v>Tamil Nadu</v>
      </c>
      <c r="C3161" s="15" t="str">
        <f>Raw_Data!C3161</f>
        <v>Ludhiana</v>
      </c>
      <c r="D3161" s="15" t="str">
        <f>Raw_Data!D3161</f>
        <v>Pulses</v>
      </c>
      <c r="E3161" s="15" t="str">
        <f>Raw_Data!E3161</f>
        <v>Zaid</v>
      </c>
      <c r="F3161" s="15">
        <f>Raw_Data!F3161</f>
        <v>0.88</v>
      </c>
      <c r="G3161" s="18">
        <f>IF(Raw_Data!G3161="",ROUND(AVERAGEIFS(Raw_Data!$G$2:$G$4001,Raw_Data!$E$2:$E$4001,E3161),1),Raw_Data!G3161)</f>
        <v>80</v>
      </c>
      <c r="H3161" s="15">
        <f>Raw_Data!H3161</f>
        <v>28.5</v>
      </c>
      <c r="I3161" s="15">
        <f>Raw_Data!I3161</f>
        <v>68.2</v>
      </c>
      <c r="J3161" s="15">
        <f>Raw_Data!J3161</f>
        <v>8.1999999999999993</v>
      </c>
      <c r="K3161" s="15">
        <f>Raw_Data!K3161</f>
        <v>7.15</v>
      </c>
      <c r="L3161" s="18">
        <f>IF(Raw_Data!L3161="",ROUND(AVERAGEIFS(Raw_Data!$L$2:$L$4001,Raw_Data!$E$2:$E$4001,E3161),1),Raw_Data!L3161)</f>
        <v>15.7</v>
      </c>
      <c r="M3161" s="15">
        <f>Raw_Data!M3161</f>
        <v>101.7</v>
      </c>
      <c r="N3161" s="15">
        <f>Raw_Data!N3161</f>
        <v>51</v>
      </c>
      <c r="O3161" s="15">
        <f>Raw_Data!O3161</f>
        <v>128.4</v>
      </c>
      <c r="P3161" s="15" t="str">
        <f>Raw_Data!P3161</f>
        <v>Rainfed</v>
      </c>
      <c r="Q3161" s="15">
        <f>Raw_Data!Q3161</f>
        <v>220.7</v>
      </c>
      <c r="R3161" s="15">
        <f>Raw_Data!R3161</f>
        <v>5.81</v>
      </c>
      <c r="S3161" s="15">
        <f>Raw_Data!S3161</f>
        <v>0.95</v>
      </c>
      <c r="T3161" s="18">
        <f>IF(Raw_Data!T3161="",ROUND(AVERAGEIFS(Raw_Data!$T$2:$T$4001,Raw_Data!$E$2:$E$4001,E3161,Raw_Data!$D$2:$D$4001,D3161),2),IF(Raw_Data!T3161&gt;INDEX(Cleaning_Reference!$F$6:$F$13,MATCH(D3161,Cleaning_Reference!$A$6:$A$13,0)),INDEX(Cleaning_Reference!$F$6:$F$13,MATCH(D3161,Cleaning_Reference!$A$6:$A$13,0)),Raw_Data!T3161))</f>
        <v>0.64</v>
      </c>
      <c r="U3161" s="15">
        <f>Raw_Data!U3161</f>
        <v>0.56000000000000005</v>
      </c>
      <c r="V3161" s="15">
        <f>Raw_Data!V3161</f>
        <v>77189</v>
      </c>
      <c r="W3161" s="15">
        <f>Raw_Data!W3161</f>
        <v>58668</v>
      </c>
      <c r="X3161" s="15">
        <f>Raw_Data!X3161</f>
        <v>43226</v>
      </c>
      <c r="Y3161" s="15">
        <f>Raw_Data!Y3161</f>
        <v>-15442</v>
      </c>
      <c r="Z3161" s="15">
        <f>Raw_Data!Z3161</f>
        <v>182</v>
      </c>
      <c r="AA3161" s="15">
        <f>Raw_Data!AA3161</f>
        <v>3.077</v>
      </c>
      <c r="AB3161" s="15">
        <f>Raw_Data!AB3161</f>
        <v>47.7</v>
      </c>
      <c r="AC3161" s="19" t="str">
        <f>IF(Raw_Data!G3161="","Yes","No")</f>
        <v>No</v>
      </c>
      <c r="AD3161" s="19" t="str">
        <f>IF(Raw_Data!L3161="","Yes","No")</f>
        <v>No</v>
      </c>
      <c r="AE3161" s="19" t="str">
        <f>IF(Raw_Data!T3161="","Imputed",IF(Raw_Data!T3161&gt;INDEX(Cleaning_Reference!$F$6:$F$13,MATCH(D3161,Cleaning_Reference!$A$6:$A$13,0)),"Capped","Original"))</f>
        <v>Original</v>
      </c>
      <c r="AF3161" s="21">
        <f t="shared" si="49"/>
        <v>0.56000000000000005</v>
      </c>
    </row>
    <row r="3162" spans="1:32" ht="15" customHeight="1" x14ac:dyDescent="0.3">
      <c r="A3162" s="20" t="str">
        <f>Raw_Data!A3162</f>
        <v>SF13161</v>
      </c>
      <c r="B3162" s="15" t="str">
        <f>Raw_Data!B3162</f>
        <v>Punjab</v>
      </c>
      <c r="C3162" s="15" t="str">
        <f>Raw_Data!C3162</f>
        <v>Guntur</v>
      </c>
      <c r="D3162" s="15" t="str">
        <f>Raw_Data!D3162</f>
        <v>Maize</v>
      </c>
      <c r="E3162" s="15" t="str">
        <f>Raw_Data!E3162</f>
        <v>Kharif</v>
      </c>
      <c r="F3162" s="15">
        <f>Raw_Data!F3162</f>
        <v>8.91</v>
      </c>
      <c r="G3162" s="18">
        <f>IF(Raw_Data!G3162="",ROUND(AVERAGEIFS(Raw_Data!$G$2:$G$4001,Raw_Data!$E$2:$E$4001,E3162),1),Raw_Data!G3162)</f>
        <v>671.2</v>
      </c>
      <c r="H3162" s="15">
        <f>Raw_Data!H3162</f>
        <v>30.6</v>
      </c>
      <c r="I3162" s="15">
        <f>Raw_Data!I3162</f>
        <v>60.6</v>
      </c>
      <c r="J3162" s="15">
        <f>Raw_Data!J3162</f>
        <v>6.4</v>
      </c>
      <c r="K3162" s="15">
        <f>Raw_Data!K3162</f>
        <v>7.68</v>
      </c>
      <c r="L3162" s="18">
        <f>IF(Raw_Data!L3162="",ROUND(AVERAGEIFS(Raw_Data!$L$2:$L$4001,Raw_Data!$E$2:$E$4001,E3162),1),Raw_Data!L3162)</f>
        <v>33.4</v>
      </c>
      <c r="M3162" s="15">
        <f>Raw_Data!M3162</f>
        <v>79.900000000000006</v>
      </c>
      <c r="N3162" s="15">
        <f>Raw_Data!N3162</f>
        <v>44.1</v>
      </c>
      <c r="O3162" s="15">
        <f>Raw_Data!O3162</f>
        <v>99.7</v>
      </c>
      <c r="P3162" s="15" t="str">
        <f>Raw_Data!P3162</f>
        <v>Drip</v>
      </c>
      <c r="Q3162" s="15">
        <f>Raw_Data!Q3162</f>
        <v>268.3</v>
      </c>
      <c r="R3162" s="15">
        <f>Raw_Data!R3162</f>
        <v>4.1100000000000003</v>
      </c>
      <c r="S3162" s="15">
        <f>Raw_Data!S3162</f>
        <v>0.69</v>
      </c>
      <c r="T3162" s="18">
        <f>IF(Raw_Data!T3162="",ROUND(AVERAGEIFS(Raw_Data!$T$2:$T$4001,Raw_Data!$E$2:$E$4001,E3162,Raw_Data!$D$2:$D$4001,D3162),2),IF(Raw_Data!T3162&gt;INDEX(Cleaning_Reference!$F$6:$F$13,MATCH(D3162,Cleaning_Reference!$A$6:$A$13,0)),INDEX(Cleaning_Reference!$F$6:$F$13,MATCH(D3162,Cleaning_Reference!$A$6:$A$13,0)),Raw_Data!T3162))</f>
        <v>1.3</v>
      </c>
      <c r="U3162" s="15">
        <f>Raw_Data!U3162</f>
        <v>11.58</v>
      </c>
      <c r="V3162" s="15">
        <f>Raw_Data!V3162</f>
        <v>15804</v>
      </c>
      <c r="W3162" s="15">
        <f>Raw_Data!W3162</f>
        <v>594642</v>
      </c>
      <c r="X3162" s="15">
        <f>Raw_Data!X3162</f>
        <v>183010</v>
      </c>
      <c r="Y3162" s="15">
        <f>Raw_Data!Y3162</f>
        <v>-411632</v>
      </c>
      <c r="Z3162" s="15">
        <f>Raw_Data!Z3162</f>
        <v>4451</v>
      </c>
      <c r="AA3162" s="15">
        <f>Raw_Data!AA3162</f>
        <v>2.6019999999999999</v>
      </c>
      <c r="AB3162" s="15">
        <f>Raw_Data!AB3162</f>
        <v>54.2</v>
      </c>
      <c r="AC3162" s="19" t="str">
        <f>IF(Raw_Data!G3162="","Yes","No")</f>
        <v>No</v>
      </c>
      <c r="AD3162" s="19" t="str">
        <f>IF(Raw_Data!L3162="","Yes","No")</f>
        <v>No</v>
      </c>
      <c r="AE3162" s="19" t="str">
        <f>IF(Raw_Data!T3162="","Imputed",IF(Raw_Data!T3162&gt;INDEX(Cleaning_Reference!$F$6:$F$13,MATCH(D3162,Cleaning_Reference!$A$6:$A$13,0)),"Capped","Original"))</f>
        <v>Original</v>
      </c>
      <c r="AF3162" s="21">
        <f t="shared" si="49"/>
        <v>11.58</v>
      </c>
    </row>
    <row r="3163" spans="1:32" ht="15" customHeight="1" x14ac:dyDescent="0.3">
      <c r="A3163" s="20" t="str">
        <f>Raw_Data!A3163</f>
        <v>SF13162</v>
      </c>
      <c r="B3163" s="15" t="str">
        <f>Raw_Data!B3163</f>
        <v>Gujarat</v>
      </c>
      <c r="C3163" s="15" t="str">
        <f>Raw_Data!C3163</f>
        <v>Warangal</v>
      </c>
      <c r="D3163" s="15" t="str">
        <f>Raw_Data!D3163</f>
        <v>Cotton</v>
      </c>
      <c r="E3163" s="15" t="str">
        <f>Raw_Data!E3163</f>
        <v>Kharif</v>
      </c>
      <c r="F3163" s="15">
        <f>Raw_Data!F3163</f>
        <v>8.56</v>
      </c>
      <c r="G3163" s="18">
        <f>IF(Raw_Data!G3163="",ROUND(AVERAGEIFS(Raw_Data!$G$2:$G$4001,Raw_Data!$E$2:$E$4001,E3163),1),Raw_Data!G3163)</f>
        <v>884</v>
      </c>
      <c r="H3163" s="15">
        <f>Raw_Data!H3163</f>
        <v>27.1</v>
      </c>
      <c r="I3163" s="15">
        <f>Raw_Data!I3163</f>
        <v>66.5</v>
      </c>
      <c r="J3163" s="15">
        <f>Raw_Data!J3163</f>
        <v>7.7</v>
      </c>
      <c r="K3163" s="15">
        <f>Raw_Data!K3163</f>
        <v>6.4</v>
      </c>
      <c r="L3163" s="18">
        <f>IF(Raw_Data!L3163="",ROUND(AVERAGEIFS(Raw_Data!$L$2:$L$4001,Raw_Data!$E$2:$E$4001,E3163),1),Raw_Data!L3163)</f>
        <v>28.3</v>
      </c>
      <c r="M3163" s="15">
        <f>Raw_Data!M3163</f>
        <v>202.4</v>
      </c>
      <c r="N3163" s="15">
        <f>Raw_Data!N3163</f>
        <v>58.5</v>
      </c>
      <c r="O3163" s="15">
        <f>Raw_Data!O3163</f>
        <v>109.8</v>
      </c>
      <c r="P3163" s="15" t="str">
        <f>Raw_Data!P3163</f>
        <v>Rainfed</v>
      </c>
      <c r="Q3163" s="15">
        <f>Raw_Data!Q3163</f>
        <v>162.4</v>
      </c>
      <c r="R3163" s="15">
        <f>Raw_Data!R3163</f>
        <v>1.06</v>
      </c>
      <c r="S3163" s="15">
        <f>Raw_Data!S3163</f>
        <v>0.85</v>
      </c>
      <c r="T3163" s="18">
        <f>IF(Raw_Data!T3163="",ROUND(AVERAGEIFS(Raw_Data!$T$2:$T$4001,Raw_Data!$E$2:$E$4001,E3163,Raw_Data!$D$2:$D$4001,D3163),2),IF(Raw_Data!T3163&gt;INDEX(Cleaning_Reference!$F$6:$F$13,MATCH(D3163,Cleaning_Reference!$A$6:$A$13,0)),INDEX(Cleaning_Reference!$F$6:$F$13,MATCH(D3163,Cleaning_Reference!$A$6:$A$13,0)),Raw_Data!T3163))</f>
        <v>1.99</v>
      </c>
      <c r="U3163" s="15">
        <f>Raw_Data!U3163</f>
        <v>17.03</v>
      </c>
      <c r="V3163" s="15">
        <f>Raw_Data!V3163</f>
        <v>71099</v>
      </c>
      <c r="W3163" s="15">
        <f>Raw_Data!W3163</f>
        <v>578166</v>
      </c>
      <c r="X3163" s="15">
        <f>Raw_Data!X3163</f>
        <v>1210816</v>
      </c>
      <c r="Y3163" s="15">
        <f>Raw_Data!Y3163</f>
        <v>632650</v>
      </c>
      <c r="Z3163" s="15">
        <f>Raw_Data!Z3163</f>
        <v>3308</v>
      </c>
      <c r="AA3163" s="15">
        <f>Raw_Data!AA3163</f>
        <v>5.1479999999999997</v>
      </c>
      <c r="AB3163" s="15">
        <f>Raw_Data!AB3163</f>
        <v>55.3</v>
      </c>
      <c r="AC3163" s="19" t="str">
        <f>IF(Raw_Data!G3163="","Yes","No")</f>
        <v>No</v>
      </c>
      <c r="AD3163" s="19" t="str">
        <f>IF(Raw_Data!L3163="","Yes","No")</f>
        <v>No</v>
      </c>
      <c r="AE3163" s="19" t="str">
        <f>IF(Raw_Data!T3163="","Imputed",IF(Raw_Data!T3163&gt;INDEX(Cleaning_Reference!$F$6:$F$13,MATCH(D3163,Cleaning_Reference!$A$6:$A$13,0)),"Capped","Original"))</f>
        <v>Original</v>
      </c>
      <c r="AF3163" s="21">
        <f t="shared" si="49"/>
        <v>17.03</v>
      </c>
    </row>
    <row r="3164" spans="1:32" ht="15" customHeight="1" x14ac:dyDescent="0.3">
      <c r="A3164" s="20" t="str">
        <f>Raw_Data!A3164</f>
        <v>SF13163</v>
      </c>
      <c r="B3164" s="15" t="str">
        <f>Raw_Data!B3164</f>
        <v>Punjab</v>
      </c>
      <c r="C3164" s="15" t="str">
        <f>Raw_Data!C3164</f>
        <v>Nashik</v>
      </c>
      <c r="D3164" s="15" t="str">
        <f>Raw_Data!D3164</f>
        <v>Wheat</v>
      </c>
      <c r="E3164" s="15" t="str">
        <f>Raw_Data!E3164</f>
        <v>Zaid</v>
      </c>
      <c r="F3164" s="15">
        <f>Raw_Data!F3164</f>
        <v>14.82</v>
      </c>
      <c r="G3164" s="18">
        <f>IF(Raw_Data!G3164="",ROUND(AVERAGEIFS(Raw_Data!$G$2:$G$4001,Raw_Data!$E$2:$E$4001,E3164),1),Raw_Data!G3164)</f>
        <v>203.2</v>
      </c>
      <c r="H3164" s="15">
        <f>Raw_Data!H3164</f>
        <v>32.5</v>
      </c>
      <c r="I3164" s="15">
        <f>Raw_Data!I3164</f>
        <v>45.6</v>
      </c>
      <c r="J3164" s="15">
        <f>Raw_Data!J3164</f>
        <v>7.8</v>
      </c>
      <c r="K3164" s="15">
        <f>Raw_Data!K3164</f>
        <v>7.09</v>
      </c>
      <c r="L3164" s="18">
        <f>IF(Raw_Data!L3164="",ROUND(AVERAGEIFS(Raw_Data!$L$2:$L$4001,Raw_Data!$E$2:$E$4001,E3164),1),Raw_Data!L3164)</f>
        <v>17.7</v>
      </c>
      <c r="M3164" s="15">
        <f>Raw_Data!M3164</f>
        <v>189.2</v>
      </c>
      <c r="N3164" s="15">
        <f>Raw_Data!N3164</f>
        <v>50.4</v>
      </c>
      <c r="O3164" s="15">
        <f>Raw_Data!O3164</f>
        <v>112</v>
      </c>
      <c r="P3164" s="15" t="str">
        <f>Raw_Data!P3164</f>
        <v>Flood</v>
      </c>
      <c r="Q3164" s="15">
        <f>Raw_Data!Q3164</f>
        <v>259.39999999999998</v>
      </c>
      <c r="R3164" s="15">
        <f>Raw_Data!R3164</f>
        <v>6.97</v>
      </c>
      <c r="S3164" s="15">
        <f>Raw_Data!S3164</f>
        <v>0.73</v>
      </c>
      <c r="T3164" s="18">
        <f>IF(Raw_Data!T3164="",ROUND(AVERAGEIFS(Raw_Data!$T$2:$T$4001,Raw_Data!$E$2:$E$4001,E3164,Raw_Data!$D$2:$D$4001,D3164),2),IF(Raw_Data!T3164&gt;INDEX(Cleaning_Reference!$F$6:$F$13,MATCH(D3164,Cleaning_Reference!$A$6:$A$13,0)),INDEX(Cleaning_Reference!$F$6:$F$13,MATCH(D3164,Cleaning_Reference!$A$6:$A$13,0)),Raw_Data!T3164))</f>
        <v>2.09</v>
      </c>
      <c r="U3164" s="15">
        <f>Raw_Data!U3164</f>
        <v>30.97</v>
      </c>
      <c r="V3164" s="15">
        <f>Raw_Data!V3164</f>
        <v>26164</v>
      </c>
      <c r="W3164" s="15">
        <f>Raw_Data!W3164</f>
        <v>1034502</v>
      </c>
      <c r="X3164" s="15">
        <f>Raw_Data!X3164</f>
        <v>810299</v>
      </c>
      <c r="Y3164" s="15">
        <f>Raw_Data!Y3164</f>
        <v>-224203</v>
      </c>
      <c r="Z3164" s="15">
        <f>Raw_Data!Z3164</f>
        <v>9167</v>
      </c>
      <c r="AA3164" s="15">
        <f>Raw_Data!AA3164</f>
        <v>3.3780000000000001</v>
      </c>
      <c r="AB3164" s="15">
        <f>Raw_Data!AB3164</f>
        <v>40.1</v>
      </c>
      <c r="AC3164" s="19" t="str">
        <f>IF(Raw_Data!G3164="","Yes","No")</f>
        <v>No</v>
      </c>
      <c r="AD3164" s="19" t="str">
        <f>IF(Raw_Data!L3164="","Yes","No")</f>
        <v>No</v>
      </c>
      <c r="AE3164" s="19" t="str">
        <f>IF(Raw_Data!T3164="","Imputed",IF(Raw_Data!T3164&gt;INDEX(Cleaning_Reference!$F$6:$F$13,MATCH(D3164,Cleaning_Reference!$A$6:$A$13,0)),"Capped","Original"))</f>
        <v>Original</v>
      </c>
      <c r="AF3164" s="21">
        <f t="shared" si="49"/>
        <v>30.97</v>
      </c>
    </row>
    <row r="3165" spans="1:32" ht="15" customHeight="1" x14ac:dyDescent="0.3">
      <c r="A3165" s="20" t="str">
        <f>Raw_Data!A3165</f>
        <v>SF13164</v>
      </c>
      <c r="B3165" s="15" t="str">
        <f>Raw_Data!B3165</f>
        <v>Tamil Nadu</v>
      </c>
      <c r="C3165" s="15" t="str">
        <f>Raw_Data!C3165</f>
        <v>Erode</v>
      </c>
      <c r="D3165" s="15" t="str">
        <f>Raw_Data!D3165</f>
        <v>Chilli</v>
      </c>
      <c r="E3165" s="15" t="str">
        <f>Raw_Data!E3165</f>
        <v>Rabi</v>
      </c>
      <c r="F3165" s="15">
        <f>Raw_Data!F3165</f>
        <v>3.08</v>
      </c>
      <c r="G3165" s="18">
        <f>IF(Raw_Data!G3165="",ROUND(AVERAGEIFS(Raw_Data!$G$2:$G$4001,Raw_Data!$E$2:$E$4001,E3165),1),Raw_Data!G3165)</f>
        <v>360.1</v>
      </c>
      <c r="H3165" s="15">
        <f>Raw_Data!H3165</f>
        <v>22.3</v>
      </c>
      <c r="I3165" s="15">
        <f>Raw_Data!I3165</f>
        <v>80.7</v>
      </c>
      <c r="J3165" s="15">
        <f>Raw_Data!J3165</f>
        <v>5.2</v>
      </c>
      <c r="K3165" s="15">
        <f>Raw_Data!K3165</f>
        <v>6.95</v>
      </c>
      <c r="L3165" s="18">
        <f>IF(Raw_Data!L3165="",ROUND(AVERAGEIFS(Raw_Data!$L$2:$L$4001,Raw_Data!$E$2:$E$4001,E3165),1),Raw_Data!L3165)</f>
        <v>23.4</v>
      </c>
      <c r="M3165" s="15">
        <f>Raw_Data!M3165</f>
        <v>150</v>
      </c>
      <c r="N3165" s="15">
        <f>Raw_Data!N3165</f>
        <v>63</v>
      </c>
      <c r="O3165" s="15">
        <f>Raw_Data!O3165</f>
        <v>108.8</v>
      </c>
      <c r="P3165" s="15" t="str">
        <f>Raw_Data!P3165</f>
        <v>Flood</v>
      </c>
      <c r="Q3165" s="15">
        <f>Raw_Data!Q3165</f>
        <v>156.30000000000001</v>
      </c>
      <c r="R3165" s="15">
        <f>Raw_Data!R3165</f>
        <v>2.83</v>
      </c>
      <c r="S3165" s="15">
        <f>Raw_Data!S3165</f>
        <v>0.71</v>
      </c>
      <c r="T3165" s="18">
        <f>IF(Raw_Data!T3165="",ROUND(AVERAGEIFS(Raw_Data!$T$2:$T$4001,Raw_Data!$E$2:$E$4001,E3165,Raw_Data!$D$2:$D$4001,D3165),2),IF(Raw_Data!T3165&gt;INDEX(Cleaning_Reference!$F$6:$F$13,MATCH(D3165,Cleaning_Reference!$A$6:$A$13,0)),INDEX(Cleaning_Reference!$F$6:$F$13,MATCH(D3165,Cleaning_Reference!$A$6:$A$13,0)),Raw_Data!T3165))</f>
        <v>1.63</v>
      </c>
      <c r="U3165" s="15">
        <f>Raw_Data!U3165</f>
        <v>5.0199999999999996</v>
      </c>
      <c r="V3165" s="15">
        <f>Raw_Data!V3165</f>
        <v>94380</v>
      </c>
      <c r="W3165" s="15">
        <f>Raw_Data!W3165</f>
        <v>208785</v>
      </c>
      <c r="X3165" s="15">
        <f>Raw_Data!X3165</f>
        <v>473788</v>
      </c>
      <c r="Y3165" s="15">
        <f>Raw_Data!Y3165</f>
        <v>265003</v>
      </c>
      <c r="Z3165" s="15">
        <f>Raw_Data!Z3165</f>
        <v>2002</v>
      </c>
      <c r="AA3165" s="15">
        <f>Raw_Data!AA3165</f>
        <v>2.5070000000000001</v>
      </c>
      <c r="AB3165" s="15">
        <f>Raw_Data!AB3165</f>
        <v>52.2</v>
      </c>
      <c r="AC3165" s="19" t="str">
        <f>IF(Raw_Data!G3165="","Yes","No")</f>
        <v>No</v>
      </c>
      <c r="AD3165" s="19" t="str">
        <f>IF(Raw_Data!L3165="","Yes","No")</f>
        <v>No</v>
      </c>
      <c r="AE3165" s="19" t="str">
        <f>IF(Raw_Data!T3165="","Imputed",IF(Raw_Data!T3165&gt;INDEX(Cleaning_Reference!$F$6:$F$13,MATCH(D3165,Cleaning_Reference!$A$6:$A$13,0)),"Capped","Original"))</f>
        <v>Original</v>
      </c>
      <c r="AF3165" s="21">
        <f t="shared" si="49"/>
        <v>5.0199999999999996</v>
      </c>
    </row>
    <row r="3166" spans="1:32" ht="15" customHeight="1" x14ac:dyDescent="0.3">
      <c r="A3166" s="20" t="str">
        <f>Raw_Data!A3166</f>
        <v>SF13165</v>
      </c>
      <c r="B3166" s="15" t="str">
        <f>Raw_Data!B3166</f>
        <v>Karnataka</v>
      </c>
      <c r="C3166" s="15" t="str">
        <f>Raw_Data!C3166</f>
        <v>Krishna</v>
      </c>
      <c r="D3166" s="15" t="str">
        <f>Raw_Data!D3166</f>
        <v>Sugarcane</v>
      </c>
      <c r="E3166" s="15" t="str">
        <f>Raw_Data!E3166</f>
        <v>Rabi</v>
      </c>
      <c r="F3166" s="15">
        <f>Raw_Data!F3166</f>
        <v>7.81</v>
      </c>
      <c r="G3166" s="18">
        <f>IF(Raw_Data!G3166="",ROUND(AVERAGEIFS(Raw_Data!$G$2:$G$4001,Raw_Data!$E$2:$E$4001,E3166),1),Raw_Data!G3166)</f>
        <v>347.2</v>
      </c>
      <c r="H3166" s="15">
        <f>Raw_Data!H3166</f>
        <v>21.9</v>
      </c>
      <c r="I3166" s="15">
        <f>Raw_Data!I3166</f>
        <v>59.1</v>
      </c>
      <c r="J3166" s="15">
        <f>Raw_Data!J3166</f>
        <v>8.1999999999999993</v>
      </c>
      <c r="K3166" s="15">
        <f>Raw_Data!K3166</f>
        <v>6</v>
      </c>
      <c r="L3166" s="18">
        <f>IF(Raw_Data!L3166="",ROUND(AVERAGEIFS(Raw_Data!$L$2:$L$4001,Raw_Data!$E$2:$E$4001,E3166),1),Raw_Data!L3166)</f>
        <v>16.7</v>
      </c>
      <c r="M3166" s="15">
        <f>Raw_Data!M3166</f>
        <v>118.7</v>
      </c>
      <c r="N3166" s="15">
        <f>Raw_Data!N3166</f>
        <v>67.099999999999994</v>
      </c>
      <c r="O3166" s="15">
        <f>Raw_Data!O3166</f>
        <v>134.30000000000001</v>
      </c>
      <c r="P3166" s="15" t="str">
        <f>Raw_Data!P3166</f>
        <v>Flood</v>
      </c>
      <c r="Q3166" s="15">
        <f>Raw_Data!Q3166</f>
        <v>183.5</v>
      </c>
      <c r="R3166" s="15">
        <f>Raw_Data!R3166</f>
        <v>4.72</v>
      </c>
      <c r="S3166" s="15">
        <f>Raw_Data!S3166</f>
        <v>0.96</v>
      </c>
      <c r="T3166" s="18">
        <f>IF(Raw_Data!T3166="",ROUND(AVERAGEIFS(Raw_Data!$T$2:$T$4001,Raw_Data!$E$2:$E$4001,E3166,Raw_Data!$D$2:$D$4001,D3166),2),IF(Raw_Data!T3166&gt;INDEX(Cleaning_Reference!$F$6:$F$13,MATCH(D3166,Cleaning_Reference!$A$6:$A$13,0)),INDEX(Cleaning_Reference!$F$6:$F$13,MATCH(D3166,Cleaning_Reference!$A$6:$A$13,0)),Raw_Data!T3166))</f>
        <v>32.71</v>
      </c>
      <c r="U3166" s="15">
        <f>Raw_Data!U3166</f>
        <v>255.47</v>
      </c>
      <c r="V3166" s="15">
        <f>Raw_Data!V3166</f>
        <v>4082</v>
      </c>
      <c r="W3166" s="15">
        <f>Raw_Data!W3166</f>
        <v>582160</v>
      </c>
      <c r="X3166" s="15">
        <f>Raw_Data!X3166</f>
        <v>1042829</v>
      </c>
      <c r="Y3166" s="15">
        <f>Raw_Data!Y3166</f>
        <v>460669</v>
      </c>
      <c r="Z3166" s="15">
        <f>Raw_Data!Z3166</f>
        <v>18724</v>
      </c>
      <c r="AA3166" s="15">
        <f>Raw_Data!AA3166</f>
        <v>13.644</v>
      </c>
      <c r="AB3166" s="15">
        <f>Raw_Data!AB3166</f>
        <v>48.1</v>
      </c>
      <c r="AC3166" s="19" t="str">
        <f>IF(Raw_Data!G3166="","Yes","No")</f>
        <v>No</v>
      </c>
      <c r="AD3166" s="19" t="str">
        <f>IF(Raw_Data!L3166="","Yes","No")</f>
        <v>No</v>
      </c>
      <c r="AE3166" s="19" t="str">
        <f>IF(Raw_Data!T3166="","Imputed",IF(Raw_Data!T3166&gt;INDEX(Cleaning_Reference!$F$6:$F$13,MATCH(D3166,Cleaning_Reference!$A$6:$A$13,0)),"Capped","Original"))</f>
        <v>Original</v>
      </c>
      <c r="AF3166" s="21">
        <f t="shared" si="49"/>
        <v>255.47</v>
      </c>
    </row>
    <row r="3167" spans="1:32" ht="15" customHeight="1" x14ac:dyDescent="0.3">
      <c r="A3167" s="20" t="str">
        <f>Raw_Data!A3167</f>
        <v>SF13166</v>
      </c>
      <c r="B3167" s="15" t="str">
        <f>Raw_Data!B3167</f>
        <v>Andhra Pradesh</v>
      </c>
      <c r="C3167" s="15" t="str">
        <f>Raw_Data!C3167</f>
        <v>Ludhiana</v>
      </c>
      <c r="D3167" s="15" t="str">
        <f>Raw_Data!D3167</f>
        <v>Sugarcane</v>
      </c>
      <c r="E3167" s="15" t="str">
        <f>Raw_Data!E3167</f>
        <v>Kharif</v>
      </c>
      <c r="F3167" s="15">
        <f>Raw_Data!F3167</f>
        <v>0.94</v>
      </c>
      <c r="G3167" s="18">
        <f>IF(Raw_Data!G3167="",ROUND(AVERAGEIFS(Raw_Data!$G$2:$G$4001,Raw_Data!$E$2:$E$4001,E3167),1),Raw_Data!G3167)</f>
        <v>758.4</v>
      </c>
      <c r="H3167" s="15">
        <f>Raw_Data!H3167</f>
        <v>30.8</v>
      </c>
      <c r="I3167" s="15">
        <f>Raw_Data!I3167</f>
        <v>88.3</v>
      </c>
      <c r="J3167" s="15">
        <f>Raw_Data!J3167</f>
        <v>5.8</v>
      </c>
      <c r="K3167" s="15">
        <f>Raw_Data!K3167</f>
        <v>6.81</v>
      </c>
      <c r="L3167" s="18">
        <f>IF(Raw_Data!L3167="",ROUND(AVERAGEIFS(Raw_Data!$L$2:$L$4001,Raw_Data!$E$2:$E$4001,E3167),1),Raw_Data!L3167)</f>
        <v>30.6</v>
      </c>
      <c r="M3167" s="15">
        <f>Raw_Data!M3167</f>
        <v>63.4</v>
      </c>
      <c r="N3167" s="15">
        <f>Raw_Data!N3167</f>
        <v>57.1</v>
      </c>
      <c r="O3167" s="15">
        <f>Raw_Data!O3167</f>
        <v>138</v>
      </c>
      <c r="P3167" s="15" t="str">
        <f>Raw_Data!P3167</f>
        <v>Rainfed</v>
      </c>
      <c r="Q3167" s="15">
        <f>Raw_Data!Q3167</f>
        <v>220.2</v>
      </c>
      <c r="R3167" s="15">
        <f>Raw_Data!R3167</f>
        <v>4.49</v>
      </c>
      <c r="S3167" s="15">
        <f>Raw_Data!S3167</f>
        <v>0.69</v>
      </c>
      <c r="T3167" s="18">
        <f>IF(Raw_Data!T3167="",ROUND(AVERAGEIFS(Raw_Data!$T$2:$T$4001,Raw_Data!$E$2:$E$4001,E3167,Raw_Data!$D$2:$D$4001,D3167),2),IF(Raw_Data!T3167&gt;INDEX(Cleaning_Reference!$F$6:$F$13,MATCH(D3167,Cleaning_Reference!$A$6:$A$13,0)),INDEX(Cleaning_Reference!$F$6:$F$13,MATCH(D3167,Cleaning_Reference!$A$6:$A$13,0)),Raw_Data!T3167))</f>
        <v>52.92</v>
      </c>
      <c r="U3167" s="15">
        <f>Raw_Data!U3167</f>
        <v>49.74</v>
      </c>
      <c r="V3167" s="15">
        <f>Raw_Data!V3167</f>
        <v>3544</v>
      </c>
      <c r="W3167" s="15">
        <f>Raw_Data!W3167</f>
        <v>63369</v>
      </c>
      <c r="X3167" s="15">
        <f>Raw_Data!X3167</f>
        <v>176279</v>
      </c>
      <c r="Y3167" s="15">
        <f>Raw_Data!Y3167</f>
        <v>112910</v>
      </c>
      <c r="Z3167" s="15">
        <f>Raw_Data!Z3167</f>
        <v>923</v>
      </c>
      <c r="AA3167" s="15">
        <f>Raw_Data!AA3167</f>
        <v>53.889000000000003</v>
      </c>
      <c r="AB3167" s="15">
        <f>Raw_Data!AB3167</f>
        <v>56.1</v>
      </c>
      <c r="AC3167" s="19" t="str">
        <f>IF(Raw_Data!G3167="","Yes","No")</f>
        <v>No</v>
      </c>
      <c r="AD3167" s="19" t="str">
        <f>IF(Raw_Data!L3167="","Yes","No")</f>
        <v>No</v>
      </c>
      <c r="AE3167" s="19" t="str">
        <f>IF(Raw_Data!T3167="","Imputed",IF(Raw_Data!T3167&gt;INDEX(Cleaning_Reference!$F$6:$F$13,MATCH(D3167,Cleaning_Reference!$A$6:$A$13,0)),"Capped","Original"))</f>
        <v>Original</v>
      </c>
      <c r="AF3167" s="21">
        <f t="shared" si="49"/>
        <v>49.74</v>
      </c>
    </row>
    <row r="3168" spans="1:32" ht="15" customHeight="1" x14ac:dyDescent="0.3">
      <c r="A3168" s="20" t="str">
        <f>Raw_Data!A3168</f>
        <v>SF13167</v>
      </c>
      <c r="B3168" s="15" t="str">
        <f>Raw_Data!B3168</f>
        <v>Gujarat</v>
      </c>
      <c r="C3168" s="15" t="str">
        <f>Raw_Data!C3168</f>
        <v>Erode</v>
      </c>
      <c r="D3168" s="15" t="str">
        <f>Raw_Data!D3168</f>
        <v>Chilli</v>
      </c>
      <c r="E3168" s="15" t="str">
        <f>Raw_Data!E3168</f>
        <v>Zaid</v>
      </c>
      <c r="F3168" s="15">
        <f>Raw_Data!F3168</f>
        <v>6.14</v>
      </c>
      <c r="G3168" s="18">
        <f>IF(Raw_Data!G3168="",ROUND(AVERAGEIFS(Raw_Data!$G$2:$G$4001,Raw_Data!$E$2:$E$4001,E3168),1),Raw_Data!G3168)</f>
        <v>362</v>
      </c>
      <c r="H3168" s="15">
        <f>Raw_Data!H3168</f>
        <v>35.1</v>
      </c>
      <c r="I3168" s="15">
        <f>Raw_Data!I3168</f>
        <v>65.3</v>
      </c>
      <c r="J3168" s="15">
        <f>Raw_Data!J3168</f>
        <v>7</v>
      </c>
      <c r="K3168" s="15">
        <f>Raw_Data!K3168</f>
        <v>8.1</v>
      </c>
      <c r="L3168" s="18">
        <f>IF(Raw_Data!L3168="",ROUND(AVERAGEIFS(Raw_Data!$L$2:$L$4001,Raw_Data!$E$2:$E$4001,E3168),1),Raw_Data!L3168)</f>
        <v>21.2</v>
      </c>
      <c r="M3168" s="15">
        <f>Raw_Data!M3168</f>
        <v>93.2</v>
      </c>
      <c r="N3168" s="15">
        <f>Raw_Data!N3168</f>
        <v>71.2</v>
      </c>
      <c r="O3168" s="15">
        <f>Raw_Data!O3168</f>
        <v>86.7</v>
      </c>
      <c r="P3168" s="15" t="str">
        <f>Raw_Data!P3168</f>
        <v>Flood</v>
      </c>
      <c r="Q3168" s="15">
        <f>Raw_Data!Q3168</f>
        <v>56.3</v>
      </c>
      <c r="R3168" s="15">
        <f>Raw_Data!R3168</f>
        <v>2.82</v>
      </c>
      <c r="S3168" s="15">
        <f>Raw_Data!S3168</f>
        <v>0.98</v>
      </c>
      <c r="T3168" s="18">
        <f>IF(Raw_Data!T3168="",ROUND(AVERAGEIFS(Raw_Data!$T$2:$T$4001,Raw_Data!$E$2:$E$4001,E3168,Raw_Data!$D$2:$D$4001,D3168),2),IF(Raw_Data!T3168&gt;INDEX(Cleaning_Reference!$F$6:$F$13,MATCH(D3168,Cleaning_Reference!$A$6:$A$13,0)),INDEX(Cleaning_Reference!$F$6:$F$13,MATCH(D3168,Cleaning_Reference!$A$6:$A$13,0)),Raw_Data!T3168))</f>
        <v>0.3</v>
      </c>
      <c r="U3168" s="15">
        <f>Raw_Data!U3168</f>
        <v>1.84</v>
      </c>
      <c r="V3168" s="15">
        <f>Raw_Data!V3168</f>
        <v>93358</v>
      </c>
      <c r="W3168" s="15">
        <f>Raw_Data!W3168</f>
        <v>296881</v>
      </c>
      <c r="X3168" s="15">
        <f>Raw_Data!X3168</f>
        <v>171779</v>
      </c>
      <c r="Y3168" s="15">
        <f>Raw_Data!Y3168</f>
        <v>-125102</v>
      </c>
      <c r="Z3168" s="15">
        <f>Raw_Data!Z3168</f>
        <v>5063</v>
      </c>
      <c r="AA3168" s="15">
        <f>Raw_Data!AA3168</f>
        <v>0.36299999999999999</v>
      </c>
      <c r="AB3168" s="15">
        <f>Raw_Data!AB3168</f>
        <v>46.8</v>
      </c>
      <c r="AC3168" s="19" t="str">
        <f>IF(Raw_Data!G3168="","Yes","No")</f>
        <v>No</v>
      </c>
      <c r="AD3168" s="19" t="str">
        <f>IF(Raw_Data!L3168="","Yes","No")</f>
        <v>No</v>
      </c>
      <c r="AE3168" s="19" t="str">
        <f>IF(Raw_Data!T3168="","Imputed",IF(Raw_Data!T3168&gt;INDEX(Cleaning_Reference!$F$6:$F$13,MATCH(D3168,Cleaning_Reference!$A$6:$A$13,0)),"Capped","Original"))</f>
        <v>Original</v>
      </c>
      <c r="AF3168" s="21">
        <f t="shared" si="49"/>
        <v>1.84</v>
      </c>
    </row>
    <row r="3169" spans="1:32" ht="15" customHeight="1" x14ac:dyDescent="0.3">
      <c r="A3169" s="20" t="str">
        <f>Raw_Data!A3169</f>
        <v>SF13168</v>
      </c>
      <c r="B3169" s="15" t="str">
        <f>Raw_Data!B3169</f>
        <v>Karnataka</v>
      </c>
      <c r="C3169" s="15" t="str">
        <f>Raw_Data!C3169</f>
        <v>Indore</v>
      </c>
      <c r="D3169" s="15" t="str">
        <f>Raw_Data!D3169</f>
        <v>Groundnut</v>
      </c>
      <c r="E3169" s="15" t="str">
        <f>Raw_Data!E3169</f>
        <v>Zaid</v>
      </c>
      <c r="F3169" s="15">
        <f>Raw_Data!F3169</f>
        <v>12.63</v>
      </c>
      <c r="G3169" s="18">
        <f>IF(Raw_Data!G3169="",ROUND(AVERAGEIFS(Raw_Data!$G$2:$G$4001,Raw_Data!$E$2:$E$4001,E3169),1),Raw_Data!G3169)</f>
        <v>221.1</v>
      </c>
      <c r="H3169" s="15">
        <f>Raw_Data!H3169</f>
        <v>32.5</v>
      </c>
      <c r="I3169" s="15">
        <f>Raw_Data!I3169</f>
        <v>60.8</v>
      </c>
      <c r="J3169" s="15">
        <f>Raw_Data!J3169</f>
        <v>7</v>
      </c>
      <c r="K3169" s="15">
        <f>Raw_Data!K3169</f>
        <v>6.33</v>
      </c>
      <c r="L3169" s="18">
        <f>IF(Raw_Data!L3169="",ROUND(AVERAGEIFS(Raw_Data!$L$2:$L$4001,Raw_Data!$E$2:$E$4001,E3169),1),Raw_Data!L3169)</f>
        <v>17.8</v>
      </c>
      <c r="M3169" s="15">
        <f>Raw_Data!M3169</f>
        <v>80.2</v>
      </c>
      <c r="N3169" s="15">
        <f>Raw_Data!N3169</f>
        <v>60.1</v>
      </c>
      <c r="O3169" s="15">
        <f>Raw_Data!O3169</f>
        <v>124.7</v>
      </c>
      <c r="P3169" s="15" t="str">
        <f>Raw_Data!P3169</f>
        <v>Rainfed</v>
      </c>
      <c r="Q3169" s="15">
        <f>Raw_Data!Q3169</f>
        <v>185.1</v>
      </c>
      <c r="R3169" s="15">
        <f>Raw_Data!R3169</f>
        <v>5.46</v>
      </c>
      <c r="S3169" s="15">
        <f>Raw_Data!S3169</f>
        <v>0.97</v>
      </c>
      <c r="T3169" s="18">
        <f>IF(Raw_Data!T3169="",ROUND(AVERAGEIFS(Raw_Data!$T$2:$T$4001,Raw_Data!$E$2:$E$4001,E3169,Raw_Data!$D$2:$D$4001,D3169),2),IF(Raw_Data!T3169&gt;INDEX(Cleaning_Reference!$F$6:$F$13,MATCH(D3169,Cleaning_Reference!$A$6:$A$13,0)),INDEX(Cleaning_Reference!$F$6:$F$13,MATCH(D3169,Cleaning_Reference!$A$6:$A$13,0)),Raw_Data!T3169))</f>
        <v>0.9</v>
      </c>
      <c r="U3169" s="15">
        <f>Raw_Data!U3169</f>
        <v>11.37</v>
      </c>
      <c r="V3169" s="15">
        <f>Raw_Data!V3169</f>
        <v>67517</v>
      </c>
      <c r="W3169" s="15">
        <f>Raw_Data!W3169</f>
        <v>858197</v>
      </c>
      <c r="X3169" s="15">
        <f>Raw_Data!X3169</f>
        <v>767668</v>
      </c>
      <c r="Y3169" s="15">
        <f>Raw_Data!Y3169</f>
        <v>-90529</v>
      </c>
      <c r="Z3169" s="15">
        <f>Raw_Data!Z3169</f>
        <v>2980</v>
      </c>
      <c r="AA3169" s="15">
        <f>Raw_Data!AA3169</f>
        <v>3.8149999999999999</v>
      </c>
      <c r="AB3169" s="15">
        <f>Raw_Data!AB3169</f>
        <v>33.700000000000003</v>
      </c>
      <c r="AC3169" s="19" t="str">
        <f>IF(Raw_Data!G3169="","Yes","No")</f>
        <v>No</v>
      </c>
      <c r="AD3169" s="19" t="str">
        <f>IF(Raw_Data!L3169="","Yes","No")</f>
        <v>No</v>
      </c>
      <c r="AE3169" s="19" t="str">
        <f>IF(Raw_Data!T3169="","Imputed",IF(Raw_Data!T3169&gt;INDEX(Cleaning_Reference!$F$6:$F$13,MATCH(D3169,Cleaning_Reference!$A$6:$A$13,0)),"Capped","Original"))</f>
        <v>Original</v>
      </c>
      <c r="AF3169" s="21">
        <f t="shared" si="49"/>
        <v>11.37</v>
      </c>
    </row>
    <row r="3170" spans="1:32" ht="15" customHeight="1" x14ac:dyDescent="0.3">
      <c r="A3170" s="20" t="str">
        <f>Raw_Data!A3170</f>
        <v>SF13169</v>
      </c>
      <c r="B3170" s="15" t="str">
        <f>Raw_Data!B3170</f>
        <v>Karnataka</v>
      </c>
      <c r="C3170" s="15" t="str">
        <f>Raw_Data!C3170</f>
        <v>Erode</v>
      </c>
      <c r="D3170" s="15" t="str">
        <f>Raw_Data!D3170</f>
        <v>Maize</v>
      </c>
      <c r="E3170" s="15" t="str">
        <f>Raw_Data!E3170</f>
        <v>Kharif</v>
      </c>
      <c r="F3170" s="15">
        <f>Raw_Data!F3170</f>
        <v>2.52</v>
      </c>
      <c r="G3170" s="18">
        <f>IF(Raw_Data!G3170="",ROUND(AVERAGEIFS(Raw_Data!$G$2:$G$4001,Raw_Data!$E$2:$E$4001,E3170),1),Raw_Data!G3170)</f>
        <v>1045.7</v>
      </c>
      <c r="H3170" s="15">
        <f>Raw_Data!H3170</f>
        <v>29.1</v>
      </c>
      <c r="I3170" s="15">
        <f>Raw_Data!I3170</f>
        <v>73.5</v>
      </c>
      <c r="J3170" s="15">
        <f>Raw_Data!J3170</f>
        <v>8.9</v>
      </c>
      <c r="K3170" s="15">
        <f>Raw_Data!K3170</f>
        <v>6.31</v>
      </c>
      <c r="L3170" s="18">
        <f>IF(Raw_Data!L3170="",ROUND(AVERAGEIFS(Raw_Data!$L$2:$L$4001,Raw_Data!$E$2:$E$4001,E3170),1),Raw_Data!L3170)</f>
        <v>39.1</v>
      </c>
      <c r="M3170" s="15">
        <f>Raw_Data!M3170</f>
        <v>141.4</v>
      </c>
      <c r="N3170" s="15">
        <f>Raw_Data!N3170</f>
        <v>42.4</v>
      </c>
      <c r="O3170" s="15">
        <f>Raw_Data!O3170</f>
        <v>118.4</v>
      </c>
      <c r="P3170" s="15" t="str">
        <f>Raw_Data!P3170</f>
        <v>Drip</v>
      </c>
      <c r="Q3170" s="15">
        <f>Raw_Data!Q3170</f>
        <v>242.4</v>
      </c>
      <c r="R3170" s="15">
        <f>Raw_Data!R3170</f>
        <v>4.49</v>
      </c>
      <c r="S3170" s="15">
        <f>Raw_Data!S3170</f>
        <v>0.73</v>
      </c>
      <c r="T3170" s="18">
        <f>IF(Raw_Data!T3170="",ROUND(AVERAGEIFS(Raw_Data!$T$2:$T$4001,Raw_Data!$E$2:$E$4001,E3170,Raw_Data!$D$2:$D$4001,D3170),2),IF(Raw_Data!T3170&gt;INDEX(Cleaning_Reference!$F$6:$F$13,MATCH(D3170,Cleaning_Reference!$A$6:$A$13,0)),INDEX(Cleaning_Reference!$F$6:$F$13,MATCH(D3170,Cleaning_Reference!$A$6:$A$13,0)),Raw_Data!T3170))</f>
        <v>3.91</v>
      </c>
      <c r="U3170" s="15">
        <f>Raw_Data!U3170</f>
        <v>9.85</v>
      </c>
      <c r="V3170" s="15">
        <f>Raw_Data!V3170</f>
        <v>18697</v>
      </c>
      <c r="W3170" s="15">
        <f>Raw_Data!W3170</f>
        <v>193149</v>
      </c>
      <c r="X3170" s="15">
        <f>Raw_Data!X3170</f>
        <v>184165</v>
      </c>
      <c r="Y3170" s="15">
        <f>Raw_Data!Y3170</f>
        <v>-8984</v>
      </c>
      <c r="Z3170" s="15">
        <f>Raw_Data!Z3170</f>
        <v>1035</v>
      </c>
      <c r="AA3170" s="15">
        <f>Raw_Data!AA3170</f>
        <v>9.5169999999999995</v>
      </c>
      <c r="AB3170" s="15">
        <f>Raw_Data!AB3170</f>
        <v>47.7</v>
      </c>
      <c r="AC3170" s="19" t="str">
        <f>IF(Raw_Data!G3170="","Yes","No")</f>
        <v>No</v>
      </c>
      <c r="AD3170" s="19" t="str">
        <f>IF(Raw_Data!L3170="","Yes","No")</f>
        <v>No</v>
      </c>
      <c r="AE3170" s="19" t="str">
        <f>IF(Raw_Data!T3170="","Imputed",IF(Raw_Data!T3170&gt;INDEX(Cleaning_Reference!$F$6:$F$13,MATCH(D3170,Cleaning_Reference!$A$6:$A$13,0)),"Capped","Original"))</f>
        <v>Original</v>
      </c>
      <c r="AF3170" s="21">
        <f t="shared" si="49"/>
        <v>9.85</v>
      </c>
    </row>
    <row r="3171" spans="1:32" ht="15" customHeight="1" x14ac:dyDescent="0.3">
      <c r="A3171" s="20" t="str">
        <f>Raw_Data!A3171</f>
        <v>SF13170</v>
      </c>
      <c r="B3171" s="15" t="str">
        <f>Raw_Data!B3171</f>
        <v>Gujarat</v>
      </c>
      <c r="C3171" s="15" t="str">
        <f>Raw_Data!C3171</f>
        <v>Krishna</v>
      </c>
      <c r="D3171" s="15" t="str">
        <f>Raw_Data!D3171</f>
        <v>Chilli</v>
      </c>
      <c r="E3171" s="15" t="str">
        <f>Raw_Data!E3171</f>
        <v>Kharif</v>
      </c>
      <c r="F3171" s="15">
        <f>Raw_Data!F3171</f>
        <v>13.96</v>
      </c>
      <c r="G3171" s="18">
        <f>IF(Raw_Data!G3171="",ROUND(AVERAGEIFS(Raw_Data!$G$2:$G$4001,Raw_Data!$E$2:$E$4001,E3171),1),Raw_Data!G3171)</f>
        <v>705.4</v>
      </c>
      <c r="H3171" s="15">
        <f>Raw_Data!H3171</f>
        <v>24.6</v>
      </c>
      <c r="I3171" s="15">
        <f>Raw_Data!I3171</f>
        <v>69.400000000000006</v>
      </c>
      <c r="J3171" s="15">
        <f>Raw_Data!J3171</f>
        <v>6.4</v>
      </c>
      <c r="K3171" s="15">
        <f>Raw_Data!K3171</f>
        <v>7.93</v>
      </c>
      <c r="L3171" s="18">
        <f>IF(Raw_Data!L3171="",ROUND(AVERAGEIFS(Raw_Data!$L$2:$L$4001,Raw_Data!$E$2:$E$4001,E3171),1),Raw_Data!L3171)</f>
        <v>33.4</v>
      </c>
      <c r="M3171" s="15">
        <f>Raw_Data!M3171</f>
        <v>126.4</v>
      </c>
      <c r="N3171" s="15">
        <f>Raw_Data!N3171</f>
        <v>65.2</v>
      </c>
      <c r="O3171" s="15">
        <f>Raw_Data!O3171</f>
        <v>99.1</v>
      </c>
      <c r="P3171" s="15" t="str">
        <f>Raw_Data!P3171</f>
        <v>Rainfed</v>
      </c>
      <c r="Q3171" s="15">
        <f>Raw_Data!Q3171</f>
        <v>228.9</v>
      </c>
      <c r="R3171" s="15">
        <f>Raw_Data!R3171</f>
        <v>8.93</v>
      </c>
      <c r="S3171" s="15">
        <f>Raw_Data!S3171</f>
        <v>0.85</v>
      </c>
      <c r="T3171" s="18">
        <f>IF(Raw_Data!T3171="",ROUND(AVERAGEIFS(Raw_Data!$T$2:$T$4001,Raw_Data!$E$2:$E$4001,E3171,Raw_Data!$D$2:$D$4001,D3171),2),IF(Raw_Data!T3171&gt;INDEX(Cleaning_Reference!$F$6:$F$13,MATCH(D3171,Cleaning_Reference!$A$6:$A$13,0)),INDEX(Cleaning_Reference!$F$6:$F$13,MATCH(D3171,Cleaning_Reference!$A$6:$A$13,0)),Raw_Data!T3171))</f>
        <v>0.39</v>
      </c>
      <c r="U3171" s="15">
        <f>Raw_Data!U3171</f>
        <v>5.44</v>
      </c>
      <c r="V3171" s="15">
        <f>Raw_Data!V3171</f>
        <v>92103</v>
      </c>
      <c r="W3171" s="15">
        <f>Raw_Data!W3171</f>
        <v>1102942</v>
      </c>
      <c r="X3171" s="15">
        <f>Raw_Data!X3171</f>
        <v>501040</v>
      </c>
      <c r="Y3171" s="15">
        <f>Raw_Data!Y3171</f>
        <v>-601902</v>
      </c>
      <c r="Z3171" s="15">
        <f>Raw_Data!Z3171</f>
        <v>5011</v>
      </c>
      <c r="AA3171" s="15">
        <f>Raw_Data!AA3171</f>
        <v>1.0860000000000001</v>
      </c>
      <c r="AB3171" s="15">
        <f>Raw_Data!AB3171</f>
        <v>36</v>
      </c>
      <c r="AC3171" s="19" t="str">
        <f>IF(Raw_Data!G3171="","Yes","No")</f>
        <v>No</v>
      </c>
      <c r="AD3171" s="19" t="str">
        <f>IF(Raw_Data!L3171="","Yes","No")</f>
        <v>No</v>
      </c>
      <c r="AE3171" s="19" t="str">
        <f>IF(Raw_Data!T3171="","Imputed",IF(Raw_Data!T3171&gt;INDEX(Cleaning_Reference!$F$6:$F$13,MATCH(D3171,Cleaning_Reference!$A$6:$A$13,0)),"Capped","Original"))</f>
        <v>Original</v>
      </c>
      <c r="AF3171" s="21">
        <f t="shared" si="49"/>
        <v>5.44</v>
      </c>
    </row>
    <row r="3172" spans="1:32" ht="15" customHeight="1" x14ac:dyDescent="0.3">
      <c r="A3172" s="20" t="str">
        <f>Raw_Data!A3172</f>
        <v>SF13171</v>
      </c>
      <c r="B3172" s="15" t="str">
        <f>Raw_Data!B3172</f>
        <v>Punjab</v>
      </c>
      <c r="C3172" s="15" t="str">
        <f>Raw_Data!C3172</f>
        <v>Guntur</v>
      </c>
      <c r="D3172" s="15" t="str">
        <f>Raw_Data!D3172</f>
        <v>Rice</v>
      </c>
      <c r="E3172" s="15" t="str">
        <f>Raw_Data!E3172</f>
        <v>Rabi</v>
      </c>
      <c r="F3172" s="15">
        <f>Raw_Data!F3172</f>
        <v>4.4400000000000004</v>
      </c>
      <c r="G3172" s="18">
        <f>IF(Raw_Data!G3172="",ROUND(AVERAGEIFS(Raw_Data!$G$2:$G$4001,Raw_Data!$E$2:$E$4001,E3172),1),Raw_Data!G3172)</f>
        <v>397</v>
      </c>
      <c r="H3172" s="15">
        <f>Raw_Data!H3172</f>
        <v>28.7</v>
      </c>
      <c r="I3172" s="15">
        <f>Raw_Data!I3172</f>
        <v>59.9</v>
      </c>
      <c r="J3172" s="15">
        <f>Raw_Data!J3172</f>
        <v>4.9000000000000004</v>
      </c>
      <c r="K3172" s="15">
        <f>Raw_Data!K3172</f>
        <v>7.33</v>
      </c>
      <c r="L3172" s="18">
        <f>IF(Raw_Data!L3172="",ROUND(AVERAGEIFS(Raw_Data!$L$2:$L$4001,Raw_Data!$E$2:$E$4001,E3172),1),Raw_Data!L3172)</f>
        <v>16.600000000000001</v>
      </c>
      <c r="M3172" s="15">
        <f>Raw_Data!M3172</f>
        <v>150.9</v>
      </c>
      <c r="N3172" s="15">
        <f>Raw_Data!N3172</f>
        <v>80.400000000000006</v>
      </c>
      <c r="O3172" s="15">
        <f>Raw_Data!O3172</f>
        <v>119.2</v>
      </c>
      <c r="P3172" s="15" t="str">
        <f>Raw_Data!P3172</f>
        <v>Drip</v>
      </c>
      <c r="Q3172" s="15">
        <f>Raw_Data!Q3172</f>
        <v>158.30000000000001</v>
      </c>
      <c r="R3172" s="15">
        <f>Raw_Data!R3172</f>
        <v>7.96</v>
      </c>
      <c r="S3172" s="15">
        <f>Raw_Data!S3172</f>
        <v>0.73</v>
      </c>
      <c r="T3172" s="18">
        <f>IF(Raw_Data!T3172="",ROUND(AVERAGEIFS(Raw_Data!$T$2:$T$4001,Raw_Data!$E$2:$E$4001,E3172,Raw_Data!$D$2:$D$4001,D3172),2),IF(Raw_Data!T3172&gt;INDEX(Cleaning_Reference!$F$6:$F$13,MATCH(D3172,Cleaning_Reference!$A$6:$A$13,0)),INDEX(Cleaning_Reference!$F$6:$F$13,MATCH(D3172,Cleaning_Reference!$A$6:$A$13,0)),Raw_Data!T3172))</f>
        <v>2.74</v>
      </c>
      <c r="U3172" s="15">
        <f>Raw_Data!U3172</f>
        <v>12.17</v>
      </c>
      <c r="V3172" s="15">
        <f>Raw_Data!V3172</f>
        <v>22015</v>
      </c>
      <c r="W3172" s="15">
        <f>Raw_Data!W3172</f>
        <v>259230</v>
      </c>
      <c r="X3172" s="15">
        <f>Raw_Data!X3172</f>
        <v>267923</v>
      </c>
      <c r="Y3172" s="15">
        <f>Raw_Data!Y3172</f>
        <v>8693</v>
      </c>
      <c r="Z3172" s="15">
        <f>Raw_Data!Z3172</f>
        <v>5698</v>
      </c>
      <c r="AA3172" s="15">
        <f>Raw_Data!AA3172</f>
        <v>2.1360000000000001</v>
      </c>
      <c r="AB3172" s="15">
        <f>Raw_Data!AB3172</f>
        <v>37.1</v>
      </c>
      <c r="AC3172" s="19" t="str">
        <f>IF(Raw_Data!G3172="","Yes","No")</f>
        <v>No</v>
      </c>
      <c r="AD3172" s="19" t="str">
        <f>IF(Raw_Data!L3172="","Yes","No")</f>
        <v>No</v>
      </c>
      <c r="AE3172" s="19" t="str">
        <f>IF(Raw_Data!T3172="","Imputed",IF(Raw_Data!T3172&gt;INDEX(Cleaning_Reference!$F$6:$F$13,MATCH(D3172,Cleaning_Reference!$A$6:$A$13,0)),"Capped","Original"))</f>
        <v>Original</v>
      </c>
      <c r="AF3172" s="21">
        <f t="shared" si="49"/>
        <v>12.17</v>
      </c>
    </row>
    <row r="3173" spans="1:32" ht="15" customHeight="1" x14ac:dyDescent="0.3">
      <c r="A3173" s="20" t="str">
        <f>Raw_Data!A3173</f>
        <v>SF13172</v>
      </c>
      <c r="B3173" s="15" t="str">
        <f>Raw_Data!B3173</f>
        <v>Andhra Pradesh</v>
      </c>
      <c r="C3173" s="15" t="str">
        <f>Raw_Data!C3173</f>
        <v>Krishna</v>
      </c>
      <c r="D3173" s="15" t="str">
        <f>Raw_Data!D3173</f>
        <v>Cotton</v>
      </c>
      <c r="E3173" s="15" t="str">
        <f>Raw_Data!E3173</f>
        <v>Kharif</v>
      </c>
      <c r="F3173" s="15">
        <f>Raw_Data!F3173</f>
        <v>2.97</v>
      </c>
      <c r="G3173" s="18">
        <f>IF(Raw_Data!G3173="",ROUND(AVERAGEIFS(Raw_Data!$G$2:$G$4001,Raw_Data!$E$2:$E$4001,E3173),1),Raw_Data!G3173)</f>
        <v>692.9</v>
      </c>
      <c r="H3173" s="15">
        <f>Raw_Data!H3173</f>
        <v>28.9</v>
      </c>
      <c r="I3173" s="15">
        <f>Raw_Data!I3173</f>
        <v>79.7</v>
      </c>
      <c r="J3173" s="15">
        <f>Raw_Data!J3173</f>
        <v>8.6999999999999993</v>
      </c>
      <c r="K3173" s="15">
        <f>Raw_Data!K3173</f>
        <v>5.95</v>
      </c>
      <c r="L3173" s="18">
        <f>IF(Raw_Data!L3173="",ROUND(AVERAGEIFS(Raw_Data!$L$2:$L$4001,Raw_Data!$E$2:$E$4001,E3173),1),Raw_Data!L3173)</f>
        <v>34</v>
      </c>
      <c r="M3173" s="15">
        <f>Raw_Data!M3173</f>
        <v>163</v>
      </c>
      <c r="N3173" s="15">
        <f>Raw_Data!N3173</f>
        <v>77.900000000000006</v>
      </c>
      <c r="O3173" s="15">
        <f>Raw_Data!O3173</f>
        <v>101.8</v>
      </c>
      <c r="P3173" s="15" t="str">
        <f>Raw_Data!P3173</f>
        <v>Drip</v>
      </c>
      <c r="Q3173" s="15">
        <f>Raw_Data!Q3173</f>
        <v>111.4</v>
      </c>
      <c r="R3173" s="15">
        <f>Raw_Data!R3173</f>
        <v>2.91</v>
      </c>
      <c r="S3173" s="15">
        <f>Raw_Data!S3173</f>
        <v>0.66</v>
      </c>
      <c r="T3173" s="18">
        <f>IF(Raw_Data!T3173="",ROUND(AVERAGEIFS(Raw_Data!$T$2:$T$4001,Raw_Data!$E$2:$E$4001,E3173,Raw_Data!$D$2:$D$4001,D3173),2),IF(Raw_Data!T3173&gt;INDEX(Cleaning_Reference!$F$6:$F$13,MATCH(D3173,Cleaning_Reference!$A$6:$A$13,0)),INDEX(Cleaning_Reference!$F$6:$F$13,MATCH(D3173,Cleaning_Reference!$A$6:$A$13,0)),Raw_Data!T3173))</f>
        <v>1.33</v>
      </c>
      <c r="U3173" s="15">
        <f>Raw_Data!U3173</f>
        <v>3.95</v>
      </c>
      <c r="V3173" s="15">
        <f>Raw_Data!V3173</f>
        <v>59057</v>
      </c>
      <c r="W3173" s="15">
        <f>Raw_Data!W3173</f>
        <v>186826</v>
      </c>
      <c r="X3173" s="15">
        <f>Raw_Data!X3173</f>
        <v>233275</v>
      </c>
      <c r="Y3173" s="15">
        <f>Raw_Data!Y3173</f>
        <v>46449</v>
      </c>
      <c r="Z3173" s="15">
        <f>Raw_Data!Z3173</f>
        <v>1929</v>
      </c>
      <c r="AA3173" s="15">
        <f>Raw_Data!AA3173</f>
        <v>2.048</v>
      </c>
      <c r="AB3173" s="15">
        <f>Raw_Data!AB3173</f>
        <v>61.1</v>
      </c>
      <c r="AC3173" s="19" t="str">
        <f>IF(Raw_Data!G3173="","Yes","No")</f>
        <v>No</v>
      </c>
      <c r="AD3173" s="19" t="str">
        <f>IF(Raw_Data!L3173="","Yes","No")</f>
        <v>No</v>
      </c>
      <c r="AE3173" s="19" t="str">
        <f>IF(Raw_Data!T3173="","Imputed",IF(Raw_Data!T3173&gt;INDEX(Cleaning_Reference!$F$6:$F$13,MATCH(D3173,Cleaning_Reference!$A$6:$A$13,0)),"Capped","Original"))</f>
        <v>Original</v>
      </c>
      <c r="AF3173" s="21">
        <f t="shared" si="49"/>
        <v>3.95</v>
      </c>
    </row>
    <row r="3174" spans="1:32" ht="15" customHeight="1" x14ac:dyDescent="0.3">
      <c r="A3174" s="20" t="str">
        <f>Raw_Data!A3174</f>
        <v>SF13173</v>
      </c>
      <c r="B3174" s="15" t="str">
        <f>Raw_Data!B3174</f>
        <v>Telangana</v>
      </c>
      <c r="C3174" s="15" t="str">
        <f>Raw_Data!C3174</f>
        <v>Nalgonda</v>
      </c>
      <c r="D3174" s="15" t="str">
        <f>Raw_Data!D3174</f>
        <v>Rice</v>
      </c>
      <c r="E3174" s="15" t="str">
        <f>Raw_Data!E3174</f>
        <v>Rabi</v>
      </c>
      <c r="F3174" s="15">
        <f>Raw_Data!F3174</f>
        <v>12.86</v>
      </c>
      <c r="G3174" s="18">
        <f>IF(Raw_Data!G3174="",ROUND(AVERAGEIFS(Raw_Data!$G$2:$G$4001,Raw_Data!$E$2:$E$4001,E3174),1),Raw_Data!G3174)</f>
        <v>418.9</v>
      </c>
      <c r="H3174" s="15">
        <f>Raw_Data!H3174</f>
        <v>24.3</v>
      </c>
      <c r="I3174" s="15">
        <f>Raw_Data!I3174</f>
        <v>63.4</v>
      </c>
      <c r="J3174" s="15">
        <f>Raw_Data!J3174</f>
        <v>6.7</v>
      </c>
      <c r="K3174" s="15">
        <f>Raw_Data!K3174</f>
        <v>6.44</v>
      </c>
      <c r="L3174" s="18">
        <f>IF(Raw_Data!L3174="",ROUND(AVERAGEIFS(Raw_Data!$L$2:$L$4001,Raw_Data!$E$2:$E$4001,E3174),1),Raw_Data!L3174)</f>
        <v>19.600000000000001</v>
      </c>
      <c r="M3174" s="15">
        <f>Raw_Data!M3174</f>
        <v>135.6</v>
      </c>
      <c r="N3174" s="15">
        <f>Raw_Data!N3174</f>
        <v>53.8</v>
      </c>
      <c r="O3174" s="15">
        <f>Raw_Data!O3174</f>
        <v>120.9</v>
      </c>
      <c r="P3174" s="15" t="str">
        <f>Raw_Data!P3174</f>
        <v>Drip</v>
      </c>
      <c r="Q3174" s="15">
        <f>Raw_Data!Q3174</f>
        <v>186.3</v>
      </c>
      <c r="R3174" s="15">
        <f>Raw_Data!R3174</f>
        <v>5.92</v>
      </c>
      <c r="S3174" s="15">
        <f>Raw_Data!S3174</f>
        <v>0.99</v>
      </c>
      <c r="T3174" s="18">
        <f>IF(Raw_Data!T3174="",ROUND(AVERAGEIFS(Raw_Data!$T$2:$T$4001,Raw_Data!$E$2:$E$4001,E3174,Raw_Data!$D$2:$D$4001,D3174),2),IF(Raw_Data!T3174&gt;INDEX(Cleaning_Reference!$F$6:$F$13,MATCH(D3174,Cleaning_Reference!$A$6:$A$13,0)),INDEX(Cleaning_Reference!$F$6:$F$13,MATCH(D3174,Cleaning_Reference!$A$6:$A$13,0)),Raw_Data!T3174))</f>
        <v>2.33</v>
      </c>
      <c r="U3174" s="15">
        <f>Raw_Data!U3174</f>
        <v>56.71</v>
      </c>
      <c r="V3174" s="15">
        <f>Raw_Data!V3174</f>
        <v>17687</v>
      </c>
      <c r="W3174" s="15">
        <f>Raw_Data!W3174</f>
        <v>987008</v>
      </c>
      <c r="X3174" s="15">
        <f>Raw_Data!X3174</f>
        <v>1003030</v>
      </c>
      <c r="Y3174" s="15">
        <f>Raw_Data!Y3174</f>
        <v>16022</v>
      </c>
      <c r="Z3174" s="15">
        <f>Raw_Data!Z3174</f>
        <v>19525</v>
      </c>
      <c r="AA3174" s="15">
        <f>Raw_Data!AA3174</f>
        <v>2.9039999999999999</v>
      </c>
      <c r="AB3174" s="15">
        <f>Raw_Data!AB3174</f>
        <v>41.3</v>
      </c>
      <c r="AC3174" s="19" t="str">
        <f>IF(Raw_Data!G3174="","Yes","No")</f>
        <v>No</v>
      </c>
      <c r="AD3174" s="19" t="str">
        <f>IF(Raw_Data!L3174="","Yes","No")</f>
        <v>No</v>
      </c>
      <c r="AE3174" s="19" t="str">
        <f>IF(Raw_Data!T3174="","Imputed",IF(Raw_Data!T3174&gt;INDEX(Cleaning_Reference!$F$6:$F$13,MATCH(D3174,Cleaning_Reference!$A$6:$A$13,0)),"Capped","Original"))</f>
        <v>Imputed</v>
      </c>
      <c r="AF3174" s="21">
        <f t="shared" si="49"/>
        <v>29.96</v>
      </c>
    </row>
    <row r="3175" spans="1:32" ht="15" customHeight="1" x14ac:dyDescent="0.3">
      <c r="A3175" s="20" t="str">
        <f>Raw_Data!A3175</f>
        <v>SF13174</v>
      </c>
      <c r="B3175" s="15" t="str">
        <f>Raw_Data!B3175</f>
        <v>Maharashtra</v>
      </c>
      <c r="C3175" s="15" t="str">
        <f>Raw_Data!C3175</f>
        <v>Krishna</v>
      </c>
      <c r="D3175" s="15" t="str">
        <f>Raw_Data!D3175</f>
        <v>Wheat</v>
      </c>
      <c r="E3175" s="15" t="str">
        <f>Raw_Data!E3175</f>
        <v>Rabi</v>
      </c>
      <c r="F3175" s="15">
        <f>Raw_Data!F3175</f>
        <v>12.49</v>
      </c>
      <c r="G3175" s="18">
        <f>IF(Raw_Data!G3175="",ROUND(AVERAGEIFS(Raw_Data!$G$2:$G$4001,Raw_Data!$E$2:$E$4001,E3175),1),Raw_Data!G3175)</f>
        <v>314.7</v>
      </c>
      <c r="H3175" s="15">
        <f>Raw_Data!H3175</f>
        <v>21.3</v>
      </c>
      <c r="I3175" s="15">
        <f>Raw_Data!I3175</f>
        <v>49.7</v>
      </c>
      <c r="J3175" s="15">
        <f>Raw_Data!J3175</f>
        <v>8.6</v>
      </c>
      <c r="K3175" s="15">
        <f>Raw_Data!K3175</f>
        <v>5.81</v>
      </c>
      <c r="L3175" s="18">
        <f>IF(Raw_Data!L3175="",ROUND(AVERAGEIFS(Raw_Data!$L$2:$L$4001,Raw_Data!$E$2:$E$4001,E3175),1),Raw_Data!L3175)</f>
        <v>26.7</v>
      </c>
      <c r="M3175" s="15">
        <f>Raw_Data!M3175</f>
        <v>160.5</v>
      </c>
      <c r="N3175" s="15">
        <f>Raw_Data!N3175</f>
        <v>60.4</v>
      </c>
      <c r="O3175" s="15">
        <f>Raw_Data!O3175</f>
        <v>105.1</v>
      </c>
      <c r="P3175" s="15" t="str">
        <f>Raw_Data!P3175</f>
        <v>Sprinkler</v>
      </c>
      <c r="Q3175" s="15">
        <f>Raw_Data!Q3175</f>
        <v>154.69999999999999</v>
      </c>
      <c r="R3175" s="15">
        <f>Raw_Data!R3175</f>
        <v>6.49</v>
      </c>
      <c r="S3175" s="15">
        <f>Raw_Data!S3175</f>
        <v>0.92</v>
      </c>
      <c r="T3175" s="18">
        <f>IF(Raw_Data!T3175="",ROUND(AVERAGEIFS(Raw_Data!$T$2:$T$4001,Raw_Data!$E$2:$E$4001,E3175,Raw_Data!$D$2:$D$4001,D3175),2),IF(Raw_Data!T3175&gt;INDEX(Cleaning_Reference!$F$6:$F$13,MATCH(D3175,Cleaning_Reference!$A$6:$A$13,0)),INDEX(Cleaning_Reference!$F$6:$F$13,MATCH(D3175,Cleaning_Reference!$A$6:$A$13,0)),Raw_Data!T3175))</f>
        <v>1.04</v>
      </c>
      <c r="U3175" s="15">
        <f>Raw_Data!U3175</f>
        <v>12.99</v>
      </c>
      <c r="V3175" s="15">
        <f>Raw_Data!V3175</f>
        <v>24526</v>
      </c>
      <c r="W3175" s="15">
        <f>Raw_Data!W3175</f>
        <v>1058138</v>
      </c>
      <c r="X3175" s="15">
        <f>Raw_Data!X3175</f>
        <v>318593</v>
      </c>
      <c r="Y3175" s="15">
        <f>Raw_Data!Y3175</f>
        <v>-739545</v>
      </c>
      <c r="Z3175" s="15">
        <f>Raw_Data!Z3175</f>
        <v>7177</v>
      </c>
      <c r="AA3175" s="15">
        <f>Raw_Data!AA3175</f>
        <v>1.81</v>
      </c>
      <c r="AB3175" s="15">
        <f>Raw_Data!AB3175</f>
        <v>31.7</v>
      </c>
      <c r="AC3175" s="19" t="str">
        <f>IF(Raw_Data!G3175="","Yes","No")</f>
        <v>No</v>
      </c>
      <c r="AD3175" s="19" t="str">
        <f>IF(Raw_Data!L3175="","Yes","No")</f>
        <v>No</v>
      </c>
      <c r="AE3175" s="19" t="str">
        <f>IF(Raw_Data!T3175="","Imputed",IF(Raw_Data!T3175&gt;INDEX(Cleaning_Reference!$F$6:$F$13,MATCH(D3175,Cleaning_Reference!$A$6:$A$13,0)),"Capped","Original"))</f>
        <v>Original</v>
      </c>
      <c r="AF3175" s="21">
        <f t="shared" si="49"/>
        <v>12.99</v>
      </c>
    </row>
    <row r="3176" spans="1:32" ht="15" customHeight="1" x14ac:dyDescent="0.3">
      <c r="A3176" s="20" t="str">
        <f>Raw_Data!A3176</f>
        <v>SF13175</v>
      </c>
      <c r="B3176" s="15" t="str">
        <f>Raw_Data!B3176</f>
        <v>Punjab</v>
      </c>
      <c r="C3176" s="15" t="str">
        <f>Raw_Data!C3176</f>
        <v>Ludhiana</v>
      </c>
      <c r="D3176" s="15" t="str">
        <f>Raw_Data!D3176</f>
        <v>Chilli</v>
      </c>
      <c r="E3176" s="15" t="str">
        <f>Raw_Data!E3176</f>
        <v>Rabi</v>
      </c>
      <c r="F3176" s="15">
        <f>Raw_Data!F3176</f>
        <v>7.27</v>
      </c>
      <c r="G3176" s="18">
        <f>IF(Raw_Data!G3176="",ROUND(AVERAGEIFS(Raw_Data!$G$2:$G$4001,Raw_Data!$E$2:$E$4001,E3176),1),Raw_Data!G3176)</f>
        <v>80</v>
      </c>
      <c r="H3176" s="15">
        <f>Raw_Data!H3176</f>
        <v>27.1</v>
      </c>
      <c r="I3176" s="15">
        <f>Raw_Data!I3176</f>
        <v>54</v>
      </c>
      <c r="J3176" s="15">
        <f>Raw_Data!J3176</f>
        <v>7</v>
      </c>
      <c r="K3176" s="15">
        <f>Raw_Data!K3176</f>
        <v>7.86</v>
      </c>
      <c r="L3176" s="18">
        <f>IF(Raw_Data!L3176="",ROUND(AVERAGEIFS(Raw_Data!$L$2:$L$4001,Raw_Data!$E$2:$E$4001,E3176),1),Raw_Data!L3176)</f>
        <v>25.7</v>
      </c>
      <c r="M3176" s="15">
        <f>Raw_Data!M3176</f>
        <v>130.6</v>
      </c>
      <c r="N3176" s="15">
        <f>Raw_Data!N3176</f>
        <v>64.3</v>
      </c>
      <c r="O3176" s="15">
        <f>Raw_Data!O3176</f>
        <v>107.7</v>
      </c>
      <c r="P3176" s="15" t="str">
        <f>Raw_Data!P3176</f>
        <v>Sprinkler</v>
      </c>
      <c r="Q3176" s="15">
        <f>Raw_Data!Q3176</f>
        <v>180.5</v>
      </c>
      <c r="R3176" s="15">
        <f>Raw_Data!R3176</f>
        <v>4.37</v>
      </c>
      <c r="S3176" s="15">
        <f>Raw_Data!S3176</f>
        <v>0.98</v>
      </c>
      <c r="T3176" s="18">
        <f>IF(Raw_Data!T3176="",ROUND(AVERAGEIFS(Raw_Data!$T$2:$T$4001,Raw_Data!$E$2:$E$4001,E3176,Raw_Data!$D$2:$D$4001,D3176),2),IF(Raw_Data!T3176&gt;INDEX(Cleaning_Reference!$F$6:$F$13,MATCH(D3176,Cleaning_Reference!$A$6:$A$13,0)),INDEX(Cleaning_Reference!$F$6:$F$13,MATCH(D3176,Cleaning_Reference!$A$6:$A$13,0)),Raw_Data!T3176))</f>
        <v>0.41</v>
      </c>
      <c r="U3176" s="15">
        <f>Raw_Data!U3176</f>
        <v>2.98</v>
      </c>
      <c r="V3176" s="15">
        <f>Raw_Data!V3176</f>
        <v>96515</v>
      </c>
      <c r="W3176" s="15">
        <f>Raw_Data!W3176</f>
        <v>575317</v>
      </c>
      <c r="X3176" s="15">
        <f>Raw_Data!X3176</f>
        <v>287615</v>
      </c>
      <c r="Y3176" s="15">
        <f>Raw_Data!Y3176</f>
        <v>-287702</v>
      </c>
      <c r="Z3176" s="15">
        <f>Raw_Data!Z3176</f>
        <v>5165</v>
      </c>
      <c r="AA3176" s="15">
        <f>Raw_Data!AA3176</f>
        <v>0.57699999999999996</v>
      </c>
      <c r="AB3176" s="15">
        <f>Raw_Data!AB3176</f>
        <v>36.200000000000003</v>
      </c>
      <c r="AC3176" s="19" t="str">
        <f>IF(Raw_Data!G3176="","Yes","No")</f>
        <v>No</v>
      </c>
      <c r="AD3176" s="19" t="str">
        <f>IF(Raw_Data!L3176="","Yes","No")</f>
        <v>No</v>
      </c>
      <c r="AE3176" s="19" t="str">
        <f>IF(Raw_Data!T3176="","Imputed",IF(Raw_Data!T3176&gt;INDEX(Cleaning_Reference!$F$6:$F$13,MATCH(D3176,Cleaning_Reference!$A$6:$A$13,0)),"Capped","Original"))</f>
        <v>Original</v>
      </c>
      <c r="AF3176" s="21">
        <f t="shared" si="49"/>
        <v>2.98</v>
      </c>
    </row>
    <row r="3177" spans="1:32" ht="15" customHeight="1" x14ac:dyDescent="0.3">
      <c r="A3177" s="20" t="str">
        <f>Raw_Data!A3177</f>
        <v>SF13176</v>
      </c>
      <c r="B3177" s="15" t="str">
        <f>Raw_Data!B3177</f>
        <v>Telangana</v>
      </c>
      <c r="C3177" s="15" t="str">
        <f>Raw_Data!C3177</f>
        <v>Rajkot</v>
      </c>
      <c r="D3177" s="15" t="str">
        <f>Raw_Data!D3177</f>
        <v>Wheat</v>
      </c>
      <c r="E3177" s="15" t="str">
        <f>Raw_Data!E3177</f>
        <v>Zaid</v>
      </c>
      <c r="F3177" s="15">
        <f>Raw_Data!F3177</f>
        <v>10.07</v>
      </c>
      <c r="G3177" s="18">
        <f>IF(Raw_Data!G3177="",ROUND(AVERAGEIFS(Raw_Data!$G$2:$G$4001,Raw_Data!$E$2:$E$4001,E3177),1),Raw_Data!G3177)</f>
        <v>228.3</v>
      </c>
      <c r="H3177" s="15">
        <f>Raw_Data!H3177</f>
        <v>29.3</v>
      </c>
      <c r="I3177" s="15">
        <f>Raw_Data!I3177</f>
        <v>33.700000000000003</v>
      </c>
      <c r="J3177" s="15">
        <f>Raw_Data!J3177</f>
        <v>6.3</v>
      </c>
      <c r="K3177" s="15">
        <f>Raw_Data!K3177</f>
        <v>6.8</v>
      </c>
      <c r="L3177" s="18">
        <f>IF(Raw_Data!L3177="",ROUND(AVERAGEIFS(Raw_Data!$L$2:$L$4001,Raw_Data!$E$2:$E$4001,E3177),1),Raw_Data!L3177)</f>
        <v>16.3</v>
      </c>
      <c r="M3177" s="15">
        <f>Raw_Data!M3177</f>
        <v>98.4</v>
      </c>
      <c r="N3177" s="15">
        <f>Raw_Data!N3177</f>
        <v>72.400000000000006</v>
      </c>
      <c r="O3177" s="15">
        <f>Raw_Data!O3177</f>
        <v>101</v>
      </c>
      <c r="P3177" s="15" t="str">
        <f>Raw_Data!P3177</f>
        <v>Rainfed</v>
      </c>
      <c r="Q3177" s="15">
        <f>Raw_Data!Q3177</f>
        <v>141.30000000000001</v>
      </c>
      <c r="R3177" s="15">
        <f>Raw_Data!R3177</f>
        <v>4.09</v>
      </c>
      <c r="S3177" s="15">
        <f>Raw_Data!S3177</f>
        <v>0.8</v>
      </c>
      <c r="T3177" s="18">
        <f>IF(Raw_Data!T3177="",ROUND(AVERAGEIFS(Raw_Data!$T$2:$T$4001,Raw_Data!$E$2:$E$4001,E3177,Raw_Data!$D$2:$D$4001,D3177),2),IF(Raw_Data!T3177&gt;INDEX(Cleaning_Reference!$F$6:$F$13,MATCH(D3177,Cleaning_Reference!$A$6:$A$13,0)),INDEX(Cleaning_Reference!$F$6:$F$13,MATCH(D3177,Cleaning_Reference!$A$6:$A$13,0)),Raw_Data!T3177))</f>
        <v>2.12</v>
      </c>
      <c r="U3177" s="15">
        <f>Raw_Data!U3177</f>
        <v>21.35</v>
      </c>
      <c r="V3177" s="15">
        <f>Raw_Data!V3177</f>
        <v>25912</v>
      </c>
      <c r="W3177" s="15">
        <f>Raw_Data!W3177</f>
        <v>629675</v>
      </c>
      <c r="X3177" s="15">
        <f>Raw_Data!X3177</f>
        <v>553221</v>
      </c>
      <c r="Y3177" s="15">
        <f>Raw_Data!Y3177</f>
        <v>-76454</v>
      </c>
      <c r="Z3177" s="15">
        <f>Raw_Data!Z3177</f>
        <v>2592</v>
      </c>
      <c r="AA3177" s="15">
        <f>Raw_Data!AA3177</f>
        <v>8.2370000000000001</v>
      </c>
      <c r="AB3177" s="15">
        <f>Raw_Data!AB3177</f>
        <v>27.5</v>
      </c>
      <c r="AC3177" s="19" t="str">
        <f>IF(Raw_Data!G3177="","Yes","No")</f>
        <v>No</v>
      </c>
      <c r="AD3177" s="19" t="str">
        <f>IF(Raw_Data!L3177="","Yes","No")</f>
        <v>No</v>
      </c>
      <c r="AE3177" s="19" t="str">
        <f>IF(Raw_Data!T3177="","Imputed",IF(Raw_Data!T3177&gt;INDEX(Cleaning_Reference!$F$6:$F$13,MATCH(D3177,Cleaning_Reference!$A$6:$A$13,0)),"Capped","Original"))</f>
        <v>Original</v>
      </c>
      <c r="AF3177" s="21">
        <f t="shared" si="49"/>
        <v>21.35</v>
      </c>
    </row>
    <row r="3178" spans="1:32" ht="15" customHeight="1" x14ac:dyDescent="0.3">
      <c r="A3178" s="20" t="str">
        <f>Raw_Data!A3178</f>
        <v>SF13177</v>
      </c>
      <c r="B3178" s="15" t="str">
        <f>Raw_Data!B3178</f>
        <v>Maharashtra</v>
      </c>
      <c r="C3178" s="15" t="str">
        <f>Raw_Data!C3178</f>
        <v>Warangal</v>
      </c>
      <c r="D3178" s="15" t="str">
        <f>Raw_Data!D3178</f>
        <v>Maize</v>
      </c>
      <c r="E3178" s="15" t="str">
        <f>Raw_Data!E3178</f>
        <v>Zaid</v>
      </c>
      <c r="F3178" s="15">
        <f>Raw_Data!F3178</f>
        <v>12.14</v>
      </c>
      <c r="G3178" s="18">
        <f>IF(Raw_Data!G3178="",ROUND(AVERAGEIFS(Raw_Data!$G$2:$G$4001,Raw_Data!$E$2:$E$4001,E3178),1),Raw_Data!G3178)</f>
        <v>404.5</v>
      </c>
      <c r="H3178" s="15">
        <f>Raw_Data!H3178</f>
        <v>31.9</v>
      </c>
      <c r="I3178" s="15">
        <f>Raw_Data!I3178</f>
        <v>62.6</v>
      </c>
      <c r="J3178" s="15">
        <f>Raw_Data!J3178</f>
        <v>8.1999999999999993</v>
      </c>
      <c r="K3178" s="15">
        <f>Raw_Data!K3178</f>
        <v>6.1</v>
      </c>
      <c r="L3178" s="18">
        <f>IF(Raw_Data!L3178="",ROUND(AVERAGEIFS(Raw_Data!$L$2:$L$4001,Raw_Data!$E$2:$E$4001,E3178),1),Raw_Data!L3178)</f>
        <v>21.5</v>
      </c>
      <c r="M3178" s="15">
        <f>Raw_Data!M3178</f>
        <v>132.19999999999999</v>
      </c>
      <c r="N3178" s="15">
        <f>Raw_Data!N3178</f>
        <v>73</v>
      </c>
      <c r="O3178" s="15">
        <f>Raw_Data!O3178</f>
        <v>115.3</v>
      </c>
      <c r="P3178" s="15" t="str">
        <f>Raw_Data!P3178</f>
        <v>Flood</v>
      </c>
      <c r="Q3178" s="15">
        <f>Raw_Data!Q3178</f>
        <v>185.9</v>
      </c>
      <c r="R3178" s="15">
        <f>Raw_Data!R3178</f>
        <v>4.13</v>
      </c>
      <c r="S3178" s="15">
        <f>Raw_Data!S3178</f>
        <v>0.73</v>
      </c>
      <c r="T3178" s="18">
        <f>IF(Raw_Data!T3178="",ROUND(AVERAGEIFS(Raw_Data!$T$2:$T$4001,Raw_Data!$E$2:$E$4001,E3178,Raw_Data!$D$2:$D$4001,D3178),2),IF(Raw_Data!T3178&gt;INDEX(Cleaning_Reference!$F$6:$F$13,MATCH(D3178,Cleaning_Reference!$A$6:$A$13,0)),INDEX(Cleaning_Reference!$F$6:$F$13,MATCH(D3178,Cleaning_Reference!$A$6:$A$13,0)),Raw_Data!T3178))</f>
        <v>2.11</v>
      </c>
      <c r="U3178" s="15">
        <f>Raw_Data!U3178</f>
        <v>25.62</v>
      </c>
      <c r="V3178" s="15">
        <f>Raw_Data!V3178</f>
        <v>24943</v>
      </c>
      <c r="W3178" s="15">
        <f>Raw_Data!W3178</f>
        <v>934995</v>
      </c>
      <c r="X3178" s="15">
        <f>Raw_Data!X3178</f>
        <v>639040</v>
      </c>
      <c r="Y3178" s="15">
        <f>Raw_Data!Y3178</f>
        <v>-295955</v>
      </c>
      <c r="Z3178" s="15">
        <f>Raw_Data!Z3178</f>
        <v>8323</v>
      </c>
      <c r="AA3178" s="15">
        <f>Raw_Data!AA3178</f>
        <v>3.0779999999999998</v>
      </c>
      <c r="AB3178" s="15">
        <f>Raw_Data!AB3178</f>
        <v>38.9</v>
      </c>
      <c r="AC3178" s="19" t="str">
        <f>IF(Raw_Data!G3178="","Yes","No")</f>
        <v>No</v>
      </c>
      <c r="AD3178" s="19" t="str">
        <f>IF(Raw_Data!L3178="","Yes","No")</f>
        <v>No</v>
      </c>
      <c r="AE3178" s="19" t="str">
        <f>IF(Raw_Data!T3178="","Imputed",IF(Raw_Data!T3178&gt;INDEX(Cleaning_Reference!$F$6:$F$13,MATCH(D3178,Cleaning_Reference!$A$6:$A$13,0)),"Capped","Original"))</f>
        <v>Original</v>
      </c>
      <c r="AF3178" s="21">
        <f t="shared" si="49"/>
        <v>25.62</v>
      </c>
    </row>
    <row r="3179" spans="1:32" ht="15" customHeight="1" x14ac:dyDescent="0.3">
      <c r="A3179" s="20" t="str">
        <f>Raw_Data!A3179</f>
        <v>SF13178</v>
      </c>
      <c r="B3179" s="15" t="str">
        <f>Raw_Data!B3179</f>
        <v>Andhra Pradesh</v>
      </c>
      <c r="C3179" s="15" t="str">
        <f>Raw_Data!C3179</f>
        <v>Raichur</v>
      </c>
      <c r="D3179" s="15" t="str">
        <f>Raw_Data!D3179</f>
        <v>Groundnut</v>
      </c>
      <c r="E3179" s="15" t="str">
        <f>Raw_Data!E3179</f>
        <v>Kharif</v>
      </c>
      <c r="F3179" s="15">
        <f>Raw_Data!F3179</f>
        <v>11.36</v>
      </c>
      <c r="G3179" s="18">
        <f>IF(Raw_Data!G3179="",ROUND(AVERAGEIFS(Raw_Data!$G$2:$G$4001,Raw_Data!$E$2:$E$4001,E3179),1),Raw_Data!G3179)</f>
        <v>699.8</v>
      </c>
      <c r="H3179" s="15">
        <f>Raw_Data!H3179</f>
        <v>30.3</v>
      </c>
      <c r="I3179" s="15">
        <f>Raw_Data!I3179</f>
        <v>81.5</v>
      </c>
      <c r="J3179" s="15">
        <f>Raw_Data!J3179</f>
        <v>8</v>
      </c>
      <c r="K3179" s="15">
        <f>Raw_Data!K3179</f>
        <v>8.4</v>
      </c>
      <c r="L3179" s="18">
        <f>IF(Raw_Data!L3179="",ROUND(AVERAGEIFS(Raw_Data!$L$2:$L$4001,Raw_Data!$E$2:$E$4001,E3179),1),Raw_Data!L3179)</f>
        <v>31.7</v>
      </c>
      <c r="M3179" s="15">
        <f>Raw_Data!M3179</f>
        <v>110.2</v>
      </c>
      <c r="N3179" s="15">
        <f>Raw_Data!N3179</f>
        <v>70.599999999999994</v>
      </c>
      <c r="O3179" s="15">
        <f>Raw_Data!O3179</f>
        <v>109.3</v>
      </c>
      <c r="P3179" s="15" t="str">
        <f>Raw_Data!P3179</f>
        <v>Flood</v>
      </c>
      <c r="Q3179" s="15">
        <f>Raw_Data!Q3179</f>
        <v>168.6</v>
      </c>
      <c r="R3179" s="15">
        <f>Raw_Data!R3179</f>
        <v>5.38</v>
      </c>
      <c r="S3179" s="15">
        <f>Raw_Data!S3179</f>
        <v>0.87</v>
      </c>
      <c r="T3179" s="18">
        <f>IF(Raw_Data!T3179="",ROUND(AVERAGEIFS(Raw_Data!$T$2:$T$4001,Raw_Data!$E$2:$E$4001,E3179,Raw_Data!$D$2:$D$4001,D3179),2),IF(Raw_Data!T3179&gt;INDEX(Cleaning_Reference!$F$6:$F$13,MATCH(D3179,Cleaning_Reference!$A$6:$A$13,0)),INDEX(Cleaning_Reference!$F$6:$F$13,MATCH(D3179,Cleaning_Reference!$A$6:$A$13,0)),Raw_Data!T3179))</f>
        <v>0.3</v>
      </c>
      <c r="U3179" s="15">
        <f>Raw_Data!U3179</f>
        <v>3.41</v>
      </c>
      <c r="V3179" s="15">
        <f>Raw_Data!V3179</f>
        <v>61336</v>
      </c>
      <c r="W3179" s="15">
        <f>Raw_Data!W3179</f>
        <v>765179</v>
      </c>
      <c r="X3179" s="15">
        <f>Raw_Data!X3179</f>
        <v>209156</v>
      </c>
      <c r="Y3179" s="15">
        <f>Raw_Data!Y3179</f>
        <v>-556023</v>
      </c>
      <c r="Z3179" s="15">
        <f>Raw_Data!Z3179</f>
        <v>7284</v>
      </c>
      <c r="AA3179" s="15">
        <f>Raw_Data!AA3179</f>
        <v>0.46800000000000003</v>
      </c>
      <c r="AB3179" s="15">
        <f>Raw_Data!AB3179</f>
        <v>49.8</v>
      </c>
      <c r="AC3179" s="19" t="str">
        <f>IF(Raw_Data!G3179="","Yes","No")</f>
        <v>No</v>
      </c>
      <c r="AD3179" s="19" t="str">
        <f>IF(Raw_Data!L3179="","Yes","No")</f>
        <v>No</v>
      </c>
      <c r="AE3179" s="19" t="str">
        <f>IF(Raw_Data!T3179="","Imputed",IF(Raw_Data!T3179&gt;INDEX(Cleaning_Reference!$F$6:$F$13,MATCH(D3179,Cleaning_Reference!$A$6:$A$13,0)),"Capped","Original"))</f>
        <v>Original</v>
      </c>
      <c r="AF3179" s="21">
        <f t="shared" si="49"/>
        <v>3.41</v>
      </c>
    </row>
    <row r="3180" spans="1:32" ht="15" customHeight="1" x14ac:dyDescent="0.3">
      <c r="A3180" s="20" t="str">
        <f>Raw_Data!A3180</f>
        <v>SF13179</v>
      </c>
      <c r="B3180" s="15" t="str">
        <f>Raw_Data!B3180</f>
        <v>Andhra Pradesh</v>
      </c>
      <c r="C3180" s="15" t="str">
        <f>Raw_Data!C3180</f>
        <v>Guntur</v>
      </c>
      <c r="D3180" s="15" t="str">
        <f>Raw_Data!D3180</f>
        <v>Rice</v>
      </c>
      <c r="E3180" s="15" t="str">
        <f>Raw_Data!E3180</f>
        <v>Kharif</v>
      </c>
      <c r="F3180" s="15">
        <f>Raw_Data!F3180</f>
        <v>5.18</v>
      </c>
      <c r="G3180" s="18">
        <f>IF(Raw_Data!G3180="",ROUND(AVERAGEIFS(Raw_Data!$G$2:$G$4001,Raw_Data!$E$2:$E$4001,E3180),1),Raw_Data!G3180)</f>
        <v>1079.2</v>
      </c>
      <c r="H3180" s="15">
        <f>Raw_Data!H3180</f>
        <v>29.3</v>
      </c>
      <c r="I3180" s="15">
        <f>Raw_Data!I3180</f>
        <v>64.900000000000006</v>
      </c>
      <c r="J3180" s="15">
        <f>Raw_Data!J3180</f>
        <v>6.1</v>
      </c>
      <c r="K3180" s="15">
        <f>Raw_Data!K3180</f>
        <v>7.69</v>
      </c>
      <c r="L3180" s="18">
        <f>IF(Raw_Data!L3180="",ROUND(AVERAGEIFS(Raw_Data!$L$2:$L$4001,Raw_Data!$E$2:$E$4001,E3180),1),Raw_Data!L3180)</f>
        <v>35.700000000000003</v>
      </c>
      <c r="M3180" s="15">
        <f>Raw_Data!M3180</f>
        <v>103.8</v>
      </c>
      <c r="N3180" s="15">
        <f>Raw_Data!N3180</f>
        <v>71</v>
      </c>
      <c r="O3180" s="15">
        <f>Raw_Data!O3180</f>
        <v>125.5</v>
      </c>
      <c r="P3180" s="15" t="str">
        <f>Raw_Data!P3180</f>
        <v>Rainfed</v>
      </c>
      <c r="Q3180" s="15">
        <f>Raw_Data!Q3180</f>
        <v>238.4</v>
      </c>
      <c r="R3180" s="15">
        <f>Raw_Data!R3180</f>
        <v>1.26</v>
      </c>
      <c r="S3180" s="15">
        <f>Raw_Data!S3180</f>
        <v>0.85</v>
      </c>
      <c r="T3180" s="18">
        <f>IF(Raw_Data!T3180="",ROUND(AVERAGEIFS(Raw_Data!$T$2:$T$4001,Raw_Data!$E$2:$E$4001,E3180,Raw_Data!$D$2:$D$4001,D3180),2),IF(Raw_Data!T3180&gt;INDEX(Cleaning_Reference!$F$6:$F$13,MATCH(D3180,Cleaning_Reference!$A$6:$A$13,0)),INDEX(Cleaning_Reference!$F$6:$F$13,MATCH(D3180,Cleaning_Reference!$A$6:$A$13,0)),Raw_Data!T3180))</f>
        <v>0.91</v>
      </c>
      <c r="U3180" s="15">
        <f>Raw_Data!U3180</f>
        <v>4.71</v>
      </c>
      <c r="V3180" s="15">
        <f>Raw_Data!V3180</f>
        <v>22790</v>
      </c>
      <c r="W3180" s="15">
        <f>Raw_Data!W3180</f>
        <v>288793</v>
      </c>
      <c r="X3180" s="15">
        <f>Raw_Data!X3180</f>
        <v>107341</v>
      </c>
      <c r="Y3180" s="15">
        <f>Raw_Data!Y3180</f>
        <v>-181452</v>
      </c>
      <c r="Z3180" s="15">
        <f>Raw_Data!Z3180</f>
        <v>4186</v>
      </c>
      <c r="AA3180" s="15">
        <f>Raw_Data!AA3180</f>
        <v>1.125</v>
      </c>
      <c r="AB3180" s="15">
        <f>Raw_Data!AB3180</f>
        <v>72.3</v>
      </c>
      <c r="AC3180" s="19" t="str">
        <f>IF(Raw_Data!G3180="","Yes","No")</f>
        <v>No</v>
      </c>
      <c r="AD3180" s="19" t="str">
        <f>IF(Raw_Data!L3180="","Yes","No")</f>
        <v>No</v>
      </c>
      <c r="AE3180" s="19" t="str">
        <f>IF(Raw_Data!T3180="","Imputed",IF(Raw_Data!T3180&gt;INDEX(Cleaning_Reference!$F$6:$F$13,MATCH(D3180,Cleaning_Reference!$A$6:$A$13,0)),"Capped","Original"))</f>
        <v>Original</v>
      </c>
      <c r="AF3180" s="21">
        <f t="shared" si="49"/>
        <v>4.71</v>
      </c>
    </row>
    <row r="3181" spans="1:32" ht="15" customHeight="1" x14ac:dyDescent="0.3">
      <c r="A3181" s="20" t="str">
        <f>Raw_Data!A3181</f>
        <v>SF13180</v>
      </c>
      <c r="B3181" s="15" t="str">
        <f>Raw_Data!B3181</f>
        <v>Maharashtra</v>
      </c>
      <c r="C3181" s="15" t="str">
        <f>Raw_Data!C3181</f>
        <v>Guntur</v>
      </c>
      <c r="D3181" s="15" t="str">
        <f>Raw_Data!D3181</f>
        <v>Groundnut</v>
      </c>
      <c r="E3181" s="15" t="str">
        <f>Raw_Data!E3181</f>
        <v>Kharif</v>
      </c>
      <c r="F3181" s="15">
        <f>Raw_Data!F3181</f>
        <v>5.84</v>
      </c>
      <c r="G3181" s="18">
        <f>IF(Raw_Data!G3181="",ROUND(AVERAGEIFS(Raw_Data!$G$2:$G$4001,Raw_Data!$E$2:$E$4001,E3181),1),Raw_Data!G3181)</f>
        <v>633</v>
      </c>
      <c r="H3181" s="15">
        <f>Raw_Data!H3181</f>
        <v>29.8</v>
      </c>
      <c r="I3181" s="15">
        <f>Raw_Data!I3181</f>
        <v>71.099999999999994</v>
      </c>
      <c r="J3181" s="15">
        <f>Raw_Data!J3181</f>
        <v>7.9</v>
      </c>
      <c r="K3181" s="15">
        <f>Raw_Data!K3181</f>
        <v>5.78</v>
      </c>
      <c r="L3181" s="18">
        <f>IF(Raw_Data!L3181="",ROUND(AVERAGEIFS(Raw_Data!$L$2:$L$4001,Raw_Data!$E$2:$E$4001,E3181),1),Raw_Data!L3181)</f>
        <v>32.700000000000003</v>
      </c>
      <c r="M3181" s="15">
        <f>Raw_Data!M3181</f>
        <v>69.400000000000006</v>
      </c>
      <c r="N3181" s="15">
        <f>Raw_Data!N3181</f>
        <v>36.1</v>
      </c>
      <c r="O3181" s="15">
        <f>Raw_Data!O3181</f>
        <v>126.2</v>
      </c>
      <c r="P3181" s="15" t="str">
        <f>Raw_Data!P3181</f>
        <v>Flood</v>
      </c>
      <c r="Q3181" s="15">
        <f>Raw_Data!Q3181</f>
        <v>166.7</v>
      </c>
      <c r="R3181" s="15">
        <f>Raw_Data!R3181</f>
        <v>4.9400000000000004</v>
      </c>
      <c r="S3181" s="15">
        <f>Raw_Data!S3181</f>
        <v>0.83</v>
      </c>
      <c r="T3181" s="18">
        <f>IF(Raw_Data!T3181="",ROUND(AVERAGEIFS(Raw_Data!$T$2:$T$4001,Raw_Data!$E$2:$E$4001,E3181,Raw_Data!$D$2:$D$4001,D3181),2),IF(Raw_Data!T3181&gt;INDEX(Cleaning_Reference!$F$6:$F$13,MATCH(D3181,Cleaning_Reference!$A$6:$A$13,0)),INDEX(Cleaning_Reference!$F$6:$F$13,MATCH(D3181,Cleaning_Reference!$A$6:$A$13,0)),Raw_Data!T3181))</f>
        <v>0.66</v>
      </c>
      <c r="U3181" s="15">
        <f>Raw_Data!U3181</f>
        <v>3.85</v>
      </c>
      <c r="V3181" s="15">
        <f>Raw_Data!V3181</f>
        <v>60707</v>
      </c>
      <c r="W3181" s="15">
        <f>Raw_Data!W3181</f>
        <v>344197</v>
      </c>
      <c r="X3181" s="15">
        <f>Raw_Data!X3181</f>
        <v>233722</v>
      </c>
      <c r="Y3181" s="15">
        <f>Raw_Data!Y3181</f>
        <v>-110475</v>
      </c>
      <c r="Z3181" s="15">
        <f>Raw_Data!Z3181</f>
        <v>3480</v>
      </c>
      <c r="AA3181" s="15">
        <f>Raw_Data!AA3181</f>
        <v>1.1060000000000001</v>
      </c>
      <c r="AB3181" s="15">
        <f>Raw_Data!AB3181</f>
        <v>56.4</v>
      </c>
      <c r="AC3181" s="19" t="str">
        <f>IF(Raw_Data!G3181="","Yes","No")</f>
        <v>No</v>
      </c>
      <c r="AD3181" s="19" t="str">
        <f>IF(Raw_Data!L3181="","Yes","No")</f>
        <v>No</v>
      </c>
      <c r="AE3181" s="19" t="str">
        <f>IF(Raw_Data!T3181="","Imputed",IF(Raw_Data!T3181&gt;INDEX(Cleaning_Reference!$F$6:$F$13,MATCH(D3181,Cleaning_Reference!$A$6:$A$13,0)),"Capped","Original"))</f>
        <v>Original</v>
      </c>
      <c r="AF3181" s="21">
        <f t="shared" si="49"/>
        <v>3.85</v>
      </c>
    </row>
    <row r="3182" spans="1:32" ht="15" customHeight="1" x14ac:dyDescent="0.3">
      <c r="A3182" s="20" t="str">
        <f>Raw_Data!A3182</f>
        <v>SF13181</v>
      </c>
      <c r="B3182" s="15" t="str">
        <f>Raw_Data!B3182</f>
        <v>Andhra Pradesh</v>
      </c>
      <c r="C3182" s="15" t="str">
        <f>Raw_Data!C3182</f>
        <v>Raichur</v>
      </c>
      <c r="D3182" s="15" t="str">
        <f>Raw_Data!D3182</f>
        <v>Rice</v>
      </c>
      <c r="E3182" s="15" t="str">
        <f>Raw_Data!E3182</f>
        <v>Rabi</v>
      </c>
      <c r="F3182" s="15">
        <f>Raw_Data!F3182</f>
        <v>7.67</v>
      </c>
      <c r="G3182" s="18">
        <f>IF(Raw_Data!G3182="",ROUND(AVERAGEIFS(Raw_Data!$G$2:$G$4001,Raw_Data!$E$2:$E$4001,E3182),1),Raw_Data!G3182)</f>
        <v>149.1</v>
      </c>
      <c r="H3182" s="15">
        <f>Raw_Data!H3182</f>
        <v>22.6</v>
      </c>
      <c r="I3182" s="15">
        <f>Raw_Data!I3182</f>
        <v>66.8</v>
      </c>
      <c r="J3182" s="15">
        <f>Raw_Data!J3182</f>
        <v>6.9</v>
      </c>
      <c r="K3182" s="15">
        <f>Raw_Data!K3182</f>
        <v>7.03</v>
      </c>
      <c r="L3182" s="18">
        <f>IF(Raw_Data!L3182="",ROUND(AVERAGEIFS(Raw_Data!$L$2:$L$4001,Raw_Data!$E$2:$E$4001,E3182),1),Raw_Data!L3182)</f>
        <v>20.8</v>
      </c>
      <c r="M3182" s="15">
        <f>Raw_Data!M3182</f>
        <v>183.4</v>
      </c>
      <c r="N3182" s="15">
        <f>Raw_Data!N3182</f>
        <v>80.5</v>
      </c>
      <c r="O3182" s="15">
        <f>Raw_Data!O3182</f>
        <v>118</v>
      </c>
      <c r="P3182" s="15" t="str">
        <f>Raw_Data!P3182</f>
        <v>Sprinkler</v>
      </c>
      <c r="Q3182" s="15">
        <f>Raw_Data!Q3182</f>
        <v>254.7</v>
      </c>
      <c r="R3182" s="15">
        <f>Raw_Data!R3182</f>
        <v>4.6100000000000003</v>
      </c>
      <c r="S3182" s="15">
        <f>Raw_Data!S3182</f>
        <v>0.88</v>
      </c>
      <c r="T3182" s="18">
        <f>IF(Raw_Data!T3182="",ROUND(AVERAGEIFS(Raw_Data!$T$2:$T$4001,Raw_Data!$E$2:$E$4001,E3182,Raw_Data!$D$2:$D$4001,D3182),2),IF(Raw_Data!T3182&gt;INDEX(Cleaning_Reference!$F$6:$F$13,MATCH(D3182,Cleaning_Reference!$A$6:$A$13,0)),INDEX(Cleaning_Reference!$F$6:$F$13,MATCH(D3182,Cleaning_Reference!$A$6:$A$13,0)),Raw_Data!T3182))</f>
        <v>2.2799999999999998</v>
      </c>
      <c r="U3182" s="15">
        <f>Raw_Data!U3182</f>
        <v>17.489999999999998</v>
      </c>
      <c r="V3182" s="15">
        <f>Raw_Data!V3182</f>
        <v>21019</v>
      </c>
      <c r="W3182" s="15">
        <f>Raw_Data!W3182</f>
        <v>563513</v>
      </c>
      <c r="X3182" s="15">
        <f>Raw_Data!X3182</f>
        <v>367622</v>
      </c>
      <c r="Y3182" s="15">
        <f>Raw_Data!Y3182</f>
        <v>-195891</v>
      </c>
      <c r="Z3182" s="15">
        <f>Raw_Data!Z3182</f>
        <v>12125</v>
      </c>
      <c r="AA3182" s="15">
        <f>Raw_Data!AA3182</f>
        <v>1.4419999999999999</v>
      </c>
      <c r="AB3182" s="15">
        <f>Raw_Data!AB3182</f>
        <v>36.9</v>
      </c>
      <c r="AC3182" s="19" t="str">
        <f>IF(Raw_Data!G3182="","Yes","No")</f>
        <v>No</v>
      </c>
      <c r="AD3182" s="19" t="str">
        <f>IF(Raw_Data!L3182="","Yes","No")</f>
        <v>No</v>
      </c>
      <c r="AE3182" s="19" t="str">
        <f>IF(Raw_Data!T3182="","Imputed",IF(Raw_Data!T3182&gt;INDEX(Cleaning_Reference!$F$6:$F$13,MATCH(D3182,Cleaning_Reference!$A$6:$A$13,0)),"Capped","Original"))</f>
        <v>Original</v>
      </c>
      <c r="AF3182" s="21">
        <f t="shared" si="49"/>
        <v>17.489999999999998</v>
      </c>
    </row>
    <row r="3183" spans="1:32" ht="15" customHeight="1" x14ac:dyDescent="0.3">
      <c r="A3183" s="20" t="str">
        <f>Raw_Data!A3183</f>
        <v>SF13182</v>
      </c>
      <c r="B3183" s="15" t="str">
        <f>Raw_Data!B3183</f>
        <v>Tamil Nadu</v>
      </c>
      <c r="C3183" s="15" t="str">
        <f>Raw_Data!C3183</f>
        <v>Erode</v>
      </c>
      <c r="D3183" s="15" t="str">
        <f>Raw_Data!D3183</f>
        <v>Wheat</v>
      </c>
      <c r="E3183" s="15" t="str">
        <f>Raw_Data!E3183</f>
        <v>Kharif</v>
      </c>
      <c r="F3183" s="15">
        <f>Raw_Data!F3183</f>
        <v>3.6</v>
      </c>
      <c r="G3183" s="18">
        <f>IF(Raw_Data!G3183="",ROUND(AVERAGEIFS(Raw_Data!$G$2:$G$4001,Raw_Data!$E$2:$E$4001,E3183),1),Raw_Data!G3183)</f>
        <v>856.3</v>
      </c>
      <c r="H3183" s="15">
        <f>Raw_Data!H3183</f>
        <v>29.6</v>
      </c>
      <c r="I3183" s="15">
        <f>Raw_Data!I3183</f>
        <v>65.5</v>
      </c>
      <c r="J3183" s="15">
        <f>Raw_Data!J3183</f>
        <v>7.6</v>
      </c>
      <c r="K3183" s="15">
        <f>Raw_Data!K3183</f>
        <v>6.93</v>
      </c>
      <c r="L3183" s="18">
        <f>IF(Raw_Data!L3183="",ROUND(AVERAGEIFS(Raw_Data!$L$2:$L$4001,Raw_Data!$E$2:$E$4001,E3183),1),Raw_Data!L3183)</f>
        <v>34.4</v>
      </c>
      <c r="M3183" s="15">
        <f>Raw_Data!M3183</f>
        <v>156.4</v>
      </c>
      <c r="N3183" s="15">
        <f>Raw_Data!N3183</f>
        <v>31.3</v>
      </c>
      <c r="O3183" s="15">
        <f>Raw_Data!O3183</f>
        <v>86.5</v>
      </c>
      <c r="P3183" s="15" t="str">
        <f>Raw_Data!P3183</f>
        <v>Flood</v>
      </c>
      <c r="Q3183" s="15">
        <f>Raw_Data!Q3183</f>
        <v>108.9</v>
      </c>
      <c r="R3183" s="15">
        <f>Raw_Data!R3183</f>
        <v>3.58</v>
      </c>
      <c r="S3183" s="15">
        <f>Raw_Data!S3183</f>
        <v>1</v>
      </c>
      <c r="T3183" s="18">
        <f>IF(Raw_Data!T3183="",ROUND(AVERAGEIFS(Raw_Data!$T$2:$T$4001,Raw_Data!$E$2:$E$4001,E3183,Raw_Data!$D$2:$D$4001,D3183),2),IF(Raw_Data!T3183&gt;INDEX(Cleaning_Reference!$F$6:$F$13,MATCH(D3183,Cleaning_Reference!$A$6:$A$13,0)),INDEX(Cleaning_Reference!$F$6:$F$13,MATCH(D3183,Cleaning_Reference!$A$6:$A$13,0)),Raw_Data!T3183))</f>
        <v>2.72</v>
      </c>
      <c r="U3183" s="15">
        <f>Raw_Data!U3183</f>
        <v>9.7899999999999991</v>
      </c>
      <c r="V3183" s="15">
        <f>Raw_Data!V3183</f>
        <v>24836</v>
      </c>
      <c r="W3183" s="15">
        <f>Raw_Data!W3183</f>
        <v>241406</v>
      </c>
      <c r="X3183" s="15">
        <f>Raw_Data!X3183</f>
        <v>243144</v>
      </c>
      <c r="Y3183" s="15">
        <f>Raw_Data!Y3183</f>
        <v>1738</v>
      </c>
      <c r="Z3183" s="15">
        <f>Raw_Data!Z3183</f>
        <v>2895</v>
      </c>
      <c r="AA3183" s="15">
        <f>Raw_Data!AA3183</f>
        <v>3.3820000000000001</v>
      </c>
      <c r="AB3183" s="15">
        <f>Raw_Data!AB3183</f>
        <v>73.599999999999994</v>
      </c>
      <c r="AC3183" s="19" t="str">
        <f>IF(Raw_Data!G3183="","Yes","No")</f>
        <v>No</v>
      </c>
      <c r="AD3183" s="19" t="str">
        <f>IF(Raw_Data!L3183="","Yes","No")</f>
        <v>No</v>
      </c>
      <c r="AE3183" s="19" t="str">
        <f>IF(Raw_Data!T3183="","Imputed",IF(Raw_Data!T3183&gt;INDEX(Cleaning_Reference!$F$6:$F$13,MATCH(D3183,Cleaning_Reference!$A$6:$A$13,0)),"Capped","Original"))</f>
        <v>Original</v>
      </c>
      <c r="AF3183" s="21">
        <f t="shared" si="49"/>
        <v>9.7899999999999991</v>
      </c>
    </row>
    <row r="3184" spans="1:32" ht="15" customHeight="1" x14ac:dyDescent="0.3">
      <c r="A3184" s="20" t="str">
        <f>Raw_Data!A3184</f>
        <v>SF13183</v>
      </c>
      <c r="B3184" s="15" t="str">
        <f>Raw_Data!B3184</f>
        <v>Tamil Nadu</v>
      </c>
      <c r="C3184" s="15" t="str">
        <f>Raw_Data!C3184</f>
        <v>Krishna</v>
      </c>
      <c r="D3184" s="15" t="str">
        <f>Raw_Data!D3184</f>
        <v>Chilli</v>
      </c>
      <c r="E3184" s="15" t="str">
        <f>Raw_Data!E3184</f>
        <v>Kharif</v>
      </c>
      <c r="F3184" s="15">
        <f>Raw_Data!F3184</f>
        <v>6.27</v>
      </c>
      <c r="G3184" s="18">
        <f>IF(Raw_Data!G3184="",ROUND(AVERAGEIFS(Raw_Data!$G$2:$G$4001,Raw_Data!$E$2:$E$4001,E3184),1),Raw_Data!G3184)</f>
        <v>727.9</v>
      </c>
      <c r="H3184" s="15">
        <f>Raw_Data!H3184</f>
        <v>35.9</v>
      </c>
      <c r="I3184" s="15">
        <f>Raw_Data!I3184</f>
        <v>57.4</v>
      </c>
      <c r="J3184" s="15">
        <f>Raw_Data!J3184</f>
        <v>6.7</v>
      </c>
      <c r="K3184" s="15">
        <f>Raw_Data!K3184</f>
        <v>5.87</v>
      </c>
      <c r="L3184" s="18">
        <f>IF(Raw_Data!L3184="",ROUND(AVERAGEIFS(Raw_Data!$L$2:$L$4001,Raw_Data!$E$2:$E$4001,E3184),1),Raw_Data!L3184)</f>
        <v>29.6</v>
      </c>
      <c r="M3184" s="15">
        <f>Raw_Data!M3184</f>
        <v>160.80000000000001</v>
      </c>
      <c r="N3184" s="15">
        <f>Raw_Data!N3184</f>
        <v>60.3</v>
      </c>
      <c r="O3184" s="15">
        <f>Raw_Data!O3184</f>
        <v>127.6</v>
      </c>
      <c r="P3184" s="15" t="str">
        <f>Raw_Data!P3184</f>
        <v>Sprinkler</v>
      </c>
      <c r="Q3184" s="15">
        <f>Raw_Data!Q3184</f>
        <v>166.7</v>
      </c>
      <c r="R3184" s="15">
        <f>Raw_Data!R3184</f>
        <v>6.9</v>
      </c>
      <c r="S3184" s="15">
        <f>Raw_Data!S3184</f>
        <v>0.92</v>
      </c>
      <c r="T3184" s="18">
        <f>IF(Raw_Data!T3184="",ROUND(AVERAGEIFS(Raw_Data!$T$2:$T$4001,Raw_Data!$E$2:$E$4001,E3184,Raw_Data!$D$2:$D$4001,D3184),2),IF(Raw_Data!T3184&gt;INDEX(Cleaning_Reference!$F$6:$F$13,MATCH(D3184,Cleaning_Reference!$A$6:$A$13,0)),INDEX(Cleaning_Reference!$F$6:$F$13,MATCH(D3184,Cleaning_Reference!$A$6:$A$13,0)),Raw_Data!T3184))</f>
        <v>0.99</v>
      </c>
      <c r="U3184" s="15">
        <f>Raw_Data!U3184</f>
        <v>6.21</v>
      </c>
      <c r="V3184" s="15">
        <f>Raw_Data!V3184</f>
        <v>113048</v>
      </c>
      <c r="W3184" s="15">
        <f>Raw_Data!W3184</f>
        <v>418573</v>
      </c>
      <c r="X3184" s="15">
        <f>Raw_Data!X3184</f>
        <v>702028</v>
      </c>
      <c r="Y3184" s="15">
        <f>Raw_Data!Y3184</f>
        <v>283455</v>
      </c>
      <c r="Z3184" s="15">
        <f>Raw_Data!Z3184</f>
        <v>4130</v>
      </c>
      <c r="AA3184" s="15">
        <f>Raw_Data!AA3184</f>
        <v>1.504</v>
      </c>
      <c r="AB3184" s="15">
        <f>Raw_Data!AB3184</f>
        <v>41.3</v>
      </c>
      <c r="AC3184" s="19" t="str">
        <f>IF(Raw_Data!G3184="","Yes","No")</f>
        <v>No</v>
      </c>
      <c r="AD3184" s="19" t="str">
        <f>IF(Raw_Data!L3184="","Yes","No")</f>
        <v>No</v>
      </c>
      <c r="AE3184" s="19" t="str">
        <f>IF(Raw_Data!T3184="","Imputed",IF(Raw_Data!T3184&gt;INDEX(Cleaning_Reference!$F$6:$F$13,MATCH(D3184,Cleaning_Reference!$A$6:$A$13,0)),"Capped","Original"))</f>
        <v>Original</v>
      </c>
      <c r="AF3184" s="21">
        <f t="shared" si="49"/>
        <v>6.21</v>
      </c>
    </row>
    <row r="3185" spans="1:32" ht="15" customHeight="1" x14ac:dyDescent="0.3">
      <c r="A3185" s="20" t="str">
        <f>Raw_Data!A3185</f>
        <v>SF13184</v>
      </c>
      <c r="B3185" s="15" t="str">
        <f>Raw_Data!B3185</f>
        <v>Telangana</v>
      </c>
      <c r="C3185" s="15" t="str">
        <f>Raw_Data!C3185</f>
        <v>Nashik</v>
      </c>
      <c r="D3185" s="15" t="str">
        <f>Raw_Data!D3185</f>
        <v>Sugarcane</v>
      </c>
      <c r="E3185" s="15" t="str">
        <f>Raw_Data!E3185</f>
        <v>Rabi</v>
      </c>
      <c r="F3185" s="15">
        <f>Raw_Data!F3185</f>
        <v>5.69</v>
      </c>
      <c r="G3185" s="18">
        <f>IF(Raw_Data!G3185="",ROUND(AVERAGEIFS(Raw_Data!$G$2:$G$4001,Raw_Data!$E$2:$E$4001,E3185),1),Raw_Data!G3185)</f>
        <v>169.7</v>
      </c>
      <c r="H3185" s="15">
        <f>Raw_Data!H3185</f>
        <v>23.9</v>
      </c>
      <c r="I3185" s="15">
        <f>Raw_Data!I3185</f>
        <v>60.2</v>
      </c>
      <c r="J3185" s="15">
        <f>Raw_Data!J3185</f>
        <v>6.6</v>
      </c>
      <c r="K3185" s="15">
        <f>Raw_Data!K3185</f>
        <v>6.97</v>
      </c>
      <c r="L3185" s="18">
        <f>IF(Raw_Data!L3185="",ROUND(AVERAGEIFS(Raw_Data!$L$2:$L$4001,Raw_Data!$E$2:$E$4001,E3185),1),Raw_Data!L3185)</f>
        <v>21.7</v>
      </c>
      <c r="M3185" s="15">
        <f>Raw_Data!M3185</f>
        <v>71.5</v>
      </c>
      <c r="N3185" s="15">
        <f>Raw_Data!N3185</f>
        <v>41.2</v>
      </c>
      <c r="O3185" s="15">
        <f>Raw_Data!O3185</f>
        <v>114.4</v>
      </c>
      <c r="P3185" s="15" t="str">
        <f>Raw_Data!P3185</f>
        <v>Flood</v>
      </c>
      <c r="Q3185" s="15">
        <f>Raw_Data!Q3185</f>
        <v>116.9</v>
      </c>
      <c r="R3185" s="15">
        <f>Raw_Data!R3185</f>
        <v>5.52</v>
      </c>
      <c r="S3185" s="15">
        <f>Raw_Data!S3185</f>
        <v>0.95</v>
      </c>
      <c r="T3185" s="18">
        <f>IF(Raw_Data!T3185="",ROUND(AVERAGEIFS(Raw_Data!$T$2:$T$4001,Raw_Data!$E$2:$E$4001,E3185,Raw_Data!$D$2:$D$4001,D3185),2),IF(Raw_Data!T3185&gt;INDEX(Cleaning_Reference!$F$6:$F$13,MATCH(D3185,Cleaning_Reference!$A$6:$A$13,0)),INDEX(Cleaning_Reference!$F$6:$F$13,MATCH(D3185,Cleaning_Reference!$A$6:$A$13,0)),Raw_Data!T3185))</f>
        <v>46.54</v>
      </c>
      <c r="U3185" s="15">
        <f>Raw_Data!U3185</f>
        <v>264.81</v>
      </c>
      <c r="V3185" s="15">
        <f>Raw_Data!V3185</f>
        <v>2857</v>
      </c>
      <c r="W3185" s="15">
        <f>Raw_Data!W3185</f>
        <v>336364</v>
      </c>
      <c r="X3185" s="15">
        <f>Raw_Data!X3185</f>
        <v>756562</v>
      </c>
      <c r="Y3185" s="15">
        <f>Raw_Data!Y3185</f>
        <v>420198</v>
      </c>
      <c r="Z3185" s="15">
        <f>Raw_Data!Z3185</f>
        <v>13378</v>
      </c>
      <c r="AA3185" s="15">
        <f>Raw_Data!AA3185</f>
        <v>19.794</v>
      </c>
      <c r="AB3185" s="15">
        <f>Raw_Data!AB3185</f>
        <v>28.3</v>
      </c>
      <c r="AC3185" s="19" t="str">
        <f>IF(Raw_Data!G3185="","Yes","No")</f>
        <v>No</v>
      </c>
      <c r="AD3185" s="19" t="str">
        <f>IF(Raw_Data!L3185="","Yes","No")</f>
        <v>No</v>
      </c>
      <c r="AE3185" s="19" t="str">
        <f>IF(Raw_Data!T3185="","Imputed",IF(Raw_Data!T3185&gt;INDEX(Cleaning_Reference!$F$6:$F$13,MATCH(D3185,Cleaning_Reference!$A$6:$A$13,0)),"Capped","Original"))</f>
        <v>Original</v>
      </c>
      <c r="AF3185" s="21">
        <f t="shared" si="49"/>
        <v>264.81</v>
      </c>
    </row>
    <row r="3186" spans="1:32" ht="15" customHeight="1" x14ac:dyDescent="0.3">
      <c r="A3186" s="20" t="str">
        <f>Raw_Data!A3186</f>
        <v>SF13185</v>
      </c>
      <c r="B3186" s="15" t="str">
        <f>Raw_Data!B3186</f>
        <v>Telangana</v>
      </c>
      <c r="C3186" s="15" t="str">
        <f>Raw_Data!C3186</f>
        <v>Indore</v>
      </c>
      <c r="D3186" s="15" t="str">
        <f>Raw_Data!D3186</f>
        <v>Rice</v>
      </c>
      <c r="E3186" s="15" t="str">
        <f>Raw_Data!E3186</f>
        <v>Rabi</v>
      </c>
      <c r="F3186" s="15">
        <f>Raw_Data!F3186</f>
        <v>12.67</v>
      </c>
      <c r="G3186" s="18">
        <f>IF(Raw_Data!G3186="",ROUND(AVERAGEIFS(Raw_Data!$G$2:$G$4001,Raw_Data!$E$2:$E$4001,E3186),1),Raw_Data!G3186)</f>
        <v>198.5</v>
      </c>
      <c r="H3186" s="15">
        <f>Raw_Data!H3186</f>
        <v>25.8</v>
      </c>
      <c r="I3186" s="15">
        <f>Raw_Data!I3186</f>
        <v>53.2</v>
      </c>
      <c r="J3186" s="15">
        <f>Raw_Data!J3186</f>
        <v>7.3</v>
      </c>
      <c r="K3186" s="15">
        <f>Raw_Data!K3186</f>
        <v>6.96</v>
      </c>
      <c r="L3186" s="18">
        <f>IF(Raw_Data!L3186="",ROUND(AVERAGEIFS(Raw_Data!$L$2:$L$4001,Raw_Data!$E$2:$E$4001,E3186),1),Raw_Data!L3186)</f>
        <v>19.899999999999999</v>
      </c>
      <c r="M3186" s="15">
        <f>Raw_Data!M3186</f>
        <v>111.9</v>
      </c>
      <c r="N3186" s="15">
        <f>Raw_Data!N3186</f>
        <v>50.8</v>
      </c>
      <c r="O3186" s="15">
        <f>Raw_Data!O3186</f>
        <v>140.30000000000001</v>
      </c>
      <c r="P3186" s="15" t="str">
        <f>Raw_Data!P3186</f>
        <v>Drip</v>
      </c>
      <c r="Q3186" s="15">
        <f>Raw_Data!Q3186</f>
        <v>59.8</v>
      </c>
      <c r="R3186" s="15">
        <f>Raw_Data!R3186</f>
        <v>7.54</v>
      </c>
      <c r="S3186" s="15">
        <f>Raw_Data!S3186</f>
        <v>0.74</v>
      </c>
      <c r="T3186" s="18">
        <f>IF(Raw_Data!T3186="",ROUND(AVERAGEIFS(Raw_Data!$T$2:$T$4001,Raw_Data!$E$2:$E$4001,E3186,Raw_Data!$D$2:$D$4001,D3186),2),IF(Raw_Data!T3186&gt;INDEX(Cleaning_Reference!$F$6:$F$13,MATCH(D3186,Cleaning_Reference!$A$6:$A$13,0)),INDEX(Cleaning_Reference!$F$6:$F$13,MATCH(D3186,Cleaning_Reference!$A$6:$A$13,0)),Raw_Data!T3186))</f>
        <v>3.19</v>
      </c>
      <c r="U3186" s="15">
        <f>Raw_Data!U3186</f>
        <v>40.42</v>
      </c>
      <c r="V3186" s="15">
        <f>Raw_Data!V3186</f>
        <v>21258</v>
      </c>
      <c r="W3186" s="15">
        <f>Raw_Data!W3186</f>
        <v>535290</v>
      </c>
      <c r="X3186" s="15">
        <f>Raw_Data!X3186</f>
        <v>859248</v>
      </c>
      <c r="Y3186" s="15">
        <f>Raw_Data!Y3186</f>
        <v>323958</v>
      </c>
      <c r="Z3186" s="15">
        <f>Raw_Data!Z3186</f>
        <v>16988</v>
      </c>
      <c r="AA3186" s="15">
        <f>Raw_Data!AA3186</f>
        <v>2.379</v>
      </c>
      <c r="AB3186" s="15">
        <f>Raw_Data!AB3186</f>
        <v>22.8</v>
      </c>
      <c r="AC3186" s="19" t="str">
        <f>IF(Raw_Data!G3186="","Yes","No")</f>
        <v>No</v>
      </c>
      <c r="AD3186" s="19" t="str">
        <f>IF(Raw_Data!L3186="","Yes","No")</f>
        <v>No</v>
      </c>
      <c r="AE3186" s="19" t="str">
        <f>IF(Raw_Data!T3186="","Imputed",IF(Raw_Data!T3186&gt;INDEX(Cleaning_Reference!$F$6:$F$13,MATCH(D3186,Cleaning_Reference!$A$6:$A$13,0)),"Capped","Original"))</f>
        <v>Original</v>
      </c>
      <c r="AF3186" s="21">
        <f t="shared" si="49"/>
        <v>40.42</v>
      </c>
    </row>
    <row r="3187" spans="1:32" ht="15" customHeight="1" x14ac:dyDescent="0.3">
      <c r="A3187" s="20" t="str">
        <f>Raw_Data!A3187</f>
        <v>SF13186</v>
      </c>
      <c r="B3187" s="15" t="str">
        <f>Raw_Data!B3187</f>
        <v>Tamil Nadu</v>
      </c>
      <c r="C3187" s="15" t="str">
        <f>Raw_Data!C3187</f>
        <v>Guntur</v>
      </c>
      <c r="D3187" s="15" t="str">
        <f>Raw_Data!D3187</f>
        <v>Chilli</v>
      </c>
      <c r="E3187" s="15" t="str">
        <f>Raw_Data!E3187</f>
        <v>Rabi</v>
      </c>
      <c r="F3187" s="15">
        <f>Raw_Data!F3187</f>
        <v>8.31</v>
      </c>
      <c r="G3187" s="18">
        <f>IF(Raw_Data!G3187="",ROUND(AVERAGEIFS(Raw_Data!$G$2:$G$4001,Raw_Data!$E$2:$E$4001,E3187),1),Raw_Data!G3187)</f>
        <v>704.4</v>
      </c>
      <c r="H3187" s="15">
        <f>Raw_Data!H3187</f>
        <v>24</v>
      </c>
      <c r="I3187" s="15">
        <f>Raw_Data!I3187</f>
        <v>56.5</v>
      </c>
      <c r="J3187" s="15">
        <f>Raw_Data!J3187</f>
        <v>7.2</v>
      </c>
      <c r="K3187" s="15">
        <f>Raw_Data!K3187</f>
        <v>6.16</v>
      </c>
      <c r="L3187" s="18">
        <f>IF(Raw_Data!L3187="",ROUND(AVERAGEIFS(Raw_Data!$L$2:$L$4001,Raw_Data!$E$2:$E$4001,E3187),1),Raw_Data!L3187)</f>
        <v>30</v>
      </c>
      <c r="M3187" s="15">
        <f>Raw_Data!M3187</f>
        <v>113.2</v>
      </c>
      <c r="N3187" s="15">
        <f>Raw_Data!N3187</f>
        <v>55</v>
      </c>
      <c r="O3187" s="15">
        <f>Raw_Data!O3187</f>
        <v>118.5</v>
      </c>
      <c r="P3187" s="15" t="str">
        <f>Raw_Data!P3187</f>
        <v>Flood</v>
      </c>
      <c r="Q3187" s="15">
        <f>Raw_Data!Q3187</f>
        <v>151.19999999999999</v>
      </c>
      <c r="R3187" s="15">
        <f>Raw_Data!R3187</f>
        <v>7.38</v>
      </c>
      <c r="S3187" s="15">
        <f>Raw_Data!S3187</f>
        <v>0.93</v>
      </c>
      <c r="T3187" s="18">
        <f>IF(Raw_Data!T3187="",ROUND(AVERAGEIFS(Raw_Data!$T$2:$T$4001,Raw_Data!$E$2:$E$4001,E3187,Raw_Data!$D$2:$D$4001,D3187),2),IF(Raw_Data!T3187&gt;INDEX(Cleaning_Reference!$F$6:$F$13,MATCH(D3187,Cleaning_Reference!$A$6:$A$13,0)),INDEX(Cleaning_Reference!$F$6:$F$13,MATCH(D3187,Cleaning_Reference!$A$6:$A$13,0)),Raw_Data!T3187))</f>
        <v>1.87</v>
      </c>
      <c r="U3187" s="15">
        <f>Raw_Data!U3187</f>
        <v>15.54</v>
      </c>
      <c r="V3187" s="15">
        <f>Raw_Data!V3187</f>
        <v>106560</v>
      </c>
      <c r="W3187" s="15">
        <f>Raw_Data!W3187</f>
        <v>575196</v>
      </c>
      <c r="X3187" s="15">
        <f>Raw_Data!X3187</f>
        <v>1655942</v>
      </c>
      <c r="Y3187" s="15">
        <f>Raw_Data!Y3187</f>
        <v>1080746</v>
      </c>
      <c r="Z3187" s="15">
        <f>Raw_Data!Z3187</f>
        <v>7430</v>
      </c>
      <c r="AA3187" s="15">
        <f>Raw_Data!AA3187</f>
        <v>2.0920000000000001</v>
      </c>
      <c r="AB3187" s="15">
        <f>Raw_Data!AB3187</f>
        <v>40.799999999999997</v>
      </c>
      <c r="AC3187" s="19" t="str">
        <f>IF(Raw_Data!G3187="","Yes","No")</f>
        <v>No</v>
      </c>
      <c r="AD3187" s="19" t="str">
        <f>IF(Raw_Data!L3187="","Yes","No")</f>
        <v>No</v>
      </c>
      <c r="AE3187" s="19" t="str">
        <f>IF(Raw_Data!T3187="","Imputed",IF(Raw_Data!T3187&gt;INDEX(Cleaning_Reference!$F$6:$F$13,MATCH(D3187,Cleaning_Reference!$A$6:$A$13,0)),"Capped","Original"))</f>
        <v>Original</v>
      </c>
      <c r="AF3187" s="21">
        <f t="shared" si="49"/>
        <v>15.54</v>
      </c>
    </row>
    <row r="3188" spans="1:32" ht="15" customHeight="1" x14ac:dyDescent="0.3">
      <c r="A3188" s="20" t="str">
        <f>Raw_Data!A3188</f>
        <v>SF13187</v>
      </c>
      <c r="B3188" s="15" t="str">
        <f>Raw_Data!B3188</f>
        <v>Andhra Pradesh</v>
      </c>
      <c r="C3188" s="15" t="str">
        <f>Raw_Data!C3188</f>
        <v>Indore</v>
      </c>
      <c r="D3188" s="15" t="str">
        <f>Raw_Data!D3188</f>
        <v>Maize</v>
      </c>
      <c r="E3188" s="15" t="str">
        <f>Raw_Data!E3188</f>
        <v>Rabi</v>
      </c>
      <c r="F3188" s="15">
        <f>Raw_Data!F3188</f>
        <v>10.97</v>
      </c>
      <c r="G3188" s="18">
        <f>IF(Raw_Data!G3188="",ROUND(AVERAGEIFS(Raw_Data!$G$2:$G$4001,Raw_Data!$E$2:$E$4001,E3188),1),Raw_Data!G3188)</f>
        <v>404.1</v>
      </c>
      <c r="H3188" s="15">
        <f>Raw_Data!H3188</f>
        <v>23.9</v>
      </c>
      <c r="I3188" s="15">
        <f>Raw_Data!I3188</f>
        <v>61.4</v>
      </c>
      <c r="J3188" s="15">
        <f>Raw_Data!J3188</f>
        <v>7.5</v>
      </c>
      <c r="K3188" s="15">
        <f>Raw_Data!K3188</f>
        <v>6.97</v>
      </c>
      <c r="L3188" s="18">
        <f>IF(Raw_Data!L3188="",ROUND(AVERAGEIFS(Raw_Data!$L$2:$L$4001,Raw_Data!$E$2:$E$4001,E3188),1),Raw_Data!L3188)</f>
        <v>33.6</v>
      </c>
      <c r="M3188" s="15">
        <f>Raw_Data!M3188</f>
        <v>95.8</v>
      </c>
      <c r="N3188" s="15">
        <f>Raw_Data!N3188</f>
        <v>39.6</v>
      </c>
      <c r="O3188" s="15">
        <f>Raw_Data!O3188</f>
        <v>143.1</v>
      </c>
      <c r="P3188" s="15" t="str">
        <f>Raw_Data!P3188</f>
        <v>Flood</v>
      </c>
      <c r="Q3188" s="15">
        <f>Raw_Data!Q3188</f>
        <v>257.39999999999998</v>
      </c>
      <c r="R3188" s="15">
        <f>Raw_Data!R3188</f>
        <v>7.59</v>
      </c>
      <c r="S3188" s="15">
        <f>Raw_Data!S3188</f>
        <v>0.94</v>
      </c>
      <c r="T3188" s="18">
        <f>IF(Raw_Data!T3188="",ROUND(AVERAGEIFS(Raw_Data!$T$2:$T$4001,Raw_Data!$E$2:$E$4001,E3188,Raw_Data!$D$2:$D$4001,D3188),2),IF(Raw_Data!T3188&gt;INDEX(Cleaning_Reference!$F$6:$F$13,MATCH(D3188,Cleaning_Reference!$A$6:$A$13,0)),INDEX(Cleaning_Reference!$F$6:$F$13,MATCH(D3188,Cleaning_Reference!$A$6:$A$13,0)),Raw_Data!T3188))</f>
        <v>3.14</v>
      </c>
      <c r="U3188" s="15">
        <f>Raw_Data!U3188</f>
        <v>34.450000000000003</v>
      </c>
      <c r="V3188" s="15">
        <f>Raw_Data!V3188</f>
        <v>22671</v>
      </c>
      <c r="W3188" s="15">
        <f>Raw_Data!W3188</f>
        <v>783053</v>
      </c>
      <c r="X3188" s="15">
        <f>Raw_Data!X3188</f>
        <v>781016</v>
      </c>
      <c r="Y3188" s="15">
        <f>Raw_Data!Y3188</f>
        <v>-2037</v>
      </c>
      <c r="Z3188" s="15">
        <f>Raw_Data!Z3188</f>
        <v>7913</v>
      </c>
      <c r="AA3188" s="15">
        <f>Raw_Data!AA3188</f>
        <v>4.3540000000000001</v>
      </c>
      <c r="AB3188" s="15">
        <f>Raw_Data!AB3188</f>
        <v>36.299999999999997</v>
      </c>
      <c r="AC3188" s="19" t="str">
        <f>IF(Raw_Data!G3188="","Yes","No")</f>
        <v>No</v>
      </c>
      <c r="AD3188" s="19" t="str">
        <f>IF(Raw_Data!L3188="","Yes","No")</f>
        <v>No</v>
      </c>
      <c r="AE3188" s="19" t="str">
        <f>IF(Raw_Data!T3188="","Imputed",IF(Raw_Data!T3188&gt;INDEX(Cleaning_Reference!$F$6:$F$13,MATCH(D3188,Cleaning_Reference!$A$6:$A$13,0)),"Capped","Original"))</f>
        <v>Original</v>
      </c>
      <c r="AF3188" s="21">
        <f t="shared" si="49"/>
        <v>34.450000000000003</v>
      </c>
    </row>
    <row r="3189" spans="1:32" ht="15" customHeight="1" x14ac:dyDescent="0.3">
      <c r="A3189" s="20" t="str">
        <f>Raw_Data!A3189</f>
        <v>SF13188</v>
      </c>
      <c r="B3189" s="15" t="str">
        <f>Raw_Data!B3189</f>
        <v>Maharashtra</v>
      </c>
      <c r="C3189" s="15" t="str">
        <f>Raw_Data!C3189</f>
        <v>Krishna</v>
      </c>
      <c r="D3189" s="15" t="str">
        <f>Raw_Data!D3189</f>
        <v>Maize</v>
      </c>
      <c r="E3189" s="15" t="str">
        <f>Raw_Data!E3189</f>
        <v>Rabi</v>
      </c>
      <c r="F3189" s="15">
        <f>Raw_Data!F3189</f>
        <v>8.3800000000000008</v>
      </c>
      <c r="G3189" s="18">
        <f>IF(Raw_Data!G3189="",ROUND(AVERAGEIFS(Raw_Data!$G$2:$G$4001,Raw_Data!$E$2:$E$4001,E3189),1),Raw_Data!G3189)</f>
        <v>398.7</v>
      </c>
      <c r="H3189" s="15">
        <f>Raw_Data!H3189</f>
        <v>26.9</v>
      </c>
      <c r="I3189" s="15">
        <f>Raw_Data!I3189</f>
        <v>52.7</v>
      </c>
      <c r="J3189" s="15">
        <f>Raw_Data!J3189</f>
        <v>7.2</v>
      </c>
      <c r="K3189" s="15">
        <f>Raw_Data!K3189</f>
        <v>6.98</v>
      </c>
      <c r="L3189" s="18">
        <f>IF(Raw_Data!L3189="",ROUND(AVERAGEIFS(Raw_Data!$L$2:$L$4001,Raw_Data!$E$2:$E$4001,E3189),1),Raw_Data!L3189)</f>
        <v>36.1</v>
      </c>
      <c r="M3189" s="15">
        <f>Raw_Data!M3189</f>
        <v>147.5</v>
      </c>
      <c r="N3189" s="15">
        <f>Raw_Data!N3189</f>
        <v>55.7</v>
      </c>
      <c r="O3189" s="15">
        <f>Raw_Data!O3189</f>
        <v>88.4</v>
      </c>
      <c r="P3189" s="15" t="str">
        <f>Raw_Data!P3189</f>
        <v>Drip</v>
      </c>
      <c r="Q3189" s="15">
        <f>Raw_Data!Q3189</f>
        <v>196</v>
      </c>
      <c r="R3189" s="15">
        <f>Raw_Data!R3189</f>
        <v>3.04</v>
      </c>
      <c r="S3189" s="15">
        <f>Raw_Data!S3189</f>
        <v>0.74</v>
      </c>
      <c r="T3189" s="18">
        <f>IF(Raw_Data!T3189="",ROUND(AVERAGEIFS(Raw_Data!$T$2:$T$4001,Raw_Data!$E$2:$E$4001,E3189,Raw_Data!$D$2:$D$4001,D3189),2),IF(Raw_Data!T3189&gt;INDEX(Cleaning_Reference!$F$6:$F$13,MATCH(D3189,Cleaning_Reference!$A$6:$A$13,0)),INDEX(Cleaning_Reference!$F$6:$F$13,MATCH(D3189,Cleaning_Reference!$A$6:$A$13,0)),Raw_Data!T3189))</f>
        <v>4.16</v>
      </c>
      <c r="U3189" s="15">
        <f>Raw_Data!U3189</f>
        <v>34.86</v>
      </c>
      <c r="V3189" s="15">
        <f>Raw_Data!V3189</f>
        <v>20855</v>
      </c>
      <c r="W3189" s="15">
        <f>Raw_Data!W3189</f>
        <v>515013</v>
      </c>
      <c r="X3189" s="15">
        <f>Raw_Data!X3189</f>
        <v>727005</v>
      </c>
      <c r="Y3189" s="15">
        <f>Raw_Data!Y3189</f>
        <v>211992</v>
      </c>
      <c r="Z3189" s="15">
        <f>Raw_Data!Z3189</f>
        <v>4375</v>
      </c>
      <c r="AA3189" s="15">
        <f>Raw_Data!AA3189</f>
        <v>7.968</v>
      </c>
      <c r="AB3189" s="15">
        <f>Raw_Data!AB3189</f>
        <v>51.6</v>
      </c>
      <c r="AC3189" s="19" t="str">
        <f>IF(Raw_Data!G3189="","Yes","No")</f>
        <v>No</v>
      </c>
      <c r="AD3189" s="19" t="str">
        <f>IF(Raw_Data!L3189="","Yes","No")</f>
        <v>No</v>
      </c>
      <c r="AE3189" s="19" t="str">
        <f>IF(Raw_Data!T3189="","Imputed",IF(Raw_Data!T3189&gt;INDEX(Cleaning_Reference!$F$6:$F$13,MATCH(D3189,Cleaning_Reference!$A$6:$A$13,0)),"Capped","Original"))</f>
        <v>Original</v>
      </c>
      <c r="AF3189" s="21">
        <f t="shared" si="49"/>
        <v>34.86</v>
      </c>
    </row>
    <row r="3190" spans="1:32" ht="15" customHeight="1" x14ac:dyDescent="0.3">
      <c r="A3190" s="20" t="str">
        <f>Raw_Data!A3190</f>
        <v>SF13189</v>
      </c>
      <c r="B3190" s="15" t="str">
        <f>Raw_Data!B3190</f>
        <v>Punjab</v>
      </c>
      <c r="C3190" s="15" t="str">
        <f>Raw_Data!C3190</f>
        <v>Nalgonda</v>
      </c>
      <c r="D3190" s="15" t="str">
        <f>Raw_Data!D3190</f>
        <v>Wheat</v>
      </c>
      <c r="E3190" s="15" t="str">
        <f>Raw_Data!E3190</f>
        <v>Rabi</v>
      </c>
      <c r="F3190" s="15">
        <f>Raw_Data!F3190</f>
        <v>8.68</v>
      </c>
      <c r="G3190" s="18">
        <f>IF(Raw_Data!G3190="",ROUND(AVERAGEIFS(Raw_Data!$G$2:$G$4001,Raw_Data!$E$2:$E$4001,E3190),1),Raw_Data!G3190)</f>
        <v>114.8</v>
      </c>
      <c r="H3190" s="15">
        <f>Raw_Data!H3190</f>
        <v>24.2</v>
      </c>
      <c r="I3190" s="15">
        <f>Raw_Data!I3190</f>
        <v>60.4</v>
      </c>
      <c r="J3190" s="15">
        <f>Raw_Data!J3190</f>
        <v>6.8</v>
      </c>
      <c r="K3190" s="15">
        <f>Raw_Data!K3190</f>
        <v>5.61</v>
      </c>
      <c r="L3190" s="18">
        <f>IF(Raw_Data!L3190="",ROUND(AVERAGEIFS(Raw_Data!$L$2:$L$4001,Raw_Data!$E$2:$E$4001,E3190),1),Raw_Data!L3190)</f>
        <v>22.3</v>
      </c>
      <c r="M3190" s="15">
        <f>Raw_Data!M3190</f>
        <v>64.5</v>
      </c>
      <c r="N3190" s="15">
        <f>Raw_Data!N3190</f>
        <v>19.600000000000001</v>
      </c>
      <c r="O3190" s="15">
        <f>Raw_Data!O3190</f>
        <v>78.5</v>
      </c>
      <c r="P3190" s="15" t="str">
        <f>Raw_Data!P3190</f>
        <v>Sprinkler</v>
      </c>
      <c r="Q3190" s="15">
        <f>Raw_Data!Q3190</f>
        <v>210.1</v>
      </c>
      <c r="R3190" s="15">
        <f>Raw_Data!R3190</f>
        <v>4.46</v>
      </c>
      <c r="S3190" s="15">
        <f>Raw_Data!S3190</f>
        <v>0.89</v>
      </c>
      <c r="T3190" s="18">
        <f>IF(Raw_Data!T3190="",ROUND(AVERAGEIFS(Raw_Data!$T$2:$T$4001,Raw_Data!$E$2:$E$4001,E3190,Raw_Data!$D$2:$D$4001,D3190),2),IF(Raw_Data!T3190&gt;INDEX(Cleaning_Reference!$F$6:$F$13,MATCH(D3190,Cleaning_Reference!$A$6:$A$13,0)),INDEX(Cleaning_Reference!$F$6:$F$13,MATCH(D3190,Cleaning_Reference!$A$6:$A$13,0)),Raw_Data!T3190))</f>
        <v>0.54</v>
      </c>
      <c r="U3190" s="15">
        <f>Raw_Data!U3190</f>
        <v>4.6900000000000004</v>
      </c>
      <c r="V3190" s="15">
        <f>Raw_Data!V3190</f>
        <v>22431</v>
      </c>
      <c r="W3190" s="15">
        <f>Raw_Data!W3190</f>
        <v>692974</v>
      </c>
      <c r="X3190" s="15">
        <f>Raw_Data!X3190</f>
        <v>105201</v>
      </c>
      <c r="Y3190" s="15">
        <f>Raw_Data!Y3190</f>
        <v>-587773</v>
      </c>
      <c r="Z3190" s="15">
        <f>Raw_Data!Z3190</f>
        <v>4387</v>
      </c>
      <c r="AA3190" s="15">
        <f>Raw_Data!AA3190</f>
        <v>1.069</v>
      </c>
      <c r="AB3190" s="15">
        <f>Raw_Data!AB3190</f>
        <v>37.6</v>
      </c>
      <c r="AC3190" s="19" t="str">
        <f>IF(Raw_Data!G3190="","Yes","No")</f>
        <v>No</v>
      </c>
      <c r="AD3190" s="19" t="str">
        <f>IF(Raw_Data!L3190="","Yes","No")</f>
        <v>No</v>
      </c>
      <c r="AE3190" s="19" t="str">
        <f>IF(Raw_Data!T3190="","Imputed",IF(Raw_Data!T3190&gt;INDEX(Cleaning_Reference!$F$6:$F$13,MATCH(D3190,Cleaning_Reference!$A$6:$A$13,0)),"Capped","Original"))</f>
        <v>Original</v>
      </c>
      <c r="AF3190" s="21">
        <f t="shared" si="49"/>
        <v>4.6900000000000004</v>
      </c>
    </row>
    <row r="3191" spans="1:32" ht="15" customHeight="1" x14ac:dyDescent="0.3">
      <c r="A3191" s="20" t="str">
        <f>Raw_Data!A3191</f>
        <v>SF13190</v>
      </c>
      <c r="B3191" s="15" t="str">
        <f>Raw_Data!B3191</f>
        <v>Maharashtra</v>
      </c>
      <c r="C3191" s="15" t="str">
        <f>Raw_Data!C3191</f>
        <v>Raichur</v>
      </c>
      <c r="D3191" s="15" t="str">
        <f>Raw_Data!D3191</f>
        <v>Maize</v>
      </c>
      <c r="E3191" s="15" t="str">
        <f>Raw_Data!E3191</f>
        <v>Rabi</v>
      </c>
      <c r="F3191" s="15">
        <f>Raw_Data!F3191</f>
        <v>1.1200000000000001</v>
      </c>
      <c r="G3191" s="18">
        <f>IF(Raw_Data!G3191="",ROUND(AVERAGEIFS(Raw_Data!$G$2:$G$4001,Raw_Data!$E$2:$E$4001,E3191),1),Raw_Data!G3191)</f>
        <v>315</v>
      </c>
      <c r="H3191" s="15">
        <f>Raw_Data!H3191</f>
        <v>24.7</v>
      </c>
      <c r="I3191" s="15">
        <f>Raw_Data!I3191</f>
        <v>65.900000000000006</v>
      </c>
      <c r="J3191" s="15">
        <f>Raw_Data!J3191</f>
        <v>5.9</v>
      </c>
      <c r="K3191" s="15">
        <f>Raw_Data!K3191</f>
        <v>7.14</v>
      </c>
      <c r="L3191" s="18">
        <f>IF(Raw_Data!L3191="",ROUND(AVERAGEIFS(Raw_Data!$L$2:$L$4001,Raw_Data!$E$2:$E$4001,E3191),1),Raw_Data!L3191)</f>
        <v>28.4</v>
      </c>
      <c r="M3191" s="15">
        <f>Raw_Data!M3191</f>
        <v>96.3</v>
      </c>
      <c r="N3191" s="15">
        <f>Raw_Data!N3191</f>
        <v>23.7</v>
      </c>
      <c r="O3191" s="15">
        <f>Raw_Data!O3191</f>
        <v>175.4</v>
      </c>
      <c r="P3191" s="15" t="str">
        <f>Raw_Data!P3191</f>
        <v>Sprinkler</v>
      </c>
      <c r="Q3191" s="15">
        <f>Raw_Data!Q3191</f>
        <v>251.5</v>
      </c>
      <c r="R3191" s="15">
        <f>Raw_Data!R3191</f>
        <v>4.13</v>
      </c>
      <c r="S3191" s="15">
        <f>Raw_Data!S3191</f>
        <v>0.76</v>
      </c>
      <c r="T3191" s="18">
        <f>IF(Raw_Data!T3191="",ROUND(AVERAGEIFS(Raw_Data!$T$2:$T$4001,Raw_Data!$E$2:$E$4001,E3191,Raw_Data!$D$2:$D$4001,D3191),2),IF(Raw_Data!T3191&gt;INDEX(Cleaning_Reference!$F$6:$F$13,MATCH(D3191,Cleaning_Reference!$A$6:$A$13,0)),INDEX(Cleaning_Reference!$F$6:$F$13,MATCH(D3191,Cleaning_Reference!$A$6:$A$13,0)),Raw_Data!T3191))</f>
        <v>2.65</v>
      </c>
      <c r="U3191" s="15">
        <f>Raw_Data!U3191</f>
        <v>2.97</v>
      </c>
      <c r="V3191" s="15">
        <f>Raw_Data!V3191</f>
        <v>20673</v>
      </c>
      <c r="W3191" s="15">
        <f>Raw_Data!W3191</f>
        <v>77447</v>
      </c>
      <c r="X3191" s="15">
        <f>Raw_Data!X3191</f>
        <v>61399</v>
      </c>
      <c r="Y3191" s="15">
        <f>Raw_Data!Y3191</f>
        <v>-16048</v>
      </c>
      <c r="Z3191" s="15">
        <f>Raw_Data!Z3191</f>
        <v>655</v>
      </c>
      <c r="AA3191" s="15">
        <f>Raw_Data!AA3191</f>
        <v>4.5339999999999998</v>
      </c>
      <c r="AB3191" s="15">
        <f>Raw_Data!AB3191</f>
        <v>40.299999999999997</v>
      </c>
      <c r="AC3191" s="19" t="str">
        <f>IF(Raw_Data!G3191="","Yes","No")</f>
        <v>No</v>
      </c>
      <c r="AD3191" s="19" t="str">
        <f>IF(Raw_Data!L3191="","Yes","No")</f>
        <v>No</v>
      </c>
      <c r="AE3191" s="19" t="str">
        <f>IF(Raw_Data!T3191="","Imputed",IF(Raw_Data!T3191&gt;INDEX(Cleaning_Reference!$F$6:$F$13,MATCH(D3191,Cleaning_Reference!$A$6:$A$13,0)),"Capped","Original"))</f>
        <v>Original</v>
      </c>
      <c r="AF3191" s="21">
        <f t="shared" si="49"/>
        <v>2.97</v>
      </c>
    </row>
    <row r="3192" spans="1:32" ht="15" customHeight="1" x14ac:dyDescent="0.3">
      <c r="A3192" s="20" t="str">
        <f>Raw_Data!A3192</f>
        <v>SF13191</v>
      </c>
      <c r="B3192" s="15" t="str">
        <f>Raw_Data!B3192</f>
        <v>Madhya Pradesh</v>
      </c>
      <c r="C3192" s="15" t="str">
        <f>Raw_Data!C3192</f>
        <v>Krishna</v>
      </c>
      <c r="D3192" s="15" t="str">
        <f>Raw_Data!D3192</f>
        <v>Wheat</v>
      </c>
      <c r="E3192" s="15" t="str">
        <f>Raw_Data!E3192</f>
        <v>Kharif</v>
      </c>
      <c r="F3192" s="15">
        <f>Raw_Data!F3192</f>
        <v>6.27</v>
      </c>
      <c r="G3192" s="18">
        <f>IF(Raw_Data!G3192="",ROUND(AVERAGEIFS(Raw_Data!$G$2:$G$4001,Raw_Data!$E$2:$E$4001,E3192),1),Raw_Data!G3192)</f>
        <v>1104.3</v>
      </c>
      <c r="H3192" s="15">
        <f>Raw_Data!H3192</f>
        <v>29.5</v>
      </c>
      <c r="I3192" s="15">
        <f>Raw_Data!I3192</f>
        <v>77.400000000000006</v>
      </c>
      <c r="J3192" s="15">
        <f>Raw_Data!J3192</f>
        <v>8.4</v>
      </c>
      <c r="K3192" s="15">
        <f>Raw_Data!K3192</f>
        <v>6.09</v>
      </c>
      <c r="L3192" s="18">
        <f>IF(Raw_Data!L3192="",ROUND(AVERAGEIFS(Raw_Data!$L$2:$L$4001,Raw_Data!$E$2:$E$4001,E3192),1),Raw_Data!L3192)</f>
        <v>28.7</v>
      </c>
      <c r="M3192" s="15">
        <f>Raw_Data!M3192</f>
        <v>78.099999999999994</v>
      </c>
      <c r="N3192" s="15">
        <f>Raw_Data!N3192</f>
        <v>89.3</v>
      </c>
      <c r="O3192" s="15">
        <f>Raw_Data!O3192</f>
        <v>49</v>
      </c>
      <c r="P3192" s="15" t="str">
        <f>Raw_Data!P3192</f>
        <v>Flood</v>
      </c>
      <c r="Q3192" s="15">
        <f>Raw_Data!Q3192</f>
        <v>176.5</v>
      </c>
      <c r="R3192" s="15">
        <f>Raw_Data!R3192</f>
        <v>3.71</v>
      </c>
      <c r="S3192" s="15">
        <f>Raw_Data!S3192</f>
        <v>0.72</v>
      </c>
      <c r="T3192" s="18">
        <f>IF(Raw_Data!T3192="",ROUND(AVERAGEIFS(Raw_Data!$T$2:$T$4001,Raw_Data!$E$2:$E$4001,E3192,Raw_Data!$D$2:$D$4001,D3192),2),IF(Raw_Data!T3192&gt;INDEX(Cleaning_Reference!$F$6:$F$13,MATCH(D3192,Cleaning_Reference!$A$6:$A$13,0)),INDEX(Cleaning_Reference!$F$6:$F$13,MATCH(D3192,Cleaning_Reference!$A$6:$A$13,0)),Raw_Data!T3192))</f>
        <v>1.91</v>
      </c>
      <c r="U3192" s="15">
        <f>Raw_Data!U3192</f>
        <v>11.98</v>
      </c>
      <c r="V3192" s="15">
        <f>Raw_Data!V3192</f>
        <v>26312</v>
      </c>
      <c r="W3192" s="15">
        <f>Raw_Data!W3192</f>
        <v>408894</v>
      </c>
      <c r="X3192" s="15">
        <f>Raw_Data!X3192</f>
        <v>315218</v>
      </c>
      <c r="Y3192" s="15">
        <f>Raw_Data!Y3192</f>
        <v>-93676</v>
      </c>
      <c r="Z3192" s="15">
        <f>Raw_Data!Z3192</f>
        <v>4689</v>
      </c>
      <c r="AA3192" s="15">
        <f>Raw_Data!AA3192</f>
        <v>2.5550000000000002</v>
      </c>
      <c r="AB3192" s="15">
        <f>Raw_Data!AB3192</f>
        <v>74.7</v>
      </c>
      <c r="AC3192" s="19" t="str">
        <f>IF(Raw_Data!G3192="","Yes","No")</f>
        <v>No</v>
      </c>
      <c r="AD3192" s="19" t="str">
        <f>IF(Raw_Data!L3192="","Yes","No")</f>
        <v>No</v>
      </c>
      <c r="AE3192" s="19" t="str">
        <f>IF(Raw_Data!T3192="","Imputed",IF(Raw_Data!T3192&gt;INDEX(Cleaning_Reference!$F$6:$F$13,MATCH(D3192,Cleaning_Reference!$A$6:$A$13,0)),"Capped","Original"))</f>
        <v>Original</v>
      </c>
      <c r="AF3192" s="21">
        <f t="shared" si="49"/>
        <v>11.98</v>
      </c>
    </row>
    <row r="3193" spans="1:32" ht="15" customHeight="1" x14ac:dyDescent="0.3">
      <c r="A3193" s="20" t="str">
        <f>Raw_Data!A3193</f>
        <v>SF13192</v>
      </c>
      <c r="B3193" s="15" t="str">
        <f>Raw_Data!B3193</f>
        <v>Maharashtra</v>
      </c>
      <c r="C3193" s="15" t="str">
        <f>Raw_Data!C3193</f>
        <v>Indore</v>
      </c>
      <c r="D3193" s="15" t="str">
        <f>Raw_Data!D3193</f>
        <v>Rice</v>
      </c>
      <c r="E3193" s="15" t="str">
        <f>Raw_Data!E3193</f>
        <v>Kharif</v>
      </c>
      <c r="F3193" s="15">
        <f>Raw_Data!F3193</f>
        <v>3.34</v>
      </c>
      <c r="G3193" s="18">
        <f>IF(Raw_Data!G3193="",ROUND(AVERAGEIFS(Raw_Data!$G$2:$G$4001,Raw_Data!$E$2:$E$4001,E3193),1),Raw_Data!G3193)</f>
        <v>896.6</v>
      </c>
      <c r="H3193" s="15">
        <f>Raw_Data!H3193</f>
        <v>26.6</v>
      </c>
      <c r="I3193" s="15">
        <f>Raw_Data!I3193</f>
        <v>78.099999999999994</v>
      </c>
      <c r="J3193" s="15">
        <f>Raw_Data!J3193</f>
        <v>6.6</v>
      </c>
      <c r="K3193" s="15">
        <f>Raw_Data!K3193</f>
        <v>6.25</v>
      </c>
      <c r="L3193" s="18">
        <f>IF(Raw_Data!L3193="",ROUND(AVERAGEIFS(Raw_Data!$L$2:$L$4001,Raw_Data!$E$2:$E$4001,E3193),1),Raw_Data!L3193)</f>
        <v>36.4</v>
      </c>
      <c r="M3193" s="15">
        <f>Raw_Data!M3193</f>
        <v>130.80000000000001</v>
      </c>
      <c r="N3193" s="15">
        <f>Raw_Data!N3193</f>
        <v>67.099999999999994</v>
      </c>
      <c r="O3193" s="15">
        <f>Raw_Data!O3193</f>
        <v>126.1</v>
      </c>
      <c r="P3193" s="15" t="str">
        <f>Raw_Data!P3193</f>
        <v>Flood</v>
      </c>
      <c r="Q3193" s="15">
        <f>Raw_Data!Q3193</f>
        <v>264.8</v>
      </c>
      <c r="R3193" s="15">
        <f>Raw_Data!R3193</f>
        <v>6.47</v>
      </c>
      <c r="S3193" s="15">
        <f>Raw_Data!S3193</f>
        <v>0.91</v>
      </c>
      <c r="T3193" s="18">
        <f>IF(Raw_Data!T3193="",ROUND(AVERAGEIFS(Raw_Data!$T$2:$T$4001,Raw_Data!$E$2:$E$4001,E3193,Raw_Data!$D$2:$D$4001,D3193),2),IF(Raw_Data!T3193&gt;INDEX(Cleaning_Reference!$F$6:$F$13,MATCH(D3193,Cleaning_Reference!$A$6:$A$13,0)),INDEX(Cleaning_Reference!$F$6:$F$13,MATCH(D3193,Cleaning_Reference!$A$6:$A$13,0)),Raw_Data!T3193))</f>
        <v>2.81</v>
      </c>
      <c r="U3193" s="15">
        <f>Raw_Data!U3193</f>
        <v>9.39</v>
      </c>
      <c r="V3193" s="15">
        <f>Raw_Data!V3193</f>
        <v>22260</v>
      </c>
      <c r="W3193" s="15">
        <f>Raw_Data!W3193</f>
        <v>264130</v>
      </c>
      <c r="X3193" s="15">
        <f>Raw_Data!X3193</f>
        <v>209021</v>
      </c>
      <c r="Y3193" s="15">
        <f>Raw_Data!Y3193</f>
        <v>-55109</v>
      </c>
      <c r="Z3193" s="15">
        <f>Raw_Data!Z3193</f>
        <v>6659</v>
      </c>
      <c r="AA3193" s="15">
        <f>Raw_Data!AA3193</f>
        <v>1.41</v>
      </c>
      <c r="AB3193" s="15">
        <f>Raw_Data!AB3193</f>
        <v>54.7</v>
      </c>
      <c r="AC3193" s="19" t="str">
        <f>IF(Raw_Data!G3193="","Yes","No")</f>
        <v>No</v>
      </c>
      <c r="AD3193" s="19" t="str">
        <f>IF(Raw_Data!L3193="","Yes","No")</f>
        <v>No</v>
      </c>
      <c r="AE3193" s="19" t="str">
        <f>IF(Raw_Data!T3193="","Imputed",IF(Raw_Data!T3193&gt;INDEX(Cleaning_Reference!$F$6:$F$13,MATCH(D3193,Cleaning_Reference!$A$6:$A$13,0)),"Capped","Original"))</f>
        <v>Original</v>
      </c>
      <c r="AF3193" s="21">
        <f t="shared" si="49"/>
        <v>9.39</v>
      </c>
    </row>
    <row r="3194" spans="1:32" ht="15" customHeight="1" x14ac:dyDescent="0.3">
      <c r="A3194" s="20" t="str">
        <f>Raw_Data!A3194</f>
        <v>SF13193</v>
      </c>
      <c r="B3194" s="15" t="str">
        <f>Raw_Data!B3194</f>
        <v>Andhra Pradesh</v>
      </c>
      <c r="C3194" s="15" t="str">
        <f>Raw_Data!C3194</f>
        <v>Erode</v>
      </c>
      <c r="D3194" s="15" t="str">
        <f>Raw_Data!D3194</f>
        <v>Chilli</v>
      </c>
      <c r="E3194" s="15" t="str">
        <f>Raw_Data!E3194</f>
        <v>Kharif</v>
      </c>
      <c r="F3194" s="15">
        <f>Raw_Data!F3194</f>
        <v>4.74</v>
      </c>
      <c r="G3194" s="18">
        <f>IF(Raw_Data!G3194="",ROUND(AVERAGEIFS(Raw_Data!$G$2:$G$4001,Raw_Data!$E$2:$E$4001,E3194),1),Raw_Data!G3194)</f>
        <v>788.5</v>
      </c>
      <c r="H3194" s="15">
        <f>Raw_Data!H3194</f>
        <v>26.4</v>
      </c>
      <c r="I3194" s="15">
        <f>Raw_Data!I3194</f>
        <v>64.400000000000006</v>
      </c>
      <c r="J3194" s="15">
        <f>Raw_Data!J3194</f>
        <v>7.9</v>
      </c>
      <c r="K3194" s="15">
        <f>Raw_Data!K3194</f>
        <v>7.98</v>
      </c>
      <c r="L3194" s="18">
        <f>IF(Raw_Data!L3194="",ROUND(AVERAGEIFS(Raw_Data!$L$2:$L$4001,Raw_Data!$E$2:$E$4001,E3194),1),Raw_Data!L3194)</f>
        <v>31.8</v>
      </c>
      <c r="M3194" s="15">
        <f>Raw_Data!M3194</f>
        <v>86</v>
      </c>
      <c r="N3194" s="15">
        <f>Raw_Data!N3194</f>
        <v>23.9</v>
      </c>
      <c r="O3194" s="15">
        <f>Raw_Data!O3194</f>
        <v>88.8</v>
      </c>
      <c r="P3194" s="15" t="str">
        <f>Raw_Data!P3194</f>
        <v>Rainfed</v>
      </c>
      <c r="Q3194" s="15">
        <f>Raw_Data!Q3194</f>
        <v>85.9</v>
      </c>
      <c r="R3194" s="15">
        <f>Raw_Data!R3194</f>
        <v>4.0199999999999996</v>
      </c>
      <c r="S3194" s="15">
        <f>Raw_Data!S3194</f>
        <v>1</v>
      </c>
      <c r="T3194" s="18">
        <f>IF(Raw_Data!T3194="",ROUND(AVERAGEIFS(Raw_Data!$T$2:$T$4001,Raw_Data!$E$2:$E$4001,E3194,Raw_Data!$D$2:$D$4001,D3194),2),IF(Raw_Data!T3194&gt;INDEX(Cleaning_Reference!$F$6:$F$13,MATCH(D3194,Cleaning_Reference!$A$6:$A$13,0)),INDEX(Cleaning_Reference!$F$6:$F$13,MATCH(D3194,Cleaning_Reference!$A$6:$A$13,0)),Raw_Data!T3194))</f>
        <v>0.3</v>
      </c>
      <c r="U3194" s="15">
        <f>Raw_Data!U3194</f>
        <v>1.42</v>
      </c>
      <c r="V3194" s="15">
        <f>Raw_Data!V3194</f>
        <v>94336</v>
      </c>
      <c r="W3194" s="15">
        <f>Raw_Data!W3194</f>
        <v>249426</v>
      </c>
      <c r="X3194" s="15">
        <f>Raw_Data!X3194</f>
        <v>133957</v>
      </c>
      <c r="Y3194" s="15">
        <f>Raw_Data!Y3194</f>
        <v>-115469</v>
      </c>
      <c r="Z3194" s="15">
        <f>Raw_Data!Z3194</f>
        <v>1655</v>
      </c>
      <c r="AA3194" s="15">
        <f>Raw_Data!AA3194</f>
        <v>0.85799999999999998</v>
      </c>
      <c r="AB3194" s="15">
        <f>Raw_Data!AB3194</f>
        <v>54.2</v>
      </c>
      <c r="AC3194" s="19" t="str">
        <f>IF(Raw_Data!G3194="","Yes","No")</f>
        <v>No</v>
      </c>
      <c r="AD3194" s="19" t="str">
        <f>IF(Raw_Data!L3194="","Yes","No")</f>
        <v>No</v>
      </c>
      <c r="AE3194" s="19" t="str">
        <f>IF(Raw_Data!T3194="","Imputed",IF(Raw_Data!T3194&gt;INDEX(Cleaning_Reference!$F$6:$F$13,MATCH(D3194,Cleaning_Reference!$A$6:$A$13,0)),"Capped","Original"))</f>
        <v>Original</v>
      </c>
      <c r="AF3194" s="21">
        <f t="shared" si="49"/>
        <v>1.42</v>
      </c>
    </row>
    <row r="3195" spans="1:32" ht="15" customHeight="1" x14ac:dyDescent="0.3">
      <c r="A3195" s="20" t="str">
        <f>Raw_Data!A3195</f>
        <v>SF13194</v>
      </c>
      <c r="B3195" s="15" t="str">
        <f>Raw_Data!B3195</f>
        <v>Maharashtra</v>
      </c>
      <c r="C3195" s="15" t="str">
        <f>Raw_Data!C3195</f>
        <v>Indore</v>
      </c>
      <c r="D3195" s="15" t="str">
        <f>Raw_Data!D3195</f>
        <v>Groundnut</v>
      </c>
      <c r="E3195" s="15" t="str">
        <f>Raw_Data!E3195</f>
        <v>Rabi</v>
      </c>
      <c r="F3195" s="15">
        <f>Raw_Data!F3195</f>
        <v>4.03</v>
      </c>
      <c r="G3195" s="18">
        <f>IF(Raw_Data!G3195="",ROUND(AVERAGEIFS(Raw_Data!$G$2:$G$4001,Raw_Data!$E$2:$E$4001,E3195),1),Raw_Data!G3195)</f>
        <v>328.8</v>
      </c>
      <c r="H3195" s="15">
        <f>Raw_Data!H3195</f>
        <v>20.6</v>
      </c>
      <c r="I3195" s="15">
        <f>Raw_Data!I3195</f>
        <v>74.599999999999994</v>
      </c>
      <c r="J3195" s="15">
        <f>Raw_Data!J3195</f>
        <v>8</v>
      </c>
      <c r="K3195" s="15">
        <f>Raw_Data!K3195</f>
        <v>5.6</v>
      </c>
      <c r="L3195" s="18">
        <f>IF(Raw_Data!L3195="",ROUND(AVERAGEIFS(Raw_Data!$L$2:$L$4001,Raw_Data!$E$2:$E$4001,E3195),1),Raw_Data!L3195)</f>
        <v>25.2</v>
      </c>
      <c r="M3195" s="15">
        <f>Raw_Data!M3195</f>
        <v>144.80000000000001</v>
      </c>
      <c r="N3195" s="15">
        <f>Raw_Data!N3195</f>
        <v>25</v>
      </c>
      <c r="O3195" s="15">
        <f>Raw_Data!O3195</f>
        <v>132.19999999999999</v>
      </c>
      <c r="P3195" s="15" t="str">
        <f>Raw_Data!P3195</f>
        <v>Drip</v>
      </c>
      <c r="Q3195" s="15">
        <f>Raw_Data!Q3195</f>
        <v>111.3</v>
      </c>
      <c r="R3195" s="15">
        <f>Raw_Data!R3195</f>
        <v>5.31</v>
      </c>
      <c r="S3195" s="15">
        <f>Raw_Data!S3195</f>
        <v>0.7</v>
      </c>
      <c r="T3195" s="18">
        <f>IF(Raw_Data!T3195="",ROUND(AVERAGEIFS(Raw_Data!$T$2:$T$4001,Raw_Data!$E$2:$E$4001,E3195,Raw_Data!$D$2:$D$4001,D3195),2),IF(Raw_Data!T3195&gt;INDEX(Cleaning_Reference!$F$6:$F$13,MATCH(D3195,Cleaning_Reference!$A$6:$A$13,0)),INDEX(Cleaning_Reference!$F$6:$F$13,MATCH(D3195,Cleaning_Reference!$A$6:$A$13,0)),Raw_Data!T3195))</f>
        <v>0.37</v>
      </c>
      <c r="U3195" s="15">
        <f>Raw_Data!U3195</f>
        <v>1.49</v>
      </c>
      <c r="V3195" s="15">
        <f>Raw_Data!V3195</f>
        <v>59437</v>
      </c>
      <c r="W3195" s="15">
        <f>Raw_Data!W3195</f>
        <v>286011</v>
      </c>
      <c r="X3195" s="15">
        <f>Raw_Data!X3195</f>
        <v>88561</v>
      </c>
      <c r="Y3195" s="15">
        <f>Raw_Data!Y3195</f>
        <v>-197450</v>
      </c>
      <c r="Z3195" s="15">
        <f>Raw_Data!Z3195</f>
        <v>1968</v>
      </c>
      <c r="AA3195" s="15">
        <f>Raw_Data!AA3195</f>
        <v>0.75700000000000001</v>
      </c>
      <c r="AB3195" s="15">
        <f>Raw_Data!AB3195</f>
        <v>37.299999999999997</v>
      </c>
      <c r="AC3195" s="19" t="str">
        <f>IF(Raw_Data!G3195="","Yes","No")</f>
        <v>No</v>
      </c>
      <c r="AD3195" s="19" t="str">
        <f>IF(Raw_Data!L3195="","Yes","No")</f>
        <v>No</v>
      </c>
      <c r="AE3195" s="19" t="str">
        <f>IF(Raw_Data!T3195="","Imputed",IF(Raw_Data!T3195&gt;INDEX(Cleaning_Reference!$F$6:$F$13,MATCH(D3195,Cleaning_Reference!$A$6:$A$13,0)),"Capped","Original"))</f>
        <v>Original</v>
      </c>
      <c r="AF3195" s="21">
        <f t="shared" si="49"/>
        <v>1.49</v>
      </c>
    </row>
    <row r="3196" spans="1:32" ht="15" customHeight="1" x14ac:dyDescent="0.3">
      <c r="A3196" s="20" t="str">
        <f>Raw_Data!A3196</f>
        <v>SF13195</v>
      </c>
      <c r="B3196" s="15" t="str">
        <f>Raw_Data!B3196</f>
        <v>Punjab</v>
      </c>
      <c r="C3196" s="15" t="str">
        <f>Raw_Data!C3196</f>
        <v>Indore</v>
      </c>
      <c r="D3196" s="15" t="str">
        <f>Raw_Data!D3196</f>
        <v>Rice</v>
      </c>
      <c r="E3196" s="15" t="str">
        <f>Raw_Data!E3196</f>
        <v>Zaid</v>
      </c>
      <c r="F3196" s="15">
        <f>Raw_Data!F3196</f>
        <v>3.3</v>
      </c>
      <c r="G3196" s="18">
        <f>IF(Raw_Data!G3196="",ROUND(AVERAGEIFS(Raw_Data!$G$2:$G$4001,Raw_Data!$E$2:$E$4001,E3196),1),Raw_Data!G3196)</f>
        <v>299.39999999999998</v>
      </c>
      <c r="H3196" s="15">
        <f>Raw_Data!H3196</f>
        <v>31.7</v>
      </c>
      <c r="I3196" s="15">
        <f>Raw_Data!I3196</f>
        <v>32.799999999999997</v>
      </c>
      <c r="J3196" s="15">
        <f>Raw_Data!J3196</f>
        <v>9.4</v>
      </c>
      <c r="K3196" s="15">
        <f>Raw_Data!K3196</f>
        <v>6.84</v>
      </c>
      <c r="L3196" s="18">
        <f>IF(Raw_Data!L3196="",ROUND(AVERAGEIFS(Raw_Data!$L$2:$L$4001,Raw_Data!$E$2:$E$4001,E3196),1),Raw_Data!L3196)</f>
        <v>18.2</v>
      </c>
      <c r="M3196" s="15">
        <f>Raw_Data!M3196</f>
        <v>157.80000000000001</v>
      </c>
      <c r="N3196" s="15">
        <f>Raw_Data!N3196</f>
        <v>49.7</v>
      </c>
      <c r="O3196" s="15">
        <f>Raw_Data!O3196</f>
        <v>93.2</v>
      </c>
      <c r="P3196" s="15" t="str">
        <f>Raw_Data!P3196</f>
        <v>Sprinkler</v>
      </c>
      <c r="Q3196" s="15">
        <f>Raw_Data!Q3196</f>
        <v>190.6</v>
      </c>
      <c r="R3196" s="15">
        <f>Raw_Data!R3196</f>
        <v>8.27</v>
      </c>
      <c r="S3196" s="15">
        <f>Raw_Data!S3196</f>
        <v>0.97</v>
      </c>
      <c r="T3196" s="18">
        <f>IF(Raw_Data!T3196="",ROUND(AVERAGEIFS(Raw_Data!$T$2:$T$4001,Raw_Data!$E$2:$E$4001,E3196,Raw_Data!$D$2:$D$4001,D3196),2),IF(Raw_Data!T3196&gt;INDEX(Cleaning_Reference!$F$6:$F$13,MATCH(D3196,Cleaning_Reference!$A$6:$A$13,0)),INDEX(Cleaning_Reference!$F$6:$F$13,MATCH(D3196,Cleaning_Reference!$A$6:$A$13,0)),Raw_Data!T3196))</f>
        <v>2.38</v>
      </c>
      <c r="U3196" s="15">
        <f>Raw_Data!U3196</f>
        <v>7.85</v>
      </c>
      <c r="V3196" s="15">
        <f>Raw_Data!V3196</f>
        <v>21692</v>
      </c>
      <c r="W3196" s="15">
        <f>Raw_Data!W3196</f>
        <v>219123</v>
      </c>
      <c r="X3196" s="15">
        <f>Raw_Data!X3196</f>
        <v>170282</v>
      </c>
      <c r="Y3196" s="15">
        <f>Raw_Data!Y3196</f>
        <v>-48841</v>
      </c>
      <c r="Z3196" s="15">
        <f>Raw_Data!Z3196</f>
        <v>4561</v>
      </c>
      <c r="AA3196" s="15">
        <f>Raw_Data!AA3196</f>
        <v>1.7210000000000001</v>
      </c>
      <c r="AB3196" s="15">
        <f>Raw_Data!AB3196</f>
        <v>30.4</v>
      </c>
      <c r="AC3196" s="19" t="str">
        <f>IF(Raw_Data!G3196="","Yes","No")</f>
        <v>Yes</v>
      </c>
      <c r="AD3196" s="19" t="str">
        <f>IF(Raw_Data!L3196="","Yes","No")</f>
        <v>No</v>
      </c>
      <c r="AE3196" s="19" t="str">
        <f>IF(Raw_Data!T3196="","Imputed",IF(Raw_Data!T3196&gt;INDEX(Cleaning_Reference!$F$6:$F$13,MATCH(D3196,Cleaning_Reference!$A$6:$A$13,0)),"Capped","Original"))</f>
        <v>Original</v>
      </c>
      <c r="AF3196" s="21">
        <f t="shared" si="49"/>
        <v>7.85</v>
      </c>
    </row>
    <row r="3197" spans="1:32" ht="15" customHeight="1" x14ac:dyDescent="0.3">
      <c r="A3197" s="20" t="str">
        <f>Raw_Data!A3197</f>
        <v>SF13196</v>
      </c>
      <c r="B3197" s="15" t="str">
        <f>Raw_Data!B3197</f>
        <v>Tamil Nadu</v>
      </c>
      <c r="C3197" s="15" t="str">
        <f>Raw_Data!C3197</f>
        <v>Rajkot</v>
      </c>
      <c r="D3197" s="15" t="str">
        <f>Raw_Data!D3197</f>
        <v>Wheat</v>
      </c>
      <c r="E3197" s="15" t="str">
        <f>Raw_Data!E3197</f>
        <v>Rabi</v>
      </c>
      <c r="F3197" s="15">
        <f>Raw_Data!F3197</f>
        <v>5.22</v>
      </c>
      <c r="G3197" s="18">
        <f>IF(Raw_Data!G3197="",ROUND(AVERAGEIFS(Raw_Data!$G$2:$G$4001,Raw_Data!$E$2:$E$4001,E3197),1),Raw_Data!G3197)</f>
        <v>519.20000000000005</v>
      </c>
      <c r="H3197" s="15">
        <f>Raw_Data!H3197</f>
        <v>27.7</v>
      </c>
      <c r="I3197" s="15">
        <f>Raw_Data!I3197</f>
        <v>62</v>
      </c>
      <c r="J3197" s="15">
        <f>Raw_Data!J3197</f>
        <v>6.5</v>
      </c>
      <c r="K3197" s="15">
        <f>Raw_Data!K3197</f>
        <v>6.79</v>
      </c>
      <c r="L3197" s="18">
        <f>IF(Raw_Data!L3197="",ROUND(AVERAGEIFS(Raw_Data!$L$2:$L$4001,Raw_Data!$E$2:$E$4001,E3197),1),Raw_Data!L3197)</f>
        <v>19.600000000000001</v>
      </c>
      <c r="M3197" s="15">
        <f>Raw_Data!M3197</f>
        <v>57.8</v>
      </c>
      <c r="N3197" s="15">
        <f>Raw_Data!N3197</f>
        <v>32.200000000000003</v>
      </c>
      <c r="O3197" s="15">
        <f>Raw_Data!O3197</f>
        <v>106.9</v>
      </c>
      <c r="P3197" s="15" t="str">
        <f>Raw_Data!P3197</f>
        <v>Rainfed</v>
      </c>
      <c r="Q3197" s="15">
        <f>Raw_Data!Q3197</f>
        <v>163.19999999999999</v>
      </c>
      <c r="R3197" s="15">
        <f>Raw_Data!R3197</f>
        <v>6.36</v>
      </c>
      <c r="S3197" s="15">
        <f>Raw_Data!S3197</f>
        <v>0.78</v>
      </c>
      <c r="T3197" s="18">
        <f>IF(Raw_Data!T3197="",ROUND(AVERAGEIFS(Raw_Data!$T$2:$T$4001,Raw_Data!$E$2:$E$4001,E3197,Raw_Data!$D$2:$D$4001,D3197),2),IF(Raw_Data!T3197&gt;INDEX(Cleaning_Reference!$F$6:$F$13,MATCH(D3197,Cleaning_Reference!$A$6:$A$13,0)),INDEX(Cleaning_Reference!$F$6:$F$13,MATCH(D3197,Cleaning_Reference!$A$6:$A$13,0)),Raw_Data!T3197))</f>
        <v>2.42</v>
      </c>
      <c r="U3197" s="15">
        <f>Raw_Data!U3197</f>
        <v>12.63</v>
      </c>
      <c r="V3197" s="15">
        <f>Raw_Data!V3197</f>
        <v>24174</v>
      </c>
      <c r="W3197" s="15">
        <f>Raw_Data!W3197</f>
        <v>306251</v>
      </c>
      <c r="X3197" s="15">
        <f>Raw_Data!X3197</f>
        <v>305318</v>
      </c>
      <c r="Y3197" s="15">
        <f>Raw_Data!Y3197</f>
        <v>-933</v>
      </c>
      <c r="Z3197" s="15">
        <f>Raw_Data!Z3197</f>
        <v>1637</v>
      </c>
      <c r="AA3197" s="15">
        <f>Raw_Data!AA3197</f>
        <v>7.7149999999999999</v>
      </c>
      <c r="AB3197" s="15">
        <f>Raw_Data!AB3197</f>
        <v>50.5</v>
      </c>
      <c r="AC3197" s="19" t="str">
        <f>IF(Raw_Data!G3197="","Yes","No")</f>
        <v>No</v>
      </c>
      <c r="AD3197" s="19" t="str">
        <f>IF(Raw_Data!L3197="","Yes","No")</f>
        <v>No</v>
      </c>
      <c r="AE3197" s="19" t="str">
        <f>IF(Raw_Data!T3197="","Imputed",IF(Raw_Data!T3197&gt;INDEX(Cleaning_Reference!$F$6:$F$13,MATCH(D3197,Cleaning_Reference!$A$6:$A$13,0)),"Capped","Original"))</f>
        <v>Original</v>
      </c>
      <c r="AF3197" s="21">
        <f t="shared" si="49"/>
        <v>12.63</v>
      </c>
    </row>
    <row r="3198" spans="1:32" ht="15" customHeight="1" x14ac:dyDescent="0.3">
      <c r="A3198" s="20" t="str">
        <f>Raw_Data!A3198</f>
        <v>SF13197</v>
      </c>
      <c r="B3198" s="15" t="str">
        <f>Raw_Data!B3198</f>
        <v>Punjab</v>
      </c>
      <c r="C3198" s="15" t="str">
        <f>Raw_Data!C3198</f>
        <v>Warangal</v>
      </c>
      <c r="D3198" s="15" t="str">
        <f>Raw_Data!D3198</f>
        <v>Pulses</v>
      </c>
      <c r="E3198" s="15" t="str">
        <f>Raw_Data!E3198</f>
        <v>Kharif</v>
      </c>
      <c r="F3198" s="15">
        <f>Raw_Data!F3198</f>
        <v>12.17</v>
      </c>
      <c r="G3198" s="18">
        <f>IF(Raw_Data!G3198="",ROUND(AVERAGEIFS(Raw_Data!$G$2:$G$4001,Raw_Data!$E$2:$E$4001,E3198),1),Raw_Data!G3198)</f>
        <v>1020.1</v>
      </c>
      <c r="H3198" s="15">
        <f>Raw_Data!H3198</f>
        <v>27.5</v>
      </c>
      <c r="I3198" s="15">
        <f>Raw_Data!I3198</f>
        <v>64.599999999999994</v>
      </c>
      <c r="J3198" s="15">
        <f>Raw_Data!J3198</f>
        <v>5.6</v>
      </c>
      <c r="K3198" s="15">
        <f>Raw_Data!K3198</f>
        <v>6.03</v>
      </c>
      <c r="L3198" s="18">
        <f>IF(Raw_Data!L3198="",ROUND(AVERAGEIFS(Raw_Data!$L$2:$L$4001,Raw_Data!$E$2:$E$4001,E3198),1),Raw_Data!L3198)</f>
        <v>38.4</v>
      </c>
      <c r="M3198" s="15">
        <f>Raw_Data!M3198</f>
        <v>115.9</v>
      </c>
      <c r="N3198" s="15">
        <f>Raw_Data!N3198</f>
        <v>61.7</v>
      </c>
      <c r="O3198" s="15">
        <f>Raw_Data!O3198</f>
        <v>90.7</v>
      </c>
      <c r="P3198" s="15" t="str">
        <f>Raw_Data!P3198</f>
        <v>Sprinkler</v>
      </c>
      <c r="Q3198" s="15">
        <f>Raw_Data!Q3198</f>
        <v>187.2</v>
      </c>
      <c r="R3198" s="15">
        <f>Raw_Data!R3198</f>
        <v>3.31</v>
      </c>
      <c r="S3198" s="15">
        <f>Raw_Data!S3198</f>
        <v>0.75</v>
      </c>
      <c r="T3198" s="18">
        <f>IF(Raw_Data!T3198="",ROUND(AVERAGEIFS(Raw_Data!$T$2:$T$4001,Raw_Data!$E$2:$E$4001,E3198,Raw_Data!$D$2:$D$4001,D3198),2),IF(Raw_Data!T3198&gt;INDEX(Cleaning_Reference!$F$6:$F$13,MATCH(D3198,Cleaning_Reference!$A$6:$A$13,0)),INDEX(Cleaning_Reference!$F$6:$F$13,MATCH(D3198,Cleaning_Reference!$A$6:$A$13,0)),Raw_Data!T3198))</f>
        <v>0.82</v>
      </c>
      <c r="U3198" s="15">
        <f>Raw_Data!U3198</f>
        <v>9.98</v>
      </c>
      <c r="V3198" s="15">
        <f>Raw_Data!V3198</f>
        <v>76113</v>
      </c>
      <c r="W3198" s="15">
        <f>Raw_Data!W3198</f>
        <v>929721</v>
      </c>
      <c r="X3198" s="15">
        <f>Raw_Data!X3198</f>
        <v>759608</v>
      </c>
      <c r="Y3198" s="15">
        <f>Raw_Data!Y3198</f>
        <v>-170113</v>
      </c>
      <c r="Z3198" s="15">
        <f>Raw_Data!Z3198</f>
        <v>4454</v>
      </c>
      <c r="AA3198" s="15">
        <f>Raw_Data!AA3198</f>
        <v>2.2410000000000001</v>
      </c>
      <c r="AB3198" s="15">
        <f>Raw_Data!AB3198</f>
        <v>65.3</v>
      </c>
      <c r="AC3198" s="19" t="str">
        <f>IF(Raw_Data!G3198="","Yes","No")</f>
        <v>No</v>
      </c>
      <c r="AD3198" s="19" t="str">
        <f>IF(Raw_Data!L3198="","Yes","No")</f>
        <v>No</v>
      </c>
      <c r="AE3198" s="19" t="str">
        <f>IF(Raw_Data!T3198="","Imputed",IF(Raw_Data!T3198&gt;INDEX(Cleaning_Reference!$F$6:$F$13,MATCH(D3198,Cleaning_Reference!$A$6:$A$13,0)),"Capped","Original"))</f>
        <v>Original</v>
      </c>
      <c r="AF3198" s="21">
        <f t="shared" si="49"/>
        <v>9.98</v>
      </c>
    </row>
    <row r="3199" spans="1:32" ht="15" customHeight="1" x14ac:dyDescent="0.3">
      <c r="A3199" s="20" t="str">
        <f>Raw_Data!A3199</f>
        <v>SF13198</v>
      </c>
      <c r="B3199" s="15" t="str">
        <f>Raw_Data!B3199</f>
        <v>Karnataka</v>
      </c>
      <c r="C3199" s="15" t="str">
        <f>Raw_Data!C3199</f>
        <v>Nashik</v>
      </c>
      <c r="D3199" s="15" t="str">
        <f>Raw_Data!D3199</f>
        <v>Chilli</v>
      </c>
      <c r="E3199" s="15" t="str">
        <f>Raw_Data!E3199</f>
        <v>Rabi</v>
      </c>
      <c r="F3199" s="15">
        <f>Raw_Data!F3199</f>
        <v>7.3</v>
      </c>
      <c r="G3199" s="18">
        <f>IF(Raw_Data!G3199="",ROUND(AVERAGEIFS(Raw_Data!$G$2:$G$4001,Raw_Data!$E$2:$E$4001,E3199),1),Raw_Data!G3199)</f>
        <v>386.3</v>
      </c>
      <c r="H3199" s="15">
        <f>Raw_Data!H3199</f>
        <v>19.899999999999999</v>
      </c>
      <c r="I3199" s="15">
        <f>Raw_Data!I3199</f>
        <v>61.2</v>
      </c>
      <c r="J3199" s="15">
        <f>Raw_Data!J3199</f>
        <v>7.9</v>
      </c>
      <c r="K3199" s="15">
        <f>Raw_Data!K3199</f>
        <v>6.08</v>
      </c>
      <c r="L3199" s="18">
        <f>IF(Raw_Data!L3199="",ROUND(AVERAGEIFS(Raw_Data!$L$2:$L$4001,Raw_Data!$E$2:$E$4001,E3199),1),Raw_Data!L3199)</f>
        <v>27</v>
      </c>
      <c r="M3199" s="15">
        <f>Raw_Data!M3199</f>
        <v>104.4</v>
      </c>
      <c r="N3199" s="15">
        <f>Raw_Data!N3199</f>
        <v>51.2</v>
      </c>
      <c r="O3199" s="15">
        <f>Raw_Data!O3199</f>
        <v>123.4</v>
      </c>
      <c r="P3199" s="15" t="str">
        <f>Raw_Data!P3199</f>
        <v>Rainfed</v>
      </c>
      <c r="Q3199" s="15">
        <f>Raw_Data!Q3199</f>
        <v>195.7</v>
      </c>
      <c r="R3199" s="15">
        <f>Raw_Data!R3199</f>
        <v>6.1</v>
      </c>
      <c r="S3199" s="15">
        <f>Raw_Data!S3199</f>
        <v>0.69</v>
      </c>
      <c r="T3199" s="18">
        <f>IF(Raw_Data!T3199="",ROUND(AVERAGEIFS(Raw_Data!$T$2:$T$4001,Raw_Data!$E$2:$E$4001,E3199,Raw_Data!$D$2:$D$4001,D3199),2),IF(Raw_Data!T3199&gt;INDEX(Cleaning_Reference!$F$6:$F$13,MATCH(D3199,Cleaning_Reference!$A$6:$A$13,0)),INDEX(Cleaning_Reference!$F$6:$F$13,MATCH(D3199,Cleaning_Reference!$A$6:$A$13,0)),Raw_Data!T3199))</f>
        <v>0.98</v>
      </c>
      <c r="U3199" s="15">
        <f>Raw_Data!U3199</f>
        <v>7.15</v>
      </c>
      <c r="V3199" s="15">
        <f>Raw_Data!V3199</f>
        <v>77376</v>
      </c>
      <c r="W3199" s="15">
        <f>Raw_Data!W3199</f>
        <v>438503</v>
      </c>
      <c r="X3199" s="15">
        <f>Raw_Data!X3199</f>
        <v>553238</v>
      </c>
      <c r="Y3199" s="15">
        <f>Raw_Data!Y3199</f>
        <v>114735</v>
      </c>
      <c r="Z3199" s="15">
        <f>Raw_Data!Z3199</f>
        <v>2198</v>
      </c>
      <c r="AA3199" s="15">
        <f>Raw_Data!AA3199</f>
        <v>3.2530000000000001</v>
      </c>
      <c r="AB3199" s="15">
        <f>Raw_Data!AB3199</f>
        <v>32.9</v>
      </c>
      <c r="AC3199" s="19" t="str">
        <f>IF(Raw_Data!G3199="","Yes","No")</f>
        <v>No</v>
      </c>
      <c r="AD3199" s="19" t="str">
        <f>IF(Raw_Data!L3199="","Yes","No")</f>
        <v>No</v>
      </c>
      <c r="AE3199" s="19" t="str">
        <f>IF(Raw_Data!T3199="","Imputed",IF(Raw_Data!T3199&gt;INDEX(Cleaning_Reference!$F$6:$F$13,MATCH(D3199,Cleaning_Reference!$A$6:$A$13,0)),"Capped","Original"))</f>
        <v>Original</v>
      </c>
      <c r="AF3199" s="21">
        <f t="shared" si="49"/>
        <v>7.15</v>
      </c>
    </row>
    <row r="3200" spans="1:32" ht="15" customHeight="1" x14ac:dyDescent="0.3">
      <c r="A3200" s="20" t="str">
        <f>Raw_Data!A3200</f>
        <v>SF13199</v>
      </c>
      <c r="B3200" s="15" t="str">
        <f>Raw_Data!B3200</f>
        <v>Andhra Pradesh</v>
      </c>
      <c r="C3200" s="15" t="str">
        <f>Raw_Data!C3200</f>
        <v>Nalgonda</v>
      </c>
      <c r="D3200" s="15" t="str">
        <f>Raw_Data!D3200</f>
        <v>Groundnut</v>
      </c>
      <c r="E3200" s="15" t="str">
        <f>Raw_Data!E3200</f>
        <v>Rabi</v>
      </c>
      <c r="F3200" s="15">
        <f>Raw_Data!F3200</f>
        <v>6.99</v>
      </c>
      <c r="G3200" s="18">
        <f>IF(Raw_Data!G3200="",ROUND(AVERAGEIFS(Raw_Data!$G$2:$G$4001,Raw_Data!$E$2:$E$4001,E3200),1),Raw_Data!G3200)</f>
        <v>511.8</v>
      </c>
      <c r="H3200" s="15">
        <f>Raw_Data!H3200</f>
        <v>25.2</v>
      </c>
      <c r="I3200" s="15">
        <f>Raw_Data!I3200</f>
        <v>50.8</v>
      </c>
      <c r="J3200" s="15">
        <f>Raw_Data!J3200</f>
        <v>6.6</v>
      </c>
      <c r="K3200" s="15">
        <f>Raw_Data!K3200</f>
        <v>7.14</v>
      </c>
      <c r="L3200" s="18">
        <f>IF(Raw_Data!L3200="",ROUND(AVERAGEIFS(Raw_Data!$L$2:$L$4001,Raw_Data!$E$2:$E$4001,E3200),1),Raw_Data!L3200)</f>
        <v>29</v>
      </c>
      <c r="M3200" s="15">
        <f>Raw_Data!M3200</f>
        <v>159.4</v>
      </c>
      <c r="N3200" s="15">
        <f>Raw_Data!N3200</f>
        <v>52.1</v>
      </c>
      <c r="O3200" s="15">
        <f>Raw_Data!O3200</f>
        <v>114.7</v>
      </c>
      <c r="P3200" s="15" t="str">
        <f>Raw_Data!P3200</f>
        <v>Flood</v>
      </c>
      <c r="Q3200" s="15">
        <f>Raw_Data!Q3200</f>
        <v>238.9</v>
      </c>
      <c r="R3200" s="15">
        <f>Raw_Data!R3200</f>
        <v>4.8099999999999996</v>
      </c>
      <c r="S3200" s="15">
        <f>Raw_Data!S3200</f>
        <v>0.66</v>
      </c>
      <c r="T3200" s="18">
        <f>IF(Raw_Data!T3200="",ROUND(AVERAGEIFS(Raw_Data!$T$2:$T$4001,Raw_Data!$E$2:$E$4001,E3200,Raw_Data!$D$2:$D$4001,D3200),2),IF(Raw_Data!T3200&gt;INDEX(Cleaning_Reference!$F$6:$F$13,MATCH(D3200,Cleaning_Reference!$A$6:$A$13,0)),INDEX(Cleaning_Reference!$F$6:$F$13,MATCH(D3200,Cleaning_Reference!$A$6:$A$13,0)),Raw_Data!T3200))</f>
        <v>1.65</v>
      </c>
      <c r="U3200" s="15">
        <f>Raw_Data!U3200</f>
        <v>11.53</v>
      </c>
      <c r="V3200" s="15">
        <f>Raw_Data!V3200</f>
        <v>58301</v>
      </c>
      <c r="W3200" s="15">
        <f>Raw_Data!W3200</f>
        <v>451491</v>
      </c>
      <c r="X3200" s="15">
        <f>Raw_Data!X3200</f>
        <v>672211</v>
      </c>
      <c r="Y3200" s="15">
        <f>Raw_Data!Y3200</f>
        <v>220720</v>
      </c>
      <c r="Z3200" s="15">
        <f>Raw_Data!Z3200</f>
        <v>4337</v>
      </c>
      <c r="AA3200" s="15">
        <f>Raw_Data!AA3200</f>
        <v>2.6589999999999998</v>
      </c>
      <c r="AB3200" s="15">
        <f>Raw_Data!AB3200</f>
        <v>41.9</v>
      </c>
      <c r="AC3200" s="19" t="str">
        <f>IF(Raw_Data!G3200="","Yes","No")</f>
        <v>No</v>
      </c>
      <c r="AD3200" s="19" t="str">
        <f>IF(Raw_Data!L3200="","Yes","No")</f>
        <v>No</v>
      </c>
      <c r="AE3200" s="19" t="str">
        <f>IF(Raw_Data!T3200="","Imputed",IF(Raw_Data!T3200&gt;INDEX(Cleaning_Reference!$F$6:$F$13,MATCH(D3200,Cleaning_Reference!$A$6:$A$13,0)),"Capped","Original"))</f>
        <v>Original</v>
      </c>
      <c r="AF3200" s="21">
        <f t="shared" si="49"/>
        <v>11.53</v>
      </c>
    </row>
    <row r="3201" spans="1:32" ht="15" customHeight="1" x14ac:dyDescent="0.3">
      <c r="A3201" s="20" t="str">
        <f>Raw_Data!A3201</f>
        <v>SF13200</v>
      </c>
      <c r="B3201" s="15" t="str">
        <f>Raw_Data!B3201</f>
        <v>Madhya Pradesh</v>
      </c>
      <c r="C3201" s="15" t="str">
        <f>Raw_Data!C3201</f>
        <v>Ludhiana</v>
      </c>
      <c r="D3201" s="15" t="str">
        <f>Raw_Data!D3201</f>
        <v>Wheat</v>
      </c>
      <c r="E3201" s="15" t="str">
        <f>Raw_Data!E3201</f>
        <v>Kharif</v>
      </c>
      <c r="F3201" s="15">
        <f>Raw_Data!F3201</f>
        <v>5.43</v>
      </c>
      <c r="G3201" s="18">
        <f>IF(Raw_Data!G3201="",ROUND(AVERAGEIFS(Raw_Data!$G$2:$G$4001,Raw_Data!$E$2:$E$4001,E3201),1),Raw_Data!G3201)</f>
        <v>875.6</v>
      </c>
      <c r="H3201" s="15">
        <f>Raw_Data!H3201</f>
        <v>26</v>
      </c>
      <c r="I3201" s="15">
        <f>Raw_Data!I3201</f>
        <v>95</v>
      </c>
      <c r="J3201" s="15">
        <f>Raw_Data!J3201</f>
        <v>6</v>
      </c>
      <c r="K3201" s="15">
        <f>Raw_Data!K3201</f>
        <v>7.1</v>
      </c>
      <c r="L3201" s="18">
        <f>IF(Raw_Data!L3201="",ROUND(AVERAGEIFS(Raw_Data!$L$2:$L$4001,Raw_Data!$E$2:$E$4001,E3201),1),Raw_Data!L3201)</f>
        <v>30</v>
      </c>
      <c r="M3201" s="15">
        <f>Raw_Data!M3201</f>
        <v>163.30000000000001</v>
      </c>
      <c r="N3201" s="15">
        <f>Raw_Data!N3201</f>
        <v>51.1</v>
      </c>
      <c r="O3201" s="15">
        <f>Raw_Data!O3201</f>
        <v>78.2</v>
      </c>
      <c r="P3201" s="15" t="str">
        <f>Raw_Data!P3201</f>
        <v>Rainfed</v>
      </c>
      <c r="Q3201" s="15">
        <f>Raw_Data!Q3201</f>
        <v>244.3</v>
      </c>
      <c r="R3201" s="15">
        <f>Raw_Data!R3201</f>
        <v>4.6500000000000004</v>
      </c>
      <c r="S3201" s="15">
        <f>Raw_Data!S3201</f>
        <v>0.82</v>
      </c>
      <c r="T3201" s="18">
        <f>IF(Raw_Data!T3201="",ROUND(AVERAGEIFS(Raw_Data!$T$2:$T$4001,Raw_Data!$E$2:$E$4001,E3201,Raw_Data!$D$2:$D$4001,D3201),2),IF(Raw_Data!T3201&gt;INDEX(Cleaning_Reference!$F$6:$F$13,MATCH(D3201,Cleaning_Reference!$A$6:$A$13,0)),INDEX(Cleaning_Reference!$F$6:$F$13,MATCH(D3201,Cleaning_Reference!$A$6:$A$13,0)),Raw_Data!T3201))</f>
        <v>2.62</v>
      </c>
      <c r="U3201" s="15">
        <f>Raw_Data!U3201</f>
        <v>14.23</v>
      </c>
      <c r="V3201" s="15">
        <f>Raw_Data!V3201</f>
        <v>23832</v>
      </c>
      <c r="W3201" s="15">
        <f>Raw_Data!W3201</f>
        <v>385842</v>
      </c>
      <c r="X3201" s="15">
        <f>Raw_Data!X3201</f>
        <v>339129</v>
      </c>
      <c r="Y3201" s="15">
        <f>Raw_Data!Y3201</f>
        <v>-46713</v>
      </c>
      <c r="Z3201" s="15">
        <f>Raw_Data!Z3201</f>
        <v>1659</v>
      </c>
      <c r="AA3201" s="15">
        <f>Raw_Data!AA3201</f>
        <v>8.577</v>
      </c>
      <c r="AB3201" s="15">
        <f>Raw_Data!AB3201</f>
        <v>67.5</v>
      </c>
      <c r="AC3201" s="19" t="str">
        <f>IF(Raw_Data!G3201="","Yes","No")</f>
        <v>No</v>
      </c>
      <c r="AD3201" s="19" t="str">
        <f>IF(Raw_Data!L3201="","Yes","No")</f>
        <v>No</v>
      </c>
      <c r="AE3201" s="19" t="str">
        <f>IF(Raw_Data!T3201="","Imputed",IF(Raw_Data!T3201&gt;INDEX(Cleaning_Reference!$F$6:$F$13,MATCH(D3201,Cleaning_Reference!$A$6:$A$13,0)),"Capped","Original"))</f>
        <v>Original</v>
      </c>
      <c r="AF3201" s="21">
        <f t="shared" si="49"/>
        <v>14.23</v>
      </c>
    </row>
    <row r="3202" spans="1:32" ht="15" customHeight="1" x14ac:dyDescent="0.3">
      <c r="A3202" s="20" t="str">
        <f>Raw_Data!A3202</f>
        <v>SF13201</v>
      </c>
      <c r="B3202" s="15" t="str">
        <f>Raw_Data!B3202</f>
        <v>Gujarat</v>
      </c>
      <c r="C3202" s="15" t="str">
        <f>Raw_Data!C3202</f>
        <v>Ludhiana</v>
      </c>
      <c r="D3202" s="15" t="str">
        <f>Raw_Data!D3202</f>
        <v>Sugarcane</v>
      </c>
      <c r="E3202" s="15" t="str">
        <f>Raw_Data!E3202</f>
        <v>Kharif</v>
      </c>
      <c r="F3202" s="15">
        <f>Raw_Data!F3202</f>
        <v>6.71</v>
      </c>
      <c r="G3202" s="18">
        <f>IF(Raw_Data!G3202="",ROUND(AVERAGEIFS(Raw_Data!$G$2:$G$4001,Raw_Data!$E$2:$E$4001,E3202),1),Raw_Data!G3202)</f>
        <v>729.2</v>
      </c>
      <c r="H3202" s="15">
        <f>Raw_Data!H3202</f>
        <v>30.2</v>
      </c>
      <c r="I3202" s="15">
        <f>Raw_Data!I3202</f>
        <v>84.8</v>
      </c>
      <c r="J3202" s="15">
        <f>Raw_Data!J3202</f>
        <v>5.2</v>
      </c>
      <c r="K3202" s="15">
        <f>Raw_Data!K3202</f>
        <v>5.99</v>
      </c>
      <c r="L3202" s="18">
        <f>IF(Raw_Data!L3202="",ROUND(AVERAGEIFS(Raw_Data!$L$2:$L$4001,Raw_Data!$E$2:$E$4001,E3202),1),Raw_Data!L3202)</f>
        <v>38.9</v>
      </c>
      <c r="M3202" s="15">
        <f>Raw_Data!M3202</f>
        <v>153.69999999999999</v>
      </c>
      <c r="N3202" s="15">
        <f>Raw_Data!N3202</f>
        <v>67.7</v>
      </c>
      <c r="O3202" s="15">
        <f>Raw_Data!O3202</f>
        <v>102.4</v>
      </c>
      <c r="P3202" s="15" t="str">
        <f>Raw_Data!P3202</f>
        <v>Sprinkler</v>
      </c>
      <c r="Q3202" s="15">
        <f>Raw_Data!Q3202</f>
        <v>178.7</v>
      </c>
      <c r="R3202" s="15">
        <f>Raw_Data!R3202</f>
        <v>6.51</v>
      </c>
      <c r="S3202" s="15">
        <f>Raw_Data!S3202</f>
        <v>0.91</v>
      </c>
      <c r="T3202" s="18">
        <f>IF(Raw_Data!T3202="",ROUND(AVERAGEIFS(Raw_Data!$T$2:$T$4001,Raw_Data!$E$2:$E$4001,E3202,Raw_Data!$D$2:$D$4001,D3202),2),IF(Raw_Data!T3202&gt;INDEX(Cleaning_Reference!$F$6:$F$13,MATCH(D3202,Cleaning_Reference!$A$6:$A$13,0)),INDEX(Cleaning_Reference!$F$6:$F$13,MATCH(D3202,Cleaning_Reference!$A$6:$A$13,0)),Raw_Data!T3202))</f>
        <v>39.57</v>
      </c>
      <c r="U3202" s="15">
        <f>Raw_Data!U3202</f>
        <v>265.51</v>
      </c>
      <c r="V3202" s="15">
        <f>Raw_Data!V3202</f>
        <v>3265</v>
      </c>
      <c r="W3202" s="15">
        <f>Raw_Data!W3202</f>
        <v>423174</v>
      </c>
      <c r="X3202" s="15">
        <f>Raw_Data!X3202</f>
        <v>866890</v>
      </c>
      <c r="Y3202" s="15">
        <f>Raw_Data!Y3202</f>
        <v>443716</v>
      </c>
      <c r="Z3202" s="15">
        <f>Raw_Data!Z3202</f>
        <v>11552</v>
      </c>
      <c r="AA3202" s="15">
        <f>Raw_Data!AA3202</f>
        <v>22.984000000000002</v>
      </c>
      <c r="AB3202" s="15">
        <f>Raw_Data!AB3202</f>
        <v>53</v>
      </c>
      <c r="AC3202" s="19" t="str">
        <f>IF(Raw_Data!G3202="","Yes","No")</f>
        <v>No</v>
      </c>
      <c r="AD3202" s="19" t="str">
        <f>IF(Raw_Data!L3202="","Yes","No")</f>
        <v>No</v>
      </c>
      <c r="AE3202" s="19" t="str">
        <f>IF(Raw_Data!T3202="","Imputed",IF(Raw_Data!T3202&gt;INDEX(Cleaning_Reference!$F$6:$F$13,MATCH(D3202,Cleaning_Reference!$A$6:$A$13,0)),"Capped","Original"))</f>
        <v>Original</v>
      </c>
      <c r="AF3202" s="21">
        <f t="shared" ref="AF3202:AF3265" si="50">ROUND(T3202*F3202,2)</f>
        <v>265.51</v>
      </c>
    </row>
    <row r="3203" spans="1:32" ht="15" customHeight="1" x14ac:dyDescent="0.3">
      <c r="A3203" s="20" t="str">
        <f>Raw_Data!A3203</f>
        <v>SF13202</v>
      </c>
      <c r="B3203" s="15" t="str">
        <f>Raw_Data!B3203</f>
        <v>Andhra Pradesh</v>
      </c>
      <c r="C3203" s="15" t="str">
        <f>Raw_Data!C3203</f>
        <v>Erode</v>
      </c>
      <c r="D3203" s="15" t="str">
        <f>Raw_Data!D3203</f>
        <v>Chilli</v>
      </c>
      <c r="E3203" s="15" t="str">
        <f>Raw_Data!E3203</f>
        <v>Rabi</v>
      </c>
      <c r="F3203" s="15">
        <f>Raw_Data!F3203</f>
        <v>8.82</v>
      </c>
      <c r="G3203" s="18">
        <f>IF(Raw_Data!G3203="",ROUND(AVERAGEIFS(Raw_Data!$G$2:$G$4001,Raw_Data!$E$2:$E$4001,E3203),1),Raw_Data!G3203)</f>
        <v>708</v>
      </c>
      <c r="H3203" s="15">
        <f>Raw_Data!H3203</f>
        <v>20.5</v>
      </c>
      <c r="I3203" s="15">
        <f>Raw_Data!I3203</f>
        <v>57.1</v>
      </c>
      <c r="J3203" s="15">
        <f>Raw_Data!J3203</f>
        <v>8.4</v>
      </c>
      <c r="K3203" s="15">
        <f>Raw_Data!K3203</f>
        <v>5.68</v>
      </c>
      <c r="L3203" s="18">
        <f>IF(Raw_Data!L3203="",ROUND(AVERAGEIFS(Raw_Data!$L$2:$L$4001,Raw_Data!$E$2:$E$4001,E3203),1),Raw_Data!L3203)</f>
        <v>16.5</v>
      </c>
      <c r="M3203" s="15">
        <f>Raw_Data!M3203</f>
        <v>110.4</v>
      </c>
      <c r="N3203" s="15">
        <f>Raw_Data!N3203</f>
        <v>38.299999999999997</v>
      </c>
      <c r="O3203" s="15">
        <f>Raw_Data!O3203</f>
        <v>82.1</v>
      </c>
      <c r="P3203" s="15" t="str">
        <f>Raw_Data!P3203</f>
        <v>Sprinkler</v>
      </c>
      <c r="Q3203" s="15">
        <f>Raw_Data!Q3203</f>
        <v>115.9</v>
      </c>
      <c r="R3203" s="15">
        <f>Raw_Data!R3203</f>
        <v>5.57</v>
      </c>
      <c r="S3203" s="15">
        <f>Raw_Data!S3203</f>
        <v>0.97</v>
      </c>
      <c r="T3203" s="18">
        <f>IF(Raw_Data!T3203="",ROUND(AVERAGEIFS(Raw_Data!$T$2:$T$4001,Raw_Data!$E$2:$E$4001,E3203,Raw_Data!$D$2:$D$4001,D3203),2),IF(Raw_Data!T3203&gt;INDEX(Cleaning_Reference!$F$6:$F$13,MATCH(D3203,Cleaning_Reference!$A$6:$A$13,0)),INDEX(Cleaning_Reference!$F$6:$F$13,MATCH(D3203,Cleaning_Reference!$A$6:$A$13,0)),Raw_Data!T3203))</f>
        <v>0.61</v>
      </c>
      <c r="U3203" s="15">
        <f>Raw_Data!U3203</f>
        <v>5.38</v>
      </c>
      <c r="V3203" s="15">
        <f>Raw_Data!V3203</f>
        <v>106255</v>
      </c>
      <c r="W3203" s="15">
        <f>Raw_Data!W3203</f>
        <v>585977</v>
      </c>
      <c r="X3203" s="15">
        <f>Raw_Data!X3203</f>
        <v>571652</v>
      </c>
      <c r="Y3203" s="15">
        <f>Raw_Data!Y3203</f>
        <v>-14325</v>
      </c>
      <c r="Z3203" s="15">
        <f>Raw_Data!Z3203</f>
        <v>5106</v>
      </c>
      <c r="AA3203" s="15">
        <f>Raw_Data!AA3203</f>
        <v>1.054</v>
      </c>
      <c r="AB3203" s="15">
        <f>Raw_Data!AB3203</f>
        <v>33</v>
      </c>
      <c r="AC3203" s="19" t="str">
        <f>IF(Raw_Data!G3203="","Yes","No")</f>
        <v>No</v>
      </c>
      <c r="AD3203" s="19" t="str">
        <f>IF(Raw_Data!L3203="","Yes","No")</f>
        <v>No</v>
      </c>
      <c r="AE3203" s="19" t="str">
        <f>IF(Raw_Data!T3203="","Imputed",IF(Raw_Data!T3203&gt;INDEX(Cleaning_Reference!$F$6:$F$13,MATCH(D3203,Cleaning_Reference!$A$6:$A$13,0)),"Capped","Original"))</f>
        <v>Original</v>
      </c>
      <c r="AF3203" s="21">
        <f t="shared" si="50"/>
        <v>5.38</v>
      </c>
    </row>
    <row r="3204" spans="1:32" ht="15" customHeight="1" x14ac:dyDescent="0.3">
      <c r="A3204" s="20" t="str">
        <f>Raw_Data!A3204</f>
        <v>SF13203</v>
      </c>
      <c r="B3204" s="15" t="str">
        <f>Raw_Data!B3204</f>
        <v>Gujarat</v>
      </c>
      <c r="C3204" s="15" t="str">
        <f>Raw_Data!C3204</f>
        <v>Nashik</v>
      </c>
      <c r="D3204" s="15" t="str">
        <f>Raw_Data!D3204</f>
        <v>Maize</v>
      </c>
      <c r="E3204" s="15" t="str">
        <f>Raw_Data!E3204</f>
        <v>Kharif</v>
      </c>
      <c r="F3204" s="15">
        <f>Raw_Data!F3204</f>
        <v>1.4</v>
      </c>
      <c r="G3204" s="18">
        <f>IF(Raw_Data!G3204="",ROUND(AVERAGEIFS(Raw_Data!$G$2:$G$4001,Raw_Data!$E$2:$E$4001,E3204),1),Raw_Data!G3204)</f>
        <v>987.3</v>
      </c>
      <c r="H3204" s="15">
        <f>Raw_Data!H3204</f>
        <v>29.8</v>
      </c>
      <c r="I3204" s="15">
        <f>Raw_Data!I3204</f>
        <v>62.5</v>
      </c>
      <c r="J3204" s="15">
        <f>Raw_Data!J3204</f>
        <v>7</v>
      </c>
      <c r="K3204" s="15">
        <f>Raw_Data!K3204</f>
        <v>5.2</v>
      </c>
      <c r="L3204" s="18">
        <f>IF(Raw_Data!L3204="",ROUND(AVERAGEIFS(Raw_Data!$L$2:$L$4001,Raw_Data!$E$2:$E$4001,E3204),1),Raw_Data!L3204)</f>
        <v>35</v>
      </c>
      <c r="M3204" s="15">
        <f>Raw_Data!M3204</f>
        <v>149.69999999999999</v>
      </c>
      <c r="N3204" s="15">
        <f>Raw_Data!N3204</f>
        <v>82.7</v>
      </c>
      <c r="O3204" s="15">
        <f>Raw_Data!O3204</f>
        <v>90.4</v>
      </c>
      <c r="P3204" s="15" t="str">
        <f>Raw_Data!P3204</f>
        <v>Flood</v>
      </c>
      <c r="Q3204" s="15">
        <f>Raw_Data!Q3204</f>
        <v>179.5</v>
      </c>
      <c r="R3204" s="15">
        <f>Raw_Data!R3204</f>
        <v>3.72</v>
      </c>
      <c r="S3204" s="15">
        <f>Raw_Data!S3204</f>
        <v>0.87</v>
      </c>
      <c r="T3204" s="18">
        <f>IF(Raw_Data!T3204="",ROUND(AVERAGEIFS(Raw_Data!$T$2:$T$4001,Raw_Data!$E$2:$E$4001,E3204,Raw_Data!$D$2:$D$4001,D3204),2),IF(Raw_Data!T3204&gt;INDEX(Cleaning_Reference!$F$6:$F$13,MATCH(D3204,Cleaning_Reference!$A$6:$A$13,0)),INDEX(Cleaning_Reference!$F$6:$F$13,MATCH(D3204,Cleaning_Reference!$A$6:$A$13,0)),Raw_Data!T3204))</f>
        <v>0.3</v>
      </c>
      <c r="U3204" s="15">
        <f>Raw_Data!U3204</f>
        <v>0.42</v>
      </c>
      <c r="V3204" s="15">
        <f>Raw_Data!V3204</f>
        <v>20857</v>
      </c>
      <c r="W3204" s="15">
        <f>Raw_Data!W3204</f>
        <v>92973</v>
      </c>
      <c r="X3204" s="15">
        <f>Raw_Data!X3204</f>
        <v>8760</v>
      </c>
      <c r="Y3204" s="15">
        <f>Raw_Data!Y3204</f>
        <v>-84213</v>
      </c>
      <c r="Z3204" s="15">
        <f>Raw_Data!Z3204</f>
        <v>1037</v>
      </c>
      <c r="AA3204" s="15">
        <f>Raw_Data!AA3204</f>
        <v>0.40500000000000003</v>
      </c>
      <c r="AB3204" s="15">
        <f>Raw_Data!AB3204</f>
        <v>63.1</v>
      </c>
      <c r="AC3204" s="19" t="str">
        <f>IF(Raw_Data!G3204="","Yes","No")</f>
        <v>No</v>
      </c>
      <c r="AD3204" s="19" t="str">
        <f>IF(Raw_Data!L3204="","Yes","No")</f>
        <v>No</v>
      </c>
      <c r="AE3204" s="19" t="str">
        <f>IF(Raw_Data!T3204="","Imputed",IF(Raw_Data!T3204&gt;INDEX(Cleaning_Reference!$F$6:$F$13,MATCH(D3204,Cleaning_Reference!$A$6:$A$13,0)),"Capped","Original"))</f>
        <v>Original</v>
      </c>
      <c r="AF3204" s="21">
        <f t="shared" si="50"/>
        <v>0.42</v>
      </c>
    </row>
    <row r="3205" spans="1:32" ht="15" customHeight="1" x14ac:dyDescent="0.3">
      <c r="A3205" s="20" t="str">
        <f>Raw_Data!A3205</f>
        <v>SF13204</v>
      </c>
      <c r="B3205" s="15" t="str">
        <f>Raw_Data!B3205</f>
        <v>Punjab</v>
      </c>
      <c r="C3205" s="15" t="str">
        <f>Raw_Data!C3205</f>
        <v>Erode</v>
      </c>
      <c r="D3205" s="15" t="str">
        <f>Raw_Data!D3205</f>
        <v>Wheat</v>
      </c>
      <c r="E3205" s="15" t="str">
        <f>Raw_Data!E3205</f>
        <v>Zaid</v>
      </c>
      <c r="F3205" s="15">
        <f>Raw_Data!F3205</f>
        <v>9.9600000000000009</v>
      </c>
      <c r="G3205" s="18">
        <f>IF(Raw_Data!G3205="",ROUND(AVERAGEIFS(Raw_Data!$G$2:$G$4001,Raw_Data!$E$2:$E$4001,E3205),1),Raw_Data!G3205)</f>
        <v>345.4</v>
      </c>
      <c r="H3205" s="15">
        <f>Raw_Data!H3205</f>
        <v>31.7</v>
      </c>
      <c r="I3205" s="15">
        <f>Raw_Data!I3205</f>
        <v>60.8</v>
      </c>
      <c r="J3205" s="15">
        <f>Raw_Data!J3205</f>
        <v>8.8000000000000007</v>
      </c>
      <c r="K3205" s="15">
        <f>Raw_Data!K3205</f>
        <v>7.31</v>
      </c>
      <c r="L3205" s="18">
        <f>IF(Raw_Data!L3205="",ROUND(AVERAGEIFS(Raw_Data!$L$2:$L$4001,Raw_Data!$E$2:$E$4001,E3205),1),Raw_Data!L3205)</f>
        <v>24.3</v>
      </c>
      <c r="M3205" s="15">
        <f>Raw_Data!M3205</f>
        <v>120.1</v>
      </c>
      <c r="N3205" s="15">
        <f>Raw_Data!N3205</f>
        <v>83.7</v>
      </c>
      <c r="O3205" s="15">
        <f>Raw_Data!O3205</f>
        <v>49.1</v>
      </c>
      <c r="P3205" s="15" t="str">
        <f>Raw_Data!P3205</f>
        <v>Flood</v>
      </c>
      <c r="Q3205" s="15">
        <f>Raw_Data!Q3205</f>
        <v>240.8</v>
      </c>
      <c r="R3205" s="15">
        <f>Raw_Data!R3205</f>
        <v>5.43</v>
      </c>
      <c r="S3205" s="15">
        <f>Raw_Data!S3205</f>
        <v>0.9</v>
      </c>
      <c r="T3205" s="18">
        <f>IF(Raw_Data!T3205="",ROUND(AVERAGEIFS(Raw_Data!$T$2:$T$4001,Raw_Data!$E$2:$E$4001,E3205,Raw_Data!$D$2:$D$4001,D3205),2),IF(Raw_Data!T3205&gt;INDEX(Cleaning_Reference!$F$6:$F$13,MATCH(D3205,Cleaning_Reference!$A$6:$A$13,0)),INDEX(Cleaning_Reference!$F$6:$F$13,MATCH(D3205,Cleaning_Reference!$A$6:$A$13,0)),Raw_Data!T3205))</f>
        <v>1.46</v>
      </c>
      <c r="U3205" s="15">
        <f>Raw_Data!U3205</f>
        <v>14.54</v>
      </c>
      <c r="V3205" s="15">
        <f>Raw_Data!V3205</f>
        <v>22051</v>
      </c>
      <c r="W3205" s="15">
        <f>Raw_Data!W3205</f>
        <v>784673</v>
      </c>
      <c r="X3205" s="15">
        <f>Raw_Data!X3205</f>
        <v>320622</v>
      </c>
      <c r="Y3205" s="15">
        <f>Raw_Data!Y3205</f>
        <v>-464051</v>
      </c>
      <c r="Z3205" s="15">
        <f>Raw_Data!Z3205</f>
        <v>6946</v>
      </c>
      <c r="AA3205" s="15">
        <f>Raw_Data!AA3205</f>
        <v>2.093</v>
      </c>
      <c r="AB3205" s="15">
        <f>Raw_Data!AB3205</f>
        <v>37.299999999999997</v>
      </c>
      <c r="AC3205" s="19" t="str">
        <f>IF(Raw_Data!G3205="","Yes","No")</f>
        <v>No</v>
      </c>
      <c r="AD3205" s="19" t="str">
        <f>IF(Raw_Data!L3205="","Yes","No")</f>
        <v>No</v>
      </c>
      <c r="AE3205" s="19" t="str">
        <f>IF(Raw_Data!T3205="","Imputed",IF(Raw_Data!T3205&gt;INDEX(Cleaning_Reference!$F$6:$F$13,MATCH(D3205,Cleaning_Reference!$A$6:$A$13,0)),"Capped","Original"))</f>
        <v>Original</v>
      </c>
      <c r="AF3205" s="21">
        <f t="shared" si="50"/>
        <v>14.54</v>
      </c>
    </row>
    <row r="3206" spans="1:32" ht="15" customHeight="1" x14ac:dyDescent="0.3">
      <c r="A3206" s="20" t="str">
        <f>Raw_Data!A3206</f>
        <v>SF13205</v>
      </c>
      <c r="B3206" s="15" t="str">
        <f>Raw_Data!B3206</f>
        <v>Punjab</v>
      </c>
      <c r="C3206" s="15" t="str">
        <f>Raw_Data!C3206</f>
        <v>Ludhiana</v>
      </c>
      <c r="D3206" s="15" t="str">
        <f>Raw_Data!D3206</f>
        <v>Cotton</v>
      </c>
      <c r="E3206" s="15" t="str">
        <f>Raw_Data!E3206</f>
        <v>Kharif</v>
      </c>
      <c r="F3206" s="15">
        <f>Raw_Data!F3206</f>
        <v>13.26</v>
      </c>
      <c r="G3206" s="18">
        <f>IF(Raw_Data!G3206="",ROUND(AVERAGEIFS(Raw_Data!$G$2:$G$4001,Raw_Data!$E$2:$E$4001,E3206),1),Raw_Data!G3206)</f>
        <v>772.4</v>
      </c>
      <c r="H3206" s="15">
        <f>Raw_Data!H3206</f>
        <v>28.2</v>
      </c>
      <c r="I3206" s="15">
        <f>Raw_Data!I3206</f>
        <v>63</v>
      </c>
      <c r="J3206" s="15">
        <f>Raw_Data!J3206</f>
        <v>6.6</v>
      </c>
      <c r="K3206" s="15">
        <f>Raw_Data!K3206</f>
        <v>6.9</v>
      </c>
      <c r="L3206" s="18">
        <f>IF(Raw_Data!L3206="",ROUND(AVERAGEIFS(Raw_Data!$L$2:$L$4001,Raw_Data!$E$2:$E$4001,E3206),1),Raw_Data!L3206)</f>
        <v>36.5</v>
      </c>
      <c r="M3206" s="15">
        <f>Raw_Data!M3206</f>
        <v>105.2</v>
      </c>
      <c r="N3206" s="15">
        <f>Raw_Data!N3206</f>
        <v>47.5</v>
      </c>
      <c r="O3206" s="15">
        <f>Raw_Data!O3206</f>
        <v>60.1</v>
      </c>
      <c r="P3206" s="15" t="str">
        <f>Raw_Data!P3206</f>
        <v>Drip</v>
      </c>
      <c r="Q3206" s="15">
        <f>Raw_Data!Q3206</f>
        <v>129.5</v>
      </c>
      <c r="R3206" s="15">
        <f>Raw_Data!R3206</f>
        <v>5.29</v>
      </c>
      <c r="S3206" s="15">
        <f>Raw_Data!S3206</f>
        <v>0.75</v>
      </c>
      <c r="T3206" s="18">
        <f>IF(Raw_Data!T3206="",ROUND(AVERAGEIFS(Raw_Data!$T$2:$T$4001,Raw_Data!$E$2:$E$4001,E3206,Raw_Data!$D$2:$D$4001,D3206),2),IF(Raw_Data!T3206&gt;INDEX(Cleaning_Reference!$F$6:$F$13,MATCH(D3206,Cleaning_Reference!$A$6:$A$13,0)),INDEX(Cleaning_Reference!$F$6:$F$13,MATCH(D3206,Cleaning_Reference!$A$6:$A$13,0)),Raw_Data!T3206))</f>
        <v>2.0699999999999998</v>
      </c>
      <c r="U3206" s="15">
        <f>Raw_Data!U3206</f>
        <v>27.45</v>
      </c>
      <c r="V3206" s="15">
        <f>Raw_Data!V3206</f>
        <v>74145</v>
      </c>
      <c r="W3206" s="15">
        <f>Raw_Data!W3206</f>
        <v>725526</v>
      </c>
      <c r="X3206" s="15">
        <f>Raw_Data!X3206</f>
        <v>2035280</v>
      </c>
      <c r="Y3206" s="15">
        <f>Raw_Data!Y3206</f>
        <v>1309754</v>
      </c>
      <c r="Z3206" s="15">
        <f>Raw_Data!Z3206</f>
        <v>7894</v>
      </c>
      <c r="AA3206" s="15">
        <f>Raw_Data!AA3206</f>
        <v>3.4769999999999999</v>
      </c>
      <c r="AB3206" s="15">
        <f>Raw_Data!AB3206</f>
        <v>50.7</v>
      </c>
      <c r="AC3206" s="19" t="str">
        <f>IF(Raw_Data!G3206="","Yes","No")</f>
        <v>No</v>
      </c>
      <c r="AD3206" s="19" t="str">
        <f>IF(Raw_Data!L3206="","Yes","No")</f>
        <v>No</v>
      </c>
      <c r="AE3206" s="19" t="str">
        <f>IF(Raw_Data!T3206="","Imputed",IF(Raw_Data!T3206&gt;INDEX(Cleaning_Reference!$F$6:$F$13,MATCH(D3206,Cleaning_Reference!$A$6:$A$13,0)),"Capped","Original"))</f>
        <v>Original</v>
      </c>
      <c r="AF3206" s="21">
        <f t="shared" si="50"/>
        <v>27.45</v>
      </c>
    </row>
    <row r="3207" spans="1:32" ht="15" customHeight="1" x14ac:dyDescent="0.3">
      <c r="A3207" s="20" t="str">
        <f>Raw_Data!A3207</f>
        <v>SF13206</v>
      </c>
      <c r="B3207" s="15" t="str">
        <f>Raw_Data!B3207</f>
        <v>Telangana</v>
      </c>
      <c r="C3207" s="15" t="str">
        <f>Raw_Data!C3207</f>
        <v>Nalgonda</v>
      </c>
      <c r="D3207" s="15" t="str">
        <f>Raw_Data!D3207</f>
        <v>Pulses</v>
      </c>
      <c r="E3207" s="15" t="str">
        <f>Raw_Data!E3207</f>
        <v>Rabi</v>
      </c>
      <c r="F3207" s="15">
        <f>Raw_Data!F3207</f>
        <v>13.11</v>
      </c>
      <c r="G3207" s="18">
        <f>IF(Raw_Data!G3207="",ROUND(AVERAGEIFS(Raw_Data!$G$2:$G$4001,Raw_Data!$E$2:$E$4001,E3207),1),Raw_Data!G3207)</f>
        <v>545.70000000000005</v>
      </c>
      <c r="H3207" s="15">
        <f>Raw_Data!H3207</f>
        <v>23.8</v>
      </c>
      <c r="I3207" s="15">
        <f>Raw_Data!I3207</f>
        <v>59.4</v>
      </c>
      <c r="J3207" s="15">
        <f>Raw_Data!J3207</f>
        <v>8.6</v>
      </c>
      <c r="K3207" s="15">
        <f>Raw_Data!K3207</f>
        <v>6.92</v>
      </c>
      <c r="L3207" s="18">
        <f>IF(Raw_Data!L3207="",ROUND(AVERAGEIFS(Raw_Data!$L$2:$L$4001,Raw_Data!$E$2:$E$4001,E3207),1),Raw_Data!L3207)</f>
        <v>27.3</v>
      </c>
      <c r="M3207" s="15">
        <f>Raw_Data!M3207</f>
        <v>96</v>
      </c>
      <c r="N3207" s="15">
        <f>Raw_Data!N3207</f>
        <v>83</v>
      </c>
      <c r="O3207" s="15">
        <f>Raw_Data!O3207</f>
        <v>49.4</v>
      </c>
      <c r="P3207" s="15" t="str">
        <f>Raw_Data!P3207</f>
        <v>Flood</v>
      </c>
      <c r="Q3207" s="15">
        <f>Raw_Data!Q3207</f>
        <v>158.19999999999999</v>
      </c>
      <c r="R3207" s="15">
        <f>Raw_Data!R3207</f>
        <v>4.78</v>
      </c>
      <c r="S3207" s="15">
        <f>Raw_Data!S3207</f>
        <v>0.65</v>
      </c>
      <c r="T3207" s="18">
        <f>IF(Raw_Data!T3207="",ROUND(AVERAGEIFS(Raw_Data!$T$2:$T$4001,Raw_Data!$E$2:$E$4001,E3207,Raw_Data!$D$2:$D$4001,D3207),2),IF(Raw_Data!T3207&gt;INDEX(Cleaning_Reference!$F$6:$F$13,MATCH(D3207,Cleaning_Reference!$A$6:$A$13,0)),INDEX(Cleaning_Reference!$F$6:$F$13,MATCH(D3207,Cleaning_Reference!$A$6:$A$13,0)),Raw_Data!T3207))</f>
        <v>1.1599999999999999</v>
      </c>
      <c r="U3207" s="15">
        <f>Raw_Data!U3207</f>
        <v>15.21</v>
      </c>
      <c r="V3207" s="15">
        <f>Raw_Data!V3207</f>
        <v>57877</v>
      </c>
      <c r="W3207" s="15">
        <f>Raw_Data!W3207</f>
        <v>835141</v>
      </c>
      <c r="X3207" s="15">
        <f>Raw_Data!X3207</f>
        <v>880309</v>
      </c>
      <c r="Y3207" s="15">
        <f>Raw_Data!Y3207</f>
        <v>45168</v>
      </c>
      <c r="Z3207" s="15">
        <f>Raw_Data!Z3207</f>
        <v>7080</v>
      </c>
      <c r="AA3207" s="15">
        <f>Raw_Data!AA3207</f>
        <v>2.1480000000000001</v>
      </c>
      <c r="AB3207" s="15">
        <f>Raw_Data!AB3207</f>
        <v>42.9</v>
      </c>
      <c r="AC3207" s="19" t="str">
        <f>IF(Raw_Data!G3207="","Yes","No")</f>
        <v>No</v>
      </c>
      <c r="AD3207" s="19" t="str">
        <f>IF(Raw_Data!L3207="","Yes","No")</f>
        <v>No</v>
      </c>
      <c r="AE3207" s="19" t="str">
        <f>IF(Raw_Data!T3207="","Imputed",IF(Raw_Data!T3207&gt;INDEX(Cleaning_Reference!$F$6:$F$13,MATCH(D3207,Cleaning_Reference!$A$6:$A$13,0)),"Capped","Original"))</f>
        <v>Original</v>
      </c>
      <c r="AF3207" s="21">
        <f t="shared" si="50"/>
        <v>15.21</v>
      </c>
    </row>
    <row r="3208" spans="1:32" ht="15" customHeight="1" x14ac:dyDescent="0.3">
      <c r="A3208" s="20" t="str">
        <f>Raw_Data!A3208</f>
        <v>SF13207</v>
      </c>
      <c r="B3208" s="15" t="str">
        <f>Raw_Data!B3208</f>
        <v>Gujarat</v>
      </c>
      <c r="C3208" s="15" t="str">
        <f>Raw_Data!C3208</f>
        <v>Rajkot</v>
      </c>
      <c r="D3208" s="15" t="str">
        <f>Raw_Data!D3208</f>
        <v>Cotton</v>
      </c>
      <c r="E3208" s="15" t="str">
        <f>Raw_Data!E3208</f>
        <v>Kharif</v>
      </c>
      <c r="F3208" s="15">
        <f>Raw_Data!F3208</f>
        <v>0.54</v>
      </c>
      <c r="G3208" s="18">
        <f>IF(Raw_Data!G3208="",ROUND(AVERAGEIFS(Raw_Data!$G$2:$G$4001,Raw_Data!$E$2:$E$4001,E3208),1),Raw_Data!G3208)</f>
        <v>736.5</v>
      </c>
      <c r="H3208" s="15">
        <f>Raw_Data!H3208</f>
        <v>31.3</v>
      </c>
      <c r="I3208" s="15">
        <f>Raw_Data!I3208</f>
        <v>77.599999999999994</v>
      </c>
      <c r="J3208" s="15">
        <f>Raw_Data!J3208</f>
        <v>4.7</v>
      </c>
      <c r="K3208" s="15">
        <f>Raw_Data!K3208</f>
        <v>7.5</v>
      </c>
      <c r="L3208" s="18">
        <f>IF(Raw_Data!L3208="",ROUND(AVERAGEIFS(Raw_Data!$L$2:$L$4001,Raw_Data!$E$2:$E$4001,E3208),1),Raw_Data!L3208)</f>
        <v>36.1</v>
      </c>
      <c r="M3208" s="15">
        <f>Raw_Data!M3208</f>
        <v>102.8</v>
      </c>
      <c r="N3208" s="15">
        <f>Raw_Data!N3208</f>
        <v>63.3</v>
      </c>
      <c r="O3208" s="15">
        <f>Raw_Data!O3208</f>
        <v>105.1</v>
      </c>
      <c r="P3208" s="15" t="str">
        <f>Raw_Data!P3208</f>
        <v>Flood</v>
      </c>
      <c r="Q3208" s="15">
        <f>Raw_Data!Q3208</f>
        <v>70.400000000000006</v>
      </c>
      <c r="R3208" s="15">
        <f>Raw_Data!R3208</f>
        <v>6.57</v>
      </c>
      <c r="S3208" s="15">
        <f>Raw_Data!S3208</f>
        <v>0.84</v>
      </c>
      <c r="T3208" s="18">
        <f>IF(Raw_Data!T3208="",ROUND(AVERAGEIFS(Raw_Data!$T$2:$T$4001,Raw_Data!$E$2:$E$4001,E3208,Raw_Data!$D$2:$D$4001,D3208),2),IF(Raw_Data!T3208&gt;INDEX(Cleaning_Reference!$F$6:$F$13,MATCH(D3208,Cleaning_Reference!$A$6:$A$13,0)),INDEX(Cleaning_Reference!$F$6:$F$13,MATCH(D3208,Cleaning_Reference!$A$6:$A$13,0)),Raw_Data!T3208))</f>
        <v>1.01</v>
      </c>
      <c r="U3208" s="15">
        <f>Raw_Data!U3208</f>
        <v>0.55000000000000004</v>
      </c>
      <c r="V3208" s="15">
        <f>Raw_Data!V3208</f>
        <v>71736</v>
      </c>
      <c r="W3208" s="15">
        <f>Raw_Data!W3208</f>
        <v>33582</v>
      </c>
      <c r="X3208" s="15">
        <f>Raw_Data!X3208</f>
        <v>39455</v>
      </c>
      <c r="Y3208" s="15">
        <f>Raw_Data!Y3208</f>
        <v>5873</v>
      </c>
      <c r="Z3208" s="15">
        <f>Raw_Data!Z3208</f>
        <v>451</v>
      </c>
      <c r="AA3208" s="15">
        <f>Raw_Data!AA3208</f>
        <v>1.22</v>
      </c>
      <c r="AB3208" s="15">
        <f>Raw_Data!AB3208</f>
        <v>48.4</v>
      </c>
      <c r="AC3208" s="19" t="str">
        <f>IF(Raw_Data!G3208="","Yes","No")</f>
        <v>No</v>
      </c>
      <c r="AD3208" s="19" t="str">
        <f>IF(Raw_Data!L3208="","Yes","No")</f>
        <v>No</v>
      </c>
      <c r="AE3208" s="19" t="str">
        <f>IF(Raw_Data!T3208="","Imputed",IF(Raw_Data!T3208&gt;INDEX(Cleaning_Reference!$F$6:$F$13,MATCH(D3208,Cleaning_Reference!$A$6:$A$13,0)),"Capped","Original"))</f>
        <v>Original</v>
      </c>
      <c r="AF3208" s="21">
        <f t="shared" si="50"/>
        <v>0.55000000000000004</v>
      </c>
    </row>
    <row r="3209" spans="1:32" ht="15" customHeight="1" x14ac:dyDescent="0.3">
      <c r="A3209" s="20" t="str">
        <f>Raw_Data!A3209</f>
        <v>SF13208</v>
      </c>
      <c r="B3209" s="15" t="str">
        <f>Raw_Data!B3209</f>
        <v>Madhya Pradesh</v>
      </c>
      <c r="C3209" s="15" t="str">
        <f>Raw_Data!C3209</f>
        <v>Krishna</v>
      </c>
      <c r="D3209" s="15" t="str">
        <f>Raw_Data!D3209</f>
        <v>Wheat</v>
      </c>
      <c r="E3209" s="15" t="str">
        <f>Raw_Data!E3209</f>
        <v>Kharif</v>
      </c>
      <c r="F3209" s="15">
        <f>Raw_Data!F3209</f>
        <v>4.82</v>
      </c>
      <c r="G3209" s="18">
        <f>IF(Raw_Data!G3209="",ROUND(AVERAGEIFS(Raw_Data!$G$2:$G$4001,Raw_Data!$E$2:$E$4001,E3209),1),Raw_Data!G3209)</f>
        <v>1237.3</v>
      </c>
      <c r="H3209" s="15">
        <f>Raw_Data!H3209</f>
        <v>26.6</v>
      </c>
      <c r="I3209" s="15">
        <f>Raw_Data!I3209</f>
        <v>61</v>
      </c>
      <c r="J3209" s="15">
        <f>Raw_Data!J3209</f>
        <v>7.9</v>
      </c>
      <c r="K3209" s="15">
        <f>Raw_Data!K3209</f>
        <v>6.99</v>
      </c>
      <c r="L3209" s="18">
        <f>IF(Raw_Data!L3209="",ROUND(AVERAGEIFS(Raw_Data!$L$2:$L$4001,Raw_Data!$E$2:$E$4001,E3209),1),Raw_Data!L3209)</f>
        <v>30.8</v>
      </c>
      <c r="M3209" s="15">
        <f>Raw_Data!M3209</f>
        <v>155.30000000000001</v>
      </c>
      <c r="N3209" s="15">
        <f>Raw_Data!N3209</f>
        <v>49.7</v>
      </c>
      <c r="O3209" s="15">
        <f>Raw_Data!O3209</f>
        <v>58.1</v>
      </c>
      <c r="P3209" s="15" t="str">
        <f>Raw_Data!P3209</f>
        <v>Flood</v>
      </c>
      <c r="Q3209" s="15">
        <f>Raw_Data!Q3209</f>
        <v>289.60000000000002</v>
      </c>
      <c r="R3209" s="15">
        <f>Raw_Data!R3209</f>
        <v>6.13</v>
      </c>
      <c r="S3209" s="15">
        <f>Raw_Data!S3209</f>
        <v>0.73</v>
      </c>
      <c r="T3209" s="18">
        <f>IF(Raw_Data!T3209="",ROUND(AVERAGEIFS(Raw_Data!$T$2:$T$4001,Raw_Data!$E$2:$E$4001,E3209,Raw_Data!$D$2:$D$4001,D3209),2),IF(Raw_Data!T3209&gt;INDEX(Cleaning_Reference!$F$6:$F$13,MATCH(D3209,Cleaning_Reference!$A$6:$A$13,0)),INDEX(Cleaning_Reference!$F$6:$F$13,MATCH(D3209,Cleaning_Reference!$A$6:$A$13,0)),Raw_Data!T3209))</f>
        <v>2.2799999999999998</v>
      </c>
      <c r="U3209" s="15">
        <f>Raw_Data!U3209</f>
        <v>10.99</v>
      </c>
      <c r="V3209" s="15">
        <f>Raw_Data!V3209</f>
        <v>24722</v>
      </c>
      <c r="W3209" s="15">
        <f>Raw_Data!W3209</f>
        <v>381176</v>
      </c>
      <c r="X3209" s="15">
        <f>Raw_Data!X3209</f>
        <v>271695</v>
      </c>
      <c r="Y3209" s="15">
        <f>Raw_Data!Y3209</f>
        <v>-109481</v>
      </c>
      <c r="Z3209" s="15">
        <f>Raw_Data!Z3209</f>
        <v>3200</v>
      </c>
      <c r="AA3209" s="15">
        <f>Raw_Data!AA3209</f>
        <v>3.4340000000000002</v>
      </c>
      <c r="AB3209" s="15">
        <f>Raw_Data!AB3209</f>
        <v>63.5</v>
      </c>
      <c r="AC3209" s="19" t="str">
        <f>IF(Raw_Data!G3209="","Yes","No")</f>
        <v>No</v>
      </c>
      <c r="AD3209" s="19" t="str">
        <f>IF(Raw_Data!L3209="","Yes","No")</f>
        <v>No</v>
      </c>
      <c r="AE3209" s="19" t="str">
        <f>IF(Raw_Data!T3209="","Imputed",IF(Raw_Data!T3209&gt;INDEX(Cleaning_Reference!$F$6:$F$13,MATCH(D3209,Cleaning_Reference!$A$6:$A$13,0)),"Capped","Original"))</f>
        <v>Original</v>
      </c>
      <c r="AF3209" s="21">
        <f t="shared" si="50"/>
        <v>10.99</v>
      </c>
    </row>
    <row r="3210" spans="1:32" ht="15" customHeight="1" x14ac:dyDescent="0.3">
      <c r="A3210" s="20" t="str">
        <f>Raw_Data!A3210</f>
        <v>SF13209</v>
      </c>
      <c r="B3210" s="15" t="str">
        <f>Raw_Data!B3210</f>
        <v>Karnataka</v>
      </c>
      <c r="C3210" s="15" t="str">
        <f>Raw_Data!C3210</f>
        <v>Nalgonda</v>
      </c>
      <c r="D3210" s="15" t="str">
        <f>Raw_Data!D3210</f>
        <v>Groundnut</v>
      </c>
      <c r="E3210" s="15" t="str">
        <f>Raw_Data!E3210</f>
        <v>Kharif</v>
      </c>
      <c r="F3210" s="15">
        <f>Raw_Data!F3210</f>
        <v>2.66</v>
      </c>
      <c r="G3210" s="18">
        <f>IF(Raw_Data!G3210="",ROUND(AVERAGEIFS(Raw_Data!$G$2:$G$4001,Raw_Data!$E$2:$E$4001,E3210),1),Raw_Data!G3210)</f>
        <v>592.70000000000005</v>
      </c>
      <c r="H3210" s="15">
        <f>Raw_Data!H3210</f>
        <v>26</v>
      </c>
      <c r="I3210" s="15">
        <f>Raw_Data!I3210</f>
        <v>68.5</v>
      </c>
      <c r="J3210" s="15">
        <f>Raw_Data!J3210</f>
        <v>6.1</v>
      </c>
      <c r="K3210" s="15">
        <f>Raw_Data!K3210</f>
        <v>6.67</v>
      </c>
      <c r="L3210" s="18">
        <f>IF(Raw_Data!L3210="",ROUND(AVERAGEIFS(Raw_Data!$L$2:$L$4001,Raw_Data!$E$2:$E$4001,E3210),1),Raw_Data!L3210)</f>
        <v>34</v>
      </c>
      <c r="M3210" s="15">
        <f>Raw_Data!M3210</f>
        <v>130.80000000000001</v>
      </c>
      <c r="N3210" s="15">
        <f>Raw_Data!N3210</f>
        <v>52.2</v>
      </c>
      <c r="O3210" s="15">
        <f>Raw_Data!O3210</f>
        <v>76</v>
      </c>
      <c r="P3210" s="15" t="str">
        <f>Raw_Data!P3210</f>
        <v>Rainfed</v>
      </c>
      <c r="Q3210" s="15">
        <f>Raw_Data!Q3210</f>
        <v>247.4</v>
      </c>
      <c r="R3210" s="15">
        <f>Raw_Data!R3210</f>
        <v>5.44</v>
      </c>
      <c r="S3210" s="15">
        <f>Raw_Data!S3210</f>
        <v>0.97</v>
      </c>
      <c r="T3210" s="18">
        <f>IF(Raw_Data!T3210="",ROUND(AVERAGEIFS(Raw_Data!$T$2:$T$4001,Raw_Data!$E$2:$E$4001,E3210,Raw_Data!$D$2:$D$4001,D3210),2),IF(Raw_Data!T3210&gt;INDEX(Cleaning_Reference!$F$6:$F$13,MATCH(D3210,Cleaning_Reference!$A$6:$A$13,0)),INDEX(Cleaning_Reference!$F$6:$F$13,MATCH(D3210,Cleaning_Reference!$A$6:$A$13,0)),Raw_Data!T3210))</f>
        <v>2.19</v>
      </c>
      <c r="U3210" s="15">
        <f>Raw_Data!U3210</f>
        <v>5.83</v>
      </c>
      <c r="V3210" s="15">
        <f>Raw_Data!V3210</f>
        <v>51417</v>
      </c>
      <c r="W3210" s="15">
        <f>Raw_Data!W3210</f>
        <v>167026</v>
      </c>
      <c r="X3210" s="15">
        <f>Raw_Data!X3210</f>
        <v>299761</v>
      </c>
      <c r="Y3210" s="15">
        <f>Raw_Data!Y3210</f>
        <v>132735</v>
      </c>
      <c r="Z3210" s="15">
        <f>Raw_Data!Z3210</f>
        <v>786</v>
      </c>
      <c r="AA3210" s="15">
        <f>Raw_Data!AA3210</f>
        <v>7.4169999999999998</v>
      </c>
      <c r="AB3210" s="15">
        <f>Raw_Data!AB3210</f>
        <v>37.4</v>
      </c>
      <c r="AC3210" s="19" t="str">
        <f>IF(Raw_Data!G3210="","Yes","No")</f>
        <v>No</v>
      </c>
      <c r="AD3210" s="19" t="str">
        <f>IF(Raw_Data!L3210="","Yes","No")</f>
        <v>No</v>
      </c>
      <c r="AE3210" s="19" t="str">
        <f>IF(Raw_Data!T3210="","Imputed",IF(Raw_Data!T3210&gt;INDEX(Cleaning_Reference!$F$6:$F$13,MATCH(D3210,Cleaning_Reference!$A$6:$A$13,0)),"Capped","Original"))</f>
        <v>Original</v>
      </c>
      <c r="AF3210" s="21">
        <f t="shared" si="50"/>
        <v>5.83</v>
      </c>
    </row>
    <row r="3211" spans="1:32" ht="15" customHeight="1" x14ac:dyDescent="0.3">
      <c r="A3211" s="20" t="str">
        <f>Raw_Data!A3211</f>
        <v>SF13210</v>
      </c>
      <c r="B3211" s="15" t="str">
        <f>Raw_Data!B3211</f>
        <v>Andhra Pradesh</v>
      </c>
      <c r="C3211" s="15" t="str">
        <f>Raw_Data!C3211</f>
        <v>Rajkot</v>
      </c>
      <c r="D3211" s="15" t="str">
        <f>Raw_Data!D3211</f>
        <v>Chilli</v>
      </c>
      <c r="E3211" s="15" t="str">
        <f>Raw_Data!E3211</f>
        <v>Rabi</v>
      </c>
      <c r="F3211" s="15">
        <f>Raw_Data!F3211</f>
        <v>5.82</v>
      </c>
      <c r="G3211" s="18">
        <f>IF(Raw_Data!G3211="",ROUND(AVERAGEIFS(Raw_Data!$G$2:$G$4001,Raw_Data!$E$2:$E$4001,E3211),1),Raw_Data!G3211)</f>
        <v>401.8</v>
      </c>
      <c r="H3211" s="15">
        <f>Raw_Data!H3211</f>
        <v>24.1</v>
      </c>
      <c r="I3211" s="15">
        <f>Raw_Data!I3211</f>
        <v>57.7</v>
      </c>
      <c r="J3211" s="15">
        <f>Raw_Data!J3211</f>
        <v>7</v>
      </c>
      <c r="K3211" s="15">
        <f>Raw_Data!K3211</f>
        <v>5.73</v>
      </c>
      <c r="L3211" s="18">
        <f>IF(Raw_Data!L3211="",ROUND(AVERAGEIFS(Raw_Data!$L$2:$L$4001,Raw_Data!$E$2:$E$4001,E3211),1),Raw_Data!L3211)</f>
        <v>23.9</v>
      </c>
      <c r="M3211" s="15">
        <f>Raw_Data!M3211</f>
        <v>102.2</v>
      </c>
      <c r="N3211" s="15">
        <f>Raw_Data!N3211</f>
        <v>50.2</v>
      </c>
      <c r="O3211" s="15">
        <f>Raw_Data!O3211</f>
        <v>123</v>
      </c>
      <c r="P3211" s="15" t="str">
        <f>Raw_Data!P3211</f>
        <v>Drip</v>
      </c>
      <c r="Q3211" s="15">
        <f>Raw_Data!Q3211</f>
        <v>287.3</v>
      </c>
      <c r="R3211" s="15">
        <f>Raw_Data!R3211</f>
        <v>5.64</v>
      </c>
      <c r="S3211" s="15">
        <f>Raw_Data!S3211</f>
        <v>0.79</v>
      </c>
      <c r="T3211" s="18">
        <f>IF(Raw_Data!T3211="",ROUND(AVERAGEIFS(Raw_Data!$T$2:$T$4001,Raw_Data!$E$2:$E$4001,E3211,Raw_Data!$D$2:$D$4001,D3211),2),IF(Raw_Data!T3211&gt;INDEX(Cleaning_Reference!$F$6:$F$13,MATCH(D3211,Cleaning_Reference!$A$6:$A$13,0)),INDEX(Cleaning_Reference!$F$6:$F$13,MATCH(D3211,Cleaning_Reference!$A$6:$A$13,0)),Raw_Data!T3211))</f>
        <v>0.59</v>
      </c>
      <c r="U3211" s="15">
        <f>Raw_Data!U3211</f>
        <v>3.43</v>
      </c>
      <c r="V3211" s="15">
        <f>Raw_Data!V3211</f>
        <v>122180</v>
      </c>
      <c r="W3211" s="15">
        <f>Raw_Data!W3211</f>
        <v>442440</v>
      </c>
      <c r="X3211" s="15">
        <f>Raw_Data!X3211</f>
        <v>419077</v>
      </c>
      <c r="Y3211" s="15">
        <f>Raw_Data!Y3211</f>
        <v>-23363</v>
      </c>
      <c r="Z3211" s="15">
        <f>Raw_Data!Z3211</f>
        <v>3318</v>
      </c>
      <c r="AA3211" s="15">
        <f>Raw_Data!AA3211</f>
        <v>1.034</v>
      </c>
      <c r="AB3211" s="15">
        <f>Raw_Data!AB3211</f>
        <v>41.6</v>
      </c>
      <c r="AC3211" s="19" t="str">
        <f>IF(Raw_Data!G3211="","Yes","No")</f>
        <v>No</v>
      </c>
      <c r="AD3211" s="19" t="str">
        <f>IF(Raw_Data!L3211="","Yes","No")</f>
        <v>No</v>
      </c>
      <c r="AE3211" s="19" t="str">
        <f>IF(Raw_Data!T3211="","Imputed",IF(Raw_Data!T3211&gt;INDEX(Cleaning_Reference!$F$6:$F$13,MATCH(D3211,Cleaning_Reference!$A$6:$A$13,0)),"Capped","Original"))</f>
        <v>Original</v>
      </c>
      <c r="AF3211" s="21">
        <f t="shared" si="50"/>
        <v>3.43</v>
      </c>
    </row>
    <row r="3212" spans="1:32" ht="15" customHeight="1" x14ac:dyDescent="0.3">
      <c r="A3212" s="20" t="str">
        <f>Raw_Data!A3212</f>
        <v>SF13211</v>
      </c>
      <c r="B3212" s="15" t="str">
        <f>Raw_Data!B3212</f>
        <v>Tamil Nadu</v>
      </c>
      <c r="C3212" s="15" t="str">
        <f>Raw_Data!C3212</f>
        <v>Rajkot</v>
      </c>
      <c r="D3212" s="15" t="str">
        <f>Raw_Data!D3212</f>
        <v>Rice</v>
      </c>
      <c r="E3212" s="15" t="str">
        <f>Raw_Data!E3212</f>
        <v>Rabi</v>
      </c>
      <c r="F3212" s="15">
        <f>Raw_Data!F3212</f>
        <v>1.71</v>
      </c>
      <c r="G3212" s="18">
        <f>IF(Raw_Data!G3212="",ROUND(AVERAGEIFS(Raw_Data!$G$2:$G$4001,Raw_Data!$E$2:$E$4001,E3212),1),Raw_Data!G3212)</f>
        <v>507.9</v>
      </c>
      <c r="H3212" s="15">
        <f>Raw_Data!H3212</f>
        <v>25.3</v>
      </c>
      <c r="I3212" s="15">
        <f>Raw_Data!I3212</f>
        <v>46.8</v>
      </c>
      <c r="J3212" s="15">
        <f>Raw_Data!J3212</f>
        <v>6.4</v>
      </c>
      <c r="K3212" s="15">
        <f>Raw_Data!K3212</f>
        <v>7.34</v>
      </c>
      <c r="L3212" s="18">
        <f>IF(Raw_Data!L3212="",ROUND(AVERAGEIFS(Raw_Data!$L$2:$L$4001,Raw_Data!$E$2:$E$4001,E3212),1),Raw_Data!L3212)</f>
        <v>23.8</v>
      </c>
      <c r="M3212" s="15">
        <f>Raw_Data!M3212</f>
        <v>51.5</v>
      </c>
      <c r="N3212" s="15">
        <f>Raw_Data!N3212</f>
        <v>37.299999999999997</v>
      </c>
      <c r="O3212" s="15">
        <f>Raw_Data!O3212</f>
        <v>126.8</v>
      </c>
      <c r="P3212" s="15" t="str">
        <f>Raw_Data!P3212</f>
        <v>Drip</v>
      </c>
      <c r="Q3212" s="15">
        <f>Raw_Data!Q3212</f>
        <v>252.4</v>
      </c>
      <c r="R3212" s="15">
        <f>Raw_Data!R3212</f>
        <v>6.47</v>
      </c>
      <c r="S3212" s="15">
        <f>Raw_Data!S3212</f>
        <v>0.92</v>
      </c>
      <c r="T3212" s="18">
        <f>IF(Raw_Data!T3212="",ROUND(AVERAGEIFS(Raw_Data!$T$2:$T$4001,Raw_Data!$E$2:$E$4001,E3212,Raw_Data!$D$2:$D$4001,D3212),2),IF(Raw_Data!T3212&gt;INDEX(Cleaning_Reference!$F$6:$F$13,MATCH(D3212,Cleaning_Reference!$A$6:$A$13,0)),INDEX(Cleaning_Reference!$F$6:$F$13,MATCH(D3212,Cleaning_Reference!$A$6:$A$13,0)),Raw_Data!T3212))</f>
        <v>2.16</v>
      </c>
      <c r="U3212" s="15">
        <f>Raw_Data!U3212</f>
        <v>3.69</v>
      </c>
      <c r="V3212" s="15">
        <f>Raw_Data!V3212</f>
        <v>21746</v>
      </c>
      <c r="W3212" s="15">
        <f>Raw_Data!W3212</f>
        <v>128869</v>
      </c>
      <c r="X3212" s="15">
        <f>Raw_Data!X3212</f>
        <v>80243</v>
      </c>
      <c r="Y3212" s="15">
        <f>Raw_Data!Y3212</f>
        <v>-48626</v>
      </c>
      <c r="Z3212" s="15">
        <f>Raw_Data!Z3212</f>
        <v>2201</v>
      </c>
      <c r="AA3212" s="15">
        <f>Raw_Data!AA3212</f>
        <v>1.677</v>
      </c>
      <c r="AB3212" s="15">
        <f>Raw_Data!AB3212</f>
        <v>34.700000000000003</v>
      </c>
      <c r="AC3212" s="19" t="str">
        <f>IF(Raw_Data!G3212="","Yes","No")</f>
        <v>No</v>
      </c>
      <c r="AD3212" s="19" t="str">
        <f>IF(Raw_Data!L3212="","Yes","No")</f>
        <v>No</v>
      </c>
      <c r="AE3212" s="19" t="str">
        <f>IF(Raw_Data!T3212="","Imputed",IF(Raw_Data!T3212&gt;INDEX(Cleaning_Reference!$F$6:$F$13,MATCH(D3212,Cleaning_Reference!$A$6:$A$13,0)),"Capped","Original"))</f>
        <v>Original</v>
      </c>
      <c r="AF3212" s="21">
        <f t="shared" si="50"/>
        <v>3.69</v>
      </c>
    </row>
    <row r="3213" spans="1:32" ht="15" customHeight="1" x14ac:dyDescent="0.3">
      <c r="A3213" s="20" t="str">
        <f>Raw_Data!A3213</f>
        <v>SF13212</v>
      </c>
      <c r="B3213" s="15" t="str">
        <f>Raw_Data!B3213</f>
        <v>Telangana</v>
      </c>
      <c r="C3213" s="15" t="str">
        <f>Raw_Data!C3213</f>
        <v>Raichur</v>
      </c>
      <c r="D3213" s="15" t="str">
        <f>Raw_Data!D3213</f>
        <v>Chilli</v>
      </c>
      <c r="E3213" s="15" t="str">
        <f>Raw_Data!E3213</f>
        <v>Zaid</v>
      </c>
      <c r="F3213" s="15">
        <f>Raw_Data!F3213</f>
        <v>3.08</v>
      </c>
      <c r="G3213" s="18">
        <f>IF(Raw_Data!G3213="",ROUND(AVERAGEIFS(Raw_Data!$G$2:$G$4001,Raw_Data!$E$2:$E$4001,E3213),1),Raw_Data!G3213)</f>
        <v>96.5</v>
      </c>
      <c r="H3213" s="15">
        <f>Raw_Data!H3213</f>
        <v>34</v>
      </c>
      <c r="I3213" s="15">
        <f>Raw_Data!I3213</f>
        <v>43.4</v>
      </c>
      <c r="J3213" s="15">
        <f>Raw_Data!J3213</f>
        <v>8.9</v>
      </c>
      <c r="K3213" s="15">
        <f>Raw_Data!K3213</f>
        <v>6.47</v>
      </c>
      <c r="L3213" s="18">
        <f>IF(Raw_Data!L3213="",ROUND(AVERAGEIFS(Raw_Data!$L$2:$L$4001,Raw_Data!$E$2:$E$4001,E3213),1),Raw_Data!L3213)</f>
        <v>8.6999999999999993</v>
      </c>
      <c r="M3213" s="15">
        <f>Raw_Data!M3213</f>
        <v>112.9</v>
      </c>
      <c r="N3213" s="15">
        <f>Raw_Data!N3213</f>
        <v>74.8</v>
      </c>
      <c r="O3213" s="15">
        <f>Raw_Data!O3213</f>
        <v>70.5</v>
      </c>
      <c r="P3213" s="15" t="str">
        <f>Raw_Data!P3213</f>
        <v>Sprinkler</v>
      </c>
      <c r="Q3213" s="15">
        <f>Raw_Data!Q3213</f>
        <v>253.6</v>
      </c>
      <c r="R3213" s="15">
        <f>Raw_Data!R3213</f>
        <v>4.66</v>
      </c>
      <c r="S3213" s="15">
        <f>Raw_Data!S3213</f>
        <v>0.94</v>
      </c>
      <c r="T3213" s="18">
        <f>IF(Raw_Data!T3213="",ROUND(AVERAGEIFS(Raw_Data!$T$2:$T$4001,Raw_Data!$E$2:$E$4001,E3213,Raw_Data!$D$2:$D$4001,D3213),2),IF(Raw_Data!T3213&gt;INDEX(Cleaning_Reference!$F$6:$F$13,MATCH(D3213,Cleaning_Reference!$A$6:$A$13,0)),INDEX(Cleaning_Reference!$F$6:$F$13,MATCH(D3213,Cleaning_Reference!$A$6:$A$13,0)),Raw_Data!T3213))</f>
        <v>1.34</v>
      </c>
      <c r="U3213" s="15">
        <f>Raw_Data!U3213</f>
        <v>4.13</v>
      </c>
      <c r="V3213" s="15">
        <f>Raw_Data!V3213</f>
        <v>125503</v>
      </c>
      <c r="W3213" s="15">
        <f>Raw_Data!W3213</f>
        <v>206373</v>
      </c>
      <c r="X3213" s="15">
        <f>Raw_Data!X3213</f>
        <v>518327</v>
      </c>
      <c r="Y3213" s="15">
        <f>Raw_Data!Y3213</f>
        <v>311954</v>
      </c>
      <c r="Z3213" s="15">
        <f>Raw_Data!Z3213</f>
        <v>1581</v>
      </c>
      <c r="AA3213" s="15">
        <f>Raw_Data!AA3213</f>
        <v>2.6120000000000001</v>
      </c>
      <c r="AB3213" s="15">
        <f>Raw_Data!AB3213</f>
        <v>37.9</v>
      </c>
      <c r="AC3213" s="19" t="str">
        <f>IF(Raw_Data!G3213="","Yes","No")</f>
        <v>No</v>
      </c>
      <c r="AD3213" s="19" t="str">
        <f>IF(Raw_Data!L3213="","Yes","No")</f>
        <v>No</v>
      </c>
      <c r="AE3213" s="19" t="str">
        <f>IF(Raw_Data!T3213="","Imputed",IF(Raw_Data!T3213&gt;INDEX(Cleaning_Reference!$F$6:$F$13,MATCH(D3213,Cleaning_Reference!$A$6:$A$13,0)),"Capped","Original"))</f>
        <v>Original</v>
      </c>
      <c r="AF3213" s="21">
        <f t="shared" si="50"/>
        <v>4.13</v>
      </c>
    </row>
    <row r="3214" spans="1:32" ht="15" customHeight="1" x14ac:dyDescent="0.3">
      <c r="A3214" s="20" t="str">
        <f>Raw_Data!A3214</f>
        <v>SF13213</v>
      </c>
      <c r="B3214" s="15" t="str">
        <f>Raw_Data!B3214</f>
        <v>Tamil Nadu</v>
      </c>
      <c r="C3214" s="15" t="str">
        <f>Raw_Data!C3214</f>
        <v>Raichur</v>
      </c>
      <c r="D3214" s="15" t="str">
        <f>Raw_Data!D3214</f>
        <v>Wheat</v>
      </c>
      <c r="E3214" s="15" t="str">
        <f>Raw_Data!E3214</f>
        <v>Rabi</v>
      </c>
      <c r="F3214" s="15">
        <f>Raw_Data!F3214</f>
        <v>0.52</v>
      </c>
      <c r="G3214" s="18">
        <f>IF(Raw_Data!G3214="",ROUND(AVERAGEIFS(Raw_Data!$G$2:$G$4001,Raw_Data!$E$2:$E$4001,E3214),1),Raw_Data!G3214)</f>
        <v>515.29999999999995</v>
      </c>
      <c r="H3214" s="15">
        <f>Raw_Data!H3214</f>
        <v>24.3</v>
      </c>
      <c r="I3214" s="15">
        <f>Raw_Data!I3214</f>
        <v>57.6</v>
      </c>
      <c r="J3214" s="15">
        <f>Raw_Data!J3214</f>
        <v>7.1</v>
      </c>
      <c r="K3214" s="15">
        <f>Raw_Data!K3214</f>
        <v>6.81</v>
      </c>
      <c r="L3214" s="18">
        <f>IF(Raw_Data!L3214="",ROUND(AVERAGEIFS(Raw_Data!$L$2:$L$4001,Raw_Data!$E$2:$E$4001,E3214),1),Raw_Data!L3214)</f>
        <v>30.1</v>
      </c>
      <c r="M3214" s="15">
        <f>Raw_Data!M3214</f>
        <v>88.4</v>
      </c>
      <c r="N3214" s="15">
        <f>Raw_Data!N3214</f>
        <v>58.1</v>
      </c>
      <c r="O3214" s="15">
        <f>Raw_Data!O3214</f>
        <v>137.5</v>
      </c>
      <c r="P3214" s="15" t="str">
        <f>Raw_Data!P3214</f>
        <v>Drip</v>
      </c>
      <c r="Q3214" s="15">
        <f>Raw_Data!Q3214</f>
        <v>144.19999999999999</v>
      </c>
      <c r="R3214" s="15">
        <f>Raw_Data!R3214</f>
        <v>7.68</v>
      </c>
      <c r="S3214" s="15">
        <f>Raw_Data!S3214</f>
        <v>0.96</v>
      </c>
      <c r="T3214" s="18">
        <f>IF(Raw_Data!T3214="",ROUND(AVERAGEIFS(Raw_Data!$T$2:$T$4001,Raw_Data!$E$2:$E$4001,E3214,Raw_Data!$D$2:$D$4001,D3214),2),IF(Raw_Data!T3214&gt;INDEX(Cleaning_Reference!$F$6:$F$13,MATCH(D3214,Cleaning_Reference!$A$6:$A$13,0)),INDEX(Cleaning_Reference!$F$6:$F$13,MATCH(D3214,Cleaning_Reference!$A$6:$A$13,0)),Raw_Data!T3214))</f>
        <v>3.67</v>
      </c>
      <c r="U3214" s="15">
        <f>Raw_Data!U3214</f>
        <v>1.91</v>
      </c>
      <c r="V3214" s="15">
        <f>Raw_Data!V3214</f>
        <v>26943</v>
      </c>
      <c r="W3214" s="15">
        <f>Raw_Data!W3214</f>
        <v>40511</v>
      </c>
      <c r="X3214" s="15">
        <f>Raw_Data!X3214</f>
        <v>51461</v>
      </c>
      <c r="Y3214" s="15">
        <f>Raw_Data!Y3214</f>
        <v>10950</v>
      </c>
      <c r="Z3214" s="15">
        <f>Raw_Data!Z3214</f>
        <v>275</v>
      </c>
      <c r="AA3214" s="15">
        <f>Raw_Data!AA3214</f>
        <v>6.9450000000000003</v>
      </c>
      <c r="AB3214" s="15">
        <f>Raw_Data!AB3214</f>
        <v>37.5</v>
      </c>
      <c r="AC3214" s="19" t="str">
        <f>IF(Raw_Data!G3214="","Yes","No")</f>
        <v>No</v>
      </c>
      <c r="AD3214" s="19" t="str">
        <f>IF(Raw_Data!L3214="","Yes","No")</f>
        <v>No</v>
      </c>
      <c r="AE3214" s="19" t="str">
        <f>IF(Raw_Data!T3214="","Imputed",IF(Raw_Data!T3214&gt;INDEX(Cleaning_Reference!$F$6:$F$13,MATCH(D3214,Cleaning_Reference!$A$6:$A$13,0)),"Capped","Original"))</f>
        <v>Original</v>
      </c>
      <c r="AF3214" s="21">
        <f t="shared" si="50"/>
        <v>1.91</v>
      </c>
    </row>
    <row r="3215" spans="1:32" ht="15" customHeight="1" x14ac:dyDescent="0.3">
      <c r="A3215" s="20" t="str">
        <f>Raw_Data!A3215</f>
        <v>SF13214</v>
      </c>
      <c r="B3215" s="15" t="str">
        <f>Raw_Data!B3215</f>
        <v>Madhya Pradesh</v>
      </c>
      <c r="C3215" s="15" t="str">
        <f>Raw_Data!C3215</f>
        <v>Ludhiana</v>
      </c>
      <c r="D3215" s="15" t="str">
        <f>Raw_Data!D3215</f>
        <v>Pulses</v>
      </c>
      <c r="E3215" s="15" t="str">
        <f>Raw_Data!E3215</f>
        <v>Zaid</v>
      </c>
      <c r="F3215" s="15">
        <f>Raw_Data!F3215</f>
        <v>10.27</v>
      </c>
      <c r="G3215" s="18">
        <f>IF(Raw_Data!G3215="",ROUND(AVERAGEIFS(Raw_Data!$G$2:$G$4001,Raw_Data!$E$2:$E$4001,E3215),1),Raw_Data!G3215)</f>
        <v>149.69999999999999</v>
      </c>
      <c r="H3215" s="15">
        <f>Raw_Data!H3215</f>
        <v>36.200000000000003</v>
      </c>
      <c r="I3215" s="15">
        <f>Raw_Data!I3215</f>
        <v>47.9</v>
      </c>
      <c r="J3215" s="15">
        <f>Raw_Data!J3215</f>
        <v>7.4</v>
      </c>
      <c r="K3215" s="15">
        <f>Raw_Data!K3215</f>
        <v>6.64</v>
      </c>
      <c r="L3215" s="18">
        <f>IF(Raw_Data!L3215="",ROUND(AVERAGEIFS(Raw_Data!$L$2:$L$4001,Raw_Data!$E$2:$E$4001,E3215),1),Raw_Data!L3215)</f>
        <v>17</v>
      </c>
      <c r="M3215" s="15">
        <f>Raw_Data!M3215</f>
        <v>138.6</v>
      </c>
      <c r="N3215" s="15">
        <f>Raw_Data!N3215</f>
        <v>82.9</v>
      </c>
      <c r="O3215" s="15">
        <f>Raw_Data!O3215</f>
        <v>97</v>
      </c>
      <c r="P3215" s="15" t="str">
        <f>Raw_Data!P3215</f>
        <v>Rainfed</v>
      </c>
      <c r="Q3215" s="15">
        <f>Raw_Data!Q3215</f>
        <v>152.5</v>
      </c>
      <c r="R3215" s="15">
        <f>Raw_Data!R3215</f>
        <v>4.33</v>
      </c>
      <c r="S3215" s="15">
        <f>Raw_Data!S3215</f>
        <v>0.78</v>
      </c>
      <c r="T3215" s="18">
        <f>IF(Raw_Data!T3215="",ROUND(AVERAGEIFS(Raw_Data!$T$2:$T$4001,Raw_Data!$E$2:$E$4001,E3215,Raw_Data!$D$2:$D$4001,D3215),2),IF(Raw_Data!T3215&gt;INDEX(Cleaning_Reference!$F$6:$F$13,MATCH(D3215,Cleaning_Reference!$A$6:$A$13,0)),INDEX(Cleaning_Reference!$F$6:$F$13,MATCH(D3215,Cleaning_Reference!$A$6:$A$13,0)),Raw_Data!T3215))</f>
        <v>0.78</v>
      </c>
      <c r="U3215" s="15">
        <f>Raw_Data!U3215</f>
        <v>8.01</v>
      </c>
      <c r="V3215" s="15">
        <f>Raw_Data!V3215</f>
        <v>84469</v>
      </c>
      <c r="W3215" s="15">
        <f>Raw_Data!W3215</f>
        <v>426581</v>
      </c>
      <c r="X3215" s="15">
        <f>Raw_Data!X3215</f>
        <v>676597</v>
      </c>
      <c r="Y3215" s="15">
        <f>Raw_Data!Y3215</f>
        <v>250016</v>
      </c>
      <c r="Z3215" s="15">
        <f>Raw_Data!Z3215</f>
        <v>2100</v>
      </c>
      <c r="AA3215" s="15">
        <f>Raw_Data!AA3215</f>
        <v>3.8140000000000001</v>
      </c>
      <c r="AB3215" s="15">
        <f>Raw_Data!AB3215</f>
        <v>40.799999999999997</v>
      </c>
      <c r="AC3215" s="19" t="str">
        <f>IF(Raw_Data!G3215="","Yes","No")</f>
        <v>No</v>
      </c>
      <c r="AD3215" s="19" t="str">
        <f>IF(Raw_Data!L3215="","Yes","No")</f>
        <v>No</v>
      </c>
      <c r="AE3215" s="19" t="str">
        <f>IF(Raw_Data!T3215="","Imputed",IF(Raw_Data!T3215&gt;INDEX(Cleaning_Reference!$F$6:$F$13,MATCH(D3215,Cleaning_Reference!$A$6:$A$13,0)),"Capped","Original"))</f>
        <v>Original</v>
      </c>
      <c r="AF3215" s="21">
        <f t="shared" si="50"/>
        <v>8.01</v>
      </c>
    </row>
    <row r="3216" spans="1:32" ht="15" customHeight="1" x14ac:dyDescent="0.3">
      <c r="A3216" s="20" t="str">
        <f>Raw_Data!A3216</f>
        <v>SF13215</v>
      </c>
      <c r="B3216" s="15" t="str">
        <f>Raw_Data!B3216</f>
        <v>Madhya Pradesh</v>
      </c>
      <c r="C3216" s="15" t="str">
        <f>Raw_Data!C3216</f>
        <v>Rajkot</v>
      </c>
      <c r="D3216" s="15" t="str">
        <f>Raw_Data!D3216</f>
        <v>Maize</v>
      </c>
      <c r="E3216" s="15" t="str">
        <f>Raw_Data!E3216</f>
        <v>Rabi</v>
      </c>
      <c r="F3216" s="15">
        <f>Raw_Data!F3216</f>
        <v>11.86</v>
      </c>
      <c r="G3216" s="18">
        <f>IF(Raw_Data!G3216="",ROUND(AVERAGEIFS(Raw_Data!$G$2:$G$4001,Raw_Data!$E$2:$E$4001,E3216),1),Raw_Data!G3216)</f>
        <v>501.4</v>
      </c>
      <c r="H3216" s="15">
        <f>Raw_Data!H3216</f>
        <v>21.3</v>
      </c>
      <c r="I3216" s="15">
        <f>Raw_Data!I3216</f>
        <v>52.3</v>
      </c>
      <c r="J3216" s="15">
        <f>Raw_Data!J3216</f>
        <v>7.2</v>
      </c>
      <c r="K3216" s="15">
        <f>Raw_Data!K3216</f>
        <v>7.43</v>
      </c>
      <c r="L3216" s="18">
        <f>IF(Raw_Data!L3216="",ROUND(AVERAGEIFS(Raw_Data!$L$2:$L$4001,Raw_Data!$E$2:$E$4001,E3216),1),Raw_Data!L3216)</f>
        <v>23.2</v>
      </c>
      <c r="M3216" s="15">
        <f>Raw_Data!M3216</f>
        <v>114.6</v>
      </c>
      <c r="N3216" s="15">
        <f>Raw_Data!N3216</f>
        <v>61.7</v>
      </c>
      <c r="O3216" s="15">
        <f>Raw_Data!O3216</f>
        <v>149.9</v>
      </c>
      <c r="P3216" s="15" t="str">
        <f>Raw_Data!P3216</f>
        <v>Rainfed</v>
      </c>
      <c r="Q3216" s="15">
        <f>Raw_Data!Q3216</f>
        <v>162.9</v>
      </c>
      <c r="R3216" s="15">
        <f>Raw_Data!R3216</f>
        <v>5.19</v>
      </c>
      <c r="S3216" s="15">
        <f>Raw_Data!S3216</f>
        <v>0.71</v>
      </c>
      <c r="T3216" s="18">
        <f>IF(Raw_Data!T3216="",ROUND(AVERAGEIFS(Raw_Data!$T$2:$T$4001,Raw_Data!$E$2:$E$4001,E3216,Raw_Data!$D$2:$D$4001,D3216),2),IF(Raw_Data!T3216&gt;INDEX(Cleaning_Reference!$F$6:$F$13,MATCH(D3216,Cleaning_Reference!$A$6:$A$13,0)),INDEX(Cleaning_Reference!$F$6:$F$13,MATCH(D3216,Cleaning_Reference!$A$6:$A$13,0)),Raw_Data!T3216))</f>
        <v>1.73</v>
      </c>
      <c r="U3216" s="15">
        <f>Raw_Data!U3216</f>
        <v>20.52</v>
      </c>
      <c r="V3216" s="15">
        <f>Raw_Data!V3216</f>
        <v>18197</v>
      </c>
      <c r="W3216" s="15">
        <f>Raw_Data!W3216</f>
        <v>697875</v>
      </c>
      <c r="X3216" s="15">
        <f>Raw_Data!X3216</f>
        <v>373402</v>
      </c>
      <c r="Y3216" s="15">
        <f>Raw_Data!Y3216</f>
        <v>-324473</v>
      </c>
      <c r="Z3216" s="15">
        <f>Raw_Data!Z3216</f>
        <v>3444</v>
      </c>
      <c r="AA3216" s="15">
        <f>Raw_Data!AA3216</f>
        <v>5.9580000000000002</v>
      </c>
      <c r="AB3216" s="15">
        <f>Raw_Data!AB3216</f>
        <v>25.7</v>
      </c>
      <c r="AC3216" s="19" t="str">
        <f>IF(Raw_Data!G3216="","Yes","No")</f>
        <v>No</v>
      </c>
      <c r="AD3216" s="19" t="str">
        <f>IF(Raw_Data!L3216="","Yes","No")</f>
        <v>No</v>
      </c>
      <c r="AE3216" s="19" t="str">
        <f>IF(Raw_Data!T3216="","Imputed",IF(Raw_Data!T3216&gt;INDEX(Cleaning_Reference!$F$6:$F$13,MATCH(D3216,Cleaning_Reference!$A$6:$A$13,0)),"Capped","Original"))</f>
        <v>Original</v>
      </c>
      <c r="AF3216" s="21">
        <f t="shared" si="50"/>
        <v>20.52</v>
      </c>
    </row>
    <row r="3217" spans="1:32" ht="15" customHeight="1" x14ac:dyDescent="0.3">
      <c r="A3217" s="20" t="str">
        <f>Raw_Data!A3217</f>
        <v>SF13216</v>
      </c>
      <c r="B3217" s="15" t="str">
        <f>Raw_Data!B3217</f>
        <v>Maharashtra</v>
      </c>
      <c r="C3217" s="15" t="str">
        <f>Raw_Data!C3217</f>
        <v>Rajkot</v>
      </c>
      <c r="D3217" s="15" t="str">
        <f>Raw_Data!D3217</f>
        <v>Chilli</v>
      </c>
      <c r="E3217" s="15" t="str">
        <f>Raw_Data!E3217</f>
        <v>Rabi</v>
      </c>
      <c r="F3217" s="15">
        <f>Raw_Data!F3217</f>
        <v>6.1</v>
      </c>
      <c r="G3217" s="18">
        <f>IF(Raw_Data!G3217="",ROUND(AVERAGEIFS(Raw_Data!$G$2:$G$4001,Raw_Data!$E$2:$E$4001,E3217),1),Raw_Data!G3217)</f>
        <v>287.5</v>
      </c>
      <c r="H3217" s="15">
        <f>Raw_Data!H3217</f>
        <v>23.8</v>
      </c>
      <c r="I3217" s="15">
        <f>Raw_Data!I3217</f>
        <v>75.8</v>
      </c>
      <c r="J3217" s="15">
        <f>Raw_Data!J3217</f>
        <v>7.8</v>
      </c>
      <c r="K3217" s="15">
        <f>Raw_Data!K3217</f>
        <v>6.3</v>
      </c>
      <c r="L3217" s="18">
        <f>IF(Raw_Data!L3217="",ROUND(AVERAGEIFS(Raw_Data!$L$2:$L$4001,Raw_Data!$E$2:$E$4001,E3217),1),Raw_Data!L3217)</f>
        <v>14.9</v>
      </c>
      <c r="M3217" s="15">
        <f>Raw_Data!M3217</f>
        <v>102.7</v>
      </c>
      <c r="N3217" s="15">
        <f>Raw_Data!N3217</f>
        <v>19.600000000000001</v>
      </c>
      <c r="O3217" s="15">
        <f>Raw_Data!O3217</f>
        <v>88.1</v>
      </c>
      <c r="P3217" s="15" t="str">
        <f>Raw_Data!P3217</f>
        <v>Drip</v>
      </c>
      <c r="Q3217" s="15">
        <f>Raw_Data!Q3217</f>
        <v>230.8</v>
      </c>
      <c r="R3217" s="15">
        <f>Raw_Data!R3217</f>
        <v>1.72</v>
      </c>
      <c r="S3217" s="15">
        <f>Raw_Data!S3217</f>
        <v>0.97</v>
      </c>
      <c r="T3217" s="18">
        <f>IF(Raw_Data!T3217="",ROUND(AVERAGEIFS(Raw_Data!$T$2:$T$4001,Raw_Data!$E$2:$E$4001,E3217,Raw_Data!$D$2:$D$4001,D3217),2),IF(Raw_Data!T3217&gt;INDEX(Cleaning_Reference!$F$6:$F$13,MATCH(D3217,Cleaning_Reference!$A$6:$A$13,0)),INDEX(Cleaning_Reference!$F$6:$F$13,MATCH(D3217,Cleaning_Reference!$A$6:$A$13,0)),Raw_Data!T3217))</f>
        <v>1.68</v>
      </c>
      <c r="U3217" s="15">
        <f>Raw_Data!U3217</f>
        <v>10.25</v>
      </c>
      <c r="V3217" s="15">
        <f>Raw_Data!V3217</f>
        <v>99743</v>
      </c>
      <c r="W3217" s="15">
        <f>Raw_Data!W3217</f>
        <v>409318</v>
      </c>
      <c r="X3217" s="15">
        <f>Raw_Data!X3217</f>
        <v>1022366</v>
      </c>
      <c r="Y3217" s="15">
        <f>Raw_Data!Y3217</f>
        <v>613048</v>
      </c>
      <c r="Z3217" s="15">
        <f>Raw_Data!Z3217</f>
        <v>3495</v>
      </c>
      <c r="AA3217" s="15">
        <f>Raw_Data!AA3217</f>
        <v>2.9329999999999998</v>
      </c>
      <c r="AB3217" s="15">
        <f>Raw_Data!AB3217</f>
        <v>55.2</v>
      </c>
      <c r="AC3217" s="19" t="str">
        <f>IF(Raw_Data!G3217="","Yes","No")</f>
        <v>No</v>
      </c>
      <c r="AD3217" s="19" t="str">
        <f>IF(Raw_Data!L3217="","Yes","No")</f>
        <v>No</v>
      </c>
      <c r="AE3217" s="19" t="str">
        <f>IF(Raw_Data!T3217="","Imputed",IF(Raw_Data!T3217&gt;INDEX(Cleaning_Reference!$F$6:$F$13,MATCH(D3217,Cleaning_Reference!$A$6:$A$13,0)),"Capped","Original"))</f>
        <v>Original</v>
      </c>
      <c r="AF3217" s="21">
        <f t="shared" si="50"/>
        <v>10.25</v>
      </c>
    </row>
    <row r="3218" spans="1:32" ht="15" customHeight="1" x14ac:dyDescent="0.3">
      <c r="A3218" s="20" t="str">
        <f>Raw_Data!A3218</f>
        <v>SF13217</v>
      </c>
      <c r="B3218" s="15" t="str">
        <f>Raw_Data!B3218</f>
        <v>Punjab</v>
      </c>
      <c r="C3218" s="15" t="str">
        <f>Raw_Data!C3218</f>
        <v>Ludhiana</v>
      </c>
      <c r="D3218" s="15" t="str">
        <f>Raw_Data!D3218</f>
        <v>Sugarcane</v>
      </c>
      <c r="E3218" s="15" t="str">
        <f>Raw_Data!E3218</f>
        <v>Rabi</v>
      </c>
      <c r="F3218" s="15">
        <f>Raw_Data!F3218</f>
        <v>7.56</v>
      </c>
      <c r="G3218" s="18">
        <f>IF(Raw_Data!G3218="",ROUND(AVERAGEIFS(Raw_Data!$G$2:$G$4001,Raw_Data!$E$2:$E$4001,E3218),1),Raw_Data!G3218)</f>
        <v>451.4</v>
      </c>
      <c r="H3218" s="15">
        <f>Raw_Data!H3218</f>
        <v>26.7</v>
      </c>
      <c r="I3218" s="15">
        <f>Raw_Data!I3218</f>
        <v>61.7</v>
      </c>
      <c r="J3218" s="15">
        <f>Raw_Data!J3218</f>
        <v>8.1</v>
      </c>
      <c r="K3218" s="15">
        <f>Raw_Data!K3218</f>
        <v>6.26</v>
      </c>
      <c r="L3218" s="18">
        <f>IF(Raw_Data!L3218="",ROUND(AVERAGEIFS(Raw_Data!$L$2:$L$4001,Raw_Data!$E$2:$E$4001,E3218),1),Raw_Data!L3218)</f>
        <v>26.5</v>
      </c>
      <c r="M3218" s="15">
        <f>Raw_Data!M3218</f>
        <v>176.2</v>
      </c>
      <c r="N3218" s="15">
        <f>Raw_Data!N3218</f>
        <v>39.4</v>
      </c>
      <c r="O3218" s="15">
        <f>Raw_Data!O3218</f>
        <v>30</v>
      </c>
      <c r="P3218" s="15" t="str">
        <f>Raw_Data!P3218</f>
        <v>Drip</v>
      </c>
      <c r="Q3218" s="15">
        <f>Raw_Data!Q3218</f>
        <v>174.7</v>
      </c>
      <c r="R3218" s="15">
        <f>Raw_Data!R3218</f>
        <v>5.34</v>
      </c>
      <c r="S3218" s="15">
        <f>Raw_Data!S3218</f>
        <v>0.71</v>
      </c>
      <c r="T3218" s="18">
        <f>IF(Raw_Data!T3218="",ROUND(AVERAGEIFS(Raw_Data!$T$2:$T$4001,Raw_Data!$E$2:$E$4001,E3218,Raw_Data!$D$2:$D$4001,D3218),2),IF(Raw_Data!T3218&gt;INDEX(Cleaning_Reference!$F$6:$F$13,MATCH(D3218,Cleaning_Reference!$A$6:$A$13,0)),INDEX(Cleaning_Reference!$F$6:$F$13,MATCH(D3218,Cleaning_Reference!$A$6:$A$13,0)),Raw_Data!T3218))</f>
        <v>63.84</v>
      </c>
      <c r="U3218" s="15">
        <f>Raw_Data!U3218</f>
        <v>482.63</v>
      </c>
      <c r="V3218" s="15">
        <f>Raw_Data!V3218</f>
        <v>2852</v>
      </c>
      <c r="W3218" s="15">
        <f>Raw_Data!W3218</f>
        <v>482785</v>
      </c>
      <c r="X3218" s="15">
        <f>Raw_Data!X3218</f>
        <v>1376461</v>
      </c>
      <c r="Y3218" s="15">
        <f>Raw_Data!Y3218</f>
        <v>893676</v>
      </c>
      <c r="Z3218" s="15">
        <f>Raw_Data!Z3218</f>
        <v>10890</v>
      </c>
      <c r="AA3218" s="15">
        <f>Raw_Data!AA3218</f>
        <v>44.319000000000003</v>
      </c>
      <c r="AB3218" s="15">
        <f>Raw_Data!AB3218</f>
        <v>51.4</v>
      </c>
      <c r="AC3218" s="19" t="str">
        <f>IF(Raw_Data!G3218="","Yes","No")</f>
        <v>No</v>
      </c>
      <c r="AD3218" s="19" t="str">
        <f>IF(Raw_Data!L3218="","Yes","No")</f>
        <v>No</v>
      </c>
      <c r="AE3218" s="19" t="str">
        <f>IF(Raw_Data!T3218="","Imputed",IF(Raw_Data!T3218&gt;INDEX(Cleaning_Reference!$F$6:$F$13,MATCH(D3218,Cleaning_Reference!$A$6:$A$13,0)),"Capped","Original"))</f>
        <v>Original</v>
      </c>
      <c r="AF3218" s="21">
        <f t="shared" si="50"/>
        <v>482.63</v>
      </c>
    </row>
    <row r="3219" spans="1:32" ht="15" customHeight="1" x14ac:dyDescent="0.3">
      <c r="A3219" s="20" t="str">
        <f>Raw_Data!A3219</f>
        <v>SF13218</v>
      </c>
      <c r="B3219" s="15" t="str">
        <f>Raw_Data!B3219</f>
        <v>Tamil Nadu</v>
      </c>
      <c r="C3219" s="15" t="str">
        <f>Raw_Data!C3219</f>
        <v>Indore</v>
      </c>
      <c r="D3219" s="15" t="str">
        <f>Raw_Data!D3219</f>
        <v>Maize</v>
      </c>
      <c r="E3219" s="15" t="str">
        <f>Raw_Data!E3219</f>
        <v>Rabi</v>
      </c>
      <c r="F3219" s="15">
        <f>Raw_Data!F3219</f>
        <v>11.84</v>
      </c>
      <c r="G3219" s="18">
        <f>IF(Raw_Data!G3219="",ROUND(AVERAGEIFS(Raw_Data!$G$2:$G$4001,Raw_Data!$E$2:$E$4001,E3219),1),Raw_Data!G3219)</f>
        <v>265.7</v>
      </c>
      <c r="H3219" s="15">
        <f>Raw_Data!H3219</f>
        <v>23.5</v>
      </c>
      <c r="I3219" s="15">
        <f>Raw_Data!I3219</f>
        <v>52.8</v>
      </c>
      <c r="J3219" s="15">
        <f>Raw_Data!J3219</f>
        <v>9</v>
      </c>
      <c r="K3219" s="15">
        <f>Raw_Data!K3219</f>
        <v>6.57</v>
      </c>
      <c r="L3219" s="18">
        <f>IF(Raw_Data!L3219="",ROUND(AVERAGEIFS(Raw_Data!$L$2:$L$4001,Raw_Data!$E$2:$E$4001,E3219),1),Raw_Data!L3219)</f>
        <v>20.6</v>
      </c>
      <c r="M3219" s="15">
        <f>Raw_Data!M3219</f>
        <v>102.6</v>
      </c>
      <c r="N3219" s="15">
        <f>Raw_Data!N3219</f>
        <v>42.7</v>
      </c>
      <c r="O3219" s="15">
        <f>Raw_Data!O3219</f>
        <v>65.5</v>
      </c>
      <c r="P3219" s="15" t="str">
        <f>Raw_Data!P3219</f>
        <v>Drip</v>
      </c>
      <c r="Q3219" s="15">
        <f>Raw_Data!Q3219</f>
        <v>121.8</v>
      </c>
      <c r="R3219" s="15">
        <f>Raw_Data!R3219</f>
        <v>10.31</v>
      </c>
      <c r="S3219" s="15">
        <f>Raw_Data!S3219</f>
        <v>0.79</v>
      </c>
      <c r="T3219" s="18">
        <f>IF(Raw_Data!T3219="",ROUND(AVERAGEIFS(Raw_Data!$T$2:$T$4001,Raw_Data!$E$2:$E$4001,E3219,Raw_Data!$D$2:$D$4001,D3219),2),IF(Raw_Data!T3219&gt;INDEX(Cleaning_Reference!$F$6:$F$13,MATCH(D3219,Cleaning_Reference!$A$6:$A$13,0)),INDEX(Cleaning_Reference!$F$6:$F$13,MATCH(D3219,Cleaning_Reference!$A$6:$A$13,0)),Raw_Data!T3219))</f>
        <v>2.93</v>
      </c>
      <c r="U3219" s="15">
        <f>Raw_Data!U3219</f>
        <v>34.69</v>
      </c>
      <c r="V3219" s="15">
        <f>Raw_Data!V3219</f>
        <v>20452</v>
      </c>
      <c r="W3219" s="15">
        <f>Raw_Data!W3219</f>
        <v>750587</v>
      </c>
      <c r="X3219" s="15">
        <f>Raw_Data!X3219</f>
        <v>709480</v>
      </c>
      <c r="Y3219" s="15">
        <f>Raw_Data!Y3219</f>
        <v>-41107</v>
      </c>
      <c r="Z3219" s="15">
        <f>Raw_Data!Z3219</f>
        <v>6745</v>
      </c>
      <c r="AA3219" s="15">
        <f>Raw_Data!AA3219</f>
        <v>5.1429999999999998</v>
      </c>
      <c r="AB3219" s="15">
        <f>Raw_Data!AB3219</f>
        <v>20.8</v>
      </c>
      <c r="AC3219" s="19" t="str">
        <f>IF(Raw_Data!G3219="","Yes","No")</f>
        <v>No</v>
      </c>
      <c r="AD3219" s="19" t="str">
        <f>IF(Raw_Data!L3219="","Yes","No")</f>
        <v>No</v>
      </c>
      <c r="AE3219" s="19" t="str">
        <f>IF(Raw_Data!T3219="","Imputed",IF(Raw_Data!T3219&gt;INDEX(Cleaning_Reference!$F$6:$F$13,MATCH(D3219,Cleaning_Reference!$A$6:$A$13,0)),"Capped","Original"))</f>
        <v>Original</v>
      </c>
      <c r="AF3219" s="21">
        <f t="shared" si="50"/>
        <v>34.69</v>
      </c>
    </row>
    <row r="3220" spans="1:32" ht="15" customHeight="1" x14ac:dyDescent="0.3">
      <c r="A3220" s="20" t="str">
        <f>Raw_Data!A3220</f>
        <v>SF13219</v>
      </c>
      <c r="B3220" s="15" t="str">
        <f>Raw_Data!B3220</f>
        <v>Tamil Nadu</v>
      </c>
      <c r="C3220" s="15" t="str">
        <f>Raw_Data!C3220</f>
        <v>Ludhiana</v>
      </c>
      <c r="D3220" s="15" t="str">
        <f>Raw_Data!D3220</f>
        <v>Cotton</v>
      </c>
      <c r="E3220" s="15" t="str">
        <f>Raw_Data!E3220</f>
        <v>Zaid</v>
      </c>
      <c r="F3220" s="15">
        <f>Raw_Data!F3220</f>
        <v>7.59</v>
      </c>
      <c r="G3220" s="18">
        <f>IF(Raw_Data!G3220="",ROUND(AVERAGEIFS(Raw_Data!$G$2:$G$4001,Raw_Data!$E$2:$E$4001,E3220),1),Raw_Data!G3220)</f>
        <v>299.39999999999998</v>
      </c>
      <c r="H3220" s="15">
        <f>Raw_Data!H3220</f>
        <v>30.3</v>
      </c>
      <c r="I3220" s="15">
        <f>Raw_Data!I3220</f>
        <v>52</v>
      </c>
      <c r="J3220" s="15">
        <f>Raw_Data!J3220</f>
        <v>7.6</v>
      </c>
      <c r="K3220" s="15">
        <f>Raw_Data!K3220</f>
        <v>7.43</v>
      </c>
      <c r="L3220" s="18">
        <f>IF(Raw_Data!L3220="",ROUND(AVERAGEIFS(Raw_Data!$L$2:$L$4001,Raw_Data!$E$2:$E$4001,E3220),1),Raw_Data!L3220)</f>
        <v>8</v>
      </c>
      <c r="M3220" s="15">
        <f>Raw_Data!M3220</f>
        <v>112.2</v>
      </c>
      <c r="N3220" s="15">
        <f>Raw_Data!N3220</f>
        <v>50.4</v>
      </c>
      <c r="O3220" s="15">
        <f>Raw_Data!O3220</f>
        <v>116.9</v>
      </c>
      <c r="P3220" s="15" t="str">
        <f>Raw_Data!P3220</f>
        <v>Flood</v>
      </c>
      <c r="Q3220" s="15">
        <f>Raw_Data!Q3220</f>
        <v>187</v>
      </c>
      <c r="R3220" s="15">
        <f>Raw_Data!R3220</f>
        <v>5.19</v>
      </c>
      <c r="S3220" s="15">
        <f>Raw_Data!S3220</f>
        <v>0.68</v>
      </c>
      <c r="T3220" s="18">
        <f>IF(Raw_Data!T3220="",ROUND(AVERAGEIFS(Raw_Data!$T$2:$T$4001,Raw_Data!$E$2:$E$4001,E3220,Raw_Data!$D$2:$D$4001,D3220),2),IF(Raw_Data!T3220&gt;INDEX(Cleaning_Reference!$F$6:$F$13,MATCH(D3220,Cleaning_Reference!$A$6:$A$13,0)),INDEX(Cleaning_Reference!$F$6:$F$13,MATCH(D3220,Cleaning_Reference!$A$6:$A$13,0)),Raw_Data!T3220))</f>
        <v>0.59</v>
      </c>
      <c r="U3220" s="15">
        <f>Raw_Data!U3220</f>
        <v>4.4800000000000004</v>
      </c>
      <c r="V3220" s="15">
        <f>Raw_Data!V3220</f>
        <v>58491</v>
      </c>
      <c r="W3220" s="15">
        <f>Raw_Data!W3220</f>
        <v>614444</v>
      </c>
      <c r="X3220" s="15">
        <f>Raw_Data!X3220</f>
        <v>262040</v>
      </c>
      <c r="Y3220" s="15">
        <f>Raw_Data!Y3220</f>
        <v>-352404</v>
      </c>
      <c r="Z3220" s="15">
        <f>Raw_Data!Z3220</f>
        <v>6616</v>
      </c>
      <c r="AA3220" s="15">
        <f>Raw_Data!AA3220</f>
        <v>0.67700000000000005</v>
      </c>
      <c r="AB3220" s="15">
        <f>Raw_Data!AB3220</f>
        <v>45.9</v>
      </c>
      <c r="AC3220" s="19" t="str">
        <f>IF(Raw_Data!G3220="","Yes","No")</f>
        <v>Yes</v>
      </c>
      <c r="AD3220" s="19" t="str">
        <f>IF(Raw_Data!L3220="","Yes","No")</f>
        <v>No</v>
      </c>
      <c r="AE3220" s="19" t="str">
        <f>IF(Raw_Data!T3220="","Imputed",IF(Raw_Data!T3220&gt;INDEX(Cleaning_Reference!$F$6:$F$13,MATCH(D3220,Cleaning_Reference!$A$6:$A$13,0)),"Capped","Original"))</f>
        <v>Original</v>
      </c>
      <c r="AF3220" s="21">
        <f t="shared" si="50"/>
        <v>4.4800000000000004</v>
      </c>
    </row>
    <row r="3221" spans="1:32" ht="15" customHeight="1" x14ac:dyDescent="0.3">
      <c r="A3221" s="20" t="str">
        <f>Raw_Data!A3221</f>
        <v>SF13220</v>
      </c>
      <c r="B3221" s="15" t="str">
        <f>Raw_Data!B3221</f>
        <v>Tamil Nadu</v>
      </c>
      <c r="C3221" s="15" t="str">
        <f>Raw_Data!C3221</f>
        <v>Guntur</v>
      </c>
      <c r="D3221" s="15" t="str">
        <f>Raw_Data!D3221</f>
        <v>Groundnut</v>
      </c>
      <c r="E3221" s="15" t="str">
        <f>Raw_Data!E3221</f>
        <v>Kharif</v>
      </c>
      <c r="F3221" s="15">
        <f>Raw_Data!F3221</f>
        <v>10.06</v>
      </c>
      <c r="G3221" s="18">
        <f>IF(Raw_Data!G3221="",ROUND(AVERAGEIFS(Raw_Data!$G$2:$G$4001,Raw_Data!$E$2:$E$4001,E3221),1),Raw_Data!G3221)</f>
        <v>1093.7</v>
      </c>
      <c r="H3221" s="15">
        <f>Raw_Data!H3221</f>
        <v>29.5</v>
      </c>
      <c r="I3221" s="15">
        <f>Raw_Data!I3221</f>
        <v>67.5</v>
      </c>
      <c r="J3221" s="15">
        <f>Raw_Data!J3221</f>
        <v>6.9</v>
      </c>
      <c r="K3221" s="15">
        <f>Raw_Data!K3221</f>
        <v>6.94</v>
      </c>
      <c r="L3221" s="18">
        <f>IF(Raw_Data!L3221="",ROUND(AVERAGEIFS(Raw_Data!$L$2:$L$4001,Raw_Data!$E$2:$E$4001,E3221),1),Raw_Data!L3221)</f>
        <v>29</v>
      </c>
      <c r="M3221" s="15">
        <f>Raw_Data!M3221</f>
        <v>57.5</v>
      </c>
      <c r="N3221" s="15">
        <f>Raw_Data!N3221</f>
        <v>64.900000000000006</v>
      </c>
      <c r="O3221" s="15">
        <f>Raw_Data!O3221</f>
        <v>108.8</v>
      </c>
      <c r="P3221" s="15" t="str">
        <f>Raw_Data!P3221</f>
        <v>Flood</v>
      </c>
      <c r="Q3221" s="15">
        <f>Raw_Data!Q3221</f>
        <v>115.5</v>
      </c>
      <c r="R3221" s="15">
        <f>Raw_Data!R3221</f>
        <v>5.94</v>
      </c>
      <c r="S3221" s="15">
        <f>Raw_Data!S3221</f>
        <v>0.91</v>
      </c>
      <c r="T3221" s="18">
        <f>IF(Raw_Data!T3221="",ROUND(AVERAGEIFS(Raw_Data!$T$2:$T$4001,Raw_Data!$E$2:$E$4001,E3221,Raw_Data!$D$2:$D$4001,D3221),2),IF(Raw_Data!T3221&gt;INDEX(Cleaning_Reference!$F$6:$F$13,MATCH(D3221,Cleaning_Reference!$A$6:$A$13,0)),INDEX(Cleaning_Reference!$F$6:$F$13,MATCH(D3221,Cleaning_Reference!$A$6:$A$13,0)),Raw_Data!T3221))</f>
        <v>1.54</v>
      </c>
      <c r="U3221" s="15">
        <f>Raw_Data!U3221</f>
        <v>15.49</v>
      </c>
      <c r="V3221" s="15">
        <f>Raw_Data!V3221</f>
        <v>57757</v>
      </c>
      <c r="W3221" s="15">
        <f>Raw_Data!W3221</f>
        <v>536390</v>
      </c>
      <c r="X3221" s="15">
        <f>Raw_Data!X3221</f>
        <v>894656</v>
      </c>
      <c r="Y3221" s="15">
        <f>Raw_Data!Y3221</f>
        <v>358266</v>
      </c>
      <c r="Z3221" s="15">
        <f>Raw_Data!Z3221</f>
        <v>5595</v>
      </c>
      <c r="AA3221" s="15">
        <f>Raw_Data!AA3221</f>
        <v>2.7690000000000001</v>
      </c>
      <c r="AB3221" s="15">
        <f>Raw_Data!AB3221</f>
        <v>61.6</v>
      </c>
      <c r="AC3221" s="19" t="str">
        <f>IF(Raw_Data!G3221="","Yes","No")</f>
        <v>No</v>
      </c>
      <c r="AD3221" s="19" t="str">
        <f>IF(Raw_Data!L3221="","Yes","No")</f>
        <v>No</v>
      </c>
      <c r="AE3221" s="19" t="str">
        <f>IF(Raw_Data!T3221="","Imputed",IF(Raw_Data!T3221&gt;INDEX(Cleaning_Reference!$F$6:$F$13,MATCH(D3221,Cleaning_Reference!$A$6:$A$13,0)),"Capped","Original"))</f>
        <v>Original</v>
      </c>
      <c r="AF3221" s="21">
        <f t="shared" si="50"/>
        <v>15.49</v>
      </c>
    </row>
    <row r="3222" spans="1:32" ht="15" customHeight="1" x14ac:dyDescent="0.3">
      <c r="A3222" s="20" t="str">
        <f>Raw_Data!A3222</f>
        <v>SF13221</v>
      </c>
      <c r="B3222" s="15" t="str">
        <f>Raw_Data!B3222</f>
        <v>Madhya Pradesh</v>
      </c>
      <c r="C3222" s="15" t="str">
        <f>Raw_Data!C3222</f>
        <v>Indore</v>
      </c>
      <c r="D3222" s="15" t="str">
        <f>Raw_Data!D3222</f>
        <v>Rice</v>
      </c>
      <c r="E3222" s="15" t="str">
        <f>Raw_Data!E3222</f>
        <v>Rabi</v>
      </c>
      <c r="F3222" s="15">
        <f>Raw_Data!F3222</f>
        <v>3.15</v>
      </c>
      <c r="G3222" s="18">
        <f>IF(Raw_Data!G3222="",ROUND(AVERAGEIFS(Raw_Data!$G$2:$G$4001,Raw_Data!$E$2:$E$4001,E3222),1),Raw_Data!G3222)</f>
        <v>765.6</v>
      </c>
      <c r="H3222" s="15">
        <f>Raw_Data!H3222</f>
        <v>26.1</v>
      </c>
      <c r="I3222" s="15">
        <f>Raw_Data!I3222</f>
        <v>49.6</v>
      </c>
      <c r="J3222" s="15">
        <f>Raw_Data!J3222</f>
        <v>8.1999999999999993</v>
      </c>
      <c r="K3222" s="15">
        <f>Raw_Data!K3222</f>
        <v>6.48</v>
      </c>
      <c r="L3222" s="18">
        <f>IF(Raw_Data!L3222="",ROUND(AVERAGEIFS(Raw_Data!$L$2:$L$4001,Raw_Data!$E$2:$E$4001,E3222),1),Raw_Data!L3222)</f>
        <v>17.7</v>
      </c>
      <c r="M3222" s="15">
        <f>Raw_Data!M3222</f>
        <v>122.5</v>
      </c>
      <c r="N3222" s="15">
        <f>Raw_Data!N3222</f>
        <v>70.2</v>
      </c>
      <c r="O3222" s="15">
        <f>Raw_Data!O3222</f>
        <v>147.9</v>
      </c>
      <c r="P3222" s="15" t="str">
        <f>Raw_Data!P3222</f>
        <v>Sprinkler</v>
      </c>
      <c r="Q3222" s="15">
        <f>Raw_Data!Q3222</f>
        <v>173.2</v>
      </c>
      <c r="R3222" s="15">
        <f>Raw_Data!R3222</f>
        <v>2.4900000000000002</v>
      </c>
      <c r="S3222" s="15">
        <f>Raw_Data!S3222</f>
        <v>0.97</v>
      </c>
      <c r="T3222" s="18">
        <f>IF(Raw_Data!T3222="",ROUND(AVERAGEIFS(Raw_Data!$T$2:$T$4001,Raw_Data!$E$2:$E$4001,E3222,Raw_Data!$D$2:$D$4001,D3222),2),IF(Raw_Data!T3222&gt;INDEX(Cleaning_Reference!$F$6:$F$13,MATCH(D3222,Cleaning_Reference!$A$6:$A$13,0)),INDEX(Cleaning_Reference!$F$6:$F$13,MATCH(D3222,Cleaning_Reference!$A$6:$A$13,0)),Raw_Data!T3222))</f>
        <v>4.37</v>
      </c>
      <c r="U3222" s="15">
        <f>Raw_Data!U3222</f>
        <v>13.77</v>
      </c>
      <c r="V3222" s="15">
        <f>Raw_Data!V3222</f>
        <v>19898</v>
      </c>
      <c r="W3222" s="15">
        <f>Raw_Data!W3222</f>
        <v>176193</v>
      </c>
      <c r="X3222" s="15">
        <f>Raw_Data!X3222</f>
        <v>273995</v>
      </c>
      <c r="Y3222" s="15">
        <f>Raw_Data!Y3222</f>
        <v>97802</v>
      </c>
      <c r="Z3222" s="15">
        <f>Raw_Data!Z3222</f>
        <v>4574</v>
      </c>
      <c r="AA3222" s="15">
        <f>Raw_Data!AA3222</f>
        <v>3.01</v>
      </c>
      <c r="AB3222" s="15">
        <f>Raw_Data!AB3222</f>
        <v>46.4</v>
      </c>
      <c r="AC3222" s="19" t="str">
        <f>IF(Raw_Data!G3222="","Yes","No")</f>
        <v>No</v>
      </c>
      <c r="AD3222" s="19" t="str">
        <f>IF(Raw_Data!L3222="","Yes","No")</f>
        <v>No</v>
      </c>
      <c r="AE3222" s="19" t="str">
        <f>IF(Raw_Data!T3222="","Imputed",IF(Raw_Data!T3222&gt;INDEX(Cleaning_Reference!$F$6:$F$13,MATCH(D3222,Cleaning_Reference!$A$6:$A$13,0)),"Capped","Original"))</f>
        <v>Original</v>
      </c>
      <c r="AF3222" s="21">
        <f t="shared" si="50"/>
        <v>13.77</v>
      </c>
    </row>
    <row r="3223" spans="1:32" ht="15" customHeight="1" x14ac:dyDescent="0.3">
      <c r="A3223" s="20" t="str">
        <f>Raw_Data!A3223</f>
        <v>SF13222</v>
      </c>
      <c r="B3223" s="15" t="str">
        <f>Raw_Data!B3223</f>
        <v>Karnataka</v>
      </c>
      <c r="C3223" s="15" t="str">
        <f>Raw_Data!C3223</f>
        <v>Warangal</v>
      </c>
      <c r="D3223" s="15" t="str">
        <f>Raw_Data!D3223</f>
        <v>Maize</v>
      </c>
      <c r="E3223" s="15" t="str">
        <f>Raw_Data!E3223</f>
        <v>Rabi</v>
      </c>
      <c r="F3223" s="15">
        <f>Raw_Data!F3223</f>
        <v>0.95</v>
      </c>
      <c r="G3223" s="18">
        <f>IF(Raw_Data!G3223="",ROUND(AVERAGEIFS(Raw_Data!$G$2:$G$4001,Raw_Data!$E$2:$E$4001,E3223),1),Raw_Data!G3223)</f>
        <v>370.5</v>
      </c>
      <c r="H3223" s="15">
        <f>Raw_Data!H3223</f>
        <v>18</v>
      </c>
      <c r="I3223" s="15">
        <f>Raw_Data!I3223</f>
        <v>53.2</v>
      </c>
      <c r="J3223" s="15">
        <f>Raw_Data!J3223</f>
        <v>7.4</v>
      </c>
      <c r="K3223" s="15">
        <f>Raw_Data!K3223</f>
        <v>7.32</v>
      </c>
      <c r="L3223" s="18">
        <f>IF(Raw_Data!L3223="",ROUND(AVERAGEIFS(Raw_Data!$L$2:$L$4001,Raw_Data!$E$2:$E$4001,E3223),1),Raw_Data!L3223)</f>
        <v>23.2</v>
      </c>
      <c r="M3223" s="15">
        <f>Raw_Data!M3223</f>
        <v>98.5</v>
      </c>
      <c r="N3223" s="15">
        <f>Raw_Data!N3223</f>
        <v>75.400000000000006</v>
      </c>
      <c r="O3223" s="15">
        <f>Raw_Data!O3223</f>
        <v>114.8</v>
      </c>
      <c r="P3223" s="15" t="str">
        <f>Raw_Data!P3223</f>
        <v>Drip</v>
      </c>
      <c r="Q3223" s="15">
        <f>Raw_Data!Q3223</f>
        <v>205.4</v>
      </c>
      <c r="R3223" s="15">
        <f>Raw_Data!R3223</f>
        <v>8.4600000000000009</v>
      </c>
      <c r="S3223" s="15">
        <f>Raw_Data!S3223</f>
        <v>0.91</v>
      </c>
      <c r="T3223" s="18">
        <f>IF(Raw_Data!T3223="",ROUND(AVERAGEIFS(Raw_Data!$T$2:$T$4001,Raw_Data!$E$2:$E$4001,E3223,Raw_Data!$D$2:$D$4001,D3223),2),IF(Raw_Data!T3223&gt;INDEX(Cleaning_Reference!$F$6:$F$13,MATCH(D3223,Cleaning_Reference!$A$6:$A$13,0)),INDEX(Cleaning_Reference!$F$6:$F$13,MATCH(D3223,Cleaning_Reference!$A$6:$A$13,0)),Raw_Data!T3223))</f>
        <v>1.68</v>
      </c>
      <c r="U3223" s="15">
        <f>Raw_Data!U3223</f>
        <v>1.6</v>
      </c>
      <c r="V3223" s="15">
        <f>Raw_Data!V3223</f>
        <v>18421</v>
      </c>
      <c r="W3223" s="15">
        <f>Raw_Data!W3223</f>
        <v>63483</v>
      </c>
      <c r="X3223" s="15">
        <f>Raw_Data!X3223</f>
        <v>29474</v>
      </c>
      <c r="Y3223" s="15">
        <f>Raw_Data!Y3223</f>
        <v>-34009</v>
      </c>
      <c r="Z3223" s="15">
        <f>Raw_Data!Z3223</f>
        <v>436</v>
      </c>
      <c r="AA3223" s="15">
        <f>Raw_Data!AA3223</f>
        <v>3.67</v>
      </c>
      <c r="AB3223" s="15">
        <f>Raw_Data!AB3223</f>
        <v>28.9</v>
      </c>
      <c r="AC3223" s="19" t="str">
        <f>IF(Raw_Data!G3223="","Yes","No")</f>
        <v>No</v>
      </c>
      <c r="AD3223" s="19" t="str">
        <f>IF(Raw_Data!L3223="","Yes","No")</f>
        <v>No</v>
      </c>
      <c r="AE3223" s="19" t="str">
        <f>IF(Raw_Data!T3223="","Imputed",IF(Raw_Data!T3223&gt;INDEX(Cleaning_Reference!$F$6:$F$13,MATCH(D3223,Cleaning_Reference!$A$6:$A$13,0)),"Capped","Original"))</f>
        <v>Original</v>
      </c>
      <c r="AF3223" s="21">
        <f t="shared" si="50"/>
        <v>1.6</v>
      </c>
    </row>
    <row r="3224" spans="1:32" ht="15" customHeight="1" x14ac:dyDescent="0.3">
      <c r="A3224" s="20" t="str">
        <f>Raw_Data!A3224</f>
        <v>SF13223</v>
      </c>
      <c r="B3224" s="15" t="str">
        <f>Raw_Data!B3224</f>
        <v>Gujarat</v>
      </c>
      <c r="C3224" s="15" t="str">
        <f>Raw_Data!C3224</f>
        <v>Erode</v>
      </c>
      <c r="D3224" s="15" t="str">
        <f>Raw_Data!D3224</f>
        <v>Chilli</v>
      </c>
      <c r="E3224" s="15" t="str">
        <f>Raw_Data!E3224</f>
        <v>Kharif</v>
      </c>
      <c r="F3224" s="15">
        <f>Raw_Data!F3224</f>
        <v>12.72</v>
      </c>
      <c r="G3224" s="18">
        <f>IF(Raw_Data!G3224="",ROUND(AVERAGEIFS(Raw_Data!$G$2:$G$4001,Raw_Data!$E$2:$E$4001,E3224),1),Raw_Data!G3224)</f>
        <v>870.3</v>
      </c>
      <c r="H3224" s="15">
        <f>Raw_Data!H3224</f>
        <v>25.7</v>
      </c>
      <c r="I3224" s="15">
        <f>Raw_Data!I3224</f>
        <v>70.7</v>
      </c>
      <c r="J3224" s="15">
        <f>Raw_Data!J3224</f>
        <v>7.6</v>
      </c>
      <c r="K3224" s="15">
        <f>Raw_Data!K3224</f>
        <v>5.94</v>
      </c>
      <c r="L3224" s="18">
        <f>IF(Raw_Data!L3224="",ROUND(AVERAGEIFS(Raw_Data!$L$2:$L$4001,Raw_Data!$E$2:$E$4001,E3224),1),Raw_Data!L3224)</f>
        <v>25</v>
      </c>
      <c r="M3224" s="15">
        <f>Raw_Data!M3224</f>
        <v>138</v>
      </c>
      <c r="N3224" s="15">
        <f>Raw_Data!N3224</f>
        <v>31.7</v>
      </c>
      <c r="O3224" s="15">
        <f>Raw_Data!O3224</f>
        <v>100.6</v>
      </c>
      <c r="P3224" s="15" t="str">
        <f>Raw_Data!P3224</f>
        <v>Flood</v>
      </c>
      <c r="Q3224" s="15">
        <f>Raw_Data!Q3224</f>
        <v>174.1</v>
      </c>
      <c r="R3224" s="15">
        <f>Raw_Data!R3224</f>
        <v>4.67</v>
      </c>
      <c r="S3224" s="15">
        <f>Raw_Data!S3224</f>
        <v>0.98</v>
      </c>
      <c r="T3224" s="18">
        <f>IF(Raw_Data!T3224="",ROUND(AVERAGEIFS(Raw_Data!$T$2:$T$4001,Raw_Data!$E$2:$E$4001,E3224,Raw_Data!$D$2:$D$4001,D3224),2),IF(Raw_Data!T3224&gt;INDEX(Cleaning_Reference!$F$6:$F$13,MATCH(D3224,Cleaning_Reference!$A$6:$A$13,0)),INDEX(Cleaning_Reference!$F$6:$F$13,MATCH(D3224,Cleaning_Reference!$A$6:$A$13,0)),Raw_Data!T3224))</f>
        <v>1.18</v>
      </c>
      <c r="U3224" s="15">
        <f>Raw_Data!U3224</f>
        <v>15.01</v>
      </c>
      <c r="V3224" s="15">
        <f>Raw_Data!V3224</f>
        <v>107976</v>
      </c>
      <c r="W3224" s="15">
        <f>Raw_Data!W3224</f>
        <v>820814</v>
      </c>
      <c r="X3224" s="15">
        <f>Raw_Data!X3224</f>
        <v>1620720</v>
      </c>
      <c r="Y3224" s="15">
        <f>Raw_Data!Y3224</f>
        <v>799906</v>
      </c>
      <c r="Z3224" s="15">
        <f>Raw_Data!Z3224</f>
        <v>10977</v>
      </c>
      <c r="AA3224" s="15">
        <f>Raw_Data!AA3224</f>
        <v>1.367</v>
      </c>
      <c r="AB3224" s="15">
        <f>Raw_Data!AB3224</f>
        <v>52.1</v>
      </c>
      <c r="AC3224" s="19" t="str">
        <f>IF(Raw_Data!G3224="","Yes","No")</f>
        <v>No</v>
      </c>
      <c r="AD3224" s="19" t="str">
        <f>IF(Raw_Data!L3224="","Yes","No")</f>
        <v>No</v>
      </c>
      <c r="AE3224" s="19" t="str">
        <f>IF(Raw_Data!T3224="","Imputed",IF(Raw_Data!T3224&gt;INDEX(Cleaning_Reference!$F$6:$F$13,MATCH(D3224,Cleaning_Reference!$A$6:$A$13,0)),"Capped","Original"))</f>
        <v>Original</v>
      </c>
      <c r="AF3224" s="21">
        <f t="shared" si="50"/>
        <v>15.01</v>
      </c>
    </row>
    <row r="3225" spans="1:32" ht="15" customHeight="1" x14ac:dyDescent="0.3">
      <c r="A3225" s="20" t="str">
        <f>Raw_Data!A3225</f>
        <v>SF13224</v>
      </c>
      <c r="B3225" s="15" t="str">
        <f>Raw_Data!B3225</f>
        <v>Karnataka</v>
      </c>
      <c r="C3225" s="15" t="str">
        <f>Raw_Data!C3225</f>
        <v>Guntur</v>
      </c>
      <c r="D3225" s="15" t="str">
        <f>Raw_Data!D3225</f>
        <v>Maize</v>
      </c>
      <c r="E3225" s="15" t="str">
        <f>Raw_Data!E3225</f>
        <v>Kharif</v>
      </c>
      <c r="F3225" s="15">
        <f>Raw_Data!F3225</f>
        <v>11.03</v>
      </c>
      <c r="G3225" s="18">
        <f>IF(Raw_Data!G3225="",ROUND(AVERAGEIFS(Raw_Data!$G$2:$G$4001,Raw_Data!$E$2:$E$4001,E3225),1),Raw_Data!G3225)</f>
        <v>609.70000000000005</v>
      </c>
      <c r="H3225" s="15">
        <f>Raw_Data!H3225</f>
        <v>24</v>
      </c>
      <c r="I3225" s="15">
        <f>Raw_Data!I3225</f>
        <v>84.3</v>
      </c>
      <c r="J3225" s="15">
        <f>Raw_Data!J3225</f>
        <v>5.3</v>
      </c>
      <c r="K3225" s="15">
        <f>Raw_Data!K3225</f>
        <v>6.63</v>
      </c>
      <c r="L3225" s="18">
        <f>IF(Raw_Data!L3225="",ROUND(AVERAGEIFS(Raw_Data!$L$2:$L$4001,Raw_Data!$E$2:$E$4001,E3225),1),Raw_Data!L3225)</f>
        <v>39.5</v>
      </c>
      <c r="M3225" s="15">
        <f>Raw_Data!M3225</f>
        <v>105.4</v>
      </c>
      <c r="N3225" s="15">
        <f>Raw_Data!N3225</f>
        <v>82.7</v>
      </c>
      <c r="O3225" s="15">
        <f>Raw_Data!O3225</f>
        <v>99.5</v>
      </c>
      <c r="P3225" s="15" t="str">
        <f>Raw_Data!P3225</f>
        <v>Rainfed</v>
      </c>
      <c r="Q3225" s="15">
        <f>Raw_Data!Q3225</f>
        <v>244.4</v>
      </c>
      <c r="R3225" s="15">
        <f>Raw_Data!R3225</f>
        <v>7.44</v>
      </c>
      <c r="S3225" s="15">
        <f>Raw_Data!S3225</f>
        <v>0.72</v>
      </c>
      <c r="T3225" s="18">
        <f>IF(Raw_Data!T3225="",ROUND(AVERAGEIFS(Raw_Data!$T$2:$T$4001,Raw_Data!$E$2:$E$4001,E3225,Raw_Data!$D$2:$D$4001,D3225),2),IF(Raw_Data!T3225&gt;INDEX(Cleaning_Reference!$F$6:$F$13,MATCH(D3225,Cleaning_Reference!$A$6:$A$13,0)),INDEX(Cleaning_Reference!$F$6:$F$13,MATCH(D3225,Cleaning_Reference!$A$6:$A$13,0)),Raw_Data!T3225))</f>
        <v>3.95</v>
      </c>
      <c r="U3225" s="15">
        <f>Raw_Data!U3225</f>
        <v>43.57</v>
      </c>
      <c r="V3225" s="15">
        <f>Raw_Data!V3225</f>
        <v>20090</v>
      </c>
      <c r="W3225" s="15">
        <f>Raw_Data!W3225</f>
        <v>728195</v>
      </c>
      <c r="X3225" s="15">
        <f>Raw_Data!X3225</f>
        <v>875321</v>
      </c>
      <c r="Y3225" s="15">
        <f>Raw_Data!Y3225</f>
        <v>147126</v>
      </c>
      <c r="Z3225" s="15">
        <f>Raw_Data!Z3225</f>
        <v>3663</v>
      </c>
      <c r="AA3225" s="15">
        <f>Raw_Data!AA3225</f>
        <v>11.895</v>
      </c>
      <c r="AB3225" s="15">
        <f>Raw_Data!AB3225</f>
        <v>39.5</v>
      </c>
      <c r="AC3225" s="19" t="str">
        <f>IF(Raw_Data!G3225="","Yes","No")</f>
        <v>No</v>
      </c>
      <c r="AD3225" s="19" t="str">
        <f>IF(Raw_Data!L3225="","Yes","No")</f>
        <v>No</v>
      </c>
      <c r="AE3225" s="19" t="str">
        <f>IF(Raw_Data!T3225="","Imputed",IF(Raw_Data!T3225&gt;INDEX(Cleaning_Reference!$F$6:$F$13,MATCH(D3225,Cleaning_Reference!$A$6:$A$13,0)),"Capped","Original"))</f>
        <v>Original</v>
      </c>
      <c r="AF3225" s="21">
        <f t="shared" si="50"/>
        <v>43.57</v>
      </c>
    </row>
    <row r="3226" spans="1:32" ht="15" customHeight="1" x14ac:dyDescent="0.3">
      <c r="A3226" s="20" t="str">
        <f>Raw_Data!A3226</f>
        <v>SF13225</v>
      </c>
      <c r="B3226" s="15" t="str">
        <f>Raw_Data!B3226</f>
        <v>Madhya Pradesh</v>
      </c>
      <c r="C3226" s="15" t="str">
        <f>Raw_Data!C3226</f>
        <v>Warangal</v>
      </c>
      <c r="D3226" s="15" t="str">
        <f>Raw_Data!D3226</f>
        <v>Rice</v>
      </c>
      <c r="E3226" s="15" t="str">
        <f>Raw_Data!E3226</f>
        <v>Rabi</v>
      </c>
      <c r="F3226" s="15">
        <f>Raw_Data!F3226</f>
        <v>3.55</v>
      </c>
      <c r="G3226" s="18">
        <f>IF(Raw_Data!G3226="",ROUND(AVERAGEIFS(Raw_Data!$G$2:$G$4001,Raw_Data!$E$2:$E$4001,E3226),1),Raw_Data!G3226)</f>
        <v>457.1</v>
      </c>
      <c r="H3226" s="15">
        <f>Raw_Data!H3226</f>
        <v>20.2</v>
      </c>
      <c r="I3226" s="15">
        <f>Raw_Data!I3226</f>
        <v>58.4</v>
      </c>
      <c r="J3226" s="15">
        <f>Raw_Data!J3226</f>
        <v>6.5</v>
      </c>
      <c r="K3226" s="15">
        <f>Raw_Data!K3226</f>
        <v>7.17</v>
      </c>
      <c r="L3226" s="18">
        <f>IF(Raw_Data!L3226="",ROUND(AVERAGEIFS(Raw_Data!$L$2:$L$4001,Raw_Data!$E$2:$E$4001,E3226),1),Raw_Data!L3226)</f>
        <v>25.9</v>
      </c>
      <c r="M3226" s="15">
        <f>Raw_Data!M3226</f>
        <v>117.3</v>
      </c>
      <c r="N3226" s="15">
        <f>Raw_Data!N3226</f>
        <v>65.900000000000006</v>
      </c>
      <c r="O3226" s="15">
        <f>Raw_Data!O3226</f>
        <v>96.9</v>
      </c>
      <c r="P3226" s="15" t="str">
        <f>Raw_Data!P3226</f>
        <v>Flood</v>
      </c>
      <c r="Q3226" s="15">
        <f>Raw_Data!Q3226</f>
        <v>233.4</v>
      </c>
      <c r="R3226" s="15">
        <f>Raw_Data!R3226</f>
        <v>7.55</v>
      </c>
      <c r="S3226" s="15">
        <f>Raw_Data!S3226</f>
        <v>0.96</v>
      </c>
      <c r="T3226" s="18">
        <f>IF(Raw_Data!T3226="",ROUND(AVERAGEIFS(Raw_Data!$T$2:$T$4001,Raw_Data!$E$2:$E$4001,E3226,Raw_Data!$D$2:$D$4001,D3226),2),IF(Raw_Data!T3226&gt;INDEX(Cleaning_Reference!$F$6:$F$13,MATCH(D3226,Cleaning_Reference!$A$6:$A$13,0)),INDEX(Cleaning_Reference!$F$6:$F$13,MATCH(D3226,Cleaning_Reference!$A$6:$A$13,0)),Raw_Data!T3226))</f>
        <v>2.37</v>
      </c>
      <c r="U3226" s="15">
        <f>Raw_Data!U3226</f>
        <v>8.41</v>
      </c>
      <c r="V3226" s="15">
        <f>Raw_Data!V3226</f>
        <v>23274</v>
      </c>
      <c r="W3226" s="15">
        <f>Raw_Data!W3226</f>
        <v>241872</v>
      </c>
      <c r="X3226" s="15">
        <f>Raw_Data!X3226</f>
        <v>195734</v>
      </c>
      <c r="Y3226" s="15">
        <f>Raw_Data!Y3226</f>
        <v>-46138</v>
      </c>
      <c r="Z3226" s="15">
        <f>Raw_Data!Z3226</f>
        <v>7003</v>
      </c>
      <c r="AA3226" s="15">
        <f>Raw_Data!AA3226</f>
        <v>1.2010000000000001</v>
      </c>
      <c r="AB3226" s="15">
        <f>Raw_Data!AB3226</f>
        <v>25.8</v>
      </c>
      <c r="AC3226" s="19" t="str">
        <f>IF(Raw_Data!G3226="","Yes","No")</f>
        <v>No</v>
      </c>
      <c r="AD3226" s="19" t="str">
        <f>IF(Raw_Data!L3226="","Yes","No")</f>
        <v>No</v>
      </c>
      <c r="AE3226" s="19" t="str">
        <f>IF(Raw_Data!T3226="","Imputed",IF(Raw_Data!T3226&gt;INDEX(Cleaning_Reference!$F$6:$F$13,MATCH(D3226,Cleaning_Reference!$A$6:$A$13,0)),"Capped","Original"))</f>
        <v>Original</v>
      </c>
      <c r="AF3226" s="21">
        <f t="shared" si="50"/>
        <v>8.41</v>
      </c>
    </row>
    <row r="3227" spans="1:32" ht="15" customHeight="1" x14ac:dyDescent="0.3">
      <c r="A3227" s="20" t="str">
        <f>Raw_Data!A3227</f>
        <v>SF13226</v>
      </c>
      <c r="B3227" s="15" t="str">
        <f>Raw_Data!B3227</f>
        <v>Punjab</v>
      </c>
      <c r="C3227" s="15" t="str">
        <f>Raw_Data!C3227</f>
        <v>Indore</v>
      </c>
      <c r="D3227" s="15" t="str">
        <f>Raw_Data!D3227</f>
        <v>Rice</v>
      </c>
      <c r="E3227" s="15" t="str">
        <f>Raw_Data!E3227</f>
        <v>Zaid</v>
      </c>
      <c r="F3227" s="15">
        <f>Raw_Data!F3227</f>
        <v>12.02</v>
      </c>
      <c r="G3227" s="18">
        <f>IF(Raw_Data!G3227="",ROUND(AVERAGEIFS(Raw_Data!$G$2:$G$4001,Raw_Data!$E$2:$E$4001,E3227),1),Raw_Data!G3227)</f>
        <v>207.6</v>
      </c>
      <c r="H3227" s="15">
        <f>Raw_Data!H3227</f>
        <v>34.700000000000003</v>
      </c>
      <c r="I3227" s="15">
        <f>Raw_Data!I3227</f>
        <v>34.799999999999997</v>
      </c>
      <c r="J3227" s="15">
        <f>Raw_Data!J3227</f>
        <v>7</v>
      </c>
      <c r="K3227" s="15">
        <f>Raw_Data!K3227</f>
        <v>6.87</v>
      </c>
      <c r="L3227" s="18">
        <f>IF(Raw_Data!L3227="",ROUND(AVERAGEIFS(Raw_Data!$L$2:$L$4001,Raw_Data!$E$2:$E$4001,E3227),1),Raw_Data!L3227)</f>
        <v>15</v>
      </c>
      <c r="M3227" s="15">
        <f>Raw_Data!M3227</f>
        <v>129.9</v>
      </c>
      <c r="N3227" s="15">
        <f>Raw_Data!N3227</f>
        <v>49.2</v>
      </c>
      <c r="O3227" s="15">
        <f>Raw_Data!O3227</f>
        <v>125.8</v>
      </c>
      <c r="P3227" s="15" t="str">
        <f>Raw_Data!P3227</f>
        <v>Rainfed</v>
      </c>
      <c r="Q3227" s="15">
        <f>Raw_Data!Q3227</f>
        <v>120.8</v>
      </c>
      <c r="R3227" s="15">
        <f>Raw_Data!R3227</f>
        <v>1.19</v>
      </c>
      <c r="S3227" s="15">
        <f>Raw_Data!S3227</f>
        <v>0.67</v>
      </c>
      <c r="T3227" s="18">
        <f>IF(Raw_Data!T3227="",ROUND(AVERAGEIFS(Raw_Data!$T$2:$T$4001,Raw_Data!$E$2:$E$4001,E3227,Raw_Data!$D$2:$D$4001,D3227),2),IF(Raw_Data!T3227&gt;INDEX(Cleaning_Reference!$F$6:$F$13,MATCH(D3227,Cleaning_Reference!$A$6:$A$13,0)),INDEX(Cleaning_Reference!$F$6:$F$13,MATCH(D3227,Cleaning_Reference!$A$6:$A$13,0)),Raw_Data!T3227))</f>
        <v>1.79</v>
      </c>
      <c r="U3227" s="15">
        <f>Raw_Data!U3227</f>
        <v>21.52</v>
      </c>
      <c r="V3227" s="15">
        <f>Raw_Data!V3227</f>
        <v>23872</v>
      </c>
      <c r="W3227" s="15">
        <f>Raw_Data!W3227</f>
        <v>745133</v>
      </c>
      <c r="X3227" s="15">
        <f>Raw_Data!X3227</f>
        <v>513725</v>
      </c>
      <c r="Y3227" s="15">
        <f>Raw_Data!Y3227</f>
        <v>-231408</v>
      </c>
      <c r="Z3227" s="15">
        <f>Raw_Data!Z3227</f>
        <v>10342</v>
      </c>
      <c r="AA3227" s="15">
        <f>Raw_Data!AA3227</f>
        <v>2.081</v>
      </c>
      <c r="AB3227" s="15">
        <f>Raw_Data!AB3227</f>
        <v>39.700000000000003</v>
      </c>
      <c r="AC3227" s="19" t="str">
        <f>IF(Raw_Data!G3227="","Yes","No")</f>
        <v>No</v>
      </c>
      <c r="AD3227" s="19" t="str">
        <f>IF(Raw_Data!L3227="","Yes","No")</f>
        <v>No</v>
      </c>
      <c r="AE3227" s="19" t="str">
        <f>IF(Raw_Data!T3227="","Imputed",IF(Raw_Data!T3227&gt;INDEX(Cleaning_Reference!$F$6:$F$13,MATCH(D3227,Cleaning_Reference!$A$6:$A$13,0)),"Capped","Original"))</f>
        <v>Original</v>
      </c>
      <c r="AF3227" s="21">
        <f t="shared" si="50"/>
        <v>21.52</v>
      </c>
    </row>
    <row r="3228" spans="1:32" ht="15" customHeight="1" x14ac:dyDescent="0.3">
      <c r="A3228" s="20" t="str">
        <f>Raw_Data!A3228</f>
        <v>SF13227</v>
      </c>
      <c r="B3228" s="15" t="str">
        <f>Raw_Data!B3228</f>
        <v>Telangana</v>
      </c>
      <c r="C3228" s="15" t="str">
        <f>Raw_Data!C3228</f>
        <v>Indore</v>
      </c>
      <c r="D3228" s="15" t="str">
        <f>Raw_Data!D3228</f>
        <v>Rice</v>
      </c>
      <c r="E3228" s="15" t="str">
        <f>Raw_Data!E3228</f>
        <v>Rabi</v>
      </c>
      <c r="F3228" s="15">
        <f>Raw_Data!F3228</f>
        <v>1.32</v>
      </c>
      <c r="G3228" s="18">
        <f>IF(Raw_Data!G3228="",ROUND(AVERAGEIFS(Raw_Data!$G$2:$G$4001,Raw_Data!$E$2:$E$4001,E3228),1),Raw_Data!G3228)</f>
        <v>80</v>
      </c>
      <c r="H3228" s="15">
        <f>Raw_Data!H3228</f>
        <v>26.3</v>
      </c>
      <c r="I3228" s="15">
        <f>Raw_Data!I3228</f>
        <v>73.7</v>
      </c>
      <c r="J3228" s="15">
        <f>Raw_Data!J3228</f>
        <v>6.4</v>
      </c>
      <c r="K3228" s="15">
        <f>Raw_Data!K3228</f>
        <v>6.95</v>
      </c>
      <c r="L3228" s="18">
        <f>IF(Raw_Data!L3228="",ROUND(AVERAGEIFS(Raw_Data!$L$2:$L$4001,Raw_Data!$E$2:$E$4001,E3228),1),Raw_Data!L3228)</f>
        <v>24.3</v>
      </c>
      <c r="M3228" s="15">
        <f>Raw_Data!M3228</f>
        <v>97.6</v>
      </c>
      <c r="N3228" s="15">
        <f>Raw_Data!N3228</f>
        <v>43.4</v>
      </c>
      <c r="O3228" s="15">
        <f>Raw_Data!O3228</f>
        <v>135.19999999999999</v>
      </c>
      <c r="P3228" s="15" t="str">
        <f>Raw_Data!P3228</f>
        <v>Flood</v>
      </c>
      <c r="Q3228" s="15">
        <f>Raw_Data!Q3228</f>
        <v>161.9</v>
      </c>
      <c r="R3228" s="15">
        <f>Raw_Data!R3228</f>
        <v>6.3</v>
      </c>
      <c r="S3228" s="15">
        <f>Raw_Data!S3228</f>
        <v>0.79</v>
      </c>
      <c r="T3228" s="18">
        <f>IF(Raw_Data!T3228="",ROUND(AVERAGEIFS(Raw_Data!$T$2:$T$4001,Raw_Data!$E$2:$E$4001,E3228,Raw_Data!$D$2:$D$4001,D3228),2),IF(Raw_Data!T3228&gt;INDEX(Cleaning_Reference!$F$6:$F$13,MATCH(D3228,Cleaning_Reference!$A$6:$A$13,0)),INDEX(Cleaning_Reference!$F$6:$F$13,MATCH(D3228,Cleaning_Reference!$A$6:$A$13,0)),Raw_Data!T3228))</f>
        <v>2.3199999999999998</v>
      </c>
      <c r="U3228" s="15">
        <f>Raw_Data!U3228</f>
        <v>3.06</v>
      </c>
      <c r="V3228" s="15">
        <f>Raw_Data!V3228</f>
        <v>25018</v>
      </c>
      <c r="W3228" s="15">
        <f>Raw_Data!W3228</f>
        <v>76200</v>
      </c>
      <c r="X3228" s="15">
        <f>Raw_Data!X3228</f>
        <v>76555</v>
      </c>
      <c r="Y3228" s="15">
        <f>Raw_Data!Y3228</f>
        <v>355</v>
      </c>
      <c r="Z3228" s="15">
        <f>Raw_Data!Z3228</f>
        <v>2593</v>
      </c>
      <c r="AA3228" s="15">
        <f>Raw_Data!AA3228</f>
        <v>1.18</v>
      </c>
      <c r="AB3228" s="15">
        <f>Raw_Data!AB3228</f>
        <v>28.4</v>
      </c>
      <c r="AC3228" s="19" t="str">
        <f>IF(Raw_Data!G3228="","Yes","No")</f>
        <v>No</v>
      </c>
      <c r="AD3228" s="19" t="str">
        <f>IF(Raw_Data!L3228="","Yes","No")</f>
        <v>No</v>
      </c>
      <c r="AE3228" s="19" t="str">
        <f>IF(Raw_Data!T3228="","Imputed",IF(Raw_Data!T3228&gt;INDEX(Cleaning_Reference!$F$6:$F$13,MATCH(D3228,Cleaning_Reference!$A$6:$A$13,0)),"Capped","Original"))</f>
        <v>Original</v>
      </c>
      <c r="AF3228" s="21">
        <f t="shared" si="50"/>
        <v>3.06</v>
      </c>
    </row>
    <row r="3229" spans="1:32" ht="15" customHeight="1" x14ac:dyDescent="0.3">
      <c r="A3229" s="20" t="str">
        <f>Raw_Data!A3229</f>
        <v>SF13228</v>
      </c>
      <c r="B3229" s="15" t="str">
        <f>Raw_Data!B3229</f>
        <v>Maharashtra</v>
      </c>
      <c r="C3229" s="15" t="str">
        <f>Raw_Data!C3229</f>
        <v>Nalgonda</v>
      </c>
      <c r="D3229" s="15" t="str">
        <f>Raw_Data!D3229</f>
        <v>Cotton</v>
      </c>
      <c r="E3229" s="15" t="str">
        <f>Raw_Data!E3229</f>
        <v>Rabi</v>
      </c>
      <c r="F3229" s="15">
        <f>Raw_Data!F3229</f>
        <v>14.58</v>
      </c>
      <c r="G3229" s="18">
        <f>IF(Raw_Data!G3229="",ROUND(AVERAGEIFS(Raw_Data!$G$2:$G$4001,Raw_Data!$E$2:$E$4001,E3229),1),Raw_Data!G3229)</f>
        <v>639.9</v>
      </c>
      <c r="H3229" s="15">
        <f>Raw_Data!H3229</f>
        <v>31.1</v>
      </c>
      <c r="I3229" s="15">
        <f>Raw_Data!I3229</f>
        <v>60.5</v>
      </c>
      <c r="J3229" s="15">
        <f>Raw_Data!J3229</f>
        <v>9.1999999999999993</v>
      </c>
      <c r="K3229" s="15">
        <f>Raw_Data!K3229</f>
        <v>6.09</v>
      </c>
      <c r="L3229" s="18">
        <f>IF(Raw_Data!L3229="",ROUND(AVERAGEIFS(Raw_Data!$L$2:$L$4001,Raw_Data!$E$2:$E$4001,E3229),1),Raw_Data!L3229)</f>
        <v>22.7</v>
      </c>
      <c r="M3229" s="15">
        <f>Raw_Data!M3229</f>
        <v>148.30000000000001</v>
      </c>
      <c r="N3229" s="15">
        <f>Raw_Data!N3229</f>
        <v>63.9</v>
      </c>
      <c r="O3229" s="15">
        <f>Raw_Data!O3229</f>
        <v>65.3</v>
      </c>
      <c r="P3229" s="15" t="str">
        <f>Raw_Data!P3229</f>
        <v>Sprinkler</v>
      </c>
      <c r="Q3229" s="15">
        <f>Raw_Data!Q3229</f>
        <v>167.9</v>
      </c>
      <c r="R3229" s="15">
        <f>Raw_Data!R3229</f>
        <v>3.7</v>
      </c>
      <c r="S3229" s="15">
        <f>Raw_Data!S3229</f>
        <v>0.98</v>
      </c>
      <c r="T3229" s="18">
        <f>IF(Raw_Data!T3229="",ROUND(AVERAGEIFS(Raw_Data!$T$2:$T$4001,Raw_Data!$E$2:$E$4001,E3229,Raw_Data!$D$2:$D$4001,D3229),2),IF(Raw_Data!T3229&gt;INDEX(Cleaning_Reference!$F$6:$F$13,MATCH(D3229,Cleaning_Reference!$A$6:$A$13,0)),INDEX(Cleaning_Reference!$F$6:$F$13,MATCH(D3229,Cleaning_Reference!$A$6:$A$13,0)),Raw_Data!T3229))</f>
        <v>1.28</v>
      </c>
      <c r="U3229" s="15">
        <f>Raw_Data!U3229</f>
        <v>18.66</v>
      </c>
      <c r="V3229" s="15">
        <f>Raw_Data!V3229</f>
        <v>64081</v>
      </c>
      <c r="W3229" s="15">
        <f>Raw_Data!W3229</f>
        <v>1000120</v>
      </c>
      <c r="X3229" s="15">
        <f>Raw_Data!X3229</f>
        <v>1195751</v>
      </c>
      <c r="Y3229" s="15">
        <f>Raw_Data!Y3229</f>
        <v>195631</v>
      </c>
      <c r="Z3229" s="15">
        <f>Raw_Data!Z3229</f>
        <v>10784</v>
      </c>
      <c r="AA3229" s="15">
        <f>Raw_Data!AA3229</f>
        <v>1.73</v>
      </c>
      <c r="AB3229" s="15">
        <f>Raw_Data!AB3229</f>
        <v>52.5</v>
      </c>
      <c r="AC3229" s="19" t="str">
        <f>IF(Raw_Data!G3229="","Yes","No")</f>
        <v>No</v>
      </c>
      <c r="AD3229" s="19" t="str">
        <f>IF(Raw_Data!L3229="","Yes","No")</f>
        <v>No</v>
      </c>
      <c r="AE3229" s="19" t="str">
        <f>IF(Raw_Data!T3229="","Imputed",IF(Raw_Data!T3229&gt;INDEX(Cleaning_Reference!$F$6:$F$13,MATCH(D3229,Cleaning_Reference!$A$6:$A$13,0)),"Capped","Original"))</f>
        <v>Original</v>
      </c>
      <c r="AF3229" s="21">
        <f t="shared" si="50"/>
        <v>18.66</v>
      </c>
    </row>
    <row r="3230" spans="1:32" ht="15" customHeight="1" x14ac:dyDescent="0.3">
      <c r="A3230" s="20" t="str">
        <f>Raw_Data!A3230</f>
        <v>SF13229</v>
      </c>
      <c r="B3230" s="15" t="str">
        <f>Raw_Data!B3230</f>
        <v>Karnataka</v>
      </c>
      <c r="C3230" s="15" t="str">
        <f>Raw_Data!C3230</f>
        <v>Nashik</v>
      </c>
      <c r="D3230" s="15" t="str">
        <f>Raw_Data!D3230</f>
        <v>Cotton</v>
      </c>
      <c r="E3230" s="15" t="str">
        <f>Raw_Data!E3230</f>
        <v>Kharif</v>
      </c>
      <c r="F3230" s="15">
        <f>Raw_Data!F3230</f>
        <v>2.5099999999999998</v>
      </c>
      <c r="G3230" s="18">
        <f>IF(Raw_Data!G3230="",ROUND(AVERAGEIFS(Raw_Data!$G$2:$G$4001,Raw_Data!$E$2:$E$4001,E3230),1),Raw_Data!G3230)</f>
        <v>1026.5</v>
      </c>
      <c r="H3230" s="15">
        <f>Raw_Data!H3230</f>
        <v>27.2</v>
      </c>
      <c r="I3230" s="15">
        <f>Raw_Data!I3230</f>
        <v>59.5</v>
      </c>
      <c r="J3230" s="15">
        <f>Raw_Data!J3230</f>
        <v>6.8</v>
      </c>
      <c r="K3230" s="15">
        <f>Raw_Data!K3230</f>
        <v>6.6</v>
      </c>
      <c r="L3230" s="18">
        <f>IF(Raw_Data!L3230="",ROUND(AVERAGEIFS(Raw_Data!$L$2:$L$4001,Raw_Data!$E$2:$E$4001,E3230),1),Raw_Data!L3230)</f>
        <v>46.1</v>
      </c>
      <c r="M3230" s="15">
        <f>Raw_Data!M3230</f>
        <v>113.4</v>
      </c>
      <c r="N3230" s="15">
        <f>Raw_Data!N3230</f>
        <v>93</v>
      </c>
      <c r="O3230" s="15">
        <f>Raw_Data!O3230</f>
        <v>136.9</v>
      </c>
      <c r="P3230" s="15" t="str">
        <f>Raw_Data!P3230</f>
        <v>Flood</v>
      </c>
      <c r="Q3230" s="15">
        <f>Raw_Data!Q3230</f>
        <v>140.1</v>
      </c>
      <c r="R3230" s="15">
        <f>Raw_Data!R3230</f>
        <v>7.19</v>
      </c>
      <c r="S3230" s="15">
        <f>Raw_Data!S3230</f>
        <v>0.85</v>
      </c>
      <c r="T3230" s="18">
        <f>IF(Raw_Data!T3230="",ROUND(AVERAGEIFS(Raw_Data!$T$2:$T$4001,Raw_Data!$E$2:$E$4001,E3230,Raw_Data!$D$2:$D$4001,D3230),2),IF(Raw_Data!T3230&gt;INDEX(Cleaning_Reference!$F$6:$F$13,MATCH(D3230,Cleaning_Reference!$A$6:$A$13,0)),INDEX(Cleaning_Reference!$F$6:$F$13,MATCH(D3230,Cleaning_Reference!$A$6:$A$13,0)),Raw_Data!T3230))</f>
        <v>1.98</v>
      </c>
      <c r="U3230" s="15">
        <f>Raw_Data!U3230</f>
        <v>4.97</v>
      </c>
      <c r="V3230" s="15">
        <f>Raw_Data!V3230</f>
        <v>70045</v>
      </c>
      <c r="W3230" s="15">
        <f>Raw_Data!W3230</f>
        <v>190083</v>
      </c>
      <c r="X3230" s="15">
        <f>Raw_Data!X3230</f>
        <v>348124</v>
      </c>
      <c r="Y3230" s="15">
        <f>Raw_Data!Y3230</f>
        <v>158041</v>
      </c>
      <c r="Z3230" s="15">
        <f>Raw_Data!Z3230</f>
        <v>2129</v>
      </c>
      <c r="AA3230" s="15">
        <f>Raw_Data!AA3230</f>
        <v>2.3340000000000001</v>
      </c>
      <c r="AB3230" s="15">
        <f>Raw_Data!AB3230</f>
        <v>36.799999999999997</v>
      </c>
      <c r="AC3230" s="19" t="str">
        <f>IF(Raw_Data!G3230="","Yes","No")</f>
        <v>No</v>
      </c>
      <c r="AD3230" s="19" t="str">
        <f>IF(Raw_Data!L3230="","Yes","No")</f>
        <v>No</v>
      </c>
      <c r="AE3230" s="19" t="str">
        <f>IF(Raw_Data!T3230="","Imputed",IF(Raw_Data!T3230&gt;INDEX(Cleaning_Reference!$F$6:$F$13,MATCH(D3230,Cleaning_Reference!$A$6:$A$13,0)),"Capped","Original"))</f>
        <v>Original</v>
      </c>
      <c r="AF3230" s="21">
        <f t="shared" si="50"/>
        <v>4.97</v>
      </c>
    </row>
    <row r="3231" spans="1:32" ht="15" customHeight="1" x14ac:dyDescent="0.3">
      <c r="A3231" s="20" t="str">
        <f>Raw_Data!A3231</f>
        <v>SF13230</v>
      </c>
      <c r="B3231" s="15" t="str">
        <f>Raw_Data!B3231</f>
        <v>Telangana</v>
      </c>
      <c r="C3231" s="15" t="str">
        <f>Raw_Data!C3231</f>
        <v>Erode</v>
      </c>
      <c r="D3231" s="15" t="str">
        <f>Raw_Data!D3231</f>
        <v>Maize</v>
      </c>
      <c r="E3231" s="15" t="str">
        <f>Raw_Data!E3231</f>
        <v>Kharif</v>
      </c>
      <c r="F3231" s="15">
        <f>Raw_Data!F3231</f>
        <v>7.34</v>
      </c>
      <c r="G3231" s="18">
        <f>IF(Raw_Data!G3231="",ROUND(AVERAGEIFS(Raw_Data!$G$2:$G$4001,Raw_Data!$E$2:$E$4001,E3231),1),Raw_Data!G3231)</f>
        <v>665.7</v>
      </c>
      <c r="H3231" s="15">
        <f>Raw_Data!H3231</f>
        <v>30.6</v>
      </c>
      <c r="I3231" s="15">
        <f>Raw_Data!I3231</f>
        <v>52.1</v>
      </c>
      <c r="J3231" s="15">
        <f>Raw_Data!J3231</f>
        <v>5.8</v>
      </c>
      <c r="K3231" s="15">
        <f>Raw_Data!K3231</f>
        <v>6.55</v>
      </c>
      <c r="L3231" s="18">
        <f>IF(Raw_Data!L3231="",ROUND(AVERAGEIFS(Raw_Data!$L$2:$L$4001,Raw_Data!$E$2:$E$4001,E3231),1),Raw_Data!L3231)</f>
        <v>43</v>
      </c>
      <c r="M3231" s="15">
        <f>Raw_Data!M3231</f>
        <v>134.69999999999999</v>
      </c>
      <c r="N3231" s="15">
        <f>Raw_Data!N3231</f>
        <v>34.299999999999997</v>
      </c>
      <c r="O3231" s="15">
        <f>Raw_Data!O3231</f>
        <v>120.7</v>
      </c>
      <c r="P3231" s="15" t="str">
        <f>Raw_Data!P3231</f>
        <v>Flood</v>
      </c>
      <c r="Q3231" s="15">
        <f>Raw_Data!Q3231</f>
        <v>182</v>
      </c>
      <c r="R3231" s="15">
        <f>Raw_Data!R3231</f>
        <v>4.47</v>
      </c>
      <c r="S3231" s="15">
        <f>Raw_Data!S3231</f>
        <v>0.68</v>
      </c>
      <c r="T3231" s="18">
        <f>IF(Raw_Data!T3231="",ROUND(AVERAGEIFS(Raw_Data!$T$2:$T$4001,Raw_Data!$E$2:$E$4001,E3231,Raw_Data!$D$2:$D$4001,D3231),2),IF(Raw_Data!T3231&gt;INDEX(Cleaning_Reference!$F$6:$F$13,MATCH(D3231,Cleaning_Reference!$A$6:$A$13,0)),INDEX(Cleaning_Reference!$F$6:$F$13,MATCH(D3231,Cleaning_Reference!$A$6:$A$13,0)),Raw_Data!T3231))</f>
        <v>4.2699999999999996</v>
      </c>
      <c r="U3231" s="15">
        <f>Raw_Data!U3231</f>
        <v>31.34</v>
      </c>
      <c r="V3231" s="15">
        <f>Raw_Data!V3231</f>
        <v>24809</v>
      </c>
      <c r="W3231" s="15">
        <f>Raw_Data!W3231</f>
        <v>546967</v>
      </c>
      <c r="X3231" s="15">
        <f>Raw_Data!X3231</f>
        <v>777514</v>
      </c>
      <c r="Y3231" s="15">
        <f>Raw_Data!Y3231</f>
        <v>230547</v>
      </c>
      <c r="Z3231" s="15">
        <f>Raw_Data!Z3231</f>
        <v>5249</v>
      </c>
      <c r="AA3231" s="15">
        <f>Raw_Data!AA3231</f>
        <v>5.9710000000000001</v>
      </c>
      <c r="AB3231" s="15">
        <f>Raw_Data!AB3231</f>
        <v>35.1</v>
      </c>
      <c r="AC3231" s="19" t="str">
        <f>IF(Raw_Data!G3231="","Yes","No")</f>
        <v>No</v>
      </c>
      <c r="AD3231" s="19" t="str">
        <f>IF(Raw_Data!L3231="","Yes","No")</f>
        <v>No</v>
      </c>
      <c r="AE3231" s="19" t="str">
        <f>IF(Raw_Data!T3231="","Imputed",IF(Raw_Data!T3231&gt;INDEX(Cleaning_Reference!$F$6:$F$13,MATCH(D3231,Cleaning_Reference!$A$6:$A$13,0)),"Capped","Original"))</f>
        <v>Original</v>
      </c>
      <c r="AF3231" s="21">
        <f t="shared" si="50"/>
        <v>31.34</v>
      </c>
    </row>
    <row r="3232" spans="1:32" ht="15" customHeight="1" x14ac:dyDescent="0.3">
      <c r="A3232" s="20" t="str">
        <f>Raw_Data!A3232</f>
        <v>SF13231</v>
      </c>
      <c r="B3232" s="15" t="str">
        <f>Raw_Data!B3232</f>
        <v>Telangana</v>
      </c>
      <c r="C3232" s="15" t="str">
        <f>Raw_Data!C3232</f>
        <v>Rajkot</v>
      </c>
      <c r="D3232" s="15" t="str">
        <f>Raw_Data!D3232</f>
        <v>Rice</v>
      </c>
      <c r="E3232" s="15" t="str">
        <f>Raw_Data!E3232</f>
        <v>Kharif</v>
      </c>
      <c r="F3232" s="15">
        <f>Raw_Data!F3232</f>
        <v>13.87</v>
      </c>
      <c r="G3232" s="18">
        <f>IF(Raw_Data!G3232="",ROUND(AVERAGEIFS(Raw_Data!$G$2:$G$4001,Raw_Data!$E$2:$E$4001,E3232),1),Raw_Data!G3232)</f>
        <v>595</v>
      </c>
      <c r="H3232" s="15">
        <f>Raw_Data!H3232</f>
        <v>28.5</v>
      </c>
      <c r="I3232" s="15">
        <f>Raw_Data!I3232</f>
        <v>63.1</v>
      </c>
      <c r="J3232" s="15">
        <f>Raw_Data!J3232</f>
        <v>7.4</v>
      </c>
      <c r="K3232" s="15">
        <f>Raw_Data!K3232</f>
        <v>6.81</v>
      </c>
      <c r="L3232" s="18">
        <f>IF(Raw_Data!L3232="",ROUND(AVERAGEIFS(Raw_Data!$L$2:$L$4001,Raw_Data!$E$2:$E$4001,E3232),1),Raw_Data!L3232)</f>
        <v>38.200000000000003</v>
      </c>
      <c r="M3232" s="15">
        <f>Raw_Data!M3232</f>
        <v>126</v>
      </c>
      <c r="N3232" s="15">
        <f>Raw_Data!N3232</f>
        <v>70.5</v>
      </c>
      <c r="O3232" s="15">
        <f>Raw_Data!O3232</f>
        <v>106.7</v>
      </c>
      <c r="P3232" s="15" t="str">
        <f>Raw_Data!P3232</f>
        <v>Sprinkler</v>
      </c>
      <c r="Q3232" s="15">
        <f>Raw_Data!Q3232</f>
        <v>174.9</v>
      </c>
      <c r="R3232" s="15">
        <f>Raw_Data!R3232</f>
        <v>3.64</v>
      </c>
      <c r="S3232" s="15">
        <f>Raw_Data!S3232</f>
        <v>0.89</v>
      </c>
      <c r="T3232" s="18">
        <f>IF(Raw_Data!T3232="",ROUND(AVERAGEIFS(Raw_Data!$T$2:$T$4001,Raw_Data!$E$2:$E$4001,E3232,Raw_Data!$D$2:$D$4001,D3232),2),IF(Raw_Data!T3232&gt;INDEX(Cleaning_Reference!$F$6:$F$13,MATCH(D3232,Cleaning_Reference!$A$6:$A$13,0)),INDEX(Cleaning_Reference!$F$6:$F$13,MATCH(D3232,Cleaning_Reference!$A$6:$A$13,0)),Raw_Data!T3232))</f>
        <v>4.2699999999999996</v>
      </c>
      <c r="U3232" s="15">
        <f>Raw_Data!U3232</f>
        <v>59.22</v>
      </c>
      <c r="V3232" s="15">
        <f>Raw_Data!V3232</f>
        <v>22145</v>
      </c>
      <c r="W3232" s="15">
        <f>Raw_Data!W3232</f>
        <v>962506</v>
      </c>
      <c r="X3232" s="15">
        <f>Raw_Data!X3232</f>
        <v>1311427</v>
      </c>
      <c r="Y3232" s="15">
        <f>Raw_Data!Y3232</f>
        <v>348921</v>
      </c>
      <c r="Z3232" s="15">
        <f>Raw_Data!Z3232</f>
        <v>21469</v>
      </c>
      <c r="AA3232" s="15">
        <f>Raw_Data!AA3232</f>
        <v>2.758</v>
      </c>
      <c r="AB3232" s="15">
        <f>Raw_Data!AB3232</f>
        <v>43.6</v>
      </c>
      <c r="AC3232" s="19" t="str">
        <f>IF(Raw_Data!G3232="","Yes","No")</f>
        <v>No</v>
      </c>
      <c r="AD3232" s="19" t="str">
        <f>IF(Raw_Data!L3232="","Yes","No")</f>
        <v>No</v>
      </c>
      <c r="AE3232" s="19" t="str">
        <f>IF(Raw_Data!T3232="","Imputed",IF(Raw_Data!T3232&gt;INDEX(Cleaning_Reference!$F$6:$F$13,MATCH(D3232,Cleaning_Reference!$A$6:$A$13,0)),"Capped","Original"))</f>
        <v>Original</v>
      </c>
      <c r="AF3232" s="21">
        <f t="shared" si="50"/>
        <v>59.22</v>
      </c>
    </row>
    <row r="3233" spans="1:32" ht="15" customHeight="1" x14ac:dyDescent="0.3">
      <c r="A3233" s="20" t="str">
        <f>Raw_Data!A3233</f>
        <v>SF13232</v>
      </c>
      <c r="B3233" s="15" t="str">
        <f>Raw_Data!B3233</f>
        <v>Maharashtra</v>
      </c>
      <c r="C3233" s="15" t="str">
        <f>Raw_Data!C3233</f>
        <v>Nashik</v>
      </c>
      <c r="D3233" s="15" t="str">
        <f>Raw_Data!D3233</f>
        <v>Rice</v>
      </c>
      <c r="E3233" s="15" t="str">
        <f>Raw_Data!E3233</f>
        <v>Kharif</v>
      </c>
      <c r="F3233" s="15">
        <f>Raw_Data!F3233</f>
        <v>5.35</v>
      </c>
      <c r="G3233" s="18">
        <f>IF(Raw_Data!G3233="",ROUND(AVERAGEIFS(Raw_Data!$G$2:$G$4001,Raw_Data!$E$2:$E$4001,E3233),1),Raw_Data!G3233)</f>
        <v>712.1</v>
      </c>
      <c r="H3233" s="15">
        <f>Raw_Data!H3233</f>
        <v>31.3</v>
      </c>
      <c r="I3233" s="15">
        <f>Raw_Data!I3233</f>
        <v>86.6</v>
      </c>
      <c r="J3233" s="15">
        <f>Raw_Data!J3233</f>
        <v>7.4</v>
      </c>
      <c r="K3233" s="15">
        <f>Raw_Data!K3233</f>
        <v>6.44</v>
      </c>
      <c r="L3233" s="18">
        <f>IF(Raw_Data!L3233="",ROUND(AVERAGEIFS(Raw_Data!$L$2:$L$4001,Raw_Data!$E$2:$E$4001,E3233),1),Raw_Data!L3233)</f>
        <v>35</v>
      </c>
      <c r="M3233" s="15">
        <f>Raw_Data!M3233</f>
        <v>152.4</v>
      </c>
      <c r="N3233" s="15">
        <f>Raw_Data!N3233</f>
        <v>63</v>
      </c>
      <c r="O3233" s="15">
        <f>Raw_Data!O3233</f>
        <v>165.5</v>
      </c>
      <c r="P3233" s="15" t="str">
        <f>Raw_Data!P3233</f>
        <v>Flood</v>
      </c>
      <c r="Q3233" s="15">
        <f>Raw_Data!Q3233</f>
        <v>274.3</v>
      </c>
      <c r="R3233" s="15">
        <f>Raw_Data!R3233</f>
        <v>4.5199999999999996</v>
      </c>
      <c r="S3233" s="15">
        <f>Raw_Data!S3233</f>
        <v>0.8</v>
      </c>
      <c r="T3233" s="18">
        <f>IF(Raw_Data!T3233="",ROUND(AVERAGEIFS(Raw_Data!$T$2:$T$4001,Raw_Data!$E$2:$E$4001,E3233,Raw_Data!$D$2:$D$4001,D3233),2),IF(Raw_Data!T3233&gt;INDEX(Cleaning_Reference!$F$6:$F$13,MATCH(D3233,Cleaning_Reference!$A$6:$A$13,0)),INDEX(Cleaning_Reference!$F$6:$F$13,MATCH(D3233,Cleaning_Reference!$A$6:$A$13,0)),Raw_Data!T3233))</f>
        <v>3.85</v>
      </c>
      <c r="U3233" s="15">
        <f>Raw_Data!U3233</f>
        <v>20.6</v>
      </c>
      <c r="V3233" s="15">
        <f>Raw_Data!V3233</f>
        <v>22471</v>
      </c>
      <c r="W3233" s="15">
        <f>Raw_Data!W3233</f>
        <v>412502</v>
      </c>
      <c r="X3233" s="15">
        <f>Raw_Data!X3233</f>
        <v>462903</v>
      </c>
      <c r="Y3233" s="15">
        <f>Raw_Data!Y3233</f>
        <v>50401</v>
      </c>
      <c r="Z3233" s="15">
        <f>Raw_Data!Z3233</f>
        <v>10568</v>
      </c>
      <c r="AA3233" s="15">
        <f>Raw_Data!AA3233</f>
        <v>1.9490000000000001</v>
      </c>
      <c r="AB3233" s="15">
        <f>Raw_Data!AB3233</f>
        <v>64.5</v>
      </c>
      <c r="AC3233" s="19" t="str">
        <f>IF(Raw_Data!G3233="","Yes","No")</f>
        <v>No</v>
      </c>
      <c r="AD3233" s="19" t="str">
        <f>IF(Raw_Data!L3233="","Yes","No")</f>
        <v>No</v>
      </c>
      <c r="AE3233" s="19" t="str">
        <f>IF(Raw_Data!T3233="","Imputed",IF(Raw_Data!T3233&gt;INDEX(Cleaning_Reference!$F$6:$F$13,MATCH(D3233,Cleaning_Reference!$A$6:$A$13,0)),"Capped","Original"))</f>
        <v>Original</v>
      </c>
      <c r="AF3233" s="21">
        <f t="shared" si="50"/>
        <v>20.6</v>
      </c>
    </row>
    <row r="3234" spans="1:32" ht="15" customHeight="1" x14ac:dyDescent="0.3">
      <c r="A3234" s="20" t="str">
        <f>Raw_Data!A3234</f>
        <v>SF13233</v>
      </c>
      <c r="B3234" s="15" t="str">
        <f>Raw_Data!B3234</f>
        <v>Gujarat</v>
      </c>
      <c r="C3234" s="15" t="str">
        <f>Raw_Data!C3234</f>
        <v>Ludhiana</v>
      </c>
      <c r="D3234" s="15" t="str">
        <f>Raw_Data!D3234</f>
        <v>Rice</v>
      </c>
      <c r="E3234" s="15" t="str">
        <f>Raw_Data!E3234</f>
        <v>Kharif</v>
      </c>
      <c r="F3234" s="15">
        <f>Raw_Data!F3234</f>
        <v>4.51</v>
      </c>
      <c r="G3234" s="18">
        <f>IF(Raw_Data!G3234="",ROUND(AVERAGEIFS(Raw_Data!$G$2:$G$4001,Raw_Data!$E$2:$E$4001,E3234),1),Raw_Data!G3234)</f>
        <v>505.3</v>
      </c>
      <c r="H3234" s="15">
        <f>Raw_Data!H3234</f>
        <v>30</v>
      </c>
      <c r="I3234" s="15">
        <f>Raw_Data!I3234</f>
        <v>65.099999999999994</v>
      </c>
      <c r="J3234" s="15">
        <f>Raw_Data!J3234</f>
        <v>7.4</v>
      </c>
      <c r="K3234" s="15">
        <f>Raw_Data!K3234</f>
        <v>5.95</v>
      </c>
      <c r="L3234" s="18">
        <f>IF(Raw_Data!L3234="",ROUND(AVERAGEIFS(Raw_Data!$L$2:$L$4001,Raw_Data!$E$2:$E$4001,E3234),1),Raw_Data!L3234)</f>
        <v>26.2</v>
      </c>
      <c r="M3234" s="15">
        <f>Raw_Data!M3234</f>
        <v>175.2</v>
      </c>
      <c r="N3234" s="15">
        <f>Raw_Data!N3234</f>
        <v>41.2</v>
      </c>
      <c r="O3234" s="15">
        <f>Raw_Data!O3234</f>
        <v>116.3</v>
      </c>
      <c r="P3234" s="15" t="str">
        <f>Raw_Data!P3234</f>
        <v>Rainfed</v>
      </c>
      <c r="Q3234" s="15">
        <f>Raw_Data!Q3234</f>
        <v>179</v>
      </c>
      <c r="R3234" s="15">
        <f>Raw_Data!R3234</f>
        <v>3.81</v>
      </c>
      <c r="S3234" s="15">
        <f>Raw_Data!S3234</f>
        <v>0.67</v>
      </c>
      <c r="T3234" s="18">
        <f>IF(Raw_Data!T3234="",ROUND(AVERAGEIFS(Raw_Data!$T$2:$T$4001,Raw_Data!$E$2:$E$4001,E3234,Raw_Data!$D$2:$D$4001,D3234),2),IF(Raw_Data!T3234&gt;INDEX(Cleaning_Reference!$F$6:$F$13,MATCH(D3234,Cleaning_Reference!$A$6:$A$13,0)),INDEX(Cleaning_Reference!$F$6:$F$13,MATCH(D3234,Cleaning_Reference!$A$6:$A$13,0)),Raw_Data!T3234))</f>
        <v>1.8</v>
      </c>
      <c r="U3234" s="15">
        <f>Raw_Data!U3234</f>
        <v>8.1199999999999992</v>
      </c>
      <c r="V3234" s="15">
        <f>Raw_Data!V3234</f>
        <v>20144</v>
      </c>
      <c r="W3234" s="15">
        <f>Raw_Data!W3234</f>
        <v>248234</v>
      </c>
      <c r="X3234" s="15">
        <f>Raw_Data!X3234</f>
        <v>163569</v>
      </c>
      <c r="Y3234" s="15">
        <f>Raw_Data!Y3234</f>
        <v>-84665</v>
      </c>
      <c r="Z3234" s="15">
        <f>Raw_Data!Z3234</f>
        <v>3665</v>
      </c>
      <c r="AA3234" s="15">
        <f>Raw_Data!AA3234</f>
        <v>2.2160000000000002</v>
      </c>
      <c r="AB3234" s="15">
        <f>Raw_Data!AB3234</f>
        <v>59.1</v>
      </c>
      <c r="AC3234" s="19" t="str">
        <f>IF(Raw_Data!G3234="","Yes","No")</f>
        <v>No</v>
      </c>
      <c r="AD3234" s="19" t="str">
        <f>IF(Raw_Data!L3234="","Yes","No")</f>
        <v>No</v>
      </c>
      <c r="AE3234" s="19" t="str">
        <f>IF(Raw_Data!T3234="","Imputed",IF(Raw_Data!T3234&gt;INDEX(Cleaning_Reference!$F$6:$F$13,MATCH(D3234,Cleaning_Reference!$A$6:$A$13,0)),"Capped","Original"))</f>
        <v>Original</v>
      </c>
      <c r="AF3234" s="21">
        <f t="shared" si="50"/>
        <v>8.1199999999999992</v>
      </c>
    </row>
    <row r="3235" spans="1:32" ht="15" customHeight="1" x14ac:dyDescent="0.3">
      <c r="A3235" s="20" t="str">
        <f>Raw_Data!A3235</f>
        <v>SF13234</v>
      </c>
      <c r="B3235" s="15" t="str">
        <f>Raw_Data!B3235</f>
        <v>Gujarat</v>
      </c>
      <c r="C3235" s="15" t="str">
        <f>Raw_Data!C3235</f>
        <v>Erode</v>
      </c>
      <c r="D3235" s="15" t="str">
        <f>Raw_Data!D3235</f>
        <v>Wheat</v>
      </c>
      <c r="E3235" s="15" t="str">
        <f>Raw_Data!E3235</f>
        <v>Rabi</v>
      </c>
      <c r="F3235" s="15">
        <f>Raw_Data!F3235</f>
        <v>4.97</v>
      </c>
      <c r="G3235" s="18">
        <f>IF(Raw_Data!G3235="",ROUND(AVERAGEIFS(Raw_Data!$G$2:$G$4001,Raw_Data!$E$2:$E$4001,E3235),1),Raw_Data!G3235)</f>
        <v>376.6</v>
      </c>
      <c r="H3235" s="15">
        <f>Raw_Data!H3235</f>
        <v>26.5</v>
      </c>
      <c r="I3235" s="15">
        <f>Raw_Data!I3235</f>
        <v>57.8</v>
      </c>
      <c r="J3235" s="15">
        <f>Raw_Data!J3235</f>
        <v>7.2</v>
      </c>
      <c r="K3235" s="15">
        <f>Raw_Data!K3235</f>
        <v>7.08</v>
      </c>
      <c r="L3235" s="18">
        <f>IF(Raw_Data!L3235="",ROUND(AVERAGEIFS(Raw_Data!$L$2:$L$4001,Raw_Data!$E$2:$E$4001,E3235),1),Raw_Data!L3235)</f>
        <v>25.8</v>
      </c>
      <c r="M3235" s="15">
        <f>Raw_Data!M3235</f>
        <v>91.9</v>
      </c>
      <c r="N3235" s="15">
        <f>Raw_Data!N3235</f>
        <v>81.7</v>
      </c>
      <c r="O3235" s="15">
        <f>Raw_Data!O3235</f>
        <v>141.80000000000001</v>
      </c>
      <c r="P3235" s="15" t="str">
        <f>Raw_Data!P3235</f>
        <v>Drip</v>
      </c>
      <c r="Q3235" s="15">
        <f>Raw_Data!Q3235</f>
        <v>207.7</v>
      </c>
      <c r="R3235" s="15">
        <f>Raw_Data!R3235</f>
        <v>6.24</v>
      </c>
      <c r="S3235" s="15">
        <f>Raw_Data!S3235</f>
        <v>0.69</v>
      </c>
      <c r="T3235" s="18">
        <f>IF(Raw_Data!T3235="",ROUND(AVERAGEIFS(Raw_Data!$T$2:$T$4001,Raw_Data!$E$2:$E$4001,E3235,Raw_Data!$D$2:$D$4001,D3235),2),IF(Raw_Data!T3235&gt;INDEX(Cleaning_Reference!$F$6:$F$13,MATCH(D3235,Cleaning_Reference!$A$6:$A$13,0)),INDEX(Cleaning_Reference!$F$6:$F$13,MATCH(D3235,Cleaning_Reference!$A$6:$A$13,0)),Raw_Data!T3235))</f>
        <v>2.95</v>
      </c>
      <c r="U3235" s="15">
        <f>Raw_Data!U3235</f>
        <v>14.66</v>
      </c>
      <c r="V3235" s="15">
        <f>Raw_Data!V3235</f>
        <v>21856</v>
      </c>
      <c r="W3235" s="15">
        <f>Raw_Data!W3235</f>
        <v>318975</v>
      </c>
      <c r="X3235" s="15">
        <f>Raw_Data!X3235</f>
        <v>320409</v>
      </c>
      <c r="Y3235" s="15">
        <f>Raw_Data!Y3235</f>
        <v>1434</v>
      </c>
      <c r="Z3235" s="15">
        <f>Raw_Data!Z3235</f>
        <v>2691</v>
      </c>
      <c r="AA3235" s="15">
        <f>Raw_Data!AA3235</f>
        <v>5.4480000000000004</v>
      </c>
      <c r="AB3235" s="15">
        <f>Raw_Data!AB3235</f>
        <v>47.1</v>
      </c>
      <c r="AC3235" s="19" t="str">
        <f>IF(Raw_Data!G3235="","Yes","No")</f>
        <v>No</v>
      </c>
      <c r="AD3235" s="19" t="str">
        <f>IF(Raw_Data!L3235="","Yes","No")</f>
        <v>No</v>
      </c>
      <c r="AE3235" s="19" t="str">
        <f>IF(Raw_Data!T3235="","Imputed",IF(Raw_Data!T3235&gt;INDEX(Cleaning_Reference!$F$6:$F$13,MATCH(D3235,Cleaning_Reference!$A$6:$A$13,0)),"Capped","Original"))</f>
        <v>Original</v>
      </c>
      <c r="AF3235" s="21">
        <f t="shared" si="50"/>
        <v>14.66</v>
      </c>
    </row>
    <row r="3236" spans="1:32" ht="15" customHeight="1" x14ac:dyDescent="0.3">
      <c r="A3236" s="20" t="str">
        <f>Raw_Data!A3236</f>
        <v>SF13235</v>
      </c>
      <c r="B3236" s="15" t="str">
        <f>Raw_Data!B3236</f>
        <v>Telangana</v>
      </c>
      <c r="C3236" s="15" t="str">
        <f>Raw_Data!C3236</f>
        <v>Guntur</v>
      </c>
      <c r="D3236" s="15" t="str">
        <f>Raw_Data!D3236</f>
        <v>Wheat</v>
      </c>
      <c r="E3236" s="15" t="str">
        <f>Raw_Data!E3236</f>
        <v>Rabi</v>
      </c>
      <c r="F3236" s="15">
        <f>Raw_Data!F3236</f>
        <v>6.6</v>
      </c>
      <c r="G3236" s="18">
        <f>IF(Raw_Data!G3236="",ROUND(AVERAGEIFS(Raw_Data!$G$2:$G$4001,Raw_Data!$E$2:$E$4001,E3236),1),Raw_Data!G3236)</f>
        <v>397.8</v>
      </c>
      <c r="H3236" s="15">
        <f>Raw_Data!H3236</f>
        <v>22.9</v>
      </c>
      <c r="I3236" s="15">
        <f>Raw_Data!I3236</f>
        <v>51</v>
      </c>
      <c r="J3236" s="15">
        <f>Raw_Data!J3236</f>
        <v>8.1</v>
      </c>
      <c r="K3236" s="15">
        <f>Raw_Data!K3236</f>
        <v>6.03</v>
      </c>
      <c r="L3236" s="18">
        <f>IF(Raw_Data!L3236="",ROUND(AVERAGEIFS(Raw_Data!$L$2:$L$4001,Raw_Data!$E$2:$E$4001,E3236),1),Raw_Data!L3236)</f>
        <v>27.2</v>
      </c>
      <c r="M3236" s="15">
        <f>Raw_Data!M3236</f>
        <v>165.3</v>
      </c>
      <c r="N3236" s="15">
        <f>Raw_Data!N3236</f>
        <v>72.900000000000006</v>
      </c>
      <c r="O3236" s="15">
        <f>Raw_Data!O3236</f>
        <v>129.30000000000001</v>
      </c>
      <c r="P3236" s="15" t="str">
        <f>Raw_Data!P3236</f>
        <v>Drip</v>
      </c>
      <c r="Q3236" s="15">
        <f>Raw_Data!Q3236</f>
        <v>200.8</v>
      </c>
      <c r="R3236" s="15">
        <f>Raw_Data!R3236</f>
        <v>3.59</v>
      </c>
      <c r="S3236" s="15">
        <f>Raw_Data!S3236</f>
        <v>0.97</v>
      </c>
      <c r="T3236" s="18">
        <f>IF(Raw_Data!T3236="",ROUND(AVERAGEIFS(Raw_Data!$T$2:$T$4001,Raw_Data!$E$2:$E$4001,E3236,Raw_Data!$D$2:$D$4001,D3236),2),IF(Raw_Data!T3236&gt;INDEX(Cleaning_Reference!$F$6:$F$13,MATCH(D3236,Cleaning_Reference!$A$6:$A$13,0)),INDEX(Cleaning_Reference!$F$6:$F$13,MATCH(D3236,Cleaning_Reference!$A$6:$A$13,0)),Raw_Data!T3236))</f>
        <v>2.0699999999999998</v>
      </c>
      <c r="U3236" s="15">
        <f>Raw_Data!U3236</f>
        <v>13.66</v>
      </c>
      <c r="V3236" s="15">
        <f>Raw_Data!V3236</f>
        <v>24683</v>
      </c>
      <c r="W3236" s="15">
        <f>Raw_Data!W3236</f>
        <v>465413</v>
      </c>
      <c r="X3236" s="15">
        <f>Raw_Data!X3236</f>
        <v>337170</v>
      </c>
      <c r="Y3236" s="15">
        <f>Raw_Data!Y3236</f>
        <v>-128243</v>
      </c>
      <c r="Z3236" s="15">
        <f>Raw_Data!Z3236</f>
        <v>3115</v>
      </c>
      <c r="AA3236" s="15">
        <f>Raw_Data!AA3236</f>
        <v>4.3849999999999998</v>
      </c>
      <c r="AB3236" s="15">
        <f>Raw_Data!AB3236</f>
        <v>40.9</v>
      </c>
      <c r="AC3236" s="19" t="str">
        <f>IF(Raw_Data!G3236="","Yes","No")</f>
        <v>No</v>
      </c>
      <c r="AD3236" s="19" t="str">
        <f>IF(Raw_Data!L3236="","Yes","No")</f>
        <v>No</v>
      </c>
      <c r="AE3236" s="19" t="str">
        <f>IF(Raw_Data!T3236="","Imputed",IF(Raw_Data!T3236&gt;INDEX(Cleaning_Reference!$F$6:$F$13,MATCH(D3236,Cleaning_Reference!$A$6:$A$13,0)),"Capped","Original"))</f>
        <v>Original</v>
      </c>
      <c r="AF3236" s="21">
        <f t="shared" si="50"/>
        <v>13.66</v>
      </c>
    </row>
    <row r="3237" spans="1:32" ht="15" customHeight="1" x14ac:dyDescent="0.3">
      <c r="A3237" s="20" t="str">
        <f>Raw_Data!A3237</f>
        <v>SF13236</v>
      </c>
      <c r="B3237" s="15" t="str">
        <f>Raw_Data!B3237</f>
        <v>Punjab</v>
      </c>
      <c r="C3237" s="15" t="str">
        <f>Raw_Data!C3237</f>
        <v>Ludhiana</v>
      </c>
      <c r="D3237" s="15" t="str">
        <f>Raw_Data!D3237</f>
        <v>Maize</v>
      </c>
      <c r="E3237" s="15" t="str">
        <f>Raw_Data!E3237</f>
        <v>Zaid</v>
      </c>
      <c r="F3237" s="15">
        <f>Raw_Data!F3237</f>
        <v>13.1</v>
      </c>
      <c r="G3237" s="18">
        <f>IF(Raw_Data!G3237="",ROUND(AVERAGEIFS(Raw_Data!$G$2:$G$4001,Raw_Data!$E$2:$E$4001,E3237),1),Raw_Data!G3237)</f>
        <v>283.3</v>
      </c>
      <c r="H3237" s="15">
        <f>Raw_Data!H3237</f>
        <v>34.200000000000003</v>
      </c>
      <c r="I3237" s="15">
        <f>Raw_Data!I3237</f>
        <v>63.2</v>
      </c>
      <c r="J3237" s="15">
        <f>Raw_Data!J3237</f>
        <v>8.5</v>
      </c>
      <c r="K3237" s="15">
        <f>Raw_Data!K3237</f>
        <v>7.36</v>
      </c>
      <c r="L3237" s="18">
        <f>IF(Raw_Data!L3237="",ROUND(AVERAGEIFS(Raw_Data!$L$2:$L$4001,Raw_Data!$E$2:$E$4001,E3237),1),Raw_Data!L3237)</f>
        <v>19.2</v>
      </c>
      <c r="M3237" s="15">
        <f>Raw_Data!M3237</f>
        <v>133.4</v>
      </c>
      <c r="N3237" s="15">
        <f>Raw_Data!N3237</f>
        <v>81.900000000000006</v>
      </c>
      <c r="O3237" s="15">
        <f>Raw_Data!O3237</f>
        <v>91.5</v>
      </c>
      <c r="P3237" s="15" t="str">
        <f>Raw_Data!P3237</f>
        <v>Rainfed</v>
      </c>
      <c r="Q3237" s="15">
        <f>Raw_Data!Q3237</f>
        <v>295.5</v>
      </c>
      <c r="R3237" s="15">
        <f>Raw_Data!R3237</f>
        <v>4.93</v>
      </c>
      <c r="S3237" s="15">
        <f>Raw_Data!S3237</f>
        <v>0.91</v>
      </c>
      <c r="T3237" s="18">
        <f>IF(Raw_Data!T3237="",ROUND(AVERAGEIFS(Raw_Data!$T$2:$T$4001,Raw_Data!$E$2:$E$4001,E3237,Raw_Data!$D$2:$D$4001,D3237),2),IF(Raw_Data!T3237&gt;INDEX(Cleaning_Reference!$F$6:$F$13,MATCH(D3237,Cleaning_Reference!$A$6:$A$13,0)),INDEX(Cleaning_Reference!$F$6:$F$13,MATCH(D3237,Cleaning_Reference!$A$6:$A$13,0)),Raw_Data!T3237))</f>
        <v>1.32</v>
      </c>
      <c r="U3237" s="15">
        <f>Raw_Data!U3237</f>
        <v>17.29</v>
      </c>
      <c r="V3237" s="15">
        <f>Raw_Data!V3237</f>
        <v>20422</v>
      </c>
      <c r="W3237" s="15">
        <f>Raw_Data!W3237</f>
        <v>990637</v>
      </c>
      <c r="X3237" s="15">
        <f>Raw_Data!X3237</f>
        <v>353096</v>
      </c>
      <c r="Y3237" s="15">
        <f>Raw_Data!Y3237</f>
        <v>-637541</v>
      </c>
      <c r="Z3237" s="15">
        <f>Raw_Data!Z3237</f>
        <v>3532</v>
      </c>
      <c r="AA3237" s="15">
        <f>Raw_Data!AA3237</f>
        <v>4.8949999999999996</v>
      </c>
      <c r="AB3237" s="15">
        <f>Raw_Data!AB3237</f>
        <v>37</v>
      </c>
      <c r="AC3237" s="19" t="str">
        <f>IF(Raw_Data!G3237="","Yes","No")</f>
        <v>No</v>
      </c>
      <c r="AD3237" s="19" t="str">
        <f>IF(Raw_Data!L3237="","Yes","No")</f>
        <v>Yes</v>
      </c>
      <c r="AE3237" s="19" t="str">
        <f>IF(Raw_Data!T3237="","Imputed",IF(Raw_Data!T3237&gt;INDEX(Cleaning_Reference!$F$6:$F$13,MATCH(D3237,Cleaning_Reference!$A$6:$A$13,0)),"Capped","Original"))</f>
        <v>Original</v>
      </c>
      <c r="AF3237" s="21">
        <f t="shared" si="50"/>
        <v>17.29</v>
      </c>
    </row>
    <row r="3238" spans="1:32" ht="15" customHeight="1" x14ac:dyDescent="0.3">
      <c r="A3238" s="20" t="str">
        <f>Raw_Data!A3238</f>
        <v>SF13237</v>
      </c>
      <c r="B3238" s="15" t="str">
        <f>Raw_Data!B3238</f>
        <v>Punjab</v>
      </c>
      <c r="C3238" s="15" t="str">
        <f>Raw_Data!C3238</f>
        <v>Indore</v>
      </c>
      <c r="D3238" s="15" t="str">
        <f>Raw_Data!D3238</f>
        <v>Maize</v>
      </c>
      <c r="E3238" s="15" t="str">
        <f>Raw_Data!E3238</f>
        <v>Rabi</v>
      </c>
      <c r="F3238" s="15">
        <f>Raw_Data!F3238</f>
        <v>14.6</v>
      </c>
      <c r="G3238" s="18">
        <f>IF(Raw_Data!G3238="",ROUND(AVERAGEIFS(Raw_Data!$G$2:$G$4001,Raw_Data!$E$2:$E$4001,E3238),1),Raw_Data!G3238)</f>
        <v>197.3</v>
      </c>
      <c r="H3238" s="15">
        <f>Raw_Data!H3238</f>
        <v>22.8</v>
      </c>
      <c r="I3238" s="15">
        <f>Raw_Data!I3238</f>
        <v>46.4</v>
      </c>
      <c r="J3238" s="15">
        <f>Raw_Data!J3238</f>
        <v>7.2</v>
      </c>
      <c r="K3238" s="15">
        <f>Raw_Data!K3238</f>
        <v>6.66</v>
      </c>
      <c r="L3238" s="18">
        <f>IF(Raw_Data!L3238="",ROUND(AVERAGEIFS(Raw_Data!$L$2:$L$4001,Raw_Data!$E$2:$E$4001,E3238),1),Raw_Data!L3238)</f>
        <v>20</v>
      </c>
      <c r="M3238" s="15">
        <f>Raw_Data!M3238</f>
        <v>49.7</v>
      </c>
      <c r="N3238" s="15">
        <f>Raw_Data!N3238</f>
        <v>43</v>
      </c>
      <c r="O3238" s="15">
        <f>Raw_Data!O3238</f>
        <v>64.099999999999994</v>
      </c>
      <c r="P3238" s="15" t="str">
        <f>Raw_Data!P3238</f>
        <v>Sprinkler</v>
      </c>
      <c r="Q3238" s="15">
        <f>Raw_Data!Q3238</f>
        <v>122.2</v>
      </c>
      <c r="R3238" s="15">
        <f>Raw_Data!R3238</f>
        <v>4.45</v>
      </c>
      <c r="S3238" s="15">
        <f>Raw_Data!S3238</f>
        <v>0.83</v>
      </c>
      <c r="T3238" s="18">
        <f>IF(Raw_Data!T3238="",ROUND(AVERAGEIFS(Raw_Data!$T$2:$T$4001,Raw_Data!$E$2:$E$4001,E3238,Raw_Data!$D$2:$D$4001,D3238),2),IF(Raw_Data!T3238&gt;INDEX(Cleaning_Reference!$F$6:$F$13,MATCH(D3238,Cleaning_Reference!$A$6:$A$13,0)),INDEX(Cleaning_Reference!$F$6:$F$13,MATCH(D3238,Cleaning_Reference!$A$6:$A$13,0)),Raw_Data!T3238))</f>
        <v>2.89</v>
      </c>
      <c r="U3238" s="15">
        <f>Raw_Data!U3238</f>
        <v>42.19</v>
      </c>
      <c r="V3238" s="15">
        <f>Raw_Data!V3238</f>
        <v>23805</v>
      </c>
      <c r="W3238" s="15">
        <f>Raw_Data!W3238</f>
        <v>764228</v>
      </c>
      <c r="X3238" s="15">
        <f>Raw_Data!X3238</f>
        <v>1004333</v>
      </c>
      <c r="Y3238" s="15">
        <f>Raw_Data!Y3238</f>
        <v>240105</v>
      </c>
      <c r="Z3238" s="15">
        <f>Raw_Data!Z3238</f>
        <v>7973</v>
      </c>
      <c r="AA3238" s="15">
        <f>Raw_Data!AA3238</f>
        <v>5.2919999999999998</v>
      </c>
      <c r="AB3238" s="15">
        <f>Raw_Data!AB3238</f>
        <v>32.299999999999997</v>
      </c>
      <c r="AC3238" s="19" t="str">
        <f>IF(Raw_Data!G3238="","Yes","No")</f>
        <v>No</v>
      </c>
      <c r="AD3238" s="19" t="str">
        <f>IF(Raw_Data!L3238="","Yes","No")</f>
        <v>No</v>
      </c>
      <c r="AE3238" s="19" t="str">
        <f>IF(Raw_Data!T3238="","Imputed",IF(Raw_Data!T3238&gt;INDEX(Cleaning_Reference!$F$6:$F$13,MATCH(D3238,Cleaning_Reference!$A$6:$A$13,0)),"Capped","Original"))</f>
        <v>Original</v>
      </c>
      <c r="AF3238" s="21">
        <f t="shared" si="50"/>
        <v>42.19</v>
      </c>
    </row>
    <row r="3239" spans="1:32" ht="15" customHeight="1" x14ac:dyDescent="0.3">
      <c r="A3239" s="20" t="str">
        <f>Raw_Data!A3239</f>
        <v>SF13238</v>
      </c>
      <c r="B3239" s="15" t="str">
        <f>Raw_Data!B3239</f>
        <v>Telangana</v>
      </c>
      <c r="C3239" s="15" t="str">
        <f>Raw_Data!C3239</f>
        <v>Nashik</v>
      </c>
      <c r="D3239" s="15" t="str">
        <f>Raw_Data!D3239</f>
        <v>Pulses</v>
      </c>
      <c r="E3239" s="15" t="str">
        <f>Raw_Data!E3239</f>
        <v>Rabi</v>
      </c>
      <c r="F3239" s="15">
        <f>Raw_Data!F3239</f>
        <v>5.07</v>
      </c>
      <c r="G3239" s="18">
        <f>IF(Raw_Data!G3239="",ROUND(AVERAGEIFS(Raw_Data!$G$2:$G$4001,Raw_Data!$E$2:$E$4001,E3239),1),Raw_Data!G3239)</f>
        <v>152.5</v>
      </c>
      <c r="H3239" s="15">
        <f>Raw_Data!H3239</f>
        <v>25.4</v>
      </c>
      <c r="I3239" s="15">
        <f>Raw_Data!I3239</f>
        <v>65.3</v>
      </c>
      <c r="J3239" s="15">
        <f>Raw_Data!J3239</f>
        <v>6.5</v>
      </c>
      <c r="K3239" s="15">
        <f>Raw_Data!K3239</f>
        <v>6.07</v>
      </c>
      <c r="L3239" s="18">
        <f>IF(Raw_Data!L3239="",ROUND(AVERAGEIFS(Raw_Data!$L$2:$L$4001,Raw_Data!$E$2:$E$4001,E3239),1),Raw_Data!L3239)</f>
        <v>27.5</v>
      </c>
      <c r="M3239" s="15">
        <f>Raw_Data!M3239</f>
        <v>81.400000000000006</v>
      </c>
      <c r="N3239" s="15">
        <f>Raw_Data!N3239</f>
        <v>25.6</v>
      </c>
      <c r="O3239" s="15">
        <f>Raw_Data!O3239</f>
        <v>85.9</v>
      </c>
      <c r="P3239" s="15" t="str">
        <f>Raw_Data!P3239</f>
        <v>Drip</v>
      </c>
      <c r="Q3239" s="15">
        <f>Raw_Data!Q3239</f>
        <v>219.3</v>
      </c>
      <c r="R3239" s="15">
        <f>Raw_Data!R3239</f>
        <v>3.61</v>
      </c>
      <c r="S3239" s="15">
        <f>Raw_Data!S3239</f>
        <v>0.8</v>
      </c>
      <c r="T3239" s="18">
        <f>IF(Raw_Data!T3239="",ROUND(AVERAGEIFS(Raw_Data!$T$2:$T$4001,Raw_Data!$E$2:$E$4001,E3239,Raw_Data!$D$2:$D$4001,D3239),2),IF(Raw_Data!T3239&gt;INDEX(Cleaning_Reference!$F$6:$F$13,MATCH(D3239,Cleaning_Reference!$A$6:$A$13,0)),INDEX(Cleaning_Reference!$F$6:$F$13,MATCH(D3239,Cleaning_Reference!$A$6:$A$13,0)),Raw_Data!T3239))</f>
        <v>0.74</v>
      </c>
      <c r="U3239" s="15">
        <f>Raw_Data!U3239</f>
        <v>3.75</v>
      </c>
      <c r="V3239" s="15">
        <f>Raw_Data!V3239</f>
        <v>73797</v>
      </c>
      <c r="W3239" s="15">
        <f>Raw_Data!W3239</f>
        <v>369720</v>
      </c>
      <c r="X3239" s="15">
        <f>Raw_Data!X3239</f>
        <v>276739</v>
      </c>
      <c r="Y3239" s="15">
        <f>Raw_Data!Y3239</f>
        <v>-92981</v>
      </c>
      <c r="Z3239" s="15">
        <f>Raw_Data!Z3239</f>
        <v>1682</v>
      </c>
      <c r="AA3239" s="15">
        <f>Raw_Data!AA3239</f>
        <v>2.2290000000000001</v>
      </c>
      <c r="AB3239" s="15">
        <f>Raw_Data!AB3239</f>
        <v>50</v>
      </c>
      <c r="AC3239" s="19" t="str">
        <f>IF(Raw_Data!G3239="","Yes","No")</f>
        <v>No</v>
      </c>
      <c r="AD3239" s="19" t="str">
        <f>IF(Raw_Data!L3239="","Yes","No")</f>
        <v>No</v>
      </c>
      <c r="AE3239" s="19" t="str">
        <f>IF(Raw_Data!T3239="","Imputed",IF(Raw_Data!T3239&gt;INDEX(Cleaning_Reference!$F$6:$F$13,MATCH(D3239,Cleaning_Reference!$A$6:$A$13,0)),"Capped","Original"))</f>
        <v>Original</v>
      </c>
      <c r="AF3239" s="21">
        <f t="shared" si="50"/>
        <v>3.75</v>
      </c>
    </row>
    <row r="3240" spans="1:32" ht="15" customHeight="1" x14ac:dyDescent="0.3">
      <c r="A3240" s="20" t="str">
        <f>Raw_Data!A3240</f>
        <v>SF13239</v>
      </c>
      <c r="B3240" s="15" t="str">
        <f>Raw_Data!B3240</f>
        <v>Punjab</v>
      </c>
      <c r="C3240" s="15" t="str">
        <f>Raw_Data!C3240</f>
        <v>Ludhiana</v>
      </c>
      <c r="D3240" s="15" t="str">
        <f>Raw_Data!D3240</f>
        <v>Chilli</v>
      </c>
      <c r="E3240" s="15" t="str">
        <f>Raw_Data!E3240</f>
        <v>Kharif</v>
      </c>
      <c r="F3240" s="15">
        <f>Raw_Data!F3240</f>
        <v>5.33</v>
      </c>
      <c r="G3240" s="18">
        <f>IF(Raw_Data!G3240="",ROUND(AVERAGEIFS(Raw_Data!$G$2:$G$4001,Raw_Data!$E$2:$E$4001,E3240),1),Raw_Data!G3240)</f>
        <v>822.4</v>
      </c>
      <c r="H3240" s="15">
        <f>Raw_Data!H3240</f>
        <v>29.8</v>
      </c>
      <c r="I3240" s="15">
        <f>Raw_Data!I3240</f>
        <v>72.3</v>
      </c>
      <c r="J3240" s="15">
        <f>Raw_Data!J3240</f>
        <v>5.4</v>
      </c>
      <c r="K3240" s="15">
        <f>Raw_Data!K3240</f>
        <v>7.06</v>
      </c>
      <c r="L3240" s="18">
        <f>IF(Raw_Data!L3240="",ROUND(AVERAGEIFS(Raw_Data!$L$2:$L$4001,Raw_Data!$E$2:$E$4001,E3240),1),Raw_Data!L3240)</f>
        <v>32.5</v>
      </c>
      <c r="M3240" s="15">
        <f>Raw_Data!M3240</f>
        <v>146.4</v>
      </c>
      <c r="N3240" s="15">
        <f>Raw_Data!N3240</f>
        <v>55.9</v>
      </c>
      <c r="O3240" s="15">
        <f>Raw_Data!O3240</f>
        <v>87.8</v>
      </c>
      <c r="P3240" s="15" t="str">
        <f>Raw_Data!P3240</f>
        <v>Rainfed</v>
      </c>
      <c r="Q3240" s="15">
        <f>Raw_Data!Q3240</f>
        <v>368</v>
      </c>
      <c r="R3240" s="15">
        <f>Raw_Data!R3240</f>
        <v>8.39</v>
      </c>
      <c r="S3240" s="15">
        <f>Raw_Data!S3240</f>
        <v>0.95</v>
      </c>
      <c r="T3240" s="18">
        <f>IF(Raw_Data!T3240="",ROUND(AVERAGEIFS(Raw_Data!$T$2:$T$4001,Raw_Data!$E$2:$E$4001,E3240,Raw_Data!$D$2:$D$4001,D3240),2),IF(Raw_Data!T3240&gt;INDEX(Cleaning_Reference!$F$6:$F$13,MATCH(D3240,Cleaning_Reference!$A$6:$A$13,0)),INDEX(Cleaning_Reference!$F$6:$F$13,MATCH(D3240,Cleaning_Reference!$A$6:$A$13,0)),Raw_Data!T3240))</f>
        <v>2.0299999999999998</v>
      </c>
      <c r="U3240" s="15">
        <f>Raw_Data!U3240</f>
        <v>10.82</v>
      </c>
      <c r="V3240" s="15">
        <f>Raw_Data!V3240</f>
        <v>92732</v>
      </c>
      <c r="W3240" s="15">
        <f>Raw_Data!W3240</f>
        <v>432412</v>
      </c>
      <c r="X3240" s="15">
        <f>Raw_Data!X3240</f>
        <v>1003360</v>
      </c>
      <c r="Y3240" s="15">
        <f>Raw_Data!Y3240</f>
        <v>570948</v>
      </c>
      <c r="Z3240" s="15">
        <f>Raw_Data!Z3240</f>
        <v>1831</v>
      </c>
      <c r="AA3240" s="15">
        <f>Raw_Data!AA3240</f>
        <v>5.9089999999999998</v>
      </c>
      <c r="AB3240" s="15">
        <f>Raw_Data!AB3240</f>
        <v>56.8</v>
      </c>
      <c r="AC3240" s="19" t="str">
        <f>IF(Raw_Data!G3240="","Yes","No")</f>
        <v>No</v>
      </c>
      <c r="AD3240" s="19" t="str">
        <f>IF(Raw_Data!L3240="","Yes","No")</f>
        <v>No</v>
      </c>
      <c r="AE3240" s="19" t="str">
        <f>IF(Raw_Data!T3240="","Imputed",IF(Raw_Data!T3240&gt;INDEX(Cleaning_Reference!$F$6:$F$13,MATCH(D3240,Cleaning_Reference!$A$6:$A$13,0)),"Capped","Original"))</f>
        <v>Original</v>
      </c>
      <c r="AF3240" s="21">
        <f t="shared" si="50"/>
        <v>10.82</v>
      </c>
    </row>
    <row r="3241" spans="1:32" ht="15" customHeight="1" x14ac:dyDescent="0.3">
      <c r="A3241" s="20" t="str">
        <f>Raw_Data!A3241</f>
        <v>SF13240</v>
      </c>
      <c r="B3241" s="15" t="str">
        <f>Raw_Data!B3241</f>
        <v>Gujarat</v>
      </c>
      <c r="C3241" s="15" t="str">
        <f>Raw_Data!C3241</f>
        <v>Rajkot</v>
      </c>
      <c r="D3241" s="15" t="str">
        <f>Raw_Data!D3241</f>
        <v>Rice</v>
      </c>
      <c r="E3241" s="15" t="str">
        <f>Raw_Data!E3241</f>
        <v>Rabi</v>
      </c>
      <c r="F3241" s="15">
        <f>Raw_Data!F3241</f>
        <v>7.15</v>
      </c>
      <c r="G3241" s="18">
        <f>IF(Raw_Data!G3241="",ROUND(AVERAGEIFS(Raw_Data!$G$2:$G$4001,Raw_Data!$E$2:$E$4001,E3241),1),Raw_Data!G3241)</f>
        <v>427</v>
      </c>
      <c r="H3241" s="15">
        <f>Raw_Data!H3241</f>
        <v>27.4</v>
      </c>
      <c r="I3241" s="15">
        <f>Raw_Data!I3241</f>
        <v>62.8</v>
      </c>
      <c r="J3241" s="15">
        <f>Raw_Data!J3241</f>
        <v>8.4</v>
      </c>
      <c r="K3241" s="15">
        <f>Raw_Data!K3241</f>
        <v>6.37</v>
      </c>
      <c r="L3241" s="18">
        <f>IF(Raw_Data!L3241="",ROUND(AVERAGEIFS(Raw_Data!$L$2:$L$4001,Raw_Data!$E$2:$E$4001,E3241),1),Raw_Data!L3241)</f>
        <v>23.1</v>
      </c>
      <c r="M3241" s="15">
        <f>Raw_Data!M3241</f>
        <v>122</v>
      </c>
      <c r="N3241" s="15">
        <f>Raw_Data!N3241</f>
        <v>56.7</v>
      </c>
      <c r="O3241" s="15">
        <f>Raw_Data!O3241</f>
        <v>90.8</v>
      </c>
      <c r="P3241" s="15" t="str">
        <f>Raw_Data!P3241</f>
        <v>Drip</v>
      </c>
      <c r="Q3241" s="15">
        <f>Raw_Data!Q3241</f>
        <v>270</v>
      </c>
      <c r="R3241" s="15">
        <f>Raw_Data!R3241</f>
        <v>3.24</v>
      </c>
      <c r="S3241" s="15">
        <f>Raw_Data!S3241</f>
        <v>0.66</v>
      </c>
      <c r="T3241" s="18">
        <f>IF(Raw_Data!T3241="",ROUND(AVERAGEIFS(Raw_Data!$T$2:$T$4001,Raw_Data!$E$2:$E$4001,E3241,Raw_Data!$D$2:$D$4001,D3241),2),IF(Raw_Data!T3241&gt;INDEX(Cleaning_Reference!$F$6:$F$13,MATCH(D3241,Cleaning_Reference!$A$6:$A$13,0)),INDEX(Cleaning_Reference!$F$6:$F$13,MATCH(D3241,Cleaning_Reference!$A$6:$A$13,0)),Raw_Data!T3241))</f>
        <v>3.14</v>
      </c>
      <c r="U3241" s="15">
        <f>Raw_Data!U3241</f>
        <v>22.45</v>
      </c>
      <c r="V3241" s="15">
        <f>Raw_Data!V3241</f>
        <v>23211</v>
      </c>
      <c r="W3241" s="15">
        <f>Raw_Data!W3241</f>
        <v>452492</v>
      </c>
      <c r="X3241" s="15">
        <f>Raw_Data!X3241</f>
        <v>521087</v>
      </c>
      <c r="Y3241" s="15">
        <f>Raw_Data!Y3241</f>
        <v>68595</v>
      </c>
      <c r="Z3241" s="15">
        <f>Raw_Data!Z3241</f>
        <v>7172</v>
      </c>
      <c r="AA3241" s="15">
        <f>Raw_Data!AA3241</f>
        <v>3.13</v>
      </c>
      <c r="AB3241" s="15">
        <f>Raw_Data!AB3241</f>
        <v>69.3</v>
      </c>
      <c r="AC3241" s="19" t="str">
        <f>IF(Raw_Data!G3241="","Yes","No")</f>
        <v>No</v>
      </c>
      <c r="AD3241" s="19" t="str">
        <f>IF(Raw_Data!L3241="","Yes","No")</f>
        <v>No</v>
      </c>
      <c r="AE3241" s="19" t="str">
        <f>IF(Raw_Data!T3241="","Imputed",IF(Raw_Data!T3241&gt;INDEX(Cleaning_Reference!$F$6:$F$13,MATCH(D3241,Cleaning_Reference!$A$6:$A$13,0)),"Capped","Original"))</f>
        <v>Original</v>
      </c>
      <c r="AF3241" s="21">
        <f t="shared" si="50"/>
        <v>22.45</v>
      </c>
    </row>
    <row r="3242" spans="1:32" ht="15" customHeight="1" x14ac:dyDescent="0.3">
      <c r="A3242" s="20" t="str">
        <f>Raw_Data!A3242</f>
        <v>SF13241</v>
      </c>
      <c r="B3242" s="15" t="str">
        <f>Raw_Data!B3242</f>
        <v>Karnataka</v>
      </c>
      <c r="C3242" s="15" t="str">
        <f>Raw_Data!C3242</f>
        <v>Krishna</v>
      </c>
      <c r="D3242" s="15" t="str">
        <f>Raw_Data!D3242</f>
        <v>Sugarcane</v>
      </c>
      <c r="E3242" s="15" t="str">
        <f>Raw_Data!E3242</f>
        <v>Kharif</v>
      </c>
      <c r="F3242" s="15">
        <f>Raw_Data!F3242</f>
        <v>12.39</v>
      </c>
      <c r="G3242" s="18">
        <f>IF(Raw_Data!G3242="",ROUND(AVERAGEIFS(Raw_Data!$G$2:$G$4001,Raw_Data!$E$2:$E$4001,E3242),1),Raw_Data!G3242)</f>
        <v>468.6</v>
      </c>
      <c r="H3242" s="15">
        <f>Raw_Data!H3242</f>
        <v>31.1</v>
      </c>
      <c r="I3242" s="15">
        <f>Raw_Data!I3242</f>
        <v>64.8</v>
      </c>
      <c r="J3242" s="15">
        <f>Raw_Data!J3242</f>
        <v>7.5</v>
      </c>
      <c r="K3242" s="15">
        <f>Raw_Data!K3242</f>
        <v>7.71</v>
      </c>
      <c r="L3242" s="18">
        <f>IF(Raw_Data!L3242="",ROUND(AVERAGEIFS(Raw_Data!$L$2:$L$4001,Raw_Data!$E$2:$E$4001,E3242),1),Raw_Data!L3242)</f>
        <v>33.4</v>
      </c>
      <c r="M3242" s="15">
        <f>Raw_Data!M3242</f>
        <v>80</v>
      </c>
      <c r="N3242" s="15">
        <f>Raw_Data!N3242</f>
        <v>72.599999999999994</v>
      </c>
      <c r="O3242" s="15">
        <f>Raw_Data!O3242</f>
        <v>141.19999999999999</v>
      </c>
      <c r="P3242" s="15" t="str">
        <f>Raw_Data!P3242</f>
        <v>Drip</v>
      </c>
      <c r="Q3242" s="15">
        <f>Raw_Data!Q3242</f>
        <v>111.1</v>
      </c>
      <c r="R3242" s="15">
        <f>Raw_Data!R3242</f>
        <v>3.41</v>
      </c>
      <c r="S3242" s="15">
        <f>Raw_Data!S3242</f>
        <v>0.86</v>
      </c>
      <c r="T3242" s="18">
        <f>IF(Raw_Data!T3242="",ROUND(AVERAGEIFS(Raw_Data!$T$2:$T$4001,Raw_Data!$E$2:$E$4001,E3242,Raw_Data!$D$2:$D$4001,D3242),2),IF(Raw_Data!T3242&gt;INDEX(Cleaning_Reference!$F$6:$F$13,MATCH(D3242,Cleaning_Reference!$A$6:$A$13,0)),INDEX(Cleaning_Reference!$F$6:$F$13,MATCH(D3242,Cleaning_Reference!$A$6:$A$13,0)),Raw_Data!T3242))</f>
        <v>18.829999999999998</v>
      </c>
      <c r="U3242" s="15">
        <f>Raw_Data!U3242</f>
        <v>233.3</v>
      </c>
      <c r="V3242" s="15">
        <f>Raw_Data!V3242</f>
        <v>3422</v>
      </c>
      <c r="W3242" s="15">
        <f>Raw_Data!W3242</f>
        <v>630211</v>
      </c>
      <c r="X3242" s="15">
        <f>Raw_Data!X3242</f>
        <v>798353</v>
      </c>
      <c r="Y3242" s="15">
        <f>Raw_Data!Y3242</f>
        <v>168142</v>
      </c>
      <c r="Z3242" s="15">
        <f>Raw_Data!Z3242</f>
        <v>19326</v>
      </c>
      <c r="AA3242" s="15">
        <f>Raw_Data!AA3242</f>
        <v>12.071999999999999</v>
      </c>
      <c r="AB3242" s="15">
        <f>Raw_Data!AB3242</f>
        <v>56.4</v>
      </c>
      <c r="AC3242" s="19" t="str">
        <f>IF(Raw_Data!G3242="","Yes","No")</f>
        <v>No</v>
      </c>
      <c r="AD3242" s="19" t="str">
        <f>IF(Raw_Data!L3242="","Yes","No")</f>
        <v>No</v>
      </c>
      <c r="AE3242" s="19" t="str">
        <f>IF(Raw_Data!T3242="","Imputed",IF(Raw_Data!T3242&gt;INDEX(Cleaning_Reference!$F$6:$F$13,MATCH(D3242,Cleaning_Reference!$A$6:$A$13,0)),"Capped","Original"))</f>
        <v>Original</v>
      </c>
      <c r="AF3242" s="21">
        <f t="shared" si="50"/>
        <v>233.3</v>
      </c>
    </row>
    <row r="3243" spans="1:32" ht="15" customHeight="1" x14ac:dyDescent="0.3">
      <c r="A3243" s="20" t="str">
        <f>Raw_Data!A3243</f>
        <v>SF13242</v>
      </c>
      <c r="B3243" s="15" t="str">
        <f>Raw_Data!B3243</f>
        <v>Punjab</v>
      </c>
      <c r="C3243" s="15" t="str">
        <f>Raw_Data!C3243</f>
        <v>Krishna</v>
      </c>
      <c r="D3243" s="15" t="str">
        <f>Raw_Data!D3243</f>
        <v>Pulses</v>
      </c>
      <c r="E3243" s="15" t="str">
        <f>Raw_Data!E3243</f>
        <v>Zaid</v>
      </c>
      <c r="F3243" s="15">
        <f>Raw_Data!F3243</f>
        <v>12.33</v>
      </c>
      <c r="G3243" s="18">
        <f>IF(Raw_Data!G3243="",ROUND(AVERAGEIFS(Raw_Data!$G$2:$G$4001,Raw_Data!$E$2:$E$4001,E3243),1),Raw_Data!G3243)</f>
        <v>690.6</v>
      </c>
      <c r="H3243" s="15">
        <f>Raw_Data!H3243</f>
        <v>27.7</v>
      </c>
      <c r="I3243" s="15">
        <f>Raw_Data!I3243</f>
        <v>57.9</v>
      </c>
      <c r="J3243" s="15">
        <f>Raw_Data!J3243</f>
        <v>6.7</v>
      </c>
      <c r="K3243" s="15">
        <f>Raw_Data!K3243</f>
        <v>6.98</v>
      </c>
      <c r="L3243" s="18">
        <f>IF(Raw_Data!L3243="",ROUND(AVERAGEIFS(Raw_Data!$L$2:$L$4001,Raw_Data!$E$2:$E$4001,E3243),1),Raw_Data!L3243)</f>
        <v>19.100000000000001</v>
      </c>
      <c r="M3243" s="15">
        <f>Raw_Data!M3243</f>
        <v>139</v>
      </c>
      <c r="N3243" s="15">
        <f>Raw_Data!N3243</f>
        <v>43.7</v>
      </c>
      <c r="O3243" s="15">
        <f>Raw_Data!O3243</f>
        <v>131.19999999999999</v>
      </c>
      <c r="P3243" s="15" t="str">
        <f>Raw_Data!P3243</f>
        <v>Drip</v>
      </c>
      <c r="Q3243" s="15">
        <f>Raw_Data!Q3243</f>
        <v>139.6</v>
      </c>
      <c r="R3243" s="15">
        <f>Raw_Data!R3243</f>
        <v>7.03</v>
      </c>
      <c r="S3243" s="15">
        <f>Raw_Data!S3243</f>
        <v>0.66</v>
      </c>
      <c r="T3243" s="18">
        <f>IF(Raw_Data!T3243="",ROUND(AVERAGEIFS(Raw_Data!$T$2:$T$4001,Raw_Data!$E$2:$E$4001,E3243,Raw_Data!$D$2:$D$4001,D3243),2),IF(Raw_Data!T3243&gt;INDEX(Cleaning_Reference!$F$6:$F$13,MATCH(D3243,Cleaning_Reference!$A$6:$A$13,0)),INDEX(Cleaning_Reference!$F$6:$F$13,MATCH(D3243,Cleaning_Reference!$A$6:$A$13,0)),Raw_Data!T3243))</f>
        <v>1.31</v>
      </c>
      <c r="U3243" s="15">
        <f>Raw_Data!U3243</f>
        <v>16.149999999999999</v>
      </c>
      <c r="V3243" s="15">
        <f>Raw_Data!V3243</f>
        <v>70464</v>
      </c>
      <c r="W3243" s="15">
        <f>Raw_Data!W3243</f>
        <v>666951</v>
      </c>
      <c r="X3243" s="15">
        <f>Raw_Data!X3243</f>
        <v>1137994</v>
      </c>
      <c r="Y3243" s="15">
        <f>Raw_Data!Y3243</f>
        <v>471043</v>
      </c>
      <c r="Z3243" s="15">
        <f>Raw_Data!Z3243</f>
        <v>3592</v>
      </c>
      <c r="AA3243" s="15">
        <f>Raw_Data!AA3243</f>
        <v>4.4960000000000004</v>
      </c>
      <c r="AB3243" s="15">
        <f>Raw_Data!AB3243</f>
        <v>26.9</v>
      </c>
      <c r="AC3243" s="19" t="str">
        <f>IF(Raw_Data!G3243="","Yes","No")</f>
        <v>No</v>
      </c>
      <c r="AD3243" s="19" t="str">
        <f>IF(Raw_Data!L3243="","Yes","No")</f>
        <v>No</v>
      </c>
      <c r="AE3243" s="19" t="str">
        <f>IF(Raw_Data!T3243="","Imputed",IF(Raw_Data!T3243&gt;INDEX(Cleaning_Reference!$F$6:$F$13,MATCH(D3243,Cleaning_Reference!$A$6:$A$13,0)),"Capped","Original"))</f>
        <v>Original</v>
      </c>
      <c r="AF3243" s="21">
        <f t="shared" si="50"/>
        <v>16.149999999999999</v>
      </c>
    </row>
    <row r="3244" spans="1:32" ht="15" customHeight="1" x14ac:dyDescent="0.3">
      <c r="A3244" s="20" t="str">
        <f>Raw_Data!A3244</f>
        <v>SF13243</v>
      </c>
      <c r="B3244" s="15" t="str">
        <f>Raw_Data!B3244</f>
        <v>Punjab</v>
      </c>
      <c r="C3244" s="15" t="str">
        <f>Raw_Data!C3244</f>
        <v>Nashik</v>
      </c>
      <c r="D3244" s="15" t="str">
        <f>Raw_Data!D3244</f>
        <v>Wheat</v>
      </c>
      <c r="E3244" s="15" t="str">
        <f>Raw_Data!E3244</f>
        <v>Kharif</v>
      </c>
      <c r="F3244" s="15">
        <f>Raw_Data!F3244</f>
        <v>14.01</v>
      </c>
      <c r="G3244" s="18">
        <f>IF(Raw_Data!G3244="",ROUND(AVERAGEIFS(Raw_Data!$G$2:$G$4001,Raw_Data!$E$2:$E$4001,E3244),1),Raw_Data!G3244)</f>
        <v>888.5</v>
      </c>
      <c r="H3244" s="15">
        <f>Raw_Data!H3244</f>
        <v>28.5</v>
      </c>
      <c r="I3244" s="15">
        <f>Raw_Data!I3244</f>
        <v>66.5</v>
      </c>
      <c r="J3244" s="15">
        <f>Raw_Data!J3244</f>
        <v>7.3</v>
      </c>
      <c r="K3244" s="15">
        <f>Raw_Data!K3244</f>
        <v>6.66</v>
      </c>
      <c r="L3244" s="18">
        <f>IF(Raw_Data!L3244="",ROUND(AVERAGEIFS(Raw_Data!$L$2:$L$4001,Raw_Data!$E$2:$E$4001,E3244),1),Raw_Data!L3244)</f>
        <v>37.9</v>
      </c>
      <c r="M3244" s="15">
        <f>Raw_Data!M3244</f>
        <v>151.19999999999999</v>
      </c>
      <c r="N3244" s="15">
        <f>Raw_Data!N3244</f>
        <v>45.4</v>
      </c>
      <c r="O3244" s="15">
        <f>Raw_Data!O3244</f>
        <v>109.1</v>
      </c>
      <c r="P3244" s="15" t="str">
        <f>Raw_Data!P3244</f>
        <v>Sprinkler</v>
      </c>
      <c r="Q3244" s="15">
        <f>Raw_Data!Q3244</f>
        <v>196.4</v>
      </c>
      <c r="R3244" s="15">
        <f>Raw_Data!R3244</f>
        <v>5.0199999999999996</v>
      </c>
      <c r="S3244" s="15">
        <f>Raw_Data!S3244</f>
        <v>0.9</v>
      </c>
      <c r="T3244" s="18">
        <f>IF(Raw_Data!T3244="",ROUND(AVERAGEIFS(Raw_Data!$T$2:$T$4001,Raw_Data!$E$2:$E$4001,E3244,Raw_Data!$D$2:$D$4001,D3244),2),IF(Raw_Data!T3244&gt;INDEX(Cleaning_Reference!$F$6:$F$13,MATCH(D3244,Cleaning_Reference!$A$6:$A$13,0)),INDEX(Cleaning_Reference!$F$6:$F$13,MATCH(D3244,Cleaning_Reference!$A$6:$A$13,0)),Raw_Data!T3244))</f>
        <v>4.2699999999999996</v>
      </c>
      <c r="U3244" s="15">
        <f>Raw_Data!U3244</f>
        <v>59.82</v>
      </c>
      <c r="V3244" s="15">
        <f>Raw_Data!V3244</f>
        <v>24903</v>
      </c>
      <c r="W3244" s="15">
        <f>Raw_Data!W3244</f>
        <v>923283</v>
      </c>
      <c r="X3244" s="15">
        <f>Raw_Data!X3244</f>
        <v>1489697</v>
      </c>
      <c r="Y3244" s="15">
        <f>Raw_Data!Y3244</f>
        <v>566414</v>
      </c>
      <c r="Z3244" s="15">
        <f>Raw_Data!Z3244</f>
        <v>7829</v>
      </c>
      <c r="AA3244" s="15">
        <f>Raw_Data!AA3244</f>
        <v>7.641</v>
      </c>
      <c r="AB3244" s="15">
        <f>Raw_Data!AB3244</f>
        <v>51.6</v>
      </c>
      <c r="AC3244" s="19" t="str">
        <f>IF(Raw_Data!G3244="","Yes","No")</f>
        <v>No</v>
      </c>
      <c r="AD3244" s="19" t="str">
        <f>IF(Raw_Data!L3244="","Yes","No")</f>
        <v>No</v>
      </c>
      <c r="AE3244" s="19" t="str">
        <f>IF(Raw_Data!T3244="","Imputed",IF(Raw_Data!T3244&gt;INDEX(Cleaning_Reference!$F$6:$F$13,MATCH(D3244,Cleaning_Reference!$A$6:$A$13,0)),"Capped","Original"))</f>
        <v>Original</v>
      </c>
      <c r="AF3244" s="21">
        <f t="shared" si="50"/>
        <v>59.82</v>
      </c>
    </row>
    <row r="3245" spans="1:32" ht="15" customHeight="1" x14ac:dyDescent="0.3">
      <c r="A3245" s="20" t="str">
        <f>Raw_Data!A3245</f>
        <v>SF13244</v>
      </c>
      <c r="B3245" s="15" t="str">
        <f>Raw_Data!B3245</f>
        <v>Gujarat</v>
      </c>
      <c r="C3245" s="15" t="str">
        <f>Raw_Data!C3245</f>
        <v>Rajkot</v>
      </c>
      <c r="D3245" s="15" t="str">
        <f>Raw_Data!D3245</f>
        <v>Wheat</v>
      </c>
      <c r="E3245" s="15" t="str">
        <f>Raw_Data!E3245</f>
        <v>Kharif</v>
      </c>
      <c r="F3245" s="15">
        <f>Raw_Data!F3245</f>
        <v>1.6</v>
      </c>
      <c r="G3245" s="18">
        <f>IF(Raw_Data!G3245="",ROUND(AVERAGEIFS(Raw_Data!$G$2:$G$4001,Raw_Data!$E$2:$E$4001,E3245),1),Raw_Data!G3245)</f>
        <v>945.1</v>
      </c>
      <c r="H3245" s="15">
        <f>Raw_Data!H3245</f>
        <v>26.1</v>
      </c>
      <c r="I3245" s="15">
        <f>Raw_Data!I3245</f>
        <v>72.7</v>
      </c>
      <c r="J3245" s="15">
        <f>Raw_Data!J3245</f>
        <v>6.3</v>
      </c>
      <c r="K3245" s="15">
        <f>Raw_Data!K3245</f>
        <v>7.5</v>
      </c>
      <c r="L3245" s="18">
        <f>IF(Raw_Data!L3245="",ROUND(AVERAGEIFS(Raw_Data!$L$2:$L$4001,Raw_Data!$E$2:$E$4001,E3245),1),Raw_Data!L3245)</f>
        <v>26.3</v>
      </c>
      <c r="M3245" s="15">
        <f>Raw_Data!M3245</f>
        <v>80.400000000000006</v>
      </c>
      <c r="N3245" s="15">
        <f>Raw_Data!N3245</f>
        <v>49</v>
      </c>
      <c r="O3245" s="15">
        <f>Raw_Data!O3245</f>
        <v>146.6</v>
      </c>
      <c r="P3245" s="15" t="str">
        <f>Raw_Data!P3245</f>
        <v>Drip</v>
      </c>
      <c r="Q3245" s="15">
        <f>Raw_Data!Q3245</f>
        <v>262.10000000000002</v>
      </c>
      <c r="R3245" s="15">
        <f>Raw_Data!R3245</f>
        <v>5.63</v>
      </c>
      <c r="S3245" s="15">
        <f>Raw_Data!S3245</f>
        <v>0.67</v>
      </c>
      <c r="T3245" s="18">
        <f>IF(Raw_Data!T3245="",ROUND(AVERAGEIFS(Raw_Data!$T$2:$T$4001,Raw_Data!$E$2:$E$4001,E3245,Raw_Data!$D$2:$D$4001,D3245),2),IF(Raw_Data!T3245&gt;INDEX(Cleaning_Reference!$F$6:$F$13,MATCH(D3245,Cleaning_Reference!$A$6:$A$13,0)),INDEX(Cleaning_Reference!$F$6:$F$13,MATCH(D3245,Cleaning_Reference!$A$6:$A$13,0)),Raw_Data!T3245))</f>
        <v>1.5</v>
      </c>
      <c r="U3245" s="15">
        <f>Raw_Data!U3245</f>
        <v>2.4</v>
      </c>
      <c r="V3245" s="15">
        <f>Raw_Data!V3245</f>
        <v>25370</v>
      </c>
      <c r="W3245" s="15">
        <f>Raw_Data!W3245</f>
        <v>110892</v>
      </c>
      <c r="X3245" s="15">
        <f>Raw_Data!X3245</f>
        <v>60888</v>
      </c>
      <c r="Y3245" s="15">
        <f>Raw_Data!Y3245</f>
        <v>-50004</v>
      </c>
      <c r="Z3245" s="15">
        <f>Raw_Data!Z3245</f>
        <v>699</v>
      </c>
      <c r="AA3245" s="15">
        <f>Raw_Data!AA3245</f>
        <v>3.4329999999999998</v>
      </c>
      <c r="AB3245" s="15">
        <f>Raw_Data!AB3245</f>
        <v>54.8</v>
      </c>
      <c r="AC3245" s="19" t="str">
        <f>IF(Raw_Data!G3245="","Yes","No")</f>
        <v>No</v>
      </c>
      <c r="AD3245" s="19" t="str">
        <f>IF(Raw_Data!L3245="","Yes","No")</f>
        <v>No</v>
      </c>
      <c r="AE3245" s="19" t="str">
        <f>IF(Raw_Data!T3245="","Imputed",IF(Raw_Data!T3245&gt;INDEX(Cleaning_Reference!$F$6:$F$13,MATCH(D3245,Cleaning_Reference!$A$6:$A$13,0)),"Capped","Original"))</f>
        <v>Original</v>
      </c>
      <c r="AF3245" s="21">
        <f t="shared" si="50"/>
        <v>2.4</v>
      </c>
    </row>
    <row r="3246" spans="1:32" ht="15" customHeight="1" x14ac:dyDescent="0.3">
      <c r="A3246" s="20" t="str">
        <f>Raw_Data!A3246</f>
        <v>SF13245</v>
      </c>
      <c r="B3246" s="15" t="str">
        <f>Raw_Data!B3246</f>
        <v>Karnataka</v>
      </c>
      <c r="C3246" s="15" t="str">
        <f>Raw_Data!C3246</f>
        <v>Guntur</v>
      </c>
      <c r="D3246" s="15" t="str">
        <f>Raw_Data!D3246</f>
        <v>Wheat</v>
      </c>
      <c r="E3246" s="15" t="str">
        <f>Raw_Data!E3246</f>
        <v>Kharif</v>
      </c>
      <c r="F3246" s="15">
        <f>Raw_Data!F3246</f>
        <v>5.77</v>
      </c>
      <c r="G3246" s="18">
        <f>IF(Raw_Data!G3246="",ROUND(AVERAGEIFS(Raw_Data!$G$2:$G$4001,Raw_Data!$E$2:$E$4001,E3246),1),Raw_Data!G3246)</f>
        <v>865.7</v>
      </c>
      <c r="H3246" s="15">
        <f>Raw_Data!H3246</f>
        <v>26.7</v>
      </c>
      <c r="I3246" s="15">
        <f>Raw_Data!I3246</f>
        <v>66.7</v>
      </c>
      <c r="J3246" s="15">
        <f>Raw_Data!J3246</f>
        <v>6.2</v>
      </c>
      <c r="K3246" s="15">
        <f>Raw_Data!K3246</f>
        <v>7.27</v>
      </c>
      <c r="L3246" s="18">
        <f>IF(Raw_Data!L3246="",ROUND(AVERAGEIFS(Raw_Data!$L$2:$L$4001,Raw_Data!$E$2:$E$4001,E3246),1),Raw_Data!L3246)</f>
        <v>27.1</v>
      </c>
      <c r="M3246" s="15">
        <f>Raw_Data!M3246</f>
        <v>77.8</v>
      </c>
      <c r="N3246" s="15">
        <f>Raw_Data!N3246</f>
        <v>41.5</v>
      </c>
      <c r="O3246" s="15">
        <f>Raw_Data!O3246</f>
        <v>131.4</v>
      </c>
      <c r="P3246" s="15" t="str">
        <f>Raw_Data!P3246</f>
        <v>Rainfed</v>
      </c>
      <c r="Q3246" s="15">
        <f>Raw_Data!Q3246</f>
        <v>181.4</v>
      </c>
      <c r="R3246" s="15">
        <f>Raw_Data!R3246</f>
        <v>3.85</v>
      </c>
      <c r="S3246" s="15">
        <f>Raw_Data!S3246</f>
        <v>0.67</v>
      </c>
      <c r="T3246" s="18">
        <f>IF(Raw_Data!T3246="",ROUND(AVERAGEIFS(Raw_Data!$T$2:$T$4001,Raw_Data!$E$2:$E$4001,E3246,Raw_Data!$D$2:$D$4001,D3246),2),IF(Raw_Data!T3246&gt;INDEX(Cleaning_Reference!$F$6:$F$13,MATCH(D3246,Cleaning_Reference!$A$6:$A$13,0)),INDEX(Cleaning_Reference!$F$6:$F$13,MATCH(D3246,Cleaning_Reference!$A$6:$A$13,0)),Raw_Data!T3246))</f>
        <v>2.14</v>
      </c>
      <c r="U3246" s="15">
        <f>Raw_Data!U3246</f>
        <v>12.35</v>
      </c>
      <c r="V3246" s="15">
        <f>Raw_Data!V3246</f>
        <v>21422</v>
      </c>
      <c r="W3246" s="15">
        <f>Raw_Data!W3246</f>
        <v>329228</v>
      </c>
      <c r="X3246" s="15">
        <f>Raw_Data!X3246</f>
        <v>264562</v>
      </c>
      <c r="Y3246" s="15">
        <f>Raw_Data!Y3246</f>
        <v>-64666</v>
      </c>
      <c r="Z3246" s="15">
        <f>Raw_Data!Z3246</f>
        <v>1600</v>
      </c>
      <c r="AA3246" s="15">
        <f>Raw_Data!AA3246</f>
        <v>7.7190000000000003</v>
      </c>
      <c r="AB3246" s="15">
        <f>Raw_Data!AB3246</f>
        <v>50.6</v>
      </c>
      <c r="AC3246" s="19" t="str">
        <f>IF(Raw_Data!G3246="","Yes","No")</f>
        <v>No</v>
      </c>
      <c r="AD3246" s="19" t="str">
        <f>IF(Raw_Data!L3246="","Yes","No")</f>
        <v>No</v>
      </c>
      <c r="AE3246" s="19" t="str">
        <f>IF(Raw_Data!T3246="","Imputed",IF(Raw_Data!T3246&gt;INDEX(Cleaning_Reference!$F$6:$F$13,MATCH(D3246,Cleaning_Reference!$A$6:$A$13,0)),"Capped","Original"))</f>
        <v>Original</v>
      </c>
      <c r="AF3246" s="21">
        <f t="shared" si="50"/>
        <v>12.35</v>
      </c>
    </row>
    <row r="3247" spans="1:32" ht="15" customHeight="1" x14ac:dyDescent="0.3">
      <c r="A3247" s="20" t="str">
        <f>Raw_Data!A3247</f>
        <v>SF13246</v>
      </c>
      <c r="B3247" s="15" t="str">
        <f>Raw_Data!B3247</f>
        <v>Telangana</v>
      </c>
      <c r="C3247" s="15" t="str">
        <f>Raw_Data!C3247</f>
        <v>Erode</v>
      </c>
      <c r="D3247" s="15" t="str">
        <f>Raw_Data!D3247</f>
        <v>Cotton</v>
      </c>
      <c r="E3247" s="15" t="str">
        <f>Raw_Data!E3247</f>
        <v>Rabi</v>
      </c>
      <c r="F3247" s="15">
        <f>Raw_Data!F3247</f>
        <v>3.54</v>
      </c>
      <c r="G3247" s="18">
        <f>IF(Raw_Data!G3247="",ROUND(AVERAGEIFS(Raw_Data!$G$2:$G$4001,Raw_Data!$E$2:$E$4001,E3247),1),Raw_Data!G3247)</f>
        <v>170.4</v>
      </c>
      <c r="H3247" s="15">
        <f>Raw_Data!H3247</f>
        <v>26.6</v>
      </c>
      <c r="I3247" s="15">
        <f>Raw_Data!I3247</f>
        <v>54.2</v>
      </c>
      <c r="J3247" s="15">
        <f>Raw_Data!J3247</f>
        <v>9.1</v>
      </c>
      <c r="K3247" s="15">
        <f>Raw_Data!K3247</f>
        <v>7.03</v>
      </c>
      <c r="L3247" s="18">
        <f>IF(Raw_Data!L3247="",ROUND(AVERAGEIFS(Raw_Data!$L$2:$L$4001,Raw_Data!$E$2:$E$4001,E3247),1),Raw_Data!L3247)</f>
        <v>29.2</v>
      </c>
      <c r="M3247" s="15">
        <f>Raw_Data!M3247</f>
        <v>63.1</v>
      </c>
      <c r="N3247" s="15">
        <f>Raw_Data!N3247</f>
        <v>47.7</v>
      </c>
      <c r="O3247" s="15">
        <f>Raw_Data!O3247</f>
        <v>121.4</v>
      </c>
      <c r="P3247" s="15" t="str">
        <f>Raw_Data!P3247</f>
        <v>Drip</v>
      </c>
      <c r="Q3247" s="15">
        <f>Raw_Data!Q3247</f>
        <v>131.80000000000001</v>
      </c>
      <c r="R3247" s="15">
        <f>Raw_Data!R3247</f>
        <v>0.5</v>
      </c>
      <c r="S3247" s="15">
        <f>Raw_Data!S3247</f>
        <v>0.92</v>
      </c>
      <c r="T3247" s="18">
        <f>IF(Raw_Data!T3247="",ROUND(AVERAGEIFS(Raw_Data!$T$2:$T$4001,Raw_Data!$E$2:$E$4001,E3247,Raw_Data!$D$2:$D$4001,D3247),2),IF(Raw_Data!T3247&gt;INDEX(Cleaning_Reference!$F$6:$F$13,MATCH(D3247,Cleaning_Reference!$A$6:$A$13,0)),INDEX(Cleaning_Reference!$F$6:$F$13,MATCH(D3247,Cleaning_Reference!$A$6:$A$13,0)),Raw_Data!T3247))</f>
        <v>1.1100000000000001</v>
      </c>
      <c r="U3247" s="15">
        <f>Raw_Data!U3247</f>
        <v>3.93</v>
      </c>
      <c r="V3247" s="15">
        <f>Raw_Data!V3247</f>
        <v>63704</v>
      </c>
      <c r="W3247" s="15">
        <f>Raw_Data!W3247</f>
        <v>206908</v>
      </c>
      <c r="X3247" s="15">
        <f>Raw_Data!X3247</f>
        <v>250357</v>
      </c>
      <c r="Y3247" s="15">
        <f>Raw_Data!Y3247</f>
        <v>43449</v>
      </c>
      <c r="Z3247" s="15">
        <f>Raw_Data!Z3247</f>
        <v>2544</v>
      </c>
      <c r="AA3247" s="15">
        <f>Raw_Data!AA3247</f>
        <v>1.5449999999999999</v>
      </c>
      <c r="AB3247" s="15">
        <f>Raw_Data!AB3247</f>
        <v>37.700000000000003</v>
      </c>
      <c r="AC3247" s="19" t="str">
        <f>IF(Raw_Data!G3247="","Yes","No")</f>
        <v>No</v>
      </c>
      <c r="AD3247" s="19" t="str">
        <f>IF(Raw_Data!L3247="","Yes","No")</f>
        <v>No</v>
      </c>
      <c r="AE3247" s="19" t="str">
        <f>IF(Raw_Data!T3247="","Imputed",IF(Raw_Data!T3247&gt;INDEX(Cleaning_Reference!$F$6:$F$13,MATCH(D3247,Cleaning_Reference!$A$6:$A$13,0)),"Capped","Original"))</f>
        <v>Original</v>
      </c>
      <c r="AF3247" s="21">
        <f t="shared" si="50"/>
        <v>3.93</v>
      </c>
    </row>
    <row r="3248" spans="1:32" ht="15" customHeight="1" x14ac:dyDescent="0.3">
      <c r="A3248" s="20" t="str">
        <f>Raw_Data!A3248</f>
        <v>SF13247</v>
      </c>
      <c r="B3248" s="15" t="str">
        <f>Raw_Data!B3248</f>
        <v>Maharashtra</v>
      </c>
      <c r="C3248" s="15" t="str">
        <f>Raw_Data!C3248</f>
        <v>Nashik</v>
      </c>
      <c r="D3248" s="15" t="str">
        <f>Raw_Data!D3248</f>
        <v>Pulses</v>
      </c>
      <c r="E3248" s="15" t="str">
        <f>Raw_Data!E3248</f>
        <v>Kharif</v>
      </c>
      <c r="F3248" s="15">
        <f>Raw_Data!F3248</f>
        <v>12.78</v>
      </c>
      <c r="G3248" s="18">
        <f>IF(Raw_Data!G3248="",ROUND(AVERAGEIFS(Raw_Data!$G$2:$G$4001,Raw_Data!$E$2:$E$4001,E3248),1),Raw_Data!G3248)</f>
        <v>942.2</v>
      </c>
      <c r="H3248" s="15">
        <f>Raw_Data!H3248</f>
        <v>25.6</v>
      </c>
      <c r="I3248" s="15">
        <f>Raw_Data!I3248</f>
        <v>69.3</v>
      </c>
      <c r="J3248" s="15">
        <f>Raw_Data!J3248</f>
        <v>8.1999999999999993</v>
      </c>
      <c r="K3248" s="15">
        <f>Raw_Data!K3248</f>
        <v>5.2</v>
      </c>
      <c r="L3248" s="18">
        <f>IF(Raw_Data!L3248="",ROUND(AVERAGEIFS(Raw_Data!$L$2:$L$4001,Raw_Data!$E$2:$E$4001,E3248),1),Raw_Data!L3248)</f>
        <v>28.3</v>
      </c>
      <c r="M3248" s="15">
        <f>Raw_Data!M3248</f>
        <v>140.1</v>
      </c>
      <c r="N3248" s="15">
        <f>Raw_Data!N3248</f>
        <v>61.8</v>
      </c>
      <c r="O3248" s="15">
        <f>Raw_Data!O3248</f>
        <v>73.2</v>
      </c>
      <c r="P3248" s="15" t="str">
        <f>Raw_Data!P3248</f>
        <v>Rainfed</v>
      </c>
      <c r="Q3248" s="15">
        <f>Raw_Data!Q3248</f>
        <v>219.4</v>
      </c>
      <c r="R3248" s="15">
        <f>Raw_Data!R3248</f>
        <v>3.03</v>
      </c>
      <c r="S3248" s="15">
        <f>Raw_Data!S3248</f>
        <v>0.79</v>
      </c>
      <c r="T3248" s="18">
        <f>IF(Raw_Data!T3248="",ROUND(AVERAGEIFS(Raw_Data!$T$2:$T$4001,Raw_Data!$E$2:$E$4001,E3248,Raw_Data!$D$2:$D$4001,D3248),2),IF(Raw_Data!T3248&gt;INDEX(Cleaning_Reference!$F$6:$F$13,MATCH(D3248,Cleaning_Reference!$A$6:$A$13,0)),INDEX(Cleaning_Reference!$F$6:$F$13,MATCH(D3248,Cleaning_Reference!$A$6:$A$13,0)),Raw_Data!T3248))</f>
        <v>0.3</v>
      </c>
      <c r="U3248" s="15">
        <f>Raw_Data!U3248</f>
        <v>3.83</v>
      </c>
      <c r="V3248" s="15">
        <f>Raw_Data!V3248</f>
        <v>72651</v>
      </c>
      <c r="W3248" s="15">
        <f>Raw_Data!W3248</f>
        <v>699816</v>
      </c>
      <c r="X3248" s="15">
        <f>Raw_Data!X3248</f>
        <v>278253</v>
      </c>
      <c r="Y3248" s="15">
        <f>Raw_Data!Y3248</f>
        <v>-421563</v>
      </c>
      <c r="Z3248" s="15">
        <f>Raw_Data!Z3248</f>
        <v>2601</v>
      </c>
      <c r="AA3248" s="15">
        <f>Raw_Data!AA3248</f>
        <v>1.4730000000000001</v>
      </c>
      <c r="AB3248" s="15">
        <f>Raw_Data!AB3248</f>
        <v>60.1</v>
      </c>
      <c r="AC3248" s="19" t="str">
        <f>IF(Raw_Data!G3248="","Yes","No")</f>
        <v>No</v>
      </c>
      <c r="AD3248" s="19" t="str">
        <f>IF(Raw_Data!L3248="","Yes","No")</f>
        <v>No</v>
      </c>
      <c r="AE3248" s="19" t="str">
        <f>IF(Raw_Data!T3248="","Imputed",IF(Raw_Data!T3248&gt;INDEX(Cleaning_Reference!$F$6:$F$13,MATCH(D3248,Cleaning_Reference!$A$6:$A$13,0)),"Capped","Original"))</f>
        <v>Original</v>
      </c>
      <c r="AF3248" s="21">
        <f t="shared" si="50"/>
        <v>3.83</v>
      </c>
    </row>
    <row r="3249" spans="1:32" ht="15" customHeight="1" x14ac:dyDescent="0.3">
      <c r="A3249" s="20" t="str">
        <f>Raw_Data!A3249</f>
        <v>SF13248</v>
      </c>
      <c r="B3249" s="15" t="str">
        <f>Raw_Data!B3249</f>
        <v>Gujarat</v>
      </c>
      <c r="C3249" s="15" t="str">
        <f>Raw_Data!C3249</f>
        <v>Nalgonda</v>
      </c>
      <c r="D3249" s="15" t="str">
        <f>Raw_Data!D3249</f>
        <v>Cotton</v>
      </c>
      <c r="E3249" s="15" t="str">
        <f>Raw_Data!E3249</f>
        <v>Kharif</v>
      </c>
      <c r="F3249" s="15">
        <f>Raw_Data!F3249</f>
        <v>13.31</v>
      </c>
      <c r="G3249" s="18">
        <f>IF(Raw_Data!G3249="",ROUND(AVERAGEIFS(Raw_Data!$G$2:$G$4001,Raw_Data!$E$2:$E$4001,E3249),1),Raw_Data!G3249)</f>
        <v>738.9</v>
      </c>
      <c r="H3249" s="15">
        <f>Raw_Data!H3249</f>
        <v>31.6</v>
      </c>
      <c r="I3249" s="15">
        <f>Raw_Data!I3249</f>
        <v>80.3</v>
      </c>
      <c r="J3249" s="15">
        <f>Raw_Data!J3249</f>
        <v>6.1</v>
      </c>
      <c r="K3249" s="15">
        <f>Raw_Data!K3249</f>
        <v>5.78</v>
      </c>
      <c r="L3249" s="18">
        <f>IF(Raw_Data!L3249="",ROUND(AVERAGEIFS(Raw_Data!$L$2:$L$4001,Raw_Data!$E$2:$E$4001,E3249),1),Raw_Data!L3249)</f>
        <v>39.700000000000003</v>
      </c>
      <c r="M3249" s="15">
        <f>Raw_Data!M3249</f>
        <v>105.4</v>
      </c>
      <c r="N3249" s="15">
        <f>Raw_Data!N3249</f>
        <v>78.099999999999994</v>
      </c>
      <c r="O3249" s="15">
        <f>Raw_Data!O3249</f>
        <v>111.8</v>
      </c>
      <c r="P3249" s="15" t="str">
        <f>Raw_Data!P3249</f>
        <v>Flood</v>
      </c>
      <c r="Q3249" s="15">
        <f>Raw_Data!Q3249</f>
        <v>174.9</v>
      </c>
      <c r="R3249" s="15">
        <f>Raw_Data!R3249</f>
        <v>8.58</v>
      </c>
      <c r="S3249" s="15">
        <f>Raw_Data!S3249</f>
        <v>0.8</v>
      </c>
      <c r="T3249" s="18">
        <f>IF(Raw_Data!T3249="",ROUND(AVERAGEIFS(Raw_Data!$T$2:$T$4001,Raw_Data!$E$2:$E$4001,E3249,Raw_Data!$D$2:$D$4001,D3249),2),IF(Raw_Data!T3249&gt;INDEX(Cleaning_Reference!$F$6:$F$13,MATCH(D3249,Cleaning_Reference!$A$6:$A$13,0)),INDEX(Cleaning_Reference!$F$6:$F$13,MATCH(D3249,Cleaning_Reference!$A$6:$A$13,0)),Raw_Data!T3249))</f>
        <v>0.59</v>
      </c>
      <c r="U3249" s="15">
        <f>Raw_Data!U3249</f>
        <v>7.85</v>
      </c>
      <c r="V3249" s="15">
        <f>Raw_Data!V3249</f>
        <v>70973</v>
      </c>
      <c r="W3249" s="15">
        <f>Raw_Data!W3249</f>
        <v>1010594</v>
      </c>
      <c r="X3249" s="15">
        <f>Raw_Data!X3249</f>
        <v>557138</v>
      </c>
      <c r="Y3249" s="15">
        <f>Raw_Data!Y3249</f>
        <v>-453456</v>
      </c>
      <c r="Z3249" s="15">
        <f>Raw_Data!Z3249</f>
        <v>14612</v>
      </c>
      <c r="AA3249" s="15">
        <f>Raw_Data!AA3249</f>
        <v>0.53700000000000003</v>
      </c>
      <c r="AB3249" s="15">
        <f>Raw_Data!AB3249</f>
        <v>46</v>
      </c>
      <c r="AC3249" s="19" t="str">
        <f>IF(Raw_Data!G3249="","Yes","No")</f>
        <v>No</v>
      </c>
      <c r="AD3249" s="19" t="str">
        <f>IF(Raw_Data!L3249="","Yes","No")</f>
        <v>No</v>
      </c>
      <c r="AE3249" s="19" t="str">
        <f>IF(Raw_Data!T3249="","Imputed",IF(Raw_Data!T3249&gt;INDEX(Cleaning_Reference!$F$6:$F$13,MATCH(D3249,Cleaning_Reference!$A$6:$A$13,0)),"Capped","Original"))</f>
        <v>Original</v>
      </c>
      <c r="AF3249" s="21">
        <f t="shared" si="50"/>
        <v>7.85</v>
      </c>
    </row>
    <row r="3250" spans="1:32" ht="15" customHeight="1" x14ac:dyDescent="0.3">
      <c r="A3250" s="20" t="str">
        <f>Raw_Data!A3250</f>
        <v>SF13249</v>
      </c>
      <c r="B3250" s="15" t="str">
        <f>Raw_Data!B3250</f>
        <v>Tamil Nadu</v>
      </c>
      <c r="C3250" s="15" t="str">
        <f>Raw_Data!C3250</f>
        <v>Nashik</v>
      </c>
      <c r="D3250" s="15" t="str">
        <f>Raw_Data!D3250</f>
        <v>Maize</v>
      </c>
      <c r="E3250" s="15" t="str">
        <f>Raw_Data!E3250</f>
        <v>Rabi</v>
      </c>
      <c r="F3250" s="15">
        <f>Raw_Data!F3250</f>
        <v>2.88</v>
      </c>
      <c r="G3250" s="18">
        <f>IF(Raw_Data!G3250="",ROUND(AVERAGEIFS(Raw_Data!$G$2:$G$4001,Raw_Data!$E$2:$E$4001,E3250),1),Raw_Data!G3250)</f>
        <v>492.6</v>
      </c>
      <c r="H3250" s="15">
        <f>Raw_Data!H3250</f>
        <v>26.6</v>
      </c>
      <c r="I3250" s="15">
        <f>Raw_Data!I3250</f>
        <v>45.1</v>
      </c>
      <c r="J3250" s="15">
        <f>Raw_Data!J3250</f>
        <v>7.3</v>
      </c>
      <c r="K3250" s="15">
        <f>Raw_Data!K3250</f>
        <v>6.43</v>
      </c>
      <c r="L3250" s="18">
        <f>IF(Raw_Data!L3250="",ROUND(AVERAGEIFS(Raw_Data!$L$2:$L$4001,Raw_Data!$E$2:$E$4001,E3250),1),Raw_Data!L3250)</f>
        <v>25.3</v>
      </c>
      <c r="M3250" s="15">
        <f>Raw_Data!M3250</f>
        <v>146.19999999999999</v>
      </c>
      <c r="N3250" s="15">
        <f>Raw_Data!N3250</f>
        <v>62.8</v>
      </c>
      <c r="O3250" s="15">
        <f>Raw_Data!O3250</f>
        <v>82.5</v>
      </c>
      <c r="P3250" s="15" t="str">
        <f>Raw_Data!P3250</f>
        <v>Drip</v>
      </c>
      <c r="Q3250" s="15">
        <f>Raw_Data!Q3250</f>
        <v>135.80000000000001</v>
      </c>
      <c r="R3250" s="15">
        <f>Raw_Data!R3250</f>
        <v>7</v>
      </c>
      <c r="S3250" s="15">
        <f>Raw_Data!S3250</f>
        <v>0.91</v>
      </c>
      <c r="T3250" s="18">
        <f>IF(Raw_Data!T3250="",ROUND(AVERAGEIFS(Raw_Data!$T$2:$T$4001,Raw_Data!$E$2:$E$4001,E3250,Raw_Data!$D$2:$D$4001,D3250),2),IF(Raw_Data!T3250&gt;INDEX(Cleaning_Reference!$F$6:$F$13,MATCH(D3250,Cleaning_Reference!$A$6:$A$13,0)),INDEX(Cleaning_Reference!$F$6:$F$13,MATCH(D3250,Cleaning_Reference!$A$6:$A$13,0)),Raw_Data!T3250))</f>
        <v>4.72</v>
      </c>
      <c r="U3250" s="15">
        <f>Raw_Data!U3250</f>
        <v>13.59</v>
      </c>
      <c r="V3250" s="15">
        <f>Raw_Data!V3250</f>
        <v>18588</v>
      </c>
      <c r="W3250" s="15">
        <f>Raw_Data!W3250</f>
        <v>154504</v>
      </c>
      <c r="X3250" s="15">
        <f>Raw_Data!X3250</f>
        <v>252611</v>
      </c>
      <c r="Y3250" s="15">
        <f>Raw_Data!Y3250</f>
        <v>98107</v>
      </c>
      <c r="Z3250" s="15">
        <f>Raw_Data!Z3250</f>
        <v>1479</v>
      </c>
      <c r="AA3250" s="15">
        <f>Raw_Data!AA3250</f>
        <v>9.1890000000000001</v>
      </c>
      <c r="AB3250" s="15">
        <f>Raw_Data!AB3250</f>
        <v>39</v>
      </c>
      <c r="AC3250" s="19" t="str">
        <f>IF(Raw_Data!G3250="","Yes","No")</f>
        <v>No</v>
      </c>
      <c r="AD3250" s="19" t="str">
        <f>IF(Raw_Data!L3250="","Yes","No")</f>
        <v>No</v>
      </c>
      <c r="AE3250" s="19" t="str">
        <f>IF(Raw_Data!T3250="","Imputed",IF(Raw_Data!T3250&gt;INDEX(Cleaning_Reference!$F$6:$F$13,MATCH(D3250,Cleaning_Reference!$A$6:$A$13,0)),"Capped","Original"))</f>
        <v>Original</v>
      </c>
      <c r="AF3250" s="21">
        <f t="shared" si="50"/>
        <v>13.59</v>
      </c>
    </row>
    <row r="3251" spans="1:32" ht="15" customHeight="1" x14ac:dyDescent="0.3">
      <c r="A3251" s="20" t="str">
        <f>Raw_Data!A3251</f>
        <v>SF13250</v>
      </c>
      <c r="B3251" s="15" t="str">
        <f>Raw_Data!B3251</f>
        <v>Punjab</v>
      </c>
      <c r="C3251" s="15" t="str">
        <f>Raw_Data!C3251</f>
        <v>Indore</v>
      </c>
      <c r="D3251" s="15" t="str">
        <f>Raw_Data!D3251</f>
        <v>Pulses</v>
      </c>
      <c r="E3251" s="15" t="str">
        <f>Raw_Data!E3251</f>
        <v>Kharif</v>
      </c>
      <c r="F3251" s="15">
        <f>Raw_Data!F3251</f>
        <v>13.3</v>
      </c>
      <c r="G3251" s="18">
        <f>IF(Raw_Data!G3251="",ROUND(AVERAGEIFS(Raw_Data!$G$2:$G$4001,Raw_Data!$E$2:$E$4001,E3251),1),Raw_Data!G3251)</f>
        <v>940.1</v>
      </c>
      <c r="H3251" s="15">
        <f>Raw_Data!H3251</f>
        <v>30.2</v>
      </c>
      <c r="I3251" s="15">
        <f>Raw_Data!I3251</f>
        <v>65.099999999999994</v>
      </c>
      <c r="J3251" s="15">
        <f>Raw_Data!J3251</f>
        <v>5.7</v>
      </c>
      <c r="K3251" s="15">
        <f>Raw_Data!K3251</f>
        <v>7.03</v>
      </c>
      <c r="L3251" s="18">
        <f>IF(Raw_Data!L3251="",ROUND(AVERAGEIFS(Raw_Data!$L$2:$L$4001,Raw_Data!$E$2:$E$4001,E3251),1),Raw_Data!L3251)</f>
        <v>28</v>
      </c>
      <c r="M3251" s="15">
        <f>Raw_Data!M3251</f>
        <v>107.9</v>
      </c>
      <c r="N3251" s="15">
        <f>Raw_Data!N3251</f>
        <v>39.799999999999997</v>
      </c>
      <c r="O3251" s="15">
        <f>Raw_Data!O3251</f>
        <v>128.6</v>
      </c>
      <c r="P3251" s="15" t="str">
        <f>Raw_Data!P3251</f>
        <v>Drip</v>
      </c>
      <c r="Q3251" s="15">
        <f>Raw_Data!Q3251</f>
        <v>218.7</v>
      </c>
      <c r="R3251" s="15">
        <f>Raw_Data!R3251</f>
        <v>6.73</v>
      </c>
      <c r="S3251" s="15">
        <f>Raw_Data!S3251</f>
        <v>0.94</v>
      </c>
      <c r="T3251" s="18">
        <f>IF(Raw_Data!T3251="",ROUND(AVERAGEIFS(Raw_Data!$T$2:$T$4001,Raw_Data!$E$2:$E$4001,E3251,Raw_Data!$D$2:$D$4001,D3251),2),IF(Raw_Data!T3251&gt;INDEX(Cleaning_Reference!$F$6:$F$13,MATCH(D3251,Cleaning_Reference!$A$6:$A$13,0)),INDEX(Cleaning_Reference!$F$6:$F$13,MATCH(D3251,Cleaning_Reference!$A$6:$A$13,0)),Raw_Data!T3251))</f>
        <v>1.21</v>
      </c>
      <c r="U3251" s="15">
        <f>Raw_Data!U3251</f>
        <v>16.09</v>
      </c>
      <c r="V3251" s="15">
        <f>Raw_Data!V3251</f>
        <v>75757</v>
      </c>
      <c r="W3251" s="15">
        <f>Raw_Data!W3251</f>
        <v>816402</v>
      </c>
      <c r="X3251" s="15">
        <f>Raw_Data!X3251</f>
        <v>1218930</v>
      </c>
      <c r="Y3251" s="15">
        <f>Raw_Data!Y3251</f>
        <v>402528</v>
      </c>
      <c r="Z3251" s="15">
        <f>Raw_Data!Z3251</f>
        <v>4193</v>
      </c>
      <c r="AA3251" s="15">
        <f>Raw_Data!AA3251</f>
        <v>3.8370000000000002</v>
      </c>
      <c r="AB3251" s="15">
        <f>Raw_Data!AB3251</f>
        <v>48.9</v>
      </c>
      <c r="AC3251" s="19" t="str">
        <f>IF(Raw_Data!G3251="","Yes","No")</f>
        <v>No</v>
      </c>
      <c r="AD3251" s="19" t="str">
        <f>IF(Raw_Data!L3251="","Yes","No")</f>
        <v>No</v>
      </c>
      <c r="AE3251" s="19" t="str">
        <f>IF(Raw_Data!T3251="","Imputed",IF(Raw_Data!T3251&gt;INDEX(Cleaning_Reference!$F$6:$F$13,MATCH(D3251,Cleaning_Reference!$A$6:$A$13,0)),"Capped","Original"))</f>
        <v>Original</v>
      </c>
      <c r="AF3251" s="21">
        <f t="shared" si="50"/>
        <v>16.09</v>
      </c>
    </row>
    <row r="3252" spans="1:32" ht="15" customHeight="1" x14ac:dyDescent="0.3">
      <c r="A3252" s="20" t="str">
        <f>Raw_Data!A3252</f>
        <v>SF13251</v>
      </c>
      <c r="B3252" s="15" t="str">
        <f>Raw_Data!B3252</f>
        <v>Madhya Pradesh</v>
      </c>
      <c r="C3252" s="15" t="str">
        <f>Raw_Data!C3252</f>
        <v>Nashik</v>
      </c>
      <c r="D3252" s="15" t="str">
        <f>Raw_Data!D3252</f>
        <v>Wheat</v>
      </c>
      <c r="E3252" s="15" t="str">
        <f>Raw_Data!E3252</f>
        <v>Kharif</v>
      </c>
      <c r="F3252" s="15">
        <f>Raw_Data!F3252</f>
        <v>4.03</v>
      </c>
      <c r="G3252" s="18">
        <f>IF(Raw_Data!G3252="",ROUND(AVERAGEIFS(Raw_Data!$G$2:$G$4001,Raw_Data!$E$2:$E$4001,E3252),1),Raw_Data!G3252)</f>
        <v>816.7</v>
      </c>
      <c r="H3252" s="15">
        <f>Raw_Data!H3252</f>
        <v>26.5</v>
      </c>
      <c r="I3252" s="15">
        <f>Raw_Data!I3252</f>
        <v>80.900000000000006</v>
      </c>
      <c r="J3252" s="15">
        <f>Raw_Data!J3252</f>
        <v>7.9</v>
      </c>
      <c r="K3252" s="15">
        <f>Raw_Data!K3252</f>
        <v>6.86</v>
      </c>
      <c r="L3252" s="18">
        <f>IF(Raw_Data!L3252="",ROUND(AVERAGEIFS(Raw_Data!$L$2:$L$4001,Raw_Data!$E$2:$E$4001,E3252),1),Raw_Data!L3252)</f>
        <v>30.6</v>
      </c>
      <c r="M3252" s="15">
        <f>Raw_Data!M3252</f>
        <v>112</v>
      </c>
      <c r="N3252" s="15">
        <f>Raw_Data!N3252</f>
        <v>55.2</v>
      </c>
      <c r="O3252" s="15">
        <f>Raw_Data!O3252</f>
        <v>99.5</v>
      </c>
      <c r="P3252" s="15" t="str">
        <f>Raw_Data!P3252</f>
        <v>Flood</v>
      </c>
      <c r="Q3252" s="15">
        <f>Raw_Data!Q3252</f>
        <v>248.1</v>
      </c>
      <c r="R3252" s="15">
        <f>Raw_Data!R3252</f>
        <v>6.44</v>
      </c>
      <c r="S3252" s="15">
        <f>Raw_Data!S3252</f>
        <v>0.86</v>
      </c>
      <c r="T3252" s="18">
        <f>IF(Raw_Data!T3252="",ROUND(AVERAGEIFS(Raw_Data!$T$2:$T$4001,Raw_Data!$E$2:$E$4001,E3252,Raw_Data!$D$2:$D$4001,D3252),2),IF(Raw_Data!T3252&gt;INDEX(Cleaning_Reference!$F$6:$F$13,MATCH(D3252,Cleaning_Reference!$A$6:$A$13,0)),INDEX(Cleaning_Reference!$F$6:$F$13,MATCH(D3252,Cleaning_Reference!$A$6:$A$13,0)),Raw_Data!T3252))</f>
        <v>3.53</v>
      </c>
      <c r="U3252" s="15">
        <f>Raw_Data!U3252</f>
        <v>14.23</v>
      </c>
      <c r="V3252" s="15">
        <f>Raw_Data!V3252</f>
        <v>28570</v>
      </c>
      <c r="W3252" s="15">
        <f>Raw_Data!W3252</f>
        <v>294799</v>
      </c>
      <c r="X3252" s="15">
        <f>Raw_Data!X3252</f>
        <v>406551</v>
      </c>
      <c r="Y3252" s="15">
        <f>Raw_Data!Y3252</f>
        <v>111752</v>
      </c>
      <c r="Z3252" s="15">
        <f>Raw_Data!Z3252</f>
        <v>2328</v>
      </c>
      <c r="AA3252" s="15">
        <f>Raw_Data!AA3252</f>
        <v>6.1130000000000004</v>
      </c>
      <c r="AB3252" s="15">
        <f>Raw_Data!AB3252</f>
        <v>48.7</v>
      </c>
      <c r="AC3252" s="19" t="str">
        <f>IF(Raw_Data!G3252="","Yes","No")</f>
        <v>No</v>
      </c>
      <c r="AD3252" s="19" t="str">
        <f>IF(Raw_Data!L3252="","Yes","No")</f>
        <v>No</v>
      </c>
      <c r="AE3252" s="19" t="str">
        <f>IF(Raw_Data!T3252="","Imputed",IF(Raw_Data!T3252&gt;INDEX(Cleaning_Reference!$F$6:$F$13,MATCH(D3252,Cleaning_Reference!$A$6:$A$13,0)),"Capped","Original"))</f>
        <v>Original</v>
      </c>
      <c r="AF3252" s="21">
        <f t="shared" si="50"/>
        <v>14.23</v>
      </c>
    </row>
    <row r="3253" spans="1:32" ht="15" customHeight="1" x14ac:dyDescent="0.3">
      <c r="A3253" s="20" t="str">
        <f>Raw_Data!A3253</f>
        <v>SF13252</v>
      </c>
      <c r="B3253" s="15" t="str">
        <f>Raw_Data!B3253</f>
        <v>Karnataka</v>
      </c>
      <c r="C3253" s="15" t="str">
        <f>Raw_Data!C3253</f>
        <v>Nalgonda</v>
      </c>
      <c r="D3253" s="15" t="str">
        <f>Raw_Data!D3253</f>
        <v>Pulses</v>
      </c>
      <c r="E3253" s="15" t="str">
        <f>Raw_Data!E3253</f>
        <v>Rabi</v>
      </c>
      <c r="F3253" s="15">
        <f>Raw_Data!F3253</f>
        <v>6.33</v>
      </c>
      <c r="G3253" s="18">
        <f>IF(Raw_Data!G3253="",ROUND(AVERAGEIFS(Raw_Data!$G$2:$G$4001,Raw_Data!$E$2:$E$4001,E3253),1),Raw_Data!G3253)</f>
        <v>221</v>
      </c>
      <c r="H3253" s="15">
        <f>Raw_Data!H3253</f>
        <v>25</v>
      </c>
      <c r="I3253" s="15">
        <f>Raw_Data!I3253</f>
        <v>55.8</v>
      </c>
      <c r="J3253" s="15">
        <f>Raw_Data!J3253</f>
        <v>8.1</v>
      </c>
      <c r="K3253" s="15">
        <f>Raw_Data!K3253</f>
        <v>6.65</v>
      </c>
      <c r="L3253" s="18">
        <f>IF(Raw_Data!L3253="",ROUND(AVERAGEIFS(Raw_Data!$L$2:$L$4001,Raw_Data!$E$2:$E$4001,E3253),1),Raw_Data!L3253)</f>
        <v>20</v>
      </c>
      <c r="M3253" s="15">
        <f>Raw_Data!M3253</f>
        <v>78.099999999999994</v>
      </c>
      <c r="N3253" s="15">
        <f>Raw_Data!N3253</f>
        <v>62.8</v>
      </c>
      <c r="O3253" s="15">
        <f>Raw_Data!O3253</f>
        <v>115.8</v>
      </c>
      <c r="P3253" s="15" t="str">
        <f>Raw_Data!P3253</f>
        <v>Sprinkler</v>
      </c>
      <c r="Q3253" s="15">
        <f>Raw_Data!Q3253</f>
        <v>187.1</v>
      </c>
      <c r="R3253" s="15">
        <f>Raw_Data!R3253</f>
        <v>7.04</v>
      </c>
      <c r="S3253" s="15">
        <f>Raw_Data!S3253</f>
        <v>0.97</v>
      </c>
      <c r="T3253" s="18">
        <f>IF(Raw_Data!T3253="",ROUND(AVERAGEIFS(Raw_Data!$T$2:$T$4001,Raw_Data!$E$2:$E$4001,E3253,Raw_Data!$D$2:$D$4001,D3253),2),IF(Raw_Data!T3253&gt;INDEX(Cleaning_Reference!$F$6:$F$13,MATCH(D3253,Cleaning_Reference!$A$6:$A$13,0)),INDEX(Cleaning_Reference!$F$6:$F$13,MATCH(D3253,Cleaning_Reference!$A$6:$A$13,0)),Raw_Data!T3253))</f>
        <v>1.04</v>
      </c>
      <c r="U3253" s="15">
        <f>Raw_Data!U3253</f>
        <v>6.58</v>
      </c>
      <c r="V3253" s="15">
        <f>Raw_Data!V3253</f>
        <v>81589</v>
      </c>
      <c r="W3253" s="15">
        <f>Raw_Data!W3253</f>
        <v>472450</v>
      </c>
      <c r="X3253" s="15">
        <f>Raw_Data!X3253</f>
        <v>536856</v>
      </c>
      <c r="Y3253" s="15">
        <f>Raw_Data!Y3253</f>
        <v>64406</v>
      </c>
      <c r="Z3253" s="15">
        <f>Raw_Data!Z3253</f>
        <v>2388</v>
      </c>
      <c r="AA3253" s="15">
        <f>Raw_Data!AA3253</f>
        <v>2.7549999999999999</v>
      </c>
      <c r="AB3253" s="15">
        <f>Raw_Data!AB3253</f>
        <v>17.100000000000001</v>
      </c>
      <c r="AC3253" s="19" t="str">
        <f>IF(Raw_Data!G3253="","Yes","No")</f>
        <v>No</v>
      </c>
      <c r="AD3253" s="19" t="str">
        <f>IF(Raw_Data!L3253="","Yes","No")</f>
        <v>No</v>
      </c>
      <c r="AE3253" s="19" t="str">
        <f>IF(Raw_Data!T3253="","Imputed",IF(Raw_Data!T3253&gt;INDEX(Cleaning_Reference!$F$6:$F$13,MATCH(D3253,Cleaning_Reference!$A$6:$A$13,0)),"Capped","Original"))</f>
        <v>Original</v>
      </c>
      <c r="AF3253" s="21">
        <f t="shared" si="50"/>
        <v>6.58</v>
      </c>
    </row>
    <row r="3254" spans="1:32" ht="15" customHeight="1" x14ac:dyDescent="0.3">
      <c r="A3254" s="20" t="str">
        <f>Raw_Data!A3254</f>
        <v>SF13253</v>
      </c>
      <c r="B3254" s="15" t="str">
        <f>Raw_Data!B3254</f>
        <v>Madhya Pradesh</v>
      </c>
      <c r="C3254" s="15" t="str">
        <f>Raw_Data!C3254</f>
        <v>Raichur</v>
      </c>
      <c r="D3254" s="15" t="str">
        <f>Raw_Data!D3254</f>
        <v>Maize</v>
      </c>
      <c r="E3254" s="15" t="str">
        <f>Raw_Data!E3254</f>
        <v>Rabi</v>
      </c>
      <c r="F3254" s="15">
        <f>Raw_Data!F3254</f>
        <v>1</v>
      </c>
      <c r="G3254" s="18">
        <f>IF(Raw_Data!G3254="",ROUND(AVERAGEIFS(Raw_Data!$G$2:$G$4001,Raw_Data!$E$2:$E$4001,E3254),1),Raw_Data!G3254)</f>
        <v>381.4</v>
      </c>
      <c r="H3254" s="15">
        <f>Raw_Data!H3254</f>
        <v>24.1</v>
      </c>
      <c r="I3254" s="15">
        <f>Raw_Data!I3254</f>
        <v>44.2</v>
      </c>
      <c r="J3254" s="15">
        <f>Raw_Data!J3254</f>
        <v>7.6</v>
      </c>
      <c r="K3254" s="15">
        <f>Raw_Data!K3254</f>
        <v>6.17</v>
      </c>
      <c r="L3254" s="18">
        <f>IF(Raw_Data!L3254="",ROUND(AVERAGEIFS(Raw_Data!$L$2:$L$4001,Raw_Data!$E$2:$E$4001,E3254),1),Raw_Data!L3254)</f>
        <v>19.3</v>
      </c>
      <c r="M3254" s="15">
        <f>Raw_Data!M3254</f>
        <v>108.4</v>
      </c>
      <c r="N3254" s="15">
        <f>Raw_Data!N3254</f>
        <v>44.3</v>
      </c>
      <c r="O3254" s="15">
        <f>Raw_Data!O3254</f>
        <v>108.1</v>
      </c>
      <c r="P3254" s="15" t="str">
        <f>Raw_Data!P3254</f>
        <v>Drip</v>
      </c>
      <c r="Q3254" s="15">
        <f>Raw_Data!Q3254</f>
        <v>188</v>
      </c>
      <c r="R3254" s="15">
        <f>Raw_Data!R3254</f>
        <v>2.65</v>
      </c>
      <c r="S3254" s="15">
        <f>Raw_Data!S3254</f>
        <v>0.89</v>
      </c>
      <c r="T3254" s="18">
        <f>IF(Raw_Data!T3254="",ROUND(AVERAGEIFS(Raw_Data!$T$2:$T$4001,Raw_Data!$E$2:$E$4001,E3254,Raw_Data!$D$2:$D$4001,D3254),2),IF(Raw_Data!T3254&gt;INDEX(Cleaning_Reference!$F$6:$F$13,MATCH(D3254,Cleaning_Reference!$A$6:$A$13,0)),INDEX(Cleaning_Reference!$F$6:$F$13,MATCH(D3254,Cleaning_Reference!$A$6:$A$13,0)),Raw_Data!T3254))</f>
        <v>3.16</v>
      </c>
      <c r="U3254" s="15">
        <f>Raw_Data!U3254</f>
        <v>3.16</v>
      </c>
      <c r="V3254" s="15">
        <f>Raw_Data!V3254</f>
        <v>22186</v>
      </c>
      <c r="W3254" s="15">
        <f>Raw_Data!W3254</f>
        <v>72032</v>
      </c>
      <c r="X3254" s="15">
        <f>Raw_Data!X3254</f>
        <v>70108</v>
      </c>
      <c r="Y3254" s="15">
        <f>Raw_Data!Y3254</f>
        <v>-1924</v>
      </c>
      <c r="Z3254" s="15">
        <f>Raw_Data!Z3254</f>
        <v>512</v>
      </c>
      <c r="AA3254" s="15">
        <f>Raw_Data!AA3254</f>
        <v>6.1719999999999997</v>
      </c>
      <c r="AB3254" s="15">
        <f>Raw_Data!AB3254</f>
        <v>54.3</v>
      </c>
      <c r="AC3254" s="19" t="str">
        <f>IF(Raw_Data!G3254="","Yes","No")</f>
        <v>No</v>
      </c>
      <c r="AD3254" s="19" t="str">
        <f>IF(Raw_Data!L3254="","Yes","No")</f>
        <v>No</v>
      </c>
      <c r="AE3254" s="19" t="str">
        <f>IF(Raw_Data!T3254="","Imputed",IF(Raw_Data!T3254&gt;INDEX(Cleaning_Reference!$F$6:$F$13,MATCH(D3254,Cleaning_Reference!$A$6:$A$13,0)),"Capped","Original"))</f>
        <v>Original</v>
      </c>
      <c r="AF3254" s="21">
        <f t="shared" si="50"/>
        <v>3.16</v>
      </c>
    </row>
    <row r="3255" spans="1:32" ht="15" customHeight="1" x14ac:dyDescent="0.3">
      <c r="A3255" s="20" t="str">
        <f>Raw_Data!A3255</f>
        <v>SF13254</v>
      </c>
      <c r="B3255" s="15" t="str">
        <f>Raw_Data!B3255</f>
        <v>Madhya Pradesh</v>
      </c>
      <c r="C3255" s="15" t="str">
        <f>Raw_Data!C3255</f>
        <v>Nalgonda</v>
      </c>
      <c r="D3255" s="15" t="str">
        <f>Raw_Data!D3255</f>
        <v>Wheat</v>
      </c>
      <c r="E3255" s="15" t="str">
        <f>Raw_Data!E3255</f>
        <v>Rabi</v>
      </c>
      <c r="F3255" s="15">
        <f>Raw_Data!F3255</f>
        <v>3.8</v>
      </c>
      <c r="G3255" s="18">
        <f>IF(Raw_Data!G3255="",ROUND(AVERAGEIFS(Raw_Data!$G$2:$G$4001,Raw_Data!$E$2:$E$4001,E3255),1),Raw_Data!G3255)</f>
        <v>404.2</v>
      </c>
      <c r="H3255" s="15">
        <f>Raw_Data!H3255</f>
        <v>22.5</v>
      </c>
      <c r="I3255" s="15">
        <f>Raw_Data!I3255</f>
        <v>54.2</v>
      </c>
      <c r="J3255" s="15">
        <f>Raw_Data!J3255</f>
        <v>7.3</v>
      </c>
      <c r="K3255" s="15">
        <f>Raw_Data!K3255</f>
        <v>5.48</v>
      </c>
      <c r="L3255" s="18">
        <f>IF(Raw_Data!L3255="",ROUND(AVERAGEIFS(Raw_Data!$L$2:$L$4001,Raw_Data!$E$2:$E$4001,E3255),1),Raw_Data!L3255)</f>
        <v>24.1</v>
      </c>
      <c r="M3255" s="15">
        <f>Raw_Data!M3255</f>
        <v>153.80000000000001</v>
      </c>
      <c r="N3255" s="15">
        <f>Raw_Data!N3255</f>
        <v>55</v>
      </c>
      <c r="O3255" s="15">
        <f>Raw_Data!O3255</f>
        <v>105.6</v>
      </c>
      <c r="P3255" s="15" t="str">
        <f>Raw_Data!P3255</f>
        <v>Flood</v>
      </c>
      <c r="Q3255" s="15">
        <f>Raw_Data!Q3255</f>
        <v>47.1</v>
      </c>
      <c r="R3255" s="15">
        <f>Raw_Data!R3255</f>
        <v>5.54</v>
      </c>
      <c r="S3255" s="15">
        <f>Raw_Data!S3255</f>
        <v>0.89</v>
      </c>
      <c r="T3255" s="18">
        <f>IF(Raw_Data!T3255="",ROUND(AVERAGEIFS(Raw_Data!$T$2:$T$4001,Raw_Data!$E$2:$E$4001,E3255,Raw_Data!$D$2:$D$4001,D3255),2),IF(Raw_Data!T3255&gt;INDEX(Cleaning_Reference!$F$6:$F$13,MATCH(D3255,Cleaning_Reference!$A$6:$A$13,0)),INDEX(Cleaning_Reference!$F$6:$F$13,MATCH(D3255,Cleaning_Reference!$A$6:$A$13,0)),Raw_Data!T3255))</f>
        <v>0.43</v>
      </c>
      <c r="U3255" s="15">
        <f>Raw_Data!U3255</f>
        <v>1.63</v>
      </c>
      <c r="V3255" s="15">
        <f>Raw_Data!V3255</f>
        <v>24183</v>
      </c>
      <c r="W3255" s="15">
        <f>Raw_Data!W3255</f>
        <v>275102</v>
      </c>
      <c r="X3255" s="15">
        <f>Raw_Data!X3255</f>
        <v>39418</v>
      </c>
      <c r="Y3255" s="15">
        <f>Raw_Data!Y3255</f>
        <v>-235684</v>
      </c>
      <c r="Z3255" s="15">
        <f>Raw_Data!Z3255</f>
        <v>2811</v>
      </c>
      <c r="AA3255" s="15">
        <f>Raw_Data!AA3255</f>
        <v>0.57999999999999996</v>
      </c>
      <c r="AB3255" s="15">
        <f>Raw_Data!AB3255</f>
        <v>36.5</v>
      </c>
      <c r="AC3255" s="19" t="str">
        <f>IF(Raw_Data!G3255="","Yes","No")</f>
        <v>No</v>
      </c>
      <c r="AD3255" s="19" t="str">
        <f>IF(Raw_Data!L3255="","Yes","No")</f>
        <v>No</v>
      </c>
      <c r="AE3255" s="19" t="str">
        <f>IF(Raw_Data!T3255="","Imputed",IF(Raw_Data!T3255&gt;INDEX(Cleaning_Reference!$F$6:$F$13,MATCH(D3255,Cleaning_Reference!$A$6:$A$13,0)),"Capped","Original"))</f>
        <v>Original</v>
      </c>
      <c r="AF3255" s="21">
        <f t="shared" si="50"/>
        <v>1.63</v>
      </c>
    </row>
    <row r="3256" spans="1:32" ht="15" customHeight="1" x14ac:dyDescent="0.3">
      <c r="A3256" s="20" t="str">
        <f>Raw_Data!A3256</f>
        <v>SF13255</v>
      </c>
      <c r="B3256" s="15" t="str">
        <f>Raw_Data!B3256</f>
        <v>Punjab</v>
      </c>
      <c r="C3256" s="15" t="str">
        <f>Raw_Data!C3256</f>
        <v>Guntur</v>
      </c>
      <c r="D3256" s="15" t="str">
        <f>Raw_Data!D3256</f>
        <v>Chilli</v>
      </c>
      <c r="E3256" s="15" t="str">
        <f>Raw_Data!E3256</f>
        <v>Kharif</v>
      </c>
      <c r="F3256" s="15">
        <f>Raw_Data!F3256</f>
        <v>5.31</v>
      </c>
      <c r="G3256" s="18">
        <f>IF(Raw_Data!G3256="",ROUND(AVERAGEIFS(Raw_Data!$G$2:$G$4001,Raw_Data!$E$2:$E$4001,E3256),1),Raw_Data!G3256)</f>
        <v>833.2</v>
      </c>
      <c r="H3256" s="15">
        <f>Raw_Data!H3256</f>
        <v>29.7</v>
      </c>
      <c r="I3256" s="15">
        <f>Raw_Data!I3256</f>
        <v>70.3</v>
      </c>
      <c r="J3256" s="15">
        <f>Raw_Data!J3256</f>
        <v>8.5</v>
      </c>
      <c r="K3256" s="15">
        <f>Raw_Data!K3256</f>
        <v>7.5</v>
      </c>
      <c r="L3256" s="18">
        <f>IF(Raw_Data!L3256="",ROUND(AVERAGEIFS(Raw_Data!$L$2:$L$4001,Raw_Data!$E$2:$E$4001,E3256),1),Raw_Data!L3256)</f>
        <v>28.8</v>
      </c>
      <c r="M3256" s="15">
        <f>Raw_Data!M3256</f>
        <v>85.1</v>
      </c>
      <c r="N3256" s="15">
        <f>Raw_Data!N3256</f>
        <v>67.099999999999994</v>
      </c>
      <c r="O3256" s="15">
        <f>Raw_Data!O3256</f>
        <v>59.5</v>
      </c>
      <c r="P3256" s="15" t="str">
        <f>Raw_Data!P3256</f>
        <v>Drip</v>
      </c>
      <c r="Q3256" s="15">
        <f>Raw_Data!Q3256</f>
        <v>186.5</v>
      </c>
      <c r="R3256" s="15">
        <f>Raw_Data!R3256</f>
        <v>7.48</v>
      </c>
      <c r="S3256" s="15">
        <f>Raw_Data!S3256</f>
        <v>0.81</v>
      </c>
      <c r="T3256" s="18">
        <f>IF(Raw_Data!T3256="",ROUND(AVERAGEIFS(Raw_Data!$T$2:$T$4001,Raw_Data!$E$2:$E$4001,E3256,Raw_Data!$D$2:$D$4001,D3256),2),IF(Raw_Data!T3256&gt;INDEX(Cleaning_Reference!$F$6:$F$13,MATCH(D3256,Cleaning_Reference!$A$6:$A$13,0)),INDEX(Cleaning_Reference!$F$6:$F$13,MATCH(D3256,Cleaning_Reference!$A$6:$A$13,0)),Raw_Data!T3256))</f>
        <v>1.29</v>
      </c>
      <c r="U3256" s="15">
        <f>Raw_Data!U3256</f>
        <v>6.85</v>
      </c>
      <c r="V3256" s="15">
        <f>Raw_Data!V3256</f>
        <v>115800</v>
      </c>
      <c r="W3256" s="15">
        <f>Raw_Data!W3256</f>
        <v>439426</v>
      </c>
      <c r="X3256" s="15">
        <f>Raw_Data!X3256</f>
        <v>793230</v>
      </c>
      <c r="Y3256" s="15">
        <f>Raw_Data!Y3256</f>
        <v>353804</v>
      </c>
      <c r="Z3256" s="15">
        <f>Raw_Data!Z3256</f>
        <v>2489</v>
      </c>
      <c r="AA3256" s="15">
        <f>Raw_Data!AA3256</f>
        <v>2.7519999999999998</v>
      </c>
      <c r="AB3256" s="15">
        <f>Raw_Data!AB3256</f>
        <v>43.3</v>
      </c>
      <c r="AC3256" s="19" t="str">
        <f>IF(Raw_Data!G3256="","Yes","No")</f>
        <v>No</v>
      </c>
      <c r="AD3256" s="19" t="str">
        <f>IF(Raw_Data!L3256="","Yes","No")</f>
        <v>No</v>
      </c>
      <c r="AE3256" s="19" t="str">
        <f>IF(Raw_Data!T3256="","Imputed",IF(Raw_Data!T3256&gt;INDEX(Cleaning_Reference!$F$6:$F$13,MATCH(D3256,Cleaning_Reference!$A$6:$A$13,0)),"Capped","Original"))</f>
        <v>Original</v>
      </c>
      <c r="AF3256" s="21">
        <f t="shared" si="50"/>
        <v>6.85</v>
      </c>
    </row>
    <row r="3257" spans="1:32" ht="15" customHeight="1" x14ac:dyDescent="0.3">
      <c r="A3257" s="20" t="str">
        <f>Raw_Data!A3257</f>
        <v>SF13256</v>
      </c>
      <c r="B3257" s="15" t="str">
        <f>Raw_Data!B3257</f>
        <v>Tamil Nadu</v>
      </c>
      <c r="C3257" s="15" t="str">
        <f>Raw_Data!C3257</f>
        <v>Ludhiana</v>
      </c>
      <c r="D3257" s="15" t="str">
        <f>Raw_Data!D3257</f>
        <v>Groundnut</v>
      </c>
      <c r="E3257" s="15" t="str">
        <f>Raw_Data!E3257</f>
        <v>Rabi</v>
      </c>
      <c r="F3257" s="15">
        <f>Raw_Data!F3257</f>
        <v>0.5</v>
      </c>
      <c r="G3257" s="18">
        <f>IF(Raw_Data!G3257="",ROUND(AVERAGEIFS(Raw_Data!$G$2:$G$4001,Raw_Data!$E$2:$E$4001,E3257),1),Raw_Data!G3257)</f>
        <v>307.7</v>
      </c>
      <c r="H3257" s="15">
        <f>Raw_Data!H3257</f>
        <v>25.9</v>
      </c>
      <c r="I3257" s="15">
        <f>Raw_Data!I3257</f>
        <v>54.5</v>
      </c>
      <c r="J3257" s="15">
        <f>Raw_Data!J3257</f>
        <v>6.3</v>
      </c>
      <c r="K3257" s="15">
        <f>Raw_Data!K3257</f>
        <v>6.55</v>
      </c>
      <c r="L3257" s="18">
        <f>IF(Raw_Data!L3257="",ROUND(AVERAGEIFS(Raw_Data!$L$2:$L$4001,Raw_Data!$E$2:$E$4001,E3257),1),Raw_Data!L3257)</f>
        <v>17.5</v>
      </c>
      <c r="M3257" s="15">
        <f>Raw_Data!M3257</f>
        <v>172</v>
      </c>
      <c r="N3257" s="15">
        <f>Raw_Data!N3257</f>
        <v>61.7</v>
      </c>
      <c r="O3257" s="15">
        <f>Raw_Data!O3257</f>
        <v>149.69999999999999</v>
      </c>
      <c r="P3257" s="15" t="str">
        <f>Raw_Data!P3257</f>
        <v>Flood</v>
      </c>
      <c r="Q3257" s="15">
        <f>Raw_Data!Q3257</f>
        <v>243.8</v>
      </c>
      <c r="R3257" s="15">
        <f>Raw_Data!R3257</f>
        <v>5.82</v>
      </c>
      <c r="S3257" s="15">
        <f>Raw_Data!S3257</f>
        <v>0.94</v>
      </c>
      <c r="T3257" s="18">
        <f>IF(Raw_Data!T3257="",ROUND(AVERAGEIFS(Raw_Data!$T$2:$T$4001,Raw_Data!$E$2:$E$4001,E3257,Raw_Data!$D$2:$D$4001,D3257),2),IF(Raw_Data!T3257&gt;INDEX(Cleaning_Reference!$F$6:$F$13,MATCH(D3257,Cleaning_Reference!$A$6:$A$13,0)),INDEX(Cleaning_Reference!$F$6:$F$13,MATCH(D3257,Cleaning_Reference!$A$6:$A$13,0)),Raw_Data!T3257))</f>
        <v>1.22</v>
      </c>
      <c r="U3257" s="15">
        <f>Raw_Data!U3257</f>
        <v>0.83</v>
      </c>
      <c r="V3257" s="15">
        <f>Raw_Data!V3257</f>
        <v>66904</v>
      </c>
      <c r="W3257" s="15">
        <f>Raw_Data!W3257</f>
        <v>30044</v>
      </c>
      <c r="X3257" s="15">
        <f>Raw_Data!X3257</f>
        <v>55530</v>
      </c>
      <c r="Y3257" s="15">
        <f>Raw_Data!Y3257</f>
        <v>25486</v>
      </c>
      <c r="Z3257" s="15">
        <f>Raw_Data!Z3257</f>
        <v>315</v>
      </c>
      <c r="AA3257" s="15">
        <f>Raw_Data!AA3257</f>
        <v>2.6349999999999998</v>
      </c>
      <c r="AB3257" s="15">
        <f>Raw_Data!AB3257</f>
        <v>27.3</v>
      </c>
      <c r="AC3257" s="19" t="str">
        <f>IF(Raw_Data!G3257="","Yes","No")</f>
        <v>No</v>
      </c>
      <c r="AD3257" s="19" t="str">
        <f>IF(Raw_Data!L3257="","Yes","No")</f>
        <v>No</v>
      </c>
      <c r="AE3257" s="19" t="str">
        <f>IF(Raw_Data!T3257="","Imputed",IF(Raw_Data!T3257&gt;INDEX(Cleaning_Reference!$F$6:$F$13,MATCH(D3257,Cleaning_Reference!$A$6:$A$13,0)),"Capped","Original"))</f>
        <v>Imputed</v>
      </c>
      <c r="AF3257" s="21">
        <f t="shared" si="50"/>
        <v>0.61</v>
      </c>
    </row>
    <row r="3258" spans="1:32" ht="15" customHeight="1" x14ac:dyDescent="0.3">
      <c r="A3258" s="20" t="str">
        <f>Raw_Data!A3258</f>
        <v>SF13257</v>
      </c>
      <c r="B3258" s="15" t="str">
        <f>Raw_Data!B3258</f>
        <v>Punjab</v>
      </c>
      <c r="C3258" s="15" t="str">
        <f>Raw_Data!C3258</f>
        <v>Guntur</v>
      </c>
      <c r="D3258" s="15" t="str">
        <f>Raw_Data!D3258</f>
        <v>Cotton</v>
      </c>
      <c r="E3258" s="15" t="str">
        <f>Raw_Data!E3258</f>
        <v>Kharif</v>
      </c>
      <c r="F3258" s="15">
        <f>Raw_Data!F3258</f>
        <v>7.34</v>
      </c>
      <c r="G3258" s="18">
        <f>IF(Raw_Data!G3258="",ROUND(AVERAGEIFS(Raw_Data!$G$2:$G$4001,Raw_Data!$E$2:$E$4001,E3258),1),Raw_Data!G3258)</f>
        <v>813.3</v>
      </c>
      <c r="H3258" s="15">
        <f>Raw_Data!H3258</f>
        <v>28.7</v>
      </c>
      <c r="I3258" s="15">
        <f>Raw_Data!I3258</f>
        <v>76.5</v>
      </c>
      <c r="J3258" s="15">
        <f>Raw_Data!J3258</f>
        <v>8.1</v>
      </c>
      <c r="K3258" s="15">
        <f>Raw_Data!K3258</f>
        <v>6.73</v>
      </c>
      <c r="L3258" s="18">
        <f>IF(Raw_Data!L3258="",ROUND(AVERAGEIFS(Raw_Data!$L$2:$L$4001,Raw_Data!$E$2:$E$4001,E3258),1),Raw_Data!L3258)</f>
        <v>30.6</v>
      </c>
      <c r="M3258" s="15">
        <f>Raw_Data!M3258</f>
        <v>83.5</v>
      </c>
      <c r="N3258" s="15">
        <f>Raw_Data!N3258</f>
        <v>65.099999999999994</v>
      </c>
      <c r="O3258" s="15">
        <f>Raw_Data!O3258</f>
        <v>86.1</v>
      </c>
      <c r="P3258" s="15" t="str">
        <f>Raw_Data!P3258</f>
        <v>Rainfed</v>
      </c>
      <c r="Q3258" s="15">
        <f>Raw_Data!Q3258</f>
        <v>247.9</v>
      </c>
      <c r="R3258" s="15">
        <f>Raw_Data!R3258</f>
        <v>5.68</v>
      </c>
      <c r="S3258" s="15">
        <f>Raw_Data!S3258</f>
        <v>0.73</v>
      </c>
      <c r="T3258" s="18">
        <f>IF(Raw_Data!T3258="",ROUND(AVERAGEIFS(Raw_Data!$T$2:$T$4001,Raw_Data!$E$2:$E$4001,E3258,Raw_Data!$D$2:$D$4001,D3258),2),IF(Raw_Data!T3258&gt;INDEX(Cleaning_Reference!$F$6:$F$13,MATCH(D3258,Cleaning_Reference!$A$6:$A$13,0)),INDEX(Cleaning_Reference!$F$6:$F$13,MATCH(D3258,Cleaning_Reference!$A$6:$A$13,0)),Raw_Data!T3258))</f>
        <v>1.7</v>
      </c>
      <c r="U3258" s="15">
        <f>Raw_Data!U3258</f>
        <v>12.48</v>
      </c>
      <c r="V3258" s="15">
        <f>Raw_Data!V3258</f>
        <v>64774</v>
      </c>
      <c r="W3258" s="15">
        <f>Raw_Data!W3258</f>
        <v>461887</v>
      </c>
      <c r="X3258" s="15">
        <f>Raw_Data!X3258</f>
        <v>808380</v>
      </c>
      <c r="Y3258" s="15">
        <f>Raw_Data!Y3258</f>
        <v>346493</v>
      </c>
      <c r="Z3258" s="15">
        <f>Raw_Data!Z3258</f>
        <v>2692</v>
      </c>
      <c r="AA3258" s="15">
        <f>Raw_Data!AA3258</f>
        <v>4.6360000000000001</v>
      </c>
      <c r="AB3258" s="15">
        <f>Raw_Data!AB3258</f>
        <v>64.400000000000006</v>
      </c>
      <c r="AC3258" s="19" t="str">
        <f>IF(Raw_Data!G3258="","Yes","No")</f>
        <v>No</v>
      </c>
      <c r="AD3258" s="19" t="str">
        <f>IF(Raw_Data!L3258="","Yes","No")</f>
        <v>No</v>
      </c>
      <c r="AE3258" s="19" t="str">
        <f>IF(Raw_Data!T3258="","Imputed",IF(Raw_Data!T3258&gt;INDEX(Cleaning_Reference!$F$6:$F$13,MATCH(D3258,Cleaning_Reference!$A$6:$A$13,0)),"Capped","Original"))</f>
        <v>Original</v>
      </c>
      <c r="AF3258" s="21">
        <f t="shared" si="50"/>
        <v>12.48</v>
      </c>
    </row>
    <row r="3259" spans="1:32" ht="15" customHeight="1" x14ac:dyDescent="0.3">
      <c r="A3259" s="20" t="str">
        <f>Raw_Data!A3259</f>
        <v>SF13258</v>
      </c>
      <c r="B3259" s="15" t="str">
        <f>Raw_Data!B3259</f>
        <v>Karnataka</v>
      </c>
      <c r="C3259" s="15" t="str">
        <f>Raw_Data!C3259</f>
        <v>Raichur</v>
      </c>
      <c r="D3259" s="15" t="str">
        <f>Raw_Data!D3259</f>
        <v>Wheat</v>
      </c>
      <c r="E3259" s="15" t="str">
        <f>Raw_Data!E3259</f>
        <v>Rabi</v>
      </c>
      <c r="F3259" s="15">
        <f>Raw_Data!F3259</f>
        <v>4.57</v>
      </c>
      <c r="G3259" s="18">
        <f>IF(Raw_Data!G3259="",ROUND(AVERAGEIFS(Raw_Data!$G$2:$G$4001,Raw_Data!$E$2:$E$4001,E3259),1),Raw_Data!G3259)</f>
        <v>417.9</v>
      </c>
      <c r="H3259" s="15">
        <f>Raw_Data!H3259</f>
        <v>22.4</v>
      </c>
      <c r="I3259" s="15">
        <f>Raw_Data!I3259</f>
        <v>61.7</v>
      </c>
      <c r="J3259" s="15">
        <f>Raw_Data!J3259</f>
        <v>8</v>
      </c>
      <c r="K3259" s="15">
        <f>Raw_Data!K3259</f>
        <v>7.18</v>
      </c>
      <c r="L3259" s="18">
        <f>IF(Raw_Data!L3259="",ROUND(AVERAGEIFS(Raw_Data!$L$2:$L$4001,Raw_Data!$E$2:$E$4001,E3259),1),Raw_Data!L3259)</f>
        <v>23.5</v>
      </c>
      <c r="M3259" s="15">
        <f>Raw_Data!M3259</f>
        <v>150.30000000000001</v>
      </c>
      <c r="N3259" s="15">
        <f>Raw_Data!N3259</f>
        <v>90.4</v>
      </c>
      <c r="O3259" s="15">
        <f>Raw_Data!O3259</f>
        <v>85</v>
      </c>
      <c r="P3259" s="15" t="str">
        <f>Raw_Data!P3259</f>
        <v>Flood</v>
      </c>
      <c r="Q3259" s="15">
        <f>Raw_Data!Q3259</f>
        <v>268.89999999999998</v>
      </c>
      <c r="R3259" s="15">
        <f>Raw_Data!R3259</f>
        <v>6.27</v>
      </c>
      <c r="S3259" s="15">
        <f>Raw_Data!S3259</f>
        <v>0.9</v>
      </c>
      <c r="T3259" s="18">
        <f>IF(Raw_Data!T3259="",ROUND(AVERAGEIFS(Raw_Data!$T$2:$T$4001,Raw_Data!$E$2:$E$4001,E3259,Raw_Data!$D$2:$D$4001,D3259),2),IF(Raw_Data!T3259&gt;INDEX(Cleaning_Reference!$F$6:$F$13,MATCH(D3259,Cleaning_Reference!$A$6:$A$13,0)),INDEX(Cleaning_Reference!$F$6:$F$13,MATCH(D3259,Cleaning_Reference!$A$6:$A$13,0)),Raw_Data!T3259))</f>
        <v>2.2200000000000002</v>
      </c>
      <c r="U3259" s="15">
        <f>Raw_Data!U3259</f>
        <v>10.15</v>
      </c>
      <c r="V3259" s="15">
        <f>Raw_Data!V3259</f>
        <v>22602</v>
      </c>
      <c r="W3259" s="15">
        <f>Raw_Data!W3259</f>
        <v>288776</v>
      </c>
      <c r="X3259" s="15">
        <f>Raw_Data!X3259</f>
        <v>229410</v>
      </c>
      <c r="Y3259" s="15">
        <f>Raw_Data!Y3259</f>
        <v>-59366</v>
      </c>
      <c r="Z3259" s="15">
        <f>Raw_Data!Z3259</f>
        <v>3248</v>
      </c>
      <c r="AA3259" s="15">
        <f>Raw_Data!AA3259</f>
        <v>3.125</v>
      </c>
      <c r="AB3259" s="15">
        <f>Raw_Data!AB3259</f>
        <v>41.9</v>
      </c>
      <c r="AC3259" s="19" t="str">
        <f>IF(Raw_Data!G3259="","Yes","No")</f>
        <v>No</v>
      </c>
      <c r="AD3259" s="19" t="str">
        <f>IF(Raw_Data!L3259="","Yes","No")</f>
        <v>No</v>
      </c>
      <c r="AE3259" s="19" t="str">
        <f>IF(Raw_Data!T3259="","Imputed",IF(Raw_Data!T3259&gt;INDEX(Cleaning_Reference!$F$6:$F$13,MATCH(D3259,Cleaning_Reference!$A$6:$A$13,0)),"Capped","Original"))</f>
        <v>Original</v>
      </c>
      <c r="AF3259" s="21">
        <f t="shared" si="50"/>
        <v>10.15</v>
      </c>
    </row>
    <row r="3260" spans="1:32" ht="15" customHeight="1" x14ac:dyDescent="0.3">
      <c r="A3260" s="20" t="str">
        <f>Raw_Data!A3260</f>
        <v>SF13259</v>
      </c>
      <c r="B3260" s="15" t="str">
        <f>Raw_Data!B3260</f>
        <v>Andhra Pradesh</v>
      </c>
      <c r="C3260" s="15" t="str">
        <f>Raw_Data!C3260</f>
        <v>Nalgonda</v>
      </c>
      <c r="D3260" s="15" t="str">
        <f>Raw_Data!D3260</f>
        <v>Sugarcane</v>
      </c>
      <c r="E3260" s="15" t="str">
        <f>Raw_Data!E3260</f>
        <v>Kharif</v>
      </c>
      <c r="F3260" s="15">
        <f>Raw_Data!F3260</f>
        <v>9.5299999999999994</v>
      </c>
      <c r="G3260" s="18">
        <f>IF(Raw_Data!G3260="",ROUND(AVERAGEIFS(Raw_Data!$G$2:$G$4001,Raw_Data!$E$2:$E$4001,E3260),1),Raw_Data!G3260)</f>
        <v>701.8</v>
      </c>
      <c r="H3260" s="15">
        <f>Raw_Data!H3260</f>
        <v>33.5</v>
      </c>
      <c r="I3260" s="15">
        <f>Raw_Data!I3260</f>
        <v>69.7</v>
      </c>
      <c r="J3260" s="15">
        <f>Raw_Data!J3260</f>
        <v>5.6</v>
      </c>
      <c r="K3260" s="15">
        <f>Raw_Data!K3260</f>
        <v>6.31</v>
      </c>
      <c r="L3260" s="18">
        <f>IF(Raw_Data!L3260="",ROUND(AVERAGEIFS(Raw_Data!$L$2:$L$4001,Raw_Data!$E$2:$E$4001,E3260),1),Raw_Data!L3260)</f>
        <v>33.1</v>
      </c>
      <c r="M3260" s="15">
        <f>Raw_Data!M3260</f>
        <v>139.69999999999999</v>
      </c>
      <c r="N3260" s="15">
        <f>Raw_Data!N3260</f>
        <v>61.4</v>
      </c>
      <c r="O3260" s="15">
        <f>Raw_Data!O3260</f>
        <v>115.3</v>
      </c>
      <c r="P3260" s="15" t="str">
        <f>Raw_Data!P3260</f>
        <v>Flood</v>
      </c>
      <c r="Q3260" s="15">
        <f>Raw_Data!Q3260</f>
        <v>202.6</v>
      </c>
      <c r="R3260" s="15">
        <f>Raw_Data!R3260</f>
        <v>6.81</v>
      </c>
      <c r="S3260" s="15">
        <f>Raw_Data!S3260</f>
        <v>0.68</v>
      </c>
      <c r="T3260" s="18">
        <f>IF(Raw_Data!T3260="",ROUND(AVERAGEIFS(Raw_Data!$T$2:$T$4001,Raw_Data!$E$2:$E$4001,E3260,Raw_Data!$D$2:$D$4001,D3260),2),IF(Raw_Data!T3260&gt;INDEX(Cleaning_Reference!$F$6:$F$13,MATCH(D3260,Cleaning_Reference!$A$6:$A$13,0)),INDEX(Cleaning_Reference!$F$6:$F$13,MATCH(D3260,Cleaning_Reference!$A$6:$A$13,0)),Raw_Data!T3260))</f>
        <v>58.73</v>
      </c>
      <c r="U3260" s="15">
        <f>Raw_Data!U3260</f>
        <v>559.70000000000005</v>
      </c>
      <c r="V3260" s="15">
        <f>Raw_Data!V3260</f>
        <v>3629</v>
      </c>
      <c r="W3260" s="15">
        <f>Raw_Data!W3260</f>
        <v>718819</v>
      </c>
      <c r="X3260" s="15">
        <f>Raw_Data!X3260</f>
        <v>2031151</v>
      </c>
      <c r="Y3260" s="15">
        <f>Raw_Data!Y3260</f>
        <v>1312332</v>
      </c>
      <c r="Z3260" s="15">
        <f>Raw_Data!Z3260</f>
        <v>25269</v>
      </c>
      <c r="AA3260" s="15">
        <f>Raw_Data!AA3260</f>
        <v>22.15</v>
      </c>
      <c r="AB3260" s="15">
        <f>Raw_Data!AB3260</f>
        <v>48.2</v>
      </c>
      <c r="AC3260" s="19" t="str">
        <f>IF(Raw_Data!G3260="","Yes","No")</f>
        <v>No</v>
      </c>
      <c r="AD3260" s="19" t="str">
        <f>IF(Raw_Data!L3260="","Yes","No")</f>
        <v>No</v>
      </c>
      <c r="AE3260" s="19" t="str">
        <f>IF(Raw_Data!T3260="","Imputed",IF(Raw_Data!T3260&gt;INDEX(Cleaning_Reference!$F$6:$F$13,MATCH(D3260,Cleaning_Reference!$A$6:$A$13,0)),"Capped","Original"))</f>
        <v>Original</v>
      </c>
      <c r="AF3260" s="21">
        <f t="shared" si="50"/>
        <v>559.70000000000005</v>
      </c>
    </row>
    <row r="3261" spans="1:32" ht="15" customHeight="1" x14ac:dyDescent="0.3">
      <c r="A3261" s="20" t="str">
        <f>Raw_Data!A3261</f>
        <v>SF13260</v>
      </c>
      <c r="B3261" s="15" t="str">
        <f>Raw_Data!B3261</f>
        <v>Punjab</v>
      </c>
      <c r="C3261" s="15" t="str">
        <f>Raw_Data!C3261</f>
        <v>Ludhiana</v>
      </c>
      <c r="D3261" s="15" t="str">
        <f>Raw_Data!D3261</f>
        <v>Groundnut</v>
      </c>
      <c r="E3261" s="15" t="str">
        <f>Raw_Data!E3261</f>
        <v>Kharif</v>
      </c>
      <c r="F3261" s="15">
        <f>Raw_Data!F3261</f>
        <v>9.01</v>
      </c>
      <c r="G3261" s="18">
        <f>IF(Raw_Data!G3261="",ROUND(AVERAGEIFS(Raw_Data!$G$2:$G$4001,Raw_Data!$E$2:$E$4001,E3261),1),Raw_Data!G3261)</f>
        <v>887.4</v>
      </c>
      <c r="H3261" s="15">
        <f>Raw_Data!H3261</f>
        <v>27.9</v>
      </c>
      <c r="I3261" s="15">
        <f>Raw_Data!I3261</f>
        <v>75.900000000000006</v>
      </c>
      <c r="J3261" s="15">
        <f>Raw_Data!J3261</f>
        <v>8.3000000000000007</v>
      </c>
      <c r="K3261" s="15">
        <f>Raw_Data!K3261</f>
        <v>7.78</v>
      </c>
      <c r="L3261" s="18">
        <f>IF(Raw_Data!L3261="",ROUND(AVERAGEIFS(Raw_Data!$L$2:$L$4001,Raw_Data!$E$2:$E$4001,E3261),1),Raw_Data!L3261)</f>
        <v>27.2</v>
      </c>
      <c r="M3261" s="15">
        <f>Raw_Data!M3261</f>
        <v>85.6</v>
      </c>
      <c r="N3261" s="15">
        <f>Raw_Data!N3261</f>
        <v>60</v>
      </c>
      <c r="O3261" s="15">
        <f>Raw_Data!O3261</f>
        <v>115.5</v>
      </c>
      <c r="P3261" s="15" t="str">
        <f>Raw_Data!P3261</f>
        <v>Rainfed</v>
      </c>
      <c r="Q3261" s="15">
        <f>Raw_Data!Q3261</f>
        <v>190.9</v>
      </c>
      <c r="R3261" s="15">
        <f>Raw_Data!R3261</f>
        <v>5.93</v>
      </c>
      <c r="S3261" s="15">
        <f>Raw_Data!S3261</f>
        <v>0.98</v>
      </c>
      <c r="T3261" s="18">
        <f>IF(Raw_Data!T3261="",ROUND(AVERAGEIFS(Raw_Data!$T$2:$T$4001,Raw_Data!$E$2:$E$4001,E3261,Raw_Data!$D$2:$D$4001,D3261),2),IF(Raw_Data!T3261&gt;INDEX(Cleaning_Reference!$F$6:$F$13,MATCH(D3261,Cleaning_Reference!$A$6:$A$13,0)),INDEX(Cleaning_Reference!$F$6:$F$13,MATCH(D3261,Cleaning_Reference!$A$6:$A$13,0)),Raw_Data!T3261))</f>
        <v>0.41</v>
      </c>
      <c r="U3261" s="15">
        <f>Raw_Data!U3261</f>
        <v>3.69</v>
      </c>
      <c r="V3261" s="15">
        <f>Raw_Data!V3261</f>
        <v>59281</v>
      </c>
      <c r="W3261" s="15">
        <f>Raw_Data!W3261</f>
        <v>540986</v>
      </c>
      <c r="X3261" s="15">
        <f>Raw_Data!X3261</f>
        <v>218747</v>
      </c>
      <c r="Y3261" s="15">
        <f>Raw_Data!Y3261</f>
        <v>-322239</v>
      </c>
      <c r="Z3261" s="15">
        <f>Raw_Data!Z3261</f>
        <v>2229</v>
      </c>
      <c r="AA3261" s="15">
        <f>Raw_Data!AA3261</f>
        <v>1.655</v>
      </c>
      <c r="AB3261" s="15">
        <f>Raw_Data!AB3261</f>
        <v>50</v>
      </c>
      <c r="AC3261" s="19" t="str">
        <f>IF(Raw_Data!G3261="","Yes","No")</f>
        <v>No</v>
      </c>
      <c r="AD3261" s="19" t="str">
        <f>IF(Raw_Data!L3261="","Yes","No")</f>
        <v>No</v>
      </c>
      <c r="AE3261" s="19" t="str">
        <f>IF(Raw_Data!T3261="","Imputed",IF(Raw_Data!T3261&gt;INDEX(Cleaning_Reference!$F$6:$F$13,MATCH(D3261,Cleaning_Reference!$A$6:$A$13,0)),"Capped","Original"))</f>
        <v>Original</v>
      </c>
      <c r="AF3261" s="21">
        <f t="shared" si="50"/>
        <v>3.69</v>
      </c>
    </row>
    <row r="3262" spans="1:32" ht="15" customHeight="1" x14ac:dyDescent="0.3">
      <c r="A3262" s="20" t="str">
        <f>Raw_Data!A3262</f>
        <v>SF13261</v>
      </c>
      <c r="B3262" s="15" t="str">
        <f>Raw_Data!B3262</f>
        <v>Maharashtra</v>
      </c>
      <c r="C3262" s="15" t="str">
        <f>Raw_Data!C3262</f>
        <v>Guntur</v>
      </c>
      <c r="D3262" s="15" t="str">
        <f>Raw_Data!D3262</f>
        <v>Rice</v>
      </c>
      <c r="E3262" s="15" t="str">
        <f>Raw_Data!E3262</f>
        <v>Kharif</v>
      </c>
      <c r="F3262" s="15">
        <f>Raw_Data!F3262</f>
        <v>0.89</v>
      </c>
      <c r="G3262" s="18">
        <f>IF(Raw_Data!G3262="",ROUND(AVERAGEIFS(Raw_Data!$G$2:$G$4001,Raw_Data!$E$2:$E$4001,E3262),1),Raw_Data!G3262)</f>
        <v>918.3</v>
      </c>
      <c r="H3262" s="15">
        <f>Raw_Data!H3262</f>
        <v>31.8</v>
      </c>
      <c r="I3262" s="15">
        <f>Raw_Data!I3262</f>
        <v>80.900000000000006</v>
      </c>
      <c r="J3262" s="15">
        <f>Raw_Data!J3262</f>
        <v>6.9</v>
      </c>
      <c r="K3262" s="15">
        <f>Raw_Data!K3262</f>
        <v>6.96</v>
      </c>
      <c r="L3262" s="18">
        <f>IF(Raw_Data!L3262="",ROUND(AVERAGEIFS(Raw_Data!$L$2:$L$4001,Raw_Data!$E$2:$E$4001,E3262),1),Raw_Data!L3262)</f>
        <v>36.6</v>
      </c>
      <c r="M3262" s="15">
        <f>Raw_Data!M3262</f>
        <v>140.1</v>
      </c>
      <c r="N3262" s="15">
        <f>Raw_Data!N3262</f>
        <v>58.5</v>
      </c>
      <c r="O3262" s="15">
        <f>Raw_Data!O3262</f>
        <v>102.4</v>
      </c>
      <c r="P3262" s="15" t="str">
        <f>Raw_Data!P3262</f>
        <v>Drip</v>
      </c>
      <c r="Q3262" s="15">
        <f>Raw_Data!Q3262</f>
        <v>190.7</v>
      </c>
      <c r="R3262" s="15">
        <f>Raw_Data!R3262</f>
        <v>6.23</v>
      </c>
      <c r="S3262" s="15">
        <f>Raw_Data!S3262</f>
        <v>0.87</v>
      </c>
      <c r="T3262" s="18">
        <f>IF(Raw_Data!T3262="",ROUND(AVERAGEIFS(Raw_Data!$T$2:$T$4001,Raw_Data!$E$2:$E$4001,E3262,Raw_Data!$D$2:$D$4001,D3262),2),IF(Raw_Data!T3262&gt;INDEX(Cleaning_Reference!$F$6:$F$13,MATCH(D3262,Cleaning_Reference!$A$6:$A$13,0)),INDEX(Cleaning_Reference!$F$6:$F$13,MATCH(D3262,Cleaning_Reference!$A$6:$A$13,0)),Raw_Data!T3262))</f>
        <v>3.86</v>
      </c>
      <c r="U3262" s="15">
        <f>Raw_Data!U3262</f>
        <v>3.44</v>
      </c>
      <c r="V3262" s="15">
        <f>Raw_Data!V3262</f>
        <v>22663</v>
      </c>
      <c r="W3262" s="15">
        <f>Raw_Data!W3262</f>
        <v>70538</v>
      </c>
      <c r="X3262" s="15">
        <f>Raw_Data!X3262</f>
        <v>77961</v>
      </c>
      <c r="Y3262" s="15">
        <f>Raw_Data!Y3262</f>
        <v>7423</v>
      </c>
      <c r="Z3262" s="15">
        <f>Raw_Data!Z3262</f>
        <v>1129</v>
      </c>
      <c r="AA3262" s="15">
        <f>Raw_Data!AA3262</f>
        <v>3.0470000000000002</v>
      </c>
      <c r="AB3262" s="15">
        <f>Raw_Data!AB3262</f>
        <v>62.1</v>
      </c>
      <c r="AC3262" s="19" t="str">
        <f>IF(Raw_Data!G3262="","Yes","No")</f>
        <v>No</v>
      </c>
      <c r="AD3262" s="19" t="str">
        <f>IF(Raw_Data!L3262="","Yes","No")</f>
        <v>No</v>
      </c>
      <c r="AE3262" s="19" t="str">
        <f>IF(Raw_Data!T3262="","Imputed",IF(Raw_Data!T3262&gt;INDEX(Cleaning_Reference!$F$6:$F$13,MATCH(D3262,Cleaning_Reference!$A$6:$A$13,0)),"Capped","Original"))</f>
        <v>Original</v>
      </c>
      <c r="AF3262" s="21">
        <f t="shared" si="50"/>
        <v>3.44</v>
      </c>
    </row>
    <row r="3263" spans="1:32" ht="15" customHeight="1" x14ac:dyDescent="0.3">
      <c r="A3263" s="20" t="str">
        <f>Raw_Data!A3263</f>
        <v>SF13262</v>
      </c>
      <c r="B3263" s="15" t="str">
        <f>Raw_Data!B3263</f>
        <v>Madhya Pradesh</v>
      </c>
      <c r="C3263" s="15" t="str">
        <f>Raw_Data!C3263</f>
        <v>Krishna</v>
      </c>
      <c r="D3263" s="15" t="str">
        <f>Raw_Data!D3263</f>
        <v>Groundnut</v>
      </c>
      <c r="E3263" s="15" t="str">
        <f>Raw_Data!E3263</f>
        <v>Rabi</v>
      </c>
      <c r="F3263" s="15">
        <f>Raw_Data!F3263</f>
        <v>5.25</v>
      </c>
      <c r="G3263" s="18">
        <f>IF(Raw_Data!G3263="",ROUND(AVERAGEIFS(Raw_Data!$G$2:$G$4001,Raw_Data!$E$2:$E$4001,E3263),1),Raw_Data!G3263)</f>
        <v>479.1</v>
      </c>
      <c r="H3263" s="15">
        <f>Raw_Data!H3263</f>
        <v>29.3</v>
      </c>
      <c r="I3263" s="15">
        <f>Raw_Data!I3263</f>
        <v>40.700000000000003</v>
      </c>
      <c r="J3263" s="15">
        <f>Raw_Data!J3263</f>
        <v>8.3000000000000007</v>
      </c>
      <c r="K3263" s="15">
        <f>Raw_Data!K3263</f>
        <v>6.23</v>
      </c>
      <c r="L3263" s="18">
        <f>IF(Raw_Data!L3263="",ROUND(AVERAGEIFS(Raw_Data!$L$2:$L$4001,Raw_Data!$E$2:$E$4001,E3263),1),Raw_Data!L3263)</f>
        <v>23.4</v>
      </c>
      <c r="M3263" s="15">
        <f>Raw_Data!M3263</f>
        <v>165.9</v>
      </c>
      <c r="N3263" s="15">
        <f>Raw_Data!N3263</f>
        <v>58</v>
      </c>
      <c r="O3263" s="15">
        <f>Raw_Data!O3263</f>
        <v>43.7</v>
      </c>
      <c r="P3263" s="15" t="str">
        <f>Raw_Data!P3263</f>
        <v>Flood</v>
      </c>
      <c r="Q3263" s="15">
        <f>Raw_Data!Q3263</f>
        <v>98.1</v>
      </c>
      <c r="R3263" s="15">
        <f>Raw_Data!R3263</f>
        <v>5.47</v>
      </c>
      <c r="S3263" s="15">
        <f>Raw_Data!S3263</f>
        <v>0.98</v>
      </c>
      <c r="T3263" s="18">
        <f>IF(Raw_Data!T3263="",ROUND(AVERAGEIFS(Raw_Data!$T$2:$T$4001,Raw_Data!$E$2:$E$4001,E3263,Raw_Data!$D$2:$D$4001,D3263),2),IF(Raw_Data!T3263&gt;INDEX(Cleaning_Reference!$F$6:$F$13,MATCH(D3263,Cleaning_Reference!$A$6:$A$13,0)),INDEX(Cleaning_Reference!$F$6:$F$13,MATCH(D3263,Cleaning_Reference!$A$6:$A$13,0)),Raw_Data!T3263))</f>
        <v>1.61</v>
      </c>
      <c r="U3263" s="15">
        <f>Raw_Data!U3263</f>
        <v>8.4499999999999993</v>
      </c>
      <c r="V3263" s="15">
        <f>Raw_Data!V3263</f>
        <v>66744</v>
      </c>
      <c r="W3263" s="15">
        <f>Raw_Data!W3263</f>
        <v>316659</v>
      </c>
      <c r="X3263" s="15">
        <f>Raw_Data!X3263</f>
        <v>563987</v>
      </c>
      <c r="Y3263" s="15">
        <f>Raw_Data!Y3263</f>
        <v>247328</v>
      </c>
      <c r="Z3263" s="15">
        <f>Raw_Data!Z3263</f>
        <v>3379</v>
      </c>
      <c r="AA3263" s="15">
        <f>Raw_Data!AA3263</f>
        <v>2.5009999999999999</v>
      </c>
      <c r="AB3263" s="15">
        <f>Raw_Data!AB3263</f>
        <v>39.799999999999997</v>
      </c>
      <c r="AC3263" s="19" t="str">
        <f>IF(Raw_Data!G3263="","Yes","No")</f>
        <v>No</v>
      </c>
      <c r="AD3263" s="19" t="str">
        <f>IF(Raw_Data!L3263="","Yes","No")</f>
        <v>No</v>
      </c>
      <c r="AE3263" s="19" t="str">
        <f>IF(Raw_Data!T3263="","Imputed",IF(Raw_Data!T3263&gt;INDEX(Cleaning_Reference!$F$6:$F$13,MATCH(D3263,Cleaning_Reference!$A$6:$A$13,0)),"Capped","Original"))</f>
        <v>Original</v>
      </c>
      <c r="AF3263" s="21">
        <f t="shared" si="50"/>
        <v>8.4499999999999993</v>
      </c>
    </row>
    <row r="3264" spans="1:32" ht="15" customHeight="1" x14ac:dyDescent="0.3">
      <c r="A3264" s="20" t="str">
        <f>Raw_Data!A3264</f>
        <v>SF13263</v>
      </c>
      <c r="B3264" s="15" t="str">
        <f>Raw_Data!B3264</f>
        <v>Karnataka</v>
      </c>
      <c r="C3264" s="15" t="str">
        <f>Raw_Data!C3264</f>
        <v>Rajkot</v>
      </c>
      <c r="D3264" s="15" t="str">
        <f>Raw_Data!D3264</f>
        <v>Pulses</v>
      </c>
      <c r="E3264" s="15" t="str">
        <f>Raw_Data!E3264</f>
        <v>Rabi</v>
      </c>
      <c r="F3264" s="15">
        <f>Raw_Data!F3264</f>
        <v>12.08</v>
      </c>
      <c r="G3264" s="18">
        <f>IF(Raw_Data!G3264="",ROUND(AVERAGEIFS(Raw_Data!$G$2:$G$4001,Raw_Data!$E$2:$E$4001,E3264),1),Raw_Data!G3264)</f>
        <v>442.9</v>
      </c>
      <c r="H3264" s="15">
        <f>Raw_Data!H3264</f>
        <v>28.7</v>
      </c>
      <c r="I3264" s="15">
        <f>Raw_Data!I3264</f>
        <v>57.2</v>
      </c>
      <c r="J3264" s="15">
        <f>Raw_Data!J3264</f>
        <v>7</v>
      </c>
      <c r="K3264" s="15">
        <f>Raw_Data!K3264</f>
        <v>6.98</v>
      </c>
      <c r="L3264" s="18">
        <f>IF(Raw_Data!L3264="",ROUND(AVERAGEIFS(Raw_Data!$L$2:$L$4001,Raw_Data!$E$2:$E$4001,E3264),1),Raw_Data!L3264)</f>
        <v>22</v>
      </c>
      <c r="M3264" s="15">
        <f>Raw_Data!M3264</f>
        <v>99.7</v>
      </c>
      <c r="N3264" s="15">
        <f>Raw_Data!N3264</f>
        <v>33.1</v>
      </c>
      <c r="O3264" s="15">
        <f>Raw_Data!O3264</f>
        <v>130.80000000000001</v>
      </c>
      <c r="P3264" s="15" t="str">
        <f>Raw_Data!P3264</f>
        <v>Flood</v>
      </c>
      <c r="Q3264" s="15">
        <f>Raw_Data!Q3264</f>
        <v>152.4</v>
      </c>
      <c r="R3264" s="15">
        <f>Raw_Data!R3264</f>
        <v>5.73</v>
      </c>
      <c r="S3264" s="15">
        <f>Raw_Data!S3264</f>
        <v>0.7</v>
      </c>
      <c r="T3264" s="18">
        <f>IF(Raw_Data!T3264="",ROUND(AVERAGEIFS(Raw_Data!$T$2:$T$4001,Raw_Data!$E$2:$E$4001,E3264,Raw_Data!$D$2:$D$4001,D3264),2),IF(Raw_Data!T3264&gt;INDEX(Cleaning_Reference!$F$6:$F$13,MATCH(D3264,Cleaning_Reference!$A$6:$A$13,0)),INDEX(Cleaning_Reference!$F$6:$F$13,MATCH(D3264,Cleaning_Reference!$A$6:$A$13,0)),Raw_Data!T3264))</f>
        <v>1.29</v>
      </c>
      <c r="U3264" s="15">
        <f>Raw_Data!U3264</f>
        <v>15.58</v>
      </c>
      <c r="V3264" s="15">
        <f>Raw_Data!V3264</f>
        <v>62437</v>
      </c>
      <c r="W3264" s="15">
        <f>Raw_Data!W3264</f>
        <v>634334</v>
      </c>
      <c r="X3264" s="15">
        <f>Raw_Data!X3264</f>
        <v>972768</v>
      </c>
      <c r="Y3264" s="15">
        <f>Raw_Data!Y3264</f>
        <v>338434</v>
      </c>
      <c r="Z3264" s="15">
        <f>Raw_Data!Z3264</f>
        <v>4856</v>
      </c>
      <c r="AA3264" s="15">
        <f>Raw_Data!AA3264</f>
        <v>3.2080000000000002</v>
      </c>
      <c r="AB3264" s="15">
        <f>Raw_Data!AB3264</f>
        <v>60</v>
      </c>
      <c r="AC3264" s="19" t="str">
        <f>IF(Raw_Data!G3264="","Yes","No")</f>
        <v>No</v>
      </c>
      <c r="AD3264" s="19" t="str">
        <f>IF(Raw_Data!L3264="","Yes","No")</f>
        <v>No</v>
      </c>
      <c r="AE3264" s="19" t="str">
        <f>IF(Raw_Data!T3264="","Imputed",IF(Raw_Data!T3264&gt;INDEX(Cleaning_Reference!$F$6:$F$13,MATCH(D3264,Cleaning_Reference!$A$6:$A$13,0)),"Capped","Original"))</f>
        <v>Original</v>
      </c>
      <c r="AF3264" s="21">
        <f t="shared" si="50"/>
        <v>15.58</v>
      </c>
    </row>
    <row r="3265" spans="1:32" ht="15" customHeight="1" x14ac:dyDescent="0.3">
      <c r="A3265" s="20" t="str">
        <f>Raw_Data!A3265</f>
        <v>SF13264</v>
      </c>
      <c r="B3265" s="15" t="str">
        <f>Raw_Data!B3265</f>
        <v>Andhra Pradesh</v>
      </c>
      <c r="C3265" s="15" t="str">
        <f>Raw_Data!C3265</f>
        <v>Raichur</v>
      </c>
      <c r="D3265" s="15" t="str">
        <f>Raw_Data!D3265</f>
        <v>Pulses</v>
      </c>
      <c r="E3265" s="15" t="str">
        <f>Raw_Data!E3265</f>
        <v>Rabi</v>
      </c>
      <c r="F3265" s="15">
        <f>Raw_Data!F3265</f>
        <v>7.24</v>
      </c>
      <c r="G3265" s="18">
        <f>IF(Raw_Data!G3265="",ROUND(AVERAGEIFS(Raw_Data!$G$2:$G$4001,Raw_Data!$E$2:$E$4001,E3265),1),Raw_Data!G3265)</f>
        <v>291.8</v>
      </c>
      <c r="H3265" s="15">
        <f>Raw_Data!H3265</f>
        <v>21.8</v>
      </c>
      <c r="I3265" s="15">
        <f>Raw_Data!I3265</f>
        <v>47.4</v>
      </c>
      <c r="J3265" s="15">
        <f>Raw_Data!J3265</f>
        <v>8.9</v>
      </c>
      <c r="K3265" s="15">
        <f>Raw_Data!K3265</f>
        <v>7.25</v>
      </c>
      <c r="L3265" s="18">
        <f>IF(Raw_Data!L3265="",ROUND(AVERAGEIFS(Raw_Data!$L$2:$L$4001,Raw_Data!$E$2:$E$4001,E3265),1),Raw_Data!L3265)</f>
        <v>29.9</v>
      </c>
      <c r="M3265" s="15">
        <f>Raw_Data!M3265</f>
        <v>93.9</v>
      </c>
      <c r="N3265" s="15">
        <f>Raw_Data!N3265</f>
        <v>66.2</v>
      </c>
      <c r="O3265" s="15">
        <f>Raw_Data!O3265</f>
        <v>130.5</v>
      </c>
      <c r="P3265" s="15" t="str">
        <f>Raw_Data!P3265</f>
        <v>Rainfed</v>
      </c>
      <c r="Q3265" s="15">
        <f>Raw_Data!Q3265</f>
        <v>188.5</v>
      </c>
      <c r="R3265" s="15">
        <f>Raw_Data!R3265</f>
        <v>2.4</v>
      </c>
      <c r="S3265" s="15">
        <f>Raw_Data!S3265</f>
        <v>0.71</v>
      </c>
      <c r="T3265" s="18">
        <f>IF(Raw_Data!T3265="",ROUND(AVERAGEIFS(Raw_Data!$T$2:$T$4001,Raw_Data!$E$2:$E$4001,E3265,Raw_Data!$D$2:$D$4001,D3265),2),IF(Raw_Data!T3265&gt;INDEX(Cleaning_Reference!$F$6:$F$13,MATCH(D3265,Cleaning_Reference!$A$6:$A$13,0)),INDEX(Cleaning_Reference!$F$6:$F$13,MATCH(D3265,Cleaning_Reference!$A$6:$A$13,0)),Raw_Data!T3265))</f>
        <v>0.63</v>
      </c>
      <c r="U3265" s="15">
        <f>Raw_Data!U3265</f>
        <v>4.5599999999999996</v>
      </c>
      <c r="V3265" s="15">
        <f>Raw_Data!V3265</f>
        <v>73905</v>
      </c>
      <c r="W3265" s="15">
        <f>Raw_Data!W3265</f>
        <v>524858</v>
      </c>
      <c r="X3265" s="15">
        <f>Raw_Data!X3265</f>
        <v>337007</v>
      </c>
      <c r="Y3265" s="15">
        <f>Raw_Data!Y3265</f>
        <v>-187851</v>
      </c>
      <c r="Z3265" s="15">
        <f>Raw_Data!Z3265</f>
        <v>1674</v>
      </c>
      <c r="AA3265" s="15">
        <f>Raw_Data!AA3265</f>
        <v>2.7240000000000002</v>
      </c>
      <c r="AB3265" s="15">
        <f>Raw_Data!AB3265</f>
        <v>48.2</v>
      </c>
      <c r="AC3265" s="19" t="str">
        <f>IF(Raw_Data!G3265="","Yes","No")</f>
        <v>No</v>
      </c>
      <c r="AD3265" s="19" t="str">
        <f>IF(Raw_Data!L3265="","Yes","No")</f>
        <v>No</v>
      </c>
      <c r="AE3265" s="19" t="str">
        <f>IF(Raw_Data!T3265="","Imputed",IF(Raw_Data!T3265&gt;INDEX(Cleaning_Reference!$F$6:$F$13,MATCH(D3265,Cleaning_Reference!$A$6:$A$13,0)),"Capped","Original"))</f>
        <v>Original</v>
      </c>
      <c r="AF3265" s="21">
        <f t="shared" si="50"/>
        <v>4.5599999999999996</v>
      </c>
    </row>
    <row r="3266" spans="1:32" ht="15" customHeight="1" x14ac:dyDescent="0.3">
      <c r="A3266" s="20" t="str">
        <f>Raw_Data!A3266</f>
        <v>SF13265</v>
      </c>
      <c r="B3266" s="15" t="str">
        <f>Raw_Data!B3266</f>
        <v>Madhya Pradesh</v>
      </c>
      <c r="C3266" s="15" t="str">
        <f>Raw_Data!C3266</f>
        <v>Guntur</v>
      </c>
      <c r="D3266" s="15" t="str">
        <f>Raw_Data!D3266</f>
        <v>Chilli</v>
      </c>
      <c r="E3266" s="15" t="str">
        <f>Raw_Data!E3266</f>
        <v>Rabi</v>
      </c>
      <c r="F3266" s="15">
        <f>Raw_Data!F3266</f>
        <v>0.88</v>
      </c>
      <c r="G3266" s="18">
        <f>IF(Raw_Data!G3266="",ROUND(AVERAGEIFS(Raw_Data!$G$2:$G$4001,Raw_Data!$E$2:$E$4001,E3266),1),Raw_Data!G3266)</f>
        <v>458.2</v>
      </c>
      <c r="H3266" s="15">
        <f>Raw_Data!H3266</f>
        <v>23.7</v>
      </c>
      <c r="I3266" s="15">
        <f>Raw_Data!I3266</f>
        <v>59.7</v>
      </c>
      <c r="J3266" s="15">
        <f>Raw_Data!J3266</f>
        <v>8.5</v>
      </c>
      <c r="K3266" s="15">
        <f>Raw_Data!K3266</f>
        <v>7.78</v>
      </c>
      <c r="L3266" s="18">
        <f>IF(Raw_Data!L3266="",ROUND(AVERAGEIFS(Raw_Data!$L$2:$L$4001,Raw_Data!$E$2:$E$4001,E3266),1),Raw_Data!L3266)</f>
        <v>15.9</v>
      </c>
      <c r="M3266" s="15">
        <f>Raw_Data!M3266</f>
        <v>105.1</v>
      </c>
      <c r="N3266" s="15">
        <f>Raw_Data!N3266</f>
        <v>37.9</v>
      </c>
      <c r="O3266" s="15">
        <f>Raw_Data!O3266</f>
        <v>77.5</v>
      </c>
      <c r="P3266" s="15" t="str">
        <f>Raw_Data!P3266</f>
        <v>Rainfed</v>
      </c>
      <c r="Q3266" s="15">
        <f>Raw_Data!Q3266</f>
        <v>211</v>
      </c>
      <c r="R3266" s="15">
        <f>Raw_Data!R3266</f>
        <v>6.3</v>
      </c>
      <c r="S3266" s="15">
        <f>Raw_Data!S3266</f>
        <v>0.91</v>
      </c>
      <c r="T3266" s="18">
        <f>IF(Raw_Data!T3266="",ROUND(AVERAGEIFS(Raw_Data!$T$2:$T$4001,Raw_Data!$E$2:$E$4001,E3266,Raw_Data!$D$2:$D$4001,D3266),2),IF(Raw_Data!T3266&gt;INDEX(Cleaning_Reference!$F$6:$F$13,MATCH(D3266,Cleaning_Reference!$A$6:$A$13,0)),INDEX(Cleaning_Reference!$F$6:$F$13,MATCH(D3266,Cleaning_Reference!$A$6:$A$13,0)),Raw_Data!T3266))</f>
        <v>0.45</v>
      </c>
      <c r="U3266" s="15">
        <f>Raw_Data!U3266</f>
        <v>0.4</v>
      </c>
      <c r="V3266" s="15">
        <f>Raw_Data!V3266</f>
        <v>115240</v>
      </c>
      <c r="W3266" s="15">
        <f>Raw_Data!W3266</f>
        <v>46705</v>
      </c>
      <c r="X3266" s="15">
        <f>Raw_Data!X3266</f>
        <v>46096</v>
      </c>
      <c r="Y3266" s="15">
        <f>Raw_Data!Y3266</f>
        <v>-609</v>
      </c>
      <c r="Z3266" s="15">
        <f>Raw_Data!Z3266</f>
        <v>345</v>
      </c>
      <c r="AA3266" s="15">
        <f>Raw_Data!AA3266</f>
        <v>1.159</v>
      </c>
      <c r="AB3266" s="15">
        <f>Raw_Data!AB3266</f>
        <v>31.7</v>
      </c>
      <c r="AC3266" s="19" t="str">
        <f>IF(Raw_Data!G3266="","Yes","No")</f>
        <v>No</v>
      </c>
      <c r="AD3266" s="19" t="str">
        <f>IF(Raw_Data!L3266="","Yes","No")</f>
        <v>No</v>
      </c>
      <c r="AE3266" s="19" t="str">
        <f>IF(Raw_Data!T3266="","Imputed",IF(Raw_Data!T3266&gt;INDEX(Cleaning_Reference!$F$6:$F$13,MATCH(D3266,Cleaning_Reference!$A$6:$A$13,0)),"Capped","Original"))</f>
        <v>Original</v>
      </c>
      <c r="AF3266" s="21">
        <f t="shared" ref="AF3266:AF3329" si="51">ROUND(T3266*F3266,2)</f>
        <v>0.4</v>
      </c>
    </row>
    <row r="3267" spans="1:32" ht="15" customHeight="1" x14ac:dyDescent="0.3">
      <c r="A3267" s="20" t="str">
        <f>Raw_Data!A3267</f>
        <v>SF13266</v>
      </c>
      <c r="B3267" s="15" t="str">
        <f>Raw_Data!B3267</f>
        <v>Andhra Pradesh</v>
      </c>
      <c r="C3267" s="15" t="str">
        <f>Raw_Data!C3267</f>
        <v>Warangal</v>
      </c>
      <c r="D3267" s="15" t="str">
        <f>Raw_Data!D3267</f>
        <v>Groundnut</v>
      </c>
      <c r="E3267" s="15" t="str">
        <f>Raw_Data!E3267</f>
        <v>Kharif</v>
      </c>
      <c r="F3267" s="15">
        <f>Raw_Data!F3267</f>
        <v>2.84</v>
      </c>
      <c r="G3267" s="18">
        <f>IF(Raw_Data!G3267="",ROUND(AVERAGEIFS(Raw_Data!$G$2:$G$4001,Raw_Data!$E$2:$E$4001,E3267),1),Raw_Data!G3267)</f>
        <v>632.29999999999995</v>
      </c>
      <c r="H3267" s="15">
        <f>Raw_Data!H3267</f>
        <v>26.8</v>
      </c>
      <c r="I3267" s="15">
        <f>Raw_Data!I3267</f>
        <v>66.599999999999994</v>
      </c>
      <c r="J3267" s="15">
        <f>Raw_Data!J3267</f>
        <v>7.3</v>
      </c>
      <c r="K3267" s="15">
        <f>Raw_Data!K3267</f>
        <v>6.54</v>
      </c>
      <c r="L3267" s="18">
        <f>IF(Raw_Data!L3267="",ROUND(AVERAGEIFS(Raw_Data!$L$2:$L$4001,Raw_Data!$E$2:$E$4001,E3267),1),Raw_Data!L3267)</f>
        <v>32.4</v>
      </c>
      <c r="M3267" s="15">
        <f>Raw_Data!M3267</f>
        <v>134.4</v>
      </c>
      <c r="N3267" s="15">
        <f>Raw_Data!N3267</f>
        <v>78.599999999999994</v>
      </c>
      <c r="O3267" s="15">
        <f>Raw_Data!O3267</f>
        <v>119.6</v>
      </c>
      <c r="P3267" s="15" t="str">
        <f>Raw_Data!P3267</f>
        <v>Sprinkler</v>
      </c>
      <c r="Q3267" s="15">
        <f>Raw_Data!Q3267</f>
        <v>191.6</v>
      </c>
      <c r="R3267" s="15">
        <f>Raw_Data!R3267</f>
        <v>5.72</v>
      </c>
      <c r="S3267" s="15">
        <f>Raw_Data!S3267</f>
        <v>0.79</v>
      </c>
      <c r="T3267" s="18">
        <f>IF(Raw_Data!T3267="",ROUND(AVERAGEIFS(Raw_Data!$T$2:$T$4001,Raw_Data!$E$2:$E$4001,E3267,Raw_Data!$D$2:$D$4001,D3267),2),IF(Raw_Data!T3267&gt;INDEX(Cleaning_Reference!$F$6:$F$13,MATCH(D3267,Cleaning_Reference!$A$6:$A$13,0)),INDEX(Cleaning_Reference!$F$6:$F$13,MATCH(D3267,Cleaning_Reference!$A$6:$A$13,0)),Raw_Data!T3267))</f>
        <v>3.02</v>
      </c>
      <c r="U3267" s="15">
        <f>Raw_Data!U3267</f>
        <v>8.58</v>
      </c>
      <c r="V3267" s="15">
        <f>Raw_Data!V3267</f>
        <v>53413</v>
      </c>
      <c r="W3267" s="15">
        <f>Raw_Data!W3267</f>
        <v>208089</v>
      </c>
      <c r="X3267" s="15">
        <f>Raw_Data!X3267</f>
        <v>458284</v>
      </c>
      <c r="Y3267" s="15">
        <f>Raw_Data!Y3267</f>
        <v>250195</v>
      </c>
      <c r="Z3267" s="15">
        <f>Raw_Data!Z3267</f>
        <v>1307</v>
      </c>
      <c r="AA3267" s="15">
        <f>Raw_Data!AA3267</f>
        <v>6.5650000000000004</v>
      </c>
      <c r="AB3267" s="15">
        <f>Raw_Data!AB3267</f>
        <v>44.3</v>
      </c>
      <c r="AC3267" s="19" t="str">
        <f>IF(Raw_Data!G3267="","Yes","No")</f>
        <v>No</v>
      </c>
      <c r="AD3267" s="19" t="str">
        <f>IF(Raw_Data!L3267="","Yes","No")</f>
        <v>No</v>
      </c>
      <c r="AE3267" s="19" t="str">
        <f>IF(Raw_Data!T3267="","Imputed",IF(Raw_Data!T3267&gt;INDEX(Cleaning_Reference!$F$6:$F$13,MATCH(D3267,Cleaning_Reference!$A$6:$A$13,0)),"Capped","Original"))</f>
        <v>Original</v>
      </c>
      <c r="AF3267" s="21">
        <f t="shared" si="51"/>
        <v>8.58</v>
      </c>
    </row>
    <row r="3268" spans="1:32" ht="15" customHeight="1" x14ac:dyDescent="0.3">
      <c r="A3268" s="20" t="str">
        <f>Raw_Data!A3268</f>
        <v>SF13267</v>
      </c>
      <c r="B3268" s="15" t="str">
        <f>Raw_Data!B3268</f>
        <v>Punjab</v>
      </c>
      <c r="C3268" s="15" t="str">
        <f>Raw_Data!C3268</f>
        <v>Erode</v>
      </c>
      <c r="D3268" s="15" t="str">
        <f>Raw_Data!D3268</f>
        <v>Maize</v>
      </c>
      <c r="E3268" s="15" t="str">
        <f>Raw_Data!E3268</f>
        <v>Rabi</v>
      </c>
      <c r="F3268" s="15">
        <f>Raw_Data!F3268</f>
        <v>12.24</v>
      </c>
      <c r="G3268" s="18">
        <f>IF(Raw_Data!G3268="",ROUND(AVERAGEIFS(Raw_Data!$G$2:$G$4001,Raw_Data!$E$2:$E$4001,E3268),1),Raw_Data!G3268)</f>
        <v>506.9</v>
      </c>
      <c r="H3268" s="15">
        <f>Raw_Data!H3268</f>
        <v>25.7</v>
      </c>
      <c r="I3268" s="15">
        <f>Raw_Data!I3268</f>
        <v>48.5</v>
      </c>
      <c r="J3268" s="15">
        <f>Raw_Data!J3268</f>
        <v>8.1</v>
      </c>
      <c r="K3268" s="15">
        <f>Raw_Data!K3268</f>
        <v>7.4</v>
      </c>
      <c r="L3268" s="18">
        <f>IF(Raw_Data!L3268="",ROUND(AVERAGEIFS(Raw_Data!$L$2:$L$4001,Raw_Data!$E$2:$E$4001,E3268),1),Raw_Data!L3268)</f>
        <v>30</v>
      </c>
      <c r="M3268" s="15">
        <f>Raw_Data!M3268</f>
        <v>135.30000000000001</v>
      </c>
      <c r="N3268" s="15">
        <f>Raw_Data!N3268</f>
        <v>60.5</v>
      </c>
      <c r="O3268" s="15">
        <f>Raw_Data!O3268</f>
        <v>86.7</v>
      </c>
      <c r="P3268" s="15" t="str">
        <f>Raw_Data!P3268</f>
        <v>Rainfed</v>
      </c>
      <c r="Q3268" s="15">
        <f>Raw_Data!Q3268</f>
        <v>187.7</v>
      </c>
      <c r="R3268" s="15">
        <f>Raw_Data!R3268</f>
        <v>4.62</v>
      </c>
      <c r="S3268" s="15">
        <f>Raw_Data!S3268</f>
        <v>0.79</v>
      </c>
      <c r="T3268" s="18">
        <f>IF(Raw_Data!T3268="",ROUND(AVERAGEIFS(Raw_Data!$T$2:$T$4001,Raw_Data!$E$2:$E$4001,E3268,Raw_Data!$D$2:$D$4001,D3268),2),IF(Raw_Data!T3268&gt;INDEX(Cleaning_Reference!$F$6:$F$13,MATCH(D3268,Cleaning_Reference!$A$6:$A$13,0)),INDEX(Cleaning_Reference!$F$6:$F$13,MATCH(D3268,Cleaning_Reference!$A$6:$A$13,0)),Raw_Data!T3268))</f>
        <v>1.96</v>
      </c>
      <c r="U3268" s="15">
        <f>Raw_Data!U3268</f>
        <v>23.99</v>
      </c>
      <c r="V3268" s="15">
        <f>Raw_Data!V3268</f>
        <v>22664</v>
      </c>
      <c r="W3268" s="15">
        <f>Raw_Data!W3268</f>
        <v>793612</v>
      </c>
      <c r="X3268" s="15">
        <f>Raw_Data!X3268</f>
        <v>543709</v>
      </c>
      <c r="Y3268" s="15">
        <f>Raw_Data!Y3268</f>
        <v>-249903</v>
      </c>
      <c r="Z3268" s="15">
        <f>Raw_Data!Z3268</f>
        <v>3887</v>
      </c>
      <c r="AA3268" s="15">
        <f>Raw_Data!AA3268</f>
        <v>6.1719999999999997</v>
      </c>
      <c r="AB3268" s="15">
        <f>Raw_Data!AB3268</f>
        <v>35.700000000000003</v>
      </c>
      <c r="AC3268" s="19" t="str">
        <f>IF(Raw_Data!G3268="","Yes","No")</f>
        <v>No</v>
      </c>
      <c r="AD3268" s="19" t="str">
        <f>IF(Raw_Data!L3268="","Yes","No")</f>
        <v>No</v>
      </c>
      <c r="AE3268" s="19" t="str">
        <f>IF(Raw_Data!T3268="","Imputed",IF(Raw_Data!T3268&gt;INDEX(Cleaning_Reference!$F$6:$F$13,MATCH(D3268,Cleaning_Reference!$A$6:$A$13,0)),"Capped","Original"))</f>
        <v>Original</v>
      </c>
      <c r="AF3268" s="21">
        <f t="shared" si="51"/>
        <v>23.99</v>
      </c>
    </row>
    <row r="3269" spans="1:32" ht="15" customHeight="1" x14ac:dyDescent="0.3">
      <c r="A3269" s="20" t="str">
        <f>Raw_Data!A3269</f>
        <v>SF13268</v>
      </c>
      <c r="B3269" s="15" t="str">
        <f>Raw_Data!B3269</f>
        <v>Karnataka</v>
      </c>
      <c r="C3269" s="15" t="str">
        <f>Raw_Data!C3269</f>
        <v>Nashik</v>
      </c>
      <c r="D3269" s="15" t="str">
        <f>Raw_Data!D3269</f>
        <v>Maize</v>
      </c>
      <c r="E3269" s="15" t="str">
        <f>Raw_Data!E3269</f>
        <v>Kharif</v>
      </c>
      <c r="F3269" s="15">
        <f>Raw_Data!F3269</f>
        <v>6.89</v>
      </c>
      <c r="G3269" s="18">
        <f>IF(Raw_Data!G3269="",ROUND(AVERAGEIFS(Raw_Data!$G$2:$G$4001,Raw_Data!$E$2:$E$4001,E3269),1),Raw_Data!G3269)</f>
        <v>545</v>
      </c>
      <c r="H3269" s="15">
        <f>Raw_Data!H3269</f>
        <v>24.2</v>
      </c>
      <c r="I3269" s="15">
        <f>Raw_Data!I3269</f>
        <v>75.3</v>
      </c>
      <c r="J3269" s="15">
        <f>Raw_Data!J3269</f>
        <v>8</v>
      </c>
      <c r="K3269" s="15">
        <f>Raw_Data!K3269</f>
        <v>7.26</v>
      </c>
      <c r="L3269" s="18">
        <f>IF(Raw_Data!L3269="",ROUND(AVERAGEIFS(Raw_Data!$L$2:$L$4001,Raw_Data!$E$2:$E$4001,E3269),1),Raw_Data!L3269)</f>
        <v>31.5</v>
      </c>
      <c r="M3269" s="15">
        <f>Raw_Data!M3269</f>
        <v>119.3</v>
      </c>
      <c r="N3269" s="15">
        <f>Raw_Data!N3269</f>
        <v>40</v>
      </c>
      <c r="O3269" s="15">
        <f>Raw_Data!O3269</f>
        <v>86.9</v>
      </c>
      <c r="P3269" s="15" t="str">
        <f>Raw_Data!P3269</f>
        <v>Sprinkler</v>
      </c>
      <c r="Q3269" s="15">
        <f>Raw_Data!Q3269</f>
        <v>117</v>
      </c>
      <c r="R3269" s="15">
        <f>Raw_Data!R3269</f>
        <v>4.79</v>
      </c>
      <c r="S3269" s="15">
        <f>Raw_Data!S3269</f>
        <v>0.85</v>
      </c>
      <c r="T3269" s="18">
        <f>IF(Raw_Data!T3269="",ROUND(AVERAGEIFS(Raw_Data!$T$2:$T$4001,Raw_Data!$E$2:$E$4001,E3269,Raw_Data!$D$2:$D$4001,D3269),2),IF(Raw_Data!T3269&gt;INDEX(Cleaning_Reference!$F$6:$F$13,MATCH(D3269,Cleaning_Reference!$A$6:$A$13,0)),INDEX(Cleaning_Reference!$F$6:$F$13,MATCH(D3269,Cleaning_Reference!$A$6:$A$13,0)),Raw_Data!T3269))</f>
        <v>2.72</v>
      </c>
      <c r="U3269" s="15">
        <f>Raw_Data!U3269</f>
        <v>18.739999999999998</v>
      </c>
      <c r="V3269" s="15">
        <f>Raw_Data!V3269</f>
        <v>20560</v>
      </c>
      <c r="W3269" s="15">
        <f>Raw_Data!W3269</f>
        <v>346486</v>
      </c>
      <c r="X3269" s="15">
        <f>Raw_Data!X3269</f>
        <v>385294</v>
      </c>
      <c r="Y3269" s="15">
        <f>Raw_Data!Y3269</f>
        <v>38808</v>
      </c>
      <c r="Z3269" s="15">
        <f>Raw_Data!Z3269</f>
        <v>3155</v>
      </c>
      <c r="AA3269" s="15">
        <f>Raw_Data!AA3269</f>
        <v>5.94</v>
      </c>
      <c r="AB3269" s="15">
        <f>Raw_Data!AB3269</f>
        <v>48.8</v>
      </c>
      <c r="AC3269" s="19" t="str">
        <f>IF(Raw_Data!G3269="","Yes","No")</f>
        <v>No</v>
      </c>
      <c r="AD3269" s="19" t="str">
        <f>IF(Raw_Data!L3269="","Yes","No")</f>
        <v>No</v>
      </c>
      <c r="AE3269" s="19" t="str">
        <f>IF(Raw_Data!T3269="","Imputed",IF(Raw_Data!T3269&gt;INDEX(Cleaning_Reference!$F$6:$F$13,MATCH(D3269,Cleaning_Reference!$A$6:$A$13,0)),"Capped","Original"))</f>
        <v>Original</v>
      </c>
      <c r="AF3269" s="21">
        <f t="shared" si="51"/>
        <v>18.739999999999998</v>
      </c>
    </row>
    <row r="3270" spans="1:32" ht="15" customHeight="1" x14ac:dyDescent="0.3">
      <c r="A3270" s="20" t="str">
        <f>Raw_Data!A3270</f>
        <v>SF13269</v>
      </c>
      <c r="B3270" s="15" t="str">
        <f>Raw_Data!B3270</f>
        <v>Maharashtra</v>
      </c>
      <c r="C3270" s="15" t="str">
        <f>Raw_Data!C3270</f>
        <v>Erode</v>
      </c>
      <c r="D3270" s="15" t="str">
        <f>Raw_Data!D3270</f>
        <v>Maize</v>
      </c>
      <c r="E3270" s="15" t="str">
        <f>Raw_Data!E3270</f>
        <v>Rabi</v>
      </c>
      <c r="F3270" s="15">
        <f>Raw_Data!F3270</f>
        <v>2.61</v>
      </c>
      <c r="G3270" s="18">
        <f>IF(Raw_Data!G3270="",ROUND(AVERAGEIFS(Raw_Data!$G$2:$G$4001,Raw_Data!$E$2:$E$4001,E3270),1),Raw_Data!G3270)</f>
        <v>371.6</v>
      </c>
      <c r="H3270" s="15">
        <f>Raw_Data!H3270</f>
        <v>25.1</v>
      </c>
      <c r="I3270" s="15">
        <f>Raw_Data!I3270</f>
        <v>65.7</v>
      </c>
      <c r="J3270" s="15">
        <f>Raw_Data!J3270</f>
        <v>6.1</v>
      </c>
      <c r="K3270" s="15">
        <f>Raw_Data!K3270</f>
        <v>6.16</v>
      </c>
      <c r="L3270" s="18">
        <f>IF(Raw_Data!L3270="",ROUND(AVERAGEIFS(Raw_Data!$L$2:$L$4001,Raw_Data!$E$2:$E$4001,E3270),1),Raw_Data!L3270)</f>
        <v>23.1</v>
      </c>
      <c r="M3270" s="15">
        <f>Raw_Data!M3270</f>
        <v>143.69999999999999</v>
      </c>
      <c r="N3270" s="15">
        <f>Raw_Data!N3270</f>
        <v>37.200000000000003</v>
      </c>
      <c r="O3270" s="15">
        <f>Raw_Data!O3270</f>
        <v>78.3</v>
      </c>
      <c r="P3270" s="15" t="str">
        <f>Raw_Data!P3270</f>
        <v>Flood</v>
      </c>
      <c r="Q3270" s="15">
        <f>Raw_Data!Q3270</f>
        <v>223.6</v>
      </c>
      <c r="R3270" s="15">
        <f>Raw_Data!R3270</f>
        <v>6.51</v>
      </c>
      <c r="S3270" s="15">
        <f>Raw_Data!S3270</f>
        <v>0.75</v>
      </c>
      <c r="T3270" s="18">
        <f>IF(Raw_Data!T3270="",ROUND(AVERAGEIFS(Raw_Data!$T$2:$T$4001,Raw_Data!$E$2:$E$4001,E3270,Raw_Data!$D$2:$D$4001,D3270),2),IF(Raw_Data!T3270&gt;INDEX(Cleaning_Reference!$F$6:$F$13,MATCH(D3270,Cleaning_Reference!$A$6:$A$13,0)),INDEX(Cleaning_Reference!$F$6:$F$13,MATCH(D3270,Cleaning_Reference!$A$6:$A$13,0)),Raw_Data!T3270))</f>
        <v>2.82</v>
      </c>
      <c r="U3270" s="15">
        <f>Raw_Data!U3270</f>
        <v>7.36</v>
      </c>
      <c r="V3270" s="15">
        <f>Raw_Data!V3270</f>
        <v>18747</v>
      </c>
      <c r="W3270" s="15">
        <f>Raw_Data!W3270</f>
        <v>236278</v>
      </c>
      <c r="X3270" s="15">
        <f>Raw_Data!X3270</f>
        <v>137978</v>
      </c>
      <c r="Y3270" s="15">
        <f>Raw_Data!Y3270</f>
        <v>-98300</v>
      </c>
      <c r="Z3270" s="15">
        <f>Raw_Data!Z3270</f>
        <v>1789</v>
      </c>
      <c r="AA3270" s="15">
        <f>Raw_Data!AA3270</f>
        <v>4.1139999999999999</v>
      </c>
      <c r="AB3270" s="15">
        <f>Raw_Data!AB3270</f>
        <v>27.7</v>
      </c>
      <c r="AC3270" s="19" t="str">
        <f>IF(Raw_Data!G3270="","Yes","No")</f>
        <v>No</v>
      </c>
      <c r="AD3270" s="19" t="str">
        <f>IF(Raw_Data!L3270="","Yes","No")</f>
        <v>No</v>
      </c>
      <c r="AE3270" s="19" t="str">
        <f>IF(Raw_Data!T3270="","Imputed",IF(Raw_Data!T3270&gt;INDEX(Cleaning_Reference!$F$6:$F$13,MATCH(D3270,Cleaning_Reference!$A$6:$A$13,0)),"Capped","Original"))</f>
        <v>Original</v>
      </c>
      <c r="AF3270" s="21">
        <f t="shared" si="51"/>
        <v>7.36</v>
      </c>
    </row>
    <row r="3271" spans="1:32" ht="15" customHeight="1" x14ac:dyDescent="0.3">
      <c r="A3271" s="20" t="str">
        <f>Raw_Data!A3271</f>
        <v>SF13270</v>
      </c>
      <c r="B3271" s="15" t="str">
        <f>Raw_Data!B3271</f>
        <v>Gujarat</v>
      </c>
      <c r="C3271" s="15" t="str">
        <f>Raw_Data!C3271</f>
        <v>Ludhiana</v>
      </c>
      <c r="D3271" s="15" t="str">
        <f>Raw_Data!D3271</f>
        <v>Pulses</v>
      </c>
      <c r="E3271" s="15" t="str">
        <f>Raw_Data!E3271</f>
        <v>Kharif</v>
      </c>
      <c r="F3271" s="15">
        <f>Raw_Data!F3271</f>
        <v>2.0099999999999998</v>
      </c>
      <c r="G3271" s="18">
        <f>IF(Raw_Data!G3271="",ROUND(AVERAGEIFS(Raw_Data!$G$2:$G$4001,Raw_Data!$E$2:$E$4001,E3271),1),Raw_Data!G3271)</f>
        <v>799.9</v>
      </c>
      <c r="H3271" s="15">
        <f>Raw_Data!H3271</f>
        <v>28.1</v>
      </c>
      <c r="I3271" s="15">
        <f>Raw_Data!I3271</f>
        <v>70</v>
      </c>
      <c r="J3271" s="15">
        <f>Raw_Data!J3271</f>
        <v>6</v>
      </c>
      <c r="K3271" s="15">
        <f>Raw_Data!K3271</f>
        <v>7.17</v>
      </c>
      <c r="L3271" s="18">
        <f>IF(Raw_Data!L3271="",ROUND(AVERAGEIFS(Raw_Data!$L$2:$L$4001,Raw_Data!$E$2:$E$4001,E3271),1),Raw_Data!L3271)</f>
        <v>40.799999999999997</v>
      </c>
      <c r="M3271" s="15">
        <f>Raw_Data!M3271</f>
        <v>109.3</v>
      </c>
      <c r="N3271" s="15">
        <f>Raw_Data!N3271</f>
        <v>56.4</v>
      </c>
      <c r="O3271" s="15">
        <f>Raw_Data!O3271</f>
        <v>184</v>
      </c>
      <c r="P3271" s="15" t="str">
        <f>Raw_Data!P3271</f>
        <v>Sprinkler</v>
      </c>
      <c r="Q3271" s="15">
        <f>Raw_Data!Q3271</f>
        <v>265.5</v>
      </c>
      <c r="R3271" s="15">
        <f>Raw_Data!R3271</f>
        <v>6.44</v>
      </c>
      <c r="S3271" s="15">
        <f>Raw_Data!S3271</f>
        <v>0.67</v>
      </c>
      <c r="T3271" s="18">
        <f>IF(Raw_Data!T3271="",ROUND(AVERAGEIFS(Raw_Data!$T$2:$T$4001,Raw_Data!$E$2:$E$4001,E3271,Raw_Data!$D$2:$D$4001,D3271),2),IF(Raw_Data!T3271&gt;INDEX(Cleaning_Reference!$F$6:$F$13,MATCH(D3271,Cleaning_Reference!$A$6:$A$13,0)),INDEX(Cleaning_Reference!$F$6:$F$13,MATCH(D3271,Cleaning_Reference!$A$6:$A$13,0)),Raw_Data!T3271))</f>
        <v>1.44</v>
      </c>
      <c r="U3271" s="15">
        <f>Raw_Data!U3271</f>
        <v>2.89</v>
      </c>
      <c r="V3271" s="15">
        <f>Raw_Data!V3271</f>
        <v>67718</v>
      </c>
      <c r="W3271" s="15">
        <f>Raw_Data!W3271</f>
        <v>157024</v>
      </c>
      <c r="X3271" s="15">
        <f>Raw_Data!X3271</f>
        <v>195705</v>
      </c>
      <c r="Y3271" s="15">
        <f>Raw_Data!Y3271</f>
        <v>38681</v>
      </c>
      <c r="Z3271" s="15">
        <f>Raw_Data!Z3271</f>
        <v>798</v>
      </c>
      <c r="AA3271" s="15">
        <f>Raw_Data!AA3271</f>
        <v>3.6219999999999999</v>
      </c>
      <c r="AB3271" s="15">
        <f>Raw_Data!AB3271</f>
        <v>60.9</v>
      </c>
      <c r="AC3271" s="19" t="str">
        <f>IF(Raw_Data!G3271="","Yes","No")</f>
        <v>No</v>
      </c>
      <c r="AD3271" s="19" t="str">
        <f>IF(Raw_Data!L3271="","Yes","No")</f>
        <v>No</v>
      </c>
      <c r="AE3271" s="19" t="str">
        <f>IF(Raw_Data!T3271="","Imputed",IF(Raw_Data!T3271&gt;INDEX(Cleaning_Reference!$F$6:$F$13,MATCH(D3271,Cleaning_Reference!$A$6:$A$13,0)),"Capped","Original"))</f>
        <v>Original</v>
      </c>
      <c r="AF3271" s="21">
        <f t="shared" si="51"/>
        <v>2.89</v>
      </c>
    </row>
    <row r="3272" spans="1:32" ht="15" customHeight="1" x14ac:dyDescent="0.3">
      <c r="A3272" s="20" t="str">
        <f>Raw_Data!A3272</f>
        <v>SF13271</v>
      </c>
      <c r="B3272" s="15" t="str">
        <f>Raw_Data!B3272</f>
        <v>Madhya Pradesh</v>
      </c>
      <c r="C3272" s="15" t="str">
        <f>Raw_Data!C3272</f>
        <v>Warangal</v>
      </c>
      <c r="D3272" s="15" t="str">
        <f>Raw_Data!D3272</f>
        <v>Chilli</v>
      </c>
      <c r="E3272" s="15" t="str">
        <f>Raw_Data!E3272</f>
        <v>Kharif</v>
      </c>
      <c r="F3272" s="15">
        <f>Raw_Data!F3272</f>
        <v>4.99</v>
      </c>
      <c r="G3272" s="18">
        <f>IF(Raw_Data!G3272="",ROUND(AVERAGEIFS(Raw_Data!$G$2:$G$4001,Raw_Data!$E$2:$E$4001,E3272),1),Raw_Data!G3272)</f>
        <v>645.1</v>
      </c>
      <c r="H3272" s="15">
        <f>Raw_Data!H3272</f>
        <v>26.5</v>
      </c>
      <c r="I3272" s="15">
        <f>Raw_Data!I3272</f>
        <v>73</v>
      </c>
      <c r="J3272" s="15">
        <f>Raw_Data!J3272</f>
        <v>9.1999999999999993</v>
      </c>
      <c r="K3272" s="15">
        <f>Raw_Data!K3272</f>
        <v>7.25</v>
      </c>
      <c r="L3272" s="18">
        <f>IF(Raw_Data!L3272="",ROUND(AVERAGEIFS(Raw_Data!$L$2:$L$4001,Raw_Data!$E$2:$E$4001,E3272),1),Raw_Data!L3272)</f>
        <v>36.1</v>
      </c>
      <c r="M3272" s="15">
        <f>Raw_Data!M3272</f>
        <v>156.5</v>
      </c>
      <c r="N3272" s="15">
        <f>Raw_Data!N3272</f>
        <v>58.9</v>
      </c>
      <c r="O3272" s="15">
        <f>Raw_Data!O3272</f>
        <v>102.8</v>
      </c>
      <c r="P3272" s="15" t="str">
        <f>Raw_Data!P3272</f>
        <v>Sprinkler</v>
      </c>
      <c r="Q3272" s="15">
        <f>Raw_Data!Q3272</f>
        <v>246.9</v>
      </c>
      <c r="R3272" s="15">
        <f>Raw_Data!R3272</f>
        <v>4.17</v>
      </c>
      <c r="S3272" s="15">
        <f>Raw_Data!S3272</f>
        <v>0.89</v>
      </c>
      <c r="T3272" s="18">
        <f>IF(Raw_Data!T3272="",ROUND(AVERAGEIFS(Raw_Data!$T$2:$T$4001,Raw_Data!$E$2:$E$4001,E3272,Raw_Data!$D$2:$D$4001,D3272),2),IF(Raw_Data!T3272&gt;INDEX(Cleaning_Reference!$F$6:$F$13,MATCH(D3272,Cleaning_Reference!$A$6:$A$13,0)),INDEX(Cleaning_Reference!$F$6:$F$13,MATCH(D3272,Cleaning_Reference!$A$6:$A$13,0)),Raw_Data!T3272))</f>
        <v>2.06</v>
      </c>
      <c r="U3272" s="15">
        <f>Raw_Data!U3272</f>
        <v>10.28</v>
      </c>
      <c r="V3272" s="15">
        <f>Raw_Data!V3272</f>
        <v>92335</v>
      </c>
      <c r="W3272" s="15">
        <f>Raw_Data!W3272</f>
        <v>405162</v>
      </c>
      <c r="X3272" s="15">
        <f>Raw_Data!X3272</f>
        <v>949204</v>
      </c>
      <c r="Y3272" s="15">
        <f>Raw_Data!Y3272</f>
        <v>544042</v>
      </c>
      <c r="Z3272" s="15">
        <f>Raw_Data!Z3272</f>
        <v>3039</v>
      </c>
      <c r="AA3272" s="15">
        <f>Raw_Data!AA3272</f>
        <v>3.383</v>
      </c>
      <c r="AB3272" s="15">
        <f>Raw_Data!AB3272</f>
        <v>55.4</v>
      </c>
      <c r="AC3272" s="19" t="str">
        <f>IF(Raw_Data!G3272="","Yes","No")</f>
        <v>No</v>
      </c>
      <c r="AD3272" s="19" t="str">
        <f>IF(Raw_Data!L3272="","Yes","No")</f>
        <v>No</v>
      </c>
      <c r="AE3272" s="19" t="str">
        <f>IF(Raw_Data!T3272="","Imputed",IF(Raw_Data!T3272&gt;INDEX(Cleaning_Reference!$F$6:$F$13,MATCH(D3272,Cleaning_Reference!$A$6:$A$13,0)),"Capped","Original"))</f>
        <v>Original</v>
      </c>
      <c r="AF3272" s="21">
        <f t="shared" si="51"/>
        <v>10.28</v>
      </c>
    </row>
    <row r="3273" spans="1:32" ht="15" customHeight="1" x14ac:dyDescent="0.3">
      <c r="A3273" s="20" t="str">
        <f>Raw_Data!A3273</f>
        <v>SF13272</v>
      </c>
      <c r="B3273" s="15" t="str">
        <f>Raw_Data!B3273</f>
        <v>Karnataka</v>
      </c>
      <c r="C3273" s="15" t="str">
        <f>Raw_Data!C3273</f>
        <v>Warangal</v>
      </c>
      <c r="D3273" s="15" t="str">
        <f>Raw_Data!D3273</f>
        <v>Chilli</v>
      </c>
      <c r="E3273" s="15" t="str">
        <f>Raw_Data!E3273</f>
        <v>Rabi</v>
      </c>
      <c r="F3273" s="15">
        <f>Raw_Data!F3273</f>
        <v>9.6</v>
      </c>
      <c r="G3273" s="18">
        <f>IF(Raw_Data!G3273="",ROUND(AVERAGEIFS(Raw_Data!$G$2:$G$4001,Raw_Data!$E$2:$E$4001,E3273),1),Raw_Data!G3273)</f>
        <v>826.2</v>
      </c>
      <c r="H3273" s="15">
        <f>Raw_Data!H3273</f>
        <v>26.1</v>
      </c>
      <c r="I3273" s="15">
        <f>Raw_Data!I3273</f>
        <v>57.1</v>
      </c>
      <c r="J3273" s="15">
        <f>Raw_Data!J3273</f>
        <v>8.8000000000000007</v>
      </c>
      <c r="K3273" s="15">
        <f>Raw_Data!K3273</f>
        <v>6.1</v>
      </c>
      <c r="L3273" s="18">
        <f>IF(Raw_Data!L3273="",ROUND(AVERAGEIFS(Raw_Data!$L$2:$L$4001,Raw_Data!$E$2:$E$4001,E3273),1),Raw_Data!L3273)</f>
        <v>30.8</v>
      </c>
      <c r="M3273" s="15">
        <f>Raw_Data!M3273</f>
        <v>98.9</v>
      </c>
      <c r="N3273" s="15">
        <f>Raw_Data!N3273</f>
        <v>46.2</v>
      </c>
      <c r="O3273" s="15">
        <f>Raw_Data!O3273</f>
        <v>107.2</v>
      </c>
      <c r="P3273" s="15" t="str">
        <f>Raw_Data!P3273</f>
        <v>Flood</v>
      </c>
      <c r="Q3273" s="15">
        <f>Raw_Data!Q3273</f>
        <v>252.2</v>
      </c>
      <c r="R3273" s="15">
        <f>Raw_Data!R3273</f>
        <v>2.62</v>
      </c>
      <c r="S3273" s="15">
        <f>Raw_Data!S3273</f>
        <v>0.66</v>
      </c>
      <c r="T3273" s="18">
        <f>IF(Raw_Data!T3273="",ROUND(AVERAGEIFS(Raw_Data!$T$2:$T$4001,Raw_Data!$E$2:$E$4001,E3273,Raw_Data!$D$2:$D$4001,D3273),2),IF(Raw_Data!T3273&gt;INDEX(Cleaning_Reference!$F$6:$F$13,MATCH(D3273,Cleaning_Reference!$A$6:$A$13,0)),INDEX(Cleaning_Reference!$F$6:$F$13,MATCH(D3273,Cleaning_Reference!$A$6:$A$13,0)),Raw_Data!T3273))</f>
        <v>1.53</v>
      </c>
      <c r="U3273" s="15">
        <f>Raw_Data!U3273</f>
        <v>14.69</v>
      </c>
      <c r="V3273" s="15">
        <f>Raw_Data!V3273</f>
        <v>102025</v>
      </c>
      <c r="W3273" s="15">
        <f>Raw_Data!W3273</f>
        <v>795267</v>
      </c>
      <c r="X3273" s="15">
        <f>Raw_Data!X3273</f>
        <v>1498747</v>
      </c>
      <c r="Y3273" s="15">
        <f>Raw_Data!Y3273</f>
        <v>703480</v>
      </c>
      <c r="Z3273" s="15">
        <f>Raw_Data!Z3273</f>
        <v>6824</v>
      </c>
      <c r="AA3273" s="15">
        <f>Raw_Data!AA3273</f>
        <v>2.153</v>
      </c>
      <c r="AB3273" s="15">
        <f>Raw_Data!AB3273</f>
        <v>58.1</v>
      </c>
      <c r="AC3273" s="19" t="str">
        <f>IF(Raw_Data!G3273="","Yes","No")</f>
        <v>No</v>
      </c>
      <c r="AD3273" s="19" t="str">
        <f>IF(Raw_Data!L3273="","Yes","No")</f>
        <v>No</v>
      </c>
      <c r="AE3273" s="19" t="str">
        <f>IF(Raw_Data!T3273="","Imputed",IF(Raw_Data!T3273&gt;INDEX(Cleaning_Reference!$F$6:$F$13,MATCH(D3273,Cleaning_Reference!$A$6:$A$13,0)),"Capped","Original"))</f>
        <v>Original</v>
      </c>
      <c r="AF3273" s="21">
        <f t="shared" si="51"/>
        <v>14.69</v>
      </c>
    </row>
    <row r="3274" spans="1:32" ht="15" customHeight="1" x14ac:dyDescent="0.3">
      <c r="A3274" s="20" t="str">
        <f>Raw_Data!A3274</f>
        <v>SF13273</v>
      </c>
      <c r="B3274" s="15" t="str">
        <f>Raw_Data!B3274</f>
        <v>Gujarat</v>
      </c>
      <c r="C3274" s="15" t="str">
        <f>Raw_Data!C3274</f>
        <v>Erode</v>
      </c>
      <c r="D3274" s="15" t="str">
        <f>Raw_Data!D3274</f>
        <v>Sugarcane</v>
      </c>
      <c r="E3274" s="15" t="str">
        <f>Raw_Data!E3274</f>
        <v>Kharif</v>
      </c>
      <c r="F3274" s="15">
        <f>Raw_Data!F3274</f>
        <v>11.86</v>
      </c>
      <c r="G3274" s="18">
        <f>IF(Raw_Data!G3274="",ROUND(AVERAGEIFS(Raw_Data!$G$2:$G$4001,Raw_Data!$E$2:$E$4001,E3274),1),Raw_Data!G3274)</f>
        <v>1056.3</v>
      </c>
      <c r="H3274" s="15">
        <f>Raw_Data!H3274</f>
        <v>28.3</v>
      </c>
      <c r="I3274" s="15">
        <f>Raw_Data!I3274</f>
        <v>76.099999999999994</v>
      </c>
      <c r="J3274" s="15">
        <f>Raw_Data!J3274</f>
        <v>6.9</v>
      </c>
      <c r="K3274" s="15">
        <f>Raw_Data!K3274</f>
        <v>7.41</v>
      </c>
      <c r="L3274" s="18">
        <f>IF(Raw_Data!L3274="",ROUND(AVERAGEIFS(Raw_Data!$L$2:$L$4001,Raw_Data!$E$2:$E$4001,E3274),1),Raw_Data!L3274)</f>
        <v>26.2</v>
      </c>
      <c r="M3274" s="15">
        <f>Raw_Data!M3274</f>
        <v>90.3</v>
      </c>
      <c r="N3274" s="15">
        <f>Raw_Data!N3274</f>
        <v>46.8</v>
      </c>
      <c r="O3274" s="15">
        <f>Raw_Data!O3274</f>
        <v>90.3</v>
      </c>
      <c r="P3274" s="15" t="str">
        <f>Raw_Data!P3274</f>
        <v>Rainfed</v>
      </c>
      <c r="Q3274" s="15">
        <f>Raw_Data!Q3274</f>
        <v>40</v>
      </c>
      <c r="R3274" s="15">
        <f>Raw_Data!R3274</f>
        <v>5.38</v>
      </c>
      <c r="S3274" s="15">
        <f>Raw_Data!S3274</f>
        <v>0.71</v>
      </c>
      <c r="T3274" s="18">
        <f>IF(Raw_Data!T3274="",ROUND(AVERAGEIFS(Raw_Data!$T$2:$T$4001,Raw_Data!$E$2:$E$4001,E3274,Raw_Data!$D$2:$D$4001,D3274),2),IF(Raw_Data!T3274&gt;INDEX(Cleaning_Reference!$F$6:$F$13,MATCH(D3274,Cleaning_Reference!$A$6:$A$13,0)),INDEX(Cleaning_Reference!$F$6:$F$13,MATCH(D3274,Cleaning_Reference!$A$6:$A$13,0)),Raw_Data!T3274))</f>
        <v>32.659999999999997</v>
      </c>
      <c r="U3274" s="15">
        <f>Raw_Data!U3274</f>
        <v>387.35</v>
      </c>
      <c r="V3274" s="15">
        <f>Raw_Data!V3274</f>
        <v>3435</v>
      </c>
      <c r="W3274" s="15">
        <f>Raw_Data!W3274</f>
        <v>564752</v>
      </c>
      <c r="X3274" s="15">
        <f>Raw_Data!X3274</f>
        <v>1330547</v>
      </c>
      <c r="Y3274" s="15">
        <f>Raw_Data!Y3274</f>
        <v>765795</v>
      </c>
      <c r="Z3274" s="15">
        <f>Raw_Data!Z3274</f>
        <v>11644</v>
      </c>
      <c r="AA3274" s="15">
        <f>Raw_Data!AA3274</f>
        <v>33.265999999999998</v>
      </c>
      <c r="AB3274" s="15">
        <f>Raw_Data!AB3274</f>
        <v>70.900000000000006</v>
      </c>
      <c r="AC3274" s="19" t="str">
        <f>IF(Raw_Data!G3274="","Yes","No")</f>
        <v>No</v>
      </c>
      <c r="AD3274" s="19" t="str">
        <f>IF(Raw_Data!L3274="","Yes","No")</f>
        <v>No</v>
      </c>
      <c r="AE3274" s="19" t="str">
        <f>IF(Raw_Data!T3274="","Imputed",IF(Raw_Data!T3274&gt;INDEX(Cleaning_Reference!$F$6:$F$13,MATCH(D3274,Cleaning_Reference!$A$6:$A$13,0)),"Capped","Original"))</f>
        <v>Original</v>
      </c>
      <c r="AF3274" s="21">
        <f t="shared" si="51"/>
        <v>387.35</v>
      </c>
    </row>
    <row r="3275" spans="1:32" ht="15" customHeight="1" x14ac:dyDescent="0.3">
      <c r="A3275" s="20" t="str">
        <f>Raw_Data!A3275</f>
        <v>SF13274</v>
      </c>
      <c r="B3275" s="15" t="str">
        <f>Raw_Data!B3275</f>
        <v>Madhya Pradesh</v>
      </c>
      <c r="C3275" s="15" t="str">
        <f>Raw_Data!C3275</f>
        <v>Rajkot</v>
      </c>
      <c r="D3275" s="15" t="str">
        <f>Raw_Data!D3275</f>
        <v>Cotton</v>
      </c>
      <c r="E3275" s="15" t="str">
        <f>Raw_Data!E3275</f>
        <v>Rabi</v>
      </c>
      <c r="F3275" s="15">
        <f>Raw_Data!F3275</f>
        <v>11.06</v>
      </c>
      <c r="G3275" s="18">
        <f>IF(Raw_Data!G3275="",ROUND(AVERAGEIFS(Raw_Data!$G$2:$G$4001,Raw_Data!$E$2:$E$4001,E3275),1),Raw_Data!G3275)</f>
        <v>538.4</v>
      </c>
      <c r="H3275" s="15">
        <f>Raw_Data!H3275</f>
        <v>19.8</v>
      </c>
      <c r="I3275" s="15">
        <f>Raw_Data!I3275</f>
        <v>53.8</v>
      </c>
      <c r="J3275" s="15">
        <f>Raw_Data!J3275</f>
        <v>6.4</v>
      </c>
      <c r="K3275" s="15">
        <f>Raw_Data!K3275</f>
        <v>6.46</v>
      </c>
      <c r="L3275" s="18">
        <f>IF(Raw_Data!L3275="",ROUND(AVERAGEIFS(Raw_Data!$L$2:$L$4001,Raw_Data!$E$2:$E$4001,E3275),1),Raw_Data!L3275)</f>
        <v>22.1</v>
      </c>
      <c r="M3275" s="15">
        <f>Raw_Data!M3275</f>
        <v>169.2</v>
      </c>
      <c r="N3275" s="15">
        <f>Raw_Data!N3275</f>
        <v>62.7</v>
      </c>
      <c r="O3275" s="15">
        <f>Raw_Data!O3275</f>
        <v>130.9</v>
      </c>
      <c r="P3275" s="15" t="str">
        <f>Raw_Data!P3275</f>
        <v>Flood</v>
      </c>
      <c r="Q3275" s="15">
        <f>Raw_Data!Q3275</f>
        <v>259.89999999999998</v>
      </c>
      <c r="R3275" s="15">
        <f>Raw_Data!R3275</f>
        <v>1.33</v>
      </c>
      <c r="S3275" s="15">
        <f>Raw_Data!S3275</f>
        <v>0.94</v>
      </c>
      <c r="T3275" s="18">
        <f>IF(Raw_Data!T3275="",ROUND(AVERAGEIFS(Raw_Data!$T$2:$T$4001,Raw_Data!$E$2:$E$4001,E3275,Raw_Data!$D$2:$D$4001,D3275),2),IF(Raw_Data!T3275&gt;INDEX(Cleaning_Reference!$F$6:$F$13,MATCH(D3275,Cleaning_Reference!$A$6:$A$13,0)),INDEX(Cleaning_Reference!$F$6:$F$13,MATCH(D3275,Cleaning_Reference!$A$6:$A$13,0)),Raw_Data!T3275))</f>
        <v>1.74</v>
      </c>
      <c r="U3275" s="15">
        <f>Raw_Data!U3275</f>
        <v>19.239999999999998</v>
      </c>
      <c r="V3275" s="15">
        <f>Raw_Data!V3275</f>
        <v>68706</v>
      </c>
      <c r="W3275" s="15">
        <f>Raw_Data!W3275</f>
        <v>817439</v>
      </c>
      <c r="X3275" s="15">
        <f>Raw_Data!X3275</f>
        <v>1321903</v>
      </c>
      <c r="Y3275" s="15">
        <f>Raw_Data!Y3275</f>
        <v>504464</v>
      </c>
      <c r="Z3275" s="15">
        <f>Raw_Data!Z3275</f>
        <v>10683</v>
      </c>
      <c r="AA3275" s="15">
        <f>Raw_Data!AA3275</f>
        <v>1.8009999999999999</v>
      </c>
      <c r="AB3275" s="15">
        <f>Raw_Data!AB3275</f>
        <v>48.9</v>
      </c>
      <c r="AC3275" s="19" t="str">
        <f>IF(Raw_Data!G3275="","Yes","No")</f>
        <v>No</v>
      </c>
      <c r="AD3275" s="19" t="str">
        <f>IF(Raw_Data!L3275="","Yes","No")</f>
        <v>No</v>
      </c>
      <c r="AE3275" s="19" t="str">
        <f>IF(Raw_Data!T3275="","Imputed",IF(Raw_Data!T3275&gt;INDEX(Cleaning_Reference!$F$6:$F$13,MATCH(D3275,Cleaning_Reference!$A$6:$A$13,0)),"Capped","Original"))</f>
        <v>Original</v>
      </c>
      <c r="AF3275" s="21">
        <f t="shared" si="51"/>
        <v>19.239999999999998</v>
      </c>
    </row>
    <row r="3276" spans="1:32" ht="15" customHeight="1" x14ac:dyDescent="0.3">
      <c r="A3276" s="20" t="str">
        <f>Raw_Data!A3276</f>
        <v>SF13275</v>
      </c>
      <c r="B3276" s="15" t="str">
        <f>Raw_Data!B3276</f>
        <v>Punjab</v>
      </c>
      <c r="C3276" s="15" t="str">
        <f>Raw_Data!C3276</f>
        <v>Krishna</v>
      </c>
      <c r="D3276" s="15" t="str">
        <f>Raw_Data!D3276</f>
        <v>Rice</v>
      </c>
      <c r="E3276" s="15" t="str">
        <f>Raw_Data!E3276</f>
        <v>Rabi</v>
      </c>
      <c r="F3276" s="15">
        <f>Raw_Data!F3276</f>
        <v>6.2</v>
      </c>
      <c r="G3276" s="18">
        <f>IF(Raw_Data!G3276="",ROUND(AVERAGEIFS(Raw_Data!$G$2:$G$4001,Raw_Data!$E$2:$E$4001,E3276),1),Raw_Data!G3276)</f>
        <v>270.5</v>
      </c>
      <c r="H3276" s="15">
        <f>Raw_Data!H3276</f>
        <v>22.4</v>
      </c>
      <c r="I3276" s="15">
        <f>Raw_Data!I3276</f>
        <v>45</v>
      </c>
      <c r="J3276" s="15">
        <f>Raw_Data!J3276</f>
        <v>7.3</v>
      </c>
      <c r="K3276" s="15">
        <f>Raw_Data!K3276</f>
        <v>6.16</v>
      </c>
      <c r="L3276" s="18">
        <f>IF(Raw_Data!L3276="",ROUND(AVERAGEIFS(Raw_Data!$L$2:$L$4001,Raw_Data!$E$2:$E$4001,E3276),1),Raw_Data!L3276)</f>
        <v>20.8</v>
      </c>
      <c r="M3276" s="15">
        <f>Raw_Data!M3276</f>
        <v>116.4</v>
      </c>
      <c r="N3276" s="15">
        <f>Raw_Data!N3276</f>
        <v>32.1</v>
      </c>
      <c r="O3276" s="15">
        <f>Raw_Data!O3276</f>
        <v>168.5</v>
      </c>
      <c r="P3276" s="15" t="str">
        <f>Raw_Data!P3276</f>
        <v>Flood</v>
      </c>
      <c r="Q3276" s="15">
        <f>Raw_Data!Q3276</f>
        <v>134.6</v>
      </c>
      <c r="R3276" s="15">
        <f>Raw_Data!R3276</f>
        <v>6.76</v>
      </c>
      <c r="S3276" s="15">
        <f>Raw_Data!S3276</f>
        <v>0.84</v>
      </c>
      <c r="T3276" s="18">
        <f>IF(Raw_Data!T3276="",ROUND(AVERAGEIFS(Raw_Data!$T$2:$T$4001,Raw_Data!$E$2:$E$4001,E3276,Raw_Data!$D$2:$D$4001,D3276),2),IF(Raw_Data!T3276&gt;INDEX(Cleaning_Reference!$F$6:$F$13,MATCH(D3276,Cleaning_Reference!$A$6:$A$13,0)),INDEX(Cleaning_Reference!$F$6:$F$13,MATCH(D3276,Cleaning_Reference!$A$6:$A$13,0)),Raw_Data!T3276))</f>
        <v>1.86</v>
      </c>
      <c r="U3276" s="15">
        <f>Raw_Data!U3276</f>
        <v>11.53</v>
      </c>
      <c r="V3276" s="15">
        <f>Raw_Data!V3276</f>
        <v>23982</v>
      </c>
      <c r="W3276" s="15">
        <f>Raw_Data!W3276</f>
        <v>487019</v>
      </c>
      <c r="X3276" s="15">
        <f>Raw_Data!X3276</f>
        <v>276512</v>
      </c>
      <c r="Y3276" s="15">
        <f>Raw_Data!Y3276</f>
        <v>-210507</v>
      </c>
      <c r="Z3276" s="15">
        <f>Raw_Data!Z3276</f>
        <v>13199</v>
      </c>
      <c r="AA3276" s="15">
        <f>Raw_Data!AA3276</f>
        <v>0.874</v>
      </c>
      <c r="AB3276" s="15">
        <f>Raw_Data!AB3276</f>
        <v>50.3</v>
      </c>
      <c r="AC3276" s="19" t="str">
        <f>IF(Raw_Data!G3276="","Yes","No")</f>
        <v>No</v>
      </c>
      <c r="AD3276" s="19" t="str">
        <f>IF(Raw_Data!L3276="","Yes","No")</f>
        <v>No</v>
      </c>
      <c r="AE3276" s="19" t="str">
        <f>IF(Raw_Data!T3276="","Imputed",IF(Raw_Data!T3276&gt;INDEX(Cleaning_Reference!$F$6:$F$13,MATCH(D3276,Cleaning_Reference!$A$6:$A$13,0)),"Capped","Original"))</f>
        <v>Original</v>
      </c>
      <c r="AF3276" s="21">
        <f t="shared" si="51"/>
        <v>11.53</v>
      </c>
    </row>
    <row r="3277" spans="1:32" ht="15" customHeight="1" x14ac:dyDescent="0.3">
      <c r="A3277" s="20" t="str">
        <f>Raw_Data!A3277</f>
        <v>SF13276</v>
      </c>
      <c r="B3277" s="15" t="str">
        <f>Raw_Data!B3277</f>
        <v>Gujarat</v>
      </c>
      <c r="C3277" s="15" t="str">
        <f>Raw_Data!C3277</f>
        <v>Warangal</v>
      </c>
      <c r="D3277" s="15" t="str">
        <f>Raw_Data!D3277</f>
        <v>Sugarcane</v>
      </c>
      <c r="E3277" s="15" t="str">
        <f>Raw_Data!E3277</f>
        <v>Kharif</v>
      </c>
      <c r="F3277" s="15">
        <f>Raw_Data!F3277</f>
        <v>0.91</v>
      </c>
      <c r="G3277" s="18">
        <f>IF(Raw_Data!G3277="",ROUND(AVERAGEIFS(Raw_Data!$G$2:$G$4001,Raw_Data!$E$2:$E$4001,E3277),1),Raw_Data!G3277)</f>
        <v>823.6</v>
      </c>
      <c r="H3277" s="15">
        <f>Raw_Data!H3277</f>
        <v>24</v>
      </c>
      <c r="I3277" s="15">
        <f>Raw_Data!I3277</f>
        <v>70.7</v>
      </c>
      <c r="J3277" s="15">
        <f>Raw_Data!J3277</f>
        <v>6.2</v>
      </c>
      <c r="K3277" s="15">
        <f>Raw_Data!K3277</f>
        <v>6.21</v>
      </c>
      <c r="L3277" s="18">
        <f>IF(Raw_Data!L3277="",ROUND(AVERAGEIFS(Raw_Data!$L$2:$L$4001,Raw_Data!$E$2:$E$4001,E3277),1),Raw_Data!L3277)</f>
        <v>32.4</v>
      </c>
      <c r="M3277" s="15">
        <f>Raw_Data!M3277</f>
        <v>125.9</v>
      </c>
      <c r="N3277" s="15">
        <f>Raw_Data!N3277</f>
        <v>62.8</v>
      </c>
      <c r="O3277" s="15">
        <f>Raw_Data!O3277</f>
        <v>133.30000000000001</v>
      </c>
      <c r="P3277" s="15" t="str">
        <f>Raw_Data!P3277</f>
        <v>Rainfed</v>
      </c>
      <c r="Q3277" s="15">
        <f>Raw_Data!Q3277</f>
        <v>128.1</v>
      </c>
      <c r="R3277" s="15">
        <f>Raw_Data!R3277</f>
        <v>7.04</v>
      </c>
      <c r="S3277" s="15">
        <f>Raw_Data!S3277</f>
        <v>0.91</v>
      </c>
      <c r="T3277" s="18">
        <f>IF(Raw_Data!T3277="",ROUND(AVERAGEIFS(Raw_Data!$T$2:$T$4001,Raw_Data!$E$2:$E$4001,E3277,Raw_Data!$D$2:$D$4001,D3277),2),IF(Raw_Data!T3277&gt;INDEX(Cleaning_Reference!$F$6:$F$13,MATCH(D3277,Cleaning_Reference!$A$6:$A$13,0)),INDEX(Cleaning_Reference!$F$6:$F$13,MATCH(D3277,Cleaning_Reference!$A$6:$A$13,0)),Raw_Data!T3277))</f>
        <v>57.32</v>
      </c>
      <c r="U3277" s="15">
        <f>Raw_Data!U3277</f>
        <v>52.16</v>
      </c>
      <c r="V3277" s="15">
        <f>Raw_Data!V3277</f>
        <v>3287</v>
      </c>
      <c r="W3277" s="15">
        <f>Raw_Data!W3277</f>
        <v>50392</v>
      </c>
      <c r="X3277" s="15">
        <f>Raw_Data!X3277</f>
        <v>171450</v>
      </c>
      <c r="Y3277" s="15">
        <f>Raw_Data!Y3277</f>
        <v>121058</v>
      </c>
      <c r="Z3277" s="15">
        <f>Raw_Data!Z3277</f>
        <v>926</v>
      </c>
      <c r="AA3277" s="15">
        <f>Raw_Data!AA3277</f>
        <v>56.328000000000003</v>
      </c>
      <c r="AB3277" s="15">
        <f>Raw_Data!AB3277</f>
        <v>44.4</v>
      </c>
      <c r="AC3277" s="19" t="str">
        <f>IF(Raw_Data!G3277="","Yes","No")</f>
        <v>No</v>
      </c>
      <c r="AD3277" s="19" t="str">
        <f>IF(Raw_Data!L3277="","Yes","No")</f>
        <v>No</v>
      </c>
      <c r="AE3277" s="19" t="str">
        <f>IF(Raw_Data!T3277="","Imputed",IF(Raw_Data!T3277&gt;INDEX(Cleaning_Reference!$F$6:$F$13,MATCH(D3277,Cleaning_Reference!$A$6:$A$13,0)),"Capped","Original"))</f>
        <v>Original</v>
      </c>
      <c r="AF3277" s="21">
        <f t="shared" si="51"/>
        <v>52.16</v>
      </c>
    </row>
    <row r="3278" spans="1:32" ht="15" customHeight="1" x14ac:dyDescent="0.3">
      <c r="A3278" s="20" t="str">
        <f>Raw_Data!A3278</f>
        <v>SF13277</v>
      </c>
      <c r="B3278" s="15" t="str">
        <f>Raw_Data!B3278</f>
        <v>Gujarat</v>
      </c>
      <c r="C3278" s="15" t="str">
        <f>Raw_Data!C3278</f>
        <v>Ludhiana</v>
      </c>
      <c r="D3278" s="15" t="str">
        <f>Raw_Data!D3278</f>
        <v>Maize</v>
      </c>
      <c r="E3278" s="15" t="str">
        <f>Raw_Data!E3278</f>
        <v>Kharif</v>
      </c>
      <c r="F3278" s="15">
        <f>Raw_Data!F3278</f>
        <v>12.09</v>
      </c>
      <c r="G3278" s="18">
        <f>IF(Raw_Data!G3278="",ROUND(AVERAGEIFS(Raw_Data!$G$2:$G$4001,Raw_Data!$E$2:$E$4001,E3278),1),Raw_Data!G3278)</f>
        <v>1015</v>
      </c>
      <c r="H3278" s="15">
        <f>Raw_Data!H3278</f>
        <v>30.5</v>
      </c>
      <c r="I3278" s="15">
        <f>Raw_Data!I3278</f>
        <v>80.099999999999994</v>
      </c>
      <c r="J3278" s="15">
        <f>Raw_Data!J3278</f>
        <v>6.4</v>
      </c>
      <c r="K3278" s="15">
        <f>Raw_Data!K3278</f>
        <v>6.86</v>
      </c>
      <c r="L3278" s="18">
        <f>IF(Raw_Data!L3278="",ROUND(AVERAGEIFS(Raw_Data!$L$2:$L$4001,Raw_Data!$E$2:$E$4001,E3278),1),Raw_Data!L3278)</f>
        <v>22.5</v>
      </c>
      <c r="M3278" s="15">
        <f>Raw_Data!M3278</f>
        <v>135.30000000000001</v>
      </c>
      <c r="N3278" s="15">
        <f>Raw_Data!N3278</f>
        <v>82.2</v>
      </c>
      <c r="O3278" s="15">
        <f>Raw_Data!O3278</f>
        <v>152.80000000000001</v>
      </c>
      <c r="P3278" s="15" t="str">
        <f>Raw_Data!P3278</f>
        <v>Drip</v>
      </c>
      <c r="Q3278" s="15">
        <f>Raw_Data!Q3278</f>
        <v>327.39999999999998</v>
      </c>
      <c r="R3278" s="15">
        <f>Raw_Data!R3278</f>
        <v>2.58</v>
      </c>
      <c r="S3278" s="15">
        <f>Raw_Data!S3278</f>
        <v>0.76</v>
      </c>
      <c r="T3278" s="18">
        <f>IF(Raw_Data!T3278="",ROUND(AVERAGEIFS(Raw_Data!$T$2:$T$4001,Raw_Data!$E$2:$E$4001,E3278,Raw_Data!$D$2:$D$4001,D3278),2),IF(Raw_Data!T3278&gt;INDEX(Cleaning_Reference!$F$6:$F$13,MATCH(D3278,Cleaning_Reference!$A$6:$A$13,0)),INDEX(Cleaning_Reference!$F$6:$F$13,MATCH(D3278,Cleaning_Reference!$A$6:$A$13,0)),Raw_Data!T3278))</f>
        <v>4.16</v>
      </c>
      <c r="U3278" s="15">
        <f>Raw_Data!U3278</f>
        <v>50.29</v>
      </c>
      <c r="V3278" s="15">
        <f>Raw_Data!V3278</f>
        <v>21237</v>
      </c>
      <c r="W3278" s="15">
        <f>Raw_Data!W3278</f>
        <v>1006054</v>
      </c>
      <c r="X3278" s="15">
        <f>Raw_Data!X3278</f>
        <v>1068009</v>
      </c>
      <c r="Y3278" s="15">
        <f>Raw_Data!Y3278</f>
        <v>61955</v>
      </c>
      <c r="Z3278" s="15">
        <f>Raw_Data!Z3278</f>
        <v>5650</v>
      </c>
      <c r="AA3278" s="15">
        <f>Raw_Data!AA3278</f>
        <v>8.9009999999999998</v>
      </c>
      <c r="AB3278" s="15">
        <f>Raw_Data!AB3278</f>
        <v>79.8</v>
      </c>
      <c r="AC3278" s="19" t="str">
        <f>IF(Raw_Data!G3278="","Yes","No")</f>
        <v>No</v>
      </c>
      <c r="AD3278" s="19" t="str">
        <f>IF(Raw_Data!L3278="","Yes","No")</f>
        <v>No</v>
      </c>
      <c r="AE3278" s="19" t="str">
        <f>IF(Raw_Data!T3278="","Imputed",IF(Raw_Data!T3278&gt;INDEX(Cleaning_Reference!$F$6:$F$13,MATCH(D3278,Cleaning_Reference!$A$6:$A$13,0)),"Capped","Original"))</f>
        <v>Original</v>
      </c>
      <c r="AF3278" s="21">
        <f t="shared" si="51"/>
        <v>50.29</v>
      </c>
    </row>
    <row r="3279" spans="1:32" ht="15" customHeight="1" x14ac:dyDescent="0.3">
      <c r="A3279" s="20" t="str">
        <f>Raw_Data!A3279</f>
        <v>SF13278</v>
      </c>
      <c r="B3279" s="15" t="str">
        <f>Raw_Data!B3279</f>
        <v>Tamil Nadu</v>
      </c>
      <c r="C3279" s="15" t="str">
        <f>Raw_Data!C3279</f>
        <v>Warangal</v>
      </c>
      <c r="D3279" s="15" t="str">
        <f>Raw_Data!D3279</f>
        <v>Cotton</v>
      </c>
      <c r="E3279" s="15" t="str">
        <f>Raw_Data!E3279</f>
        <v>Kharif</v>
      </c>
      <c r="F3279" s="15">
        <f>Raw_Data!F3279</f>
        <v>12.33</v>
      </c>
      <c r="G3279" s="18">
        <f>IF(Raw_Data!G3279="",ROUND(AVERAGEIFS(Raw_Data!$G$2:$G$4001,Raw_Data!$E$2:$E$4001,E3279),1),Raw_Data!G3279)</f>
        <v>894.7</v>
      </c>
      <c r="H3279" s="15">
        <f>Raw_Data!H3279</f>
        <v>29.4</v>
      </c>
      <c r="I3279" s="15">
        <f>Raw_Data!I3279</f>
        <v>64.900000000000006</v>
      </c>
      <c r="J3279" s="15">
        <f>Raw_Data!J3279</f>
        <v>5.7</v>
      </c>
      <c r="K3279" s="15">
        <f>Raw_Data!K3279</f>
        <v>6.26</v>
      </c>
      <c r="L3279" s="18">
        <f>IF(Raw_Data!L3279="",ROUND(AVERAGEIFS(Raw_Data!$L$2:$L$4001,Raw_Data!$E$2:$E$4001,E3279),1),Raw_Data!L3279)</f>
        <v>32.5</v>
      </c>
      <c r="M3279" s="15">
        <f>Raw_Data!M3279</f>
        <v>89.9</v>
      </c>
      <c r="N3279" s="15">
        <f>Raw_Data!N3279</f>
        <v>71.400000000000006</v>
      </c>
      <c r="O3279" s="15">
        <f>Raw_Data!O3279</f>
        <v>138.19999999999999</v>
      </c>
      <c r="P3279" s="15" t="str">
        <f>Raw_Data!P3279</f>
        <v>Rainfed</v>
      </c>
      <c r="Q3279" s="15">
        <f>Raw_Data!Q3279</f>
        <v>183.2</v>
      </c>
      <c r="R3279" s="15">
        <f>Raw_Data!R3279</f>
        <v>5.95</v>
      </c>
      <c r="S3279" s="15">
        <f>Raw_Data!S3279</f>
        <v>0.76</v>
      </c>
      <c r="T3279" s="18">
        <f>IF(Raw_Data!T3279="",ROUND(AVERAGEIFS(Raw_Data!$T$2:$T$4001,Raw_Data!$E$2:$E$4001,E3279,Raw_Data!$D$2:$D$4001,D3279),2),IF(Raw_Data!T3279&gt;INDEX(Cleaning_Reference!$F$6:$F$13,MATCH(D3279,Cleaning_Reference!$A$6:$A$13,0)),INDEX(Cleaning_Reference!$F$6:$F$13,MATCH(D3279,Cleaning_Reference!$A$6:$A$13,0)),Raw_Data!T3279))</f>
        <v>1.2</v>
      </c>
      <c r="U3279" s="15">
        <f>Raw_Data!U3279</f>
        <v>14.8</v>
      </c>
      <c r="V3279" s="15">
        <f>Raw_Data!V3279</f>
        <v>67531</v>
      </c>
      <c r="W3279" s="15">
        <f>Raw_Data!W3279</f>
        <v>773741</v>
      </c>
      <c r="X3279" s="15">
        <f>Raw_Data!X3279</f>
        <v>999459</v>
      </c>
      <c r="Y3279" s="15">
        <f>Raw_Data!Y3279</f>
        <v>225718</v>
      </c>
      <c r="Z3279" s="15">
        <f>Raw_Data!Z3279</f>
        <v>5509</v>
      </c>
      <c r="AA3279" s="15">
        <f>Raw_Data!AA3279</f>
        <v>2.6869999999999998</v>
      </c>
      <c r="AB3279" s="15">
        <f>Raw_Data!AB3279</f>
        <v>44.5</v>
      </c>
      <c r="AC3279" s="19" t="str">
        <f>IF(Raw_Data!G3279="","Yes","No")</f>
        <v>No</v>
      </c>
      <c r="AD3279" s="19" t="str">
        <f>IF(Raw_Data!L3279="","Yes","No")</f>
        <v>No</v>
      </c>
      <c r="AE3279" s="19" t="str">
        <f>IF(Raw_Data!T3279="","Imputed",IF(Raw_Data!T3279&gt;INDEX(Cleaning_Reference!$F$6:$F$13,MATCH(D3279,Cleaning_Reference!$A$6:$A$13,0)),"Capped","Original"))</f>
        <v>Original</v>
      </c>
      <c r="AF3279" s="21">
        <f t="shared" si="51"/>
        <v>14.8</v>
      </c>
    </row>
    <row r="3280" spans="1:32" ht="15" customHeight="1" x14ac:dyDescent="0.3">
      <c r="A3280" s="20" t="str">
        <f>Raw_Data!A3280</f>
        <v>SF13279</v>
      </c>
      <c r="B3280" s="15" t="str">
        <f>Raw_Data!B3280</f>
        <v>Madhya Pradesh</v>
      </c>
      <c r="C3280" s="15" t="str">
        <f>Raw_Data!C3280</f>
        <v>Warangal</v>
      </c>
      <c r="D3280" s="15" t="str">
        <f>Raw_Data!D3280</f>
        <v>Rice</v>
      </c>
      <c r="E3280" s="15" t="str">
        <f>Raw_Data!E3280</f>
        <v>Rabi</v>
      </c>
      <c r="F3280" s="15">
        <f>Raw_Data!F3280</f>
        <v>7.1</v>
      </c>
      <c r="G3280" s="18">
        <f>IF(Raw_Data!G3280="",ROUND(AVERAGEIFS(Raw_Data!$G$2:$G$4001,Raw_Data!$E$2:$E$4001,E3280),1),Raw_Data!G3280)</f>
        <v>532</v>
      </c>
      <c r="H3280" s="15">
        <f>Raw_Data!H3280</f>
        <v>20.2</v>
      </c>
      <c r="I3280" s="15">
        <f>Raw_Data!I3280</f>
        <v>65.900000000000006</v>
      </c>
      <c r="J3280" s="15">
        <f>Raw_Data!J3280</f>
        <v>8.1999999999999993</v>
      </c>
      <c r="K3280" s="15">
        <f>Raw_Data!K3280</f>
        <v>7.07</v>
      </c>
      <c r="L3280" s="18">
        <f>IF(Raw_Data!L3280="",ROUND(AVERAGEIFS(Raw_Data!$L$2:$L$4001,Raw_Data!$E$2:$E$4001,E3280),1),Raw_Data!L3280)</f>
        <v>17.2</v>
      </c>
      <c r="M3280" s="15">
        <f>Raw_Data!M3280</f>
        <v>132.5</v>
      </c>
      <c r="N3280" s="15">
        <f>Raw_Data!N3280</f>
        <v>52.1</v>
      </c>
      <c r="O3280" s="15">
        <f>Raw_Data!O3280</f>
        <v>113.7</v>
      </c>
      <c r="P3280" s="15" t="str">
        <f>Raw_Data!P3280</f>
        <v>Rainfed</v>
      </c>
      <c r="Q3280" s="15">
        <f>Raw_Data!Q3280</f>
        <v>206.9</v>
      </c>
      <c r="R3280" s="15">
        <f>Raw_Data!R3280</f>
        <v>6.49</v>
      </c>
      <c r="S3280" s="15">
        <f>Raw_Data!S3280</f>
        <v>0.77</v>
      </c>
      <c r="T3280" s="18">
        <f>IF(Raw_Data!T3280="",ROUND(AVERAGEIFS(Raw_Data!$T$2:$T$4001,Raw_Data!$E$2:$E$4001,E3280,Raw_Data!$D$2:$D$4001,D3280),2),IF(Raw_Data!T3280&gt;INDEX(Cleaning_Reference!$F$6:$F$13,MATCH(D3280,Cleaning_Reference!$A$6:$A$13,0)),INDEX(Cleaning_Reference!$F$6:$F$13,MATCH(D3280,Cleaning_Reference!$A$6:$A$13,0)),Raw_Data!T3280))</f>
        <v>2.81</v>
      </c>
      <c r="U3280" s="15">
        <f>Raw_Data!U3280</f>
        <v>19.95</v>
      </c>
      <c r="V3280" s="15">
        <f>Raw_Data!V3280</f>
        <v>23592</v>
      </c>
      <c r="W3280" s="15">
        <f>Raw_Data!W3280</f>
        <v>446566</v>
      </c>
      <c r="X3280" s="15">
        <f>Raw_Data!X3280</f>
        <v>470660</v>
      </c>
      <c r="Y3280" s="15">
        <f>Raw_Data!Y3280</f>
        <v>24094</v>
      </c>
      <c r="Z3280" s="15">
        <f>Raw_Data!Z3280</f>
        <v>5011</v>
      </c>
      <c r="AA3280" s="15">
        <f>Raw_Data!AA3280</f>
        <v>3.9809999999999999</v>
      </c>
      <c r="AB3280" s="15">
        <f>Raw_Data!AB3280</f>
        <v>30.4</v>
      </c>
      <c r="AC3280" s="19" t="str">
        <f>IF(Raw_Data!G3280="","Yes","No")</f>
        <v>No</v>
      </c>
      <c r="AD3280" s="19" t="str">
        <f>IF(Raw_Data!L3280="","Yes","No")</f>
        <v>No</v>
      </c>
      <c r="AE3280" s="19" t="str">
        <f>IF(Raw_Data!T3280="","Imputed",IF(Raw_Data!T3280&gt;INDEX(Cleaning_Reference!$F$6:$F$13,MATCH(D3280,Cleaning_Reference!$A$6:$A$13,0)),"Capped","Original"))</f>
        <v>Original</v>
      </c>
      <c r="AF3280" s="21">
        <f t="shared" si="51"/>
        <v>19.95</v>
      </c>
    </row>
    <row r="3281" spans="1:32" ht="15" customHeight="1" x14ac:dyDescent="0.3">
      <c r="A3281" s="20" t="str">
        <f>Raw_Data!A3281</f>
        <v>SF13280</v>
      </c>
      <c r="B3281" s="15" t="str">
        <f>Raw_Data!B3281</f>
        <v>Tamil Nadu</v>
      </c>
      <c r="C3281" s="15" t="str">
        <f>Raw_Data!C3281</f>
        <v>Krishna</v>
      </c>
      <c r="D3281" s="15" t="str">
        <f>Raw_Data!D3281</f>
        <v>Sugarcane</v>
      </c>
      <c r="E3281" s="15" t="str">
        <f>Raw_Data!E3281</f>
        <v>Kharif</v>
      </c>
      <c r="F3281" s="15">
        <f>Raw_Data!F3281</f>
        <v>11.47</v>
      </c>
      <c r="G3281" s="18">
        <f>IF(Raw_Data!G3281="",ROUND(AVERAGEIFS(Raw_Data!$G$2:$G$4001,Raw_Data!$E$2:$E$4001,E3281),1),Raw_Data!G3281)</f>
        <v>723.1</v>
      </c>
      <c r="H3281" s="15">
        <f>Raw_Data!H3281</f>
        <v>29.7</v>
      </c>
      <c r="I3281" s="15">
        <f>Raw_Data!I3281</f>
        <v>74.3</v>
      </c>
      <c r="J3281" s="15">
        <f>Raw_Data!J3281</f>
        <v>7.7</v>
      </c>
      <c r="K3281" s="15">
        <f>Raw_Data!K3281</f>
        <v>6.99</v>
      </c>
      <c r="L3281" s="18">
        <f>IF(Raw_Data!L3281="",ROUND(AVERAGEIFS(Raw_Data!$L$2:$L$4001,Raw_Data!$E$2:$E$4001,E3281),1),Raw_Data!L3281)</f>
        <v>32.299999999999997</v>
      </c>
      <c r="M3281" s="15">
        <f>Raw_Data!M3281</f>
        <v>138.19999999999999</v>
      </c>
      <c r="N3281" s="15">
        <f>Raw_Data!N3281</f>
        <v>56.1</v>
      </c>
      <c r="O3281" s="15">
        <f>Raw_Data!O3281</f>
        <v>102.1</v>
      </c>
      <c r="P3281" s="15" t="str">
        <f>Raw_Data!P3281</f>
        <v>Flood</v>
      </c>
      <c r="Q3281" s="15">
        <f>Raw_Data!Q3281</f>
        <v>158.80000000000001</v>
      </c>
      <c r="R3281" s="15">
        <f>Raw_Data!R3281</f>
        <v>4.5599999999999996</v>
      </c>
      <c r="S3281" s="15">
        <f>Raw_Data!S3281</f>
        <v>0.72</v>
      </c>
      <c r="T3281" s="18">
        <f>IF(Raw_Data!T3281="",ROUND(AVERAGEIFS(Raw_Data!$T$2:$T$4001,Raw_Data!$E$2:$E$4001,E3281,Raw_Data!$D$2:$D$4001,D3281),2),IF(Raw_Data!T3281&gt;INDEX(Cleaning_Reference!$F$6:$F$13,MATCH(D3281,Cleaning_Reference!$A$6:$A$13,0)),INDEX(Cleaning_Reference!$F$6:$F$13,MATCH(D3281,Cleaning_Reference!$A$6:$A$13,0)),Raw_Data!T3281))</f>
        <v>69.8</v>
      </c>
      <c r="U3281" s="15">
        <f>Raw_Data!U3281</f>
        <v>800.61</v>
      </c>
      <c r="V3281" s="15">
        <f>Raw_Data!V3281</f>
        <v>2832</v>
      </c>
      <c r="W3281" s="15">
        <f>Raw_Data!W3281</f>
        <v>927158</v>
      </c>
      <c r="X3281" s="15">
        <f>Raw_Data!X3281</f>
        <v>2267328</v>
      </c>
      <c r="Y3281" s="15">
        <f>Raw_Data!Y3281</f>
        <v>1340170</v>
      </c>
      <c r="Z3281" s="15">
        <f>Raw_Data!Z3281</f>
        <v>31776</v>
      </c>
      <c r="AA3281" s="15">
        <f>Raw_Data!AA3281</f>
        <v>25.195</v>
      </c>
      <c r="AB3281" s="15">
        <f>Raw_Data!AB3281</f>
        <v>51</v>
      </c>
      <c r="AC3281" s="19" t="str">
        <f>IF(Raw_Data!G3281="","Yes","No")</f>
        <v>No</v>
      </c>
      <c r="AD3281" s="19" t="str">
        <f>IF(Raw_Data!L3281="","Yes","No")</f>
        <v>No</v>
      </c>
      <c r="AE3281" s="19" t="str">
        <f>IF(Raw_Data!T3281="","Imputed",IF(Raw_Data!T3281&gt;INDEX(Cleaning_Reference!$F$6:$F$13,MATCH(D3281,Cleaning_Reference!$A$6:$A$13,0)),"Capped","Original"))</f>
        <v>Original</v>
      </c>
      <c r="AF3281" s="21">
        <f t="shared" si="51"/>
        <v>800.61</v>
      </c>
    </row>
    <row r="3282" spans="1:32" ht="15" customHeight="1" x14ac:dyDescent="0.3">
      <c r="A3282" s="20" t="str">
        <f>Raw_Data!A3282</f>
        <v>SF13281</v>
      </c>
      <c r="B3282" s="15" t="str">
        <f>Raw_Data!B3282</f>
        <v>Andhra Pradesh</v>
      </c>
      <c r="C3282" s="15" t="str">
        <f>Raw_Data!C3282</f>
        <v>Guntur</v>
      </c>
      <c r="D3282" s="15" t="str">
        <f>Raw_Data!D3282</f>
        <v>Sugarcane</v>
      </c>
      <c r="E3282" s="15" t="str">
        <f>Raw_Data!E3282</f>
        <v>Kharif</v>
      </c>
      <c r="F3282" s="15">
        <f>Raw_Data!F3282</f>
        <v>8.6300000000000008</v>
      </c>
      <c r="G3282" s="18">
        <f>IF(Raw_Data!G3282="",ROUND(AVERAGEIFS(Raw_Data!$G$2:$G$4001,Raw_Data!$E$2:$E$4001,E3282),1),Raw_Data!G3282)</f>
        <v>1107.2</v>
      </c>
      <c r="H3282" s="15">
        <f>Raw_Data!H3282</f>
        <v>29.1</v>
      </c>
      <c r="I3282" s="15">
        <f>Raw_Data!I3282</f>
        <v>57.3</v>
      </c>
      <c r="J3282" s="15">
        <f>Raw_Data!J3282</f>
        <v>6.5</v>
      </c>
      <c r="K3282" s="15">
        <f>Raw_Data!K3282</f>
        <v>7.35</v>
      </c>
      <c r="L3282" s="18">
        <f>IF(Raw_Data!L3282="",ROUND(AVERAGEIFS(Raw_Data!$L$2:$L$4001,Raw_Data!$E$2:$E$4001,E3282),1),Raw_Data!L3282)</f>
        <v>34.200000000000003</v>
      </c>
      <c r="M3282" s="15">
        <f>Raw_Data!M3282</f>
        <v>156.6</v>
      </c>
      <c r="N3282" s="15">
        <f>Raw_Data!N3282</f>
        <v>59.3</v>
      </c>
      <c r="O3282" s="15">
        <f>Raw_Data!O3282</f>
        <v>129.69999999999999</v>
      </c>
      <c r="P3282" s="15" t="str">
        <f>Raw_Data!P3282</f>
        <v>Rainfed</v>
      </c>
      <c r="Q3282" s="15">
        <f>Raw_Data!Q3282</f>
        <v>204.7</v>
      </c>
      <c r="R3282" s="15">
        <f>Raw_Data!R3282</f>
        <v>3.55</v>
      </c>
      <c r="S3282" s="15">
        <f>Raw_Data!S3282</f>
        <v>0.87</v>
      </c>
      <c r="T3282" s="18">
        <f>IF(Raw_Data!T3282="",ROUND(AVERAGEIFS(Raw_Data!$T$2:$T$4001,Raw_Data!$E$2:$E$4001,E3282,Raw_Data!$D$2:$D$4001,D3282),2),IF(Raw_Data!T3282&gt;INDEX(Cleaning_Reference!$F$6:$F$13,MATCH(D3282,Cleaning_Reference!$A$6:$A$13,0)),INDEX(Cleaning_Reference!$F$6:$F$13,MATCH(D3282,Cleaning_Reference!$A$6:$A$13,0)),Raw_Data!T3282))</f>
        <v>32.36</v>
      </c>
      <c r="U3282" s="15">
        <f>Raw_Data!U3282</f>
        <v>279.27</v>
      </c>
      <c r="V3282" s="15">
        <f>Raw_Data!V3282</f>
        <v>4224</v>
      </c>
      <c r="W3282" s="15">
        <f>Raw_Data!W3282</f>
        <v>533843</v>
      </c>
      <c r="X3282" s="15">
        <f>Raw_Data!X3282</f>
        <v>1179636</v>
      </c>
      <c r="Y3282" s="15">
        <f>Raw_Data!Y3282</f>
        <v>645793</v>
      </c>
      <c r="Z3282" s="15">
        <f>Raw_Data!Z3282</f>
        <v>9608</v>
      </c>
      <c r="AA3282" s="15">
        <f>Raw_Data!AA3282</f>
        <v>29.065999999999999</v>
      </c>
      <c r="AB3282" s="15">
        <f>Raw_Data!AB3282</f>
        <v>62.1</v>
      </c>
      <c r="AC3282" s="19" t="str">
        <f>IF(Raw_Data!G3282="","Yes","No")</f>
        <v>No</v>
      </c>
      <c r="AD3282" s="19" t="str">
        <f>IF(Raw_Data!L3282="","Yes","No")</f>
        <v>No</v>
      </c>
      <c r="AE3282" s="19" t="str">
        <f>IF(Raw_Data!T3282="","Imputed",IF(Raw_Data!T3282&gt;INDEX(Cleaning_Reference!$F$6:$F$13,MATCH(D3282,Cleaning_Reference!$A$6:$A$13,0)),"Capped","Original"))</f>
        <v>Original</v>
      </c>
      <c r="AF3282" s="21">
        <f t="shared" si="51"/>
        <v>279.27</v>
      </c>
    </row>
    <row r="3283" spans="1:32" ht="15" customHeight="1" x14ac:dyDescent="0.3">
      <c r="A3283" s="20" t="str">
        <f>Raw_Data!A3283</f>
        <v>SF13282</v>
      </c>
      <c r="B3283" s="15" t="str">
        <f>Raw_Data!B3283</f>
        <v>Telangana</v>
      </c>
      <c r="C3283" s="15" t="str">
        <f>Raw_Data!C3283</f>
        <v>Indore</v>
      </c>
      <c r="D3283" s="15" t="str">
        <f>Raw_Data!D3283</f>
        <v>Pulses</v>
      </c>
      <c r="E3283" s="15" t="str">
        <f>Raw_Data!E3283</f>
        <v>Zaid</v>
      </c>
      <c r="F3283" s="15">
        <f>Raw_Data!F3283</f>
        <v>12.26</v>
      </c>
      <c r="G3283" s="18">
        <f>IF(Raw_Data!G3283="",ROUND(AVERAGEIFS(Raw_Data!$G$2:$G$4001,Raw_Data!$E$2:$E$4001,E3283),1),Raw_Data!G3283)</f>
        <v>499.4</v>
      </c>
      <c r="H3283" s="15">
        <f>Raw_Data!H3283</f>
        <v>31.1</v>
      </c>
      <c r="I3283" s="15">
        <f>Raw_Data!I3283</f>
        <v>61.6</v>
      </c>
      <c r="J3283" s="15">
        <f>Raw_Data!J3283</f>
        <v>7.3</v>
      </c>
      <c r="K3283" s="15">
        <f>Raw_Data!K3283</f>
        <v>6.33</v>
      </c>
      <c r="L3283" s="18">
        <f>IF(Raw_Data!L3283="",ROUND(AVERAGEIFS(Raw_Data!$L$2:$L$4001,Raw_Data!$E$2:$E$4001,E3283),1),Raw_Data!L3283)</f>
        <v>27.5</v>
      </c>
      <c r="M3283" s="15">
        <f>Raw_Data!M3283</f>
        <v>109</v>
      </c>
      <c r="N3283" s="15">
        <f>Raw_Data!N3283</f>
        <v>31.9</v>
      </c>
      <c r="O3283" s="15">
        <f>Raw_Data!O3283</f>
        <v>135.1</v>
      </c>
      <c r="P3283" s="15" t="str">
        <f>Raw_Data!P3283</f>
        <v>Flood</v>
      </c>
      <c r="Q3283" s="15">
        <f>Raw_Data!Q3283</f>
        <v>176.2</v>
      </c>
      <c r="R3283" s="15">
        <f>Raw_Data!R3283</f>
        <v>3.16</v>
      </c>
      <c r="S3283" s="15">
        <f>Raw_Data!S3283</f>
        <v>0.75</v>
      </c>
      <c r="T3283" s="18">
        <f>IF(Raw_Data!T3283="",ROUND(AVERAGEIFS(Raw_Data!$T$2:$T$4001,Raw_Data!$E$2:$E$4001,E3283,Raw_Data!$D$2:$D$4001,D3283),2),IF(Raw_Data!T3283&gt;INDEX(Cleaning_Reference!$F$6:$F$13,MATCH(D3283,Cleaning_Reference!$A$6:$A$13,0)),INDEX(Cleaning_Reference!$F$6:$F$13,MATCH(D3283,Cleaning_Reference!$A$6:$A$13,0)),Raw_Data!T3283))</f>
        <v>0.83</v>
      </c>
      <c r="U3283" s="15">
        <f>Raw_Data!U3283</f>
        <v>10.18</v>
      </c>
      <c r="V3283" s="15">
        <f>Raw_Data!V3283</f>
        <v>68073</v>
      </c>
      <c r="W3283" s="15">
        <f>Raw_Data!W3283</f>
        <v>718291</v>
      </c>
      <c r="X3283" s="15">
        <f>Raw_Data!X3283</f>
        <v>692983</v>
      </c>
      <c r="Y3283" s="15">
        <f>Raw_Data!Y3283</f>
        <v>-25308</v>
      </c>
      <c r="Z3283" s="15">
        <f>Raw_Data!Z3283</f>
        <v>6381</v>
      </c>
      <c r="AA3283" s="15">
        <f>Raw_Data!AA3283</f>
        <v>1.595</v>
      </c>
      <c r="AB3283" s="15">
        <f>Raw_Data!AB3283</f>
        <v>52.2</v>
      </c>
      <c r="AC3283" s="19" t="str">
        <f>IF(Raw_Data!G3283="","Yes","No")</f>
        <v>No</v>
      </c>
      <c r="AD3283" s="19" t="str">
        <f>IF(Raw_Data!L3283="","Yes","No")</f>
        <v>No</v>
      </c>
      <c r="AE3283" s="19" t="str">
        <f>IF(Raw_Data!T3283="","Imputed",IF(Raw_Data!T3283&gt;INDEX(Cleaning_Reference!$F$6:$F$13,MATCH(D3283,Cleaning_Reference!$A$6:$A$13,0)),"Capped","Original"))</f>
        <v>Original</v>
      </c>
      <c r="AF3283" s="21">
        <f t="shared" si="51"/>
        <v>10.18</v>
      </c>
    </row>
    <row r="3284" spans="1:32" ht="15" customHeight="1" x14ac:dyDescent="0.3">
      <c r="A3284" s="20" t="str">
        <f>Raw_Data!A3284</f>
        <v>SF13283</v>
      </c>
      <c r="B3284" s="15" t="str">
        <f>Raw_Data!B3284</f>
        <v>Madhya Pradesh</v>
      </c>
      <c r="C3284" s="15" t="str">
        <f>Raw_Data!C3284</f>
        <v>Rajkot</v>
      </c>
      <c r="D3284" s="15" t="str">
        <f>Raw_Data!D3284</f>
        <v>Groundnut</v>
      </c>
      <c r="E3284" s="15" t="str">
        <f>Raw_Data!E3284</f>
        <v>Rabi</v>
      </c>
      <c r="F3284" s="15">
        <f>Raw_Data!F3284</f>
        <v>14.6</v>
      </c>
      <c r="G3284" s="18">
        <f>IF(Raw_Data!G3284="",ROUND(AVERAGEIFS(Raw_Data!$G$2:$G$4001,Raw_Data!$E$2:$E$4001,E3284),1),Raw_Data!G3284)</f>
        <v>365.1</v>
      </c>
      <c r="H3284" s="15">
        <f>Raw_Data!H3284</f>
        <v>21.2</v>
      </c>
      <c r="I3284" s="15">
        <f>Raw_Data!I3284</f>
        <v>71.7</v>
      </c>
      <c r="J3284" s="15">
        <f>Raw_Data!J3284</f>
        <v>6.1</v>
      </c>
      <c r="K3284" s="15">
        <f>Raw_Data!K3284</f>
        <v>6.8</v>
      </c>
      <c r="L3284" s="18">
        <f>IF(Raw_Data!L3284="",ROUND(AVERAGEIFS(Raw_Data!$L$2:$L$4001,Raw_Data!$E$2:$E$4001,E3284),1),Raw_Data!L3284)</f>
        <v>15.8</v>
      </c>
      <c r="M3284" s="15">
        <f>Raw_Data!M3284</f>
        <v>121.7</v>
      </c>
      <c r="N3284" s="15">
        <f>Raw_Data!N3284</f>
        <v>42</v>
      </c>
      <c r="O3284" s="15">
        <f>Raw_Data!O3284</f>
        <v>129</v>
      </c>
      <c r="P3284" s="15" t="str">
        <f>Raw_Data!P3284</f>
        <v>Sprinkler</v>
      </c>
      <c r="Q3284" s="15">
        <f>Raw_Data!Q3284</f>
        <v>201.4</v>
      </c>
      <c r="R3284" s="15">
        <f>Raw_Data!R3284</f>
        <v>6.03</v>
      </c>
      <c r="S3284" s="15">
        <f>Raw_Data!S3284</f>
        <v>0.7</v>
      </c>
      <c r="T3284" s="18">
        <f>IF(Raw_Data!T3284="",ROUND(AVERAGEIFS(Raw_Data!$T$2:$T$4001,Raw_Data!$E$2:$E$4001,E3284,Raw_Data!$D$2:$D$4001,D3284),2),IF(Raw_Data!T3284&gt;INDEX(Cleaning_Reference!$F$6:$F$13,MATCH(D3284,Cleaning_Reference!$A$6:$A$13,0)),INDEX(Cleaning_Reference!$F$6:$F$13,MATCH(D3284,Cleaning_Reference!$A$6:$A$13,0)),Raw_Data!T3284))</f>
        <v>1.72</v>
      </c>
      <c r="U3284" s="15">
        <f>Raw_Data!U3284</f>
        <v>25.11</v>
      </c>
      <c r="V3284" s="15">
        <f>Raw_Data!V3284</f>
        <v>45179</v>
      </c>
      <c r="W3284" s="15">
        <f>Raw_Data!W3284</f>
        <v>1013368</v>
      </c>
      <c r="X3284" s="15">
        <f>Raw_Data!X3284</f>
        <v>1134445</v>
      </c>
      <c r="Y3284" s="15">
        <f>Raw_Data!Y3284</f>
        <v>121077</v>
      </c>
      <c r="Z3284" s="15">
        <f>Raw_Data!Z3284</f>
        <v>7561</v>
      </c>
      <c r="AA3284" s="15">
        <f>Raw_Data!AA3284</f>
        <v>3.3210000000000002</v>
      </c>
      <c r="AB3284" s="15">
        <f>Raw_Data!AB3284</f>
        <v>33.6</v>
      </c>
      <c r="AC3284" s="19" t="str">
        <f>IF(Raw_Data!G3284="","Yes","No")</f>
        <v>No</v>
      </c>
      <c r="AD3284" s="19" t="str">
        <f>IF(Raw_Data!L3284="","Yes","No")</f>
        <v>No</v>
      </c>
      <c r="AE3284" s="19" t="str">
        <f>IF(Raw_Data!T3284="","Imputed",IF(Raw_Data!T3284&gt;INDEX(Cleaning_Reference!$F$6:$F$13,MATCH(D3284,Cleaning_Reference!$A$6:$A$13,0)),"Capped","Original"))</f>
        <v>Original</v>
      </c>
      <c r="AF3284" s="21">
        <f t="shared" si="51"/>
        <v>25.11</v>
      </c>
    </row>
    <row r="3285" spans="1:32" ht="15" customHeight="1" x14ac:dyDescent="0.3">
      <c r="A3285" s="20" t="str">
        <f>Raw_Data!A3285</f>
        <v>SF13284</v>
      </c>
      <c r="B3285" s="15" t="str">
        <f>Raw_Data!B3285</f>
        <v>Madhya Pradesh</v>
      </c>
      <c r="C3285" s="15" t="str">
        <f>Raw_Data!C3285</f>
        <v>Krishna</v>
      </c>
      <c r="D3285" s="15" t="str">
        <f>Raw_Data!D3285</f>
        <v>Wheat</v>
      </c>
      <c r="E3285" s="15" t="str">
        <f>Raw_Data!E3285</f>
        <v>Zaid</v>
      </c>
      <c r="F3285" s="15">
        <f>Raw_Data!F3285</f>
        <v>4.28</v>
      </c>
      <c r="G3285" s="18">
        <f>IF(Raw_Data!G3285="",ROUND(AVERAGEIFS(Raw_Data!$G$2:$G$4001,Raw_Data!$E$2:$E$4001,E3285),1),Raw_Data!G3285)</f>
        <v>105.4</v>
      </c>
      <c r="H3285" s="15">
        <f>Raw_Data!H3285</f>
        <v>33.9</v>
      </c>
      <c r="I3285" s="15">
        <f>Raw_Data!I3285</f>
        <v>48.9</v>
      </c>
      <c r="J3285" s="15">
        <f>Raw_Data!J3285</f>
        <v>6.1</v>
      </c>
      <c r="K3285" s="15">
        <f>Raw_Data!K3285</f>
        <v>6.27</v>
      </c>
      <c r="L3285" s="18">
        <f>IF(Raw_Data!L3285="",ROUND(AVERAGEIFS(Raw_Data!$L$2:$L$4001,Raw_Data!$E$2:$E$4001,E3285),1),Raw_Data!L3285)</f>
        <v>18.899999999999999</v>
      </c>
      <c r="M3285" s="15">
        <f>Raw_Data!M3285</f>
        <v>90.1</v>
      </c>
      <c r="N3285" s="15">
        <f>Raw_Data!N3285</f>
        <v>46.9</v>
      </c>
      <c r="O3285" s="15">
        <f>Raw_Data!O3285</f>
        <v>136.4</v>
      </c>
      <c r="P3285" s="15" t="str">
        <f>Raw_Data!P3285</f>
        <v>Flood</v>
      </c>
      <c r="Q3285" s="15">
        <f>Raw_Data!Q3285</f>
        <v>129.19999999999999</v>
      </c>
      <c r="R3285" s="15">
        <f>Raw_Data!R3285</f>
        <v>7.22</v>
      </c>
      <c r="S3285" s="15">
        <f>Raw_Data!S3285</f>
        <v>0.73</v>
      </c>
      <c r="T3285" s="18">
        <f>IF(Raw_Data!T3285="",ROUND(AVERAGEIFS(Raw_Data!$T$2:$T$4001,Raw_Data!$E$2:$E$4001,E3285,Raw_Data!$D$2:$D$4001,D3285),2),IF(Raw_Data!T3285&gt;INDEX(Cleaning_Reference!$F$6:$F$13,MATCH(D3285,Cleaning_Reference!$A$6:$A$13,0)),INDEX(Cleaning_Reference!$F$6:$F$13,MATCH(D3285,Cleaning_Reference!$A$6:$A$13,0)),Raw_Data!T3285))</f>
        <v>1.42</v>
      </c>
      <c r="U3285" s="15">
        <f>Raw_Data!U3285</f>
        <v>6.08</v>
      </c>
      <c r="V3285" s="15">
        <f>Raw_Data!V3285</f>
        <v>19211</v>
      </c>
      <c r="W3285" s="15">
        <f>Raw_Data!W3285</f>
        <v>242581</v>
      </c>
      <c r="X3285" s="15">
        <f>Raw_Data!X3285</f>
        <v>116803</v>
      </c>
      <c r="Y3285" s="15">
        <f>Raw_Data!Y3285</f>
        <v>-125778</v>
      </c>
      <c r="Z3285" s="15">
        <f>Raw_Data!Z3285</f>
        <v>2553</v>
      </c>
      <c r="AA3285" s="15">
        <f>Raw_Data!AA3285</f>
        <v>2.3820000000000001</v>
      </c>
      <c r="AB3285" s="15">
        <f>Raw_Data!AB3285</f>
        <v>32.5</v>
      </c>
      <c r="AC3285" s="19" t="str">
        <f>IF(Raw_Data!G3285="","Yes","No")</f>
        <v>No</v>
      </c>
      <c r="AD3285" s="19" t="str">
        <f>IF(Raw_Data!L3285="","Yes","No")</f>
        <v>No</v>
      </c>
      <c r="AE3285" s="19" t="str">
        <f>IF(Raw_Data!T3285="","Imputed",IF(Raw_Data!T3285&gt;INDEX(Cleaning_Reference!$F$6:$F$13,MATCH(D3285,Cleaning_Reference!$A$6:$A$13,0)),"Capped","Original"))</f>
        <v>Original</v>
      </c>
      <c r="AF3285" s="21">
        <f t="shared" si="51"/>
        <v>6.08</v>
      </c>
    </row>
    <row r="3286" spans="1:32" ht="15" customHeight="1" x14ac:dyDescent="0.3">
      <c r="A3286" s="20" t="str">
        <f>Raw_Data!A3286</f>
        <v>SF13285</v>
      </c>
      <c r="B3286" s="15" t="str">
        <f>Raw_Data!B3286</f>
        <v>Karnataka</v>
      </c>
      <c r="C3286" s="15" t="str">
        <f>Raw_Data!C3286</f>
        <v>Guntur</v>
      </c>
      <c r="D3286" s="15" t="str">
        <f>Raw_Data!D3286</f>
        <v>Cotton</v>
      </c>
      <c r="E3286" s="15" t="str">
        <f>Raw_Data!E3286</f>
        <v>Rabi</v>
      </c>
      <c r="F3286" s="15">
        <f>Raw_Data!F3286</f>
        <v>4.32</v>
      </c>
      <c r="G3286" s="18">
        <f>IF(Raw_Data!G3286="",ROUND(AVERAGEIFS(Raw_Data!$G$2:$G$4001,Raw_Data!$E$2:$E$4001,E3286),1),Raw_Data!G3286)</f>
        <v>301.3</v>
      </c>
      <c r="H3286" s="15">
        <f>Raw_Data!H3286</f>
        <v>26.9</v>
      </c>
      <c r="I3286" s="15">
        <f>Raw_Data!I3286</f>
        <v>54.7</v>
      </c>
      <c r="J3286" s="15">
        <f>Raw_Data!J3286</f>
        <v>8.4</v>
      </c>
      <c r="K3286" s="15">
        <f>Raw_Data!K3286</f>
        <v>6.01</v>
      </c>
      <c r="L3286" s="18">
        <f>IF(Raw_Data!L3286="",ROUND(AVERAGEIFS(Raw_Data!$L$2:$L$4001,Raw_Data!$E$2:$E$4001,E3286),1),Raw_Data!L3286)</f>
        <v>29</v>
      </c>
      <c r="M3286" s="15">
        <f>Raw_Data!M3286</f>
        <v>171.3</v>
      </c>
      <c r="N3286" s="15">
        <f>Raw_Data!N3286</f>
        <v>33.700000000000003</v>
      </c>
      <c r="O3286" s="15">
        <f>Raw_Data!O3286</f>
        <v>100.7</v>
      </c>
      <c r="P3286" s="15" t="str">
        <f>Raw_Data!P3286</f>
        <v>Drip</v>
      </c>
      <c r="Q3286" s="15">
        <f>Raw_Data!Q3286</f>
        <v>212</v>
      </c>
      <c r="R3286" s="15">
        <f>Raw_Data!R3286</f>
        <v>5.92</v>
      </c>
      <c r="S3286" s="15">
        <f>Raw_Data!S3286</f>
        <v>0.77</v>
      </c>
      <c r="T3286" s="18">
        <f>IF(Raw_Data!T3286="",ROUND(AVERAGEIFS(Raw_Data!$T$2:$T$4001,Raw_Data!$E$2:$E$4001,E3286,Raw_Data!$D$2:$D$4001,D3286),2),IF(Raw_Data!T3286&gt;INDEX(Cleaning_Reference!$F$6:$F$13,MATCH(D3286,Cleaning_Reference!$A$6:$A$13,0)),INDEX(Cleaning_Reference!$F$6:$F$13,MATCH(D3286,Cleaning_Reference!$A$6:$A$13,0)),Raw_Data!T3286))</f>
        <v>1.18</v>
      </c>
      <c r="U3286" s="15">
        <f>Raw_Data!U3286</f>
        <v>5.0999999999999996</v>
      </c>
      <c r="V3286" s="15">
        <f>Raw_Data!V3286</f>
        <v>75776</v>
      </c>
      <c r="W3286" s="15">
        <f>Raw_Data!W3286</f>
        <v>332868</v>
      </c>
      <c r="X3286" s="15">
        <f>Raw_Data!X3286</f>
        <v>386458</v>
      </c>
      <c r="Y3286" s="15">
        <f>Raw_Data!Y3286</f>
        <v>53590</v>
      </c>
      <c r="Z3286" s="15">
        <f>Raw_Data!Z3286</f>
        <v>2870</v>
      </c>
      <c r="AA3286" s="15">
        <f>Raw_Data!AA3286</f>
        <v>1.7769999999999999</v>
      </c>
      <c r="AB3286" s="15">
        <f>Raw_Data!AB3286</f>
        <v>42.6</v>
      </c>
      <c r="AC3286" s="19" t="str">
        <f>IF(Raw_Data!G3286="","Yes","No")</f>
        <v>No</v>
      </c>
      <c r="AD3286" s="19" t="str">
        <f>IF(Raw_Data!L3286="","Yes","No")</f>
        <v>No</v>
      </c>
      <c r="AE3286" s="19" t="str">
        <f>IF(Raw_Data!T3286="","Imputed",IF(Raw_Data!T3286&gt;INDEX(Cleaning_Reference!$F$6:$F$13,MATCH(D3286,Cleaning_Reference!$A$6:$A$13,0)),"Capped","Original"))</f>
        <v>Original</v>
      </c>
      <c r="AF3286" s="21">
        <f t="shared" si="51"/>
        <v>5.0999999999999996</v>
      </c>
    </row>
    <row r="3287" spans="1:32" ht="15" customHeight="1" x14ac:dyDescent="0.3">
      <c r="A3287" s="20" t="str">
        <f>Raw_Data!A3287</f>
        <v>SF13286</v>
      </c>
      <c r="B3287" s="15" t="str">
        <f>Raw_Data!B3287</f>
        <v>Tamil Nadu</v>
      </c>
      <c r="C3287" s="15" t="str">
        <f>Raw_Data!C3287</f>
        <v>Raichur</v>
      </c>
      <c r="D3287" s="15" t="str">
        <f>Raw_Data!D3287</f>
        <v>Cotton</v>
      </c>
      <c r="E3287" s="15" t="str">
        <f>Raw_Data!E3287</f>
        <v>Rabi</v>
      </c>
      <c r="F3287" s="15">
        <f>Raw_Data!F3287</f>
        <v>9.0399999999999991</v>
      </c>
      <c r="G3287" s="18">
        <f>IF(Raw_Data!G3287="",ROUND(AVERAGEIFS(Raw_Data!$G$2:$G$4001,Raw_Data!$E$2:$E$4001,E3287),1),Raw_Data!G3287)</f>
        <v>649.1</v>
      </c>
      <c r="H3287" s="15">
        <f>Raw_Data!H3287</f>
        <v>22.2</v>
      </c>
      <c r="I3287" s="15">
        <f>Raw_Data!I3287</f>
        <v>57.4</v>
      </c>
      <c r="J3287" s="15">
        <f>Raw_Data!J3287</f>
        <v>6.1</v>
      </c>
      <c r="K3287" s="15">
        <f>Raw_Data!K3287</f>
        <v>6.71</v>
      </c>
      <c r="L3287" s="18">
        <f>IF(Raw_Data!L3287="",ROUND(AVERAGEIFS(Raw_Data!$L$2:$L$4001,Raw_Data!$E$2:$E$4001,E3287),1),Raw_Data!L3287)</f>
        <v>24.3</v>
      </c>
      <c r="M3287" s="15">
        <f>Raw_Data!M3287</f>
        <v>140.69999999999999</v>
      </c>
      <c r="N3287" s="15">
        <f>Raw_Data!N3287</f>
        <v>55.3</v>
      </c>
      <c r="O3287" s="15">
        <f>Raw_Data!O3287</f>
        <v>112.6</v>
      </c>
      <c r="P3287" s="15" t="str">
        <f>Raw_Data!P3287</f>
        <v>Drip</v>
      </c>
      <c r="Q3287" s="15">
        <f>Raw_Data!Q3287</f>
        <v>191.1</v>
      </c>
      <c r="R3287" s="15">
        <f>Raw_Data!R3287</f>
        <v>2.74</v>
      </c>
      <c r="S3287" s="15">
        <f>Raw_Data!S3287</f>
        <v>0.88</v>
      </c>
      <c r="T3287" s="18">
        <f>IF(Raw_Data!T3287="",ROUND(AVERAGEIFS(Raw_Data!$T$2:$T$4001,Raw_Data!$E$2:$E$4001,E3287,Raw_Data!$D$2:$D$4001,D3287),2),IF(Raw_Data!T3287&gt;INDEX(Cleaning_Reference!$F$6:$F$13,MATCH(D3287,Cleaning_Reference!$A$6:$A$13,0)),INDEX(Cleaning_Reference!$F$6:$F$13,MATCH(D3287,Cleaning_Reference!$A$6:$A$13,0)),Raw_Data!T3287))</f>
        <v>2</v>
      </c>
      <c r="U3287" s="15">
        <f>Raw_Data!U3287</f>
        <v>18.079999999999998</v>
      </c>
      <c r="V3287" s="15">
        <f>Raw_Data!V3287</f>
        <v>60461</v>
      </c>
      <c r="W3287" s="15">
        <f>Raw_Data!W3287</f>
        <v>643147</v>
      </c>
      <c r="X3287" s="15">
        <f>Raw_Data!X3287</f>
        <v>1093135</v>
      </c>
      <c r="Y3287" s="15">
        <f>Raw_Data!Y3287</f>
        <v>449988</v>
      </c>
      <c r="Z3287" s="15">
        <f>Raw_Data!Z3287</f>
        <v>6782</v>
      </c>
      <c r="AA3287" s="15">
        <f>Raw_Data!AA3287</f>
        <v>2.6659999999999999</v>
      </c>
      <c r="AB3287" s="15">
        <f>Raw_Data!AB3287</f>
        <v>41.4</v>
      </c>
      <c r="AC3287" s="19" t="str">
        <f>IF(Raw_Data!G3287="","Yes","No")</f>
        <v>No</v>
      </c>
      <c r="AD3287" s="19" t="str">
        <f>IF(Raw_Data!L3287="","Yes","No")</f>
        <v>No</v>
      </c>
      <c r="AE3287" s="19" t="str">
        <f>IF(Raw_Data!T3287="","Imputed",IF(Raw_Data!T3287&gt;INDEX(Cleaning_Reference!$F$6:$F$13,MATCH(D3287,Cleaning_Reference!$A$6:$A$13,0)),"Capped","Original"))</f>
        <v>Original</v>
      </c>
      <c r="AF3287" s="21">
        <f t="shared" si="51"/>
        <v>18.079999999999998</v>
      </c>
    </row>
    <row r="3288" spans="1:32" ht="15" customHeight="1" x14ac:dyDescent="0.3">
      <c r="A3288" s="20" t="str">
        <f>Raw_Data!A3288</f>
        <v>SF13287</v>
      </c>
      <c r="B3288" s="15" t="str">
        <f>Raw_Data!B3288</f>
        <v>Madhya Pradesh</v>
      </c>
      <c r="C3288" s="15" t="str">
        <f>Raw_Data!C3288</f>
        <v>Nalgonda</v>
      </c>
      <c r="D3288" s="15" t="str">
        <f>Raw_Data!D3288</f>
        <v>Rice</v>
      </c>
      <c r="E3288" s="15" t="str">
        <f>Raw_Data!E3288</f>
        <v>Rabi</v>
      </c>
      <c r="F3288" s="15">
        <f>Raw_Data!F3288</f>
        <v>2.44</v>
      </c>
      <c r="G3288" s="18">
        <f>IF(Raw_Data!G3288="",ROUND(AVERAGEIFS(Raw_Data!$G$2:$G$4001,Raw_Data!$E$2:$E$4001,E3288),1),Raw_Data!G3288)</f>
        <v>437.7</v>
      </c>
      <c r="H3288" s="15">
        <f>Raw_Data!H3288</f>
        <v>21.4</v>
      </c>
      <c r="I3288" s="15">
        <f>Raw_Data!I3288</f>
        <v>65.099999999999994</v>
      </c>
      <c r="J3288" s="15">
        <f>Raw_Data!J3288</f>
        <v>8.8000000000000007</v>
      </c>
      <c r="K3288" s="15">
        <f>Raw_Data!K3288</f>
        <v>5.59</v>
      </c>
      <c r="L3288" s="18">
        <f>IF(Raw_Data!L3288="",ROUND(AVERAGEIFS(Raw_Data!$L$2:$L$4001,Raw_Data!$E$2:$E$4001,E3288),1),Raw_Data!L3288)</f>
        <v>23</v>
      </c>
      <c r="M3288" s="15">
        <f>Raw_Data!M3288</f>
        <v>67.8</v>
      </c>
      <c r="N3288" s="15">
        <f>Raw_Data!N3288</f>
        <v>54.6</v>
      </c>
      <c r="O3288" s="15">
        <f>Raw_Data!O3288</f>
        <v>99.1</v>
      </c>
      <c r="P3288" s="15" t="str">
        <f>Raw_Data!P3288</f>
        <v>Flood</v>
      </c>
      <c r="Q3288" s="15">
        <f>Raw_Data!Q3288</f>
        <v>234.6</v>
      </c>
      <c r="R3288" s="15">
        <f>Raw_Data!R3288</f>
        <v>5.0999999999999996</v>
      </c>
      <c r="S3288" s="15">
        <f>Raw_Data!S3288</f>
        <v>0.79</v>
      </c>
      <c r="T3288" s="18">
        <f>IF(Raw_Data!T3288="",ROUND(AVERAGEIFS(Raw_Data!$T$2:$T$4001,Raw_Data!$E$2:$E$4001,E3288,Raw_Data!$D$2:$D$4001,D3288),2),IF(Raw_Data!T3288&gt;INDEX(Cleaning_Reference!$F$6:$F$13,MATCH(D3288,Cleaning_Reference!$A$6:$A$13,0)),INDEX(Cleaning_Reference!$F$6:$F$13,MATCH(D3288,Cleaning_Reference!$A$6:$A$13,0)),Raw_Data!T3288))</f>
        <v>0.65</v>
      </c>
      <c r="U3288" s="15">
        <f>Raw_Data!U3288</f>
        <v>1.59</v>
      </c>
      <c r="V3288" s="15">
        <f>Raw_Data!V3288</f>
        <v>20774</v>
      </c>
      <c r="W3288" s="15">
        <f>Raw_Data!W3288</f>
        <v>178162</v>
      </c>
      <c r="X3288" s="15">
        <f>Raw_Data!X3288</f>
        <v>33031</v>
      </c>
      <c r="Y3288" s="15">
        <f>Raw_Data!Y3288</f>
        <v>-145131</v>
      </c>
      <c r="Z3288" s="15">
        <f>Raw_Data!Z3288</f>
        <v>4605</v>
      </c>
      <c r="AA3288" s="15">
        <f>Raw_Data!AA3288</f>
        <v>0.34499999999999997</v>
      </c>
      <c r="AB3288" s="15">
        <f>Raw_Data!AB3288</f>
        <v>35</v>
      </c>
      <c r="AC3288" s="19" t="str">
        <f>IF(Raw_Data!G3288="","Yes","No")</f>
        <v>No</v>
      </c>
      <c r="AD3288" s="19" t="str">
        <f>IF(Raw_Data!L3288="","Yes","No")</f>
        <v>No</v>
      </c>
      <c r="AE3288" s="19" t="str">
        <f>IF(Raw_Data!T3288="","Imputed",IF(Raw_Data!T3288&gt;INDEX(Cleaning_Reference!$F$6:$F$13,MATCH(D3288,Cleaning_Reference!$A$6:$A$13,0)),"Capped","Original"))</f>
        <v>Original</v>
      </c>
      <c r="AF3288" s="21">
        <f t="shared" si="51"/>
        <v>1.59</v>
      </c>
    </row>
    <row r="3289" spans="1:32" ht="15" customHeight="1" x14ac:dyDescent="0.3">
      <c r="A3289" s="20" t="str">
        <f>Raw_Data!A3289</f>
        <v>SF13288</v>
      </c>
      <c r="B3289" s="15" t="str">
        <f>Raw_Data!B3289</f>
        <v>Karnataka</v>
      </c>
      <c r="C3289" s="15" t="str">
        <f>Raw_Data!C3289</f>
        <v>Erode</v>
      </c>
      <c r="D3289" s="15" t="str">
        <f>Raw_Data!D3289</f>
        <v>Maize</v>
      </c>
      <c r="E3289" s="15" t="str">
        <f>Raw_Data!E3289</f>
        <v>Kharif</v>
      </c>
      <c r="F3289" s="15">
        <f>Raw_Data!F3289</f>
        <v>13.6</v>
      </c>
      <c r="G3289" s="18">
        <f>IF(Raw_Data!G3289="",ROUND(AVERAGEIFS(Raw_Data!$G$2:$G$4001,Raw_Data!$E$2:$E$4001,E3289),1),Raw_Data!G3289)</f>
        <v>991.8</v>
      </c>
      <c r="H3289" s="15">
        <f>Raw_Data!H3289</f>
        <v>35.4</v>
      </c>
      <c r="I3289" s="15">
        <f>Raw_Data!I3289</f>
        <v>76.599999999999994</v>
      </c>
      <c r="J3289" s="15">
        <f>Raw_Data!J3289</f>
        <v>6</v>
      </c>
      <c r="K3289" s="15">
        <f>Raw_Data!K3289</f>
        <v>7.74</v>
      </c>
      <c r="L3289" s="18">
        <f>IF(Raw_Data!L3289="",ROUND(AVERAGEIFS(Raw_Data!$L$2:$L$4001,Raw_Data!$E$2:$E$4001,E3289),1),Raw_Data!L3289)</f>
        <v>22.2</v>
      </c>
      <c r="M3289" s="15">
        <f>Raw_Data!M3289</f>
        <v>94.5</v>
      </c>
      <c r="N3289" s="15">
        <f>Raw_Data!N3289</f>
        <v>91.2</v>
      </c>
      <c r="O3289" s="15">
        <f>Raw_Data!O3289</f>
        <v>118.7</v>
      </c>
      <c r="P3289" s="15" t="str">
        <f>Raw_Data!P3289</f>
        <v>Flood</v>
      </c>
      <c r="Q3289" s="15">
        <f>Raw_Data!Q3289</f>
        <v>188.4</v>
      </c>
      <c r="R3289" s="15">
        <f>Raw_Data!R3289</f>
        <v>2.86</v>
      </c>
      <c r="S3289" s="15">
        <f>Raw_Data!S3289</f>
        <v>0.92</v>
      </c>
      <c r="T3289" s="18">
        <f>IF(Raw_Data!T3289="",ROUND(AVERAGEIFS(Raw_Data!$T$2:$T$4001,Raw_Data!$E$2:$E$4001,E3289,Raw_Data!$D$2:$D$4001,D3289),2),IF(Raw_Data!T3289&gt;INDEX(Cleaning_Reference!$F$6:$F$13,MATCH(D3289,Cleaning_Reference!$A$6:$A$13,0)),INDEX(Cleaning_Reference!$F$6:$F$13,MATCH(D3289,Cleaning_Reference!$A$6:$A$13,0)),Raw_Data!T3289))</f>
        <v>1.01</v>
      </c>
      <c r="U3289" s="15">
        <f>Raw_Data!U3289</f>
        <v>13.74</v>
      </c>
      <c r="V3289" s="15">
        <f>Raw_Data!V3289</f>
        <v>19876</v>
      </c>
      <c r="W3289" s="15">
        <f>Raw_Data!W3289</f>
        <v>836959</v>
      </c>
      <c r="X3289" s="15">
        <f>Raw_Data!X3289</f>
        <v>273096</v>
      </c>
      <c r="Y3289" s="15">
        <f>Raw_Data!Y3289</f>
        <v>-563863</v>
      </c>
      <c r="Z3289" s="15">
        <f>Raw_Data!Z3289</f>
        <v>10336</v>
      </c>
      <c r="AA3289" s="15">
        <f>Raw_Data!AA3289</f>
        <v>1.329</v>
      </c>
      <c r="AB3289" s="15">
        <f>Raw_Data!AB3289</f>
        <v>70.099999999999994</v>
      </c>
      <c r="AC3289" s="19" t="str">
        <f>IF(Raw_Data!G3289="","Yes","No")</f>
        <v>No</v>
      </c>
      <c r="AD3289" s="19" t="str">
        <f>IF(Raw_Data!L3289="","Yes","No")</f>
        <v>No</v>
      </c>
      <c r="AE3289" s="19" t="str">
        <f>IF(Raw_Data!T3289="","Imputed",IF(Raw_Data!T3289&gt;INDEX(Cleaning_Reference!$F$6:$F$13,MATCH(D3289,Cleaning_Reference!$A$6:$A$13,0)),"Capped","Original"))</f>
        <v>Original</v>
      </c>
      <c r="AF3289" s="21">
        <f t="shared" si="51"/>
        <v>13.74</v>
      </c>
    </row>
    <row r="3290" spans="1:32" ht="15" customHeight="1" x14ac:dyDescent="0.3">
      <c r="A3290" s="20" t="str">
        <f>Raw_Data!A3290</f>
        <v>SF13289</v>
      </c>
      <c r="B3290" s="15" t="str">
        <f>Raw_Data!B3290</f>
        <v>Karnataka</v>
      </c>
      <c r="C3290" s="15" t="str">
        <f>Raw_Data!C3290</f>
        <v>Krishna</v>
      </c>
      <c r="D3290" s="15" t="str">
        <f>Raw_Data!D3290</f>
        <v>Maize</v>
      </c>
      <c r="E3290" s="15" t="str">
        <f>Raw_Data!E3290</f>
        <v>Zaid</v>
      </c>
      <c r="F3290" s="15">
        <f>Raw_Data!F3290</f>
        <v>7.03</v>
      </c>
      <c r="G3290" s="18">
        <f>IF(Raw_Data!G3290="",ROUND(AVERAGEIFS(Raw_Data!$G$2:$G$4001,Raw_Data!$E$2:$E$4001,E3290),1),Raw_Data!G3290)</f>
        <v>200.4</v>
      </c>
      <c r="H3290" s="15">
        <f>Raw_Data!H3290</f>
        <v>28.1</v>
      </c>
      <c r="I3290" s="15">
        <f>Raw_Data!I3290</f>
        <v>50.8</v>
      </c>
      <c r="J3290" s="15">
        <f>Raw_Data!J3290</f>
        <v>7.6</v>
      </c>
      <c r="K3290" s="15">
        <f>Raw_Data!K3290</f>
        <v>5.26</v>
      </c>
      <c r="L3290" s="18">
        <f>IF(Raw_Data!L3290="",ROUND(AVERAGEIFS(Raw_Data!$L$2:$L$4001,Raw_Data!$E$2:$E$4001,E3290),1),Raw_Data!L3290)</f>
        <v>25.2</v>
      </c>
      <c r="M3290" s="15">
        <f>Raw_Data!M3290</f>
        <v>220</v>
      </c>
      <c r="N3290" s="15">
        <f>Raw_Data!N3290</f>
        <v>63</v>
      </c>
      <c r="O3290" s="15">
        <f>Raw_Data!O3290</f>
        <v>145.69999999999999</v>
      </c>
      <c r="P3290" s="15" t="str">
        <f>Raw_Data!P3290</f>
        <v>Flood</v>
      </c>
      <c r="Q3290" s="15">
        <f>Raw_Data!Q3290</f>
        <v>118</v>
      </c>
      <c r="R3290" s="15">
        <f>Raw_Data!R3290</f>
        <v>1.3</v>
      </c>
      <c r="S3290" s="15">
        <f>Raw_Data!S3290</f>
        <v>0.72</v>
      </c>
      <c r="T3290" s="18">
        <f>IF(Raw_Data!T3290="",ROUND(AVERAGEIFS(Raw_Data!$T$2:$T$4001,Raw_Data!$E$2:$E$4001,E3290,Raw_Data!$D$2:$D$4001,D3290),2),IF(Raw_Data!T3290&gt;INDEX(Cleaning_Reference!$F$6:$F$13,MATCH(D3290,Cleaning_Reference!$A$6:$A$13,0)),INDEX(Cleaning_Reference!$F$6:$F$13,MATCH(D3290,Cleaning_Reference!$A$6:$A$13,0)),Raw_Data!T3290))</f>
        <v>0.3</v>
      </c>
      <c r="U3290" s="15">
        <f>Raw_Data!U3290</f>
        <v>2.11</v>
      </c>
      <c r="V3290" s="15">
        <f>Raw_Data!V3290</f>
        <v>18354</v>
      </c>
      <c r="W3290" s="15">
        <f>Raw_Data!W3290</f>
        <v>402096</v>
      </c>
      <c r="X3290" s="15">
        <f>Raw_Data!X3290</f>
        <v>38727</v>
      </c>
      <c r="Y3290" s="15">
        <f>Raw_Data!Y3290</f>
        <v>-363369</v>
      </c>
      <c r="Z3290" s="15">
        <f>Raw_Data!Z3290</f>
        <v>5307</v>
      </c>
      <c r="AA3290" s="15">
        <f>Raw_Data!AA3290</f>
        <v>0.39800000000000002</v>
      </c>
      <c r="AB3290" s="15">
        <f>Raw_Data!AB3290</f>
        <v>40.700000000000003</v>
      </c>
      <c r="AC3290" s="19" t="str">
        <f>IF(Raw_Data!G3290="","Yes","No")</f>
        <v>No</v>
      </c>
      <c r="AD3290" s="19" t="str">
        <f>IF(Raw_Data!L3290="","Yes","No")</f>
        <v>No</v>
      </c>
      <c r="AE3290" s="19" t="str">
        <f>IF(Raw_Data!T3290="","Imputed",IF(Raw_Data!T3290&gt;INDEX(Cleaning_Reference!$F$6:$F$13,MATCH(D3290,Cleaning_Reference!$A$6:$A$13,0)),"Capped","Original"))</f>
        <v>Original</v>
      </c>
      <c r="AF3290" s="21">
        <f t="shared" si="51"/>
        <v>2.11</v>
      </c>
    </row>
    <row r="3291" spans="1:32" ht="15" customHeight="1" x14ac:dyDescent="0.3">
      <c r="A3291" s="20" t="str">
        <f>Raw_Data!A3291</f>
        <v>SF13290</v>
      </c>
      <c r="B3291" s="15" t="str">
        <f>Raw_Data!B3291</f>
        <v>Karnataka</v>
      </c>
      <c r="C3291" s="15" t="str">
        <f>Raw_Data!C3291</f>
        <v>Guntur</v>
      </c>
      <c r="D3291" s="15" t="str">
        <f>Raw_Data!D3291</f>
        <v>Sugarcane</v>
      </c>
      <c r="E3291" s="15" t="str">
        <f>Raw_Data!E3291</f>
        <v>Zaid</v>
      </c>
      <c r="F3291" s="15">
        <f>Raw_Data!F3291</f>
        <v>11.78</v>
      </c>
      <c r="G3291" s="18">
        <f>IF(Raw_Data!G3291="",ROUND(AVERAGEIFS(Raw_Data!$G$2:$G$4001,Raw_Data!$E$2:$E$4001,E3291),1),Raw_Data!G3291)</f>
        <v>282.10000000000002</v>
      </c>
      <c r="H3291" s="15">
        <f>Raw_Data!H3291</f>
        <v>27.9</v>
      </c>
      <c r="I3291" s="15">
        <f>Raw_Data!I3291</f>
        <v>45.9</v>
      </c>
      <c r="J3291" s="15">
        <f>Raw_Data!J3291</f>
        <v>6.6</v>
      </c>
      <c r="K3291" s="15">
        <f>Raw_Data!K3291</f>
        <v>6.16</v>
      </c>
      <c r="L3291" s="18">
        <f>IF(Raw_Data!L3291="",ROUND(AVERAGEIFS(Raw_Data!$L$2:$L$4001,Raw_Data!$E$2:$E$4001,E3291),1),Raw_Data!L3291)</f>
        <v>28.6</v>
      </c>
      <c r="M3291" s="15">
        <f>Raw_Data!M3291</f>
        <v>47.6</v>
      </c>
      <c r="N3291" s="15">
        <f>Raw_Data!N3291</f>
        <v>66.099999999999994</v>
      </c>
      <c r="O3291" s="15">
        <f>Raw_Data!O3291</f>
        <v>124.2</v>
      </c>
      <c r="P3291" s="15" t="str">
        <f>Raw_Data!P3291</f>
        <v>Drip</v>
      </c>
      <c r="Q3291" s="15">
        <f>Raw_Data!Q3291</f>
        <v>175.1</v>
      </c>
      <c r="R3291" s="15">
        <f>Raw_Data!R3291</f>
        <v>5.17</v>
      </c>
      <c r="S3291" s="15">
        <f>Raw_Data!S3291</f>
        <v>0.73</v>
      </c>
      <c r="T3291" s="18">
        <f>IF(Raw_Data!T3291="",ROUND(AVERAGEIFS(Raw_Data!$T$2:$T$4001,Raw_Data!$E$2:$E$4001,E3291,Raw_Data!$D$2:$D$4001,D3291),2),IF(Raw_Data!T3291&gt;INDEX(Cleaning_Reference!$F$6:$F$13,MATCH(D3291,Cleaning_Reference!$A$6:$A$13,0)),INDEX(Cleaning_Reference!$F$6:$F$13,MATCH(D3291,Cleaning_Reference!$A$6:$A$13,0)),Raw_Data!T3291))</f>
        <v>40.61</v>
      </c>
      <c r="U3291" s="15">
        <f>Raw_Data!U3291</f>
        <v>478.39</v>
      </c>
      <c r="V3291" s="15">
        <f>Raw_Data!V3291</f>
        <v>3340</v>
      </c>
      <c r="W3291" s="15">
        <f>Raw_Data!W3291</f>
        <v>733550</v>
      </c>
      <c r="X3291" s="15">
        <f>Raw_Data!X3291</f>
        <v>1597823</v>
      </c>
      <c r="Y3291" s="15">
        <f>Raw_Data!Y3291</f>
        <v>864273</v>
      </c>
      <c r="Z3291" s="15">
        <f>Raw_Data!Z3291</f>
        <v>17877</v>
      </c>
      <c r="AA3291" s="15">
        <f>Raw_Data!AA3291</f>
        <v>26.76</v>
      </c>
      <c r="AB3291" s="15">
        <f>Raw_Data!AB3291</f>
        <v>35</v>
      </c>
      <c r="AC3291" s="19" t="str">
        <f>IF(Raw_Data!G3291="","Yes","No")</f>
        <v>No</v>
      </c>
      <c r="AD3291" s="19" t="str">
        <f>IF(Raw_Data!L3291="","Yes","No")</f>
        <v>No</v>
      </c>
      <c r="AE3291" s="19" t="str">
        <f>IF(Raw_Data!T3291="","Imputed",IF(Raw_Data!T3291&gt;INDEX(Cleaning_Reference!$F$6:$F$13,MATCH(D3291,Cleaning_Reference!$A$6:$A$13,0)),"Capped","Original"))</f>
        <v>Original</v>
      </c>
      <c r="AF3291" s="21">
        <f t="shared" si="51"/>
        <v>478.39</v>
      </c>
    </row>
    <row r="3292" spans="1:32" ht="15" customHeight="1" x14ac:dyDescent="0.3">
      <c r="A3292" s="20" t="str">
        <f>Raw_Data!A3292</f>
        <v>SF13291</v>
      </c>
      <c r="B3292" s="15" t="str">
        <f>Raw_Data!B3292</f>
        <v>Telangana</v>
      </c>
      <c r="C3292" s="15" t="str">
        <f>Raw_Data!C3292</f>
        <v>Guntur</v>
      </c>
      <c r="D3292" s="15" t="str">
        <f>Raw_Data!D3292</f>
        <v>Wheat</v>
      </c>
      <c r="E3292" s="15" t="str">
        <f>Raw_Data!E3292</f>
        <v>Rabi</v>
      </c>
      <c r="F3292" s="15">
        <f>Raw_Data!F3292</f>
        <v>0.82</v>
      </c>
      <c r="G3292" s="18">
        <f>IF(Raw_Data!G3292="",ROUND(AVERAGEIFS(Raw_Data!$G$2:$G$4001,Raw_Data!$E$2:$E$4001,E3292),1),Raw_Data!G3292)</f>
        <v>467.6</v>
      </c>
      <c r="H3292" s="15">
        <f>Raw_Data!H3292</f>
        <v>23.3</v>
      </c>
      <c r="I3292" s="15">
        <f>Raw_Data!I3292</f>
        <v>65.7</v>
      </c>
      <c r="J3292" s="15">
        <f>Raw_Data!J3292</f>
        <v>11</v>
      </c>
      <c r="K3292" s="15">
        <f>Raw_Data!K3292</f>
        <v>6.9</v>
      </c>
      <c r="L3292" s="18">
        <f>IF(Raw_Data!L3292="",ROUND(AVERAGEIFS(Raw_Data!$L$2:$L$4001,Raw_Data!$E$2:$E$4001,E3292),1),Raw_Data!L3292)</f>
        <v>30.5</v>
      </c>
      <c r="M3292" s="15">
        <f>Raw_Data!M3292</f>
        <v>176.5</v>
      </c>
      <c r="N3292" s="15">
        <f>Raw_Data!N3292</f>
        <v>30.4</v>
      </c>
      <c r="O3292" s="15">
        <f>Raw_Data!O3292</f>
        <v>152.19999999999999</v>
      </c>
      <c r="P3292" s="15" t="str">
        <f>Raw_Data!P3292</f>
        <v>Sprinkler</v>
      </c>
      <c r="Q3292" s="15">
        <f>Raw_Data!Q3292</f>
        <v>208.5</v>
      </c>
      <c r="R3292" s="15">
        <f>Raw_Data!R3292</f>
        <v>3.27</v>
      </c>
      <c r="S3292" s="15">
        <f>Raw_Data!S3292</f>
        <v>1</v>
      </c>
      <c r="T3292" s="18">
        <f>IF(Raw_Data!T3292="",ROUND(AVERAGEIFS(Raw_Data!$T$2:$T$4001,Raw_Data!$E$2:$E$4001,E3292,Raw_Data!$D$2:$D$4001,D3292),2),IF(Raw_Data!T3292&gt;INDEX(Cleaning_Reference!$F$6:$F$13,MATCH(D3292,Cleaning_Reference!$A$6:$A$13,0)),INDEX(Cleaning_Reference!$F$6:$F$13,MATCH(D3292,Cleaning_Reference!$A$6:$A$13,0)),Raw_Data!T3292))</f>
        <v>3.34</v>
      </c>
      <c r="U3292" s="15">
        <f>Raw_Data!U3292</f>
        <v>2.74</v>
      </c>
      <c r="V3292" s="15">
        <f>Raw_Data!V3292</f>
        <v>21939</v>
      </c>
      <c r="W3292" s="15">
        <f>Raw_Data!W3292</f>
        <v>47791</v>
      </c>
      <c r="X3292" s="15">
        <f>Raw_Data!X3292</f>
        <v>60113</v>
      </c>
      <c r="Y3292" s="15">
        <f>Raw_Data!Y3292</f>
        <v>12322</v>
      </c>
      <c r="Z3292" s="15">
        <f>Raw_Data!Z3292</f>
        <v>402</v>
      </c>
      <c r="AA3292" s="15">
        <f>Raw_Data!AA3292</f>
        <v>6.8159999999999998</v>
      </c>
      <c r="AB3292" s="15">
        <f>Raw_Data!AB3292</f>
        <v>45.7</v>
      </c>
      <c r="AC3292" s="19" t="str">
        <f>IF(Raw_Data!G3292="","Yes","No")</f>
        <v>No</v>
      </c>
      <c r="AD3292" s="19" t="str">
        <f>IF(Raw_Data!L3292="","Yes","No")</f>
        <v>No</v>
      </c>
      <c r="AE3292" s="19" t="str">
        <f>IF(Raw_Data!T3292="","Imputed",IF(Raw_Data!T3292&gt;INDEX(Cleaning_Reference!$F$6:$F$13,MATCH(D3292,Cleaning_Reference!$A$6:$A$13,0)),"Capped","Original"))</f>
        <v>Original</v>
      </c>
      <c r="AF3292" s="21">
        <f t="shared" si="51"/>
        <v>2.74</v>
      </c>
    </row>
    <row r="3293" spans="1:32" ht="15" customHeight="1" x14ac:dyDescent="0.3">
      <c r="A3293" s="20" t="str">
        <f>Raw_Data!A3293</f>
        <v>SF13292</v>
      </c>
      <c r="B3293" s="15" t="str">
        <f>Raw_Data!B3293</f>
        <v>Punjab</v>
      </c>
      <c r="C3293" s="15" t="str">
        <f>Raw_Data!C3293</f>
        <v>Krishna</v>
      </c>
      <c r="D3293" s="15" t="str">
        <f>Raw_Data!D3293</f>
        <v>Groundnut</v>
      </c>
      <c r="E3293" s="15" t="str">
        <f>Raw_Data!E3293</f>
        <v>Kharif</v>
      </c>
      <c r="F3293" s="15">
        <f>Raw_Data!F3293</f>
        <v>7.43</v>
      </c>
      <c r="G3293" s="18">
        <f>IF(Raw_Data!G3293="",ROUND(AVERAGEIFS(Raw_Data!$G$2:$G$4001,Raw_Data!$E$2:$E$4001,E3293),1),Raw_Data!G3293)</f>
        <v>844.2</v>
      </c>
      <c r="H3293" s="15">
        <f>Raw_Data!H3293</f>
        <v>27.5</v>
      </c>
      <c r="I3293" s="15">
        <f>Raw_Data!I3293</f>
        <v>83</v>
      </c>
      <c r="J3293" s="15">
        <f>Raw_Data!J3293</f>
        <v>6.7</v>
      </c>
      <c r="K3293" s="15">
        <f>Raw_Data!K3293</f>
        <v>7.49</v>
      </c>
      <c r="L3293" s="18">
        <f>IF(Raw_Data!L3293="",ROUND(AVERAGEIFS(Raw_Data!$L$2:$L$4001,Raw_Data!$E$2:$E$4001,E3293),1),Raw_Data!L3293)</f>
        <v>24.7</v>
      </c>
      <c r="M3293" s="15">
        <f>Raw_Data!M3293</f>
        <v>116.1</v>
      </c>
      <c r="N3293" s="15">
        <f>Raw_Data!N3293</f>
        <v>58.6</v>
      </c>
      <c r="O3293" s="15">
        <f>Raw_Data!O3293</f>
        <v>112.1</v>
      </c>
      <c r="P3293" s="15" t="str">
        <f>Raw_Data!P3293</f>
        <v>Sprinkler</v>
      </c>
      <c r="Q3293" s="15">
        <f>Raw_Data!Q3293</f>
        <v>208.3</v>
      </c>
      <c r="R3293" s="15">
        <f>Raw_Data!R3293</f>
        <v>6.64</v>
      </c>
      <c r="S3293" s="15">
        <f>Raw_Data!S3293</f>
        <v>0.67</v>
      </c>
      <c r="T3293" s="18">
        <f>IF(Raw_Data!T3293="",ROUND(AVERAGEIFS(Raw_Data!$T$2:$T$4001,Raw_Data!$E$2:$E$4001,E3293,Raw_Data!$D$2:$D$4001,D3293),2),IF(Raw_Data!T3293&gt;INDEX(Cleaning_Reference!$F$6:$F$13,MATCH(D3293,Cleaning_Reference!$A$6:$A$13,0)),INDEX(Cleaning_Reference!$F$6:$F$13,MATCH(D3293,Cleaning_Reference!$A$6:$A$13,0)),Raw_Data!T3293))</f>
        <v>1.1000000000000001</v>
      </c>
      <c r="U3293" s="15">
        <f>Raw_Data!U3293</f>
        <v>8.17</v>
      </c>
      <c r="V3293" s="15">
        <f>Raw_Data!V3293</f>
        <v>55905</v>
      </c>
      <c r="W3293" s="15">
        <f>Raw_Data!W3293</f>
        <v>494365</v>
      </c>
      <c r="X3293" s="15">
        <f>Raw_Data!X3293</f>
        <v>456744</v>
      </c>
      <c r="Y3293" s="15">
        <f>Raw_Data!Y3293</f>
        <v>-37621</v>
      </c>
      <c r="Z3293" s="15">
        <f>Raw_Data!Z3293</f>
        <v>3662</v>
      </c>
      <c r="AA3293" s="15">
        <f>Raw_Data!AA3293</f>
        <v>2.2309999999999999</v>
      </c>
      <c r="AB3293" s="15">
        <f>Raw_Data!AB3293</f>
        <v>47.5</v>
      </c>
      <c r="AC3293" s="19" t="str">
        <f>IF(Raw_Data!G3293="","Yes","No")</f>
        <v>No</v>
      </c>
      <c r="AD3293" s="19" t="str">
        <f>IF(Raw_Data!L3293="","Yes","No")</f>
        <v>No</v>
      </c>
      <c r="AE3293" s="19" t="str">
        <f>IF(Raw_Data!T3293="","Imputed",IF(Raw_Data!T3293&gt;INDEX(Cleaning_Reference!$F$6:$F$13,MATCH(D3293,Cleaning_Reference!$A$6:$A$13,0)),"Capped","Original"))</f>
        <v>Original</v>
      </c>
      <c r="AF3293" s="21">
        <f t="shared" si="51"/>
        <v>8.17</v>
      </c>
    </row>
    <row r="3294" spans="1:32" ht="15" customHeight="1" x14ac:dyDescent="0.3">
      <c r="A3294" s="20" t="str">
        <f>Raw_Data!A3294</f>
        <v>SF13293</v>
      </c>
      <c r="B3294" s="15" t="str">
        <f>Raw_Data!B3294</f>
        <v>Tamil Nadu</v>
      </c>
      <c r="C3294" s="15" t="str">
        <f>Raw_Data!C3294</f>
        <v>Nalgonda</v>
      </c>
      <c r="D3294" s="15" t="str">
        <f>Raw_Data!D3294</f>
        <v>Pulses</v>
      </c>
      <c r="E3294" s="15" t="str">
        <f>Raw_Data!E3294</f>
        <v>Rabi</v>
      </c>
      <c r="F3294" s="15">
        <f>Raw_Data!F3294</f>
        <v>1.25</v>
      </c>
      <c r="G3294" s="18">
        <f>IF(Raw_Data!G3294="",ROUND(AVERAGEIFS(Raw_Data!$G$2:$G$4001,Raw_Data!$E$2:$E$4001,E3294),1),Raw_Data!G3294)</f>
        <v>407</v>
      </c>
      <c r="H3294" s="15">
        <f>Raw_Data!H3294</f>
        <v>22.7</v>
      </c>
      <c r="I3294" s="15">
        <f>Raw_Data!I3294</f>
        <v>59.7</v>
      </c>
      <c r="J3294" s="15">
        <f>Raw_Data!J3294</f>
        <v>8.4</v>
      </c>
      <c r="K3294" s="15">
        <f>Raw_Data!K3294</f>
        <v>7.15</v>
      </c>
      <c r="L3294" s="18">
        <f>IF(Raw_Data!L3294="",ROUND(AVERAGEIFS(Raw_Data!$L$2:$L$4001,Raw_Data!$E$2:$E$4001,E3294),1),Raw_Data!L3294)</f>
        <v>25.3</v>
      </c>
      <c r="M3294" s="15">
        <f>Raw_Data!M3294</f>
        <v>120.5</v>
      </c>
      <c r="N3294" s="15">
        <f>Raw_Data!N3294</f>
        <v>72.3</v>
      </c>
      <c r="O3294" s="15">
        <f>Raw_Data!O3294</f>
        <v>105</v>
      </c>
      <c r="P3294" s="15" t="str">
        <f>Raw_Data!P3294</f>
        <v>Drip</v>
      </c>
      <c r="Q3294" s="15">
        <f>Raw_Data!Q3294</f>
        <v>235.8</v>
      </c>
      <c r="R3294" s="15">
        <f>Raw_Data!R3294</f>
        <v>9.2799999999999994</v>
      </c>
      <c r="S3294" s="15">
        <f>Raw_Data!S3294</f>
        <v>0.73</v>
      </c>
      <c r="T3294" s="18">
        <f>IF(Raw_Data!T3294="",ROUND(AVERAGEIFS(Raw_Data!$T$2:$T$4001,Raw_Data!$E$2:$E$4001,E3294,Raw_Data!$D$2:$D$4001,D3294),2),IF(Raw_Data!T3294&gt;INDEX(Cleaning_Reference!$F$6:$F$13,MATCH(D3294,Cleaning_Reference!$A$6:$A$13,0)),INDEX(Cleaning_Reference!$F$6:$F$13,MATCH(D3294,Cleaning_Reference!$A$6:$A$13,0)),Raw_Data!T3294))</f>
        <v>1.04</v>
      </c>
      <c r="U3294" s="15">
        <f>Raw_Data!U3294</f>
        <v>1.3</v>
      </c>
      <c r="V3294" s="15">
        <f>Raw_Data!V3294</f>
        <v>63273</v>
      </c>
      <c r="W3294" s="15">
        <f>Raw_Data!W3294</f>
        <v>102441</v>
      </c>
      <c r="X3294" s="15">
        <f>Raw_Data!X3294</f>
        <v>82255</v>
      </c>
      <c r="Y3294" s="15">
        <f>Raw_Data!Y3294</f>
        <v>-20186</v>
      </c>
      <c r="Z3294" s="15">
        <f>Raw_Data!Z3294</f>
        <v>406</v>
      </c>
      <c r="AA3294" s="15">
        <f>Raw_Data!AA3294</f>
        <v>3.202</v>
      </c>
      <c r="AB3294" s="15">
        <f>Raw_Data!AB3294</f>
        <v>31</v>
      </c>
      <c r="AC3294" s="19" t="str">
        <f>IF(Raw_Data!G3294="","Yes","No")</f>
        <v>No</v>
      </c>
      <c r="AD3294" s="19" t="str">
        <f>IF(Raw_Data!L3294="","Yes","No")</f>
        <v>No</v>
      </c>
      <c r="AE3294" s="19" t="str">
        <f>IF(Raw_Data!T3294="","Imputed",IF(Raw_Data!T3294&gt;INDEX(Cleaning_Reference!$F$6:$F$13,MATCH(D3294,Cleaning_Reference!$A$6:$A$13,0)),"Capped","Original"))</f>
        <v>Original</v>
      </c>
      <c r="AF3294" s="21">
        <f t="shared" si="51"/>
        <v>1.3</v>
      </c>
    </row>
    <row r="3295" spans="1:32" ht="15" customHeight="1" x14ac:dyDescent="0.3">
      <c r="A3295" s="20" t="str">
        <f>Raw_Data!A3295</f>
        <v>SF13294</v>
      </c>
      <c r="B3295" s="15" t="str">
        <f>Raw_Data!B3295</f>
        <v>Telangana</v>
      </c>
      <c r="C3295" s="15" t="str">
        <f>Raw_Data!C3295</f>
        <v>Indore</v>
      </c>
      <c r="D3295" s="15" t="str">
        <f>Raw_Data!D3295</f>
        <v>Rice</v>
      </c>
      <c r="E3295" s="15" t="str">
        <f>Raw_Data!E3295</f>
        <v>Rabi</v>
      </c>
      <c r="F3295" s="15">
        <f>Raw_Data!F3295</f>
        <v>14.74</v>
      </c>
      <c r="G3295" s="18">
        <f>IF(Raw_Data!G3295="",ROUND(AVERAGEIFS(Raw_Data!$G$2:$G$4001,Raw_Data!$E$2:$E$4001,E3295),1),Raw_Data!G3295)</f>
        <v>473.1</v>
      </c>
      <c r="H3295" s="15">
        <f>Raw_Data!H3295</f>
        <v>20.399999999999999</v>
      </c>
      <c r="I3295" s="15">
        <f>Raw_Data!I3295</f>
        <v>52.8</v>
      </c>
      <c r="J3295" s="15">
        <f>Raw_Data!J3295</f>
        <v>7.2</v>
      </c>
      <c r="K3295" s="15">
        <f>Raw_Data!K3295</f>
        <v>5.91</v>
      </c>
      <c r="L3295" s="18">
        <f>IF(Raw_Data!L3295="",ROUND(AVERAGEIFS(Raw_Data!$L$2:$L$4001,Raw_Data!$E$2:$E$4001,E3295),1),Raw_Data!L3295)</f>
        <v>16.399999999999999</v>
      </c>
      <c r="M3295" s="15">
        <f>Raw_Data!M3295</f>
        <v>95.8</v>
      </c>
      <c r="N3295" s="15">
        <f>Raw_Data!N3295</f>
        <v>71.8</v>
      </c>
      <c r="O3295" s="15">
        <f>Raw_Data!O3295</f>
        <v>93.7</v>
      </c>
      <c r="P3295" s="15" t="str">
        <f>Raw_Data!P3295</f>
        <v>Flood</v>
      </c>
      <c r="Q3295" s="15">
        <f>Raw_Data!Q3295</f>
        <v>176.5</v>
      </c>
      <c r="R3295" s="15">
        <f>Raw_Data!R3295</f>
        <v>4.68</v>
      </c>
      <c r="S3295" s="15">
        <f>Raw_Data!S3295</f>
        <v>0.99</v>
      </c>
      <c r="T3295" s="18">
        <f>IF(Raw_Data!T3295="",ROUND(AVERAGEIFS(Raw_Data!$T$2:$T$4001,Raw_Data!$E$2:$E$4001,E3295,Raw_Data!$D$2:$D$4001,D3295),2),IF(Raw_Data!T3295&gt;INDEX(Cleaning_Reference!$F$6:$F$13,MATCH(D3295,Cleaning_Reference!$A$6:$A$13,0)),INDEX(Cleaning_Reference!$F$6:$F$13,MATCH(D3295,Cleaning_Reference!$A$6:$A$13,0)),Raw_Data!T3295))</f>
        <v>1.49</v>
      </c>
      <c r="U3295" s="15">
        <f>Raw_Data!U3295</f>
        <v>21.96</v>
      </c>
      <c r="V3295" s="15">
        <f>Raw_Data!V3295</f>
        <v>20995</v>
      </c>
      <c r="W3295" s="15">
        <f>Raw_Data!W3295</f>
        <v>979151</v>
      </c>
      <c r="X3295" s="15">
        <f>Raw_Data!X3295</f>
        <v>461050</v>
      </c>
      <c r="Y3295" s="15">
        <f>Raw_Data!Y3295</f>
        <v>-518101</v>
      </c>
      <c r="Z3295" s="15">
        <f>Raw_Data!Z3295</f>
        <v>31373</v>
      </c>
      <c r="AA3295" s="15">
        <f>Raw_Data!AA3295</f>
        <v>0.7</v>
      </c>
      <c r="AB3295" s="15">
        <f>Raw_Data!AB3295</f>
        <v>36.5</v>
      </c>
      <c r="AC3295" s="19" t="str">
        <f>IF(Raw_Data!G3295="","Yes","No")</f>
        <v>No</v>
      </c>
      <c r="AD3295" s="19" t="str">
        <f>IF(Raw_Data!L3295="","Yes","No")</f>
        <v>No</v>
      </c>
      <c r="AE3295" s="19" t="str">
        <f>IF(Raw_Data!T3295="","Imputed",IF(Raw_Data!T3295&gt;INDEX(Cleaning_Reference!$F$6:$F$13,MATCH(D3295,Cleaning_Reference!$A$6:$A$13,0)),"Capped","Original"))</f>
        <v>Original</v>
      </c>
      <c r="AF3295" s="21">
        <f t="shared" si="51"/>
        <v>21.96</v>
      </c>
    </row>
    <row r="3296" spans="1:32" ht="15" customHeight="1" x14ac:dyDescent="0.3">
      <c r="A3296" s="20" t="str">
        <f>Raw_Data!A3296</f>
        <v>SF13295</v>
      </c>
      <c r="B3296" s="15" t="str">
        <f>Raw_Data!B3296</f>
        <v>Madhya Pradesh</v>
      </c>
      <c r="C3296" s="15" t="str">
        <f>Raw_Data!C3296</f>
        <v>Rajkot</v>
      </c>
      <c r="D3296" s="15" t="str">
        <f>Raw_Data!D3296</f>
        <v>Groundnut</v>
      </c>
      <c r="E3296" s="15" t="str">
        <f>Raw_Data!E3296</f>
        <v>Kharif</v>
      </c>
      <c r="F3296" s="15">
        <f>Raw_Data!F3296</f>
        <v>5.82</v>
      </c>
      <c r="G3296" s="18">
        <f>IF(Raw_Data!G3296="",ROUND(AVERAGEIFS(Raw_Data!$G$2:$G$4001,Raw_Data!$E$2:$E$4001,E3296),1),Raw_Data!G3296)</f>
        <v>720</v>
      </c>
      <c r="H3296" s="15">
        <f>Raw_Data!H3296</f>
        <v>29.1</v>
      </c>
      <c r="I3296" s="15">
        <f>Raw_Data!I3296</f>
        <v>66.099999999999994</v>
      </c>
      <c r="J3296" s="15">
        <f>Raw_Data!J3296</f>
        <v>6.8</v>
      </c>
      <c r="K3296" s="15">
        <f>Raw_Data!K3296</f>
        <v>6.05</v>
      </c>
      <c r="L3296" s="18">
        <f>IF(Raw_Data!L3296="",ROUND(AVERAGEIFS(Raw_Data!$L$2:$L$4001,Raw_Data!$E$2:$E$4001,E3296),1),Raw_Data!L3296)</f>
        <v>24.4</v>
      </c>
      <c r="M3296" s="15">
        <f>Raw_Data!M3296</f>
        <v>124.7</v>
      </c>
      <c r="N3296" s="15">
        <f>Raw_Data!N3296</f>
        <v>57.5</v>
      </c>
      <c r="O3296" s="15">
        <f>Raw_Data!O3296</f>
        <v>86.1</v>
      </c>
      <c r="P3296" s="15" t="str">
        <f>Raw_Data!P3296</f>
        <v>Flood</v>
      </c>
      <c r="Q3296" s="15">
        <f>Raw_Data!Q3296</f>
        <v>268.7</v>
      </c>
      <c r="R3296" s="15">
        <f>Raw_Data!R3296</f>
        <v>3.97</v>
      </c>
      <c r="S3296" s="15">
        <f>Raw_Data!S3296</f>
        <v>0.77</v>
      </c>
      <c r="T3296" s="18">
        <f>IF(Raw_Data!T3296="",ROUND(AVERAGEIFS(Raw_Data!$T$2:$T$4001,Raw_Data!$E$2:$E$4001,E3296,Raw_Data!$D$2:$D$4001,D3296),2),IF(Raw_Data!T3296&gt;INDEX(Cleaning_Reference!$F$6:$F$13,MATCH(D3296,Cleaning_Reference!$A$6:$A$13,0)),INDEX(Cleaning_Reference!$F$6:$F$13,MATCH(D3296,Cleaning_Reference!$A$6:$A$13,0)),Raw_Data!T3296))</f>
        <v>1.4</v>
      </c>
      <c r="U3296" s="15">
        <f>Raw_Data!U3296</f>
        <v>8.15</v>
      </c>
      <c r="V3296" s="15">
        <f>Raw_Data!V3296</f>
        <v>52551</v>
      </c>
      <c r="W3296" s="15">
        <f>Raw_Data!W3296</f>
        <v>439735</v>
      </c>
      <c r="X3296" s="15">
        <f>Raw_Data!X3296</f>
        <v>428291</v>
      </c>
      <c r="Y3296" s="15">
        <f>Raw_Data!Y3296</f>
        <v>-11444</v>
      </c>
      <c r="Z3296" s="15">
        <f>Raw_Data!Z3296</f>
        <v>3647</v>
      </c>
      <c r="AA3296" s="15">
        <f>Raw_Data!AA3296</f>
        <v>2.2349999999999999</v>
      </c>
      <c r="AB3296" s="15">
        <f>Raw_Data!AB3296</f>
        <v>37.299999999999997</v>
      </c>
      <c r="AC3296" s="19" t="str">
        <f>IF(Raw_Data!G3296="","Yes","No")</f>
        <v>No</v>
      </c>
      <c r="AD3296" s="19" t="str">
        <f>IF(Raw_Data!L3296="","Yes","No")</f>
        <v>No</v>
      </c>
      <c r="AE3296" s="19" t="str">
        <f>IF(Raw_Data!T3296="","Imputed",IF(Raw_Data!T3296&gt;INDEX(Cleaning_Reference!$F$6:$F$13,MATCH(D3296,Cleaning_Reference!$A$6:$A$13,0)),"Capped","Original"))</f>
        <v>Original</v>
      </c>
      <c r="AF3296" s="21">
        <f t="shared" si="51"/>
        <v>8.15</v>
      </c>
    </row>
    <row r="3297" spans="1:32" ht="15" customHeight="1" x14ac:dyDescent="0.3">
      <c r="A3297" s="20" t="str">
        <f>Raw_Data!A3297</f>
        <v>SF13296</v>
      </c>
      <c r="B3297" s="15" t="str">
        <f>Raw_Data!B3297</f>
        <v>Maharashtra</v>
      </c>
      <c r="C3297" s="15" t="str">
        <f>Raw_Data!C3297</f>
        <v>Indore</v>
      </c>
      <c r="D3297" s="15" t="str">
        <f>Raw_Data!D3297</f>
        <v>Groundnut</v>
      </c>
      <c r="E3297" s="15" t="str">
        <f>Raw_Data!E3297</f>
        <v>Kharif</v>
      </c>
      <c r="F3297" s="15">
        <f>Raw_Data!F3297</f>
        <v>2.41</v>
      </c>
      <c r="G3297" s="18">
        <f>IF(Raw_Data!G3297="",ROUND(AVERAGEIFS(Raw_Data!$G$2:$G$4001,Raw_Data!$E$2:$E$4001,E3297),1),Raw_Data!G3297)</f>
        <v>967.8</v>
      </c>
      <c r="H3297" s="15">
        <f>Raw_Data!H3297</f>
        <v>21.4</v>
      </c>
      <c r="I3297" s="15">
        <f>Raw_Data!I3297</f>
        <v>63.1</v>
      </c>
      <c r="J3297" s="15">
        <f>Raw_Data!J3297</f>
        <v>6.2</v>
      </c>
      <c r="K3297" s="15">
        <f>Raw_Data!K3297</f>
        <v>6.4</v>
      </c>
      <c r="L3297" s="18">
        <f>IF(Raw_Data!L3297="",ROUND(AVERAGEIFS(Raw_Data!$L$2:$L$4001,Raw_Data!$E$2:$E$4001,E3297),1),Raw_Data!L3297)</f>
        <v>26.7</v>
      </c>
      <c r="M3297" s="15">
        <f>Raw_Data!M3297</f>
        <v>125.7</v>
      </c>
      <c r="N3297" s="15">
        <f>Raw_Data!N3297</f>
        <v>54.5</v>
      </c>
      <c r="O3297" s="15">
        <f>Raw_Data!O3297</f>
        <v>106.9</v>
      </c>
      <c r="P3297" s="15" t="str">
        <f>Raw_Data!P3297</f>
        <v>Rainfed</v>
      </c>
      <c r="Q3297" s="15">
        <f>Raw_Data!Q3297</f>
        <v>109.9</v>
      </c>
      <c r="R3297" s="15">
        <f>Raw_Data!R3297</f>
        <v>5.27</v>
      </c>
      <c r="S3297" s="15">
        <f>Raw_Data!S3297</f>
        <v>0.98</v>
      </c>
      <c r="T3297" s="18">
        <f>IF(Raw_Data!T3297="",ROUND(AVERAGEIFS(Raw_Data!$T$2:$T$4001,Raw_Data!$E$2:$E$4001,E3297,Raw_Data!$D$2:$D$4001,D3297),2),IF(Raw_Data!T3297&gt;INDEX(Cleaning_Reference!$F$6:$F$13,MATCH(D3297,Cleaning_Reference!$A$6:$A$13,0)),INDEX(Cleaning_Reference!$F$6:$F$13,MATCH(D3297,Cleaning_Reference!$A$6:$A$13,0)),Raw_Data!T3297))</f>
        <v>1.52</v>
      </c>
      <c r="U3297" s="15">
        <f>Raw_Data!U3297</f>
        <v>3.66</v>
      </c>
      <c r="V3297" s="15">
        <f>Raw_Data!V3297</f>
        <v>42179</v>
      </c>
      <c r="W3297" s="15">
        <f>Raw_Data!W3297</f>
        <v>136152</v>
      </c>
      <c r="X3297" s="15">
        <f>Raw_Data!X3297</f>
        <v>154375</v>
      </c>
      <c r="Y3297" s="15">
        <f>Raw_Data!Y3297</f>
        <v>18223</v>
      </c>
      <c r="Z3297" s="15">
        <f>Raw_Data!Z3297</f>
        <v>718</v>
      </c>
      <c r="AA3297" s="15">
        <f>Raw_Data!AA3297</f>
        <v>5.0970000000000004</v>
      </c>
      <c r="AB3297" s="15">
        <f>Raw_Data!AB3297</f>
        <v>55.1</v>
      </c>
      <c r="AC3297" s="19" t="str">
        <f>IF(Raw_Data!G3297="","Yes","No")</f>
        <v>No</v>
      </c>
      <c r="AD3297" s="19" t="str">
        <f>IF(Raw_Data!L3297="","Yes","No")</f>
        <v>No</v>
      </c>
      <c r="AE3297" s="19" t="str">
        <f>IF(Raw_Data!T3297="","Imputed",IF(Raw_Data!T3297&gt;INDEX(Cleaning_Reference!$F$6:$F$13,MATCH(D3297,Cleaning_Reference!$A$6:$A$13,0)),"Capped","Original"))</f>
        <v>Original</v>
      </c>
      <c r="AF3297" s="21">
        <f t="shared" si="51"/>
        <v>3.66</v>
      </c>
    </row>
    <row r="3298" spans="1:32" ht="15" customHeight="1" x14ac:dyDescent="0.3">
      <c r="A3298" s="20" t="str">
        <f>Raw_Data!A3298</f>
        <v>SF13297</v>
      </c>
      <c r="B3298" s="15" t="str">
        <f>Raw_Data!B3298</f>
        <v>Karnataka</v>
      </c>
      <c r="C3298" s="15" t="str">
        <f>Raw_Data!C3298</f>
        <v>Raichur</v>
      </c>
      <c r="D3298" s="15" t="str">
        <f>Raw_Data!D3298</f>
        <v>Chilli</v>
      </c>
      <c r="E3298" s="15" t="str">
        <f>Raw_Data!E3298</f>
        <v>Kharif</v>
      </c>
      <c r="F3298" s="15">
        <f>Raw_Data!F3298</f>
        <v>12.78</v>
      </c>
      <c r="G3298" s="18">
        <f>IF(Raw_Data!G3298="",ROUND(AVERAGEIFS(Raw_Data!$G$2:$G$4001,Raw_Data!$E$2:$E$4001,E3298),1),Raw_Data!G3298)</f>
        <v>647.6</v>
      </c>
      <c r="H3298" s="15">
        <f>Raw_Data!H3298</f>
        <v>27.4</v>
      </c>
      <c r="I3298" s="15">
        <f>Raw_Data!I3298</f>
        <v>66.2</v>
      </c>
      <c r="J3298" s="15">
        <f>Raw_Data!J3298</f>
        <v>6.9</v>
      </c>
      <c r="K3298" s="15">
        <f>Raw_Data!K3298</f>
        <v>6.52</v>
      </c>
      <c r="L3298" s="18">
        <f>IF(Raw_Data!L3298="",ROUND(AVERAGEIFS(Raw_Data!$L$2:$L$4001,Raw_Data!$E$2:$E$4001,E3298),1),Raw_Data!L3298)</f>
        <v>29.1</v>
      </c>
      <c r="M3298" s="15">
        <f>Raw_Data!M3298</f>
        <v>135.30000000000001</v>
      </c>
      <c r="N3298" s="15">
        <f>Raw_Data!N3298</f>
        <v>31</v>
      </c>
      <c r="O3298" s="15">
        <f>Raw_Data!O3298</f>
        <v>110.6</v>
      </c>
      <c r="P3298" s="15" t="str">
        <f>Raw_Data!P3298</f>
        <v>Sprinkler</v>
      </c>
      <c r="Q3298" s="15">
        <f>Raw_Data!Q3298</f>
        <v>126.8</v>
      </c>
      <c r="R3298" s="15">
        <f>Raw_Data!R3298</f>
        <v>5.26</v>
      </c>
      <c r="S3298" s="15">
        <f>Raw_Data!S3298</f>
        <v>0.91</v>
      </c>
      <c r="T3298" s="18">
        <f>IF(Raw_Data!T3298="",ROUND(AVERAGEIFS(Raw_Data!$T$2:$T$4001,Raw_Data!$E$2:$E$4001,E3298,Raw_Data!$D$2:$D$4001,D3298),2),IF(Raw_Data!T3298&gt;INDEX(Cleaning_Reference!$F$6:$F$13,MATCH(D3298,Cleaning_Reference!$A$6:$A$13,0)),INDEX(Cleaning_Reference!$F$6:$F$13,MATCH(D3298,Cleaning_Reference!$A$6:$A$13,0)),Raw_Data!T3298))</f>
        <v>2.73</v>
      </c>
      <c r="U3298" s="15">
        <f>Raw_Data!U3298</f>
        <v>34.89</v>
      </c>
      <c r="V3298" s="15">
        <f>Raw_Data!V3298</f>
        <v>84544</v>
      </c>
      <c r="W3298" s="15">
        <f>Raw_Data!W3298</f>
        <v>868531</v>
      </c>
      <c r="X3298" s="15">
        <f>Raw_Data!X3298</f>
        <v>2949740</v>
      </c>
      <c r="Y3298" s="15">
        <f>Raw_Data!Y3298</f>
        <v>2081209</v>
      </c>
      <c r="Z3298" s="15">
        <f>Raw_Data!Z3298</f>
        <v>7165</v>
      </c>
      <c r="AA3298" s="15">
        <f>Raw_Data!AA3298</f>
        <v>4.87</v>
      </c>
      <c r="AB3298" s="15">
        <f>Raw_Data!AB3298</f>
        <v>36.4</v>
      </c>
      <c r="AC3298" s="19" t="str">
        <f>IF(Raw_Data!G3298="","Yes","No")</f>
        <v>No</v>
      </c>
      <c r="AD3298" s="19" t="str">
        <f>IF(Raw_Data!L3298="","Yes","No")</f>
        <v>No</v>
      </c>
      <c r="AE3298" s="19" t="str">
        <f>IF(Raw_Data!T3298="","Imputed",IF(Raw_Data!T3298&gt;INDEX(Cleaning_Reference!$F$6:$F$13,MATCH(D3298,Cleaning_Reference!$A$6:$A$13,0)),"Capped","Original"))</f>
        <v>Original</v>
      </c>
      <c r="AF3298" s="21">
        <f t="shared" si="51"/>
        <v>34.89</v>
      </c>
    </row>
    <row r="3299" spans="1:32" ht="15" customHeight="1" x14ac:dyDescent="0.3">
      <c r="A3299" s="20" t="str">
        <f>Raw_Data!A3299</f>
        <v>SF13298</v>
      </c>
      <c r="B3299" s="15" t="str">
        <f>Raw_Data!B3299</f>
        <v>Madhya Pradesh</v>
      </c>
      <c r="C3299" s="15" t="str">
        <f>Raw_Data!C3299</f>
        <v>Nashik</v>
      </c>
      <c r="D3299" s="15" t="str">
        <f>Raw_Data!D3299</f>
        <v>Rice</v>
      </c>
      <c r="E3299" s="15" t="str">
        <f>Raw_Data!E3299</f>
        <v>Kharif</v>
      </c>
      <c r="F3299" s="15">
        <f>Raw_Data!F3299</f>
        <v>4.3</v>
      </c>
      <c r="G3299" s="18">
        <f>IF(Raw_Data!G3299="",ROUND(AVERAGEIFS(Raw_Data!$G$2:$G$4001,Raw_Data!$E$2:$E$4001,E3299),1),Raw_Data!G3299)</f>
        <v>954.2</v>
      </c>
      <c r="H3299" s="15">
        <f>Raw_Data!H3299</f>
        <v>26.1</v>
      </c>
      <c r="I3299" s="15">
        <f>Raw_Data!I3299</f>
        <v>86.5</v>
      </c>
      <c r="J3299" s="15">
        <f>Raw_Data!J3299</f>
        <v>5.5</v>
      </c>
      <c r="K3299" s="15">
        <f>Raw_Data!K3299</f>
        <v>6.5</v>
      </c>
      <c r="L3299" s="18">
        <f>IF(Raw_Data!L3299="",ROUND(AVERAGEIFS(Raw_Data!$L$2:$L$4001,Raw_Data!$E$2:$E$4001,E3299),1),Raw_Data!L3299)</f>
        <v>23.6</v>
      </c>
      <c r="M3299" s="15">
        <f>Raw_Data!M3299</f>
        <v>156.19999999999999</v>
      </c>
      <c r="N3299" s="15">
        <f>Raw_Data!N3299</f>
        <v>36.4</v>
      </c>
      <c r="O3299" s="15">
        <f>Raw_Data!O3299</f>
        <v>133.4</v>
      </c>
      <c r="P3299" s="15" t="str">
        <f>Raw_Data!P3299</f>
        <v>Flood</v>
      </c>
      <c r="Q3299" s="15">
        <f>Raw_Data!Q3299</f>
        <v>179.2</v>
      </c>
      <c r="R3299" s="15">
        <f>Raw_Data!R3299</f>
        <v>5.13</v>
      </c>
      <c r="S3299" s="15">
        <f>Raw_Data!S3299</f>
        <v>0.87</v>
      </c>
      <c r="T3299" s="18">
        <f>IF(Raw_Data!T3299="",ROUND(AVERAGEIFS(Raw_Data!$T$2:$T$4001,Raw_Data!$E$2:$E$4001,E3299,Raw_Data!$D$2:$D$4001,D3299),2),IF(Raw_Data!T3299&gt;INDEX(Cleaning_Reference!$F$6:$F$13,MATCH(D3299,Cleaning_Reference!$A$6:$A$13,0)),INDEX(Cleaning_Reference!$F$6:$F$13,MATCH(D3299,Cleaning_Reference!$A$6:$A$13,0)),Raw_Data!T3299))</f>
        <v>3.73</v>
      </c>
      <c r="U3299" s="15">
        <f>Raw_Data!U3299</f>
        <v>16.04</v>
      </c>
      <c r="V3299" s="15">
        <f>Raw_Data!V3299</f>
        <v>23596</v>
      </c>
      <c r="W3299" s="15">
        <f>Raw_Data!W3299</f>
        <v>267266</v>
      </c>
      <c r="X3299" s="15">
        <f>Raw_Data!X3299</f>
        <v>378480</v>
      </c>
      <c r="Y3299" s="15">
        <f>Raw_Data!Y3299</f>
        <v>111214</v>
      </c>
      <c r="Z3299" s="15">
        <f>Raw_Data!Z3299</f>
        <v>8536</v>
      </c>
      <c r="AA3299" s="15">
        <f>Raw_Data!AA3299</f>
        <v>1.879</v>
      </c>
      <c r="AB3299" s="15">
        <f>Raw_Data!AB3299</f>
        <v>53.5</v>
      </c>
      <c r="AC3299" s="19" t="str">
        <f>IF(Raw_Data!G3299="","Yes","No")</f>
        <v>No</v>
      </c>
      <c r="AD3299" s="19" t="str">
        <f>IF(Raw_Data!L3299="","Yes","No")</f>
        <v>No</v>
      </c>
      <c r="AE3299" s="19" t="str">
        <f>IF(Raw_Data!T3299="","Imputed",IF(Raw_Data!T3299&gt;INDEX(Cleaning_Reference!$F$6:$F$13,MATCH(D3299,Cleaning_Reference!$A$6:$A$13,0)),"Capped","Original"))</f>
        <v>Original</v>
      </c>
      <c r="AF3299" s="21">
        <f t="shared" si="51"/>
        <v>16.04</v>
      </c>
    </row>
    <row r="3300" spans="1:32" ht="15" customHeight="1" x14ac:dyDescent="0.3">
      <c r="A3300" s="20" t="str">
        <f>Raw_Data!A3300</f>
        <v>SF13299</v>
      </c>
      <c r="B3300" s="15" t="str">
        <f>Raw_Data!B3300</f>
        <v>Punjab</v>
      </c>
      <c r="C3300" s="15" t="str">
        <f>Raw_Data!C3300</f>
        <v>Nashik</v>
      </c>
      <c r="D3300" s="15" t="str">
        <f>Raw_Data!D3300</f>
        <v>Wheat</v>
      </c>
      <c r="E3300" s="15" t="str">
        <f>Raw_Data!E3300</f>
        <v>Kharif</v>
      </c>
      <c r="F3300" s="15">
        <f>Raw_Data!F3300</f>
        <v>4.79</v>
      </c>
      <c r="G3300" s="18">
        <f>IF(Raw_Data!G3300="",ROUND(AVERAGEIFS(Raw_Data!$G$2:$G$4001,Raw_Data!$E$2:$E$4001,E3300),1),Raw_Data!G3300)</f>
        <v>841.3</v>
      </c>
      <c r="H3300" s="15">
        <f>Raw_Data!H3300</f>
        <v>29.2</v>
      </c>
      <c r="I3300" s="15">
        <f>Raw_Data!I3300</f>
        <v>75.8</v>
      </c>
      <c r="J3300" s="15">
        <f>Raw_Data!J3300</f>
        <v>7.8</v>
      </c>
      <c r="K3300" s="15">
        <f>Raw_Data!K3300</f>
        <v>5.69</v>
      </c>
      <c r="L3300" s="18">
        <f>IF(Raw_Data!L3300="",ROUND(AVERAGEIFS(Raw_Data!$L$2:$L$4001,Raw_Data!$E$2:$E$4001,E3300),1),Raw_Data!L3300)</f>
        <v>26</v>
      </c>
      <c r="M3300" s="15">
        <f>Raw_Data!M3300</f>
        <v>162.5</v>
      </c>
      <c r="N3300" s="15">
        <f>Raw_Data!N3300</f>
        <v>41.4</v>
      </c>
      <c r="O3300" s="15">
        <f>Raw_Data!O3300</f>
        <v>124.8</v>
      </c>
      <c r="P3300" s="15" t="str">
        <f>Raw_Data!P3300</f>
        <v>Flood</v>
      </c>
      <c r="Q3300" s="15">
        <f>Raw_Data!Q3300</f>
        <v>192.5</v>
      </c>
      <c r="R3300" s="15">
        <f>Raw_Data!R3300</f>
        <v>4.1100000000000003</v>
      </c>
      <c r="S3300" s="15">
        <f>Raw_Data!S3300</f>
        <v>0.68</v>
      </c>
      <c r="T3300" s="18">
        <f>IF(Raw_Data!T3300="",ROUND(AVERAGEIFS(Raw_Data!$T$2:$T$4001,Raw_Data!$E$2:$E$4001,E3300,Raw_Data!$D$2:$D$4001,D3300),2),IF(Raw_Data!T3300&gt;INDEX(Cleaning_Reference!$F$6:$F$13,MATCH(D3300,Cleaning_Reference!$A$6:$A$13,0)),INDEX(Cleaning_Reference!$F$6:$F$13,MATCH(D3300,Cleaning_Reference!$A$6:$A$13,0)),Raw_Data!T3300))</f>
        <v>1.0900000000000001</v>
      </c>
      <c r="U3300" s="15">
        <f>Raw_Data!U3300</f>
        <v>5.22</v>
      </c>
      <c r="V3300" s="15">
        <f>Raw_Data!V3300</f>
        <v>24459</v>
      </c>
      <c r="W3300" s="15">
        <f>Raw_Data!W3300</f>
        <v>328863</v>
      </c>
      <c r="X3300" s="15">
        <f>Raw_Data!X3300</f>
        <v>127676</v>
      </c>
      <c r="Y3300" s="15">
        <f>Raw_Data!Y3300</f>
        <v>-201187</v>
      </c>
      <c r="Z3300" s="15">
        <f>Raw_Data!Z3300</f>
        <v>2875</v>
      </c>
      <c r="AA3300" s="15">
        <f>Raw_Data!AA3300</f>
        <v>1.8160000000000001</v>
      </c>
      <c r="AB3300" s="15">
        <f>Raw_Data!AB3300</f>
        <v>58.2</v>
      </c>
      <c r="AC3300" s="19" t="str">
        <f>IF(Raw_Data!G3300="","Yes","No")</f>
        <v>No</v>
      </c>
      <c r="AD3300" s="19" t="str">
        <f>IF(Raw_Data!L3300="","Yes","No")</f>
        <v>No</v>
      </c>
      <c r="AE3300" s="19" t="str">
        <f>IF(Raw_Data!T3300="","Imputed",IF(Raw_Data!T3300&gt;INDEX(Cleaning_Reference!$F$6:$F$13,MATCH(D3300,Cleaning_Reference!$A$6:$A$13,0)),"Capped","Original"))</f>
        <v>Original</v>
      </c>
      <c r="AF3300" s="21">
        <f t="shared" si="51"/>
        <v>5.22</v>
      </c>
    </row>
    <row r="3301" spans="1:32" ht="15" customHeight="1" x14ac:dyDescent="0.3">
      <c r="A3301" s="20" t="str">
        <f>Raw_Data!A3301</f>
        <v>SF13300</v>
      </c>
      <c r="B3301" s="15" t="str">
        <f>Raw_Data!B3301</f>
        <v>Karnataka</v>
      </c>
      <c r="C3301" s="15" t="str">
        <f>Raw_Data!C3301</f>
        <v>Indore</v>
      </c>
      <c r="D3301" s="15" t="str">
        <f>Raw_Data!D3301</f>
        <v>Chilli</v>
      </c>
      <c r="E3301" s="15" t="str">
        <f>Raw_Data!E3301</f>
        <v>Rabi</v>
      </c>
      <c r="F3301" s="15">
        <f>Raw_Data!F3301</f>
        <v>8.9700000000000006</v>
      </c>
      <c r="G3301" s="18">
        <f>IF(Raw_Data!G3301="",ROUND(AVERAGEIFS(Raw_Data!$G$2:$G$4001,Raw_Data!$E$2:$E$4001,E3301),1),Raw_Data!G3301)</f>
        <v>500.7</v>
      </c>
      <c r="H3301" s="15">
        <f>Raw_Data!H3301</f>
        <v>24</v>
      </c>
      <c r="I3301" s="15">
        <f>Raw_Data!I3301</f>
        <v>70.3</v>
      </c>
      <c r="J3301" s="15">
        <f>Raw_Data!J3301</f>
        <v>7.7</v>
      </c>
      <c r="K3301" s="15">
        <f>Raw_Data!K3301</f>
        <v>6.14</v>
      </c>
      <c r="L3301" s="18">
        <f>IF(Raw_Data!L3301="",ROUND(AVERAGEIFS(Raw_Data!$L$2:$L$4001,Raw_Data!$E$2:$E$4001,E3301),1),Raw_Data!L3301)</f>
        <v>21.5</v>
      </c>
      <c r="M3301" s="15">
        <f>Raw_Data!M3301</f>
        <v>118.2</v>
      </c>
      <c r="N3301" s="15">
        <f>Raw_Data!N3301</f>
        <v>94.2</v>
      </c>
      <c r="O3301" s="15">
        <f>Raw_Data!O3301</f>
        <v>141.69999999999999</v>
      </c>
      <c r="P3301" s="15" t="str">
        <f>Raw_Data!P3301</f>
        <v>Drip</v>
      </c>
      <c r="Q3301" s="15">
        <f>Raw_Data!Q3301</f>
        <v>211.5</v>
      </c>
      <c r="R3301" s="15">
        <f>Raw_Data!R3301</f>
        <v>8.0299999999999994</v>
      </c>
      <c r="S3301" s="15">
        <f>Raw_Data!S3301</f>
        <v>0.72</v>
      </c>
      <c r="T3301" s="18">
        <f>IF(Raw_Data!T3301="",ROUND(AVERAGEIFS(Raw_Data!$T$2:$T$4001,Raw_Data!$E$2:$E$4001,E3301,Raw_Data!$D$2:$D$4001,D3301),2),IF(Raw_Data!T3301&gt;INDEX(Cleaning_Reference!$F$6:$F$13,MATCH(D3301,Cleaning_Reference!$A$6:$A$13,0)),INDEX(Cleaning_Reference!$F$6:$F$13,MATCH(D3301,Cleaning_Reference!$A$6:$A$13,0)),Raw_Data!T3301))</f>
        <v>2.0699999999999998</v>
      </c>
      <c r="U3301" s="15">
        <f>Raw_Data!U3301</f>
        <v>18.57</v>
      </c>
      <c r="V3301" s="15">
        <f>Raw_Data!V3301</f>
        <v>125699</v>
      </c>
      <c r="W3301" s="15">
        <f>Raw_Data!W3301</f>
        <v>617179</v>
      </c>
      <c r="X3301" s="15">
        <f>Raw_Data!X3301</f>
        <v>2334230</v>
      </c>
      <c r="Y3301" s="15">
        <f>Raw_Data!Y3301</f>
        <v>1717051</v>
      </c>
      <c r="Z3301" s="15">
        <f>Raw_Data!Z3301</f>
        <v>4558</v>
      </c>
      <c r="AA3301" s="15">
        <f>Raw_Data!AA3301</f>
        <v>4.0739999999999998</v>
      </c>
      <c r="AB3301" s="15">
        <f>Raw_Data!AB3301</f>
        <v>32</v>
      </c>
      <c r="AC3301" s="19" t="str">
        <f>IF(Raw_Data!G3301="","Yes","No")</f>
        <v>No</v>
      </c>
      <c r="AD3301" s="19" t="str">
        <f>IF(Raw_Data!L3301="","Yes","No")</f>
        <v>No</v>
      </c>
      <c r="AE3301" s="19" t="str">
        <f>IF(Raw_Data!T3301="","Imputed",IF(Raw_Data!T3301&gt;INDEX(Cleaning_Reference!$F$6:$F$13,MATCH(D3301,Cleaning_Reference!$A$6:$A$13,0)),"Capped","Original"))</f>
        <v>Original</v>
      </c>
      <c r="AF3301" s="21">
        <f t="shared" si="51"/>
        <v>18.57</v>
      </c>
    </row>
    <row r="3302" spans="1:32" ht="15" customHeight="1" x14ac:dyDescent="0.3">
      <c r="A3302" s="20" t="str">
        <f>Raw_Data!A3302</f>
        <v>SF13301</v>
      </c>
      <c r="B3302" s="15" t="str">
        <f>Raw_Data!B3302</f>
        <v>Telangana</v>
      </c>
      <c r="C3302" s="15" t="str">
        <f>Raw_Data!C3302</f>
        <v>Nalgonda</v>
      </c>
      <c r="D3302" s="15" t="str">
        <f>Raw_Data!D3302</f>
        <v>Wheat</v>
      </c>
      <c r="E3302" s="15" t="str">
        <f>Raw_Data!E3302</f>
        <v>Kharif</v>
      </c>
      <c r="F3302" s="15">
        <f>Raw_Data!F3302</f>
        <v>11.66</v>
      </c>
      <c r="G3302" s="18">
        <f>IF(Raw_Data!G3302="",ROUND(AVERAGEIFS(Raw_Data!$G$2:$G$4001,Raw_Data!$E$2:$E$4001,E3302),1),Raw_Data!G3302)</f>
        <v>867.9</v>
      </c>
      <c r="H3302" s="15">
        <f>Raw_Data!H3302</f>
        <v>29.8</v>
      </c>
      <c r="I3302" s="15">
        <f>Raw_Data!I3302</f>
        <v>84.9</v>
      </c>
      <c r="J3302" s="15">
        <f>Raw_Data!J3302</f>
        <v>7.3</v>
      </c>
      <c r="K3302" s="15">
        <f>Raw_Data!K3302</f>
        <v>6.75</v>
      </c>
      <c r="L3302" s="18">
        <f>IF(Raw_Data!L3302="",ROUND(AVERAGEIFS(Raw_Data!$L$2:$L$4001,Raw_Data!$E$2:$E$4001,E3302),1),Raw_Data!L3302)</f>
        <v>36.4</v>
      </c>
      <c r="M3302" s="15">
        <f>Raw_Data!M3302</f>
        <v>131.19999999999999</v>
      </c>
      <c r="N3302" s="15">
        <f>Raw_Data!N3302</f>
        <v>80.400000000000006</v>
      </c>
      <c r="O3302" s="15">
        <f>Raw_Data!O3302</f>
        <v>128.69999999999999</v>
      </c>
      <c r="P3302" s="15" t="str">
        <f>Raw_Data!P3302</f>
        <v>Sprinkler</v>
      </c>
      <c r="Q3302" s="15">
        <f>Raw_Data!Q3302</f>
        <v>229.4</v>
      </c>
      <c r="R3302" s="15">
        <f>Raw_Data!R3302</f>
        <v>8.0299999999999994</v>
      </c>
      <c r="S3302" s="15">
        <f>Raw_Data!S3302</f>
        <v>0.95</v>
      </c>
      <c r="T3302" s="18">
        <f>IF(Raw_Data!T3302="",ROUND(AVERAGEIFS(Raw_Data!$T$2:$T$4001,Raw_Data!$E$2:$E$4001,E3302,Raw_Data!$D$2:$D$4001,D3302),2),IF(Raw_Data!T3302&gt;INDEX(Cleaning_Reference!$F$6:$F$13,MATCH(D3302,Cleaning_Reference!$A$6:$A$13,0)),INDEX(Cleaning_Reference!$F$6:$F$13,MATCH(D3302,Cleaning_Reference!$A$6:$A$13,0)),Raw_Data!T3302))</f>
        <v>4</v>
      </c>
      <c r="U3302" s="15">
        <f>Raw_Data!U3302</f>
        <v>46.64</v>
      </c>
      <c r="V3302" s="15">
        <f>Raw_Data!V3302</f>
        <v>20234</v>
      </c>
      <c r="W3302" s="15">
        <f>Raw_Data!W3302</f>
        <v>871570</v>
      </c>
      <c r="X3302" s="15">
        <f>Raw_Data!X3302</f>
        <v>943714</v>
      </c>
      <c r="Y3302" s="15">
        <f>Raw_Data!Y3302</f>
        <v>72144</v>
      </c>
      <c r="Z3302" s="15">
        <f>Raw_Data!Z3302</f>
        <v>6509</v>
      </c>
      <c r="AA3302" s="15">
        <f>Raw_Data!AA3302</f>
        <v>7.165</v>
      </c>
      <c r="AB3302" s="15">
        <f>Raw_Data!AB3302</f>
        <v>48.8</v>
      </c>
      <c r="AC3302" s="19" t="str">
        <f>IF(Raw_Data!G3302="","Yes","No")</f>
        <v>No</v>
      </c>
      <c r="AD3302" s="19" t="str">
        <f>IF(Raw_Data!L3302="","Yes","No")</f>
        <v>No</v>
      </c>
      <c r="AE3302" s="19" t="str">
        <f>IF(Raw_Data!T3302="","Imputed",IF(Raw_Data!T3302&gt;INDEX(Cleaning_Reference!$F$6:$F$13,MATCH(D3302,Cleaning_Reference!$A$6:$A$13,0)),"Capped","Original"))</f>
        <v>Original</v>
      </c>
      <c r="AF3302" s="21">
        <f t="shared" si="51"/>
        <v>46.64</v>
      </c>
    </row>
    <row r="3303" spans="1:32" ht="15" customHeight="1" x14ac:dyDescent="0.3">
      <c r="A3303" s="20" t="str">
        <f>Raw_Data!A3303</f>
        <v>SF13302</v>
      </c>
      <c r="B3303" s="15" t="str">
        <f>Raw_Data!B3303</f>
        <v>Tamil Nadu</v>
      </c>
      <c r="C3303" s="15" t="str">
        <f>Raw_Data!C3303</f>
        <v>Ludhiana</v>
      </c>
      <c r="D3303" s="15" t="str">
        <f>Raw_Data!D3303</f>
        <v>Cotton</v>
      </c>
      <c r="E3303" s="15" t="str">
        <f>Raw_Data!E3303</f>
        <v>Rabi</v>
      </c>
      <c r="F3303" s="15">
        <f>Raw_Data!F3303</f>
        <v>5.89</v>
      </c>
      <c r="G3303" s="18">
        <f>IF(Raw_Data!G3303="",ROUND(AVERAGEIFS(Raw_Data!$G$2:$G$4001,Raw_Data!$E$2:$E$4001,E3303),1),Raw_Data!G3303)</f>
        <v>297.7</v>
      </c>
      <c r="H3303" s="15">
        <f>Raw_Data!H3303</f>
        <v>27.8</v>
      </c>
      <c r="I3303" s="15">
        <f>Raw_Data!I3303</f>
        <v>63.2</v>
      </c>
      <c r="J3303" s="15">
        <f>Raw_Data!J3303</f>
        <v>7.9</v>
      </c>
      <c r="K3303" s="15">
        <f>Raw_Data!K3303</f>
        <v>7.24</v>
      </c>
      <c r="L3303" s="18">
        <f>IF(Raw_Data!L3303="",ROUND(AVERAGEIFS(Raw_Data!$L$2:$L$4001,Raw_Data!$E$2:$E$4001,E3303),1),Raw_Data!L3303)</f>
        <v>21.3</v>
      </c>
      <c r="M3303" s="15">
        <f>Raw_Data!M3303</f>
        <v>163.69999999999999</v>
      </c>
      <c r="N3303" s="15">
        <f>Raw_Data!N3303</f>
        <v>43.6</v>
      </c>
      <c r="O3303" s="15">
        <f>Raw_Data!O3303</f>
        <v>143.19999999999999</v>
      </c>
      <c r="P3303" s="15" t="str">
        <f>Raw_Data!P3303</f>
        <v>Rainfed</v>
      </c>
      <c r="Q3303" s="15">
        <f>Raw_Data!Q3303</f>
        <v>265</v>
      </c>
      <c r="R3303" s="15">
        <f>Raw_Data!R3303</f>
        <v>5.82</v>
      </c>
      <c r="S3303" s="15">
        <f>Raw_Data!S3303</f>
        <v>0.71</v>
      </c>
      <c r="T3303" s="18">
        <f>IF(Raw_Data!T3303="",ROUND(AVERAGEIFS(Raw_Data!$T$2:$T$4001,Raw_Data!$E$2:$E$4001,E3303,Raw_Data!$D$2:$D$4001,D3303),2),IF(Raw_Data!T3303&gt;INDEX(Cleaning_Reference!$F$6:$F$13,MATCH(D3303,Cleaning_Reference!$A$6:$A$13,0)),INDEX(Cleaning_Reference!$F$6:$F$13,MATCH(D3303,Cleaning_Reference!$A$6:$A$13,0)),Raw_Data!T3303))</f>
        <v>1.04</v>
      </c>
      <c r="U3303" s="15">
        <f>Raw_Data!U3303</f>
        <v>6.13</v>
      </c>
      <c r="V3303" s="15">
        <f>Raw_Data!V3303</f>
        <v>58859</v>
      </c>
      <c r="W3303" s="15">
        <f>Raw_Data!W3303</f>
        <v>423672</v>
      </c>
      <c r="X3303" s="15">
        <f>Raw_Data!X3303</f>
        <v>360806</v>
      </c>
      <c r="Y3303" s="15">
        <f>Raw_Data!Y3303</f>
        <v>-62866</v>
      </c>
      <c r="Z3303" s="15">
        <f>Raw_Data!Z3303</f>
        <v>2345</v>
      </c>
      <c r="AA3303" s="15">
        <f>Raw_Data!AA3303</f>
        <v>2.6139999999999999</v>
      </c>
      <c r="AB3303" s="15">
        <f>Raw_Data!AB3303</f>
        <v>39.799999999999997</v>
      </c>
      <c r="AC3303" s="19" t="str">
        <f>IF(Raw_Data!G3303="","Yes","No")</f>
        <v>No</v>
      </c>
      <c r="AD3303" s="19" t="str">
        <f>IF(Raw_Data!L3303="","Yes","No")</f>
        <v>No</v>
      </c>
      <c r="AE3303" s="19" t="str">
        <f>IF(Raw_Data!T3303="","Imputed",IF(Raw_Data!T3303&gt;INDEX(Cleaning_Reference!$F$6:$F$13,MATCH(D3303,Cleaning_Reference!$A$6:$A$13,0)),"Capped","Original"))</f>
        <v>Original</v>
      </c>
      <c r="AF3303" s="21">
        <f t="shared" si="51"/>
        <v>6.13</v>
      </c>
    </row>
    <row r="3304" spans="1:32" ht="15" customHeight="1" x14ac:dyDescent="0.3">
      <c r="A3304" s="20" t="str">
        <f>Raw_Data!A3304</f>
        <v>SF13303</v>
      </c>
      <c r="B3304" s="15" t="str">
        <f>Raw_Data!B3304</f>
        <v>Tamil Nadu</v>
      </c>
      <c r="C3304" s="15" t="str">
        <f>Raw_Data!C3304</f>
        <v>Erode</v>
      </c>
      <c r="D3304" s="15" t="str">
        <f>Raw_Data!D3304</f>
        <v>Chilli</v>
      </c>
      <c r="E3304" s="15" t="str">
        <f>Raw_Data!E3304</f>
        <v>Rabi</v>
      </c>
      <c r="F3304" s="15">
        <f>Raw_Data!F3304</f>
        <v>5.69</v>
      </c>
      <c r="G3304" s="18">
        <f>IF(Raw_Data!G3304="",ROUND(AVERAGEIFS(Raw_Data!$G$2:$G$4001,Raw_Data!$E$2:$E$4001,E3304),1),Raw_Data!G3304)</f>
        <v>94.7</v>
      </c>
      <c r="H3304" s="15">
        <f>Raw_Data!H3304</f>
        <v>24.2</v>
      </c>
      <c r="I3304" s="15">
        <f>Raw_Data!I3304</f>
        <v>65.2</v>
      </c>
      <c r="J3304" s="15">
        <f>Raw_Data!J3304</f>
        <v>8.3000000000000007</v>
      </c>
      <c r="K3304" s="15">
        <f>Raw_Data!K3304</f>
        <v>6.23</v>
      </c>
      <c r="L3304" s="18">
        <f>IF(Raw_Data!L3304="",ROUND(AVERAGEIFS(Raw_Data!$L$2:$L$4001,Raw_Data!$E$2:$E$4001,E3304),1),Raw_Data!L3304)</f>
        <v>23.2</v>
      </c>
      <c r="M3304" s="15">
        <f>Raw_Data!M3304</f>
        <v>138</v>
      </c>
      <c r="N3304" s="15">
        <f>Raw_Data!N3304</f>
        <v>56.6</v>
      </c>
      <c r="O3304" s="15">
        <f>Raw_Data!O3304</f>
        <v>90.5</v>
      </c>
      <c r="P3304" s="15" t="str">
        <f>Raw_Data!P3304</f>
        <v>Flood</v>
      </c>
      <c r="Q3304" s="15">
        <f>Raw_Data!Q3304</f>
        <v>131</v>
      </c>
      <c r="R3304" s="15">
        <f>Raw_Data!R3304</f>
        <v>6.04</v>
      </c>
      <c r="S3304" s="15">
        <f>Raw_Data!S3304</f>
        <v>0.8</v>
      </c>
      <c r="T3304" s="18">
        <f>IF(Raw_Data!T3304="",ROUND(AVERAGEIFS(Raw_Data!$T$2:$T$4001,Raw_Data!$E$2:$E$4001,E3304,Raw_Data!$D$2:$D$4001,D3304),2),IF(Raw_Data!T3304&gt;INDEX(Cleaning_Reference!$F$6:$F$13,MATCH(D3304,Cleaning_Reference!$A$6:$A$13,0)),INDEX(Cleaning_Reference!$F$6:$F$13,MATCH(D3304,Cleaning_Reference!$A$6:$A$13,0)),Raw_Data!T3304))</f>
        <v>1.48</v>
      </c>
      <c r="U3304" s="15">
        <f>Raw_Data!U3304</f>
        <v>8.42</v>
      </c>
      <c r="V3304" s="15">
        <f>Raw_Data!V3304</f>
        <v>99819</v>
      </c>
      <c r="W3304" s="15">
        <f>Raw_Data!W3304</f>
        <v>409798</v>
      </c>
      <c r="X3304" s="15">
        <f>Raw_Data!X3304</f>
        <v>840476</v>
      </c>
      <c r="Y3304" s="15">
        <f>Raw_Data!Y3304</f>
        <v>430678</v>
      </c>
      <c r="Z3304" s="15">
        <f>Raw_Data!Z3304</f>
        <v>4479</v>
      </c>
      <c r="AA3304" s="15">
        <f>Raw_Data!AA3304</f>
        <v>1.88</v>
      </c>
      <c r="AB3304" s="15">
        <f>Raw_Data!AB3304</f>
        <v>37.1</v>
      </c>
      <c r="AC3304" s="19" t="str">
        <f>IF(Raw_Data!G3304="","Yes","No")</f>
        <v>No</v>
      </c>
      <c r="AD3304" s="19" t="str">
        <f>IF(Raw_Data!L3304="","Yes","No")</f>
        <v>No</v>
      </c>
      <c r="AE3304" s="19" t="str">
        <f>IF(Raw_Data!T3304="","Imputed",IF(Raw_Data!T3304&gt;INDEX(Cleaning_Reference!$F$6:$F$13,MATCH(D3304,Cleaning_Reference!$A$6:$A$13,0)),"Capped","Original"))</f>
        <v>Original</v>
      </c>
      <c r="AF3304" s="21">
        <f t="shared" si="51"/>
        <v>8.42</v>
      </c>
    </row>
    <row r="3305" spans="1:32" ht="15" customHeight="1" x14ac:dyDescent="0.3">
      <c r="A3305" s="20" t="str">
        <f>Raw_Data!A3305</f>
        <v>SF13304</v>
      </c>
      <c r="B3305" s="15" t="str">
        <f>Raw_Data!B3305</f>
        <v>Andhra Pradesh</v>
      </c>
      <c r="C3305" s="15" t="str">
        <f>Raw_Data!C3305</f>
        <v>Rajkot</v>
      </c>
      <c r="D3305" s="15" t="str">
        <f>Raw_Data!D3305</f>
        <v>Chilli</v>
      </c>
      <c r="E3305" s="15" t="str">
        <f>Raw_Data!E3305</f>
        <v>Rabi</v>
      </c>
      <c r="F3305" s="15">
        <f>Raw_Data!F3305</f>
        <v>3.25</v>
      </c>
      <c r="G3305" s="18">
        <f>IF(Raw_Data!G3305="",ROUND(AVERAGEIFS(Raw_Data!$G$2:$G$4001,Raw_Data!$E$2:$E$4001,E3305),1),Raw_Data!G3305)</f>
        <v>351.5</v>
      </c>
      <c r="H3305" s="15">
        <f>Raw_Data!H3305</f>
        <v>20.6</v>
      </c>
      <c r="I3305" s="15">
        <f>Raw_Data!I3305</f>
        <v>50.1</v>
      </c>
      <c r="J3305" s="15">
        <f>Raw_Data!J3305</f>
        <v>5.9</v>
      </c>
      <c r="K3305" s="15">
        <f>Raw_Data!K3305</f>
        <v>6.54</v>
      </c>
      <c r="L3305" s="18">
        <f>IF(Raw_Data!L3305="",ROUND(AVERAGEIFS(Raw_Data!$L$2:$L$4001,Raw_Data!$E$2:$E$4001,E3305),1),Raw_Data!L3305)</f>
        <v>25.7</v>
      </c>
      <c r="M3305" s="15">
        <f>Raw_Data!M3305</f>
        <v>125.9</v>
      </c>
      <c r="N3305" s="15">
        <f>Raw_Data!N3305</f>
        <v>70.7</v>
      </c>
      <c r="O3305" s="15">
        <f>Raw_Data!O3305</f>
        <v>118.1</v>
      </c>
      <c r="P3305" s="15" t="str">
        <f>Raw_Data!P3305</f>
        <v>Flood</v>
      </c>
      <c r="Q3305" s="15">
        <f>Raw_Data!Q3305</f>
        <v>168.6</v>
      </c>
      <c r="R3305" s="15">
        <f>Raw_Data!R3305</f>
        <v>3.08</v>
      </c>
      <c r="S3305" s="15">
        <f>Raw_Data!S3305</f>
        <v>0.67</v>
      </c>
      <c r="T3305" s="18">
        <f>IF(Raw_Data!T3305="",ROUND(AVERAGEIFS(Raw_Data!$T$2:$T$4001,Raw_Data!$E$2:$E$4001,E3305,Raw_Data!$D$2:$D$4001,D3305),2),IF(Raw_Data!T3305&gt;INDEX(Cleaning_Reference!$F$6:$F$13,MATCH(D3305,Cleaning_Reference!$A$6:$A$13,0)),INDEX(Cleaning_Reference!$F$6:$F$13,MATCH(D3305,Cleaning_Reference!$A$6:$A$13,0)),Raw_Data!T3305))</f>
        <v>1.96</v>
      </c>
      <c r="U3305" s="15">
        <f>Raw_Data!U3305</f>
        <v>6.37</v>
      </c>
      <c r="V3305" s="15">
        <f>Raw_Data!V3305</f>
        <v>102483</v>
      </c>
      <c r="W3305" s="15">
        <f>Raw_Data!W3305</f>
        <v>237056</v>
      </c>
      <c r="X3305" s="15">
        <f>Raw_Data!X3305</f>
        <v>652817</v>
      </c>
      <c r="Y3305" s="15">
        <f>Raw_Data!Y3305</f>
        <v>415761</v>
      </c>
      <c r="Z3305" s="15">
        <f>Raw_Data!Z3305</f>
        <v>2232</v>
      </c>
      <c r="AA3305" s="15">
        <f>Raw_Data!AA3305</f>
        <v>2.8540000000000001</v>
      </c>
      <c r="AB3305" s="15">
        <f>Raw_Data!AB3305</f>
        <v>48.7</v>
      </c>
      <c r="AC3305" s="19" t="str">
        <f>IF(Raw_Data!G3305="","Yes","No")</f>
        <v>No</v>
      </c>
      <c r="AD3305" s="19" t="str">
        <f>IF(Raw_Data!L3305="","Yes","No")</f>
        <v>No</v>
      </c>
      <c r="AE3305" s="19" t="str">
        <f>IF(Raw_Data!T3305="","Imputed",IF(Raw_Data!T3305&gt;INDEX(Cleaning_Reference!$F$6:$F$13,MATCH(D3305,Cleaning_Reference!$A$6:$A$13,0)),"Capped","Original"))</f>
        <v>Original</v>
      </c>
      <c r="AF3305" s="21">
        <f t="shared" si="51"/>
        <v>6.37</v>
      </c>
    </row>
    <row r="3306" spans="1:32" ht="15" customHeight="1" x14ac:dyDescent="0.3">
      <c r="A3306" s="20" t="str">
        <f>Raw_Data!A3306</f>
        <v>SF13305</v>
      </c>
      <c r="B3306" s="15" t="str">
        <f>Raw_Data!B3306</f>
        <v>Punjab</v>
      </c>
      <c r="C3306" s="15" t="str">
        <f>Raw_Data!C3306</f>
        <v>Erode</v>
      </c>
      <c r="D3306" s="15" t="str">
        <f>Raw_Data!D3306</f>
        <v>Rice</v>
      </c>
      <c r="E3306" s="15" t="str">
        <f>Raw_Data!E3306</f>
        <v>Kharif</v>
      </c>
      <c r="F3306" s="15">
        <f>Raw_Data!F3306</f>
        <v>10.83</v>
      </c>
      <c r="G3306" s="18">
        <f>IF(Raw_Data!G3306="",ROUND(AVERAGEIFS(Raw_Data!$G$2:$G$4001,Raw_Data!$E$2:$E$4001,E3306),1),Raw_Data!G3306)</f>
        <v>714.5</v>
      </c>
      <c r="H3306" s="15">
        <f>Raw_Data!H3306</f>
        <v>27.4</v>
      </c>
      <c r="I3306" s="15">
        <f>Raw_Data!I3306</f>
        <v>92.9</v>
      </c>
      <c r="J3306" s="15">
        <f>Raw_Data!J3306</f>
        <v>6.5</v>
      </c>
      <c r="K3306" s="15">
        <f>Raw_Data!K3306</f>
        <v>7.36</v>
      </c>
      <c r="L3306" s="18">
        <f>IF(Raw_Data!L3306="",ROUND(AVERAGEIFS(Raw_Data!$L$2:$L$4001,Raw_Data!$E$2:$E$4001,E3306),1),Raw_Data!L3306)</f>
        <v>40</v>
      </c>
      <c r="M3306" s="15">
        <f>Raw_Data!M3306</f>
        <v>150.19999999999999</v>
      </c>
      <c r="N3306" s="15">
        <f>Raw_Data!N3306</f>
        <v>79.5</v>
      </c>
      <c r="O3306" s="15">
        <f>Raw_Data!O3306</f>
        <v>106.2</v>
      </c>
      <c r="P3306" s="15" t="str">
        <f>Raw_Data!P3306</f>
        <v>Sprinkler</v>
      </c>
      <c r="Q3306" s="15">
        <f>Raw_Data!Q3306</f>
        <v>144.19999999999999</v>
      </c>
      <c r="R3306" s="15">
        <f>Raw_Data!R3306</f>
        <v>4.72</v>
      </c>
      <c r="S3306" s="15">
        <f>Raw_Data!S3306</f>
        <v>0.86</v>
      </c>
      <c r="T3306" s="18">
        <f>IF(Raw_Data!T3306="",ROUND(AVERAGEIFS(Raw_Data!$T$2:$T$4001,Raw_Data!$E$2:$E$4001,E3306,Raw_Data!$D$2:$D$4001,D3306),2),IF(Raw_Data!T3306&gt;INDEX(Cleaning_Reference!$F$6:$F$13,MATCH(D3306,Cleaning_Reference!$A$6:$A$13,0)),INDEX(Cleaning_Reference!$F$6:$F$13,MATCH(D3306,Cleaning_Reference!$A$6:$A$13,0)),Raw_Data!T3306))</f>
        <v>2.78</v>
      </c>
      <c r="U3306" s="15">
        <f>Raw_Data!U3306</f>
        <v>30.11</v>
      </c>
      <c r="V3306" s="15">
        <f>Raw_Data!V3306</f>
        <v>19038</v>
      </c>
      <c r="W3306" s="15">
        <f>Raw_Data!W3306</f>
        <v>731670</v>
      </c>
      <c r="X3306" s="15">
        <f>Raw_Data!X3306</f>
        <v>573234</v>
      </c>
      <c r="Y3306" s="15">
        <f>Raw_Data!Y3306</f>
        <v>-158436</v>
      </c>
      <c r="Z3306" s="15">
        <f>Raw_Data!Z3306</f>
        <v>16298</v>
      </c>
      <c r="AA3306" s="15">
        <f>Raw_Data!AA3306</f>
        <v>1.847</v>
      </c>
      <c r="AB3306" s="15">
        <f>Raw_Data!AB3306</f>
        <v>49.3</v>
      </c>
      <c r="AC3306" s="19" t="str">
        <f>IF(Raw_Data!G3306="","Yes","No")</f>
        <v>No</v>
      </c>
      <c r="AD3306" s="19" t="str">
        <f>IF(Raw_Data!L3306="","Yes","No")</f>
        <v>No</v>
      </c>
      <c r="AE3306" s="19" t="str">
        <f>IF(Raw_Data!T3306="","Imputed",IF(Raw_Data!T3306&gt;INDEX(Cleaning_Reference!$F$6:$F$13,MATCH(D3306,Cleaning_Reference!$A$6:$A$13,0)),"Capped","Original"))</f>
        <v>Original</v>
      </c>
      <c r="AF3306" s="21">
        <f t="shared" si="51"/>
        <v>30.11</v>
      </c>
    </row>
    <row r="3307" spans="1:32" ht="15" customHeight="1" x14ac:dyDescent="0.3">
      <c r="A3307" s="20" t="str">
        <f>Raw_Data!A3307</f>
        <v>SF13306</v>
      </c>
      <c r="B3307" s="15" t="str">
        <f>Raw_Data!B3307</f>
        <v>Karnataka</v>
      </c>
      <c r="C3307" s="15" t="str">
        <f>Raw_Data!C3307</f>
        <v>Guntur</v>
      </c>
      <c r="D3307" s="15" t="str">
        <f>Raw_Data!D3307</f>
        <v>Pulses</v>
      </c>
      <c r="E3307" s="15" t="str">
        <f>Raw_Data!E3307</f>
        <v>Kharif</v>
      </c>
      <c r="F3307" s="15">
        <f>Raw_Data!F3307</f>
        <v>5.03</v>
      </c>
      <c r="G3307" s="18">
        <f>IF(Raw_Data!G3307="",ROUND(AVERAGEIFS(Raw_Data!$G$2:$G$4001,Raw_Data!$E$2:$E$4001,E3307),1),Raw_Data!G3307)</f>
        <v>1314.5</v>
      </c>
      <c r="H3307" s="15">
        <f>Raw_Data!H3307</f>
        <v>30.6</v>
      </c>
      <c r="I3307" s="15">
        <f>Raw_Data!I3307</f>
        <v>72</v>
      </c>
      <c r="J3307" s="15">
        <f>Raw_Data!J3307</f>
        <v>9.4</v>
      </c>
      <c r="K3307" s="15">
        <f>Raw_Data!K3307</f>
        <v>6.87</v>
      </c>
      <c r="L3307" s="18">
        <f>IF(Raw_Data!L3307="",ROUND(AVERAGEIFS(Raw_Data!$L$2:$L$4001,Raw_Data!$E$2:$E$4001,E3307),1),Raw_Data!L3307)</f>
        <v>27.8</v>
      </c>
      <c r="M3307" s="15">
        <f>Raw_Data!M3307</f>
        <v>134</v>
      </c>
      <c r="N3307" s="15">
        <f>Raw_Data!N3307</f>
        <v>51.4</v>
      </c>
      <c r="O3307" s="15">
        <f>Raw_Data!O3307</f>
        <v>128.6</v>
      </c>
      <c r="P3307" s="15" t="str">
        <f>Raw_Data!P3307</f>
        <v>Sprinkler</v>
      </c>
      <c r="Q3307" s="15">
        <f>Raw_Data!Q3307</f>
        <v>238.2</v>
      </c>
      <c r="R3307" s="15">
        <f>Raw_Data!R3307</f>
        <v>3.12</v>
      </c>
      <c r="S3307" s="15">
        <f>Raw_Data!S3307</f>
        <v>0.95</v>
      </c>
      <c r="T3307" s="18">
        <f>IF(Raw_Data!T3307="",ROUND(AVERAGEIFS(Raw_Data!$T$2:$T$4001,Raw_Data!$E$2:$E$4001,E3307,Raw_Data!$D$2:$D$4001,D3307),2),IF(Raw_Data!T3307&gt;INDEX(Cleaning_Reference!$F$6:$F$13,MATCH(D3307,Cleaning_Reference!$A$6:$A$13,0)),INDEX(Cleaning_Reference!$F$6:$F$13,MATCH(D3307,Cleaning_Reference!$A$6:$A$13,0)),Raw_Data!T3307))</f>
        <v>1.0900000000000001</v>
      </c>
      <c r="U3307" s="15">
        <f>Raw_Data!U3307</f>
        <v>5.48</v>
      </c>
      <c r="V3307" s="15">
        <f>Raw_Data!V3307</f>
        <v>73580</v>
      </c>
      <c r="W3307" s="15">
        <f>Raw_Data!W3307</f>
        <v>325508</v>
      </c>
      <c r="X3307" s="15">
        <f>Raw_Data!X3307</f>
        <v>403218</v>
      </c>
      <c r="Y3307" s="15">
        <f>Raw_Data!Y3307</f>
        <v>77710</v>
      </c>
      <c r="Z3307" s="15">
        <f>Raw_Data!Z3307</f>
        <v>2107</v>
      </c>
      <c r="AA3307" s="15">
        <f>Raw_Data!AA3307</f>
        <v>2.601</v>
      </c>
      <c r="AB3307" s="15">
        <f>Raw_Data!AB3307</f>
        <v>69.7</v>
      </c>
      <c r="AC3307" s="19" t="str">
        <f>IF(Raw_Data!G3307="","Yes","No")</f>
        <v>No</v>
      </c>
      <c r="AD3307" s="19" t="str">
        <f>IF(Raw_Data!L3307="","Yes","No")</f>
        <v>No</v>
      </c>
      <c r="AE3307" s="19" t="str">
        <f>IF(Raw_Data!T3307="","Imputed",IF(Raw_Data!T3307&gt;INDEX(Cleaning_Reference!$F$6:$F$13,MATCH(D3307,Cleaning_Reference!$A$6:$A$13,0)),"Capped","Original"))</f>
        <v>Original</v>
      </c>
      <c r="AF3307" s="21">
        <f t="shared" si="51"/>
        <v>5.48</v>
      </c>
    </row>
    <row r="3308" spans="1:32" ht="15" customHeight="1" x14ac:dyDescent="0.3">
      <c r="A3308" s="20" t="str">
        <f>Raw_Data!A3308</f>
        <v>SF13307</v>
      </c>
      <c r="B3308" s="15" t="str">
        <f>Raw_Data!B3308</f>
        <v>Telangana</v>
      </c>
      <c r="C3308" s="15" t="str">
        <f>Raw_Data!C3308</f>
        <v>Krishna</v>
      </c>
      <c r="D3308" s="15" t="str">
        <f>Raw_Data!D3308</f>
        <v>Cotton</v>
      </c>
      <c r="E3308" s="15" t="str">
        <f>Raw_Data!E3308</f>
        <v>Rabi</v>
      </c>
      <c r="F3308" s="15">
        <f>Raw_Data!F3308</f>
        <v>0.7</v>
      </c>
      <c r="G3308" s="18">
        <f>IF(Raw_Data!G3308="",ROUND(AVERAGEIFS(Raw_Data!$G$2:$G$4001,Raw_Data!$E$2:$E$4001,E3308),1),Raw_Data!G3308)</f>
        <v>731.7</v>
      </c>
      <c r="H3308" s="15">
        <f>Raw_Data!H3308</f>
        <v>22.3</v>
      </c>
      <c r="I3308" s="15">
        <f>Raw_Data!I3308</f>
        <v>69.7</v>
      </c>
      <c r="J3308" s="15">
        <f>Raw_Data!J3308</f>
        <v>7.1</v>
      </c>
      <c r="K3308" s="15">
        <f>Raw_Data!K3308</f>
        <v>6.8</v>
      </c>
      <c r="L3308" s="18">
        <f>IF(Raw_Data!L3308="",ROUND(AVERAGEIFS(Raw_Data!$L$2:$L$4001,Raw_Data!$E$2:$E$4001,E3308),1),Raw_Data!L3308)</f>
        <v>19.7</v>
      </c>
      <c r="M3308" s="15">
        <f>Raw_Data!M3308</f>
        <v>141</v>
      </c>
      <c r="N3308" s="15">
        <f>Raw_Data!N3308</f>
        <v>83.9</v>
      </c>
      <c r="O3308" s="15">
        <f>Raw_Data!O3308</f>
        <v>84.6</v>
      </c>
      <c r="P3308" s="15" t="str">
        <f>Raw_Data!P3308</f>
        <v>Sprinkler</v>
      </c>
      <c r="Q3308" s="15">
        <f>Raw_Data!Q3308</f>
        <v>152.69999999999999</v>
      </c>
      <c r="R3308" s="15">
        <f>Raw_Data!R3308</f>
        <v>4.7</v>
      </c>
      <c r="S3308" s="15">
        <f>Raw_Data!S3308</f>
        <v>0.95</v>
      </c>
      <c r="T3308" s="18">
        <f>IF(Raw_Data!T3308="",ROUND(AVERAGEIFS(Raw_Data!$T$2:$T$4001,Raw_Data!$E$2:$E$4001,E3308,Raw_Data!$D$2:$D$4001,D3308),2),IF(Raw_Data!T3308&gt;INDEX(Cleaning_Reference!$F$6:$F$13,MATCH(D3308,Cleaning_Reference!$A$6:$A$13,0)),INDEX(Cleaning_Reference!$F$6:$F$13,MATCH(D3308,Cleaning_Reference!$A$6:$A$13,0)),Raw_Data!T3308))</f>
        <v>1.81</v>
      </c>
      <c r="U3308" s="15">
        <f>Raw_Data!U3308</f>
        <v>1.27</v>
      </c>
      <c r="V3308" s="15">
        <f>Raw_Data!V3308</f>
        <v>66564</v>
      </c>
      <c r="W3308" s="15">
        <f>Raw_Data!W3308</f>
        <v>45526</v>
      </c>
      <c r="X3308" s="15">
        <f>Raw_Data!X3308</f>
        <v>84536</v>
      </c>
      <c r="Y3308" s="15">
        <f>Raw_Data!Y3308</f>
        <v>39010</v>
      </c>
      <c r="Z3308" s="15">
        <f>Raw_Data!Z3308</f>
        <v>535</v>
      </c>
      <c r="AA3308" s="15">
        <f>Raw_Data!AA3308</f>
        <v>2.3740000000000001</v>
      </c>
      <c r="AB3308" s="15">
        <f>Raw_Data!AB3308</f>
        <v>49.7</v>
      </c>
      <c r="AC3308" s="19" t="str">
        <f>IF(Raw_Data!G3308="","Yes","No")</f>
        <v>No</v>
      </c>
      <c r="AD3308" s="19" t="str">
        <f>IF(Raw_Data!L3308="","Yes","No")</f>
        <v>No</v>
      </c>
      <c r="AE3308" s="19" t="str">
        <f>IF(Raw_Data!T3308="","Imputed",IF(Raw_Data!T3308&gt;INDEX(Cleaning_Reference!$F$6:$F$13,MATCH(D3308,Cleaning_Reference!$A$6:$A$13,0)),"Capped","Original"))</f>
        <v>Original</v>
      </c>
      <c r="AF3308" s="21">
        <f t="shared" si="51"/>
        <v>1.27</v>
      </c>
    </row>
    <row r="3309" spans="1:32" ht="15" customHeight="1" x14ac:dyDescent="0.3">
      <c r="A3309" s="20" t="str">
        <f>Raw_Data!A3309</f>
        <v>SF13308</v>
      </c>
      <c r="B3309" s="15" t="str">
        <f>Raw_Data!B3309</f>
        <v>Tamil Nadu</v>
      </c>
      <c r="C3309" s="15" t="str">
        <f>Raw_Data!C3309</f>
        <v>Nashik</v>
      </c>
      <c r="D3309" s="15" t="str">
        <f>Raw_Data!D3309</f>
        <v>Wheat</v>
      </c>
      <c r="E3309" s="15" t="str">
        <f>Raw_Data!E3309</f>
        <v>Rabi</v>
      </c>
      <c r="F3309" s="15">
        <f>Raw_Data!F3309</f>
        <v>4.0199999999999996</v>
      </c>
      <c r="G3309" s="18">
        <f>IF(Raw_Data!G3309="",ROUND(AVERAGEIFS(Raw_Data!$G$2:$G$4001,Raw_Data!$E$2:$E$4001,E3309),1),Raw_Data!G3309)</f>
        <v>176.4</v>
      </c>
      <c r="H3309" s="15">
        <f>Raw_Data!H3309</f>
        <v>24.1</v>
      </c>
      <c r="I3309" s="15">
        <f>Raw_Data!I3309</f>
        <v>64.7</v>
      </c>
      <c r="J3309" s="15">
        <f>Raw_Data!J3309</f>
        <v>8.6</v>
      </c>
      <c r="K3309" s="15">
        <f>Raw_Data!K3309</f>
        <v>6.5</v>
      </c>
      <c r="L3309" s="18">
        <f>IF(Raw_Data!L3309="",ROUND(AVERAGEIFS(Raw_Data!$L$2:$L$4001,Raw_Data!$E$2:$E$4001,E3309),1),Raw_Data!L3309)</f>
        <v>25.9</v>
      </c>
      <c r="M3309" s="15">
        <f>Raw_Data!M3309</f>
        <v>138.9</v>
      </c>
      <c r="N3309" s="15">
        <f>Raw_Data!N3309</f>
        <v>72.599999999999994</v>
      </c>
      <c r="O3309" s="15">
        <f>Raw_Data!O3309</f>
        <v>85.8</v>
      </c>
      <c r="P3309" s="15" t="str">
        <f>Raw_Data!P3309</f>
        <v>Sprinkler</v>
      </c>
      <c r="Q3309" s="15">
        <f>Raw_Data!Q3309</f>
        <v>272.60000000000002</v>
      </c>
      <c r="R3309" s="15">
        <f>Raw_Data!R3309</f>
        <v>0.5</v>
      </c>
      <c r="S3309" s="15">
        <f>Raw_Data!S3309</f>
        <v>0.84</v>
      </c>
      <c r="T3309" s="18">
        <f>IF(Raw_Data!T3309="",ROUND(AVERAGEIFS(Raw_Data!$T$2:$T$4001,Raw_Data!$E$2:$E$4001,E3309,Raw_Data!$D$2:$D$4001,D3309),2),IF(Raw_Data!T3309&gt;INDEX(Cleaning_Reference!$F$6:$F$13,MATCH(D3309,Cleaning_Reference!$A$6:$A$13,0)),INDEX(Cleaning_Reference!$F$6:$F$13,MATCH(D3309,Cleaning_Reference!$A$6:$A$13,0)),Raw_Data!T3309))</f>
        <v>2.69</v>
      </c>
      <c r="U3309" s="15">
        <f>Raw_Data!U3309</f>
        <v>10.81</v>
      </c>
      <c r="V3309" s="15">
        <f>Raw_Data!V3309</f>
        <v>21124</v>
      </c>
      <c r="W3309" s="15">
        <f>Raw_Data!W3309</f>
        <v>248288</v>
      </c>
      <c r="X3309" s="15">
        <f>Raw_Data!X3309</f>
        <v>228350</v>
      </c>
      <c r="Y3309" s="15">
        <f>Raw_Data!Y3309</f>
        <v>-19938</v>
      </c>
      <c r="Z3309" s="15">
        <f>Raw_Data!Z3309</f>
        <v>2399</v>
      </c>
      <c r="AA3309" s="15">
        <f>Raw_Data!AA3309</f>
        <v>4.5060000000000002</v>
      </c>
      <c r="AB3309" s="15">
        <f>Raw_Data!AB3309</f>
        <v>38.1</v>
      </c>
      <c r="AC3309" s="19" t="str">
        <f>IF(Raw_Data!G3309="","Yes","No")</f>
        <v>No</v>
      </c>
      <c r="AD3309" s="19" t="str">
        <f>IF(Raw_Data!L3309="","Yes","No")</f>
        <v>No</v>
      </c>
      <c r="AE3309" s="19" t="str">
        <f>IF(Raw_Data!T3309="","Imputed",IF(Raw_Data!T3309&gt;INDEX(Cleaning_Reference!$F$6:$F$13,MATCH(D3309,Cleaning_Reference!$A$6:$A$13,0)),"Capped","Original"))</f>
        <v>Original</v>
      </c>
      <c r="AF3309" s="21">
        <f t="shared" si="51"/>
        <v>10.81</v>
      </c>
    </row>
    <row r="3310" spans="1:32" ht="15" customHeight="1" x14ac:dyDescent="0.3">
      <c r="A3310" s="20" t="str">
        <f>Raw_Data!A3310</f>
        <v>SF13309</v>
      </c>
      <c r="B3310" s="15" t="str">
        <f>Raw_Data!B3310</f>
        <v>Punjab</v>
      </c>
      <c r="C3310" s="15" t="str">
        <f>Raw_Data!C3310</f>
        <v>Raichur</v>
      </c>
      <c r="D3310" s="15" t="str">
        <f>Raw_Data!D3310</f>
        <v>Maize</v>
      </c>
      <c r="E3310" s="15" t="str">
        <f>Raw_Data!E3310</f>
        <v>Rabi</v>
      </c>
      <c r="F3310" s="15">
        <f>Raw_Data!F3310</f>
        <v>5.25</v>
      </c>
      <c r="G3310" s="18">
        <f>IF(Raw_Data!G3310="",ROUND(AVERAGEIFS(Raw_Data!$G$2:$G$4001,Raw_Data!$E$2:$E$4001,E3310),1),Raw_Data!G3310)</f>
        <v>499.3</v>
      </c>
      <c r="H3310" s="15">
        <f>Raw_Data!H3310</f>
        <v>24.6</v>
      </c>
      <c r="I3310" s="15">
        <f>Raw_Data!I3310</f>
        <v>63.3</v>
      </c>
      <c r="J3310" s="15">
        <f>Raw_Data!J3310</f>
        <v>9.3000000000000007</v>
      </c>
      <c r="K3310" s="15">
        <f>Raw_Data!K3310</f>
        <v>6.12</v>
      </c>
      <c r="L3310" s="18">
        <f>IF(Raw_Data!L3310="",ROUND(AVERAGEIFS(Raw_Data!$L$2:$L$4001,Raw_Data!$E$2:$E$4001,E3310),1),Raw_Data!L3310)</f>
        <v>33.1</v>
      </c>
      <c r="M3310" s="15">
        <f>Raw_Data!M3310</f>
        <v>108.8</v>
      </c>
      <c r="N3310" s="15">
        <f>Raw_Data!N3310</f>
        <v>85.6</v>
      </c>
      <c r="O3310" s="15">
        <f>Raw_Data!O3310</f>
        <v>114.9</v>
      </c>
      <c r="P3310" s="15" t="str">
        <f>Raw_Data!P3310</f>
        <v>Drip</v>
      </c>
      <c r="Q3310" s="15">
        <f>Raw_Data!Q3310</f>
        <v>120.2</v>
      </c>
      <c r="R3310" s="15">
        <f>Raw_Data!R3310</f>
        <v>4.59</v>
      </c>
      <c r="S3310" s="15">
        <f>Raw_Data!S3310</f>
        <v>0.82</v>
      </c>
      <c r="T3310" s="18">
        <f>IF(Raw_Data!T3310="",ROUND(AVERAGEIFS(Raw_Data!$T$2:$T$4001,Raw_Data!$E$2:$E$4001,E3310,Raw_Data!$D$2:$D$4001,D3310),2),IF(Raw_Data!T3310&gt;INDEX(Cleaning_Reference!$F$6:$F$13,MATCH(D3310,Cleaning_Reference!$A$6:$A$13,0)),INDEX(Cleaning_Reference!$F$6:$F$13,MATCH(D3310,Cleaning_Reference!$A$6:$A$13,0)),Raw_Data!T3310))</f>
        <v>2.94</v>
      </c>
      <c r="U3310" s="15">
        <f>Raw_Data!U3310</f>
        <v>15.44</v>
      </c>
      <c r="V3310" s="15">
        <f>Raw_Data!V3310</f>
        <v>22575</v>
      </c>
      <c r="W3310" s="15">
        <f>Raw_Data!W3310</f>
        <v>338346</v>
      </c>
      <c r="X3310" s="15">
        <f>Raw_Data!X3310</f>
        <v>348558</v>
      </c>
      <c r="Y3310" s="15">
        <f>Raw_Data!Y3310</f>
        <v>10212</v>
      </c>
      <c r="Z3310" s="15">
        <f>Raw_Data!Z3310</f>
        <v>2152</v>
      </c>
      <c r="AA3310" s="15">
        <f>Raw_Data!AA3310</f>
        <v>7.1749999999999998</v>
      </c>
      <c r="AB3310" s="15">
        <f>Raw_Data!AB3310</f>
        <v>54.1</v>
      </c>
      <c r="AC3310" s="19" t="str">
        <f>IF(Raw_Data!G3310="","Yes","No")</f>
        <v>No</v>
      </c>
      <c r="AD3310" s="19" t="str">
        <f>IF(Raw_Data!L3310="","Yes","No")</f>
        <v>No</v>
      </c>
      <c r="AE3310" s="19" t="str">
        <f>IF(Raw_Data!T3310="","Imputed",IF(Raw_Data!T3310&gt;INDEX(Cleaning_Reference!$F$6:$F$13,MATCH(D3310,Cleaning_Reference!$A$6:$A$13,0)),"Capped","Original"))</f>
        <v>Original</v>
      </c>
      <c r="AF3310" s="21">
        <f t="shared" si="51"/>
        <v>15.44</v>
      </c>
    </row>
    <row r="3311" spans="1:32" ht="15" customHeight="1" x14ac:dyDescent="0.3">
      <c r="A3311" s="20" t="str">
        <f>Raw_Data!A3311</f>
        <v>SF13310</v>
      </c>
      <c r="B3311" s="15" t="str">
        <f>Raw_Data!B3311</f>
        <v>Maharashtra</v>
      </c>
      <c r="C3311" s="15" t="str">
        <f>Raw_Data!C3311</f>
        <v>Krishna</v>
      </c>
      <c r="D3311" s="15" t="str">
        <f>Raw_Data!D3311</f>
        <v>Chilli</v>
      </c>
      <c r="E3311" s="15" t="str">
        <f>Raw_Data!E3311</f>
        <v>Kharif</v>
      </c>
      <c r="F3311" s="15">
        <f>Raw_Data!F3311</f>
        <v>8.1999999999999993</v>
      </c>
      <c r="G3311" s="18">
        <f>IF(Raw_Data!G3311="",ROUND(AVERAGEIFS(Raw_Data!$G$2:$G$4001,Raw_Data!$E$2:$E$4001,E3311),1),Raw_Data!G3311)</f>
        <v>555.5</v>
      </c>
      <c r="H3311" s="15">
        <f>Raw_Data!H3311</f>
        <v>29.2</v>
      </c>
      <c r="I3311" s="15">
        <f>Raw_Data!I3311</f>
        <v>76.900000000000006</v>
      </c>
      <c r="J3311" s="15">
        <f>Raw_Data!J3311</f>
        <v>6.8</v>
      </c>
      <c r="K3311" s="15">
        <f>Raw_Data!K3311</f>
        <v>6.8</v>
      </c>
      <c r="L3311" s="18">
        <f>IF(Raw_Data!L3311="",ROUND(AVERAGEIFS(Raw_Data!$L$2:$L$4001,Raw_Data!$E$2:$E$4001,E3311),1),Raw_Data!L3311)</f>
        <v>35.4</v>
      </c>
      <c r="M3311" s="15">
        <f>Raw_Data!M3311</f>
        <v>91.6</v>
      </c>
      <c r="N3311" s="15">
        <f>Raw_Data!N3311</f>
        <v>58.2</v>
      </c>
      <c r="O3311" s="15">
        <f>Raw_Data!O3311</f>
        <v>110.7</v>
      </c>
      <c r="P3311" s="15" t="str">
        <f>Raw_Data!P3311</f>
        <v>Flood</v>
      </c>
      <c r="Q3311" s="15">
        <f>Raw_Data!Q3311</f>
        <v>229.2</v>
      </c>
      <c r="R3311" s="15">
        <f>Raw_Data!R3311</f>
        <v>6.47</v>
      </c>
      <c r="S3311" s="15">
        <f>Raw_Data!S3311</f>
        <v>0.81</v>
      </c>
      <c r="T3311" s="18">
        <f>IF(Raw_Data!T3311="",ROUND(AVERAGEIFS(Raw_Data!$T$2:$T$4001,Raw_Data!$E$2:$E$4001,E3311,Raw_Data!$D$2:$D$4001,D3311),2),IF(Raw_Data!T3311&gt;INDEX(Cleaning_Reference!$F$6:$F$13,MATCH(D3311,Cleaning_Reference!$A$6:$A$13,0)),INDEX(Cleaning_Reference!$F$6:$F$13,MATCH(D3311,Cleaning_Reference!$A$6:$A$13,0)),Raw_Data!T3311))</f>
        <v>2.5299999999999998</v>
      </c>
      <c r="U3311" s="15">
        <f>Raw_Data!U3311</f>
        <v>20.75</v>
      </c>
      <c r="V3311" s="15">
        <f>Raw_Data!V3311</f>
        <v>109803</v>
      </c>
      <c r="W3311" s="15">
        <f>Raw_Data!W3311</f>
        <v>581551</v>
      </c>
      <c r="X3311" s="15">
        <f>Raw_Data!X3311</f>
        <v>2278412</v>
      </c>
      <c r="Y3311" s="15">
        <f>Raw_Data!Y3311</f>
        <v>1696861</v>
      </c>
      <c r="Z3311" s="15">
        <f>Raw_Data!Z3311</f>
        <v>6936</v>
      </c>
      <c r="AA3311" s="15">
        <f>Raw_Data!AA3311</f>
        <v>2.992</v>
      </c>
      <c r="AB3311" s="15">
        <f>Raw_Data!AB3311</f>
        <v>37.6</v>
      </c>
      <c r="AC3311" s="19" t="str">
        <f>IF(Raw_Data!G3311="","Yes","No")</f>
        <v>No</v>
      </c>
      <c r="AD3311" s="19" t="str">
        <f>IF(Raw_Data!L3311="","Yes","No")</f>
        <v>No</v>
      </c>
      <c r="AE3311" s="19" t="str">
        <f>IF(Raw_Data!T3311="","Imputed",IF(Raw_Data!T3311&gt;INDEX(Cleaning_Reference!$F$6:$F$13,MATCH(D3311,Cleaning_Reference!$A$6:$A$13,0)),"Capped","Original"))</f>
        <v>Original</v>
      </c>
      <c r="AF3311" s="21">
        <f t="shared" si="51"/>
        <v>20.75</v>
      </c>
    </row>
    <row r="3312" spans="1:32" ht="15" customHeight="1" x14ac:dyDescent="0.3">
      <c r="A3312" s="20" t="str">
        <f>Raw_Data!A3312</f>
        <v>SF13311</v>
      </c>
      <c r="B3312" s="15" t="str">
        <f>Raw_Data!B3312</f>
        <v>Gujarat</v>
      </c>
      <c r="C3312" s="15" t="str">
        <f>Raw_Data!C3312</f>
        <v>Erode</v>
      </c>
      <c r="D3312" s="15" t="str">
        <f>Raw_Data!D3312</f>
        <v>Cotton</v>
      </c>
      <c r="E3312" s="15" t="str">
        <f>Raw_Data!E3312</f>
        <v>Rabi</v>
      </c>
      <c r="F3312" s="15">
        <f>Raw_Data!F3312</f>
        <v>9.5</v>
      </c>
      <c r="G3312" s="18">
        <f>IF(Raw_Data!G3312="",ROUND(AVERAGEIFS(Raw_Data!$G$2:$G$4001,Raw_Data!$E$2:$E$4001,E3312),1),Raw_Data!G3312)</f>
        <v>166.7</v>
      </c>
      <c r="H3312" s="15">
        <f>Raw_Data!H3312</f>
        <v>23</v>
      </c>
      <c r="I3312" s="15">
        <f>Raw_Data!I3312</f>
        <v>69.099999999999994</v>
      </c>
      <c r="J3312" s="15">
        <f>Raw_Data!J3312</f>
        <v>8.9</v>
      </c>
      <c r="K3312" s="15">
        <f>Raw_Data!K3312</f>
        <v>6.94</v>
      </c>
      <c r="L3312" s="18">
        <f>IF(Raw_Data!L3312="",ROUND(AVERAGEIFS(Raw_Data!$L$2:$L$4001,Raw_Data!$E$2:$E$4001,E3312),1),Raw_Data!L3312)</f>
        <v>21.5</v>
      </c>
      <c r="M3312" s="15">
        <f>Raw_Data!M3312</f>
        <v>97.6</v>
      </c>
      <c r="N3312" s="15">
        <f>Raw_Data!N3312</f>
        <v>68.5</v>
      </c>
      <c r="O3312" s="15">
        <f>Raw_Data!O3312</f>
        <v>85.2</v>
      </c>
      <c r="P3312" s="15" t="str">
        <f>Raw_Data!P3312</f>
        <v>Rainfed</v>
      </c>
      <c r="Q3312" s="15">
        <f>Raw_Data!Q3312</f>
        <v>252.4</v>
      </c>
      <c r="R3312" s="15">
        <f>Raw_Data!R3312</f>
        <v>6.67</v>
      </c>
      <c r="S3312" s="15">
        <f>Raw_Data!S3312</f>
        <v>0.96</v>
      </c>
      <c r="T3312" s="18">
        <f>IF(Raw_Data!T3312="",ROUND(AVERAGEIFS(Raw_Data!$T$2:$T$4001,Raw_Data!$E$2:$E$4001,E3312,Raw_Data!$D$2:$D$4001,D3312),2),IF(Raw_Data!T3312&gt;INDEX(Cleaning_Reference!$F$6:$F$13,MATCH(D3312,Cleaning_Reference!$A$6:$A$13,0)),INDEX(Cleaning_Reference!$F$6:$F$13,MATCH(D3312,Cleaning_Reference!$A$6:$A$13,0)),Raw_Data!T3312))</f>
        <v>1.07</v>
      </c>
      <c r="U3312" s="15">
        <f>Raw_Data!U3312</f>
        <v>10.17</v>
      </c>
      <c r="V3312" s="15">
        <f>Raw_Data!V3312</f>
        <v>79313</v>
      </c>
      <c r="W3312" s="15">
        <f>Raw_Data!W3312</f>
        <v>723371</v>
      </c>
      <c r="X3312" s="15">
        <f>Raw_Data!X3312</f>
        <v>806613</v>
      </c>
      <c r="Y3312" s="15">
        <f>Raw_Data!Y3312</f>
        <v>83242</v>
      </c>
      <c r="Z3312" s="15">
        <f>Raw_Data!Z3312</f>
        <v>3952</v>
      </c>
      <c r="AA3312" s="15">
        <f>Raw_Data!AA3312</f>
        <v>2.573</v>
      </c>
      <c r="AB3312" s="15">
        <f>Raw_Data!AB3312</f>
        <v>33.1</v>
      </c>
      <c r="AC3312" s="19" t="str">
        <f>IF(Raw_Data!G3312="","Yes","No")</f>
        <v>No</v>
      </c>
      <c r="AD3312" s="19" t="str">
        <f>IF(Raw_Data!L3312="","Yes","No")</f>
        <v>No</v>
      </c>
      <c r="AE3312" s="19" t="str">
        <f>IF(Raw_Data!T3312="","Imputed",IF(Raw_Data!T3312&gt;INDEX(Cleaning_Reference!$F$6:$F$13,MATCH(D3312,Cleaning_Reference!$A$6:$A$13,0)),"Capped","Original"))</f>
        <v>Original</v>
      </c>
      <c r="AF3312" s="21">
        <f t="shared" si="51"/>
        <v>10.17</v>
      </c>
    </row>
    <row r="3313" spans="1:32" ht="15" customHeight="1" x14ac:dyDescent="0.3">
      <c r="A3313" s="20" t="str">
        <f>Raw_Data!A3313</f>
        <v>SF13312</v>
      </c>
      <c r="B3313" s="15" t="str">
        <f>Raw_Data!B3313</f>
        <v>Madhya Pradesh</v>
      </c>
      <c r="C3313" s="15" t="str">
        <f>Raw_Data!C3313</f>
        <v>Raichur</v>
      </c>
      <c r="D3313" s="15" t="str">
        <f>Raw_Data!D3313</f>
        <v>Rice</v>
      </c>
      <c r="E3313" s="15" t="str">
        <f>Raw_Data!E3313</f>
        <v>Rabi</v>
      </c>
      <c r="F3313" s="15">
        <f>Raw_Data!F3313</f>
        <v>0.88</v>
      </c>
      <c r="G3313" s="18">
        <f>IF(Raw_Data!G3313="",ROUND(AVERAGEIFS(Raw_Data!$G$2:$G$4001,Raw_Data!$E$2:$E$4001,E3313),1),Raw_Data!G3313)</f>
        <v>494</v>
      </c>
      <c r="H3313" s="15">
        <f>Raw_Data!H3313</f>
        <v>22.1</v>
      </c>
      <c r="I3313" s="15">
        <f>Raw_Data!I3313</f>
        <v>50</v>
      </c>
      <c r="J3313" s="15">
        <f>Raw_Data!J3313</f>
        <v>6.8</v>
      </c>
      <c r="K3313" s="15">
        <f>Raw_Data!K3313</f>
        <v>8.4</v>
      </c>
      <c r="L3313" s="18">
        <f>IF(Raw_Data!L3313="",ROUND(AVERAGEIFS(Raw_Data!$L$2:$L$4001,Raw_Data!$E$2:$E$4001,E3313),1),Raw_Data!L3313)</f>
        <v>23.7</v>
      </c>
      <c r="M3313" s="15">
        <f>Raw_Data!M3313</f>
        <v>139.4</v>
      </c>
      <c r="N3313" s="15">
        <f>Raw_Data!N3313</f>
        <v>51.2</v>
      </c>
      <c r="O3313" s="15">
        <f>Raw_Data!O3313</f>
        <v>112.3</v>
      </c>
      <c r="P3313" s="15" t="str">
        <f>Raw_Data!P3313</f>
        <v>Rainfed</v>
      </c>
      <c r="Q3313" s="15">
        <f>Raw_Data!Q3313</f>
        <v>152.5</v>
      </c>
      <c r="R3313" s="15">
        <f>Raw_Data!R3313</f>
        <v>1.65</v>
      </c>
      <c r="S3313" s="15">
        <f>Raw_Data!S3313</f>
        <v>0.8</v>
      </c>
      <c r="T3313" s="18">
        <f>IF(Raw_Data!T3313="",ROUND(AVERAGEIFS(Raw_Data!$T$2:$T$4001,Raw_Data!$E$2:$E$4001,E3313,Raw_Data!$D$2:$D$4001,D3313),2),IF(Raw_Data!T3313&gt;INDEX(Cleaning_Reference!$F$6:$F$13,MATCH(D3313,Cleaning_Reference!$A$6:$A$13,0)),INDEX(Cleaning_Reference!$F$6:$F$13,MATCH(D3313,Cleaning_Reference!$A$6:$A$13,0)),Raw_Data!T3313))</f>
        <v>0.3</v>
      </c>
      <c r="U3313" s="15">
        <f>Raw_Data!U3313</f>
        <v>0.26</v>
      </c>
      <c r="V3313" s="15">
        <f>Raw_Data!V3313</f>
        <v>23489</v>
      </c>
      <c r="W3313" s="15">
        <f>Raw_Data!W3313</f>
        <v>57344</v>
      </c>
      <c r="X3313" s="15">
        <f>Raw_Data!X3313</f>
        <v>6107</v>
      </c>
      <c r="Y3313" s="15">
        <f>Raw_Data!Y3313</f>
        <v>-51237</v>
      </c>
      <c r="Z3313" s="15">
        <f>Raw_Data!Z3313</f>
        <v>817</v>
      </c>
      <c r="AA3313" s="15">
        <f>Raw_Data!AA3313</f>
        <v>0.318</v>
      </c>
      <c r="AB3313" s="15">
        <f>Raw_Data!AB3313</f>
        <v>54.8</v>
      </c>
      <c r="AC3313" s="19" t="str">
        <f>IF(Raw_Data!G3313="","Yes","No")</f>
        <v>No</v>
      </c>
      <c r="AD3313" s="19" t="str">
        <f>IF(Raw_Data!L3313="","Yes","No")</f>
        <v>No</v>
      </c>
      <c r="AE3313" s="19" t="str">
        <f>IF(Raw_Data!T3313="","Imputed",IF(Raw_Data!T3313&gt;INDEX(Cleaning_Reference!$F$6:$F$13,MATCH(D3313,Cleaning_Reference!$A$6:$A$13,0)),"Capped","Original"))</f>
        <v>Original</v>
      </c>
      <c r="AF3313" s="21">
        <f t="shared" si="51"/>
        <v>0.26</v>
      </c>
    </row>
    <row r="3314" spans="1:32" ht="15" customHeight="1" x14ac:dyDescent="0.3">
      <c r="A3314" s="20" t="str">
        <f>Raw_Data!A3314</f>
        <v>SF13313</v>
      </c>
      <c r="B3314" s="15" t="str">
        <f>Raw_Data!B3314</f>
        <v>Gujarat</v>
      </c>
      <c r="C3314" s="15" t="str">
        <f>Raw_Data!C3314</f>
        <v>Ludhiana</v>
      </c>
      <c r="D3314" s="15" t="str">
        <f>Raw_Data!D3314</f>
        <v>Groundnut</v>
      </c>
      <c r="E3314" s="15" t="str">
        <f>Raw_Data!E3314</f>
        <v>Kharif</v>
      </c>
      <c r="F3314" s="15">
        <f>Raw_Data!F3314</f>
        <v>13.18</v>
      </c>
      <c r="G3314" s="18">
        <f>IF(Raw_Data!G3314="",ROUND(AVERAGEIFS(Raw_Data!$G$2:$G$4001,Raw_Data!$E$2:$E$4001,E3314),1),Raw_Data!G3314)</f>
        <v>780.9</v>
      </c>
      <c r="H3314" s="15">
        <f>Raw_Data!H3314</f>
        <v>29.2</v>
      </c>
      <c r="I3314" s="15">
        <f>Raw_Data!I3314</f>
        <v>70.2</v>
      </c>
      <c r="J3314" s="15">
        <f>Raw_Data!J3314</f>
        <v>6.5</v>
      </c>
      <c r="K3314" s="15">
        <f>Raw_Data!K3314</f>
        <v>7.01</v>
      </c>
      <c r="L3314" s="18">
        <f>IF(Raw_Data!L3314="",ROUND(AVERAGEIFS(Raw_Data!$L$2:$L$4001,Raw_Data!$E$2:$E$4001,E3314),1),Raw_Data!L3314)</f>
        <v>38.200000000000003</v>
      </c>
      <c r="M3314" s="15">
        <f>Raw_Data!M3314</f>
        <v>85.3</v>
      </c>
      <c r="N3314" s="15">
        <f>Raw_Data!N3314</f>
        <v>63.4</v>
      </c>
      <c r="O3314" s="15">
        <f>Raw_Data!O3314</f>
        <v>112.7</v>
      </c>
      <c r="P3314" s="15" t="str">
        <f>Raw_Data!P3314</f>
        <v>Drip</v>
      </c>
      <c r="Q3314" s="15">
        <f>Raw_Data!Q3314</f>
        <v>235.2</v>
      </c>
      <c r="R3314" s="15">
        <f>Raw_Data!R3314</f>
        <v>2.52</v>
      </c>
      <c r="S3314" s="15">
        <f>Raw_Data!S3314</f>
        <v>0.97</v>
      </c>
      <c r="T3314" s="18">
        <f>IF(Raw_Data!T3314="",ROUND(AVERAGEIFS(Raw_Data!$T$2:$T$4001,Raw_Data!$E$2:$E$4001,E3314,Raw_Data!$D$2:$D$4001,D3314),2),IF(Raw_Data!T3314&gt;INDEX(Cleaning_Reference!$F$6:$F$13,MATCH(D3314,Cleaning_Reference!$A$6:$A$13,0)),INDEX(Cleaning_Reference!$F$6:$F$13,MATCH(D3314,Cleaning_Reference!$A$6:$A$13,0)),Raw_Data!T3314))</f>
        <v>2.27</v>
      </c>
      <c r="U3314" s="15">
        <f>Raw_Data!U3314</f>
        <v>29.92</v>
      </c>
      <c r="V3314" s="15">
        <f>Raw_Data!V3314</f>
        <v>55836</v>
      </c>
      <c r="W3314" s="15">
        <f>Raw_Data!W3314</f>
        <v>895427</v>
      </c>
      <c r="X3314" s="15">
        <f>Raw_Data!X3314</f>
        <v>1670613</v>
      </c>
      <c r="Y3314" s="15">
        <f>Raw_Data!Y3314</f>
        <v>775186</v>
      </c>
      <c r="Z3314" s="15">
        <f>Raw_Data!Z3314</f>
        <v>5277</v>
      </c>
      <c r="AA3314" s="15">
        <f>Raw_Data!AA3314</f>
        <v>5.67</v>
      </c>
      <c r="AB3314" s="15">
        <f>Raw_Data!AB3314</f>
        <v>67.099999999999994</v>
      </c>
      <c r="AC3314" s="19" t="str">
        <f>IF(Raw_Data!G3314="","Yes","No")</f>
        <v>No</v>
      </c>
      <c r="AD3314" s="19" t="str">
        <f>IF(Raw_Data!L3314="","Yes","No")</f>
        <v>No</v>
      </c>
      <c r="AE3314" s="19" t="str">
        <f>IF(Raw_Data!T3314="","Imputed",IF(Raw_Data!T3314&gt;INDEX(Cleaning_Reference!$F$6:$F$13,MATCH(D3314,Cleaning_Reference!$A$6:$A$13,0)),"Capped","Original"))</f>
        <v>Original</v>
      </c>
      <c r="AF3314" s="21">
        <f t="shared" si="51"/>
        <v>29.92</v>
      </c>
    </row>
    <row r="3315" spans="1:32" ht="15" customHeight="1" x14ac:dyDescent="0.3">
      <c r="A3315" s="20" t="str">
        <f>Raw_Data!A3315</f>
        <v>SF13314</v>
      </c>
      <c r="B3315" s="15" t="str">
        <f>Raw_Data!B3315</f>
        <v>Gujarat</v>
      </c>
      <c r="C3315" s="15" t="str">
        <f>Raw_Data!C3315</f>
        <v>Erode</v>
      </c>
      <c r="D3315" s="15" t="str">
        <f>Raw_Data!D3315</f>
        <v>Maize</v>
      </c>
      <c r="E3315" s="15" t="str">
        <f>Raw_Data!E3315</f>
        <v>Kharif</v>
      </c>
      <c r="F3315" s="15">
        <f>Raw_Data!F3315</f>
        <v>2.5099999999999998</v>
      </c>
      <c r="G3315" s="18">
        <f>IF(Raw_Data!G3315="",ROUND(AVERAGEIFS(Raw_Data!$G$2:$G$4001,Raw_Data!$E$2:$E$4001,E3315),1),Raw_Data!G3315)</f>
        <v>837.9</v>
      </c>
      <c r="H3315" s="15">
        <f>Raw_Data!H3315</f>
        <v>31.5</v>
      </c>
      <c r="I3315" s="15">
        <f>Raw_Data!I3315</f>
        <v>80.099999999999994</v>
      </c>
      <c r="J3315" s="15">
        <f>Raw_Data!J3315</f>
        <v>6.1</v>
      </c>
      <c r="K3315" s="15">
        <f>Raw_Data!K3315</f>
        <v>6.05</v>
      </c>
      <c r="L3315" s="18">
        <f>IF(Raw_Data!L3315="",ROUND(AVERAGEIFS(Raw_Data!$L$2:$L$4001,Raw_Data!$E$2:$E$4001,E3315),1),Raw_Data!L3315)</f>
        <v>28</v>
      </c>
      <c r="M3315" s="15">
        <f>Raw_Data!M3315</f>
        <v>149.5</v>
      </c>
      <c r="N3315" s="15">
        <f>Raw_Data!N3315</f>
        <v>93.6</v>
      </c>
      <c r="O3315" s="15">
        <f>Raw_Data!O3315</f>
        <v>85</v>
      </c>
      <c r="P3315" s="15" t="str">
        <f>Raw_Data!P3315</f>
        <v>Rainfed</v>
      </c>
      <c r="Q3315" s="15">
        <f>Raw_Data!Q3315</f>
        <v>314.3</v>
      </c>
      <c r="R3315" s="15">
        <f>Raw_Data!R3315</f>
        <v>4.74</v>
      </c>
      <c r="S3315" s="15">
        <f>Raw_Data!S3315</f>
        <v>0.82</v>
      </c>
      <c r="T3315" s="18">
        <f>IF(Raw_Data!T3315="",ROUND(AVERAGEIFS(Raw_Data!$T$2:$T$4001,Raw_Data!$E$2:$E$4001,E3315,Raw_Data!$D$2:$D$4001,D3315),2),IF(Raw_Data!T3315&gt;INDEX(Cleaning_Reference!$F$6:$F$13,MATCH(D3315,Cleaning_Reference!$A$6:$A$13,0)),INDEX(Cleaning_Reference!$F$6:$F$13,MATCH(D3315,Cleaning_Reference!$A$6:$A$13,0)),Raw_Data!T3315))</f>
        <v>2.31</v>
      </c>
      <c r="U3315" s="15">
        <f>Raw_Data!U3315</f>
        <v>5.8</v>
      </c>
      <c r="V3315" s="15">
        <f>Raw_Data!V3315</f>
        <v>19645</v>
      </c>
      <c r="W3315" s="15">
        <f>Raw_Data!W3315</f>
        <v>180132</v>
      </c>
      <c r="X3315" s="15">
        <f>Raw_Data!X3315</f>
        <v>113941</v>
      </c>
      <c r="Y3315" s="15">
        <f>Raw_Data!Y3315</f>
        <v>-66191</v>
      </c>
      <c r="Z3315" s="15">
        <f>Raw_Data!Z3315</f>
        <v>837</v>
      </c>
      <c r="AA3315" s="15">
        <f>Raw_Data!AA3315</f>
        <v>6.93</v>
      </c>
      <c r="AB3315" s="15">
        <f>Raw_Data!AB3315</f>
        <v>49.5</v>
      </c>
      <c r="AC3315" s="19" t="str">
        <f>IF(Raw_Data!G3315="","Yes","No")</f>
        <v>No</v>
      </c>
      <c r="AD3315" s="19" t="str">
        <f>IF(Raw_Data!L3315="","Yes","No")</f>
        <v>No</v>
      </c>
      <c r="AE3315" s="19" t="str">
        <f>IF(Raw_Data!T3315="","Imputed",IF(Raw_Data!T3315&gt;INDEX(Cleaning_Reference!$F$6:$F$13,MATCH(D3315,Cleaning_Reference!$A$6:$A$13,0)),"Capped","Original"))</f>
        <v>Original</v>
      </c>
      <c r="AF3315" s="21">
        <f t="shared" si="51"/>
        <v>5.8</v>
      </c>
    </row>
    <row r="3316" spans="1:32" ht="15" customHeight="1" x14ac:dyDescent="0.3">
      <c r="A3316" s="20" t="str">
        <f>Raw_Data!A3316</f>
        <v>SF13315</v>
      </c>
      <c r="B3316" s="15" t="str">
        <f>Raw_Data!B3316</f>
        <v>Tamil Nadu</v>
      </c>
      <c r="C3316" s="15" t="str">
        <f>Raw_Data!C3316</f>
        <v>Raichur</v>
      </c>
      <c r="D3316" s="15" t="str">
        <f>Raw_Data!D3316</f>
        <v>Rice</v>
      </c>
      <c r="E3316" s="15" t="str">
        <f>Raw_Data!E3316</f>
        <v>Rabi</v>
      </c>
      <c r="F3316" s="15">
        <f>Raw_Data!F3316</f>
        <v>7.71</v>
      </c>
      <c r="G3316" s="18">
        <f>IF(Raw_Data!G3316="",ROUND(AVERAGEIFS(Raw_Data!$G$2:$G$4001,Raw_Data!$E$2:$E$4001,E3316),1),Raw_Data!G3316)</f>
        <v>609.70000000000005</v>
      </c>
      <c r="H3316" s="15">
        <f>Raw_Data!H3316</f>
        <v>24.7</v>
      </c>
      <c r="I3316" s="15">
        <f>Raw_Data!I3316</f>
        <v>50.4</v>
      </c>
      <c r="J3316" s="15">
        <f>Raw_Data!J3316</f>
        <v>7.6</v>
      </c>
      <c r="K3316" s="15">
        <f>Raw_Data!K3316</f>
        <v>5.21</v>
      </c>
      <c r="L3316" s="18">
        <f>IF(Raw_Data!L3316="",ROUND(AVERAGEIFS(Raw_Data!$L$2:$L$4001,Raw_Data!$E$2:$E$4001,E3316),1),Raw_Data!L3316)</f>
        <v>19.3</v>
      </c>
      <c r="M3316" s="15">
        <f>Raw_Data!M3316</f>
        <v>73</v>
      </c>
      <c r="N3316" s="15">
        <f>Raw_Data!N3316</f>
        <v>53.1</v>
      </c>
      <c r="O3316" s="15">
        <f>Raw_Data!O3316</f>
        <v>125.3</v>
      </c>
      <c r="P3316" s="15" t="str">
        <f>Raw_Data!P3316</f>
        <v>Sprinkler</v>
      </c>
      <c r="Q3316" s="15">
        <f>Raw_Data!Q3316</f>
        <v>179.2</v>
      </c>
      <c r="R3316" s="15">
        <f>Raw_Data!R3316</f>
        <v>7.99</v>
      </c>
      <c r="S3316" s="15">
        <f>Raw_Data!S3316</f>
        <v>0.82</v>
      </c>
      <c r="T3316" s="18">
        <f>IF(Raw_Data!T3316="",ROUND(AVERAGEIFS(Raw_Data!$T$2:$T$4001,Raw_Data!$E$2:$E$4001,E3316,Raw_Data!$D$2:$D$4001,D3316),2),IF(Raw_Data!T3316&gt;INDEX(Cleaning_Reference!$F$6:$F$13,MATCH(D3316,Cleaning_Reference!$A$6:$A$13,0)),INDEX(Cleaning_Reference!$F$6:$F$13,MATCH(D3316,Cleaning_Reference!$A$6:$A$13,0)),Raw_Data!T3316))</f>
        <v>0.3</v>
      </c>
      <c r="U3316" s="15">
        <f>Raw_Data!U3316</f>
        <v>2.31</v>
      </c>
      <c r="V3316" s="15">
        <f>Raw_Data!V3316</f>
        <v>21481</v>
      </c>
      <c r="W3316" s="15">
        <f>Raw_Data!W3316</f>
        <v>547568</v>
      </c>
      <c r="X3316" s="15">
        <f>Raw_Data!X3316</f>
        <v>49621</v>
      </c>
      <c r="Y3316" s="15">
        <f>Raw_Data!Y3316</f>
        <v>-497947</v>
      </c>
      <c r="Z3316" s="15">
        <f>Raw_Data!Z3316</f>
        <v>10628</v>
      </c>
      <c r="AA3316" s="15">
        <f>Raw_Data!AA3316</f>
        <v>0.217</v>
      </c>
      <c r="AB3316" s="15">
        <f>Raw_Data!AB3316</f>
        <v>45.5</v>
      </c>
      <c r="AC3316" s="19" t="str">
        <f>IF(Raw_Data!G3316="","Yes","No")</f>
        <v>No</v>
      </c>
      <c r="AD3316" s="19" t="str">
        <f>IF(Raw_Data!L3316="","Yes","No")</f>
        <v>No</v>
      </c>
      <c r="AE3316" s="19" t="str">
        <f>IF(Raw_Data!T3316="","Imputed",IF(Raw_Data!T3316&gt;INDEX(Cleaning_Reference!$F$6:$F$13,MATCH(D3316,Cleaning_Reference!$A$6:$A$13,0)),"Capped","Original"))</f>
        <v>Original</v>
      </c>
      <c r="AF3316" s="21">
        <f t="shared" si="51"/>
        <v>2.31</v>
      </c>
    </row>
    <row r="3317" spans="1:32" ht="15" customHeight="1" x14ac:dyDescent="0.3">
      <c r="A3317" s="20" t="str">
        <f>Raw_Data!A3317</f>
        <v>SF13316</v>
      </c>
      <c r="B3317" s="15" t="str">
        <f>Raw_Data!B3317</f>
        <v>Tamil Nadu</v>
      </c>
      <c r="C3317" s="15" t="str">
        <f>Raw_Data!C3317</f>
        <v>Guntur</v>
      </c>
      <c r="D3317" s="15" t="str">
        <f>Raw_Data!D3317</f>
        <v>Wheat</v>
      </c>
      <c r="E3317" s="15" t="str">
        <f>Raw_Data!E3317</f>
        <v>Kharif</v>
      </c>
      <c r="F3317" s="15">
        <f>Raw_Data!F3317</f>
        <v>10.210000000000001</v>
      </c>
      <c r="G3317" s="18">
        <f>IF(Raw_Data!G3317="",ROUND(AVERAGEIFS(Raw_Data!$G$2:$G$4001,Raw_Data!$E$2:$E$4001,E3317),1),Raw_Data!G3317)</f>
        <v>873.5</v>
      </c>
      <c r="H3317" s="15">
        <f>Raw_Data!H3317</f>
        <v>26.6</v>
      </c>
      <c r="I3317" s="15">
        <f>Raw_Data!I3317</f>
        <v>81</v>
      </c>
      <c r="J3317" s="15">
        <f>Raw_Data!J3317</f>
        <v>8.1</v>
      </c>
      <c r="K3317" s="15">
        <f>Raw_Data!K3317</f>
        <v>7.64</v>
      </c>
      <c r="L3317" s="18">
        <f>IF(Raw_Data!L3317="",ROUND(AVERAGEIFS(Raw_Data!$L$2:$L$4001,Raw_Data!$E$2:$E$4001,E3317),1),Raw_Data!L3317)</f>
        <v>29.6</v>
      </c>
      <c r="M3317" s="15">
        <f>Raw_Data!M3317</f>
        <v>76.7</v>
      </c>
      <c r="N3317" s="15">
        <f>Raw_Data!N3317</f>
        <v>50.1</v>
      </c>
      <c r="O3317" s="15">
        <f>Raw_Data!O3317</f>
        <v>103.9</v>
      </c>
      <c r="P3317" s="15" t="str">
        <f>Raw_Data!P3317</f>
        <v>Drip</v>
      </c>
      <c r="Q3317" s="15">
        <f>Raw_Data!Q3317</f>
        <v>75.099999999999994</v>
      </c>
      <c r="R3317" s="15">
        <f>Raw_Data!R3317</f>
        <v>5.47</v>
      </c>
      <c r="S3317" s="15">
        <f>Raw_Data!S3317</f>
        <v>0.74</v>
      </c>
      <c r="T3317" s="18">
        <f>IF(Raw_Data!T3317="",ROUND(AVERAGEIFS(Raw_Data!$T$2:$T$4001,Raw_Data!$E$2:$E$4001,E3317,Raw_Data!$D$2:$D$4001,D3317),2),IF(Raw_Data!T3317&gt;INDEX(Cleaning_Reference!$F$6:$F$13,MATCH(D3317,Cleaning_Reference!$A$6:$A$13,0)),INDEX(Cleaning_Reference!$F$6:$F$13,MATCH(D3317,Cleaning_Reference!$A$6:$A$13,0)),Raw_Data!T3317))</f>
        <v>1.25</v>
      </c>
      <c r="U3317" s="15">
        <f>Raw_Data!U3317</f>
        <v>12.76</v>
      </c>
      <c r="V3317" s="15">
        <f>Raw_Data!V3317</f>
        <v>24471</v>
      </c>
      <c r="W3317" s="15">
        <f>Raw_Data!W3317</f>
        <v>615113</v>
      </c>
      <c r="X3317" s="15">
        <f>Raw_Data!X3317</f>
        <v>312250</v>
      </c>
      <c r="Y3317" s="15">
        <f>Raw_Data!Y3317</f>
        <v>-302863</v>
      </c>
      <c r="Z3317" s="15">
        <f>Raw_Data!Z3317</f>
        <v>4848</v>
      </c>
      <c r="AA3317" s="15">
        <f>Raw_Data!AA3317</f>
        <v>2.6320000000000001</v>
      </c>
      <c r="AB3317" s="15">
        <f>Raw_Data!AB3317</f>
        <v>43.9</v>
      </c>
      <c r="AC3317" s="19" t="str">
        <f>IF(Raw_Data!G3317="","Yes","No")</f>
        <v>No</v>
      </c>
      <c r="AD3317" s="19" t="str">
        <f>IF(Raw_Data!L3317="","Yes","No")</f>
        <v>No</v>
      </c>
      <c r="AE3317" s="19" t="str">
        <f>IF(Raw_Data!T3317="","Imputed",IF(Raw_Data!T3317&gt;INDEX(Cleaning_Reference!$F$6:$F$13,MATCH(D3317,Cleaning_Reference!$A$6:$A$13,0)),"Capped","Original"))</f>
        <v>Original</v>
      </c>
      <c r="AF3317" s="21">
        <f t="shared" si="51"/>
        <v>12.76</v>
      </c>
    </row>
    <row r="3318" spans="1:32" ht="15" customHeight="1" x14ac:dyDescent="0.3">
      <c r="A3318" s="20" t="str">
        <f>Raw_Data!A3318</f>
        <v>SF13317</v>
      </c>
      <c r="B3318" s="15" t="str">
        <f>Raw_Data!B3318</f>
        <v>Telangana</v>
      </c>
      <c r="C3318" s="15" t="str">
        <f>Raw_Data!C3318</f>
        <v>Erode</v>
      </c>
      <c r="D3318" s="15" t="str">
        <f>Raw_Data!D3318</f>
        <v>Chilli</v>
      </c>
      <c r="E3318" s="15" t="str">
        <f>Raw_Data!E3318</f>
        <v>Rabi</v>
      </c>
      <c r="F3318" s="15">
        <f>Raw_Data!F3318</f>
        <v>11.18</v>
      </c>
      <c r="G3318" s="18">
        <f>IF(Raw_Data!G3318="",ROUND(AVERAGEIFS(Raw_Data!$G$2:$G$4001,Raw_Data!$E$2:$E$4001,E3318),1),Raw_Data!G3318)</f>
        <v>265.7</v>
      </c>
      <c r="H3318" s="15">
        <f>Raw_Data!H3318</f>
        <v>27.7</v>
      </c>
      <c r="I3318" s="15">
        <f>Raw_Data!I3318</f>
        <v>57.8</v>
      </c>
      <c r="J3318" s="15">
        <f>Raw_Data!J3318</f>
        <v>9.1999999999999993</v>
      </c>
      <c r="K3318" s="15">
        <f>Raw_Data!K3318</f>
        <v>5.48</v>
      </c>
      <c r="L3318" s="18">
        <f>IF(Raw_Data!L3318="",ROUND(AVERAGEIFS(Raw_Data!$L$2:$L$4001,Raw_Data!$E$2:$E$4001,E3318),1),Raw_Data!L3318)</f>
        <v>34.9</v>
      </c>
      <c r="M3318" s="15">
        <f>Raw_Data!M3318</f>
        <v>108.7</v>
      </c>
      <c r="N3318" s="15">
        <f>Raw_Data!N3318</f>
        <v>53</v>
      </c>
      <c r="O3318" s="15">
        <f>Raw_Data!O3318</f>
        <v>172.7</v>
      </c>
      <c r="P3318" s="15" t="str">
        <f>Raw_Data!P3318</f>
        <v>Drip</v>
      </c>
      <c r="Q3318" s="15">
        <f>Raw_Data!Q3318</f>
        <v>177.2</v>
      </c>
      <c r="R3318" s="15">
        <f>Raw_Data!R3318</f>
        <v>3.6</v>
      </c>
      <c r="S3318" s="15">
        <f>Raw_Data!S3318</f>
        <v>0.87</v>
      </c>
      <c r="T3318" s="18">
        <f>IF(Raw_Data!T3318="",ROUND(AVERAGEIFS(Raw_Data!$T$2:$T$4001,Raw_Data!$E$2:$E$4001,E3318,Raw_Data!$D$2:$D$4001,D3318),2),IF(Raw_Data!T3318&gt;INDEX(Cleaning_Reference!$F$6:$F$13,MATCH(D3318,Cleaning_Reference!$A$6:$A$13,0)),INDEX(Cleaning_Reference!$F$6:$F$13,MATCH(D3318,Cleaning_Reference!$A$6:$A$13,0)),Raw_Data!T3318))</f>
        <v>0.36</v>
      </c>
      <c r="U3318" s="15">
        <f>Raw_Data!U3318</f>
        <v>4.0199999999999996</v>
      </c>
      <c r="V3318" s="15">
        <f>Raw_Data!V3318</f>
        <v>110562</v>
      </c>
      <c r="W3318" s="15">
        <f>Raw_Data!W3318</f>
        <v>712212</v>
      </c>
      <c r="X3318" s="15">
        <f>Raw_Data!X3318</f>
        <v>444459</v>
      </c>
      <c r="Y3318" s="15">
        <f>Raw_Data!Y3318</f>
        <v>-267753</v>
      </c>
      <c r="Z3318" s="15">
        <f>Raw_Data!Z3318</f>
        <v>7287</v>
      </c>
      <c r="AA3318" s="15">
        <f>Raw_Data!AA3318</f>
        <v>0.55200000000000005</v>
      </c>
      <c r="AB3318" s="15">
        <f>Raw_Data!AB3318</f>
        <v>47.5</v>
      </c>
      <c r="AC3318" s="19" t="str">
        <f>IF(Raw_Data!G3318="","Yes","No")</f>
        <v>No</v>
      </c>
      <c r="AD3318" s="19" t="str">
        <f>IF(Raw_Data!L3318="","Yes","No")</f>
        <v>No</v>
      </c>
      <c r="AE3318" s="19" t="str">
        <f>IF(Raw_Data!T3318="","Imputed",IF(Raw_Data!T3318&gt;INDEX(Cleaning_Reference!$F$6:$F$13,MATCH(D3318,Cleaning_Reference!$A$6:$A$13,0)),"Capped","Original"))</f>
        <v>Original</v>
      </c>
      <c r="AF3318" s="21">
        <f t="shared" si="51"/>
        <v>4.0199999999999996</v>
      </c>
    </row>
    <row r="3319" spans="1:32" ht="15" customHeight="1" x14ac:dyDescent="0.3">
      <c r="A3319" s="20" t="str">
        <f>Raw_Data!A3319</f>
        <v>SF13318</v>
      </c>
      <c r="B3319" s="15" t="str">
        <f>Raw_Data!B3319</f>
        <v>Karnataka</v>
      </c>
      <c r="C3319" s="15" t="str">
        <f>Raw_Data!C3319</f>
        <v>Nalgonda</v>
      </c>
      <c r="D3319" s="15" t="str">
        <f>Raw_Data!D3319</f>
        <v>Rice</v>
      </c>
      <c r="E3319" s="15" t="str">
        <f>Raw_Data!E3319</f>
        <v>Kharif</v>
      </c>
      <c r="F3319" s="15">
        <f>Raw_Data!F3319</f>
        <v>7.22</v>
      </c>
      <c r="G3319" s="18">
        <f>IF(Raw_Data!G3319="",ROUND(AVERAGEIFS(Raw_Data!$G$2:$G$4001,Raw_Data!$E$2:$E$4001,E3319),1),Raw_Data!G3319)</f>
        <v>714.7</v>
      </c>
      <c r="H3319" s="15">
        <f>Raw_Data!H3319</f>
        <v>27.2</v>
      </c>
      <c r="I3319" s="15">
        <f>Raw_Data!I3319</f>
        <v>82.3</v>
      </c>
      <c r="J3319" s="15">
        <f>Raw_Data!J3319</f>
        <v>8.4</v>
      </c>
      <c r="K3319" s="15">
        <f>Raw_Data!K3319</f>
        <v>6.62</v>
      </c>
      <c r="L3319" s="18">
        <f>IF(Raw_Data!L3319="",ROUND(AVERAGEIFS(Raw_Data!$L$2:$L$4001,Raw_Data!$E$2:$E$4001,E3319),1),Raw_Data!L3319)</f>
        <v>31.2</v>
      </c>
      <c r="M3319" s="15">
        <f>Raw_Data!M3319</f>
        <v>122.3</v>
      </c>
      <c r="N3319" s="15">
        <f>Raw_Data!N3319</f>
        <v>34</v>
      </c>
      <c r="O3319" s="15">
        <f>Raw_Data!O3319</f>
        <v>72.7</v>
      </c>
      <c r="P3319" s="15" t="str">
        <f>Raw_Data!P3319</f>
        <v>Drip</v>
      </c>
      <c r="Q3319" s="15">
        <f>Raw_Data!Q3319</f>
        <v>172.3</v>
      </c>
      <c r="R3319" s="15">
        <f>Raw_Data!R3319</f>
        <v>10.210000000000001</v>
      </c>
      <c r="S3319" s="15">
        <f>Raw_Data!S3319</f>
        <v>0.8</v>
      </c>
      <c r="T3319" s="18">
        <f>IF(Raw_Data!T3319="",ROUND(AVERAGEIFS(Raw_Data!$T$2:$T$4001,Raw_Data!$E$2:$E$4001,E3319,Raw_Data!$D$2:$D$4001,D3319),2),IF(Raw_Data!T3319&gt;INDEX(Cleaning_Reference!$F$6:$F$13,MATCH(D3319,Cleaning_Reference!$A$6:$A$13,0)),INDEX(Cleaning_Reference!$F$6:$F$13,MATCH(D3319,Cleaning_Reference!$A$6:$A$13,0)),Raw_Data!T3319))</f>
        <v>4.28</v>
      </c>
      <c r="U3319" s="15">
        <f>Raw_Data!U3319</f>
        <v>30.9</v>
      </c>
      <c r="V3319" s="15">
        <f>Raw_Data!V3319</f>
        <v>25254</v>
      </c>
      <c r="W3319" s="15">
        <f>Raw_Data!W3319</f>
        <v>521495</v>
      </c>
      <c r="X3319" s="15">
        <f>Raw_Data!X3319</f>
        <v>780349</v>
      </c>
      <c r="Y3319" s="15">
        <f>Raw_Data!Y3319</f>
        <v>258854</v>
      </c>
      <c r="Z3319" s="15">
        <f>Raw_Data!Z3319</f>
        <v>9853</v>
      </c>
      <c r="AA3319" s="15">
        <f>Raw_Data!AA3319</f>
        <v>3.1360000000000001</v>
      </c>
      <c r="AB3319" s="15">
        <f>Raw_Data!AB3319</f>
        <v>31.6</v>
      </c>
      <c r="AC3319" s="19" t="str">
        <f>IF(Raw_Data!G3319="","Yes","No")</f>
        <v>No</v>
      </c>
      <c r="AD3319" s="19" t="str">
        <f>IF(Raw_Data!L3319="","Yes","No")</f>
        <v>No</v>
      </c>
      <c r="AE3319" s="19" t="str">
        <f>IF(Raw_Data!T3319="","Imputed",IF(Raw_Data!T3319&gt;INDEX(Cleaning_Reference!$F$6:$F$13,MATCH(D3319,Cleaning_Reference!$A$6:$A$13,0)),"Capped","Original"))</f>
        <v>Original</v>
      </c>
      <c r="AF3319" s="21">
        <f t="shared" si="51"/>
        <v>30.9</v>
      </c>
    </row>
    <row r="3320" spans="1:32" ht="15" customHeight="1" x14ac:dyDescent="0.3">
      <c r="A3320" s="20" t="str">
        <f>Raw_Data!A3320</f>
        <v>SF13319</v>
      </c>
      <c r="B3320" s="15" t="str">
        <f>Raw_Data!B3320</f>
        <v>Gujarat</v>
      </c>
      <c r="C3320" s="15" t="str">
        <f>Raw_Data!C3320</f>
        <v>Nashik</v>
      </c>
      <c r="D3320" s="15" t="str">
        <f>Raw_Data!D3320</f>
        <v>Maize</v>
      </c>
      <c r="E3320" s="15" t="str">
        <f>Raw_Data!E3320</f>
        <v>Zaid</v>
      </c>
      <c r="F3320" s="15">
        <f>Raw_Data!F3320</f>
        <v>14.36</v>
      </c>
      <c r="G3320" s="18">
        <f>IF(Raw_Data!G3320="",ROUND(AVERAGEIFS(Raw_Data!$G$2:$G$4001,Raw_Data!$E$2:$E$4001,E3320),1),Raw_Data!G3320)</f>
        <v>314.60000000000002</v>
      </c>
      <c r="H3320" s="15">
        <f>Raw_Data!H3320</f>
        <v>34.4</v>
      </c>
      <c r="I3320" s="15">
        <f>Raw_Data!I3320</f>
        <v>61.5</v>
      </c>
      <c r="J3320" s="15">
        <f>Raw_Data!J3320</f>
        <v>8.4</v>
      </c>
      <c r="K3320" s="15">
        <f>Raw_Data!K3320</f>
        <v>5.98</v>
      </c>
      <c r="L3320" s="18">
        <f>IF(Raw_Data!L3320="",ROUND(AVERAGEIFS(Raw_Data!$L$2:$L$4001,Raw_Data!$E$2:$E$4001,E3320),1),Raw_Data!L3320)</f>
        <v>19.2</v>
      </c>
      <c r="M3320" s="15">
        <f>Raw_Data!M3320</f>
        <v>111.3</v>
      </c>
      <c r="N3320" s="15">
        <f>Raw_Data!N3320</f>
        <v>77.7</v>
      </c>
      <c r="O3320" s="15">
        <f>Raw_Data!O3320</f>
        <v>124.2</v>
      </c>
      <c r="P3320" s="15" t="str">
        <f>Raw_Data!P3320</f>
        <v>Drip</v>
      </c>
      <c r="Q3320" s="15">
        <f>Raw_Data!Q3320</f>
        <v>370.4</v>
      </c>
      <c r="R3320" s="15">
        <f>Raw_Data!R3320</f>
        <v>4.0999999999999996</v>
      </c>
      <c r="S3320" s="15">
        <f>Raw_Data!S3320</f>
        <v>0.82</v>
      </c>
      <c r="T3320" s="18">
        <f>IF(Raw_Data!T3320="",ROUND(AVERAGEIFS(Raw_Data!$T$2:$T$4001,Raw_Data!$E$2:$E$4001,E3320,Raw_Data!$D$2:$D$4001,D3320),2),IF(Raw_Data!T3320&gt;INDEX(Cleaning_Reference!$F$6:$F$13,MATCH(D3320,Cleaning_Reference!$A$6:$A$13,0)),INDEX(Cleaning_Reference!$F$6:$F$13,MATCH(D3320,Cleaning_Reference!$A$6:$A$13,0)),Raw_Data!T3320))</f>
        <v>1.33</v>
      </c>
      <c r="U3320" s="15">
        <f>Raw_Data!U3320</f>
        <v>19.100000000000001</v>
      </c>
      <c r="V3320" s="15">
        <f>Raw_Data!V3320</f>
        <v>24911</v>
      </c>
      <c r="W3320" s="15">
        <f>Raw_Data!W3320</f>
        <v>1227591</v>
      </c>
      <c r="X3320" s="15">
        <f>Raw_Data!X3320</f>
        <v>475800</v>
      </c>
      <c r="Y3320" s="15">
        <f>Raw_Data!Y3320</f>
        <v>-751791</v>
      </c>
      <c r="Z3320" s="15">
        <f>Raw_Data!Z3320</f>
        <v>7422</v>
      </c>
      <c r="AA3320" s="15">
        <f>Raw_Data!AA3320</f>
        <v>2.573</v>
      </c>
      <c r="AB3320" s="15">
        <f>Raw_Data!AB3320</f>
        <v>59.1</v>
      </c>
      <c r="AC3320" s="19" t="str">
        <f>IF(Raw_Data!G3320="","Yes","No")</f>
        <v>No</v>
      </c>
      <c r="AD3320" s="19" t="str">
        <f>IF(Raw_Data!L3320="","Yes","No")</f>
        <v>Yes</v>
      </c>
      <c r="AE3320" s="19" t="str">
        <f>IF(Raw_Data!T3320="","Imputed",IF(Raw_Data!T3320&gt;INDEX(Cleaning_Reference!$F$6:$F$13,MATCH(D3320,Cleaning_Reference!$A$6:$A$13,0)),"Capped","Original"))</f>
        <v>Original</v>
      </c>
      <c r="AF3320" s="21">
        <f t="shared" si="51"/>
        <v>19.100000000000001</v>
      </c>
    </row>
    <row r="3321" spans="1:32" ht="15" customHeight="1" x14ac:dyDescent="0.3">
      <c r="A3321" s="20" t="str">
        <f>Raw_Data!A3321</f>
        <v>SF13320</v>
      </c>
      <c r="B3321" s="15" t="str">
        <f>Raw_Data!B3321</f>
        <v>Punjab</v>
      </c>
      <c r="C3321" s="15" t="str">
        <f>Raw_Data!C3321</f>
        <v>Erode</v>
      </c>
      <c r="D3321" s="15" t="str">
        <f>Raw_Data!D3321</f>
        <v>Pulses</v>
      </c>
      <c r="E3321" s="15" t="str">
        <f>Raw_Data!E3321</f>
        <v>Kharif</v>
      </c>
      <c r="F3321" s="15">
        <f>Raw_Data!F3321</f>
        <v>13.96</v>
      </c>
      <c r="G3321" s="18">
        <f>IF(Raw_Data!G3321="",ROUND(AVERAGEIFS(Raw_Data!$G$2:$G$4001,Raw_Data!$E$2:$E$4001,E3321),1),Raw_Data!G3321)</f>
        <v>867.1</v>
      </c>
      <c r="H3321" s="15">
        <f>Raw_Data!H3321</f>
        <v>23.4</v>
      </c>
      <c r="I3321" s="15">
        <f>Raw_Data!I3321</f>
        <v>71.900000000000006</v>
      </c>
      <c r="J3321" s="15">
        <f>Raw_Data!J3321</f>
        <v>7.2</v>
      </c>
      <c r="K3321" s="15">
        <f>Raw_Data!K3321</f>
        <v>7.65</v>
      </c>
      <c r="L3321" s="18">
        <f>IF(Raw_Data!L3321="",ROUND(AVERAGEIFS(Raw_Data!$L$2:$L$4001,Raw_Data!$E$2:$E$4001,E3321),1),Raw_Data!L3321)</f>
        <v>32.1</v>
      </c>
      <c r="M3321" s="15">
        <f>Raw_Data!M3321</f>
        <v>168.4</v>
      </c>
      <c r="N3321" s="15">
        <f>Raw_Data!N3321</f>
        <v>41.5</v>
      </c>
      <c r="O3321" s="15">
        <f>Raw_Data!O3321</f>
        <v>125.5</v>
      </c>
      <c r="P3321" s="15" t="str">
        <f>Raw_Data!P3321</f>
        <v>Sprinkler</v>
      </c>
      <c r="Q3321" s="15">
        <f>Raw_Data!Q3321</f>
        <v>200.5</v>
      </c>
      <c r="R3321" s="15">
        <f>Raw_Data!R3321</f>
        <v>1.1399999999999999</v>
      </c>
      <c r="S3321" s="15">
        <f>Raw_Data!S3321</f>
        <v>0.93</v>
      </c>
      <c r="T3321" s="18">
        <f>IF(Raw_Data!T3321="",ROUND(AVERAGEIFS(Raw_Data!$T$2:$T$4001,Raw_Data!$E$2:$E$4001,E3321,Raw_Data!$D$2:$D$4001,D3321),2),IF(Raw_Data!T3321&gt;INDEX(Cleaning_Reference!$F$6:$F$13,MATCH(D3321,Cleaning_Reference!$A$6:$A$13,0)),INDEX(Cleaning_Reference!$F$6:$F$13,MATCH(D3321,Cleaning_Reference!$A$6:$A$13,0)),Raw_Data!T3321))</f>
        <v>0.51</v>
      </c>
      <c r="U3321" s="15">
        <f>Raw_Data!U3321</f>
        <v>7.12</v>
      </c>
      <c r="V3321" s="15">
        <f>Raw_Data!V3321</f>
        <v>77778</v>
      </c>
      <c r="W3321" s="15">
        <f>Raw_Data!W3321</f>
        <v>907101</v>
      </c>
      <c r="X3321" s="15">
        <f>Raw_Data!X3321</f>
        <v>553779</v>
      </c>
      <c r="Y3321" s="15">
        <f>Raw_Data!Y3321</f>
        <v>-353322</v>
      </c>
      <c r="Z3321" s="15">
        <f>Raw_Data!Z3321</f>
        <v>5618</v>
      </c>
      <c r="AA3321" s="15">
        <f>Raw_Data!AA3321</f>
        <v>1.2669999999999999</v>
      </c>
      <c r="AB3321" s="15">
        <f>Raw_Data!AB3321</f>
        <v>57.6</v>
      </c>
      <c r="AC3321" s="19" t="str">
        <f>IF(Raw_Data!G3321="","Yes","No")</f>
        <v>No</v>
      </c>
      <c r="AD3321" s="19" t="str">
        <f>IF(Raw_Data!L3321="","Yes","No")</f>
        <v>No</v>
      </c>
      <c r="AE3321" s="19" t="str">
        <f>IF(Raw_Data!T3321="","Imputed",IF(Raw_Data!T3321&gt;INDEX(Cleaning_Reference!$F$6:$F$13,MATCH(D3321,Cleaning_Reference!$A$6:$A$13,0)),"Capped","Original"))</f>
        <v>Original</v>
      </c>
      <c r="AF3321" s="21">
        <f t="shared" si="51"/>
        <v>7.12</v>
      </c>
    </row>
    <row r="3322" spans="1:32" ht="15" customHeight="1" x14ac:dyDescent="0.3">
      <c r="A3322" s="20" t="str">
        <f>Raw_Data!A3322</f>
        <v>SF13321</v>
      </c>
      <c r="B3322" s="15" t="str">
        <f>Raw_Data!B3322</f>
        <v>Maharashtra</v>
      </c>
      <c r="C3322" s="15" t="str">
        <f>Raw_Data!C3322</f>
        <v>Warangal</v>
      </c>
      <c r="D3322" s="15" t="str">
        <f>Raw_Data!D3322</f>
        <v>Wheat</v>
      </c>
      <c r="E3322" s="15" t="str">
        <f>Raw_Data!E3322</f>
        <v>Rabi</v>
      </c>
      <c r="F3322" s="15">
        <f>Raw_Data!F3322</f>
        <v>14.86</v>
      </c>
      <c r="G3322" s="18">
        <f>IF(Raw_Data!G3322="",ROUND(AVERAGEIFS(Raw_Data!$G$2:$G$4001,Raw_Data!$E$2:$E$4001,E3322),1),Raw_Data!G3322)</f>
        <v>597.20000000000005</v>
      </c>
      <c r="H3322" s="15">
        <f>Raw_Data!H3322</f>
        <v>26.4</v>
      </c>
      <c r="I3322" s="15">
        <f>Raw_Data!I3322</f>
        <v>68.2</v>
      </c>
      <c r="J3322" s="15">
        <f>Raw_Data!J3322</f>
        <v>6.3</v>
      </c>
      <c r="K3322" s="15">
        <f>Raw_Data!K3322</f>
        <v>7.04</v>
      </c>
      <c r="L3322" s="18">
        <f>IF(Raw_Data!L3322="",ROUND(AVERAGEIFS(Raw_Data!$L$2:$L$4001,Raw_Data!$E$2:$E$4001,E3322),1),Raw_Data!L3322)</f>
        <v>28</v>
      </c>
      <c r="M3322" s="15">
        <f>Raw_Data!M3322</f>
        <v>79.099999999999994</v>
      </c>
      <c r="N3322" s="15">
        <f>Raw_Data!N3322</f>
        <v>56.3</v>
      </c>
      <c r="O3322" s="15">
        <f>Raw_Data!O3322</f>
        <v>94.5</v>
      </c>
      <c r="P3322" s="15" t="str">
        <f>Raw_Data!P3322</f>
        <v>Sprinkler</v>
      </c>
      <c r="Q3322" s="15">
        <f>Raw_Data!Q3322</f>
        <v>258.10000000000002</v>
      </c>
      <c r="R3322" s="15">
        <f>Raw_Data!R3322</f>
        <v>3.92</v>
      </c>
      <c r="S3322" s="15">
        <f>Raw_Data!S3322</f>
        <v>0.9</v>
      </c>
      <c r="T3322" s="18">
        <f>IF(Raw_Data!T3322="",ROUND(AVERAGEIFS(Raw_Data!$T$2:$T$4001,Raw_Data!$E$2:$E$4001,E3322,Raw_Data!$D$2:$D$4001,D3322),2),IF(Raw_Data!T3322&gt;INDEX(Cleaning_Reference!$F$6:$F$13,MATCH(D3322,Cleaning_Reference!$A$6:$A$13,0)),INDEX(Cleaning_Reference!$F$6:$F$13,MATCH(D3322,Cleaning_Reference!$A$6:$A$13,0)),Raw_Data!T3322))</f>
        <v>2.66</v>
      </c>
      <c r="U3322" s="15">
        <f>Raw_Data!U3322</f>
        <v>39.53</v>
      </c>
      <c r="V3322" s="15">
        <f>Raw_Data!V3322</f>
        <v>25484</v>
      </c>
      <c r="W3322" s="15">
        <f>Raw_Data!W3322</f>
        <v>912475</v>
      </c>
      <c r="X3322" s="15">
        <f>Raw_Data!X3322</f>
        <v>1007383</v>
      </c>
      <c r="Y3322" s="15">
        <f>Raw_Data!Y3322</f>
        <v>94908</v>
      </c>
      <c r="Z3322" s="15">
        <f>Raw_Data!Z3322</f>
        <v>7268</v>
      </c>
      <c r="AA3322" s="15">
        <f>Raw_Data!AA3322</f>
        <v>5.4390000000000001</v>
      </c>
      <c r="AB3322" s="15">
        <f>Raw_Data!AB3322</f>
        <v>51.4</v>
      </c>
      <c r="AC3322" s="19" t="str">
        <f>IF(Raw_Data!G3322="","Yes","No")</f>
        <v>No</v>
      </c>
      <c r="AD3322" s="19" t="str">
        <f>IF(Raw_Data!L3322="","Yes","No")</f>
        <v>No</v>
      </c>
      <c r="AE3322" s="19" t="str">
        <f>IF(Raw_Data!T3322="","Imputed",IF(Raw_Data!T3322&gt;INDEX(Cleaning_Reference!$F$6:$F$13,MATCH(D3322,Cleaning_Reference!$A$6:$A$13,0)),"Capped","Original"))</f>
        <v>Original</v>
      </c>
      <c r="AF3322" s="21">
        <f t="shared" si="51"/>
        <v>39.53</v>
      </c>
    </row>
    <row r="3323" spans="1:32" ht="15" customHeight="1" x14ac:dyDescent="0.3">
      <c r="A3323" s="20" t="str">
        <f>Raw_Data!A3323</f>
        <v>SF13322</v>
      </c>
      <c r="B3323" s="15" t="str">
        <f>Raw_Data!B3323</f>
        <v>Maharashtra</v>
      </c>
      <c r="C3323" s="15" t="str">
        <f>Raw_Data!C3323</f>
        <v>Warangal</v>
      </c>
      <c r="D3323" s="15" t="str">
        <f>Raw_Data!D3323</f>
        <v>Wheat</v>
      </c>
      <c r="E3323" s="15" t="str">
        <f>Raw_Data!E3323</f>
        <v>Kharif</v>
      </c>
      <c r="F3323" s="15">
        <f>Raw_Data!F3323</f>
        <v>7.29</v>
      </c>
      <c r="G3323" s="18">
        <f>IF(Raw_Data!G3323="",ROUND(AVERAGEIFS(Raw_Data!$G$2:$G$4001,Raw_Data!$E$2:$E$4001,E3323),1),Raw_Data!G3323)</f>
        <v>563.9</v>
      </c>
      <c r="H3323" s="15">
        <f>Raw_Data!H3323</f>
        <v>33</v>
      </c>
      <c r="I3323" s="15">
        <f>Raw_Data!I3323</f>
        <v>74.7</v>
      </c>
      <c r="J3323" s="15">
        <f>Raw_Data!J3323</f>
        <v>8</v>
      </c>
      <c r="K3323" s="15">
        <f>Raw_Data!K3323</f>
        <v>6.05</v>
      </c>
      <c r="L3323" s="18">
        <f>IF(Raw_Data!L3323="",ROUND(AVERAGEIFS(Raw_Data!$L$2:$L$4001,Raw_Data!$E$2:$E$4001,E3323),1),Raw_Data!L3323)</f>
        <v>39.299999999999997</v>
      </c>
      <c r="M3323" s="15">
        <f>Raw_Data!M3323</f>
        <v>138.5</v>
      </c>
      <c r="N3323" s="15">
        <f>Raw_Data!N3323</f>
        <v>52</v>
      </c>
      <c r="O3323" s="15">
        <f>Raw_Data!O3323</f>
        <v>124.7</v>
      </c>
      <c r="P3323" s="15" t="str">
        <f>Raw_Data!P3323</f>
        <v>Flood</v>
      </c>
      <c r="Q3323" s="15">
        <f>Raw_Data!Q3323</f>
        <v>103.6</v>
      </c>
      <c r="R3323" s="15">
        <f>Raw_Data!R3323</f>
        <v>3.65</v>
      </c>
      <c r="S3323" s="15">
        <f>Raw_Data!S3323</f>
        <v>0.86</v>
      </c>
      <c r="T3323" s="18">
        <f>IF(Raw_Data!T3323="",ROUND(AVERAGEIFS(Raw_Data!$T$2:$T$4001,Raw_Data!$E$2:$E$4001,E3323,Raw_Data!$D$2:$D$4001,D3323),2),IF(Raw_Data!T3323&gt;INDEX(Cleaning_Reference!$F$6:$F$13,MATCH(D3323,Cleaning_Reference!$A$6:$A$13,0)),INDEX(Cleaning_Reference!$F$6:$F$13,MATCH(D3323,Cleaning_Reference!$A$6:$A$13,0)),Raw_Data!T3323))</f>
        <v>1.91</v>
      </c>
      <c r="U3323" s="15">
        <f>Raw_Data!U3323</f>
        <v>13.92</v>
      </c>
      <c r="V3323" s="15">
        <f>Raw_Data!V3323</f>
        <v>24818</v>
      </c>
      <c r="W3323" s="15">
        <f>Raw_Data!W3323</f>
        <v>412481</v>
      </c>
      <c r="X3323" s="15">
        <f>Raw_Data!X3323</f>
        <v>345467</v>
      </c>
      <c r="Y3323" s="15">
        <f>Raw_Data!Y3323</f>
        <v>-67014</v>
      </c>
      <c r="Z3323" s="15">
        <f>Raw_Data!Z3323</f>
        <v>5912</v>
      </c>
      <c r="AA3323" s="15">
        <f>Raw_Data!AA3323</f>
        <v>2.355</v>
      </c>
      <c r="AB3323" s="15">
        <f>Raw_Data!AB3323</f>
        <v>63.5</v>
      </c>
      <c r="AC3323" s="19" t="str">
        <f>IF(Raw_Data!G3323="","Yes","No")</f>
        <v>No</v>
      </c>
      <c r="AD3323" s="19" t="str">
        <f>IF(Raw_Data!L3323="","Yes","No")</f>
        <v>No</v>
      </c>
      <c r="AE3323" s="19" t="str">
        <f>IF(Raw_Data!T3323="","Imputed",IF(Raw_Data!T3323&gt;INDEX(Cleaning_Reference!$F$6:$F$13,MATCH(D3323,Cleaning_Reference!$A$6:$A$13,0)),"Capped","Original"))</f>
        <v>Original</v>
      </c>
      <c r="AF3323" s="21">
        <f t="shared" si="51"/>
        <v>13.92</v>
      </c>
    </row>
    <row r="3324" spans="1:32" ht="15" customHeight="1" x14ac:dyDescent="0.3">
      <c r="A3324" s="20" t="str">
        <f>Raw_Data!A3324</f>
        <v>SF13323</v>
      </c>
      <c r="B3324" s="15" t="str">
        <f>Raw_Data!B3324</f>
        <v>Maharashtra</v>
      </c>
      <c r="C3324" s="15" t="str">
        <f>Raw_Data!C3324</f>
        <v>Erode</v>
      </c>
      <c r="D3324" s="15" t="str">
        <f>Raw_Data!D3324</f>
        <v>Chilli</v>
      </c>
      <c r="E3324" s="15" t="str">
        <f>Raw_Data!E3324</f>
        <v>Kharif</v>
      </c>
      <c r="F3324" s="15">
        <f>Raw_Data!F3324</f>
        <v>4.53</v>
      </c>
      <c r="G3324" s="18">
        <f>IF(Raw_Data!G3324="",ROUND(AVERAGEIFS(Raw_Data!$G$2:$G$4001,Raw_Data!$E$2:$E$4001,E3324),1),Raw_Data!G3324)</f>
        <v>534.5</v>
      </c>
      <c r="H3324" s="15">
        <f>Raw_Data!H3324</f>
        <v>27.9</v>
      </c>
      <c r="I3324" s="15">
        <f>Raw_Data!I3324</f>
        <v>71.8</v>
      </c>
      <c r="J3324" s="15">
        <f>Raw_Data!J3324</f>
        <v>6.2</v>
      </c>
      <c r="K3324" s="15">
        <f>Raw_Data!K3324</f>
        <v>7.12</v>
      </c>
      <c r="L3324" s="18">
        <f>IF(Raw_Data!L3324="",ROUND(AVERAGEIFS(Raw_Data!$L$2:$L$4001,Raw_Data!$E$2:$E$4001,E3324),1),Raw_Data!L3324)</f>
        <v>29.8</v>
      </c>
      <c r="M3324" s="15">
        <f>Raw_Data!M3324</f>
        <v>92.9</v>
      </c>
      <c r="N3324" s="15">
        <f>Raw_Data!N3324</f>
        <v>83.5</v>
      </c>
      <c r="O3324" s="15">
        <f>Raw_Data!O3324</f>
        <v>89.9</v>
      </c>
      <c r="P3324" s="15" t="str">
        <f>Raw_Data!P3324</f>
        <v>Rainfed</v>
      </c>
      <c r="Q3324" s="15">
        <f>Raw_Data!Q3324</f>
        <v>213.7</v>
      </c>
      <c r="R3324" s="15">
        <f>Raw_Data!R3324</f>
        <v>4.66</v>
      </c>
      <c r="S3324" s="15">
        <f>Raw_Data!S3324</f>
        <v>0.81</v>
      </c>
      <c r="T3324" s="18">
        <f>IF(Raw_Data!T3324="",ROUND(AVERAGEIFS(Raw_Data!$T$2:$T$4001,Raw_Data!$E$2:$E$4001,E3324,Raw_Data!$D$2:$D$4001,D3324),2),IF(Raw_Data!T3324&gt;INDEX(Cleaning_Reference!$F$6:$F$13,MATCH(D3324,Cleaning_Reference!$A$6:$A$13,0)),INDEX(Cleaning_Reference!$F$6:$F$13,MATCH(D3324,Cleaning_Reference!$A$6:$A$13,0)),Raw_Data!T3324))</f>
        <v>1.97</v>
      </c>
      <c r="U3324" s="15">
        <f>Raw_Data!U3324</f>
        <v>8.92</v>
      </c>
      <c r="V3324" s="15">
        <f>Raw_Data!V3324</f>
        <v>92081</v>
      </c>
      <c r="W3324" s="15">
        <f>Raw_Data!W3324</f>
        <v>248799</v>
      </c>
      <c r="X3324" s="15">
        <f>Raw_Data!X3324</f>
        <v>821363</v>
      </c>
      <c r="Y3324" s="15">
        <f>Raw_Data!Y3324</f>
        <v>572564</v>
      </c>
      <c r="Z3324" s="15">
        <f>Raw_Data!Z3324</f>
        <v>1456</v>
      </c>
      <c r="AA3324" s="15">
        <f>Raw_Data!AA3324</f>
        <v>6.1260000000000003</v>
      </c>
      <c r="AB3324" s="15">
        <f>Raw_Data!AB3324</f>
        <v>41</v>
      </c>
      <c r="AC3324" s="19" t="str">
        <f>IF(Raw_Data!G3324="","Yes","No")</f>
        <v>No</v>
      </c>
      <c r="AD3324" s="19" t="str">
        <f>IF(Raw_Data!L3324="","Yes","No")</f>
        <v>No</v>
      </c>
      <c r="AE3324" s="19" t="str">
        <f>IF(Raw_Data!T3324="","Imputed",IF(Raw_Data!T3324&gt;INDEX(Cleaning_Reference!$F$6:$F$13,MATCH(D3324,Cleaning_Reference!$A$6:$A$13,0)),"Capped","Original"))</f>
        <v>Original</v>
      </c>
      <c r="AF3324" s="21">
        <f t="shared" si="51"/>
        <v>8.92</v>
      </c>
    </row>
    <row r="3325" spans="1:32" ht="15" customHeight="1" x14ac:dyDescent="0.3">
      <c r="A3325" s="20" t="str">
        <f>Raw_Data!A3325</f>
        <v>SF13324</v>
      </c>
      <c r="B3325" s="15" t="str">
        <f>Raw_Data!B3325</f>
        <v>Andhra Pradesh</v>
      </c>
      <c r="C3325" s="15" t="str">
        <f>Raw_Data!C3325</f>
        <v>Nalgonda</v>
      </c>
      <c r="D3325" s="15" t="str">
        <f>Raw_Data!D3325</f>
        <v>Groundnut</v>
      </c>
      <c r="E3325" s="15" t="str">
        <f>Raw_Data!E3325</f>
        <v>Rabi</v>
      </c>
      <c r="F3325" s="15">
        <f>Raw_Data!F3325</f>
        <v>8.19</v>
      </c>
      <c r="G3325" s="18">
        <f>IF(Raw_Data!G3325="",ROUND(AVERAGEIFS(Raw_Data!$G$2:$G$4001,Raw_Data!$E$2:$E$4001,E3325),1),Raw_Data!G3325)</f>
        <v>717.9</v>
      </c>
      <c r="H3325" s="15">
        <f>Raw_Data!H3325</f>
        <v>20.9</v>
      </c>
      <c r="I3325" s="15">
        <f>Raw_Data!I3325</f>
        <v>55.4</v>
      </c>
      <c r="J3325" s="15">
        <f>Raw_Data!J3325</f>
        <v>7.2</v>
      </c>
      <c r="K3325" s="15">
        <f>Raw_Data!K3325</f>
        <v>7.14</v>
      </c>
      <c r="L3325" s="18">
        <f>IF(Raw_Data!L3325="",ROUND(AVERAGEIFS(Raw_Data!$L$2:$L$4001,Raw_Data!$E$2:$E$4001,E3325),1),Raw_Data!L3325)</f>
        <v>25.4</v>
      </c>
      <c r="M3325" s="15">
        <f>Raw_Data!M3325</f>
        <v>111.3</v>
      </c>
      <c r="N3325" s="15">
        <f>Raw_Data!N3325</f>
        <v>37.799999999999997</v>
      </c>
      <c r="O3325" s="15">
        <f>Raw_Data!O3325</f>
        <v>113.5</v>
      </c>
      <c r="P3325" s="15" t="str">
        <f>Raw_Data!P3325</f>
        <v>Rainfed</v>
      </c>
      <c r="Q3325" s="15">
        <f>Raw_Data!Q3325</f>
        <v>271.10000000000002</v>
      </c>
      <c r="R3325" s="15">
        <f>Raw_Data!R3325</f>
        <v>1</v>
      </c>
      <c r="S3325" s="15">
        <f>Raw_Data!S3325</f>
        <v>0.97</v>
      </c>
      <c r="T3325" s="18">
        <f>IF(Raw_Data!T3325="",ROUND(AVERAGEIFS(Raw_Data!$T$2:$T$4001,Raw_Data!$E$2:$E$4001,E3325,Raw_Data!$D$2:$D$4001,D3325),2),IF(Raw_Data!T3325&gt;INDEX(Cleaning_Reference!$F$6:$F$13,MATCH(D3325,Cleaning_Reference!$A$6:$A$13,0)),INDEX(Cleaning_Reference!$F$6:$F$13,MATCH(D3325,Cleaning_Reference!$A$6:$A$13,0)),Raw_Data!T3325))</f>
        <v>1.53</v>
      </c>
      <c r="U3325" s="15">
        <f>Raw_Data!U3325</f>
        <v>12.53</v>
      </c>
      <c r="V3325" s="15">
        <f>Raw_Data!V3325</f>
        <v>62063</v>
      </c>
      <c r="W3325" s="15">
        <f>Raw_Data!W3325</f>
        <v>555302</v>
      </c>
      <c r="X3325" s="15">
        <f>Raw_Data!X3325</f>
        <v>777649</v>
      </c>
      <c r="Y3325" s="15">
        <f>Raw_Data!Y3325</f>
        <v>222347</v>
      </c>
      <c r="Z3325" s="15">
        <f>Raw_Data!Z3325</f>
        <v>2059</v>
      </c>
      <c r="AA3325" s="15">
        <f>Raw_Data!AA3325</f>
        <v>6.085</v>
      </c>
      <c r="AB3325" s="15">
        <f>Raw_Data!AB3325</f>
        <v>56.7</v>
      </c>
      <c r="AC3325" s="19" t="str">
        <f>IF(Raw_Data!G3325="","Yes","No")</f>
        <v>No</v>
      </c>
      <c r="AD3325" s="19" t="str">
        <f>IF(Raw_Data!L3325="","Yes","No")</f>
        <v>No</v>
      </c>
      <c r="AE3325" s="19" t="str">
        <f>IF(Raw_Data!T3325="","Imputed",IF(Raw_Data!T3325&gt;INDEX(Cleaning_Reference!$F$6:$F$13,MATCH(D3325,Cleaning_Reference!$A$6:$A$13,0)),"Capped","Original"))</f>
        <v>Original</v>
      </c>
      <c r="AF3325" s="21">
        <f t="shared" si="51"/>
        <v>12.53</v>
      </c>
    </row>
    <row r="3326" spans="1:32" ht="15" customHeight="1" x14ac:dyDescent="0.3">
      <c r="A3326" s="20" t="str">
        <f>Raw_Data!A3326</f>
        <v>SF13325</v>
      </c>
      <c r="B3326" s="15" t="str">
        <f>Raw_Data!B3326</f>
        <v>Punjab</v>
      </c>
      <c r="C3326" s="15" t="str">
        <f>Raw_Data!C3326</f>
        <v>Guntur</v>
      </c>
      <c r="D3326" s="15" t="str">
        <f>Raw_Data!D3326</f>
        <v>Groundnut</v>
      </c>
      <c r="E3326" s="15" t="str">
        <f>Raw_Data!E3326</f>
        <v>Zaid</v>
      </c>
      <c r="F3326" s="15">
        <f>Raw_Data!F3326</f>
        <v>12.63</v>
      </c>
      <c r="G3326" s="18">
        <f>IF(Raw_Data!G3326="",ROUND(AVERAGEIFS(Raw_Data!$G$2:$G$4001,Raw_Data!$E$2:$E$4001,E3326),1),Raw_Data!G3326)</f>
        <v>332.4</v>
      </c>
      <c r="H3326" s="15">
        <f>Raw_Data!H3326</f>
        <v>30.1</v>
      </c>
      <c r="I3326" s="15">
        <f>Raw_Data!I3326</f>
        <v>53.1</v>
      </c>
      <c r="J3326" s="15">
        <f>Raw_Data!J3326</f>
        <v>8.4</v>
      </c>
      <c r="K3326" s="15">
        <f>Raw_Data!K3326</f>
        <v>6.9</v>
      </c>
      <c r="L3326" s="18">
        <f>IF(Raw_Data!L3326="",ROUND(AVERAGEIFS(Raw_Data!$L$2:$L$4001,Raw_Data!$E$2:$E$4001,E3326),1),Raw_Data!L3326)</f>
        <v>19.5</v>
      </c>
      <c r="M3326" s="15">
        <f>Raw_Data!M3326</f>
        <v>100.4</v>
      </c>
      <c r="N3326" s="15">
        <f>Raw_Data!N3326</f>
        <v>54</v>
      </c>
      <c r="O3326" s="15">
        <f>Raw_Data!O3326</f>
        <v>105.8</v>
      </c>
      <c r="P3326" s="15" t="str">
        <f>Raw_Data!P3326</f>
        <v>Drip</v>
      </c>
      <c r="Q3326" s="15">
        <f>Raw_Data!Q3326</f>
        <v>199.3</v>
      </c>
      <c r="R3326" s="15">
        <f>Raw_Data!R3326</f>
        <v>6.35</v>
      </c>
      <c r="S3326" s="15">
        <f>Raw_Data!S3326</f>
        <v>0.7</v>
      </c>
      <c r="T3326" s="18">
        <f>IF(Raw_Data!T3326="",ROUND(AVERAGEIFS(Raw_Data!$T$2:$T$4001,Raw_Data!$E$2:$E$4001,E3326,Raw_Data!$D$2:$D$4001,D3326),2),IF(Raw_Data!T3326&gt;INDEX(Cleaning_Reference!$F$6:$F$13,MATCH(D3326,Cleaning_Reference!$A$6:$A$13,0)),INDEX(Cleaning_Reference!$F$6:$F$13,MATCH(D3326,Cleaning_Reference!$A$6:$A$13,0)),Raw_Data!T3326))</f>
        <v>1.33</v>
      </c>
      <c r="U3326" s="15">
        <f>Raw_Data!U3326</f>
        <v>16.8</v>
      </c>
      <c r="V3326" s="15">
        <f>Raw_Data!V3326</f>
        <v>55965</v>
      </c>
      <c r="W3326" s="15">
        <f>Raw_Data!W3326</f>
        <v>894917</v>
      </c>
      <c r="X3326" s="15">
        <f>Raw_Data!X3326</f>
        <v>940212</v>
      </c>
      <c r="Y3326" s="15">
        <f>Raw_Data!Y3326</f>
        <v>45295</v>
      </c>
      <c r="Z3326" s="15">
        <f>Raw_Data!Z3326</f>
        <v>5484</v>
      </c>
      <c r="AA3326" s="15">
        <f>Raw_Data!AA3326</f>
        <v>3.0630000000000002</v>
      </c>
      <c r="AB3326" s="15">
        <f>Raw_Data!AB3326</f>
        <v>40.4</v>
      </c>
      <c r="AC3326" s="19" t="str">
        <f>IF(Raw_Data!G3326="","Yes","No")</f>
        <v>No</v>
      </c>
      <c r="AD3326" s="19" t="str">
        <f>IF(Raw_Data!L3326="","Yes","No")</f>
        <v>No</v>
      </c>
      <c r="AE3326" s="19" t="str">
        <f>IF(Raw_Data!T3326="","Imputed",IF(Raw_Data!T3326&gt;INDEX(Cleaning_Reference!$F$6:$F$13,MATCH(D3326,Cleaning_Reference!$A$6:$A$13,0)),"Capped","Original"))</f>
        <v>Original</v>
      </c>
      <c r="AF3326" s="21">
        <f t="shared" si="51"/>
        <v>16.8</v>
      </c>
    </row>
    <row r="3327" spans="1:32" ht="15" customHeight="1" x14ac:dyDescent="0.3">
      <c r="A3327" s="20" t="str">
        <f>Raw_Data!A3327</f>
        <v>SF13326</v>
      </c>
      <c r="B3327" s="15" t="str">
        <f>Raw_Data!B3327</f>
        <v>Gujarat</v>
      </c>
      <c r="C3327" s="15" t="str">
        <f>Raw_Data!C3327</f>
        <v>Ludhiana</v>
      </c>
      <c r="D3327" s="15" t="str">
        <f>Raw_Data!D3327</f>
        <v>Pulses</v>
      </c>
      <c r="E3327" s="15" t="str">
        <f>Raw_Data!E3327</f>
        <v>Zaid</v>
      </c>
      <c r="F3327" s="15">
        <f>Raw_Data!F3327</f>
        <v>13.23</v>
      </c>
      <c r="G3327" s="18">
        <f>IF(Raw_Data!G3327="",ROUND(AVERAGEIFS(Raw_Data!$G$2:$G$4001,Raw_Data!$E$2:$E$4001,E3327),1),Raw_Data!G3327)</f>
        <v>547.4</v>
      </c>
      <c r="H3327" s="15">
        <f>Raw_Data!H3327</f>
        <v>30.1</v>
      </c>
      <c r="I3327" s="15">
        <f>Raw_Data!I3327</f>
        <v>48.5</v>
      </c>
      <c r="J3327" s="15">
        <f>Raw_Data!J3327</f>
        <v>7.8</v>
      </c>
      <c r="K3327" s="15">
        <f>Raw_Data!K3327</f>
        <v>6.17</v>
      </c>
      <c r="L3327" s="18">
        <f>IF(Raw_Data!L3327="",ROUND(AVERAGEIFS(Raw_Data!$L$2:$L$4001,Raw_Data!$E$2:$E$4001,E3327),1),Raw_Data!L3327)</f>
        <v>20.8</v>
      </c>
      <c r="M3327" s="15">
        <f>Raw_Data!M3327</f>
        <v>67.5</v>
      </c>
      <c r="N3327" s="15">
        <f>Raw_Data!N3327</f>
        <v>61.2</v>
      </c>
      <c r="O3327" s="15">
        <f>Raw_Data!O3327</f>
        <v>112.6</v>
      </c>
      <c r="P3327" s="15" t="str">
        <f>Raw_Data!P3327</f>
        <v>Sprinkler</v>
      </c>
      <c r="Q3327" s="15">
        <f>Raw_Data!Q3327</f>
        <v>263.39999999999998</v>
      </c>
      <c r="R3327" s="15">
        <f>Raw_Data!R3327</f>
        <v>4.4000000000000004</v>
      </c>
      <c r="S3327" s="15">
        <f>Raw_Data!S3327</f>
        <v>0.78</v>
      </c>
      <c r="T3327" s="18">
        <f>IF(Raw_Data!T3327="",ROUND(AVERAGEIFS(Raw_Data!$T$2:$T$4001,Raw_Data!$E$2:$E$4001,E3327,Raw_Data!$D$2:$D$4001,D3327),2),IF(Raw_Data!T3327&gt;INDEX(Cleaning_Reference!$F$6:$F$13,MATCH(D3327,Cleaning_Reference!$A$6:$A$13,0)),INDEX(Cleaning_Reference!$F$6:$F$13,MATCH(D3327,Cleaning_Reference!$A$6:$A$13,0)),Raw_Data!T3327))</f>
        <v>0.83</v>
      </c>
      <c r="U3327" s="15">
        <f>Raw_Data!U3327</f>
        <v>10.98</v>
      </c>
      <c r="V3327" s="15">
        <f>Raw_Data!V3327</f>
        <v>74887</v>
      </c>
      <c r="W3327" s="15">
        <f>Raw_Data!W3327</f>
        <v>1063587</v>
      </c>
      <c r="X3327" s="15">
        <f>Raw_Data!X3327</f>
        <v>822259</v>
      </c>
      <c r="Y3327" s="15">
        <f>Raw_Data!Y3327</f>
        <v>-241328</v>
      </c>
      <c r="Z3327" s="15">
        <f>Raw_Data!Z3327</f>
        <v>5011</v>
      </c>
      <c r="AA3327" s="15">
        <f>Raw_Data!AA3327</f>
        <v>2.1909999999999998</v>
      </c>
      <c r="AB3327" s="15">
        <f>Raw_Data!AB3327</f>
        <v>47.8</v>
      </c>
      <c r="AC3327" s="19" t="str">
        <f>IF(Raw_Data!G3327="","Yes","No")</f>
        <v>No</v>
      </c>
      <c r="AD3327" s="19" t="str">
        <f>IF(Raw_Data!L3327="","Yes","No")</f>
        <v>No</v>
      </c>
      <c r="AE3327" s="19" t="str">
        <f>IF(Raw_Data!T3327="","Imputed",IF(Raw_Data!T3327&gt;INDEX(Cleaning_Reference!$F$6:$F$13,MATCH(D3327,Cleaning_Reference!$A$6:$A$13,0)),"Capped","Original"))</f>
        <v>Original</v>
      </c>
      <c r="AF3327" s="21">
        <f t="shared" si="51"/>
        <v>10.98</v>
      </c>
    </row>
    <row r="3328" spans="1:32" ht="15" customHeight="1" x14ac:dyDescent="0.3">
      <c r="A3328" s="20" t="str">
        <f>Raw_Data!A3328</f>
        <v>SF13327</v>
      </c>
      <c r="B3328" s="15" t="str">
        <f>Raw_Data!B3328</f>
        <v>Andhra Pradesh</v>
      </c>
      <c r="C3328" s="15" t="str">
        <f>Raw_Data!C3328</f>
        <v>Warangal</v>
      </c>
      <c r="D3328" s="15" t="str">
        <f>Raw_Data!D3328</f>
        <v>Pulses</v>
      </c>
      <c r="E3328" s="15" t="str">
        <f>Raw_Data!E3328</f>
        <v>Kharif</v>
      </c>
      <c r="F3328" s="15">
        <f>Raw_Data!F3328</f>
        <v>12.83</v>
      </c>
      <c r="G3328" s="18">
        <f>IF(Raw_Data!G3328="",ROUND(AVERAGEIFS(Raw_Data!$G$2:$G$4001,Raw_Data!$E$2:$E$4001,E3328),1),Raw_Data!G3328)</f>
        <v>949.5</v>
      </c>
      <c r="H3328" s="15">
        <f>Raw_Data!H3328</f>
        <v>29.9</v>
      </c>
      <c r="I3328" s="15">
        <f>Raw_Data!I3328</f>
        <v>75.599999999999994</v>
      </c>
      <c r="J3328" s="15">
        <f>Raw_Data!J3328</f>
        <v>7</v>
      </c>
      <c r="K3328" s="15">
        <f>Raw_Data!K3328</f>
        <v>7.46</v>
      </c>
      <c r="L3328" s="18">
        <f>IF(Raw_Data!L3328="",ROUND(AVERAGEIFS(Raw_Data!$L$2:$L$4001,Raw_Data!$E$2:$E$4001,E3328),1),Raw_Data!L3328)</f>
        <v>25.4</v>
      </c>
      <c r="M3328" s="15">
        <f>Raw_Data!M3328</f>
        <v>177.2</v>
      </c>
      <c r="N3328" s="15">
        <f>Raw_Data!N3328</f>
        <v>68.8</v>
      </c>
      <c r="O3328" s="15">
        <f>Raw_Data!O3328</f>
        <v>125.3</v>
      </c>
      <c r="P3328" s="15" t="str">
        <f>Raw_Data!P3328</f>
        <v>Drip</v>
      </c>
      <c r="Q3328" s="15">
        <f>Raw_Data!Q3328</f>
        <v>178.3</v>
      </c>
      <c r="R3328" s="15">
        <f>Raw_Data!R3328</f>
        <v>5.53</v>
      </c>
      <c r="S3328" s="15">
        <f>Raw_Data!S3328</f>
        <v>0.73</v>
      </c>
      <c r="T3328" s="18">
        <f>IF(Raw_Data!T3328="",ROUND(AVERAGEIFS(Raw_Data!$T$2:$T$4001,Raw_Data!$E$2:$E$4001,E3328,Raw_Data!$D$2:$D$4001,D3328),2),IF(Raw_Data!T3328&gt;INDEX(Cleaning_Reference!$F$6:$F$13,MATCH(D3328,Cleaning_Reference!$A$6:$A$13,0)),INDEX(Cleaning_Reference!$F$6:$F$13,MATCH(D3328,Cleaning_Reference!$A$6:$A$13,0)),Raw_Data!T3328))</f>
        <v>0.76</v>
      </c>
      <c r="U3328" s="15">
        <f>Raw_Data!U3328</f>
        <v>9.75</v>
      </c>
      <c r="V3328" s="15">
        <f>Raw_Data!V3328</f>
        <v>67555</v>
      </c>
      <c r="W3328" s="15">
        <f>Raw_Data!W3328</f>
        <v>975305</v>
      </c>
      <c r="X3328" s="15">
        <f>Raw_Data!X3328</f>
        <v>658661</v>
      </c>
      <c r="Y3328" s="15">
        <f>Raw_Data!Y3328</f>
        <v>-316644</v>
      </c>
      <c r="Z3328" s="15">
        <f>Raw_Data!Z3328</f>
        <v>4455</v>
      </c>
      <c r="AA3328" s="15">
        <f>Raw_Data!AA3328</f>
        <v>2.1890000000000001</v>
      </c>
      <c r="AB3328" s="15">
        <f>Raw_Data!AB3328</f>
        <v>55.4</v>
      </c>
      <c r="AC3328" s="19" t="str">
        <f>IF(Raw_Data!G3328="","Yes","No")</f>
        <v>No</v>
      </c>
      <c r="AD3328" s="19" t="str">
        <f>IF(Raw_Data!L3328="","Yes","No")</f>
        <v>No</v>
      </c>
      <c r="AE3328" s="19" t="str">
        <f>IF(Raw_Data!T3328="","Imputed",IF(Raw_Data!T3328&gt;INDEX(Cleaning_Reference!$F$6:$F$13,MATCH(D3328,Cleaning_Reference!$A$6:$A$13,0)),"Capped","Original"))</f>
        <v>Original</v>
      </c>
      <c r="AF3328" s="21">
        <f t="shared" si="51"/>
        <v>9.75</v>
      </c>
    </row>
    <row r="3329" spans="1:32" ht="15" customHeight="1" x14ac:dyDescent="0.3">
      <c r="A3329" s="20" t="str">
        <f>Raw_Data!A3329</f>
        <v>SF13328</v>
      </c>
      <c r="B3329" s="15" t="str">
        <f>Raw_Data!B3329</f>
        <v>Andhra Pradesh</v>
      </c>
      <c r="C3329" s="15" t="str">
        <f>Raw_Data!C3329</f>
        <v>Indore</v>
      </c>
      <c r="D3329" s="15" t="str">
        <f>Raw_Data!D3329</f>
        <v>Rice</v>
      </c>
      <c r="E3329" s="15" t="str">
        <f>Raw_Data!E3329</f>
        <v>Kharif</v>
      </c>
      <c r="F3329" s="15">
        <f>Raw_Data!F3329</f>
        <v>11.66</v>
      </c>
      <c r="G3329" s="18">
        <f>IF(Raw_Data!G3329="",ROUND(AVERAGEIFS(Raw_Data!$G$2:$G$4001,Raw_Data!$E$2:$E$4001,E3329),1),Raw_Data!G3329)</f>
        <v>885.7</v>
      </c>
      <c r="H3329" s="15">
        <f>Raw_Data!H3329</f>
        <v>22.7</v>
      </c>
      <c r="I3329" s="15">
        <f>Raw_Data!I3329</f>
        <v>72</v>
      </c>
      <c r="J3329" s="15">
        <f>Raw_Data!J3329</f>
        <v>5.7</v>
      </c>
      <c r="K3329" s="15">
        <f>Raw_Data!K3329</f>
        <v>6.88</v>
      </c>
      <c r="L3329" s="18">
        <f>IF(Raw_Data!L3329="",ROUND(AVERAGEIFS(Raw_Data!$L$2:$L$4001,Raw_Data!$E$2:$E$4001,E3329),1),Raw_Data!L3329)</f>
        <v>30</v>
      </c>
      <c r="M3329" s="15">
        <f>Raw_Data!M3329</f>
        <v>140.5</v>
      </c>
      <c r="N3329" s="15">
        <f>Raw_Data!N3329</f>
        <v>39.6</v>
      </c>
      <c r="O3329" s="15">
        <f>Raw_Data!O3329</f>
        <v>110.7</v>
      </c>
      <c r="P3329" s="15" t="str">
        <f>Raw_Data!P3329</f>
        <v>Drip</v>
      </c>
      <c r="Q3329" s="15">
        <f>Raw_Data!Q3329</f>
        <v>272.10000000000002</v>
      </c>
      <c r="R3329" s="15">
        <f>Raw_Data!R3329</f>
        <v>3.85</v>
      </c>
      <c r="S3329" s="15">
        <f>Raw_Data!S3329</f>
        <v>0.88</v>
      </c>
      <c r="T3329" s="18">
        <f>IF(Raw_Data!T3329="",ROUND(AVERAGEIFS(Raw_Data!$T$2:$T$4001,Raw_Data!$E$2:$E$4001,E3329,Raw_Data!$D$2:$D$4001,D3329),2),IF(Raw_Data!T3329&gt;INDEX(Cleaning_Reference!$F$6:$F$13,MATCH(D3329,Cleaning_Reference!$A$6:$A$13,0)),INDEX(Cleaning_Reference!$F$6:$F$13,MATCH(D3329,Cleaning_Reference!$A$6:$A$13,0)),Raw_Data!T3329))</f>
        <v>3.52</v>
      </c>
      <c r="U3329" s="15">
        <f>Raw_Data!U3329</f>
        <v>41.04</v>
      </c>
      <c r="V3329" s="15">
        <f>Raw_Data!V3329</f>
        <v>18418</v>
      </c>
      <c r="W3329" s="15">
        <f>Raw_Data!W3329</f>
        <v>775163</v>
      </c>
      <c r="X3329" s="15">
        <f>Raw_Data!X3329</f>
        <v>755875</v>
      </c>
      <c r="Y3329" s="15">
        <f>Raw_Data!Y3329</f>
        <v>-19288</v>
      </c>
      <c r="Z3329" s="15">
        <f>Raw_Data!Z3329</f>
        <v>15287</v>
      </c>
      <c r="AA3329" s="15">
        <f>Raw_Data!AA3329</f>
        <v>2.6850000000000001</v>
      </c>
      <c r="AB3329" s="15">
        <f>Raw_Data!AB3329</f>
        <v>59.7</v>
      </c>
      <c r="AC3329" s="19" t="str">
        <f>IF(Raw_Data!G3329="","Yes","No")</f>
        <v>No</v>
      </c>
      <c r="AD3329" s="19" t="str">
        <f>IF(Raw_Data!L3329="","Yes","No")</f>
        <v>No</v>
      </c>
      <c r="AE3329" s="19" t="str">
        <f>IF(Raw_Data!T3329="","Imputed",IF(Raw_Data!T3329&gt;INDEX(Cleaning_Reference!$F$6:$F$13,MATCH(D3329,Cleaning_Reference!$A$6:$A$13,0)),"Capped","Original"))</f>
        <v>Original</v>
      </c>
      <c r="AF3329" s="21">
        <f t="shared" si="51"/>
        <v>41.04</v>
      </c>
    </row>
    <row r="3330" spans="1:32" ht="15" customHeight="1" x14ac:dyDescent="0.3">
      <c r="A3330" s="20" t="str">
        <f>Raw_Data!A3330</f>
        <v>SF13329</v>
      </c>
      <c r="B3330" s="15" t="str">
        <f>Raw_Data!B3330</f>
        <v>Madhya Pradesh</v>
      </c>
      <c r="C3330" s="15" t="str">
        <f>Raw_Data!C3330</f>
        <v>Ludhiana</v>
      </c>
      <c r="D3330" s="15" t="str">
        <f>Raw_Data!D3330</f>
        <v>Rice</v>
      </c>
      <c r="E3330" s="15" t="str">
        <f>Raw_Data!E3330</f>
        <v>Kharif</v>
      </c>
      <c r="F3330" s="15">
        <f>Raw_Data!F3330</f>
        <v>13.45</v>
      </c>
      <c r="G3330" s="18">
        <f>IF(Raw_Data!G3330="",ROUND(AVERAGEIFS(Raw_Data!$G$2:$G$4001,Raw_Data!$E$2:$E$4001,E3330),1),Raw_Data!G3330)</f>
        <v>473.6</v>
      </c>
      <c r="H3330" s="15">
        <f>Raw_Data!H3330</f>
        <v>27.5</v>
      </c>
      <c r="I3330" s="15">
        <f>Raw_Data!I3330</f>
        <v>69.099999999999994</v>
      </c>
      <c r="J3330" s="15">
        <f>Raw_Data!J3330</f>
        <v>6.2</v>
      </c>
      <c r="K3330" s="15">
        <f>Raw_Data!K3330</f>
        <v>6.78</v>
      </c>
      <c r="L3330" s="18">
        <f>IF(Raw_Data!L3330="",ROUND(AVERAGEIFS(Raw_Data!$L$2:$L$4001,Raw_Data!$E$2:$E$4001,E3330),1),Raw_Data!L3330)</f>
        <v>21.7</v>
      </c>
      <c r="M3330" s="15">
        <f>Raw_Data!M3330</f>
        <v>85.6</v>
      </c>
      <c r="N3330" s="15">
        <f>Raw_Data!N3330</f>
        <v>40.700000000000003</v>
      </c>
      <c r="O3330" s="15">
        <f>Raw_Data!O3330</f>
        <v>72.599999999999994</v>
      </c>
      <c r="P3330" s="15" t="str">
        <f>Raw_Data!P3330</f>
        <v>Rainfed</v>
      </c>
      <c r="Q3330" s="15">
        <f>Raw_Data!Q3330</f>
        <v>206.5</v>
      </c>
      <c r="R3330" s="15">
        <f>Raw_Data!R3330</f>
        <v>5.99</v>
      </c>
      <c r="S3330" s="15">
        <f>Raw_Data!S3330</f>
        <v>0.77</v>
      </c>
      <c r="T3330" s="18">
        <f>IF(Raw_Data!T3330="",ROUND(AVERAGEIFS(Raw_Data!$T$2:$T$4001,Raw_Data!$E$2:$E$4001,E3330,Raw_Data!$D$2:$D$4001,D3330),2),IF(Raw_Data!T3330&gt;INDEX(Cleaning_Reference!$F$6:$F$13,MATCH(D3330,Cleaning_Reference!$A$6:$A$13,0)),INDEX(Cleaning_Reference!$F$6:$F$13,MATCH(D3330,Cleaning_Reference!$A$6:$A$13,0)),Raw_Data!T3330))</f>
        <v>2.85</v>
      </c>
      <c r="U3330" s="15">
        <f>Raw_Data!U3330</f>
        <v>38.33</v>
      </c>
      <c r="V3330" s="15">
        <f>Raw_Data!V3330</f>
        <v>21231</v>
      </c>
      <c r="W3330" s="15">
        <f>Raw_Data!W3330</f>
        <v>911022</v>
      </c>
      <c r="X3330" s="15">
        <f>Raw_Data!X3330</f>
        <v>813784</v>
      </c>
      <c r="Y3330" s="15">
        <f>Raw_Data!Y3330</f>
        <v>-97238</v>
      </c>
      <c r="Z3330" s="15">
        <f>Raw_Data!Z3330</f>
        <v>8658</v>
      </c>
      <c r="AA3330" s="15">
        <f>Raw_Data!AA3330</f>
        <v>4.4269999999999996</v>
      </c>
      <c r="AB3330" s="15">
        <f>Raw_Data!AB3330</f>
        <v>44.3</v>
      </c>
      <c r="AC3330" s="19" t="str">
        <f>IF(Raw_Data!G3330="","Yes","No")</f>
        <v>No</v>
      </c>
      <c r="AD3330" s="19" t="str">
        <f>IF(Raw_Data!L3330="","Yes","No")</f>
        <v>No</v>
      </c>
      <c r="AE3330" s="19" t="str">
        <f>IF(Raw_Data!T3330="","Imputed",IF(Raw_Data!T3330&gt;INDEX(Cleaning_Reference!$F$6:$F$13,MATCH(D3330,Cleaning_Reference!$A$6:$A$13,0)),"Capped","Original"))</f>
        <v>Original</v>
      </c>
      <c r="AF3330" s="21">
        <f t="shared" ref="AF3330:AF3393" si="52">ROUND(T3330*F3330,2)</f>
        <v>38.33</v>
      </c>
    </row>
    <row r="3331" spans="1:32" ht="15" customHeight="1" x14ac:dyDescent="0.3">
      <c r="A3331" s="20" t="str">
        <f>Raw_Data!A3331</f>
        <v>SF13330</v>
      </c>
      <c r="B3331" s="15" t="str">
        <f>Raw_Data!B3331</f>
        <v>Karnataka</v>
      </c>
      <c r="C3331" s="15" t="str">
        <f>Raw_Data!C3331</f>
        <v>Nalgonda</v>
      </c>
      <c r="D3331" s="15" t="str">
        <f>Raw_Data!D3331</f>
        <v>Rice</v>
      </c>
      <c r="E3331" s="15" t="str">
        <f>Raw_Data!E3331</f>
        <v>Kharif</v>
      </c>
      <c r="F3331" s="15">
        <f>Raw_Data!F3331</f>
        <v>8.26</v>
      </c>
      <c r="G3331" s="18">
        <f>IF(Raw_Data!G3331="",ROUND(AVERAGEIFS(Raw_Data!$G$2:$G$4001,Raw_Data!$E$2:$E$4001,E3331),1),Raw_Data!G3331)</f>
        <v>878.8</v>
      </c>
      <c r="H3331" s="15">
        <f>Raw_Data!H3331</f>
        <v>27.9</v>
      </c>
      <c r="I3331" s="15">
        <f>Raw_Data!I3331</f>
        <v>69.900000000000006</v>
      </c>
      <c r="J3331" s="15">
        <f>Raw_Data!J3331</f>
        <v>7.2</v>
      </c>
      <c r="K3331" s="15">
        <f>Raw_Data!K3331</f>
        <v>6.7</v>
      </c>
      <c r="L3331" s="18">
        <f>IF(Raw_Data!L3331="",ROUND(AVERAGEIFS(Raw_Data!$L$2:$L$4001,Raw_Data!$E$2:$E$4001,E3331),1),Raw_Data!L3331)</f>
        <v>25.1</v>
      </c>
      <c r="M3331" s="15">
        <f>Raw_Data!M3331</f>
        <v>148.4</v>
      </c>
      <c r="N3331" s="15">
        <f>Raw_Data!N3331</f>
        <v>89.4</v>
      </c>
      <c r="O3331" s="15">
        <f>Raw_Data!O3331</f>
        <v>83.2</v>
      </c>
      <c r="P3331" s="15" t="str">
        <f>Raw_Data!P3331</f>
        <v>Drip</v>
      </c>
      <c r="Q3331" s="15">
        <f>Raw_Data!Q3331</f>
        <v>264</v>
      </c>
      <c r="R3331" s="15">
        <f>Raw_Data!R3331</f>
        <v>3.27</v>
      </c>
      <c r="S3331" s="15">
        <f>Raw_Data!S3331</f>
        <v>0.79</v>
      </c>
      <c r="T3331" s="18">
        <f>IF(Raw_Data!T3331="",ROUND(AVERAGEIFS(Raw_Data!$T$2:$T$4001,Raw_Data!$E$2:$E$4001,E3331,Raw_Data!$D$2:$D$4001,D3331),2),IF(Raw_Data!T3331&gt;INDEX(Cleaning_Reference!$F$6:$F$13,MATCH(D3331,Cleaning_Reference!$A$6:$A$13,0)),INDEX(Cleaning_Reference!$F$6:$F$13,MATCH(D3331,Cleaning_Reference!$A$6:$A$13,0)),Raw_Data!T3331))</f>
        <v>4.59</v>
      </c>
      <c r="U3331" s="15">
        <f>Raw_Data!U3331</f>
        <v>37.909999999999997</v>
      </c>
      <c r="V3331" s="15">
        <f>Raw_Data!V3331</f>
        <v>21746</v>
      </c>
      <c r="W3331" s="15">
        <f>Raw_Data!W3331</f>
        <v>580352</v>
      </c>
      <c r="X3331" s="15">
        <f>Raw_Data!X3331</f>
        <v>824391</v>
      </c>
      <c r="Y3331" s="15">
        <f>Raw_Data!Y3331</f>
        <v>244039</v>
      </c>
      <c r="Z3331" s="15">
        <f>Raw_Data!Z3331</f>
        <v>10700</v>
      </c>
      <c r="AA3331" s="15">
        <f>Raw_Data!AA3331</f>
        <v>3.5430000000000001</v>
      </c>
      <c r="AB3331" s="15">
        <f>Raw_Data!AB3331</f>
        <v>54.3</v>
      </c>
      <c r="AC3331" s="19" t="str">
        <f>IF(Raw_Data!G3331="","Yes","No")</f>
        <v>No</v>
      </c>
      <c r="AD3331" s="19" t="str">
        <f>IF(Raw_Data!L3331="","Yes","No")</f>
        <v>No</v>
      </c>
      <c r="AE3331" s="19" t="str">
        <f>IF(Raw_Data!T3331="","Imputed",IF(Raw_Data!T3331&gt;INDEX(Cleaning_Reference!$F$6:$F$13,MATCH(D3331,Cleaning_Reference!$A$6:$A$13,0)),"Capped","Original"))</f>
        <v>Original</v>
      </c>
      <c r="AF3331" s="21">
        <f t="shared" si="52"/>
        <v>37.909999999999997</v>
      </c>
    </row>
    <row r="3332" spans="1:32" ht="15" customHeight="1" x14ac:dyDescent="0.3">
      <c r="A3332" s="20" t="str">
        <f>Raw_Data!A3332</f>
        <v>SF13331</v>
      </c>
      <c r="B3332" s="15" t="str">
        <f>Raw_Data!B3332</f>
        <v>Andhra Pradesh</v>
      </c>
      <c r="C3332" s="15" t="str">
        <f>Raw_Data!C3332</f>
        <v>Rajkot</v>
      </c>
      <c r="D3332" s="15" t="str">
        <f>Raw_Data!D3332</f>
        <v>Sugarcane</v>
      </c>
      <c r="E3332" s="15" t="str">
        <f>Raw_Data!E3332</f>
        <v>Zaid</v>
      </c>
      <c r="F3332" s="15">
        <f>Raw_Data!F3332</f>
        <v>8.9</v>
      </c>
      <c r="G3332" s="18">
        <f>IF(Raw_Data!G3332="",ROUND(AVERAGEIFS(Raw_Data!$G$2:$G$4001,Raw_Data!$E$2:$E$4001,E3332),1),Raw_Data!G3332)</f>
        <v>80</v>
      </c>
      <c r="H3332" s="15">
        <f>Raw_Data!H3332</f>
        <v>32.200000000000003</v>
      </c>
      <c r="I3332" s="15">
        <f>Raw_Data!I3332</f>
        <v>33.799999999999997</v>
      </c>
      <c r="J3332" s="15">
        <f>Raw_Data!J3332</f>
        <v>8</v>
      </c>
      <c r="K3332" s="15">
        <f>Raw_Data!K3332</f>
        <v>7.57</v>
      </c>
      <c r="L3332" s="18">
        <f>IF(Raw_Data!L3332="",ROUND(AVERAGEIFS(Raw_Data!$L$2:$L$4001,Raw_Data!$E$2:$E$4001,E3332),1),Raw_Data!L3332)</f>
        <v>11.9</v>
      </c>
      <c r="M3332" s="15">
        <f>Raw_Data!M3332</f>
        <v>149.80000000000001</v>
      </c>
      <c r="N3332" s="15">
        <f>Raw_Data!N3332</f>
        <v>29.4</v>
      </c>
      <c r="O3332" s="15">
        <f>Raw_Data!O3332</f>
        <v>63.6</v>
      </c>
      <c r="P3332" s="15" t="str">
        <f>Raw_Data!P3332</f>
        <v>Flood</v>
      </c>
      <c r="Q3332" s="15">
        <f>Raw_Data!Q3332</f>
        <v>126.1</v>
      </c>
      <c r="R3332" s="15">
        <f>Raw_Data!R3332</f>
        <v>3.37</v>
      </c>
      <c r="S3332" s="15">
        <f>Raw_Data!S3332</f>
        <v>0.92</v>
      </c>
      <c r="T3332" s="18">
        <f>IF(Raw_Data!T3332="",ROUND(AVERAGEIFS(Raw_Data!$T$2:$T$4001,Raw_Data!$E$2:$E$4001,E3332,Raw_Data!$D$2:$D$4001,D3332),2),IF(Raw_Data!T3332&gt;INDEX(Cleaning_Reference!$F$6:$F$13,MATCH(D3332,Cleaning_Reference!$A$6:$A$13,0)),INDEX(Cleaning_Reference!$F$6:$F$13,MATCH(D3332,Cleaning_Reference!$A$6:$A$13,0)),Raw_Data!T3332))</f>
        <v>17.62</v>
      </c>
      <c r="U3332" s="15">
        <f>Raw_Data!U3332</f>
        <v>156.82</v>
      </c>
      <c r="V3332" s="15">
        <f>Raw_Data!V3332</f>
        <v>3178</v>
      </c>
      <c r="W3332" s="15">
        <f>Raw_Data!W3332</f>
        <v>491663</v>
      </c>
      <c r="X3332" s="15">
        <f>Raw_Data!X3332</f>
        <v>498374</v>
      </c>
      <c r="Y3332" s="15">
        <f>Raw_Data!Y3332</f>
        <v>6711</v>
      </c>
      <c r="Z3332" s="15">
        <f>Raw_Data!Z3332</f>
        <v>16672</v>
      </c>
      <c r="AA3332" s="15">
        <f>Raw_Data!AA3332</f>
        <v>9.4060000000000006</v>
      </c>
      <c r="AB3332" s="15">
        <f>Raw_Data!AB3332</f>
        <v>38.799999999999997</v>
      </c>
      <c r="AC3332" s="19" t="str">
        <f>IF(Raw_Data!G3332="","Yes","No")</f>
        <v>No</v>
      </c>
      <c r="AD3332" s="19" t="str">
        <f>IF(Raw_Data!L3332="","Yes","No")</f>
        <v>No</v>
      </c>
      <c r="AE3332" s="19" t="str">
        <f>IF(Raw_Data!T3332="","Imputed",IF(Raw_Data!T3332&gt;INDEX(Cleaning_Reference!$F$6:$F$13,MATCH(D3332,Cleaning_Reference!$A$6:$A$13,0)),"Capped","Original"))</f>
        <v>Original</v>
      </c>
      <c r="AF3332" s="21">
        <f t="shared" si="52"/>
        <v>156.82</v>
      </c>
    </row>
    <row r="3333" spans="1:32" ht="15" customHeight="1" x14ac:dyDescent="0.3">
      <c r="A3333" s="20" t="str">
        <f>Raw_Data!A3333</f>
        <v>SF13332</v>
      </c>
      <c r="B3333" s="15" t="str">
        <f>Raw_Data!B3333</f>
        <v>Telangana</v>
      </c>
      <c r="C3333" s="15" t="str">
        <f>Raw_Data!C3333</f>
        <v>Rajkot</v>
      </c>
      <c r="D3333" s="15" t="str">
        <f>Raw_Data!D3333</f>
        <v>Pulses</v>
      </c>
      <c r="E3333" s="15" t="str">
        <f>Raw_Data!E3333</f>
        <v>Rabi</v>
      </c>
      <c r="F3333" s="15">
        <f>Raw_Data!F3333</f>
        <v>10.33</v>
      </c>
      <c r="G3333" s="18">
        <f>IF(Raw_Data!G3333="",ROUND(AVERAGEIFS(Raw_Data!$G$2:$G$4001,Raw_Data!$E$2:$E$4001,E3333),1),Raw_Data!G3333)</f>
        <v>861.8</v>
      </c>
      <c r="H3333" s="15">
        <f>Raw_Data!H3333</f>
        <v>24.1</v>
      </c>
      <c r="I3333" s="15">
        <f>Raw_Data!I3333</f>
        <v>56.6</v>
      </c>
      <c r="J3333" s="15">
        <f>Raw_Data!J3333</f>
        <v>6.9</v>
      </c>
      <c r="K3333" s="15">
        <f>Raw_Data!K3333</f>
        <v>7.32</v>
      </c>
      <c r="L3333" s="18">
        <f>IF(Raw_Data!L3333="",ROUND(AVERAGEIFS(Raw_Data!$L$2:$L$4001,Raw_Data!$E$2:$E$4001,E3333),1),Raw_Data!L3333)</f>
        <v>22.6</v>
      </c>
      <c r="M3333" s="15">
        <f>Raw_Data!M3333</f>
        <v>128</v>
      </c>
      <c r="N3333" s="15">
        <f>Raw_Data!N3333</f>
        <v>53</v>
      </c>
      <c r="O3333" s="15">
        <f>Raw_Data!O3333</f>
        <v>104.8</v>
      </c>
      <c r="P3333" s="15" t="str">
        <f>Raw_Data!P3333</f>
        <v>Flood</v>
      </c>
      <c r="Q3333" s="15">
        <f>Raw_Data!Q3333</f>
        <v>154.9</v>
      </c>
      <c r="R3333" s="15">
        <f>Raw_Data!R3333</f>
        <v>4.9000000000000004</v>
      </c>
      <c r="S3333" s="15">
        <f>Raw_Data!S3333</f>
        <v>0.75</v>
      </c>
      <c r="T3333" s="18">
        <f>IF(Raw_Data!T3333="",ROUND(AVERAGEIFS(Raw_Data!$T$2:$T$4001,Raw_Data!$E$2:$E$4001,E3333,Raw_Data!$D$2:$D$4001,D3333),2),IF(Raw_Data!T3333&gt;INDEX(Cleaning_Reference!$F$6:$F$13,MATCH(D3333,Cleaning_Reference!$A$6:$A$13,0)),INDEX(Cleaning_Reference!$F$6:$F$13,MATCH(D3333,Cleaning_Reference!$A$6:$A$13,0)),Raw_Data!T3333))</f>
        <v>0.87</v>
      </c>
      <c r="U3333" s="15">
        <f>Raw_Data!U3333</f>
        <v>8.99</v>
      </c>
      <c r="V3333" s="15">
        <f>Raw_Data!V3333</f>
        <v>68278</v>
      </c>
      <c r="W3333" s="15">
        <f>Raw_Data!W3333</f>
        <v>582358</v>
      </c>
      <c r="X3333" s="15">
        <f>Raw_Data!X3333</f>
        <v>613819</v>
      </c>
      <c r="Y3333" s="15">
        <f>Raw_Data!Y3333</f>
        <v>31461</v>
      </c>
      <c r="Z3333" s="15">
        <f>Raw_Data!Z3333</f>
        <v>4551</v>
      </c>
      <c r="AA3333" s="15">
        <f>Raw_Data!AA3333</f>
        <v>1.9750000000000001</v>
      </c>
      <c r="AB3333" s="15">
        <f>Raw_Data!AB3333</f>
        <v>42.4</v>
      </c>
      <c r="AC3333" s="19" t="str">
        <f>IF(Raw_Data!G3333="","Yes","No")</f>
        <v>No</v>
      </c>
      <c r="AD3333" s="19" t="str">
        <f>IF(Raw_Data!L3333="","Yes","No")</f>
        <v>No</v>
      </c>
      <c r="AE3333" s="19" t="str">
        <f>IF(Raw_Data!T3333="","Imputed",IF(Raw_Data!T3333&gt;INDEX(Cleaning_Reference!$F$6:$F$13,MATCH(D3333,Cleaning_Reference!$A$6:$A$13,0)),"Capped","Original"))</f>
        <v>Original</v>
      </c>
      <c r="AF3333" s="21">
        <f t="shared" si="52"/>
        <v>8.99</v>
      </c>
    </row>
    <row r="3334" spans="1:32" ht="15" customHeight="1" x14ac:dyDescent="0.3">
      <c r="A3334" s="20" t="str">
        <f>Raw_Data!A3334</f>
        <v>SF13333</v>
      </c>
      <c r="B3334" s="15" t="str">
        <f>Raw_Data!B3334</f>
        <v>Telangana</v>
      </c>
      <c r="C3334" s="15" t="str">
        <f>Raw_Data!C3334</f>
        <v>Warangal</v>
      </c>
      <c r="D3334" s="15" t="str">
        <f>Raw_Data!D3334</f>
        <v>Wheat</v>
      </c>
      <c r="E3334" s="15" t="str">
        <f>Raw_Data!E3334</f>
        <v>Zaid</v>
      </c>
      <c r="F3334" s="15">
        <f>Raw_Data!F3334</f>
        <v>7.1</v>
      </c>
      <c r="G3334" s="18">
        <f>IF(Raw_Data!G3334="",ROUND(AVERAGEIFS(Raw_Data!$G$2:$G$4001,Raw_Data!$E$2:$E$4001,E3334),1),Raw_Data!G3334)</f>
        <v>238.7</v>
      </c>
      <c r="H3334" s="15">
        <f>Raw_Data!H3334</f>
        <v>29.4</v>
      </c>
      <c r="I3334" s="15">
        <f>Raw_Data!I3334</f>
        <v>34.5</v>
      </c>
      <c r="J3334" s="15">
        <f>Raw_Data!J3334</f>
        <v>8.4</v>
      </c>
      <c r="K3334" s="15">
        <f>Raw_Data!K3334</f>
        <v>5.99</v>
      </c>
      <c r="L3334" s="18">
        <f>IF(Raw_Data!L3334="",ROUND(AVERAGEIFS(Raw_Data!$L$2:$L$4001,Raw_Data!$E$2:$E$4001,E3334),1),Raw_Data!L3334)</f>
        <v>13.3</v>
      </c>
      <c r="M3334" s="15">
        <f>Raw_Data!M3334</f>
        <v>101.6</v>
      </c>
      <c r="N3334" s="15">
        <f>Raw_Data!N3334</f>
        <v>71.900000000000006</v>
      </c>
      <c r="O3334" s="15">
        <f>Raw_Data!O3334</f>
        <v>115.5</v>
      </c>
      <c r="P3334" s="15" t="str">
        <f>Raw_Data!P3334</f>
        <v>Rainfed</v>
      </c>
      <c r="Q3334" s="15">
        <f>Raw_Data!Q3334</f>
        <v>194.3</v>
      </c>
      <c r="R3334" s="15">
        <f>Raw_Data!R3334</f>
        <v>5.0199999999999996</v>
      </c>
      <c r="S3334" s="15">
        <f>Raw_Data!S3334</f>
        <v>0.91</v>
      </c>
      <c r="T3334" s="18">
        <f>IF(Raw_Data!T3334="",ROUND(AVERAGEIFS(Raw_Data!$T$2:$T$4001,Raw_Data!$E$2:$E$4001,E3334,Raw_Data!$D$2:$D$4001,D3334),2),IF(Raw_Data!T3334&gt;INDEX(Cleaning_Reference!$F$6:$F$13,MATCH(D3334,Cleaning_Reference!$A$6:$A$13,0)),INDEX(Cleaning_Reference!$F$6:$F$13,MATCH(D3334,Cleaning_Reference!$A$6:$A$13,0)),Raw_Data!T3334))</f>
        <v>0.91</v>
      </c>
      <c r="U3334" s="15">
        <f>Raw_Data!U3334</f>
        <v>6.46</v>
      </c>
      <c r="V3334" s="15">
        <f>Raw_Data!V3334</f>
        <v>21104</v>
      </c>
      <c r="W3334" s="15">
        <f>Raw_Data!W3334</f>
        <v>370475</v>
      </c>
      <c r="X3334" s="15">
        <f>Raw_Data!X3334</f>
        <v>136332</v>
      </c>
      <c r="Y3334" s="15">
        <f>Raw_Data!Y3334</f>
        <v>-234143</v>
      </c>
      <c r="Z3334" s="15">
        <f>Raw_Data!Z3334</f>
        <v>1515</v>
      </c>
      <c r="AA3334" s="15">
        <f>Raw_Data!AA3334</f>
        <v>4.2640000000000002</v>
      </c>
      <c r="AB3334" s="15">
        <f>Raw_Data!AB3334</f>
        <v>28.4</v>
      </c>
      <c r="AC3334" s="19" t="str">
        <f>IF(Raw_Data!G3334="","Yes","No")</f>
        <v>No</v>
      </c>
      <c r="AD3334" s="19" t="str">
        <f>IF(Raw_Data!L3334="","Yes","No")</f>
        <v>No</v>
      </c>
      <c r="AE3334" s="19" t="str">
        <f>IF(Raw_Data!T3334="","Imputed",IF(Raw_Data!T3334&gt;INDEX(Cleaning_Reference!$F$6:$F$13,MATCH(D3334,Cleaning_Reference!$A$6:$A$13,0)),"Capped","Original"))</f>
        <v>Original</v>
      </c>
      <c r="AF3334" s="21">
        <f t="shared" si="52"/>
        <v>6.46</v>
      </c>
    </row>
    <row r="3335" spans="1:32" ht="15" customHeight="1" x14ac:dyDescent="0.3">
      <c r="A3335" s="20" t="str">
        <f>Raw_Data!A3335</f>
        <v>SF13334</v>
      </c>
      <c r="B3335" s="15" t="str">
        <f>Raw_Data!B3335</f>
        <v>Madhya Pradesh</v>
      </c>
      <c r="C3335" s="15" t="str">
        <f>Raw_Data!C3335</f>
        <v>Indore</v>
      </c>
      <c r="D3335" s="15" t="str">
        <f>Raw_Data!D3335</f>
        <v>Cotton</v>
      </c>
      <c r="E3335" s="15" t="str">
        <f>Raw_Data!E3335</f>
        <v>Zaid</v>
      </c>
      <c r="F3335" s="15">
        <f>Raw_Data!F3335</f>
        <v>4.7699999999999996</v>
      </c>
      <c r="G3335" s="18">
        <f>IF(Raw_Data!G3335="",ROUND(AVERAGEIFS(Raw_Data!$G$2:$G$4001,Raw_Data!$E$2:$E$4001,E3335),1),Raw_Data!G3335)</f>
        <v>448.4</v>
      </c>
      <c r="H3335" s="15">
        <f>Raw_Data!H3335</f>
        <v>30.3</v>
      </c>
      <c r="I3335" s="15">
        <f>Raw_Data!I3335</f>
        <v>50.4</v>
      </c>
      <c r="J3335" s="15">
        <f>Raw_Data!J3335</f>
        <v>8.1</v>
      </c>
      <c r="K3335" s="15">
        <f>Raw_Data!K3335</f>
        <v>7.23</v>
      </c>
      <c r="L3335" s="18">
        <f>IF(Raw_Data!L3335="",ROUND(AVERAGEIFS(Raw_Data!$L$2:$L$4001,Raw_Data!$E$2:$E$4001,E3335),1),Raw_Data!L3335)</f>
        <v>10</v>
      </c>
      <c r="M3335" s="15">
        <f>Raw_Data!M3335</f>
        <v>114.1</v>
      </c>
      <c r="N3335" s="15">
        <f>Raw_Data!N3335</f>
        <v>58</v>
      </c>
      <c r="O3335" s="15">
        <f>Raw_Data!O3335</f>
        <v>99.9</v>
      </c>
      <c r="P3335" s="15" t="str">
        <f>Raw_Data!P3335</f>
        <v>Rainfed</v>
      </c>
      <c r="Q3335" s="15">
        <f>Raw_Data!Q3335</f>
        <v>240.7</v>
      </c>
      <c r="R3335" s="15">
        <f>Raw_Data!R3335</f>
        <v>6.18</v>
      </c>
      <c r="S3335" s="15">
        <f>Raw_Data!S3335</f>
        <v>0.94</v>
      </c>
      <c r="T3335" s="18">
        <f>IF(Raw_Data!T3335="",ROUND(AVERAGEIFS(Raw_Data!$T$2:$T$4001,Raw_Data!$E$2:$E$4001,E3335,Raw_Data!$D$2:$D$4001,D3335),2),IF(Raw_Data!T3335&gt;INDEX(Cleaning_Reference!$F$6:$F$13,MATCH(D3335,Cleaning_Reference!$A$6:$A$13,0)),INDEX(Cleaning_Reference!$F$6:$F$13,MATCH(D3335,Cleaning_Reference!$A$6:$A$13,0)),Raw_Data!T3335))</f>
        <v>0.88</v>
      </c>
      <c r="U3335" s="15">
        <f>Raw_Data!U3335</f>
        <v>4.2</v>
      </c>
      <c r="V3335" s="15">
        <f>Raw_Data!V3335</f>
        <v>68120</v>
      </c>
      <c r="W3335" s="15">
        <f>Raw_Data!W3335</f>
        <v>392280</v>
      </c>
      <c r="X3335" s="15">
        <f>Raw_Data!X3335</f>
        <v>286104</v>
      </c>
      <c r="Y3335" s="15">
        <f>Raw_Data!Y3335</f>
        <v>-106176</v>
      </c>
      <c r="Z3335" s="15">
        <f>Raw_Data!Z3335</f>
        <v>1900</v>
      </c>
      <c r="AA3335" s="15">
        <f>Raw_Data!AA3335</f>
        <v>2.2109999999999999</v>
      </c>
      <c r="AB3335" s="15">
        <f>Raw_Data!AB3335</f>
        <v>40.299999999999997</v>
      </c>
      <c r="AC3335" s="19" t="str">
        <f>IF(Raw_Data!G3335="","Yes","No")</f>
        <v>No</v>
      </c>
      <c r="AD3335" s="19" t="str">
        <f>IF(Raw_Data!L3335="","Yes","No")</f>
        <v>No</v>
      </c>
      <c r="AE3335" s="19" t="str">
        <f>IF(Raw_Data!T3335="","Imputed",IF(Raw_Data!T3335&gt;INDEX(Cleaning_Reference!$F$6:$F$13,MATCH(D3335,Cleaning_Reference!$A$6:$A$13,0)),"Capped","Original"))</f>
        <v>Original</v>
      </c>
      <c r="AF3335" s="21">
        <f t="shared" si="52"/>
        <v>4.2</v>
      </c>
    </row>
    <row r="3336" spans="1:32" ht="15" customHeight="1" x14ac:dyDescent="0.3">
      <c r="A3336" s="20" t="str">
        <f>Raw_Data!A3336</f>
        <v>SF13335</v>
      </c>
      <c r="B3336" s="15" t="str">
        <f>Raw_Data!B3336</f>
        <v>Andhra Pradesh</v>
      </c>
      <c r="C3336" s="15" t="str">
        <f>Raw_Data!C3336</f>
        <v>Ludhiana</v>
      </c>
      <c r="D3336" s="15" t="str">
        <f>Raw_Data!D3336</f>
        <v>Maize</v>
      </c>
      <c r="E3336" s="15" t="str">
        <f>Raw_Data!E3336</f>
        <v>Rabi</v>
      </c>
      <c r="F3336" s="15">
        <f>Raw_Data!F3336</f>
        <v>11.12</v>
      </c>
      <c r="G3336" s="18">
        <f>IF(Raw_Data!G3336="",ROUND(AVERAGEIFS(Raw_Data!$G$2:$G$4001,Raw_Data!$E$2:$E$4001,E3336),1),Raw_Data!G3336)</f>
        <v>173</v>
      </c>
      <c r="H3336" s="15">
        <f>Raw_Data!H3336</f>
        <v>28.4</v>
      </c>
      <c r="I3336" s="15">
        <f>Raw_Data!I3336</f>
        <v>40.299999999999997</v>
      </c>
      <c r="J3336" s="15">
        <f>Raw_Data!J3336</f>
        <v>7.4</v>
      </c>
      <c r="K3336" s="15">
        <f>Raw_Data!K3336</f>
        <v>6.9</v>
      </c>
      <c r="L3336" s="18">
        <f>IF(Raw_Data!L3336="",ROUND(AVERAGEIFS(Raw_Data!$L$2:$L$4001,Raw_Data!$E$2:$E$4001,E3336),1),Raw_Data!L3336)</f>
        <v>24.6</v>
      </c>
      <c r="M3336" s="15">
        <f>Raw_Data!M3336</f>
        <v>89.6</v>
      </c>
      <c r="N3336" s="15">
        <f>Raw_Data!N3336</f>
        <v>65.7</v>
      </c>
      <c r="O3336" s="15">
        <f>Raw_Data!O3336</f>
        <v>79</v>
      </c>
      <c r="P3336" s="15" t="str">
        <f>Raw_Data!P3336</f>
        <v>Rainfed</v>
      </c>
      <c r="Q3336" s="15">
        <f>Raw_Data!Q3336</f>
        <v>283.60000000000002</v>
      </c>
      <c r="R3336" s="15">
        <f>Raw_Data!R3336</f>
        <v>4.21</v>
      </c>
      <c r="S3336" s="15">
        <f>Raw_Data!S3336</f>
        <v>0.73</v>
      </c>
      <c r="T3336" s="18">
        <f>IF(Raw_Data!T3336="",ROUND(AVERAGEIFS(Raw_Data!$T$2:$T$4001,Raw_Data!$E$2:$E$4001,E3336,Raw_Data!$D$2:$D$4001,D3336),2),IF(Raw_Data!T3336&gt;INDEX(Cleaning_Reference!$F$6:$F$13,MATCH(D3336,Cleaning_Reference!$A$6:$A$13,0)),INDEX(Cleaning_Reference!$F$6:$F$13,MATCH(D3336,Cleaning_Reference!$A$6:$A$13,0)),Raw_Data!T3336))</f>
        <v>2.71</v>
      </c>
      <c r="U3336" s="15">
        <f>Raw_Data!U3336</f>
        <v>30.14</v>
      </c>
      <c r="V3336" s="15">
        <f>Raw_Data!V3336</f>
        <v>19669</v>
      </c>
      <c r="W3336" s="15">
        <f>Raw_Data!W3336</f>
        <v>729766</v>
      </c>
      <c r="X3336" s="15">
        <f>Raw_Data!X3336</f>
        <v>592824</v>
      </c>
      <c r="Y3336" s="15">
        <f>Raw_Data!Y3336</f>
        <v>-136942</v>
      </c>
      <c r="Z3336" s="15">
        <f>Raw_Data!Z3336</f>
        <v>2884</v>
      </c>
      <c r="AA3336" s="15">
        <f>Raw_Data!AA3336</f>
        <v>10.451000000000001</v>
      </c>
      <c r="AB3336" s="15">
        <f>Raw_Data!AB3336</f>
        <v>32.5</v>
      </c>
      <c r="AC3336" s="19" t="str">
        <f>IF(Raw_Data!G3336="","Yes","No")</f>
        <v>No</v>
      </c>
      <c r="AD3336" s="19" t="str">
        <f>IF(Raw_Data!L3336="","Yes","No")</f>
        <v>No</v>
      </c>
      <c r="AE3336" s="19" t="str">
        <f>IF(Raw_Data!T3336="","Imputed",IF(Raw_Data!T3336&gt;INDEX(Cleaning_Reference!$F$6:$F$13,MATCH(D3336,Cleaning_Reference!$A$6:$A$13,0)),"Capped","Original"))</f>
        <v>Original</v>
      </c>
      <c r="AF3336" s="21">
        <f t="shared" si="52"/>
        <v>30.14</v>
      </c>
    </row>
    <row r="3337" spans="1:32" ht="15" customHeight="1" x14ac:dyDescent="0.3">
      <c r="A3337" s="20" t="str">
        <f>Raw_Data!A3337</f>
        <v>SF13336</v>
      </c>
      <c r="B3337" s="15" t="str">
        <f>Raw_Data!B3337</f>
        <v>Gujarat</v>
      </c>
      <c r="C3337" s="15" t="str">
        <f>Raw_Data!C3337</f>
        <v>Nalgonda</v>
      </c>
      <c r="D3337" s="15" t="str">
        <f>Raw_Data!D3337</f>
        <v>Cotton</v>
      </c>
      <c r="E3337" s="15" t="str">
        <f>Raw_Data!E3337</f>
        <v>Zaid</v>
      </c>
      <c r="F3337" s="15">
        <f>Raw_Data!F3337</f>
        <v>7.97</v>
      </c>
      <c r="G3337" s="18">
        <f>IF(Raw_Data!G3337="",ROUND(AVERAGEIFS(Raw_Data!$G$2:$G$4001,Raw_Data!$E$2:$E$4001,E3337),1),Raw_Data!G3337)</f>
        <v>318.89999999999998</v>
      </c>
      <c r="H3337" s="15">
        <f>Raw_Data!H3337</f>
        <v>31</v>
      </c>
      <c r="I3337" s="15">
        <f>Raw_Data!I3337</f>
        <v>52.6</v>
      </c>
      <c r="J3337" s="15">
        <f>Raw_Data!J3337</f>
        <v>9.6</v>
      </c>
      <c r="K3337" s="15">
        <f>Raw_Data!K3337</f>
        <v>6.69</v>
      </c>
      <c r="L3337" s="18">
        <f>IF(Raw_Data!L3337="",ROUND(AVERAGEIFS(Raw_Data!$L$2:$L$4001,Raw_Data!$E$2:$E$4001,E3337),1),Raw_Data!L3337)</f>
        <v>24.5</v>
      </c>
      <c r="M3337" s="15">
        <f>Raw_Data!M3337</f>
        <v>178.6</v>
      </c>
      <c r="N3337" s="15">
        <f>Raw_Data!N3337</f>
        <v>77</v>
      </c>
      <c r="O3337" s="15">
        <f>Raw_Data!O3337</f>
        <v>130.4</v>
      </c>
      <c r="P3337" s="15" t="str">
        <f>Raw_Data!P3337</f>
        <v>Drip</v>
      </c>
      <c r="Q3337" s="15">
        <f>Raw_Data!Q3337</f>
        <v>139.80000000000001</v>
      </c>
      <c r="R3337" s="15">
        <f>Raw_Data!R3337</f>
        <v>5.36</v>
      </c>
      <c r="S3337" s="15">
        <f>Raw_Data!S3337</f>
        <v>0.7</v>
      </c>
      <c r="T3337" s="18">
        <f>IF(Raw_Data!T3337="",ROUND(AVERAGEIFS(Raw_Data!$T$2:$T$4001,Raw_Data!$E$2:$E$4001,E3337,Raw_Data!$D$2:$D$4001,D3337),2),IF(Raw_Data!T3337&gt;INDEX(Cleaning_Reference!$F$6:$F$13,MATCH(D3337,Cleaning_Reference!$A$6:$A$13,0)),INDEX(Cleaning_Reference!$F$6:$F$13,MATCH(D3337,Cleaning_Reference!$A$6:$A$13,0)),Raw_Data!T3337))</f>
        <v>1.4</v>
      </c>
      <c r="U3337" s="15">
        <f>Raw_Data!U3337</f>
        <v>11.16</v>
      </c>
      <c r="V3337" s="15">
        <f>Raw_Data!V3337</f>
        <v>66280</v>
      </c>
      <c r="W3337" s="15">
        <f>Raw_Data!W3337</f>
        <v>462755</v>
      </c>
      <c r="X3337" s="15">
        <f>Raw_Data!X3337</f>
        <v>739685</v>
      </c>
      <c r="Y3337" s="15">
        <f>Raw_Data!Y3337</f>
        <v>276930</v>
      </c>
      <c r="Z3337" s="15">
        <f>Raw_Data!Z3337</f>
        <v>4434</v>
      </c>
      <c r="AA3337" s="15">
        <f>Raw_Data!AA3337</f>
        <v>2.5169999999999999</v>
      </c>
      <c r="AB3337" s="15">
        <f>Raw_Data!AB3337</f>
        <v>34.4</v>
      </c>
      <c r="AC3337" s="19" t="str">
        <f>IF(Raw_Data!G3337="","Yes","No")</f>
        <v>No</v>
      </c>
      <c r="AD3337" s="19" t="str">
        <f>IF(Raw_Data!L3337="","Yes","No")</f>
        <v>No</v>
      </c>
      <c r="AE3337" s="19" t="str">
        <f>IF(Raw_Data!T3337="","Imputed",IF(Raw_Data!T3337&gt;INDEX(Cleaning_Reference!$F$6:$F$13,MATCH(D3337,Cleaning_Reference!$A$6:$A$13,0)),"Capped","Original"))</f>
        <v>Original</v>
      </c>
      <c r="AF3337" s="21">
        <f t="shared" si="52"/>
        <v>11.16</v>
      </c>
    </row>
    <row r="3338" spans="1:32" ht="15" customHeight="1" x14ac:dyDescent="0.3">
      <c r="A3338" s="20" t="str">
        <f>Raw_Data!A3338</f>
        <v>SF13337</v>
      </c>
      <c r="B3338" s="15" t="str">
        <f>Raw_Data!B3338</f>
        <v>Punjab</v>
      </c>
      <c r="C3338" s="15" t="str">
        <f>Raw_Data!C3338</f>
        <v>Warangal</v>
      </c>
      <c r="D3338" s="15" t="str">
        <f>Raw_Data!D3338</f>
        <v>Groundnut</v>
      </c>
      <c r="E3338" s="15" t="str">
        <f>Raw_Data!E3338</f>
        <v>Rabi</v>
      </c>
      <c r="F3338" s="15">
        <f>Raw_Data!F3338</f>
        <v>11.39</v>
      </c>
      <c r="G3338" s="18">
        <f>IF(Raw_Data!G3338="",ROUND(AVERAGEIFS(Raw_Data!$G$2:$G$4001,Raw_Data!$E$2:$E$4001,E3338),1),Raw_Data!G3338)</f>
        <v>571.9</v>
      </c>
      <c r="H3338" s="15">
        <f>Raw_Data!H3338</f>
        <v>20.9</v>
      </c>
      <c r="I3338" s="15">
        <f>Raw_Data!I3338</f>
        <v>70.3</v>
      </c>
      <c r="J3338" s="15">
        <f>Raw_Data!J3338</f>
        <v>8.4</v>
      </c>
      <c r="K3338" s="15">
        <f>Raw_Data!K3338</f>
        <v>7.31</v>
      </c>
      <c r="L3338" s="18">
        <f>IF(Raw_Data!L3338="",ROUND(AVERAGEIFS(Raw_Data!$L$2:$L$4001,Raw_Data!$E$2:$E$4001,E3338),1),Raw_Data!L3338)</f>
        <v>16.7</v>
      </c>
      <c r="M3338" s="15">
        <f>Raw_Data!M3338</f>
        <v>87</v>
      </c>
      <c r="N3338" s="15">
        <f>Raw_Data!N3338</f>
        <v>57.9</v>
      </c>
      <c r="O3338" s="15">
        <f>Raw_Data!O3338</f>
        <v>75.900000000000006</v>
      </c>
      <c r="P3338" s="15" t="str">
        <f>Raw_Data!P3338</f>
        <v>Flood</v>
      </c>
      <c r="Q3338" s="15">
        <f>Raw_Data!Q3338</f>
        <v>162.69999999999999</v>
      </c>
      <c r="R3338" s="15">
        <f>Raw_Data!R3338</f>
        <v>3.07</v>
      </c>
      <c r="S3338" s="15">
        <f>Raw_Data!S3338</f>
        <v>0.92</v>
      </c>
      <c r="T3338" s="18">
        <f>IF(Raw_Data!T3338="",ROUND(AVERAGEIFS(Raw_Data!$T$2:$T$4001,Raw_Data!$E$2:$E$4001,E3338,Raw_Data!$D$2:$D$4001,D3338),2),IF(Raw_Data!T3338&gt;INDEX(Cleaning_Reference!$F$6:$F$13,MATCH(D3338,Cleaning_Reference!$A$6:$A$13,0)),INDEX(Cleaning_Reference!$F$6:$F$13,MATCH(D3338,Cleaning_Reference!$A$6:$A$13,0)),Raw_Data!T3338))</f>
        <v>1.07</v>
      </c>
      <c r="U3338" s="15">
        <f>Raw_Data!U3338</f>
        <v>12.19</v>
      </c>
      <c r="V3338" s="15">
        <f>Raw_Data!V3338</f>
        <v>54980</v>
      </c>
      <c r="W3338" s="15">
        <f>Raw_Data!W3338</f>
        <v>694087</v>
      </c>
      <c r="X3338" s="15">
        <f>Raw_Data!X3338</f>
        <v>670206</v>
      </c>
      <c r="Y3338" s="15">
        <f>Raw_Data!Y3338</f>
        <v>-23881</v>
      </c>
      <c r="Z3338" s="15">
        <f>Raw_Data!Z3338</f>
        <v>8191</v>
      </c>
      <c r="AA3338" s="15">
        <f>Raw_Data!AA3338</f>
        <v>1.488</v>
      </c>
      <c r="AB3338" s="15">
        <f>Raw_Data!AB3338</f>
        <v>52.9</v>
      </c>
      <c r="AC3338" s="19" t="str">
        <f>IF(Raw_Data!G3338="","Yes","No")</f>
        <v>No</v>
      </c>
      <c r="AD3338" s="19" t="str">
        <f>IF(Raw_Data!L3338="","Yes","No")</f>
        <v>No</v>
      </c>
      <c r="AE3338" s="19" t="str">
        <f>IF(Raw_Data!T3338="","Imputed",IF(Raw_Data!T3338&gt;INDEX(Cleaning_Reference!$F$6:$F$13,MATCH(D3338,Cleaning_Reference!$A$6:$A$13,0)),"Capped","Original"))</f>
        <v>Original</v>
      </c>
      <c r="AF3338" s="21">
        <f t="shared" si="52"/>
        <v>12.19</v>
      </c>
    </row>
    <row r="3339" spans="1:32" ht="15" customHeight="1" x14ac:dyDescent="0.3">
      <c r="A3339" s="20" t="str">
        <f>Raw_Data!A3339</f>
        <v>SF13338</v>
      </c>
      <c r="B3339" s="15" t="str">
        <f>Raw_Data!B3339</f>
        <v>Telangana</v>
      </c>
      <c r="C3339" s="15" t="str">
        <f>Raw_Data!C3339</f>
        <v>Raichur</v>
      </c>
      <c r="D3339" s="15" t="str">
        <f>Raw_Data!D3339</f>
        <v>Cotton</v>
      </c>
      <c r="E3339" s="15" t="str">
        <f>Raw_Data!E3339</f>
        <v>Kharif</v>
      </c>
      <c r="F3339" s="15">
        <f>Raw_Data!F3339</f>
        <v>4.8099999999999996</v>
      </c>
      <c r="G3339" s="18">
        <f>IF(Raw_Data!G3339="",ROUND(AVERAGEIFS(Raw_Data!$G$2:$G$4001,Raw_Data!$E$2:$E$4001,E3339),1),Raw_Data!G3339)</f>
        <v>745.5</v>
      </c>
      <c r="H3339" s="15">
        <f>Raw_Data!H3339</f>
        <v>29</v>
      </c>
      <c r="I3339" s="15">
        <f>Raw_Data!I3339</f>
        <v>82.5</v>
      </c>
      <c r="J3339" s="15">
        <f>Raw_Data!J3339</f>
        <v>7</v>
      </c>
      <c r="K3339" s="15">
        <f>Raw_Data!K3339</f>
        <v>6.5</v>
      </c>
      <c r="L3339" s="18">
        <f>IF(Raw_Data!L3339="",ROUND(AVERAGEIFS(Raw_Data!$L$2:$L$4001,Raw_Data!$E$2:$E$4001,E3339),1),Raw_Data!L3339)</f>
        <v>34.5</v>
      </c>
      <c r="M3339" s="15">
        <f>Raw_Data!M3339</f>
        <v>111.2</v>
      </c>
      <c r="N3339" s="15">
        <f>Raw_Data!N3339</f>
        <v>70.900000000000006</v>
      </c>
      <c r="O3339" s="15">
        <f>Raw_Data!O3339</f>
        <v>109.8</v>
      </c>
      <c r="P3339" s="15" t="str">
        <f>Raw_Data!P3339</f>
        <v>Flood</v>
      </c>
      <c r="Q3339" s="15">
        <f>Raw_Data!Q3339</f>
        <v>147.19999999999999</v>
      </c>
      <c r="R3339" s="15">
        <f>Raw_Data!R3339</f>
        <v>7.89</v>
      </c>
      <c r="S3339" s="15">
        <f>Raw_Data!S3339</f>
        <v>0.86</v>
      </c>
      <c r="T3339" s="18">
        <f>IF(Raw_Data!T3339="",ROUND(AVERAGEIFS(Raw_Data!$T$2:$T$4001,Raw_Data!$E$2:$E$4001,E3339,Raw_Data!$D$2:$D$4001,D3339),2),IF(Raw_Data!T3339&gt;INDEX(Cleaning_Reference!$F$6:$F$13,MATCH(D3339,Cleaning_Reference!$A$6:$A$13,0)),INDEX(Cleaning_Reference!$F$6:$F$13,MATCH(D3339,Cleaning_Reference!$A$6:$A$13,0)),Raw_Data!T3339))</f>
        <v>2.0699999999999998</v>
      </c>
      <c r="U3339" s="15">
        <f>Raw_Data!U3339</f>
        <v>9.9600000000000009</v>
      </c>
      <c r="V3339" s="15">
        <f>Raw_Data!V3339</f>
        <v>59978</v>
      </c>
      <c r="W3339" s="15">
        <f>Raw_Data!W3339</f>
        <v>281573</v>
      </c>
      <c r="X3339" s="15">
        <f>Raw_Data!X3339</f>
        <v>597381</v>
      </c>
      <c r="Y3339" s="15">
        <f>Raw_Data!Y3339</f>
        <v>315808</v>
      </c>
      <c r="Z3339" s="15">
        <f>Raw_Data!Z3339</f>
        <v>4330</v>
      </c>
      <c r="AA3339" s="15">
        <f>Raw_Data!AA3339</f>
        <v>2.2999999999999998</v>
      </c>
      <c r="AB3339" s="15">
        <f>Raw_Data!AB3339</f>
        <v>49.7</v>
      </c>
      <c r="AC3339" s="19" t="str">
        <f>IF(Raw_Data!G3339="","Yes","No")</f>
        <v>No</v>
      </c>
      <c r="AD3339" s="19" t="str">
        <f>IF(Raw_Data!L3339="","Yes","No")</f>
        <v>No</v>
      </c>
      <c r="AE3339" s="19" t="str">
        <f>IF(Raw_Data!T3339="","Imputed",IF(Raw_Data!T3339&gt;INDEX(Cleaning_Reference!$F$6:$F$13,MATCH(D3339,Cleaning_Reference!$A$6:$A$13,0)),"Capped","Original"))</f>
        <v>Original</v>
      </c>
      <c r="AF3339" s="21">
        <f t="shared" si="52"/>
        <v>9.9600000000000009</v>
      </c>
    </row>
    <row r="3340" spans="1:32" ht="15" customHeight="1" x14ac:dyDescent="0.3">
      <c r="A3340" s="20" t="str">
        <f>Raw_Data!A3340</f>
        <v>SF13339</v>
      </c>
      <c r="B3340" s="15" t="str">
        <f>Raw_Data!B3340</f>
        <v>Andhra Pradesh</v>
      </c>
      <c r="C3340" s="15" t="str">
        <f>Raw_Data!C3340</f>
        <v>Ludhiana</v>
      </c>
      <c r="D3340" s="15" t="str">
        <f>Raw_Data!D3340</f>
        <v>Wheat</v>
      </c>
      <c r="E3340" s="15" t="str">
        <f>Raw_Data!E3340</f>
        <v>Kharif</v>
      </c>
      <c r="F3340" s="15">
        <f>Raw_Data!F3340</f>
        <v>7.19</v>
      </c>
      <c r="G3340" s="18">
        <f>IF(Raw_Data!G3340="",ROUND(AVERAGEIFS(Raw_Data!$G$2:$G$4001,Raw_Data!$E$2:$E$4001,E3340),1),Raw_Data!G3340)</f>
        <v>966.1</v>
      </c>
      <c r="H3340" s="15">
        <f>Raw_Data!H3340</f>
        <v>31.4</v>
      </c>
      <c r="I3340" s="15">
        <f>Raw_Data!I3340</f>
        <v>66.7</v>
      </c>
      <c r="J3340" s="15">
        <f>Raw_Data!J3340</f>
        <v>6.5</v>
      </c>
      <c r="K3340" s="15">
        <f>Raw_Data!K3340</f>
        <v>5.64</v>
      </c>
      <c r="L3340" s="18">
        <f>IF(Raw_Data!L3340="",ROUND(AVERAGEIFS(Raw_Data!$L$2:$L$4001,Raw_Data!$E$2:$E$4001,E3340),1),Raw_Data!L3340)</f>
        <v>35.5</v>
      </c>
      <c r="M3340" s="15">
        <f>Raw_Data!M3340</f>
        <v>118</v>
      </c>
      <c r="N3340" s="15">
        <f>Raw_Data!N3340</f>
        <v>58.6</v>
      </c>
      <c r="O3340" s="15">
        <f>Raw_Data!O3340</f>
        <v>125.6</v>
      </c>
      <c r="P3340" s="15" t="str">
        <f>Raw_Data!P3340</f>
        <v>Flood</v>
      </c>
      <c r="Q3340" s="15">
        <f>Raw_Data!Q3340</f>
        <v>134</v>
      </c>
      <c r="R3340" s="15">
        <f>Raw_Data!R3340</f>
        <v>6.59</v>
      </c>
      <c r="S3340" s="15">
        <f>Raw_Data!S3340</f>
        <v>0.66</v>
      </c>
      <c r="T3340" s="18">
        <f>IF(Raw_Data!T3340="",ROUND(AVERAGEIFS(Raw_Data!$T$2:$T$4001,Raw_Data!$E$2:$E$4001,E3340,Raw_Data!$D$2:$D$4001,D3340),2),IF(Raw_Data!T3340&gt;INDEX(Cleaning_Reference!$F$6:$F$13,MATCH(D3340,Cleaning_Reference!$A$6:$A$13,0)),INDEX(Cleaning_Reference!$F$6:$F$13,MATCH(D3340,Cleaning_Reference!$A$6:$A$13,0)),Raw_Data!T3340))</f>
        <v>0.81</v>
      </c>
      <c r="U3340" s="15">
        <f>Raw_Data!U3340</f>
        <v>5.82</v>
      </c>
      <c r="V3340" s="15">
        <f>Raw_Data!V3340</f>
        <v>29080</v>
      </c>
      <c r="W3340" s="15">
        <f>Raw_Data!W3340</f>
        <v>434982</v>
      </c>
      <c r="X3340" s="15">
        <f>Raw_Data!X3340</f>
        <v>169246</v>
      </c>
      <c r="Y3340" s="15">
        <f>Raw_Data!Y3340</f>
        <v>-265736</v>
      </c>
      <c r="Z3340" s="15">
        <f>Raw_Data!Z3340</f>
        <v>5309</v>
      </c>
      <c r="AA3340" s="15">
        <f>Raw_Data!AA3340</f>
        <v>1.0960000000000001</v>
      </c>
      <c r="AB3340" s="15">
        <f>Raw_Data!AB3340</f>
        <v>48.6</v>
      </c>
      <c r="AC3340" s="19" t="str">
        <f>IF(Raw_Data!G3340="","Yes","No")</f>
        <v>No</v>
      </c>
      <c r="AD3340" s="19" t="str">
        <f>IF(Raw_Data!L3340="","Yes","No")</f>
        <v>No</v>
      </c>
      <c r="AE3340" s="19" t="str">
        <f>IF(Raw_Data!T3340="","Imputed",IF(Raw_Data!T3340&gt;INDEX(Cleaning_Reference!$F$6:$F$13,MATCH(D3340,Cleaning_Reference!$A$6:$A$13,0)),"Capped","Original"))</f>
        <v>Original</v>
      </c>
      <c r="AF3340" s="21">
        <f t="shared" si="52"/>
        <v>5.82</v>
      </c>
    </row>
    <row r="3341" spans="1:32" ht="15" customHeight="1" x14ac:dyDescent="0.3">
      <c r="A3341" s="20" t="str">
        <f>Raw_Data!A3341</f>
        <v>SF13340</v>
      </c>
      <c r="B3341" s="15" t="str">
        <f>Raw_Data!B3341</f>
        <v>Madhya Pradesh</v>
      </c>
      <c r="C3341" s="15" t="str">
        <f>Raw_Data!C3341</f>
        <v>Erode</v>
      </c>
      <c r="D3341" s="15" t="str">
        <f>Raw_Data!D3341</f>
        <v>Wheat</v>
      </c>
      <c r="E3341" s="15" t="str">
        <f>Raw_Data!E3341</f>
        <v>Kharif</v>
      </c>
      <c r="F3341" s="15">
        <f>Raw_Data!F3341</f>
        <v>12.2</v>
      </c>
      <c r="G3341" s="18">
        <f>IF(Raw_Data!G3341="",ROUND(AVERAGEIFS(Raw_Data!$G$2:$G$4001,Raw_Data!$E$2:$E$4001,E3341),1),Raw_Data!G3341)</f>
        <v>948.5</v>
      </c>
      <c r="H3341" s="15">
        <f>Raw_Data!H3341</f>
        <v>31</v>
      </c>
      <c r="I3341" s="15">
        <f>Raw_Data!I3341</f>
        <v>51.6</v>
      </c>
      <c r="J3341" s="15">
        <f>Raw_Data!J3341</f>
        <v>8.1999999999999993</v>
      </c>
      <c r="K3341" s="15">
        <f>Raw_Data!K3341</f>
        <v>5.86</v>
      </c>
      <c r="L3341" s="18">
        <f>IF(Raw_Data!L3341="",ROUND(AVERAGEIFS(Raw_Data!$L$2:$L$4001,Raw_Data!$E$2:$E$4001,E3341),1),Raw_Data!L3341)</f>
        <v>32.4</v>
      </c>
      <c r="M3341" s="15">
        <f>Raw_Data!M3341</f>
        <v>96.7</v>
      </c>
      <c r="N3341" s="15">
        <f>Raw_Data!N3341</f>
        <v>41.7</v>
      </c>
      <c r="O3341" s="15">
        <f>Raw_Data!O3341</f>
        <v>106.7</v>
      </c>
      <c r="P3341" s="15" t="str">
        <f>Raw_Data!P3341</f>
        <v>Sprinkler</v>
      </c>
      <c r="Q3341" s="15">
        <f>Raw_Data!Q3341</f>
        <v>103.2</v>
      </c>
      <c r="R3341" s="15">
        <f>Raw_Data!R3341</f>
        <v>4.8499999999999996</v>
      </c>
      <c r="S3341" s="15">
        <f>Raw_Data!S3341</f>
        <v>0.82</v>
      </c>
      <c r="T3341" s="18">
        <f>IF(Raw_Data!T3341="",ROUND(AVERAGEIFS(Raw_Data!$T$2:$T$4001,Raw_Data!$E$2:$E$4001,E3341,Raw_Data!$D$2:$D$4001,D3341),2),IF(Raw_Data!T3341&gt;INDEX(Cleaning_Reference!$F$6:$F$13,MATCH(D3341,Cleaning_Reference!$A$6:$A$13,0)),INDEX(Cleaning_Reference!$F$6:$F$13,MATCH(D3341,Cleaning_Reference!$A$6:$A$13,0)),Raw_Data!T3341))</f>
        <v>1.04</v>
      </c>
      <c r="U3341" s="15">
        <f>Raw_Data!U3341</f>
        <v>12.69</v>
      </c>
      <c r="V3341" s="15">
        <f>Raw_Data!V3341</f>
        <v>25272</v>
      </c>
      <c r="W3341" s="15">
        <f>Raw_Data!W3341</f>
        <v>686720</v>
      </c>
      <c r="X3341" s="15">
        <f>Raw_Data!X3341</f>
        <v>320702</v>
      </c>
      <c r="Y3341" s="15">
        <f>Raw_Data!Y3341</f>
        <v>-366018</v>
      </c>
      <c r="Z3341" s="15">
        <f>Raw_Data!Z3341</f>
        <v>6491</v>
      </c>
      <c r="AA3341" s="15">
        <f>Raw_Data!AA3341</f>
        <v>1.9550000000000001</v>
      </c>
      <c r="AB3341" s="15">
        <f>Raw_Data!AB3341</f>
        <v>44.9</v>
      </c>
      <c r="AC3341" s="19" t="str">
        <f>IF(Raw_Data!G3341="","Yes","No")</f>
        <v>No</v>
      </c>
      <c r="AD3341" s="19" t="str">
        <f>IF(Raw_Data!L3341="","Yes","No")</f>
        <v>No</v>
      </c>
      <c r="AE3341" s="19" t="str">
        <f>IF(Raw_Data!T3341="","Imputed",IF(Raw_Data!T3341&gt;INDEX(Cleaning_Reference!$F$6:$F$13,MATCH(D3341,Cleaning_Reference!$A$6:$A$13,0)),"Capped","Original"))</f>
        <v>Original</v>
      </c>
      <c r="AF3341" s="21">
        <f t="shared" si="52"/>
        <v>12.69</v>
      </c>
    </row>
    <row r="3342" spans="1:32" ht="15" customHeight="1" x14ac:dyDescent="0.3">
      <c r="A3342" s="20" t="str">
        <f>Raw_Data!A3342</f>
        <v>SF13341</v>
      </c>
      <c r="B3342" s="15" t="str">
        <f>Raw_Data!B3342</f>
        <v>Maharashtra</v>
      </c>
      <c r="C3342" s="15" t="str">
        <f>Raw_Data!C3342</f>
        <v>Nalgonda</v>
      </c>
      <c r="D3342" s="15" t="str">
        <f>Raw_Data!D3342</f>
        <v>Chilli</v>
      </c>
      <c r="E3342" s="15" t="str">
        <f>Raw_Data!E3342</f>
        <v>Kharif</v>
      </c>
      <c r="F3342" s="15">
        <f>Raw_Data!F3342</f>
        <v>4.3600000000000003</v>
      </c>
      <c r="G3342" s="18">
        <f>IF(Raw_Data!G3342="",ROUND(AVERAGEIFS(Raw_Data!$G$2:$G$4001,Raw_Data!$E$2:$E$4001,E3342),1),Raw_Data!G3342)</f>
        <v>892.6</v>
      </c>
      <c r="H3342" s="15">
        <f>Raw_Data!H3342</f>
        <v>25.6</v>
      </c>
      <c r="I3342" s="15">
        <f>Raw_Data!I3342</f>
        <v>73.5</v>
      </c>
      <c r="J3342" s="15">
        <f>Raw_Data!J3342</f>
        <v>3.5</v>
      </c>
      <c r="K3342" s="15">
        <f>Raw_Data!K3342</f>
        <v>7.34</v>
      </c>
      <c r="L3342" s="18">
        <f>IF(Raw_Data!L3342="",ROUND(AVERAGEIFS(Raw_Data!$L$2:$L$4001,Raw_Data!$E$2:$E$4001,E3342),1),Raw_Data!L3342)</f>
        <v>28.2</v>
      </c>
      <c r="M3342" s="15">
        <f>Raw_Data!M3342</f>
        <v>102.2</v>
      </c>
      <c r="N3342" s="15">
        <f>Raw_Data!N3342</f>
        <v>70.2</v>
      </c>
      <c r="O3342" s="15">
        <f>Raw_Data!O3342</f>
        <v>80.900000000000006</v>
      </c>
      <c r="P3342" s="15" t="str">
        <f>Raw_Data!P3342</f>
        <v>Drip</v>
      </c>
      <c r="Q3342" s="15">
        <f>Raw_Data!Q3342</f>
        <v>138.1</v>
      </c>
      <c r="R3342" s="15">
        <f>Raw_Data!R3342</f>
        <v>5.6</v>
      </c>
      <c r="S3342" s="15">
        <f>Raw_Data!S3342</f>
        <v>1</v>
      </c>
      <c r="T3342" s="18">
        <f>IF(Raw_Data!T3342="",ROUND(AVERAGEIFS(Raw_Data!$T$2:$T$4001,Raw_Data!$E$2:$E$4001,E3342,Raw_Data!$D$2:$D$4001,D3342),2),IF(Raw_Data!T3342&gt;INDEX(Cleaning_Reference!$F$6:$F$13,MATCH(D3342,Cleaning_Reference!$A$6:$A$13,0)),INDEX(Cleaning_Reference!$F$6:$F$13,MATCH(D3342,Cleaning_Reference!$A$6:$A$13,0)),Raw_Data!T3342))</f>
        <v>2.0499999999999998</v>
      </c>
      <c r="U3342" s="15">
        <f>Raw_Data!U3342</f>
        <v>8.94</v>
      </c>
      <c r="V3342" s="15">
        <f>Raw_Data!V3342</f>
        <v>114302</v>
      </c>
      <c r="W3342" s="15">
        <f>Raw_Data!W3342</f>
        <v>320682</v>
      </c>
      <c r="X3342" s="15">
        <f>Raw_Data!X3342</f>
        <v>1021860</v>
      </c>
      <c r="Y3342" s="15">
        <f>Raw_Data!Y3342</f>
        <v>701178</v>
      </c>
      <c r="Z3342" s="15">
        <f>Raw_Data!Z3342</f>
        <v>2294</v>
      </c>
      <c r="AA3342" s="15">
        <f>Raw_Data!AA3342</f>
        <v>3.8969999999999998</v>
      </c>
      <c r="AB3342" s="15">
        <f>Raw_Data!AB3342</f>
        <v>62.4</v>
      </c>
      <c r="AC3342" s="19" t="str">
        <f>IF(Raw_Data!G3342="","Yes","No")</f>
        <v>No</v>
      </c>
      <c r="AD3342" s="19" t="str">
        <f>IF(Raw_Data!L3342="","Yes","No")</f>
        <v>No</v>
      </c>
      <c r="AE3342" s="19" t="str">
        <f>IF(Raw_Data!T3342="","Imputed",IF(Raw_Data!T3342&gt;INDEX(Cleaning_Reference!$F$6:$F$13,MATCH(D3342,Cleaning_Reference!$A$6:$A$13,0)),"Capped","Original"))</f>
        <v>Original</v>
      </c>
      <c r="AF3342" s="21">
        <f t="shared" si="52"/>
        <v>8.94</v>
      </c>
    </row>
    <row r="3343" spans="1:32" ht="15" customHeight="1" x14ac:dyDescent="0.3">
      <c r="A3343" s="20" t="str">
        <f>Raw_Data!A3343</f>
        <v>SF13342</v>
      </c>
      <c r="B3343" s="15" t="str">
        <f>Raw_Data!B3343</f>
        <v>Andhra Pradesh</v>
      </c>
      <c r="C3343" s="15" t="str">
        <f>Raw_Data!C3343</f>
        <v>Ludhiana</v>
      </c>
      <c r="D3343" s="15" t="str">
        <f>Raw_Data!D3343</f>
        <v>Pulses</v>
      </c>
      <c r="E3343" s="15" t="str">
        <f>Raw_Data!E3343</f>
        <v>Kharif</v>
      </c>
      <c r="F3343" s="15">
        <f>Raw_Data!F3343</f>
        <v>5.48</v>
      </c>
      <c r="G3343" s="18">
        <f>IF(Raw_Data!G3343="",ROUND(AVERAGEIFS(Raw_Data!$G$2:$G$4001,Raw_Data!$E$2:$E$4001,E3343),1),Raw_Data!G3343)</f>
        <v>790.6</v>
      </c>
      <c r="H3343" s="15">
        <f>Raw_Data!H3343</f>
        <v>26.9</v>
      </c>
      <c r="I3343" s="15">
        <f>Raw_Data!I3343</f>
        <v>80.599999999999994</v>
      </c>
      <c r="J3343" s="15">
        <f>Raw_Data!J3343</f>
        <v>6.9</v>
      </c>
      <c r="K3343" s="15">
        <f>Raw_Data!K3343</f>
        <v>7.16</v>
      </c>
      <c r="L3343" s="18">
        <f>IF(Raw_Data!L3343="",ROUND(AVERAGEIFS(Raw_Data!$L$2:$L$4001,Raw_Data!$E$2:$E$4001,E3343),1),Raw_Data!L3343)</f>
        <v>25.6</v>
      </c>
      <c r="M3343" s="15">
        <f>Raw_Data!M3343</f>
        <v>66.599999999999994</v>
      </c>
      <c r="N3343" s="15">
        <f>Raw_Data!N3343</f>
        <v>28.7</v>
      </c>
      <c r="O3343" s="15">
        <f>Raw_Data!O3343</f>
        <v>91.2</v>
      </c>
      <c r="P3343" s="15" t="str">
        <f>Raw_Data!P3343</f>
        <v>Rainfed</v>
      </c>
      <c r="Q3343" s="15">
        <f>Raw_Data!Q3343</f>
        <v>143.6</v>
      </c>
      <c r="R3343" s="15">
        <f>Raw_Data!R3343</f>
        <v>5.78</v>
      </c>
      <c r="S3343" s="15">
        <f>Raw_Data!S3343</f>
        <v>0.98</v>
      </c>
      <c r="T3343" s="18">
        <f>IF(Raw_Data!T3343="",ROUND(AVERAGEIFS(Raw_Data!$T$2:$T$4001,Raw_Data!$E$2:$E$4001,E3343,Raw_Data!$D$2:$D$4001,D3343),2),IF(Raw_Data!T3343&gt;INDEX(Cleaning_Reference!$F$6:$F$13,MATCH(D3343,Cleaning_Reference!$A$6:$A$13,0)),INDEX(Cleaning_Reference!$F$6:$F$13,MATCH(D3343,Cleaning_Reference!$A$6:$A$13,0)),Raw_Data!T3343))</f>
        <v>1.04</v>
      </c>
      <c r="U3343" s="15">
        <f>Raw_Data!U3343</f>
        <v>5.7</v>
      </c>
      <c r="V3343" s="15">
        <f>Raw_Data!V3343</f>
        <v>78589</v>
      </c>
      <c r="W3343" s="15">
        <f>Raw_Data!W3343</f>
        <v>340759</v>
      </c>
      <c r="X3343" s="15">
        <f>Raw_Data!X3343</f>
        <v>447957</v>
      </c>
      <c r="Y3343" s="15">
        <f>Raw_Data!Y3343</f>
        <v>107198</v>
      </c>
      <c r="Z3343" s="15">
        <f>Raw_Data!Z3343</f>
        <v>1211</v>
      </c>
      <c r="AA3343" s="15">
        <f>Raw_Data!AA3343</f>
        <v>4.7069999999999999</v>
      </c>
      <c r="AB3343" s="15">
        <f>Raw_Data!AB3343</f>
        <v>50.3</v>
      </c>
      <c r="AC3343" s="19" t="str">
        <f>IF(Raw_Data!G3343="","Yes","No")</f>
        <v>No</v>
      </c>
      <c r="AD3343" s="19" t="str">
        <f>IF(Raw_Data!L3343="","Yes","No")</f>
        <v>No</v>
      </c>
      <c r="AE3343" s="19" t="str">
        <f>IF(Raw_Data!T3343="","Imputed",IF(Raw_Data!T3343&gt;INDEX(Cleaning_Reference!$F$6:$F$13,MATCH(D3343,Cleaning_Reference!$A$6:$A$13,0)),"Capped","Original"))</f>
        <v>Original</v>
      </c>
      <c r="AF3343" s="21">
        <f t="shared" si="52"/>
        <v>5.7</v>
      </c>
    </row>
    <row r="3344" spans="1:32" ht="15" customHeight="1" x14ac:dyDescent="0.3">
      <c r="A3344" s="20" t="str">
        <f>Raw_Data!A3344</f>
        <v>SF13343</v>
      </c>
      <c r="B3344" s="15" t="str">
        <f>Raw_Data!B3344</f>
        <v>Maharashtra</v>
      </c>
      <c r="C3344" s="15" t="str">
        <f>Raw_Data!C3344</f>
        <v>Krishna</v>
      </c>
      <c r="D3344" s="15" t="str">
        <f>Raw_Data!D3344</f>
        <v>Maize</v>
      </c>
      <c r="E3344" s="15" t="str">
        <f>Raw_Data!E3344</f>
        <v>Kharif</v>
      </c>
      <c r="F3344" s="15">
        <f>Raw_Data!F3344</f>
        <v>1.69</v>
      </c>
      <c r="G3344" s="18">
        <f>IF(Raw_Data!G3344="",ROUND(AVERAGEIFS(Raw_Data!$G$2:$G$4001,Raw_Data!$E$2:$E$4001,E3344),1),Raw_Data!G3344)</f>
        <v>726.2</v>
      </c>
      <c r="H3344" s="15">
        <f>Raw_Data!H3344</f>
        <v>33.700000000000003</v>
      </c>
      <c r="I3344" s="15">
        <f>Raw_Data!I3344</f>
        <v>69.099999999999994</v>
      </c>
      <c r="J3344" s="15">
        <f>Raw_Data!J3344</f>
        <v>6.5</v>
      </c>
      <c r="K3344" s="15">
        <f>Raw_Data!K3344</f>
        <v>7.51</v>
      </c>
      <c r="L3344" s="18">
        <f>IF(Raw_Data!L3344="",ROUND(AVERAGEIFS(Raw_Data!$L$2:$L$4001,Raw_Data!$E$2:$E$4001,E3344),1),Raw_Data!L3344)</f>
        <v>25.2</v>
      </c>
      <c r="M3344" s="15">
        <f>Raw_Data!M3344</f>
        <v>108.3</v>
      </c>
      <c r="N3344" s="15">
        <f>Raw_Data!N3344</f>
        <v>61.3</v>
      </c>
      <c r="O3344" s="15">
        <f>Raw_Data!O3344</f>
        <v>131.19999999999999</v>
      </c>
      <c r="P3344" s="15" t="str">
        <f>Raw_Data!P3344</f>
        <v>Rainfed</v>
      </c>
      <c r="Q3344" s="15">
        <f>Raw_Data!Q3344</f>
        <v>261</v>
      </c>
      <c r="R3344" s="15">
        <f>Raw_Data!R3344</f>
        <v>7.43</v>
      </c>
      <c r="S3344" s="15">
        <f>Raw_Data!S3344</f>
        <v>0.88</v>
      </c>
      <c r="T3344" s="18">
        <f>IF(Raw_Data!T3344="",ROUND(AVERAGEIFS(Raw_Data!$T$2:$T$4001,Raw_Data!$E$2:$E$4001,E3344,Raw_Data!$D$2:$D$4001,D3344),2),IF(Raw_Data!T3344&gt;INDEX(Cleaning_Reference!$F$6:$F$13,MATCH(D3344,Cleaning_Reference!$A$6:$A$13,0)),INDEX(Cleaning_Reference!$F$6:$F$13,MATCH(D3344,Cleaning_Reference!$A$6:$A$13,0)),Raw_Data!T3344))</f>
        <v>1.77</v>
      </c>
      <c r="U3344" s="15">
        <f>Raw_Data!U3344</f>
        <v>2.99</v>
      </c>
      <c r="V3344" s="15">
        <f>Raw_Data!V3344</f>
        <v>21456</v>
      </c>
      <c r="W3344" s="15">
        <f>Raw_Data!W3344</f>
        <v>96256</v>
      </c>
      <c r="X3344" s="15">
        <f>Raw_Data!X3344</f>
        <v>64153</v>
      </c>
      <c r="Y3344" s="15">
        <f>Raw_Data!Y3344</f>
        <v>-32103</v>
      </c>
      <c r="Z3344" s="15">
        <f>Raw_Data!Z3344</f>
        <v>483</v>
      </c>
      <c r="AA3344" s="15">
        <f>Raw_Data!AA3344</f>
        <v>6.19</v>
      </c>
      <c r="AB3344" s="15">
        <f>Raw_Data!AB3344</f>
        <v>52.2</v>
      </c>
      <c r="AC3344" s="19" t="str">
        <f>IF(Raw_Data!G3344="","Yes","No")</f>
        <v>No</v>
      </c>
      <c r="AD3344" s="19" t="str">
        <f>IF(Raw_Data!L3344="","Yes","No")</f>
        <v>No</v>
      </c>
      <c r="AE3344" s="19" t="str">
        <f>IF(Raw_Data!T3344="","Imputed",IF(Raw_Data!T3344&gt;INDEX(Cleaning_Reference!$F$6:$F$13,MATCH(D3344,Cleaning_Reference!$A$6:$A$13,0)),"Capped","Original"))</f>
        <v>Original</v>
      </c>
      <c r="AF3344" s="21">
        <f t="shared" si="52"/>
        <v>2.99</v>
      </c>
    </row>
    <row r="3345" spans="1:32" ht="15" customHeight="1" x14ac:dyDescent="0.3">
      <c r="A3345" s="20" t="str">
        <f>Raw_Data!A3345</f>
        <v>SF13344</v>
      </c>
      <c r="B3345" s="15" t="str">
        <f>Raw_Data!B3345</f>
        <v>Punjab</v>
      </c>
      <c r="C3345" s="15" t="str">
        <f>Raw_Data!C3345</f>
        <v>Krishna</v>
      </c>
      <c r="D3345" s="15" t="str">
        <f>Raw_Data!D3345</f>
        <v>Wheat</v>
      </c>
      <c r="E3345" s="15" t="str">
        <f>Raw_Data!E3345</f>
        <v>Kharif</v>
      </c>
      <c r="F3345" s="15">
        <f>Raw_Data!F3345</f>
        <v>5.89</v>
      </c>
      <c r="G3345" s="18">
        <f>IF(Raw_Data!G3345="",ROUND(AVERAGEIFS(Raw_Data!$G$2:$G$4001,Raw_Data!$E$2:$E$4001,E3345),1),Raw_Data!G3345)</f>
        <v>847.3</v>
      </c>
      <c r="H3345" s="15">
        <f>Raw_Data!H3345</f>
        <v>30.1</v>
      </c>
      <c r="I3345" s="15">
        <f>Raw_Data!I3345</f>
        <v>66.099999999999994</v>
      </c>
      <c r="J3345" s="15">
        <f>Raw_Data!J3345</f>
        <v>8.4</v>
      </c>
      <c r="K3345" s="15">
        <f>Raw_Data!K3345</f>
        <v>6.43</v>
      </c>
      <c r="L3345" s="18">
        <f>IF(Raw_Data!L3345="",ROUND(AVERAGEIFS(Raw_Data!$L$2:$L$4001,Raw_Data!$E$2:$E$4001,E3345),1),Raw_Data!L3345)</f>
        <v>29</v>
      </c>
      <c r="M3345" s="15">
        <f>Raw_Data!M3345</f>
        <v>101</v>
      </c>
      <c r="N3345" s="15">
        <f>Raw_Data!N3345</f>
        <v>57.7</v>
      </c>
      <c r="O3345" s="15">
        <f>Raw_Data!O3345</f>
        <v>102.8</v>
      </c>
      <c r="P3345" s="15" t="str">
        <f>Raw_Data!P3345</f>
        <v>Drip</v>
      </c>
      <c r="Q3345" s="15">
        <f>Raw_Data!Q3345</f>
        <v>213.1</v>
      </c>
      <c r="R3345" s="15">
        <f>Raw_Data!R3345</f>
        <v>6.66</v>
      </c>
      <c r="S3345" s="15">
        <f>Raw_Data!S3345</f>
        <v>0.89</v>
      </c>
      <c r="T3345" s="18">
        <f>IF(Raw_Data!T3345="",ROUND(AVERAGEIFS(Raw_Data!$T$2:$T$4001,Raw_Data!$E$2:$E$4001,E3345,Raw_Data!$D$2:$D$4001,D3345),2),IF(Raw_Data!T3345&gt;INDEX(Cleaning_Reference!$F$6:$F$13,MATCH(D3345,Cleaning_Reference!$A$6:$A$13,0)),INDEX(Cleaning_Reference!$F$6:$F$13,MATCH(D3345,Cleaning_Reference!$A$6:$A$13,0)),Raw_Data!T3345))</f>
        <v>3.19</v>
      </c>
      <c r="U3345" s="15">
        <f>Raw_Data!U3345</f>
        <v>18.79</v>
      </c>
      <c r="V3345" s="15">
        <f>Raw_Data!V3345</f>
        <v>25283</v>
      </c>
      <c r="W3345" s="15">
        <f>Raw_Data!W3345</f>
        <v>399836</v>
      </c>
      <c r="X3345" s="15">
        <f>Raw_Data!X3345</f>
        <v>475068</v>
      </c>
      <c r="Y3345" s="15">
        <f>Raw_Data!Y3345</f>
        <v>75232</v>
      </c>
      <c r="Z3345" s="15">
        <f>Raw_Data!Z3345</f>
        <v>3023</v>
      </c>
      <c r="AA3345" s="15">
        <f>Raw_Data!AA3345</f>
        <v>6.2160000000000002</v>
      </c>
      <c r="AB3345" s="15">
        <f>Raw_Data!AB3345</f>
        <v>46.1</v>
      </c>
      <c r="AC3345" s="19" t="str">
        <f>IF(Raw_Data!G3345="","Yes","No")</f>
        <v>No</v>
      </c>
      <c r="AD3345" s="19" t="str">
        <f>IF(Raw_Data!L3345="","Yes","No")</f>
        <v>No</v>
      </c>
      <c r="AE3345" s="19" t="str">
        <f>IF(Raw_Data!T3345="","Imputed",IF(Raw_Data!T3345&gt;INDEX(Cleaning_Reference!$F$6:$F$13,MATCH(D3345,Cleaning_Reference!$A$6:$A$13,0)),"Capped","Original"))</f>
        <v>Original</v>
      </c>
      <c r="AF3345" s="21">
        <f t="shared" si="52"/>
        <v>18.79</v>
      </c>
    </row>
    <row r="3346" spans="1:32" ht="15" customHeight="1" x14ac:dyDescent="0.3">
      <c r="A3346" s="20" t="str">
        <f>Raw_Data!A3346</f>
        <v>SF13345</v>
      </c>
      <c r="B3346" s="15" t="str">
        <f>Raw_Data!B3346</f>
        <v>Maharashtra</v>
      </c>
      <c r="C3346" s="15" t="str">
        <f>Raw_Data!C3346</f>
        <v>Krishna</v>
      </c>
      <c r="D3346" s="15" t="str">
        <f>Raw_Data!D3346</f>
        <v>Sugarcane</v>
      </c>
      <c r="E3346" s="15" t="str">
        <f>Raw_Data!E3346</f>
        <v>Kharif</v>
      </c>
      <c r="F3346" s="15">
        <f>Raw_Data!F3346</f>
        <v>10.19</v>
      </c>
      <c r="G3346" s="18">
        <f>IF(Raw_Data!G3346="",ROUND(AVERAGEIFS(Raw_Data!$G$2:$G$4001,Raw_Data!$E$2:$E$4001,E3346),1),Raw_Data!G3346)</f>
        <v>976.9</v>
      </c>
      <c r="H3346" s="15">
        <f>Raw_Data!H3346</f>
        <v>26.6</v>
      </c>
      <c r="I3346" s="15">
        <f>Raw_Data!I3346</f>
        <v>59.4</v>
      </c>
      <c r="J3346" s="15">
        <f>Raw_Data!J3346</f>
        <v>8</v>
      </c>
      <c r="K3346" s="15">
        <f>Raw_Data!K3346</f>
        <v>6.12</v>
      </c>
      <c r="L3346" s="18">
        <f>IF(Raw_Data!L3346="",ROUND(AVERAGEIFS(Raw_Data!$L$2:$L$4001,Raw_Data!$E$2:$E$4001,E3346),1),Raw_Data!L3346)</f>
        <v>33.6</v>
      </c>
      <c r="M3346" s="15">
        <f>Raw_Data!M3346</f>
        <v>67.3</v>
      </c>
      <c r="N3346" s="15">
        <f>Raw_Data!N3346</f>
        <v>49.5</v>
      </c>
      <c r="O3346" s="15">
        <f>Raw_Data!O3346</f>
        <v>146.9</v>
      </c>
      <c r="P3346" s="15" t="str">
        <f>Raw_Data!P3346</f>
        <v>Drip</v>
      </c>
      <c r="Q3346" s="15">
        <f>Raw_Data!Q3346</f>
        <v>249.4</v>
      </c>
      <c r="R3346" s="15">
        <f>Raw_Data!R3346</f>
        <v>6.24</v>
      </c>
      <c r="S3346" s="15">
        <f>Raw_Data!S3346</f>
        <v>0.66</v>
      </c>
      <c r="T3346" s="18">
        <f>IF(Raw_Data!T3346="",ROUND(AVERAGEIFS(Raw_Data!$T$2:$T$4001,Raw_Data!$E$2:$E$4001,E3346,Raw_Data!$D$2:$D$4001,D3346),2),IF(Raw_Data!T3346&gt;INDEX(Cleaning_Reference!$F$6:$F$13,MATCH(D3346,Cleaning_Reference!$A$6:$A$13,0)),INDEX(Cleaning_Reference!$F$6:$F$13,MATCH(D3346,Cleaning_Reference!$A$6:$A$13,0)),Raw_Data!T3346))</f>
        <v>45.27</v>
      </c>
      <c r="U3346" s="15">
        <f>Raw_Data!U3346</f>
        <v>461.3</v>
      </c>
      <c r="V3346" s="15">
        <f>Raw_Data!V3346</f>
        <v>3688</v>
      </c>
      <c r="W3346" s="15">
        <f>Raw_Data!W3346</f>
        <v>643945</v>
      </c>
      <c r="X3346" s="15">
        <f>Raw_Data!X3346</f>
        <v>1701274</v>
      </c>
      <c r="Y3346" s="15">
        <f>Raw_Data!Y3346</f>
        <v>1057329</v>
      </c>
      <c r="Z3346" s="15">
        <f>Raw_Data!Z3346</f>
        <v>18809</v>
      </c>
      <c r="AA3346" s="15">
        <f>Raw_Data!AA3346</f>
        <v>24.524999999999999</v>
      </c>
      <c r="AB3346" s="15">
        <f>Raw_Data!AB3346</f>
        <v>37.299999999999997</v>
      </c>
      <c r="AC3346" s="19" t="str">
        <f>IF(Raw_Data!G3346="","Yes","No")</f>
        <v>No</v>
      </c>
      <c r="AD3346" s="19" t="str">
        <f>IF(Raw_Data!L3346="","Yes","No")</f>
        <v>No</v>
      </c>
      <c r="AE3346" s="19" t="str">
        <f>IF(Raw_Data!T3346="","Imputed",IF(Raw_Data!T3346&gt;INDEX(Cleaning_Reference!$F$6:$F$13,MATCH(D3346,Cleaning_Reference!$A$6:$A$13,0)),"Capped","Original"))</f>
        <v>Original</v>
      </c>
      <c r="AF3346" s="21">
        <f t="shared" si="52"/>
        <v>461.3</v>
      </c>
    </row>
    <row r="3347" spans="1:32" ht="15" customHeight="1" x14ac:dyDescent="0.3">
      <c r="A3347" s="20" t="str">
        <f>Raw_Data!A3347</f>
        <v>SF13346</v>
      </c>
      <c r="B3347" s="15" t="str">
        <f>Raw_Data!B3347</f>
        <v>Tamil Nadu</v>
      </c>
      <c r="C3347" s="15" t="str">
        <f>Raw_Data!C3347</f>
        <v>Ludhiana</v>
      </c>
      <c r="D3347" s="15" t="str">
        <f>Raw_Data!D3347</f>
        <v>Cotton</v>
      </c>
      <c r="E3347" s="15" t="str">
        <f>Raw_Data!E3347</f>
        <v>Rabi</v>
      </c>
      <c r="F3347" s="15">
        <f>Raw_Data!F3347</f>
        <v>2.4500000000000002</v>
      </c>
      <c r="G3347" s="18">
        <f>IF(Raw_Data!G3347="",ROUND(AVERAGEIFS(Raw_Data!$G$2:$G$4001,Raw_Data!$E$2:$E$4001,E3347),1),Raw_Data!G3347)</f>
        <v>271.7</v>
      </c>
      <c r="H3347" s="15">
        <f>Raw_Data!H3347</f>
        <v>22.5</v>
      </c>
      <c r="I3347" s="15">
        <f>Raw_Data!I3347</f>
        <v>62.3</v>
      </c>
      <c r="J3347" s="15">
        <f>Raw_Data!J3347</f>
        <v>6.8</v>
      </c>
      <c r="K3347" s="15">
        <f>Raw_Data!K3347</f>
        <v>5.71</v>
      </c>
      <c r="L3347" s="18">
        <f>IF(Raw_Data!L3347="",ROUND(AVERAGEIFS(Raw_Data!$L$2:$L$4001,Raw_Data!$E$2:$E$4001,E3347),1),Raw_Data!L3347)</f>
        <v>22.2</v>
      </c>
      <c r="M3347" s="15">
        <f>Raw_Data!M3347</f>
        <v>98.6</v>
      </c>
      <c r="N3347" s="15">
        <f>Raw_Data!N3347</f>
        <v>61.4</v>
      </c>
      <c r="O3347" s="15">
        <f>Raw_Data!O3347</f>
        <v>103.8</v>
      </c>
      <c r="P3347" s="15" t="str">
        <f>Raw_Data!P3347</f>
        <v>Flood</v>
      </c>
      <c r="Q3347" s="15">
        <f>Raw_Data!Q3347</f>
        <v>283.3</v>
      </c>
      <c r="R3347" s="15">
        <f>Raw_Data!R3347</f>
        <v>6.29</v>
      </c>
      <c r="S3347" s="15">
        <f>Raw_Data!S3347</f>
        <v>0.9</v>
      </c>
      <c r="T3347" s="18">
        <f>IF(Raw_Data!T3347="",ROUND(AVERAGEIFS(Raw_Data!$T$2:$T$4001,Raw_Data!$E$2:$E$4001,E3347,Raw_Data!$D$2:$D$4001,D3347),2),IF(Raw_Data!T3347&gt;INDEX(Cleaning_Reference!$F$6:$F$13,MATCH(D3347,Cleaning_Reference!$A$6:$A$13,0)),INDEX(Cleaning_Reference!$F$6:$F$13,MATCH(D3347,Cleaning_Reference!$A$6:$A$13,0)),Raw_Data!T3347))</f>
        <v>0.4</v>
      </c>
      <c r="U3347" s="15">
        <f>Raw_Data!U3347</f>
        <v>0.98</v>
      </c>
      <c r="V3347" s="15">
        <f>Raw_Data!V3347</f>
        <v>67626</v>
      </c>
      <c r="W3347" s="15">
        <f>Raw_Data!W3347</f>
        <v>180006</v>
      </c>
      <c r="X3347" s="15">
        <f>Raw_Data!X3347</f>
        <v>66273</v>
      </c>
      <c r="Y3347" s="15">
        <f>Raw_Data!Y3347</f>
        <v>-113733</v>
      </c>
      <c r="Z3347" s="15">
        <f>Raw_Data!Z3347</f>
        <v>1923</v>
      </c>
      <c r="AA3347" s="15">
        <f>Raw_Data!AA3347</f>
        <v>0.51</v>
      </c>
      <c r="AB3347" s="15">
        <f>Raw_Data!AB3347</f>
        <v>30.2</v>
      </c>
      <c r="AC3347" s="19" t="str">
        <f>IF(Raw_Data!G3347="","Yes","No")</f>
        <v>No</v>
      </c>
      <c r="AD3347" s="19" t="str">
        <f>IF(Raw_Data!L3347="","Yes","No")</f>
        <v>No</v>
      </c>
      <c r="AE3347" s="19" t="str">
        <f>IF(Raw_Data!T3347="","Imputed",IF(Raw_Data!T3347&gt;INDEX(Cleaning_Reference!$F$6:$F$13,MATCH(D3347,Cleaning_Reference!$A$6:$A$13,0)),"Capped","Original"))</f>
        <v>Original</v>
      </c>
      <c r="AF3347" s="21">
        <f t="shared" si="52"/>
        <v>0.98</v>
      </c>
    </row>
    <row r="3348" spans="1:32" ht="15" customHeight="1" x14ac:dyDescent="0.3">
      <c r="A3348" s="20" t="str">
        <f>Raw_Data!A3348</f>
        <v>SF13347</v>
      </c>
      <c r="B3348" s="15" t="str">
        <f>Raw_Data!B3348</f>
        <v>Punjab</v>
      </c>
      <c r="C3348" s="15" t="str">
        <f>Raw_Data!C3348</f>
        <v>Guntur</v>
      </c>
      <c r="D3348" s="15" t="str">
        <f>Raw_Data!D3348</f>
        <v>Maize</v>
      </c>
      <c r="E3348" s="15" t="str">
        <f>Raw_Data!E3348</f>
        <v>Kharif</v>
      </c>
      <c r="F3348" s="15">
        <f>Raw_Data!F3348</f>
        <v>5.83</v>
      </c>
      <c r="G3348" s="18">
        <f>IF(Raw_Data!G3348="",ROUND(AVERAGEIFS(Raw_Data!$G$2:$G$4001,Raw_Data!$E$2:$E$4001,E3348),1),Raw_Data!G3348)</f>
        <v>748.3</v>
      </c>
      <c r="H3348" s="15">
        <f>Raw_Data!H3348</f>
        <v>29.5</v>
      </c>
      <c r="I3348" s="15">
        <f>Raw_Data!I3348</f>
        <v>69.900000000000006</v>
      </c>
      <c r="J3348" s="15">
        <f>Raw_Data!J3348</f>
        <v>5.9</v>
      </c>
      <c r="K3348" s="15">
        <f>Raw_Data!K3348</f>
        <v>6.83</v>
      </c>
      <c r="L3348" s="18">
        <f>IF(Raw_Data!L3348="",ROUND(AVERAGEIFS(Raw_Data!$L$2:$L$4001,Raw_Data!$E$2:$E$4001,E3348),1),Raw_Data!L3348)</f>
        <v>31.3</v>
      </c>
      <c r="M3348" s="15">
        <f>Raw_Data!M3348</f>
        <v>101.3</v>
      </c>
      <c r="N3348" s="15">
        <f>Raw_Data!N3348</f>
        <v>38.1</v>
      </c>
      <c r="O3348" s="15">
        <f>Raw_Data!O3348</f>
        <v>106.1</v>
      </c>
      <c r="P3348" s="15" t="str">
        <f>Raw_Data!P3348</f>
        <v>Rainfed</v>
      </c>
      <c r="Q3348" s="15">
        <f>Raw_Data!Q3348</f>
        <v>169.8</v>
      </c>
      <c r="R3348" s="15">
        <f>Raw_Data!R3348</f>
        <v>0.67</v>
      </c>
      <c r="S3348" s="15">
        <f>Raw_Data!S3348</f>
        <v>0.92</v>
      </c>
      <c r="T3348" s="18">
        <f>IF(Raw_Data!T3348="",ROUND(AVERAGEIFS(Raw_Data!$T$2:$T$4001,Raw_Data!$E$2:$E$4001,E3348,Raw_Data!$D$2:$D$4001,D3348),2),IF(Raw_Data!T3348&gt;INDEX(Cleaning_Reference!$F$6:$F$13,MATCH(D3348,Cleaning_Reference!$A$6:$A$13,0)),INDEX(Cleaning_Reference!$F$6:$F$13,MATCH(D3348,Cleaning_Reference!$A$6:$A$13,0)),Raw_Data!T3348))</f>
        <v>3.83</v>
      </c>
      <c r="U3348" s="15">
        <f>Raw_Data!U3348</f>
        <v>22.33</v>
      </c>
      <c r="V3348" s="15">
        <f>Raw_Data!V3348</f>
        <v>18391</v>
      </c>
      <c r="W3348" s="15">
        <f>Raw_Data!W3348</f>
        <v>388213</v>
      </c>
      <c r="X3348" s="15">
        <f>Raw_Data!X3348</f>
        <v>410671</v>
      </c>
      <c r="Y3348" s="15">
        <f>Raw_Data!Y3348</f>
        <v>22458</v>
      </c>
      <c r="Z3348" s="15">
        <f>Raw_Data!Z3348</f>
        <v>1838</v>
      </c>
      <c r="AA3348" s="15">
        <f>Raw_Data!AA3348</f>
        <v>12.148999999999999</v>
      </c>
      <c r="AB3348" s="15">
        <f>Raw_Data!AB3348</f>
        <v>70.8</v>
      </c>
      <c r="AC3348" s="19" t="str">
        <f>IF(Raw_Data!G3348="","Yes","No")</f>
        <v>No</v>
      </c>
      <c r="AD3348" s="19" t="str">
        <f>IF(Raw_Data!L3348="","Yes","No")</f>
        <v>No</v>
      </c>
      <c r="AE3348" s="19" t="str">
        <f>IF(Raw_Data!T3348="","Imputed",IF(Raw_Data!T3348&gt;INDEX(Cleaning_Reference!$F$6:$F$13,MATCH(D3348,Cleaning_Reference!$A$6:$A$13,0)),"Capped","Original"))</f>
        <v>Original</v>
      </c>
      <c r="AF3348" s="21">
        <f t="shared" si="52"/>
        <v>22.33</v>
      </c>
    </row>
    <row r="3349" spans="1:32" ht="15" customHeight="1" x14ac:dyDescent="0.3">
      <c r="A3349" s="20" t="str">
        <f>Raw_Data!A3349</f>
        <v>SF13348</v>
      </c>
      <c r="B3349" s="15" t="str">
        <f>Raw_Data!B3349</f>
        <v>Gujarat</v>
      </c>
      <c r="C3349" s="15" t="str">
        <f>Raw_Data!C3349</f>
        <v>Guntur</v>
      </c>
      <c r="D3349" s="15" t="str">
        <f>Raw_Data!D3349</f>
        <v>Groundnut</v>
      </c>
      <c r="E3349" s="15" t="str">
        <f>Raw_Data!E3349</f>
        <v>Zaid</v>
      </c>
      <c r="F3349" s="15">
        <f>Raw_Data!F3349</f>
        <v>9.73</v>
      </c>
      <c r="G3349" s="18">
        <f>IF(Raw_Data!G3349="",ROUND(AVERAGEIFS(Raw_Data!$G$2:$G$4001,Raw_Data!$E$2:$E$4001,E3349),1),Raw_Data!G3349)</f>
        <v>123.8</v>
      </c>
      <c r="H3349" s="15">
        <f>Raw_Data!H3349</f>
        <v>26.6</v>
      </c>
      <c r="I3349" s="15">
        <f>Raw_Data!I3349</f>
        <v>35</v>
      </c>
      <c r="J3349" s="15">
        <f>Raw_Data!J3349</f>
        <v>7.9</v>
      </c>
      <c r="K3349" s="15">
        <f>Raw_Data!K3349</f>
        <v>5.59</v>
      </c>
      <c r="L3349" s="18">
        <f>IF(Raw_Data!L3349="",ROUND(AVERAGEIFS(Raw_Data!$L$2:$L$4001,Raw_Data!$E$2:$E$4001,E3349),1),Raw_Data!L3349)</f>
        <v>17.899999999999999</v>
      </c>
      <c r="M3349" s="15">
        <f>Raw_Data!M3349</f>
        <v>171.6</v>
      </c>
      <c r="N3349" s="15">
        <f>Raw_Data!N3349</f>
        <v>75.599999999999994</v>
      </c>
      <c r="O3349" s="15">
        <f>Raw_Data!O3349</f>
        <v>50.6</v>
      </c>
      <c r="P3349" s="15" t="str">
        <f>Raw_Data!P3349</f>
        <v>Rainfed</v>
      </c>
      <c r="Q3349" s="15">
        <f>Raw_Data!Q3349</f>
        <v>209.3</v>
      </c>
      <c r="R3349" s="15">
        <f>Raw_Data!R3349</f>
        <v>6.9</v>
      </c>
      <c r="S3349" s="15">
        <f>Raw_Data!S3349</f>
        <v>0.65</v>
      </c>
      <c r="T3349" s="18">
        <f>IF(Raw_Data!T3349="",ROUND(AVERAGEIFS(Raw_Data!$T$2:$T$4001,Raw_Data!$E$2:$E$4001,E3349,Raw_Data!$D$2:$D$4001,D3349),2),IF(Raw_Data!T3349&gt;INDEX(Cleaning_Reference!$F$6:$F$13,MATCH(D3349,Cleaning_Reference!$A$6:$A$13,0)),INDEX(Cleaning_Reference!$F$6:$F$13,MATCH(D3349,Cleaning_Reference!$A$6:$A$13,0)),Raw_Data!T3349))</f>
        <v>0.32</v>
      </c>
      <c r="U3349" s="15">
        <f>Raw_Data!U3349</f>
        <v>3.11</v>
      </c>
      <c r="V3349" s="15">
        <f>Raw_Data!V3349</f>
        <v>43633</v>
      </c>
      <c r="W3349" s="15">
        <f>Raw_Data!W3349</f>
        <v>593473</v>
      </c>
      <c r="X3349" s="15">
        <f>Raw_Data!X3349</f>
        <v>135699</v>
      </c>
      <c r="Y3349" s="15">
        <f>Raw_Data!Y3349</f>
        <v>-457774</v>
      </c>
      <c r="Z3349" s="15">
        <f>Raw_Data!Z3349</f>
        <v>3021</v>
      </c>
      <c r="AA3349" s="15">
        <f>Raw_Data!AA3349</f>
        <v>1.0289999999999999</v>
      </c>
      <c r="AB3349" s="15">
        <f>Raw_Data!AB3349</f>
        <v>25.8</v>
      </c>
      <c r="AC3349" s="19" t="str">
        <f>IF(Raw_Data!G3349="","Yes","No")</f>
        <v>No</v>
      </c>
      <c r="AD3349" s="19" t="str">
        <f>IF(Raw_Data!L3349="","Yes","No")</f>
        <v>No</v>
      </c>
      <c r="AE3349" s="19" t="str">
        <f>IF(Raw_Data!T3349="","Imputed",IF(Raw_Data!T3349&gt;INDEX(Cleaning_Reference!$F$6:$F$13,MATCH(D3349,Cleaning_Reference!$A$6:$A$13,0)),"Capped","Original"))</f>
        <v>Original</v>
      </c>
      <c r="AF3349" s="21">
        <f t="shared" si="52"/>
        <v>3.11</v>
      </c>
    </row>
    <row r="3350" spans="1:32" ht="15" customHeight="1" x14ac:dyDescent="0.3">
      <c r="A3350" s="20" t="str">
        <f>Raw_Data!A3350</f>
        <v>SF13349</v>
      </c>
      <c r="B3350" s="15" t="str">
        <f>Raw_Data!B3350</f>
        <v>Karnataka</v>
      </c>
      <c r="C3350" s="15" t="str">
        <f>Raw_Data!C3350</f>
        <v>Erode</v>
      </c>
      <c r="D3350" s="15" t="str">
        <f>Raw_Data!D3350</f>
        <v>Chilli</v>
      </c>
      <c r="E3350" s="15" t="str">
        <f>Raw_Data!E3350</f>
        <v>Zaid</v>
      </c>
      <c r="F3350" s="15">
        <f>Raw_Data!F3350</f>
        <v>3.88</v>
      </c>
      <c r="G3350" s="18">
        <f>IF(Raw_Data!G3350="",ROUND(AVERAGEIFS(Raw_Data!$G$2:$G$4001,Raw_Data!$E$2:$E$4001,E3350),1),Raw_Data!G3350)</f>
        <v>294.5</v>
      </c>
      <c r="H3350" s="15">
        <f>Raw_Data!H3350</f>
        <v>35.1</v>
      </c>
      <c r="I3350" s="15">
        <f>Raw_Data!I3350</f>
        <v>36.6</v>
      </c>
      <c r="J3350" s="15">
        <f>Raw_Data!J3350</f>
        <v>8.3000000000000007</v>
      </c>
      <c r="K3350" s="15">
        <f>Raw_Data!K3350</f>
        <v>7.51</v>
      </c>
      <c r="L3350" s="18">
        <f>IF(Raw_Data!L3350="",ROUND(AVERAGEIFS(Raw_Data!$L$2:$L$4001,Raw_Data!$E$2:$E$4001,E3350),1),Raw_Data!L3350)</f>
        <v>17.399999999999999</v>
      </c>
      <c r="M3350" s="15">
        <f>Raw_Data!M3350</f>
        <v>147.80000000000001</v>
      </c>
      <c r="N3350" s="15">
        <f>Raw_Data!N3350</f>
        <v>72.8</v>
      </c>
      <c r="O3350" s="15">
        <f>Raw_Data!O3350</f>
        <v>117.7</v>
      </c>
      <c r="P3350" s="15" t="str">
        <f>Raw_Data!P3350</f>
        <v>Flood</v>
      </c>
      <c r="Q3350" s="15">
        <f>Raw_Data!Q3350</f>
        <v>211.9</v>
      </c>
      <c r="R3350" s="15">
        <f>Raw_Data!R3350</f>
        <v>3.42</v>
      </c>
      <c r="S3350" s="15">
        <f>Raw_Data!S3350</f>
        <v>0.72</v>
      </c>
      <c r="T3350" s="18">
        <f>IF(Raw_Data!T3350="",ROUND(AVERAGEIFS(Raw_Data!$T$2:$T$4001,Raw_Data!$E$2:$E$4001,E3350,Raw_Data!$D$2:$D$4001,D3350),2),IF(Raw_Data!T3350&gt;INDEX(Cleaning_Reference!$F$6:$F$13,MATCH(D3350,Cleaning_Reference!$A$6:$A$13,0)),INDEX(Cleaning_Reference!$F$6:$F$13,MATCH(D3350,Cleaning_Reference!$A$6:$A$13,0)),Raw_Data!T3350))</f>
        <v>0.74</v>
      </c>
      <c r="U3350" s="15">
        <f>Raw_Data!U3350</f>
        <v>2.87</v>
      </c>
      <c r="V3350" s="15">
        <f>Raw_Data!V3350</f>
        <v>128238</v>
      </c>
      <c r="W3350" s="15">
        <f>Raw_Data!W3350</f>
        <v>236417</v>
      </c>
      <c r="X3350" s="15">
        <f>Raw_Data!X3350</f>
        <v>368043</v>
      </c>
      <c r="Y3350" s="15">
        <f>Raw_Data!Y3350</f>
        <v>131626</v>
      </c>
      <c r="Z3350" s="15">
        <f>Raw_Data!Z3350</f>
        <v>3516</v>
      </c>
      <c r="AA3350" s="15">
        <f>Raw_Data!AA3350</f>
        <v>0.81599999999999995</v>
      </c>
      <c r="AB3350" s="15">
        <f>Raw_Data!AB3350</f>
        <v>38</v>
      </c>
      <c r="AC3350" s="19" t="str">
        <f>IF(Raw_Data!G3350="","Yes","No")</f>
        <v>No</v>
      </c>
      <c r="AD3350" s="19" t="str">
        <f>IF(Raw_Data!L3350="","Yes","No")</f>
        <v>No</v>
      </c>
      <c r="AE3350" s="19" t="str">
        <f>IF(Raw_Data!T3350="","Imputed",IF(Raw_Data!T3350&gt;INDEX(Cleaning_Reference!$F$6:$F$13,MATCH(D3350,Cleaning_Reference!$A$6:$A$13,0)),"Capped","Original"))</f>
        <v>Original</v>
      </c>
      <c r="AF3350" s="21">
        <f t="shared" si="52"/>
        <v>2.87</v>
      </c>
    </row>
    <row r="3351" spans="1:32" ht="15" customHeight="1" x14ac:dyDescent="0.3">
      <c r="A3351" s="20" t="str">
        <f>Raw_Data!A3351</f>
        <v>SF13350</v>
      </c>
      <c r="B3351" s="15" t="str">
        <f>Raw_Data!B3351</f>
        <v>Tamil Nadu</v>
      </c>
      <c r="C3351" s="15" t="str">
        <f>Raw_Data!C3351</f>
        <v>Ludhiana</v>
      </c>
      <c r="D3351" s="15" t="str">
        <f>Raw_Data!D3351</f>
        <v>Groundnut</v>
      </c>
      <c r="E3351" s="15" t="str">
        <f>Raw_Data!E3351</f>
        <v>Rabi</v>
      </c>
      <c r="F3351" s="15">
        <f>Raw_Data!F3351</f>
        <v>4.0199999999999996</v>
      </c>
      <c r="G3351" s="18">
        <f>IF(Raw_Data!G3351="",ROUND(AVERAGEIFS(Raw_Data!$G$2:$G$4001,Raw_Data!$E$2:$E$4001,E3351),1),Raw_Data!G3351)</f>
        <v>559.29999999999995</v>
      </c>
      <c r="H3351" s="15">
        <f>Raw_Data!H3351</f>
        <v>26.3</v>
      </c>
      <c r="I3351" s="15">
        <f>Raw_Data!I3351</f>
        <v>75.3</v>
      </c>
      <c r="J3351" s="15">
        <f>Raw_Data!J3351</f>
        <v>8.1999999999999993</v>
      </c>
      <c r="K3351" s="15">
        <f>Raw_Data!K3351</f>
        <v>6.55</v>
      </c>
      <c r="L3351" s="18">
        <f>IF(Raw_Data!L3351="",ROUND(AVERAGEIFS(Raw_Data!$L$2:$L$4001,Raw_Data!$E$2:$E$4001,E3351),1),Raw_Data!L3351)</f>
        <v>20.8</v>
      </c>
      <c r="M3351" s="15">
        <f>Raw_Data!M3351</f>
        <v>133.5</v>
      </c>
      <c r="N3351" s="15">
        <f>Raw_Data!N3351</f>
        <v>37</v>
      </c>
      <c r="O3351" s="15">
        <f>Raw_Data!O3351</f>
        <v>92.8</v>
      </c>
      <c r="P3351" s="15" t="str">
        <f>Raw_Data!P3351</f>
        <v>Rainfed</v>
      </c>
      <c r="Q3351" s="15">
        <f>Raw_Data!Q3351</f>
        <v>274.3</v>
      </c>
      <c r="R3351" s="15">
        <f>Raw_Data!R3351</f>
        <v>3.52</v>
      </c>
      <c r="S3351" s="15">
        <f>Raw_Data!S3351</f>
        <v>0.87</v>
      </c>
      <c r="T3351" s="18">
        <f>IF(Raw_Data!T3351="",ROUND(AVERAGEIFS(Raw_Data!$T$2:$T$4001,Raw_Data!$E$2:$E$4001,E3351,Raw_Data!$D$2:$D$4001,D3351),2),IF(Raw_Data!T3351&gt;INDEX(Cleaning_Reference!$F$6:$F$13,MATCH(D3351,Cleaning_Reference!$A$6:$A$13,0)),INDEX(Cleaning_Reference!$F$6:$F$13,MATCH(D3351,Cleaning_Reference!$A$6:$A$13,0)),Raw_Data!T3351))</f>
        <v>1.81</v>
      </c>
      <c r="U3351" s="15">
        <f>Raw_Data!U3351</f>
        <v>7.28</v>
      </c>
      <c r="V3351" s="15">
        <f>Raw_Data!V3351</f>
        <v>49784</v>
      </c>
      <c r="W3351" s="15">
        <f>Raw_Data!W3351</f>
        <v>275883</v>
      </c>
      <c r="X3351" s="15">
        <f>Raw_Data!X3351</f>
        <v>362428</v>
      </c>
      <c r="Y3351" s="15">
        <f>Raw_Data!Y3351</f>
        <v>86545</v>
      </c>
      <c r="Z3351" s="15">
        <f>Raw_Data!Z3351</f>
        <v>874</v>
      </c>
      <c r="AA3351" s="15">
        <f>Raw_Data!AA3351</f>
        <v>8.33</v>
      </c>
      <c r="AB3351" s="15">
        <f>Raw_Data!AB3351</f>
        <v>54.6</v>
      </c>
      <c r="AC3351" s="19" t="str">
        <f>IF(Raw_Data!G3351="","Yes","No")</f>
        <v>No</v>
      </c>
      <c r="AD3351" s="19" t="str">
        <f>IF(Raw_Data!L3351="","Yes","No")</f>
        <v>No</v>
      </c>
      <c r="AE3351" s="19" t="str">
        <f>IF(Raw_Data!T3351="","Imputed",IF(Raw_Data!T3351&gt;INDEX(Cleaning_Reference!$F$6:$F$13,MATCH(D3351,Cleaning_Reference!$A$6:$A$13,0)),"Capped","Original"))</f>
        <v>Original</v>
      </c>
      <c r="AF3351" s="21">
        <f t="shared" si="52"/>
        <v>7.28</v>
      </c>
    </row>
    <row r="3352" spans="1:32" ht="15" customHeight="1" x14ac:dyDescent="0.3">
      <c r="A3352" s="20" t="str">
        <f>Raw_Data!A3352</f>
        <v>SF13351</v>
      </c>
      <c r="B3352" s="15" t="str">
        <f>Raw_Data!B3352</f>
        <v>Gujarat</v>
      </c>
      <c r="C3352" s="15" t="str">
        <f>Raw_Data!C3352</f>
        <v>Nalgonda</v>
      </c>
      <c r="D3352" s="15" t="str">
        <f>Raw_Data!D3352</f>
        <v>Cotton</v>
      </c>
      <c r="E3352" s="15" t="str">
        <f>Raw_Data!E3352</f>
        <v>Rabi</v>
      </c>
      <c r="F3352" s="15">
        <f>Raw_Data!F3352</f>
        <v>3.26</v>
      </c>
      <c r="G3352" s="18">
        <f>IF(Raw_Data!G3352="",ROUND(AVERAGEIFS(Raw_Data!$G$2:$G$4001,Raw_Data!$E$2:$E$4001,E3352),1),Raw_Data!G3352)</f>
        <v>928.1</v>
      </c>
      <c r="H3352" s="15">
        <f>Raw_Data!H3352</f>
        <v>26</v>
      </c>
      <c r="I3352" s="15">
        <f>Raw_Data!I3352</f>
        <v>60.1</v>
      </c>
      <c r="J3352" s="15">
        <f>Raw_Data!J3352</f>
        <v>6.7</v>
      </c>
      <c r="K3352" s="15">
        <f>Raw_Data!K3352</f>
        <v>6.4</v>
      </c>
      <c r="L3352" s="18">
        <f>IF(Raw_Data!L3352="",ROUND(AVERAGEIFS(Raw_Data!$L$2:$L$4001,Raw_Data!$E$2:$E$4001,E3352),1),Raw_Data!L3352)</f>
        <v>20.399999999999999</v>
      </c>
      <c r="M3352" s="15">
        <f>Raw_Data!M3352</f>
        <v>109.7</v>
      </c>
      <c r="N3352" s="15">
        <f>Raw_Data!N3352</f>
        <v>74.099999999999994</v>
      </c>
      <c r="O3352" s="15">
        <f>Raw_Data!O3352</f>
        <v>60.8</v>
      </c>
      <c r="P3352" s="15" t="str">
        <f>Raw_Data!P3352</f>
        <v>Rainfed</v>
      </c>
      <c r="Q3352" s="15">
        <f>Raw_Data!Q3352</f>
        <v>248.1</v>
      </c>
      <c r="R3352" s="15">
        <f>Raw_Data!R3352</f>
        <v>6.93</v>
      </c>
      <c r="S3352" s="15">
        <f>Raw_Data!S3352</f>
        <v>0.67</v>
      </c>
      <c r="T3352" s="18">
        <f>IF(Raw_Data!T3352="",ROUND(AVERAGEIFS(Raw_Data!$T$2:$T$4001,Raw_Data!$E$2:$E$4001,E3352,Raw_Data!$D$2:$D$4001,D3352),2),IF(Raw_Data!T3352&gt;INDEX(Cleaning_Reference!$F$6:$F$13,MATCH(D3352,Cleaning_Reference!$A$6:$A$13,0)),INDEX(Cleaning_Reference!$F$6:$F$13,MATCH(D3352,Cleaning_Reference!$A$6:$A$13,0)),Raw_Data!T3352))</f>
        <v>1.45</v>
      </c>
      <c r="U3352" s="15">
        <f>Raw_Data!U3352</f>
        <v>4.7300000000000004</v>
      </c>
      <c r="V3352" s="15">
        <f>Raw_Data!V3352</f>
        <v>71010</v>
      </c>
      <c r="W3352" s="15">
        <f>Raw_Data!W3352</f>
        <v>226019</v>
      </c>
      <c r="X3352" s="15">
        <f>Raw_Data!X3352</f>
        <v>335877</v>
      </c>
      <c r="Y3352" s="15">
        <f>Raw_Data!Y3352</f>
        <v>109858</v>
      </c>
      <c r="Z3352" s="15">
        <f>Raw_Data!Z3352</f>
        <v>1274</v>
      </c>
      <c r="AA3352" s="15">
        <f>Raw_Data!AA3352</f>
        <v>3.7130000000000001</v>
      </c>
      <c r="AB3352" s="15">
        <f>Raw_Data!AB3352</f>
        <v>57.3</v>
      </c>
      <c r="AC3352" s="19" t="str">
        <f>IF(Raw_Data!G3352="","Yes","No")</f>
        <v>No</v>
      </c>
      <c r="AD3352" s="19" t="str">
        <f>IF(Raw_Data!L3352="","Yes","No")</f>
        <v>No</v>
      </c>
      <c r="AE3352" s="19" t="str">
        <f>IF(Raw_Data!T3352="","Imputed",IF(Raw_Data!T3352&gt;INDEX(Cleaning_Reference!$F$6:$F$13,MATCH(D3352,Cleaning_Reference!$A$6:$A$13,0)),"Capped","Original"))</f>
        <v>Original</v>
      </c>
      <c r="AF3352" s="21">
        <f t="shared" si="52"/>
        <v>4.7300000000000004</v>
      </c>
    </row>
    <row r="3353" spans="1:32" ht="15" customHeight="1" x14ac:dyDescent="0.3">
      <c r="A3353" s="20" t="str">
        <f>Raw_Data!A3353</f>
        <v>SF13352</v>
      </c>
      <c r="B3353" s="15" t="str">
        <f>Raw_Data!B3353</f>
        <v>Madhya Pradesh</v>
      </c>
      <c r="C3353" s="15" t="str">
        <f>Raw_Data!C3353</f>
        <v>Erode</v>
      </c>
      <c r="D3353" s="15" t="str">
        <f>Raw_Data!D3353</f>
        <v>Groundnut</v>
      </c>
      <c r="E3353" s="15" t="str">
        <f>Raw_Data!E3353</f>
        <v>Kharif</v>
      </c>
      <c r="F3353" s="15">
        <f>Raw_Data!F3353</f>
        <v>5.37</v>
      </c>
      <c r="G3353" s="18">
        <f>IF(Raw_Data!G3353="",ROUND(AVERAGEIFS(Raw_Data!$G$2:$G$4001,Raw_Data!$E$2:$E$4001,E3353),1),Raw_Data!G3353)</f>
        <v>1209.3</v>
      </c>
      <c r="H3353" s="15">
        <f>Raw_Data!H3353</f>
        <v>29.5</v>
      </c>
      <c r="I3353" s="15">
        <f>Raw_Data!I3353</f>
        <v>78.7</v>
      </c>
      <c r="J3353" s="15">
        <f>Raw_Data!J3353</f>
        <v>6.6</v>
      </c>
      <c r="K3353" s="15">
        <f>Raw_Data!K3353</f>
        <v>6.65</v>
      </c>
      <c r="L3353" s="18">
        <f>IF(Raw_Data!L3353="",ROUND(AVERAGEIFS(Raw_Data!$L$2:$L$4001,Raw_Data!$E$2:$E$4001,E3353),1),Raw_Data!L3353)</f>
        <v>29.1</v>
      </c>
      <c r="M3353" s="15">
        <f>Raw_Data!M3353</f>
        <v>64.099999999999994</v>
      </c>
      <c r="N3353" s="15">
        <f>Raw_Data!N3353</f>
        <v>65.3</v>
      </c>
      <c r="O3353" s="15">
        <f>Raw_Data!O3353</f>
        <v>156</v>
      </c>
      <c r="P3353" s="15" t="str">
        <f>Raw_Data!P3353</f>
        <v>Flood</v>
      </c>
      <c r="Q3353" s="15">
        <f>Raw_Data!Q3353</f>
        <v>132.30000000000001</v>
      </c>
      <c r="R3353" s="15">
        <f>Raw_Data!R3353</f>
        <v>4.5</v>
      </c>
      <c r="S3353" s="15">
        <f>Raw_Data!S3353</f>
        <v>0.88</v>
      </c>
      <c r="T3353" s="18">
        <f>IF(Raw_Data!T3353="",ROUND(AVERAGEIFS(Raw_Data!$T$2:$T$4001,Raw_Data!$E$2:$E$4001,E3353,Raw_Data!$D$2:$D$4001,D3353),2),IF(Raw_Data!T3353&gt;INDEX(Cleaning_Reference!$F$6:$F$13,MATCH(D3353,Cleaning_Reference!$A$6:$A$13,0)),INDEX(Cleaning_Reference!$F$6:$F$13,MATCH(D3353,Cleaning_Reference!$A$6:$A$13,0)),Raw_Data!T3353))</f>
        <v>1.46</v>
      </c>
      <c r="U3353" s="15">
        <f>Raw_Data!U3353</f>
        <v>7.84</v>
      </c>
      <c r="V3353" s="15">
        <f>Raw_Data!V3353</f>
        <v>60054</v>
      </c>
      <c r="W3353" s="15">
        <f>Raw_Data!W3353</f>
        <v>387984</v>
      </c>
      <c r="X3353" s="15">
        <f>Raw_Data!X3353</f>
        <v>470823</v>
      </c>
      <c r="Y3353" s="15">
        <f>Raw_Data!Y3353</f>
        <v>82839</v>
      </c>
      <c r="Z3353" s="15">
        <f>Raw_Data!Z3353</f>
        <v>3217</v>
      </c>
      <c r="AA3353" s="15">
        <f>Raw_Data!AA3353</f>
        <v>2.4369999999999998</v>
      </c>
      <c r="AB3353" s="15">
        <f>Raw_Data!AB3353</f>
        <v>82.8</v>
      </c>
      <c r="AC3353" s="19" t="str">
        <f>IF(Raw_Data!G3353="","Yes","No")</f>
        <v>No</v>
      </c>
      <c r="AD3353" s="19" t="str">
        <f>IF(Raw_Data!L3353="","Yes","No")</f>
        <v>No</v>
      </c>
      <c r="AE3353" s="19" t="str">
        <f>IF(Raw_Data!T3353="","Imputed",IF(Raw_Data!T3353&gt;INDEX(Cleaning_Reference!$F$6:$F$13,MATCH(D3353,Cleaning_Reference!$A$6:$A$13,0)),"Capped","Original"))</f>
        <v>Original</v>
      </c>
      <c r="AF3353" s="21">
        <f t="shared" si="52"/>
        <v>7.84</v>
      </c>
    </row>
    <row r="3354" spans="1:32" ht="15" customHeight="1" x14ac:dyDescent="0.3">
      <c r="A3354" s="20" t="str">
        <f>Raw_Data!A3354</f>
        <v>SF13353</v>
      </c>
      <c r="B3354" s="15" t="str">
        <f>Raw_Data!B3354</f>
        <v>Madhya Pradesh</v>
      </c>
      <c r="C3354" s="15" t="str">
        <f>Raw_Data!C3354</f>
        <v>Nalgonda</v>
      </c>
      <c r="D3354" s="15" t="str">
        <f>Raw_Data!D3354</f>
        <v>Sugarcane</v>
      </c>
      <c r="E3354" s="15" t="str">
        <f>Raw_Data!E3354</f>
        <v>Kharif</v>
      </c>
      <c r="F3354" s="15">
        <f>Raw_Data!F3354</f>
        <v>5.03</v>
      </c>
      <c r="G3354" s="18">
        <f>IF(Raw_Data!G3354="",ROUND(AVERAGEIFS(Raw_Data!$G$2:$G$4001,Raw_Data!$E$2:$E$4001,E3354),1),Raw_Data!G3354)</f>
        <v>991.1</v>
      </c>
      <c r="H3354" s="15">
        <f>Raw_Data!H3354</f>
        <v>29</v>
      </c>
      <c r="I3354" s="15">
        <f>Raw_Data!I3354</f>
        <v>72.400000000000006</v>
      </c>
      <c r="J3354" s="15">
        <f>Raw_Data!J3354</f>
        <v>6</v>
      </c>
      <c r="K3354" s="15">
        <f>Raw_Data!K3354</f>
        <v>7.31</v>
      </c>
      <c r="L3354" s="18">
        <f>IF(Raw_Data!L3354="",ROUND(AVERAGEIFS(Raw_Data!$L$2:$L$4001,Raw_Data!$E$2:$E$4001,E3354),1),Raw_Data!L3354)</f>
        <v>24.6</v>
      </c>
      <c r="M3354" s="15">
        <f>Raw_Data!M3354</f>
        <v>94.9</v>
      </c>
      <c r="N3354" s="15">
        <f>Raw_Data!N3354</f>
        <v>54.3</v>
      </c>
      <c r="O3354" s="15">
        <f>Raw_Data!O3354</f>
        <v>108.8</v>
      </c>
      <c r="P3354" s="15" t="str">
        <f>Raw_Data!P3354</f>
        <v>Flood</v>
      </c>
      <c r="Q3354" s="15">
        <f>Raw_Data!Q3354</f>
        <v>220.4</v>
      </c>
      <c r="R3354" s="15">
        <f>Raw_Data!R3354</f>
        <v>3.3</v>
      </c>
      <c r="S3354" s="15">
        <f>Raw_Data!S3354</f>
        <v>0.68</v>
      </c>
      <c r="T3354" s="18">
        <f>IF(Raw_Data!T3354="",ROUND(AVERAGEIFS(Raw_Data!$T$2:$T$4001,Raw_Data!$E$2:$E$4001,E3354,Raw_Data!$D$2:$D$4001,D3354),2),IF(Raw_Data!T3354&gt;INDEX(Cleaning_Reference!$F$6:$F$13,MATCH(D3354,Cleaning_Reference!$A$6:$A$13,0)),INDEX(Cleaning_Reference!$F$6:$F$13,MATCH(D3354,Cleaning_Reference!$A$6:$A$13,0)),Raw_Data!T3354))</f>
        <v>36.25</v>
      </c>
      <c r="U3354" s="15">
        <f>Raw_Data!U3354</f>
        <v>182.34</v>
      </c>
      <c r="V3354" s="15">
        <f>Raw_Data!V3354</f>
        <v>2909</v>
      </c>
      <c r="W3354" s="15">
        <f>Raw_Data!W3354</f>
        <v>414961</v>
      </c>
      <c r="X3354" s="15">
        <f>Raw_Data!X3354</f>
        <v>530427</v>
      </c>
      <c r="Y3354" s="15">
        <f>Raw_Data!Y3354</f>
        <v>115466</v>
      </c>
      <c r="Z3354" s="15">
        <f>Raw_Data!Z3354</f>
        <v>12586</v>
      </c>
      <c r="AA3354" s="15">
        <f>Raw_Data!AA3354</f>
        <v>14.488</v>
      </c>
      <c r="AB3354" s="15">
        <f>Raw_Data!AB3354</f>
        <v>62.8</v>
      </c>
      <c r="AC3354" s="19" t="str">
        <f>IF(Raw_Data!G3354="","Yes","No")</f>
        <v>No</v>
      </c>
      <c r="AD3354" s="19" t="str">
        <f>IF(Raw_Data!L3354="","Yes","No")</f>
        <v>No</v>
      </c>
      <c r="AE3354" s="19" t="str">
        <f>IF(Raw_Data!T3354="","Imputed",IF(Raw_Data!T3354&gt;INDEX(Cleaning_Reference!$F$6:$F$13,MATCH(D3354,Cleaning_Reference!$A$6:$A$13,0)),"Capped","Original"))</f>
        <v>Original</v>
      </c>
      <c r="AF3354" s="21">
        <f t="shared" si="52"/>
        <v>182.34</v>
      </c>
    </row>
    <row r="3355" spans="1:32" ht="15" customHeight="1" x14ac:dyDescent="0.3">
      <c r="A3355" s="20" t="str">
        <f>Raw_Data!A3355</f>
        <v>SF13354</v>
      </c>
      <c r="B3355" s="15" t="str">
        <f>Raw_Data!B3355</f>
        <v>Tamil Nadu</v>
      </c>
      <c r="C3355" s="15" t="str">
        <f>Raw_Data!C3355</f>
        <v>Erode</v>
      </c>
      <c r="D3355" s="15" t="str">
        <f>Raw_Data!D3355</f>
        <v>Rice</v>
      </c>
      <c r="E3355" s="15" t="str">
        <f>Raw_Data!E3355</f>
        <v>Kharif</v>
      </c>
      <c r="F3355" s="15">
        <f>Raw_Data!F3355</f>
        <v>13.16</v>
      </c>
      <c r="G3355" s="18">
        <f>IF(Raw_Data!G3355="",ROUND(AVERAGEIFS(Raw_Data!$G$2:$G$4001,Raw_Data!$E$2:$E$4001,E3355),1),Raw_Data!G3355)</f>
        <v>947</v>
      </c>
      <c r="H3355" s="15">
        <f>Raw_Data!H3355</f>
        <v>28</v>
      </c>
      <c r="I3355" s="15">
        <f>Raw_Data!I3355</f>
        <v>68.8</v>
      </c>
      <c r="J3355" s="15">
        <f>Raw_Data!J3355</f>
        <v>7.4</v>
      </c>
      <c r="K3355" s="15">
        <f>Raw_Data!K3355</f>
        <v>7.24</v>
      </c>
      <c r="L3355" s="18">
        <f>IF(Raw_Data!L3355="",ROUND(AVERAGEIFS(Raw_Data!$L$2:$L$4001,Raw_Data!$E$2:$E$4001,E3355),1),Raw_Data!L3355)</f>
        <v>30.8</v>
      </c>
      <c r="M3355" s="15">
        <f>Raw_Data!M3355</f>
        <v>100.6</v>
      </c>
      <c r="N3355" s="15">
        <f>Raw_Data!N3355</f>
        <v>56.4</v>
      </c>
      <c r="O3355" s="15">
        <f>Raw_Data!O3355</f>
        <v>101.9</v>
      </c>
      <c r="P3355" s="15" t="str">
        <f>Raw_Data!P3355</f>
        <v>Flood</v>
      </c>
      <c r="Q3355" s="15">
        <f>Raw_Data!Q3355</f>
        <v>298.89999999999998</v>
      </c>
      <c r="R3355" s="15">
        <f>Raw_Data!R3355</f>
        <v>1.84</v>
      </c>
      <c r="S3355" s="15">
        <f>Raw_Data!S3355</f>
        <v>0.71</v>
      </c>
      <c r="T3355" s="18">
        <f>IF(Raw_Data!T3355="",ROUND(AVERAGEIFS(Raw_Data!$T$2:$T$4001,Raw_Data!$E$2:$E$4001,E3355,Raw_Data!$D$2:$D$4001,D3355),2),IF(Raw_Data!T3355&gt;INDEX(Cleaning_Reference!$F$6:$F$13,MATCH(D3355,Cleaning_Reference!$A$6:$A$13,0)),INDEX(Cleaning_Reference!$F$6:$F$13,MATCH(D3355,Cleaning_Reference!$A$6:$A$13,0)),Raw_Data!T3355))</f>
        <v>2.1800000000000002</v>
      </c>
      <c r="U3355" s="15">
        <f>Raw_Data!U3355</f>
        <v>28.69</v>
      </c>
      <c r="V3355" s="15">
        <f>Raw_Data!V3355</f>
        <v>24424</v>
      </c>
      <c r="W3355" s="15">
        <f>Raw_Data!W3355</f>
        <v>1034385</v>
      </c>
      <c r="X3355" s="15">
        <f>Raw_Data!X3355</f>
        <v>700725</v>
      </c>
      <c r="Y3355" s="15">
        <f>Raw_Data!Y3355</f>
        <v>-333660</v>
      </c>
      <c r="Z3355" s="15">
        <f>Raw_Data!Z3355</f>
        <v>29678</v>
      </c>
      <c r="AA3355" s="15">
        <f>Raw_Data!AA3355</f>
        <v>0.96699999999999997</v>
      </c>
      <c r="AB3355" s="15">
        <f>Raw_Data!AB3355</f>
        <v>67.099999999999994</v>
      </c>
      <c r="AC3355" s="19" t="str">
        <f>IF(Raw_Data!G3355="","Yes","No")</f>
        <v>No</v>
      </c>
      <c r="AD3355" s="19" t="str">
        <f>IF(Raw_Data!L3355="","Yes","No")</f>
        <v>No</v>
      </c>
      <c r="AE3355" s="19" t="str">
        <f>IF(Raw_Data!T3355="","Imputed",IF(Raw_Data!T3355&gt;INDEX(Cleaning_Reference!$F$6:$F$13,MATCH(D3355,Cleaning_Reference!$A$6:$A$13,0)),"Capped","Original"))</f>
        <v>Original</v>
      </c>
      <c r="AF3355" s="21">
        <f t="shared" si="52"/>
        <v>28.69</v>
      </c>
    </row>
    <row r="3356" spans="1:32" ht="15" customHeight="1" x14ac:dyDescent="0.3">
      <c r="A3356" s="20" t="str">
        <f>Raw_Data!A3356</f>
        <v>SF13355</v>
      </c>
      <c r="B3356" s="15" t="str">
        <f>Raw_Data!B3356</f>
        <v>Telangana</v>
      </c>
      <c r="C3356" s="15" t="str">
        <f>Raw_Data!C3356</f>
        <v>Indore</v>
      </c>
      <c r="D3356" s="15" t="str">
        <f>Raw_Data!D3356</f>
        <v>Wheat</v>
      </c>
      <c r="E3356" s="15" t="str">
        <f>Raw_Data!E3356</f>
        <v>Rabi</v>
      </c>
      <c r="F3356" s="15">
        <f>Raw_Data!F3356</f>
        <v>12.54</v>
      </c>
      <c r="G3356" s="18">
        <f>IF(Raw_Data!G3356="",ROUND(AVERAGEIFS(Raw_Data!$G$2:$G$4001,Raw_Data!$E$2:$E$4001,E3356),1),Raw_Data!G3356)</f>
        <v>599.70000000000005</v>
      </c>
      <c r="H3356" s="15">
        <f>Raw_Data!H3356</f>
        <v>25.2</v>
      </c>
      <c r="I3356" s="15">
        <f>Raw_Data!I3356</f>
        <v>61.6</v>
      </c>
      <c r="J3356" s="15">
        <f>Raw_Data!J3356</f>
        <v>7</v>
      </c>
      <c r="K3356" s="15">
        <f>Raw_Data!K3356</f>
        <v>6.4</v>
      </c>
      <c r="L3356" s="18">
        <f>IF(Raw_Data!L3356="",ROUND(AVERAGEIFS(Raw_Data!$L$2:$L$4001,Raw_Data!$E$2:$E$4001,E3356),1),Raw_Data!L3356)</f>
        <v>28.1</v>
      </c>
      <c r="M3356" s="15">
        <f>Raw_Data!M3356</f>
        <v>122.1</v>
      </c>
      <c r="N3356" s="15">
        <f>Raw_Data!N3356</f>
        <v>64.8</v>
      </c>
      <c r="O3356" s="15">
        <f>Raw_Data!O3356</f>
        <v>104.1</v>
      </c>
      <c r="P3356" s="15" t="str">
        <f>Raw_Data!P3356</f>
        <v>Sprinkler</v>
      </c>
      <c r="Q3356" s="15">
        <f>Raw_Data!Q3356</f>
        <v>202.7</v>
      </c>
      <c r="R3356" s="15">
        <f>Raw_Data!R3356</f>
        <v>5.41</v>
      </c>
      <c r="S3356" s="15">
        <f>Raw_Data!S3356</f>
        <v>0.89</v>
      </c>
      <c r="T3356" s="18">
        <f>IF(Raw_Data!T3356="",ROUND(AVERAGEIFS(Raw_Data!$T$2:$T$4001,Raw_Data!$E$2:$E$4001,E3356,Raw_Data!$D$2:$D$4001,D3356),2),IF(Raw_Data!T3356&gt;INDEX(Cleaning_Reference!$F$6:$F$13,MATCH(D3356,Cleaning_Reference!$A$6:$A$13,0)),INDEX(Cleaning_Reference!$F$6:$F$13,MATCH(D3356,Cleaning_Reference!$A$6:$A$13,0)),Raw_Data!T3356))</f>
        <v>3.11</v>
      </c>
      <c r="U3356" s="15">
        <f>Raw_Data!U3356</f>
        <v>39</v>
      </c>
      <c r="V3356" s="15">
        <f>Raw_Data!V3356</f>
        <v>21387</v>
      </c>
      <c r="W3356" s="15">
        <f>Raw_Data!W3356</f>
        <v>811870</v>
      </c>
      <c r="X3356" s="15">
        <f>Raw_Data!X3356</f>
        <v>834093</v>
      </c>
      <c r="Y3356" s="15">
        <f>Raw_Data!Y3356</f>
        <v>22223</v>
      </c>
      <c r="Z3356" s="15">
        <f>Raw_Data!Z3356</f>
        <v>6582</v>
      </c>
      <c r="AA3356" s="15">
        <f>Raw_Data!AA3356</f>
        <v>5.9249999999999998</v>
      </c>
      <c r="AB3356" s="15">
        <f>Raw_Data!AB3356</f>
        <v>42.2</v>
      </c>
      <c r="AC3356" s="19" t="str">
        <f>IF(Raw_Data!G3356="","Yes","No")</f>
        <v>No</v>
      </c>
      <c r="AD3356" s="19" t="str">
        <f>IF(Raw_Data!L3356="","Yes","No")</f>
        <v>No</v>
      </c>
      <c r="AE3356" s="19" t="str">
        <f>IF(Raw_Data!T3356="","Imputed",IF(Raw_Data!T3356&gt;INDEX(Cleaning_Reference!$F$6:$F$13,MATCH(D3356,Cleaning_Reference!$A$6:$A$13,0)),"Capped","Original"))</f>
        <v>Original</v>
      </c>
      <c r="AF3356" s="21">
        <f t="shared" si="52"/>
        <v>39</v>
      </c>
    </row>
    <row r="3357" spans="1:32" ht="15" customHeight="1" x14ac:dyDescent="0.3">
      <c r="A3357" s="20" t="str">
        <f>Raw_Data!A3357</f>
        <v>SF13356</v>
      </c>
      <c r="B3357" s="15" t="str">
        <f>Raw_Data!B3357</f>
        <v>Telangana</v>
      </c>
      <c r="C3357" s="15" t="str">
        <f>Raw_Data!C3357</f>
        <v>Warangal</v>
      </c>
      <c r="D3357" s="15" t="str">
        <f>Raw_Data!D3357</f>
        <v>Chilli</v>
      </c>
      <c r="E3357" s="15" t="str">
        <f>Raw_Data!E3357</f>
        <v>Rabi</v>
      </c>
      <c r="F3357" s="15">
        <f>Raw_Data!F3357</f>
        <v>13.58</v>
      </c>
      <c r="G3357" s="18">
        <f>IF(Raw_Data!G3357="",ROUND(AVERAGEIFS(Raw_Data!$G$2:$G$4001,Raw_Data!$E$2:$E$4001,E3357),1),Raw_Data!G3357)</f>
        <v>293.8</v>
      </c>
      <c r="H3357" s="15">
        <f>Raw_Data!H3357</f>
        <v>24.7</v>
      </c>
      <c r="I3357" s="15">
        <f>Raw_Data!I3357</f>
        <v>63.8</v>
      </c>
      <c r="J3357" s="15">
        <f>Raw_Data!J3357</f>
        <v>7.2</v>
      </c>
      <c r="K3357" s="15">
        <f>Raw_Data!K3357</f>
        <v>5.56</v>
      </c>
      <c r="L3357" s="18">
        <f>IF(Raw_Data!L3357="",ROUND(AVERAGEIFS(Raw_Data!$L$2:$L$4001,Raw_Data!$E$2:$E$4001,E3357),1),Raw_Data!L3357)</f>
        <v>20.100000000000001</v>
      </c>
      <c r="M3357" s="15">
        <f>Raw_Data!M3357</f>
        <v>127.5</v>
      </c>
      <c r="N3357" s="15">
        <f>Raw_Data!N3357</f>
        <v>62.8</v>
      </c>
      <c r="O3357" s="15">
        <f>Raw_Data!O3357</f>
        <v>90.2</v>
      </c>
      <c r="P3357" s="15" t="str">
        <f>Raw_Data!P3357</f>
        <v>Sprinkler</v>
      </c>
      <c r="Q3357" s="15">
        <f>Raw_Data!Q3357</f>
        <v>98</v>
      </c>
      <c r="R3357" s="15">
        <f>Raw_Data!R3357</f>
        <v>4.41</v>
      </c>
      <c r="S3357" s="15">
        <f>Raw_Data!S3357</f>
        <v>0.67</v>
      </c>
      <c r="T3357" s="18">
        <f>IF(Raw_Data!T3357="",ROUND(AVERAGEIFS(Raw_Data!$T$2:$T$4001,Raw_Data!$E$2:$E$4001,E3357,Raw_Data!$D$2:$D$4001,D3357),2),IF(Raw_Data!T3357&gt;INDEX(Cleaning_Reference!$F$6:$F$13,MATCH(D3357,Cleaning_Reference!$A$6:$A$13,0)),INDEX(Cleaning_Reference!$F$6:$F$13,MATCH(D3357,Cleaning_Reference!$A$6:$A$13,0)),Raw_Data!T3357))</f>
        <v>0.47</v>
      </c>
      <c r="U3357" s="15">
        <f>Raw_Data!U3357</f>
        <v>6.38</v>
      </c>
      <c r="V3357" s="15">
        <f>Raw_Data!V3357</f>
        <v>115567</v>
      </c>
      <c r="W3357" s="15">
        <f>Raw_Data!W3357</f>
        <v>702185</v>
      </c>
      <c r="X3357" s="15">
        <f>Raw_Data!X3357</f>
        <v>737317</v>
      </c>
      <c r="Y3357" s="15">
        <f>Raw_Data!Y3357</f>
        <v>35132</v>
      </c>
      <c r="Z3357" s="15">
        <f>Raw_Data!Z3357</f>
        <v>7969</v>
      </c>
      <c r="AA3357" s="15">
        <f>Raw_Data!AA3357</f>
        <v>0.80100000000000005</v>
      </c>
      <c r="AB3357" s="15">
        <f>Raw_Data!AB3357</f>
        <v>45.2</v>
      </c>
      <c r="AC3357" s="19" t="str">
        <f>IF(Raw_Data!G3357="","Yes","No")</f>
        <v>No</v>
      </c>
      <c r="AD3357" s="19" t="str">
        <f>IF(Raw_Data!L3357="","Yes","No")</f>
        <v>No</v>
      </c>
      <c r="AE3357" s="19" t="str">
        <f>IF(Raw_Data!T3357="","Imputed",IF(Raw_Data!T3357&gt;INDEX(Cleaning_Reference!$F$6:$F$13,MATCH(D3357,Cleaning_Reference!$A$6:$A$13,0)),"Capped","Original"))</f>
        <v>Original</v>
      </c>
      <c r="AF3357" s="21">
        <f t="shared" si="52"/>
        <v>6.38</v>
      </c>
    </row>
    <row r="3358" spans="1:32" ht="15" customHeight="1" x14ac:dyDescent="0.3">
      <c r="A3358" s="20" t="str">
        <f>Raw_Data!A3358</f>
        <v>SF13357</v>
      </c>
      <c r="B3358" s="15" t="str">
        <f>Raw_Data!B3358</f>
        <v>Gujarat</v>
      </c>
      <c r="C3358" s="15" t="str">
        <f>Raw_Data!C3358</f>
        <v>Rajkot</v>
      </c>
      <c r="D3358" s="15" t="str">
        <f>Raw_Data!D3358</f>
        <v>Pulses</v>
      </c>
      <c r="E3358" s="15" t="str">
        <f>Raw_Data!E3358</f>
        <v>Kharif</v>
      </c>
      <c r="F3358" s="15">
        <f>Raw_Data!F3358</f>
        <v>15</v>
      </c>
      <c r="G3358" s="18">
        <f>IF(Raw_Data!G3358="",ROUND(AVERAGEIFS(Raw_Data!$G$2:$G$4001,Raw_Data!$E$2:$E$4001,E3358),1),Raw_Data!G3358)</f>
        <v>1045.2</v>
      </c>
      <c r="H3358" s="15">
        <f>Raw_Data!H3358</f>
        <v>29.5</v>
      </c>
      <c r="I3358" s="15">
        <f>Raw_Data!I3358</f>
        <v>83.5</v>
      </c>
      <c r="J3358" s="15">
        <f>Raw_Data!J3358</f>
        <v>6.8</v>
      </c>
      <c r="K3358" s="15">
        <f>Raw_Data!K3358</f>
        <v>6.18</v>
      </c>
      <c r="L3358" s="18">
        <f>IF(Raw_Data!L3358="",ROUND(AVERAGEIFS(Raw_Data!$L$2:$L$4001,Raw_Data!$E$2:$E$4001,E3358),1),Raw_Data!L3358)</f>
        <v>27.2</v>
      </c>
      <c r="M3358" s="15">
        <f>Raw_Data!M3358</f>
        <v>161.4</v>
      </c>
      <c r="N3358" s="15">
        <f>Raw_Data!N3358</f>
        <v>84.2</v>
      </c>
      <c r="O3358" s="15">
        <f>Raw_Data!O3358</f>
        <v>119</v>
      </c>
      <c r="P3358" s="15" t="str">
        <f>Raw_Data!P3358</f>
        <v>Flood</v>
      </c>
      <c r="Q3358" s="15">
        <f>Raw_Data!Q3358</f>
        <v>254.7</v>
      </c>
      <c r="R3358" s="15">
        <f>Raw_Data!R3358</f>
        <v>6.01</v>
      </c>
      <c r="S3358" s="15">
        <f>Raw_Data!S3358</f>
        <v>0.67</v>
      </c>
      <c r="T3358" s="18">
        <f>IF(Raw_Data!T3358="",ROUND(AVERAGEIFS(Raw_Data!$T$2:$T$4001,Raw_Data!$E$2:$E$4001,E3358,Raw_Data!$D$2:$D$4001,D3358),2),IF(Raw_Data!T3358&gt;INDEX(Cleaning_Reference!$F$6:$F$13,MATCH(D3358,Cleaning_Reference!$A$6:$A$13,0)),INDEX(Cleaning_Reference!$F$6:$F$13,MATCH(D3358,Cleaning_Reference!$A$6:$A$13,0)),Raw_Data!T3358))</f>
        <v>0.97</v>
      </c>
      <c r="U3358" s="15">
        <f>Raw_Data!U3358</f>
        <v>14.55</v>
      </c>
      <c r="V3358" s="15">
        <f>Raw_Data!V3358</f>
        <v>70265</v>
      </c>
      <c r="W3358" s="15">
        <f>Raw_Data!W3358</f>
        <v>1139207</v>
      </c>
      <c r="X3358" s="15">
        <f>Raw_Data!X3358</f>
        <v>1022356</v>
      </c>
      <c r="Y3358" s="15">
        <f>Raw_Data!Y3358</f>
        <v>-116851</v>
      </c>
      <c r="Z3358" s="15">
        <f>Raw_Data!Z3358</f>
        <v>6512</v>
      </c>
      <c r="AA3358" s="15">
        <f>Raw_Data!AA3358</f>
        <v>2.234</v>
      </c>
      <c r="AB3358" s="15">
        <f>Raw_Data!AB3358</f>
        <v>67.3</v>
      </c>
      <c r="AC3358" s="19" t="str">
        <f>IF(Raw_Data!G3358="","Yes","No")</f>
        <v>No</v>
      </c>
      <c r="AD3358" s="19" t="str">
        <f>IF(Raw_Data!L3358="","Yes","No")</f>
        <v>No</v>
      </c>
      <c r="AE3358" s="19" t="str">
        <f>IF(Raw_Data!T3358="","Imputed",IF(Raw_Data!T3358&gt;INDEX(Cleaning_Reference!$F$6:$F$13,MATCH(D3358,Cleaning_Reference!$A$6:$A$13,0)),"Capped","Original"))</f>
        <v>Original</v>
      </c>
      <c r="AF3358" s="21">
        <f t="shared" si="52"/>
        <v>14.55</v>
      </c>
    </row>
    <row r="3359" spans="1:32" ht="15" customHeight="1" x14ac:dyDescent="0.3">
      <c r="A3359" s="20" t="str">
        <f>Raw_Data!A3359</f>
        <v>SF13358</v>
      </c>
      <c r="B3359" s="15" t="str">
        <f>Raw_Data!B3359</f>
        <v>Gujarat</v>
      </c>
      <c r="C3359" s="15" t="str">
        <f>Raw_Data!C3359</f>
        <v>Warangal</v>
      </c>
      <c r="D3359" s="15" t="str">
        <f>Raw_Data!D3359</f>
        <v>Chilli</v>
      </c>
      <c r="E3359" s="15" t="str">
        <f>Raw_Data!E3359</f>
        <v>Kharif</v>
      </c>
      <c r="F3359" s="15">
        <f>Raw_Data!F3359</f>
        <v>5.98</v>
      </c>
      <c r="G3359" s="18">
        <f>IF(Raw_Data!G3359="",ROUND(AVERAGEIFS(Raw_Data!$G$2:$G$4001,Raw_Data!$E$2:$E$4001,E3359),1),Raw_Data!G3359)</f>
        <v>982.9</v>
      </c>
      <c r="H3359" s="15">
        <f>Raw_Data!H3359</f>
        <v>26.3</v>
      </c>
      <c r="I3359" s="15">
        <f>Raw_Data!I3359</f>
        <v>78.7</v>
      </c>
      <c r="J3359" s="15">
        <f>Raw_Data!J3359</f>
        <v>7</v>
      </c>
      <c r="K3359" s="15">
        <f>Raw_Data!K3359</f>
        <v>6.37</v>
      </c>
      <c r="L3359" s="18">
        <f>IF(Raw_Data!L3359="",ROUND(AVERAGEIFS(Raw_Data!$L$2:$L$4001,Raw_Data!$E$2:$E$4001,E3359),1),Raw_Data!L3359)</f>
        <v>25.1</v>
      </c>
      <c r="M3359" s="15">
        <f>Raw_Data!M3359</f>
        <v>152.5</v>
      </c>
      <c r="N3359" s="15">
        <f>Raw_Data!N3359</f>
        <v>62.2</v>
      </c>
      <c r="O3359" s="15">
        <f>Raw_Data!O3359</f>
        <v>124.8</v>
      </c>
      <c r="P3359" s="15" t="str">
        <f>Raw_Data!P3359</f>
        <v>Flood</v>
      </c>
      <c r="Q3359" s="15">
        <f>Raw_Data!Q3359</f>
        <v>141.80000000000001</v>
      </c>
      <c r="R3359" s="15">
        <f>Raw_Data!R3359</f>
        <v>7.12</v>
      </c>
      <c r="S3359" s="15">
        <f>Raw_Data!S3359</f>
        <v>0.68</v>
      </c>
      <c r="T3359" s="18">
        <f>IF(Raw_Data!T3359="",ROUND(AVERAGEIFS(Raw_Data!$T$2:$T$4001,Raw_Data!$E$2:$E$4001,E3359,Raw_Data!$D$2:$D$4001,D3359),2),IF(Raw_Data!T3359&gt;INDEX(Cleaning_Reference!$F$6:$F$13,MATCH(D3359,Cleaning_Reference!$A$6:$A$13,0)),INDEX(Cleaning_Reference!$F$6:$F$13,MATCH(D3359,Cleaning_Reference!$A$6:$A$13,0)),Raw_Data!T3359))</f>
        <v>2.09</v>
      </c>
      <c r="U3359" s="15">
        <f>Raw_Data!U3359</f>
        <v>12.5</v>
      </c>
      <c r="V3359" s="15">
        <f>Raw_Data!V3359</f>
        <v>96820</v>
      </c>
      <c r="W3359" s="15">
        <f>Raw_Data!W3359</f>
        <v>336459</v>
      </c>
      <c r="X3359" s="15">
        <f>Raw_Data!X3359</f>
        <v>1210250</v>
      </c>
      <c r="Y3359" s="15">
        <f>Raw_Data!Y3359</f>
        <v>873791</v>
      </c>
      <c r="Z3359" s="15">
        <f>Raw_Data!Z3359</f>
        <v>4541</v>
      </c>
      <c r="AA3359" s="15">
        <f>Raw_Data!AA3359</f>
        <v>2.7530000000000001</v>
      </c>
      <c r="AB3359" s="15">
        <f>Raw_Data!AB3359</f>
        <v>47.2</v>
      </c>
      <c r="AC3359" s="19" t="str">
        <f>IF(Raw_Data!G3359="","Yes","No")</f>
        <v>No</v>
      </c>
      <c r="AD3359" s="19" t="str">
        <f>IF(Raw_Data!L3359="","Yes","No")</f>
        <v>No</v>
      </c>
      <c r="AE3359" s="19" t="str">
        <f>IF(Raw_Data!T3359="","Imputed",IF(Raw_Data!T3359&gt;INDEX(Cleaning_Reference!$F$6:$F$13,MATCH(D3359,Cleaning_Reference!$A$6:$A$13,0)),"Capped","Original"))</f>
        <v>Original</v>
      </c>
      <c r="AF3359" s="21">
        <f t="shared" si="52"/>
        <v>12.5</v>
      </c>
    </row>
    <row r="3360" spans="1:32" ht="15" customHeight="1" x14ac:dyDescent="0.3">
      <c r="A3360" s="20" t="str">
        <f>Raw_Data!A3360</f>
        <v>SF13359</v>
      </c>
      <c r="B3360" s="15" t="str">
        <f>Raw_Data!B3360</f>
        <v>Madhya Pradesh</v>
      </c>
      <c r="C3360" s="15" t="str">
        <f>Raw_Data!C3360</f>
        <v>Indore</v>
      </c>
      <c r="D3360" s="15" t="str">
        <f>Raw_Data!D3360</f>
        <v>Groundnut</v>
      </c>
      <c r="E3360" s="15" t="str">
        <f>Raw_Data!E3360</f>
        <v>Kharif</v>
      </c>
      <c r="F3360" s="15">
        <f>Raw_Data!F3360</f>
        <v>9.1300000000000008</v>
      </c>
      <c r="G3360" s="18">
        <f>IF(Raw_Data!G3360="",ROUND(AVERAGEIFS(Raw_Data!$G$2:$G$4001,Raw_Data!$E$2:$E$4001,E3360),1),Raw_Data!G3360)</f>
        <v>809.2</v>
      </c>
      <c r="H3360" s="15">
        <f>Raw_Data!H3360</f>
        <v>27.4</v>
      </c>
      <c r="I3360" s="15">
        <f>Raw_Data!I3360</f>
        <v>83.8</v>
      </c>
      <c r="J3360" s="15">
        <f>Raw_Data!J3360</f>
        <v>7.6</v>
      </c>
      <c r="K3360" s="15">
        <f>Raw_Data!K3360</f>
        <v>8.1999999999999993</v>
      </c>
      <c r="L3360" s="18">
        <f>IF(Raw_Data!L3360="",ROUND(AVERAGEIFS(Raw_Data!$L$2:$L$4001,Raw_Data!$E$2:$E$4001,E3360),1),Raw_Data!L3360)</f>
        <v>25</v>
      </c>
      <c r="M3360" s="15">
        <f>Raw_Data!M3360</f>
        <v>148.80000000000001</v>
      </c>
      <c r="N3360" s="15">
        <f>Raw_Data!N3360</f>
        <v>67.7</v>
      </c>
      <c r="O3360" s="15">
        <f>Raw_Data!O3360</f>
        <v>84.9</v>
      </c>
      <c r="P3360" s="15" t="str">
        <f>Raw_Data!P3360</f>
        <v>Flood</v>
      </c>
      <c r="Q3360" s="15">
        <f>Raw_Data!Q3360</f>
        <v>105.5</v>
      </c>
      <c r="R3360" s="15">
        <f>Raw_Data!R3360</f>
        <v>5.14</v>
      </c>
      <c r="S3360" s="15">
        <f>Raw_Data!S3360</f>
        <v>0.7</v>
      </c>
      <c r="T3360" s="18">
        <f>IF(Raw_Data!T3360="",ROUND(AVERAGEIFS(Raw_Data!$T$2:$T$4001,Raw_Data!$E$2:$E$4001,E3360,Raw_Data!$D$2:$D$4001,D3360),2),IF(Raw_Data!T3360&gt;INDEX(Cleaning_Reference!$F$6:$F$13,MATCH(D3360,Cleaning_Reference!$A$6:$A$13,0)),INDEX(Cleaning_Reference!$F$6:$F$13,MATCH(D3360,Cleaning_Reference!$A$6:$A$13,0)),Raw_Data!T3360))</f>
        <v>0.3</v>
      </c>
      <c r="U3360" s="15">
        <f>Raw_Data!U3360</f>
        <v>2.74</v>
      </c>
      <c r="V3360" s="15">
        <f>Raw_Data!V3360</f>
        <v>53638</v>
      </c>
      <c r="W3360" s="15">
        <f>Raw_Data!W3360</f>
        <v>580703</v>
      </c>
      <c r="X3360" s="15">
        <f>Raw_Data!X3360</f>
        <v>146968</v>
      </c>
      <c r="Y3360" s="15">
        <f>Raw_Data!Y3360</f>
        <v>-433735</v>
      </c>
      <c r="Z3360" s="15">
        <f>Raw_Data!Z3360</f>
        <v>5074</v>
      </c>
      <c r="AA3360" s="15">
        <f>Raw_Data!AA3360</f>
        <v>0.54</v>
      </c>
      <c r="AB3360" s="15">
        <f>Raw_Data!AB3360</f>
        <v>55.3</v>
      </c>
      <c r="AC3360" s="19" t="str">
        <f>IF(Raw_Data!G3360="","Yes","No")</f>
        <v>No</v>
      </c>
      <c r="AD3360" s="19" t="str">
        <f>IF(Raw_Data!L3360="","Yes","No")</f>
        <v>No</v>
      </c>
      <c r="AE3360" s="19" t="str">
        <f>IF(Raw_Data!T3360="","Imputed",IF(Raw_Data!T3360&gt;INDEX(Cleaning_Reference!$F$6:$F$13,MATCH(D3360,Cleaning_Reference!$A$6:$A$13,0)),"Capped","Original"))</f>
        <v>Original</v>
      </c>
      <c r="AF3360" s="21">
        <f t="shared" si="52"/>
        <v>2.74</v>
      </c>
    </row>
    <row r="3361" spans="1:32" ht="15" customHeight="1" x14ac:dyDescent="0.3">
      <c r="A3361" s="20" t="str">
        <f>Raw_Data!A3361</f>
        <v>SF13360</v>
      </c>
      <c r="B3361" s="15" t="str">
        <f>Raw_Data!B3361</f>
        <v>Punjab</v>
      </c>
      <c r="C3361" s="15" t="str">
        <f>Raw_Data!C3361</f>
        <v>Rajkot</v>
      </c>
      <c r="D3361" s="15" t="str">
        <f>Raw_Data!D3361</f>
        <v>Wheat</v>
      </c>
      <c r="E3361" s="15" t="str">
        <f>Raw_Data!E3361</f>
        <v>Rabi</v>
      </c>
      <c r="F3361" s="15">
        <f>Raw_Data!F3361</f>
        <v>9.42</v>
      </c>
      <c r="G3361" s="18">
        <f>IF(Raw_Data!G3361="",ROUND(AVERAGEIFS(Raw_Data!$G$2:$G$4001,Raw_Data!$E$2:$E$4001,E3361),1),Raw_Data!G3361)</f>
        <v>514.20000000000005</v>
      </c>
      <c r="H3361" s="15">
        <f>Raw_Data!H3361</f>
        <v>23.8</v>
      </c>
      <c r="I3361" s="15">
        <f>Raw_Data!I3361</f>
        <v>58.1</v>
      </c>
      <c r="J3361" s="15">
        <f>Raw_Data!J3361</f>
        <v>5.8</v>
      </c>
      <c r="K3361" s="15">
        <f>Raw_Data!K3361</f>
        <v>5.67</v>
      </c>
      <c r="L3361" s="18">
        <f>IF(Raw_Data!L3361="",ROUND(AVERAGEIFS(Raw_Data!$L$2:$L$4001,Raw_Data!$E$2:$E$4001,E3361),1),Raw_Data!L3361)</f>
        <v>26.1</v>
      </c>
      <c r="M3361" s="15">
        <f>Raw_Data!M3361</f>
        <v>132.19999999999999</v>
      </c>
      <c r="N3361" s="15">
        <f>Raw_Data!N3361</f>
        <v>45.3</v>
      </c>
      <c r="O3361" s="15">
        <f>Raw_Data!O3361</f>
        <v>76.5</v>
      </c>
      <c r="P3361" s="15" t="str">
        <f>Raw_Data!P3361</f>
        <v>Drip</v>
      </c>
      <c r="Q3361" s="15">
        <f>Raw_Data!Q3361</f>
        <v>139.4</v>
      </c>
      <c r="R3361" s="15">
        <f>Raw_Data!R3361</f>
        <v>4.53</v>
      </c>
      <c r="S3361" s="15">
        <f>Raw_Data!S3361</f>
        <v>0.89</v>
      </c>
      <c r="T3361" s="18">
        <f>IF(Raw_Data!T3361="",ROUND(AVERAGEIFS(Raw_Data!$T$2:$T$4001,Raw_Data!$E$2:$E$4001,E3361,Raw_Data!$D$2:$D$4001,D3361),2),IF(Raw_Data!T3361&gt;INDEX(Cleaning_Reference!$F$6:$F$13,MATCH(D3361,Cleaning_Reference!$A$6:$A$13,0)),INDEX(Cleaning_Reference!$F$6:$F$13,MATCH(D3361,Cleaning_Reference!$A$6:$A$13,0)),Raw_Data!T3361))</f>
        <v>1.02</v>
      </c>
      <c r="U3361" s="15">
        <f>Raw_Data!U3361</f>
        <v>9.61</v>
      </c>
      <c r="V3361" s="15">
        <f>Raw_Data!V3361</f>
        <v>27040</v>
      </c>
      <c r="W3361" s="15">
        <f>Raw_Data!W3361</f>
        <v>540792</v>
      </c>
      <c r="X3361" s="15">
        <f>Raw_Data!X3361</f>
        <v>259854</v>
      </c>
      <c r="Y3361" s="15">
        <f>Raw_Data!Y3361</f>
        <v>-280938</v>
      </c>
      <c r="Z3361" s="15">
        <f>Raw_Data!Z3361</f>
        <v>4761</v>
      </c>
      <c r="AA3361" s="15">
        <f>Raw_Data!AA3361</f>
        <v>2.0179999999999998</v>
      </c>
      <c r="AB3361" s="15">
        <f>Raw_Data!AB3361</f>
        <v>45.7</v>
      </c>
      <c r="AC3361" s="19" t="str">
        <f>IF(Raw_Data!G3361="","Yes","No")</f>
        <v>No</v>
      </c>
      <c r="AD3361" s="19" t="str">
        <f>IF(Raw_Data!L3361="","Yes","No")</f>
        <v>No</v>
      </c>
      <c r="AE3361" s="19" t="str">
        <f>IF(Raw_Data!T3361="","Imputed",IF(Raw_Data!T3361&gt;INDEX(Cleaning_Reference!$F$6:$F$13,MATCH(D3361,Cleaning_Reference!$A$6:$A$13,0)),"Capped","Original"))</f>
        <v>Original</v>
      </c>
      <c r="AF3361" s="21">
        <f t="shared" si="52"/>
        <v>9.61</v>
      </c>
    </row>
    <row r="3362" spans="1:32" ht="15" customHeight="1" x14ac:dyDescent="0.3">
      <c r="A3362" s="20" t="str">
        <f>Raw_Data!A3362</f>
        <v>SF13361</v>
      </c>
      <c r="B3362" s="15" t="str">
        <f>Raw_Data!B3362</f>
        <v>Andhra Pradesh</v>
      </c>
      <c r="C3362" s="15" t="str">
        <f>Raw_Data!C3362</f>
        <v>Indore</v>
      </c>
      <c r="D3362" s="15" t="str">
        <f>Raw_Data!D3362</f>
        <v>Pulses</v>
      </c>
      <c r="E3362" s="15" t="str">
        <f>Raw_Data!E3362</f>
        <v>Kharif</v>
      </c>
      <c r="F3362" s="15">
        <f>Raw_Data!F3362</f>
        <v>2.27</v>
      </c>
      <c r="G3362" s="18">
        <f>IF(Raw_Data!G3362="",ROUND(AVERAGEIFS(Raw_Data!$G$2:$G$4001,Raw_Data!$E$2:$E$4001,E3362),1),Raw_Data!G3362)</f>
        <v>707.5</v>
      </c>
      <c r="H3362" s="15">
        <f>Raw_Data!H3362</f>
        <v>27.5</v>
      </c>
      <c r="I3362" s="15">
        <f>Raw_Data!I3362</f>
        <v>74.7</v>
      </c>
      <c r="J3362" s="15">
        <f>Raw_Data!J3362</f>
        <v>6</v>
      </c>
      <c r="K3362" s="15">
        <f>Raw_Data!K3362</f>
        <v>6.02</v>
      </c>
      <c r="L3362" s="18">
        <f>IF(Raw_Data!L3362="",ROUND(AVERAGEIFS(Raw_Data!$L$2:$L$4001,Raw_Data!$E$2:$E$4001,E3362),1),Raw_Data!L3362)</f>
        <v>33.5</v>
      </c>
      <c r="M3362" s="15">
        <f>Raw_Data!M3362</f>
        <v>145.5</v>
      </c>
      <c r="N3362" s="15">
        <f>Raw_Data!N3362</f>
        <v>44.8</v>
      </c>
      <c r="O3362" s="15">
        <f>Raw_Data!O3362</f>
        <v>102.5</v>
      </c>
      <c r="P3362" s="15" t="str">
        <f>Raw_Data!P3362</f>
        <v>Rainfed</v>
      </c>
      <c r="Q3362" s="15">
        <f>Raw_Data!Q3362</f>
        <v>151.9</v>
      </c>
      <c r="R3362" s="15">
        <f>Raw_Data!R3362</f>
        <v>3.5</v>
      </c>
      <c r="S3362" s="15">
        <f>Raw_Data!S3362</f>
        <v>0.93</v>
      </c>
      <c r="T3362" s="18">
        <f>IF(Raw_Data!T3362="",ROUND(AVERAGEIFS(Raw_Data!$T$2:$T$4001,Raw_Data!$E$2:$E$4001,E3362,Raw_Data!$D$2:$D$4001,D3362),2),IF(Raw_Data!T3362&gt;INDEX(Cleaning_Reference!$F$6:$F$13,MATCH(D3362,Cleaning_Reference!$A$6:$A$13,0)),INDEX(Cleaning_Reference!$F$6:$F$13,MATCH(D3362,Cleaning_Reference!$A$6:$A$13,0)),Raw_Data!T3362))</f>
        <v>0.84</v>
      </c>
      <c r="U3362" s="15">
        <f>Raw_Data!U3362</f>
        <v>1.91</v>
      </c>
      <c r="V3362" s="15">
        <f>Raw_Data!V3362</f>
        <v>69955</v>
      </c>
      <c r="W3362" s="15">
        <f>Raw_Data!W3362</f>
        <v>148219</v>
      </c>
      <c r="X3362" s="15">
        <f>Raw_Data!X3362</f>
        <v>133614</v>
      </c>
      <c r="Y3362" s="15">
        <f>Raw_Data!Y3362</f>
        <v>-14605</v>
      </c>
      <c r="Z3362" s="15">
        <f>Raw_Data!Z3362</f>
        <v>466</v>
      </c>
      <c r="AA3362" s="15">
        <f>Raw_Data!AA3362</f>
        <v>4.0990000000000002</v>
      </c>
      <c r="AB3362" s="15">
        <f>Raw_Data!AB3362</f>
        <v>54.5</v>
      </c>
      <c r="AC3362" s="19" t="str">
        <f>IF(Raw_Data!G3362="","Yes","No")</f>
        <v>No</v>
      </c>
      <c r="AD3362" s="19" t="str">
        <f>IF(Raw_Data!L3362="","Yes","No")</f>
        <v>No</v>
      </c>
      <c r="AE3362" s="19" t="str">
        <f>IF(Raw_Data!T3362="","Imputed",IF(Raw_Data!T3362&gt;INDEX(Cleaning_Reference!$F$6:$F$13,MATCH(D3362,Cleaning_Reference!$A$6:$A$13,0)),"Capped","Original"))</f>
        <v>Original</v>
      </c>
      <c r="AF3362" s="21">
        <f t="shared" si="52"/>
        <v>1.91</v>
      </c>
    </row>
    <row r="3363" spans="1:32" ht="15" customHeight="1" x14ac:dyDescent="0.3">
      <c r="A3363" s="20" t="str">
        <f>Raw_Data!A3363</f>
        <v>SF13362</v>
      </c>
      <c r="B3363" s="15" t="str">
        <f>Raw_Data!B3363</f>
        <v>Maharashtra</v>
      </c>
      <c r="C3363" s="15" t="str">
        <f>Raw_Data!C3363</f>
        <v>Indore</v>
      </c>
      <c r="D3363" s="15" t="str">
        <f>Raw_Data!D3363</f>
        <v>Groundnut</v>
      </c>
      <c r="E3363" s="15" t="str">
        <f>Raw_Data!E3363</f>
        <v>Rabi</v>
      </c>
      <c r="F3363" s="15">
        <f>Raw_Data!F3363</f>
        <v>0.95</v>
      </c>
      <c r="G3363" s="18">
        <f>IF(Raw_Data!G3363="",ROUND(AVERAGEIFS(Raw_Data!$G$2:$G$4001,Raw_Data!$E$2:$E$4001,E3363),1),Raw_Data!G3363)</f>
        <v>369.7</v>
      </c>
      <c r="H3363" s="15">
        <f>Raw_Data!H3363</f>
        <v>25.4</v>
      </c>
      <c r="I3363" s="15">
        <f>Raw_Data!I3363</f>
        <v>43</v>
      </c>
      <c r="J3363" s="15">
        <f>Raw_Data!J3363</f>
        <v>7.9</v>
      </c>
      <c r="K3363" s="15">
        <f>Raw_Data!K3363</f>
        <v>6.89</v>
      </c>
      <c r="L3363" s="18">
        <f>IF(Raw_Data!L3363="",ROUND(AVERAGEIFS(Raw_Data!$L$2:$L$4001,Raw_Data!$E$2:$E$4001,E3363),1),Raw_Data!L3363)</f>
        <v>28</v>
      </c>
      <c r="M3363" s="15">
        <f>Raw_Data!M3363</f>
        <v>104.5</v>
      </c>
      <c r="N3363" s="15">
        <f>Raw_Data!N3363</f>
        <v>62</v>
      </c>
      <c r="O3363" s="15">
        <f>Raw_Data!O3363</f>
        <v>85.1</v>
      </c>
      <c r="P3363" s="15" t="str">
        <f>Raw_Data!P3363</f>
        <v>Rainfed</v>
      </c>
      <c r="Q3363" s="15">
        <f>Raw_Data!Q3363</f>
        <v>199.1</v>
      </c>
      <c r="R3363" s="15">
        <f>Raw_Data!R3363</f>
        <v>3.72</v>
      </c>
      <c r="S3363" s="15">
        <f>Raw_Data!S3363</f>
        <v>0.84</v>
      </c>
      <c r="T3363" s="18">
        <f>IF(Raw_Data!T3363="",ROUND(AVERAGEIFS(Raw_Data!$T$2:$T$4001,Raw_Data!$E$2:$E$4001,E3363,Raw_Data!$D$2:$D$4001,D3363),2),IF(Raw_Data!T3363&gt;INDEX(Cleaning_Reference!$F$6:$F$13,MATCH(D3363,Cleaning_Reference!$A$6:$A$13,0)),INDEX(Cleaning_Reference!$F$6:$F$13,MATCH(D3363,Cleaning_Reference!$A$6:$A$13,0)),Raw_Data!T3363))</f>
        <v>1.63</v>
      </c>
      <c r="U3363" s="15">
        <f>Raw_Data!U3363</f>
        <v>1.55</v>
      </c>
      <c r="V3363" s="15">
        <f>Raw_Data!V3363</f>
        <v>53752</v>
      </c>
      <c r="W3363" s="15">
        <f>Raw_Data!W3363</f>
        <v>70060</v>
      </c>
      <c r="X3363" s="15">
        <f>Raw_Data!X3363</f>
        <v>83316</v>
      </c>
      <c r="Y3363" s="15">
        <f>Raw_Data!Y3363</f>
        <v>13256</v>
      </c>
      <c r="Z3363" s="15">
        <f>Raw_Data!Z3363</f>
        <v>289</v>
      </c>
      <c r="AA3363" s="15">
        <f>Raw_Data!AA3363</f>
        <v>5.3630000000000004</v>
      </c>
      <c r="AB3363" s="15">
        <f>Raw_Data!AB3363</f>
        <v>36.4</v>
      </c>
      <c r="AC3363" s="19" t="str">
        <f>IF(Raw_Data!G3363="","Yes","No")</f>
        <v>No</v>
      </c>
      <c r="AD3363" s="19" t="str">
        <f>IF(Raw_Data!L3363="","Yes","No")</f>
        <v>No</v>
      </c>
      <c r="AE3363" s="19" t="str">
        <f>IF(Raw_Data!T3363="","Imputed",IF(Raw_Data!T3363&gt;INDEX(Cleaning_Reference!$F$6:$F$13,MATCH(D3363,Cleaning_Reference!$A$6:$A$13,0)),"Capped","Original"))</f>
        <v>Original</v>
      </c>
      <c r="AF3363" s="21">
        <f t="shared" si="52"/>
        <v>1.55</v>
      </c>
    </row>
    <row r="3364" spans="1:32" ht="15" customHeight="1" x14ac:dyDescent="0.3">
      <c r="A3364" s="20" t="str">
        <f>Raw_Data!A3364</f>
        <v>SF13363</v>
      </c>
      <c r="B3364" s="15" t="str">
        <f>Raw_Data!B3364</f>
        <v>Gujarat</v>
      </c>
      <c r="C3364" s="15" t="str">
        <f>Raw_Data!C3364</f>
        <v>Erode</v>
      </c>
      <c r="D3364" s="15" t="str">
        <f>Raw_Data!D3364</f>
        <v>Rice</v>
      </c>
      <c r="E3364" s="15" t="str">
        <f>Raw_Data!E3364</f>
        <v>Kharif</v>
      </c>
      <c r="F3364" s="15">
        <f>Raw_Data!F3364</f>
        <v>7.52</v>
      </c>
      <c r="G3364" s="18">
        <f>IF(Raw_Data!G3364="",ROUND(AVERAGEIFS(Raw_Data!$G$2:$G$4001,Raw_Data!$E$2:$E$4001,E3364),1),Raw_Data!G3364)</f>
        <v>921.1</v>
      </c>
      <c r="H3364" s="15">
        <f>Raw_Data!H3364</f>
        <v>29.9</v>
      </c>
      <c r="I3364" s="15">
        <f>Raw_Data!I3364</f>
        <v>67.400000000000006</v>
      </c>
      <c r="J3364" s="15">
        <f>Raw_Data!J3364</f>
        <v>6.3</v>
      </c>
      <c r="K3364" s="15">
        <f>Raw_Data!K3364</f>
        <v>6.72</v>
      </c>
      <c r="L3364" s="18">
        <f>IF(Raw_Data!L3364="",ROUND(AVERAGEIFS(Raw_Data!$L$2:$L$4001,Raw_Data!$E$2:$E$4001,E3364),1),Raw_Data!L3364)</f>
        <v>36.9</v>
      </c>
      <c r="M3364" s="15">
        <f>Raw_Data!M3364</f>
        <v>83.9</v>
      </c>
      <c r="N3364" s="15">
        <f>Raw_Data!N3364</f>
        <v>35.5</v>
      </c>
      <c r="O3364" s="15">
        <f>Raw_Data!O3364</f>
        <v>76.400000000000006</v>
      </c>
      <c r="P3364" s="15" t="str">
        <f>Raw_Data!P3364</f>
        <v>Flood</v>
      </c>
      <c r="Q3364" s="15">
        <f>Raw_Data!Q3364</f>
        <v>129</v>
      </c>
      <c r="R3364" s="15">
        <f>Raw_Data!R3364</f>
        <v>7.05</v>
      </c>
      <c r="S3364" s="15">
        <f>Raw_Data!S3364</f>
        <v>0.93</v>
      </c>
      <c r="T3364" s="18">
        <f>IF(Raw_Data!T3364="",ROUND(AVERAGEIFS(Raw_Data!$T$2:$T$4001,Raw_Data!$E$2:$E$4001,E3364,Raw_Data!$D$2:$D$4001,D3364),2),IF(Raw_Data!T3364&gt;INDEX(Cleaning_Reference!$F$6:$F$13,MATCH(D3364,Cleaning_Reference!$A$6:$A$13,0)),INDEX(Cleaning_Reference!$F$6:$F$13,MATCH(D3364,Cleaning_Reference!$A$6:$A$13,0)),Raw_Data!T3364))</f>
        <v>2.93</v>
      </c>
      <c r="U3364" s="15">
        <f>Raw_Data!U3364</f>
        <v>22.03</v>
      </c>
      <c r="V3364" s="15">
        <f>Raw_Data!V3364</f>
        <v>21774</v>
      </c>
      <c r="W3364" s="15">
        <f>Raw_Data!W3364</f>
        <v>446643</v>
      </c>
      <c r="X3364" s="15">
        <f>Raw_Data!X3364</f>
        <v>479681</v>
      </c>
      <c r="Y3364" s="15">
        <f>Raw_Data!Y3364</f>
        <v>33038</v>
      </c>
      <c r="Z3364" s="15">
        <f>Raw_Data!Z3364</f>
        <v>14221</v>
      </c>
      <c r="AA3364" s="15">
        <f>Raw_Data!AA3364</f>
        <v>1.5489999999999999</v>
      </c>
      <c r="AB3364" s="15">
        <f>Raw_Data!AB3364</f>
        <v>55.1</v>
      </c>
      <c r="AC3364" s="19" t="str">
        <f>IF(Raw_Data!G3364="","Yes","No")</f>
        <v>No</v>
      </c>
      <c r="AD3364" s="19" t="str">
        <f>IF(Raw_Data!L3364="","Yes","No")</f>
        <v>No</v>
      </c>
      <c r="AE3364" s="19" t="str">
        <f>IF(Raw_Data!T3364="","Imputed",IF(Raw_Data!T3364&gt;INDEX(Cleaning_Reference!$F$6:$F$13,MATCH(D3364,Cleaning_Reference!$A$6:$A$13,0)),"Capped","Original"))</f>
        <v>Original</v>
      </c>
      <c r="AF3364" s="21">
        <f t="shared" si="52"/>
        <v>22.03</v>
      </c>
    </row>
    <row r="3365" spans="1:32" ht="15" customHeight="1" x14ac:dyDescent="0.3">
      <c r="A3365" s="20" t="str">
        <f>Raw_Data!A3365</f>
        <v>SF13364</v>
      </c>
      <c r="B3365" s="15" t="str">
        <f>Raw_Data!B3365</f>
        <v>Gujarat</v>
      </c>
      <c r="C3365" s="15" t="str">
        <f>Raw_Data!C3365</f>
        <v>Rajkot</v>
      </c>
      <c r="D3365" s="15" t="str">
        <f>Raw_Data!D3365</f>
        <v>Cotton</v>
      </c>
      <c r="E3365" s="15" t="str">
        <f>Raw_Data!E3365</f>
        <v>Kharif</v>
      </c>
      <c r="F3365" s="15">
        <f>Raw_Data!F3365</f>
        <v>14.98</v>
      </c>
      <c r="G3365" s="18">
        <f>IF(Raw_Data!G3365="",ROUND(AVERAGEIFS(Raw_Data!$G$2:$G$4001,Raw_Data!$E$2:$E$4001,E3365),1),Raw_Data!G3365)</f>
        <v>973.5</v>
      </c>
      <c r="H3365" s="15">
        <f>Raw_Data!H3365</f>
        <v>34.6</v>
      </c>
      <c r="I3365" s="15">
        <f>Raw_Data!I3365</f>
        <v>66.599999999999994</v>
      </c>
      <c r="J3365" s="15">
        <f>Raw_Data!J3365</f>
        <v>6.7</v>
      </c>
      <c r="K3365" s="15">
        <f>Raw_Data!K3365</f>
        <v>5.81</v>
      </c>
      <c r="L3365" s="18">
        <f>IF(Raw_Data!L3365="",ROUND(AVERAGEIFS(Raw_Data!$L$2:$L$4001,Raw_Data!$E$2:$E$4001,E3365),1),Raw_Data!L3365)</f>
        <v>29.5</v>
      </c>
      <c r="M3365" s="15">
        <f>Raw_Data!M3365</f>
        <v>115.9</v>
      </c>
      <c r="N3365" s="15">
        <f>Raw_Data!N3365</f>
        <v>61.5</v>
      </c>
      <c r="O3365" s="15">
        <f>Raw_Data!O3365</f>
        <v>103.5</v>
      </c>
      <c r="P3365" s="15" t="str">
        <f>Raw_Data!P3365</f>
        <v>Flood</v>
      </c>
      <c r="Q3365" s="15">
        <f>Raw_Data!Q3365</f>
        <v>143.69999999999999</v>
      </c>
      <c r="R3365" s="15">
        <f>Raw_Data!R3365</f>
        <v>4.93</v>
      </c>
      <c r="S3365" s="15">
        <f>Raw_Data!S3365</f>
        <v>0.93</v>
      </c>
      <c r="T3365" s="18">
        <f>IF(Raw_Data!T3365="",ROUND(AVERAGEIFS(Raw_Data!$T$2:$T$4001,Raw_Data!$E$2:$E$4001,E3365,Raw_Data!$D$2:$D$4001,D3365),2),IF(Raw_Data!T3365&gt;INDEX(Cleaning_Reference!$F$6:$F$13,MATCH(D3365,Cleaning_Reference!$A$6:$A$13,0)),INDEX(Cleaning_Reference!$F$6:$F$13,MATCH(D3365,Cleaning_Reference!$A$6:$A$13,0)),Raw_Data!T3365))</f>
        <v>0.6</v>
      </c>
      <c r="U3365" s="15">
        <f>Raw_Data!U3365</f>
        <v>8.99</v>
      </c>
      <c r="V3365" s="15">
        <f>Raw_Data!V3365</f>
        <v>53367</v>
      </c>
      <c r="W3365" s="15">
        <f>Raw_Data!W3365</f>
        <v>930014</v>
      </c>
      <c r="X3365" s="15">
        <f>Raw_Data!X3365</f>
        <v>479769</v>
      </c>
      <c r="Y3365" s="15">
        <f>Raw_Data!Y3365</f>
        <v>-450245</v>
      </c>
      <c r="Z3365" s="15">
        <f>Raw_Data!Z3365</f>
        <v>14285</v>
      </c>
      <c r="AA3365" s="15">
        <f>Raw_Data!AA3365</f>
        <v>0.629</v>
      </c>
      <c r="AB3365" s="15">
        <f>Raw_Data!AB3365</f>
        <v>43.6</v>
      </c>
      <c r="AC3365" s="19" t="str">
        <f>IF(Raw_Data!G3365="","Yes","No")</f>
        <v>No</v>
      </c>
      <c r="AD3365" s="19" t="str">
        <f>IF(Raw_Data!L3365="","Yes","No")</f>
        <v>No</v>
      </c>
      <c r="AE3365" s="19" t="str">
        <f>IF(Raw_Data!T3365="","Imputed",IF(Raw_Data!T3365&gt;INDEX(Cleaning_Reference!$F$6:$F$13,MATCH(D3365,Cleaning_Reference!$A$6:$A$13,0)),"Capped","Original"))</f>
        <v>Original</v>
      </c>
      <c r="AF3365" s="21">
        <f t="shared" si="52"/>
        <v>8.99</v>
      </c>
    </row>
    <row r="3366" spans="1:32" ht="15" customHeight="1" x14ac:dyDescent="0.3">
      <c r="A3366" s="20" t="str">
        <f>Raw_Data!A3366</f>
        <v>SF13365</v>
      </c>
      <c r="B3366" s="15" t="str">
        <f>Raw_Data!B3366</f>
        <v>Gujarat</v>
      </c>
      <c r="C3366" s="15" t="str">
        <f>Raw_Data!C3366</f>
        <v>Rajkot</v>
      </c>
      <c r="D3366" s="15" t="str">
        <f>Raw_Data!D3366</f>
        <v>Sugarcane</v>
      </c>
      <c r="E3366" s="15" t="str">
        <f>Raw_Data!E3366</f>
        <v>Rabi</v>
      </c>
      <c r="F3366" s="15">
        <f>Raw_Data!F3366</f>
        <v>4.3899999999999997</v>
      </c>
      <c r="G3366" s="18">
        <f>IF(Raw_Data!G3366="",ROUND(AVERAGEIFS(Raw_Data!$G$2:$G$4001,Raw_Data!$E$2:$E$4001,E3366),1),Raw_Data!G3366)</f>
        <v>436</v>
      </c>
      <c r="H3366" s="15">
        <f>Raw_Data!H3366</f>
        <v>22.8</v>
      </c>
      <c r="I3366" s="15">
        <f>Raw_Data!I3366</f>
        <v>58.1</v>
      </c>
      <c r="J3366" s="15">
        <f>Raw_Data!J3366</f>
        <v>8.5</v>
      </c>
      <c r="K3366" s="15">
        <f>Raw_Data!K3366</f>
        <v>5.2</v>
      </c>
      <c r="L3366" s="18">
        <f>IF(Raw_Data!L3366="",ROUND(AVERAGEIFS(Raw_Data!$L$2:$L$4001,Raw_Data!$E$2:$E$4001,E3366),1),Raw_Data!L3366)</f>
        <v>32.9</v>
      </c>
      <c r="M3366" s="15">
        <f>Raw_Data!M3366</f>
        <v>88.6</v>
      </c>
      <c r="N3366" s="15">
        <f>Raw_Data!N3366</f>
        <v>44.6</v>
      </c>
      <c r="O3366" s="15">
        <f>Raw_Data!O3366</f>
        <v>126.4</v>
      </c>
      <c r="P3366" s="15" t="str">
        <f>Raw_Data!P3366</f>
        <v>Sprinkler</v>
      </c>
      <c r="Q3366" s="15">
        <f>Raw_Data!Q3366</f>
        <v>202.3</v>
      </c>
      <c r="R3366" s="15">
        <f>Raw_Data!R3366</f>
        <v>4.32</v>
      </c>
      <c r="S3366" s="15">
        <f>Raw_Data!S3366</f>
        <v>0.85</v>
      </c>
      <c r="T3366" s="18">
        <f>IF(Raw_Data!T3366="",ROUND(AVERAGEIFS(Raw_Data!$T$2:$T$4001,Raw_Data!$E$2:$E$4001,E3366,Raw_Data!$D$2:$D$4001,D3366),2),IF(Raw_Data!T3366&gt;INDEX(Cleaning_Reference!$F$6:$F$13,MATCH(D3366,Cleaning_Reference!$A$6:$A$13,0)),INDEX(Cleaning_Reference!$F$6:$F$13,MATCH(D3366,Cleaning_Reference!$A$6:$A$13,0)),Raw_Data!T3366))</f>
        <v>3.39</v>
      </c>
      <c r="U3366" s="15">
        <f>Raw_Data!U3366</f>
        <v>14.88</v>
      </c>
      <c r="V3366" s="15">
        <f>Raw_Data!V3366</f>
        <v>3376</v>
      </c>
      <c r="W3366" s="15">
        <f>Raw_Data!W3366</f>
        <v>333351</v>
      </c>
      <c r="X3366" s="15">
        <f>Raw_Data!X3366</f>
        <v>50235</v>
      </c>
      <c r="Y3366" s="15">
        <f>Raw_Data!Y3366</f>
        <v>-283116</v>
      </c>
      <c r="Z3366" s="15">
        <f>Raw_Data!Z3366</f>
        <v>8738</v>
      </c>
      <c r="AA3366" s="15">
        <f>Raw_Data!AA3366</f>
        <v>1.7030000000000001</v>
      </c>
      <c r="AB3366" s="15">
        <f>Raw_Data!AB3366</f>
        <v>41.9</v>
      </c>
      <c r="AC3366" s="19" t="str">
        <f>IF(Raw_Data!G3366="","Yes","No")</f>
        <v>Yes</v>
      </c>
      <c r="AD3366" s="19" t="str">
        <f>IF(Raw_Data!L3366="","Yes","No")</f>
        <v>No</v>
      </c>
      <c r="AE3366" s="19" t="str">
        <f>IF(Raw_Data!T3366="","Imputed",IF(Raw_Data!T3366&gt;INDEX(Cleaning_Reference!$F$6:$F$13,MATCH(D3366,Cleaning_Reference!$A$6:$A$13,0)),"Capped","Original"))</f>
        <v>Original</v>
      </c>
      <c r="AF3366" s="21">
        <f t="shared" si="52"/>
        <v>14.88</v>
      </c>
    </row>
    <row r="3367" spans="1:32" ht="15" customHeight="1" x14ac:dyDescent="0.3">
      <c r="A3367" s="20" t="str">
        <f>Raw_Data!A3367</f>
        <v>SF13366</v>
      </c>
      <c r="B3367" s="15" t="str">
        <f>Raw_Data!B3367</f>
        <v>Andhra Pradesh</v>
      </c>
      <c r="C3367" s="15" t="str">
        <f>Raw_Data!C3367</f>
        <v>Nalgonda</v>
      </c>
      <c r="D3367" s="15" t="str">
        <f>Raw_Data!D3367</f>
        <v>Maize</v>
      </c>
      <c r="E3367" s="15" t="str">
        <f>Raw_Data!E3367</f>
        <v>Rabi</v>
      </c>
      <c r="F3367" s="15">
        <f>Raw_Data!F3367</f>
        <v>8.86</v>
      </c>
      <c r="G3367" s="18">
        <f>IF(Raw_Data!G3367="",ROUND(AVERAGEIFS(Raw_Data!$G$2:$G$4001,Raw_Data!$E$2:$E$4001,E3367),1),Raw_Data!G3367)</f>
        <v>655.5</v>
      </c>
      <c r="H3367" s="15">
        <f>Raw_Data!H3367</f>
        <v>22.6</v>
      </c>
      <c r="I3367" s="15">
        <f>Raw_Data!I3367</f>
        <v>53.1</v>
      </c>
      <c r="J3367" s="15">
        <f>Raw_Data!J3367</f>
        <v>9.4</v>
      </c>
      <c r="K3367" s="15">
        <f>Raw_Data!K3367</f>
        <v>6.63</v>
      </c>
      <c r="L3367" s="18">
        <f>IF(Raw_Data!L3367="",ROUND(AVERAGEIFS(Raw_Data!$L$2:$L$4001,Raw_Data!$E$2:$E$4001,E3367),1),Raw_Data!L3367)</f>
        <v>28.3</v>
      </c>
      <c r="M3367" s="15">
        <f>Raw_Data!M3367</f>
        <v>134.80000000000001</v>
      </c>
      <c r="N3367" s="15">
        <f>Raw_Data!N3367</f>
        <v>70.3</v>
      </c>
      <c r="O3367" s="15">
        <f>Raw_Data!O3367</f>
        <v>70.7</v>
      </c>
      <c r="P3367" s="15" t="str">
        <f>Raw_Data!P3367</f>
        <v>Drip</v>
      </c>
      <c r="Q3367" s="15">
        <f>Raw_Data!Q3367</f>
        <v>130.30000000000001</v>
      </c>
      <c r="R3367" s="15">
        <f>Raw_Data!R3367</f>
        <v>4.96</v>
      </c>
      <c r="S3367" s="15">
        <f>Raw_Data!S3367</f>
        <v>0.66</v>
      </c>
      <c r="T3367" s="18">
        <f>IF(Raw_Data!T3367="",ROUND(AVERAGEIFS(Raw_Data!$T$2:$T$4001,Raw_Data!$E$2:$E$4001,E3367,Raw_Data!$D$2:$D$4001,D3367),2),IF(Raw_Data!T3367&gt;INDEX(Cleaning_Reference!$F$6:$F$13,MATCH(D3367,Cleaning_Reference!$A$6:$A$13,0)),INDEX(Cleaning_Reference!$F$6:$F$13,MATCH(D3367,Cleaning_Reference!$A$6:$A$13,0)),Raw_Data!T3367))</f>
        <v>4.28</v>
      </c>
      <c r="U3367" s="15">
        <f>Raw_Data!U3367</f>
        <v>37.92</v>
      </c>
      <c r="V3367" s="15">
        <f>Raw_Data!V3367</f>
        <v>22502</v>
      </c>
      <c r="W3367" s="15">
        <f>Raw_Data!W3367</f>
        <v>559103</v>
      </c>
      <c r="X3367" s="15">
        <f>Raw_Data!X3367</f>
        <v>853276</v>
      </c>
      <c r="Y3367" s="15">
        <f>Raw_Data!Y3367</f>
        <v>294173</v>
      </c>
      <c r="Z3367" s="15">
        <f>Raw_Data!Z3367</f>
        <v>5134</v>
      </c>
      <c r="AA3367" s="15">
        <f>Raw_Data!AA3367</f>
        <v>7.3860000000000001</v>
      </c>
      <c r="AB3367" s="15">
        <f>Raw_Data!AB3367</f>
        <v>35.4</v>
      </c>
      <c r="AC3367" s="19" t="str">
        <f>IF(Raw_Data!G3367="","Yes","No")</f>
        <v>No</v>
      </c>
      <c r="AD3367" s="19" t="str">
        <f>IF(Raw_Data!L3367="","Yes","No")</f>
        <v>No</v>
      </c>
      <c r="AE3367" s="19" t="str">
        <f>IF(Raw_Data!T3367="","Imputed",IF(Raw_Data!T3367&gt;INDEX(Cleaning_Reference!$F$6:$F$13,MATCH(D3367,Cleaning_Reference!$A$6:$A$13,0)),"Capped","Original"))</f>
        <v>Original</v>
      </c>
      <c r="AF3367" s="21">
        <f t="shared" si="52"/>
        <v>37.92</v>
      </c>
    </row>
    <row r="3368" spans="1:32" ht="15" customHeight="1" x14ac:dyDescent="0.3">
      <c r="A3368" s="20" t="str">
        <f>Raw_Data!A3368</f>
        <v>SF13367</v>
      </c>
      <c r="B3368" s="15" t="str">
        <f>Raw_Data!B3368</f>
        <v>Punjab</v>
      </c>
      <c r="C3368" s="15" t="str">
        <f>Raw_Data!C3368</f>
        <v>Nalgonda</v>
      </c>
      <c r="D3368" s="15" t="str">
        <f>Raw_Data!D3368</f>
        <v>Cotton</v>
      </c>
      <c r="E3368" s="15" t="str">
        <f>Raw_Data!E3368</f>
        <v>Rabi</v>
      </c>
      <c r="F3368" s="15">
        <f>Raw_Data!F3368</f>
        <v>0.8</v>
      </c>
      <c r="G3368" s="18">
        <f>IF(Raw_Data!G3368="",ROUND(AVERAGEIFS(Raw_Data!$G$2:$G$4001,Raw_Data!$E$2:$E$4001,E3368),1),Raw_Data!G3368)</f>
        <v>154.4</v>
      </c>
      <c r="H3368" s="15">
        <f>Raw_Data!H3368</f>
        <v>22.7</v>
      </c>
      <c r="I3368" s="15">
        <f>Raw_Data!I3368</f>
        <v>57.8</v>
      </c>
      <c r="J3368" s="15">
        <f>Raw_Data!J3368</f>
        <v>8.1999999999999993</v>
      </c>
      <c r="K3368" s="15">
        <f>Raw_Data!K3368</f>
        <v>5.22</v>
      </c>
      <c r="L3368" s="18">
        <f>IF(Raw_Data!L3368="",ROUND(AVERAGEIFS(Raw_Data!$L$2:$L$4001,Raw_Data!$E$2:$E$4001,E3368),1),Raw_Data!L3368)</f>
        <v>23.9</v>
      </c>
      <c r="M3368" s="15">
        <f>Raw_Data!M3368</f>
        <v>77.3</v>
      </c>
      <c r="N3368" s="15">
        <f>Raw_Data!N3368</f>
        <v>15</v>
      </c>
      <c r="O3368" s="15">
        <f>Raw_Data!O3368</f>
        <v>87</v>
      </c>
      <c r="P3368" s="15" t="str">
        <f>Raw_Data!P3368</f>
        <v>Rainfed</v>
      </c>
      <c r="Q3368" s="15">
        <f>Raw_Data!Q3368</f>
        <v>149.1</v>
      </c>
      <c r="R3368" s="15">
        <f>Raw_Data!R3368</f>
        <v>3.76</v>
      </c>
      <c r="S3368" s="15">
        <f>Raw_Data!S3368</f>
        <v>0.84</v>
      </c>
      <c r="T3368" s="18">
        <f>IF(Raw_Data!T3368="",ROUND(AVERAGEIFS(Raw_Data!$T$2:$T$4001,Raw_Data!$E$2:$E$4001,E3368,Raw_Data!$D$2:$D$4001,D3368),2),IF(Raw_Data!T3368&gt;INDEX(Cleaning_Reference!$F$6:$F$13,MATCH(D3368,Cleaning_Reference!$A$6:$A$13,0)),INDEX(Cleaning_Reference!$F$6:$F$13,MATCH(D3368,Cleaning_Reference!$A$6:$A$13,0)),Raw_Data!T3368))</f>
        <v>0.3</v>
      </c>
      <c r="U3368" s="15">
        <f>Raw_Data!U3368</f>
        <v>0.24</v>
      </c>
      <c r="V3368" s="15">
        <f>Raw_Data!V3368</f>
        <v>67169</v>
      </c>
      <c r="W3368" s="15">
        <f>Raw_Data!W3368</f>
        <v>53653</v>
      </c>
      <c r="X3368" s="15">
        <f>Raw_Data!X3368</f>
        <v>16121</v>
      </c>
      <c r="Y3368" s="15">
        <f>Raw_Data!Y3368</f>
        <v>-37532</v>
      </c>
      <c r="Z3368" s="15">
        <f>Raw_Data!Z3368</f>
        <v>289</v>
      </c>
      <c r="AA3368" s="15">
        <f>Raw_Data!AA3368</f>
        <v>0.83</v>
      </c>
      <c r="AB3368" s="15">
        <f>Raw_Data!AB3368</f>
        <v>30.9</v>
      </c>
      <c r="AC3368" s="19" t="str">
        <f>IF(Raw_Data!G3368="","Yes","No")</f>
        <v>No</v>
      </c>
      <c r="AD3368" s="19" t="str">
        <f>IF(Raw_Data!L3368="","Yes","No")</f>
        <v>No</v>
      </c>
      <c r="AE3368" s="19" t="str">
        <f>IF(Raw_Data!T3368="","Imputed",IF(Raw_Data!T3368&gt;INDEX(Cleaning_Reference!$F$6:$F$13,MATCH(D3368,Cleaning_Reference!$A$6:$A$13,0)),"Capped","Original"))</f>
        <v>Original</v>
      </c>
      <c r="AF3368" s="21">
        <f t="shared" si="52"/>
        <v>0.24</v>
      </c>
    </row>
    <row r="3369" spans="1:32" ht="15" customHeight="1" x14ac:dyDescent="0.3">
      <c r="A3369" s="20" t="str">
        <f>Raw_Data!A3369</f>
        <v>SF13368</v>
      </c>
      <c r="B3369" s="15" t="str">
        <f>Raw_Data!B3369</f>
        <v>Telangana</v>
      </c>
      <c r="C3369" s="15" t="str">
        <f>Raw_Data!C3369</f>
        <v>Raichur</v>
      </c>
      <c r="D3369" s="15" t="str">
        <f>Raw_Data!D3369</f>
        <v>Maize</v>
      </c>
      <c r="E3369" s="15" t="str">
        <f>Raw_Data!E3369</f>
        <v>Rabi</v>
      </c>
      <c r="F3369" s="15">
        <f>Raw_Data!F3369</f>
        <v>9.3800000000000008</v>
      </c>
      <c r="G3369" s="18">
        <f>IF(Raw_Data!G3369="",ROUND(AVERAGEIFS(Raw_Data!$G$2:$G$4001,Raw_Data!$E$2:$E$4001,E3369),1),Raw_Data!G3369)</f>
        <v>274.2</v>
      </c>
      <c r="H3369" s="15">
        <f>Raw_Data!H3369</f>
        <v>26.1</v>
      </c>
      <c r="I3369" s="15">
        <f>Raw_Data!I3369</f>
        <v>40.4</v>
      </c>
      <c r="J3369" s="15">
        <f>Raw_Data!J3369</f>
        <v>5.7</v>
      </c>
      <c r="K3369" s="15">
        <f>Raw_Data!K3369</f>
        <v>7.42</v>
      </c>
      <c r="L3369" s="18">
        <f>IF(Raw_Data!L3369="",ROUND(AVERAGEIFS(Raw_Data!$L$2:$L$4001,Raw_Data!$E$2:$E$4001,E3369),1),Raw_Data!L3369)</f>
        <v>18.600000000000001</v>
      </c>
      <c r="M3369" s="15">
        <f>Raw_Data!M3369</f>
        <v>78.8</v>
      </c>
      <c r="N3369" s="15">
        <f>Raw_Data!N3369</f>
        <v>76.599999999999994</v>
      </c>
      <c r="O3369" s="15">
        <f>Raw_Data!O3369</f>
        <v>121</v>
      </c>
      <c r="P3369" s="15" t="str">
        <f>Raw_Data!P3369</f>
        <v>Rainfed</v>
      </c>
      <c r="Q3369" s="15">
        <f>Raw_Data!Q3369</f>
        <v>148.4</v>
      </c>
      <c r="R3369" s="15">
        <f>Raw_Data!R3369</f>
        <v>3.74</v>
      </c>
      <c r="S3369" s="15">
        <f>Raw_Data!S3369</f>
        <v>0.84</v>
      </c>
      <c r="T3369" s="18">
        <f>IF(Raw_Data!T3369="",ROUND(AVERAGEIFS(Raw_Data!$T$2:$T$4001,Raw_Data!$E$2:$E$4001,E3369,Raw_Data!$D$2:$D$4001,D3369),2),IF(Raw_Data!T3369&gt;INDEX(Cleaning_Reference!$F$6:$F$13,MATCH(D3369,Cleaning_Reference!$A$6:$A$13,0)),INDEX(Cleaning_Reference!$F$6:$F$13,MATCH(D3369,Cleaning_Reference!$A$6:$A$13,0)),Raw_Data!T3369))</f>
        <v>1.5</v>
      </c>
      <c r="U3369" s="15">
        <f>Raw_Data!U3369</f>
        <v>14.07</v>
      </c>
      <c r="V3369" s="15">
        <f>Raw_Data!V3369</f>
        <v>20183</v>
      </c>
      <c r="W3369" s="15">
        <f>Raw_Data!W3369</f>
        <v>506997</v>
      </c>
      <c r="X3369" s="15">
        <f>Raw_Data!X3369</f>
        <v>283975</v>
      </c>
      <c r="Y3369" s="15">
        <f>Raw_Data!Y3369</f>
        <v>-223022</v>
      </c>
      <c r="Z3369" s="15">
        <f>Raw_Data!Z3369</f>
        <v>3434</v>
      </c>
      <c r="AA3369" s="15">
        <f>Raw_Data!AA3369</f>
        <v>4.0970000000000004</v>
      </c>
      <c r="AB3369" s="15">
        <f>Raw_Data!AB3369</f>
        <v>42</v>
      </c>
      <c r="AC3369" s="19" t="str">
        <f>IF(Raw_Data!G3369="","Yes","No")</f>
        <v>No</v>
      </c>
      <c r="AD3369" s="19" t="str">
        <f>IF(Raw_Data!L3369="","Yes","No")</f>
        <v>No</v>
      </c>
      <c r="AE3369" s="19" t="str">
        <f>IF(Raw_Data!T3369="","Imputed",IF(Raw_Data!T3369&gt;INDEX(Cleaning_Reference!$F$6:$F$13,MATCH(D3369,Cleaning_Reference!$A$6:$A$13,0)),"Capped","Original"))</f>
        <v>Original</v>
      </c>
      <c r="AF3369" s="21">
        <f t="shared" si="52"/>
        <v>14.07</v>
      </c>
    </row>
    <row r="3370" spans="1:32" ht="15" customHeight="1" x14ac:dyDescent="0.3">
      <c r="A3370" s="20" t="str">
        <f>Raw_Data!A3370</f>
        <v>SF13369</v>
      </c>
      <c r="B3370" s="15" t="str">
        <f>Raw_Data!B3370</f>
        <v>Gujarat</v>
      </c>
      <c r="C3370" s="15" t="str">
        <f>Raw_Data!C3370</f>
        <v>Krishna</v>
      </c>
      <c r="D3370" s="15" t="str">
        <f>Raw_Data!D3370</f>
        <v>Sugarcane</v>
      </c>
      <c r="E3370" s="15" t="str">
        <f>Raw_Data!E3370</f>
        <v>Kharif</v>
      </c>
      <c r="F3370" s="15">
        <f>Raw_Data!F3370</f>
        <v>7.37</v>
      </c>
      <c r="G3370" s="18">
        <f>IF(Raw_Data!G3370="",ROUND(AVERAGEIFS(Raw_Data!$G$2:$G$4001,Raw_Data!$E$2:$E$4001,E3370),1),Raw_Data!G3370)</f>
        <v>766.4</v>
      </c>
      <c r="H3370" s="15">
        <f>Raw_Data!H3370</f>
        <v>27.4</v>
      </c>
      <c r="I3370" s="15">
        <f>Raw_Data!I3370</f>
        <v>82.1</v>
      </c>
      <c r="J3370" s="15">
        <f>Raw_Data!J3370</f>
        <v>6.6</v>
      </c>
      <c r="K3370" s="15">
        <f>Raw_Data!K3370</f>
        <v>6.33</v>
      </c>
      <c r="L3370" s="18">
        <f>IF(Raw_Data!L3370="",ROUND(AVERAGEIFS(Raw_Data!$L$2:$L$4001,Raw_Data!$E$2:$E$4001,E3370),1),Raw_Data!L3370)</f>
        <v>27.6</v>
      </c>
      <c r="M3370" s="15">
        <f>Raw_Data!M3370</f>
        <v>115.9</v>
      </c>
      <c r="N3370" s="15">
        <f>Raw_Data!N3370</f>
        <v>50.3</v>
      </c>
      <c r="O3370" s="15">
        <f>Raw_Data!O3370</f>
        <v>119.4</v>
      </c>
      <c r="P3370" s="15" t="str">
        <f>Raw_Data!P3370</f>
        <v>Rainfed</v>
      </c>
      <c r="Q3370" s="15">
        <f>Raw_Data!Q3370</f>
        <v>185.7</v>
      </c>
      <c r="R3370" s="15">
        <f>Raw_Data!R3370</f>
        <v>8.39</v>
      </c>
      <c r="S3370" s="15">
        <f>Raw_Data!S3370</f>
        <v>1</v>
      </c>
      <c r="T3370" s="18">
        <f>IF(Raw_Data!T3370="",ROUND(AVERAGEIFS(Raw_Data!$T$2:$T$4001,Raw_Data!$E$2:$E$4001,E3370,Raw_Data!$D$2:$D$4001,D3370),2),IF(Raw_Data!T3370&gt;INDEX(Cleaning_Reference!$F$6:$F$13,MATCH(D3370,Cleaning_Reference!$A$6:$A$13,0)),INDEX(Cleaning_Reference!$F$6:$F$13,MATCH(D3370,Cleaning_Reference!$A$6:$A$13,0)),Raw_Data!T3370))</f>
        <v>61.09</v>
      </c>
      <c r="U3370" s="15">
        <f>Raw_Data!U3370</f>
        <v>450.23</v>
      </c>
      <c r="V3370" s="15">
        <f>Raw_Data!V3370</f>
        <v>3022</v>
      </c>
      <c r="W3370" s="15">
        <f>Raw_Data!W3370</f>
        <v>440595</v>
      </c>
      <c r="X3370" s="15">
        <f>Raw_Data!X3370</f>
        <v>1360595</v>
      </c>
      <c r="Y3370" s="15">
        <f>Raw_Data!Y3370</f>
        <v>920000</v>
      </c>
      <c r="Z3370" s="15">
        <f>Raw_Data!Z3370</f>
        <v>5642</v>
      </c>
      <c r="AA3370" s="15">
        <f>Raw_Data!AA3370</f>
        <v>79.8</v>
      </c>
      <c r="AB3370" s="15">
        <f>Raw_Data!AB3370</f>
        <v>42.8</v>
      </c>
      <c r="AC3370" s="19" t="str">
        <f>IF(Raw_Data!G3370="","Yes","No")</f>
        <v>No</v>
      </c>
      <c r="AD3370" s="19" t="str">
        <f>IF(Raw_Data!L3370="","Yes","No")</f>
        <v>No</v>
      </c>
      <c r="AE3370" s="19" t="str">
        <f>IF(Raw_Data!T3370="","Imputed",IF(Raw_Data!T3370&gt;INDEX(Cleaning_Reference!$F$6:$F$13,MATCH(D3370,Cleaning_Reference!$A$6:$A$13,0)),"Capped","Original"))</f>
        <v>Original</v>
      </c>
      <c r="AF3370" s="21">
        <f t="shared" si="52"/>
        <v>450.23</v>
      </c>
    </row>
    <row r="3371" spans="1:32" ht="15" customHeight="1" x14ac:dyDescent="0.3">
      <c r="A3371" s="20" t="str">
        <f>Raw_Data!A3371</f>
        <v>SF13370</v>
      </c>
      <c r="B3371" s="15" t="str">
        <f>Raw_Data!B3371</f>
        <v>Punjab</v>
      </c>
      <c r="C3371" s="15" t="str">
        <f>Raw_Data!C3371</f>
        <v>Indore</v>
      </c>
      <c r="D3371" s="15" t="str">
        <f>Raw_Data!D3371</f>
        <v>Wheat</v>
      </c>
      <c r="E3371" s="15" t="str">
        <f>Raw_Data!E3371</f>
        <v>Kharif</v>
      </c>
      <c r="F3371" s="15">
        <f>Raw_Data!F3371</f>
        <v>8.7799999999999994</v>
      </c>
      <c r="G3371" s="18">
        <f>IF(Raw_Data!G3371="",ROUND(AVERAGEIFS(Raw_Data!$G$2:$G$4001,Raw_Data!$E$2:$E$4001,E3371),1),Raw_Data!G3371)</f>
        <v>723.2</v>
      </c>
      <c r="H3371" s="15">
        <f>Raw_Data!H3371</f>
        <v>30.2</v>
      </c>
      <c r="I3371" s="15">
        <f>Raw_Data!I3371</f>
        <v>73.900000000000006</v>
      </c>
      <c r="J3371" s="15">
        <f>Raw_Data!J3371</f>
        <v>8.3000000000000007</v>
      </c>
      <c r="K3371" s="15">
        <f>Raw_Data!K3371</f>
        <v>5.61</v>
      </c>
      <c r="L3371" s="18">
        <f>IF(Raw_Data!L3371="",ROUND(AVERAGEIFS(Raw_Data!$L$2:$L$4001,Raw_Data!$E$2:$E$4001,E3371),1),Raw_Data!L3371)</f>
        <v>33.5</v>
      </c>
      <c r="M3371" s="15">
        <f>Raw_Data!M3371</f>
        <v>96.2</v>
      </c>
      <c r="N3371" s="15">
        <f>Raw_Data!N3371</f>
        <v>66.599999999999994</v>
      </c>
      <c r="O3371" s="15">
        <f>Raw_Data!O3371</f>
        <v>90.7</v>
      </c>
      <c r="P3371" s="15" t="str">
        <f>Raw_Data!P3371</f>
        <v>Drip</v>
      </c>
      <c r="Q3371" s="15">
        <f>Raw_Data!Q3371</f>
        <v>140.69999999999999</v>
      </c>
      <c r="R3371" s="15">
        <f>Raw_Data!R3371</f>
        <v>6.51</v>
      </c>
      <c r="S3371" s="15">
        <f>Raw_Data!S3371</f>
        <v>0.66</v>
      </c>
      <c r="T3371" s="18">
        <f>IF(Raw_Data!T3371="",ROUND(AVERAGEIFS(Raw_Data!$T$2:$T$4001,Raw_Data!$E$2:$E$4001,E3371,Raw_Data!$D$2:$D$4001,D3371),2),IF(Raw_Data!T3371&gt;INDEX(Cleaning_Reference!$F$6:$F$13,MATCH(D3371,Cleaning_Reference!$A$6:$A$13,0)),INDEX(Cleaning_Reference!$F$6:$F$13,MATCH(D3371,Cleaning_Reference!$A$6:$A$13,0)),Raw_Data!T3371))</f>
        <v>0.87</v>
      </c>
      <c r="U3371" s="15">
        <f>Raw_Data!U3371</f>
        <v>7.64</v>
      </c>
      <c r="V3371" s="15">
        <f>Raw_Data!V3371</f>
        <v>20953</v>
      </c>
      <c r="W3371" s="15">
        <f>Raw_Data!W3371</f>
        <v>569197</v>
      </c>
      <c r="X3371" s="15">
        <f>Raw_Data!X3371</f>
        <v>160081</v>
      </c>
      <c r="Y3371" s="15">
        <f>Raw_Data!Y3371</f>
        <v>-409116</v>
      </c>
      <c r="Z3371" s="15">
        <f>Raw_Data!Z3371</f>
        <v>4402</v>
      </c>
      <c r="AA3371" s="15">
        <f>Raw_Data!AA3371</f>
        <v>1.736</v>
      </c>
      <c r="AB3371" s="15">
        <f>Raw_Data!AB3371</f>
        <v>52.4</v>
      </c>
      <c r="AC3371" s="19" t="str">
        <f>IF(Raw_Data!G3371="","Yes","No")</f>
        <v>No</v>
      </c>
      <c r="AD3371" s="19" t="str">
        <f>IF(Raw_Data!L3371="","Yes","No")</f>
        <v>No</v>
      </c>
      <c r="AE3371" s="19" t="str">
        <f>IF(Raw_Data!T3371="","Imputed",IF(Raw_Data!T3371&gt;INDEX(Cleaning_Reference!$F$6:$F$13,MATCH(D3371,Cleaning_Reference!$A$6:$A$13,0)),"Capped","Original"))</f>
        <v>Original</v>
      </c>
      <c r="AF3371" s="21">
        <f t="shared" si="52"/>
        <v>7.64</v>
      </c>
    </row>
    <row r="3372" spans="1:32" ht="15" customHeight="1" x14ac:dyDescent="0.3">
      <c r="A3372" s="20" t="str">
        <f>Raw_Data!A3372</f>
        <v>SF13371</v>
      </c>
      <c r="B3372" s="15" t="str">
        <f>Raw_Data!B3372</f>
        <v>Punjab</v>
      </c>
      <c r="C3372" s="15" t="str">
        <f>Raw_Data!C3372</f>
        <v>Erode</v>
      </c>
      <c r="D3372" s="15" t="str">
        <f>Raw_Data!D3372</f>
        <v>Pulses</v>
      </c>
      <c r="E3372" s="15" t="str">
        <f>Raw_Data!E3372</f>
        <v>Kharif</v>
      </c>
      <c r="F3372" s="15">
        <f>Raw_Data!F3372</f>
        <v>6.77</v>
      </c>
      <c r="G3372" s="18">
        <f>IF(Raw_Data!G3372="",ROUND(AVERAGEIFS(Raw_Data!$G$2:$G$4001,Raw_Data!$E$2:$E$4001,E3372),1),Raw_Data!G3372)</f>
        <v>1022.1</v>
      </c>
      <c r="H3372" s="15">
        <f>Raw_Data!H3372</f>
        <v>29.3</v>
      </c>
      <c r="I3372" s="15">
        <f>Raw_Data!I3372</f>
        <v>71</v>
      </c>
      <c r="J3372" s="15">
        <f>Raw_Data!J3372</f>
        <v>6.7</v>
      </c>
      <c r="K3372" s="15">
        <f>Raw_Data!K3372</f>
        <v>6</v>
      </c>
      <c r="L3372" s="18">
        <f>IF(Raw_Data!L3372="",ROUND(AVERAGEIFS(Raw_Data!$L$2:$L$4001,Raw_Data!$E$2:$E$4001,E3372),1),Raw_Data!L3372)</f>
        <v>33.4</v>
      </c>
      <c r="M3372" s="15">
        <f>Raw_Data!M3372</f>
        <v>125.9</v>
      </c>
      <c r="N3372" s="15">
        <f>Raw_Data!N3372</f>
        <v>64.8</v>
      </c>
      <c r="O3372" s="15">
        <f>Raw_Data!O3372</f>
        <v>86.2</v>
      </c>
      <c r="P3372" s="15" t="str">
        <f>Raw_Data!P3372</f>
        <v>Rainfed</v>
      </c>
      <c r="Q3372" s="15">
        <f>Raw_Data!Q3372</f>
        <v>323.5</v>
      </c>
      <c r="R3372" s="15">
        <f>Raw_Data!R3372</f>
        <v>6.72</v>
      </c>
      <c r="S3372" s="15">
        <f>Raw_Data!S3372</f>
        <v>0.91</v>
      </c>
      <c r="T3372" s="18">
        <f>IF(Raw_Data!T3372="",ROUND(AVERAGEIFS(Raw_Data!$T$2:$T$4001,Raw_Data!$E$2:$E$4001,E3372,Raw_Data!$D$2:$D$4001,D3372),2),IF(Raw_Data!T3372&gt;INDEX(Cleaning_Reference!$F$6:$F$13,MATCH(D3372,Cleaning_Reference!$A$6:$A$13,0)),INDEX(Cleaning_Reference!$F$6:$F$13,MATCH(D3372,Cleaning_Reference!$A$6:$A$13,0)),Raw_Data!T3372))</f>
        <v>0.65</v>
      </c>
      <c r="U3372" s="15">
        <f>Raw_Data!U3372</f>
        <v>4.4000000000000004</v>
      </c>
      <c r="V3372" s="15">
        <f>Raw_Data!V3372</f>
        <v>69585</v>
      </c>
      <c r="W3372" s="15">
        <f>Raw_Data!W3372</f>
        <v>599773</v>
      </c>
      <c r="X3372" s="15">
        <f>Raw_Data!X3372</f>
        <v>306174</v>
      </c>
      <c r="Y3372" s="15">
        <f>Raw_Data!Y3372</f>
        <v>-293599</v>
      </c>
      <c r="Z3372" s="15">
        <f>Raw_Data!Z3372</f>
        <v>1275</v>
      </c>
      <c r="AA3372" s="15">
        <f>Raw_Data!AA3372</f>
        <v>3.4510000000000001</v>
      </c>
      <c r="AB3372" s="15">
        <f>Raw_Data!AB3372</f>
        <v>43.8</v>
      </c>
      <c r="AC3372" s="19" t="str">
        <f>IF(Raw_Data!G3372="","Yes","No")</f>
        <v>No</v>
      </c>
      <c r="AD3372" s="19" t="str">
        <f>IF(Raw_Data!L3372="","Yes","No")</f>
        <v>No</v>
      </c>
      <c r="AE3372" s="19" t="str">
        <f>IF(Raw_Data!T3372="","Imputed",IF(Raw_Data!T3372&gt;INDEX(Cleaning_Reference!$F$6:$F$13,MATCH(D3372,Cleaning_Reference!$A$6:$A$13,0)),"Capped","Original"))</f>
        <v>Original</v>
      </c>
      <c r="AF3372" s="21">
        <f t="shared" si="52"/>
        <v>4.4000000000000004</v>
      </c>
    </row>
    <row r="3373" spans="1:32" ht="15" customHeight="1" x14ac:dyDescent="0.3">
      <c r="A3373" s="20" t="str">
        <f>Raw_Data!A3373</f>
        <v>SF13372</v>
      </c>
      <c r="B3373" s="15" t="str">
        <f>Raw_Data!B3373</f>
        <v>Gujarat</v>
      </c>
      <c r="C3373" s="15" t="str">
        <f>Raw_Data!C3373</f>
        <v>Rajkot</v>
      </c>
      <c r="D3373" s="15" t="str">
        <f>Raw_Data!D3373</f>
        <v>Pulses</v>
      </c>
      <c r="E3373" s="15" t="str">
        <f>Raw_Data!E3373</f>
        <v>Rabi</v>
      </c>
      <c r="F3373" s="15">
        <f>Raw_Data!F3373</f>
        <v>11.62</v>
      </c>
      <c r="G3373" s="18">
        <f>IF(Raw_Data!G3373="",ROUND(AVERAGEIFS(Raw_Data!$G$2:$G$4001,Raw_Data!$E$2:$E$4001,E3373),1),Raw_Data!G3373)</f>
        <v>476</v>
      </c>
      <c r="H3373" s="15">
        <f>Raw_Data!H3373</f>
        <v>24.3</v>
      </c>
      <c r="I3373" s="15">
        <f>Raw_Data!I3373</f>
        <v>74.099999999999994</v>
      </c>
      <c r="J3373" s="15">
        <f>Raw_Data!J3373</f>
        <v>7.6</v>
      </c>
      <c r="K3373" s="15">
        <f>Raw_Data!K3373</f>
        <v>7.46</v>
      </c>
      <c r="L3373" s="18">
        <f>IF(Raw_Data!L3373="",ROUND(AVERAGEIFS(Raw_Data!$L$2:$L$4001,Raw_Data!$E$2:$E$4001,E3373),1),Raw_Data!L3373)</f>
        <v>17.7</v>
      </c>
      <c r="M3373" s="15">
        <f>Raw_Data!M3373</f>
        <v>183</v>
      </c>
      <c r="N3373" s="15">
        <f>Raw_Data!N3373</f>
        <v>62.1</v>
      </c>
      <c r="O3373" s="15">
        <f>Raw_Data!O3373</f>
        <v>126.3</v>
      </c>
      <c r="P3373" s="15" t="str">
        <f>Raw_Data!P3373</f>
        <v>Rainfed</v>
      </c>
      <c r="Q3373" s="15">
        <f>Raw_Data!Q3373</f>
        <v>70.5</v>
      </c>
      <c r="R3373" s="15">
        <f>Raw_Data!R3373</f>
        <v>3.03</v>
      </c>
      <c r="S3373" s="15">
        <f>Raw_Data!S3373</f>
        <v>0.68</v>
      </c>
      <c r="T3373" s="18">
        <f>IF(Raw_Data!T3373="",ROUND(AVERAGEIFS(Raw_Data!$T$2:$T$4001,Raw_Data!$E$2:$E$4001,E3373,Raw_Data!$D$2:$D$4001,D3373),2),IF(Raw_Data!T3373&gt;INDEX(Cleaning_Reference!$F$6:$F$13,MATCH(D3373,Cleaning_Reference!$A$6:$A$13,0)),INDEX(Cleaning_Reference!$F$6:$F$13,MATCH(D3373,Cleaning_Reference!$A$6:$A$13,0)),Raw_Data!T3373))</f>
        <v>0.67</v>
      </c>
      <c r="U3373" s="15">
        <f>Raw_Data!U3373</f>
        <v>7.79</v>
      </c>
      <c r="V3373" s="15">
        <f>Raw_Data!V3373</f>
        <v>67580</v>
      </c>
      <c r="W3373" s="15">
        <f>Raw_Data!W3373</f>
        <v>701835</v>
      </c>
      <c r="X3373" s="15">
        <f>Raw_Data!X3373</f>
        <v>526448</v>
      </c>
      <c r="Y3373" s="15">
        <f>Raw_Data!Y3373</f>
        <v>-175387</v>
      </c>
      <c r="Z3373" s="15">
        <f>Raw_Data!Z3373</f>
        <v>2092</v>
      </c>
      <c r="AA3373" s="15">
        <f>Raw_Data!AA3373</f>
        <v>3.7240000000000002</v>
      </c>
      <c r="AB3373" s="15">
        <f>Raw_Data!AB3373</f>
        <v>54.5</v>
      </c>
      <c r="AC3373" s="19" t="str">
        <f>IF(Raw_Data!G3373="","Yes","No")</f>
        <v>No</v>
      </c>
      <c r="AD3373" s="19" t="str">
        <f>IF(Raw_Data!L3373="","Yes","No")</f>
        <v>No</v>
      </c>
      <c r="AE3373" s="19" t="str">
        <f>IF(Raw_Data!T3373="","Imputed",IF(Raw_Data!T3373&gt;INDEX(Cleaning_Reference!$F$6:$F$13,MATCH(D3373,Cleaning_Reference!$A$6:$A$13,0)),"Capped","Original"))</f>
        <v>Original</v>
      </c>
      <c r="AF3373" s="21">
        <f t="shared" si="52"/>
        <v>7.79</v>
      </c>
    </row>
    <row r="3374" spans="1:32" ht="15" customHeight="1" x14ac:dyDescent="0.3">
      <c r="A3374" s="20" t="str">
        <f>Raw_Data!A3374</f>
        <v>SF13373</v>
      </c>
      <c r="B3374" s="15" t="str">
        <f>Raw_Data!B3374</f>
        <v>Madhya Pradesh</v>
      </c>
      <c r="C3374" s="15" t="str">
        <f>Raw_Data!C3374</f>
        <v>Warangal</v>
      </c>
      <c r="D3374" s="15" t="str">
        <f>Raw_Data!D3374</f>
        <v>Rice</v>
      </c>
      <c r="E3374" s="15" t="str">
        <f>Raw_Data!E3374</f>
        <v>Kharif</v>
      </c>
      <c r="F3374" s="15">
        <f>Raw_Data!F3374</f>
        <v>1.1299999999999999</v>
      </c>
      <c r="G3374" s="18">
        <f>IF(Raw_Data!G3374="",ROUND(AVERAGEIFS(Raw_Data!$G$2:$G$4001,Raw_Data!$E$2:$E$4001,E3374),1),Raw_Data!G3374)</f>
        <v>661.2</v>
      </c>
      <c r="H3374" s="15">
        <f>Raw_Data!H3374</f>
        <v>28.4</v>
      </c>
      <c r="I3374" s="15">
        <f>Raw_Data!I3374</f>
        <v>64.099999999999994</v>
      </c>
      <c r="J3374" s="15">
        <f>Raw_Data!J3374</f>
        <v>5.6</v>
      </c>
      <c r="K3374" s="15">
        <f>Raw_Data!K3374</f>
        <v>6.83</v>
      </c>
      <c r="L3374" s="18">
        <f>IF(Raw_Data!L3374="",ROUND(AVERAGEIFS(Raw_Data!$L$2:$L$4001,Raw_Data!$E$2:$E$4001,E3374),1),Raw_Data!L3374)</f>
        <v>25.4</v>
      </c>
      <c r="M3374" s="15">
        <f>Raw_Data!M3374</f>
        <v>120.6</v>
      </c>
      <c r="N3374" s="15">
        <f>Raw_Data!N3374</f>
        <v>36.299999999999997</v>
      </c>
      <c r="O3374" s="15">
        <f>Raw_Data!O3374</f>
        <v>102</v>
      </c>
      <c r="P3374" s="15" t="str">
        <f>Raw_Data!P3374</f>
        <v>Sprinkler</v>
      </c>
      <c r="Q3374" s="15">
        <f>Raw_Data!Q3374</f>
        <v>207.9</v>
      </c>
      <c r="R3374" s="15">
        <f>Raw_Data!R3374</f>
        <v>5.58</v>
      </c>
      <c r="S3374" s="15">
        <f>Raw_Data!S3374</f>
        <v>0.86</v>
      </c>
      <c r="T3374" s="18">
        <f>IF(Raw_Data!T3374="",ROUND(AVERAGEIFS(Raw_Data!$T$2:$T$4001,Raw_Data!$E$2:$E$4001,E3374,Raw_Data!$D$2:$D$4001,D3374),2),IF(Raw_Data!T3374&gt;INDEX(Cleaning_Reference!$F$6:$F$13,MATCH(D3374,Cleaning_Reference!$A$6:$A$13,0)),INDEX(Cleaning_Reference!$F$6:$F$13,MATCH(D3374,Cleaning_Reference!$A$6:$A$13,0)),Raw_Data!T3374))</f>
        <v>4.07</v>
      </c>
      <c r="U3374" s="15">
        <f>Raw_Data!U3374</f>
        <v>4.5999999999999996</v>
      </c>
      <c r="V3374" s="15">
        <f>Raw_Data!V3374</f>
        <v>25346</v>
      </c>
      <c r="W3374" s="15">
        <f>Raw_Data!W3374</f>
        <v>69363</v>
      </c>
      <c r="X3374" s="15">
        <f>Raw_Data!X3374</f>
        <v>116592</v>
      </c>
      <c r="Y3374" s="15">
        <f>Raw_Data!Y3374</f>
        <v>47229</v>
      </c>
      <c r="Z3374" s="15">
        <f>Raw_Data!Z3374</f>
        <v>1567</v>
      </c>
      <c r="AA3374" s="15">
        <f>Raw_Data!AA3374</f>
        <v>2.9359999999999999</v>
      </c>
      <c r="AB3374" s="15">
        <f>Raw_Data!AB3374</f>
        <v>54.2</v>
      </c>
      <c r="AC3374" s="19" t="str">
        <f>IF(Raw_Data!G3374="","Yes","No")</f>
        <v>No</v>
      </c>
      <c r="AD3374" s="19" t="str">
        <f>IF(Raw_Data!L3374="","Yes","No")</f>
        <v>No</v>
      </c>
      <c r="AE3374" s="19" t="str">
        <f>IF(Raw_Data!T3374="","Imputed",IF(Raw_Data!T3374&gt;INDEX(Cleaning_Reference!$F$6:$F$13,MATCH(D3374,Cleaning_Reference!$A$6:$A$13,0)),"Capped","Original"))</f>
        <v>Original</v>
      </c>
      <c r="AF3374" s="21">
        <f t="shared" si="52"/>
        <v>4.5999999999999996</v>
      </c>
    </row>
    <row r="3375" spans="1:32" ht="15" customHeight="1" x14ac:dyDescent="0.3">
      <c r="A3375" s="20" t="str">
        <f>Raw_Data!A3375</f>
        <v>SF13374</v>
      </c>
      <c r="B3375" s="15" t="str">
        <f>Raw_Data!B3375</f>
        <v>Maharashtra</v>
      </c>
      <c r="C3375" s="15" t="str">
        <f>Raw_Data!C3375</f>
        <v>Warangal</v>
      </c>
      <c r="D3375" s="15" t="str">
        <f>Raw_Data!D3375</f>
        <v>Rice</v>
      </c>
      <c r="E3375" s="15" t="str">
        <f>Raw_Data!E3375</f>
        <v>Zaid</v>
      </c>
      <c r="F3375" s="15">
        <f>Raw_Data!F3375</f>
        <v>7.45</v>
      </c>
      <c r="G3375" s="18">
        <f>IF(Raw_Data!G3375="",ROUND(AVERAGEIFS(Raw_Data!$G$2:$G$4001,Raw_Data!$E$2:$E$4001,E3375),1),Raw_Data!G3375)</f>
        <v>118.9</v>
      </c>
      <c r="H3375" s="15">
        <f>Raw_Data!H3375</f>
        <v>26.8</v>
      </c>
      <c r="I3375" s="15">
        <f>Raw_Data!I3375</f>
        <v>55</v>
      </c>
      <c r="J3375" s="15">
        <f>Raw_Data!J3375</f>
        <v>8.4</v>
      </c>
      <c r="K3375" s="15">
        <f>Raw_Data!K3375</f>
        <v>6.2</v>
      </c>
      <c r="L3375" s="18">
        <f>IF(Raw_Data!L3375="",ROUND(AVERAGEIFS(Raw_Data!$L$2:$L$4001,Raw_Data!$E$2:$E$4001,E3375),1),Raw_Data!L3375)</f>
        <v>17.7</v>
      </c>
      <c r="M3375" s="15">
        <f>Raw_Data!M3375</f>
        <v>135.5</v>
      </c>
      <c r="N3375" s="15">
        <f>Raw_Data!N3375</f>
        <v>84.5</v>
      </c>
      <c r="O3375" s="15">
        <f>Raw_Data!O3375</f>
        <v>140</v>
      </c>
      <c r="P3375" s="15" t="str">
        <f>Raw_Data!P3375</f>
        <v>Sprinkler</v>
      </c>
      <c r="Q3375" s="15">
        <f>Raw_Data!Q3375</f>
        <v>204.6</v>
      </c>
      <c r="R3375" s="15">
        <f>Raw_Data!R3375</f>
        <v>9.6199999999999992</v>
      </c>
      <c r="S3375" s="15">
        <f>Raw_Data!S3375</f>
        <v>0.85</v>
      </c>
      <c r="T3375" s="18">
        <f>IF(Raw_Data!T3375="",ROUND(AVERAGEIFS(Raw_Data!$T$2:$T$4001,Raw_Data!$E$2:$E$4001,E3375,Raw_Data!$D$2:$D$4001,D3375),2),IF(Raw_Data!T3375&gt;INDEX(Cleaning_Reference!$F$6:$F$13,MATCH(D3375,Cleaning_Reference!$A$6:$A$13,0)),INDEX(Cleaning_Reference!$F$6:$F$13,MATCH(D3375,Cleaning_Reference!$A$6:$A$13,0)),Raw_Data!T3375))</f>
        <v>2.27</v>
      </c>
      <c r="U3375" s="15">
        <f>Raw_Data!U3375</f>
        <v>16.91</v>
      </c>
      <c r="V3375" s="15">
        <f>Raw_Data!V3375</f>
        <v>23063</v>
      </c>
      <c r="W3375" s="15">
        <f>Raw_Data!W3375</f>
        <v>450439</v>
      </c>
      <c r="X3375" s="15">
        <f>Raw_Data!X3375</f>
        <v>389995</v>
      </c>
      <c r="Y3375" s="15">
        <f>Raw_Data!Y3375</f>
        <v>-60444</v>
      </c>
      <c r="Z3375" s="15">
        <f>Raw_Data!Z3375</f>
        <v>10032</v>
      </c>
      <c r="AA3375" s="15">
        <f>Raw_Data!AA3375</f>
        <v>1.6859999999999999</v>
      </c>
      <c r="AB3375" s="15">
        <f>Raw_Data!AB3375</f>
        <v>22.8</v>
      </c>
      <c r="AC3375" s="19" t="str">
        <f>IF(Raw_Data!G3375="","Yes","No")</f>
        <v>No</v>
      </c>
      <c r="AD3375" s="19" t="str">
        <f>IF(Raw_Data!L3375="","Yes","No")</f>
        <v>No</v>
      </c>
      <c r="AE3375" s="19" t="str">
        <f>IF(Raw_Data!T3375="","Imputed",IF(Raw_Data!T3375&gt;INDEX(Cleaning_Reference!$F$6:$F$13,MATCH(D3375,Cleaning_Reference!$A$6:$A$13,0)),"Capped","Original"))</f>
        <v>Original</v>
      </c>
      <c r="AF3375" s="21">
        <f t="shared" si="52"/>
        <v>16.91</v>
      </c>
    </row>
    <row r="3376" spans="1:32" ht="15" customHeight="1" x14ac:dyDescent="0.3">
      <c r="A3376" s="20" t="str">
        <f>Raw_Data!A3376</f>
        <v>SF13375</v>
      </c>
      <c r="B3376" s="15" t="str">
        <f>Raw_Data!B3376</f>
        <v>Maharashtra</v>
      </c>
      <c r="C3376" s="15" t="str">
        <f>Raw_Data!C3376</f>
        <v>Nashik</v>
      </c>
      <c r="D3376" s="15" t="str">
        <f>Raw_Data!D3376</f>
        <v>Rice</v>
      </c>
      <c r="E3376" s="15" t="str">
        <f>Raw_Data!E3376</f>
        <v>Kharif</v>
      </c>
      <c r="F3376" s="15">
        <f>Raw_Data!F3376</f>
        <v>5.31</v>
      </c>
      <c r="G3376" s="18">
        <f>IF(Raw_Data!G3376="",ROUND(AVERAGEIFS(Raw_Data!$G$2:$G$4001,Raw_Data!$E$2:$E$4001,E3376),1),Raw_Data!G3376)</f>
        <v>1024.7</v>
      </c>
      <c r="H3376" s="15">
        <f>Raw_Data!H3376</f>
        <v>27.9</v>
      </c>
      <c r="I3376" s="15">
        <f>Raw_Data!I3376</f>
        <v>90.3</v>
      </c>
      <c r="J3376" s="15">
        <f>Raw_Data!J3376</f>
        <v>6.9</v>
      </c>
      <c r="K3376" s="15">
        <f>Raw_Data!K3376</f>
        <v>7.17</v>
      </c>
      <c r="L3376" s="18">
        <f>IF(Raw_Data!L3376="",ROUND(AVERAGEIFS(Raw_Data!$L$2:$L$4001,Raw_Data!$E$2:$E$4001,E3376),1),Raw_Data!L3376)</f>
        <v>32.4</v>
      </c>
      <c r="M3376" s="15">
        <f>Raw_Data!M3376</f>
        <v>150.19999999999999</v>
      </c>
      <c r="N3376" s="15">
        <f>Raw_Data!N3376</f>
        <v>32.299999999999997</v>
      </c>
      <c r="O3376" s="15">
        <f>Raw_Data!O3376</f>
        <v>78.400000000000006</v>
      </c>
      <c r="P3376" s="15" t="str">
        <f>Raw_Data!P3376</f>
        <v>Drip</v>
      </c>
      <c r="Q3376" s="15">
        <f>Raw_Data!Q3376</f>
        <v>251.9</v>
      </c>
      <c r="R3376" s="15">
        <f>Raw_Data!R3376</f>
        <v>5.9</v>
      </c>
      <c r="S3376" s="15">
        <f>Raw_Data!S3376</f>
        <v>0.92</v>
      </c>
      <c r="T3376" s="18">
        <f>IF(Raw_Data!T3376="",ROUND(AVERAGEIFS(Raw_Data!$T$2:$T$4001,Raw_Data!$E$2:$E$4001,E3376,Raw_Data!$D$2:$D$4001,D3376),2),IF(Raw_Data!T3376&gt;INDEX(Cleaning_Reference!$F$6:$F$13,MATCH(D3376,Cleaning_Reference!$A$6:$A$13,0)),INDEX(Cleaning_Reference!$F$6:$F$13,MATCH(D3376,Cleaning_Reference!$A$6:$A$13,0)),Raw_Data!T3376))</f>
        <v>2.8</v>
      </c>
      <c r="U3376" s="15">
        <f>Raw_Data!U3376</f>
        <v>14.87</v>
      </c>
      <c r="V3376" s="15">
        <f>Raw_Data!V3376</f>
        <v>19242</v>
      </c>
      <c r="W3376" s="15">
        <f>Raw_Data!W3376</f>
        <v>401388</v>
      </c>
      <c r="X3376" s="15">
        <f>Raw_Data!X3376</f>
        <v>286129</v>
      </c>
      <c r="Y3376" s="15">
        <f>Raw_Data!Y3376</f>
        <v>-115259</v>
      </c>
      <c r="Z3376" s="15">
        <f>Raw_Data!Z3376</f>
        <v>5511</v>
      </c>
      <c r="AA3376" s="15">
        <f>Raw_Data!AA3376</f>
        <v>2.698</v>
      </c>
      <c r="AB3376" s="15">
        <f>Raw_Data!AB3376</f>
        <v>53.8</v>
      </c>
      <c r="AC3376" s="19" t="str">
        <f>IF(Raw_Data!G3376="","Yes","No")</f>
        <v>No</v>
      </c>
      <c r="AD3376" s="19" t="str">
        <f>IF(Raw_Data!L3376="","Yes","No")</f>
        <v>No</v>
      </c>
      <c r="AE3376" s="19" t="str">
        <f>IF(Raw_Data!T3376="","Imputed",IF(Raw_Data!T3376&gt;INDEX(Cleaning_Reference!$F$6:$F$13,MATCH(D3376,Cleaning_Reference!$A$6:$A$13,0)),"Capped","Original"))</f>
        <v>Original</v>
      </c>
      <c r="AF3376" s="21">
        <f t="shared" si="52"/>
        <v>14.87</v>
      </c>
    </row>
    <row r="3377" spans="1:32" ht="15" customHeight="1" x14ac:dyDescent="0.3">
      <c r="A3377" s="20" t="str">
        <f>Raw_Data!A3377</f>
        <v>SF13376</v>
      </c>
      <c r="B3377" s="15" t="str">
        <f>Raw_Data!B3377</f>
        <v>Andhra Pradesh</v>
      </c>
      <c r="C3377" s="15" t="str">
        <f>Raw_Data!C3377</f>
        <v>Nalgonda</v>
      </c>
      <c r="D3377" s="15" t="str">
        <f>Raw_Data!D3377</f>
        <v>Chilli</v>
      </c>
      <c r="E3377" s="15" t="str">
        <f>Raw_Data!E3377</f>
        <v>Rabi</v>
      </c>
      <c r="F3377" s="15">
        <f>Raw_Data!F3377</f>
        <v>4.6399999999999997</v>
      </c>
      <c r="G3377" s="18">
        <f>IF(Raw_Data!G3377="",ROUND(AVERAGEIFS(Raw_Data!$G$2:$G$4001,Raw_Data!$E$2:$E$4001,E3377),1),Raw_Data!G3377)</f>
        <v>779.6</v>
      </c>
      <c r="H3377" s="15">
        <f>Raw_Data!H3377</f>
        <v>25.8</v>
      </c>
      <c r="I3377" s="15">
        <f>Raw_Data!I3377</f>
        <v>56.8</v>
      </c>
      <c r="J3377" s="15">
        <f>Raw_Data!J3377</f>
        <v>8.4</v>
      </c>
      <c r="K3377" s="15">
        <f>Raw_Data!K3377</f>
        <v>7.56</v>
      </c>
      <c r="L3377" s="18">
        <f>IF(Raw_Data!L3377="",ROUND(AVERAGEIFS(Raw_Data!$L$2:$L$4001,Raw_Data!$E$2:$E$4001,E3377),1),Raw_Data!L3377)</f>
        <v>20.8</v>
      </c>
      <c r="M3377" s="15">
        <f>Raw_Data!M3377</f>
        <v>127.3</v>
      </c>
      <c r="N3377" s="15">
        <f>Raw_Data!N3377</f>
        <v>55.9</v>
      </c>
      <c r="O3377" s="15">
        <f>Raw_Data!O3377</f>
        <v>54</v>
      </c>
      <c r="P3377" s="15" t="str">
        <f>Raw_Data!P3377</f>
        <v>Flood</v>
      </c>
      <c r="Q3377" s="15">
        <f>Raw_Data!Q3377</f>
        <v>215.3</v>
      </c>
      <c r="R3377" s="15">
        <f>Raw_Data!R3377</f>
        <v>8.42</v>
      </c>
      <c r="S3377" s="15">
        <f>Raw_Data!S3377</f>
        <v>0.79</v>
      </c>
      <c r="T3377" s="18">
        <f>IF(Raw_Data!T3377="",ROUND(AVERAGEIFS(Raw_Data!$T$2:$T$4001,Raw_Data!$E$2:$E$4001,E3377,Raw_Data!$D$2:$D$4001,D3377),2),IF(Raw_Data!T3377&gt;INDEX(Cleaning_Reference!$F$6:$F$13,MATCH(D3377,Cleaning_Reference!$A$6:$A$13,0)),INDEX(Cleaning_Reference!$F$6:$F$13,MATCH(D3377,Cleaning_Reference!$A$6:$A$13,0)),Raw_Data!T3377))</f>
        <v>1.2</v>
      </c>
      <c r="U3377" s="15">
        <f>Raw_Data!U3377</f>
        <v>5.57</v>
      </c>
      <c r="V3377" s="15">
        <f>Raw_Data!V3377</f>
        <v>92308</v>
      </c>
      <c r="W3377" s="15">
        <f>Raw_Data!W3377</f>
        <v>352306</v>
      </c>
      <c r="X3377" s="15">
        <f>Raw_Data!X3377</f>
        <v>514156</v>
      </c>
      <c r="Y3377" s="15">
        <f>Raw_Data!Y3377</f>
        <v>161850</v>
      </c>
      <c r="Z3377" s="15">
        <f>Raw_Data!Z3377</f>
        <v>3617</v>
      </c>
      <c r="AA3377" s="15">
        <f>Raw_Data!AA3377</f>
        <v>1.54</v>
      </c>
      <c r="AB3377" s="15">
        <f>Raw_Data!AB3377</f>
        <v>30.3</v>
      </c>
      <c r="AC3377" s="19" t="str">
        <f>IF(Raw_Data!G3377="","Yes","No")</f>
        <v>No</v>
      </c>
      <c r="AD3377" s="19" t="str">
        <f>IF(Raw_Data!L3377="","Yes","No")</f>
        <v>No</v>
      </c>
      <c r="AE3377" s="19" t="str">
        <f>IF(Raw_Data!T3377="","Imputed",IF(Raw_Data!T3377&gt;INDEX(Cleaning_Reference!$F$6:$F$13,MATCH(D3377,Cleaning_Reference!$A$6:$A$13,0)),"Capped","Original"))</f>
        <v>Original</v>
      </c>
      <c r="AF3377" s="21">
        <f t="shared" si="52"/>
        <v>5.57</v>
      </c>
    </row>
    <row r="3378" spans="1:32" ht="15" customHeight="1" x14ac:dyDescent="0.3">
      <c r="A3378" s="20" t="str">
        <f>Raw_Data!A3378</f>
        <v>SF13377</v>
      </c>
      <c r="B3378" s="15" t="str">
        <f>Raw_Data!B3378</f>
        <v>Madhya Pradesh</v>
      </c>
      <c r="C3378" s="15" t="str">
        <f>Raw_Data!C3378</f>
        <v>Erode</v>
      </c>
      <c r="D3378" s="15" t="str">
        <f>Raw_Data!D3378</f>
        <v>Chilli</v>
      </c>
      <c r="E3378" s="15" t="str">
        <f>Raw_Data!E3378</f>
        <v>Kharif</v>
      </c>
      <c r="F3378" s="15">
        <f>Raw_Data!F3378</f>
        <v>8.91</v>
      </c>
      <c r="G3378" s="18">
        <f>IF(Raw_Data!G3378="",ROUND(AVERAGEIFS(Raw_Data!$G$2:$G$4001,Raw_Data!$E$2:$E$4001,E3378),1),Raw_Data!G3378)</f>
        <v>552.6</v>
      </c>
      <c r="H3378" s="15">
        <f>Raw_Data!H3378</f>
        <v>29.8</v>
      </c>
      <c r="I3378" s="15">
        <f>Raw_Data!I3378</f>
        <v>74.8</v>
      </c>
      <c r="J3378" s="15">
        <f>Raw_Data!J3378</f>
        <v>5.7</v>
      </c>
      <c r="K3378" s="15">
        <f>Raw_Data!K3378</f>
        <v>6.31</v>
      </c>
      <c r="L3378" s="18">
        <f>IF(Raw_Data!L3378="",ROUND(AVERAGEIFS(Raw_Data!$L$2:$L$4001,Raw_Data!$E$2:$E$4001,E3378),1),Raw_Data!L3378)</f>
        <v>38.1</v>
      </c>
      <c r="M3378" s="15">
        <f>Raw_Data!M3378</f>
        <v>163.1</v>
      </c>
      <c r="N3378" s="15">
        <f>Raw_Data!N3378</f>
        <v>51.7</v>
      </c>
      <c r="O3378" s="15">
        <f>Raw_Data!O3378</f>
        <v>116.9</v>
      </c>
      <c r="P3378" s="15" t="str">
        <f>Raw_Data!P3378</f>
        <v>Drip</v>
      </c>
      <c r="Q3378" s="15">
        <f>Raw_Data!Q3378</f>
        <v>198.3</v>
      </c>
      <c r="R3378" s="15">
        <f>Raw_Data!R3378</f>
        <v>5.21</v>
      </c>
      <c r="S3378" s="15">
        <f>Raw_Data!S3378</f>
        <v>1</v>
      </c>
      <c r="T3378" s="18">
        <f>IF(Raw_Data!T3378="",ROUND(AVERAGEIFS(Raw_Data!$T$2:$T$4001,Raw_Data!$E$2:$E$4001,E3378,Raw_Data!$D$2:$D$4001,D3378),2),IF(Raw_Data!T3378&gt;INDEX(Cleaning_Reference!$F$6:$F$13,MATCH(D3378,Cleaning_Reference!$A$6:$A$13,0)),INDEX(Cleaning_Reference!$F$6:$F$13,MATCH(D3378,Cleaning_Reference!$A$6:$A$13,0)),Raw_Data!T3378))</f>
        <v>2.29</v>
      </c>
      <c r="U3378" s="15">
        <f>Raw_Data!U3378</f>
        <v>20.399999999999999</v>
      </c>
      <c r="V3378" s="15">
        <f>Raw_Data!V3378</f>
        <v>96213</v>
      </c>
      <c r="W3378" s="15">
        <f>Raw_Data!W3378</f>
        <v>575253</v>
      </c>
      <c r="X3378" s="15">
        <f>Raw_Data!X3378</f>
        <v>1962745</v>
      </c>
      <c r="Y3378" s="15">
        <f>Raw_Data!Y3378</f>
        <v>1387492</v>
      </c>
      <c r="Z3378" s="15">
        <f>Raw_Data!Z3378</f>
        <v>4839</v>
      </c>
      <c r="AA3378" s="15">
        <f>Raw_Data!AA3378</f>
        <v>4.2160000000000002</v>
      </c>
      <c r="AB3378" s="15">
        <f>Raw_Data!AB3378</f>
        <v>52.3</v>
      </c>
      <c r="AC3378" s="19" t="str">
        <f>IF(Raw_Data!G3378="","Yes","No")</f>
        <v>No</v>
      </c>
      <c r="AD3378" s="19" t="str">
        <f>IF(Raw_Data!L3378="","Yes","No")</f>
        <v>No</v>
      </c>
      <c r="AE3378" s="19" t="str">
        <f>IF(Raw_Data!T3378="","Imputed",IF(Raw_Data!T3378&gt;INDEX(Cleaning_Reference!$F$6:$F$13,MATCH(D3378,Cleaning_Reference!$A$6:$A$13,0)),"Capped","Original"))</f>
        <v>Original</v>
      </c>
      <c r="AF3378" s="21">
        <f t="shared" si="52"/>
        <v>20.399999999999999</v>
      </c>
    </row>
    <row r="3379" spans="1:32" ht="15" customHeight="1" x14ac:dyDescent="0.3">
      <c r="A3379" s="20" t="str">
        <f>Raw_Data!A3379</f>
        <v>SF13378</v>
      </c>
      <c r="B3379" s="15" t="str">
        <f>Raw_Data!B3379</f>
        <v>Tamil Nadu</v>
      </c>
      <c r="C3379" s="15" t="str">
        <f>Raw_Data!C3379</f>
        <v>Guntur</v>
      </c>
      <c r="D3379" s="15" t="str">
        <f>Raw_Data!D3379</f>
        <v>Wheat</v>
      </c>
      <c r="E3379" s="15" t="str">
        <f>Raw_Data!E3379</f>
        <v>Rabi</v>
      </c>
      <c r="F3379" s="15">
        <f>Raw_Data!F3379</f>
        <v>1.98</v>
      </c>
      <c r="G3379" s="18">
        <f>IF(Raw_Data!G3379="",ROUND(AVERAGEIFS(Raw_Data!$G$2:$G$4001,Raw_Data!$E$2:$E$4001,E3379),1),Raw_Data!G3379)</f>
        <v>80</v>
      </c>
      <c r="H3379" s="15">
        <f>Raw_Data!H3379</f>
        <v>19</v>
      </c>
      <c r="I3379" s="15">
        <f>Raw_Data!I3379</f>
        <v>44.7</v>
      </c>
      <c r="J3379" s="15">
        <f>Raw_Data!J3379</f>
        <v>8.4</v>
      </c>
      <c r="K3379" s="15">
        <f>Raw_Data!K3379</f>
        <v>6.68</v>
      </c>
      <c r="L3379" s="18">
        <f>IF(Raw_Data!L3379="",ROUND(AVERAGEIFS(Raw_Data!$L$2:$L$4001,Raw_Data!$E$2:$E$4001,E3379),1),Raw_Data!L3379)</f>
        <v>18.7</v>
      </c>
      <c r="M3379" s="15">
        <f>Raw_Data!M3379</f>
        <v>136.69999999999999</v>
      </c>
      <c r="N3379" s="15">
        <f>Raw_Data!N3379</f>
        <v>47.4</v>
      </c>
      <c r="O3379" s="15">
        <f>Raw_Data!O3379</f>
        <v>139.4</v>
      </c>
      <c r="P3379" s="15" t="str">
        <f>Raw_Data!P3379</f>
        <v>Rainfed</v>
      </c>
      <c r="Q3379" s="15">
        <f>Raw_Data!Q3379</f>
        <v>167</v>
      </c>
      <c r="R3379" s="15">
        <f>Raw_Data!R3379</f>
        <v>7.02</v>
      </c>
      <c r="S3379" s="15">
        <f>Raw_Data!S3379</f>
        <v>0.72</v>
      </c>
      <c r="T3379" s="18">
        <f>IF(Raw_Data!T3379="",ROUND(AVERAGEIFS(Raw_Data!$T$2:$T$4001,Raw_Data!$E$2:$E$4001,E3379,Raw_Data!$D$2:$D$4001,D3379),2),IF(Raw_Data!T3379&gt;INDEX(Cleaning_Reference!$F$6:$F$13,MATCH(D3379,Cleaning_Reference!$A$6:$A$13,0)),INDEX(Cleaning_Reference!$F$6:$F$13,MATCH(D3379,Cleaning_Reference!$A$6:$A$13,0)),Raw_Data!T3379))</f>
        <v>1.7</v>
      </c>
      <c r="U3379" s="15">
        <f>Raw_Data!U3379</f>
        <v>3.37</v>
      </c>
      <c r="V3379" s="15">
        <f>Raw_Data!V3379</f>
        <v>26539</v>
      </c>
      <c r="W3379" s="15">
        <f>Raw_Data!W3379</f>
        <v>129187</v>
      </c>
      <c r="X3379" s="15">
        <f>Raw_Data!X3379</f>
        <v>89436</v>
      </c>
      <c r="Y3379" s="15">
        <f>Raw_Data!Y3379</f>
        <v>-39751</v>
      </c>
      <c r="Z3379" s="15">
        <f>Raw_Data!Z3379</f>
        <v>654</v>
      </c>
      <c r="AA3379" s="15">
        <f>Raw_Data!AA3379</f>
        <v>5.1529999999999996</v>
      </c>
      <c r="AB3379" s="15">
        <f>Raw_Data!AB3379</f>
        <v>21.1</v>
      </c>
      <c r="AC3379" s="19" t="str">
        <f>IF(Raw_Data!G3379="","Yes","No")</f>
        <v>No</v>
      </c>
      <c r="AD3379" s="19" t="str">
        <f>IF(Raw_Data!L3379="","Yes","No")</f>
        <v>No</v>
      </c>
      <c r="AE3379" s="19" t="str">
        <f>IF(Raw_Data!T3379="","Imputed",IF(Raw_Data!T3379&gt;INDEX(Cleaning_Reference!$F$6:$F$13,MATCH(D3379,Cleaning_Reference!$A$6:$A$13,0)),"Capped","Original"))</f>
        <v>Original</v>
      </c>
      <c r="AF3379" s="21">
        <f t="shared" si="52"/>
        <v>3.37</v>
      </c>
    </row>
    <row r="3380" spans="1:32" ht="15" customHeight="1" x14ac:dyDescent="0.3">
      <c r="A3380" s="20" t="str">
        <f>Raw_Data!A3380</f>
        <v>SF13379</v>
      </c>
      <c r="B3380" s="15" t="str">
        <f>Raw_Data!B3380</f>
        <v>Andhra Pradesh</v>
      </c>
      <c r="C3380" s="15" t="str">
        <f>Raw_Data!C3380</f>
        <v>Raichur</v>
      </c>
      <c r="D3380" s="15" t="str">
        <f>Raw_Data!D3380</f>
        <v>Groundnut</v>
      </c>
      <c r="E3380" s="15" t="str">
        <f>Raw_Data!E3380</f>
        <v>Kharif</v>
      </c>
      <c r="F3380" s="15">
        <f>Raw_Data!F3380</f>
        <v>13.52</v>
      </c>
      <c r="G3380" s="18">
        <f>IF(Raw_Data!G3380="",ROUND(AVERAGEIFS(Raw_Data!$G$2:$G$4001,Raw_Data!$E$2:$E$4001,E3380),1),Raw_Data!G3380)</f>
        <v>1061</v>
      </c>
      <c r="H3380" s="15">
        <f>Raw_Data!H3380</f>
        <v>24.5</v>
      </c>
      <c r="I3380" s="15">
        <f>Raw_Data!I3380</f>
        <v>72.5</v>
      </c>
      <c r="J3380" s="15">
        <f>Raw_Data!J3380</f>
        <v>4.5</v>
      </c>
      <c r="K3380" s="15">
        <f>Raw_Data!K3380</f>
        <v>6.27</v>
      </c>
      <c r="L3380" s="18">
        <f>IF(Raw_Data!L3380="",ROUND(AVERAGEIFS(Raw_Data!$L$2:$L$4001,Raw_Data!$E$2:$E$4001,E3380),1),Raw_Data!L3380)</f>
        <v>31.3</v>
      </c>
      <c r="M3380" s="15">
        <f>Raw_Data!M3380</f>
        <v>59.3</v>
      </c>
      <c r="N3380" s="15">
        <f>Raw_Data!N3380</f>
        <v>44.9</v>
      </c>
      <c r="O3380" s="15">
        <f>Raw_Data!O3380</f>
        <v>106.9</v>
      </c>
      <c r="P3380" s="15" t="str">
        <f>Raw_Data!P3380</f>
        <v>Drip</v>
      </c>
      <c r="Q3380" s="15">
        <f>Raw_Data!Q3380</f>
        <v>235.8</v>
      </c>
      <c r="R3380" s="15">
        <f>Raw_Data!R3380</f>
        <v>8.19</v>
      </c>
      <c r="S3380" s="15">
        <f>Raw_Data!S3380</f>
        <v>0.91</v>
      </c>
      <c r="T3380" s="18">
        <f>IF(Raw_Data!T3380="",ROUND(AVERAGEIFS(Raw_Data!$T$2:$T$4001,Raw_Data!$E$2:$E$4001,E3380,Raw_Data!$D$2:$D$4001,D3380),2),IF(Raw_Data!T3380&gt;INDEX(Cleaning_Reference!$F$6:$F$13,MATCH(D3380,Cleaning_Reference!$A$6:$A$13,0)),INDEX(Cleaning_Reference!$F$6:$F$13,MATCH(D3380,Cleaning_Reference!$A$6:$A$13,0)),Raw_Data!T3380))</f>
        <v>1.4</v>
      </c>
      <c r="U3380" s="15">
        <f>Raw_Data!U3380</f>
        <v>18.93</v>
      </c>
      <c r="V3380" s="15">
        <f>Raw_Data!V3380</f>
        <v>62364</v>
      </c>
      <c r="W3380" s="15">
        <f>Raw_Data!W3380</f>
        <v>1168509</v>
      </c>
      <c r="X3380" s="15">
        <f>Raw_Data!X3380</f>
        <v>1180551</v>
      </c>
      <c r="Y3380" s="15">
        <f>Raw_Data!Y3380</f>
        <v>12042</v>
      </c>
      <c r="Z3380" s="15">
        <f>Raw_Data!Z3380</f>
        <v>5931</v>
      </c>
      <c r="AA3380" s="15">
        <f>Raw_Data!AA3380</f>
        <v>3.1920000000000002</v>
      </c>
      <c r="AB3380" s="15">
        <f>Raw_Data!AB3380</f>
        <v>53.4</v>
      </c>
      <c r="AC3380" s="19" t="str">
        <f>IF(Raw_Data!G3380="","Yes","No")</f>
        <v>No</v>
      </c>
      <c r="AD3380" s="19" t="str">
        <f>IF(Raw_Data!L3380="","Yes","No")</f>
        <v>No</v>
      </c>
      <c r="AE3380" s="19" t="str">
        <f>IF(Raw_Data!T3380="","Imputed",IF(Raw_Data!T3380&gt;INDEX(Cleaning_Reference!$F$6:$F$13,MATCH(D3380,Cleaning_Reference!$A$6:$A$13,0)),"Capped","Original"))</f>
        <v>Original</v>
      </c>
      <c r="AF3380" s="21">
        <f t="shared" si="52"/>
        <v>18.93</v>
      </c>
    </row>
    <row r="3381" spans="1:32" ht="15" customHeight="1" x14ac:dyDescent="0.3">
      <c r="A3381" s="20" t="str">
        <f>Raw_Data!A3381</f>
        <v>SF13380</v>
      </c>
      <c r="B3381" s="15" t="str">
        <f>Raw_Data!B3381</f>
        <v>Karnataka</v>
      </c>
      <c r="C3381" s="15" t="str">
        <f>Raw_Data!C3381</f>
        <v>Krishna</v>
      </c>
      <c r="D3381" s="15" t="str">
        <f>Raw_Data!D3381</f>
        <v>Rice</v>
      </c>
      <c r="E3381" s="15" t="str">
        <f>Raw_Data!E3381</f>
        <v>Kharif</v>
      </c>
      <c r="F3381" s="15">
        <f>Raw_Data!F3381</f>
        <v>7.07</v>
      </c>
      <c r="G3381" s="18">
        <f>IF(Raw_Data!G3381="",ROUND(AVERAGEIFS(Raw_Data!$G$2:$G$4001,Raw_Data!$E$2:$E$4001,E3381),1),Raw_Data!G3381)</f>
        <v>685.1</v>
      </c>
      <c r="H3381" s="15">
        <f>Raw_Data!H3381</f>
        <v>27.5</v>
      </c>
      <c r="I3381" s="15">
        <f>Raw_Data!I3381</f>
        <v>81.099999999999994</v>
      </c>
      <c r="J3381" s="15">
        <f>Raw_Data!J3381</f>
        <v>7.1</v>
      </c>
      <c r="K3381" s="15">
        <f>Raw_Data!K3381</f>
        <v>8.2899999999999991</v>
      </c>
      <c r="L3381" s="18">
        <f>IF(Raw_Data!L3381="",ROUND(AVERAGEIFS(Raw_Data!$L$2:$L$4001,Raw_Data!$E$2:$E$4001,E3381),1),Raw_Data!L3381)</f>
        <v>36.200000000000003</v>
      </c>
      <c r="M3381" s="15">
        <f>Raw_Data!M3381</f>
        <v>131.19999999999999</v>
      </c>
      <c r="N3381" s="15">
        <f>Raw_Data!N3381</f>
        <v>41.3</v>
      </c>
      <c r="O3381" s="15">
        <f>Raw_Data!O3381</f>
        <v>72.400000000000006</v>
      </c>
      <c r="P3381" s="15" t="str">
        <f>Raw_Data!P3381</f>
        <v>Sprinkler</v>
      </c>
      <c r="Q3381" s="15">
        <f>Raw_Data!Q3381</f>
        <v>72.8</v>
      </c>
      <c r="R3381" s="15">
        <f>Raw_Data!R3381</f>
        <v>5.31</v>
      </c>
      <c r="S3381" s="15">
        <f>Raw_Data!S3381</f>
        <v>0.89</v>
      </c>
      <c r="T3381" s="18">
        <f>IF(Raw_Data!T3381="",ROUND(AVERAGEIFS(Raw_Data!$T$2:$T$4001,Raw_Data!$E$2:$E$4001,E3381,Raw_Data!$D$2:$D$4001,D3381),2),IF(Raw_Data!T3381&gt;INDEX(Cleaning_Reference!$F$6:$F$13,MATCH(D3381,Cleaning_Reference!$A$6:$A$13,0)),INDEX(Cleaning_Reference!$F$6:$F$13,MATCH(D3381,Cleaning_Reference!$A$6:$A$13,0)),Raw_Data!T3381))</f>
        <v>0.3</v>
      </c>
      <c r="U3381" s="15">
        <f>Raw_Data!U3381</f>
        <v>2.12</v>
      </c>
      <c r="V3381" s="15">
        <f>Raw_Data!V3381</f>
        <v>22454</v>
      </c>
      <c r="W3381" s="15">
        <f>Raw_Data!W3381</f>
        <v>443186</v>
      </c>
      <c r="X3381" s="15">
        <f>Raw_Data!X3381</f>
        <v>47602</v>
      </c>
      <c r="Y3381" s="15">
        <f>Raw_Data!Y3381</f>
        <v>-395584</v>
      </c>
      <c r="Z3381" s="15">
        <f>Raw_Data!Z3381</f>
        <v>10828</v>
      </c>
      <c r="AA3381" s="15">
        <f>Raw_Data!AA3381</f>
        <v>0.19600000000000001</v>
      </c>
      <c r="AB3381" s="15">
        <f>Raw_Data!AB3381</f>
        <v>43.6</v>
      </c>
      <c r="AC3381" s="19" t="str">
        <f>IF(Raw_Data!G3381="","Yes","No")</f>
        <v>No</v>
      </c>
      <c r="AD3381" s="19" t="str">
        <f>IF(Raw_Data!L3381="","Yes","No")</f>
        <v>No</v>
      </c>
      <c r="AE3381" s="19" t="str">
        <f>IF(Raw_Data!T3381="","Imputed",IF(Raw_Data!T3381&gt;INDEX(Cleaning_Reference!$F$6:$F$13,MATCH(D3381,Cleaning_Reference!$A$6:$A$13,0)),"Capped","Original"))</f>
        <v>Original</v>
      </c>
      <c r="AF3381" s="21">
        <f t="shared" si="52"/>
        <v>2.12</v>
      </c>
    </row>
    <row r="3382" spans="1:32" ht="15" customHeight="1" x14ac:dyDescent="0.3">
      <c r="A3382" s="20" t="str">
        <f>Raw_Data!A3382</f>
        <v>SF13381</v>
      </c>
      <c r="B3382" s="15" t="str">
        <f>Raw_Data!B3382</f>
        <v>Andhra Pradesh</v>
      </c>
      <c r="C3382" s="15" t="str">
        <f>Raw_Data!C3382</f>
        <v>Raichur</v>
      </c>
      <c r="D3382" s="15" t="str">
        <f>Raw_Data!D3382</f>
        <v>Wheat</v>
      </c>
      <c r="E3382" s="15" t="str">
        <f>Raw_Data!E3382</f>
        <v>Rabi</v>
      </c>
      <c r="F3382" s="15">
        <f>Raw_Data!F3382</f>
        <v>13.49</v>
      </c>
      <c r="G3382" s="18">
        <f>IF(Raw_Data!G3382="",ROUND(AVERAGEIFS(Raw_Data!$G$2:$G$4001,Raw_Data!$E$2:$E$4001,E3382),1),Raw_Data!G3382)</f>
        <v>523.9</v>
      </c>
      <c r="H3382" s="15">
        <f>Raw_Data!H3382</f>
        <v>19.899999999999999</v>
      </c>
      <c r="I3382" s="15">
        <f>Raw_Data!I3382</f>
        <v>58.8</v>
      </c>
      <c r="J3382" s="15">
        <f>Raw_Data!J3382</f>
        <v>8</v>
      </c>
      <c r="K3382" s="15">
        <f>Raw_Data!K3382</f>
        <v>6.17</v>
      </c>
      <c r="L3382" s="18">
        <f>IF(Raw_Data!L3382="",ROUND(AVERAGEIFS(Raw_Data!$L$2:$L$4001,Raw_Data!$E$2:$E$4001,E3382),1),Raw_Data!L3382)</f>
        <v>23.3</v>
      </c>
      <c r="M3382" s="15">
        <f>Raw_Data!M3382</f>
        <v>101.2</v>
      </c>
      <c r="N3382" s="15">
        <f>Raw_Data!N3382</f>
        <v>62.5</v>
      </c>
      <c r="O3382" s="15">
        <f>Raw_Data!O3382</f>
        <v>143.69999999999999</v>
      </c>
      <c r="P3382" s="15" t="str">
        <f>Raw_Data!P3382</f>
        <v>Drip</v>
      </c>
      <c r="Q3382" s="15">
        <f>Raw_Data!Q3382</f>
        <v>215.5</v>
      </c>
      <c r="R3382" s="15">
        <f>Raw_Data!R3382</f>
        <v>5.83</v>
      </c>
      <c r="S3382" s="15">
        <f>Raw_Data!S3382</f>
        <v>0.67</v>
      </c>
      <c r="T3382" s="18">
        <f>IF(Raw_Data!T3382="",ROUND(AVERAGEIFS(Raw_Data!$T$2:$T$4001,Raw_Data!$E$2:$E$4001,E3382,Raw_Data!$D$2:$D$4001,D3382),2),IF(Raw_Data!T3382&gt;INDEX(Cleaning_Reference!$F$6:$F$13,MATCH(D3382,Cleaning_Reference!$A$6:$A$13,0)),INDEX(Cleaning_Reference!$F$6:$F$13,MATCH(D3382,Cleaning_Reference!$A$6:$A$13,0)),Raw_Data!T3382))</f>
        <v>1.71</v>
      </c>
      <c r="U3382" s="15">
        <f>Raw_Data!U3382</f>
        <v>23.07</v>
      </c>
      <c r="V3382" s="15">
        <f>Raw_Data!V3382</f>
        <v>26660</v>
      </c>
      <c r="W3382" s="15">
        <f>Raw_Data!W3382</f>
        <v>928966</v>
      </c>
      <c r="X3382" s="15">
        <f>Raw_Data!X3382</f>
        <v>615046</v>
      </c>
      <c r="Y3382" s="15">
        <f>Raw_Data!Y3382</f>
        <v>-313920</v>
      </c>
      <c r="Z3382" s="15">
        <f>Raw_Data!Z3382</f>
        <v>5548</v>
      </c>
      <c r="AA3382" s="15">
        <f>Raw_Data!AA3382</f>
        <v>4.1580000000000004</v>
      </c>
      <c r="AB3382" s="15">
        <f>Raw_Data!AB3382</f>
        <v>35.200000000000003</v>
      </c>
      <c r="AC3382" s="19" t="str">
        <f>IF(Raw_Data!G3382="","Yes","No")</f>
        <v>No</v>
      </c>
      <c r="AD3382" s="19" t="str">
        <f>IF(Raw_Data!L3382="","Yes","No")</f>
        <v>No</v>
      </c>
      <c r="AE3382" s="19" t="str">
        <f>IF(Raw_Data!T3382="","Imputed",IF(Raw_Data!T3382&gt;INDEX(Cleaning_Reference!$F$6:$F$13,MATCH(D3382,Cleaning_Reference!$A$6:$A$13,0)),"Capped","Original"))</f>
        <v>Original</v>
      </c>
      <c r="AF3382" s="21">
        <f t="shared" si="52"/>
        <v>23.07</v>
      </c>
    </row>
    <row r="3383" spans="1:32" ht="15" customHeight="1" x14ac:dyDescent="0.3">
      <c r="A3383" s="20" t="str">
        <f>Raw_Data!A3383</f>
        <v>SF13382</v>
      </c>
      <c r="B3383" s="15" t="str">
        <f>Raw_Data!B3383</f>
        <v>Madhya Pradesh</v>
      </c>
      <c r="C3383" s="15" t="str">
        <f>Raw_Data!C3383</f>
        <v>Nashik</v>
      </c>
      <c r="D3383" s="15" t="str">
        <f>Raw_Data!D3383</f>
        <v>Pulses</v>
      </c>
      <c r="E3383" s="15" t="str">
        <f>Raw_Data!E3383</f>
        <v>Rabi</v>
      </c>
      <c r="F3383" s="15">
        <f>Raw_Data!F3383</f>
        <v>5.18</v>
      </c>
      <c r="G3383" s="18">
        <f>IF(Raw_Data!G3383="",ROUND(AVERAGEIFS(Raw_Data!$G$2:$G$4001,Raw_Data!$E$2:$E$4001,E3383),1),Raw_Data!G3383)</f>
        <v>411.7</v>
      </c>
      <c r="H3383" s="15">
        <f>Raw_Data!H3383</f>
        <v>24</v>
      </c>
      <c r="I3383" s="15">
        <f>Raw_Data!I3383</f>
        <v>54.6</v>
      </c>
      <c r="J3383" s="15">
        <f>Raw_Data!J3383</f>
        <v>7.2</v>
      </c>
      <c r="K3383" s="15">
        <f>Raw_Data!K3383</f>
        <v>7.66</v>
      </c>
      <c r="L3383" s="18">
        <f>IF(Raw_Data!L3383="",ROUND(AVERAGEIFS(Raw_Data!$L$2:$L$4001,Raw_Data!$E$2:$E$4001,E3383),1),Raw_Data!L3383)</f>
        <v>26.6</v>
      </c>
      <c r="M3383" s="15">
        <f>Raw_Data!M3383</f>
        <v>149.4</v>
      </c>
      <c r="N3383" s="15">
        <f>Raw_Data!N3383</f>
        <v>19.5</v>
      </c>
      <c r="O3383" s="15">
        <f>Raw_Data!O3383</f>
        <v>87.1</v>
      </c>
      <c r="P3383" s="15" t="str">
        <f>Raw_Data!P3383</f>
        <v>Drip</v>
      </c>
      <c r="Q3383" s="15">
        <f>Raw_Data!Q3383</f>
        <v>175.4</v>
      </c>
      <c r="R3383" s="15">
        <f>Raw_Data!R3383</f>
        <v>4.3099999999999996</v>
      </c>
      <c r="S3383" s="15">
        <f>Raw_Data!S3383</f>
        <v>0.67</v>
      </c>
      <c r="T3383" s="18">
        <f>IF(Raw_Data!T3383="",ROUND(AVERAGEIFS(Raw_Data!$T$2:$T$4001,Raw_Data!$E$2:$E$4001,E3383,Raw_Data!$D$2:$D$4001,D3383),2),IF(Raw_Data!T3383&gt;INDEX(Cleaning_Reference!$F$6:$F$13,MATCH(D3383,Cleaning_Reference!$A$6:$A$13,0)),INDEX(Cleaning_Reference!$F$6:$F$13,MATCH(D3383,Cleaning_Reference!$A$6:$A$13,0)),Raw_Data!T3383))</f>
        <v>0.44</v>
      </c>
      <c r="U3383" s="15">
        <f>Raw_Data!U3383</f>
        <v>2.2799999999999998</v>
      </c>
      <c r="V3383" s="15">
        <f>Raw_Data!V3383</f>
        <v>57615</v>
      </c>
      <c r="W3383" s="15">
        <f>Raw_Data!W3383</f>
        <v>301061</v>
      </c>
      <c r="X3383" s="15">
        <f>Raw_Data!X3383</f>
        <v>131362</v>
      </c>
      <c r="Y3383" s="15">
        <f>Raw_Data!Y3383</f>
        <v>-169699</v>
      </c>
      <c r="Z3383" s="15">
        <f>Raw_Data!Z3383</f>
        <v>1353</v>
      </c>
      <c r="AA3383" s="15">
        <f>Raw_Data!AA3383</f>
        <v>1.6850000000000001</v>
      </c>
      <c r="AB3383" s="15">
        <f>Raw_Data!AB3383</f>
        <v>32.9</v>
      </c>
      <c r="AC3383" s="19" t="str">
        <f>IF(Raw_Data!G3383="","Yes","No")</f>
        <v>No</v>
      </c>
      <c r="AD3383" s="19" t="str">
        <f>IF(Raw_Data!L3383="","Yes","No")</f>
        <v>No</v>
      </c>
      <c r="AE3383" s="19" t="str">
        <f>IF(Raw_Data!T3383="","Imputed",IF(Raw_Data!T3383&gt;INDEX(Cleaning_Reference!$F$6:$F$13,MATCH(D3383,Cleaning_Reference!$A$6:$A$13,0)),"Capped","Original"))</f>
        <v>Original</v>
      </c>
      <c r="AF3383" s="21">
        <f t="shared" si="52"/>
        <v>2.2799999999999998</v>
      </c>
    </row>
    <row r="3384" spans="1:32" ht="15" customHeight="1" x14ac:dyDescent="0.3">
      <c r="A3384" s="20" t="str">
        <f>Raw_Data!A3384</f>
        <v>SF13383</v>
      </c>
      <c r="B3384" s="15" t="str">
        <f>Raw_Data!B3384</f>
        <v>Madhya Pradesh</v>
      </c>
      <c r="C3384" s="15" t="str">
        <f>Raw_Data!C3384</f>
        <v>Indore</v>
      </c>
      <c r="D3384" s="15" t="str">
        <f>Raw_Data!D3384</f>
        <v>Wheat</v>
      </c>
      <c r="E3384" s="15" t="str">
        <f>Raw_Data!E3384</f>
        <v>Kharif</v>
      </c>
      <c r="F3384" s="15">
        <f>Raw_Data!F3384</f>
        <v>1.27</v>
      </c>
      <c r="G3384" s="18">
        <f>IF(Raw_Data!G3384="",ROUND(AVERAGEIFS(Raw_Data!$G$2:$G$4001,Raw_Data!$E$2:$E$4001,E3384),1),Raw_Data!G3384)</f>
        <v>710.4</v>
      </c>
      <c r="H3384" s="15">
        <f>Raw_Data!H3384</f>
        <v>32.1</v>
      </c>
      <c r="I3384" s="15">
        <f>Raw_Data!I3384</f>
        <v>72.099999999999994</v>
      </c>
      <c r="J3384" s="15">
        <f>Raw_Data!J3384</f>
        <v>7.1</v>
      </c>
      <c r="K3384" s="15">
        <f>Raw_Data!K3384</f>
        <v>6.9</v>
      </c>
      <c r="L3384" s="18">
        <f>IF(Raw_Data!L3384="",ROUND(AVERAGEIFS(Raw_Data!$L$2:$L$4001,Raw_Data!$E$2:$E$4001,E3384),1),Raw_Data!L3384)</f>
        <v>35.700000000000003</v>
      </c>
      <c r="M3384" s="15">
        <f>Raw_Data!M3384</f>
        <v>140.1</v>
      </c>
      <c r="N3384" s="15">
        <f>Raw_Data!N3384</f>
        <v>71.2</v>
      </c>
      <c r="O3384" s="15">
        <f>Raw_Data!O3384</f>
        <v>101.7</v>
      </c>
      <c r="P3384" s="15" t="str">
        <f>Raw_Data!P3384</f>
        <v>Rainfed</v>
      </c>
      <c r="Q3384" s="15">
        <f>Raw_Data!Q3384</f>
        <v>245</v>
      </c>
      <c r="R3384" s="15">
        <f>Raw_Data!R3384</f>
        <v>4.84</v>
      </c>
      <c r="S3384" s="15">
        <f>Raw_Data!S3384</f>
        <v>0.71</v>
      </c>
      <c r="T3384" s="18">
        <f>IF(Raw_Data!T3384="",ROUND(AVERAGEIFS(Raw_Data!$T$2:$T$4001,Raw_Data!$E$2:$E$4001,E3384,Raw_Data!$D$2:$D$4001,D3384),2),IF(Raw_Data!T3384&gt;INDEX(Cleaning_Reference!$F$6:$F$13,MATCH(D3384,Cleaning_Reference!$A$6:$A$13,0)),INDEX(Cleaning_Reference!$F$6:$F$13,MATCH(D3384,Cleaning_Reference!$A$6:$A$13,0)),Raw_Data!T3384))</f>
        <v>2.82</v>
      </c>
      <c r="U3384" s="15">
        <f>Raw_Data!U3384</f>
        <v>3.58</v>
      </c>
      <c r="V3384" s="15">
        <f>Raw_Data!V3384</f>
        <v>25454</v>
      </c>
      <c r="W3384" s="15">
        <f>Raw_Data!W3384</f>
        <v>83343</v>
      </c>
      <c r="X3384" s="15">
        <f>Raw_Data!X3384</f>
        <v>91125</v>
      </c>
      <c r="Y3384" s="15">
        <f>Raw_Data!Y3384</f>
        <v>7782</v>
      </c>
      <c r="Z3384" s="15">
        <f>Raw_Data!Z3384</f>
        <v>400</v>
      </c>
      <c r="AA3384" s="15">
        <f>Raw_Data!AA3384</f>
        <v>8.9499999999999993</v>
      </c>
      <c r="AB3384" s="15">
        <f>Raw_Data!AB3384</f>
        <v>49.3</v>
      </c>
      <c r="AC3384" s="19" t="str">
        <f>IF(Raw_Data!G3384="","Yes","No")</f>
        <v>No</v>
      </c>
      <c r="AD3384" s="19" t="str">
        <f>IF(Raw_Data!L3384="","Yes","No")</f>
        <v>No</v>
      </c>
      <c r="AE3384" s="19" t="str">
        <f>IF(Raw_Data!T3384="","Imputed",IF(Raw_Data!T3384&gt;INDEX(Cleaning_Reference!$F$6:$F$13,MATCH(D3384,Cleaning_Reference!$A$6:$A$13,0)),"Capped","Original"))</f>
        <v>Original</v>
      </c>
      <c r="AF3384" s="21">
        <f t="shared" si="52"/>
        <v>3.58</v>
      </c>
    </row>
    <row r="3385" spans="1:32" ht="15" customHeight="1" x14ac:dyDescent="0.3">
      <c r="A3385" s="20" t="str">
        <f>Raw_Data!A3385</f>
        <v>SF13384</v>
      </c>
      <c r="B3385" s="15" t="str">
        <f>Raw_Data!B3385</f>
        <v>Andhra Pradesh</v>
      </c>
      <c r="C3385" s="15" t="str">
        <f>Raw_Data!C3385</f>
        <v>Indore</v>
      </c>
      <c r="D3385" s="15" t="str">
        <f>Raw_Data!D3385</f>
        <v>Wheat</v>
      </c>
      <c r="E3385" s="15" t="str">
        <f>Raw_Data!E3385</f>
        <v>Zaid</v>
      </c>
      <c r="F3385" s="15">
        <f>Raw_Data!F3385</f>
        <v>10.09</v>
      </c>
      <c r="G3385" s="18">
        <f>IF(Raw_Data!G3385="",ROUND(AVERAGEIFS(Raw_Data!$G$2:$G$4001,Raw_Data!$E$2:$E$4001,E3385),1),Raw_Data!G3385)</f>
        <v>596</v>
      </c>
      <c r="H3385" s="15">
        <f>Raw_Data!H3385</f>
        <v>29.7</v>
      </c>
      <c r="I3385" s="15">
        <f>Raw_Data!I3385</f>
        <v>69.7</v>
      </c>
      <c r="J3385" s="15">
        <f>Raw_Data!J3385</f>
        <v>7.5</v>
      </c>
      <c r="K3385" s="15">
        <f>Raw_Data!K3385</f>
        <v>6.26</v>
      </c>
      <c r="L3385" s="18">
        <f>IF(Raw_Data!L3385="",ROUND(AVERAGEIFS(Raw_Data!$L$2:$L$4001,Raw_Data!$E$2:$E$4001,E3385),1),Raw_Data!L3385)</f>
        <v>17.899999999999999</v>
      </c>
      <c r="M3385" s="15">
        <f>Raw_Data!M3385</f>
        <v>112.8</v>
      </c>
      <c r="N3385" s="15">
        <f>Raw_Data!N3385</f>
        <v>57.2</v>
      </c>
      <c r="O3385" s="15">
        <f>Raw_Data!O3385</f>
        <v>112.7</v>
      </c>
      <c r="P3385" s="15" t="str">
        <f>Raw_Data!P3385</f>
        <v>Sprinkler</v>
      </c>
      <c r="Q3385" s="15">
        <f>Raw_Data!Q3385</f>
        <v>40</v>
      </c>
      <c r="R3385" s="15">
        <f>Raw_Data!R3385</f>
        <v>1.72</v>
      </c>
      <c r="S3385" s="15">
        <f>Raw_Data!S3385</f>
        <v>0.7</v>
      </c>
      <c r="T3385" s="18">
        <f>IF(Raw_Data!T3385="",ROUND(AVERAGEIFS(Raw_Data!$T$2:$T$4001,Raw_Data!$E$2:$E$4001,E3385,Raw_Data!$D$2:$D$4001,D3385),2),IF(Raw_Data!T3385&gt;INDEX(Cleaning_Reference!$F$6:$F$13,MATCH(D3385,Cleaning_Reference!$A$6:$A$13,0)),INDEX(Cleaning_Reference!$F$6:$F$13,MATCH(D3385,Cleaning_Reference!$A$6:$A$13,0)),Raw_Data!T3385))</f>
        <v>2.81</v>
      </c>
      <c r="U3385" s="15">
        <f>Raw_Data!U3385</f>
        <v>28.35</v>
      </c>
      <c r="V3385" s="15">
        <f>Raw_Data!V3385</f>
        <v>20275</v>
      </c>
      <c r="W3385" s="15">
        <f>Raw_Data!W3385</f>
        <v>581789</v>
      </c>
      <c r="X3385" s="15">
        <f>Raw_Data!X3385</f>
        <v>574796</v>
      </c>
      <c r="Y3385" s="15">
        <f>Raw_Data!Y3385</f>
        <v>-6993</v>
      </c>
      <c r="Z3385" s="15">
        <f>Raw_Data!Z3385</f>
        <v>5833</v>
      </c>
      <c r="AA3385" s="15">
        <f>Raw_Data!AA3385</f>
        <v>4.8600000000000003</v>
      </c>
      <c r="AB3385" s="15">
        <f>Raw_Data!AB3385</f>
        <v>59.3</v>
      </c>
      <c r="AC3385" s="19" t="str">
        <f>IF(Raw_Data!G3385="","Yes","No")</f>
        <v>No</v>
      </c>
      <c r="AD3385" s="19" t="str">
        <f>IF(Raw_Data!L3385="","Yes","No")</f>
        <v>No</v>
      </c>
      <c r="AE3385" s="19" t="str">
        <f>IF(Raw_Data!T3385="","Imputed",IF(Raw_Data!T3385&gt;INDEX(Cleaning_Reference!$F$6:$F$13,MATCH(D3385,Cleaning_Reference!$A$6:$A$13,0)),"Capped","Original"))</f>
        <v>Original</v>
      </c>
      <c r="AF3385" s="21">
        <f t="shared" si="52"/>
        <v>28.35</v>
      </c>
    </row>
    <row r="3386" spans="1:32" ht="15" customHeight="1" x14ac:dyDescent="0.3">
      <c r="A3386" s="20" t="str">
        <f>Raw_Data!A3386</f>
        <v>SF13385</v>
      </c>
      <c r="B3386" s="15" t="str">
        <f>Raw_Data!B3386</f>
        <v>Maharashtra</v>
      </c>
      <c r="C3386" s="15" t="str">
        <f>Raw_Data!C3386</f>
        <v>Warangal</v>
      </c>
      <c r="D3386" s="15" t="str">
        <f>Raw_Data!D3386</f>
        <v>Chilli</v>
      </c>
      <c r="E3386" s="15" t="str">
        <f>Raw_Data!E3386</f>
        <v>Rabi</v>
      </c>
      <c r="F3386" s="15">
        <f>Raw_Data!F3386</f>
        <v>8.4600000000000009</v>
      </c>
      <c r="G3386" s="18">
        <f>IF(Raw_Data!G3386="",ROUND(AVERAGEIFS(Raw_Data!$G$2:$G$4001,Raw_Data!$E$2:$E$4001,E3386),1),Raw_Data!G3386)</f>
        <v>575.4</v>
      </c>
      <c r="H3386" s="15">
        <f>Raw_Data!H3386</f>
        <v>25.8</v>
      </c>
      <c r="I3386" s="15">
        <f>Raw_Data!I3386</f>
        <v>45.8</v>
      </c>
      <c r="J3386" s="15">
        <f>Raw_Data!J3386</f>
        <v>8.1</v>
      </c>
      <c r="K3386" s="15">
        <f>Raw_Data!K3386</f>
        <v>5.7</v>
      </c>
      <c r="L3386" s="18">
        <f>IF(Raw_Data!L3386="",ROUND(AVERAGEIFS(Raw_Data!$L$2:$L$4001,Raw_Data!$E$2:$E$4001,E3386),1),Raw_Data!L3386)</f>
        <v>21.6</v>
      </c>
      <c r="M3386" s="15">
        <f>Raw_Data!M3386</f>
        <v>93.2</v>
      </c>
      <c r="N3386" s="15">
        <f>Raw_Data!N3386</f>
        <v>85.2</v>
      </c>
      <c r="O3386" s="15">
        <f>Raw_Data!O3386</f>
        <v>130.80000000000001</v>
      </c>
      <c r="P3386" s="15" t="str">
        <f>Raw_Data!P3386</f>
        <v>Rainfed</v>
      </c>
      <c r="Q3386" s="15">
        <f>Raw_Data!Q3386</f>
        <v>156.69999999999999</v>
      </c>
      <c r="R3386" s="15">
        <f>Raw_Data!R3386</f>
        <v>4.4400000000000004</v>
      </c>
      <c r="S3386" s="15">
        <f>Raw_Data!S3386</f>
        <v>0.9</v>
      </c>
      <c r="T3386" s="18">
        <f>IF(Raw_Data!T3386="",ROUND(AVERAGEIFS(Raw_Data!$T$2:$T$4001,Raw_Data!$E$2:$E$4001,E3386,Raw_Data!$D$2:$D$4001,D3386),2),IF(Raw_Data!T3386&gt;INDEX(Cleaning_Reference!$F$6:$F$13,MATCH(D3386,Cleaning_Reference!$A$6:$A$13,0)),INDEX(Cleaning_Reference!$F$6:$F$13,MATCH(D3386,Cleaning_Reference!$A$6:$A$13,0)),Raw_Data!T3386))</f>
        <v>0.67</v>
      </c>
      <c r="U3386" s="15">
        <f>Raw_Data!U3386</f>
        <v>5.67</v>
      </c>
      <c r="V3386" s="15">
        <f>Raw_Data!V3386</f>
        <v>105175</v>
      </c>
      <c r="W3386" s="15">
        <f>Raw_Data!W3386</f>
        <v>430330</v>
      </c>
      <c r="X3386" s="15">
        <f>Raw_Data!X3386</f>
        <v>596342</v>
      </c>
      <c r="Y3386" s="15">
        <f>Raw_Data!Y3386</f>
        <v>166012</v>
      </c>
      <c r="Z3386" s="15">
        <f>Raw_Data!Z3386</f>
        <v>2696</v>
      </c>
      <c r="AA3386" s="15">
        <f>Raw_Data!AA3386</f>
        <v>2.1030000000000002</v>
      </c>
      <c r="AB3386" s="15">
        <f>Raw_Data!AB3386</f>
        <v>34.299999999999997</v>
      </c>
      <c r="AC3386" s="19" t="str">
        <f>IF(Raw_Data!G3386="","Yes","No")</f>
        <v>No</v>
      </c>
      <c r="AD3386" s="19" t="str">
        <f>IF(Raw_Data!L3386="","Yes","No")</f>
        <v>No</v>
      </c>
      <c r="AE3386" s="19" t="str">
        <f>IF(Raw_Data!T3386="","Imputed",IF(Raw_Data!T3386&gt;INDEX(Cleaning_Reference!$F$6:$F$13,MATCH(D3386,Cleaning_Reference!$A$6:$A$13,0)),"Capped","Original"))</f>
        <v>Original</v>
      </c>
      <c r="AF3386" s="21">
        <f t="shared" si="52"/>
        <v>5.67</v>
      </c>
    </row>
    <row r="3387" spans="1:32" ht="15" customHeight="1" x14ac:dyDescent="0.3">
      <c r="A3387" s="20" t="str">
        <f>Raw_Data!A3387</f>
        <v>SF13386</v>
      </c>
      <c r="B3387" s="15" t="str">
        <f>Raw_Data!B3387</f>
        <v>Karnataka</v>
      </c>
      <c r="C3387" s="15" t="str">
        <f>Raw_Data!C3387</f>
        <v>Guntur</v>
      </c>
      <c r="D3387" s="15" t="str">
        <f>Raw_Data!D3387</f>
        <v>Maize</v>
      </c>
      <c r="E3387" s="15" t="str">
        <f>Raw_Data!E3387</f>
        <v>Kharif</v>
      </c>
      <c r="F3387" s="15">
        <f>Raw_Data!F3387</f>
        <v>8.0500000000000007</v>
      </c>
      <c r="G3387" s="18">
        <f>IF(Raw_Data!G3387="",ROUND(AVERAGEIFS(Raw_Data!$G$2:$G$4001,Raw_Data!$E$2:$E$4001,E3387),1),Raw_Data!G3387)</f>
        <v>637.20000000000005</v>
      </c>
      <c r="H3387" s="15">
        <f>Raw_Data!H3387</f>
        <v>30.8</v>
      </c>
      <c r="I3387" s="15">
        <f>Raw_Data!I3387</f>
        <v>77.3</v>
      </c>
      <c r="J3387" s="15">
        <f>Raw_Data!J3387</f>
        <v>6.2</v>
      </c>
      <c r="K3387" s="15">
        <f>Raw_Data!K3387</f>
        <v>7.04</v>
      </c>
      <c r="L3387" s="18">
        <f>IF(Raw_Data!L3387="",ROUND(AVERAGEIFS(Raw_Data!$L$2:$L$4001,Raw_Data!$E$2:$E$4001,E3387),1),Raw_Data!L3387)</f>
        <v>32.299999999999997</v>
      </c>
      <c r="M3387" s="15">
        <f>Raw_Data!M3387</f>
        <v>70.8</v>
      </c>
      <c r="N3387" s="15">
        <f>Raw_Data!N3387</f>
        <v>77.900000000000006</v>
      </c>
      <c r="O3387" s="15">
        <f>Raw_Data!O3387</f>
        <v>124.5</v>
      </c>
      <c r="P3387" s="15" t="str">
        <f>Raw_Data!P3387</f>
        <v>Flood</v>
      </c>
      <c r="Q3387" s="15">
        <f>Raw_Data!Q3387</f>
        <v>220</v>
      </c>
      <c r="R3387" s="15">
        <f>Raw_Data!R3387</f>
        <v>6.12</v>
      </c>
      <c r="S3387" s="15">
        <f>Raw_Data!S3387</f>
        <v>0.99</v>
      </c>
      <c r="T3387" s="18">
        <f>IF(Raw_Data!T3387="",ROUND(AVERAGEIFS(Raw_Data!$T$2:$T$4001,Raw_Data!$E$2:$E$4001,E3387,Raw_Data!$D$2:$D$4001,D3387),2),IF(Raw_Data!T3387&gt;INDEX(Cleaning_Reference!$F$6:$F$13,MATCH(D3387,Cleaning_Reference!$A$6:$A$13,0)),INDEX(Cleaning_Reference!$F$6:$F$13,MATCH(D3387,Cleaning_Reference!$A$6:$A$13,0)),Raw_Data!T3387))</f>
        <v>3.44</v>
      </c>
      <c r="U3387" s="15">
        <f>Raw_Data!U3387</f>
        <v>27.69</v>
      </c>
      <c r="V3387" s="15">
        <f>Raw_Data!V3387</f>
        <v>21026</v>
      </c>
      <c r="W3387" s="15">
        <f>Raw_Data!W3387</f>
        <v>497954</v>
      </c>
      <c r="X3387" s="15">
        <f>Raw_Data!X3387</f>
        <v>582210</v>
      </c>
      <c r="Y3387" s="15">
        <f>Raw_Data!Y3387</f>
        <v>84256</v>
      </c>
      <c r="Z3387" s="15">
        <f>Raw_Data!Z3387</f>
        <v>6240</v>
      </c>
      <c r="AA3387" s="15">
        <f>Raw_Data!AA3387</f>
        <v>4.4379999999999997</v>
      </c>
      <c r="AB3387" s="15">
        <f>Raw_Data!AB3387</f>
        <v>28.3</v>
      </c>
      <c r="AC3387" s="19" t="str">
        <f>IF(Raw_Data!G3387="","Yes","No")</f>
        <v>No</v>
      </c>
      <c r="AD3387" s="19" t="str">
        <f>IF(Raw_Data!L3387="","Yes","No")</f>
        <v>No</v>
      </c>
      <c r="AE3387" s="19" t="str">
        <f>IF(Raw_Data!T3387="","Imputed",IF(Raw_Data!T3387&gt;INDEX(Cleaning_Reference!$F$6:$F$13,MATCH(D3387,Cleaning_Reference!$A$6:$A$13,0)),"Capped","Original"))</f>
        <v>Original</v>
      </c>
      <c r="AF3387" s="21">
        <f t="shared" si="52"/>
        <v>27.69</v>
      </c>
    </row>
    <row r="3388" spans="1:32" ht="15" customHeight="1" x14ac:dyDescent="0.3">
      <c r="A3388" s="20" t="str">
        <f>Raw_Data!A3388</f>
        <v>SF13387</v>
      </c>
      <c r="B3388" s="15" t="str">
        <f>Raw_Data!B3388</f>
        <v>Gujarat</v>
      </c>
      <c r="C3388" s="15" t="str">
        <f>Raw_Data!C3388</f>
        <v>Raichur</v>
      </c>
      <c r="D3388" s="15" t="str">
        <f>Raw_Data!D3388</f>
        <v>Wheat</v>
      </c>
      <c r="E3388" s="15" t="str">
        <f>Raw_Data!E3388</f>
        <v>Zaid</v>
      </c>
      <c r="F3388" s="15">
        <f>Raw_Data!F3388</f>
        <v>8.52</v>
      </c>
      <c r="G3388" s="18">
        <f>IF(Raw_Data!G3388="",ROUND(AVERAGEIFS(Raw_Data!$G$2:$G$4001,Raw_Data!$E$2:$E$4001,E3388),1),Raw_Data!G3388)</f>
        <v>251.1</v>
      </c>
      <c r="H3388" s="15">
        <f>Raw_Data!H3388</f>
        <v>28.4</v>
      </c>
      <c r="I3388" s="15">
        <f>Raw_Data!I3388</f>
        <v>49.8</v>
      </c>
      <c r="J3388" s="15">
        <f>Raw_Data!J3388</f>
        <v>9.4</v>
      </c>
      <c r="K3388" s="15">
        <f>Raw_Data!K3388</f>
        <v>6.98</v>
      </c>
      <c r="L3388" s="18">
        <f>IF(Raw_Data!L3388="",ROUND(AVERAGEIFS(Raw_Data!$L$2:$L$4001,Raw_Data!$E$2:$E$4001,E3388),1),Raw_Data!L3388)</f>
        <v>12.9</v>
      </c>
      <c r="M3388" s="15">
        <f>Raw_Data!M3388</f>
        <v>103.3</v>
      </c>
      <c r="N3388" s="15">
        <f>Raw_Data!N3388</f>
        <v>51.8</v>
      </c>
      <c r="O3388" s="15">
        <f>Raw_Data!O3388</f>
        <v>103.5</v>
      </c>
      <c r="P3388" s="15" t="str">
        <f>Raw_Data!P3388</f>
        <v>Flood</v>
      </c>
      <c r="Q3388" s="15">
        <f>Raw_Data!Q3388</f>
        <v>126.1</v>
      </c>
      <c r="R3388" s="15">
        <f>Raw_Data!R3388</f>
        <v>5.28</v>
      </c>
      <c r="S3388" s="15">
        <f>Raw_Data!S3388</f>
        <v>1</v>
      </c>
      <c r="T3388" s="18">
        <f>IF(Raw_Data!T3388="",ROUND(AVERAGEIFS(Raw_Data!$T$2:$T$4001,Raw_Data!$E$2:$E$4001,E3388,Raw_Data!$D$2:$D$4001,D3388),2),IF(Raw_Data!T3388&gt;INDEX(Cleaning_Reference!$F$6:$F$13,MATCH(D3388,Cleaning_Reference!$A$6:$A$13,0)),INDEX(Cleaning_Reference!$F$6:$F$13,MATCH(D3388,Cleaning_Reference!$A$6:$A$13,0)),Raw_Data!T3388))</f>
        <v>2.19</v>
      </c>
      <c r="U3388" s="15">
        <f>Raw_Data!U3388</f>
        <v>18.66</v>
      </c>
      <c r="V3388" s="15">
        <f>Raw_Data!V3388</f>
        <v>25913</v>
      </c>
      <c r="W3388" s="15">
        <f>Raw_Data!W3388</f>
        <v>602658</v>
      </c>
      <c r="X3388" s="15">
        <f>Raw_Data!X3388</f>
        <v>483537</v>
      </c>
      <c r="Y3388" s="15">
        <f>Raw_Data!Y3388</f>
        <v>-119121</v>
      </c>
      <c r="Z3388" s="15">
        <f>Raw_Data!Z3388</f>
        <v>5143</v>
      </c>
      <c r="AA3388" s="15">
        <f>Raw_Data!AA3388</f>
        <v>3.6280000000000001</v>
      </c>
      <c r="AB3388" s="15">
        <f>Raw_Data!AB3388</f>
        <v>42.6</v>
      </c>
      <c r="AC3388" s="19" t="str">
        <f>IF(Raw_Data!G3388="","Yes","No")</f>
        <v>No</v>
      </c>
      <c r="AD3388" s="19" t="str">
        <f>IF(Raw_Data!L3388="","Yes","No")</f>
        <v>No</v>
      </c>
      <c r="AE3388" s="19" t="str">
        <f>IF(Raw_Data!T3388="","Imputed",IF(Raw_Data!T3388&gt;INDEX(Cleaning_Reference!$F$6:$F$13,MATCH(D3388,Cleaning_Reference!$A$6:$A$13,0)),"Capped","Original"))</f>
        <v>Original</v>
      </c>
      <c r="AF3388" s="21">
        <f t="shared" si="52"/>
        <v>18.66</v>
      </c>
    </row>
    <row r="3389" spans="1:32" ht="15" customHeight="1" x14ac:dyDescent="0.3">
      <c r="A3389" s="20" t="str">
        <f>Raw_Data!A3389</f>
        <v>SF13388</v>
      </c>
      <c r="B3389" s="15" t="str">
        <f>Raw_Data!B3389</f>
        <v>Maharashtra</v>
      </c>
      <c r="C3389" s="15" t="str">
        <f>Raw_Data!C3389</f>
        <v>Erode</v>
      </c>
      <c r="D3389" s="15" t="str">
        <f>Raw_Data!D3389</f>
        <v>Maize</v>
      </c>
      <c r="E3389" s="15" t="str">
        <f>Raw_Data!E3389</f>
        <v>Rabi</v>
      </c>
      <c r="F3389" s="15">
        <f>Raw_Data!F3389</f>
        <v>10.1</v>
      </c>
      <c r="G3389" s="18">
        <f>IF(Raw_Data!G3389="",ROUND(AVERAGEIFS(Raw_Data!$G$2:$G$4001,Raw_Data!$E$2:$E$4001,E3389),1),Raw_Data!G3389)</f>
        <v>148.4</v>
      </c>
      <c r="H3389" s="15">
        <f>Raw_Data!H3389</f>
        <v>24.8</v>
      </c>
      <c r="I3389" s="15">
        <f>Raw_Data!I3389</f>
        <v>66.2</v>
      </c>
      <c r="J3389" s="15">
        <f>Raw_Data!J3389</f>
        <v>6.3</v>
      </c>
      <c r="K3389" s="15">
        <f>Raw_Data!K3389</f>
        <v>6.71</v>
      </c>
      <c r="L3389" s="18">
        <f>IF(Raw_Data!L3389="",ROUND(AVERAGEIFS(Raw_Data!$L$2:$L$4001,Raw_Data!$E$2:$E$4001,E3389),1),Raw_Data!L3389)</f>
        <v>28.4</v>
      </c>
      <c r="M3389" s="15">
        <f>Raw_Data!M3389</f>
        <v>104.4</v>
      </c>
      <c r="N3389" s="15">
        <f>Raw_Data!N3389</f>
        <v>77.400000000000006</v>
      </c>
      <c r="O3389" s="15">
        <f>Raw_Data!O3389</f>
        <v>84.8</v>
      </c>
      <c r="P3389" s="15" t="str">
        <f>Raw_Data!P3389</f>
        <v>Drip</v>
      </c>
      <c r="Q3389" s="15">
        <f>Raw_Data!Q3389</f>
        <v>155.69999999999999</v>
      </c>
      <c r="R3389" s="15">
        <f>Raw_Data!R3389</f>
        <v>3.24</v>
      </c>
      <c r="S3389" s="15">
        <f>Raw_Data!S3389</f>
        <v>0.79</v>
      </c>
      <c r="T3389" s="18">
        <f>IF(Raw_Data!T3389="",ROUND(AVERAGEIFS(Raw_Data!$T$2:$T$4001,Raw_Data!$E$2:$E$4001,E3389,Raw_Data!$D$2:$D$4001,D3389),2),IF(Raw_Data!T3389&gt;INDEX(Cleaning_Reference!$F$6:$F$13,MATCH(D3389,Cleaning_Reference!$A$6:$A$13,0)),INDEX(Cleaning_Reference!$F$6:$F$13,MATCH(D3389,Cleaning_Reference!$A$6:$A$13,0)),Raw_Data!T3389))</f>
        <v>3.69</v>
      </c>
      <c r="U3389" s="15">
        <f>Raw_Data!U3389</f>
        <v>37.270000000000003</v>
      </c>
      <c r="V3389" s="15">
        <f>Raw_Data!V3389</f>
        <v>22853</v>
      </c>
      <c r="W3389" s="15">
        <f>Raw_Data!W3389</f>
        <v>758154</v>
      </c>
      <c r="X3389" s="15">
        <f>Raw_Data!X3389</f>
        <v>851731</v>
      </c>
      <c r="Y3389" s="15">
        <f>Raw_Data!Y3389</f>
        <v>93577</v>
      </c>
      <c r="Z3389" s="15">
        <f>Raw_Data!Z3389</f>
        <v>4798</v>
      </c>
      <c r="AA3389" s="15">
        <f>Raw_Data!AA3389</f>
        <v>7.7679999999999998</v>
      </c>
      <c r="AB3389" s="15">
        <f>Raw_Data!AB3389</f>
        <v>38</v>
      </c>
      <c r="AC3389" s="19" t="str">
        <f>IF(Raw_Data!G3389="","Yes","No")</f>
        <v>No</v>
      </c>
      <c r="AD3389" s="19" t="str">
        <f>IF(Raw_Data!L3389="","Yes","No")</f>
        <v>No</v>
      </c>
      <c r="AE3389" s="19" t="str">
        <f>IF(Raw_Data!T3389="","Imputed",IF(Raw_Data!T3389&gt;INDEX(Cleaning_Reference!$F$6:$F$13,MATCH(D3389,Cleaning_Reference!$A$6:$A$13,0)),"Capped","Original"))</f>
        <v>Original</v>
      </c>
      <c r="AF3389" s="21">
        <f t="shared" si="52"/>
        <v>37.270000000000003</v>
      </c>
    </row>
    <row r="3390" spans="1:32" ht="15" customHeight="1" x14ac:dyDescent="0.3">
      <c r="A3390" s="20" t="str">
        <f>Raw_Data!A3390</f>
        <v>SF13389</v>
      </c>
      <c r="B3390" s="15" t="str">
        <f>Raw_Data!B3390</f>
        <v>Tamil Nadu</v>
      </c>
      <c r="C3390" s="15" t="str">
        <f>Raw_Data!C3390</f>
        <v>Warangal</v>
      </c>
      <c r="D3390" s="15" t="str">
        <f>Raw_Data!D3390</f>
        <v>Pulses</v>
      </c>
      <c r="E3390" s="15" t="str">
        <f>Raw_Data!E3390</f>
        <v>Rabi</v>
      </c>
      <c r="F3390" s="15">
        <f>Raw_Data!F3390</f>
        <v>2.91</v>
      </c>
      <c r="G3390" s="18">
        <f>IF(Raw_Data!G3390="",ROUND(AVERAGEIFS(Raw_Data!$G$2:$G$4001,Raw_Data!$E$2:$E$4001,E3390),1),Raw_Data!G3390)</f>
        <v>529.79999999999995</v>
      </c>
      <c r="H3390" s="15">
        <f>Raw_Data!H3390</f>
        <v>23.3</v>
      </c>
      <c r="I3390" s="15">
        <f>Raw_Data!I3390</f>
        <v>46.6</v>
      </c>
      <c r="J3390" s="15">
        <f>Raw_Data!J3390</f>
        <v>8.6</v>
      </c>
      <c r="K3390" s="15">
        <f>Raw_Data!K3390</f>
        <v>5.67</v>
      </c>
      <c r="L3390" s="18">
        <f>IF(Raw_Data!L3390="",ROUND(AVERAGEIFS(Raw_Data!$L$2:$L$4001,Raw_Data!$E$2:$E$4001,E3390),1),Raw_Data!L3390)</f>
        <v>24.9</v>
      </c>
      <c r="M3390" s="15">
        <f>Raw_Data!M3390</f>
        <v>138.4</v>
      </c>
      <c r="N3390" s="15">
        <f>Raw_Data!N3390</f>
        <v>77.8</v>
      </c>
      <c r="O3390" s="15">
        <f>Raw_Data!O3390</f>
        <v>87</v>
      </c>
      <c r="P3390" s="15" t="str">
        <f>Raw_Data!P3390</f>
        <v>Rainfed</v>
      </c>
      <c r="Q3390" s="15">
        <f>Raw_Data!Q3390</f>
        <v>204.4</v>
      </c>
      <c r="R3390" s="15">
        <f>Raw_Data!R3390</f>
        <v>4.17</v>
      </c>
      <c r="S3390" s="15">
        <f>Raw_Data!S3390</f>
        <v>0.88</v>
      </c>
      <c r="T3390" s="18">
        <f>IF(Raw_Data!T3390="",ROUND(AVERAGEIFS(Raw_Data!$T$2:$T$4001,Raw_Data!$E$2:$E$4001,E3390,Raw_Data!$D$2:$D$4001,D3390),2),IF(Raw_Data!T3390&gt;INDEX(Cleaning_Reference!$F$6:$F$13,MATCH(D3390,Cleaning_Reference!$A$6:$A$13,0)),INDEX(Cleaning_Reference!$F$6:$F$13,MATCH(D3390,Cleaning_Reference!$A$6:$A$13,0)),Raw_Data!T3390))</f>
        <v>0.36</v>
      </c>
      <c r="U3390" s="15">
        <f>Raw_Data!U3390</f>
        <v>1.05</v>
      </c>
      <c r="V3390" s="15">
        <f>Raw_Data!V3390</f>
        <v>76284</v>
      </c>
      <c r="W3390" s="15">
        <f>Raw_Data!W3390</f>
        <v>201162</v>
      </c>
      <c r="X3390" s="15">
        <f>Raw_Data!X3390</f>
        <v>80098</v>
      </c>
      <c r="Y3390" s="15">
        <f>Raw_Data!Y3390</f>
        <v>-121064</v>
      </c>
      <c r="Z3390" s="15">
        <f>Raw_Data!Z3390</f>
        <v>552</v>
      </c>
      <c r="AA3390" s="15">
        <f>Raw_Data!AA3390</f>
        <v>1.9019999999999999</v>
      </c>
      <c r="AB3390" s="15">
        <f>Raw_Data!AB3390</f>
        <v>47</v>
      </c>
      <c r="AC3390" s="19" t="str">
        <f>IF(Raw_Data!G3390="","Yes","No")</f>
        <v>No</v>
      </c>
      <c r="AD3390" s="19" t="str">
        <f>IF(Raw_Data!L3390="","Yes","No")</f>
        <v>No</v>
      </c>
      <c r="AE3390" s="19" t="str">
        <f>IF(Raw_Data!T3390="","Imputed",IF(Raw_Data!T3390&gt;INDEX(Cleaning_Reference!$F$6:$F$13,MATCH(D3390,Cleaning_Reference!$A$6:$A$13,0)),"Capped","Original"))</f>
        <v>Original</v>
      </c>
      <c r="AF3390" s="21">
        <f t="shared" si="52"/>
        <v>1.05</v>
      </c>
    </row>
    <row r="3391" spans="1:32" ht="15" customHeight="1" x14ac:dyDescent="0.3">
      <c r="A3391" s="20" t="str">
        <f>Raw_Data!A3391</f>
        <v>SF13390</v>
      </c>
      <c r="B3391" s="15" t="str">
        <f>Raw_Data!B3391</f>
        <v>Maharashtra</v>
      </c>
      <c r="C3391" s="15" t="str">
        <f>Raw_Data!C3391</f>
        <v>Raichur</v>
      </c>
      <c r="D3391" s="15" t="str">
        <f>Raw_Data!D3391</f>
        <v>Wheat</v>
      </c>
      <c r="E3391" s="15" t="str">
        <f>Raw_Data!E3391</f>
        <v>Kharif</v>
      </c>
      <c r="F3391" s="15">
        <f>Raw_Data!F3391</f>
        <v>7.37</v>
      </c>
      <c r="G3391" s="18">
        <f>IF(Raw_Data!G3391="",ROUND(AVERAGEIFS(Raw_Data!$G$2:$G$4001,Raw_Data!$E$2:$E$4001,E3391),1),Raw_Data!G3391)</f>
        <v>712.4</v>
      </c>
      <c r="H3391" s="15">
        <f>Raw_Data!H3391</f>
        <v>25.7</v>
      </c>
      <c r="I3391" s="15">
        <f>Raw_Data!I3391</f>
        <v>63.2</v>
      </c>
      <c r="J3391" s="15">
        <f>Raw_Data!J3391</f>
        <v>7.4</v>
      </c>
      <c r="K3391" s="15">
        <f>Raw_Data!K3391</f>
        <v>6.46</v>
      </c>
      <c r="L3391" s="18">
        <f>IF(Raw_Data!L3391="",ROUND(AVERAGEIFS(Raw_Data!$L$2:$L$4001,Raw_Data!$E$2:$E$4001,E3391),1),Raw_Data!L3391)</f>
        <v>33.299999999999997</v>
      </c>
      <c r="M3391" s="15">
        <f>Raw_Data!M3391</f>
        <v>75</v>
      </c>
      <c r="N3391" s="15">
        <f>Raw_Data!N3391</f>
        <v>59.2</v>
      </c>
      <c r="O3391" s="15">
        <f>Raw_Data!O3391</f>
        <v>59.6</v>
      </c>
      <c r="P3391" s="15" t="str">
        <f>Raw_Data!P3391</f>
        <v>Sprinkler</v>
      </c>
      <c r="Q3391" s="15">
        <f>Raw_Data!Q3391</f>
        <v>58.9</v>
      </c>
      <c r="R3391" s="15">
        <f>Raw_Data!R3391</f>
        <v>3.78</v>
      </c>
      <c r="S3391" s="15">
        <f>Raw_Data!S3391</f>
        <v>0.87</v>
      </c>
      <c r="T3391" s="18">
        <f>IF(Raw_Data!T3391="",ROUND(AVERAGEIFS(Raw_Data!$T$2:$T$4001,Raw_Data!$E$2:$E$4001,E3391,Raw_Data!$D$2:$D$4001,D3391),2),IF(Raw_Data!T3391&gt;INDEX(Cleaning_Reference!$F$6:$F$13,MATCH(D3391,Cleaning_Reference!$A$6:$A$13,0)),INDEX(Cleaning_Reference!$F$6:$F$13,MATCH(D3391,Cleaning_Reference!$A$6:$A$13,0)),Raw_Data!T3391))</f>
        <v>3.26</v>
      </c>
      <c r="U3391" s="15">
        <f>Raw_Data!U3391</f>
        <v>24.03</v>
      </c>
      <c r="V3391" s="15">
        <f>Raw_Data!V3391</f>
        <v>22049</v>
      </c>
      <c r="W3391" s="15">
        <f>Raw_Data!W3391</f>
        <v>430252</v>
      </c>
      <c r="X3391" s="15">
        <f>Raw_Data!X3391</f>
        <v>529837</v>
      </c>
      <c r="Y3391" s="15">
        <f>Raw_Data!Y3391</f>
        <v>99585</v>
      </c>
      <c r="Z3391" s="15">
        <f>Raw_Data!Z3391</f>
        <v>3967</v>
      </c>
      <c r="AA3391" s="15">
        <f>Raw_Data!AA3391</f>
        <v>6.0570000000000004</v>
      </c>
      <c r="AB3391" s="15">
        <f>Raw_Data!AB3391</f>
        <v>52.3</v>
      </c>
      <c r="AC3391" s="19" t="str">
        <f>IF(Raw_Data!G3391="","Yes","No")</f>
        <v>No</v>
      </c>
      <c r="AD3391" s="19" t="str">
        <f>IF(Raw_Data!L3391="","Yes","No")</f>
        <v>No</v>
      </c>
      <c r="AE3391" s="19" t="str">
        <f>IF(Raw_Data!T3391="","Imputed",IF(Raw_Data!T3391&gt;INDEX(Cleaning_Reference!$F$6:$F$13,MATCH(D3391,Cleaning_Reference!$A$6:$A$13,0)),"Capped","Original"))</f>
        <v>Original</v>
      </c>
      <c r="AF3391" s="21">
        <f t="shared" si="52"/>
        <v>24.03</v>
      </c>
    </row>
    <row r="3392" spans="1:32" ht="15" customHeight="1" x14ac:dyDescent="0.3">
      <c r="A3392" s="20" t="str">
        <f>Raw_Data!A3392</f>
        <v>SF13391</v>
      </c>
      <c r="B3392" s="15" t="str">
        <f>Raw_Data!B3392</f>
        <v>Madhya Pradesh</v>
      </c>
      <c r="C3392" s="15" t="str">
        <f>Raw_Data!C3392</f>
        <v>Rajkot</v>
      </c>
      <c r="D3392" s="15" t="str">
        <f>Raw_Data!D3392</f>
        <v>Sugarcane</v>
      </c>
      <c r="E3392" s="15" t="str">
        <f>Raw_Data!E3392</f>
        <v>Rabi</v>
      </c>
      <c r="F3392" s="15">
        <f>Raw_Data!F3392</f>
        <v>10.210000000000001</v>
      </c>
      <c r="G3392" s="18">
        <f>IF(Raw_Data!G3392="",ROUND(AVERAGEIFS(Raw_Data!$G$2:$G$4001,Raw_Data!$E$2:$E$4001,E3392),1),Raw_Data!G3392)</f>
        <v>340.3</v>
      </c>
      <c r="H3392" s="15">
        <f>Raw_Data!H3392</f>
        <v>25.3</v>
      </c>
      <c r="I3392" s="15">
        <f>Raw_Data!I3392</f>
        <v>43.1</v>
      </c>
      <c r="J3392" s="15">
        <f>Raw_Data!J3392</f>
        <v>8.8000000000000007</v>
      </c>
      <c r="K3392" s="15">
        <f>Raw_Data!K3392</f>
        <v>7.36</v>
      </c>
      <c r="L3392" s="18">
        <f>IF(Raw_Data!L3392="",ROUND(AVERAGEIFS(Raw_Data!$L$2:$L$4001,Raw_Data!$E$2:$E$4001,E3392),1),Raw_Data!L3392)</f>
        <v>28.8</v>
      </c>
      <c r="M3392" s="15">
        <f>Raw_Data!M3392</f>
        <v>160.30000000000001</v>
      </c>
      <c r="N3392" s="15">
        <f>Raw_Data!N3392</f>
        <v>43.8</v>
      </c>
      <c r="O3392" s="15">
        <f>Raw_Data!O3392</f>
        <v>96.7</v>
      </c>
      <c r="P3392" s="15" t="str">
        <f>Raw_Data!P3392</f>
        <v>Sprinkler</v>
      </c>
      <c r="Q3392" s="15">
        <f>Raw_Data!Q3392</f>
        <v>177.3</v>
      </c>
      <c r="R3392" s="15">
        <f>Raw_Data!R3392</f>
        <v>5.73</v>
      </c>
      <c r="S3392" s="15">
        <f>Raw_Data!S3392</f>
        <v>0.82</v>
      </c>
      <c r="T3392" s="18">
        <f>IF(Raw_Data!T3392="",ROUND(AVERAGEIFS(Raw_Data!$T$2:$T$4001,Raw_Data!$E$2:$E$4001,E3392,Raw_Data!$D$2:$D$4001,D3392),2),IF(Raw_Data!T3392&gt;INDEX(Cleaning_Reference!$F$6:$F$13,MATCH(D3392,Cleaning_Reference!$A$6:$A$13,0)),INDEX(Cleaning_Reference!$F$6:$F$13,MATCH(D3392,Cleaning_Reference!$A$6:$A$13,0)),Raw_Data!T3392))</f>
        <v>41.4</v>
      </c>
      <c r="U3392" s="15">
        <f>Raw_Data!U3392</f>
        <v>422.69</v>
      </c>
      <c r="V3392" s="15">
        <f>Raw_Data!V3392</f>
        <v>3295</v>
      </c>
      <c r="W3392" s="15">
        <f>Raw_Data!W3392</f>
        <v>666363</v>
      </c>
      <c r="X3392" s="15">
        <f>Raw_Data!X3392</f>
        <v>1392764</v>
      </c>
      <c r="Y3392" s="15">
        <f>Raw_Data!Y3392</f>
        <v>726401</v>
      </c>
      <c r="Z3392" s="15">
        <f>Raw_Data!Z3392</f>
        <v>15686</v>
      </c>
      <c r="AA3392" s="15">
        <f>Raw_Data!AA3392</f>
        <v>26.946999999999999</v>
      </c>
      <c r="AB3392" s="15">
        <f>Raw_Data!AB3392</f>
        <v>31.6</v>
      </c>
      <c r="AC3392" s="19" t="str">
        <f>IF(Raw_Data!G3392="","Yes","No")</f>
        <v>No</v>
      </c>
      <c r="AD3392" s="19" t="str">
        <f>IF(Raw_Data!L3392="","Yes","No")</f>
        <v>No</v>
      </c>
      <c r="AE3392" s="19" t="str">
        <f>IF(Raw_Data!T3392="","Imputed",IF(Raw_Data!T3392&gt;INDEX(Cleaning_Reference!$F$6:$F$13,MATCH(D3392,Cleaning_Reference!$A$6:$A$13,0)),"Capped","Original"))</f>
        <v>Original</v>
      </c>
      <c r="AF3392" s="21">
        <f t="shared" si="52"/>
        <v>422.69</v>
      </c>
    </row>
    <row r="3393" spans="1:32" ht="15" customHeight="1" x14ac:dyDescent="0.3">
      <c r="A3393" s="20" t="str">
        <f>Raw_Data!A3393</f>
        <v>SF13392</v>
      </c>
      <c r="B3393" s="15" t="str">
        <f>Raw_Data!B3393</f>
        <v>Telangana</v>
      </c>
      <c r="C3393" s="15" t="str">
        <f>Raw_Data!C3393</f>
        <v>Guntur</v>
      </c>
      <c r="D3393" s="15" t="str">
        <f>Raw_Data!D3393</f>
        <v>Groundnut</v>
      </c>
      <c r="E3393" s="15" t="str">
        <f>Raw_Data!E3393</f>
        <v>Kharif</v>
      </c>
      <c r="F3393" s="15">
        <f>Raw_Data!F3393</f>
        <v>1.17</v>
      </c>
      <c r="G3393" s="18">
        <f>IF(Raw_Data!G3393="",ROUND(AVERAGEIFS(Raw_Data!$G$2:$G$4001,Raw_Data!$E$2:$E$4001,E3393),1),Raw_Data!G3393)</f>
        <v>1020.8</v>
      </c>
      <c r="H3393" s="15">
        <f>Raw_Data!H3393</f>
        <v>30.7</v>
      </c>
      <c r="I3393" s="15">
        <f>Raw_Data!I3393</f>
        <v>67.599999999999994</v>
      </c>
      <c r="J3393" s="15">
        <f>Raw_Data!J3393</f>
        <v>5.2</v>
      </c>
      <c r="K3393" s="15">
        <f>Raw_Data!K3393</f>
        <v>6.66</v>
      </c>
      <c r="L3393" s="18">
        <f>IF(Raw_Data!L3393="",ROUND(AVERAGEIFS(Raw_Data!$L$2:$L$4001,Raw_Data!$E$2:$E$4001,E3393),1),Raw_Data!L3393)</f>
        <v>40.299999999999997</v>
      </c>
      <c r="M3393" s="15">
        <f>Raw_Data!M3393</f>
        <v>86.1</v>
      </c>
      <c r="N3393" s="15">
        <f>Raw_Data!N3393</f>
        <v>52.8</v>
      </c>
      <c r="O3393" s="15">
        <f>Raw_Data!O3393</f>
        <v>59</v>
      </c>
      <c r="P3393" s="15" t="str">
        <f>Raw_Data!P3393</f>
        <v>Sprinkler</v>
      </c>
      <c r="Q3393" s="15">
        <f>Raw_Data!Q3393</f>
        <v>267.3</v>
      </c>
      <c r="R3393" s="15">
        <f>Raw_Data!R3393</f>
        <v>5.75</v>
      </c>
      <c r="S3393" s="15">
        <f>Raw_Data!S3393</f>
        <v>0.96</v>
      </c>
      <c r="T3393" s="18">
        <f>IF(Raw_Data!T3393="",ROUND(AVERAGEIFS(Raw_Data!$T$2:$T$4001,Raw_Data!$E$2:$E$4001,E3393,Raw_Data!$D$2:$D$4001,D3393),2),IF(Raw_Data!T3393&gt;INDEX(Cleaning_Reference!$F$6:$F$13,MATCH(D3393,Cleaning_Reference!$A$6:$A$13,0)),INDEX(Cleaning_Reference!$F$6:$F$13,MATCH(D3393,Cleaning_Reference!$A$6:$A$13,0)),Raw_Data!T3393))</f>
        <v>1.5</v>
      </c>
      <c r="U3393" s="15">
        <f>Raw_Data!U3393</f>
        <v>1.76</v>
      </c>
      <c r="V3393" s="15">
        <f>Raw_Data!V3393</f>
        <v>61781</v>
      </c>
      <c r="W3393" s="15">
        <f>Raw_Data!W3393</f>
        <v>82096</v>
      </c>
      <c r="X3393" s="15">
        <f>Raw_Data!X3393</f>
        <v>108735</v>
      </c>
      <c r="Y3393" s="15">
        <f>Raw_Data!Y3393</f>
        <v>26639</v>
      </c>
      <c r="Z3393" s="15">
        <f>Raw_Data!Z3393</f>
        <v>704</v>
      </c>
      <c r="AA3393" s="15">
        <f>Raw_Data!AA3393</f>
        <v>2.5</v>
      </c>
      <c r="AB3393" s="15">
        <f>Raw_Data!AB3393</f>
        <v>56.8</v>
      </c>
      <c r="AC3393" s="19" t="str">
        <f>IF(Raw_Data!G3393="","Yes","No")</f>
        <v>No</v>
      </c>
      <c r="AD3393" s="19" t="str">
        <f>IF(Raw_Data!L3393="","Yes","No")</f>
        <v>No</v>
      </c>
      <c r="AE3393" s="19" t="str">
        <f>IF(Raw_Data!T3393="","Imputed",IF(Raw_Data!T3393&gt;INDEX(Cleaning_Reference!$F$6:$F$13,MATCH(D3393,Cleaning_Reference!$A$6:$A$13,0)),"Capped","Original"))</f>
        <v>Original</v>
      </c>
      <c r="AF3393" s="21">
        <f t="shared" si="52"/>
        <v>1.76</v>
      </c>
    </row>
    <row r="3394" spans="1:32" ht="15" customHeight="1" x14ac:dyDescent="0.3">
      <c r="A3394" s="20" t="str">
        <f>Raw_Data!A3394</f>
        <v>SF13393</v>
      </c>
      <c r="B3394" s="15" t="str">
        <f>Raw_Data!B3394</f>
        <v>Karnataka</v>
      </c>
      <c r="C3394" s="15" t="str">
        <f>Raw_Data!C3394</f>
        <v>Indore</v>
      </c>
      <c r="D3394" s="15" t="str">
        <f>Raw_Data!D3394</f>
        <v>Groundnut</v>
      </c>
      <c r="E3394" s="15" t="str">
        <f>Raw_Data!E3394</f>
        <v>Kharif</v>
      </c>
      <c r="F3394" s="15">
        <f>Raw_Data!F3394</f>
        <v>12.19</v>
      </c>
      <c r="G3394" s="18">
        <f>IF(Raw_Data!G3394="",ROUND(AVERAGEIFS(Raw_Data!$G$2:$G$4001,Raw_Data!$E$2:$E$4001,E3394),1),Raw_Data!G3394)</f>
        <v>655.6</v>
      </c>
      <c r="H3394" s="15">
        <f>Raw_Data!H3394</f>
        <v>28.5</v>
      </c>
      <c r="I3394" s="15">
        <f>Raw_Data!I3394</f>
        <v>74.5</v>
      </c>
      <c r="J3394" s="15">
        <f>Raw_Data!J3394</f>
        <v>7.8</v>
      </c>
      <c r="K3394" s="15">
        <f>Raw_Data!K3394</f>
        <v>6.76</v>
      </c>
      <c r="L3394" s="18">
        <f>IF(Raw_Data!L3394="",ROUND(AVERAGEIFS(Raw_Data!$L$2:$L$4001,Raw_Data!$E$2:$E$4001,E3394),1),Raw_Data!L3394)</f>
        <v>27.8</v>
      </c>
      <c r="M3394" s="15">
        <f>Raw_Data!M3394</f>
        <v>104.7</v>
      </c>
      <c r="N3394" s="15">
        <f>Raw_Data!N3394</f>
        <v>65.2</v>
      </c>
      <c r="O3394" s="15">
        <f>Raw_Data!O3394</f>
        <v>107.3</v>
      </c>
      <c r="P3394" s="15" t="str">
        <f>Raw_Data!P3394</f>
        <v>Flood</v>
      </c>
      <c r="Q3394" s="15">
        <f>Raw_Data!Q3394</f>
        <v>234.3</v>
      </c>
      <c r="R3394" s="15">
        <f>Raw_Data!R3394</f>
        <v>0.5</v>
      </c>
      <c r="S3394" s="15">
        <f>Raw_Data!S3394</f>
        <v>0.88</v>
      </c>
      <c r="T3394" s="18">
        <f>IF(Raw_Data!T3394="",ROUND(AVERAGEIFS(Raw_Data!$T$2:$T$4001,Raw_Data!$E$2:$E$4001,E3394,Raw_Data!$D$2:$D$4001,D3394),2),IF(Raw_Data!T3394&gt;INDEX(Cleaning_Reference!$F$6:$F$13,MATCH(D3394,Cleaning_Reference!$A$6:$A$13,0)),INDEX(Cleaning_Reference!$F$6:$F$13,MATCH(D3394,Cleaning_Reference!$A$6:$A$13,0)),Raw_Data!T3394))</f>
        <v>2.2799999999999998</v>
      </c>
      <c r="U3394" s="15">
        <f>Raw_Data!U3394</f>
        <v>27.79</v>
      </c>
      <c r="V3394" s="15">
        <f>Raw_Data!V3394</f>
        <v>57376</v>
      </c>
      <c r="W3394" s="15">
        <f>Raw_Data!W3394</f>
        <v>674340</v>
      </c>
      <c r="X3394" s="15">
        <f>Raw_Data!X3394</f>
        <v>1594479</v>
      </c>
      <c r="Y3394" s="15">
        <f>Raw_Data!Y3394</f>
        <v>920139</v>
      </c>
      <c r="Z3394" s="15">
        <f>Raw_Data!Z3394</f>
        <v>8551</v>
      </c>
      <c r="AA3394" s="15">
        <f>Raw_Data!AA3394</f>
        <v>3.25</v>
      </c>
      <c r="AB3394" s="15">
        <f>Raw_Data!AB3394</f>
        <v>61.6</v>
      </c>
      <c r="AC3394" s="19" t="str">
        <f>IF(Raw_Data!G3394="","Yes","No")</f>
        <v>No</v>
      </c>
      <c r="AD3394" s="19" t="str">
        <f>IF(Raw_Data!L3394="","Yes","No")</f>
        <v>No</v>
      </c>
      <c r="AE3394" s="19" t="str">
        <f>IF(Raw_Data!T3394="","Imputed",IF(Raw_Data!T3394&gt;INDEX(Cleaning_Reference!$F$6:$F$13,MATCH(D3394,Cleaning_Reference!$A$6:$A$13,0)),"Capped","Original"))</f>
        <v>Original</v>
      </c>
      <c r="AF3394" s="21">
        <f t="shared" ref="AF3394:AF3457" si="53">ROUND(T3394*F3394,2)</f>
        <v>27.79</v>
      </c>
    </row>
    <row r="3395" spans="1:32" ht="15" customHeight="1" x14ac:dyDescent="0.3">
      <c r="A3395" s="20" t="str">
        <f>Raw_Data!A3395</f>
        <v>SF13394</v>
      </c>
      <c r="B3395" s="15" t="str">
        <f>Raw_Data!B3395</f>
        <v>Telangana</v>
      </c>
      <c r="C3395" s="15" t="str">
        <f>Raw_Data!C3395</f>
        <v>Nashik</v>
      </c>
      <c r="D3395" s="15" t="str">
        <f>Raw_Data!D3395</f>
        <v>Rice</v>
      </c>
      <c r="E3395" s="15" t="str">
        <f>Raw_Data!E3395</f>
        <v>Rabi</v>
      </c>
      <c r="F3395" s="15">
        <f>Raw_Data!F3395</f>
        <v>4.8499999999999996</v>
      </c>
      <c r="G3395" s="18">
        <f>IF(Raw_Data!G3395="",ROUND(AVERAGEIFS(Raw_Data!$G$2:$G$4001,Raw_Data!$E$2:$E$4001,E3395),1),Raw_Data!G3395)</f>
        <v>423.5</v>
      </c>
      <c r="H3395" s="15">
        <f>Raw_Data!H3395</f>
        <v>22.9</v>
      </c>
      <c r="I3395" s="15">
        <f>Raw_Data!I3395</f>
        <v>68.7</v>
      </c>
      <c r="J3395" s="15">
        <f>Raw_Data!J3395</f>
        <v>7.4</v>
      </c>
      <c r="K3395" s="15">
        <f>Raw_Data!K3395</f>
        <v>6.41</v>
      </c>
      <c r="L3395" s="18">
        <f>IF(Raw_Data!L3395="",ROUND(AVERAGEIFS(Raw_Data!$L$2:$L$4001,Raw_Data!$E$2:$E$4001,E3395),1),Raw_Data!L3395)</f>
        <v>26.3</v>
      </c>
      <c r="M3395" s="15">
        <f>Raw_Data!M3395</f>
        <v>156.30000000000001</v>
      </c>
      <c r="N3395" s="15">
        <f>Raw_Data!N3395</f>
        <v>60.9</v>
      </c>
      <c r="O3395" s="15">
        <f>Raw_Data!O3395</f>
        <v>105.9</v>
      </c>
      <c r="P3395" s="15" t="str">
        <f>Raw_Data!P3395</f>
        <v>Rainfed</v>
      </c>
      <c r="Q3395" s="15">
        <f>Raw_Data!Q3395</f>
        <v>236.5</v>
      </c>
      <c r="R3395" s="15">
        <f>Raw_Data!R3395</f>
        <v>4.5199999999999996</v>
      </c>
      <c r="S3395" s="15">
        <f>Raw_Data!S3395</f>
        <v>0.84</v>
      </c>
      <c r="T3395" s="18">
        <f>IF(Raw_Data!T3395="",ROUND(AVERAGEIFS(Raw_Data!$T$2:$T$4001,Raw_Data!$E$2:$E$4001,E3395,Raw_Data!$D$2:$D$4001,D3395),2),IF(Raw_Data!T3395&gt;INDEX(Cleaning_Reference!$F$6:$F$13,MATCH(D3395,Cleaning_Reference!$A$6:$A$13,0)),INDEX(Cleaning_Reference!$F$6:$F$13,MATCH(D3395,Cleaning_Reference!$A$6:$A$13,0)),Raw_Data!T3395))</f>
        <v>2.86</v>
      </c>
      <c r="U3395" s="15">
        <f>Raw_Data!U3395</f>
        <v>13.87</v>
      </c>
      <c r="V3395" s="15">
        <f>Raw_Data!V3395</f>
        <v>21995</v>
      </c>
      <c r="W3395" s="15">
        <f>Raw_Data!W3395</f>
        <v>362537</v>
      </c>
      <c r="X3395" s="15">
        <f>Raw_Data!X3395</f>
        <v>305071</v>
      </c>
      <c r="Y3395" s="15">
        <f>Raw_Data!Y3395</f>
        <v>-57466</v>
      </c>
      <c r="Z3395" s="15">
        <f>Raw_Data!Z3395</f>
        <v>3364</v>
      </c>
      <c r="AA3395" s="15">
        <f>Raw_Data!AA3395</f>
        <v>4.1230000000000002</v>
      </c>
      <c r="AB3395" s="15">
        <f>Raw_Data!AB3395</f>
        <v>32.5</v>
      </c>
      <c r="AC3395" s="19" t="str">
        <f>IF(Raw_Data!G3395="","Yes","No")</f>
        <v>No</v>
      </c>
      <c r="AD3395" s="19" t="str">
        <f>IF(Raw_Data!L3395="","Yes","No")</f>
        <v>No</v>
      </c>
      <c r="AE3395" s="19" t="str">
        <f>IF(Raw_Data!T3395="","Imputed",IF(Raw_Data!T3395&gt;INDEX(Cleaning_Reference!$F$6:$F$13,MATCH(D3395,Cleaning_Reference!$A$6:$A$13,0)),"Capped","Original"))</f>
        <v>Original</v>
      </c>
      <c r="AF3395" s="21">
        <f t="shared" si="53"/>
        <v>13.87</v>
      </c>
    </row>
    <row r="3396" spans="1:32" ht="15" customHeight="1" x14ac:dyDescent="0.3">
      <c r="A3396" s="20" t="str">
        <f>Raw_Data!A3396</f>
        <v>SF13395</v>
      </c>
      <c r="B3396" s="15" t="str">
        <f>Raw_Data!B3396</f>
        <v>Gujarat</v>
      </c>
      <c r="C3396" s="15" t="str">
        <f>Raw_Data!C3396</f>
        <v>Erode</v>
      </c>
      <c r="D3396" s="15" t="str">
        <f>Raw_Data!D3396</f>
        <v>Wheat</v>
      </c>
      <c r="E3396" s="15" t="str">
        <f>Raw_Data!E3396</f>
        <v>Kharif</v>
      </c>
      <c r="F3396" s="15">
        <f>Raw_Data!F3396</f>
        <v>13.41</v>
      </c>
      <c r="G3396" s="18">
        <f>IF(Raw_Data!G3396="",ROUND(AVERAGEIFS(Raw_Data!$G$2:$G$4001,Raw_Data!$E$2:$E$4001,E3396),1),Raw_Data!G3396)</f>
        <v>634.29999999999995</v>
      </c>
      <c r="H3396" s="15">
        <f>Raw_Data!H3396</f>
        <v>25.2</v>
      </c>
      <c r="I3396" s="15">
        <f>Raw_Data!I3396</f>
        <v>77.8</v>
      </c>
      <c r="J3396" s="15">
        <f>Raw_Data!J3396</f>
        <v>7.5</v>
      </c>
      <c r="K3396" s="15">
        <f>Raw_Data!K3396</f>
        <v>5.2</v>
      </c>
      <c r="L3396" s="18">
        <f>IF(Raw_Data!L3396="",ROUND(AVERAGEIFS(Raw_Data!$L$2:$L$4001,Raw_Data!$E$2:$E$4001,E3396),1),Raw_Data!L3396)</f>
        <v>27.5</v>
      </c>
      <c r="M3396" s="15">
        <f>Raw_Data!M3396</f>
        <v>117.5</v>
      </c>
      <c r="N3396" s="15">
        <f>Raw_Data!N3396</f>
        <v>62.3</v>
      </c>
      <c r="O3396" s="15">
        <f>Raw_Data!O3396</f>
        <v>112.6</v>
      </c>
      <c r="P3396" s="15" t="str">
        <f>Raw_Data!P3396</f>
        <v>Flood</v>
      </c>
      <c r="Q3396" s="15">
        <f>Raw_Data!Q3396</f>
        <v>272.39999999999998</v>
      </c>
      <c r="R3396" s="15">
        <f>Raw_Data!R3396</f>
        <v>5.33</v>
      </c>
      <c r="S3396" s="15">
        <f>Raw_Data!S3396</f>
        <v>0.85</v>
      </c>
      <c r="T3396" s="18">
        <f>IF(Raw_Data!T3396="",ROUND(AVERAGEIFS(Raw_Data!$T$2:$T$4001,Raw_Data!$E$2:$E$4001,E3396,Raw_Data!$D$2:$D$4001,D3396),2),IF(Raw_Data!T3396&gt;INDEX(Cleaning_Reference!$F$6:$F$13,MATCH(D3396,Cleaning_Reference!$A$6:$A$13,0)),INDEX(Cleaning_Reference!$F$6:$F$13,MATCH(D3396,Cleaning_Reference!$A$6:$A$13,0)),Raw_Data!T3396))</f>
        <v>0.3</v>
      </c>
      <c r="U3396" s="15">
        <f>Raw_Data!U3396</f>
        <v>4.0199999999999996</v>
      </c>
      <c r="V3396" s="15">
        <f>Raw_Data!V3396</f>
        <v>24787</v>
      </c>
      <c r="W3396" s="15">
        <f>Raw_Data!W3396</f>
        <v>1063040</v>
      </c>
      <c r="X3396" s="15">
        <f>Raw_Data!X3396</f>
        <v>99644</v>
      </c>
      <c r="Y3396" s="15">
        <f>Raw_Data!Y3396</f>
        <v>-963396</v>
      </c>
      <c r="Z3396" s="15">
        <f>Raw_Data!Z3396</f>
        <v>9139</v>
      </c>
      <c r="AA3396" s="15">
        <f>Raw_Data!AA3396</f>
        <v>0.44</v>
      </c>
      <c r="AB3396" s="15">
        <f>Raw_Data!AB3396</f>
        <v>44.8</v>
      </c>
      <c r="AC3396" s="19" t="str">
        <f>IF(Raw_Data!G3396="","Yes","No")</f>
        <v>No</v>
      </c>
      <c r="AD3396" s="19" t="str">
        <f>IF(Raw_Data!L3396="","Yes","No")</f>
        <v>No</v>
      </c>
      <c r="AE3396" s="19" t="str">
        <f>IF(Raw_Data!T3396="","Imputed",IF(Raw_Data!T3396&gt;INDEX(Cleaning_Reference!$F$6:$F$13,MATCH(D3396,Cleaning_Reference!$A$6:$A$13,0)),"Capped","Original"))</f>
        <v>Original</v>
      </c>
      <c r="AF3396" s="21">
        <f t="shared" si="53"/>
        <v>4.0199999999999996</v>
      </c>
    </row>
    <row r="3397" spans="1:32" ht="15" customHeight="1" x14ac:dyDescent="0.3">
      <c r="A3397" s="20" t="str">
        <f>Raw_Data!A3397</f>
        <v>SF13396</v>
      </c>
      <c r="B3397" s="15" t="str">
        <f>Raw_Data!B3397</f>
        <v>Karnataka</v>
      </c>
      <c r="C3397" s="15" t="str">
        <f>Raw_Data!C3397</f>
        <v>Indore</v>
      </c>
      <c r="D3397" s="15" t="str">
        <f>Raw_Data!D3397</f>
        <v>Cotton</v>
      </c>
      <c r="E3397" s="15" t="str">
        <f>Raw_Data!E3397</f>
        <v>Kharif</v>
      </c>
      <c r="F3397" s="15">
        <f>Raw_Data!F3397</f>
        <v>12.45</v>
      </c>
      <c r="G3397" s="18">
        <f>IF(Raw_Data!G3397="",ROUND(AVERAGEIFS(Raw_Data!$G$2:$G$4001,Raw_Data!$E$2:$E$4001,E3397),1),Raw_Data!G3397)</f>
        <v>627.70000000000005</v>
      </c>
      <c r="H3397" s="15">
        <f>Raw_Data!H3397</f>
        <v>33.200000000000003</v>
      </c>
      <c r="I3397" s="15">
        <f>Raw_Data!I3397</f>
        <v>74.7</v>
      </c>
      <c r="J3397" s="15">
        <f>Raw_Data!J3397</f>
        <v>8.1</v>
      </c>
      <c r="K3397" s="15">
        <f>Raw_Data!K3397</f>
        <v>6.7</v>
      </c>
      <c r="L3397" s="18">
        <f>IF(Raw_Data!L3397="",ROUND(AVERAGEIFS(Raw_Data!$L$2:$L$4001,Raw_Data!$E$2:$E$4001,E3397),1),Raw_Data!L3397)</f>
        <v>33.200000000000003</v>
      </c>
      <c r="M3397" s="15">
        <f>Raw_Data!M3397</f>
        <v>170.2</v>
      </c>
      <c r="N3397" s="15">
        <f>Raw_Data!N3397</f>
        <v>25.1</v>
      </c>
      <c r="O3397" s="15">
        <f>Raw_Data!O3397</f>
        <v>103.3</v>
      </c>
      <c r="P3397" s="15" t="str">
        <f>Raw_Data!P3397</f>
        <v>Flood</v>
      </c>
      <c r="Q3397" s="15">
        <f>Raw_Data!Q3397</f>
        <v>119.9</v>
      </c>
      <c r="R3397" s="15">
        <f>Raw_Data!R3397</f>
        <v>3.39</v>
      </c>
      <c r="S3397" s="15">
        <f>Raw_Data!S3397</f>
        <v>0.83</v>
      </c>
      <c r="T3397" s="18">
        <f>IF(Raw_Data!T3397="",ROUND(AVERAGEIFS(Raw_Data!$T$2:$T$4001,Raw_Data!$E$2:$E$4001,E3397,Raw_Data!$D$2:$D$4001,D3397),2),IF(Raw_Data!T3397&gt;INDEX(Cleaning_Reference!$F$6:$F$13,MATCH(D3397,Cleaning_Reference!$A$6:$A$13,0)),INDEX(Cleaning_Reference!$F$6:$F$13,MATCH(D3397,Cleaning_Reference!$A$6:$A$13,0)),Raw_Data!T3397))</f>
        <v>1.96</v>
      </c>
      <c r="U3397" s="15">
        <f>Raw_Data!U3397</f>
        <v>24.4</v>
      </c>
      <c r="V3397" s="15">
        <f>Raw_Data!V3397</f>
        <v>73221</v>
      </c>
      <c r="W3397" s="15">
        <f>Raw_Data!W3397</f>
        <v>788879</v>
      </c>
      <c r="X3397" s="15">
        <f>Raw_Data!X3397</f>
        <v>1786592</v>
      </c>
      <c r="Y3397" s="15">
        <f>Raw_Data!Y3397</f>
        <v>997713</v>
      </c>
      <c r="Z3397" s="15">
        <f>Raw_Data!Z3397</f>
        <v>9800</v>
      </c>
      <c r="AA3397" s="15">
        <f>Raw_Data!AA3397</f>
        <v>2.4900000000000002</v>
      </c>
      <c r="AB3397" s="15">
        <f>Raw_Data!AB3397</f>
        <v>60.9</v>
      </c>
      <c r="AC3397" s="19" t="str">
        <f>IF(Raw_Data!G3397="","Yes","No")</f>
        <v>No</v>
      </c>
      <c r="AD3397" s="19" t="str">
        <f>IF(Raw_Data!L3397="","Yes","No")</f>
        <v>No</v>
      </c>
      <c r="AE3397" s="19" t="str">
        <f>IF(Raw_Data!T3397="","Imputed",IF(Raw_Data!T3397&gt;INDEX(Cleaning_Reference!$F$6:$F$13,MATCH(D3397,Cleaning_Reference!$A$6:$A$13,0)),"Capped","Original"))</f>
        <v>Original</v>
      </c>
      <c r="AF3397" s="21">
        <f t="shared" si="53"/>
        <v>24.4</v>
      </c>
    </row>
    <row r="3398" spans="1:32" ht="15" customHeight="1" x14ac:dyDescent="0.3">
      <c r="A3398" s="20" t="str">
        <f>Raw_Data!A3398</f>
        <v>SF13397</v>
      </c>
      <c r="B3398" s="15" t="str">
        <f>Raw_Data!B3398</f>
        <v>Telangana</v>
      </c>
      <c r="C3398" s="15" t="str">
        <f>Raw_Data!C3398</f>
        <v>Nalgonda</v>
      </c>
      <c r="D3398" s="15" t="str">
        <f>Raw_Data!D3398</f>
        <v>Maize</v>
      </c>
      <c r="E3398" s="15" t="str">
        <f>Raw_Data!E3398</f>
        <v>Rabi</v>
      </c>
      <c r="F3398" s="15">
        <f>Raw_Data!F3398</f>
        <v>10.62</v>
      </c>
      <c r="G3398" s="18">
        <f>IF(Raw_Data!G3398="",ROUND(AVERAGEIFS(Raw_Data!$G$2:$G$4001,Raw_Data!$E$2:$E$4001,E3398),1),Raw_Data!G3398)</f>
        <v>483.1</v>
      </c>
      <c r="H3398" s="15">
        <f>Raw_Data!H3398</f>
        <v>24.7</v>
      </c>
      <c r="I3398" s="15">
        <f>Raw_Data!I3398</f>
        <v>65.099999999999994</v>
      </c>
      <c r="J3398" s="15">
        <f>Raw_Data!J3398</f>
        <v>7.3</v>
      </c>
      <c r="K3398" s="15">
        <f>Raw_Data!K3398</f>
        <v>7.04</v>
      </c>
      <c r="L3398" s="18">
        <f>IF(Raw_Data!L3398="",ROUND(AVERAGEIFS(Raw_Data!$L$2:$L$4001,Raw_Data!$E$2:$E$4001,E3398),1),Raw_Data!L3398)</f>
        <v>26.7</v>
      </c>
      <c r="M3398" s="15">
        <f>Raw_Data!M3398</f>
        <v>162.6</v>
      </c>
      <c r="N3398" s="15">
        <f>Raw_Data!N3398</f>
        <v>56.1</v>
      </c>
      <c r="O3398" s="15">
        <f>Raw_Data!O3398</f>
        <v>148.80000000000001</v>
      </c>
      <c r="P3398" s="15" t="str">
        <f>Raw_Data!P3398</f>
        <v>Flood</v>
      </c>
      <c r="Q3398" s="15">
        <f>Raw_Data!Q3398</f>
        <v>159.30000000000001</v>
      </c>
      <c r="R3398" s="15">
        <f>Raw_Data!R3398</f>
        <v>7.95</v>
      </c>
      <c r="S3398" s="15">
        <f>Raw_Data!S3398</f>
        <v>0.9</v>
      </c>
      <c r="T3398" s="18">
        <f>IF(Raw_Data!T3398="",ROUND(AVERAGEIFS(Raw_Data!$T$2:$T$4001,Raw_Data!$E$2:$E$4001,E3398,Raw_Data!$D$2:$D$4001,D3398),2),IF(Raw_Data!T3398&gt;INDEX(Cleaning_Reference!$F$6:$F$13,MATCH(D3398,Cleaning_Reference!$A$6:$A$13,0)),INDEX(Cleaning_Reference!$F$6:$F$13,MATCH(D3398,Cleaning_Reference!$A$6:$A$13,0)),Raw_Data!T3398))</f>
        <v>3.96</v>
      </c>
      <c r="U3398" s="15">
        <f>Raw_Data!U3398</f>
        <v>42.06</v>
      </c>
      <c r="V3398" s="15">
        <f>Raw_Data!V3398</f>
        <v>19297</v>
      </c>
      <c r="W3398" s="15">
        <f>Raw_Data!W3398</f>
        <v>721664</v>
      </c>
      <c r="X3398" s="15">
        <f>Raw_Data!X3398</f>
        <v>811632</v>
      </c>
      <c r="Y3398" s="15">
        <f>Raw_Data!Y3398</f>
        <v>89968</v>
      </c>
      <c r="Z3398" s="15">
        <f>Raw_Data!Z3398</f>
        <v>8142</v>
      </c>
      <c r="AA3398" s="15">
        <f>Raw_Data!AA3398</f>
        <v>5.1660000000000004</v>
      </c>
      <c r="AB3398" s="15">
        <f>Raw_Data!AB3398</f>
        <v>31.5</v>
      </c>
      <c r="AC3398" s="19" t="str">
        <f>IF(Raw_Data!G3398="","Yes","No")</f>
        <v>No</v>
      </c>
      <c r="AD3398" s="19" t="str">
        <f>IF(Raw_Data!L3398="","Yes","No")</f>
        <v>No</v>
      </c>
      <c r="AE3398" s="19" t="str">
        <f>IF(Raw_Data!T3398="","Imputed",IF(Raw_Data!T3398&gt;INDEX(Cleaning_Reference!$F$6:$F$13,MATCH(D3398,Cleaning_Reference!$A$6:$A$13,0)),"Capped","Original"))</f>
        <v>Original</v>
      </c>
      <c r="AF3398" s="21">
        <f t="shared" si="53"/>
        <v>42.06</v>
      </c>
    </row>
    <row r="3399" spans="1:32" ht="15" customHeight="1" x14ac:dyDescent="0.3">
      <c r="A3399" s="20" t="str">
        <f>Raw_Data!A3399</f>
        <v>SF13398</v>
      </c>
      <c r="B3399" s="15" t="str">
        <f>Raw_Data!B3399</f>
        <v>Tamil Nadu</v>
      </c>
      <c r="C3399" s="15" t="str">
        <f>Raw_Data!C3399</f>
        <v>Nalgonda</v>
      </c>
      <c r="D3399" s="15" t="str">
        <f>Raw_Data!D3399</f>
        <v>Rice</v>
      </c>
      <c r="E3399" s="15" t="str">
        <f>Raw_Data!E3399</f>
        <v>Kharif</v>
      </c>
      <c r="F3399" s="15">
        <f>Raw_Data!F3399</f>
        <v>5.31</v>
      </c>
      <c r="G3399" s="18">
        <f>IF(Raw_Data!G3399="",ROUND(AVERAGEIFS(Raw_Data!$G$2:$G$4001,Raw_Data!$E$2:$E$4001,E3399),1),Raw_Data!G3399)</f>
        <v>744.4</v>
      </c>
      <c r="H3399" s="15">
        <f>Raw_Data!H3399</f>
        <v>30.6</v>
      </c>
      <c r="I3399" s="15">
        <f>Raw_Data!I3399</f>
        <v>56.6</v>
      </c>
      <c r="J3399" s="15">
        <f>Raw_Data!J3399</f>
        <v>7.8</v>
      </c>
      <c r="K3399" s="15">
        <f>Raw_Data!K3399</f>
        <v>6.9</v>
      </c>
      <c r="L3399" s="18">
        <f>IF(Raw_Data!L3399="",ROUND(AVERAGEIFS(Raw_Data!$L$2:$L$4001,Raw_Data!$E$2:$E$4001,E3399),1),Raw_Data!L3399)</f>
        <v>34.6</v>
      </c>
      <c r="M3399" s="15">
        <f>Raw_Data!M3399</f>
        <v>119.9</v>
      </c>
      <c r="N3399" s="15">
        <f>Raw_Data!N3399</f>
        <v>77.400000000000006</v>
      </c>
      <c r="O3399" s="15">
        <f>Raw_Data!O3399</f>
        <v>123.7</v>
      </c>
      <c r="P3399" s="15" t="str">
        <f>Raw_Data!P3399</f>
        <v>Drip</v>
      </c>
      <c r="Q3399" s="15">
        <f>Raw_Data!Q3399</f>
        <v>139.9</v>
      </c>
      <c r="R3399" s="15">
        <f>Raw_Data!R3399</f>
        <v>3.7</v>
      </c>
      <c r="S3399" s="15">
        <f>Raw_Data!S3399</f>
        <v>0.8</v>
      </c>
      <c r="T3399" s="18">
        <f>IF(Raw_Data!T3399="",ROUND(AVERAGEIFS(Raw_Data!$T$2:$T$4001,Raw_Data!$E$2:$E$4001,E3399,Raw_Data!$D$2:$D$4001,D3399),2),IF(Raw_Data!T3399&gt;INDEX(Cleaning_Reference!$F$6:$F$13,MATCH(D3399,Cleaning_Reference!$A$6:$A$13,0)),INDEX(Cleaning_Reference!$F$6:$F$13,MATCH(D3399,Cleaning_Reference!$A$6:$A$13,0)),Raw_Data!T3399))</f>
        <v>4.42</v>
      </c>
      <c r="U3399" s="15">
        <f>Raw_Data!U3399</f>
        <v>23.47</v>
      </c>
      <c r="V3399" s="15">
        <f>Raw_Data!V3399</f>
        <v>19820</v>
      </c>
      <c r="W3399" s="15">
        <f>Raw_Data!W3399</f>
        <v>420531</v>
      </c>
      <c r="X3399" s="15">
        <f>Raw_Data!X3399</f>
        <v>465175</v>
      </c>
      <c r="Y3399" s="15">
        <f>Raw_Data!Y3399</f>
        <v>44644</v>
      </c>
      <c r="Z3399" s="15">
        <f>Raw_Data!Z3399</f>
        <v>7568</v>
      </c>
      <c r="AA3399" s="15">
        <f>Raw_Data!AA3399</f>
        <v>3.101</v>
      </c>
      <c r="AB3399" s="15">
        <f>Raw_Data!AB3399</f>
        <v>48.5</v>
      </c>
      <c r="AC3399" s="19" t="str">
        <f>IF(Raw_Data!G3399="","Yes","No")</f>
        <v>No</v>
      </c>
      <c r="AD3399" s="19" t="str">
        <f>IF(Raw_Data!L3399="","Yes","No")</f>
        <v>No</v>
      </c>
      <c r="AE3399" s="19" t="str">
        <f>IF(Raw_Data!T3399="","Imputed",IF(Raw_Data!T3399&gt;INDEX(Cleaning_Reference!$F$6:$F$13,MATCH(D3399,Cleaning_Reference!$A$6:$A$13,0)),"Capped","Original"))</f>
        <v>Original</v>
      </c>
      <c r="AF3399" s="21">
        <f t="shared" si="53"/>
        <v>23.47</v>
      </c>
    </row>
    <row r="3400" spans="1:32" ht="15" customHeight="1" x14ac:dyDescent="0.3">
      <c r="A3400" s="20" t="str">
        <f>Raw_Data!A3400</f>
        <v>SF13399</v>
      </c>
      <c r="B3400" s="15" t="str">
        <f>Raw_Data!B3400</f>
        <v>Maharashtra</v>
      </c>
      <c r="C3400" s="15" t="str">
        <f>Raw_Data!C3400</f>
        <v>Erode</v>
      </c>
      <c r="D3400" s="15" t="str">
        <f>Raw_Data!D3400</f>
        <v>Pulses</v>
      </c>
      <c r="E3400" s="15" t="str">
        <f>Raw_Data!E3400</f>
        <v>Zaid</v>
      </c>
      <c r="F3400" s="15">
        <f>Raw_Data!F3400</f>
        <v>10.01</v>
      </c>
      <c r="G3400" s="18">
        <f>IF(Raw_Data!G3400="",ROUND(AVERAGEIFS(Raw_Data!$G$2:$G$4001,Raw_Data!$E$2:$E$4001,E3400),1),Raw_Data!G3400)</f>
        <v>80</v>
      </c>
      <c r="H3400" s="15">
        <f>Raw_Data!H3400</f>
        <v>30.8</v>
      </c>
      <c r="I3400" s="15">
        <f>Raw_Data!I3400</f>
        <v>57.8</v>
      </c>
      <c r="J3400" s="15">
        <f>Raw_Data!J3400</f>
        <v>8.6999999999999993</v>
      </c>
      <c r="K3400" s="15">
        <f>Raw_Data!K3400</f>
        <v>6.77</v>
      </c>
      <c r="L3400" s="18">
        <f>IF(Raw_Data!L3400="",ROUND(AVERAGEIFS(Raw_Data!$L$2:$L$4001,Raw_Data!$E$2:$E$4001,E3400),1),Raw_Data!L3400)</f>
        <v>23.3</v>
      </c>
      <c r="M3400" s="15">
        <f>Raw_Data!M3400</f>
        <v>119.5</v>
      </c>
      <c r="N3400" s="15">
        <f>Raw_Data!N3400</f>
        <v>25.5</v>
      </c>
      <c r="O3400" s="15">
        <f>Raw_Data!O3400</f>
        <v>123.5</v>
      </c>
      <c r="P3400" s="15" t="str">
        <f>Raw_Data!P3400</f>
        <v>Drip</v>
      </c>
      <c r="Q3400" s="15">
        <f>Raw_Data!Q3400</f>
        <v>199.1</v>
      </c>
      <c r="R3400" s="15">
        <f>Raw_Data!R3400</f>
        <v>6.93</v>
      </c>
      <c r="S3400" s="15">
        <f>Raw_Data!S3400</f>
        <v>0.77</v>
      </c>
      <c r="T3400" s="18">
        <f>IF(Raw_Data!T3400="",ROUND(AVERAGEIFS(Raw_Data!$T$2:$T$4001,Raw_Data!$E$2:$E$4001,E3400,Raw_Data!$D$2:$D$4001,D3400),2),IF(Raw_Data!T3400&gt;INDEX(Cleaning_Reference!$F$6:$F$13,MATCH(D3400,Cleaning_Reference!$A$6:$A$13,0)),INDEX(Cleaning_Reference!$F$6:$F$13,MATCH(D3400,Cleaning_Reference!$A$6:$A$13,0)),Raw_Data!T3400))</f>
        <v>0.88</v>
      </c>
      <c r="U3400" s="15">
        <f>Raw_Data!U3400</f>
        <v>8.81</v>
      </c>
      <c r="V3400" s="15">
        <f>Raw_Data!V3400</f>
        <v>76630</v>
      </c>
      <c r="W3400" s="15">
        <f>Raw_Data!W3400</f>
        <v>732559</v>
      </c>
      <c r="X3400" s="15">
        <f>Raw_Data!X3400</f>
        <v>675110</v>
      </c>
      <c r="Y3400" s="15">
        <f>Raw_Data!Y3400</f>
        <v>-57449</v>
      </c>
      <c r="Z3400" s="15">
        <f>Raw_Data!Z3400</f>
        <v>2998</v>
      </c>
      <c r="AA3400" s="15">
        <f>Raw_Data!AA3400</f>
        <v>2.9390000000000001</v>
      </c>
      <c r="AB3400" s="15">
        <f>Raw_Data!AB3400</f>
        <v>28.2</v>
      </c>
      <c r="AC3400" s="19" t="str">
        <f>IF(Raw_Data!G3400="","Yes","No")</f>
        <v>No</v>
      </c>
      <c r="AD3400" s="19" t="str">
        <f>IF(Raw_Data!L3400="","Yes","No")</f>
        <v>No</v>
      </c>
      <c r="AE3400" s="19" t="str">
        <f>IF(Raw_Data!T3400="","Imputed",IF(Raw_Data!T3400&gt;INDEX(Cleaning_Reference!$F$6:$F$13,MATCH(D3400,Cleaning_Reference!$A$6:$A$13,0)),"Capped","Original"))</f>
        <v>Original</v>
      </c>
      <c r="AF3400" s="21">
        <f t="shared" si="53"/>
        <v>8.81</v>
      </c>
    </row>
    <row r="3401" spans="1:32" ht="15" customHeight="1" x14ac:dyDescent="0.3">
      <c r="A3401" s="20" t="str">
        <f>Raw_Data!A3401</f>
        <v>SF13400</v>
      </c>
      <c r="B3401" s="15" t="str">
        <f>Raw_Data!B3401</f>
        <v>Tamil Nadu</v>
      </c>
      <c r="C3401" s="15" t="str">
        <f>Raw_Data!C3401</f>
        <v>Raichur</v>
      </c>
      <c r="D3401" s="15" t="str">
        <f>Raw_Data!D3401</f>
        <v>Groundnut</v>
      </c>
      <c r="E3401" s="15" t="str">
        <f>Raw_Data!E3401</f>
        <v>Zaid</v>
      </c>
      <c r="F3401" s="15">
        <f>Raw_Data!F3401</f>
        <v>7.72</v>
      </c>
      <c r="G3401" s="18">
        <f>IF(Raw_Data!G3401="",ROUND(AVERAGEIFS(Raw_Data!$G$2:$G$4001,Raw_Data!$E$2:$E$4001,E3401),1),Raw_Data!G3401)</f>
        <v>524.4</v>
      </c>
      <c r="H3401" s="15">
        <f>Raw_Data!H3401</f>
        <v>27.8</v>
      </c>
      <c r="I3401" s="15">
        <f>Raw_Data!I3401</f>
        <v>46.5</v>
      </c>
      <c r="J3401" s="15">
        <f>Raw_Data!J3401</f>
        <v>8.5</v>
      </c>
      <c r="K3401" s="15">
        <f>Raw_Data!K3401</f>
        <v>7.16</v>
      </c>
      <c r="L3401" s="18">
        <f>IF(Raw_Data!L3401="",ROUND(AVERAGEIFS(Raw_Data!$L$2:$L$4001,Raw_Data!$E$2:$E$4001,E3401),1),Raw_Data!L3401)</f>
        <v>22.8</v>
      </c>
      <c r="M3401" s="15">
        <f>Raw_Data!M3401</f>
        <v>113.7</v>
      </c>
      <c r="N3401" s="15">
        <f>Raw_Data!N3401</f>
        <v>73.900000000000006</v>
      </c>
      <c r="O3401" s="15">
        <f>Raw_Data!O3401</f>
        <v>76</v>
      </c>
      <c r="P3401" s="15" t="str">
        <f>Raw_Data!P3401</f>
        <v>Flood</v>
      </c>
      <c r="Q3401" s="15">
        <f>Raw_Data!Q3401</f>
        <v>215.2</v>
      </c>
      <c r="R3401" s="15">
        <f>Raw_Data!R3401</f>
        <v>6.28</v>
      </c>
      <c r="S3401" s="15">
        <f>Raw_Data!S3401</f>
        <v>0.88</v>
      </c>
      <c r="T3401" s="18">
        <f>IF(Raw_Data!T3401="",ROUND(AVERAGEIFS(Raw_Data!$T$2:$T$4001,Raw_Data!$E$2:$E$4001,E3401,Raw_Data!$D$2:$D$4001,D3401),2),IF(Raw_Data!T3401&gt;INDEX(Cleaning_Reference!$F$6:$F$13,MATCH(D3401,Cleaning_Reference!$A$6:$A$13,0)),INDEX(Cleaning_Reference!$F$6:$F$13,MATCH(D3401,Cleaning_Reference!$A$6:$A$13,0)),Raw_Data!T3401))</f>
        <v>1.47</v>
      </c>
      <c r="U3401" s="15">
        <f>Raw_Data!U3401</f>
        <v>11.35</v>
      </c>
      <c r="V3401" s="15">
        <f>Raw_Data!V3401</f>
        <v>46542</v>
      </c>
      <c r="W3401" s="15">
        <f>Raw_Data!W3401</f>
        <v>512011</v>
      </c>
      <c r="X3401" s="15">
        <f>Raw_Data!X3401</f>
        <v>528252</v>
      </c>
      <c r="Y3401" s="15">
        <f>Raw_Data!Y3401</f>
        <v>16241</v>
      </c>
      <c r="Z3401" s="15">
        <f>Raw_Data!Z3401</f>
        <v>4371</v>
      </c>
      <c r="AA3401" s="15">
        <f>Raw_Data!AA3401</f>
        <v>2.597</v>
      </c>
      <c r="AB3401" s="15">
        <f>Raw_Data!AB3401</f>
        <v>40.200000000000003</v>
      </c>
      <c r="AC3401" s="19" t="str">
        <f>IF(Raw_Data!G3401="","Yes","No")</f>
        <v>No</v>
      </c>
      <c r="AD3401" s="19" t="str">
        <f>IF(Raw_Data!L3401="","Yes","No")</f>
        <v>No</v>
      </c>
      <c r="AE3401" s="19" t="str">
        <f>IF(Raw_Data!T3401="","Imputed",IF(Raw_Data!T3401&gt;INDEX(Cleaning_Reference!$F$6:$F$13,MATCH(D3401,Cleaning_Reference!$A$6:$A$13,0)),"Capped","Original"))</f>
        <v>Original</v>
      </c>
      <c r="AF3401" s="21">
        <f t="shared" si="53"/>
        <v>11.35</v>
      </c>
    </row>
    <row r="3402" spans="1:32" ht="15" customHeight="1" x14ac:dyDescent="0.3">
      <c r="A3402" s="20" t="str">
        <f>Raw_Data!A3402</f>
        <v>SF13401</v>
      </c>
      <c r="B3402" s="15" t="str">
        <f>Raw_Data!B3402</f>
        <v>Gujarat</v>
      </c>
      <c r="C3402" s="15" t="str">
        <f>Raw_Data!C3402</f>
        <v>Warangal</v>
      </c>
      <c r="D3402" s="15" t="str">
        <f>Raw_Data!D3402</f>
        <v>Chilli</v>
      </c>
      <c r="E3402" s="15" t="str">
        <f>Raw_Data!E3402</f>
        <v>Zaid</v>
      </c>
      <c r="F3402" s="15">
        <f>Raw_Data!F3402</f>
        <v>11.76</v>
      </c>
      <c r="G3402" s="18">
        <f>IF(Raw_Data!G3402="",ROUND(AVERAGEIFS(Raw_Data!$G$2:$G$4001,Raw_Data!$E$2:$E$4001,E3402),1),Raw_Data!G3402)</f>
        <v>299.39999999999998</v>
      </c>
      <c r="H3402" s="15">
        <f>Raw_Data!H3402</f>
        <v>27.2</v>
      </c>
      <c r="I3402" s="15">
        <f>Raw_Data!I3402</f>
        <v>53.2</v>
      </c>
      <c r="J3402" s="15">
        <f>Raw_Data!J3402</f>
        <v>8.6</v>
      </c>
      <c r="K3402" s="15">
        <f>Raw_Data!K3402</f>
        <v>7.32</v>
      </c>
      <c r="L3402" s="18">
        <f>IF(Raw_Data!L3402="",ROUND(AVERAGEIFS(Raw_Data!$L$2:$L$4001,Raw_Data!$E$2:$E$4001,E3402),1),Raw_Data!L3402)</f>
        <v>18.5</v>
      </c>
      <c r="M3402" s="15">
        <f>Raw_Data!M3402</f>
        <v>127.9</v>
      </c>
      <c r="N3402" s="15">
        <f>Raw_Data!N3402</f>
        <v>49.1</v>
      </c>
      <c r="O3402" s="15">
        <f>Raw_Data!O3402</f>
        <v>176.7</v>
      </c>
      <c r="P3402" s="15" t="str">
        <f>Raw_Data!P3402</f>
        <v>Rainfed</v>
      </c>
      <c r="Q3402" s="15">
        <f>Raw_Data!Q3402</f>
        <v>198</v>
      </c>
      <c r="R3402" s="15">
        <f>Raw_Data!R3402</f>
        <v>6.38</v>
      </c>
      <c r="S3402" s="15">
        <f>Raw_Data!S3402</f>
        <v>0.67</v>
      </c>
      <c r="T3402" s="18">
        <f>IF(Raw_Data!T3402="",ROUND(AVERAGEIFS(Raw_Data!$T$2:$T$4001,Raw_Data!$E$2:$E$4001,E3402,Raw_Data!$D$2:$D$4001,D3402),2),IF(Raw_Data!T3402&gt;INDEX(Cleaning_Reference!$F$6:$F$13,MATCH(D3402,Cleaning_Reference!$A$6:$A$13,0)),INDEX(Cleaning_Reference!$F$6:$F$13,MATCH(D3402,Cleaning_Reference!$A$6:$A$13,0)),Raw_Data!T3402))</f>
        <v>1.62</v>
      </c>
      <c r="U3402" s="15">
        <f>Raw_Data!U3402</f>
        <v>19.05</v>
      </c>
      <c r="V3402" s="15">
        <f>Raw_Data!V3402</f>
        <v>98294</v>
      </c>
      <c r="W3402" s="15">
        <f>Raw_Data!W3402</f>
        <v>670282</v>
      </c>
      <c r="X3402" s="15">
        <f>Raw_Data!X3402</f>
        <v>1872501</v>
      </c>
      <c r="Y3402" s="15">
        <f>Raw_Data!Y3402</f>
        <v>1202219</v>
      </c>
      <c r="Z3402" s="15">
        <f>Raw_Data!Z3402</f>
        <v>3551</v>
      </c>
      <c r="AA3402" s="15">
        <f>Raw_Data!AA3402</f>
        <v>5.3650000000000002</v>
      </c>
      <c r="AB3402" s="15">
        <f>Raw_Data!AB3402</f>
        <v>44.2</v>
      </c>
      <c r="AC3402" s="19" t="str">
        <f>IF(Raw_Data!G3402="","Yes","No")</f>
        <v>Yes</v>
      </c>
      <c r="AD3402" s="19" t="str">
        <f>IF(Raw_Data!L3402="","Yes","No")</f>
        <v>No</v>
      </c>
      <c r="AE3402" s="19" t="str">
        <f>IF(Raw_Data!T3402="","Imputed",IF(Raw_Data!T3402&gt;INDEX(Cleaning_Reference!$F$6:$F$13,MATCH(D3402,Cleaning_Reference!$A$6:$A$13,0)),"Capped","Original"))</f>
        <v>Original</v>
      </c>
      <c r="AF3402" s="21">
        <f t="shared" si="53"/>
        <v>19.05</v>
      </c>
    </row>
    <row r="3403" spans="1:32" ht="15" customHeight="1" x14ac:dyDescent="0.3">
      <c r="A3403" s="20" t="str">
        <f>Raw_Data!A3403</f>
        <v>SF13402</v>
      </c>
      <c r="B3403" s="15" t="str">
        <f>Raw_Data!B3403</f>
        <v>Maharashtra</v>
      </c>
      <c r="C3403" s="15" t="str">
        <f>Raw_Data!C3403</f>
        <v>Rajkot</v>
      </c>
      <c r="D3403" s="15" t="str">
        <f>Raw_Data!D3403</f>
        <v>Rice</v>
      </c>
      <c r="E3403" s="15" t="str">
        <f>Raw_Data!E3403</f>
        <v>Kharif</v>
      </c>
      <c r="F3403" s="15">
        <f>Raw_Data!F3403</f>
        <v>4.57</v>
      </c>
      <c r="G3403" s="18">
        <f>IF(Raw_Data!G3403="",ROUND(AVERAGEIFS(Raw_Data!$G$2:$G$4001,Raw_Data!$E$2:$E$4001,E3403),1),Raw_Data!G3403)</f>
        <v>920.7</v>
      </c>
      <c r="H3403" s="15">
        <f>Raw_Data!H3403</f>
        <v>30</v>
      </c>
      <c r="I3403" s="15">
        <f>Raw_Data!I3403</f>
        <v>62.4</v>
      </c>
      <c r="J3403" s="15">
        <f>Raw_Data!J3403</f>
        <v>5.8</v>
      </c>
      <c r="K3403" s="15">
        <f>Raw_Data!K3403</f>
        <v>6.31</v>
      </c>
      <c r="L3403" s="18">
        <f>IF(Raw_Data!L3403="",ROUND(AVERAGEIFS(Raw_Data!$L$2:$L$4001,Raw_Data!$E$2:$E$4001,E3403),1),Raw_Data!L3403)</f>
        <v>28.8</v>
      </c>
      <c r="M3403" s="15">
        <f>Raw_Data!M3403</f>
        <v>76.900000000000006</v>
      </c>
      <c r="N3403" s="15">
        <f>Raw_Data!N3403</f>
        <v>40.200000000000003</v>
      </c>
      <c r="O3403" s="15">
        <f>Raw_Data!O3403</f>
        <v>121.1</v>
      </c>
      <c r="P3403" s="15" t="str">
        <f>Raw_Data!P3403</f>
        <v>Rainfed</v>
      </c>
      <c r="Q3403" s="15">
        <f>Raw_Data!Q3403</f>
        <v>254.8</v>
      </c>
      <c r="R3403" s="15">
        <f>Raw_Data!R3403</f>
        <v>3.77</v>
      </c>
      <c r="S3403" s="15">
        <f>Raw_Data!S3403</f>
        <v>0.9</v>
      </c>
      <c r="T3403" s="18">
        <f>IF(Raw_Data!T3403="",ROUND(AVERAGEIFS(Raw_Data!$T$2:$T$4001,Raw_Data!$E$2:$E$4001,E3403,Raw_Data!$D$2:$D$4001,D3403),2),IF(Raw_Data!T3403&gt;INDEX(Cleaning_Reference!$F$6:$F$13,MATCH(D3403,Cleaning_Reference!$A$6:$A$13,0)),INDEX(Cleaning_Reference!$F$6:$F$13,MATCH(D3403,Cleaning_Reference!$A$6:$A$13,0)),Raw_Data!T3403))</f>
        <v>2.41</v>
      </c>
      <c r="U3403" s="15">
        <f>Raw_Data!U3403</f>
        <v>11.01</v>
      </c>
      <c r="V3403" s="15">
        <f>Raw_Data!V3403</f>
        <v>22810</v>
      </c>
      <c r="W3403" s="15">
        <f>Raw_Data!W3403</f>
        <v>294838</v>
      </c>
      <c r="X3403" s="15">
        <f>Raw_Data!X3403</f>
        <v>251138</v>
      </c>
      <c r="Y3403" s="15">
        <f>Raw_Data!Y3403</f>
        <v>-43700</v>
      </c>
      <c r="Z3403" s="15">
        <f>Raw_Data!Z3403</f>
        <v>3931</v>
      </c>
      <c r="AA3403" s="15">
        <f>Raw_Data!AA3403</f>
        <v>2.8010000000000002</v>
      </c>
      <c r="AB3403" s="15">
        <f>Raw_Data!AB3403</f>
        <v>55.1</v>
      </c>
      <c r="AC3403" s="19" t="str">
        <f>IF(Raw_Data!G3403="","Yes","No")</f>
        <v>No</v>
      </c>
      <c r="AD3403" s="19" t="str">
        <f>IF(Raw_Data!L3403="","Yes","No")</f>
        <v>No</v>
      </c>
      <c r="AE3403" s="19" t="str">
        <f>IF(Raw_Data!T3403="","Imputed",IF(Raw_Data!T3403&gt;INDEX(Cleaning_Reference!$F$6:$F$13,MATCH(D3403,Cleaning_Reference!$A$6:$A$13,0)),"Capped","Original"))</f>
        <v>Original</v>
      </c>
      <c r="AF3403" s="21">
        <f t="shared" si="53"/>
        <v>11.01</v>
      </c>
    </row>
    <row r="3404" spans="1:32" ht="15" customHeight="1" x14ac:dyDescent="0.3">
      <c r="A3404" s="20" t="str">
        <f>Raw_Data!A3404</f>
        <v>SF13403</v>
      </c>
      <c r="B3404" s="15" t="str">
        <f>Raw_Data!B3404</f>
        <v>Madhya Pradesh</v>
      </c>
      <c r="C3404" s="15" t="str">
        <f>Raw_Data!C3404</f>
        <v>Warangal</v>
      </c>
      <c r="D3404" s="15" t="str">
        <f>Raw_Data!D3404</f>
        <v>Pulses</v>
      </c>
      <c r="E3404" s="15" t="str">
        <f>Raw_Data!E3404</f>
        <v>Kharif</v>
      </c>
      <c r="F3404" s="15">
        <f>Raw_Data!F3404</f>
        <v>13.67</v>
      </c>
      <c r="G3404" s="18">
        <f>IF(Raw_Data!G3404="",ROUND(AVERAGEIFS(Raw_Data!$G$2:$G$4001,Raw_Data!$E$2:$E$4001,E3404),1),Raw_Data!G3404)</f>
        <v>581.79999999999995</v>
      </c>
      <c r="H3404" s="15">
        <f>Raw_Data!H3404</f>
        <v>31</v>
      </c>
      <c r="I3404" s="15">
        <f>Raw_Data!I3404</f>
        <v>62</v>
      </c>
      <c r="J3404" s="15">
        <f>Raw_Data!J3404</f>
        <v>6.6</v>
      </c>
      <c r="K3404" s="15">
        <f>Raw_Data!K3404</f>
        <v>6.17</v>
      </c>
      <c r="L3404" s="18">
        <f>IF(Raw_Data!L3404="",ROUND(AVERAGEIFS(Raw_Data!$L$2:$L$4001,Raw_Data!$E$2:$E$4001,E3404),1),Raw_Data!L3404)</f>
        <v>30.9</v>
      </c>
      <c r="M3404" s="15">
        <f>Raw_Data!M3404</f>
        <v>109.6</v>
      </c>
      <c r="N3404" s="15">
        <f>Raw_Data!N3404</f>
        <v>95.4</v>
      </c>
      <c r="O3404" s="15">
        <f>Raw_Data!O3404</f>
        <v>134.4</v>
      </c>
      <c r="P3404" s="15" t="str">
        <f>Raw_Data!P3404</f>
        <v>Flood</v>
      </c>
      <c r="Q3404" s="15">
        <f>Raw_Data!Q3404</f>
        <v>229.3</v>
      </c>
      <c r="R3404" s="15">
        <f>Raw_Data!R3404</f>
        <v>1.22</v>
      </c>
      <c r="S3404" s="15">
        <f>Raw_Data!S3404</f>
        <v>0.91</v>
      </c>
      <c r="T3404" s="18">
        <f>IF(Raw_Data!T3404="",ROUND(AVERAGEIFS(Raw_Data!$T$2:$T$4001,Raw_Data!$E$2:$E$4001,E3404,Raw_Data!$D$2:$D$4001,D3404),2),IF(Raw_Data!T3404&gt;INDEX(Cleaning_Reference!$F$6:$F$13,MATCH(D3404,Cleaning_Reference!$A$6:$A$13,0)),INDEX(Cleaning_Reference!$F$6:$F$13,MATCH(D3404,Cleaning_Reference!$A$6:$A$13,0)),Raw_Data!T3404))</f>
        <v>1.1299999999999999</v>
      </c>
      <c r="U3404" s="15">
        <f>Raw_Data!U3404</f>
        <v>15.45</v>
      </c>
      <c r="V3404" s="15">
        <f>Raw_Data!V3404</f>
        <v>76700</v>
      </c>
      <c r="W3404" s="15">
        <f>Raw_Data!W3404</f>
        <v>865586</v>
      </c>
      <c r="X3404" s="15">
        <f>Raw_Data!X3404</f>
        <v>1185015</v>
      </c>
      <c r="Y3404" s="15">
        <f>Raw_Data!Y3404</f>
        <v>319429</v>
      </c>
      <c r="Z3404" s="15">
        <f>Raw_Data!Z3404</f>
        <v>5717</v>
      </c>
      <c r="AA3404" s="15">
        <f>Raw_Data!AA3404</f>
        <v>2.702</v>
      </c>
      <c r="AB3404" s="15">
        <f>Raw_Data!AB3404</f>
        <v>60</v>
      </c>
      <c r="AC3404" s="19" t="str">
        <f>IF(Raw_Data!G3404="","Yes","No")</f>
        <v>No</v>
      </c>
      <c r="AD3404" s="19" t="str">
        <f>IF(Raw_Data!L3404="","Yes","No")</f>
        <v>No</v>
      </c>
      <c r="AE3404" s="19" t="str">
        <f>IF(Raw_Data!T3404="","Imputed",IF(Raw_Data!T3404&gt;INDEX(Cleaning_Reference!$F$6:$F$13,MATCH(D3404,Cleaning_Reference!$A$6:$A$13,0)),"Capped","Original"))</f>
        <v>Original</v>
      </c>
      <c r="AF3404" s="21">
        <f t="shared" si="53"/>
        <v>15.45</v>
      </c>
    </row>
    <row r="3405" spans="1:32" ht="15" customHeight="1" x14ac:dyDescent="0.3">
      <c r="A3405" s="20" t="str">
        <f>Raw_Data!A3405</f>
        <v>SF13404</v>
      </c>
      <c r="B3405" s="15" t="str">
        <f>Raw_Data!B3405</f>
        <v>Telangana</v>
      </c>
      <c r="C3405" s="15" t="str">
        <f>Raw_Data!C3405</f>
        <v>Rajkot</v>
      </c>
      <c r="D3405" s="15" t="str">
        <f>Raw_Data!D3405</f>
        <v>Rice</v>
      </c>
      <c r="E3405" s="15" t="str">
        <f>Raw_Data!E3405</f>
        <v>Kharif</v>
      </c>
      <c r="F3405" s="15">
        <f>Raw_Data!F3405</f>
        <v>4.5199999999999996</v>
      </c>
      <c r="G3405" s="18">
        <f>IF(Raw_Data!G3405="",ROUND(AVERAGEIFS(Raw_Data!$G$2:$G$4001,Raw_Data!$E$2:$E$4001,E3405),1),Raw_Data!G3405)</f>
        <v>858.5</v>
      </c>
      <c r="H3405" s="15">
        <f>Raw_Data!H3405</f>
        <v>23.7</v>
      </c>
      <c r="I3405" s="15">
        <f>Raw_Data!I3405</f>
        <v>72.599999999999994</v>
      </c>
      <c r="J3405" s="15">
        <f>Raw_Data!J3405</f>
        <v>5.6</v>
      </c>
      <c r="K3405" s="15">
        <f>Raw_Data!K3405</f>
        <v>6.22</v>
      </c>
      <c r="L3405" s="18">
        <f>IF(Raw_Data!L3405="",ROUND(AVERAGEIFS(Raw_Data!$L$2:$L$4001,Raw_Data!$E$2:$E$4001,E3405),1),Raw_Data!L3405)</f>
        <v>32.6</v>
      </c>
      <c r="M3405" s="15">
        <f>Raw_Data!M3405</f>
        <v>158</v>
      </c>
      <c r="N3405" s="15">
        <f>Raw_Data!N3405</f>
        <v>40.200000000000003</v>
      </c>
      <c r="O3405" s="15">
        <f>Raw_Data!O3405</f>
        <v>136.5</v>
      </c>
      <c r="P3405" s="15" t="str">
        <f>Raw_Data!P3405</f>
        <v>Flood</v>
      </c>
      <c r="Q3405" s="15">
        <f>Raw_Data!Q3405</f>
        <v>140.5</v>
      </c>
      <c r="R3405" s="15">
        <f>Raw_Data!R3405</f>
        <v>5.94</v>
      </c>
      <c r="S3405" s="15">
        <f>Raw_Data!S3405</f>
        <v>0.75</v>
      </c>
      <c r="T3405" s="18">
        <f>IF(Raw_Data!T3405="",ROUND(AVERAGEIFS(Raw_Data!$T$2:$T$4001,Raw_Data!$E$2:$E$4001,E3405,Raw_Data!$D$2:$D$4001,D3405),2),IF(Raw_Data!T3405&gt;INDEX(Cleaning_Reference!$F$6:$F$13,MATCH(D3405,Cleaning_Reference!$A$6:$A$13,0)),INDEX(Cleaning_Reference!$F$6:$F$13,MATCH(D3405,Cleaning_Reference!$A$6:$A$13,0)),Raw_Data!T3405))</f>
        <v>3.21</v>
      </c>
      <c r="U3405" s="15">
        <f>Raw_Data!U3405</f>
        <v>14.51</v>
      </c>
      <c r="V3405" s="15">
        <f>Raw_Data!V3405</f>
        <v>24128</v>
      </c>
      <c r="W3405" s="15">
        <f>Raw_Data!W3405</f>
        <v>286399</v>
      </c>
      <c r="X3405" s="15">
        <f>Raw_Data!X3405</f>
        <v>350097</v>
      </c>
      <c r="Y3405" s="15">
        <f>Raw_Data!Y3405</f>
        <v>63698</v>
      </c>
      <c r="Z3405" s="15">
        <f>Raw_Data!Z3405</f>
        <v>9573</v>
      </c>
      <c r="AA3405" s="15">
        <f>Raw_Data!AA3405</f>
        <v>1.516</v>
      </c>
      <c r="AB3405" s="15">
        <f>Raw_Data!AB3405</f>
        <v>62.7</v>
      </c>
      <c r="AC3405" s="19" t="str">
        <f>IF(Raw_Data!G3405="","Yes","No")</f>
        <v>No</v>
      </c>
      <c r="AD3405" s="19" t="str">
        <f>IF(Raw_Data!L3405="","Yes","No")</f>
        <v>No</v>
      </c>
      <c r="AE3405" s="19" t="str">
        <f>IF(Raw_Data!T3405="","Imputed",IF(Raw_Data!T3405&gt;INDEX(Cleaning_Reference!$F$6:$F$13,MATCH(D3405,Cleaning_Reference!$A$6:$A$13,0)),"Capped","Original"))</f>
        <v>Original</v>
      </c>
      <c r="AF3405" s="21">
        <f t="shared" si="53"/>
        <v>14.51</v>
      </c>
    </row>
    <row r="3406" spans="1:32" ht="15" customHeight="1" x14ac:dyDescent="0.3">
      <c r="A3406" s="20" t="str">
        <f>Raw_Data!A3406</f>
        <v>SF13405</v>
      </c>
      <c r="B3406" s="15" t="str">
        <f>Raw_Data!B3406</f>
        <v>Tamil Nadu</v>
      </c>
      <c r="C3406" s="15" t="str">
        <f>Raw_Data!C3406</f>
        <v>Nalgonda</v>
      </c>
      <c r="D3406" s="15" t="str">
        <f>Raw_Data!D3406</f>
        <v>Pulses</v>
      </c>
      <c r="E3406" s="15" t="str">
        <f>Raw_Data!E3406</f>
        <v>Kharif</v>
      </c>
      <c r="F3406" s="15">
        <f>Raw_Data!F3406</f>
        <v>4.8899999999999997</v>
      </c>
      <c r="G3406" s="18">
        <f>IF(Raw_Data!G3406="",ROUND(AVERAGEIFS(Raw_Data!$G$2:$G$4001,Raw_Data!$E$2:$E$4001,E3406),1),Raw_Data!G3406)</f>
        <v>866.8</v>
      </c>
      <c r="H3406" s="15">
        <f>Raw_Data!H3406</f>
        <v>28.6</v>
      </c>
      <c r="I3406" s="15">
        <f>Raw_Data!I3406</f>
        <v>63.1</v>
      </c>
      <c r="J3406" s="15">
        <f>Raw_Data!J3406</f>
        <v>5.3</v>
      </c>
      <c r="K3406" s="15">
        <f>Raw_Data!K3406</f>
        <v>7.05</v>
      </c>
      <c r="L3406" s="18">
        <f>IF(Raw_Data!L3406="",ROUND(AVERAGEIFS(Raw_Data!$L$2:$L$4001,Raw_Data!$E$2:$E$4001,E3406),1),Raw_Data!L3406)</f>
        <v>30.3</v>
      </c>
      <c r="M3406" s="15">
        <f>Raw_Data!M3406</f>
        <v>139.69999999999999</v>
      </c>
      <c r="N3406" s="15">
        <f>Raw_Data!N3406</f>
        <v>69.900000000000006</v>
      </c>
      <c r="O3406" s="15">
        <f>Raw_Data!O3406</f>
        <v>87.7</v>
      </c>
      <c r="P3406" s="15" t="str">
        <f>Raw_Data!P3406</f>
        <v>Rainfed</v>
      </c>
      <c r="Q3406" s="15">
        <f>Raw_Data!Q3406</f>
        <v>195.9</v>
      </c>
      <c r="R3406" s="15">
        <f>Raw_Data!R3406</f>
        <v>8.69</v>
      </c>
      <c r="S3406" s="15">
        <f>Raw_Data!S3406</f>
        <v>0.79</v>
      </c>
      <c r="T3406" s="18">
        <f>IF(Raw_Data!T3406="",ROUND(AVERAGEIFS(Raw_Data!$T$2:$T$4001,Raw_Data!$E$2:$E$4001,E3406,Raw_Data!$D$2:$D$4001,D3406),2),IF(Raw_Data!T3406&gt;INDEX(Cleaning_Reference!$F$6:$F$13,MATCH(D3406,Cleaning_Reference!$A$6:$A$13,0)),INDEX(Cleaning_Reference!$F$6:$F$13,MATCH(D3406,Cleaning_Reference!$A$6:$A$13,0)),Raw_Data!T3406))</f>
        <v>1.25</v>
      </c>
      <c r="U3406" s="15">
        <f>Raw_Data!U3406</f>
        <v>6.11</v>
      </c>
      <c r="V3406" s="15">
        <f>Raw_Data!V3406</f>
        <v>69233</v>
      </c>
      <c r="W3406" s="15">
        <f>Raw_Data!W3406</f>
        <v>401125</v>
      </c>
      <c r="X3406" s="15">
        <f>Raw_Data!X3406</f>
        <v>423014</v>
      </c>
      <c r="Y3406" s="15">
        <f>Raw_Data!Y3406</f>
        <v>21889</v>
      </c>
      <c r="Z3406" s="15">
        <f>Raw_Data!Z3406</f>
        <v>1026</v>
      </c>
      <c r="AA3406" s="15">
        <f>Raw_Data!AA3406</f>
        <v>5.9550000000000001</v>
      </c>
      <c r="AB3406" s="15">
        <f>Raw_Data!AB3406</f>
        <v>32.4</v>
      </c>
      <c r="AC3406" s="19" t="str">
        <f>IF(Raw_Data!G3406="","Yes","No")</f>
        <v>No</v>
      </c>
      <c r="AD3406" s="19" t="str">
        <f>IF(Raw_Data!L3406="","Yes","No")</f>
        <v>No</v>
      </c>
      <c r="AE3406" s="19" t="str">
        <f>IF(Raw_Data!T3406="","Imputed",IF(Raw_Data!T3406&gt;INDEX(Cleaning_Reference!$F$6:$F$13,MATCH(D3406,Cleaning_Reference!$A$6:$A$13,0)),"Capped","Original"))</f>
        <v>Original</v>
      </c>
      <c r="AF3406" s="21">
        <f t="shared" si="53"/>
        <v>6.11</v>
      </c>
    </row>
    <row r="3407" spans="1:32" ht="15" customHeight="1" x14ac:dyDescent="0.3">
      <c r="A3407" s="20" t="str">
        <f>Raw_Data!A3407</f>
        <v>SF13406</v>
      </c>
      <c r="B3407" s="15" t="str">
        <f>Raw_Data!B3407</f>
        <v>Andhra Pradesh</v>
      </c>
      <c r="C3407" s="15" t="str">
        <f>Raw_Data!C3407</f>
        <v>Nashik</v>
      </c>
      <c r="D3407" s="15" t="str">
        <f>Raw_Data!D3407</f>
        <v>Wheat</v>
      </c>
      <c r="E3407" s="15" t="str">
        <f>Raw_Data!E3407</f>
        <v>Rabi</v>
      </c>
      <c r="F3407" s="15">
        <f>Raw_Data!F3407</f>
        <v>11.56</v>
      </c>
      <c r="G3407" s="18">
        <f>IF(Raw_Data!G3407="",ROUND(AVERAGEIFS(Raw_Data!$G$2:$G$4001,Raw_Data!$E$2:$E$4001,E3407),1),Raw_Data!G3407)</f>
        <v>690.1</v>
      </c>
      <c r="H3407" s="15">
        <f>Raw_Data!H3407</f>
        <v>23.9</v>
      </c>
      <c r="I3407" s="15">
        <f>Raw_Data!I3407</f>
        <v>49</v>
      </c>
      <c r="J3407" s="15">
        <f>Raw_Data!J3407</f>
        <v>7.5</v>
      </c>
      <c r="K3407" s="15">
        <f>Raw_Data!K3407</f>
        <v>8.07</v>
      </c>
      <c r="L3407" s="18">
        <f>IF(Raw_Data!L3407="",ROUND(AVERAGEIFS(Raw_Data!$L$2:$L$4001,Raw_Data!$E$2:$E$4001,E3407),1),Raw_Data!L3407)</f>
        <v>26.4</v>
      </c>
      <c r="M3407" s="15">
        <f>Raw_Data!M3407</f>
        <v>164.9</v>
      </c>
      <c r="N3407" s="15">
        <f>Raw_Data!N3407</f>
        <v>46</v>
      </c>
      <c r="O3407" s="15">
        <f>Raw_Data!O3407</f>
        <v>84</v>
      </c>
      <c r="P3407" s="15" t="str">
        <f>Raw_Data!P3407</f>
        <v>Flood</v>
      </c>
      <c r="Q3407" s="15">
        <f>Raw_Data!Q3407</f>
        <v>71.900000000000006</v>
      </c>
      <c r="R3407" s="15">
        <f>Raw_Data!R3407</f>
        <v>5.9</v>
      </c>
      <c r="S3407" s="15">
        <f>Raw_Data!S3407</f>
        <v>0.81</v>
      </c>
      <c r="T3407" s="18">
        <f>IF(Raw_Data!T3407="",ROUND(AVERAGEIFS(Raw_Data!$T$2:$T$4001,Raw_Data!$E$2:$E$4001,E3407,Raw_Data!$D$2:$D$4001,D3407),2),IF(Raw_Data!T3407&gt;INDEX(Cleaning_Reference!$F$6:$F$13,MATCH(D3407,Cleaning_Reference!$A$6:$A$13,0)),INDEX(Cleaning_Reference!$F$6:$F$13,MATCH(D3407,Cleaning_Reference!$A$6:$A$13,0)),Raw_Data!T3407))</f>
        <v>0.31</v>
      </c>
      <c r="U3407" s="15">
        <f>Raw_Data!U3407</f>
        <v>3.58</v>
      </c>
      <c r="V3407" s="15">
        <f>Raw_Data!V3407</f>
        <v>20601</v>
      </c>
      <c r="W3407" s="15">
        <f>Raw_Data!W3407</f>
        <v>835670</v>
      </c>
      <c r="X3407" s="15">
        <f>Raw_Data!X3407</f>
        <v>73752</v>
      </c>
      <c r="Y3407" s="15">
        <f>Raw_Data!Y3407</f>
        <v>-761918</v>
      </c>
      <c r="Z3407" s="15">
        <f>Raw_Data!Z3407</f>
        <v>6890</v>
      </c>
      <c r="AA3407" s="15">
        <f>Raw_Data!AA3407</f>
        <v>0.52</v>
      </c>
      <c r="AB3407" s="15">
        <f>Raw_Data!AB3407</f>
        <v>41.7</v>
      </c>
      <c r="AC3407" s="19" t="str">
        <f>IF(Raw_Data!G3407="","Yes","No")</f>
        <v>No</v>
      </c>
      <c r="AD3407" s="19" t="str">
        <f>IF(Raw_Data!L3407="","Yes","No")</f>
        <v>No</v>
      </c>
      <c r="AE3407" s="19" t="str">
        <f>IF(Raw_Data!T3407="","Imputed",IF(Raw_Data!T3407&gt;INDEX(Cleaning_Reference!$F$6:$F$13,MATCH(D3407,Cleaning_Reference!$A$6:$A$13,0)),"Capped","Original"))</f>
        <v>Original</v>
      </c>
      <c r="AF3407" s="21">
        <f t="shared" si="53"/>
        <v>3.58</v>
      </c>
    </row>
    <row r="3408" spans="1:32" ht="15" customHeight="1" x14ac:dyDescent="0.3">
      <c r="A3408" s="20" t="str">
        <f>Raw_Data!A3408</f>
        <v>SF13407</v>
      </c>
      <c r="B3408" s="15" t="str">
        <f>Raw_Data!B3408</f>
        <v>Andhra Pradesh</v>
      </c>
      <c r="C3408" s="15" t="str">
        <f>Raw_Data!C3408</f>
        <v>Ludhiana</v>
      </c>
      <c r="D3408" s="15" t="str">
        <f>Raw_Data!D3408</f>
        <v>Pulses</v>
      </c>
      <c r="E3408" s="15" t="str">
        <f>Raw_Data!E3408</f>
        <v>Kharif</v>
      </c>
      <c r="F3408" s="15">
        <f>Raw_Data!F3408</f>
        <v>9.94</v>
      </c>
      <c r="G3408" s="18">
        <f>IF(Raw_Data!G3408="",ROUND(AVERAGEIFS(Raw_Data!$G$2:$G$4001,Raw_Data!$E$2:$E$4001,E3408),1),Raw_Data!G3408)</f>
        <v>756.8</v>
      </c>
      <c r="H3408" s="15">
        <f>Raw_Data!H3408</f>
        <v>24.5</v>
      </c>
      <c r="I3408" s="15">
        <f>Raw_Data!I3408</f>
        <v>74.400000000000006</v>
      </c>
      <c r="J3408" s="15">
        <f>Raw_Data!J3408</f>
        <v>5.6</v>
      </c>
      <c r="K3408" s="15">
        <f>Raw_Data!K3408</f>
        <v>6.34</v>
      </c>
      <c r="L3408" s="18">
        <f>IF(Raw_Data!L3408="",ROUND(AVERAGEIFS(Raw_Data!$L$2:$L$4001,Raw_Data!$E$2:$E$4001,E3408),1),Raw_Data!L3408)</f>
        <v>30.3</v>
      </c>
      <c r="M3408" s="15">
        <f>Raw_Data!M3408</f>
        <v>122.9</v>
      </c>
      <c r="N3408" s="15">
        <f>Raw_Data!N3408</f>
        <v>56.9</v>
      </c>
      <c r="O3408" s="15">
        <f>Raw_Data!O3408</f>
        <v>119.6</v>
      </c>
      <c r="P3408" s="15" t="str">
        <f>Raw_Data!P3408</f>
        <v>Drip</v>
      </c>
      <c r="Q3408" s="15">
        <f>Raw_Data!Q3408</f>
        <v>310.60000000000002</v>
      </c>
      <c r="R3408" s="15">
        <f>Raw_Data!R3408</f>
        <v>7.82</v>
      </c>
      <c r="S3408" s="15">
        <f>Raw_Data!S3408</f>
        <v>0.88</v>
      </c>
      <c r="T3408" s="18">
        <f>IF(Raw_Data!T3408="",ROUND(AVERAGEIFS(Raw_Data!$T$2:$T$4001,Raw_Data!$E$2:$E$4001,E3408,Raw_Data!$D$2:$D$4001,D3408),2),IF(Raw_Data!T3408&gt;INDEX(Cleaning_Reference!$F$6:$F$13,MATCH(D3408,Cleaning_Reference!$A$6:$A$13,0)),INDEX(Cleaning_Reference!$F$6:$F$13,MATCH(D3408,Cleaning_Reference!$A$6:$A$13,0)),Raw_Data!T3408))</f>
        <v>1.45</v>
      </c>
      <c r="U3408" s="15">
        <f>Raw_Data!U3408</f>
        <v>14.41</v>
      </c>
      <c r="V3408" s="15">
        <f>Raw_Data!V3408</f>
        <v>68190</v>
      </c>
      <c r="W3408" s="15">
        <f>Raw_Data!W3408</f>
        <v>691701</v>
      </c>
      <c r="X3408" s="15">
        <f>Raw_Data!X3408</f>
        <v>982618</v>
      </c>
      <c r="Y3408" s="15">
        <f>Raw_Data!Y3408</f>
        <v>290917</v>
      </c>
      <c r="Z3408" s="15">
        <f>Raw_Data!Z3408</f>
        <v>3602</v>
      </c>
      <c r="AA3408" s="15">
        <f>Raw_Data!AA3408</f>
        <v>4.0010000000000003</v>
      </c>
      <c r="AB3408" s="15">
        <f>Raw_Data!AB3408</f>
        <v>51.7</v>
      </c>
      <c r="AC3408" s="19" t="str">
        <f>IF(Raw_Data!G3408="","Yes","No")</f>
        <v>No</v>
      </c>
      <c r="AD3408" s="19" t="str">
        <f>IF(Raw_Data!L3408="","Yes","No")</f>
        <v>No</v>
      </c>
      <c r="AE3408" s="19" t="str">
        <f>IF(Raw_Data!T3408="","Imputed",IF(Raw_Data!T3408&gt;INDEX(Cleaning_Reference!$F$6:$F$13,MATCH(D3408,Cleaning_Reference!$A$6:$A$13,0)),"Capped","Original"))</f>
        <v>Original</v>
      </c>
      <c r="AF3408" s="21">
        <f t="shared" si="53"/>
        <v>14.41</v>
      </c>
    </row>
    <row r="3409" spans="1:32" ht="15" customHeight="1" x14ac:dyDescent="0.3">
      <c r="A3409" s="20" t="str">
        <f>Raw_Data!A3409</f>
        <v>SF13408</v>
      </c>
      <c r="B3409" s="15" t="str">
        <f>Raw_Data!B3409</f>
        <v>Karnataka</v>
      </c>
      <c r="C3409" s="15" t="str">
        <f>Raw_Data!C3409</f>
        <v>Rajkot</v>
      </c>
      <c r="D3409" s="15" t="str">
        <f>Raw_Data!D3409</f>
        <v>Sugarcane</v>
      </c>
      <c r="E3409" s="15" t="str">
        <f>Raw_Data!E3409</f>
        <v>Kharif</v>
      </c>
      <c r="F3409" s="15">
        <f>Raw_Data!F3409</f>
        <v>12.03</v>
      </c>
      <c r="G3409" s="18">
        <f>IF(Raw_Data!G3409="",ROUND(AVERAGEIFS(Raw_Data!$G$2:$G$4001,Raw_Data!$E$2:$E$4001,E3409),1),Raw_Data!G3409)</f>
        <v>723.3</v>
      </c>
      <c r="H3409" s="15">
        <f>Raw_Data!H3409</f>
        <v>24.3</v>
      </c>
      <c r="I3409" s="15">
        <f>Raw_Data!I3409</f>
        <v>72.099999999999994</v>
      </c>
      <c r="J3409" s="15">
        <f>Raw_Data!J3409</f>
        <v>4.8</v>
      </c>
      <c r="K3409" s="15">
        <f>Raw_Data!K3409</f>
        <v>6.84</v>
      </c>
      <c r="L3409" s="18">
        <f>IF(Raw_Data!L3409="",ROUND(AVERAGEIFS(Raw_Data!$L$2:$L$4001,Raw_Data!$E$2:$E$4001,E3409),1),Raw_Data!L3409)</f>
        <v>38</v>
      </c>
      <c r="M3409" s="15">
        <f>Raw_Data!M3409</f>
        <v>115.9</v>
      </c>
      <c r="N3409" s="15">
        <f>Raw_Data!N3409</f>
        <v>82.9</v>
      </c>
      <c r="O3409" s="15">
        <f>Raw_Data!O3409</f>
        <v>120.7</v>
      </c>
      <c r="P3409" s="15" t="str">
        <f>Raw_Data!P3409</f>
        <v>Rainfed</v>
      </c>
      <c r="Q3409" s="15">
        <f>Raw_Data!Q3409</f>
        <v>165.5</v>
      </c>
      <c r="R3409" s="15">
        <f>Raw_Data!R3409</f>
        <v>3.59</v>
      </c>
      <c r="S3409" s="15">
        <f>Raw_Data!S3409</f>
        <v>0.93</v>
      </c>
      <c r="T3409" s="18">
        <f>IF(Raw_Data!T3409="",ROUND(AVERAGEIFS(Raw_Data!$T$2:$T$4001,Raw_Data!$E$2:$E$4001,E3409,Raw_Data!$D$2:$D$4001,D3409),2),IF(Raw_Data!T3409&gt;INDEX(Cleaning_Reference!$F$6:$F$13,MATCH(D3409,Cleaning_Reference!$A$6:$A$13,0)),INDEX(Cleaning_Reference!$F$6:$F$13,MATCH(D3409,Cleaning_Reference!$A$6:$A$13,0)),Raw_Data!T3409))</f>
        <v>63.71</v>
      </c>
      <c r="U3409" s="15">
        <f>Raw_Data!U3409</f>
        <v>766.43</v>
      </c>
      <c r="V3409" s="15">
        <f>Raw_Data!V3409</f>
        <v>3823</v>
      </c>
      <c r="W3409" s="15">
        <f>Raw_Data!W3409</f>
        <v>828786</v>
      </c>
      <c r="X3409" s="15">
        <f>Raw_Data!X3409</f>
        <v>2930062</v>
      </c>
      <c r="Y3409" s="15">
        <f>Raw_Data!Y3409</f>
        <v>2101276</v>
      </c>
      <c r="Z3409" s="15">
        <f>Raw_Data!Z3409</f>
        <v>10174</v>
      </c>
      <c r="AA3409" s="15">
        <f>Raw_Data!AA3409</f>
        <v>75.331999999999994</v>
      </c>
      <c r="AB3409" s="15">
        <f>Raw_Data!AB3409</f>
        <v>54.3</v>
      </c>
      <c r="AC3409" s="19" t="str">
        <f>IF(Raw_Data!G3409="","Yes","No")</f>
        <v>No</v>
      </c>
      <c r="AD3409" s="19" t="str">
        <f>IF(Raw_Data!L3409="","Yes","No")</f>
        <v>No</v>
      </c>
      <c r="AE3409" s="19" t="str">
        <f>IF(Raw_Data!T3409="","Imputed",IF(Raw_Data!T3409&gt;INDEX(Cleaning_Reference!$F$6:$F$13,MATCH(D3409,Cleaning_Reference!$A$6:$A$13,0)),"Capped","Original"))</f>
        <v>Original</v>
      </c>
      <c r="AF3409" s="21">
        <f t="shared" si="53"/>
        <v>766.43</v>
      </c>
    </row>
    <row r="3410" spans="1:32" ht="15" customHeight="1" x14ac:dyDescent="0.3">
      <c r="A3410" s="20" t="str">
        <f>Raw_Data!A3410</f>
        <v>SF13409</v>
      </c>
      <c r="B3410" s="15" t="str">
        <f>Raw_Data!B3410</f>
        <v>Punjab</v>
      </c>
      <c r="C3410" s="15" t="str">
        <f>Raw_Data!C3410</f>
        <v>Nashik</v>
      </c>
      <c r="D3410" s="15" t="str">
        <f>Raw_Data!D3410</f>
        <v>Cotton</v>
      </c>
      <c r="E3410" s="15" t="str">
        <f>Raw_Data!E3410</f>
        <v>Rabi</v>
      </c>
      <c r="F3410" s="15">
        <f>Raw_Data!F3410</f>
        <v>11.79</v>
      </c>
      <c r="G3410" s="18">
        <f>IF(Raw_Data!G3410="",ROUND(AVERAGEIFS(Raw_Data!$G$2:$G$4001,Raw_Data!$E$2:$E$4001,E3410),1),Raw_Data!G3410)</f>
        <v>721.8</v>
      </c>
      <c r="H3410" s="15">
        <f>Raw_Data!H3410</f>
        <v>24.1</v>
      </c>
      <c r="I3410" s="15">
        <f>Raw_Data!I3410</f>
        <v>57.3</v>
      </c>
      <c r="J3410" s="15">
        <f>Raw_Data!J3410</f>
        <v>5.0999999999999996</v>
      </c>
      <c r="K3410" s="15">
        <f>Raw_Data!K3410</f>
        <v>6.78</v>
      </c>
      <c r="L3410" s="18">
        <f>IF(Raw_Data!L3410="",ROUND(AVERAGEIFS(Raw_Data!$L$2:$L$4001,Raw_Data!$E$2:$E$4001,E3410),1),Raw_Data!L3410)</f>
        <v>20.100000000000001</v>
      </c>
      <c r="M3410" s="15">
        <f>Raw_Data!M3410</f>
        <v>106</v>
      </c>
      <c r="N3410" s="15">
        <f>Raw_Data!N3410</f>
        <v>49.5</v>
      </c>
      <c r="O3410" s="15">
        <f>Raw_Data!O3410</f>
        <v>92.2</v>
      </c>
      <c r="P3410" s="15" t="str">
        <f>Raw_Data!P3410</f>
        <v>Flood</v>
      </c>
      <c r="Q3410" s="15">
        <f>Raw_Data!Q3410</f>
        <v>260.5</v>
      </c>
      <c r="R3410" s="15">
        <f>Raw_Data!R3410</f>
        <v>9.5</v>
      </c>
      <c r="S3410" s="15">
        <f>Raw_Data!S3410</f>
        <v>0.7</v>
      </c>
      <c r="T3410" s="18">
        <f>IF(Raw_Data!T3410="",ROUND(AVERAGEIFS(Raw_Data!$T$2:$T$4001,Raw_Data!$E$2:$E$4001,E3410,Raw_Data!$D$2:$D$4001,D3410),2),IF(Raw_Data!T3410&gt;INDEX(Cleaning_Reference!$F$6:$F$13,MATCH(D3410,Cleaning_Reference!$A$6:$A$13,0)),INDEX(Cleaning_Reference!$F$6:$F$13,MATCH(D3410,Cleaning_Reference!$A$6:$A$13,0)),Raw_Data!T3410))</f>
        <v>1.58</v>
      </c>
      <c r="U3410" s="15">
        <f>Raw_Data!U3410</f>
        <v>18.63</v>
      </c>
      <c r="V3410" s="15">
        <f>Raw_Data!V3410</f>
        <v>72958</v>
      </c>
      <c r="W3410" s="15">
        <f>Raw_Data!W3410</f>
        <v>968359</v>
      </c>
      <c r="X3410" s="15">
        <f>Raw_Data!X3410</f>
        <v>1359208</v>
      </c>
      <c r="Y3410" s="15">
        <f>Raw_Data!Y3410</f>
        <v>390849</v>
      </c>
      <c r="Z3410" s="15">
        <f>Raw_Data!Z3410</f>
        <v>10220</v>
      </c>
      <c r="AA3410" s="15">
        <f>Raw_Data!AA3410</f>
        <v>1.823</v>
      </c>
      <c r="AB3410" s="15">
        <f>Raw_Data!AB3410</f>
        <v>36.6</v>
      </c>
      <c r="AC3410" s="19" t="str">
        <f>IF(Raw_Data!G3410="","Yes","No")</f>
        <v>No</v>
      </c>
      <c r="AD3410" s="19" t="str">
        <f>IF(Raw_Data!L3410="","Yes","No")</f>
        <v>No</v>
      </c>
      <c r="AE3410" s="19" t="str">
        <f>IF(Raw_Data!T3410="","Imputed",IF(Raw_Data!T3410&gt;INDEX(Cleaning_Reference!$F$6:$F$13,MATCH(D3410,Cleaning_Reference!$A$6:$A$13,0)),"Capped","Original"))</f>
        <v>Original</v>
      </c>
      <c r="AF3410" s="21">
        <f t="shared" si="53"/>
        <v>18.63</v>
      </c>
    </row>
    <row r="3411" spans="1:32" ht="15" customHeight="1" x14ac:dyDescent="0.3">
      <c r="A3411" s="20" t="str">
        <f>Raw_Data!A3411</f>
        <v>SF13410</v>
      </c>
      <c r="B3411" s="15" t="str">
        <f>Raw_Data!B3411</f>
        <v>Punjab</v>
      </c>
      <c r="C3411" s="15" t="str">
        <f>Raw_Data!C3411</f>
        <v>Raichur</v>
      </c>
      <c r="D3411" s="15" t="str">
        <f>Raw_Data!D3411</f>
        <v>Sugarcane</v>
      </c>
      <c r="E3411" s="15" t="str">
        <f>Raw_Data!E3411</f>
        <v>Rabi</v>
      </c>
      <c r="F3411" s="15">
        <f>Raw_Data!F3411</f>
        <v>14.34</v>
      </c>
      <c r="G3411" s="18">
        <f>IF(Raw_Data!G3411="",ROUND(AVERAGEIFS(Raw_Data!$G$2:$G$4001,Raw_Data!$E$2:$E$4001,E3411),1),Raw_Data!G3411)</f>
        <v>269</v>
      </c>
      <c r="H3411" s="15">
        <f>Raw_Data!H3411</f>
        <v>22.5</v>
      </c>
      <c r="I3411" s="15">
        <f>Raw_Data!I3411</f>
        <v>58.6</v>
      </c>
      <c r="J3411" s="15">
        <f>Raw_Data!J3411</f>
        <v>8.6</v>
      </c>
      <c r="K3411" s="15">
        <f>Raw_Data!K3411</f>
        <v>6.03</v>
      </c>
      <c r="L3411" s="18">
        <f>IF(Raw_Data!L3411="",ROUND(AVERAGEIFS(Raw_Data!$L$2:$L$4001,Raw_Data!$E$2:$E$4001,E3411),1),Raw_Data!L3411)</f>
        <v>23.7</v>
      </c>
      <c r="M3411" s="15">
        <f>Raw_Data!M3411</f>
        <v>155.6</v>
      </c>
      <c r="N3411" s="15">
        <f>Raw_Data!N3411</f>
        <v>59</v>
      </c>
      <c r="O3411" s="15">
        <f>Raw_Data!O3411</f>
        <v>32.9</v>
      </c>
      <c r="P3411" s="15" t="str">
        <f>Raw_Data!P3411</f>
        <v>Sprinkler</v>
      </c>
      <c r="Q3411" s="15">
        <f>Raw_Data!Q3411</f>
        <v>93.2</v>
      </c>
      <c r="R3411" s="15">
        <f>Raw_Data!R3411</f>
        <v>5.62</v>
      </c>
      <c r="S3411" s="15">
        <f>Raw_Data!S3411</f>
        <v>0.67</v>
      </c>
      <c r="T3411" s="18">
        <f>IF(Raw_Data!T3411="",ROUND(AVERAGEIFS(Raw_Data!$T$2:$T$4001,Raw_Data!$E$2:$E$4001,E3411,Raw_Data!$D$2:$D$4001,D3411),2),IF(Raw_Data!T3411&gt;INDEX(Cleaning_Reference!$F$6:$F$13,MATCH(D3411,Cleaning_Reference!$A$6:$A$13,0)),INDEX(Cleaning_Reference!$F$6:$F$13,MATCH(D3411,Cleaning_Reference!$A$6:$A$13,0)),Raw_Data!T3411))</f>
        <v>33.4</v>
      </c>
      <c r="U3411" s="15">
        <f>Raw_Data!U3411</f>
        <v>478.96</v>
      </c>
      <c r="V3411" s="15">
        <f>Raw_Data!V3411</f>
        <v>3915</v>
      </c>
      <c r="W3411" s="15">
        <f>Raw_Data!W3411</f>
        <v>913988</v>
      </c>
      <c r="X3411" s="15">
        <f>Raw_Data!X3411</f>
        <v>1875128</v>
      </c>
      <c r="Y3411" s="15">
        <f>Raw_Data!Y3411</f>
        <v>961140</v>
      </c>
      <c r="Z3411" s="15">
        <f>Raw_Data!Z3411</f>
        <v>28986</v>
      </c>
      <c r="AA3411" s="15">
        <f>Raw_Data!AA3411</f>
        <v>16.524000000000001</v>
      </c>
      <c r="AB3411" s="15">
        <f>Raw_Data!AB3411</f>
        <v>31.4</v>
      </c>
      <c r="AC3411" s="19" t="str">
        <f>IF(Raw_Data!G3411="","Yes","No")</f>
        <v>No</v>
      </c>
      <c r="AD3411" s="19" t="str">
        <f>IF(Raw_Data!L3411="","Yes","No")</f>
        <v>No</v>
      </c>
      <c r="AE3411" s="19" t="str">
        <f>IF(Raw_Data!T3411="","Imputed",IF(Raw_Data!T3411&gt;INDEX(Cleaning_Reference!$F$6:$F$13,MATCH(D3411,Cleaning_Reference!$A$6:$A$13,0)),"Capped","Original"))</f>
        <v>Original</v>
      </c>
      <c r="AF3411" s="21">
        <f t="shared" si="53"/>
        <v>478.96</v>
      </c>
    </row>
    <row r="3412" spans="1:32" ht="15" customHeight="1" x14ac:dyDescent="0.3">
      <c r="A3412" s="20" t="str">
        <f>Raw_Data!A3412</f>
        <v>SF13411</v>
      </c>
      <c r="B3412" s="15" t="str">
        <f>Raw_Data!B3412</f>
        <v>Madhya Pradesh</v>
      </c>
      <c r="C3412" s="15" t="str">
        <f>Raw_Data!C3412</f>
        <v>Raichur</v>
      </c>
      <c r="D3412" s="15" t="str">
        <f>Raw_Data!D3412</f>
        <v>Cotton</v>
      </c>
      <c r="E3412" s="15" t="str">
        <f>Raw_Data!E3412</f>
        <v>Kharif</v>
      </c>
      <c r="F3412" s="15">
        <f>Raw_Data!F3412</f>
        <v>0.74</v>
      </c>
      <c r="G3412" s="18">
        <f>IF(Raw_Data!G3412="",ROUND(AVERAGEIFS(Raw_Data!$G$2:$G$4001,Raw_Data!$E$2:$E$4001,E3412),1),Raw_Data!G3412)</f>
        <v>1109.9000000000001</v>
      </c>
      <c r="H3412" s="15">
        <f>Raw_Data!H3412</f>
        <v>29.6</v>
      </c>
      <c r="I3412" s="15">
        <f>Raw_Data!I3412</f>
        <v>82.2</v>
      </c>
      <c r="J3412" s="15">
        <f>Raw_Data!J3412</f>
        <v>6.4</v>
      </c>
      <c r="K3412" s="15">
        <f>Raw_Data!K3412</f>
        <v>5.72</v>
      </c>
      <c r="L3412" s="18">
        <f>IF(Raw_Data!L3412="",ROUND(AVERAGEIFS(Raw_Data!$L$2:$L$4001,Raw_Data!$E$2:$E$4001,E3412),1),Raw_Data!L3412)</f>
        <v>36.1</v>
      </c>
      <c r="M3412" s="15">
        <f>Raw_Data!M3412</f>
        <v>83.7</v>
      </c>
      <c r="N3412" s="15">
        <f>Raw_Data!N3412</f>
        <v>52.3</v>
      </c>
      <c r="O3412" s="15">
        <f>Raw_Data!O3412</f>
        <v>67.2</v>
      </c>
      <c r="P3412" s="15" t="str">
        <f>Raw_Data!P3412</f>
        <v>Flood</v>
      </c>
      <c r="Q3412" s="15">
        <f>Raw_Data!Q3412</f>
        <v>291.3</v>
      </c>
      <c r="R3412" s="15">
        <f>Raw_Data!R3412</f>
        <v>6.11</v>
      </c>
      <c r="S3412" s="15">
        <f>Raw_Data!S3412</f>
        <v>0.85</v>
      </c>
      <c r="T3412" s="18">
        <f>IF(Raw_Data!T3412="",ROUND(AVERAGEIFS(Raw_Data!$T$2:$T$4001,Raw_Data!$E$2:$E$4001,E3412,Raw_Data!$D$2:$D$4001,D3412),2),IF(Raw_Data!T3412&gt;INDEX(Cleaning_Reference!$F$6:$F$13,MATCH(D3412,Cleaning_Reference!$A$6:$A$13,0)),INDEX(Cleaning_Reference!$F$6:$F$13,MATCH(D3412,Cleaning_Reference!$A$6:$A$13,0)),Raw_Data!T3412))</f>
        <v>0.46</v>
      </c>
      <c r="U3412" s="15">
        <f>Raw_Data!U3412</f>
        <v>0.34</v>
      </c>
      <c r="V3412" s="15">
        <f>Raw_Data!V3412</f>
        <v>61476</v>
      </c>
      <c r="W3412" s="15">
        <f>Raw_Data!W3412</f>
        <v>57144</v>
      </c>
      <c r="X3412" s="15">
        <f>Raw_Data!X3412</f>
        <v>20902</v>
      </c>
      <c r="Y3412" s="15">
        <f>Raw_Data!Y3412</f>
        <v>-36242</v>
      </c>
      <c r="Z3412" s="15">
        <f>Raw_Data!Z3412</f>
        <v>789</v>
      </c>
      <c r="AA3412" s="15">
        <f>Raw_Data!AA3412</f>
        <v>0.43099999999999999</v>
      </c>
      <c r="AB3412" s="15">
        <f>Raw_Data!AB3412</f>
        <v>53.8</v>
      </c>
      <c r="AC3412" s="19" t="str">
        <f>IF(Raw_Data!G3412="","Yes","No")</f>
        <v>No</v>
      </c>
      <c r="AD3412" s="19" t="str">
        <f>IF(Raw_Data!L3412="","Yes","No")</f>
        <v>No</v>
      </c>
      <c r="AE3412" s="19" t="str">
        <f>IF(Raw_Data!T3412="","Imputed",IF(Raw_Data!T3412&gt;INDEX(Cleaning_Reference!$F$6:$F$13,MATCH(D3412,Cleaning_Reference!$A$6:$A$13,0)),"Capped","Original"))</f>
        <v>Original</v>
      </c>
      <c r="AF3412" s="21">
        <f t="shared" si="53"/>
        <v>0.34</v>
      </c>
    </row>
    <row r="3413" spans="1:32" ht="15" customHeight="1" x14ac:dyDescent="0.3">
      <c r="A3413" s="20" t="str">
        <f>Raw_Data!A3413</f>
        <v>SF13412</v>
      </c>
      <c r="B3413" s="15" t="str">
        <f>Raw_Data!B3413</f>
        <v>Punjab</v>
      </c>
      <c r="C3413" s="15" t="str">
        <f>Raw_Data!C3413</f>
        <v>Rajkot</v>
      </c>
      <c r="D3413" s="15" t="str">
        <f>Raw_Data!D3413</f>
        <v>Sugarcane</v>
      </c>
      <c r="E3413" s="15" t="str">
        <f>Raw_Data!E3413</f>
        <v>Zaid</v>
      </c>
      <c r="F3413" s="15">
        <f>Raw_Data!F3413</f>
        <v>10.96</v>
      </c>
      <c r="G3413" s="18">
        <f>IF(Raw_Data!G3413="",ROUND(AVERAGEIFS(Raw_Data!$G$2:$G$4001,Raw_Data!$E$2:$E$4001,E3413),1),Raw_Data!G3413)</f>
        <v>624.5</v>
      </c>
      <c r="H3413" s="15">
        <f>Raw_Data!H3413</f>
        <v>27.1</v>
      </c>
      <c r="I3413" s="15">
        <f>Raw_Data!I3413</f>
        <v>64.8</v>
      </c>
      <c r="J3413" s="15">
        <f>Raw_Data!J3413</f>
        <v>8.9</v>
      </c>
      <c r="K3413" s="15">
        <f>Raw_Data!K3413</f>
        <v>6.49</v>
      </c>
      <c r="L3413" s="18">
        <f>IF(Raw_Data!L3413="",ROUND(AVERAGEIFS(Raw_Data!$L$2:$L$4001,Raw_Data!$E$2:$E$4001,E3413),1),Raw_Data!L3413)</f>
        <v>23.7</v>
      </c>
      <c r="M3413" s="15">
        <f>Raw_Data!M3413</f>
        <v>56.9</v>
      </c>
      <c r="N3413" s="15">
        <f>Raw_Data!N3413</f>
        <v>75.099999999999994</v>
      </c>
      <c r="O3413" s="15">
        <f>Raw_Data!O3413</f>
        <v>90.2</v>
      </c>
      <c r="P3413" s="15" t="str">
        <f>Raw_Data!P3413</f>
        <v>Drip</v>
      </c>
      <c r="Q3413" s="15">
        <f>Raw_Data!Q3413</f>
        <v>177.4</v>
      </c>
      <c r="R3413" s="15">
        <f>Raw_Data!R3413</f>
        <v>2.41</v>
      </c>
      <c r="S3413" s="15">
        <f>Raw_Data!S3413</f>
        <v>0.86</v>
      </c>
      <c r="T3413" s="18">
        <f>IF(Raw_Data!T3413="",ROUND(AVERAGEIFS(Raw_Data!$T$2:$T$4001,Raw_Data!$E$2:$E$4001,E3413,Raw_Data!$D$2:$D$4001,D3413),2),IF(Raw_Data!T3413&gt;INDEX(Cleaning_Reference!$F$6:$F$13,MATCH(D3413,Cleaning_Reference!$A$6:$A$13,0)),INDEX(Cleaning_Reference!$F$6:$F$13,MATCH(D3413,Cleaning_Reference!$A$6:$A$13,0)),Raw_Data!T3413))</f>
        <v>59.9</v>
      </c>
      <c r="U3413" s="15">
        <f>Raw_Data!U3413</f>
        <v>656.5</v>
      </c>
      <c r="V3413" s="15">
        <f>Raw_Data!V3413</f>
        <v>3548</v>
      </c>
      <c r="W3413" s="15">
        <f>Raw_Data!W3413</f>
        <v>643754</v>
      </c>
      <c r="X3413" s="15">
        <f>Raw_Data!X3413</f>
        <v>2329262</v>
      </c>
      <c r="Y3413" s="15">
        <f>Raw_Data!Y3413</f>
        <v>1685508</v>
      </c>
      <c r="Z3413" s="15">
        <f>Raw_Data!Z3413</f>
        <v>17347</v>
      </c>
      <c r="AA3413" s="15">
        <f>Raw_Data!AA3413</f>
        <v>37.844999999999999</v>
      </c>
      <c r="AB3413" s="15">
        <f>Raw_Data!AB3413</f>
        <v>63.6</v>
      </c>
      <c r="AC3413" s="19" t="str">
        <f>IF(Raw_Data!G3413="","Yes","No")</f>
        <v>No</v>
      </c>
      <c r="AD3413" s="19" t="str">
        <f>IF(Raw_Data!L3413="","Yes","No")</f>
        <v>No</v>
      </c>
      <c r="AE3413" s="19" t="str">
        <f>IF(Raw_Data!T3413="","Imputed",IF(Raw_Data!T3413&gt;INDEX(Cleaning_Reference!$F$6:$F$13,MATCH(D3413,Cleaning_Reference!$A$6:$A$13,0)),"Capped","Original"))</f>
        <v>Original</v>
      </c>
      <c r="AF3413" s="21">
        <f t="shared" si="53"/>
        <v>656.5</v>
      </c>
    </row>
    <row r="3414" spans="1:32" ht="15" customHeight="1" x14ac:dyDescent="0.3">
      <c r="A3414" s="20" t="str">
        <f>Raw_Data!A3414</f>
        <v>SF13413</v>
      </c>
      <c r="B3414" s="15" t="str">
        <f>Raw_Data!B3414</f>
        <v>Andhra Pradesh</v>
      </c>
      <c r="C3414" s="15" t="str">
        <f>Raw_Data!C3414</f>
        <v>Indore</v>
      </c>
      <c r="D3414" s="15" t="str">
        <f>Raw_Data!D3414</f>
        <v>Cotton</v>
      </c>
      <c r="E3414" s="15" t="str">
        <f>Raw_Data!E3414</f>
        <v>Rabi</v>
      </c>
      <c r="F3414" s="15">
        <f>Raw_Data!F3414</f>
        <v>2.99</v>
      </c>
      <c r="G3414" s="18">
        <f>IF(Raw_Data!G3414="",ROUND(AVERAGEIFS(Raw_Data!$G$2:$G$4001,Raw_Data!$E$2:$E$4001,E3414),1),Raw_Data!G3414)</f>
        <v>519</v>
      </c>
      <c r="H3414" s="15">
        <f>Raw_Data!H3414</f>
        <v>25.9</v>
      </c>
      <c r="I3414" s="15">
        <f>Raw_Data!I3414</f>
        <v>68.5</v>
      </c>
      <c r="J3414" s="15">
        <f>Raw_Data!J3414</f>
        <v>8</v>
      </c>
      <c r="K3414" s="15">
        <f>Raw_Data!K3414</f>
        <v>6.52</v>
      </c>
      <c r="L3414" s="18">
        <f>IF(Raw_Data!L3414="",ROUND(AVERAGEIFS(Raw_Data!$L$2:$L$4001,Raw_Data!$E$2:$E$4001,E3414),1),Raw_Data!L3414)</f>
        <v>21.1</v>
      </c>
      <c r="M3414" s="15">
        <f>Raw_Data!M3414</f>
        <v>170.1</v>
      </c>
      <c r="N3414" s="15">
        <f>Raw_Data!N3414</f>
        <v>49.1</v>
      </c>
      <c r="O3414" s="15">
        <f>Raw_Data!O3414</f>
        <v>144.69999999999999</v>
      </c>
      <c r="P3414" s="15" t="str">
        <f>Raw_Data!P3414</f>
        <v>Flood</v>
      </c>
      <c r="Q3414" s="15">
        <f>Raw_Data!Q3414</f>
        <v>229.4</v>
      </c>
      <c r="R3414" s="15">
        <f>Raw_Data!R3414</f>
        <v>4.9000000000000004</v>
      </c>
      <c r="S3414" s="15">
        <f>Raw_Data!S3414</f>
        <v>0.87</v>
      </c>
      <c r="T3414" s="18">
        <f>IF(Raw_Data!T3414="",ROUND(AVERAGEIFS(Raw_Data!$T$2:$T$4001,Raw_Data!$E$2:$E$4001,E3414,Raw_Data!$D$2:$D$4001,D3414),2),IF(Raw_Data!T3414&gt;INDEX(Cleaning_Reference!$F$6:$F$13,MATCH(D3414,Cleaning_Reference!$A$6:$A$13,0)),INDEX(Cleaning_Reference!$F$6:$F$13,MATCH(D3414,Cleaning_Reference!$A$6:$A$13,0)),Raw_Data!T3414))</f>
        <v>1.68</v>
      </c>
      <c r="U3414" s="15">
        <f>Raw_Data!U3414</f>
        <v>5.0199999999999996</v>
      </c>
      <c r="V3414" s="15">
        <f>Raw_Data!V3414</f>
        <v>58778</v>
      </c>
      <c r="W3414" s="15">
        <f>Raw_Data!W3414</f>
        <v>193845</v>
      </c>
      <c r="X3414" s="15">
        <f>Raw_Data!X3414</f>
        <v>295066</v>
      </c>
      <c r="Y3414" s="15">
        <f>Raw_Data!Y3414</f>
        <v>101221</v>
      </c>
      <c r="Z3414" s="15">
        <f>Raw_Data!Z3414</f>
        <v>2481</v>
      </c>
      <c r="AA3414" s="15">
        <f>Raw_Data!AA3414</f>
        <v>2.0230000000000001</v>
      </c>
      <c r="AB3414" s="15">
        <f>Raw_Data!AB3414</f>
        <v>35.9</v>
      </c>
      <c r="AC3414" s="19" t="str">
        <f>IF(Raw_Data!G3414="","Yes","No")</f>
        <v>No</v>
      </c>
      <c r="AD3414" s="19" t="str">
        <f>IF(Raw_Data!L3414="","Yes","No")</f>
        <v>No</v>
      </c>
      <c r="AE3414" s="19" t="str">
        <f>IF(Raw_Data!T3414="","Imputed",IF(Raw_Data!T3414&gt;INDEX(Cleaning_Reference!$F$6:$F$13,MATCH(D3414,Cleaning_Reference!$A$6:$A$13,0)),"Capped","Original"))</f>
        <v>Original</v>
      </c>
      <c r="AF3414" s="21">
        <f t="shared" si="53"/>
        <v>5.0199999999999996</v>
      </c>
    </row>
    <row r="3415" spans="1:32" ht="15" customHeight="1" x14ac:dyDescent="0.3">
      <c r="A3415" s="20" t="str">
        <f>Raw_Data!A3415</f>
        <v>SF13414</v>
      </c>
      <c r="B3415" s="15" t="str">
        <f>Raw_Data!B3415</f>
        <v>Telangana</v>
      </c>
      <c r="C3415" s="15" t="str">
        <f>Raw_Data!C3415</f>
        <v>Warangal</v>
      </c>
      <c r="D3415" s="15" t="str">
        <f>Raw_Data!D3415</f>
        <v>Sugarcane</v>
      </c>
      <c r="E3415" s="15" t="str">
        <f>Raw_Data!E3415</f>
        <v>Zaid</v>
      </c>
      <c r="F3415" s="15">
        <f>Raw_Data!F3415</f>
        <v>14.12</v>
      </c>
      <c r="G3415" s="18">
        <f>IF(Raw_Data!G3415="",ROUND(AVERAGEIFS(Raw_Data!$G$2:$G$4001,Raw_Data!$E$2:$E$4001,E3415),1),Raw_Data!G3415)</f>
        <v>166.7</v>
      </c>
      <c r="H3415" s="15">
        <f>Raw_Data!H3415</f>
        <v>31.8</v>
      </c>
      <c r="I3415" s="15">
        <f>Raw_Data!I3415</f>
        <v>41.9</v>
      </c>
      <c r="J3415" s="15">
        <f>Raw_Data!J3415</f>
        <v>10.6</v>
      </c>
      <c r="K3415" s="15">
        <f>Raw_Data!K3415</f>
        <v>6.72</v>
      </c>
      <c r="L3415" s="18">
        <f>IF(Raw_Data!L3415="",ROUND(AVERAGEIFS(Raw_Data!$L$2:$L$4001,Raw_Data!$E$2:$E$4001,E3415),1),Raw_Data!L3415)</f>
        <v>21.5</v>
      </c>
      <c r="M3415" s="15">
        <f>Raw_Data!M3415</f>
        <v>125.2</v>
      </c>
      <c r="N3415" s="15">
        <f>Raw_Data!N3415</f>
        <v>65.5</v>
      </c>
      <c r="O3415" s="15">
        <f>Raw_Data!O3415</f>
        <v>131.4</v>
      </c>
      <c r="P3415" s="15" t="str">
        <f>Raw_Data!P3415</f>
        <v>Rainfed</v>
      </c>
      <c r="Q3415" s="15">
        <f>Raw_Data!Q3415</f>
        <v>127.5</v>
      </c>
      <c r="R3415" s="15">
        <f>Raw_Data!R3415</f>
        <v>9.09</v>
      </c>
      <c r="S3415" s="15">
        <f>Raw_Data!S3415</f>
        <v>0.69</v>
      </c>
      <c r="T3415" s="18">
        <f>IF(Raw_Data!T3415="",ROUND(AVERAGEIFS(Raw_Data!$T$2:$T$4001,Raw_Data!$E$2:$E$4001,E3415,Raw_Data!$D$2:$D$4001,D3415),2),IF(Raw_Data!T3415&gt;INDEX(Cleaning_Reference!$F$6:$F$13,MATCH(D3415,Cleaning_Reference!$A$6:$A$13,0)),INDEX(Cleaning_Reference!$F$6:$F$13,MATCH(D3415,Cleaning_Reference!$A$6:$A$13,0)),Raw_Data!T3415))</f>
        <v>36.869999999999997</v>
      </c>
      <c r="U3415" s="15">
        <f>Raw_Data!U3415</f>
        <v>520.6</v>
      </c>
      <c r="V3415" s="15">
        <f>Raw_Data!V3415</f>
        <v>2858</v>
      </c>
      <c r="W3415" s="15">
        <f>Raw_Data!W3415</f>
        <v>927632</v>
      </c>
      <c r="X3415" s="15">
        <f>Raw_Data!X3415</f>
        <v>1487875</v>
      </c>
      <c r="Y3415" s="15">
        <f>Raw_Data!Y3415</f>
        <v>560243</v>
      </c>
      <c r="Z3415" s="15">
        <f>Raw_Data!Z3415</f>
        <v>14636</v>
      </c>
      <c r="AA3415" s="15">
        <f>Raw_Data!AA3415</f>
        <v>35.57</v>
      </c>
      <c r="AB3415" s="15">
        <f>Raw_Data!AB3415</f>
        <v>26.5</v>
      </c>
      <c r="AC3415" s="19" t="str">
        <f>IF(Raw_Data!G3415="","Yes","No")</f>
        <v>No</v>
      </c>
      <c r="AD3415" s="19" t="str">
        <f>IF(Raw_Data!L3415="","Yes","No")</f>
        <v>No</v>
      </c>
      <c r="AE3415" s="19" t="str">
        <f>IF(Raw_Data!T3415="","Imputed",IF(Raw_Data!T3415&gt;INDEX(Cleaning_Reference!$F$6:$F$13,MATCH(D3415,Cleaning_Reference!$A$6:$A$13,0)),"Capped","Original"))</f>
        <v>Original</v>
      </c>
      <c r="AF3415" s="21">
        <f t="shared" si="53"/>
        <v>520.6</v>
      </c>
    </row>
    <row r="3416" spans="1:32" ht="15" customHeight="1" x14ac:dyDescent="0.3">
      <c r="A3416" s="20" t="str">
        <f>Raw_Data!A3416</f>
        <v>SF13415</v>
      </c>
      <c r="B3416" s="15" t="str">
        <f>Raw_Data!B3416</f>
        <v>Madhya Pradesh</v>
      </c>
      <c r="C3416" s="15" t="str">
        <f>Raw_Data!C3416</f>
        <v>Nashik</v>
      </c>
      <c r="D3416" s="15" t="str">
        <f>Raw_Data!D3416</f>
        <v>Groundnut</v>
      </c>
      <c r="E3416" s="15" t="str">
        <f>Raw_Data!E3416</f>
        <v>Rabi</v>
      </c>
      <c r="F3416" s="15">
        <f>Raw_Data!F3416</f>
        <v>10.83</v>
      </c>
      <c r="G3416" s="18">
        <f>IF(Raw_Data!G3416="",ROUND(AVERAGEIFS(Raw_Data!$G$2:$G$4001,Raw_Data!$E$2:$E$4001,E3416),1),Raw_Data!G3416)</f>
        <v>449.3</v>
      </c>
      <c r="H3416" s="15">
        <f>Raw_Data!H3416</f>
        <v>25.4</v>
      </c>
      <c r="I3416" s="15">
        <f>Raw_Data!I3416</f>
        <v>49.2</v>
      </c>
      <c r="J3416" s="15">
        <f>Raw_Data!J3416</f>
        <v>7.8</v>
      </c>
      <c r="K3416" s="15">
        <f>Raw_Data!K3416</f>
        <v>6.39</v>
      </c>
      <c r="L3416" s="18">
        <f>IF(Raw_Data!L3416="",ROUND(AVERAGEIFS(Raw_Data!$L$2:$L$4001,Raw_Data!$E$2:$E$4001,E3416),1),Raw_Data!L3416)</f>
        <v>31.3</v>
      </c>
      <c r="M3416" s="15">
        <f>Raw_Data!M3416</f>
        <v>189.8</v>
      </c>
      <c r="N3416" s="15">
        <f>Raw_Data!N3416</f>
        <v>62.4</v>
      </c>
      <c r="O3416" s="15">
        <f>Raw_Data!O3416</f>
        <v>113.4</v>
      </c>
      <c r="P3416" s="15" t="str">
        <f>Raw_Data!P3416</f>
        <v>Rainfed</v>
      </c>
      <c r="Q3416" s="15">
        <f>Raw_Data!Q3416</f>
        <v>114.6</v>
      </c>
      <c r="R3416" s="15">
        <f>Raw_Data!R3416</f>
        <v>11.23</v>
      </c>
      <c r="S3416" s="15">
        <f>Raw_Data!S3416</f>
        <v>0.95</v>
      </c>
      <c r="T3416" s="18">
        <f>IF(Raw_Data!T3416="",ROUND(AVERAGEIFS(Raw_Data!$T$2:$T$4001,Raw_Data!$E$2:$E$4001,E3416,Raw_Data!$D$2:$D$4001,D3416),2),IF(Raw_Data!T3416&gt;INDEX(Cleaning_Reference!$F$6:$F$13,MATCH(D3416,Cleaning_Reference!$A$6:$A$13,0)),INDEX(Cleaning_Reference!$F$6:$F$13,MATCH(D3416,Cleaning_Reference!$A$6:$A$13,0)),Raw_Data!T3416))</f>
        <v>1.83</v>
      </c>
      <c r="U3416" s="15">
        <f>Raw_Data!U3416</f>
        <v>19.82</v>
      </c>
      <c r="V3416" s="15">
        <f>Raw_Data!V3416</f>
        <v>60951</v>
      </c>
      <c r="W3416" s="15">
        <f>Raw_Data!W3416</f>
        <v>859081</v>
      </c>
      <c r="X3416" s="15">
        <f>Raw_Data!X3416</f>
        <v>1208049</v>
      </c>
      <c r="Y3416" s="15">
        <f>Raw_Data!Y3416</f>
        <v>348968</v>
      </c>
      <c r="Z3416" s="15">
        <f>Raw_Data!Z3416</f>
        <v>2870</v>
      </c>
      <c r="AA3416" s="15">
        <f>Raw_Data!AA3416</f>
        <v>6.9059999999999997</v>
      </c>
      <c r="AB3416" s="15">
        <f>Raw_Data!AB3416</f>
        <v>22.2</v>
      </c>
      <c r="AC3416" s="19" t="str">
        <f>IF(Raw_Data!G3416="","Yes","No")</f>
        <v>No</v>
      </c>
      <c r="AD3416" s="19" t="str">
        <f>IF(Raw_Data!L3416="","Yes","No")</f>
        <v>No</v>
      </c>
      <c r="AE3416" s="19" t="str">
        <f>IF(Raw_Data!T3416="","Imputed",IF(Raw_Data!T3416&gt;INDEX(Cleaning_Reference!$F$6:$F$13,MATCH(D3416,Cleaning_Reference!$A$6:$A$13,0)),"Capped","Original"))</f>
        <v>Original</v>
      </c>
      <c r="AF3416" s="21">
        <f t="shared" si="53"/>
        <v>19.82</v>
      </c>
    </row>
    <row r="3417" spans="1:32" ht="15" customHeight="1" x14ac:dyDescent="0.3">
      <c r="A3417" s="20" t="str">
        <f>Raw_Data!A3417</f>
        <v>SF13416</v>
      </c>
      <c r="B3417" s="15" t="str">
        <f>Raw_Data!B3417</f>
        <v>Madhya Pradesh</v>
      </c>
      <c r="C3417" s="15" t="str">
        <f>Raw_Data!C3417</f>
        <v>Guntur</v>
      </c>
      <c r="D3417" s="15" t="str">
        <f>Raw_Data!D3417</f>
        <v>Rice</v>
      </c>
      <c r="E3417" s="15" t="str">
        <f>Raw_Data!E3417</f>
        <v>Rabi</v>
      </c>
      <c r="F3417" s="15">
        <f>Raw_Data!F3417</f>
        <v>6.37</v>
      </c>
      <c r="G3417" s="18">
        <f>IF(Raw_Data!G3417="",ROUND(AVERAGEIFS(Raw_Data!$G$2:$G$4001,Raw_Data!$E$2:$E$4001,E3417),1),Raw_Data!G3417)</f>
        <v>361.5</v>
      </c>
      <c r="H3417" s="15">
        <f>Raw_Data!H3417</f>
        <v>23.5</v>
      </c>
      <c r="I3417" s="15">
        <f>Raw_Data!I3417</f>
        <v>59.6</v>
      </c>
      <c r="J3417" s="15">
        <f>Raw_Data!J3417</f>
        <v>7.2</v>
      </c>
      <c r="K3417" s="15">
        <f>Raw_Data!K3417</f>
        <v>6.39</v>
      </c>
      <c r="L3417" s="18">
        <f>IF(Raw_Data!L3417="",ROUND(AVERAGEIFS(Raw_Data!$L$2:$L$4001,Raw_Data!$E$2:$E$4001,E3417),1),Raw_Data!L3417)</f>
        <v>23.2</v>
      </c>
      <c r="M3417" s="15">
        <f>Raw_Data!M3417</f>
        <v>73.599999999999994</v>
      </c>
      <c r="N3417" s="15">
        <f>Raw_Data!N3417</f>
        <v>66.5</v>
      </c>
      <c r="O3417" s="15">
        <f>Raw_Data!O3417</f>
        <v>40</v>
      </c>
      <c r="P3417" s="15" t="str">
        <f>Raw_Data!P3417</f>
        <v>Drip</v>
      </c>
      <c r="Q3417" s="15">
        <f>Raw_Data!Q3417</f>
        <v>183</v>
      </c>
      <c r="R3417" s="15">
        <f>Raw_Data!R3417</f>
        <v>6.36</v>
      </c>
      <c r="S3417" s="15">
        <f>Raw_Data!S3417</f>
        <v>0.73</v>
      </c>
      <c r="T3417" s="18">
        <f>IF(Raw_Data!T3417="",ROUND(AVERAGEIFS(Raw_Data!$T$2:$T$4001,Raw_Data!$E$2:$E$4001,E3417,Raw_Data!$D$2:$D$4001,D3417),2),IF(Raw_Data!T3417&gt;INDEX(Cleaning_Reference!$F$6:$F$13,MATCH(D3417,Cleaning_Reference!$A$6:$A$13,0)),INDEX(Cleaning_Reference!$F$6:$F$13,MATCH(D3417,Cleaning_Reference!$A$6:$A$13,0)),Raw_Data!T3417))</f>
        <v>2.96</v>
      </c>
      <c r="U3417" s="15">
        <f>Raw_Data!U3417</f>
        <v>18.86</v>
      </c>
      <c r="V3417" s="15">
        <f>Raw_Data!V3417</f>
        <v>24284</v>
      </c>
      <c r="W3417" s="15">
        <f>Raw_Data!W3417</f>
        <v>433206</v>
      </c>
      <c r="X3417" s="15">
        <f>Raw_Data!X3417</f>
        <v>457996</v>
      </c>
      <c r="Y3417" s="15">
        <f>Raw_Data!Y3417</f>
        <v>24790</v>
      </c>
      <c r="Z3417" s="15">
        <f>Raw_Data!Z3417</f>
        <v>7989</v>
      </c>
      <c r="AA3417" s="15">
        <f>Raw_Data!AA3417</f>
        <v>2.3610000000000002</v>
      </c>
      <c r="AB3417" s="15">
        <f>Raw_Data!AB3417</f>
        <v>27.9</v>
      </c>
      <c r="AC3417" s="19" t="str">
        <f>IF(Raw_Data!G3417="","Yes","No")</f>
        <v>No</v>
      </c>
      <c r="AD3417" s="19" t="str">
        <f>IF(Raw_Data!L3417="","Yes","No")</f>
        <v>No</v>
      </c>
      <c r="AE3417" s="19" t="str">
        <f>IF(Raw_Data!T3417="","Imputed",IF(Raw_Data!T3417&gt;INDEX(Cleaning_Reference!$F$6:$F$13,MATCH(D3417,Cleaning_Reference!$A$6:$A$13,0)),"Capped","Original"))</f>
        <v>Original</v>
      </c>
      <c r="AF3417" s="21">
        <f t="shared" si="53"/>
        <v>18.86</v>
      </c>
    </row>
    <row r="3418" spans="1:32" ht="15" customHeight="1" x14ac:dyDescent="0.3">
      <c r="A3418" s="20" t="str">
        <f>Raw_Data!A3418</f>
        <v>SF13417</v>
      </c>
      <c r="B3418" s="15" t="str">
        <f>Raw_Data!B3418</f>
        <v>Maharashtra</v>
      </c>
      <c r="C3418" s="15" t="str">
        <f>Raw_Data!C3418</f>
        <v>Ludhiana</v>
      </c>
      <c r="D3418" s="15" t="str">
        <f>Raw_Data!D3418</f>
        <v>Pulses</v>
      </c>
      <c r="E3418" s="15" t="str">
        <f>Raw_Data!E3418</f>
        <v>Rabi</v>
      </c>
      <c r="F3418" s="15">
        <f>Raw_Data!F3418</f>
        <v>4.63</v>
      </c>
      <c r="G3418" s="18">
        <f>IF(Raw_Data!G3418="",ROUND(AVERAGEIFS(Raw_Data!$G$2:$G$4001,Raw_Data!$E$2:$E$4001,E3418),1),Raw_Data!G3418)</f>
        <v>633</v>
      </c>
      <c r="H3418" s="15">
        <f>Raw_Data!H3418</f>
        <v>25.1</v>
      </c>
      <c r="I3418" s="15">
        <f>Raw_Data!I3418</f>
        <v>59</v>
      </c>
      <c r="J3418" s="15">
        <f>Raw_Data!J3418</f>
        <v>7.5</v>
      </c>
      <c r="K3418" s="15">
        <f>Raw_Data!K3418</f>
        <v>7.48</v>
      </c>
      <c r="L3418" s="18">
        <f>IF(Raw_Data!L3418="",ROUND(AVERAGEIFS(Raw_Data!$L$2:$L$4001,Raw_Data!$E$2:$E$4001,E3418),1),Raw_Data!L3418)</f>
        <v>26.4</v>
      </c>
      <c r="M3418" s="15">
        <f>Raw_Data!M3418</f>
        <v>99.6</v>
      </c>
      <c r="N3418" s="15">
        <f>Raw_Data!N3418</f>
        <v>52</v>
      </c>
      <c r="O3418" s="15">
        <f>Raw_Data!O3418</f>
        <v>101.5</v>
      </c>
      <c r="P3418" s="15" t="str">
        <f>Raw_Data!P3418</f>
        <v>Flood</v>
      </c>
      <c r="Q3418" s="15">
        <f>Raw_Data!Q3418</f>
        <v>308.7</v>
      </c>
      <c r="R3418" s="15">
        <f>Raw_Data!R3418</f>
        <v>6.15</v>
      </c>
      <c r="S3418" s="15">
        <f>Raw_Data!S3418</f>
        <v>0.66</v>
      </c>
      <c r="T3418" s="18">
        <f>IF(Raw_Data!T3418="",ROUND(AVERAGEIFS(Raw_Data!$T$2:$T$4001,Raw_Data!$E$2:$E$4001,E3418,Raw_Data!$D$2:$D$4001,D3418),2),IF(Raw_Data!T3418&gt;INDEX(Cleaning_Reference!$F$6:$F$13,MATCH(D3418,Cleaning_Reference!$A$6:$A$13,0)),INDEX(Cleaning_Reference!$F$6:$F$13,MATCH(D3418,Cleaning_Reference!$A$6:$A$13,0)),Raw_Data!T3418))</f>
        <v>0.69</v>
      </c>
      <c r="U3418" s="15">
        <f>Raw_Data!U3418</f>
        <v>3.19</v>
      </c>
      <c r="V3418" s="15">
        <f>Raw_Data!V3418</f>
        <v>80546</v>
      </c>
      <c r="W3418" s="15">
        <f>Raw_Data!W3418</f>
        <v>335601</v>
      </c>
      <c r="X3418" s="15">
        <f>Raw_Data!X3418</f>
        <v>256942</v>
      </c>
      <c r="Y3418" s="15">
        <f>Raw_Data!Y3418</f>
        <v>-78659</v>
      </c>
      <c r="Z3418" s="15">
        <f>Raw_Data!Z3418</f>
        <v>2289</v>
      </c>
      <c r="AA3418" s="15">
        <f>Raw_Data!AA3418</f>
        <v>1.3939999999999999</v>
      </c>
      <c r="AB3418" s="15">
        <f>Raw_Data!AB3418</f>
        <v>37</v>
      </c>
      <c r="AC3418" s="19" t="str">
        <f>IF(Raw_Data!G3418="","Yes","No")</f>
        <v>No</v>
      </c>
      <c r="AD3418" s="19" t="str">
        <f>IF(Raw_Data!L3418="","Yes","No")</f>
        <v>No</v>
      </c>
      <c r="AE3418" s="19" t="str">
        <f>IF(Raw_Data!T3418="","Imputed",IF(Raw_Data!T3418&gt;INDEX(Cleaning_Reference!$F$6:$F$13,MATCH(D3418,Cleaning_Reference!$A$6:$A$13,0)),"Capped","Original"))</f>
        <v>Original</v>
      </c>
      <c r="AF3418" s="21">
        <f t="shared" si="53"/>
        <v>3.19</v>
      </c>
    </row>
    <row r="3419" spans="1:32" ht="15" customHeight="1" x14ac:dyDescent="0.3">
      <c r="A3419" s="20" t="str">
        <f>Raw_Data!A3419</f>
        <v>SF13418</v>
      </c>
      <c r="B3419" s="15" t="str">
        <f>Raw_Data!B3419</f>
        <v>Gujarat</v>
      </c>
      <c r="C3419" s="15" t="str">
        <f>Raw_Data!C3419</f>
        <v>Indore</v>
      </c>
      <c r="D3419" s="15" t="str">
        <f>Raw_Data!D3419</f>
        <v>Sugarcane</v>
      </c>
      <c r="E3419" s="15" t="str">
        <f>Raw_Data!E3419</f>
        <v>Kharif</v>
      </c>
      <c r="F3419" s="15">
        <f>Raw_Data!F3419</f>
        <v>2.2999999999999998</v>
      </c>
      <c r="G3419" s="18">
        <f>IF(Raw_Data!G3419="",ROUND(AVERAGEIFS(Raw_Data!$G$2:$G$4001,Raw_Data!$E$2:$E$4001,E3419),1),Raw_Data!G3419)</f>
        <v>758.2</v>
      </c>
      <c r="H3419" s="15">
        <f>Raw_Data!H3419</f>
        <v>29.7</v>
      </c>
      <c r="I3419" s="15">
        <f>Raw_Data!I3419</f>
        <v>69.3</v>
      </c>
      <c r="J3419" s="15">
        <f>Raw_Data!J3419</f>
        <v>7.6</v>
      </c>
      <c r="K3419" s="15">
        <f>Raw_Data!K3419</f>
        <v>6.5</v>
      </c>
      <c r="L3419" s="18">
        <f>IF(Raw_Data!L3419="",ROUND(AVERAGEIFS(Raw_Data!$L$2:$L$4001,Raw_Data!$E$2:$E$4001,E3419),1),Raw_Data!L3419)</f>
        <v>29.1</v>
      </c>
      <c r="M3419" s="15">
        <f>Raw_Data!M3419</f>
        <v>129.6</v>
      </c>
      <c r="N3419" s="15">
        <f>Raw_Data!N3419</f>
        <v>53.3</v>
      </c>
      <c r="O3419" s="15">
        <f>Raw_Data!O3419</f>
        <v>127</v>
      </c>
      <c r="P3419" s="15" t="str">
        <f>Raw_Data!P3419</f>
        <v>Flood</v>
      </c>
      <c r="Q3419" s="15">
        <f>Raw_Data!Q3419</f>
        <v>198.5</v>
      </c>
      <c r="R3419" s="15">
        <f>Raw_Data!R3419</f>
        <v>5.96</v>
      </c>
      <c r="S3419" s="15">
        <f>Raw_Data!S3419</f>
        <v>0.83</v>
      </c>
      <c r="T3419" s="18">
        <f>IF(Raw_Data!T3419="",ROUND(AVERAGEIFS(Raw_Data!$T$2:$T$4001,Raw_Data!$E$2:$E$4001,E3419,Raw_Data!$D$2:$D$4001,D3419),2),IF(Raw_Data!T3419&gt;INDEX(Cleaning_Reference!$F$6:$F$13,MATCH(D3419,Cleaning_Reference!$A$6:$A$13,0)),INDEX(Cleaning_Reference!$F$6:$F$13,MATCH(D3419,Cleaning_Reference!$A$6:$A$13,0)),Raw_Data!T3419))</f>
        <v>77.930000000000007</v>
      </c>
      <c r="U3419" s="15">
        <f>Raw_Data!U3419</f>
        <v>179.24</v>
      </c>
      <c r="V3419" s="15">
        <f>Raw_Data!V3419</f>
        <v>4119</v>
      </c>
      <c r="W3419" s="15">
        <f>Raw_Data!W3419</f>
        <v>173917</v>
      </c>
      <c r="X3419" s="15">
        <f>Raw_Data!X3419</f>
        <v>738290</v>
      </c>
      <c r="Y3419" s="15">
        <f>Raw_Data!Y3419</f>
        <v>564373</v>
      </c>
      <c r="Z3419" s="15">
        <f>Raw_Data!Z3419</f>
        <v>4989</v>
      </c>
      <c r="AA3419" s="15">
        <f>Raw_Data!AA3419</f>
        <v>35.927</v>
      </c>
      <c r="AB3419" s="15">
        <f>Raw_Data!AB3419</f>
        <v>63.6</v>
      </c>
      <c r="AC3419" s="19" t="str">
        <f>IF(Raw_Data!G3419="","Yes","No")</f>
        <v>No</v>
      </c>
      <c r="AD3419" s="19" t="str">
        <f>IF(Raw_Data!L3419="","Yes","No")</f>
        <v>No</v>
      </c>
      <c r="AE3419" s="19" t="str">
        <f>IF(Raw_Data!T3419="","Imputed",IF(Raw_Data!T3419&gt;INDEX(Cleaning_Reference!$F$6:$F$13,MATCH(D3419,Cleaning_Reference!$A$6:$A$13,0)),"Capped","Original"))</f>
        <v>Original</v>
      </c>
      <c r="AF3419" s="21">
        <f t="shared" si="53"/>
        <v>179.24</v>
      </c>
    </row>
    <row r="3420" spans="1:32" ht="15" customHeight="1" x14ac:dyDescent="0.3">
      <c r="A3420" s="20" t="str">
        <f>Raw_Data!A3420</f>
        <v>SF13419</v>
      </c>
      <c r="B3420" s="15" t="str">
        <f>Raw_Data!B3420</f>
        <v>Punjab</v>
      </c>
      <c r="C3420" s="15" t="str">
        <f>Raw_Data!C3420</f>
        <v>Krishna</v>
      </c>
      <c r="D3420" s="15" t="str">
        <f>Raw_Data!D3420</f>
        <v>Pulses</v>
      </c>
      <c r="E3420" s="15" t="str">
        <f>Raw_Data!E3420</f>
        <v>Kharif</v>
      </c>
      <c r="F3420" s="15">
        <f>Raw_Data!F3420</f>
        <v>13.68</v>
      </c>
      <c r="G3420" s="18">
        <f>IF(Raw_Data!G3420="",ROUND(AVERAGEIFS(Raw_Data!$G$2:$G$4001,Raw_Data!$E$2:$E$4001,E3420),1),Raw_Data!G3420)</f>
        <v>487.7</v>
      </c>
      <c r="H3420" s="15">
        <f>Raw_Data!H3420</f>
        <v>28.3</v>
      </c>
      <c r="I3420" s="15">
        <f>Raw_Data!I3420</f>
        <v>68.3</v>
      </c>
      <c r="J3420" s="15">
        <f>Raw_Data!J3420</f>
        <v>6.1</v>
      </c>
      <c r="K3420" s="15">
        <f>Raw_Data!K3420</f>
        <v>7.38</v>
      </c>
      <c r="L3420" s="18">
        <f>IF(Raw_Data!L3420="",ROUND(AVERAGEIFS(Raw_Data!$L$2:$L$4001,Raw_Data!$E$2:$E$4001,E3420),1),Raw_Data!L3420)</f>
        <v>33.200000000000003</v>
      </c>
      <c r="M3420" s="15">
        <f>Raw_Data!M3420</f>
        <v>113.2</v>
      </c>
      <c r="N3420" s="15">
        <f>Raw_Data!N3420</f>
        <v>47.5</v>
      </c>
      <c r="O3420" s="15">
        <f>Raw_Data!O3420</f>
        <v>40.9</v>
      </c>
      <c r="P3420" s="15" t="str">
        <f>Raw_Data!P3420</f>
        <v>Flood</v>
      </c>
      <c r="Q3420" s="15">
        <f>Raw_Data!Q3420</f>
        <v>138.9</v>
      </c>
      <c r="R3420" s="15">
        <f>Raw_Data!R3420</f>
        <v>2.31</v>
      </c>
      <c r="S3420" s="15">
        <f>Raw_Data!S3420</f>
        <v>0.95</v>
      </c>
      <c r="T3420" s="18">
        <f>IF(Raw_Data!T3420="",ROUND(AVERAGEIFS(Raw_Data!$T$2:$T$4001,Raw_Data!$E$2:$E$4001,E3420,Raw_Data!$D$2:$D$4001,D3420),2),IF(Raw_Data!T3420&gt;INDEX(Cleaning_Reference!$F$6:$F$13,MATCH(D3420,Cleaning_Reference!$A$6:$A$13,0)),INDEX(Cleaning_Reference!$F$6:$F$13,MATCH(D3420,Cleaning_Reference!$A$6:$A$13,0)),Raw_Data!T3420))</f>
        <v>0.57999999999999996</v>
      </c>
      <c r="U3420" s="15">
        <f>Raw_Data!U3420</f>
        <v>7.93</v>
      </c>
      <c r="V3420" s="15">
        <f>Raw_Data!V3420</f>
        <v>76023</v>
      </c>
      <c r="W3420" s="15">
        <f>Raw_Data!W3420</f>
        <v>901395</v>
      </c>
      <c r="X3420" s="15">
        <f>Raw_Data!X3420</f>
        <v>602862</v>
      </c>
      <c r="Y3420" s="15">
        <f>Raw_Data!Y3420</f>
        <v>-298533</v>
      </c>
      <c r="Z3420" s="15">
        <f>Raw_Data!Z3420</f>
        <v>5882</v>
      </c>
      <c r="AA3420" s="15">
        <f>Raw_Data!AA3420</f>
        <v>1.3480000000000001</v>
      </c>
      <c r="AB3420" s="15">
        <f>Raw_Data!AB3420</f>
        <v>62.4</v>
      </c>
      <c r="AC3420" s="19" t="str">
        <f>IF(Raw_Data!G3420="","Yes","No")</f>
        <v>No</v>
      </c>
      <c r="AD3420" s="19" t="str">
        <f>IF(Raw_Data!L3420="","Yes","No")</f>
        <v>No</v>
      </c>
      <c r="AE3420" s="19" t="str">
        <f>IF(Raw_Data!T3420="","Imputed",IF(Raw_Data!T3420&gt;INDEX(Cleaning_Reference!$F$6:$F$13,MATCH(D3420,Cleaning_Reference!$A$6:$A$13,0)),"Capped","Original"))</f>
        <v>Original</v>
      </c>
      <c r="AF3420" s="21">
        <f t="shared" si="53"/>
        <v>7.93</v>
      </c>
    </row>
    <row r="3421" spans="1:32" ht="15" customHeight="1" x14ac:dyDescent="0.3">
      <c r="A3421" s="20" t="str">
        <f>Raw_Data!A3421</f>
        <v>SF13420</v>
      </c>
      <c r="B3421" s="15" t="str">
        <f>Raw_Data!B3421</f>
        <v>Andhra Pradesh</v>
      </c>
      <c r="C3421" s="15" t="str">
        <f>Raw_Data!C3421</f>
        <v>Rajkot</v>
      </c>
      <c r="D3421" s="15" t="str">
        <f>Raw_Data!D3421</f>
        <v>Chilli</v>
      </c>
      <c r="E3421" s="15" t="str">
        <f>Raw_Data!E3421</f>
        <v>Kharif</v>
      </c>
      <c r="F3421" s="15">
        <f>Raw_Data!F3421</f>
        <v>11.01</v>
      </c>
      <c r="G3421" s="18">
        <f>IF(Raw_Data!G3421="",ROUND(AVERAGEIFS(Raw_Data!$G$2:$G$4001,Raw_Data!$E$2:$E$4001,E3421),1),Raw_Data!G3421)</f>
        <v>734.5</v>
      </c>
      <c r="H3421" s="15">
        <f>Raw_Data!H3421</f>
        <v>28.2</v>
      </c>
      <c r="I3421" s="15">
        <f>Raw_Data!I3421</f>
        <v>64.5</v>
      </c>
      <c r="J3421" s="15">
        <f>Raw_Data!J3421</f>
        <v>5.0999999999999996</v>
      </c>
      <c r="K3421" s="15">
        <f>Raw_Data!K3421</f>
        <v>6.18</v>
      </c>
      <c r="L3421" s="18">
        <f>IF(Raw_Data!L3421="",ROUND(AVERAGEIFS(Raw_Data!$L$2:$L$4001,Raw_Data!$E$2:$E$4001,E3421),1),Raw_Data!L3421)</f>
        <v>34.700000000000003</v>
      </c>
      <c r="M3421" s="15">
        <f>Raw_Data!M3421</f>
        <v>171.8</v>
      </c>
      <c r="N3421" s="15">
        <f>Raw_Data!N3421</f>
        <v>41.9</v>
      </c>
      <c r="O3421" s="15">
        <f>Raw_Data!O3421</f>
        <v>110.1</v>
      </c>
      <c r="P3421" s="15" t="str">
        <f>Raw_Data!P3421</f>
        <v>Rainfed</v>
      </c>
      <c r="Q3421" s="15">
        <f>Raw_Data!Q3421</f>
        <v>216.2</v>
      </c>
      <c r="R3421" s="15">
        <f>Raw_Data!R3421</f>
        <v>4.37</v>
      </c>
      <c r="S3421" s="15">
        <f>Raw_Data!S3421</f>
        <v>0.91</v>
      </c>
      <c r="T3421" s="18">
        <f>IF(Raw_Data!T3421="",ROUND(AVERAGEIFS(Raw_Data!$T$2:$T$4001,Raw_Data!$E$2:$E$4001,E3421,Raw_Data!$D$2:$D$4001,D3421),2),IF(Raw_Data!T3421&gt;INDEX(Cleaning_Reference!$F$6:$F$13,MATCH(D3421,Cleaning_Reference!$A$6:$A$13,0)),INDEX(Cleaning_Reference!$F$6:$F$13,MATCH(D3421,Cleaning_Reference!$A$6:$A$13,0)),Raw_Data!T3421))</f>
        <v>1.65</v>
      </c>
      <c r="U3421" s="15">
        <f>Raw_Data!U3421</f>
        <v>18.170000000000002</v>
      </c>
      <c r="V3421" s="15">
        <f>Raw_Data!V3421</f>
        <v>101822</v>
      </c>
      <c r="W3421" s="15">
        <f>Raw_Data!W3421</f>
        <v>690025</v>
      </c>
      <c r="X3421" s="15">
        <f>Raw_Data!X3421</f>
        <v>1850106</v>
      </c>
      <c r="Y3421" s="15">
        <f>Raw_Data!Y3421</f>
        <v>1160081</v>
      </c>
      <c r="Z3421" s="15">
        <f>Raw_Data!Z3421</f>
        <v>4285</v>
      </c>
      <c r="AA3421" s="15">
        <f>Raw_Data!AA3421</f>
        <v>4.24</v>
      </c>
      <c r="AB3421" s="15">
        <f>Raw_Data!AB3421</f>
        <v>42.8</v>
      </c>
      <c r="AC3421" s="19" t="str">
        <f>IF(Raw_Data!G3421="","Yes","No")</f>
        <v>No</v>
      </c>
      <c r="AD3421" s="19" t="str">
        <f>IF(Raw_Data!L3421="","Yes","No")</f>
        <v>No</v>
      </c>
      <c r="AE3421" s="19" t="str">
        <f>IF(Raw_Data!T3421="","Imputed",IF(Raw_Data!T3421&gt;INDEX(Cleaning_Reference!$F$6:$F$13,MATCH(D3421,Cleaning_Reference!$A$6:$A$13,0)),"Capped","Original"))</f>
        <v>Original</v>
      </c>
      <c r="AF3421" s="21">
        <f t="shared" si="53"/>
        <v>18.170000000000002</v>
      </c>
    </row>
    <row r="3422" spans="1:32" ht="15" customHeight="1" x14ac:dyDescent="0.3">
      <c r="A3422" s="20" t="str">
        <f>Raw_Data!A3422</f>
        <v>SF13421</v>
      </c>
      <c r="B3422" s="15" t="str">
        <f>Raw_Data!B3422</f>
        <v>Maharashtra</v>
      </c>
      <c r="C3422" s="15" t="str">
        <f>Raw_Data!C3422</f>
        <v>Nalgonda</v>
      </c>
      <c r="D3422" s="15" t="str">
        <f>Raw_Data!D3422</f>
        <v>Cotton</v>
      </c>
      <c r="E3422" s="15" t="str">
        <f>Raw_Data!E3422</f>
        <v>Rabi</v>
      </c>
      <c r="F3422" s="15">
        <f>Raw_Data!F3422</f>
        <v>14.1</v>
      </c>
      <c r="G3422" s="18">
        <f>IF(Raw_Data!G3422="",ROUND(AVERAGEIFS(Raw_Data!$G$2:$G$4001,Raw_Data!$E$2:$E$4001,E3422),1),Raw_Data!G3422)</f>
        <v>574</v>
      </c>
      <c r="H3422" s="15">
        <f>Raw_Data!H3422</f>
        <v>20.399999999999999</v>
      </c>
      <c r="I3422" s="15">
        <f>Raw_Data!I3422</f>
        <v>64.900000000000006</v>
      </c>
      <c r="J3422" s="15">
        <f>Raw_Data!J3422</f>
        <v>7.3</v>
      </c>
      <c r="K3422" s="15">
        <f>Raw_Data!K3422</f>
        <v>5.83</v>
      </c>
      <c r="L3422" s="18">
        <f>IF(Raw_Data!L3422="",ROUND(AVERAGEIFS(Raw_Data!$L$2:$L$4001,Raw_Data!$E$2:$E$4001,E3422),1),Raw_Data!L3422)</f>
        <v>22.4</v>
      </c>
      <c r="M3422" s="15">
        <f>Raw_Data!M3422</f>
        <v>133.19999999999999</v>
      </c>
      <c r="N3422" s="15">
        <f>Raw_Data!N3422</f>
        <v>33.5</v>
      </c>
      <c r="O3422" s="15">
        <f>Raw_Data!O3422</f>
        <v>102.1</v>
      </c>
      <c r="P3422" s="15" t="str">
        <f>Raw_Data!P3422</f>
        <v>Rainfed</v>
      </c>
      <c r="Q3422" s="15">
        <f>Raw_Data!Q3422</f>
        <v>149.30000000000001</v>
      </c>
      <c r="R3422" s="15">
        <f>Raw_Data!R3422</f>
        <v>2.56</v>
      </c>
      <c r="S3422" s="15">
        <f>Raw_Data!S3422</f>
        <v>0.69</v>
      </c>
      <c r="T3422" s="18">
        <f>IF(Raw_Data!T3422="",ROUND(AVERAGEIFS(Raw_Data!$T$2:$T$4001,Raw_Data!$E$2:$E$4001,E3422,Raw_Data!$D$2:$D$4001,D3422),2),IF(Raw_Data!T3422&gt;INDEX(Cleaning_Reference!$F$6:$F$13,MATCH(D3422,Cleaning_Reference!$A$6:$A$13,0)),INDEX(Cleaning_Reference!$F$6:$F$13,MATCH(D3422,Cleaning_Reference!$A$6:$A$13,0)),Raw_Data!T3422))</f>
        <v>0.52</v>
      </c>
      <c r="U3422" s="15">
        <f>Raw_Data!U3422</f>
        <v>7.33</v>
      </c>
      <c r="V3422" s="15">
        <f>Raw_Data!V3422</f>
        <v>75270</v>
      </c>
      <c r="W3422" s="15">
        <f>Raw_Data!W3422</f>
        <v>861401</v>
      </c>
      <c r="X3422" s="15">
        <f>Raw_Data!X3422</f>
        <v>551729</v>
      </c>
      <c r="Y3422" s="15">
        <f>Raw_Data!Y3422</f>
        <v>-309672</v>
      </c>
      <c r="Z3422" s="15">
        <f>Raw_Data!Z3422</f>
        <v>5840</v>
      </c>
      <c r="AA3422" s="15">
        <f>Raw_Data!AA3422</f>
        <v>1.2549999999999999</v>
      </c>
      <c r="AB3422" s="15">
        <f>Raw_Data!AB3422</f>
        <v>55.8</v>
      </c>
      <c r="AC3422" s="19" t="str">
        <f>IF(Raw_Data!G3422="","Yes","No")</f>
        <v>No</v>
      </c>
      <c r="AD3422" s="19" t="str">
        <f>IF(Raw_Data!L3422="","Yes","No")</f>
        <v>No</v>
      </c>
      <c r="AE3422" s="19" t="str">
        <f>IF(Raw_Data!T3422="","Imputed",IF(Raw_Data!T3422&gt;INDEX(Cleaning_Reference!$F$6:$F$13,MATCH(D3422,Cleaning_Reference!$A$6:$A$13,0)),"Capped","Original"))</f>
        <v>Original</v>
      </c>
      <c r="AF3422" s="21">
        <f t="shared" si="53"/>
        <v>7.33</v>
      </c>
    </row>
    <row r="3423" spans="1:32" ht="15" customHeight="1" x14ac:dyDescent="0.3">
      <c r="A3423" s="20" t="str">
        <f>Raw_Data!A3423</f>
        <v>SF13422</v>
      </c>
      <c r="B3423" s="15" t="str">
        <f>Raw_Data!B3423</f>
        <v>Telangana</v>
      </c>
      <c r="C3423" s="15" t="str">
        <f>Raw_Data!C3423</f>
        <v>Erode</v>
      </c>
      <c r="D3423" s="15" t="str">
        <f>Raw_Data!D3423</f>
        <v>Cotton</v>
      </c>
      <c r="E3423" s="15" t="str">
        <f>Raw_Data!E3423</f>
        <v>Kharif</v>
      </c>
      <c r="F3423" s="15">
        <f>Raw_Data!F3423</f>
        <v>0.56999999999999995</v>
      </c>
      <c r="G3423" s="18">
        <f>IF(Raw_Data!G3423="",ROUND(AVERAGEIFS(Raw_Data!$G$2:$G$4001,Raw_Data!$E$2:$E$4001,E3423),1),Raw_Data!G3423)</f>
        <v>762.8</v>
      </c>
      <c r="H3423" s="15">
        <f>Raw_Data!H3423</f>
        <v>27.2</v>
      </c>
      <c r="I3423" s="15">
        <f>Raw_Data!I3423</f>
        <v>81.3</v>
      </c>
      <c r="J3423" s="15">
        <f>Raw_Data!J3423</f>
        <v>5.8</v>
      </c>
      <c r="K3423" s="15">
        <f>Raw_Data!K3423</f>
        <v>6.97</v>
      </c>
      <c r="L3423" s="18">
        <f>IF(Raw_Data!L3423="",ROUND(AVERAGEIFS(Raw_Data!$L$2:$L$4001,Raw_Data!$E$2:$E$4001,E3423),1),Raw_Data!L3423)</f>
        <v>28.4</v>
      </c>
      <c r="M3423" s="15">
        <f>Raw_Data!M3423</f>
        <v>89.2</v>
      </c>
      <c r="N3423" s="15">
        <f>Raw_Data!N3423</f>
        <v>33.4</v>
      </c>
      <c r="O3423" s="15">
        <f>Raw_Data!O3423</f>
        <v>131.19999999999999</v>
      </c>
      <c r="P3423" s="15" t="str">
        <f>Raw_Data!P3423</f>
        <v>Rainfed</v>
      </c>
      <c r="Q3423" s="15">
        <f>Raw_Data!Q3423</f>
        <v>111.7</v>
      </c>
      <c r="R3423" s="15">
        <f>Raw_Data!R3423</f>
        <v>6.19</v>
      </c>
      <c r="S3423" s="15">
        <f>Raw_Data!S3423</f>
        <v>0.79</v>
      </c>
      <c r="T3423" s="18">
        <f>IF(Raw_Data!T3423="",ROUND(AVERAGEIFS(Raw_Data!$T$2:$T$4001,Raw_Data!$E$2:$E$4001,E3423,Raw_Data!$D$2:$D$4001,D3423),2),IF(Raw_Data!T3423&gt;INDEX(Cleaning_Reference!$F$6:$F$13,MATCH(D3423,Cleaning_Reference!$A$6:$A$13,0)),INDEX(Cleaning_Reference!$F$6:$F$13,MATCH(D3423,Cleaning_Reference!$A$6:$A$13,0)),Raw_Data!T3423))</f>
        <v>1.82</v>
      </c>
      <c r="U3423" s="15">
        <f>Raw_Data!U3423</f>
        <v>1.04</v>
      </c>
      <c r="V3423" s="15">
        <f>Raw_Data!V3423</f>
        <v>68673</v>
      </c>
      <c r="W3423" s="15">
        <f>Raw_Data!W3423</f>
        <v>33751</v>
      </c>
      <c r="X3423" s="15">
        <f>Raw_Data!X3423</f>
        <v>71420</v>
      </c>
      <c r="Y3423" s="15">
        <f>Raw_Data!Y3423</f>
        <v>37669</v>
      </c>
      <c r="Z3423" s="15">
        <f>Raw_Data!Z3423</f>
        <v>239</v>
      </c>
      <c r="AA3423" s="15">
        <f>Raw_Data!AA3423</f>
        <v>4.351</v>
      </c>
      <c r="AB3423" s="15">
        <f>Raw_Data!AB3423</f>
        <v>52.4</v>
      </c>
      <c r="AC3423" s="19" t="str">
        <f>IF(Raw_Data!G3423="","Yes","No")</f>
        <v>No</v>
      </c>
      <c r="AD3423" s="19" t="str">
        <f>IF(Raw_Data!L3423="","Yes","No")</f>
        <v>No</v>
      </c>
      <c r="AE3423" s="19" t="str">
        <f>IF(Raw_Data!T3423="","Imputed",IF(Raw_Data!T3423&gt;INDEX(Cleaning_Reference!$F$6:$F$13,MATCH(D3423,Cleaning_Reference!$A$6:$A$13,0)),"Capped","Original"))</f>
        <v>Original</v>
      </c>
      <c r="AF3423" s="21">
        <f t="shared" si="53"/>
        <v>1.04</v>
      </c>
    </row>
    <row r="3424" spans="1:32" ht="15" customHeight="1" x14ac:dyDescent="0.3">
      <c r="A3424" s="20" t="str">
        <f>Raw_Data!A3424</f>
        <v>SF13423</v>
      </c>
      <c r="B3424" s="15" t="str">
        <f>Raw_Data!B3424</f>
        <v>Punjab</v>
      </c>
      <c r="C3424" s="15" t="str">
        <f>Raw_Data!C3424</f>
        <v>Krishna</v>
      </c>
      <c r="D3424" s="15" t="str">
        <f>Raw_Data!D3424</f>
        <v>Rice</v>
      </c>
      <c r="E3424" s="15" t="str">
        <f>Raw_Data!E3424</f>
        <v>Kharif</v>
      </c>
      <c r="F3424" s="15">
        <f>Raw_Data!F3424</f>
        <v>6.61</v>
      </c>
      <c r="G3424" s="18">
        <f>IF(Raw_Data!G3424="",ROUND(AVERAGEIFS(Raw_Data!$G$2:$G$4001,Raw_Data!$E$2:$E$4001,E3424),1),Raw_Data!G3424)</f>
        <v>898.7</v>
      </c>
      <c r="H3424" s="15">
        <f>Raw_Data!H3424</f>
        <v>28.6</v>
      </c>
      <c r="I3424" s="15">
        <f>Raw_Data!I3424</f>
        <v>79.599999999999994</v>
      </c>
      <c r="J3424" s="15">
        <f>Raw_Data!J3424</f>
        <v>7.6</v>
      </c>
      <c r="K3424" s="15">
        <f>Raw_Data!K3424</f>
        <v>6.49</v>
      </c>
      <c r="L3424" s="18">
        <f>IF(Raw_Data!L3424="",ROUND(AVERAGEIFS(Raw_Data!$L$2:$L$4001,Raw_Data!$E$2:$E$4001,E3424),1),Raw_Data!L3424)</f>
        <v>42.2</v>
      </c>
      <c r="M3424" s="15">
        <f>Raw_Data!M3424</f>
        <v>125.6</v>
      </c>
      <c r="N3424" s="15">
        <f>Raw_Data!N3424</f>
        <v>33.1</v>
      </c>
      <c r="O3424" s="15">
        <f>Raw_Data!O3424</f>
        <v>91</v>
      </c>
      <c r="P3424" s="15" t="str">
        <f>Raw_Data!P3424</f>
        <v>Sprinkler</v>
      </c>
      <c r="Q3424" s="15">
        <f>Raw_Data!Q3424</f>
        <v>196.9</v>
      </c>
      <c r="R3424" s="15">
        <f>Raw_Data!R3424</f>
        <v>5.33</v>
      </c>
      <c r="S3424" s="15">
        <f>Raw_Data!S3424</f>
        <v>0.83</v>
      </c>
      <c r="T3424" s="18">
        <f>IF(Raw_Data!T3424="",ROUND(AVERAGEIFS(Raw_Data!$T$2:$T$4001,Raw_Data!$E$2:$E$4001,E3424,Raw_Data!$D$2:$D$4001,D3424),2),IF(Raw_Data!T3424&gt;INDEX(Cleaning_Reference!$F$6:$F$13,MATCH(D3424,Cleaning_Reference!$A$6:$A$13,0)),INDEX(Cleaning_Reference!$F$6:$F$13,MATCH(D3424,Cleaning_Reference!$A$6:$A$13,0)),Raw_Data!T3424))</f>
        <v>3.96</v>
      </c>
      <c r="U3424" s="15">
        <f>Raw_Data!U3424</f>
        <v>26.18</v>
      </c>
      <c r="V3424" s="15">
        <f>Raw_Data!V3424</f>
        <v>22440</v>
      </c>
      <c r="W3424" s="15">
        <f>Raw_Data!W3424</f>
        <v>460504</v>
      </c>
      <c r="X3424" s="15">
        <f>Raw_Data!X3424</f>
        <v>587479</v>
      </c>
      <c r="Y3424" s="15">
        <f>Raw_Data!Y3424</f>
        <v>126975</v>
      </c>
      <c r="Z3424" s="15">
        <f>Raw_Data!Z3424</f>
        <v>8854</v>
      </c>
      <c r="AA3424" s="15">
        <f>Raw_Data!AA3424</f>
        <v>2.9569999999999999</v>
      </c>
      <c r="AB3424" s="15">
        <f>Raw_Data!AB3424</f>
        <v>59.7</v>
      </c>
      <c r="AC3424" s="19" t="str">
        <f>IF(Raw_Data!G3424="","Yes","No")</f>
        <v>No</v>
      </c>
      <c r="AD3424" s="19" t="str">
        <f>IF(Raw_Data!L3424="","Yes","No")</f>
        <v>No</v>
      </c>
      <c r="AE3424" s="19" t="str">
        <f>IF(Raw_Data!T3424="","Imputed",IF(Raw_Data!T3424&gt;INDEX(Cleaning_Reference!$F$6:$F$13,MATCH(D3424,Cleaning_Reference!$A$6:$A$13,0)),"Capped","Original"))</f>
        <v>Original</v>
      </c>
      <c r="AF3424" s="21">
        <f t="shared" si="53"/>
        <v>26.18</v>
      </c>
    </row>
    <row r="3425" spans="1:32" ht="15" customHeight="1" x14ac:dyDescent="0.3">
      <c r="A3425" s="20" t="str">
        <f>Raw_Data!A3425</f>
        <v>SF13424</v>
      </c>
      <c r="B3425" s="15" t="str">
        <f>Raw_Data!B3425</f>
        <v>Andhra Pradesh</v>
      </c>
      <c r="C3425" s="15" t="str">
        <f>Raw_Data!C3425</f>
        <v>Indore</v>
      </c>
      <c r="D3425" s="15" t="str">
        <f>Raw_Data!D3425</f>
        <v>Sugarcane</v>
      </c>
      <c r="E3425" s="15" t="str">
        <f>Raw_Data!E3425</f>
        <v>Kharif</v>
      </c>
      <c r="F3425" s="15">
        <f>Raw_Data!F3425</f>
        <v>14.87</v>
      </c>
      <c r="G3425" s="18">
        <f>IF(Raw_Data!G3425="",ROUND(AVERAGEIFS(Raw_Data!$G$2:$G$4001,Raw_Data!$E$2:$E$4001,E3425),1),Raw_Data!G3425)</f>
        <v>745.9</v>
      </c>
      <c r="H3425" s="15">
        <f>Raw_Data!H3425</f>
        <v>29.6</v>
      </c>
      <c r="I3425" s="15">
        <f>Raw_Data!I3425</f>
        <v>74.099999999999994</v>
      </c>
      <c r="J3425" s="15">
        <f>Raw_Data!J3425</f>
        <v>6.4</v>
      </c>
      <c r="K3425" s="15">
        <f>Raw_Data!K3425</f>
        <v>6.52</v>
      </c>
      <c r="L3425" s="18">
        <f>IF(Raw_Data!L3425="",ROUND(AVERAGEIFS(Raw_Data!$L$2:$L$4001,Raw_Data!$E$2:$E$4001,E3425),1),Raw_Data!L3425)</f>
        <v>28.8</v>
      </c>
      <c r="M3425" s="15">
        <f>Raw_Data!M3425</f>
        <v>115.4</v>
      </c>
      <c r="N3425" s="15">
        <f>Raw_Data!N3425</f>
        <v>53.9</v>
      </c>
      <c r="O3425" s="15">
        <f>Raw_Data!O3425</f>
        <v>109.1</v>
      </c>
      <c r="P3425" s="15" t="str">
        <f>Raw_Data!P3425</f>
        <v>Drip</v>
      </c>
      <c r="Q3425" s="15">
        <f>Raw_Data!Q3425</f>
        <v>200.4</v>
      </c>
      <c r="R3425" s="15">
        <f>Raw_Data!R3425</f>
        <v>7.35</v>
      </c>
      <c r="S3425" s="15">
        <f>Raw_Data!S3425</f>
        <v>0.82</v>
      </c>
      <c r="T3425" s="18">
        <f>IF(Raw_Data!T3425="",ROUND(AVERAGEIFS(Raw_Data!$T$2:$T$4001,Raw_Data!$E$2:$E$4001,E3425,Raw_Data!$D$2:$D$4001,D3425),2),IF(Raw_Data!T3425&gt;INDEX(Cleaning_Reference!$F$6:$F$13,MATCH(D3425,Cleaning_Reference!$A$6:$A$13,0)),INDEX(Cleaning_Reference!$F$6:$F$13,MATCH(D3425,Cleaning_Reference!$A$6:$A$13,0)),Raw_Data!T3425))</f>
        <v>95.79</v>
      </c>
      <c r="U3425" s="15">
        <f>Raw_Data!U3425</f>
        <v>1424.4</v>
      </c>
      <c r="V3425" s="15">
        <f>Raw_Data!V3425</f>
        <v>3109</v>
      </c>
      <c r="W3425" s="15">
        <f>Raw_Data!W3425</f>
        <v>1097878</v>
      </c>
      <c r="X3425" s="15">
        <f>Raw_Data!X3425</f>
        <v>4428460</v>
      </c>
      <c r="Y3425" s="15">
        <f>Raw_Data!Y3425</f>
        <v>3330582</v>
      </c>
      <c r="Z3425" s="15">
        <f>Raw_Data!Z3425</f>
        <v>23289</v>
      </c>
      <c r="AA3425" s="15">
        <f>Raw_Data!AA3425</f>
        <v>61.161999999999999</v>
      </c>
      <c r="AB3425" s="15">
        <f>Raw_Data!AB3425</f>
        <v>42.7</v>
      </c>
      <c r="AC3425" s="19" t="str">
        <f>IF(Raw_Data!G3425="","Yes","No")</f>
        <v>No</v>
      </c>
      <c r="AD3425" s="19" t="str">
        <f>IF(Raw_Data!L3425="","Yes","No")</f>
        <v>No</v>
      </c>
      <c r="AE3425" s="19" t="str">
        <f>IF(Raw_Data!T3425="","Imputed",IF(Raw_Data!T3425&gt;INDEX(Cleaning_Reference!$F$6:$F$13,MATCH(D3425,Cleaning_Reference!$A$6:$A$13,0)),"Capped","Original"))</f>
        <v>Original</v>
      </c>
      <c r="AF3425" s="21">
        <f t="shared" si="53"/>
        <v>1424.4</v>
      </c>
    </row>
    <row r="3426" spans="1:32" ht="15" customHeight="1" x14ac:dyDescent="0.3">
      <c r="A3426" s="20" t="str">
        <f>Raw_Data!A3426</f>
        <v>SF13425</v>
      </c>
      <c r="B3426" s="15" t="str">
        <f>Raw_Data!B3426</f>
        <v>Maharashtra</v>
      </c>
      <c r="C3426" s="15" t="str">
        <f>Raw_Data!C3426</f>
        <v>Guntur</v>
      </c>
      <c r="D3426" s="15" t="str">
        <f>Raw_Data!D3426</f>
        <v>Maize</v>
      </c>
      <c r="E3426" s="15" t="str">
        <f>Raw_Data!E3426</f>
        <v>Rabi</v>
      </c>
      <c r="F3426" s="15">
        <f>Raw_Data!F3426</f>
        <v>10.050000000000001</v>
      </c>
      <c r="G3426" s="18">
        <f>IF(Raw_Data!G3426="",ROUND(AVERAGEIFS(Raw_Data!$G$2:$G$4001,Raw_Data!$E$2:$E$4001,E3426),1),Raw_Data!G3426)</f>
        <v>445.6</v>
      </c>
      <c r="H3426" s="15">
        <f>Raw_Data!H3426</f>
        <v>26.7</v>
      </c>
      <c r="I3426" s="15">
        <f>Raw_Data!I3426</f>
        <v>53.4</v>
      </c>
      <c r="J3426" s="15">
        <f>Raw_Data!J3426</f>
        <v>8.9</v>
      </c>
      <c r="K3426" s="15">
        <f>Raw_Data!K3426</f>
        <v>7.47</v>
      </c>
      <c r="L3426" s="18">
        <f>IF(Raw_Data!L3426="",ROUND(AVERAGEIFS(Raw_Data!$L$2:$L$4001,Raw_Data!$E$2:$E$4001,E3426),1),Raw_Data!L3426)</f>
        <v>21.6</v>
      </c>
      <c r="M3426" s="15">
        <f>Raw_Data!M3426</f>
        <v>102</v>
      </c>
      <c r="N3426" s="15">
        <f>Raw_Data!N3426</f>
        <v>59.8</v>
      </c>
      <c r="O3426" s="15">
        <f>Raw_Data!O3426</f>
        <v>126.5</v>
      </c>
      <c r="P3426" s="15" t="str">
        <f>Raw_Data!P3426</f>
        <v>Drip</v>
      </c>
      <c r="Q3426" s="15">
        <f>Raw_Data!Q3426</f>
        <v>254.5</v>
      </c>
      <c r="R3426" s="15">
        <f>Raw_Data!R3426</f>
        <v>4.3899999999999997</v>
      </c>
      <c r="S3426" s="15">
        <f>Raw_Data!S3426</f>
        <v>0.99</v>
      </c>
      <c r="T3426" s="18">
        <f>IF(Raw_Data!T3426="",ROUND(AVERAGEIFS(Raw_Data!$T$2:$T$4001,Raw_Data!$E$2:$E$4001,E3426,Raw_Data!$D$2:$D$4001,D3426),2),IF(Raw_Data!T3426&gt;INDEX(Cleaning_Reference!$F$6:$F$13,MATCH(D3426,Cleaning_Reference!$A$6:$A$13,0)),INDEX(Cleaning_Reference!$F$6:$F$13,MATCH(D3426,Cleaning_Reference!$A$6:$A$13,0)),Raw_Data!T3426))</f>
        <v>1.74</v>
      </c>
      <c r="U3426" s="15">
        <f>Raw_Data!U3426</f>
        <v>17.489999999999998</v>
      </c>
      <c r="V3426" s="15">
        <f>Raw_Data!V3426</f>
        <v>19143</v>
      </c>
      <c r="W3426" s="15">
        <f>Raw_Data!W3426</f>
        <v>728621</v>
      </c>
      <c r="X3426" s="15">
        <f>Raw_Data!X3426</f>
        <v>334811</v>
      </c>
      <c r="Y3426" s="15">
        <f>Raw_Data!Y3426</f>
        <v>-393810</v>
      </c>
      <c r="Z3426" s="15">
        <f>Raw_Data!Z3426</f>
        <v>5284</v>
      </c>
      <c r="AA3426" s="15">
        <f>Raw_Data!AA3426</f>
        <v>3.31</v>
      </c>
      <c r="AB3426" s="15">
        <f>Raw_Data!AB3426</f>
        <v>44.5</v>
      </c>
      <c r="AC3426" s="19" t="str">
        <f>IF(Raw_Data!G3426="","Yes","No")</f>
        <v>No</v>
      </c>
      <c r="AD3426" s="19" t="str">
        <f>IF(Raw_Data!L3426="","Yes","No")</f>
        <v>No</v>
      </c>
      <c r="AE3426" s="19" t="str">
        <f>IF(Raw_Data!T3426="","Imputed",IF(Raw_Data!T3426&gt;INDEX(Cleaning_Reference!$F$6:$F$13,MATCH(D3426,Cleaning_Reference!$A$6:$A$13,0)),"Capped","Original"))</f>
        <v>Original</v>
      </c>
      <c r="AF3426" s="21">
        <f t="shared" si="53"/>
        <v>17.489999999999998</v>
      </c>
    </row>
    <row r="3427" spans="1:32" ht="15" customHeight="1" x14ac:dyDescent="0.3">
      <c r="A3427" s="20" t="str">
        <f>Raw_Data!A3427</f>
        <v>SF13426</v>
      </c>
      <c r="B3427" s="15" t="str">
        <f>Raw_Data!B3427</f>
        <v>Madhya Pradesh</v>
      </c>
      <c r="C3427" s="15" t="str">
        <f>Raw_Data!C3427</f>
        <v>Rajkot</v>
      </c>
      <c r="D3427" s="15" t="str">
        <f>Raw_Data!D3427</f>
        <v>Sugarcane</v>
      </c>
      <c r="E3427" s="15" t="str">
        <f>Raw_Data!E3427</f>
        <v>Kharif</v>
      </c>
      <c r="F3427" s="15">
        <f>Raw_Data!F3427</f>
        <v>13.96</v>
      </c>
      <c r="G3427" s="18">
        <f>IF(Raw_Data!G3427="",ROUND(AVERAGEIFS(Raw_Data!$G$2:$G$4001,Raw_Data!$E$2:$E$4001,E3427),1),Raw_Data!G3427)</f>
        <v>879.1</v>
      </c>
      <c r="H3427" s="15">
        <f>Raw_Data!H3427</f>
        <v>29.8</v>
      </c>
      <c r="I3427" s="15">
        <f>Raw_Data!I3427</f>
        <v>76.099999999999994</v>
      </c>
      <c r="J3427" s="15">
        <f>Raw_Data!J3427</f>
        <v>5.6</v>
      </c>
      <c r="K3427" s="15">
        <f>Raw_Data!K3427</f>
        <v>6.73</v>
      </c>
      <c r="L3427" s="18">
        <f>IF(Raw_Data!L3427="",ROUND(AVERAGEIFS(Raw_Data!$L$2:$L$4001,Raw_Data!$E$2:$E$4001,E3427),1),Raw_Data!L3427)</f>
        <v>18.5</v>
      </c>
      <c r="M3427" s="15">
        <f>Raw_Data!M3427</f>
        <v>117.9</v>
      </c>
      <c r="N3427" s="15">
        <f>Raw_Data!N3427</f>
        <v>73</v>
      </c>
      <c r="O3427" s="15">
        <f>Raw_Data!O3427</f>
        <v>86.5</v>
      </c>
      <c r="P3427" s="15" t="str">
        <f>Raw_Data!P3427</f>
        <v>Drip</v>
      </c>
      <c r="Q3427" s="15">
        <f>Raw_Data!Q3427</f>
        <v>117.2</v>
      </c>
      <c r="R3427" s="15">
        <f>Raw_Data!R3427</f>
        <v>7.14</v>
      </c>
      <c r="S3427" s="15">
        <f>Raw_Data!S3427</f>
        <v>0.88</v>
      </c>
      <c r="T3427" s="18">
        <f>IF(Raw_Data!T3427="",ROUND(AVERAGEIFS(Raw_Data!$T$2:$T$4001,Raw_Data!$E$2:$E$4001,E3427,Raw_Data!$D$2:$D$4001,D3427),2),IF(Raw_Data!T3427&gt;INDEX(Cleaning_Reference!$F$6:$F$13,MATCH(D3427,Cleaning_Reference!$A$6:$A$13,0)),INDEX(Cleaning_Reference!$F$6:$F$13,MATCH(D3427,Cleaning_Reference!$A$6:$A$13,0)),Raw_Data!T3427))</f>
        <v>82.68</v>
      </c>
      <c r="U3427" s="15">
        <f>Raw_Data!U3427</f>
        <v>1154.21</v>
      </c>
      <c r="V3427" s="15">
        <f>Raw_Data!V3427</f>
        <v>3886</v>
      </c>
      <c r="W3427" s="15">
        <f>Raw_Data!W3427</f>
        <v>745161</v>
      </c>
      <c r="X3427" s="15">
        <f>Raw_Data!X3427</f>
        <v>4485260</v>
      </c>
      <c r="Y3427" s="15">
        <f>Raw_Data!Y3427</f>
        <v>3740099</v>
      </c>
      <c r="Z3427" s="15">
        <f>Raw_Data!Z3427</f>
        <v>23472</v>
      </c>
      <c r="AA3427" s="15">
        <f>Raw_Data!AA3427</f>
        <v>49.173999999999999</v>
      </c>
      <c r="AB3427" s="15">
        <f>Raw_Data!AB3427</f>
        <v>64.599999999999994</v>
      </c>
      <c r="AC3427" s="19" t="str">
        <f>IF(Raw_Data!G3427="","Yes","No")</f>
        <v>No</v>
      </c>
      <c r="AD3427" s="19" t="str">
        <f>IF(Raw_Data!L3427="","Yes","No")</f>
        <v>No</v>
      </c>
      <c r="AE3427" s="19" t="str">
        <f>IF(Raw_Data!T3427="","Imputed",IF(Raw_Data!T3427&gt;INDEX(Cleaning_Reference!$F$6:$F$13,MATCH(D3427,Cleaning_Reference!$A$6:$A$13,0)),"Capped","Original"))</f>
        <v>Original</v>
      </c>
      <c r="AF3427" s="21">
        <f t="shared" si="53"/>
        <v>1154.21</v>
      </c>
    </row>
    <row r="3428" spans="1:32" ht="15" customHeight="1" x14ac:dyDescent="0.3">
      <c r="A3428" s="20" t="str">
        <f>Raw_Data!A3428</f>
        <v>SF13427</v>
      </c>
      <c r="B3428" s="15" t="str">
        <f>Raw_Data!B3428</f>
        <v>Karnataka</v>
      </c>
      <c r="C3428" s="15" t="str">
        <f>Raw_Data!C3428</f>
        <v>Nalgonda</v>
      </c>
      <c r="D3428" s="15" t="str">
        <f>Raw_Data!D3428</f>
        <v>Sugarcane</v>
      </c>
      <c r="E3428" s="15" t="str">
        <f>Raw_Data!E3428</f>
        <v>Rabi</v>
      </c>
      <c r="F3428" s="15">
        <f>Raw_Data!F3428</f>
        <v>3.08</v>
      </c>
      <c r="G3428" s="18">
        <f>IF(Raw_Data!G3428="",ROUND(AVERAGEIFS(Raw_Data!$G$2:$G$4001,Raw_Data!$E$2:$E$4001,E3428),1),Raw_Data!G3428)</f>
        <v>490.8</v>
      </c>
      <c r="H3428" s="15">
        <f>Raw_Data!H3428</f>
        <v>21</v>
      </c>
      <c r="I3428" s="15">
        <f>Raw_Data!I3428</f>
        <v>51.3</v>
      </c>
      <c r="J3428" s="15">
        <f>Raw_Data!J3428</f>
        <v>7.3</v>
      </c>
      <c r="K3428" s="15">
        <f>Raw_Data!K3428</f>
        <v>5.98</v>
      </c>
      <c r="L3428" s="18">
        <f>IF(Raw_Data!L3428="",ROUND(AVERAGEIFS(Raw_Data!$L$2:$L$4001,Raw_Data!$E$2:$E$4001,E3428),1),Raw_Data!L3428)</f>
        <v>21.1</v>
      </c>
      <c r="M3428" s="15">
        <f>Raw_Data!M3428</f>
        <v>96.3</v>
      </c>
      <c r="N3428" s="15">
        <f>Raw_Data!N3428</f>
        <v>52.9</v>
      </c>
      <c r="O3428" s="15">
        <f>Raw_Data!O3428</f>
        <v>145.5</v>
      </c>
      <c r="P3428" s="15" t="str">
        <f>Raw_Data!P3428</f>
        <v>Rainfed</v>
      </c>
      <c r="Q3428" s="15">
        <f>Raw_Data!Q3428</f>
        <v>242.5</v>
      </c>
      <c r="R3428" s="15">
        <f>Raw_Data!R3428</f>
        <v>9.35</v>
      </c>
      <c r="S3428" s="15">
        <f>Raw_Data!S3428</f>
        <v>0.96</v>
      </c>
      <c r="T3428" s="18">
        <f>IF(Raw_Data!T3428="",ROUND(AVERAGEIFS(Raw_Data!$T$2:$T$4001,Raw_Data!$E$2:$E$4001,E3428,Raw_Data!$D$2:$D$4001,D3428),2),IF(Raw_Data!T3428&gt;INDEX(Cleaning_Reference!$F$6:$F$13,MATCH(D3428,Cleaning_Reference!$A$6:$A$13,0)),INDEX(Cleaning_Reference!$F$6:$F$13,MATCH(D3428,Cleaning_Reference!$A$6:$A$13,0)),Raw_Data!T3428))</f>
        <v>24.99</v>
      </c>
      <c r="U3428" s="15">
        <f>Raw_Data!U3428</f>
        <v>76.97</v>
      </c>
      <c r="V3428" s="15">
        <f>Raw_Data!V3428</f>
        <v>3389</v>
      </c>
      <c r="W3428" s="15">
        <f>Raw_Data!W3428</f>
        <v>209248</v>
      </c>
      <c r="X3428" s="15">
        <f>Raw_Data!X3428</f>
        <v>260851</v>
      </c>
      <c r="Y3428" s="15">
        <f>Raw_Data!Y3428</f>
        <v>51603</v>
      </c>
      <c r="Z3428" s="15">
        <f>Raw_Data!Z3428</f>
        <v>2431</v>
      </c>
      <c r="AA3428" s="15">
        <f>Raw_Data!AA3428</f>
        <v>31.661999999999999</v>
      </c>
      <c r="AB3428" s="15">
        <f>Raw_Data!AB3428</f>
        <v>17.100000000000001</v>
      </c>
      <c r="AC3428" s="19" t="str">
        <f>IF(Raw_Data!G3428="","Yes","No")</f>
        <v>No</v>
      </c>
      <c r="AD3428" s="19" t="str">
        <f>IF(Raw_Data!L3428="","Yes","No")</f>
        <v>No</v>
      </c>
      <c r="AE3428" s="19" t="str">
        <f>IF(Raw_Data!T3428="","Imputed",IF(Raw_Data!T3428&gt;INDEX(Cleaning_Reference!$F$6:$F$13,MATCH(D3428,Cleaning_Reference!$A$6:$A$13,0)),"Capped","Original"))</f>
        <v>Original</v>
      </c>
      <c r="AF3428" s="21">
        <f t="shared" si="53"/>
        <v>76.97</v>
      </c>
    </row>
    <row r="3429" spans="1:32" ht="15" customHeight="1" x14ac:dyDescent="0.3">
      <c r="A3429" s="20" t="str">
        <f>Raw_Data!A3429</f>
        <v>SF13428</v>
      </c>
      <c r="B3429" s="15" t="str">
        <f>Raw_Data!B3429</f>
        <v>Tamil Nadu</v>
      </c>
      <c r="C3429" s="15" t="str">
        <f>Raw_Data!C3429</f>
        <v>Erode</v>
      </c>
      <c r="D3429" s="15" t="str">
        <f>Raw_Data!D3429</f>
        <v>Rice</v>
      </c>
      <c r="E3429" s="15" t="str">
        <f>Raw_Data!E3429</f>
        <v>Kharif</v>
      </c>
      <c r="F3429" s="15">
        <f>Raw_Data!F3429</f>
        <v>9.52</v>
      </c>
      <c r="G3429" s="18">
        <f>IF(Raw_Data!G3429="",ROUND(AVERAGEIFS(Raw_Data!$G$2:$G$4001,Raw_Data!$E$2:$E$4001,E3429),1),Raw_Data!G3429)</f>
        <v>615.9</v>
      </c>
      <c r="H3429" s="15">
        <f>Raw_Data!H3429</f>
        <v>30.3</v>
      </c>
      <c r="I3429" s="15">
        <f>Raw_Data!I3429</f>
        <v>69.3</v>
      </c>
      <c r="J3429" s="15">
        <f>Raw_Data!J3429</f>
        <v>7</v>
      </c>
      <c r="K3429" s="15">
        <f>Raw_Data!K3429</f>
        <v>6.29</v>
      </c>
      <c r="L3429" s="18">
        <f>IF(Raw_Data!L3429="",ROUND(AVERAGEIFS(Raw_Data!$L$2:$L$4001,Raw_Data!$E$2:$E$4001,E3429),1),Raw_Data!L3429)</f>
        <v>35.299999999999997</v>
      </c>
      <c r="M3429" s="15">
        <f>Raw_Data!M3429</f>
        <v>151.6</v>
      </c>
      <c r="N3429" s="15">
        <f>Raw_Data!N3429</f>
        <v>65.900000000000006</v>
      </c>
      <c r="O3429" s="15">
        <f>Raw_Data!O3429</f>
        <v>52.4</v>
      </c>
      <c r="P3429" s="15" t="str">
        <f>Raw_Data!P3429</f>
        <v>Flood</v>
      </c>
      <c r="Q3429" s="15">
        <f>Raw_Data!Q3429</f>
        <v>88.2</v>
      </c>
      <c r="R3429" s="15">
        <f>Raw_Data!R3429</f>
        <v>6.32</v>
      </c>
      <c r="S3429" s="15">
        <f>Raw_Data!S3429</f>
        <v>0.86</v>
      </c>
      <c r="T3429" s="18">
        <f>IF(Raw_Data!T3429="",ROUND(AVERAGEIFS(Raw_Data!$T$2:$T$4001,Raw_Data!$E$2:$E$4001,E3429,Raw_Data!$D$2:$D$4001,D3429),2),IF(Raw_Data!T3429&gt;INDEX(Cleaning_Reference!$F$6:$F$13,MATCH(D3429,Cleaning_Reference!$A$6:$A$13,0)),INDEX(Cleaning_Reference!$F$6:$F$13,MATCH(D3429,Cleaning_Reference!$A$6:$A$13,0)),Raw_Data!T3429))</f>
        <v>2.95</v>
      </c>
      <c r="U3429" s="15">
        <f>Raw_Data!U3429</f>
        <v>28.08</v>
      </c>
      <c r="V3429" s="15">
        <f>Raw_Data!V3429</f>
        <v>21403</v>
      </c>
      <c r="W3429" s="15">
        <f>Raw_Data!W3429</f>
        <v>680311</v>
      </c>
      <c r="X3429" s="15">
        <f>Raw_Data!X3429</f>
        <v>600996</v>
      </c>
      <c r="Y3429" s="15">
        <f>Raw_Data!Y3429</f>
        <v>-79315</v>
      </c>
      <c r="Z3429" s="15">
        <f>Raw_Data!Z3429</f>
        <v>15254</v>
      </c>
      <c r="AA3429" s="15">
        <f>Raw_Data!AA3429</f>
        <v>1.841</v>
      </c>
      <c r="AB3429" s="15">
        <f>Raw_Data!AB3429</f>
        <v>45.1</v>
      </c>
      <c r="AC3429" s="19" t="str">
        <f>IF(Raw_Data!G3429="","Yes","No")</f>
        <v>No</v>
      </c>
      <c r="AD3429" s="19" t="str">
        <f>IF(Raw_Data!L3429="","Yes","No")</f>
        <v>No</v>
      </c>
      <c r="AE3429" s="19" t="str">
        <f>IF(Raw_Data!T3429="","Imputed",IF(Raw_Data!T3429&gt;INDEX(Cleaning_Reference!$F$6:$F$13,MATCH(D3429,Cleaning_Reference!$A$6:$A$13,0)),"Capped","Original"))</f>
        <v>Original</v>
      </c>
      <c r="AF3429" s="21">
        <f t="shared" si="53"/>
        <v>28.08</v>
      </c>
    </row>
    <row r="3430" spans="1:32" ht="15" customHeight="1" x14ac:dyDescent="0.3">
      <c r="A3430" s="20" t="str">
        <f>Raw_Data!A3430</f>
        <v>SF13429</v>
      </c>
      <c r="B3430" s="15" t="str">
        <f>Raw_Data!B3430</f>
        <v>Andhra Pradesh</v>
      </c>
      <c r="C3430" s="15" t="str">
        <f>Raw_Data!C3430</f>
        <v>Ludhiana</v>
      </c>
      <c r="D3430" s="15" t="str">
        <f>Raw_Data!D3430</f>
        <v>Cotton</v>
      </c>
      <c r="E3430" s="15" t="str">
        <f>Raw_Data!E3430</f>
        <v>Rabi</v>
      </c>
      <c r="F3430" s="15">
        <f>Raw_Data!F3430</f>
        <v>4.4800000000000004</v>
      </c>
      <c r="G3430" s="18">
        <f>IF(Raw_Data!G3430="",ROUND(AVERAGEIFS(Raw_Data!$G$2:$G$4001,Raw_Data!$E$2:$E$4001,E3430),1),Raw_Data!G3430)</f>
        <v>436</v>
      </c>
      <c r="H3430" s="15">
        <f>Raw_Data!H3430</f>
        <v>22.3</v>
      </c>
      <c r="I3430" s="15">
        <f>Raw_Data!I3430</f>
        <v>64.5</v>
      </c>
      <c r="J3430" s="15">
        <f>Raw_Data!J3430</f>
        <v>7.1</v>
      </c>
      <c r="K3430" s="15">
        <f>Raw_Data!K3430</f>
        <v>6.23</v>
      </c>
      <c r="L3430" s="18">
        <f>IF(Raw_Data!L3430="",ROUND(AVERAGEIFS(Raw_Data!$L$2:$L$4001,Raw_Data!$E$2:$E$4001,E3430),1),Raw_Data!L3430)</f>
        <v>22.3</v>
      </c>
      <c r="M3430" s="15">
        <f>Raw_Data!M3430</f>
        <v>101.6</v>
      </c>
      <c r="N3430" s="15">
        <f>Raw_Data!N3430</f>
        <v>70.5</v>
      </c>
      <c r="O3430" s="15">
        <f>Raw_Data!O3430</f>
        <v>187.5</v>
      </c>
      <c r="P3430" s="15" t="str">
        <f>Raw_Data!P3430</f>
        <v>Rainfed</v>
      </c>
      <c r="Q3430" s="15">
        <f>Raw_Data!Q3430</f>
        <v>166.4</v>
      </c>
      <c r="R3430" s="15">
        <f>Raw_Data!R3430</f>
        <v>5.72</v>
      </c>
      <c r="S3430" s="15">
        <f>Raw_Data!S3430</f>
        <v>0.84</v>
      </c>
      <c r="T3430" s="18">
        <f>IF(Raw_Data!T3430="",ROUND(AVERAGEIFS(Raw_Data!$T$2:$T$4001,Raw_Data!$E$2:$E$4001,E3430,Raw_Data!$D$2:$D$4001,D3430),2),IF(Raw_Data!T3430&gt;INDEX(Cleaning_Reference!$F$6:$F$13,MATCH(D3430,Cleaning_Reference!$A$6:$A$13,0)),INDEX(Cleaning_Reference!$F$6:$F$13,MATCH(D3430,Cleaning_Reference!$A$6:$A$13,0)),Raw_Data!T3430))</f>
        <v>1</v>
      </c>
      <c r="U3430" s="15">
        <f>Raw_Data!U3430</f>
        <v>4.4800000000000004</v>
      </c>
      <c r="V3430" s="15">
        <f>Raw_Data!V3430</f>
        <v>61458</v>
      </c>
      <c r="W3430" s="15">
        <f>Raw_Data!W3430</f>
        <v>281143</v>
      </c>
      <c r="X3430" s="15">
        <f>Raw_Data!X3430</f>
        <v>275332</v>
      </c>
      <c r="Y3430" s="15">
        <f>Raw_Data!Y3430</f>
        <v>-5811</v>
      </c>
      <c r="Z3430" s="15">
        <f>Raw_Data!Z3430</f>
        <v>1602</v>
      </c>
      <c r="AA3430" s="15">
        <f>Raw_Data!AA3430</f>
        <v>2.7970000000000002</v>
      </c>
      <c r="AB3430" s="15">
        <f>Raw_Data!AB3430</f>
        <v>47.2</v>
      </c>
      <c r="AC3430" s="19" t="str">
        <f>IF(Raw_Data!G3430="","Yes","No")</f>
        <v>Yes</v>
      </c>
      <c r="AD3430" s="19" t="str">
        <f>IF(Raw_Data!L3430="","Yes","No")</f>
        <v>No</v>
      </c>
      <c r="AE3430" s="19" t="str">
        <f>IF(Raw_Data!T3430="","Imputed",IF(Raw_Data!T3430&gt;INDEX(Cleaning_Reference!$F$6:$F$13,MATCH(D3430,Cleaning_Reference!$A$6:$A$13,0)),"Capped","Original"))</f>
        <v>Original</v>
      </c>
      <c r="AF3430" s="21">
        <f t="shared" si="53"/>
        <v>4.4800000000000004</v>
      </c>
    </row>
    <row r="3431" spans="1:32" ht="15" customHeight="1" x14ac:dyDescent="0.3">
      <c r="A3431" s="20" t="str">
        <f>Raw_Data!A3431</f>
        <v>SF13430</v>
      </c>
      <c r="B3431" s="15" t="str">
        <f>Raw_Data!B3431</f>
        <v>Madhya Pradesh</v>
      </c>
      <c r="C3431" s="15" t="str">
        <f>Raw_Data!C3431</f>
        <v>Ludhiana</v>
      </c>
      <c r="D3431" s="15" t="str">
        <f>Raw_Data!D3431</f>
        <v>Maize</v>
      </c>
      <c r="E3431" s="15" t="str">
        <f>Raw_Data!E3431</f>
        <v>Rabi</v>
      </c>
      <c r="F3431" s="15">
        <f>Raw_Data!F3431</f>
        <v>4.26</v>
      </c>
      <c r="G3431" s="18">
        <f>IF(Raw_Data!G3431="",ROUND(AVERAGEIFS(Raw_Data!$G$2:$G$4001,Raw_Data!$E$2:$E$4001,E3431),1),Raw_Data!G3431)</f>
        <v>230.8</v>
      </c>
      <c r="H3431" s="15">
        <f>Raw_Data!H3431</f>
        <v>23.6</v>
      </c>
      <c r="I3431" s="15">
        <f>Raw_Data!I3431</f>
        <v>72.3</v>
      </c>
      <c r="J3431" s="15">
        <f>Raw_Data!J3431</f>
        <v>9.1999999999999993</v>
      </c>
      <c r="K3431" s="15">
        <f>Raw_Data!K3431</f>
        <v>8.33</v>
      </c>
      <c r="L3431" s="18">
        <f>IF(Raw_Data!L3431="",ROUND(AVERAGEIFS(Raw_Data!$L$2:$L$4001,Raw_Data!$E$2:$E$4001,E3431),1),Raw_Data!L3431)</f>
        <v>29.4</v>
      </c>
      <c r="M3431" s="15">
        <f>Raw_Data!M3431</f>
        <v>170.2</v>
      </c>
      <c r="N3431" s="15">
        <f>Raw_Data!N3431</f>
        <v>16.8</v>
      </c>
      <c r="O3431" s="15">
        <f>Raw_Data!O3431</f>
        <v>99</v>
      </c>
      <c r="P3431" s="15" t="str">
        <f>Raw_Data!P3431</f>
        <v>Rainfed</v>
      </c>
      <c r="Q3431" s="15">
        <f>Raw_Data!Q3431</f>
        <v>191.5</v>
      </c>
      <c r="R3431" s="15">
        <f>Raw_Data!R3431</f>
        <v>3.46</v>
      </c>
      <c r="S3431" s="15">
        <f>Raw_Data!S3431</f>
        <v>0.89</v>
      </c>
      <c r="T3431" s="18">
        <f>IF(Raw_Data!T3431="",ROUND(AVERAGEIFS(Raw_Data!$T$2:$T$4001,Raw_Data!$E$2:$E$4001,E3431,Raw_Data!$D$2:$D$4001,D3431),2),IF(Raw_Data!T3431&gt;INDEX(Cleaning_Reference!$F$6:$F$13,MATCH(D3431,Cleaning_Reference!$A$6:$A$13,0)),INDEX(Cleaning_Reference!$F$6:$F$13,MATCH(D3431,Cleaning_Reference!$A$6:$A$13,0)),Raw_Data!T3431))</f>
        <v>0.3</v>
      </c>
      <c r="U3431" s="15">
        <f>Raw_Data!U3431</f>
        <v>1.28</v>
      </c>
      <c r="V3431" s="15">
        <f>Raw_Data!V3431</f>
        <v>19638</v>
      </c>
      <c r="W3431" s="15">
        <f>Raw_Data!W3431</f>
        <v>220170</v>
      </c>
      <c r="X3431" s="15">
        <f>Raw_Data!X3431</f>
        <v>25137</v>
      </c>
      <c r="Y3431" s="15">
        <f>Raw_Data!Y3431</f>
        <v>-195033</v>
      </c>
      <c r="Z3431" s="15">
        <f>Raw_Data!Z3431</f>
        <v>1205</v>
      </c>
      <c r="AA3431" s="15">
        <f>Raw_Data!AA3431</f>
        <v>1.0620000000000001</v>
      </c>
      <c r="AB3431" s="15">
        <f>Raw_Data!AB3431</f>
        <v>33.5</v>
      </c>
      <c r="AC3431" s="19" t="str">
        <f>IF(Raw_Data!G3431="","Yes","No")</f>
        <v>No</v>
      </c>
      <c r="AD3431" s="19" t="str">
        <f>IF(Raw_Data!L3431="","Yes","No")</f>
        <v>No</v>
      </c>
      <c r="AE3431" s="19" t="str">
        <f>IF(Raw_Data!T3431="","Imputed",IF(Raw_Data!T3431&gt;INDEX(Cleaning_Reference!$F$6:$F$13,MATCH(D3431,Cleaning_Reference!$A$6:$A$13,0)),"Capped","Original"))</f>
        <v>Original</v>
      </c>
      <c r="AF3431" s="21">
        <f t="shared" si="53"/>
        <v>1.28</v>
      </c>
    </row>
    <row r="3432" spans="1:32" ht="15" customHeight="1" x14ac:dyDescent="0.3">
      <c r="A3432" s="20" t="str">
        <f>Raw_Data!A3432</f>
        <v>SF13431</v>
      </c>
      <c r="B3432" s="15" t="str">
        <f>Raw_Data!B3432</f>
        <v>Gujarat</v>
      </c>
      <c r="C3432" s="15" t="str">
        <f>Raw_Data!C3432</f>
        <v>Ludhiana</v>
      </c>
      <c r="D3432" s="15" t="str">
        <f>Raw_Data!D3432</f>
        <v>Pulses</v>
      </c>
      <c r="E3432" s="15" t="str">
        <f>Raw_Data!E3432</f>
        <v>Rabi</v>
      </c>
      <c r="F3432" s="15">
        <f>Raw_Data!F3432</f>
        <v>14.83</v>
      </c>
      <c r="G3432" s="18">
        <f>IF(Raw_Data!G3432="",ROUND(AVERAGEIFS(Raw_Data!$G$2:$G$4001,Raw_Data!$E$2:$E$4001,E3432),1),Raw_Data!G3432)</f>
        <v>338.2</v>
      </c>
      <c r="H3432" s="15">
        <f>Raw_Data!H3432</f>
        <v>20</v>
      </c>
      <c r="I3432" s="15">
        <f>Raw_Data!I3432</f>
        <v>67.8</v>
      </c>
      <c r="J3432" s="15">
        <f>Raw_Data!J3432</f>
        <v>5.2</v>
      </c>
      <c r="K3432" s="15">
        <f>Raw_Data!K3432</f>
        <v>7.71</v>
      </c>
      <c r="L3432" s="18">
        <f>IF(Raw_Data!L3432="",ROUND(AVERAGEIFS(Raw_Data!$L$2:$L$4001,Raw_Data!$E$2:$E$4001,E3432),1),Raw_Data!L3432)</f>
        <v>22.2</v>
      </c>
      <c r="M3432" s="15">
        <f>Raw_Data!M3432</f>
        <v>95.8</v>
      </c>
      <c r="N3432" s="15">
        <f>Raw_Data!N3432</f>
        <v>69.8</v>
      </c>
      <c r="O3432" s="15">
        <f>Raw_Data!O3432</f>
        <v>124.6</v>
      </c>
      <c r="P3432" s="15" t="str">
        <f>Raw_Data!P3432</f>
        <v>Drip</v>
      </c>
      <c r="Q3432" s="15">
        <f>Raw_Data!Q3432</f>
        <v>222.7</v>
      </c>
      <c r="R3432" s="15">
        <f>Raw_Data!R3432</f>
        <v>4.78</v>
      </c>
      <c r="S3432" s="15">
        <f>Raw_Data!S3432</f>
        <v>0.91</v>
      </c>
      <c r="T3432" s="18">
        <f>IF(Raw_Data!T3432="",ROUND(AVERAGEIFS(Raw_Data!$T$2:$T$4001,Raw_Data!$E$2:$E$4001,E3432,Raw_Data!$D$2:$D$4001,D3432),2),IF(Raw_Data!T3432&gt;INDEX(Cleaning_Reference!$F$6:$F$13,MATCH(D3432,Cleaning_Reference!$A$6:$A$13,0)),INDEX(Cleaning_Reference!$F$6:$F$13,MATCH(D3432,Cleaning_Reference!$A$6:$A$13,0)),Raw_Data!T3432))</f>
        <v>0.3</v>
      </c>
      <c r="U3432" s="15">
        <f>Raw_Data!U3432</f>
        <v>4.45</v>
      </c>
      <c r="V3432" s="15">
        <f>Raw_Data!V3432</f>
        <v>75498</v>
      </c>
      <c r="W3432" s="15">
        <f>Raw_Data!W3432</f>
        <v>1043220</v>
      </c>
      <c r="X3432" s="15">
        <f>Raw_Data!X3432</f>
        <v>335966</v>
      </c>
      <c r="Y3432" s="15">
        <f>Raw_Data!Y3432</f>
        <v>-707254</v>
      </c>
      <c r="Z3432" s="15">
        <f>Raw_Data!Z3432</f>
        <v>4460</v>
      </c>
      <c r="AA3432" s="15">
        <f>Raw_Data!AA3432</f>
        <v>0.998</v>
      </c>
      <c r="AB3432" s="15">
        <f>Raw_Data!AB3432</f>
        <v>40.9</v>
      </c>
      <c r="AC3432" s="19" t="str">
        <f>IF(Raw_Data!G3432="","Yes","No")</f>
        <v>No</v>
      </c>
      <c r="AD3432" s="19" t="str">
        <f>IF(Raw_Data!L3432="","Yes","No")</f>
        <v>No</v>
      </c>
      <c r="AE3432" s="19" t="str">
        <f>IF(Raw_Data!T3432="","Imputed",IF(Raw_Data!T3432&gt;INDEX(Cleaning_Reference!$F$6:$F$13,MATCH(D3432,Cleaning_Reference!$A$6:$A$13,0)),"Capped","Original"))</f>
        <v>Original</v>
      </c>
      <c r="AF3432" s="21">
        <f t="shared" si="53"/>
        <v>4.45</v>
      </c>
    </row>
    <row r="3433" spans="1:32" ht="15" customHeight="1" x14ac:dyDescent="0.3">
      <c r="A3433" s="20" t="str">
        <f>Raw_Data!A3433</f>
        <v>SF13432</v>
      </c>
      <c r="B3433" s="15" t="str">
        <f>Raw_Data!B3433</f>
        <v>Andhra Pradesh</v>
      </c>
      <c r="C3433" s="15" t="str">
        <f>Raw_Data!C3433</f>
        <v>Raichur</v>
      </c>
      <c r="D3433" s="15" t="str">
        <f>Raw_Data!D3433</f>
        <v>Rice</v>
      </c>
      <c r="E3433" s="15" t="str">
        <f>Raw_Data!E3433</f>
        <v>Kharif</v>
      </c>
      <c r="F3433" s="15">
        <f>Raw_Data!F3433</f>
        <v>6</v>
      </c>
      <c r="G3433" s="18">
        <f>IF(Raw_Data!G3433="",ROUND(AVERAGEIFS(Raw_Data!$G$2:$G$4001,Raw_Data!$E$2:$E$4001,E3433),1),Raw_Data!G3433)</f>
        <v>948.3</v>
      </c>
      <c r="H3433" s="15">
        <f>Raw_Data!H3433</f>
        <v>25.3</v>
      </c>
      <c r="I3433" s="15">
        <f>Raw_Data!I3433</f>
        <v>68.7</v>
      </c>
      <c r="J3433" s="15">
        <f>Raw_Data!J3433</f>
        <v>5.6</v>
      </c>
      <c r="K3433" s="15">
        <f>Raw_Data!K3433</f>
        <v>5.2</v>
      </c>
      <c r="L3433" s="18">
        <f>IF(Raw_Data!L3433="",ROUND(AVERAGEIFS(Raw_Data!$L$2:$L$4001,Raw_Data!$E$2:$E$4001,E3433),1),Raw_Data!L3433)</f>
        <v>36.200000000000003</v>
      </c>
      <c r="M3433" s="15">
        <f>Raw_Data!M3433</f>
        <v>78</v>
      </c>
      <c r="N3433" s="15">
        <f>Raw_Data!N3433</f>
        <v>46.1</v>
      </c>
      <c r="O3433" s="15">
        <f>Raw_Data!O3433</f>
        <v>88.9</v>
      </c>
      <c r="P3433" s="15" t="str">
        <f>Raw_Data!P3433</f>
        <v>Sprinkler</v>
      </c>
      <c r="Q3433" s="15">
        <f>Raw_Data!Q3433</f>
        <v>218</v>
      </c>
      <c r="R3433" s="15">
        <f>Raw_Data!R3433</f>
        <v>4.53</v>
      </c>
      <c r="S3433" s="15">
        <f>Raw_Data!S3433</f>
        <v>0.78</v>
      </c>
      <c r="T3433" s="18">
        <f>IF(Raw_Data!T3433="",ROUND(AVERAGEIFS(Raw_Data!$T$2:$T$4001,Raw_Data!$E$2:$E$4001,E3433,Raw_Data!$D$2:$D$4001,D3433),2),IF(Raw_Data!T3433&gt;INDEX(Cleaning_Reference!$F$6:$F$13,MATCH(D3433,Cleaning_Reference!$A$6:$A$13,0)),INDEX(Cleaning_Reference!$F$6:$F$13,MATCH(D3433,Cleaning_Reference!$A$6:$A$13,0)),Raw_Data!T3433))</f>
        <v>0.3</v>
      </c>
      <c r="U3433" s="15">
        <f>Raw_Data!U3433</f>
        <v>1.8</v>
      </c>
      <c r="V3433" s="15">
        <f>Raw_Data!V3433</f>
        <v>20071</v>
      </c>
      <c r="W3433" s="15">
        <f>Raw_Data!W3433</f>
        <v>412702</v>
      </c>
      <c r="X3433" s="15">
        <f>Raw_Data!X3433</f>
        <v>36128</v>
      </c>
      <c r="Y3433" s="15">
        <f>Raw_Data!Y3433</f>
        <v>-376574</v>
      </c>
      <c r="Z3433" s="15">
        <f>Raw_Data!Z3433</f>
        <v>9069</v>
      </c>
      <c r="AA3433" s="15">
        <f>Raw_Data!AA3433</f>
        <v>0.19800000000000001</v>
      </c>
      <c r="AB3433" s="15">
        <f>Raw_Data!AB3433</f>
        <v>59.6</v>
      </c>
      <c r="AC3433" s="19" t="str">
        <f>IF(Raw_Data!G3433="","Yes","No")</f>
        <v>No</v>
      </c>
      <c r="AD3433" s="19" t="str">
        <f>IF(Raw_Data!L3433="","Yes","No")</f>
        <v>No</v>
      </c>
      <c r="AE3433" s="19" t="str">
        <f>IF(Raw_Data!T3433="","Imputed",IF(Raw_Data!T3433&gt;INDEX(Cleaning_Reference!$F$6:$F$13,MATCH(D3433,Cleaning_Reference!$A$6:$A$13,0)),"Capped","Original"))</f>
        <v>Original</v>
      </c>
      <c r="AF3433" s="21">
        <f t="shared" si="53"/>
        <v>1.8</v>
      </c>
    </row>
    <row r="3434" spans="1:32" ht="15" customHeight="1" x14ac:dyDescent="0.3">
      <c r="A3434" s="20" t="str">
        <f>Raw_Data!A3434</f>
        <v>SF13433</v>
      </c>
      <c r="B3434" s="15" t="str">
        <f>Raw_Data!B3434</f>
        <v>Telangana</v>
      </c>
      <c r="C3434" s="15" t="str">
        <f>Raw_Data!C3434</f>
        <v>Guntur</v>
      </c>
      <c r="D3434" s="15" t="str">
        <f>Raw_Data!D3434</f>
        <v>Rice</v>
      </c>
      <c r="E3434" s="15" t="str">
        <f>Raw_Data!E3434</f>
        <v>Zaid</v>
      </c>
      <c r="F3434" s="15">
        <f>Raw_Data!F3434</f>
        <v>12.71</v>
      </c>
      <c r="G3434" s="18">
        <f>IF(Raw_Data!G3434="",ROUND(AVERAGEIFS(Raw_Data!$G$2:$G$4001,Raw_Data!$E$2:$E$4001,E3434),1),Raw_Data!G3434)</f>
        <v>80</v>
      </c>
      <c r="H3434" s="15">
        <f>Raw_Data!H3434</f>
        <v>31.7</v>
      </c>
      <c r="I3434" s="15">
        <f>Raw_Data!I3434</f>
        <v>58.1</v>
      </c>
      <c r="J3434" s="15">
        <f>Raw_Data!J3434</f>
        <v>7.8</v>
      </c>
      <c r="K3434" s="15">
        <f>Raw_Data!K3434</f>
        <v>5.78</v>
      </c>
      <c r="L3434" s="18">
        <f>IF(Raw_Data!L3434="",ROUND(AVERAGEIFS(Raw_Data!$L$2:$L$4001,Raw_Data!$E$2:$E$4001,E3434),1),Raw_Data!L3434)</f>
        <v>23.7</v>
      </c>
      <c r="M3434" s="15">
        <f>Raw_Data!M3434</f>
        <v>82.8</v>
      </c>
      <c r="N3434" s="15">
        <f>Raw_Data!N3434</f>
        <v>70.5</v>
      </c>
      <c r="O3434" s="15">
        <f>Raw_Data!O3434</f>
        <v>122.5</v>
      </c>
      <c r="P3434" s="15" t="str">
        <f>Raw_Data!P3434</f>
        <v>Rainfed</v>
      </c>
      <c r="Q3434" s="15">
        <f>Raw_Data!Q3434</f>
        <v>239.4</v>
      </c>
      <c r="R3434" s="15">
        <f>Raw_Data!R3434</f>
        <v>4.82</v>
      </c>
      <c r="S3434" s="15">
        <f>Raw_Data!S3434</f>
        <v>0.66</v>
      </c>
      <c r="T3434" s="18">
        <f>IF(Raw_Data!T3434="",ROUND(AVERAGEIFS(Raw_Data!$T$2:$T$4001,Raw_Data!$E$2:$E$4001,E3434,Raw_Data!$D$2:$D$4001,D3434),2),IF(Raw_Data!T3434&gt;INDEX(Cleaning_Reference!$F$6:$F$13,MATCH(D3434,Cleaning_Reference!$A$6:$A$13,0)),INDEX(Cleaning_Reference!$F$6:$F$13,MATCH(D3434,Cleaning_Reference!$A$6:$A$13,0)),Raw_Data!T3434))</f>
        <v>0.74</v>
      </c>
      <c r="U3434" s="15">
        <f>Raw_Data!U3434</f>
        <v>9.41</v>
      </c>
      <c r="V3434" s="15">
        <f>Raw_Data!V3434</f>
        <v>20796</v>
      </c>
      <c r="W3434" s="15">
        <f>Raw_Data!W3434</f>
        <v>829696</v>
      </c>
      <c r="X3434" s="15">
        <f>Raw_Data!X3434</f>
        <v>195690</v>
      </c>
      <c r="Y3434" s="15">
        <f>Raw_Data!Y3434</f>
        <v>-634006</v>
      </c>
      <c r="Z3434" s="15">
        <f>Raw_Data!Z3434</f>
        <v>10781</v>
      </c>
      <c r="AA3434" s="15">
        <f>Raw_Data!AA3434</f>
        <v>0.873</v>
      </c>
      <c r="AB3434" s="15">
        <f>Raw_Data!AB3434</f>
        <v>46.3</v>
      </c>
      <c r="AC3434" s="19" t="str">
        <f>IF(Raw_Data!G3434="","Yes","No")</f>
        <v>No</v>
      </c>
      <c r="AD3434" s="19" t="str">
        <f>IF(Raw_Data!L3434="","Yes","No")</f>
        <v>No</v>
      </c>
      <c r="AE3434" s="19" t="str">
        <f>IF(Raw_Data!T3434="","Imputed",IF(Raw_Data!T3434&gt;INDEX(Cleaning_Reference!$F$6:$F$13,MATCH(D3434,Cleaning_Reference!$A$6:$A$13,0)),"Capped","Original"))</f>
        <v>Original</v>
      </c>
      <c r="AF3434" s="21">
        <f t="shared" si="53"/>
        <v>9.41</v>
      </c>
    </row>
    <row r="3435" spans="1:32" ht="15" customHeight="1" x14ac:dyDescent="0.3">
      <c r="A3435" s="20" t="str">
        <f>Raw_Data!A3435</f>
        <v>SF13434</v>
      </c>
      <c r="B3435" s="15" t="str">
        <f>Raw_Data!B3435</f>
        <v>Punjab</v>
      </c>
      <c r="C3435" s="15" t="str">
        <f>Raw_Data!C3435</f>
        <v>Warangal</v>
      </c>
      <c r="D3435" s="15" t="str">
        <f>Raw_Data!D3435</f>
        <v>Rice</v>
      </c>
      <c r="E3435" s="15" t="str">
        <f>Raw_Data!E3435</f>
        <v>Rabi</v>
      </c>
      <c r="F3435" s="15">
        <f>Raw_Data!F3435</f>
        <v>4.54</v>
      </c>
      <c r="G3435" s="18">
        <f>IF(Raw_Data!G3435="",ROUND(AVERAGEIFS(Raw_Data!$G$2:$G$4001,Raw_Data!$E$2:$E$4001,E3435),1),Raw_Data!G3435)</f>
        <v>418</v>
      </c>
      <c r="H3435" s="15">
        <f>Raw_Data!H3435</f>
        <v>22.6</v>
      </c>
      <c r="I3435" s="15">
        <f>Raw_Data!I3435</f>
        <v>59.9</v>
      </c>
      <c r="J3435" s="15">
        <f>Raw_Data!J3435</f>
        <v>7.3</v>
      </c>
      <c r="K3435" s="15">
        <f>Raw_Data!K3435</f>
        <v>6.82</v>
      </c>
      <c r="L3435" s="18">
        <f>IF(Raw_Data!L3435="",ROUND(AVERAGEIFS(Raw_Data!$L$2:$L$4001,Raw_Data!$E$2:$E$4001,E3435),1),Raw_Data!L3435)</f>
        <v>32.200000000000003</v>
      </c>
      <c r="M3435" s="15">
        <f>Raw_Data!M3435</f>
        <v>162.30000000000001</v>
      </c>
      <c r="N3435" s="15">
        <f>Raw_Data!N3435</f>
        <v>47.6</v>
      </c>
      <c r="O3435" s="15">
        <f>Raw_Data!O3435</f>
        <v>84.2</v>
      </c>
      <c r="P3435" s="15" t="str">
        <f>Raw_Data!P3435</f>
        <v>Flood</v>
      </c>
      <c r="Q3435" s="15">
        <f>Raw_Data!Q3435</f>
        <v>174.3</v>
      </c>
      <c r="R3435" s="15">
        <f>Raw_Data!R3435</f>
        <v>2.66</v>
      </c>
      <c r="S3435" s="15">
        <f>Raw_Data!S3435</f>
        <v>0.93</v>
      </c>
      <c r="T3435" s="18">
        <f>IF(Raw_Data!T3435="",ROUND(AVERAGEIFS(Raw_Data!$T$2:$T$4001,Raw_Data!$E$2:$E$4001,E3435,Raw_Data!$D$2:$D$4001,D3435),2),IF(Raw_Data!T3435&gt;INDEX(Cleaning_Reference!$F$6:$F$13,MATCH(D3435,Cleaning_Reference!$A$6:$A$13,0)),INDEX(Cleaning_Reference!$F$6:$F$13,MATCH(D3435,Cleaning_Reference!$A$6:$A$13,0)),Raw_Data!T3435))</f>
        <v>2.42</v>
      </c>
      <c r="U3435" s="15">
        <f>Raw_Data!U3435</f>
        <v>10.99</v>
      </c>
      <c r="V3435" s="15">
        <f>Raw_Data!V3435</f>
        <v>19171</v>
      </c>
      <c r="W3435" s="15">
        <f>Raw_Data!W3435</f>
        <v>329696</v>
      </c>
      <c r="X3435" s="15">
        <f>Raw_Data!X3435</f>
        <v>210689</v>
      </c>
      <c r="Y3435" s="15">
        <f>Raw_Data!Y3435</f>
        <v>-119007</v>
      </c>
      <c r="Z3435" s="15">
        <f>Raw_Data!Z3435</f>
        <v>7938</v>
      </c>
      <c r="AA3435" s="15">
        <f>Raw_Data!AA3435</f>
        <v>1.3839999999999999</v>
      </c>
      <c r="AB3435" s="15">
        <f>Raw_Data!AB3435</f>
        <v>43.9</v>
      </c>
      <c r="AC3435" s="19" t="str">
        <f>IF(Raw_Data!G3435="","Yes","No")</f>
        <v>No</v>
      </c>
      <c r="AD3435" s="19" t="str">
        <f>IF(Raw_Data!L3435="","Yes","No")</f>
        <v>No</v>
      </c>
      <c r="AE3435" s="19" t="str">
        <f>IF(Raw_Data!T3435="","Imputed",IF(Raw_Data!T3435&gt;INDEX(Cleaning_Reference!$F$6:$F$13,MATCH(D3435,Cleaning_Reference!$A$6:$A$13,0)),"Capped","Original"))</f>
        <v>Original</v>
      </c>
      <c r="AF3435" s="21">
        <f t="shared" si="53"/>
        <v>10.99</v>
      </c>
    </row>
    <row r="3436" spans="1:32" ht="15" customHeight="1" x14ac:dyDescent="0.3">
      <c r="A3436" s="20" t="str">
        <f>Raw_Data!A3436</f>
        <v>SF13435</v>
      </c>
      <c r="B3436" s="15" t="str">
        <f>Raw_Data!B3436</f>
        <v>Andhra Pradesh</v>
      </c>
      <c r="C3436" s="15" t="str">
        <f>Raw_Data!C3436</f>
        <v>Raichur</v>
      </c>
      <c r="D3436" s="15" t="str">
        <f>Raw_Data!D3436</f>
        <v>Wheat</v>
      </c>
      <c r="E3436" s="15" t="str">
        <f>Raw_Data!E3436</f>
        <v>Kharif</v>
      </c>
      <c r="F3436" s="15">
        <f>Raw_Data!F3436</f>
        <v>1.45</v>
      </c>
      <c r="G3436" s="18">
        <f>IF(Raw_Data!G3436="",ROUND(AVERAGEIFS(Raw_Data!$G$2:$G$4001,Raw_Data!$E$2:$E$4001,E3436),1),Raw_Data!G3436)</f>
        <v>903</v>
      </c>
      <c r="H3436" s="15">
        <f>Raw_Data!H3436</f>
        <v>31.3</v>
      </c>
      <c r="I3436" s="15">
        <f>Raw_Data!I3436</f>
        <v>57.2</v>
      </c>
      <c r="J3436" s="15">
        <f>Raw_Data!J3436</f>
        <v>6.6</v>
      </c>
      <c r="K3436" s="15">
        <f>Raw_Data!K3436</f>
        <v>6.36</v>
      </c>
      <c r="L3436" s="18">
        <f>IF(Raw_Data!L3436="",ROUND(AVERAGEIFS(Raw_Data!$L$2:$L$4001,Raw_Data!$E$2:$E$4001,E3436),1),Raw_Data!L3436)</f>
        <v>34</v>
      </c>
      <c r="M3436" s="15">
        <f>Raw_Data!M3436</f>
        <v>110.6</v>
      </c>
      <c r="N3436" s="15">
        <f>Raw_Data!N3436</f>
        <v>58.7</v>
      </c>
      <c r="O3436" s="15">
        <f>Raw_Data!O3436</f>
        <v>70.7</v>
      </c>
      <c r="P3436" s="15" t="str">
        <f>Raw_Data!P3436</f>
        <v>Rainfed</v>
      </c>
      <c r="Q3436" s="15">
        <f>Raw_Data!Q3436</f>
        <v>246.3</v>
      </c>
      <c r="R3436" s="15">
        <f>Raw_Data!R3436</f>
        <v>5.18</v>
      </c>
      <c r="S3436" s="15">
        <f>Raw_Data!S3436</f>
        <v>0.93</v>
      </c>
      <c r="T3436" s="18">
        <f>IF(Raw_Data!T3436="",ROUND(AVERAGEIFS(Raw_Data!$T$2:$T$4001,Raw_Data!$E$2:$E$4001,E3436,Raw_Data!$D$2:$D$4001,D3436),2),IF(Raw_Data!T3436&gt;INDEX(Cleaning_Reference!$F$6:$F$13,MATCH(D3436,Cleaning_Reference!$A$6:$A$13,0)),INDEX(Cleaning_Reference!$F$6:$F$13,MATCH(D3436,Cleaning_Reference!$A$6:$A$13,0)),Raw_Data!T3436))</f>
        <v>2.48</v>
      </c>
      <c r="U3436" s="15">
        <f>Raw_Data!U3436</f>
        <v>3.6</v>
      </c>
      <c r="V3436" s="15">
        <f>Raw_Data!V3436</f>
        <v>20143</v>
      </c>
      <c r="W3436" s="15">
        <f>Raw_Data!W3436</f>
        <v>102695</v>
      </c>
      <c r="X3436" s="15">
        <f>Raw_Data!X3436</f>
        <v>72515</v>
      </c>
      <c r="Y3436" s="15">
        <f>Raw_Data!Y3436</f>
        <v>-30180</v>
      </c>
      <c r="Z3436" s="15">
        <f>Raw_Data!Z3436</f>
        <v>443</v>
      </c>
      <c r="AA3436" s="15">
        <f>Raw_Data!AA3436</f>
        <v>8.1259999999999994</v>
      </c>
      <c r="AB3436" s="15">
        <f>Raw_Data!AB3436</f>
        <v>62.2</v>
      </c>
      <c r="AC3436" s="19" t="str">
        <f>IF(Raw_Data!G3436="","Yes","No")</f>
        <v>No</v>
      </c>
      <c r="AD3436" s="19" t="str">
        <f>IF(Raw_Data!L3436="","Yes","No")</f>
        <v>No</v>
      </c>
      <c r="AE3436" s="19" t="str">
        <f>IF(Raw_Data!T3436="","Imputed",IF(Raw_Data!T3436&gt;INDEX(Cleaning_Reference!$F$6:$F$13,MATCH(D3436,Cleaning_Reference!$A$6:$A$13,0)),"Capped","Original"))</f>
        <v>Original</v>
      </c>
      <c r="AF3436" s="21">
        <f t="shared" si="53"/>
        <v>3.6</v>
      </c>
    </row>
    <row r="3437" spans="1:32" ht="15" customHeight="1" x14ac:dyDescent="0.3">
      <c r="A3437" s="20" t="str">
        <f>Raw_Data!A3437</f>
        <v>SF13436</v>
      </c>
      <c r="B3437" s="15" t="str">
        <f>Raw_Data!B3437</f>
        <v>Karnataka</v>
      </c>
      <c r="C3437" s="15" t="str">
        <f>Raw_Data!C3437</f>
        <v>Nalgonda</v>
      </c>
      <c r="D3437" s="15" t="str">
        <f>Raw_Data!D3437</f>
        <v>Rice</v>
      </c>
      <c r="E3437" s="15" t="str">
        <f>Raw_Data!E3437</f>
        <v>Rabi</v>
      </c>
      <c r="F3437" s="15">
        <f>Raw_Data!F3437</f>
        <v>2.79</v>
      </c>
      <c r="G3437" s="18">
        <f>IF(Raw_Data!G3437="",ROUND(AVERAGEIFS(Raw_Data!$G$2:$G$4001,Raw_Data!$E$2:$E$4001,E3437),1),Raw_Data!G3437)</f>
        <v>107.8</v>
      </c>
      <c r="H3437" s="15">
        <f>Raw_Data!H3437</f>
        <v>25.8</v>
      </c>
      <c r="I3437" s="15">
        <f>Raw_Data!I3437</f>
        <v>57</v>
      </c>
      <c r="J3437" s="15">
        <f>Raw_Data!J3437</f>
        <v>9.1</v>
      </c>
      <c r="K3437" s="15">
        <f>Raw_Data!K3437</f>
        <v>7.45</v>
      </c>
      <c r="L3437" s="18">
        <f>IF(Raw_Data!L3437="",ROUND(AVERAGEIFS(Raw_Data!$L$2:$L$4001,Raw_Data!$E$2:$E$4001,E3437),1),Raw_Data!L3437)</f>
        <v>24.6</v>
      </c>
      <c r="M3437" s="15">
        <f>Raw_Data!M3437</f>
        <v>158.69999999999999</v>
      </c>
      <c r="N3437" s="15">
        <f>Raw_Data!N3437</f>
        <v>62.4</v>
      </c>
      <c r="O3437" s="15">
        <f>Raw_Data!O3437</f>
        <v>72.8</v>
      </c>
      <c r="P3437" s="15" t="str">
        <f>Raw_Data!P3437</f>
        <v>Drip</v>
      </c>
      <c r="Q3437" s="15">
        <f>Raw_Data!Q3437</f>
        <v>225.9</v>
      </c>
      <c r="R3437" s="15">
        <f>Raw_Data!R3437</f>
        <v>5.1100000000000003</v>
      </c>
      <c r="S3437" s="15">
        <f>Raw_Data!S3437</f>
        <v>0.69</v>
      </c>
      <c r="T3437" s="18">
        <f>IF(Raw_Data!T3437="",ROUND(AVERAGEIFS(Raw_Data!$T$2:$T$4001,Raw_Data!$E$2:$E$4001,E3437,Raw_Data!$D$2:$D$4001,D3437),2),IF(Raw_Data!T3437&gt;INDEX(Cleaning_Reference!$F$6:$F$13,MATCH(D3437,Cleaning_Reference!$A$6:$A$13,0)),INDEX(Cleaning_Reference!$F$6:$F$13,MATCH(D3437,Cleaning_Reference!$A$6:$A$13,0)),Raw_Data!T3437))</f>
        <v>1.55</v>
      </c>
      <c r="U3437" s="15">
        <f>Raw_Data!U3437</f>
        <v>4.32</v>
      </c>
      <c r="V3437" s="15">
        <f>Raw_Data!V3437</f>
        <v>23374</v>
      </c>
      <c r="W3437" s="15">
        <f>Raw_Data!W3437</f>
        <v>169375</v>
      </c>
      <c r="X3437" s="15">
        <f>Raw_Data!X3437</f>
        <v>100976</v>
      </c>
      <c r="Y3437" s="15">
        <f>Raw_Data!Y3437</f>
        <v>-68399</v>
      </c>
      <c r="Z3437" s="15">
        <f>Raw_Data!Z3437</f>
        <v>3965</v>
      </c>
      <c r="AA3437" s="15">
        <f>Raw_Data!AA3437</f>
        <v>1.0900000000000001</v>
      </c>
      <c r="AB3437" s="15">
        <f>Raw_Data!AB3437</f>
        <v>30.1</v>
      </c>
      <c r="AC3437" s="19" t="str">
        <f>IF(Raw_Data!G3437="","Yes","No")</f>
        <v>No</v>
      </c>
      <c r="AD3437" s="19" t="str">
        <f>IF(Raw_Data!L3437="","Yes","No")</f>
        <v>No</v>
      </c>
      <c r="AE3437" s="19" t="str">
        <f>IF(Raw_Data!T3437="","Imputed",IF(Raw_Data!T3437&gt;INDEX(Cleaning_Reference!$F$6:$F$13,MATCH(D3437,Cleaning_Reference!$A$6:$A$13,0)),"Capped","Original"))</f>
        <v>Original</v>
      </c>
      <c r="AF3437" s="21">
        <f t="shared" si="53"/>
        <v>4.32</v>
      </c>
    </row>
    <row r="3438" spans="1:32" ht="15" customHeight="1" x14ac:dyDescent="0.3">
      <c r="A3438" s="20" t="str">
        <f>Raw_Data!A3438</f>
        <v>SF13437</v>
      </c>
      <c r="B3438" s="15" t="str">
        <f>Raw_Data!B3438</f>
        <v>Gujarat</v>
      </c>
      <c r="C3438" s="15" t="str">
        <f>Raw_Data!C3438</f>
        <v>Nashik</v>
      </c>
      <c r="D3438" s="15" t="str">
        <f>Raw_Data!D3438</f>
        <v>Maize</v>
      </c>
      <c r="E3438" s="15" t="str">
        <f>Raw_Data!E3438</f>
        <v>Rabi</v>
      </c>
      <c r="F3438" s="15">
        <f>Raw_Data!F3438</f>
        <v>5.62</v>
      </c>
      <c r="G3438" s="18">
        <f>IF(Raw_Data!G3438="",ROUND(AVERAGEIFS(Raw_Data!$G$2:$G$4001,Raw_Data!$E$2:$E$4001,E3438),1),Raw_Data!G3438)</f>
        <v>246.8</v>
      </c>
      <c r="H3438" s="15">
        <f>Raw_Data!H3438</f>
        <v>31</v>
      </c>
      <c r="I3438" s="15">
        <f>Raw_Data!I3438</f>
        <v>52.1</v>
      </c>
      <c r="J3438" s="15">
        <f>Raw_Data!J3438</f>
        <v>7.4</v>
      </c>
      <c r="K3438" s="15">
        <f>Raw_Data!K3438</f>
        <v>6.44</v>
      </c>
      <c r="L3438" s="18">
        <f>IF(Raw_Data!L3438="",ROUND(AVERAGEIFS(Raw_Data!$L$2:$L$4001,Raw_Data!$E$2:$E$4001,E3438),1),Raw_Data!L3438)</f>
        <v>20.2</v>
      </c>
      <c r="M3438" s="15">
        <f>Raw_Data!M3438</f>
        <v>73.8</v>
      </c>
      <c r="N3438" s="15">
        <f>Raw_Data!N3438</f>
        <v>68.599999999999994</v>
      </c>
      <c r="O3438" s="15">
        <f>Raw_Data!O3438</f>
        <v>139</v>
      </c>
      <c r="P3438" s="15" t="str">
        <f>Raw_Data!P3438</f>
        <v>Rainfed</v>
      </c>
      <c r="Q3438" s="15">
        <f>Raw_Data!Q3438</f>
        <v>149.69999999999999</v>
      </c>
      <c r="R3438" s="15">
        <f>Raw_Data!R3438</f>
        <v>4.09</v>
      </c>
      <c r="S3438" s="15">
        <f>Raw_Data!S3438</f>
        <v>0.87</v>
      </c>
      <c r="T3438" s="18">
        <f>IF(Raw_Data!T3438="",ROUND(AVERAGEIFS(Raw_Data!$T$2:$T$4001,Raw_Data!$E$2:$E$4001,E3438,Raw_Data!$D$2:$D$4001,D3438),2),IF(Raw_Data!T3438&gt;INDEX(Cleaning_Reference!$F$6:$F$13,MATCH(D3438,Cleaning_Reference!$A$6:$A$13,0)),INDEX(Cleaning_Reference!$F$6:$F$13,MATCH(D3438,Cleaning_Reference!$A$6:$A$13,0)),Raw_Data!T3438))</f>
        <v>2.62</v>
      </c>
      <c r="U3438" s="15">
        <f>Raw_Data!U3438</f>
        <v>14.72</v>
      </c>
      <c r="V3438" s="15">
        <f>Raw_Data!V3438</f>
        <v>21906</v>
      </c>
      <c r="W3438" s="15">
        <f>Raw_Data!W3438</f>
        <v>392219</v>
      </c>
      <c r="X3438" s="15">
        <f>Raw_Data!X3438</f>
        <v>322456</v>
      </c>
      <c r="Y3438" s="15">
        <f>Raw_Data!Y3438</f>
        <v>-69763</v>
      </c>
      <c r="Z3438" s="15">
        <f>Raw_Data!Z3438</f>
        <v>1924</v>
      </c>
      <c r="AA3438" s="15">
        <f>Raw_Data!AA3438</f>
        <v>7.6509999999999998</v>
      </c>
      <c r="AB3438" s="15">
        <f>Raw_Data!AB3438</f>
        <v>50.2</v>
      </c>
      <c r="AC3438" s="19" t="str">
        <f>IF(Raw_Data!G3438="","Yes","No")</f>
        <v>No</v>
      </c>
      <c r="AD3438" s="19" t="str">
        <f>IF(Raw_Data!L3438="","Yes","No")</f>
        <v>No</v>
      </c>
      <c r="AE3438" s="19" t="str">
        <f>IF(Raw_Data!T3438="","Imputed",IF(Raw_Data!T3438&gt;INDEX(Cleaning_Reference!$F$6:$F$13,MATCH(D3438,Cleaning_Reference!$A$6:$A$13,0)),"Capped","Original"))</f>
        <v>Original</v>
      </c>
      <c r="AF3438" s="21">
        <f t="shared" si="53"/>
        <v>14.72</v>
      </c>
    </row>
    <row r="3439" spans="1:32" ht="15" customHeight="1" x14ac:dyDescent="0.3">
      <c r="A3439" s="20" t="str">
        <f>Raw_Data!A3439</f>
        <v>SF13438</v>
      </c>
      <c r="B3439" s="15" t="str">
        <f>Raw_Data!B3439</f>
        <v>Telangana</v>
      </c>
      <c r="C3439" s="15" t="str">
        <f>Raw_Data!C3439</f>
        <v>Raichur</v>
      </c>
      <c r="D3439" s="15" t="str">
        <f>Raw_Data!D3439</f>
        <v>Cotton</v>
      </c>
      <c r="E3439" s="15" t="str">
        <f>Raw_Data!E3439</f>
        <v>Zaid</v>
      </c>
      <c r="F3439" s="15">
        <f>Raw_Data!F3439</f>
        <v>12.34</v>
      </c>
      <c r="G3439" s="18">
        <f>IF(Raw_Data!G3439="",ROUND(AVERAGEIFS(Raw_Data!$G$2:$G$4001,Raw_Data!$E$2:$E$4001,E3439),1),Raw_Data!G3439)</f>
        <v>373.1</v>
      </c>
      <c r="H3439" s="15">
        <f>Raw_Data!H3439</f>
        <v>28.3</v>
      </c>
      <c r="I3439" s="15">
        <f>Raw_Data!I3439</f>
        <v>57.8</v>
      </c>
      <c r="J3439" s="15">
        <f>Raw_Data!J3439</f>
        <v>8.8000000000000007</v>
      </c>
      <c r="K3439" s="15">
        <f>Raw_Data!K3439</f>
        <v>6.57</v>
      </c>
      <c r="L3439" s="18">
        <f>IF(Raw_Data!L3439="",ROUND(AVERAGEIFS(Raw_Data!$L$2:$L$4001,Raw_Data!$E$2:$E$4001,E3439),1),Raw_Data!L3439)</f>
        <v>25.1</v>
      </c>
      <c r="M3439" s="15">
        <f>Raw_Data!M3439</f>
        <v>75.400000000000006</v>
      </c>
      <c r="N3439" s="15">
        <f>Raw_Data!N3439</f>
        <v>33.700000000000003</v>
      </c>
      <c r="O3439" s="15">
        <f>Raw_Data!O3439</f>
        <v>107.1</v>
      </c>
      <c r="P3439" s="15" t="str">
        <f>Raw_Data!P3439</f>
        <v>Rainfed</v>
      </c>
      <c r="Q3439" s="15">
        <f>Raw_Data!Q3439</f>
        <v>192.4</v>
      </c>
      <c r="R3439" s="15">
        <f>Raw_Data!R3439</f>
        <v>0.5</v>
      </c>
      <c r="S3439" s="15">
        <f>Raw_Data!S3439</f>
        <v>0.67</v>
      </c>
      <c r="T3439" s="18">
        <f>IF(Raw_Data!T3439="",ROUND(AVERAGEIFS(Raw_Data!$T$2:$T$4001,Raw_Data!$E$2:$E$4001,E3439,Raw_Data!$D$2:$D$4001,D3439),2),IF(Raw_Data!T3439&gt;INDEX(Cleaning_Reference!$F$6:$F$13,MATCH(D3439,Cleaning_Reference!$A$6:$A$13,0)),INDEX(Cleaning_Reference!$F$6:$F$13,MATCH(D3439,Cleaning_Reference!$A$6:$A$13,0)),Raw_Data!T3439))</f>
        <v>1.22</v>
      </c>
      <c r="U3439" s="15">
        <f>Raw_Data!U3439</f>
        <v>15.05</v>
      </c>
      <c r="V3439" s="15">
        <f>Raw_Data!V3439</f>
        <v>65607</v>
      </c>
      <c r="W3439" s="15">
        <f>Raw_Data!W3439</f>
        <v>846922</v>
      </c>
      <c r="X3439" s="15">
        <f>Raw_Data!X3439</f>
        <v>987385</v>
      </c>
      <c r="Y3439" s="15">
        <f>Raw_Data!Y3439</f>
        <v>140463</v>
      </c>
      <c r="Z3439" s="15">
        <f>Raw_Data!Z3439</f>
        <v>4417</v>
      </c>
      <c r="AA3439" s="15">
        <f>Raw_Data!AA3439</f>
        <v>3.407</v>
      </c>
      <c r="AB3439" s="15">
        <f>Raw_Data!AB3439</f>
        <v>58.5</v>
      </c>
      <c r="AC3439" s="19" t="str">
        <f>IF(Raw_Data!G3439="","Yes","No")</f>
        <v>No</v>
      </c>
      <c r="AD3439" s="19" t="str">
        <f>IF(Raw_Data!L3439="","Yes","No")</f>
        <v>No</v>
      </c>
      <c r="AE3439" s="19" t="str">
        <f>IF(Raw_Data!T3439="","Imputed",IF(Raw_Data!T3439&gt;INDEX(Cleaning_Reference!$F$6:$F$13,MATCH(D3439,Cleaning_Reference!$A$6:$A$13,0)),"Capped","Original"))</f>
        <v>Original</v>
      </c>
      <c r="AF3439" s="21">
        <f t="shared" si="53"/>
        <v>15.05</v>
      </c>
    </row>
    <row r="3440" spans="1:32" ht="15" customHeight="1" x14ac:dyDescent="0.3">
      <c r="A3440" s="20" t="str">
        <f>Raw_Data!A3440</f>
        <v>SF13439</v>
      </c>
      <c r="B3440" s="15" t="str">
        <f>Raw_Data!B3440</f>
        <v>Punjab</v>
      </c>
      <c r="C3440" s="15" t="str">
        <f>Raw_Data!C3440</f>
        <v>Warangal</v>
      </c>
      <c r="D3440" s="15" t="str">
        <f>Raw_Data!D3440</f>
        <v>Cotton</v>
      </c>
      <c r="E3440" s="15" t="str">
        <f>Raw_Data!E3440</f>
        <v>Kharif</v>
      </c>
      <c r="F3440" s="15">
        <f>Raw_Data!F3440</f>
        <v>8.83</v>
      </c>
      <c r="G3440" s="18">
        <f>IF(Raw_Data!G3440="",ROUND(AVERAGEIFS(Raw_Data!$G$2:$G$4001,Raw_Data!$E$2:$E$4001,E3440),1),Raw_Data!G3440)</f>
        <v>958.5</v>
      </c>
      <c r="H3440" s="15">
        <f>Raw_Data!H3440</f>
        <v>27.3</v>
      </c>
      <c r="I3440" s="15">
        <f>Raw_Data!I3440</f>
        <v>82</v>
      </c>
      <c r="J3440" s="15">
        <f>Raw_Data!J3440</f>
        <v>6.5</v>
      </c>
      <c r="K3440" s="15">
        <f>Raw_Data!K3440</f>
        <v>6.79</v>
      </c>
      <c r="L3440" s="18">
        <f>IF(Raw_Data!L3440="",ROUND(AVERAGEIFS(Raw_Data!$L$2:$L$4001,Raw_Data!$E$2:$E$4001,E3440),1),Raw_Data!L3440)</f>
        <v>24.7</v>
      </c>
      <c r="M3440" s="15">
        <f>Raw_Data!M3440</f>
        <v>149.80000000000001</v>
      </c>
      <c r="N3440" s="15">
        <f>Raw_Data!N3440</f>
        <v>76.3</v>
      </c>
      <c r="O3440" s="15">
        <f>Raw_Data!O3440</f>
        <v>107.4</v>
      </c>
      <c r="P3440" s="15" t="str">
        <f>Raw_Data!P3440</f>
        <v>Rainfed</v>
      </c>
      <c r="Q3440" s="15">
        <f>Raw_Data!Q3440</f>
        <v>189.1</v>
      </c>
      <c r="R3440" s="15">
        <f>Raw_Data!R3440</f>
        <v>5.52</v>
      </c>
      <c r="S3440" s="15">
        <f>Raw_Data!S3440</f>
        <v>0.73</v>
      </c>
      <c r="T3440" s="18">
        <f>IF(Raw_Data!T3440="",ROUND(AVERAGEIFS(Raw_Data!$T$2:$T$4001,Raw_Data!$E$2:$E$4001,E3440,Raw_Data!$D$2:$D$4001,D3440),2),IF(Raw_Data!T3440&gt;INDEX(Cleaning_Reference!$F$6:$F$13,MATCH(D3440,Cleaning_Reference!$A$6:$A$13,0)),INDEX(Cleaning_Reference!$F$6:$F$13,MATCH(D3440,Cleaning_Reference!$A$6:$A$13,0)),Raw_Data!T3440))</f>
        <v>2.0099999999999998</v>
      </c>
      <c r="U3440" s="15">
        <f>Raw_Data!U3440</f>
        <v>17.75</v>
      </c>
      <c r="V3440" s="15">
        <f>Raw_Data!V3440</f>
        <v>63350</v>
      </c>
      <c r="W3440" s="15">
        <f>Raw_Data!W3440</f>
        <v>576364</v>
      </c>
      <c r="X3440" s="15">
        <f>Raw_Data!X3440</f>
        <v>1124462</v>
      </c>
      <c r="Y3440" s="15">
        <f>Raw_Data!Y3440</f>
        <v>548098</v>
      </c>
      <c r="Z3440" s="15">
        <f>Raw_Data!Z3440</f>
        <v>3667</v>
      </c>
      <c r="AA3440" s="15">
        <f>Raw_Data!AA3440</f>
        <v>4.84</v>
      </c>
      <c r="AB3440" s="15">
        <f>Raw_Data!AB3440</f>
        <v>54.3</v>
      </c>
      <c r="AC3440" s="19" t="str">
        <f>IF(Raw_Data!G3440="","Yes","No")</f>
        <v>No</v>
      </c>
      <c r="AD3440" s="19" t="str">
        <f>IF(Raw_Data!L3440="","Yes","No")</f>
        <v>No</v>
      </c>
      <c r="AE3440" s="19" t="str">
        <f>IF(Raw_Data!T3440="","Imputed",IF(Raw_Data!T3440&gt;INDEX(Cleaning_Reference!$F$6:$F$13,MATCH(D3440,Cleaning_Reference!$A$6:$A$13,0)),"Capped","Original"))</f>
        <v>Original</v>
      </c>
      <c r="AF3440" s="21">
        <f t="shared" si="53"/>
        <v>17.75</v>
      </c>
    </row>
    <row r="3441" spans="1:32" ht="15" customHeight="1" x14ac:dyDescent="0.3">
      <c r="A3441" s="20" t="str">
        <f>Raw_Data!A3441</f>
        <v>SF13440</v>
      </c>
      <c r="B3441" s="15" t="str">
        <f>Raw_Data!B3441</f>
        <v>Maharashtra</v>
      </c>
      <c r="C3441" s="15" t="str">
        <f>Raw_Data!C3441</f>
        <v>Ludhiana</v>
      </c>
      <c r="D3441" s="15" t="str">
        <f>Raw_Data!D3441</f>
        <v>Pulses</v>
      </c>
      <c r="E3441" s="15" t="str">
        <f>Raw_Data!E3441</f>
        <v>Rabi</v>
      </c>
      <c r="F3441" s="15">
        <f>Raw_Data!F3441</f>
        <v>12.48</v>
      </c>
      <c r="G3441" s="18">
        <f>IF(Raw_Data!G3441="",ROUND(AVERAGEIFS(Raw_Data!$G$2:$G$4001,Raw_Data!$E$2:$E$4001,E3441),1),Raw_Data!G3441)</f>
        <v>348.9</v>
      </c>
      <c r="H3441" s="15">
        <f>Raw_Data!H3441</f>
        <v>24</v>
      </c>
      <c r="I3441" s="15">
        <f>Raw_Data!I3441</f>
        <v>52.9</v>
      </c>
      <c r="J3441" s="15">
        <f>Raw_Data!J3441</f>
        <v>7.8</v>
      </c>
      <c r="K3441" s="15">
        <f>Raw_Data!K3441</f>
        <v>7</v>
      </c>
      <c r="L3441" s="18">
        <f>IF(Raw_Data!L3441="",ROUND(AVERAGEIFS(Raw_Data!$L$2:$L$4001,Raw_Data!$E$2:$E$4001,E3441),1),Raw_Data!L3441)</f>
        <v>32.6</v>
      </c>
      <c r="M3441" s="15">
        <f>Raw_Data!M3441</f>
        <v>121.2</v>
      </c>
      <c r="N3441" s="15">
        <f>Raw_Data!N3441</f>
        <v>58</v>
      </c>
      <c r="O3441" s="15">
        <f>Raw_Data!O3441</f>
        <v>79.400000000000006</v>
      </c>
      <c r="P3441" s="15" t="str">
        <f>Raw_Data!P3441</f>
        <v>Drip</v>
      </c>
      <c r="Q3441" s="15">
        <f>Raw_Data!Q3441</f>
        <v>98.9</v>
      </c>
      <c r="R3441" s="15">
        <f>Raw_Data!R3441</f>
        <v>3.18</v>
      </c>
      <c r="S3441" s="15">
        <f>Raw_Data!S3441</f>
        <v>0.79</v>
      </c>
      <c r="T3441" s="18">
        <f>IF(Raw_Data!T3441="",ROUND(AVERAGEIFS(Raw_Data!$T$2:$T$4001,Raw_Data!$E$2:$E$4001,E3441,Raw_Data!$D$2:$D$4001,D3441),2),IF(Raw_Data!T3441&gt;INDEX(Cleaning_Reference!$F$6:$F$13,MATCH(D3441,Cleaning_Reference!$A$6:$A$13,0)),INDEX(Cleaning_Reference!$F$6:$F$13,MATCH(D3441,Cleaning_Reference!$A$6:$A$13,0)),Raw_Data!T3441))</f>
        <v>0.95</v>
      </c>
      <c r="U3441" s="15">
        <f>Raw_Data!U3441</f>
        <v>11.86</v>
      </c>
      <c r="V3441" s="15">
        <f>Raw_Data!V3441</f>
        <v>76756</v>
      </c>
      <c r="W3441" s="15">
        <f>Raw_Data!W3441</f>
        <v>684659</v>
      </c>
      <c r="X3441" s="15">
        <f>Raw_Data!X3441</f>
        <v>910326</v>
      </c>
      <c r="Y3441" s="15">
        <f>Raw_Data!Y3441</f>
        <v>225667</v>
      </c>
      <c r="Z3441" s="15">
        <f>Raw_Data!Z3441</f>
        <v>3972</v>
      </c>
      <c r="AA3441" s="15">
        <f>Raw_Data!AA3441</f>
        <v>2.9860000000000002</v>
      </c>
      <c r="AB3441" s="15">
        <f>Raw_Data!AB3441</f>
        <v>37.200000000000003</v>
      </c>
      <c r="AC3441" s="19" t="str">
        <f>IF(Raw_Data!G3441="","Yes","No")</f>
        <v>No</v>
      </c>
      <c r="AD3441" s="19" t="str">
        <f>IF(Raw_Data!L3441="","Yes","No")</f>
        <v>No</v>
      </c>
      <c r="AE3441" s="19" t="str">
        <f>IF(Raw_Data!T3441="","Imputed",IF(Raw_Data!T3441&gt;INDEX(Cleaning_Reference!$F$6:$F$13,MATCH(D3441,Cleaning_Reference!$A$6:$A$13,0)),"Capped","Original"))</f>
        <v>Original</v>
      </c>
      <c r="AF3441" s="21">
        <f t="shared" si="53"/>
        <v>11.86</v>
      </c>
    </row>
    <row r="3442" spans="1:32" ht="15" customHeight="1" x14ac:dyDescent="0.3">
      <c r="A3442" s="20" t="str">
        <f>Raw_Data!A3442</f>
        <v>SF13441</v>
      </c>
      <c r="B3442" s="15" t="str">
        <f>Raw_Data!B3442</f>
        <v>Punjab</v>
      </c>
      <c r="C3442" s="15" t="str">
        <f>Raw_Data!C3442</f>
        <v>Indore</v>
      </c>
      <c r="D3442" s="15" t="str">
        <f>Raw_Data!D3442</f>
        <v>Sugarcane</v>
      </c>
      <c r="E3442" s="15" t="str">
        <f>Raw_Data!E3442</f>
        <v>Rabi</v>
      </c>
      <c r="F3442" s="15">
        <f>Raw_Data!F3442</f>
        <v>7.81</v>
      </c>
      <c r="G3442" s="18">
        <f>IF(Raw_Data!G3442="",ROUND(AVERAGEIFS(Raw_Data!$G$2:$G$4001,Raw_Data!$E$2:$E$4001,E3442),1),Raw_Data!G3442)</f>
        <v>328.9</v>
      </c>
      <c r="H3442" s="15">
        <f>Raw_Data!H3442</f>
        <v>26.8</v>
      </c>
      <c r="I3442" s="15">
        <f>Raw_Data!I3442</f>
        <v>63</v>
      </c>
      <c r="J3442" s="15">
        <f>Raw_Data!J3442</f>
        <v>8.1</v>
      </c>
      <c r="K3442" s="15">
        <f>Raw_Data!K3442</f>
        <v>6.67</v>
      </c>
      <c r="L3442" s="18">
        <f>IF(Raw_Data!L3442="",ROUND(AVERAGEIFS(Raw_Data!$L$2:$L$4001,Raw_Data!$E$2:$E$4001,E3442),1),Raw_Data!L3442)</f>
        <v>24.9</v>
      </c>
      <c r="M3442" s="15">
        <f>Raw_Data!M3442</f>
        <v>75.5</v>
      </c>
      <c r="N3442" s="15">
        <f>Raw_Data!N3442</f>
        <v>63.9</v>
      </c>
      <c r="O3442" s="15">
        <f>Raw_Data!O3442</f>
        <v>114.9</v>
      </c>
      <c r="P3442" s="15" t="str">
        <f>Raw_Data!P3442</f>
        <v>Flood</v>
      </c>
      <c r="Q3442" s="15">
        <f>Raw_Data!Q3442</f>
        <v>102.3</v>
      </c>
      <c r="R3442" s="15">
        <f>Raw_Data!R3442</f>
        <v>5.27</v>
      </c>
      <c r="S3442" s="15">
        <f>Raw_Data!S3442</f>
        <v>0.73</v>
      </c>
      <c r="T3442" s="18">
        <f>IF(Raw_Data!T3442="",ROUND(AVERAGEIFS(Raw_Data!$T$2:$T$4001,Raw_Data!$E$2:$E$4001,E3442,Raw_Data!$D$2:$D$4001,D3442),2),IF(Raw_Data!T3442&gt;INDEX(Cleaning_Reference!$F$6:$F$13,MATCH(D3442,Cleaning_Reference!$A$6:$A$13,0)),INDEX(Cleaning_Reference!$F$6:$F$13,MATCH(D3442,Cleaning_Reference!$A$6:$A$13,0)),Raw_Data!T3442))</f>
        <v>58.22</v>
      </c>
      <c r="U3442" s="15">
        <f>Raw_Data!U3442</f>
        <v>454.7</v>
      </c>
      <c r="V3442" s="15">
        <f>Raw_Data!V3442</f>
        <v>3548</v>
      </c>
      <c r="W3442" s="15">
        <f>Raw_Data!W3442</f>
        <v>506447</v>
      </c>
      <c r="X3442" s="15">
        <f>Raw_Data!X3442</f>
        <v>1613276</v>
      </c>
      <c r="Y3442" s="15">
        <f>Raw_Data!Y3442</f>
        <v>1106829</v>
      </c>
      <c r="Z3442" s="15">
        <f>Raw_Data!Z3442</f>
        <v>15761</v>
      </c>
      <c r="AA3442" s="15">
        <f>Raw_Data!AA3442</f>
        <v>28.85</v>
      </c>
      <c r="AB3442" s="15">
        <f>Raw_Data!AB3442</f>
        <v>51.4</v>
      </c>
      <c r="AC3442" s="19" t="str">
        <f>IF(Raw_Data!G3442="","Yes","No")</f>
        <v>No</v>
      </c>
      <c r="AD3442" s="19" t="str">
        <f>IF(Raw_Data!L3442="","Yes","No")</f>
        <v>No</v>
      </c>
      <c r="AE3442" s="19" t="str">
        <f>IF(Raw_Data!T3442="","Imputed",IF(Raw_Data!T3442&gt;INDEX(Cleaning_Reference!$F$6:$F$13,MATCH(D3442,Cleaning_Reference!$A$6:$A$13,0)),"Capped","Original"))</f>
        <v>Original</v>
      </c>
      <c r="AF3442" s="21">
        <f t="shared" si="53"/>
        <v>454.7</v>
      </c>
    </row>
    <row r="3443" spans="1:32" ht="15" customHeight="1" x14ac:dyDescent="0.3">
      <c r="A3443" s="20" t="str">
        <f>Raw_Data!A3443</f>
        <v>SF13442</v>
      </c>
      <c r="B3443" s="15" t="str">
        <f>Raw_Data!B3443</f>
        <v>Maharashtra</v>
      </c>
      <c r="C3443" s="15" t="str">
        <f>Raw_Data!C3443</f>
        <v>Raichur</v>
      </c>
      <c r="D3443" s="15" t="str">
        <f>Raw_Data!D3443</f>
        <v>Rice</v>
      </c>
      <c r="E3443" s="15" t="str">
        <f>Raw_Data!E3443</f>
        <v>Kharif</v>
      </c>
      <c r="F3443" s="15">
        <f>Raw_Data!F3443</f>
        <v>12.51</v>
      </c>
      <c r="G3443" s="18">
        <f>IF(Raw_Data!G3443="",ROUND(AVERAGEIFS(Raw_Data!$G$2:$G$4001,Raw_Data!$E$2:$E$4001,E3443),1),Raw_Data!G3443)</f>
        <v>923.7</v>
      </c>
      <c r="H3443" s="15">
        <f>Raw_Data!H3443</f>
        <v>25.9</v>
      </c>
      <c r="I3443" s="15">
        <f>Raw_Data!I3443</f>
        <v>51.9</v>
      </c>
      <c r="J3443" s="15">
        <f>Raw_Data!J3443</f>
        <v>7.9</v>
      </c>
      <c r="K3443" s="15">
        <f>Raw_Data!K3443</f>
        <v>6.83</v>
      </c>
      <c r="L3443" s="18">
        <f>IF(Raw_Data!L3443="",ROUND(AVERAGEIFS(Raw_Data!$L$2:$L$4001,Raw_Data!$E$2:$E$4001,E3443),1),Raw_Data!L3443)</f>
        <v>31.2</v>
      </c>
      <c r="M3443" s="15">
        <f>Raw_Data!M3443</f>
        <v>125.9</v>
      </c>
      <c r="N3443" s="15">
        <f>Raw_Data!N3443</f>
        <v>63.7</v>
      </c>
      <c r="O3443" s="15">
        <f>Raw_Data!O3443</f>
        <v>106.1</v>
      </c>
      <c r="P3443" s="15" t="str">
        <f>Raw_Data!P3443</f>
        <v>Sprinkler</v>
      </c>
      <c r="Q3443" s="15">
        <f>Raw_Data!Q3443</f>
        <v>211</v>
      </c>
      <c r="R3443" s="15">
        <f>Raw_Data!R3443</f>
        <v>3.95</v>
      </c>
      <c r="S3443" s="15">
        <f>Raw_Data!S3443</f>
        <v>0.76</v>
      </c>
      <c r="T3443" s="18">
        <f>IF(Raw_Data!T3443="",ROUND(AVERAGEIFS(Raw_Data!$T$2:$T$4001,Raw_Data!$E$2:$E$4001,E3443,Raw_Data!$D$2:$D$4001,D3443),2),IF(Raw_Data!T3443&gt;INDEX(Cleaning_Reference!$F$6:$F$13,MATCH(D3443,Cleaning_Reference!$A$6:$A$13,0)),INDEX(Cleaning_Reference!$F$6:$F$13,MATCH(D3443,Cleaning_Reference!$A$6:$A$13,0)),Raw_Data!T3443))</f>
        <v>4.47</v>
      </c>
      <c r="U3443" s="15">
        <f>Raw_Data!U3443</f>
        <v>55.92</v>
      </c>
      <c r="V3443" s="15">
        <f>Raw_Data!V3443</f>
        <v>20168</v>
      </c>
      <c r="W3443" s="15">
        <f>Raw_Data!W3443</f>
        <v>864383</v>
      </c>
      <c r="X3443" s="15">
        <f>Raw_Data!X3443</f>
        <v>1127795</v>
      </c>
      <c r="Y3443" s="15">
        <f>Raw_Data!Y3443</f>
        <v>263412</v>
      </c>
      <c r="Z3443" s="15">
        <f>Raw_Data!Z3443</f>
        <v>17327</v>
      </c>
      <c r="AA3443" s="15">
        <f>Raw_Data!AA3443</f>
        <v>3.2269999999999999</v>
      </c>
      <c r="AB3443" s="15">
        <f>Raw_Data!AB3443</f>
        <v>49</v>
      </c>
      <c r="AC3443" s="19" t="str">
        <f>IF(Raw_Data!G3443="","Yes","No")</f>
        <v>No</v>
      </c>
      <c r="AD3443" s="19" t="str">
        <f>IF(Raw_Data!L3443="","Yes","No")</f>
        <v>Yes</v>
      </c>
      <c r="AE3443" s="19" t="str">
        <f>IF(Raw_Data!T3443="","Imputed",IF(Raw_Data!T3443&gt;INDEX(Cleaning_Reference!$F$6:$F$13,MATCH(D3443,Cleaning_Reference!$A$6:$A$13,0)),"Capped","Original"))</f>
        <v>Original</v>
      </c>
      <c r="AF3443" s="21">
        <f t="shared" si="53"/>
        <v>55.92</v>
      </c>
    </row>
    <row r="3444" spans="1:32" ht="15" customHeight="1" x14ac:dyDescent="0.3">
      <c r="A3444" s="20" t="str">
        <f>Raw_Data!A3444</f>
        <v>SF13443</v>
      </c>
      <c r="B3444" s="15" t="str">
        <f>Raw_Data!B3444</f>
        <v>Gujarat</v>
      </c>
      <c r="C3444" s="15" t="str">
        <f>Raw_Data!C3444</f>
        <v>Nalgonda</v>
      </c>
      <c r="D3444" s="15" t="str">
        <f>Raw_Data!D3444</f>
        <v>Chilli</v>
      </c>
      <c r="E3444" s="15" t="str">
        <f>Raw_Data!E3444</f>
        <v>Kharif</v>
      </c>
      <c r="F3444" s="15">
        <f>Raw_Data!F3444</f>
        <v>12.15</v>
      </c>
      <c r="G3444" s="18">
        <f>IF(Raw_Data!G3444="",ROUND(AVERAGEIFS(Raw_Data!$G$2:$G$4001,Raw_Data!$E$2:$E$4001,E3444),1),Raw_Data!G3444)</f>
        <v>759.3</v>
      </c>
      <c r="H3444" s="15">
        <f>Raw_Data!H3444</f>
        <v>30.8</v>
      </c>
      <c r="I3444" s="15">
        <f>Raw_Data!I3444</f>
        <v>70.2</v>
      </c>
      <c r="J3444" s="15">
        <f>Raw_Data!J3444</f>
        <v>6.6</v>
      </c>
      <c r="K3444" s="15">
        <f>Raw_Data!K3444</f>
        <v>6.59</v>
      </c>
      <c r="L3444" s="18">
        <f>IF(Raw_Data!L3444="",ROUND(AVERAGEIFS(Raw_Data!$L$2:$L$4001,Raw_Data!$E$2:$E$4001,E3444),1),Raw_Data!L3444)</f>
        <v>34</v>
      </c>
      <c r="M3444" s="15">
        <f>Raw_Data!M3444</f>
        <v>93</v>
      </c>
      <c r="N3444" s="15">
        <f>Raw_Data!N3444</f>
        <v>65.400000000000006</v>
      </c>
      <c r="O3444" s="15">
        <f>Raw_Data!O3444</f>
        <v>82</v>
      </c>
      <c r="P3444" s="15" t="str">
        <f>Raw_Data!P3444</f>
        <v>Sprinkler</v>
      </c>
      <c r="Q3444" s="15">
        <f>Raw_Data!Q3444</f>
        <v>117</v>
      </c>
      <c r="R3444" s="15">
        <f>Raw_Data!R3444</f>
        <v>4.71</v>
      </c>
      <c r="S3444" s="15">
        <f>Raw_Data!S3444</f>
        <v>0.79</v>
      </c>
      <c r="T3444" s="18">
        <f>IF(Raw_Data!T3444="",ROUND(AVERAGEIFS(Raw_Data!$T$2:$T$4001,Raw_Data!$E$2:$E$4001,E3444,Raw_Data!$D$2:$D$4001,D3444),2),IF(Raw_Data!T3444&gt;INDEX(Cleaning_Reference!$F$6:$F$13,MATCH(D3444,Cleaning_Reference!$A$6:$A$13,0)),INDEX(Cleaning_Reference!$F$6:$F$13,MATCH(D3444,Cleaning_Reference!$A$6:$A$13,0)),Raw_Data!T3444))</f>
        <v>2.66</v>
      </c>
      <c r="U3444" s="15">
        <f>Raw_Data!U3444</f>
        <v>32.32</v>
      </c>
      <c r="V3444" s="15">
        <f>Raw_Data!V3444</f>
        <v>105900</v>
      </c>
      <c r="W3444" s="15">
        <f>Raw_Data!W3444</f>
        <v>788355</v>
      </c>
      <c r="X3444" s="15">
        <f>Raw_Data!X3444</f>
        <v>3422688</v>
      </c>
      <c r="Y3444" s="15">
        <f>Raw_Data!Y3444</f>
        <v>2634333</v>
      </c>
      <c r="Z3444" s="15">
        <f>Raw_Data!Z3444</f>
        <v>8678</v>
      </c>
      <c r="AA3444" s="15">
        <f>Raw_Data!AA3444</f>
        <v>3.7240000000000002</v>
      </c>
      <c r="AB3444" s="15">
        <f>Raw_Data!AB3444</f>
        <v>51</v>
      </c>
      <c r="AC3444" s="19" t="str">
        <f>IF(Raw_Data!G3444="","Yes","No")</f>
        <v>No</v>
      </c>
      <c r="AD3444" s="19" t="str">
        <f>IF(Raw_Data!L3444="","Yes","No")</f>
        <v>No</v>
      </c>
      <c r="AE3444" s="19" t="str">
        <f>IF(Raw_Data!T3444="","Imputed",IF(Raw_Data!T3444&gt;INDEX(Cleaning_Reference!$F$6:$F$13,MATCH(D3444,Cleaning_Reference!$A$6:$A$13,0)),"Capped","Original"))</f>
        <v>Original</v>
      </c>
      <c r="AF3444" s="21">
        <f t="shared" si="53"/>
        <v>32.32</v>
      </c>
    </row>
    <row r="3445" spans="1:32" ht="15" customHeight="1" x14ac:dyDescent="0.3">
      <c r="A3445" s="20" t="str">
        <f>Raw_Data!A3445</f>
        <v>SF13444</v>
      </c>
      <c r="B3445" s="15" t="str">
        <f>Raw_Data!B3445</f>
        <v>Karnataka</v>
      </c>
      <c r="C3445" s="15" t="str">
        <f>Raw_Data!C3445</f>
        <v>Ludhiana</v>
      </c>
      <c r="D3445" s="15" t="str">
        <f>Raw_Data!D3445</f>
        <v>Pulses</v>
      </c>
      <c r="E3445" s="15" t="str">
        <f>Raw_Data!E3445</f>
        <v>Rabi</v>
      </c>
      <c r="F3445" s="15">
        <f>Raw_Data!F3445</f>
        <v>4.63</v>
      </c>
      <c r="G3445" s="18">
        <f>IF(Raw_Data!G3445="",ROUND(AVERAGEIFS(Raw_Data!$G$2:$G$4001,Raw_Data!$E$2:$E$4001,E3445),1),Raw_Data!G3445)</f>
        <v>453.5</v>
      </c>
      <c r="H3445" s="15">
        <f>Raw_Data!H3445</f>
        <v>18.7</v>
      </c>
      <c r="I3445" s="15">
        <f>Raw_Data!I3445</f>
        <v>69.400000000000006</v>
      </c>
      <c r="J3445" s="15">
        <f>Raw_Data!J3445</f>
        <v>8.3000000000000007</v>
      </c>
      <c r="K3445" s="15">
        <f>Raw_Data!K3445</f>
        <v>7.62</v>
      </c>
      <c r="L3445" s="18">
        <f>IF(Raw_Data!L3445="",ROUND(AVERAGEIFS(Raw_Data!$L$2:$L$4001,Raw_Data!$E$2:$E$4001,E3445),1),Raw_Data!L3445)</f>
        <v>31.5</v>
      </c>
      <c r="M3445" s="15">
        <f>Raw_Data!M3445</f>
        <v>98.4</v>
      </c>
      <c r="N3445" s="15">
        <f>Raw_Data!N3445</f>
        <v>67.8</v>
      </c>
      <c r="O3445" s="15">
        <f>Raw_Data!O3445</f>
        <v>119.5</v>
      </c>
      <c r="P3445" s="15" t="str">
        <f>Raw_Data!P3445</f>
        <v>Drip</v>
      </c>
      <c r="Q3445" s="15">
        <f>Raw_Data!Q3445</f>
        <v>163.80000000000001</v>
      </c>
      <c r="R3445" s="15">
        <f>Raw_Data!R3445</f>
        <v>5.22</v>
      </c>
      <c r="S3445" s="15">
        <f>Raw_Data!S3445</f>
        <v>0.98</v>
      </c>
      <c r="T3445" s="18">
        <f>IF(Raw_Data!T3445="",ROUND(AVERAGEIFS(Raw_Data!$T$2:$T$4001,Raw_Data!$E$2:$E$4001,E3445,Raw_Data!$D$2:$D$4001,D3445),2),IF(Raw_Data!T3445&gt;INDEX(Cleaning_Reference!$F$6:$F$13,MATCH(D3445,Cleaning_Reference!$A$6:$A$13,0)),INDEX(Cleaning_Reference!$F$6:$F$13,MATCH(D3445,Cleaning_Reference!$A$6:$A$13,0)),Raw_Data!T3445))</f>
        <v>0.35</v>
      </c>
      <c r="U3445" s="15">
        <f>Raw_Data!U3445</f>
        <v>1.62</v>
      </c>
      <c r="V3445" s="15">
        <f>Raw_Data!V3445</f>
        <v>73417</v>
      </c>
      <c r="W3445" s="15">
        <f>Raw_Data!W3445</f>
        <v>278240</v>
      </c>
      <c r="X3445" s="15">
        <f>Raw_Data!X3445</f>
        <v>118936</v>
      </c>
      <c r="Y3445" s="15">
        <f>Raw_Data!Y3445</f>
        <v>-159304</v>
      </c>
      <c r="Z3445" s="15">
        <f>Raw_Data!Z3445</f>
        <v>1486</v>
      </c>
      <c r="AA3445" s="15">
        <f>Raw_Data!AA3445</f>
        <v>1.0900000000000001</v>
      </c>
      <c r="AB3445" s="15">
        <f>Raw_Data!AB3445</f>
        <v>51.6</v>
      </c>
      <c r="AC3445" s="19" t="str">
        <f>IF(Raw_Data!G3445="","Yes","No")</f>
        <v>No</v>
      </c>
      <c r="AD3445" s="19" t="str">
        <f>IF(Raw_Data!L3445="","Yes","No")</f>
        <v>No</v>
      </c>
      <c r="AE3445" s="19" t="str">
        <f>IF(Raw_Data!T3445="","Imputed",IF(Raw_Data!T3445&gt;INDEX(Cleaning_Reference!$F$6:$F$13,MATCH(D3445,Cleaning_Reference!$A$6:$A$13,0)),"Capped","Original"))</f>
        <v>Original</v>
      </c>
      <c r="AF3445" s="21">
        <f t="shared" si="53"/>
        <v>1.62</v>
      </c>
    </row>
    <row r="3446" spans="1:32" ht="15" customHeight="1" x14ac:dyDescent="0.3">
      <c r="A3446" s="20" t="str">
        <f>Raw_Data!A3446</f>
        <v>SF13445</v>
      </c>
      <c r="B3446" s="15" t="str">
        <f>Raw_Data!B3446</f>
        <v>Karnataka</v>
      </c>
      <c r="C3446" s="15" t="str">
        <f>Raw_Data!C3446</f>
        <v>Indore</v>
      </c>
      <c r="D3446" s="15" t="str">
        <f>Raw_Data!D3446</f>
        <v>Chilli</v>
      </c>
      <c r="E3446" s="15" t="str">
        <f>Raw_Data!E3446</f>
        <v>Rabi</v>
      </c>
      <c r="F3446" s="15">
        <f>Raw_Data!F3446</f>
        <v>4.45</v>
      </c>
      <c r="G3446" s="18">
        <f>IF(Raw_Data!G3446="",ROUND(AVERAGEIFS(Raw_Data!$G$2:$G$4001,Raw_Data!$E$2:$E$4001,E3446),1),Raw_Data!G3446)</f>
        <v>320.8</v>
      </c>
      <c r="H3446" s="15">
        <f>Raw_Data!H3446</f>
        <v>22.2</v>
      </c>
      <c r="I3446" s="15">
        <f>Raw_Data!I3446</f>
        <v>52.9</v>
      </c>
      <c r="J3446" s="15">
        <f>Raw_Data!J3446</f>
        <v>8.9</v>
      </c>
      <c r="K3446" s="15">
        <f>Raw_Data!K3446</f>
        <v>6.42</v>
      </c>
      <c r="L3446" s="18">
        <f>IF(Raw_Data!L3446="",ROUND(AVERAGEIFS(Raw_Data!$L$2:$L$4001,Raw_Data!$E$2:$E$4001,E3446),1),Raw_Data!L3446)</f>
        <v>20</v>
      </c>
      <c r="M3446" s="15">
        <f>Raw_Data!M3446</f>
        <v>97.1</v>
      </c>
      <c r="N3446" s="15">
        <f>Raw_Data!N3446</f>
        <v>61.9</v>
      </c>
      <c r="O3446" s="15">
        <f>Raw_Data!O3446</f>
        <v>91.8</v>
      </c>
      <c r="P3446" s="15" t="str">
        <f>Raw_Data!P3446</f>
        <v>Rainfed</v>
      </c>
      <c r="Q3446" s="15">
        <f>Raw_Data!Q3446</f>
        <v>303</v>
      </c>
      <c r="R3446" s="15">
        <f>Raw_Data!R3446</f>
        <v>2.74</v>
      </c>
      <c r="S3446" s="15">
        <f>Raw_Data!S3446</f>
        <v>0.8</v>
      </c>
      <c r="T3446" s="18">
        <f>IF(Raw_Data!T3446="",ROUND(AVERAGEIFS(Raw_Data!$T$2:$T$4001,Raw_Data!$E$2:$E$4001,E3446,Raw_Data!$D$2:$D$4001,D3446),2),IF(Raw_Data!T3446&gt;INDEX(Cleaning_Reference!$F$6:$F$13,MATCH(D3446,Cleaning_Reference!$A$6:$A$13,0)),INDEX(Cleaning_Reference!$F$6:$F$13,MATCH(D3446,Cleaning_Reference!$A$6:$A$13,0)),Raw_Data!T3446))</f>
        <v>1.64</v>
      </c>
      <c r="U3446" s="15">
        <f>Raw_Data!U3446</f>
        <v>7.3</v>
      </c>
      <c r="V3446" s="15">
        <f>Raw_Data!V3446</f>
        <v>106784</v>
      </c>
      <c r="W3446" s="15">
        <f>Raw_Data!W3446</f>
        <v>337451</v>
      </c>
      <c r="X3446" s="15">
        <f>Raw_Data!X3446</f>
        <v>779523</v>
      </c>
      <c r="Y3446" s="15">
        <f>Raw_Data!Y3446</f>
        <v>442072</v>
      </c>
      <c r="Z3446" s="15">
        <f>Raw_Data!Z3446</f>
        <v>1264</v>
      </c>
      <c r="AA3446" s="15">
        <f>Raw_Data!AA3446</f>
        <v>5.7750000000000004</v>
      </c>
      <c r="AB3446" s="15">
        <f>Raw_Data!AB3446</f>
        <v>40.299999999999997</v>
      </c>
      <c r="AC3446" s="19" t="str">
        <f>IF(Raw_Data!G3446="","Yes","No")</f>
        <v>No</v>
      </c>
      <c r="AD3446" s="19" t="str">
        <f>IF(Raw_Data!L3446="","Yes","No")</f>
        <v>No</v>
      </c>
      <c r="AE3446" s="19" t="str">
        <f>IF(Raw_Data!T3446="","Imputed",IF(Raw_Data!T3446&gt;INDEX(Cleaning_Reference!$F$6:$F$13,MATCH(D3446,Cleaning_Reference!$A$6:$A$13,0)),"Capped","Original"))</f>
        <v>Original</v>
      </c>
      <c r="AF3446" s="21">
        <f t="shared" si="53"/>
        <v>7.3</v>
      </c>
    </row>
    <row r="3447" spans="1:32" ht="15" customHeight="1" x14ac:dyDescent="0.3">
      <c r="A3447" s="20" t="str">
        <f>Raw_Data!A3447</f>
        <v>SF13446</v>
      </c>
      <c r="B3447" s="15" t="str">
        <f>Raw_Data!B3447</f>
        <v>Andhra Pradesh</v>
      </c>
      <c r="C3447" s="15" t="str">
        <f>Raw_Data!C3447</f>
        <v>Nashik</v>
      </c>
      <c r="D3447" s="15" t="str">
        <f>Raw_Data!D3447</f>
        <v>Wheat</v>
      </c>
      <c r="E3447" s="15" t="str">
        <f>Raw_Data!E3447</f>
        <v>Kharif</v>
      </c>
      <c r="F3447" s="15">
        <f>Raw_Data!F3447</f>
        <v>4.04</v>
      </c>
      <c r="G3447" s="18">
        <f>IF(Raw_Data!G3447="",ROUND(AVERAGEIFS(Raw_Data!$G$2:$G$4001,Raw_Data!$E$2:$E$4001,E3447),1),Raw_Data!G3447)</f>
        <v>1006.6</v>
      </c>
      <c r="H3447" s="15">
        <f>Raw_Data!H3447</f>
        <v>28.1</v>
      </c>
      <c r="I3447" s="15">
        <f>Raw_Data!I3447</f>
        <v>85.5</v>
      </c>
      <c r="J3447" s="15">
        <f>Raw_Data!J3447</f>
        <v>8</v>
      </c>
      <c r="K3447" s="15">
        <f>Raw_Data!K3447</f>
        <v>5.94</v>
      </c>
      <c r="L3447" s="18">
        <f>IF(Raw_Data!L3447="",ROUND(AVERAGEIFS(Raw_Data!$L$2:$L$4001,Raw_Data!$E$2:$E$4001,E3447),1),Raw_Data!L3447)</f>
        <v>31.2</v>
      </c>
      <c r="M3447" s="15">
        <f>Raw_Data!M3447</f>
        <v>108.1</v>
      </c>
      <c r="N3447" s="15">
        <f>Raw_Data!N3447</f>
        <v>48.7</v>
      </c>
      <c r="O3447" s="15">
        <f>Raw_Data!O3447</f>
        <v>131.6</v>
      </c>
      <c r="P3447" s="15" t="str">
        <f>Raw_Data!P3447</f>
        <v>Flood</v>
      </c>
      <c r="Q3447" s="15">
        <f>Raw_Data!Q3447</f>
        <v>216.5</v>
      </c>
      <c r="R3447" s="15">
        <f>Raw_Data!R3447</f>
        <v>5.34</v>
      </c>
      <c r="S3447" s="15">
        <f>Raw_Data!S3447</f>
        <v>0.81</v>
      </c>
      <c r="T3447" s="18">
        <f>IF(Raw_Data!T3447="",ROUND(AVERAGEIFS(Raw_Data!$T$2:$T$4001,Raw_Data!$E$2:$E$4001,E3447,Raw_Data!$D$2:$D$4001,D3447),2),IF(Raw_Data!T3447&gt;INDEX(Cleaning_Reference!$F$6:$F$13,MATCH(D3447,Cleaning_Reference!$A$6:$A$13,0)),INDEX(Cleaning_Reference!$F$6:$F$13,MATCH(D3447,Cleaning_Reference!$A$6:$A$13,0)),Raw_Data!T3447))</f>
        <v>1.63</v>
      </c>
      <c r="U3447" s="15">
        <f>Raw_Data!U3447</f>
        <v>6.59</v>
      </c>
      <c r="V3447" s="15">
        <f>Raw_Data!V3447</f>
        <v>24960</v>
      </c>
      <c r="W3447" s="15">
        <f>Raw_Data!W3447</f>
        <v>350513</v>
      </c>
      <c r="X3447" s="15">
        <f>Raw_Data!X3447</f>
        <v>164486</v>
      </c>
      <c r="Y3447" s="15">
        <f>Raw_Data!Y3447</f>
        <v>-186027</v>
      </c>
      <c r="Z3447" s="15">
        <f>Raw_Data!Z3447</f>
        <v>2182</v>
      </c>
      <c r="AA3447" s="15">
        <f>Raw_Data!AA3447</f>
        <v>3.02</v>
      </c>
      <c r="AB3447" s="15">
        <f>Raw_Data!AB3447</f>
        <v>67.099999999999994</v>
      </c>
      <c r="AC3447" s="19" t="str">
        <f>IF(Raw_Data!G3447="","Yes","No")</f>
        <v>No</v>
      </c>
      <c r="AD3447" s="19" t="str">
        <f>IF(Raw_Data!L3447="","Yes","No")</f>
        <v>Yes</v>
      </c>
      <c r="AE3447" s="19" t="str">
        <f>IF(Raw_Data!T3447="","Imputed",IF(Raw_Data!T3447&gt;INDEX(Cleaning_Reference!$F$6:$F$13,MATCH(D3447,Cleaning_Reference!$A$6:$A$13,0)),"Capped","Original"))</f>
        <v>Original</v>
      </c>
      <c r="AF3447" s="21">
        <f t="shared" si="53"/>
        <v>6.59</v>
      </c>
    </row>
    <row r="3448" spans="1:32" ht="15" customHeight="1" x14ac:dyDescent="0.3">
      <c r="A3448" s="20" t="str">
        <f>Raw_Data!A3448</f>
        <v>SF13447</v>
      </c>
      <c r="B3448" s="15" t="str">
        <f>Raw_Data!B3448</f>
        <v>Madhya Pradesh</v>
      </c>
      <c r="C3448" s="15" t="str">
        <f>Raw_Data!C3448</f>
        <v>Krishna</v>
      </c>
      <c r="D3448" s="15" t="str">
        <f>Raw_Data!D3448</f>
        <v>Groundnut</v>
      </c>
      <c r="E3448" s="15" t="str">
        <f>Raw_Data!E3448</f>
        <v>Zaid</v>
      </c>
      <c r="F3448" s="15">
        <f>Raw_Data!F3448</f>
        <v>6.01</v>
      </c>
      <c r="G3448" s="18">
        <f>IF(Raw_Data!G3448="",ROUND(AVERAGEIFS(Raw_Data!$G$2:$G$4001,Raw_Data!$E$2:$E$4001,E3448),1),Raw_Data!G3448)</f>
        <v>339.4</v>
      </c>
      <c r="H3448" s="15">
        <f>Raw_Data!H3448</f>
        <v>36.799999999999997</v>
      </c>
      <c r="I3448" s="15">
        <f>Raw_Data!I3448</f>
        <v>43.3</v>
      </c>
      <c r="J3448" s="15">
        <f>Raw_Data!J3448</f>
        <v>8.8000000000000007</v>
      </c>
      <c r="K3448" s="15">
        <f>Raw_Data!K3448</f>
        <v>6.41</v>
      </c>
      <c r="L3448" s="18">
        <f>IF(Raw_Data!L3448="",ROUND(AVERAGEIFS(Raw_Data!$L$2:$L$4001,Raw_Data!$E$2:$E$4001,E3448),1),Raw_Data!L3448)</f>
        <v>17</v>
      </c>
      <c r="M3448" s="15">
        <f>Raw_Data!M3448</f>
        <v>125.9</v>
      </c>
      <c r="N3448" s="15">
        <f>Raw_Data!N3448</f>
        <v>48.7</v>
      </c>
      <c r="O3448" s="15">
        <f>Raw_Data!O3448</f>
        <v>124.5</v>
      </c>
      <c r="P3448" s="15" t="str">
        <f>Raw_Data!P3448</f>
        <v>Flood</v>
      </c>
      <c r="Q3448" s="15">
        <f>Raw_Data!Q3448</f>
        <v>154.19999999999999</v>
      </c>
      <c r="R3448" s="15">
        <f>Raw_Data!R3448</f>
        <v>2.89</v>
      </c>
      <c r="S3448" s="15">
        <f>Raw_Data!S3448</f>
        <v>0.96</v>
      </c>
      <c r="T3448" s="18">
        <f>IF(Raw_Data!T3448="",ROUND(AVERAGEIFS(Raw_Data!$T$2:$T$4001,Raw_Data!$E$2:$E$4001,E3448,Raw_Data!$D$2:$D$4001,D3448),2),IF(Raw_Data!T3448&gt;INDEX(Cleaning_Reference!$F$6:$F$13,MATCH(D3448,Cleaning_Reference!$A$6:$A$13,0)),INDEX(Cleaning_Reference!$F$6:$F$13,MATCH(D3448,Cleaning_Reference!$A$6:$A$13,0)),Raw_Data!T3448))</f>
        <v>1.1299999999999999</v>
      </c>
      <c r="U3448" s="15">
        <f>Raw_Data!U3448</f>
        <v>6.79</v>
      </c>
      <c r="V3448" s="15">
        <f>Raw_Data!V3448</f>
        <v>54314</v>
      </c>
      <c r="W3448" s="15">
        <f>Raw_Data!W3448</f>
        <v>370439</v>
      </c>
      <c r="X3448" s="15">
        <f>Raw_Data!X3448</f>
        <v>368792</v>
      </c>
      <c r="Y3448" s="15">
        <f>Raw_Data!Y3448</f>
        <v>-1647</v>
      </c>
      <c r="Z3448" s="15">
        <f>Raw_Data!Z3448</f>
        <v>3913</v>
      </c>
      <c r="AA3448" s="15">
        <f>Raw_Data!AA3448</f>
        <v>1.7350000000000001</v>
      </c>
      <c r="AB3448" s="15">
        <f>Raw_Data!AB3448</f>
        <v>53.8</v>
      </c>
      <c r="AC3448" s="19" t="str">
        <f>IF(Raw_Data!G3448="","Yes","No")</f>
        <v>No</v>
      </c>
      <c r="AD3448" s="19" t="str">
        <f>IF(Raw_Data!L3448="","Yes","No")</f>
        <v>No</v>
      </c>
      <c r="AE3448" s="19" t="str">
        <f>IF(Raw_Data!T3448="","Imputed",IF(Raw_Data!T3448&gt;INDEX(Cleaning_Reference!$F$6:$F$13,MATCH(D3448,Cleaning_Reference!$A$6:$A$13,0)),"Capped","Original"))</f>
        <v>Original</v>
      </c>
      <c r="AF3448" s="21">
        <f t="shared" si="53"/>
        <v>6.79</v>
      </c>
    </row>
    <row r="3449" spans="1:32" ht="15" customHeight="1" x14ac:dyDescent="0.3">
      <c r="A3449" s="20" t="str">
        <f>Raw_Data!A3449</f>
        <v>SF13448</v>
      </c>
      <c r="B3449" s="15" t="str">
        <f>Raw_Data!B3449</f>
        <v>Tamil Nadu</v>
      </c>
      <c r="C3449" s="15" t="str">
        <f>Raw_Data!C3449</f>
        <v>Nalgonda</v>
      </c>
      <c r="D3449" s="15" t="str">
        <f>Raw_Data!D3449</f>
        <v>Wheat</v>
      </c>
      <c r="E3449" s="15" t="str">
        <f>Raw_Data!E3449</f>
        <v>Rabi</v>
      </c>
      <c r="F3449" s="15">
        <f>Raw_Data!F3449</f>
        <v>2.33</v>
      </c>
      <c r="G3449" s="18">
        <f>IF(Raw_Data!G3449="",ROUND(AVERAGEIFS(Raw_Data!$G$2:$G$4001,Raw_Data!$E$2:$E$4001,E3449),1),Raw_Data!G3449)</f>
        <v>419.1</v>
      </c>
      <c r="H3449" s="15">
        <f>Raw_Data!H3449</f>
        <v>26.7</v>
      </c>
      <c r="I3449" s="15">
        <f>Raw_Data!I3449</f>
        <v>54.2</v>
      </c>
      <c r="J3449" s="15">
        <f>Raw_Data!J3449</f>
        <v>7.8</v>
      </c>
      <c r="K3449" s="15">
        <f>Raw_Data!K3449</f>
        <v>6.51</v>
      </c>
      <c r="L3449" s="18">
        <f>IF(Raw_Data!L3449="",ROUND(AVERAGEIFS(Raw_Data!$L$2:$L$4001,Raw_Data!$E$2:$E$4001,E3449),1),Raw_Data!L3449)</f>
        <v>16.399999999999999</v>
      </c>
      <c r="M3449" s="15">
        <f>Raw_Data!M3449</f>
        <v>104.7</v>
      </c>
      <c r="N3449" s="15">
        <f>Raw_Data!N3449</f>
        <v>53.3</v>
      </c>
      <c r="O3449" s="15">
        <f>Raw_Data!O3449</f>
        <v>84.5</v>
      </c>
      <c r="P3449" s="15" t="str">
        <f>Raw_Data!P3449</f>
        <v>Rainfed</v>
      </c>
      <c r="Q3449" s="15">
        <f>Raw_Data!Q3449</f>
        <v>141.1</v>
      </c>
      <c r="R3449" s="15">
        <f>Raw_Data!R3449</f>
        <v>6.74</v>
      </c>
      <c r="S3449" s="15">
        <f>Raw_Data!S3449</f>
        <v>0.96</v>
      </c>
      <c r="T3449" s="18">
        <f>IF(Raw_Data!T3449="",ROUND(AVERAGEIFS(Raw_Data!$T$2:$T$4001,Raw_Data!$E$2:$E$4001,E3449,Raw_Data!$D$2:$D$4001,D3449),2),IF(Raw_Data!T3449&gt;INDEX(Cleaning_Reference!$F$6:$F$13,MATCH(D3449,Cleaning_Reference!$A$6:$A$13,0)),INDEX(Cleaning_Reference!$F$6:$F$13,MATCH(D3449,Cleaning_Reference!$A$6:$A$13,0)),Raw_Data!T3449))</f>
        <v>2.37</v>
      </c>
      <c r="U3449" s="15">
        <f>Raw_Data!U3449</f>
        <v>5.52</v>
      </c>
      <c r="V3449" s="15">
        <f>Raw_Data!V3449</f>
        <v>21269</v>
      </c>
      <c r="W3449" s="15">
        <f>Raw_Data!W3449</f>
        <v>148352</v>
      </c>
      <c r="X3449" s="15">
        <f>Raw_Data!X3449</f>
        <v>117405</v>
      </c>
      <c r="Y3449" s="15">
        <f>Raw_Data!Y3449</f>
        <v>-30947</v>
      </c>
      <c r="Z3449" s="15">
        <f>Raw_Data!Z3449</f>
        <v>590</v>
      </c>
      <c r="AA3449" s="15">
        <f>Raw_Data!AA3449</f>
        <v>9.3559999999999999</v>
      </c>
      <c r="AB3449" s="15">
        <f>Raw_Data!AB3449</f>
        <v>31.3</v>
      </c>
      <c r="AC3449" s="19" t="str">
        <f>IF(Raw_Data!G3449="","Yes","No")</f>
        <v>No</v>
      </c>
      <c r="AD3449" s="19" t="str">
        <f>IF(Raw_Data!L3449="","Yes","No")</f>
        <v>No</v>
      </c>
      <c r="AE3449" s="19" t="str">
        <f>IF(Raw_Data!T3449="","Imputed",IF(Raw_Data!T3449&gt;INDEX(Cleaning_Reference!$F$6:$F$13,MATCH(D3449,Cleaning_Reference!$A$6:$A$13,0)),"Capped","Original"))</f>
        <v>Original</v>
      </c>
      <c r="AF3449" s="21">
        <f t="shared" si="53"/>
        <v>5.52</v>
      </c>
    </row>
    <row r="3450" spans="1:32" ht="15" customHeight="1" x14ac:dyDescent="0.3">
      <c r="A3450" s="20" t="str">
        <f>Raw_Data!A3450</f>
        <v>SF13449</v>
      </c>
      <c r="B3450" s="15" t="str">
        <f>Raw_Data!B3450</f>
        <v>Tamil Nadu</v>
      </c>
      <c r="C3450" s="15" t="str">
        <f>Raw_Data!C3450</f>
        <v>Nalgonda</v>
      </c>
      <c r="D3450" s="15" t="str">
        <f>Raw_Data!D3450</f>
        <v>Cotton</v>
      </c>
      <c r="E3450" s="15" t="str">
        <f>Raw_Data!E3450</f>
        <v>Kharif</v>
      </c>
      <c r="F3450" s="15">
        <f>Raw_Data!F3450</f>
        <v>13.11</v>
      </c>
      <c r="G3450" s="18">
        <f>IF(Raw_Data!G3450="",ROUND(AVERAGEIFS(Raw_Data!$G$2:$G$4001,Raw_Data!$E$2:$E$4001,E3450),1),Raw_Data!G3450)</f>
        <v>742.2</v>
      </c>
      <c r="H3450" s="15">
        <f>Raw_Data!H3450</f>
        <v>30.4</v>
      </c>
      <c r="I3450" s="15">
        <f>Raw_Data!I3450</f>
        <v>85.3</v>
      </c>
      <c r="J3450" s="15">
        <f>Raw_Data!J3450</f>
        <v>8.1</v>
      </c>
      <c r="K3450" s="15">
        <f>Raw_Data!K3450</f>
        <v>7.62</v>
      </c>
      <c r="L3450" s="18">
        <f>IF(Raw_Data!L3450="",ROUND(AVERAGEIFS(Raw_Data!$L$2:$L$4001,Raw_Data!$E$2:$E$4001,E3450),1),Raw_Data!L3450)</f>
        <v>28.6</v>
      </c>
      <c r="M3450" s="15">
        <f>Raw_Data!M3450</f>
        <v>144.4</v>
      </c>
      <c r="N3450" s="15">
        <f>Raw_Data!N3450</f>
        <v>48.9</v>
      </c>
      <c r="O3450" s="15">
        <f>Raw_Data!O3450</f>
        <v>80.8</v>
      </c>
      <c r="P3450" s="15" t="str">
        <f>Raw_Data!P3450</f>
        <v>Flood</v>
      </c>
      <c r="Q3450" s="15">
        <f>Raw_Data!Q3450</f>
        <v>140.80000000000001</v>
      </c>
      <c r="R3450" s="15">
        <f>Raw_Data!R3450</f>
        <v>6.19</v>
      </c>
      <c r="S3450" s="15">
        <f>Raw_Data!S3450</f>
        <v>0.96</v>
      </c>
      <c r="T3450" s="18">
        <f>IF(Raw_Data!T3450="",ROUND(AVERAGEIFS(Raw_Data!$T$2:$T$4001,Raw_Data!$E$2:$E$4001,E3450,Raw_Data!$D$2:$D$4001,D3450),2),IF(Raw_Data!T3450&gt;INDEX(Cleaning_Reference!$F$6:$F$13,MATCH(D3450,Cleaning_Reference!$A$6:$A$13,0)),INDEX(Cleaning_Reference!$F$6:$F$13,MATCH(D3450,Cleaning_Reference!$A$6:$A$13,0)),Raw_Data!T3450))</f>
        <v>0.75</v>
      </c>
      <c r="U3450" s="15">
        <f>Raw_Data!U3450</f>
        <v>9.83</v>
      </c>
      <c r="V3450" s="15">
        <f>Raw_Data!V3450</f>
        <v>60198</v>
      </c>
      <c r="W3450" s="15">
        <f>Raw_Data!W3450</f>
        <v>763152</v>
      </c>
      <c r="X3450" s="15">
        <f>Raw_Data!X3450</f>
        <v>591746</v>
      </c>
      <c r="Y3450" s="15">
        <f>Raw_Data!Y3450</f>
        <v>-171406</v>
      </c>
      <c r="Z3450" s="15">
        <f>Raw_Data!Z3450</f>
        <v>11244</v>
      </c>
      <c r="AA3450" s="15">
        <f>Raw_Data!AA3450</f>
        <v>0.874</v>
      </c>
      <c r="AB3450" s="15">
        <f>Raw_Data!AB3450</f>
        <v>44.1</v>
      </c>
      <c r="AC3450" s="19" t="str">
        <f>IF(Raw_Data!G3450="","Yes","No")</f>
        <v>No</v>
      </c>
      <c r="AD3450" s="19" t="str">
        <f>IF(Raw_Data!L3450="","Yes","No")</f>
        <v>No</v>
      </c>
      <c r="AE3450" s="19" t="str">
        <f>IF(Raw_Data!T3450="","Imputed",IF(Raw_Data!T3450&gt;INDEX(Cleaning_Reference!$F$6:$F$13,MATCH(D3450,Cleaning_Reference!$A$6:$A$13,0)),"Capped","Original"))</f>
        <v>Original</v>
      </c>
      <c r="AF3450" s="21">
        <f t="shared" si="53"/>
        <v>9.83</v>
      </c>
    </row>
    <row r="3451" spans="1:32" ht="15" customHeight="1" x14ac:dyDescent="0.3">
      <c r="A3451" s="20" t="str">
        <f>Raw_Data!A3451</f>
        <v>SF13450</v>
      </c>
      <c r="B3451" s="15" t="str">
        <f>Raw_Data!B3451</f>
        <v>Andhra Pradesh</v>
      </c>
      <c r="C3451" s="15" t="str">
        <f>Raw_Data!C3451</f>
        <v>Rajkot</v>
      </c>
      <c r="D3451" s="15" t="str">
        <f>Raw_Data!D3451</f>
        <v>Pulses</v>
      </c>
      <c r="E3451" s="15" t="str">
        <f>Raw_Data!E3451</f>
        <v>Rabi</v>
      </c>
      <c r="F3451" s="15">
        <f>Raw_Data!F3451</f>
        <v>10.24</v>
      </c>
      <c r="G3451" s="18">
        <f>IF(Raw_Data!G3451="",ROUND(AVERAGEIFS(Raw_Data!$G$2:$G$4001,Raw_Data!$E$2:$E$4001,E3451),1),Raw_Data!G3451)</f>
        <v>80</v>
      </c>
      <c r="H3451" s="15">
        <f>Raw_Data!H3451</f>
        <v>18.899999999999999</v>
      </c>
      <c r="I3451" s="15">
        <f>Raw_Data!I3451</f>
        <v>56.7</v>
      </c>
      <c r="J3451" s="15">
        <f>Raw_Data!J3451</f>
        <v>7.8</v>
      </c>
      <c r="K3451" s="15">
        <f>Raw_Data!K3451</f>
        <v>7.7</v>
      </c>
      <c r="L3451" s="18">
        <f>IF(Raw_Data!L3451="",ROUND(AVERAGEIFS(Raw_Data!$L$2:$L$4001,Raw_Data!$E$2:$E$4001,E3451),1),Raw_Data!L3451)</f>
        <v>24.6</v>
      </c>
      <c r="M3451" s="15">
        <f>Raw_Data!M3451</f>
        <v>130</v>
      </c>
      <c r="N3451" s="15">
        <f>Raw_Data!N3451</f>
        <v>52</v>
      </c>
      <c r="O3451" s="15">
        <f>Raw_Data!O3451</f>
        <v>136.30000000000001</v>
      </c>
      <c r="P3451" s="15" t="str">
        <f>Raw_Data!P3451</f>
        <v>Sprinkler</v>
      </c>
      <c r="Q3451" s="15">
        <f>Raw_Data!Q3451</f>
        <v>87.7</v>
      </c>
      <c r="R3451" s="15">
        <f>Raw_Data!R3451</f>
        <v>3.05</v>
      </c>
      <c r="S3451" s="15">
        <f>Raw_Data!S3451</f>
        <v>0.7</v>
      </c>
      <c r="T3451" s="18">
        <f>IF(Raw_Data!T3451="",ROUND(AVERAGEIFS(Raw_Data!$T$2:$T$4001,Raw_Data!$E$2:$E$4001,E3451,Raw_Data!$D$2:$D$4001,D3451),2),IF(Raw_Data!T3451&gt;INDEX(Cleaning_Reference!$F$6:$F$13,MATCH(D3451,Cleaning_Reference!$A$6:$A$13,0)),INDEX(Cleaning_Reference!$F$6:$F$13,MATCH(D3451,Cleaning_Reference!$A$6:$A$13,0)),Raw_Data!T3451))</f>
        <v>0.3</v>
      </c>
      <c r="U3451" s="15">
        <f>Raw_Data!U3451</f>
        <v>3.07</v>
      </c>
      <c r="V3451" s="15">
        <f>Raw_Data!V3451</f>
        <v>65927</v>
      </c>
      <c r="W3451" s="15">
        <f>Raw_Data!W3451</f>
        <v>698350</v>
      </c>
      <c r="X3451" s="15">
        <f>Raw_Data!X3451</f>
        <v>202396</v>
      </c>
      <c r="Y3451" s="15">
        <f>Raw_Data!Y3451</f>
        <v>-495954</v>
      </c>
      <c r="Z3451" s="15">
        <f>Raw_Data!Z3451</f>
        <v>3886</v>
      </c>
      <c r="AA3451" s="15">
        <f>Raw_Data!AA3451</f>
        <v>0.79</v>
      </c>
      <c r="AB3451" s="15">
        <f>Raw_Data!AB3451</f>
        <v>42.6</v>
      </c>
      <c r="AC3451" s="19" t="str">
        <f>IF(Raw_Data!G3451="","Yes","No")</f>
        <v>No</v>
      </c>
      <c r="AD3451" s="19" t="str">
        <f>IF(Raw_Data!L3451="","Yes","No")</f>
        <v>No</v>
      </c>
      <c r="AE3451" s="19" t="str">
        <f>IF(Raw_Data!T3451="","Imputed",IF(Raw_Data!T3451&gt;INDEX(Cleaning_Reference!$F$6:$F$13,MATCH(D3451,Cleaning_Reference!$A$6:$A$13,0)),"Capped","Original"))</f>
        <v>Original</v>
      </c>
      <c r="AF3451" s="21">
        <f t="shared" si="53"/>
        <v>3.07</v>
      </c>
    </row>
    <row r="3452" spans="1:32" ht="15" customHeight="1" x14ac:dyDescent="0.3">
      <c r="A3452" s="20" t="str">
        <f>Raw_Data!A3452</f>
        <v>SF13451</v>
      </c>
      <c r="B3452" s="15" t="str">
        <f>Raw_Data!B3452</f>
        <v>Punjab</v>
      </c>
      <c r="C3452" s="15" t="str">
        <f>Raw_Data!C3452</f>
        <v>Raichur</v>
      </c>
      <c r="D3452" s="15" t="str">
        <f>Raw_Data!D3452</f>
        <v>Rice</v>
      </c>
      <c r="E3452" s="15" t="str">
        <f>Raw_Data!E3452</f>
        <v>Zaid</v>
      </c>
      <c r="F3452" s="15">
        <f>Raw_Data!F3452</f>
        <v>3.73</v>
      </c>
      <c r="G3452" s="18">
        <f>IF(Raw_Data!G3452="",ROUND(AVERAGEIFS(Raw_Data!$G$2:$G$4001,Raw_Data!$E$2:$E$4001,E3452),1),Raw_Data!G3452)</f>
        <v>559.29999999999995</v>
      </c>
      <c r="H3452" s="15">
        <f>Raw_Data!H3452</f>
        <v>33.6</v>
      </c>
      <c r="I3452" s="15">
        <f>Raw_Data!I3452</f>
        <v>55</v>
      </c>
      <c r="J3452" s="15">
        <f>Raw_Data!J3452</f>
        <v>6.7</v>
      </c>
      <c r="K3452" s="15">
        <f>Raw_Data!K3452</f>
        <v>7.52</v>
      </c>
      <c r="L3452" s="18">
        <f>IF(Raw_Data!L3452="",ROUND(AVERAGEIFS(Raw_Data!$L$2:$L$4001,Raw_Data!$E$2:$E$4001,E3452),1),Raw_Data!L3452)</f>
        <v>21</v>
      </c>
      <c r="M3452" s="15">
        <f>Raw_Data!M3452</f>
        <v>142.5</v>
      </c>
      <c r="N3452" s="15">
        <f>Raw_Data!N3452</f>
        <v>60.2</v>
      </c>
      <c r="O3452" s="15">
        <f>Raw_Data!O3452</f>
        <v>84.7</v>
      </c>
      <c r="P3452" s="15" t="str">
        <f>Raw_Data!P3452</f>
        <v>Drip</v>
      </c>
      <c r="Q3452" s="15">
        <f>Raw_Data!Q3452</f>
        <v>249.9</v>
      </c>
      <c r="R3452" s="15">
        <f>Raw_Data!R3452</f>
        <v>4.82</v>
      </c>
      <c r="S3452" s="15">
        <f>Raw_Data!S3452</f>
        <v>0.66</v>
      </c>
      <c r="T3452" s="18">
        <f>IF(Raw_Data!T3452="",ROUND(AVERAGEIFS(Raw_Data!$T$2:$T$4001,Raw_Data!$E$2:$E$4001,E3452,Raw_Data!$D$2:$D$4001,D3452),2),IF(Raw_Data!T3452&gt;INDEX(Cleaning_Reference!$F$6:$F$13,MATCH(D3452,Cleaning_Reference!$A$6:$A$13,0)),INDEX(Cleaning_Reference!$F$6:$F$13,MATCH(D3452,Cleaning_Reference!$A$6:$A$13,0)),Raw_Data!T3452))</f>
        <v>1.52</v>
      </c>
      <c r="U3452" s="15">
        <f>Raw_Data!U3452</f>
        <v>5.67</v>
      </c>
      <c r="V3452" s="15">
        <f>Raw_Data!V3452</f>
        <v>23211</v>
      </c>
      <c r="W3452" s="15">
        <f>Raw_Data!W3452</f>
        <v>292940</v>
      </c>
      <c r="X3452" s="15">
        <f>Raw_Data!X3452</f>
        <v>131606</v>
      </c>
      <c r="Y3452" s="15">
        <f>Raw_Data!Y3452</f>
        <v>-161334</v>
      </c>
      <c r="Z3452" s="15">
        <f>Raw_Data!Z3452</f>
        <v>5740</v>
      </c>
      <c r="AA3452" s="15">
        <f>Raw_Data!AA3452</f>
        <v>0.98799999999999999</v>
      </c>
      <c r="AB3452" s="15">
        <f>Raw_Data!AB3452</f>
        <v>38.6</v>
      </c>
      <c r="AC3452" s="19" t="str">
        <f>IF(Raw_Data!G3452="","Yes","No")</f>
        <v>No</v>
      </c>
      <c r="AD3452" s="19" t="str">
        <f>IF(Raw_Data!L3452="","Yes","No")</f>
        <v>No</v>
      </c>
      <c r="AE3452" s="19" t="str">
        <f>IF(Raw_Data!T3452="","Imputed",IF(Raw_Data!T3452&gt;INDEX(Cleaning_Reference!$F$6:$F$13,MATCH(D3452,Cleaning_Reference!$A$6:$A$13,0)),"Capped","Original"))</f>
        <v>Original</v>
      </c>
      <c r="AF3452" s="21">
        <f t="shared" si="53"/>
        <v>5.67</v>
      </c>
    </row>
    <row r="3453" spans="1:32" ht="15" customHeight="1" x14ac:dyDescent="0.3">
      <c r="A3453" s="20" t="str">
        <f>Raw_Data!A3453</f>
        <v>SF13452</v>
      </c>
      <c r="B3453" s="15" t="str">
        <f>Raw_Data!B3453</f>
        <v>Gujarat</v>
      </c>
      <c r="C3453" s="15" t="str">
        <f>Raw_Data!C3453</f>
        <v>Raichur</v>
      </c>
      <c r="D3453" s="15" t="str">
        <f>Raw_Data!D3453</f>
        <v>Maize</v>
      </c>
      <c r="E3453" s="15" t="str">
        <f>Raw_Data!E3453</f>
        <v>Kharif</v>
      </c>
      <c r="F3453" s="15">
        <f>Raw_Data!F3453</f>
        <v>12.55</v>
      </c>
      <c r="G3453" s="18">
        <f>IF(Raw_Data!G3453="",ROUND(AVERAGEIFS(Raw_Data!$G$2:$G$4001,Raw_Data!$E$2:$E$4001,E3453),1),Raw_Data!G3453)</f>
        <v>635.79999999999995</v>
      </c>
      <c r="H3453" s="15">
        <f>Raw_Data!H3453</f>
        <v>25.7</v>
      </c>
      <c r="I3453" s="15">
        <f>Raw_Data!I3453</f>
        <v>59.5</v>
      </c>
      <c r="J3453" s="15">
        <f>Raw_Data!J3453</f>
        <v>5</v>
      </c>
      <c r="K3453" s="15">
        <f>Raw_Data!K3453</f>
        <v>6.5</v>
      </c>
      <c r="L3453" s="18">
        <f>IF(Raw_Data!L3453="",ROUND(AVERAGEIFS(Raw_Data!$L$2:$L$4001,Raw_Data!$E$2:$E$4001,E3453),1),Raw_Data!L3453)</f>
        <v>32.6</v>
      </c>
      <c r="M3453" s="15">
        <f>Raw_Data!M3453</f>
        <v>109.6</v>
      </c>
      <c r="N3453" s="15">
        <f>Raw_Data!N3453</f>
        <v>42.6</v>
      </c>
      <c r="O3453" s="15">
        <f>Raw_Data!O3453</f>
        <v>133.5</v>
      </c>
      <c r="P3453" s="15" t="str">
        <f>Raw_Data!P3453</f>
        <v>Drip</v>
      </c>
      <c r="Q3453" s="15">
        <f>Raw_Data!Q3453</f>
        <v>173</v>
      </c>
      <c r="R3453" s="15">
        <f>Raw_Data!R3453</f>
        <v>5.98</v>
      </c>
      <c r="S3453" s="15">
        <f>Raw_Data!S3453</f>
        <v>0.86</v>
      </c>
      <c r="T3453" s="18">
        <f>IF(Raw_Data!T3453="",ROUND(AVERAGEIFS(Raw_Data!$T$2:$T$4001,Raw_Data!$E$2:$E$4001,E3453,Raw_Data!$D$2:$D$4001,D3453),2),IF(Raw_Data!T3453&gt;INDEX(Cleaning_Reference!$F$6:$F$13,MATCH(D3453,Cleaning_Reference!$A$6:$A$13,0)),INDEX(Cleaning_Reference!$F$6:$F$13,MATCH(D3453,Cleaning_Reference!$A$6:$A$13,0)),Raw_Data!T3453))</f>
        <v>3.72</v>
      </c>
      <c r="U3453" s="15">
        <f>Raw_Data!U3453</f>
        <v>46.69</v>
      </c>
      <c r="V3453" s="15">
        <f>Raw_Data!V3453</f>
        <v>15934</v>
      </c>
      <c r="W3453" s="15">
        <f>Raw_Data!W3453</f>
        <v>997273</v>
      </c>
      <c r="X3453" s="15">
        <f>Raw_Data!X3453</f>
        <v>743958</v>
      </c>
      <c r="Y3453" s="15">
        <f>Raw_Data!Y3453</f>
        <v>-253315</v>
      </c>
      <c r="Z3453" s="15">
        <f>Raw_Data!Z3453</f>
        <v>6992</v>
      </c>
      <c r="AA3453" s="15">
        <f>Raw_Data!AA3453</f>
        <v>6.6779999999999999</v>
      </c>
      <c r="AB3453" s="15">
        <f>Raw_Data!AB3453</f>
        <v>39.200000000000003</v>
      </c>
      <c r="AC3453" s="19" t="str">
        <f>IF(Raw_Data!G3453="","Yes","No")</f>
        <v>No</v>
      </c>
      <c r="AD3453" s="19" t="str">
        <f>IF(Raw_Data!L3453="","Yes","No")</f>
        <v>No</v>
      </c>
      <c r="AE3453" s="19" t="str">
        <f>IF(Raw_Data!T3453="","Imputed",IF(Raw_Data!T3453&gt;INDEX(Cleaning_Reference!$F$6:$F$13,MATCH(D3453,Cleaning_Reference!$A$6:$A$13,0)),"Capped","Original"))</f>
        <v>Original</v>
      </c>
      <c r="AF3453" s="21">
        <f t="shared" si="53"/>
        <v>46.69</v>
      </c>
    </row>
    <row r="3454" spans="1:32" ht="15" customHeight="1" x14ac:dyDescent="0.3">
      <c r="A3454" s="20" t="str">
        <f>Raw_Data!A3454</f>
        <v>SF13453</v>
      </c>
      <c r="B3454" s="15" t="str">
        <f>Raw_Data!B3454</f>
        <v>Gujarat</v>
      </c>
      <c r="C3454" s="15" t="str">
        <f>Raw_Data!C3454</f>
        <v>Warangal</v>
      </c>
      <c r="D3454" s="15" t="str">
        <f>Raw_Data!D3454</f>
        <v>Chilli</v>
      </c>
      <c r="E3454" s="15" t="str">
        <f>Raw_Data!E3454</f>
        <v>Kharif</v>
      </c>
      <c r="F3454" s="15">
        <f>Raw_Data!F3454</f>
        <v>11.88</v>
      </c>
      <c r="G3454" s="18">
        <f>IF(Raw_Data!G3454="",ROUND(AVERAGEIFS(Raw_Data!$G$2:$G$4001,Raw_Data!$E$2:$E$4001,E3454),1),Raw_Data!G3454)</f>
        <v>896.9</v>
      </c>
      <c r="H3454" s="15">
        <f>Raw_Data!H3454</f>
        <v>27.4</v>
      </c>
      <c r="I3454" s="15">
        <f>Raw_Data!I3454</f>
        <v>68.5</v>
      </c>
      <c r="J3454" s="15">
        <f>Raw_Data!J3454</f>
        <v>6.4</v>
      </c>
      <c r="K3454" s="15">
        <f>Raw_Data!K3454</f>
        <v>6.78</v>
      </c>
      <c r="L3454" s="18">
        <f>IF(Raw_Data!L3454="",ROUND(AVERAGEIFS(Raw_Data!$L$2:$L$4001,Raw_Data!$E$2:$E$4001,E3454),1),Raw_Data!L3454)</f>
        <v>33.4</v>
      </c>
      <c r="M3454" s="15">
        <f>Raw_Data!M3454</f>
        <v>94.7</v>
      </c>
      <c r="N3454" s="15">
        <f>Raw_Data!N3454</f>
        <v>43.7</v>
      </c>
      <c r="O3454" s="15">
        <f>Raw_Data!O3454</f>
        <v>106.4</v>
      </c>
      <c r="P3454" s="15" t="str">
        <f>Raw_Data!P3454</f>
        <v>Sprinkler</v>
      </c>
      <c r="Q3454" s="15">
        <f>Raw_Data!Q3454</f>
        <v>197.6</v>
      </c>
      <c r="R3454" s="15">
        <f>Raw_Data!R3454</f>
        <v>0.5</v>
      </c>
      <c r="S3454" s="15">
        <f>Raw_Data!S3454</f>
        <v>0.76</v>
      </c>
      <c r="T3454" s="18">
        <f>IF(Raw_Data!T3454="",ROUND(AVERAGEIFS(Raw_Data!$T$2:$T$4001,Raw_Data!$E$2:$E$4001,E3454,Raw_Data!$D$2:$D$4001,D3454),2),IF(Raw_Data!T3454&gt;INDEX(Cleaning_Reference!$F$6:$F$13,MATCH(D3454,Cleaning_Reference!$A$6:$A$13,0)),INDEX(Cleaning_Reference!$F$6:$F$13,MATCH(D3454,Cleaning_Reference!$A$6:$A$13,0)),Raw_Data!T3454))</f>
        <v>2.84</v>
      </c>
      <c r="U3454" s="15">
        <f>Raw_Data!U3454</f>
        <v>33.74</v>
      </c>
      <c r="V3454" s="15">
        <f>Raw_Data!V3454</f>
        <v>100554</v>
      </c>
      <c r="W3454" s="15">
        <f>Raw_Data!W3454</f>
        <v>561010</v>
      </c>
      <c r="X3454" s="15">
        <f>Raw_Data!X3454</f>
        <v>3392692</v>
      </c>
      <c r="Y3454" s="15">
        <f>Raw_Data!Y3454</f>
        <v>2831682</v>
      </c>
      <c r="Z3454" s="15">
        <f>Raw_Data!Z3454</f>
        <v>7518</v>
      </c>
      <c r="AA3454" s="15">
        <f>Raw_Data!AA3454</f>
        <v>4.4880000000000004</v>
      </c>
      <c r="AB3454" s="15">
        <f>Raw_Data!AB3454</f>
        <v>61</v>
      </c>
      <c r="AC3454" s="19" t="str">
        <f>IF(Raw_Data!G3454="","Yes","No")</f>
        <v>No</v>
      </c>
      <c r="AD3454" s="19" t="str">
        <f>IF(Raw_Data!L3454="","Yes","No")</f>
        <v>No</v>
      </c>
      <c r="AE3454" s="19" t="str">
        <f>IF(Raw_Data!T3454="","Imputed",IF(Raw_Data!T3454&gt;INDEX(Cleaning_Reference!$F$6:$F$13,MATCH(D3454,Cleaning_Reference!$A$6:$A$13,0)),"Capped","Original"))</f>
        <v>Original</v>
      </c>
      <c r="AF3454" s="21">
        <f t="shared" si="53"/>
        <v>33.74</v>
      </c>
    </row>
    <row r="3455" spans="1:32" ht="15" customHeight="1" x14ac:dyDescent="0.3">
      <c r="A3455" s="20" t="str">
        <f>Raw_Data!A3455</f>
        <v>SF13454</v>
      </c>
      <c r="B3455" s="15" t="str">
        <f>Raw_Data!B3455</f>
        <v>Madhya Pradesh</v>
      </c>
      <c r="C3455" s="15" t="str">
        <f>Raw_Data!C3455</f>
        <v>Krishna</v>
      </c>
      <c r="D3455" s="15" t="str">
        <f>Raw_Data!D3455</f>
        <v>Wheat</v>
      </c>
      <c r="E3455" s="15" t="str">
        <f>Raw_Data!E3455</f>
        <v>Kharif</v>
      </c>
      <c r="F3455" s="15">
        <f>Raw_Data!F3455</f>
        <v>14.95</v>
      </c>
      <c r="G3455" s="18">
        <f>IF(Raw_Data!G3455="",ROUND(AVERAGEIFS(Raw_Data!$G$2:$G$4001,Raw_Data!$E$2:$E$4001,E3455),1),Raw_Data!G3455)</f>
        <v>884.5</v>
      </c>
      <c r="H3455" s="15">
        <f>Raw_Data!H3455</f>
        <v>28.8</v>
      </c>
      <c r="I3455" s="15">
        <f>Raw_Data!I3455</f>
        <v>80.5</v>
      </c>
      <c r="J3455" s="15">
        <f>Raw_Data!J3455</f>
        <v>8.1</v>
      </c>
      <c r="K3455" s="15">
        <f>Raw_Data!K3455</f>
        <v>6.39</v>
      </c>
      <c r="L3455" s="18">
        <f>IF(Raw_Data!L3455="",ROUND(AVERAGEIFS(Raw_Data!$L$2:$L$4001,Raw_Data!$E$2:$E$4001,E3455),1),Raw_Data!L3455)</f>
        <v>35.5</v>
      </c>
      <c r="M3455" s="15">
        <f>Raw_Data!M3455</f>
        <v>109.3</v>
      </c>
      <c r="N3455" s="15">
        <f>Raw_Data!N3455</f>
        <v>30</v>
      </c>
      <c r="O3455" s="15">
        <f>Raw_Data!O3455</f>
        <v>65.599999999999994</v>
      </c>
      <c r="P3455" s="15" t="str">
        <f>Raw_Data!P3455</f>
        <v>Sprinkler</v>
      </c>
      <c r="Q3455" s="15">
        <f>Raw_Data!Q3455</f>
        <v>95.4</v>
      </c>
      <c r="R3455" s="15">
        <f>Raw_Data!R3455</f>
        <v>4.33</v>
      </c>
      <c r="S3455" s="15">
        <f>Raw_Data!S3455</f>
        <v>0.84</v>
      </c>
      <c r="T3455" s="18">
        <f>IF(Raw_Data!T3455="",ROUND(AVERAGEIFS(Raw_Data!$T$2:$T$4001,Raw_Data!$E$2:$E$4001,E3455,Raw_Data!$D$2:$D$4001,D3455),2),IF(Raw_Data!T3455&gt;INDEX(Cleaning_Reference!$F$6:$F$13,MATCH(D3455,Cleaning_Reference!$A$6:$A$13,0)),INDEX(Cleaning_Reference!$F$6:$F$13,MATCH(D3455,Cleaning_Reference!$A$6:$A$13,0)),Raw_Data!T3455))</f>
        <v>2.57</v>
      </c>
      <c r="U3455" s="15">
        <f>Raw_Data!U3455</f>
        <v>38.42</v>
      </c>
      <c r="V3455" s="15">
        <f>Raw_Data!V3455</f>
        <v>23944</v>
      </c>
      <c r="W3455" s="15">
        <f>Raw_Data!W3455</f>
        <v>935604</v>
      </c>
      <c r="X3455" s="15">
        <f>Raw_Data!X3455</f>
        <v>919928</v>
      </c>
      <c r="Y3455" s="15">
        <f>Raw_Data!Y3455</f>
        <v>-15676</v>
      </c>
      <c r="Z3455" s="15">
        <f>Raw_Data!Z3455</f>
        <v>7913</v>
      </c>
      <c r="AA3455" s="15">
        <f>Raw_Data!AA3455</f>
        <v>4.8550000000000004</v>
      </c>
      <c r="AB3455" s="15">
        <f>Raw_Data!AB3455</f>
        <v>54.7</v>
      </c>
      <c r="AC3455" s="19" t="str">
        <f>IF(Raw_Data!G3455="","Yes","No")</f>
        <v>No</v>
      </c>
      <c r="AD3455" s="19" t="str">
        <f>IF(Raw_Data!L3455="","Yes","No")</f>
        <v>No</v>
      </c>
      <c r="AE3455" s="19" t="str">
        <f>IF(Raw_Data!T3455="","Imputed",IF(Raw_Data!T3455&gt;INDEX(Cleaning_Reference!$F$6:$F$13,MATCH(D3455,Cleaning_Reference!$A$6:$A$13,0)),"Capped","Original"))</f>
        <v>Original</v>
      </c>
      <c r="AF3455" s="21">
        <f t="shared" si="53"/>
        <v>38.42</v>
      </c>
    </row>
    <row r="3456" spans="1:32" ht="15" customHeight="1" x14ac:dyDescent="0.3">
      <c r="A3456" s="20" t="str">
        <f>Raw_Data!A3456</f>
        <v>SF13455</v>
      </c>
      <c r="B3456" s="15" t="str">
        <f>Raw_Data!B3456</f>
        <v>Maharashtra</v>
      </c>
      <c r="C3456" s="15" t="str">
        <f>Raw_Data!C3456</f>
        <v>Raichur</v>
      </c>
      <c r="D3456" s="15" t="str">
        <f>Raw_Data!D3456</f>
        <v>Maize</v>
      </c>
      <c r="E3456" s="15" t="str">
        <f>Raw_Data!E3456</f>
        <v>Rabi</v>
      </c>
      <c r="F3456" s="15">
        <f>Raw_Data!F3456</f>
        <v>7.76</v>
      </c>
      <c r="G3456" s="18">
        <f>IF(Raw_Data!G3456="",ROUND(AVERAGEIFS(Raw_Data!$G$2:$G$4001,Raw_Data!$E$2:$E$4001,E3456),1),Raw_Data!G3456)</f>
        <v>441.4</v>
      </c>
      <c r="H3456" s="15">
        <f>Raw_Data!H3456</f>
        <v>21.1</v>
      </c>
      <c r="I3456" s="15">
        <f>Raw_Data!I3456</f>
        <v>52.8</v>
      </c>
      <c r="J3456" s="15">
        <f>Raw_Data!J3456</f>
        <v>7.1</v>
      </c>
      <c r="K3456" s="15">
        <f>Raw_Data!K3456</f>
        <v>6.52</v>
      </c>
      <c r="L3456" s="18">
        <f>IF(Raw_Data!L3456="",ROUND(AVERAGEIFS(Raw_Data!$L$2:$L$4001,Raw_Data!$E$2:$E$4001,E3456),1),Raw_Data!L3456)</f>
        <v>24.1</v>
      </c>
      <c r="M3456" s="15">
        <f>Raw_Data!M3456</f>
        <v>156.9</v>
      </c>
      <c r="N3456" s="15">
        <f>Raw_Data!N3456</f>
        <v>41.6</v>
      </c>
      <c r="O3456" s="15">
        <f>Raw_Data!O3456</f>
        <v>107.8</v>
      </c>
      <c r="P3456" s="15" t="str">
        <f>Raw_Data!P3456</f>
        <v>Flood</v>
      </c>
      <c r="Q3456" s="15">
        <f>Raw_Data!Q3456</f>
        <v>203.7</v>
      </c>
      <c r="R3456" s="15">
        <f>Raw_Data!R3456</f>
        <v>2.63</v>
      </c>
      <c r="S3456" s="15">
        <f>Raw_Data!S3456</f>
        <v>0.85</v>
      </c>
      <c r="T3456" s="18">
        <f>IF(Raw_Data!T3456="",ROUND(AVERAGEIFS(Raw_Data!$T$2:$T$4001,Raw_Data!$E$2:$E$4001,E3456,Raw_Data!$D$2:$D$4001,D3456),2),IF(Raw_Data!T3456&gt;INDEX(Cleaning_Reference!$F$6:$F$13,MATCH(D3456,Cleaning_Reference!$A$6:$A$13,0)),INDEX(Cleaning_Reference!$F$6:$F$13,MATCH(D3456,Cleaning_Reference!$A$6:$A$13,0)),Raw_Data!T3456))</f>
        <v>2.84</v>
      </c>
      <c r="U3456" s="15">
        <f>Raw_Data!U3456</f>
        <v>22.04</v>
      </c>
      <c r="V3456" s="15">
        <f>Raw_Data!V3456</f>
        <v>22571</v>
      </c>
      <c r="W3456" s="15">
        <f>Raw_Data!W3456</f>
        <v>571253</v>
      </c>
      <c r="X3456" s="15">
        <f>Raw_Data!X3456</f>
        <v>497465</v>
      </c>
      <c r="Y3456" s="15">
        <f>Raw_Data!Y3456</f>
        <v>-73788</v>
      </c>
      <c r="Z3456" s="15">
        <f>Raw_Data!Z3456</f>
        <v>6067</v>
      </c>
      <c r="AA3456" s="15">
        <f>Raw_Data!AA3456</f>
        <v>3.633</v>
      </c>
      <c r="AB3456" s="15">
        <f>Raw_Data!AB3456</f>
        <v>49.3</v>
      </c>
      <c r="AC3456" s="19" t="str">
        <f>IF(Raw_Data!G3456="","Yes","No")</f>
        <v>No</v>
      </c>
      <c r="AD3456" s="19" t="str">
        <f>IF(Raw_Data!L3456="","Yes","No")</f>
        <v>Yes</v>
      </c>
      <c r="AE3456" s="19" t="str">
        <f>IF(Raw_Data!T3456="","Imputed",IF(Raw_Data!T3456&gt;INDEX(Cleaning_Reference!$F$6:$F$13,MATCH(D3456,Cleaning_Reference!$A$6:$A$13,0)),"Capped","Original"))</f>
        <v>Original</v>
      </c>
      <c r="AF3456" s="21">
        <f t="shared" si="53"/>
        <v>22.04</v>
      </c>
    </row>
    <row r="3457" spans="1:32" ht="15" customHeight="1" x14ac:dyDescent="0.3">
      <c r="A3457" s="20" t="str">
        <f>Raw_Data!A3457</f>
        <v>SF13456</v>
      </c>
      <c r="B3457" s="15" t="str">
        <f>Raw_Data!B3457</f>
        <v>Andhra Pradesh</v>
      </c>
      <c r="C3457" s="15" t="str">
        <f>Raw_Data!C3457</f>
        <v>Indore</v>
      </c>
      <c r="D3457" s="15" t="str">
        <f>Raw_Data!D3457</f>
        <v>Pulses</v>
      </c>
      <c r="E3457" s="15" t="str">
        <f>Raw_Data!E3457</f>
        <v>Rabi</v>
      </c>
      <c r="F3457" s="15">
        <f>Raw_Data!F3457</f>
        <v>8.56</v>
      </c>
      <c r="G3457" s="18">
        <f>IF(Raw_Data!G3457="",ROUND(AVERAGEIFS(Raw_Data!$G$2:$G$4001,Raw_Data!$E$2:$E$4001,E3457),1),Raw_Data!G3457)</f>
        <v>687.7</v>
      </c>
      <c r="H3457" s="15">
        <f>Raw_Data!H3457</f>
        <v>21.6</v>
      </c>
      <c r="I3457" s="15">
        <f>Raw_Data!I3457</f>
        <v>61.4</v>
      </c>
      <c r="J3457" s="15">
        <f>Raw_Data!J3457</f>
        <v>7.9</v>
      </c>
      <c r="K3457" s="15">
        <f>Raw_Data!K3457</f>
        <v>7.26</v>
      </c>
      <c r="L3457" s="18">
        <f>IF(Raw_Data!L3457="",ROUND(AVERAGEIFS(Raw_Data!$L$2:$L$4001,Raw_Data!$E$2:$E$4001,E3457),1),Raw_Data!L3457)</f>
        <v>27.8</v>
      </c>
      <c r="M3457" s="15">
        <f>Raw_Data!M3457</f>
        <v>119.7</v>
      </c>
      <c r="N3457" s="15">
        <f>Raw_Data!N3457</f>
        <v>54.4</v>
      </c>
      <c r="O3457" s="15">
        <f>Raw_Data!O3457</f>
        <v>30</v>
      </c>
      <c r="P3457" s="15" t="str">
        <f>Raw_Data!P3457</f>
        <v>Rainfed</v>
      </c>
      <c r="Q3457" s="15">
        <f>Raw_Data!Q3457</f>
        <v>140.4</v>
      </c>
      <c r="R3457" s="15">
        <f>Raw_Data!R3457</f>
        <v>3.45</v>
      </c>
      <c r="S3457" s="15">
        <f>Raw_Data!S3457</f>
        <v>0.69</v>
      </c>
      <c r="T3457" s="18">
        <f>IF(Raw_Data!T3457="",ROUND(AVERAGEIFS(Raw_Data!$T$2:$T$4001,Raw_Data!$E$2:$E$4001,E3457,Raw_Data!$D$2:$D$4001,D3457),2),IF(Raw_Data!T3457&gt;INDEX(Cleaning_Reference!$F$6:$F$13,MATCH(D3457,Cleaning_Reference!$A$6:$A$13,0)),INDEX(Cleaning_Reference!$F$6:$F$13,MATCH(D3457,Cleaning_Reference!$A$6:$A$13,0)),Raw_Data!T3457))</f>
        <v>0.62</v>
      </c>
      <c r="U3457" s="15">
        <f>Raw_Data!U3457</f>
        <v>5.31</v>
      </c>
      <c r="V3457" s="15">
        <f>Raw_Data!V3457</f>
        <v>76062</v>
      </c>
      <c r="W3457" s="15">
        <f>Raw_Data!W3457</f>
        <v>518396</v>
      </c>
      <c r="X3457" s="15">
        <f>Raw_Data!X3457</f>
        <v>403889</v>
      </c>
      <c r="Y3457" s="15">
        <f>Raw_Data!Y3457</f>
        <v>-114507</v>
      </c>
      <c r="Z3457" s="15">
        <f>Raw_Data!Z3457</f>
        <v>1619</v>
      </c>
      <c r="AA3457" s="15">
        <f>Raw_Data!AA3457</f>
        <v>3.28</v>
      </c>
      <c r="AB3457" s="15">
        <f>Raw_Data!AB3457</f>
        <v>42.9</v>
      </c>
      <c r="AC3457" s="19" t="str">
        <f>IF(Raw_Data!G3457="","Yes","No")</f>
        <v>No</v>
      </c>
      <c r="AD3457" s="19" t="str">
        <f>IF(Raw_Data!L3457="","Yes","No")</f>
        <v>No</v>
      </c>
      <c r="AE3457" s="19" t="str">
        <f>IF(Raw_Data!T3457="","Imputed",IF(Raw_Data!T3457&gt;INDEX(Cleaning_Reference!$F$6:$F$13,MATCH(D3457,Cleaning_Reference!$A$6:$A$13,0)),"Capped","Original"))</f>
        <v>Original</v>
      </c>
      <c r="AF3457" s="21">
        <f t="shared" si="53"/>
        <v>5.31</v>
      </c>
    </row>
    <row r="3458" spans="1:32" ht="15" customHeight="1" x14ac:dyDescent="0.3">
      <c r="A3458" s="20" t="str">
        <f>Raw_Data!A3458</f>
        <v>SF13457</v>
      </c>
      <c r="B3458" s="15" t="str">
        <f>Raw_Data!B3458</f>
        <v>Punjab</v>
      </c>
      <c r="C3458" s="15" t="str">
        <f>Raw_Data!C3458</f>
        <v>Guntur</v>
      </c>
      <c r="D3458" s="15" t="str">
        <f>Raw_Data!D3458</f>
        <v>Maize</v>
      </c>
      <c r="E3458" s="15" t="str">
        <f>Raw_Data!E3458</f>
        <v>Zaid</v>
      </c>
      <c r="F3458" s="15">
        <f>Raw_Data!F3458</f>
        <v>14.89</v>
      </c>
      <c r="G3458" s="18">
        <f>IF(Raw_Data!G3458="",ROUND(AVERAGEIFS(Raw_Data!$G$2:$G$4001,Raw_Data!$E$2:$E$4001,E3458),1),Raw_Data!G3458)</f>
        <v>656.5</v>
      </c>
      <c r="H3458" s="15">
        <f>Raw_Data!H3458</f>
        <v>33.5</v>
      </c>
      <c r="I3458" s="15">
        <f>Raw_Data!I3458</f>
        <v>44.4</v>
      </c>
      <c r="J3458" s="15">
        <f>Raw_Data!J3458</f>
        <v>8.4</v>
      </c>
      <c r="K3458" s="15">
        <f>Raw_Data!K3458</f>
        <v>5.96</v>
      </c>
      <c r="L3458" s="18">
        <f>IF(Raw_Data!L3458="",ROUND(AVERAGEIFS(Raw_Data!$L$2:$L$4001,Raw_Data!$E$2:$E$4001,E3458),1),Raw_Data!L3458)</f>
        <v>31.4</v>
      </c>
      <c r="M3458" s="15">
        <f>Raw_Data!M3458</f>
        <v>159.80000000000001</v>
      </c>
      <c r="N3458" s="15">
        <f>Raw_Data!N3458</f>
        <v>46.8</v>
      </c>
      <c r="O3458" s="15">
        <f>Raw_Data!O3458</f>
        <v>133.30000000000001</v>
      </c>
      <c r="P3458" s="15" t="str">
        <f>Raw_Data!P3458</f>
        <v>Rainfed</v>
      </c>
      <c r="Q3458" s="15">
        <f>Raw_Data!Q3458</f>
        <v>151.5</v>
      </c>
      <c r="R3458" s="15">
        <f>Raw_Data!R3458</f>
        <v>6.43</v>
      </c>
      <c r="S3458" s="15">
        <f>Raw_Data!S3458</f>
        <v>0.68</v>
      </c>
      <c r="T3458" s="18">
        <f>IF(Raw_Data!T3458="",ROUND(AVERAGEIFS(Raw_Data!$T$2:$T$4001,Raw_Data!$E$2:$E$4001,E3458,Raw_Data!$D$2:$D$4001,D3458),2),IF(Raw_Data!T3458&gt;INDEX(Cleaning_Reference!$F$6:$F$13,MATCH(D3458,Cleaning_Reference!$A$6:$A$13,0)),INDEX(Cleaning_Reference!$F$6:$F$13,MATCH(D3458,Cleaning_Reference!$A$6:$A$13,0)),Raw_Data!T3458))</f>
        <v>1.61</v>
      </c>
      <c r="U3458" s="15">
        <f>Raw_Data!U3458</f>
        <v>23.97</v>
      </c>
      <c r="V3458" s="15">
        <f>Raw_Data!V3458</f>
        <v>15238</v>
      </c>
      <c r="W3458" s="15">
        <f>Raw_Data!W3458</f>
        <v>711758</v>
      </c>
      <c r="X3458" s="15">
        <f>Raw_Data!X3458</f>
        <v>365255</v>
      </c>
      <c r="Y3458" s="15">
        <f>Raw_Data!Y3458</f>
        <v>-346503</v>
      </c>
      <c r="Z3458" s="15">
        <f>Raw_Data!Z3458</f>
        <v>4735</v>
      </c>
      <c r="AA3458" s="15">
        <f>Raw_Data!AA3458</f>
        <v>5.0620000000000003</v>
      </c>
      <c r="AB3458" s="15">
        <f>Raw_Data!AB3458</f>
        <v>36.1</v>
      </c>
      <c r="AC3458" s="19" t="str">
        <f>IF(Raw_Data!G3458="","Yes","No")</f>
        <v>No</v>
      </c>
      <c r="AD3458" s="19" t="str">
        <f>IF(Raw_Data!L3458="","Yes","No")</f>
        <v>No</v>
      </c>
      <c r="AE3458" s="19" t="str">
        <f>IF(Raw_Data!T3458="","Imputed",IF(Raw_Data!T3458&gt;INDEX(Cleaning_Reference!$F$6:$F$13,MATCH(D3458,Cleaning_Reference!$A$6:$A$13,0)),"Capped","Original"))</f>
        <v>Original</v>
      </c>
      <c r="AF3458" s="21">
        <f t="shared" ref="AF3458:AF3521" si="54">ROUND(T3458*F3458,2)</f>
        <v>23.97</v>
      </c>
    </row>
    <row r="3459" spans="1:32" ht="15" customHeight="1" x14ac:dyDescent="0.3">
      <c r="A3459" s="20" t="str">
        <f>Raw_Data!A3459</f>
        <v>SF13458</v>
      </c>
      <c r="B3459" s="15" t="str">
        <f>Raw_Data!B3459</f>
        <v>Tamil Nadu</v>
      </c>
      <c r="C3459" s="15" t="str">
        <f>Raw_Data!C3459</f>
        <v>Indore</v>
      </c>
      <c r="D3459" s="15" t="str">
        <f>Raw_Data!D3459</f>
        <v>Sugarcane</v>
      </c>
      <c r="E3459" s="15" t="str">
        <f>Raw_Data!E3459</f>
        <v>Rabi</v>
      </c>
      <c r="F3459" s="15">
        <f>Raw_Data!F3459</f>
        <v>8.9</v>
      </c>
      <c r="G3459" s="18">
        <f>IF(Raw_Data!G3459="",ROUND(AVERAGEIFS(Raw_Data!$G$2:$G$4001,Raw_Data!$E$2:$E$4001,E3459),1),Raw_Data!G3459)</f>
        <v>407.7</v>
      </c>
      <c r="H3459" s="15">
        <f>Raw_Data!H3459</f>
        <v>23.6</v>
      </c>
      <c r="I3459" s="15">
        <f>Raw_Data!I3459</f>
        <v>61.3</v>
      </c>
      <c r="J3459" s="15">
        <f>Raw_Data!J3459</f>
        <v>7.9</v>
      </c>
      <c r="K3459" s="15">
        <f>Raw_Data!K3459</f>
        <v>5.2</v>
      </c>
      <c r="L3459" s="18">
        <f>IF(Raw_Data!L3459="",ROUND(AVERAGEIFS(Raw_Data!$L$2:$L$4001,Raw_Data!$E$2:$E$4001,E3459),1),Raw_Data!L3459)</f>
        <v>21.6</v>
      </c>
      <c r="M3459" s="15">
        <f>Raw_Data!M3459</f>
        <v>73.7</v>
      </c>
      <c r="N3459" s="15">
        <f>Raw_Data!N3459</f>
        <v>36.9</v>
      </c>
      <c r="O3459" s="15">
        <f>Raw_Data!O3459</f>
        <v>62.7</v>
      </c>
      <c r="P3459" s="15" t="str">
        <f>Raw_Data!P3459</f>
        <v>Rainfed</v>
      </c>
      <c r="Q3459" s="15">
        <f>Raw_Data!Q3459</f>
        <v>260.39999999999998</v>
      </c>
      <c r="R3459" s="15">
        <f>Raw_Data!R3459</f>
        <v>5.36</v>
      </c>
      <c r="S3459" s="15">
        <f>Raw_Data!S3459</f>
        <v>0.98</v>
      </c>
      <c r="T3459" s="18">
        <f>IF(Raw_Data!T3459="",ROUND(AVERAGEIFS(Raw_Data!$T$2:$T$4001,Raw_Data!$E$2:$E$4001,E3459,Raw_Data!$D$2:$D$4001,D3459),2),IF(Raw_Data!T3459&gt;INDEX(Cleaning_Reference!$F$6:$F$13,MATCH(D3459,Cleaning_Reference!$A$6:$A$13,0)),INDEX(Cleaning_Reference!$F$6:$F$13,MATCH(D3459,Cleaning_Reference!$A$6:$A$13,0)),Raw_Data!T3459))</f>
        <v>2.63</v>
      </c>
      <c r="U3459" s="15">
        <f>Raw_Data!U3459</f>
        <v>23.41</v>
      </c>
      <c r="V3459" s="15">
        <f>Raw_Data!V3459</f>
        <v>3606</v>
      </c>
      <c r="W3459" s="15">
        <f>Raw_Data!W3459</f>
        <v>706465</v>
      </c>
      <c r="X3459" s="15">
        <f>Raw_Data!X3459</f>
        <v>84416</v>
      </c>
      <c r="Y3459" s="15">
        <f>Raw_Data!Y3459</f>
        <v>-622049</v>
      </c>
      <c r="Z3459" s="15">
        <f>Raw_Data!Z3459</f>
        <v>9081</v>
      </c>
      <c r="AA3459" s="15">
        <f>Raw_Data!AA3459</f>
        <v>2.5779999999999998</v>
      </c>
      <c r="AB3459" s="15">
        <f>Raw_Data!AB3459</f>
        <v>36.299999999999997</v>
      </c>
      <c r="AC3459" s="19" t="str">
        <f>IF(Raw_Data!G3459="","Yes","No")</f>
        <v>No</v>
      </c>
      <c r="AD3459" s="19" t="str">
        <f>IF(Raw_Data!L3459="","Yes","No")</f>
        <v>No</v>
      </c>
      <c r="AE3459" s="19" t="str">
        <f>IF(Raw_Data!T3459="","Imputed",IF(Raw_Data!T3459&gt;INDEX(Cleaning_Reference!$F$6:$F$13,MATCH(D3459,Cleaning_Reference!$A$6:$A$13,0)),"Capped","Original"))</f>
        <v>Original</v>
      </c>
      <c r="AF3459" s="21">
        <f t="shared" si="54"/>
        <v>23.41</v>
      </c>
    </row>
    <row r="3460" spans="1:32" ht="15" customHeight="1" x14ac:dyDescent="0.3">
      <c r="A3460" s="20" t="str">
        <f>Raw_Data!A3460</f>
        <v>SF13459</v>
      </c>
      <c r="B3460" s="15" t="str">
        <f>Raw_Data!B3460</f>
        <v>Karnataka</v>
      </c>
      <c r="C3460" s="15" t="str">
        <f>Raw_Data!C3460</f>
        <v>Indore</v>
      </c>
      <c r="D3460" s="15" t="str">
        <f>Raw_Data!D3460</f>
        <v>Rice</v>
      </c>
      <c r="E3460" s="15" t="str">
        <f>Raw_Data!E3460</f>
        <v>Rabi</v>
      </c>
      <c r="F3460" s="15">
        <f>Raw_Data!F3460</f>
        <v>3.87</v>
      </c>
      <c r="G3460" s="18">
        <f>IF(Raw_Data!G3460="",ROUND(AVERAGEIFS(Raw_Data!$G$2:$G$4001,Raw_Data!$E$2:$E$4001,E3460),1),Raw_Data!G3460)</f>
        <v>366.8</v>
      </c>
      <c r="H3460" s="15">
        <f>Raw_Data!H3460</f>
        <v>23.8</v>
      </c>
      <c r="I3460" s="15">
        <f>Raw_Data!I3460</f>
        <v>42</v>
      </c>
      <c r="J3460" s="15">
        <f>Raw_Data!J3460</f>
        <v>6.9</v>
      </c>
      <c r="K3460" s="15">
        <f>Raw_Data!K3460</f>
        <v>6.76</v>
      </c>
      <c r="L3460" s="18">
        <f>IF(Raw_Data!L3460="",ROUND(AVERAGEIFS(Raw_Data!$L$2:$L$4001,Raw_Data!$E$2:$E$4001,E3460),1),Raw_Data!L3460)</f>
        <v>34.5</v>
      </c>
      <c r="M3460" s="15">
        <f>Raw_Data!M3460</f>
        <v>125.4</v>
      </c>
      <c r="N3460" s="15">
        <f>Raw_Data!N3460</f>
        <v>45.8</v>
      </c>
      <c r="O3460" s="15">
        <f>Raw_Data!O3460</f>
        <v>99</v>
      </c>
      <c r="P3460" s="15" t="str">
        <f>Raw_Data!P3460</f>
        <v>Rainfed</v>
      </c>
      <c r="Q3460" s="15">
        <f>Raw_Data!Q3460</f>
        <v>120.9</v>
      </c>
      <c r="R3460" s="15">
        <f>Raw_Data!R3460</f>
        <v>4.2699999999999996</v>
      </c>
      <c r="S3460" s="15">
        <f>Raw_Data!S3460</f>
        <v>0.79</v>
      </c>
      <c r="T3460" s="18">
        <f>IF(Raw_Data!T3460="",ROUND(AVERAGEIFS(Raw_Data!$T$2:$T$4001,Raw_Data!$E$2:$E$4001,E3460,Raw_Data!$D$2:$D$4001,D3460),2),IF(Raw_Data!T3460&gt;INDEX(Cleaning_Reference!$F$6:$F$13,MATCH(D3460,Cleaning_Reference!$A$6:$A$13,0)),INDEX(Cleaning_Reference!$F$6:$F$13,MATCH(D3460,Cleaning_Reference!$A$6:$A$13,0)),Raw_Data!T3460))</f>
        <v>2.91</v>
      </c>
      <c r="U3460" s="15">
        <f>Raw_Data!U3460</f>
        <v>11.26</v>
      </c>
      <c r="V3460" s="15">
        <f>Raw_Data!V3460</f>
        <v>17616</v>
      </c>
      <c r="W3460" s="15">
        <f>Raw_Data!W3460</f>
        <v>259240</v>
      </c>
      <c r="X3460" s="15">
        <f>Raw_Data!X3460</f>
        <v>198356</v>
      </c>
      <c r="Y3460" s="15">
        <f>Raw_Data!Y3460</f>
        <v>-60884</v>
      </c>
      <c r="Z3460" s="15">
        <f>Raw_Data!Z3460</f>
        <v>3138</v>
      </c>
      <c r="AA3460" s="15">
        <f>Raw_Data!AA3460</f>
        <v>3.5880000000000001</v>
      </c>
      <c r="AB3460" s="15">
        <f>Raw_Data!AB3460</f>
        <v>44.9</v>
      </c>
      <c r="AC3460" s="19" t="str">
        <f>IF(Raw_Data!G3460="","Yes","No")</f>
        <v>No</v>
      </c>
      <c r="AD3460" s="19" t="str">
        <f>IF(Raw_Data!L3460="","Yes","No")</f>
        <v>No</v>
      </c>
      <c r="AE3460" s="19" t="str">
        <f>IF(Raw_Data!T3460="","Imputed",IF(Raw_Data!T3460&gt;INDEX(Cleaning_Reference!$F$6:$F$13,MATCH(D3460,Cleaning_Reference!$A$6:$A$13,0)),"Capped","Original"))</f>
        <v>Original</v>
      </c>
      <c r="AF3460" s="21">
        <f t="shared" si="54"/>
        <v>11.26</v>
      </c>
    </row>
    <row r="3461" spans="1:32" ht="15" customHeight="1" x14ac:dyDescent="0.3">
      <c r="A3461" s="20" t="str">
        <f>Raw_Data!A3461</f>
        <v>SF13460</v>
      </c>
      <c r="B3461" s="15" t="str">
        <f>Raw_Data!B3461</f>
        <v>Gujarat</v>
      </c>
      <c r="C3461" s="15" t="str">
        <f>Raw_Data!C3461</f>
        <v>Ludhiana</v>
      </c>
      <c r="D3461" s="15" t="str">
        <f>Raw_Data!D3461</f>
        <v>Cotton</v>
      </c>
      <c r="E3461" s="15" t="str">
        <f>Raw_Data!E3461</f>
        <v>Rabi</v>
      </c>
      <c r="F3461" s="15">
        <f>Raw_Data!F3461</f>
        <v>3.58</v>
      </c>
      <c r="G3461" s="18">
        <f>IF(Raw_Data!G3461="",ROUND(AVERAGEIFS(Raw_Data!$G$2:$G$4001,Raw_Data!$E$2:$E$4001,E3461),1),Raw_Data!G3461)</f>
        <v>710.7</v>
      </c>
      <c r="H3461" s="15">
        <f>Raw_Data!H3461</f>
        <v>21.6</v>
      </c>
      <c r="I3461" s="15">
        <f>Raw_Data!I3461</f>
        <v>58.7</v>
      </c>
      <c r="J3461" s="15">
        <f>Raw_Data!J3461</f>
        <v>9.3000000000000007</v>
      </c>
      <c r="K3461" s="15">
        <f>Raw_Data!K3461</f>
        <v>7.33</v>
      </c>
      <c r="L3461" s="18">
        <f>IF(Raw_Data!L3461="",ROUND(AVERAGEIFS(Raw_Data!$L$2:$L$4001,Raw_Data!$E$2:$E$4001,E3461),1),Raw_Data!L3461)</f>
        <v>27.2</v>
      </c>
      <c r="M3461" s="15">
        <f>Raw_Data!M3461</f>
        <v>149</v>
      </c>
      <c r="N3461" s="15">
        <f>Raw_Data!N3461</f>
        <v>55.4</v>
      </c>
      <c r="O3461" s="15">
        <f>Raw_Data!O3461</f>
        <v>97</v>
      </c>
      <c r="P3461" s="15" t="str">
        <f>Raw_Data!P3461</f>
        <v>Drip</v>
      </c>
      <c r="Q3461" s="15">
        <f>Raw_Data!Q3461</f>
        <v>187.5</v>
      </c>
      <c r="R3461" s="15">
        <f>Raw_Data!R3461</f>
        <v>7.96</v>
      </c>
      <c r="S3461" s="15">
        <f>Raw_Data!S3461</f>
        <v>0.92</v>
      </c>
      <c r="T3461" s="18">
        <f>IF(Raw_Data!T3461="",ROUND(AVERAGEIFS(Raw_Data!$T$2:$T$4001,Raw_Data!$E$2:$E$4001,E3461,Raw_Data!$D$2:$D$4001,D3461),2),IF(Raw_Data!T3461&gt;INDEX(Cleaning_Reference!$F$6:$F$13,MATCH(D3461,Cleaning_Reference!$A$6:$A$13,0)),INDEX(Cleaning_Reference!$F$6:$F$13,MATCH(D3461,Cleaning_Reference!$A$6:$A$13,0)),Raw_Data!T3461))</f>
        <v>1.29</v>
      </c>
      <c r="U3461" s="15">
        <f>Raw_Data!U3461</f>
        <v>4.62</v>
      </c>
      <c r="V3461" s="15">
        <f>Raw_Data!V3461</f>
        <v>77531</v>
      </c>
      <c r="W3461" s="15">
        <f>Raw_Data!W3461</f>
        <v>226478</v>
      </c>
      <c r="X3461" s="15">
        <f>Raw_Data!X3461</f>
        <v>358193</v>
      </c>
      <c r="Y3461" s="15">
        <f>Raw_Data!Y3461</f>
        <v>131715</v>
      </c>
      <c r="Z3461" s="15">
        <f>Raw_Data!Z3461</f>
        <v>2359</v>
      </c>
      <c r="AA3461" s="15">
        <f>Raw_Data!AA3461</f>
        <v>1.958</v>
      </c>
      <c r="AB3461" s="15">
        <f>Raw_Data!AB3461</f>
        <v>31.4</v>
      </c>
      <c r="AC3461" s="19" t="str">
        <f>IF(Raw_Data!G3461="","Yes","No")</f>
        <v>No</v>
      </c>
      <c r="AD3461" s="19" t="str">
        <f>IF(Raw_Data!L3461="","Yes","No")</f>
        <v>No</v>
      </c>
      <c r="AE3461" s="19" t="str">
        <f>IF(Raw_Data!T3461="","Imputed",IF(Raw_Data!T3461&gt;INDEX(Cleaning_Reference!$F$6:$F$13,MATCH(D3461,Cleaning_Reference!$A$6:$A$13,0)),"Capped","Original"))</f>
        <v>Original</v>
      </c>
      <c r="AF3461" s="21">
        <f t="shared" si="54"/>
        <v>4.62</v>
      </c>
    </row>
    <row r="3462" spans="1:32" ht="15" customHeight="1" x14ac:dyDescent="0.3">
      <c r="A3462" s="20" t="str">
        <f>Raw_Data!A3462</f>
        <v>SF13461</v>
      </c>
      <c r="B3462" s="15" t="str">
        <f>Raw_Data!B3462</f>
        <v>Telangana</v>
      </c>
      <c r="C3462" s="15" t="str">
        <f>Raw_Data!C3462</f>
        <v>Raichur</v>
      </c>
      <c r="D3462" s="15" t="str">
        <f>Raw_Data!D3462</f>
        <v>Wheat</v>
      </c>
      <c r="E3462" s="15" t="str">
        <f>Raw_Data!E3462</f>
        <v>Rabi</v>
      </c>
      <c r="F3462" s="15">
        <f>Raw_Data!F3462</f>
        <v>5.86</v>
      </c>
      <c r="G3462" s="18">
        <f>IF(Raw_Data!G3462="",ROUND(AVERAGEIFS(Raw_Data!$G$2:$G$4001,Raw_Data!$E$2:$E$4001,E3462),1),Raw_Data!G3462)</f>
        <v>543.9</v>
      </c>
      <c r="H3462" s="15">
        <f>Raw_Data!H3462</f>
        <v>26.2</v>
      </c>
      <c r="I3462" s="15">
        <f>Raw_Data!I3462</f>
        <v>60.6</v>
      </c>
      <c r="J3462" s="15">
        <f>Raw_Data!J3462</f>
        <v>5.7</v>
      </c>
      <c r="K3462" s="15">
        <f>Raw_Data!K3462</f>
        <v>6.71</v>
      </c>
      <c r="L3462" s="18">
        <f>IF(Raw_Data!L3462="",ROUND(AVERAGEIFS(Raw_Data!$L$2:$L$4001,Raw_Data!$E$2:$E$4001,E3462),1),Raw_Data!L3462)</f>
        <v>27.8</v>
      </c>
      <c r="M3462" s="15">
        <f>Raw_Data!M3462</f>
        <v>114.3</v>
      </c>
      <c r="N3462" s="15">
        <f>Raw_Data!N3462</f>
        <v>64.5</v>
      </c>
      <c r="O3462" s="15">
        <f>Raw_Data!O3462</f>
        <v>160.5</v>
      </c>
      <c r="P3462" s="15" t="str">
        <f>Raw_Data!P3462</f>
        <v>Rainfed</v>
      </c>
      <c r="Q3462" s="15">
        <f>Raw_Data!Q3462</f>
        <v>250.7</v>
      </c>
      <c r="R3462" s="15">
        <f>Raw_Data!R3462</f>
        <v>2.99</v>
      </c>
      <c r="S3462" s="15">
        <f>Raw_Data!S3462</f>
        <v>0.94</v>
      </c>
      <c r="T3462" s="18">
        <f>IF(Raw_Data!T3462="",ROUND(AVERAGEIFS(Raw_Data!$T$2:$T$4001,Raw_Data!$E$2:$E$4001,E3462,Raw_Data!$D$2:$D$4001,D3462),2),IF(Raw_Data!T3462&gt;INDEX(Cleaning_Reference!$F$6:$F$13,MATCH(D3462,Cleaning_Reference!$A$6:$A$13,0)),INDEX(Cleaning_Reference!$F$6:$F$13,MATCH(D3462,Cleaning_Reference!$A$6:$A$13,0)),Raw_Data!T3462))</f>
        <v>3.26</v>
      </c>
      <c r="U3462" s="15">
        <f>Raw_Data!U3462</f>
        <v>19.100000000000001</v>
      </c>
      <c r="V3462" s="15">
        <f>Raw_Data!V3462</f>
        <v>23303</v>
      </c>
      <c r="W3462" s="15">
        <f>Raw_Data!W3462</f>
        <v>391176</v>
      </c>
      <c r="X3462" s="15">
        <f>Raw_Data!X3462</f>
        <v>445087</v>
      </c>
      <c r="Y3462" s="15">
        <f>Raw_Data!Y3462</f>
        <v>53911</v>
      </c>
      <c r="Z3462" s="15">
        <f>Raw_Data!Z3462</f>
        <v>1675</v>
      </c>
      <c r="AA3462" s="15">
        <f>Raw_Data!AA3462</f>
        <v>11.403</v>
      </c>
      <c r="AB3462" s="15">
        <f>Raw_Data!AB3462</f>
        <v>50.3</v>
      </c>
      <c r="AC3462" s="19" t="str">
        <f>IF(Raw_Data!G3462="","Yes","No")</f>
        <v>No</v>
      </c>
      <c r="AD3462" s="19" t="str">
        <f>IF(Raw_Data!L3462="","Yes","No")</f>
        <v>No</v>
      </c>
      <c r="AE3462" s="19" t="str">
        <f>IF(Raw_Data!T3462="","Imputed",IF(Raw_Data!T3462&gt;INDEX(Cleaning_Reference!$F$6:$F$13,MATCH(D3462,Cleaning_Reference!$A$6:$A$13,0)),"Capped","Original"))</f>
        <v>Original</v>
      </c>
      <c r="AF3462" s="21">
        <f t="shared" si="54"/>
        <v>19.100000000000001</v>
      </c>
    </row>
    <row r="3463" spans="1:32" ht="15" customHeight="1" x14ac:dyDescent="0.3">
      <c r="A3463" s="20" t="str">
        <f>Raw_Data!A3463</f>
        <v>SF13462</v>
      </c>
      <c r="B3463" s="15" t="str">
        <f>Raw_Data!B3463</f>
        <v>Madhya Pradesh</v>
      </c>
      <c r="C3463" s="15" t="str">
        <f>Raw_Data!C3463</f>
        <v>Ludhiana</v>
      </c>
      <c r="D3463" s="15" t="str">
        <f>Raw_Data!D3463</f>
        <v>Sugarcane</v>
      </c>
      <c r="E3463" s="15" t="str">
        <f>Raw_Data!E3463</f>
        <v>Rabi</v>
      </c>
      <c r="F3463" s="15">
        <f>Raw_Data!F3463</f>
        <v>7.27</v>
      </c>
      <c r="G3463" s="18">
        <f>IF(Raw_Data!G3463="",ROUND(AVERAGEIFS(Raw_Data!$G$2:$G$4001,Raw_Data!$E$2:$E$4001,E3463),1),Raw_Data!G3463)</f>
        <v>215.4</v>
      </c>
      <c r="H3463" s="15">
        <f>Raw_Data!H3463</f>
        <v>21.8</v>
      </c>
      <c r="I3463" s="15">
        <f>Raw_Data!I3463</f>
        <v>61.6</v>
      </c>
      <c r="J3463" s="15">
        <f>Raw_Data!J3463</f>
        <v>7.3</v>
      </c>
      <c r="K3463" s="15">
        <f>Raw_Data!K3463</f>
        <v>6.23</v>
      </c>
      <c r="L3463" s="18">
        <f>IF(Raw_Data!L3463="",ROUND(AVERAGEIFS(Raw_Data!$L$2:$L$4001,Raw_Data!$E$2:$E$4001,E3463),1),Raw_Data!L3463)</f>
        <v>20.6</v>
      </c>
      <c r="M3463" s="15">
        <f>Raw_Data!M3463</f>
        <v>146.4</v>
      </c>
      <c r="N3463" s="15">
        <f>Raw_Data!N3463</f>
        <v>37.9</v>
      </c>
      <c r="O3463" s="15">
        <f>Raw_Data!O3463</f>
        <v>75.7</v>
      </c>
      <c r="P3463" s="15" t="str">
        <f>Raw_Data!P3463</f>
        <v>Sprinkler</v>
      </c>
      <c r="Q3463" s="15">
        <f>Raw_Data!Q3463</f>
        <v>40</v>
      </c>
      <c r="R3463" s="15">
        <f>Raw_Data!R3463</f>
        <v>4.5</v>
      </c>
      <c r="S3463" s="15">
        <f>Raw_Data!S3463</f>
        <v>0.8</v>
      </c>
      <c r="T3463" s="18">
        <f>IF(Raw_Data!T3463="",ROUND(AVERAGEIFS(Raw_Data!$T$2:$T$4001,Raw_Data!$E$2:$E$4001,E3463,Raw_Data!$D$2:$D$4001,D3463),2),IF(Raw_Data!T3463&gt;INDEX(Cleaning_Reference!$F$6:$F$13,MATCH(D3463,Cleaning_Reference!$A$6:$A$13,0)),INDEX(Cleaning_Reference!$F$6:$F$13,MATCH(D3463,Cleaning_Reference!$A$6:$A$13,0)),Raw_Data!T3463))</f>
        <v>43.67</v>
      </c>
      <c r="U3463" s="15">
        <f>Raw_Data!U3463</f>
        <v>317.48</v>
      </c>
      <c r="V3463" s="15">
        <f>Raw_Data!V3463</f>
        <v>3575</v>
      </c>
      <c r="W3463" s="15">
        <f>Raw_Data!W3463</f>
        <v>359117</v>
      </c>
      <c r="X3463" s="15">
        <f>Raw_Data!X3463</f>
        <v>1134991</v>
      </c>
      <c r="Y3463" s="15">
        <f>Raw_Data!Y3463</f>
        <v>775874</v>
      </c>
      <c r="Z3463" s="15">
        <f>Raw_Data!Z3463</f>
        <v>13798</v>
      </c>
      <c r="AA3463" s="15">
        <f>Raw_Data!AA3463</f>
        <v>23.009</v>
      </c>
      <c r="AB3463" s="15">
        <f>Raw_Data!AB3463</f>
        <v>32</v>
      </c>
      <c r="AC3463" s="19" t="str">
        <f>IF(Raw_Data!G3463="","Yes","No")</f>
        <v>No</v>
      </c>
      <c r="AD3463" s="19" t="str">
        <f>IF(Raw_Data!L3463="","Yes","No")</f>
        <v>No</v>
      </c>
      <c r="AE3463" s="19" t="str">
        <f>IF(Raw_Data!T3463="","Imputed",IF(Raw_Data!T3463&gt;INDEX(Cleaning_Reference!$F$6:$F$13,MATCH(D3463,Cleaning_Reference!$A$6:$A$13,0)),"Capped","Original"))</f>
        <v>Original</v>
      </c>
      <c r="AF3463" s="21">
        <f t="shared" si="54"/>
        <v>317.48</v>
      </c>
    </row>
    <row r="3464" spans="1:32" ht="15" customHeight="1" x14ac:dyDescent="0.3">
      <c r="A3464" s="20" t="str">
        <f>Raw_Data!A3464</f>
        <v>SF13463</v>
      </c>
      <c r="B3464" s="15" t="str">
        <f>Raw_Data!B3464</f>
        <v>Tamil Nadu</v>
      </c>
      <c r="C3464" s="15" t="str">
        <f>Raw_Data!C3464</f>
        <v>Nashik</v>
      </c>
      <c r="D3464" s="15" t="str">
        <f>Raw_Data!D3464</f>
        <v>Cotton</v>
      </c>
      <c r="E3464" s="15" t="str">
        <f>Raw_Data!E3464</f>
        <v>Rabi</v>
      </c>
      <c r="F3464" s="15">
        <f>Raw_Data!F3464</f>
        <v>9.94</v>
      </c>
      <c r="G3464" s="18">
        <f>IF(Raw_Data!G3464="",ROUND(AVERAGEIFS(Raw_Data!$G$2:$G$4001,Raw_Data!$E$2:$E$4001,E3464),1),Raw_Data!G3464)</f>
        <v>471.3</v>
      </c>
      <c r="H3464" s="15">
        <f>Raw_Data!H3464</f>
        <v>20.5</v>
      </c>
      <c r="I3464" s="15">
        <f>Raw_Data!I3464</f>
        <v>53.6</v>
      </c>
      <c r="J3464" s="15">
        <f>Raw_Data!J3464</f>
        <v>9.6999999999999993</v>
      </c>
      <c r="K3464" s="15">
        <f>Raw_Data!K3464</f>
        <v>6.31</v>
      </c>
      <c r="L3464" s="18">
        <f>IF(Raw_Data!L3464="",ROUND(AVERAGEIFS(Raw_Data!$L$2:$L$4001,Raw_Data!$E$2:$E$4001,E3464),1),Raw_Data!L3464)</f>
        <v>24.6</v>
      </c>
      <c r="M3464" s="15">
        <f>Raw_Data!M3464</f>
        <v>129.9</v>
      </c>
      <c r="N3464" s="15">
        <f>Raw_Data!N3464</f>
        <v>90</v>
      </c>
      <c r="O3464" s="15">
        <f>Raw_Data!O3464</f>
        <v>116.9</v>
      </c>
      <c r="P3464" s="15" t="str">
        <f>Raw_Data!P3464</f>
        <v>Sprinkler</v>
      </c>
      <c r="Q3464" s="15">
        <f>Raw_Data!Q3464</f>
        <v>294.10000000000002</v>
      </c>
      <c r="R3464" s="15">
        <f>Raw_Data!R3464</f>
        <v>6.99</v>
      </c>
      <c r="S3464" s="15">
        <f>Raw_Data!S3464</f>
        <v>0.8</v>
      </c>
      <c r="T3464" s="18">
        <f>IF(Raw_Data!T3464="",ROUND(AVERAGEIFS(Raw_Data!$T$2:$T$4001,Raw_Data!$E$2:$E$4001,E3464,Raw_Data!$D$2:$D$4001,D3464),2),IF(Raw_Data!T3464&gt;INDEX(Cleaning_Reference!$F$6:$F$13,MATCH(D3464,Cleaning_Reference!$A$6:$A$13,0)),INDEX(Cleaning_Reference!$F$6:$F$13,MATCH(D3464,Cleaning_Reference!$A$6:$A$13,0)),Raw_Data!T3464))</f>
        <v>1.2</v>
      </c>
      <c r="U3464" s="15">
        <f>Raw_Data!U3464</f>
        <v>11.93</v>
      </c>
      <c r="V3464" s="15">
        <f>Raw_Data!V3464</f>
        <v>68927</v>
      </c>
      <c r="W3464" s="15">
        <f>Raw_Data!W3464</f>
        <v>833285</v>
      </c>
      <c r="X3464" s="15">
        <f>Raw_Data!X3464</f>
        <v>822299</v>
      </c>
      <c r="Y3464" s="15">
        <f>Raw_Data!Y3464</f>
        <v>-10986</v>
      </c>
      <c r="Z3464" s="15">
        <f>Raw_Data!Z3464</f>
        <v>8469</v>
      </c>
      <c r="AA3464" s="15">
        <f>Raw_Data!AA3464</f>
        <v>1.409</v>
      </c>
      <c r="AB3464" s="15">
        <f>Raw_Data!AB3464</f>
        <v>19.3</v>
      </c>
      <c r="AC3464" s="19" t="str">
        <f>IF(Raw_Data!G3464="","Yes","No")</f>
        <v>No</v>
      </c>
      <c r="AD3464" s="19" t="str">
        <f>IF(Raw_Data!L3464="","Yes","No")</f>
        <v>No</v>
      </c>
      <c r="AE3464" s="19" t="str">
        <f>IF(Raw_Data!T3464="","Imputed",IF(Raw_Data!T3464&gt;INDEX(Cleaning_Reference!$F$6:$F$13,MATCH(D3464,Cleaning_Reference!$A$6:$A$13,0)),"Capped","Original"))</f>
        <v>Original</v>
      </c>
      <c r="AF3464" s="21">
        <f t="shared" si="54"/>
        <v>11.93</v>
      </c>
    </row>
    <row r="3465" spans="1:32" ht="15" customHeight="1" x14ac:dyDescent="0.3">
      <c r="A3465" s="20" t="str">
        <f>Raw_Data!A3465</f>
        <v>SF13464</v>
      </c>
      <c r="B3465" s="15" t="str">
        <f>Raw_Data!B3465</f>
        <v>Andhra Pradesh</v>
      </c>
      <c r="C3465" s="15" t="str">
        <f>Raw_Data!C3465</f>
        <v>Warangal</v>
      </c>
      <c r="D3465" s="15" t="str">
        <f>Raw_Data!D3465</f>
        <v>Rice</v>
      </c>
      <c r="E3465" s="15" t="str">
        <f>Raw_Data!E3465</f>
        <v>Zaid</v>
      </c>
      <c r="F3465" s="15">
        <f>Raw_Data!F3465</f>
        <v>2.35</v>
      </c>
      <c r="G3465" s="18">
        <f>IF(Raw_Data!G3465="",ROUND(AVERAGEIFS(Raw_Data!$G$2:$G$4001,Raw_Data!$E$2:$E$4001,E3465),1),Raw_Data!G3465)</f>
        <v>501.4</v>
      </c>
      <c r="H3465" s="15">
        <f>Raw_Data!H3465</f>
        <v>28.4</v>
      </c>
      <c r="I3465" s="15">
        <f>Raw_Data!I3465</f>
        <v>62.8</v>
      </c>
      <c r="J3465" s="15">
        <f>Raw_Data!J3465</f>
        <v>7.6</v>
      </c>
      <c r="K3465" s="15">
        <f>Raw_Data!K3465</f>
        <v>6.43</v>
      </c>
      <c r="L3465" s="18">
        <f>IF(Raw_Data!L3465="",ROUND(AVERAGEIFS(Raw_Data!$L$2:$L$4001,Raw_Data!$E$2:$E$4001,E3465),1),Raw_Data!L3465)</f>
        <v>19</v>
      </c>
      <c r="M3465" s="15">
        <f>Raw_Data!M3465</f>
        <v>125.5</v>
      </c>
      <c r="N3465" s="15">
        <f>Raw_Data!N3465</f>
        <v>52.5</v>
      </c>
      <c r="O3465" s="15">
        <f>Raw_Data!O3465</f>
        <v>99.2</v>
      </c>
      <c r="P3465" s="15" t="str">
        <f>Raw_Data!P3465</f>
        <v>Sprinkler</v>
      </c>
      <c r="Q3465" s="15">
        <f>Raw_Data!Q3465</f>
        <v>170.8</v>
      </c>
      <c r="R3465" s="15">
        <f>Raw_Data!R3465</f>
        <v>6.12</v>
      </c>
      <c r="S3465" s="15">
        <f>Raw_Data!S3465</f>
        <v>0.77</v>
      </c>
      <c r="T3465" s="18">
        <f>IF(Raw_Data!T3465="",ROUND(AVERAGEIFS(Raw_Data!$T$2:$T$4001,Raw_Data!$E$2:$E$4001,E3465,Raw_Data!$D$2:$D$4001,D3465),2),IF(Raw_Data!T3465&gt;INDEX(Cleaning_Reference!$F$6:$F$13,MATCH(D3465,Cleaning_Reference!$A$6:$A$13,0)),INDEX(Cleaning_Reference!$F$6:$F$13,MATCH(D3465,Cleaning_Reference!$A$6:$A$13,0)),Raw_Data!T3465))</f>
        <v>3.26</v>
      </c>
      <c r="U3465" s="15">
        <f>Raw_Data!U3465</f>
        <v>7.66</v>
      </c>
      <c r="V3465" s="15">
        <f>Raw_Data!V3465</f>
        <v>25267</v>
      </c>
      <c r="W3465" s="15">
        <f>Raw_Data!W3465</f>
        <v>164583</v>
      </c>
      <c r="X3465" s="15">
        <f>Raw_Data!X3465</f>
        <v>193545</v>
      </c>
      <c r="Y3465" s="15">
        <f>Raw_Data!Y3465</f>
        <v>28962</v>
      </c>
      <c r="Z3465" s="15">
        <f>Raw_Data!Z3465</f>
        <v>3131</v>
      </c>
      <c r="AA3465" s="15">
        <f>Raw_Data!AA3465</f>
        <v>2.4470000000000001</v>
      </c>
      <c r="AB3465" s="15">
        <f>Raw_Data!AB3465</f>
        <v>46.6</v>
      </c>
      <c r="AC3465" s="19" t="str">
        <f>IF(Raw_Data!G3465="","Yes","No")</f>
        <v>No</v>
      </c>
      <c r="AD3465" s="19" t="str">
        <f>IF(Raw_Data!L3465="","Yes","No")</f>
        <v>No</v>
      </c>
      <c r="AE3465" s="19" t="str">
        <f>IF(Raw_Data!T3465="","Imputed",IF(Raw_Data!T3465&gt;INDEX(Cleaning_Reference!$F$6:$F$13,MATCH(D3465,Cleaning_Reference!$A$6:$A$13,0)),"Capped","Original"))</f>
        <v>Original</v>
      </c>
      <c r="AF3465" s="21">
        <f t="shared" si="54"/>
        <v>7.66</v>
      </c>
    </row>
    <row r="3466" spans="1:32" ht="15" customHeight="1" x14ac:dyDescent="0.3">
      <c r="A3466" s="20" t="str">
        <f>Raw_Data!A3466</f>
        <v>SF13465</v>
      </c>
      <c r="B3466" s="15" t="str">
        <f>Raw_Data!B3466</f>
        <v>Telangana</v>
      </c>
      <c r="C3466" s="15" t="str">
        <f>Raw_Data!C3466</f>
        <v>Krishna</v>
      </c>
      <c r="D3466" s="15" t="str">
        <f>Raw_Data!D3466</f>
        <v>Sugarcane</v>
      </c>
      <c r="E3466" s="15" t="str">
        <f>Raw_Data!E3466</f>
        <v>Kharif</v>
      </c>
      <c r="F3466" s="15">
        <f>Raw_Data!F3466</f>
        <v>13.38</v>
      </c>
      <c r="G3466" s="18">
        <f>IF(Raw_Data!G3466="",ROUND(AVERAGEIFS(Raw_Data!$G$2:$G$4001,Raw_Data!$E$2:$E$4001,E3466),1),Raw_Data!G3466)</f>
        <v>1294.7</v>
      </c>
      <c r="H3466" s="15">
        <f>Raw_Data!H3466</f>
        <v>27.4</v>
      </c>
      <c r="I3466" s="15">
        <f>Raw_Data!I3466</f>
        <v>71.900000000000006</v>
      </c>
      <c r="J3466" s="15">
        <f>Raw_Data!J3466</f>
        <v>4.7</v>
      </c>
      <c r="K3466" s="15">
        <f>Raw_Data!K3466</f>
        <v>6.43</v>
      </c>
      <c r="L3466" s="18">
        <f>IF(Raw_Data!L3466="",ROUND(AVERAGEIFS(Raw_Data!$L$2:$L$4001,Raw_Data!$E$2:$E$4001,E3466),1),Raw_Data!L3466)</f>
        <v>31.2</v>
      </c>
      <c r="M3466" s="15">
        <f>Raw_Data!M3466</f>
        <v>78.099999999999994</v>
      </c>
      <c r="N3466" s="15">
        <f>Raw_Data!N3466</f>
        <v>39.5</v>
      </c>
      <c r="O3466" s="15">
        <f>Raw_Data!O3466</f>
        <v>166.3</v>
      </c>
      <c r="P3466" s="15" t="str">
        <f>Raw_Data!P3466</f>
        <v>Drip</v>
      </c>
      <c r="Q3466" s="15">
        <f>Raw_Data!Q3466</f>
        <v>176</v>
      </c>
      <c r="R3466" s="15">
        <f>Raw_Data!R3466</f>
        <v>3.9</v>
      </c>
      <c r="S3466" s="15">
        <f>Raw_Data!S3466</f>
        <v>0.8</v>
      </c>
      <c r="T3466" s="18">
        <f>IF(Raw_Data!T3466="",ROUND(AVERAGEIFS(Raw_Data!$T$2:$T$4001,Raw_Data!$E$2:$E$4001,E3466,Raw_Data!$D$2:$D$4001,D3466),2),IF(Raw_Data!T3466&gt;INDEX(Cleaning_Reference!$F$6:$F$13,MATCH(D3466,Cleaning_Reference!$A$6:$A$13,0)),INDEX(Cleaning_Reference!$F$6:$F$13,MATCH(D3466,Cleaning_Reference!$A$6:$A$13,0)),Raw_Data!T3466))</f>
        <v>54.68</v>
      </c>
      <c r="U3466" s="15">
        <f>Raw_Data!U3466</f>
        <v>731.62</v>
      </c>
      <c r="V3466" s="15">
        <f>Raw_Data!V3466</f>
        <v>3345</v>
      </c>
      <c r="W3466" s="15">
        <f>Raw_Data!W3466</f>
        <v>850560</v>
      </c>
      <c r="X3466" s="15">
        <f>Raw_Data!X3466</f>
        <v>2447269</v>
      </c>
      <c r="Y3466" s="15">
        <f>Raw_Data!Y3466</f>
        <v>1596709</v>
      </c>
      <c r="Z3466" s="15">
        <f>Raw_Data!Z3466</f>
        <v>22024</v>
      </c>
      <c r="AA3466" s="15">
        <f>Raw_Data!AA3466</f>
        <v>33.219000000000001</v>
      </c>
      <c r="AB3466" s="15">
        <f>Raw_Data!AB3466</f>
        <v>56.2</v>
      </c>
      <c r="AC3466" s="19" t="str">
        <f>IF(Raw_Data!G3466="","Yes","No")</f>
        <v>No</v>
      </c>
      <c r="AD3466" s="19" t="str">
        <f>IF(Raw_Data!L3466="","Yes","No")</f>
        <v>Yes</v>
      </c>
      <c r="AE3466" s="19" t="str">
        <f>IF(Raw_Data!T3466="","Imputed",IF(Raw_Data!T3466&gt;INDEX(Cleaning_Reference!$F$6:$F$13,MATCH(D3466,Cleaning_Reference!$A$6:$A$13,0)),"Capped","Original"))</f>
        <v>Original</v>
      </c>
      <c r="AF3466" s="21">
        <f t="shared" si="54"/>
        <v>731.62</v>
      </c>
    </row>
    <row r="3467" spans="1:32" ht="15" customHeight="1" x14ac:dyDescent="0.3">
      <c r="A3467" s="20" t="str">
        <f>Raw_Data!A3467</f>
        <v>SF13466</v>
      </c>
      <c r="B3467" s="15" t="str">
        <f>Raw_Data!B3467</f>
        <v>Maharashtra</v>
      </c>
      <c r="C3467" s="15" t="str">
        <f>Raw_Data!C3467</f>
        <v>Rajkot</v>
      </c>
      <c r="D3467" s="15" t="str">
        <f>Raw_Data!D3467</f>
        <v>Cotton</v>
      </c>
      <c r="E3467" s="15" t="str">
        <f>Raw_Data!E3467</f>
        <v>Kharif</v>
      </c>
      <c r="F3467" s="15">
        <f>Raw_Data!F3467</f>
        <v>5.18</v>
      </c>
      <c r="G3467" s="18">
        <f>IF(Raw_Data!G3467="",ROUND(AVERAGEIFS(Raw_Data!$G$2:$G$4001,Raw_Data!$E$2:$E$4001,E3467),1),Raw_Data!G3467)</f>
        <v>944.7</v>
      </c>
      <c r="H3467" s="15">
        <f>Raw_Data!H3467</f>
        <v>28</v>
      </c>
      <c r="I3467" s="15">
        <f>Raw_Data!I3467</f>
        <v>74.2</v>
      </c>
      <c r="J3467" s="15">
        <f>Raw_Data!J3467</f>
        <v>6.3</v>
      </c>
      <c r="K3467" s="15">
        <f>Raw_Data!K3467</f>
        <v>5.82</v>
      </c>
      <c r="L3467" s="18">
        <f>IF(Raw_Data!L3467="",ROUND(AVERAGEIFS(Raw_Data!$L$2:$L$4001,Raw_Data!$E$2:$E$4001,E3467),1),Raw_Data!L3467)</f>
        <v>36</v>
      </c>
      <c r="M3467" s="15">
        <f>Raw_Data!M3467</f>
        <v>84</v>
      </c>
      <c r="N3467" s="15">
        <f>Raw_Data!N3467</f>
        <v>78.5</v>
      </c>
      <c r="O3467" s="15">
        <f>Raw_Data!O3467</f>
        <v>117.2</v>
      </c>
      <c r="P3467" s="15" t="str">
        <f>Raw_Data!P3467</f>
        <v>Rainfed</v>
      </c>
      <c r="Q3467" s="15">
        <f>Raw_Data!Q3467</f>
        <v>146.19999999999999</v>
      </c>
      <c r="R3467" s="15">
        <f>Raw_Data!R3467</f>
        <v>6.03</v>
      </c>
      <c r="S3467" s="15">
        <f>Raw_Data!S3467</f>
        <v>0.96</v>
      </c>
      <c r="T3467" s="18">
        <f>IF(Raw_Data!T3467="",ROUND(AVERAGEIFS(Raw_Data!$T$2:$T$4001,Raw_Data!$E$2:$E$4001,E3467,Raw_Data!$D$2:$D$4001,D3467),2),IF(Raw_Data!T3467&gt;INDEX(Cleaning_Reference!$F$6:$F$13,MATCH(D3467,Cleaning_Reference!$A$6:$A$13,0)),INDEX(Cleaning_Reference!$F$6:$F$13,MATCH(D3467,Cleaning_Reference!$A$6:$A$13,0)),Raw_Data!T3467))</f>
        <v>0.59</v>
      </c>
      <c r="U3467" s="15">
        <f>Raw_Data!U3467</f>
        <v>3.06</v>
      </c>
      <c r="V3467" s="15">
        <f>Raw_Data!V3467</f>
        <v>70076</v>
      </c>
      <c r="W3467" s="15">
        <f>Raw_Data!W3467</f>
        <v>276990</v>
      </c>
      <c r="X3467" s="15">
        <f>Raw_Data!X3467</f>
        <v>214433</v>
      </c>
      <c r="Y3467" s="15">
        <f>Raw_Data!Y3467</f>
        <v>-62557</v>
      </c>
      <c r="Z3467" s="15">
        <f>Raw_Data!Z3467</f>
        <v>2173</v>
      </c>
      <c r="AA3467" s="15">
        <f>Raw_Data!AA3467</f>
        <v>1.4079999999999999</v>
      </c>
      <c r="AB3467" s="15">
        <f>Raw_Data!AB3467</f>
        <v>62.6</v>
      </c>
      <c r="AC3467" s="19" t="str">
        <f>IF(Raw_Data!G3467="","Yes","No")</f>
        <v>No</v>
      </c>
      <c r="AD3467" s="19" t="str">
        <f>IF(Raw_Data!L3467="","Yes","No")</f>
        <v>No</v>
      </c>
      <c r="AE3467" s="19" t="str">
        <f>IF(Raw_Data!T3467="","Imputed",IF(Raw_Data!T3467&gt;INDEX(Cleaning_Reference!$F$6:$F$13,MATCH(D3467,Cleaning_Reference!$A$6:$A$13,0)),"Capped","Original"))</f>
        <v>Original</v>
      </c>
      <c r="AF3467" s="21">
        <f t="shared" si="54"/>
        <v>3.06</v>
      </c>
    </row>
    <row r="3468" spans="1:32" ht="15" customHeight="1" x14ac:dyDescent="0.3">
      <c r="A3468" s="20" t="str">
        <f>Raw_Data!A3468</f>
        <v>SF13467</v>
      </c>
      <c r="B3468" s="15" t="str">
        <f>Raw_Data!B3468</f>
        <v>Andhra Pradesh</v>
      </c>
      <c r="C3468" s="15" t="str">
        <f>Raw_Data!C3468</f>
        <v>Krishna</v>
      </c>
      <c r="D3468" s="15" t="str">
        <f>Raw_Data!D3468</f>
        <v>Chilli</v>
      </c>
      <c r="E3468" s="15" t="str">
        <f>Raw_Data!E3468</f>
        <v>Zaid</v>
      </c>
      <c r="F3468" s="15">
        <f>Raw_Data!F3468</f>
        <v>14.35</v>
      </c>
      <c r="G3468" s="18">
        <f>IF(Raw_Data!G3468="",ROUND(AVERAGEIFS(Raw_Data!$G$2:$G$4001,Raw_Data!$E$2:$E$4001,E3468),1),Raw_Data!G3468)</f>
        <v>564.29999999999995</v>
      </c>
      <c r="H3468" s="15">
        <f>Raw_Data!H3468</f>
        <v>33</v>
      </c>
      <c r="I3468" s="15">
        <f>Raw_Data!I3468</f>
        <v>50.3</v>
      </c>
      <c r="J3468" s="15">
        <f>Raw_Data!J3468</f>
        <v>7.5</v>
      </c>
      <c r="K3468" s="15">
        <f>Raw_Data!K3468</f>
        <v>7.06</v>
      </c>
      <c r="L3468" s="18">
        <f>IF(Raw_Data!L3468="",ROUND(AVERAGEIFS(Raw_Data!$L$2:$L$4001,Raw_Data!$E$2:$E$4001,E3468),1),Raw_Data!L3468)</f>
        <v>24.1</v>
      </c>
      <c r="M3468" s="15">
        <f>Raw_Data!M3468</f>
        <v>65.900000000000006</v>
      </c>
      <c r="N3468" s="15">
        <f>Raw_Data!N3468</f>
        <v>33.6</v>
      </c>
      <c r="O3468" s="15">
        <f>Raw_Data!O3468</f>
        <v>124.8</v>
      </c>
      <c r="P3468" s="15" t="str">
        <f>Raw_Data!P3468</f>
        <v>Flood</v>
      </c>
      <c r="Q3468" s="15">
        <f>Raw_Data!Q3468</f>
        <v>258.10000000000002</v>
      </c>
      <c r="R3468" s="15">
        <f>Raw_Data!R3468</f>
        <v>7.14</v>
      </c>
      <c r="S3468" s="15">
        <f>Raw_Data!S3468</f>
        <v>0.99</v>
      </c>
      <c r="T3468" s="18">
        <f>IF(Raw_Data!T3468="",ROUND(AVERAGEIFS(Raw_Data!$T$2:$T$4001,Raw_Data!$E$2:$E$4001,E3468,Raw_Data!$D$2:$D$4001,D3468),2),IF(Raw_Data!T3468&gt;INDEX(Cleaning_Reference!$F$6:$F$13,MATCH(D3468,Cleaning_Reference!$A$6:$A$13,0)),INDEX(Cleaning_Reference!$F$6:$F$13,MATCH(D3468,Cleaning_Reference!$A$6:$A$13,0)),Raw_Data!T3468))</f>
        <v>1.18</v>
      </c>
      <c r="U3468" s="15">
        <f>Raw_Data!U3468</f>
        <v>21.67</v>
      </c>
      <c r="V3468" s="15">
        <f>Raw_Data!V3468</f>
        <v>113614</v>
      </c>
      <c r="W3468" s="15">
        <f>Raw_Data!W3468</f>
        <v>1082087</v>
      </c>
      <c r="X3468" s="15">
        <f>Raw_Data!X3468</f>
        <v>2462015</v>
      </c>
      <c r="Y3468" s="15">
        <f>Raw_Data!Y3468</f>
        <v>1379928</v>
      </c>
      <c r="Z3468" s="15">
        <f>Raw_Data!Z3468</f>
        <v>9392</v>
      </c>
      <c r="AA3468" s="15">
        <f>Raw_Data!AA3468</f>
        <v>2.3069999999999999</v>
      </c>
      <c r="AB3468" s="15">
        <f>Raw_Data!AB3468</f>
        <v>39.799999999999997</v>
      </c>
      <c r="AC3468" s="19" t="str">
        <f>IF(Raw_Data!G3468="","Yes","No")</f>
        <v>No</v>
      </c>
      <c r="AD3468" s="19" t="str">
        <f>IF(Raw_Data!L3468="","Yes","No")</f>
        <v>No</v>
      </c>
      <c r="AE3468" s="19" t="str">
        <f>IF(Raw_Data!T3468="","Imputed",IF(Raw_Data!T3468&gt;INDEX(Cleaning_Reference!$F$6:$F$13,MATCH(D3468,Cleaning_Reference!$A$6:$A$13,0)),"Capped","Original"))</f>
        <v>Imputed</v>
      </c>
      <c r="AF3468" s="21">
        <f t="shared" si="54"/>
        <v>16.93</v>
      </c>
    </row>
    <row r="3469" spans="1:32" ht="15" customHeight="1" x14ac:dyDescent="0.3">
      <c r="A3469" s="20" t="str">
        <f>Raw_Data!A3469</f>
        <v>SF13468</v>
      </c>
      <c r="B3469" s="15" t="str">
        <f>Raw_Data!B3469</f>
        <v>Karnataka</v>
      </c>
      <c r="C3469" s="15" t="str">
        <f>Raw_Data!C3469</f>
        <v>Krishna</v>
      </c>
      <c r="D3469" s="15" t="str">
        <f>Raw_Data!D3469</f>
        <v>Wheat</v>
      </c>
      <c r="E3469" s="15" t="str">
        <f>Raw_Data!E3469</f>
        <v>Kharif</v>
      </c>
      <c r="F3469" s="15">
        <f>Raw_Data!F3469</f>
        <v>10.42</v>
      </c>
      <c r="G3469" s="18">
        <f>IF(Raw_Data!G3469="",ROUND(AVERAGEIFS(Raw_Data!$G$2:$G$4001,Raw_Data!$E$2:$E$4001,E3469),1),Raw_Data!G3469)</f>
        <v>965.1</v>
      </c>
      <c r="H3469" s="15">
        <f>Raw_Data!H3469</f>
        <v>27</v>
      </c>
      <c r="I3469" s="15">
        <f>Raw_Data!I3469</f>
        <v>72.5</v>
      </c>
      <c r="J3469" s="15">
        <f>Raw_Data!J3469</f>
        <v>8.6999999999999993</v>
      </c>
      <c r="K3469" s="15">
        <f>Raw_Data!K3469</f>
        <v>6.28</v>
      </c>
      <c r="L3469" s="18">
        <f>IF(Raw_Data!L3469="",ROUND(AVERAGEIFS(Raw_Data!$L$2:$L$4001,Raw_Data!$E$2:$E$4001,E3469),1),Raw_Data!L3469)</f>
        <v>32.799999999999997</v>
      </c>
      <c r="M3469" s="15">
        <f>Raw_Data!M3469</f>
        <v>165.5</v>
      </c>
      <c r="N3469" s="15">
        <f>Raw_Data!N3469</f>
        <v>69.900000000000006</v>
      </c>
      <c r="O3469" s="15">
        <f>Raw_Data!O3469</f>
        <v>57.9</v>
      </c>
      <c r="P3469" s="15" t="str">
        <f>Raw_Data!P3469</f>
        <v>Flood</v>
      </c>
      <c r="Q3469" s="15">
        <f>Raw_Data!Q3469</f>
        <v>229.4</v>
      </c>
      <c r="R3469" s="15">
        <f>Raw_Data!R3469</f>
        <v>6.98</v>
      </c>
      <c r="S3469" s="15">
        <f>Raw_Data!S3469</f>
        <v>0.72</v>
      </c>
      <c r="T3469" s="18">
        <f>IF(Raw_Data!T3469="",ROUND(AVERAGEIFS(Raw_Data!$T$2:$T$4001,Raw_Data!$E$2:$E$4001,E3469,Raw_Data!$D$2:$D$4001,D3469),2),IF(Raw_Data!T3469&gt;INDEX(Cleaning_Reference!$F$6:$F$13,MATCH(D3469,Cleaning_Reference!$A$6:$A$13,0)),INDEX(Cleaning_Reference!$F$6:$F$13,MATCH(D3469,Cleaning_Reference!$A$6:$A$13,0)),Raw_Data!T3469))</f>
        <v>2.17</v>
      </c>
      <c r="U3469" s="15">
        <f>Raw_Data!U3469</f>
        <v>22.61</v>
      </c>
      <c r="V3469" s="15">
        <f>Raw_Data!V3469</f>
        <v>22176</v>
      </c>
      <c r="W3469" s="15">
        <f>Raw_Data!W3469</f>
        <v>909250</v>
      </c>
      <c r="X3469" s="15">
        <f>Raw_Data!X3469</f>
        <v>501399</v>
      </c>
      <c r="Y3469" s="15">
        <f>Raw_Data!Y3469</f>
        <v>-407851</v>
      </c>
      <c r="Z3469" s="15">
        <f>Raw_Data!Z3469</f>
        <v>7047</v>
      </c>
      <c r="AA3469" s="15">
        <f>Raw_Data!AA3469</f>
        <v>3.2080000000000002</v>
      </c>
      <c r="AB3469" s="15">
        <f>Raw_Data!AB3469</f>
        <v>48.8</v>
      </c>
      <c r="AC3469" s="19" t="str">
        <f>IF(Raw_Data!G3469="","Yes","No")</f>
        <v>No</v>
      </c>
      <c r="AD3469" s="19" t="str">
        <f>IF(Raw_Data!L3469="","Yes","No")</f>
        <v>No</v>
      </c>
      <c r="AE3469" s="19" t="str">
        <f>IF(Raw_Data!T3469="","Imputed",IF(Raw_Data!T3469&gt;INDEX(Cleaning_Reference!$F$6:$F$13,MATCH(D3469,Cleaning_Reference!$A$6:$A$13,0)),"Capped","Original"))</f>
        <v>Original</v>
      </c>
      <c r="AF3469" s="21">
        <f t="shared" si="54"/>
        <v>22.61</v>
      </c>
    </row>
    <row r="3470" spans="1:32" ht="15" customHeight="1" x14ac:dyDescent="0.3">
      <c r="A3470" s="20" t="str">
        <f>Raw_Data!A3470</f>
        <v>SF13469</v>
      </c>
      <c r="B3470" s="15" t="str">
        <f>Raw_Data!B3470</f>
        <v>Telangana</v>
      </c>
      <c r="C3470" s="15" t="str">
        <f>Raw_Data!C3470</f>
        <v>Ludhiana</v>
      </c>
      <c r="D3470" s="15" t="str">
        <f>Raw_Data!D3470</f>
        <v>Chilli</v>
      </c>
      <c r="E3470" s="15" t="str">
        <f>Raw_Data!E3470</f>
        <v>Rabi</v>
      </c>
      <c r="F3470" s="15">
        <f>Raw_Data!F3470</f>
        <v>2.14</v>
      </c>
      <c r="G3470" s="18">
        <f>IF(Raw_Data!G3470="",ROUND(AVERAGEIFS(Raw_Data!$G$2:$G$4001,Raw_Data!$E$2:$E$4001,E3470),1),Raw_Data!G3470)</f>
        <v>298.5</v>
      </c>
      <c r="H3470" s="15">
        <f>Raw_Data!H3470</f>
        <v>27.1</v>
      </c>
      <c r="I3470" s="15">
        <f>Raw_Data!I3470</f>
        <v>59</v>
      </c>
      <c r="J3470" s="15">
        <f>Raw_Data!J3470</f>
        <v>6.9</v>
      </c>
      <c r="K3470" s="15">
        <f>Raw_Data!K3470</f>
        <v>7.04</v>
      </c>
      <c r="L3470" s="18">
        <f>IF(Raw_Data!L3470="",ROUND(AVERAGEIFS(Raw_Data!$L$2:$L$4001,Raw_Data!$E$2:$E$4001,E3470),1),Raw_Data!L3470)</f>
        <v>17.3</v>
      </c>
      <c r="M3470" s="15">
        <f>Raw_Data!M3470</f>
        <v>140.4</v>
      </c>
      <c r="N3470" s="15">
        <f>Raw_Data!N3470</f>
        <v>24.5</v>
      </c>
      <c r="O3470" s="15">
        <f>Raw_Data!O3470</f>
        <v>120.3</v>
      </c>
      <c r="P3470" s="15" t="str">
        <f>Raw_Data!P3470</f>
        <v>Flood</v>
      </c>
      <c r="Q3470" s="15">
        <f>Raw_Data!Q3470</f>
        <v>240.6</v>
      </c>
      <c r="R3470" s="15">
        <f>Raw_Data!R3470</f>
        <v>6.88</v>
      </c>
      <c r="S3470" s="15">
        <f>Raw_Data!S3470</f>
        <v>0.66</v>
      </c>
      <c r="T3470" s="18">
        <f>IF(Raw_Data!T3470="",ROUND(AVERAGEIFS(Raw_Data!$T$2:$T$4001,Raw_Data!$E$2:$E$4001,E3470,Raw_Data!$D$2:$D$4001,D3470),2),IF(Raw_Data!T3470&gt;INDEX(Cleaning_Reference!$F$6:$F$13,MATCH(D3470,Cleaning_Reference!$A$6:$A$13,0)),INDEX(Cleaning_Reference!$F$6:$F$13,MATCH(D3470,Cleaning_Reference!$A$6:$A$13,0)),Raw_Data!T3470))</f>
        <v>2.0299999999999998</v>
      </c>
      <c r="U3470" s="15">
        <f>Raw_Data!U3470</f>
        <v>4.34</v>
      </c>
      <c r="V3470" s="15">
        <f>Raw_Data!V3470</f>
        <v>114068</v>
      </c>
      <c r="W3470" s="15">
        <f>Raw_Data!W3470</f>
        <v>177324</v>
      </c>
      <c r="X3470" s="15">
        <f>Raw_Data!X3470</f>
        <v>495055</v>
      </c>
      <c r="Y3470" s="15">
        <f>Raw_Data!Y3470</f>
        <v>317731</v>
      </c>
      <c r="Z3470" s="15">
        <f>Raw_Data!Z3470</f>
        <v>1937</v>
      </c>
      <c r="AA3470" s="15">
        <f>Raw_Data!AA3470</f>
        <v>2.2410000000000001</v>
      </c>
      <c r="AB3470" s="15">
        <f>Raw_Data!AB3470</f>
        <v>27.5</v>
      </c>
      <c r="AC3470" s="19" t="str">
        <f>IF(Raw_Data!G3470="","Yes","No")</f>
        <v>No</v>
      </c>
      <c r="AD3470" s="19" t="str">
        <f>IF(Raw_Data!L3470="","Yes","No")</f>
        <v>No</v>
      </c>
      <c r="AE3470" s="19" t="str">
        <f>IF(Raw_Data!T3470="","Imputed",IF(Raw_Data!T3470&gt;INDEX(Cleaning_Reference!$F$6:$F$13,MATCH(D3470,Cleaning_Reference!$A$6:$A$13,0)),"Capped","Original"))</f>
        <v>Original</v>
      </c>
      <c r="AF3470" s="21">
        <f t="shared" si="54"/>
        <v>4.34</v>
      </c>
    </row>
    <row r="3471" spans="1:32" ht="15" customHeight="1" x14ac:dyDescent="0.3">
      <c r="A3471" s="20" t="str">
        <f>Raw_Data!A3471</f>
        <v>SF13470</v>
      </c>
      <c r="B3471" s="15" t="str">
        <f>Raw_Data!B3471</f>
        <v>Andhra Pradesh</v>
      </c>
      <c r="C3471" s="15" t="str">
        <f>Raw_Data!C3471</f>
        <v>Raichur</v>
      </c>
      <c r="D3471" s="15" t="str">
        <f>Raw_Data!D3471</f>
        <v>Cotton</v>
      </c>
      <c r="E3471" s="15" t="str">
        <f>Raw_Data!E3471</f>
        <v>Kharif</v>
      </c>
      <c r="F3471" s="15">
        <f>Raw_Data!F3471</f>
        <v>12.17</v>
      </c>
      <c r="G3471" s="18">
        <f>IF(Raw_Data!G3471="",ROUND(AVERAGEIFS(Raw_Data!$G$2:$G$4001,Raw_Data!$E$2:$E$4001,E3471),1),Raw_Data!G3471)</f>
        <v>1121</v>
      </c>
      <c r="H3471" s="15">
        <f>Raw_Data!H3471</f>
        <v>31</v>
      </c>
      <c r="I3471" s="15">
        <f>Raw_Data!I3471</f>
        <v>72.400000000000006</v>
      </c>
      <c r="J3471" s="15">
        <f>Raw_Data!J3471</f>
        <v>6</v>
      </c>
      <c r="K3471" s="15">
        <f>Raw_Data!K3471</f>
        <v>7.39</v>
      </c>
      <c r="L3471" s="18">
        <f>IF(Raw_Data!L3471="",ROUND(AVERAGEIFS(Raw_Data!$L$2:$L$4001,Raw_Data!$E$2:$E$4001,E3471),1),Raw_Data!L3471)</f>
        <v>31.2</v>
      </c>
      <c r="M3471" s="15">
        <f>Raw_Data!M3471</f>
        <v>135.9</v>
      </c>
      <c r="N3471" s="15">
        <f>Raw_Data!N3471</f>
        <v>42.2</v>
      </c>
      <c r="O3471" s="15">
        <f>Raw_Data!O3471</f>
        <v>104.1</v>
      </c>
      <c r="P3471" s="15" t="str">
        <f>Raw_Data!P3471</f>
        <v>Flood</v>
      </c>
      <c r="Q3471" s="15">
        <f>Raw_Data!Q3471</f>
        <v>189.7</v>
      </c>
      <c r="R3471" s="15">
        <f>Raw_Data!R3471</f>
        <v>7.41</v>
      </c>
      <c r="S3471" s="15">
        <f>Raw_Data!S3471</f>
        <v>0.72</v>
      </c>
      <c r="T3471" s="18">
        <f>IF(Raw_Data!T3471="",ROUND(AVERAGEIFS(Raw_Data!$T$2:$T$4001,Raw_Data!$E$2:$E$4001,E3471,Raw_Data!$D$2:$D$4001,D3471),2),IF(Raw_Data!T3471&gt;INDEX(Cleaning_Reference!$F$6:$F$13,MATCH(D3471,Cleaning_Reference!$A$6:$A$13,0)),INDEX(Cleaning_Reference!$F$6:$F$13,MATCH(D3471,Cleaning_Reference!$A$6:$A$13,0)),Raw_Data!T3471))</f>
        <v>0.85</v>
      </c>
      <c r="U3471" s="15">
        <f>Raw_Data!U3471</f>
        <v>10.34</v>
      </c>
      <c r="V3471" s="15">
        <f>Raw_Data!V3471</f>
        <v>64355</v>
      </c>
      <c r="W3471" s="15">
        <f>Raw_Data!W3471</f>
        <v>833267</v>
      </c>
      <c r="X3471" s="15">
        <f>Raw_Data!X3471</f>
        <v>665431</v>
      </c>
      <c r="Y3471" s="15">
        <f>Raw_Data!Y3471</f>
        <v>-167836</v>
      </c>
      <c r="Z3471" s="15">
        <f>Raw_Data!Z3471</f>
        <v>12063</v>
      </c>
      <c r="AA3471" s="15">
        <f>Raw_Data!AA3471</f>
        <v>0.85699999999999998</v>
      </c>
      <c r="AB3471" s="15">
        <f>Raw_Data!AB3471</f>
        <v>46.6</v>
      </c>
      <c r="AC3471" s="19" t="str">
        <f>IF(Raw_Data!G3471="","Yes","No")</f>
        <v>No</v>
      </c>
      <c r="AD3471" s="19" t="str">
        <f>IF(Raw_Data!L3471="","Yes","No")</f>
        <v>Yes</v>
      </c>
      <c r="AE3471" s="19" t="str">
        <f>IF(Raw_Data!T3471="","Imputed",IF(Raw_Data!T3471&gt;INDEX(Cleaning_Reference!$F$6:$F$13,MATCH(D3471,Cleaning_Reference!$A$6:$A$13,0)),"Capped","Original"))</f>
        <v>Original</v>
      </c>
      <c r="AF3471" s="21">
        <f t="shared" si="54"/>
        <v>10.34</v>
      </c>
    </row>
    <row r="3472" spans="1:32" ht="15" customHeight="1" x14ac:dyDescent="0.3">
      <c r="A3472" s="20" t="str">
        <f>Raw_Data!A3472</f>
        <v>SF13471</v>
      </c>
      <c r="B3472" s="15" t="str">
        <f>Raw_Data!B3472</f>
        <v>Tamil Nadu</v>
      </c>
      <c r="C3472" s="15" t="str">
        <f>Raw_Data!C3472</f>
        <v>Krishna</v>
      </c>
      <c r="D3472" s="15" t="str">
        <f>Raw_Data!D3472</f>
        <v>Wheat</v>
      </c>
      <c r="E3472" s="15" t="str">
        <f>Raw_Data!E3472</f>
        <v>Rabi</v>
      </c>
      <c r="F3472" s="15">
        <f>Raw_Data!F3472</f>
        <v>14.78</v>
      </c>
      <c r="G3472" s="18">
        <f>IF(Raw_Data!G3472="",ROUND(AVERAGEIFS(Raw_Data!$G$2:$G$4001,Raw_Data!$E$2:$E$4001,E3472),1),Raw_Data!G3472)</f>
        <v>426.7</v>
      </c>
      <c r="H3472" s="15">
        <f>Raw_Data!H3472</f>
        <v>26.3</v>
      </c>
      <c r="I3472" s="15">
        <f>Raw_Data!I3472</f>
        <v>59.9</v>
      </c>
      <c r="J3472" s="15">
        <f>Raw_Data!J3472</f>
        <v>8.3000000000000007</v>
      </c>
      <c r="K3472" s="15">
        <f>Raw_Data!K3472</f>
        <v>6.85</v>
      </c>
      <c r="L3472" s="18">
        <f>IF(Raw_Data!L3472="",ROUND(AVERAGEIFS(Raw_Data!$L$2:$L$4001,Raw_Data!$E$2:$E$4001,E3472),1),Raw_Data!L3472)</f>
        <v>19.100000000000001</v>
      </c>
      <c r="M3472" s="15">
        <f>Raw_Data!M3472</f>
        <v>130.1</v>
      </c>
      <c r="N3472" s="15">
        <f>Raw_Data!N3472</f>
        <v>54.2</v>
      </c>
      <c r="O3472" s="15">
        <f>Raw_Data!O3472</f>
        <v>120.3</v>
      </c>
      <c r="P3472" s="15" t="str">
        <f>Raw_Data!P3472</f>
        <v>Sprinkler</v>
      </c>
      <c r="Q3472" s="15">
        <f>Raw_Data!Q3472</f>
        <v>151.1</v>
      </c>
      <c r="R3472" s="15">
        <f>Raw_Data!R3472</f>
        <v>3.32</v>
      </c>
      <c r="S3472" s="15">
        <f>Raw_Data!S3472</f>
        <v>0.68</v>
      </c>
      <c r="T3472" s="18">
        <f>IF(Raw_Data!T3472="",ROUND(AVERAGEIFS(Raw_Data!$T$2:$T$4001,Raw_Data!$E$2:$E$4001,E3472,Raw_Data!$D$2:$D$4001,D3472),2),IF(Raw_Data!T3472&gt;INDEX(Cleaning_Reference!$F$6:$F$13,MATCH(D3472,Cleaning_Reference!$A$6:$A$13,0)),INDEX(Cleaning_Reference!$F$6:$F$13,MATCH(D3472,Cleaning_Reference!$A$6:$A$13,0)),Raw_Data!T3472))</f>
        <v>3.31</v>
      </c>
      <c r="U3472" s="15">
        <f>Raw_Data!U3472</f>
        <v>48.92</v>
      </c>
      <c r="V3472" s="15">
        <f>Raw_Data!V3472</f>
        <v>25382</v>
      </c>
      <c r="W3472" s="15">
        <f>Raw_Data!W3472</f>
        <v>954072</v>
      </c>
      <c r="X3472" s="15">
        <f>Raw_Data!X3472</f>
        <v>1241687</v>
      </c>
      <c r="Y3472" s="15">
        <f>Raw_Data!Y3472</f>
        <v>287615</v>
      </c>
      <c r="Z3472" s="15">
        <f>Raw_Data!Z3472</f>
        <v>7237</v>
      </c>
      <c r="AA3472" s="15">
        <f>Raw_Data!AA3472</f>
        <v>6.76</v>
      </c>
      <c r="AB3472" s="15">
        <f>Raw_Data!AB3472</f>
        <v>44</v>
      </c>
      <c r="AC3472" s="19" t="str">
        <f>IF(Raw_Data!G3472="","Yes","No")</f>
        <v>No</v>
      </c>
      <c r="AD3472" s="19" t="str">
        <f>IF(Raw_Data!L3472="","Yes","No")</f>
        <v>No</v>
      </c>
      <c r="AE3472" s="19" t="str">
        <f>IF(Raw_Data!T3472="","Imputed",IF(Raw_Data!T3472&gt;INDEX(Cleaning_Reference!$F$6:$F$13,MATCH(D3472,Cleaning_Reference!$A$6:$A$13,0)),"Capped","Original"))</f>
        <v>Original</v>
      </c>
      <c r="AF3472" s="21">
        <f t="shared" si="54"/>
        <v>48.92</v>
      </c>
    </row>
    <row r="3473" spans="1:32" ht="15" customHeight="1" x14ac:dyDescent="0.3">
      <c r="A3473" s="20" t="str">
        <f>Raw_Data!A3473</f>
        <v>SF13472</v>
      </c>
      <c r="B3473" s="15" t="str">
        <f>Raw_Data!B3473</f>
        <v>Andhra Pradesh</v>
      </c>
      <c r="C3473" s="15" t="str">
        <f>Raw_Data!C3473</f>
        <v>Guntur</v>
      </c>
      <c r="D3473" s="15" t="str">
        <f>Raw_Data!D3473</f>
        <v>Maize</v>
      </c>
      <c r="E3473" s="15" t="str">
        <f>Raw_Data!E3473</f>
        <v>Rabi</v>
      </c>
      <c r="F3473" s="15">
        <f>Raw_Data!F3473</f>
        <v>11.14</v>
      </c>
      <c r="G3473" s="18">
        <f>IF(Raw_Data!G3473="",ROUND(AVERAGEIFS(Raw_Data!$G$2:$G$4001,Raw_Data!$E$2:$E$4001,E3473),1),Raw_Data!G3473)</f>
        <v>359</v>
      </c>
      <c r="H3473" s="15">
        <f>Raw_Data!H3473</f>
        <v>21.8</v>
      </c>
      <c r="I3473" s="15">
        <f>Raw_Data!I3473</f>
        <v>61.1</v>
      </c>
      <c r="J3473" s="15">
        <f>Raw_Data!J3473</f>
        <v>7.8</v>
      </c>
      <c r="K3473" s="15">
        <f>Raw_Data!K3473</f>
        <v>5.92</v>
      </c>
      <c r="L3473" s="18">
        <f>IF(Raw_Data!L3473="",ROUND(AVERAGEIFS(Raw_Data!$L$2:$L$4001,Raw_Data!$E$2:$E$4001,E3473),1),Raw_Data!L3473)</f>
        <v>23.8</v>
      </c>
      <c r="M3473" s="15">
        <f>Raw_Data!M3473</f>
        <v>131.69999999999999</v>
      </c>
      <c r="N3473" s="15">
        <f>Raw_Data!N3473</f>
        <v>72.7</v>
      </c>
      <c r="O3473" s="15">
        <f>Raw_Data!O3473</f>
        <v>88.8</v>
      </c>
      <c r="P3473" s="15" t="str">
        <f>Raw_Data!P3473</f>
        <v>Rainfed</v>
      </c>
      <c r="Q3473" s="15">
        <f>Raw_Data!Q3473</f>
        <v>244.7</v>
      </c>
      <c r="R3473" s="15">
        <f>Raw_Data!R3473</f>
        <v>1.8</v>
      </c>
      <c r="S3473" s="15">
        <f>Raw_Data!S3473</f>
        <v>0.65</v>
      </c>
      <c r="T3473" s="18">
        <f>IF(Raw_Data!T3473="",ROUND(AVERAGEIFS(Raw_Data!$T$2:$T$4001,Raw_Data!$E$2:$E$4001,E3473,Raw_Data!$D$2:$D$4001,D3473),2),IF(Raw_Data!T3473&gt;INDEX(Cleaning_Reference!$F$6:$F$13,MATCH(D3473,Cleaning_Reference!$A$6:$A$13,0)),INDEX(Cleaning_Reference!$F$6:$F$13,MATCH(D3473,Cleaning_Reference!$A$6:$A$13,0)),Raw_Data!T3473))</f>
        <v>1.53</v>
      </c>
      <c r="U3473" s="15">
        <f>Raw_Data!U3473</f>
        <v>17.04</v>
      </c>
      <c r="V3473" s="15">
        <f>Raw_Data!V3473</f>
        <v>19261</v>
      </c>
      <c r="W3473" s="15">
        <f>Raw_Data!W3473</f>
        <v>610976</v>
      </c>
      <c r="X3473" s="15">
        <f>Raw_Data!X3473</f>
        <v>328207</v>
      </c>
      <c r="Y3473" s="15">
        <f>Raw_Data!Y3473</f>
        <v>-282769</v>
      </c>
      <c r="Z3473" s="15">
        <f>Raw_Data!Z3473</f>
        <v>3452</v>
      </c>
      <c r="AA3473" s="15">
        <f>Raw_Data!AA3473</f>
        <v>4.9359999999999999</v>
      </c>
      <c r="AB3473" s="15">
        <f>Raw_Data!AB3473</f>
        <v>45.2</v>
      </c>
      <c r="AC3473" s="19" t="str">
        <f>IF(Raw_Data!G3473="","Yes","No")</f>
        <v>No</v>
      </c>
      <c r="AD3473" s="19" t="str">
        <f>IF(Raw_Data!L3473="","Yes","No")</f>
        <v>No</v>
      </c>
      <c r="AE3473" s="19" t="str">
        <f>IF(Raw_Data!T3473="","Imputed",IF(Raw_Data!T3473&gt;INDEX(Cleaning_Reference!$F$6:$F$13,MATCH(D3473,Cleaning_Reference!$A$6:$A$13,0)),"Capped","Original"))</f>
        <v>Original</v>
      </c>
      <c r="AF3473" s="21">
        <f t="shared" si="54"/>
        <v>17.04</v>
      </c>
    </row>
    <row r="3474" spans="1:32" ht="15" customHeight="1" x14ac:dyDescent="0.3">
      <c r="A3474" s="20" t="str">
        <f>Raw_Data!A3474</f>
        <v>SF13473</v>
      </c>
      <c r="B3474" s="15" t="str">
        <f>Raw_Data!B3474</f>
        <v>Madhya Pradesh</v>
      </c>
      <c r="C3474" s="15" t="str">
        <f>Raw_Data!C3474</f>
        <v>Erode</v>
      </c>
      <c r="D3474" s="15" t="str">
        <f>Raw_Data!D3474</f>
        <v>Rice</v>
      </c>
      <c r="E3474" s="15" t="str">
        <f>Raw_Data!E3474</f>
        <v>Rabi</v>
      </c>
      <c r="F3474" s="15">
        <f>Raw_Data!F3474</f>
        <v>8.15</v>
      </c>
      <c r="G3474" s="18">
        <f>IF(Raw_Data!G3474="",ROUND(AVERAGEIFS(Raw_Data!$G$2:$G$4001,Raw_Data!$E$2:$E$4001,E3474),1),Raw_Data!G3474)</f>
        <v>436</v>
      </c>
      <c r="H3474" s="15">
        <f>Raw_Data!H3474</f>
        <v>20.5</v>
      </c>
      <c r="I3474" s="15">
        <f>Raw_Data!I3474</f>
        <v>44.5</v>
      </c>
      <c r="J3474" s="15">
        <f>Raw_Data!J3474</f>
        <v>7.8</v>
      </c>
      <c r="K3474" s="15">
        <f>Raw_Data!K3474</f>
        <v>7.07</v>
      </c>
      <c r="L3474" s="18">
        <f>IF(Raw_Data!L3474="",ROUND(AVERAGEIFS(Raw_Data!$L$2:$L$4001,Raw_Data!$E$2:$E$4001,E3474),1),Raw_Data!L3474)</f>
        <v>22.8</v>
      </c>
      <c r="M3474" s="15">
        <f>Raw_Data!M3474</f>
        <v>106.5</v>
      </c>
      <c r="N3474" s="15">
        <f>Raw_Data!N3474</f>
        <v>62.8</v>
      </c>
      <c r="O3474" s="15">
        <f>Raw_Data!O3474</f>
        <v>87.7</v>
      </c>
      <c r="P3474" s="15" t="str">
        <f>Raw_Data!P3474</f>
        <v>Flood</v>
      </c>
      <c r="Q3474" s="15">
        <f>Raw_Data!Q3474</f>
        <v>247.6</v>
      </c>
      <c r="R3474" s="15">
        <f>Raw_Data!R3474</f>
        <v>7.57</v>
      </c>
      <c r="S3474" s="15">
        <f>Raw_Data!S3474</f>
        <v>0.93</v>
      </c>
      <c r="T3474" s="18">
        <f>IF(Raw_Data!T3474="",ROUND(AVERAGEIFS(Raw_Data!$T$2:$T$4001,Raw_Data!$E$2:$E$4001,E3474,Raw_Data!$D$2:$D$4001,D3474),2),IF(Raw_Data!T3474&gt;INDEX(Cleaning_Reference!$F$6:$F$13,MATCH(D3474,Cleaning_Reference!$A$6:$A$13,0)),INDEX(Cleaning_Reference!$F$6:$F$13,MATCH(D3474,Cleaning_Reference!$A$6:$A$13,0)),Raw_Data!T3474))</f>
        <v>2.31</v>
      </c>
      <c r="U3474" s="15">
        <f>Raw_Data!U3474</f>
        <v>18.829999999999998</v>
      </c>
      <c r="V3474" s="15">
        <f>Raw_Data!V3474</f>
        <v>21060</v>
      </c>
      <c r="W3474" s="15">
        <f>Raw_Data!W3474</f>
        <v>670650</v>
      </c>
      <c r="X3474" s="15">
        <f>Raw_Data!X3474</f>
        <v>396560</v>
      </c>
      <c r="Y3474" s="15">
        <f>Raw_Data!Y3474</f>
        <v>-274090</v>
      </c>
      <c r="Z3474" s="15">
        <f>Raw_Data!Z3474</f>
        <v>14659</v>
      </c>
      <c r="AA3474" s="15">
        <f>Raw_Data!AA3474</f>
        <v>1.2849999999999999</v>
      </c>
      <c r="AB3474" s="15">
        <f>Raw_Data!AB3474</f>
        <v>34.6</v>
      </c>
      <c r="AC3474" s="19" t="str">
        <f>IF(Raw_Data!G3474="","Yes","No")</f>
        <v>Yes</v>
      </c>
      <c r="AD3474" s="19" t="str">
        <f>IF(Raw_Data!L3474="","Yes","No")</f>
        <v>No</v>
      </c>
      <c r="AE3474" s="19" t="str">
        <f>IF(Raw_Data!T3474="","Imputed",IF(Raw_Data!T3474&gt;INDEX(Cleaning_Reference!$F$6:$F$13,MATCH(D3474,Cleaning_Reference!$A$6:$A$13,0)),"Capped","Original"))</f>
        <v>Original</v>
      </c>
      <c r="AF3474" s="21">
        <f t="shared" si="54"/>
        <v>18.829999999999998</v>
      </c>
    </row>
    <row r="3475" spans="1:32" ht="15" customHeight="1" x14ac:dyDescent="0.3">
      <c r="A3475" s="20" t="str">
        <f>Raw_Data!A3475</f>
        <v>SF13474</v>
      </c>
      <c r="B3475" s="15" t="str">
        <f>Raw_Data!B3475</f>
        <v>Andhra Pradesh</v>
      </c>
      <c r="C3475" s="15" t="str">
        <f>Raw_Data!C3475</f>
        <v>Nalgonda</v>
      </c>
      <c r="D3475" s="15" t="str">
        <f>Raw_Data!D3475</f>
        <v>Pulses</v>
      </c>
      <c r="E3475" s="15" t="str">
        <f>Raw_Data!E3475</f>
        <v>Rabi</v>
      </c>
      <c r="F3475" s="15">
        <f>Raw_Data!F3475</f>
        <v>9.9700000000000006</v>
      </c>
      <c r="G3475" s="18">
        <f>IF(Raw_Data!G3475="",ROUND(AVERAGEIFS(Raw_Data!$G$2:$G$4001,Raw_Data!$E$2:$E$4001,E3475),1),Raw_Data!G3475)</f>
        <v>415.2</v>
      </c>
      <c r="H3475" s="15">
        <f>Raw_Data!H3475</f>
        <v>24.6</v>
      </c>
      <c r="I3475" s="15">
        <f>Raw_Data!I3475</f>
        <v>52.7</v>
      </c>
      <c r="J3475" s="15">
        <f>Raw_Data!J3475</f>
        <v>7.1</v>
      </c>
      <c r="K3475" s="15">
        <f>Raw_Data!K3475</f>
        <v>6.44</v>
      </c>
      <c r="L3475" s="18">
        <f>IF(Raw_Data!L3475="",ROUND(AVERAGEIFS(Raw_Data!$L$2:$L$4001,Raw_Data!$E$2:$E$4001,E3475),1),Raw_Data!L3475)</f>
        <v>30</v>
      </c>
      <c r="M3475" s="15">
        <f>Raw_Data!M3475</f>
        <v>123.5</v>
      </c>
      <c r="N3475" s="15">
        <f>Raw_Data!N3475</f>
        <v>71.599999999999994</v>
      </c>
      <c r="O3475" s="15">
        <f>Raw_Data!O3475</f>
        <v>104.6</v>
      </c>
      <c r="P3475" s="15" t="str">
        <f>Raw_Data!P3475</f>
        <v>Rainfed</v>
      </c>
      <c r="Q3475" s="15">
        <f>Raw_Data!Q3475</f>
        <v>44.6</v>
      </c>
      <c r="R3475" s="15">
        <f>Raw_Data!R3475</f>
        <v>6.18</v>
      </c>
      <c r="S3475" s="15">
        <f>Raw_Data!S3475</f>
        <v>0.73</v>
      </c>
      <c r="T3475" s="18">
        <f>IF(Raw_Data!T3475="",ROUND(AVERAGEIFS(Raw_Data!$T$2:$T$4001,Raw_Data!$E$2:$E$4001,E3475,Raw_Data!$D$2:$D$4001,D3475),2),IF(Raw_Data!T3475&gt;INDEX(Cleaning_Reference!$F$6:$F$13,MATCH(D3475,Cleaning_Reference!$A$6:$A$13,0)),INDEX(Cleaning_Reference!$F$6:$F$13,MATCH(D3475,Cleaning_Reference!$A$6:$A$13,0)),Raw_Data!T3475))</f>
        <v>1</v>
      </c>
      <c r="U3475" s="15">
        <f>Raw_Data!U3475</f>
        <v>9.9700000000000006</v>
      </c>
      <c r="V3475" s="15">
        <f>Raw_Data!V3475</f>
        <v>67639</v>
      </c>
      <c r="W3475" s="15">
        <f>Raw_Data!W3475</f>
        <v>490274</v>
      </c>
      <c r="X3475" s="15">
        <f>Raw_Data!X3475</f>
        <v>674361</v>
      </c>
      <c r="Y3475" s="15">
        <f>Raw_Data!Y3475</f>
        <v>184087</v>
      </c>
      <c r="Z3475" s="15">
        <f>Raw_Data!Z3475</f>
        <v>1572</v>
      </c>
      <c r="AA3475" s="15">
        <f>Raw_Data!AA3475</f>
        <v>6.3419999999999996</v>
      </c>
      <c r="AB3475" s="15">
        <f>Raw_Data!AB3475</f>
        <v>36.799999999999997</v>
      </c>
      <c r="AC3475" s="19" t="str">
        <f>IF(Raw_Data!G3475="","Yes","No")</f>
        <v>No</v>
      </c>
      <c r="AD3475" s="19" t="str">
        <f>IF(Raw_Data!L3475="","Yes","No")</f>
        <v>No</v>
      </c>
      <c r="AE3475" s="19" t="str">
        <f>IF(Raw_Data!T3475="","Imputed",IF(Raw_Data!T3475&gt;INDEX(Cleaning_Reference!$F$6:$F$13,MATCH(D3475,Cleaning_Reference!$A$6:$A$13,0)),"Capped","Original"))</f>
        <v>Original</v>
      </c>
      <c r="AF3475" s="21">
        <f t="shared" si="54"/>
        <v>9.9700000000000006</v>
      </c>
    </row>
    <row r="3476" spans="1:32" ht="15" customHeight="1" x14ac:dyDescent="0.3">
      <c r="A3476" s="20" t="str">
        <f>Raw_Data!A3476</f>
        <v>SF13475</v>
      </c>
      <c r="B3476" s="15" t="str">
        <f>Raw_Data!B3476</f>
        <v>Punjab</v>
      </c>
      <c r="C3476" s="15" t="str">
        <f>Raw_Data!C3476</f>
        <v>Nashik</v>
      </c>
      <c r="D3476" s="15" t="str">
        <f>Raw_Data!D3476</f>
        <v>Cotton</v>
      </c>
      <c r="E3476" s="15" t="str">
        <f>Raw_Data!E3476</f>
        <v>Kharif</v>
      </c>
      <c r="F3476" s="15">
        <f>Raw_Data!F3476</f>
        <v>5.85</v>
      </c>
      <c r="G3476" s="18">
        <f>IF(Raw_Data!G3476="",ROUND(AVERAGEIFS(Raw_Data!$G$2:$G$4001,Raw_Data!$E$2:$E$4001,E3476),1),Raw_Data!G3476)</f>
        <v>808.7</v>
      </c>
      <c r="H3476" s="15">
        <f>Raw_Data!H3476</f>
        <v>31.8</v>
      </c>
      <c r="I3476" s="15">
        <f>Raw_Data!I3476</f>
        <v>79.099999999999994</v>
      </c>
      <c r="J3476" s="15">
        <f>Raw_Data!J3476</f>
        <v>7.6</v>
      </c>
      <c r="K3476" s="15">
        <f>Raw_Data!K3476</f>
        <v>6.43</v>
      </c>
      <c r="L3476" s="18">
        <f>IF(Raw_Data!L3476="",ROUND(AVERAGEIFS(Raw_Data!$L$2:$L$4001,Raw_Data!$E$2:$E$4001,E3476),1),Raw_Data!L3476)</f>
        <v>34.9</v>
      </c>
      <c r="M3476" s="15">
        <f>Raw_Data!M3476</f>
        <v>133.80000000000001</v>
      </c>
      <c r="N3476" s="15">
        <f>Raw_Data!N3476</f>
        <v>56.9</v>
      </c>
      <c r="O3476" s="15">
        <f>Raw_Data!O3476</f>
        <v>120.3</v>
      </c>
      <c r="P3476" s="15" t="str">
        <f>Raw_Data!P3476</f>
        <v>Sprinkler</v>
      </c>
      <c r="Q3476" s="15">
        <f>Raw_Data!Q3476</f>
        <v>292.8</v>
      </c>
      <c r="R3476" s="15">
        <f>Raw_Data!R3476</f>
        <v>4.38</v>
      </c>
      <c r="S3476" s="15">
        <f>Raw_Data!S3476</f>
        <v>0.77</v>
      </c>
      <c r="T3476" s="18">
        <f>IF(Raw_Data!T3476="",ROUND(AVERAGEIFS(Raw_Data!$T$2:$T$4001,Raw_Data!$E$2:$E$4001,E3476,Raw_Data!$D$2:$D$4001,D3476),2),IF(Raw_Data!T3476&gt;INDEX(Cleaning_Reference!$F$6:$F$13,MATCH(D3476,Cleaning_Reference!$A$6:$A$13,0)),INDEX(Cleaning_Reference!$F$6:$F$13,MATCH(D3476,Cleaning_Reference!$A$6:$A$13,0)),Raw_Data!T3476))</f>
        <v>1.8</v>
      </c>
      <c r="U3476" s="15">
        <f>Raw_Data!U3476</f>
        <v>10.53</v>
      </c>
      <c r="V3476" s="15">
        <f>Raw_Data!V3476</f>
        <v>55153</v>
      </c>
      <c r="W3476" s="15">
        <f>Raw_Data!W3476</f>
        <v>485040</v>
      </c>
      <c r="X3476" s="15">
        <f>Raw_Data!X3476</f>
        <v>580761</v>
      </c>
      <c r="Y3476" s="15">
        <f>Raw_Data!Y3476</f>
        <v>95721</v>
      </c>
      <c r="Z3476" s="15">
        <f>Raw_Data!Z3476</f>
        <v>4451</v>
      </c>
      <c r="AA3476" s="15">
        <f>Raw_Data!AA3476</f>
        <v>2.3660000000000001</v>
      </c>
      <c r="AB3476" s="15">
        <f>Raw_Data!AB3476</f>
        <v>50.3</v>
      </c>
      <c r="AC3476" s="19" t="str">
        <f>IF(Raw_Data!G3476="","Yes","No")</f>
        <v>No</v>
      </c>
      <c r="AD3476" s="19" t="str">
        <f>IF(Raw_Data!L3476="","Yes","No")</f>
        <v>No</v>
      </c>
      <c r="AE3476" s="19" t="str">
        <f>IF(Raw_Data!T3476="","Imputed",IF(Raw_Data!T3476&gt;INDEX(Cleaning_Reference!$F$6:$F$13,MATCH(D3476,Cleaning_Reference!$A$6:$A$13,0)),"Capped","Original"))</f>
        <v>Original</v>
      </c>
      <c r="AF3476" s="21">
        <f t="shared" si="54"/>
        <v>10.53</v>
      </c>
    </row>
    <row r="3477" spans="1:32" ht="15" customHeight="1" x14ac:dyDescent="0.3">
      <c r="A3477" s="20" t="str">
        <f>Raw_Data!A3477</f>
        <v>SF13476</v>
      </c>
      <c r="B3477" s="15" t="str">
        <f>Raw_Data!B3477</f>
        <v>Telangana</v>
      </c>
      <c r="C3477" s="15" t="str">
        <f>Raw_Data!C3477</f>
        <v>Indore</v>
      </c>
      <c r="D3477" s="15" t="str">
        <f>Raw_Data!D3477</f>
        <v>Maize</v>
      </c>
      <c r="E3477" s="15" t="str">
        <f>Raw_Data!E3477</f>
        <v>Zaid</v>
      </c>
      <c r="F3477" s="15">
        <f>Raw_Data!F3477</f>
        <v>7.49</v>
      </c>
      <c r="G3477" s="18">
        <f>IF(Raw_Data!G3477="",ROUND(AVERAGEIFS(Raw_Data!$G$2:$G$4001,Raw_Data!$E$2:$E$4001,E3477),1),Raw_Data!G3477)</f>
        <v>366.2</v>
      </c>
      <c r="H3477" s="15">
        <f>Raw_Data!H3477</f>
        <v>33</v>
      </c>
      <c r="I3477" s="15">
        <f>Raw_Data!I3477</f>
        <v>52.9</v>
      </c>
      <c r="J3477" s="15">
        <f>Raw_Data!J3477</f>
        <v>8.1</v>
      </c>
      <c r="K3477" s="15">
        <f>Raw_Data!K3477</f>
        <v>6.08</v>
      </c>
      <c r="L3477" s="18">
        <f>IF(Raw_Data!L3477="",ROUND(AVERAGEIFS(Raw_Data!$L$2:$L$4001,Raw_Data!$E$2:$E$4001,E3477),1),Raw_Data!L3477)</f>
        <v>21.8</v>
      </c>
      <c r="M3477" s="15">
        <f>Raw_Data!M3477</f>
        <v>134.5</v>
      </c>
      <c r="N3477" s="15">
        <f>Raw_Data!N3477</f>
        <v>75.599999999999994</v>
      </c>
      <c r="O3477" s="15">
        <f>Raw_Data!O3477</f>
        <v>111.3</v>
      </c>
      <c r="P3477" s="15" t="str">
        <f>Raw_Data!P3477</f>
        <v>Rainfed</v>
      </c>
      <c r="Q3477" s="15">
        <f>Raw_Data!Q3477</f>
        <v>209.9</v>
      </c>
      <c r="R3477" s="15">
        <f>Raw_Data!R3477</f>
        <v>4.43</v>
      </c>
      <c r="S3477" s="15">
        <f>Raw_Data!S3477</f>
        <v>0.79</v>
      </c>
      <c r="T3477" s="18">
        <f>IF(Raw_Data!T3477="",ROUND(AVERAGEIFS(Raw_Data!$T$2:$T$4001,Raw_Data!$E$2:$E$4001,E3477,Raw_Data!$D$2:$D$4001,D3477),2),IF(Raw_Data!T3477&gt;INDEX(Cleaning_Reference!$F$6:$F$13,MATCH(D3477,Cleaning_Reference!$A$6:$A$13,0)),INDEX(Cleaning_Reference!$F$6:$F$13,MATCH(D3477,Cleaning_Reference!$A$6:$A$13,0)),Raw_Data!T3477))</f>
        <v>1.33</v>
      </c>
      <c r="U3477" s="15">
        <f>Raw_Data!U3477</f>
        <v>9.9600000000000009</v>
      </c>
      <c r="V3477" s="15">
        <f>Raw_Data!V3477</f>
        <v>21082</v>
      </c>
      <c r="W3477" s="15">
        <f>Raw_Data!W3477</f>
        <v>496374</v>
      </c>
      <c r="X3477" s="15">
        <f>Raw_Data!X3477</f>
        <v>209977</v>
      </c>
      <c r="Y3477" s="15">
        <f>Raw_Data!Y3477</f>
        <v>-286397</v>
      </c>
      <c r="Z3477" s="15">
        <f>Raw_Data!Z3477</f>
        <v>2378</v>
      </c>
      <c r="AA3477" s="15">
        <f>Raw_Data!AA3477</f>
        <v>4.1879999999999997</v>
      </c>
      <c r="AB3477" s="15">
        <f>Raw_Data!AB3477</f>
        <v>40.700000000000003</v>
      </c>
      <c r="AC3477" s="19" t="str">
        <f>IF(Raw_Data!G3477="","Yes","No")</f>
        <v>No</v>
      </c>
      <c r="AD3477" s="19" t="str">
        <f>IF(Raw_Data!L3477="","Yes","No")</f>
        <v>No</v>
      </c>
      <c r="AE3477" s="19" t="str">
        <f>IF(Raw_Data!T3477="","Imputed",IF(Raw_Data!T3477&gt;INDEX(Cleaning_Reference!$F$6:$F$13,MATCH(D3477,Cleaning_Reference!$A$6:$A$13,0)),"Capped","Original"))</f>
        <v>Original</v>
      </c>
      <c r="AF3477" s="21">
        <f t="shared" si="54"/>
        <v>9.9600000000000009</v>
      </c>
    </row>
    <row r="3478" spans="1:32" ht="15" customHeight="1" x14ac:dyDescent="0.3">
      <c r="A3478" s="20" t="str">
        <f>Raw_Data!A3478</f>
        <v>SF13477</v>
      </c>
      <c r="B3478" s="15" t="str">
        <f>Raw_Data!B3478</f>
        <v>Maharashtra</v>
      </c>
      <c r="C3478" s="15" t="str">
        <f>Raw_Data!C3478</f>
        <v>Nashik</v>
      </c>
      <c r="D3478" s="15" t="str">
        <f>Raw_Data!D3478</f>
        <v>Groundnut</v>
      </c>
      <c r="E3478" s="15" t="str">
        <f>Raw_Data!E3478</f>
        <v>Kharif</v>
      </c>
      <c r="F3478" s="15">
        <f>Raw_Data!F3478</f>
        <v>6.9</v>
      </c>
      <c r="G3478" s="18">
        <f>IF(Raw_Data!G3478="",ROUND(AVERAGEIFS(Raw_Data!$G$2:$G$4001,Raw_Data!$E$2:$E$4001,E3478),1),Raw_Data!G3478)</f>
        <v>1062.8</v>
      </c>
      <c r="H3478" s="15">
        <f>Raw_Data!H3478</f>
        <v>30.8</v>
      </c>
      <c r="I3478" s="15">
        <f>Raw_Data!I3478</f>
        <v>85.6</v>
      </c>
      <c r="J3478" s="15">
        <f>Raw_Data!J3478</f>
        <v>7.9</v>
      </c>
      <c r="K3478" s="15">
        <f>Raw_Data!K3478</f>
        <v>6.41</v>
      </c>
      <c r="L3478" s="18">
        <f>IF(Raw_Data!L3478="",ROUND(AVERAGEIFS(Raw_Data!$L$2:$L$4001,Raw_Data!$E$2:$E$4001,E3478),1),Raw_Data!L3478)</f>
        <v>29.2</v>
      </c>
      <c r="M3478" s="15">
        <f>Raw_Data!M3478</f>
        <v>101.9</v>
      </c>
      <c r="N3478" s="15">
        <f>Raw_Data!N3478</f>
        <v>48.5</v>
      </c>
      <c r="O3478" s="15">
        <f>Raw_Data!O3478</f>
        <v>148.80000000000001</v>
      </c>
      <c r="P3478" s="15" t="str">
        <f>Raw_Data!P3478</f>
        <v>Rainfed</v>
      </c>
      <c r="Q3478" s="15">
        <f>Raw_Data!Q3478</f>
        <v>253.6</v>
      </c>
      <c r="R3478" s="15">
        <f>Raw_Data!R3478</f>
        <v>4.04</v>
      </c>
      <c r="S3478" s="15">
        <f>Raw_Data!S3478</f>
        <v>0.89</v>
      </c>
      <c r="T3478" s="18">
        <f>IF(Raw_Data!T3478="",ROUND(AVERAGEIFS(Raw_Data!$T$2:$T$4001,Raw_Data!$E$2:$E$4001,E3478,Raw_Data!$D$2:$D$4001,D3478),2),IF(Raw_Data!T3478&gt;INDEX(Cleaning_Reference!$F$6:$F$13,MATCH(D3478,Cleaning_Reference!$A$6:$A$13,0)),INDEX(Cleaning_Reference!$F$6:$F$13,MATCH(D3478,Cleaning_Reference!$A$6:$A$13,0)),Raw_Data!T3478))</f>
        <v>1.37</v>
      </c>
      <c r="U3478" s="15">
        <f>Raw_Data!U3478</f>
        <v>9.4499999999999993</v>
      </c>
      <c r="V3478" s="15">
        <f>Raw_Data!V3478</f>
        <v>53392</v>
      </c>
      <c r="W3478" s="15">
        <f>Raw_Data!W3478</f>
        <v>423934</v>
      </c>
      <c r="X3478" s="15">
        <f>Raw_Data!X3478</f>
        <v>504554</v>
      </c>
      <c r="Y3478" s="15">
        <f>Raw_Data!Y3478</f>
        <v>80620</v>
      </c>
      <c r="Z3478" s="15">
        <f>Raw_Data!Z3478</f>
        <v>1980</v>
      </c>
      <c r="AA3478" s="15">
        <f>Raw_Data!AA3478</f>
        <v>4.7729999999999997</v>
      </c>
      <c r="AB3478" s="15">
        <f>Raw_Data!AB3478</f>
        <v>72.5</v>
      </c>
      <c r="AC3478" s="19" t="str">
        <f>IF(Raw_Data!G3478="","Yes","No")</f>
        <v>No</v>
      </c>
      <c r="AD3478" s="19" t="str">
        <f>IF(Raw_Data!L3478="","Yes","No")</f>
        <v>No</v>
      </c>
      <c r="AE3478" s="19" t="str">
        <f>IF(Raw_Data!T3478="","Imputed",IF(Raw_Data!T3478&gt;INDEX(Cleaning_Reference!$F$6:$F$13,MATCH(D3478,Cleaning_Reference!$A$6:$A$13,0)),"Capped","Original"))</f>
        <v>Original</v>
      </c>
      <c r="AF3478" s="21">
        <f t="shared" si="54"/>
        <v>9.4499999999999993</v>
      </c>
    </row>
    <row r="3479" spans="1:32" ht="15" customHeight="1" x14ac:dyDescent="0.3">
      <c r="A3479" s="20" t="str">
        <f>Raw_Data!A3479</f>
        <v>SF13478</v>
      </c>
      <c r="B3479" s="15" t="str">
        <f>Raw_Data!B3479</f>
        <v>Karnataka</v>
      </c>
      <c r="C3479" s="15" t="str">
        <f>Raw_Data!C3479</f>
        <v>Raichur</v>
      </c>
      <c r="D3479" s="15" t="str">
        <f>Raw_Data!D3479</f>
        <v>Groundnut</v>
      </c>
      <c r="E3479" s="15" t="str">
        <f>Raw_Data!E3479</f>
        <v>Rabi</v>
      </c>
      <c r="F3479" s="15">
        <f>Raw_Data!F3479</f>
        <v>4.7699999999999996</v>
      </c>
      <c r="G3479" s="18">
        <f>IF(Raw_Data!G3479="",ROUND(AVERAGEIFS(Raw_Data!$G$2:$G$4001,Raw_Data!$E$2:$E$4001,E3479),1),Raw_Data!G3479)</f>
        <v>631.20000000000005</v>
      </c>
      <c r="H3479" s="15">
        <f>Raw_Data!H3479</f>
        <v>18.7</v>
      </c>
      <c r="I3479" s="15">
        <f>Raw_Data!I3479</f>
        <v>57.8</v>
      </c>
      <c r="J3479" s="15">
        <f>Raw_Data!J3479</f>
        <v>7.5</v>
      </c>
      <c r="K3479" s="15">
        <f>Raw_Data!K3479</f>
        <v>6.19</v>
      </c>
      <c r="L3479" s="18">
        <f>IF(Raw_Data!L3479="",ROUND(AVERAGEIFS(Raw_Data!$L$2:$L$4001,Raw_Data!$E$2:$E$4001,E3479),1),Raw_Data!L3479)</f>
        <v>21.3</v>
      </c>
      <c r="M3479" s="15">
        <f>Raw_Data!M3479</f>
        <v>77.7</v>
      </c>
      <c r="N3479" s="15">
        <f>Raw_Data!N3479</f>
        <v>84.2</v>
      </c>
      <c r="O3479" s="15">
        <f>Raw_Data!O3479</f>
        <v>125.1</v>
      </c>
      <c r="P3479" s="15" t="str">
        <f>Raw_Data!P3479</f>
        <v>Sprinkler</v>
      </c>
      <c r="Q3479" s="15">
        <f>Raw_Data!Q3479</f>
        <v>244.2</v>
      </c>
      <c r="R3479" s="15">
        <f>Raw_Data!R3479</f>
        <v>3.4</v>
      </c>
      <c r="S3479" s="15">
        <f>Raw_Data!S3479</f>
        <v>0.97</v>
      </c>
      <c r="T3479" s="18">
        <f>IF(Raw_Data!T3479="",ROUND(AVERAGEIFS(Raw_Data!$T$2:$T$4001,Raw_Data!$E$2:$E$4001,E3479,Raw_Data!$D$2:$D$4001,D3479),2),IF(Raw_Data!T3479&gt;INDEX(Cleaning_Reference!$F$6:$F$13,MATCH(D3479,Cleaning_Reference!$A$6:$A$13,0)),INDEX(Cleaning_Reference!$F$6:$F$13,MATCH(D3479,Cleaning_Reference!$A$6:$A$13,0)),Raw_Data!T3479))</f>
        <v>1.43</v>
      </c>
      <c r="U3479" s="15">
        <f>Raw_Data!U3479</f>
        <v>6.82</v>
      </c>
      <c r="V3479" s="15">
        <f>Raw_Data!V3479</f>
        <v>50528</v>
      </c>
      <c r="W3479" s="15">
        <f>Raw_Data!W3479</f>
        <v>327032</v>
      </c>
      <c r="X3479" s="15">
        <f>Raw_Data!X3479</f>
        <v>344601</v>
      </c>
      <c r="Y3479" s="15">
        <f>Raw_Data!Y3479</f>
        <v>17569</v>
      </c>
      <c r="Z3479" s="15">
        <f>Raw_Data!Z3479</f>
        <v>2328</v>
      </c>
      <c r="AA3479" s="15">
        <f>Raw_Data!AA3479</f>
        <v>2.93</v>
      </c>
      <c r="AB3479" s="15">
        <f>Raw_Data!AB3479</f>
        <v>49.6</v>
      </c>
      <c r="AC3479" s="19" t="str">
        <f>IF(Raw_Data!G3479="","Yes","No")</f>
        <v>No</v>
      </c>
      <c r="AD3479" s="19" t="str">
        <f>IF(Raw_Data!L3479="","Yes","No")</f>
        <v>No</v>
      </c>
      <c r="AE3479" s="19" t="str">
        <f>IF(Raw_Data!T3479="","Imputed",IF(Raw_Data!T3479&gt;INDEX(Cleaning_Reference!$F$6:$F$13,MATCH(D3479,Cleaning_Reference!$A$6:$A$13,0)),"Capped","Original"))</f>
        <v>Original</v>
      </c>
      <c r="AF3479" s="21">
        <f t="shared" si="54"/>
        <v>6.82</v>
      </c>
    </row>
    <row r="3480" spans="1:32" ht="15" customHeight="1" x14ac:dyDescent="0.3">
      <c r="A3480" s="20" t="str">
        <f>Raw_Data!A3480</f>
        <v>SF13479</v>
      </c>
      <c r="B3480" s="15" t="str">
        <f>Raw_Data!B3480</f>
        <v>Karnataka</v>
      </c>
      <c r="C3480" s="15" t="str">
        <f>Raw_Data!C3480</f>
        <v>Raichur</v>
      </c>
      <c r="D3480" s="15" t="str">
        <f>Raw_Data!D3480</f>
        <v>Maize</v>
      </c>
      <c r="E3480" s="15" t="str">
        <f>Raw_Data!E3480</f>
        <v>Kharif</v>
      </c>
      <c r="F3480" s="15">
        <f>Raw_Data!F3480</f>
        <v>3.08</v>
      </c>
      <c r="G3480" s="18">
        <f>IF(Raw_Data!G3480="",ROUND(AVERAGEIFS(Raw_Data!$G$2:$G$4001,Raw_Data!$E$2:$E$4001,E3480),1),Raw_Data!G3480)</f>
        <v>1032.0999999999999</v>
      </c>
      <c r="H3480" s="15">
        <f>Raw_Data!H3480</f>
        <v>26.2</v>
      </c>
      <c r="I3480" s="15">
        <f>Raw_Data!I3480</f>
        <v>62</v>
      </c>
      <c r="J3480" s="15">
        <f>Raw_Data!J3480</f>
        <v>8.1</v>
      </c>
      <c r="K3480" s="15">
        <f>Raw_Data!K3480</f>
        <v>8.17</v>
      </c>
      <c r="L3480" s="18">
        <f>IF(Raw_Data!L3480="",ROUND(AVERAGEIFS(Raw_Data!$L$2:$L$4001,Raw_Data!$E$2:$E$4001,E3480),1),Raw_Data!L3480)</f>
        <v>43.9</v>
      </c>
      <c r="M3480" s="15">
        <f>Raw_Data!M3480</f>
        <v>97.5</v>
      </c>
      <c r="N3480" s="15">
        <f>Raw_Data!N3480</f>
        <v>54.6</v>
      </c>
      <c r="O3480" s="15">
        <f>Raw_Data!O3480</f>
        <v>127.5</v>
      </c>
      <c r="P3480" s="15" t="str">
        <f>Raw_Data!P3480</f>
        <v>Flood</v>
      </c>
      <c r="Q3480" s="15">
        <f>Raw_Data!Q3480</f>
        <v>185.7</v>
      </c>
      <c r="R3480" s="15">
        <f>Raw_Data!R3480</f>
        <v>5.8</v>
      </c>
      <c r="S3480" s="15">
        <f>Raw_Data!S3480</f>
        <v>0.84</v>
      </c>
      <c r="T3480" s="18">
        <f>IF(Raw_Data!T3480="",ROUND(AVERAGEIFS(Raw_Data!$T$2:$T$4001,Raw_Data!$E$2:$E$4001,E3480,Raw_Data!$D$2:$D$4001,D3480),2),IF(Raw_Data!T3480&gt;INDEX(Cleaning_Reference!$F$6:$F$13,MATCH(D3480,Cleaning_Reference!$A$6:$A$13,0)),INDEX(Cleaning_Reference!$F$6:$F$13,MATCH(D3480,Cleaning_Reference!$A$6:$A$13,0)),Raw_Data!T3480))</f>
        <v>0.3</v>
      </c>
      <c r="U3480" s="15">
        <f>Raw_Data!U3480</f>
        <v>0.92</v>
      </c>
      <c r="V3480" s="15">
        <f>Raw_Data!V3480</f>
        <v>22542</v>
      </c>
      <c r="W3480" s="15">
        <f>Raw_Data!W3480</f>
        <v>243479</v>
      </c>
      <c r="X3480" s="15">
        <f>Raw_Data!X3480</f>
        <v>20739</v>
      </c>
      <c r="Y3480" s="15">
        <f>Raw_Data!Y3480</f>
        <v>-222740</v>
      </c>
      <c r="Z3480" s="15">
        <f>Raw_Data!Z3480</f>
        <v>1898</v>
      </c>
      <c r="AA3480" s="15">
        <f>Raw_Data!AA3480</f>
        <v>0.48499999999999999</v>
      </c>
      <c r="AB3480" s="15">
        <f>Raw_Data!AB3480</f>
        <v>54.6</v>
      </c>
      <c r="AC3480" s="19" t="str">
        <f>IF(Raw_Data!G3480="","Yes","No")</f>
        <v>No</v>
      </c>
      <c r="AD3480" s="19" t="str">
        <f>IF(Raw_Data!L3480="","Yes","No")</f>
        <v>No</v>
      </c>
      <c r="AE3480" s="19" t="str">
        <f>IF(Raw_Data!T3480="","Imputed",IF(Raw_Data!T3480&gt;INDEX(Cleaning_Reference!$F$6:$F$13,MATCH(D3480,Cleaning_Reference!$A$6:$A$13,0)),"Capped","Original"))</f>
        <v>Original</v>
      </c>
      <c r="AF3480" s="21">
        <f t="shared" si="54"/>
        <v>0.92</v>
      </c>
    </row>
    <row r="3481" spans="1:32" ht="15" customHeight="1" x14ac:dyDescent="0.3">
      <c r="A3481" s="20" t="str">
        <f>Raw_Data!A3481</f>
        <v>SF13480</v>
      </c>
      <c r="B3481" s="15" t="str">
        <f>Raw_Data!B3481</f>
        <v>Punjab</v>
      </c>
      <c r="C3481" s="15" t="str">
        <f>Raw_Data!C3481</f>
        <v>Nashik</v>
      </c>
      <c r="D3481" s="15" t="str">
        <f>Raw_Data!D3481</f>
        <v>Pulses</v>
      </c>
      <c r="E3481" s="15" t="str">
        <f>Raw_Data!E3481</f>
        <v>Kharif</v>
      </c>
      <c r="F3481" s="15">
        <f>Raw_Data!F3481</f>
        <v>9.5299999999999994</v>
      </c>
      <c r="G3481" s="18">
        <f>IF(Raw_Data!G3481="",ROUND(AVERAGEIFS(Raw_Data!$G$2:$G$4001,Raw_Data!$E$2:$E$4001,E3481),1),Raw_Data!G3481)</f>
        <v>711.5</v>
      </c>
      <c r="H3481" s="15">
        <f>Raw_Data!H3481</f>
        <v>29.4</v>
      </c>
      <c r="I3481" s="15">
        <f>Raw_Data!I3481</f>
        <v>66.900000000000006</v>
      </c>
      <c r="J3481" s="15">
        <f>Raw_Data!J3481</f>
        <v>7.3</v>
      </c>
      <c r="K3481" s="15">
        <f>Raw_Data!K3481</f>
        <v>7.09</v>
      </c>
      <c r="L3481" s="18">
        <f>IF(Raw_Data!L3481="",ROUND(AVERAGEIFS(Raw_Data!$L$2:$L$4001,Raw_Data!$E$2:$E$4001,E3481),1),Raw_Data!L3481)</f>
        <v>25.7</v>
      </c>
      <c r="M3481" s="15">
        <f>Raw_Data!M3481</f>
        <v>115.6</v>
      </c>
      <c r="N3481" s="15">
        <f>Raw_Data!N3481</f>
        <v>56</v>
      </c>
      <c r="O3481" s="15">
        <f>Raw_Data!O3481</f>
        <v>75.400000000000006</v>
      </c>
      <c r="P3481" s="15" t="str">
        <f>Raw_Data!P3481</f>
        <v>Sprinkler</v>
      </c>
      <c r="Q3481" s="15">
        <f>Raw_Data!Q3481</f>
        <v>136</v>
      </c>
      <c r="R3481" s="15">
        <f>Raw_Data!R3481</f>
        <v>3.88</v>
      </c>
      <c r="S3481" s="15">
        <f>Raw_Data!S3481</f>
        <v>0.71</v>
      </c>
      <c r="T3481" s="18">
        <f>IF(Raw_Data!T3481="",ROUND(AVERAGEIFS(Raw_Data!$T$2:$T$4001,Raw_Data!$E$2:$E$4001,E3481,Raw_Data!$D$2:$D$4001,D3481),2),IF(Raw_Data!T3481&gt;INDEX(Cleaning_Reference!$F$6:$F$13,MATCH(D3481,Cleaning_Reference!$A$6:$A$13,0)),INDEX(Cleaning_Reference!$F$6:$F$13,MATCH(D3481,Cleaning_Reference!$A$6:$A$13,0)),Raw_Data!T3481))</f>
        <v>1.51</v>
      </c>
      <c r="U3481" s="15">
        <f>Raw_Data!U3481</f>
        <v>14.39</v>
      </c>
      <c r="V3481" s="15">
        <f>Raw_Data!V3481</f>
        <v>71925</v>
      </c>
      <c r="W3481" s="15">
        <f>Raw_Data!W3481</f>
        <v>736305</v>
      </c>
      <c r="X3481" s="15">
        <f>Raw_Data!X3481</f>
        <v>1035001</v>
      </c>
      <c r="Y3481" s="15">
        <f>Raw_Data!Y3481</f>
        <v>298696</v>
      </c>
      <c r="Z3481" s="15">
        <f>Raw_Data!Z3481</f>
        <v>3757</v>
      </c>
      <c r="AA3481" s="15">
        <f>Raw_Data!AA3481</f>
        <v>3.83</v>
      </c>
      <c r="AB3481" s="15">
        <f>Raw_Data!AB3481</f>
        <v>48.2</v>
      </c>
      <c r="AC3481" s="19" t="str">
        <f>IF(Raw_Data!G3481="","Yes","No")</f>
        <v>No</v>
      </c>
      <c r="AD3481" s="19" t="str">
        <f>IF(Raw_Data!L3481="","Yes","No")</f>
        <v>No</v>
      </c>
      <c r="AE3481" s="19" t="str">
        <f>IF(Raw_Data!T3481="","Imputed",IF(Raw_Data!T3481&gt;INDEX(Cleaning_Reference!$F$6:$F$13,MATCH(D3481,Cleaning_Reference!$A$6:$A$13,0)),"Capped","Original"))</f>
        <v>Original</v>
      </c>
      <c r="AF3481" s="21">
        <f t="shared" si="54"/>
        <v>14.39</v>
      </c>
    </row>
    <row r="3482" spans="1:32" ht="15" customHeight="1" x14ac:dyDescent="0.3">
      <c r="A3482" s="20" t="str">
        <f>Raw_Data!A3482</f>
        <v>SF13481</v>
      </c>
      <c r="B3482" s="15" t="str">
        <f>Raw_Data!B3482</f>
        <v>Karnataka</v>
      </c>
      <c r="C3482" s="15" t="str">
        <f>Raw_Data!C3482</f>
        <v>Raichur</v>
      </c>
      <c r="D3482" s="15" t="str">
        <f>Raw_Data!D3482</f>
        <v>Chilli</v>
      </c>
      <c r="E3482" s="15" t="str">
        <f>Raw_Data!E3482</f>
        <v>Kharif</v>
      </c>
      <c r="F3482" s="15">
        <f>Raw_Data!F3482</f>
        <v>14.27</v>
      </c>
      <c r="G3482" s="18">
        <f>IF(Raw_Data!G3482="",ROUND(AVERAGEIFS(Raw_Data!$G$2:$G$4001,Raw_Data!$E$2:$E$4001,E3482),1),Raw_Data!G3482)</f>
        <v>819</v>
      </c>
      <c r="H3482" s="15">
        <f>Raw_Data!H3482</f>
        <v>33</v>
      </c>
      <c r="I3482" s="15">
        <f>Raw_Data!I3482</f>
        <v>72.400000000000006</v>
      </c>
      <c r="J3482" s="15">
        <f>Raw_Data!J3482</f>
        <v>6.6</v>
      </c>
      <c r="K3482" s="15">
        <f>Raw_Data!K3482</f>
        <v>5.41</v>
      </c>
      <c r="L3482" s="18">
        <f>IF(Raw_Data!L3482="",ROUND(AVERAGEIFS(Raw_Data!$L$2:$L$4001,Raw_Data!$E$2:$E$4001,E3482),1),Raw_Data!L3482)</f>
        <v>22.8</v>
      </c>
      <c r="M3482" s="15">
        <f>Raw_Data!M3482</f>
        <v>163.19999999999999</v>
      </c>
      <c r="N3482" s="15">
        <f>Raw_Data!N3482</f>
        <v>33</v>
      </c>
      <c r="O3482" s="15">
        <f>Raw_Data!O3482</f>
        <v>80.599999999999994</v>
      </c>
      <c r="P3482" s="15" t="str">
        <f>Raw_Data!P3482</f>
        <v>Sprinkler</v>
      </c>
      <c r="Q3482" s="15">
        <f>Raw_Data!Q3482</f>
        <v>163.5</v>
      </c>
      <c r="R3482" s="15">
        <f>Raw_Data!R3482</f>
        <v>8.33</v>
      </c>
      <c r="S3482" s="15">
        <f>Raw_Data!S3482</f>
        <v>0.67</v>
      </c>
      <c r="T3482" s="18">
        <f>IF(Raw_Data!T3482="",ROUND(AVERAGEIFS(Raw_Data!$T$2:$T$4001,Raw_Data!$E$2:$E$4001,E3482,Raw_Data!$D$2:$D$4001,D3482),2),IF(Raw_Data!T3482&gt;INDEX(Cleaning_Reference!$F$6:$F$13,MATCH(D3482,Cleaning_Reference!$A$6:$A$13,0)),INDEX(Cleaning_Reference!$F$6:$F$13,MATCH(D3482,Cleaning_Reference!$A$6:$A$13,0)),Raw_Data!T3482))</f>
        <v>0.3</v>
      </c>
      <c r="U3482" s="15">
        <f>Raw_Data!U3482</f>
        <v>4.28</v>
      </c>
      <c r="V3482" s="15">
        <f>Raw_Data!V3482</f>
        <v>100424</v>
      </c>
      <c r="W3482" s="15">
        <f>Raw_Data!W3482</f>
        <v>944756</v>
      </c>
      <c r="X3482" s="15">
        <f>Raw_Data!X3482</f>
        <v>429815</v>
      </c>
      <c r="Y3482" s="15">
        <f>Raw_Data!Y3482</f>
        <v>-514941</v>
      </c>
      <c r="Z3482" s="15">
        <f>Raw_Data!Z3482</f>
        <v>8333</v>
      </c>
      <c r="AA3482" s="15">
        <f>Raw_Data!AA3482</f>
        <v>0.51400000000000001</v>
      </c>
      <c r="AB3482" s="15">
        <f>Raw_Data!AB3482</f>
        <v>41.7</v>
      </c>
      <c r="AC3482" s="19" t="str">
        <f>IF(Raw_Data!G3482="","Yes","No")</f>
        <v>No</v>
      </c>
      <c r="AD3482" s="19" t="str">
        <f>IF(Raw_Data!L3482="","Yes","No")</f>
        <v>No</v>
      </c>
      <c r="AE3482" s="19" t="str">
        <f>IF(Raw_Data!T3482="","Imputed",IF(Raw_Data!T3482&gt;INDEX(Cleaning_Reference!$F$6:$F$13,MATCH(D3482,Cleaning_Reference!$A$6:$A$13,0)),"Capped","Original"))</f>
        <v>Original</v>
      </c>
      <c r="AF3482" s="21">
        <f t="shared" si="54"/>
        <v>4.28</v>
      </c>
    </row>
    <row r="3483" spans="1:32" ht="15" customHeight="1" x14ac:dyDescent="0.3">
      <c r="A3483" s="20" t="str">
        <f>Raw_Data!A3483</f>
        <v>SF13482</v>
      </c>
      <c r="B3483" s="15" t="str">
        <f>Raw_Data!B3483</f>
        <v>Tamil Nadu</v>
      </c>
      <c r="C3483" s="15" t="str">
        <f>Raw_Data!C3483</f>
        <v>Ludhiana</v>
      </c>
      <c r="D3483" s="15" t="str">
        <f>Raw_Data!D3483</f>
        <v>Wheat</v>
      </c>
      <c r="E3483" s="15" t="str">
        <f>Raw_Data!E3483</f>
        <v>Kharif</v>
      </c>
      <c r="F3483" s="15">
        <f>Raw_Data!F3483</f>
        <v>13.71</v>
      </c>
      <c r="G3483" s="18">
        <f>IF(Raw_Data!G3483="",ROUND(AVERAGEIFS(Raw_Data!$G$2:$G$4001,Raw_Data!$E$2:$E$4001,E3483),1),Raw_Data!G3483)</f>
        <v>1124</v>
      </c>
      <c r="H3483" s="15">
        <f>Raw_Data!H3483</f>
        <v>24.2</v>
      </c>
      <c r="I3483" s="15">
        <f>Raw_Data!I3483</f>
        <v>50.7</v>
      </c>
      <c r="J3483" s="15">
        <f>Raw_Data!J3483</f>
        <v>6.5</v>
      </c>
      <c r="K3483" s="15">
        <f>Raw_Data!K3483</f>
        <v>7.51</v>
      </c>
      <c r="L3483" s="18">
        <f>IF(Raw_Data!L3483="",ROUND(AVERAGEIFS(Raw_Data!$L$2:$L$4001,Raw_Data!$E$2:$E$4001,E3483),1),Raw_Data!L3483)</f>
        <v>29.1</v>
      </c>
      <c r="M3483" s="15">
        <f>Raw_Data!M3483</f>
        <v>164.3</v>
      </c>
      <c r="N3483" s="15">
        <f>Raw_Data!N3483</f>
        <v>70.599999999999994</v>
      </c>
      <c r="O3483" s="15">
        <f>Raw_Data!O3483</f>
        <v>107.8</v>
      </c>
      <c r="P3483" s="15" t="str">
        <f>Raw_Data!P3483</f>
        <v>Drip</v>
      </c>
      <c r="Q3483" s="15">
        <f>Raw_Data!Q3483</f>
        <v>180.3</v>
      </c>
      <c r="R3483" s="15">
        <f>Raw_Data!R3483</f>
        <v>3.28</v>
      </c>
      <c r="S3483" s="15">
        <f>Raw_Data!S3483</f>
        <v>0.93</v>
      </c>
      <c r="T3483" s="18">
        <f>IF(Raw_Data!T3483="",ROUND(AVERAGEIFS(Raw_Data!$T$2:$T$4001,Raw_Data!$E$2:$E$4001,E3483,Raw_Data!$D$2:$D$4001,D3483),2),IF(Raw_Data!T3483&gt;INDEX(Cleaning_Reference!$F$6:$F$13,MATCH(D3483,Cleaning_Reference!$A$6:$A$13,0)),INDEX(Cleaning_Reference!$F$6:$F$13,MATCH(D3483,Cleaning_Reference!$A$6:$A$13,0)),Raw_Data!T3483))</f>
        <v>1.28</v>
      </c>
      <c r="U3483" s="15">
        <f>Raw_Data!U3483</f>
        <v>17.55</v>
      </c>
      <c r="V3483" s="15">
        <f>Raw_Data!V3483</f>
        <v>25567</v>
      </c>
      <c r="W3483" s="15">
        <f>Raw_Data!W3483</f>
        <v>987676</v>
      </c>
      <c r="X3483" s="15">
        <f>Raw_Data!X3483</f>
        <v>448701</v>
      </c>
      <c r="Y3483" s="15">
        <f>Raw_Data!Y3483</f>
        <v>-538975</v>
      </c>
      <c r="Z3483" s="15">
        <f>Raw_Data!Z3483</f>
        <v>6652</v>
      </c>
      <c r="AA3483" s="15">
        <f>Raw_Data!AA3483</f>
        <v>2.6379999999999999</v>
      </c>
      <c r="AB3483" s="15">
        <f>Raw_Data!AB3483</f>
        <v>70.400000000000006</v>
      </c>
      <c r="AC3483" s="19" t="str">
        <f>IF(Raw_Data!G3483="","Yes","No")</f>
        <v>No</v>
      </c>
      <c r="AD3483" s="19" t="str">
        <f>IF(Raw_Data!L3483="","Yes","No")</f>
        <v>No</v>
      </c>
      <c r="AE3483" s="19" t="str">
        <f>IF(Raw_Data!T3483="","Imputed",IF(Raw_Data!T3483&gt;INDEX(Cleaning_Reference!$F$6:$F$13,MATCH(D3483,Cleaning_Reference!$A$6:$A$13,0)),"Capped","Original"))</f>
        <v>Original</v>
      </c>
      <c r="AF3483" s="21">
        <f t="shared" si="54"/>
        <v>17.55</v>
      </c>
    </row>
    <row r="3484" spans="1:32" ht="15" customHeight="1" x14ac:dyDescent="0.3">
      <c r="A3484" s="20" t="str">
        <f>Raw_Data!A3484</f>
        <v>SF13483</v>
      </c>
      <c r="B3484" s="15" t="str">
        <f>Raw_Data!B3484</f>
        <v>Tamil Nadu</v>
      </c>
      <c r="C3484" s="15" t="str">
        <f>Raw_Data!C3484</f>
        <v>Krishna</v>
      </c>
      <c r="D3484" s="15" t="str">
        <f>Raw_Data!D3484</f>
        <v>Sugarcane</v>
      </c>
      <c r="E3484" s="15" t="str">
        <f>Raw_Data!E3484</f>
        <v>Kharif</v>
      </c>
      <c r="F3484" s="15">
        <f>Raw_Data!F3484</f>
        <v>9.64</v>
      </c>
      <c r="G3484" s="18">
        <f>IF(Raw_Data!G3484="",ROUND(AVERAGEIFS(Raw_Data!$G$2:$G$4001,Raw_Data!$E$2:$E$4001,E3484),1),Raw_Data!G3484)</f>
        <v>746.7</v>
      </c>
      <c r="H3484" s="15">
        <f>Raw_Data!H3484</f>
        <v>24.8</v>
      </c>
      <c r="I3484" s="15">
        <f>Raw_Data!I3484</f>
        <v>82.8</v>
      </c>
      <c r="J3484" s="15">
        <f>Raw_Data!J3484</f>
        <v>6.6</v>
      </c>
      <c r="K3484" s="15">
        <f>Raw_Data!K3484</f>
        <v>6.62</v>
      </c>
      <c r="L3484" s="18">
        <f>IF(Raw_Data!L3484="",ROUND(AVERAGEIFS(Raw_Data!$L$2:$L$4001,Raw_Data!$E$2:$E$4001,E3484),1),Raw_Data!L3484)</f>
        <v>29</v>
      </c>
      <c r="M3484" s="15">
        <f>Raw_Data!M3484</f>
        <v>165.5</v>
      </c>
      <c r="N3484" s="15">
        <f>Raw_Data!N3484</f>
        <v>93.1</v>
      </c>
      <c r="O3484" s="15">
        <f>Raw_Data!O3484</f>
        <v>122.9</v>
      </c>
      <c r="P3484" s="15" t="str">
        <f>Raw_Data!P3484</f>
        <v>Rainfed</v>
      </c>
      <c r="Q3484" s="15">
        <f>Raw_Data!Q3484</f>
        <v>204.3</v>
      </c>
      <c r="R3484" s="15">
        <f>Raw_Data!R3484</f>
        <v>4.2300000000000004</v>
      </c>
      <c r="S3484" s="15">
        <f>Raw_Data!S3484</f>
        <v>0.86</v>
      </c>
      <c r="T3484" s="18">
        <f>IF(Raw_Data!T3484="",ROUND(AVERAGEIFS(Raw_Data!$T$2:$T$4001,Raw_Data!$E$2:$E$4001,E3484,Raw_Data!$D$2:$D$4001,D3484),2),IF(Raw_Data!T3484&gt;INDEX(Cleaning_Reference!$F$6:$F$13,MATCH(D3484,Cleaning_Reference!$A$6:$A$13,0)),INDEX(Cleaning_Reference!$F$6:$F$13,MATCH(D3484,Cleaning_Reference!$A$6:$A$13,0)),Raw_Data!T3484))</f>
        <v>77.319999999999993</v>
      </c>
      <c r="U3484" s="15">
        <f>Raw_Data!U3484</f>
        <v>745.36</v>
      </c>
      <c r="V3484" s="15">
        <f>Raw_Data!V3484</f>
        <v>3462</v>
      </c>
      <c r="W3484" s="15">
        <f>Raw_Data!W3484</f>
        <v>655393</v>
      </c>
      <c r="X3484" s="15">
        <f>Raw_Data!X3484</f>
        <v>2580436</v>
      </c>
      <c r="Y3484" s="15">
        <f>Raw_Data!Y3484</f>
        <v>1925043</v>
      </c>
      <c r="Z3484" s="15">
        <f>Raw_Data!Z3484</f>
        <v>9874</v>
      </c>
      <c r="AA3484" s="15">
        <f>Raw_Data!AA3484</f>
        <v>75.486999999999995</v>
      </c>
      <c r="AB3484" s="15">
        <f>Raw_Data!AB3484</f>
        <v>63.3</v>
      </c>
      <c r="AC3484" s="19" t="str">
        <f>IF(Raw_Data!G3484="","Yes","No")</f>
        <v>No</v>
      </c>
      <c r="AD3484" s="19" t="str">
        <f>IF(Raw_Data!L3484="","Yes","No")</f>
        <v>No</v>
      </c>
      <c r="AE3484" s="19" t="str">
        <f>IF(Raw_Data!T3484="","Imputed",IF(Raw_Data!T3484&gt;INDEX(Cleaning_Reference!$F$6:$F$13,MATCH(D3484,Cleaning_Reference!$A$6:$A$13,0)),"Capped","Original"))</f>
        <v>Original</v>
      </c>
      <c r="AF3484" s="21">
        <f t="shared" si="54"/>
        <v>745.36</v>
      </c>
    </row>
    <row r="3485" spans="1:32" ht="15" customHeight="1" x14ac:dyDescent="0.3">
      <c r="A3485" s="20" t="str">
        <f>Raw_Data!A3485</f>
        <v>SF13484</v>
      </c>
      <c r="B3485" s="15" t="str">
        <f>Raw_Data!B3485</f>
        <v>Maharashtra</v>
      </c>
      <c r="C3485" s="15" t="str">
        <f>Raw_Data!C3485</f>
        <v>Erode</v>
      </c>
      <c r="D3485" s="15" t="str">
        <f>Raw_Data!D3485</f>
        <v>Rice</v>
      </c>
      <c r="E3485" s="15" t="str">
        <f>Raw_Data!E3485</f>
        <v>Zaid</v>
      </c>
      <c r="F3485" s="15">
        <f>Raw_Data!F3485</f>
        <v>4.53</v>
      </c>
      <c r="G3485" s="18">
        <f>IF(Raw_Data!G3485="",ROUND(AVERAGEIFS(Raw_Data!$G$2:$G$4001,Raw_Data!$E$2:$E$4001,E3485),1),Raw_Data!G3485)</f>
        <v>285.10000000000002</v>
      </c>
      <c r="H3485" s="15">
        <f>Raw_Data!H3485</f>
        <v>30.3</v>
      </c>
      <c r="I3485" s="15">
        <f>Raw_Data!I3485</f>
        <v>55.1</v>
      </c>
      <c r="J3485" s="15">
        <f>Raw_Data!J3485</f>
        <v>7</v>
      </c>
      <c r="K3485" s="15">
        <f>Raw_Data!K3485</f>
        <v>6.33</v>
      </c>
      <c r="L3485" s="18">
        <f>IF(Raw_Data!L3485="",ROUND(AVERAGEIFS(Raw_Data!$L$2:$L$4001,Raw_Data!$E$2:$E$4001,E3485),1),Raw_Data!L3485)</f>
        <v>24.5</v>
      </c>
      <c r="M3485" s="15">
        <f>Raw_Data!M3485</f>
        <v>119.5</v>
      </c>
      <c r="N3485" s="15">
        <f>Raw_Data!N3485</f>
        <v>63.2</v>
      </c>
      <c r="O3485" s="15">
        <f>Raw_Data!O3485</f>
        <v>93.2</v>
      </c>
      <c r="P3485" s="15" t="str">
        <f>Raw_Data!P3485</f>
        <v>Sprinkler</v>
      </c>
      <c r="Q3485" s="15">
        <f>Raw_Data!Q3485</f>
        <v>194.2</v>
      </c>
      <c r="R3485" s="15">
        <f>Raw_Data!R3485</f>
        <v>6.27</v>
      </c>
      <c r="S3485" s="15">
        <f>Raw_Data!S3485</f>
        <v>0.85</v>
      </c>
      <c r="T3485" s="18">
        <f>IF(Raw_Data!T3485="",ROUND(AVERAGEIFS(Raw_Data!$T$2:$T$4001,Raw_Data!$E$2:$E$4001,E3485,Raw_Data!$D$2:$D$4001,D3485),2),IF(Raw_Data!T3485&gt;INDEX(Cleaning_Reference!$F$6:$F$13,MATCH(D3485,Cleaning_Reference!$A$6:$A$13,0)),INDEX(Cleaning_Reference!$F$6:$F$13,MATCH(D3485,Cleaning_Reference!$A$6:$A$13,0)),Raw_Data!T3485))</f>
        <v>2.16</v>
      </c>
      <c r="U3485" s="15">
        <f>Raw_Data!U3485</f>
        <v>9.7799999999999994</v>
      </c>
      <c r="V3485" s="15">
        <f>Raw_Data!V3485</f>
        <v>22044</v>
      </c>
      <c r="W3485" s="15">
        <f>Raw_Data!W3485</f>
        <v>319841</v>
      </c>
      <c r="X3485" s="15">
        <f>Raw_Data!X3485</f>
        <v>215590</v>
      </c>
      <c r="Y3485" s="15">
        <f>Raw_Data!Y3485</f>
        <v>-104251</v>
      </c>
      <c r="Z3485" s="15">
        <f>Raw_Data!Z3485</f>
        <v>7503</v>
      </c>
      <c r="AA3485" s="15">
        <f>Raw_Data!AA3485</f>
        <v>1.3029999999999999</v>
      </c>
      <c r="AB3485" s="15">
        <f>Raw_Data!AB3485</f>
        <v>42.6</v>
      </c>
      <c r="AC3485" s="19" t="str">
        <f>IF(Raw_Data!G3485="","Yes","No")</f>
        <v>No</v>
      </c>
      <c r="AD3485" s="19" t="str">
        <f>IF(Raw_Data!L3485="","Yes","No")</f>
        <v>No</v>
      </c>
      <c r="AE3485" s="19" t="str">
        <f>IF(Raw_Data!T3485="","Imputed",IF(Raw_Data!T3485&gt;INDEX(Cleaning_Reference!$F$6:$F$13,MATCH(D3485,Cleaning_Reference!$A$6:$A$13,0)),"Capped","Original"))</f>
        <v>Original</v>
      </c>
      <c r="AF3485" s="21">
        <f t="shared" si="54"/>
        <v>9.7799999999999994</v>
      </c>
    </row>
    <row r="3486" spans="1:32" ht="15" customHeight="1" x14ac:dyDescent="0.3">
      <c r="A3486" s="20" t="str">
        <f>Raw_Data!A3486</f>
        <v>SF13485</v>
      </c>
      <c r="B3486" s="15" t="str">
        <f>Raw_Data!B3486</f>
        <v>Punjab</v>
      </c>
      <c r="C3486" s="15" t="str">
        <f>Raw_Data!C3486</f>
        <v>Nalgonda</v>
      </c>
      <c r="D3486" s="15" t="str">
        <f>Raw_Data!D3486</f>
        <v>Wheat</v>
      </c>
      <c r="E3486" s="15" t="str">
        <f>Raw_Data!E3486</f>
        <v>Rabi</v>
      </c>
      <c r="F3486" s="15">
        <f>Raw_Data!F3486</f>
        <v>14.32</v>
      </c>
      <c r="G3486" s="18">
        <f>IF(Raw_Data!G3486="",ROUND(AVERAGEIFS(Raw_Data!$G$2:$G$4001,Raw_Data!$E$2:$E$4001,E3486),1),Raw_Data!G3486)</f>
        <v>687</v>
      </c>
      <c r="H3486" s="15">
        <f>Raw_Data!H3486</f>
        <v>26</v>
      </c>
      <c r="I3486" s="15">
        <f>Raw_Data!I3486</f>
        <v>69.8</v>
      </c>
      <c r="J3486" s="15">
        <f>Raw_Data!J3486</f>
        <v>8.6999999999999993</v>
      </c>
      <c r="K3486" s="15">
        <f>Raw_Data!K3486</f>
        <v>6.53</v>
      </c>
      <c r="L3486" s="18">
        <f>IF(Raw_Data!L3486="",ROUND(AVERAGEIFS(Raw_Data!$L$2:$L$4001,Raw_Data!$E$2:$E$4001,E3486),1),Raw_Data!L3486)</f>
        <v>28.7</v>
      </c>
      <c r="M3486" s="15">
        <f>Raw_Data!M3486</f>
        <v>168.3</v>
      </c>
      <c r="N3486" s="15">
        <f>Raw_Data!N3486</f>
        <v>15</v>
      </c>
      <c r="O3486" s="15">
        <f>Raw_Data!O3486</f>
        <v>120.9</v>
      </c>
      <c r="P3486" s="15" t="str">
        <f>Raw_Data!P3486</f>
        <v>Flood</v>
      </c>
      <c r="Q3486" s="15">
        <f>Raw_Data!Q3486</f>
        <v>157.69999999999999</v>
      </c>
      <c r="R3486" s="15">
        <f>Raw_Data!R3486</f>
        <v>7.59</v>
      </c>
      <c r="S3486" s="15">
        <f>Raw_Data!S3486</f>
        <v>0.97</v>
      </c>
      <c r="T3486" s="18">
        <f>IF(Raw_Data!T3486="",ROUND(AVERAGEIFS(Raw_Data!$T$2:$T$4001,Raw_Data!$E$2:$E$4001,E3486,Raw_Data!$D$2:$D$4001,D3486),2),IF(Raw_Data!T3486&gt;INDEX(Cleaning_Reference!$F$6:$F$13,MATCH(D3486,Cleaning_Reference!$A$6:$A$13,0)),INDEX(Cleaning_Reference!$F$6:$F$13,MATCH(D3486,Cleaning_Reference!$A$6:$A$13,0)),Raw_Data!T3486))</f>
        <v>3.4</v>
      </c>
      <c r="U3486" s="15">
        <f>Raw_Data!U3486</f>
        <v>48.69</v>
      </c>
      <c r="V3486" s="15">
        <f>Raw_Data!V3486</f>
        <v>22513</v>
      </c>
      <c r="W3486" s="15">
        <f>Raw_Data!W3486</f>
        <v>1109829</v>
      </c>
      <c r="X3486" s="15">
        <f>Raw_Data!X3486</f>
        <v>1096158</v>
      </c>
      <c r="Y3486" s="15">
        <f>Raw_Data!Y3486</f>
        <v>-13671</v>
      </c>
      <c r="Z3486" s="15">
        <f>Raw_Data!Z3486</f>
        <v>10569</v>
      </c>
      <c r="AA3486" s="15">
        <f>Raw_Data!AA3486</f>
        <v>4.6070000000000002</v>
      </c>
      <c r="AB3486" s="15">
        <f>Raw_Data!AB3486</f>
        <v>37.299999999999997</v>
      </c>
      <c r="AC3486" s="19" t="str">
        <f>IF(Raw_Data!G3486="","Yes","No")</f>
        <v>No</v>
      </c>
      <c r="AD3486" s="19" t="str">
        <f>IF(Raw_Data!L3486="","Yes","No")</f>
        <v>No</v>
      </c>
      <c r="AE3486" s="19" t="str">
        <f>IF(Raw_Data!T3486="","Imputed",IF(Raw_Data!T3486&gt;INDEX(Cleaning_Reference!$F$6:$F$13,MATCH(D3486,Cleaning_Reference!$A$6:$A$13,0)),"Capped","Original"))</f>
        <v>Original</v>
      </c>
      <c r="AF3486" s="21">
        <f t="shared" si="54"/>
        <v>48.69</v>
      </c>
    </row>
    <row r="3487" spans="1:32" ht="15" customHeight="1" x14ac:dyDescent="0.3">
      <c r="A3487" s="20" t="str">
        <f>Raw_Data!A3487</f>
        <v>SF13486</v>
      </c>
      <c r="B3487" s="15" t="str">
        <f>Raw_Data!B3487</f>
        <v>Gujarat</v>
      </c>
      <c r="C3487" s="15" t="str">
        <f>Raw_Data!C3487</f>
        <v>Nashik</v>
      </c>
      <c r="D3487" s="15" t="str">
        <f>Raw_Data!D3487</f>
        <v>Cotton</v>
      </c>
      <c r="E3487" s="15" t="str">
        <f>Raw_Data!E3487</f>
        <v>Kharif</v>
      </c>
      <c r="F3487" s="15">
        <f>Raw_Data!F3487</f>
        <v>3.69</v>
      </c>
      <c r="G3487" s="18">
        <f>IF(Raw_Data!G3487="",ROUND(AVERAGEIFS(Raw_Data!$G$2:$G$4001,Raw_Data!$E$2:$E$4001,E3487),1),Raw_Data!G3487)</f>
        <v>765.4</v>
      </c>
      <c r="H3487" s="15">
        <f>Raw_Data!H3487</f>
        <v>29</v>
      </c>
      <c r="I3487" s="15">
        <f>Raw_Data!I3487</f>
        <v>70.3</v>
      </c>
      <c r="J3487" s="15">
        <f>Raw_Data!J3487</f>
        <v>5.9</v>
      </c>
      <c r="K3487" s="15">
        <f>Raw_Data!K3487</f>
        <v>6.63</v>
      </c>
      <c r="L3487" s="18">
        <f>IF(Raw_Data!L3487="",ROUND(AVERAGEIFS(Raw_Data!$L$2:$L$4001,Raw_Data!$E$2:$E$4001,E3487),1),Raw_Data!L3487)</f>
        <v>25.2</v>
      </c>
      <c r="M3487" s="15">
        <f>Raw_Data!M3487</f>
        <v>114.5</v>
      </c>
      <c r="N3487" s="15">
        <f>Raw_Data!N3487</f>
        <v>37.4</v>
      </c>
      <c r="O3487" s="15">
        <f>Raw_Data!O3487</f>
        <v>122.4</v>
      </c>
      <c r="P3487" s="15" t="str">
        <f>Raw_Data!P3487</f>
        <v>Rainfed</v>
      </c>
      <c r="Q3487" s="15">
        <f>Raw_Data!Q3487</f>
        <v>220.1</v>
      </c>
      <c r="R3487" s="15">
        <f>Raw_Data!R3487</f>
        <v>5.87</v>
      </c>
      <c r="S3487" s="15">
        <f>Raw_Data!S3487</f>
        <v>0.69</v>
      </c>
      <c r="T3487" s="18">
        <f>IF(Raw_Data!T3487="",ROUND(AVERAGEIFS(Raw_Data!$T$2:$T$4001,Raw_Data!$E$2:$E$4001,E3487,Raw_Data!$D$2:$D$4001,D3487),2),IF(Raw_Data!T3487&gt;INDEX(Cleaning_Reference!$F$6:$F$13,MATCH(D3487,Cleaning_Reference!$A$6:$A$13,0)),INDEX(Cleaning_Reference!$F$6:$F$13,MATCH(D3487,Cleaning_Reference!$A$6:$A$13,0)),Raw_Data!T3487))</f>
        <v>1.72</v>
      </c>
      <c r="U3487" s="15">
        <f>Raw_Data!U3487</f>
        <v>6.35</v>
      </c>
      <c r="V3487" s="15">
        <f>Raw_Data!V3487</f>
        <v>65315</v>
      </c>
      <c r="W3487" s="15">
        <f>Raw_Data!W3487</f>
        <v>236367</v>
      </c>
      <c r="X3487" s="15">
        <f>Raw_Data!X3487</f>
        <v>414750</v>
      </c>
      <c r="Y3487" s="15">
        <f>Raw_Data!Y3487</f>
        <v>178383</v>
      </c>
      <c r="Z3487" s="15">
        <f>Raw_Data!Z3487</f>
        <v>1640</v>
      </c>
      <c r="AA3487" s="15">
        <f>Raw_Data!AA3487</f>
        <v>3.8719999999999999</v>
      </c>
      <c r="AB3487" s="15">
        <f>Raw_Data!AB3487</f>
        <v>48.1</v>
      </c>
      <c r="AC3487" s="19" t="str">
        <f>IF(Raw_Data!G3487="","Yes","No")</f>
        <v>No</v>
      </c>
      <c r="AD3487" s="19" t="str">
        <f>IF(Raw_Data!L3487="","Yes","No")</f>
        <v>No</v>
      </c>
      <c r="AE3487" s="19" t="str">
        <f>IF(Raw_Data!T3487="","Imputed",IF(Raw_Data!T3487&gt;INDEX(Cleaning_Reference!$F$6:$F$13,MATCH(D3487,Cleaning_Reference!$A$6:$A$13,0)),"Capped","Original"))</f>
        <v>Original</v>
      </c>
      <c r="AF3487" s="21">
        <f t="shared" si="54"/>
        <v>6.35</v>
      </c>
    </row>
    <row r="3488" spans="1:32" ht="15" customHeight="1" x14ac:dyDescent="0.3">
      <c r="A3488" s="20" t="str">
        <f>Raw_Data!A3488</f>
        <v>SF13487</v>
      </c>
      <c r="B3488" s="15" t="str">
        <f>Raw_Data!B3488</f>
        <v>Tamil Nadu</v>
      </c>
      <c r="C3488" s="15" t="str">
        <f>Raw_Data!C3488</f>
        <v>Rajkot</v>
      </c>
      <c r="D3488" s="15" t="str">
        <f>Raw_Data!D3488</f>
        <v>Maize</v>
      </c>
      <c r="E3488" s="15" t="str">
        <f>Raw_Data!E3488</f>
        <v>Rabi</v>
      </c>
      <c r="F3488" s="15">
        <f>Raw_Data!F3488</f>
        <v>3.05</v>
      </c>
      <c r="G3488" s="18">
        <f>IF(Raw_Data!G3488="",ROUND(AVERAGEIFS(Raw_Data!$G$2:$G$4001,Raw_Data!$E$2:$E$4001,E3488),1),Raw_Data!G3488)</f>
        <v>363.4</v>
      </c>
      <c r="H3488" s="15">
        <f>Raw_Data!H3488</f>
        <v>18.3</v>
      </c>
      <c r="I3488" s="15">
        <f>Raw_Data!I3488</f>
        <v>37.5</v>
      </c>
      <c r="J3488" s="15">
        <f>Raw_Data!J3488</f>
        <v>7.9</v>
      </c>
      <c r="K3488" s="15">
        <f>Raw_Data!K3488</f>
        <v>6.63</v>
      </c>
      <c r="L3488" s="18">
        <f>IF(Raw_Data!L3488="",ROUND(AVERAGEIFS(Raw_Data!$L$2:$L$4001,Raw_Data!$E$2:$E$4001,E3488),1),Raw_Data!L3488)</f>
        <v>16.2</v>
      </c>
      <c r="M3488" s="15">
        <f>Raw_Data!M3488</f>
        <v>115.7</v>
      </c>
      <c r="N3488" s="15">
        <f>Raw_Data!N3488</f>
        <v>69</v>
      </c>
      <c r="O3488" s="15">
        <f>Raw_Data!O3488</f>
        <v>115.9</v>
      </c>
      <c r="P3488" s="15" t="str">
        <f>Raw_Data!P3488</f>
        <v>Sprinkler</v>
      </c>
      <c r="Q3488" s="15">
        <f>Raw_Data!Q3488</f>
        <v>157.80000000000001</v>
      </c>
      <c r="R3488" s="15">
        <f>Raw_Data!R3488</f>
        <v>3.96</v>
      </c>
      <c r="S3488" s="15">
        <f>Raw_Data!S3488</f>
        <v>0.74</v>
      </c>
      <c r="T3488" s="18">
        <f>IF(Raw_Data!T3488="",ROUND(AVERAGEIFS(Raw_Data!$T$2:$T$4001,Raw_Data!$E$2:$E$4001,E3488,Raw_Data!$D$2:$D$4001,D3488),2),IF(Raw_Data!T3488&gt;INDEX(Cleaning_Reference!$F$6:$F$13,MATCH(D3488,Cleaning_Reference!$A$6:$A$13,0)),INDEX(Cleaning_Reference!$F$6:$F$13,MATCH(D3488,Cleaning_Reference!$A$6:$A$13,0)),Raw_Data!T3488))</f>
        <v>2.64</v>
      </c>
      <c r="U3488" s="15">
        <f>Raw_Data!U3488</f>
        <v>8.0500000000000007</v>
      </c>
      <c r="V3488" s="15">
        <f>Raw_Data!V3488</f>
        <v>21030</v>
      </c>
      <c r="W3488" s="15">
        <f>Raw_Data!W3488</f>
        <v>205867</v>
      </c>
      <c r="X3488" s="15">
        <f>Raw_Data!X3488</f>
        <v>169292</v>
      </c>
      <c r="Y3488" s="15">
        <f>Raw_Data!Y3488</f>
        <v>-36575</v>
      </c>
      <c r="Z3488" s="15">
        <f>Raw_Data!Z3488</f>
        <v>1661</v>
      </c>
      <c r="AA3488" s="15">
        <f>Raw_Data!AA3488</f>
        <v>4.8460000000000001</v>
      </c>
      <c r="AB3488" s="15">
        <f>Raw_Data!AB3488</f>
        <v>46.2</v>
      </c>
      <c r="AC3488" s="19" t="str">
        <f>IF(Raw_Data!G3488="","Yes","No")</f>
        <v>No</v>
      </c>
      <c r="AD3488" s="19" t="str">
        <f>IF(Raw_Data!L3488="","Yes","No")</f>
        <v>No</v>
      </c>
      <c r="AE3488" s="19" t="str">
        <f>IF(Raw_Data!T3488="","Imputed",IF(Raw_Data!T3488&gt;INDEX(Cleaning_Reference!$F$6:$F$13,MATCH(D3488,Cleaning_Reference!$A$6:$A$13,0)),"Capped","Original"))</f>
        <v>Original</v>
      </c>
      <c r="AF3488" s="21">
        <f t="shared" si="54"/>
        <v>8.0500000000000007</v>
      </c>
    </row>
    <row r="3489" spans="1:32" ht="15" customHeight="1" x14ac:dyDescent="0.3">
      <c r="A3489" s="20" t="str">
        <f>Raw_Data!A3489</f>
        <v>SF13488</v>
      </c>
      <c r="B3489" s="15" t="str">
        <f>Raw_Data!B3489</f>
        <v>Andhra Pradesh</v>
      </c>
      <c r="C3489" s="15" t="str">
        <f>Raw_Data!C3489</f>
        <v>Nalgonda</v>
      </c>
      <c r="D3489" s="15" t="str">
        <f>Raw_Data!D3489</f>
        <v>Sugarcane</v>
      </c>
      <c r="E3489" s="15" t="str">
        <f>Raw_Data!E3489</f>
        <v>Kharif</v>
      </c>
      <c r="F3489" s="15">
        <f>Raw_Data!F3489</f>
        <v>3.77</v>
      </c>
      <c r="G3489" s="18">
        <f>IF(Raw_Data!G3489="",ROUND(AVERAGEIFS(Raw_Data!$G$2:$G$4001,Raw_Data!$E$2:$E$4001,E3489),1),Raw_Data!G3489)</f>
        <v>1057.4000000000001</v>
      </c>
      <c r="H3489" s="15">
        <f>Raw_Data!H3489</f>
        <v>27.1</v>
      </c>
      <c r="I3489" s="15">
        <f>Raw_Data!I3489</f>
        <v>62.5</v>
      </c>
      <c r="J3489" s="15">
        <f>Raw_Data!J3489</f>
        <v>5.2</v>
      </c>
      <c r="K3489" s="15">
        <f>Raw_Data!K3489</f>
        <v>7.56</v>
      </c>
      <c r="L3489" s="18">
        <f>IF(Raw_Data!L3489="",ROUND(AVERAGEIFS(Raw_Data!$L$2:$L$4001,Raw_Data!$E$2:$E$4001,E3489),1),Raw_Data!L3489)</f>
        <v>25.7</v>
      </c>
      <c r="M3489" s="15">
        <f>Raw_Data!M3489</f>
        <v>119.7</v>
      </c>
      <c r="N3489" s="15">
        <f>Raw_Data!N3489</f>
        <v>56.8</v>
      </c>
      <c r="O3489" s="15">
        <f>Raw_Data!O3489</f>
        <v>127.3</v>
      </c>
      <c r="P3489" s="15" t="str">
        <f>Raw_Data!P3489</f>
        <v>Rainfed</v>
      </c>
      <c r="Q3489" s="15">
        <f>Raw_Data!Q3489</f>
        <v>190.5</v>
      </c>
      <c r="R3489" s="15">
        <f>Raw_Data!R3489</f>
        <v>6.22</v>
      </c>
      <c r="S3489" s="15">
        <f>Raw_Data!S3489</f>
        <v>0.7</v>
      </c>
      <c r="T3489" s="18">
        <f>IF(Raw_Data!T3489="",ROUND(AVERAGEIFS(Raw_Data!$T$2:$T$4001,Raw_Data!$E$2:$E$4001,E3489,Raw_Data!$D$2:$D$4001,D3489),2),IF(Raw_Data!T3489&gt;INDEX(Cleaning_Reference!$F$6:$F$13,MATCH(D3489,Cleaning_Reference!$A$6:$A$13,0)),INDEX(Cleaning_Reference!$F$6:$F$13,MATCH(D3489,Cleaning_Reference!$A$6:$A$13,0)),Raw_Data!T3489))</f>
        <v>28.09</v>
      </c>
      <c r="U3489" s="15">
        <f>Raw_Data!U3489</f>
        <v>105.9</v>
      </c>
      <c r="V3489" s="15">
        <f>Raw_Data!V3489</f>
        <v>2961</v>
      </c>
      <c r="W3489" s="15">
        <f>Raw_Data!W3489</f>
        <v>272411</v>
      </c>
      <c r="X3489" s="15">
        <f>Raw_Data!X3489</f>
        <v>313570</v>
      </c>
      <c r="Y3489" s="15">
        <f>Raw_Data!Y3489</f>
        <v>41159</v>
      </c>
      <c r="Z3489" s="15">
        <f>Raw_Data!Z3489</f>
        <v>3773</v>
      </c>
      <c r="AA3489" s="15">
        <f>Raw_Data!AA3489</f>
        <v>28.068000000000001</v>
      </c>
      <c r="AB3489" s="15">
        <f>Raw_Data!AB3489</f>
        <v>34.299999999999997</v>
      </c>
      <c r="AC3489" s="19" t="str">
        <f>IF(Raw_Data!G3489="","Yes","No")</f>
        <v>No</v>
      </c>
      <c r="AD3489" s="19" t="str">
        <f>IF(Raw_Data!L3489="","Yes","No")</f>
        <v>No</v>
      </c>
      <c r="AE3489" s="19" t="str">
        <f>IF(Raw_Data!T3489="","Imputed",IF(Raw_Data!T3489&gt;INDEX(Cleaning_Reference!$F$6:$F$13,MATCH(D3489,Cleaning_Reference!$A$6:$A$13,0)),"Capped","Original"))</f>
        <v>Original</v>
      </c>
      <c r="AF3489" s="21">
        <f t="shared" si="54"/>
        <v>105.9</v>
      </c>
    </row>
    <row r="3490" spans="1:32" ht="15" customHeight="1" x14ac:dyDescent="0.3">
      <c r="A3490" s="20" t="str">
        <f>Raw_Data!A3490</f>
        <v>SF13489</v>
      </c>
      <c r="B3490" s="15" t="str">
        <f>Raw_Data!B3490</f>
        <v>Andhra Pradesh</v>
      </c>
      <c r="C3490" s="15" t="str">
        <f>Raw_Data!C3490</f>
        <v>Indore</v>
      </c>
      <c r="D3490" s="15" t="str">
        <f>Raw_Data!D3490</f>
        <v>Cotton</v>
      </c>
      <c r="E3490" s="15" t="str">
        <f>Raw_Data!E3490</f>
        <v>Zaid</v>
      </c>
      <c r="F3490" s="15">
        <f>Raw_Data!F3490</f>
        <v>7.97</v>
      </c>
      <c r="G3490" s="18">
        <f>IF(Raw_Data!G3490="",ROUND(AVERAGEIFS(Raw_Data!$G$2:$G$4001,Raw_Data!$E$2:$E$4001,E3490),1),Raw_Data!G3490)</f>
        <v>264.89999999999998</v>
      </c>
      <c r="H3490" s="15">
        <f>Raw_Data!H3490</f>
        <v>31.2</v>
      </c>
      <c r="I3490" s="15">
        <f>Raw_Data!I3490</f>
        <v>48.9</v>
      </c>
      <c r="J3490" s="15">
        <f>Raw_Data!J3490</f>
        <v>8.4</v>
      </c>
      <c r="K3490" s="15">
        <f>Raw_Data!K3490</f>
        <v>6.45</v>
      </c>
      <c r="L3490" s="18">
        <f>IF(Raw_Data!L3490="",ROUND(AVERAGEIFS(Raw_Data!$L$2:$L$4001,Raw_Data!$E$2:$E$4001,E3490),1),Raw_Data!L3490)</f>
        <v>20.7</v>
      </c>
      <c r="M3490" s="15">
        <f>Raw_Data!M3490</f>
        <v>148.30000000000001</v>
      </c>
      <c r="N3490" s="15">
        <f>Raw_Data!N3490</f>
        <v>56.8</v>
      </c>
      <c r="O3490" s="15">
        <f>Raw_Data!O3490</f>
        <v>148.1</v>
      </c>
      <c r="P3490" s="15" t="str">
        <f>Raw_Data!P3490</f>
        <v>Drip</v>
      </c>
      <c r="Q3490" s="15">
        <f>Raw_Data!Q3490</f>
        <v>218.9</v>
      </c>
      <c r="R3490" s="15">
        <f>Raw_Data!R3490</f>
        <v>6.64</v>
      </c>
      <c r="S3490" s="15">
        <f>Raw_Data!S3490</f>
        <v>0.68</v>
      </c>
      <c r="T3490" s="18">
        <f>IF(Raw_Data!T3490="",ROUND(AVERAGEIFS(Raw_Data!$T$2:$T$4001,Raw_Data!$E$2:$E$4001,E3490,Raw_Data!$D$2:$D$4001,D3490),2),IF(Raw_Data!T3490&gt;INDEX(Cleaning_Reference!$F$6:$F$13,MATCH(D3490,Cleaning_Reference!$A$6:$A$13,0)),INDEX(Cleaning_Reference!$F$6:$F$13,MATCH(D3490,Cleaning_Reference!$A$6:$A$13,0)),Raw_Data!T3490))</f>
        <v>1.64</v>
      </c>
      <c r="U3490" s="15">
        <f>Raw_Data!U3490</f>
        <v>13.07</v>
      </c>
      <c r="V3490" s="15">
        <f>Raw_Data!V3490</f>
        <v>60739</v>
      </c>
      <c r="W3490" s="15">
        <f>Raw_Data!W3490</f>
        <v>614740</v>
      </c>
      <c r="X3490" s="15">
        <f>Raw_Data!X3490</f>
        <v>793859</v>
      </c>
      <c r="Y3490" s="15">
        <f>Raw_Data!Y3490</f>
        <v>179119</v>
      </c>
      <c r="Z3490" s="15">
        <f>Raw_Data!Z3490</f>
        <v>4918</v>
      </c>
      <c r="AA3490" s="15">
        <f>Raw_Data!AA3490</f>
        <v>2.6579999999999999</v>
      </c>
      <c r="AB3490" s="15">
        <f>Raw_Data!AB3490</f>
        <v>36.200000000000003</v>
      </c>
      <c r="AC3490" s="19" t="str">
        <f>IF(Raw_Data!G3490="","Yes","No")</f>
        <v>No</v>
      </c>
      <c r="AD3490" s="19" t="str">
        <f>IF(Raw_Data!L3490="","Yes","No")</f>
        <v>No</v>
      </c>
      <c r="AE3490" s="19" t="str">
        <f>IF(Raw_Data!T3490="","Imputed",IF(Raw_Data!T3490&gt;INDEX(Cleaning_Reference!$F$6:$F$13,MATCH(D3490,Cleaning_Reference!$A$6:$A$13,0)),"Capped","Original"))</f>
        <v>Original</v>
      </c>
      <c r="AF3490" s="21">
        <f t="shared" si="54"/>
        <v>13.07</v>
      </c>
    </row>
    <row r="3491" spans="1:32" ht="15" customHeight="1" x14ac:dyDescent="0.3">
      <c r="A3491" s="20" t="str">
        <f>Raw_Data!A3491</f>
        <v>SF13490</v>
      </c>
      <c r="B3491" s="15" t="str">
        <f>Raw_Data!B3491</f>
        <v>Andhra Pradesh</v>
      </c>
      <c r="C3491" s="15" t="str">
        <f>Raw_Data!C3491</f>
        <v>Ludhiana</v>
      </c>
      <c r="D3491" s="15" t="str">
        <f>Raw_Data!D3491</f>
        <v>Rice</v>
      </c>
      <c r="E3491" s="15" t="str">
        <f>Raw_Data!E3491</f>
        <v>Zaid</v>
      </c>
      <c r="F3491" s="15">
        <f>Raw_Data!F3491</f>
        <v>0.8</v>
      </c>
      <c r="G3491" s="18">
        <f>IF(Raw_Data!G3491="",ROUND(AVERAGEIFS(Raw_Data!$G$2:$G$4001,Raw_Data!$E$2:$E$4001,E3491),1),Raw_Data!G3491)</f>
        <v>513.9</v>
      </c>
      <c r="H3491" s="15">
        <f>Raw_Data!H3491</f>
        <v>28.8</v>
      </c>
      <c r="I3491" s="15">
        <f>Raw_Data!I3491</f>
        <v>64.5</v>
      </c>
      <c r="J3491" s="15">
        <f>Raw_Data!J3491</f>
        <v>8</v>
      </c>
      <c r="K3491" s="15">
        <f>Raw_Data!K3491</f>
        <v>7.14</v>
      </c>
      <c r="L3491" s="18">
        <f>IF(Raw_Data!L3491="",ROUND(AVERAGEIFS(Raw_Data!$L$2:$L$4001,Raw_Data!$E$2:$E$4001,E3491),1),Raw_Data!L3491)</f>
        <v>19.8</v>
      </c>
      <c r="M3491" s="15">
        <f>Raw_Data!M3491</f>
        <v>141.19999999999999</v>
      </c>
      <c r="N3491" s="15">
        <f>Raw_Data!N3491</f>
        <v>48.9</v>
      </c>
      <c r="O3491" s="15">
        <f>Raw_Data!O3491</f>
        <v>87.4</v>
      </c>
      <c r="P3491" s="15" t="str">
        <f>Raw_Data!P3491</f>
        <v>Rainfed</v>
      </c>
      <c r="Q3491" s="15">
        <f>Raw_Data!Q3491</f>
        <v>89.4</v>
      </c>
      <c r="R3491" s="15">
        <f>Raw_Data!R3491</f>
        <v>11.45</v>
      </c>
      <c r="S3491" s="15">
        <f>Raw_Data!S3491</f>
        <v>0.7</v>
      </c>
      <c r="T3491" s="18">
        <f>IF(Raw_Data!T3491="",ROUND(AVERAGEIFS(Raw_Data!$T$2:$T$4001,Raw_Data!$E$2:$E$4001,E3491,Raw_Data!$D$2:$D$4001,D3491),2),IF(Raw_Data!T3491&gt;INDEX(Cleaning_Reference!$F$6:$F$13,MATCH(D3491,Cleaning_Reference!$A$6:$A$13,0)),INDEX(Cleaning_Reference!$F$6:$F$13,MATCH(D3491,Cleaning_Reference!$A$6:$A$13,0)),Raw_Data!T3491))</f>
        <v>2.14</v>
      </c>
      <c r="U3491" s="15">
        <f>Raw_Data!U3491</f>
        <v>1.71</v>
      </c>
      <c r="V3491" s="15">
        <f>Raw_Data!V3491</f>
        <v>25332</v>
      </c>
      <c r="W3491" s="15">
        <f>Raw_Data!W3491</f>
        <v>48435</v>
      </c>
      <c r="X3491" s="15">
        <f>Raw_Data!X3491</f>
        <v>43318</v>
      </c>
      <c r="Y3491" s="15">
        <f>Raw_Data!Y3491</f>
        <v>-5117</v>
      </c>
      <c r="Z3491" s="15">
        <f>Raw_Data!Z3491</f>
        <v>647</v>
      </c>
      <c r="AA3491" s="15">
        <f>Raw_Data!AA3491</f>
        <v>2.6429999999999998</v>
      </c>
      <c r="AB3491" s="15">
        <f>Raw_Data!AB3491</f>
        <v>31.5</v>
      </c>
      <c r="AC3491" s="19" t="str">
        <f>IF(Raw_Data!G3491="","Yes","No")</f>
        <v>No</v>
      </c>
      <c r="AD3491" s="19" t="str">
        <f>IF(Raw_Data!L3491="","Yes","No")</f>
        <v>No</v>
      </c>
      <c r="AE3491" s="19" t="str">
        <f>IF(Raw_Data!T3491="","Imputed",IF(Raw_Data!T3491&gt;INDEX(Cleaning_Reference!$F$6:$F$13,MATCH(D3491,Cleaning_Reference!$A$6:$A$13,0)),"Capped","Original"))</f>
        <v>Original</v>
      </c>
      <c r="AF3491" s="21">
        <f t="shared" si="54"/>
        <v>1.71</v>
      </c>
    </row>
    <row r="3492" spans="1:32" ht="15" customHeight="1" x14ac:dyDescent="0.3">
      <c r="A3492" s="20" t="str">
        <f>Raw_Data!A3492</f>
        <v>SF13491</v>
      </c>
      <c r="B3492" s="15" t="str">
        <f>Raw_Data!B3492</f>
        <v>Karnataka</v>
      </c>
      <c r="C3492" s="15" t="str">
        <f>Raw_Data!C3492</f>
        <v>Rajkot</v>
      </c>
      <c r="D3492" s="15" t="str">
        <f>Raw_Data!D3492</f>
        <v>Rice</v>
      </c>
      <c r="E3492" s="15" t="str">
        <f>Raw_Data!E3492</f>
        <v>Rabi</v>
      </c>
      <c r="F3492" s="15">
        <f>Raw_Data!F3492</f>
        <v>3.39</v>
      </c>
      <c r="G3492" s="18">
        <f>IF(Raw_Data!G3492="",ROUND(AVERAGEIFS(Raw_Data!$G$2:$G$4001,Raw_Data!$E$2:$E$4001,E3492),1),Raw_Data!G3492)</f>
        <v>310.39999999999998</v>
      </c>
      <c r="H3492" s="15">
        <f>Raw_Data!H3492</f>
        <v>21</v>
      </c>
      <c r="I3492" s="15">
        <f>Raw_Data!I3492</f>
        <v>48</v>
      </c>
      <c r="J3492" s="15">
        <f>Raw_Data!J3492</f>
        <v>9.9</v>
      </c>
      <c r="K3492" s="15">
        <f>Raw_Data!K3492</f>
        <v>6.09</v>
      </c>
      <c r="L3492" s="18">
        <f>IF(Raw_Data!L3492="",ROUND(AVERAGEIFS(Raw_Data!$L$2:$L$4001,Raw_Data!$E$2:$E$4001,E3492),1),Raw_Data!L3492)</f>
        <v>23.3</v>
      </c>
      <c r="M3492" s="15">
        <f>Raw_Data!M3492</f>
        <v>113.8</v>
      </c>
      <c r="N3492" s="15">
        <f>Raw_Data!N3492</f>
        <v>71.7</v>
      </c>
      <c r="O3492" s="15">
        <f>Raw_Data!O3492</f>
        <v>118.5</v>
      </c>
      <c r="P3492" s="15" t="str">
        <f>Raw_Data!P3492</f>
        <v>Flood</v>
      </c>
      <c r="Q3492" s="15">
        <f>Raw_Data!Q3492</f>
        <v>266</v>
      </c>
      <c r="R3492" s="15">
        <f>Raw_Data!R3492</f>
        <v>3.77</v>
      </c>
      <c r="S3492" s="15">
        <f>Raw_Data!S3492</f>
        <v>0.91</v>
      </c>
      <c r="T3492" s="18">
        <f>IF(Raw_Data!T3492="",ROUND(AVERAGEIFS(Raw_Data!$T$2:$T$4001,Raw_Data!$E$2:$E$4001,E3492,Raw_Data!$D$2:$D$4001,D3492),2),IF(Raw_Data!T3492&gt;INDEX(Cleaning_Reference!$F$6:$F$13,MATCH(D3492,Cleaning_Reference!$A$6:$A$13,0)),INDEX(Cleaning_Reference!$F$6:$F$13,MATCH(D3492,Cleaning_Reference!$A$6:$A$13,0)),Raw_Data!T3492))</f>
        <v>1.51</v>
      </c>
      <c r="U3492" s="15">
        <f>Raw_Data!U3492</f>
        <v>5.12</v>
      </c>
      <c r="V3492" s="15">
        <f>Raw_Data!V3492</f>
        <v>22232</v>
      </c>
      <c r="W3492" s="15">
        <f>Raw_Data!W3492</f>
        <v>282941</v>
      </c>
      <c r="X3492" s="15">
        <f>Raw_Data!X3492</f>
        <v>113828</v>
      </c>
      <c r="Y3492" s="15">
        <f>Raw_Data!Y3492</f>
        <v>-169113</v>
      </c>
      <c r="Z3492" s="15">
        <f>Raw_Data!Z3492</f>
        <v>6312</v>
      </c>
      <c r="AA3492" s="15">
        <f>Raw_Data!AA3492</f>
        <v>0.81100000000000005</v>
      </c>
      <c r="AB3492" s="15">
        <f>Raw_Data!AB3492</f>
        <v>43.4</v>
      </c>
      <c r="AC3492" s="19" t="str">
        <f>IF(Raw_Data!G3492="","Yes","No")</f>
        <v>No</v>
      </c>
      <c r="AD3492" s="19" t="str">
        <f>IF(Raw_Data!L3492="","Yes","No")</f>
        <v>No</v>
      </c>
      <c r="AE3492" s="19" t="str">
        <f>IF(Raw_Data!T3492="","Imputed",IF(Raw_Data!T3492&gt;INDEX(Cleaning_Reference!$F$6:$F$13,MATCH(D3492,Cleaning_Reference!$A$6:$A$13,0)),"Capped","Original"))</f>
        <v>Original</v>
      </c>
      <c r="AF3492" s="21">
        <f t="shared" si="54"/>
        <v>5.12</v>
      </c>
    </row>
    <row r="3493" spans="1:32" ht="15" customHeight="1" x14ac:dyDescent="0.3">
      <c r="A3493" s="20" t="str">
        <f>Raw_Data!A3493</f>
        <v>SF13492</v>
      </c>
      <c r="B3493" s="15" t="str">
        <f>Raw_Data!B3493</f>
        <v>Punjab</v>
      </c>
      <c r="C3493" s="15" t="str">
        <f>Raw_Data!C3493</f>
        <v>Warangal</v>
      </c>
      <c r="D3493" s="15" t="str">
        <f>Raw_Data!D3493</f>
        <v>Wheat</v>
      </c>
      <c r="E3493" s="15" t="str">
        <f>Raw_Data!E3493</f>
        <v>Kharif</v>
      </c>
      <c r="F3493" s="15">
        <f>Raw_Data!F3493</f>
        <v>12.44</v>
      </c>
      <c r="G3493" s="18">
        <f>IF(Raw_Data!G3493="",ROUND(AVERAGEIFS(Raw_Data!$G$2:$G$4001,Raw_Data!$E$2:$E$4001,E3493),1),Raw_Data!G3493)</f>
        <v>601.9</v>
      </c>
      <c r="H3493" s="15">
        <f>Raw_Data!H3493</f>
        <v>27.2</v>
      </c>
      <c r="I3493" s="15">
        <f>Raw_Data!I3493</f>
        <v>60.2</v>
      </c>
      <c r="J3493" s="15">
        <f>Raw_Data!J3493</f>
        <v>8.3000000000000007</v>
      </c>
      <c r="K3493" s="15">
        <f>Raw_Data!K3493</f>
        <v>7.66</v>
      </c>
      <c r="L3493" s="18">
        <f>IF(Raw_Data!L3493="",ROUND(AVERAGEIFS(Raw_Data!$L$2:$L$4001,Raw_Data!$E$2:$E$4001,E3493),1),Raw_Data!L3493)</f>
        <v>24.3</v>
      </c>
      <c r="M3493" s="15">
        <f>Raw_Data!M3493</f>
        <v>97.8</v>
      </c>
      <c r="N3493" s="15">
        <f>Raw_Data!N3493</f>
        <v>36.700000000000003</v>
      </c>
      <c r="O3493" s="15">
        <f>Raw_Data!O3493</f>
        <v>96</v>
      </c>
      <c r="P3493" s="15" t="str">
        <f>Raw_Data!P3493</f>
        <v>Drip</v>
      </c>
      <c r="Q3493" s="15">
        <f>Raw_Data!Q3493</f>
        <v>65.900000000000006</v>
      </c>
      <c r="R3493" s="15">
        <f>Raw_Data!R3493</f>
        <v>6.88</v>
      </c>
      <c r="S3493" s="15">
        <f>Raw_Data!S3493</f>
        <v>0.77</v>
      </c>
      <c r="T3493" s="18">
        <f>IF(Raw_Data!T3493="",ROUND(AVERAGEIFS(Raw_Data!$T$2:$T$4001,Raw_Data!$E$2:$E$4001,E3493,Raw_Data!$D$2:$D$4001,D3493),2),IF(Raw_Data!T3493&gt;INDEX(Cleaning_Reference!$F$6:$F$13,MATCH(D3493,Cleaning_Reference!$A$6:$A$13,0)),INDEX(Cleaning_Reference!$F$6:$F$13,MATCH(D3493,Cleaning_Reference!$A$6:$A$13,0)),Raw_Data!T3493))</f>
        <v>0.94</v>
      </c>
      <c r="U3493" s="15">
        <f>Raw_Data!U3493</f>
        <v>11.69</v>
      </c>
      <c r="V3493" s="15">
        <f>Raw_Data!V3493</f>
        <v>23614</v>
      </c>
      <c r="W3493" s="15">
        <f>Raw_Data!W3493</f>
        <v>680562</v>
      </c>
      <c r="X3493" s="15">
        <f>Raw_Data!X3493</f>
        <v>276048</v>
      </c>
      <c r="Y3493" s="15">
        <f>Raw_Data!Y3493</f>
        <v>-404514</v>
      </c>
      <c r="Z3493" s="15">
        <f>Raw_Data!Z3493</f>
        <v>5818</v>
      </c>
      <c r="AA3493" s="15">
        <f>Raw_Data!AA3493</f>
        <v>2.0089999999999999</v>
      </c>
      <c r="AB3493" s="15">
        <f>Raw_Data!AB3493</f>
        <v>31.8</v>
      </c>
      <c r="AC3493" s="19" t="str">
        <f>IF(Raw_Data!G3493="","Yes","No")</f>
        <v>No</v>
      </c>
      <c r="AD3493" s="19" t="str">
        <f>IF(Raw_Data!L3493="","Yes","No")</f>
        <v>No</v>
      </c>
      <c r="AE3493" s="19" t="str">
        <f>IF(Raw_Data!T3493="","Imputed",IF(Raw_Data!T3493&gt;INDEX(Cleaning_Reference!$F$6:$F$13,MATCH(D3493,Cleaning_Reference!$A$6:$A$13,0)),"Capped","Original"))</f>
        <v>Original</v>
      </c>
      <c r="AF3493" s="21">
        <f t="shared" si="54"/>
        <v>11.69</v>
      </c>
    </row>
    <row r="3494" spans="1:32" ht="15" customHeight="1" x14ac:dyDescent="0.3">
      <c r="A3494" s="20" t="str">
        <f>Raw_Data!A3494</f>
        <v>SF13493</v>
      </c>
      <c r="B3494" s="15" t="str">
        <f>Raw_Data!B3494</f>
        <v>Gujarat</v>
      </c>
      <c r="C3494" s="15" t="str">
        <f>Raw_Data!C3494</f>
        <v>Nalgonda</v>
      </c>
      <c r="D3494" s="15" t="str">
        <f>Raw_Data!D3494</f>
        <v>Rice</v>
      </c>
      <c r="E3494" s="15" t="str">
        <f>Raw_Data!E3494</f>
        <v>Rabi</v>
      </c>
      <c r="F3494" s="15">
        <f>Raw_Data!F3494</f>
        <v>1.61</v>
      </c>
      <c r="G3494" s="18">
        <f>IF(Raw_Data!G3494="",ROUND(AVERAGEIFS(Raw_Data!$G$2:$G$4001,Raw_Data!$E$2:$E$4001,E3494),1),Raw_Data!G3494)</f>
        <v>526.79999999999995</v>
      </c>
      <c r="H3494" s="15">
        <f>Raw_Data!H3494</f>
        <v>21.5</v>
      </c>
      <c r="I3494" s="15">
        <f>Raw_Data!I3494</f>
        <v>59.9</v>
      </c>
      <c r="J3494" s="15">
        <f>Raw_Data!J3494</f>
        <v>7.4</v>
      </c>
      <c r="K3494" s="15">
        <f>Raw_Data!K3494</f>
        <v>6.26</v>
      </c>
      <c r="L3494" s="18">
        <f>IF(Raw_Data!L3494="",ROUND(AVERAGEIFS(Raw_Data!$L$2:$L$4001,Raw_Data!$E$2:$E$4001,E3494),1),Raw_Data!L3494)</f>
        <v>19.3</v>
      </c>
      <c r="M3494" s="15">
        <f>Raw_Data!M3494</f>
        <v>149.30000000000001</v>
      </c>
      <c r="N3494" s="15">
        <f>Raw_Data!N3494</f>
        <v>58.1</v>
      </c>
      <c r="O3494" s="15">
        <f>Raw_Data!O3494</f>
        <v>59.9</v>
      </c>
      <c r="P3494" s="15" t="str">
        <f>Raw_Data!P3494</f>
        <v>Flood</v>
      </c>
      <c r="Q3494" s="15">
        <f>Raw_Data!Q3494</f>
        <v>246.4</v>
      </c>
      <c r="R3494" s="15">
        <f>Raw_Data!R3494</f>
        <v>4.1500000000000004</v>
      </c>
      <c r="S3494" s="15">
        <f>Raw_Data!S3494</f>
        <v>0.89</v>
      </c>
      <c r="T3494" s="18">
        <f>IF(Raw_Data!T3494="",ROUND(AVERAGEIFS(Raw_Data!$T$2:$T$4001,Raw_Data!$E$2:$E$4001,E3494,Raw_Data!$D$2:$D$4001,D3494),2),IF(Raw_Data!T3494&gt;INDEX(Cleaning_Reference!$F$6:$F$13,MATCH(D3494,Cleaning_Reference!$A$6:$A$13,0)),INDEX(Cleaning_Reference!$F$6:$F$13,MATCH(D3494,Cleaning_Reference!$A$6:$A$13,0)),Raw_Data!T3494))</f>
        <v>2.37</v>
      </c>
      <c r="U3494" s="15">
        <f>Raw_Data!U3494</f>
        <v>3.82</v>
      </c>
      <c r="V3494" s="15">
        <f>Raw_Data!V3494</f>
        <v>21745</v>
      </c>
      <c r="W3494" s="15">
        <f>Raw_Data!W3494</f>
        <v>117133</v>
      </c>
      <c r="X3494" s="15">
        <f>Raw_Data!X3494</f>
        <v>83066</v>
      </c>
      <c r="Y3494" s="15">
        <f>Raw_Data!Y3494</f>
        <v>-34067</v>
      </c>
      <c r="Z3494" s="15">
        <f>Raw_Data!Z3494</f>
        <v>3119</v>
      </c>
      <c r="AA3494" s="15">
        <f>Raw_Data!AA3494</f>
        <v>1.2250000000000001</v>
      </c>
      <c r="AB3494" s="15">
        <f>Raw_Data!AB3494</f>
        <v>46.1</v>
      </c>
      <c r="AC3494" s="19" t="str">
        <f>IF(Raw_Data!G3494="","Yes","No")</f>
        <v>No</v>
      </c>
      <c r="AD3494" s="19" t="str">
        <f>IF(Raw_Data!L3494="","Yes","No")</f>
        <v>No</v>
      </c>
      <c r="AE3494" s="19" t="str">
        <f>IF(Raw_Data!T3494="","Imputed",IF(Raw_Data!T3494&gt;INDEX(Cleaning_Reference!$F$6:$F$13,MATCH(D3494,Cleaning_Reference!$A$6:$A$13,0)),"Capped","Original"))</f>
        <v>Original</v>
      </c>
      <c r="AF3494" s="21">
        <f t="shared" si="54"/>
        <v>3.82</v>
      </c>
    </row>
    <row r="3495" spans="1:32" ht="15" customHeight="1" x14ac:dyDescent="0.3">
      <c r="A3495" s="20" t="str">
        <f>Raw_Data!A3495</f>
        <v>SF13494</v>
      </c>
      <c r="B3495" s="15" t="str">
        <f>Raw_Data!B3495</f>
        <v>Gujarat</v>
      </c>
      <c r="C3495" s="15" t="str">
        <f>Raw_Data!C3495</f>
        <v>Erode</v>
      </c>
      <c r="D3495" s="15" t="str">
        <f>Raw_Data!D3495</f>
        <v>Pulses</v>
      </c>
      <c r="E3495" s="15" t="str">
        <f>Raw_Data!E3495</f>
        <v>Rabi</v>
      </c>
      <c r="F3495" s="15">
        <f>Raw_Data!F3495</f>
        <v>9.3800000000000008</v>
      </c>
      <c r="G3495" s="18">
        <f>IF(Raw_Data!G3495="",ROUND(AVERAGEIFS(Raw_Data!$G$2:$G$4001,Raw_Data!$E$2:$E$4001,E3495),1),Raw_Data!G3495)</f>
        <v>544.5</v>
      </c>
      <c r="H3495" s="15">
        <f>Raw_Data!H3495</f>
        <v>25.2</v>
      </c>
      <c r="I3495" s="15">
        <f>Raw_Data!I3495</f>
        <v>56.3</v>
      </c>
      <c r="J3495" s="15">
        <f>Raw_Data!J3495</f>
        <v>6.8</v>
      </c>
      <c r="K3495" s="15">
        <f>Raw_Data!K3495</f>
        <v>6.56</v>
      </c>
      <c r="L3495" s="18">
        <f>IF(Raw_Data!L3495="",ROUND(AVERAGEIFS(Raw_Data!$L$2:$L$4001,Raw_Data!$E$2:$E$4001,E3495),1),Raw_Data!L3495)</f>
        <v>31.6</v>
      </c>
      <c r="M3495" s="15">
        <f>Raw_Data!M3495</f>
        <v>106.6</v>
      </c>
      <c r="N3495" s="15">
        <f>Raw_Data!N3495</f>
        <v>25.1</v>
      </c>
      <c r="O3495" s="15">
        <f>Raw_Data!O3495</f>
        <v>109.9</v>
      </c>
      <c r="P3495" s="15" t="str">
        <f>Raw_Data!P3495</f>
        <v>Flood</v>
      </c>
      <c r="Q3495" s="15">
        <f>Raw_Data!Q3495</f>
        <v>114.3</v>
      </c>
      <c r="R3495" s="15">
        <f>Raw_Data!R3495</f>
        <v>6.57</v>
      </c>
      <c r="S3495" s="15">
        <f>Raw_Data!S3495</f>
        <v>0.95</v>
      </c>
      <c r="T3495" s="18">
        <f>IF(Raw_Data!T3495="",ROUND(AVERAGEIFS(Raw_Data!$T$2:$T$4001,Raw_Data!$E$2:$E$4001,E3495,Raw_Data!$D$2:$D$4001,D3495),2),IF(Raw_Data!T3495&gt;INDEX(Cleaning_Reference!$F$6:$F$13,MATCH(D3495,Cleaning_Reference!$A$6:$A$13,0)),INDEX(Cleaning_Reference!$F$6:$F$13,MATCH(D3495,Cleaning_Reference!$A$6:$A$13,0)),Raw_Data!T3495))</f>
        <v>1.35</v>
      </c>
      <c r="U3495" s="15">
        <f>Raw_Data!U3495</f>
        <v>12.66</v>
      </c>
      <c r="V3495" s="15">
        <f>Raw_Data!V3495</f>
        <v>85816</v>
      </c>
      <c r="W3495" s="15">
        <f>Raw_Data!W3495</f>
        <v>573771</v>
      </c>
      <c r="X3495" s="15">
        <f>Raw_Data!X3495</f>
        <v>1086431</v>
      </c>
      <c r="Y3495" s="15">
        <f>Raw_Data!Y3495</f>
        <v>512660</v>
      </c>
      <c r="Z3495" s="15">
        <f>Raw_Data!Z3495</f>
        <v>4312</v>
      </c>
      <c r="AA3495" s="15">
        <f>Raw_Data!AA3495</f>
        <v>2.9359999999999999</v>
      </c>
      <c r="AB3495" s="15">
        <f>Raw_Data!AB3495</f>
        <v>32.299999999999997</v>
      </c>
      <c r="AC3495" s="19" t="str">
        <f>IF(Raw_Data!G3495="","Yes","No")</f>
        <v>No</v>
      </c>
      <c r="AD3495" s="19" t="str">
        <f>IF(Raw_Data!L3495="","Yes","No")</f>
        <v>No</v>
      </c>
      <c r="AE3495" s="19" t="str">
        <f>IF(Raw_Data!T3495="","Imputed",IF(Raw_Data!T3495&gt;INDEX(Cleaning_Reference!$F$6:$F$13,MATCH(D3495,Cleaning_Reference!$A$6:$A$13,0)),"Capped","Original"))</f>
        <v>Original</v>
      </c>
      <c r="AF3495" s="21">
        <f t="shared" si="54"/>
        <v>12.66</v>
      </c>
    </row>
    <row r="3496" spans="1:32" ht="15" customHeight="1" x14ac:dyDescent="0.3">
      <c r="A3496" s="20" t="str">
        <f>Raw_Data!A3496</f>
        <v>SF13495</v>
      </c>
      <c r="B3496" s="15" t="str">
        <f>Raw_Data!B3496</f>
        <v>Andhra Pradesh</v>
      </c>
      <c r="C3496" s="15" t="str">
        <f>Raw_Data!C3496</f>
        <v>Warangal</v>
      </c>
      <c r="D3496" s="15" t="str">
        <f>Raw_Data!D3496</f>
        <v>Rice</v>
      </c>
      <c r="E3496" s="15" t="str">
        <f>Raw_Data!E3496</f>
        <v>Kharif</v>
      </c>
      <c r="F3496" s="15">
        <f>Raw_Data!F3496</f>
        <v>12.09</v>
      </c>
      <c r="G3496" s="18">
        <f>IF(Raw_Data!G3496="",ROUND(AVERAGEIFS(Raw_Data!$G$2:$G$4001,Raw_Data!$E$2:$E$4001,E3496),1),Raw_Data!G3496)</f>
        <v>771.2</v>
      </c>
      <c r="H3496" s="15">
        <f>Raw_Data!H3496</f>
        <v>30</v>
      </c>
      <c r="I3496" s="15">
        <f>Raw_Data!I3496</f>
        <v>57.4</v>
      </c>
      <c r="J3496" s="15">
        <f>Raw_Data!J3496</f>
        <v>6.4</v>
      </c>
      <c r="K3496" s="15">
        <f>Raw_Data!K3496</f>
        <v>6.72</v>
      </c>
      <c r="L3496" s="18">
        <f>IF(Raw_Data!L3496="",ROUND(AVERAGEIFS(Raw_Data!$L$2:$L$4001,Raw_Data!$E$2:$E$4001,E3496),1),Raw_Data!L3496)</f>
        <v>32.799999999999997</v>
      </c>
      <c r="M3496" s="15">
        <f>Raw_Data!M3496</f>
        <v>99.9</v>
      </c>
      <c r="N3496" s="15">
        <f>Raw_Data!N3496</f>
        <v>46</v>
      </c>
      <c r="O3496" s="15">
        <f>Raw_Data!O3496</f>
        <v>108.9</v>
      </c>
      <c r="P3496" s="15" t="str">
        <f>Raw_Data!P3496</f>
        <v>Flood</v>
      </c>
      <c r="Q3496" s="15">
        <f>Raw_Data!Q3496</f>
        <v>233.1</v>
      </c>
      <c r="R3496" s="15">
        <f>Raw_Data!R3496</f>
        <v>4.57</v>
      </c>
      <c r="S3496" s="15">
        <f>Raw_Data!S3496</f>
        <v>0.91</v>
      </c>
      <c r="T3496" s="18">
        <f>IF(Raw_Data!T3496="",ROUND(AVERAGEIFS(Raw_Data!$T$2:$T$4001,Raw_Data!$E$2:$E$4001,E3496,Raw_Data!$D$2:$D$4001,D3496),2),IF(Raw_Data!T3496&gt;INDEX(Cleaning_Reference!$F$6:$F$13,MATCH(D3496,Cleaning_Reference!$A$6:$A$13,0)),INDEX(Cleaning_Reference!$F$6:$F$13,MATCH(D3496,Cleaning_Reference!$A$6:$A$13,0)),Raw_Data!T3496))</f>
        <v>3.01</v>
      </c>
      <c r="U3496" s="15">
        <f>Raw_Data!U3496</f>
        <v>36.39</v>
      </c>
      <c r="V3496" s="15">
        <f>Raw_Data!V3496</f>
        <v>25389</v>
      </c>
      <c r="W3496" s="15">
        <f>Raw_Data!W3496</f>
        <v>966630</v>
      </c>
      <c r="X3496" s="15">
        <f>Raw_Data!X3496</f>
        <v>923906</v>
      </c>
      <c r="Y3496" s="15">
        <f>Raw_Data!Y3496</f>
        <v>-42724</v>
      </c>
      <c r="Z3496" s="15">
        <f>Raw_Data!Z3496</f>
        <v>20722</v>
      </c>
      <c r="AA3496" s="15">
        <f>Raw_Data!AA3496</f>
        <v>1.756</v>
      </c>
      <c r="AB3496" s="15">
        <f>Raw_Data!AB3496</f>
        <v>54.8</v>
      </c>
      <c r="AC3496" s="19" t="str">
        <f>IF(Raw_Data!G3496="","Yes","No")</f>
        <v>No</v>
      </c>
      <c r="AD3496" s="19" t="str">
        <f>IF(Raw_Data!L3496="","Yes","No")</f>
        <v>No</v>
      </c>
      <c r="AE3496" s="19" t="str">
        <f>IF(Raw_Data!T3496="","Imputed",IF(Raw_Data!T3496&gt;INDEX(Cleaning_Reference!$F$6:$F$13,MATCH(D3496,Cleaning_Reference!$A$6:$A$13,0)),"Capped","Original"))</f>
        <v>Original</v>
      </c>
      <c r="AF3496" s="21">
        <f t="shared" si="54"/>
        <v>36.39</v>
      </c>
    </row>
    <row r="3497" spans="1:32" ht="15" customHeight="1" x14ac:dyDescent="0.3">
      <c r="A3497" s="20" t="str">
        <f>Raw_Data!A3497</f>
        <v>SF13496</v>
      </c>
      <c r="B3497" s="15" t="str">
        <f>Raw_Data!B3497</f>
        <v>Telangana</v>
      </c>
      <c r="C3497" s="15" t="str">
        <f>Raw_Data!C3497</f>
        <v>Raichur</v>
      </c>
      <c r="D3497" s="15" t="str">
        <f>Raw_Data!D3497</f>
        <v>Maize</v>
      </c>
      <c r="E3497" s="15" t="str">
        <f>Raw_Data!E3497</f>
        <v>Kharif</v>
      </c>
      <c r="F3497" s="15">
        <f>Raw_Data!F3497</f>
        <v>1.03</v>
      </c>
      <c r="G3497" s="18">
        <f>IF(Raw_Data!G3497="",ROUND(AVERAGEIFS(Raw_Data!$G$2:$G$4001,Raw_Data!$E$2:$E$4001,E3497),1),Raw_Data!G3497)</f>
        <v>748.8</v>
      </c>
      <c r="H3497" s="15">
        <f>Raw_Data!H3497</f>
        <v>28.9</v>
      </c>
      <c r="I3497" s="15">
        <f>Raw_Data!I3497</f>
        <v>57.7</v>
      </c>
      <c r="J3497" s="15">
        <f>Raw_Data!J3497</f>
        <v>5.3</v>
      </c>
      <c r="K3497" s="15">
        <f>Raw_Data!K3497</f>
        <v>6</v>
      </c>
      <c r="L3497" s="18">
        <f>IF(Raw_Data!L3497="",ROUND(AVERAGEIFS(Raw_Data!$L$2:$L$4001,Raw_Data!$E$2:$E$4001,E3497),1),Raw_Data!L3497)</f>
        <v>30.7</v>
      </c>
      <c r="M3497" s="15">
        <f>Raw_Data!M3497</f>
        <v>131.6</v>
      </c>
      <c r="N3497" s="15">
        <f>Raw_Data!N3497</f>
        <v>49.8</v>
      </c>
      <c r="O3497" s="15">
        <f>Raw_Data!O3497</f>
        <v>133.80000000000001</v>
      </c>
      <c r="P3497" s="15" t="str">
        <f>Raw_Data!P3497</f>
        <v>Flood</v>
      </c>
      <c r="Q3497" s="15">
        <f>Raw_Data!Q3497</f>
        <v>176.7</v>
      </c>
      <c r="R3497" s="15">
        <f>Raw_Data!R3497</f>
        <v>3.89</v>
      </c>
      <c r="S3497" s="15">
        <f>Raw_Data!S3497</f>
        <v>0.68</v>
      </c>
      <c r="T3497" s="18">
        <f>IF(Raw_Data!T3497="",ROUND(AVERAGEIFS(Raw_Data!$T$2:$T$4001,Raw_Data!$E$2:$E$4001,E3497,Raw_Data!$D$2:$D$4001,D3497),2),IF(Raw_Data!T3497&gt;INDEX(Cleaning_Reference!$F$6:$F$13,MATCH(D3497,Cleaning_Reference!$A$6:$A$13,0)),INDEX(Cleaning_Reference!$F$6:$F$13,MATCH(D3497,Cleaning_Reference!$A$6:$A$13,0)),Raw_Data!T3497))</f>
        <v>2.85</v>
      </c>
      <c r="U3497" s="15">
        <f>Raw_Data!U3497</f>
        <v>2.94</v>
      </c>
      <c r="V3497" s="15">
        <f>Raw_Data!V3497</f>
        <v>21130</v>
      </c>
      <c r="W3497" s="15">
        <f>Raw_Data!W3497</f>
        <v>59066</v>
      </c>
      <c r="X3497" s="15">
        <f>Raw_Data!X3497</f>
        <v>62122</v>
      </c>
      <c r="Y3497" s="15">
        <f>Raw_Data!Y3497</f>
        <v>3056</v>
      </c>
      <c r="Z3497" s="15">
        <f>Raw_Data!Z3497</f>
        <v>597</v>
      </c>
      <c r="AA3497" s="15">
        <f>Raw_Data!AA3497</f>
        <v>4.9249999999999998</v>
      </c>
      <c r="AB3497" s="15">
        <f>Raw_Data!AB3497</f>
        <v>57</v>
      </c>
      <c r="AC3497" s="19" t="str">
        <f>IF(Raw_Data!G3497="","Yes","No")</f>
        <v>No</v>
      </c>
      <c r="AD3497" s="19" t="str">
        <f>IF(Raw_Data!L3497="","Yes","No")</f>
        <v>No</v>
      </c>
      <c r="AE3497" s="19" t="str">
        <f>IF(Raw_Data!T3497="","Imputed",IF(Raw_Data!T3497&gt;INDEX(Cleaning_Reference!$F$6:$F$13,MATCH(D3497,Cleaning_Reference!$A$6:$A$13,0)),"Capped","Original"))</f>
        <v>Original</v>
      </c>
      <c r="AF3497" s="21">
        <f t="shared" si="54"/>
        <v>2.94</v>
      </c>
    </row>
    <row r="3498" spans="1:32" ht="15" customHeight="1" x14ac:dyDescent="0.3">
      <c r="A3498" s="20" t="str">
        <f>Raw_Data!A3498</f>
        <v>SF13497</v>
      </c>
      <c r="B3498" s="15" t="str">
        <f>Raw_Data!B3498</f>
        <v>Andhra Pradesh</v>
      </c>
      <c r="C3498" s="15" t="str">
        <f>Raw_Data!C3498</f>
        <v>Warangal</v>
      </c>
      <c r="D3498" s="15" t="str">
        <f>Raw_Data!D3498</f>
        <v>Groundnut</v>
      </c>
      <c r="E3498" s="15" t="str">
        <f>Raw_Data!E3498</f>
        <v>Rabi</v>
      </c>
      <c r="F3498" s="15">
        <f>Raw_Data!F3498</f>
        <v>2.74</v>
      </c>
      <c r="G3498" s="18">
        <f>IF(Raw_Data!G3498="",ROUND(AVERAGEIFS(Raw_Data!$G$2:$G$4001,Raw_Data!$E$2:$E$4001,E3498),1),Raw_Data!G3498)</f>
        <v>202.2</v>
      </c>
      <c r="H3498" s="15">
        <f>Raw_Data!H3498</f>
        <v>25.7</v>
      </c>
      <c r="I3498" s="15">
        <f>Raw_Data!I3498</f>
        <v>58.7</v>
      </c>
      <c r="J3498" s="15">
        <f>Raw_Data!J3498</f>
        <v>7.8</v>
      </c>
      <c r="K3498" s="15">
        <f>Raw_Data!K3498</f>
        <v>7.35</v>
      </c>
      <c r="L3498" s="18">
        <f>IF(Raw_Data!L3498="",ROUND(AVERAGEIFS(Raw_Data!$L$2:$L$4001,Raw_Data!$E$2:$E$4001,E3498),1),Raw_Data!L3498)</f>
        <v>25.6</v>
      </c>
      <c r="M3498" s="15">
        <f>Raw_Data!M3498</f>
        <v>72.7</v>
      </c>
      <c r="N3498" s="15">
        <f>Raw_Data!N3498</f>
        <v>38.700000000000003</v>
      </c>
      <c r="O3498" s="15">
        <f>Raw_Data!O3498</f>
        <v>127.2</v>
      </c>
      <c r="P3498" s="15" t="str">
        <f>Raw_Data!P3498</f>
        <v>Flood</v>
      </c>
      <c r="Q3498" s="15">
        <f>Raw_Data!Q3498</f>
        <v>240.2</v>
      </c>
      <c r="R3498" s="15">
        <f>Raw_Data!R3498</f>
        <v>6.96</v>
      </c>
      <c r="S3498" s="15">
        <f>Raw_Data!S3498</f>
        <v>0.74</v>
      </c>
      <c r="T3498" s="18">
        <f>IF(Raw_Data!T3498="",ROUND(AVERAGEIFS(Raw_Data!$T$2:$T$4001,Raw_Data!$E$2:$E$4001,E3498,Raw_Data!$D$2:$D$4001,D3498),2),IF(Raw_Data!T3498&gt;INDEX(Cleaning_Reference!$F$6:$F$13,MATCH(D3498,Cleaning_Reference!$A$6:$A$13,0)),INDEX(Cleaning_Reference!$F$6:$F$13,MATCH(D3498,Cleaning_Reference!$A$6:$A$13,0)),Raw_Data!T3498))</f>
        <v>0.89</v>
      </c>
      <c r="U3498" s="15">
        <f>Raw_Data!U3498</f>
        <v>2.44</v>
      </c>
      <c r="V3498" s="15">
        <f>Raw_Data!V3498</f>
        <v>58532</v>
      </c>
      <c r="W3498" s="15">
        <f>Raw_Data!W3498</f>
        <v>181209</v>
      </c>
      <c r="X3498" s="15">
        <f>Raw_Data!X3498</f>
        <v>142818</v>
      </c>
      <c r="Y3498" s="15">
        <f>Raw_Data!Y3498</f>
        <v>-38391</v>
      </c>
      <c r="Z3498" s="15">
        <f>Raw_Data!Z3498</f>
        <v>1830</v>
      </c>
      <c r="AA3498" s="15">
        <f>Raw_Data!AA3498</f>
        <v>1.333</v>
      </c>
      <c r="AB3498" s="15">
        <f>Raw_Data!AB3498</f>
        <v>29.4</v>
      </c>
      <c r="AC3498" s="19" t="str">
        <f>IF(Raw_Data!G3498="","Yes","No")</f>
        <v>No</v>
      </c>
      <c r="AD3498" s="19" t="str">
        <f>IF(Raw_Data!L3498="","Yes","No")</f>
        <v>No</v>
      </c>
      <c r="AE3498" s="19" t="str">
        <f>IF(Raw_Data!T3498="","Imputed",IF(Raw_Data!T3498&gt;INDEX(Cleaning_Reference!$F$6:$F$13,MATCH(D3498,Cleaning_Reference!$A$6:$A$13,0)),"Capped","Original"))</f>
        <v>Original</v>
      </c>
      <c r="AF3498" s="21">
        <f t="shared" si="54"/>
        <v>2.44</v>
      </c>
    </row>
    <row r="3499" spans="1:32" ht="15" customHeight="1" x14ac:dyDescent="0.3">
      <c r="A3499" s="20" t="str">
        <f>Raw_Data!A3499</f>
        <v>SF13498</v>
      </c>
      <c r="B3499" s="15" t="str">
        <f>Raw_Data!B3499</f>
        <v>Madhya Pradesh</v>
      </c>
      <c r="C3499" s="15" t="str">
        <f>Raw_Data!C3499</f>
        <v>Krishna</v>
      </c>
      <c r="D3499" s="15" t="str">
        <f>Raw_Data!D3499</f>
        <v>Rice</v>
      </c>
      <c r="E3499" s="15" t="str">
        <f>Raw_Data!E3499</f>
        <v>Kharif</v>
      </c>
      <c r="F3499" s="15">
        <f>Raw_Data!F3499</f>
        <v>5.42</v>
      </c>
      <c r="G3499" s="18">
        <f>IF(Raw_Data!G3499="",ROUND(AVERAGEIFS(Raw_Data!$G$2:$G$4001,Raw_Data!$E$2:$E$4001,E3499),1),Raw_Data!G3499)</f>
        <v>512.70000000000005</v>
      </c>
      <c r="H3499" s="15">
        <f>Raw_Data!H3499</f>
        <v>22.1</v>
      </c>
      <c r="I3499" s="15">
        <f>Raw_Data!I3499</f>
        <v>76.599999999999994</v>
      </c>
      <c r="J3499" s="15">
        <f>Raw_Data!J3499</f>
        <v>8</v>
      </c>
      <c r="K3499" s="15">
        <f>Raw_Data!K3499</f>
        <v>6.6</v>
      </c>
      <c r="L3499" s="18">
        <f>IF(Raw_Data!L3499="",ROUND(AVERAGEIFS(Raw_Data!$L$2:$L$4001,Raw_Data!$E$2:$E$4001,E3499),1),Raw_Data!L3499)</f>
        <v>44.1</v>
      </c>
      <c r="M3499" s="15">
        <f>Raw_Data!M3499</f>
        <v>99.1</v>
      </c>
      <c r="N3499" s="15">
        <f>Raw_Data!N3499</f>
        <v>27.5</v>
      </c>
      <c r="O3499" s="15">
        <f>Raw_Data!O3499</f>
        <v>109</v>
      </c>
      <c r="P3499" s="15" t="str">
        <f>Raw_Data!P3499</f>
        <v>Sprinkler</v>
      </c>
      <c r="Q3499" s="15">
        <f>Raw_Data!Q3499</f>
        <v>267.89999999999998</v>
      </c>
      <c r="R3499" s="15">
        <f>Raw_Data!R3499</f>
        <v>5.79</v>
      </c>
      <c r="S3499" s="15">
        <f>Raw_Data!S3499</f>
        <v>0.66</v>
      </c>
      <c r="T3499" s="18">
        <f>IF(Raw_Data!T3499="",ROUND(AVERAGEIFS(Raw_Data!$T$2:$T$4001,Raw_Data!$E$2:$E$4001,E3499,Raw_Data!$D$2:$D$4001,D3499),2),IF(Raw_Data!T3499&gt;INDEX(Cleaning_Reference!$F$6:$F$13,MATCH(D3499,Cleaning_Reference!$A$6:$A$13,0)),INDEX(Cleaning_Reference!$F$6:$F$13,MATCH(D3499,Cleaning_Reference!$A$6:$A$13,0)),Raw_Data!T3499))</f>
        <v>3.44</v>
      </c>
      <c r="U3499" s="15">
        <f>Raw_Data!U3499</f>
        <v>18.64</v>
      </c>
      <c r="V3499" s="15">
        <f>Raw_Data!V3499</f>
        <v>19243</v>
      </c>
      <c r="W3499" s="15">
        <f>Raw_Data!W3499</f>
        <v>376442</v>
      </c>
      <c r="X3499" s="15">
        <f>Raw_Data!X3499</f>
        <v>358690</v>
      </c>
      <c r="Y3499" s="15">
        <f>Raw_Data!Y3499</f>
        <v>-17752</v>
      </c>
      <c r="Z3499" s="15">
        <f>Raw_Data!Z3499</f>
        <v>6867</v>
      </c>
      <c r="AA3499" s="15">
        <f>Raw_Data!AA3499</f>
        <v>2.714</v>
      </c>
      <c r="AB3499" s="15">
        <f>Raw_Data!AB3499</f>
        <v>47.6</v>
      </c>
      <c r="AC3499" s="19" t="str">
        <f>IF(Raw_Data!G3499="","Yes","No")</f>
        <v>No</v>
      </c>
      <c r="AD3499" s="19" t="str">
        <f>IF(Raw_Data!L3499="","Yes","No")</f>
        <v>No</v>
      </c>
      <c r="AE3499" s="19" t="str">
        <f>IF(Raw_Data!T3499="","Imputed",IF(Raw_Data!T3499&gt;INDEX(Cleaning_Reference!$F$6:$F$13,MATCH(D3499,Cleaning_Reference!$A$6:$A$13,0)),"Capped","Original"))</f>
        <v>Original</v>
      </c>
      <c r="AF3499" s="21">
        <f t="shared" si="54"/>
        <v>18.64</v>
      </c>
    </row>
    <row r="3500" spans="1:32" ht="15" customHeight="1" x14ac:dyDescent="0.3">
      <c r="A3500" s="20" t="str">
        <f>Raw_Data!A3500</f>
        <v>SF13499</v>
      </c>
      <c r="B3500" s="15" t="str">
        <f>Raw_Data!B3500</f>
        <v>Tamil Nadu</v>
      </c>
      <c r="C3500" s="15" t="str">
        <f>Raw_Data!C3500</f>
        <v>Nashik</v>
      </c>
      <c r="D3500" s="15" t="str">
        <f>Raw_Data!D3500</f>
        <v>Rice</v>
      </c>
      <c r="E3500" s="15" t="str">
        <f>Raw_Data!E3500</f>
        <v>Zaid</v>
      </c>
      <c r="F3500" s="15">
        <f>Raw_Data!F3500</f>
        <v>5.5</v>
      </c>
      <c r="G3500" s="18">
        <f>IF(Raw_Data!G3500="",ROUND(AVERAGEIFS(Raw_Data!$G$2:$G$4001,Raw_Data!$E$2:$E$4001,E3500),1),Raw_Data!G3500)</f>
        <v>299.39999999999998</v>
      </c>
      <c r="H3500" s="15">
        <f>Raw_Data!H3500</f>
        <v>34.4</v>
      </c>
      <c r="I3500" s="15">
        <f>Raw_Data!I3500</f>
        <v>47.6</v>
      </c>
      <c r="J3500" s="15">
        <f>Raw_Data!J3500</f>
        <v>7.1</v>
      </c>
      <c r="K3500" s="15">
        <f>Raw_Data!K3500</f>
        <v>7.36</v>
      </c>
      <c r="L3500" s="18">
        <f>IF(Raw_Data!L3500="",ROUND(AVERAGEIFS(Raw_Data!$L$2:$L$4001,Raw_Data!$E$2:$E$4001,E3500),1),Raw_Data!L3500)</f>
        <v>24.3</v>
      </c>
      <c r="M3500" s="15">
        <f>Raw_Data!M3500</f>
        <v>153.19999999999999</v>
      </c>
      <c r="N3500" s="15">
        <f>Raw_Data!N3500</f>
        <v>49.1</v>
      </c>
      <c r="O3500" s="15">
        <f>Raw_Data!O3500</f>
        <v>132.19999999999999</v>
      </c>
      <c r="P3500" s="15" t="str">
        <f>Raw_Data!P3500</f>
        <v>Flood</v>
      </c>
      <c r="Q3500" s="15">
        <f>Raw_Data!Q3500</f>
        <v>116.9</v>
      </c>
      <c r="R3500" s="15">
        <f>Raw_Data!R3500</f>
        <v>6.38</v>
      </c>
      <c r="S3500" s="15">
        <f>Raw_Data!S3500</f>
        <v>0.69</v>
      </c>
      <c r="T3500" s="18">
        <f>IF(Raw_Data!T3500="",ROUND(AVERAGEIFS(Raw_Data!$T$2:$T$4001,Raw_Data!$E$2:$E$4001,E3500,Raw_Data!$D$2:$D$4001,D3500),2),IF(Raw_Data!T3500&gt;INDEX(Cleaning_Reference!$F$6:$F$13,MATCH(D3500,Cleaning_Reference!$A$6:$A$13,0)),INDEX(Cleaning_Reference!$F$6:$F$13,MATCH(D3500,Cleaning_Reference!$A$6:$A$13,0)),Raw_Data!T3500))</f>
        <v>1.31</v>
      </c>
      <c r="U3500" s="15">
        <f>Raw_Data!U3500</f>
        <v>7.2</v>
      </c>
      <c r="V3500" s="15">
        <f>Raw_Data!V3500</f>
        <v>22126</v>
      </c>
      <c r="W3500" s="15">
        <f>Raw_Data!W3500</f>
        <v>350358</v>
      </c>
      <c r="X3500" s="15">
        <f>Raw_Data!X3500</f>
        <v>159307</v>
      </c>
      <c r="Y3500" s="15">
        <f>Raw_Data!Y3500</f>
        <v>-191051</v>
      </c>
      <c r="Z3500" s="15">
        <f>Raw_Data!Z3500</f>
        <v>10847</v>
      </c>
      <c r="AA3500" s="15">
        <f>Raw_Data!AA3500</f>
        <v>0.66400000000000003</v>
      </c>
      <c r="AB3500" s="15">
        <f>Raw_Data!AB3500</f>
        <v>45.4</v>
      </c>
      <c r="AC3500" s="19" t="str">
        <f>IF(Raw_Data!G3500="","Yes","No")</f>
        <v>Yes</v>
      </c>
      <c r="AD3500" s="19" t="str">
        <f>IF(Raw_Data!L3500="","Yes","No")</f>
        <v>No</v>
      </c>
      <c r="AE3500" s="19" t="str">
        <f>IF(Raw_Data!T3500="","Imputed",IF(Raw_Data!T3500&gt;INDEX(Cleaning_Reference!$F$6:$F$13,MATCH(D3500,Cleaning_Reference!$A$6:$A$13,0)),"Capped","Original"))</f>
        <v>Original</v>
      </c>
      <c r="AF3500" s="21">
        <f t="shared" si="54"/>
        <v>7.21</v>
      </c>
    </row>
    <row r="3501" spans="1:32" ht="15" customHeight="1" x14ac:dyDescent="0.3">
      <c r="A3501" s="20" t="str">
        <f>Raw_Data!A3501</f>
        <v>SF13500</v>
      </c>
      <c r="B3501" s="15" t="str">
        <f>Raw_Data!B3501</f>
        <v>Tamil Nadu</v>
      </c>
      <c r="C3501" s="15" t="str">
        <f>Raw_Data!C3501</f>
        <v>Erode</v>
      </c>
      <c r="D3501" s="15" t="str">
        <f>Raw_Data!D3501</f>
        <v>Rice</v>
      </c>
      <c r="E3501" s="15" t="str">
        <f>Raw_Data!E3501</f>
        <v>Rabi</v>
      </c>
      <c r="F3501" s="15">
        <f>Raw_Data!F3501</f>
        <v>4.82</v>
      </c>
      <c r="G3501" s="18">
        <f>IF(Raw_Data!G3501="",ROUND(AVERAGEIFS(Raw_Data!$G$2:$G$4001,Raw_Data!$E$2:$E$4001,E3501),1),Raw_Data!G3501)</f>
        <v>80</v>
      </c>
      <c r="H3501" s="15">
        <f>Raw_Data!H3501</f>
        <v>22.7</v>
      </c>
      <c r="I3501" s="15">
        <f>Raw_Data!I3501</f>
        <v>47.8</v>
      </c>
      <c r="J3501" s="15">
        <f>Raw_Data!J3501</f>
        <v>8</v>
      </c>
      <c r="K3501" s="15">
        <f>Raw_Data!K3501</f>
        <v>7.2</v>
      </c>
      <c r="L3501" s="18">
        <f>IF(Raw_Data!L3501="",ROUND(AVERAGEIFS(Raw_Data!$L$2:$L$4001,Raw_Data!$E$2:$E$4001,E3501),1),Raw_Data!L3501)</f>
        <v>36.700000000000003</v>
      </c>
      <c r="M3501" s="15">
        <f>Raw_Data!M3501</f>
        <v>130.80000000000001</v>
      </c>
      <c r="N3501" s="15">
        <f>Raw_Data!N3501</f>
        <v>62.4</v>
      </c>
      <c r="O3501" s="15">
        <f>Raw_Data!O3501</f>
        <v>138.9</v>
      </c>
      <c r="P3501" s="15" t="str">
        <f>Raw_Data!P3501</f>
        <v>Rainfed</v>
      </c>
      <c r="Q3501" s="15">
        <f>Raw_Data!Q3501</f>
        <v>87.3</v>
      </c>
      <c r="R3501" s="15">
        <f>Raw_Data!R3501</f>
        <v>2.68</v>
      </c>
      <c r="S3501" s="15">
        <f>Raw_Data!S3501</f>
        <v>0.81</v>
      </c>
      <c r="T3501" s="18">
        <f>IF(Raw_Data!T3501="",ROUND(AVERAGEIFS(Raw_Data!$T$2:$T$4001,Raw_Data!$E$2:$E$4001,E3501,Raw_Data!$D$2:$D$4001,D3501),2),IF(Raw_Data!T3501&gt;INDEX(Cleaning_Reference!$F$6:$F$13,MATCH(D3501,Cleaning_Reference!$A$6:$A$13,0)),INDEX(Cleaning_Reference!$F$6:$F$13,MATCH(D3501,Cleaning_Reference!$A$6:$A$13,0)),Raw_Data!T3501))</f>
        <v>2.33</v>
      </c>
      <c r="U3501" s="15">
        <f>Raw_Data!U3501</f>
        <v>7.9</v>
      </c>
      <c r="V3501" s="15">
        <f>Raw_Data!V3501</f>
        <v>23402</v>
      </c>
      <c r="W3501" s="15">
        <f>Raw_Data!W3501</f>
        <v>279752</v>
      </c>
      <c r="X3501" s="15">
        <f>Raw_Data!X3501</f>
        <v>184876</v>
      </c>
      <c r="Y3501" s="15">
        <f>Raw_Data!Y3501</f>
        <v>-94876</v>
      </c>
      <c r="Z3501" s="15">
        <f>Raw_Data!Z3501</f>
        <v>4516</v>
      </c>
      <c r="AA3501" s="15">
        <f>Raw_Data!AA3501</f>
        <v>1.7490000000000001</v>
      </c>
      <c r="AB3501" s="15">
        <f>Raw_Data!AB3501</f>
        <v>25.7</v>
      </c>
      <c r="AC3501" s="19" t="str">
        <f>IF(Raw_Data!G3501="","Yes","No")</f>
        <v>No</v>
      </c>
      <c r="AD3501" s="19" t="str">
        <f>IF(Raw_Data!L3501="","Yes","No")</f>
        <v>No</v>
      </c>
      <c r="AE3501" s="19" t="str">
        <f>IF(Raw_Data!T3501="","Imputed",IF(Raw_Data!T3501&gt;INDEX(Cleaning_Reference!$F$6:$F$13,MATCH(D3501,Cleaning_Reference!$A$6:$A$13,0)),"Capped","Original"))</f>
        <v>Imputed</v>
      </c>
      <c r="AF3501" s="21">
        <f t="shared" si="54"/>
        <v>11.23</v>
      </c>
    </row>
    <row r="3502" spans="1:32" ht="15" customHeight="1" x14ac:dyDescent="0.3">
      <c r="A3502" s="20" t="str">
        <f>Raw_Data!A3502</f>
        <v>SF13501</v>
      </c>
      <c r="B3502" s="15" t="str">
        <f>Raw_Data!B3502</f>
        <v>Tamil Nadu</v>
      </c>
      <c r="C3502" s="15" t="str">
        <f>Raw_Data!C3502</f>
        <v>Guntur</v>
      </c>
      <c r="D3502" s="15" t="str">
        <f>Raw_Data!D3502</f>
        <v>Rice</v>
      </c>
      <c r="E3502" s="15" t="str">
        <f>Raw_Data!E3502</f>
        <v>Zaid</v>
      </c>
      <c r="F3502" s="15">
        <f>Raw_Data!F3502</f>
        <v>3.74</v>
      </c>
      <c r="G3502" s="18">
        <f>IF(Raw_Data!G3502="",ROUND(AVERAGEIFS(Raw_Data!$G$2:$G$4001,Raw_Data!$E$2:$E$4001,E3502),1),Raw_Data!G3502)</f>
        <v>336.4</v>
      </c>
      <c r="H3502" s="15">
        <f>Raw_Data!H3502</f>
        <v>33</v>
      </c>
      <c r="I3502" s="15">
        <f>Raw_Data!I3502</f>
        <v>46.3</v>
      </c>
      <c r="J3502" s="15">
        <f>Raw_Data!J3502</f>
        <v>9</v>
      </c>
      <c r="K3502" s="15">
        <f>Raw_Data!K3502</f>
        <v>6.22</v>
      </c>
      <c r="L3502" s="18">
        <f>IF(Raw_Data!L3502="",ROUND(AVERAGEIFS(Raw_Data!$L$2:$L$4001,Raw_Data!$E$2:$E$4001,E3502),1),Raw_Data!L3502)</f>
        <v>22.4</v>
      </c>
      <c r="M3502" s="15">
        <f>Raw_Data!M3502</f>
        <v>150.19999999999999</v>
      </c>
      <c r="N3502" s="15">
        <f>Raw_Data!N3502</f>
        <v>86</v>
      </c>
      <c r="O3502" s="15">
        <f>Raw_Data!O3502</f>
        <v>133.4</v>
      </c>
      <c r="P3502" s="15" t="str">
        <f>Raw_Data!P3502</f>
        <v>Rainfed</v>
      </c>
      <c r="Q3502" s="15">
        <f>Raw_Data!Q3502</f>
        <v>192.7</v>
      </c>
      <c r="R3502" s="15">
        <f>Raw_Data!R3502</f>
        <v>6.46</v>
      </c>
      <c r="S3502" s="15">
        <f>Raw_Data!S3502</f>
        <v>0.73</v>
      </c>
      <c r="T3502" s="18">
        <f>IF(Raw_Data!T3502="",ROUND(AVERAGEIFS(Raw_Data!$T$2:$T$4001,Raw_Data!$E$2:$E$4001,E3502,Raw_Data!$D$2:$D$4001,D3502),2),IF(Raw_Data!T3502&gt;INDEX(Cleaning_Reference!$F$6:$F$13,MATCH(D3502,Cleaning_Reference!$A$6:$A$13,0)),INDEX(Cleaning_Reference!$F$6:$F$13,MATCH(D3502,Cleaning_Reference!$A$6:$A$13,0)),Raw_Data!T3502))</f>
        <v>2.19</v>
      </c>
      <c r="U3502" s="15">
        <f>Raw_Data!U3502</f>
        <v>8.19</v>
      </c>
      <c r="V3502" s="15">
        <f>Raw_Data!V3502</f>
        <v>21082</v>
      </c>
      <c r="W3502" s="15">
        <f>Raw_Data!W3502</f>
        <v>180343</v>
      </c>
      <c r="X3502" s="15">
        <f>Raw_Data!X3502</f>
        <v>172662</v>
      </c>
      <c r="Y3502" s="15">
        <f>Raw_Data!Y3502</f>
        <v>-7681</v>
      </c>
      <c r="Z3502" s="15">
        <f>Raw_Data!Z3502</f>
        <v>3368</v>
      </c>
      <c r="AA3502" s="15">
        <f>Raw_Data!AA3502</f>
        <v>2.4319999999999999</v>
      </c>
      <c r="AB3502" s="15">
        <f>Raw_Data!AB3502</f>
        <v>36.1</v>
      </c>
      <c r="AC3502" s="19" t="str">
        <f>IF(Raw_Data!G3502="","Yes","No")</f>
        <v>No</v>
      </c>
      <c r="AD3502" s="19" t="str">
        <f>IF(Raw_Data!L3502="","Yes","No")</f>
        <v>No</v>
      </c>
      <c r="AE3502" s="19" t="str">
        <f>IF(Raw_Data!T3502="","Imputed",IF(Raw_Data!T3502&gt;INDEX(Cleaning_Reference!$F$6:$F$13,MATCH(D3502,Cleaning_Reference!$A$6:$A$13,0)),"Capped","Original"))</f>
        <v>Original</v>
      </c>
      <c r="AF3502" s="21">
        <f t="shared" si="54"/>
        <v>8.19</v>
      </c>
    </row>
    <row r="3503" spans="1:32" ht="15" customHeight="1" x14ac:dyDescent="0.3">
      <c r="A3503" s="20" t="str">
        <f>Raw_Data!A3503</f>
        <v>SF13502</v>
      </c>
      <c r="B3503" s="15" t="str">
        <f>Raw_Data!B3503</f>
        <v>Tamil Nadu</v>
      </c>
      <c r="C3503" s="15" t="str">
        <f>Raw_Data!C3503</f>
        <v>Erode</v>
      </c>
      <c r="D3503" s="15" t="str">
        <f>Raw_Data!D3503</f>
        <v>Sugarcane</v>
      </c>
      <c r="E3503" s="15" t="str">
        <f>Raw_Data!E3503</f>
        <v>Rabi</v>
      </c>
      <c r="F3503" s="15">
        <f>Raw_Data!F3503</f>
        <v>9.94</v>
      </c>
      <c r="G3503" s="18">
        <f>IF(Raw_Data!G3503="",ROUND(AVERAGEIFS(Raw_Data!$G$2:$G$4001,Raw_Data!$E$2:$E$4001,E3503),1),Raw_Data!G3503)</f>
        <v>426.7</v>
      </c>
      <c r="H3503" s="15">
        <f>Raw_Data!H3503</f>
        <v>22.2</v>
      </c>
      <c r="I3503" s="15">
        <f>Raw_Data!I3503</f>
        <v>49</v>
      </c>
      <c r="J3503" s="15">
        <f>Raw_Data!J3503</f>
        <v>8.8000000000000007</v>
      </c>
      <c r="K3503" s="15">
        <f>Raw_Data!K3503</f>
        <v>6.32</v>
      </c>
      <c r="L3503" s="18">
        <f>IF(Raw_Data!L3503="",ROUND(AVERAGEIFS(Raw_Data!$L$2:$L$4001,Raw_Data!$E$2:$E$4001,E3503),1),Raw_Data!L3503)</f>
        <v>15.9</v>
      </c>
      <c r="M3503" s="15">
        <f>Raw_Data!M3503</f>
        <v>122.4</v>
      </c>
      <c r="N3503" s="15">
        <f>Raw_Data!N3503</f>
        <v>92.5</v>
      </c>
      <c r="O3503" s="15">
        <f>Raw_Data!O3503</f>
        <v>171.8</v>
      </c>
      <c r="P3503" s="15" t="str">
        <f>Raw_Data!P3503</f>
        <v>Flood</v>
      </c>
      <c r="Q3503" s="15">
        <f>Raw_Data!Q3503</f>
        <v>190.2</v>
      </c>
      <c r="R3503" s="15">
        <f>Raw_Data!R3503</f>
        <v>12.08</v>
      </c>
      <c r="S3503" s="15">
        <f>Raw_Data!S3503</f>
        <v>0.85</v>
      </c>
      <c r="T3503" s="18">
        <f>IF(Raw_Data!T3503="",ROUND(AVERAGEIFS(Raw_Data!$T$2:$T$4001,Raw_Data!$E$2:$E$4001,E3503,Raw_Data!$D$2:$D$4001,D3503),2),IF(Raw_Data!T3503&gt;INDEX(Cleaning_Reference!$F$6:$F$13,MATCH(D3503,Cleaning_Reference!$A$6:$A$13,0)),INDEX(Cleaning_Reference!$F$6:$F$13,MATCH(D3503,Cleaning_Reference!$A$6:$A$13,0)),Raw_Data!T3503))</f>
        <v>57.26</v>
      </c>
      <c r="U3503" s="15">
        <f>Raw_Data!U3503</f>
        <v>569.16</v>
      </c>
      <c r="V3503" s="15">
        <f>Raw_Data!V3503</f>
        <v>3634</v>
      </c>
      <c r="W3503" s="15">
        <f>Raw_Data!W3503</f>
        <v>631961</v>
      </c>
      <c r="X3503" s="15">
        <f>Raw_Data!X3503</f>
        <v>2068327</v>
      </c>
      <c r="Y3503" s="15">
        <f>Raw_Data!Y3503</f>
        <v>1436366</v>
      </c>
      <c r="Z3503" s="15">
        <f>Raw_Data!Z3503</f>
        <v>22503</v>
      </c>
      <c r="AA3503" s="15">
        <f>Raw_Data!AA3503</f>
        <v>25.292999999999999</v>
      </c>
      <c r="AB3503" s="15">
        <f>Raw_Data!AB3503</f>
        <v>26.5</v>
      </c>
      <c r="AC3503" s="19" t="str">
        <f>IF(Raw_Data!G3503="","Yes","No")</f>
        <v>No</v>
      </c>
      <c r="AD3503" s="19" t="str">
        <f>IF(Raw_Data!L3503="","Yes","No")</f>
        <v>No</v>
      </c>
      <c r="AE3503" s="19" t="str">
        <f>IF(Raw_Data!T3503="","Imputed",IF(Raw_Data!T3503&gt;INDEX(Cleaning_Reference!$F$6:$F$13,MATCH(D3503,Cleaning_Reference!$A$6:$A$13,0)),"Capped","Original"))</f>
        <v>Original</v>
      </c>
      <c r="AF3503" s="21">
        <f t="shared" si="54"/>
        <v>569.16</v>
      </c>
    </row>
    <row r="3504" spans="1:32" ht="15" customHeight="1" x14ac:dyDescent="0.3">
      <c r="A3504" s="20" t="str">
        <f>Raw_Data!A3504</f>
        <v>SF13503</v>
      </c>
      <c r="B3504" s="15" t="str">
        <f>Raw_Data!B3504</f>
        <v>Punjab</v>
      </c>
      <c r="C3504" s="15" t="str">
        <f>Raw_Data!C3504</f>
        <v>Rajkot</v>
      </c>
      <c r="D3504" s="15" t="str">
        <f>Raw_Data!D3504</f>
        <v>Wheat</v>
      </c>
      <c r="E3504" s="15" t="str">
        <f>Raw_Data!E3504</f>
        <v>Kharif</v>
      </c>
      <c r="F3504" s="15">
        <f>Raw_Data!F3504</f>
        <v>14.84</v>
      </c>
      <c r="G3504" s="18">
        <f>IF(Raw_Data!G3504="",ROUND(AVERAGEIFS(Raw_Data!$G$2:$G$4001,Raw_Data!$E$2:$E$4001,E3504),1),Raw_Data!G3504)</f>
        <v>805.8</v>
      </c>
      <c r="H3504" s="15">
        <f>Raw_Data!H3504</f>
        <v>31.2</v>
      </c>
      <c r="I3504" s="15">
        <f>Raw_Data!I3504</f>
        <v>85.9</v>
      </c>
      <c r="J3504" s="15">
        <f>Raw_Data!J3504</f>
        <v>7.1</v>
      </c>
      <c r="K3504" s="15">
        <f>Raw_Data!K3504</f>
        <v>7.39</v>
      </c>
      <c r="L3504" s="18">
        <f>IF(Raw_Data!L3504="",ROUND(AVERAGEIFS(Raw_Data!$L$2:$L$4001,Raw_Data!$E$2:$E$4001,E3504),1),Raw_Data!L3504)</f>
        <v>31.9</v>
      </c>
      <c r="M3504" s="15">
        <f>Raw_Data!M3504</f>
        <v>102.1</v>
      </c>
      <c r="N3504" s="15">
        <f>Raw_Data!N3504</f>
        <v>34.799999999999997</v>
      </c>
      <c r="O3504" s="15">
        <f>Raw_Data!O3504</f>
        <v>92.3</v>
      </c>
      <c r="P3504" s="15" t="str">
        <f>Raw_Data!P3504</f>
        <v>Sprinkler</v>
      </c>
      <c r="Q3504" s="15">
        <f>Raw_Data!Q3504</f>
        <v>187.2</v>
      </c>
      <c r="R3504" s="15">
        <f>Raw_Data!R3504</f>
        <v>2.65</v>
      </c>
      <c r="S3504" s="15">
        <f>Raw_Data!S3504</f>
        <v>0.74</v>
      </c>
      <c r="T3504" s="18">
        <f>IF(Raw_Data!T3504="",ROUND(AVERAGEIFS(Raw_Data!$T$2:$T$4001,Raw_Data!$E$2:$E$4001,E3504,Raw_Data!$D$2:$D$4001,D3504),2),IF(Raw_Data!T3504&gt;INDEX(Cleaning_Reference!$F$6:$F$13,MATCH(D3504,Cleaning_Reference!$A$6:$A$13,0)),INDEX(Cleaning_Reference!$F$6:$F$13,MATCH(D3504,Cleaning_Reference!$A$6:$A$13,0)),Raw_Data!T3504))</f>
        <v>1.74</v>
      </c>
      <c r="U3504" s="15">
        <f>Raw_Data!U3504</f>
        <v>25.82</v>
      </c>
      <c r="V3504" s="15">
        <f>Raw_Data!V3504</f>
        <v>25069</v>
      </c>
      <c r="W3504" s="15">
        <f>Raw_Data!W3504</f>
        <v>946134</v>
      </c>
      <c r="X3504" s="15">
        <f>Raw_Data!X3504</f>
        <v>647282</v>
      </c>
      <c r="Y3504" s="15">
        <f>Raw_Data!Y3504</f>
        <v>-298852</v>
      </c>
      <c r="Z3504" s="15">
        <f>Raw_Data!Z3504</f>
        <v>8079</v>
      </c>
      <c r="AA3504" s="15">
        <f>Raw_Data!AA3504</f>
        <v>3.1960000000000002</v>
      </c>
      <c r="AB3504" s="15">
        <f>Raw_Data!AB3504</f>
        <v>63</v>
      </c>
      <c r="AC3504" s="19" t="str">
        <f>IF(Raw_Data!G3504="","Yes","No")</f>
        <v>No</v>
      </c>
      <c r="AD3504" s="19" t="str">
        <f>IF(Raw_Data!L3504="","Yes","No")</f>
        <v>No</v>
      </c>
      <c r="AE3504" s="19" t="str">
        <f>IF(Raw_Data!T3504="","Imputed",IF(Raw_Data!T3504&gt;INDEX(Cleaning_Reference!$F$6:$F$13,MATCH(D3504,Cleaning_Reference!$A$6:$A$13,0)),"Capped","Original"))</f>
        <v>Original</v>
      </c>
      <c r="AF3504" s="21">
        <f t="shared" si="54"/>
        <v>25.82</v>
      </c>
    </row>
    <row r="3505" spans="1:32" ht="15" customHeight="1" x14ac:dyDescent="0.3">
      <c r="A3505" s="20" t="str">
        <f>Raw_Data!A3505</f>
        <v>SF13504</v>
      </c>
      <c r="B3505" s="15" t="str">
        <f>Raw_Data!B3505</f>
        <v>Telangana</v>
      </c>
      <c r="C3505" s="15" t="str">
        <f>Raw_Data!C3505</f>
        <v>Indore</v>
      </c>
      <c r="D3505" s="15" t="str">
        <f>Raw_Data!D3505</f>
        <v>Pulses</v>
      </c>
      <c r="E3505" s="15" t="str">
        <f>Raw_Data!E3505</f>
        <v>Rabi</v>
      </c>
      <c r="F3505" s="15">
        <f>Raw_Data!F3505</f>
        <v>6.98</v>
      </c>
      <c r="G3505" s="18">
        <f>IF(Raw_Data!G3505="",ROUND(AVERAGEIFS(Raw_Data!$G$2:$G$4001,Raw_Data!$E$2:$E$4001,E3505),1),Raw_Data!G3505)</f>
        <v>309.10000000000002</v>
      </c>
      <c r="H3505" s="15">
        <f>Raw_Data!H3505</f>
        <v>25.8</v>
      </c>
      <c r="I3505" s="15">
        <f>Raw_Data!I3505</f>
        <v>66.599999999999994</v>
      </c>
      <c r="J3505" s="15">
        <f>Raw_Data!J3505</f>
        <v>7.9</v>
      </c>
      <c r="K3505" s="15">
        <f>Raw_Data!K3505</f>
        <v>6.37</v>
      </c>
      <c r="L3505" s="18">
        <f>IF(Raw_Data!L3505="",ROUND(AVERAGEIFS(Raw_Data!$L$2:$L$4001,Raw_Data!$E$2:$E$4001,E3505),1),Raw_Data!L3505)</f>
        <v>15.9</v>
      </c>
      <c r="M3505" s="15">
        <f>Raw_Data!M3505</f>
        <v>120.4</v>
      </c>
      <c r="N3505" s="15">
        <f>Raw_Data!N3505</f>
        <v>60.6</v>
      </c>
      <c r="O3505" s="15">
        <f>Raw_Data!O3505</f>
        <v>84</v>
      </c>
      <c r="P3505" s="15" t="str">
        <f>Raw_Data!P3505</f>
        <v>Flood</v>
      </c>
      <c r="Q3505" s="15">
        <f>Raw_Data!Q3505</f>
        <v>107.1</v>
      </c>
      <c r="R3505" s="15">
        <f>Raw_Data!R3505</f>
        <v>7.81</v>
      </c>
      <c r="S3505" s="15">
        <f>Raw_Data!S3505</f>
        <v>0.78</v>
      </c>
      <c r="T3505" s="18">
        <f>IF(Raw_Data!T3505="",ROUND(AVERAGEIFS(Raw_Data!$T$2:$T$4001,Raw_Data!$E$2:$E$4001,E3505,Raw_Data!$D$2:$D$4001,D3505),2),IF(Raw_Data!T3505&gt;INDEX(Cleaning_Reference!$F$6:$F$13,MATCH(D3505,Cleaning_Reference!$A$6:$A$13,0)),INDEX(Cleaning_Reference!$F$6:$F$13,MATCH(D3505,Cleaning_Reference!$A$6:$A$13,0)),Raw_Data!T3505))</f>
        <v>1.07</v>
      </c>
      <c r="U3505" s="15">
        <f>Raw_Data!U3505</f>
        <v>7.47</v>
      </c>
      <c r="V3505" s="15">
        <f>Raw_Data!V3505</f>
        <v>71686</v>
      </c>
      <c r="W3505" s="15">
        <f>Raw_Data!W3505</f>
        <v>413696</v>
      </c>
      <c r="X3505" s="15">
        <f>Raw_Data!X3505</f>
        <v>535494</v>
      </c>
      <c r="Y3505" s="15">
        <f>Raw_Data!Y3505</f>
        <v>121798</v>
      </c>
      <c r="Z3505" s="15">
        <f>Raw_Data!Z3505</f>
        <v>3262</v>
      </c>
      <c r="AA3505" s="15">
        <f>Raw_Data!AA3505</f>
        <v>2.29</v>
      </c>
      <c r="AB3505" s="15">
        <f>Raw_Data!AB3505</f>
        <v>32.6</v>
      </c>
      <c r="AC3505" s="19" t="str">
        <f>IF(Raw_Data!G3505="","Yes","No")</f>
        <v>No</v>
      </c>
      <c r="AD3505" s="19" t="str">
        <f>IF(Raw_Data!L3505="","Yes","No")</f>
        <v>No</v>
      </c>
      <c r="AE3505" s="19" t="str">
        <f>IF(Raw_Data!T3505="","Imputed",IF(Raw_Data!T3505&gt;INDEX(Cleaning_Reference!$F$6:$F$13,MATCH(D3505,Cleaning_Reference!$A$6:$A$13,0)),"Capped","Original"))</f>
        <v>Original</v>
      </c>
      <c r="AF3505" s="21">
        <f t="shared" si="54"/>
        <v>7.47</v>
      </c>
    </row>
    <row r="3506" spans="1:32" ht="15" customHeight="1" x14ac:dyDescent="0.3">
      <c r="A3506" s="20" t="str">
        <f>Raw_Data!A3506</f>
        <v>SF13505</v>
      </c>
      <c r="B3506" s="15" t="str">
        <f>Raw_Data!B3506</f>
        <v>Andhra Pradesh</v>
      </c>
      <c r="C3506" s="15" t="str">
        <f>Raw_Data!C3506</f>
        <v>Ludhiana</v>
      </c>
      <c r="D3506" s="15" t="str">
        <f>Raw_Data!D3506</f>
        <v>Maize</v>
      </c>
      <c r="E3506" s="15" t="str">
        <f>Raw_Data!E3506</f>
        <v>Kharif</v>
      </c>
      <c r="F3506" s="15">
        <f>Raw_Data!F3506</f>
        <v>3.24</v>
      </c>
      <c r="G3506" s="18">
        <f>IF(Raw_Data!G3506="",ROUND(AVERAGEIFS(Raw_Data!$G$2:$G$4001,Raw_Data!$E$2:$E$4001,E3506),1),Raw_Data!G3506)</f>
        <v>906.8</v>
      </c>
      <c r="H3506" s="15">
        <f>Raw_Data!H3506</f>
        <v>29</v>
      </c>
      <c r="I3506" s="15">
        <f>Raw_Data!I3506</f>
        <v>80.3</v>
      </c>
      <c r="J3506" s="15">
        <f>Raw_Data!J3506</f>
        <v>7.4</v>
      </c>
      <c r="K3506" s="15">
        <f>Raw_Data!K3506</f>
        <v>6.42</v>
      </c>
      <c r="L3506" s="18">
        <f>IF(Raw_Data!L3506="",ROUND(AVERAGEIFS(Raw_Data!$L$2:$L$4001,Raw_Data!$E$2:$E$4001,E3506),1),Raw_Data!L3506)</f>
        <v>29.2</v>
      </c>
      <c r="M3506" s="15">
        <f>Raw_Data!M3506</f>
        <v>145.5</v>
      </c>
      <c r="N3506" s="15">
        <f>Raw_Data!N3506</f>
        <v>31</v>
      </c>
      <c r="O3506" s="15">
        <f>Raw_Data!O3506</f>
        <v>103.4</v>
      </c>
      <c r="P3506" s="15" t="str">
        <f>Raw_Data!P3506</f>
        <v>Sprinkler</v>
      </c>
      <c r="Q3506" s="15">
        <f>Raw_Data!Q3506</f>
        <v>212.5</v>
      </c>
      <c r="R3506" s="15">
        <f>Raw_Data!R3506</f>
        <v>4.2300000000000004</v>
      </c>
      <c r="S3506" s="15">
        <f>Raw_Data!S3506</f>
        <v>0.98</v>
      </c>
      <c r="T3506" s="18">
        <f>IF(Raw_Data!T3506="",ROUND(AVERAGEIFS(Raw_Data!$T$2:$T$4001,Raw_Data!$E$2:$E$4001,E3506,Raw_Data!$D$2:$D$4001,D3506),2),IF(Raw_Data!T3506&gt;INDEX(Cleaning_Reference!$F$6:$F$13,MATCH(D3506,Cleaning_Reference!$A$6:$A$13,0)),INDEX(Cleaning_Reference!$F$6:$F$13,MATCH(D3506,Cleaning_Reference!$A$6:$A$13,0)),Raw_Data!T3506))</f>
        <v>3.83</v>
      </c>
      <c r="U3506" s="15">
        <f>Raw_Data!U3506</f>
        <v>12.41</v>
      </c>
      <c r="V3506" s="15">
        <f>Raw_Data!V3506</f>
        <v>23567</v>
      </c>
      <c r="W3506" s="15">
        <f>Raw_Data!W3506</f>
        <v>221473</v>
      </c>
      <c r="X3506" s="15">
        <f>Raw_Data!X3506</f>
        <v>292466</v>
      </c>
      <c r="Y3506" s="15">
        <f>Raw_Data!Y3506</f>
        <v>70993</v>
      </c>
      <c r="Z3506" s="15">
        <f>Raw_Data!Z3506</f>
        <v>1641</v>
      </c>
      <c r="AA3506" s="15">
        <f>Raw_Data!AA3506</f>
        <v>7.5620000000000003</v>
      </c>
      <c r="AB3506" s="15">
        <f>Raw_Data!AB3506</f>
        <v>46.2</v>
      </c>
      <c r="AC3506" s="19" t="str">
        <f>IF(Raw_Data!G3506="","Yes","No")</f>
        <v>No</v>
      </c>
      <c r="AD3506" s="19" t="str">
        <f>IF(Raw_Data!L3506="","Yes","No")</f>
        <v>No</v>
      </c>
      <c r="AE3506" s="19" t="str">
        <f>IF(Raw_Data!T3506="","Imputed",IF(Raw_Data!T3506&gt;INDEX(Cleaning_Reference!$F$6:$F$13,MATCH(D3506,Cleaning_Reference!$A$6:$A$13,0)),"Capped","Original"))</f>
        <v>Original</v>
      </c>
      <c r="AF3506" s="21">
        <f t="shared" si="54"/>
        <v>12.41</v>
      </c>
    </row>
    <row r="3507" spans="1:32" ht="15" customHeight="1" x14ac:dyDescent="0.3">
      <c r="A3507" s="20" t="str">
        <f>Raw_Data!A3507</f>
        <v>SF13506</v>
      </c>
      <c r="B3507" s="15" t="str">
        <f>Raw_Data!B3507</f>
        <v>Telangana</v>
      </c>
      <c r="C3507" s="15" t="str">
        <f>Raw_Data!C3507</f>
        <v>Rajkot</v>
      </c>
      <c r="D3507" s="15" t="str">
        <f>Raw_Data!D3507</f>
        <v>Chilli</v>
      </c>
      <c r="E3507" s="15" t="str">
        <f>Raw_Data!E3507</f>
        <v>Zaid</v>
      </c>
      <c r="F3507" s="15">
        <f>Raw_Data!F3507</f>
        <v>1.63</v>
      </c>
      <c r="G3507" s="18">
        <f>IF(Raw_Data!G3507="",ROUND(AVERAGEIFS(Raw_Data!$G$2:$G$4001,Raw_Data!$E$2:$E$4001,E3507),1),Raw_Data!G3507)</f>
        <v>131.1</v>
      </c>
      <c r="H3507" s="15">
        <f>Raw_Data!H3507</f>
        <v>33.200000000000003</v>
      </c>
      <c r="I3507" s="15">
        <f>Raw_Data!I3507</f>
        <v>53.5</v>
      </c>
      <c r="J3507" s="15">
        <f>Raw_Data!J3507</f>
        <v>7.6</v>
      </c>
      <c r="K3507" s="15">
        <f>Raw_Data!K3507</f>
        <v>7.34</v>
      </c>
      <c r="L3507" s="18">
        <f>IF(Raw_Data!L3507="",ROUND(AVERAGEIFS(Raw_Data!$L$2:$L$4001,Raw_Data!$E$2:$E$4001,E3507),1),Raw_Data!L3507)</f>
        <v>21</v>
      </c>
      <c r="M3507" s="15">
        <f>Raw_Data!M3507</f>
        <v>111.4</v>
      </c>
      <c r="N3507" s="15">
        <f>Raw_Data!N3507</f>
        <v>58.1</v>
      </c>
      <c r="O3507" s="15">
        <f>Raw_Data!O3507</f>
        <v>73.099999999999994</v>
      </c>
      <c r="P3507" s="15" t="str">
        <f>Raw_Data!P3507</f>
        <v>Flood</v>
      </c>
      <c r="Q3507" s="15">
        <f>Raw_Data!Q3507</f>
        <v>176.5</v>
      </c>
      <c r="R3507" s="15">
        <f>Raw_Data!R3507</f>
        <v>3.37</v>
      </c>
      <c r="S3507" s="15">
        <f>Raw_Data!S3507</f>
        <v>0.78</v>
      </c>
      <c r="T3507" s="18">
        <f>IF(Raw_Data!T3507="",ROUND(AVERAGEIFS(Raw_Data!$T$2:$T$4001,Raw_Data!$E$2:$E$4001,E3507,Raw_Data!$D$2:$D$4001,D3507),2),IF(Raw_Data!T3507&gt;INDEX(Cleaning_Reference!$F$6:$F$13,MATCH(D3507,Cleaning_Reference!$A$6:$A$13,0)),INDEX(Cleaning_Reference!$F$6:$F$13,MATCH(D3507,Cleaning_Reference!$A$6:$A$13,0)),Raw_Data!T3507))</f>
        <v>0.69</v>
      </c>
      <c r="U3507" s="15">
        <f>Raw_Data!U3507</f>
        <v>1.1200000000000001</v>
      </c>
      <c r="V3507" s="15">
        <f>Raw_Data!V3507</f>
        <v>118843</v>
      </c>
      <c r="W3507" s="15">
        <f>Raw_Data!W3507</f>
        <v>112993</v>
      </c>
      <c r="X3507" s="15">
        <f>Raw_Data!X3507</f>
        <v>133104</v>
      </c>
      <c r="Y3507" s="15">
        <f>Raw_Data!Y3507</f>
        <v>20111</v>
      </c>
      <c r="Z3507" s="15">
        <f>Raw_Data!Z3507</f>
        <v>1307</v>
      </c>
      <c r="AA3507" s="15">
        <f>Raw_Data!AA3507</f>
        <v>0.85699999999999998</v>
      </c>
      <c r="AB3507" s="15">
        <f>Raw_Data!AB3507</f>
        <v>49.5</v>
      </c>
      <c r="AC3507" s="19" t="str">
        <f>IF(Raw_Data!G3507="","Yes","No")</f>
        <v>No</v>
      </c>
      <c r="AD3507" s="19" t="str">
        <f>IF(Raw_Data!L3507="","Yes","No")</f>
        <v>No</v>
      </c>
      <c r="AE3507" s="19" t="str">
        <f>IF(Raw_Data!T3507="","Imputed",IF(Raw_Data!T3507&gt;INDEX(Cleaning_Reference!$F$6:$F$13,MATCH(D3507,Cleaning_Reference!$A$6:$A$13,0)),"Capped","Original"))</f>
        <v>Original</v>
      </c>
      <c r="AF3507" s="21">
        <f t="shared" si="54"/>
        <v>1.1200000000000001</v>
      </c>
    </row>
    <row r="3508" spans="1:32" ht="15" customHeight="1" x14ac:dyDescent="0.3">
      <c r="A3508" s="20" t="str">
        <f>Raw_Data!A3508</f>
        <v>SF13507</v>
      </c>
      <c r="B3508" s="15" t="str">
        <f>Raw_Data!B3508</f>
        <v>Telangana</v>
      </c>
      <c r="C3508" s="15" t="str">
        <f>Raw_Data!C3508</f>
        <v>Nashik</v>
      </c>
      <c r="D3508" s="15" t="str">
        <f>Raw_Data!D3508</f>
        <v>Pulses</v>
      </c>
      <c r="E3508" s="15" t="str">
        <f>Raw_Data!E3508</f>
        <v>Kharif</v>
      </c>
      <c r="F3508" s="15">
        <f>Raw_Data!F3508</f>
        <v>12.96</v>
      </c>
      <c r="G3508" s="18">
        <f>IF(Raw_Data!G3508="",ROUND(AVERAGEIFS(Raw_Data!$G$2:$G$4001,Raw_Data!$E$2:$E$4001,E3508),1),Raw_Data!G3508)</f>
        <v>870.4</v>
      </c>
      <c r="H3508" s="15">
        <f>Raw_Data!H3508</f>
        <v>32.1</v>
      </c>
      <c r="I3508" s="15">
        <f>Raw_Data!I3508</f>
        <v>70.7</v>
      </c>
      <c r="J3508" s="15">
        <f>Raw_Data!J3508</f>
        <v>6.7</v>
      </c>
      <c r="K3508" s="15">
        <f>Raw_Data!K3508</f>
        <v>6.44</v>
      </c>
      <c r="L3508" s="18">
        <f>IF(Raw_Data!L3508="",ROUND(AVERAGEIFS(Raw_Data!$L$2:$L$4001,Raw_Data!$E$2:$E$4001,E3508),1),Raw_Data!L3508)</f>
        <v>31.1</v>
      </c>
      <c r="M3508" s="15">
        <f>Raw_Data!M3508</f>
        <v>108.3</v>
      </c>
      <c r="N3508" s="15">
        <f>Raw_Data!N3508</f>
        <v>51.3</v>
      </c>
      <c r="O3508" s="15">
        <f>Raw_Data!O3508</f>
        <v>30</v>
      </c>
      <c r="P3508" s="15" t="str">
        <f>Raw_Data!P3508</f>
        <v>Drip</v>
      </c>
      <c r="Q3508" s="15">
        <f>Raw_Data!Q3508</f>
        <v>256.2</v>
      </c>
      <c r="R3508" s="15">
        <f>Raw_Data!R3508</f>
        <v>1.6</v>
      </c>
      <c r="S3508" s="15">
        <f>Raw_Data!S3508</f>
        <v>0.9</v>
      </c>
      <c r="T3508" s="18">
        <f>IF(Raw_Data!T3508="",ROUND(AVERAGEIFS(Raw_Data!$T$2:$T$4001,Raw_Data!$E$2:$E$4001,E3508,Raw_Data!$D$2:$D$4001,D3508),2),IF(Raw_Data!T3508&gt;INDEX(Cleaning_Reference!$F$6:$F$13,MATCH(D3508,Cleaning_Reference!$A$6:$A$13,0)),INDEX(Cleaning_Reference!$F$6:$F$13,MATCH(D3508,Cleaning_Reference!$A$6:$A$13,0)),Raw_Data!T3508))</f>
        <v>1.32</v>
      </c>
      <c r="U3508" s="15">
        <f>Raw_Data!U3508</f>
        <v>17.11</v>
      </c>
      <c r="V3508" s="15">
        <f>Raw_Data!V3508</f>
        <v>63056</v>
      </c>
      <c r="W3508" s="15">
        <f>Raw_Data!W3508</f>
        <v>829487</v>
      </c>
      <c r="X3508" s="15">
        <f>Raw_Data!X3508</f>
        <v>1078888</v>
      </c>
      <c r="Y3508" s="15">
        <f>Raw_Data!Y3508</f>
        <v>249401</v>
      </c>
      <c r="Z3508" s="15">
        <f>Raw_Data!Z3508</f>
        <v>4545</v>
      </c>
      <c r="AA3508" s="15">
        <f>Raw_Data!AA3508</f>
        <v>3.7650000000000001</v>
      </c>
      <c r="AB3508" s="15">
        <f>Raw_Data!AB3508</f>
        <v>68.900000000000006</v>
      </c>
      <c r="AC3508" s="19" t="str">
        <f>IF(Raw_Data!G3508="","Yes","No")</f>
        <v>No</v>
      </c>
      <c r="AD3508" s="19" t="str">
        <f>IF(Raw_Data!L3508="","Yes","No")</f>
        <v>No</v>
      </c>
      <c r="AE3508" s="19" t="str">
        <f>IF(Raw_Data!T3508="","Imputed",IF(Raw_Data!T3508&gt;INDEX(Cleaning_Reference!$F$6:$F$13,MATCH(D3508,Cleaning_Reference!$A$6:$A$13,0)),"Capped","Original"))</f>
        <v>Original</v>
      </c>
      <c r="AF3508" s="21">
        <f t="shared" si="54"/>
        <v>17.11</v>
      </c>
    </row>
    <row r="3509" spans="1:32" ht="15" customHeight="1" x14ac:dyDescent="0.3">
      <c r="A3509" s="20" t="str">
        <f>Raw_Data!A3509</f>
        <v>SF13508</v>
      </c>
      <c r="B3509" s="15" t="str">
        <f>Raw_Data!B3509</f>
        <v>Andhra Pradesh</v>
      </c>
      <c r="C3509" s="15" t="str">
        <f>Raw_Data!C3509</f>
        <v>Krishna</v>
      </c>
      <c r="D3509" s="15" t="str">
        <f>Raw_Data!D3509</f>
        <v>Wheat</v>
      </c>
      <c r="E3509" s="15" t="str">
        <f>Raw_Data!E3509</f>
        <v>Zaid</v>
      </c>
      <c r="F3509" s="15">
        <f>Raw_Data!F3509</f>
        <v>14.75</v>
      </c>
      <c r="G3509" s="18">
        <f>IF(Raw_Data!G3509="",ROUND(AVERAGEIFS(Raw_Data!$G$2:$G$4001,Raw_Data!$E$2:$E$4001,E3509),1),Raw_Data!G3509)</f>
        <v>505.3</v>
      </c>
      <c r="H3509" s="15">
        <f>Raw_Data!H3509</f>
        <v>33.700000000000003</v>
      </c>
      <c r="I3509" s="15">
        <f>Raw_Data!I3509</f>
        <v>45.7</v>
      </c>
      <c r="J3509" s="15">
        <f>Raw_Data!J3509</f>
        <v>6.9</v>
      </c>
      <c r="K3509" s="15">
        <f>Raw_Data!K3509</f>
        <v>6.23</v>
      </c>
      <c r="L3509" s="18">
        <f>IF(Raw_Data!L3509="",ROUND(AVERAGEIFS(Raw_Data!$L$2:$L$4001,Raw_Data!$E$2:$E$4001,E3509),1),Raw_Data!L3509)</f>
        <v>14.5</v>
      </c>
      <c r="M3509" s="15">
        <f>Raw_Data!M3509</f>
        <v>95.6</v>
      </c>
      <c r="N3509" s="15">
        <f>Raw_Data!N3509</f>
        <v>58.2</v>
      </c>
      <c r="O3509" s="15">
        <f>Raw_Data!O3509</f>
        <v>76.7</v>
      </c>
      <c r="P3509" s="15" t="str">
        <f>Raw_Data!P3509</f>
        <v>Rainfed</v>
      </c>
      <c r="Q3509" s="15">
        <f>Raw_Data!Q3509</f>
        <v>90.9</v>
      </c>
      <c r="R3509" s="15">
        <f>Raw_Data!R3509</f>
        <v>1.48</v>
      </c>
      <c r="S3509" s="15">
        <f>Raw_Data!S3509</f>
        <v>0.81</v>
      </c>
      <c r="T3509" s="18">
        <f>IF(Raw_Data!T3509="",ROUND(AVERAGEIFS(Raw_Data!$T$2:$T$4001,Raw_Data!$E$2:$E$4001,E3509,Raw_Data!$D$2:$D$4001,D3509),2),IF(Raw_Data!T3509&gt;INDEX(Cleaning_Reference!$F$6:$F$13,MATCH(D3509,Cleaning_Reference!$A$6:$A$13,0)),INDEX(Cleaning_Reference!$F$6:$F$13,MATCH(D3509,Cleaning_Reference!$A$6:$A$13,0)),Raw_Data!T3509))</f>
        <v>1.84</v>
      </c>
      <c r="U3509" s="15">
        <f>Raw_Data!U3509</f>
        <v>27.14</v>
      </c>
      <c r="V3509" s="15">
        <f>Raw_Data!V3509</f>
        <v>22781</v>
      </c>
      <c r="W3509" s="15">
        <f>Raw_Data!W3509</f>
        <v>727215</v>
      </c>
      <c r="X3509" s="15">
        <f>Raw_Data!X3509</f>
        <v>618276</v>
      </c>
      <c r="Y3509" s="15">
        <f>Raw_Data!Y3509</f>
        <v>-108939</v>
      </c>
      <c r="Z3509" s="15">
        <f>Raw_Data!Z3509</f>
        <v>3869</v>
      </c>
      <c r="AA3509" s="15">
        <f>Raw_Data!AA3509</f>
        <v>7.0149999999999997</v>
      </c>
      <c r="AB3509" s="15">
        <f>Raw_Data!AB3509</f>
        <v>71.599999999999994</v>
      </c>
      <c r="AC3509" s="19" t="str">
        <f>IF(Raw_Data!G3509="","Yes","No")</f>
        <v>No</v>
      </c>
      <c r="AD3509" s="19" t="str">
        <f>IF(Raw_Data!L3509="","Yes","No")</f>
        <v>No</v>
      </c>
      <c r="AE3509" s="19" t="str">
        <f>IF(Raw_Data!T3509="","Imputed",IF(Raw_Data!T3509&gt;INDEX(Cleaning_Reference!$F$6:$F$13,MATCH(D3509,Cleaning_Reference!$A$6:$A$13,0)),"Capped","Original"))</f>
        <v>Original</v>
      </c>
      <c r="AF3509" s="21">
        <f t="shared" si="54"/>
        <v>27.14</v>
      </c>
    </row>
    <row r="3510" spans="1:32" ht="15" customHeight="1" x14ac:dyDescent="0.3">
      <c r="A3510" s="20" t="str">
        <f>Raw_Data!A3510</f>
        <v>SF13509</v>
      </c>
      <c r="B3510" s="15" t="str">
        <f>Raw_Data!B3510</f>
        <v>Gujarat</v>
      </c>
      <c r="C3510" s="15" t="str">
        <f>Raw_Data!C3510</f>
        <v>Krishna</v>
      </c>
      <c r="D3510" s="15" t="str">
        <f>Raw_Data!D3510</f>
        <v>Cotton</v>
      </c>
      <c r="E3510" s="15" t="str">
        <f>Raw_Data!E3510</f>
        <v>Rabi</v>
      </c>
      <c r="F3510" s="15">
        <f>Raw_Data!F3510</f>
        <v>12.81</v>
      </c>
      <c r="G3510" s="18">
        <f>IF(Raw_Data!G3510="",ROUND(AVERAGEIFS(Raw_Data!$G$2:$G$4001,Raw_Data!$E$2:$E$4001,E3510),1),Raw_Data!G3510)</f>
        <v>466.7</v>
      </c>
      <c r="H3510" s="15">
        <f>Raw_Data!H3510</f>
        <v>25.8</v>
      </c>
      <c r="I3510" s="15">
        <f>Raw_Data!I3510</f>
        <v>55.9</v>
      </c>
      <c r="J3510" s="15">
        <f>Raw_Data!J3510</f>
        <v>7.8</v>
      </c>
      <c r="K3510" s="15">
        <f>Raw_Data!K3510</f>
        <v>7.14</v>
      </c>
      <c r="L3510" s="18">
        <f>IF(Raw_Data!L3510="",ROUND(AVERAGEIFS(Raw_Data!$L$2:$L$4001,Raw_Data!$E$2:$E$4001,E3510),1),Raw_Data!L3510)</f>
        <v>21.4</v>
      </c>
      <c r="M3510" s="15">
        <f>Raw_Data!M3510</f>
        <v>171.5</v>
      </c>
      <c r="N3510" s="15">
        <f>Raw_Data!N3510</f>
        <v>50.7</v>
      </c>
      <c r="O3510" s="15">
        <f>Raw_Data!O3510</f>
        <v>131.80000000000001</v>
      </c>
      <c r="P3510" s="15" t="str">
        <f>Raw_Data!P3510</f>
        <v>Flood</v>
      </c>
      <c r="Q3510" s="15">
        <f>Raw_Data!Q3510</f>
        <v>244.4</v>
      </c>
      <c r="R3510" s="15">
        <f>Raw_Data!R3510</f>
        <v>8.42</v>
      </c>
      <c r="S3510" s="15">
        <f>Raw_Data!S3510</f>
        <v>0.73</v>
      </c>
      <c r="T3510" s="18">
        <f>IF(Raw_Data!T3510="",ROUND(AVERAGEIFS(Raw_Data!$T$2:$T$4001,Raw_Data!$E$2:$E$4001,E3510,Raw_Data!$D$2:$D$4001,D3510),2),IF(Raw_Data!T3510&gt;INDEX(Cleaning_Reference!$F$6:$F$13,MATCH(D3510,Cleaning_Reference!$A$6:$A$13,0)),INDEX(Cleaning_Reference!$F$6:$F$13,MATCH(D3510,Cleaning_Reference!$A$6:$A$13,0)),Raw_Data!T3510))</f>
        <v>1.56</v>
      </c>
      <c r="U3510" s="15">
        <f>Raw_Data!U3510</f>
        <v>19.98</v>
      </c>
      <c r="V3510" s="15">
        <f>Raw_Data!V3510</f>
        <v>67661</v>
      </c>
      <c r="W3510" s="15">
        <f>Raw_Data!W3510</f>
        <v>1072553</v>
      </c>
      <c r="X3510" s="15">
        <f>Raw_Data!X3510</f>
        <v>1351867</v>
      </c>
      <c r="Y3510" s="15">
        <f>Raw_Data!Y3510</f>
        <v>279314</v>
      </c>
      <c r="Z3510" s="15">
        <f>Raw_Data!Z3510</f>
        <v>11098</v>
      </c>
      <c r="AA3510" s="15">
        <f>Raw_Data!AA3510</f>
        <v>1.8</v>
      </c>
      <c r="AB3510" s="15">
        <f>Raw_Data!AB3510</f>
        <v>14.7</v>
      </c>
      <c r="AC3510" s="19" t="str">
        <f>IF(Raw_Data!G3510="","Yes","No")</f>
        <v>No</v>
      </c>
      <c r="AD3510" s="19" t="str">
        <f>IF(Raw_Data!L3510="","Yes","No")</f>
        <v>No</v>
      </c>
      <c r="AE3510" s="19" t="str">
        <f>IF(Raw_Data!T3510="","Imputed",IF(Raw_Data!T3510&gt;INDEX(Cleaning_Reference!$F$6:$F$13,MATCH(D3510,Cleaning_Reference!$A$6:$A$13,0)),"Capped","Original"))</f>
        <v>Original</v>
      </c>
      <c r="AF3510" s="21">
        <f t="shared" si="54"/>
        <v>19.98</v>
      </c>
    </row>
    <row r="3511" spans="1:32" ht="15" customHeight="1" x14ac:dyDescent="0.3">
      <c r="A3511" s="20" t="str">
        <f>Raw_Data!A3511</f>
        <v>SF13510</v>
      </c>
      <c r="B3511" s="15" t="str">
        <f>Raw_Data!B3511</f>
        <v>Maharashtra</v>
      </c>
      <c r="C3511" s="15" t="str">
        <f>Raw_Data!C3511</f>
        <v>Nashik</v>
      </c>
      <c r="D3511" s="15" t="str">
        <f>Raw_Data!D3511</f>
        <v>Wheat</v>
      </c>
      <c r="E3511" s="15" t="str">
        <f>Raw_Data!E3511</f>
        <v>Kharif</v>
      </c>
      <c r="F3511" s="15">
        <f>Raw_Data!F3511</f>
        <v>12.06</v>
      </c>
      <c r="G3511" s="18">
        <f>IF(Raw_Data!G3511="",ROUND(AVERAGEIFS(Raw_Data!$G$2:$G$4001,Raw_Data!$E$2:$E$4001,E3511),1),Raw_Data!G3511)</f>
        <v>854.2</v>
      </c>
      <c r="H3511" s="15">
        <f>Raw_Data!H3511</f>
        <v>29.3</v>
      </c>
      <c r="I3511" s="15">
        <f>Raw_Data!I3511</f>
        <v>76.3</v>
      </c>
      <c r="J3511" s="15">
        <f>Raw_Data!J3511</f>
        <v>8.6999999999999993</v>
      </c>
      <c r="K3511" s="15">
        <f>Raw_Data!K3511</f>
        <v>5.85</v>
      </c>
      <c r="L3511" s="18">
        <f>IF(Raw_Data!L3511="",ROUND(AVERAGEIFS(Raw_Data!$L$2:$L$4001,Raw_Data!$E$2:$E$4001,E3511),1),Raw_Data!L3511)</f>
        <v>30.5</v>
      </c>
      <c r="M3511" s="15">
        <f>Raw_Data!M3511</f>
        <v>147.6</v>
      </c>
      <c r="N3511" s="15">
        <f>Raw_Data!N3511</f>
        <v>34.1</v>
      </c>
      <c r="O3511" s="15">
        <f>Raw_Data!O3511</f>
        <v>126</v>
      </c>
      <c r="P3511" s="15" t="str">
        <f>Raw_Data!P3511</f>
        <v>Flood</v>
      </c>
      <c r="Q3511" s="15">
        <f>Raw_Data!Q3511</f>
        <v>198</v>
      </c>
      <c r="R3511" s="15">
        <f>Raw_Data!R3511</f>
        <v>5.95</v>
      </c>
      <c r="S3511" s="15">
        <f>Raw_Data!S3511</f>
        <v>0.74</v>
      </c>
      <c r="T3511" s="18">
        <f>IF(Raw_Data!T3511="",ROUND(AVERAGEIFS(Raw_Data!$T$2:$T$4001,Raw_Data!$E$2:$E$4001,E3511,Raw_Data!$D$2:$D$4001,D3511),2),IF(Raw_Data!T3511&gt;INDEX(Cleaning_Reference!$F$6:$F$13,MATCH(D3511,Cleaning_Reference!$A$6:$A$13,0)),INDEX(Cleaning_Reference!$F$6:$F$13,MATCH(D3511,Cleaning_Reference!$A$6:$A$13,0)),Raw_Data!T3511))</f>
        <v>1.1100000000000001</v>
      </c>
      <c r="U3511" s="15">
        <f>Raw_Data!U3511</f>
        <v>13.39</v>
      </c>
      <c r="V3511" s="15">
        <f>Raw_Data!V3511</f>
        <v>25882</v>
      </c>
      <c r="W3511" s="15">
        <f>Raw_Data!W3511</f>
        <v>915448</v>
      </c>
      <c r="X3511" s="15">
        <f>Raw_Data!X3511</f>
        <v>346560</v>
      </c>
      <c r="Y3511" s="15">
        <f>Raw_Data!Y3511</f>
        <v>-568888</v>
      </c>
      <c r="Z3511" s="15">
        <f>Raw_Data!Z3511</f>
        <v>7890</v>
      </c>
      <c r="AA3511" s="15">
        <f>Raw_Data!AA3511</f>
        <v>1.6970000000000001</v>
      </c>
      <c r="AB3511" s="15">
        <f>Raw_Data!AB3511</f>
        <v>50.9</v>
      </c>
      <c r="AC3511" s="19" t="str">
        <f>IF(Raw_Data!G3511="","Yes","No")</f>
        <v>No</v>
      </c>
      <c r="AD3511" s="19" t="str">
        <f>IF(Raw_Data!L3511="","Yes","No")</f>
        <v>No</v>
      </c>
      <c r="AE3511" s="19" t="str">
        <f>IF(Raw_Data!T3511="","Imputed",IF(Raw_Data!T3511&gt;INDEX(Cleaning_Reference!$F$6:$F$13,MATCH(D3511,Cleaning_Reference!$A$6:$A$13,0)),"Capped","Original"))</f>
        <v>Original</v>
      </c>
      <c r="AF3511" s="21">
        <f t="shared" si="54"/>
        <v>13.39</v>
      </c>
    </row>
    <row r="3512" spans="1:32" ht="15" customHeight="1" x14ac:dyDescent="0.3">
      <c r="A3512" s="20" t="str">
        <f>Raw_Data!A3512</f>
        <v>SF13511</v>
      </c>
      <c r="B3512" s="15" t="str">
        <f>Raw_Data!B3512</f>
        <v>Madhya Pradesh</v>
      </c>
      <c r="C3512" s="15" t="str">
        <f>Raw_Data!C3512</f>
        <v>Warangal</v>
      </c>
      <c r="D3512" s="15" t="str">
        <f>Raw_Data!D3512</f>
        <v>Chilli</v>
      </c>
      <c r="E3512" s="15" t="str">
        <f>Raw_Data!E3512</f>
        <v>Kharif</v>
      </c>
      <c r="F3512" s="15">
        <f>Raw_Data!F3512</f>
        <v>12.86</v>
      </c>
      <c r="G3512" s="18">
        <f>IF(Raw_Data!G3512="",ROUND(AVERAGEIFS(Raw_Data!$G$2:$G$4001,Raw_Data!$E$2:$E$4001,E3512),1),Raw_Data!G3512)</f>
        <v>1034.5999999999999</v>
      </c>
      <c r="H3512" s="15">
        <f>Raw_Data!H3512</f>
        <v>31.1</v>
      </c>
      <c r="I3512" s="15">
        <f>Raw_Data!I3512</f>
        <v>60.1</v>
      </c>
      <c r="J3512" s="15">
        <f>Raw_Data!J3512</f>
        <v>7.4</v>
      </c>
      <c r="K3512" s="15">
        <f>Raw_Data!K3512</f>
        <v>7.31</v>
      </c>
      <c r="L3512" s="18">
        <f>IF(Raw_Data!L3512="",ROUND(AVERAGEIFS(Raw_Data!$L$2:$L$4001,Raw_Data!$E$2:$E$4001,E3512),1),Raw_Data!L3512)</f>
        <v>26.6</v>
      </c>
      <c r="M3512" s="15">
        <f>Raw_Data!M3512</f>
        <v>128.1</v>
      </c>
      <c r="N3512" s="15">
        <f>Raw_Data!N3512</f>
        <v>45.7</v>
      </c>
      <c r="O3512" s="15">
        <f>Raw_Data!O3512</f>
        <v>151.9</v>
      </c>
      <c r="P3512" s="15" t="str">
        <f>Raw_Data!P3512</f>
        <v>Drip</v>
      </c>
      <c r="Q3512" s="15">
        <f>Raw_Data!Q3512</f>
        <v>293.2</v>
      </c>
      <c r="R3512" s="15">
        <f>Raw_Data!R3512</f>
        <v>6.23</v>
      </c>
      <c r="S3512" s="15">
        <f>Raw_Data!S3512</f>
        <v>0.82</v>
      </c>
      <c r="T3512" s="18">
        <f>IF(Raw_Data!T3512="",ROUND(AVERAGEIFS(Raw_Data!$T$2:$T$4001,Raw_Data!$E$2:$E$4001,E3512,Raw_Data!$D$2:$D$4001,D3512),2),IF(Raw_Data!T3512&gt;INDEX(Cleaning_Reference!$F$6:$F$13,MATCH(D3512,Cleaning_Reference!$A$6:$A$13,0)),INDEX(Cleaning_Reference!$F$6:$F$13,MATCH(D3512,Cleaning_Reference!$A$6:$A$13,0)),Raw_Data!T3512))</f>
        <v>1.43</v>
      </c>
      <c r="U3512" s="15">
        <f>Raw_Data!U3512</f>
        <v>18.39</v>
      </c>
      <c r="V3512" s="15">
        <f>Raw_Data!V3512</f>
        <v>101593</v>
      </c>
      <c r="W3512" s="15">
        <f>Raw_Data!W3512</f>
        <v>1042712</v>
      </c>
      <c r="X3512" s="15">
        <f>Raw_Data!X3512</f>
        <v>1868295</v>
      </c>
      <c r="Y3512" s="15">
        <f>Raw_Data!Y3512</f>
        <v>825583</v>
      </c>
      <c r="Z3512" s="15">
        <f>Raw_Data!Z3512</f>
        <v>7693</v>
      </c>
      <c r="AA3512" s="15">
        <f>Raw_Data!AA3512</f>
        <v>2.39</v>
      </c>
      <c r="AB3512" s="15">
        <f>Raw_Data!AB3512</f>
        <v>53.3</v>
      </c>
      <c r="AC3512" s="19" t="str">
        <f>IF(Raw_Data!G3512="","Yes","No")</f>
        <v>No</v>
      </c>
      <c r="AD3512" s="19" t="str">
        <f>IF(Raw_Data!L3512="","Yes","No")</f>
        <v>No</v>
      </c>
      <c r="AE3512" s="19" t="str">
        <f>IF(Raw_Data!T3512="","Imputed",IF(Raw_Data!T3512&gt;INDEX(Cleaning_Reference!$F$6:$F$13,MATCH(D3512,Cleaning_Reference!$A$6:$A$13,0)),"Capped","Original"))</f>
        <v>Original</v>
      </c>
      <c r="AF3512" s="21">
        <f t="shared" si="54"/>
        <v>18.39</v>
      </c>
    </row>
    <row r="3513" spans="1:32" ht="15" customHeight="1" x14ac:dyDescent="0.3">
      <c r="A3513" s="20" t="str">
        <f>Raw_Data!A3513</f>
        <v>SF13512</v>
      </c>
      <c r="B3513" s="15" t="str">
        <f>Raw_Data!B3513</f>
        <v>Gujarat</v>
      </c>
      <c r="C3513" s="15" t="str">
        <f>Raw_Data!C3513</f>
        <v>Raichur</v>
      </c>
      <c r="D3513" s="15" t="str">
        <f>Raw_Data!D3513</f>
        <v>Pulses</v>
      </c>
      <c r="E3513" s="15" t="str">
        <f>Raw_Data!E3513</f>
        <v>Zaid</v>
      </c>
      <c r="F3513" s="15">
        <f>Raw_Data!F3513</f>
        <v>1.1499999999999999</v>
      </c>
      <c r="G3513" s="18">
        <f>IF(Raw_Data!G3513="",ROUND(AVERAGEIFS(Raw_Data!$G$2:$G$4001,Raw_Data!$E$2:$E$4001,E3513),1),Raw_Data!G3513)</f>
        <v>220.1</v>
      </c>
      <c r="H3513" s="15">
        <f>Raw_Data!H3513</f>
        <v>28.2</v>
      </c>
      <c r="I3513" s="15">
        <f>Raw_Data!I3513</f>
        <v>54.5</v>
      </c>
      <c r="J3513" s="15">
        <f>Raw_Data!J3513</f>
        <v>8.8000000000000007</v>
      </c>
      <c r="K3513" s="15">
        <f>Raw_Data!K3513</f>
        <v>6.64</v>
      </c>
      <c r="L3513" s="18">
        <f>IF(Raw_Data!L3513="",ROUND(AVERAGEIFS(Raw_Data!$L$2:$L$4001,Raw_Data!$E$2:$E$4001,E3513),1),Raw_Data!L3513)</f>
        <v>21.8</v>
      </c>
      <c r="M3513" s="15">
        <f>Raw_Data!M3513</f>
        <v>163.19999999999999</v>
      </c>
      <c r="N3513" s="15">
        <f>Raw_Data!N3513</f>
        <v>38.9</v>
      </c>
      <c r="O3513" s="15">
        <f>Raw_Data!O3513</f>
        <v>106.7</v>
      </c>
      <c r="P3513" s="15" t="str">
        <f>Raw_Data!P3513</f>
        <v>Flood</v>
      </c>
      <c r="Q3513" s="15">
        <f>Raw_Data!Q3513</f>
        <v>181.7</v>
      </c>
      <c r="R3513" s="15">
        <f>Raw_Data!R3513</f>
        <v>8.91</v>
      </c>
      <c r="S3513" s="15">
        <f>Raw_Data!S3513</f>
        <v>0.91</v>
      </c>
      <c r="T3513" s="18">
        <f>IF(Raw_Data!T3513="",ROUND(AVERAGEIFS(Raw_Data!$T$2:$T$4001,Raw_Data!$E$2:$E$4001,E3513,Raw_Data!$D$2:$D$4001,D3513),2),IF(Raw_Data!T3513&gt;INDEX(Cleaning_Reference!$F$6:$F$13,MATCH(D3513,Cleaning_Reference!$A$6:$A$13,0)),INDEX(Cleaning_Reference!$F$6:$F$13,MATCH(D3513,Cleaning_Reference!$A$6:$A$13,0)),Raw_Data!T3513))</f>
        <v>1.01</v>
      </c>
      <c r="U3513" s="15">
        <f>Raw_Data!U3513</f>
        <v>1.1599999999999999</v>
      </c>
      <c r="V3513" s="15">
        <f>Raw_Data!V3513</f>
        <v>71234</v>
      </c>
      <c r="W3513" s="15">
        <f>Raw_Data!W3513</f>
        <v>78083</v>
      </c>
      <c r="X3513" s="15">
        <f>Raw_Data!X3513</f>
        <v>82631</v>
      </c>
      <c r="Y3513" s="15">
        <f>Raw_Data!Y3513</f>
        <v>4548</v>
      </c>
      <c r="Z3513" s="15">
        <f>Raw_Data!Z3513</f>
        <v>530</v>
      </c>
      <c r="AA3513" s="15">
        <f>Raw_Data!AA3513</f>
        <v>2.1890000000000001</v>
      </c>
      <c r="AB3513" s="15">
        <f>Raw_Data!AB3513</f>
        <v>28.9</v>
      </c>
      <c r="AC3513" s="19" t="str">
        <f>IF(Raw_Data!G3513="","Yes","No")</f>
        <v>No</v>
      </c>
      <c r="AD3513" s="19" t="str">
        <f>IF(Raw_Data!L3513="","Yes","No")</f>
        <v>No</v>
      </c>
      <c r="AE3513" s="19" t="str">
        <f>IF(Raw_Data!T3513="","Imputed",IF(Raw_Data!T3513&gt;INDEX(Cleaning_Reference!$F$6:$F$13,MATCH(D3513,Cleaning_Reference!$A$6:$A$13,0)),"Capped","Original"))</f>
        <v>Original</v>
      </c>
      <c r="AF3513" s="21">
        <f t="shared" si="54"/>
        <v>1.1599999999999999</v>
      </c>
    </row>
    <row r="3514" spans="1:32" ht="15" customHeight="1" x14ac:dyDescent="0.3">
      <c r="A3514" s="20" t="str">
        <f>Raw_Data!A3514</f>
        <v>SF13513</v>
      </c>
      <c r="B3514" s="15" t="str">
        <f>Raw_Data!B3514</f>
        <v>Maharashtra</v>
      </c>
      <c r="C3514" s="15" t="str">
        <f>Raw_Data!C3514</f>
        <v>Guntur</v>
      </c>
      <c r="D3514" s="15" t="str">
        <f>Raw_Data!D3514</f>
        <v>Chilli</v>
      </c>
      <c r="E3514" s="15" t="str">
        <f>Raw_Data!E3514</f>
        <v>Zaid</v>
      </c>
      <c r="F3514" s="15">
        <f>Raw_Data!F3514</f>
        <v>1.3</v>
      </c>
      <c r="G3514" s="18">
        <f>IF(Raw_Data!G3514="",ROUND(AVERAGEIFS(Raw_Data!$G$2:$G$4001,Raw_Data!$E$2:$E$4001,E3514),1),Raw_Data!G3514)</f>
        <v>115.2</v>
      </c>
      <c r="H3514" s="15">
        <f>Raw_Data!H3514</f>
        <v>33.5</v>
      </c>
      <c r="I3514" s="15">
        <f>Raw_Data!I3514</f>
        <v>60.3</v>
      </c>
      <c r="J3514" s="15">
        <f>Raw_Data!J3514</f>
        <v>5.8</v>
      </c>
      <c r="K3514" s="15">
        <f>Raw_Data!K3514</f>
        <v>7.88</v>
      </c>
      <c r="L3514" s="18">
        <f>IF(Raw_Data!L3514="",ROUND(AVERAGEIFS(Raw_Data!$L$2:$L$4001,Raw_Data!$E$2:$E$4001,E3514),1),Raw_Data!L3514)</f>
        <v>19.399999999999999</v>
      </c>
      <c r="M3514" s="15">
        <f>Raw_Data!M3514</f>
        <v>89.8</v>
      </c>
      <c r="N3514" s="15">
        <f>Raw_Data!N3514</f>
        <v>68</v>
      </c>
      <c r="O3514" s="15">
        <f>Raw_Data!O3514</f>
        <v>121.4</v>
      </c>
      <c r="P3514" s="15" t="str">
        <f>Raw_Data!P3514</f>
        <v>Flood</v>
      </c>
      <c r="Q3514" s="15">
        <f>Raw_Data!Q3514</f>
        <v>229.1</v>
      </c>
      <c r="R3514" s="15">
        <f>Raw_Data!R3514</f>
        <v>2.56</v>
      </c>
      <c r="S3514" s="15">
        <f>Raw_Data!S3514</f>
        <v>0.81</v>
      </c>
      <c r="T3514" s="18">
        <f>IF(Raw_Data!T3514="",ROUND(AVERAGEIFS(Raw_Data!$T$2:$T$4001,Raw_Data!$E$2:$E$4001,E3514,Raw_Data!$D$2:$D$4001,D3514),2),IF(Raw_Data!T3514&gt;INDEX(Cleaning_Reference!$F$6:$F$13,MATCH(D3514,Cleaning_Reference!$A$6:$A$13,0)),INDEX(Cleaning_Reference!$F$6:$F$13,MATCH(D3514,Cleaning_Reference!$A$6:$A$13,0)),Raw_Data!T3514))</f>
        <v>0.3</v>
      </c>
      <c r="U3514" s="15">
        <f>Raw_Data!U3514</f>
        <v>0.39</v>
      </c>
      <c r="V3514" s="15">
        <f>Raw_Data!V3514</f>
        <v>76888</v>
      </c>
      <c r="W3514" s="15">
        <f>Raw_Data!W3514</f>
        <v>84091</v>
      </c>
      <c r="X3514" s="15">
        <f>Raw_Data!X3514</f>
        <v>29986</v>
      </c>
      <c r="Y3514" s="15">
        <f>Raw_Data!Y3514</f>
        <v>-54105</v>
      </c>
      <c r="Z3514" s="15">
        <f>Raw_Data!Z3514</f>
        <v>1074</v>
      </c>
      <c r="AA3514" s="15">
        <f>Raw_Data!AA3514</f>
        <v>0.36299999999999999</v>
      </c>
      <c r="AB3514" s="15">
        <f>Raw_Data!AB3514</f>
        <v>42.6</v>
      </c>
      <c r="AC3514" s="19" t="str">
        <f>IF(Raw_Data!G3514="","Yes","No")</f>
        <v>No</v>
      </c>
      <c r="AD3514" s="19" t="str">
        <f>IF(Raw_Data!L3514="","Yes","No")</f>
        <v>No</v>
      </c>
      <c r="AE3514" s="19" t="str">
        <f>IF(Raw_Data!T3514="","Imputed",IF(Raw_Data!T3514&gt;INDEX(Cleaning_Reference!$F$6:$F$13,MATCH(D3514,Cleaning_Reference!$A$6:$A$13,0)),"Capped","Original"))</f>
        <v>Original</v>
      </c>
      <c r="AF3514" s="21">
        <f t="shared" si="54"/>
        <v>0.39</v>
      </c>
    </row>
    <row r="3515" spans="1:32" ht="15" customHeight="1" x14ac:dyDescent="0.3">
      <c r="A3515" s="20" t="str">
        <f>Raw_Data!A3515</f>
        <v>SF13514</v>
      </c>
      <c r="B3515" s="15" t="str">
        <f>Raw_Data!B3515</f>
        <v>Andhra Pradesh</v>
      </c>
      <c r="C3515" s="15" t="str">
        <f>Raw_Data!C3515</f>
        <v>Rajkot</v>
      </c>
      <c r="D3515" s="15" t="str">
        <f>Raw_Data!D3515</f>
        <v>Groundnut</v>
      </c>
      <c r="E3515" s="15" t="str">
        <f>Raw_Data!E3515</f>
        <v>Rabi</v>
      </c>
      <c r="F3515" s="15">
        <f>Raw_Data!F3515</f>
        <v>12.76</v>
      </c>
      <c r="G3515" s="18">
        <f>IF(Raw_Data!G3515="",ROUND(AVERAGEIFS(Raw_Data!$G$2:$G$4001,Raw_Data!$E$2:$E$4001,E3515),1),Raw_Data!G3515)</f>
        <v>590.29999999999995</v>
      </c>
      <c r="H3515" s="15">
        <f>Raw_Data!H3515</f>
        <v>22.6</v>
      </c>
      <c r="I3515" s="15">
        <f>Raw_Data!I3515</f>
        <v>68.099999999999994</v>
      </c>
      <c r="J3515" s="15">
        <f>Raw_Data!J3515</f>
        <v>8.4</v>
      </c>
      <c r="K3515" s="15">
        <f>Raw_Data!K3515</f>
        <v>5.47</v>
      </c>
      <c r="L3515" s="18">
        <f>IF(Raw_Data!L3515="",ROUND(AVERAGEIFS(Raw_Data!$L$2:$L$4001,Raw_Data!$E$2:$E$4001,E3515),1),Raw_Data!L3515)</f>
        <v>16.600000000000001</v>
      </c>
      <c r="M3515" s="15">
        <f>Raw_Data!M3515</f>
        <v>93.7</v>
      </c>
      <c r="N3515" s="15">
        <f>Raw_Data!N3515</f>
        <v>55.7</v>
      </c>
      <c r="O3515" s="15">
        <f>Raw_Data!O3515</f>
        <v>83.7</v>
      </c>
      <c r="P3515" s="15" t="str">
        <f>Raw_Data!P3515</f>
        <v>Rainfed</v>
      </c>
      <c r="Q3515" s="15">
        <f>Raw_Data!Q3515</f>
        <v>259.3</v>
      </c>
      <c r="R3515" s="15">
        <f>Raw_Data!R3515</f>
        <v>2.6</v>
      </c>
      <c r="S3515" s="15">
        <f>Raw_Data!S3515</f>
        <v>0.65</v>
      </c>
      <c r="T3515" s="18">
        <f>IF(Raw_Data!T3515="",ROUND(AVERAGEIFS(Raw_Data!$T$2:$T$4001,Raw_Data!$E$2:$E$4001,E3515,Raw_Data!$D$2:$D$4001,D3515),2),IF(Raw_Data!T3515&gt;INDEX(Cleaning_Reference!$F$6:$F$13,MATCH(D3515,Cleaning_Reference!$A$6:$A$13,0)),INDEX(Cleaning_Reference!$F$6:$F$13,MATCH(D3515,Cleaning_Reference!$A$6:$A$13,0)),Raw_Data!T3515))</f>
        <v>0.3</v>
      </c>
      <c r="U3515" s="15">
        <f>Raw_Data!U3515</f>
        <v>3.83</v>
      </c>
      <c r="V3515" s="15">
        <f>Raw_Data!V3515</f>
        <v>58034</v>
      </c>
      <c r="W3515" s="15">
        <f>Raw_Data!W3515</f>
        <v>928153</v>
      </c>
      <c r="X3515" s="15">
        <f>Raw_Data!X3515</f>
        <v>222270</v>
      </c>
      <c r="Y3515" s="15">
        <f>Raw_Data!Y3515</f>
        <v>-705883</v>
      </c>
      <c r="Z3515" s="15">
        <f>Raw_Data!Z3515</f>
        <v>3918</v>
      </c>
      <c r="AA3515" s="15">
        <f>Raw_Data!AA3515</f>
        <v>0.97799999999999998</v>
      </c>
      <c r="AB3515" s="15">
        <f>Raw_Data!AB3515</f>
        <v>47.6</v>
      </c>
      <c r="AC3515" s="19" t="str">
        <f>IF(Raw_Data!G3515="","Yes","No")</f>
        <v>No</v>
      </c>
      <c r="AD3515" s="19" t="str">
        <f>IF(Raw_Data!L3515="","Yes","No")</f>
        <v>No</v>
      </c>
      <c r="AE3515" s="19" t="str">
        <f>IF(Raw_Data!T3515="","Imputed",IF(Raw_Data!T3515&gt;INDEX(Cleaning_Reference!$F$6:$F$13,MATCH(D3515,Cleaning_Reference!$A$6:$A$13,0)),"Capped","Original"))</f>
        <v>Original</v>
      </c>
      <c r="AF3515" s="21">
        <f t="shared" si="54"/>
        <v>3.83</v>
      </c>
    </row>
    <row r="3516" spans="1:32" ht="15" customHeight="1" x14ac:dyDescent="0.3">
      <c r="A3516" s="20" t="str">
        <f>Raw_Data!A3516</f>
        <v>SF13515</v>
      </c>
      <c r="B3516" s="15" t="str">
        <f>Raw_Data!B3516</f>
        <v>Madhya Pradesh</v>
      </c>
      <c r="C3516" s="15" t="str">
        <f>Raw_Data!C3516</f>
        <v>Raichur</v>
      </c>
      <c r="D3516" s="15" t="str">
        <f>Raw_Data!D3516</f>
        <v>Cotton</v>
      </c>
      <c r="E3516" s="15" t="str">
        <f>Raw_Data!E3516</f>
        <v>Kharif</v>
      </c>
      <c r="F3516" s="15">
        <f>Raw_Data!F3516</f>
        <v>11.6</v>
      </c>
      <c r="G3516" s="18">
        <f>IF(Raw_Data!G3516="",ROUND(AVERAGEIFS(Raw_Data!$G$2:$G$4001,Raw_Data!$E$2:$E$4001,E3516),1),Raw_Data!G3516)</f>
        <v>528.29999999999995</v>
      </c>
      <c r="H3516" s="15">
        <f>Raw_Data!H3516</f>
        <v>29.3</v>
      </c>
      <c r="I3516" s="15">
        <f>Raw_Data!I3516</f>
        <v>56.5</v>
      </c>
      <c r="J3516" s="15">
        <f>Raw_Data!J3516</f>
        <v>8.1999999999999993</v>
      </c>
      <c r="K3516" s="15">
        <f>Raw_Data!K3516</f>
        <v>7.01</v>
      </c>
      <c r="L3516" s="18">
        <f>IF(Raw_Data!L3516="",ROUND(AVERAGEIFS(Raw_Data!$L$2:$L$4001,Raw_Data!$E$2:$E$4001,E3516),1),Raw_Data!L3516)</f>
        <v>30.4</v>
      </c>
      <c r="M3516" s="15">
        <f>Raw_Data!M3516</f>
        <v>100.7</v>
      </c>
      <c r="N3516" s="15">
        <f>Raw_Data!N3516</f>
        <v>70.099999999999994</v>
      </c>
      <c r="O3516" s="15">
        <f>Raw_Data!O3516</f>
        <v>118.2</v>
      </c>
      <c r="P3516" s="15" t="str">
        <f>Raw_Data!P3516</f>
        <v>Rainfed</v>
      </c>
      <c r="Q3516" s="15">
        <f>Raw_Data!Q3516</f>
        <v>180.3</v>
      </c>
      <c r="R3516" s="15">
        <f>Raw_Data!R3516</f>
        <v>6.88</v>
      </c>
      <c r="S3516" s="15">
        <f>Raw_Data!S3516</f>
        <v>0.84</v>
      </c>
      <c r="T3516" s="18">
        <f>IF(Raw_Data!T3516="",ROUND(AVERAGEIFS(Raw_Data!$T$2:$T$4001,Raw_Data!$E$2:$E$4001,E3516,Raw_Data!$D$2:$D$4001,D3516),2),IF(Raw_Data!T3516&gt;INDEX(Cleaning_Reference!$F$6:$F$13,MATCH(D3516,Cleaning_Reference!$A$6:$A$13,0)),INDEX(Cleaning_Reference!$F$6:$F$13,MATCH(D3516,Cleaning_Reference!$A$6:$A$13,0)),Raw_Data!T3516))</f>
        <v>1.67</v>
      </c>
      <c r="U3516" s="15">
        <f>Raw_Data!U3516</f>
        <v>19.37</v>
      </c>
      <c r="V3516" s="15">
        <f>Raw_Data!V3516</f>
        <v>66615</v>
      </c>
      <c r="W3516" s="15">
        <f>Raw_Data!W3516</f>
        <v>647267</v>
      </c>
      <c r="X3516" s="15">
        <f>Raw_Data!X3516</f>
        <v>1290333</v>
      </c>
      <c r="Y3516" s="15">
        <f>Raw_Data!Y3516</f>
        <v>643066</v>
      </c>
      <c r="Z3516" s="15">
        <f>Raw_Data!Z3516</f>
        <v>5189</v>
      </c>
      <c r="AA3516" s="15">
        <f>Raw_Data!AA3516</f>
        <v>3.7330000000000001</v>
      </c>
      <c r="AB3516" s="15">
        <f>Raw_Data!AB3516</f>
        <v>34.700000000000003</v>
      </c>
      <c r="AC3516" s="19" t="str">
        <f>IF(Raw_Data!G3516="","Yes","No")</f>
        <v>No</v>
      </c>
      <c r="AD3516" s="19" t="str">
        <f>IF(Raw_Data!L3516="","Yes","No")</f>
        <v>No</v>
      </c>
      <c r="AE3516" s="19" t="str">
        <f>IF(Raw_Data!T3516="","Imputed",IF(Raw_Data!T3516&gt;INDEX(Cleaning_Reference!$F$6:$F$13,MATCH(D3516,Cleaning_Reference!$A$6:$A$13,0)),"Capped","Original"))</f>
        <v>Original</v>
      </c>
      <c r="AF3516" s="21">
        <f t="shared" si="54"/>
        <v>19.37</v>
      </c>
    </row>
    <row r="3517" spans="1:32" ht="15" customHeight="1" x14ac:dyDescent="0.3">
      <c r="A3517" s="20" t="str">
        <f>Raw_Data!A3517</f>
        <v>SF13516</v>
      </c>
      <c r="B3517" s="15" t="str">
        <f>Raw_Data!B3517</f>
        <v>Telangana</v>
      </c>
      <c r="C3517" s="15" t="str">
        <f>Raw_Data!C3517</f>
        <v>Warangal</v>
      </c>
      <c r="D3517" s="15" t="str">
        <f>Raw_Data!D3517</f>
        <v>Cotton</v>
      </c>
      <c r="E3517" s="15" t="str">
        <f>Raw_Data!E3517</f>
        <v>Zaid</v>
      </c>
      <c r="F3517" s="15">
        <f>Raw_Data!F3517</f>
        <v>10.37</v>
      </c>
      <c r="G3517" s="18">
        <f>IF(Raw_Data!G3517="",ROUND(AVERAGEIFS(Raw_Data!$G$2:$G$4001,Raw_Data!$E$2:$E$4001,E3517),1),Raw_Data!G3517)</f>
        <v>249</v>
      </c>
      <c r="H3517" s="15">
        <f>Raw_Data!H3517</f>
        <v>27.7</v>
      </c>
      <c r="I3517" s="15">
        <f>Raw_Data!I3517</f>
        <v>56.6</v>
      </c>
      <c r="J3517" s="15">
        <f>Raw_Data!J3517</f>
        <v>8.3000000000000007</v>
      </c>
      <c r="K3517" s="15">
        <f>Raw_Data!K3517</f>
        <v>5.88</v>
      </c>
      <c r="L3517" s="18">
        <f>IF(Raw_Data!L3517="",ROUND(AVERAGEIFS(Raw_Data!$L$2:$L$4001,Raw_Data!$E$2:$E$4001,E3517),1),Raw_Data!L3517)</f>
        <v>22.6</v>
      </c>
      <c r="M3517" s="15">
        <f>Raw_Data!M3517</f>
        <v>133.80000000000001</v>
      </c>
      <c r="N3517" s="15">
        <f>Raw_Data!N3517</f>
        <v>58.4</v>
      </c>
      <c r="O3517" s="15">
        <f>Raw_Data!O3517</f>
        <v>145.6</v>
      </c>
      <c r="P3517" s="15" t="str">
        <f>Raw_Data!P3517</f>
        <v>Drip</v>
      </c>
      <c r="Q3517" s="15">
        <f>Raw_Data!Q3517</f>
        <v>247</v>
      </c>
      <c r="R3517" s="15">
        <f>Raw_Data!R3517</f>
        <v>5.77</v>
      </c>
      <c r="S3517" s="15">
        <f>Raw_Data!S3517</f>
        <v>0.86</v>
      </c>
      <c r="T3517" s="18">
        <f>IF(Raw_Data!T3517="",ROUND(AVERAGEIFS(Raw_Data!$T$2:$T$4001,Raw_Data!$E$2:$E$4001,E3517,Raw_Data!$D$2:$D$4001,D3517),2),IF(Raw_Data!T3517&gt;INDEX(Cleaning_Reference!$F$6:$F$13,MATCH(D3517,Cleaning_Reference!$A$6:$A$13,0)),INDEX(Cleaning_Reference!$F$6:$F$13,MATCH(D3517,Cleaning_Reference!$A$6:$A$13,0)),Raw_Data!T3517))</f>
        <v>0.49</v>
      </c>
      <c r="U3517" s="15">
        <f>Raw_Data!U3517</f>
        <v>5.08</v>
      </c>
      <c r="V3517" s="15">
        <f>Raw_Data!V3517</f>
        <v>68052</v>
      </c>
      <c r="W3517" s="15">
        <f>Raw_Data!W3517</f>
        <v>806515</v>
      </c>
      <c r="X3517" s="15">
        <f>Raw_Data!X3517</f>
        <v>345704</v>
      </c>
      <c r="Y3517" s="15">
        <f>Raw_Data!Y3517</f>
        <v>-460811</v>
      </c>
      <c r="Z3517" s="15">
        <f>Raw_Data!Z3517</f>
        <v>6330</v>
      </c>
      <c r="AA3517" s="15">
        <f>Raw_Data!AA3517</f>
        <v>0.80300000000000005</v>
      </c>
      <c r="AB3517" s="15">
        <f>Raw_Data!AB3517</f>
        <v>27.3</v>
      </c>
      <c r="AC3517" s="19" t="str">
        <f>IF(Raw_Data!G3517="","Yes","No")</f>
        <v>No</v>
      </c>
      <c r="AD3517" s="19" t="str">
        <f>IF(Raw_Data!L3517="","Yes","No")</f>
        <v>No</v>
      </c>
      <c r="AE3517" s="19" t="str">
        <f>IF(Raw_Data!T3517="","Imputed",IF(Raw_Data!T3517&gt;INDEX(Cleaning_Reference!$F$6:$F$13,MATCH(D3517,Cleaning_Reference!$A$6:$A$13,0)),"Capped","Original"))</f>
        <v>Original</v>
      </c>
      <c r="AF3517" s="21">
        <f t="shared" si="54"/>
        <v>5.08</v>
      </c>
    </row>
    <row r="3518" spans="1:32" ht="15" customHeight="1" x14ac:dyDescent="0.3">
      <c r="A3518" s="20" t="str">
        <f>Raw_Data!A3518</f>
        <v>SF13517</v>
      </c>
      <c r="B3518" s="15" t="str">
        <f>Raw_Data!B3518</f>
        <v>Madhya Pradesh</v>
      </c>
      <c r="C3518" s="15" t="str">
        <f>Raw_Data!C3518</f>
        <v>Erode</v>
      </c>
      <c r="D3518" s="15" t="str">
        <f>Raw_Data!D3518</f>
        <v>Wheat</v>
      </c>
      <c r="E3518" s="15" t="str">
        <f>Raw_Data!E3518</f>
        <v>Zaid</v>
      </c>
      <c r="F3518" s="15">
        <f>Raw_Data!F3518</f>
        <v>8.9600000000000009</v>
      </c>
      <c r="G3518" s="18">
        <f>IF(Raw_Data!G3518="",ROUND(AVERAGEIFS(Raw_Data!$G$2:$G$4001,Raw_Data!$E$2:$E$4001,E3518),1),Raw_Data!G3518)</f>
        <v>573.9</v>
      </c>
      <c r="H3518" s="15">
        <f>Raw_Data!H3518</f>
        <v>30.9</v>
      </c>
      <c r="I3518" s="15">
        <f>Raw_Data!I3518</f>
        <v>51.7</v>
      </c>
      <c r="J3518" s="15">
        <f>Raw_Data!J3518</f>
        <v>8.3000000000000007</v>
      </c>
      <c r="K3518" s="15">
        <f>Raw_Data!K3518</f>
        <v>6.97</v>
      </c>
      <c r="L3518" s="18">
        <f>IF(Raw_Data!L3518="",ROUND(AVERAGEIFS(Raw_Data!$L$2:$L$4001,Raw_Data!$E$2:$E$4001,E3518),1),Raw_Data!L3518)</f>
        <v>25.7</v>
      </c>
      <c r="M3518" s="15">
        <f>Raw_Data!M3518</f>
        <v>88.6</v>
      </c>
      <c r="N3518" s="15">
        <f>Raw_Data!N3518</f>
        <v>71.099999999999994</v>
      </c>
      <c r="O3518" s="15">
        <f>Raw_Data!O3518</f>
        <v>96.8</v>
      </c>
      <c r="P3518" s="15" t="str">
        <f>Raw_Data!P3518</f>
        <v>Drip</v>
      </c>
      <c r="Q3518" s="15">
        <f>Raw_Data!Q3518</f>
        <v>183.8</v>
      </c>
      <c r="R3518" s="15">
        <f>Raw_Data!R3518</f>
        <v>7.69</v>
      </c>
      <c r="S3518" s="15">
        <f>Raw_Data!S3518</f>
        <v>0.96</v>
      </c>
      <c r="T3518" s="18">
        <f>IF(Raw_Data!T3518="",ROUND(AVERAGEIFS(Raw_Data!$T$2:$T$4001,Raw_Data!$E$2:$E$4001,E3518,Raw_Data!$D$2:$D$4001,D3518),2),IF(Raw_Data!T3518&gt;INDEX(Cleaning_Reference!$F$6:$F$13,MATCH(D3518,Cleaning_Reference!$A$6:$A$13,0)),INDEX(Cleaning_Reference!$F$6:$F$13,MATCH(D3518,Cleaning_Reference!$A$6:$A$13,0)),Raw_Data!T3518))</f>
        <v>2.79</v>
      </c>
      <c r="U3518" s="15">
        <f>Raw_Data!U3518</f>
        <v>25</v>
      </c>
      <c r="V3518" s="15">
        <f>Raw_Data!V3518</f>
        <v>21837</v>
      </c>
      <c r="W3518" s="15">
        <f>Raw_Data!W3518</f>
        <v>535984</v>
      </c>
      <c r="X3518" s="15">
        <f>Raw_Data!X3518</f>
        <v>545925</v>
      </c>
      <c r="Y3518" s="15">
        <f>Raw_Data!Y3518</f>
        <v>9941</v>
      </c>
      <c r="Z3518" s="15">
        <f>Raw_Data!Z3518</f>
        <v>4523</v>
      </c>
      <c r="AA3518" s="15">
        <f>Raw_Data!AA3518</f>
        <v>5.5270000000000001</v>
      </c>
      <c r="AB3518" s="15">
        <f>Raw_Data!AB3518</f>
        <v>37.1</v>
      </c>
      <c r="AC3518" s="19" t="str">
        <f>IF(Raw_Data!G3518="","Yes","No")</f>
        <v>No</v>
      </c>
      <c r="AD3518" s="19" t="str">
        <f>IF(Raw_Data!L3518="","Yes","No")</f>
        <v>No</v>
      </c>
      <c r="AE3518" s="19" t="str">
        <f>IF(Raw_Data!T3518="","Imputed",IF(Raw_Data!T3518&gt;INDEX(Cleaning_Reference!$F$6:$F$13,MATCH(D3518,Cleaning_Reference!$A$6:$A$13,0)),"Capped","Original"))</f>
        <v>Original</v>
      </c>
      <c r="AF3518" s="21">
        <f t="shared" si="54"/>
        <v>25</v>
      </c>
    </row>
    <row r="3519" spans="1:32" ht="15" customHeight="1" x14ac:dyDescent="0.3">
      <c r="A3519" s="20" t="str">
        <f>Raw_Data!A3519</f>
        <v>SF13518</v>
      </c>
      <c r="B3519" s="15" t="str">
        <f>Raw_Data!B3519</f>
        <v>Madhya Pradesh</v>
      </c>
      <c r="C3519" s="15" t="str">
        <f>Raw_Data!C3519</f>
        <v>Indore</v>
      </c>
      <c r="D3519" s="15" t="str">
        <f>Raw_Data!D3519</f>
        <v>Groundnut</v>
      </c>
      <c r="E3519" s="15" t="str">
        <f>Raw_Data!E3519</f>
        <v>Zaid</v>
      </c>
      <c r="F3519" s="15">
        <f>Raw_Data!F3519</f>
        <v>9.7200000000000006</v>
      </c>
      <c r="G3519" s="18">
        <f>IF(Raw_Data!G3519="",ROUND(AVERAGEIFS(Raw_Data!$G$2:$G$4001,Raw_Data!$E$2:$E$4001,E3519),1),Raw_Data!G3519)</f>
        <v>131.4</v>
      </c>
      <c r="H3519" s="15">
        <f>Raw_Data!H3519</f>
        <v>31.2</v>
      </c>
      <c r="I3519" s="15">
        <f>Raw_Data!I3519</f>
        <v>49.6</v>
      </c>
      <c r="J3519" s="15">
        <f>Raw_Data!J3519</f>
        <v>6.9</v>
      </c>
      <c r="K3519" s="15">
        <f>Raw_Data!K3519</f>
        <v>7.23</v>
      </c>
      <c r="L3519" s="18">
        <f>IF(Raw_Data!L3519="",ROUND(AVERAGEIFS(Raw_Data!$L$2:$L$4001,Raw_Data!$E$2:$E$4001,E3519),1),Raw_Data!L3519)</f>
        <v>17.399999999999999</v>
      </c>
      <c r="M3519" s="15">
        <f>Raw_Data!M3519</f>
        <v>77.099999999999994</v>
      </c>
      <c r="N3519" s="15">
        <f>Raw_Data!N3519</f>
        <v>89</v>
      </c>
      <c r="O3519" s="15">
        <f>Raw_Data!O3519</f>
        <v>134.5</v>
      </c>
      <c r="P3519" s="15" t="str">
        <f>Raw_Data!P3519</f>
        <v>Sprinkler</v>
      </c>
      <c r="Q3519" s="15">
        <f>Raw_Data!Q3519</f>
        <v>117.3</v>
      </c>
      <c r="R3519" s="15">
        <f>Raw_Data!R3519</f>
        <v>6.98</v>
      </c>
      <c r="S3519" s="15">
        <f>Raw_Data!S3519</f>
        <v>0.93</v>
      </c>
      <c r="T3519" s="18">
        <f>IF(Raw_Data!T3519="",ROUND(AVERAGEIFS(Raw_Data!$T$2:$T$4001,Raw_Data!$E$2:$E$4001,E3519,Raw_Data!$D$2:$D$4001,D3519),2),IF(Raw_Data!T3519&gt;INDEX(Cleaning_Reference!$F$6:$F$13,MATCH(D3519,Cleaning_Reference!$A$6:$A$13,0)),INDEX(Cleaning_Reference!$F$6:$F$13,MATCH(D3519,Cleaning_Reference!$A$6:$A$13,0)),Raw_Data!T3519))</f>
        <v>0.89</v>
      </c>
      <c r="U3519" s="15">
        <f>Raw_Data!U3519</f>
        <v>8.65</v>
      </c>
      <c r="V3519" s="15">
        <f>Raw_Data!V3519</f>
        <v>47311</v>
      </c>
      <c r="W3519" s="15">
        <f>Raw_Data!W3519</f>
        <v>508183</v>
      </c>
      <c r="X3519" s="15">
        <f>Raw_Data!X3519</f>
        <v>409240</v>
      </c>
      <c r="Y3519" s="15">
        <f>Raw_Data!Y3519</f>
        <v>-98943</v>
      </c>
      <c r="Z3519" s="15">
        <f>Raw_Data!Z3519</f>
        <v>4876</v>
      </c>
      <c r="AA3519" s="15">
        <f>Raw_Data!AA3519</f>
        <v>1.774</v>
      </c>
      <c r="AB3519" s="15">
        <f>Raw_Data!AB3519</f>
        <v>26.4</v>
      </c>
      <c r="AC3519" s="19" t="str">
        <f>IF(Raw_Data!G3519="","Yes","No")</f>
        <v>No</v>
      </c>
      <c r="AD3519" s="19" t="str">
        <f>IF(Raw_Data!L3519="","Yes","No")</f>
        <v>No</v>
      </c>
      <c r="AE3519" s="19" t="str">
        <f>IF(Raw_Data!T3519="","Imputed",IF(Raw_Data!T3519&gt;INDEX(Cleaning_Reference!$F$6:$F$13,MATCH(D3519,Cleaning_Reference!$A$6:$A$13,0)),"Capped","Original"))</f>
        <v>Original</v>
      </c>
      <c r="AF3519" s="21">
        <f t="shared" si="54"/>
        <v>8.65</v>
      </c>
    </row>
    <row r="3520" spans="1:32" ht="15" customHeight="1" x14ac:dyDescent="0.3">
      <c r="A3520" s="20" t="str">
        <f>Raw_Data!A3520</f>
        <v>SF13519</v>
      </c>
      <c r="B3520" s="15" t="str">
        <f>Raw_Data!B3520</f>
        <v>Madhya Pradesh</v>
      </c>
      <c r="C3520" s="15" t="str">
        <f>Raw_Data!C3520</f>
        <v>Rajkot</v>
      </c>
      <c r="D3520" s="15" t="str">
        <f>Raw_Data!D3520</f>
        <v>Cotton</v>
      </c>
      <c r="E3520" s="15" t="str">
        <f>Raw_Data!E3520</f>
        <v>Zaid</v>
      </c>
      <c r="F3520" s="15">
        <f>Raw_Data!F3520</f>
        <v>11.57</v>
      </c>
      <c r="G3520" s="18">
        <f>IF(Raw_Data!G3520="",ROUND(AVERAGEIFS(Raw_Data!$G$2:$G$4001,Raw_Data!$E$2:$E$4001,E3520),1),Raw_Data!G3520)</f>
        <v>248.2</v>
      </c>
      <c r="H3520" s="15">
        <f>Raw_Data!H3520</f>
        <v>36.299999999999997</v>
      </c>
      <c r="I3520" s="15">
        <f>Raw_Data!I3520</f>
        <v>41.5</v>
      </c>
      <c r="J3520" s="15">
        <f>Raw_Data!J3520</f>
        <v>8.4</v>
      </c>
      <c r="K3520" s="15">
        <f>Raw_Data!K3520</f>
        <v>6.62</v>
      </c>
      <c r="L3520" s="18">
        <f>IF(Raw_Data!L3520="",ROUND(AVERAGEIFS(Raw_Data!$L$2:$L$4001,Raw_Data!$E$2:$E$4001,E3520),1),Raw_Data!L3520)</f>
        <v>19.2</v>
      </c>
      <c r="M3520" s="15">
        <f>Raw_Data!M3520</f>
        <v>129.5</v>
      </c>
      <c r="N3520" s="15">
        <f>Raw_Data!N3520</f>
        <v>76.2</v>
      </c>
      <c r="O3520" s="15">
        <f>Raw_Data!O3520</f>
        <v>118.3</v>
      </c>
      <c r="P3520" s="15" t="str">
        <f>Raw_Data!P3520</f>
        <v>Flood</v>
      </c>
      <c r="Q3520" s="15">
        <f>Raw_Data!Q3520</f>
        <v>95.5</v>
      </c>
      <c r="R3520" s="15">
        <f>Raw_Data!R3520</f>
        <v>3.24</v>
      </c>
      <c r="S3520" s="15">
        <f>Raw_Data!S3520</f>
        <v>0.73</v>
      </c>
      <c r="T3520" s="18">
        <f>IF(Raw_Data!T3520="",ROUND(AVERAGEIFS(Raw_Data!$T$2:$T$4001,Raw_Data!$E$2:$E$4001,E3520,Raw_Data!$D$2:$D$4001,D3520),2),IF(Raw_Data!T3520&gt;INDEX(Cleaning_Reference!$F$6:$F$13,MATCH(D3520,Cleaning_Reference!$A$6:$A$13,0)),INDEX(Cleaning_Reference!$F$6:$F$13,MATCH(D3520,Cleaning_Reference!$A$6:$A$13,0)),Raw_Data!T3520))</f>
        <v>1.32</v>
      </c>
      <c r="U3520" s="15">
        <f>Raw_Data!U3520</f>
        <v>15.27</v>
      </c>
      <c r="V3520" s="15">
        <f>Raw_Data!V3520</f>
        <v>73339</v>
      </c>
      <c r="W3520" s="15">
        <f>Raw_Data!W3520</f>
        <v>710613</v>
      </c>
      <c r="X3520" s="15">
        <f>Raw_Data!X3520</f>
        <v>1119887</v>
      </c>
      <c r="Y3520" s="15">
        <f>Raw_Data!Y3520</f>
        <v>409274</v>
      </c>
      <c r="Z3520" s="15">
        <f>Raw_Data!Z3520</f>
        <v>12523</v>
      </c>
      <c r="AA3520" s="15">
        <f>Raw_Data!AA3520</f>
        <v>1.2190000000000001</v>
      </c>
      <c r="AB3520" s="15">
        <f>Raw_Data!AB3520</f>
        <v>55</v>
      </c>
      <c r="AC3520" s="19" t="str">
        <f>IF(Raw_Data!G3520="","Yes","No")</f>
        <v>No</v>
      </c>
      <c r="AD3520" s="19" t="str">
        <f>IF(Raw_Data!L3520="","Yes","No")</f>
        <v>No</v>
      </c>
      <c r="AE3520" s="19" t="str">
        <f>IF(Raw_Data!T3520="","Imputed",IF(Raw_Data!T3520&gt;INDEX(Cleaning_Reference!$F$6:$F$13,MATCH(D3520,Cleaning_Reference!$A$6:$A$13,0)),"Capped","Original"))</f>
        <v>Original</v>
      </c>
      <c r="AF3520" s="21">
        <f t="shared" si="54"/>
        <v>15.27</v>
      </c>
    </row>
    <row r="3521" spans="1:32" ht="15" customHeight="1" x14ac:dyDescent="0.3">
      <c r="A3521" s="20" t="str">
        <f>Raw_Data!A3521</f>
        <v>SF13520</v>
      </c>
      <c r="B3521" s="15" t="str">
        <f>Raw_Data!B3521</f>
        <v>Karnataka</v>
      </c>
      <c r="C3521" s="15" t="str">
        <f>Raw_Data!C3521</f>
        <v>Indore</v>
      </c>
      <c r="D3521" s="15" t="str">
        <f>Raw_Data!D3521</f>
        <v>Wheat</v>
      </c>
      <c r="E3521" s="15" t="str">
        <f>Raw_Data!E3521</f>
        <v>Kharif</v>
      </c>
      <c r="F3521" s="15">
        <f>Raw_Data!F3521</f>
        <v>8.61</v>
      </c>
      <c r="G3521" s="18">
        <f>IF(Raw_Data!G3521="",ROUND(AVERAGEIFS(Raw_Data!$G$2:$G$4001,Raw_Data!$E$2:$E$4001,E3521),1),Raw_Data!G3521)</f>
        <v>644.70000000000005</v>
      </c>
      <c r="H3521" s="15">
        <f>Raw_Data!H3521</f>
        <v>29.2</v>
      </c>
      <c r="I3521" s="15">
        <f>Raw_Data!I3521</f>
        <v>82.3</v>
      </c>
      <c r="J3521" s="15">
        <f>Raw_Data!J3521</f>
        <v>7.8</v>
      </c>
      <c r="K3521" s="15">
        <f>Raw_Data!K3521</f>
        <v>6.7</v>
      </c>
      <c r="L3521" s="18">
        <f>IF(Raw_Data!L3521="",ROUND(AVERAGEIFS(Raw_Data!$L$2:$L$4001,Raw_Data!$E$2:$E$4001,E3521),1),Raw_Data!L3521)</f>
        <v>31.9</v>
      </c>
      <c r="M3521" s="15">
        <f>Raw_Data!M3521</f>
        <v>120.9</v>
      </c>
      <c r="N3521" s="15">
        <f>Raw_Data!N3521</f>
        <v>60.7</v>
      </c>
      <c r="O3521" s="15">
        <f>Raw_Data!O3521</f>
        <v>63.6</v>
      </c>
      <c r="P3521" s="15" t="str">
        <f>Raw_Data!P3521</f>
        <v>Flood</v>
      </c>
      <c r="Q3521" s="15">
        <f>Raw_Data!Q3521</f>
        <v>118.2</v>
      </c>
      <c r="R3521" s="15">
        <f>Raw_Data!R3521</f>
        <v>5.25</v>
      </c>
      <c r="S3521" s="15">
        <f>Raw_Data!S3521</f>
        <v>0.92</v>
      </c>
      <c r="T3521" s="18">
        <f>IF(Raw_Data!T3521="",ROUND(AVERAGEIFS(Raw_Data!$T$2:$T$4001,Raw_Data!$E$2:$E$4001,E3521,Raw_Data!$D$2:$D$4001,D3521),2),IF(Raw_Data!T3521&gt;INDEX(Cleaning_Reference!$F$6:$F$13,MATCH(D3521,Cleaning_Reference!$A$6:$A$13,0)),INDEX(Cleaning_Reference!$F$6:$F$13,MATCH(D3521,Cleaning_Reference!$A$6:$A$13,0)),Raw_Data!T3521))</f>
        <v>3.26</v>
      </c>
      <c r="U3521" s="15">
        <f>Raw_Data!U3521</f>
        <v>28.07</v>
      </c>
      <c r="V3521" s="15">
        <f>Raw_Data!V3521</f>
        <v>28782</v>
      </c>
      <c r="W3521" s="15">
        <f>Raw_Data!W3521</f>
        <v>435486</v>
      </c>
      <c r="X3521" s="15">
        <f>Raw_Data!X3521</f>
        <v>807911</v>
      </c>
      <c r="Y3521" s="15">
        <f>Raw_Data!Y3521</f>
        <v>372425</v>
      </c>
      <c r="Z3521" s="15">
        <f>Raw_Data!Z3521</f>
        <v>5523</v>
      </c>
      <c r="AA3521" s="15">
        <f>Raw_Data!AA3521</f>
        <v>5.0819999999999999</v>
      </c>
      <c r="AB3521" s="15">
        <f>Raw_Data!AB3521</f>
        <v>55.9</v>
      </c>
      <c r="AC3521" s="19" t="str">
        <f>IF(Raw_Data!G3521="","Yes","No")</f>
        <v>No</v>
      </c>
      <c r="AD3521" s="19" t="str">
        <f>IF(Raw_Data!L3521="","Yes","No")</f>
        <v>No</v>
      </c>
      <c r="AE3521" s="19" t="str">
        <f>IF(Raw_Data!T3521="","Imputed",IF(Raw_Data!T3521&gt;INDEX(Cleaning_Reference!$F$6:$F$13,MATCH(D3521,Cleaning_Reference!$A$6:$A$13,0)),"Capped","Original"))</f>
        <v>Original</v>
      </c>
      <c r="AF3521" s="21">
        <f t="shared" si="54"/>
        <v>28.07</v>
      </c>
    </row>
    <row r="3522" spans="1:32" ht="15" customHeight="1" x14ac:dyDescent="0.3">
      <c r="A3522" s="20" t="str">
        <f>Raw_Data!A3522</f>
        <v>SF13521</v>
      </c>
      <c r="B3522" s="15" t="str">
        <f>Raw_Data!B3522</f>
        <v>Maharashtra</v>
      </c>
      <c r="C3522" s="15" t="str">
        <f>Raw_Data!C3522</f>
        <v>Indore</v>
      </c>
      <c r="D3522" s="15" t="str">
        <f>Raw_Data!D3522</f>
        <v>Wheat</v>
      </c>
      <c r="E3522" s="15" t="str">
        <f>Raw_Data!E3522</f>
        <v>Rabi</v>
      </c>
      <c r="F3522" s="15">
        <f>Raw_Data!F3522</f>
        <v>9.7100000000000009</v>
      </c>
      <c r="G3522" s="18">
        <f>IF(Raw_Data!G3522="",ROUND(AVERAGEIFS(Raw_Data!$G$2:$G$4001,Raw_Data!$E$2:$E$4001,E3522),1),Raw_Data!G3522)</f>
        <v>708.8</v>
      </c>
      <c r="H3522" s="15">
        <f>Raw_Data!H3522</f>
        <v>21.4</v>
      </c>
      <c r="I3522" s="15">
        <f>Raw_Data!I3522</f>
        <v>55.1</v>
      </c>
      <c r="J3522" s="15">
        <f>Raw_Data!J3522</f>
        <v>7.1</v>
      </c>
      <c r="K3522" s="15">
        <f>Raw_Data!K3522</f>
        <v>7.34</v>
      </c>
      <c r="L3522" s="18">
        <f>IF(Raw_Data!L3522="",ROUND(AVERAGEIFS(Raw_Data!$L$2:$L$4001,Raw_Data!$E$2:$E$4001,E3522),1),Raw_Data!L3522)</f>
        <v>33.4</v>
      </c>
      <c r="M3522" s="15">
        <f>Raw_Data!M3522</f>
        <v>152.80000000000001</v>
      </c>
      <c r="N3522" s="15">
        <f>Raw_Data!N3522</f>
        <v>80.2</v>
      </c>
      <c r="O3522" s="15">
        <f>Raw_Data!O3522</f>
        <v>116.6</v>
      </c>
      <c r="P3522" s="15" t="str">
        <f>Raw_Data!P3522</f>
        <v>Flood</v>
      </c>
      <c r="Q3522" s="15">
        <f>Raw_Data!Q3522</f>
        <v>176.1</v>
      </c>
      <c r="R3522" s="15">
        <f>Raw_Data!R3522</f>
        <v>3.92</v>
      </c>
      <c r="S3522" s="15">
        <f>Raw_Data!S3522</f>
        <v>0.93</v>
      </c>
      <c r="T3522" s="18">
        <f>IF(Raw_Data!T3522="",ROUND(AVERAGEIFS(Raw_Data!$T$2:$T$4001,Raw_Data!$E$2:$E$4001,E3522,Raw_Data!$D$2:$D$4001,D3522),2),IF(Raw_Data!T3522&gt;INDEX(Cleaning_Reference!$F$6:$F$13,MATCH(D3522,Cleaning_Reference!$A$6:$A$13,0)),INDEX(Cleaning_Reference!$F$6:$F$13,MATCH(D3522,Cleaning_Reference!$A$6:$A$13,0)),Raw_Data!T3522))</f>
        <v>2.1</v>
      </c>
      <c r="U3522" s="15">
        <f>Raw_Data!U3522</f>
        <v>20.39</v>
      </c>
      <c r="V3522" s="15">
        <f>Raw_Data!V3522</f>
        <v>25052</v>
      </c>
      <c r="W3522" s="15">
        <f>Raw_Data!W3522</f>
        <v>530322</v>
      </c>
      <c r="X3522" s="15">
        <f>Raw_Data!X3522</f>
        <v>510810</v>
      </c>
      <c r="Y3522" s="15">
        <f>Raw_Data!Y3522</f>
        <v>-19512</v>
      </c>
      <c r="Z3522" s="15">
        <f>Raw_Data!Z3522</f>
        <v>6486</v>
      </c>
      <c r="AA3522" s="15">
        <f>Raw_Data!AA3522</f>
        <v>3.1440000000000001</v>
      </c>
      <c r="AB3522" s="15">
        <f>Raw_Data!AB3522</f>
        <v>50.6</v>
      </c>
      <c r="AC3522" s="19" t="str">
        <f>IF(Raw_Data!G3522="","Yes","No")</f>
        <v>No</v>
      </c>
      <c r="AD3522" s="19" t="str">
        <f>IF(Raw_Data!L3522="","Yes","No")</f>
        <v>No</v>
      </c>
      <c r="AE3522" s="19" t="str">
        <f>IF(Raw_Data!T3522="","Imputed",IF(Raw_Data!T3522&gt;INDEX(Cleaning_Reference!$F$6:$F$13,MATCH(D3522,Cleaning_Reference!$A$6:$A$13,0)),"Capped","Original"))</f>
        <v>Original</v>
      </c>
      <c r="AF3522" s="21">
        <f t="shared" ref="AF3522:AF3585" si="55">ROUND(T3522*F3522,2)</f>
        <v>20.39</v>
      </c>
    </row>
    <row r="3523" spans="1:32" ht="15" customHeight="1" x14ac:dyDescent="0.3">
      <c r="A3523" s="20" t="str">
        <f>Raw_Data!A3523</f>
        <v>SF13522</v>
      </c>
      <c r="B3523" s="15" t="str">
        <f>Raw_Data!B3523</f>
        <v>Gujarat</v>
      </c>
      <c r="C3523" s="15" t="str">
        <f>Raw_Data!C3523</f>
        <v>Nashik</v>
      </c>
      <c r="D3523" s="15" t="str">
        <f>Raw_Data!D3523</f>
        <v>Rice</v>
      </c>
      <c r="E3523" s="15" t="str">
        <f>Raw_Data!E3523</f>
        <v>Zaid</v>
      </c>
      <c r="F3523" s="15">
        <f>Raw_Data!F3523</f>
        <v>10.18</v>
      </c>
      <c r="G3523" s="18">
        <f>IF(Raw_Data!G3523="",ROUND(AVERAGEIFS(Raw_Data!$G$2:$G$4001,Raw_Data!$E$2:$E$4001,E3523),1),Raw_Data!G3523)</f>
        <v>404.4</v>
      </c>
      <c r="H3523" s="15">
        <f>Raw_Data!H3523</f>
        <v>33.200000000000003</v>
      </c>
      <c r="I3523" s="15">
        <f>Raw_Data!I3523</f>
        <v>58</v>
      </c>
      <c r="J3523" s="15">
        <f>Raw_Data!J3523</f>
        <v>9.3000000000000007</v>
      </c>
      <c r="K3523" s="15">
        <f>Raw_Data!K3523</f>
        <v>6.8</v>
      </c>
      <c r="L3523" s="18">
        <f>IF(Raw_Data!L3523="",ROUND(AVERAGEIFS(Raw_Data!$L$2:$L$4001,Raw_Data!$E$2:$E$4001,E3523),1),Raw_Data!L3523)</f>
        <v>22.4</v>
      </c>
      <c r="M3523" s="15">
        <f>Raw_Data!M3523</f>
        <v>109.6</v>
      </c>
      <c r="N3523" s="15">
        <f>Raw_Data!N3523</f>
        <v>54.6</v>
      </c>
      <c r="O3523" s="15">
        <f>Raw_Data!O3523</f>
        <v>112.8</v>
      </c>
      <c r="P3523" s="15" t="str">
        <f>Raw_Data!P3523</f>
        <v>Flood</v>
      </c>
      <c r="Q3523" s="15">
        <f>Raw_Data!Q3523</f>
        <v>257.2</v>
      </c>
      <c r="R3523" s="15">
        <f>Raw_Data!R3523</f>
        <v>7.4</v>
      </c>
      <c r="S3523" s="15">
        <f>Raw_Data!S3523</f>
        <v>0.96</v>
      </c>
      <c r="T3523" s="18">
        <f>IF(Raw_Data!T3523="",ROUND(AVERAGEIFS(Raw_Data!$T$2:$T$4001,Raw_Data!$E$2:$E$4001,E3523,Raw_Data!$D$2:$D$4001,D3523),2),IF(Raw_Data!T3523&gt;INDEX(Cleaning_Reference!$F$6:$F$13,MATCH(D3523,Cleaning_Reference!$A$6:$A$13,0)),INDEX(Cleaning_Reference!$F$6:$F$13,MATCH(D3523,Cleaning_Reference!$A$6:$A$13,0)),Raw_Data!T3523))</f>
        <v>2.61</v>
      </c>
      <c r="U3523" s="15">
        <f>Raw_Data!U3523</f>
        <v>26.57</v>
      </c>
      <c r="V3523" s="15">
        <f>Raw_Data!V3523</f>
        <v>24232</v>
      </c>
      <c r="W3523" s="15">
        <f>Raw_Data!W3523</f>
        <v>878058</v>
      </c>
      <c r="X3523" s="15">
        <f>Raw_Data!X3523</f>
        <v>643844</v>
      </c>
      <c r="Y3523" s="15">
        <f>Raw_Data!Y3523</f>
        <v>-234214</v>
      </c>
      <c r="Z3523" s="15">
        <f>Raw_Data!Z3523</f>
        <v>19844</v>
      </c>
      <c r="AA3523" s="15">
        <f>Raw_Data!AA3523</f>
        <v>1.339</v>
      </c>
      <c r="AB3523" s="15">
        <f>Raw_Data!AB3523</f>
        <v>37.5</v>
      </c>
      <c r="AC3523" s="19" t="str">
        <f>IF(Raw_Data!G3523="","Yes","No")</f>
        <v>No</v>
      </c>
      <c r="AD3523" s="19" t="str">
        <f>IF(Raw_Data!L3523="","Yes","No")</f>
        <v>No</v>
      </c>
      <c r="AE3523" s="19" t="str">
        <f>IF(Raw_Data!T3523="","Imputed",IF(Raw_Data!T3523&gt;INDEX(Cleaning_Reference!$F$6:$F$13,MATCH(D3523,Cleaning_Reference!$A$6:$A$13,0)),"Capped","Original"))</f>
        <v>Original</v>
      </c>
      <c r="AF3523" s="21">
        <f t="shared" si="55"/>
        <v>26.57</v>
      </c>
    </row>
    <row r="3524" spans="1:32" ht="15" customHeight="1" x14ac:dyDescent="0.3">
      <c r="A3524" s="20" t="str">
        <f>Raw_Data!A3524</f>
        <v>SF13523</v>
      </c>
      <c r="B3524" s="15" t="str">
        <f>Raw_Data!B3524</f>
        <v>Gujarat</v>
      </c>
      <c r="C3524" s="15" t="str">
        <f>Raw_Data!C3524</f>
        <v>Warangal</v>
      </c>
      <c r="D3524" s="15" t="str">
        <f>Raw_Data!D3524</f>
        <v>Groundnut</v>
      </c>
      <c r="E3524" s="15" t="str">
        <f>Raw_Data!E3524</f>
        <v>Zaid</v>
      </c>
      <c r="F3524" s="15">
        <f>Raw_Data!F3524</f>
        <v>14.43</v>
      </c>
      <c r="G3524" s="18">
        <f>IF(Raw_Data!G3524="",ROUND(AVERAGEIFS(Raw_Data!$G$2:$G$4001,Raw_Data!$E$2:$E$4001,E3524),1),Raw_Data!G3524)</f>
        <v>146.5</v>
      </c>
      <c r="H3524" s="15">
        <f>Raw_Data!H3524</f>
        <v>29.3</v>
      </c>
      <c r="I3524" s="15">
        <f>Raw_Data!I3524</f>
        <v>56.5</v>
      </c>
      <c r="J3524" s="15">
        <f>Raw_Data!J3524</f>
        <v>6.9</v>
      </c>
      <c r="K3524" s="15">
        <f>Raw_Data!K3524</f>
        <v>6.72</v>
      </c>
      <c r="L3524" s="18">
        <f>IF(Raw_Data!L3524="",ROUND(AVERAGEIFS(Raw_Data!$L$2:$L$4001,Raw_Data!$E$2:$E$4001,E3524),1),Raw_Data!L3524)</f>
        <v>13.8</v>
      </c>
      <c r="M3524" s="15">
        <f>Raw_Data!M3524</f>
        <v>134.1</v>
      </c>
      <c r="N3524" s="15">
        <f>Raw_Data!N3524</f>
        <v>69.8</v>
      </c>
      <c r="O3524" s="15">
        <f>Raw_Data!O3524</f>
        <v>92.6</v>
      </c>
      <c r="P3524" s="15" t="str">
        <f>Raw_Data!P3524</f>
        <v>Drip</v>
      </c>
      <c r="Q3524" s="15">
        <f>Raw_Data!Q3524</f>
        <v>157.4</v>
      </c>
      <c r="R3524" s="15">
        <f>Raw_Data!R3524</f>
        <v>5.61</v>
      </c>
      <c r="S3524" s="15">
        <f>Raw_Data!S3524</f>
        <v>0.66</v>
      </c>
      <c r="T3524" s="18">
        <f>IF(Raw_Data!T3524="",ROUND(AVERAGEIFS(Raw_Data!$T$2:$T$4001,Raw_Data!$E$2:$E$4001,E3524,Raw_Data!$D$2:$D$4001,D3524),2),IF(Raw_Data!T3524&gt;INDEX(Cleaning_Reference!$F$6:$F$13,MATCH(D3524,Cleaning_Reference!$A$6:$A$13,0)),INDEX(Cleaning_Reference!$F$6:$F$13,MATCH(D3524,Cleaning_Reference!$A$6:$A$13,0)),Raw_Data!T3524))</f>
        <v>1.31</v>
      </c>
      <c r="U3524" s="15">
        <f>Raw_Data!U3524</f>
        <v>18.899999999999999</v>
      </c>
      <c r="V3524" s="15">
        <f>Raw_Data!V3524</f>
        <v>58197</v>
      </c>
      <c r="W3524" s="15">
        <f>Raw_Data!W3524</f>
        <v>1088940</v>
      </c>
      <c r="X3524" s="15">
        <f>Raw_Data!X3524</f>
        <v>1099923</v>
      </c>
      <c r="Y3524" s="15">
        <f>Raw_Data!Y3524</f>
        <v>10983</v>
      </c>
      <c r="Z3524" s="15">
        <f>Raw_Data!Z3524</f>
        <v>7046</v>
      </c>
      <c r="AA3524" s="15">
        <f>Raw_Data!AA3524</f>
        <v>2.6819999999999999</v>
      </c>
      <c r="AB3524" s="15">
        <f>Raw_Data!AB3524</f>
        <v>32.6</v>
      </c>
      <c r="AC3524" s="19" t="str">
        <f>IF(Raw_Data!G3524="","Yes","No")</f>
        <v>No</v>
      </c>
      <c r="AD3524" s="19" t="str">
        <f>IF(Raw_Data!L3524="","Yes","No")</f>
        <v>No</v>
      </c>
      <c r="AE3524" s="19" t="str">
        <f>IF(Raw_Data!T3524="","Imputed",IF(Raw_Data!T3524&gt;INDEX(Cleaning_Reference!$F$6:$F$13,MATCH(D3524,Cleaning_Reference!$A$6:$A$13,0)),"Capped","Original"))</f>
        <v>Original</v>
      </c>
      <c r="AF3524" s="21">
        <f t="shared" si="55"/>
        <v>18.899999999999999</v>
      </c>
    </row>
    <row r="3525" spans="1:32" ht="15" customHeight="1" x14ac:dyDescent="0.3">
      <c r="A3525" s="20" t="str">
        <f>Raw_Data!A3525</f>
        <v>SF13524</v>
      </c>
      <c r="B3525" s="15" t="str">
        <f>Raw_Data!B3525</f>
        <v>Karnataka</v>
      </c>
      <c r="C3525" s="15" t="str">
        <f>Raw_Data!C3525</f>
        <v>Nashik</v>
      </c>
      <c r="D3525" s="15" t="str">
        <f>Raw_Data!D3525</f>
        <v>Sugarcane</v>
      </c>
      <c r="E3525" s="15" t="str">
        <f>Raw_Data!E3525</f>
        <v>Kharif</v>
      </c>
      <c r="F3525" s="15">
        <f>Raw_Data!F3525</f>
        <v>0.82</v>
      </c>
      <c r="G3525" s="18">
        <f>IF(Raw_Data!G3525="",ROUND(AVERAGEIFS(Raw_Data!$G$2:$G$4001,Raw_Data!$E$2:$E$4001,E3525),1),Raw_Data!G3525)</f>
        <v>752.4</v>
      </c>
      <c r="H3525" s="15">
        <f>Raw_Data!H3525</f>
        <v>29.5</v>
      </c>
      <c r="I3525" s="15">
        <f>Raw_Data!I3525</f>
        <v>67.5</v>
      </c>
      <c r="J3525" s="15">
        <f>Raw_Data!J3525</f>
        <v>5.8</v>
      </c>
      <c r="K3525" s="15">
        <f>Raw_Data!K3525</f>
        <v>6.62</v>
      </c>
      <c r="L3525" s="18">
        <f>IF(Raw_Data!L3525="",ROUND(AVERAGEIFS(Raw_Data!$L$2:$L$4001,Raw_Data!$E$2:$E$4001,E3525),1),Raw_Data!L3525)</f>
        <v>21.9</v>
      </c>
      <c r="M3525" s="15">
        <f>Raw_Data!M3525</f>
        <v>159.1</v>
      </c>
      <c r="N3525" s="15">
        <f>Raw_Data!N3525</f>
        <v>120</v>
      </c>
      <c r="O3525" s="15">
        <f>Raw_Data!O3525</f>
        <v>94</v>
      </c>
      <c r="P3525" s="15" t="str">
        <f>Raw_Data!P3525</f>
        <v>Flood</v>
      </c>
      <c r="Q3525" s="15">
        <f>Raw_Data!Q3525</f>
        <v>297.2</v>
      </c>
      <c r="R3525" s="15">
        <f>Raw_Data!R3525</f>
        <v>6.61</v>
      </c>
      <c r="S3525" s="15">
        <f>Raw_Data!S3525</f>
        <v>0.85</v>
      </c>
      <c r="T3525" s="18">
        <f>IF(Raw_Data!T3525="",ROUND(AVERAGEIFS(Raw_Data!$T$2:$T$4001,Raw_Data!$E$2:$E$4001,E3525,Raw_Data!$D$2:$D$4001,D3525),2),IF(Raw_Data!T3525&gt;INDEX(Cleaning_Reference!$F$6:$F$13,MATCH(D3525,Cleaning_Reference!$A$6:$A$13,0)),INDEX(Cleaning_Reference!$F$6:$F$13,MATCH(D3525,Cleaning_Reference!$A$6:$A$13,0)),Raw_Data!T3525))</f>
        <v>91.46</v>
      </c>
      <c r="U3525" s="15">
        <f>Raw_Data!U3525</f>
        <v>75</v>
      </c>
      <c r="V3525" s="15">
        <f>Raw_Data!V3525</f>
        <v>3898</v>
      </c>
      <c r="W3525" s="15">
        <f>Raw_Data!W3525</f>
        <v>58030</v>
      </c>
      <c r="X3525" s="15">
        <f>Raw_Data!X3525</f>
        <v>292350</v>
      </c>
      <c r="Y3525" s="15">
        <f>Raw_Data!Y3525</f>
        <v>234320</v>
      </c>
      <c r="Z3525" s="15">
        <f>Raw_Data!Z3525</f>
        <v>1944</v>
      </c>
      <c r="AA3525" s="15">
        <f>Raw_Data!AA3525</f>
        <v>38.58</v>
      </c>
      <c r="AB3525" s="15">
        <f>Raw_Data!AB3525</f>
        <v>54.4</v>
      </c>
      <c r="AC3525" s="19" t="str">
        <f>IF(Raw_Data!G3525="","Yes","No")</f>
        <v>No</v>
      </c>
      <c r="AD3525" s="19" t="str">
        <f>IF(Raw_Data!L3525="","Yes","No")</f>
        <v>No</v>
      </c>
      <c r="AE3525" s="19" t="str">
        <f>IF(Raw_Data!T3525="","Imputed",IF(Raw_Data!T3525&gt;INDEX(Cleaning_Reference!$F$6:$F$13,MATCH(D3525,Cleaning_Reference!$A$6:$A$13,0)),"Capped","Original"))</f>
        <v>Original</v>
      </c>
      <c r="AF3525" s="21">
        <f t="shared" si="55"/>
        <v>75</v>
      </c>
    </row>
    <row r="3526" spans="1:32" ht="15" customHeight="1" x14ac:dyDescent="0.3">
      <c r="A3526" s="20" t="str">
        <f>Raw_Data!A3526</f>
        <v>SF13525</v>
      </c>
      <c r="B3526" s="15" t="str">
        <f>Raw_Data!B3526</f>
        <v>Karnataka</v>
      </c>
      <c r="C3526" s="15" t="str">
        <f>Raw_Data!C3526</f>
        <v>Ludhiana</v>
      </c>
      <c r="D3526" s="15" t="str">
        <f>Raw_Data!D3526</f>
        <v>Cotton</v>
      </c>
      <c r="E3526" s="15" t="str">
        <f>Raw_Data!E3526</f>
        <v>Rabi</v>
      </c>
      <c r="F3526" s="15">
        <f>Raw_Data!F3526</f>
        <v>6.98</v>
      </c>
      <c r="G3526" s="18">
        <f>IF(Raw_Data!G3526="",ROUND(AVERAGEIFS(Raw_Data!$G$2:$G$4001,Raw_Data!$E$2:$E$4001,E3526),1),Raw_Data!G3526)</f>
        <v>400.8</v>
      </c>
      <c r="H3526" s="15">
        <f>Raw_Data!H3526</f>
        <v>23.9</v>
      </c>
      <c r="I3526" s="15">
        <f>Raw_Data!I3526</f>
        <v>58.2</v>
      </c>
      <c r="J3526" s="15">
        <f>Raw_Data!J3526</f>
        <v>7.5</v>
      </c>
      <c r="K3526" s="15">
        <f>Raw_Data!K3526</f>
        <v>6.27</v>
      </c>
      <c r="L3526" s="18">
        <f>IF(Raw_Data!L3526="",ROUND(AVERAGEIFS(Raw_Data!$L$2:$L$4001,Raw_Data!$E$2:$E$4001,E3526),1),Raw_Data!L3526)</f>
        <v>20.399999999999999</v>
      </c>
      <c r="M3526" s="15">
        <f>Raw_Data!M3526</f>
        <v>137.80000000000001</v>
      </c>
      <c r="N3526" s="15">
        <f>Raw_Data!N3526</f>
        <v>54.3</v>
      </c>
      <c r="O3526" s="15">
        <f>Raw_Data!O3526</f>
        <v>93.2</v>
      </c>
      <c r="P3526" s="15" t="str">
        <f>Raw_Data!P3526</f>
        <v>Drip</v>
      </c>
      <c r="Q3526" s="15">
        <f>Raw_Data!Q3526</f>
        <v>194.3</v>
      </c>
      <c r="R3526" s="15">
        <f>Raw_Data!R3526</f>
        <v>7.23</v>
      </c>
      <c r="S3526" s="15">
        <f>Raw_Data!S3526</f>
        <v>0.92</v>
      </c>
      <c r="T3526" s="18">
        <f>IF(Raw_Data!T3526="",ROUND(AVERAGEIFS(Raw_Data!$T$2:$T$4001,Raw_Data!$E$2:$E$4001,E3526,Raw_Data!$D$2:$D$4001,D3526),2),IF(Raw_Data!T3526&gt;INDEX(Cleaning_Reference!$F$6:$F$13,MATCH(D3526,Cleaning_Reference!$A$6:$A$13,0)),INDEX(Cleaning_Reference!$F$6:$F$13,MATCH(D3526,Cleaning_Reference!$A$6:$A$13,0)),Raw_Data!T3526))</f>
        <v>1.56</v>
      </c>
      <c r="U3526" s="15">
        <f>Raw_Data!U3526</f>
        <v>10.89</v>
      </c>
      <c r="V3526" s="15">
        <f>Raw_Data!V3526</f>
        <v>66336</v>
      </c>
      <c r="W3526" s="15">
        <f>Raw_Data!W3526</f>
        <v>603046</v>
      </c>
      <c r="X3526" s="15">
        <f>Raw_Data!X3526</f>
        <v>722399</v>
      </c>
      <c r="Y3526" s="15">
        <f>Raw_Data!Y3526</f>
        <v>119353</v>
      </c>
      <c r="Z3526" s="15">
        <f>Raw_Data!Z3526</f>
        <v>4844</v>
      </c>
      <c r="AA3526" s="15">
        <f>Raw_Data!AA3526</f>
        <v>2.2480000000000002</v>
      </c>
      <c r="AB3526" s="15">
        <f>Raw_Data!AB3526</f>
        <v>31</v>
      </c>
      <c r="AC3526" s="19" t="str">
        <f>IF(Raw_Data!G3526="","Yes","No")</f>
        <v>No</v>
      </c>
      <c r="AD3526" s="19" t="str">
        <f>IF(Raw_Data!L3526="","Yes","No")</f>
        <v>No</v>
      </c>
      <c r="AE3526" s="19" t="str">
        <f>IF(Raw_Data!T3526="","Imputed",IF(Raw_Data!T3526&gt;INDEX(Cleaning_Reference!$F$6:$F$13,MATCH(D3526,Cleaning_Reference!$A$6:$A$13,0)),"Capped","Original"))</f>
        <v>Original</v>
      </c>
      <c r="AF3526" s="21">
        <f t="shared" si="55"/>
        <v>10.89</v>
      </c>
    </row>
    <row r="3527" spans="1:32" ht="15" customHeight="1" x14ac:dyDescent="0.3">
      <c r="A3527" s="20" t="str">
        <f>Raw_Data!A3527</f>
        <v>SF13526</v>
      </c>
      <c r="B3527" s="15" t="str">
        <f>Raw_Data!B3527</f>
        <v>Andhra Pradesh</v>
      </c>
      <c r="C3527" s="15" t="str">
        <f>Raw_Data!C3527</f>
        <v>Erode</v>
      </c>
      <c r="D3527" s="15" t="str">
        <f>Raw_Data!D3527</f>
        <v>Sugarcane</v>
      </c>
      <c r="E3527" s="15" t="str">
        <f>Raw_Data!E3527</f>
        <v>Rabi</v>
      </c>
      <c r="F3527" s="15">
        <f>Raw_Data!F3527</f>
        <v>6.96</v>
      </c>
      <c r="G3527" s="18">
        <f>IF(Raw_Data!G3527="",ROUND(AVERAGEIFS(Raw_Data!$G$2:$G$4001,Raw_Data!$E$2:$E$4001,E3527),1),Raw_Data!G3527)</f>
        <v>772.5</v>
      </c>
      <c r="H3527" s="15">
        <f>Raw_Data!H3527</f>
        <v>27.9</v>
      </c>
      <c r="I3527" s="15">
        <f>Raw_Data!I3527</f>
        <v>64.5</v>
      </c>
      <c r="J3527" s="15">
        <f>Raw_Data!J3527</f>
        <v>7.2</v>
      </c>
      <c r="K3527" s="15">
        <f>Raw_Data!K3527</f>
        <v>6.76</v>
      </c>
      <c r="L3527" s="18">
        <f>IF(Raw_Data!L3527="",ROUND(AVERAGEIFS(Raw_Data!$L$2:$L$4001,Raw_Data!$E$2:$E$4001,E3527),1),Raw_Data!L3527)</f>
        <v>19.899999999999999</v>
      </c>
      <c r="M3527" s="15">
        <f>Raw_Data!M3527</f>
        <v>166.1</v>
      </c>
      <c r="N3527" s="15">
        <f>Raw_Data!N3527</f>
        <v>75.7</v>
      </c>
      <c r="O3527" s="15">
        <f>Raw_Data!O3527</f>
        <v>135.80000000000001</v>
      </c>
      <c r="P3527" s="15" t="str">
        <f>Raw_Data!P3527</f>
        <v>Drip</v>
      </c>
      <c r="Q3527" s="15">
        <f>Raw_Data!Q3527</f>
        <v>48.3</v>
      </c>
      <c r="R3527" s="15">
        <f>Raw_Data!R3527</f>
        <v>6.35</v>
      </c>
      <c r="S3527" s="15">
        <f>Raw_Data!S3527</f>
        <v>0.73</v>
      </c>
      <c r="T3527" s="18">
        <f>IF(Raw_Data!T3527="",ROUND(AVERAGEIFS(Raw_Data!$T$2:$T$4001,Raw_Data!$E$2:$E$4001,E3527,Raw_Data!$D$2:$D$4001,D3527),2),IF(Raw_Data!T3527&gt;INDEX(Cleaning_Reference!$F$6:$F$13,MATCH(D3527,Cleaning_Reference!$A$6:$A$13,0)),INDEX(Cleaning_Reference!$F$6:$F$13,MATCH(D3527,Cleaning_Reference!$A$6:$A$13,0)),Raw_Data!T3527))</f>
        <v>93.13</v>
      </c>
      <c r="U3527" s="15">
        <f>Raw_Data!U3527</f>
        <v>648.17999999999995</v>
      </c>
      <c r="V3527" s="15">
        <f>Raw_Data!V3527</f>
        <v>2917</v>
      </c>
      <c r="W3527" s="15">
        <f>Raw_Data!W3527</f>
        <v>419212</v>
      </c>
      <c r="X3527" s="15">
        <f>Raw_Data!X3527</f>
        <v>1890741</v>
      </c>
      <c r="Y3527" s="15">
        <f>Raw_Data!Y3527</f>
        <v>1471529</v>
      </c>
      <c r="Z3527" s="15">
        <f>Raw_Data!Z3527</f>
        <v>10705</v>
      </c>
      <c r="AA3527" s="15">
        <f>Raw_Data!AA3527</f>
        <v>60.548999999999999</v>
      </c>
      <c r="AB3527" s="15">
        <f>Raw_Data!AB3527</f>
        <v>59.9</v>
      </c>
      <c r="AC3527" s="19" t="str">
        <f>IF(Raw_Data!G3527="","Yes","No")</f>
        <v>No</v>
      </c>
      <c r="AD3527" s="19" t="str">
        <f>IF(Raw_Data!L3527="","Yes","No")</f>
        <v>No</v>
      </c>
      <c r="AE3527" s="19" t="str">
        <f>IF(Raw_Data!T3527="","Imputed",IF(Raw_Data!T3527&gt;INDEX(Cleaning_Reference!$F$6:$F$13,MATCH(D3527,Cleaning_Reference!$A$6:$A$13,0)),"Capped","Original"))</f>
        <v>Original</v>
      </c>
      <c r="AF3527" s="21">
        <f t="shared" si="55"/>
        <v>648.17999999999995</v>
      </c>
    </row>
    <row r="3528" spans="1:32" ht="15" customHeight="1" x14ac:dyDescent="0.3">
      <c r="A3528" s="20" t="str">
        <f>Raw_Data!A3528</f>
        <v>SF13527</v>
      </c>
      <c r="B3528" s="15" t="str">
        <f>Raw_Data!B3528</f>
        <v>Karnataka</v>
      </c>
      <c r="C3528" s="15" t="str">
        <f>Raw_Data!C3528</f>
        <v>Warangal</v>
      </c>
      <c r="D3528" s="15" t="str">
        <f>Raw_Data!D3528</f>
        <v>Wheat</v>
      </c>
      <c r="E3528" s="15" t="str">
        <f>Raw_Data!E3528</f>
        <v>Kharif</v>
      </c>
      <c r="F3528" s="15">
        <f>Raw_Data!F3528</f>
        <v>12.74</v>
      </c>
      <c r="G3528" s="18">
        <f>IF(Raw_Data!G3528="",ROUND(AVERAGEIFS(Raw_Data!$G$2:$G$4001,Raw_Data!$E$2:$E$4001,E3528),1),Raw_Data!G3528)</f>
        <v>897.2</v>
      </c>
      <c r="H3528" s="15">
        <f>Raw_Data!H3528</f>
        <v>28.6</v>
      </c>
      <c r="I3528" s="15">
        <f>Raw_Data!I3528</f>
        <v>80.3</v>
      </c>
      <c r="J3528" s="15">
        <f>Raw_Data!J3528</f>
        <v>6.3</v>
      </c>
      <c r="K3528" s="15">
        <f>Raw_Data!K3528</f>
        <v>6.04</v>
      </c>
      <c r="L3528" s="18">
        <f>IF(Raw_Data!L3528="",ROUND(AVERAGEIFS(Raw_Data!$L$2:$L$4001,Raw_Data!$E$2:$E$4001,E3528),1),Raw_Data!L3528)</f>
        <v>35.5</v>
      </c>
      <c r="M3528" s="15">
        <f>Raw_Data!M3528</f>
        <v>115.6</v>
      </c>
      <c r="N3528" s="15">
        <f>Raw_Data!N3528</f>
        <v>77.400000000000006</v>
      </c>
      <c r="O3528" s="15">
        <f>Raw_Data!O3528</f>
        <v>134.5</v>
      </c>
      <c r="P3528" s="15" t="str">
        <f>Raw_Data!P3528</f>
        <v>Flood</v>
      </c>
      <c r="Q3528" s="15">
        <f>Raw_Data!Q3528</f>
        <v>257.3</v>
      </c>
      <c r="R3528" s="15">
        <f>Raw_Data!R3528</f>
        <v>4.0599999999999996</v>
      </c>
      <c r="S3528" s="15">
        <f>Raw_Data!S3528</f>
        <v>0.75</v>
      </c>
      <c r="T3528" s="18">
        <f>IF(Raw_Data!T3528="",ROUND(AVERAGEIFS(Raw_Data!$T$2:$T$4001,Raw_Data!$E$2:$E$4001,E3528,Raw_Data!$D$2:$D$4001,D3528),2),IF(Raw_Data!T3528&gt;INDEX(Cleaning_Reference!$F$6:$F$13,MATCH(D3528,Cleaning_Reference!$A$6:$A$13,0)),INDEX(Cleaning_Reference!$F$6:$F$13,MATCH(D3528,Cleaning_Reference!$A$6:$A$13,0)),Raw_Data!T3528))</f>
        <v>1.72</v>
      </c>
      <c r="U3528" s="15">
        <f>Raw_Data!U3528</f>
        <v>21.91</v>
      </c>
      <c r="V3528" s="15">
        <f>Raw_Data!V3528</f>
        <v>25778</v>
      </c>
      <c r="W3528" s="15">
        <f>Raw_Data!W3528</f>
        <v>847558</v>
      </c>
      <c r="X3528" s="15">
        <f>Raw_Data!X3528</f>
        <v>564796</v>
      </c>
      <c r="Y3528" s="15">
        <f>Raw_Data!Y3528</f>
        <v>-282762</v>
      </c>
      <c r="Z3528" s="15">
        <f>Raw_Data!Z3528</f>
        <v>7421</v>
      </c>
      <c r="AA3528" s="15">
        <f>Raw_Data!AA3528</f>
        <v>2.952</v>
      </c>
      <c r="AB3528" s="15">
        <f>Raw_Data!AB3528</f>
        <v>54.6</v>
      </c>
      <c r="AC3528" s="19" t="str">
        <f>IF(Raw_Data!G3528="","Yes","No")</f>
        <v>No</v>
      </c>
      <c r="AD3528" s="19" t="str">
        <f>IF(Raw_Data!L3528="","Yes","No")</f>
        <v>No</v>
      </c>
      <c r="AE3528" s="19" t="str">
        <f>IF(Raw_Data!T3528="","Imputed",IF(Raw_Data!T3528&gt;INDEX(Cleaning_Reference!$F$6:$F$13,MATCH(D3528,Cleaning_Reference!$A$6:$A$13,0)),"Capped","Original"))</f>
        <v>Original</v>
      </c>
      <c r="AF3528" s="21">
        <f t="shared" si="55"/>
        <v>21.91</v>
      </c>
    </row>
    <row r="3529" spans="1:32" ht="15" customHeight="1" x14ac:dyDescent="0.3">
      <c r="A3529" s="20" t="str">
        <f>Raw_Data!A3529</f>
        <v>SF13528</v>
      </c>
      <c r="B3529" s="15" t="str">
        <f>Raw_Data!B3529</f>
        <v>Maharashtra</v>
      </c>
      <c r="C3529" s="15" t="str">
        <f>Raw_Data!C3529</f>
        <v>Nalgonda</v>
      </c>
      <c r="D3529" s="15" t="str">
        <f>Raw_Data!D3529</f>
        <v>Cotton</v>
      </c>
      <c r="E3529" s="15" t="str">
        <f>Raw_Data!E3529</f>
        <v>Kharif</v>
      </c>
      <c r="F3529" s="15">
        <f>Raw_Data!F3529</f>
        <v>6.27</v>
      </c>
      <c r="G3529" s="18">
        <f>IF(Raw_Data!G3529="",ROUND(AVERAGEIFS(Raw_Data!$G$2:$G$4001,Raw_Data!$E$2:$E$4001,E3529),1),Raw_Data!G3529)</f>
        <v>1008.8</v>
      </c>
      <c r="H3529" s="15">
        <f>Raw_Data!H3529</f>
        <v>28.8</v>
      </c>
      <c r="I3529" s="15">
        <f>Raw_Data!I3529</f>
        <v>88.5</v>
      </c>
      <c r="J3529" s="15">
        <f>Raw_Data!J3529</f>
        <v>6.8</v>
      </c>
      <c r="K3529" s="15">
        <f>Raw_Data!K3529</f>
        <v>6.93</v>
      </c>
      <c r="L3529" s="18">
        <f>IF(Raw_Data!L3529="",ROUND(AVERAGEIFS(Raw_Data!$L$2:$L$4001,Raw_Data!$E$2:$E$4001,E3529),1),Raw_Data!L3529)</f>
        <v>29.3</v>
      </c>
      <c r="M3529" s="15">
        <f>Raw_Data!M3529</f>
        <v>163.6</v>
      </c>
      <c r="N3529" s="15">
        <f>Raw_Data!N3529</f>
        <v>57.9</v>
      </c>
      <c r="O3529" s="15">
        <f>Raw_Data!O3529</f>
        <v>137.1</v>
      </c>
      <c r="P3529" s="15" t="str">
        <f>Raw_Data!P3529</f>
        <v>Drip</v>
      </c>
      <c r="Q3529" s="15">
        <f>Raw_Data!Q3529</f>
        <v>204.1</v>
      </c>
      <c r="R3529" s="15">
        <f>Raw_Data!R3529</f>
        <v>2.69</v>
      </c>
      <c r="S3529" s="15">
        <f>Raw_Data!S3529</f>
        <v>0.91</v>
      </c>
      <c r="T3529" s="18">
        <f>IF(Raw_Data!T3529="",ROUND(AVERAGEIFS(Raw_Data!$T$2:$T$4001,Raw_Data!$E$2:$E$4001,E3529,Raw_Data!$D$2:$D$4001,D3529),2),IF(Raw_Data!T3529&gt;INDEX(Cleaning_Reference!$F$6:$F$13,MATCH(D3529,Cleaning_Reference!$A$6:$A$13,0)),INDEX(Cleaning_Reference!$F$6:$F$13,MATCH(D3529,Cleaning_Reference!$A$6:$A$13,0)),Raw_Data!T3529))</f>
        <v>2.06</v>
      </c>
      <c r="U3529" s="15">
        <f>Raw_Data!U3529</f>
        <v>12.92</v>
      </c>
      <c r="V3529" s="15">
        <f>Raw_Data!V3529</f>
        <v>71444</v>
      </c>
      <c r="W3529" s="15">
        <f>Raw_Data!W3529</f>
        <v>366389</v>
      </c>
      <c r="X3529" s="15">
        <f>Raw_Data!X3529</f>
        <v>923056</v>
      </c>
      <c r="Y3529" s="15">
        <f>Raw_Data!Y3529</f>
        <v>556667</v>
      </c>
      <c r="Z3529" s="15">
        <f>Raw_Data!Z3529</f>
        <v>4058</v>
      </c>
      <c r="AA3529" s="15">
        <f>Raw_Data!AA3529</f>
        <v>3.1840000000000002</v>
      </c>
      <c r="AB3529" s="15">
        <f>Raw_Data!AB3529</f>
        <v>60.5</v>
      </c>
      <c r="AC3529" s="19" t="str">
        <f>IF(Raw_Data!G3529="","Yes","No")</f>
        <v>No</v>
      </c>
      <c r="AD3529" s="19" t="str">
        <f>IF(Raw_Data!L3529="","Yes","No")</f>
        <v>No</v>
      </c>
      <c r="AE3529" s="19" t="str">
        <f>IF(Raw_Data!T3529="","Imputed",IF(Raw_Data!T3529&gt;INDEX(Cleaning_Reference!$F$6:$F$13,MATCH(D3529,Cleaning_Reference!$A$6:$A$13,0)),"Capped","Original"))</f>
        <v>Original</v>
      </c>
      <c r="AF3529" s="21">
        <f t="shared" si="55"/>
        <v>12.92</v>
      </c>
    </row>
    <row r="3530" spans="1:32" ht="15" customHeight="1" x14ac:dyDescent="0.3">
      <c r="A3530" s="20" t="str">
        <f>Raw_Data!A3530</f>
        <v>SF13529</v>
      </c>
      <c r="B3530" s="15" t="str">
        <f>Raw_Data!B3530</f>
        <v>Telangana</v>
      </c>
      <c r="C3530" s="15" t="str">
        <f>Raw_Data!C3530</f>
        <v>Krishna</v>
      </c>
      <c r="D3530" s="15" t="str">
        <f>Raw_Data!D3530</f>
        <v>Chilli</v>
      </c>
      <c r="E3530" s="15" t="str">
        <f>Raw_Data!E3530</f>
        <v>Rabi</v>
      </c>
      <c r="F3530" s="15">
        <f>Raw_Data!F3530</f>
        <v>3.94</v>
      </c>
      <c r="G3530" s="18">
        <f>IF(Raw_Data!G3530="",ROUND(AVERAGEIFS(Raw_Data!$G$2:$G$4001,Raw_Data!$E$2:$E$4001,E3530),1),Raw_Data!G3530)</f>
        <v>193.3</v>
      </c>
      <c r="H3530" s="15">
        <f>Raw_Data!H3530</f>
        <v>23.9</v>
      </c>
      <c r="I3530" s="15">
        <f>Raw_Data!I3530</f>
        <v>71.099999999999994</v>
      </c>
      <c r="J3530" s="15">
        <f>Raw_Data!J3530</f>
        <v>6.7</v>
      </c>
      <c r="K3530" s="15">
        <f>Raw_Data!K3530</f>
        <v>7.58</v>
      </c>
      <c r="L3530" s="18">
        <f>IF(Raw_Data!L3530="",ROUND(AVERAGEIFS(Raw_Data!$L$2:$L$4001,Raw_Data!$E$2:$E$4001,E3530),1),Raw_Data!L3530)</f>
        <v>30.4</v>
      </c>
      <c r="M3530" s="15">
        <f>Raw_Data!M3530</f>
        <v>125.8</v>
      </c>
      <c r="N3530" s="15">
        <f>Raw_Data!N3530</f>
        <v>80.5</v>
      </c>
      <c r="O3530" s="15">
        <f>Raw_Data!O3530</f>
        <v>131.80000000000001</v>
      </c>
      <c r="P3530" s="15" t="str">
        <f>Raw_Data!P3530</f>
        <v>Flood</v>
      </c>
      <c r="Q3530" s="15">
        <f>Raw_Data!Q3530</f>
        <v>264.7</v>
      </c>
      <c r="R3530" s="15">
        <f>Raw_Data!R3530</f>
        <v>5.93</v>
      </c>
      <c r="S3530" s="15">
        <f>Raw_Data!S3530</f>
        <v>0.85</v>
      </c>
      <c r="T3530" s="18">
        <f>IF(Raw_Data!T3530="",ROUND(AVERAGEIFS(Raw_Data!$T$2:$T$4001,Raw_Data!$E$2:$E$4001,E3530,Raw_Data!$D$2:$D$4001,D3530),2),IF(Raw_Data!T3530&gt;INDEX(Cleaning_Reference!$F$6:$F$13,MATCH(D3530,Cleaning_Reference!$A$6:$A$13,0)),INDEX(Cleaning_Reference!$F$6:$F$13,MATCH(D3530,Cleaning_Reference!$A$6:$A$13,0)),Raw_Data!T3530))</f>
        <v>0.75</v>
      </c>
      <c r="U3530" s="15">
        <f>Raw_Data!U3530</f>
        <v>2.96</v>
      </c>
      <c r="V3530" s="15">
        <f>Raw_Data!V3530</f>
        <v>88235</v>
      </c>
      <c r="W3530" s="15">
        <f>Raw_Data!W3530</f>
        <v>287033</v>
      </c>
      <c r="X3530" s="15">
        <f>Raw_Data!X3530</f>
        <v>261176</v>
      </c>
      <c r="Y3530" s="15">
        <f>Raw_Data!Y3530</f>
        <v>-25857</v>
      </c>
      <c r="Z3530" s="15">
        <f>Raw_Data!Z3530</f>
        <v>3128</v>
      </c>
      <c r="AA3530" s="15">
        <f>Raw_Data!AA3530</f>
        <v>0.94599999999999995</v>
      </c>
      <c r="AB3530" s="15">
        <f>Raw_Data!AB3530</f>
        <v>33.299999999999997</v>
      </c>
      <c r="AC3530" s="19" t="str">
        <f>IF(Raw_Data!G3530="","Yes","No")</f>
        <v>No</v>
      </c>
      <c r="AD3530" s="19" t="str">
        <f>IF(Raw_Data!L3530="","Yes","No")</f>
        <v>No</v>
      </c>
      <c r="AE3530" s="19" t="str">
        <f>IF(Raw_Data!T3530="","Imputed",IF(Raw_Data!T3530&gt;INDEX(Cleaning_Reference!$F$6:$F$13,MATCH(D3530,Cleaning_Reference!$A$6:$A$13,0)),"Capped","Original"))</f>
        <v>Original</v>
      </c>
      <c r="AF3530" s="21">
        <f t="shared" si="55"/>
        <v>2.96</v>
      </c>
    </row>
    <row r="3531" spans="1:32" ht="15" customHeight="1" x14ac:dyDescent="0.3">
      <c r="A3531" s="20" t="str">
        <f>Raw_Data!A3531</f>
        <v>SF13530</v>
      </c>
      <c r="B3531" s="15" t="str">
        <f>Raw_Data!B3531</f>
        <v>Andhra Pradesh</v>
      </c>
      <c r="C3531" s="15" t="str">
        <f>Raw_Data!C3531</f>
        <v>Nashik</v>
      </c>
      <c r="D3531" s="15" t="str">
        <f>Raw_Data!D3531</f>
        <v>Chilli</v>
      </c>
      <c r="E3531" s="15" t="str">
        <f>Raw_Data!E3531</f>
        <v>Kharif</v>
      </c>
      <c r="F3531" s="15">
        <f>Raw_Data!F3531</f>
        <v>9.6199999999999992</v>
      </c>
      <c r="G3531" s="18">
        <f>IF(Raw_Data!G3531="",ROUND(AVERAGEIFS(Raw_Data!$G$2:$G$4001,Raw_Data!$E$2:$E$4001,E3531),1),Raw_Data!G3531)</f>
        <v>656</v>
      </c>
      <c r="H3531" s="15">
        <f>Raw_Data!H3531</f>
        <v>28.9</v>
      </c>
      <c r="I3531" s="15">
        <f>Raw_Data!I3531</f>
        <v>70.099999999999994</v>
      </c>
      <c r="J3531" s="15">
        <f>Raw_Data!J3531</f>
        <v>5.3</v>
      </c>
      <c r="K3531" s="15">
        <f>Raw_Data!K3531</f>
        <v>6.24</v>
      </c>
      <c r="L3531" s="18">
        <f>IF(Raw_Data!L3531="",ROUND(AVERAGEIFS(Raw_Data!$L$2:$L$4001,Raw_Data!$E$2:$E$4001,E3531),1),Raw_Data!L3531)</f>
        <v>30.8</v>
      </c>
      <c r="M3531" s="15">
        <f>Raw_Data!M3531</f>
        <v>88.9</v>
      </c>
      <c r="N3531" s="15">
        <f>Raw_Data!N3531</f>
        <v>76.8</v>
      </c>
      <c r="O3531" s="15">
        <f>Raw_Data!O3531</f>
        <v>102.8</v>
      </c>
      <c r="P3531" s="15" t="str">
        <f>Raw_Data!P3531</f>
        <v>Flood</v>
      </c>
      <c r="Q3531" s="15">
        <f>Raw_Data!Q3531</f>
        <v>239.1</v>
      </c>
      <c r="R3531" s="15">
        <f>Raw_Data!R3531</f>
        <v>5.87</v>
      </c>
      <c r="S3531" s="15">
        <f>Raw_Data!S3531</f>
        <v>0.69</v>
      </c>
      <c r="T3531" s="18">
        <f>IF(Raw_Data!T3531="",ROUND(AVERAGEIFS(Raw_Data!$T$2:$T$4001,Raw_Data!$E$2:$E$4001,E3531,Raw_Data!$D$2:$D$4001,D3531),2),IF(Raw_Data!T3531&gt;INDEX(Cleaning_Reference!$F$6:$F$13,MATCH(D3531,Cleaning_Reference!$A$6:$A$13,0)),INDEX(Cleaning_Reference!$F$6:$F$13,MATCH(D3531,Cleaning_Reference!$A$6:$A$13,0)),Raw_Data!T3531))</f>
        <v>2.2000000000000002</v>
      </c>
      <c r="U3531" s="15">
        <f>Raw_Data!U3531</f>
        <v>21.16</v>
      </c>
      <c r="V3531" s="15">
        <f>Raw_Data!V3531</f>
        <v>88143</v>
      </c>
      <c r="W3531" s="15">
        <f>Raw_Data!W3531</f>
        <v>525445</v>
      </c>
      <c r="X3531" s="15">
        <f>Raw_Data!X3531</f>
        <v>1865106</v>
      </c>
      <c r="Y3531" s="15">
        <f>Raw_Data!Y3531</f>
        <v>1339661</v>
      </c>
      <c r="Z3531" s="15">
        <f>Raw_Data!Z3531</f>
        <v>7609</v>
      </c>
      <c r="AA3531" s="15">
        <f>Raw_Data!AA3531</f>
        <v>2.7810000000000001</v>
      </c>
      <c r="AB3531" s="15">
        <f>Raw_Data!AB3531</f>
        <v>51.4</v>
      </c>
      <c r="AC3531" s="19" t="str">
        <f>IF(Raw_Data!G3531="","Yes","No")</f>
        <v>No</v>
      </c>
      <c r="AD3531" s="19" t="str">
        <f>IF(Raw_Data!L3531="","Yes","No")</f>
        <v>No</v>
      </c>
      <c r="AE3531" s="19" t="str">
        <f>IF(Raw_Data!T3531="","Imputed",IF(Raw_Data!T3531&gt;INDEX(Cleaning_Reference!$F$6:$F$13,MATCH(D3531,Cleaning_Reference!$A$6:$A$13,0)),"Capped","Original"))</f>
        <v>Original</v>
      </c>
      <c r="AF3531" s="21">
        <f t="shared" si="55"/>
        <v>21.16</v>
      </c>
    </row>
    <row r="3532" spans="1:32" ht="15" customHeight="1" x14ac:dyDescent="0.3">
      <c r="A3532" s="20" t="str">
        <f>Raw_Data!A3532</f>
        <v>SF13531</v>
      </c>
      <c r="B3532" s="15" t="str">
        <f>Raw_Data!B3532</f>
        <v>Andhra Pradesh</v>
      </c>
      <c r="C3532" s="15" t="str">
        <f>Raw_Data!C3532</f>
        <v>Rajkot</v>
      </c>
      <c r="D3532" s="15" t="str">
        <f>Raw_Data!D3532</f>
        <v>Chilli</v>
      </c>
      <c r="E3532" s="15" t="str">
        <f>Raw_Data!E3532</f>
        <v>Rabi</v>
      </c>
      <c r="F3532" s="15">
        <f>Raw_Data!F3532</f>
        <v>8.61</v>
      </c>
      <c r="G3532" s="18">
        <f>IF(Raw_Data!G3532="",ROUND(AVERAGEIFS(Raw_Data!$G$2:$G$4001,Raw_Data!$E$2:$E$4001,E3532),1),Raw_Data!G3532)</f>
        <v>446.1</v>
      </c>
      <c r="H3532" s="15">
        <f>Raw_Data!H3532</f>
        <v>26.1</v>
      </c>
      <c r="I3532" s="15">
        <f>Raw_Data!I3532</f>
        <v>41.8</v>
      </c>
      <c r="J3532" s="15">
        <f>Raw_Data!J3532</f>
        <v>6.8</v>
      </c>
      <c r="K3532" s="15">
        <f>Raw_Data!K3532</f>
        <v>7.25</v>
      </c>
      <c r="L3532" s="18">
        <f>IF(Raw_Data!L3532="",ROUND(AVERAGEIFS(Raw_Data!$L$2:$L$4001,Raw_Data!$E$2:$E$4001,E3532),1),Raw_Data!L3532)</f>
        <v>25.6</v>
      </c>
      <c r="M3532" s="15">
        <f>Raw_Data!M3532</f>
        <v>120.1</v>
      </c>
      <c r="N3532" s="15">
        <f>Raw_Data!N3532</f>
        <v>35.9</v>
      </c>
      <c r="O3532" s="15">
        <f>Raw_Data!O3532</f>
        <v>106.4</v>
      </c>
      <c r="P3532" s="15" t="str">
        <f>Raw_Data!P3532</f>
        <v>Sprinkler</v>
      </c>
      <c r="Q3532" s="15">
        <f>Raw_Data!Q3532</f>
        <v>161</v>
      </c>
      <c r="R3532" s="15">
        <f>Raw_Data!R3532</f>
        <v>5.6</v>
      </c>
      <c r="S3532" s="15">
        <f>Raw_Data!S3532</f>
        <v>0.96</v>
      </c>
      <c r="T3532" s="18">
        <f>IF(Raw_Data!T3532="",ROUND(AVERAGEIFS(Raw_Data!$T$2:$T$4001,Raw_Data!$E$2:$E$4001,E3532,Raw_Data!$D$2:$D$4001,D3532),2),IF(Raw_Data!T3532&gt;INDEX(Cleaning_Reference!$F$6:$F$13,MATCH(D3532,Cleaning_Reference!$A$6:$A$13,0)),INDEX(Cleaning_Reference!$F$6:$F$13,MATCH(D3532,Cleaning_Reference!$A$6:$A$13,0)),Raw_Data!T3532))</f>
        <v>1.86</v>
      </c>
      <c r="U3532" s="15">
        <f>Raw_Data!U3532</f>
        <v>16.010000000000002</v>
      </c>
      <c r="V3532" s="15">
        <f>Raw_Data!V3532</f>
        <v>111729</v>
      </c>
      <c r="W3532" s="15">
        <f>Raw_Data!W3532</f>
        <v>550116</v>
      </c>
      <c r="X3532" s="15">
        <f>Raw_Data!X3532</f>
        <v>1788781</v>
      </c>
      <c r="Y3532" s="15">
        <f>Raw_Data!Y3532</f>
        <v>1238665</v>
      </c>
      <c r="Z3532" s="15">
        <f>Raw_Data!Z3532</f>
        <v>5474</v>
      </c>
      <c r="AA3532" s="15">
        <f>Raw_Data!AA3532</f>
        <v>2.9249999999999998</v>
      </c>
      <c r="AB3532" s="15">
        <f>Raw_Data!AB3532</f>
        <v>36.5</v>
      </c>
      <c r="AC3532" s="19" t="str">
        <f>IF(Raw_Data!G3532="","Yes","No")</f>
        <v>No</v>
      </c>
      <c r="AD3532" s="19" t="str">
        <f>IF(Raw_Data!L3532="","Yes","No")</f>
        <v>No</v>
      </c>
      <c r="AE3532" s="19" t="str">
        <f>IF(Raw_Data!T3532="","Imputed",IF(Raw_Data!T3532&gt;INDEX(Cleaning_Reference!$F$6:$F$13,MATCH(D3532,Cleaning_Reference!$A$6:$A$13,0)),"Capped","Original"))</f>
        <v>Original</v>
      </c>
      <c r="AF3532" s="21">
        <f t="shared" si="55"/>
        <v>16.010000000000002</v>
      </c>
    </row>
    <row r="3533" spans="1:32" ht="15" customHeight="1" x14ac:dyDescent="0.3">
      <c r="A3533" s="20" t="str">
        <f>Raw_Data!A3533</f>
        <v>SF13532</v>
      </c>
      <c r="B3533" s="15" t="str">
        <f>Raw_Data!B3533</f>
        <v>Madhya Pradesh</v>
      </c>
      <c r="C3533" s="15" t="str">
        <f>Raw_Data!C3533</f>
        <v>Guntur</v>
      </c>
      <c r="D3533" s="15" t="str">
        <f>Raw_Data!D3533</f>
        <v>Pulses</v>
      </c>
      <c r="E3533" s="15" t="str">
        <f>Raw_Data!E3533</f>
        <v>Kharif</v>
      </c>
      <c r="F3533" s="15">
        <f>Raw_Data!F3533</f>
        <v>3.34</v>
      </c>
      <c r="G3533" s="18">
        <f>IF(Raw_Data!G3533="",ROUND(AVERAGEIFS(Raw_Data!$G$2:$G$4001,Raw_Data!$E$2:$E$4001,E3533),1),Raw_Data!G3533)</f>
        <v>1094.8</v>
      </c>
      <c r="H3533" s="15">
        <f>Raw_Data!H3533</f>
        <v>27.9</v>
      </c>
      <c r="I3533" s="15">
        <f>Raw_Data!I3533</f>
        <v>61</v>
      </c>
      <c r="J3533" s="15">
        <f>Raw_Data!J3533</f>
        <v>6.7</v>
      </c>
      <c r="K3533" s="15">
        <f>Raw_Data!K3533</f>
        <v>6.39</v>
      </c>
      <c r="L3533" s="18">
        <f>IF(Raw_Data!L3533="",ROUND(AVERAGEIFS(Raw_Data!$L$2:$L$4001,Raw_Data!$E$2:$E$4001,E3533),1),Raw_Data!L3533)</f>
        <v>32.299999999999997</v>
      </c>
      <c r="M3533" s="15">
        <f>Raw_Data!M3533</f>
        <v>64.8</v>
      </c>
      <c r="N3533" s="15">
        <f>Raw_Data!N3533</f>
        <v>65.2</v>
      </c>
      <c r="O3533" s="15">
        <f>Raw_Data!O3533</f>
        <v>86.3</v>
      </c>
      <c r="P3533" s="15" t="str">
        <f>Raw_Data!P3533</f>
        <v>Drip</v>
      </c>
      <c r="Q3533" s="15">
        <f>Raw_Data!Q3533</f>
        <v>188.5</v>
      </c>
      <c r="R3533" s="15">
        <f>Raw_Data!R3533</f>
        <v>4.54</v>
      </c>
      <c r="S3533" s="15">
        <f>Raw_Data!S3533</f>
        <v>0.76</v>
      </c>
      <c r="T3533" s="18">
        <f>IF(Raw_Data!T3533="",ROUND(AVERAGEIFS(Raw_Data!$T$2:$T$4001,Raw_Data!$E$2:$E$4001,E3533,Raw_Data!$D$2:$D$4001,D3533),2),IF(Raw_Data!T3533&gt;INDEX(Cleaning_Reference!$F$6:$F$13,MATCH(D3533,Cleaning_Reference!$A$6:$A$13,0)),INDEX(Cleaning_Reference!$F$6:$F$13,MATCH(D3533,Cleaning_Reference!$A$6:$A$13,0)),Raw_Data!T3533))</f>
        <v>1.23</v>
      </c>
      <c r="U3533" s="15">
        <f>Raw_Data!U3533</f>
        <v>4.1100000000000003</v>
      </c>
      <c r="V3533" s="15">
        <f>Raw_Data!V3533</f>
        <v>64398</v>
      </c>
      <c r="W3533" s="15">
        <f>Raw_Data!W3533</f>
        <v>225961</v>
      </c>
      <c r="X3533" s="15">
        <f>Raw_Data!X3533</f>
        <v>264676</v>
      </c>
      <c r="Y3533" s="15">
        <f>Raw_Data!Y3533</f>
        <v>38715</v>
      </c>
      <c r="Z3533" s="15">
        <f>Raw_Data!Z3533</f>
        <v>1213</v>
      </c>
      <c r="AA3533" s="15">
        <f>Raw_Data!AA3533</f>
        <v>3.3879999999999999</v>
      </c>
      <c r="AB3533" s="15">
        <f>Raw_Data!AB3533</f>
        <v>65.3</v>
      </c>
      <c r="AC3533" s="19" t="str">
        <f>IF(Raw_Data!G3533="","Yes","No")</f>
        <v>No</v>
      </c>
      <c r="AD3533" s="19" t="str">
        <f>IF(Raw_Data!L3533="","Yes","No")</f>
        <v>No</v>
      </c>
      <c r="AE3533" s="19" t="str">
        <f>IF(Raw_Data!T3533="","Imputed",IF(Raw_Data!T3533&gt;INDEX(Cleaning_Reference!$F$6:$F$13,MATCH(D3533,Cleaning_Reference!$A$6:$A$13,0)),"Capped","Original"))</f>
        <v>Original</v>
      </c>
      <c r="AF3533" s="21">
        <f t="shared" si="55"/>
        <v>4.1100000000000003</v>
      </c>
    </row>
    <row r="3534" spans="1:32" ht="15" customHeight="1" x14ac:dyDescent="0.3">
      <c r="A3534" s="20" t="str">
        <f>Raw_Data!A3534</f>
        <v>SF13533</v>
      </c>
      <c r="B3534" s="15" t="str">
        <f>Raw_Data!B3534</f>
        <v>Gujarat</v>
      </c>
      <c r="C3534" s="15" t="str">
        <f>Raw_Data!C3534</f>
        <v>Raichur</v>
      </c>
      <c r="D3534" s="15" t="str">
        <f>Raw_Data!D3534</f>
        <v>Rice</v>
      </c>
      <c r="E3534" s="15" t="str">
        <f>Raw_Data!E3534</f>
        <v>Rabi</v>
      </c>
      <c r="F3534" s="15">
        <f>Raw_Data!F3534</f>
        <v>5.32</v>
      </c>
      <c r="G3534" s="18">
        <f>IF(Raw_Data!G3534="",ROUND(AVERAGEIFS(Raw_Data!$G$2:$G$4001,Raw_Data!$E$2:$E$4001,E3534),1),Raw_Data!G3534)</f>
        <v>691.6</v>
      </c>
      <c r="H3534" s="15">
        <f>Raw_Data!H3534</f>
        <v>25.2</v>
      </c>
      <c r="I3534" s="15">
        <f>Raw_Data!I3534</f>
        <v>57.9</v>
      </c>
      <c r="J3534" s="15">
        <f>Raw_Data!J3534</f>
        <v>6.4</v>
      </c>
      <c r="K3534" s="15">
        <f>Raw_Data!K3534</f>
        <v>7.34</v>
      </c>
      <c r="L3534" s="18">
        <f>IF(Raw_Data!L3534="",ROUND(AVERAGEIFS(Raw_Data!$L$2:$L$4001,Raw_Data!$E$2:$E$4001,E3534),1),Raw_Data!L3534)</f>
        <v>17.399999999999999</v>
      </c>
      <c r="M3534" s="15">
        <f>Raw_Data!M3534</f>
        <v>118.5</v>
      </c>
      <c r="N3534" s="15">
        <f>Raw_Data!N3534</f>
        <v>45.6</v>
      </c>
      <c r="O3534" s="15">
        <f>Raw_Data!O3534</f>
        <v>109.8</v>
      </c>
      <c r="P3534" s="15" t="str">
        <f>Raw_Data!P3534</f>
        <v>Flood</v>
      </c>
      <c r="Q3534" s="15">
        <f>Raw_Data!Q3534</f>
        <v>98.2</v>
      </c>
      <c r="R3534" s="15">
        <f>Raw_Data!R3534</f>
        <v>9.32</v>
      </c>
      <c r="S3534" s="15">
        <f>Raw_Data!S3534</f>
        <v>0.83</v>
      </c>
      <c r="T3534" s="18">
        <f>IF(Raw_Data!T3534="",ROUND(AVERAGEIFS(Raw_Data!$T$2:$T$4001,Raw_Data!$E$2:$E$4001,E3534,Raw_Data!$D$2:$D$4001,D3534),2),IF(Raw_Data!T3534&gt;INDEX(Cleaning_Reference!$F$6:$F$13,MATCH(D3534,Cleaning_Reference!$A$6:$A$13,0)),INDEX(Cleaning_Reference!$F$6:$F$13,MATCH(D3534,Cleaning_Reference!$A$6:$A$13,0)),Raw_Data!T3534))</f>
        <v>2.52</v>
      </c>
      <c r="U3534" s="15">
        <f>Raw_Data!U3534</f>
        <v>13.41</v>
      </c>
      <c r="V3534" s="15">
        <f>Raw_Data!V3534</f>
        <v>19851</v>
      </c>
      <c r="W3534" s="15">
        <f>Raw_Data!W3534</f>
        <v>430779</v>
      </c>
      <c r="X3534" s="15">
        <f>Raw_Data!X3534</f>
        <v>266202</v>
      </c>
      <c r="Y3534" s="15">
        <f>Raw_Data!Y3534</f>
        <v>-164577</v>
      </c>
      <c r="Z3534" s="15">
        <f>Raw_Data!Z3534</f>
        <v>9203</v>
      </c>
      <c r="AA3534" s="15">
        <f>Raw_Data!AA3534</f>
        <v>1.4570000000000001</v>
      </c>
      <c r="AB3534" s="15">
        <f>Raw_Data!AB3534</f>
        <v>24.6</v>
      </c>
      <c r="AC3534" s="19" t="str">
        <f>IF(Raw_Data!G3534="","Yes","No")</f>
        <v>No</v>
      </c>
      <c r="AD3534" s="19" t="str">
        <f>IF(Raw_Data!L3534="","Yes","No")</f>
        <v>No</v>
      </c>
      <c r="AE3534" s="19" t="str">
        <f>IF(Raw_Data!T3534="","Imputed",IF(Raw_Data!T3534&gt;INDEX(Cleaning_Reference!$F$6:$F$13,MATCH(D3534,Cleaning_Reference!$A$6:$A$13,0)),"Capped","Original"))</f>
        <v>Original</v>
      </c>
      <c r="AF3534" s="21">
        <f t="shared" si="55"/>
        <v>13.41</v>
      </c>
    </row>
    <row r="3535" spans="1:32" ht="15" customHeight="1" x14ac:dyDescent="0.3">
      <c r="A3535" s="20" t="str">
        <f>Raw_Data!A3535</f>
        <v>SF13534</v>
      </c>
      <c r="B3535" s="15" t="str">
        <f>Raw_Data!B3535</f>
        <v>Tamil Nadu</v>
      </c>
      <c r="C3535" s="15" t="str">
        <f>Raw_Data!C3535</f>
        <v>Guntur</v>
      </c>
      <c r="D3535" s="15" t="str">
        <f>Raw_Data!D3535</f>
        <v>Wheat</v>
      </c>
      <c r="E3535" s="15" t="str">
        <f>Raw_Data!E3535</f>
        <v>Zaid</v>
      </c>
      <c r="F3535" s="15">
        <f>Raw_Data!F3535</f>
        <v>2.31</v>
      </c>
      <c r="G3535" s="18">
        <f>IF(Raw_Data!G3535="",ROUND(AVERAGEIFS(Raw_Data!$G$2:$G$4001,Raw_Data!$E$2:$E$4001,E3535),1),Raw_Data!G3535)</f>
        <v>221.5</v>
      </c>
      <c r="H3535" s="15">
        <f>Raw_Data!H3535</f>
        <v>30.1</v>
      </c>
      <c r="I3535" s="15">
        <f>Raw_Data!I3535</f>
        <v>57.7</v>
      </c>
      <c r="J3535" s="15">
        <f>Raw_Data!J3535</f>
        <v>9.1999999999999993</v>
      </c>
      <c r="K3535" s="15">
        <f>Raw_Data!K3535</f>
        <v>6.34</v>
      </c>
      <c r="L3535" s="18">
        <f>IF(Raw_Data!L3535="",ROUND(AVERAGEIFS(Raw_Data!$L$2:$L$4001,Raw_Data!$E$2:$E$4001,E3535),1),Raw_Data!L3535)</f>
        <v>8</v>
      </c>
      <c r="M3535" s="15">
        <f>Raw_Data!M3535</f>
        <v>96.1</v>
      </c>
      <c r="N3535" s="15">
        <f>Raw_Data!N3535</f>
        <v>62.9</v>
      </c>
      <c r="O3535" s="15">
        <f>Raw_Data!O3535</f>
        <v>86.3</v>
      </c>
      <c r="P3535" s="15" t="str">
        <f>Raw_Data!P3535</f>
        <v>Sprinkler</v>
      </c>
      <c r="Q3535" s="15">
        <f>Raw_Data!Q3535</f>
        <v>183.5</v>
      </c>
      <c r="R3535" s="15">
        <f>Raw_Data!R3535</f>
        <v>1.73</v>
      </c>
      <c r="S3535" s="15">
        <f>Raw_Data!S3535</f>
        <v>0.65</v>
      </c>
      <c r="T3535" s="18">
        <f>IF(Raw_Data!T3535="",ROUND(AVERAGEIFS(Raw_Data!$T$2:$T$4001,Raw_Data!$E$2:$E$4001,E3535,Raw_Data!$D$2:$D$4001,D3535),2),IF(Raw_Data!T3535&gt;INDEX(Cleaning_Reference!$F$6:$F$13,MATCH(D3535,Cleaning_Reference!$A$6:$A$13,0)),INDEX(Cleaning_Reference!$F$6:$F$13,MATCH(D3535,Cleaning_Reference!$A$6:$A$13,0)),Raw_Data!T3535))</f>
        <v>1.84</v>
      </c>
      <c r="U3535" s="15">
        <f>Raw_Data!U3535</f>
        <v>4.25</v>
      </c>
      <c r="V3535" s="15">
        <f>Raw_Data!V3535</f>
        <v>26030</v>
      </c>
      <c r="W3535" s="15">
        <f>Raw_Data!W3535</f>
        <v>145567</v>
      </c>
      <c r="X3535" s="15">
        <f>Raw_Data!X3535</f>
        <v>110628</v>
      </c>
      <c r="Y3535" s="15">
        <f>Raw_Data!Y3535</f>
        <v>-34939</v>
      </c>
      <c r="Z3535" s="15">
        <f>Raw_Data!Z3535</f>
        <v>1023</v>
      </c>
      <c r="AA3535" s="15">
        <f>Raw_Data!AA3535</f>
        <v>4.1539999999999999</v>
      </c>
      <c r="AB3535" s="15">
        <f>Raw_Data!AB3535</f>
        <v>43.8</v>
      </c>
      <c r="AC3535" s="19" t="str">
        <f>IF(Raw_Data!G3535="","Yes","No")</f>
        <v>No</v>
      </c>
      <c r="AD3535" s="19" t="str">
        <f>IF(Raw_Data!L3535="","Yes","No")</f>
        <v>No</v>
      </c>
      <c r="AE3535" s="19" t="str">
        <f>IF(Raw_Data!T3535="","Imputed",IF(Raw_Data!T3535&gt;INDEX(Cleaning_Reference!$F$6:$F$13,MATCH(D3535,Cleaning_Reference!$A$6:$A$13,0)),"Capped","Original"))</f>
        <v>Original</v>
      </c>
      <c r="AF3535" s="21">
        <f t="shared" si="55"/>
        <v>4.25</v>
      </c>
    </row>
    <row r="3536" spans="1:32" ht="15" customHeight="1" x14ac:dyDescent="0.3">
      <c r="A3536" s="20" t="str">
        <f>Raw_Data!A3536</f>
        <v>SF13535</v>
      </c>
      <c r="B3536" s="15" t="str">
        <f>Raw_Data!B3536</f>
        <v>Punjab</v>
      </c>
      <c r="C3536" s="15" t="str">
        <f>Raw_Data!C3536</f>
        <v>Nashik</v>
      </c>
      <c r="D3536" s="15" t="str">
        <f>Raw_Data!D3536</f>
        <v>Wheat</v>
      </c>
      <c r="E3536" s="15" t="str">
        <f>Raw_Data!E3536</f>
        <v>Kharif</v>
      </c>
      <c r="F3536" s="15">
        <f>Raw_Data!F3536</f>
        <v>12.59</v>
      </c>
      <c r="G3536" s="18">
        <f>IF(Raw_Data!G3536="",ROUND(AVERAGEIFS(Raw_Data!$G$2:$G$4001,Raw_Data!$E$2:$E$4001,E3536),1),Raw_Data!G3536)</f>
        <v>1090.4000000000001</v>
      </c>
      <c r="H3536" s="15">
        <f>Raw_Data!H3536</f>
        <v>33.5</v>
      </c>
      <c r="I3536" s="15">
        <f>Raw_Data!I3536</f>
        <v>68.900000000000006</v>
      </c>
      <c r="J3536" s="15">
        <f>Raw_Data!J3536</f>
        <v>6.7</v>
      </c>
      <c r="K3536" s="15">
        <f>Raw_Data!K3536</f>
        <v>6.22</v>
      </c>
      <c r="L3536" s="18">
        <f>IF(Raw_Data!L3536="",ROUND(AVERAGEIFS(Raw_Data!$L$2:$L$4001,Raw_Data!$E$2:$E$4001,E3536),1),Raw_Data!L3536)</f>
        <v>26.7</v>
      </c>
      <c r="M3536" s="15">
        <f>Raw_Data!M3536</f>
        <v>79.099999999999994</v>
      </c>
      <c r="N3536" s="15">
        <f>Raw_Data!N3536</f>
        <v>55.9</v>
      </c>
      <c r="O3536" s="15">
        <f>Raw_Data!O3536</f>
        <v>84.7</v>
      </c>
      <c r="P3536" s="15" t="str">
        <f>Raw_Data!P3536</f>
        <v>Sprinkler</v>
      </c>
      <c r="Q3536" s="15">
        <f>Raw_Data!Q3536</f>
        <v>206.8</v>
      </c>
      <c r="R3536" s="15">
        <f>Raw_Data!R3536</f>
        <v>1.8</v>
      </c>
      <c r="S3536" s="15">
        <f>Raw_Data!S3536</f>
        <v>1</v>
      </c>
      <c r="T3536" s="18">
        <f>IF(Raw_Data!T3536="",ROUND(AVERAGEIFS(Raw_Data!$T$2:$T$4001,Raw_Data!$E$2:$E$4001,E3536,Raw_Data!$D$2:$D$4001,D3536),2),IF(Raw_Data!T3536&gt;INDEX(Cleaning_Reference!$F$6:$F$13,MATCH(D3536,Cleaning_Reference!$A$6:$A$13,0)),INDEX(Cleaning_Reference!$F$6:$F$13,MATCH(D3536,Cleaning_Reference!$A$6:$A$13,0)),Raw_Data!T3536))</f>
        <v>1.7</v>
      </c>
      <c r="U3536" s="15">
        <f>Raw_Data!U3536</f>
        <v>21.4</v>
      </c>
      <c r="V3536" s="15">
        <f>Raw_Data!V3536</f>
        <v>21485</v>
      </c>
      <c r="W3536" s="15">
        <f>Raw_Data!W3536</f>
        <v>1007206</v>
      </c>
      <c r="X3536" s="15">
        <f>Raw_Data!X3536</f>
        <v>459779</v>
      </c>
      <c r="Y3536" s="15">
        <f>Raw_Data!Y3536</f>
        <v>-547427</v>
      </c>
      <c r="Z3536" s="15">
        <f>Raw_Data!Z3536</f>
        <v>7379</v>
      </c>
      <c r="AA3536" s="15">
        <f>Raw_Data!AA3536</f>
        <v>2.9</v>
      </c>
      <c r="AB3536" s="15">
        <f>Raw_Data!AB3536</f>
        <v>82.8</v>
      </c>
      <c r="AC3536" s="19" t="str">
        <f>IF(Raw_Data!G3536="","Yes","No")</f>
        <v>No</v>
      </c>
      <c r="AD3536" s="19" t="str">
        <f>IF(Raw_Data!L3536="","Yes","No")</f>
        <v>No</v>
      </c>
      <c r="AE3536" s="19" t="str">
        <f>IF(Raw_Data!T3536="","Imputed",IF(Raw_Data!T3536&gt;INDEX(Cleaning_Reference!$F$6:$F$13,MATCH(D3536,Cleaning_Reference!$A$6:$A$13,0)),"Capped","Original"))</f>
        <v>Original</v>
      </c>
      <c r="AF3536" s="21">
        <f t="shared" si="55"/>
        <v>21.4</v>
      </c>
    </row>
    <row r="3537" spans="1:32" ht="15" customHeight="1" x14ac:dyDescent="0.3">
      <c r="A3537" s="20" t="str">
        <f>Raw_Data!A3537</f>
        <v>SF13536</v>
      </c>
      <c r="B3537" s="15" t="str">
        <f>Raw_Data!B3537</f>
        <v>Tamil Nadu</v>
      </c>
      <c r="C3537" s="15" t="str">
        <f>Raw_Data!C3537</f>
        <v>Erode</v>
      </c>
      <c r="D3537" s="15" t="str">
        <f>Raw_Data!D3537</f>
        <v>Cotton</v>
      </c>
      <c r="E3537" s="15" t="str">
        <f>Raw_Data!E3537</f>
        <v>Rabi</v>
      </c>
      <c r="F3537" s="15">
        <f>Raw_Data!F3537</f>
        <v>9.4600000000000009</v>
      </c>
      <c r="G3537" s="18">
        <f>IF(Raw_Data!G3537="",ROUND(AVERAGEIFS(Raw_Data!$G$2:$G$4001,Raw_Data!$E$2:$E$4001,E3537),1),Raw_Data!G3537)</f>
        <v>586.79999999999995</v>
      </c>
      <c r="H3537" s="15">
        <f>Raw_Data!H3537</f>
        <v>24.4</v>
      </c>
      <c r="I3537" s="15">
        <f>Raw_Data!I3537</f>
        <v>48.7</v>
      </c>
      <c r="J3537" s="15">
        <f>Raw_Data!J3537</f>
        <v>8.5</v>
      </c>
      <c r="K3537" s="15">
        <f>Raw_Data!K3537</f>
        <v>6.55</v>
      </c>
      <c r="L3537" s="18">
        <f>IF(Raw_Data!L3537="",ROUND(AVERAGEIFS(Raw_Data!$L$2:$L$4001,Raw_Data!$E$2:$E$4001,E3537),1),Raw_Data!L3537)</f>
        <v>29.1</v>
      </c>
      <c r="M3537" s="15">
        <f>Raw_Data!M3537</f>
        <v>127.8</v>
      </c>
      <c r="N3537" s="15">
        <f>Raw_Data!N3537</f>
        <v>77.900000000000006</v>
      </c>
      <c r="O3537" s="15">
        <f>Raw_Data!O3537</f>
        <v>134.80000000000001</v>
      </c>
      <c r="P3537" s="15" t="str">
        <f>Raw_Data!P3537</f>
        <v>Flood</v>
      </c>
      <c r="Q3537" s="15">
        <f>Raw_Data!Q3537</f>
        <v>167.7</v>
      </c>
      <c r="R3537" s="15">
        <f>Raw_Data!R3537</f>
        <v>6.1</v>
      </c>
      <c r="S3537" s="15">
        <f>Raw_Data!S3537</f>
        <v>0.8</v>
      </c>
      <c r="T3537" s="18">
        <f>IF(Raw_Data!T3537="",ROUND(AVERAGEIFS(Raw_Data!$T$2:$T$4001,Raw_Data!$E$2:$E$4001,E3537,Raw_Data!$D$2:$D$4001,D3537),2),IF(Raw_Data!T3537&gt;INDEX(Cleaning_Reference!$F$6:$F$13,MATCH(D3537,Cleaning_Reference!$A$6:$A$13,0)),INDEX(Cleaning_Reference!$F$6:$F$13,MATCH(D3537,Cleaning_Reference!$A$6:$A$13,0)),Raw_Data!T3537))</f>
        <v>1.95</v>
      </c>
      <c r="U3537" s="15">
        <f>Raw_Data!U3537</f>
        <v>18.45</v>
      </c>
      <c r="V3537" s="15">
        <f>Raw_Data!V3537</f>
        <v>69021</v>
      </c>
      <c r="W3537" s="15">
        <f>Raw_Data!W3537</f>
        <v>638291</v>
      </c>
      <c r="X3537" s="15">
        <f>Raw_Data!X3537</f>
        <v>1273437</v>
      </c>
      <c r="Y3537" s="15">
        <f>Raw_Data!Y3537</f>
        <v>635146</v>
      </c>
      <c r="Z3537" s="15">
        <f>Raw_Data!Z3537</f>
        <v>9203</v>
      </c>
      <c r="AA3537" s="15">
        <f>Raw_Data!AA3537</f>
        <v>2.0049999999999999</v>
      </c>
      <c r="AB3537" s="15">
        <f>Raw_Data!AB3537</f>
        <v>50.9</v>
      </c>
      <c r="AC3537" s="19" t="str">
        <f>IF(Raw_Data!G3537="","Yes","No")</f>
        <v>No</v>
      </c>
      <c r="AD3537" s="19" t="str">
        <f>IF(Raw_Data!L3537="","Yes","No")</f>
        <v>No</v>
      </c>
      <c r="AE3537" s="19" t="str">
        <f>IF(Raw_Data!T3537="","Imputed",IF(Raw_Data!T3537&gt;INDEX(Cleaning_Reference!$F$6:$F$13,MATCH(D3537,Cleaning_Reference!$A$6:$A$13,0)),"Capped","Original"))</f>
        <v>Original</v>
      </c>
      <c r="AF3537" s="21">
        <f t="shared" si="55"/>
        <v>18.45</v>
      </c>
    </row>
    <row r="3538" spans="1:32" ht="15" customHeight="1" x14ac:dyDescent="0.3">
      <c r="A3538" s="20" t="str">
        <f>Raw_Data!A3538</f>
        <v>SF13537</v>
      </c>
      <c r="B3538" s="15" t="str">
        <f>Raw_Data!B3538</f>
        <v>Karnataka</v>
      </c>
      <c r="C3538" s="15" t="str">
        <f>Raw_Data!C3538</f>
        <v>Warangal</v>
      </c>
      <c r="D3538" s="15" t="str">
        <f>Raw_Data!D3538</f>
        <v>Groundnut</v>
      </c>
      <c r="E3538" s="15" t="str">
        <f>Raw_Data!E3538</f>
        <v>Kharif</v>
      </c>
      <c r="F3538" s="15">
        <f>Raw_Data!F3538</f>
        <v>13.55</v>
      </c>
      <c r="G3538" s="18">
        <f>IF(Raw_Data!G3538="",ROUND(AVERAGEIFS(Raw_Data!$G$2:$G$4001,Raw_Data!$E$2:$E$4001,E3538),1),Raw_Data!G3538)</f>
        <v>1074.7</v>
      </c>
      <c r="H3538" s="15">
        <f>Raw_Data!H3538</f>
        <v>29.5</v>
      </c>
      <c r="I3538" s="15">
        <f>Raw_Data!I3538</f>
        <v>75.599999999999994</v>
      </c>
      <c r="J3538" s="15">
        <f>Raw_Data!J3538</f>
        <v>6.1</v>
      </c>
      <c r="K3538" s="15">
        <f>Raw_Data!K3538</f>
        <v>7.16</v>
      </c>
      <c r="L3538" s="18">
        <f>IF(Raw_Data!L3538="",ROUND(AVERAGEIFS(Raw_Data!$L$2:$L$4001,Raw_Data!$E$2:$E$4001,E3538),1),Raw_Data!L3538)</f>
        <v>30.5</v>
      </c>
      <c r="M3538" s="15">
        <f>Raw_Data!M3538</f>
        <v>40</v>
      </c>
      <c r="N3538" s="15">
        <f>Raw_Data!N3538</f>
        <v>17.100000000000001</v>
      </c>
      <c r="O3538" s="15">
        <f>Raw_Data!O3538</f>
        <v>92.1</v>
      </c>
      <c r="P3538" s="15" t="str">
        <f>Raw_Data!P3538</f>
        <v>Rainfed</v>
      </c>
      <c r="Q3538" s="15">
        <f>Raw_Data!Q3538</f>
        <v>217</v>
      </c>
      <c r="R3538" s="15">
        <f>Raw_Data!R3538</f>
        <v>5.49</v>
      </c>
      <c r="S3538" s="15">
        <f>Raw_Data!S3538</f>
        <v>0.93</v>
      </c>
      <c r="T3538" s="18">
        <f>IF(Raw_Data!T3538="",ROUND(AVERAGEIFS(Raw_Data!$T$2:$T$4001,Raw_Data!$E$2:$E$4001,E3538,Raw_Data!$D$2:$D$4001,D3538),2),IF(Raw_Data!T3538&gt;INDEX(Cleaning_Reference!$F$6:$F$13,MATCH(D3538,Cleaning_Reference!$A$6:$A$13,0)),INDEX(Cleaning_Reference!$F$6:$F$13,MATCH(D3538,Cleaning_Reference!$A$6:$A$13,0)),Raw_Data!T3538))</f>
        <v>0.93</v>
      </c>
      <c r="U3538" s="15">
        <f>Raw_Data!U3538</f>
        <v>12.6</v>
      </c>
      <c r="V3538" s="15">
        <f>Raw_Data!V3538</f>
        <v>50100</v>
      </c>
      <c r="W3538" s="15">
        <f>Raw_Data!W3538</f>
        <v>956230</v>
      </c>
      <c r="X3538" s="15">
        <f>Raw_Data!X3538</f>
        <v>631260</v>
      </c>
      <c r="Y3538" s="15">
        <f>Raw_Data!Y3538</f>
        <v>-324970</v>
      </c>
      <c r="Z3538" s="15">
        <f>Raw_Data!Z3538</f>
        <v>3576</v>
      </c>
      <c r="AA3538" s="15">
        <f>Raw_Data!AA3538</f>
        <v>3.5230000000000001</v>
      </c>
      <c r="AB3538" s="15">
        <f>Raw_Data!AB3538</f>
        <v>60</v>
      </c>
      <c r="AC3538" s="19" t="str">
        <f>IF(Raw_Data!G3538="","Yes","No")</f>
        <v>No</v>
      </c>
      <c r="AD3538" s="19" t="str">
        <f>IF(Raw_Data!L3538="","Yes","No")</f>
        <v>No</v>
      </c>
      <c r="AE3538" s="19" t="str">
        <f>IF(Raw_Data!T3538="","Imputed",IF(Raw_Data!T3538&gt;INDEX(Cleaning_Reference!$F$6:$F$13,MATCH(D3538,Cleaning_Reference!$A$6:$A$13,0)),"Capped","Original"))</f>
        <v>Original</v>
      </c>
      <c r="AF3538" s="21">
        <f t="shared" si="55"/>
        <v>12.6</v>
      </c>
    </row>
    <row r="3539" spans="1:32" ht="15" customHeight="1" x14ac:dyDescent="0.3">
      <c r="A3539" s="20" t="str">
        <f>Raw_Data!A3539</f>
        <v>SF13538</v>
      </c>
      <c r="B3539" s="15" t="str">
        <f>Raw_Data!B3539</f>
        <v>Karnataka</v>
      </c>
      <c r="C3539" s="15" t="str">
        <f>Raw_Data!C3539</f>
        <v>Warangal</v>
      </c>
      <c r="D3539" s="15" t="str">
        <f>Raw_Data!D3539</f>
        <v>Maize</v>
      </c>
      <c r="E3539" s="15" t="str">
        <f>Raw_Data!E3539</f>
        <v>Rabi</v>
      </c>
      <c r="F3539" s="15">
        <f>Raw_Data!F3539</f>
        <v>3.14</v>
      </c>
      <c r="G3539" s="18">
        <f>IF(Raw_Data!G3539="",ROUND(AVERAGEIFS(Raw_Data!$G$2:$G$4001,Raw_Data!$E$2:$E$4001,E3539),1),Raw_Data!G3539)</f>
        <v>459.5</v>
      </c>
      <c r="H3539" s="15">
        <f>Raw_Data!H3539</f>
        <v>27.6</v>
      </c>
      <c r="I3539" s="15">
        <f>Raw_Data!I3539</f>
        <v>57.9</v>
      </c>
      <c r="J3539" s="15">
        <f>Raw_Data!J3539</f>
        <v>8.9</v>
      </c>
      <c r="K3539" s="15">
        <f>Raw_Data!K3539</f>
        <v>7.69</v>
      </c>
      <c r="L3539" s="18">
        <f>IF(Raw_Data!L3539="",ROUND(AVERAGEIFS(Raw_Data!$L$2:$L$4001,Raw_Data!$E$2:$E$4001,E3539),1),Raw_Data!L3539)</f>
        <v>26</v>
      </c>
      <c r="M3539" s="15">
        <f>Raw_Data!M3539</f>
        <v>119.1</v>
      </c>
      <c r="N3539" s="15">
        <f>Raw_Data!N3539</f>
        <v>55.7</v>
      </c>
      <c r="O3539" s="15">
        <f>Raw_Data!O3539</f>
        <v>132.80000000000001</v>
      </c>
      <c r="P3539" s="15" t="str">
        <f>Raw_Data!P3539</f>
        <v>Rainfed</v>
      </c>
      <c r="Q3539" s="15">
        <f>Raw_Data!Q3539</f>
        <v>91.8</v>
      </c>
      <c r="R3539" s="15">
        <f>Raw_Data!R3539</f>
        <v>8.48</v>
      </c>
      <c r="S3539" s="15">
        <f>Raw_Data!S3539</f>
        <v>0.75</v>
      </c>
      <c r="T3539" s="18">
        <f>IF(Raw_Data!T3539="",ROUND(AVERAGEIFS(Raw_Data!$T$2:$T$4001,Raw_Data!$E$2:$E$4001,E3539,Raw_Data!$D$2:$D$4001,D3539),2),IF(Raw_Data!T3539&gt;INDEX(Cleaning_Reference!$F$6:$F$13,MATCH(D3539,Cleaning_Reference!$A$6:$A$13,0)),INDEX(Cleaning_Reference!$F$6:$F$13,MATCH(D3539,Cleaning_Reference!$A$6:$A$13,0)),Raw_Data!T3539))</f>
        <v>1.1000000000000001</v>
      </c>
      <c r="U3539" s="15">
        <f>Raw_Data!U3539</f>
        <v>3.45</v>
      </c>
      <c r="V3539" s="15">
        <f>Raw_Data!V3539</f>
        <v>20874</v>
      </c>
      <c r="W3539" s="15">
        <f>Raw_Data!W3539</f>
        <v>169824</v>
      </c>
      <c r="X3539" s="15">
        <f>Raw_Data!X3539</f>
        <v>72015</v>
      </c>
      <c r="Y3539" s="15">
        <f>Raw_Data!Y3539</f>
        <v>-97809</v>
      </c>
      <c r="Z3539" s="15">
        <f>Raw_Data!Z3539</f>
        <v>774</v>
      </c>
      <c r="AA3539" s="15">
        <f>Raw_Data!AA3539</f>
        <v>4.4569999999999999</v>
      </c>
      <c r="AB3539" s="15">
        <f>Raw_Data!AB3539</f>
        <v>42.7</v>
      </c>
      <c r="AC3539" s="19" t="str">
        <f>IF(Raw_Data!G3539="","Yes","No")</f>
        <v>No</v>
      </c>
      <c r="AD3539" s="19" t="str">
        <f>IF(Raw_Data!L3539="","Yes","No")</f>
        <v>No</v>
      </c>
      <c r="AE3539" s="19" t="str">
        <f>IF(Raw_Data!T3539="","Imputed",IF(Raw_Data!T3539&gt;INDEX(Cleaning_Reference!$F$6:$F$13,MATCH(D3539,Cleaning_Reference!$A$6:$A$13,0)),"Capped","Original"))</f>
        <v>Original</v>
      </c>
      <c r="AF3539" s="21">
        <f t="shared" si="55"/>
        <v>3.45</v>
      </c>
    </row>
    <row r="3540" spans="1:32" ht="15" customHeight="1" x14ac:dyDescent="0.3">
      <c r="A3540" s="20" t="str">
        <f>Raw_Data!A3540</f>
        <v>SF13539</v>
      </c>
      <c r="B3540" s="15" t="str">
        <f>Raw_Data!B3540</f>
        <v>Telangana</v>
      </c>
      <c r="C3540" s="15" t="str">
        <f>Raw_Data!C3540</f>
        <v>Guntur</v>
      </c>
      <c r="D3540" s="15" t="str">
        <f>Raw_Data!D3540</f>
        <v>Chilli</v>
      </c>
      <c r="E3540" s="15" t="str">
        <f>Raw_Data!E3540</f>
        <v>Kharif</v>
      </c>
      <c r="F3540" s="15">
        <f>Raw_Data!F3540</f>
        <v>8.4600000000000009</v>
      </c>
      <c r="G3540" s="18">
        <f>IF(Raw_Data!G3540="",ROUND(AVERAGEIFS(Raw_Data!$G$2:$G$4001,Raw_Data!$E$2:$E$4001,E3540),1),Raw_Data!G3540)</f>
        <v>652.4</v>
      </c>
      <c r="H3540" s="15">
        <f>Raw_Data!H3540</f>
        <v>31.8</v>
      </c>
      <c r="I3540" s="15">
        <f>Raw_Data!I3540</f>
        <v>68.099999999999994</v>
      </c>
      <c r="J3540" s="15">
        <f>Raw_Data!J3540</f>
        <v>6.1</v>
      </c>
      <c r="K3540" s="15">
        <f>Raw_Data!K3540</f>
        <v>6.42</v>
      </c>
      <c r="L3540" s="18">
        <f>IF(Raw_Data!L3540="",ROUND(AVERAGEIFS(Raw_Data!$L$2:$L$4001,Raw_Data!$E$2:$E$4001,E3540),1),Raw_Data!L3540)</f>
        <v>29.6</v>
      </c>
      <c r="M3540" s="15">
        <f>Raw_Data!M3540</f>
        <v>144</v>
      </c>
      <c r="N3540" s="15">
        <f>Raw_Data!N3540</f>
        <v>43.8</v>
      </c>
      <c r="O3540" s="15">
        <f>Raw_Data!O3540</f>
        <v>100.8</v>
      </c>
      <c r="P3540" s="15" t="str">
        <f>Raw_Data!P3540</f>
        <v>Drip</v>
      </c>
      <c r="Q3540" s="15">
        <f>Raw_Data!Q3540</f>
        <v>191.8</v>
      </c>
      <c r="R3540" s="15">
        <f>Raw_Data!R3540</f>
        <v>5.03</v>
      </c>
      <c r="S3540" s="15">
        <f>Raw_Data!S3540</f>
        <v>0.76</v>
      </c>
      <c r="T3540" s="18">
        <f>IF(Raw_Data!T3540="",ROUND(AVERAGEIFS(Raw_Data!$T$2:$T$4001,Raw_Data!$E$2:$E$4001,E3540,Raw_Data!$D$2:$D$4001,D3540),2),IF(Raw_Data!T3540&gt;INDEX(Cleaning_Reference!$F$6:$F$13,MATCH(D3540,Cleaning_Reference!$A$6:$A$13,0)),INDEX(Cleaning_Reference!$F$6:$F$13,MATCH(D3540,Cleaning_Reference!$A$6:$A$13,0)),Raw_Data!T3540))</f>
        <v>2.91</v>
      </c>
      <c r="U3540" s="15">
        <f>Raw_Data!U3540</f>
        <v>24.62</v>
      </c>
      <c r="V3540" s="15">
        <f>Raw_Data!V3540</f>
        <v>98737</v>
      </c>
      <c r="W3540" s="15">
        <f>Raw_Data!W3540</f>
        <v>560062</v>
      </c>
      <c r="X3540" s="15">
        <f>Raw_Data!X3540</f>
        <v>2430905</v>
      </c>
      <c r="Y3540" s="15">
        <f>Raw_Data!Y3540</f>
        <v>1870843</v>
      </c>
      <c r="Z3540" s="15">
        <f>Raw_Data!Z3540</f>
        <v>4085</v>
      </c>
      <c r="AA3540" s="15">
        <f>Raw_Data!AA3540</f>
        <v>6.0270000000000001</v>
      </c>
      <c r="AB3540" s="15">
        <f>Raw_Data!AB3540</f>
        <v>43.7</v>
      </c>
      <c r="AC3540" s="19" t="str">
        <f>IF(Raw_Data!G3540="","Yes","No")</f>
        <v>No</v>
      </c>
      <c r="AD3540" s="19" t="str">
        <f>IF(Raw_Data!L3540="","Yes","No")</f>
        <v>No</v>
      </c>
      <c r="AE3540" s="19" t="str">
        <f>IF(Raw_Data!T3540="","Imputed",IF(Raw_Data!T3540&gt;INDEX(Cleaning_Reference!$F$6:$F$13,MATCH(D3540,Cleaning_Reference!$A$6:$A$13,0)),"Capped","Original"))</f>
        <v>Original</v>
      </c>
      <c r="AF3540" s="21">
        <f t="shared" si="55"/>
        <v>24.62</v>
      </c>
    </row>
    <row r="3541" spans="1:32" ht="15" customHeight="1" x14ac:dyDescent="0.3">
      <c r="A3541" s="20" t="str">
        <f>Raw_Data!A3541</f>
        <v>SF13540</v>
      </c>
      <c r="B3541" s="15" t="str">
        <f>Raw_Data!B3541</f>
        <v>Telangana</v>
      </c>
      <c r="C3541" s="15" t="str">
        <f>Raw_Data!C3541</f>
        <v>Warangal</v>
      </c>
      <c r="D3541" s="15" t="str">
        <f>Raw_Data!D3541</f>
        <v>Wheat</v>
      </c>
      <c r="E3541" s="15" t="str">
        <f>Raw_Data!E3541</f>
        <v>Kharif</v>
      </c>
      <c r="F3541" s="15">
        <f>Raw_Data!F3541</f>
        <v>5.47</v>
      </c>
      <c r="G3541" s="18">
        <f>IF(Raw_Data!G3541="",ROUND(AVERAGEIFS(Raw_Data!$G$2:$G$4001,Raw_Data!$E$2:$E$4001,E3541),1),Raw_Data!G3541)</f>
        <v>729</v>
      </c>
      <c r="H3541" s="15">
        <f>Raw_Data!H3541</f>
        <v>30.5</v>
      </c>
      <c r="I3541" s="15">
        <f>Raw_Data!I3541</f>
        <v>83.2</v>
      </c>
      <c r="J3541" s="15">
        <f>Raw_Data!J3541</f>
        <v>7.2</v>
      </c>
      <c r="K3541" s="15">
        <f>Raw_Data!K3541</f>
        <v>6.94</v>
      </c>
      <c r="L3541" s="18">
        <f>IF(Raw_Data!L3541="",ROUND(AVERAGEIFS(Raw_Data!$L$2:$L$4001,Raw_Data!$E$2:$E$4001,E3541),1),Raw_Data!L3541)</f>
        <v>28.3</v>
      </c>
      <c r="M3541" s="15">
        <f>Raw_Data!M3541</f>
        <v>174.7</v>
      </c>
      <c r="N3541" s="15">
        <f>Raw_Data!N3541</f>
        <v>53.3</v>
      </c>
      <c r="O3541" s="15">
        <f>Raw_Data!O3541</f>
        <v>55.3</v>
      </c>
      <c r="P3541" s="15" t="str">
        <f>Raw_Data!P3541</f>
        <v>Flood</v>
      </c>
      <c r="Q3541" s="15">
        <f>Raw_Data!Q3541</f>
        <v>124.3</v>
      </c>
      <c r="R3541" s="15">
        <f>Raw_Data!R3541</f>
        <v>2.39</v>
      </c>
      <c r="S3541" s="15">
        <f>Raw_Data!S3541</f>
        <v>0.81</v>
      </c>
      <c r="T3541" s="18">
        <f>IF(Raw_Data!T3541="",ROUND(AVERAGEIFS(Raw_Data!$T$2:$T$4001,Raw_Data!$E$2:$E$4001,E3541,Raw_Data!$D$2:$D$4001,D3541),2),IF(Raw_Data!T3541&gt;INDEX(Cleaning_Reference!$F$6:$F$13,MATCH(D3541,Cleaning_Reference!$A$6:$A$13,0)),INDEX(Cleaning_Reference!$F$6:$F$13,MATCH(D3541,Cleaning_Reference!$A$6:$A$13,0)),Raw_Data!T3541))</f>
        <v>3.07</v>
      </c>
      <c r="U3541" s="15">
        <f>Raw_Data!U3541</f>
        <v>16.79</v>
      </c>
      <c r="V3541" s="15">
        <f>Raw_Data!V3541</f>
        <v>26333</v>
      </c>
      <c r="W3541" s="15">
        <f>Raw_Data!W3541</f>
        <v>310754</v>
      </c>
      <c r="X3541" s="15">
        <f>Raw_Data!X3541</f>
        <v>442131</v>
      </c>
      <c r="Y3541" s="15">
        <f>Raw_Data!Y3541</f>
        <v>131377</v>
      </c>
      <c r="Z3541" s="15">
        <f>Raw_Data!Z3541</f>
        <v>4033</v>
      </c>
      <c r="AA3541" s="15">
        <f>Raw_Data!AA3541</f>
        <v>4.1630000000000003</v>
      </c>
      <c r="AB3541" s="15">
        <f>Raw_Data!AB3541</f>
        <v>58</v>
      </c>
      <c r="AC3541" s="19" t="str">
        <f>IF(Raw_Data!G3541="","Yes","No")</f>
        <v>No</v>
      </c>
      <c r="AD3541" s="19" t="str">
        <f>IF(Raw_Data!L3541="","Yes","No")</f>
        <v>No</v>
      </c>
      <c r="AE3541" s="19" t="str">
        <f>IF(Raw_Data!T3541="","Imputed",IF(Raw_Data!T3541&gt;INDEX(Cleaning_Reference!$F$6:$F$13,MATCH(D3541,Cleaning_Reference!$A$6:$A$13,0)),"Capped","Original"))</f>
        <v>Original</v>
      </c>
      <c r="AF3541" s="21">
        <f t="shared" si="55"/>
        <v>16.79</v>
      </c>
    </row>
    <row r="3542" spans="1:32" ht="15" customHeight="1" x14ac:dyDescent="0.3">
      <c r="A3542" s="20" t="str">
        <f>Raw_Data!A3542</f>
        <v>SF13541</v>
      </c>
      <c r="B3542" s="15" t="str">
        <f>Raw_Data!B3542</f>
        <v>Madhya Pradesh</v>
      </c>
      <c r="C3542" s="15" t="str">
        <f>Raw_Data!C3542</f>
        <v>Indore</v>
      </c>
      <c r="D3542" s="15" t="str">
        <f>Raw_Data!D3542</f>
        <v>Wheat</v>
      </c>
      <c r="E3542" s="15" t="str">
        <f>Raw_Data!E3542</f>
        <v>Rabi</v>
      </c>
      <c r="F3542" s="15">
        <f>Raw_Data!F3542</f>
        <v>12.08</v>
      </c>
      <c r="G3542" s="18">
        <f>IF(Raw_Data!G3542="",ROUND(AVERAGEIFS(Raw_Data!$G$2:$G$4001,Raw_Data!$E$2:$E$4001,E3542),1),Raw_Data!G3542)</f>
        <v>557.70000000000005</v>
      </c>
      <c r="H3542" s="15">
        <f>Raw_Data!H3542</f>
        <v>24.8</v>
      </c>
      <c r="I3542" s="15">
        <f>Raw_Data!I3542</f>
        <v>60.6</v>
      </c>
      <c r="J3542" s="15">
        <f>Raw_Data!J3542</f>
        <v>7.9</v>
      </c>
      <c r="K3542" s="15">
        <f>Raw_Data!K3542</f>
        <v>5.87</v>
      </c>
      <c r="L3542" s="18">
        <f>IF(Raw_Data!L3542="",ROUND(AVERAGEIFS(Raw_Data!$L$2:$L$4001,Raw_Data!$E$2:$E$4001,E3542),1),Raw_Data!L3542)</f>
        <v>23.1</v>
      </c>
      <c r="M3542" s="15">
        <f>Raw_Data!M3542</f>
        <v>119.8</v>
      </c>
      <c r="N3542" s="15">
        <f>Raw_Data!N3542</f>
        <v>64.8</v>
      </c>
      <c r="O3542" s="15">
        <f>Raw_Data!O3542</f>
        <v>68</v>
      </c>
      <c r="P3542" s="15" t="str">
        <f>Raw_Data!P3542</f>
        <v>Flood</v>
      </c>
      <c r="Q3542" s="15">
        <f>Raw_Data!Q3542</f>
        <v>45.7</v>
      </c>
      <c r="R3542" s="15">
        <f>Raw_Data!R3542</f>
        <v>4.54</v>
      </c>
      <c r="S3542" s="15">
        <f>Raw_Data!S3542</f>
        <v>0.8</v>
      </c>
      <c r="T3542" s="18">
        <f>IF(Raw_Data!T3542="",ROUND(AVERAGEIFS(Raw_Data!$T$2:$T$4001,Raw_Data!$E$2:$E$4001,E3542,Raw_Data!$D$2:$D$4001,D3542),2),IF(Raw_Data!T3542&gt;INDEX(Cleaning_Reference!$F$6:$F$13,MATCH(D3542,Cleaning_Reference!$A$6:$A$13,0)),INDEX(Cleaning_Reference!$F$6:$F$13,MATCH(D3542,Cleaning_Reference!$A$6:$A$13,0)),Raw_Data!T3542))</f>
        <v>1.59</v>
      </c>
      <c r="U3542" s="15">
        <f>Raw_Data!U3542</f>
        <v>19.21</v>
      </c>
      <c r="V3542" s="15">
        <f>Raw_Data!V3542</f>
        <v>21277</v>
      </c>
      <c r="W3542" s="15">
        <f>Raw_Data!W3542</f>
        <v>727819</v>
      </c>
      <c r="X3542" s="15">
        <f>Raw_Data!X3542</f>
        <v>408731</v>
      </c>
      <c r="Y3542" s="15">
        <f>Raw_Data!Y3542</f>
        <v>-319088</v>
      </c>
      <c r="Z3542" s="15">
        <f>Raw_Data!Z3542</f>
        <v>6183</v>
      </c>
      <c r="AA3542" s="15">
        <f>Raw_Data!AA3542</f>
        <v>3.1070000000000002</v>
      </c>
      <c r="AB3542" s="15">
        <f>Raw_Data!AB3542</f>
        <v>56</v>
      </c>
      <c r="AC3542" s="19" t="str">
        <f>IF(Raw_Data!G3542="","Yes","No")</f>
        <v>No</v>
      </c>
      <c r="AD3542" s="19" t="str">
        <f>IF(Raw_Data!L3542="","Yes","No")</f>
        <v>No</v>
      </c>
      <c r="AE3542" s="19" t="str">
        <f>IF(Raw_Data!T3542="","Imputed",IF(Raw_Data!T3542&gt;INDEX(Cleaning_Reference!$F$6:$F$13,MATCH(D3542,Cleaning_Reference!$A$6:$A$13,0)),"Capped","Original"))</f>
        <v>Original</v>
      </c>
      <c r="AF3542" s="21">
        <f t="shared" si="55"/>
        <v>19.21</v>
      </c>
    </row>
    <row r="3543" spans="1:32" ht="15" customHeight="1" x14ac:dyDescent="0.3">
      <c r="A3543" s="20" t="str">
        <f>Raw_Data!A3543</f>
        <v>SF13542</v>
      </c>
      <c r="B3543" s="15" t="str">
        <f>Raw_Data!B3543</f>
        <v>Karnataka</v>
      </c>
      <c r="C3543" s="15" t="str">
        <f>Raw_Data!C3543</f>
        <v>Krishna</v>
      </c>
      <c r="D3543" s="15" t="str">
        <f>Raw_Data!D3543</f>
        <v>Cotton</v>
      </c>
      <c r="E3543" s="15" t="str">
        <f>Raw_Data!E3543</f>
        <v>Rabi</v>
      </c>
      <c r="F3543" s="15">
        <f>Raw_Data!F3543</f>
        <v>2.68</v>
      </c>
      <c r="G3543" s="18">
        <f>IF(Raw_Data!G3543="",ROUND(AVERAGEIFS(Raw_Data!$G$2:$G$4001,Raw_Data!$E$2:$E$4001,E3543),1),Raw_Data!G3543)</f>
        <v>373.6</v>
      </c>
      <c r="H3543" s="15">
        <f>Raw_Data!H3543</f>
        <v>22.9</v>
      </c>
      <c r="I3543" s="15">
        <f>Raw_Data!I3543</f>
        <v>39.6</v>
      </c>
      <c r="J3543" s="15">
        <f>Raw_Data!J3543</f>
        <v>7.5</v>
      </c>
      <c r="K3543" s="15">
        <f>Raw_Data!K3543</f>
        <v>6.57</v>
      </c>
      <c r="L3543" s="18">
        <f>IF(Raw_Data!L3543="",ROUND(AVERAGEIFS(Raw_Data!$L$2:$L$4001,Raw_Data!$E$2:$E$4001,E3543),1),Raw_Data!L3543)</f>
        <v>21.4</v>
      </c>
      <c r="M3543" s="15">
        <f>Raw_Data!M3543</f>
        <v>76.3</v>
      </c>
      <c r="N3543" s="15">
        <f>Raw_Data!N3543</f>
        <v>83.1</v>
      </c>
      <c r="O3543" s="15">
        <f>Raw_Data!O3543</f>
        <v>56.7</v>
      </c>
      <c r="P3543" s="15" t="str">
        <f>Raw_Data!P3543</f>
        <v>Sprinkler</v>
      </c>
      <c r="Q3543" s="15">
        <f>Raw_Data!Q3543</f>
        <v>214.4</v>
      </c>
      <c r="R3543" s="15">
        <f>Raw_Data!R3543</f>
        <v>2.34</v>
      </c>
      <c r="S3543" s="15">
        <f>Raw_Data!S3543</f>
        <v>0.77</v>
      </c>
      <c r="T3543" s="18">
        <f>IF(Raw_Data!T3543="",ROUND(AVERAGEIFS(Raw_Data!$T$2:$T$4001,Raw_Data!$E$2:$E$4001,E3543,Raw_Data!$D$2:$D$4001,D3543),2),IF(Raw_Data!T3543&gt;INDEX(Cleaning_Reference!$F$6:$F$13,MATCH(D3543,Cleaning_Reference!$A$6:$A$13,0)),INDEX(Cleaning_Reference!$F$6:$F$13,MATCH(D3543,Cleaning_Reference!$A$6:$A$13,0)),Raw_Data!T3543))</f>
        <v>1.29</v>
      </c>
      <c r="U3543" s="15">
        <f>Raw_Data!U3543</f>
        <v>3.46</v>
      </c>
      <c r="V3543" s="15">
        <f>Raw_Data!V3543</f>
        <v>66257</v>
      </c>
      <c r="W3543" s="15">
        <f>Raw_Data!W3543</f>
        <v>199366</v>
      </c>
      <c r="X3543" s="15">
        <f>Raw_Data!X3543</f>
        <v>229249</v>
      </c>
      <c r="Y3543" s="15">
        <f>Raw_Data!Y3543</f>
        <v>29883</v>
      </c>
      <c r="Z3543" s="15">
        <f>Raw_Data!Z3543</f>
        <v>2122</v>
      </c>
      <c r="AA3543" s="15">
        <f>Raw_Data!AA3543</f>
        <v>1.631</v>
      </c>
      <c r="AB3543" s="15">
        <f>Raw_Data!AB3543</f>
        <v>31.2</v>
      </c>
      <c r="AC3543" s="19" t="str">
        <f>IF(Raw_Data!G3543="","Yes","No")</f>
        <v>No</v>
      </c>
      <c r="AD3543" s="19" t="str">
        <f>IF(Raw_Data!L3543="","Yes","No")</f>
        <v>No</v>
      </c>
      <c r="AE3543" s="19" t="str">
        <f>IF(Raw_Data!T3543="","Imputed",IF(Raw_Data!T3543&gt;INDEX(Cleaning_Reference!$F$6:$F$13,MATCH(D3543,Cleaning_Reference!$A$6:$A$13,0)),"Capped","Original"))</f>
        <v>Original</v>
      </c>
      <c r="AF3543" s="21">
        <f t="shared" si="55"/>
        <v>3.46</v>
      </c>
    </row>
    <row r="3544" spans="1:32" ht="15" customHeight="1" x14ac:dyDescent="0.3">
      <c r="A3544" s="20" t="str">
        <f>Raw_Data!A3544</f>
        <v>SF13543</v>
      </c>
      <c r="B3544" s="15" t="str">
        <f>Raw_Data!B3544</f>
        <v>Tamil Nadu</v>
      </c>
      <c r="C3544" s="15" t="str">
        <f>Raw_Data!C3544</f>
        <v>Warangal</v>
      </c>
      <c r="D3544" s="15" t="str">
        <f>Raw_Data!D3544</f>
        <v>Pulses</v>
      </c>
      <c r="E3544" s="15" t="str">
        <f>Raw_Data!E3544</f>
        <v>Rabi</v>
      </c>
      <c r="F3544" s="15">
        <f>Raw_Data!F3544</f>
        <v>13.34</v>
      </c>
      <c r="G3544" s="18">
        <f>IF(Raw_Data!G3544="",ROUND(AVERAGEIFS(Raw_Data!$G$2:$G$4001,Raw_Data!$E$2:$E$4001,E3544),1),Raw_Data!G3544)</f>
        <v>586.6</v>
      </c>
      <c r="H3544" s="15">
        <f>Raw_Data!H3544</f>
        <v>20.8</v>
      </c>
      <c r="I3544" s="15">
        <f>Raw_Data!I3544</f>
        <v>55.5</v>
      </c>
      <c r="J3544" s="15">
        <f>Raw_Data!J3544</f>
        <v>7.4</v>
      </c>
      <c r="K3544" s="15">
        <f>Raw_Data!K3544</f>
        <v>7.46</v>
      </c>
      <c r="L3544" s="18">
        <f>IF(Raw_Data!L3544="",ROUND(AVERAGEIFS(Raw_Data!$L$2:$L$4001,Raw_Data!$E$2:$E$4001,E3544),1),Raw_Data!L3544)</f>
        <v>22.1</v>
      </c>
      <c r="M3544" s="15">
        <f>Raw_Data!M3544</f>
        <v>205.8</v>
      </c>
      <c r="N3544" s="15">
        <f>Raw_Data!N3544</f>
        <v>54.9</v>
      </c>
      <c r="O3544" s="15">
        <f>Raw_Data!O3544</f>
        <v>130.1</v>
      </c>
      <c r="P3544" s="15" t="str">
        <f>Raw_Data!P3544</f>
        <v>Sprinkler</v>
      </c>
      <c r="Q3544" s="15">
        <f>Raw_Data!Q3544</f>
        <v>113.7</v>
      </c>
      <c r="R3544" s="15">
        <f>Raw_Data!R3544</f>
        <v>5.78</v>
      </c>
      <c r="S3544" s="15">
        <f>Raw_Data!S3544</f>
        <v>0.75</v>
      </c>
      <c r="T3544" s="18">
        <f>IF(Raw_Data!T3544="",ROUND(AVERAGEIFS(Raw_Data!$T$2:$T$4001,Raw_Data!$E$2:$E$4001,E3544,Raw_Data!$D$2:$D$4001,D3544),2),IF(Raw_Data!T3544&gt;INDEX(Cleaning_Reference!$F$6:$F$13,MATCH(D3544,Cleaning_Reference!$A$6:$A$13,0)),INDEX(Cleaning_Reference!$F$6:$F$13,MATCH(D3544,Cleaning_Reference!$A$6:$A$13,0)),Raw_Data!T3544))</f>
        <v>0.77</v>
      </c>
      <c r="U3544" s="15">
        <f>Raw_Data!U3544</f>
        <v>10.27</v>
      </c>
      <c r="V3544" s="15">
        <f>Raw_Data!V3544</f>
        <v>77403</v>
      </c>
      <c r="W3544" s="15">
        <f>Raw_Data!W3544</f>
        <v>915673</v>
      </c>
      <c r="X3544" s="15">
        <f>Raw_Data!X3544</f>
        <v>794929</v>
      </c>
      <c r="Y3544" s="15">
        <f>Raw_Data!Y3544</f>
        <v>-120744</v>
      </c>
      <c r="Z3544" s="15">
        <f>Raw_Data!Z3544</f>
        <v>5552</v>
      </c>
      <c r="AA3544" s="15">
        <f>Raw_Data!AA3544</f>
        <v>1.85</v>
      </c>
      <c r="AB3544" s="15">
        <f>Raw_Data!AB3544</f>
        <v>47.6</v>
      </c>
      <c r="AC3544" s="19" t="str">
        <f>IF(Raw_Data!G3544="","Yes","No")</f>
        <v>No</v>
      </c>
      <c r="AD3544" s="19" t="str">
        <f>IF(Raw_Data!L3544="","Yes","No")</f>
        <v>No</v>
      </c>
      <c r="AE3544" s="19" t="str">
        <f>IF(Raw_Data!T3544="","Imputed",IF(Raw_Data!T3544&gt;INDEX(Cleaning_Reference!$F$6:$F$13,MATCH(D3544,Cleaning_Reference!$A$6:$A$13,0)),"Capped","Original"))</f>
        <v>Original</v>
      </c>
      <c r="AF3544" s="21">
        <f t="shared" si="55"/>
        <v>10.27</v>
      </c>
    </row>
    <row r="3545" spans="1:32" ht="15" customHeight="1" x14ac:dyDescent="0.3">
      <c r="A3545" s="20" t="str">
        <f>Raw_Data!A3545</f>
        <v>SF13544</v>
      </c>
      <c r="B3545" s="15" t="str">
        <f>Raw_Data!B3545</f>
        <v>Andhra Pradesh</v>
      </c>
      <c r="C3545" s="15" t="str">
        <f>Raw_Data!C3545</f>
        <v>Nashik</v>
      </c>
      <c r="D3545" s="15" t="str">
        <f>Raw_Data!D3545</f>
        <v>Groundnut</v>
      </c>
      <c r="E3545" s="15" t="str">
        <f>Raw_Data!E3545</f>
        <v>Kharif</v>
      </c>
      <c r="F3545" s="15">
        <f>Raw_Data!F3545</f>
        <v>7.34</v>
      </c>
      <c r="G3545" s="18">
        <f>IF(Raw_Data!G3545="",ROUND(AVERAGEIFS(Raw_Data!$G$2:$G$4001,Raw_Data!$E$2:$E$4001,E3545),1),Raw_Data!G3545)</f>
        <v>1183.9000000000001</v>
      </c>
      <c r="H3545" s="15">
        <f>Raw_Data!H3545</f>
        <v>26.1</v>
      </c>
      <c r="I3545" s="15">
        <f>Raw_Data!I3545</f>
        <v>68.2</v>
      </c>
      <c r="J3545" s="15">
        <f>Raw_Data!J3545</f>
        <v>8.9</v>
      </c>
      <c r="K3545" s="15">
        <f>Raw_Data!K3545</f>
        <v>6.12</v>
      </c>
      <c r="L3545" s="18">
        <f>IF(Raw_Data!L3545="",ROUND(AVERAGEIFS(Raw_Data!$L$2:$L$4001,Raw_Data!$E$2:$E$4001,E3545),1),Raw_Data!L3545)</f>
        <v>20</v>
      </c>
      <c r="M3545" s="15">
        <f>Raw_Data!M3545</f>
        <v>81.5</v>
      </c>
      <c r="N3545" s="15">
        <f>Raw_Data!N3545</f>
        <v>39</v>
      </c>
      <c r="O3545" s="15">
        <f>Raw_Data!O3545</f>
        <v>96.7</v>
      </c>
      <c r="P3545" s="15" t="str">
        <f>Raw_Data!P3545</f>
        <v>Rainfed</v>
      </c>
      <c r="Q3545" s="15">
        <f>Raw_Data!Q3545</f>
        <v>245</v>
      </c>
      <c r="R3545" s="15">
        <f>Raw_Data!R3545</f>
        <v>4.42</v>
      </c>
      <c r="S3545" s="15">
        <f>Raw_Data!S3545</f>
        <v>0.88</v>
      </c>
      <c r="T3545" s="18">
        <f>IF(Raw_Data!T3545="",ROUND(AVERAGEIFS(Raw_Data!$T$2:$T$4001,Raw_Data!$E$2:$E$4001,E3545,Raw_Data!$D$2:$D$4001,D3545),2),IF(Raw_Data!T3545&gt;INDEX(Cleaning_Reference!$F$6:$F$13,MATCH(D3545,Cleaning_Reference!$A$6:$A$13,0)),INDEX(Cleaning_Reference!$F$6:$F$13,MATCH(D3545,Cleaning_Reference!$A$6:$A$13,0)),Raw_Data!T3545))</f>
        <v>1.04</v>
      </c>
      <c r="U3545" s="15">
        <f>Raw_Data!U3545</f>
        <v>7.63</v>
      </c>
      <c r="V3545" s="15">
        <f>Raw_Data!V3545</f>
        <v>61074</v>
      </c>
      <c r="W3545" s="15">
        <f>Raw_Data!W3545</f>
        <v>549356</v>
      </c>
      <c r="X3545" s="15">
        <f>Raw_Data!X3545</f>
        <v>465995</v>
      </c>
      <c r="Y3545" s="15">
        <f>Raw_Data!Y3545</f>
        <v>-83361</v>
      </c>
      <c r="Z3545" s="15">
        <f>Raw_Data!Z3545</f>
        <v>1733</v>
      </c>
      <c r="AA3545" s="15">
        <f>Raw_Data!AA3545</f>
        <v>4.4029999999999996</v>
      </c>
      <c r="AB3545" s="15">
        <f>Raw_Data!AB3545</f>
        <v>65</v>
      </c>
      <c r="AC3545" s="19" t="str">
        <f>IF(Raw_Data!G3545="","Yes","No")</f>
        <v>No</v>
      </c>
      <c r="AD3545" s="19" t="str">
        <f>IF(Raw_Data!L3545="","Yes","No")</f>
        <v>No</v>
      </c>
      <c r="AE3545" s="19" t="str">
        <f>IF(Raw_Data!T3545="","Imputed",IF(Raw_Data!T3545&gt;INDEX(Cleaning_Reference!$F$6:$F$13,MATCH(D3545,Cleaning_Reference!$A$6:$A$13,0)),"Capped","Original"))</f>
        <v>Original</v>
      </c>
      <c r="AF3545" s="21">
        <f t="shared" si="55"/>
        <v>7.63</v>
      </c>
    </row>
    <row r="3546" spans="1:32" ht="15" customHeight="1" x14ac:dyDescent="0.3">
      <c r="A3546" s="20" t="str">
        <f>Raw_Data!A3546</f>
        <v>SF13545</v>
      </c>
      <c r="B3546" s="15" t="str">
        <f>Raw_Data!B3546</f>
        <v>Tamil Nadu</v>
      </c>
      <c r="C3546" s="15" t="str">
        <f>Raw_Data!C3546</f>
        <v>Krishna</v>
      </c>
      <c r="D3546" s="15" t="str">
        <f>Raw_Data!D3546</f>
        <v>Maize</v>
      </c>
      <c r="E3546" s="15" t="str">
        <f>Raw_Data!E3546</f>
        <v>Rabi</v>
      </c>
      <c r="F3546" s="15">
        <f>Raw_Data!F3546</f>
        <v>3.14</v>
      </c>
      <c r="G3546" s="18">
        <f>IF(Raw_Data!G3546="",ROUND(AVERAGEIFS(Raw_Data!$G$2:$G$4001,Raw_Data!$E$2:$E$4001,E3546),1),Raw_Data!G3546)</f>
        <v>431.8</v>
      </c>
      <c r="H3546" s="15">
        <f>Raw_Data!H3546</f>
        <v>23.1</v>
      </c>
      <c r="I3546" s="15">
        <f>Raw_Data!I3546</f>
        <v>52.3</v>
      </c>
      <c r="J3546" s="15">
        <f>Raw_Data!J3546</f>
        <v>7.5</v>
      </c>
      <c r="K3546" s="15">
        <f>Raw_Data!K3546</f>
        <v>7</v>
      </c>
      <c r="L3546" s="18">
        <f>IF(Raw_Data!L3546="",ROUND(AVERAGEIFS(Raw_Data!$L$2:$L$4001,Raw_Data!$E$2:$E$4001,E3546),1),Raw_Data!L3546)</f>
        <v>18.600000000000001</v>
      </c>
      <c r="M3546" s="15">
        <f>Raw_Data!M3546</f>
        <v>72.2</v>
      </c>
      <c r="N3546" s="15">
        <f>Raw_Data!N3546</f>
        <v>92.9</v>
      </c>
      <c r="O3546" s="15">
        <f>Raw_Data!O3546</f>
        <v>117.2</v>
      </c>
      <c r="P3546" s="15" t="str">
        <f>Raw_Data!P3546</f>
        <v>Flood</v>
      </c>
      <c r="Q3546" s="15">
        <f>Raw_Data!Q3546</f>
        <v>114.1</v>
      </c>
      <c r="R3546" s="15">
        <f>Raw_Data!R3546</f>
        <v>3.32</v>
      </c>
      <c r="S3546" s="15">
        <f>Raw_Data!S3546</f>
        <v>0.97</v>
      </c>
      <c r="T3546" s="18">
        <f>IF(Raw_Data!T3546="",ROUND(AVERAGEIFS(Raw_Data!$T$2:$T$4001,Raw_Data!$E$2:$E$4001,E3546,Raw_Data!$D$2:$D$4001,D3546),2),IF(Raw_Data!T3546&gt;INDEX(Cleaning_Reference!$F$6:$F$13,MATCH(D3546,Cleaning_Reference!$A$6:$A$13,0)),INDEX(Cleaning_Reference!$F$6:$F$13,MATCH(D3546,Cleaning_Reference!$A$6:$A$13,0)),Raw_Data!T3546))</f>
        <v>4.16</v>
      </c>
      <c r="U3546" s="15">
        <f>Raw_Data!U3546</f>
        <v>13.06</v>
      </c>
      <c r="V3546" s="15">
        <f>Raw_Data!V3546</f>
        <v>20356</v>
      </c>
      <c r="W3546" s="15">
        <f>Raw_Data!W3546</f>
        <v>187471</v>
      </c>
      <c r="X3546" s="15">
        <f>Raw_Data!X3546</f>
        <v>265849</v>
      </c>
      <c r="Y3546" s="15">
        <f>Raw_Data!Y3546</f>
        <v>78378</v>
      </c>
      <c r="Z3546" s="15">
        <f>Raw_Data!Z3546</f>
        <v>2128</v>
      </c>
      <c r="AA3546" s="15">
        <f>Raw_Data!AA3546</f>
        <v>6.1369999999999996</v>
      </c>
      <c r="AB3546" s="15">
        <f>Raw_Data!AB3546</f>
        <v>36.9</v>
      </c>
      <c r="AC3546" s="19" t="str">
        <f>IF(Raw_Data!G3546="","Yes","No")</f>
        <v>No</v>
      </c>
      <c r="AD3546" s="19" t="str">
        <f>IF(Raw_Data!L3546="","Yes","No")</f>
        <v>No</v>
      </c>
      <c r="AE3546" s="19" t="str">
        <f>IF(Raw_Data!T3546="","Imputed",IF(Raw_Data!T3546&gt;INDEX(Cleaning_Reference!$F$6:$F$13,MATCH(D3546,Cleaning_Reference!$A$6:$A$13,0)),"Capped","Original"))</f>
        <v>Original</v>
      </c>
      <c r="AF3546" s="21">
        <f t="shared" si="55"/>
        <v>13.06</v>
      </c>
    </row>
    <row r="3547" spans="1:32" ht="15" customHeight="1" x14ac:dyDescent="0.3">
      <c r="A3547" s="20" t="str">
        <f>Raw_Data!A3547</f>
        <v>SF13546</v>
      </c>
      <c r="B3547" s="15" t="str">
        <f>Raw_Data!B3547</f>
        <v>Karnataka</v>
      </c>
      <c r="C3547" s="15" t="str">
        <f>Raw_Data!C3547</f>
        <v>Krishna</v>
      </c>
      <c r="D3547" s="15" t="str">
        <f>Raw_Data!D3547</f>
        <v>Chilli</v>
      </c>
      <c r="E3547" s="15" t="str">
        <f>Raw_Data!E3547</f>
        <v>Kharif</v>
      </c>
      <c r="F3547" s="15">
        <f>Raw_Data!F3547</f>
        <v>13.45</v>
      </c>
      <c r="G3547" s="18">
        <f>IF(Raw_Data!G3547="",ROUND(AVERAGEIFS(Raw_Data!$G$2:$G$4001,Raw_Data!$E$2:$E$4001,E3547),1),Raw_Data!G3547)</f>
        <v>658.6</v>
      </c>
      <c r="H3547" s="15">
        <f>Raw_Data!H3547</f>
        <v>31.6</v>
      </c>
      <c r="I3547" s="15">
        <f>Raw_Data!I3547</f>
        <v>81.599999999999994</v>
      </c>
      <c r="J3547" s="15">
        <f>Raw_Data!J3547</f>
        <v>7</v>
      </c>
      <c r="K3547" s="15">
        <f>Raw_Data!K3547</f>
        <v>6.36</v>
      </c>
      <c r="L3547" s="18">
        <f>IF(Raw_Data!L3547="",ROUND(AVERAGEIFS(Raw_Data!$L$2:$L$4001,Raw_Data!$E$2:$E$4001,E3547),1),Raw_Data!L3547)</f>
        <v>33.700000000000003</v>
      </c>
      <c r="M3547" s="15">
        <f>Raw_Data!M3547</f>
        <v>40</v>
      </c>
      <c r="N3547" s="15">
        <f>Raw_Data!N3547</f>
        <v>62.4</v>
      </c>
      <c r="O3547" s="15">
        <f>Raw_Data!O3547</f>
        <v>151.30000000000001</v>
      </c>
      <c r="P3547" s="15" t="str">
        <f>Raw_Data!P3547</f>
        <v>Flood</v>
      </c>
      <c r="Q3547" s="15">
        <f>Raw_Data!Q3547</f>
        <v>253.4</v>
      </c>
      <c r="R3547" s="15">
        <f>Raw_Data!R3547</f>
        <v>6.22</v>
      </c>
      <c r="S3547" s="15">
        <f>Raw_Data!S3547</f>
        <v>0.68</v>
      </c>
      <c r="T3547" s="18">
        <f>IF(Raw_Data!T3547="",ROUND(AVERAGEIFS(Raw_Data!$T$2:$T$4001,Raw_Data!$E$2:$E$4001,E3547,Raw_Data!$D$2:$D$4001,D3547),2),IF(Raw_Data!T3547&gt;INDEX(Cleaning_Reference!$F$6:$F$13,MATCH(D3547,Cleaning_Reference!$A$6:$A$13,0)),INDEX(Cleaning_Reference!$F$6:$F$13,MATCH(D3547,Cleaning_Reference!$A$6:$A$13,0)),Raw_Data!T3547))</f>
        <v>2.34</v>
      </c>
      <c r="U3547" s="15">
        <f>Raw_Data!U3547</f>
        <v>31.47</v>
      </c>
      <c r="V3547" s="15">
        <f>Raw_Data!V3547</f>
        <v>111772</v>
      </c>
      <c r="W3547" s="15">
        <f>Raw_Data!W3547</f>
        <v>1046037</v>
      </c>
      <c r="X3547" s="15">
        <f>Raw_Data!X3547</f>
        <v>3517465</v>
      </c>
      <c r="Y3547" s="15">
        <f>Raw_Data!Y3547</f>
        <v>2471428</v>
      </c>
      <c r="Z3547" s="15">
        <f>Raw_Data!Z3547</f>
        <v>10637</v>
      </c>
      <c r="AA3547" s="15">
        <f>Raw_Data!AA3547</f>
        <v>2.9590000000000001</v>
      </c>
      <c r="AB3547" s="15">
        <f>Raw_Data!AB3547</f>
        <v>42</v>
      </c>
      <c r="AC3547" s="19" t="str">
        <f>IF(Raw_Data!G3547="","Yes","No")</f>
        <v>No</v>
      </c>
      <c r="AD3547" s="19" t="str">
        <f>IF(Raw_Data!L3547="","Yes","No")</f>
        <v>No</v>
      </c>
      <c r="AE3547" s="19" t="str">
        <f>IF(Raw_Data!T3547="","Imputed",IF(Raw_Data!T3547&gt;INDEX(Cleaning_Reference!$F$6:$F$13,MATCH(D3547,Cleaning_Reference!$A$6:$A$13,0)),"Capped","Original"))</f>
        <v>Original</v>
      </c>
      <c r="AF3547" s="21">
        <f t="shared" si="55"/>
        <v>31.47</v>
      </c>
    </row>
    <row r="3548" spans="1:32" ht="15" customHeight="1" x14ac:dyDescent="0.3">
      <c r="A3548" s="20" t="str">
        <f>Raw_Data!A3548</f>
        <v>SF13547</v>
      </c>
      <c r="B3548" s="15" t="str">
        <f>Raw_Data!B3548</f>
        <v>Tamil Nadu</v>
      </c>
      <c r="C3548" s="15" t="str">
        <f>Raw_Data!C3548</f>
        <v>Ludhiana</v>
      </c>
      <c r="D3548" s="15" t="str">
        <f>Raw_Data!D3548</f>
        <v>Chilli</v>
      </c>
      <c r="E3548" s="15" t="str">
        <f>Raw_Data!E3548</f>
        <v>Kharif</v>
      </c>
      <c r="F3548" s="15">
        <f>Raw_Data!F3548</f>
        <v>5.3</v>
      </c>
      <c r="G3548" s="18">
        <f>IF(Raw_Data!G3548="",ROUND(AVERAGEIFS(Raw_Data!$G$2:$G$4001,Raw_Data!$E$2:$E$4001,E3548),1),Raw_Data!G3548)</f>
        <v>962.9</v>
      </c>
      <c r="H3548" s="15">
        <f>Raw_Data!H3548</f>
        <v>29.2</v>
      </c>
      <c r="I3548" s="15">
        <f>Raw_Data!I3548</f>
        <v>69.099999999999994</v>
      </c>
      <c r="J3548" s="15">
        <f>Raw_Data!J3548</f>
        <v>5.3</v>
      </c>
      <c r="K3548" s="15">
        <f>Raw_Data!K3548</f>
        <v>5.28</v>
      </c>
      <c r="L3548" s="18">
        <f>IF(Raw_Data!L3548="",ROUND(AVERAGEIFS(Raw_Data!$L$2:$L$4001,Raw_Data!$E$2:$E$4001,E3548),1),Raw_Data!L3548)</f>
        <v>31.2</v>
      </c>
      <c r="M3548" s="15">
        <f>Raw_Data!M3548</f>
        <v>136.6</v>
      </c>
      <c r="N3548" s="15">
        <f>Raw_Data!N3548</f>
        <v>54.3</v>
      </c>
      <c r="O3548" s="15">
        <f>Raw_Data!O3548</f>
        <v>131.4</v>
      </c>
      <c r="P3548" s="15" t="str">
        <f>Raw_Data!P3548</f>
        <v>Rainfed</v>
      </c>
      <c r="Q3548" s="15">
        <f>Raw_Data!Q3548</f>
        <v>227.4</v>
      </c>
      <c r="R3548" s="15">
        <f>Raw_Data!R3548</f>
        <v>4.13</v>
      </c>
      <c r="S3548" s="15">
        <f>Raw_Data!S3548</f>
        <v>0.75</v>
      </c>
      <c r="T3548" s="18">
        <f>IF(Raw_Data!T3548="",ROUND(AVERAGEIFS(Raw_Data!$T$2:$T$4001,Raw_Data!$E$2:$E$4001,E3548,Raw_Data!$D$2:$D$4001,D3548),2),IF(Raw_Data!T3548&gt;INDEX(Cleaning_Reference!$F$6:$F$13,MATCH(D3548,Cleaning_Reference!$A$6:$A$13,0)),INDEX(Cleaning_Reference!$F$6:$F$13,MATCH(D3548,Cleaning_Reference!$A$6:$A$13,0)),Raw_Data!T3548))</f>
        <v>0.3</v>
      </c>
      <c r="U3548" s="15">
        <f>Raw_Data!U3548</f>
        <v>1.59</v>
      </c>
      <c r="V3548" s="15">
        <f>Raw_Data!V3548</f>
        <v>100055</v>
      </c>
      <c r="W3548" s="15">
        <f>Raw_Data!W3548</f>
        <v>374365</v>
      </c>
      <c r="X3548" s="15">
        <f>Raw_Data!X3548</f>
        <v>159087</v>
      </c>
      <c r="Y3548" s="15">
        <f>Raw_Data!Y3548</f>
        <v>-215278</v>
      </c>
      <c r="Z3548" s="15">
        <f>Raw_Data!Z3548</f>
        <v>1726</v>
      </c>
      <c r="AA3548" s="15">
        <f>Raw_Data!AA3548</f>
        <v>0.92100000000000004</v>
      </c>
      <c r="AB3548" s="15">
        <f>Raw_Data!AB3548</f>
        <v>72.2</v>
      </c>
      <c r="AC3548" s="19" t="str">
        <f>IF(Raw_Data!G3548="","Yes","No")</f>
        <v>No</v>
      </c>
      <c r="AD3548" s="19" t="str">
        <f>IF(Raw_Data!L3548="","Yes","No")</f>
        <v>No</v>
      </c>
      <c r="AE3548" s="19" t="str">
        <f>IF(Raw_Data!T3548="","Imputed",IF(Raw_Data!T3548&gt;INDEX(Cleaning_Reference!$F$6:$F$13,MATCH(D3548,Cleaning_Reference!$A$6:$A$13,0)),"Capped","Original"))</f>
        <v>Original</v>
      </c>
      <c r="AF3548" s="21">
        <f t="shared" si="55"/>
        <v>1.59</v>
      </c>
    </row>
    <row r="3549" spans="1:32" ht="15" customHeight="1" x14ac:dyDescent="0.3">
      <c r="A3549" s="20" t="str">
        <f>Raw_Data!A3549</f>
        <v>SF13548</v>
      </c>
      <c r="B3549" s="15" t="str">
        <f>Raw_Data!B3549</f>
        <v>Karnataka</v>
      </c>
      <c r="C3549" s="15" t="str">
        <f>Raw_Data!C3549</f>
        <v>Nalgonda</v>
      </c>
      <c r="D3549" s="15" t="str">
        <f>Raw_Data!D3549</f>
        <v>Sugarcane</v>
      </c>
      <c r="E3549" s="15" t="str">
        <f>Raw_Data!E3549</f>
        <v>Kharif</v>
      </c>
      <c r="F3549" s="15">
        <f>Raw_Data!F3549</f>
        <v>5.79</v>
      </c>
      <c r="G3549" s="18">
        <f>IF(Raw_Data!G3549="",ROUND(AVERAGEIFS(Raw_Data!$G$2:$G$4001,Raw_Data!$E$2:$E$4001,E3549),1),Raw_Data!G3549)</f>
        <v>910.2</v>
      </c>
      <c r="H3549" s="15">
        <f>Raw_Data!H3549</f>
        <v>26.7</v>
      </c>
      <c r="I3549" s="15">
        <f>Raw_Data!I3549</f>
        <v>65.599999999999994</v>
      </c>
      <c r="J3549" s="15">
        <f>Raw_Data!J3549</f>
        <v>8.1</v>
      </c>
      <c r="K3549" s="15">
        <f>Raw_Data!K3549</f>
        <v>7.5</v>
      </c>
      <c r="L3549" s="18">
        <f>IF(Raw_Data!L3549="",ROUND(AVERAGEIFS(Raw_Data!$L$2:$L$4001,Raw_Data!$E$2:$E$4001,E3549),1),Raw_Data!L3549)</f>
        <v>35.200000000000003</v>
      </c>
      <c r="M3549" s="15">
        <f>Raw_Data!M3549</f>
        <v>137.1</v>
      </c>
      <c r="N3549" s="15">
        <f>Raw_Data!N3549</f>
        <v>85</v>
      </c>
      <c r="O3549" s="15">
        <f>Raw_Data!O3549</f>
        <v>86.3</v>
      </c>
      <c r="P3549" s="15" t="str">
        <f>Raw_Data!P3549</f>
        <v>Rainfed</v>
      </c>
      <c r="Q3549" s="15">
        <f>Raw_Data!Q3549</f>
        <v>98.5</v>
      </c>
      <c r="R3549" s="15">
        <f>Raw_Data!R3549</f>
        <v>5.69</v>
      </c>
      <c r="S3549" s="15">
        <f>Raw_Data!S3549</f>
        <v>0.74</v>
      </c>
      <c r="T3549" s="18">
        <f>IF(Raw_Data!T3549="",ROUND(AVERAGEIFS(Raw_Data!$T$2:$T$4001,Raw_Data!$E$2:$E$4001,E3549,Raw_Data!$D$2:$D$4001,D3549),2),IF(Raw_Data!T3549&gt;INDEX(Cleaning_Reference!$F$6:$F$13,MATCH(D3549,Cleaning_Reference!$A$6:$A$13,0)),INDEX(Cleaning_Reference!$F$6:$F$13,MATCH(D3549,Cleaning_Reference!$A$6:$A$13,0)),Raw_Data!T3549))</f>
        <v>31.83</v>
      </c>
      <c r="U3549" s="15">
        <f>Raw_Data!U3549</f>
        <v>184.3</v>
      </c>
      <c r="V3549" s="15">
        <f>Raw_Data!V3549</f>
        <v>3462</v>
      </c>
      <c r="W3549" s="15">
        <f>Raw_Data!W3549</f>
        <v>400235</v>
      </c>
      <c r="X3549" s="15">
        <f>Raw_Data!X3549</f>
        <v>638047</v>
      </c>
      <c r="Y3549" s="15">
        <f>Raw_Data!Y3549</f>
        <v>237812</v>
      </c>
      <c r="Z3549" s="15">
        <f>Raw_Data!Z3549</f>
        <v>6500</v>
      </c>
      <c r="AA3549" s="15">
        <f>Raw_Data!AA3549</f>
        <v>28.353999999999999</v>
      </c>
      <c r="AB3549" s="15">
        <f>Raw_Data!AB3549</f>
        <v>43</v>
      </c>
      <c r="AC3549" s="19" t="str">
        <f>IF(Raw_Data!G3549="","Yes","No")</f>
        <v>No</v>
      </c>
      <c r="AD3549" s="19" t="str">
        <f>IF(Raw_Data!L3549="","Yes","No")</f>
        <v>No</v>
      </c>
      <c r="AE3549" s="19" t="str">
        <f>IF(Raw_Data!T3549="","Imputed",IF(Raw_Data!T3549&gt;INDEX(Cleaning_Reference!$F$6:$F$13,MATCH(D3549,Cleaning_Reference!$A$6:$A$13,0)),"Capped","Original"))</f>
        <v>Original</v>
      </c>
      <c r="AF3549" s="21">
        <f t="shared" si="55"/>
        <v>184.3</v>
      </c>
    </row>
    <row r="3550" spans="1:32" ht="15" customHeight="1" x14ac:dyDescent="0.3">
      <c r="A3550" s="20" t="str">
        <f>Raw_Data!A3550</f>
        <v>SF13549</v>
      </c>
      <c r="B3550" s="15" t="str">
        <f>Raw_Data!B3550</f>
        <v>Tamil Nadu</v>
      </c>
      <c r="C3550" s="15" t="str">
        <f>Raw_Data!C3550</f>
        <v>Guntur</v>
      </c>
      <c r="D3550" s="15" t="str">
        <f>Raw_Data!D3550</f>
        <v>Cotton</v>
      </c>
      <c r="E3550" s="15" t="str">
        <f>Raw_Data!E3550</f>
        <v>Zaid</v>
      </c>
      <c r="F3550" s="15">
        <f>Raw_Data!F3550</f>
        <v>3.85</v>
      </c>
      <c r="G3550" s="18">
        <f>IF(Raw_Data!G3550="",ROUND(AVERAGEIFS(Raw_Data!$G$2:$G$4001,Raw_Data!$E$2:$E$4001,E3550),1),Raw_Data!G3550)</f>
        <v>132.19999999999999</v>
      </c>
      <c r="H3550" s="15">
        <f>Raw_Data!H3550</f>
        <v>29.5</v>
      </c>
      <c r="I3550" s="15">
        <f>Raw_Data!I3550</f>
        <v>50.1</v>
      </c>
      <c r="J3550" s="15">
        <f>Raw_Data!J3550</f>
        <v>7.5</v>
      </c>
      <c r="K3550" s="15">
        <f>Raw_Data!K3550</f>
        <v>6.14</v>
      </c>
      <c r="L3550" s="18">
        <f>IF(Raw_Data!L3550="",ROUND(AVERAGEIFS(Raw_Data!$L$2:$L$4001,Raw_Data!$E$2:$E$4001,E3550),1),Raw_Data!L3550)</f>
        <v>20.5</v>
      </c>
      <c r="M3550" s="15">
        <f>Raw_Data!M3550</f>
        <v>130</v>
      </c>
      <c r="N3550" s="15">
        <f>Raw_Data!N3550</f>
        <v>58.1</v>
      </c>
      <c r="O3550" s="15">
        <f>Raw_Data!O3550</f>
        <v>95.6</v>
      </c>
      <c r="P3550" s="15" t="str">
        <f>Raw_Data!P3550</f>
        <v>Rainfed</v>
      </c>
      <c r="Q3550" s="15">
        <f>Raw_Data!Q3550</f>
        <v>180.3</v>
      </c>
      <c r="R3550" s="15">
        <f>Raw_Data!R3550</f>
        <v>5.83</v>
      </c>
      <c r="S3550" s="15">
        <f>Raw_Data!S3550</f>
        <v>0.9</v>
      </c>
      <c r="T3550" s="18">
        <f>IF(Raw_Data!T3550="",ROUND(AVERAGEIFS(Raw_Data!$T$2:$T$4001,Raw_Data!$E$2:$E$4001,E3550,Raw_Data!$D$2:$D$4001,D3550),2),IF(Raw_Data!T3550&gt;INDEX(Cleaning_Reference!$F$6:$F$13,MATCH(D3550,Cleaning_Reference!$A$6:$A$13,0)),INDEX(Cleaning_Reference!$F$6:$F$13,MATCH(D3550,Cleaning_Reference!$A$6:$A$13,0)),Raw_Data!T3550))</f>
        <v>0.75</v>
      </c>
      <c r="U3550" s="15">
        <f>Raw_Data!U3550</f>
        <v>2.89</v>
      </c>
      <c r="V3550" s="15">
        <f>Raw_Data!V3550</f>
        <v>67828</v>
      </c>
      <c r="W3550" s="15">
        <f>Raw_Data!W3550</f>
        <v>192372</v>
      </c>
      <c r="X3550" s="15">
        <f>Raw_Data!X3550</f>
        <v>196023</v>
      </c>
      <c r="Y3550" s="15">
        <f>Raw_Data!Y3550</f>
        <v>3651</v>
      </c>
      <c r="Z3550" s="15">
        <f>Raw_Data!Z3550</f>
        <v>1748</v>
      </c>
      <c r="AA3550" s="15">
        <f>Raw_Data!AA3550</f>
        <v>1.653</v>
      </c>
      <c r="AB3550" s="15">
        <f>Raw_Data!AB3550</f>
        <v>33.799999999999997</v>
      </c>
      <c r="AC3550" s="19" t="str">
        <f>IF(Raw_Data!G3550="","Yes","No")</f>
        <v>No</v>
      </c>
      <c r="AD3550" s="19" t="str">
        <f>IF(Raw_Data!L3550="","Yes","No")</f>
        <v>No</v>
      </c>
      <c r="AE3550" s="19" t="str">
        <f>IF(Raw_Data!T3550="","Imputed",IF(Raw_Data!T3550&gt;INDEX(Cleaning_Reference!$F$6:$F$13,MATCH(D3550,Cleaning_Reference!$A$6:$A$13,0)),"Capped","Original"))</f>
        <v>Original</v>
      </c>
      <c r="AF3550" s="21">
        <f t="shared" si="55"/>
        <v>2.89</v>
      </c>
    </row>
    <row r="3551" spans="1:32" ht="15" customHeight="1" x14ac:dyDescent="0.3">
      <c r="A3551" s="20" t="str">
        <f>Raw_Data!A3551</f>
        <v>SF13550</v>
      </c>
      <c r="B3551" s="15" t="str">
        <f>Raw_Data!B3551</f>
        <v>Maharashtra</v>
      </c>
      <c r="C3551" s="15" t="str">
        <f>Raw_Data!C3551</f>
        <v>Nashik</v>
      </c>
      <c r="D3551" s="15" t="str">
        <f>Raw_Data!D3551</f>
        <v>Rice</v>
      </c>
      <c r="E3551" s="15" t="str">
        <f>Raw_Data!E3551</f>
        <v>Kharif</v>
      </c>
      <c r="F3551" s="15">
        <f>Raw_Data!F3551</f>
        <v>10.86</v>
      </c>
      <c r="G3551" s="18">
        <f>IF(Raw_Data!G3551="",ROUND(AVERAGEIFS(Raw_Data!$G$2:$G$4001,Raw_Data!$E$2:$E$4001,E3551),1),Raw_Data!G3551)</f>
        <v>914.6</v>
      </c>
      <c r="H3551" s="15">
        <f>Raw_Data!H3551</f>
        <v>30.7</v>
      </c>
      <c r="I3551" s="15">
        <f>Raw_Data!I3551</f>
        <v>69</v>
      </c>
      <c r="J3551" s="15">
        <f>Raw_Data!J3551</f>
        <v>5.6</v>
      </c>
      <c r="K3551" s="15">
        <f>Raw_Data!K3551</f>
        <v>6.11</v>
      </c>
      <c r="L3551" s="18">
        <f>IF(Raw_Data!L3551="",ROUND(AVERAGEIFS(Raw_Data!$L$2:$L$4001,Raw_Data!$E$2:$E$4001,E3551),1),Raw_Data!L3551)</f>
        <v>30.2</v>
      </c>
      <c r="M3551" s="15">
        <f>Raw_Data!M3551</f>
        <v>151.4</v>
      </c>
      <c r="N3551" s="15">
        <f>Raw_Data!N3551</f>
        <v>56.2</v>
      </c>
      <c r="O3551" s="15">
        <f>Raw_Data!O3551</f>
        <v>120.8</v>
      </c>
      <c r="P3551" s="15" t="str">
        <f>Raw_Data!P3551</f>
        <v>Rainfed</v>
      </c>
      <c r="Q3551" s="15">
        <f>Raw_Data!Q3551</f>
        <v>195.4</v>
      </c>
      <c r="R3551" s="15">
        <f>Raw_Data!R3551</f>
        <v>6.81</v>
      </c>
      <c r="S3551" s="15">
        <f>Raw_Data!S3551</f>
        <v>0.84</v>
      </c>
      <c r="T3551" s="18">
        <f>IF(Raw_Data!T3551="",ROUND(AVERAGEIFS(Raw_Data!$T$2:$T$4001,Raw_Data!$E$2:$E$4001,E3551,Raw_Data!$D$2:$D$4001,D3551),2),IF(Raw_Data!T3551&gt;INDEX(Cleaning_Reference!$F$6:$F$13,MATCH(D3551,Cleaning_Reference!$A$6:$A$13,0)),INDEX(Cleaning_Reference!$F$6:$F$13,MATCH(D3551,Cleaning_Reference!$A$6:$A$13,0)),Raw_Data!T3551))</f>
        <v>2.31</v>
      </c>
      <c r="U3551" s="15">
        <f>Raw_Data!U3551</f>
        <v>25.09</v>
      </c>
      <c r="V3551" s="15">
        <f>Raw_Data!V3551</f>
        <v>21849</v>
      </c>
      <c r="W3551" s="15">
        <f>Raw_Data!W3551</f>
        <v>599350</v>
      </c>
      <c r="X3551" s="15">
        <f>Raw_Data!X3551</f>
        <v>548191</v>
      </c>
      <c r="Y3551" s="15">
        <f>Raw_Data!Y3551</f>
        <v>-51159</v>
      </c>
      <c r="Z3551" s="15">
        <f>Raw_Data!Z3551</f>
        <v>8960</v>
      </c>
      <c r="AA3551" s="15">
        <f>Raw_Data!AA3551</f>
        <v>2.8</v>
      </c>
      <c r="AB3551" s="15">
        <f>Raw_Data!AB3551</f>
        <v>57</v>
      </c>
      <c r="AC3551" s="19" t="str">
        <f>IF(Raw_Data!G3551="","Yes","No")</f>
        <v>No</v>
      </c>
      <c r="AD3551" s="19" t="str">
        <f>IF(Raw_Data!L3551="","Yes","No")</f>
        <v>No</v>
      </c>
      <c r="AE3551" s="19" t="str">
        <f>IF(Raw_Data!T3551="","Imputed",IF(Raw_Data!T3551&gt;INDEX(Cleaning_Reference!$F$6:$F$13,MATCH(D3551,Cleaning_Reference!$A$6:$A$13,0)),"Capped","Original"))</f>
        <v>Original</v>
      </c>
      <c r="AF3551" s="21">
        <f t="shared" si="55"/>
        <v>25.09</v>
      </c>
    </row>
    <row r="3552" spans="1:32" ht="15" customHeight="1" x14ac:dyDescent="0.3">
      <c r="A3552" s="20" t="str">
        <f>Raw_Data!A3552</f>
        <v>SF13551</v>
      </c>
      <c r="B3552" s="15" t="str">
        <f>Raw_Data!B3552</f>
        <v>Karnataka</v>
      </c>
      <c r="C3552" s="15" t="str">
        <f>Raw_Data!C3552</f>
        <v>Guntur</v>
      </c>
      <c r="D3552" s="15" t="str">
        <f>Raw_Data!D3552</f>
        <v>Chilli</v>
      </c>
      <c r="E3552" s="15" t="str">
        <f>Raw_Data!E3552</f>
        <v>Rabi</v>
      </c>
      <c r="F3552" s="15">
        <f>Raw_Data!F3552</f>
        <v>10.85</v>
      </c>
      <c r="G3552" s="18">
        <f>IF(Raw_Data!G3552="",ROUND(AVERAGEIFS(Raw_Data!$G$2:$G$4001,Raw_Data!$E$2:$E$4001,E3552),1),Raw_Data!G3552)</f>
        <v>510.8</v>
      </c>
      <c r="H3552" s="15">
        <f>Raw_Data!H3552</f>
        <v>28.5</v>
      </c>
      <c r="I3552" s="15">
        <f>Raw_Data!I3552</f>
        <v>49.9</v>
      </c>
      <c r="J3552" s="15">
        <f>Raw_Data!J3552</f>
        <v>7.8</v>
      </c>
      <c r="K3552" s="15">
        <f>Raw_Data!K3552</f>
        <v>6.44</v>
      </c>
      <c r="L3552" s="18">
        <f>IF(Raw_Data!L3552="",ROUND(AVERAGEIFS(Raw_Data!$L$2:$L$4001,Raw_Data!$E$2:$E$4001,E3552),1),Raw_Data!L3552)</f>
        <v>18.600000000000001</v>
      </c>
      <c r="M3552" s="15">
        <f>Raw_Data!M3552</f>
        <v>113</v>
      </c>
      <c r="N3552" s="15">
        <f>Raw_Data!N3552</f>
        <v>44</v>
      </c>
      <c r="O3552" s="15">
        <f>Raw_Data!O3552</f>
        <v>101.5</v>
      </c>
      <c r="P3552" s="15" t="str">
        <f>Raw_Data!P3552</f>
        <v>Drip</v>
      </c>
      <c r="Q3552" s="15">
        <f>Raw_Data!Q3552</f>
        <v>77.8</v>
      </c>
      <c r="R3552" s="15">
        <f>Raw_Data!R3552</f>
        <v>4.24</v>
      </c>
      <c r="S3552" s="15">
        <f>Raw_Data!S3552</f>
        <v>0.74</v>
      </c>
      <c r="T3552" s="18">
        <f>IF(Raw_Data!T3552="",ROUND(AVERAGEIFS(Raw_Data!$T$2:$T$4001,Raw_Data!$E$2:$E$4001,E3552,Raw_Data!$D$2:$D$4001,D3552),2),IF(Raw_Data!T3552&gt;INDEX(Cleaning_Reference!$F$6:$F$13,MATCH(D3552,Cleaning_Reference!$A$6:$A$13,0)),INDEX(Cleaning_Reference!$F$6:$F$13,MATCH(D3552,Cleaning_Reference!$A$6:$A$13,0)),Raw_Data!T3552))</f>
        <v>2.25</v>
      </c>
      <c r="U3552" s="15">
        <f>Raw_Data!U3552</f>
        <v>24.41</v>
      </c>
      <c r="V3552" s="15">
        <f>Raw_Data!V3552</f>
        <v>107081</v>
      </c>
      <c r="W3552" s="15">
        <f>Raw_Data!W3552</f>
        <v>565093</v>
      </c>
      <c r="X3552" s="15">
        <f>Raw_Data!X3552</f>
        <v>2613847</v>
      </c>
      <c r="Y3552" s="15">
        <f>Raw_Data!Y3552</f>
        <v>2048754</v>
      </c>
      <c r="Z3552" s="15">
        <f>Raw_Data!Z3552</f>
        <v>5491</v>
      </c>
      <c r="AA3552" s="15">
        <f>Raw_Data!AA3552</f>
        <v>4.4450000000000003</v>
      </c>
      <c r="AB3552" s="15">
        <f>Raw_Data!AB3552</f>
        <v>41.2</v>
      </c>
      <c r="AC3552" s="19" t="str">
        <f>IF(Raw_Data!G3552="","Yes","No")</f>
        <v>No</v>
      </c>
      <c r="AD3552" s="19" t="str">
        <f>IF(Raw_Data!L3552="","Yes","No")</f>
        <v>No</v>
      </c>
      <c r="AE3552" s="19" t="str">
        <f>IF(Raw_Data!T3552="","Imputed",IF(Raw_Data!T3552&gt;INDEX(Cleaning_Reference!$F$6:$F$13,MATCH(D3552,Cleaning_Reference!$A$6:$A$13,0)),"Capped","Original"))</f>
        <v>Original</v>
      </c>
      <c r="AF3552" s="21">
        <f t="shared" si="55"/>
        <v>24.41</v>
      </c>
    </row>
    <row r="3553" spans="1:32" ht="15" customHeight="1" x14ac:dyDescent="0.3">
      <c r="A3553" s="20" t="str">
        <f>Raw_Data!A3553</f>
        <v>SF13552</v>
      </c>
      <c r="B3553" s="15" t="str">
        <f>Raw_Data!B3553</f>
        <v>Madhya Pradesh</v>
      </c>
      <c r="C3553" s="15" t="str">
        <f>Raw_Data!C3553</f>
        <v>Indore</v>
      </c>
      <c r="D3553" s="15" t="str">
        <f>Raw_Data!D3553</f>
        <v>Cotton</v>
      </c>
      <c r="E3553" s="15" t="str">
        <f>Raw_Data!E3553</f>
        <v>Rabi</v>
      </c>
      <c r="F3553" s="15">
        <f>Raw_Data!F3553</f>
        <v>1.76</v>
      </c>
      <c r="G3553" s="18">
        <f>IF(Raw_Data!G3553="",ROUND(AVERAGEIFS(Raw_Data!$G$2:$G$4001,Raw_Data!$E$2:$E$4001,E3553),1),Raw_Data!G3553)</f>
        <v>586.6</v>
      </c>
      <c r="H3553" s="15">
        <f>Raw_Data!H3553</f>
        <v>24.1</v>
      </c>
      <c r="I3553" s="15">
        <f>Raw_Data!I3553</f>
        <v>49.1</v>
      </c>
      <c r="J3553" s="15">
        <f>Raw_Data!J3553</f>
        <v>7.7</v>
      </c>
      <c r="K3553" s="15">
        <f>Raw_Data!K3553</f>
        <v>6.92</v>
      </c>
      <c r="L3553" s="18">
        <f>IF(Raw_Data!L3553="",ROUND(AVERAGEIFS(Raw_Data!$L$2:$L$4001,Raw_Data!$E$2:$E$4001,E3553),1),Raw_Data!L3553)</f>
        <v>24.1</v>
      </c>
      <c r="M3553" s="15">
        <f>Raw_Data!M3553</f>
        <v>44.7</v>
      </c>
      <c r="N3553" s="15">
        <f>Raw_Data!N3553</f>
        <v>43.1</v>
      </c>
      <c r="O3553" s="15">
        <f>Raw_Data!O3553</f>
        <v>103.9</v>
      </c>
      <c r="P3553" s="15" t="str">
        <f>Raw_Data!P3553</f>
        <v>Rainfed</v>
      </c>
      <c r="Q3553" s="15">
        <f>Raw_Data!Q3553</f>
        <v>228.3</v>
      </c>
      <c r="R3553" s="15">
        <f>Raw_Data!R3553</f>
        <v>4.78</v>
      </c>
      <c r="S3553" s="15">
        <f>Raw_Data!S3553</f>
        <v>0.86</v>
      </c>
      <c r="T3553" s="18">
        <f>IF(Raw_Data!T3553="",ROUND(AVERAGEIFS(Raw_Data!$T$2:$T$4001,Raw_Data!$E$2:$E$4001,E3553,Raw_Data!$D$2:$D$4001,D3553),2),IF(Raw_Data!T3553&gt;INDEX(Cleaning_Reference!$F$6:$F$13,MATCH(D3553,Cleaning_Reference!$A$6:$A$13,0)),INDEX(Cleaning_Reference!$F$6:$F$13,MATCH(D3553,Cleaning_Reference!$A$6:$A$13,0)),Raw_Data!T3553))</f>
        <v>1.3</v>
      </c>
      <c r="U3553" s="15">
        <f>Raw_Data!U3553</f>
        <v>2.29</v>
      </c>
      <c r="V3553" s="15">
        <f>Raw_Data!V3553</f>
        <v>69316</v>
      </c>
      <c r="W3553" s="15">
        <f>Raw_Data!W3553</f>
        <v>131203</v>
      </c>
      <c r="X3553" s="15">
        <f>Raw_Data!X3553</f>
        <v>158734</v>
      </c>
      <c r="Y3553" s="15">
        <f>Raw_Data!Y3553</f>
        <v>27531</v>
      </c>
      <c r="Z3553" s="15">
        <f>Raw_Data!Z3553</f>
        <v>714</v>
      </c>
      <c r="AA3553" s="15">
        <f>Raw_Data!AA3553</f>
        <v>3.2069999999999999</v>
      </c>
      <c r="AB3553" s="15">
        <f>Raw_Data!AB3553</f>
        <v>35.700000000000003</v>
      </c>
      <c r="AC3553" s="19" t="str">
        <f>IF(Raw_Data!G3553="","Yes","No")</f>
        <v>No</v>
      </c>
      <c r="AD3553" s="19" t="str">
        <f>IF(Raw_Data!L3553="","Yes","No")</f>
        <v>No</v>
      </c>
      <c r="AE3553" s="19" t="str">
        <f>IF(Raw_Data!T3553="","Imputed",IF(Raw_Data!T3553&gt;INDEX(Cleaning_Reference!$F$6:$F$13,MATCH(D3553,Cleaning_Reference!$A$6:$A$13,0)),"Capped","Original"))</f>
        <v>Original</v>
      </c>
      <c r="AF3553" s="21">
        <f t="shared" si="55"/>
        <v>2.29</v>
      </c>
    </row>
    <row r="3554" spans="1:32" ht="15" customHeight="1" x14ac:dyDescent="0.3">
      <c r="A3554" s="20" t="str">
        <f>Raw_Data!A3554</f>
        <v>SF13553</v>
      </c>
      <c r="B3554" s="15" t="str">
        <f>Raw_Data!B3554</f>
        <v>Gujarat</v>
      </c>
      <c r="C3554" s="15" t="str">
        <f>Raw_Data!C3554</f>
        <v>Nalgonda</v>
      </c>
      <c r="D3554" s="15" t="str">
        <f>Raw_Data!D3554</f>
        <v>Cotton</v>
      </c>
      <c r="E3554" s="15" t="str">
        <f>Raw_Data!E3554</f>
        <v>Kharif</v>
      </c>
      <c r="F3554" s="15">
        <f>Raw_Data!F3554</f>
        <v>11.7</v>
      </c>
      <c r="G3554" s="18">
        <f>IF(Raw_Data!G3554="",ROUND(AVERAGEIFS(Raw_Data!$G$2:$G$4001,Raw_Data!$E$2:$E$4001,E3554),1),Raw_Data!G3554)</f>
        <v>891.7</v>
      </c>
      <c r="H3554" s="15">
        <f>Raw_Data!H3554</f>
        <v>27.2</v>
      </c>
      <c r="I3554" s="15">
        <f>Raw_Data!I3554</f>
        <v>80.8</v>
      </c>
      <c r="J3554" s="15">
        <f>Raw_Data!J3554</f>
        <v>8</v>
      </c>
      <c r="K3554" s="15">
        <f>Raw_Data!K3554</f>
        <v>7.06</v>
      </c>
      <c r="L3554" s="18">
        <f>IF(Raw_Data!L3554="",ROUND(AVERAGEIFS(Raw_Data!$L$2:$L$4001,Raw_Data!$E$2:$E$4001,E3554),1),Raw_Data!L3554)</f>
        <v>30.3</v>
      </c>
      <c r="M3554" s="15">
        <f>Raw_Data!M3554</f>
        <v>106.2</v>
      </c>
      <c r="N3554" s="15">
        <f>Raw_Data!N3554</f>
        <v>37.5</v>
      </c>
      <c r="O3554" s="15">
        <f>Raw_Data!O3554</f>
        <v>87.1</v>
      </c>
      <c r="P3554" s="15" t="str">
        <f>Raw_Data!P3554</f>
        <v>Flood</v>
      </c>
      <c r="Q3554" s="15">
        <f>Raw_Data!Q3554</f>
        <v>162.80000000000001</v>
      </c>
      <c r="R3554" s="15">
        <f>Raw_Data!R3554</f>
        <v>6.16</v>
      </c>
      <c r="S3554" s="15">
        <f>Raw_Data!S3554</f>
        <v>0.67</v>
      </c>
      <c r="T3554" s="18">
        <f>IF(Raw_Data!T3554="",ROUND(AVERAGEIFS(Raw_Data!$T$2:$T$4001,Raw_Data!$E$2:$E$4001,E3554,Raw_Data!$D$2:$D$4001,D3554),2),IF(Raw_Data!T3554&gt;INDEX(Cleaning_Reference!$F$6:$F$13,MATCH(D3554,Cleaning_Reference!$A$6:$A$13,0)),INDEX(Cleaning_Reference!$F$6:$F$13,MATCH(D3554,Cleaning_Reference!$A$6:$A$13,0)),Raw_Data!T3554))</f>
        <v>1.48</v>
      </c>
      <c r="U3554" s="15">
        <f>Raw_Data!U3554</f>
        <v>17.32</v>
      </c>
      <c r="V3554" s="15">
        <f>Raw_Data!V3554</f>
        <v>74640</v>
      </c>
      <c r="W3554" s="15">
        <f>Raw_Data!W3554</f>
        <v>884213</v>
      </c>
      <c r="X3554" s="15">
        <f>Raw_Data!X3554</f>
        <v>1292765</v>
      </c>
      <c r="Y3554" s="15">
        <f>Raw_Data!Y3554</f>
        <v>408552</v>
      </c>
      <c r="Z3554" s="15">
        <f>Raw_Data!Z3554</f>
        <v>11572</v>
      </c>
      <c r="AA3554" s="15">
        <f>Raw_Data!AA3554</f>
        <v>1.4970000000000001</v>
      </c>
      <c r="AB3554" s="15">
        <f>Raw_Data!AB3554</f>
        <v>59.3</v>
      </c>
      <c r="AC3554" s="19" t="str">
        <f>IF(Raw_Data!G3554="","Yes","No")</f>
        <v>No</v>
      </c>
      <c r="AD3554" s="19" t="str">
        <f>IF(Raw_Data!L3554="","Yes","No")</f>
        <v>No</v>
      </c>
      <c r="AE3554" s="19" t="str">
        <f>IF(Raw_Data!T3554="","Imputed",IF(Raw_Data!T3554&gt;INDEX(Cleaning_Reference!$F$6:$F$13,MATCH(D3554,Cleaning_Reference!$A$6:$A$13,0)),"Capped","Original"))</f>
        <v>Original</v>
      </c>
      <c r="AF3554" s="21">
        <f t="shared" si="55"/>
        <v>17.32</v>
      </c>
    </row>
    <row r="3555" spans="1:32" ht="15" customHeight="1" x14ac:dyDescent="0.3">
      <c r="A3555" s="20" t="str">
        <f>Raw_Data!A3555</f>
        <v>SF13554</v>
      </c>
      <c r="B3555" s="15" t="str">
        <f>Raw_Data!B3555</f>
        <v>Telangana</v>
      </c>
      <c r="C3555" s="15" t="str">
        <f>Raw_Data!C3555</f>
        <v>Guntur</v>
      </c>
      <c r="D3555" s="15" t="str">
        <f>Raw_Data!D3555</f>
        <v>Groundnut</v>
      </c>
      <c r="E3555" s="15" t="str">
        <f>Raw_Data!E3555</f>
        <v>Kharif</v>
      </c>
      <c r="F3555" s="15">
        <f>Raw_Data!F3555</f>
        <v>5.17</v>
      </c>
      <c r="G3555" s="18">
        <f>IF(Raw_Data!G3555="",ROUND(AVERAGEIFS(Raw_Data!$G$2:$G$4001,Raw_Data!$E$2:$E$4001,E3555),1),Raw_Data!G3555)</f>
        <v>909.8</v>
      </c>
      <c r="H3555" s="15">
        <f>Raw_Data!H3555</f>
        <v>31.1</v>
      </c>
      <c r="I3555" s="15">
        <f>Raw_Data!I3555</f>
        <v>55.3</v>
      </c>
      <c r="J3555" s="15">
        <f>Raw_Data!J3555</f>
        <v>6.3</v>
      </c>
      <c r="K3555" s="15">
        <f>Raw_Data!K3555</f>
        <v>5.75</v>
      </c>
      <c r="L3555" s="18">
        <f>IF(Raw_Data!L3555="",ROUND(AVERAGEIFS(Raw_Data!$L$2:$L$4001,Raw_Data!$E$2:$E$4001,E3555),1),Raw_Data!L3555)</f>
        <v>32.5</v>
      </c>
      <c r="M3555" s="15">
        <f>Raw_Data!M3555</f>
        <v>86.6</v>
      </c>
      <c r="N3555" s="15">
        <f>Raw_Data!N3555</f>
        <v>71.599999999999994</v>
      </c>
      <c r="O3555" s="15">
        <f>Raw_Data!O3555</f>
        <v>90.8</v>
      </c>
      <c r="P3555" s="15" t="str">
        <f>Raw_Data!P3555</f>
        <v>Rainfed</v>
      </c>
      <c r="Q3555" s="15">
        <f>Raw_Data!Q3555</f>
        <v>216.4</v>
      </c>
      <c r="R3555" s="15">
        <f>Raw_Data!R3555</f>
        <v>3.61</v>
      </c>
      <c r="S3555" s="15">
        <f>Raw_Data!S3555</f>
        <v>0.66</v>
      </c>
      <c r="T3555" s="18">
        <f>IF(Raw_Data!T3555="",ROUND(AVERAGEIFS(Raw_Data!$T$2:$T$4001,Raw_Data!$E$2:$E$4001,E3555,Raw_Data!$D$2:$D$4001,D3555),2),IF(Raw_Data!T3555&gt;INDEX(Cleaning_Reference!$F$6:$F$13,MATCH(D3555,Cleaning_Reference!$A$6:$A$13,0)),INDEX(Cleaning_Reference!$F$6:$F$13,MATCH(D3555,Cleaning_Reference!$A$6:$A$13,0)),Raw_Data!T3555))</f>
        <v>0.6</v>
      </c>
      <c r="U3555" s="15">
        <f>Raw_Data!U3555</f>
        <v>3.1</v>
      </c>
      <c r="V3555" s="15">
        <f>Raw_Data!V3555</f>
        <v>59179</v>
      </c>
      <c r="W3555" s="15">
        <f>Raw_Data!W3555</f>
        <v>348304</v>
      </c>
      <c r="X3555" s="15">
        <f>Raw_Data!X3555</f>
        <v>183455</v>
      </c>
      <c r="Y3555" s="15">
        <f>Raw_Data!Y3555</f>
        <v>-164849</v>
      </c>
      <c r="Z3555" s="15">
        <f>Raw_Data!Z3555</f>
        <v>1382</v>
      </c>
      <c r="AA3555" s="15">
        <f>Raw_Data!AA3555</f>
        <v>2.2429999999999999</v>
      </c>
      <c r="AB3555" s="15">
        <f>Raw_Data!AB3555</f>
        <v>47.4</v>
      </c>
      <c r="AC3555" s="19" t="str">
        <f>IF(Raw_Data!G3555="","Yes","No")</f>
        <v>No</v>
      </c>
      <c r="AD3555" s="19" t="str">
        <f>IF(Raw_Data!L3555="","Yes","No")</f>
        <v>No</v>
      </c>
      <c r="AE3555" s="19" t="str">
        <f>IF(Raw_Data!T3555="","Imputed",IF(Raw_Data!T3555&gt;INDEX(Cleaning_Reference!$F$6:$F$13,MATCH(D3555,Cleaning_Reference!$A$6:$A$13,0)),"Capped","Original"))</f>
        <v>Original</v>
      </c>
      <c r="AF3555" s="21">
        <f t="shared" si="55"/>
        <v>3.1</v>
      </c>
    </row>
    <row r="3556" spans="1:32" ht="15" customHeight="1" x14ac:dyDescent="0.3">
      <c r="A3556" s="20" t="str">
        <f>Raw_Data!A3556</f>
        <v>SF13555</v>
      </c>
      <c r="B3556" s="15" t="str">
        <f>Raw_Data!B3556</f>
        <v>Telangana</v>
      </c>
      <c r="C3556" s="15" t="str">
        <f>Raw_Data!C3556</f>
        <v>Indore</v>
      </c>
      <c r="D3556" s="15" t="str">
        <f>Raw_Data!D3556</f>
        <v>Wheat</v>
      </c>
      <c r="E3556" s="15" t="str">
        <f>Raw_Data!E3556</f>
        <v>Rabi</v>
      </c>
      <c r="F3556" s="15">
        <f>Raw_Data!F3556</f>
        <v>5.78</v>
      </c>
      <c r="G3556" s="18">
        <f>IF(Raw_Data!G3556="",ROUND(AVERAGEIFS(Raw_Data!$G$2:$G$4001,Raw_Data!$E$2:$E$4001,E3556),1),Raw_Data!G3556)</f>
        <v>783.6</v>
      </c>
      <c r="H3556" s="15">
        <f>Raw_Data!H3556</f>
        <v>20.5</v>
      </c>
      <c r="I3556" s="15">
        <f>Raw_Data!I3556</f>
        <v>42.8</v>
      </c>
      <c r="J3556" s="15">
        <f>Raw_Data!J3556</f>
        <v>7</v>
      </c>
      <c r="K3556" s="15">
        <f>Raw_Data!K3556</f>
        <v>7.66</v>
      </c>
      <c r="L3556" s="18">
        <f>IF(Raw_Data!L3556="",ROUND(AVERAGEIFS(Raw_Data!$L$2:$L$4001,Raw_Data!$E$2:$E$4001,E3556),1),Raw_Data!L3556)</f>
        <v>26</v>
      </c>
      <c r="M3556" s="15">
        <f>Raw_Data!M3556</f>
        <v>122.9</v>
      </c>
      <c r="N3556" s="15">
        <f>Raw_Data!N3556</f>
        <v>69.900000000000006</v>
      </c>
      <c r="O3556" s="15">
        <f>Raw_Data!O3556</f>
        <v>145.1</v>
      </c>
      <c r="P3556" s="15" t="str">
        <f>Raw_Data!P3556</f>
        <v>Sprinkler</v>
      </c>
      <c r="Q3556" s="15">
        <f>Raw_Data!Q3556</f>
        <v>101.1</v>
      </c>
      <c r="R3556" s="15">
        <f>Raw_Data!R3556</f>
        <v>5.0199999999999996</v>
      </c>
      <c r="S3556" s="15">
        <f>Raw_Data!S3556</f>
        <v>0.97</v>
      </c>
      <c r="T3556" s="18">
        <f>IF(Raw_Data!T3556="",ROUND(AVERAGEIFS(Raw_Data!$T$2:$T$4001,Raw_Data!$E$2:$E$4001,E3556,Raw_Data!$D$2:$D$4001,D3556),2),IF(Raw_Data!T3556&gt;INDEX(Cleaning_Reference!$F$6:$F$13,MATCH(D3556,Cleaning_Reference!$A$6:$A$13,0)),INDEX(Cleaning_Reference!$F$6:$F$13,MATCH(D3556,Cleaning_Reference!$A$6:$A$13,0)),Raw_Data!T3556))</f>
        <v>1.0900000000000001</v>
      </c>
      <c r="U3556" s="15">
        <f>Raw_Data!U3556</f>
        <v>6.3</v>
      </c>
      <c r="V3556" s="15">
        <f>Raw_Data!V3556</f>
        <v>25532</v>
      </c>
      <c r="W3556" s="15">
        <f>Raw_Data!W3556</f>
        <v>361782</v>
      </c>
      <c r="X3556" s="15">
        <f>Raw_Data!X3556</f>
        <v>160852</v>
      </c>
      <c r="Y3556" s="15">
        <f>Raw_Data!Y3556</f>
        <v>-200930</v>
      </c>
      <c r="Z3556" s="15">
        <f>Raw_Data!Z3556</f>
        <v>3443</v>
      </c>
      <c r="AA3556" s="15">
        <f>Raw_Data!AA3556</f>
        <v>1.83</v>
      </c>
      <c r="AB3556" s="15">
        <f>Raw_Data!AB3556</f>
        <v>41.4</v>
      </c>
      <c r="AC3556" s="19" t="str">
        <f>IF(Raw_Data!G3556="","Yes","No")</f>
        <v>No</v>
      </c>
      <c r="AD3556" s="19" t="str">
        <f>IF(Raw_Data!L3556="","Yes","No")</f>
        <v>No</v>
      </c>
      <c r="AE3556" s="19" t="str">
        <f>IF(Raw_Data!T3556="","Imputed",IF(Raw_Data!T3556&gt;INDEX(Cleaning_Reference!$F$6:$F$13,MATCH(D3556,Cleaning_Reference!$A$6:$A$13,0)),"Capped","Original"))</f>
        <v>Original</v>
      </c>
      <c r="AF3556" s="21">
        <f t="shared" si="55"/>
        <v>6.3</v>
      </c>
    </row>
    <row r="3557" spans="1:32" ht="15" customHeight="1" x14ac:dyDescent="0.3">
      <c r="A3557" s="20" t="str">
        <f>Raw_Data!A3557</f>
        <v>SF13556</v>
      </c>
      <c r="B3557" s="15" t="str">
        <f>Raw_Data!B3557</f>
        <v>Punjab</v>
      </c>
      <c r="C3557" s="15" t="str">
        <f>Raw_Data!C3557</f>
        <v>Raichur</v>
      </c>
      <c r="D3557" s="15" t="str">
        <f>Raw_Data!D3557</f>
        <v>Wheat</v>
      </c>
      <c r="E3557" s="15" t="str">
        <f>Raw_Data!E3557</f>
        <v>Zaid</v>
      </c>
      <c r="F3557" s="15">
        <f>Raw_Data!F3557</f>
        <v>9.2200000000000006</v>
      </c>
      <c r="G3557" s="18">
        <f>IF(Raw_Data!G3557="",ROUND(AVERAGEIFS(Raw_Data!$G$2:$G$4001,Raw_Data!$E$2:$E$4001,E3557),1),Raw_Data!G3557)</f>
        <v>341</v>
      </c>
      <c r="H3557" s="15">
        <f>Raw_Data!H3557</f>
        <v>33.700000000000003</v>
      </c>
      <c r="I3557" s="15">
        <f>Raw_Data!I3557</f>
        <v>54.9</v>
      </c>
      <c r="J3557" s="15">
        <f>Raw_Data!J3557</f>
        <v>10.4</v>
      </c>
      <c r="K3557" s="15">
        <f>Raw_Data!K3557</f>
        <v>7.05</v>
      </c>
      <c r="L3557" s="18">
        <f>IF(Raw_Data!L3557="",ROUND(AVERAGEIFS(Raw_Data!$L$2:$L$4001,Raw_Data!$E$2:$E$4001,E3557),1),Raw_Data!L3557)</f>
        <v>28.9</v>
      </c>
      <c r="M3557" s="15">
        <f>Raw_Data!M3557</f>
        <v>156.9</v>
      </c>
      <c r="N3557" s="15">
        <f>Raw_Data!N3557</f>
        <v>41.6</v>
      </c>
      <c r="O3557" s="15">
        <f>Raw_Data!O3557</f>
        <v>149.80000000000001</v>
      </c>
      <c r="P3557" s="15" t="str">
        <f>Raw_Data!P3557</f>
        <v>Rainfed</v>
      </c>
      <c r="Q3557" s="15">
        <f>Raw_Data!Q3557</f>
        <v>116.1</v>
      </c>
      <c r="R3557" s="15">
        <f>Raw_Data!R3557</f>
        <v>4.37</v>
      </c>
      <c r="S3557" s="15">
        <f>Raw_Data!S3557</f>
        <v>0.8</v>
      </c>
      <c r="T3557" s="18">
        <f>IF(Raw_Data!T3557="",ROUND(AVERAGEIFS(Raw_Data!$T$2:$T$4001,Raw_Data!$E$2:$E$4001,E3557,Raw_Data!$D$2:$D$4001,D3557),2),IF(Raw_Data!T3557&gt;INDEX(Cleaning_Reference!$F$6:$F$13,MATCH(D3557,Cleaning_Reference!$A$6:$A$13,0)),INDEX(Cleaning_Reference!$F$6:$F$13,MATCH(D3557,Cleaning_Reference!$A$6:$A$13,0)),Raw_Data!T3557))</f>
        <v>1.87</v>
      </c>
      <c r="U3557" s="15">
        <f>Raw_Data!U3557</f>
        <v>17.239999999999998</v>
      </c>
      <c r="V3557" s="15">
        <f>Raw_Data!V3557</f>
        <v>24325</v>
      </c>
      <c r="W3557" s="15">
        <f>Raw_Data!W3557</f>
        <v>483430</v>
      </c>
      <c r="X3557" s="15">
        <f>Raw_Data!X3557</f>
        <v>419363</v>
      </c>
      <c r="Y3557" s="15">
        <f>Raw_Data!Y3557</f>
        <v>-64067</v>
      </c>
      <c r="Z3557" s="15">
        <f>Raw_Data!Z3557</f>
        <v>2961</v>
      </c>
      <c r="AA3557" s="15">
        <f>Raw_Data!AA3557</f>
        <v>5.8220000000000001</v>
      </c>
      <c r="AB3557" s="15">
        <f>Raw_Data!AB3557</f>
        <v>30.7</v>
      </c>
      <c r="AC3557" s="19" t="str">
        <f>IF(Raw_Data!G3557="","Yes","No")</f>
        <v>No</v>
      </c>
      <c r="AD3557" s="19" t="str">
        <f>IF(Raw_Data!L3557="","Yes","No")</f>
        <v>No</v>
      </c>
      <c r="AE3557" s="19" t="str">
        <f>IF(Raw_Data!T3557="","Imputed",IF(Raw_Data!T3557&gt;INDEX(Cleaning_Reference!$F$6:$F$13,MATCH(D3557,Cleaning_Reference!$A$6:$A$13,0)),"Capped","Original"))</f>
        <v>Original</v>
      </c>
      <c r="AF3557" s="21">
        <f t="shared" si="55"/>
        <v>17.239999999999998</v>
      </c>
    </row>
    <row r="3558" spans="1:32" ht="15" customHeight="1" x14ac:dyDescent="0.3">
      <c r="A3558" s="20" t="str">
        <f>Raw_Data!A3558</f>
        <v>SF13557</v>
      </c>
      <c r="B3558" s="15" t="str">
        <f>Raw_Data!B3558</f>
        <v>Tamil Nadu</v>
      </c>
      <c r="C3558" s="15" t="str">
        <f>Raw_Data!C3558</f>
        <v>Nalgonda</v>
      </c>
      <c r="D3558" s="15" t="str">
        <f>Raw_Data!D3558</f>
        <v>Rice</v>
      </c>
      <c r="E3558" s="15" t="str">
        <f>Raw_Data!E3558</f>
        <v>Kharif</v>
      </c>
      <c r="F3558" s="15">
        <f>Raw_Data!F3558</f>
        <v>10.06</v>
      </c>
      <c r="G3558" s="18">
        <f>IF(Raw_Data!G3558="",ROUND(AVERAGEIFS(Raw_Data!$G$2:$G$4001,Raw_Data!$E$2:$E$4001,E3558),1),Raw_Data!G3558)</f>
        <v>1154.9000000000001</v>
      </c>
      <c r="H3558" s="15">
        <f>Raw_Data!H3558</f>
        <v>26.5</v>
      </c>
      <c r="I3558" s="15">
        <f>Raw_Data!I3558</f>
        <v>74.099999999999994</v>
      </c>
      <c r="J3558" s="15">
        <f>Raw_Data!J3558</f>
        <v>8.1</v>
      </c>
      <c r="K3558" s="15">
        <f>Raw_Data!K3558</f>
        <v>6.39</v>
      </c>
      <c r="L3558" s="18">
        <f>IF(Raw_Data!L3558="",ROUND(AVERAGEIFS(Raw_Data!$L$2:$L$4001,Raw_Data!$E$2:$E$4001,E3558),1),Raw_Data!L3558)</f>
        <v>36.4</v>
      </c>
      <c r="M3558" s="15">
        <f>Raw_Data!M3558</f>
        <v>167.4</v>
      </c>
      <c r="N3558" s="15">
        <f>Raw_Data!N3558</f>
        <v>55.8</v>
      </c>
      <c r="O3558" s="15">
        <f>Raw_Data!O3558</f>
        <v>156.19999999999999</v>
      </c>
      <c r="P3558" s="15" t="str">
        <f>Raw_Data!P3558</f>
        <v>Drip</v>
      </c>
      <c r="Q3558" s="15">
        <f>Raw_Data!Q3558</f>
        <v>205.8</v>
      </c>
      <c r="R3558" s="15">
        <f>Raw_Data!R3558</f>
        <v>2.82</v>
      </c>
      <c r="S3558" s="15">
        <f>Raw_Data!S3558</f>
        <v>0.92</v>
      </c>
      <c r="T3558" s="18">
        <f>IF(Raw_Data!T3558="",ROUND(AVERAGEIFS(Raw_Data!$T$2:$T$4001,Raw_Data!$E$2:$E$4001,E3558,Raw_Data!$D$2:$D$4001,D3558),2),IF(Raw_Data!T3558&gt;INDEX(Cleaning_Reference!$F$6:$F$13,MATCH(D3558,Cleaning_Reference!$A$6:$A$13,0)),INDEX(Cleaning_Reference!$F$6:$F$13,MATCH(D3558,Cleaning_Reference!$A$6:$A$13,0)),Raw_Data!T3558))</f>
        <v>3.86</v>
      </c>
      <c r="U3558" s="15">
        <f>Raw_Data!U3558</f>
        <v>38.83</v>
      </c>
      <c r="V3558" s="15">
        <f>Raw_Data!V3558</f>
        <v>19929</v>
      </c>
      <c r="W3558" s="15">
        <f>Raw_Data!W3558</f>
        <v>561999</v>
      </c>
      <c r="X3558" s="15">
        <f>Raw_Data!X3558</f>
        <v>773843</v>
      </c>
      <c r="Y3558" s="15">
        <f>Raw_Data!Y3558</f>
        <v>211844</v>
      </c>
      <c r="Z3558" s="15">
        <f>Raw_Data!Z3558</f>
        <v>11900</v>
      </c>
      <c r="AA3558" s="15">
        <f>Raw_Data!AA3558</f>
        <v>3.2629999999999999</v>
      </c>
      <c r="AB3558" s="15">
        <f>Raw_Data!AB3558</f>
        <v>56.1</v>
      </c>
      <c r="AC3558" s="19" t="str">
        <f>IF(Raw_Data!G3558="","Yes","No")</f>
        <v>No</v>
      </c>
      <c r="AD3558" s="19" t="str">
        <f>IF(Raw_Data!L3558="","Yes","No")</f>
        <v>No</v>
      </c>
      <c r="AE3558" s="19" t="str">
        <f>IF(Raw_Data!T3558="","Imputed",IF(Raw_Data!T3558&gt;INDEX(Cleaning_Reference!$F$6:$F$13,MATCH(D3558,Cleaning_Reference!$A$6:$A$13,0)),"Capped","Original"))</f>
        <v>Original</v>
      </c>
      <c r="AF3558" s="21">
        <f t="shared" si="55"/>
        <v>38.83</v>
      </c>
    </row>
    <row r="3559" spans="1:32" ht="15" customHeight="1" x14ac:dyDescent="0.3">
      <c r="A3559" s="20" t="str">
        <f>Raw_Data!A3559</f>
        <v>SF13558</v>
      </c>
      <c r="B3559" s="15" t="str">
        <f>Raw_Data!B3559</f>
        <v>Gujarat</v>
      </c>
      <c r="C3559" s="15" t="str">
        <f>Raw_Data!C3559</f>
        <v>Erode</v>
      </c>
      <c r="D3559" s="15" t="str">
        <f>Raw_Data!D3559</f>
        <v>Rice</v>
      </c>
      <c r="E3559" s="15" t="str">
        <f>Raw_Data!E3559</f>
        <v>Rabi</v>
      </c>
      <c r="F3559" s="15">
        <f>Raw_Data!F3559</f>
        <v>11.19</v>
      </c>
      <c r="G3559" s="18">
        <f>IF(Raw_Data!G3559="",ROUND(AVERAGEIFS(Raw_Data!$G$2:$G$4001,Raw_Data!$E$2:$E$4001,E3559),1),Raw_Data!G3559)</f>
        <v>585.4</v>
      </c>
      <c r="H3559" s="15">
        <f>Raw_Data!H3559</f>
        <v>24</v>
      </c>
      <c r="I3559" s="15">
        <f>Raw_Data!I3559</f>
        <v>70.8</v>
      </c>
      <c r="J3559" s="15">
        <f>Raw_Data!J3559</f>
        <v>6.4</v>
      </c>
      <c r="K3559" s="15">
        <f>Raw_Data!K3559</f>
        <v>7.91</v>
      </c>
      <c r="L3559" s="18">
        <f>IF(Raw_Data!L3559="",ROUND(AVERAGEIFS(Raw_Data!$L$2:$L$4001,Raw_Data!$E$2:$E$4001,E3559),1),Raw_Data!L3559)</f>
        <v>30.6</v>
      </c>
      <c r="M3559" s="15">
        <f>Raw_Data!M3559</f>
        <v>135.30000000000001</v>
      </c>
      <c r="N3559" s="15">
        <f>Raw_Data!N3559</f>
        <v>42.9</v>
      </c>
      <c r="O3559" s="15">
        <f>Raw_Data!O3559</f>
        <v>114.3</v>
      </c>
      <c r="P3559" s="15" t="str">
        <f>Raw_Data!P3559</f>
        <v>Flood</v>
      </c>
      <c r="Q3559" s="15">
        <f>Raw_Data!Q3559</f>
        <v>175.1</v>
      </c>
      <c r="R3559" s="15">
        <f>Raw_Data!R3559</f>
        <v>5.87</v>
      </c>
      <c r="S3559" s="15">
        <f>Raw_Data!S3559</f>
        <v>0.95</v>
      </c>
      <c r="T3559" s="18">
        <f>IF(Raw_Data!T3559="",ROUND(AVERAGEIFS(Raw_Data!$T$2:$T$4001,Raw_Data!$E$2:$E$4001,E3559,Raw_Data!$D$2:$D$4001,D3559),2),IF(Raw_Data!T3559&gt;INDEX(Cleaning_Reference!$F$6:$F$13,MATCH(D3559,Cleaning_Reference!$A$6:$A$13,0)),INDEX(Cleaning_Reference!$F$6:$F$13,MATCH(D3559,Cleaning_Reference!$A$6:$A$13,0)),Raw_Data!T3559))</f>
        <v>0.63</v>
      </c>
      <c r="U3559" s="15">
        <f>Raw_Data!U3559</f>
        <v>7.05</v>
      </c>
      <c r="V3559" s="15">
        <f>Raw_Data!V3559</f>
        <v>20582</v>
      </c>
      <c r="W3559" s="15">
        <f>Raw_Data!W3559</f>
        <v>710169</v>
      </c>
      <c r="X3559" s="15">
        <f>Raw_Data!X3559</f>
        <v>145103</v>
      </c>
      <c r="Y3559" s="15">
        <f>Raw_Data!Y3559</f>
        <v>-565066</v>
      </c>
      <c r="Z3559" s="15">
        <f>Raw_Data!Z3559</f>
        <v>20102</v>
      </c>
      <c r="AA3559" s="15">
        <f>Raw_Data!AA3559</f>
        <v>0.35099999999999998</v>
      </c>
      <c r="AB3559" s="15">
        <f>Raw_Data!AB3559</f>
        <v>49.2</v>
      </c>
      <c r="AC3559" s="19" t="str">
        <f>IF(Raw_Data!G3559="","Yes","No")</f>
        <v>No</v>
      </c>
      <c r="AD3559" s="19" t="str">
        <f>IF(Raw_Data!L3559="","Yes","No")</f>
        <v>No</v>
      </c>
      <c r="AE3559" s="19" t="str">
        <f>IF(Raw_Data!T3559="","Imputed",IF(Raw_Data!T3559&gt;INDEX(Cleaning_Reference!$F$6:$F$13,MATCH(D3559,Cleaning_Reference!$A$6:$A$13,0)),"Capped","Original"))</f>
        <v>Original</v>
      </c>
      <c r="AF3559" s="21">
        <f t="shared" si="55"/>
        <v>7.05</v>
      </c>
    </row>
    <row r="3560" spans="1:32" ht="15" customHeight="1" x14ac:dyDescent="0.3">
      <c r="A3560" s="20" t="str">
        <f>Raw_Data!A3560</f>
        <v>SF13559</v>
      </c>
      <c r="B3560" s="15" t="str">
        <f>Raw_Data!B3560</f>
        <v>Madhya Pradesh</v>
      </c>
      <c r="C3560" s="15" t="str">
        <f>Raw_Data!C3560</f>
        <v>Indore</v>
      </c>
      <c r="D3560" s="15" t="str">
        <f>Raw_Data!D3560</f>
        <v>Pulses</v>
      </c>
      <c r="E3560" s="15" t="str">
        <f>Raw_Data!E3560</f>
        <v>Kharif</v>
      </c>
      <c r="F3560" s="15">
        <f>Raw_Data!F3560</f>
        <v>8.76</v>
      </c>
      <c r="G3560" s="18">
        <f>IF(Raw_Data!G3560="",ROUND(AVERAGEIFS(Raw_Data!$G$2:$G$4001,Raw_Data!$E$2:$E$4001,E3560),1),Raw_Data!G3560)</f>
        <v>654.5</v>
      </c>
      <c r="H3560" s="15">
        <f>Raw_Data!H3560</f>
        <v>28.4</v>
      </c>
      <c r="I3560" s="15">
        <f>Raw_Data!I3560</f>
        <v>66.099999999999994</v>
      </c>
      <c r="J3560" s="15">
        <f>Raw_Data!J3560</f>
        <v>5.7</v>
      </c>
      <c r="K3560" s="15">
        <f>Raw_Data!K3560</f>
        <v>7.21</v>
      </c>
      <c r="L3560" s="18">
        <f>IF(Raw_Data!L3560="",ROUND(AVERAGEIFS(Raw_Data!$L$2:$L$4001,Raw_Data!$E$2:$E$4001,E3560),1),Raw_Data!L3560)</f>
        <v>28.9</v>
      </c>
      <c r="M3560" s="15">
        <f>Raw_Data!M3560</f>
        <v>161.6</v>
      </c>
      <c r="N3560" s="15">
        <f>Raw_Data!N3560</f>
        <v>68.5</v>
      </c>
      <c r="O3560" s="15">
        <f>Raw_Data!O3560</f>
        <v>71.5</v>
      </c>
      <c r="P3560" s="15" t="str">
        <f>Raw_Data!P3560</f>
        <v>Drip</v>
      </c>
      <c r="Q3560" s="15">
        <f>Raw_Data!Q3560</f>
        <v>122.6</v>
      </c>
      <c r="R3560" s="15">
        <f>Raw_Data!R3560</f>
        <v>1.61</v>
      </c>
      <c r="S3560" s="15">
        <f>Raw_Data!S3560</f>
        <v>0.91</v>
      </c>
      <c r="T3560" s="18">
        <f>IF(Raw_Data!T3560="",ROUND(AVERAGEIFS(Raw_Data!$T$2:$T$4001,Raw_Data!$E$2:$E$4001,E3560,Raw_Data!$D$2:$D$4001,D3560),2),IF(Raw_Data!T3560&gt;INDEX(Cleaning_Reference!$F$6:$F$13,MATCH(D3560,Cleaning_Reference!$A$6:$A$13,0)),INDEX(Cleaning_Reference!$F$6:$F$13,MATCH(D3560,Cleaning_Reference!$A$6:$A$13,0)),Raw_Data!T3560))</f>
        <v>1.19</v>
      </c>
      <c r="U3560" s="15">
        <f>Raw_Data!U3560</f>
        <v>10.42</v>
      </c>
      <c r="V3560" s="15">
        <f>Raw_Data!V3560</f>
        <v>77383</v>
      </c>
      <c r="W3560" s="15">
        <f>Raw_Data!W3560</f>
        <v>581076</v>
      </c>
      <c r="X3560" s="15">
        <f>Raw_Data!X3560</f>
        <v>806331</v>
      </c>
      <c r="Y3560" s="15">
        <f>Raw_Data!Y3560</f>
        <v>225255</v>
      </c>
      <c r="Z3560" s="15">
        <f>Raw_Data!Z3560</f>
        <v>2297</v>
      </c>
      <c r="AA3560" s="15">
        <f>Raw_Data!AA3560</f>
        <v>4.5359999999999996</v>
      </c>
      <c r="AB3560" s="15">
        <f>Raw_Data!AB3560</f>
        <v>61.8</v>
      </c>
      <c r="AC3560" s="19" t="str">
        <f>IF(Raw_Data!G3560="","Yes","No")</f>
        <v>No</v>
      </c>
      <c r="AD3560" s="19" t="str">
        <f>IF(Raw_Data!L3560="","Yes","No")</f>
        <v>No</v>
      </c>
      <c r="AE3560" s="19" t="str">
        <f>IF(Raw_Data!T3560="","Imputed",IF(Raw_Data!T3560&gt;INDEX(Cleaning_Reference!$F$6:$F$13,MATCH(D3560,Cleaning_Reference!$A$6:$A$13,0)),"Capped","Original"))</f>
        <v>Original</v>
      </c>
      <c r="AF3560" s="21">
        <f t="shared" si="55"/>
        <v>10.42</v>
      </c>
    </row>
    <row r="3561" spans="1:32" ht="15" customHeight="1" x14ac:dyDescent="0.3">
      <c r="A3561" s="20" t="str">
        <f>Raw_Data!A3561</f>
        <v>SF13560</v>
      </c>
      <c r="B3561" s="15" t="str">
        <f>Raw_Data!B3561</f>
        <v>Karnataka</v>
      </c>
      <c r="C3561" s="15" t="str">
        <f>Raw_Data!C3561</f>
        <v>Warangal</v>
      </c>
      <c r="D3561" s="15" t="str">
        <f>Raw_Data!D3561</f>
        <v>Chilli</v>
      </c>
      <c r="E3561" s="15" t="str">
        <f>Raw_Data!E3561</f>
        <v>Kharif</v>
      </c>
      <c r="F3561" s="15">
        <f>Raw_Data!F3561</f>
        <v>5.85</v>
      </c>
      <c r="G3561" s="18">
        <f>IF(Raw_Data!G3561="",ROUND(AVERAGEIFS(Raw_Data!$G$2:$G$4001,Raw_Data!$E$2:$E$4001,E3561),1),Raw_Data!G3561)</f>
        <v>1099.7</v>
      </c>
      <c r="H3561" s="15">
        <f>Raw_Data!H3561</f>
        <v>31.3</v>
      </c>
      <c r="I3561" s="15">
        <f>Raw_Data!I3561</f>
        <v>62.7</v>
      </c>
      <c r="J3561" s="15">
        <f>Raw_Data!J3561</f>
        <v>6.6</v>
      </c>
      <c r="K3561" s="15">
        <f>Raw_Data!K3561</f>
        <v>7.27</v>
      </c>
      <c r="L3561" s="18">
        <f>IF(Raw_Data!L3561="",ROUND(AVERAGEIFS(Raw_Data!$L$2:$L$4001,Raw_Data!$E$2:$E$4001,E3561),1),Raw_Data!L3561)</f>
        <v>41.3</v>
      </c>
      <c r="M3561" s="15">
        <f>Raw_Data!M3561</f>
        <v>127.9</v>
      </c>
      <c r="N3561" s="15">
        <f>Raw_Data!N3561</f>
        <v>69.900000000000006</v>
      </c>
      <c r="O3561" s="15">
        <f>Raw_Data!O3561</f>
        <v>130.9</v>
      </c>
      <c r="P3561" s="15" t="str">
        <f>Raw_Data!P3561</f>
        <v>Rainfed</v>
      </c>
      <c r="Q3561" s="15">
        <f>Raw_Data!Q3561</f>
        <v>119.1</v>
      </c>
      <c r="R3561" s="15">
        <f>Raw_Data!R3561</f>
        <v>6.95</v>
      </c>
      <c r="S3561" s="15">
        <f>Raw_Data!S3561</f>
        <v>0.79</v>
      </c>
      <c r="T3561" s="18">
        <f>IF(Raw_Data!T3561="",ROUND(AVERAGEIFS(Raw_Data!$T$2:$T$4001,Raw_Data!$E$2:$E$4001,E3561,Raw_Data!$D$2:$D$4001,D3561),2),IF(Raw_Data!T3561&gt;INDEX(Cleaning_Reference!$F$6:$F$13,MATCH(D3561,Cleaning_Reference!$A$6:$A$13,0)),INDEX(Cleaning_Reference!$F$6:$F$13,MATCH(D3561,Cleaning_Reference!$A$6:$A$13,0)),Raw_Data!T3561))</f>
        <v>1.37</v>
      </c>
      <c r="U3561" s="15">
        <f>Raw_Data!U3561</f>
        <v>8.01</v>
      </c>
      <c r="V3561" s="15">
        <f>Raw_Data!V3561</f>
        <v>95018</v>
      </c>
      <c r="W3561" s="15">
        <f>Raw_Data!W3561</f>
        <v>351187</v>
      </c>
      <c r="X3561" s="15">
        <f>Raw_Data!X3561</f>
        <v>761094</v>
      </c>
      <c r="Y3561" s="15">
        <f>Raw_Data!Y3561</f>
        <v>409907</v>
      </c>
      <c r="Z3561" s="15">
        <f>Raw_Data!Z3561</f>
        <v>1997</v>
      </c>
      <c r="AA3561" s="15">
        <f>Raw_Data!AA3561</f>
        <v>4.0110000000000001</v>
      </c>
      <c r="AB3561" s="15">
        <f>Raw_Data!AB3561</f>
        <v>47.3</v>
      </c>
      <c r="AC3561" s="19" t="str">
        <f>IF(Raw_Data!G3561="","Yes","No")</f>
        <v>No</v>
      </c>
      <c r="AD3561" s="19" t="str">
        <f>IF(Raw_Data!L3561="","Yes","No")</f>
        <v>No</v>
      </c>
      <c r="AE3561" s="19" t="str">
        <f>IF(Raw_Data!T3561="","Imputed",IF(Raw_Data!T3561&gt;INDEX(Cleaning_Reference!$F$6:$F$13,MATCH(D3561,Cleaning_Reference!$A$6:$A$13,0)),"Capped","Original"))</f>
        <v>Original</v>
      </c>
      <c r="AF3561" s="21">
        <f t="shared" si="55"/>
        <v>8.01</v>
      </c>
    </row>
    <row r="3562" spans="1:32" ht="15" customHeight="1" x14ac:dyDescent="0.3">
      <c r="A3562" s="20" t="str">
        <f>Raw_Data!A3562</f>
        <v>SF13561</v>
      </c>
      <c r="B3562" s="15" t="str">
        <f>Raw_Data!B3562</f>
        <v>Tamil Nadu</v>
      </c>
      <c r="C3562" s="15" t="str">
        <f>Raw_Data!C3562</f>
        <v>Ludhiana</v>
      </c>
      <c r="D3562" s="15" t="str">
        <f>Raw_Data!D3562</f>
        <v>Wheat</v>
      </c>
      <c r="E3562" s="15" t="str">
        <f>Raw_Data!E3562</f>
        <v>Rabi</v>
      </c>
      <c r="F3562" s="15">
        <f>Raw_Data!F3562</f>
        <v>5.13</v>
      </c>
      <c r="G3562" s="18">
        <f>IF(Raw_Data!G3562="",ROUND(AVERAGEIFS(Raw_Data!$G$2:$G$4001,Raw_Data!$E$2:$E$4001,E3562),1),Raw_Data!G3562)</f>
        <v>786.5</v>
      </c>
      <c r="H3562" s="15">
        <f>Raw_Data!H3562</f>
        <v>23.1</v>
      </c>
      <c r="I3562" s="15">
        <f>Raw_Data!I3562</f>
        <v>59.4</v>
      </c>
      <c r="J3562" s="15">
        <f>Raw_Data!J3562</f>
        <v>6.9</v>
      </c>
      <c r="K3562" s="15">
        <f>Raw_Data!K3562</f>
        <v>7.85</v>
      </c>
      <c r="L3562" s="18">
        <f>IF(Raw_Data!L3562="",ROUND(AVERAGEIFS(Raw_Data!$L$2:$L$4001,Raw_Data!$E$2:$E$4001,E3562),1),Raw_Data!L3562)</f>
        <v>28.3</v>
      </c>
      <c r="M3562" s="15">
        <f>Raw_Data!M3562</f>
        <v>129.1</v>
      </c>
      <c r="N3562" s="15">
        <f>Raw_Data!N3562</f>
        <v>33.1</v>
      </c>
      <c r="O3562" s="15">
        <f>Raw_Data!O3562</f>
        <v>98.8</v>
      </c>
      <c r="P3562" s="15" t="str">
        <f>Raw_Data!P3562</f>
        <v>Drip</v>
      </c>
      <c r="Q3562" s="15">
        <f>Raw_Data!Q3562</f>
        <v>147.80000000000001</v>
      </c>
      <c r="R3562" s="15">
        <f>Raw_Data!R3562</f>
        <v>4.5199999999999996</v>
      </c>
      <c r="S3562" s="15">
        <f>Raw_Data!S3562</f>
        <v>0.69</v>
      </c>
      <c r="T3562" s="18">
        <f>IF(Raw_Data!T3562="",ROUND(AVERAGEIFS(Raw_Data!$T$2:$T$4001,Raw_Data!$E$2:$E$4001,E3562,Raw_Data!$D$2:$D$4001,D3562),2),IF(Raw_Data!T3562&gt;INDEX(Cleaning_Reference!$F$6:$F$13,MATCH(D3562,Cleaning_Reference!$A$6:$A$13,0)),INDEX(Cleaning_Reference!$F$6:$F$13,MATCH(D3562,Cleaning_Reference!$A$6:$A$13,0)),Raw_Data!T3562))</f>
        <v>0.74</v>
      </c>
      <c r="U3562" s="15">
        <f>Raw_Data!U3562</f>
        <v>3.8</v>
      </c>
      <c r="V3562" s="15">
        <f>Raw_Data!V3562</f>
        <v>24204</v>
      </c>
      <c r="W3562" s="15">
        <f>Raw_Data!W3562</f>
        <v>250680</v>
      </c>
      <c r="X3562" s="15">
        <f>Raw_Data!X3562</f>
        <v>91975</v>
      </c>
      <c r="Y3562" s="15">
        <f>Raw_Data!Y3562</f>
        <v>-158705</v>
      </c>
      <c r="Z3562" s="15">
        <f>Raw_Data!Z3562</f>
        <v>2462</v>
      </c>
      <c r="AA3562" s="15">
        <f>Raw_Data!AA3562</f>
        <v>1.5429999999999999</v>
      </c>
      <c r="AB3562" s="15">
        <f>Raw_Data!AB3562</f>
        <v>45.8</v>
      </c>
      <c r="AC3562" s="19" t="str">
        <f>IF(Raw_Data!G3562="","Yes","No")</f>
        <v>No</v>
      </c>
      <c r="AD3562" s="19" t="str">
        <f>IF(Raw_Data!L3562="","Yes","No")</f>
        <v>No</v>
      </c>
      <c r="AE3562" s="19" t="str">
        <f>IF(Raw_Data!T3562="","Imputed",IF(Raw_Data!T3562&gt;INDEX(Cleaning_Reference!$F$6:$F$13,MATCH(D3562,Cleaning_Reference!$A$6:$A$13,0)),"Capped","Original"))</f>
        <v>Original</v>
      </c>
      <c r="AF3562" s="21">
        <f t="shared" si="55"/>
        <v>3.8</v>
      </c>
    </row>
    <row r="3563" spans="1:32" ht="15" customHeight="1" x14ac:dyDescent="0.3">
      <c r="A3563" s="20" t="str">
        <f>Raw_Data!A3563</f>
        <v>SF13562</v>
      </c>
      <c r="B3563" s="15" t="str">
        <f>Raw_Data!B3563</f>
        <v>Punjab</v>
      </c>
      <c r="C3563" s="15" t="str">
        <f>Raw_Data!C3563</f>
        <v>Ludhiana</v>
      </c>
      <c r="D3563" s="15" t="str">
        <f>Raw_Data!D3563</f>
        <v>Chilli</v>
      </c>
      <c r="E3563" s="15" t="str">
        <f>Raw_Data!E3563</f>
        <v>Kharif</v>
      </c>
      <c r="F3563" s="15">
        <f>Raw_Data!F3563</f>
        <v>14.33</v>
      </c>
      <c r="G3563" s="18">
        <f>IF(Raw_Data!G3563="",ROUND(AVERAGEIFS(Raw_Data!$G$2:$G$4001,Raw_Data!$E$2:$E$4001,E3563),1),Raw_Data!G3563)</f>
        <v>1125.2</v>
      </c>
      <c r="H3563" s="15">
        <f>Raw_Data!H3563</f>
        <v>24.2</v>
      </c>
      <c r="I3563" s="15">
        <f>Raw_Data!I3563</f>
        <v>71.599999999999994</v>
      </c>
      <c r="J3563" s="15">
        <f>Raw_Data!J3563</f>
        <v>6.5</v>
      </c>
      <c r="K3563" s="15">
        <f>Raw_Data!K3563</f>
        <v>5.27</v>
      </c>
      <c r="L3563" s="18">
        <f>IF(Raw_Data!L3563="",ROUND(AVERAGEIFS(Raw_Data!$L$2:$L$4001,Raw_Data!$E$2:$E$4001,E3563),1),Raw_Data!L3563)</f>
        <v>34.700000000000003</v>
      </c>
      <c r="M3563" s="15">
        <f>Raw_Data!M3563</f>
        <v>116.2</v>
      </c>
      <c r="N3563" s="15">
        <f>Raw_Data!N3563</f>
        <v>66.5</v>
      </c>
      <c r="O3563" s="15">
        <f>Raw_Data!O3563</f>
        <v>162.6</v>
      </c>
      <c r="P3563" s="15" t="str">
        <f>Raw_Data!P3563</f>
        <v>Sprinkler</v>
      </c>
      <c r="Q3563" s="15">
        <f>Raw_Data!Q3563</f>
        <v>134.5</v>
      </c>
      <c r="R3563" s="15">
        <f>Raw_Data!R3563</f>
        <v>4.53</v>
      </c>
      <c r="S3563" s="15">
        <f>Raw_Data!S3563</f>
        <v>0.87</v>
      </c>
      <c r="T3563" s="18">
        <f>IF(Raw_Data!T3563="",ROUND(AVERAGEIFS(Raw_Data!$T$2:$T$4001,Raw_Data!$E$2:$E$4001,E3563,Raw_Data!$D$2:$D$4001,D3563),2),IF(Raw_Data!T3563&gt;INDEX(Cleaning_Reference!$F$6:$F$13,MATCH(D3563,Cleaning_Reference!$A$6:$A$13,0)),INDEX(Cleaning_Reference!$F$6:$F$13,MATCH(D3563,Cleaning_Reference!$A$6:$A$13,0)),Raw_Data!T3563))</f>
        <v>0.3</v>
      </c>
      <c r="U3563" s="15">
        <f>Raw_Data!U3563</f>
        <v>4.3</v>
      </c>
      <c r="V3563" s="15">
        <f>Raw_Data!V3563</f>
        <v>94931</v>
      </c>
      <c r="W3563" s="15">
        <f>Raw_Data!W3563</f>
        <v>996733</v>
      </c>
      <c r="X3563" s="15">
        <f>Raw_Data!X3563</f>
        <v>408203</v>
      </c>
      <c r="Y3563" s="15">
        <f>Raw_Data!Y3563</f>
        <v>-588530</v>
      </c>
      <c r="Z3563" s="15">
        <f>Raw_Data!Z3563</f>
        <v>7917</v>
      </c>
      <c r="AA3563" s="15">
        <f>Raw_Data!AA3563</f>
        <v>0.54300000000000004</v>
      </c>
      <c r="AB3563" s="15">
        <f>Raw_Data!AB3563</f>
        <v>60.4</v>
      </c>
      <c r="AC3563" s="19" t="str">
        <f>IF(Raw_Data!G3563="","Yes","No")</f>
        <v>No</v>
      </c>
      <c r="AD3563" s="19" t="str">
        <f>IF(Raw_Data!L3563="","Yes","No")</f>
        <v>No</v>
      </c>
      <c r="AE3563" s="19" t="str">
        <f>IF(Raw_Data!T3563="","Imputed",IF(Raw_Data!T3563&gt;INDEX(Cleaning_Reference!$F$6:$F$13,MATCH(D3563,Cleaning_Reference!$A$6:$A$13,0)),"Capped","Original"))</f>
        <v>Original</v>
      </c>
      <c r="AF3563" s="21">
        <f t="shared" si="55"/>
        <v>4.3</v>
      </c>
    </row>
    <row r="3564" spans="1:32" ht="15" customHeight="1" x14ac:dyDescent="0.3">
      <c r="A3564" s="20" t="str">
        <f>Raw_Data!A3564</f>
        <v>SF13563</v>
      </c>
      <c r="B3564" s="15" t="str">
        <f>Raw_Data!B3564</f>
        <v>Punjab</v>
      </c>
      <c r="C3564" s="15" t="str">
        <f>Raw_Data!C3564</f>
        <v>Nashik</v>
      </c>
      <c r="D3564" s="15" t="str">
        <f>Raw_Data!D3564</f>
        <v>Wheat</v>
      </c>
      <c r="E3564" s="15" t="str">
        <f>Raw_Data!E3564</f>
        <v>Rabi</v>
      </c>
      <c r="F3564" s="15">
        <f>Raw_Data!F3564</f>
        <v>5.42</v>
      </c>
      <c r="G3564" s="18">
        <f>IF(Raw_Data!G3564="",ROUND(AVERAGEIFS(Raw_Data!$G$2:$G$4001,Raw_Data!$E$2:$E$4001,E3564),1),Raw_Data!G3564)</f>
        <v>378.4</v>
      </c>
      <c r="H3564" s="15">
        <f>Raw_Data!H3564</f>
        <v>23.5</v>
      </c>
      <c r="I3564" s="15">
        <f>Raw_Data!I3564</f>
        <v>64.7</v>
      </c>
      <c r="J3564" s="15">
        <f>Raw_Data!J3564</f>
        <v>7.6</v>
      </c>
      <c r="K3564" s="15">
        <f>Raw_Data!K3564</f>
        <v>5.63</v>
      </c>
      <c r="L3564" s="18">
        <f>IF(Raw_Data!L3564="",ROUND(AVERAGEIFS(Raw_Data!$L$2:$L$4001,Raw_Data!$E$2:$E$4001,E3564),1),Raw_Data!L3564)</f>
        <v>31.1</v>
      </c>
      <c r="M3564" s="15">
        <f>Raw_Data!M3564</f>
        <v>123.2</v>
      </c>
      <c r="N3564" s="15">
        <f>Raw_Data!N3564</f>
        <v>42.3</v>
      </c>
      <c r="O3564" s="15">
        <f>Raw_Data!O3564</f>
        <v>90.6</v>
      </c>
      <c r="P3564" s="15" t="str">
        <f>Raw_Data!P3564</f>
        <v>Rainfed</v>
      </c>
      <c r="Q3564" s="15">
        <f>Raw_Data!Q3564</f>
        <v>212.8</v>
      </c>
      <c r="R3564" s="15">
        <f>Raw_Data!R3564</f>
        <v>5.63</v>
      </c>
      <c r="S3564" s="15">
        <f>Raw_Data!S3564</f>
        <v>0.89</v>
      </c>
      <c r="T3564" s="18">
        <f>IF(Raw_Data!T3564="",ROUND(AVERAGEIFS(Raw_Data!$T$2:$T$4001,Raw_Data!$E$2:$E$4001,E3564,Raw_Data!$D$2:$D$4001,D3564),2),IF(Raw_Data!T3564&gt;INDEX(Cleaning_Reference!$F$6:$F$13,MATCH(D3564,Cleaning_Reference!$A$6:$A$13,0)),INDEX(Cleaning_Reference!$F$6:$F$13,MATCH(D3564,Cleaning_Reference!$A$6:$A$13,0)),Raw_Data!T3564))</f>
        <v>0.62</v>
      </c>
      <c r="U3564" s="15">
        <f>Raw_Data!U3564</f>
        <v>3.36</v>
      </c>
      <c r="V3564" s="15">
        <f>Raw_Data!V3564</f>
        <v>23767</v>
      </c>
      <c r="W3564" s="15">
        <f>Raw_Data!W3564</f>
        <v>329714</v>
      </c>
      <c r="X3564" s="15">
        <f>Raw_Data!X3564</f>
        <v>79857</v>
      </c>
      <c r="Y3564" s="15">
        <f>Raw_Data!Y3564</f>
        <v>-249857</v>
      </c>
      <c r="Z3564" s="15">
        <f>Raw_Data!Z3564</f>
        <v>1774</v>
      </c>
      <c r="AA3564" s="15">
        <f>Raw_Data!AA3564</f>
        <v>1.8939999999999999</v>
      </c>
      <c r="AB3564" s="15">
        <f>Raw_Data!AB3564</f>
        <v>37.6</v>
      </c>
      <c r="AC3564" s="19" t="str">
        <f>IF(Raw_Data!G3564="","Yes","No")</f>
        <v>No</v>
      </c>
      <c r="AD3564" s="19" t="str">
        <f>IF(Raw_Data!L3564="","Yes","No")</f>
        <v>No</v>
      </c>
      <c r="AE3564" s="19" t="str">
        <f>IF(Raw_Data!T3564="","Imputed",IF(Raw_Data!T3564&gt;INDEX(Cleaning_Reference!$F$6:$F$13,MATCH(D3564,Cleaning_Reference!$A$6:$A$13,0)),"Capped","Original"))</f>
        <v>Original</v>
      </c>
      <c r="AF3564" s="21">
        <f t="shared" si="55"/>
        <v>3.36</v>
      </c>
    </row>
    <row r="3565" spans="1:32" ht="15" customHeight="1" x14ac:dyDescent="0.3">
      <c r="A3565" s="20" t="str">
        <f>Raw_Data!A3565</f>
        <v>SF13564</v>
      </c>
      <c r="B3565" s="15" t="str">
        <f>Raw_Data!B3565</f>
        <v>Madhya Pradesh</v>
      </c>
      <c r="C3565" s="15" t="str">
        <f>Raw_Data!C3565</f>
        <v>Rajkot</v>
      </c>
      <c r="D3565" s="15" t="str">
        <f>Raw_Data!D3565</f>
        <v>Pulses</v>
      </c>
      <c r="E3565" s="15" t="str">
        <f>Raw_Data!E3565</f>
        <v>Rabi</v>
      </c>
      <c r="F3565" s="15">
        <f>Raw_Data!F3565</f>
        <v>2.91</v>
      </c>
      <c r="G3565" s="18">
        <f>IF(Raw_Data!G3565="",ROUND(AVERAGEIFS(Raw_Data!$G$2:$G$4001,Raw_Data!$E$2:$E$4001,E3565),1),Raw_Data!G3565)</f>
        <v>150.9</v>
      </c>
      <c r="H3565" s="15">
        <f>Raw_Data!H3565</f>
        <v>21.4</v>
      </c>
      <c r="I3565" s="15">
        <f>Raw_Data!I3565</f>
        <v>49.3</v>
      </c>
      <c r="J3565" s="15">
        <f>Raw_Data!J3565</f>
        <v>6.9</v>
      </c>
      <c r="K3565" s="15">
        <f>Raw_Data!K3565</f>
        <v>6.84</v>
      </c>
      <c r="L3565" s="18">
        <f>IF(Raw_Data!L3565="",ROUND(AVERAGEIFS(Raw_Data!$L$2:$L$4001,Raw_Data!$E$2:$E$4001,E3565),1),Raw_Data!L3565)</f>
        <v>20.7</v>
      </c>
      <c r="M3565" s="15">
        <f>Raw_Data!M3565</f>
        <v>118.8</v>
      </c>
      <c r="N3565" s="15">
        <f>Raw_Data!N3565</f>
        <v>58.5</v>
      </c>
      <c r="O3565" s="15">
        <f>Raw_Data!O3565</f>
        <v>125.6</v>
      </c>
      <c r="P3565" s="15" t="str">
        <f>Raw_Data!P3565</f>
        <v>Rainfed</v>
      </c>
      <c r="Q3565" s="15">
        <f>Raw_Data!Q3565</f>
        <v>270.60000000000002</v>
      </c>
      <c r="R3565" s="15">
        <f>Raw_Data!R3565</f>
        <v>2.5</v>
      </c>
      <c r="S3565" s="15">
        <f>Raw_Data!S3565</f>
        <v>0.93</v>
      </c>
      <c r="T3565" s="18">
        <f>IF(Raw_Data!T3565="",ROUND(AVERAGEIFS(Raw_Data!$T$2:$T$4001,Raw_Data!$E$2:$E$4001,E3565,Raw_Data!$D$2:$D$4001,D3565),2),IF(Raw_Data!T3565&gt;INDEX(Cleaning_Reference!$F$6:$F$13,MATCH(D3565,Cleaning_Reference!$A$6:$A$13,0)),INDEX(Cleaning_Reference!$F$6:$F$13,MATCH(D3565,Cleaning_Reference!$A$6:$A$13,0)),Raw_Data!T3565))</f>
        <v>0.68</v>
      </c>
      <c r="U3565" s="15">
        <f>Raw_Data!U3565</f>
        <v>1.98</v>
      </c>
      <c r="V3565" s="15">
        <f>Raw_Data!V3565</f>
        <v>79701</v>
      </c>
      <c r="W3565" s="15">
        <f>Raw_Data!W3565</f>
        <v>188974</v>
      </c>
      <c r="X3565" s="15">
        <f>Raw_Data!X3565</f>
        <v>157808</v>
      </c>
      <c r="Y3565" s="15">
        <f>Raw_Data!Y3565</f>
        <v>-31166</v>
      </c>
      <c r="Z3565" s="15">
        <f>Raw_Data!Z3565</f>
        <v>613</v>
      </c>
      <c r="AA3565" s="15">
        <f>Raw_Data!AA3565</f>
        <v>3.23</v>
      </c>
      <c r="AB3565" s="15">
        <f>Raw_Data!AB3565</f>
        <v>37.5</v>
      </c>
      <c r="AC3565" s="19" t="str">
        <f>IF(Raw_Data!G3565="","Yes","No")</f>
        <v>No</v>
      </c>
      <c r="AD3565" s="19" t="str">
        <f>IF(Raw_Data!L3565="","Yes","No")</f>
        <v>No</v>
      </c>
      <c r="AE3565" s="19" t="str">
        <f>IF(Raw_Data!T3565="","Imputed",IF(Raw_Data!T3565&gt;INDEX(Cleaning_Reference!$F$6:$F$13,MATCH(D3565,Cleaning_Reference!$A$6:$A$13,0)),"Capped","Original"))</f>
        <v>Original</v>
      </c>
      <c r="AF3565" s="21">
        <f t="shared" si="55"/>
        <v>1.98</v>
      </c>
    </row>
    <row r="3566" spans="1:32" ht="15" customHeight="1" x14ac:dyDescent="0.3">
      <c r="A3566" s="20" t="str">
        <f>Raw_Data!A3566</f>
        <v>SF13565</v>
      </c>
      <c r="B3566" s="15" t="str">
        <f>Raw_Data!B3566</f>
        <v>Punjab</v>
      </c>
      <c r="C3566" s="15" t="str">
        <f>Raw_Data!C3566</f>
        <v>Guntur</v>
      </c>
      <c r="D3566" s="15" t="str">
        <f>Raw_Data!D3566</f>
        <v>Chilli</v>
      </c>
      <c r="E3566" s="15" t="str">
        <f>Raw_Data!E3566</f>
        <v>Rabi</v>
      </c>
      <c r="F3566" s="15">
        <f>Raw_Data!F3566</f>
        <v>6.98</v>
      </c>
      <c r="G3566" s="18">
        <f>IF(Raw_Data!G3566="",ROUND(AVERAGEIFS(Raw_Data!$G$2:$G$4001,Raw_Data!$E$2:$E$4001,E3566),1),Raw_Data!G3566)</f>
        <v>219.6</v>
      </c>
      <c r="H3566" s="15">
        <f>Raw_Data!H3566</f>
        <v>19.399999999999999</v>
      </c>
      <c r="I3566" s="15">
        <f>Raw_Data!I3566</f>
        <v>57.6</v>
      </c>
      <c r="J3566" s="15">
        <f>Raw_Data!J3566</f>
        <v>7</v>
      </c>
      <c r="K3566" s="15">
        <f>Raw_Data!K3566</f>
        <v>6.03</v>
      </c>
      <c r="L3566" s="18">
        <f>IF(Raw_Data!L3566="",ROUND(AVERAGEIFS(Raw_Data!$L$2:$L$4001,Raw_Data!$E$2:$E$4001,E3566),1),Raw_Data!L3566)</f>
        <v>21.1</v>
      </c>
      <c r="M3566" s="15">
        <f>Raw_Data!M3566</f>
        <v>82.2</v>
      </c>
      <c r="N3566" s="15">
        <f>Raw_Data!N3566</f>
        <v>50.1</v>
      </c>
      <c r="O3566" s="15">
        <f>Raw_Data!O3566</f>
        <v>65.7</v>
      </c>
      <c r="P3566" s="15" t="str">
        <f>Raw_Data!P3566</f>
        <v>Sprinkler</v>
      </c>
      <c r="Q3566" s="15">
        <f>Raw_Data!Q3566</f>
        <v>244.8</v>
      </c>
      <c r="R3566" s="15">
        <f>Raw_Data!R3566</f>
        <v>4.57</v>
      </c>
      <c r="S3566" s="15">
        <f>Raw_Data!S3566</f>
        <v>0.67</v>
      </c>
      <c r="T3566" s="18">
        <f>IF(Raw_Data!T3566="",ROUND(AVERAGEIFS(Raw_Data!$T$2:$T$4001,Raw_Data!$E$2:$E$4001,E3566,Raw_Data!$D$2:$D$4001,D3566),2),IF(Raw_Data!T3566&gt;INDEX(Cleaning_Reference!$F$6:$F$13,MATCH(D3566,Cleaning_Reference!$A$6:$A$13,0)),INDEX(Cleaning_Reference!$F$6:$F$13,MATCH(D3566,Cleaning_Reference!$A$6:$A$13,0)),Raw_Data!T3566))</f>
        <v>0.81</v>
      </c>
      <c r="U3566" s="15">
        <f>Raw_Data!U3566</f>
        <v>5.65</v>
      </c>
      <c r="V3566" s="15">
        <f>Raw_Data!V3566</f>
        <v>99017</v>
      </c>
      <c r="W3566" s="15">
        <f>Raw_Data!W3566</f>
        <v>576706</v>
      </c>
      <c r="X3566" s="15">
        <f>Raw_Data!X3566</f>
        <v>559446</v>
      </c>
      <c r="Y3566" s="15">
        <f>Raw_Data!Y3566</f>
        <v>-17260</v>
      </c>
      <c r="Z3566" s="15">
        <f>Raw_Data!Z3566</f>
        <v>4504</v>
      </c>
      <c r="AA3566" s="15">
        <f>Raw_Data!AA3566</f>
        <v>1.254</v>
      </c>
      <c r="AB3566" s="15">
        <f>Raw_Data!AB3566</f>
        <v>37.9</v>
      </c>
      <c r="AC3566" s="19" t="str">
        <f>IF(Raw_Data!G3566="","Yes","No")</f>
        <v>No</v>
      </c>
      <c r="AD3566" s="19" t="str">
        <f>IF(Raw_Data!L3566="","Yes","No")</f>
        <v>No</v>
      </c>
      <c r="AE3566" s="19" t="str">
        <f>IF(Raw_Data!T3566="","Imputed",IF(Raw_Data!T3566&gt;INDEX(Cleaning_Reference!$F$6:$F$13,MATCH(D3566,Cleaning_Reference!$A$6:$A$13,0)),"Capped","Original"))</f>
        <v>Original</v>
      </c>
      <c r="AF3566" s="21">
        <f t="shared" si="55"/>
        <v>5.65</v>
      </c>
    </row>
    <row r="3567" spans="1:32" ht="15" customHeight="1" x14ac:dyDescent="0.3">
      <c r="A3567" s="20" t="str">
        <f>Raw_Data!A3567</f>
        <v>SF13566</v>
      </c>
      <c r="B3567" s="15" t="str">
        <f>Raw_Data!B3567</f>
        <v>Madhya Pradesh</v>
      </c>
      <c r="C3567" s="15" t="str">
        <f>Raw_Data!C3567</f>
        <v>Warangal</v>
      </c>
      <c r="D3567" s="15" t="str">
        <f>Raw_Data!D3567</f>
        <v>Wheat</v>
      </c>
      <c r="E3567" s="15" t="str">
        <f>Raw_Data!E3567</f>
        <v>Kharif</v>
      </c>
      <c r="F3567" s="15">
        <f>Raw_Data!F3567</f>
        <v>3.37</v>
      </c>
      <c r="G3567" s="18">
        <f>IF(Raw_Data!G3567="",ROUND(AVERAGEIFS(Raw_Data!$G$2:$G$4001,Raw_Data!$E$2:$E$4001,E3567),1),Raw_Data!G3567)</f>
        <v>747.8</v>
      </c>
      <c r="H3567" s="15">
        <f>Raw_Data!H3567</f>
        <v>29.6</v>
      </c>
      <c r="I3567" s="15">
        <f>Raw_Data!I3567</f>
        <v>61.2</v>
      </c>
      <c r="J3567" s="15">
        <f>Raw_Data!J3567</f>
        <v>6.4</v>
      </c>
      <c r="K3567" s="15">
        <f>Raw_Data!K3567</f>
        <v>7.77</v>
      </c>
      <c r="L3567" s="18">
        <f>IF(Raw_Data!L3567="",ROUND(AVERAGEIFS(Raw_Data!$L$2:$L$4001,Raw_Data!$E$2:$E$4001,E3567),1),Raw_Data!L3567)</f>
        <v>30</v>
      </c>
      <c r="M3567" s="15">
        <f>Raw_Data!M3567</f>
        <v>143.5</v>
      </c>
      <c r="N3567" s="15">
        <f>Raw_Data!N3567</f>
        <v>40.700000000000003</v>
      </c>
      <c r="O3567" s="15">
        <f>Raw_Data!O3567</f>
        <v>128.6</v>
      </c>
      <c r="P3567" s="15" t="str">
        <f>Raw_Data!P3567</f>
        <v>Rainfed</v>
      </c>
      <c r="Q3567" s="15">
        <f>Raw_Data!Q3567</f>
        <v>255.8</v>
      </c>
      <c r="R3567" s="15">
        <f>Raw_Data!R3567</f>
        <v>8.52</v>
      </c>
      <c r="S3567" s="15">
        <f>Raw_Data!S3567</f>
        <v>0.68</v>
      </c>
      <c r="T3567" s="18">
        <f>IF(Raw_Data!T3567="",ROUND(AVERAGEIFS(Raw_Data!$T$2:$T$4001,Raw_Data!$E$2:$E$4001,E3567,Raw_Data!$D$2:$D$4001,D3567),2),IF(Raw_Data!T3567&gt;INDEX(Cleaning_Reference!$F$6:$F$13,MATCH(D3567,Cleaning_Reference!$A$6:$A$13,0)),INDEX(Cleaning_Reference!$F$6:$F$13,MATCH(D3567,Cleaning_Reference!$A$6:$A$13,0)),Raw_Data!T3567))</f>
        <v>0.88</v>
      </c>
      <c r="U3567" s="15">
        <f>Raw_Data!U3567</f>
        <v>2.97</v>
      </c>
      <c r="V3567" s="15">
        <f>Raw_Data!V3567</f>
        <v>18583</v>
      </c>
      <c r="W3567" s="15">
        <f>Raw_Data!W3567</f>
        <v>233979</v>
      </c>
      <c r="X3567" s="15">
        <f>Raw_Data!X3567</f>
        <v>55192</v>
      </c>
      <c r="Y3567" s="15">
        <f>Raw_Data!Y3567</f>
        <v>-178787</v>
      </c>
      <c r="Z3567" s="15">
        <f>Raw_Data!Z3567</f>
        <v>930</v>
      </c>
      <c r="AA3567" s="15">
        <f>Raw_Data!AA3567</f>
        <v>3.194</v>
      </c>
      <c r="AB3567" s="15">
        <f>Raw_Data!AB3567</f>
        <v>32.700000000000003</v>
      </c>
      <c r="AC3567" s="19" t="str">
        <f>IF(Raw_Data!G3567="","Yes","No")</f>
        <v>No</v>
      </c>
      <c r="AD3567" s="19" t="str">
        <f>IF(Raw_Data!L3567="","Yes","No")</f>
        <v>No</v>
      </c>
      <c r="AE3567" s="19" t="str">
        <f>IF(Raw_Data!T3567="","Imputed",IF(Raw_Data!T3567&gt;INDEX(Cleaning_Reference!$F$6:$F$13,MATCH(D3567,Cleaning_Reference!$A$6:$A$13,0)),"Capped","Original"))</f>
        <v>Original</v>
      </c>
      <c r="AF3567" s="21">
        <f t="shared" si="55"/>
        <v>2.97</v>
      </c>
    </row>
    <row r="3568" spans="1:32" ht="15" customHeight="1" x14ac:dyDescent="0.3">
      <c r="A3568" s="20" t="str">
        <f>Raw_Data!A3568</f>
        <v>SF13567</v>
      </c>
      <c r="B3568" s="15" t="str">
        <f>Raw_Data!B3568</f>
        <v>Andhra Pradesh</v>
      </c>
      <c r="C3568" s="15" t="str">
        <f>Raw_Data!C3568</f>
        <v>Warangal</v>
      </c>
      <c r="D3568" s="15" t="str">
        <f>Raw_Data!D3568</f>
        <v>Pulses</v>
      </c>
      <c r="E3568" s="15" t="str">
        <f>Raw_Data!E3568</f>
        <v>Kharif</v>
      </c>
      <c r="F3568" s="15">
        <f>Raw_Data!F3568</f>
        <v>13.29</v>
      </c>
      <c r="G3568" s="18">
        <f>IF(Raw_Data!G3568="",ROUND(AVERAGEIFS(Raw_Data!$G$2:$G$4001,Raw_Data!$E$2:$E$4001,E3568),1),Raw_Data!G3568)</f>
        <v>769.7</v>
      </c>
      <c r="H3568" s="15">
        <f>Raw_Data!H3568</f>
        <v>25</v>
      </c>
      <c r="I3568" s="15">
        <f>Raw_Data!I3568</f>
        <v>68.2</v>
      </c>
      <c r="J3568" s="15">
        <f>Raw_Data!J3568</f>
        <v>5.8</v>
      </c>
      <c r="K3568" s="15">
        <f>Raw_Data!K3568</f>
        <v>6.32</v>
      </c>
      <c r="L3568" s="18">
        <f>IF(Raw_Data!L3568="",ROUND(AVERAGEIFS(Raw_Data!$L$2:$L$4001,Raw_Data!$E$2:$E$4001,E3568),1),Raw_Data!L3568)</f>
        <v>24.5</v>
      </c>
      <c r="M3568" s="15">
        <f>Raw_Data!M3568</f>
        <v>111.8</v>
      </c>
      <c r="N3568" s="15">
        <f>Raw_Data!N3568</f>
        <v>82.4</v>
      </c>
      <c r="O3568" s="15">
        <f>Raw_Data!O3568</f>
        <v>78.099999999999994</v>
      </c>
      <c r="P3568" s="15" t="str">
        <f>Raw_Data!P3568</f>
        <v>Flood</v>
      </c>
      <c r="Q3568" s="15">
        <f>Raw_Data!Q3568</f>
        <v>187.6</v>
      </c>
      <c r="R3568" s="15">
        <f>Raw_Data!R3568</f>
        <v>7.31</v>
      </c>
      <c r="S3568" s="15">
        <f>Raw_Data!S3568</f>
        <v>0.92</v>
      </c>
      <c r="T3568" s="18">
        <f>IF(Raw_Data!T3568="",ROUND(AVERAGEIFS(Raw_Data!$T$2:$T$4001,Raw_Data!$E$2:$E$4001,E3568,Raw_Data!$D$2:$D$4001,D3568),2),IF(Raw_Data!T3568&gt;INDEX(Cleaning_Reference!$F$6:$F$13,MATCH(D3568,Cleaning_Reference!$A$6:$A$13,0)),INDEX(Cleaning_Reference!$F$6:$F$13,MATCH(D3568,Cleaning_Reference!$A$6:$A$13,0)),Raw_Data!T3568))</f>
        <v>1.26</v>
      </c>
      <c r="U3568" s="15">
        <f>Raw_Data!U3568</f>
        <v>16.75</v>
      </c>
      <c r="V3568" s="15">
        <f>Raw_Data!V3568</f>
        <v>59195</v>
      </c>
      <c r="W3568" s="15">
        <f>Raw_Data!W3568</f>
        <v>961845</v>
      </c>
      <c r="X3568" s="15">
        <f>Raw_Data!X3568</f>
        <v>991516</v>
      </c>
      <c r="Y3568" s="15">
        <f>Raw_Data!Y3568</f>
        <v>29671</v>
      </c>
      <c r="Z3568" s="15">
        <f>Raw_Data!Z3568</f>
        <v>5336</v>
      </c>
      <c r="AA3568" s="15">
        <f>Raw_Data!AA3568</f>
        <v>3.1389999999999998</v>
      </c>
      <c r="AB3568" s="15">
        <f>Raw_Data!AB3568</f>
        <v>44.7</v>
      </c>
      <c r="AC3568" s="19" t="str">
        <f>IF(Raw_Data!G3568="","Yes","No")</f>
        <v>No</v>
      </c>
      <c r="AD3568" s="19" t="str">
        <f>IF(Raw_Data!L3568="","Yes","No")</f>
        <v>No</v>
      </c>
      <c r="AE3568" s="19" t="str">
        <f>IF(Raw_Data!T3568="","Imputed",IF(Raw_Data!T3568&gt;INDEX(Cleaning_Reference!$F$6:$F$13,MATCH(D3568,Cleaning_Reference!$A$6:$A$13,0)),"Capped","Original"))</f>
        <v>Original</v>
      </c>
      <c r="AF3568" s="21">
        <f t="shared" si="55"/>
        <v>16.75</v>
      </c>
    </row>
    <row r="3569" spans="1:32" ht="15" customHeight="1" x14ac:dyDescent="0.3">
      <c r="A3569" s="20" t="str">
        <f>Raw_Data!A3569</f>
        <v>SF13568</v>
      </c>
      <c r="B3569" s="15" t="str">
        <f>Raw_Data!B3569</f>
        <v>Punjab</v>
      </c>
      <c r="C3569" s="15" t="str">
        <f>Raw_Data!C3569</f>
        <v>Guntur</v>
      </c>
      <c r="D3569" s="15" t="str">
        <f>Raw_Data!D3569</f>
        <v>Sugarcane</v>
      </c>
      <c r="E3569" s="15" t="str">
        <f>Raw_Data!E3569</f>
        <v>Rabi</v>
      </c>
      <c r="F3569" s="15">
        <f>Raw_Data!F3569</f>
        <v>8.33</v>
      </c>
      <c r="G3569" s="18">
        <f>IF(Raw_Data!G3569="",ROUND(AVERAGEIFS(Raw_Data!$G$2:$G$4001,Raw_Data!$E$2:$E$4001,E3569),1),Raw_Data!G3569)</f>
        <v>316.2</v>
      </c>
      <c r="H3569" s="15">
        <f>Raw_Data!H3569</f>
        <v>23.5</v>
      </c>
      <c r="I3569" s="15">
        <f>Raw_Data!I3569</f>
        <v>64.2</v>
      </c>
      <c r="J3569" s="15">
        <f>Raw_Data!J3569</f>
        <v>7.3</v>
      </c>
      <c r="K3569" s="15">
        <f>Raw_Data!K3569</f>
        <v>5.48</v>
      </c>
      <c r="L3569" s="18">
        <f>IF(Raw_Data!L3569="",ROUND(AVERAGEIFS(Raw_Data!$L$2:$L$4001,Raw_Data!$E$2:$E$4001,E3569),1),Raw_Data!L3569)</f>
        <v>27.1</v>
      </c>
      <c r="M3569" s="15">
        <f>Raw_Data!M3569</f>
        <v>109.4</v>
      </c>
      <c r="N3569" s="15">
        <f>Raw_Data!N3569</f>
        <v>45.5</v>
      </c>
      <c r="O3569" s="15">
        <f>Raw_Data!O3569</f>
        <v>103.6</v>
      </c>
      <c r="P3569" s="15" t="str">
        <f>Raw_Data!P3569</f>
        <v>Drip</v>
      </c>
      <c r="Q3569" s="15">
        <f>Raw_Data!Q3569</f>
        <v>170.6</v>
      </c>
      <c r="R3569" s="15">
        <f>Raw_Data!R3569</f>
        <v>4.76</v>
      </c>
      <c r="S3569" s="15">
        <f>Raw_Data!S3569</f>
        <v>0.88</v>
      </c>
      <c r="T3569" s="18">
        <f>IF(Raw_Data!T3569="",ROUND(AVERAGEIFS(Raw_Data!$T$2:$T$4001,Raw_Data!$E$2:$E$4001,E3569,Raw_Data!$D$2:$D$4001,D3569),2),IF(Raw_Data!T3569&gt;INDEX(Cleaning_Reference!$F$6:$F$13,MATCH(D3569,Cleaning_Reference!$A$6:$A$13,0)),INDEX(Cleaning_Reference!$F$6:$F$13,MATCH(D3569,Cleaning_Reference!$A$6:$A$13,0)),Raw_Data!T3569))</f>
        <v>7.9</v>
      </c>
      <c r="U3569" s="15">
        <f>Raw_Data!U3569</f>
        <v>65.81</v>
      </c>
      <c r="V3569" s="15">
        <f>Raw_Data!V3569</f>
        <v>3148</v>
      </c>
      <c r="W3569" s="15">
        <f>Raw_Data!W3569</f>
        <v>518886</v>
      </c>
      <c r="X3569" s="15">
        <f>Raw_Data!X3569</f>
        <v>207170</v>
      </c>
      <c r="Y3569" s="15">
        <f>Raw_Data!Y3569</f>
        <v>-311716</v>
      </c>
      <c r="Z3569" s="15">
        <f>Raw_Data!Z3569</f>
        <v>14406</v>
      </c>
      <c r="AA3569" s="15">
        <f>Raw_Data!AA3569</f>
        <v>4.5679999999999996</v>
      </c>
      <c r="AB3569" s="15">
        <f>Raw_Data!AB3569</f>
        <v>39.1</v>
      </c>
      <c r="AC3569" s="19" t="str">
        <f>IF(Raw_Data!G3569="","Yes","No")</f>
        <v>No</v>
      </c>
      <c r="AD3569" s="19" t="str">
        <f>IF(Raw_Data!L3569="","Yes","No")</f>
        <v>No</v>
      </c>
      <c r="AE3569" s="19" t="str">
        <f>IF(Raw_Data!T3569="","Imputed",IF(Raw_Data!T3569&gt;INDEX(Cleaning_Reference!$F$6:$F$13,MATCH(D3569,Cleaning_Reference!$A$6:$A$13,0)),"Capped","Original"))</f>
        <v>Original</v>
      </c>
      <c r="AF3569" s="21">
        <f t="shared" si="55"/>
        <v>65.81</v>
      </c>
    </row>
    <row r="3570" spans="1:32" ht="15" customHeight="1" x14ac:dyDescent="0.3">
      <c r="A3570" s="20" t="str">
        <f>Raw_Data!A3570</f>
        <v>SF13569</v>
      </c>
      <c r="B3570" s="15" t="str">
        <f>Raw_Data!B3570</f>
        <v>Karnataka</v>
      </c>
      <c r="C3570" s="15" t="str">
        <f>Raw_Data!C3570</f>
        <v>Ludhiana</v>
      </c>
      <c r="D3570" s="15" t="str">
        <f>Raw_Data!D3570</f>
        <v>Groundnut</v>
      </c>
      <c r="E3570" s="15" t="str">
        <f>Raw_Data!E3570</f>
        <v>Zaid</v>
      </c>
      <c r="F3570" s="15">
        <f>Raw_Data!F3570</f>
        <v>12.24</v>
      </c>
      <c r="G3570" s="18">
        <f>IF(Raw_Data!G3570="",ROUND(AVERAGEIFS(Raw_Data!$G$2:$G$4001,Raw_Data!$E$2:$E$4001,E3570),1),Raw_Data!G3570)</f>
        <v>427.2</v>
      </c>
      <c r="H3570" s="15">
        <f>Raw_Data!H3570</f>
        <v>30.8</v>
      </c>
      <c r="I3570" s="15">
        <f>Raw_Data!I3570</f>
        <v>40.299999999999997</v>
      </c>
      <c r="J3570" s="15">
        <f>Raw_Data!J3570</f>
        <v>7.8</v>
      </c>
      <c r="K3570" s="15">
        <f>Raw_Data!K3570</f>
        <v>5.84</v>
      </c>
      <c r="L3570" s="18">
        <f>IF(Raw_Data!L3570="",ROUND(AVERAGEIFS(Raw_Data!$L$2:$L$4001,Raw_Data!$E$2:$E$4001,E3570),1),Raw_Data!L3570)</f>
        <v>25.6</v>
      </c>
      <c r="M3570" s="15">
        <f>Raw_Data!M3570</f>
        <v>145.69999999999999</v>
      </c>
      <c r="N3570" s="15">
        <f>Raw_Data!N3570</f>
        <v>53.8</v>
      </c>
      <c r="O3570" s="15">
        <f>Raw_Data!O3570</f>
        <v>142.9</v>
      </c>
      <c r="P3570" s="15" t="str">
        <f>Raw_Data!P3570</f>
        <v>Rainfed</v>
      </c>
      <c r="Q3570" s="15">
        <f>Raw_Data!Q3570</f>
        <v>188.3</v>
      </c>
      <c r="R3570" s="15">
        <f>Raw_Data!R3570</f>
        <v>4.67</v>
      </c>
      <c r="S3570" s="15">
        <f>Raw_Data!S3570</f>
        <v>0.87</v>
      </c>
      <c r="T3570" s="18">
        <f>IF(Raw_Data!T3570="",ROUND(AVERAGEIFS(Raw_Data!$T$2:$T$4001,Raw_Data!$E$2:$E$4001,E3570,Raw_Data!$D$2:$D$4001,D3570),2),IF(Raw_Data!T3570&gt;INDEX(Cleaning_Reference!$F$6:$F$13,MATCH(D3570,Cleaning_Reference!$A$6:$A$13,0)),INDEX(Cleaning_Reference!$F$6:$F$13,MATCH(D3570,Cleaning_Reference!$A$6:$A$13,0)),Raw_Data!T3570))</f>
        <v>0.66</v>
      </c>
      <c r="U3570" s="15">
        <f>Raw_Data!U3570</f>
        <v>8.08</v>
      </c>
      <c r="V3570" s="15">
        <f>Raw_Data!V3570</f>
        <v>55352</v>
      </c>
      <c r="W3570" s="15">
        <f>Raw_Data!W3570</f>
        <v>760767</v>
      </c>
      <c r="X3570" s="15">
        <f>Raw_Data!X3570</f>
        <v>447244</v>
      </c>
      <c r="Y3570" s="15">
        <f>Raw_Data!Y3570</f>
        <v>-313523</v>
      </c>
      <c r="Z3570" s="15">
        <f>Raw_Data!Z3570</f>
        <v>3478</v>
      </c>
      <c r="AA3570" s="15">
        <f>Raw_Data!AA3570</f>
        <v>2.323</v>
      </c>
      <c r="AB3570" s="15">
        <f>Raw_Data!AB3570</f>
        <v>45.6</v>
      </c>
      <c r="AC3570" s="19" t="str">
        <f>IF(Raw_Data!G3570="","Yes","No")</f>
        <v>No</v>
      </c>
      <c r="AD3570" s="19" t="str">
        <f>IF(Raw_Data!L3570="","Yes","No")</f>
        <v>No</v>
      </c>
      <c r="AE3570" s="19" t="str">
        <f>IF(Raw_Data!T3570="","Imputed",IF(Raw_Data!T3570&gt;INDEX(Cleaning_Reference!$F$6:$F$13,MATCH(D3570,Cleaning_Reference!$A$6:$A$13,0)),"Capped","Original"))</f>
        <v>Original</v>
      </c>
      <c r="AF3570" s="21">
        <f t="shared" si="55"/>
        <v>8.08</v>
      </c>
    </row>
    <row r="3571" spans="1:32" ht="15" customHeight="1" x14ac:dyDescent="0.3">
      <c r="A3571" s="20" t="str">
        <f>Raw_Data!A3571</f>
        <v>SF13570</v>
      </c>
      <c r="B3571" s="15" t="str">
        <f>Raw_Data!B3571</f>
        <v>Gujarat</v>
      </c>
      <c r="C3571" s="15" t="str">
        <f>Raw_Data!C3571</f>
        <v>Erode</v>
      </c>
      <c r="D3571" s="15" t="str">
        <f>Raw_Data!D3571</f>
        <v>Wheat</v>
      </c>
      <c r="E3571" s="15" t="str">
        <f>Raw_Data!E3571</f>
        <v>Rabi</v>
      </c>
      <c r="F3571" s="15">
        <f>Raw_Data!F3571</f>
        <v>0.88</v>
      </c>
      <c r="G3571" s="18">
        <f>IF(Raw_Data!G3571="",ROUND(AVERAGEIFS(Raw_Data!$G$2:$G$4001,Raw_Data!$E$2:$E$4001,E3571),1),Raw_Data!G3571)</f>
        <v>353.8</v>
      </c>
      <c r="H3571" s="15">
        <f>Raw_Data!H3571</f>
        <v>25.8</v>
      </c>
      <c r="I3571" s="15">
        <f>Raw_Data!I3571</f>
        <v>49.4</v>
      </c>
      <c r="J3571" s="15">
        <f>Raw_Data!J3571</f>
        <v>6.3</v>
      </c>
      <c r="K3571" s="15">
        <f>Raw_Data!K3571</f>
        <v>7.88</v>
      </c>
      <c r="L3571" s="18">
        <f>IF(Raw_Data!L3571="",ROUND(AVERAGEIFS(Raw_Data!$L$2:$L$4001,Raw_Data!$E$2:$E$4001,E3571),1),Raw_Data!L3571)</f>
        <v>23.6</v>
      </c>
      <c r="M3571" s="15">
        <f>Raw_Data!M3571</f>
        <v>104.4</v>
      </c>
      <c r="N3571" s="15">
        <f>Raw_Data!N3571</f>
        <v>34.200000000000003</v>
      </c>
      <c r="O3571" s="15">
        <f>Raw_Data!O3571</f>
        <v>151.69999999999999</v>
      </c>
      <c r="P3571" s="15" t="str">
        <f>Raw_Data!P3571</f>
        <v>Flood</v>
      </c>
      <c r="Q3571" s="15">
        <f>Raw_Data!Q3571</f>
        <v>109.7</v>
      </c>
      <c r="R3571" s="15">
        <f>Raw_Data!R3571</f>
        <v>8.33</v>
      </c>
      <c r="S3571" s="15">
        <f>Raw_Data!S3571</f>
        <v>0.72</v>
      </c>
      <c r="T3571" s="18">
        <f>IF(Raw_Data!T3571="",ROUND(AVERAGEIFS(Raw_Data!$T$2:$T$4001,Raw_Data!$E$2:$E$4001,E3571,Raw_Data!$D$2:$D$4001,D3571),2),IF(Raw_Data!T3571&gt;INDEX(Cleaning_Reference!$F$6:$F$13,MATCH(D3571,Cleaning_Reference!$A$6:$A$13,0)),INDEX(Cleaning_Reference!$F$6:$F$13,MATCH(D3571,Cleaning_Reference!$A$6:$A$13,0)),Raw_Data!T3571))</f>
        <v>0.46</v>
      </c>
      <c r="U3571" s="15">
        <f>Raw_Data!U3571</f>
        <v>0.4</v>
      </c>
      <c r="V3571" s="15">
        <f>Raw_Data!V3571</f>
        <v>26639</v>
      </c>
      <c r="W3571" s="15">
        <f>Raw_Data!W3571</f>
        <v>58368</v>
      </c>
      <c r="X3571" s="15">
        <f>Raw_Data!X3571</f>
        <v>10656</v>
      </c>
      <c r="Y3571" s="15">
        <f>Raw_Data!Y3571</f>
        <v>-47712</v>
      </c>
      <c r="Z3571" s="15">
        <f>Raw_Data!Z3571</f>
        <v>524</v>
      </c>
      <c r="AA3571" s="15">
        <f>Raw_Data!AA3571</f>
        <v>0.76300000000000001</v>
      </c>
      <c r="AB3571" s="15">
        <f>Raw_Data!AB3571</f>
        <v>15.6</v>
      </c>
      <c r="AC3571" s="19" t="str">
        <f>IF(Raw_Data!G3571="","Yes","No")</f>
        <v>No</v>
      </c>
      <c r="AD3571" s="19" t="str">
        <f>IF(Raw_Data!L3571="","Yes","No")</f>
        <v>No</v>
      </c>
      <c r="AE3571" s="19" t="str">
        <f>IF(Raw_Data!T3571="","Imputed",IF(Raw_Data!T3571&gt;INDEX(Cleaning_Reference!$F$6:$F$13,MATCH(D3571,Cleaning_Reference!$A$6:$A$13,0)),"Capped","Original"))</f>
        <v>Original</v>
      </c>
      <c r="AF3571" s="21">
        <f t="shared" si="55"/>
        <v>0.4</v>
      </c>
    </row>
    <row r="3572" spans="1:32" ht="15" customHeight="1" x14ac:dyDescent="0.3">
      <c r="A3572" s="20" t="str">
        <f>Raw_Data!A3572</f>
        <v>SF13571</v>
      </c>
      <c r="B3572" s="15" t="str">
        <f>Raw_Data!B3572</f>
        <v>Gujarat</v>
      </c>
      <c r="C3572" s="15" t="str">
        <f>Raw_Data!C3572</f>
        <v>Indore</v>
      </c>
      <c r="D3572" s="15" t="str">
        <f>Raw_Data!D3572</f>
        <v>Maize</v>
      </c>
      <c r="E3572" s="15" t="str">
        <f>Raw_Data!E3572</f>
        <v>Kharif</v>
      </c>
      <c r="F3572" s="15">
        <f>Raw_Data!F3572</f>
        <v>8.5500000000000007</v>
      </c>
      <c r="G3572" s="18">
        <f>IF(Raw_Data!G3572="",ROUND(AVERAGEIFS(Raw_Data!$G$2:$G$4001,Raw_Data!$E$2:$E$4001,E3572),1),Raw_Data!G3572)</f>
        <v>798.7</v>
      </c>
      <c r="H3572" s="15">
        <f>Raw_Data!H3572</f>
        <v>25.2</v>
      </c>
      <c r="I3572" s="15">
        <f>Raw_Data!I3572</f>
        <v>75.099999999999994</v>
      </c>
      <c r="J3572" s="15">
        <f>Raw_Data!J3572</f>
        <v>6.1</v>
      </c>
      <c r="K3572" s="15">
        <f>Raw_Data!K3572</f>
        <v>8.11</v>
      </c>
      <c r="L3572" s="18">
        <f>IF(Raw_Data!L3572="",ROUND(AVERAGEIFS(Raw_Data!$L$2:$L$4001,Raw_Data!$E$2:$E$4001,E3572),1),Raw_Data!L3572)</f>
        <v>35.200000000000003</v>
      </c>
      <c r="M3572" s="15">
        <f>Raw_Data!M3572</f>
        <v>160.9</v>
      </c>
      <c r="N3572" s="15">
        <f>Raw_Data!N3572</f>
        <v>61.5</v>
      </c>
      <c r="O3572" s="15">
        <f>Raw_Data!O3572</f>
        <v>145.5</v>
      </c>
      <c r="P3572" s="15" t="str">
        <f>Raw_Data!P3572</f>
        <v>Sprinkler</v>
      </c>
      <c r="Q3572" s="15">
        <f>Raw_Data!Q3572</f>
        <v>190.2</v>
      </c>
      <c r="R3572" s="15">
        <f>Raw_Data!R3572</f>
        <v>3.26</v>
      </c>
      <c r="S3572" s="15">
        <f>Raw_Data!S3572</f>
        <v>0.75</v>
      </c>
      <c r="T3572" s="18">
        <f>IF(Raw_Data!T3572="",ROUND(AVERAGEIFS(Raw_Data!$T$2:$T$4001,Raw_Data!$E$2:$E$4001,E3572,Raw_Data!$D$2:$D$4001,D3572),2),IF(Raw_Data!T3572&gt;INDEX(Cleaning_Reference!$F$6:$F$13,MATCH(D3572,Cleaning_Reference!$A$6:$A$13,0)),INDEX(Cleaning_Reference!$F$6:$F$13,MATCH(D3572,Cleaning_Reference!$A$6:$A$13,0)),Raw_Data!T3572))</f>
        <v>0.42</v>
      </c>
      <c r="U3572" s="15">
        <f>Raw_Data!U3572</f>
        <v>3.59</v>
      </c>
      <c r="V3572" s="15">
        <f>Raw_Data!V3572</f>
        <v>20748</v>
      </c>
      <c r="W3572" s="15">
        <f>Raw_Data!W3572</f>
        <v>573939</v>
      </c>
      <c r="X3572" s="15">
        <f>Raw_Data!X3572</f>
        <v>74485</v>
      </c>
      <c r="Y3572" s="15">
        <f>Raw_Data!Y3572</f>
        <v>-499454</v>
      </c>
      <c r="Z3572" s="15">
        <f>Raw_Data!Z3572</f>
        <v>5228</v>
      </c>
      <c r="AA3572" s="15">
        <f>Raw_Data!AA3572</f>
        <v>0.68700000000000006</v>
      </c>
      <c r="AB3572" s="15">
        <f>Raw_Data!AB3572</f>
        <v>63.9</v>
      </c>
      <c r="AC3572" s="19" t="str">
        <f>IF(Raw_Data!G3572="","Yes","No")</f>
        <v>No</v>
      </c>
      <c r="AD3572" s="19" t="str">
        <f>IF(Raw_Data!L3572="","Yes","No")</f>
        <v>No</v>
      </c>
      <c r="AE3572" s="19" t="str">
        <f>IF(Raw_Data!T3572="","Imputed",IF(Raw_Data!T3572&gt;INDEX(Cleaning_Reference!$F$6:$F$13,MATCH(D3572,Cleaning_Reference!$A$6:$A$13,0)),"Capped","Original"))</f>
        <v>Original</v>
      </c>
      <c r="AF3572" s="21">
        <f t="shared" si="55"/>
        <v>3.59</v>
      </c>
    </row>
    <row r="3573" spans="1:32" ht="15" customHeight="1" x14ac:dyDescent="0.3">
      <c r="A3573" s="20" t="str">
        <f>Raw_Data!A3573</f>
        <v>SF13572</v>
      </c>
      <c r="B3573" s="15" t="str">
        <f>Raw_Data!B3573</f>
        <v>Maharashtra</v>
      </c>
      <c r="C3573" s="15" t="str">
        <f>Raw_Data!C3573</f>
        <v>Rajkot</v>
      </c>
      <c r="D3573" s="15" t="str">
        <f>Raw_Data!D3573</f>
        <v>Rice</v>
      </c>
      <c r="E3573" s="15" t="str">
        <f>Raw_Data!E3573</f>
        <v>Kharif</v>
      </c>
      <c r="F3573" s="15">
        <f>Raw_Data!F3573</f>
        <v>14.77</v>
      </c>
      <c r="G3573" s="18">
        <f>IF(Raw_Data!G3573="",ROUND(AVERAGEIFS(Raw_Data!$G$2:$G$4001,Raw_Data!$E$2:$E$4001,E3573),1),Raw_Data!G3573)</f>
        <v>765.1</v>
      </c>
      <c r="H3573" s="15">
        <f>Raw_Data!H3573</f>
        <v>25.9</v>
      </c>
      <c r="I3573" s="15">
        <f>Raw_Data!I3573</f>
        <v>76.099999999999994</v>
      </c>
      <c r="J3573" s="15">
        <f>Raw_Data!J3573</f>
        <v>5.9</v>
      </c>
      <c r="K3573" s="15">
        <f>Raw_Data!K3573</f>
        <v>6.21</v>
      </c>
      <c r="L3573" s="18">
        <f>IF(Raw_Data!L3573="",ROUND(AVERAGEIFS(Raw_Data!$L$2:$L$4001,Raw_Data!$E$2:$E$4001,E3573),1),Raw_Data!L3573)</f>
        <v>25.5</v>
      </c>
      <c r="M3573" s="15">
        <f>Raw_Data!M3573</f>
        <v>40</v>
      </c>
      <c r="N3573" s="15">
        <f>Raw_Data!N3573</f>
        <v>40</v>
      </c>
      <c r="O3573" s="15">
        <f>Raw_Data!O3573</f>
        <v>123.6</v>
      </c>
      <c r="P3573" s="15" t="str">
        <f>Raw_Data!P3573</f>
        <v>Rainfed</v>
      </c>
      <c r="Q3573" s="15">
        <f>Raw_Data!Q3573</f>
        <v>201.7</v>
      </c>
      <c r="R3573" s="15">
        <f>Raw_Data!R3573</f>
        <v>9.1</v>
      </c>
      <c r="S3573" s="15">
        <f>Raw_Data!S3573</f>
        <v>0.86</v>
      </c>
      <c r="T3573" s="18">
        <f>IF(Raw_Data!T3573="",ROUND(AVERAGEIFS(Raw_Data!$T$2:$T$4001,Raw_Data!$E$2:$E$4001,E3573,Raw_Data!$D$2:$D$4001,D3573),2),IF(Raw_Data!T3573&gt;INDEX(Cleaning_Reference!$F$6:$F$13,MATCH(D3573,Cleaning_Reference!$A$6:$A$13,0)),INDEX(Cleaning_Reference!$F$6:$F$13,MATCH(D3573,Cleaning_Reference!$A$6:$A$13,0)),Raw_Data!T3573))</f>
        <v>2.46</v>
      </c>
      <c r="U3573" s="15">
        <f>Raw_Data!U3573</f>
        <v>36.33</v>
      </c>
      <c r="V3573" s="15">
        <f>Raw_Data!V3573</f>
        <v>17494</v>
      </c>
      <c r="W3573" s="15">
        <f>Raw_Data!W3573</f>
        <v>946057</v>
      </c>
      <c r="X3573" s="15">
        <f>Raw_Data!X3573</f>
        <v>635557</v>
      </c>
      <c r="Y3573" s="15">
        <f>Raw_Data!Y3573</f>
        <v>-310500</v>
      </c>
      <c r="Z3573" s="15">
        <f>Raw_Data!Z3573</f>
        <v>11012</v>
      </c>
      <c r="AA3573" s="15">
        <f>Raw_Data!AA3573</f>
        <v>3.2989999999999999</v>
      </c>
      <c r="AB3573" s="15">
        <f>Raw_Data!AB3573</f>
        <v>44.5</v>
      </c>
      <c r="AC3573" s="19" t="str">
        <f>IF(Raw_Data!G3573="","Yes","No")</f>
        <v>No</v>
      </c>
      <c r="AD3573" s="19" t="str">
        <f>IF(Raw_Data!L3573="","Yes","No")</f>
        <v>No</v>
      </c>
      <c r="AE3573" s="19" t="str">
        <f>IF(Raw_Data!T3573="","Imputed",IF(Raw_Data!T3573&gt;INDEX(Cleaning_Reference!$F$6:$F$13,MATCH(D3573,Cleaning_Reference!$A$6:$A$13,0)),"Capped","Original"))</f>
        <v>Original</v>
      </c>
      <c r="AF3573" s="21">
        <f t="shared" si="55"/>
        <v>36.33</v>
      </c>
    </row>
    <row r="3574" spans="1:32" ht="15" customHeight="1" x14ac:dyDescent="0.3">
      <c r="A3574" s="20" t="str">
        <f>Raw_Data!A3574</f>
        <v>SF13573</v>
      </c>
      <c r="B3574" s="15" t="str">
        <f>Raw_Data!B3574</f>
        <v>Madhya Pradesh</v>
      </c>
      <c r="C3574" s="15" t="str">
        <f>Raw_Data!C3574</f>
        <v>Raichur</v>
      </c>
      <c r="D3574" s="15" t="str">
        <f>Raw_Data!D3574</f>
        <v>Chilli</v>
      </c>
      <c r="E3574" s="15" t="str">
        <f>Raw_Data!E3574</f>
        <v>Kharif</v>
      </c>
      <c r="F3574" s="15">
        <f>Raw_Data!F3574</f>
        <v>4.68</v>
      </c>
      <c r="G3574" s="18">
        <f>IF(Raw_Data!G3574="",ROUND(AVERAGEIFS(Raw_Data!$G$2:$G$4001,Raw_Data!$E$2:$E$4001,E3574),1),Raw_Data!G3574)</f>
        <v>608.1</v>
      </c>
      <c r="H3574" s="15">
        <f>Raw_Data!H3574</f>
        <v>28.2</v>
      </c>
      <c r="I3574" s="15">
        <f>Raw_Data!I3574</f>
        <v>79.5</v>
      </c>
      <c r="J3574" s="15">
        <f>Raw_Data!J3574</f>
        <v>7.9</v>
      </c>
      <c r="K3574" s="15">
        <f>Raw_Data!K3574</f>
        <v>7.27</v>
      </c>
      <c r="L3574" s="18">
        <f>IF(Raw_Data!L3574="",ROUND(AVERAGEIFS(Raw_Data!$L$2:$L$4001,Raw_Data!$E$2:$E$4001,E3574),1),Raw_Data!L3574)</f>
        <v>37.6</v>
      </c>
      <c r="M3574" s="15">
        <f>Raw_Data!M3574</f>
        <v>125.5</v>
      </c>
      <c r="N3574" s="15">
        <f>Raw_Data!N3574</f>
        <v>71.400000000000006</v>
      </c>
      <c r="O3574" s="15">
        <f>Raw_Data!O3574</f>
        <v>111.2</v>
      </c>
      <c r="P3574" s="15" t="str">
        <f>Raw_Data!P3574</f>
        <v>Flood</v>
      </c>
      <c r="Q3574" s="15">
        <f>Raw_Data!Q3574</f>
        <v>252.4</v>
      </c>
      <c r="R3574" s="15">
        <f>Raw_Data!R3574</f>
        <v>5.5</v>
      </c>
      <c r="S3574" s="15">
        <f>Raw_Data!S3574</f>
        <v>0.92</v>
      </c>
      <c r="T3574" s="18">
        <f>IF(Raw_Data!T3574="",ROUND(AVERAGEIFS(Raw_Data!$T$2:$T$4001,Raw_Data!$E$2:$E$4001,E3574,Raw_Data!$D$2:$D$4001,D3574),2),IF(Raw_Data!T3574&gt;INDEX(Cleaning_Reference!$F$6:$F$13,MATCH(D3574,Cleaning_Reference!$A$6:$A$13,0)),INDEX(Cleaning_Reference!$F$6:$F$13,MATCH(D3574,Cleaning_Reference!$A$6:$A$13,0)),Raw_Data!T3574))</f>
        <v>1.67</v>
      </c>
      <c r="U3574" s="15">
        <f>Raw_Data!U3574</f>
        <v>7.82</v>
      </c>
      <c r="V3574" s="15">
        <f>Raw_Data!V3574</f>
        <v>114735</v>
      </c>
      <c r="W3574" s="15">
        <f>Raw_Data!W3574</f>
        <v>360622</v>
      </c>
      <c r="X3574" s="15">
        <f>Raw_Data!X3574</f>
        <v>897228</v>
      </c>
      <c r="Y3574" s="15">
        <f>Raw_Data!Y3574</f>
        <v>536606</v>
      </c>
      <c r="Z3574" s="15">
        <f>Raw_Data!Z3574</f>
        <v>3862</v>
      </c>
      <c r="AA3574" s="15">
        <f>Raw_Data!AA3574</f>
        <v>2.0249999999999999</v>
      </c>
      <c r="AB3574" s="15">
        <f>Raw_Data!AB3574</f>
        <v>57.9</v>
      </c>
      <c r="AC3574" s="19" t="str">
        <f>IF(Raw_Data!G3574="","Yes","No")</f>
        <v>No</v>
      </c>
      <c r="AD3574" s="19" t="str">
        <f>IF(Raw_Data!L3574="","Yes","No")</f>
        <v>No</v>
      </c>
      <c r="AE3574" s="19" t="str">
        <f>IF(Raw_Data!T3574="","Imputed",IF(Raw_Data!T3574&gt;INDEX(Cleaning_Reference!$F$6:$F$13,MATCH(D3574,Cleaning_Reference!$A$6:$A$13,0)),"Capped","Original"))</f>
        <v>Original</v>
      </c>
      <c r="AF3574" s="21">
        <f t="shared" si="55"/>
        <v>7.82</v>
      </c>
    </row>
    <row r="3575" spans="1:32" ht="15" customHeight="1" x14ac:dyDescent="0.3">
      <c r="A3575" s="20" t="str">
        <f>Raw_Data!A3575</f>
        <v>SF13574</v>
      </c>
      <c r="B3575" s="15" t="str">
        <f>Raw_Data!B3575</f>
        <v>Maharashtra</v>
      </c>
      <c r="C3575" s="15" t="str">
        <f>Raw_Data!C3575</f>
        <v>Raichur</v>
      </c>
      <c r="D3575" s="15" t="str">
        <f>Raw_Data!D3575</f>
        <v>Wheat</v>
      </c>
      <c r="E3575" s="15" t="str">
        <f>Raw_Data!E3575</f>
        <v>Zaid</v>
      </c>
      <c r="F3575" s="15">
        <f>Raw_Data!F3575</f>
        <v>9.17</v>
      </c>
      <c r="G3575" s="18">
        <f>IF(Raw_Data!G3575="",ROUND(AVERAGEIFS(Raw_Data!$G$2:$G$4001,Raw_Data!$E$2:$E$4001,E3575),1),Raw_Data!G3575)</f>
        <v>133.80000000000001</v>
      </c>
      <c r="H3575" s="15">
        <f>Raw_Data!H3575</f>
        <v>27.5</v>
      </c>
      <c r="I3575" s="15">
        <f>Raw_Data!I3575</f>
        <v>53.5</v>
      </c>
      <c r="J3575" s="15">
        <f>Raw_Data!J3575</f>
        <v>9.8000000000000007</v>
      </c>
      <c r="K3575" s="15">
        <f>Raw_Data!K3575</f>
        <v>6.69</v>
      </c>
      <c r="L3575" s="18">
        <f>IF(Raw_Data!L3575="",ROUND(AVERAGEIFS(Raw_Data!$L$2:$L$4001,Raw_Data!$E$2:$E$4001,E3575),1),Raw_Data!L3575)</f>
        <v>8</v>
      </c>
      <c r="M3575" s="15">
        <f>Raw_Data!M3575</f>
        <v>79</v>
      </c>
      <c r="N3575" s="15">
        <f>Raw_Data!N3575</f>
        <v>52</v>
      </c>
      <c r="O3575" s="15">
        <f>Raw_Data!O3575</f>
        <v>119.7</v>
      </c>
      <c r="P3575" s="15" t="str">
        <f>Raw_Data!P3575</f>
        <v>Rainfed</v>
      </c>
      <c r="Q3575" s="15">
        <f>Raw_Data!Q3575</f>
        <v>106.5</v>
      </c>
      <c r="R3575" s="15">
        <f>Raw_Data!R3575</f>
        <v>5.64</v>
      </c>
      <c r="S3575" s="15">
        <f>Raw_Data!S3575</f>
        <v>0.66</v>
      </c>
      <c r="T3575" s="18">
        <f>IF(Raw_Data!T3575="",ROUND(AVERAGEIFS(Raw_Data!$T$2:$T$4001,Raw_Data!$E$2:$E$4001,E3575,Raw_Data!$D$2:$D$4001,D3575),2),IF(Raw_Data!T3575&gt;INDEX(Cleaning_Reference!$F$6:$F$13,MATCH(D3575,Cleaning_Reference!$A$6:$A$13,0)),INDEX(Cleaning_Reference!$F$6:$F$13,MATCH(D3575,Cleaning_Reference!$A$6:$A$13,0)),Raw_Data!T3575))</f>
        <v>1.85</v>
      </c>
      <c r="U3575" s="15">
        <f>Raw_Data!U3575</f>
        <v>16.96</v>
      </c>
      <c r="V3575" s="15">
        <f>Raw_Data!V3575</f>
        <v>24827</v>
      </c>
      <c r="W3575" s="15">
        <f>Raw_Data!W3575</f>
        <v>644280</v>
      </c>
      <c r="X3575" s="15">
        <f>Raw_Data!X3575</f>
        <v>421066</v>
      </c>
      <c r="Y3575" s="15">
        <f>Raw_Data!Y3575</f>
        <v>-223214</v>
      </c>
      <c r="Z3575" s="15">
        <f>Raw_Data!Z3575</f>
        <v>2722</v>
      </c>
      <c r="AA3575" s="15">
        <f>Raw_Data!AA3575</f>
        <v>6.2309999999999999</v>
      </c>
      <c r="AB3575" s="15">
        <f>Raw_Data!AB3575</f>
        <v>19.5</v>
      </c>
      <c r="AC3575" s="19" t="str">
        <f>IF(Raw_Data!G3575="","Yes","No")</f>
        <v>No</v>
      </c>
      <c r="AD3575" s="19" t="str">
        <f>IF(Raw_Data!L3575="","Yes","No")</f>
        <v>No</v>
      </c>
      <c r="AE3575" s="19" t="str">
        <f>IF(Raw_Data!T3575="","Imputed",IF(Raw_Data!T3575&gt;INDEX(Cleaning_Reference!$F$6:$F$13,MATCH(D3575,Cleaning_Reference!$A$6:$A$13,0)),"Capped","Original"))</f>
        <v>Original</v>
      </c>
      <c r="AF3575" s="21">
        <f t="shared" si="55"/>
        <v>16.96</v>
      </c>
    </row>
    <row r="3576" spans="1:32" ht="15" customHeight="1" x14ac:dyDescent="0.3">
      <c r="A3576" s="20" t="str">
        <f>Raw_Data!A3576</f>
        <v>SF13575</v>
      </c>
      <c r="B3576" s="15" t="str">
        <f>Raw_Data!B3576</f>
        <v>Gujarat</v>
      </c>
      <c r="C3576" s="15" t="str">
        <f>Raw_Data!C3576</f>
        <v>Guntur</v>
      </c>
      <c r="D3576" s="15" t="str">
        <f>Raw_Data!D3576</f>
        <v>Wheat</v>
      </c>
      <c r="E3576" s="15" t="str">
        <f>Raw_Data!E3576</f>
        <v>Kharif</v>
      </c>
      <c r="F3576" s="15">
        <f>Raw_Data!F3576</f>
        <v>8.2200000000000006</v>
      </c>
      <c r="G3576" s="18">
        <f>IF(Raw_Data!G3576="",ROUND(AVERAGEIFS(Raw_Data!$G$2:$G$4001,Raw_Data!$E$2:$E$4001,E3576),1),Raw_Data!G3576)</f>
        <v>964.2</v>
      </c>
      <c r="H3576" s="15">
        <f>Raw_Data!H3576</f>
        <v>26.5</v>
      </c>
      <c r="I3576" s="15">
        <f>Raw_Data!I3576</f>
        <v>63.6</v>
      </c>
      <c r="J3576" s="15">
        <f>Raw_Data!J3576</f>
        <v>6.7</v>
      </c>
      <c r="K3576" s="15">
        <f>Raw_Data!K3576</f>
        <v>6.18</v>
      </c>
      <c r="L3576" s="18">
        <f>IF(Raw_Data!L3576="",ROUND(AVERAGEIFS(Raw_Data!$L$2:$L$4001,Raw_Data!$E$2:$E$4001,E3576),1),Raw_Data!L3576)</f>
        <v>36.799999999999997</v>
      </c>
      <c r="M3576" s="15">
        <f>Raw_Data!M3576</f>
        <v>96.1</v>
      </c>
      <c r="N3576" s="15">
        <f>Raw_Data!N3576</f>
        <v>77</v>
      </c>
      <c r="O3576" s="15">
        <f>Raw_Data!O3576</f>
        <v>109.8</v>
      </c>
      <c r="P3576" s="15" t="str">
        <f>Raw_Data!P3576</f>
        <v>Sprinkler</v>
      </c>
      <c r="Q3576" s="15">
        <f>Raw_Data!Q3576</f>
        <v>308.89999999999998</v>
      </c>
      <c r="R3576" s="15">
        <f>Raw_Data!R3576</f>
        <v>1.93</v>
      </c>
      <c r="S3576" s="15">
        <f>Raw_Data!S3576</f>
        <v>0.8</v>
      </c>
      <c r="T3576" s="18">
        <f>IF(Raw_Data!T3576="",ROUND(AVERAGEIFS(Raw_Data!$T$2:$T$4001,Raw_Data!$E$2:$E$4001,E3576,Raw_Data!$D$2:$D$4001,D3576),2),IF(Raw_Data!T3576&gt;INDEX(Cleaning_Reference!$F$6:$F$13,MATCH(D3576,Cleaning_Reference!$A$6:$A$13,0)),INDEX(Cleaning_Reference!$F$6:$F$13,MATCH(D3576,Cleaning_Reference!$A$6:$A$13,0)),Raw_Data!T3576))</f>
        <v>2.37</v>
      </c>
      <c r="U3576" s="15">
        <f>Raw_Data!U3576</f>
        <v>19.48</v>
      </c>
      <c r="V3576" s="15">
        <f>Raw_Data!V3576</f>
        <v>24799</v>
      </c>
      <c r="W3576" s="15">
        <f>Raw_Data!W3576</f>
        <v>522128</v>
      </c>
      <c r="X3576" s="15">
        <f>Raw_Data!X3576</f>
        <v>483085</v>
      </c>
      <c r="Y3576" s="15">
        <f>Raw_Data!Y3576</f>
        <v>-39043</v>
      </c>
      <c r="Z3576" s="15">
        <f>Raw_Data!Z3576</f>
        <v>4122</v>
      </c>
      <c r="AA3576" s="15">
        <f>Raw_Data!AA3576</f>
        <v>4.726</v>
      </c>
      <c r="AB3576" s="15">
        <f>Raw_Data!AB3576</f>
        <v>62.1</v>
      </c>
      <c r="AC3576" s="19" t="str">
        <f>IF(Raw_Data!G3576="","Yes","No")</f>
        <v>No</v>
      </c>
      <c r="AD3576" s="19" t="str">
        <f>IF(Raw_Data!L3576="","Yes","No")</f>
        <v>No</v>
      </c>
      <c r="AE3576" s="19" t="str">
        <f>IF(Raw_Data!T3576="","Imputed",IF(Raw_Data!T3576&gt;INDEX(Cleaning_Reference!$F$6:$F$13,MATCH(D3576,Cleaning_Reference!$A$6:$A$13,0)),"Capped","Original"))</f>
        <v>Original</v>
      </c>
      <c r="AF3576" s="21">
        <f t="shared" si="55"/>
        <v>19.48</v>
      </c>
    </row>
    <row r="3577" spans="1:32" ht="15" customHeight="1" x14ac:dyDescent="0.3">
      <c r="A3577" s="20" t="str">
        <f>Raw_Data!A3577</f>
        <v>SF13576</v>
      </c>
      <c r="B3577" s="15" t="str">
        <f>Raw_Data!B3577</f>
        <v>Maharashtra</v>
      </c>
      <c r="C3577" s="15" t="str">
        <f>Raw_Data!C3577</f>
        <v>Rajkot</v>
      </c>
      <c r="D3577" s="15" t="str">
        <f>Raw_Data!D3577</f>
        <v>Cotton</v>
      </c>
      <c r="E3577" s="15" t="str">
        <f>Raw_Data!E3577</f>
        <v>Rabi</v>
      </c>
      <c r="F3577" s="15">
        <f>Raw_Data!F3577</f>
        <v>4.3</v>
      </c>
      <c r="G3577" s="18">
        <f>IF(Raw_Data!G3577="",ROUND(AVERAGEIFS(Raw_Data!$G$2:$G$4001,Raw_Data!$E$2:$E$4001,E3577),1),Raw_Data!G3577)</f>
        <v>546.20000000000005</v>
      </c>
      <c r="H3577" s="15">
        <f>Raw_Data!H3577</f>
        <v>21.8</v>
      </c>
      <c r="I3577" s="15">
        <f>Raw_Data!I3577</f>
        <v>45.3</v>
      </c>
      <c r="J3577" s="15">
        <f>Raw_Data!J3577</f>
        <v>8.4</v>
      </c>
      <c r="K3577" s="15">
        <f>Raw_Data!K3577</f>
        <v>5.98</v>
      </c>
      <c r="L3577" s="18">
        <f>IF(Raw_Data!L3577="",ROUND(AVERAGEIFS(Raw_Data!$L$2:$L$4001,Raw_Data!$E$2:$E$4001,E3577),1),Raw_Data!L3577)</f>
        <v>22.3</v>
      </c>
      <c r="M3577" s="15">
        <f>Raw_Data!M3577</f>
        <v>160.1</v>
      </c>
      <c r="N3577" s="15">
        <f>Raw_Data!N3577</f>
        <v>60.3</v>
      </c>
      <c r="O3577" s="15">
        <f>Raw_Data!O3577</f>
        <v>149.30000000000001</v>
      </c>
      <c r="P3577" s="15" t="str">
        <f>Raw_Data!P3577</f>
        <v>Drip</v>
      </c>
      <c r="Q3577" s="15">
        <f>Raw_Data!Q3577</f>
        <v>166.3</v>
      </c>
      <c r="R3577" s="15">
        <f>Raw_Data!R3577</f>
        <v>4.46</v>
      </c>
      <c r="S3577" s="15">
        <f>Raw_Data!S3577</f>
        <v>1</v>
      </c>
      <c r="T3577" s="18">
        <f>IF(Raw_Data!T3577="",ROUND(AVERAGEIFS(Raw_Data!$T$2:$T$4001,Raw_Data!$E$2:$E$4001,E3577,Raw_Data!$D$2:$D$4001,D3577),2),IF(Raw_Data!T3577&gt;INDEX(Cleaning_Reference!$F$6:$F$13,MATCH(D3577,Cleaning_Reference!$A$6:$A$13,0)),INDEX(Cleaning_Reference!$F$6:$F$13,MATCH(D3577,Cleaning_Reference!$A$6:$A$13,0)),Raw_Data!T3577))</f>
        <v>0.95</v>
      </c>
      <c r="U3577" s="15">
        <f>Raw_Data!U3577</f>
        <v>4.08</v>
      </c>
      <c r="V3577" s="15">
        <f>Raw_Data!V3577</f>
        <v>64898</v>
      </c>
      <c r="W3577" s="15">
        <f>Raw_Data!W3577</f>
        <v>235656</v>
      </c>
      <c r="X3577" s="15">
        <f>Raw_Data!X3577</f>
        <v>264784</v>
      </c>
      <c r="Y3577" s="15">
        <f>Raw_Data!Y3577</f>
        <v>29128</v>
      </c>
      <c r="Z3577" s="15">
        <f>Raw_Data!Z3577</f>
        <v>2901</v>
      </c>
      <c r="AA3577" s="15">
        <f>Raw_Data!AA3577</f>
        <v>1.4059999999999999</v>
      </c>
      <c r="AB3577" s="15">
        <f>Raw_Data!AB3577</f>
        <v>41</v>
      </c>
      <c r="AC3577" s="19" t="str">
        <f>IF(Raw_Data!G3577="","Yes","No")</f>
        <v>No</v>
      </c>
      <c r="AD3577" s="19" t="str">
        <f>IF(Raw_Data!L3577="","Yes","No")</f>
        <v>No</v>
      </c>
      <c r="AE3577" s="19" t="str">
        <f>IF(Raw_Data!T3577="","Imputed",IF(Raw_Data!T3577&gt;INDEX(Cleaning_Reference!$F$6:$F$13,MATCH(D3577,Cleaning_Reference!$A$6:$A$13,0)),"Capped","Original"))</f>
        <v>Original</v>
      </c>
      <c r="AF3577" s="21">
        <f t="shared" si="55"/>
        <v>4.09</v>
      </c>
    </row>
    <row r="3578" spans="1:32" ht="15" customHeight="1" x14ac:dyDescent="0.3">
      <c r="A3578" s="20" t="str">
        <f>Raw_Data!A3578</f>
        <v>SF13577</v>
      </c>
      <c r="B3578" s="15" t="str">
        <f>Raw_Data!B3578</f>
        <v>Karnataka</v>
      </c>
      <c r="C3578" s="15" t="str">
        <f>Raw_Data!C3578</f>
        <v>Raichur</v>
      </c>
      <c r="D3578" s="15" t="str">
        <f>Raw_Data!D3578</f>
        <v>Pulses</v>
      </c>
      <c r="E3578" s="15" t="str">
        <f>Raw_Data!E3578</f>
        <v>Kharif</v>
      </c>
      <c r="F3578" s="15">
        <f>Raw_Data!F3578</f>
        <v>10.48</v>
      </c>
      <c r="G3578" s="18">
        <f>IF(Raw_Data!G3578="",ROUND(AVERAGEIFS(Raw_Data!$G$2:$G$4001,Raw_Data!$E$2:$E$4001,E3578),1),Raw_Data!G3578)</f>
        <v>789.2</v>
      </c>
      <c r="H3578" s="15">
        <f>Raw_Data!H3578</f>
        <v>29.1</v>
      </c>
      <c r="I3578" s="15">
        <f>Raw_Data!I3578</f>
        <v>76.900000000000006</v>
      </c>
      <c r="J3578" s="15">
        <f>Raw_Data!J3578</f>
        <v>6</v>
      </c>
      <c r="K3578" s="15">
        <f>Raw_Data!K3578</f>
        <v>6.5</v>
      </c>
      <c r="L3578" s="18">
        <f>IF(Raw_Data!L3578="",ROUND(AVERAGEIFS(Raw_Data!$L$2:$L$4001,Raw_Data!$E$2:$E$4001,E3578),1),Raw_Data!L3578)</f>
        <v>29.6</v>
      </c>
      <c r="M3578" s="15">
        <f>Raw_Data!M3578</f>
        <v>41.7</v>
      </c>
      <c r="N3578" s="15">
        <f>Raw_Data!N3578</f>
        <v>54.3</v>
      </c>
      <c r="O3578" s="15">
        <f>Raw_Data!O3578</f>
        <v>77.900000000000006</v>
      </c>
      <c r="P3578" s="15" t="str">
        <f>Raw_Data!P3578</f>
        <v>Flood</v>
      </c>
      <c r="Q3578" s="15">
        <f>Raw_Data!Q3578</f>
        <v>91.5</v>
      </c>
      <c r="R3578" s="15">
        <f>Raw_Data!R3578</f>
        <v>2.7</v>
      </c>
      <c r="S3578" s="15">
        <f>Raw_Data!S3578</f>
        <v>0.89</v>
      </c>
      <c r="T3578" s="18">
        <f>IF(Raw_Data!T3578="",ROUND(AVERAGEIFS(Raw_Data!$T$2:$T$4001,Raw_Data!$E$2:$E$4001,E3578,Raw_Data!$D$2:$D$4001,D3578),2),IF(Raw_Data!T3578&gt;INDEX(Cleaning_Reference!$F$6:$F$13,MATCH(D3578,Cleaning_Reference!$A$6:$A$13,0)),INDEX(Cleaning_Reference!$F$6:$F$13,MATCH(D3578,Cleaning_Reference!$A$6:$A$13,0)),Raw_Data!T3578))</f>
        <v>1.07</v>
      </c>
      <c r="U3578" s="15">
        <f>Raw_Data!U3578</f>
        <v>11.21</v>
      </c>
      <c r="V3578" s="15">
        <f>Raw_Data!V3578</f>
        <v>71535</v>
      </c>
      <c r="W3578" s="15">
        <f>Raw_Data!W3578</f>
        <v>534418</v>
      </c>
      <c r="X3578" s="15">
        <f>Raw_Data!X3578</f>
        <v>801907</v>
      </c>
      <c r="Y3578" s="15">
        <f>Raw_Data!Y3578</f>
        <v>267489</v>
      </c>
      <c r="Z3578" s="15">
        <f>Raw_Data!Z3578</f>
        <v>4881</v>
      </c>
      <c r="AA3578" s="15">
        <f>Raw_Data!AA3578</f>
        <v>2.2970000000000002</v>
      </c>
      <c r="AB3578" s="15">
        <f>Raw_Data!AB3578</f>
        <v>50.9</v>
      </c>
      <c r="AC3578" s="19" t="str">
        <f>IF(Raw_Data!G3578="","Yes","No")</f>
        <v>No</v>
      </c>
      <c r="AD3578" s="19" t="str">
        <f>IF(Raw_Data!L3578="","Yes","No")</f>
        <v>No</v>
      </c>
      <c r="AE3578" s="19" t="str">
        <f>IF(Raw_Data!T3578="","Imputed",IF(Raw_Data!T3578&gt;INDEX(Cleaning_Reference!$F$6:$F$13,MATCH(D3578,Cleaning_Reference!$A$6:$A$13,0)),"Capped","Original"))</f>
        <v>Original</v>
      </c>
      <c r="AF3578" s="21">
        <f t="shared" si="55"/>
        <v>11.21</v>
      </c>
    </row>
    <row r="3579" spans="1:32" ht="15" customHeight="1" x14ac:dyDescent="0.3">
      <c r="A3579" s="20" t="str">
        <f>Raw_Data!A3579</f>
        <v>SF13578</v>
      </c>
      <c r="B3579" s="15" t="str">
        <f>Raw_Data!B3579</f>
        <v>Andhra Pradesh</v>
      </c>
      <c r="C3579" s="15" t="str">
        <f>Raw_Data!C3579</f>
        <v>Erode</v>
      </c>
      <c r="D3579" s="15" t="str">
        <f>Raw_Data!D3579</f>
        <v>Wheat</v>
      </c>
      <c r="E3579" s="15" t="str">
        <f>Raw_Data!E3579</f>
        <v>Rabi</v>
      </c>
      <c r="F3579" s="15">
        <f>Raw_Data!F3579</f>
        <v>6.92</v>
      </c>
      <c r="G3579" s="18">
        <f>IF(Raw_Data!G3579="",ROUND(AVERAGEIFS(Raw_Data!$G$2:$G$4001,Raw_Data!$E$2:$E$4001,E3579),1),Raw_Data!G3579)</f>
        <v>80</v>
      </c>
      <c r="H3579" s="15">
        <f>Raw_Data!H3579</f>
        <v>23.5</v>
      </c>
      <c r="I3579" s="15">
        <f>Raw_Data!I3579</f>
        <v>63.1</v>
      </c>
      <c r="J3579" s="15">
        <f>Raw_Data!J3579</f>
        <v>6.7</v>
      </c>
      <c r="K3579" s="15">
        <f>Raw_Data!K3579</f>
        <v>7.55</v>
      </c>
      <c r="L3579" s="18">
        <f>IF(Raw_Data!L3579="",ROUND(AVERAGEIFS(Raw_Data!$L$2:$L$4001,Raw_Data!$E$2:$E$4001,E3579),1),Raw_Data!L3579)</f>
        <v>24.8</v>
      </c>
      <c r="M3579" s="15">
        <f>Raw_Data!M3579</f>
        <v>155.5</v>
      </c>
      <c r="N3579" s="15">
        <f>Raw_Data!N3579</f>
        <v>15</v>
      </c>
      <c r="O3579" s="15">
        <f>Raw_Data!O3579</f>
        <v>105.7</v>
      </c>
      <c r="P3579" s="15" t="str">
        <f>Raw_Data!P3579</f>
        <v>Flood</v>
      </c>
      <c r="Q3579" s="15">
        <f>Raw_Data!Q3579</f>
        <v>222.3</v>
      </c>
      <c r="R3579" s="15">
        <f>Raw_Data!R3579</f>
        <v>4.51</v>
      </c>
      <c r="S3579" s="15">
        <f>Raw_Data!S3579</f>
        <v>0.89</v>
      </c>
      <c r="T3579" s="18">
        <f>IF(Raw_Data!T3579="",ROUND(AVERAGEIFS(Raw_Data!$T$2:$T$4001,Raw_Data!$E$2:$E$4001,E3579,Raw_Data!$D$2:$D$4001,D3579),2),IF(Raw_Data!T3579&gt;INDEX(Cleaning_Reference!$F$6:$F$13,MATCH(D3579,Cleaning_Reference!$A$6:$A$13,0)),INDEX(Cleaning_Reference!$F$6:$F$13,MATCH(D3579,Cleaning_Reference!$A$6:$A$13,0)),Raw_Data!T3579))</f>
        <v>0.79</v>
      </c>
      <c r="U3579" s="15">
        <f>Raw_Data!U3579</f>
        <v>5.47</v>
      </c>
      <c r="V3579" s="15">
        <f>Raw_Data!V3579</f>
        <v>23098</v>
      </c>
      <c r="W3579" s="15">
        <f>Raw_Data!W3579</f>
        <v>507803</v>
      </c>
      <c r="X3579" s="15">
        <f>Raw_Data!X3579</f>
        <v>126346</v>
      </c>
      <c r="Y3579" s="15">
        <f>Raw_Data!Y3579</f>
        <v>-381457</v>
      </c>
      <c r="Z3579" s="15">
        <f>Raw_Data!Z3579</f>
        <v>5287</v>
      </c>
      <c r="AA3579" s="15">
        <f>Raw_Data!AA3579</f>
        <v>1.0349999999999999</v>
      </c>
      <c r="AB3579" s="15">
        <f>Raw_Data!AB3579</f>
        <v>41.9</v>
      </c>
      <c r="AC3579" s="19" t="str">
        <f>IF(Raw_Data!G3579="","Yes","No")</f>
        <v>No</v>
      </c>
      <c r="AD3579" s="19" t="str">
        <f>IF(Raw_Data!L3579="","Yes","No")</f>
        <v>No</v>
      </c>
      <c r="AE3579" s="19" t="str">
        <f>IF(Raw_Data!T3579="","Imputed",IF(Raw_Data!T3579&gt;INDEX(Cleaning_Reference!$F$6:$F$13,MATCH(D3579,Cleaning_Reference!$A$6:$A$13,0)),"Capped","Original"))</f>
        <v>Original</v>
      </c>
      <c r="AF3579" s="21">
        <f t="shared" si="55"/>
        <v>5.47</v>
      </c>
    </row>
    <row r="3580" spans="1:32" ht="15" customHeight="1" x14ac:dyDescent="0.3">
      <c r="A3580" s="20" t="str">
        <f>Raw_Data!A3580</f>
        <v>SF13579</v>
      </c>
      <c r="B3580" s="15" t="str">
        <f>Raw_Data!B3580</f>
        <v>Punjab</v>
      </c>
      <c r="C3580" s="15" t="str">
        <f>Raw_Data!C3580</f>
        <v>Ludhiana</v>
      </c>
      <c r="D3580" s="15" t="str">
        <f>Raw_Data!D3580</f>
        <v>Rice</v>
      </c>
      <c r="E3580" s="15" t="str">
        <f>Raw_Data!E3580</f>
        <v>Kharif</v>
      </c>
      <c r="F3580" s="15">
        <f>Raw_Data!F3580</f>
        <v>1.41</v>
      </c>
      <c r="G3580" s="18">
        <f>IF(Raw_Data!G3580="",ROUND(AVERAGEIFS(Raw_Data!$G$2:$G$4001,Raw_Data!$E$2:$E$4001,E3580),1),Raw_Data!G3580)</f>
        <v>852.1</v>
      </c>
      <c r="H3580" s="15">
        <f>Raw_Data!H3580</f>
        <v>27.7</v>
      </c>
      <c r="I3580" s="15">
        <f>Raw_Data!I3580</f>
        <v>82.6</v>
      </c>
      <c r="J3580" s="15">
        <f>Raw_Data!J3580</f>
        <v>7</v>
      </c>
      <c r="K3580" s="15">
        <f>Raw_Data!K3580</f>
        <v>6.42</v>
      </c>
      <c r="L3580" s="18">
        <f>IF(Raw_Data!L3580="",ROUND(AVERAGEIFS(Raw_Data!$L$2:$L$4001,Raw_Data!$E$2:$E$4001,E3580),1),Raw_Data!L3580)</f>
        <v>32</v>
      </c>
      <c r="M3580" s="15">
        <f>Raw_Data!M3580</f>
        <v>148.30000000000001</v>
      </c>
      <c r="N3580" s="15">
        <f>Raw_Data!N3580</f>
        <v>62.8</v>
      </c>
      <c r="O3580" s="15">
        <f>Raw_Data!O3580</f>
        <v>136.5</v>
      </c>
      <c r="P3580" s="15" t="str">
        <f>Raw_Data!P3580</f>
        <v>Flood</v>
      </c>
      <c r="Q3580" s="15">
        <f>Raw_Data!Q3580</f>
        <v>248.5</v>
      </c>
      <c r="R3580" s="15">
        <f>Raw_Data!R3580</f>
        <v>4.03</v>
      </c>
      <c r="S3580" s="15">
        <f>Raw_Data!S3580</f>
        <v>0.77</v>
      </c>
      <c r="T3580" s="18">
        <f>IF(Raw_Data!T3580="",ROUND(AVERAGEIFS(Raw_Data!$T$2:$T$4001,Raw_Data!$E$2:$E$4001,E3580,Raw_Data!$D$2:$D$4001,D3580),2),IF(Raw_Data!T3580&gt;INDEX(Cleaning_Reference!$F$6:$F$13,MATCH(D3580,Cleaning_Reference!$A$6:$A$13,0)),INDEX(Cleaning_Reference!$F$6:$F$13,MATCH(D3580,Cleaning_Reference!$A$6:$A$13,0)),Raw_Data!T3580))</f>
        <v>3.77</v>
      </c>
      <c r="U3580" s="15">
        <f>Raw_Data!U3580</f>
        <v>5.32</v>
      </c>
      <c r="V3580" s="15">
        <f>Raw_Data!V3580</f>
        <v>19999</v>
      </c>
      <c r="W3580" s="15">
        <f>Raw_Data!W3580</f>
        <v>106402</v>
      </c>
      <c r="X3580" s="15">
        <f>Raw_Data!X3580</f>
        <v>106395</v>
      </c>
      <c r="Y3580" s="15">
        <f>Raw_Data!Y3580</f>
        <v>-7</v>
      </c>
      <c r="Z3580" s="15">
        <f>Raw_Data!Z3580</f>
        <v>2141</v>
      </c>
      <c r="AA3580" s="15">
        <f>Raw_Data!AA3580</f>
        <v>2.4849999999999999</v>
      </c>
      <c r="AB3580" s="15">
        <f>Raw_Data!AB3580</f>
        <v>61.5</v>
      </c>
      <c r="AC3580" s="19" t="str">
        <f>IF(Raw_Data!G3580="","Yes","No")</f>
        <v>Yes</v>
      </c>
      <c r="AD3580" s="19" t="str">
        <f>IF(Raw_Data!L3580="","Yes","No")</f>
        <v>No</v>
      </c>
      <c r="AE3580" s="19" t="str">
        <f>IF(Raw_Data!T3580="","Imputed",IF(Raw_Data!T3580&gt;INDEX(Cleaning_Reference!$F$6:$F$13,MATCH(D3580,Cleaning_Reference!$A$6:$A$13,0)),"Capped","Original"))</f>
        <v>Original</v>
      </c>
      <c r="AF3580" s="21">
        <f t="shared" si="55"/>
        <v>5.32</v>
      </c>
    </row>
    <row r="3581" spans="1:32" ht="15" customHeight="1" x14ac:dyDescent="0.3">
      <c r="A3581" s="20" t="str">
        <f>Raw_Data!A3581</f>
        <v>SF13580</v>
      </c>
      <c r="B3581" s="15" t="str">
        <f>Raw_Data!B3581</f>
        <v>Telangana</v>
      </c>
      <c r="C3581" s="15" t="str">
        <f>Raw_Data!C3581</f>
        <v>Rajkot</v>
      </c>
      <c r="D3581" s="15" t="str">
        <f>Raw_Data!D3581</f>
        <v>Wheat</v>
      </c>
      <c r="E3581" s="15" t="str">
        <f>Raw_Data!E3581</f>
        <v>Kharif</v>
      </c>
      <c r="F3581" s="15">
        <f>Raw_Data!F3581</f>
        <v>11.99</v>
      </c>
      <c r="G3581" s="18">
        <f>IF(Raw_Data!G3581="",ROUND(AVERAGEIFS(Raw_Data!$G$2:$G$4001,Raw_Data!$E$2:$E$4001,E3581),1),Raw_Data!G3581)</f>
        <v>632</v>
      </c>
      <c r="H3581" s="15">
        <f>Raw_Data!H3581</f>
        <v>27.5</v>
      </c>
      <c r="I3581" s="15">
        <f>Raw_Data!I3581</f>
        <v>82.7</v>
      </c>
      <c r="J3581" s="15">
        <f>Raw_Data!J3581</f>
        <v>6.3</v>
      </c>
      <c r="K3581" s="15">
        <f>Raw_Data!K3581</f>
        <v>7.12</v>
      </c>
      <c r="L3581" s="18">
        <f>IF(Raw_Data!L3581="",ROUND(AVERAGEIFS(Raw_Data!$L$2:$L$4001,Raw_Data!$E$2:$E$4001,E3581),1),Raw_Data!L3581)</f>
        <v>33.799999999999997</v>
      </c>
      <c r="M3581" s="15">
        <f>Raw_Data!M3581</f>
        <v>133.9</v>
      </c>
      <c r="N3581" s="15">
        <f>Raw_Data!N3581</f>
        <v>43.6</v>
      </c>
      <c r="O3581" s="15">
        <f>Raw_Data!O3581</f>
        <v>116.6</v>
      </c>
      <c r="P3581" s="15" t="str">
        <f>Raw_Data!P3581</f>
        <v>Drip</v>
      </c>
      <c r="Q3581" s="15">
        <f>Raw_Data!Q3581</f>
        <v>253.4</v>
      </c>
      <c r="R3581" s="15">
        <f>Raw_Data!R3581</f>
        <v>6.23</v>
      </c>
      <c r="S3581" s="15">
        <f>Raw_Data!S3581</f>
        <v>0.76</v>
      </c>
      <c r="T3581" s="18">
        <f>IF(Raw_Data!T3581="",ROUND(AVERAGEIFS(Raw_Data!$T$2:$T$4001,Raw_Data!$E$2:$E$4001,E3581,Raw_Data!$D$2:$D$4001,D3581),2),IF(Raw_Data!T3581&gt;INDEX(Cleaning_Reference!$F$6:$F$13,MATCH(D3581,Cleaning_Reference!$A$6:$A$13,0)),INDEX(Cleaning_Reference!$F$6:$F$13,MATCH(D3581,Cleaning_Reference!$A$6:$A$13,0)),Raw_Data!T3581))</f>
        <v>3.32</v>
      </c>
      <c r="U3581" s="15">
        <f>Raw_Data!U3581</f>
        <v>39.81</v>
      </c>
      <c r="V3581" s="15">
        <f>Raw_Data!V3581</f>
        <v>24334</v>
      </c>
      <c r="W3581" s="15">
        <f>Raw_Data!W3581</f>
        <v>865108</v>
      </c>
      <c r="X3581" s="15">
        <f>Raw_Data!X3581</f>
        <v>968737</v>
      </c>
      <c r="Y3581" s="15">
        <f>Raw_Data!Y3581</f>
        <v>103629</v>
      </c>
      <c r="Z3581" s="15">
        <f>Raw_Data!Z3581</f>
        <v>6114</v>
      </c>
      <c r="AA3581" s="15">
        <f>Raw_Data!AA3581</f>
        <v>6.5110000000000001</v>
      </c>
      <c r="AB3581" s="15">
        <f>Raw_Data!AB3581</f>
        <v>57.7</v>
      </c>
      <c r="AC3581" s="19" t="str">
        <f>IF(Raw_Data!G3581="","Yes","No")</f>
        <v>No</v>
      </c>
      <c r="AD3581" s="19" t="str">
        <f>IF(Raw_Data!L3581="","Yes","No")</f>
        <v>No</v>
      </c>
      <c r="AE3581" s="19" t="str">
        <f>IF(Raw_Data!T3581="","Imputed",IF(Raw_Data!T3581&gt;INDEX(Cleaning_Reference!$F$6:$F$13,MATCH(D3581,Cleaning_Reference!$A$6:$A$13,0)),"Capped","Original"))</f>
        <v>Original</v>
      </c>
      <c r="AF3581" s="21">
        <f t="shared" si="55"/>
        <v>39.81</v>
      </c>
    </row>
    <row r="3582" spans="1:32" ht="15" customHeight="1" x14ac:dyDescent="0.3">
      <c r="A3582" s="20" t="str">
        <f>Raw_Data!A3582</f>
        <v>SF13581</v>
      </c>
      <c r="B3582" s="15" t="str">
        <f>Raw_Data!B3582</f>
        <v>Madhya Pradesh</v>
      </c>
      <c r="C3582" s="15" t="str">
        <f>Raw_Data!C3582</f>
        <v>Indore</v>
      </c>
      <c r="D3582" s="15" t="str">
        <f>Raw_Data!D3582</f>
        <v>Chilli</v>
      </c>
      <c r="E3582" s="15" t="str">
        <f>Raw_Data!E3582</f>
        <v>Rabi</v>
      </c>
      <c r="F3582" s="15">
        <f>Raw_Data!F3582</f>
        <v>13.6</v>
      </c>
      <c r="G3582" s="18">
        <f>IF(Raw_Data!G3582="",ROUND(AVERAGEIFS(Raw_Data!$G$2:$G$4001,Raw_Data!$E$2:$E$4001,E3582),1),Raw_Data!G3582)</f>
        <v>473.1</v>
      </c>
      <c r="H3582" s="15">
        <f>Raw_Data!H3582</f>
        <v>22.2</v>
      </c>
      <c r="I3582" s="15">
        <f>Raw_Data!I3582</f>
        <v>57.8</v>
      </c>
      <c r="J3582" s="15">
        <f>Raw_Data!J3582</f>
        <v>5.7</v>
      </c>
      <c r="K3582" s="15">
        <f>Raw_Data!K3582</f>
        <v>7.37</v>
      </c>
      <c r="L3582" s="18">
        <f>IF(Raw_Data!L3582="",ROUND(AVERAGEIFS(Raw_Data!$L$2:$L$4001,Raw_Data!$E$2:$E$4001,E3582),1),Raw_Data!L3582)</f>
        <v>20.6</v>
      </c>
      <c r="M3582" s="15">
        <f>Raw_Data!M3582</f>
        <v>174.2</v>
      </c>
      <c r="N3582" s="15">
        <f>Raw_Data!N3582</f>
        <v>76.400000000000006</v>
      </c>
      <c r="O3582" s="15">
        <f>Raw_Data!O3582</f>
        <v>131.80000000000001</v>
      </c>
      <c r="P3582" s="15" t="str">
        <f>Raw_Data!P3582</f>
        <v>Sprinkler</v>
      </c>
      <c r="Q3582" s="15">
        <f>Raw_Data!Q3582</f>
        <v>273.89999999999998</v>
      </c>
      <c r="R3582" s="15">
        <f>Raw_Data!R3582</f>
        <v>5.76</v>
      </c>
      <c r="S3582" s="15">
        <f>Raw_Data!S3582</f>
        <v>0.85</v>
      </c>
      <c r="T3582" s="18">
        <f>IF(Raw_Data!T3582="",ROUND(AVERAGEIFS(Raw_Data!$T$2:$T$4001,Raw_Data!$E$2:$E$4001,E3582,Raw_Data!$D$2:$D$4001,D3582),2),IF(Raw_Data!T3582&gt;INDEX(Cleaning_Reference!$F$6:$F$13,MATCH(D3582,Cleaning_Reference!$A$6:$A$13,0)),INDEX(Cleaning_Reference!$F$6:$F$13,MATCH(D3582,Cleaning_Reference!$A$6:$A$13,0)),Raw_Data!T3582))</f>
        <v>1.52</v>
      </c>
      <c r="U3582" s="15">
        <f>Raw_Data!U3582</f>
        <v>20.67</v>
      </c>
      <c r="V3582" s="15">
        <f>Raw_Data!V3582</f>
        <v>99958</v>
      </c>
      <c r="W3582" s="15">
        <f>Raw_Data!W3582</f>
        <v>1028732</v>
      </c>
      <c r="X3582" s="15">
        <f>Raw_Data!X3582</f>
        <v>2066132</v>
      </c>
      <c r="Y3582" s="15">
        <f>Raw_Data!Y3582</f>
        <v>1037400</v>
      </c>
      <c r="Z3582" s="15">
        <f>Raw_Data!Z3582</f>
        <v>9649</v>
      </c>
      <c r="AA3582" s="15">
        <f>Raw_Data!AA3582</f>
        <v>2.1419999999999999</v>
      </c>
      <c r="AB3582" s="15">
        <f>Raw_Data!AB3582</f>
        <v>40.6</v>
      </c>
      <c r="AC3582" s="19" t="str">
        <f>IF(Raw_Data!G3582="","Yes","No")</f>
        <v>No</v>
      </c>
      <c r="AD3582" s="19" t="str">
        <f>IF(Raw_Data!L3582="","Yes","No")</f>
        <v>No</v>
      </c>
      <c r="AE3582" s="19" t="str">
        <f>IF(Raw_Data!T3582="","Imputed",IF(Raw_Data!T3582&gt;INDEX(Cleaning_Reference!$F$6:$F$13,MATCH(D3582,Cleaning_Reference!$A$6:$A$13,0)),"Capped","Original"))</f>
        <v>Original</v>
      </c>
      <c r="AF3582" s="21">
        <f t="shared" si="55"/>
        <v>20.67</v>
      </c>
    </row>
    <row r="3583" spans="1:32" ht="15" customHeight="1" x14ac:dyDescent="0.3">
      <c r="A3583" s="20" t="str">
        <f>Raw_Data!A3583</f>
        <v>SF13582</v>
      </c>
      <c r="B3583" s="15" t="str">
        <f>Raw_Data!B3583</f>
        <v>Maharashtra</v>
      </c>
      <c r="C3583" s="15" t="str">
        <f>Raw_Data!C3583</f>
        <v>Krishna</v>
      </c>
      <c r="D3583" s="15" t="str">
        <f>Raw_Data!D3583</f>
        <v>Sugarcane</v>
      </c>
      <c r="E3583" s="15" t="str">
        <f>Raw_Data!E3583</f>
        <v>Rabi</v>
      </c>
      <c r="F3583" s="15">
        <f>Raw_Data!F3583</f>
        <v>14.65</v>
      </c>
      <c r="G3583" s="18">
        <f>IF(Raw_Data!G3583="",ROUND(AVERAGEIFS(Raw_Data!$G$2:$G$4001,Raw_Data!$E$2:$E$4001,E3583),1),Raw_Data!G3583)</f>
        <v>459.8</v>
      </c>
      <c r="H3583" s="15">
        <f>Raw_Data!H3583</f>
        <v>26.3</v>
      </c>
      <c r="I3583" s="15">
        <f>Raw_Data!I3583</f>
        <v>75.599999999999994</v>
      </c>
      <c r="J3583" s="15">
        <f>Raw_Data!J3583</f>
        <v>7.2</v>
      </c>
      <c r="K3583" s="15">
        <f>Raw_Data!K3583</f>
        <v>6.11</v>
      </c>
      <c r="L3583" s="18">
        <f>IF(Raw_Data!L3583="",ROUND(AVERAGEIFS(Raw_Data!$L$2:$L$4001,Raw_Data!$E$2:$E$4001,E3583),1),Raw_Data!L3583)</f>
        <v>29.3</v>
      </c>
      <c r="M3583" s="15">
        <f>Raw_Data!M3583</f>
        <v>134.1</v>
      </c>
      <c r="N3583" s="15">
        <f>Raw_Data!N3583</f>
        <v>58.4</v>
      </c>
      <c r="O3583" s="15">
        <f>Raw_Data!O3583</f>
        <v>116.6</v>
      </c>
      <c r="P3583" s="15" t="str">
        <f>Raw_Data!P3583</f>
        <v>Sprinkler</v>
      </c>
      <c r="Q3583" s="15">
        <f>Raw_Data!Q3583</f>
        <v>233.4</v>
      </c>
      <c r="R3583" s="15">
        <f>Raw_Data!R3583</f>
        <v>4.66</v>
      </c>
      <c r="S3583" s="15">
        <f>Raw_Data!S3583</f>
        <v>0.66</v>
      </c>
      <c r="T3583" s="18">
        <f>IF(Raw_Data!T3583="",ROUND(AVERAGEIFS(Raw_Data!$T$2:$T$4001,Raw_Data!$E$2:$E$4001,E3583,Raw_Data!$D$2:$D$4001,D3583),2),IF(Raw_Data!T3583&gt;INDEX(Cleaning_Reference!$F$6:$F$13,MATCH(D3583,Cleaning_Reference!$A$6:$A$13,0)),INDEX(Cleaning_Reference!$F$6:$F$13,MATCH(D3583,Cleaning_Reference!$A$6:$A$13,0)),Raw_Data!T3583))</f>
        <v>47.8</v>
      </c>
      <c r="U3583" s="15">
        <f>Raw_Data!U3583</f>
        <v>700.27</v>
      </c>
      <c r="V3583" s="15">
        <f>Raw_Data!V3583</f>
        <v>2905</v>
      </c>
      <c r="W3583" s="15">
        <f>Raw_Data!W3583</f>
        <v>966704</v>
      </c>
      <c r="X3583" s="15">
        <f>Raw_Data!X3583</f>
        <v>2034284</v>
      </c>
      <c r="Y3583" s="15">
        <f>Raw_Data!Y3583</f>
        <v>1067580</v>
      </c>
      <c r="Z3583" s="15">
        <f>Raw_Data!Z3583</f>
        <v>26779</v>
      </c>
      <c r="AA3583" s="15">
        <f>Raw_Data!AA3583</f>
        <v>26.15</v>
      </c>
      <c r="AB3583" s="15">
        <f>Raw_Data!AB3583</f>
        <v>46.2</v>
      </c>
      <c r="AC3583" s="19" t="str">
        <f>IF(Raw_Data!G3583="","Yes","No")</f>
        <v>No</v>
      </c>
      <c r="AD3583" s="19" t="str">
        <f>IF(Raw_Data!L3583="","Yes","No")</f>
        <v>No</v>
      </c>
      <c r="AE3583" s="19" t="str">
        <f>IF(Raw_Data!T3583="","Imputed",IF(Raw_Data!T3583&gt;INDEX(Cleaning_Reference!$F$6:$F$13,MATCH(D3583,Cleaning_Reference!$A$6:$A$13,0)),"Capped","Original"))</f>
        <v>Original</v>
      </c>
      <c r="AF3583" s="21">
        <f t="shared" si="55"/>
        <v>700.27</v>
      </c>
    </row>
    <row r="3584" spans="1:32" ht="15" customHeight="1" x14ac:dyDescent="0.3">
      <c r="A3584" s="20" t="str">
        <f>Raw_Data!A3584</f>
        <v>SF13583</v>
      </c>
      <c r="B3584" s="15" t="str">
        <f>Raw_Data!B3584</f>
        <v>Madhya Pradesh</v>
      </c>
      <c r="C3584" s="15" t="str">
        <f>Raw_Data!C3584</f>
        <v>Nalgonda</v>
      </c>
      <c r="D3584" s="15" t="str">
        <f>Raw_Data!D3584</f>
        <v>Rice</v>
      </c>
      <c r="E3584" s="15" t="str">
        <f>Raw_Data!E3584</f>
        <v>Kharif</v>
      </c>
      <c r="F3584" s="15">
        <f>Raw_Data!F3584</f>
        <v>1.23</v>
      </c>
      <c r="G3584" s="18">
        <f>IF(Raw_Data!G3584="",ROUND(AVERAGEIFS(Raw_Data!$G$2:$G$4001,Raw_Data!$E$2:$E$4001,E3584),1),Raw_Data!G3584)</f>
        <v>600.70000000000005</v>
      </c>
      <c r="H3584" s="15">
        <f>Raw_Data!H3584</f>
        <v>27.3</v>
      </c>
      <c r="I3584" s="15">
        <f>Raw_Data!I3584</f>
        <v>64.8</v>
      </c>
      <c r="J3584" s="15">
        <f>Raw_Data!J3584</f>
        <v>6.5</v>
      </c>
      <c r="K3584" s="15">
        <f>Raw_Data!K3584</f>
        <v>6.55</v>
      </c>
      <c r="L3584" s="18">
        <f>IF(Raw_Data!L3584="",ROUND(AVERAGEIFS(Raw_Data!$L$2:$L$4001,Raw_Data!$E$2:$E$4001,E3584),1),Raw_Data!L3584)</f>
        <v>38.200000000000003</v>
      </c>
      <c r="M3584" s="15">
        <f>Raw_Data!M3584</f>
        <v>77.599999999999994</v>
      </c>
      <c r="N3584" s="15">
        <f>Raw_Data!N3584</f>
        <v>59.9</v>
      </c>
      <c r="O3584" s="15">
        <f>Raw_Data!O3584</f>
        <v>157.19999999999999</v>
      </c>
      <c r="P3584" s="15" t="str">
        <f>Raw_Data!P3584</f>
        <v>Flood</v>
      </c>
      <c r="Q3584" s="15">
        <f>Raw_Data!Q3584</f>
        <v>158.5</v>
      </c>
      <c r="R3584" s="15">
        <f>Raw_Data!R3584</f>
        <v>5.47</v>
      </c>
      <c r="S3584" s="15">
        <f>Raw_Data!S3584</f>
        <v>0.75</v>
      </c>
      <c r="T3584" s="18">
        <f>IF(Raw_Data!T3584="",ROUND(AVERAGEIFS(Raw_Data!$T$2:$T$4001,Raw_Data!$E$2:$E$4001,E3584,Raw_Data!$D$2:$D$4001,D3584),2),IF(Raw_Data!T3584&gt;INDEX(Cleaning_Reference!$F$6:$F$13,MATCH(D3584,Cleaning_Reference!$A$6:$A$13,0)),INDEX(Cleaning_Reference!$F$6:$F$13,MATCH(D3584,Cleaning_Reference!$A$6:$A$13,0)),Raw_Data!T3584))</f>
        <v>4.16</v>
      </c>
      <c r="U3584" s="15">
        <f>Raw_Data!U3584</f>
        <v>5.12</v>
      </c>
      <c r="V3584" s="15">
        <f>Raw_Data!V3584</f>
        <v>20447</v>
      </c>
      <c r="W3584" s="15">
        <f>Raw_Data!W3584</f>
        <v>73114</v>
      </c>
      <c r="X3584" s="15">
        <f>Raw_Data!X3584</f>
        <v>104689</v>
      </c>
      <c r="Y3584" s="15">
        <f>Raw_Data!Y3584</f>
        <v>31575</v>
      </c>
      <c r="Z3584" s="15">
        <f>Raw_Data!Z3584</f>
        <v>2412</v>
      </c>
      <c r="AA3584" s="15">
        <f>Raw_Data!AA3584</f>
        <v>2.1230000000000002</v>
      </c>
      <c r="AB3584" s="15">
        <f>Raw_Data!AB3584</f>
        <v>45.2</v>
      </c>
      <c r="AC3584" s="19" t="str">
        <f>IF(Raw_Data!G3584="","Yes","No")</f>
        <v>No</v>
      </c>
      <c r="AD3584" s="19" t="str">
        <f>IF(Raw_Data!L3584="","Yes","No")</f>
        <v>No</v>
      </c>
      <c r="AE3584" s="19" t="str">
        <f>IF(Raw_Data!T3584="","Imputed",IF(Raw_Data!T3584&gt;INDEX(Cleaning_Reference!$F$6:$F$13,MATCH(D3584,Cleaning_Reference!$A$6:$A$13,0)),"Capped","Original"))</f>
        <v>Original</v>
      </c>
      <c r="AF3584" s="21">
        <f t="shared" si="55"/>
        <v>5.12</v>
      </c>
    </row>
    <row r="3585" spans="1:32" ht="15" customHeight="1" x14ac:dyDescent="0.3">
      <c r="A3585" s="20" t="str">
        <f>Raw_Data!A3585</f>
        <v>SF13584</v>
      </c>
      <c r="B3585" s="15" t="str">
        <f>Raw_Data!B3585</f>
        <v>Telangana</v>
      </c>
      <c r="C3585" s="15" t="str">
        <f>Raw_Data!C3585</f>
        <v>Warangal</v>
      </c>
      <c r="D3585" s="15" t="str">
        <f>Raw_Data!D3585</f>
        <v>Chilli</v>
      </c>
      <c r="E3585" s="15" t="str">
        <f>Raw_Data!E3585</f>
        <v>Kharif</v>
      </c>
      <c r="F3585" s="15">
        <f>Raw_Data!F3585</f>
        <v>8.1999999999999993</v>
      </c>
      <c r="G3585" s="18">
        <f>IF(Raw_Data!G3585="",ROUND(AVERAGEIFS(Raw_Data!$G$2:$G$4001,Raw_Data!$E$2:$E$4001,E3585),1),Raw_Data!G3585)</f>
        <v>692.5</v>
      </c>
      <c r="H3585" s="15">
        <f>Raw_Data!H3585</f>
        <v>30.9</v>
      </c>
      <c r="I3585" s="15">
        <f>Raw_Data!I3585</f>
        <v>58.5</v>
      </c>
      <c r="J3585" s="15">
        <f>Raw_Data!J3585</f>
        <v>5.8</v>
      </c>
      <c r="K3585" s="15">
        <f>Raw_Data!K3585</f>
        <v>6.59</v>
      </c>
      <c r="L3585" s="18">
        <f>IF(Raw_Data!L3585="",ROUND(AVERAGEIFS(Raw_Data!$L$2:$L$4001,Raw_Data!$E$2:$E$4001,E3585),1),Raw_Data!L3585)</f>
        <v>35.9</v>
      </c>
      <c r="M3585" s="15">
        <f>Raw_Data!M3585</f>
        <v>70.2</v>
      </c>
      <c r="N3585" s="15">
        <f>Raw_Data!N3585</f>
        <v>73.400000000000006</v>
      </c>
      <c r="O3585" s="15">
        <f>Raw_Data!O3585</f>
        <v>104.5</v>
      </c>
      <c r="P3585" s="15" t="str">
        <f>Raw_Data!P3585</f>
        <v>Drip</v>
      </c>
      <c r="Q3585" s="15">
        <f>Raw_Data!Q3585</f>
        <v>92.4</v>
      </c>
      <c r="R3585" s="15">
        <f>Raw_Data!R3585</f>
        <v>4.5199999999999996</v>
      </c>
      <c r="S3585" s="15">
        <f>Raw_Data!S3585</f>
        <v>0.72</v>
      </c>
      <c r="T3585" s="18">
        <f>IF(Raw_Data!T3585="",ROUND(AVERAGEIFS(Raw_Data!$T$2:$T$4001,Raw_Data!$E$2:$E$4001,E3585,Raw_Data!$D$2:$D$4001,D3585),2),IF(Raw_Data!T3585&gt;INDEX(Cleaning_Reference!$F$6:$F$13,MATCH(D3585,Cleaning_Reference!$A$6:$A$13,0)),INDEX(Cleaning_Reference!$F$6:$F$13,MATCH(D3585,Cleaning_Reference!$A$6:$A$13,0)),Raw_Data!T3585))</f>
        <v>2.78</v>
      </c>
      <c r="U3585" s="15">
        <f>Raw_Data!U3585</f>
        <v>22.8</v>
      </c>
      <c r="V3585" s="15">
        <f>Raw_Data!V3585</f>
        <v>105503</v>
      </c>
      <c r="W3585" s="15">
        <f>Raw_Data!W3585</f>
        <v>549777</v>
      </c>
      <c r="X3585" s="15">
        <f>Raw_Data!X3585</f>
        <v>2405468</v>
      </c>
      <c r="Y3585" s="15">
        <f>Raw_Data!Y3585</f>
        <v>1855691</v>
      </c>
      <c r="Z3585" s="15">
        <f>Raw_Data!Z3585</f>
        <v>5253</v>
      </c>
      <c r="AA3585" s="15">
        <f>Raw_Data!AA3585</f>
        <v>4.34</v>
      </c>
      <c r="AB3585" s="15">
        <f>Raw_Data!AB3585</f>
        <v>42.3</v>
      </c>
      <c r="AC3585" s="19" t="str">
        <f>IF(Raw_Data!G3585="","Yes","No")</f>
        <v>No</v>
      </c>
      <c r="AD3585" s="19" t="str">
        <f>IF(Raw_Data!L3585="","Yes","No")</f>
        <v>No</v>
      </c>
      <c r="AE3585" s="19" t="str">
        <f>IF(Raw_Data!T3585="","Imputed",IF(Raw_Data!T3585&gt;INDEX(Cleaning_Reference!$F$6:$F$13,MATCH(D3585,Cleaning_Reference!$A$6:$A$13,0)),"Capped","Original"))</f>
        <v>Original</v>
      </c>
      <c r="AF3585" s="21">
        <f t="shared" si="55"/>
        <v>22.8</v>
      </c>
    </row>
    <row r="3586" spans="1:32" ht="15" customHeight="1" x14ac:dyDescent="0.3">
      <c r="A3586" s="20" t="str">
        <f>Raw_Data!A3586</f>
        <v>SF13585</v>
      </c>
      <c r="B3586" s="15" t="str">
        <f>Raw_Data!B3586</f>
        <v>Andhra Pradesh</v>
      </c>
      <c r="C3586" s="15" t="str">
        <f>Raw_Data!C3586</f>
        <v>Warangal</v>
      </c>
      <c r="D3586" s="15" t="str">
        <f>Raw_Data!D3586</f>
        <v>Rice</v>
      </c>
      <c r="E3586" s="15" t="str">
        <f>Raw_Data!E3586</f>
        <v>Kharif</v>
      </c>
      <c r="F3586" s="15">
        <f>Raw_Data!F3586</f>
        <v>11.53</v>
      </c>
      <c r="G3586" s="18">
        <f>IF(Raw_Data!G3586="",ROUND(AVERAGEIFS(Raw_Data!$G$2:$G$4001,Raw_Data!$E$2:$E$4001,E3586),1),Raw_Data!G3586)</f>
        <v>618.4</v>
      </c>
      <c r="H3586" s="15">
        <f>Raw_Data!H3586</f>
        <v>30.5</v>
      </c>
      <c r="I3586" s="15">
        <f>Raw_Data!I3586</f>
        <v>63.2</v>
      </c>
      <c r="J3586" s="15">
        <f>Raw_Data!J3586</f>
        <v>6.5</v>
      </c>
      <c r="K3586" s="15">
        <f>Raw_Data!K3586</f>
        <v>6.96</v>
      </c>
      <c r="L3586" s="18">
        <f>IF(Raw_Data!L3586="",ROUND(AVERAGEIFS(Raw_Data!$L$2:$L$4001,Raw_Data!$E$2:$E$4001,E3586),1),Raw_Data!L3586)</f>
        <v>33.700000000000003</v>
      </c>
      <c r="M3586" s="15">
        <f>Raw_Data!M3586</f>
        <v>146.6</v>
      </c>
      <c r="N3586" s="15">
        <f>Raw_Data!N3586</f>
        <v>54.2</v>
      </c>
      <c r="O3586" s="15">
        <f>Raw_Data!O3586</f>
        <v>88.9</v>
      </c>
      <c r="P3586" s="15" t="str">
        <f>Raw_Data!P3586</f>
        <v>Sprinkler</v>
      </c>
      <c r="Q3586" s="15">
        <f>Raw_Data!Q3586</f>
        <v>61.7</v>
      </c>
      <c r="R3586" s="15">
        <f>Raw_Data!R3586</f>
        <v>7.98</v>
      </c>
      <c r="S3586" s="15">
        <f>Raw_Data!S3586</f>
        <v>0.87</v>
      </c>
      <c r="T3586" s="18">
        <f>IF(Raw_Data!T3586="",ROUND(AVERAGEIFS(Raw_Data!$T$2:$T$4001,Raw_Data!$E$2:$E$4001,E3586,Raw_Data!$D$2:$D$4001,D3586),2),IF(Raw_Data!T3586&gt;INDEX(Cleaning_Reference!$F$6:$F$13,MATCH(D3586,Cleaning_Reference!$A$6:$A$13,0)),INDEX(Cleaning_Reference!$F$6:$F$13,MATCH(D3586,Cleaning_Reference!$A$6:$A$13,0)),Raw_Data!T3586))</f>
        <v>4.3499999999999996</v>
      </c>
      <c r="U3586" s="15">
        <f>Raw_Data!U3586</f>
        <v>50.16</v>
      </c>
      <c r="V3586" s="15">
        <f>Raw_Data!V3586</f>
        <v>22542</v>
      </c>
      <c r="W3586" s="15">
        <f>Raw_Data!W3586</f>
        <v>710974</v>
      </c>
      <c r="X3586" s="15">
        <f>Raw_Data!X3586</f>
        <v>1130707</v>
      </c>
      <c r="Y3586" s="15">
        <f>Raw_Data!Y3586</f>
        <v>419733</v>
      </c>
      <c r="Z3586" s="15">
        <f>Raw_Data!Z3586</f>
        <v>17997</v>
      </c>
      <c r="AA3586" s="15">
        <f>Raw_Data!AA3586</f>
        <v>2.7869999999999999</v>
      </c>
      <c r="AB3586" s="15">
        <f>Raw_Data!AB3586</f>
        <v>44.1</v>
      </c>
      <c r="AC3586" s="19" t="str">
        <f>IF(Raw_Data!G3586="","Yes","No")</f>
        <v>No</v>
      </c>
      <c r="AD3586" s="19" t="str">
        <f>IF(Raw_Data!L3586="","Yes","No")</f>
        <v>No</v>
      </c>
      <c r="AE3586" s="19" t="str">
        <f>IF(Raw_Data!T3586="","Imputed",IF(Raw_Data!T3586&gt;INDEX(Cleaning_Reference!$F$6:$F$13,MATCH(D3586,Cleaning_Reference!$A$6:$A$13,0)),"Capped","Original"))</f>
        <v>Original</v>
      </c>
      <c r="AF3586" s="21">
        <f t="shared" ref="AF3586:AF3649" si="56">ROUND(T3586*F3586,2)</f>
        <v>50.16</v>
      </c>
    </row>
    <row r="3587" spans="1:32" ht="15" customHeight="1" x14ac:dyDescent="0.3">
      <c r="A3587" s="20" t="str">
        <f>Raw_Data!A3587</f>
        <v>SF13586</v>
      </c>
      <c r="B3587" s="15" t="str">
        <f>Raw_Data!B3587</f>
        <v>Gujarat</v>
      </c>
      <c r="C3587" s="15" t="str">
        <f>Raw_Data!C3587</f>
        <v>Rajkot</v>
      </c>
      <c r="D3587" s="15" t="str">
        <f>Raw_Data!D3587</f>
        <v>Wheat</v>
      </c>
      <c r="E3587" s="15" t="str">
        <f>Raw_Data!E3587</f>
        <v>Kharif</v>
      </c>
      <c r="F3587" s="15">
        <f>Raw_Data!F3587</f>
        <v>11.09</v>
      </c>
      <c r="G3587" s="18">
        <f>IF(Raw_Data!G3587="",ROUND(AVERAGEIFS(Raw_Data!$G$2:$G$4001,Raw_Data!$E$2:$E$4001,E3587),1),Raw_Data!G3587)</f>
        <v>526.9</v>
      </c>
      <c r="H3587" s="15">
        <f>Raw_Data!H3587</f>
        <v>29</v>
      </c>
      <c r="I3587" s="15">
        <f>Raw_Data!I3587</f>
        <v>63.5</v>
      </c>
      <c r="J3587" s="15">
        <f>Raw_Data!J3587</f>
        <v>6.6</v>
      </c>
      <c r="K3587" s="15">
        <f>Raw_Data!K3587</f>
        <v>6.76</v>
      </c>
      <c r="L3587" s="18">
        <f>IF(Raw_Data!L3587="",ROUND(AVERAGEIFS(Raw_Data!$L$2:$L$4001,Raw_Data!$E$2:$E$4001,E3587),1),Raw_Data!L3587)</f>
        <v>30.3</v>
      </c>
      <c r="M3587" s="15">
        <f>Raw_Data!M3587</f>
        <v>91.6</v>
      </c>
      <c r="N3587" s="15">
        <f>Raw_Data!N3587</f>
        <v>67</v>
      </c>
      <c r="O3587" s="15">
        <f>Raw_Data!O3587</f>
        <v>104.9</v>
      </c>
      <c r="P3587" s="15" t="str">
        <f>Raw_Data!P3587</f>
        <v>Rainfed</v>
      </c>
      <c r="Q3587" s="15">
        <f>Raw_Data!Q3587</f>
        <v>56</v>
      </c>
      <c r="R3587" s="15">
        <f>Raw_Data!R3587</f>
        <v>3.18</v>
      </c>
      <c r="S3587" s="15">
        <f>Raw_Data!S3587</f>
        <v>0.74</v>
      </c>
      <c r="T3587" s="18">
        <f>IF(Raw_Data!T3587="",ROUND(AVERAGEIFS(Raw_Data!$T$2:$T$4001,Raw_Data!$E$2:$E$4001,E3587,Raw_Data!$D$2:$D$4001,D3587),2),IF(Raw_Data!T3587&gt;INDEX(Cleaning_Reference!$F$6:$F$13,MATCH(D3587,Cleaning_Reference!$A$6:$A$13,0)),INDEX(Cleaning_Reference!$F$6:$F$13,MATCH(D3587,Cleaning_Reference!$A$6:$A$13,0)),Raw_Data!T3587))</f>
        <v>2.63</v>
      </c>
      <c r="U3587" s="15">
        <f>Raw_Data!U3587</f>
        <v>29.17</v>
      </c>
      <c r="V3587" s="15">
        <f>Raw_Data!V3587</f>
        <v>20408</v>
      </c>
      <c r="W3587" s="15">
        <f>Raw_Data!W3587</f>
        <v>410160</v>
      </c>
      <c r="X3587" s="15">
        <f>Raw_Data!X3587</f>
        <v>595301</v>
      </c>
      <c r="Y3587" s="15">
        <f>Raw_Data!Y3587</f>
        <v>185141</v>
      </c>
      <c r="Z3587" s="15">
        <f>Raw_Data!Z3587</f>
        <v>2899</v>
      </c>
      <c r="AA3587" s="15">
        <f>Raw_Data!AA3587</f>
        <v>10.061999999999999</v>
      </c>
      <c r="AB3587" s="15">
        <f>Raw_Data!AB3587</f>
        <v>53.9</v>
      </c>
      <c r="AC3587" s="19" t="str">
        <f>IF(Raw_Data!G3587="","Yes","No")</f>
        <v>No</v>
      </c>
      <c r="AD3587" s="19" t="str">
        <f>IF(Raw_Data!L3587="","Yes","No")</f>
        <v>No</v>
      </c>
      <c r="AE3587" s="19" t="str">
        <f>IF(Raw_Data!T3587="","Imputed",IF(Raw_Data!T3587&gt;INDEX(Cleaning_Reference!$F$6:$F$13,MATCH(D3587,Cleaning_Reference!$A$6:$A$13,0)),"Capped","Original"))</f>
        <v>Original</v>
      </c>
      <c r="AF3587" s="21">
        <f t="shared" si="56"/>
        <v>29.17</v>
      </c>
    </row>
    <row r="3588" spans="1:32" ht="15" customHeight="1" x14ac:dyDescent="0.3">
      <c r="A3588" s="20" t="str">
        <f>Raw_Data!A3588</f>
        <v>SF13587</v>
      </c>
      <c r="B3588" s="15" t="str">
        <f>Raw_Data!B3588</f>
        <v>Punjab</v>
      </c>
      <c r="C3588" s="15" t="str">
        <f>Raw_Data!C3588</f>
        <v>Krishna</v>
      </c>
      <c r="D3588" s="15" t="str">
        <f>Raw_Data!D3588</f>
        <v>Chilli</v>
      </c>
      <c r="E3588" s="15" t="str">
        <f>Raw_Data!E3588</f>
        <v>Zaid</v>
      </c>
      <c r="F3588" s="15">
        <f>Raw_Data!F3588</f>
        <v>9.93</v>
      </c>
      <c r="G3588" s="18">
        <f>IF(Raw_Data!G3588="",ROUND(AVERAGEIFS(Raw_Data!$G$2:$G$4001,Raw_Data!$E$2:$E$4001,E3588),1),Raw_Data!G3588)</f>
        <v>80</v>
      </c>
      <c r="H3588" s="15">
        <f>Raw_Data!H3588</f>
        <v>34.299999999999997</v>
      </c>
      <c r="I3588" s="15">
        <f>Raw_Data!I3588</f>
        <v>46</v>
      </c>
      <c r="J3588" s="15">
        <f>Raw_Data!J3588</f>
        <v>9.6999999999999993</v>
      </c>
      <c r="K3588" s="15">
        <f>Raw_Data!K3588</f>
        <v>6.07</v>
      </c>
      <c r="L3588" s="18">
        <f>IF(Raw_Data!L3588="",ROUND(AVERAGEIFS(Raw_Data!$L$2:$L$4001,Raw_Data!$E$2:$E$4001,E3588),1),Raw_Data!L3588)</f>
        <v>15</v>
      </c>
      <c r="M3588" s="15">
        <f>Raw_Data!M3588</f>
        <v>180.3</v>
      </c>
      <c r="N3588" s="15">
        <f>Raw_Data!N3588</f>
        <v>61.1</v>
      </c>
      <c r="O3588" s="15">
        <f>Raw_Data!O3588</f>
        <v>139</v>
      </c>
      <c r="P3588" s="15" t="str">
        <f>Raw_Data!P3588</f>
        <v>Drip</v>
      </c>
      <c r="Q3588" s="15">
        <f>Raw_Data!Q3588</f>
        <v>108.4</v>
      </c>
      <c r="R3588" s="15">
        <f>Raw_Data!R3588</f>
        <v>1.37</v>
      </c>
      <c r="S3588" s="15">
        <f>Raw_Data!S3588</f>
        <v>0.95</v>
      </c>
      <c r="T3588" s="18">
        <f>IF(Raw_Data!T3588="",ROUND(AVERAGEIFS(Raw_Data!$T$2:$T$4001,Raw_Data!$E$2:$E$4001,E3588,Raw_Data!$D$2:$D$4001,D3588),2),IF(Raw_Data!T3588&gt;INDEX(Cleaning_Reference!$F$6:$F$13,MATCH(D3588,Cleaning_Reference!$A$6:$A$13,0)),INDEX(Cleaning_Reference!$F$6:$F$13,MATCH(D3588,Cleaning_Reference!$A$6:$A$13,0)),Raw_Data!T3588))</f>
        <v>1.0900000000000001</v>
      </c>
      <c r="U3588" s="15">
        <f>Raw_Data!U3588</f>
        <v>10.82</v>
      </c>
      <c r="V3588" s="15">
        <f>Raw_Data!V3588</f>
        <v>99182</v>
      </c>
      <c r="W3588" s="15">
        <f>Raw_Data!W3588</f>
        <v>482371</v>
      </c>
      <c r="X3588" s="15">
        <f>Raw_Data!X3588</f>
        <v>1073149</v>
      </c>
      <c r="Y3588" s="15">
        <f>Raw_Data!Y3588</f>
        <v>590778</v>
      </c>
      <c r="Z3588" s="15">
        <f>Raw_Data!Z3588</f>
        <v>5290</v>
      </c>
      <c r="AA3588" s="15">
        <f>Raw_Data!AA3588</f>
        <v>2.0449999999999999</v>
      </c>
      <c r="AB3588" s="15">
        <f>Raw_Data!AB3588</f>
        <v>53.2</v>
      </c>
      <c r="AC3588" s="19" t="str">
        <f>IF(Raw_Data!G3588="","Yes","No")</f>
        <v>No</v>
      </c>
      <c r="AD3588" s="19" t="str">
        <f>IF(Raw_Data!L3588="","Yes","No")</f>
        <v>No</v>
      </c>
      <c r="AE3588" s="19" t="str">
        <f>IF(Raw_Data!T3588="","Imputed",IF(Raw_Data!T3588&gt;INDEX(Cleaning_Reference!$F$6:$F$13,MATCH(D3588,Cleaning_Reference!$A$6:$A$13,0)),"Capped","Original"))</f>
        <v>Original</v>
      </c>
      <c r="AF3588" s="21">
        <f t="shared" si="56"/>
        <v>10.82</v>
      </c>
    </row>
    <row r="3589" spans="1:32" ht="15" customHeight="1" x14ac:dyDescent="0.3">
      <c r="A3589" s="20" t="str">
        <f>Raw_Data!A3589</f>
        <v>SF13588</v>
      </c>
      <c r="B3589" s="15" t="str">
        <f>Raw_Data!B3589</f>
        <v>Tamil Nadu</v>
      </c>
      <c r="C3589" s="15" t="str">
        <f>Raw_Data!C3589</f>
        <v>Raichur</v>
      </c>
      <c r="D3589" s="15" t="str">
        <f>Raw_Data!D3589</f>
        <v>Cotton</v>
      </c>
      <c r="E3589" s="15" t="str">
        <f>Raw_Data!E3589</f>
        <v>Zaid</v>
      </c>
      <c r="F3589" s="15">
        <f>Raw_Data!F3589</f>
        <v>6.69</v>
      </c>
      <c r="G3589" s="18">
        <f>IF(Raw_Data!G3589="",ROUND(AVERAGEIFS(Raw_Data!$G$2:$G$4001,Raw_Data!$E$2:$E$4001,E3589),1),Raw_Data!G3589)</f>
        <v>497.3</v>
      </c>
      <c r="H3589" s="15">
        <f>Raw_Data!H3589</f>
        <v>32.9</v>
      </c>
      <c r="I3589" s="15">
        <f>Raw_Data!I3589</f>
        <v>57.7</v>
      </c>
      <c r="J3589" s="15">
        <f>Raw_Data!J3589</f>
        <v>7.5</v>
      </c>
      <c r="K3589" s="15">
        <f>Raw_Data!K3589</f>
        <v>6.24</v>
      </c>
      <c r="L3589" s="18">
        <f>IF(Raw_Data!L3589="",ROUND(AVERAGEIFS(Raw_Data!$L$2:$L$4001,Raw_Data!$E$2:$E$4001,E3589),1),Raw_Data!L3589)</f>
        <v>24.7</v>
      </c>
      <c r="M3589" s="15">
        <f>Raw_Data!M3589</f>
        <v>105.8</v>
      </c>
      <c r="N3589" s="15">
        <f>Raw_Data!N3589</f>
        <v>48.6</v>
      </c>
      <c r="O3589" s="15">
        <f>Raw_Data!O3589</f>
        <v>155.19999999999999</v>
      </c>
      <c r="P3589" s="15" t="str">
        <f>Raw_Data!P3589</f>
        <v>Sprinkler</v>
      </c>
      <c r="Q3589" s="15">
        <f>Raw_Data!Q3589</f>
        <v>170.2</v>
      </c>
      <c r="R3589" s="15">
        <f>Raw_Data!R3589</f>
        <v>7.04</v>
      </c>
      <c r="S3589" s="15">
        <f>Raw_Data!S3589</f>
        <v>0.73</v>
      </c>
      <c r="T3589" s="18">
        <f>IF(Raw_Data!T3589="",ROUND(AVERAGEIFS(Raw_Data!$T$2:$T$4001,Raw_Data!$E$2:$E$4001,E3589,Raw_Data!$D$2:$D$4001,D3589),2),IF(Raw_Data!T3589&gt;INDEX(Cleaning_Reference!$F$6:$F$13,MATCH(D3589,Cleaning_Reference!$A$6:$A$13,0)),INDEX(Cleaning_Reference!$F$6:$F$13,MATCH(D3589,Cleaning_Reference!$A$6:$A$13,0)),Raw_Data!T3589))</f>
        <v>1.28</v>
      </c>
      <c r="U3589" s="15">
        <f>Raw_Data!U3589</f>
        <v>8.56</v>
      </c>
      <c r="V3589" s="15">
        <f>Raw_Data!V3589</f>
        <v>70693</v>
      </c>
      <c r="W3589" s="15">
        <f>Raw_Data!W3589</f>
        <v>498665</v>
      </c>
      <c r="X3589" s="15">
        <f>Raw_Data!X3589</f>
        <v>605132</v>
      </c>
      <c r="Y3589" s="15">
        <f>Raw_Data!Y3589</f>
        <v>106467</v>
      </c>
      <c r="Z3589" s="15">
        <f>Raw_Data!Z3589</f>
        <v>4688</v>
      </c>
      <c r="AA3589" s="15">
        <f>Raw_Data!AA3589</f>
        <v>1.8260000000000001</v>
      </c>
      <c r="AB3589" s="15">
        <f>Raw_Data!AB3589</f>
        <v>32.4</v>
      </c>
      <c r="AC3589" s="19" t="str">
        <f>IF(Raw_Data!G3589="","Yes","No")</f>
        <v>No</v>
      </c>
      <c r="AD3589" s="19" t="str">
        <f>IF(Raw_Data!L3589="","Yes","No")</f>
        <v>No</v>
      </c>
      <c r="AE3589" s="19" t="str">
        <f>IF(Raw_Data!T3589="","Imputed",IF(Raw_Data!T3589&gt;INDEX(Cleaning_Reference!$F$6:$F$13,MATCH(D3589,Cleaning_Reference!$A$6:$A$13,0)),"Capped","Original"))</f>
        <v>Original</v>
      </c>
      <c r="AF3589" s="21">
        <f t="shared" si="56"/>
        <v>8.56</v>
      </c>
    </row>
    <row r="3590" spans="1:32" ht="15" customHeight="1" x14ac:dyDescent="0.3">
      <c r="A3590" s="20" t="str">
        <f>Raw_Data!A3590</f>
        <v>SF13589</v>
      </c>
      <c r="B3590" s="15" t="str">
        <f>Raw_Data!B3590</f>
        <v>Andhra Pradesh</v>
      </c>
      <c r="C3590" s="15" t="str">
        <f>Raw_Data!C3590</f>
        <v>Warangal</v>
      </c>
      <c r="D3590" s="15" t="str">
        <f>Raw_Data!D3590</f>
        <v>Maize</v>
      </c>
      <c r="E3590" s="15" t="str">
        <f>Raw_Data!E3590</f>
        <v>Kharif</v>
      </c>
      <c r="F3590" s="15">
        <f>Raw_Data!F3590</f>
        <v>3.38</v>
      </c>
      <c r="G3590" s="18">
        <f>IF(Raw_Data!G3590="",ROUND(AVERAGEIFS(Raw_Data!$G$2:$G$4001,Raw_Data!$E$2:$E$4001,E3590),1),Raw_Data!G3590)</f>
        <v>1134.5999999999999</v>
      </c>
      <c r="H3590" s="15">
        <f>Raw_Data!H3590</f>
        <v>28</v>
      </c>
      <c r="I3590" s="15">
        <f>Raw_Data!I3590</f>
        <v>66.400000000000006</v>
      </c>
      <c r="J3590" s="15">
        <f>Raw_Data!J3590</f>
        <v>7.3</v>
      </c>
      <c r="K3590" s="15">
        <f>Raw_Data!K3590</f>
        <v>7.33</v>
      </c>
      <c r="L3590" s="18">
        <f>IF(Raw_Data!L3590="",ROUND(AVERAGEIFS(Raw_Data!$L$2:$L$4001,Raw_Data!$E$2:$E$4001,E3590),1),Raw_Data!L3590)</f>
        <v>27.1</v>
      </c>
      <c r="M3590" s="15">
        <f>Raw_Data!M3590</f>
        <v>151.19999999999999</v>
      </c>
      <c r="N3590" s="15">
        <f>Raw_Data!N3590</f>
        <v>74.099999999999994</v>
      </c>
      <c r="O3590" s="15">
        <f>Raw_Data!O3590</f>
        <v>120</v>
      </c>
      <c r="P3590" s="15" t="str">
        <f>Raw_Data!P3590</f>
        <v>Rainfed</v>
      </c>
      <c r="Q3590" s="15">
        <f>Raw_Data!Q3590</f>
        <v>183.6</v>
      </c>
      <c r="R3590" s="15">
        <f>Raw_Data!R3590</f>
        <v>6.95</v>
      </c>
      <c r="S3590" s="15">
        <f>Raw_Data!S3590</f>
        <v>0.9</v>
      </c>
      <c r="T3590" s="18">
        <f>IF(Raw_Data!T3590="",ROUND(AVERAGEIFS(Raw_Data!$T$2:$T$4001,Raw_Data!$E$2:$E$4001,E3590,Raw_Data!$D$2:$D$4001,D3590),2),IF(Raw_Data!T3590&gt;INDEX(Cleaning_Reference!$F$6:$F$13,MATCH(D3590,Cleaning_Reference!$A$6:$A$13,0)),INDEX(Cleaning_Reference!$F$6:$F$13,MATCH(D3590,Cleaning_Reference!$A$6:$A$13,0)),Raw_Data!T3590))</f>
        <v>2.16</v>
      </c>
      <c r="U3590" s="15">
        <f>Raw_Data!U3590</f>
        <v>7.3</v>
      </c>
      <c r="V3590" s="15">
        <f>Raw_Data!V3590</f>
        <v>23848</v>
      </c>
      <c r="W3590" s="15">
        <f>Raw_Data!W3590</f>
        <v>211229</v>
      </c>
      <c r="X3590" s="15">
        <f>Raw_Data!X3590</f>
        <v>174090</v>
      </c>
      <c r="Y3590" s="15">
        <f>Raw_Data!Y3590</f>
        <v>-37139</v>
      </c>
      <c r="Z3590" s="15">
        <f>Raw_Data!Z3590</f>
        <v>1063</v>
      </c>
      <c r="AA3590" s="15">
        <f>Raw_Data!AA3590</f>
        <v>6.867</v>
      </c>
      <c r="AB3590" s="15">
        <f>Raw_Data!AB3590</f>
        <v>51.6</v>
      </c>
      <c r="AC3590" s="19" t="str">
        <f>IF(Raw_Data!G3590="","Yes","No")</f>
        <v>No</v>
      </c>
      <c r="AD3590" s="19" t="str">
        <f>IF(Raw_Data!L3590="","Yes","No")</f>
        <v>No</v>
      </c>
      <c r="AE3590" s="19" t="str">
        <f>IF(Raw_Data!T3590="","Imputed",IF(Raw_Data!T3590&gt;INDEX(Cleaning_Reference!$F$6:$F$13,MATCH(D3590,Cleaning_Reference!$A$6:$A$13,0)),"Capped","Original"))</f>
        <v>Original</v>
      </c>
      <c r="AF3590" s="21">
        <f t="shared" si="56"/>
        <v>7.3</v>
      </c>
    </row>
    <row r="3591" spans="1:32" ht="15" customHeight="1" x14ac:dyDescent="0.3">
      <c r="A3591" s="20" t="str">
        <f>Raw_Data!A3591</f>
        <v>SF13590</v>
      </c>
      <c r="B3591" s="15" t="str">
        <f>Raw_Data!B3591</f>
        <v>Maharashtra</v>
      </c>
      <c r="C3591" s="15" t="str">
        <f>Raw_Data!C3591</f>
        <v>Guntur</v>
      </c>
      <c r="D3591" s="15" t="str">
        <f>Raw_Data!D3591</f>
        <v>Cotton</v>
      </c>
      <c r="E3591" s="15" t="str">
        <f>Raw_Data!E3591</f>
        <v>Rabi</v>
      </c>
      <c r="F3591" s="15">
        <f>Raw_Data!F3591</f>
        <v>11.17</v>
      </c>
      <c r="G3591" s="18">
        <f>IF(Raw_Data!G3591="",ROUND(AVERAGEIFS(Raw_Data!$G$2:$G$4001,Raw_Data!$E$2:$E$4001,E3591),1),Raw_Data!G3591)</f>
        <v>439.8</v>
      </c>
      <c r="H3591" s="15">
        <f>Raw_Data!H3591</f>
        <v>25.2</v>
      </c>
      <c r="I3591" s="15">
        <f>Raw_Data!I3591</f>
        <v>55.3</v>
      </c>
      <c r="J3591" s="15">
        <f>Raw_Data!J3591</f>
        <v>8.6999999999999993</v>
      </c>
      <c r="K3591" s="15">
        <f>Raw_Data!K3591</f>
        <v>5.77</v>
      </c>
      <c r="L3591" s="18">
        <f>IF(Raw_Data!L3591="",ROUND(AVERAGEIFS(Raw_Data!$L$2:$L$4001,Raw_Data!$E$2:$E$4001,E3591),1),Raw_Data!L3591)</f>
        <v>23.9</v>
      </c>
      <c r="M3591" s="15">
        <f>Raw_Data!M3591</f>
        <v>62.6</v>
      </c>
      <c r="N3591" s="15">
        <f>Raw_Data!N3591</f>
        <v>50.8</v>
      </c>
      <c r="O3591" s="15">
        <f>Raw_Data!O3591</f>
        <v>105.8</v>
      </c>
      <c r="P3591" s="15" t="str">
        <f>Raw_Data!P3591</f>
        <v>Sprinkler</v>
      </c>
      <c r="Q3591" s="15">
        <f>Raw_Data!Q3591</f>
        <v>112.2</v>
      </c>
      <c r="R3591" s="15">
        <f>Raw_Data!R3591</f>
        <v>1.97</v>
      </c>
      <c r="S3591" s="15">
        <f>Raw_Data!S3591</f>
        <v>0.7</v>
      </c>
      <c r="T3591" s="18">
        <f>IF(Raw_Data!T3591="",ROUND(AVERAGEIFS(Raw_Data!$T$2:$T$4001,Raw_Data!$E$2:$E$4001,E3591,Raw_Data!$D$2:$D$4001,D3591),2),IF(Raw_Data!T3591&gt;INDEX(Cleaning_Reference!$F$6:$F$13,MATCH(D3591,Cleaning_Reference!$A$6:$A$13,0)),INDEX(Cleaning_Reference!$F$6:$F$13,MATCH(D3591,Cleaning_Reference!$A$6:$A$13,0)),Raw_Data!T3591))</f>
        <v>0.6</v>
      </c>
      <c r="U3591" s="15">
        <f>Raw_Data!U3591</f>
        <v>6.7</v>
      </c>
      <c r="V3591" s="15">
        <f>Raw_Data!V3591</f>
        <v>74421</v>
      </c>
      <c r="W3591" s="15">
        <f>Raw_Data!W3591</f>
        <v>749367</v>
      </c>
      <c r="X3591" s="15">
        <f>Raw_Data!X3591</f>
        <v>498621</v>
      </c>
      <c r="Y3591" s="15">
        <f>Raw_Data!Y3591</f>
        <v>-250746</v>
      </c>
      <c r="Z3591" s="15">
        <f>Raw_Data!Z3591</f>
        <v>7176</v>
      </c>
      <c r="AA3591" s="15">
        <f>Raw_Data!AA3591</f>
        <v>0.93400000000000005</v>
      </c>
      <c r="AB3591" s="15">
        <f>Raw_Data!AB3591</f>
        <v>59.1</v>
      </c>
      <c r="AC3591" s="19" t="str">
        <f>IF(Raw_Data!G3591="","Yes","No")</f>
        <v>No</v>
      </c>
      <c r="AD3591" s="19" t="str">
        <f>IF(Raw_Data!L3591="","Yes","No")</f>
        <v>No</v>
      </c>
      <c r="AE3591" s="19" t="str">
        <f>IF(Raw_Data!T3591="","Imputed",IF(Raw_Data!T3591&gt;INDEX(Cleaning_Reference!$F$6:$F$13,MATCH(D3591,Cleaning_Reference!$A$6:$A$13,0)),"Capped","Original"))</f>
        <v>Original</v>
      </c>
      <c r="AF3591" s="21">
        <f t="shared" si="56"/>
        <v>6.7</v>
      </c>
    </row>
    <row r="3592" spans="1:32" ht="15" customHeight="1" x14ac:dyDescent="0.3">
      <c r="A3592" s="20" t="str">
        <f>Raw_Data!A3592</f>
        <v>SF13591</v>
      </c>
      <c r="B3592" s="15" t="str">
        <f>Raw_Data!B3592</f>
        <v>Karnataka</v>
      </c>
      <c r="C3592" s="15" t="str">
        <f>Raw_Data!C3592</f>
        <v>Raichur</v>
      </c>
      <c r="D3592" s="15" t="str">
        <f>Raw_Data!D3592</f>
        <v>Cotton</v>
      </c>
      <c r="E3592" s="15" t="str">
        <f>Raw_Data!E3592</f>
        <v>Kharif</v>
      </c>
      <c r="F3592" s="15">
        <f>Raw_Data!F3592</f>
        <v>7.56</v>
      </c>
      <c r="G3592" s="18">
        <f>IF(Raw_Data!G3592="",ROUND(AVERAGEIFS(Raw_Data!$G$2:$G$4001,Raw_Data!$E$2:$E$4001,E3592),1),Raw_Data!G3592)</f>
        <v>1088</v>
      </c>
      <c r="H3592" s="15">
        <f>Raw_Data!H3592</f>
        <v>27.9</v>
      </c>
      <c r="I3592" s="15">
        <f>Raw_Data!I3592</f>
        <v>72.7</v>
      </c>
      <c r="J3592" s="15">
        <f>Raw_Data!J3592</f>
        <v>6.5</v>
      </c>
      <c r="K3592" s="15">
        <f>Raw_Data!K3592</f>
        <v>7.51</v>
      </c>
      <c r="L3592" s="18">
        <f>IF(Raw_Data!L3592="",ROUND(AVERAGEIFS(Raw_Data!$L$2:$L$4001,Raw_Data!$E$2:$E$4001,E3592),1),Raw_Data!L3592)</f>
        <v>40.6</v>
      </c>
      <c r="M3592" s="15">
        <f>Raw_Data!M3592</f>
        <v>167.8</v>
      </c>
      <c r="N3592" s="15">
        <f>Raw_Data!N3592</f>
        <v>55.7</v>
      </c>
      <c r="O3592" s="15">
        <f>Raw_Data!O3592</f>
        <v>53.4</v>
      </c>
      <c r="P3592" s="15" t="str">
        <f>Raw_Data!P3592</f>
        <v>Rainfed</v>
      </c>
      <c r="Q3592" s="15">
        <f>Raw_Data!Q3592</f>
        <v>222.7</v>
      </c>
      <c r="R3592" s="15">
        <f>Raw_Data!R3592</f>
        <v>4.1100000000000003</v>
      </c>
      <c r="S3592" s="15">
        <f>Raw_Data!S3592</f>
        <v>0.66</v>
      </c>
      <c r="T3592" s="18">
        <f>IF(Raw_Data!T3592="",ROUND(AVERAGEIFS(Raw_Data!$T$2:$T$4001,Raw_Data!$E$2:$E$4001,E3592,Raw_Data!$D$2:$D$4001,D3592),2),IF(Raw_Data!T3592&gt;INDEX(Cleaning_Reference!$F$6:$F$13,MATCH(D3592,Cleaning_Reference!$A$6:$A$13,0)),INDEX(Cleaning_Reference!$F$6:$F$13,MATCH(D3592,Cleaning_Reference!$A$6:$A$13,0)),Raw_Data!T3592))</f>
        <v>0.79</v>
      </c>
      <c r="U3592" s="15">
        <f>Raw_Data!U3592</f>
        <v>5.97</v>
      </c>
      <c r="V3592" s="15">
        <f>Raw_Data!V3592</f>
        <v>65503</v>
      </c>
      <c r="W3592" s="15">
        <f>Raw_Data!W3592</f>
        <v>479839</v>
      </c>
      <c r="X3592" s="15">
        <f>Raw_Data!X3592</f>
        <v>391053</v>
      </c>
      <c r="Y3592" s="15">
        <f>Raw_Data!Y3592</f>
        <v>-88786</v>
      </c>
      <c r="Z3592" s="15">
        <f>Raw_Data!Z3592</f>
        <v>2611</v>
      </c>
      <c r="AA3592" s="15">
        <f>Raw_Data!AA3592</f>
        <v>2.286</v>
      </c>
      <c r="AB3592" s="15">
        <f>Raw_Data!AB3592</f>
        <v>64.3</v>
      </c>
      <c r="AC3592" s="19" t="str">
        <f>IF(Raw_Data!G3592="","Yes","No")</f>
        <v>No</v>
      </c>
      <c r="AD3592" s="19" t="str">
        <f>IF(Raw_Data!L3592="","Yes","No")</f>
        <v>No</v>
      </c>
      <c r="AE3592" s="19" t="str">
        <f>IF(Raw_Data!T3592="","Imputed",IF(Raw_Data!T3592&gt;INDEX(Cleaning_Reference!$F$6:$F$13,MATCH(D3592,Cleaning_Reference!$A$6:$A$13,0)),"Capped","Original"))</f>
        <v>Original</v>
      </c>
      <c r="AF3592" s="21">
        <f t="shared" si="56"/>
        <v>5.97</v>
      </c>
    </row>
    <row r="3593" spans="1:32" ht="15" customHeight="1" x14ac:dyDescent="0.3">
      <c r="A3593" s="20" t="str">
        <f>Raw_Data!A3593</f>
        <v>SF13592</v>
      </c>
      <c r="B3593" s="15" t="str">
        <f>Raw_Data!B3593</f>
        <v>Telangana</v>
      </c>
      <c r="C3593" s="15" t="str">
        <f>Raw_Data!C3593</f>
        <v>Indore</v>
      </c>
      <c r="D3593" s="15" t="str">
        <f>Raw_Data!D3593</f>
        <v>Wheat</v>
      </c>
      <c r="E3593" s="15" t="str">
        <f>Raw_Data!E3593</f>
        <v>Kharif</v>
      </c>
      <c r="F3593" s="15">
        <f>Raw_Data!F3593</f>
        <v>6.32</v>
      </c>
      <c r="G3593" s="18">
        <f>IF(Raw_Data!G3593="",ROUND(AVERAGEIFS(Raw_Data!$G$2:$G$4001,Raw_Data!$E$2:$E$4001,E3593),1),Raw_Data!G3593)</f>
        <v>1176.9000000000001</v>
      </c>
      <c r="H3593" s="15">
        <f>Raw_Data!H3593</f>
        <v>23.5</v>
      </c>
      <c r="I3593" s="15">
        <f>Raw_Data!I3593</f>
        <v>73.599999999999994</v>
      </c>
      <c r="J3593" s="15">
        <f>Raw_Data!J3593</f>
        <v>5</v>
      </c>
      <c r="K3593" s="15">
        <f>Raw_Data!K3593</f>
        <v>6.68</v>
      </c>
      <c r="L3593" s="18">
        <f>IF(Raw_Data!L3593="",ROUND(AVERAGEIFS(Raw_Data!$L$2:$L$4001,Raw_Data!$E$2:$E$4001,E3593),1),Raw_Data!L3593)</f>
        <v>31.8</v>
      </c>
      <c r="M3593" s="15">
        <f>Raw_Data!M3593</f>
        <v>96.9</v>
      </c>
      <c r="N3593" s="15">
        <f>Raw_Data!N3593</f>
        <v>52.8</v>
      </c>
      <c r="O3593" s="15">
        <f>Raw_Data!O3593</f>
        <v>101.1</v>
      </c>
      <c r="P3593" s="15" t="str">
        <f>Raw_Data!P3593</f>
        <v>Rainfed</v>
      </c>
      <c r="Q3593" s="15">
        <f>Raw_Data!Q3593</f>
        <v>300.60000000000002</v>
      </c>
      <c r="R3593" s="15">
        <f>Raw_Data!R3593</f>
        <v>1.83</v>
      </c>
      <c r="S3593" s="15">
        <f>Raw_Data!S3593</f>
        <v>0.79</v>
      </c>
      <c r="T3593" s="18">
        <f>IF(Raw_Data!T3593="",ROUND(AVERAGEIFS(Raw_Data!$T$2:$T$4001,Raw_Data!$E$2:$E$4001,E3593,Raw_Data!$D$2:$D$4001,D3593),2),IF(Raw_Data!T3593&gt;INDEX(Cleaning_Reference!$F$6:$F$13,MATCH(D3593,Cleaning_Reference!$A$6:$A$13,0)),INDEX(Cleaning_Reference!$F$6:$F$13,MATCH(D3593,Cleaning_Reference!$A$6:$A$13,0)),Raw_Data!T3593))</f>
        <v>2.12</v>
      </c>
      <c r="U3593" s="15">
        <f>Raw_Data!U3593</f>
        <v>13.4</v>
      </c>
      <c r="V3593" s="15">
        <f>Raw_Data!V3593</f>
        <v>23382</v>
      </c>
      <c r="W3593" s="15">
        <f>Raw_Data!W3593</f>
        <v>459913</v>
      </c>
      <c r="X3593" s="15">
        <f>Raw_Data!X3593</f>
        <v>313319</v>
      </c>
      <c r="Y3593" s="15">
        <f>Raw_Data!Y3593</f>
        <v>-146594</v>
      </c>
      <c r="Z3593" s="15">
        <f>Raw_Data!Z3593</f>
        <v>1979</v>
      </c>
      <c r="AA3593" s="15">
        <f>Raw_Data!AA3593</f>
        <v>6.7709999999999999</v>
      </c>
      <c r="AB3593" s="15">
        <f>Raw_Data!AB3593</f>
        <v>61.5</v>
      </c>
      <c r="AC3593" s="19" t="str">
        <f>IF(Raw_Data!G3593="","Yes","No")</f>
        <v>No</v>
      </c>
      <c r="AD3593" s="19" t="str">
        <f>IF(Raw_Data!L3593="","Yes","No")</f>
        <v>No</v>
      </c>
      <c r="AE3593" s="19" t="str">
        <f>IF(Raw_Data!T3593="","Imputed",IF(Raw_Data!T3593&gt;INDEX(Cleaning_Reference!$F$6:$F$13,MATCH(D3593,Cleaning_Reference!$A$6:$A$13,0)),"Capped","Original"))</f>
        <v>Original</v>
      </c>
      <c r="AF3593" s="21">
        <f t="shared" si="56"/>
        <v>13.4</v>
      </c>
    </row>
    <row r="3594" spans="1:32" ht="15" customHeight="1" x14ac:dyDescent="0.3">
      <c r="A3594" s="20" t="str">
        <f>Raw_Data!A3594</f>
        <v>SF13593</v>
      </c>
      <c r="B3594" s="15" t="str">
        <f>Raw_Data!B3594</f>
        <v>Karnataka</v>
      </c>
      <c r="C3594" s="15" t="str">
        <f>Raw_Data!C3594</f>
        <v>Indore</v>
      </c>
      <c r="D3594" s="15" t="str">
        <f>Raw_Data!D3594</f>
        <v>Rice</v>
      </c>
      <c r="E3594" s="15" t="str">
        <f>Raw_Data!E3594</f>
        <v>Kharif</v>
      </c>
      <c r="F3594" s="15">
        <f>Raw_Data!F3594</f>
        <v>4.1900000000000004</v>
      </c>
      <c r="G3594" s="18">
        <f>IF(Raw_Data!G3594="",ROUND(AVERAGEIFS(Raw_Data!$G$2:$G$4001,Raw_Data!$E$2:$E$4001,E3594),1),Raw_Data!G3594)</f>
        <v>698.7</v>
      </c>
      <c r="H3594" s="15">
        <f>Raw_Data!H3594</f>
        <v>27.7</v>
      </c>
      <c r="I3594" s="15">
        <f>Raw_Data!I3594</f>
        <v>62.4</v>
      </c>
      <c r="J3594" s="15">
        <f>Raw_Data!J3594</f>
        <v>7.7</v>
      </c>
      <c r="K3594" s="15">
        <f>Raw_Data!K3594</f>
        <v>5.74</v>
      </c>
      <c r="L3594" s="18">
        <f>IF(Raw_Data!L3594="",ROUND(AVERAGEIFS(Raw_Data!$L$2:$L$4001,Raw_Data!$E$2:$E$4001,E3594),1),Raw_Data!L3594)</f>
        <v>31.6</v>
      </c>
      <c r="M3594" s="15">
        <f>Raw_Data!M3594</f>
        <v>108.1</v>
      </c>
      <c r="N3594" s="15">
        <f>Raw_Data!N3594</f>
        <v>67.099999999999994</v>
      </c>
      <c r="O3594" s="15">
        <f>Raw_Data!O3594</f>
        <v>76.3</v>
      </c>
      <c r="P3594" s="15" t="str">
        <f>Raw_Data!P3594</f>
        <v>Flood</v>
      </c>
      <c r="Q3594" s="15">
        <f>Raw_Data!Q3594</f>
        <v>219.1</v>
      </c>
      <c r="R3594" s="15">
        <f>Raw_Data!R3594</f>
        <v>3.89</v>
      </c>
      <c r="S3594" s="15">
        <f>Raw_Data!S3594</f>
        <v>0.85</v>
      </c>
      <c r="T3594" s="18">
        <f>IF(Raw_Data!T3594="",ROUND(AVERAGEIFS(Raw_Data!$T$2:$T$4001,Raw_Data!$E$2:$E$4001,E3594,Raw_Data!$D$2:$D$4001,D3594),2),IF(Raw_Data!T3594&gt;INDEX(Cleaning_Reference!$F$6:$F$13,MATCH(D3594,Cleaning_Reference!$A$6:$A$13,0)),INDEX(Cleaning_Reference!$F$6:$F$13,MATCH(D3594,Cleaning_Reference!$A$6:$A$13,0)),Raw_Data!T3594))</f>
        <v>1.51</v>
      </c>
      <c r="U3594" s="15">
        <f>Raw_Data!U3594</f>
        <v>6.33</v>
      </c>
      <c r="V3594" s="15">
        <f>Raw_Data!V3594</f>
        <v>24439</v>
      </c>
      <c r="W3594" s="15">
        <f>Raw_Data!W3594</f>
        <v>299234</v>
      </c>
      <c r="X3594" s="15">
        <f>Raw_Data!X3594</f>
        <v>154699</v>
      </c>
      <c r="Y3594" s="15">
        <f>Raw_Data!Y3594</f>
        <v>-144535</v>
      </c>
      <c r="Z3594" s="15">
        <f>Raw_Data!Z3594</f>
        <v>7404</v>
      </c>
      <c r="AA3594" s="15">
        <f>Raw_Data!AA3594</f>
        <v>0.85499999999999998</v>
      </c>
      <c r="AB3594" s="15">
        <f>Raw_Data!AB3594</f>
        <v>47</v>
      </c>
      <c r="AC3594" s="19" t="str">
        <f>IF(Raw_Data!G3594="","Yes","No")</f>
        <v>No</v>
      </c>
      <c r="AD3594" s="19" t="str">
        <f>IF(Raw_Data!L3594="","Yes","No")</f>
        <v>No</v>
      </c>
      <c r="AE3594" s="19" t="str">
        <f>IF(Raw_Data!T3594="","Imputed",IF(Raw_Data!T3594&gt;INDEX(Cleaning_Reference!$F$6:$F$13,MATCH(D3594,Cleaning_Reference!$A$6:$A$13,0)),"Capped","Original"))</f>
        <v>Original</v>
      </c>
      <c r="AF3594" s="21">
        <f t="shared" si="56"/>
        <v>6.33</v>
      </c>
    </row>
    <row r="3595" spans="1:32" ht="15" customHeight="1" x14ac:dyDescent="0.3">
      <c r="A3595" s="20" t="str">
        <f>Raw_Data!A3595</f>
        <v>SF13594</v>
      </c>
      <c r="B3595" s="15" t="str">
        <f>Raw_Data!B3595</f>
        <v>Gujarat</v>
      </c>
      <c r="C3595" s="15" t="str">
        <f>Raw_Data!C3595</f>
        <v>Guntur</v>
      </c>
      <c r="D3595" s="15" t="str">
        <f>Raw_Data!D3595</f>
        <v>Rice</v>
      </c>
      <c r="E3595" s="15" t="str">
        <f>Raw_Data!E3595</f>
        <v>Rabi</v>
      </c>
      <c r="F3595" s="15">
        <f>Raw_Data!F3595</f>
        <v>6.63</v>
      </c>
      <c r="G3595" s="18">
        <f>IF(Raw_Data!G3595="",ROUND(AVERAGEIFS(Raw_Data!$G$2:$G$4001,Raw_Data!$E$2:$E$4001,E3595),1),Raw_Data!G3595)</f>
        <v>457</v>
      </c>
      <c r="H3595" s="15">
        <f>Raw_Data!H3595</f>
        <v>25.2</v>
      </c>
      <c r="I3595" s="15">
        <f>Raw_Data!I3595</f>
        <v>74.2</v>
      </c>
      <c r="J3595" s="15">
        <f>Raw_Data!J3595</f>
        <v>6.3</v>
      </c>
      <c r="K3595" s="15">
        <f>Raw_Data!K3595</f>
        <v>6.52</v>
      </c>
      <c r="L3595" s="18">
        <f>IF(Raw_Data!L3595="",ROUND(AVERAGEIFS(Raw_Data!$L$2:$L$4001,Raw_Data!$E$2:$E$4001,E3595),1),Raw_Data!L3595)</f>
        <v>39.9</v>
      </c>
      <c r="M3595" s="15">
        <f>Raw_Data!M3595</f>
        <v>125.3</v>
      </c>
      <c r="N3595" s="15">
        <f>Raw_Data!N3595</f>
        <v>20.8</v>
      </c>
      <c r="O3595" s="15">
        <f>Raw_Data!O3595</f>
        <v>84.3</v>
      </c>
      <c r="P3595" s="15" t="str">
        <f>Raw_Data!P3595</f>
        <v>Flood</v>
      </c>
      <c r="Q3595" s="15">
        <f>Raw_Data!Q3595</f>
        <v>109.2</v>
      </c>
      <c r="R3595" s="15">
        <f>Raw_Data!R3595</f>
        <v>6.98</v>
      </c>
      <c r="S3595" s="15">
        <f>Raw_Data!S3595</f>
        <v>0.82</v>
      </c>
      <c r="T3595" s="18">
        <f>IF(Raw_Data!T3595="",ROUND(AVERAGEIFS(Raw_Data!$T$2:$T$4001,Raw_Data!$E$2:$E$4001,E3595,Raw_Data!$D$2:$D$4001,D3595),2),IF(Raw_Data!T3595&gt;INDEX(Cleaning_Reference!$F$6:$F$13,MATCH(D3595,Cleaning_Reference!$A$6:$A$13,0)),INDEX(Cleaning_Reference!$F$6:$F$13,MATCH(D3595,Cleaning_Reference!$A$6:$A$13,0)),Raw_Data!T3595))</f>
        <v>3.19</v>
      </c>
      <c r="U3595" s="15">
        <f>Raw_Data!U3595</f>
        <v>21.15</v>
      </c>
      <c r="V3595" s="15">
        <f>Raw_Data!V3595</f>
        <v>21300</v>
      </c>
      <c r="W3595" s="15">
        <f>Raw_Data!W3595</f>
        <v>424258</v>
      </c>
      <c r="X3595" s="15">
        <f>Raw_Data!X3595</f>
        <v>450495</v>
      </c>
      <c r="Y3595" s="15">
        <f>Raw_Data!Y3595</f>
        <v>26237</v>
      </c>
      <c r="Z3595" s="15">
        <f>Raw_Data!Z3595</f>
        <v>11849</v>
      </c>
      <c r="AA3595" s="15">
        <f>Raw_Data!AA3595</f>
        <v>1.7849999999999999</v>
      </c>
      <c r="AB3595" s="15">
        <f>Raw_Data!AB3595</f>
        <v>34.6</v>
      </c>
      <c r="AC3595" s="19" t="str">
        <f>IF(Raw_Data!G3595="","Yes","No")</f>
        <v>No</v>
      </c>
      <c r="AD3595" s="19" t="str">
        <f>IF(Raw_Data!L3595="","Yes","No")</f>
        <v>No</v>
      </c>
      <c r="AE3595" s="19" t="str">
        <f>IF(Raw_Data!T3595="","Imputed",IF(Raw_Data!T3595&gt;INDEX(Cleaning_Reference!$F$6:$F$13,MATCH(D3595,Cleaning_Reference!$A$6:$A$13,0)),"Capped","Original"))</f>
        <v>Original</v>
      </c>
      <c r="AF3595" s="21">
        <f t="shared" si="56"/>
        <v>21.15</v>
      </c>
    </row>
    <row r="3596" spans="1:32" ht="15" customHeight="1" x14ac:dyDescent="0.3">
      <c r="A3596" s="20" t="str">
        <f>Raw_Data!A3596</f>
        <v>SF13595</v>
      </c>
      <c r="B3596" s="15" t="str">
        <f>Raw_Data!B3596</f>
        <v>Madhya Pradesh</v>
      </c>
      <c r="C3596" s="15" t="str">
        <f>Raw_Data!C3596</f>
        <v>Warangal</v>
      </c>
      <c r="D3596" s="15" t="str">
        <f>Raw_Data!D3596</f>
        <v>Rice</v>
      </c>
      <c r="E3596" s="15" t="str">
        <f>Raw_Data!E3596</f>
        <v>Zaid</v>
      </c>
      <c r="F3596" s="15">
        <f>Raw_Data!F3596</f>
        <v>7.2</v>
      </c>
      <c r="G3596" s="18">
        <f>IF(Raw_Data!G3596="",ROUND(AVERAGEIFS(Raw_Data!$G$2:$G$4001,Raw_Data!$E$2:$E$4001,E3596),1),Raw_Data!G3596)</f>
        <v>484.9</v>
      </c>
      <c r="H3596" s="15">
        <f>Raw_Data!H3596</f>
        <v>32.700000000000003</v>
      </c>
      <c r="I3596" s="15">
        <f>Raw_Data!I3596</f>
        <v>59.3</v>
      </c>
      <c r="J3596" s="15">
        <f>Raw_Data!J3596</f>
        <v>8.6999999999999993</v>
      </c>
      <c r="K3596" s="15">
        <f>Raw_Data!K3596</f>
        <v>6.81</v>
      </c>
      <c r="L3596" s="18">
        <f>IF(Raw_Data!L3596="",ROUND(AVERAGEIFS(Raw_Data!$L$2:$L$4001,Raw_Data!$E$2:$E$4001,E3596),1),Raw_Data!L3596)</f>
        <v>24.2</v>
      </c>
      <c r="M3596" s="15">
        <f>Raw_Data!M3596</f>
        <v>154.4</v>
      </c>
      <c r="N3596" s="15">
        <f>Raw_Data!N3596</f>
        <v>54.5</v>
      </c>
      <c r="O3596" s="15">
        <f>Raw_Data!O3596</f>
        <v>80.8</v>
      </c>
      <c r="P3596" s="15" t="str">
        <f>Raw_Data!P3596</f>
        <v>Flood</v>
      </c>
      <c r="Q3596" s="15">
        <f>Raw_Data!Q3596</f>
        <v>140.69999999999999</v>
      </c>
      <c r="R3596" s="15">
        <f>Raw_Data!R3596</f>
        <v>2.86</v>
      </c>
      <c r="S3596" s="15">
        <f>Raw_Data!S3596</f>
        <v>0.84</v>
      </c>
      <c r="T3596" s="18">
        <f>IF(Raw_Data!T3596="",ROUND(AVERAGEIFS(Raw_Data!$T$2:$T$4001,Raw_Data!$E$2:$E$4001,E3596,Raw_Data!$D$2:$D$4001,D3596),2),IF(Raw_Data!T3596&gt;INDEX(Cleaning_Reference!$F$6:$F$13,MATCH(D3596,Cleaning_Reference!$A$6:$A$13,0)),INDEX(Cleaning_Reference!$F$6:$F$13,MATCH(D3596,Cleaning_Reference!$A$6:$A$13,0)),Raw_Data!T3596))</f>
        <v>3.17</v>
      </c>
      <c r="U3596" s="15">
        <f>Raw_Data!U3596</f>
        <v>22.82</v>
      </c>
      <c r="V3596" s="15">
        <f>Raw_Data!V3596</f>
        <v>25015</v>
      </c>
      <c r="W3596" s="15">
        <f>Raw_Data!W3596</f>
        <v>424350</v>
      </c>
      <c r="X3596" s="15">
        <f>Raw_Data!X3596</f>
        <v>570842</v>
      </c>
      <c r="Y3596" s="15">
        <f>Raw_Data!Y3596</f>
        <v>146492</v>
      </c>
      <c r="Z3596" s="15">
        <f>Raw_Data!Z3596</f>
        <v>12776</v>
      </c>
      <c r="AA3596" s="15">
        <f>Raw_Data!AA3596</f>
        <v>1.786</v>
      </c>
      <c r="AB3596" s="15">
        <f>Raw_Data!AB3596</f>
        <v>53.8</v>
      </c>
      <c r="AC3596" s="19" t="str">
        <f>IF(Raw_Data!G3596="","Yes","No")</f>
        <v>No</v>
      </c>
      <c r="AD3596" s="19" t="str">
        <f>IF(Raw_Data!L3596="","Yes","No")</f>
        <v>No</v>
      </c>
      <c r="AE3596" s="19" t="str">
        <f>IF(Raw_Data!T3596="","Imputed",IF(Raw_Data!T3596&gt;INDEX(Cleaning_Reference!$F$6:$F$13,MATCH(D3596,Cleaning_Reference!$A$6:$A$13,0)),"Capped","Original"))</f>
        <v>Original</v>
      </c>
      <c r="AF3596" s="21">
        <f t="shared" si="56"/>
        <v>22.82</v>
      </c>
    </row>
    <row r="3597" spans="1:32" ht="15" customHeight="1" x14ac:dyDescent="0.3">
      <c r="A3597" s="20" t="str">
        <f>Raw_Data!A3597</f>
        <v>SF13596</v>
      </c>
      <c r="B3597" s="15" t="str">
        <f>Raw_Data!B3597</f>
        <v>Madhya Pradesh</v>
      </c>
      <c r="C3597" s="15" t="str">
        <f>Raw_Data!C3597</f>
        <v>Krishna</v>
      </c>
      <c r="D3597" s="15" t="str">
        <f>Raw_Data!D3597</f>
        <v>Pulses</v>
      </c>
      <c r="E3597" s="15" t="str">
        <f>Raw_Data!E3597</f>
        <v>Kharif</v>
      </c>
      <c r="F3597" s="15">
        <f>Raw_Data!F3597</f>
        <v>14.2</v>
      </c>
      <c r="G3597" s="18">
        <f>IF(Raw_Data!G3597="",ROUND(AVERAGEIFS(Raw_Data!$G$2:$G$4001,Raw_Data!$E$2:$E$4001,E3597),1),Raw_Data!G3597)</f>
        <v>816.7</v>
      </c>
      <c r="H3597" s="15">
        <f>Raw_Data!H3597</f>
        <v>28.3</v>
      </c>
      <c r="I3597" s="15">
        <f>Raw_Data!I3597</f>
        <v>72.2</v>
      </c>
      <c r="J3597" s="15">
        <f>Raw_Data!J3597</f>
        <v>8</v>
      </c>
      <c r="K3597" s="15">
        <f>Raw_Data!K3597</f>
        <v>6.86</v>
      </c>
      <c r="L3597" s="18">
        <f>IF(Raw_Data!L3597="",ROUND(AVERAGEIFS(Raw_Data!$L$2:$L$4001,Raw_Data!$E$2:$E$4001,E3597),1),Raw_Data!L3597)</f>
        <v>20</v>
      </c>
      <c r="M3597" s="15">
        <f>Raw_Data!M3597</f>
        <v>152.4</v>
      </c>
      <c r="N3597" s="15">
        <f>Raw_Data!N3597</f>
        <v>32.200000000000003</v>
      </c>
      <c r="O3597" s="15">
        <f>Raw_Data!O3597</f>
        <v>90.8</v>
      </c>
      <c r="P3597" s="15" t="str">
        <f>Raw_Data!P3597</f>
        <v>Drip</v>
      </c>
      <c r="Q3597" s="15">
        <f>Raw_Data!Q3597</f>
        <v>250.3</v>
      </c>
      <c r="R3597" s="15">
        <f>Raw_Data!R3597</f>
        <v>1.4</v>
      </c>
      <c r="S3597" s="15">
        <f>Raw_Data!S3597</f>
        <v>0.83</v>
      </c>
      <c r="T3597" s="18">
        <f>IF(Raw_Data!T3597="",ROUND(AVERAGEIFS(Raw_Data!$T$2:$T$4001,Raw_Data!$E$2:$E$4001,E3597,Raw_Data!$D$2:$D$4001,D3597),2),IF(Raw_Data!T3597&gt;INDEX(Cleaning_Reference!$F$6:$F$13,MATCH(D3597,Cleaning_Reference!$A$6:$A$13,0)),INDEX(Cleaning_Reference!$F$6:$F$13,MATCH(D3597,Cleaning_Reference!$A$6:$A$13,0)),Raw_Data!T3597))</f>
        <v>1.69</v>
      </c>
      <c r="U3597" s="15">
        <f>Raw_Data!U3597</f>
        <v>24</v>
      </c>
      <c r="V3597" s="15">
        <f>Raw_Data!V3597</f>
        <v>82946</v>
      </c>
      <c r="W3597" s="15">
        <f>Raw_Data!W3597</f>
        <v>1110632</v>
      </c>
      <c r="X3597" s="15">
        <f>Raw_Data!X3597</f>
        <v>1990704</v>
      </c>
      <c r="Y3597" s="15">
        <f>Raw_Data!Y3597</f>
        <v>880072</v>
      </c>
      <c r="Z3597" s="15">
        <f>Raw_Data!Z3597</f>
        <v>4653</v>
      </c>
      <c r="AA3597" s="15">
        <f>Raw_Data!AA3597</f>
        <v>5.1580000000000004</v>
      </c>
      <c r="AB3597" s="15">
        <f>Raw_Data!AB3597</f>
        <v>62.6</v>
      </c>
      <c r="AC3597" s="19" t="str">
        <f>IF(Raw_Data!G3597="","Yes","No")</f>
        <v>No</v>
      </c>
      <c r="AD3597" s="19" t="str">
        <f>IF(Raw_Data!L3597="","Yes","No")</f>
        <v>No</v>
      </c>
      <c r="AE3597" s="19" t="str">
        <f>IF(Raw_Data!T3597="","Imputed",IF(Raw_Data!T3597&gt;INDEX(Cleaning_Reference!$F$6:$F$13,MATCH(D3597,Cleaning_Reference!$A$6:$A$13,0)),"Capped","Original"))</f>
        <v>Original</v>
      </c>
      <c r="AF3597" s="21">
        <f t="shared" si="56"/>
        <v>24</v>
      </c>
    </row>
    <row r="3598" spans="1:32" ht="15" customHeight="1" x14ac:dyDescent="0.3">
      <c r="A3598" s="20" t="str">
        <f>Raw_Data!A3598</f>
        <v>SF13597</v>
      </c>
      <c r="B3598" s="15" t="str">
        <f>Raw_Data!B3598</f>
        <v>Madhya Pradesh</v>
      </c>
      <c r="C3598" s="15" t="str">
        <f>Raw_Data!C3598</f>
        <v>Nalgonda</v>
      </c>
      <c r="D3598" s="15" t="str">
        <f>Raw_Data!D3598</f>
        <v>Chilli</v>
      </c>
      <c r="E3598" s="15" t="str">
        <f>Raw_Data!E3598</f>
        <v>Rabi</v>
      </c>
      <c r="F3598" s="15">
        <f>Raw_Data!F3598</f>
        <v>11.74</v>
      </c>
      <c r="G3598" s="18">
        <f>IF(Raw_Data!G3598="",ROUND(AVERAGEIFS(Raw_Data!$G$2:$G$4001,Raw_Data!$E$2:$E$4001,E3598),1),Raw_Data!G3598)</f>
        <v>593.20000000000005</v>
      </c>
      <c r="H3598" s="15">
        <f>Raw_Data!H3598</f>
        <v>23.3</v>
      </c>
      <c r="I3598" s="15">
        <f>Raw_Data!I3598</f>
        <v>60</v>
      </c>
      <c r="J3598" s="15">
        <f>Raw_Data!J3598</f>
        <v>7.4</v>
      </c>
      <c r="K3598" s="15">
        <f>Raw_Data!K3598</f>
        <v>7.02</v>
      </c>
      <c r="L3598" s="18">
        <f>IF(Raw_Data!L3598="",ROUND(AVERAGEIFS(Raw_Data!$L$2:$L$4001,Raw_Data!$E$2:$E$4001,E3598),1),Raw_Data!L3598)</f>
        <v>26</v>
      </c>
      <c r="M3598" s="15">
        <f>Raw_Data!M3598</f>
        <v>150.1</v>
      </c>
      <c r="N3598" s="15">
        <f>Raw_Data!N3598</f>
        <v>67</v>
      </c>
      <c r="O3598" s="15">
        <f>Raw_Data!O3598</f>
        <v>110.4</v>
      </c>
      <c r="P3598" s="15" t="str">
        <f>Raw_Data!P3598</f>
        <v>Drip</v>
      </c>
      <c r="Q3598" s="15">
        <f>Raw_Data!Q3598</f>
        <v>115.6</v>
      </c>
      <c r="R3598" s="15">
        <f>Raw_Data!R3598</f>
        <v>8.59</v>
      </c>
      <c r="S3598" s="15">
        <f>Raw_Data!S3598</f>
        <v>0.66</v>
      </c>
      <c r="T3598" s="18">
        <f>IF(Raw_Data!T3598="",ROUND(AVERAGEIFS(Raw_Data!$T$2:$T$4001,Raw_Data!$E$2:$E$4001,E3598,Raw_Data!$D$2:$D$4001,D3598),2),IF(Raw_Data!T3598&gt;INDEX(Cleaning_Reference!$F$6:$F$13,MATCH(D3598,Cleaning_Reference!$A$6:$A$13,0)),INDEX(Cleaning_Reference!$F$6:$F$13,MATCH(D3598,Cleaning_Reference!$A$6:$A$13,0)),Raw_Data!T3598))</f>
        <v>2.23</v>
      </c>
      <c r="U3598" s="15">
        <f>Raw_Data!U3598</f>
        <v>26.18</v>
      </c>
      <c r="V3598" s="15">
        <f>Raw_Data!V3598</f>
        <v>111224</v>
      </c>
      <c r="W3598" s="15">
        <f>Raw_Data!W3598</f>
        <v>761807</v>
      </c>
      <c r="X3598" s="15">
        <f>Raw_Data!X3598</f>
        <v>2911844</v>
      </c>
      <c r="Y3598" s="15">
        <f>Raw_Data!Y3598</f>
        <v>2150037</v>
      </c>
      <c r="Z3598" s="15">
        <f>Raw_Data!Z3598</f>
        <v>4494</v>
      </c>
      <c r="AA3598" s="15">
        <f>Raw_Data!AA3598</f>
        <v>5.8259999999999996</v>
      </c>
      <c r="AB3598" s="15">
        <f>Raw_Data!AB3598</f>
        <v>33.1</v>
      </c>
      <c r="AC3598" s="19" t="str">
        <f>IF(Raw_Data!G3598="","Yes","No")</f>
        <v>No</v>
      </c>
      <c r="AD3598" s="19" t="str">
        <f>IF(Raw_Data!L3598="","Yes","No")</f>
        <v>No</v>
      </c>
      <c r="AE3598" s="19" t="str">
        <f>IF(Raw_Data!T3598="","Imputed",IF(Raw_Data!T3598&gt;INDEX(Cleaning_Reference!$F$6:$F$13,MATCH(D3598,Cleaning_Reference!$A$6:$A$13,0)),"Capped","Original"))</f>
        <v>Original</v>
      </c>
      <c r="AF3598" s="21">
        <f t="shared" si="56"/>
        <v>26.18</v>
      </c>
    </row>
    <row r="3599" spans="1:32" ht="15" customHeight="1" x14ac:dyDescent="0.3">
      <c r="A3599" s="20" t="str">
        <f>Raw_Data!A3599</f>
        <v>SF13598</v>
      </c>
      <c r="B3599" s="15" t="str">
        <f>Raw_Data!B3599</f>
        <v>Telangana</v>
      </c>
      <c r="C3599" s="15" t="str">
        <f>Raw_Data!C3599</f>
        <v>Nalgonda</v>
      </c>
      <c r="D3599" s="15" t="str">
        <f>Raw_Data!D3599</f>
        <v>Wheat</v>
      </c>
      <c r="E3599" s="15" t="str">
        <f>Raw_Data!E3599</f>
        <v>Rabi</v>
      </c>
      <c r="F3599" s="15">
        <f>Raw_Data!F3599</f>
        <v>6.9</v>
      </c>
      <c r="G3599" s="18">
        <f>IF(Raw_Data!G3599="",ROUND(AVERAGEIFS(Raw_Data!$G$2:$G$4001,Raw_Data!$E$2:$E$4001,E3599),1),Raw_Data!G3599)</f>
        <v>495.5</v>
      </c>
      <c r="H3599" s="15">
        <f>Raw_Data!H3599</f>
        <v>27.8</v>
      </c>
      <c r="I3599" s="15">
        <f>Raw_Data!I3599</f>
        <v>48.8</v>
      </c>
      <c r="J3599" s="15">
        <f>Raw_Data!J3599</f>
        <v>7.6</v>
      </c>
      <c r="K3599" s="15">
        <f>Raw_Data!K3599</f>
        <v>7.69</v>
      </c>
      <c r="L3599" s="18">
        <f>IF(Raw_Data!L3599="",ROUND(AVERAGEIFS(Raw_Data!$L$2:$L$4001,Raw_Data!$E$2:$E$4001,E3599),1),Raw_Data!L3599)</f>
        <v>22.6</v>
      </c>
      <c r="M3599" s="15">
        <f>Raw_Data!M3599</f>
        <v>64.7</v>
      </c>
      <c r="N3599" s="15">
        <f>Raw_Data!N3599</f>
        <v>86.1</v>
      </c>
      <c r="O3599" s="15">
        <f>Raw_Data!O3599</f>
        <v>56.1</v>
      </c>
      <c r="P3599" s="15" t="str">
        <f>Raw_Data!P3599</f>
        <v>Rainfed</v>
      </c>
      <c r="Q3599" s="15">
        <f>Raw_Data!Q3599</f>
        <v>203.1</v>
      </c>
      <c r="R3599" s="15">
        <f>Raw_Data!R3599</f>
        <v>5.79</v>
      </c>
      <c r="S3599" s="15">
        <f>Raw_Data!S3599</f>
        <v>0.93</v>
      </c>
      <c r="T3599" s="18">
        <f>IF(Raw_Data!T3599="",ROUND(AVERAGEIFS(Raw_Data!$T$2:$T$4001,Raw_Data!$E$2:$E$4001,E3599,Raw_Data!$D$2:$D$4001,D3599),2),IF(Raw_Data!T3599&gt;INDEX(Cleaning_Reference!$F$6:$F$13,MATCH(D3599,Cleaning_Reference!$A$6:$A$13,0)),INDEX(Cleaning_Reference!$F$6:$F$13,MATCH(D3599,Cleaning_Reference!$A$6:$A$13,0)),Raw_Data!T3599))</f>
        <v>0.89</v>
      </c>
      <c r="U3599" s="15">
        <f>Raw_Data!U3599</f>
        <v>6.14</v>
      </c>
      <c r="V3599" s="15">
        <f>Raw_Data!V3599</f>
        <v>25009</v>
      </c>
      <c r="W3599" s="15">
        <f>Raw_Data!W3599</f>
        <v>475282</v>
      </c>
      <c r="X3599" s="15">
        <f>Raw_Data!X3599</f>
        <v>153555</v>
      </c>
      <c r="Y3599" s="15">
        <f>Raw_Data!Y3599</f>
        <v>-321727</v>
      </c>
      <c r="Z3599" s="15">
        <f>Raw_Data!Z3599</f>
        <v>1911</v>
      </c>
      <c r="AA3599" s="15">
        <f>Raw_Data!AA3599</f>
        <v>3.2130000000000001</v>
      </c>
      <c r="AB3599" s="15">
        <f>Raw_Data!AB3599</f>
        <v>52.8</v>
      </c>
      <c r="AC3599" s="19" t="str">
        <f>IF(Raw_Data!G3599="","Yes","No")</f>
        <v>No</v>
      </c>
      <c r="AD3599" s="19" t="str">
        <f>IF(Raw_Data!L3599="","Yes","No")</f>
        <v>No</v>
      </c>
      <c r="AE3599" s="19" t="str">
        <f>IF(Raw_Data!T3599="","Imputed",IF(Raw_Data!T3599&gt;INDEX(Cleaning_Reference!$F$6:$F$13,MATCH(D3599,Cleaning_Reference!$A$6:$A$13,0)),"Capped","Original"))</f>
        <v>Original</v>
      </c>
      <c r="AF3599" s="21">
        <f t="shared" si="56"/>
        <v>6.14</v>
      </c>
    </row>
    <row r="3600" spans="1:32" ht="15" customHeight="1" x14ac:dyDescent="0.3">
      <c r="A3600" s="20" t="str">
        <f>Raw_Data!A3600</f>
        <v>SF13599</v>
      </c>
      <c r="B3600" s="15" t="str">
        <f>Raw_Data!B3600</f>
        <v>Maharashtra</v>
      </c>
      <c r="C3600" s="15" t="str">
        <f>Raw_Data!C3600</f>
        <v>Krishna</v>
      </c>
      <c r="D3600" s="15" t="str">
        <f>Raw_Data!D3600</f>
        <v>Rice</v>
      </c>
      <c r="E3600" s="15" t="str">
        <f>Raw_Data!E3600</f>
        <v>Kharif</v>
      </c>
      <c r="F3600" s="15">
        <f>Raw_Data!F3600</f>
        <v>2.16</v>
      </c>
      <c r="G3600" s="18">
        <f>IF(Raw_Data!G3600="",ROUND(AVERAGEIFS(Raw_Data!$G$2:$G$4001,Raw_Data!$E$2:$E$4001,E3600),1),Raw_Data!G3600)</f>
        <v>876.5</v>
      </c>
      <c r="H3600" s="15">
        <f>Raw_Data!H3600</f>
        <v>32.700000000000003</v>
      </c>
      <c r="I3600" s="15">
        <f>Raw_Data!I3600</f>
        <v>64.599999999999994</v>
      </c>
      <c r="J3600" s="15">
        <f>Raw_Data!J3600</f>
        <v>5.4</v>
      </c>
      <c r="K3600" s="15">
        <f>Raw_Data!K3600</f>
        <v>7.5</v>
      </c>
      <c r="L3600" s="18">
        <f>IF(Raw_Data!L3600="",ROUND(AVERAGEIFS(Raw_Data!$L$2:$L$4001,Raw_Data!$E$2:$E$4001,E3600),1),Raw_Data!L3600)</f>
        <v>34.700000000000003</v>
      </c>
      <c r="M3600" s="15">
        <f>Raw_Data!M3600</f>
        <v>135.30000000000001</v>
      </c>
      <c r="N3600" s="15">
        <f>Raw_Data!N3600</f>
        <v>64.3</v>
      </c>
      <c r="O3600" s="15">
        <f>Raw_Data!O3600</f>
        <v>137.19999999999999</v>
      </c>
      <c r="P3600" s="15" t="str">
        <f>Raw_Data!P3600</f>
        <v>Rainfed</v>
      </c>
      <c r="Q3600" s="15">
        <f>Raw_Data!Q3600</f>
        <v>304.8</v>
      </c>
      <c r="R3600" s="15">
        <f>Raw_Data!R3600</f>
        <v>3.01</v>
      </c>
      <c r="S3600" s="15">
        <f>Raw_Data!S3600</f>
        <v>0.88</v>
      </c>
      <c r="T3600" s="18">
        <f>IF(Raw_Data!T3600="",ROUND(AVERAGEIFS(Raw_Data!$T$2:$T$4001,Raw_Data!$E$2:$E$4001,E3600,Raw_Data!$D$2:$D$4001,D3600),2),IF(Raw_Data!T3600&gt;INDEX(Cleaning_Reference!$F$6:$F$13,MATCH(D3600,Cleaning_Reference!$A$6:$A$13,0)),INDEX(Cleaning_Reference!$F$6:$F$13,MATCH(D3600,Cleaning_Reference!$A$6:$A$13,0)),Raw_Data!T3600))</f>
        <v>1.59</v>
      </c>
      <c r="U3600" s="15">
        <f>Raw_Data!U3600</f>
        <v>3.43</v>
      </c>
      <c r="V3600" s="15">
        <f>Raw_Data!V3600</f>
        <v>20811</v>
      </c>
      <c r="W3600" s="15">
        <f>Raw_Data!W3600</f>
        <v>145138</v>
      </c>
      <c r="X3600" s="15">
        <f>Raw_Data!X3600</f>
        <v>71382</v>
      </c>
      <c r="Y3600" s="15">
        <f>Raw_Data!Y3600</f>
        <v>-73756</v>
      </c>
      <c r="Z3600" s="15">
        <f>Raw_Data!Z3600</f>
        <v>1766</v>
      </c>
      <c r="AA3600" s="15">
        <f>Raw_Data!AA3600</f>
        <v>1.9419999999999999</v>
      </c>
      <c r="AB3600" s="15">
        <f>Raw_Data!AB3600</f>
        <v>64.2</v>
      </c>
      <c r="AC3600" s="19" t="str">
        <f>IF(Raw_Data!G3600="","Yes","No")</f>
        <v>No</v>
      </c>
      <c r="AD3600" s="19" t="str">
        <f>IF(Raw_Data!L3600="","Yes","No")</f>
        <v>No</v>
      </c>
      <c r="AE3600" s="19" t="str">
        <f>IF(Raw_Data!T3600="","Imputed",IF(Raw_Data!T3600&gt;INDEX(Cleaning_Reference!$F$6:$F$13,MATCH(D3600,Cleaning_Reference!$A$6:$A$13,0)),"Capped","Original"))</f>
        <v>Original</v>
      </c>
      <c r="AF3600" s="21">
        <f t="shared" si="56"/>
        <v>3.43</v>
      </c>
    </row>
    <row r="3601" spans="1:32" ht="15" customHeight="1" x14ac:dyDescent="0.3">
      <c r="A3601" s="20" t="str">
        <f>Raw_Data!A3601</f>
        <v>SF13600</v>
      </c>
      <c r="B3601" s="15" t="str">
        <f>Raw_Data!B3601</f>
        <v>Andhra Pradesh</v>
      </c>
      <c r="C3601" s="15" t="str">
        <f>Raw_Data!C3601</f>
        <v>Ludhiana</v>
      </c>
      <c r="D3601" s="15" t="str">
        <f>Raw_Data!D3601</f>
        <v>Pulses</v>
      </c>
      <c r="E3601" s="15" t="str">
        <f>Raw_Data!E3601</f>
        <v>Rabi</v>
      </c>
      <c r="F3601" s="15">
        <f>Raw_Data!F3601</f>
        <v>1.3</v>
      </c>
      <c r="G3601" s="18">
        <f>IF(Raw_Data!G3601="",ROUND(AVERAGEIFS(Raw_Data!$G$2:$G$4001,Raw_Data!$E$2:$E$4001,E3601),1),Raw_Data!G3601)</f>
        <v>633.4</v>
      </c>
      <c r="H3601" s="15">
        <f>Raw_Data!H3601</f>
        <v>21.8</v>
      </c>
      <c r="I3601" s="15">
        <f>Raw_Data!I3601</f>
        <v>67.3</v>
      </c>
      <c r="J3601" s="15">
        <f>Raw_Data!J3601</f>
        <v>7.9</v>
      </c>
      <c r="K3601" s="15">
        <f>Raw_Data!K3601</f>
        <v>7.85</v>
      </c>
      <c r="L3601" s="18">
        <f>IF(Raw_Data!L3601="",ROUND(AVERAGEIFS(Raw_Data!$L$2:$L$4001,Raw_Data!$E$2:$E$4001,E3601),1),Raw_Data!L3601)</f>
        <v>27.8</v>
      </c>
      <c r="M3601" s="15">
        <f>Raw_Data!M3601</f>
        <v>62.1</v>
      </c>
      <c r="N3601" s="15">
        <f>Raw_Data!N3601</f>
        <v>51.5</v>
      </c>
      <c r="O3601" s="15">
        <f>Raw_Data!O3601</f>
        <v>136</v>
      </c>
      <c r="P3601" s="15" t="str">
        <f>Raw_Data!P3601</f>
        <v>Flood</v>
      </c>
      <c r="Q3601" s="15">
        <f>Raw_Data!Q3601</f>
        <v>186.5</v>
      </c>
      <c r="R3601" s="15">
        <f>Raw_Data!R3601</f>
        <v>3.31</v>
      </c>
      <c r="S3601" s="15">
        <f>Raw_Data!S3601</f>
        <v>0.82</v>
      </c>
      <c r="T3601" s="18">
        <f>IF(Raw_Data!T3601="",ROUND(AVERAGEIFS(Raw_Data!$T$2:$T$4001,Raw_Data!$E$2:$E$4001,E3601,Raw_Data!$D$2:$D$4001,D3601),2),IF(Raw_Data!T3601&gt;INDEX(Cleaning_Reference!$F$6:$F$13,MATCH(D3601,Cleaning_Reference!$A$6:$A$13,0)),INDEX(Cleaning_Reference!$F$6:$F$13,MATCH(D3601,Cleaning_Reference!$A$6:$A$13,0)),Raw_Data!T3601))</f>
        <v>0.3</v>
      </c>
      <c r="U3601" s="15">
        <f>Raw_Data!U3601</f>
        <v>0.39</v>
      </c>
      <c r="V3601" s="15">
        <f>Raw_Data!V3601</f>
        <v>77283</v>
      </c>
      <c r="W3601" s="15">
        <f>Raw_Data!W3601</f>
        <v>78921</v>
      </c>
      <c r="X3601" s="15">
        <f>Raw_Data!X3601</f>
        <v>30140</v>
      </c>
      <c r="Y3601" s="15">
        <f>Raw_Data!Y3601</f>
        <v>-48781</v>
      </c>
      <c r="Z3601" s="15">
        <f>Raw_Data!Z3601</f>
        <v>539</v>
      </c>
      <c r="AA3601" s="15">
        <f>Raw_Data!AA3601</f>
        <v>0.72399999999999998</v>
      </c>
      <c r="AB3601" s="15">
        <f>Raw_Data!AB3601</f>
        <v>48.3</v>
      </c>
      <c r="AC3601" s="19" t="str">
        <f>IF(Raw_Data!G3601="","Yes","No")</f>
        <v>No</v>
      </c>
      <c r="AD3601" s="19" t="str">
        <f>IF(Raw_Data!L3601="","Yes","No")</f>
        <v>No</v>
      </c>
      <c r="AE3601" s="19" t="str">
        <f>IF(Raw_Data!T3601="","Imputed",IF(Raw_Data!T3601&gt;INDEX(Cleaning_Reference!$F$6:$F$13,MATCH(D3601,Cleaning_Reference!$A$6:$A$13,0)),"Capped","Original"))</f>
        <v>Original</v>
      </c>
      <c r="AF3601" s="21">
        <f t="shared" si="56"/>
        <v>0.39</v>
      </c>
    </row>
    <row r="3602" spans="1:32" ht="15" customHeight="1" x14ac:dyDescent="0.3">
      <c r="A3602" s="20" t="str">
        <f>Raw_Data!A3602</f>
        <v>SF13601</v>
      </c>
      <c r="B3602" s="15" t="str">
        <f>Raw_Data!B3602</f>
        <v>Andhra Pradesh</v>
      </c>
      <c r="C3602" s="15" t="str">
        <f>Raw_Data!C3602</f>
        <v>Rajkot</v>
      </c>
      <c r="D3602" s="15" t="str">
        <f>Raw_Data!D3602</f>
        <v>Pulses</v>
      </c>
      <c r="E3602" s="15" t="str">
        <f>Raw_Data!E3602</f>
        <v>Kharif</v>
      </c>
      <c r="F3602" s="15">
        <f>Raw_Data!F3602</f>
        <v>7.32</v>
      </c>
      <c r="G3602" s="18">
        <f>IF(Raw_Data!G3602="",ROUND(AVERAGEIFS(Raw_Data!$G$2:$G$4001,Raw_Data!$E$2:$E$4001,E3602),1),Raw_Data!G3602)</f>
        <v>919.8</v>
      </c>
      <c r="H3602" s="15">
        <f>Raw_Data!H3602</f>
        <v>27.7</v>
      </c>
      <c r="I3602" s="15">
        <f>Raw_Data!I3602</f>
        <v>74.7</v>
      </c>
      <c r="J3602" s="15">
        <f>Raw_Data!J3602</f>
        <v>5.6</v>
      </c>
      <c r="K3602" s="15">
        <f>Raw_Data!K3602</f>
        <v>6.87</v>
      </c>
      <c r="L3602" s="18">
        <f>IF(Raw_Data!L3602="",ROUND(AVERAGEIFS(Raw_Data!$L$2:$L$4001,Raw_Data!$E$2:$E$4001,E3602),1),Raw_Data!L3602)</f>
        <v>27</v>
      </c>
      <c r="M3602" s="15">
        <f>Raw_Data!M3602</f>
        <v>129.5</v>
      </c>
      <c r="N3602" s="15">
        <f>Raw_Data!N3602</f>
        <v>62.3</v>
      </c>
      <c r="O3602" s="15">
        <f>Raw_Data!O3602</f>
        <v>47.9</v>
      </c>
      <c r="P3602" s="15" t="str">
        <f>Raw_Data!P3602</f>
        <v>Flood</v>
      </c>
      <c r="Q3602" s="15">
        <f>Raw_Data!Q3602</f>
        <v>152.1</v>
      </c>
      <c r="R3602" s="15">
        <f>Raw_Data!R3602</f>
        <v>4.18</v>
      </c>
      <c r="S3602" s="15">
        <f>Raw_Data!S3602</f>
        <v>0.93</v>
      </c>
      <c r="T3602" s="18">
        <f>IF(Raw_Data!T3602="",ROUND(AVERAGEIFS(Raw_Data!$T$2:$T$4001,Raw_Data!$E$2:$E$4001,E3602,Raw_Data!$D$2:$D$4001,D3602),2),IF(Raw_Data!T3602&gt;INDEX(Cleaning_Reference!$F$6:$F$13,MATCH(D3602,Cleaning_Reference!$A$6:$A$13,0)),INDEX(Cleaning_Reference!$F$6:$F$13,MATCH(D3602,Cleaning_Reference!$A$6:$A$13,0)),Raw_Data!T3602))</f>
        <v>1.54</v>
      </c>
      <c r="U3602" s="15">
        <f>Raw_Data!U3602</f>
        <v>11.27</v>
      </c>
      <c r="V3602" s="15">
        <f>Raw_Data!V3602</f>
        <v>76876</v>
      </c>
      <c r="W3602" s="15">
        <f>Raw_Data!W3602</f>
        <v>462332</v>
      </c>
      <c r="X3602" s="15">
        <f>Raw_Data!X3602</f>
        <v>866393</v>
      </c>
      <c r="Y3602" s="15">
        <f>Raw_Data!Y3602</f>
        <v>404061</v>
      </c>
      <c r="Z3602" s="15">
        <f>Raw_Data!Z3602</f>
        <v>3345</v>
      </c>
      <c r="AA3602" s="15">
        <f>Raw_Data!AA3602</f>
        <v>3.3690000000000002</v>
      </c>
      <c r="AB3602" s="15">
        <f>Raw_Data!AB3602</f>
        <v>60.9</v>
      </c>
      <c r="AC3602" s="19" t="str">
        <f>IF(Raw_Data!G3602="","Yes","No")</f>
        <v>No</v>
      </c>
      <c r="AD3602" s="19" t="str">
        <f>IF(Raw_Data!L3602="","Yes","No")</f>
        <v>No</v>
      </c>
      <c r="AE3602" s="19" t="str">
        <f>IF(Raw_Data!T3602="","Imputed",IF(Raw_Data!T3602&gt;INDEX(Cleaning_Reference!$F$6:$F$13,MATCH(D3602,Cleaning_Reference!$A$6:$A$13,0)),"Capped","Original"))</f>
        <v>Original</v>
      </c>
      <c r="AF3602" s="21">
        <f t="shared" si="56"/>
        <v>11.27</v>
      </c>
    </row>
    <row r="3603" spans="1:32" ht="15" customHeight="1" x14ac:dyDescent="0.3">
      <c r="A3603" s="20" t="str">
        <f>Raw_Data!A3603</f>
        <v>SF13602</v>
      </c>
      <c r="B3603" s="15" t="str">
        <f>Raw_Data!B3603</f>
        <v>Madhya Pradesh</v>
      </c>
      <c r="C3603" s="15" t="str">
        <f>Raw_Data!C3603</f>
        <v>Warangal</v>
      </c>
      <c r="D3603" s="15" t="str">
        <f>Raw_Data!D3603</f>
        <v>Groundnut</v>
      </c>
      <c r="E3603" s="15" t="str">
        <f>Raw_Data!E3603</f>
        <v>Kharif</v>
      </c>
      <c r="F3603" s="15">
        <f>Raw_Data!F3603</f>
        <v>9.01</v>
      </c>
      <c r="G3603" s="18">
        <f>IF(Raw_Data!G3603="",ROUND(AVERAGEIFS(Raw_Data!$G$2:$G$4001,Raw_Data!$E$2:$E$4001,E3603),1),Raw_Data!G3603)</f>
        <v>841.6</v>
      </c>
      <c r="H3603" s="15">
        <f>Raw_Data!H3603</f>
        <v>32.1</v>
      </c>
      <c r="I3603" s="15">
        <f>Raw_Data!I3603</f>
        <v>59.2</v>
      </c>
      <c r="J3603" s="15">
        <f>Raw_Data!J3603</f>
        <v>6.8</v>
      </c>
      <c r="K3603" s="15">
        <f>Raw_Data!K3603</f>
        <v>7.07</v>
      </c>
      <c r="L3603" s="18">
        <f>IF(Raw_Data!L3603="",ROUND(AVERAGEIFS(Raw_Data!$L$2:$L$4001,Raw_Data!$E$2:$E$4001,E3603),1),Raw_Data!L3603)</f>
        <v>34.299999999999997</v>
      </c>
      <c r="M3603" s="15">
        <f>Raw_Data!M3603</f>
        <v>143.6</v>
      </c>
      <c r="N3603" s="15">
        <f>Raw_Data!N3603</f>
        <v>90.1</v>
      </c>
      <c r="O3603" s="15">
        <f>Raw_Data!O3603</f>
        <v>109.1</v>
      </c>
      <c r="P3603" s="15" t="str">
        <f>Raw_Data!P3603</f>
        <v>Sprinkler</v>
      </c>
      <c r="Q3603" s="15">
        <f>Raw_Data!Q3603</f>
        <v>255</v>
      </c>
      <c r="R3603" s="15">
        <f>Raw_Data!R3603</f>
        <v>4.7699999999999996</v>
      </c>
      <c r="S3603" s="15">
        <f>Raw_Data!S3603</f>
        <v>0.67</v>
      </c>
      <c r="T3603" s="18">
        <f>IF(Raw_Data!T3603="",ROUND(AVERAGEIFS(Raw_Data!$T$2:$T$4001,Raw_Data!$E$2:$E$4001,E3603,Raw_Data!$D$2:$D$4001,D3603),2),IF(Raw_Data!T3603&gt;INDEX(Cleaning_Reference!$F$6:$F$13,MATCH(D3603,Cleaning_Reference!$A$6:$A$13,0)),INDEX(Cleaning_Reference!$F$6:$F$13,MATCH(D3603,Cleaning_Reference!$A$6:$A$13,0)),Raw_Data!T3603))</f>
        <v>1.52</v>
      </c>
      <c r="U3603" s="15">
        <f>Raw_Data!U3603</f>
        <v>13.7</v>
      </c>
      <c r="V3603" s="15">
        <f>Raw_Data!V3603</f>
        <v>67986</v>
      </c>
      <c r="W3603" s="15">
        <f>Raw_Data!W3603</f>
        <v>654168</v>
      </c>
      <c r="X3603" s="15">
        <f>Raw_Data!X3603</f>
        <v>931408</v>
      </c>
      <c r="Y3603" s="15">
        <f>Raw_Data!Y3603</f>
        <v>277240</v>
      </c>
      <c r="Z3603" s="15">
        <f>Raw_Data!Z3603</f>
        <v>4726</v>
      </c>
      <c r="AA3603" s="15">
        <f>Raw_Data!AA3603</f>
        <v>2.899</v>
      </c>
      <c r="AB3603" s="15">
        <f>Raw_Data!AB3603</f>
        <v>56.9</v>
      </c>
      <c r="AC3603" s="19" t="str">
        <f>IF(Raw_Data!G3603="","Yes","No")</f>
        <v>No</v>
      </c>
      <c r="AD3603" s="19" t="str">
        <f>IF(Raw_Data!L3603="","Yes","No")</f>
        <v>No</v>
      </c>
      <c r="AE3603" s="19" t="str">
        <f>IF(Raw_Data!T3603="","Imputed",IF(Raw_Data!T3603&gt;INDEX(Cleaning_Reference!$F$6:$F$13,MATCH(D3603,Cleaning_Reference!$A$6:$A$13,0)),"Capped","Original"))</f>
        <v>Original</v>
      </c>
      <c r="AF3603" s="21">
        <f t="shared" si="56"/>
        <v>13.7</v>
      </c>
    </row>
    <row r="3604" spans="1:32" ht="15" customHeight="1" x14ac:dyDescent="0.3">
      <c r="A3604" s="20" t="str">
        <f>Raw_Data!A3604</f>
        <v>SF13603</v>
      </c>
      <c r="B3604" s="15" t="str">
        <f>Raw_Data!B3604</f>
        <v>Maharashtra</v>
      </c>
      <c r="C3604" s="15" t="str">
        <f>Raw_Data!C3604</f>
        <v>Ludhiana</v>
      </c>
      <c r="D3604" s="15" t="str">
        <f>Raw_Data!D3604</f>
        <v>Rice</v>
      </c>
      <c r="E3604" s="15" t="str">
        <f>Raw_Data!E3604</f>
        <v>Kharif</v>
      </c>
      <c r="F3604" s="15">
        <f>Raw_Data!F3604</f>
        <v>7.26</v>
      </c>
      <c r="G3604" s="18">
        <f>IF(Raw_Data!G3604="",ROUND(AVERAGEIFS(Raw_Data!$G$2:$G$4001,Raw_Data!$E$2:$E$4001,E3604),1),Raw_Data!G3604)</f>
        <v>830.3</v>
      </c>
      <c r="H3604" s="15">
        <f>Raw_Data!H3604</f>
        <v>30.3</v>
      </c>
      <c r="I3604" s="15">
        <f>Raw_Data!I3604</f>
        <v>84.5</v>
      </c>
      <c r="J3604" s="15">
        <f>Raw_Data!J3604</f>
        <v>6.1</v>
      </c>
      <c r="K3604" s="15">
        <f>Raw_Data!K3604</f>
        <v>6.81</v>
      </c>
      <c r="L3604" s="18">
        <f>IF(Raw_Data!L3604="",ROUND(AVERAGEIFS(Raw_Data!$L$2:$L$4001,Raw_Data!$E$2:$E$4001,E3604),1),Raw_Data!L3604)</f>
        <v>30.1</v>
      </c>
      <c r="M3604" s="15">
        <f>Raw_Data!M3604</f>
        <v>83.1</v>
      </c>
      <c r="N3604" s="15">
        <f>Raw_Data!N3604</f>
        <v>64</v>
      </c>
      <c r="O3604" s="15">
        <f>Raw_Data!O3604</f>
        <v>123.8</v>
      </c>
      <c r="P3604" s="15" t="str">
        <f>Raw_Data!P3604</f>
        <v>Rainfed</v>
      </c>
      <c r="Q3604" s="15">
        <f>Raw_Data!Q3604</f>
        <v>280.3</v>
      </c>
      <c r="R3604" s="15">
        <f>Raw_Data!R3604</f>
        <v>3.13</v>
      </c>
      <c r="S3604" s="15">
        <f>Raw_Data!S3604</f>
        <v>0.7</v>
      </c>
      <c r="T3604" s="18">
        <f>IF(Raw_Data!T3604="",ROUND(AVERAGEIFS(Raw_Data!$T$2:$T$4001,Raw_Data!$E$2:$E$4001,E3604,Raw_Data!$D$2:$D$4001,D3604),2),IF(Raw_Data!T3604&gt;INDEX(Cleaning_Reference!$F$6:$F$13,MATCH(D3604,Cleaning_Reference!$A$6:$A$13,0)),INDEX(Cleaning_Reference!$F$6:$F$13,MATCH(D3604,Cleaning_Reference!$A$6:$A$13,0)),Raw_Data!T3604))</f>
        <v>3.93</v>
      </c>
      <c r="U3604" s="15">
        <f>Raw_Data!U3604</f>
        <v>28.53</v>
      </c>
      <c r="V3604" s="15">
        <f>Raw_Data!V3604</f>
        <v>20400</v>
      </c>
      <c r="W3604" s="15">
        <f>Raw_Data!W3604</f>
        <v>543394</v>
      </c>
      <c r="X3604" s="15">
        <f>Raw_Data!X3604</f>
        <v>582012</v>
      </c>
      <c r="Y3604" s="15">
        <f>Raw_Data!Y3604</f>
        <v>38618</v>
      </c>
      <c r="Z3604" s="15">
        <f>Raw_Data!Z3604</f>
        <v>7092</v>
      </c>
      <c r="AA3604" s="15">
        <f>Raw_Data!AA3604</f>
        <v>4.0229999999999997</v>
      </c>
      <c r="AB3604" s="15">
        <f>Raw_Data!AB3604</f>
        <v>77.2</v>
      </c>
      <c r="AC3604" s="19" t="str">
        <f>IF(Raw_Data!G3604="","Yes","No")</f>
        <v>No</v>
      </c>
      <c r="AD3604" s="19" t="str">
        <f>IF(Raw_Data!L3604="","Yes","No")</f>
        <v>No</v>
      </c>
      <c r="AE3604" s="19" t="str">
        <f>IF(Raw_Data!T3604="","Imputed",IF(Raw_Data!T3604&gt;INDEX(Cleaning_Reference!$F$6:$F$13,MATCH(D3604,Cleaning_Reference!$A$6:$A$13,0)),"Capped","Original"))</f>
        <v>Original</v>
      </c>
      <c r="AF3604" s="21">
        <f t="shared" si="56"/>
        <v>28.53</v>
      </c>
    </row>
    <row r="3605" spans="1:32" ht="15" customHeight="1" x14ac:dyDescent="0.3">
      <c r="A3605" s="20" t="str">
        <f>Raw_Data!A3605</f>
        <v>SF13604</v>
      </c>
      <c r="B3605" s="15" t="str">
        <f>Raw_Data!B3605</f>
        <v>Andhra Pradesh</v>
      </c>
      <c r="C3605" s="15" t="str">
        <f>Raw_Data!C3605</f>
        <v>Nalgonda</v>
      </c>
      <c r="D3605" s="15" t="str">
        <f>Raw_Data!D3605</f>
        <v>Cotton</v>
      </c>
      <c r="E3605" s="15" t="str">
        <f>Raw_Data!E3605</f>
        <v>Zaid</v>
      </c>
      <c r="F3605" s="15">
        <f>Raw_Data!F3605</f>
        <v>11.78</v>
      </c>
      <c r="G3605" s="18">
        <f>IF(Raw_Data!G3605="",ROUND(AVERAGEIFS(Raw_Data!$G$2:$G$4001,Raw_Data!$E$2:$E$4001,E3605),1),Raw_Data!G3605)</f>
        <v>465</v>
      </c>
      <c r="H3605" s="15">
        <f>Raw_Data!H3605</f>
        <v>31.1</v>
      </c>
      <c r="I3605" s="15">
        <f>Raw_Data!I3605</f>
        <v>62.6</v>
      </c>
      <c r="J3605" s="15">
        <f>Raw_Data!J3605</f>
        <v>7.1</v>
      </c>
      <c r="K3605" s="15">
        <f>Raw_Data!K3605</f>
        <v>7.18</v>
      </c>
      <c r="L3605" s="18">
        <f>IF(Raw_Data!L3605="",ROUND(AVERAGEIFS(Raw_Data!$L$2:$L$4001,Raw_Data!$E$2:$E$4001,E3605),1),Raw_Data!L3605)</f>
        <v>23</v>
      </c>
      <c r="M3605" s="15">
        <f>Raw_Data!M3605</f>
        <v>159</v>
      </c>
      <c r="N3605" s="15">
        <f>Raw_Data!N3605</f>
        <v>53.8</v>
      </c>
      <c r="O3605" s="15">
        <f>Raw_Data!O3605</f>
        <v>121.7</v>
      </c>
      <c r="P3605" s="15" t="str">
        <f>Raw_Data!P3605</f>
        <v>Drip</v>
      </c>
      <c r="Q3605" s="15">
        <f>Raw_Data!Q3605</f>
        <v>162.1</v>
      </c>
      <c r="R3605" s="15">
        <f>Raw_Data!R3605</f>
        <v>5.8</v>
      </c>
      <c r="S3605" s="15">
        <f>Raw_Data!S3605</f>
        <v>0.71</v>
      </c>
      <c r="T3605" s="18">
        <f>IF(Raw_Data!T3605="",ROUND(AVERAGEIFS(Raw_Data!$T$2:$T$4001,Raw_Data!$E$2:$E$4001,E3605,Raw_Data!$D$2:$D$4001,D3605),2),IF(Raw_Data!T3605&gt;INDEX(Cleaning_Reference!$F$6:$F$13,MATCH(D3605,Cleaning_Reference!$A$6:$A$13,0)),INDEX(Cleaning_Reference!$F$6:$F$13,MATCH(D3605,Cleaning_Reference!$A$6:$A$13,0)),Raw_Data!T3605))</f>
        <v>1.32</v>
      </c>
      <c r="U3605" s="15">
        <f>Raw_Data!U3605</f>
        <v>15.55</v>
      </c>
      <c r="V3605" s="15">
        <f>Raw_Data!V3605</f>
        <v>71271</v>
      </c>
      <c r="W3605" s="15">
        <f>Raw_Data!W3605</f>
        <v>860365</v>
      </c>
      <c r="X3605" s="15">
        <f>Raw_Data!X3605</f>
        <v>1108264</v>
      </c>
      <c r="Y3605" s="15">
        <f>Raw_Data!Y3605</f>
        <v>247899</v>
      </c>
      <c r="Z3605" s="15">
        <f>Raw_Data!Z3605</f>
        <v>7120</v>
      </c>
      <c r="AA3605" s="15">
        <f>Raw_Data!AA3605</f>
        <v>2.1840000000000002</v>
      </c>
      <c r="AB3605" s="15">
        <f>Raw_Data!AB3605</f>
        <v>37.799999999999997</v>
      </c>
      <c r="AC3605" s="19" t="str">
        <f>IF(Raw_Data!G3605="","Yes","No")</f>
        <v>No</v>
      </c>
      <c r="AD3605" s="19" t="str">
        <f>IF(Raw_Data!L3605="","Yes","No")</f>
        <v>No</v>
      </c>
      <c r="AE3605" s="19" t="str">
        <f>IF(Raw_Data!T3605="","Imputed",IF(Raw_Data!T3605&gt;INDEX(Cleaning_Reference!$F$6:$F$13,MATCH(D3605,Cleaning_Reference!$A$6:$A$13,0)),"Capped","Original"))</f>
        <v>Original</v>
      </c>
      <c r="AF3605" s="21">
        <f t="shared" si="56"/>
        <v>15.55</v>
      </c>
    </row>
    <row r="3606" spans="1:32" ht="15" customHeight="1" x14ac:dyDescent="0.3">
      <c r="A3606" s="20" t="str">
        <f>Raw_Data!A3606</f>
        <v>SF13605</v>
      </c>
      <c r="B3606" s="15" t="str">
        <f>Raw_Data!B3606</f>
        <v>Madhya Pradesh</v>
      </c>
      <c r="C3606" s="15" t="str">
        <f>Raw_Data!C3606</f>
        <v>Nashik</v>
      </c>
      <c r="D3606" s="15" t="str">
        <f>Raw_Data!D3606</f>
        <v>Wheat</v>
      </c>
      <c r="E3606" s="15" t="str">
        <f>Raw_Data!E3606</f>
        <v>Kharif</v>
      </c>
      <c r="F3606" s="15">
        <f>Raw_Data!F3606</f>
        <v>8.9600000000000009</v>
      </c>
      <c r="G3606" s="18">
        <f>IF(Raw_Data!G3606="",ROUND(AVERAGEIFS(Raw_Data!$G$2:$G$4001,Raw_Data!$E$2:$E$4001,E3606),1),Raw_Data!G3606)</f>
        <v>1063.0999999999999</v>
      </c>
      <c r="H3606" s="15">
        <f>Raw_Data!H3606</f>
        <v>26.5</v>
      </c>
      <c r="I3606" s="15">
        <f>Raw_Data!I3606</f>
        <v>71.400000000000006</v>
      </c>
      <c r="J3606" s="15">
        <f>Raw_Data!J3606</f>
        <v>6.9</v>
      </c>
      <c r="K3606" s="15">
        <f>Raw_Data!K3606</f>
        <v>7.25</v>
      </c>
      <c r="L3606" s="18">
        <f>IF(Raw_Data!L3606="",ROUND(AVERAGEIFS(Raw_Data!$L$2:$L$4001,Raw_Data!$E$2:$E$4001,E3606),1),Raw_Data!L3606)</f>
        <v>29.3</v>
      </c>
      <c r="M3606" s="15">
        <f>Raw_Data!M3606</f>
        <v>104.2</v>
      </c>
      <c r="N3606" s="15">
        <f>Raw_Data!N3606</f>
        <v>30.7</v>
      </c>
      <c r="O3606" s="15">
        <f>Raw_Data!O3606</f>
        <v>87.4</v>
      </c>
      <c r="P3606" s="15" t="str">
        <f>Raw_Data!P3606</f>
        <v>Flood</v>
      </c>
      <c r="Q3606" s="15">
        <f>Raw_Data!Q3606</f>
        <v>116.9</v>
      </c>
      <c r="R3606" s="15">
        <f>Raw_Data!R3606</f>
        <v>8.65</v>
      </c>
      <c r="S3606" s="15">
        <f>Raw_Data!S3606</f>
        <v>0.82</v>
      </c>
      <c r="T3606" s="18">
        <f>IF(Raw_Data!T3606="",ROUND(AVERAGEIFS(Raw_Data!$T$2:$T$4001,Raw_Data!$E$2:$E$4001,E3606,Raw_Data!$D$2:$D$4001,D3606),2),IF(Raw_Data!T3606&gt;INDEX(Cleaning_Reference!$F$6:$F$13,MATCH(D3606,Cleaning_Reference!$A$6:$A$13,0)),INDEX(Cleaning_Reference!$F$6:$F$13,MATCH(D3606,Cleaning_Reference!$A$6:$A$13,0)),Raw_Data!T3606))</f>
        <v>1.79</v>
      </c>
      <c r="U3606" s="15">
        <f>Raw_Data!U3606</f>
        <v>16.04</v>
      </c>
      <c r="V3606" s="15">
        <f>Raw_Data!V3606</f>
        <v>22573</v>
      </c>
      <c r="W3606" s="15">
        <f>Raw_Data!W3606</f>
        <v>670876</v>
      </c>
      <c r="X3606" s="15">
        <f>Raw_Data!X3606</f>
        <v>362071</v>
      </c>
      <c r="Y3606" s="15">
        <f>Raw_Data!Y3606</f>
        <v>-308805</v>
      </c>
      <c r="Z3606" s="15">
        <f>Raw_Data!Z3606</f>
        <v>6126</v>
      </c>
      <c r="AA3606" s="15">
        <f>Raw_Data!AA3606</f>
        <v>2.6179999999999999</v>
      </c>
      <c r="AB3606" s="15">
        <f>Raw_Data!AB3606</f>
        <v>53</v>
      </c>
      <c r="AC3606" s="19" t="str">
        <f>IF(Raw_Data!G3606="","Yes","No")</f>
        <v>No</v>
      </c>
      <c r="AD3606" s="19" t="str">
        <f>IF(Raw_Data!L3606="","Yes","No")</f>
        <v>No</v>
      </c>
      <c r="AE3606" s="19" t="str">
        <f>IF(Raw_Data!T3606="","Imputed",IF(Raw_Data!T3606&gt;INDEX(Cleaning_Reference!$F$6:$F$13,MATCH(D3606,Cleaning_Reference!$A$6:$A$13,0)),"Capped","Original"))</f>
        <v>Original</v>
      </c>
      <c r="AF3606" s="21">
        <f t="shared" si="56"/>
        <v>16.04</v>
      </c>
    </row>
    <row r="3607" spans="1:32" ht="15" customHeight="1" x14ac:dyDescent="0.3">
      <c r="A3607" s="20" t="str">
        <f>Raw_Data!A3607</f>
        <v>SF13606</v>
      </c>
      <c r="B3607" s="15" t="str">
        <f>Raw_Data!B3607</f>
        <v>Telangana</v>
      </c>
      <c r="C3607" s="15" t="str">
        <f>Raw_Data!C3607</f>
        <v>Indore</v>
      </c>
      <c r="D3607" s="15" t="str">
        <f>Raw_Data!D3607</f>
        <v>Maize</v>
      </c>
      <c r="E3607" s="15" t="str">
        <f>Raw_Data!E3607</f>
        <v>Rabi</v>
      </c>
      <c r="F3607" s="15">
        <f>Raw_Data!F3607</f>
        <v>10.54</v>
      </c>
      <c r="G3607" s="18">
        <f>IF(Raw_Data!G3607="",ROUND(AVERAGEIFS(Raw_Data!$G$2:$G$4001,Raw_Data!$E$2:$E$4001,E3607),1),Raw_Data!G3607)</f>
        <v>343.4</v>
      </c>
      <c r="H3607" s="15">
        <f>Raw_Data!H3607</f>
        <v>22.4</v>
      </c>
      <c r="I3607" s="15">
        <f>Raw_Data!I3607</f>
        <v>64.8</v>
      </c>
      <c r="J3607" s="15">
        <f>Raw_Data!J3607</f>
        <v>7.7</v>
      </c>
      <c r="K3607" s="15">
        <f>Raw_Data!K3607</f>
        <v>7.06</v>
      </c>
      <c r="L3607" s="18">
        <f>IF(Raw_Data!L3607="",ROUND(AVERAGEIFS(Raw_Data!$L$2:$L$4001,Raw_Data!$E$2:$E$4001,E3607),1),Raw_Data!L3607)</f>
        <v>17.2</v>
      </c>
      <c r="M3607" s="15">
        <f>Raw_Data!M3607</f>
        <v>101.1</v>
      </c>
      <c r="N3607" s="15">
        <f>Raw_Data!N3607</f>
        <v>61.7</v>
      </c>
      <c r="O3607" s="15">
        <f>Raw_Data!O3607</f>
        <v>107</v>
      </c>
      <c r="P3607" s="15" t="str">
        <f>Raw_Data!P3607</f>
        <v>Drip</v>
      </c>
      <c r="Q3607" s="15">
        <f>Raw_Data!Q3607</f>
        <v>218.4</v>
      </c>
      <c r="R3607" s="15">
        <f>Raw_Data!R3607</f>
        <v>3.3</v>
      </c>
      <c r="S3607" s="15">
        <f>Raw_Data!S3607</f>
        <v>0.79</v>
      </c>
      <c r="T3607" s="18">
        <f>IF(Raw_Data!T3607="",ROUND(AVERAGEIFS(Raw_Data!$T$2:$T$4001,Raw_Data!$E$2:$E$4001,E3607,Raw_Data!$D$2:$D$4001,D3607),2),IF(Raw_Data!T3607&gt;INDEX(Cleaning_Reference!$F$6:$F$13,MATCH(D3607,Cleaning_Reference!$A$6:$A$13,0)),INDEX(Cleaning_Reference!$F$6:$F$13,MATCH(D3607,Cleaning_Reference!$A$6:$A$13,0)),Raw_Data!T3607))</f>
        <v>2.69</v>
      </c>
      <c r="U3607" s="15">
        <f>Raw_Data!U3607</f>
        <v>28.35</v>
      </c>
      <c r="V3607" s="15">
        <f>Raw_Data!V3607</f>
        <v>21596</v>
      </c>
      <c r="W3607" s="15">
        <f>Raw_Data!W3607</f>
        <v>823511</v>
      </c>
      <c r="X3607" s="15">
        <f>Raw_Data!X3607</f>
        <v>612247</v>
      </c>
      <c r="Y3607" s="15">
        <f>Raw_Data!Y3607</f>
        <v>-211264</v>
      </c>
      <c r="Z3607" s="15">
        <f>Raw_Data!Z3607</f>
        <v>4875</v>
      </c>
      <c r="AA3607" s="15">
        <f>Raw_Data!AA3607</f>
        <v>5.8150000000000004</v>
      </c>
      <c r="AB3607" s="15">
        <f>Raw_Data!AB3607</f>
        <v>36.200000000000003</v>
      </c>
      <c r="AC3607" s="19" t="str">
        <f>IF(Raw_Data!G3607="","Yes","No")</f>
        <v>No</v>
      </c>
      <c r="AD3607" s="19" t="str">
        <f>IF(Raw_Data!L3607="","Yes","No")</f>
        <v>No</v>
      </c>
      <c r="AE3607" s="19" t="str">
        <f>IF(Raw_Data!T3607="","Imputed",IF(Raw_Data!T3607&gt;INDEX(Cleaning_Reference!$F$6:$F$13,MATCH(D3607,Cleaning_Reference!$A$6:$A$13,0)),"Capped","Original"))</f>
        <v>Original</v>
      </c>
      <c r="AF3607" s="21">
        <f t="shared" si="56"/>
        <v>28.35</v>
      </c>
    </row>
    <row r="3608" spans="1:32" ht="15" customHeight="1" x14ac:dyDescent="0.3">
      <c r="A3608" s="20" t="str">
        <f>Raw_Data!A3608</f>
        <v>SF13607</v>
      </c>
      <c r="B3608" s="15" t="str">
        <f>Raw_Data!B3608</f>
        <v>Tamil Nadu</v>
      </c>
      <c r="C3608" s="15" t="str">
        <f>Raw_Data!C3608</f>
        <v>Indore</v>
      </c>
      <c r="D3608" s="15" t="str">
        <f>Raw_Data!D3608</f>
        <v>Pulses</v>
      </c>
      <c r="E3608" s="15" t="str">
        <f>Raw_Data!E3608</f>
        <v>Kharif</v>
      </c>
      <c r="F3608" s="15">
        <f>Raw_Data!F3608</f>
        <v>12.29</v>
      </c>
      <c r="G3608" s="18">
        <f>IF(Raw_Data!G3608="",ROUND(AVERAGEIFS(Raw_Data!$G$2:$G$4001,Raw_Data!$E$2:$E$4001,E3608),1),Raw_Data!G3608)</f>
        <v>922.7</v>
      </c>
      <c r="H3608" s="15">
        <f>Raw_Data!H3608</f>
        <v>28.6</v>
      </c>
      <c r="I3608" s="15">
        <f>Raw_Data!I3608</f>
        <v>71.599999999999994</v>
      </c>
      <c r="J3608" s="15">
        <f>Raw_Data!J3608</f>
        <v>7.2</v>
      </c>
      <c r="K3608" s="15">
        <f>Raw_Data!K3608</f>
        <v>6.8</v>
      </c>
      <c r="L3608" s="18">
        <f>IF(Raw_Data!L3608="",ROUND(AVERAGEIFS(Raw_Data!$L$2:$L$4001,Raw_Data!$E$2:$E$4001,E3608),1),Raw_Data!L3608)</f>
        <v>28.7</v>
      </c>
      <c r="M3608" s="15">
        <f>Raw_Data!M3608</f>
        <v>108.4</v>
      </c>
      <c r="N3608" s="15">
        <f>Raw_Data!N3608</f>
        <v>51.9</v>
      </c>
      <c r="O3608" s="15">
        <f>Raw_Data!O3608</f>
        <v>81.7</v>
      </c>
      <c r="P3608" s="15" t="str">
        <f>Raw_Data!P3608</f>
        <v>Rainfed</v>
      </c>
      <c r="Q3608" s="15">
        <f>Raw_Data!Q3608</f>
        <v>135.6</v>
      </c>
      <c r="R3608" s="15">
        <f>Raw_Data!R3608</f>
        <v>5.31</v>
      </c>
      <c r="S3608" s="15">
        <f>Raw_Data!S3608</f>
        <v>0.74</v>
      </c>
      <c r="T3608" s="18">
        <f>IF(Raw_Data!T3608="",ROUND(AVERAGEIFS(Raw_Data!$T$2:$T$4001,Raw_Data!$E$2:$E$4001,E3608,Raw_Data!$D$2:$D$4001,D3608),2),IF(Raw_Data!T3608&gt;INDEX(Cleaning_Reference!$F$6:$F$13,MATCH(D3608,Cleaning_Reference!$A$6:$A$13,0)),INDEX(Cleaning_Reference!$F$6:$F$13,MATCH(D3608,Cleaning_Reference!$A$6:$A$13,0)),Raw_Data!T3608))</f>
        <v>1.31</v>
      </c>
      <c r="U3608" s="15">
        <f>Raw_Data!U3608</f>
        <v>16.100000000000001</v>
      </c>
      <c r="V3608" s="15">
        <f>Raw_Data!V3608</f>
        <v>75387</v>
      </c>
      <c r="W3608" s="15">
        <f>Raw_Data!W3608</f>
        <v>771535</v>
      </c>
      <c r="X3608" s="15">
        <f>Raw_Data!X3608</f>
        <v>1213731</v>
      </c>
      <c r="Y3608" s="15">
        <f>Raw_Data!Y3608</f>
        <v>442196</v>
      </c>
      <c r="Z3608" s="15">
        <f>Raw_Data!Z3608</f>
        <v>2293</v>
      </c>
      <c r="AA3608" s="15">
        <f>Raw_Data!AA3608</f>
        <v>7.0209999999999999</v>
      </c>
      <c r="AB3608" s="15">
        <f>Raw_Data!AB3608</f>
        <v>61.1</v>
      </c>
      <c r="AC3608" s="19" t="str">
        <f>IF(Raw_Data!G3608="","Yes","No")</f>
        <v>No</v>
      </c>
      <c r="AD3608" s="19" t="str">
        <f>IF(Raw_Data!L3608="","Yes","No")</f>
        <v>No</v>
      </c>
      <c r="AE3608" s="19" t="str">
        <f>IF(Raw_Data!T3608="","Imputed",IF(Raw_Data!T3608&gt;INDEX(Cleaning_Reference!$F$6:$F$13,MATCH(D3608,Cleaning_Reference!$A$6:$A$13,0)),"Capped","Original"))</f>
        <v>Original</v>
      </c>
      <c r="AF3608" s="21">
        <f t="shared" si="56"/>
        <v>16.100000000000001</v>
      </c>
    </row>
    <row r="3609" spans="1:32" ht="15" customHeight="1" x14ac:dyDescent="0.3">
      <c r="A3609" s="20" t="str">
        <f>Raw_Data!A3609</f>
        <v>SF13608</v>
      </c>
      <c r="B3609" s="15" t="str">
        <f>Raw_Data!B3609</f>
        <v>Madhya Pradesh</v>
      </c>
      <c r="C3609" s="15" t="str">
        <f>Raw_Data!C3609</f>
        <v>Nashik</v>
      </c>
      <c r="D3609" s="15" t="str">
        <f>Raw_Data!D3609</f>
        <v>Wheat</v>
      </c>
      <c r="E3609" s="15" t="str">
        <f>Raw_Data!E3609</f>
        <v>Kharif</v>
      </c>
      <c r="F3609" s="15">
        <f>Raw_Data!F3609</f>
        <v>1.02</v>
      </c>
      <c r="G3609" s="18">
        <f>IF(Raw_Data!G3609="",ROUND(AVERAGEIFS(Raw_Data!$G$2:$G$4001,Raw_Data!$E$2:$E$4001,E3609),1),Raw_Data!G3609)</f>
        <v>939.4</v>
      </c>
      <c r="H3609" s="15">
        <f>Raw_Data!H3609</f>
        <v>29.4</v>
      </c>
      <c r="I3609" s="15">
        <f>Raw_Data!I3609</f>
        <v>69.3</v>
      </c>
      <c r="J3609" s="15">
        <f>Raw_Data!J3609</f>
        <v>8.1999999999999993</v>
      </c>
      <c r="K3609" s="15">
        <f>Raw_Data!K3609</f>
        <v>7.19</v>
      </c>
      <c r="L3609" s="18">
        <f>IF(Raw_Data!L3609="",ROUND(AVERAGEIFS(Raw_Data!$L$2:$L$4001,Raw_Data!$E$2:$E$4001,E3609),1),Raw_Data!L3609)</f>
        <v>31</v>
      </c>
      <c r="M3609" s="15">
        <f>Raw_Data!M3609</f>
        <v>148.4</v>
      </c>
      <c r="N3609" s="15">
        <f>Raw_Data!N3609</f>
        <v>55.1</v>
      </c>
      <c r="O3609" s="15">
        <f>Raw_Data!O3609</f>
        <v>82.3</v>
      </c>
      <c r="P3609" s="15" t="str">
        <f>Raw_Data!P3609</f>
        <v>Flood</v>
      </c>
      <c r="Q3609" s="15">
        <f>Raw_Data!Q3609</f>
        <v>225.2</v>
      </c>
      <c r="R3609" s="15">
        <f>Raw_Data!R3609</f>
        <v>3.79</v>
      </c>
      <c r="S3609" s="15">
        <f>Raw_Data!S3609</f>
        <v>0.95</v>
      </c>
      <c r="T3609" s="18">
        <f>IF(Raw_Data!T3609="",ROUND(AVERAGEIFS(Raw_Data!$T$2:$T$4001,Raw_Data!$E$2:$E$4001,E3609,Raw_Data!$D$2:$D$4001,D3609),2),IF(Raw_Data!T3609&gt;INDEX(Cleaning_Reference!$F$6:$F$13,MATCH(D3609,Cleaning_Reference!$A$6:$A$13,0)),INDEX(Cleaning_Reference!$F$6:$F$13,MATCH(D3609,Cleaning_Reference!$A$6:$A$13,0)),Raw_Data!T3609))</f>
        <v>2.27</v>
      </c>
      <c r="U3609" s="15">
        <f>Raw_Data!U3609</f>
        <v>2.3199999999999998</v>
      </c>
      <c r="V3609" s="15">
        <f>Raw_Data!V3609</f>
        <v>17667</v>
      </c>
      <c r="W3609" s="15">
        <f>Raw_Data!W3609</f>
        <v>65729</v>
      </c>
      <c r="X3609" s="15">
        <f>Raw_Data!X3609</f>
        <v>40987</v>
      </c>
      <c r="Y3609" s="15">
        <f>Raw_Data!Y3609</f>
        <v>-24742</v>
      </c>
      <c r="Z3609" s="15">
        <f>Raw_Data!Z3609</f>
        <v>732</v>
      </c>
      <c r="AA3609" s="15">
        <f>Raw_Data!AA3609</f>
        <v>3.169</v>
      </c>
      <c r="AB3609" s="15">
        <f>Raw_Data!AB3609</f>
        <v>55.1</v>
      </c>
      <c r="AC3609" s="19" t="str">
        <f>IF(Raw_Data!G3609="","Yes","No")</f>
        <v>No</v>
      </c>
      <c r="AD3609" s="19" t="str">
        <f>IF(Raw_Data!L3609="","Yes","No")</f>
        <v>No</v>
      </c>
      <c r="AE3609" s="19" t="str">
        <f>IF(Raw_Data!T3609="","Imputed",IF(Raw_Data!T3609&gt;INDEX(Cleaning_Reference!$F$6:$F$13,MATCH(D3609,Cleaning_Reference!$A$6:$A$13,0)),"Capped","Original"))</f>
        <v>Original</v>
      </c>
      <c r="AF3609" s="21">
        <f t="shared" si="56"/>
        <v>2.3199999999999998</v>
      </c>
    </row>
    <row r="3610" spans="1:32" ht="15" customHeight="1" x14ac:dyDescent="0.3">
      <c r="A3610" s="20" t="str">
        <f>Raw_Data!A3610</f>
        <v>SF13609</v>
      </c>
      <c r="B3610" s="15" t="str">
        <f>Raw_Data!B3610</f>
        <v>Gujarat</v>
      </c>
      <c r="C3610" s="15" t="str">
        <f>Raw_Data!C3610</f>
        <v>Ludhiana</v>
      </c>
      <c r="D3610" s="15" t="str">
        <f>Raw_Data!D3610</f>
        <v>Wheat</v>
      </c>
      <c r="E3610" s="15" t="str">
        <f>Raw_Data!E3610</f>
        <v>Rabi</v>
      </c>
      <c r="F3610" s="15">
        <f>Raw_Data!F3610</f>
        <v>5.57</v>
      </c>
      <c r="G3610" s="18">
        <f>IF(Raw_Data!G3610="",ROUND(AVERAGEIFS(Raw_Data!$G$2:$G$4001,Raw_Data!$E$2:$E$4001,E3610),1),Raw_Data!G3610)</f>
        <v>1046.8</v>
      </c>
      <c r="H3610" s="15">
        <f>Raw_Data!H3610</f>
        <v>23.4</v>
      </c>
      <c r="I3610" s="15">
        <f>Raw_Data!I3610</f>
        <v>50.6</v>
      </c>
      <c r="J3610" s="15">
        <f>Raw_Data!J3610</f>
        <v>8.5</v>
      </c>
      <c r="K3610" s="15">
        <f>Raw_Data!K3610</f>
        <v>5.84</v>
      </c>
      <c r="L3610" s="18">
        <f>IF(Raw_Data!L3610="",ROUND(AVERAGEIFS(Raw_Data!$L$2:$L$4001,Raw_Data!$E$2:$E$4001,E3610),1),Raw_Data!L3610)</f>
        <v>21.5</v>
      </c>
      <c r="M3610" s="15">
        <f>Raw_Data!M3610</f>
        <v>131.9</v>
      </c>
      <c r="N3610" s="15">
        <f>Raw_Data!N3610</f>
        <v>72.099999999999994</v>
      </c>
      <c r="O3610" s="15">
        <f>Raw_Data!O3610</f>
        <v>137.80000000000001</v>
      </c>
      <c r="P3610" s="15" t="str">
        <f>Raw_Data!P3610</f>
        <v>Flood</v>
      </c>
      <c r="Q3610" s="15">
        <f>Raw_Data!Q3610</f>
        <v>75.400000000000006</v>
      </c>
      <c r="R3610" s="15">
        <f>Raw_Data!R3610</f>
        <v>5.61</v>
      </c>
      <c r="S3610" s="15">
        <f>Raw_Data!S3610</f>
        <v>0.74</v>
      </c>
      <c r="T3610" s="18">
        <f>IF(Raw_Data!T3610="",ROUND(AVERAGEIFS(Raw_Data!$T$2:$T$4001,Raw_Data!$E$2:$E$4001,E3610,Raw_Data!$D$2:$D$4001,D3610),2),IF(Raw_Data!T3610&gt;INDEX(Cleaning_Reference!$F$6:$F$13,MATCH(D3610,Cleaning_Reference!$A$6:$A$13,0)),INDEX(Cleaning_Reference!$F$6:$F$13,MATCH(D3610,Cleaning_Reference!$A$6:$A$13,0)),Raw_Data!T3610))</f>
        <v>1.01</v>
      </c>
      <c r="U3610" s="15">
        <f>Raw_Data!U3610</f>
        <v>5.63</v>
      </c>
      <c r="V3610" s="15">
        <f>Raw_Data!V3610</f>
        <v>23064</v>
      </c>
      <c r="W3610" s="15">
        <f>Raw_Data!W3610</f>
        <v>286155</v>
      </c>
      <c r="X3610" s="15">
        <f>Raw_Data!X3610</f>
        <v>129850</v>
      </c>
      <c r="Y3610" s="15">
        <f>Raw_Data!Y3610</f>
        <v>-156305</v>
      </c>
      <c r="Z3610" s="15">
        <f>Raw_Data!Z3610</f>
        <v>3793</v>
      </c>
      <c r="AA3610" s="15">
        <f>Raw_Data!AA3610</f>
        <v>1.484</v>
      </c>
      <c r="AB3610" s="15">
        <f>Raw_Data!AB3610</f>
        <v>60.5</v>
      </c>
      <c r="AC3610" s="19" t="str">
        <f>IF(Raw_Data!G3610="","Yes","No")</f>
        <v>No</v>
      </c>
      <c r="AD3610" s="19" t="str">
        <f>IF(Raw_Data!L3610="","Yes","No")</f>
        <v>No</v>
      </c>
      <c r="AE3610" s="19" t="str">
        <f>IF(Raw_Data!T3610="","Imputed",IF(Raw_Data!T3610&gt;INDEX(Cleaning_Reference!$F$6:$F$13,MATCH(D3610,Cleaning_Reference!$A$6:$A$13,0)),"Capped","Original"))</f>
        <v>Original</v>
      </c>
      <c r="AF3610" s="21">
        <f t="shared" si="56"/>
        <v>5.63</v>
      </c>
    </row>
    <row r="3611" spans="1:32" ht="15" customHeight="1" x14ac:dyDescent="0.3">
      <c r="A3611" s="20" t="str">
        <f>Raw_Data!A3611</f>
        <v>SF13610</v>
      </c>
      <c r="B3611" s="15" t="str">
        <f>Raw_Data!B3611</f>
        <v>Karnataka</v>
      </c>
      <c r="C3611" s="15" t="str">
        <f>Raw_Data!C3611</f>
        <v>Indore</v>
      </c>
      <c r="D3611" s="15" t="str">
        <f>Raw_Data!D3611</f>
        <v>Pulses</v>
      </c>
      <c r="E3611" s="15" t="str">
        <f>Raw_Data!E3611</f>
        <v>Rabi</v>
      </c>
      <c r="F3611" s="15">
        <f>Raw_Data!F3611</f>
        <v>12.48</v>
      </c>
      <c r="G3611" s="18">
        <f>IF(Raw_Data!G3611="",ROUND(AVERAGEIFS(Raw_Data!$G$2:$G$4001,Raw_Data!$E$2:$E$4001,E3611),1),Raw_Data!G3611)</f>
        <v>512.79999999999995</v>
      </c>
      <c r="H3611" s="15">
        <f>Raw_Data!H3611</f>
        <v>22.8</v>
      </c>
      <c r="I3611" s="15">
        <f>Raw_Data!I3611</f>
        <v>53.6</v>
      </c>
      <c r="J3611" s="15">
        <f>Raw_Data!J3611</f>
        <v>7.2</v>
      </c>
      <c r="K3611" s="15">
        <f>Raw_Data!K3611</f>
        <v>6.51</v>
      </c>
      <c r="L3611" s="18">
        <f>IF(Raw_Data!L3611="",ROUND(AVERAGEIFS(Raw_Data!$L$2:$L$4001,Raw_Data!$E$2:$E$4001,E3611),1),Raw_Data!L3611)</f>
        <v>25.1</v>
      </c>
      <c r="M3611" s="15">
        <f>Raw_Data!M3611</f>
        <v>110.1</v>
      </c>
      <c r="N3611" s="15">
        <f>Raw_Data!N3611</f>
        <v>70.3</v>
      </c>
      <c r="O3611" s="15">
        <f>Raw_Data!O3611</f>
        <v>111.6</v>
      </c>
      <c r="P3611" s="15" t="str">
        <f>Raw_Data!P3611</f>
        <v>Drip</v>
      </c>
      <c r="Q3611" s="15">
        <f>Raw_Data!Q3611</f>
        <v>200.1</v>
      </c>
      <c r="R3611" s="15">
        <f>Raw_Data!R3611</f>
        <v>4.4800000000000004</v>
      </c>
      <c r="S3611" s="15">
        <f>Raw_Data!S3611</f>
        <v>0.74</v>
      </c>
      <c r="T3611" s="18">
        <f>IF(Raw_Data!T3611="",ROUND(AVERAGEIFS(Raw_Data!$T$2:$T$4001,Raw_Data!$E$2:$E$4001,E3611,Raw_Data!$D$2:$D$4001,D3611),2),IF(Raw_Data!T3611&gt;INDEX(Cleaning_Reference!$F$6:$F$13,MATCH(D3611,Cleaning_Reference!$A$6:$A$13,0)),INDEX(Cleaning_Reference!$F$6:$F$13,MATCH(D3611,Cleaning_Reference!$A$6:$A$13,0)),Raw_Data!T3611))</f>
        <v>1.24</v>
      </c>
      <c r="U3611" s="15">
        <f>Raw_Data!U3611</f>
        <v>15.48</v>
      </c>
      <c r="V3611" s="15">
        <f>Raw_Data!V3611</f>
        <v>73482</v>
      </c>
      <c r="W3611" s="15">
        <f>Raw_Data!W3611</f>
        <v>872263</v>
      </c>
      <c r="X3611" s="15">
        <f>Raw_Data!X3611</f>
        <v>1137501</v>
      </c>
      <c r="Y3611" s="15">
        <f>Raw_Data!Y3611</f>
        <v>265238</v>
      </c>
      <c r="Z3611" s="15">
        <f>Raw_Data!Z3611</f>
        <v>4793</v>
      </c>
      <c r="AA3611" s="15">
        <f>Raw_Data!AA3611</f>
        <v>3.23</v>
      </c>
      <c r="AB3611" s="15">
        <f>Raw_Data!AB3611</f>
        <v>44.5</v>
      </c>
      <c r="AC3611" s="19" t="str">
        <f>IF(Raw_Data!G3611="","Yes","No")</f>
        <v>No</v>
      </c>
      <c r="AD3611" s="19" t="str">
        <f>IF(Raw_Data!L3611="","Yes","No")</f>
        <v>No</v>
      </c>
      <c r="AE3611" s="19" t="str">
        <f>IF(Raw_Data!T3611="","Imputed",IF(Raw_Data!T3611&gt;INDEX(Cleaning_Reference!$F$6:$F$13,MATCH(D3611,Cleaning_Reference!$A$6:$A$13,0)),"Capped","Original"))</f>
        <v>Original</v>
      </c>
      <c r="AF3611" s="21">
        <f t="shared" si="56"/>
        <v>15.48</v>
      </c>
    </row>
    <row r="3612" spans="1:32" ht="15" customHeight="1" x14ac:dyDescent="0.3">
      <c r="A3612" s="20" t="str">
        <f>Raw_Data!A3612</f>
        <v>SF13611</v>
      </c>
      <c r="B3612" s="15" t="str">
        <f>Raw_Data!B3612</f>
        <v>Karnataka</v>
      </c>
      <c r="C3612" s="15" t="str">
        <f>Raw_Data!C3612</f>
        <v>Ludhiana</v>
      </c>
      <c r="D3612" s="15" t="str">
        <f>Raw_Data!D3612</f>
        <v>Maize</v>
      </c>
      <c r="E3612" s="15" t="str">
        <f>Raw_Data!E3612</f>
        <v>Rabi</v>
      </c>
      <c r="F3612" s="15">
        <f>Raw_Data!F3612</f>
        <v>12.67</v>
      </c>
      <c r="G3612" s="18">
        <f>IF(Raw_Data!G3612="",ROUND(AVERAGEIFS(Raw_Data!$G$2:$G$4001,Raw_Data!$E$2:$E$4001,E3612),1),Raw_Data!G3612)</f>
        <v>468.8</v>
      </c>
      <c r="H3612" s="15">
        <f>Raw_Data!H3612</f>
        <v>24.3</v>
      </c>
      <c r="I3612" s="15">
        <f>Raw_Data!I3612</f>
        <v>51.9</v>
      </c>
      <c r="J3612" s="15">
        <f>Raw_Data!J3612</f>
        <v>6.2</v>
      </c>
      <c r="K3612" s="15">
        <f>Raw_Data!K3612</f>
        <v>7.49</v>
      </c>
      <c r="L3612" s="18">
        <f>IF(Raw_Data!L3612="",ROUND(AVERAGEIFS(Raw_Data!$L$2:$L$4001,Raw_Data!$E$2:$E$4001,E3612),1),Raw_Data!L3612)</f>
        <v>22</v>
      </c>
      <c r="M3612" s="15">
        <f>Raw_Data!M3612</f>
        <v>105.2</v>
      </c>
      <c r="N3612" s="15">
        <f>Raw_Data!N3612</f>
        <v>59.8</v>
      </c>
      <c r="O3612" s="15">
        <f>Raw_Data!O3612</f>
        <v>105.3</v>
      </c>
      <c r="P3612" s="15" t="str">
        <f>Raw_Data!P3612</f>
        <v>Sprinkler</v>
      </c>
      <c r="Q3612" s="15">
        <f>Raw_Data!Q3612</f>
        <v>151.5</v>
      </c>
      <c r="R3612" s="15">
        <f>Raw_Data!R3612</f>
        <v>2.77</v>
      </c>
      <c r="S3612" s="15">
        <f>Raw_Data!S3612</f>
        <v>0.81</v>
      </c>
      <c r="T3612" s="18">
        <f>IF(Raw_Data!T3612="",ROUND(AVERAGEIFS(Raw_Data!$T$2:$T$4001,Raw_Data!$E$2:$E$4001,E3612,Raw_Data!$D$2:$D$4001,D3612),2),IF(Raw_Data!T3612&gt;INDEX(Cleaning_Reference!$F$6:$F$13,MATCH(D3612,Cleaning_Reference!$A$6:$A$13,0)),INDEX(Cleaning_Reference!$F$6:$F$13,MATCH(D3612,Cleaning_Reference!$A$6:$A$13,0)),Raw_Data!T3612))</f>
        <v>1.64</v>
      </c>
      <c r="U3612" s="15">
        <f>Raw_Data!U3612</f>
        <v>20.78</v>
      </c>
      <c r="V3612" s="15">
        <f>Raw_Data!V3612</f>
        <v>18763</v>
      </c>
      <c r="W3612" s="15">
        <f>Raw_Data!W3612</f>
        <v>641815</v>
      </c>
      <c r="X3612" s="15">
        <f>Raw_Data!X3612</f>
        <v>389895</v>
      </c>
      <c r="Y3612" s="15">
        <f>Raw_Data!Y3612</f>
        <v>-251920</v>
      </c>
      <c r="Z3612" s="15">
        <f>Raw_Data!Z3612</f>
        <v>8035</v>
      </c>
      <c r="AA3612" s="15">
        <f>Raw_Data!AA3612</f>
        <v>2.5859999999999999</v>
      </c>
      <c r="AB3612" s="15">
        <f>Raw_Data!AB3612</f>
        <v>52.2</v>
      </c>
      <c r="AC3612" s="19" t="str">
        <f>IF(Raw_Data!G3612="","Yes","No")</f>
        <v>No</v>
      </c>
      <c r="AD3612" s="19" t="str">
        <f>IF(Raw_Data!L3612="","Yes","No")</f>
        <v>No</v>
      </c>
      <c r="AE3612" s="19" t="str">
        <f>IF(Raw_Data!T3612="","Imputed",IF(Raw_Data!T3612&gt;INDEX(Cleaning_Reference!$F$6:$F$13,MATCH(D3612,Cleaning_Reference!$A$6:$A$13,0)),"Capped","Original"))</f>
        <v>Original</v>
      </c>
      <c r="AF3612" s="21">
        <f t="shared" si="56"/>
        <v>20.78</v>
      </c>
    </row>
    <row r="3613" spans="1:32" ht="15" customHeight="1" x14ac:dyDescent="0.3">
      <c r="A3613" s="20" t="str">
        <f>Raw_Data!A3613</f>
        <v>SF13612</v>
      </c>
      <c r="B3613" s="15" t="str">
        <f>Raw_Data!B3613</f>
        <v>Karnataka</v>
      </c>
      <c r="C3613" s="15" t="str">
        <f>Raw_Data!C3613</f>
        <v>Rajkot</v>
      </c>
      <c r="D3613" s="15" t="str">
        <f>Raw_Data!D3613</f>
        <v>Cotton</v>
      </c>
      <c r="E3613" s="15" t="str">
        <f>Raw_Data!E3613</f>
        <v>Rabi</v>
      </c>
      <c r="F3613" s="15">
        <f>Raw_Data!F3613</f>
        <v>14.41</v>
      </c>
      <c r="G3613" s="18">
        <f>IF(Raw_Data!G3613="",ROUND(AVERAGEIFS(Raw_Data!$G$2:$G$4001,Raw_Data!$E$2:$E$4001,E3613),1),Raw_Data!G3613)</f>
        <v>519.20000000000005</v>
      </c>
      <c r="H3613" s="15">
        <f>Raw_Data!H3613</f>
        <v>25.1</v>
      </c>
      <c r="I3613" s="15">
        <f>Raw_Data!I3613</f>
        <v>40.5</v>
      </c>
      <c r="J3613" s="15">
        <f>Raw_Data!J3613</f>
        <v>8.6999999999999993</v>
      </c>
      <c r="K3613" s="15">
        <f>Raw_Data!K3613</f>
        <v>6.28</v>
      </c>
      <c r="L3613" s="18">
        <f>IF(Raw_Data!L3613="",ROUND(AVERAGEIFS(Raw_Data!$L$2:$L$4001,Raw_Data!$E$2:$E$4001,E3613),1),Raw_Data!L3613)</f>
        <v>28.7</v>
      </c>
      <c r="M3613" s="15">
        <f>Raw_Data!M3613</f>
        <v>126.7</v>
      </c>
      <c r="N3613" s="15">
        <f>Raw_Data!N3613</f>
        <v>40.9</v>
      </c>
      <c r="O3613" s="15">
        <f>Raw_Data!O3613</f>
        <v>100</v>
      </c>
      <c r="P3613" s="15" t="str">
        <f>Raw_Data!P3613</f>
        <v>Rainfed</v>
      </c>
      <c r="Q3613" s="15">
        <f>Raw_Data!Q3613</f>
        <v>256.89999999999998</v>
      </c>
      <c r="R3613" s="15">
        <f>Raw_Data!R3613</f>
        <v>4.1900000000000004</v>
      </c>
      <c r="S3613" s="15">
        <f>Raw_Data!S3613</f>
        <v>0.96</v>
      </c>
      <c r="T3613" s="18">
        <f>IF(Raw_Data!T3613="",ROUND(AVERAGEIFS(Raw_Data!$T$2:$T$4001,Raw_Data!$E$2:$E$4001,E3613,Raw_Data!$D$2:$D$4001,D3613),2),IF(Raw_Data!T3613&gt;INDEX(Cleaning_Reference!$F$6:$F$13,MATCH(D3613,Cleaning_Reference!$A$6:$A$13,0)),INDEX(Cleaning_Reference!$F$6:$F$13,MATCH(D3613,Cleaning_Reference!$A$6:$A$13,0)),Raw_Data!T3613))</f>
        <v>0.98</v>
      </c>
      <c r="U3613" s="15">
        <f>Raw_Data!U3613</f>
        <v>14.12</v>
      </c>
      <c r="V3613" s="15">
        <f>Raw_Data!V3613</f>
        <v>62305</v>
      </c>
      <c r="W3613" s="15">
        <f>Raw_Data!W3613</f>
        <v>999668</v>
      </c>
      <c r="X3613" s="15">
        <f>Raw_Data!X3613</f>
        <v>879747</v>
      </c>
      <c r="Y3613" s="15">
        <f>Raw_Data!Y3613</f>
        <v>-119921</v>
      </c>
      <c r="Z3613" s="15">
        <f>Raw_Data!Z3613</f>
        <v>5368</v>
      </c>
      <c r="AA3613" s="15">
        <f>Raw_Data!AA3613</f>
        <v>2.63</v>
      </c>
      <c r="AB3613" s="15">
        <f>Raw_Data!AB3613</f>
        <v>35.200000000000003</v>
      </c>
      <c r="AC3613" s="19" t="str">
        <f>IF(Raw_Data!G3613="","Yes","No")</f>
        <v>No</v>
      </c>
      <c r="AD3613" s="19" t="str">
        <f>IF(Raw_Data!L3613="","Yes","No")</f>
        <v>No</v>
      </c>
      <c r="AE3613" s="19" t="str">
        <f>IF(Raw_Data!T3613="","Imputed",IF(Raw_Data!T3613&gt;INDEX(Cleaning_Reference!$F$6:$F$13,MATCH(D3613,Cleaning_Reference!$A$6:$A$13,0)),"Capped","Original"))</f>
        <v>Original</v>
      </c>
      <c r="AF3613" s="21">
        <f t="shared" si="56"/>
        <v>14.12</v>
      </c>
    </row>
    <row r="3614" spans="1:32" ht="15" customHeight="1" x14ac:dyDescent="0.3">
      <c r="A3614" s="20" t="str">
        <f>Raw_Data!A3614</f>
        <v>SF13613</v>
      </c>
      <c r="B3614" s="15" t="str">
        <f>Raw_Data!B3614</f>
        <v>Karnataka</v>
      </c>
      <c r="C3614" s="15" t="str">
        <f>Raw_Data!C3614</f>
        <v>Warangal</v>
      </c>
      <c r="D3614" s="15" t="str">
        <f>Raw_Data!D3614</f>
        <v>Rice</v>
      </c>
      <c r="E3614" s="15" t="str">
        <f>Raw_Data!E3614</f>
        <v>Kharif</v>
      </c>
      <c r="F3614" s="15">
        <f>Raw_Data!F3614</f>
        <v>10.66</v>
      </c>
      <c r="G3614" s="18">
        <f>IF(Raw_Data!G3614="",ROUND(AVERAGEIFS(Raw_Data!$G$2:$G$4001,Raw_Data!$E$2:$E$4001,E3614),1),Raw_Data!G3614)</f>
        <v>1013.7</v>
      </c>
      <c r="H3614" s="15">
        <f>Raw_Data!H3614</f>
        <v>23.5</v>
      </c>
      <c r="I3614" s="15">
        <f>Raw_Data!I3614</f>
        <v>82.4</v>
      </c>
      <c r="J3614" s="15">
        <f>Raw_Data!J3614</f>
        <v>6.9</v>
      </c>
      <c r="K3614" s="15">
        <f>Raw_Data!K3614</f>
        <v>6.9</v>
      </c>
      <c r="L3614" s="18">
        <f>IF(Raw_Data!L3614="",ROUND(AVERAGEIFS(Raw_Data!$L$2:$L$4001,Raw_Data!$E$2:$E$4001,E3614),1),Raw_Data!L3614)</f>
        <v>35.200000000000003</v>
      </c>
      <c r="M3614" s="15">
        <f>Raw_Data!M3614</f>
        <v>78.7</v>
      </c>
      <c r="N3614" s="15">
        <f>Raw_Data!N3614</f>
        <v>54.1</v>
      </c>
      <c r="O3614" s="15">
        <f>Raw_Data!O3614</f>
        <v>126.6</v>
      </c>
      <c r="P3614" s="15" t="str">
        <f>Raw_Data!P3614</f>
        <v>Drip</v>
      </c>
      <c r="Q3614" s="15">
        <f>Raw_Data!Q3614</f>
        <v>250.3</v>
      </c>
      <c r="R3614" s="15">
        <f>Raw_Data!R3614</f>
        <v>6.28</v>
      </c>
      <c r="S3614" s="15">
        <f>Raw_Data!S3614</f>
        <v>0.69</v>
      </c>
      <c r="T3614" s="18">
        <f>IF(Raw_Data!T3614="",ROUND(AVERAGEIFS(Raw_Data!$T$2:$T$4001,Raw_Data!$E$2:$E$4001,E3614,Raw_Data!$D$2:$D$4001,D3614),2),IF(Raw_Data!T3614&gt;INDEX(Cleaning_Reference!$F$6:$F$13,MATCH(D3614,Cleaning_Reference!$A$6:$A$13,0)),INDEX(Cleaning_Reference!$F$6:$F$13,MATCH(D3614,Cleaning_Reference!$A$6:$A$13,0)),Raw_Data!T3614))</f>
        <v>3.79</v>
      </c>
      <c r="U3614" s="15">
        <f>Raw_Data!U3614</f>
        <v>40.4</v>
      </c>
      <c r="V3614" s="15">
        <f>Raw_Data!V3614</f>
        <v>21488</v>
      </c>
      <c r="W3614" s="15">
        <f>Raw_Data!W3614</f>
        <v>732865</v>
      </c>
      <c r="X3614" s="15">
        <f>Raw_Data!X3614</f>
        <v>868115</v>
      </c>
      <c r="Y3614" s="15">
        <f>Raw_Data!Y3614</f>
        <v>135250</v>
      </c>
      <c r="Z3614" s="15">
        <f>Raw_Data!Z3614</f>
        <v>14066</v>
      </c>
      <c r="AA3614" s="15">
        <f>Raw_Data!AA3614</f>
        <v>2.8719999999999999</v>
      </c>
      <c r="AB3614" s="15">
        <f>Raw_Data!AB3614</f>
        <v>45.6</v>
      </c>
      <c r="AC3614" s="19" t="str">
        <f>IF(Raw_Data!G3614="","Yes","No")</f>
        <v>No</v>
      </c>
      <c r="AD3614" s="19" t="str">
        <f>IF(Raw_Data!L3614="","Yes","No")</f>
        <v>No</v>
      </c>
      <c r="AE3614" s="19" t="str">
        <f>IF(Raw_Data!T3614="","Imputed",IF(Raw_Data!T3614&gt;INDEX(Cleaning_Reference!$F$6:$F$13,MATCH(D3614,Cleaning_Reference!$A$6:$A$13,0)),"Capped","Original"))</f>
        <v>Original</v>
      </c>
      <c r="AF3614" s="21">
        <f t="shared" si="56"/>
        <v>40.4</v>
      </c>
    </row>
    <row r="3615" spans="1:32" ht="15" customHeight="1" x14ac:dyDescent="0.3">
      <c r="A3615" s="20" t="str">
        <f>Raw_Data!A3615</f>
        <v>SF13614</v>
      </c>
      <c r="B3615" s="15" t="str">
        <f>Raw_Data!B3615</f>
        <v>Madhya Pradesh</v>
      </c>
      <c r="C3615" s="15" t="str">
        <f>Raw_Data!C3615</f>
        <v>Krishna</v>
      </c>
      <c r="D3615" s="15" t="str">
        <f>Raw_Data!D3615</f>
        <v>Maize</v>
      </c>
      <c r="E3615" s="15" t="str">
        <f>Raw_Data!E3615</f>
        <v>Zaid</v>
      </c>
      <c r="F3615" s="15">
        <f>Raw_Data!F3615</f>
        <v>11.61</v>
      </c>
      <c r="G3615" s="18">
        <f>IF(Raw_Data!G3615="",ROUND(AVERAGEIFS(Raw_Data!$G$2:$G$4001,Raw_Data!$E$2:$E$4001,E3615),1),Raw_Data!G3615)</f>
        <v>172.8</v>
      </c>
      <c r="H3615" s="15">
        <f>Raw_Data!H3615</f>
        <v>29.7</v>
      </c>
      <c r="I3615" s="15">
        <f>Raw_Data!I3615</f>
        <v>58.3</v>
      </c>
      <c r="J3615" s="15">
        <f>Raw_Data!J3615</f>
        <v>8.3000000000000007</v>
      </c>
      <c r="K3615" s="15">
        <f>Raw_Data!K3615</f>
        <v>7.21</v>
      </c>
      <c r="L3615" s="18">
        <f>IF(Raw_Data!L3615="",ROUND(AVERAGEIFS(Raw_Data!$L$2:$L$4001,Raw_Data!$E$2:$E$4001,E3615),1),Raw_Data!L3615)</f>
        <v>18</v>
      </c>
      <c r="M3615" s="15">
        <f>Raw_Data!M3615</f>
        <v>135</v>
      </c>
      <c r="N3615" s="15">
        <f>Raw_Data!N3615</f>
        <v>71.7</v>
      </c>
      <c r="O3615" s="15">
        <f>Raw_Data!O3615</f>
        <v>100</v>
      </c>
      <c r="P3615" s="15" t="str">
        <f>Raw_Data!P3615</f>
        <v>Rainfed</v>
      </c>
      <c r="Q3615" s="15">
        <f>Raw_Data!Q3615</f>
        <v>141.5</v>
      </c>
      <c r="R3615" s="15">
        <f>Raw_Data!R3615</f>
        <v>4.55</v>
      </c>
      <c r="S3615" s="15">
        <f>Raw_Data!S3615</f>
        <v>0.86</v>
      </c>
      <c r="T3615" s="18">
        <f>IF(Raw_Data!T3615="",ROUND(AVERAGEIFS(Raw_Data!$T$2:$T$4001,Raw_Data!$E$2:$E$4001,E3615,Raw_Data!$D$2:$D$4001,D3615),2),IF(Raw_Data!T3615&gt;INDEX(Cleaning_Reference!$F$6:$F$13,MATCH(D3615,Cleaning_Reference!$A$6:$A$13,0)),INDEX(Cleaning_Reference!$F$6:$F$13,MATCH(D3615,Cleaning_Reference!$A$6:$A$13,0)),Raw_Data!T3615))</f>
        <v>1.55</v>
      </c>
      <c r="U3615" s="15">
        <f>Raw_Data!U3615</f>
        <v>18</v>
      </c>
      <c r="V3615" s="15">
        <f>Raw_Data!V3615</f>
        <v>18604</v>
      </c>
      <c r="W3615" s="15">
        <f>Raw_Data!W3615</f>
        <v>735965</v>
      </c>
      <c r="X3615" s="15">
        <f>Raw_Data!X3615</f>
        <v>334872</v>
      </c>
      <c r="Y3615" s="15">
        <f>Raw_Data!Y3615</f>
        <v>-401093</v>
      </c>
      <c r="Z3615" s="15">
        <f>Raw_Data!Z3615</f>
        <v>4025</v>
      </c>
      <c r="AA3615" s="15">
        <f>Raw_Data!AA3615</f>
        <v>4.4720000000000004</v>
      </c>
      <c r="AB3615" s="15">
        <f>Raw_Data!AB3615</f>
        <v>47.5</v>
      </c>
      <c r="AC3615" s="19" t="str">
        <f>IF(Raw_Data!G3615="","Yes","No")</f>
        <v>No</v>
      </c>
      <c r="AD3615" s="19" t="str">
        <f>IF(Raw_Data!L3615="","Yes","No")</f>
        <v>No</v>
      </c>
      <c r="AE3615" s="19" t="str">
        <f>IF(Raw_Data!T3615="","Imputed",IF(Raw_Data!T3615&gt;INDEX(Cleaning_Reference!$F$6:$F$13,MATCH(D3615,Cleaning_Reference!$A$6:$A$13,0)),"Capped","Original"))</f>
        <v>Original</v>
      </c>
      <c r="AF3615" s="21">
        <f t="shared" si="56"/>
        <v>18</v>
      </c>
    </row>
    <row r="3616" spans="1:32" ht="15" customHeight="1" x14ac:dyDescent="0.3">
      <c r="A3616" s="20" t="str">
        <f>Raw_Data!A3616</f>
        <v>SF13615</v>
      </c>
      <c r="B3616" s="15" t="str">
        <f>Raw_Data!B3616</f>
        <v>Punjab</v>
      </c>
      <c r="C3616" s="15" t="str">
        <f>Raw_Data!C3616</f>
        <v>Ludhiana</v>
      </c>
      <c r="D3616" s="15" t="str">
        <f>Raw_Data!D3616</f>
        <v>Groundnut</v>
      </c>
      <c r="E3616" s="15" t="str">
        <f>Raw_Data!E3616</f>
        <v>Rabi</v>
      </c>
      <c r="F3616" s="15">
        <f>Raw_Data!F3616</f>
        <v>3.38</v>
      </c>
      <c r="G3616" s="18">
        <f>IF(Raw_Data!G3616="",ROUND(AVERAGEIFS(Raw_Data!$G$2:$G$4001,Raw_Data!$E$2:$E$4001,E3616),1),Raw_Data!G3616)</f>
        <v>354.4</v>
      </c>
      <c r="H3616" s="15">
        <f>Raw_Data!H3616</f>
        <v>22.3</v>
      </c>
      <c r="I3616" s="15">
        <f>Raw_Data!I3616</f>
        <v>78.8</v>
      </c>
      <c r="J3616" s="15">
        <f>Raw_Data!J3616</f>
        <v>5.5</v>
      </c>
      <c r="K3616" s="15">
        <f>Raw_Data!K3616</f>
        <v>6.79</v>
      </c>
      <c r="L3616" s="18">
        <f>IF(Raw_Data!L3616="",ROUND(AVERAGEIFS(Raw_Data!$L$2:$L$4001,Raw_Data!$E$2:$E$4001,E3616),1),Raw_Data!L3616)</f>
        <v>31.5</v>
      </c>
      <c r="M3616" s="15">
        <f>Raw_Data!M3616</f>
        <v>132</v>
      </c>
      <c r="N3616" s="15">
        <f>Raw_Data!N3616</f>
        <v>62.9</v>
      </c>
      <c r="O3616" s="15">
        <f>Raw_Data!O3616</f>
        <v>50.2</v>
      </c>
      <c r="P3616" s="15" t="str">
        <f>Raw_Data!P3616</f>
        <v>Flood</v>
      </c>
      <c r="Q3616" s="15">
        <f>Raw_Data!Q3616</f>
        <v>109.6</v>
      </c>
      <c r="R3616" s="15">
        <f>Raw_Data!R3616</f>
        <v>0.64</v>
      </c>
      <c r="S3616" s="15">
        <f>Raw_Data!S3616</f>
        <v>0.78</v>
      </c>
      <c r="T3616" s="18">
        <f>IF(Raw_Data!T3616="",ROUND(AVERAGEIFS(Raw_Data!$T$2:$T$4001,Raw_Data!$E$2:$E$4001,E3616,Raw_Data!$D$2:$D$4001,D3616),2),IF(Raw_Data!T3616&gt;INDEX(Cleaning_Reference!$F$6:$F$13,MATCH(D3616,Cleaning_Reference!$A$6:$A$13,0)),INDEX(Cleaning_Reference!$F$6:$F$13,MATCH(D3616,Cleaning_Reference!$A$6:$A$13,0)),Raw_Data!T3616))</f>
        <v>1.37</v>
      </c>
      <c r="U3616" s="15">
        <f>Raw_Data!U3616</f>
        <v>4.63</v>
      </c>
      <c r="V3616" s="15">
        <f>Raw_Data!V3616</f>
        <v>53498</v>
      </c>
      <c r="W3616" s="15">
        <f>Raw_Data!W3616</f>
        <v>157237</v>
      </c>
      <c r="X3616" s="15">
        <f>Raw_Data!X3616</f>
        <v>247696</v>
      </c>
      <c r="Y3616" s="15">
        <f>Raw_Data!Y3616</f>
        <v>90459</v>
      </c>
      <c r="Z3616" s="15">
        <f>Raw_Data!Z3616</f>
        <v>2317</v>
      </c>
      <c r="AA3616" s="15">
        <f>Raw_Data!AA3616</f>
        <v>1.998</v>
      </c>
      <c r="AB3616" s="15">
        <f>Raw_Data!AB3616</f>
        <v>57.8</v>
      </c>
      <c r="AC3616" s="19" t="str">
        <f>IF(Raw_Data!G3616="","Yes","No")</f>
        <v>No</v>
      </c>
      <c r="AD3616" s="19" t="str">
        <f>IF(Raw_Data!L3616="","Yes","No")</f>
        <v>No</v>
      </c>
      <c r="AE3616" s="19" t="str">
        <f>IF(Raw_Data!T3616="","Imputed",IF(Raw_Data!T3616&gt;INDEX(Cleaning_Reference!$F$6:$F$13,MATCH(D3616,Cleaning_Reference!$A$6:$A$13,0)),"Capped","Original"))</f>
        <v>Original</v>
      </c>
      <c r="AF3616" s="21">
        <f t="shared" si="56"/>
        <v>4.63</v>
      </c>
    </row>
    <row r="3617" spans="1:32" ht="15" customHeight="1" x14ac:dyDescent="0.3">
      <c r="A3617" s="20" t="str">
        <f>Raw_Data!A3617</f>
        <v>SF13616</v>
      </c>
      <c r="B3617" s="15" t="str">
        <f>Raw_Data!B3617</f>
        <v>Telangana</v>
      </c>
      <c r="C3617" s="15" t="str">
        <f>Raw_Data!C3617</f>
        <v>Rajkot</v>
      </c>
      <c r="D3617" s="15" t="str">
        <f>Raw_Data!D3617</f>
        <v>Chilli</v>
      </c>
      <c r="E3617" s="15" t="str">
        <f>Raw_Data!E3617</f>
        <v>Rabi</v>
      </c>
      <c r="F3617" s="15">
        <f>Raw_Data!F3617</f>
        <v>2.95</v>
      </c>
      <c r="G3617" s="18">
        <f>IF(Raw_Data!G3617="",ROUND(AVERAGEIFS(Raw_Data!$G$2:$G$4001,Raw_Data!$E$2:$E$4001,E3617),1),Raw_Data!G3617)</f>
        <v>577.29999999999995</v>
      </c>
      <c r="H3617" s="15">
        <f>Raw_Data!H3617</f>
        <v>21.2</v>
      </c>
      <c r="I3617" s="15">
        <f>Raw_Data!I3617</f>
        <v>54.8</v>
      </c>
      <c r="J3617" s="15">
        <f>Raw_Data!J3617</f>
        <v>7.6</v>
      </c>
      <c r="K3617" s="15">
        <f>Raw_Data!K3617</f>
        <v>7.14</v>
      </c>
      <c r="L3617" s="18">
        <f>IF(Raw_Data!L3617="",ROUND(AVERAGEIFS(Raw_Data!$L$2:$L$4001,Raw_Data!$E$2:$E$4001,E3617),1),Raw_Data!L3617)</f>
        <v>24.7</v>
      </c>
      <c r="M3617" s="15">
        <f>Raw_Data!M3617</f>
        <v>179.2</v>
      </c>
      <c r="N3617" s="15">
        <f>Raw_Data!N3617</f>
        <v>63.8</v>
      </c>
      <c r="O3617" s="15">
        <f>Raw_Data!O3617</f>
        <v>59.9</v>
      </c>
      <c r="P3617" s="15" t="str">
        <f>Raw_Data!P3617</f>
        <v>Rainfed</v>
      </c>
      <c r="Q3617" s="15">
        <f>Raw_Data!Q3617</f>
        <v>176.8</v>
      </c>
      <c r="R3617" s="15">
        <f>Raw_Data!R3617</f>
        <v>5.88</v>
      </c>
      <c r="S3617" s="15">
        <f>Raw_Data!S3617</f>
        <v>0.74</v>
      </c>
      <c r="T3617" s="18">
        <f>IF(Raw_Data!T3617="",ROUND(AVERAGEIFS(Raw_Data!$T$2:$T$4001,Raw_Data!$E$2:$E$4001,E3617,Raw_Data!$D$2:$D$4001,D3617),2),IF(Raw_Data!T3617&gt;INDEX(Cleaning_Reference!$F$6:$F$13,MATCH(D3617,Cleaning_Reference!$A$6:$A$13,0)),INDEX(Cleaning_Reference!$F$6:$F$13,MATCH(D3617,Cleaning_Reference!$A$6:$A$13,0)),Raw_Data!T3617))</f>
        <v>1.62</v>
      </c>
      <c r="U3617" s="15">
        <f>Raw_Data!U3617</f>
        <v>4.78</v>
      </c>
      <c r="V3617" s="15">
        <f>Raw_Data!V3617</f>
        <v>128978</v>
      </c>
      <c r="W3617" s="15">
        <f>Raw_Data!W3617</f>
        <v>181463</v>
      </c>
      <c r="X3617" s="15">
        <f>Raw_Data!X3617</f>
        <v>616515</v>
      </c>
      <c r="Y3617" s="15">
        <f>Raw_Data!Y3617</f>
        <v>435052</v>
      </c>
      <c r="Z3617" s="15">
        <f>Raw_Data!Z3617</f>
        <v>862</v>
      </c>
      <c r="AA3617" s="15">
        <f>Raw_Data!AA3617</f>
        <v>5.5449999999999999</v>
      </c>
      <c r="AB3617" s="15">
        <f>Raw_Data!AB3617</f>
        <v>38.799999999999997</v>
      </c>
      <c r="AC3617" s="19" t="str">
        <f>IF(Raw_Data!G3617="","Yes","No")</f>
        <v>No</v>
      </c>
      <c r="AD3617" s="19" t="str">
        <f>IF(Raw_Data!L3617="","Yes","No")</f>
        <v>No</v>
      </c>
      <c r="AE3617" s="19" t="str">
        <f>IF(Raw_Data!T3617="","Imputed",IF(Raw_Data!T3617&gt;INDEX(Cleaning_Reference!$F$6:$F$13,MATCH(D3617,Cleaning_Reference!$A$6:$A$13,0)),"Capped","Original"))</f>
        <v>Original</v>
      </c>
      <c r="AF3617" s="21">
        <f t="shared" si="56"/>
        <v>4.78</v>
      </c>
    </row>
    <row r="3618" spans="1:32" ht="15" customHeight="1" x14ac:dyDescent="0.3">
      <c r="A3618" s="20" t="str">
        <f>Raw_Data!A3618</f>
        <v>SF13617</v>
      </c>
      <c r="B3618" s="15" t="str">
        <f>Raw_Data!B3618</f>
        <v>Madhya Pradesh</v>
      </c>
      <c r="C3618" s="15" t="str">
        <f>Raw_Data!C3618</f>
        <v>Raichur</v>
      </c>
      <c r="D3618" s="15" t="str">
        <f>Raw_Data!D3618</f>
        <v>Chilli</v>
      </c>
      <c r="E3618" s="15" t="str">
        <f>Raw_Data!E3618</f>
        <v>Kharif</v>
      </c>
      <c r="F3618" s="15">
        <f>Raw_Data!F3618</f>
        <v>3.91</v>
      </c>
      <c r="G3618" s="18">
        <f>IF(Raw_Data!G3618="",ROUND(AVERAGEIFS(Raw_Data!$G$2:$G$4001,Raw_Data!$E$2:$E$4001,E3618),1),Raw_Data!G3618)</f>
        <v>826.6</v>
      </c>
      <c r="H3618" s="15">
        <f>Raw_Data!H3618</f>
        <v>34</v>
      </c>
      <c r="I3618" s="15">
        <f>Raw_Data!I3618</f>
        <v>81.900000000000006</v>
      </c>
      <c r="J3618" s="15">
        <f>Raw_Data!J3618</f>
        <v>6.7</v>
      </c>
      <c r="K3618" s="15">
        <f>Raw_Data!K3618</f>
        <v>7.24</v>
      </c>
      <c r="L3618" s="18">
        <f>IF(Raw_Data!L3618="",ROUND(AVERAGEIFS(Raw_Data!$L$2:$L$4001,Raw_Data!$E$2:$E$4001,E3618),1),Raw_Data!L3618)</f>
        <v>33.4</v>
      </c>
      <c r="M3618" s="15">
        <f>Raw_Data!M3618</f>
        <v>122.5</v>
      </c>
      <c r="N3618" s="15">
        <f>Raw_Data!N3618</f>
        <v>71.2</v>
      </c>
      <c r="O3618" s="15">
        <f>Raw_Data!O3618</f>
        <v>122.4</v>
      </c>
      <c r="P3618" s="15" t="str">
        <f>Raw_Data!P3618</f>
        <v>Drip</v>
      </c>
      <c r="Q3618" s="15">
        <f>Raw_Data!Q3618</f>
        <v>123.4</v>
      </c>
      <c r="R3618" s="15">
        <f>Raw_Data!R3618</f>
        <v>2.84</v>
      </c>
      <c r="S3618" s="15">
        <f>Raw_Data!S3618</f>
        <v>0.94</v>
      </c>
      <c r="T3618" s="18">
        <f>IF(Raw_Data!T3618="",ROUND(AVERAGEIFS(Raw_Data!$T$2:$T$4001,Raw_Data!$E$2:$E$4001,E3618,Raw_Data!$D$2:$D$4001,D3618),2),IF(Raw_Data!T3618&gt;INDEX(Cleaning_Reference!$F$6:$F$13,MATCH(D3618,Cleaning_Reference!$A$6:$A$13,0)),INDEX(Cleaning_Reference!$F$6:$F$13,MATCH(D3618,Cleaning_Reference!$A$6:$A$13,0)),Raw_Data!T3618))</f>
        <v>1.6</v>
      </c>
      <c r="U3618" s="15">
        <f>Raw_Data!U3618</f>
        <v>6.26</v>
      </c>
      <c r="V3618" s="15">
        <f>Raw_Data!V3618</f>
        <v>105826</v>
      </c>
      <c r="W3618" s="15">
        <f>Raw_Data!W3618</f>
        <v>192748</v>
      </c>
      <c r="X3618" s="15">
        <f>Raw_Data!X3618</f>
        <v>662471</v>
      </c>
      <c r="Y3618" s="15">
        <f>Raw_Data!Y3618</f>
        <v>469723</v>
      </c>
      <c r="Z3618" s="15">
        <f>Raw_Data!Z3618</f>
        <v>2047</v>
      </c>
      <c r="AA3618" s="15">
        <f>Raw_Data!AA3618</f>
        <v>3.0579999999999998</v>
      </c>
      <c r="AB3618" s="15">
        <f>Raw_Data!AB3618</f>
        <v>63</v>
      </c>
      <c r="AC3618" s="19" t="str">
        <f>IF(Raw_Data!G3618="","Yes","No")</f>
        <v>No</v>
      </c>
      <c r="AD3618" s="19" t="str">
        <f>IF(Raw_Data!L3618="","Yes","No")</f>
        <v>No</v>
      </c>
      <c r="AE3618" s="19" t="str">
        <f>IF(Raw_Data!T3618="","Imputed",IF(Raw_Data!T3618&gt;INDEX(Cleaning_Reference!$F$6:$F$13,MATCH(D3618,Cleaning_Reference!$A$6:$A$13,0)),"Capped","Original"))</f>
        <v>Original</v>
      </c>
      <c r="AF3618" s="21">
        <f t="shared" si="56"/>
        <v>6.26</v>
      </c>
    </row>
    <row r="3619" spans="1:32" ht="15" customHeight="1" x14ac:dyDescent="0.3">
      <c r="A3619" s="20" t="str">
        <f>Raw_Data!A3619</f>
        <v>SF13618</v>
      </c>
      <c r="B3619" s="15" t="str">
        <f>Raw_Data!B3619</f>
        <v>Andhra Pradesh</v>
      </c>
      <c r="C3619" s="15" t="str">
        <f>Raw_Data!C3619</f>
        <v>Ludhiana</v>
      </c>
      <c r="D3619" s="15" t="str">
        <f>Raw_Data!D3619</f>
        <v>Wheat</v>
      </c>
      <c r="E3619" s="15" t="str">
        <f>Raw_Data!E3619</f>
        <v>Rabi</v>
      </c>
      <c r="F3619" s="15">
        <f>Raw_Data!F3619</f>
        <v>7.87</v>
      </c>
      <c r="G3619" s="18">
        <f>IF(Raw_Data!G3619="",ROUND(AVERAGEIFS(Raw_Data!$G$2:$G$4001,Raw_Data!$E$2:$E$4001,E3619),1),Raw_Data!G3619)</f>
        <v>442.4</v>
      </c>
      <c r="H3619" s="15">
        <f>Raw_Data!H3619</f>
        <v>21.3</v>
      </c>
      <c r="I3619" s="15">
        <f>Raw_Data!I3619</f>
        <v>64.400000000000006</v>
      </c>
      <c r="J3619" s="15">
        <f>Raw_Data!J3619</f>
        <v>7.6</v>
      </c>
      <c r="K3619" s="15">
        <f>Raw_Data!K3619</f>
        <v>6.44</v>
      </c>
      <c r="L3619" s="18">
        <f>IF(Raw_Data!L3619="",ROUND(AVERAGEIFS(Raw_Data!$L$2:$L$4001,Raw_Data!$E$2:$E$4001,E3619),1),Raw_Data!L3619)</f>
        <v>26.3</v>
      </c>
      <c r="M3619" s="15">
        <f>Raw_Data!M3619</f>
        <v>86</v>
      </c>
      <c r="N3619" s="15">
        <f>Raw_Data!N3619</f>
        <v>53.4</v>
      </c>
      <c r="O3619" s="15">
        <f>Raw_Data!O3619</f>
        <v>76.599999999999994</v>
      </c>
      <c r="P3619" s="15" t="str">
        <f>Raw_Data!P3619</f>
        <v>Rainfed</v>
      </c>
      <c r="Q3619" s="15">
        <f>Raw_Data!Q3619</f>
        <v>278.8</v>
      </c>
      <c r="R3619" s="15">
        <f>Raw_Data!R3619</f>
        <v>7.62</v>
      </c>
      <c r="S3619" s="15">
        <f>Raw_Data!S3619</f>
        <v>0.91</v>
      </c>
      <c r="T3619" s="18">
        <f>IF(Raw_Data!T3619="",ROUND(AVERAGEIFS(Raw_Data!$T$2:$T$4001,Raw_Data!$E$2:$E$4001,E3619,Raw_Data!$D$2:$D$4001,D3619),2),IF(Raw_Data!T3619&gt;INDEX(Cleaning_Reference!$F$6:$F$13,MATCH(D3619,Cleaning_Reference!$A$6:$A$13,0)),INDEX(Cleaning_Reference!$F$6:$F$13,MATCH(D3619,Cleaning_Reference!$A$6:$A$13,0)),Raw_Data!T3619))</f>
        <v>2.31</v>
      </c>
      <c r="U3619" s="15">
        <f>Raw_Data!U3619</f>
        <v>18.18</v>
      </c>
      <c r="V3619" s="15">
        <f>Raw_Data!V3619</f>
        <v>20456</v>
      </c>
      <c r="W3619" s="15">
        <f>Raw_Data!W3619</f>
        <v>557349</v>
      </c>
      <c r="X3619" s="15">
        <f>Raw_Data!X3619</f>
        <v>371890</v>
      </c>
      <c r="Y3619" s="15">
        <f>Raw_Data!Y3619</f>
        <v>-185459</v>
      </c>
      <c r="Z3619" s="15">
        <f>Raw_Data!Z3619</f>
        <v>2322</v>
      </c>
      <c r="AA3619" s="15">
        <f>Raw_Data!AA3619</f>
        <v>7.8289999999999997</v>
      </c>
      <c r="AB3619" s="15">
        <f>Raw_Data!AB3619</f>
        <v>24.6</v>
      </c>
      <c r="AC3619" s="19" t="str">
        <f>IF(Raw_Data!G3619="","Yes","No")</f>
        <v>No</v>
      </c>
      <c r="AD3619" s="19" t="str">
        <f>IF(Raw_Data!L3619="","Yes","No")</f>
        <v>No</v>
      </c>
      <c r="AE3619" s="19" t="str">
        <f>IF(Raw_Data!T3619="","Imputed",IF(Raw_Data!T3619&gt;INDEX(Cleaning_Reference!$F$6:$F$13,MATCH(D3619,Cleaning_Reference!$A$6:$A$13,0)),"Capped","Original"))</f>
        <v>Original</v>
      </c>
      <c r="AF3619" s="21">
        <f t="shared" si="56"/>
        <v>18.18</v>
      </c>
    </row>
    <row r="3620" spans="1:32" ht="15" customHeight="1" x14ac:dyDescent="0.3">
      <c r="A3620" s="20" t="str">
        <f>Raw_Data!A3620</f>
        <v>SF13619</v>
      </c>
      <c r="B3620" s="15" t="str">
        <f>Raw_Data!B3620</f>
        <v>Tamil Nadu</v>
      </c>
      <c r="C3620" s="15" t="str">
        <f>Raw_Data!C3620</f>
        <v>Ludhiana</v>
      </c>
      <c r="D3620" s="15" t="str">
        <f>Raw_Data!D3620</f>
        <v>Maize</v>
      </c>
      <c r="E3620" s="15" t="str">
        <f>Raw_Data!E3620</f>
        <v>Kharif</v>
      </c>
      <c r="F3620" s="15">
        <f>Raw_Data!F3620</f>
        <v>14.68</v>
      </c>
      <c r="G3620" s="18">
        <f>IF(Raw_Data!G3620="",ROUND(AVERAGEIFS(Raw_Data!$G$2:$G$4001,Raw_Data!$E$2:$E$4001,E3620),1),Raw_Data!G3620)</f>
        <v>939.6</v>
      </c>
      <c r="H3620" s="15">
        <f>Raw_Data!H3620</f>
        <v>30.2</v>
      </c>
      <c r="I3620" s="15">
        <f>Raw_Data!I3620</f>
        <v>63.7</v>
      </c>
      <c r="J3620" s="15">
        <f>Raw_Data!J3620</f>
        <v>4.8</v>
      </c>
      <c r="K3620" s="15">
        <f>Raw_Data!K3620</f>
        <v>6.53</v>
      </c>
      <c r="L3620" s="18">
        <f>IF(Raw_Data!L3620="",ROUND(AVERAGEIFS(Raw_Data!$L$2:$L$4001,Raw_Data!$E$2:$E$4001,E3620),1),Raw_Data!L3620)</f>
        <v>32.700000000000003</v>
      </c>
      <c r="M3620" s="15">
        <f>Raw_Data!M3620</f>
        <v>107.3</v>
      </c>
      <c r="N3620" s="15">
        <f>Raw_Data!N3620</f>
        <v>35.4</v>
      </c>
      <c r="O3620" s="15">
        <f>Raw_Data!O3620</f>
        <v>104.2</v>
      </c>
      <c r="P3620" s="15" t="str">
        <f>Raw_Data!P3620</f>
        <v>Rainfed</v>
      </c>
      <c r="Q3620" s="15">
        <f>Raw_Data!Q3620</f>
        <v>233.3</v>
      </c>
      <c r="R3620" s="15">
        <f>Raw_Data!R3620</f>
        <v>2.44</v>
      </c>
      <c r="S3620" s="15">
        <f>Raw_Data!S3620</f>
        <v>0.95</v>
      </c>
      <c r="T3620" s="18">
        <f>IF(Raw_Data!T3620="",ROUND(AVERAGEIFS(Raw_Data!$T$2:$T$4001,Raw_Data!$E$2:$E$4001,E3620,Raw_Data!$D$2:$D$4001,D3620),2),IF(Raw_Data!T3620&gt;INDEX(Cleaning_Reference!$F$6:$F$13,MATCH(D3620,Cleaning_Reference!$A$6:$A$13,0)),INDEX(Cleaning_Reference!$F$6:$F$13,MATCH(D3620,Cleaning_Reference!$A$6:$A$13,0)),Raw_Data!T3620))</f>
        <v>3.03</v>
      </c>
      <c r="U3620" s="15">
        <f>Raw_Data!U3620</f>
        <v>44.48</v>
      </c>
      <c r="V3620" s="15">
        <f>Raw_Data!V3620</f>
        <v>17696</v>
      </c>
      <c r="W3620" s="15">
        <f>Raw_Data!W3620</f>
        <v>971729</v>
      </c>
      <c r="X3620" s="15">
        <f>Raw_Data!X3620</f>
        <v>787118</v>
      </c>
      <c r="Y3620" s="15">
        <f>Raw_Data!Y3620</f>
        <v>-184611</v>
      </c>
      <c r="Z3620" s="15">
        <f>Raw_Data!Z3620</f>
        <v>5014</v>
      </c>
      <c r="AA3620" s="15">
        <f>Raw_Data!AA3620</f>
        <v>8.8710000000000004</v>
      </c>
      <c r="AB3620" s="15">
        <f>Raw_Data!AB3620</f>
        <v>69.099999999999994</v>
      </c>
      <c r="AC3620" s="19" t="str">
        <f>IF(Raw_Data!G3620="","Yes","No")</f>
        <v>No</v>
      </c>
      <c r="AD3620" s="19" t="str">
        <f>IF(Raw_Data!L3620="","Yes","No")</f>
        <v>No</v>
      </c>
      <c r="AE3620" s="19" t="str">
        <f>IF(Raw_Data!T3620="","Imputed",IF(Raw_Data!T3620&gt;INDEX(Cleaning_Reference!$F$6:$F$13,MATCH(D3620,Cleaning_Reference!$A$6:$A$13,0)),"Capped","Original"))</f>
        <v>Original</v>
      </c>
      <c r="AF3620" s="21">
        <f t="shared" si="56"/>
        <v>44.48</v>
      </c>
    </row>
    <row r="3621" spans="1:32" ht="15" customHeight="1" x14ac:dyDescent="0.3">
      <c r="A3621" s="20" t="str">
        <f>Raw_Data!A3621</f>
        <v>SF13620</v>
      </c>
      <c r="B3621" s="15" t="str">
        <f>Raw_Data!B3621</f>
        <v>Madhya Pradesh</v>
      </c>
      <c r="C3621" s="15" t="str">
        <f>Raw_Data!C3621</f>
        <v>Erode</v>
      </c>
      <c r="D3621" s="15" t="str">
        <f>Raw_Data!D3621</f>
        <v>Cotton</v>
      </c>
      <c r="E3621" s="15" t="str">
        <f>Raw_Data!E3621</f>
        <v>Rabi</v>
      </c>
      <c r="F3621" s="15">
        <f>Raw_Data!F3621</f>
        <v>13.21</v>
      </c>
      <c r="G3621" s="18">
        <f>IF(Raw_Data!G3621="",ROUND(AVERAGEIFS(Raw_Data!$G$2:$G$4001,Raw_Data!$E$2:$E$4001,E3621),1),Raw_Data!G3621)</f>
        <v>260.2</v>
      </c>
      <c r="H3621" s="15">
        <f>Raw_Data!H3621</f>
        <v>20.6</v>
      </c>
      <c r="I3621" s="15">
        <f>Raw_Data!I3621</f>
        <v>59.3</v>
      </c>
      <c r="J3621" s="15">
        <f>Raw_Data!J3621</f>
        <v>9</v>
      </c>
      <c r="K3621" s="15">
        <f>Raw_Data!K3621</f>
        <v>8.1</v>
      </c>
      <c r="L3621" s="18">
        <f>IF(Raw_Data!L3621="",ROUND(AVERAGEIFS(Raw_Data!$L$2:$L$4001,Raw_Data!$E$2:$E$4001,E3621),1),Raw_Data!L3621)</f>
        <v>26.7</v>
      </c>
      <c r="M3621" s="15">
        <f>Raw_Data!M3621</f>
        <v>109.6</v>
      </c>
      <c r="N3621" s="15">
        <f>Raw_Data!N3621</f>
        <v>82.1</v>
      </c>
      <c r="O3621" s="15">
        <f>Raw_Data!O3621</f>
        <v>96.6</v>
      </c>
      <c r="P3621" s="15" t="str">
        <f>Raw_Data!P3621</f>
        <v>Flood</v>
      </c>
      <c r="Q3621" s="15">
        <f>Raw_Data!Q3621</f>
        <v>206.6</v>
      </c>
      <c r="R3621" s="15">
        <f>Raw_Data!R3621</f>
        <v>5.39</v>
      </c>
      <c r="S3621" s="15">
        <f>Raw_Data!S3621</f>
        <v>0.92</v>
      </c>
      <c r="T3621" s="18">
        <f>IF(Raw_Data!T3621="",ROUND(AVERAGEIFS(Raw_Data!$T$2:$T$4001,Raw_Data!$E$2:$E$4001,E3621,Raw_Data!$D$2:$D$4001,D3621),2),IF(Raw_Data!T3621&gt;INDEX(Cleaning_Reference!$F$6:$F$13,MATCH(D3621,Cleaning_Reference!$A$6:$A$13,0)),INDEX(Cleaning_Reference!$F$6:$F$13,MATCH(D3621,Cleaning_Reference!$A$6:$A$13,0)),Raw_Data!T3621))</f>
        <v>0.3</v>
      </c>
      <c r="U3621" s="15">
        <f>Raw_Data!U3621</f>
        <v>3.96</v>
      </c>
      <c r="V3621" s="15">
        <f>Raw_Data!V3621</f>
        <v>71775</v>
      </c>
      <c r="W3621" s="15">
        <f>Raw_Data!W3621</f>
        <v>909275</v>
      </c>
      <c r="X3621" s="15">
        <f>Raw_Data!X3621</f>
        <v>284229</v>
      </c>
      <c r="Y3621" s="15">
        <f>Raw_Data!Y3621</f>
        <v>-625046</v>
      </c>
      <c r="Z3621" s="15">
        <f>Raw_Data!Z3621</f>
        <v>11326</v>
      </c>
      <c r="AA3621" s="15">
        <f>Raw_Data!AA3621</f>
        <v>0.35</v>
      </c>
      <c r="AB3621" s="15">
        <f>Raw_Data!AB3621</f>
        <v>32.5</v>
      </c>
      <c r="AC3621" s="19" t="str">
        <f>IF(Raw_Data!G3621="","Yes","No")</f>
        <v>No</v>
      </c>
      <c r="AD3621" s="19" t="str">
        <f>IF(Raw_Data!L3621="","Yes","No")</f>
        <v>No</v>
      </c>
      <c r="AE3621" s="19" t="str">
        <f>IF(Raw_Data!T3621="","Imputed",IF(Raw_Data!T3621&gt;INDEX(Cleaning_Reference!$F$6:$F$13,MATCH(D3621,Cleaning_Reference!$A$6:$A$13,0)),"Capped","Original"))</f>
        <v>Original</v>
      </c>
      <c r="AF3621" s="21">
        <f t="shared" si="56"/>
        <v>3.96</v>
      </c>
    </row>
    <row r="3622" spans="1:32" ht="15" customHeight="1" x14ac:dyDescent="0.3">
      <c r="A3622" s="20" t="str">
        <f>Raw_Data!A3622</f>
        <v>SF13621</v>
      </c>
      <c r="B3622" s="15" t="str">
        <f>Raw_Data!B3622</f>
        <v>Karnataka</v>
      </c>
      <c r="C3622" s="15" t="str">
        <f>Raw_Data!C3622</f>
        <v>Raichur</v>
      </c>
      <c r="D3622" s="15" t="str">
        <f>Raw_Data!D3622</f>
        <v>Chilli</v>
      </c>
      <c r="E3622" s="15" t="str">
        <f>Raw_Data!E3622</f>
        <v>Zaid</v>
      </c>
      <c r="F3622" s="15">
        <f>Raw_Data!F3622</f>
        <v>7.02</v>
      </c>
      <c r="G3622" s="18">
        <f>IF(Raw_Data!G3622="",ROUND(AVERAGEIFS(Raw_Data!$G$2:$G$4001,Raw_Data!$E$2:$E$4001,E3622),1),Raw_Data!G3622)</f>
        <v>122.5</v>
      </c>
      <c r="H3622" s="15">
        <f>Raw_Data!H3622</f>
        <v>34.700000000000003</v>
      </c>
      <c r="I3622" s="15">
        <f>Raw_Data!I3622</f>
        <v>59.9</v>
      </c>
      <c r="J3622" s="15">
        <f>Raw_Data!J3622</f>
        <v>8.9</v>
      </c>
      <c r="K3622" s="15">
        <f>Raw_Data!K3622</f>
        <v>7.5</v>
      </c>
      <c r="L3622" s="18">
        <f>IF(Raw_Data!L3622="",ROUND(AVERAGEIFS(Raw_Data!$L$2:$L$4001,Raw_Data!$E$2:$E$4001,E3622),1),Raw_Data!L3622)</f>
        <v>16.3</v>
      </c>
      <c r="M3622" s="15">
        <f>Raw_Data!M3622</f>
        <v>126.1</v>
      </c>
      <c r="N3622" s="15">
        <f>Raw_Data!N3622</f>
        <v>43.7</v>
      </c>
      <c r="O3622" s="15">
        <f>Raw_Data!O3622</f>
        <v>105</v>
      </c>
      <c r="P3622" s="15" t="str">
        <f>Raw_Data!P3622</f>
        <v>Flood</v>
      </c>
      <c r="Q3622" s="15">
        <f>Raw_Data!Q3622</f>
        <v>158.5</v>
      </c>
      <c r="R3622" s="15">
        <f>Raw_Data!R3622</f>
        <v>6.68</v>
      </c>
      <c r="S3622" s="15">
        <f>Raw_Data!S3622</f>
        <v>1</v>
      </c>
      <c r="T3622" s="18">
        <f>IF(Raw_Data!T3622="",ROUND(AVERAGEIFS(Raw_Data!$T$2:$T$4001,Raw_Data!$E$2:$E$4001,E3622,Raw_Data!$D$2:$D$4001,D3622),2),IF(Raw_Data!T3622&gt;INDEX(Cleaning_Reference!$F$6:$F$13,MATCH(D3622,Cleaning_Reference!$A$6:$A$13,0)),INDEX(Cleaning_Reference!$F$6:$F$13,MATCH(D3622,Cleaning_Reference!$A$6:$A$13,0)),Raw_Data!T3622))</f>
        <v>0.56000000000000005</v>
      </c>
      <c r="U3622" s="15">
        <f>Raw_Data!U3622</f>
        <v>3.93</v>
      </c>
      <c r="V3622" s="15">
        <f>Raw_Data!V3622</f>
        <v>111575</v>
      </c>
      <c r="W3622" s="15">
        <f>Raw_Data!W3622</f>
        <v>374980</v>
      </c>
      <c r="X3622" s="15">
        <f>Raw_Data!X3622</f>
        <v>438490</v>
      </c>
      <c r="Y3622" s="15">
        <f>Raw_Data!Y3622</f>
        <v>63510</v>
      </c>
      <c r="Z3622" s="15">
        <f>Raw_Data!Z3622</f>
        <v>5660</v>
      </c>
      <c r="AA3622" s="15">
        <f>Raw_Data!AA3622</f>
        <v>0.69399999999999995</v>
      </c>
      <c r="AB3622" s="15">
        <f>Raw_Data!AB3622</f>
        <v>47.7</v>
      </c>
      <c r="AC3622" s="19" t="str">
        <f>IF(Raw_Data!G3622="","Yes","No")</f>
        <v>No</v>
      </c>
      <c r="AD3622" s="19" t="str">
        <f>IF(Raw_Data!L3622="","Yes","No")</f>
        <v>No</v>
      </c>
      <c r="AE3622" s="19" t="str">
        <f>IF(Raw_Data!T3622="","Imputed",IF(Raw_Data!T3622&gt;INDEX(Cleaning_Reference!$F$6:$F$13,MATCH(D3622,Cleaning_Reference!$A$6:$A$13,0)),"Capped","Original"))</f>
        <v>Original</v>
      </c>
      <c r="AF3622" s="21">
        <f t="shared" si="56"/>
        <v>3.93</v>
      </c>
    </row>
    <row r="3623" spans="1:32" ht="15" customHeight="1" x14ac:dyDescent="0.3">
      <c r="A3623" s="20" t="str">
        <f>Raw_Data!A3623</f>
        <v>SF13622</v>
      </c>
      <c r="B3623" s="15" t="str">
        <f>Raw_Data!B3623</f>
        <v>Telangana</v>
      </c>
      <c r="C3623" s="15" t="str">
        <f>Raw_Data!C3623</f>
        <v>Nalgonda</v>
      </c>
      <c r="D3623" s="15" t="str">
        <f>Raw_Data!D3623</f>
        <v>Pulses</v>
      </c>
      <c r="E3623" s="15" t="str">
        <f>Raw_Data!E3623</f>
        <v>Rabi</v>
      </c>
      <c r="F3623" s="15">
        <f>Raw_Data!F3623</f>
        <v>13.8</v>
      </c>
      <c r="G3623" s="18">
        <f>IF(Raw_Data!G3623="",ROUND(AVERAGEIFS(Raw_Data!$G$2:$G$4001,Raw_Data!$E$2:$E$4001,E3623),1),Raw_Data!G3623)</f>
        <v>574.5</v>
      </c>
      <c r="H3623" s="15">
        <f>Raw_Data!H3623</f>
        <v>24.8</v>
      </c>
      <c r="I3623" s="15">
        <f>Raw_Data!I3623</f>
        <v>46.9</v>
      </c>
      <c r="J3623" s="15">
        <f>Raw_Data!J3623</f>
        <v>8.3000000000000007</v>
      </c>
      <c r="K3623" s="15">
        <f>Raw_Data!K3623</f>
        <v>6.74</v>
      </c>
      <c r="L3623" s="18">
        <f>IF(Raw_Data!L3623="",ROUND(AVERAGEIFS(Raw_Data!$L$2:$L$4001,Raw_Data!$E$2:$E$4001,E3623),1),Raw_Data!L3623)</f>
        <v>17.2</v>
      </c>
      <c r="M3623" s="15">
        <f>Raw_Data!M3623</f>
        <v>123.7</v>
      </c>
      <c r="N3623" s="15">
        <f>Raw_Data!N3623</f>
        <v>63.1</v>
      </c>
      <c r="O3623" s="15">
        <f>Raw_Data!O3623</f>
        <v>105</v>
      </c>
      <c r="P3623" s="15" t="str">
        <f>Raw_Data!P3623</f>
        <v>Drip</v>
      </c>
      <c r="Q3623" s="15">
        <f>Raw_Data!Q3623</f>
        <v>219.7</v>
      </c>
      <c r="R3623" s="15">
        <f>Raw_Data!R3623</f>
        <v>6.95</v>
      </c>
      <c r="S3623" s="15">
        <f>Raw_Data!S3623</f>
        <v>0.89</v>
      </c>
      <c r="T3623" s="18">
        <f>IF(Raw_Data!T3623="",ROUND(AVERAGEIFS(Raw_Data!$T$2:$T$4001,Raw_Data!$E$2:$E$4001,E3623,Raw_Data!$D$2:$D$4001,D3623),2),IF(Raw_Data!T3623&gt;INDEX(Cleaning_Reference!$F$6:$F$13,MATCH(D3623,Cleaning_Reference!$A$6:$A$13,0)),INDEX(Cleaning_Reference!$F$6:$F$13,MATCH(D3623,Cleaning_Reference!$A$6:$A$13,0)),Raw_Data!T3623))</f>
        <v>1.8</v>
      </c>
      <c r="U3623" s="15">
        <f>Raw_Data!U3623</f>
        <v>24.84</v>
      </c>
      <c r="V3623" s="15">
        <f>Raw_Data!V3623</f>
        <v>76600</v>
      </c>
      <c r="W3623" s="15">
        <f>Raw_Data!W3623</f>
        <v>827571</v>
      </c>
      <c r="X3623" s="15">
        <f>Raw_Data!X3623</f>
        <v>1902744</v>
      </c>
      <c r="Y3623" s="15">
        <f>Raw_Data!Y3623</f>
        <v>1075173</v>
      </c>
      <c r="Z3623" s="15">
        <f>Raw_Data!Z3623</f>
        <v>5221</v>
      </c>
      <c r="AA3623" s="15">
        <f>Raw_Data!AA3623</f>
        <v>4.758</v>
      </c>
      <c r="AB3623" s="15">
        <f>Raw_Data!AB3623</f>
        <v>28.2</v>
      </c>
      <c r="AC3623" s="19" t="str">
        <f>IF(Raw_Data!G3623="","Yes","No")</f>
        <v>No</v>
      </c>
      <c r="AD3623" s="19" t="str">
        <f>IF(Raw_Data!L3623="","Yes","No")</f>
        <v>No</v>
      </c>
      <c r="AE3623" s="19" t="str">
        <f>IF(Raw_Data!T3623="","Imputed",IF(Raw_Data!T3623&gt;INDEX(Cleaning_Reference!$F$6:$F$13,MATCH(D3623,Cleaning_Reference!$A$6:$A$13,0)),"Capped","Original"))</f>
        <v>Original</v>
      </c>
      <c r="AF3623" s="21">
        <f t="shared" si="56"/>
        <v>24.84</v>
      </c>
    </row>
    <row r="3624" spans="1:32" ht="15" customHeight="1" x14ac:dyDescent="0.3">
      <c r="A3624" s="20" t="str">
        <f>Raw_Data!A3624</f>
        <v>SF13623</v>
      </c>
      <c r="B3624" s="15" t="str">
        <f>Raw_Data!B3624</f>
        <v>Telangana</v>
      </c>
      <c r="C3624" s="15" t="str">
        <f>Raw_Data!C3624</f>
        <v>Nashik</v>
      </c>
      <c r="D3624" s="15" t="str">
        <f>Raw_Data!D3624</f>
        <v>Sugarcane</v>
      </c>
      <c r="E3624" s="15" t="str">
        <f>Raw_Data!E3624</f>
        <v>Kharif</v>
      </c>
      <c r="F3624" s="15">
        <f>Raw_Data!F3624</f>
        <v>6.64</v>
      </c>
      <c r="G3624" s="18">
        <f>IF(Raw_Data!G3624="",ROUND(AVERAGEIFS(Raw_Data!$G$2:$G$4001,Raw_Data!$E$2:$E$4001,E3624),1),Raw_Data!G3624)</f>
        <v>879.1</v>
      </c>
      <c r="H3624" s="15">
        <f>Raw_Data!H3624</f>
        <v>30.8</v>
      </c>
      <c r="I3624" s="15">
        <f>Raw_Data!I3624</f>
        <v>81</v>
      </c>
      <c r="J3624" s="15">
        <f>Raw_Data!J3624</f>
        <v>7.3</v>
      </c>
      <c r="K3624" s="15">
        <f>Raw_Data!K3624</f>
        <v>6.28</v>
      </c>
      <c r="L3624" s="18">
        <f>IF(Raw_Data!L3624="",ROUND(AVERAGEIFS(Raw_Data!$L$2:$L$4001,Raw_Data!$E$2:$E$4001,E3624),1),Raw_Data!L3624)</f>
        <v>42.6</v>
      </c>
      <c r="M3624" s="15">
        <f>Raw_Data!M3624</f>
        <v>185.6</v>
      </c>
      <c r="N3624" s="15">
        <f>Raw_Data!N3624</f>
        <v>88.9</v>
      </c>
      <c r="O3624" s="15">
        <f>Raw_Data!O3624</f>
        <v>102.3</v>
      </c>
      <c r="P3624" s="15" t="str">
        <f>Raw_Data!P3624</f>
        <v>Flood</v>
      </c>
      <c r="Q3624" s="15">
        <f>Raw_Data!Q3624</f>
        <v>55</v>
      </c>
      <c r="R3624" s="15">
        <f>Raw_Data!R3624</f>
        <v>5.04</v>
      </c>
      <c r="S3624" s="15">
        <f>Raw_Data!S3624</f>
        <v>0.89</v>
      </c>
      <c r="T3624" s="18">
        <f>IF(Raw_Data!T3624="",ROUND(AVERAGEIFS(Raw_Data!$T$2:$T$4001,Raw_Data!$E$2:$E$4001,E3624,Raw_Data!$D$2:$D$4001,D3624),2),IF(Raw_Data!T3624&gt;INDEX(Cleaning_Reference!$F$6:$F$13,MATCH(D3624,Cleaning_Reference!$A$6:$A$13,0)),INDEX(Cleaning_Reference!$F$6:$F$13,MATCH(D3624,Cleaning_Reference!$A$6:$A$13,0)),Raw_Data!T3624))</f>
        <v>61.72</v>
      </c>
      <c r="U3624" s="15">
        <f>Raw_Data!U3624</f>
        <v>409.82</v>
      </c>
      <c r="V3624" s="15">
        <f>Raw_Data!V3624</f>
        <v>3723</v>
      </c>
      <c r="W3624" s="15">
        <f>Raw_Data!W3624</f>
        <v>525034</v>
      </c>
      <c r="X3624" s="15">
        <f>Raw_Data!X3624</f>
        <v>1525760</v>
      </c>
      <c r="Y3624" s="15">
        <f>Raw_Data!Y3624</f>
        <v>1000726</v>
      </c>
      <c r="Z3624" s="15">
        <f>Raw_Data!Z3624</f>
        <v>13830</v>
      </c>
      <c r="AA3624" s="15">
        <f>Raw_Data!AA3624</f>
        <v>29.632999999999999</v>
      </c>
      <c r="AB3624" s="15">
        <f>Raw_Data!AB3624</f>
        <v>57.3</v>
      </c>
      <c r="AC3624" s="19" t="str">
        <f>IF(Raw_Data!G3624="","Yes","No")</f>
        <v>No</v>
      </c>
      <c r="AD3624" s="19" t="str">
        <f>IF(Raw_Data!L3624="","Yes","No")</f>
        <v>No</v>
      </c>
      <c r="AE3624" s="19" t="str">
        <f>IF(Raw_Data!T3624="","Imputed",IF(Raw_Data!T3624&gt;INDEX(Cleaning_Reference!$F$6:$F$13,MATCH(D3624,Cleaning_Reference!$A$6:$A$13,0)),"Capped","Original"))</f>
        <v>Original</v>
      </c>
      <c r="AF3624" s="21">
        <f t="shared" si="56"/>
        <v>409.82</v>
      </c>
    </row>
    <row r="3625" spans="1:32" ht="15" customHeight="1" x14ac:dyDescent="0.3">
      <c r="A3625" s="20" t="str">
        <f>Raw_Data!A3625</f>
        <v>SF13624</v>
      </c>
      <c r="B3625" s="15" t="str">
        <f>Raw_Data!B3625</f>
        <v>Telangana</v>
      </c>
      <c r="C3625" s="15" t="str">
        <f>Raw_Data!C3625</f>
        <v>Nalgonda</v>
      </c>
      <c r="D3625" s="15" t="str">
        <f>Raw_Data!D3625</f>
        <v>Maize</v>
      </c>
      <c r="E3625" s="15" t="str">
        <f>Raw_Data!E3625</f>
        <v>Rabi</v>
      </c>
      <c r="F3625" s="15">
        <f>Raw_Data!F3625</f>
        <v>9.4600000000000009</v>
      </c>
      <c r="G3625" s="18">
        <f>IF(Raw_Data!G3625="",ROUND(AVERAGEIFS(Raw_Data!$G$2:$G$4001,Raw_Data!$E$2:$E$4001,E3625),1),Raw_Data!G3625)</f>
        <v>565.79999999999995</v>
      </c>
      <c r="H3625" s="15">
        <f>Raw_Data!H3625</f>
        <v>19.8</v>
      </c>
      <c r="I3625" s="15">
        <f>Raw_Data!I3625</f>
        <v>49.2</v>
      </c>
      <c r="J3625" s="15">
        <f>Raw_Data!J3625</f>
        <v>9.5</v>
      </c>
      <c r="K3625" s="15">
        <f>Raw_Data!K3625</f>
        <v>6.19</v>
      </c>
      <c r="L3625" s="18">
        <f>IF(Raw_Data!L3625="",ROUND(AVERAGEIFS(Raw_Data!$L$2:$L$4001,Raw_Data!$E$2:$E$4001,E3625),1),Raw_Data!L3625)</f>
        <v>27.8</v>
      </c>
      <c r="M3625" s="15">
        <f>Raw_Data!M3625</f>
        <v>113.8</v>
      </c>
      <c r="N3625" s="15">
        <f>Raw_Data!N3625</f>
        <v>39</v>
      </c>
      <c r="O3625" s="15">
        <f>Raw_Data!O3625</f>
        <v>78.599999999999994</v>
      </c>
      <c r="P3625" s="15" t="str">
        <f>Raw_Data!P3625</f>
        <v>Flood</v>
      </c>
      <c r="Q3625" s="15">
        <f>Raw_Data!Q3625</f>
        <v>204.3</v>
      </c>
      <c r="R3625" s="15">
        <f>Raw_Data!R3625</f>
        <v>3.53</v>
      </c>
      <c r="S3625" s="15">
        <f>Raw_Data!S3625</f>
        <v>0.95</v>
      </c>
      <c r="T3625" s="18">
        <f>IF(Raw_Data!T3625="",ROUND(AVERAGEIFS(Raw_Data!$T$2:$T$4001,Raw_Data!$E$2:$E$4001,E3625,Raw_Data!$D$2:$D$4001,D3625),2),IF(Raw_Data!T3625&gt;INDEX(Cleaning_Reference!$F$6:$F$13,MATCH(D3625,Cleaning_Reference!$A$6:$A$13,0)),INDEX(Cleaning_Reference!$F$6:$F$13,MATCH(D3625,Cleaning_Reference!$A$6:$A$13,0)),Raw_Data!T3625))</f>
        <v>2.16</v>
      </c>
      <c r="U3625" s="15">
        <f>Raw_Data!U3625</f>
        <v>20.43</v>
      </c>
      <c r="V3625" s="15">
        <f>Raw_Data!V3625</f>
        <v>19338</v>
      </c>
      <c r="W3625" s="15">
        <f>Raw_Data!W3625</f>
        <v>646776</v>
      </c>
      <c r="X3625" s="15">
        <f>Raw_Data!X3625</f>
        <v>395075</v>
      </c>
      <c r="Y3625" s="15">
        <f>Raw_Data!Y3625</f>
        <v>-251701</v>
      </c>
      <c r="Z3625" s="15">
        <f>Raw_Data!Z3625</f>
        <v>7160</v>
      </c>
      <c r="AA3625" s="15">
        <f>Raw_Data!AA3625</f>
        <v>2.8530000000000002</v>
      </c>
      <c r="AB3625" s="15">
        <f>Raw_Data!AB3625</f>
        <v>33</v>
      </c>
      <c r="AC3625" s="19" t="str">
        <f>IF(Raw_Data!G3625="","Yes","No")</f>
        <v>No</v>
      </c>
      <c r="AD3625" s="19" t="str">
        <f>IF(Raw_Data!L3625="","Yes","No")</f>
        <v>No</v>
      </c>
      <c r="AE3625" s="19" t="str">
        <f>IF(Raw_Data!T3625="","Imputed",IF(Raw_Data!T3625&gt;INDEX(Cleaning_Reference!$F$6:$F$13,MATCH(D3625,Cleaning_Reference!$A$6:$A$13,0)),"Capped","Original"))</f>
        <v>Original</v>
      </c>
      <c r="AF3625" s="21">
        <f t="shared" si="56"/>
        <v>20.43</v>
      </c>
    </row>
    <row r="3626" spans="1:32" ht="15" customHeight="1" x14ac:dyDescent="0.3">
      <c r="A3626" s="20" t="str">
        <f>Raw_Data!A3626</f>
        <v>SF13625</v>
      </c>
      <c r="B3626" s="15" t="str">
        <f>Raw_Data!B3626</f>
        <v>Maharashtra</v>
      </c>
      <c r="C3626" s="15" t="str">
        <f>Raw_Data!C3626</f>
        <v>Nashik</v>
      </c>
      <c r="D3626" s="15" t="str">
        <f>Raw_Data!D3626</f>
        <v>Wheat</v>
      </c>
      <c r="E3626" s="15" t="str">
        <f>Raw_Data!E3626</f>
        <v>Rabi</v>
      </c>
      <c r="F3626" s="15">
        <f>Raw_Data!F3626</f>
        <v>2.4300000000000002</v>
      </c>
      <c r="G3626" s="18">
        <f>IF(Raw_Data!G3626="",ROUND(AVERAGEIFS(Raw_Data!$G$2:$G$4001,Raw_Data!$E$2:$E$4001,E3626),1),Raw_Data!G3626)</f>
        <v>491.3</v>
      </c>
      <c r="H3626" s="15">
        <f>Raw_Data!H3626</f>
        <v>22.7</v>
      </c>
      <c r="I3626" s="15">
        <f>Raw_Data!I3626</f>
        <v>47.4</v>
      </c>
      <c r="J3626" s="15">
        <f>Raw_Data!J3626</f>
        <v>7.3</v>
      </c>
      <c r="K3626" s="15">
        <f>Raw_Data!K3626</f>
        <v>6.81</v>
      </c>
      <c r="L3626" s="18">
        <f>IF(Raw_Data!L3626="",ROUND(AVERAGEIFS(Raw_Data!$L$2:$L$4001,Raw_Data!$E$2:$E$4001,E3626),1),Raw_Data!L3626)</f>
        <v>28.7</v>
      </c>
      <c r="M3626" s="15">
        <f>Raw_Data!M3626</f>
        <v>76.099999999999994</v>
      </c>
      <c r="N3626" s="15">
        <f>Raw_Data!N3626</f>
        <v>24.8</v>
      </c>
      <c r="O3626" s="15">
        <f>Raw_Data!O3626</f>
        <v>143.5</v>
      </c>
      <c r="P3626" s="15" t="str">
        <f>Raw_Data!P3626</f>
        <v>Drip</v>
      </c>
      <c r="Q3626" s="15">
        <f>Raw_Data!Q3626</f>
        <v>195</v>
      </c>
      <c r="R3626" s="15">
        <f>Raw_Data!R3626</f>
        <v>4.7699999999999996</v>
      </c>
      <c r="S3626" s="15">
        <f>Raw_Data!S3626</f>
        <v>0.93</v>
      </c>
      <c r="T3626" s="18">
        <f>IF(Raw_Data!T3626="",ROUND(AVERAGEIFS(Raw_Data!$T$2:$T$4001,Raw_Data!$E$2:$E$4001,E3626,Raw_Data!$D$2:$D$4001,D3626),2),IF(Raw_Data!T3626&gt;INDEX(Cleaning_Reference!$F$6:$F$13,MATCH(D3626,Cleaning_Reference!$A$6:$A$13,0)),INDEX(Cleaning_Reference!$F$6:$F$13,MATCH(D3626,Cleaning_Reference!$A$6:$A$13,0)),Raw_Data!T3626))</f>
        <v>2.99</v>
      </c>
      <c r="U3626" s="15">
        <f>Raw_Data!U3626</f>
        <v>7.27</v>
      </c>
      <c r="V3626" s="15">
        <f>Raw_Data!V3626</f>
        <v>24371</v>
      </c>
      <c r="W3626" s="15">
        <f>Raw_Data!W3626</f>
        <v>155689</v>
      </c>
      <c r="X3626" s="15">
        <f>Raw_Data!X3626</f>
        <v>177177</v>
      </c>
      <c r="Y3626" s="15">
        <f>Raw_Data!Y3626</f>
        <v>21488</v>
      </c>
      <c r="Z3626" s="15">
        <f>Raw_Data!Z3626</f>
        <v>1145</v>
      </c>
      <c r="AA3626" s="15">
        <f>Raw_Data!AA3626</f>
        <v>6.3490000000000002</v>
      </c>
      <c r="AB3626" s="15">
        <f>Raw_Data!AB3626</f>
        <v>42.1</v>
      </c>
      <c r="AC3626" s="19" t="str">
        <f>IF(Raw_Data!G3626="","Yes","No")</f>
        <v>No</v>
      </c>
      <c r="AD3626" s="19" t="str">
        <f>IF(Raw_Data!L3626="","Yes","No")</f>
        <v>No</v>
      </c>
      <c r="AE3626" s="19" t="str">
        <f>IF(Raw_Data!T3626="","Imputed",IF(Raw_Data!T3626&gt;INDEX(Cleaning_Reference!$F$6:$F$13,MATCH(D3626,Cleaning_Reference!$A$6:$A$13,0)),"Capped","Original"))</f>
        <v>Original</v>
      </c>
      <c r="AF3626" s="21">
        <f t="shared" si="56"/>
        <v>7.27</v>
      </c>
    </row>
    <row r="3627" spans="1:32" ht="15" customHeight="1" x14ac:dyDescent="0.3">
      <c r="A3627" s="20" t="str">
        <f>Raw_Data!A3627</f>
        <v>SF13626</v>
      </c>
      <c r="B3627" s="15" t="str">
        <f>Raw_Data!B3627</f>
        <v>Punjab</v>
      </c>
      <c r="C3627" s="15" t="str">
        <f>Raw_Data!C3627</f>
        <v>Krishna</v>
      </c>
      <c r="D3627" s="15" t="str">
        <f>Raw_Data!D3627</f>
        <v>Maize</v>
      </c>
      <c r="E3627" s="15" t="str">
        <f>Raw_Data!E3627</f>
        <v>Rabi</v>
      </c>
      <c r="F3627" s="15">
        <f>Raw_Data!F3627</f>
        <v>13.47</v>
      </c>
      <c r="G3627" s="18">
        <f>IF(Raw_Data!G3627="",ROUND(AVERAGEIFS(Raw_Data!$G$2:$G$4001,Raw_Data!$E$2:$E$4001,E3627),1),Raw_Data!G3627)</f>
        <v>439.1</v>
      </c>
      <c r="H3627" s="15">
        <f>Raw_Data!H3627</f>
        <v>19.5</v>
      </c>
      <c r="I3627" s="15">
        <f>Raw_Data!I3627</f>
        <v>54.5</v>
      </c>
      <c r="J3627" s="15">
        <f>Raw_Data!J3627</f>
        <v>7</v>
      </c>
      <c r="K3627" s="15">
        <f>Raw_Data!K3627</f>
        <v>5.7</v>
      </c>
      <c r="L3627" s="18">
        <f>IF(Raw_Data!L3627="",ROUND(AVERAGEIFS(Raw_Data!$L$2:$L$4001,Raw_Data!$E$2:$E$4001,E3627),1),Raw_Data!L3627)</f>
        <v>25.9</v>
      </c>
      <c r="M3627" s="15">
        <f>Raw_Data!M3627</f>
        <v>58.2</v>
      </c>
      <c r="N3627" s="15">
        <f>Raw_Data!N3627</f>
        <v>51.9</v>
      </c>
      <c r="O3627" s="15">
        <f>Raw_Data!O3627</f>
        <v>117.2</v>
      </c>
      <c r="P3627" s="15" t="str">
        <f>Raw_Data!P3627</f>
        <v>Flood</v>
      </c>
      <c r="Q3627" s="15">
        <f>Raw_Data!Q3627</f>
        <v>246.6</v>
      </c>
      <c r="R3627" s="15">
        <f>Raw_Data!R3627</f>
        <v>8.8800000000000008</v>
      </c>
      <c r="S3627" s="15">
        <f>Raw_Data!S3627</f>
        <v>0.7</v>
      </c>
      <c r="T3627" s="18">
        <f>IF(Raw_Data!T3627="",ROUND(AVERAGEIFS(Raw_Data!$T$2:$T$4001,Raw_Data!$E$2:$E$4001,E3627,Raw_Data!$D$2:$D$4001,D3627),2),IF(Raw_Data!T3627&gt;INDEX(Cleaning_Reference!$F$6:$F$13,MATCH(D3627,Cleaning_Reference!$A$6:$A$13,0)),INDEX(Cleaning_Reference!$F$6:$F$13,MATCH(D3627,Cleaning_Reference!$A$6:$A$13,0)),Raw_Data!T3627))</f>
        <v>0.97</v>
      </c>
      <c r="U3627" s="15">
        <f>Raw_Data!U3627</f>
        <v>13.07</v>
      </c>
      <c r="V3627" s="15">
        <f>Raw_Data!V3627</f>
        <v>17330</v>
      </c>
      <c r="W3627" s="15">
        <f>Raw_Data!W3627</f>
        <v>1207553</v>
      </c>
      <c r="X3627" s="15">
        <f>Raw_Data!X3627</f>
        <v>226503</v>
      </c>
      <c r="Y3627" s="15">
        <f>Raw_Data!Y3627</f>
        <v>-981050</v>
      </c>
      <c r="Z3627" s="15">
        <f>Raw_Data!Z3627</f>
        <v>9675</v>
      </c>
      <c r="AA3627" s="15">
        <f>Raw_Data!AA3627</f>
        <v>1.351</v>
      </c>
      <c r="AB3627" s="15">
        <f>Raw_Data!AB3627</f>
        <v>27.7</v>
      </c>
      <c r="AC3627" s="19" t="str">
        <f>IF(Raw_Data!G3627="","Yes","No")</f>
        <v>No</v>
      </c>
      <c r="AD3627" s="19" t="str">
        <f>IF(Raw_Data!L3627="","Yes","No")</f>
        <v>No</v>
      </c>
      <c r="AE3627" s="19" t="str">
        <f>IF(Raw_Data!T3627="","Imputed",IF(Raw_Data!T3627&gt;INDEX(Cleaning_Reference!$F$6:$F$13,MATCH(D3627,Cleaning_Reference!$A$6:$A$13,0)),"Capped","Original"))</f>
        <v>Original</v>
      </c>
      <c r="AF3627" s="21">
        <f t="shared" si="56"/>
        <v>13.07</v>
      </c>
    </row>
    <row r="3628" spans="1:32" ht="15" customHeight="1" x14ac:dyDescent="0.3">
      <c r="A3628" s="20" t="str">
        <f>Raw_Data!A3628</f>
        <v>SF13627</v>
      </c>
      <c r="B3628" s="15" t="str">
        <f>Raw_Data!B3628</f>
        <v>Karnataka</v>
      </c>
      <c r="C3628" s="15" t="str">
        <f>Raw_Data!C3628</f>
        <v>Guntur</v>
      </c>
      <c r="D3628" s="15" t="str">
        <f>Raw_Data!D3628</f>
        <v>Rice</v>
      </c>
      <c r="E3628" s="15" t="str">
        <f>Raw_Data!E3628</f>
        <v>Rabi</v>
      </c>
      <c r="F3628" s="15">
        <f>Raw_Data!F3628</f>
        <v>11.06</v>
      </c>
      <c r="G3628" s="18">
        <f>IF(Raw_Data!G3628="",ROUND(AVERAGEIFS(Raw_Data!$G$2:$G$4001,Raw_Data!$E$2:$E$4001,E3628),1),Raw_Data!G3628)</f>
        <v>359.1</v>
      </c>
      <c r="H3628" s="15">
        <f>Raw_Data!H3628</f>
        <v>22.2</v>
      </c>
      <c r="I3628" s="15">
        <f>Raw_Data!I3628</f>
        <v>49.1</v>
      </c>
      <c r="J3628" s="15">
        <f>Raw_Data!J3628</f>
        <v>7.4</v>
      </c>
      <c r="K3628" s="15">
        <f>Raw_Data!K3628</f>
        <v>5.31</v>
      </c>
      <c r="L3628" s="18">
        <f>IF(Raw_Data!L3628="",ROUND(AVERAGEIFS(Raw_Data!$L$2:$L$4001,Raw_Data!$E$2:$E$4001,E3628),1),Raw_Data!L3628)</f>
        <v>24.6</v>
      </c>
      <c r="M3628" s="15">
        <f>Raw_Data!M3628</f>
        <v>138.80000000000001</v>
      </c>
      <c r="N3628" s="15">
        <f>Raw_Data!N3628</f>
        <v>76.5</v>
      </c>
      <c r="O3628" s="15">
        <f>Raw_Data!O3628</f>
        <v>59.4</v>
      </c>
      <c r="P3628" s="15" t="str">
        <f>Raw_Data!P3628</f>
        <v>Flood</v>
      </c>
      <c r="Q3628" s="15">
        <f>Raw_Data!Q3628</f>
        <v>100.8</v>
      </c>
      <c r="R3628" s="15">
        <f>Raw_Data!R3628</f>
        <v>5.38</v>
      </c>
      <c r="S3628" s="15">
        <f>Raw_Data!S3628</f>
        <v>0.85</v>
      </c>
      <c r="T3628" s="18">
        <f>IF(Raw_Data!T3628="",ROUND(AVERAGEIFS(Raw_Data!$T$2:$T$4001,Raw_Data!$E$2:$E$4001,E3628,Raw_Data!$D$2:$D$4001,D3628),2),IF(Raw_Data!T3628&gt;INDEX(Cleaning_Reference!$F$6:$F$13,MATCH(D3628,Cleaning_Reference!$A$6:$A$13,0)),INDEX(Cleaning_Reference!$F$6:$F$13,MATCH(D3628,Cleaning_Reference!$A$6:$A$13,0)),Raw_Data!T3628))</f>
        <v>0.3</v>
      </c>
      <c r="U3628" s="15">
        <f>Raw_Data!U3628</f>
        <v>3.32</v>
      </c>
      <c r="V3628" s="15">
        <f>Raw_Data!V3628</f>
        <v>20480</v>
      </c>
      <c r="W3628" s="15">
        <f>Raw_Data!W3628</f>
        <v>549703</v>
      </c>
      <c r="X3628" s="15">
        <f>Raw_Data!X3628</f>
        <v>67994</v>
      </c>
      <c r="Y3628" s="15">
        <f>Raw_Data!Y3628</f>
        <v>-481709</v>
      </c>
      <c r="Z3628" s="15">
        <f>Raw_Data!Z3628</f>
        <v>22616</v>
      </c>
      <c r="AA3628" s="15">
        <f>Raw_Data!AA3628</f>
        <v>0.14699999999999999</v>
      </c>
      <c r="AB3628" s="15">
        <f>Raw_Data!AB3628</f>
        <v>30</v>
      </c>
      <c r="AC3628" s="19" t="str">
        <f>IF(Raw_Data!G3628="","Yes","No")</f>
        <v>No</v>
      </c>
      <c r="AD3628" s="19" t="str">
        <f>IF(Raw_Data!L3628="","Yes","No")</f>
        <v>No</v>
      </c>
      <c r="AE3628" s="19" t="str">
        <f>IF(Raw_Data!T3628="","Imputed",IF(Raw_Data!T3628&gt;INDEX(Cleaning_Reference!$F$6:$F$13,MATCH(D3628,Cleaning_Reference!$A$6:$A$13,0)),"Capped","Original"))</f>
        <v>Original</v>
      </c>
      <c r="AF3628" s="21">
        <f t="shared" si="56"/>
        <v>3.32</v>
      </c>
    </row>
    <row r="3629" spans="1:32" ht="15" customHeight="1" x14ac:dyDescent="0.3">
      <c r="A3629" s="20" t="str">
        <f>Raw_Data!A3629</f>
        <v>SF13628</v>
      </c>
      <c r="B3629" s="15" t="str">
        <f>Raw_Data!B3629</f>
        <v>Madhya Pradesh</v>
      </c>
      <c r="C3629" s="15" t="str">
        <f>Raw_Data!C3629</f>
        <v>Guntur</v>
      </c>
      <c r="D3629" s="15" t="str">
        <f>Raw_Data!D3629</f>
        <v>Cotton</v>
      </c>
      <c r="E3629" s="15" t="str">
        <f>Raw_Data!E3629</f>
        <v>Zaid</v>
      </c>
      <c r="F3629" s="15">
        <f>Raw_Data!F3629</f>
        <v>10.53</v>
      </c>
      <c r="G3629" s="18">
        <f>IF(Raw_Data!G3629="",ROUND(AVERAGEIFS(Raw_Data!$G$2:$G$4001,Raw_Data!$E$2:$E$4001,E3629),1),Raw_Data!G3629)</f>
        <v>261.10000000000002</v>
      </c>
      <c r="H3629" s="15">
        <f>Raw_Data!H3629</f>
        <v>33.1</v>
      </c>
      <c r="I3629" s="15">
        <f>Raw_Data!I3629</f>
        <v>42.5</v>
      </c>
      <c r="J3629" s="15">
        <f>Raw_Data!J3629</f>
        <v>8.6</v>
      </c>
      <c r="K3629" s="15">
        <f>Raw_Data!K3629</f>
        <v>6.96</v>
      </c>
      <c r="L3629" s="18">
        <f>IF(Raw_Data!L3629="",ROUND(AVERAGEIFS(Raw_Data!$L$2:$L$4001,Raw_Data!$E$2:$E$4001,E3629),1),Raw_Data!L3629)</f>
        <v>18.3</v>
      </c>
      <c r="M3629" s="15">
        <f>Raw_Data!M3629</f>
        <v>93.3</v>
      </c>
      <c r="N3629" s="15">
        <f>Raw_Data!N3629</f>
        <v>65.099999999999994</v>
      </c>
      <c r="O3629" s="15">
        <f>Raw_Data!O3629</f>
        <v>164.7</v>
      </c>
      <c r="P3629" s="15" t="str">
        <f>Raw_Data!P3629</f>
        <v>Rainfed</v>
      </c>
      <c r="Q3629" s="15">
        <f>Raw_Data!Q3629</f>
        <v>198.3</v>
      </c>
      <c r="R3629" s="15">
        <f>Raw_Data!R3629</f>
        <v>5.69</v>
      </c>
      <c r="S3629" s="15">
        <f>Raw_Data!S3629</f>
        <v>0.83</v>
      </c>
      <c r="T3629" s="18">
        <f>IF(Raw_Data!T3629="",ROUND(AVERAGEIFS(Raw_Data!$T$2:$T$4001,Raw_Data!$E$2:$E$4001,E3629,Raw_Data!$D$2:$D$4001,D3629),2),IF(Raw_Data!T3629&gt;INDEX(Cleaning_Reference!$F$6:$F$13,MATCH(D3629,Cleaning_Reference!$A$6:$A$13,0)),INDEX(Cleaning_Reference!$F$6:$F$13,MATCH(D3629,Cleaning_Reference!$A$6:$A$13,0)),Raw_Data!T3629))</f>
        <v>0.85</v>
      </c>
      <c r="U3629" s="15">
        <f>Raw_Data!U3629</f>
        <v>8.9499999999999993</v>
      </c>
      <c r="V3629" s="15">
        <f>Raw_Data!V3629</f>
        <v>68815</v>
      </c>
      <c r="W3629" s="15">
        <f>Raw_Data!W3629</f>
        <v>638873</v>
      </c>
      <c r="X3629" s="15">
        <f>Raw_Data!X3629</f>
        <v>615894</v>
      </c>
      <c r="Y3629" s="15">
        <f>Raw_Data!Y3629</f>
        <v>-22979</v>
      </c>
      <c r="Z3629" s="15">
        <f>Raw_Data!Z3629</f>
        <v>4321</v>
      </c>
      <c r="AA3629" s="15">
        <f>Raw_Data!AA3629</f>
        <v>2.0710000000000002</v>
      </c>
      <c r="AB3629" s="15">
        <f>Raw_Data!AB3629</f>
        <v>34.6</v>
      </c>
      <c r="AC3629" s="19" t="str">
        <f>IF(Raw_Data!G3629="","Yes","No")</f>
        <v>No</v>
      </c>
      <c r="AD3629" s="19" t="str">
        <f>IF(Raw_Data!L3629="","Yes","No")</f>
        <v>No</v>
      </c>
      <c r="AE3629" s="19" t="str">
        <f>IF(Raw_Data!T3629="","Imputed",IF(Raw_Data!T3629&gt;INDEX(Cleaning_Reference!$F$6:$F$13,MATCH(D3629,Cleaning_Reference!$A$6:$A$13,0)),"Capped","Original"))</f>
        <v>Original</v>
      </c>
      <c r="AF3629" s="21">
        <f t="shared" si="56"/>
        <v>8.9499999999999993</v>
      </c>
    </row>
    <row r="3630" spans="1:32" ht="15" customHeight="1" x14ac:dyDescent="0.3">
      <c r="A3630" s="20" t="str">
        <f>Raw_Data!A3630</f>
        <v>SF13629</v>
      </c>
      <c r="B3630" s="15" t="str">
        <f>Raw_Data!B3630</f>
        <v>Gujarat</v>
      </c>
      <c r="C3630" s="15" t="str">
        <f>Raw_Data!C3630</f>
        <v>Nashik</v>
      </c>
      <c r="D3630" s="15" t="str">
        <f>Raw_Data!D3630</f>
        <v>Chilli</v>
      </c>
      <c r="E3630" s="15" t="str">
        <f>Raw_Data!E3630</f>
        <v>Kharif</v>
      </c>
      <c r="F3630" s="15">
        <f>Raw_Data!F3630</f>
        <v>6.55</v>
      </c>
      <c r="G3630" s="18">
        <f>IF(Raw_Data!G3630="",ROUND(AVERAGEIFS(Raw_Data!$G$2:$G$4001,Raw_Data!$E$2:$E$4001,E3630),1),Raw_Data!G3630)</f>
        <v>650.4</v>
      </c>
      <c r="H3630" s="15">
        <f>Raw_Data!H3630</f>
        <v>30.2</v>
      </c>
      <c r="I3630" s="15">
        <f>Raw_Data!I3630</f>
        <v>72.900000000000006</v>
      </c>
      <c r="J3630" s="15">
        <f>Raw_Data!J3630</f>
        <v>6.6</v>
      </c>
      <c r="K3630" s="15">
        <f>Raw_Data!K3630</f>
        <v>7.95</v>
      </c>
      <c r="L3630" s="18">
        <f>IF(Raw_Data!L3630="",ROUND(AVERAGEIFS(Raw_Data!$L$2:$L$4001,Raw_Data!$E$2:$E$4001,E3630),1),Raw_Data!L3630)</f>
        <v>28.7</v>
      </c>
      <c r="M3630" s="15">
        <f>Raw_Data!M3630</f>
        <v>123.2</v>
      </c>
      <c r="N3630" s="15">
        <f>Raw_Data!N3630</f>
        <v>46</v>
      </c>
      <c r="O3630" s="15">
        <f>Raw_Data!O3630</f>
        <v>126.3</v>
      </c>
      <c r="P3630" s="15" t="str">
        <f>Raw_Data!P3630</f>
        <v>Flood</v>
      </c>
      <c r="Q3630" s="15">
        <f>Raw_Data!Q3630</f>
        <v>202.7</v>
      </c>
      <c r="R3630" s="15">
        <f>Raw_Data!R3630</f>
        <v>4.07</v>
      </c>
      <c r="S3630" s="15">
        <f>Raw_Data!S3630</f>
        <v>0.65</v>
      </c>
      <c r="T3630" s="18">
        <f>IF(Raw_Data!T3630="",ROUND(AVERAGEIFS(Raw_Data!$T$2:$T$4001,Raw_Data!$E$2:$E$4001,E3630,Raw_Data!$D$2:$D$4001,D3630),2),IF(Raw_Data!T3630&gt;INDEX(Cleaning_Reference!$F$6:$F$13,MATCH(D3630,Cleaning_Reference!$A$6:$A$13,0)),INDEX(Cleaning_Reference!$F$6:$F$13,MATCH(D3630,Cleaning_Reference!$A$6:$A$13,0)),Raw_Data!T3630))</f>
        <v>0.44</v>
      </c>
      <c r="U3630" s="15">
        <f>Raw_Data!U3630</f>
        <v>2.88</v>
      </c>
      <c r="V3630" s="15">
        <f>Raw_Data!V3630</f>
        <v>103177</v>
      </c>
      <c r="W3630" s="15">
        <f>Raw_Data!W3630</f>
        <v>423847</v>
      </c>
      <c r="X3630" s="15">
        <f>Raw_Data!X3630</f>
        <v>297150</v>
      </c>
      <c r="Y3630" s="15">
        <f>Raw_Data!Y3630</f>
        <v>-126697</v>
      </c>
      <c r="Z3630" s="15">
        <f>Raw_Data!Z3630</f>
        <v>4450</v>
      </c>
      <c r="AA3630" s="15">
        <f>Raw_Data!AA3630</f>
        <v>0.64700000000000002</v>
      </c>
      <c r="AB3630" s="15">
        <f>Raw_Data!AB3630</f>
        <v>65.099999999999994</v>
      </c>
      <c r="AC3630" s="19" t="str">
        <f>IF(Raw_Data!G3630="","Yes","No")</f>
        <v>No</v>
      </c>
      <c r="AD3630" s="19" t="str">
        <f>IF(Raw_Data!L3630="","Yes","No")</f>
        <v>No</v>
      </c>
      <c r="AE3630" s="19" t="str">
        <f>IF(Raw_Data!T3630="","Imputed",IF(Raw_Data!T3630&gt;INDEX(Cleaning_Reference!$F$6:$F$13,MATCH(D3630,Cleaning_Reference!$A$6:$A$13,0)),"Capped","Original"))</f>
        <v>Original</v>
      </c>
      <c r="AF3630" s="21">
        <f t="shared" si="56"/>
        <v>2.88</v>
      </c>
    </row>
    <row r="3631" spans="1:32" ht="15" customHeight="1" x14ac:dyDescent="0.3">
      <c r="A3631" s="20" t="str">
        <f>Raw_Data!A3631</f>
        <v>SF13630</v>
      </c>
      <c r="B3631" s="15" t="str">
        <f>Raw_Data!B3631</f>
        <v>Karnataka</v>
      </c>
      <c r="C3631" s="15" t="str">
        <f>Raw_Data!C3631</f>
        <v>Warangal</v>
      </c>
      <c r="D3631" s="15" t="str">
        <f>Raw_Data!D3631</f>
        <v>Rice</v>
      </c>
      <c r="E3631" s="15" t="str">
        <f>Raw_Data!E3631</f>
        <v>Kharif</v>
      </c>
      <c r="F3631" s="15">
        <f>Raw_Data!F3631</f>
        <v>12.85</v>
      </c>
      <c r="G3631" s="18">
        <f>IF(Raw_Data!G3631="",ROUND(AVERAGEIFS(Raw_Data!$G$2:$G$4001,Raw_Data!$E$2:$E$4001,E3631),1),Raw_Data!G3631)</f>
        <v>934</v>
      </c>
      <c r="H3631" s="15">
        <f>Raw_Data!H3631</f>
        <v>27</v>
      </c>
      <c r="I3631" s="15">
        <f>Raw_Data!I3631</f>
        <v>59.2</v>
      </c>
      <c r="J3631" s="15">
        <f>Raw_Data!J3631</f>
        <v>6.1</v>
      </c>
      <c r="K3631" s="15">
        <f>Raw_Data!K3631</f>
        <v>7.7</v>
      </c>
      <c r="L3631" s="18">
        <f>IF(Raw_Data!L3631="",ROUND(AVERAGEIFS(Raw_Data!$L$2:$L$4001,Raw_Data!$E$2:$E$4001,E3631),1),Raw_Data!L3631)</f>
        <v>42.1</v>
      </c>
      <c r="M3631" s="15">
        <f>Raw_Data!M3631</f>
        <v>86.6</v>
      </c>
      <c r="N3631" s="15">
        <f>Raw_Data!N3631</f>
        <v>82.9</v>
      </c>
      <c r="O3631" s="15">
        <f>Raw_Data!O3631</f>
        <v>105.6</v>
      </c>
      <c r="P3631" s="15" t="str">
        <f>Raw_Data!P3631</f>
        <v>Flood</v>
      </c>
      <c r="Q3631" s="15">
        <f>Raw_Data!Q3631</f>
        <v>206.9</v>
      </c>
      <c r="R3631" s="15">
        <f>Raw_Data!R3631</f>
        <v>4.28</v>
      </c>
      <c r="S3631" s="15">
        <f>Raw_Data!S3631</f>
        <v>0.92</v>
      </c>
      <c r="T3631" s="18">
        <f>IF(Raw_Data!T3631="",ROUND(AVERAGEIFS(Raw_Data!$T$2:$T$4001,Raw_Data!$E$2:$E$4001,E3631,Raw_Data!$D$2:$D$4001,D3631),2),IF(Raw_Data!T3631&gt;INDEX(Cleaning_Reference!$F$6:$F$13,MATCH(D3631,Cleaning_Reference!$A$6:$A$13,0)),INDEX(Cleaning_Reference!$F$6:$F$13,MATCH(D3631,Cleaning_Reference!$A$6:$A$13,0)),Raw_Data!T3631))</f>
        <v>1.25</v>
      </c>
      <c r="U3631" s="15">
        <f>Raw_Data!U3631</f>
        <v>16.059999999999999</v>
      </c>
      <c r="V3631" s="15">
        <f>Raw_Data!V3631</f>
        <v>24483</v>
      </c>
      <c r="W3631" s="15">
        <f>Raw_Data!W3631</f>
        <v>970268</v>
      </c>
      <c r="X3631" s="15">
        <f>Raw_Data!X3631</f>
        <v>393197</v>
      </c>
      <c r="Y3631" s="15">
        <f>Raw_Data!Y3631</f>
        <v>-577071</v>
      </c>
      <c r="Z3631" s="15">
        <f>Raw_Data!Z3631</f>
        <v>27548</v>
      </c>
      <c r="AA3631" s="15">
        <f>Raw_Data!AA3631</f>
        <v>0.58299999999999996</v>
      </c>
      <c r="AB3631" s="15">
        <f>Raw_Data!AB3631</f>
        <v>49.4</v>
      </c>
      <c r="AC3631" s="19" t="str">
        <f>IF(Raw_Data!G3631="","Yes","No")</f>
        <v>No</v>
      </c>
      <c r="AD3631" s="19" t="str">
        <f>IF(Raw_Data!L3631="","Yes","No")</f>
        <v>No</v>
      </c>
      <c r="AE3631" s="19" t="str">
        <f>IF(Raw_Data!T3631="","Imputed",IF(Raw_Data!T3631&gt;INDEX(Cleaning_Reference!$F$6:$F$13,MATCH(D3631,Cleaning_Reference!$A$6:$A$13,0)),"Capped","Original"))</f>
        <v>Original</v>
      </c>
      <c r="AF3631" s="21">
        <f t="shared" si="56"/>
        <v>16.059999999999999</v>
      </c>
    </row>
    <row r="3632" spans="1:32" ht="15" customHeight="1" x14ac:dyDescent="0.3">
      <c r="A3632" s="20" t="str">
        <f>Raw_Data!A3632</f>
        <v>SF13631</v>
      </c>
      <c r="B3632" s="15" t="str">
        <f>Raw_Data!B3632</f>
        <v>Maharashtra</v>
      </c>
      <c r="C3632" s="15" t="str">
        <f>Raw_Data!C3632</f>
        <v>Nalgonda</v>
      </c>
      <c r="D3632" s="15" t="str">
        <f>Raw_Data!D3632</f>
        <v>Groundnut</v>
      </c>
      <c r="E3632" s="15" t="str">
        <f>Raw_Data!E3632</f>
        <v>Kharif</v>
      </c>
      <c r="F3632" s="15">
        <f>Raw_Data!F3632</f>
        <v>5.92</v>
      </c>
      <c r="G3632" s="18">
        <f>IF(Raw_Data!G3632="",ROUND(AVERAGEIFS(Raw_Data!$G$2:$G$4001,Raw_Data!$E$2:$E$4001,E3632),1),Raw_Data!G3632)</f>
        <v>748.5</v>
      </c>
      <c r="H3632" s="15">
        <f>Raw_Data!H3632</f>
        <v>28</v>
      </c>
      <c r="I3632" s="15">
        <f>Raw_Data!I3632</f>
        <v>83</v>
      </c>
      <c r="J3632" s="15">
        <f>Raw_Data!J3632</f>
        <v>6.7</v>
      </c>
      <c r="K3632" s="15">
        <f>Raw_Data!K3632</f>
        <v>6.83</v>
      </c>
      <c r="L3632" s="18">
        <f>IF(Raw_Data!L3632="",ROUND(AVERAGEIFS(Raw_Data!$L$2:$L$4001,Raw_Data!$E$2:$E$4001,E3632),1),Raw_Data!L3632)</f>
        <v>24.4</v>
      </c>
      <c r="M3632" s="15">
        <f>Raw_Data!M3632</f>
        <v>150.69999999999999</v>
      </c>
      <c r="N3632" s="15">
        <f>Raw_Data!N3632</f>
        <v>57.2</v>
      </c>
      <c r="O3632" s="15">
        <f>Raw_Data!O3632</f>
        <v>99.4</v>
      </c>
      <c r="P3632" s="15" t="str">
        <f>Raw_Data!P3632</f>
        <v>Drip</v>
      </c>
      <c r="Q3632" s="15">
        <f>Raw_Data!Q3632</f>
        <v>241.8</v>
      </c>
      <c r="R3632" s="15">
        <f>Raw_Data!R3632</f>
        <v>2.66</v>
      </c>
      <c r="S3632" s="15">
        <f>Raw_Data!S3632</f>
        <v>0.77</v>
      </c>
      <c r="T3632" s="18">
        <f>IF(Raw_Data!T3632="",ROUND(AVERAGEIFS(Raw_Data!$T$2:$T$4001,Raw_Data!$E$2:$E$4001,E3632,Raw_Data!$D$2:$D$4001,D3632),2),IF(Raw_Data!T3632&gt;INDEX(Cleaning_Reference!$F$6:$F$13,MATCH(D3632,Cleaning_Reference!$A$6:$A$13,0)),INDEX(Cleaning_Reference!$F$6:$F$13,MATCH(D3632,Cleaning_Reference!$A$6:$A$13,0)),Raw_Data!T3632))</f>
        <v>2.66</v>
      </c>
      <c r="U3632" s="15">
        <f>Raw_Data!U3632</f>
        <v>15.75</v>
      </c>
      <c r="V3632" s="15">
        <f>Raw_Data!V3632</f>
        <v>51041</v>
      </c>
      <c r="W3632" s="15">
        <f>Raw_Data!W3632</f>
        <v>346554</v>
      </c>
      <c r="X3632" s="15">
        <f>Raw_Data!X3632</f>
        <v>803896</v>
      </c>
      <c r="Y3632" s="15">
        <f>Raw_Data!Y3632</f>
        <v>457342</v>
      </c>
      <c r="Z3632" s="15">
        <f>Raw_Data!Z3632</f>
        <v>2293</v>
      </c>
      <c r="AA3632" s="15">
        <f>Raw_Data!AA3632</f>
        <v>6.8689999999999998</v>
      </c>
      <c r="AB3632" s="15">
        <f>Raw_Data!AB3632</f>
        <v>58.7</v>
      </c>
      <c r="AC3632" s="19" t="str">
        <f>IF(Raw_Data!G3632="","Yes","No")</f>
        <v>No</v>
      </c>
      <c r="AD3632" s="19" t="str">
        <f>IF(Raw_Data!L3632="","Yes","No")</f>
        <v>No</v>
      </c>
      <c r="AE3632" s="19" t="str">
        <f>IF(Raw_Data!T3632="","Imputed",IF(Raw_Data!T3632&gt;INDEX(Cleaning_Reference!$F$6:$F$13,MATCH(D3632,Cleaning_Reference!$A$6:$A$13,0)),"Capped","Original"))</f>
        <v>Original</v>
      </c>
      <c r="AF3632" s="21">
        <f t="shared" si="56"/>
        <v>15.75</v>
      </c>
    </row>
    <row r="3633" spans="1:32" ht="15" customHeight="1" x14ac:dyDescent="0.3">
      <c r="A3633" s="20" t="str">
        <f>Raw_Data!A3633</f>
        <v>SF13632</v>
      </c>
      <c r="B3633" s="15" t="str">
        <f>Raw_Data!B3633</f>
        <v>Telangana</v>
      </c>
      <c r="C3633" s="15" t="str">
        <f>Raw_Data!C3633</f>
        <v>Erode</v>
      </c>
      <c r="D3633" s="15" t="str">
        <f>Raw_Data!D3633</f>
        <v>Pulses</v>
      </c>
      <c r="E3633" s="15" t="str">
        <f>Raw_Data!E3633</f>
        <v>Rabi</v>
      </c>
      <c r="F3633" s="15">
        <f>Raw_Data!F3633</f>
        <v>10.88</v>
      </c>
      <c r="G3633" s="18">
        <f>IF(Raw_Data!G3633="",ROUND(AVERAGEIFS(Raw_Data!$G$2:$G$4001,Raw_Data!$E$2:$E$4001,E3633),1),Raw_Data!G3633)</f>
        <v>281.7</v>
      </c>
      <c r="H3633" s="15">
        <f>Raw_Data!H3633</f>
        <v>16.7</v>
      </c>
      <c r="I3633" s="15">
        <f>Raw_Data!I3633</f>
        <v>60.3</v>
      </c>
      <c r="J3633" s="15">
        <f>Raw_Data!J3633</f>
        <v>5.9</v>
      </c>
      <c r="K3633" s="15">
        <f>Raw_Data!K3633</f>
        <v>5.92</v>
      </c>
      <c r="L3633" s="18">
        <f>IF(Raw_Data!L3633="",ROUND(AVERAGEIFS(Raw_Data!$L$2:$L$4001,Raw_Data!$E$2:$E$4001,E3633),1),Raw_Data!L3633)</f>
        <v>16.8</v>
      </c>
      <c r="M3633" s="15">
        <f>Raw_Data!M3633</f>
        <v>104.9</v>
      </c>
      <c r="N3633" s="15">
        <f>Raw_Data!N3633</f>
        <v>63.1</v>
      </c>
      <c r="O3633" s="15">
        <f>Raw_Data!O3633</f>
        <v>120.2</v>
      </c>
      <c r="P3633" s="15" t="str">
        <f>Raw_Data!P3633</f>
        <v>Rainfed</v>
      </c>
      <c r="Q3633" s="15">
        <f>Raw_Data!Q3633</f>
        <v>294.2</v>
      </c>
      <c r="R3633" s="15">
        <f>Raw_Data!R3633</f>
        <v>3.07</v>
      </c>
      <c r="S3633" s="15">
        <f>Raw_Data!S3633</f>
        <v>0.67</v>
      </c>
      <c r="T3633" s="18">
        <f>IF(Raw_Data!T3633="",ROUND(AVERAGEIFS(Raw_Data!$T$2:$T$4001,Raw_Data!$E$2:$E$4001,E3633,Raw_Data!$D$2:$D$4001,D3633),2),IF(Raw_Data!T3633&gt;INDEX(Cleaning_Reference!$F$6:$F$13,MATCH(D3633,Cleaning_Reference!$A$6:$A$13,0)),INDEX(Cleaning_Reference!$F$6:$F$13,MATCH(D3633,Cleaning_Reference!$A$6:$A$13,0)),Raw_Data!T3633))</f>
        <v>0.34</v>
      </c>
      <c r="U3633" s="15">
        <f>Raw_Data!U3633</f>
        <v>3.7</v>
      </c>
      <c r="V3633" s="15">
        <f>Raw_Data!V3633</f>
        <v>72179</v>
      </c>
      <c r="W3633" s="15">
        <f>Raw_Data!W3633</f>
        <v>724500</v>
      </c>
      <c r="X3633" s="15">
        <f>Raw_Data!X3633</f>
        <v>267062</v>
      </c>
      <c r="Y3633" s="15">
        <f>Raw_Data!Y3633</f>
        <v>-457438</v>
      </c>
      <c r="Z3633" s="15">
        <f>Raw_Data!Z3633</f>
        <v>2437</v>
      </c>
      <c r="AA3633" s="15">
        <f>Raw_Data!AA3633</f>
        <v>1.518</v>
      </c>
      <c r="AB3633" s="15">
        <f>Raw_Data!AB3633</f>
        <v>50.2</v>
      </c>
      <c r="AC3633" s="19" t="str">
        <f>IF(Raw_Data!G3633="","Yes","No")</f>
        <v>No</v>
      </c>
      <c r="AD3633" s="19" t="str">
        <f>IF(Raw_Data!L3633="","Yes","No")</f>
        <v>No</v>
      </c>
      <c r="AE3633" s="19" t="str">
        <f>IF(Raw_Data!T3633="","Imputed",IF(Raw_Data!T3633&gt;INDEX(Cleaning_Reference!$F$6:$F$13,MATCH(D3633,Cleaning_Reference!$A$6:$A$13,0)),"Capped","Original"))</f>
        <v>Original</v>
      </c>
      <c r="AF3633" s="21">
        <f t="shared" si="56"/>
        <v>3.7</v>
      </c>
    </row>
    <row r="3634" spans="1:32" ht="15" customHeight="1" x14ac:dyDescent="0.3">
      <c r="A3634" s="20" t="str">
        <f>Raw_Data!A3634</f>
        <v>SF13633</v>
      </c>
      <c r="B3634" s="15" t="str">
        <f>Raw_Data!B3634</f>
        <v>Madhya Pradesh</v>
      </c>
      <c r="C3634" s="15" t="str">
        <f>Raw_Data!C3634</f>
        <v>Krishna</v>
      </c>
      <c r="D3634" s="15" t="str">
        <f>Raw_Data!D3634</f>
        <v>Rice</v>
      </c>
      <c r="E3634" s="15" t="str">
        <f>Raw_Data!E3634</f>
        <v>Kharif</v>
      </c>
      <c r="F3634" s="15">
        <f>Raw_Data!F3634</f>
        <v>2.36</v>
      </c>
      <c r="G3634" s="18">
        <f>IF(Raw_Data!G3634="",ROUND(AVERAGEIFS(Raw_Data!$G$2:$G$4001,Raw_Data!$E$2:$E$4001,E3634),1),Raw_Data!G3634)</f>
        <v>1136.7</v>
      </c>
      <c r="H3634" s="15">
        <f>Raw_Data!H3634</f>
        <v>25.9</v>
      </c>
      <c r="I3634" s="15">
        <f>Raw_Data!I3634</f>
        <v>71.599999999999994</v>
      </c>
      <c r="J3634" s="15">
        <f>Raw_Data!J3634</f>
        <v>7.2</v>
      </c>
      <c r="K3634" s="15">
        <f>Raw_Data!K3634</f>
        <v>6.55</v>
      </c>
      <c r="L3634" s="18">
        <f>IF(Raw_Data!L3634="",ROUND(AVERAGEIFS(Raw_Data!$L$2:$L$4001,Raw_Data!$E$2:$E$4001,E3634),1),Raw_Data!L3634)</f>
        <v>16.7</v>
      </c>
      <c r="M3634" s="15">
        <f>Raw_Data!M3634</f>
        <v>57.6</v>
      </c>
      <c r="N3634" s="15">
        <f>Raw_Data!N3634</f>
        <v>61.1</v>
      </c>
      <c r="O3634" s="15">
        <f>Raw_Data!O3634</f>
        <v>154.19999999999999</v>
      </c>
      <c r="P3634" s="15" t="str">
        <f>Raw_Data!P3634</f>
        <v>Flood</v>
      </c>
      <c r="Q3634" s="15">
        <f>Raw_Data!Q3634</f>
        <v>164</v>
      </c>
      <c r="R3634" s="15">
        <f>Raw_Data!R3634</f>
        <v>2.86</v>
      </c>
      <c r="S3634" s="15">
        <f>Raw_Data!S3634</f>
        <v>0.92</v>
      </c>
      <c r="T3634" s="18">
        <f>IF(Raw_Data!T3634="",ROUND(AVERAGEIFS(Raw_Data!$T$2:$T$4001,Raw_Data!$E$2:$E$4001,E3634,Raw_Data!$D$2:$D$4001,D3634),2),IF(Raw_Data!T3634&gt;INDEX(Cleaning_Reference!$F$6:$F$13,MATCH(D3634,Cleaning_Reference!$A$6:$A$13,0)),INDEX(Cleaning_Reference!$F$6:$F$13,MATCH(D3634,Cleaning_Reference!$A$6:$A$13,0)),Raw_Data!T3634))</f>
        <v>2.93</v>
      </c>
      <c r="U3634" s="15">
        <f>Raw_Data!U3634</f>
        <v>6.91</v>
      </c>
      <c r="V3634" s="15">
        <f>Raw_Data!V3634</f>
        <v>22240</v>
      </c>
      <c r="W3634" s="15">
        <f>Raw_Data!W3634</f>
        <v>176694</v>
      </c>
      <c r="X3634" s="15">
        <f>Raw_Data!X3634</f>
        <v>153678</v>
      </c>
      <c r="Y3634" s="15">
        <f>Raw_Data!Y3634</f>
        <v>-23016</v>
      </c>
      <c r="Z3634" s="15">
        <f>Raw_Data!Z3634</f>
        <v>5772</v>
      </c>
      <c r="AA3634" s="15">
        <f>Raw_Data!AA3634</f>
        <v>1.1970000000000001</v>
      </c>
      <c r="AB3634" s="15">
        <f>Raw_Data!AB3634</f>
        <v>71.599999999999994</v>
      </c>
      <c r="AC3634" s="19" t="str">
        <f>IF(Raw_Data!G3634="","Yes","No")</f>
        <v>No</v>
      </c>
      <c r="AD3634" s="19" t="str">
        <f>IF(Raw_Data!L3634="","Yes","No")</f>
        <v>No</v>
      </c>
      <c r="AE3634" s="19" t="str">
        <f>IF(Raw_Data!T3634="","Imputed",IF(Raw_Data!T3634&gt;INDEX(Cleaning_Reference!$F$6:$F$13,MATCH(D3634,Cleaning_Reference!$A$6:$A$13,0)),"Capped","Original"))</f>
        <v>Original</v>
      </c>
      <c r="AF3634" s="21">
        <f t="shared" si="56"/>
        <v>6.91</v>
      </c>
    </row>
    <row r="3635" spans="1:32" ht="15" customHeight="1" x14ac:dyDescent="0.3">
      <c r="A3635" s="20" t="str">
        <f>Raw_Data!A3635</f>
        <v>SF13634</v>
      </c>
      <c r="B3635" s="15" t="str">
        <f>Raw_Data!B3635</f>
        <v>Maharashtra</v>
      </c>
      <c r="C3635" s="15" t="str">
        <f>Raw_Data!C3635</f>
        <v>Guntur</v>
      </c>
      <c r="D3635" s="15" t="str">
        <f>Raw_Data!D3635</f>
        <v>Cotton</v>
      </c>
      <c r="E3635" s="15" t="str">
        <f>Raw_Data!E3635</f>
        <v>Zaid</v>
      </c>
      <c r="F3635" s="15">
        <f>Raw_Data!F3635</f>
        <v>12.78</v>
      </c>
      <c r="G3635" s="18">
        <f>IF(Raw_Data!G3635="",ROUND(AVERAGEIFS(Raw_Data!$G$2:$G$4001,Raw_Data!$E$2:$E$4001,E3635),1),Raw_Data!G3635)</f>
        <v>514.1</v>
      </c>
      <c r="H3635" s="15">
        <f>Raw_Data!H3635</f>
        <v>28.5</v>
      </c>
      <c r="I3635" s="15">
        <f>Raw_Data!I3635</f>
        <v>58.9</v>
      </c>
      <c r="J3635" s="15">
        <f>Raw_Data!J3635</f>
        <v>8.5</v>
      </c>
      <c r="K3635" s="15">
        <f>Raw_Data!K3635</f>
        <v>7.4</v>
      </c>
      <c r="L3635" s="18">
        <f>IF(Raw_Data!L3635="",ROUND(AVERAGEIFS(Raw_Data!$L$2:$L$4001,Raw_Data!$E$2:$E$4001,E3635),1),Raw_Data!L3635)</f>
        <v>13.3</v>
      </c>
      <c r="M3635" s="15">
        <f>Raw_Data!M3635</f>
        <v>64.2</v>
      </c>
      <c r="N3635" s="15">
        <f>Raw_Data!N3635</f>
        <v>89.2</v>
      </c>
      <c r="O3635" s="15">
        <f>Raw_Data!O3635</f>
        <v>96.2</v>
      </c>
      <c r="P3635" s="15" t="str">
        <f>Raw_Data!P3635</f>
        <v>Flood</v>
      </c>
      <c r="Q3635" s="15">
        <f>Raw_Data!Q3635</f>
        <v>107.5</v>
      </c>
      <c r="R3635" s="15">
        <f>Raw_Data!R3635</f>
        <v>8.2799999999999994</v>
      </c>
      <c r="S3635" s="15">
        <f>Raw_Data!S3635</f>
        <v>0.73</v>
      </c>
      <c r="T3635" s="18">
        <f>IF(Raw_Data!T3635="",ROUND(AVERAGEIFS(Raw_Data!$T$2:$T$4001,Raw_Data!$E$2:$E$4001,E3635,Raw_Data!$D$2:$D$4001,D3635),2),IF(Raw_Data!T3635&gt;INDEX(Cleaning_Reference!$F$6:$F$13,MATCH(D3635,Cleaning_Reference!$A$6:$A$13,0)),INDEX(Cleaning_Reference!$F$6:$F$13,MATCH(D3635,Cleaning_Reference!$A$6:$A$13,0)),Raw_Data!T3635))</f>
        <v>0.83</v>
      </c>
      <c r="U3635" s="15">
        <f>Raw_Data!U3635</f>
        <v>10.61</v>
      </c>
      <c r="V3635" s="15">
        <f>Raw_Data!V3635</f>
        <v>69795</v>
      </c>
      <c r="W3635" s="15">
        <f>Raw_Data!W3635</f>
        <v>948263</v>
      </c>
      <c r="X3635" s="15">
        <f>Raw_Data!X3635</f>
        <v>740525</v>
      </c>
      <c r="Y3635" s="15">
        <f>Raw_Data!Y3635</f>
        <v>-207738</v>
      </c>
      <c r="Z3635" s="15">
        <f>Raw_Data!Z3635</f>
        <v>12156</v>
      </c>
      <c r="AA3635" s="15">
        <f>Raw_Data!AA3635</f>
        <v>0.873</v>
      </c>
      <c r="AB3635" s="15">
        <f>Raw_Data!AB3635</f>
        <v>34.299999999999997</v>
      </c>
      <c r="AC3635" s="19" t="str">
        <f>IF(Raw_Data!G3635="","Yes","No")</f>
        <v>No</v>
      </c>
      <c r="AD3635" s="19" t="str">
        <f>IF(Raw_Data!L3635="","Yes","No")</f>
        <v>No</v>
      </c>
      <c r="AE3635" s="19" t="str">
        <f>IF(Raw_Data!T3635="","Imputed",IF(Raw_Data!T3635&gt;INDEX(Cleaning_Reference!$F$6:$F$13,MATCH(D3635,Cleaning_Reference!$A$6:$A$13,0)),"Capped","Original"))</f>
        <v>Original</v>
      </c>
      <c r="AF3635" s="21">
        <f t="shared" si="56"/>
        <v>10.61</v>
      </c>
    </row>
    <row r="3636" spans="1:32" ht="15" customHeight="1" x14ac:dyDescent="0.3">
      <c r="A3636" s="20" t="str">
        <f>Raw_Data!A3636</f>
        <v>SF13635</v>
      </c>
      <c r="B3636" s="15" t="str">
        <f>Raw_Data!B3636</f>
        <v>Madhya Pradesh</v>
      </c>
      <c r="C3636" s="15" t="str">
        <f>Raw_Data!C3636</f>
        <v>Nashik</v>
      </c>
      <c r="D3636" s="15" t="str">
        <f>Raw_Data!D3636</f>
        <v>Rice</v>
      </c>
      <c r="E3636" s="15" t="str">
        <f>Raw_Data!E3636</f>
        <v>Zaid</v>
      </c>
      <c r="F3636" s="15">
        <f>Raw_Data!F3636</f>
        <v>14.02</v>
      </c>
      <c r="G3636" s="18">
        <f>IF(Raw_Data!G3636="",ROUND(AVERAGEIFS(Raw_Data!$G$2:$G$4001,Raw_Data!$E$2:$E$4001,E3636),1),Raw_Data!G3636)</f>
        <v>80</v>
      </c>
      <c r="H3636" s="15">
        <f>Raw_Data!H3636</f>
        <v>32.299999999999997</v>
      </c>
      <c r="I3636" s="15">
        <f>Raw_Data!I3636</f>
        <v>46.4</v>
      </c>
      <c r="J3636" s="15">
        <f>Raw_Data!J3636</f>
        <v>9.1999999999999993</v>
      </c>
      <c r="K3636" s="15">
        <f>Raw_Data!K3636</f>
        <v>5.9</v>
      </c>
      <c r="L3636" s="18">
        <f>IF(Raw_Data!L3636="",ROUND(AVERAGEIFS(Raw_Data!$L$2:$L$4001,Raw_Data!$E$2:$E$4001,E3636),1),Raw_Data!L3636)</f>
        <v>29.3</v>
      </c>
      <c r="M3636" s="15">
        <f>Raw_Data!M3636</f>
        <v>117.8</v>
      </c>
      <c r="N3636" s="15">
        <f>Raw_Data!N3636</f>
        <v>92.5</v>
      </c>
      <c r="O3636" s="15">
        <f>Raw_Data!O3636</f>
        <v>90.6</v>
      </c>
      <c r="P3636" s="15" t="str">
        <f>Raw_Data!P3636</f>
        <v>Rainfed</v>
      </c>
      <c r="Q3636" s="15">
        <f>Raw_Data!Q3636</f>
        <v>40</v>
      </c>
      <c r="R3636" s="15">
        <f>Raw_Data!R3636</f>
        <v>3.91</v>
      </c>
      <c r="S3636" s="15">
        <f>Raw_Data!S3636</f>
        <v>0.7</v>
      </c>
      <c r="T3636" s="18">
        <f>IF(Raw_Data!T3636="",ROUND(AVERAGEIFS(Raw_Data!$T$2:$T$4001,Raw_Data!$E$2:$E$4001,E3636,Raw_Data!$D$2:$D$4001,D3636),2),IF(Raw_Data!T3636&gt;INDEX(Cleaning_Reference!$F$6:$F$13,MATCH(D3636,Cleaning_Reference!$A$6:$A$13,0)),INDEX(Cleaning_Reference!$F$6:$F$13,MATCH(D3636,Cleaning_Reference!$A$6:$A$13,0)),Raw_Data!T3636))</f>
        <v>0.94</v>
      </c>
      <c r="U3636" s="15">
        <f>Raw_Data!U3636</f>
        <v>13.18</v>
      </c>
      <c r="V3636" s="15">
        <f>Raw_Data!V3636</f>
        <v>21417</v>
      </c>
      <c r="W3636" s="15">
        <f>Raw_Data!W3636</f>
        <v>620149</v>
      </c>
      <c r="X3636" s="15">
        <f>Raw_Data!X3636</f>
        <v>282276</v>
      </c>
      <c r="Y3636" s="15">
        <f>Raw_Data!Y3636</f>
        <v>-337873</v>
      </c>
      <c r="Z3636" s="15">
        <f>Raw_Data!Z3636</f>
        <v>12057</v>
      </c>
      <c r="AA3636" s="15">
        <f>Raw_Data!AA3636</f>
        <v>1.093</v>
      </c>
      <c r="AB3636" s="15">
        <f>Raw_Data!AB3636</f>
        <v>32</v>
      </c>
      <c r="AC3636" s="19" t="str">
        <f>IF(Raw_Data!G3636="","Yes","No")</f>
        <v>No</v>
      </c>
      <c r="AD3636" s="19" t="str">
        <f>IF(Raw_Data!L3636="","Yes","No")</f>
        <v>No</v>
      </c>
      <c r="AE3636" s="19" t="str">
        <f>IF(Raw_Data!T3636="","Imputed",IF(Raw_Data!T3636&gt;INDEX(Cleaning_Reference!$F$6:$F$13,MATCH(D3636,Cleaning_Reference!$A$6:$A$13,0)),"Capped","Original"))</f>
        <v>Original</v>
      </c>
      <c r="AF3636" s="21">
        <f t="shared" si="56"/>
        <v>13.18</v>
      </c>
    </row>
    <row r="3637" spans="1:32" ht="15" customHeight="1" x14ac:dyDescent="0.3">
      <c r="A3637" s="20" t="str">
        <f>Raw_Data!A3637</f>
        <v>SF13636</v>
      </c>
      <c r="B3637" s="15" t="str">
        <f>Raw_Data!B3637</f>
        <v>Karnataka</v>
      </c>
      <c r="C3637" s="15" t="str">
        <f>Raw_Data!C3637</f>
        <v>Rajkot</v>
      </c>
      <c r="D3637" s="15" t="str">
        <f>Raw_Data!D3637</f>
        <v>Sugarcane</v>
      </c>
      <c r="E3637" s="15" t="str">
        <f>Raw_Data!E3637</f>
        <v>Rabi</v>
      </c>
      <c r="F3637" s="15">
        <f>Raw_Data!F3637</f>
        <v>12.8</v>
      </c>
      <c r="G3637" s="18">
        <f>IF(Raw_Data!G3637="",ROUND(AVERAGEIFS(Raw_Data!$G$2:$G$4001,Raw_Data!$E$2:$E$4001,E3637),1),Raw_Data!G3637)</f>
        <v>601.1</v>
      </c>
      <c r="H3637" s="15">
        <f>Raw_Data!H3637</f>
        <v>23.4</v>
      </c>
      <c r="I3637" s="15">
        <f>Raw_Data!I3637</f>
        <v>57.4</v>
      </c>
      <c r="J3637" s="15">
        <f>Raw_Data!J3637</f>
        <v>8.6999999999999993</v>
      </c>
      <c r="K3637" s="15">
        <f>Raw_Data!K3637</f>
        <v>5.97</v>
      </c>
      <c r="L3637" s="18">
        <f>IF(Raw_Data!L3637="",ROUND(AVERAGEIFS(Raw_Data!$L$2:$L$4001,Raw_Data!$E$2:$E$4001,E3637),1),Raw_Data!L3637)</f>
        <v>34.9</v>
      </c>
      <c r="M3637" s="15">
        <f>Raw_Data!M3637</f>
        <v>156.19999999999999</v>
      </c>
      <c r="N3637" s="15">
        <f>Raw_Data!N3637</f>
        <v>83.9</v>
      </c>
      <c r="O3637" s="15">
        <f>Raw_Data!O3637</f>
        <v>89.4</v>
      </c>
      <c r="P3637" s="15" t="str">
        <f>Raw_Data!P3637</f>
        <v>Flood</v>
      </c>
      <c r="Q3637" s="15">
        <f>Raw_Data!Q3637</f>
        <v>122.1</v>
      </c>
      <c r="R3637" s="15">
        <f>Raw_Data!R3637</f>
        <v>10.07</v>
      </c>
      <c r="S3637" s="15">
        <f>Raw_Data!S3637</f>
        <v>0.83</v>
      </c>
      <c r="T3637" s="18">
        <f>IF(Raw_Data!T3637="",ROUND(AVERAGEIFS(Raw_Data!$T$2:$T$4001,Raw_Data!$E$2:$E$4001,E3637,Raw_Data!$D$2:$D$4001,D3637),2),IF(Raw_Data!T3637&gt;INDEX(Cleaning_Reference!$F$6:$F$13,MATCH(D3637,Cleaning_Reference!$A$6:$A$13,0)),INDEX(Cleaning_Reference!$F$6:$F$13,MATCH(D3637,Cleaning_Reference!$A$6:$A$13,0)),Raw_Data!T3637))</f>
        <v>38.97</v>
      </c>
      <c r="U3637" s="15">
        <f>Raw_Data!U3637</f>
        <v>498.82</v>
      </c>
      <c r="V3637" s="15">
        <f>Raw_Data!V3637</f>
        <v>3768</v>
      </c>
      <c r="W3637" s="15">
        <f>Raw_Data!W3637</f>
        <v>843592</v>
      </c>
      <c r="X3637" s="15">
        <f>Raw_Data!X3637</f>
        <v>1879554</v>
      </c>
      <c r="Y3637" s="15">
        <f>Raw_Data!Y3637</f>
        <v>1035962</v>
      </c>
      <c r="Z3637" s="15">
        <f>Raw_Data!Z3637</f>
        <v>29601</v>
      </c>
      <c r="AA3637" s="15">
        <f>Raw_Data!AA3637</f>
        <v>16.850999999999999</v>
      </c>
      <c r="AB3637" s="15">
        <f>Raw_Data!AB3637</f>
        <v>42.2</v>
      </c>
      <c r="AC3637" s="19" t="str">
        <f>IF(Raw_Data!G3637="","Yes","No")</f>
        <v>No</v>
      </c>
      <c r="AD3637" s="19" t="str">
        <f>IF(Raw_Data!L3637="","Yes","No")</f>
        <v>No</v>
      </c>
      <c r="AE3637" s="19" t="str">
        <f>IF(Raw_Data!T3637="","Imputed",IF(Raw_Data!T3637&gt;INDEX(Cleaning_Reference!$F$6:$F$13,MATCH(D3637,Cleaning_Reference!$A$6:$A$13,0)),"Capped","Original"))</f>
        <v>Original</v>
      </c>
      <c r="AF3637" s="21">
        <f t="shared" si="56"/>
        <v>498.82</v>
      </c>
    </row>
    <row r="3638" spans="1:32" ht="15" customHeight="1" x14ac:dyDescent="0.3">
      <c r="A3638" s="20" t="str">
        <f>Raw_Data!A3638</f>
        <v>SF13637</v>
      </c>
      <c r="B3638" s="15" t="str">
        <f>Raw_Data!B3638</f>
        <v>Andhra Pradesh</v>
      </c>
      <c r="C3638" s="15" t="str">
        <f>Raw_Data!C3638</f>
        <v>Nalgonda</v>
      </c>
      <c r="D3638" s="15" t="str">
        <f>Raw_Data!D3638</f>
        <v>Cotton</v>
      </c>
      <c r="E3638" s="15" t="str">
        <f>Raw_Data!E3638</f>
        <v>Zaid</v>
      </c>
      <c r="F3638" s="15">
        <f>Raw_Data!F3638</f>
        <v>14.86</v>
      </c>
      <c r="G3638" s="18">
        <f>IF(Raw_Data!G3638="",ROUND(AVERAGEIFS(Raw_Data!$G$2:$G$4001,Raw_Data!$E$2:$E$4001,E3638),1),Raw_Data!G3638)</f>
        <v>250.1</v>
      </c>
      <c r="H3638" s="15">
        <f>Raw_Data!H3638</f>
        <v>28.1</v>
      </c>
      <c r="I3638" s="15">
        <f>Raw_Data!I3638</f>
        <v>56.9</v>
      </c>
      <c r="J3638" s="15">
        <f>Raw_Data!J3638</f>
        <v>8.5</v>
      </c>
      <c r="K3638" s="15">
        <f>Raw_Data!K3638</f>
        <v>6.09</v>
      </c>
      <c r="L3638" s="18">
        <f>IF(Raw_Data!L3638="",ROUND(AVERAGEIFS(Raw_Data!$L$2:$L$4001,Raw_Data!$E$2:$E$4001,E3638),1),Raw_Data!L3638)</f>
        <v>13.8</v>
      </c>
      <c r="M3638" s="15">
        <f>Raw_Data!M3638</f>
        <v>152.4</v>
      </c>
      <c r="N3638" s="15">
        <f>Raw_Data!N3638</f>
        <v>63.2</v>
      </c>
      <c r="O3638" s="15">
        <f>Raw_Data!O3638</f>
        <v>127.5</v>
      </c>
      <c r="P3638" s="15" t="str">
        <f>Raw_Data!P3638</f>
        <v>Rainfed</v>
      </c>
      <c r="Q3638" s="15">
        <f>Raw_Data!Q3638</f>
        <v>175.1</v>
      </c>
      <c r="R3638" s="15">
        <f>Raw_Data!R3638</f>
        <v>4.71</v>
      </c>
      <c r="S3638" s="15">
        <f>Raw_Data!S3638</f>
        <v>0.8</v>
      </c>
      <c r="T3638" s="18">
        <f>IF(Raw_Data!T3638="",ROUND(AVERAGEIFS(Raw_Data!$T$2:$T$4001,Raw_Data!$E$2:$E$4001,E3638,Raw_Data!$D$2:$D$4001,D3638),2),IF(Raw_Data!T3638&gt;INDEX(Cleaning_Reference!$F$6:$F$13,MATCH(D3638,Cleaning_Reference!$A$6:$A$13,0)),INDEX(Cleaning_Reference!$F$6:$F$13,MATCH(D3638,Cleaning_Reference!$A$6:$A$13,0)),Raw_Data!T3638))</f>
        <v>0.83</v>
      </c>
      <c r="U3638" s="15">
        <f>Raw_Data!U3638</f>
        <v>12.33</v>
      </c>
      <c r="V3638" s="15">
        <f>Raw_Data!V3638</f>
        <v>74500</v>
      </c>
      <c r="W3638" s="15">
        <f>Raw_Data!W3638</f>
        <v>1060049</v>
      </c>
      <c r="X3638" s="15">
        <f>Raw_Data!X3638</f>
        <v>918585</v>
      </c>
      <c r="Y3638" s="15">
        <f>Raw_Data!Y3638</f>
        <v>-141464</v>
      </c>
      <c r="Z3638" s="15">
        <f>Raw_Data!Z3638</f>
        <v>6269</v>
      </c>
      <c r="AA3638" s="15">
        <f>Raw_Data!AA3638</f>
        <v>1.9670000000000001</v>
      </c>
      <c r="AB3638" s="15">
        <f>Raw_Data!AB3638</f>
        <v>40</v>
      </c>
      <c r="AC3638" s="19" t="str">
        <f>IF(Raw_Data!G3638="","Yes","No")</f>
        <v>No</v>
      </c>
      <c r="AD3638" s="19" t="str">
        <f>IF(Raw_Data!L3638="","Yes","No")</f>
        <v>No</v>
      </c>
      <c r="AE3638" s="19" t="str">
        <f>IF(Raw_Data!T3638="","Imputed",IF(Raw_Data!T3638&gt;INDEX(Cleaning_Reference!$F$6:$F$13,MATCH(D3638,Cleaning_Reference!$A$6:$A$13,0)),"Capped","Original"))</f>
        <v>Original</v>
      </c>
      <c r="AF3638" s="21">
        <f t="shared" si="56"/>
        <v>12.33</v>
      </c>
    </row>
    <row r="3639" spans="1:32" ht="15" customHeight="1" x14ac:dyDescent="0.3">
      <c r="A3639" s="20" t="str">
        <f>Raw_Data!A3639</f>
        <v>SF13638</v>
      </c>
      <c r="B3639" s="15" t="str">
        <f>Raw_Data!B3639</f>
        <v>Karnataka</v>
      </c>
      <c r="C3639" s="15" t="str">
        <f>Raw_Data!C3639</f>
        <v>Indore</v>
      </c>
      <c r="D3639" s="15" t="str">
        <f>Raw_Data!D3639</f>
        <v>Chilli</v>
      </c>
      <c r="E3639" s="15" t="str">
        <f>Raw_Data!E3639</f>
        <v>Rabi</v>
      </c>
      <c r="F3639" s="15">
        <f>Raw_Data!F3639</f>
        <v>9.42</v>
      </c>
      <c r="G3639" s="18">
        <f>IF(Raw_Data!G3639="",ROUND(AVERAGEIFS(Raw_Data!$G$2:$G$4001,Raw_Data!$E$2:$E$4001,E3639),1),Raw_Data!G3639)</f>
        <v>318.60000000000002</v>
      </c>
      <c r="H3639" s="15">
        <f>Raw_Data!H3639</f>
        <v>21.2</v>
      </c>
      <c r="I3639" s="15">
        <f>Raw_Data!I3639</f>
        <v>71.900000000000006</v>
      </c>
      <c r="J3639" s="15">
        <f>Raw_Data!J3639</f>
        <v>7.2</v>
      </c>
      <c r="K3639" s="15">
        <f>Raw_Data!K3639</f>
        <v>7.47</v>
      </c>
      <c r="L3639" s="18">
        <f>IF(Raw_Data!L3639="",ROUND(AVERAGEIFS(Raw_Data!$L$2:$L$4001,Raw_Data!$E$2:$E$4001,E3639),1),Raw_Data!L3639)</f>
        <v>26.4</v>
      </c>
      <c r="M3639" s="15">
        <f>Raw_Data!M3639</f>
        <v>97.7</v>
      </c>
      <c r="N3639" s="15">
        <f>Raw_Data!N3639</f>
        <v>64.099999999999994</v>
      </c>
      <c r="O3639" s="15">
        <f>Raw_Data!O3639</f>
        <v>150.30000000000001</v>
      </c>
      <c r="P3639" s="15" t="str">
        <f>Raw_Data!P3639</f>
        <v>Sprinkler</v>
      </c>
      <c r="Q3639" s="15">
        <f>Raw_Data!Q3639</f>
        <v>176.3</v>
      </c>
      <c r="R3639" s="15">
        <f>Raw_Data!R3639</f>
        <v>4.3</v>
      </c>
      <c r="S3639" s="15">
        <f>Raw_Data!S3639</f>
        <v>0.76</v>
      </c>
      <c r="T3639" s="18">
        <f>IF(Raw_Data!T3639="",ROUND(AVERAGEIFS(Raw_Data!$T$2:$T$4001,Raw_Data!$E$2:$E$4001,E3639,Raw_Data!$D$2:$D$4001,D3639),2),IF(Raw_Data!T3639&gt;INDEX(Cleaning_Reference!$F$6:$F$13,MATCH(D3639,Cleaning_Reference!$A$6:$A$13,0)),INDEX(Cleaning_Reference!$F$6:$F$13,MATCH(D3639,Cleaning_Reference!$A$6:$A$13,0)),Raw_Data!T3639))</f>
        <v>0.99</v>
      </c>
      <c r="U3639" s="15">
        <f>Raw_Data!U3639</f>
        <v>9.33</v>
      </c>
      <c r="V3639" s="15">
        <f>Raw_Data!V3639</f>
        <v>103731</v>
      </c>
      <c r="W3639" s="15">
        <f>Raw_Data!W3639</f>
        <v>488471</v>
      </c>
      <c r="X3639" s="15">
        <f>Raw_Data!X3639</f>
        <v>967810</v>
      </c>
      <c r="Y3639" s="15">
        <f>Raw_Data!Y3639</f>
        <v>479339</v>
      </c>
      <c r="Z3639" s="15">
        <f>Raw_Data!Z3639</f>
        <v>5618</v>
      </c>
      <c r="AA3639" s="15">
        <f>Raw_Data!AA3639</f>
        <v>1.661</v>
      </c>
      <c r="AB3639" s="15">
        <f>Raw_Data!AB3639</f>
        <v>44.4</v>
      </c>
      <c r="AC3639" s="19" t="str">
        <f>IF(Raw_Data!G3639="","Yes","No")</f>
        <v>No</v>
      </c>
      <c r="AD3639" s="19" t="str">
        <f>IF(Raw_Data!L3639="","Yes","No")</f>
        <v>No</v>
      </c>
      <c r="AE3639" s="19" t="str">
        <f>IF(Raw_Data!T3639="","Imputed",IF(Raw_Data!T3639&gt;INDEX(Cleaning_Reference!$F$6:$F$13,MATCH(D3639,Cleaning_Reference!$A$6:$A$13,0)),"Capped","Original"))</f>
        <v>Original</v>
      </c>
      <c r="AF3639" s="21">
        <f t="shared" si="56"/>
        <v>9.33</v>
      </c>
    </row>
    <row r="3640" spans="1:32" ht="15" customHeight="1" x14ac:dyDescent="0.3">
      <c r="A3640" s="20" t="str">
        <f>Raw_Data!A3640</f>
        <v>SF13639</v>
      </c>
      <c r="B3640" s="15" t="str">
        <f>Raw_Data!B3640</f>
        <v>Telangana</v>
      </c>
      <c r="C3640" s="15" t="str">
        <f>Raw_Data!C3640</f>
        <v>Nashik</v>
      </c>
      <c r="D3640" s="15" t="str">
        <f>Raw_Data!D3640</f>
        <v>Cotton</v>
      </c>
      <c r="E3640" s="15" t="str">
        <f>Raw_Data!E3640</f>
        <v>Zaid</v>
      </c>
      <c r="F3640" s="15">
        <f>Raw_Data!F3640</f>
        <v>9.43</v>
      </c>
      <c r="G3640" s="18">
        <f>IF(Raw_Data!G3640="",ROUND(AVERAGEIFS(Raw_Data!$G$2:$G$4001,Raw_Data!$E$2:$E$4001,E3640),1),Raw_Data!G3640)</f>
        <v>393.2</v>
      </c>
      <c r="H3640" s="15">
        <f>Raw_Data!H3640</f>
        <v>29.2</v>
      </c>
      <c r="I3640" s="15">
        <f>Raw_Data!I3640</f>
        <v>53.5</v>
      </c>
      <c r="J3640" s="15">
        <f>Raw_Data!J3640</f>
        <v>8.8000000000000007</v>
      </c>
      <c r="K3640" s="15">
        <f>Raw_Data!K3640</f>
        <v>6.51</v>
      </c>
      <c r="L3640" s="18">
        <f>IF(Raw_Data!L3640="",ROUND(AVERAGEIFS(Raw_Data!$L$2:$L$4001,Raw_Data!$E$2:$E$4001,E3640),1),Raw_Data!L3640)</f>
        <v>17.600000000000001</v>
      </c>
      <c r="M3640" s="15">
        <f>Raw_Data!M3640</f>
        <v>96.3</v>
      </c>
      <c r="N3640" s="15">
        <f>Raw_Data!N3640</f>
        <v>58.2</v>
      </c>
      <c r="O3640" s="15">
        <f>Raw_Data!O3640</f>
        <v>112.7</v>
      </c>
      <c r="P3640" s="15" t="str">
        <f>Raw_Data!P3640</f>
        <v>Drip</v>
      </c>
      <c r="Q3640" s="15">
        <f>Raw_Data!Q3640</f>
        <v>136.69999999999999</v>
      </c>
      <c r="R3640" s="15">
        <f>Raw_Data!R3640</f>
        <v>3.74</v>
      </c>
      <c r="S3640" s="15">
        <f>Raw_Data!S3640</f>
        <v>0.86</v>
      </c>
      <c r="T3640" s="18">
        <f>IF(Raw_Data!T3640="",ROUND(AVERAGEIFS(Raw_Data!$T$2:$T$4001,Raw_Data!$E$2:$E$4001,E3640,Raw_Data!$D$2:$D$4001,D3640),2),IF(Raw_Data!T3640&gt;INDEX(Cleaning_Reference!$F$6:$F$13,MATCH(D3640,Cleaning_Reference!$A$6:$A$13,0)),INDEX(Cleaning_Reference!$F$6:$F$13,MATCH(D3640,Cleaning_Reference!$A$6:$A$13,0)),Raw_Data!T3640))</f>
        <v>1.6</v>
      </c>
      <c r="U3640" s="15">
        <f>Raw_Data!U3640</f>
        <v>15.09</v>
      </c>
      <c r="V3640" s="15">
        <f>Raw_Data!V3640</f>
        <v>57694</v>
      </c>
      <c r="W3640" s="15">
        <f>Raw_Data!W3640</f>
        <v>618933</v>
      </c>
      <c r="X3640" s="15">
        <f>Raw_Data!X3640</f>
        <v>870602</v>
      </c>
      <c r="Y3640" s="15">
        <f>Raw_Data!Y3640</f>
        <v>251669</v>
      </c>
      <c r="Z3640" s="15">
        <f>Raw_Data!Z3640</f>
        <v>5435</v>
      </c>
      <c r="AA3640" s="15">
        <f>Raw_Data!AA3640</f>
        <v>2.7759999999999998</v>
      </c>
      <c r="AB3640" s="15">
        <f>Raw_Data!AB3640</f>
        <v>39.4</v>
      </c>
      <c r="AC3640" s="19" t="str">
        <f>IF(Raw_Data!G3640="","Yes","No")</f>
        <v>No</v>
      </c>
      <c r="AD3640" s="19" t="str">
        <f>IF(Raw_Data!L3640="","Yes","No")</f>
        <v>No</v>
      </c>
      <c r="AE3640" s="19" t="str">
        <f>IF(Raw_Data!T3640="","Imputed",IF(Raw_Data!T3640&gt;INDEX(Cleaning_Reference!$F$6:$F$13,MATCH(D3640,Cleaning_Reference!$A$6:$A$13,0)),"Capped","Original"))</f>
        <v>Original</v>
      </c>
      <c r="AF3640" s="21">
        <f t="shared" si="56"/>
        <v>15.09</v>
      </c>
    </row>
    <row r="3641" spans="1:32" ht="15" customHeight="1" x14ac:dyDescent="0.3">
      <c r="A3641" s="20" t="str">
        <f>Raw_Data!A3641</f>
        <v>SF13640</v>
      </c>
      <c r="B3641" s="15" t="str">
        <f>Raw_Data!B3641</f>
        <v>Gujarat</v>
      </c>
      <c r="C3641" s="15" t="str">
        <f>Raw_Data!C3641</f>
        <v>Guntur</v>
      </c>
      <c r="D3641" s="15" t="str">
        <f>Raw_Data!D3641</f>
        <v>Groundnut</v>
      </c>
      <c r="E3641" s="15" t="str">
        <f>Raw_Data!E3641</f>
        <v>Zaid</v>
      </c>
      <c r="F3641" s="15">
        <f>Raw_Data!F3641</f>
        <v>5.31</v>
      </c>
      <c r="G3641" s="18">
        <f>IF(Raw_Data!G3641="",ROUND(AVERAGEIFS(Raw_Data!$G$2:$G$4001,Raw_Data!$E$2:$E$4001,E3641),1),Raw_Data!G3641)</f>
        <v>403.3</v>
      </c>
      <c r="H3641" s="15">
        <f>Raw_Data!H3641</f>
        <v>30.3</v>
      </c>
      <c r="I3641" s="15">
        <f>Raw_Data!I3641</f>
        <v>60.1</v>
      </c>
      <c r="J3641" s="15">
        <f>Raw_Data!J3641</f>
        <v>7.6</v>
      </c>
      <c r="K3641" s="15">
        <f>Raw_Data!K3641</f>
        <v>6.62</v>
      </c>
      <c r="L3641" s="18">
        <f>IF(Raw_Data!L3641="",ROUND(AVERAGEIFS(Raw_Data!$L$2:$L$4001,Raw_Data!$E$2:$E$4001,E3641),1),Raw_Data!L3641)</f>
        <v>22.4</v>
      </c>
      <c r="M3641" s="15">
        <f>Raw_Data!M3641</f>
        <v>142.6</v>
      </c>
      <c r="N3641" s="15">
        <f>Raw_Data!N3641</f>
        <v>61.8</v>
      </c>
      <c r="O3641" s="15">
        <f>Raw_Data!O3641</f>
        <v>92</v>
      </c>
      <c r="P3641" s="15" t="str">
        <f>Raw_Data!P3641</f>
        <v>Drip</v>
      </c>
      <c r="Q3641" s="15">
        <f>Raw_Data!Q3641</f>
        <v>166.5</v>
      </c>
      <c r="R3641" s="15">
        <f>Raw_Data!R3641</f>
        <v>5.33</v>
      </c>
      <c r="S3641" s="15">
        <f>Raw_Data!S3641</f>
        <v>0.69</v>
      </c>
      <c r="T3641" s="18">
        <f>IF(Raw_Data!T3641="",ROUND(AVERAGEIFS(Raw_Data!$T$2:$T$4001,Raw_Data!$E$2:$E$4001,E3641,Raw_Data!$D$2:$D$4001,D3641),2),IF(Raw_Data!T3641&gt;INDEX(Cleaning_Reference!$F$6:$F$13,MATCH(D3641,Cleaning_Reference!$A$6:$A$13,0)),INDEX(Cleaning_Reference!$F$6:$F$13,MATCH(D3641,Cleaning_Reference!$A$6:$A$13,0)),Raw_Data!T3641))</f>
        <v>2</v>
      </c>
      <c r="U3641" s="15">
        <f>Raw_Data!U3641</f>
        <v>10.62</v>
      </c>
      <c r="V3641" s="15">
        <f>Raw_Data!V3641</f>
        <v>65523</v>
      </c>
      <c r="W3641" s="15">
        <f>Raw_Data!W3641</f>
        <v>408759</v>
      </c>
      <c r="X3641" s="15">
        <f>Raw_Data!X3641</f>
        <v>695854</v>
      </c>
      <c r="Y3641" s="15">
        <f>Raw_Data!Y3641</f>
        <v>287095</v>
      </c>
      <c r="Z3641" s="15">
        <f>Raw_Data!Z3641</f>
        <v>2019</v>
      </c>
      <c r="AA3641" s="15">
        <f>Raw_Data!AA3641</f>
        <v>5.26</v>
      </c>
      <c r="AB3641" s="15">
        <f>Raw_Data!AB3641</f>
        <v>37.6</v>
      </c>
      <c r="AC3641" s="19" t="str">
        <f>IF(Raw_Data!G3641="","Yes","No")</f>
        <v>No</v>
      </c>
      <c r="AD3641" s="19" t="str">
        <f>IF(Raw_Data!L3641="","Yes","No")</f>
        <v>No</v>
      </c>
      <c r="AE3641" s="19" t="str">
        <f>IF(Raw_Data!T3641="","Imputed",IF(Raw_Data!T3641&gt;INDEX(Cleaning_Reference!$F$6:$F$13,MATCH(D3641,Cleaning_Reference!$A$6:$A$13,0)),"Capped","Original"))</f>
        <v>Original</v>
      </c>
      <c r="AF3641" s="21">
        <f t="shared" si="56"/>
        <v>10.62</v>
      </c>
    </row>
    <row r="3642" spans="1:32" ht="15" customHeight="1" x14ac:dyDescent="0.3">
      <c r="A3642" s="20" t="str">
        <f>Raw_Data!A3642</f>
        <v>SF13641</v>
      </c>
      <c r="B3642" s="15" t="str">
        <f>Raw_Data!B3642</f>
        <v>Madhya Pradesh</v>
      </c>
      <c r="C3642" s="15" t="str">
        <f>Raw_Data!C3642</f>
        <v>Warangal</v>
      </c>
      <c r="D3642" s="15" t="str">
        <f>Raw_Data!D3642</f>
        <v>Rice</v>
      </c>
      <c r="E3642" s="15" t="str">
        <f>Raw_Data!E3642</f>
        <v>Kharif</v>
      </c>
      <c r="F3642" s="15">
        <f>Raw_Data!F3642</f>
        <v>3.89</v>
      </c>
      <c r="G3642" s="18">
        <f>IF(Raw_Data!G3642="",ROUND(AVERAGEIFS(Raw_Data!$G$2:$G$4001,Raw_Data!$E$2:$E$4001,E3642),1),Raw_Data!G3642)</f>
        <v>1004.3</v>
      </c>
      <c r="H3642" s="15">
        <f>Raw_Data!H3642</f>
        <v>29.2</v>
      </c>
      <c r="I3642" s="15">
        <f>Raw_Data!I3642</f>
        <v>78.400000000000006</v>
      </c>
      <c r="J3642" s="15">
        <f>Raw_Data!J3642</f>
        <v>5.7</v>
      </c>
      <c r="K3642" s="15">
        <f>Raw_Data!K3642</f>
        <v>6.89</v>
      </c>
      <c r="L3642" s="18">
        <f>IF(Raw_Data!L3642="",ROUND(AVERAGEIFS(Raw_Data!$L$2:$L$4001,Raw_Data!$E$2:$E$4001,E3642),1),Raw_Data!L3642)</f>
        <v>33.4</v>
      </c>
      <c r="M3642" s="15">
        <f>Raw_Data!M3642</f>
        <v>191.2</v>
      </c>
      <c r="N3642" s="15">
        <f>Raw_Data!N3642</f>
        <v>70.5</v>
      </c>
      <c r="O3642" s="15">
        <f>Raw_Data!O3642</f>
        <v>96.8</v>
      </c>
      <c r="P3642" s="15" t="str">
        <f>Raw_Data!P3642</f>
        <v>Flood</v>
      </c>
      <c r="Q3642" s="15">
        <f>Raw_Data!Q3642</f>
        <v>163.19999999999999</v>
      </c>
      <c r="R3642" s="15">
        <f>Raw_Data!R3642</f>
        <v>5.89</v>
      </c>
      <c r="S3642" s="15">
        <f>Raw_Data!S3642</f>
        <v>0.99</v>
      </c>
      <c r="T3642" s="18">
        <f>IF(Raw_Data!T3642="",ROUND(AVERAGEIFS(Raw_Data!$T$2:$T$4001,Raw_Data!$E$2:$E$4001,E3642,Raw_Data!$D$2:$D$4001,D3642),2),IF(Raw_Data!T3642&gt;INDEX(Cleaning_Reference!$F$6:$F$13,MATCH(D3642,Cleaning_Reference!$A$6:$A$13,0)),INDEX(Cleaning_Reference!$F$6:$F$13,MATCH(D3642,Cleaning_Reference!$A$6:$A$13,0)),Raw_Data!T3642))</f>
        <v>3.64</v>
      </c>
      <c r="U3642" s="15">
        <f>Raw_Data!U3642</f>
        <v>14.16</v>
      </c>
      <c r="V3642" s="15">
        <f>Raw_Data!V3642</f>
        <v>21845</v>
      </c>
      <c r="W3642" s="15">
        <f>Raw_Data!W3642</f>
        <v>247901</v>
      </c>
      <c r="X3642" s="15">
        <f>Raw_Data!X3642</f>
        <v>309325</v>
      </c>
      <c r="Y3642" s="15">
        <f>Raw_Data!Y3642</f>
        <v>61424</v>
      </c>
      <c r="Z3642" s="15">
        <f>Raw_Data!Z3642</f>
        <v>7152</v>
      </c>
      <c r="AA3642" s="15">
        <f>Raw_Data!AA3642</f>
        <v>1.98</v>
      </c>
      <c r="AB3642" s="15">
        <f>Raw_Data!AB3642</f>
        <v>46.1</v>
      </c>
      <c r="AC3642" s="19" t="str">
        <f>IF(Raw_Data!G3642="","Yes","No")</f>
        <v>No</v>
      </c>
      <c r="AD3642" s="19" t="str">
        <f>IF(Raw_Data!L3642="","Yes","No")</f>
        <v>No</v>
      </c>
      <c r="AE3642" s="19" t="str">
        <f>IF(Raw_Data!T3642="","Imputed",IF(Raw_Data!T3642&gt;INDEX(Cleaning_Reference!$F$6:$F$13,MATCH(D3642,Cleaning_Reference!$A$6:$A$13,0)),"Capped","Original"))</f>
        <v>Original</v>
      </c>
      <c r="AF3642" s="21">
        <f t="shared" si="56"/>
        <v>14.16</v>
      </c>
    </row>
    <row r="3643" spans="1:32" ht="15" customHeight="1" x14ac:dyDescent="0.3">
      <c r="A3643" s="20" t="str">
        <f>Raw_Data!A3643</f>
        <v>SF13642</v>
      </c>
      <c r="B3643" s="15" t="str">
        <f>Raw_Data!B3643</f>
        <v>Karnataka</v>
      </c>
      <c r="C3643" s="15" t="str">
        <f>Raw_Data!C3643</f>
        <v>Rajkot</v>
      </c>
      <c r="D3643" s="15" t="str">
        <f>Raw_Data!D3643</f>
        <v>Groundnut</v>
      </c>
      <c r="E3643" s="15" t="str">
        <f>Raw_Data!E3643</f>
        <v>Rabi</v>
      </c>
      <c r="F3643" s="15">
        <f>Raw_Data!F3643</f>
        <v>1.81</v>
      </c>
      <c r="G3643" s="18">
        <f>IF(Raw_Data!G3643="",ROUND(AVERAGEIFS(Raw_Data!$G$2:$G$4001,Raw_Data!$E$2:$E$4001,E3643),1),Raw_Data!G3643)</f>
        <v>342.5</v>
      </c>
      <c r="H3643" s="15">
        <f>Raw_Data!H3643</f>
        <v>23.5</v>
      </c>
      <c r="I3643" s="15">
        <f>Raw_Data!I3643</f>
        <v>60.2</v>
      </c>
      <c r="J3643" s="15">
        <f>Raw_Data!J3643</f>
        <v>7.4</v>
      </c>
      <c r="K3643" s="15">
        <f>Raw_Data!K3643</f>
        <v>7.47</v>
      </c>
      <c r="L3643" s="18">
        <f>IF(Raw_Data!L3643="",ROUND(AVERAGEIFS(Raw_Data!$L$2:$L$4001,Raw_Data!$E$2:$E$4001,E3643),1),Raw_Data!L3643)</f>
        <v>18.5</v>
      </c>
      <c r="M3643" s="15">
        <f>Raw_Data!M3643</f>
        <v>122.6</v>
      </c>
      <c r="N3643" s="15">
        <f>Raw_Data!N3643</f>
        <v>42.2</v>
      </c>
      <c r="O3643" s="15">
        <f>Raw_Data!O3643</f>
        <v>110.1</v>
      </c>
      <c r="P3643" s="15" t="str">
        <f>Raw_Data!P3643</f>
        <v>Sprinkler</v>
      </c>
      <c r="Q3643" s="15">
        <f>Raw_Data!Q3643</f>
        <v>122.2</v>
      </c>
      <c r="R3643" s="15">
        <f>Raw_Data!R3643</f>
        <v>6.17</v>
      </c>
      <c r="S3643" s="15">
        <f>Raw_Data!S3643</f>
        <v>0.72</v>
      </c>
      <c r="T3643" s="18">
        <f>IF(Raw_Data!T3643="",ROUND(AVERAGEIFS(Raw_Data!$T$2:$T$4001,Raw_Data!$E$2:$E$4001,E3643,Raw_Data!$D$2:$D$4001,D3643),2),IF(Raw_Data!T3643&gt;INDEX(Cleaning_Reference!$F$6:$F$13,MATCH(D3643,Cleaning_Reference!$A$6:$A$13,0)),INDEX(Cleaning_Reference!$F$6:$F$13,MATCH(D3643,Cleaning_Reference!$A$6:$A$13,0)),Raw_Data!T3643))</f>
        <v>0.86</v>
      </c>
      <c r="U3643" s="15">
        <f>Raw_Data!U3643</f>
        <v>1.56</v>
      </c>
      <c r="V3643" s="15">
        <f>Raw_Data!V3643</f>
        <v>52079</v>
      </c>
      <c r="W3643" s="15">
        <f>Raw_Data!W3643</f>
        <v>94482</v>
      </c>
      <c r="X3643" s="15">
        <f>Raw_Data!X3643</f>
        <v>81243</v>
      </c>
      <c r="Y3643" s="15">
        <f>Raw_Data!Y3643</f>
        <v>-13239</v>
      </c>
      <c r="Z3643" s="15">
        <f>Raw_Data!Z3643</f>
        <v>798</v>
      </c>
      <c r="AA3643" s="15">
        <f>Raw_Data!AA3643</f>
        <v>1.9550000000000001</v>
      </c>
      <c r="AB3643" s="15">
        <f>Raw_Data!AB3643</f>
        <v>26.3</v>
      </c>
      <c r="AC3643" s="19" t="str">
        <f>IF(Raw_Data!G3643="","Yes","No")</f>
        <v>No</v>
      </c>
      <c r="AD3643" s="19" t="str">
        <f>IF(Raw_Data!L3643="","Yes","No")</f>
        <v>No</v>
      </c>
      <c r="AE3643" s="19" t="str">
        <f>IF(Raw_Data!T3643="","Imputed",IF(Raw_Data!T3643&gt;INDEX(Cleaning_Reference!$F$6:$F$13,MATCH(D3643,Cleaning_Reference!$A$6:$A$13,0)),"Capped","Original"))</f>
        <v>Original</v>
      </c>
      <c r="AF3643" s="21">
        <f t="shared" si="56"/>
        <v>1.56</v>
      </c>
    </row>
    <row r="3644" spans="1:32" ht="15" customHeight="1" x14ac:dyDescent="0.3">
      <c r="A3644" s="20" t="str">
        <f>Raw_Data!A3644</f>
        <v>SF13643</v>
      </c>
      <c r="B3644" s="15" t="str">
        <f>Raw_Data!B3644</f>
        <v>Madhya Pradesh</v>
      </c>
      <c r="C3644" s="15" t="str">
        <f>Raw_Data!C3644</f>
        <v>Guntur</v>
      </c>
      <c r="D3644" s="15" t="str">
        <f>Raw_Data!D3644</f>
        <v>Rice</v>
      </c>
      <c r="E3644" s="15" t="str">
        <f>Raw_Data!E3644</f>
        <v>Rabi</v>
      </c>
      <c r="F3644" s="15">
        <f>Raw_Data!F3644</f>
        <v>11.48</v>
      </c>
      <c r="G3644" s="18">
        <f>IF(Raw_Data!G3644="",ROUND(AVERAGEIFS(Raw_Data!$G$2:$G$4001,Raw_Data!$E$2:$E$4001,E3644),1),Raw_Data!G3644)</f>
        <v>258.10000000000002</v>
      </c>
      <c r="H3644" s="15">
        <f>Raw_Data!H3644</f>
        <v>26</v>
      </c>
      <c r="I3644" s="15">
        <f>Raw_Data!I3644</f>
        <v>59.6</v>
      </c>
      <c r="J3644" s="15">
        <f>Raw_Data!J3644</f>
        <v>9.9</v>
      </c>
      <c r="K3644" s="15">
        <f>Raw_Data!K3644</f>
        <v>7.42</v>
      </c>
      <c r="L3644" s="18">
        <f>IF(Raw_Data!L3644="",ROUND(AVERAGEIFS(Raw_Data!$L$2:$L$4001,Raw_Data!$E$2:$E$4001,E3644),1),Raw_Data!L3644)</f>
        <v>27.9</v>
      </c>
      <c r="M3644" s="15">
        <f>Raw_Data!M3644</f>
        <v>130.5</v>
      </c>
      <c r="N3644" s="15">
        <f>Raw_Data!N3644</f>
        <v>35.1</v>
      </c>
      <c r="O3644" s="15">
        <f>Raw_Data!O3644</f>
        <v>111.5</v>
      </c>
      <c r="P3644" s="15" t="str">
        <f>Raw_Data!P3644</f>
        <v>Flood</v>
      </c>
      <c r="Q3644" s="15">
        <f>Raw_Data!Q3644</f>
        <v>235.5</v>
      </c>
      <c r="R3644" s="15">
        <f>Raw_Data!R3644</f>
        <v>2.84</v>
      </c>
      <c r="S3644" s="15">
        <f>Raw_Data!S3644</f>
        <v>0.71</v>
      </c>
      <c r="T3644" s="18">
        <f>IF(Raw_Data!T3644="",ROUND(AVERAGEIFS(Raw_Data!$T$2:$T$4001,Raw_Data!$E$2:$E$4001,E3644,Raw_Data!$D$2:$D$4001,D3644),2),IF(Raw_Data!T3644&gt;INDEX(Cleaning_Reference!$F$6:$F$13,MATCH(D3644,Cleaning_Reference!$A$6:$A$13,0)),INDEX(Cleaning_Reference!$F$6:$F$13,MATCH(D3644,Cleaning_Reference!$A$6:$A$13,0)),Raw_Data!T3644))</f>
        <v>1.59</v>
      </c>
      <c r="U3644" s="15">
        <f>Raw_Data!U3644</f>
        <v>18.25</v>
      </c>
      <c r="V3644" s="15">
        <f>Raw_Data!V3644</f>
        <v>18460</v>
      </c>
      <c r="W3644" s="15">
        <f>Raw_Data!W3644</f>
        <v>776519</v>
      </c>
      <c r="X3644" s="15">
        <f>Raw_Data!X3644</f>
        <v>336895</v>
      </c>
      <c r="Y3644" s="15">
        <f>Raw_Data!Y3644</f>
        <v>-439624</v>
      </c>
      <c r="Z3644" s="15">
        <f>Raw_Data!Z3644</f>
        <v>22383</v>
      </c>
      <c r="AA3644" s="15">
        <f>Raw_Data!AA3644</f>
        <v>0.81499999999999995</v>
      </c>
      <c r="AB3644" s="15">
        <f>Raw_Data!AB3644</f>
        <v>36.700000000000003</v>
      </c>
      <c r="AC3644" s="19" t="str">
        <f>IF(Raw_Data!G3644="","Yes","No")</f>
        <v>No</v>
      </c>
      <c r="AD3644" s="19" t="str">
        <f>IF(Raw_Data!L3644="","Yes","No")</f>
        <v>No</v>
      </c>
      <c r="AE3644" s="19" t="str">
        <f>IF(Raw_Data!T3644="","Imputed",IF(Raw_Data!T3644&gt;INDEX(Cleaning_Reference!$F$6:$F$13,MATCH(D3644,Cleaning_Reference!$A$6:$A$13,0)),"Capped","Original"))</f>
        <v>Original</v>
      </c>
      <c r="AF3644" s="21">
        <f t="shared" si="56"/>
        <v>18.25</v>
      </c>
    </row>
    <row r="3645" spans="1:32" ht="15" customHeight="1" x14ac:dyDescent="0.3">
      <c r="A3645" s="20" t="str">
        <f>Raw_Data!A3645</f>
        <v>SF13644</v>
      </c>
      <c r="B3645" s="15" t="str">
        <f>Raw_Data!B3645</f>
        <v>Gujarat</v>
      </c>
      <c r="C3645" s="15" t="str">
        <f>Raw_Data!C3645</f>
        <v>Indore</v>
      </c>
      <c r="D3645" s="15" t="str">
        <f>Raw_Data!D3645</f>
        <v>Groundnut</v>
      </c>
      <c r="E3645" s="15" t="str">
        <f>Raw_Data!E3645</f>
        <v>Kharif</v>
      </c>
      <c r="F3645" s="15">
        <f>Raw_Data!F3645</f>
        <v>9.9600000000000009</v>
      </c>
      <c r="G3645" s="18">
        <f>IF(Raw_Data!G3645="",ROUND(AVERAGEIFS(Raw_Data!$G$2:$G$4001,Raw_Data!$E$2:$E$4001,E3645),1),Raw_Data!G3645)</f>
        <v>827.5</v>
      </c>
      <c r="H3645" s="15">
        <f>Raw_Data!H3645</f>
        <v>28.5</v>
      </c>
      <c r="I3645" s="15">
        <f>Raw_Data!I3645</f>
        <v>72.5</v>
      </c>
      <c r="J3645" s="15">
        <f>Raw_Data!J3645</f>
        <v>6.1</v>
      </c>
      <c r="K3645" s="15">
        <f>Raw_Data!K3645</f>
        <v>7.6</v>
      </c>
      <c r="L3645" s="18">
        <f>IF(Raw_Data!L3645="",ROUND(AVERAGEIFS(Raw_Data!$L$2:$L$4001,Raw_Data!$E$2:$E$4001,E3645),1),Raw_Data!L3645)</f>
        <v>30.4</v>
      </c>
      <c r="M3645" s="15">
        <f>Raw_Data!M3645</f>
        <v>68.400000000000006</v>
      </c>
      <c r="N3645" s="15">
        <f>Raw_Data!N3645</f>
        <v>54.7</v>
      </c>
      <c r="O3645" s="15">
        <f>Raw_Data!O3645</f>
        <v>119.9</v>
      </c>
      <c r="P3645" s="15" t="str">
        <f>Raw_Data!P3645</f>
        <v>Drip</v>
      </c>
      <c r="Q3645" s="15">
        <f>Raw_Data!Q3645</f>
        <v>210.4</v>
      </c>
      <c r="R3645" s="15">
        <f>Raw_Data!R3645</f>
        <v>3.6</v>
      </c>
      <c r="S3645" s="15">
        <f>Raw_Data!S3645</f>
        <v>0.91</v>
      </c>
      <c r="T3645" s="18">
        <f>IF(Raw_Data!T3645="",ROUND(AVERAGEIFS(Raw_Data!$T$2:$T$4001,Raw_Data!$E$2:$E$4001,E3645,Raw_Data!$D$2:$D$4001,D3645),2),IF(Raw_Data!T3645&gt;INDEX(Cleaning_Reference!$F$6:$F$13,MATCH(D3645,Cleaning_Reference!$A$6:$A$13,0)),INDEX(Cleaning_Reference!$F$6:$F$13,MATCH(D3645,Cleaning_Reference!$A$6:$A$13,0)),Raw_Data!T3645))</f>
        <v>0.66</v>
      </c>
      <c r="U3645" s="15">
        <f>Raw_Data!U3645</f>
        <v>6.57</v>
      </c>
      <c r="V3645" s="15">
        <f>Raw_Data!V3645</f>
        <v>54691</v>
      </c>
      <c r="W3645" s="15">
        <f>Raw_Data!W3645</f>
        <v>733833</v>
      </c>
      <c r="X3645" s="15">
        <f>Raw_Data!X3645</f>
        <v>359320</v>
      </c>
      <c r="Y3645" s="15">
        <f>Raw_Data!Y3645</f>
        <v>-374513</v>
      </c>
      <c r="Z3645" s="15">
        <f>Raw_Data!Z3645</f>
        <v>4145</v>
      </c>
      <c r="AA3645" s="15">
        <f>Raw_Data!AA3645</f>
        <v>1.585</v>
      </c>
      <c r="AB3645" s="15">
        <f>Raw_Data!AB3645</f>
        <v>61.3</v>
      </c>
      <c r="AC3645" s="19" t="str">
        <f>IF(Raw_Data!G3645="","Yes","No")</f>
        <v>No</v>
      </c>
      <c r="AD3645" s="19" t="str">
        <f>IF(Raw_Data!L3645="","Yes","No")</f>
        <v>No</v>
      </c>
      <c r="AE3645" s="19" t="str">
        <f>IF(Raw_Data!T3645="","Imputed",IF(Raw_Data!T3645&gt;INDEX(Cleaning_Reference!$F$6:$F$13,MATCH(D3645,Cleaning_Reference!$A$6:$A$13,0)),"Capped","Original"))</f>
        <v>Original</v>
      </c>
      <c r="AF3645" s="21">
        <f t="shared" si="56"/>
        <v>6.57</v>
      </c>
    </row>
    <row r="3646" spans="1:32" ht="15" customHeight="1" x14ac:dyDescent="0.3">
      <c r="A3646" s="20" t="str">
        <f>Raw_Data!A3646</f>
        <v>SF13645</v>
      </c>
      <c r="B3646" s="15" t="str">
        <f>Raw_Data!B3646</f>
        <v>Punjab</v>
      </c>
      <c r="C3646" s="15" t="str">
        <f>Raw_Data!C3646</f>
        <v>Raichur</v>
      </c>
      <c r="D3646" s="15" t="str">
        <f>Raw_Data!D3646</f>
        <v>Chilli</v>
      </c>
      <c r="E3646" s="15" t="str">
        <f>Raw_Data!E3646</f>
        <v>Kharif</v>
      </c>
      <c r="F3646" s="15">
        <f>Raw_Data!F3646</f>
        <v>4.59</v>
      </c>
      <c r="G3646" s="18">
        <f>IF(Raw_Data!G3646="",ROUND(AVERAGEIFS(Raw_Data!$G$2:$G$4001,Raw_Data!$E$2:$E$4001,E3646),1),Raw_Data!G3646)</f>
        <v>689.7</v>
      </c>
      <c r="H3646" s="15">
        <f>Raw_Data!H3646</f>
        <v>34</v>
      </c>
      <c r="I3646" s="15">
        <f>Raw_Data!I3646</f>
        <v>70.900000000000006</v>
      </c>
      <c r="J3646" s="15">
        <f>Raw_Data!J3646</f>
        <v>7.5</v>
      </c>
      <c r="K3646" s="15">
        <f>Raw_Data!K3646</f>
        <v>6.18</v>
      </c>
      <c r="L3646" s="18">
        <f>IF(Raw_Data!L3646="",ROUND(AVERAGEIFS(Raw_Data!$L$2:$L$4001,Raw_Data!$E$2:$E$4001,E3646),1),Raw_Data!L3646)</f>
        <v>30.7</v>
      </c>
      <c r="M3646" s="15">
        <f>Raw_Data!M3646</f>
        <v>152.6</v>
      </c>
      <c r="N3646" s="15">
        <f>Raw_Data!N3646</f>
        <v>38.799999999999997</v>
      </c>
      <c r="O3646" s="15">
        <f>Raw_Data!O3646</f>
        <v>78.400000000000006</v>
      </c>
      <c r="P3646" s="15" t="str">
        <f>Raw_Data!P3646</f>
        <v>Drip</v>
      </c>
      <c r="Q3646" s="15">
        <f>Raw_Data!Q3646</f>
        <v>223</v>
      </c>
      <c r="R3646" s="15">
        <f>Raw_Data!R3646</f>
        <v>4.4400000000000004</v>
      </c>
      <c r="S3646" s="15">
        <f>Raw_Data!S3646</f>
        <v>0.87</v>
      </c>
      <c r="T3646" s="18">
        <f>IF(Raw_Data!T3646="",ROUND(AVERAGEIFS(Raw_Data!$T$2:$T$4001,Raw_Data!$E$2:$E$4001,E3646,Raw_Data!$D$2:$D$4001,D3646),2),IF(Raw_Data!T3646&gt;INDEX(Cleaning_Reference!$F$6:$F$13,MATCH(D3646,Cleaning_Reference!$A$6:$A$13,0)),INDEX(Cleaning_Reference!$F$6:$F$13,MATCH(D3646,Cleaning_Reference!$A$6:$A$13,0)),Raw_Data!T3646))</f>
        <v>1.93</v>
      </c>
      <c r="U3646" s="15">
        <f>Raw_Data!U3646</f>
        <v>8.86</v>
      </c>
      <c r="V3646" s="15">
        <f>Raw_Data!V3646</f>
        <v>129256</v>
      </c>
      <c r="W3646" s="15">
        <f>Raw_Data!W3646</f>
        <v>349839</v>
      </c>
      <c r="X3646" s="15">
        <f>Raw_Data!X3646</f>
        <v>1145208</v>
      </c>
      <c r="Y3646" s="15">
        <f>Raw_Data!Y3646</f>
        <v>795369</v>
      </c>
      <c r="Z3646" s="15">
        <f>Raw_Data!Z3646</f>
        <v>2649</v>
      </c>
      <c r="AA3646" s="15">
        <f>Raw_Data!AA3646</f>
        <v>3.3450000000000002</v>
      </c>
      <c r="AB3646" s="15">
        <f>Raw_Data!AB3646</f>
        <v>52.7</v>
      </c>
      <c r="AC3646" s="19" t="str">
        <f>IF(Raw_Data!G3646="","Yes","No")</f>
        <v>No</v>
      </c>
      <c r="AD3646" s="19" t="str">
        <f>IF(Raw_Data!L3646="","Yes","No")</f>
        <v>No</v>
      </c>
      <c r="AE3646" s="19" t="str">
        <f>IF(Raw_Data!T3646="","Imputed",IF(Raw_Data!T3646&gt;INDEX(Cleaning_Reference!$F$6:$F$13,MATCH(D3646,Cleaning_Reference!$A$6:$A$13,0)),"Capped","Original"))</f>
        <v>Original</v>
      </c>
      <c r="AF3646" s="21">
        <f t="shared" si="56"/>
        <v>8.86</v>
      </c>
    </row>
    <row r="3647" spans="1:32" ht="15" customHeight="1" x14ac:dyDescent="0.3">
      <c r="A3647" s="20" t="str">
        <f>Raw_Data!A3647</f>
        <v>SF13646</v>
      </c>
      <c r="B3647" s="15" t="str">
        <f>Raw_Data!B3647</f>
        <v>Maharashtra</v>
      </c>
      <c r="C3647" s="15" t="str">
        <f>Raw_Data!C3647</f>
        <v>Erode</v>
      </c>
      <c r="D3647" s="15" t="str">
        <f>Raw_Data!D3647</f>
        <v>Wheat</v>
      </c>
      <c r="E3647" s="15" t="str">
        <f>Raw_Data!E3647</f>
        <v>Rabi</v>
      </c>
      <c r="F3647" s="15">
        <f>Raw_Data!F3647</f>
        <v>8.07</v>
      </c>
      <c r="G3647" s="18">
        <f>IF(Raw_Data!G3647="",ROUND(AVERAGEIFS(Raw_Data!$G$2:$G$4001,Raw_Data!$E$2:$E$4001,E3647),1),Raw_Data!G3647)</f>
        <v>562.29999999999995</v>
      </c>
      <c r="H3647" s="15">
        <f>Raw_Data!H3647</f>
        <v>26.2</v>
      </c>
      <c r="I3647" s="15">
        <f>Raw_Data!I3647</f>
        <v>39.4</v>
      </c>
      <c r="J3647" s="15">
        <f>Raw_Data!J3647</f>
        <v>9.1999999999999993</v>
      </c>
      <c r="K3647" s="15">
        <f>Raw_Data!K3647</f>
        <v>7.34</v>
      </c>
      <c r="L3647" s="18">
        <f>IF(Raw_Data!L3647="",ROUND(AVERAGEIFS(Raw_Data!$L$2:$L$4001,Raw_Data!$E$2:$E$4001,E3647),1),Raw_Data!L3647)</f>
        <v>28.1</v>
      </c>
      <c r="M3647" s="15">
        <f>Raw_Data!M3647</f>
        <v>120</v>
      </c>
      <c r="N3647" s="15">
        <f>Raw_Data!N3647</f>
        <v>50.5</v>
      </c>
      <c r="O3647" s="15">
        <f>Raw_Data!O3647</f>
        <v>86.8</v>
      </c>
      <c r="P3647" s="15" t="str">
        <f>Raw_Data!P3647</f>
        <v>Sprinkler</v>
      </c>
      <c r="Q3647" s="15">
        <f>Raw_Data!Q3647</f>
        <v>282.2</v>
      </c>
      <c r="R3647" s="15">
        <f>Raw_Data!R3647</f>
        <v>0.5</v>
      </c>
      <c r="S3647" s="15">
        <f>Raw_Data!S3647</f>
        <v>0.89</v>
      </c>
      <c r="T3647" s="18">
        <f>IF(Raw_Data!T3647="",ROUND(AVERAGEIFS(Raw_Data!$T$2:$T$4001,Raw_Data!$E$2:$E$4001,E3647,Raw_Data!$D$2:$D$4001,D3647),2),IF(Raw_Data!T3647&gt;INDEX(Cleaning_Reference!$F$6:$F$13,MATCH(D3647,Cleaning_Reference!$A$6:$A$13,0)),INDEX(Cleaning_Reference!$F$6:$F$13,MATCH(D3647,Cleaning_Reference!$A$6:$A$13,0)),Raw_Data!T3647))</f>
        <v>2.5</v>
      </c>
      <c r="U3647" s="15">
        <f>Raw_Data!U3647</f>
        <v>20.18</v>
      </c>
      <c r="V3647" s="15">
        <f>Raw_Data!V3647</f>
        <v>22532</v>
      </c>
      <c r="W3647" s="15">
        <f>Raw_Data!W3647</f>
        <v>573160</v>
      </c>
      <c r="X3647" s="15">
        <f>Raw_Data!X3647</f>
        <v>454696</v>
      </c>
      <c r="Y3647" s="15">
        <f>Raw_Data!Y3647</f>
        <v>-118464</v>
      </c>
      <c r="Z3647" s="15">
        <f>Raw_Data!Z3647</f>
        <v>4292</v>
      </c>
      <c r="AA3647" s="15">
        <f>Raw_Data!AA3647</f>
        <v>4.702</v>
      </c>
      <c r="AB3647" s="15">
        <f>Raw_Data!AB3647</f>
        <v>52.3</v>
      </c>
      <c r="AC3647" s="19" t="str">
        <f>IF(Raw_Data!G3647="","Yes","No")</f>
        <v>No</v>
      </c>
      <c r="AD3647" s="19" t="str">
        <f>IF(Raw_Data!L3647="","Yes","No")</f>
        <v>No</v>
      </c>
      <c r="AE3647" s="19" t="str">
        <f>IF(Raw_Data!T3647="","Imputed",IF(Raw_Data!T3647&gt;INDEX(Cleaning_Reference!$F$6:$F$13,MATCH(D3647,Cleaning_Reference!$A$6:$A$13,0)),"Capped","Original"))</f>
        <v>Original</v>
      </c>
      <c r="AF3647" s="21">
        <f t="shared" si="56"/>
        <v>20.18</v>
      </c>
    </row>
    <row r="3648" spans="1:32" ht="15" customHeight="1" x14ac:dyDescent="0.3">
      <c r="A3648" s="20" t="str">
        <f>Raw_Data!A3648</f>
        <v>SF13647</v>
      </c>
      <c r="B3648" s="15" t="str">
        <f>Raw_Data!B3648</f>
        <v>Tamil Nadu</v>
      </c>
      <c r="C3648" s="15" t="str">
        <f>Raw_Data!C3648</f>
        <v>Erode</v>
      </c>
      <c r="D3648" s="15" t="str">
        <f>Raw_Data!D3648</f>
        <v>Chilli</v>
      </c>
      <c r="E3648" s="15" t="str">
        <f>Raw_Data!E3648</f>
        <v>Kharif</v>
      </c>
      <c r="F3648" s="15">
        <f>Raw_Data!F3648</f>
        <v>10.49</v>
      </c>
      <c r="G3648" s="18">
        <f>IF(Raw_Data!G3648="",ROUND(AVERAGEIFS(Raw_Data!$G$2:$G$4001,Raw_Data!$E$2:$E$4001,E3648),1),Raw_Data!G3648)</f>
        <v>891.4</v>
      </c>
      <c r="H3648" s="15">
        <f>Raw_Data!H3648</f>
        <v>28.2</v>
      </c>
      <c r="I3648" s="15">
        <f>Raw_Data!I3648</f>
        <v>70.099999999999994</v>
      </c>
      <c r="J3648" s="15">
        <f>Raw_Data!J3648</f>
        <v>7.7</v>
      </c>
      <c r="K3648" s="15">
        <f>Raw_Data!K3648</f>
        <v>6.52</v>
      </c>
      <c r="L3648" s="18">
        <f>IF(Raw_Data!L3648="",ROUND(AVERAGEIFS(Raw_Data!$L$2:$L$4001,Raw_Data!$E$2:$E$4001,E3648),1),Raw_Data!L3648)</f>
        <v>30.2</v>
      </c>
      <c r="M3648" s="15">
        <f>Raw_Data!M3648</f>
        <v>123.7</v>
      </c>
      <c r="N3648" s="15">
        <f>Raw_Data!N3648</f>
        <v>49.6</v>
      </c>
      <c r="O3648" s="15">
        <f>Raw_Data!O3648</f>
        <v>78.7</v>
      </c>
      <c r="P3648" s="15" t="str">
        <f>Raw_Data!P3648</f>
        <v>Rainfed</v>
      </c>
      <c r="Q3648" s="15">
        <f>Raw_Data!Q3648</f>
        <v>233.9</v>
      </c>
      <c r="R3648" s="15">
        <f>Raw_Data!R3648</f>
        <v>9.74</v>
      </c>
      <c r="S3648" s="15">
        <f>Raw_Data!S3648</f>
        <v>0.65</v>
      </c>
      <c r="T3648" s="18">
        <f>IF(Raw_Data!T3648="",ROUND(AVERAGEIFS(Raw_Data!$T$2:$T$4001,Raw_Data!$E$2:$E$4001,E3648,Raw_Data!$D$2:$D$4001,D3648),2),IF(Raw_Data!T3648&gt;INDEX(Cleaning_Reference!$F$6:$F$13,MATCH(D3648,Cleaning_Reference!$A$6:$A$13,0)),INDEX(Cleaning_Reference!$F$6:$F$13,MATCH(D3648,Cleaning_Reference!$A$6:$A$13,0)),Raw_Data!T3648))</f>
        <v>2.1</v>
      </c>
      <c r="U3648" s="15">
        <f>Raw_Data!U3648</f>
        <v>22.03</v>
      </c>
      <c r="V3648" s="15">
        <f>Raw_Data!V3648</f>
        <v>116330</v>
      </c>
      <c r="W3648" s="15">
        <f>Raw_Data!W3648</f>
        <v>711490</v>
      </c>
      <c r="X3648" s="15">
        <f>Raw_Data!X3648</f>
        <v>2562750</v>
      </c>
      <c r="Y3648" s="15">
        <f>Raw_Data!Y3648</f>
        <v>1851260</v>
      </c>
      <c r="Z3648" s="15">
        <f>Raw_Data!Z3648</f>
        <v>3545</v>
      </c>
      <c r="AA3648" s="15">
        <f>Raw_Data!AA3648</f>
        <v>6.2140000000000004</v>
      </c>
      <c r="AB3648" s="15">
        <f>Raw_Data!AB3648</f>
        <v>38.799999999999997</v>
      </c>
      <c r="AC3648" s="19" t="str">
        <f>IF(Raw_Data!G3648="","Yes","No")</f>
        <v>No</v>
      </c>
      <c r="AD3648" s="19" t="str">
        <f>IF(Raw_Data!L3648="","Yes","No")</f>
        <v>No</v>
      </c>
      <c r="AE3648" s="19" t="str">
        <f>IF(Raw_Data!T3648="","Imputed",IF(Raw_Data!T3648&gt;INDEX(Cleaning_Reference!$F$6:$F$13,MATCH(D3648,Cleaning_Reference!$A$6:$A$13,0)),"Capped","Original"))</f>
        <v>Original</v>
      </c>
      <c r="AF3648" s="21">
        <f t="shared" si="56"/>
        <v>22.03</v>
      </c>
    </row>
    <row r="3649" spans="1:32" ht="15" customHeight="1" x14ac:dyDescent="0.3">
      <c r="A3649" s="20" t="str">
        <f>Raw_Data!A3649</f>
        <v>SF13648</v>
      </c>
      <c r="B3649" s="15" t="str">
        <f>Raw_Data!B3649</f>
        <v>Gujarat</v>
      </c>
      <c r="C3649" s="15" t="str">
        <f>Raw_Data!C3649</f>
        <v>Nashik</v>
      </c>
      <c r="D3649" s="15" t="str">
        <f>Raw_Data!D3649</f>
        <v>Groundnut</v>
      </c>
      <c r="E3649" s="15" t="str">
        <f>Raw_Data!E3649</f>
        <v>Kharif</v>
      </c>
      <c r="F3649" s="15">
        <f>Raw_Data!F3649</f>
        <v>3.82</v>
      </c>
      <c r="G3649" s="18">
        <f>IF(Raw_Data!G3649="",ROUND(AVERAGEIFS(Raw_Data!$G$2:$G$4001,Raw_Data!$E$2:$E$4001,E3649),1),Raw_Data!G3649)</f>
        <v>985.6</v>
      </c>
      <c r="H3649" s="15">
        <f>Raw_Data!H3649</f>
        <v>28.7</v>
      </c>
      <c r="I3649" s="15">
        <f>Raw_Data!I3649</f>
        <v>78.2</v>
      </c>
      <c r="J3649" s="15">
        <f>Raw_Data!J3649</f>
        <v>6.9</v>
      </c>
      <c r="K3649" s="15">
        <f>Raw_Data!K3649</f>
        <v>7.93</v>
      </c>
      <c r="L3649" s="18">
        <f>IF(Raw_Data!L3649="",ROUND(AVERAGEIFS(Raw_Data!$L$2:$L$4001,Raw_Data!$E$2:$E$4001,E3649),1),Raw_Data!L3649)</f>
        <v>26.7</v>
      </c>
      <c r="M3649" s="15">
        <f>Raw_Data!M3649</f>
        <v>115.6</v>
      </c>
      <c r="N3649" s="15">
        <f>Raw_Data!N3649</f>
        <v>34.299999999999997</v>
      </c>
      <c r="O3649" s="15">
        <f>Raw_Data!O3649</f>
        <v>79.8</v>
      </c>
      <c r="P3649" s="15" t="str">
        <f>Raw_Data!P3649</f>
        <v>Drip</v>
      </c>
      <c r="Q3649" s="15">
        <f>Raw_Data!Q3649</f>
        <v>192.4</v>
      </c>
      <c r="R3649" s="15">
        <f>Raw_Data!R3649</f>
        <v>7.4</v>
      </c>
      <c r="S3649" s="15">
        <f>Raw_Data!S3649</f>
        <v>0.78</v>
      </c>
      <c r="T3649" s="18">
        <f>IF(Raw_Data!T3649="",ROUND(AVERAGEIFS(Raw_Data!$T$2:$T$4001,Raw_Data!$E$2:$E$4001,E3649,Raw_Data!$D$2:$D$4001,D3649),2),IF(Raw_Data!T3649&gt;INDEX(Cleaning_Reference!$F$6:$F$13,MATCH(D3649,Cleaning_Reference!$A$6:$A$13,0)),INDEX(Cleaning_Reference!$F$6:$F$13,MATCH(D3649,Cleaning_Reference!$A$6:$A$13,0)),Raw_Data!T3649))</f>
        <v>0.3</v>
      </c>
      <c r="U3649" s="15">
        <f>Raw_Data!U3649</f>
        <v>1.1499999999999999</v>
      </c>
      <c r="V3649" s="15">
        <f>Raw_Data!V3649</f>
        <v>61474</v>
      </c>
      <c r="W3649" s="15">
        <f>Raw_Data!W3649</f>
        <v>208876</v>
      </c>
      <c r="X3649" s="15">
        <f>Raw_Data!X3649</f>
        <v>70695</v>
      </c>
      <c r="Y3649" s="15">
        <f>Raw_Data!Y3649</f>
        <v>-138181</v>
      </c>
      <c r="Z3649" s="15">
        <f>Raw_Data!Z3649</f>
        <v>1849</v>
      </c>
      <c r="AA3649" s="15">
        <f>Raw_Data!AA3649</f>
        <v>0.622</v>
      </c>
      <c r="AB3649" s="15">
        <f>Raw_Data!AB3649</f>
        <v>39.4</v>
      </c>
      <c r="AC3649" s="19" t="str">
        <f>IF(Raw_Data!G3649="","Yes","No")</f>
        <v>No</v>
      </c>
      <c r="AD3649" s="19" t="str">
        <f>IF(Raw_Data!L3649="","Yes","No")</f>
        <v>No</v>
      </c>
      <c r="AE3649" s="19" t="str">
        <f>IF(Raw_Data!T3649="","Imputed",IF(Raw_Data!T3649&gt;INDEX(Cleaning_Reference!$F$6:$F$13,MATCH(D3649,Cleaning_Reference!$A$6:$A$13,0)),"Capped","Original"))</f>
        <v>Original</v>
      </c>
      <c r="AF3649" s="21">
        <f t="shared" si="56"/>
        <v>1.1499999999999999</v>
      </c>
    </row>
    <row r="3650" spans="1:32" ht="15" customHeight="1" x14ac:dyDescent="0.3">
      <c r="A3650" s="20" t="str">
        <f>Raw_Data!A3650</f>
        <v>SF13649</v>
      </c>
      <c r="B3650" s="15" t="str">
        <f>Raw_Data!B3650</f>
        <v>Madhya Pradesh</v>
      </c>
      <c r="C3650" s="15" t="str">
        <f>Raw_Data!C3650</f>
        <v>Nalgonda</v>
      </c>
      <c r="D3650" s="15" t="str">
        <f>Raw_Data!D3650</f>
        <v>Maize</v>
      </c>
      <c r="E3650" s="15" t="str">
        <f>Raw_Data!E3650</f>
        <v>Kharif</v>
      </c>
      <c r="F3650" s="15">
        <f>Raw_Data!F3650</f>
        <v>13.1</v>
      </c>
      <c r="G3650" s="18">
        <f>IF(Raw_Data!G3650="",ROUND(AVERAGEIFS(Raw_Data!$G$2:$G$4001,Raw_Data!$E$2:$E$4001,E3650),1),Raw_Data!G3650)</f>
        <v>915.8</v>
      </c>
      <c r="H3650" s="15">
        <f>Raw_Data!H3650</f>
        <v>31.8</v>
      </c>
      <c r="I3650" s="15">
        <f>Raw_Data!I3650</f>
        <v>75.3</v>
      </c>
      <c r="J3650" s="15">
        <f>Raw_Data!J3650</f>
        <v>7.7</v>
      </c>
      <c r="K3650" s="15">
        <f>Raw_Data!K3650</f>
        <v>7.03</v>
      </c>
      <c r="L3650" s="18">
        <f>IF(Raw_Data!L3650="",ROUND(AVERAGEIFS(Raw_Data!$L$2:$L$4001,Raw_Data!$E$2:$E$4001,E3650),1),Raw_Data!L3650)</f>
        <v>35.6</v>
      </c>
      <c r="M3650" s="15">
        <f>Raw_Data!M3650</f>
        <v>133.1</v>
      </c>
      <c r="N3650" s="15">
        <f>Raw_Data!N3650</f>
        <v>75.5</v>
      </c>
      <c r="O3650" s="15">
        <f>Raw_Data!O3650</f>
        <v>116.7</v>
      </c>
      <c r="P3650" s="15" t="str">
        <f>Raw_Data!P3650</f>
        <v>Rainfed</v>
      </c>
      <c r="Q3650" s="15">
        <f>Raw_Data!Q3650</f>
        <v>202.9</v>
      </c>
      <c r="R3650" s="15">
        <f>Raw_Data!R3650</f>
        <v>2.13</v>
      </c>
      <c r="S3650" s="15">
        <f>Raw_Data!S3650</f>
        <v>0.71</v>
      </c>
      <c r="T3650" s="18">
        <f>IF(Raw_Data!T3650="",ROUND(AVERAGEIFS(Raw_Data!$T$2:$T$4001,Raw_Data!$E$2:$E$4001,E3650,Raw_Data!$D$2:$D$4001,D3650),2),IF(Raw_Data!T3650&gt;INDEX(Cleaning_Reference!$F$6:$F$13,MATCH(D3650,Cleaning_Reference!$A$6:$A$13,0)),INDEX(Cleaning_Reference!$F$6:$F$13,MATCH(D3650,Cleaning_Reference!$A$6:$A$13,0)),Raw_Data!T3650))</f>
        <v>2.63</v>
      </c>
      <c r="U3650" s="15">
        <f>Raw_Data!U3650</f>
        <v>34.450000000000003</v>
      </c>
      <c r="V3650" s="15">
        <f>Raw_Data!V3650</f>
        <v>21283</v>
      </c>
      <c r="W3650" s="15">
        <f>Raw_Data!W3650</f>
        <v>872413</v>
      </c>
      <c r="X3650" s="15">
        <f>Raw_Data!X3650</f>
        <v>733199</v>
      </c>
      <c r="Y3650" s="15">
        <f>Raw_Data!Y3650</f>
        <v>-139214</v>
      </c>
      <c r="Z3650" s="15">
        <f>Raw_Data!Z3650</f>
        <v>3286</v>
      </c>
      <c r="AA3650" s="15">
        <f>Raw_Data!AA3650</f>
        <v>10.484</v>
      </c>
      <c r="AB3650" s="15">
        <f>Raw_Data!AB3650</f>
        <v>69.8</v>
      </c>
      <c r="AC3650" s="19" t="str">
        <f>IF(Raw_Data!G3650="","Yes","No")</f>
        <v>No</v>
      </c>
      <c r="AD3650" s="19" t="str">
        <f>IF(Raw_Data!L3650="","Yes","No")</f>
        <v>No</v>
      </c>
      <c r="AE3650" s="19" t="str">
        <f>IF(Raw_Data!T3650="","Imputed",IF(Raw_Data!T3650&gt;INDEX(Cleaning_Reference!$F$6:$F$13,MATCH(D3650,Cleaning_Reference!$A$6:$A$13,0)),"Capped","Original"))</f>
        <v>Original</v>
      </c>
      <c r="AF3650" s="21">
        <f t="shared" ref="AF3650:AF3713" si="57">ROUND(T3650*F3650,2)</f>
        <v>34.450000000000003</v>
      </c>
    </row>
    <row r="3651" spans="1:32" ht="15" customHeight="1" x14ac:dyDescent="0.3">
      <c r="A3651" s="20" t="str">
        <f>Raw_Data!A3651</f>
        <v>SF13650</v>
      </c>
      <c r="B3651" s="15" t="str">
        <f>Raw_Data!B3651</f>
        <v>Telangana</v>
      </c>
      <c r="C3651" s="15" t="str">
        <f>Raw_Data!C3651</f>
        <v>Indore</v>
      </c>
      <c r="D3651" s="15" t="str">
        <f>Raw_Data!D3651</f>
        <v>Pulses</v>
      </c>
      <c r="E3651" s="15" t="str">
        <f>Raw_Data!E3651</f>
        <v>Kharif</v>
      </c>
      <c r="F3651" s="15">
        <f>Raw_Data!F3651</f>
        <v>10.31</v>
      </c>
      <c r="G3651" s="18">
        <f>IF(Raw_Data!G3651="",ROUND(AVERAGEIFS(Raw_Data!$G$2:$G$4001,Raw_Data!$E$2:$E$4001,E3651),1),Raw_Data!G3651)</f>
        <v>951.7</v>
      </c>
      <c r="H3651" s="15">
        <f>Raw_Data!H3651</f>
        <v>32.799999999999997</v>
      </c>
      <c r="I3651" s="15">
        <f>Raw_Data!I3651</f>
        <v>74</v>
      </c>
      <c r="J3651" s="15">
        <f>Raw_Data!J3651</f>
        <v>7.2</v>
      </c>
      <c r="K3651" s="15">
        <f>Raw_Data!K3651</f>
        <v>6.49</v>
      </c>
      <c r="L3651" s="18">
        <f>IF(Raw_Data!L3651="",ROUND(AVERAGEIFS(Raw_Data!$L$2:$L$4001,Raw_Data!$E$2:$E$4001,E3651),1),Raw_Data!L3651)</f>
        <v>31</v>
      </c>
      <c r="M3651" s="15">
        <f>Raw_Data!M3651</f>
        <v>86.9</v>
      </c>
      <c r="N3651" s="15">
        <f>Raw_Data!N3651</f>
        <v>42.2</v>
      </c>
      <c r="O3651" s="15">
        <f>Raw_Data!O3651</f>
        <v>102.7</v>
      </c>
      <c r="P3651" s="15" t="str">
        <f>Raw_Data!P3651</f>
        <v>Drip</v>
      </c>
      <c r="Q3651" s="15">
        <f>Raw_Data!Q3651</f>
        <v>191.1</v>
      </c>
      <c r="R3651" s="15">
        <f>Raw_Data!R3651</f>
        <v>7.06</v>
      </c>
      <c r="S3651" s="15">
        <f>Raw_Data!S3651</f>
        <v>0.75</v>
      </c>
      <c r="T3651" s="18">
        <f>IF(Raw_Data!T3651="",ROUND(AVERAGEIFS(Raw_Data!$T$2:$T$4001,Raw_Data!$E$2:$E$4001,E3651,Raw_Data!$D$2:$D$4001,D3651),2),IF(Raw_Data!T3651&gt;INDEX(Cleaning_Reference!$F$6:$F$13,MATCH(D3651,Cleaning_Reference!$A$6:$A$13,0)),INDEX(Cleaning_Reference!$F$6:$F$13,MATCH(D3651,Cleaning_Reference!$A$6:$A$13,0)),Raw_Data!T3651))</f>
        <v>1.17</v>
      </c>
      <c r="U3651" s="15">
        <f>Raw_Data!U3651</f>
        <v>12.06</v>
      </c>
      <c r="V3651" s="15">
        <f>Raw_Data!V3651</f>
        <v>61558</v>
      </c>
      <c r="W3651" s="15">
        <f>Raw_Data!W3651</f>
        <v>738870</v>
      </c>
      <c r="X3651" s="15">
        <f>Raw_Data!X3651</f>
        <v>742389</v>
      </c>
      <c r="Y3651" s="15">
        <f>Raw_Data!Y3651</f>
        <v>3519</v>
      </c>
      <c r="Z3651" s="15">
        <f>Raw_Data!Z3651</f>
        <v>3590</v>
      </c>
      <c r="AA3651" s="15">
        <f>Raw_Data!AA3651</f>
        <v>3.359</v>
      </c>
      <c r="AB3651" s="15">
        <f>Raw_Data!AB3651</f>
        <v>52.1</v>
      </c>
      <c r="AC3651" s="19" t="str">
        <f>IF(Raw_Data!G3651="","Yes","No")</f>
        <v>No</v>
      </c>
      <c r="AD3651" s="19" t="str">
        <f>IF(Raw_Data!L3651="","Yes","No")</f>
        <v>No</v>
      </c>
      <c r="AE3651" s="19" t="str">
        <f>IF(Raw_Data!T3651="","Imputed",IF(Raw_Data!T3651&gt;INDEX(Cleaning_Reference!$F$6:$F$13,MATCH(D3651,Cleaning_Reference!$A$6:$A$13,0)),"Capped","Original"))</f>
        <v>Original</v>
      </c>
      <c r="AF3651" s="21">
        <f t="shared" si="57"/>
        <v>12.06</v>
      </c>
    </row>
    <row r="3652" spans="1:32" ht="15" customHeight="1" x14ac:dyDescent="0.3">
      <c r="A3652" s="20" t="str">
        <f>Raw_Data!A3652</f>
        <v>SF13651</v>
      </c>
      <c r="B3652" s="15" t="str">
        <f>Raw_Data!B3652</f>
        <v>Telangana</v>
      </c>
      <c r="C3652" s="15" t="str">
        <f>Raw_Data!C3652</f>
        <v>Nashik</v>
      </c>
      <c r="D3652" s="15" t="str">
        <f>Raw_Data!D3652</f>
        <v>Rice</v>
      </c>
      <c r="E3652" s="15" t="str">
        <f>Raw_Data!E3652</f>
        <v>Kharif</v>
      </c>
      <c r="F3652" s="15">
        <f>Raw_Data!F3652</f>
        <v>4.37</v>
      </c>
      <c r="G3652" s="18">
        <f>IF(Raw_Data!G3652="",ROUND(AVERAGEIFS(Raw_Data!$G$2:$G$4001,Raw_Data!$E$2:$E$4001,E3652),1),Raw_Data!G3652)</f>
        <v>1093</v>
      </c>
      <c r="H3652" s="15">
        <f>Raw_Data!H3652</f>
        <v>26.8</v>
      </c>
      <c r="I3652" s="15">
        <f>Raw_Data!I3652</f>
        <v>72.3</v>
      </c>
      <c r="J3652" s="15">
        <f>Raw_Data!J3652</f>
        <v>6.3</v>
      </c>
      <c r="K3652" s="15">
        <f>Raw_Data!K3652</f>
        <v>6.92</v>
      </c>
      <c r="L3652" s="18">
        <f>IF(Raw_Data!L3652="",ROUND(AVERAGEIFS(Raw_Data!$L$2:$L$4001,Raw_Data!$E$2:$E$4001,E3652),1),Raw_Data!L3652)</f>
        <v>30.8</v>
      </c>
      <c r="M3652" s="15">
        <f>Raw_Data!M3652</f>
        <v>146.6</v>
      </c>
      <c r="N3652" s="15">
        <f>Raw_Data!N3652</f>
        <v>86</v>
      </c>
      <c r="O3652" s="15">
        <f>Raw_Data!O3652</f>
        <v>69.2</v>
      </c>
      <c r="P3652" s="15" t="str">
        <f>Raw_Data!P3652</f>
        <v>Sprinkler</v>
      </c>
      <c r="Q3652" s="15">
        <f>Raw_Data!Q3652</f>
        <v>129.6</v>
      </c>
      <c r="R3652" s="15">
        <f>Raw_Data!R3652</f>
        <v>7.01</v>
      </c>
      <c r="S3652" s="15">
        <f>Raw_Data!S3652</f>
        <v>0.87</v>
      </c>
      <c r="T3652" s="18">
        <f>IF(Raw_Data!T3652="",ROUND(AVERAGEIFS(Raw_Data!$T$2:$T$4001,Raw_Data!$E$2:$E$4001,E3652,Raw_Data!$D$2:$D$4001,D3652),2),IF(Raw_Data!T3652&gt;INDEX(Cleaning_Reference!$F$6:$F$13,MATCH(D3652,Cleaning_Reference!$A$6:$A$13,0)),INDEX(Cleaning_Reference!$F$6:$F$13,MATCH(D3652,Cleaning_Reference!$A$6:$A$13,0)),Raw_Data!T3652))</f>
        <v>4.2300000000000004</v>
      </c>
      <c r="U3652" s="15">
        <f>Raw_Data!U3652</f>
        <v>18.489999999999998</v>
      </c>
      <c r="V3652" s="15">
        <f>Raw_Data!V3652</f>
        <v>16874</v>
      </c>
      <c r="W3652" s="15">
        <f>Raw_Data!W3652</f>
        <v>280280</v>
      </c>
      <c r="X3652" s="15">
        <f>Raw_Data!X3652</f>
        <v>312000</v>
      </c>
      <c r="Y3652" s="15">
        <f>Raw_Data!Y3652</f>
        <v>31720</v>
      </c>
      <c r="Z3652" s="15">
        <f>Raw_Data!Z3652</f>
        <v>7361</v>
      </c>
      <c r="AA3652" s="15">
        <f>Raw_Data!AA3652</f>
        <v>2.512</v>
      </c>
      <c r="AB3652" s="15">
        <f>Raw_Data!AB3652</f>
        <v>54.5</v>
      </c>
      <c r="AC3652" s="19" t="str">
        <f>IF(Raw_Data!G3652="","Yes","No")</f>
        <v>No</v>
      </c>
      <c r="AD3652" s="19" t="str">
        <f>IF(Raw_Data!L3652="","Yes","No")</f>
        <v>No</v>
      </c>
      <c r="AE3652" s="19" t="str">
        <f>IF(Raw_Data!T3652="","Imputed",IF(Raw_Data!T3652&gt;INDEX(Cleaning_Reference!$F$6:$F$13,MATCH(D3652,Cleaning_Reference!$A$6:$A$13,0)),"Capped","Original"))</f>
        <v>Original</v>
      </c>
      <c r="AF3652" s="21">
        <f t="shared" si="57"/>
        <v>18.489999999999998</v>
      </c>
    </row>
    <row r="3653" spans="1:32" ht="15" customHeight="1" x14ac:dyDescent="0.3">
      <c r="A3653" s="20" t="str">
        <f>Raw_Data!A3653</f>
        <v>SF13652</v>
      </c>
      <c r="B3653" s="15" t="str">
        <f>Raw_Data!B3653</f>
        <v>Telangana</v>
      </c>
      <c r="C3653" s="15" t="str">
        <f>Raw_Data!C3653</f>
        <v>Nalgonda</v>
      </c>
      <c r="D3653" s="15" t="str">
        <f>Raw_Data!D3653</f>
        <v>Chilli</v>
      </c>
      <c r="E3653" s="15" t="str">
        <f>Raw_Data!E3653</f>
        <v>Rabi</v>
      </c>
      <c r="F3653" s="15">
        <f>Raw_Data!F3653</f>
        <v>4.24</v>
      </c>
      <c r="G3653" s="18">
        <f>IF(Raw_Data!G3653="",ROUND(AVERAGEIFS(Raw_Data!$G$2:$G$4001,Raw_Data!$E$2:$E$4001,E3653),1),Raw_Data!G3653)</f>
        <v>560.79999999999995</v>
      </c>
      <c r="H3653" s="15">
        <f>Raw_Data!H3653</f>
        <v>22.5</v>
      </c>
      <c r="I3653" s="15">
        <f>Raw_Data!I3653</f>
        <v>62.9</v>
      </c>
      <c r="J3653" s="15">
        <f>Raw_Data!J3653</f>
        <v>6.5</v>
      </c>
      <c r="K3653" s="15">
        <f>Raw_Data!K3653</f>
        <v>5.69</v>
      </c>
      <c r="L3653" s="18">
        <f>IF(Raw_Data!L3653="",ROUND(AVERAGEIFS(Raw_Data!$L$2:$L$4001,Raw_Data!$E$2:$E$4001,E3653),1),Raw_Data!L3653)</f>
        <v>21.9</v>
      </c>
      <c r="M3653" s="15">
        <f>Raw_Data!M3653</f>
        <v>114</v>
      </c>
      <c r="N3653" s="15">
        <f>Raw_Data!N3653</f>
        <v>71.099999999999994</v>
      </c>
      <c r="O3653" s="15">
        <f>Raw_Data!O3653</f>
        <v>146.69999999999999</v>
      </c>
      <c r="P3653" s="15" t="str">
        <f>Raw_Data!P3653</f>
        <v>Drip</v>
      </c>
      <c r="Q3653" s="15">
        <f>Raw_Data!Q3653</f>
        <v>238.8</v>
      </c>
      <c r="R3653" s="15">
        <f>Raw_Data!R3653</f>
        <v>3.08</v>
      </c>
      <c r="S3653" s="15">
        <f>Raw_Data!S3653</f>
        <v>0.93</v>
      </c>
      <c r="T3653" s="18">
        <f>IF(Raw_Data!T3653="",ROUND(AVERAGEIFS(Raw_Data!$T$2:$T$4001,Raw_Data!$E$2:$E$4001,E3653,Raw_Data!$D$2:$D$4001,D3653),2),IF(Raw_Data!T3653&gt;INDEX(Cleaning_Reference!$F$6:$F$13,MATCH(D3653,Cleaning_Reference!$A$6:$A$13,0)),INDEX(Cleaning_Reference!$F$6:$F$13,MATCH(D3653,Cleaning_Reference!$A$6:$A$13,0)),Raw_Data!T3653))</f>
        <v>0.62</v>
      </c>
      <c r="U3653" s="15">
        <f>Raw_Data!U3653</f>
        <v>2.63</v>
      </c>
      <c r="V3653" s="15">
        <f>Raw_Data!V3653</f>
        <v>98792</v>
      </c>
      <c r="W3653" s="15">
        <f>Raw_Data!W3653</f>
        <v>295412</v>
      </c>
      <c r="X3653" s="15">
        <f>Raw_Data!X3653</f>
        <v>259823</v>
      </c>
      <c r="Y3653" s="15">
        <f>Raw_Data!Y3653</f>
        <v>-35589</v>
      </c>
      <c r="Z3653" s="15">
        <f>Raw_Data!Z3653</f>
        <v>2211</v>
      </c>
      <c r="AA3653" s="15">
        <f>Raw_Data!AA3653</f>
        <v>1.19</v>
      </c>
      <c r="AB3653" s="15">
        <f>Raw_Data!AB3653</f>
        <v>45.8</v>
      </c>
      <c r="AC3653" s="19" t="str">
        <f>IF(Raw_Data!G3653="","Yes","No")</f>
        <v>No</v>
      </c>
      <c r="AD3653" s="19" t="str">
        <f>IF(Raw_Data!L3653="","Yes","No")</f>
        <v>No</v>
      </c>
      <c r="AE3653" s="19" t="str">
        <f>IF(Raw_Data!T3653="","Imputed",IF(Raw_Data!T3653&gt;INDEX(Cleaning_Reference!$F$6:$F$13,MATCH(D3653,Cleaning_Reference!$A$6:$A$13,0)),"Capped","Original"))</f>
        <v>Original</v>
      </c>
      <c r="AF3653" s="21">
        <f t="shared" si="57"/>
        <v>2.63</v>
      </c>
    </row>
    <row r="3654" spans="1:32" ht="15" customHeight="1" x14ac:dyDescent="0.3">
      <c r="A3654" s="20" t="str">
        <f>Raw_Data!A3654</f>
        <v>SF13653</v>
      </c>
      <c r="B3654" s="15" t="str">
        <f>Raw_Data!B3654</f>
        <v>Maharashtra</v>
      </c>
      <c r="C3654" s="15" t="str">
        <f>Raw_Data!C3654</f>
        <v>Guntur</v>
      </c>
      <c r="D3654" s="15" t="str">
        <f>Raw_Data!D3654</f>
        <v>Wheat</v>
      </c>
      <c r="E3654" s="15" t="str">
        <f>Raw_Data!E3654</f>
        <v>Zaid</v>
      </c>
      <c r="F3654" s="15">
        <f>Raw_Data!F3654</f>
        <v>8.8000000000000007</v>
      </c>
      <c r="G3654" s="18">
        <f>IF(Raw_Data!G3654="",ROUND(AVERAGEIFS(Raw_Data!$G$2:$G$4001,Raw_Data!$E$2:$E$4001,E3654),1),Raw_Data!G3654)</f>
        <v>380.9</v>
      </c>
      <c r="H3654" s="15">
        <f>Raw_Data!H3654</f>
        <v>32.299999999999997</v>
      </c>
      <c r="I3654" s="15">
        <f>Raw_Data!I3654</f>
        <v>52.6</v>
      </c>
      <c r="J3654" s="15">
        <f>Raw_Data!J3654</f>
        <v>8.9</v>
      </c>
      <c r="K3654" s="15">
        <f>Raw_Data!K3654</f>
        <v>6.68</v>
      </c>
      <c r="L3654" s="18">
        <f>IF(Raw_Data!L3654="",ROUND(AVERAGEIFS(Raw_Data!$L$2:$L$4001,Raw_Data!$E$2:$E$4001,E3654),1),Raw_Data!L3654)</f>
        <v>21</v>
      </c>
      <c r="M3654" s="15">
        <f>Raw_Data!M3654</f>
        <v>99.2</v>
      </c>
      <c r="N3654" s="15">
        <f>Raw_Data!N3654</f>
        <v>51.8</v>
      </c>
      <c r="O3654" s="15">
        <f>Raw_Data!O3654</f>
        <v>87.6</v>
      </c>
      <c r="P3654" s="15" t="str">
        <f>Raw_Data!P3654</f>
        <v>Sprinkler</v>
      </c>
      <c r="Q3654" s="15">
        <f>Raw_Data!Q3654</f>
        <v>192.2</v>
      </c>
      <c r="R3654" s="15">
        <f>Raw_Data!R3654</f>
        <v>4.97</v>
      </c>
      <c r="S3654" s="15">
        <f>Raw_Data!S3654</f>
        <v>0.72</v>
      </c>
      <c r="T3654" s="18">
        <f>IF(Raw_Data!T3654="",ROUND(AVERAGEIFS(Raw_Data!$T$2:$T$4001,Raw_Data!$E$2:$E$4001,E3654,Raw_Data!$D$2:$D$4001,D3654),2),IF(Raw_Data!T3654&gt;INDEX(Cleaning_Reference!$F$6:$F$13,MATCH(D3654,Cleaning_Reference!$A$6:$A$13,0)),INDEX(Cleaning_Reference!$F$6:$F$13,MATCH(D3654,Cleaning_Reference!$A$6:$A$13,0)),Raw_Data!T3654))</f>
        <v>2.2999999999999998</v>
      </c>
      <c r="U3654" s="15">
        <f>Raw_Data!U3654</f>
        <v>20.239999999999998</v>
      </c>
      <c r="V3654" s="15">
        <f>Raw_Data!V3654</f>
        <v>25982</v>
      </c>
      <c r="W3654" s="15">
        <f>Raw_Data!W3654</f>
        <v>655879</v>
      </c>
      <c r="X3654" s="15">
        <f>Raw_Data!X3654</f>
        <v>525876</v>
      </c>
      <c r="Y3654" s="15">
        <f>Raw_Data!Y3654</f>
        <v>-130003</v>
      </c>
      <c r="Z3654" s="15">
        <f>Raw_Data!Z3654</f>
        <v>3759</v>
      </c>
      <c r="AA3654" s="15">
        <f>Raw_Data!AA3654</f>
        <v>5.3840000000000003</v>
      </c>
      <c r="AB3654" s="15">
        <f>Raw_Data!AB3654</f>
        <v>34.299999999999997</v>
      </c>
      <c r="AC3654" s="19" t="str">
        <f>IF(Raw_Data!G3654="","Yes","No")</f>
        <v>No</v>
      </c>
      <c r="AD3654" s="19" t="str">
        <f>IF(Raw_Data!L3654="","Yes","No")</f>
        <v>No</v>
      </c>
      <c r="AE3654" s="19" t="str">
        <f>IF(Raw_Data!T3654="","Imputed",IF(Raw_Data!T3654&gt;INDEX(Cleaning_Reference!$F$6:$F$13,MATCH(D3654,Cleaning_Reference!$A$6:$A$13,0)),"Capped","Original"))</f>
        <v>Original</v>
      </c>
      <c r="AF3654" s="21">
        <f t="shared" si="57"/>
        <v>20.239999999999998</v>
      </c>
    </row>
    <row r="3655" spans="1:32" ht="15" customHeight="1" x14ac:dyDescent="0.3">
      <c r="A3655" s="20" t="str">
        <f>Raw_Data!A3655</f>
        <v>SF13654</v>
      </c>
      <c r="B3655" s="15" t="str">
        <f>Raw_Data!B3655</f>
        <v>Telangana</v>
      </c>
      <c r="C3655" s="15" t="str">
        <f>Raw_Data!C3655</f>
        <v>Rajkot</v>
      </c>
      <c r="D3655" s="15" t="str">
        <f>Raw_Data!D3655</f>
        <v>Sugarcane</v>
      </c>
      <c r="E3655" s="15" t="str">
        <f>Raw_Data!E3655</f>
        <v>Rabi</v>
      </c>
      <c r="F3655" s="15">
        <f>Raw_Data!F3655</f>
        <v>11.36</v>
      </c>
      <c r="G3655" s="18">
        <f>IF(Raw_Data!G3655="",ROUND(AVERAGEIFS(Raw_Data!$G$2:$G$4001,Raw_Data!$E$2:$E$4001,E3655),1),Raw_Data!G3655)</f>
        <v>530.6</v>
      </c>
      <c r="H3655" s="15">
        <f>Raw_Data!H3655</f>
        <v>20.7</v>
      </c>
      <c r="I3655" s="15">
        <f>Raw_Data!I3655</f>
        <v>59.6</v>
      </c>
      <c r="J3655" s="15">
        <f>Raw_Data!J3655</f>
        <v>6.3</v>
      </c>
      <c r="K3655" s="15">
        <f>Raw_Data!K3655</f>
        <v>7.01</v>
      </c>
      <c r="L3655" s="18">
        <f>IF(Raw_Data!L3655="",ROUND(AVERAGEIFS(Raw_Data!$L$2:$L$4001,Raw_Data!$E$2:$E$4001,E3655),1),Raw_Data!L3655)</f>
        <v>21.9</v>
      </c>
      <c r="M3655" s="15">
        <f>Raw_Data!M3655</f>
        <v>198.6</v>
      </c>
      <c r="N3655" s="15">
        <f>Raw_Data!N3655</f>
        <v>45.3</v>
      </c>
      <c r="O3655" s="15">
        <f>Raw_Data!O3655</f>
        <v>101.7</v>
      </c>
      <c r="P3655" s="15" t="str">
        <f>Raw_Data!P3655</f>
        <v>Flood</v>
      </c>
      <c r="Q3655" s="15">
        <f>Raw_Data!Q3655</f>
        <v>199.2</v>
      </c>
      <c r="R3655" s="15">
        <f>Raw_Data!R3655</f>
        <v>7.51</v>
      </c>
      <c r="S3655" s="15">
        <f>Raw_Data!S3655</f>
        <v>0.81</v>
      </c>
      <c r="T3655" s="18">
        <f>IF(Raw_Data!T3655="",ROUND(AVERAGEIFS(Raw_Data!$T$2:$T$4001,Raw_Data!$E$2:$E$4001,E3655,Raw_Data!$D$2:$D$4001,D3655),2),IF(Raw_Data!T3655&gt;INDEX(Cleaning_Reference!$F$6:$F$13,MATCH(D3655,Cleaning_Reference!$A$6:$A$13,0)),INDEX(Cleaning_Reference!$F$6:$F$13,MATCH(D3655,Cleaning_Reference!$A$6:$A$13,0)),Raw_Data!T3655))</f>
        <v>61.04</v>
      </c>
      <c r="U3655" s="15">
        <f>Raw_Data!U3655</f>
        <v>693.41</v>
      </c>
      <c r="V3655" s="15">
        <f>Raw_Data!V3655</f>
        <v>3776</v>
      </c>
      <c r="W3655" s="15">
        <f>Raw_Data!W3655</f>
        <v>772543</v>
      </c>
      <c r="X3655" s="15">
        <f>Raw_Data!X3655</f>
        <v>2618316</v>
      </c>
      <c r="Y3655" s="15">
        <f>Raw_Data!Y3655</f>
        <v>1845773</v>
      </c>
      <c r="Z3655" s="15">
        <f>Raw_Data!Z3655</f>
        <v>22238</v>
      </c>
      <c r="AA3655" s="15">
        <f>Raw_Data!AA3655</f>
        <v>31.181000000000001</v>
      </c>
      <c r="AB3655" s="15">
        <f>Raw_Data!AB3655</f>
        <v>30.9</v>
      </c>
      <c r="AC3655" s="19" t="str">
        <f>IF(Raw_Data!G3655="","Yes","No")</f>
        <v>No</v>
      </c>
      <c r="AD3655" s="19" t="str">
        <f>IF(Raw_Data!L3655="","Yes","No")</f>
        <v>No</v>
      </c>
      <c r="AE3655" s="19" t="str">
        <f>IF(Raw_Data!T3655="","Imputed",IF(Raw_Data!T3655&gt;INDEX(Cleaning_Reference!$F$6:$F$13,MATCH(D3655,Cleaning_Reference!$A$6:$A$13,0)),"Capped","Original"))</f>
        <v>Original</v>
      </c>
      <c r="AF3655" s="21">
        <f t="shared" si="57"/>
        <v>693.41</v>
      </c>
    </row>
    <row r="3656" spans="1:32" ht="15" customHeight="1" x14ac:dyDescent="0.3">
      <c r="A3656" s="20" t="str">
        <f>Raw_Data!A3656</f>
        <v>SF13655</v>
      </c>
      <c r="B3656" s="15" t="str">
        <f>Raw_Data!B3656</f>
        <v>Telangana</v>
      </c>
      <c r="C3656" s="15" t="str">
        <f>Raw_Data!C3656</f>
        <v>Rajkot</v>
      </c>
      <c r="D3656" s="15" t="str">
        <f>Raw_Data!D3656</f>
        <v>Pulses</v>
      </c>
      <c r="E3656" s="15" t="str">
        <f>Raw_Data!E3656</f>
        <v>Kharif</v>
      </c>
      <c r="F3656" s="15">
        <f>Raw_Data!F3656</f>
        <v>2.61</v>
      </c>
      <c r="G3656" s="18">
        <f>IF(Raw_Data!G3656="",ROUND(AVERAGEIFS(Raw_Data!$G$2:$G$4001,Raw_Data!$E$2:$E$4001,E3656),1),Raw_Data!G3656)</f>
        <v>727.4</v>
      </c>
      <c r="H3656" s="15">
        <f>Raw_Data!H3656</f>
        <v>31.9</v>
      </c>
      <c r="I3656" s="15">
        <f>Raw_Data!I3656</f>
        <v>72.400000000000006</v>
      </c>
      <c r="J3656" s="15">
        <f>Raw_Data!J3656</f>
        <v>7.5</v>
      </c>
      <c r="K3656" s="15">
        <f>Raw_Data!K3656</f>
        <v>6.9</v>
      </c>
      <c r="L3656" s="18">
        <f>IF(Raw_Data!L3656="",ROUND(AVERAGEIFS(Raw_Data!$L$2:$L$4001,Raw_Data!$E$2:$E$4001,E3656),1),Raw_Data!L3656)</f>
        <v>32</v>
      </c>
      <c r="M3656" s="15">
        <f>Raw_Data!M3656</f>
        <v>96.4</v>
      </c>
      <c r="N3656" s="15">
        <f>Raw_Data!N3656</f>
        <v>58.7</v>
      </c>
      <c r="O3656" s="15">
        <f>Raw_Data!O3656</f>
        <v>103.2</v>
      </c>
      <c r="P3656" s="15" t="str">
        <f>Raw_Data!P3656</f>
        <v>Rainfed</v>
      </c>
      <c r="Q3656" s="15">
        <f>Raw_Data!Q3656</f>
        <v>138.19999999999999</v>
      </c>
      <c r="R3656" s="15">
        <f>Raw_Data!R3656</f>
        <v>2.0499999999999998</v>
      </c>
      <c r="S3656" s="15">
        <f>Raw_Data!S3656</f>
        <v>0.69</v>
      </c>
      <c r="T3656" s="18">
        <f>IF(Raw_Data!T3656="",ROUND(AVERAGEIFS(Raw_Data!$T$2:$T$4001,Raw_Data!$E$2:$E$4001,E3656,Raw_Data!$D$2:$D$4001,D3656),2),IF(Raw_Data!T3656&gt;INDEX(Cleaning_Reference!$F$6:$F$13,MATCH(D3656,Cleaning_Reference!$A$6:$A$13,0)),INDEX(Cleaning_Reference!$F$6:$F$13,MATCH(D3656,Cleaning_Reference!$A$6:$A$13,0)),Raw_Data!T3656))</f>
        <v>1.1599999999999999</v>
      </c>
      <c r="U3656" s="15">
        <f>Raw_Data!U3656</f>
        <v>3.03</v>
      </c>
      <c r="V3656" s="15">
        <f>Raw_Data!V3656</f>
        <v>72898</v>
      </c>
      <c r="W3656" s="15">
        <f>Raw_Data!W3656</f>
        <v>142695</v>
      </c>
      <c r="X3656" s="15">
        <f>Raw_Data!X3656</f>
        <v>220881</v>
      </c>
      <c r="Y3656" s="15">
        <f>Raw_Data!Y3656</f>
        <v>78186</v>
      </c>
      <c r="Z3656" s="15">
        <f>Raw_Data!Z3656</f>
        <v>547</v>
      </c>
      <c r="AA3656" s="15">
        <f>Raw_Data!AA3656</f>
        <v>5.5389999999999997</v>
      </c>
      <c r="AB3656" s="15">
        <f>Raw_Data!AB3656</f>
        <v>67.7</v>
      </c>
      <c r="AC3656" s="19" t="str">
        <f>IF(Raw_Data!G3656="","Yes","No")</f>
        <v>No</v>
      </c>
      <c r="AD3656" s="19" t="str">
        <f>IF(Raw_Data!L3656="","Yes","No")</f>
        <v>No</v>
      </c>
      <c r="AE3656" s="19" t="str">
        <f>IF(Raw_Data!T3656="","Imputed",IF(Raw_Data!T3656&gt;INDEX(Cleaning_Reference!$F$6:$F$13,MATCH(D3656,Cleaning_Reference!$A$6:$A$13,0)),"Capped","Original"))</f>
        <v>Original</v>
      </c>
      <c r="AF3656" s="21">
        <f t="shared" si="57"/>
        <v>3.03</v>
      </c>
    </row>
    <row r="3657" spans="1:32" ht="15" customHeight="1" x14ac:dyDescent="0.3">
      <c r="A3657" s="20" t="str">
        <f>Raw_Data!A3657</f>
        <v>SF13656</v>
      </c>
      <c r="B3657" s="15" t="str">
        <f>Raw_Data!B3657</f>
        <v>Andhra Pradesh</v>
      </c>
      <c r="C3657" s="15" t="str">
        <f>Raw_Data!C3657</f>
        <v>Raichur</v>
      </c>
      <c r="D3657" s="15" t="str">
        <f>Raw_Data!D3657</f>
        <v>Cotton</v>
      </c>
      <c r="E3657" s="15" t="str">
        <f>Raw_Data!E3657</f>
        <v>Rabi</v>
      </c>
      <c r="F3657" s="15">
        <f>Raw_Data!F3657</f>
        <v>13.16</v>
      </c>
      <c r="G3657" s="18">
        <f>IF(Raw_Data!G3657="",ROUND(AVERAGEIFS(Raw_Data!$G$2:$G$4001,Raw_Data!$E$2:$E$4001,E3657),1),Raw_Data!G3657)</f>
        <v>744.8</v>
      </c>
      <c r="H3657" s="15">
        <f>Raw_Data!H3657</f>
        <v>25</v>
      </c>
      <c r="I3657" s="15">
        <f>Raw_Data!I3657</f>
        <v>53.9</v>
      </c>
      <c r="J3657" s="15">
        <f>Raw_Data!J3657</f>
        <v>7.5</v>
      </c>
      <c r="K3657" s="15">
        <f>Raw_Data!K3657</f>
        <v>7.23</v>
      </c>
      <c r="L3657" s="18">
        <f>IF(Raw_Data!L3657="",ROUND(AVERAGEIFS(Raw_Data!$L$2:$L$4001,Raw_Data!$E$2:$E$4001,E3657),1),Raw_Data!L3657)</f>
        <v>34.5</v>
      </c>
      <c r="M3657" s="15">
        <f>Raw_Data!M3657</f>
        <v>68.900000000000006</v>
      </c>
      <c r="N3657" s="15">
        <f>Raw_Data!N3657</f>
        <v>37.1</v>
      </c>
      <c r="O3657" s="15">
        <f>Raw_Data!O3657</f>
        <v>81.5</v>
      </c>
      <c r="P3657" s="15" t="str">
        <f>Raw_Data!P3657</f>
        <v>Flood</v>
      </c>
      <c r="Q3657" s="15">
        <f>Raw_Data!Q3657</f>
        <v>256.60000000000002</v>
      </c>
      <c r="R3657" s="15">
        <f>Raw_Data!R3657</f>
        <v>6.08</v>
      </c>
      <c r="S3657" s="15">
        <f>Raw_Data!S3657</f>
        <v>0.93</v>
      </c>
      <c r="T3657" s="18">
        <f>IF(Raw_Data!T3657="",ROUND(AVERAGEIFS(Raw_Data!$T$2:$T$4001,Raw_Data!$E$2:$E$4001,E3657,Raw_Data!$D$2:$D$4001,D3657),2),IF(Raw_Data!T3657&gt;INDEX(Cleaning_Reference!$F$6:$F$13,MATCH(D3657,Cleaning_Reference!$A$6:$A$13,0)),INDEX(Cleaning_Reference!$F$6:$F$13,MATCH(D3657,Cleaning_Reference!$A$6:$A$13,0)),Raw_Data!T3657))</f>
        <v>1.25</v>
      </c>
      <c r="U3657" s="15">
        <f>Raw_Data!U3657</f>
        <v>16.45</v>
      </c>
      <c r="V3657" s="15">
        <f>Raw_Data!V3657</f>
        <v>54182</v>
      </c>
      <c r="W3657" s="15">
        <f>Raw_Data!W3657</f>
        <v>1010434</v>
      </c>
      <c r="X3657" s="15">
        <f>Raw_Data!X3657</f>
        <v>891294</v>
      </c>
      <c r="Y3657" s="15">
        <f>Raw_Data!Y3657</f>
        <v>-119140</v>
      </c>
      <c r="Z3657" s="15">
        <f>Raw_Data!Z3657</f>
        <v>12685</v>
      </c>
      <c r="AA3657" s="15">
        <f>Raw_Data!AA3657</f>
        <v>1.2969999999999999</v>
      </c>
      <c r="AB3657" s="15">
        <f>Raw_Data!AB3657</f>
        <v>38.5</v>
      </c>
      <c r="AC3657" s="19" t="str">
        <f>IF(Raw_Data!G3657="","Yes","No")</f>
        <v>No</v>
      </c>
      <c r="AD3657" s="19" t="str">
        <f>IF(Raw_Data!L3657="","Yes","No")</f>
        <v>No</v>
      </c>
      <c r="AE3657" s="19" t="str">
        <f>IF(Raw_Data!T3657="","Imputed",IF(Raw_Data!T3657&gt;INDEX(Cleaning_Reference!$F$6:$F$13,MATCH(D3657,Cleaning_Reference!$A$6:$A$13,0)),"Capped","Original"))</f>
        <v>Original</v>
      </c>
      <c r="AF3657" s="21">
        <f t="shared" si="57"/>
        <v>16.45</v>
      </c>
    </row>
    <row r="3658" spans="1:32" ht="15" customHeight="1" x14ac:dyDescent="0.3">
      <c r="A3658" s="20" t="str">
        <f>Raw_Data!A3658</f>
        <v>SF13657</v>
      </c>
      <c r="B3658" s="15" t="str">
        <f>Raw_Data!B3658</f>
        <v>Tamil Nadu</v>
      </c>
      <c r="C3658" s="15" t="str">
        <f>Raw_Data!C3658</f>
        <v>Ludhiana</v>
      </c>
      <c r="D3658" s="15" t="str">
        <f>Raw_Data!D3658</f>
        <v>Groundnut</v>
      </c>
      <c r="E3658" s="15" t="str">
        <f>Raw_Data!E3658</f>
        <v>Kharif</v>
      </c>
      <c r="F3658" s="15">
        <f>Raw_Data!F3658</f>
        <v>13.05</v>
      </c>
      <c r="G3658" s="18">
        <f>IF(Raw_Data!G3658="",ROUND(AVERAGEIFS(Raw_Data!$G$2:$G$4001,Raw_Data!$E$2:$E$4001,E3658),1),Raw_Data!G3658)</f>
        <v>852.1</v>
      </c>
      <c r="H3658" s="15">
        <f>Raw_Data!H3658</f>
        <v>28.5</v>
      </c>
      <c r="I3658" s="15">
        <f>Raw_Data!I3658</f>
        <v>73.400000000000006</v>
      </c>
      <c r="J3658" s="15">
        <f>Raw_Data!J3658</f>
        <v>6.7</v>
      </c>
      <c r="K3658" s="15">
        <f>Raw_Data!K3658</f>
        <v>6.82</v>
      </c>
      <c r="L3658" s="18">
        <f>IF(Raw_Data!L3658="",ROUND(AVERAGEIFS(Raw_Data!$L$2:$L$4001,Raw_Data!$E$2:$E$4001,E3658),1),Raw_Data!L3658)</f>
        <v>37.1</v>
      </c>
      <c r="M3658" s="15">
        <f>Raw_Data!M3658</f>
        <v>127.1</v>
      </c>
      <c r="N3658" s="15">
        <f>Raw_Data!N3658</f>
        <v>73.5</v>
      </c>
      <c r="O3658" s="15">
        <f>Raw_Data!O3658</f>
        <v>120.1</v>
      </c>
      <c r="P3658" s="15" t="str">
        <f>Raw_Data!P3658</f>
        <v>Flood</v>
      </c>
      <c r="Q3658" s="15">
        <f>Raw_Data!Q3658</f>
        <v>175.9</v>
      </c>
      <c r="R3658" s="15">
        <f>Raw_Data!R3658</f>
        <v>2.62</v>
      </c>
      <c r="S3658" s="15">
        <f>Raw_Data!S3658</f>
        <v>0.77</v>
      </c>
      <c r="T3658" s="18">
        <f>IF(Raw_Data!T3658="",ROUND(AVERAGEIFS(Raw_Data!$T$2:$T$4001,Raw_Data!$E$2:$E$4001,E3658,Raw_Data!$D$2:$D$4001,D3658),2),IF(Raw_Data!T3658&gt;INDEX(Cleaning_Reference!$F$6:$F$13,MATCH(D3658,Cleaning_Reference!$A$6:$A$13,0)),INDEX(Cleaning_Reference!$F$6:$F$13,MATCH(D3658,Cleaning_Reference!$A$6:$A$13,0)),Raw_Data!T3658))</f>
        <v>1.92</v>
      </c>
      <c r="U3658" s="15">
        <f>Raw_Data!U3658</f>
        <v>25.06</v>
      </c>
      <c r="V3658" s="15">
        <f>Raw_Data!V3658</f>
        <v>55315</v>
      </c>
      <c r="W3658" s="15">
        <f>Raw_Data!W3658</f>
        <v>679680</v>
      </c>
      <c r="X3658" s="15">
        <f>Raw_Data!X3658</f>
        <v>1386194</v>
      </c>
      <c r="Y3658" s="15">
        <f>Raw_Data!Y3658</f>
        <v>706514</v>
      </c>
      <c r="Z3658" s="15">
        <f>Raw_Data!Z3658</f>
        <v>6860</v>
      </c>
      <c r="AA3658" s="15">
        <f>Raw_Data!AA3658</f>
        <v>3.653</v>
      </c>
      <c r="AB3658" s="15">
        <f>Raw_Data!AB3658</f>
        <v>61.2</v>
      </c>
      <c r="AC3658" s="19" t="str">
        <f>IF(Raw_Data!G3658="","Yes","No")</f>
        <v>Yes</v>
      </c>
      <c r="AD3658" s="19" t="str">
        <f>IF(Raw_Data!L3658="","Yes","No")</f>
        <v>No</v>
      </c>
      <c r="AE3658" s="19" t="str">
        <f>IF(Raw_Data!T3658="","Imputed",IF(Raw_Data!T3658&gt;INDEX(Cleaning_Reference!$F$6:$F$13,MATCH(D3658,Cleaning_Reference!$A$6:$A$13,0)),"Capped","Original"))</f>
        <v>Original</v>
      </c>
      <c r="AF3658" s="21">
        <f t="shared" si="57"/>
        <v>25.06</v>
      </c>
    </row>
    <row r="3659" spans="1:32" ht="15" customHeight="1" x14ac:dyDescent="0.3">
      <c r="A3659" s="20" t="str">
        <f>Raw_Data!A3659</f>
        <v>SF13658</v>
      </c>
      <c r="B3659" s="15" t="str">
        <f>Raw_Data!B3659</f>
        <v>Karnataka</v>
      </c>
      <c r="C3659" s="15" t="str">
        <f>Raw_Data!C3659</f>
        <v>Warangal</v>
      </c>
      <c r="D3659" s="15" t="str">
        <f>Raw_Data!D3659</f>
        <v>Rice</v>
      </c>
      <c r="E3659" s="15" t="str">
        <f>Raw_Data!E3659</f>
        <v>Zaid</v>
      </c>
      <c r="F3659" s="15">
        <f>Raw_Data!F3659</f>
        <v>6</v>
      </c>
      <c r="G3659" s="18">
        <f>IF(Raw_Data!G3659="",ROUND(AVERAGEIFS(Raw_Data!$G$2:$G$4001,Raw_Data!$E$2:$E$4001,E3659),1),Raw_Data!G3659)</f>
        <v>342.1</v>
      </c>
      <c r="H3659" s="15">
        <f>Raw_Data!H3659</f>
        <v>34.1</v>
      </c>
      <c r="I3659" s="15">
        <f>Raw_Data!I3659</f>
        <v>67</v>
      </c>
      <c r="J3659" s="15">
        <f>Raw_Data!J3659</f>
        <v>8.6</v>
      </c>
      <c r="K3659" s="15">
        <f>Raw_Data!K3659</f>
        <v>6.41</v>
      </c>
      <c r="L3659" s="18">
        <f>IF(Raw_Data!L3659="",ROUND(AVERAGEIFS(Raw_Data!$L$2:$L$4001,Raw_Data!$E$2:$E$4001,E3659),1),Raw_Data!L3659)</f>
        <v>21.6</v>
      </c>
      <c r="M3659" s="15">
        <f>Raw_Data!M3659</f>
        <v>108.8</v>
      </c>
      <c r="N3659" s="15">
        <f>Raw_Data!N3659</f>
        <v>78.900000000000006</v>
      </c>
      <c r="O3659" s="15">
        <f>Raw_Data!O3659</f>
        <v>100.2</v>
      </c>
      <c r="P3659" s="15" t="str">
        <f>Raw_Data!P3659</f>
        <v>Drip</v>
      </c>
      <c r="Q3659" s="15">
        <f>Raw_Data!Q3659</f>
        <v>167.8</v>
      </c>
      <c r="R3659" s="15">
        <f>Raw_Data!R3659</f>
        <v>5.74</v>
      </c>
      <c r="S3659" s="15">
        <f>Raw_Data!S3659</f>
        <v>0.92</v>
      </c>
      <c r="T3659" s="18">
        <f>IF(Raw_Data!T3659="",ROUND(AVERAGEIFS(Raw_Data!$T$2:$T$4001,Raw_Data!$E$2:$E$4001,E3659,Raw_Data!$D$2:$D$4001,D3659),2),IF(Raw_Data!T3659&gt;INDEX(Cleaning_Reference!$F$6:$F$13,MATCH(D3659,Cleaning_Reference!$A$6:$A$13,0)),INDEX(Cleaning_Reference!$F$6:$F$13,MATCH(D3659,Cleaning_Reference!$A$6:$A$13,0)),Raw_Data!T3659))</f>
        <v>2.58</v>
      </c>
      <c r="U3659" s="15">
        <f>Raw_Data!U3659</f>
        <v>15.48</v>
      </c>
      <c r="V3659" s="15">
        <f>Raw_Data!V3659</f>
        <v>22389</v>
      </c>
      <c r="W3659" s="15">
        <f>Raw_Data!W3659</f>
        <v>437507</v>
      </c>
      <c r="X3659" s="15">
        <f>Raw_Data!X3659</f>
        <v>346582</v>
      </c>
      <c r="Y3659" s="15">
        <f>Raw_Data!Y3659</f>
        <v>-90925</v>
      </c>
      <c r="Z3659" s="15">
        <f>Raw_Data!Z3659</f>
        <v>7745</v>
      </c>
      <c r="AA3659" s="15">
        <f>Raw_Data!AA3659</f>
        <v>1.9990000000000001</v>
      </c>
      <c r="AB3659" s="15">
        <f>Raw_Data!AB3659</f>
        <v>42.1</v>
      </c>
      <c r="AC3659" s="19" t="str">
        <f>IF(Raw_Data!G3659="","Yes","No")</f>
        <v>No</v>
      </c>
      <c r="AD3659" s="19" t="str">
        <f>IF(Raw_Data!L3659="","Yes","No")</f>
        <v>No</v>
      </c>
      <c r="AE3659" s="19" t="str">
        <f>IF(Raw_Data!T3659="","Imputed",IF(Raw_Data!T3659&gt;INDEX(Cleaning_Reference!$F$6:$F$13,MATCH(D3659,Cleaning_Reference!$A$6:$A$13,0)),"Capped","Original"))</f>
        <v>Original</v>
      </c>
      <c r="AF3659" s="21">
        <f t="shared" si="57"/>
        <v>15.48</v>
      </c>
    </row>
    <row r="3660" spans="1:32" ht="15" customHeight="1" x14ac:dyDescent="0.3">
      <c r="A3660" s="20" t="str">
        <f>Raw_Data!A3660</f>
        <v>SF13659</v>
      </c>
      <c r="B3660" s="15" t="str">
        <f>Raw_Data!B3660</f>
        <v>Tamil Nadu</v>
      </c>
      <c r="C3660" s="15" t="str">
        <f>Raw_Data!C3660</f>
        <v>Raichur</v>
      </c>
      <c r="D3660" s="15" t="str">
        <f>Raw_Data!D3660</f>
        <v>Pulses</v>
      </c>
      <c r="E3660" s="15" t="str">
        <f>Raw_Data!E3660</f>
        <v>Zaid</v>
      </c>
      <c r="F3660" s="15">
        <f>Raw_Data!F3660</f>
        <v>3.42</v>
      </c>
      <c r="G3660" s="18">
        <f>IF(Raw_Data!G3660="",ROUND(AVERAGEIFS(Raw_Data!$G$2:$G$4001,Raw_Data!$E$2:$E$4001,E3660),1),Raw_Data!G3660)</f>
        <v>234.2</v>
      </c>
      <c r="H3660" s="15">
        <f>Raw_Data!H3660</f>
        <v>24.9</v>
      </c>
      <c r="I3660" s="15">
        <f>Raw_Data!I3660</f>
        <v>44</v>
      </c>
      <c r="J3660" s="15">
        <f>Raw_Data!J3660</f>
        <v>7.9</v>
      </c>
      <c r="K3660" s="15">
        <f>Raw_Data!K3660</f>
        <v>7.72</v>
      </c>
      <c r="L3660" s="18">
        <f>IF(Raw_Data!L3660="",ROUND(AVERAGEIFS(Raw_Data!$L$2:$L$4001,Raw_Data!$E$2:$E$4001,E3660),1),Raw_Data!L3660)</f>
        <v>24.6</v>
      </c>
      <c r="M3660" s="15">
        <f>Raw_Data!M3660</f>
        <v>74.3</v>
      </c>
      <c r="N3660" s="15">
        <f>Raw_Data!N3660</f>
        <v>61.1</v>
      </c>
      <c r="O3660" s="15">
        <f>Raw_Data!O3660</f>
        <v>90.1</v>
      </c>
      <c r="P3660" s="15" t="str">
        <f>Raw_Data!P3660</f>
        <v>Flood</v>
      </c>
      <c r="Q3660" s="15">
        <f>Raw_Data!Q3660</f>
        <v>173.5</v>
      </c>
      <c r="R3660" s="15">
        <f>Raw_Data!R3660</f>
        <v>5.3</v>
      </c>
      <c r="S3660" s="15">
        <f>Raw_Data!S3660</f>
        <v>0.78</v>
      </c>
      <c r="T3660" s="18">
        <f>IF(Raw_Data!T3660="",ROUND(AVERAGEIFS(Raw_Data!$T$2:$T$4001,Raw_Data!$E$2:$E$4001,E3660,Raw_Data!$D$2:$D$4001,D3660),2),IF(Raw_Data!T3660&gt;INDEX(Cleaning_Reference!$F$6:$F$13,MATCH(D3660,Cleaning_Reference!$A$6:$A$13,0)),INDEX(Cleaning_Reference!$F$6:$F$13,MATCH(D3660,Cleaning_Reference!$A$6:$A$13,0)),Raw_Data!T3660))</f>
        <v>0.3</v>
      </c>
      <c r="U3660" s="15">
        <f>Raw_Data!U3660</f>
        <v>1.03</v>
      </c>
      <c r="V3660" s="15">
        <f>Raw_Data!V3660</f>
        <v>66723</v>
      </c>
      <c r="W3660" s="15">
        <f>Raw_Data!W3660</f>
        <v>225956</v>
      </c>
      <c r="X3660" s="15">
        <f>Raw_Data!X3660</f>
        <v>68725</v>
      </c>
      <c r="Y3660" s="15">
        <f>Raw_Data!Y3660</f>
        <v>-157231</v>
      </c>
      <c r="Z3660" s="15">
        <f>Raw_Data!Z3660</f>
        <v>1531</v>
      </c>
      <c r="AA3660" s="15">
        <f>Raw_Data!AA3660</f>
        <v>0.67300000000000004</v>
      </c>
      <c r="AB3660" s="15">
        <f>Raw_Data!AB3660</f>
        <v>28.9</v>
      </c>
      <c r="AC3660" s="19" t="str">
        <f>IF(Raw_Data!G3660="","Yes","No")</f>
        <v>No</v>
      </c>
      <c r="AD3660" s="19" t="str">
        <f>IF(Raw_Data!L3660="","Yes","No")</f>
        <v>No</v>
      </c>
      <c r="AE3660" s="19" t="str">
        <f>IF(Raw_Data!T3660="","Imputed",IF(Raw_Data!T3660&gt;INDEX(Cleaning_Reference!$F$6:$F$13,MATCH(D3660,Cleaning_Reference!$A$6:$A$13,0)),"Capped","Original"))</f>
        <v>Original</v>
      </c>
      <c r="AF3660" s="21">
        <f t="shared" si="57"/>
        <v>1.03</v>
      </c>
    </row>
    <row r="3661" spans="1:32" ht="15" customHeight="1" x14ac:dyDescent="0.3">
      <c r="A3661" s="20" t="str">
        <f>Raw_Data!A3661</f>
        <v>SF13660</v>
      </c>
      <c r="B3661" s="15" t="str">
        <f>Raw_Data!B3661</f>
        <v>Telangana</v>
      </c>
      <c r="C3661" s="15" t="str">
        <f>Raw_Data!C3661</f>
        <v>Ludhiana</v>
      </c>
      <c r="D3661" s="15" t="str">
        <f>Raw_Data!D3661</f>
        <v>Pulses</v>
      </c>
      <c r="E3661" s="15" t="str">
        <f>Raw_Data!E3661</f>
        <v>Kharif</v>
      </c>
      <c r="F3661" s="15">
        <f>Raw_Data!F3661</f>
        <v>13.13</v>
      </c>
      <c r="G3661" s="18">
        <f>IF(Raw_Data!G3661="",ROUND(AVERAGEIFS(Raw_Data!$G$2:$G$4001,Raw_Data!$E$2:$E$4001,E3661),1),Raw_Data!G3661)</f>
        <v>1114.4000000000001</v>
      </c>
      <c r="H3661" s="15">
        <f>Raw_Data!H3661</f>
        <v>28.4</v>
      </c>
      <c r="I3661" s="15">
        <f>Raw_Data!I3661</f>
        <v>70.900000000000006</v>
      </c>
      <c r="J3661" s="15">
        <f>Raw_Data!J3661</f>
        <v>6.1</v>
      </c>
      <c r="K3661" s="15">
        <f>Raw_Data!K3661</f>
        <v>6.12</v>
      </c>
      <c r="L3661" s="18">
        <f>IF(Raw_Data!L3661="",ROUND(AVERAGEIFS(Raw_Data!$L$2:$L$4001,Raw_Data!$E$2:$E$4001,E3661),1),Raw_Data!L3661)</f>
        <v>31.4</v>
      </c>
      <c r="M3661" s="15">
        <f>Raw_Data!M3661</f>
        <v>72.7</v>
      </c>
      <c r="N3661" s="15">
        <f>Raw_Data!N3661</f>
        <v>47.9</v>
      </c>
      <c r="O3661" s="15">
        <f>Raw_Data!O3661</f>
        <v>121.5</v>
      </c>
      <c r="P3661" s="15" t="str">
        <f>Raw_Data!P3661</f>
        <v>Flood</v>
      </c>
      <c r="Q3661" s="15">
        <f>Raw_Data!Q3661</f>
        <v>180.7</v>
      </c>
      <c r="R3661" s="15">
        <f>Raw_Data!R3661</f>
        <v>4.5199999999999996</v>
      </c>
      <c r="S3661" s="15">
        <f>Raw_Data!S3661</f>
        <v>0.67</v>
      </c>
      <c r="T3661" s="18">
        <f>IF(Raw_Data!T3661="",ROUND(AVERAGEIFS(Raw_Data!$T$2:$T$4001,Raw_Data!$E$2:$E$4001,E3661,Raw_Data!$D$2:$D$4001,D3661),2),IF(Raw_Data!T3661&gt;INDEX(Cleaning_Reference!$F$6:$F$13,MATCH(D3661,Cleaning_Reference!$A$6:$A$13,0)),INDEX(Cleaning_Reference!$F$6:$F$13,MATCH(D3661,Cleaning_Reference!$A$6:$A$13,0)),Raw_Data!T3661))</f>
        <v>0.8</v>
      </c>
      <c r="U3661" s="15">
        <f>Raw_Data!U3661</f>
        <v>10.5</v>
      </c>
      <c r="V3661" s="15">
        <f>Raw_Data!V3661</f>
        <v>72084</v>
      </c>
      <c r="W3661" s="15">
        <f>Raw_Data!W3661</f>
        <v>753541</v>
      </c>
      <c r="X3661" s="15">
        <f>Raw_Data!X3661</f>
        <v>756882</v>
      </c>
      <c r="Y3661" s="15">
        <f>Raw_Data!Y3661</f>
        <v>3341</v>
      </c>
      <c r="Z3661" s="15">
        <f>Raw_Data!Z3661</f>
        <v>5000</v>
      </c>
      <c r="AA3661" s="15">
        <f>Raw_Data!AA3661</f>
        <v>2.1</v>
      </c>
      <c r="AB3661" s="15">
        <f>Raw_Data!AB3661</f>
        <v>62.7</v>
      </c>
      <c r="AC3661" s="19" t="str">
        <f>IF(Raw_Data!G3661="","Yes","No")</f>
        <v>No</v>
      </c>
      <c r="AD3661" s="19" t="str">
        <f>IF(Raw_Data!L3661="","Yes","No")</f>
        <v>No</v>
      </c>
      <c r="AE3661" s="19" t="str">
        <f>IF(Raw_Data!T3661="","Imputed",IF(Raw_Data!T3661&gt;INDEX(Cleaning_Reference!$F$6:$F$13,MATCH(D3661,Cleaning_Reference!$A$6:$A$13,0)),"Capped","Original"))</f>
        <v>Original</v>
      </c>
      <c r="AF3661" s="21">
        <f t="shared" si="57"/>
        <v>10.5</v>
      </c>
    </row>
    <row r="3662" spans="1:32" ht="15" customHeight="1" x14ac:dyDescent="0.3">
      <c r="A3662" s="20" t="str">
        <f>Raw_Data!A3662</f>
        <v>SF13661</v>
      </c>
      <c r="B3662" s="15" t="str">
        <f>Raw_Data!B3662</f>
        <v>Punjab</v>
      </c>
      <c r="C3662" s="15" t="str">
        <f>Raw_Data!C3662</f>
        <v>Erode</v>
      </c>
      <c r="D3662" s="15" t="str">
        <f>Raw_Data!D3662</f>
        <v>Wheat</v>
      </c>
      <c r="E3662" s="15" t="str">
        <f>Raw_Data!E3662</f>
        <v>Zaid</v>
      </c>
      <c r="F3662" s="15">
        <f>Raw_Data!F3662</f>
        <v>12.97</v>
      </c>
      <c r="G3662" s="18">
        <f>IF(Raw_Data!G3662="",ROUND(AVERAGEIFS(Raw_Data!$G$2:$G$4001,Raw_Data!$E$2:$E$4001,E3662),1),Raw_Data!G3662)</f>
        <v>224.7</v>
      </c>
      <c r="H3662" s="15">
        <f>Raw_Data!H3662</f>
        <v>26.7</v>
      </c>
      <c r="I3662" s="15">
        <f>Raw_Data!I3662</f>
        <v>51.3</v>
      </c>
      <c r="J3662" s="15">
        <f>Raw_Data!J3662</f>
        <v>6.5</v>
      </c>
      <c r="K3662" s="15">
        <f>Raw_Data!K3662</f>
        <v>6.79</v>
      </c>
      <c r="L3662" s="18">
        <f>IF(Raw_Data!L3662="",ROUND(AVERAGEIFS(Raw_Data!$L$2:$L$4001,Raw_Data!$E$2:$E$4001,E3662),1),Raw_Data!L3662)</f>
        <v>16.899999999999999</v>
      </c>
      <c r="M3662" s="15">
        <f>Raw_Data!M3662</f>
        <v>142</v>
      </c>
      <c r="N3662" s="15">
        <f>Raw_Data!N3662</f>
        <v>51.5</v>
      </c>
      <c r="O3662" s="15">
        <f>Raw_Data!O3662</f>
        <v>117.9</v>
      </c>
      <c r="P3662" s="15" t="str">
        <f>Raw_Data!P3662</f>
        <v>Flood</v>
      </c>
      <c r="Q3662" s="15">
        <f>Raw_Data!Q3662</f>
        <v>185.7</v>
      </c>
      <c r="R3662" s="15">
        <f>Raw_Data!R3662</f>
        <v>4.6399999999999997</v>
      </c>
      <c r="S3662" s="15">
        <f>Raw_Data!S3662</f>
        <v>0.78</v>
      </c>
      <c r="T3662" s="18">
        <f>IF(Raw_Data!T3662="",ROUND(AVERAGEIFS(Raw_Data!$T$2:$T$4001,Raw_Data!$E$2:$E$4001,E3662,Raw_Data!$D$2:$D$4001,D3662),2),IF(Raw_Data!T3662&gt;INDEX(Cleaning_Reference!$F$6:$F$13,MATCH(D3662,Cleaning_Reference!$A$6:$A$13,0)),INDEX(Cleaning_Reference!$F$6:$F$13,MATCH(D3662,Cleaning_Reference!$A$6:$A$13,0)),Raw_Data!T3662))</f>
        <v>2.5</v>
      </c>
      <c r="U3662" s="15">
        <f>Raw_Data!U3662</f>
        <v>32.43</v>
      </c>
      <c r="V3662" s="15">
        <f>Raw_Data!V3662</f>
        <v>25531</v>
      </c>
      <c r="W3662" s="15">
        <f>Raw_Data!W3662</f>
        <v>1006857</v>
      </c>
      <c r="X3662" s="15">
        <f>Raw_Data!X3662</f>
        <v>827970</v>
      </c>
      <c r="Y3662" s="15">
        <f>Raw_Data!Y3662</f>
        <v>-178887</v>
      </c>
      <c r="Z3662" s="15">
        <f>Raw_Data!Z3662</f>
        <v>9304</v>
      </c>
      <c r="AA3662" s="15">
        <f>Raw_Data!AA3662</f>
        <v>3.4860000000000002</v>
      </c>
      <c r="AB3662" s="15">
        <f>Raw_Data!AB3662</f>
        <v>37.4</v>
      </c>
      <c r="AC3662" s="19" t="str">
        <f>IF(Raw_Data!G3662="","Yes","No")</f>
        <v>No</v>
      </c>
      <c r="AD3662" s="19" t="str">
        <f>IF(Raw_Data!L3662="","Yes","No")</f>
        <v>No</v>
      </c>
      <c r="AE3662" s="19" t="str">
        <f>IF(Raw_Data!T3662="","Imputed",IF(Raw_Data!T3662&gt;INDEX(Cleaning_Reference!$F$6:$F$13,MATCH(D3662,Cleaning_Reference!$A$6:$A$13,0)),"Capped","Original"))</f>
        <v>Original</v>
      </c>
      <c r="AF3662" s="21">
        <f t="shared" si="57"/>
        <v>32.43</v>
      </c>
    </row>
    <row r="3663" spans="1:32" ht="15" customHeight="1" x14ac:dyDescent="0.3">
      <c r="A3663" s="20" t="str">
        <f>Raw_Data!A3663</f>
        <v>SF13662</v>
      </c>
      <c r="B3663" s="15" t="str">
        <f>Raw_Data!B3663</f>
        <v>Tamil Nadu</v>
      </c>
      <c r="C3663" s="15" t="str">
        <f>Raw_Data!C3663</f>
        <v>Erode</v>
      </c>
      <c r="D3663" s="15" t="str">
        <f>Raw_Data!D3663</f>
        <v>Maize</v>
      </c>
      <c r="E3663" s="15" t="str">
        <f>Raw_Data!E3663</f>
        <v>Rabi</v>
      </c>
      <c r="F3663" s="15">
        <f>Raw_Data!F3663</f>
        <v>13.82</v>
      </c>
      <c r="G3663" s="18">
        <f>IF(Raw_Data!G3663="",ROUND(AVERAGEIFS(Raw_Data!$G$2:$G$4001,Raw_Data!$E$2:$E$4001,E3663),1),Raw_Data!G3663)</f>
        <v>478.9</v>
      </c>
      <c r="H3663" s="15">
        <f>Raw_Data!H3663</f>
        <v>28.3</v>
      </c>
      <c r="I3663" s="15">
        <f>Raw_Data!I3663</f>
        <v>47.8</v>
      </c>
      <c r="J3663" s="15">
        <f>Raw_Data!J3663</f>
        <v>8.4</v>
      </c>
      <c r="K3663" s="15">
        <f>Raw_Data!K3663</f>
        <v>6.53</v>
      </c>
      <c r="L3663" s="18">
        <f>IF(Raw_Data!L3663="",ROUND(AVERAGEIFS(Raw_Data!$L$2:$L$4001,Raw_Data!$E$2:$E$4001,E3663),1),Raw_Data!L3663)</f>
        <v>30.8</v>
      </c>
      <c r="M3663" s="15">
        <f>Raw_Data!M3663</f>
        <v>143.69999999999999</v>
      </c>
      <c r="N3663" s="15">
        <f>Raw_Data!N3663</f>
        <v>41.5</v>
      </c>
      <c r="O3663" s="15">
        <f>Raw_Data!O3663</f>
        <v>127.8</v>
      </c>
      <c r="P3663" s="15" t="str">
        <f>Raw_Data!P3663</f>
        <v>Flood</v>
      </c>
      <c r="Q3663" s="15">
        <f>Raw_Data!Q3663</f>
        <v>150.4</v>
      </c>
      <c r="R3663" s="15">
        <f>Raw_Data!R3663</f>
        <v>3.51</v>
      </c>
      <c r="S3663" s="15">
        <f>Raw_Data!S3663</f>
        <v>0.81</v>
      </c>
      <c r="T3663" s="18">
        <f>IF(Raw_Data!T3663="",ROUND(AVERAGEIFS(Raw_Data!$T$2:$T$4001,Raw_Data!$E$2:$E$4001,E3663,Raw_Data!$D$2:$D$4001,D3663),2),IF(Raw_Data!T3663&gt;INDEX(Cleaning_Reference!$F$6:$F$13,MATCH(D3663,Cleaning_Reference!$A$6:$A$13,0)),INDEX(Cleaning_Reference!$F$6:$F$13,MATCH(D3663,Cleaning_Reference!$A$6:$A$13,0)),Raw_Data!T3663))</f>
        <v>4.13</v>
      </c>
      <c r="U3663" s="15">
        <f>Raw_Data!U3663</f>
        <v>57.08</v>
      </c>
      <c r="V3663" s="15">
        <f>Raw_Data!V3663</f>
        <v>21651</v>
      </c>
      <c r="W3663" s="15">
        <f>Raw_Data!W3663</f>
        <v>771682</v>
      </c>
      <c r="X3663" s="15">
        <f>Raw_Data!X3663</f>
        <v>1235839</v>
      </c>
      <c r="Y3663" s="15">
        <f>Raw_Data!Y3663</f>
        <v>464157</v>
      </c>
      <c r="Z3663" s="15">
        <f>Raw_Data!Z3663</f>
        <v>10546</v>
      </c>
      <c r="AA3663" s="15">
        <f>Raw_Data!AA3663</f>
        <v>5.4119999999999999</v>
      </c>
      <c r="AB3663" s="15">
        <f>Raw_Data!AB3663</f>
        <v>49.1</v>
      </c>
      <c r="AC3663" s="19" t="str">
        <f>IF(Raw_Data!G3663="","Yes","No")</f>
        <v>No</v>
      </c>
      <c r="AD3663" s="19" t="str">
        <f>IF(Raw_Data!L3663="","Yes","No")</f>
        <v>No</v>
      </c>
      <c r="AE3663" s="19" t="str">
        <f>IF(Raw_Data!T3663="","Imputed",IF(Raw_Data!T3663&gt;INDEX(Cleaning_Reference!$F$6:$F$13,MATCH(D3663,Cleaning_Reference!$A$6:$A$13,0)),"Capped","Original"))</f>
        <v>Original</v>
      </c>
      <c r="AF3663" s="21">
        <f t="shared" si="57"/>
        <v>57.08</v>
      </c>
    </row>
    <row r="3664" spans="1:32" ht="15" customHeight="1" x14ac:dyDescent="0.3">
      <c r="A3664" s="20" t="str">
        <f>Raw_Data!A3664</f>
        <v>SF13663</v>
      </c>
      <c r="B3664" s="15" t="str">
        <f>Raw_Data!B3664</f>
        <v>Maharashtra</v>
      </c>
      <c r="C3664" s="15" t="str">
        <f>Raw_Data!C3664</f>
        <v>Indore</v>
      </c>
      <c r="D3664" s="15" t="str">
        <f>Raw_Data!D3664</f>
        <v>Wheat</v>
      </c>
      <c r="E3664" s="15" t="str">
        <f>Raw_Data!E3664</f>
        <v>Rabi</v>
      </c>
      <c r="F3664" s="15">
        <f>Raw_Data!F3664</f>
        <v>2.35</v>
      </c>
      <c r="G3664" s="18">
        <f>IF(Raw_Data!G3664="",ROUND(AVERAGEIFS(Raw_Data!$G$2:$G$4001,Raw_Data!$E$2:$E$4001,E3664),1),Raw_Data!G3664)</f>
        <v>481.6</v>
      </c>
      <c r="H3664" s="15">
        <f>Raw_Data!H3664</f>
        <v>27.4</v>
      </c>
      <c r="I3664" s="15">
        <f>Raw_Data!I3664</f>
        <v>53.3</v>
      </c>
      <c r="J3664" s="15">
        <f>Raw_Data!J3664</f>
        <v>7.5</v>
      </c>
      <c r="K3664" s="15">
        <f>Raw_Data!K3664</f>
        <v>6.26</v>
      </c>
      <c r="L3664" s="18">
        <f>IF(Raw_Data!L3664="",ROUND(AVERAGEIFS(Raw_Data!$L$2:$L$4001,Raw_Data!$E$2:$E$4001,E3664),1),Raw_Data!L3664)</f>
        <v>29.6</v>
      </c>
      <c r="M3664" s="15">
        <f>Raw_Data!M3664</f>
        <v>120.8</v>
      </c>
      <c r="N3664" s="15">
        <f>Raw_Data!N3664</f>
        <v>54</v>
      </c>
      <c r="O3664" s="15">
        <f>Raw_Data!O3664</f>
        <v>106.7</v>
      </c>
      <c r="P3664" s="15" t="str">
        <f>Raw_Data!P3664</f>
        <v>Rainfed</v>
      </c>
      <c r="Q3664" s="15">
        <f>Raw_Data!Q3664</f>
        <v>200.8</v>
      </c>
      <c r="R3664" s="15">
        <f>Raw_Data!R3664</f>
        <v>3.9</v>
      </c>
      <c r="S3664" s="15">
        <f>Raw_Data!S3664</f>
        <v>0.7</v>
      </c>
      <c r="T3664" s="18">
        <f>IF(Raw_Data!T3664="",ROUND(AVERAGEIFS(Raw_Data!$T$2:$T$4001,Raw_Data!$E$2:$E$4001,E3664,Raw_Data!$D$2:$D$4001,D3664),2),IF(Raw_Data!T3664&gt;INDEX(Cleaning_Reference!$F$6:$F$13,MATCH(D3664,Cleaning_Reference!$A$6:$A$13,0)),INDEX(Cleaning_Reference!$F$6:$F$13,MATCH(D3664,Cleaning_Reference!$A$6:$A$13,0)),Raw_Data!T3664))</f>
        <v>2.1800000000000002</v>
      </c>
      <c r="U3664" s="15">
        <f>Raw_Data!U3664</f>
        <v>5.12</v>
      </c>
      <c r="V3664" s="15">
        <f>Raw_Data!V3664</f>
        <v>25450</v>
      </c>
      <c r="W3664" s="15">
        <f>Raw_Data!W3664</f>
        <v>177056</v>
      </c>
      <c r="X3664" s="15">
        <f>Raw_Data!X3664</f>
        <v>130304</v>
      </c>
      <c r="Y3664" s="15">
        <f>Raw_Data!Y3664</f>
        <v>-46752</v>
      </c>
      <c r="Z3664" s="15">
        <f>Raw_Data!Z3664</f>
        <v>716</v>
      </c>
      <c r="AA3664" s="15">
        <f>Raw_Data!AA3664</f>
        <v>7.1509999999999998</v>
      </c>
      <c r="AB3664" s="15">
        <f>Raw_Data!AB3664</f>
        <v>34.1</v>
      </c>
      <c r="AC3664" s="19" t="str">
        <f>IF(Raw_Data!G3664="","Yes","No")</f>
        <v>No</v>
      </c>
      <c r="AD3664" s="19" t="str">
        <f>IF(Raw_Data!L3664="","Yes","No")</f>
        <v>No</v>
      </c>
      <c r="AE3664" s="19" t="str">
        <f>IF(Raw_Data!T3664="","Imputed",IF(Raw_Data!T3664&gt;INDEX(Cleaning_Reference!$F$6:$F$13,MATCH(D3664,Cleaning_Reference!$A$6:$A$13,0)),"Capped","Original"))</f>
        <v>Original</v>
      </c>
      <c r="AF3664" s="21">
        <f t="shared" si="57"/>
        <v>5.12</v>
      </c>
    </row>
    <row r="3665" spans="1:32" ht="15" customHeight="1" x14ac:dyDescent="0.3">
      <c r="A3665" s="20" t="str">
        <f>Raw_Data!A3665</f>
        <v>SF13664</v>
      </c>
      <c r="B3665" s="15" t="str">
        <f>Raw_Data!B3665</f>
        <v>Madhya Pradesh</v>
      </c>
      <c r="C3665" s="15" t="str">
        <f>Raw_Data!C3665</f>
        <v>Krishna</v>
      </c>
      <c r="D3665" s="15" t="str">
        <f>Raw_Data!D3665</f>
        <v>Maize</v>
      </c>
      <c r="E3665" s="15" t="str">
        <f>Raw_Data!E3665</f>
        <v>Zaid</v>
      </c>
      <c r="F3665" s="15">
        <f>Raw_Data!F3665</f>
        <v>7.55</v>
      </c>
      <c r="G3665" s="18">
        <f>IF(Raw_Data!G3665="",ROUND(AVERAGEIFS(Raw_Data!$G$2:$G$4001,Raw_Data!$E$2:$E$4001,E3665),1),Raw_Data!G3665)</f>
        <v>80</v>
      </c>
      <c r="H3665" s="15">
        <f>Raw_Data!H3665</f>
        <v>32.700000000000003</v>
      </c>
      <c r="I3665" s="15">
        <f>Raw_Data!I3665</f>
        <v>54.1</v>
      </c>
      <c r="J3665" s="15">
        <f>Raw_Data!J3665</f>
        <v>6.2</v>
      </c>
      <c r="K3665" s="15">
        <f>Raw_Data!K3665</f>
        <v>6.92</v>
      </c>
      <c r="L3665" s="18">
        <f>IF(Raw_Data!L3665="",ROUND(AVERAGEIFS(Raw_Data!$L$2:$L$4001,Raw_Data!$E$2:$E$4001,E3665),1),Raw_Data!L3665)</f>
        <v>14.6</v>
      </c>
      <c r="M3665" s="15">
        <f>Raw_Data!M3665</f>
        <v>151.9</v>
      </c>
      <c r="N3665" s="15">
        <f>Raw_Data!N3665</f>
        <v>48.4</v>
      </c>
      <c r="O3665" s="15">
        <f>Raw_Data!O3665</f>
        <v>112.9</v>
      </c>
      <c r="P3665" s="15" t="str">
        <f>Raw_Data!P3665</f>
        <v>Rainfed</v>
      </c>
      <c r="Q3665" s="15">
        <f>Raw_Data!Q3665</f>
        <v>194.8</v>
      </c>
      <c r="R3665" s="15">
        <f>Raw_Data!R3665</f>
        <v>3.6</v>
      </c>
      <c r="S3665" s="15">
        <f>Raw_Data!S3665</f>
        <v>0.73</v>
      </c>
      <c r="T3665" s="18">
        <f>IF(Raw_Data!T3665="",ROUND(AVERAGEIFS(Raw_Data!$T$2:$T$4001,Raw_Data!$E$2:$E$4001,E3665,Raw_Data!$D$2:$D$4001,D3665),2),IF(Raw_Data!T3665&gt;INDEX(Cleaning_Reference!$F$6:$F$13,MATCH(D3665,Cleaning_Reference!$A$6:$A$13,0)),INDEX(Cleaning_Reference!$F$6:$F$13,MATCH(D3665,Cleaning_Reference!$A$6:$A$13,0)),Raw_Data!T3665))</f>
        <v>2.13</v>
      </c>
      <c r="U3665" s="15">
        <f>Raw_Data!U3665</f>
        <v>16.079999999999998</v>
      </c>
      <c r="V3665" s="15">
        <f>Raw_Data!V3665</f>
        <v>19351</v>
      </c>
      <c r="W3665" s="15">
        <f>Raw_Data!W3665</f>
        <v>403695</v>
      </c>
      <c r="X3665" s="15">
        <f>Raw_Data!X3665</f>
        <v>311164</v>
      </c>
      <c r="Y3665" s="15">
        <f>Raw_Data!Y3665</f>
        <v>-92531</v>
      </c>
      <c r="Z3665" s="15">
        <f>Raw_Data!Z3665</f>
        <v>2505</v>
      </c>
      <c r="AA3665" s="15">
        <f>Raw_Data!AA3665</f>
        <v>6.4189999999999996</v>
      </c>
      <c r="AB3665" s="15">
        <f>Raw_Data!AB3665</f>
        <v>41.7</v>
      </c>
      <c r="AC3665" s="19" t="str">
        <f>IF(Raw_Data!G3665="","Yes","No")</f>
        <v>No</v>
      </c>
      <c r="AD3665" s="19" t="str">
        <f>IF(Raw_Data!L3665="","Yes","No")</f>
        <v>No</v>
      </c>
      <c r="AE3665" s="19" t="str">
        <f>IF(Raw_Data!T3665="","Imputed",IF(Raw_Data!T3665&gt;INDEX(Cleaning_Reference!$F$6:$F$13,MATCH(D3665,Cleaning_Reference!$A$6:$A$13,0)),"Capped","Original"))</f>
        <v>Original</v>
      </c>
      <c r="AF3665" s="21">
        <f t="shared" si="57"/>
        <v>16.079999999999998</v>
      </c>
    </row>
    <row r="3666" spans="1:32" ht="15" customHeight="1" x14ac:dyDescent="0.3">
      <c r="A3666" s="20" t="str">
        <f>Raw_Data!A3666</f>
        <v>SF13665</v>
      </c>
      <c r="B3666" s="15" t="str">
        <f>Raw_Data!B3666</f>
        <v>Madhya Pradesh</v>
      </c>
      <c r="C3666" s="15" t="str">
        <f>Raw_Data!C3666</f>
        <v>Krishna</v>
      </c>
      <c r="D3666" s="15" t="str">
        <f>Raw_Data!D3666</f>
        <v>Maize</v>
      </c>
      <c r="E3666" s="15" t="str">
        <f>Raw_Data!E3666</f>
        <v>Rabi</v>
      </c>
      <c r="F3666" s="15">
        <f>Raw_Data!F3666</f>
        <v>12.16</v>
      </c>
      <c r="G3666" s="18">
        <f>IF(Raw_Data!G3666="",ROUND(AVERAGEIFS(Raw_Data!$G$2:$G$4001,Raw_Data!$E$2:$E$4001,E3666),1),Raw_Data!G3666)</f>
        <v>341.4</v>
      </c>
      <c r="H3666" s="15">
        <f>Raw_Data!H3666</f>
        <v>26.6</v>
      </c>
      <c r="I3666" s="15">
        <f>Raw_Data!I3666</f>
        <v>62.5</v>
      </c>
      <c r="J3666" s="15">
        <f>Raw_Data!J3666</f>
        <v>6.7</v>
      </c>
      <c r="K3666" s="15">
        <f>Raw_Data!K3666</f>
        <v>7.64</v>
      </c>
      <c r="L3666" s="18">
        <f>IF(Raw_Data!L3666="",ROUND(AVERAGEIFS(Raw_Data!$L$2:$L$4001,Raw_Data!$E$2:$E$4001,E3666),1),Raw_Data!L3666)</f>
        <v>26</v>
      </c>
      <c r="M3666" s="15">
        <f>Raw_Data!M3666</f>
        <v>140.80000000000001</v>
      </c>
      <c r="N3666" s="15">
        <f>Raw_Data!N3666</f>
        <v>15</v>
      </c>
      <c r="O3666" s="15">
        <f>Raw_Data!O3666</f>
        <v>83.5</v>
      </c>
      <c r="P3666" s="15" t="str">
        <f>Raw_Data!P3666</f>
        <v>Drip</v>
      </c>
      <c r="Q3666" s="15">
        <f>Raw_Data!Q3666</f>
        <v>249.7</v>
      </c>
      <c r="R3666" s="15">
        <f>Raw_Data!R3666</f>
        <v>6.65</v>
      </c>
      <c r="S3666" s="15">
        <f>Raw_Data!S3666</f>
        <v>0.84</v>
      </c>
      <c r="T3666" s="18">
        <f>IF(Raw_Data!T3666="",ROUND(AVERAGEIFS(Raw_Data!$T$2:$T$4001,Raw_Data!$E$2:$E$4001,E3666,Raw_Data!$D$2:$D$4001,D3666),2),IF(Raw_Data!T3666&gt;INDEX(Cleaning_Reference!$F$6:$F$13,MATCH(D3666,Cleaning_Reference!$A$6:$A$13,0)),INDEX(Cleaning_Reference!$F$6:$F$13,MATCH(D3666,Cleaning_Reference!$A$6:$A$13,0)),Raw_Data!T3666))</f>
        <v>1.17</v>
      </c>
      <c r="U3666" s="15">
        <f>Raw_Data!U3666</f>
        <v>14.23</v>
      </c>
      <c r="V3666" s="15">
        <f>Raw_Data!V3666</f>
        <v>25764</v>
      </c>
      <c r="W3666" s="15">
        <f>Raw_Data!W3666</f>
        <v>945402</v>
      </c>
      <c r="X3666" s="15">
        <f>Raw_Data!X3666</f>
        <v>366622</v>
      </c>
      <c r="Y3666" s="15">
        <f>Raw_Data!Y3666</f>
        <v>-578780</v>
      </c>
      <c r="Z3666" s="15">
        <f>Raw_Data!Z3666</f>
        <v>7302</v>
      </c>
      <c r="AA3666" s="15">
        <f>Raw_Data!AA3666</f>
        <v>1.9490000000000001</v>
      </c>
      <c r="AB3666" s="15">
        <f>Raw_Data!AB3666</f>
        <v>20.8</v>
      </c>
      <c r="AC3666" s="19" t="str">
        <f>IF(Raw_Data!G3666="","Yes","No")</f>
        <v>No</v>
      </c>
      <c r="AD3666" s="19" t="str">
        <f>IF(Raw_Data!L3666="","Yes","No")</f>
        <v>No</v>
      </c>
      <c r="AE3666" s="19" t="str">
        <f>IF(Raw_Data!T3666="","Imputed",IF(Raw_Data!T3666&gt;INDEX(Cleaning_Reference!$F$6:$F$13,MATCH(D3666,Cleaning_Reference!$A$6:$A$13,0)),"Capped","Original"))</f>
        <v>Original</v>
      </c>
      <c r="AF3666" s="21">
        <f t="shared" si="57"/>
        <v>14.23</v>
      </c>
    </row>
    <row r="3667" spans="1:32" ht="15" customHeight="1" x14ac:dyDescent="0.3">
      <c r="A3667" s="20" t="str">
        <f>Raw_Data!A3667</f>
        <v>SF13666</v>
      </c>
      <c r="B3667" s="15" t="str">
        <f>Raw_Data!B3667</f>
        <v>Karnataka</v>
      </c>
      <c r="C3667" s="15" t="str">
        <f>Raw_Data!C3667</f>
        <v>Rajkot</v>
      </c>
      <c r="D3667" s="15" t="str">
        <f>Raw_Data!D3667</f>
        <v>Wheat</v>
      </c>
      <c r="E3667" s="15" t="str">
        <f>Raw_Data!E3667</f>
        <v>Kharif</v>
      </c>
      <c r="F3667" s="15">
        <f>Raw_Data!F3667</f>
        <v>1.38</v>
      </c>
      <c r="G3667" s="18">
        <f>IF(Raw_Data!G3667="",ROUND(AVERAGEIFS(Raw_Data!$G$2:$G$4001,Raw_Data!$E$2:$E$4001,E3667),1),Raw_Data!G3667)</f>
        <v>532.20000000000005</v>
      </c>
      <c r="H3667" s="15">
        <f>Raw_Data!H3667</f>
        <v>27.9</v>
      </c>
      <c r="I3667" s="15">
        <f>Raw_Data!I3667</f>
        <v>85.6</v>
      </c>
      <c r="J3667" s="15">
        <f>Raw_Data!J3667</f>
        <v>9.5</v>
      </c>
      <c r="K3667" s="15">
        <f>Raw_Data!K3667</f>
        <v>7.35</v>
      </c>
      <c r="L3667" s="18">
        <f>IF(Raw_Data!L3667="",ROUND(AVERAGEIFS(Raw_Data!$L$2:$L$4001,Raw_Data!$E$2:$E$4001,E3667),1),Raw_Data!L3667)</f>
        <v>25</v>
      </c>
      <c r="M3667" s="15">
        <f>Raw_Data!M3667</f>
        <v>162.80000000000001</v>
      </c>
      <c r="N3667" s="15">
        <f>Raw_Data!N3667</f>
        <v>68.400000000000006</v>
      </c>
      <c r="O3667" s="15">
        <f>Raw_Data!O3667</f>
        <v>101.9</v>
      </c>
      <c r="P3667" s="15" t="str">
        <f>Raw_Data!P3667</f>
        <v>Drip</v>
      </c>
      <c r="Q3667" s="15">
        <f>Raw_Data!Q3667</f>
        <v>249.2</v>
      </c>
      <c r="R3667" s="15">
        <f>Raw_Data!R3667</f>
        <v>4.18</v>
      </c>
      <c r="S3667" s="15">
        <f>Raw_Data!S3667</f>
        <v>0.67</v>
      </c>
      <c r="T3667" s="18">
        <f>IF(Raw_Data!T3667="",ROUND(AVERAGEIFS(Raw_Data!$T$2:$T$4001,Raw_Data!$E$2:$E$4001,E3667,Raw_Data!$D$2:$D$4001,D3667),2),IF(Raw_Data!T3667&gt;INDEX(Cleaning_Reference!$F$6:$F$13,MATCH(D3667,Cleaning_Reference!$A$6:$A$13,0)),INDEX(Cleaning_Reference!$F$6:$F$13,MATCH(D3667,Cleaning_Reference!$A$6:$A$13,0)),Raw_Data!T3667))</f>
        <v>2.94</v>
      </c>
      <c r="U3667" s="15">
        <f>Raw_Data!U3667</f>
        <v>4.0599999999999996</v>
      </c>
      <c r="V3667" s="15">
        <f>Raw_Data!V3667</f>
        <v>23159</v>
      </c>
      <c r="W3667" s="15">
        <f>Raw_Data!W3667</f>
        <v>86841</v>
      </c>
      <c r="X3667" s="15">
        <f>Raw_Data!X3667</f>
        <v>94026</v>
      </c>
      <c r="Y3667" s="15">
        <f>Raw_Data!Y3667</f>
        <v>7185</v>
      </c>
      <c r="Z3667" s="15">
        <f>Raw_Data!Z3667</f>
        <v>695</v>
      </c>
      <c r="AA3667" s="15">
        <f>Raw_Data!AA3667</f>
        <v>5.8419999999999996</v>
      </c>
      <c r="AB3667" s="15">
        <f>Raw_Data!AB3667</f>
        <v>50.4</v>
      </c>
      <c r="AC3667" s="19" t="str">
        <f>IF(Raw_Data!G3667="","Yes","No")</f>
        <v>No</v>
      </c>
      <c r="AD3667" s="19" t="str">
        <f>IF(Raw_Data!L3667="","Yes","No")</f>
        <v>No</v>
      </c>
      <c r="AE3667" s="19" t="str">
        <f>IF(Raw_Data!T3667="","Imputed",IF(Raw_Data!T3667&gt;INDEX(Cleaning_Reference!$F$6:$F$13,MATCH(D3667,Cleaning_Reference!$A$6:$A$13,0)),"Capped","Original"))</f>
        <v>Original</v>
      </c>
      <c r="AF3667" s="21">
        <f t="shared" si="57"/>
        <v>4.0599999999999996</v>
      </c>
    </row>
    <row r="3668" spans="1:32" ht="15" customHeight="1" x14ac:dyDescent="0.3">
      <c r="A3668" s="20" t="str">
        <f>Raw_Data!A3668</f>
        <v>SF13667</v>
      </c>
      <c r="B3668" s="15" t="str">
        <f>Raw_Data!B3668</f>
        <v>Punjab</v>
      </c>
      <c r="C3668" s="15" t="str">
        <f>Raw_Data!C3668</f>
        <v>Nashik</v>
      </c>
      <c r="D3668" s="15" t="str">
        <f>Raw_Data!D3668</f>
        <v>Pulses</v>
      </c>
      <c r="E3668" s="15" t="str">
        <f>Raw_Data!E3668</f>
        <v>Zaid</v>
      </c>
      <c r="F3668" s="15">
        <f>Raw_Data!F3668</f>
        <v>5.57</v>
      </c>
      <c r="G3668" s="18">
        <f>IF(Raw_Data!G3668="",ROUND(AVERAGEIFS(Raw_Data!$G$2:$G$4001,Raw_Data!$E$2:$E$4001,E3668),1),Raw_Data!G3668)</f>
        <v>402</v>
      </c>
      <c r="H3668" s="15">
        <f>Raw_Data!H3668</f>
        <v>30.6</v>
      </c>
      <c r="I3668" s="15">
        <f>Raw_Data!I3668</f>
        <v>51.6</v>
      </c>
      <c r="J3668" s="15">
        <f>Raw_Data!J3668</f>
        <v>8</v>
      </c>
      <c r="K3668" s="15">
        <f>Raw_Data!K3668</f>
        <v>7.4</v>
      </c>
      <c r="L3668" s="18">
        <f>IF(Raw_Data!L3668="",ROUND(AVERAGEIFS(Raw_Data!$L$2:$L$4001,Raw_Data!$E$2:$E$4001,E3668),1),Raw_Data!L3668)</f>
        <v>16.399999999999999</v>
      </c>
      <c r="M3668" s="15">
        <f>Raw_Data!M3668</f>
        <v>108.4</v>
      </c>
      <c r="N3668" s="15">
        <f>Raw_Data!N3668</f>
        <v>46.1</v>
      </c>
      <c r="O3668" s="15">
        <f>Raw_Data!O3668</f>
        <v>108.4</v>
      </c>
      <c r="P3668" s="15" t="str">
        <f>Raw_Data!P3668</f>
        <v>Flood</v>
      </c>
      <c r="Q3668" s="15">
        <f>Raw_Data!Q3668</f>
        <v>237</v>
      </c>
      <c r="R3668" s="15">
        <f>Raw_Data!R3668</f>
        <v>6.05</v>
      </c>
      <c r="S3668" s="15">
        <f>Raw_Data!S3668</f>
        <v>0.74</v>
      </c>
      <c r="T3668" s="18">
        <f>IF(Raw_Data!T3668="",ROUND(AVERAGEIFS(Raw_Data!$T$2:$T$4001,Raw_Data!$E$2:$E$4001,E3668,Raw_Data!$D$2:$D$4001,D3668),2),IF(Raw_Data!T3668&gt;INDEX(Cleaning_Reference!$F$6:$F$13,MATCH(D3668,Cleaning_Reference!$A$6:$A$13,0)),INDEX(Cleaning_Reference!$F$6:$F$13,MATCH(D3668,Cleaning_Reference!$A$6:$A$13,0)),Raw_Data!T3668))</f>
        <v>0.61</v>
      </c>
      <c r="U3668" s="15">
        <f>Raw_Data!U3668</f>
        <v>3.4</v>
      </c>
      <c r="V3668" s="15">
        <f>Raw_Data!V3668</f>
        <v>69510</v>
      </c>
      <c r="W3668" s="15">
        <f>Raw_Data!W3668</f>
        <v>390429</v>
      </c>
      <c r="X3668" s="15">
        <f>Raw_Data!X3668</f>
        <v>236334</v>
      </c>
      <c r="Y3668" s="15">
        <f>Raw_Data!Y3668</f>
        <v>-154095</v>
      </c>
      <c r="Z3668" s="15">
        <f>Raw_Data!Z3668</f>
        <v>2399</v>
      </c>
      <c r="AA3668" s="15">
        <f>Raw_Data!AA3668</f>
        <v>1.417</v>
      </c>
      <c r="AB3668" s="15">
        <f>Raw_Data!AB3668</f>
        <v>40.299999999999997</v>
      </c>
      <c r="AC3668" s="19" t="str">
        <f>IF(Raw_Data!G3668="","Yes","No")</f>
        <v>No</v>
      </c>
      <c r="AD3668" s="19" t="str">
        <f>IF(Raw_Data!L3668="","Yes","No")</f>
        <v>No</v>
      </c>
      <c r="AE3668" s="19" t="str">
        <f>IF(Raw_Data!T3668="","Imputed",IF(Raw_Data!T3668&gt;INDEX(Cleaning_Reference!$F$6:$F$13,MATCH(D3668,Cleaning_Reference!$A$6:$A$13,0)),"Capped","Original"))</f>
        <v>Original</v>
      </c>
      <c r="AF3668" s="21">
        <f t="shared" si="57"/>
        <v>3.4</v>
      </c>
    </row>
    <row r="3669" spans="1:32" ht="15" customHeight="1" x14ac:dyDescent="0.3">
      <c r="A3669" s="20" t="str">
        <f>Raw_Data!A3669</f>
        <v>SF13668</v>
      </c>
      <c r="B3669" s="15" t="str">
        <f>Raw_Data!B3669</f>
        <v>Telangana</v>
      </c>
      <c r="C3669" s="15" t="str">
        <f>Raw_Data!C3669</f>
        <v>Erode</v>
      </c>
      <c r="D3669" s="15" t="str">
        <f>Raw_Data!D3669</f>
        <v>Wheat</v>
      </c>
      <c r="E3669" s="15" t="str">
        <f>Raw_Data!E3669</f>
        <v>Rabi</v>
      </c>
      <c r="F3669" s="15">
        <f>Raw_Data!F3669</f>
        <v>1.93</v>
      </c>
      <c r="G3669" s="18">
        <f>IF(Raw_Data!G3669="",ROUND(AVERAGEIFS(Raw_Data!$G$2:$G$4001,Raw_Data!$E$2:$E$4001,E3669),1),Raw_Data!G3669)</f>
        <v>436</v>
      </c>
      <c r="H3669" s="15">
        <f>Raw_Data!H3669</f>
        <v>24.8</v>
      </c>
      <c r="I3669" s="15">
        <f>Raw_Data!I3669</f>
        <v>68.7</v>
      </c>
      <c r="J3669" s="15">
        <f>Raw_Data!J3669</f>
        <v>8.4</v>
      </c>
      <c r="K3669" s="15">
        <f>Raw_Data!K3669</f>
        <v>7.49</v>
      </c>
      <c r="L3669" s="18">
        <f>IF(Raw_Data!L3669="",ROUND(AVERAGEIFS(Raw_Data!$L$2:$L$4001,Raw_Data!$E$2:$E$4001,E3669),1),Raw_Data!L3669)</f>
        <v>23.7</v>
      </c>
      <c r="M3669" s="15">
        <f>Raw_Data!M3669</f>
        <v>150.4</v>
      </c>
      <c r="N3669" s="15">
        <f>Raw_Data!N3669</f>
        <v>33.9</v>
      </c>
      <c r="O3669" s="15">
        <f>Raw_Data!O3669</f>
        <v>159.4</v>
      </c>
      <c r="P3669" s="15" t="str">
        <f>Raw_Data!P3669</f>
        <v>Sprinkler</v>
      </c>
      <c r="Q3669" s="15">
        <f>Raw_Data!Q3669</f>
        <v>123.1</v>
      </c>
      <c r="R3669" s="15">
        <f>Raw_Data!R3669</f>
        <v>6.92</v>
      </c>
      <c r="S3669" s="15">
        <f>Raw_Data!S3669</f>
        <v>0.87</v>
      </c>
      <c r="T3669" s="18">
        <f>IF(Raw_Data!T3669="",ROUND(AVERAGEIFS(Raw_Data!$T$2:$T$4001,Raw_Data!$E$2:$E$4001,E3669,Raw_Data!$D$2:$D$4001,D3669),2),IF(Raw_Data!T3669&gt;INDEX(Cleaning_Reference!$F$6:$F$13,MATCH(D3669,Cleaning_Reference!$A$6:$A$13,0)),INDEX(Cleaning_Reference!$F$6:$F$13,MATCH(D3669,Cleaning_Reference!$A$6:$A$13,0)),Raw_Data!T3669))</f>
        <v>1.44</v>
      </c>
      <c r="U3669" s="15">
        <f>Raw_Data!U3669</f>
        <v>2.78</v>
      </c>
      <c r="V3669" s="15">
        <f>Raw_Data!V3669</f>
        <v>25999</v>
      </c>
      <c r="W3669" s="15">
        <f>Raw_Data!W3669</f>
        <v>132805</v>
      </c>
      <c r="X3669" s="15">
        <f>Raw_Data!X3669</f>
        <v>72277</v>
      </c>
      <c r="Y3669" s="15">
        <f>Raw_Data!Y3669</f>
        <v>-60528</v>
      </c>
      <c r="Z3669" s="15">
        <f>Raw_Data!Z3669</f>
        <v>1026</v>
      </c>
      <c r="AA3669" s="15">
        <f>Raw_Data!AA3669</f>
        <v>2.71</v>
      </c>
      <c r="AB3669" s="15">
        <f>Raw_Data!AB3669</f>
        <v>33.700000000000003</v>
      </c>
      <c r="AC3669" s="19" t="str">
        <f>IF(Raw_Data!G3669="","Yes","No")</f>
        <v>Yes</v>
      </c>
      <c r="AD3669" s="19" t="str">
        <f>IF(Raw_Data!L3669="","Yes","No")</f>
        <v>No</v>
      </c>
      <c r="AE3669" s="19" t="str">
        <f>IF(Raw_Data!T3669="","Imputed",IF(Raw_Data!T3669&gt;INDEX(Cleaning_Reference!$F$6:$F$13,MATCH(D3669,Cleaning_Reference!$A$6:$A$13,0)),"Capped","Original"))</f>
        <v>Original</v>
      </c>
      <c r="AF3669" s="21">
        <f t="shared" si="57"/>
        <v>2.78</v>
      </c>
    </row>
    <row r="3670" spans="1:32" ht="15" customHeight="1" x14ac:dyDescent="0.3">
      <c r="A3670" s="20" t="str">
        <f>Raw_Data!A3670</f>
        <v>SF13669</v>
      </c>
      <c r="B3670" s="15" t="str">
        <f>Raw_Data!B3670</f>
        <v>Madhya Pradesh</v>
      </c>
      <c r="C3670" s="15" t="str">
        <f>Raw_Data!C3670</f>
        <v>Indore</v>
      </c>
      <c r="D3670" s="15" t="str">
        <f>Raw_Data!D3670</f>
        <v>Sugarcane</v>
      </c>
      <c r="E3670" s="15" t="str">
        <f>Raw_Data!E3670</f>
        <v>Rabi</v>
      </c>
      <c r="F3670" s="15">
        <f>Raw_Data!F3670</f>
        <v>1.94</v>
      </c>
      <c r="G3670" s="18">
        <f>IF(Raw_Data!G3670="",ROUND(AVERAGEIFS(Raw_Data!$G$2:$G$4001,Raw_Data!$E$2:$E$4001,E3670),1),Raw_Data!G3670)</f>
        <v>598.1</v>
      </c>
      <c r="H3670" s="15">
        <f>Raw_Data!H3670</f>
        <v>28.3</v>
      </c>
      <c r="I3670" s="15">
        <f>Raw_Data!I3670</f>
        <v>54.3</v>
      </c>
      <c r="J3670" s="15">
        <f>Raw_Data!J3670</f>
        <v>8.6</v>
      </c>
      <c r="K3670" s="15">
        <f>Raw_Data!K3670</f>
        <v>6.94</v>
      </c>
      <c r="L3670" s="18">
        <f>IF(Raw_Data!L3670="",ROUND(AVERAGEIFS(Raw_Data!$L$2:$L$4001,Raw_Data!$E$2:$E$4001,E3670),1),Raw_Data!L3670)</f>
        <v>16.8</v>
      </c>
      <c r="M3670" s="15">
        <f>Raw_Data!M3670</f>
        <v>145.19999999999999</v>
      </c>
      <c r="N3670" s="15">
        <f>Raw_Data!N3670</f>
        <v>53</v>
      </c>
      <c r="O3670" s="15">
        <f>Raw_Data!O3670</f>
        <v>107.6</v>
      </c>
      <c r="P3670" s="15" t="str">
        <f>Raw_Data!P3670</f>
        <v>Rainfed</v>
      </c>
      <c r="Q3670" s="15">
        <f>Raw_Data!Q3670</f>
        <v>121.9</v>
      </c>
      <c r="R3670" s="15">
        <f>Raw_Data!R3670</f>
        <v>8.44</v>
      </c>
      <c r="S3670" s="15">
        <f>Raw_Data!S3670</f>
        <v>0.8</v>
      </c>
      <c r="T3670" s="18">
        <f>IF(Raw_Data!T3670="",ROUND(AVERAGEIFS(Raw_Data!$T$2:$T$4001,Raw_Data!$E$2:$E$4001,E3670,Raw_Data!$D$2:$D$4001,D3670),2),IF(Raw_Data!T3670&gt;INDEX(Cleaning_Reference!$F$6:$F$13,MATCH(D3670,Cleaning_Reference!$A$6:$A$13,0)),INDEX(Cleaning_Reference!$F$6:$F$13,MATCH(D3670,Cleaning_Reference!$A$6:$A$13,0)),Raw_Data!T3670))</f>
        <v>69.95</v>
      </c>
      <c r="U3670" s="15">
        <f>Raw_Data!U3670</f>
        <v>135.69999999999999</v>
      </c>
      <c r="V3670" s="15">
        <f>Raw_Data!V3670</f>
        <v>3610</v>
      </c>
      <c r="W3670" s="15">
        <f>Raw_Data!W3670</f>
        <v>114465</v>
      </c>
      <c r="X3670" s="15">
        <f>Raw_Data!X3670</f>
        <v>489877</v>
      </c>
      <c r="Y3670" s="15">
        <f>Raw_Data!Y3670</f>
        <v>375412</v>
      </c>
      <c r="Z3670" s="15">
        <f>Raw_Data!Z3670</f>
        <v>1932</v>
      </c>
      <c r="AA3670" s="15">
        <f>Raw_Data!AA3670</f>
        <v>70.238</v>
      </c>
      <c r="AB3670" s="15">
        <f>Raw_Data!AB3670</f>
        <v>40.4</v>
      </c>
      <c r="AC3670" s="19" t="str">
        <f>IF(Raw_Data!G3670="","Yes","No")</f>
        <v>No</v>
      </c>
      <c r="AD3670" s="19" t="str">
        <f>IF(Raw_Data!L3670="","Yes","No")</f>
        <v>No</v>
      </c>
      <c r="AE3670" s="19" t="str">
        <f>IF(Raw_Data!T3670="","Imputed",IF(Raw_Data!T3670&gt;INDEX(Cleaning_Reference!$F$6:$F$13,MATCH(D3670,Cleaning_Reference!$A$6:$A$13,0)),"Capped","Original"))</f>
        <v>Original</v>
      </c>
      <c r="AF3670" s="21">
        <f t="shared" si="57"/>
        <v>135.69999999999999</v>
      </c>
    </row>
    <row r="3671" spans="1:32" ht="15" customHeight="1" x14ac:dyDescent="0.3">
      <c r="A3671" s="20" t="str">
        <f>Raw_Data!A3671</f>
        <v>SF13670</v>
      </c>
      <c r="B3671" s="15" t="str">
        <f>Raw_Data!B3671</f>
        <v>Maharashtra</v>
      </c>
      <c r="C3671" s="15" t="str">
        <f>Raw_Data!C3671</f>
        <v>Indore</v>
      </c>
      <c r="D3671" s="15" t="str">
        <f>Raw_Data!D3671</f>
        <v>Pulses</v>
      </c>
      <c r="E3671" s="15" t="str">
        <f>Raw_Data!E3671</f>
        <v>Rabi</v>
      </c>
      <c r="F3671" s="15">
        <f>Raw_Data!F3671</f>
        <v>1.22</v>
      </c>
      <c r="G3671" s="18">
        <f>IF(Raw_Data!G3671="",ROUND(AVERAGEIFS(Raw_Data!$G$2:$G$4001,Raw_Data!$E$2:$E$4001,E3671),1),Raw_Data!G3671)</f>
        <v>327.2</v>
      </c>
      <c r="H3671" s="15">
        <f>Raw_Data!H3671</f>
        <v>20.7</v>
      </c>
      <c r="I3671" s="15">
        <f>Raw_Data!I3671</f>
        <v>53.6</v>
      </c>
      <c r="J3671" s="15">
        <f>Raw_Data!J3671</f>
        <v>6.2</v>
      </c>
      <c r="K3671" s="15">
        <f>Raw_Data!K3671</f>
        <v>7.12</v>
      </c>
      <c r="L3671" s="18">
        <f>IF(Raw_Data!L3671="",ROUND(AVERAGEIFS(Raw_Data!$L$2:$L$4001,Raw_Data!$E$2:$E$4001,E3671),1),Raw_Data!L3671)</f>
        <v>23.8</v>
      </c>
      <c r="M3671" s="15">
        <f>Raw_Data!M3671</f>
        <v>121.5</v>
      </c>
      <c r="N3671" s="15">
        <f>Raw_Data!N3671</f>
        <v>59.1</v>
      </c>
      <c r="O3671" s="15">
        <f>Raw_Data!O3671</f>
        <v>100.4</v>
      </c>
      <c r="P3671" s="15" t="str">
        <f>Raw_Data!P3671</f>
        <v>Sprinkler</v>
      </c>
      <c r="Q3671" s="15">
        <f>Raw_Data!Q3671</f>
        <v>106.3</v>
      </c>
      <c r="R3671" s="15">
        <f>Raw_Data!R3671</f>
        <v>8.68</v>
      </c>
      <c r="S3671" s="15">
        <f>Raw_Data!S3671</f>
        <v>0.66</v>
      </c>
      <c r="T3671" s="18">
        <f>IF(Raw_Data!T3671="",ROUND(AVERAGEIFS(Raw_Data!$T$2:$T$4001,Raw_Data!$E$2:$E$4001,E3671,Raw_Data!$D$2:$D$4001,D3671),2),IF(Raw_Data!T3671&gt;INDEX(Cleaning_Reference!$F$6:$F$13,MATCH(D3671,Cleaning_Reference!$A$6:$A$13,0)),INDEX(Cleaning_Reference!$F$6:$F$13,MATCH(D3671,Cleaning_Reference!$A$6:$A$13,0)),Raw_Data!T3671))</f>
        <v>0.88</v>
      </c>
      <c r="U3671" s="15">
        <f>Raw_Data!U3671</f>
        <v>1.07</v>
      </c>
      <c r="V3671" s="15">
        <f>Raw_Data!V3671</f>
        <v>68439</v>
      </c>
      <c r="W3671" s="15">
        <f>Raw_Data!W3671</f>
        <v>75969</v>
      </c>
      <c r="X3671" s="15">
        <f>Raw_Data!X3671</f>
        <v>73230</v>
      </c>
      <c r="Y3671" s="15">
        <f>Raw_Data!Y3671</f>
        <v>-2739</v>
      </c>
      <c r="Z3671" s="15">
        <f>Raw_Data!Z3671</f>
        <v>478</v>
      </c>
      <c r="AA3671" s="15">
        <f>Raw_Data!AA3671</f>
        <v>2.238</v>
      </c>
      <c r="AB3671" s="15">
        <f>Raw_Data!AB3671</f>
        <v>21.5</v>
      </c>
      <c r="AC3671" s="19" t="str">
        <f>IF(Raw_Data!G3671="","Yes","No")</f>
        <v>No</v>
      </c>
      <c r="AD3671" s="19" t="str">
        <f>IF(Raw_Data!L3671="","Yes","No")</f>
        <v>No</v>
      </c>
      <c r="AE3671" s="19" t="str">
        <f>IF(Raw_Data!T3671="","Imputed",IF(Raw_Data!T3671&gt;INDEX(Cleaning_Reference!$F$6:$F$13,MATCH(D3671,Cleaning_Reference!$A$6:$A$13,0)),"Capped","Original"))</f>
        <v>Original</v>
      </c>
      <c r="AF3671" s="21">
        <f t="shared" si="57"/>
        <v>1.07</v>
      </c>
    </row>
    <row r="3672" spans="1:32" ht="15" customHeight="1" x14ac:dyDescent="0.3">
      <c r="A3672" s="20" t="str">
        <f>Raw_Data!A3672</f>
        <v>SF13671</v>
      </c>
      <c r="B3672" s="15" t="str">
        <f>Raw_Data!B3672</f>
        <v>Gujarat</v>
      </c>
      <c r="C3672" s="15" t="str">
        <f>Raw_Data!C3672</f>
        <v>Nalgonda</v>
      </c>
      <c r="D3672" s="15" t="str">
        <f>Raw_Data!D3672</f>
        <v>Wheat</v>
      </c>
      <c r="E3672" s="15" t="str">
        <f>Raw_Data!E3672</f>
        <v>Kharif</v>
      </c>
      <c r="F3672" s="15">
        <f>Raw_Data!F3672</f>
        <v>2.95</v>
      </c>
      <c r="G3672" s="18">
        <f>IF(Raw_Data!G3672="",ROUND(AVERAGEIFS(Raw_Data!$G$2:$G$4001,Raw_Data!$E$2:$E$4001,E3672),1),Raw_Data!G3672)</f>
        <v>650</v>
      </c>
      <c r="H3672" s="15">
        <f>Raw_Data!H3672</f>
        <v>32.6</v>
      </c>
      <c r="I3672" s="15">
        <f>Raw_Data!I3672</f>
        <v>57.6</v>
      </c>
      <c r="J3672" s="15">
        <f>Raw_Data!J3672</f>
        <v>6</v>
      </c>
      <c r="K3672" s="15">
        <f>Raw_Data!K3672</f>
        <v>5.23</v>
      </c>
      <c r="L3672" s="18">
        <f>IF(Raw_Data!L3672="",ROUND(AVERAGEIFS(Raw_Data!$L$2:$L$4001,Raw_Data!$E$2:$E$4001,E3672),1),Raw_Data!L3672)</f>
        <v>36.6</v>
      </c>
      <c r="M3672" s="15">
        <f>Raw_Data!M3672</f>
        <v>125.6</v>
      </c>
      <c r="N3672" s="15">
        <f>Raw_Data!N3672</f>
        <v>76.2</v>
      </c>
      <c r="O3672" s="15">
        <f>Raw_Data!O3672</f>
        <v>80.400000000000006</v>
      </c>
      <c r="P3672" s="15" t="str">
        <f>Raw_Data!P3672</f>
        <v>Rainfed</v>
      </c>
      <c r="Q3672" s="15">
        <f>Raw_Data!Q3672</f>
        <v>192.3</v>
      </c>
      <c r="R3672" s="15">
        <f>Raw_Data!R3672</f>
        <v>8.1999999999999993</v>
      </c>
      <c r="S3672" s="15">
        <f>Raw_Data!S3672</f>
        <v>0.72</v>
      </c>
      <c r="T3672" s="18">
        <f>IF(Raw_Data!T3672="",ROUND(AVERAGEIFS(Raw_Data!$T$2:$T$4001,Raw_Data!$E$2:$E$4001,E3672,Raw_Data!$D$2:$D$4001,D3672),2),IF(Raw_Data!T3672&gt;INDEX(Cleaning_Reference!$F$6:$F$13,MATCH(D3672,Cleaning_Reference!$A$6:$A$13,0)),INDEX(Cleaning_Reference!$F$6:$F$13,MATCH(D3672,Cleaning_Reference!$A$6:$A$13,0)),Raw_Data!T3672))</f>
        <v>0.3</v>
      </c>
      <c r="U3672" s="15">
        <f>Raw_Data!U3672</f>
        <v>0.88</v>
      </c>
      <c r="V3672" s="15">
        <f>Raw_Data!V3672</f>
        <v>20480</v>
      </c>
      <c r="W3672" s="15">
        <f>Raw_Data!W3672</f>
        <v>185571</v>
      </c>
      <c r="X3672" s="15">
        <f>Raw_Data!X3672</f>
        <v>18022</v>
      </c>
      <c r="Y3672" s="15">
        <f>Raw_Data!Y3672</f>
        <v>-167549</v>
      </c>
      <c r="Z3672" s="15">
        <f>Raw_Data!Z3672</f>
        <v>774</v>
      </c>
      <c r="AA3672" s="15">
        <f>Raw_Data!AA3672</f>
        <v>1.137</v>
      </c>
      <c r="AB3672" s="15">
        <f>Raw_Data!AB3672</f>
        <v>47.5</v>
      </c>
      <c r="AC3672" s="19" t="str">
        <f>IF(Raw_Data!G3672="","Yes","No")</f>
        <v>No</v>
      </c>
      <c r="AD3672" s="19" t="str">
        <f>IF(Raw_Data!L3672="","Yes","No")</f>
        <v>No</v>
      </c>
      <c r="AE3672" s="19" t="str">
        <f>IF(Raw_Data!T3672="","Imputed",IF(Raw_Data!T3672&gt;INDEX(Cleaning_Reference!$F$6:$F$13,MATCH(D3672,Cleaning_Reference!$A$6:$A$13,0)),"Capped","Original"))</f>
        <v>Original</v>
      </c>
      <c r="AF3672" s="21">
        <f t="shared" si="57"/>
        <v>0.89</v>
      </c>
    </row>
    <row r="3673" spans="1:32" ht="15" customHeight="1" x14ac:dyDescent="0.3">
      <c r="A3673" s="20" t="str">
        <f>Raw_Data!A3673</f>
        <v>SF13672</v>
      </c>
      <c r="B3673" s="15" t="str">
        <f>Raw_Data!B3673</f>
        <v>Punjab</v>
      </c>
      <c r="C3673" s="15" t="str">
        <f>Raw_Data!C3673</f>
        <v>Nashik</v>
      </c>
      <c r="D3673" s="15" t="str">
        <f>Raw_Data!D3673</f>
        <v>Pulses</v>
      </c>
      <c r="E3673" s="15" t="str">
        <f>Raw_Data!E3673</f>
        <v>Rabi</v>
      </c>
      <c r="F3673" s="15">
        <f>Raw_Data!F3673</f>
        <v>1.86</v>
      </c>
      <c r="G3673" s="18">
        <f>IF(Raw_Data!G3673="",ROUND(AVERAGEIFS(Raw_Data!$G$2:$G$4001,Raw_Data!$E$2:$E$4001,E3673),1),Raw_Data!G3673)</f>
        <v>390.4</v>
      </c>
      <c r="H3673" s="15">
        <f>Raw_Data!H3673</f>
        <v>22.4</v>
      </c>
      <c r="I3673" s="15">
        <f>Raw_Data!I3673</f>
        <v>48.2</v>
      </c>
      <c r="J3673" s="15">
        <f>Raw_Data!J3673</f>
        <v>7.1</v>
      </c>
      <c r="K3673" s="15">
        <f>Raw_Data!K3673</f>
        <v>6.14</v>
      </c>
      <c r="L3673" s="18">
        <f>IF(Raw_Data!L3673="",ROUND(AVERAGEIFS(Raw_Data!$L$2:$L$4001,Raw_Data!$E$2:$E$4001,E3673),1),Raw_Data!L3673)</f>
        <v>26.1</v>
      </c>
      <c r="M3673" s="15">
        <f>Raw_Data!M3673</f>
        <v>100.1</v>
      </c>
      <c r="N3673" s="15">
        <f>Raw_Data!N3673</f>
        <v>34.1</v>
      </c>
      <c r="O3673" s="15">
        <f>Raw_Data!O3673</f>
        <v>68.5</v>
      </c>
      <c r="P3673" s="15" t="str">
        <f>Raw_Data!P3673</f>
        <v>Flood</v>
      </c>
      <c r="Q3673" s="15">
        <f>Raw_Data!Q3673</f>
        <v>198</v>
      </c>
      <c r="R3673" s="15">
        <f>Raw_Data!R3673</f>
        <v>5.93</v>
      </c>
      <c r="S3673" s="15">
        <f>Raw_Data!S3673</f>
        <v>0.83</v>
      </c>
      <c r="T3673" s="18">
        <f>IF(Raw_Data!T3673="",ROUND(AVERAGEIFS(Raw_Data!$T$2:$T$4001,Raw_Data!$E$2:$E$4001,E3673,Raw_Data!$D$2:$D$4001,D3673),2),IF(Raw_Data!T3673&gt;INDEX(Cleaning_Reference!$F$6:$F$13,MATCH(D3673,Cleaning_Reference!$A$6:$A$13,0)),INDEX(Cleaning_Reference!$F$6:$F$13,MATCH(D3673,Cleaning_Reference!$A$6:$A$13,0)),Raw_Data!T3673))</f>
        <v>0.66</v>
      </c>
      <c r="U3673" s="15">
        <f>Raw_Data!U3673</f>
        <v>1.23</v>
      </c>
      <c r="V3673" s="15">
        <f>Raw_Data!V3673</f>
        <v>72468</v>
      </c>
      <c r="W3673" s="15">
        <f>Raw_Data!W3673</f>
        <v>144240</v>
      </c>
      <c r="X3673" s="15">
        <f>Raw_Data!X3673</f>
        <v>89136</v>
      </c>
      <c r="Y3673" s="15">
        <f>Raw_Data!Y3673</f>
        <v>-55104</v>
      </c>
      <c r="Z3673" s="15">
        <f>Raw_Data!Z3673</f>
        <v>832</v>
      </c>
      <c r="AA3673" s="15">
        <f>Raw_Data!AA3673</f>
        <v>1.478</v>
      </c>
      <c r="AB3673" s="15">
        <f>Raw_Data!AB3673</f>
        <v>23.2</v>
      </c>
      <c r="AC3673" s="19" t="str">
        <f>IF(Raw_Data!G3673="","Yes","No")</f>
        <v>No</v>
      </c>
      <c r="AD3673" s="19" t="str">
        <f>IF(Raw_Data!L3673="","Yes","No")</f>
        <v>No</v>
      </c>
      <c r="AE3673" s="19" t="str">
        <f>IF(Raw_Data!T3673="","Imputed",IF(Raw_Data!T3673&gt;INDEX(Cleaning_Reference!$F$6:$F$13,MATCH(D3673,Cleaning_Reference!$A$6:$A$13,0)),"Capped","Original"))</f>
        <v>Original</v>
      </c>
      <c r="AF3673" s="21">
        <f t="shared" si="57"/>
        <v>1.23</v>
      </c>
    </row>
    <row r="3674" spans="1:32" ht="15" customHeight="1" x14ac:dyDescent="0.3">
      <c r="A3674" s="20" t="str">
        <f>Raw_Data!A3674</f>
        <v>SF13673</v>
      </c>
      <c r="B3674" s="15" t="str">
        <f>Raw_Data!B3674</f>
        <v>Andhra Pradesh</v>
      </c>
      <c r="C3674" s="15" t="str">
        <f>Raw_Data!C3674</f>
        <v>Nalgonda</v>
      </c>
      <c r="D3674" s="15" t="str">
        <f>Raw_Data!D3674</f>
        <v>Maize</v>
      </c>
      <c r="E3674" s="15" t="str">
        <f>Raw_Data!E3674</f>
        <v>Rabi</v>
      </c>
      <c r="F3674" s="15">
        <f>Raw_Data!F3674</f>
        <v>14.06</v>
      </c>
      <c r="G3674" s="18">
        <f>IF(Raw_Data!G3674="",ROUND(AVERAGEIFS(Raw_Data!$G$2:$G$4001,Raw_Data!$E$2:$E$4001,E3674),1),Raw_Data!G3674)</f>
        <v>470.4</v>
      </c>
      <c r="H3674" s="15">
        <f>Raw_Data!H3674</f>
        <v>21.1</v>
      </c>
      <c r="I3674" s="15">
        <f>Raw_Data!I3674</f>
        <v>52.9</v>
      </c>
      <c r="J3674" s="15">
        <f>Raw_Data!J3674</f>
        <v>6.7</v>
      </c>
      <c r="K3674" s="15">
        <f>Raw_Data!K3674</f>
        <v>6.9</v>
      </c>
      <c r="L3674" s="18">
        <f>IF(Raw_Data!L3674="",ROUND(AVERAGEIFS(Raw_Data!$L$2:$L$4001,Raw_Data!$E$2:$E$4001,E3674),1),Raw_Data!L3674)</f>
        <v>18.100000000000001</v>
      </c>
      <c r="M3674" s="15">
        <f>Raw_Data!M3674</f>
        <v>111.9</v>
      </c>
      <c r="N3674" s="15">
        <f>Raw_Data!N3674</f>
        <v>54.8</v>
      </c>
      <c r="O3674" s="15">
        <f>Raw_Data!O3674</f>
        <v>93.3</v>
      </c>
      <c r="P3674" s="15" t="str">
        <f>Raw_Data!P3674</f>
        <v>Flood</v>
      </c>
      <c r="Q3674" s="15">
        <f>Raw_Data!Q3674</f>
        <v>120.1</v>
      </c>
      <c r="R3674" s="15">
        <f>Raw_Data!R3674</f>
        <v>6.4</v>
      </c>
      <c r="S3674" s="15">
        <f>Raw_Data!S3674</f>
        <v>0.83</v>
      </c>
      <c r="T3674" s="18">
        <f>IF(Raw_Data!T3674="",ROUND(AVERAGEIFS(Raw_Data!$T$2:$T$4001,Raw_Data!$E$2:$E$4001,E3674,Raw_Data!$D$2:$D$4001,D3674),2),IF(Raw_Data!T3674&gt;INDEX(Cleaning_Reference!$F$6:$F$13,MATCH(D3674,Cleaning_Reference!$A$6:$A$13,0)),INDEX(Cleaning_Reference!$F$6:$F$13,MATCH(D3674,Cleaning_Reference!$A$6:$A$13,0)),Raw_Data!T3674))</f>
        <v>3.96</v>
      </c>
      <c r="U3674" s="15">
        <f>Raw_Data!U3674</f>
        <v>55.68</v>
      </c>
      <c r="V3674" s="15">
        <f>Raw_Data!V3674</f>
        <v>20181</v>
      </c>
      <c r="W3674" s="15">
        <f>Raw_Data!W3674</f>
        <v>799347</v>
      </c>
      <c r="X3674" s="15">
        <f>Raw_Data!X3674</f>
        <v>1123678</v>
      </c>
      <c r="Y3674" s="15">
        <f>Raw_Data!Y3674</f>
        <v>324331</v>
      </c>
      <c r="Z3674" s="15">
        <f>Raw_Data!Z3674</f>
        <v>11253</v>
      </c>
      <c r="AA3674" s="15">
        <f>Raw_Data!AA3674</f>
        <v>4.9480000000000004</v>
      </c>
      <c r="AB3674" s="15">
        <f>Raw_Data!AB3674</f>
        <v>34.299999999999997</v>
      </c>
      <c r="AC3674" s="19" t="str">
        <f>IF(Raw_Data!G3674="","Yes","No")</f>
        <v>No</v>
      </c>
      <c r="AD3674" s="19" t="str">
        <f>IF(Raw_Data!L3674="","Yes","No")</f>
        <v>No</v>
      </c>
      <c r="AE3674" s="19" t="str">
        <f>IF(Raw_Data!T3674="","Imputed",IF(Raw_Data!T3674&gt;INDEX(Cleaning_Reference!$F$6:$F$13,MATCH(D3674,Cleaning_Reference!$A$6:$A$13,0)),"Capped","Original"))</f>
        <v>Original</v>
      </c>
      <c r="AF3674" s="21">
        <f t="shared" si="57"/>
        <v>55.68</v>
      </c>
    </row>
    <row r="3675" spans="1:32" ht="15" customHeight="1" x14ac:dyDescent="0.3">
      <c r="A3675" s="20" t="str">
        <f>Raw_Data!A3675</f>
        <v>SF13674</v>
      </c>
      <c r="B3675" s="15" t="str">
        <f>Raw_Data!B3675</f>
        <v>Madhya Pradesh</v>
      </c>
      <c r="C3675" s="15" t="str">
        <f>Raw_Data!C3675</f>
        <v>Warangal</v>
      </c>
      <c r="D3675" s="15" t="str">
        <f>Raw_Data!D3675</f>
        <v>Sugarcane</v>
      </c>
      <c r="E3675" s="15" t="str">
        <f>Raw_Data!E3675</f>
        <v>Kharif</v>
      </c>
      <c r="F3675" s="15">
        <f>Raw_Data!F3675</f>
        <v>4.99</v>
      </c>
      <c r="G3675" s="18">
        <f>IF(Raw_Data!G3675="",ROUND(AVERAGEIFS(Raw_Data!$G$2:$G$4001,Raw_Data!$E$2:$E$4001,E3675),1),Raw_Data!G3675)</f>
        <v>890.1</v>
      </c>
      <c r="H3675" s="15">
        <f>Raw_Data!H3675</f>
        <v>28.6</v>
      </c>
      <c r="I3675" s="15">
        <f>Raw_Data!I3675</f>
        <v>66.5</v>
      </c>
      <c r="J3675" s="15">
        <f>Raw_Data!J3675</f>
        <v>5.6</v>
      </c>
      <c r="K3675" s="15">
        <f>Raw_Data!K3675</f>
        <v>7</v>
      </c>
      <c r="L3675" s="18">
        <f>IF(Raw_Data!L3675="",ROUND(AVERAGEIFS(Raw_Data!$L$2:$L$4001,Raw_Data!$E$2:$E$4001,E3675),1),Raw_Data!L3675)</f>
        <v>34.6</v>
      </c>
      <c r="M3675" s="15">
        <f>Raw_Data!M3675</f>
        <v>111.3</v>
      </c>
      <c r="N3675" s="15">
        <f>Raw_Data!N3675</f>
        <v>31.6</v>
      </c>
      <c r="O3675" s="15">
        <f>Raw_Data!O3675</f>
        <v>80.8</v>
      </c>
      <c r="P3675" s="15" t="str">
        <f>Raw_Data!P3675</f>
        <v>Flood</v>
      </c>
      <c r="Q3675" s="15">
        <f>Raw_Data!Q3675</f>
        <v>153.5</v>
      </c>
      <c r="R3675" s="15">
        <f>Raw_Data!R3675</f>
        <v>1.45</v>
      </c>
      <c r="S3675" s="15">
        <f>Raw_Data!S3675</f>
        <v>0.87</v>
      </c>
      <c r="T3675" s="18">
        <f>IF(Raw_Data!T3675="",ROUND(AVERAGEIFS(Raw_Data!$T$2:$T$4001,Raw_Data!$E$2:$E$4001,E3675,Raw_Data!$D$2:$D$4001,D3675),2),IF(Raw_Data!T3675&gt;INDEX(Cleaning_Reference!$F$6:$F$13,MATCH(D3675,Cleaning_Reference!$A$6:$A$13,0)),INDEX(Cleaning_Reference!$F$6:$F$13,MATCH(D3675,Cleaning_Reference!$A$6:$A$13,0)),Raw_Data!T3675))</f>
        <v>61.12</v>
      </c>
      <c r="U3675" s="15">
        <f>Raw_Data!U3675</f>
        <v>304.99</v>
      </c>
      <c r="V3675" s="15">
        <f>Raw_Data!V3675</f>
        <v>3576</v>
      </c>
      <c r="W3675" s="15">
        <f>Raw_Data!W3675</f>
        <v>233565</v>
      </c>
      <c r="X3675" s="15">
        <f>Raw_Data!X3675</f>
        <v>1090644</v>
      </c>
      <c r="Y3675" s="15">
        <f>Raw_Data!Y3675</f>
        <v>857079</v>
      </c>
      <c r="Z3675" s="15">
        <f>Raw_Data!Z3675</f>
        <v>9991</v>
      </c>
      <c r="AA3675" s="15">
        <f>Raw_Data!AA3675</f>
        <v>30.526</v>
      </c>
      <c r="AB3675" s="15">
        <f>Raw_Data!AB3675</f>
        <v>62.2</v>
      </c>
      <c r="AC3675" s="19" t="str">
        <f>IF(Raw_Data!G3675="","Yes","No")</f>
        <v>No</v>
      </c>
      <c r="AD3675" s="19" t="str">
        <f>IF(Raw_Data!L3675="","Yes","No")</f>
        <v>No</v>
      </c>
      <c r="AE3675" s="19" t="str">
        <f>IF(Raw_Data!T3675="","Imputed",IF(Raw_Data!T3675&gt;INDEX(Cleaning_Reference!$F$6:$F$13,MATCH(D3675,Cleaning_Reference!$A$6:$A$13,0)),"Capped","Original"))</f>
        <v>Original</v>
      </c>
      <c r="AF3675" s="21">
        <f t="shared" si="57"/>
        <v>304.99</v>
      </c>
    </row>
    <row r="3676" spans="1:32" ht="15" customHeight="1" x14ac:dyDescent="0.3">
      <c r="A3676" s="20" t="str">
        <f>Raw_Data!A3676</f>
        <v>SF13675</v>
      </c>
      <c r="B3676" s="15" t="str">
        <f>Raw_Data!B3676</f>
        <v>Madhya Pradesh</v>
      </c>
      <c r="C3676" s="15" t="str">
        <f>Raw_Data!C3676</f>
        <v>Ludhiana</v>
      </c>
      <c r="D3676" s="15" t="str">
        <f>Raw_Data!D3676</f>
        <v>Pulses</v>
      </c>
      <c r="E3676" s="15" t="str">
        <f>Raw_Data!E3676</f>
        <v>Kharif</v>
      </c>
      <c r="F3676" s="15">
        <f>Raw_Data!F3676</f>
        <v>12.65</v>
      </c>
      <c r="G3676" s="18">
        <f>IF(Raw_Data!G3676="",ROUND(AVERAGEIFS(Raw_Data!$G$2:$G$4001,Raw_Data!$E$2:$E$4001,E3676),1),Raw_Data!G3676)</f>
        <v>753.6</v>
      </c>
      <c r="H3676" s="15">
        <f>Raw_Data!H3676</f>
        <v>28.1</v>
      </c>
      <c r="I3676" s="15">
        <f>Raw_Data!I3676</f>
        <v>74.5</v>
      </c>
      <c r="J3676" s="15">
        <f>Raw_Data!J3676</f>
        <v>9.1999999999999993</v>
      </c>
      <c r="K3676" s="15">
        <f>Raw_Data!K3676</f>
        <v>6.13</v>
      </c>
      <c r="L3676" s="18">
        <f>IF(Raw_Data!L3676="",ROUND(AVERAGEIFS(Raw_Data!$L$2:$L$4001,Raw_Data!$E$2:$E$4001,E3676),1),Raw_Data!L3676)</f>
        <v>24.8</v>
      </c>
      <c r="M3676" s="15">
        <f>Raw_Data!M3676</f>
        <v>152.80000000000001</v>
      </c>
      <c r="N3676" s="15">
        <f>Raw_Data!N3676</f>
        <v>39.6</v>
      </c>
      <c r="O3676" s="15">
        <f>Raw_Data!O3676</f>
        <v>103.7</v>
      </c>
      <c r="P3676" s="15" t="str">
        <f>Raw_Data!P3676</f>
        <v>Drip</v>
      </c>
      <c r="Q3676" s="15">
        <f>Raw_Data!Q3676</f>
        <v>200.2</v>
      </c>
      <c r="R3676" s="15">
        <f>Raw_Data!R3676</f>
        <v>5.74</v>
      </c>
      <c r="S3676" s="15">
        <f>Raw_Data!S3676</f>
        <v>0.8</v>
      </c>
      <c r="T3676" s="18">
        <f>IF(Raw_Data!T3676="",ROUND(AVERAGEIFS(Raw_Data!$T$2:$T$4001,Raw_Data!$E$2:$E$4001,E3676,Raw_Data!$D$2:$D$4001,D3676),2),IF(Raw_Data!T3676&gt;INDEX(Cleaning_Reference!$F$6:$F$13,MATCH(D3676,Cleaning_Reference!$A$6:$A$13,0)),INDEX(Cleaning_Reference!$F$6:$F$13,MATCH(D3676,Cleaning_Reference!$A$6:$A$13,0)),Raw_Data!T3676))</f>
        <v>1.27</v>
      </c>
      <c r="U3676" s="15">
        <f>Raw_Data!U3676</f>
        <v>16.07</v>
      </c>
      <c r="V3676" s="15">
        <f>Raw_Data!V3676</f>
        <v>65662</v>
      </c>
      <c r="W3676" s="15">
        <f>Raw_Data!W3676</f>
        <v>750207</v>
      </c>
      <c r="X3676" s="15">
        <f>Raw_Data!X3676</f>
        <v>1055188</v>
      </c>
      <c r="Y3676" s="15">
        <f>Raw_Data!Y3676</f>
        <v>304981</v>
      </c>
      <c r="Z3676" s="15">
        <f>Raw_Data!Z3676</f>
        <v>4182</v>
      </c>
      <c r="AA3676" s="15">
        <f>Raw_Data!AA3676</f>
        <v>3.843</v>
      </c>
      <c r="AB3676" s="15">
        <f>Raw_Data!AB3676</f>
        <v>55.2</v>
      </c>
      <c r="AC3676" s="19" t="str">
        <f>IF(Raw_Data!G3676="","Yes","No")</f>
        <v>No</v>
      </c>
      <c r="AD3676" s="19" t="str">
        <f>IF(Raw_Data!L3676="","Yes","No")</f>
        <v>No</v>
      </c>
      <c r="AE3676" s="19" t="str">
        <f>IF(Raw_Data!T3676="","Imputed",IF(Raw_Data!T3676&gt;INDEX(Cleaning_Reference!$F$6:$F$13,MATCH(D3676,Cleaning_Reference!$A$6:$A$13,0)),"Capped","Original"))</f>
        <v>Original</v>
      </c>
      <c r="AF3676" s="21">
        <f t="shared" si="57"/>
        <v>16.07</v>
      </c>
    </row>
    <row r="3677" spans="1:32" ht="15" customHeight="1" x14ac:dyDescent="0.3">
      <c r="A3677" s="20" t="str">
        <f>Raw_Data!A3677</f>
        <v>SF13676</v>
      </c>
      <c r="B3677" s="15" t="str">
        <f>Raw_Data!B3677</f>
        <v>Punjab</v>
      </c>
      <c r="C3677" s="15" t="str">
        <f>Raw_Data!C3677</f>
        <v>Ludhiana</v>
      </c>
      <c r="D3677" s="15" t="str">
        <f>Raw_Data!D3677</f>
        <v>Sugarcane</v>
      </c>
      <c r="E3677" s="15" t="str">
        <f>Raw_Data!E3677</f>
        <v>Zaid</v>
      </c>
      <c r="F3677" s="15">
        <f>Raw_Data!F3677</f>
        <v>7.16</v>
      </c>
      <c r="G3677" s="18">
        <f>IF(Raw_Data!G3677="",ROUND(AVERAGEIFS(Raw_Data!$G$2:$G$4001,Raw_Data!$E$2:$E$4001,E3677),1),Raw_Data!G3677)</f>
        <v>80</v>
      </c>
      <c r="H3677" s="15">
        <f>Raw_Data!H3677</f>
        <v>29.6</v>
      </c>
      <c r="I3677" s="15">
        <f>Raw_Data!I3677</f>
        <v>56.8</v>
      </c>
      <c r="J3677" s="15">
        <f>Raw_Data!J3677</f>
        <v>8</v>
      </c>
      <c r="K3677" s="15">
        <f>Raw_Data!K3677</f>
        <v>8.14</v>
      </c>
      <c r="L3677" s="18">
        <f>IF(Raw_Data!L3677="",ROUND(AVERAGEIFS(Raw_Data!$L$2:$L$4001,Raw_Data!$E$2:$E$4001,E3677),1),Raw_Data!L3677)</f>
        <v>12.9</v>
      </c>
      <c r="M3677" s="15">
        <f>Raw_Data!M3677</f>
        <v>40</v>
      </c>
      <c r="N3677" s="15">
        <f>Raw_Data!N3677</f>
        <v>48.2</v>
      </c>
      <c r="O3677" s="15">
        <f>Raw_Data!O3677</f>
        <v>106.1</v>
      </c>
      <c r="P3677" s="15" t="str">
        <f>Raw_Data!P3677</f>
        <v>Flood</v>
      </c>
      <c r="Q3677" s="15">
        <f>Raw_Data!Q3677</f>
        <v>193.4</v>
      </c>
      <c r="R3677" s="15">
        <f>Raw_Data!R3677</f>
        <v>3.55</v>
      </c>
      <c r="S3677" s="15">
        <f>Raw_Data!S3677</f>
        <v>0.69</v>
      </c>
      <c r="T3677" s="18">
        <f>IF(Raw_Data!T3677="",ROUND(AVERAGEIFS(Raw_Data!$T$2:$T$4001,Raw_Data!$E$2:$E$4001,E3677,Raw_Data!$D$2:$D$4001,D3677),2),IF(Raw_Data!T3677&gt;INDEX(Cleaning_Reference!$F$6:$F$13,MATCH(D3677,Cleaning_Reference!$A$6:$A$13,0)),INDEX(Cleaning_Reference!$F$6:$F$13,MATCH(D3677,Cleaning_Reference!$A$6:$A$13,0)),Raw_Data!T3677))</f>
        <v>3.09</v>
      </c>
      <c r="U3677" s="15">
        <f>Raw_Data!U3677</f>
        <v>22.12</v>
      </c>
      <c r="V3677" s="15">
        <f>Raw_Data!V3677</f>
        <v>3782</v>
      </c>
      <c r="W3677" s="15">
        <f>Raw_Data!W3677</f>
        <v>480099</v>
      </c>
      <c r="X3677" s="15">
        <f>Raw_Data!X3677</f>
        <v>83658</v>
      </c>
      <c r="Y3677" s="15">
        <f>Raw_Data!Y3677</f>
        <v>-396441</v>
      </c>
      <c r="Z3677" s="15">
        <f>Raw_Data!Z3677</f>
        <v>17590</v>
      </c>
      <c r="AA3677" s="15">
        <f>Raw_Data!AA3677</f>
        <v>1.258</v>
      </c>
      <c r="AB3677" s="15">
        <f>Raw_Data!AB3677</f>
        <v>32.5</v>
      </c>
      <c r="AC3677" s="19" t="str">
        <f>IF(Raw_Data!G3677="","Yes","No")</f>
        <v>No</v>
      </c>
      <c r="AD3677" s="19" t="str">
        <f>IF(Raw_Data!L3677="","Yes","No")</f>
        <v>No</v>
      </c>
      <c r="AE3677" s="19" t="str">
        <f>IF(Raw_Data!T3677="","Imputed",IF(Raw_Data!T3677&gt;INDEX(Cleaning_Reference!$F$6:$F$13,MATCH(D3677,Cleaning_Reference!$A$6:$A$13,0)),"Capped","Original"))</f>
        <v>Original</v>
      </c>
      <c r="AF3677" s="21">
        <f t="shared" si="57"/>
        <v>22.12</v>
      </c>
    </row>
    <row r="3678" spans="1:32" ht="15" customHeight="1" x14ac:dyDescent="0.3">
      <c r="A3678" s="20" t="str">
        <f>Raw_Data!A3678</f>
        <v>SF13677</v>
      </c>
      <c r="B3678" s="15" t="str">
        <f>Raw_Data!B3678</f>
        <v>Madhya Pradesh</v>
      </c>
      <c r="C3678" s="15" t="str">
        <f>Raw_Data!C3678</f>
        <v>Nalgonda</v>
      </c>
      <c r="D3678" s="15" t="str">
        <f>Raw_Data!D3678</f>
        <v>Cotton</v>
      </c>
      <c r="E3678" s="15" t="str">
        <f>Raw_Data!E3678</f>
        <v>Rabi</v>
      </c>
      <c r="F3678" s="15">
        <f>Raw_Data!F3678</f>
        <v>13.03</v>
      </c>
      <c r="G3678" s="18">
        <f>IF(Raw_Data!G3678="",ROUND(AVERAGEIFS(Raw_Data!$G$2:$G$4001,Raw_Data!$E$2:$E$4001,E3678),1),Raw_Data!G3678)</f>
        <v>633.70000000000005</v>
      </c>
      <c r="H3678" s="15">
        <f>Raw_Data!H3678</f>
        <v>26.3</v>
      </c>
      <c r="I3678" s="15">
        <f>Raw_Data!I3678</f>
        <v>53.1</v>
      </c>
      <c r="J3678" s="15">
        <f>Raw_Data!J3678</f>
        <v>7.8</v>
      </c>
      <c r="K3678" s="15">
        <f>Raw_Data!K3678</f>
        <v>7.45</v>
      </c>
      <c r="L3678" s="18">
        <f>IF(Raw_Data!L3678="",ROUND(AVERAGEIFS(Raw_Data!$L$2:$L$4001,Raw_Data!$E$2:$E$4001,E3678),1),Raw_Data!L3678)</f>
        <v>26.5</v>
      </c>
      <c r="M3678" s="15">
        <f>Raw_Data!M3678</f>
        <v>146</v>
      </c>
      <c r="N3678" s="15">
        <f>Raw_Data!N3678</f>
        <v>56.5</v>
      </c>
      <c r="O3678" s="15">
        <f>Raw_Data!O3678</f>
        <v>118.7</v>
      </c>
      <c r="P3678" s="15" t="str">
        <f>Raw_Data!P3678</f>
        <v>Rainfed</v>
      </c>
      <c r="Q3678" s="15">
        <f>Raw_Data!Q3678</f>
        <v>129.9</v>
      </c>
      <c r="R3678" s="15">
        <f>Raw_Data!R3678</f>
        <v>6.01</v>
      </c>
      <c r="S3678" s="15">
        <f>Raw_Data!S3678</f>
        <v>0.99</v>
      </c>
      <c r="T3678" s="18">
        <f>IF(Raw_Data!T3678="",ROUND(AVERAGEIFS(Raw_Data!$T$2:$T$4001,Raw_Data!$E$2:$E$4001,E3678,Raw_Data!$D$2:$D$4001,D3678),2),IF(Raw_Data!T3678&gt;INDEX(Cleaning_Reference!$F$6:$F$13,MATCH(D3678,Cleaning_Reference!$A$6:$A$13,0)),INDEX(Cleaning_Reference!$F$6:$F$13,MATCH(D3678,Cleaning_Reference!$A$6:$A$13,0)),Raw_Data!T3678))</f>
        <v>1.02</v>
      </c>
      <c r="U3678" s="15">
        <f>Raw_Data!U3678</f>
        <v>13.29</v>
      </c>
      <c r="V3678" s="15">
        <f>Raw_Data!V3678</f>
        <v>62913</v>
      </c>
      <c r="W3678" s="15">
        <f>Raw_Data!W3678</f>
        <v>786581</v>
      </c>
      <c r="X3678" s="15">
        <f>Raw_Data!X3678</f>
        <v>836114</v>
      </c>
      <c r="Y3678" s="15">
        <f>Raw_Data!Y3678</f>
        <v>49533</v>
      </c>
      <c r="Z3678" s="15">
        <f>Raw_Data!Z3678</f>
        <v>5077</v>
      </c>
      <c r="AA3678" s="15">
        <f>Raw_Data!AA3678</f>
        <v>2.6179999999999999</v>
      </c>
      <c r="AB3678" s="15">
        <f>Raw_Data!AB3678</f>
        <v>27.9</v>
      </c>
      <c r="AC3678" s="19" t="str">
        <f>IF(Raw_Data!G3678="","Yes","No")</f>
        <v>No</v>
      </c>
      <c r="AD3678" s="19" t="str">
        <f>IF(Raw_Data!L3678="","Yes","No")</f>
        <v>No</v>
      </c>
      <c r="AE3678" s="19" t="str">
        <f>IF(Raw_Data!T3678="","Imputed",IF(Raw_Data!T3678&gt;INDEX(Cleaning_Reference!$F$6:$F$13,MATCH(D3678,Cleaning_Reference!$A$6:$A$13,0)),"Capped","Original"))</f>
        <v>Original</v>
      </c>
      <c r="AF3678" s="21">
        <f t="shared" si="57"/>
        <v>13.29</v>
      </c>
    </row>
    <row r="3679" spans="1:32" ht="15" customHeight="1" x14ac:dyDescent="0.3">
      <c r="A3679" s="20" t="str">
        <f>Raw_Data!A3679</f>
        <v>SF13678</v>
      </c>
      <c r="B3679" s="15" t="str">
        <f>Raw_Data!B3679</f>
        <v>Gujarat</v>
      </c>
      <c r="C3679" s="15" t="str">
        <f>Raw_Data!C3679</f>
        <v>Ludhiana</v>
      </c>
      <c r="D3679" s="15" t="str">
        <f>Raw_Data!D3679</f>
        <v>Rice</v>
      </c>
      <c r="E3679" s="15" t="str">
        <f>Raw_Data!E3679</f>
        <v>Zaid</v>
      </c>
      <c r="F3679" s="15">
        <f>Raw_Data!F3679</f>
        <v>5.63</v>
      </c>
      <c r="G3679" s="18">
        <f>IF(Raw_Data!G3679="",ROUND(AVERAGEIFS(Raw_Data!$G$2:$G$4001,Raw_Data!$E$2:$E$4001,E3679),1),Raw_Data!G3679)</f>
        <v>143.5</v>
      </c>
      <c r="H3679" s="15">
        <f>Raw_Data!H3679</f>
        <v>31</v>
      </c>
      <c r="I3679" s="15">
        <f>Raw_Data!I3679</f>
        <v>46.2</v>
      </c>
      <c r="J3679" s="15">
        <f>Raw_Data!J3679</f>
        <v>8.4</v>
      </c>
      <c r="K3679" s="15">
        <f>Raw_Data!K3679</f>
        <v>7.11</v>
      </c>
      <c r="L3679" s="18">
        <f>IF(Raw_Data!L3679="",ROUND(AVERAGEIFS(Raw_Data!$L$2:$L$4001,Raw_Data!$E$2:$E$4001,E3679),1),Raw_Data!L3679)</f>
        <v>18.100000000000001</v>
      </c>
      <c r="M3679" s="15">
        <f>Raw_Data!M3679</f>
        <v>95.6</v>
      </c>
      <c r="N3679" s="15">
        <f>Raw_Data!N3679</f>
        <v>53.4</v>
      </c>
      <c r="O3679" s="15">
        <f>Raw_Data!O3679</f>
        <v>97.4</v>
      </c>
      <c r="P3679" s="15" t="str">
        <f>Raw_Data!P3679</f>
        <v>Drip</v>
      </c>
      <c r="Q3679" s="15">
        <f>Raw_Data!Q3679</f>
        <v>164.3</v>
      </c>
      <c r="R3679" s="15">
        <f>Raw_Data!R3679</f>
        <v>5.36</v>
      </c>
      <c r="S3679" s="15">
        <f>Raw_Data!S3679</f>
        <v>0.8</v>
      </c>
      <c r="T3679" s="18">
        <f>IF(Raw_Data!T3679="",ROUND(AVERAGEIFS(Raw_Data!$T$2:$T$4001,Raw_Data!$E$2:$E$4001,E3679,Raw_Data!$D$2:$D$4001,D3679),2),IF(Raw_Data!T3679&gt;INDEX(Cleaning_Reference!$F$6:$F$13,MATCH(D3679,Cleaning_Reference!$A$6:$A$13,0)),INDEX(Cleaning_Reference!$F$6:$F$13,MATCH(D3679,Cleaning_Reference!$A$6:$A$13,0)),Raw_Data!T3679))</f>
        <v>1.57</v>
      </c>
      <c r="U3679" s="15">
        <f>Raw_Data!U3679</f>
        <v>8.84</v>
      </c>
      <c r="V3679" s="15">
        <f>Raw_Data!V3679</f>
        <v>23476</v>
      </c>
      <c r="W3679" s="15">
        <f>Raw_Data!W3679</f>
        <v>390389</v>
      </c>
      <c r="X3679" s="15">
        <f>Raw_Data!X3679</f>
        <v>207528</v>
      </c>
      <c r="Y3679" s="15">
        <f>Raw_Data!Y3679</f>
        <v>-182861</v>
      </c>
      <c r="Z3679" s="15">
        <f>Raw_Data!Z3679</f>
        <v>7060</v>
      </c>
      <c r="AA3679" s="15">
        <f>Raw_Data!AA3679</f>
        <v>1.252</v>
      </c>
      <c r="AB3679" s="15">
        <f>Raw_Data!AB3679</f>
        <v>34.299999999999997</v>
      </c>
      <c r="AC3679" s="19" t="str">
        <f>IF(Raw_Data!G3679="","Yes","No")</f>
        <v>No</v>
      </c>
      <c r="AD3679" s="19" t="str">
        <f>IF(Raw_Data!L3679="","Yes","No")</f>
        <v>No</v>
      </c>
      <c r="AE3679" s="19" t="str">
        <f>IF(Raw_Data!T3679="","Imputed",IF(Raw_Data!T3679&gt;INDEX(Cleaning_Reference!$F$6:$F$13,MATCH(D3679,Cleaning_Reference!$A$6:$A$13,0)),"Capped","Original"))</f>
        <v>Original</v>
      </c>
      <c r="AF3679" s="21">
        <f t="shared" si="57"/>
        <v>8.84</v>
      </c>
    </row>
    <row r="3680" spans="1:32" ht="15" customHeight="1" x14ac:dyDescent="0.3">
      <c r="A3680" s="20" t="str">
        <f>Raw_Data!A3680</f>
        <v>SF13679</v>
      </c>
      <c r="B3680" s="15" t="str">
        <f>Raw_Data!B3680</f>
        <v>Tamil Nadu</v>
      </c>
      <c r="C3680" s="15" t="str">
        <f>Raw_Data!C3680</f>
        <v>Guntur</v>
      </c>
      <c r="D3680" s="15" t="str">
        <f>Raw_Data!D3680</f>
        <v>Maize</v>
      </c>
      <c r="E3680" s="15" t="str">
        <f>Raw_Data!E3680</f>
        <v>Kharif</v>
      </c>
      <c r="F3680" s="15">
        <f>Raw_Data!F3680</f>
        <v>7.53</v>
      </c>
      <c r="G3680" s="18">
        <f>IF(Raw_Data!G3680="",ROUND(AVERAGEIFS(Raw_Data!$G$2:$G$4001,Raw_Data!$E$2:$E$4001,E3680),1),Raw_Data!G3680)</f>
        <v>991.1</v>
      </c>
      <c r="H3680" s="15">
        <f>Raw_Data!H3680</f>
        <v>28.5</v>
      </c>
      <c r="I3680" s="15">
        <f>Raw_Data!I3680</f>
        <v>86.4</v>
      </c>
      <c r="J3680" s="15">
        <f>Raw_Data!J3680</f>
        <v>5.7</v>
      </c>
      <c r="K3680" s="15">
        <f>Raw_Data!K3680</f>
        <v>7.58</v>
      </c>
      <c r="L3680" s="18">
        <f>IF(Raw_Data!L3680="",ROUND(AVERAGEIFS(Raw_Data!$L$2:$L$4001,Raw_Data!$E$2:$E$4001,E3680),1),Raw_Data!L3680)</f>
        <v>36.1</v>
      </c>
      <c r="M3680" s="15">
        <f>Raw_Data!M3680</f>
        <v>117.8</v>
      </c>
      <c r="N3680" s="15">
        <f>Raw_Data!N3680</f>
        <v>46.1</v>
      </c>
      <c r="O3680" s="15">
        <f>Raw_Data!O3680</f>
        <v>93.3</v>
      </c>
      <c r="P3680" s="15" t="str">
        <f>Raw_Data!P3680</f>
        <v>Rainfed</v>
      </c>
      <c r="Q3680" s="15">
        <f>Raw_Data!Q3680</f>
        <v>130.6</v>
      </c>
      <c r="R3680" s="15">
        <f>Raw_Data!R3680</f>
        <v>5.59</v>
      </c>
      <c r="S3680" s="15">
        <f>Raw_Data!S3680</f>
        <v>0.7</v>
      </c>
      <c r="T3680" s="18">
        <f>IF(Raw_Data!T3680="",ROUND(AVERAGEIFS(Raw_Data!$T$2:$T$4001,Raw_Data!$E$2:$E$4001,E3680,Raw_Data!$D$2:$D$4001,D3680),2),IF(Raw_Data!T3680&gt;INDEX(Cleaning_Reference!$F$6:$F$13,MATCH(D3680,Cleaning_Reference!$A$6:$A$13,0)),INDEX(Cleaning_Reference!$F$6:$F$13,MATCH(D3680,Cleaning_Reference!$A$6:$A$13,0)),Raw_Data!T3680))</f>
        <v>1.61</v>
      </c>
      <c r="U3680" s="15">
        <f>Raw_Data!U3680</f>
        <v>12.12</v>
      </c>
      <c r="V3680" s="15">
        <f>Raw_Data!V3680</f>
        <v>21610</v>
      </c>
      <c r="W3680" s="15">
        <f>Raw_Data!W3680</f>
        <v>417711</v>
      </c>
      <c r="X3680" s="15">
        <f>Raw_Data!X3680</f>
        <v>261913</v>
      </c>
      <c r="Y3680" s="15">
        <f>Raw_Data!Y3680</f>
        <v>-155798</v>
      </c>
      <c r="Z3680" s="15">
        <f>Raw_Data!Z3680</f>
        <v>2191</v>
      </c>
      <c r="AA3680" s="15">
        <f>Raw_Data!AA3680</f>
        <v>5.532</v>
      </c>
      <c r="AB3680" s="15">
        <f>Raw_Data!AB3680</f>
        <v>61.7</v>
      </c>
      <c r="AC3680" s="19" t="str">
        <f>IF(Raw_Data!G3680="","Yes","No")</f>
        <v>No</v>
      </c>
      <c r="AD3680" s="19" t="str">
        <f>IF(Raw_Data!L3680="","Yes","No")</f>
        <v>No</v>
      </c>
      <c r="AE3680" s="19" t="str">
        <f>IF(Raw_Data!T3680="","Imputed",IF(Raw_Data!T3680&gt;INDEX(Cleaning_Reference!$F$6:$F$13,MATCH(D3680,Cleaning_Reference!$A$6:$A$13,0)),"Capped","Original"))</f>
        <v>Original</v>
      </c>
      <c r="AF3680" s="21">
        <f t="shared" si="57"/>
        <v>12.12</v>
      </c>
    </row>
    <row r="3681" spans="1:32" ht="15" customHeight="1" x14ac:dyDescent="0.3">
      <c r="A3681" s="20" t="str">
        <f>Raw_Data!A3681</f>
        <v>SF13680</v>
      </c>
      <c r="B3681" s="15" t="str">
        <f>Raw_Data!B3681</f>
        <v>Gujarat</v>
      </c>
      <c r="C3681" s="15" t="str">
        <f>Raw_Data!C3681</f>
        <v>Nalgonda</v>
      </c>
      <c r="D3681" s="15" t="str">
        <f>Raw_Data!D3681</f>
        <v>Wheat</v>
      </c>
      <c r="E3681" s="15" t="str">
        <f>Raw_Data!E3681</f>
        <v>Kharif</v>
      </c>
      <c r="F3681" s="15">
        <f>Raw_Data!F3681</f>
        <v>2.42</v>
      </c>
      <c r="G3681" s="18">
        <f>IF(Raw_Data!G3681="",ROUND(AVERAGEIFS(Raw_Data!$G$2:$G$4001,Raw_Data!$E$2:$E$4001,E3681),1),Raw_Data!G3681)</f>
        <v>1155.7</v>
      </c>
      <c r="H3681" s="15">
        <f>Raw_Data!H3681</f>
        <v>30.6</v>
      </c>
      <c r="I3681" s="15">
        <f>Raw_Data!I3681</f>
        <v>73.400000000000006</v>
      </c>
      <c r="J3681" s="15">
        <f>Raw_Data!J3681</f>
        <v>6.3</v>
      </c>
      <c r="K3681" s="15">
        <f>Raw_Data!K3681</f>
        <v>7.18</v>
      </c>
      <c r="L3681" s="18">
        <f>IF(Raw_Data!L3681="",ROUND(AVERAGEIFS(Raw_Data!$L$2:$L$4001,Raw_Data!$E$2:$E$4001,E3681),1),Raw_Data!L3681)</f>
        <v>29</v>
      </c>
      <c r="M3681" s="15">
        <f>Raw_Data!M3681</f>
        <v>102</v>
      </c>
      <c r="N3681" s="15">
        <f>Raw_Data!N3681</f>
        <v>87.4</v>
      </c>
      <c r="O3681" s="15">
        <f>Raw_Data!O3681</f>
        <v>147.9</v>
      </c>
      <c r="P3681" s="15" t="str">
        <f>Raw_Data!P3681</f>
        <v>Sprinkler</v>
      </c>
      <c r="Q3681" s="15">
        <f>Raw_Data!Q3681</f>
        <v>218.9</v>
      </c>
      <c r="R3681" s="15">
        <f>Raw_Data!R3681</f>
        <v>8.06</v>
      </c>
      <c r="S3681" s="15">
        <f>Raw_Data!S3681</f>
        <v>0.77</v>
      </c>
      <c r="T3681" s="18">
        <f>IF(Raw_Data!T3681="",ROUND(AVERAGEIFS(Raw_Data!$T$2:$T$4001,Raw_Data!$E$2:$E$4001,E3681,Raw_Data!$D$2:$D$4001,D3681),2),IF(Raw_Data!T3681&gt;INDEX(Cleaning_Reference!$F$6:$F$13,MATCH(D3681,Cleaning_Reference!$A$6:$A$13,0)),INDEX(Cleaning_Reference!$F$6:$F$13,MATCH(D3681,Cleaning_Reference!$A$6:$A$13,0)),Raw_Data!T3681))</f>
        <v>2</v>
      </c>
      <c r="U3681" s="15">
        <f>Raw_Data!U3681</f>
        <v>4.84</v>
      </c>
      <c r="V3681" s="15">
        <f>Raw_Data!V3681</f>
        <v>23766</v>
      </c>
      <c r="W3681" s="15">
        <f>Raw_Data!W3681</f>
        <v>160924</v>
      </c>
      <c r="X3681" s="15">
        <f>Raw_Data!X3681</f>
        <v>115027</v>
      </c>
      <c r="Y3681" s="15">
        <f>Raw_Data!Y3681</f>
        <v>-45897</v>
      </c>
      <c r="Z3681" s="15">
        <f>Raw_Data!Z3681</f>
        <v>1161</v>
      </c>
      <c r="AA3681" s="15">
        <f>Raw_Data!AA3681</f>
        <v>4.1689999999999996</v>
      </c>
      <c r="AB3681" s="15">
        <f>Raw_Data!AB3681</f>
        <v>48.6</v>
      </c>
      <c r="AC3681" s="19" t="str">
        <f>IF(Raw_Data!G3681="","Yes","No")</f>
        <v>No</v>
      </c>
      <c r="AD3681" s="19" t="str">
        <f>IF(Raw_Data!L3681="","Yes","No")</f>
        <v>No</v>
      </c>
      <c r="AE3681" s="19" t="str">
        <f>IF(Raw_Data!T3681="","Imputed",IF(Raw_Data!T3681&gt;INDEX(Cleaning_Reference!$F$6:$F$13,MATCH(D3681,Cleaning_Reference!$A$6:$A$13,0)),"Capped","Original"))</f>
        <v>Original</v>
      </c>
      <c r="AF3681" s="21">
        <f t="shared" si="57"/>
        <v>4.84</v>
      </c>
    </row>
    <row r="3682" spans="1:32" ht="15" customHeight="1" x14ac:dyDescent="0.3">
      <c r="A3682" s="20" t="str">
        <f>Raw_Data!A3682</f>
        <v>SF13681</v>
      </c>
      <c r="B3682" s="15" t="str">
        <f>Raw_Data!B3682</f>
        <v>Maharashtra</v>
      </c>
      <c r="C3682" s="15" t="str">
        <f>Raw_Data!C3682</f>
        <v>Ludhiana</v>
      </c>
      <c r="D3682" s="15" t="str">
        <f>Raw_Data!D3682</f>
        <v>Maize</v>
      </c>
      <c r="E3682" s="15" t="str">
        <f>Raw_Data!E3682</f>
        <v>Rabi</v>
      </c>
      <c r="F3682" s="15">
        <f>Raw_Data!F3682</f>
        <v>10.07</v>
      </c>
      <c r="G3682" s="18">
        <f>IF(Raw_Data!G3682="",ROUND(AVERAGEIFS(Raw_Data!$G$2:$G$4001,Raw_Data!$E$2:$E$4001,E3682),1),Raw_Data!G3682)</f>
        <v>446.8</v>
      </c>
      <c r="H3682" s="15">
        <f>Raw_Data!H3682</f>
        <v>21.7</v>
      </c>
      <c r="I3682" s="15">
        <f>Raw_Data!I3682</f>
        <v>62.7</v>
      </c>
      <c r="J3682" s="15">
        <f>Raw_Data!J3682</f>
        <v>7</v>
      </c>
      <c r="K3682" s="15">
        <f>Raw_Data!K3682</f>
        <v>6.62</v>
      </c>
      <c r="L3682" s="18">
        <f>IF(Raw_Data!L3682="",ROUND(AVERAGEIFS(Raw_Data!$L$2:$L$4001,Raw_Data!$E$2:$E$4001,E3682),1),Raw_Data!L3682)</f>
        <v>26.7</v>
      </c>
      <c r="M3682" s="15">
        <f>Raw_Data!M3682</f>
        <v>115.1</v>
      </c>
      <c r="N3682" s="15">
        <f>Raw_Data!N3682</f>
        <v>69.400000000000006</v>
      </c>
      <c r="O3682" s="15">
        <f>Raw_Data!O3682</f>
        <v>124</v>
      </c>
      <c r="P3682" s="15" t="str">
        <f>Raw_Data!P3682</f>
        <v>Sprinkler</v>
      </c>
      <c r="Q3682" s="15">
        <f>Raw_Data!Q3682</f>
        <v>222.5</v>
      </c>
      <c r="R3682" s="15">
        <f>Raw_Data!R3682</f>
        <v>5.16</v>
      </c>
      <c r="S3682" s="15">
        <f>Raw_Data!S3682</f>
        <v>0.98</v>
      </c>
      <c r="T3682" s="18">
        <f>IF(Raw_Data!T3682="",ROUND(AVERAGEIFS(Raw_Data!$T$2:$T$4001,Raw_Data!$E$2:$E$4001,E3682,Raw_Data!$D$2:$D$4001,D3682),2),IF(Raw_Data!T3682&gt;INDEX(Cleaning_Reference!$F$6:$F$13,MATCH(D3682,Cleaning_Reference!$A$6:$A$13,0)),INDEX(Cleaning_Reference!$F$6:$F$13,MATCH(D3682,Cleaning_Reference!$A$6:$A$13,0)),Raw_Data!T3682))</f>
        <v>4.1900000000000004</v>
      </c>
      <c r="U3682" s="15">
        <f>Raw_Data!U3682</f>
        <v>42.19</v>
      </c>
      <c r="V3682" s="15">
        <f>Raw_Data!V3682</f>
        <v>19278</v>
      </c>
      <c r="W3682" s="15">
        <f>Raw_Data!W3682</f>
        <v>837110</v>
      </c>
      <c r="X3682" s="15">
        <f>Raw_Data!X3682</f>
        <v>813339</v>
      </c>
      <c r="Y3682" s="15">
        <f>Raw_Data!Y3682</f>
        <v>-23771</v>
      </c>
      <c r="Z3682" s="15">
        <f>Raw_Data!Z3682</f>
        <v>4261</v>
      </c>
      <c r="AA3682" s="15">
        <f>Raw_Data!AA3682</f>
        <v>9.9009999999999998</v>
      </c>
      <c r="AB3682" s="15">
        <f>Raw_Data!AB3682</f>
        <v>41.2</v>
      </c>
      <c r="AC3682" s="19" t="str">
        <f>IF(Raw_Data!G3682="","Yes","No")</f>
        <v>No</v>
      </c>
      <c r="AD3682" s="19" t="str">
        <f>IF(Raw_Data!L3682="","Yes","No")</f>
        <v>No</v>
      </c>
      <c r="AE3682" s="19" t="str">
        <f>IF(Raw_Data!T3682="","Imputed",IF(Raw_Data!T3682&gt;INDEX(Cleaning_Reference!$F$6:$F$13,MATCH(D3682,Cleaning_Reference!$A$6:$A$13,0)),"Capped","Original"))</f>
        <v>Original</v>
      </c>
      <c r="AF3682" s="21">
        <f t="shared" si="57"/>
        <v>42.19</v>
      </c>
    </row>
    <row r="3683" spans="1:32" ht="15" customHeight="1" x14ac:dyDescent="0.3">
      <c r="A3683" s="20" t="str">
        <f>Raw_Data!A3683</f>
        <v>SF13682</v>
      </c>
      <c r="B3683" s="15" t="str">
        <f>Raw_Data!B3683</f>
        <v>Maharashtra</v>
      </c>
      <c r="C3683" s="15" t="str">
        <f>Raw_Data!C3683</f>
        <v>Krishna</v>
      </c>
      <c r="D3683" s="15" t="str">
        <f>Raw_Data!D3683</f>
        <v>Pulses</v>
      </c>
      <c r="E3683" s="15" t="str">
        <f>Raw_Data!E3683</f>
        <v>Rabi</v>
      </c>
      <c r="F3683" s="15">
        <f>Raw_Data!F3683</f>
        <v>2.6</v>
      </c>
      <c r="G3683" s="18">
        <f>IF(Raw_Data!G3683="",ROUND(AVERAGEIFS(Raw_Data!$G$2:$G$4001,Raw_Data!$E$2:$E$4001,E3683),1),Raw_Data!G3683)</f>
        <v>489.9</v>
      </c>
      <c r="H3683" s="15">
        <f>Raw_Data!H3683</f>
        <v>23.1</v>
      </c>
      <c r="I3683" s="15">
        <f>Raw_Data!I3683</f>
        <v>74.5</v>
      </c>
      <c r="J3683" s="15">
        <f>Raw_Data!J3683</f>
        <v>6.7</v>
      </c>
      <c r="K3683" s="15">
        <f>Raw_Data!K3683</f>
        <v>7.11</v>
      </c>
      <c r="L3683" s="18">
        <f>IF(Raw_Data!L3683="",ROUND(AVERAGEIFS(Raw_Data!$L$2:$L$4001,Raw_Data!$E$2:$E$4001,E3683),1),Raw_Data!L3683)</f>
        <v>23.7</v>
      </c>
      <c r="M3683" s="15">
        <f>Raw_Data!M3683</f>
        <v>117.5</v>
      </c>
      <c r="N3683" s="15">
        <f>Raw_Data!N3683</f>
        <v>67.7</v>
      </c>
      <c r="O3683" s="15">
        <f>Raw_Data!O3683</f>
        <v>42.5</v>
      </c>
      <c r="P3683" s="15" t="str">
        <f>Raw_Data!P3683</f>
        <v>Rainfed</v>
      </c>
      <c r="Q3683" s="15">
        <f>Raw_Data!Q3683</f>
        <v>189</v>
      </c>
      <c r="R3683" s="15">
        <f>Raw_Data!R3683</f>
        <v>3.66</v>
      </c>
      <c r="S3683" s="15">
        <f>Raw_Data!S3683</f>
        <v>0.89</v>
      </c>
      <c r="T3683" s="18">
        <f>IF(Raw_Data!T3683="",ROUND(AVERAGEIFS(Raw_Data!$T$2:$T$4001,Raw_Data!$E$2:$E$4001,E3683,Raw_Data!$D$2:$D$4001,D3683),2),IF(Raw_Data!T3683&gt;INDEX(Cleaning_Reference!$F$6:$F$13,MATCH(D3683,Cleaning_Reference!$A$6:$A$13,0)),INDEX(Cleaning_Reference!$F$6:$F$13,MATCH(D3683,Cleaning_Reference!$A$6:$A$13,0)),Raw_Data!T3683))</f>
        <v>0.97</v>
      </c>
      <c r="U3683" s="15">
        <f>Raw_Data!U3683</f>
        <v>2.52</v>
      </c>
      <c r="V3683" s="15">
        <f>Raw_Data!V3683</f>
        <v>68818</v>
      </c>
      <c r="W3683" s="15">
        <f>Raw_Data!W3683</f>
        <v>160278</v>
      </c>
      <c r="X3683" s="15">
        <f>Raw_Data!X3683</f>
        <v>173421</v>
      </c>
      <c r="Y3683" s="15">
        <f>Raw_Data!Y3683</f>
        <v>13143</v>
      </c>
      <c r="Z3683" s="15">
        <f>Raw_Data!Z3683</f>
        <v>613</v>
      </c>
      <c r="AA3683" s="15">
        <f>Raw_Data!AA3683</f>
        <v>4.1109999999999998</v>
      </c>
      <c r="AB3683" s="15">
        <f>Raw_Data!AB3683</f>
        <v>48.7</v>
      </c>
      <c r="AC3683" s="19" t="str">
        <f>IF(Raw_Data!G3683="","Yes","No")</f>
        <v>No</v>
      </c>
      <c r="AD3683" s="19" t="str">
        <f>IF(Raw_Data!L3683="","Yes","No")</f>
        <v>No</v>
      </c>
      <c r="AE3683" s="19" t="str">
        <f>IF(Raw_Data!T3683="","Imputed",IF(Raw_Data!T3683&gt;INDEX(Cleaning_Reference!$F$6:$F$13,MATCH(D3683,Cleaning_Reference!$A$6:$A$13,0)),"Capped","Original"))</f>
        <v>Original</v>
      </c>
      <c r="AF3683" s="21">
        <f t="shared" si="57"/>
        <v>2.52</v>
      </c>
    </row>
    <row r="3684" spans="1:32" ht="15" customHeight="1" x14ac:dyDescent="0.3">
      <c r="A3684" s="20" t="str">
        <f>Raw_Data!A3684</f>
        <v>SF13683</v>
      </c>
      <c r="B3684" s="15" t="str">
        <f>Raw_Data!B3684</f>
        <v>Telangana</v>
      </c>
      <c r="C3684" s="15" t="str">
        <f>Raw_Data!C3684</f>
        <v>Warangal</v>
      </c>
      <c r="D3684" s="15" t="str">
        <f>Raw_Data!D3684</f>
        <v>Maize</v>
      </c>
      <c r="E3684" s="15" t="str">
        <f>Raw_Data!E3684</f>
        <v>Kharif</v>
      </c>
      <c r="F3684" s="15">
        <f>Raw_Data!F3684</f>
        <v>6.22</v>
      </c>
      <c r="G3684" s="18">
        <f>IF(Raw_Data!G3684="",ROUND(AVERAGEIFS(Raw_Data!$G$2:$G$4001,Raw_Data!$E$2:$E$4001,E3684),1),Raw_Data!G3684)</f>
        <v>933.4</v>
      </c>
      <c r="H3684" s="15">
        <f>Raw_Data!H3684</f>
        <v>26.7</v>
      </c>
      <c r="I3684" s="15">
        <f>Raw_Data!I3684</f>
        <v>71.599999999999994</v>
      </c>
      <c r="J3684" s="15">
        <f>Raw_Data!J3684</f>
        <v>7.3</v>
      </c>
      <c r="K3684" s="15">
        <f>Raw_Data!K3684</f>
        <v>5.21</v>
      </c>
      <c r="L3684" s="18">
        <f>IF(Raw_Data!L3684="",ROUND(AVERAGEIFS(Raw_Data!$L$2:$L$4001,Raw_Data!$E$2:$E$4001,E3684),1),Raw_Data!L3684)</f>
        <v>27.2</v>
      </c>
      <c r="M3684" s="15">
        <f>Raw_Data!M3684</f>
        <v>95.2</v>
      </c>
      <c r="N3684" s="15">
        <f>Raw_Data!N3684</f>
        <v>50</v>
      </c>
      <c r="O3684" s="15">
        <f>Raw_Data!O3684</f>
        <v>76.3</v>
      </c>
      <c r="P3684" s="15" t="str">
        <f>Raw_Data!P3684</f>
        <v>Drip</v>
      </c>
      <c r="Q3684" s="15">
        <f>Raw_Data!Q3684</f>
        <v>99.1</v>
      </c>
      <c r="R3684" s="15">
        <f>Raw_Data!R3684</f>
        <v>3.63</v>
      </c>
      <c r="S3684" s="15">
        <f>Raw_Data!S3684</f>
        <v>0.78</v>
      </c>
      <c r="T3684" s="18">
        <f>IF(Raw_Data!T3684="",ROUND(AVERAGEIFS(Raw_Data!$T$2:$T$4001,Raw_Data!$E$2:$E$4001,E3684,Raw_Data!$D$2:$D$4001,D3684),2),IF(Raw_Data!T3684&gt;INDEX(Cleaning_Reference!$F$6:$F$13,MATCH(D3684,Cleaning_Reference!$A$6:$A$13,0)),INDEX(Cleaning_Reference!$F$6:$F$13,MATCH(D3684,Cleaning_Reference!$A$6:$A$13,0)),Raw_Data!T3684))</f>
        <v>0.3</v>
      </c>
      <c r="U3684" s="15">
        <f>Raw_Data!U3684</f>
        <v>1.87</v>
      </c>
      <c r="V3684" s="15">
        <f>Raw_Data!V3684</f>
        <v>20598</v>
      </c>
      <c r="W3684" s="15">
        <f>Raw_Data!W3684</f>
        <v>355638</v>
      </c>
      <c r="X3684" s="15">
        <f>Raw_Data!X3684</f>
        <v>38518</v>
      </c>
      <c r="Y3684" s="15">
        <f>Raw_Data!Y3684</f>
        <v>-317120</v>
      </c>
      <c r="Z3684" s="15">
        <f>Raw_Data!Z3684</f>
        <v>2739</v>
      </c>
      <c r="AA3684" s="15">
        <f>Raw_Data!AA3684</f>
        <v>0.68300000000000005</v>
      </c>
      <c r="AB3684" s="15">
        <f>Raw_Data!AB3684</f>
        <v>48.8</v>
      </c>
      <c r="AC3684" s="19" t="str">
        <f>IF(Raw_Data!G3684="","Yes","No")</f>
        <v>No</v>
      </c>
      <c r="AD3684" s="19" t="str">
        <f>IF(Raw_Data!L3684="","Yes","No")</f>
        <v>No</v>
      </c>
      <c r="AE3684" s="19" t="str">
        <f>IF(Raw_Data!T3684="","Imputed",IF(Raw_Data!T3684&gt;INDEX(Cleaning_Reference!$F$6:$F$13,MATCH(D3684,Cleaning_Reference!$A$6:$A$13,0)),"Capped","Original"))</f>
        <v>Original</v>
      </c>
      <c r="AF3684" s="21">
        <f t="shared" si="57"/>
        <v>1.87</v>
      </c>
    </row>
    <row r="3685" spans="1:32" ht="15" customHeight="1" x14ac:dyDescent="0.3">
      <c r="A3685" s="20" t="str">
        <f>Raw_Data!A3685</f>
        <v>SF13684</v>
      </c>
      <c r="B3685" s="15" t="str">
        <f>Raw_Data!B3685</f>
        <v>Telangana</v>
      </c>
      <c r="C3685" s="15" t="str">
        <f>Raw_Data!C3685</f>
        <v>Ludhiana</v>
      </c>
      <c r="D3685" s="15" t="str">
        <f>Raw_Data!D3685</f>
        <v>Chilli</v>
      </c>
      <c r="E3685" s="15" t="str">
        <f>Raw_Data!E3685</f>
        <v>Kharif</v>
      </c>
      <c r="F3685" s="15">
        <f>Raw_Data!F3685</f>
        <v>13.48</v>
      </c>
      <c r="G3685" s="18">
        <f>IF(Raw_Data!G3685="",ROUND(AVERAGEIFS(Raw_Data!$G$2:$G$4001,Raw_Data!$E$2:$E$4001,E3685),1),Raw_Data!G3685)</f>
        <v>596.5</v>
      </c>
      <c r="H3685" s="15">
        <f>Raw_Data!H3685</f>
        <v>28.3</v>
      </c>
      <c r="I3685" s="15">
        <f>Raw_Data!I3685</f>
        <v>68.8</v>
      </c>
      <c r="J3685" s="15">
        <f>Raw_Data!J3685</f>
        <v>7</v>
      </c>
      <c r="K3685" s="15">
        <f>Raw_Data!K3685</f>
        <v>6.98</v>
      </c>
      <c r="L3685" s="18">
        <f>IF(Raw_Data!L3685="",ROUND(AVERAGEIFS(Raw_Data!$L$2:$L$4001,Raw_Data!$E$2:$E$4001,E3685),1),Raw_Data!L3685)</f>
        <v>26.6</v>
      </c>
      <c r="M3685" s="15">
        <f>Raw_Data!M3685</f>
        <v>87.2</v>
      </c>
      <c r="N3685" s="15">
        <f>Raw_Data!N3685</f>
        <v>43.8</v>
      </c>
      <c r="O3685" s="15">
        <f>Raw_Data!O3685</f>
        <v>117.5</v>
      </c>
      <c r="P3685" s="15" t="str">
        <f>Raw_Data!P3685</f>
        <v>Flood</v>
      </c>
      <c r="Q3685" s="15">
        <f>Raw_Data!Q3685</f>
        <v>229.2</v>
      </c>
      <c r="R3685" s="15">
        <f>Raw_Data!R3685</f>
        <v>4.96</v>
      </c>
      <c r="S3685" s="15">
        <f>Raw_Data!S3685</f>
        <v>0.93</v>
      </c>
      <c r="T3685" s="18">
        <f>IF(Raw_Data!T3685="",ROUND(AVERAGEIFS(Raw_Data!$T$2:$T$4001,Raw_Data!$E$2:$E$4001,E3685,Raw_Data!$D$2:$D$4001,D3685),2),IF(Raw_Data!T3685&gt;INDEX(Cleaning_Reference!$F$6:$F$13,MATCH(D3685,Cleaning_Reference!$A$6:$A$13,0)),INDEX(Cleaning_Reference!$F$6:$F$13,MATCH(D3685,Cleaning_Reference!$A$6:$A$13,0)),Raw_Data!T3685))</f>
        <v>2.61</v>
      </c>
      <c r="U3685" s="15">
        <f>Raw_Data!U3685</f>
        <v>35.18</v>
      </c>
      <c r="V3685" s="15">
        <f>Raw_Data!V3685</f>
        <v>115429</v>
      </c>
      <c r="W3685" s="15">
        <f>Raw_Data!W3685</f>
        <v>1027679</v>
      </c>
      <c r="X3685" s="15">
        <f>Raw_Data!X3685</f>
        <v>4060792</v>
      </c>
      <c r="Y3685" s="15">
        <f>Raw_Data!Y3685</f>
        <v>3033113</v>
      </c>
      <c r="Z3685" s="15">
        <f>Raw_Data!Z3685</f>
        <v>10363</v>
      </c>
      <c r="AA3685" s="15">
        <f>Raw_Data!AA3685</f>
        <v>3.395</v>
      </c>
      <c r="AB3685" s="15">
        <f>Raw_Data!AB3685</f>
        <v>49.8</v>
      </c>
      <c r="AC3685" s="19" t="str">
        <f>IF(Raw_Data!G3685="","Yes","No")</f>
        <v>No</v>
      </c>
      <c r="AD3685" s="19" t="str">
        <f>IF(Raw_Data!L3685="","Yes","No")</f>
        <v>No</v>
      </c>
      <c r="AE3685" s="19" t="str">
        <f>IF(Raw_Data!T3685="","Imputed",IF(Raw_Data!T3685&gt;INDEX(Cleaning_Reference!$F$6:$F$13,MATCH(D3685,Cleaning_Reference!$A$6:$A$13,0)),"Capped","Original"))</f>
        <v>Original</v>
      </c>
      <c r="AF3685" s="21">
        <f t="shared" si="57"/>
        <v>35.18</v>
      </c>
    </row>
    <row r="3686" spans="1:32" ht="15" customHeight="1" x14ac:dyDescent="0.3">
      <c r="A3686" s="20" t="str">
        <f>Raw_Data!A3686</f>
        <v>SF13685</v>
      </c>
      <c r="B3686" s="15" t="str">
        <f>Raw_Data!B3686</f>
        <v>Gujarat</v>
      </c>
      <c r="C3686" s="15" t="str">
        <f>Raw_Data!C3686</f>
        <v>Rajkot</v>
      </c>
      <c r="D3686" s="15" t="str">
        <f>Raw_Data!D3686</f>
        <v>Wheat</v>
      </c>
      <c r="E3686" s="15" t="str">
        <f>Raw_Data!E3686</f>
        <v>Rabi</v>
      </c>
      <c r="F3686" s="15">
        <f>Raw_Data!F3686</f>
        <v>9.99</v>
      </c>
      <c r="G3686" s="18">
        <f>IF(Raw_Data!G3686="",ROUND(AVERAGEIFS(Raw_Data!$G$2:$G$4001,Raw_Data!$E$2:$E$4001,E3686),1),Raw_Data!G3686)</f>
        <v>487.4</v>
      </c>
      <c r="H3686" s="15">
        <f>Raw_Data!H3686</f>
        <v>21.6</v>
      </c>
      <c r="I3686" s="15">
        <f>Raw_Data!I3686</f>
        <v>57</v>
      </c>
      <c r="J3686" s="15">
        <f>Raw_Data!J3686</f>
        <v>6.8</v>
      </c>
      <c r="K3686" s="15">
        <f>Raw_Data!K3686</f>
        <v>7.1</v>
      </c>
      <c r="L3686" s="18">
        <f>IF(Raw_Data!L3686="",ROUND(AVERAGEIFS(Raw_Data!$L$2:$L$4001,Raw_Data!$E$2:$E$4001,E3686),1),Raw_Data!L3686)</f>
        <v>34.700000000000003</v>
      </c>
      <c r="M3686" s="15">
        <f>Raw_Data!M3686</f>
        <v>162.19999999999999</v>
      </c>
      <c r="N3686" s="15">
        <f>Raw_Data!N3686</f>
        <v>48.8</v>
      </c>
      <c r="O3686" s="15">
        <f>Raw_Data!O3686</f>
        <v>131.30000000000001</v>
      </c>
      <c r="P3686" s="15" t="str">
        <f>Raw_Data!P3686</f>
        <v>Drip</v>
      </c>
      <c r="Q3686" s="15">
        <f>Raw_Data!Q3686</f>
        <v>170.2</v>
      </c>
      <c r="R3686" s="15">
        <f>Raw_Data!R3686</f>
        <v>5.18</v>
      </c>
      <c r="S3686" s="15">
        <f>Raw_Data!S3686</f>
        <v>0.82</v>
      </c>
      <c r="T3686" s="18">
        <f>IF(Raw_Data!T3686="",ROUND(AVERAGEIFS(Raw_Data!$T$2:$T$4001,Raw_Data!$E$2:$E$4001,E3686,Raw_Data!$D$2:$D$4001,D3686),2),IF(Raw_Data!T3686&gt;INDEX(Cleaning_Reference!$F$6:$F$13,MATCH(D3686,Cleaning_Reference!$A$6:$A$13,0)),INDEX(Cleaning_Reference!$F$6:$F$13,MATCH(D3686,Cleaning_Reference!$A$6:$A$13,0)),Raw_Data!T3686))</f>
        <v>2.7</v>
      </c>
      <c r="U3686" s="15">
        <f>Raw_Data!U3686</f>
        <v>26.97</v>
      </c>
      <c r="V3686" s="15">
        <f>Raw_Data!V3686</f>
        <v>20937</v>
      </c>
      <c r="W3686" s="15">
        <f>Raw_Data!W3686</f>
        <v>539716</v>
      </c>
      <c r="X3686" s="15">
        <f>Raw_Data!X3686</f>
        <v>564671</v>
      </c>
      <c r="Y3686" s="15">
        <f>Raw_Data!Y3686</f>
        <v>24955</v>
      </c>
      <c r="Z3686" s="15">
        <f>Raw_Data!Z3686</f>
        <v>4729</v>
      </c>
      <c r="AA3686" s="15">
        <f>Raw_Data!AA3686</f>
        <v>5.7030000000000003</v>
      </c>
      <c r="AB3686" s="15">
        <f>Raw_Data!AB3686</f>
        <v>47.8</v>
      </c>
      <c r="AC3686" s="19" t="str">
        <f>IF(Raw_Data!G3686="","Yes","No")</f>
        <v>No</v>
      </c>
      <c r="AD3686" s="19" t="str">
        <f>IF(Raw_Data!L3686="","Yes","No")</f>
        <v>No</v>
      </c>
      <c r="AE3686" s="19" t="str">
        <f>IF(Raw_Data!T3686="","Imputed",IF(Raw_Data!T3686&gt;INDEX(Cleaning_Reference!$F$6:$F$13,MATCH(D3686,Cleaning_Reference!$A$6:$A$13,0)),"Capped","Original"))</f>
        <v>Original</v>
      </c>
      <c r="AF3686" s="21">
        <f t="shared" si="57"/>
        <v>26.97</v>
      </c>
    </row>
    <row r="3687" spans="1:32" ht="15" customHeight="1" x14ac:dyDescent="0.3">
      <c r="A3687" s="20" t="str">
        <f>Raw_Data!A3687</f>
        <v>SF13686</v>
      </c>
      <c r="B3687" s="15" t="str">
        <f>Raw_Data!B3687</f>
        <v>Tamil Nadu</v>
      </c>
      <c r="C3687" s="15" t="str">
        <f>Raw_Data!C3687</f>
        <v>Ludhiana</v>
      </c>
      <c r="D3687" s="15" t="str">
        <f>Raw_Data!D3687</f>
        <v>Pulses</v>
      </c>
      <c r="E3687" s="15" t="str">
        <f>Raw_Data!E3687</f>
        <v>Kharif</v>
      </c>
      <c r="F3687" s="15">
        <f>Raw_Data!F3687</f>
        <v>5.23</v>
      </c>
      <c r="G3687" s="18">
        <f>IF(Raw_Data!G3687="",ROUND(AVERAGEIFS(Raw_Data!$G$2:$G$4001,Raw_Data!$E$2:$E$4001,E3687),1),Raw_Data!G3687)</f>
        <v>723.4</v>
      </c>
      <c r="H3687" s="15">
        <f>Raw_Data!H3687</f>
        <v>25.5</v>
      </c>
      <c r="I3687" s="15">
        <f>Raw_Data!I3687</f>
        <v>74.2</v>
      </c>
      <c r="J3687" s="15">
        <f>Raw_Data!J3687</f>
        <v>7.4</v>
      </c>
      <c r="K3687" s="15">
        <f>Raw_Data!K3687</f>
        <v>7.52</v>
      </c>
      <c r="L3687" s="18">
        <f>IF(Raw_Data!L3687="",ROUND(AVERAGEIFS(Raw_Data!$L$2:$L$4001,Raw_Data!$E$2:$E$4001,E3687),1),Raw_Data!L3687)</f>
        <v>31.5</v>
      </c>
      <c r="M3687" s="15">
        <f>Raw_Data!M3687</f>
        <v>74.7</v>
      </c>
      <c r="N3687" s="15">
        <f>Raw_Data!N3687</f>
        <v>50</v>
      </c>
      <c r="O3687" s="15">
        <f>Raw_Data!O3687</f>
        <v>119.2</v>
      </c>
      <c r="P3687" s="15" t="str">
        <f>Raw_Data!P3687</f>
        <v>Sprinkler</v>
      </c>
      <c r="Q3687" s="15">
        <f>Raw_Data!Q3687</f>
        <v>159.69999999999999</v>
      </c>
      <c r="R3687" s="15">
        <f>Raw_Data!R3687</f>
        <v>6.26</v>
      </c>
      <c r="S3687" s="15">
        <f>Raw_Data!S3687</f>
        <v>0.8</v>
      </c>
      <c r="T3687" s="18">
        <f>IF(Raw_Data!T3687="",ROUND(AVERAGEIFS(Raw_Data!$T$2:$T$4001,Raw_Data!$E$2:$E$4001,E3687,Raw_Data!$D$2:$D$4001,D3687),2),IF(Raw_Data!T3687&gt;INDEX(Cleaning_Reference!$F$6:$F$13,MATCH(D3687,Cleaning_Reference!$A$6:$A$13,0)),INDEX(Cleaning_Reference!$F$6:$F$13,MATCH(D3687,Cleaning_Reference!$A$6:$A$13,0)),Raw_Data!T3687))</f>
        <v>0.6</v>
      </c>
      <c r="U3687" s="15">
        <f>Raw_Data!U3687</f>
        <v>3.14</v>
      </c>
      <c r="V3687" s="15">
        <f>Raw_Data!V3687</f>
        <v>58683</v>
      </c>
      <c r="W3687" s="15">
        <f>Raw_Data!W3687</f>
        <v>324274</v>
      </c>
      <c r="X3687" s="15">
        <f>Raw_Data!X3687</f>
        <v>184265</v>
      </c>
      <c r="Y3687" s="15">
        <f>Raw_Data!Y3687</f>
        <v>-140009</v>
      </c>
      <c r="Z3687" s="15">
        <f>Raw_Data!Z3687</f>
        <v>1603</v>
      </c>
      <c r="AA3687" s="15">
        <f>Raw_Data!AA3687</f>
        <v>1.9590000000000001</v>
      </c>
      <c r="AB3687" s="15">
        <f>Raw_Data!AB3687</f>
        <v>48.7</v>
      </c>
      <c r="AC3687" s="19" t="str">
        <f>IF(Raw_Data!G3687="","Yes","No")</f>
        <v>No</v>
      </c>
      <c r="AD3687" s="19" t="str">
        <f>IF(Raw_Data!L3687="","Yes","No")</f>
        <v>No</v>
      </c>
      <c r="AE3687" s="19" t="str">
        <f>IF(Raw_Data!T3687="","Imputed",IF(Raw_Data!T3687&gt;INDEX(Cleaning_Reference!$F$6:$F$13,MATCH(D3687,Cleaning_Reference!$A$6:$A$13,0)),"Capped","Original"))</f>
        <v>Original</v>
      </c>
      <c r="AF3687" s="21">
        <f t="shared" si="57"/>
        <v>3.14</v>
      </c>
    </row>
    <row r="3688" spans="1:32" ht="15" customHeight="1" x14ac:dyDescent="0.3">
      <c r="A3688" s="20" t="str">
        <f>Raw_Data!A3688</f>
        <v>SF13687</v>
      </c>
      <c r="B3688" s="15" t="str">
        <f>Raw_Data!B3688</f>
        <v>Tamil Nadu</v>
      </c>
      <c r="C3688" s="15" t="str">
        <f>Raw_Data!C3688</f>
        <v>Nashik</v>
      </c>
      <c r="D3688" s="15" t="str">
        <f>Raw_Data!D3688</f>
        <v>Wheat</v>
      </c>
      <c r="E3688" s="15" t="str">
        <f>Raw_Data!E3688</f>
        <v>Kharif</v>
      </c>
      <c r="F3688" s="15">
        <f>Raw_Data!F3688</f>
        <v>14.24</v>
      </c>
      <c r="G3688" s="18">
        <f>IF(Raw_Data!G3688="",ROUND(AVERAGEIFS(Raw_Data!$G$2:$G$4001,Raw_Data!$E$2:$E$4001,E3688),1),Raw_Data!G3688)</f>
        <v>1005.9</v>
      </c>
      <c r="H3688" s="15">
        <f>Raw_Data!H3688</f>
        <v>27.9</v>
      </c>
      <c r="I3688" s="15">
        <f>Raw_Data!I3688</f>
        <v>68.099999999999994</v>
      </c>
      <c r="J3688" s="15">
        <f>Raw_Data!J3688</f>
        <v>7.2</v>
      </c>
      <c r="K3688" s="15">
        <f>Raw_Data!K3688</f>
        <v>6.81</v>
      </c>
      <c r="L3688" s="18">
        <f>IF(Raw_Data!L3688="",ROUND(AVERAGEIFS(Raw_Data!$L$2:$L$4001,Raw_Data!$E$2:$E$4001,E3688),1),Raw_Data!L3688)</f>
        <v>29.5</v>
      </c>
      <c r="M3688" s="15">
        <f>Raw_Data!M3688</f>
        <v>111.8</v>
      </c>
      <c r="N3688" s="15">
        <f>Raw_Data!N3688</f>
        <v>42.6</v>
      </c>
      <c r="O3688" s="15">
        <f>Raw_Data!O3688</f>
        <v>49.9</v>
      </c>
      <c r="P3688" s="15" t="str">
        <f>Raw_Data!P3688</f>
        <v>Rainfed</v>
      </c>
      <c r="Q3688" s="15">
        <f>Raw_Data!Q3688</f>
        <v>222.4</v>
      </c>
      <c r="R3688" s="15">
        <f>Raw_Data!R3688</f>
        <v>2.23</v>
      </c>
      <c r="S3688" s="15">
        <f>Raw_Data!S3688</f>
        <v>0.8</v>
      </c>
      <c r="T3688" s="18">
        <f>IF(Raw_Data!T3688="",ROUND(AVERAGEIFS(Raw_Data!$T$2:$T$4001,Raw_Data!$E$2:$E$4001,E3688,Raw_Data!$D$2:$D$4001,D3688),2),IF(Raw_Data!T3688&gt;INDEX(Cleaning_Reference!$F$6:$F$13,MATCH(D3688,Cleaning_Reference!$A$6:$A$13,0)),INDEX(Cleaning_Reference!$F$6:$F$13,MATCH(D3688,Cleaning_Reference!$A$6:$A$13,0)),Raw_Data!T3688))</f>
        <v>2.36</v>
      </c>
      <c r="U3688" s="15">
        <f>Raw_Data!U3688</f>
        <v>33.61</v>
      </c>
      <c r="V3688" s="15">
        <f>Raw_Data!V3688</f>
        <v>22162</v>
      </c>
      <c r="W3688" s="15">
        <f>Raw_Data!W3688</f>
        <v>962398</v>
      </c>
      <c r="X3688" s="15">
        <f>Raw_Data!X3688</f>
        <v>744865</v>
      </c>
      <c r="Y3688" s="15">
        <f>Raw_Data!Y3688</f>
        <v>-217533</v>
      </c>
      <c r="Z3688" s="15">
        <f>Raw_Data!Z3688</f>
        <v>4375</v>
      </c>
      <c r="AA3688" s="15">
        <f>Raw_Data!AA3688</f>
        <v>7.6820000000000004</v>
      </c>
      <c r="AB3688" s="15">
        <f>Raw_Data!AB3688</f>
        <v>54.6</v>
      </c>
      <c r="AC3688" s="19" t="str">
        <f>IF(Raw_Data!G3688="","Yes","No")</f>
        <v>No</v>
      </c>
      <c r="AD3688" s="19" t="str">
        <f>IF(Raw_Data!L3688="","Yes","No")</f>
        <v>No</v>
      </c>
      <c r="AE3688" s="19" t="str">
        <f>IF(Raw_Data!T3688="","Imputed",IF(Raw_Data!T3688&gt;INDEX(Cleaning_Reference!$F$6:$F$13,MATCH(D3688,Cleaning_Reference!$A$6:$A$13,0)),"Capped","Original"))</f>
        <v>Original</v>
      </c>
      <c r="AF3688" s="21">
        <f t="shared" si="57"/>
        <v>33.61</v>
      </c>
    </row>
    <row r="3689" spans="1:32" ht="15" customHeight="1" x14ac:dyDescent="0.3">
      <c r="A3689" s="20" t="str">
        <f>Raw_Data!A3689</f>
        <v>SF13688</v>
      </c>
      <c r="B3689" s="15" t="str">
        <f>Raw_Data!B3689</f>
        <v>Madhya Pradesh</v>
      </c>
      <c r="C3689" s="15" t="str">
        <f>Raw_Data!C3689</f>
        <v>Krishna</v>
      </c>
      <c r="D3689" s="15" t="str">
        <f>Raw_Data!D3689</f>
        <v>Groundnut</v>
      </c>
      <c r="E3689" s="15" t="str">
        <f>Raw_Data!E3689</f>
        <v>Rabi</v>
      </c>
      <c r="F3689" s="15">
        <f>Raw_Data!F3689</f>
        <v>4.29</v>
      </c>
      <c r="G3689" s="18">
        <f>IF(Raw_Data!G3689="",ROUND(AVERAGEIFS(Raw_Data!$G$2:$G$4001,Raw_Data!$E$2:$E$4001,E3689),1),Raw_Data!G3689)</f>
        <v>710.6</v>
      </c>
      <c r="H3689" s="15">
        <f>Raw_Data!H3689</f>
        <v>20.6</v>
      </c>
      <c r="I3689" s="15">
        <f>Raw_Data!I3689</f>
        <v>61.6</v>
      </c>
      <c r="J3689" s="15">
        <f>Raw_Data!J3689</f>
        <v>7.2</v>
      </c>
      <c r="K3689" s="15">
        <f>Raw_Data!K3689</f>
        <v>6.25</v>
      </c>
      <c r="L3689" s="18">
        <f>IF(Raw_Data!L3689="",ROUND(AVERAGEIFS(Raw_Data!$L$2:$L$4001,Raw_Data!$E$2:$E$4001,E3689),1),Raw_Data!L3689)</f>
        <v>33.700000000000003</v>
      </c>
      <c r="M3689" s="15">
        <f>Raw_Data!M3689</f>
        <v>200.8</v>
      </c>
      <c r="N3689" s="15">
        <f>Raw_Data!N3689</f>
        <v>67.7</v>
      </c>
      <c r="O3689" s="15">
        <f>Raw_Data!O3689</f>
        <v>122.3</v>
      </c>
      <c r="P3689" s="15" t="str">
        <f>Raw_Data!P3689</f>
        <v>Flood</v>
      </c>
      <c r="Q3689" s="15">
        <f>Raw_Data!Q3689</f>
        <v>200.5</v>
      </c>
      <c r="R3689" s="15">
        <f>Raw_Data!R3689</f>
        <v>5.79</v>
      </c>
      <c r="S3689" s="15">
        <f>Raw_Data!S3689</f>
        <v>0.82</v>
      </c>
      <c r="T3689" s="18">
        <f>IF(Raw_Data!T3689="",ROUND(AVERAGEIFS(Raw_Data!$T$2:$T$4001,Raw_Data!$E$2:$E$4001,E3689,Raw_Data!$D$2:$D$4001,D3689),2),IF(Raw_Data!T3689&gt;INDEX(Cleaning_Reference!$F$6:$F$13,MATCH(D3689,Cleaning_Reference!$A$6:$A$13,0)),INDEX(Cleaning_Reference!$F$6:$F$13,MATCH(D3689,Cleaning_Reference!$A$6:$A$13,0)),Raw_Data!T3689))</f>
        <v>1.61</v>
      </c>
      <c r="U3689" s="15">
        <f>Raw_Data!U3689</f>
        <v>6.91</v>
      </c>
      <c r="V3689" s="15">
        <f>Raw_Data!V3689</f>
        <v>59407</v>
      </c>
      <c r="W3689" s="15">
        <f>Raw_Data!W3689</f>
        <v>327060</v>
      </c>
      <c r="X3689" s="15">
        <f>Raw_Data!X3689</f>
        <v>410502</v>
      </c>
      <c r="Y3689" s="15">
        <f>Raw_Data!Y3689</f>
        <v>83442</v>
      </c>
      <c r="Z3689" s="15">
        <f>Raw_Data!Z3689</f>
        <v>2688</v>
      </c>
      <c r="AA3689" s="15">
        <f>Raw_Data!AA3689</f>
        <v>2.5710000000000002</v>
      </c>
      <c r="AB3689" s="15">
        <f>Raw_Data!AB3689</f>
        <v>46.5</v>
      </c>
      <c r="AC3689" s="19" t="str">
        <f>IF(Raw_Data!G3689="","Yes","No")</f>
        <v>No</v>
      </c>
      <c r="AD3689" s="19" t="str">
        <f>IF(Raw_Data!L3689="","Yes","No")</f>
        <v>No</v>
      </c>
      <c r="AE3689" s="19" t="str">
        <f>IF(Raw_Data!T3689="","Imputed",IF(Raw_Data!T3689&gt;INDEX(Cleaning_Reference!$F$6:$F$13,MATCH(D3689,Cleaning_Reference!$A$6:$A$13,0)),"Capped","Original"))</f>
        <v>Original</v>
      </c>
      <c r="AF3689" s="21">
        <f t="shared" si="57"/>
        <v>6.91</v>
      </c>
    </row>
    <row r="3690" spans="1:32" ht="15" customHeight="1" x14ac:dyDescent="0.3">
      <c r="A3690" s="20" t="str">
        <f>Raw_Data!A3690</f>
        <v>SF13689</v>
      </c>
      <c r="B3690" s="15" t="str">
        <f>Raw_Data!B3690</f>
        <v>Madhya Pradesh</v>
      </c>
      <c r="C3690" s="15" t="str">
        <f>Raw_Data!C3690</f>
        <v>Krishna</v>
      </c>
      <c r="D3690" s="15" t="str">
        <f>Raw_Data!D3690</f>
        <v>Pulses</v>
      </c>
      <c r="E3690" s="15" t="str">
        <f>Raw_Data!E3690</f>
        <v>Rabi</v>
      </c>
      <c r="F3690" s="15">
        <f>Raw_Data!F3690</f>
        <v>8.74</v>
      </c>
      <c r="G3690" s="18">
        <f>IF(Raw_Data!G3690="",ROUND(AVERAGEIFS(Raw_Data!$G$2:$G$4001,Raw_Data!$E$2:$E$4001,E3690),1),Raw_Data!G3690)</f>
        <v>484.7</v>
      </c>
      <c r="H3690" s="15">
        <f>Raw_Data!H3690</f>
        <v>22.2</v>
      </c>
      <c r="I3690" s="15">
        <f>Raw_Data!I3690</f>
        <v>56.5</v>
      </c>
      <c r="J3690" s="15">
        <f>Raw_Data!J3690</f>
        <v>7.8</v>
      </c>
      <c r="K3690" s="15">
        <f>Raw_Data!K3690</f>
        <v>6.96</v>
      </c>
      <c r="L3690" s="18">
        <f>IF(Raw_Data!L3690="",ROUND(AVERAGEIFS(Raw_Data!$L$2:$L$4001,Raw_Data!$E$2:$E$4001,E3690),1),Raw_Data!L3690)</f>
        <v>20.8</v>
      </c>
      <c r="M3690" s="15">
        <f>Raw_Data!M3690</f>
        <v>136.9</v>
      </c>
      <c r="N3690" s="15">
        <f>Raw_Data!N3690</f>
        <v>28.5</v>
      </c>
      <c r="O3690" s="15">
        <f>Raw_Data!O3690</f>
        <v>50.6</v>
      </c>
      <c r="P3690" s="15" t="str">
        <f>Raw_Data!P3690</f>
        <v>Sprinkler</v>
      </c>
      <c r="Q3690" s="15">
        <f>Raw_Data!Q3690</f>
        <v>153.69999999999999</v>
      </c>
      <c r="R3690" s="15">
        <f>Raw_Data!R3690</f>
        <v>3.47</v>
      </c>
      <c r="S3690" s="15">
        <f>Raw_Data!S3690</f>
        <v>0.73</v>
      </c>
      <c r="T3690" s="18">
        <f>IF(Raw_Data!T3690="",ROUND(AVERAGEIFS(Raw_Data!$T$2:$T$4001,Raw_Data!$E$2:$E$4001,E3690,Raw_Data!$D$2:$D$4001,D3690),2),IF(Raw_Data!T3690&gt;INDEX(Cleaning_Reference!$F$6:$F$13,MATCH(D3690,Cleaning_Reference!$A$6:$A$13,0)),INDEX(Cleaning_Reference!$F$6:$F$13,MATCH(D3690,Cleaning_Reference!$A$6:$A$13,0)),Raw_Data!T3690))</f>
        <v>0.9</v>
      </c>
      <c r="U3690" s="15">
        <f>Raw_Data!U3690</f>
        <v>7.87</v>
      </c>
      <c r="V3690" s="15">
        <f>Raw_Data!V3690</f>
        <v>74245</v>
      </c>
      <c r="W3690" s="15">
        <f>Raw_Data!W3690</f>
        <v>546227</v>
      </c>
      <c r="X3690" s="15">
        <f>Raw_Data!X3690</f>
        <v>584308</v>
      </c>
      <c r="Y3690" s="15">
        <f>Raw_Data!Y3690</f>
        <v>38081</v>
      </c>
      <c r="Z3690" s="15">
        <f>Raw_Data!Z3690</f>
        <v>3437</v>
      </c>
      <c r="AA3690" s="15">
        <f>Raw_Data!AA3690</f>
        <v>2.29</v>
      </c>
      <c r="AB3690" s="15">
        <f>Raw_Data!AB3690</f>
        <v>60.8</v>
      </c>
      <c r="AC3690" s="19" t="str">
        <f>IF(Raw_Data!G3690="","Yes","No")</f>
        <v>No</v>
      </c>
      <c r="AD3690" s="19" t="str">
        <f>IF(Raw_Data!L3690="","Yes","No")</f>
        <v>No</v>
      </c>
      <c r="AE3690" s="19" t="str">
        <f>IF(Raw_Data!T3690="","Imputed",IF(Raw_Data!T3690&gt;INDEX(Cleaning_Reference!$F$6:$F$13,MATCH(D3690,Cleaning_Reference!$A$6:$A$13,0)),"Capped","Original"))</f>
        <v>Original</v>
      </c>
      <c r="AF3690" s="21">
        <f t="shared" si="57"/>
        <v>7.87</v>
      </c>
    </row>
    <row r="3691" spans="1:32" ht="15" customHeight="1" x14ac:dyDescent="0.3">
      <c r="A3691" s="20" t="str">
        <f>Raw_Data!A3691</f>
        <v>SF13690</v>
      </c>
      <c r="B3691" s="15" t="str">
        <f>Raw_Data!B3691</f>
        <v>Gujarat</v>
      </c>
      <c r="C3691" s="15" t="str">
        <f>Raw_Data!C3691</f>
        <v>Raichur</v>
      </c>
      <c r="D3691" s="15" t="str">
        <f>Raw_Data!D3691</f>
        <v>Maize</v>
      </c>
      <c r="E3691" s="15" t="str">
        <f>Raw_Data!E3691</f>
        <v>Kharif</v>
      </c>
      <c r="F3691" s="15">
        <f>Raw_Data!F3691</f>
        <v>10.92</v>
      </c>
      <c r="G3691" s="18">
        <f>IF(Raw_Data!G3691="",ROUND(AVERAGEIFS(Raw_Data!$G$2:$G$4001,Raw_Data!$E$2:$E$4001,E3691),1),Raw_Data!G3691)</f>
        <v>582.79999999999995</v>
      </c>
      <c r="H3691" s="15">
        <f>Raw_Data!H3691</f>
        <v>28.3</v>
      </c>
      <c r="I3691" s="15">
        <f>Raw_Data!I3691</f>
        <v>72.3</v>
      </c>
      <c r="J3691" s="15">
        <f>Raw_Data!J3691</f>
        <v>5.8</v>
      </c>
      <c r="K3691" s="15">
        <f>Raw_Data!K3691</f>
        <v>7.37</v>
      </c>
      <c r="L3691" s="18">
        <f>IF(Raw_Data!L3691="",ROUND(AVERAGEIFS(Raw_Data!$L$2:$L$4001,Raw_Data!$E$2:$E$4001,E3691),1),Raw_Data!L3691)</f>
        <v>35.4</v>
      </c>
      <c r="M3691" s="15">
        <f>Raw_Data!M3691</f>
        <v>90.9</v>
      </c>
      <c r="N3691" s="15">
        <f>Raw_Data!N3691</f>
        <v>60.9</v>
      </c>
      <c r="O3691" s="15">
        <f>Raw_Data!O3691</f>
        <v>57.2</v>
      </c>
      <c r="P3691" s="15" t="str">
        <f>Raw_Data!P3691</f>
        <v>Drip</v>
      </c>
      <c r="Q3691" s="15">
        <f>Raw_Data!Q3691</f>
        <v>198.6</v>
      </c>
      <c r="R3691" s="15">
        <f>Raw_Data!R3691</f>
        <v>4.1500000000000004</v>
      </c>
      <c r="S3691" s="15">
        <f>Raw_Data!S3691</f>
        <v>0.81</v>
      </c>
      <c r="T3691" s="18">
        <f>IF(Raw_Data!T3691="",ROUND(AVERAGEIFS(Raw_Data!$T$2:$T$4001,Raw_Data!$E$2:$E$4001,E3691,Raw_Data!$D$2:$D$4001,D3691),2),IF(Raw_Data!T3691&gt;INDEX(Cleaning_Reference!$F$6:$F$13,MATCH(D3691,Cleaning_Reference!$A$6:$A$13,0)),INDEX(Cleaning_Reference!$F$6:$F$13,MATCH(D3691,Cleaning_Reference!$A$6:$A$13,0)),Raw_Data!T3691))</f>
        <v>2.97</v>
      </c>
      <c r="U3691" s="15">
        <f>Raw_Data!U3691</f>
        <v>32.43</v>
      </c>
      <c r="V3691" s="15">
        <f>Raw_Data!V3691</f>
        <v>19887</v>
      </c>
      <c r="W3691" s="15">
        <f>Raw_Data!W3691</f>
        <v>730482</v>
      </c>
      <c r="X3691" s="15">
        <f>Raw_Data!X3691</f>
        <v>644935</v>
      </c>
      <c r="Y3691" s="15">
        <f>Raw_Data!Y3691</f>
        <v>-85547</v>
      </c>
      <c r="Z3691" s="15">
        <f>Raw_Data!Z3691</f>
        <v>5274</v>
      </c>
      <c r="AA3691" s="15">
        <f>Raw_Data!AA3691</f>
        <v>6.149</v>
      </c>
      <c r="AB3691" s="15">
        <f>Raw_Data!AB3691</f>
        <v>47.3</v>
      </c>
      <c r="AC3691" s="19" t="str">
        <f>IF(Raw_Data!G3691="","Yes","No")</f>
        <v>No</v>
      </c>
      <c r="AD3691" s="19" t="str">
        <f>IF(Raw_Data!L3691="","Yes","No")</f>
        <v>No</v>
      </c>
      <c r="AE3691" s="19" t="str">
        <f>IF(Raw_Data!T3691="","Imputed",IF(Raw_Data!T3691&gt;INDEX(Cleaning_Reference!$F$6:$F$13,MATCH(D3691,Cleaning_Reference!$A$6:$A$13,0)),"Capped","Original"))</f>
        <v>Original</v>
      </c>
      <c r="AF3691" s="21">
        <f t="shared" si="57"/>
        <v>32.43</v>
      </c>
    </row>
    <row r="3692" spans="1:32" ht="15" customHeight="1" x14ac:dyDescent="0.3">
      <c r="A3692" s="20" t="str">
        <f>Raw_Data!A3692</f>
        <v>SF13691</v>
      </c>
      <c r="B3692" s="15" t="str">
        <f>Raw_Data!B3692</f>
        <v>Gujarat</v>
      </c>
      <c r="C3692" s="15" t="str">
        <f>Raw_Data!C3692</f>
        <v>Krishna</v>
      </c>
      <c r="D3692" s="15" t="str">
        <f>Raw_Data!D3692</f>
        <v>Cotton</v>
      </c>
      <c r="E3692" s="15" t="str">
        <f>Raw_Data!E3692</f>
        <v>Rabi</v>
      </c>
      <c r="F3692" s="15">
        <f>Raw_Data!F3692</f>
        <v>1.78</v>
      </c>
      <c r="G3692" s="18">
        <f>IF(Raw_Data!G3692="",ROUND(AVERAGEIFS(Raw_Data!$G$2:$G$4001,Raw_Data!$E$2:$E$4001,E3692),1),Raw_Data!G3692)</f>
        <v>646.70000000000005</v>
      </c>
      <c r="H3692" s="15">
        <f>Raw_Data!H3692</f>
        <v>25.3</v>
      </c>
      <c r="I3692" s="15">
        <f>Raw_Data!I3692</f>
        <v>52.8</v>
      </c>
      <c r="J3692" s="15">
        <f>Raw_Data!J3692</f>
        <v>6.9</v>
      </c>
      <c r="K3692" s="15">
        <f>Raw_Data!K3692</f>
        <v>6.86</v>
      </c>
      <c r="L3692" s="18">
        <f>IF(Raw_Data!L3692="",ROUND(AVERAGEIFS(Raw_Data!$L$2:$L$4001,Raw_Data!$E$2:$E$4001,E3692),1),Raw_Data!L3692)</f>
        <v>35.1</v>
      </c>
      <c r="M3692" s="15">
        <f>Raw_Data!M3692</f>
        <v>114.2</v>
      </c>
      <c r="N3692" s="15">
        <f>Raw_Data!N3692</f>
        <v>59.5</v>
      </c>
      <c r="O3692" s="15">
        <f>Raw_Data!O3692</f>
        <v>139.9</v>
      </c>
      <c r="P3692" s="15" t="str">
        <f>Raw_Data!P3692</f>
        <v>Sprinkler</v>
      </c>
      <c r="Q3692" s="15">
        <f>Raw_Data!Q3692</f>
        <v>236.9</v>
      </c>
      <c r="R3692" s="15">
        <f>Raw_Data!R3692</f>
        <v>3.46</v>
      </c>
      <c r="S3692" s="15">
        <f>Raw_Data!S3692</f>
        <v>0.67</v>
      </c>
      <c r="T3692" s="18">
        <f>IF(Raw_Data!T3692="",ROUND(AVERAGEIFS(Raw_Data!$T$2:$T$4001,Raw_Data!$E$2:$E$4001,E3692,Raw_Data!$D$2:$D$4001,D3692),2),IF(Raw_Data!T3692&gt;INDEX(Cleaning_Reference!$F$6:$F$13,MATCH(D3692,Cleaning_Reference!$A$6:$A$13,0)),INDEX(Cleaning_Reference!$F$6:$F$13,MATCH(D3692,Cleaning_Reference!$A$6:$A$13,0)),Raw_Data!T3692))</f>
        <v>1.94</v>
      </c>
      <c r="U3692" s="15">
        <f>Raw_Data!U3692</f>
        <v>3.45</v>
      </c>
      <c r="V3692" s="15">
        <f>Raw_Data!V3692</f>
        <v>48963</v>
      </c>
      <c r="W3692" s="15">
        <f>Raw_Data!W3692</f>
        <v>124602</v>
      </c>
      <c r="X3692" s="15">
        <f>Raw_Data!X3692</f>
        <v>168922</v>
      </c>
      <c r="Y3692" s="15">
        <f>Raw_Data!Y3692</f>
        <v>44320</v>
      </c>
      <c r="Z3692" s="15">
        <f>Raw_Data!Z3692</f>
        <v>1406</v>
      </c>
      <c r="AA3692" s="15">
        <f>Raw_Data!AA3692</f>
        <v>2.4540000000000002</v>
      </c>
      <c r="AB3692" s="15">
        <f>Raw_Data!AB3692</f>
        <v>41.4</v>
      </c>
      <c r="AC3692" s="19" t="str">
        <f>IF(Raw_Data!G3692="","Yes","No")</f>
        <v>No</v>
      </c>
      <c r="AD3692" s="19" t="str">
        <f>IF(Raw_Data!L3692="","Yes","No")</f>
        <v>No</v>
      </c>
      <c r="AE3692" s="19" t="str">
        <f>IF(Raw_Data!T3692="","Imputed",IF(Raw_Data!T3692&gt;INDEX(Cleaning_Reference!$F$6:$F$13,MATCH(D3692,Cleaning_Reference!$A$6:$A$13,0)),"Capped","Original"))</f>
        <v>Original</v>
      </c>
      <c r="AF3692" s="21">
        <f t="shared" si="57"/>
        <v>3.45</v>
      </c>
    </row>
    <row r="3693" spans="1:32" ht="15" customHeight="1" x14ac:dyDescent="0.3">
      <c r="A3693" s="20" t="str">
        <f>Raw_Data!A3693</f>
        <v>SF13692</v>
      </c>
      <c r="B3693" s="15" t="str">
        <f>Raw_Data!B3693</f>
        <v>Punjab</v>
      </c>
      <c r="C3693" s="15" t="str">
        <f>Raw_Data!C3693</f>
        <v>Indore</v>
      </c>
      <c r="D3693" s="15" t="str">
        <f>Raw_Data!D3693</f>
        <v>Chilli</v>
      </c>
      <c r="E3693" s="15" t="str">
        <f>Raw_Data!E3693</f>
        <v>Rabi</v>
      </c>
      <c r="F3693" s="15">
        <f>Raw_Data!F3693</f>
        <v>1.5</v>
      </c>
      <c r="G3693" s="18">
        <f>IF(Raw_Data!G3693="",ROUND(AVERAGEIFS(Raw_Data!$G$2:$G$4001,Raw_Data!$E$2:$E$4001,E3693),1),Raw_Data!G3693)</f>
        <v>506.1</v>
      </c>
      <c r="H3693" s="15">
        <f>Raw_Data!H3693</f>
        <v>22.2</v>
      </c>
      <c r="I3693" s="15">
        <f>Raw_Data!I3693</f>
        <v>58.9</v>
      </c>
      <c r="J3693" s="15">
        <f>Raw_Data!J3693</f>
        <v>7.8</v>
      </c>
      <c r="K3693" s="15">
        <f>Raw_Data!K3693</f>
        <v>5.61</v>
      </c>
      <c r="L3693" s="18">
        <f>IF(Raw_Data!L3693="",ROUND(AVERAGEIFS(Raw_Data!$L$2:$L$4001,Raw_Data!$E$2:$E$4001,E3693),1),Raw_Data!L3693)</f>
        <v>28.2</v>
      </c>
      <c r="M3693" s="15">
        <f>Raw_Data!M3693</f>
        <v>188.2</v>
      </c>
      <c r="N3693" s="15">
        <f>Raw_Data!N3693</f>
        <v>55.8</v>
      </c>
      <c r="O3693" s="15">
        <f>Raw_Data!O3693</f>
        <v>103.8</v>
      </c>
      <c r="P3693" s="15" t="str">
        <f>Raw_Data!P3693</f>
        <v>Drip</v>
      </c>
      <c r="Q3693" s="15">
        <f>Raw_Data!Q3693</f>
        <v>278.89999999999998</v>
      </c>
      <c r="R3693" s="15">
        <f>Raw_Data!R3693</f>
        <v>5.76</v>
      </c>
      <c r="S3693" s="15">
        <f>Raw_Data!S3693</f>
        <v>0.92</v>
      </c>
      <c r="T3693" s="18">
        <f>IF(Raw_Data!T3693="",ROUND(AVERAGEIFS(Raw_Data!$T$2:$T$4001,Raw_Data!$E$2:$E$4001,E3693,Raw_Data!$D$2:$D$4001,D3693),2),IF(Raw_Data!T3693&gt;INDEX(Cleaning_Reference!$F$6:$F$13,MATCH(D3693,Cleaning_Reference!$A$6:$A$13,0)),INDEX(Cleaning_Reference!$F$6:$F$13,MATCH(D3693,Cleaning_Reference!$A$6:$A$13,0)),Raw_Data!T3693))</f>
        <v>0.73</v>
      </c>
      <c r="U3693" s="15">
        <f>Raw_Data!U3693</f>
        <v>1.1000000000000001</v>
      </c>
      <c r="V3693" s="15">
        <f>Raw_Data!V3693</f>
        <v>96598</v>
      </c>
      <c r="W3693" s="15">
        <f>Raw_Data!W3693</f>
        <v>101665</v>
      </c>
      <c r="X3693" s="15">
        <f>Raw_Data!X3693</f>
        <v>106258</v>
      </c>
      <c r="Y3693" s="15">
        <f>Raw_Data!Y3693</f>
        <v>4593</v>
      </c>
      <c r="Z3693" s="15">
        <f>Raw_Data!Z3693</f>
        <v>721</v>
      </c>
      <c r="AA3693" s="15">
        <f>Raw_Data!AA3693</f>
        <v>1.526</v>
      </c>
      <c r="AB3693" s="15">
        <f>Raw_Data!AB3693</f>
        <v>33.700000000000003</v>
      </c>
      <c r="AC3693" s="19" t="str">
        <f>IF(Raw_Data!G3693="","Yes","No")</f>
        <v>No</v>
      </c>
      <c r="AD3693" s="19" t="str">
        <f>IF(Raw_Data!L3693="","Yes","No")</f>
        <v>No</v>
      </c>
      <c r="AE3693" s="19" t="str">
        <f>IF(Raw_Data!T3693="","Imputed",IF(Raw_Data!T3693&gt;INDEX(Cleaning_Reference!$F$6:$F$13,MATCH(D3693,Cleaning_Reference!$A$6:$A$13,0)),"Capped","Original"))</f>
        <v>Original</v>
      </c>
      <c r="AF3693" s="21">
        <f t="shared" si="57"/>
        <v>1.1000000000000001</v>
      </c>
    </row>
    <row r="3694" spans="1:32" ht="15" customHeight="1" x14ac:dyDescent="0.3">
      <c r="A3694" s="20" t="str">
        <f>Raw_Data!A3694</f>
        <v>SF13693</v>
      </c>
      <c r="B3694" s="15" t="str">
        <f>Raw_Data!B3694</f>
        <v>Telangana</v>
      </c>
      <c r="C3694" s="15" t="str">
        <f>Raw_Data!C3694</f>
        <v>Indore</v>
      </c>
      <c r="D3694" s="15" t="str">
        <f>Raw_Data!D3694</f>
        <v>Wheat</v>
      </c>
      <c r="E3694" s="15" t="str">
        <f>Raw_Data!E3694</f>
        <v>Zaid</v>
      </c>
      <c r="F3694" s="15">
        <f>Raw_Data!F3694</f>
        <v>8.9499999999999993</v>
      </c>
      <c r="G3694" s="18">
        <f>IF(Raw_Data!G3694="",ROUND(AVERAGEIFS(Raw_Data!$G$2:$G$4001,Raw_Data!$E$2:$E$4001,E3694),1),Raw_Data!G3694)</f>
        <v>80</v>
      </c>
      <c r="H3694" s="15">
        <f>Raw_Data!H3694</f>
        <v>28.3</v>
      </c>
      <c r="I3694" s="15">
        <f>Raw_Data!I3694</f>
        <v>56.2</v>
      </c>
      <c r="J3694" s="15">
        <f>Raw_Data!J3694</f>
        <v>9.1</v>
      </c>
      <c r="K3694" s="15">
        <f>Raw_Data!K3694</f>
        <v>7.27</v>
      </c>
      <c r="L3694" s="18">
        <f>IF(Raw_Data!L3694="",ROUND(AVERAGEIFS(Raw_Data!$L$2:$L$4001,Raw_Data!$E$2:$E$4001,E3694),1),Raw_Data!L3694)</f>
        <v>16.7</v>
      </c>
      <c r="M3694" s="15">
        <f>Raw_Data!M3694</f>
        <v>132.5</v>
      </c>
      <c r="N3694" s="15">
        <f>Raw_Data!N3694</f>
        <v>40.700000000000003</v>
      </c>
      <c r="O3694" s="15">
        <f>Raw_Data!O3694</f>
        <v>92.2</v>
      </c>
      <c r="P3694" s="15" t="str">
        <f>Raw_Data!P3694</f>
        <v>Rainfed</v>
      </c>
      <c r="Q3694" s="15">
        <f>Raw_Data!Q3694</f>
        <v>203.1</v>
      </c>
      <c r="R3694" s="15">
        <f>Raw_Data!R3694</f>
        <v>4.1399999999999997</v>
      </c>
      <c r="S3694" s="15">
        <f>Raw_Data!S3694</f>
        <v>0.92</v>
      </c>
      <c r="T3694" s="18">
        <f>IF(Raw_Data!T3694="",ROUND(AVERAGEIFS(Raw_Data!$T$2:$T$4001,Raw_Data!$E$2:$E$4001,E3694,Raw_Data!$D$2:$D$4001,D3694),2),IF(Raw_Data!T3694&gt;INDEX(Cleaning_Reference!$F$6:$F$13,MATCH(D3694,Cleaning_Reference!$A$6:$A$13,0)),INDEX(Cleaning_Reference!$F$6:$F$13,MATCH(D3694,Cleaning_Reference!$A$6:$A$13,0)),Raw_Data!T3694))</f>
        <v>1.1100000000000001</v>
      </c>
      <c r="U3694" s="15">
        <f>Raw_Data!U3694</f>
        <v>9.93</v>
      </c>
      <c r="V3694" s="15">
        <f>Raw_Data!V3694</f>
        <v>25076</v>
      </c>
      <c r="W3694" s="15">
        <f>Raw_Data!W3694</f>
        <v>637139</v>
      </c>
      <c r="X3694" s="15">
        <f>Raw_Data!X3694</f>
        <v>249005</v>
      </c>
      <c r="Y3694" s="15">
        <f>Raw_Data!Y3694</f>
        <v>-388134</v>
      </c>
      <c r="Z3694" s="15">
        <f>Raw_Data!Z3694</f>
        <v>2921</v>
      </c>
      <c r="AA3694" s="15">
        <f>Raw_Data!AA3694</f>
        <v>3.4</v>
      </c>
      <c r="AB3694" s="15">
        <f>Raw_Data!AB3694</f>
        <v>34.200000000000003</v>
      </c>
      <c r="AC3694" s="19" t="str">
        <f>IF(Raw_Data!G3694="","Yes","No")</f>
        <v>No</v>
      </c>
      <c r="AD3694" s="19" t="str">
        <f>IF(Raw_Data!L3694="","Yes","No")</f>
        <v>No</v>
      </c>
      <c r="AE3694" s="19" t="str">
        <f>IF(Raw_Data!T3694="","Imputed",IF(Raw_Data!T3694&gt;INDEX(Cleaning_Reference!$F$6:$F$13,MATCH(D3694,Cleaning_Reference!$A$6:$A$13,0)),"Capped","Original"))</f>
        <v>Original</v>
      </c>
      <c r="AF3694" s="21">
        <f t="shared" si="57"/>
        <v>9.93</v>
      </c>
    </row>
    <row r="3695" spans="1:32" ht="15" customHeight="1" x14ac:dyDescent="0.3">
      <c r="A3695" s="20" t="str">
        <f>Raw_Data!A3695</f>
        <v>SF13694</v>
      </c>
      <c r="B3695" s="15" t="str">
        <f>Raw_Data!B3695</f>
        <v>Punjab</v>
      </c>
      <c r="C3695" s="15" t="str">
        <f>Raw_Data!C3695</f>
        <v>Erode</v>
      </c>
      <c r="D3695" s="15" t="str">
        <f>Raw_Data!D3695</f>
        <v>Maize</v>
      </c>
      <c r="E3695" s="15" t="str">
        <f>Raw_Data!E3695</f>
        <v>Rabi</v>
      </c>
      <c r="F3695" s="15">
        <f>Raw_Data!F3695</f>
        <v>9.2799999999999994</v>
      </c>
      <c r="G3695" s="18">
        <f>IF(Raw_Data!G3695="",ROUND(AVERAGEIFS(Raw_Data!$G$2:$G$4001,Raw_Data!$E$2:$E$4001,E3695),1),Raw_Data!G3695)</f>
        <v>281.2</v>
      </c>
      <c r="H3695" s="15">
        <f>Raw_Data!H3695</f>
        <v>26.8</v>
      </c>
      <c r="I3695" s="15">
        <f>Raw_Data!I3695</f>
        <v>61.1</v>
      </c>
      <c r="J3695" s="15">
        <f>Raw_Data!J3695</f>
        <v>6.8</v>
      </c>
      <c r="K3695" s="15">
        <f>Raw_Data!K3695</f>
        <v>6.83</v>
      </c>
      <c r="L3695" s="18">
        <f>IF(Raw_Data!L3695="",ROUND(AVERAGEIFS(Raw_Data!$L$2:$L$4001,Raw_Data!$E$2:$E$4001,E3695),1),Raw_Data!L3695)</f>
        <v>26.7</v>
      </c>
      <c r="M3695" s="15">
        <f>Raw_Data!M3695</f>
        <v>128.80000000000001</v>
      </c>
      <c r="N3695" s="15">
        <f>Raw_Data!N3695</f>
        <v>30.7</v>
      </c>
      <c r="O3695" s="15">
        <f>Raw_Data!O3695</f>
        <v>76.3</v>
      </c>
      <c r="P3695" s="15" t="str">
        <f>Raw_Data!P3695</f>
        <v>Rainfed</v>
      </c>
      <c r="Q3695" s="15">
        <f>Raw_Data!Q3695</f>
        <v>243.3</v>
      </c>
      <c r="R3695" s="15">
        <f>Raw_Data!R3695</f>
        <v>3.73</v>
      </c>
      <c r="S3695" s="15">
        <f>Raw_Data!S3695</f>
        <v>0.92</v>
      </c>
      <c r="T3695" s="18">
        <f>IF(Raw_Data!T3695="",ROUND(AVERAGEIFS(Raw_Data!$T$2:$T$4001,Raw_Data!$E$2:$E$4001,E3695,Raw_Data!$D$2:$D$4001,D3695),2),IF(Raw_Data!T3695&gt;INDEX(Cleaning_Reference!$F$6:$F$13,MATCH(D3695,Cleaning_Reference!$A$6:$A$13,0)),INDEX(Cleaning_Reference!$F$6:$F$13,MATCH(D3695,Cleaning_Reference!$A$6:$A$13,0)),Raw_Data!T3695))</f>
        <v>3</v>
      </c>
      <c r="U3695" s="15">
        <f>Raw_Data!U3695</f>
        <v>27.84</v>
      </c>
      <c r="V3695" s="15">
        <f>Raw_Data!V3695</f>
        <v>21718</v>
      </c>
      <c r="W3695" s="15">
        <f>Raw_Data!W3695</f>
        <v>672796</v>
      </c>
      <c r="X3695" s="15">
        <f>Raw_Data!X3695</f>
        <v>604629</v>
      </c>
      <c r="Y3695" s="15">
        <f>Raw_Data!Y3695</f>
        <v>-68167</v>
      </c>
      <c r="Z3695" s="15">
        <f>Raw_Data!Z3695</f>
        <v>2980</v>
      </c>
      <c r="AA3695" s="15">
        <f>Raw_Data!AA3695</f>
        <v>9.3420000000000005</v>
      </c>
      <c r="AB3695" s="15">
        <f>Raw_Data!AB3695</f>
        <v>49.6</v>
      </c>
      <c r="AC3695" s="19" t="str">
        <f>IF(Raw_Data!G3695="","Yes","No")</f>
        <v>No</v>
      </c>
      <c r="AD3695" s="19" t="str">
        <f>IF(Raw_Data!L3695="","Yes","No")</f>
        <v>No</v>
      </c>
      <c r="AE3695" s="19" t="str">
        <f>IF(Raw_Data!T3695="","Imputed",IF(Raw_Data!T3695&gt;INDEX(Cleaning_Reference!$F$6:$F$13,MATCH(D3695,Cleaning_Reference!$A$6:$A$13,0)),"Capped","Original"))</f>
        <v>Original</v>
      </c>
      <c r="AF3695" s="21">
        <f t="shared" si="57"/>
        <v>27.84</v>
      </c>
    </row>
    <row r="3696" spans="1:32" ht="15" customHeight="1" x14ac:dyDescent="0.3">
      <c r="A3696" s="20" t="str">
        <f>Raw_Data!A3696</f>
        <v>SF13695</v>
      </c>
      <c r="B3696" s="15" t="str">
        <f>Raw_Data!B3696</f>
        <v>Tamil Nadu</v>
      </c>
      <c r="C3696" s="15" t="str">
        <f>Raw_Data!C3696</f>
        <v>Krishna</v>
      </c>
      <c r="D3696" s="15" t="str">
        <f>Raw_Data!D3696</f>
        <v>Groundnut</v>
      </c>
      <c r="E3696" s="15" t="str">
        <f>Raw_Data!E3696</f>
        <v>Kharif</v>
      </c>
      <c r="F3696" s="15">
        <f>Raw_Data!F3696</f>
        <v>5.63</v>
      </c>
      <c r="G3696" s="18">
        <f>IF(Raw_Data!G3696="",ROUND(AVERAGEIFS(Raw_Data!$G$2:$G$4001,Raw_Data!$E$2:$E$4001,E3696),1),Raw_Data!G3696)</f>
        <v>689.6</v>
      </c>
      <c r="H3696" s="15">
        <f>Raw_Data!H3696</f>
        <v>23.2</v>
      </c>
      <c r="I3696" s="15">
        <f>Raw_Data!I3696</f>
        <v>74.7</v>
      </c>
      <c r="J3696" s="15">
        <f>Raw_Data!J3696</f>
        <v>7.8</v>
      </c>
      <c r="K3696" s="15">
        <f>Raw_Data!K3696</f>
        <v>7.48</v>
      </c>
      <c r="L3696" s="18">
        <f>IF(Raw_Data!L3696="",ROUND(AVERAGEIFS(Raw_Data!$L$2:$L$4001,Raw_Data!$E$2:$E$4001,E3696),1),Raw_Data!L3696)</f>
        <v>26.3</v>
      </c>
      <c r="M3696" s="15">
        <f>Raw_Data!M3696</f>
        <v>169.4</v>
      </c>
      <c r="N3696" s="15">
        <f>Raw_Data!N3696</f>
        <v>70.8</v>
      </c>
      <c r="O3696" s="15">
        <f>Raw_Data!O3696</f>
        <v>107.7</v>
      </c>
      <c r="P3696" s="15" t="str">
        <f>Raw_Data!P3696</f>
        <v>Sprinkler</v>
      </c>
      <c r="Q3696" s="15">
        <f>Raw_Data!Q3696</f>
        <v>201.8</v>
      </c>
      <c r="R3696" s="15">
        <f>Raw_Data!R3696</f>
        <v>2.93</v>
      </c>
      <c r="S3696" s="15">
        <f>Raw_Data!S3696</f>
        <v>0.92</v>
      </c>
      <c r="T3696" s="18">
        <f>IF(Raw_Data!T3696="",ROUND(AVERAGEIFS(Raw_Data!$T$2:$T$4001,Raw_Data!$E$2:$E$4001,E3696,Raw_Data!$D$2:$D$4001,D3696),2),IF(Raw_Data!T3696&gt;INDEX(Cleaning_Reference!$F$6:$F$13,MATCH(D3696,Cleaning_Reference!$A$6:$A$13,0)),INDEX(Cleaning_Reference!$F$6:$F$13,MATCH(D3696,Cleaning_Reference!$A$6:$A$13,0)),Raw_Data!T3696))</f>
        <v>1.04</v>
      </c>
      <c r="U3696" s="15">
        <f>Raw_Data!U3696</f>
        <v>5.86</v>
      </c>
      <c r="V3696" s="15">
        <f>Raw_Data!V3696</f>
        <v>53589</v>
      </c>
      <c r="W3696" s="15">
        <f>Raw_Data!W3696</f>
        <v>341046</v>
      </c>
      <c r="X3696" s="15">
        <f>Raw_Data!X3696</f>
        <v>314032</v>
      </c>
      <c r="Y3696" s="15">
        <f>Raw_Data!Y3696</f>
        <v>-27014</v>
      </c>
      <c r="Z3696" s="15">
        <f>Raw_Data!Z3696</f>
        <v>2652</v>
      </c>
      <c r="AA3696" s="15">
        <f>Raw_Data!AA3696</f>
        <v>2.21</v>
      </c>
      <c r="AB3696" s="15">
        <f>Raw_Data!AB3696</f>
        <v>54</v>
      </c>
      <c r="AC3696" s="19" t="str">
        <f>IF(Raw_Data!G3696="","Yes","No")</f>
        <v>No</v>
      </c>
      <c r="AD3696" s="19" t="str">
        <f>IF(Raw_Data!L3696="","Yes","No")</f>
        <v>No</v>
      </c>
      <c r="AE3696" s="19" t="str">
        <f>IF(Raw_Data!T3696="","Imputed",IF(Raw_Data!T3696&gt;INDEX(Cleaning_Reference!$F$6:$F$13,MATCH(D3696,Cleaning_Reference!$A$6:$A$13,0)),"Capped","Original"))</f>
        <v>Original</v>
      </c>
      <c r="AF3696" s="21">
        <f t="shared" si="57"/>
        <v>5.86</v>
      </c>
    </row>
    <row r="3697" spans="1:32" ht="15" customHeight="1" x14ac:dyDescent="0.3">
      <c r="A3697" s="20" t="str">
        <f>Raw_Data!A3697</f>
        <v>SF13696</v>
      </c>
      <c r="B3697" s="15" t="str">
        <f>Raw_Data!B3697</f>
        <v>Maharashtra</v>
      </c>
      <c r="C3697" s="15" t="str">
        <f>Raw_Data!C3697</f>
        <v>Nashik</v>
      </c>
      <c r="D3697" s="15" t="str">
        <f>Raw_Data!D3697</f>
        <v>Sugarcane</v>
      </c>
      <c r="E3697" s="15" t="str">
        <f>Raw_Data!E3697</f>
        <v>Rabi</v>
      </c>
      <c r="F3697" s="15">
        <f>Raw_Data!F3697</f>
        <v>8.82</v>
      </c>
      <c r="G3697" s="18">
        <f>IF(Raw_Data!G3697="",ROUND(AVERAGEIFS(Raw_Data!$G$2:$G$4001,Raw_Data!$E$2:$E$4001,E3697),1),Raw_Data!G3697)</f>
        <v>854.8</v>
      </c>
      <c r="H3697" s="15">
        <f>Raw_Data!H3697</f>
        <v>20.8</v>
      </c>
      <c r="I3697" s="15">
        <f>Raw_Data!I3697</f>
        <v>45.4</v>
      </c>
      <c r="J3697" s="15">
        <f>Raw_Data!J3697</f>
        <v>9.4</v>
      </c>
      <c r="K3697" s="15">
        <f>Raw_Data!K3697</f>
        <v>7.76</v>
      </c>
      <c r="L3697" s="18">
        <f>IF(Raw_Data!L3697="",ROUND(AVERAGEIFS(Raw_Data!$L$2:$L$4001,Raw_Data!$E$2:$E$4001,E3697),1),Raw_Data!L3697)</f>
        <v>21.4</v>
      </c>
      <c r="M3697" s="15">
        <f>Raw_Data!M3697</f>
        <v>110.7</v>
      </c>
      <c r="N3697" s="15">
        <f>Raw_Data!N3697</f>
        <v>32.5</v>
      </c>
      <c r="O3697" s="15">
        <f>Raw_Data!O3697</f>
        <v>72.900000000000006</v>
      </c>
      <c r="P3697" s="15" t="str">
        <f>Raw_Data!P3697</f>
        <v>Flood</v>
      </c>
      <c r="Q3697" s="15">
        <f>Raw_Data!Q3697</f>
        <v>207.6</v>
      </c>
      <c r="R3697" s="15">
        <f>Raw_Data!R3697</f>
        <v>4.4000000000000004</v>
      </c>
      <c r="S3697" s="15">
        <f>Raw_Data!S3697</f>
        <v>0.86</v>
      </c>
      <c r="T3697" s="18">
        <f>IF(Raw_Data!T3697="",ROUND(AVERAGEIFS(Raw_Data!$T$2:$T$4001,Raw_Data!$E$2:$E$4001,E3697,Raw_Data!$D$2:$D$4001,D3697),2),IF(Raw_Data!T3697&gt;INDEX(Cleaning_Reference!$F$6:$F$13,MATCH(D3697,Cleaning_Reference!$A$6:$A$13,0)),INDEX(Cleaning_Reference!$F$6:$F$13,MATCH(D3697,Cleaning_Reference!$A$6:$A$13,0)),Raw_Data!T3697))</f>
        <v>13.65</v>
      </c>
      <c r="U3697" s="15">
        <f>Raw_Data!U3697</f>
        <v>120.39</v>
      </c>
      <c r="V3697" s="15">
        <f>Raw_Data!V3697</f>
        <v>3306</v>
      </c>
      <c r="W3697" s="15">
        <f>Raw_Data!W3697</f>
        <v>666793</v>
      </c>
      <c r="X3697" s="15">
        <f>Raw_Data!X3697</f>
        <v>398009</v>
      </c>
      <c r="Y3697" s="15">
        <f>Raw_Data!Y3697</f>
        <v>-268784</v>
      </c>
      <c r="Z3697" s="15">
        <f>Raw_Data!Z3697</f>
        <v>21048</v>
      </c>
      <c r="AA3697" s="15">
        <f>Raw_Data!AA3697</f>
        <v>5.72</v>
      </c>
      <c r="AB3697" s="15">
        <f>Raw_Data!AB3697</f>
        <v>50</v>
      </c>
      <c r="AC3697" s="19" t="str">
        <f>IF(Raw_Data!G3697="","Yes","No")</f>
        <v>No</v>
      </c>
      <c r="AD3697" s="19" t="str">
        <f>IF(Raw_Data!L3697="","Yes","No")</f>
        <v>No</v>
      </c>
      <c r="AE3697" s="19" t="str">
        <f>IF(Raw_Data!T3697="","Imputed",IF(Raw_Data!T3697&gt;INDEX(Cleaning_Reference!$F$6:$F$13,MATCH(D3697,Cleaning_Reference!$A$6:$A$13,0)),"Capped","Original"))</f>
        <v>Original</v>
      </c>
      <c r="AF3697" s="21">
        <f t="shared" si="57"/>
        <v>120.39</v>
      </c>
    </row>
    <row r="3698" spans="1:32" ht="15" customHeight="1" x14ac:dyDescent="0.3">
      <c r="A3698" s="20" t="str">
        <f>Raw_Data!A3698</f>
        <v>SF13697</v>
      </c>
      <c r="B3698" s="15" t="str">
        <f>Raw_Data!B3698</f>
        <v>Maharashtra</v>
      </c>
      <c r="C3698" s="15" t="str">
        <f>Raw_Data!C3698</f>
        <v>Ludhiana</v>
      </c>
      <c r="D3698" s="15" t="str">
        <f>Raw_Data!D3698</f>
        <v>Groundnut</v>
      </c>
      <c r="E3698" s="15" t="str">
        <f>Raw_Data!E3698</f>
        <v>Rabi</v>
      </c>
      <c r="F3698" s="15">
        <f>Raw_Data!F3698</f>
        <v>13.92</v>
      </c>
      <c r="G3698" s="18">
        <f>IF(Raw_Data!G3698="",ROUND(AVERAGEIFS(Raw_Data!$G$2:$G$4001,Raw_Data!$E$2:$E$4001,E3698),1),Raw_Data!G3698)</f>
        <v>436</v>
      </c>
      <c r="H3698" s="15">
        <f>Raw_Data!H3698</f>
        <v>23.8</v>
      </c>
      <c r="I3698" s="15">
        <f>Raw_Data!I3698</f>
        <v>55.3</v>
      </c>
      <c r="J3698" s="15">
        <f>Raw_Data!J3698</f>
        <v>7.3</v>
      </c>
      <c r="K3698" s="15">
        <f>Raw_Data!K3698</f>
        <v>6.39</v>
      </c>
      <c r="L3698" s="18">
        <f>IF(Raw_Data!L3698="",ROUND(AVERAGEIFS(Raw_Data!$L$2:$L$4001,Raw_Data!$E$2:$E$4001,E3698),1),Raw_Data!L3698)</f>
        <v>26.2</v>
      </c>
      <c r="M3698" s="15">
        <f>Raw_Data!M3698</f>
        <v>113.6</v>
      </c>
      <c r="N3698" s="15">
        <f>Raw_Data!N3698</f>
        <v>74.7</v>
      </c>
      <c r="O3698" s="15">
        <f>Raw_Data!O3698</f>
        <v>124.6</v>
      </c>
      <c r="P3698" s="15" t="str">
        <f>Raw_Data!P3698</f>
        <v>Rainfed</v>
      </c>
      <c r="Q3698" s="15">
        <f>Raw_Data!Q3698</f>
        <v>125.8</v>
      </c>
      <c r="R3698" s="15">
        <f>Raw_Data!R3698</f>
        <v>6.61</v>
      </c>
      <c r="S3698" s="15">
        <f>Raw_Data!S3698</f>
        <v>0.8</v>
      </c>
      <c r="T3698" s="18">
        <f>IF(Raw_Data!T3698="",ROUND(AVERAGEIFS(Raw_Data!$T$2:$T$4001,Raw_Data!$E$2:$E$4001,E3698,Raw_Data!$D$2:$D$4001,D3698),2),IF(Raw_Data!T3698&gt;INDEX(Cleaning_Reference!$F$6:$F$13,MATCH(D3698,Cleaning_Reference!$A$6:$A$13,0)),INDEX(Cleaning_Reference!$F$6:$F$13,MATCH(D3698,Cleaning_Reference!$A$6:$A$13,0)),Raw_Data!T3698))</f>
        <v>1.8</v>
      </c>
      <c r="U3698" s="15">
        <f>Raw_Data!U3698</f>
        <v>25.06</v>
      </c>
      <c r="V3698" s="15">
        <f>Raw_Data!V3698</f>
        <v>49864</v>
      </c>
      <c r="W3698" s="15">
        <f>Raw_Data!W3698</f>
        <v>762454</v>
      </c>
      <c r="X3698" s="15">
        <f>Raw_Data!X3698</f>
        <v>1249592</v>
      </c>
      <c r="Y3698" s="15">
        <f>Raw_Data!Y3698</f>
        <v>487138</v>
      </c>
      <c r="Z3698" s="15">
        <f>Raw_Data!Z3698</f>
        <v>4317</v>
      </c>
      <c r="AA3698" s="15">
        <f>Raw_Data!AA3698</f>
        <v>5.8049999999999997</v>
      </c>
      <c r="AB3698" s="15">
        <f>Raw_Data!AB3698</f>
        <v>28.8</v>
      </c>
      <c r="AC3698" s="19" t="str">
        <f>IF(Raw_Data!G3698="","Yes","No")</f>
        <v>Yes</v>
      </c>
      <c r="AD3698" s="19" t="str">
        <f>IF(Raw_Data!L3698="","Yes","No")</f>
        <v>No</v>
      </c>
      <c r="AE3698" s="19" t="str">
        <f>IF(Raw_Data!T3698="","Imputed",IF(Raw_Data!T3698&gt;INDEX(Cleaning_Reference!$F$6:$F$13,MATCH(D3698,Cleaning_Reference!$A$6:$A$13,0)),"Capped","Original"))</f>
        <v>Original</v>
      </c>
      <c r="AF3698" s="21">
        <f t="shared" si="57"/>
        <v>25.06</v>
      </c>
    </row>
    <row r="3699" spans="1:32" ht="15" customHeight="1" x14ac:dyDescent="0.3">
      <c r="A3699" s="20" t="str">
        <f>Raw_Data!A3699</f>
        <v>SF13698</v>
      </c>
      <c r="B3699" s="15" t="str">
        <f>Raw_Data!B3699</f>
        <v>Telangana</v>
      </c>
      <c r="C3699" s="15" t="str">
        <f>Raw_Data!C3699</f>
        <v>Indore</v>
      </c>
      <c r="D3699" s="15" t="str">
        <f>Raw_Data!D3699</f>
        <v>Maize</v>
      </c>
      <c r="E3699" s="15" t="str">
        <f>Raw_Data!E3699</f>
        <v>Kharif</v>
      </c>
      <c r="F3699" s="15">
        <f>Raw_Data!F3699</f>
        <v>12.28</v>
      </c>
      <c r="G3699" s="18">
        <f>IF(Raw_Data!G3699="",ROUND(AVERAGEIFS(Raw_Data!$G$2:$G$4001,Raw_Data!$E$2:$E$4001,E3699),1),Raw_Data!G3699)</f>
        <v>975.5</v>
      </c>
      <c r="H3699" s="15">
        <f>Raw_Data!H3699</f>
        <v>27.8</v>
      </c>
      <c r="I3699" s="15">
        <f>Raw_Data!I3699</f>
        <v>63.2</v>
      </c>
      <c r="J3699" s="15">
        <f>Raw_Data!J3699</f>
        <v>7.5</v>
      </c>
      <c r="K3699" s="15">
        <f>Raw_Data!K3699</f>
        <v>6.88</v>
      </c>
      <c r="L3699" s="18">
        <f>IF(Raw_Data!L3699="",ROUND(AVERAGEIFS(Raw_Data!$L$2:$L$4001,Raw_Data!$E$2:$E$4001,E3699),1),Raw_Data!L3699)</f>
        <v>26</v>
      </c>
      <c r="M3699" s="15">
        <f>Raw_Data!M3699</f>
        <v>56.4</v>
      </c>
      <c r="N3699" s="15">
        <f>Raw_Data!N3699</f>
        <v>65.599999999999994</v>
      </c>
      <c r="O3699" s="15">
        <f>Raw_Data!O3699</f>
        <v>87</v>
      </c>
      <c r="P3699" s="15" t="str">
        <f>Raw_Data!P3699</f>
        <v>Rainfed</v>
      </c>
      <c r="Q3699" s="15">
        <f>Raw_Data!Q3699</f>
        <v>186.8</v>
      </c>
      <c r="R3699" s="15">
        <f>Raw_Data!R3699</f>
        <v>2.93</v>
      </c>
      <c r="S3699" s="15">
        <f>Raw_Data!S3699</f>
        <v>0.84</v>
      </c>
      <c r="T3699" s="18">
        <f>IF(Raw_Data!T3699="",ROUND(AVERAGEIFS(Raw_Data!$T$2:$T$4001,Raw_Data!$E$2:$E$4001,E3699,Raw_Data!$D$2:$D$4001,D3699),2),IF(Raw_Data!T3699&gt;INDEX(Cleaning_Reference!$F$6:$F$13,MATCH(D3699,Cleaning_Reference!$A$6:$A$13,0)),INDEX(Cleaning_Reference!$F$6:$F$13,MATCH(D3699,Cleaning_Reference!$A$6:$A$13,0)),Raw_Data!T3699))</f>
        <v>3.36</v>
      </c>
      <c r="U3699" s="15">
        <f>Raw_Data!U3699</f>
        <v>41.26</v>
      </c>
      <c r="V3699" s="15">
        <f>Raw_Data!V3699</f>
        <v>19624</v>
      </c>
      <c r="W3699" s="15">
        <f>Raw_Data!W3699</f>
        <v>854741</v>
      </c>
      <c r="X3699" s="15">
        <f>Raw_Data!X3699</f>
        <v>809686</v>
      </c>
      <c r="Y3699" s="15">
        <f>Raw_Data!Y3699</f>
        <v>-45055</v>
      </c>
      <c r="Z3699" s="15">
        <f>Raw_Data!Z3699</f>
        <v>4209</v>
      </c>
      <c r="AA3699" s="15">
        <f>Raw_Data!AA3699</f>
        <v>9.8030000000000008</v>
      </c>
      <c r="AB3699" s="15">
        <f>Raw_Data!AB3699</f>
        <v>69</v>
      </c>
      <c r="AC3699" s="19" t="str">
        <f>IF(Raw_Data!G3699="","Yes","No")</f>
        <v>No</v>
      </c>
      <c r="AD3699" s="19" t="str">
        <f>IF(Raw_Data!L3699="","Yes","No")</f>
        <v>No</v>
      </c>
      <c r="AE3699" s="19" t="str">
        <f>IF(Raw_Data!T3699="","Imputed",IF(Raw_Data!T3699&gt;INDEX(Cleaning_Reference!$F$6:$F$13,MATCH(D3699,Cleaning_Reference!$A$6:$A$13,0)),"Capped","Original"))</f>
        <v>Original</v>
      </c>
      <c r="AF3699" s="21">
        <f t="shared" si="57"/>
        <v>41.26</v>
      </c>
    </row>
    <row r="3700" spans="1:32" ht="15" customHeight="1" x14ac:dyDescent="0.3">
      <c r="A3700" s="20" t="str">
        <f>Raw_Data!A3700</f>
        <v>SF13699</v>
      </c>
      <c r="B3700" s="15" t="str">
        <f>Raw_Data!B3700</f>
        <v>Maharashtra</v>
      </c>
      <c r="C3700" s="15" t="str">
        <f>Raw_Data!C3700</f>
        <v>Ludhiana</v>
      </c>
      <c r="D3700" s="15" t="str">
        <f>Raw_Data!D3700</f>
        <v>Wheat</v>
      </c>
      <c r="E3700" s="15" t="str">
        <f>Raw_Data!E3700</f>
        <v>Rabi</v>
      </c>
      <c r="F3700" s="15">
        <f>Raw_Data!F3700</f>
        <v>3.18</v>
      </c>
      <c r="G3700" s="18">
        <f>IF(Raw_Data!G3700="",ROUND(AVERAGEIFS(Raw_Data!$G$2:$G$4001,Raw_Data!$E$2:$E$4001,E3700),1),Raw_Data!G3700)</f>
        <v>546.1</v>
      </c>
      <c r="H3700" s="15">
        <f>Raw_Data!H3700</f>
        <v>25.7</v>
      </c>
      <c r="I3700" s="15">
        <f>Raw_Data!I3700</f>
        <v>72</v>
      </c>
      <c r="J3700" s="15">
        <f>Raw_Data!J3700</f>
        <v>7.5</v>
      </c>
      <c r="K3700" s="15">
        <f>Raw_Data!K3700</f>
        <v>7.07</v>
      </c>
      <c r="L3700" s="18">
        <f>IF(Raw_Data!L3700="",ROUND(AVERAGEIFS(Raw_Data!$L$2:$L$4001,Raw_Data!$E$2:$E$4001,E3700),1),Raw_Data!L3700)</f>
        <v>30.1</v>
      </c>
      <c r="M3700" s="15">
        <f>Raw_Data!M3700</f>
        <v>129.4</v>
      </c>
      <c r="N3700" s="15">
        <f>Raw_Data!N3700</f>
        <v>51</v>
      </c>
      <c r="O3700" s="15">
        <f>Raw_Data!O3700</f>
        <v>81.8</v>
      </c>
      <c r="P3700" s="15" t="str">
        <f>Raw_Data!P3700</f>
        <v>Rainfed</v>
      </c>
      <c r="Q3700" s="15">
        <f>Raw_Data!Q3700</f>
        <v>215.2</v>
      </c>
      <c r="R3700" s="15">
        <f>Raw_Data!R3700</f>
        <v>2.13</v>
      </c>
      <c r="S3700" s="15">
        <f>Raw_Data!S3700</f>
        <v>0.78</v>
      </c>
      <c r="T3700" s="18">
        <f>IF(Raw_Data!T3700="",ROUND(AVERAGEIFS(Raw_Data!$T$2:$T$4001,Raw_Data!$E$2:$E$4001,E3700,Raw_Data!$D$2:$D$4001,D3700),2),IF(Raw_Data!T3700&gt;INDEX(Cleaning_Reference!$F$6:$F$13,MATCH(D3700,Cleaning_Reference!$A$6:$A$13,0)),INDEX(Cleaning_Reference!$F$6:$F$13,MATCH(D3700,Cleaning_Reference!$A$6:$A$13,0)),Raw_Data!T3700))</f>
        <v>2.82</v>
      </c>
      <c r="U3700" s="15">
        <f>Raw_Data!U3700</f>
        <v>8.9700000000000006</v>
      </c>
      <c r="V3700" s="15">
        <f>Raw_Data!V3700</f>
        <v>24213</v>
      </c>
      <c r="W3700" s="15">
        <f>Raw_Data!W3700</f>
        <v>236503</v>
      </c>
      <c r="X3700" s="15">
        <f>Raw_Data!X3700</f>
        <v>217191</v>
      </c>
      <c r="Y3700" s="15">
        <f>Raw_Data!Y3700</f>
        <v>-19312</v>
      </c>
      <c r="Z3700" s="15">
        <f>Raw_Data!Z3700</f>
        <v>1005</v>
      </c>
      <c r="AA3700" s="15">
        <f>Raw_Data!AA3700</f>
        <v>8.9250000000000007</v>
      </c>
      <c r="AB3700" s="15">
        <f>Raw_Data!AB3700</f>
        <v>53.8</v>
      </c>
      <c r="AC3700" s="19" t="str">
        <f>IF(Raw_Data!G3700="","Yes","No")</f>
        <v>No</v>
      </c>
      <c r="AD3700" s="19" t="str">
        <f>IF(Raw_Data!L3700="","Yes","No")</f>
        <v>No</v>
      </c>
      <c r="AE3700" s="19" t="str">
        <f>IF(Raw_Data!T3700="","Imputed",IF(Raw_Data!T3700&gt;INDEX(Cleaning_Reference!$F$6:$F$13,MATCH(D3700,Cleaning_Reference!$A$6:$A$13,0)),"Capped","Original"))</f>
        <v>Original</v>
      </c>
      <c r="AF3700" s="21">
        <f t="shared" si="57"/>
        <v>8.9700000000000006</v>
      </c>
    </row>
    <row r="3701" spans="1:32" ht="15" customHeight="1" x14ac:dyDescent="0.3">
      <c r="A3701" s="20" t="str">
        <f>Raw_Data!A3701</f>
        <v>SF13700</v>
      </c>
      <c r="B3701" s="15" t="str">
        <f>Raw_Data!B3701</f>
        <v>Madhya Pradesh</v>
      </c>
      <c r="C3701" s="15" t="str">
        <f>Raw_Data!C3701</f>
        <v>Ludhiana</v>
      </c>
      <c r="D3701" s="15" t="str">
        <f>Raw_Data!D3701</f>
        <v>Maize</v>
      </c>
      <c r="E3701" s="15" t="str">
        <f>Raw_Data!E3701</f>
        <v>Kharif</v>
      </c>
      <c r="F3701" s="15">
        <f>Raw_Data!F3701</f>
        <v>1.76</v>
      </c>
      <c r="G3701" s="18">
        <f>IF(Raw_Data!G3701="",ROUND(AVERAGEIFS(Raw_Data!$G$2:$G$4001,Raw_Data!$E$2:$E$4001,E3701),1),Raw_Data!G3701)</f>
        <v>1160</v>
      </c>
      <c r="H3701" s="15">
        <f>Raw_Data!H3701</f>
        <v>31.2</v>
      </c>
      <c r="I3701" s="15">
        <f>Raw_Data!I3701</f>
        <v>72.2</v>
      </c>
      <c r="J3701" s="15">
        <f>Raw_Data!J3701</f>
        <v>7.2</v>
      </c>
      <c r="K3701" s="15">
        <f>Raw_Data!K3701</f>
        <v>5.65</v>
      </c>
      <c r="L3701" s="18">
        <f>IF(Raw_Data!L3701="",ROUND(AVERAGEIFS(Raw_Data!$L$2:$L$4001,Raw_Data!$E$2:$E$4001,E3701),1),Raw_Data!L3701)</f>
        <v>25.4</v>
      </c>
      <c r="M3701" s="15">
        <f>Raw_Data!M3701</f>
        <v>137.5</v>
      </c>
      <c r="N3701" s="15">
        <f>Raw_Data!N3701</f>
        <v>61</v>
      </c>
      <c r="O3701" s="15">
        <f>Raw_Data!O3701</f>
        <v>137.4</v>
      </c>
      <c r="P3701" s="15" t="str">
        <f>Raw_Data!P3701</f>
        <v>Sprinkler</v>
      </c>
      <c r="Q3701" s="15">
        <f>Raw_Data!Q3701</f>
        <v>240.4</v>
      </c>
      <c r="R3701" s="15">
        <f>Raw_Data!R3701</f>
        <v>5.83</v>
      </c>
      <c r="S3701" s="15">
        <f>Raw_Data!S3701</f>
        <v>0.82</v>
      </c>
      <c r="T3701" s="18">
        <f>IF(Raw_Data!T3701="",ROUND(AVERAGEIFS(Raw_Data!$T$2:$T$4001,Raw_Data!$E$2:$E$4001,E3701,Raw_Data!$D$2:$D$4001,D3701),2),IF(Raw_Data!T3701&gt;INDEX(Cleaning_Reference!$F$6:$F$13,MATCH(D3701,Cleaning_Reference!$A$6:$A$13,0)),INDEX(Cleaning_Reference!$F$6:$F$13,MATCH(D3701,Cleaning_Reference!$A$6:$A$13,0)),Raw_Data!T3701))</f>
        <v>0.68</v>
      </c>
      <c r="U3701" s="15">
        <f>Raw_Data!U3701</f>
        <v>1.2</v>
      </c>
      <c r="V3701" s="15">
        <f>Raw_Data!V3701</f>
        <v>23373</v>
      </c>
      <c r="W3701" s="15">
        <f>Raw_Data!W3701</f>
        <v>135667</v>
      </c>
      <c r="X3701" s="15">
        <f>Raw_Data!X3701</f>
        <v>28048</v>
      </c>
      <c r="Y3701" s="15">
        <f>Raw_Data!Y3701</f>
        <v>-107619</v>
      </c>
      <c r="Z3701" s="15">
        <f>Raw_Data!Z3701</f>
        <v>922</v>
      </c>
      <c r="AA3701" s="15">
        <f>Raw_Data!AA3701</f>
        <v>1.302</v>
      </c>
      <c r="AB3701" s="15">
        <f>Raw_Data!AB3701</f>
        <v>59</v>
      </c>
      <c r="AC3701" s="19" t="str">
        <f>IF(Raw_Data!G3701="","Yes","No")</f>
        <v>No</v>
      </c>
      <c r="AD3701" s="19" t="str">
        <f>IF(Raw_Data!L3701="","Yes","No")</f>
        <v>No</v>
      </c>
      <c r="AE3701" s="19" t="str">
        <f>IF(Raw_Data!T3701="","Imputed",IF(Raw_Data!T3701&gt;INDEX(Cleaning_Reference!$F$6:$F$13,MATCH(D3701,Cleaning_Reference!$A$6:$A$13,0)),"Capped","Original"))</f>
        <v>Original</v>
      </c>
      <c r="AF3701" s="21">
        <f t="shared" si="57"/>
        <v>1.2</v>
      </c>
    </row>
    <row r="3702" spans="1:32" ht="15" customHeight="1" x14ac:dyDescent="0.3">
      <c r="A3702" s="20" t="str">
        <f>Raw_Data!A3702</f>
        <v>SF13701</v>
      </c>
      <c r="B3702" s="15" t="str">
        <f>Raw_Data!B3702</f>
        <v>Andhra Pradesh</v>
      </c>
      <c r="C3702" s="15" t="str">
        <f>Raw_Data!C3702</f>
        <v>Rajkot</v>
      </c>
      <c r="D3702" s="15" t="str">
        <f>Raw_Data!D3702</f>
        <v>Cotton</v>
      </c>
      <c r="E3702" s="15" t="str">
        <f>Raw_Data!E3702</f>
        <v>Kharif</v>
      </c>
      <c r="F3702" s="15">
        <f>Raw_Data!F3702</f>
        <v>9.09</v>
      </c>
      <c r="G3702" s="18">
        <f>IF(Raw_Data!G3702="",ROUND(AVERAGEIFS(Raw_Data!$G$2:$G$4001,Raw_Data!$E$2:$E$4001,E3702),1),Raw_Data!G3702)</f>
        <v>687.4</v>
      </c>
      <c r="H3702" s="15">
        <f>Raw_Data!H3702</f>
        <v>28.2</v>
      </c>
      <c r="I3702" s="15">
        <f>Raw_Data!I3702</f>
        <v>72.599999999999994</v>
      </c>
      <c r="J3702" s="15">
        <f>Raw_Data!J3702</f>
        <v>7.3</v>
      </c>
      <c r="K3702" s="15">
        <f>Raw_Data!K3702</f>
        <v>6.69</v>
      </c>
      <c r="L3702" s="18">
        <f>IF(Raw_Data!L3702="",ROUND(AVERAGEIFS(Raw_Data!$L$2:$L$4001,Raw_Data!$E$2:$E$4001,E3702),1),Raw_Data!L3702)</f>
        <v>24.7</v>
      </c>
      <c r="M3702" s="15">
        <f>Raw_Data!M3702</f>
        <v>113.5</v>
      </c>
      <c r="N3702" s="15">
        <f>Raw_Data!N3702</f>
        <v>47.3</v>
      </c>
      <c r="O3702" s="15">
        <f>Raw_Data!O3702</f>
        <v>49.4</v>
      </c>
      <c r="P3702" s="15" t="str">
        <f>Raw_Data!P3702</f>
        <v>Flood</v>
      </c>
      <c r="Q3702" s="15">
        <f>Raw_Data!Q3702</f>
        <v>179.2</v>
      </c>
      <c r="R3702" s="15">
        <f>Raw_Data!R3702</f>
        <v>4.22</v>
      </c>
      <c r="S3702" s="15">
        <f>Raw_Data!S3702</f>
        <v>0.66</v>
      </c>
      <c r="T3702" s="18">
        <f>IF(Raw_Data!T3702="",ROUND(AVERAGEIFS(Raw_Data!$T$2:$T$4001,Raw_Data!$E$2:$E$4001,E3702,Raw_Data!$D$2:$D$4001,D3702),2),IF(Raw_Data!T3702&gt;INDEX(Cleaning_Reference!$F$6:$F$13,MATCH(D3702,Cleaning_Reference!$A$6:$A$13,0)),INDEX(Cleaning_Reference!$F$6:$F$13,MATCH(D3702,Cleaning_Reference!$A$6:$A$13,0)),Raw_Data!T3702))</f>
        <v>2.04</v>
      </c>
      <c r="U3702" s="15">
        <f>Raw_Data!U3702</f>
        <v>18.54</v>
      </c>
      <c r="V3702" s="15">
        <f>Raw_Data!V3702</f>
        <v>62499</v>
      </c>
      <c r="W3702" s="15">
        <f>Raw_Data!W3702</f>
        <v>589126</v>
      </c>
      <c r="X3702" s="15">
        <f>Raw_Data!X3702</f>
        <v>1158731</v>
      </c>
      <c r="Y3702" s="15">
        <f>Raw_Data!Y3702</f>
        <v>569605</v>
      </c>
      <c r="Z3702" s="15">
        <f>Raw_Data!Z3702</f>
        <v>9866</v>
      </c>
      <c r="AA3702" s="15">
        <f>Raw_Data!AA3702</f>
        <v>1.879</v>
      </c>
      <c r="AB3702" s="15">
        <f>Raw_Data!AB3702</f>
        <v>53.2</v>
      </c>
      <c r="AC3702" s="19" t="str">
        <f>IF(Raw_Data!G3702="","Yes","No")</f>
        <v>No</v>
      </c>
      <c r="AD3702" s="19" t="str">
        <f>IF(Raw_Data!L3702="","Yes","No")</f>
        <v>No</v>
      </c>
      <c r="AE3702" s="19" t="str">
        <f>IF(Raw_Data!T3702="","Imputed",IF(Raw_Data!T3702&gt;INDEX(Cleaning_Reference!$F$6:$F$13,MATCH(D3702,Cleaning_Reference!$A$6:$A$13,0)),"Capped","Original"))</f>
        <v>Original</v>
      </c>
      <c r="AF3702" s="21">
        <f t="shared" si="57"/>
        <v>18.54</v>
      </c>
    </row>
    <row r="3703" spans="1:32" ht="15" customHeight="1" x14ac:dyDescent="0.3">
      <c r="A3703" s="20" t="str">
        <f>Raw_Data!A3703</f>
        <v>SF13702</v>
      </c>
      <c r="B3703" s="15" t="str">
        <f>Raw_Data!B3703</f>
        <v>Tamil Nadu</v>
      </c>
      <c r="C3703" s="15" t="str">
        <f>Raw_Data!C3703</f>
        <v>Nashik</v>
      </c>
      <c r="D3703" s="15" t="str">
        <f>Raw_Data!D3703</f>
        <v>Pulses</v>
      </c>
      <c r="E3703" s="15" t="str">
        <f>Raw_Data!E3703</f>
        <v>Kharif</v>
      </c>
      <c r="F3703" s="15">
        <f>Raw_Data!F3703</f>
        <v>13.46</v>
      </c>
      <c r="G3703" s="18">
        <f>IF(Raw_Data!G3703="",ROUND(AVERAGEIFS(Raw_Data!$G$2:$G$4001,Raw_Data!$E$2:$E$4001,E3703),1),Raw_Data!G3703)</f>
        <v>991.6</v>
      </c>
      <c r="H3703" s="15">
        <f>Raw_Data!H3703</f>
        <v>27.2</v>
      </c>
      <c r="I3703" s="15">
        <f>Raw_Data!I3703</f>
        <v>73.099999999999994</v>
      </c>
      <c r="J3703" s="15">
        <f>Raw_Data!J3703</f>
        <v>8.4</v>
      </c>
      <c r="K3703" s="15">
        <f>Raw_Data!K3703</f>
        <v>7.58</v>
      </c>
      <c r="L3703" s="18">
        <f>IF(Raw_Data!L3703="",ROUND(AVERAGEIFS(Raw_Data!$L$2:$L$4001,Raw_Data!$E$2:$E$4001,E3703),1),Raw_Data!L3703)</f>
        <v>40.200000000000003</v>
      </c>
      <c r="M3703" s="15">
        <f>Raw_Data!M3703</f>
        <v>117.7</v>
      </c>
      <c r="N3703" s="15">
        <f>Raw_Data!N3703</f>
        <v>36</v>
      </c>
      <c r="O3703" s="15">
        <f>Raw_Data!O3703</f>
        <v>128.9</v>
      </c>
      <c r="P3703" s="15" t="str">
        <f>Raw_Data!P3703</f>
        <v>Rainfed</v>
      </c>
      <c r="Q3703" s="15">
        <f>Raw_Data!Q3703</f>
        <v>312.5</v>
      </c>
      <c r="R3703" s="15">
        <f>Raw_Data!R3703</f>
        <v>5.03</v>
      </c>
      <c r="S3703" s="15">
        <f>Raw_Data!S3703</f>
        <v>0.99</v>
      </c>
      <c r="T3703" s="18">
        <f>IF(Raw_Data!T3703="",ROUND(AVERAGEIFS(Raw_Data!$T$2:$T$4001,Raw_Data!$E$2:$E$4001,E3703,Raw_Data!$D$2:$D$4001,D3703),2),IF(Raw_Data!T3703&gt;INDEX(Cleaning_Reference!$F$6:$F$13,MATCH(D3703,Cleaning_Reference!$A$6:$A$13,0)),INDEX(Cleaning_Reference!$F$6:$F$13,MATCH(D3703,Cleaning_Reference!$A$6:$A$13,0)),Raw_Data!T3703))</f>
        <v>0.47</v>
      </c>
      <c r="U3703" s="15">
        <f>Raw_Data!U3703</f>
        <v>6.33</v>
      </c>
      <c r="V3703" s="15">
        <f>Raw_Data!V3703</f>
        <v>72132</v>
      </c>
      <c r="W3703" s="15">
        <f>Raw_Data!W3703</f>
        <v>1147428</v>
      </c>
      <c r="X3703" s="15">
        <f>Raw_Data!X3703</f>
        <v>456596</v>
      </c>
      <c r="Y3703" s="15">
        <f>Raw_Data!Y3703</f>
        <v>-690832</v>
      </c>
      <c r="Z3703" s="15">
        <f>Raw_Data!Z3703</f>
        <v>2546</v>
      </c>
      <c r="AA3703" s="15">
        <f>Raw_Data!AA3703</f>
        <v>2.4860000000000002</v>
      </c>
      <c r="AB3703" s="15">
        <f>Raw_Data!AB3703</f>
        <v>60.6</v>
      </c>
      <c r="AC3703" s="19" t="str">
        <f>IF(Raw_Data!G3703="","Yes","No")</f>
        <v>No</v>
      </c>
      <c r="AD3703" s="19" t="str">
        <f>IF(Raw_Data!L3703="","Yes","No")</f>
        <v>No</v>
      </c>
      <c r="AE3703" s="19" t="str">
        <f>IF(Raw_Data!T3703="","Imputed",IF(Raw_Data!T3703&gt;INDEX(Cleaning_Reference!$F$6:$F$13,MATCH(D3703,Cleaning_Reference!$A$6:$A$13,0)),"Capped","Original"))</f>
        <v>Original</v>
      </c>
      <c r="AF3703" s="21">
        <f t="shared" si="57"/>
        <v>6.33</v>
      </c>
    </row>
    <row r="3704" spans="1:32" ht="15" customHeight="1" x14ac:dyDescent="0.3">
      <c r="A3704" s="20" t="str">
        <f>Raw_Data!A3704</f>
        <v>SF13703</v>
      </c>
      <c r="B3704" s="15" t="str">
        <f>Raw_Data!B3704</f>
        <v>Madhya Pradesh</v>
      </c>
      <c r="C3704" s="15" t="str">
        <f>Raw_Data!C3704</f>
        <v>Warangal</v>
      </c>
      <c r="D3704" s="15" t="str">
        <f>Raw_Data!D3704</f>
        <v>Maize</v>
      </c>
      <c r="E3704" s="15" t="str">
        <f>Raw_Data!E3704</f>
        <v>Rabi</v>
      </c>
      <c r="F3704" s="15">
        <f>Raw_Data!F3704</f>
        <v>8.48</v>
      </c>
      <c r="G3704" s="18">
        <f>IF(Raw_Data!G3704="",ROUND(AVERAGEIFS(Raw_Data!$G$2:$G$4001,Raw_Data!$E$2:$E$4001,E3704),1),Raw_Data!G3704)</f>
        <v>266.8</v>
      </c>
      <c r="H3704" s="15">
        <f>Raw_Data!H3704</f>
        <v>21.6</v>
      </c>
      <c r="I3704" s="15">
        <f>Raw_Data!I3704</f>
        <v>59.8</v>
      </c>
      <c r="J3704" s="15">
        <f>Raw_Data!J3704</f>
        <v>7.9</v>
      </c>
      <c r="K3704" s="15">
        <f>Raw_Data!K3704</f>
        <v>6.85</v>
      </c>
      <c r="L3704" s="18">
        <f>IF(Raw_Data!L3704="",ROUND(AVERAGEIFS(Raw_Data!$L$2:$L$4001,Raw_Data!$E$2:$E$4001,E3704),1),Raw_Data!L3704)</f>
        <v>22.4</v>
      </c>
      <c r="M3704" s="15">
        <f>Raw_Data!M3704</f>
        <v>125</v>
      </c>
      <c r="N3704" s="15">
        <f>Raw_Data!N3704</f>
        <v>68</v>
      </c>
      <c r="O3704" s="15">
        <f>Raw_Data!O3704</f>
        <v>54.1</v>
      </c>
      <c r="P3704" s="15" t="str">
        <f>Raw_Data!P3704</f>
        <v>Rainfed</v>
      </c>
      <c r="Q3704" s="15">
        <f>Raw_Data!Q3704</f>
        <v>266.8</v>
      </c>
      <c r="R3704" s="15">
        <f>Raw_Data!R3704</f>
        <v>7.68</v>
      </c>
      <c r="S3704" s="15">
        <f>Raw_Data!S3704</f>
        <v>0.85</v>
      </c>
      <c r="T3704" s="18">
        <f>IF(Raw_Data!T3704="",ROUND(AVERAGEIFS(Raw_Data!$T$2:$T$4001,Raw_Data!$E$2:$E$4001,E3704,Raw_Data!$D$2:$D$4001,D3704),2),IF(Raw_Data!T3704&gt;INDEX(Cleaning_Reference!$F$6:$F$13,MATCH(D3704,Cleaning_Reference!$A$6:$A$13,0)),INDEX(Cleaning_Reference!$F$6:$F$13,MATCH(D3704,Cleaning_Reference!$A$6:$A$13,0)),Raw_Data!T3704))</f>
        <v>2.38</v>
      </c>
      <c r="U3704" s="15">
        <f>Raw_Data!U3704</f>
        <v>20.18</v>
      </c>
      <c r="V3704" s="15">
        <f>Raw_Data!V3704</f>
        <v>23782</v>
      </c>
      <c r="W3704" s="15">
        <f>Raw_Data!W3704</f>
        <v>623018</v>
      </c>
      <c r="X3704" s="15">
        <f>Raw_Data!X3704</f>
        <v>479921</v>
      </c>
      <c r="Y3704" s="15">
        <f>Raw_Data!Y3704</f>
        <v>-143097</v>
      </c>
      <c r="Z3704" s="15">
        <f>Raw_Data!Z3704</f>
        <v>3035</v>
      </c>
      <c r="AA3704" s="15">
        <f>Raw_Data!AA3704</f>
        <v>6.649</v>
      </c>
      <c r="AB3704" s="15">
        <f>Raw_Data!AB3704</f>
        <v>31.8</v>
      </c>
      <c r="AC3704" s="19" t="str">
        <f>IF(Raw_Data!G3704="","Yes","No")</f>
        <v>No</v>
      </c>
      <c r="AD3704" s="19" t="str">
        <f>IF(Raw_Data!L3704="","Yes","No")</f>
        <v>No</v>
      </c>
      <c r="AE3704" s="19" t="str">
        <f>IF(Raw_Data!T3704="","Imputed",IF(Raw_Data!T3704&gt;INDEX(Cleaning_Reference!$F$6:$F$13,MATCH(D3704,Cleaning_Reference!$A$6:$A$13,0)),"Capped","Original"))</f>
        <v>Original</v>
      </c>
      <c r="AF3704" s="21">
        <f t="shared" si="57"/>
        <v>20.18</v>
      </c>
    </row>
    <row r="3705" spans="1:32" ht="15" customHeight="1" x14ac:dyDescent="0.3">
      <c r="A3705" s="20" t="str">
        <f>Raw_Data!A3705</f>
        <v>SF13704</v>
      </c>
      <c r="B3705" s="15" t="str">
        <f>Raw_Data!B3705</f>
        <v>Telangana</v>
      </c>
      <c r="C3705" s="15" t="str">
        <f>Raw_Data!C3705</f>
        <v>Warangal</v>
      </c>
      <c r="D3705" s="15" t="str">
        <f>Raw_Data!D3705</f>
        <v>Chilli</v>
      </c>
      <c r="E3705" s="15" t="str">
        <f>Raw_Data!E3705</f>
        <v>Kharif</v>
      </c>
      <c r="F3705" s="15">
        <f>Raw_Data!F3705</f>
        <v>10.06</v>
      </c>
      <c r="G3705" s="18">
        <f>IF(Raw_Data!G3705="",ROUND(AVERAGEIFS(Raw_Data!$G$2:$G$4001,Raw_Data!$E$2:$E$4001,E3705),1),Raw_Data!G3705)</f>
        <v>839.5</v>
      </c>
      <c r="H3705" s="15">
        <f>Raw_Data!H3705</f>
        <v>25.1</v>
      </c>
      <c r="I3705" s="15">
        <f>Raw_Data!I3705</f>
        <v>67.099999999999994</v>
      </c>
      <c r="J3705" s="15">
        <f>Raw_Data!J3705</f>
        <v>5.5</v>
      </c>
      <c r="K3705" s="15">
        <f>Raw_Data!K3705</f>
        <v>5.34</v>
      </c>
      <c r="L3705" s="18">
        <f>IF(Raw_Data!L3705="",ROUND(AVERAGEIFS(Raw_Data!$L$2:$L$4001,Raw_Data!$E$2:$E$4001,E3705),1),Raw_Data!L3705)</f>
        <v>27.6</v>
      </c>
      <c r="M3705" s="15">
        <f>Raw_Data!M3705</f>
        <v>123.1</v>
      </c>
      <c r="N3705" s="15">
        <f>Raw_Data!N3705</f>
        <v>55.8</v>
      </c>
      <c r="O3705" s="15">
        <f>Raw_Data!O3705</f>
        <v>133</v>
      </c>
      <c r="P3705" s="15" t="str">
        <f>Raw_Data!P3705</f>
        <v>Drip</v>
      </c>
      <c r="Q3705" s="15">
        <f>Raw_Data!Q3705</f>
        <v>271.60000000000002</v>
      </c>
      <c r="R3705" s="15">
        <f>Raw_Data!R3705</f>
        <v>8.89</v>
      </c>
      <c r="S3705" s="15">
        <f>Raw_Data!S3705</f>
        <v>0.95</v>
      </c>
      <c r="T3705" s="18">
        <f>IF(Raw_Data!T3705="",ROUND(AVERAGEIFS(Raw_Data!$T$2:$T$4001,Raw_Data!$E$2:$E$4001,E3705,Raw_Data!$D$2:$D$4001,D3705),2),IF(Raw_Data!T3705&gt;INDEX(Cleaning_Reference!$F$6:$F$13,MATCH(D3705,Cleaning_Reference!$A$6:$A$13,0)),INDEX(Cleaning_Reference!$F$6:$F$13,MATCH(D3705,Cleaning_Reference!$A$6:$A$13,0)),Raw_Data!T3705))</f>
        <v>0.3</v>
      </c>
      <c r="U3705" s="15">
        <f>Raw_Data!U3705</f>
        <v>3.02</v>
      </c>
      <c r="V3705" s="15">
        <f>Raw_Data!V3705</f>
        <v>93434</v>
      </c>
      <c r="W3705" s="15">
        <f>Raw_Data!W3705</f>
        <v>847520</v>
      </c>
      <c r="X3705" s="15">
        <f>Raw_Data!X3705</f>
        <v>282171</v>
      </c>
      <c r="Y3705" s="15">
        <f>Raw_Data!Y3705</f>
        <v>-565349</v>
      </c>
      <c r="Z3705" s="15">
        <f>Raw_Data!Z3705</f>
        <v>5424</v>
      </c>
      <c r="AA3705" s="15">
        <f>Raw_Data!AA3705</f>
        <v>0.55700000000000005</v>
      </c>
      <c r="AB3705" s="15">
        <f>Raw_Data!AB3705</f>
        <v>33.5</v>
      </c>
      <c r="AC3705" s="19" t="str">
        <f>IF(Raw_Data!G3705="","Yes","No")</f>
        <v>No</v>
      </c>
      <c r="AD3705" s="19" t="str">
        <f>IF(Raw_Data!L3705="","Yes","No")</f>
        <v>No</v>
      </c>
      <c r="AE3705" s="19" t="str">
        <f>IF(Raw_Data!T3705="","Imputed",IF(Raw_Data!T3705&gt;INDEX(Cleaning_Reference!$F$6:$F$13,MATCH(D3705,Cleaning_Reference!$A$6:$A$13,0)),"Capped","Original"))</f>
        <v>Original</v>
      </c>
      <c r="AF3705" s="21">
        <f t="shared" si="57"/>
        <v>3.02</v>
      </c>
    </row>
    <row r="3706" spans="1:32" ht="15" customHeight="1" x14ac:dyDescent="0.3">
      <c r="A3706" s="20" t="str">
        <f>Raw_Data!A3706</f>
        <v>SF13705</v>
      </c>
      <c r="B3706" s="15" t="str">
        <f>Raw_Data!B3706</f>
        <v>Tamil Nadu</v>
      </c>
      <c r="C3706" s="15" t="str">
        <f>Raw_Data!C3706</f>
        <v>Ludhiana</v>
      </c>
      <c r="D3706" s="15" t="str">
        <f>Raw_Data!D3706</f>
        <v>Wheat</v>
      </c>
      <c r="E3706" s="15" t="str">
        <f>Raw_Data!E3706</f>
        <v>Kharif</v>
      </c>
      <c r="F3706" s="15">
        <f>Raw_Data!F3706</f>
        <v>10.29</v>
      </c>
      <c r="G3706" s="18">
        <f>IF(Raw_Data!G3706="",ROUND(AVERAGEIFS(Raw_Data!$G$2:$G$4001,Raw_Data!$E$2:$E$4001,E3706),1),Raw_Data!G3706)</f>
        <v>817.1</v>
      </c>
      <c r="H3706" s="15">
        <f>Raw_Data!H3706</f>
        <v>24.5</v>
      </c>
      <c r="I3706" s="15">
        <f>Raw_Data!I3706</f>
        <v>85.5</v>
      </c>
      <c r="J3706" s="15">
        <f>Raw_Data!J3706</f>
        <v>7</v>
      </c>
      <c r="K3706" s="15">
        <f>Raw_Data!K3706</f>
        <v>7.2</v>
      </c>
      <c r="L3706" s="18">
        <f>IF(Raw_Data!L3706="",ROUND(AVERAGEIFS(Raw_Data!$L$2:$L$4001,Raw_Data!$E$2:$E$4001,E3706),1),Raw_Data!L3706)</f>
        <v>33.5</v>
      </c>
      <c r="M3706" s="15">
        <f>Raw_Data!M3706</f>
        <v>90.2</v>
      </c>
      <c r="N3706" s="15">
        <f>Raw_Data!N3706</f>
        <v>47.9</v>
      </c>
      <c r="O3706" s="15">
        <f>Raw_Data!O3706</f>
        <v>101.1</v>
      </c>
      <c r="P3706" s="15" t="str">
        <f>Raw_Data!P3706</f>
        <v>Flood</v>
      </c>
      <c r="Q3706" s="15">
        <f>Raw_Data!Q3706</f>
        <v>234.5</v>
      </c>
      <c r="R3706" s="15">
        <f>Raw_Data!R3706</f>
        <v>4.38</v>
      </c>
      <c r="S3706" s="15">
        <f>Raw_Data!S3706</f>
        <v>0.76</v>
      </c>
      <c r="T3706" s="18">
        <f>IF(Raw_Data!T3706="",ROUND(AVERAGEIFS(Raw_Data!$T$2:$T$4001,Raw_Data!$E$2:$E$4001,E3706,Raw_Data!$D$2:$D$4001,D3706),2),IF(Raw_Data!T3706&gt;INDEX(Cleaning_Reference!$F$6:$F$13,MATCH(D3706,Cleaning_Reference!$A$6:$A$13,0)),INDEX(Cleaning_Reference!$F$6:$F$13,MATCH(D3706,Cleaning_Reference!$A$6:$A$13,0)),Raw_Data!T3706))</f>
        <v>2.61</v>
      </c>
      <c r="U3706" s="15">
        <f>Raw_Data!U3706</f>
        <v>26.86</v>
      </c>
      <c r="V3706" s="15">
        <f>Raw_Data!V3706</f>
        <v>24053</v>
      </c>
      <c r="W3706" s="15">
        <f>Raw_Data!W3706</f>
        <v>569163</v>
      </c>
      <c r="X3706" s="15">
        <f>Raw_Data!X3706</f>
        <v>646064</v>
      </c>
      <c r="Y3706" s="15">
        <f>Raw_Data!Y3706</f>
        <v>76901</v>
      </c>
      <c r="Z3706" s="15">
        <f>Raw_Data!Z3706</f>
        <v>7892</v>
      </c>
      <c r="AA3706" s="15">
        <f>Raw_Data!AA3706</f>
        <v>3.403</v>
      </c>
      <c r="AB3706" s="15">
        <f>Raw_Data!AB3706</f>
        <v>58.3</v>
      </c>
      <c r="AC3706" s="19" t="str">
        <f>IF(Raw_Data!G3706="","Yes","No")</f>
        <v>No</v>
      </c>
      <c r="AD3706" s="19" t="str">
        <f>IF(Raw_Data!L3706="","Yes","No")</f>
        <v>No</v>
      </c>
      <c r="AE3706" s="19" t="str">
        <f>IF(Raw_Data!T3706="","Imputed",IF(Raw_Data!T3706&gt;INDEX(Cleaning_Reference!$F$6:$F$13,MATCH(D3706,Cleaning_Reference!$A$6:$A$13,0)),"Capped","Original"))</f>
        <v>Original</v>
      </c>
      <c r="AF3706" s="21">
        <f t="shared" si="57"/>
        <v>26.86</v>
      </c>
    </row>
    <row r="3707" spans="1:32" ht="15" customHeight="1" x14ac:dyDescent="0.3">
      <c r="A3707" s="20" t="str">
        <f>Raw_Data!A3707</f>
        <v>SF13706</v>
      </c>
      <c r="B3707" s="15" t="str">
        <f>Raw_Data!B3707</f>
        <v>Punjab</v>
      </c>
      <c r="C3707" s="15" t="str">
        <f>Raw_Data!C3707</f>
        <v>Erode</v>
      </c>
      <c r="D3707" s="15" t="str">
        <f>Raw_Data!D3707</f>
        <v>Maize</v>
      </c>
      <c r="E3707" s="15" t="str">
        <f>Raw_Data!E3707</f>
        <v>Rabi</v>
      </c>
      <c r="F3707" s="15">
        <f>Raw_Data!F3707</f>
        <v>9.74</v>
      </c>
      <c r="G3707" s="18">
        <f>IF(Raw_Data!G3707="",ROUND(AVERAGEIFS(Raw_Data!$G$2:$G$4001,Raw_Data!$E$2:$E$4001,E3707),1),Raw_Data!G3707)</f>
        <v>432.9</v>
      </c>
      <c r="H3707" s="15">
        <f>Raw_Data!H3707</f>
        <v>25.2</v>
      </c>
      <c r="I3707" s="15">
        <f>Raw_Data!I3707</f>
        <v>57.9</v>
      </c>
      <c r="J3707" s="15">
        <f>Raw_Data!J3707</f>
        <v>7.8</v>
      </c>
      <c r="K3707" s="15">
        <f>Raw_Data!K3707</f>
        <v>7.26</v>
      </c>
      <c r="L3707" s="18">
        <f>IF(Raw_Data!L3707="",ROUND(AVERAGEIFS(Raw_Data!$L$2:$L$4001,Raw_Data!$E$2:$E$4001,E3707),1),Raw_Data!L3707)</f>
        <v>24.1</v>
      </c>
      <c r="M3707" s="15">
        <f>Raw_Data!M3707</f>
        <v>126.2</v>
      </c>
      <c r="N3707" s="15">
        <f>Raw_Data!N3707</f>
        <v>37.1</v>
      </c>
      <c r="O3707" s="15">
        <f>Raw_Data!O3707</f>
        <v>102.7</v>
      </c>
      <c r="P3707" s="15" t="str">
        <f>Raw_Data!P3707</f>
        <v>Sprinkler</v>
      </c>
      <c r="Q3707" s="15">
        <f>Raw_Data!Q3707</f>
        <v>161.69999999999999</v>
      </c>
      <c r="R3707" s="15">
        <f>Raw_Data!R3707</f>
        <v>5.15</v>
      </c>
      <c r="S3707" s="15">
        <f>Raw_Data!S3707</f>
        <v>0.99</v>
      </c>
      <c r="T3707" s="18">
        <f>IF(Raw_Data!T3707="",ROUND(AVERAGEIFS(Raw_Data!$T$2:$T$4001,Raw_Data!$E$2:$E$4001,E3707,Raw_Data!$D$2:$D$4001,D3707),2),IF(Raw_Data!T3707&gt;INDEX(Cleaning_Reference!$F$6:$F$13,MATCH(D3707,Cleaning_Reference!$A$6:$A$13,0)),INDEX(Cleaning_Reference!$F$6:$F$13,MATCH(D3707,Cleaning_Reference!$A$6:$A$13,0)),Raw_Data!T3707))</f>
        <v>2.2599999999999998</v>
      </c>
      <c r="U3707" s="15">
        <f>Raw_Data!U3707</f>
        <v>22.01</v>
      </c>
      <c r="V3707" s="15">
        <f>Raw_Data!V3707</f>
        <v>20907</v>
      </c>
      <c r="W3707" s="15">
        <f>Raw_Data!W3707</f>
        <v>636698</v>
      </c>
      <c r="X3707" s="15">
        <f>Raw_Data!X3707</f>
        <v>460163</v>
      </c>
      <c r="Y3707" s="15">
        <f>Raw_Data!Y3707</f>
        <v>-176535</v>
      </c>
      <c r="Z3707" s="15">
        <f>Raw_Data!Z3707</f>
        <v>4349</v>
      </c>
      <c r="AA3707" s="15">
        <f>Raw_Data!AA3707</f>
        <v>5.0609999999999999</v>
      </c>
      <c r="AB3707" s="15">
        <f>Raw_Data!AB3707</f>
        <v>37.5</v>
      </c>
      <c r="AC3707" s="19" t="str">
        <f>IF(Raw_Data!G3707="","Yes","No")</f>
        <v>No</v>
      </c>
      <c r="AD3707" s="19" t="str">
        <f>IF(Raw_Data!L3707="","Yes","No")</f>
        <v>No</v>
      </c>
      <c r="AE3707" s="19" t="str">
        <f>IF(Raw_Data!T3707="","Imputed",IF(Raw_Data!T3707&gt;INDEX(Cleaning_Reference!$F$6:$F$13,MATCH(D3707,Cleaning_Reference!$A$6:$A$13,0)),"Capped","Original"))</f>
        <v>Original</v>
      </c>
      <c r="AF3707" s="21">
        <f t="shared" si="57"/>
        <v>22.01</v>
      </c>
    </row>
    <row r="3708" spans="1:32" ht="15" customHeight="1" x14ac:dyDescent="0.3">
      <c r="A3708" s="20" t="str">
        <f>Raw_Data!A3708</f>
        <v>SF13707</v>
      </c>
      <c r="B3708" s="15" t="str">
        <f>Raw_Data!B3708</f>
        <v>Karnataka</v>
      </c>
      <c r="C3708" s="15" t="str">
        <f>Raw_Data!C3708</f>
        <v>Nashik</v>
      </c>
      <c r="D3708" s="15" t="str">
        <f>Raw_Data!D3708</f>
        <v>Rice</v>
      </c>
      <c r="E3708" s="15" t="str">
        <f>Raw_Data!E3708</f>
        <v>Rabi</v>
      </c>
      <c r="F3708" s="15">
        <f>Raw_Data!F3708</f>
        <v>12.74</v>
      </c>
      <c r="G3708" s="18">
        <f>IF(Raw_Data!G3708="",ROUND(AVERAGEIFS(Raw_Data!$G$2:$G$4001,Raw_Data!$E$2:$E$4001,E3708),1),Raw_Data!G3708)</f>
        <v>737.1</v>
      </c>
      <c r="H3708" s="15">
        <f>Raw_Data!H3708</f>
        <v>24.2</v>
      </c>
      <c r="I3708" s="15">
        <f>Raw_Data!I3708</f>
        <v>51.5</v>
      </c>
      <c r="J3708" s="15">
        <f>Raw_Data!J3708</f>
        <v>7</v>
      </c>
      <c r="K3708" s="15">
        <f>Raw_Data!K3708</f>
        <v>5.94</v>
      </c>
      <c r="L3708" s="18">
        <f>IF(Raw_Data!L3708="",ROUND(AVERAGEIFS(Raw_Data!$L$2:$L$4001,Raw_Data!$E$2:$E$4001,E3708),1),Raw_Data!L3708)</f>
        <v>21.4</v>
      </c>
      <c r="M3708" s="15">
        <f>Raw_Data!M3708</f>
        <v>161.6</v>
      </c>
      <c r="N3708" s="15">
        <f>Raw_Data!N3708</f>
        <v>46.6</v>
      </c>
      <c r="O3708" s="15">
        <f>Raw_Data!O3708</f>
        <v>143.5</v>
      </c>
      <c r="P3708" s="15" t="str">
        <f>Raw_Data!P3708</f>
        <v>Sprinkler</v>
      </c>
      <c r="Q3708" s="15">
        <f>Raw_Data!Q3708</f>
        <v>157.30000000000001</v>
      </c>
      <c r="R3708" s="15">
        <f>Raw_Data!R3708</f>
        <v>4.1900000000000004</v>
      </c>
      <c r="S3708" s="15">
        <f>Raw_Data!S3708</f>
        <v>0.97</v>
      </c>
      <c r="T3708" s="18">
        <f>IF(Raw_Data!T3708="",ROUND(AVERAGEIFS(Raw_Data!$T$2:$T$4001,Raw_Data!$E$2:$E$4001,E3708,Raw_Data!$D$2:$D$4001,D3708),2),IF(Raw_Data!T3708&gt;INDEX(Cleaning_Reference!$F$6:$F$13,MATCH(D3708,Cleaning_Reference!$A$6:$A$13,0)),INDEX(Cleaning_Reference!$F$6:$F$13,MATCH(D3708,Cleaning_Reference!$A$6:$A$13,0)),Raw_Data!T3708))</f>
        <v>2</v>
      </c>
      <c r="U3708" s="15">
        <f>Raw_Data!U3708</f>
        <v>25.48</v>
      </c>
      <c r="V3708" s="15">
        <f>Raw_Data!V3708</f>
        <v>20717</v>
      </c>
      <c r="W3708" s="15">
        <f>Raw_Data!W3708</f>
        <v>808043</v>
      </c>
      <c r="X3708" s="15">
        <f>Raw_Data!X3708</f>
        <v>527869</v>
      </c>
      <c r="Y3708" s="15">
        <f>Raw_Data!Y3708</f>
        <v>-280174</v>
      </c>
      <c r="Z3708" s="15">
        <f>Raw_Data!Z3708</f>
        <v>18891</v>
      </c>
      <c r="AA3708" s="15">
        <f>Raw_Data!AA3708</f>
        <v>1.349</v>
      </c>
      <c r="AB3708" s="15">
        <f>Raw_Data!AB3708</f>
        <v>47.7</v>
      </c>
      <c r="AC3708" s="19" t="str">
        <f>IF(Raw_Data!G3708="","Yes","No")</f>
        <v>No</v>
      </c>
      <c r="AD3708" s="19" t="str">
        <f>IF(Raw_Data!L3708="","Yes","No")</f>
        <v>No</v>
      </c>
      <c r="AE3708" s="19" t="str">
        <f>IF(Raw_Data!T3708="","Imputed",IF(Raw_Data!T3708&gt;INDEX(Cleaning_Reference!$F$6:$F$13,MATCH(D3708,Cleaning_Reference!$A$6:$A$13,0)),"Capped","Original"))</f>
        <v>Original</v>
      </c>
      <c r="AF3708" s="21">
        <f t="shared" si="57"/>
        <v>25.48</v>
      </c>
    </row>
    <row r="3709" spans="1:32" ht="15" customHeight="1" x14ac:dyDescent="0.3">
      <c r="A3709" s="20" t="str">
        <f>Raw_Data!A3709</f>
        <v>SF13708</v>
      </c>
      <c r="B3709" s="15" t="str">
        <f>Raw_Data!B3709</f>
        <v>Telangana</v>
      </c>
      <c r="C3709" s="15" t="str">
        <f>Raw_Data!C3709</f>
        <v>Erode</v>
      </c>
      <c r="D3709" s="15" t="str">
        <f>Raw_Data!D3709</f>
        <v>Maize</v>
      </c>
      <c r="E3709" s="15" t="str">
        <f>Raw_Data!E3709</f>
        <v>Rabi</v>
      </c>
      <c r="F3709" s="15">
        <f>Raw_Data!F3709</f>
        <v>13.07</v>
      </c>
      <c r="G3709" s="18">
        <f>IF(Raw_Data!G3709="",ROUND(AVERAGEIFS(Raw_Data!$G$2:$G$4001,Raw_Data!$E$2:$E$4001,E3709),1),Raw_Data!G3709)</f>
        <v>117.5</v>
      </c>
      <c r="H3709" s="15">
        <f>Raw_Data!H3709</f>
        <v>22.7</v>
      </c>
      <c r="I3709" s="15">
        <f>Raw_Data!I3709</f>
        <v>63.6</v>
      </c>
      <c r="J3709" s="15">
        <f>Raw_Data!J3709</f>
        <v>7.1</v>
      </c>
      <c r="K3709" s="15">
        <f>Raw_Data!K3709</f>
        <v>6.94</v>
      </c>
      <c r="L3709" s="18">
        <f>IF(Raw_Data!L3709="",ROUND(AVERAGEIFS(Raw_Data!$L$2:$L$4001,Raw_Data!$E$2:$E$4001,E3709),1),Raw_Data!L3709)</f>
        <v>13.8</v>
      </c>
      <c r="M3709" s="15">
        <f>Raw_Data!M3709</f>
        <v>58.3</v>
      </c>
      <c r="N3709" s="15">
        <f>Raw_Data!N3709</f>
        <v>97.2</v>
      </c>
      <c r="O3709" s="15">
        <f>Raw_Data!O3709</f>
        <v>142.4</v>
      </c>
      <c r="P3709" s="15" t="str">
        <f>Raw_Data!P3709</f>
        <v>Flood</v>
      </c>
      <c r="Q3709" s="15">
        <f>Raw_Data!Q3709</f>
        <v>134.80000000000001</v>
      </c>
      <c r="R3709" s="15">
        <f>Raw_Data!R3709</f>
        <v>5.19</v>
      </c>
      <c r="S3709" s="15">
        <f>Raw_Data!S3709</f>
        <v>0.99</v>
      </c>
      <c r="T3709" s="18">
        <f>IF(Raw_Data!T3709="",ROUND(AVERAGEIFS(Raw_Data!$T$2:$T$4001,Raw_Data!$E$2:$E$4001,E3709,Raw_Data!$D$2:$D$4001,D3709),2),IF(Raw_Data!T3709&gt;INDEX(Cleaning_Reference!$F$6:$F$13,MATCH(D3709,Cleaning_Reference!$A$6:$A$13,0)),INDEX(Cleaning_Reference!$F$6:$F$13,MATCH(D3709,Cleaning_Reference!$A$6:$A$13,0)),Raw_Data!T3709))</f>
        <v>2.39</v>
      </c>
      <c r="U3709" s="15">
        <f>Raw_Data!U3709</f>
        <v>31.24</v>
      </c>
      <c r="V3709" s="15">
        <f>Raw_Data!V3709</f>
        <v>18965</v>
      </c>
      <c r="W3709" s="15">
        <f>Raw_Data!W3709</f>
        <v>782003</v>
      </c>
      <c r="X3709" s="15">
        <f>Raw_Data!X3709</f>
        <v>592467</v>
      </c>
      <c r="Y3709" s="15">
        <f>Raw_Data!Y3709</f>
        <v>-189536</v>
      </c>
      <c r="Z3709" s="15">
        <f>Raw_Data!Z3709</f>
        <v>10931</v>
      </c>
      <c r="AA3709" s="15">
        <f>Raw_Data!AA3709</f>
        <v>2.8580000000000001</v>
      </c>
      <c r="AB3709" s="15">
        <f>Raw_Data!AB3709</f>
        <v>43.1</v>
      </c>
      <c r="AC3709" s="19" t="str">
        <f>IF(Raw_Data!G3709="","Yes","No")</f>
        <v>No</v>
      </c>
      <c r="AD3709" s="19" t="str">
        <f>IF(Raw_Data!L3709="","Yes","No")</f>
        <v>No</v>
      </c>
      <c r="AE3709" s="19" t="str">
        <f>IF(Raw_Data!T3709="","Imputed",IF(Raw_Data!T3709&gt;INDEX(Cleaning_Reference!$F$6:$F$13,MATCH(D3709,Cleaning_Reference!$A$6:$A$13,0)),"Capped","Original"))</f>
        <v>Original</v>
      </c>
      <c r="AF3709" s="21">
        <f t="shared" si="57"/>
        <v>31.24</v>
      </c>
    </row>
    <row r="3710" spans="1:32" ht="15" customHeight="1" x14ac:dyDescent="0.3">
      <c r="A3710" s="20" t="str">
        <f>Raw_Data!A3710</f>
        <v>SF13709</v>
      </c>
      <c r="B3710" s="15" t="str">
        <f>Raw_Data!B3710</f>
        <v>Tamil Nadu</v>
      </c>
      <c r="C3710" s="15" t="str">
        <f>Raw_Data!C3710</f>
        <v>Raichur</v>
      </c>
      <c r="D3710" s="15" t="str">
        <f>Raw_Data!D3710</f>
        <v>Sugarcane</v>
      </c>
      <c r="E3710" s="15" t="str">
        <f>Raw_Data!E3710</f>
        <v>Rabi</v>
      </c>
      <c r="F3710" s="15">
        <f>Raw_Data!F3710</f>
        <v>10.27</v>
      </c>
      <c r="G3710" s="18">
        <f>IF(Raw_Data!G3710="",ROUND(AVERAGEIFS(Raw_Data!$G$2:$G$4001,Raw_Data!$E$2:$E$4001,E3710),1),Raw_Data!G3710)</f>
        <v>668.1</v>
      </c>
      <c r="H3710" s="15">
        <f>Raw_Data!H3710</f>
        <v>24.6</v>
      </c>
      <c r="I3710" s="15">
        <f>Raw_Data!I3710</f>
        <v>72.599999999999994</v>
      </c>
      <c r="J3710" s="15">
        <f>Raw_Data!J3710</f>
        <v>6.6</v>
      </c>
      <c r="K3710" s="15">
        <f>Raw_Data!K3710</f>
        <v>6.43</v>
      </c>
      <c r="L3710" s="18">
        <f>IF(Raw_Data!L3710="",ROUND(AVERAGEIFS(Raw_Data!$L$2:$L$4001,Raw_Data!$E$2:$E$4001,E3710),1),Raw_Data!L3710)</f>
        <v>25.5</v>
      </c>
      <c r="M3710" s="15">
        <f>Raw_Data!M3710</f>
        <v>88.7</v>
      </c>
      <c r="N3710" s="15">
        <f>Raw_Data!N3710</f>
        <v>80.7</v>
      </c>
      <c r="O3710" s="15">
        <f>Raw_Data!O3710</f>
        <v>39.200000000000003</v>
      </c>
      <c r="P3710" s="15" t="str">
        <f>Raw_Data!P3710</f>
        <v>Rainfed</v>
      </c>
      <c r="Q3710" s="15">
        <f>Raw_Data!Q3710</f>
        <v>137.69999999999999</v>
      </c>
      <c r="R3710" s="15">
        <f>Raw_Data!R3710</f>
        <v>3.92</v>
      </c>
      <c r="S3710" s="15">
        <f>Raw_Data!S3710</f>
        <v>0.8</v>
      </c>
      <c r="T3710" s="18">
        <f>IF(Raw_Data!T3710="",ROUND(AVERAGEIFS(Raw_Data!$T$2:$T$4001,Raw_Data!$E$2:$E$4001,E3710,Raw_Data!$D$2:$D$4001,D3710),2),IF(Raw_Data!T3710&gt;INDEX(Cleaning_Reference!$F$6:$F$13,MATCH(D3710,Cleaning_Reference!$A$6:$A$13,0)),INDEX(Cleaning_Reference!$F$6:$F$13,MATCH(D3710,Cleaning_Reference!$A$6:$A$13,0)),Raw_Data!T3710))</f>
        <v>61.02</v>
      </c>
      <c r="U3710" s="15">
        <f>Raw_Data!U3710</f>
        <v>626.67999999999995</v>
      </c>
      <c r="V3710" s="15">
        <f>Raw_Data!V3710</f>
        <v>3114</v>
      </c>
      <c r="W3710" s="15">
        <f>Raw_Data!W3710</f>
        <v>596534</v>
      </c>
      <c r="X3710" s="15">
        <f>Raw_Data!X3710</f>
        <v>1951482</v>
      </c>
      <c r="Y3710" s="15">
        <f>Raw_Data!Y3710</f>
        <v>1354948</v>
      </c>
      <c r="Z3710" s="15">
        <f>Raw_Data!Z3710</f>
        <v>8318</v>
      </c>
      <c r="AA3710" s="15">
        <f>Raw_Data!AA3710</f>
        <v>75.34</v>
      </c>
      <c r="AB3710" s="15">
        <f>Raw_Data!AB3710</f>
        <v>59.5</v>
      </c>
      <c r="AC3710" s="19" t="str">
        <f>IF(Raw_Data!G3710="","Yes","No")</f>
        <v>No</v>
      </c>
      <c r="AD3710" s="19" t="str">
        <f>IF(Raw_Data!L3710="","Yes","No")</f>
        <v>No</v>
      </c>
      <c r="AE3710" s="19" t="str">
        <f>IF(Raw_Data!T3710="","Imputed",IF(Raw_Data!T3710&gt;INDEX(Cleaning_Reference!$F$6:$F$13,MATCH(D3710,Cleaning_Reference!$A$6:$A$13,0)),"Capped","Original"))</f>
        <v>Original</v>
      </c>
      <c r="AF3710" s="21">
        <f t="shared" si="57"/>
        <v>626.67999999999995</v>
      </c>
    </row>
    <row r="3711" spans="1:32" ht="15" customHeight="1" x14ac:dyDescent="0.3">
      <c r="A3711" s="20" t="str">
        <f>Raw_Data!A3711</f>
        <v>SF13710</v>
      </c>
      <c r="B3711" s="15" t="str">
        <f>Raw_Data!B3711</f>
        <v>Gujarat</v>
      </c>
      <c r="C3711" s="15" t="str">
        <f>Raw_Data!C3711</f>
        <v>Ludhiana</v>
      </c>
      <c r="D3711" s="15" t="str">
        <f>Raw_Data!D3711</f>
        <v>Pulses</v>
      </c>
      <c r="E3711" s="15" t="str">
        <f>Raw_Data!E3711</f>
        <v>Kharif</v>
      </c>
      <c r="F3711" s="15">
        <f>Raw_Data!F3711</f>
        <v>4.82</v>
      </c>
      <c r="G3711" s="18">
        <f>IF(Raw_Data!G3711="",ROUND(AVERAGEIFS(Raw_Data!$G$2:$G$4001,Raw_Data!$E$2:$E$4001,E3711),1),Raw_Data!G3711)</f>
        <v>1021.3</v>
      </c>
      <c r="H3711" s="15">
        <f>Raw_Data!H3711</f>
        <v>28.3</v>
      </c>
      <c r="I3711" s="15">
        <f>Raw_Data!I3711</f>
        <v>77.2</v>
      </c>
      <c r="J3711" s="15">
        <f>Raw_Data!J3711</f>
        <v>6.2</v>
      </c>
      <c r="K3711" s="15">
        <f>Raw_Data!K3711</f>
        <v>8.19</v>
      </c>
      <c r="L3711" s="18">
        <f>IF(Raw_Data!L3711="",ROUND(AVERAGEIFS(Raw_Data!$L$2:$L$4001,Raw_Data!$E$2:$E$4001,E3711),1),Raw_Data!L3711)</f>
        <v>41.1</v>
      </c>
      <c r="M3711" s="15">
        <f>Raw_Data!M3711</f>
        <v>169.2</v>
      </c>
      <c r="N3711" s="15">
        <f>Raw_Data!N3711</f>
        <v>46.8</v>
      </c>
      <c r="O3711" s="15">
        <f>Raw_Data!O3711</f>
        <v>121.6</v>
      </c>
      <c r="P3711" s="15" t="str">
        <f>Raw_Data!P3711</f>
        <v>Flood</v>
      </c>
      <c r="Q3711" s="15">
        <f>Raw_Data!Q3711</f>
        <v>227.2</v>
      </c>
      <c r="R3711" s="15">
        <f>Raw_Data!R3711</f>
        <v>7.34</v>
      </c>
      <c r="S3711" s="15">
        <f>Raw_Data!S3711</f>
        <v>0.68</v>
      </c>
      <c r="T3711" s="18">
        <f>IF(Raw_Data!T3711="",ROUND(AVERAGEIFS(Raw_Data!$T$2:$T$4001,Raw_Data!$E$2:$E$4001,E3711,Raw_Data!$D$2:$D$4001,D3711),2),IF(Raw_Data!T3711&gt;INDEX(Cleaning_Reference!$F$6:$F$13,MATCH(D3711,Cleaning_Reference!$A$6:$A$13,0)),INDEX(Cleaning_Reference!$F$6:$F$13,MATCH(D3711,Cleaning_Reference!$A$6:$A$13,0)),Raw_Data!T3711))</f>
        <v>0.3</v>
      </c>
      <c r="U3711" s="15">
        <f>Raw_Data!U3711</f>
        <v>1.45</v>
      </c>
      <c r="V3711" s="15">
        <f>Raw_Data!V3711</f>
        <v>64793</v>
      </c>
      <c r="W3711" s="15">
        <f>Raw_Data!W3711</f>
        <v>376224</v>
      </c>
      <c r="X3711" s="15">
        <f>Raw_Data!X3711</f>
        <v>93950</v>
      </c>
      <c r="Y3711" s="15">
        <f>Raw_Data!Y3711</f>
        <v>-282274</v>
      </c>
      <c r="Z3711" s="15">
        <f>Raw_Data!Z3711</f>
        <v>2149</v>
      </c>
      <c r="AA3711" s="15">
        <f>Raw_Data!AA3711</f>
        <v>0.67500000000000004</v>
      </c>
      <c r="AB3711" s="15">
        <f>Raw_Data!AB3711</f>
        <v>46.5</v>
      </c>
      <c r="AC3711" s="19" t="str">
        <f>IF(Raw_Data!G3711="","Yes","No")</f>
        <v>No</v>
      </c>
      <c r="AD3711" s="19" t="str">
        <f>IF(Raw_Data!L3711="","Yes","No")</f>
        <v>No</v>
      </c>
      <c r="AE3711" s="19" t="str">
        <f>IF(Raw_Data!T3711="","Imputed",IF(Raw_Data!T3711&gt;INDEX(Cleaning_Reference!$F$6:$F$13,MATCH(D3711,Cleaning_Reference!$A$6:$A$13,0)),"Capped","Original"))</f>
        <v>Original</v>
      </c>
      <c r="AF3711" s="21">
        <f t="shared" si="57"/>
        <v>1.45</v>
      </c>
    </row>
    <row r="3712" spans="1:32" ht="15" customHeight="1" x14ac:dyDescent="0.3">
      <c r="A3712" s="20" t="str">
        <f>Raw_Data!A3712</f>
        <v>SF13711</v>
      </c>
      <c r="B3712" s="15" t="str">
        <f>Raw_Data!B3712</f>
        <v>Telangana</v>
      </c>
      <c r="C3712" s="15" t="str">
        <f>Raw_Data!C3712</f>
        <v>Krishna</v>
      </c>
      <c r="D3712" s="15" t="str">
        <f>Raw_Data!D3712</f>
        <v>Wheat</v>
      </c>
      <c r="E3712" s="15" t="str">
        <f>Raw_Data!E3712</f>
        <v>Kharif</v>
      </c>
      <c r="F3712" s="15">
        <f>Raw_Data!F3712</f>
        <v>2.61</v>
      </c>
      <c r="G3712" s="18">
        <f>IF(Raw_Data!G3712="",ROUND(AVERAGEIFS(Raw_Data!$G$2:$G$4001,Raw_Data!$E$2:$E$4001,E3712),1),Raw_Data!G3712)</f>
        <v>1086.5999999999999</v>
      </c>
      <c r="H3712" s="15">
        <f>Raw_Data!H3712</f>
        <v>28.6</v>
      </c>
      <c r="I3712" s="15">
        <f>Raw_Data!I3712</f>
        <v>65.900000000000006</v>
      </c>
      <c r="J3712" s="15">
        <f>Raw_Data!J3712</f>
        <v>6.8</v>
      </c>
      <c r="K3712" s="15">
        <f>Raw_Data!K3712</f>
        <v>7.76</v>
      </c>
      <c r="L3712" s="18">
        <f>IF(Raw_Data!L3712="",ROUND(AVERAGEIFS(Raw_Data!$L$2:$L$4001,Raw_Data!$E$2:$E$4001,E3712),1),Raw_Data!L3712)</f>
        <v>31.2</v>
      </c>
      <c r="M3712" s="15">
        <f>Raw_Data!M3712</f>
        <v>68.599999999999994</v>
      </c>
      <c r="N3712" s="15">
        <f>Raw_Data!N3712</f>
        <v>88.3</v>
      </c>
      <c r="O3712" s="15">
        <f>Raw_Data!O3712</f>
        <v>101.5</v>
      </c>
      <c r="P3712" s="15" t="str">
        <f>Raw_Data!P3712</f>
        <v>Rainfed</v>
      </c>
      <c r="Q3712" s="15">
        <f>Raw_Data!Q3712</f>
        <v>99.1</v>
      </c>
      <c r="R3712" s="15">
        <f>Raw_Data!R3712</f>
        <v>4.3099999999999996</v>
      </c>
      <c r="S3712" s="15">
        <f>Raw_Data!S3712</f>
        <v>0.77</v>
      </c>
      <c r="T3712" s="18">
        <f>IF(Raw_Data!T3712="",ROUND(AVERAGEIFS(Raw_Data!$T$2:$T$4001,Raw_Data!$E$2:$E$4001,E3712,Raw_Data!$D$2:$D$4001,D3712),2),IF(Raw_Data!T3712&gt;INDEX(Cleaning_Reference!$F$6:$F$13,MATCH(D3712,Cleaning_Reference!$A$6:$A$13,0)),INDEX(Cleaning_Reference!$F$6:$F$13,MATCH(D3712,Cleaning_Reference!$A$6:$A$13,0)),Raw_Data!T3712))</f>
        <v>0.53</v>
      </c>
      <c r="U3712" s="15">
        <f>Raw_Data!U3712</f>
        <v>1.38</v>
      </c>
      <c r="V3712" s="15">
        <f>Raw_Data!V3712</f>
        <v>25298</v>
      </c>
      <c r="W3712" s="15">
        <f>Raw_Data!W3712</f>
        <v>158833</v>
      </c>
      <c r="X3712" s="15">
        <f>Raw_Data!X3712</f>
        <v>34911</v>
      </c>
      <c r="Y3712" s="15">
        <f>Raw_Data!Y3712</f>
        <v>-123922</v>
      </c>
      <c r="Z3712" s="15">
        <f>Raw_Data!Z3712</f>
        <v>822</v>
      </c>
      <c r="AA3712" s="15">
        <f>Raw_Data!AA3712</f>
        <v>1.679</v>
      </c>
      <c r="AB3712" s="15">
        <f>Raw_Data!AB3712</f>
        <v>64.900000000000006</v>
      </c>
      <c r="AC3712" s="19" t="str">
        <f>IF(Raw_Data!G3712="","Yes","No")</f>
        <v>No</v>
      </c>
      <c r="AD3712" s="19" t="str">
        <f>IF(Raw_Data!L3712="","Yes","No")</f>
        <v>Yes</v>
      </c>
      <c r="AE3712" s="19" t="str">
        <f>IF(Raw_Data!T3712="","Imputed",IF(Raw_Data!T3712&gt;INDEX(Cleaning_Reference!$F$6:$F$13,MATCH(D3712,Cleaning_Reference!$A$6:$A$13,0)),"Capped","Original"))</f>
        <v>Original</v>
      </c>
      <c r="AF3712" s="21">
        <f t="shared" si="57"/>
        <v>1.38</v>
      </c>
    </row>
    <row r="3713" spans="1:32" ht="15" customHeight="1" x14ac:dyDescent="0.3">
      <c r="A3713" s="20" t="str">
        <f>Raw_Data!A3713</f>
        <v>SF13712</v>
      </c>
      <c r="B3713" s="15" t="str">
        <f>Raw_Data!B3713</f>
        <v>Madhya Pradesh</v>
      </c>
      <c r="C3713" s="15" t="str">
        <f>Raw_Data!C3713</f>
        <v>Guntur</v>
      </c>
      <c r="D3713" s="15" t="str">
        <f>Raw_Data!D3713</f>
        <v>Sugarcane</v>
      </c>
      <c r="E3713" s="15" t="str">
        <f>Raw_Data!E3713</f>
        <v>Zaid</v>
      </c>
      <c r="F3713" s="15">
        <f>Raw_Data!F3713</f>
        <v>1.41</v>
      </c>
      <c r="G3713" s="18">
        <f>IF(Raw_Data!G3713="",ROUND(AVERAGEIFS(Raw_Data!$G$2:$G$4001,Raw_Data!$E$2:$E$4001,E3713),1),Raw_Data!G3713)</f>
        <v>391</v>
      </c>
      <c r="H3713" s="15">
        <f>Raw_Data!H3713</f>
        <v>35</v>
      </c>
      <c r="I3713" s="15">
        <f>Raw_Data!I3713</f>
        <v>46.5</v>
      </c>
      <c r="J3713" s="15">
        <f>Raw_Data!J3713</f>
        <v>10.7</v>
      </c>
      <c r="K3713" s="15">
        <f>Raw_Data!K3713</f>
        <v>6.81</v>
      </c>
      <c r="L3713" s="18">
        <f>IF(Raw_Data!L3713="",ROUND(AVERAGEIFS(Raw_Data!$L$2:$L$4001,Raw_Data!$E$2:$E$4001,E3713),1),Raw_Data!L3713)</f>
        <v>14.5</v>
      </c>
      <c r="M3713" s="15">
        <f>Raw_Data!M3713</f>
        <v>106.1</v>
      </c>
      <c r="N3713" s="15">
        <f>Raw_Data!N3713</f>
        <v>85.3</v>
      </c>
      <c r="O3713" s="15">
        <f>Raw_Data!O3713</f>
        <v>108.3</v>
      </c>
      <c r="P3713" s="15" t="str">
        <f>Raw_Data!P3713</f>
        <v>Sprinkler</v>
      </c>
      <c r="Q3713" s="15">
        <f>Raw_Data!Q3713</f>
        <v>239</v>
      </c>
      <c r="R3713" s="15">
        <f>Raw_Data!R3713</f>
        <v>4.8899999999999997</v>
      </c>
      <c r="S3713" s="15">
        <f>Raw_Data!S3713</f>
        <v>0.82</v>
      </c>
      <c r="T3713" s="18">
        <f>IF(Raw_Data!T3713="",ROUND(AVERAGEIFS(Raw_Data!$T$2:$T$4001,Raw_Data!$E$2:$E$4001,E3713,Raw_Data!$D$2:$D$4001,D3713),2),IF(Raw_Data!T3713&gt;INDEX(Cleaning_Reference!$F$6:$F$13,MATCH(D3713,Cleaning_Reference!$A$6:$A$13,0)),INDEX(Cleaning_Reference!$F$6:$F$13,MATCH(D3713,Cleaning_Reference!$A$6:$A$13,0)),Raw_Data!T3713))</f>
        <v>45.29</v>
      </c>
      <c r="U3713" s="15">
        <f>Raw_Data!U3713</f>
        <v>63.86</v>
      </c>
      <c r="V3713" s="15">
        <f>Raw_Data!V3713</f>
        <v>3452</v>
      </c>
      <c r="W3713" s="15">
        <f>Raw_Data!W3713</f>
        <v>107264</v>
      </c>
      <c r="X3713" s="15">
        <f>Raw_Data!X3713</f>
        <v>220445</v>
      </c>
      <c r="Y3713" s="15">
        <f>Raw_Data!Y3713</f>
        <v>113181</v>
      </c>
      <c r="Z3713" s="15">
        <f>Raw_Data!Z3713</f>
        <v>2240</v>
      </c>
      <c r="AA3713" s="15">
        <f>Raw_Data!AA3713</f>
        <v>28.509</v>
      </c>
      <c r="AB3713" s="15">
        <f>Raw_Data!AB3713</f>
        <v>40.700000000000003</v>
      </c>
      <c r="AC3713" s="19" t="str">
        <f>IF(Raw_Data!G3713="","Yes","No")</f>
        <v>No</v>
      </c>
      <c r="AD3713" s="19" t="str">
        <f>IF(Raw_Data!L3713="","Yes","No")</f>
        <v>No</v>
      </c>
      <c r="AE3713" s="19" t="str">
        <f>IF(Raw_Data!T3713="","Imputed",IF(Raw_Data!T3713&gt;INDEX(Cleaning_Reference!$F$6:$F$13,MATCH(D3713,Cleaning_Reference!$A$6:$A$13,0)),"Capped","Original"))</f>
        <v>Original</v>
      </c>
      <c r="AF3713" s="21">
        <f t="shared" si="57"/>
        <v>63.86</v>
      </c>
    </row>
    <row r="3714" spans="1:32" ht="15" customHeight="1" x14ac:dyDescent="0.3">
      <c r="A3714" s="20" t="str">
        <f>Raw_Data!A3714</f>
        <v>SF13713</v>
      </c>
      <c r="B3714" s="15" t="str">
        <f>Raw_Data!B3714</f>
        <v>Madhya Pradesh</v>
      </c>
      <c r="C3714" s="15" t="str">
        <f>Raw_Data!C3714</f>
        <v>Nalgonda</v>
      </c>
      <c r="D3714" s="15" t="str">
        <f>Raw_Data!D3714</f>
        <v>Wheat</v>
      </c>
      <c r="E3714" s="15" t="str">
        <f>Raw_Data!E3714</f>
        <v>Kharif</v>
      </c>
      <c r="F3714" s="15">
        <f>Raw_Data!F3714</f>
        <v>13.38</v>
      </c>
      <c r="G3714" s="18">
        <f>IF(Raw_Data!G3714="",ROUND(AVERAGEIFS(Raw_Data!$G$2:$G$4001,Raw_Data!$E$2:$E$4001,E3714),1),Raw_Data!G3714)</f>
        <v>463.6</v>
      </c>
      <c r="H3714" s="15">
        <f>Raw_Data!H3714</f>
        <v>26.5</v>
      </c>
      <c r="I3714" s="15">
        <f>Raw_Data!I3714</f>
        <v>75</v>
      </c>
      <c r="J3714" s="15">
        <f>Raw_Data!J3714</f>
        <v>5.5</v>
      </c>
      <c r="K3714" s="15">
        <f>Raw_Data!K3714</f>
        <v>6.18</v>
      </c>
      <c r="L3714" s="18">
        <f>IF(Raw_Data!L3714="",ROUND(AVERAGEIFS(Raw_Data!$L$2:$L$4001,Raw_Data!$E$2:$E$4001,E3714),1),Raw_Data!L3714)</f>
        <v>44.3</v>
      </c>
      <c r="M3714" s="15">
        <f>Raw_Data!M3714</f>
        <v>129.19999999999999</v>
      </c>
      <c r="N3714" s="15">
        <f>Raw_Data!N3714</f>
        <v>66.5</v>
      </c>
      <c r="O3714" s="15">
        <f>Raw_Data!O3714</f>
        <v>44.5</v>
      </c>
      <c r="P3714" s="15" t="str">
        <f>Raw_Data!P3714</f>
        <v>Flood</v>
      </c>
      <c r="Q3714" s="15">
        <f>Raw_Data!Q3714</f>
        <v>161.9</v>
      </c>
      <c r="R3714" s="15">
        <f>Raw_Data!R3714</f>
        <v>6.74</v>
      </c>
      <c r="S3714" s="15">
        <f>Raw_Data!S3714</f>
        <v>0.72</v>
      </c>
      <c r="T3714" s="18">
        <f>IF(Raw_Data!T3714="",ROUND(AVERAGEIFS(Raw_Data!$T$2:$T$4001,Raw_Data!$E$2:$E$4001,E3714,Raw_Data!$D$2:$D$4001,D3714),2),IF(Raw_Data!T3714&gt;INDEX(Cleaning_Reference!$F$6:$F$13,MATCH(D3714,Cleaning_Reference!$A$6:$A$13,0)),INDEX(Cleaning_Reference!$F$6:$F$13,MATCH(D3714,Cleaning_Reference!$A$6:$A$13,0)),Raw_Data!T3714))</f>
        <v>2.2799999999999998</v>
      </c>
      <c r="U3714" s="15">
        <f>Raw_Data!U3714</f>
        <v>30.51</v>
      </c>
      <c r="V3714" s="15">
        <f>Raw_Data!V3714</f>
        <v>24064</v>
      </c>
      <c r="W3714" s="15">
        <f>Raw_Data!W3714</f>
        <v>978322</v>
      </c>
      <c r="X3714" s="15">
        <f>Raw_Data!X3714</f>
        <v>734193</v>
      </c>
      <c r="Y3714" s="15">
        <f>Raw_Data!Y3714</f>
        <v>-244129</v>
      </c>
      <c r="Z3714" s="15">
        <f>Raw_Data!Z3714</f>
        <v>8951</v>
      </c>
      <c r="AA3714" s="15">
        <f>Raw_Data!AA3714</f>
        <v>3.4089999999999998</v>
      </c>
      <c r="AB3714" s="15">
        <f>Raw_Data!AB3714</f>
        <v>32.1</v>
      </c>
      <c r="AC3714" s="19" t="str">
        <f>IF(Raw_Data!G3714="","Yes","No")</f>
        <v>No</v>
      </c>
      <c r="AD3714" s="19" t="str">
        <f>IF(Raw_Data!L3714="","Yes","No")</f>
        <v>No</v>
      </c>
      <c r="AE3714" s="19" t="str">
        <f>IF(Raw_Data!T3714="","Imputed",IF(Raw_Data!T3714&gt;INDEX(Cleaning_Reference!$F$6:$F$13,MATCH(D3714,Cleaning_Reference!$A$6:$A$13,0)),"Capped","Original"))</f>
        <v>Original</v>
      </c>
      <c r="AF3714" s="21">
        <f t="shared" ref="AF3714:AF3777" si="58">ROUND(T3714*F3714,2)</f>
        <v>30.51</v>
      </c>
    </row>
    <row r="3715" spans="1:32" ht="15" customHeight="1" x14ac:dyDescent="0.3">
      <c r="A3715" s="20" t="str">
        <f>Raw_Data!A3715</f>
        <v>SF13714</v>
      </c>
      <c r="B3715" s="15" t="str">
        <f>Raw_Data!B3715</f>
        <v>Telangana</v>
      </c>
      <c r="C3715" s="15" t="str">
        <f>Raw_Data!C3715</f>
        <v>Nalgonda</v>
      </c>
      <c r="D3715" s="15" t="str">
        <f>Raw_Data!D3715</f>
        <v>Chilli</v>
      </c>
      <c r="E3715" s="15" t="str">
        <f>Raw_Data!E3715</f>
        <v>Kharif</v>
      </c>
      <c r="F3715" s="15">
        <f>Raw_Data!F3715</f>
        <v>4.3</v>
      </c>
      <c r="G3715" s="18">
        <f>IF(Raw_Data!G3715="",ROUND(AVERAGEIFS(Raw_Data!$G$2:$G$4001,Raw_Data!$E$2:$E$4001,E3715),1),Raw_Data!G3715)</f>
        <v>386.8</v>
      </c>
      <c r="H3715" s="15">
        <f>Raw_Data!H3715</f>
        <v>29.2</v>
      </c>
      <c r="I3715" s="15">
        <f>Raw_Data!I3715</f>
        <v>84.4</v>
      </c>
      <c r="J3715" s="15">
        <f>Raw_Data!J3715</f>
        <v>6.8</v>
      </c>
      <c r="K3715" s="15">
        <f>Raw_Data!K3715</f>
        <v>5.99</v>
      </c>
      <c r="L3715" s="18">
        <f>IF(Raw_Data!L3715="",ROUND(AVERAGEIFS(Raw_Data!$L$2:$L$4001,Raw_Data!$E$2:$E$4001,E3715),1),Raw_Data!L3715)</f>
        <v>31.7</v>
      </c>
      <c r="M3715" s="15">
        <f>Raw_Data!M3715</f>
        <v>121.9</v>
      </c>
      <c r="N3715" s="15">
        <f>Raw_Data!N3715</f>
        <v>67.900000000000006</v>
      </c>
      <c r="O3715" s="15">
        <f>Raw_Data!O3715</f>
        <v>154.5</v>
      </c>
      <c r="P3715" s="15" t="str">
        <f>Raw_Data!P3715</f>
        <v>Flood</v>
      </c>
      <c r="Q3715" s="15">
        <f>Raw_Data!Q3715</f>
        <v>280.2</v>
      </c>
      <c r="R3715" s="15">
        <f>Raw_Data!R3715</f>
        <v>3.82</v>
      </c>
      <c r="S3715" s="15">
        <f>Raw_Data!S3715</f>
        <v>0.68</v>
      </c>
      <c r="T3715" s="18">
        <f>IF(Raw_Data!T3715="",ROUND(AVERAGEIFS(Raw_Data!$T$2:$T$4001,Raw_Data!$E$2:$E$4001,E3715,Raw_Data!$D$2:$D$4001,D3715),2),IF(Raw_Data!T3715&gt;INDEX(Cleaning_Reference!$F$6:$F$13,MATCH(D3715,Cleaning_Reference!$A$6:$A$13,0)),INDEX(Cleaning_Reference!$F$6:$F$13,MATCH(D3715,Cleaning_Reference!$A$6:$A$13,0)),Raw_Data!T3715))</f>
        <v>1.25</v>
      </c>
      <c r="U3715" s="15">
        <f>Raw_Data!U3715</f>
        <v>5.38</v>
      </c>
      <c r="V3715" s="15">
        <f>Raw_Data!V3715</f>
        <v>101613</v>
      </c>
      <c r="W3715" s="15">
        <f>Raw_Data!W3715</f>
        <v>269252</v>
      </c>
      <c r="X3715" s="15">
        <f>Raw_Data!X3715</f>
        <v>546678</v>
      </c>
      <c r="Y3715" s="15">
        <f>Raw_Data!Y3715</f>
        <v>277426</v>
      </c>
      <c r="Z3715" s="15">
        <f>Raw_Data!Z3715</f>
        <v>3259</v>
      </c>
      <c r="AA3715" s="15">
        <f>Raw_Data!AA3715</f>
        <v>1.651</v>
      </c>
      <c r="AB3715" s="15">
        <f>Raw_Data!AB3715</f>
        <v>57.9</v>
      </c>
      <c r="AC3715" s="19" t="str">
        <f>IF(Raw_Data!G3715="","Yes","No")</f>
        <v>No</v>
      </c>
      <c r="AD3715" s="19" t="str">
        <f>IF(Raw_Data!L3715="","Yes","No")</f>
        <v>No</v>
      </c>
      <c r="AE3715" s="19" t="str">
        <f>IF(Raw_Data!T3715="","Imputed",IF(Raw_Data!T3715&gt;INDEX(Cleaning_Reference!$F$6:$F$13,MATCH(D3715,Cleaning_Reference!$A$6:$A$13,0)),"Capped","Original"))</f>
        <v>Original</v>
      </c>
      <c r="AF3715" s="21">
        <f t="shared" si="58"/>
        <v>5.38</v>
      </c>
    </row>
    <row r="3716" spans="1:32" ht="15" customHeight="1" x14ac:dyDescent="0.3">
      <c r="A3716" s="20" t="str">
        <f>Raw_Data!A3716</f>
        <v>SF13715</v>
      </c>
      <c r="B3716" s="15" t="str">
        <f>Raw_Data!B3716</f>
        <v>Punjab</v>
      </c>
      <c r="C3716" s="15" t="str">
        <f>Raw_Data!C3716</f>
        <v>Ludhiana</v>
      </c>
      <c r="D3716" s="15" t="str">
        <f>Raw_Data!D3716</f>
        <v>Chilli</v>
      </c>
      <c r="E3716" s="15" t="str">
        <f>Raw_Data!E3716</f>
        <v>Zaid</v>
      </c>
      <c r="F3716" s="15">
        <f>Raw_Data!F3716</f>
        <v>14.09</v>
      </c>
      <c r="G3716" s="18">
        <f>IF(Raw_Data!G3716="",ROUND(AVERAGEIFS(Raw_Data!$G$2:$G$4001,Raw_Data!$E$2:$E$4001,E3716),1),Raw_Data!G3716)</f>
        <v>109.4</v>
      </c>
      <c r="H3716" s="15">
        <f>Raw_Data!H3716</f>
        <v>32</v>
      </c>
      <c r="I3716" s="15">
        <f>Raw_Data!I3716</f>
        <v>49</v>
      </c>
      <c r="J3716" s="15">
        <f>Raw_Data!J3716</f>
        <v>7.1</v>
      </c>
      <c r="K3716" s="15">
        <f>Raw_Data!K3716</f>
        <v>7.89</v>
      </c>
      <c r="L3716" s="18">
        <f>IF(Raw_Data!L3716="",ROUND(AVERAGEIFS(Raw_Data!$L$2:$L$4001,Raw_Data!$E$2:$E$4001,E3716),1),Raw_Data!L3716)</f>
        <v>24.5</v>
      </c>
      <c r="M3716" s="15">
        <f>Raw_Data!M3716</f>
        <v>107.6</v>
      </c>
      <c r="N3716" s="15">
        <f>Raw_Data!N3716</f>
        <v>66.099999999999994</v>
      </c>
      <c r="O3716" s="15">
        <f>Raw_Data!O3716</f>
        <v>87.6</v>
      </c>
      <c r="P3716" s="15" t="str">
        <f>Raw_Data!P3716</f>
        <v>Drip</v>
      </c>
      <c r="Q3716" s="15">
        <f>Raw_Data!Q3716</f>
        <v>146</v>
      </c>
      <c r="R3716" s="15">
        <f>Raw_Data!R3716</f>
        <v>4.1100000000000003</v>
      </c>
      <c r="S3716" s="15">
        <f>Raw_Data!S3716</f>
        <v>0.75</v>
      </c>
      <c r="T3716" s="18">
        <f>IF(Raw_Data!T3716="",ROUND(AVERAGEIFS(Raw_Data!$T$2:$T$4001,Raw_Data!$E$2:$E$4001,E3716,Raw_Data!$D$2:$D$4001,D3716),2),IF(Raw_Data!T3716&gt;INDEX(Cleaning_Reference!$F$6:$F$13,MATCH(D3716,Cleaning_Reference!$A$6:$A$13,0)),INDEX(Cleaning_Reference!$F$6:$F$13,MATCH(D3716,Cleaning_Reference!$A$6:$A$13,0)),Raw_Data!T3716))</f>
        <v>0.3</v>
      </c>
      <c r="U3716" s="15">
        <f>Raw_Data!U3716</f>
        <v>4.2300000000000004</v>
      </c>
      <c r="V3716" s="15">
        <f>Raw_Data!V3716</f>
        <v>96116</v>
      </c>
      <c r="W3716" s="15">
        <f>Raw_Data!W3716</f>
        <v>900733</v>
      </c>
      <c r="X3716" s="15">
        <f>Raw_Data!X3716</f>
        <v>406571</v>
      </c>
      <c r="Y3716" s="15">
        <f>Raw_Data!Y3716</f>
        <v>-494162</v>
      </c>
      <c r="Z3716" s="15">
        <f>Raw_Data!Z3716</f>
        <v>7232</v>
      </c>
      <c r="AA3716" s="15">
        <f>Raw_Data!AA3716</f>
        <v>0.58499999999999996</v>
      </c>
      <c r="AB3716" s="15">
        <f>Raw_Data!AB3716</f>
        <v>34.6</v>
      </c>
      <c r="AC3716" s="19" t="str">
        <f>IF(Raw_Data!G3716="","Yes","No")</f>
        <v>No</v>
      </c>
      <c r="AD3716" s="19" t="str">
        <f>IF(Raw_Data!L3716="","Yes","No")</f>
        <v>No</v>
      </c>
      <c r="AE3716" s="19" t="str">
        <f>IF(Raw_Data!T3716="","Imputed",IF(Raw_Data!T3716&gt;INDEX(Cleaning_Reference!$F$6:$F$13,MATCH(D3716,Cleaning_Reference!$A$6:$A$13,0)),"Capped","Original"))</f>
        <v>Original</v>
      </c>
      <c r="AF3716" s="21">
        <f t="shared" si="58"/>
        <v>4.2300000000000004</v>
      </c>
    </row>
    <row r="3717" spans="1:32" ht="15" customHeight="1" x14ac:dyDescent="0.3">
      <c r="A3717" s="20" t="str">
        <f>Raw_Data!A3717</f>
        <v>SF13716</v>
      </c>
      <c r="B3717" s="15" t="str">
        <f>Raw_Data!B3717</f>
        <v>Madhya Pradesh</v>
      </c>
      <c r="C3717" s="15" t="str">
        <f>Raw_Data!C3717</f>
        <v>Guntur</v>
      </c>
      <c r="D3717" s="15" t="str">
        <f>Raw_Data!D3717</f>
        <v>Wheat</v>
      </c>
      <c r="E3717" s="15" t="str">
        <f>Raw_Data!E3717</f>
        <v>Kharif</v>
      </c>
      <c r="F3717" s="15">
        <f>Raw_Data!F3717</f>
        <v>3.06</v>
      </c>
      <c r="G3717" s="18">
        <f>IF(Raw_Data!G3717="",ROUND(AVERAGEIFS(Raw_Data!$G$2:$G$4001,Raw_Data!$E$2:$E$4001,E3717),1),Raw_Data!G3717)</f>
        <v>898.5</v>
      </c>
      <c r="H3717" s="15">
        <f>Raw_Data!H3717</f>
        <v>27.9</v>
      </c>
      <c r="I3717" s="15">
        <f>Raw_Data!I3717</f>
        <v>69.8</v>
      </c>
      <c r="J3717" s="15">
        <f>Raw_Data!J3717</f>
        <v>6.2</v>
      </c>
      <c r="K3717" s="15">
        <f>Raw_Data!K3717</f>
        <v>6.78</v>
      </c>
      <c r="L3717" s="18">
        <f>IF(Raw_Data!L3717="",ROUND(AVERAGEIFS(Raw_Data!$L$2:$L$4001,Raw_Data!$E$2:$E$4001,E3717),1),Raw_Data!L3717)</f>
        <v>37.4</v>
      </c>
      <c r="M3717" s="15">
        <f>Raw_Data!M3717</f>
        <v>130.5</v>
      </c>
      <c r="N3717" s="15">
        <f>Raw_Data!N3717</f>
        <v>68.400000000000006</v>
      </c>
      <c r="O3717" s="15">
        <f>Raw_Data!O3717</f>
        <v>30</v>
      </c>
      <c r="P3717" s="15" t="str">
        <f>Raw_Data!P3717</f>
        <v>Flood</v>
      </c>
      <c r="Q3717" s="15">
        <f>Raw_Data!Q3717</f>
        <v>277.10000000000002</v>
      </c>
      <c r="R3717" s="15">
        <f>Raw_Data!R3717</f>
        <v>7.18</v>
      </c>
      <c r="S3717" s="15">
        <f>Raw_Data!S3717</f>
        <v>0.7</v>
      </c>
      <c r="T3717" s="18">
        <f>IF(Raw_Data!T3717="",ROUND(AVERAGEIFS(Raw_Data!$T$2:$T$4001,Raw_Data!$E$2:$E$4001,E3717,Raw_Data!$D$2:$D$4001,D3717),2),IF(Raw_Data!T3717&gt;INDEX(Cleaning_Reference!$F$6:$F$13,MATCH(D3717,Cleaning_Reference!$A$6:$A$13,0)),INDEX(Cleaning_Reference!$F$6:$F$13,MATCH(D3717,Cleaning_Reference!$A$6:$A$13,0)),Raw_Data!T3717))</f>
        <v>3.71</v>
      </c>
      <c r="U3717" s="15">
        <f>Raw_Data!U3717</f>
        <v>11.35</v>
      </c>
      <c r="V3717" s="15">
        <f>Raw_Data!V3717</f>
        <v>25563</v>
      </c>
      <c r="W3717" s="15">
        <f>Raw_Data!W3717</f>
        <v>221696</v>
      </c>
      <c r="X3717" s="15">
        <f>Raw_Data!X3717</f>
        <v>290140</v>
      </c>
      <c r="Y3717" s="15">
        <f>Raw_Data!Y3717</f>
        <v>68444</v>
      </c>
      <c r="Z3717" s="15">
        <f>Raw_Data!Z3717</f>
        <v>2310</v>
      </c>
      <c r="AA3717" s="15">
        <f>Raw_Data!AA3717</f>
        <v>4.9130000000000003</v>
      </c>
      <c r="AB3717" s="15">
        <f>Raw_Data!AB3717</f>
        <v>45.1</v>
      </c>
      <c r="AC3717" s="19" t="str">
        <f>IF(Raw_Data!G3717="","Yes","No")</f>
        <v>No</v>
      </c>
      <c r="AD3717" s="19" t="str">
        <f>IF(Raw_Data!L3717="","Yes","No")</f>
        <v>No</v>
      </c>
      <c r="AE3717" s="19" t="str">
        <f>IF(Raw_Data!T3717="","Imputed",IF(Raw_Data!T3717&gt;INDEX(Cleaning_Reference!$F$6:$F$13,MATCH(D3717,Cleaning_Reference!$A$6:$A$13,0)),"Capped","Original"))</f>
        <v>Original</v>
      </c>
      <c r="AF3717" s="21">
        <f t="shared" si="58"/>
        <v>11.35</v>
      </c>
    </row>
    <row r="3718" spans="1:32" ht="15" customHeight="1" x14ac:dyDescent="0.3">
      <c r="A3718" s="20" t="str">
        <f>Raw_Data!A3718</f>
        <v>SF13717</v>
      </c>
      <c r="B3718" s="15" t="str">
        <f>Raw_Data!B3718</f>
        <v>Gujarat</v>
      </c>
      <c r="C3718" s="15" t="str">
        <f>Raw_Data!C3718</f>
        <v>Rajkot</v>
      </c>
      <c r="D3718" s="15" t="str">
        <f>Raw_Data!D3718</f>
        <v>Chilli</v>
      </c>
      <c r="E3718" s="15" t="str">
        <f>Raw_Data!E3718</f>
        <v>Kharif</v>
      </c>
      <c r="F3718" s="15">
        <f>Raw_Data!F3718</f>
        <v>8.81</v>
      </c>
      <c r="G3718" s="18">
        <f>IF(Raw_Data!G3718="",ROUND(AVERAGEIFS(Raw_Data!$G$2:$G$4001,Raw_Data!$E$2:$E$4001,E3718),1),Raw_Data!G3718)</f>
        <v>882.2</v>
      </c>
      <c r="H3718" s="15">
        <f>Raw_Data!H3718</f>
        <v>26.6</v>
      </c>
      <c r="I3718" s="15">
        <f>Raw_Data!I3718</f>
        <v>76.400000000000006</v>
      </c>
      <c r="J3718" s="15">
        <f>Raw_Data!J3718</f>
        <v>6.3</v>
      </c>
      <c r="K3718" s="15">
        <f>Raw_Data!K3718</f>
        <v>7.04</v>
      </c>
      <c r="L3718" s="18">
        <f>IF(Raw_Data!L3718="",ROUND(AVERAGEIFS(Raw_Data!$L$2:$L$4001,Raw_Data!$E$2:$E$4001,E3718),1),Raw_Data!L3718)</f>
        <v>32.700000000000003</v>
      </c>
      <c r="M3718" s="15">
        <f>Raw_Data!M3718</f>
        <v>102.7</v>
      </c>
      <c r="N3718" s="15">
        <f>Raw_Data!N3718</f>
        <v>51.2</v>
      </c>
      <c r="O3718" s="15">
        <f>Raw_Data!O3718</f>
        <v>63.9</v>
      </c>
      <c r="P3718" s="15" t="str">
        <f>Raw_Data!P3718</f>
        <v>Drip</v>
      </c>
      <c r="Q3718" s="15">
        <f>Raw_Data!Q3718</f>
        <v>244</v>
      </c>
      <c r="R3718" s="15">
        <f>Raw_Data!R3718</f>
        <v>6.87</v>
      </c>
      <c r="S3718" s="15">
        <f>Raw_Data!S3718</f>
        <v>0.86</v>
      </c>
      <c r="T3718" s="18">
        <f>IF(Raw_Data!T3718="",ROUND(AVERAGEIFS(Raw_Data!$T$2:$T$4001,Raw_Data!$E$2:$E$4001,E3718,Raw_Data!$D$2:$D$4001,D3718),2),IF(Raw_Data!T3718&gt;INDEX(Cleaning_Reference!$F$6:$F$13,MATCH(D3718,Cleaning_Reference!$A$6:$A$13,0)),INDEX(Cleaning_Reference!$F$6:$F$13,MATCH(D3718,Cleaning_Reference!$A$6:$A$13,0)),Raw_Data!T3718))</f>
        <v>2.4700000000000002</v>
      </c>
      <c r="U3718" s="15">
        <f>Raw_Data!U3718</f>
        <v>21.76</v>
      </c>
      <c r="V3718" s="15">
        <f>Raw_Data!V3718</f>
        <v>88929</v>
      </c>
      <c r="W3718" s="15">
        <f>Raw_Data!W3718</f>
        <v>584497</v>
      </c>
      <c r="X3718" s="15">
        <f>Raw_Data!X3718</f>
        <v>1935095</v>
      </c>
      <c r="Y3718" s="15">
        <f>Raw_Data!Y3718</f>
        <v>1350598</v>
      </c>
      <c r="Z3718" s="15">
        <f>Raw_Data!Z3718</f>
        <v>4574</v>
      </c>
      <c r="AA3718" s="15">
        <f>Raw_Data!AA3718</f>
        <v>4.7569999999999997</v>
      </c>
      <c r="AB3718" s="15">
        <f>Raw_Data!AB3718</f>
        <v>47.9</v>
      </c>
      <c r="AC3718" s="19" t="str">
        <f>IF(Raw_Data!G3718="","Yes","No")</f>
        <v>No</v>
      </c>
      <c r="AD3718" s="19" t="str">
        <f>IF(Raw_Data!L3718="","Yes","No")</f>
        <v>No</v>
      </c>
      <c r="AE3718" s="19" t="str">
        <f>IF(Raw_Data!T3718="","Imputed",IF(Raw_Data!T3718&gt;INDEX(Cleaning_Reference!$F$6:$F$13,MATCH(D3718,Cleaning_Reference!$A$6:$A$13,0)),"Capped","Original"))</f>
        <v>Original</v>
      </c>
      <c r="AF3718" s="21">
        <f t="shared" si="58"/>
        <v>21.76</v>
      </c>
    </row>
    <row r="3719" spans="1:32" ht="15" customHeight="1" x14ac:dyDescent="0.3">
      <c r="A3719" s="20" t="str">
        <f>Raw_Data!A3719</f>
        <v>SF13718</v>
      </c>
      <c r="B3719" s="15" t="str">
        <f>Raw_Data!B3719</f>
        <v>Telangana</v>
      </c>
      <c r="C3719" s="15" t="str">
        <f>Raw_Data!C3719</f>
        <v>Ludhiana</v>
      </c>
      <c r="D3719" s="15" t="str">
        <f>Raw_Data!D3719</f>
        <v>Cotton</v>
      </c>
      <c r="E3719" s="15" t="str">
        <f>Raw_Data!E3719</f>
        <v>Kharif</v>
      </c>
      <c r="F3719" s="15">
        <f>Raw_Data!F3719</f>
        <v>4.74</v>
      </c>
      <c r="G3719" s="18">
        <f>IF(Raw_Data!G3719="",ROUND(AVERAGEIFS(Raw_Data!$G$2:$G$4001,Raw_Data!$E$2:$E$4001,E3719),1),Raw_Data!G3719)</f>
        <v>634.9</v>
      </c>
      <c r="H3719" s="15">
        <f>Raw_Data!H3719</f>
        <v>29.3</v>
      </c>
      <c r="I3719" s="15">
        <f>Raw_Data!I3719</f>
        <v>66.099999999999994</v>
      </c>
      <c r="J3719" s="15">
        <f>Raw_Data!J3719</f>
        <v>6.5</v>
      </c>
      <c r="K3719" s="15">
        <f>Raw_Data!K3719</f>
        <v>7.08</v>
      </c>
      <c r="L3719" s="18">
        <f>IF(Raw_Data!L3719="",ROUND(AVERAGEIFS(Raw_Data!$L$2:$L$4001,Raw_Data!$E$2:$E$4001,E3719),1),Raw_Data!L3719)</f>
        <v>30.9</v>
      </c>
      <c r="M3719" s="15">
        <f>Raw_Data!M3719</f>
        <v>107.9</v>
      </c>
      <c r="N3719" s="15">
        <f>Raw_Data!N3719</f>
        <v>49.9</v>
      </c>
      <c r="O3719" s="15">
        <f>Raw_Data!O3719</f>
        <v>131.19999999999999</v>
      </c>
      <c r="P3719" s="15" t="str">
        <f>Raw_Data!P3719</f>
        <v>Flood</v>
      </c>
      <c r="Q3719" s="15">
        <f>Raw_Data!Q3719</f>
        <v>163.80000000000001</v>
      </c>
      <c r="R3719" s="15">
        <f>Raw_Data!R3719</f>
        <v>3.42</v>
      </c>
      <c r="S3719" s="15">
        <f>Raw_Data!S3719</f>
        <v>0.74</v>
      </c>
      <c r="T3719" s="18">
        <f>IF(Raw_Data!T3719="",ROUND(AVERAGEIFS(Raw_Data!$T$2:$T$4001,Raw_Data!$E$2:$E$4001,E3719,Raw_Data!$D$2:$D$4001,D3719),2),IF(Raw_Data!T3719&gt;INDEX(Cleaning_Reference!$F$6:$F$13,MATCH(D3719,Cleaning_Reference!$A$6:$A$13,0)),INDEX(Cleaning_Reference!$F$6:$F$13,MATCH(D3719,Cleaning_Reference!$A$6:$A$13,0)),Raw_Data!T3719))</f>
        <v>1.72</v>
      </c>
      <c r="U3719" s="15">
        <f>Raw_Data!U3719</f>
        <v>8.15</v>
      </c>
      <c r="V3719" s="15">
        <f>Raw_Data!V3719</f>
        <v>79579</v>
      </c>
      <c r="W3719" s="15">
        <f>Raw_Data!W3719</f>
        <v>323569</v>
      </c>
      <c r="X3719" s="15">
        <f>Raw_Data!X3719</f>
        <v>648569</v>
      </c>
      <c r="Y3719" s="15">
        <f>Raw_Data!Y3719</f>
        <v>325000</v>
      </c>
      <c r="Z3719" s="15">
        <f>Raw_Data!Z3719</f>
        <v>4562</v>
      </c>
      <c r="AA3719" s="15">
        <f>Raw_Data!AA3719</f>
        <v>1.786</v>
      </c>
      <c r="AB3719" s="15">
        <f>Raw_Data!AB3719</f>
        <v>52.4</v>
      </c>
      <c r="AC3719" s="19" t="str">
        <f>IF(Raw_Data!G3719="","Yes","No")</f>
        <v>No</v>
      </c>
      <c r="AD3719" s="19" t="str">
        <f>IF(Raw_Data!L3719="","Yes","No")</f>
        <v>No</v>
      </c>
      <c r="AE3719" s="19" t="str">
        <f>IF(Raw_Data!T3719="","Imputed",IF(Raw_Data!T3719&gt;INDEX(Cleaning_Reference!$F$6:$F$13,MATCH(D3719,Cleaning_Reference!$A$6:$A$13,0)),"Capped","Original"))</f>
        <v>Original</v>
      </c>
      <c r="AF3719" s="21">
        <f t="shared" si="58"/>
        <v>8.15</v>
      </c>
    </row>
    <row r="3720" spans="1:32" ht="15" customHeight="1" x14ac:dyDescent="0.3">
      <c r="A3720" s="20" t="str">
        <f>Raw_Data!A3720</f>
        <v>SF13719</v>
      </c>
      <c r="B3720" s="15" t="str">
        <f>Raw_Data!B3720</f>
        <v>Maharashtra</v>
      </c>
      <c r="C3720" s="15" t="str">
        <f>Raw_Data!C3720</f>
        <v>Warangal</v>
      </c>
      <c r="D3720" s="15" t="str">
        <f>Raw_Data!D3720</f>
        <v>Wheat</v>
      </c>
      <c r="E3720" s="15" t="str">
        <f>Raw_Data!E3720</f>
        <v>Kharif</v>
      </c>
      <c r="F3720" s="15">
        <f>Raw_Data!F3720</f>
        <v>12.68</v>
      </c>
      <c r="G3720" s="18">
        <f>IF(Raw_Data!G3720="",ROUND(AVERAGEIFS(Raw_Data!$G$2:$G$4001,Raw_Data!$E$2:$E$4001,E3720),1),Raw_Data!G3720)</f>
        <v>931.2</v>
      </c>
      <c r="H3720" s="15">
        <f>Raw_Data!H3720</f>
        <v>28.2</v>
      </c>
      <c r="I3720" s="15">
        <f>Raw_Data!I3720</f>
        <v>74.5</v>
      </c>
      <c r="J3720" s="15">
        <f>Raw_Data!J3720</f>
        <v>6.2</v>
      </c>
      <c r="K3720" s="15">
        <f>Raw_Data!K3720</f>
        <v>6.2</v>
      </c>
      <c r="L3720" s="18">
        <f>IF(Raw_Data!L3720="",ROUND(AVERAGEIFS(Raw_Data!$L$2:$L$4001,Raw_Data!$E$2:$E$4001,E3720),1),Raw_Data!L3720)</f>
        <v>35.9</v>
      </c>
      <c r="M3720" s="15">
        <f>Raw_Data!M3720</f>
        <v>127</v>
      </c>
      <c r="N3720" s="15">
        <f>Raw_Data!N3720</f>
        <v>53.2</v>
      </c>
      <c r="O3720" s="15">
        <f>Raw_Data!O3720</f>
        <v>90.3</v>
      </c>
      <c r="P3720" s="15" t="str">
        <f>Raw_Data!P3720</f>
        <v>Sprinkler</v>
      </c>
      <c r="Q3720" s="15">
        <f>Raw_Data!Q3720</f>
        <v>160.19999999999999</v>
      </c>
      <c r="R3720" s="15">
        <f>Raw_Data!R3720</f>
        <v>4.42</v>
      </c>
      <c r="S3720" s="15">
        <f>Raw_Data!S3720</f>
        <v>0.91</v>
      </c>
      <c r="T3720" s="18">
        <f>IF(Raw_Data!T3720="",ROUND(AVERAGEIFS(Raw_Data!$T$2:$T$4001,Raw_Data!$E$2:$E$4001,E3720,Raw_Data!$D$2:$D$4001,D3720),2),IF(Raw_Data!T3720&gt;INDEX(Cleaning_Reference!$F$6:$F$13,MATCH(D3720,Cleaning_Reference!$A$6:$A$13,0)),INDEX(Cleaning_Reference!$F$6:$F$13,MATCH(D3720,Cleaning_Reference!$A$6:$A$13,0)),Raw_Data!T3720))</f>
        <v>2.2999999999999998</v>
      </c>
      <c r="U3720" s="15">
        <f>Raw_Data!U3720</f>
        <v>29.16</v>
      </c>
      <c r="V3720" s="15">
        <f>Raw_Data!V3720</f>
        <v>25863</v>
      </c>
      <c r="W3720" s="15">
        <f>Raw_Data!W3720</f>
        <v>793339</v>
      </c>
      <c r="X3720" s="15">
        <f>Raw_Data!X3720</f>
        <v>754165</v>
      </c>
      <c r="Y3720" s="15">
        <f>Raw_Data!Y3720</f>
        <v>-39174</v>
      </c>
      <c r="Z3720" s="15">
        <f>Raw_Data!Z3720</f>
        <v>5934</v>
      </c>
      <c r="AA3720" s="15">
        <f>Raw_Data!AA3720</f>
        <v>4.9139999999999997</v>
      </c>
      <c r="AB3720" s="15">
        <f>Raw_Data!AB3720</f>
        <v>66.3</v>
      </c>
      <c r="AC3720" s="19" t="str">
        <f>IF(Raw_Data!G3720="","Yes","No")</f>
        <v>No</v>
      </c>
      <c r="AD3720" s="19" t="str">
        <f>IF(Raw_Data!L3720="","Yes","No")</f>
        <v>No</v>
      </c>
      <c r="AE3720" s="19" t="str">
        <f>IF(Raw_Data!T3720="","Imputed",IF(Raw_Data!T3720&gt;INDEX(Cleaning_Reference!$F$6:$F$13,MATCH(D3720,Cleaning_Reference!$A$6:$A$13,0)),"Capped","Original"))</f>
        <v>Original</v>
      </c>
      <c r="AF3720" s="21">
        <f t="shared" si="58"/>
        <v>29.16</v>
      </c>
    </row>
    <row r="3721" spans="1:32" ht="15" customHeight="1" x14ac:dyDescent="0.3">
      <c r="A3721" s="20" t="str">
        <f>Raw_Data!A3721</f>
        <v>SF13720</v>
      </c>
      <c r="B3721" s="15" t="str">
        <f>Raw_Data!B3721</f>
        <v>Andhra Pradesh</v>
      </c>
      <c r="C3721" s="15" t="str">
        <f>Raw_Data!C3721</f>
        <v>Raichur</v>
      </c>
      <c r="D3721" s="15" t="str">
        <f>Raw_Data!D3721</f>
        <v>Maize</v>
      </c>
      <c r="E3721" s="15" t="str">
        <f>Raw_Data!E3721</f>
        <v>Rabi</v>
      </c>
      <c r="F3721" s="15">
        <f>Raw_Data!F3721</f>
        <v>3.12</v>
      </c>
      <c r="G3721" s="18">
        <f>IF(Raw_Data!G3721="",ROUND(AVERAGEIFS(Raw_Data!$G$2:$G$4001,Raw_Data!$E$2:$E$4001,E3721),1),Raw_Data!G3721)</f>
        <v>356.9</v>
      </c>
      <c r="H3721" s="15">
        <f>Raw_Data!H3721</f>
        <v>21.4</v>
      </c>
      <c r="I3721" s="15">
        <f>Raw_Data!I3721</f>
        <v>57.3</v>
      </c>
      <c r="J3721" s="15">
        <f>Raw_Data!J3721</f>
        <v>7.3</v>
      </c>
      <c r="K3721" s="15">
        <f>Raw_Data!K3721</f>
        <v>5.79</v>
      </c>
      <c r="L3721" s="18">
        <f>IF(Raw_Data!L3721="",ROUND(AVERAGEIFS(Raw_Data!$L$2:$L$4001,Raw_Data!$E$2:$E$4001,E3721),1),Raw_Data!L3721)</f>
        <v>25.2</v>
      </c>
      <c r="M3721" s="15">
        <f>Raw_Data!M3721</f>
        <v>109.5</v>
      </c>
      <c r="N3721" s="15">
        <f>Raw_Data!N3721</f>
        <v>63.9</v>
      </c>
      <c r="O3721" s="15">
        <f>Raw_Data!O3721</f>
        <v>99.3</v>
      </c>
      <c r="P3721" s="15" t="str">
        <f>Raw_Data!P3721</f>
        <v>Rainfed</v>
      </c>
      <c r="Q3721" s="15">
        <f>Raw_Data!Q3721</f>
        <v>266.60000000000002</v>
      </c>
      <c r="R3721" s="15">
        <f>Raw_Data!R3721</f>
        <v>1.94</v>
      </c>
      <c r="S3721" s="15">
        <f>Raw_Data!S3721</f>
        <v>0.71</v>
      </c>
      <c r="T3721" s="18">
        <f>IF(Raw_Data!T3721="",ROUND(AVERAGEIFS(Raw_Data!$T$2:$T$4001,Raw_Data!$E$2:$E$4001,E3721,Raw_Data!$D$2:$D$4001,D3721),2),IF(Raw_Data!T3721&gt;INDEX(Cleaning_Reference!$F$6:$F$13,MATCH(D3721,Cleaning_Reference!$A$6:$A$13,0)),INDEX(Cleaning_Reference!$F$6:$F$13,MATCH(D3721,Cleaning_Reference!$A$6:$A$13,0)),Raw_Data!T3721))</f>
        <v>1.27</v>
      </c>
      <c r="U3721" s="15">
        <f>Raw_Data!U3721</f>
        <v>3.96</v>
      </c>
      <c r="V3721" s="15">
        <f>Raw_Data!V3721</f>
        <v>22789</v>
      </c>
      <c r="W3721" s="15">
        <f>Raw_Data!W3721</f>
        <v>255532</v>
      </c>
      <c r="X3721" s="15">
        <f>Raw_Data!X3721</f>
        <v>90244</v>
      </c>
      <c r="Y3721" s="15">
        <f>Raw_Data!Y3721</f>
        <v>-165288</v>
      </c>
      <c r="Z3721" s="15">
        <f>Raw_Data!Z3721</f>
        <v>1122</v>
      </c>
      <c r="AA3721" s="15">
        <f>Raw_Data!AA3721</f>
        <v>3.5289999999999999</v>
      </c>
      <c r="AB3721" s="15">
        <f>Raw_Data!AB3721</f>
        <v>44.1</v>
      </c>
      <c r="AC3721" s="19" t="str">
        <f>IF(Raw_Data!G3721="","Yes","No")</f>
        <v>No</v>
      </c>
      <c r="AD3721" s="19" t="str">
        <f>IF(Raw_Data!L3721="","Yes","No")</f>
        <v>No</v>
      </c>
      <c r="AE3721" s="19" t="str">
        <f>IF(Raw_Data!T3721="","Imputed",IF(Raw_Data!T3721&gt;INDEX(Cleaning_Reference!$F$6:$F$13,MATCH(D3721,Cleaning_Reference!$A$6:$A$13,0)),"Capped","Original"))</f>
        <v>Original</v>
      </c>
      <c r="AF3721" s="21">
        <f t="shared" si="58"/>
        <v>3.96</v>
      </c>
    </row>
    <row r="3722" spans="1:32" ht="15" customHeight="1" x14ac:dyDescent="0.3">
      <c r="A3722" s="20" t="str">
        <f>Raw_Data!A3722</f>
        <v>SF13721</v>
      </c>
      <c r="B3722" s="15" t="str">
        <f>Raw_Data!B3722</f>
        <v>Andhra Pradesh</v>
      </c>
      <c r="C3722" s="15" t="str">
        <f>Raw_Data!C3722</f>
        <v>Guntur</v>
      </c>
      <c r="D3722" s="15" t="str">
        <f>Raw_Data!D3722</f>
        <v>Wheat</v>
      </c>
      <c r="E3722" s="15" t="str">
        <f>Raw_Data!E3722</f>
        <v>Kharif</v>
      </c>
      <c r="F3722" s="15">
        <f>Raw_Data!F3722</f>
        <v>9.17</v>
      </c>
      <c r="G3722" s="18">
        <f>IF(Raw_Data!G3722="",ROUND(AVERAGEIFS(Raw_Data!$G$2:$G$4001,Raw_Data!$E$2:$E$4001,E3722),1),Raw_Data!G3722)</f>
        <v>741.3</v>
      </c>
      <c r="H3722" s="15">
        <f>Raw_Data!H3722</f>
        <v>28.5</v>
      </c>
      <c r="I3722" s="15">
        <f>Raw_Data!I3722</f>
        <v>74.3</v>
      </c>
      <c r="J3722" s="15">
        <f>Raw_Data!J3722</f>
        <v>6.2</v>
      </c>
      <c r="K3722" s="15">
        <f>Raw_Data!K3722</f>
        <v>7.28</v>
      </c>
      <c r="L3722" s="18">
        <f>IF(Raw_Data!L3722="",ROUND(AVERAGEIFS(Raw_Data!$L$2:$L$4001,Raw_Data!$E$2:$E$4001,E3722),1),Raw_Data!L3722)</f>
        <v>18.2</v>
      </c>
      <c r="M3722" s="15">
        <f>Raw_Data!M3722</f>
        <v>114</v>
      </c>
      <c r="N3722" s="15">
        <f>Raw_Data!N3722</f>
        <v>51.6</v>
      </c>
      <c r="O3722" s="15">
        <f>Raw_Data!O3722</f>
        <v>115.2</v>
      </c>
      <c r="P3722" s="15" t="str">
        <f>Raw_Data!P3722</f>
        <v>Rainfed</v>
      </c>
      <c r="Q3722" s="15">
        <f>Raw_Data!Q3722</f>
        <v>80.599999999999994</v>
      </c>
      <c r="R3722" s="15">
        <f>Raw_Data!R3722</f>
        <v>5.96</v>
      </c>
      <c r="S3722" s="15">
        <f>Raw_Data!S3722</f>
        <v>0.89</v>
      </c>
      <c r="T3722" s="18">
        <f>IF(Raw_Data!T3722="",ROUND(AVERAGEIFS(Raw_Data!$T$2:$T$4001,Raw_Data!$E$2:$E$4001,E3722,Raw_Data!$D$2:$D$4001,D3722),2),IF(Raw_Data!T3722&gt;INDEX(Cleaning_Reference!$F$6:$F$13,MATCH(D3722,Cleaning_Reference!$A$6:$A$13,0)),INDEX(Cleaning_Reference!$F$6:$F$13,MATCH(D3722,Cleaning_Reference!$A$6:$A$13,0)),Raw_Data!T3722))</f>
        <v>2.0099999999999998</v>
      </c>
      <c r="U3722" s="15">
        <f>Raw_Data!U3722</f>
        <v>18.43</v>
      </c>
      <c r="V3722" s="15">
        <f>Raw_Data!V3722</f>
        <v>24972</v>
      </c>
      <c r="W3722" s="15">
        <f>Raw_Data!W3722</f>
        <v>513313</v>
      </c>
      <c r="X3722" s="15">
        <f>Raw_Data!X3722</f>
        <v>460234</v>
      </c>
      <c r="Y3722" s="15">
        <f>Raw_Data!Y3722</f>
        <v>-53079</v>
      </c>
      <c r="Z3722" s="15">
        <f>Raw_Data!Z3722</f>
        <v>2601</v>
      </c>
      <c r="AA3722" s="15">
        <f>Raw_Data!AA3722</f>
        <v>7.0860000000000003</v>
      </c>
      <c r="AB3722" s="15">
        <f>Raw_Data!AB3722</f>
        <v>39.200000000000003</v>
      </c>
      <c r="AC3722" s="19" t="str">
        <f>IF(Raw_Data!G3722="","Yes","No")</f>
        <v>No</v>
      </c>
      <c r="AD3722" s="19" t="str">
        <f>IF(Raw_Data!L3722="","Yes","No")</f>
        <v>No</v>
      </c>
      <c r="AE3722" s="19" t="str">
        <f>IF(Raw_Data!T3722="","Imputed",IF(Raw_Data!T3722&gt;INDEX(Cleaning_Reference!$F$6:$F$13,MATCH(D3722,Cleaning_Reference!$A$6:$A$13,0)),"Capped","Original"))</f>
        <v>Original</v>
      </c>
      <c r="AF3722" s="21">
        <f t="shared" si="58"/>
        <v>18.43</v>
      </c>
    </row>
    <row r="3723" spans="1:32" ht="15" customHeight="1" x14ac:dyDescent="0.3">
      <c r="A3723" s="20" t="str">
        <f>Raw_Data!A3723</f>
        <v>SF13722</v>
      </c>
      <c r="B3723" s="15" t="str">
        <f>Raw_Data!B3723</f>
        <v>Madhya Pradesh</v>
      </c>
      <c r="C3723" s="15" t="str">
        <f>Raw_Data!C3723</f>
        <v>Erode</v>
      </c>
      <c r="D3723" s="15" t="str">
        <f>Raw_Data!D3723</f>
        <v>Maize</v>
      </c>
      <c r="E3723" s="15" t="str">
        <f>Raw_Data!E3723</f>
        <v>Kharif</v>
      </c>
      <c r="F3723" s="15">
        <f>Raw_Data!F3723</f>
        <v>1.99</v>
      </c>
      <c r="G3723" s="18">
        <f>IF(Raw_Data!G3723="",ROUND(AVERAGEIFS(Raw_Data!$G$2:$G$4001,Raw_Data!$E$2:$E$4001,E3723),1),Raw_Data!G3723)</f>
        <v>725.2</v>
      </c>
      <c r="H3723" s="15">
        <f>Raw_Data!H3723</f>
        <v>23.6</v>
      </c>
      <c r="I3723" s="15">
        <f>Raw_Data!I3723</f>
        <v>76.8</v>
      </c>
      <c r="J3723" s="15">
        <f>Raw_Data!J3723</f>
        <v>5.4</v>
      </c>
      <c r="K3723" s="15">
        <f>Raw_Data!K3723</f>
        <v>6.76</v>
      </c>
      <c r="L3723" s="18">
        <f>IF(Raw_Data!L3723="",ROUND(AVERAGEIFS(Raw_Data!$L$2:$L$4001,Raw_Data!$E$2:$E$4001,E3723),1),Raw_Data!L3723)</f>
        <v>37.700000000000003</v>
      </c>
      <c r="M3723" s="15">
        <f>Raw_Data!M3723</f>
        <v>159.9</v>
      </c>
      <c r="N3723" s="15">
        <f>Raw_Data!N3723</f>
        <v>58.2</v>
      </c>
      <c r="O3723" s="15">
        <f>Raw_Data!O3723</f>
        <v>115.7</v>
      </c>
      <c r="P3723" s="15" t="str">
        <f>Raw_Data!P3723</f>
        <v>Sprinkler</v>
      </c>
      <c r="Q3723" s="15">
        <f>Raw_Data!Q3723</f>
        <v>197</v>
      </c>
      <c r="R3723" s="15">
        <f>Raw_Data!R3723</f>
        <v>3.81</v>
      </c>
      <c r="S3723" s="15">
        <f>Raw_Data!S3723</f>
        <v>0.67</v>
      </c>
      <c r="T3723" s="18">
        <f>IF(Raw_Data!T3723="",ROUND(AVERAGEIFS(Raw_Data!$T$2:$T$4001,Raw_Data!$E$2:$E$4001,E3723,Raw_Data!$D$2:$D$4001,D3723),2),IF(Raw_Data!T3723&gt;INDEX(Cleaning_Reference!$F$6:$F$13,MATCH(D3723,Cleaning_Reference!$A$6:$A$13,0)),INDEX(Cleaning_Reference!$F$6:$F$13,MATCH(D3723,Cleaning_Reference!$A$6:$A$13,0)),Raw_Data!T3723))</f>
        <v>5.15</v>
      </c>
      <c r="U3723" s="15">
        <f>Raw_Data!U3723</f>
        <v>10.25</v>
      </c>
      <c r="V3723" s="15">
        <f>Raw_Data!V3723</f>
        <v>20143</v>
      </c>
      <c r="W3723" s="15">
        <f>Raw_Data!W3723</f>
        <v>138101</v>
      </c>
      <c r="X3723" s="15">
        <f>Raw_Data!X3723</f>
        <v>206466</v>
      </c>
      <c r="Y3723" s="15">
        <f>Raw_Data!Y3723</f>
        <v>68365</v>
      </c>
      <c r="Z3723" s="15">
        <f>Raw_Data!Z3723</f>
        <v>1235</v>
      </c>
      <c r="AA3723" s="15">
        <f>Raw_Data!AA3723</f>
        <v>8.3000000000000007</v>
      </c>
      <c r="AB3723" s="15">
        <f>Raw_Data!AB3723</f>
        <v>59</v>
      </c>
      <c r="AC3723" s="19" t="str">
        <f>IF(Raw_Data!G3723="","Yes","No")</f>
        <v>No</v>
      </c>
      <c r="AD3723" s="19" t="str">
        <f>IF(Raw_Data!L3723="","Yes","No")</f>
        <v>No</v>
      </c>
      <c r="AE3723" s="19" t="str">
        <f>IF(Raw_Data!T3723="","Imputed",IF(Raw_Data!T3723&gt;INDEX(Cleaning_Reference!$F$6:$F$13,MATCH(D3723,Cleaning_Reference!$A$6:$A$13,0)),"Capped","Original"))</f>
        <v>Original</v>
      </c>
      <c r="AF3723" s="21">
        <f t="shared" si="58"/>
        <v>10.25</v>
      </c>
    </row>
    <row r="3724" spans="1:32" ht="15" customHeight="1" x14ac:dyDescent="0.3">
      <c r="A3724" s="20" t="str">
        <f>Raw_Data!A3724</f>
        <v>SF13723</v>
      </c>
      <c r="B3724" s="15" t="str">
        <f>Raw_Data!B3724</f>
        <v>Punjab</v>
      </c>
      <c r="C3724" s="15" t="str">
        <f>Raw_Data!C3724</f>
        <v>Rajkot</v>
      </c>
      <c r="D3724" s="15" t="str">
        <f>Raw_Data!D3724</f>
        <v>Chilli</v>
      </c>
      <c r="E3724" s="15" t="str">
        <f>Raw_Data!E3724</f>
        <v>Rabi</v>
      </c>
      <c r="F3724" s="15">
        <f>Raw_Data!F3724</f>
        <v>2.84</v>
      </c>
      <c r="G3724" s="18">
        <f>IF(Raw_Data!G3724="",ROUND(AVERAGEIFS(Raw_Data!$G$2:$G$4001,Raw_Data!$E$2:$E$4001,E3724),1),Raw_Data!G3724)</f>
        <v>359.2</v>
      </c>
      <c r="H3724" s="15">
        <f>Raw_Data!H3724</f>
        <v>26.4</v>
      </c>
      <c r="I3724" s="15">
        <f>Raw_Data!I3724</f>
        <v>54</v>
      </c>
      <c r="J3724" s="15">
        <f>Raw_Data!J3724</f>
        <v>7.4</v>
      </c>
      <c r="K3724" s="15">
        <f>Raw_Data!K3724</f>
        <v>5.2</v>
      </c>
      <c r="L3724" s="18">
        <f>IF(Raw_Data!L3724="",ROUND(AVERAGEIFS(Raw_Data!$L$2:$L$4001,Raw_Data!$E$2:$E$4001,E3724),1),Raw_Data!L3724)</f>
        <v>24.2</v>
      </c>
      <c r="M3724" s="15">
        <f>Raw_Data!M3724</f>
        <v>123</v>
      </c>
      <c r="N3724" s="15">
        <f>Raw_Data!N3724</f>
        <v>39.5</v>
      </c>
      <c r="O3724" s="15">
        <f>Raw_Data!O3724</f>
        <v>61</v>
      </c>
      <c r="P3724" s="15" t="str">
        <f>Raw_Data!P3724</f>
        <v>Flood</v>
      </c>
      <c r="Q3724" s="15">
        <f>Raw_Data!Q3724</f>
        <v>150.69999999999999</v>
      </c>
      <c r="R3724" s="15">
        <f>Raw_Data!R3724</f>
        <v>3.86</v>
      </c>
      <c r="S3724" s="15">
        <f>Raw_Data!S3724</f>
        <v>0.73</v>
      </c>
      <c r="T3724" s="18">
        <f>IF(Raw_Data!T3724="",ROUND(AVERAGEIFS(Raw_Data!$T$2:$T$4001,Raw_Data!$E$2:$E$4001,E3724,Raw_Data!$D$2:$D$4001,D3724),2),IF(Raw_Data!T3724&gt;INDEX(Cleaning_Reference!$F$6:$F$13,MATCH(D3724,Cleaning_Reference!$A$6:$A$13,0)),INDEX(Cleaning_Reference!$F$6:$F$13,MATCH(D3724,Cleaning_Reference!$A$6:$A$13,0)),Raw_Data!T3724))</f>
        <v>0.3</v>
      </c>
      <c r="U3724" s="15">
        <f>Raw_Data!U3724</f>
        <v>0.85</v>
      </c>
      <c r="V3724" s="15">
        <f>Raw_Data!V3724</f>
        <v>102848</v>
      </c>
      <c r="W3724" s="15">
        <f>Raw_Data!W3724</f>
        <v>195903</v>
      </c>
      <c r="X3724" s="15">
        <f>Raw_Data!X3724</f>
        <v>87421</v>
      </c>
      <c r="Y3724" s="15">
        <f>Raw_Data!Y3724</f>
        <v>-108482</v>
      </c>
      <c r="Z3724" s="15">
        <f>Raw_Data!Z3724</f>
        <v>2435</v>
      </c>
      <c r="AA3724" s="15">
        <f>Raw_Data!AA3724</f>
        <v>0.34899999999999998</v>
      </c>
      <c r="AB3724" s="15">
        <f>Raw_Data!AB3724</f>
        <v>46.5</v>
      </c>
      <c r="AC3724" s="19" t="str">
        <f>IF(Raw_Data!G3724="","Yes","No")</f>
        <v>No</v>
      </c>
      <c r="AD3724" s="19" t="str">
        <f>IF(Raw_Data!L3724="","Yes","No")</f>
        <v>No</v>
      </c>
      <c r="AE3724" s="19" t="str">
        <f>IF(Raw_Data!T3724="","Imputed",IF(Raw_Data!T3724&gt;INDEX(Cleaning_Reference!$F$6:$F$13,MATCH(D3724,Cleaning_Reference!$A$6:$A$13,0)),"Capped","Original"))</f>
        <v>Original</v>
      </c>
      <c r="AF3724" s="21">
        <f t="shared" si="58"/>
        <v>0.85</v>
      </c>
    </row>
    <row r="3725" spans="1:32" ht="15" customHeight="1" x14ac:dyDescent="0.3">
      <c r="A3725" s="20" t="str">
        <f>Raw_Data!A3725</f>
        <v>SF13724</v>
      </c>
      <c r="B3725" s="15" t="str">
        <f>Raw_Data!B3725</f>
        <v>Gujarat</v>
      </c>
      <c r="C3725" s="15" t="str">
        <f>Raw_Data!C3725</f>
        <v>Ludhiana</v>
      </c>
      <c r="D3725" s="15" t="str">
        <f>Raw_Data!D3725</f>
        <v>Cotton</v>
      </c>
      <c r="E3725" s="15" t="str">
        <f>Raw_Data!E3725</f>
        <v>Rabi</v>
      </c>
      <c r="F3725" s="15">
        <f>Raw_Data!F3725</f>
        <v>7.03</v>
      </c>
      <c r="G3725" s="18">
        <f>IF(Raw_Data!G3725="",ROUND(AVERAGEIFS(Raw_Data!$G$2:$G$4001,Raw_Data!$E$2:$E$4001,E3725),1),Raw_Data!G3725)</f>
        <v>525.79999999999995</v>
      </c>
      <c r="H3725" s="15">
        <f>Raw_Data!H3725</f>
        <v>23.7</v>
      </c>
      <c r="I3725" s="15">
        <f>Raw_Data!I3725</f>
        <v>59.9</v>
      </c>
      <c r="J3725" s="15">
        <f>Raw_Data!J3725</f>
        <v>6.8</v>
      </c>
      <c r="K3725" s="15">
        <f>Raw_Data!K3725</f>
        <v>7.5</v>
      </c>
      <c r="L3725" s="18">
        <f>IF(Raw_Data!L3725="",ROUND(AVERAGEIFS(Raw_Data!$L$2:$L$4001,Raw_Data!$E$2:$E$4001,E3725),1),Raw_Data!L3725)</f>
        <v>31.7</v>
      </c>
      <c r="M3725" s="15">
        <f>Raw_Data!M3725</f>
        <v>75.599999999999994</v>
      </c>
      <c r="N3725" s="15">
        <f>Raw_Data!N3725</f>
        <v>51.5</v>
      </c>
      <c r="O3725" s="15">
        <f>Raw_Data!O3725</f>
        <v>142.6</v>
      </c>
      <c r="P3725" s="15" t="str">
        <f>Raw_Data!P3725</f>
        <v>Flood</v>
      </c>
      <c r="Q3725" s="15">
        <f>Raw_Data!Q3725</f>
        <v>245.9</v>
      </c>
      <c r="R3725" s="15">
        <f>Raw_Data!R3725</f>
        <v>3.46</v>
      </c>
      <c r="S3725" s="15">
        <f>Raw_Data!S3725</f>
        <v>0.91</v>
      </c>
      <c r="T3725" s="18">
        <f>IF(Raw_Data!T3725="",ROUND(AVERAGEIFS(Raw_Data!$T$2:$T$4001,Raw_Data!$E$2:$E$4001,E3725,Raw_Data!$D$2:$D$4001,D3725),2),IF(Raw_Data!T3725&gt;INDEX(Cleaning_Reference!$F$6:$F$13,MATCH(D3725,Cleaning_Reference!$A$6:$A$13,0)),INDEX(Cleaning_Reference!$F$6:$F$13,MATCH(D3725,Cleaning_Reference!$A$6:$A$13,0)),Raw_Data!T3725))</f>
        <v>0.67</v>
      </c>
      <c r="U3725" s="15">
        <f>Raw_Data!U3725</f>
        <v>4.71</v>
      </c>
      <c r="V3725" s="15">
        <f>Raw_Data!V3725</f>
        <v>58979</v>
      </c>
      <c r="W3725" s="15">
        <f>Raw_Data!W3725</f>
        <v>509034</v>
      </c>
      <c r="X3725" s="15">
        <f>Raw_Data!X3725</f>
        <v>277791</v>
      </c>
      <c r="Y3725" s="15">
        <f>Raw_Data!Y3725</f>
        <v>-231243</v>
      </c>
      <c r="Z3725" s="15">
        <f>Raw_Data!Z3725</f>
        <v>7563</v>
      </c>
      <c r="AA3725" s="15">
        <f>Raw_Data!AA3725</f>
        <v>0.623</v>
      </c>
      <c r="AB3725" s="15">
        <f>Raw_Data!AB3725</f>
        <v>52.6</v>
      </c>
      <c r="AC3725" s="19" t="str">
        <f>IF(Raw_Data!G3725="","Yes","No")</f>
        <v>No</v>
      </c>
      <c r="AD3725" s="19" t="str">
        <f>IF(Raw_Data!L3725="","Yes","No")</f>
        <v>No</v>
      </c>
      <c r="AE3725" s="19" t="str">
        <f>IF(Raw_Data!T3725="","Imputed",IF(Raw_Data!T3725&gt;INDEX(Cleaning_Reference!$F$6:$F$13,MATCH(D3725,Cleaning_Reference!$A$6:$A$13,0)),"Capped","Original"))</f>
        <v>Original</v>
      </c>
      <c r="AF3725" s="21">
        <f t="shared" si="58"/>
        <v>4.71</v>
      </c>
    </row>
    <row r="3726" spans="1:32" ht="15" customHeight="1" x14ac:dyDescent="0.3">
      <c r="A3726" s="20" t="str">
        <f>Raw_Data!A3726</f>
        <v>SF13725</v>
      </c>
      <c r="B3726" s="15" t="str">
        <f>Raw_Data!B3726</f>
        <v>Punjab</v>
      </c>
      <c r="C3726" s="15" t="str">
        <f>Raw_Data!C3726</f>
        <v>Krishna</v>
      </c>
      <c r="D3726" s="15" t="str">
        <f>Raw_Data!D3726</f>
        <v>Wheat</v>
      </c>
      <c r="E3726" s="15" t="str">
        <f>Raw_Data!E3726</f>
        <v>Rabi</v>
      </c>
      <c r="F3726" s="15">
        <f>Raw_Data!F3726</f>
        <v>10.220000000000001</v>
      </c>
      <c r="G3726" s="18">
        <f>IF(Raw_Data!G3726="",ROUND(AVERAGEIFS(Raw_Data!$G$2:$G$4001,Raw_Data!$E$2:$E$4001,E3726),1),Raw_Data!G3726)</f>
        <v>591.5</v>
      </c>
      <c r="H3726" s="15">
        <f>Raw_Data!H3726</f>
        <v>25.9</v>
      </c>
      <c r="I3726" s="15">
        <f>Raw_Data!I3726</f>
        <v>53.3</v>
      </c>
      <c r="J3726" s="15">
        <f>Raw_Data!J3726</f>
        <v>7.3</v>
      </c>
      <c r="K3726" s="15">
        <f>Raw_Data!K3726</f>
        <v>6.65</v>
      </c>
      <c r="L3726" s="18">
        <f>IF(Raw_Data!L3726="",ROUND(AVERAGEIFS(Raw_Data!$L$2:$L$4001,Raw_Data!$E$2:$E$4001,E3726),1),Raw_Data!L3726)</f>
        <v>18.399999999999999</v>
      </c>
      <c r="M3726" s="15">
        <f>Raw_Data!M3726</f>
        <v>89.1</v>
      </c>
      <c r="N3726" s="15">
        <f>Raw_Data!N3726</f>
        <v>31.4</v>
      </c>
      <c r="O3726" s="15">
        <f>Raw_Data!O3726</f>
        <v>115.8</v>
      </c>
      <c r="P3726" s="15" t="str">
        <f>Raw_Data!P3726</f>
        <v>Flood</v>
      </c>
      <c r="Q3726" s="15">
        <f>Raw_Data!Q3726</f>
        <v>131.69999999999999</v>
      </c>
      <c r="R3726" s="15">
        <f>Raw_Data!R3726</f>
        <v>5.68</v>
      </c>
      <c r="S3726" s="15">
        <f>Raw_Data!S3726</f>
        <v>0.96</v>
      </c>
      <c r="T3726" s="18">
        <f>IF(Raw_Data!T3726="",ROUND(AVERAGEIFS(Raw_Data!$T$2:$T$4001,Raw_Data!$E$2:$E$4001,E3726,Raw_Data!$D$2:$D$4001,D3726),2),IF(Raw_Data!T3726&gt;INDEX(Cleaning_Reference!$F$6:$F$13,MATCH(D3726,Cleaning_Reference!$A$6:$A$13,0)),INDEX(Cleaning_Reference!$F$6:$F$13,MATCH(D3726,Cleaning_Reference!$A$6:$A$13,0)),Raw_Data!T3726))</f>
        <v>3.33</v>
      </c>
      <c r="U3726" s="15">
        <f>Raw_Data!U3726</f>
        <v>34.03</v>
      </c>
      <c r="V3726" s="15">
        <f>Raw_Data!V3726</f>
        <v>24707</v>
      </c>
      <c r="W3726" s="15">
        <f>Raw_Data!W3726</f>
        <v>771339</v>
      </c>
      <c r="X3726" s="15">
        <f>Raw_Data!X3726</f>
        <v>840779</v>
      </c>
      <c r="Y3726" s="15">
        <f>Raw_Data!Y3726</f>
        <v>69440</v>
      </c>
      <c r="Z3726" s="15">
        <f>Raw_Data!Z3726</f>
        <v>7440</v>
      </c>
      <c r="AA3726" s="15">
        <f>Raw_Data!AA3726</f>
        <v>4.5739999999999998</v>
      </c>
      <c r="AB3726" s="15">
        <f>Raw_Data!AB3726</f>
        <v>38.700000000000003</v>
      </c>
      <c r="AC3726" s="19" t="str">
        <f>IF(Raw_Data!G3726="","Yes","No")</f>
        <v>No</v>
      </c>
      <c r="AD3726" s="19" t="str">
        <f>IF(Raw_Data!L3726="","Yes","No")</f>
        <v>No</v>
      </c>
      <c r="AE3726" s="19" t="str">
        <f>IF(Raw_Data!T3726="","Imputed",IF(Raw_Data!T3726&gt;INDEX(Cleaning_Reference!$F$6:$F$13,MATCH(D3726,Cleaning_Reference!$A$6:$A$13,0)),"Capped","Original"))</f>
        <v>Original</v>
      </c>
      <c r="AF3726" s="21">
        <f t="shared" si="58"/>
        <v>34.03</v>
      </c>
    </row>
    <row r="3727" spans="1:32" ht="15" customHeight="1" x14ac:dyDescent="0.3">
      <c r="A3727" s="20" t="str">
        <f>Raw_Data!A3727</f>
        <v>SF13726</v>
      </c>
      <c r="B3727" s="15" t="str">
        <f>Raw_Data!B3727</f>
        <v>Karnataka</v>
      </c>
      <c r="C3727" s="15" t="str">
        <f>Raw_Data!C3727</f>
        <v>Nalgonda</v>
      </c>
      <c r="D3727" s="15" t="str">
        <f>Raw_Data!D3727</f>
        <v>Cotton</v>
      </c>
      <c r="E3727" s="15" t="str">
        <f>Raw_Data!E3727</f>
        <v>Kharif</v>
      </c>
      <c r="F3727" s="15">
        <f>Raw_Data!F3727</f>
        <v>14.95</v>
      </c>
      <c r="G3727" s="18">
        <f>IF(Raw_Data!G3727="",ROUND(AVERAGEIFS(Raw_Data!$G$2:$G$4001,Raw_Data!$E$2:$E$4001,E3727),1),Raw_Data!G3727)</f>
        <v>961.9</v>
      </c>
      <c r="H3727" s="15">
        <f>Raw_Data!H3727</f>
        <v>29.8</v>
      </c>
      <c r="I3727" s="15">
        <f>Raw_Data!I3727</f>
        <v>60.1</v>
      </c>
      <c r="J3727" s="15">
        <f>Raw_Data!J3727</f>
        <v>6.8</v>
      </c>
      <c r="K3727" s="15">
        <f>Raw_Data!K3727</f>
        <v>7.08</v>
      </c>
      <c r="L3727" s="18">
        <f>IF(Raw_Data!L3727="",ROUND(AVERAGEIFS(Raw_Data!$L$2:$L$4001,Raw_Data!$E$2:$E$4001,E3727),1),Raw_Data!L3727)</f>
        <v>30.9</v>
      </c>
      <c r="M3727" s="15">
        <f>Raw_Data!M3727</f>
        <v>115.2</v>
      </c>
      <c r="N3727" s="15">
        <f>Raw_Data!N3727</f>
        <v>77.5</v>
      </c>
      <c r="O3727" s="15">
        <f>Raw_Data!O3727</f>
        <v>80.599999999999994</v>
      </c>
      <c r="P3727" s="15" t="str">
        <f>Raw_Data!P3727</f>
        <v>Rainfed</v>
      </c>
      <c r="Q3727" s="15">
        <f>Raw_Data!Q3727</f>
        <v>260</v>
      </c>
      <c r="R3727" s="15">
        <f>Raw_Data!R3727</f>
        <v>3.3</v>
      </c>
      <c r="S3727" s="15">
        <f>Raw_Data!S3727</f>
        <v>0.68</v>
      </c>
      <c r="T3727" s="18">
        <f>IF(Raw_Data!T3727="",ROUND(AVERAGEIFS(Raw_Data!$T$2:$T$4001,Raw_Data!$E$2:$E$4001,E3727,Raw_Data!$D$2:$D$4001,D3727),2),IF(Raw_Data!T3727&gt;INDEX(Cleaning_Reference!$F$6:$F$13,MATCH(D3727,Cleaning_Reference!$A$6:$A$13,0)),INDEX(Cleaning_Reference!$F$6:$F$13,MATCH(D3727,Cleaning_Reference!$A$6:$A$13,0)),Raw_Data!T3727))</f>
        <v>1.33</v>
      </c>
      <c r="U3727" s="15">
        <f>Raw_Data!U3727</f>
        <v>19.88</v>
      </c>
      <c r="V3727" s="15">
        <f>Raw_Data!V3727</f>
        <v>70588</v>
      </c>
      <c r="W3727" s="15">
        <f>Raw_Data!W3727</f>
        <v>1108443</v>
      </c>
      <c r="X3727" s="15">
        <f>Raw_Data!X3727</f>
        <v>1403289</v>
      </c>
      <c r="Y3727" s="15">
        <f>Raw_Data!Y3727</f>
        <v>294846</v>
      </c>
      <c r="Z3727" s="15">
        <f>Raw_Data!Z3727</f>
        <v>6538</v>
      </c>
      <c r="AA3727" s="15">
        <f>Raw_Data!AA3727</f>
        <v>3.0409999999999999</v>
      </c>
      <c r="AB3727" s="15">
        <f>Raw_Data!AB3727</f>
        <v>58.8</v>
      </c>
      <c r="AC3727" s="19" t="str">
        <f>IF(Raw_Data!G3727="","Yes","No")</f>
        <v>No</v>
      </c>
      <c r="AD3727" s="19" t="str">
        <f>IF(Raw_Data!L3727="","Yes","No")</f>
        <v>No</v>
      </c>
      <c r="AE3727" s="19" t="str">
        <f>IF(Raw_Data!T3727="","Imputed",IF(Raw_Data!T3727&gt;INDEX(Cleaning_Reference!$F$6:$F$13,MATCH(D3727,Cleaning_Reference!$A$6:$A$13,0)),"Capped","Original"))</f>
        <v>Original</v>
      </c>
      <c r="AF3727" s="21">
        <f t="shared" si="58"/>
        <v>19.88</v>
      </c>
    </row>
    <row r="3728" spans="1:32" ht="15" customHeight="1" x14ac:dyDescent="0.3">
      <c r="A3728" s="20" t="str">
        <f>Raw_Data!A3728</f>
        <v>SF13727</v>
      </c>
      <c r="B3728" s="15" t="str">
        <f>Raw_Data!B3728</f>
        <v>Gujarat</v>
      </c>
      <c r="C3728" s="15" t="str">
        <f>Raw_Data!C3728</f>
        <v>Nashik</v>
      </c>
      <c r="D3728" s="15" t="str">
        <f>Raw_Data!D3728</f>
        <v>Chilli</v>
      </c>
      <c r="E3728" s="15" t="str">
        <f>Raw_Data!E3728</f>
        <v>Rabi</v>
      </c>
      <c r="F3728" s="15">
        <f>Raw_Data!F3728</f>
        <v>9.9600000000000009</v>
      </c>
      <c r="G3728" s="18">
        <f>IF(Raw_Data!G3728="",ROUND(AVERAGEIFS(Raw_Data!$G$2:$G$4001,Raw_Data!$E$2:$E$4001,E3728),1),Raw_Data!G3728)</f>
        <v>283.60000000000002</v>
      </c>
      <c r="H3728" s="15">
        <f>Raw_Data!H3728</f>
        <v>21</v>
      </c>
      <c r="I3728" s="15">
        <f>Raw_Data!I3728</f>
        <v>62.7</v>
      </c>
      <c r="J3728" s="15">
        <f>Raw_Data!J3728</f>
        <v>7.2</v>
      </c>
      <c r="K3728" s="15">
        <f>Raw_Data!K3728</f>
        <v>7.3</v>
      </c>
      <c r="L3728" s="18">
        <f>IF(Raw_Data!L3728="",ROUND(AVERAGEIFS(Raw_Data!$L$2:$L$4001,Raw_Data!$E$2:$E$4001,E3728),1),Raw_Data!L3728)</f>
        <v>22.7</v>
      </c>
      <c r="M3728" s="15">
        <f>Raw_Data!M3728</f>
        <v>144.6</v>
      </c>
      <c r="N3728" s="15">
        <f>Raw_Data!N3728</f>
        <v>80.3</v>
      </c>
      <c r="O3728" s="15">
        <f>Raw_Data!O3728</f>
        <v>30</v>
      </c>
      <c r="P3728" s="15" t="str">
        <f>Raw_Data!P3728</f>
        <v>Flood</v>
      </c>
      <c r="Q3728" s="15">
        <f>Raw_Data!Q3728</f>
        <v>241.9</v>
      </c>
      <c r="R3728" s="15">
        <f>Raw_Data!R3728</f>
        <v>7.18</v>
      </c>
      <c r="S3728" s="15">
        <f>Raw_Data!S3728</f>
        <v>0.92</v>
      </c>
      <c r="T3728" s="18">
        <f>IF(Raw_Data!T3728="",ROUND(AVERAGEIFS(Raw_Data!$T$2:$T$4001,Raw_Data!$E$2:$E$4001,E3728,Raw_Data!$D$2:$D$4001,D3728),2),IF(Raw_Data!T3728&gt;INDEX(Cleaning_Reference!$F$6:$F$13,MATCH(D3728,Cleaning_Reference!$A$6:$A$13,0)),INDEX(Cleaning_Reference!$F$6:$F$13,MATCH(D3728,Cleaning_Reference!$A$6:$A$13,0)),Raw_Data!T3728))</f>
        <v>1.28</v>
      </c>
      <c r="U3728" s="15">
        <f>Raw_Data!U3728</f>
        <v>12.75</v>
      </c>
      <c r="V3728" s="15">
        <f>Raw_Data!V3728</f>
        <v>115832</v>
      </c>
      <c r="W3728" s="15">
        <f>Raw_Data!W3728</f>
        <v>704685</v>
      </c>
      <c r="X3728" s="15">
        <f>Raw_Data!X3728</f>
        <v>1476858</v>
      </c>
      <c r="Y3728" s="15">
        <f>Raw_Data!Y3728</f>
        <v>772173</v>
      </c>
      <c r="Z3728" s="15">
        <f>Raw_Data!Z3728</f>
        <v>5728</v>
      </c>
      <c r="AA3728" s="15">
        <f>Raw_Data!AA3728</f>
        <v>2.226</v>
      </c>
      <c r="AB3728" s="15">
        <f>Raw_Data!AB3728</f>
        <v>34.9</v>
      </c>
      <c r="AC3728" s="19" t="str">
        <f>IF(Raw_Data!G3728="","Yes","No")</f>
        <v>No</v>
      </c>
      <c r="AD3728" s="19" t="str">
        <f>IF(Raw_Data!L3728="","Yes","No")</f>
        <v>No</v>
      </c>
      <c r="AE3728" s="19" t="str">
        <f>IF(Raw_Data!T3728="","Imputed",IF(Raw_Data!T3728&gt;INDEX(Cleaning_Reference!$F$6:$F$13,MATCH(D3728,Cleaning_Reference!$A$6:$A$13,0)),"Capped","Original"))</f>
        <v>Original</v>
      </c>
      <c r="AF3728" s="21">
        <f t="shared" si="58"/>
        <v>12.75</v>
      </c>
    </row>
    <row r="3729" spans="1:32" ht="15" customHeight="1" x14ac:dyDescent="0.3">
      <c r="A3729" s="20" t="str">
        <f>Raw_Data!A3729</f>
        <v>SF13728</v>
      </c>
      <c r="B3729" s="15" t="str">
        <f>Raw_Data!B3729</f>
        <v>Madhya Pradesh</v>
      </c>
      <c r="C3729" s="15" t="str">
        <f>Raw_Data!C3729</f>
        <v>Warangal</v>
      </c>
      <c r="D3729" s="15" t="str">
        <f>Raw_Data!D3729</f>
        <v>Sugarcane</v>
      </c>
      <c r="E3729" s="15" t="str">
        <f>Raw_Data!E3729</f>
        <v>Kharif</v>
      </c>
      <c r="F3729" s="15">
        <f>Raw_Data!F3729</f>
        <v>3.23</v>
      </c>
      <c r="G3729" s="18">
        <f>IF(Raw_Data!G3729="",ROUND(AVERAGEIFS(Raw_Data!$G$2:$G$4001,Raw_Data!$E$2:$E$4001,E3729),1),Raw_Data!G3729)</f>
        <v>1038.0999999999999</v>
      </c>
      <c r="H3729" s="15">
        <f>Raw_Data!H3729</f>
        <v>30.5</v>
      </c>
      <c r="I3729" s="15">
        <f>Raw_Data!I3729</f>
        <v>75.7</v>
      </c>
      <c r="J3729" s="15">
        <f>Raw_Data!J3729</f>
        <v>9</v>
      </c>
      <c r="K3729" s="15">
        <f>Raw_Data!K3729</f>
        <v>6.41</v>
      </c>
      <c r="L3729" s="18">
        <f>IF(Raw_Data!L3729="",ROUND(AVERAGEIFS(Raw_Data!$L$2:$L$4001,Raw_Data!$E$2:$E$4001,E3729),1),Raw_Data!L3729)</f>
        <v>25.7</v>
      </c>
      <c r="M3729" s="15">
        <f>Raw_Data!M3729</f>
        <v>140.1</v>
      </c>
      <c r="N3729" s="15">
        <f>Raw_Data!N3729</f>
        <v>55.1</v>
      </c>
      <c r="O3729" s="15">
        <f>Raw_Data!O3729</f>
        <v>79.2</v>
      </c>
      <c r="P3729" s="15" t="str">
        <f>Raw_Data!P3729</f>
        <v>Rainfed</v>
      </c>
      <c r="Q3729" s="15">
        <f>Raw_Data!Q3729</f>
        <v>111.6</v>
      </c>
      <c r="R3729" s="15">
        <f>Raw_Data!R3729</f>
        <v>3.43</v>
      </c>
      <c r="S3729" s="15">
        <f>Raw_Data!S3729</f>
        <v>0.91</v>
      </c>
      <c r="T3729" s="18">
        <f>IF(Raw_Data!T3729="",ROUND(AVERAGEIFS(Raw_Data!$T$2:$T$4001,Raw_Data!$E$2:$E$4001,E3729,Raw_Data!$D$2:$D$4001,D3729),2),IF(Raw_Data!T3729&gt;INDEX(Cleaning_Reference!$F$6:$F$13,MATCH(D3729,Cleaning_Reference!$A$6:$A$13,0)),INDEX(Cleaning_Reference!$F$6:$F$13,MATCH(D3729,Cleaning_Reference!$A$6:$A$13,0)),Raw_Data!T3729))</f>
        <v>51.28</v>
      </c>
      <c r="U3729" s="15">
        <f>Raw_Data!U3729</f>
        <v>165.63</v>
      </c>
      <c r="V3729" s="15">
        <f>Raw_Data!V3729</f>
        <v>3361</v>
      </c>
      <c r="W3729" s="15">
        <f>Raw_Data!W3729</f>
        <v>189587</v>
      </c>
      <c r="X3729" s="15">
        <f>Raw_Data!X3729</f>
        <v>556682</v>
      </c>
      <c r="Y3729" s="15">
        <f>Raw_Data!Y3729</f>
        <v>367095</v>
      </c>
      <c r="Z3729" s="15">
        <f>Raw_Data!Z3729</f>
        <v>3102</v>
      </c>
      <c r="AA3729" s="15">
        <f>Raw_Data!AA3729</f>
        <v>53.395000000000003</v>
      </c>
      <c r="AB3729" s="15">
        <f>Raw_Data!AB3729</f>
        <v>53.9</v>
      </c>
      <c r="AC3729" s="19" t="str">
        <f>IF(Raw_Data!G3729="","Yes","No")</f>
        <v>No</v>
      </c>
      <c r="AD3729" s="19" t="str">
        <f>IF(Raw_Data!L3729="","Yes","No")</f>
        <v>No</v>
      </c>
      <c r="AE3729" s="19" t="str">
        <f>IF(Raw_Data!T3729="","Imputed",IF(Raw_Data!T3729&gt;INDEX(Cleaning_Reference!$F$6:$F$13,MATCH(D3729,Cleaning_Reference!$A$6:$A$13,0)),"Capped","Original"))</f>
        <v>Original</v>
      </c>
      <c r="AF3729" s="21">
        <f t="shared" si="58"/>
        <v>165.63</v>
      </c>
    </row>
    <row r="3730" spans="1:32" ht="15" customHeight="1" x14ac:dyDescent="0.3">
      <c r="A3730" s="20" t="str">
        <f>Raw_Data!A3730</f>
        <v>SF13729</v>
      </c>
      <c r="B3730" s="15" t="str">
        <f>Raw_Data!B3730</f>
        <v>Tamil Nadu</v>
      </c>
      <c r="C3730" s="15" t="str">
        <f>Raw_Data!C3730</f>
        <v>Krishna</v>
      </c>
      <c r="D3730" s="15" t="str">
        <f>Raw_Data!D3730</f>
        <v>Wheat</v>
      </c>
      <c r="E3730" s="15" t="str">
        <f>Raw_Data!E3730</f>
        <v>Rabi</v>
      </c>
      <c r="F3730" s="15">
        <f>Raw_Data!F3730</f>
        <v>1.45</v>
      </c>
      <c r="G3730" s="18">
        <f>IF(Raw_Data!G3730="",ROUND(AVERAGEIFS(Raw_Data!$G$2:$G$4001,Raw_Data!$E$2:$E$4001,E3730),1),Raw_Data!G3730)</f>
        <v>492.9</v>
      </c>
      <c r="H3730" s="15">
        <f>Raw_Data!H3730</f>
        <v>24.6</v>
      </c>
      <c r="I3730" s="15">
        <f>Raw_Data!I3730</f>
        <v>58.9</v>
      </c>
      <c r="J3730" s="15">
        <f>Raw_Data!J3730</f>
        <v>7.4</v>
      </c>
      <c r="K3730" s="15">
        <f>Raw_Data!K3730</f>
        <v>6.32</v>
      </c>
      <c r="L3730" s="18">
        <f>IF(Raw_Data!L3730="",ROUND(AVERAGEIFS(Raw_Data!$L$2:$L$4001,Raw_Data!$E$2:$E$4001,E3730),1),Raw_Data!L3730)</f>
        <v>18.7</v>
      </c>
      <c r="M3730" s="15">
        <f>Raw_Data!M3730</f>
        <v>178.5</v>
      </c>
      <c r="N3730" s="15">
        <f>Raw_Data!N3730</f>
        <v>66</v>
      </c>
      <c r="O3730" s="15">
        <f>Raw_Data!O3730</f>
        <v>150.1</v>
      </c>
      <c r="P3730" s="15" t="str">
        <f>Raw_Data!P3730</f>
        <v>Flood</v>
      </c>
      <c r="Q3730" s="15">
        <f>Raw_Data!Q3730</f>
        <v>156.30000000000001</v>
      </c>
      <c r="R3730" s="15">
        <f>Raw_Data!R3730</f>
        <v>10.53</v>
      </c>
      <c r="S3730" s="15">
        <f>Raw_Data!S3730</f>
        <v>0.86</v>
      </c>
      <c r="T3730" s="18">
        <f>IF(Raw_Data!T3730="",ROUND(AVERAGEIFS(Raw_Data!$T$2:$T$4001,Raw_Data!$E$2:$E$4001,E3730,Raw_Data!$D$2:$D$4001,D3730),2),IF(Raw_Data!T3730&gt;INDEX(Cleaning_Reference!$F$6:$F$13,MATCH(D3730,Cleaning_Reference!$A$6:$A$13,0)),INDEX(Cleaning_Reference!$F$6:$F$13,MATCH(D3730,Cleaning_Reference!$A$6:$A$13,0)),Raw_Data!T3730))</f>
        <v>2.83</v>
      </c>
      <c r="U3730" s="15">
        <f>Raw_Data!U3730</f>
        <v>4.0999999999999996</v>
      </c>
      <c r="V3730" s="15">
        <f>Raw_Data!V3730</f>
        <v>24286</v>
      </c>
      <c r="W3730" s="15">
        <f>Raw_Data!W3730</f>
        <v>93240</v>
      </c>
      <c r="X3730" s="15">
        <f>Raw_Data!X3730</f>
        <v>99573</v>
      </c>
      <c r="Y3730" s="15">
        <f>Raw_Data!Y3730</f>
        <v>6333</v>
      </c>
      <c r="Z3730" s="15">
        <f>Raw_Data!Z3730</f>
        <v>1104</v>
      </c>
      <c r="AA3730" s="15">
        <f>Raw_Data!AA3730</f>
        <v>3.714</v>
      </c>
      <c r="AB3730" s="15">
        <f>Raw_Data!AB3730</f>
        <v>24.9</v>
      </c>
      <c r="AC3730" s="19" t="str">
        <f>IF(Raw_Data!G3730="","Yes","No")</f>
        <v>No</v>
      </c>
      <c r="AD3730" s="19" t="str">
        <f>IF(Raw_Data!L3730="","Yes","No")</f>
        <v>No</v>
      </c>
      <c r="AE3730" s="19" t="str">
        <f>IF(Raw_Data!T3730="","Imputed",IF(Raw_Data!T3730&gt;INDEX(Cleaning_Reference!$F$6:$F$13,MATCH(D3730,Cleaning_Reference!$A$6:$A$13,0)),"Capped","Original"))</f>
        <v>Original</v>
      </c>
      <c r="AF3730" s="21">
        <f t="shared" si="58"/>
        <v>4.0999999999999996</v>
      </c>
    </row>
    <row r="3731" spans="1:32" ht="15" customHeight="1" x14ac:dyDescent="0.3">
      <c r="A3731" s="20" t="str">
        <f>Raw_Data!A3731</f>
        <v>SF13730</v>
      </c>
      <c r="B3731" s="15" t="str">
        <f>Raw_Data!B3731</f>
        <v>Andhra Pradesh</v>
      </c>
      <c r="C3731" s="15" t="str">
        <f>Raw_Data!C3731</f>
        <v>Warangal</v>
      </c>
      <c r="D3731" s="15" t="str">
        <f>Raw_Data!D3731</f>
        <v>Pulses</v>
      </c>
      <c r="E3731" s="15" t="str">
        <f>Raw_Data!E3731</f>
        <v>Kharif</v>
      </c>
      <c r="F3731" s="15">
        <f>Raw_Data!F3731</f>
        <v>6.39</v>
      </c>
      <c r="G3731" s="18">
        <f>IF(Raw_Data!G3731="",ROUND(AVERAGEIFS(Raw_Data!$G$2:$G$4001,Raw_Data!$E$2:$E$4001,E3731),1),Raw_Data!G3731)</f>
        <v>713.7</v>
      </c>
      <c r="H3731" s="15">
        <f>Raw_Data!H3731</f>
        <v>23.7</v>
      </c>
      <c r="I3731" s="15">
        <f>Raw_Data!I3731</f>
        <v>83.5</v>
      </c>
      <c r="J3731" s="15">
        <f>Raw_Data!J3731</f>
        <v>6.7</v>
      </c>
      <c r="K3731" s="15">
        <f>Raw_Data!K3731</f>
        <v>5.95</v>
      </c>
      <c r="L3731" s="18">
        <f>IF(Raw_Data!L3731="",ROUND(AVERAGEIFS(Raw_Data!$L$2:$L$4001,Raw_Data!$E$2:$E$4001,E3731),1),Raw_Data!L3731)</f>
        <v>33.799999999999997</v>
      </c>
      <c r="M3731" s="15">
        <f>Raw_Data!M3731</f>
        <v>107.5</v>
      </c>
      <c r="N3731" s="15">
        <f>Raw_Data!N3731</f>
        <v>15</v>
      </c>
      <c r="O3731" s="15">
        <f>Raw_Data!O3731</f>
        <v>97.4</v>
      </c>
      <c r="P3731" s="15" t="str">
        <f>Raw_Data!P3731</f>
        <v>Rainfed</v>
      </c>
      <c r="Q3731" s="15">
        <f>Raw_Data!Q3731</f>
        <v>147.80000000000001</v>
      </c>
      <c r="R3731" s="15">
        <f>Raw_Data!R3731</f>
        <v>6.13</v>
      </c>
      <c r="S3731" s="15">
        <f>Raw_Data!S3731</f>
        <v>0.75</v>
      </c>
      <c r="T3731" s="18">
        <f>IF(Raw_Data!T3731="",ROUND(AVERAGEIFS(Raw_Data!$T$2:$T$4001,Raw_Data!$E$2:$E$4001,E3731,Raw_Data!$D$2:$D$4001,D3731),2),IF(Raw_Data!T3731&gt;INDEX(Cleaning_Reference!$F$6:$F$13,MATCH(D3731,Cleaning_Reference!$A$6:$A$13,0)),INDEX(Cleaning_Reference!$F$6:$F$13,MATCH(D3731,Cleaning_Reference!$A$6:$A$13,0)),Raw_Data!T3731))</f>
        <v>0.7</v>
      </c>
      <c r="U3731" s="15">
        <f>Raw_Data!U3731</f>
        <v>4.47</v>
      </c>
      <c r="V3731" s="15">
        <f>Raw_Data!V3731</f>
        <v>63242</v>
      </c>
      <c r="W3731" s="15">
        <f>Raw_Data!W3731</f>
        <v>415828</v>
      </c>
      <c r="X3731" s="15">
        <f>Raw_Data!X3731</f>
        <v>282692</v>
      </c>
      <c r="Y3731" s="15">
        <f>Raw_Data!Y3731</f>
        <v>-133136</v>
      </c>
      <c r="Z3731" s="15">
        <f>Raw_Data!Z3731</f>
        <v>1374</v>
      </c>
      <c r="AA3731" s="15">
        <f>Raw_Data!AA3731</f>
        <v>3.2530000000000001</v>
      </c>
      <c r="AB3731" s="15">
        <f>Raw_Data!AB3731</f>
        <v>56.8</v>
      </c>
      <c r="AC3731" s="19" t="str">
        <f>IF(Raw_Data!G3731="","Yes","No")</f>
        <v>No</v>
      </c>
      <c r="AD3731" s="19" t="str">
        <f>IF(Raw_Data!L3731="","Yes","No")</f>
        <v>No</v>
      </c>
      <c r="AE3731" s="19" t="str">
        <f>IF(Raw_Data!T3731="","Imputed",IF(Raw_Data!T3731&gt;INDEX(Cleaning_Reference!$F$6:$F$13,MATCH(D3731,Cleaning_Reference!$A$6:$A$13,0)),"Capped","Original"))</f>
        <v>Original</v>
      </c>
      <c r="AF3731" s="21">
        <f t="shared" si="58"/>
        <v>4.47</v>
      </c>
    </row>
    <row r="3732" spans="1:32" ht="15" customHeight="1" x14ac:dyDescent="0.3">
      <c r="A3732" s="20" t="str">
        <f>Raw_Data!A3732</f>
        <v>SF13731</v>
      </c>
      <c r="B3732" s="15" t="str">
        <f>Raw_Data!B3732</f>
        <v>Andhra Pradesh</v>
      </c>
      <c r="C3732" s="15" t="str">
        <f>Raw_Data!C3732</f>
        <v>Rajkot</v>
      </c>
      <c r="D3732" s="15" t="str">
        <f>Raw_Data!D3732</f>
        <v>Groundnut</v>
      </c>
      <c r="E3732" s="15" t="str">
        <f>Raw_Data!E3732</f>
        <v>Kharif</v>
      </c>
      <c r="F3732" s="15">
        <f>Raw_Data!F3732</f>
        <v>2.75</v>
      </c>
      <c r="G3732" s="18">
        <f>IF(Raw_Data!G3732="",ROUND(AVERAGEIFS(Raw_Data!$G$2:$G$4001,Raw_Data!$E$2:$E$4001,E3732),1),Raw_Data!G3732)</f>
        <v>571.79999999999995</v>
      </c>
      <c r="H3732" s="15">
        <f>Raw_Data!H3732</f>
        <v>27.4</v>
      </c>
      <c r="I3732" s="15">
        <f>Raw_Data!I3732</f>
        <v>54.7</v>
      </c>
      <c r="J3732" s="15">
        <f>Raw_Data!J3732</f>
        <v>6.4</v>
      </c>
      <c r="K3732" s="15">
        <f>Raw_Data!K3732</f>
        <v>7.08</v>
      </c>
      <c r="L3732" s="18">
        <f>IF(Raw_Data!L3732="",ROUND(AVERAGEIFS(Raw_Data!$L$2:$L$4001,Raw_Data!$E$2:$E$4001,E3732),1),Raw_Data!L3732)</f>
        <v>26.6</v>
      </c>
      <c r="M3732" s="15">
        <f>Raw_Data!M3732</f>
        <v>140</v>
      </c>
      <c r="N3732" s="15">
        <f>Raw_Data!N3732</f>
        <v>53</v>
      </c>
      <c r="O3732" s="15">
        <f>Raw_Data!O3732</f>
        <v>119.1</v>
      </c>
      <c r="P3732" s="15" t="str">
        <f>Raw_Data!P3732</f>
        <v>Flood</v>
      </c>
      <c r="Q3732" s="15">
        <f>Raw_Data!Q3732</f>
        <v>205.3</v>
      </c>
      <c r="R3732" s="15">
        <f>Raw_Data!R3732</f>
        <v>5.21</v>
      </c>
      <c r="S3732" s="15">
        <f>Raw_Data!S3732</f>
        <v>0.73</v>
      </c>
      <c r="T3732" s="18">
        <f>IF(Raw_Data!T3732="",ROUND(AVERAGEIFS(Raw_Data!$T$2:$T$4001,Raw_Data!$E$2:$E$4001,E3732,Raw_Data!$D$2:$D$4001,D3732),2),IF(Raw_Data!T3732&gt;INDEX(Cleaning_Reference!$F$6:$F$13,MATCH(D3732,Cleaning_Reference!$A$6:$A$13,0)),INDEX(Cleaning_Reference!$F$6:$F$13,MATCH(D3732,Cleaning_Reference!$A$6:$A$13,0)),Raw_Data!T3732))</f>
        <v>1.84</v>
      </c>
      <c r="U3732" s="15">
        <f>Raw_Data!U3732</f>
        <v>5.0599999999999996</v>
      </c>
      <c r="V3732" s="15">
        <f>Raw_Data!V3732</f>
        <v>54971</v>
      </c>
      <c r="W3732" s="15">
        <f>Raw_Data!W3732</f>
        <v>182401</v>
      </c>
      <c r="X3732" s="15">
        <f>Raw_Data!X3732</f>
        <v>278153</v>
      </c>
      <c r="Y3732" s="15">
        <f>Raw_Data!Y3732</f>
        <v>95752</v>
      </c>
      <c r="Z3732" s="15">
        <f>Raw_Data!Z3732</f>
        <v>1605</v>
      </c>
      <c r="AA3732" s="15">
        <f>Raw_Data!AA3732</f>
        <v>3.153</v>
      </c>
      <c r="AB3732" s="15">
        <f>Raw_Data!AB3732</f>
        <v>47.9</v>
      </c>
      <c r="AC3732" s="19" t="str">
        <f>IF(Raw_Data!G3732="","Yes","No")</f>
        <v>No</v>
      </c>
      <c r="AD3732" s="19" t="str">
        <f>IF(Raw_Data!L3732="","Yes","No")</f>
        <v>No</v>
      </c>
      <c r="AE3732" s="19" t="str">
        <f>IF(Raw_Data!T3732="","Imputed",IF(Raw_Data!T3732&gt;INDEX(Cleaning_Reference!$F$6:$F$13,MATCH(D3732,Cleaning_Reference!$A$6:$A$13,0)),"Capped","Original"))</f>
        <v>Original</v>
      </c>
      <c r="AF3732" s="21">
        <f t="shared" si="58"/>
        <v>5.0599999999999996</v>
      </c>
    </row>
    <row r="3733" spans="1:32" ht="15" customHeight="1" x14ac:dyDescent="0.3">
      <c r="A3733" s="20" t="str">
        <f>Raw_Data!A3733</f>
        <v>SF13732</v>
      </c>
      <c r="B3733" s="15" t="str">
        <f>Raw_Data!B3733</f>
        <v>Telangana</v>
      </c>
      <c r="C3733" s="15" t="str">
        <f>Raw_Data!C3733</f>
        <v>Erode</v>
      </c>
      <c r="D3733" s="15" t="str">
        <f>Raw_Data!D3733</f>
        <v>Cotton</v>
      </c>
      <c r="E3733" s="15" t="str">
        <f>Raw_Data!E3733</f>
        <v>Rabi</v>
      </c>
      <c r="F3733" s="15">
        <f>Raw_Data!F3733</f>
        <v>8.73</v>
      </c>
      <c r="G3733" s="18">
        <f>IF(Raw_Data!G3733="",ROUND(AVERAGEIFS(Raw_Data!$G$2:$G$4001,Raw_Data!$E$2:$E$4001,E3733),1),Raw_Data!G3733)</f>
        <v>237.9</v>
      </c>
      <c r="H3733" s="15">
        <f>Raw_Data!H3733</f>
        <v>27</v>
      </c>
      <c r="I3733" s="15">
        <f>Raw_Data!I3733</f>
        <v>45.2</v>
      </c>
      <c r="J3733" s="15">
        <f>Raw_Data!J3733</f>
        <v>6.6</v>
      </c>
      <c r="K3733" s="15">
        <f>Raw_Data!K3733</f>
        <v>6.6</v>
      </c>
      <c r="L3733" s="18">
        <f>IF(Raw_Data!L3733="",ROUND(AVERAGEIFS(Raw_Data!$L$2:$L$4001,Raw_Data!$E$2:$E$4001,E3733),1),Raw_Data!L3733)</f>
        <v>28.7</v>
      </c>
      <c r="M3733" s="15">
        <f>Raw_Data!M3733</f>
        <v>113.7</v>
      </c>
      <c r="N3733" s="15">
        <f>Raw_Data!N3733</f>
        <v>49.4</v>
      </c>
      <c r="O3733" s="15">
        <f>Raw_Data!O3733</f>
        <v>130.1</v>
      </c>
      <c r="P3733" s="15" t="str">
        <f>Raw_Data!P3733</f>
        <v>Rainfed</v>
      </c>
      <c r="Q3733" s="15">
        <f>Raw_Data!Q3733</f>
        <v>253.9</v>
      </c>
      <c r="R3733" s="15">
        <f>Raw_Data!R3733</f>
        <v>5.35</v>
      </c>
      <c r="S3733" s="15">
        <f>Raw_Data!S3733</f>
        <v>0.83</v>
      </c>
      <c r="T3733" s="18">
        <f>IF(Raw_Data!T3733="",ROUND(AVERAGEIFS(Raw_Data!$T$2:$T$4001,Raw_Data!$E$2:$E$4001,E3733,Raw_Data!$D$2:$D$4001,D3733),2),IF(Raw_Data!T3733&gt;INDEX(Cleaning_Reference!$F$6:$F$13,MATCH(D3733,Cleaning_Reference!$A$6:$A$13,0)),INDEX(Cleaning_Reference!$F$6:$F$13,MATCH(D3733,Cleaning_Reference!$A$6:$A$13,0)),Raw_Data!T3733))</f>
        <v>1.02</v>
      </c>
      <c r="U3733" s="15">
        <f>Raw_Data!U3733</f>
        <v>8.9</v>
      </c>
      <c r="V3733" s="15">
        <f>Raw_Data!V3733</f>
        <v>79008</v>
      </c>
      <c r="W3733" s="15">
        <f>Raw_Data!W3733</f>
        <v>577634</v>
      </c>
      <c r="X3733" s="15">
        <f>Raw_Data!X3733</f>
        <v>703171</v>
      </c>
      <c r="Y3733" s="15">
        <f>Raw_Data!Y3733</f>
        <v>125537</v>
      </c>
      <c r="Z3733" s="15">
        <f>Raw_Data!Z3733</f>
        <v>3306</v>
      </c>
      <c r="AA3733" s="15">
        <f>Raw_Data!AA3733</f>
        <v>2.6920000000000002</v>
      </c>
      <c r="AB3733" s="15">
        <f>Raw_Data!AB3733</f>
        <v>47.3</v>
      </c>
      <c r="AC3733" s="19" t="str">
        <f>IF(Raw_Data!G3733="","Yes","No")</f>
        <v>No</v>
      </c>
      <c r="AD3733" s="19" t="str">
        <f>IF(Raw_Data!L3733="","Yes","No")</f>
        <v>No</v>
      </c>
      <c r="AE3733" s="19" t="str">
        <f>IF(Raw_Data!T3733="","Imputed",IF(Raw_Data!T3733&gt;INDEX(Cleaning_Reference!$F$6:$F$13,MATCH(D3733,Cleaning_Reference!$A$6:$A$13,0)),"Capped","Original"))</f>
        <v>Original</v>
      </c>
      <c r="AF3733" s="21">
        <f t="shared" si="58"/>
        <v>8.9</v>
      </c>
    </row>
    <row r="3734" spans="1:32" ht="15" customHeight="1" x14ac:dyDescent="0.3">
      <c r="A3734" s="20" t="str">
        <f>Raw_Data!A3734</f>
        <v>SF13733</v>
      </c>
      <c r="B3734" s="15" t="str">
        <f>Raw_Data!B3734</f>
        <v>Maharashtra</v>
      </c>
      <c r="C3734" s="15" t="str">
        <f>Raw_Data!C3734</f>
        <v>Nashik</v>
      </c>
      <c r="D3734" s="15" t="str">
        <f>Raw_Data!D3734</f>
        <v>Groundnut</v>
      </c>
      <c r="E3734" s="15" t="str">
        <f>Raw_Data!E3734</f>
        <v>Rabi</v>
      </c>
      <c r="F3734" s="15">
        <f>Raw_Data!F3734</f>
        <v>3.24</v>
      </c>
      <c r="G3734" s="18">
        <f>IF(Raw_Data!G3734="",ROUND(AVERAGEIFS(Raw_Data!$G$2:$G$4001,Raw_Data!$E$2:$E$4001,E3734),1),Raw_Data!G3734)</f>
        <v>408.4</v>
      </c>
      <c r="H3734" s="15">
        <f>Raw_Data!H3734</f>
        <v>22.5</v>
      </c>
      <c r="I3734" s="15">
        <f>Raw_Data!I3734</f>
        <v>66.8</v>
      </c>
      <c r="J3734" s="15">
        <f>Raw_Data!J3734</f>
        <v>7.8</v>
      </c>
      <c r="K3734" s="15">
        <f>Raw_Data!K3734</f>
        <v>7.8</v>
      </c>
      <c r="L3734" s="18">
        <f>IF(Raw_Data!L3734="",ROUND(AVERAGEIFS(Raw_Data!$L$2:$L$4001,Raw_Data!$E$2:$E$4001,E3734),1),Raw_Data!L3734)</f>
        <v>22.5</v>
      </c>
      <c r="M3734" s="15">
        <f>Raw_Data!M3734</f>
        <v>112.4</v>
      </c>
      <c r="N3734" s="15">
        <f>Raw_Data!N3734</f>
        <v>50</v>
      </c>
      <c r="O3734" s="15">
        <f>Raw_Data!O3734</f>
        <v>95</v>
      </c>
      <c r="P3734" s="15" t="str">
        <f>Raw_Data!P3734</f>
        <v>Sprinkler</v>
      </c>
      <c r="Q3734" s="15">
        <f>Raw_Data!Q3734</f>
        <v>108.7</v>
      </c>
      <c r="R3734" s="15">
        <f>Raw_Data!R3734</f>
        <v>3.58</v>
      </c>
      <c r="S3734" s="15">
        <f>Raw_Data!S3734</f>
        <v>0.88</v>
      </c>
      <c r="T3734" s="18">
        <f>IF(Raw_Data!T3734="",ROUND(AVERAGEIFS(Raw_Data!$T$2:$T$4001,Raw_Data!$E$2:$E$4001,E3734,Raw_Data!$D$2:$D$4001,D3734),2),IF(Raw_Data!T3734&gt;INDEX(Cleaning_Reference!$F$6:$F$13,MATCH(D3734,Cleaning_Reference!$A$6:$A$13,0)),INDEX(Cleaning_Reference!$F$6:$F$13,MATCH(D3734,Cleaning_Reference!$A$6:$A$13,0)),Raw_Data!T3734))</f>
        <v>0.38</v>
      </c>
      <c r="U3734" s="15">
        <f>Raw_Data!U3734</f>
        <v>1.23</v>
      </c>
      <c r="V3734" s="15">
        <f>Raw_Data!V3734</f>
        <v>58046</v>
      </c>
      <c r="W3734" s="15">
        <f>Raw_Data!W3734</f>
        <v>171207</v>
      </c>
      <c r="X3734" s="15">
        <f>Raw_Data!X3734</f>
        <v>71397</v>
      </c>
      <c r="Y3734" s="15">
        <f>Raw_Data!Y3734</f>
        <v>-99810</v>
      </c>
      <c r="Z3734" s="15">
        <f>Raw_Data!Z3734</f>
        <v>1737</v>
      </c>
      <c r="AA3734" s="15">
        <f>Raw_Data!AA3734</f>
        <v>0.70799999999999996</v>
      </c>
      <c r="AB3734" s="15">
        <f>Raw_Data!AB3734</f>
        <v>52.8</v>
      </c>
      <c r="AC3734" s="19" t="str">
        <f>IF(Raw_Data!G3734="","Yes","No")</f>
        <v>No</v>
      </c>
      <c r="AD3734" s="19" t="str">
        <f>IF(Raw_Data!L3734="","Yes","No")</f>
        <v>No</v>
      </c>
      <c r="AE3734" s="19" t="str">
        <f>IF(Raw_Data!T3734="","Imputed",IF(Raw_Data!T3734&gt;INDEX(Cleaning_Reference!$F$6:$F$13,MATCH(D3734,Cleaning_Reference!$A$6:$A$13,0)),"Capped","Original"))</f>
        <v>Original</v>
      </c>
      <c r="AF3734" s="21">
        <f t="shared" si="58"/>
        <v>1.23</v>
      </c>
    </row>
    <row r="3735" spans="1:32" ht="15" customHeight="1" x14ac:dyDescent="0.3">
      <c r="A3735" s="20" t="str">
        <f>Raw_Data!A3735</f>
        <v>SF13734</v>
      </c>
      <c r="B3735" s="15" t="str">
        <f>Raw_Data!B3735</f>
        <v>Gujarat</v>
      </c>
      <c r="C3735" s="15" t="str">
        <f>Raw_Data!C3735</f>
        <v>Guntur</v>
      </c>
      <c r="D3735" s="15" t="str">
        <f>Raw_Data!D3735</f>
        <v>Groundnut</v>
      </c>
      <c r="E3735" s="15" t="str">
        <f>Raw_Data!E3735</f>
        <v>Kharif</v>
      </c>
      <c r="F3735" s="15">
        <f>Raw_Data!F3735</f>
        <v>6.71</v>
      </c>
      <c r="G3735" s="18">
        <f>IF(Raw_Data!G3735="",ROUND(AVERAGEIFS(Raw_Data!$G$2:$G$4001,Raw_Data!$E$2:$E$4001,E3735),1),Raw_Data!G3735)</f>
        <v>1077</v>
      </c>
      <c r="H3735" s="15">
        <f>Raw_Data!H3735</f>
        <v>24.1</v>
      </c>
      <c r="I3735" s="15">
        <f>Raw_Data!I3735</f>
        <v>56.8</v>
      </c>
      <c r="J3735" s="15">
        <f>Raw_Data!J3735</f>
        <v>6.8</v>
      </c>
      <c r="K3735" s="15">
        <f>Raw_Data!K3735</f>
        <v>5.85</v>
      </c>
      <c r="L3735" s="18">
        <f>IF(Raw_Data!L3735="",ROUND(AVERAGEIFS(Raw_Data!$L$2:$L$4001,Raw_Data!$E$2:$E$4001,E3735),1),Raw_Data!L3735)</f>
        <v>20.7</v>
      </c>
      <c r="M3735" s="15">
        <f>Raw_Data!M3735</f>
        <v>157.6</v>
      </c>
      <c r="N3735" s="15">
        <f>Raw_Data!N3735</f>
        <v>63.5</v>
      </c>
      <c r="O3735" s="15">
        <f>Raw_Data!O3735</f>
        <v>115.7</v>
      </c>
      <c r="P3735" s="15" t="str">
        <f>Raw_Data!P3735</f>
        <v>Sprinkler</v>
      </c>
      <c r="Q3735" s="15">
        <f>Raw_Data!Q3735</f>
        <v>114.9</v>
      </c>
      <c r="R3735" s="15">
        <f>Raw_Data!R3735</f>
        <v>7.8</v>
      </c>
      <c r="S3735" s="15">
        <f>Raw_Data!S3735</f>
        <v>0.89</v>
      </c>
      <c r="T3735" s="18">
        <f>IF(Raw_Data!T3735="",ROUND(AVERAGEIFS(Raw_Data!$T$2:$T$4001,Raw_Data!$E$2:$E$4001,E3735,Raw_Data!$D$2:$D$4001,D3735),2),IF(Raw_Data!T3735&gt;INDEX(Cleaning_Reference!$F$6:$F$13,MATCH(D3735,Cleaning_Reference!$A$6:$A$13,0)),INDEX(Cleaning_Reference!$F$6:$F$13,MATCH(D3735,Cleaning_Reference!$A$6:$A$13,0)),Raw_Data!T3735))</f>
        <v>0.84</v>
      </c>
      <c r="U3735" s="15">
        <f>Raw_Data!U3735</f>
        <v>5.64</v>
      </c>
      <c r="V3735" s="15">
        <f>Raw_Data!V3735</f>
        <v>60540</v>
      </c>
      <c r="W3735" s="15">
        <f>Raw_Data!W3735</f>
        <v>477324</v>
      </c>
      <c r="X3735" s="15">
        <f>Raw_Data!X3735</f>
        <v>341446</v>
      </c>
      <c r="Y3735" s="15">
        <f>Raw_Data!Y3735</f>
        <v>-135878</v>
      </c>
      <c r="Z3735" s="15">
        <f>Raw_Data!Z3735</f>
        <v>3327</v>
      </c>
      <c r="AA3735" s="15">
        <f>Raw_Data!AA3735</f>
        <v>1.6950000000000001</v>
      </c>
      <c r="AB3735" s="15">
        <f>Raw_Data!AB3735</f>
        <v>38.299999999999997</v>
      </c>
      <c r="AC3735" s="19" t="str">
        <f>IF(Raw_Data!G3735="","Yes","No")</f>
        <v>No</v>
      </c>
      <c r="AD3735" s="19" t="str">
        <f>IF(Raw_Data!L3735="","Yes","No")</f>
        <v>No</v>
      </c>
      <c r="AE3735" s="19" t="str">
        <f>IF(Raw_Data!T3735="","Imputed",IF(Raw_Data!T3735&gt;INDEX(Cleaning_Reference!$F$6:$F$13,MATCH(D3735,Cleaning_Reference!$A$6:$A$13,0)),"Capped","Original"))</f>
        <v>Original</v>
      </c>
      <c r="AF3735" s="21">
        <f t="shared" si="58"/>
        <v>5.64</v>
      </c>
    </row>
    <row r="3736" spans="1:32" ht="15" customHeight="1" x14ac:dyDescent="0.3">
      <c r="A3736" s="20" t="str">
        <f>Raw_Data!A3736</f>
        <v>SF13735</v>
      </c>
      <c r="B3736" s="15" t="str">
        <f>Raw_Data!B3736</f>
        <v>Karnataka</v>
      </c>
      <c r="C3736" s="15" t="str">
        <f>Raw_Data!C3736</f>
        <v>Indore</v>
      </c>
      <c r="D3736" s="15" t="str">
        <f>Raw_Data!D3736</f>
        <v>Chilli</v>
      </c>
      <c r="E3736" s="15" t="str">
        <f>Raw_Data!E3736</f>
        <v>Rabi</v>
      </c>
      <c r="F3736" s="15">
        <f>Raw_Data!F3736</f>
        <v>0.86</v>
      </c>
      <c r="G3736" s="18">
        <f>IF(Raw_Data!G3736="",ROUND(AVERAGEIFS(Raw_Data!$G$2:$G$4001,Raw_Data!$E$2:$E$4001,E3736),1),Raw_Data!G3736)</f>
        <v>299</v>
      </c>
      <c r="H3736" s="15">
        <f>Raw_Data!H3736</f>
        <v>18.899999999999999</v>
      </c>
      <c r="I3736" s="15">
        <f>Raw_Data!I3736</f>
        <v>59.5</v>
      </c>
      <c r="J3736" s="15">
        <f>Raw_Data!J3736</f>
        <v>7.9</v>
      </c>
      <c r="K3736" s="15">
        <f>Raw_Data!K3736</f>
        <v>5.57</v>
      </c>
      <c r="L3736" s="18">
        <f>IF(Raw_Data!L3736="",ROUND(AVERAGEIFS(Raw_Data!$L$2:$L$4001,Raw_Data!$E$2:$E$4001,E3736),1),Raw_Data!L3736)</f>
        <v>32</v>
      </c>
      <c r="M3736" s="15">
        <f>Raw_Data!M3736</f>
        <v>86.8</v>
      </c>
      <c r="N3736" s="15">
        <f>Raw_Data!N3736</f>
        <v>90.7</v>
      </c>
      <c r="O3736" s="15">
        <f>Raw_Data!O3736</f>
        <v>111.4</v>
      </c>
      <c r="P3736" s="15" t="str">
        <f>Raw_Data!P3736</f>
        <v>Sprinkler</v>
      </c>
      <c r="Q3736" s="15">
        <f>Raw_Data!Q3736</f>
        <v>186.9</v>
      </c>
      <c r="R3736" s="15">
        <f>Raw_Data!R3736</f>
        <v>4.55</v>
      </c>
      <c r="S3736" s="15">
        <f>Raw_Data!S3736</f>
        <v>0.85</v>
      </c>
      <c r="T3736" s="18">
        <f>IF(Raw_Data!T3736="",ROUND(AVERAGEIFS(Raw_Data!$T$2:$T$4001,Raw_Data!$E$2:$E$4001,E3736,Raw_Data!$D$2:$D$4001,D3736),2),IF(Raw_Data!T3736&gt;INDEX(Cleaning_Reference!$F$6:$F$13,MATCH(D3736,Cleaning_Reference!$A$6:$A$13,0)),INDEX(Cleaning_Reference!$F$6:$F$13,MATCH(D3736,Cleaning_Reference!$A$6:$A$13,0)),Raw_Data!T3736))</f>
        <v>0.43</v>
      </c>
      <c r="U3736" s="15">
        <f>Raw_Data!U3736</f>
        <v>0.37</v>
      </c>
      <c r="V3736" s="15">
        <f>Raw_Data!V3736</f>
        <v>102233</v>
      </c>
      <c r="W3736" s="15">
        <f>Raw_Data!W3736</f>
        <v>57002</v>
      </c>
      <c r="X3736" s="15">
        <f>Raw_Data!X3736</f>
        <v>37826</v>
      </c>
      <c r="Y3736" s="15">
        <f>Raw_Data!Y3736</f>
        <v>-19176</v>
      </c>
      <c r="Z3736" s="15">
        <f>Raw_Data!Z3736</f>
        <v>495</v>
      </c>
      <c r="AA3736" s="15">
        <f>Raw_Data!AA3736</f>
        <v>0.747</v>
      </c>
      <c r="AB3736" s="15">
        <f>Raw_Data!AB3736</f>
        <v>37.1</v>
      </c>
      <c r="AC3736" s="19" t="str">
        <f>IF(Raw_Data!G3736="","Yes","No")</f>
        <v>No</v>
      </c>
      <c r="AD3736" s="19" t="str">
        <f>IF(Raw_Data!L3736="","Yes","No")</f>
        <v>No</v>
      </c>
      <c r="AE3736" s="19" t="str">
        <f>IF(Raw_Data!T3736="","Imputed",IF(Raw_Data!T3736&gt;INDEX(Cleaning_Reference!$F$6:$F$13,MATCH(D3736,Cleaning_Reference!$A$6:$A$13,0)),"Capped","Original"))</f>
        <v>Original</v>
      </c>
      <c r="AF3736" s="21">
        <f t="shared" si="58"/>
        <v>0.37</v>
      </c>
    </row>
    <row r="3737" spans="1:32" ht="15" customHeight="1" x14ac:dyDescent="0.3">
      <c r="A3737" s="20" t="str">
        <f>Raw_Data!A3737</f>
        <v>SF13736</v>
      </c>
      <c r="B3737" s="15" t="str">
        <f>Raw_Data!B3737</f>
        <v>Telangana</v>
      </c>
      <c r="C3737" s="15" t="str">
        <f>Raw_Data!C3737</f>
        <v>Indore</v>
      </c>
      <c r="D3737" s="15" t="str">
        <f>Raw_Data!D3737</f>
        <v>Wheat</v>
      </c>
      <c r="E3737" s="15" t="str">
        <f>Raw_Data!E3737</f>
        <v>Rabi</v>
      </c>
      <c r="F3737" s="15">
        <f>Raw_Data!F3737</f>
        <v>7.77</v>
      </c>
      <c r="G3737" s="18">
        <f>IF(Raw_Data!G3737="",ROUND(AVERAGEIFS(Raw_Data!$G$2:$G$4001,Raw_Data!$E$2:$E$4001,E3737),1),Raw_Data!G3737)</f>
        <v>250.9</v>
      </c>
      <c r="H3737" s="15">
        <f>Raw_Data!H3737</f>
        <v>24.4</v>
      </c>
      <c r="I3737" s="15">
        <f>Raw_Data!I3737</f>
        <v>59.1</v>
      </c>
      <c r="J3737" s="15">
        <f>Raw_Data!J3737</f>
        <v>8</v>
      </c>
      <c r="K3737" s="15">
        <f>Raw_Data!K3737</f>
        <v>7.61</v>
      </c>
      <c r="L3737" s="18">
        <f>IF(Raw_Data!L3737="",ROUND(AVERAGEIFS(Raw_Data!$L$2:$L$4001,Raw_Data!$E$2:$E$4001,E3737),1),Raw_Data!L3737)</f>
        <v>10.8</v>
      </c>
      <c r="M3737" s="15">
        <f>Raw_Data!M3737</f>
        <v>139.1</v>
      </c>
      <c r="N3737" s="15">
        <f>Raw_Data!N3737</f>
        <v>104.7</v>
      </c>
      <c r="O3737" s="15">
        <f>Raw_Data!O3737</f>
        <v>66.8</v>
      </c>
      <c r="P3737" s="15" t="str">
        <f>Raw_Data!P3737</f>
        <v>Flood</v>
      </c>
      <c r="Q3737" s="15">
        <f>Raw_Data!Q3737</f>
        <v>152.9</v>
      </c>
      <c r="R3737" s="15">
        <f>Raw_Data!R3737</f>
        <v>3.94</v>
      </c>
      <c r="S3737" s="15">
        <f>Raw_Data!S3737</f>
        <v>0.95</v>
      </c>
      <c r="T3737" s="18">
        <f>IF(Raw_Data!T3737="",ROUND(AVERAGEIFS(Raw_Data!$T$2:$T$4001,Raw_Data!$E$2:$E$4001,E3737,Raw_Data!$D$2:$D$4001,D3737),2),IF(Raw_Data!T3737&gt;INDEX(Cleaning_Reference!$F$6:$F$13,MATCH(D3737,Cleaning_Reference!$A$6:$A$13,0)),INDEX(Cleaning_Reference!$F$6:$F$13,MATCH(D3737,Cleaning_Reference!$A$6:$A$13,0)),Raw_Data!T3737))</f>
        <v>0.91</v>
      </c>
      <c r="U3737" s="15">
        <f>Raw_Data!U3737</f>
        <v>7.07</v>
      </c>
      <c r="V3737" s="15">
        <f>Raw_Data!V3737</f>
        <v>23808</v>
      </c>
      <c r="W3737" s="15">
        <f>Raw_Data!W3737</f>
        <v>494055</v>
      </c>
      <c r="X3737" s="15">
        <f>Raw_Data!X3737</f>
        <v>168323</v>
      </c>
      <c r="Y3737" s="15">
        <f>Raw_Data!Y3737</f>
        <v>-325732</v>
      </c>
      <c r="Z3737" s="15">
        <f>Raw_Data!Z3737</f>
        <v>5671</v>
      </c>
      <c r="AA3737" s="15">
        <f>Raw_Data!AA3737</f>
        <v>1.2470000000000001</v>
      </c>
      <c r="AB3737" s="15">
        <f>Raw_Data!AB3737</f>
        <v>53.6</v>
      </c>
      <c r="AC3737" s="19" t="str">
        <f>IF(Raw_Data!G3737="","Yes","No")</f>
        <v>No</v>
      </c>
      <c r="AD3737" s="19" t="str">
        <f>IF(Raw_Data!L3737="","Yes","No")</f>
        <v>No</v>
      </c>
      <c r="AE3737" s="19" t="str">
        <f>IF(Raw_Data!T3737="","Imputed",IF(Raw_Data!T3737&gt;INDEX(Cleaning_Reference!$F$6:$F$13,MATCH(D3737,Cleaning_Reference!$A$6:$A$13,0)),"Capped","Original"))</f>
        <v>Original</v>
      </c>
      <c r="AF3737" s="21">
        <f t="shared" si="58"/>
        <v>7.07</v>
      </c>
    </row>
    <row r="3738" spans="1:32" ht="15" customHeight="1" x14ac:dyDescent="0.3">
      <c r="A3738" s="20" t="str">
        <f>Raw_Data!A3738</f>
        <v>SF13737</v>
      </c>
      <c r="B3738" s="15" t="str">
        <f>Raw_Data!B3738</f>
        <v>Maharashtra</v>
      </c>
      <c r="C3738" s="15" t="str">
        <f>Raw_Data!C3738</f>
        <v>Rajkot</v>
      </c>
      <c r="D3738" s="15" t="str">
        <f>Raw_Data!D3738</f>
        <v>Wheat</v>
      </c>
      <c r="E3738" s="15" t="str">
        <f>Raw_Data!E3738</f>
        <v>Kharif</v>
      </c>
      <c r="F3738" s="15">
        <f>Raw_Data!F3738</f>
        <v>14.17</v>
      </c>
      <c r="G3738" s="18">
        <f>IF(Raw_Data!G3738="",ROUND(AVERAGEIFS(Raw_Data!$G$2:$G$4001,Raw_Data!$E$2:$E$4001,E3738),1),Raw_Data!G3738)</f>
        <v>946.2</v>
      </c>
      <c r="H3738" s="15">
        <f>Raw_Data!H3738</f>
        <v>28</v>
      </c>
      <c r="I3738" s="15">
        <f>Raw_Data!I3738</f>
        <v>84.8</v>
      </c>
      <c r="J3738" s="15">
        <f>Raw_Data!J3738</f>
        <v>5.5</v>
      </c>
      <c r="K3738" s="15">
        <f>Raw_Data!K3738</f>
        <v>7.49</v>
      </c>
      <c r="L3738" s="18">
        <f>IF(Raw_Data!L3738="",ROUND(AVERAGEIFS(Raw_Data!$L$2:$L$4001,Raw_Data!$E$2:$E$4001,E3738),1),Raw_Data!L3738)</f>
        <v>36.9</v>
      </c>
      <c r="M3738" s="15">
        <f>Raw_Data!M3738</f>
        <v>82.1</v>
      </c>
      <c r="N3738" s="15">
        <f>Raw_Data!N3738</f>
        <v>73.2</v>
      </c>
      <c r="O3738" s="15">
        <f>Raw_Data!O3738</f>
        <v>64.599999999999994</v>
      </c>
      <c r="P3738" s="15" t="str">
        <f>Raw_Data!P3738</f>
        <v>Sprinkler</v>
      </c>
      <c r="Q3738" s="15">
        <f>Raw_Data!Q3738</f>
        <v>209.1</v>
      </c>
      <c r="R3738" s="15">
        <f>Raw_Data!R3738</f>
        <v>5.29</v>
      </c>
      <c r="S3738" s="15">
        <f>Raw_Data!S3738</f>
        <v>0.68</v>
      </c>
      <c r="T3738" s="18">
        <f>IF(Raw_Data!T3738="",ROUND(AVERAGEIFS(Raw_Data!$T$2:$T$4001,Raw_Data!$E$2:$E$4001,E3738,Raw_Data!$D$2:$D$4001,D3738),2),IF(Raw_Data!T3738&gt;INDEX(Cleaning_Reference!$F$6:$F$13,MATCH(D3738,Cleaning_Reference!$A$6:$A$13,0)),INDEX(Cleaning_Reference!$F$6:$F$13,MATCH(D3738,Cleaning_Reference!$A$6:$A$13,0)),Raw_Data!T3738))</f>
        <v>1.1299999999999999</v>
      </c>
      <c r="U3738" s="15">
        <f>Raw_Data!U3738</f>
        <v>16.010000000000002</v>
      </c>
      <c r="V3738" s="15">
        <f>Raw_Data!V3738</f>
        <v>23888</v>
      </c>
      <c r="W3738" s="15">
        <f>Raw_Data!W3738</f>
        <v>988738</v>
      </c>
      <c r="X3738" s="15">
        <f>Raw_Data!X3738</f>
        <v>382447</v>
      </c>
      <c r="Y3738" s="15">
        <f>Raw_Data!Y3738</f>
        <v>-606291</v>
      </c>
      <c r="Z3738" s="15">
        <f>Raw_Data!Z3738</f>
        <v>6994</v>
      </c>
      <c r="AA3738" s="15">
        <f>Raw_Data!AA3738</f>
        <v>2.2890000000000001</v>
      </c>
      <c r="AB3738" s="15">
        <f>Raw_Data!AB3738</f>
        <v>62.9</v>
      </c>
      <c r="AC3738" s="19" t="str">
        <f>IF(Raw_Data!G3738="","Yes","No")</f>
        <v>No</v>
      </c>
      <c r="AD3738" s="19" t="str">
        <f>IF(Raw_Data!L3738="","Yes","No")</f>
        <v>No</v>
      </c>
      <c r="AE3738" s="19" t="str">
        <f>IF(Raw_Data!T3738="","Imputed",IF(Raw_Data!T3738&gt;INDEX(Cleaning_Reference!$F$6:$F$13,MATCH(D3738,Cleaning_Reference!$A$6:$A$13,0)),"Capped","Original"))</f>
        <v>Original</v>
      </c>
      <c r="AF3738" s="21">
        <f t="shared" si="58"/>
        <v>16.010000000000002</v>
      </c>
    </row>
    <row r="3739" spans="1:32" ht="15" customHeight="1" x14ac:dyDescent="0.3">
      <c r="A3739" s="20" t="str">
        <f>Raw_Data!A3739</f>
        <v>SF13738</v>
      </c>
      <c r="B3739" s="15" t="str">
        <f>Raw_Data!B3739</f>
        <v>Punjab</v>
      </c>
      <c r="C3739" s="15" t="str">
        <f>Raw_Data!C3739</f>
        <v>Nalgonda</v>
      </c>
      <c r="D3739" s="15" t="str">
        <f>Raw_Data!D3739</f>
        <v>Pulses</v>
      </c>
      <c r="E3739" s="15" t="str">
        <f>Raw_Data!E3739</f>
        <v>Rabi</v>
      </c>
      <c r="F3739" s="15">
        <f>Raw_Data!F3739</f>
        <v>12.29</v>
      </c>
      <c r="G3739" s="18">
        <f>IF(Raw_Data!G3739="",ROUND(AVERAGEIFS(Raw_Data!$G$2:$G$4001,Raw_Data!$E$2:$E$4001,E3739),1),Raw_Data!G3739)</f>
        <v>307.60000000000002</v>
      </c>
      <c r="H3739" s="15">
        <f>Raw_Data!H3739</f>
        <v>26.4</v>
      </c>
      <c r="I3739" s="15">
        <f>Raw_Data!I3739</f>
        <v>55.8</v>
      </c>
      <c r="J3739" s="15">
        <f>Raw_Data!J3739</f>
        <v>5.9</v>
      </c>
      <c r="K3739" s="15">
        <f>Raw_Data!K3739</f>
        <v>7.54</v>
      </c>
      <c r="L3739" s="18">
        <f>IF(Raw_Data!L3739="",ROUND(AVERAGEIFS(Raw_Data!$L$2:$L$4001,Raw_Data!$E$2:$E$4001,E3739),1),Raw_Data!L3739)</f>
        <v>20.3</v>
      </c>
      <c r="M3739" s="15">
        <f>Raw_Data!M3739</f>
        <v>158.6</v>
      </c>
      <c r="N3739" s="15">
        <f>Raw_Data!N3739</f>
        <v>51.5</v>
      </c>
      <c r="O3739" s="15">
        <f>Raw_Data!O3739</f>
        <v>135.1</v>
      </c>
      <c r="P3739" s="15" t="str">
        <f>Raw_Data!P3739</f>
        <v>Flood</v>
      </c>
      <c r="Q3739" s="15">
        <f>Raw_Data!Q3739</f>
        <v>199.8</v>
      </c>
      <c r="R3739" s="15">
        <f>Raw_Data!R3739</f>
        <v>6.54</v>
      </c>
      <c r="S3739" s="15">
        <f>Raw_Data!S3739</f>
        <v>0.71</v>
      </c>
      <c r="T3739" s="18">
        <f>IF(Raw_Data!T3739="",ROUND(AVERAGEIFS(Raw_Data!$T$2:$T$4001,Raw_Data!$E$2:$E$4001,E3739,Raw_Data!$D$2:$D$4001,D3739),2),IF(Raw_Data!T3739&gt;INDEX(Cleaning_Reference!$F$6:$F$13,MATCH(D3739,Cleaning_Reference!$A$6:$A$13,0)),INDEX(Cleaning_Reference!$F$6:$F$13,MATCH(D3739,Cleaning_Reference!$A$6:$A$13,0)),Raw_Data!T3739))</f>
        <v>0.47</v>
      </c>
      <c r="U3739" s="15">
        <f>Raw_Data!U3739</f>
        <v>5.78</v>
      </c>
      <c r="V3739" s="15">
        <f>Raw_Data!V3739</f>
        <v>71219</v>
      </c>
      <c r="W3739" s="15">
        <f>Raw_Data!W3739</f>
        <v>828958</v>
      </c>
      <c r="X3739" s="15">
        <f>Raw_Data!X3739</f>
        <v>411646</v>
      </c>
      <c r="Y3739" s="15">
        <f>Raw_Data!Y3739</f>
        <v>-417312</v>
      </c>
      <c r="Z3739" s="15">
        <f>Raw_Data!Z3739</f>
        <v>6327</v>
      </c>
      <c r="AA3739" s="15">
        <f>Raw_Data!AA3739</f>
        <v>0.91400000000000003</v>
      </c>
      <c r="AB3739" s="15">
        <f>Raw_Data!AB3739</f>
        <v>33</v>
      </c>
      <c r="AC3739" s="19" t="str">
        <f>IF(Raw_Data!G3739="","Yes","No")</f>
        <v>No</v>
      </c>
      <c r="AD3739" s="19" t="str">
        <f>IF(Raw_Data!L3739="","Yes","No")</f>
        <v>No</v>
      </c>
      <c r="AE3739" s="19" t="str">
        <f>IF(Raw_Data!T3739="","Imputed",IF(Raw_Data!T3739&gt;INDEX(Cleaning_Reference!$F$6:$F$13,MATCH(D3739,Cleaning_Reference!$A$6:$A$13,0)),"Capped","Original"))</f>
        <v>Original</v>
      </c>
      <c r="AF3739" s="21">
        <f t="shared" si="58"/>
        <v>5.78</v>
      </c>
    </row>
    <row r="3740" spans="1:32" ht="15" customHeight="1" x14ac:dyDescent="0.3">
      <c r="A3740" s="20" t="str">
        <f>Raw_Data!A3740</f>
        <v>SF13739</v>
      </c>
      <c r="B3740" s="15" t="str">
        <f>Raw_Data!B3740</f>
        <v>Madhya Pradesh</v>
      </c>
      <c r="C3740" s="15" t="str">
        <f>Raw_Data!C3740</f>
        <v>Ludhiana</v>
      </c>
      <c r="D3740" s="15" t="str">
        <f>Raw_Data!D3740</f>
        <v>Wheat</v>
      </c>
      <c r="E3740" s="15" t="str">
        <f>Raw_Data!E3740</f>
        <v>Zaid</v>
      </c>
      <c r="F3740" s="15">
        <f>Raw_Data!F3740</f>
        <v>9.74</v>
      </c>
      <c r="G3740" s="18">
        <f>IF(Raw_Data!G3740="",ROUND(AVERAGEIFS(Raw_Data!$G$2:$G$4001,Raw_Data!$E$2:$E$4001,E3740),1),Raw_Data!G3740)</f>
        <v>98</v>
      </c>
      <c r="H3740" s="15">
        <f>Raw_Data!H3740</f>
        <v>32.1</v>
      </c>
      <c r="I3740" s="15">
        <f>Raw_Data!I3740</f>
        <v>51.1</v>
      </c>
      <c r="J3740" s="15">
        <f>Raw_Data!J3740</f>
        <v>7.7</v>
      </c>
      <c r="K3740" s="15">
        <f>Raw_Data!K3740</f>
        <v>6.88</v>
      </c>
      <c r="L3740" s="18">
        <f>IF(Raw_Data!L3740="",ROUND(AVERAGEIFS(Raw_Data!$L$2:$L$4001,Raw_Data!$E$2:$E$4001,E3740),1),Raw_Data!L3740)</f>
        <v>25</v>
      </c>
      <c r="M3740" s="15">
        <f>Raw_Data!M3740</f>
        <v>111.1</v>
      </c>
      <c r="N3740" s="15">
        <f>Raw_Data!N3740</f>
        <v>73.400000000000006</v>
      </c>
      <c r="O3740" s="15">
        <f>Raw_Data!O3740</f>
        <v>118.6</v>
      </c>
      <c r="P3740" s="15" t="str">
        <f>Raw_Data!P3740</f>
        <v>Rainfed</v>
      </c>
      <c r="Q3740" s="15">
        <f>Raw_Data!Q3740</f>
        <v>169.5</v>
      </c>
      <c r="R3740" s="15">
        <f>Raw_Data!R3740</f>
        <v>7.57</v>
      </c>
      <c r="S3740" s="15">
        <f>Raw_Data!S3740</f>
        <v>0.66</v>
      </c>
      <c r="T3740" s="18">
        <f>IF(Raw_Data!T3740="",ROUND(AVERAGEIFS(Raw_Data!$T$2:$T$4001,Raw_Data!$E$2:$E$4001,E3740,Raw_Data!$D$2:$D$4001,D3740),2),IF(Raw_Data!T3740&gt;INDEX(Cleaning_Reference!$F$6:$F$13,MATCH(D3740,Cleaning_Reference!$A$6:$A$13,0)),INDEX(Cleaning_Reference!$F$6:$F$13,MATCH(D3740,Cleaning_Reference!$A$6:$A$13,0)),Raw_Data!T3740))</f>
        <v>1.33</v>
      </c>
      <c r="U3740" s="15">
        <f>Raw_Data!U3740</f>
        <v>12.95</v>
      </c>
      <c r="V3740" s="15">
        <f>Raw_Data!V3740</f>
        <v>21720</v>
      </c>
      <c r="W3740" s="15">
        <f>Raw_Data!W3740</f>
        <v>539446</v>
      </c>
      <c r="X3740" s="15">
        <f>Raw_Data!X3740</f>
        <v>281274</v>
      </c>
      <c r="Y3740" s="15">
        <f>Raw_Data!Y3740</f>
        <v>-258172</v>
      </c>
      <c r="Z3740" s="15">
        <f>Raw_Data!Z3740</f>
        <v>3139</v>
      </c>
      <c r="AA3740" s="15">
        <f>Raw_Data!AA3740</f>
        <v>4.1260000000000003</v>
      </c>
      <c r="AB3740" s="15">
        <f>Raw_Data!AB3740</f>
        <v>24.6</v>
      </c>
      <c r="AC3740" s="19" t="str">
        <f>IF(Raw_Data!G3740="","Yes","No")</f>
        <v>No</v>
      </c>
      <c r="AD3740" s="19" t="str">
        <f>IF(Raw_Data!L3740="","Yes","No")</f>
        <v>No</v>
      </c>
      <c r="AE3740" s="19" t="str">
        <f>IF(Raw_Data!T3740="","Imputed",IF(Raw_Data!T3740&gt;INDEX(Cleaning_Reference!$F$6:$F$13,MATCH(D3740,Cleaning_Reference!$A$6:$A$13,0)),"Capped","Original"))</f>
        <v>Original</v>
      </c>
      <c r="AF3740" s="21">
        <f t="shared" si="58"/>
        <v>12.95</v>
      </c>
    </row>
    <row r="3741" spans="1:32" ht="15" customHeight="1" x14ac:dyDescent="0.3">
      <c r="A3741" s="20" t="str">
        <f>Raw_Data!A3741</f>
        <v>SF13740</v>
      </c>
      <c r="B3741" s="15" t="str">
        <f>Raw_Data!B3741</f>
        <v>Andhra Pradesh</v>
      </c>
      <c r="C3741" s="15" t="str">
        <f>Raw_Data!C3741</f>
        <v>Nalgonda</v>
      </c>
      <c r="D3741" s="15" t="str">
        <f>Raw_Data!D3741</f>
        <v>Wheat</v>
      </c>
      <c r="E3741" s="15" t="str">
        <f>Raw_Data!E3741</f>
        <v>Kharif</v>
      </c>
      <c r="F3741" s="15">
        <f>Raw_Data!F3741</f>
        <v>2.0299999999999998</v>
      </c>
      <c r="G3741" s="18">
        <f>IF(Raw_Data!G3741="",ROUND(AVERAGEIFS(Raw_Data!$G$2:$G$4001,Raw_Data!$E$2:$E$4001,E3741),1),Raw_Data!G3741)</f>
        <v>875</v>
      </c>
      <c r="H3741" s="15">
        <f>Raw_Data!H3741</f>
        <v>29.9</v>
      </c>
      <c r="I3741" s="15">
        <f>Raw_Data!I3741</f>
        <v>78.2</v>
      </c>
      <c r="J3741" s="15">
        <f>Raw_Data!J3741</f>
        <v>10.3</v>
      </c>
      <c r="K3741" s="15">
        <f>Raw_Data!K3741</f>
        <v>6.64</v>
      </c>
      <c r="L3741" s="18">
        <f>IF(Raw_Data!L3741="",ROUND(AVERAGEIFS(Raw_Data!$L$2:$L$4001,Raw_Data!$E$2:$E$4001,E3741),1),Raw_Data!L3741)</f>
        <v>22.6</v>
      </c>
      <c r="M3741" s="15">
        <f>Raw_Data!M3741</f>
        <v>174.6</v>
      </c>
      <c r="N3741" s="15">
        <f>Raw_Data!N3741</f>
        <v>97.2</v>
      </c>
      <c r="O3741" s="15">
        <f>Raw_Data!O3741</f>
        <v>140.1</v>
      </c>
      <c r="P3741" s="15" t="str">
        <f>Raw_Data!P3741</f>
        <v>Rainfed</v>
      </c>
      <c r="Q3741" s="15">
        <f>Raw_Data!Q3741</f>
        <v>131.1</v>
      </c>
      <c r="R3741" s="15">
        <f>Raw_Data!R3741</f>
        <v>9.2200000000000006</v>
      </c>
      <c r="S3741" s="15">
        <f>Raw_Data!S3741</f>
        <v>0.97</v>
      </c>
      <c r="T3741" s="18">
        <f>IF(Raw_Data!T3741="",ROUND(AVERAGEIFS(Raw_Data!$T$2:$T$4001,Raw_Data!$E$2:$E$4001,E3741,Raw_Data!$D$2:$D$4001,D3741),2),IF(Raw_Data!T3741&gt;INDEX(Cleaning_Reference!$F$6:$F$13,MATCH(D3741,Cleaning_Reference!$A$6:$A$13,0)),INDEX(Cleaning_Reference!$F$6:$F$13,MATCH(D3741,Cleaning_Reference!$A$6:$A$13,0)),Raw_Data!T3741))</f>
        <v>3.08</v>
      </c>
      <c r="U3741" s="15">
        <f>Raw_Data!U3741</f>
        <v>6.25</v>
      </c>
      <c r="V3741" s="15">
        <f>Raw_Data!V3741</f>
        <v>24525</v>
      </c>
      <c r="W3741" s="15">
        <f>Raw_Data!W3741</f>
        <v>85543</v>
      </c>
      <c r="X3741" s="15">
        <f>Raw_Data!X3741</f>
        <v>153281</v>
      </c>
      <c r="Y3741" s="15">
        <f>Raw_Data!Y3741</f>
        <v>67738</v>
      </c>
      <c r="Z3741" s="15">
        <f>Raw_Data!Z3741</f>
        <v>618</v>
      </c>
      <c r="AA3741" s="15">
        <f>Raw_Data!AA3741</f>
        <v>10.113</v>
      </c>
      <c r="AB3741" s="15">
        <f>Raw_Data!AB3741</f>
        <v>40.200000000000003</v>
      </c>
      <c r="AC3741" s="19" t="str">
        <f>IF(Raw_Data!G3741="","Yes","No")</f>
        <v>No</v>
      </c>
      <c r="AD3741" s="19" t="str">
        <f>IF(Raw_Data!L3741="","Yes","No")</f>
        <v>No</v>
      </c>
      <c r="AE3741" s="19" t="str">
        <f>IF(Raw_Data!T3741="","Imputed",IF(Raw_Data!T3741&gt;INDEX(Cleaning_Reference!$F$6:$F$13,MATCH(D3741,Cleaning_Reference!$A$6:$A$13,0)),"Capped","Original"))</f>
        <v>Original</v>
      </c>
      <c r="AF3741" s="21">
        <f t="shared" si="58"/>
        <v>6.25</v>
      </c>
    </row>
    <row r="3742" spans="1:32" ht="15" customHeight="1" x14ac:dyDescent="0.3">
      <c r="A3742" s="20" t="str">
        <f>Raw_Data!A3742</f>
        <v>SF13741</v>
      </c>
      <c r="B3742" s="15" t="str">
        <f>Raw_Data!B3742</f>
        <v>Madhya Pradesh</v>
      </c>
      <c r="C3742" s="15" t="str">
        <f>Raw_Data!C3742</f>
        <v>Nalgonda</v>
      </c>
      <c r="D3742" s="15" t="str">
        <f>Raw_Data!D3742</f>
        <v>Pulses</v>
      </c>
      <c r="E3742" s="15" t="str">
        <f>Raw_Data!E3742</f>
        <v>Zaid</v>
      </c>
      <c r="F3742" s="15">
        <f>Raw_Data!F3742</f>
        <v>8.99</v>
      </c>
      <c r="G3742" s="18">
        <f>IF(Raw_Data!G3742="",ROUND(AVERAGEIFS(Raw_Data!$G$2:$G$4001,Raw_Data!$E$2:$E$4001,E3742),1),Raw_Data!G3742)</f>
        <v>573.5</v>
      </c>
      <c r="H3742" s="15">
        <f>Raw_Data!H3742</f>
        <v>33.5</v>
      </c>
      <c r="I3742" s="15">
        <f>Raw_Data!I3742</f>
        <v>56.3</v>
      </c>
      <c r="J3742" s="15">
        <f>Raw_Data!J3742</f>
        <v>7.2</v>
      </c>
      <c r="K3742" s="15">
        <f>Raw_Data!K3742</f>
        <v>8.09</v>
      </c>
      <c r="L3742" s="18">
        <f>IF(Raw_Data!L3742="",ROUND(AVERAGEIFS(Raw_Data!$L$2:$L$4001,Raw_Data!$E$2:$E$4001,E3742),1),Raw_Data!L3742)</f>
        <v>19.5</v>
      </c>
      <c r="M3742" s="15">
        <f>Raw_Data!M3742</f>
        <v>148</v>
      </c>
      <c r="N3742" s="15">
        <f>Raw_Data!N3742</f>
        <v>36.9</v>
      </c>
      <c r="O3742" s="15">
        <f>Raw_Data!O3742</f>
        <v>95.5</v>
      </c>
      <c r="P3742" s="15" t="str">
        <f>Raw_Data!P3742</f>
        <v>Flood</v>
      </c>
      <c r="Q3742" s="15">
        <f>Raw_Data!Q3742</f>
        <v>77.099999999999994</v>
      </c>
      <c r="R3742" s="15">
        <f>Raw_Data!R3742</f>
        <v>5.64</v>
      </c>
      <c r="S3742" s="15">
        <f>Raw_Data!S3742</f>
        <v>0.95</v>
      </c>
      <c r="T3742" s="18">
        <f>IF(Raw_Data!T3742="",ROUND(AVERAGEIFS(Raw_Data!$T$2:$T$4001,Raw_Data!$E$2:$E$4001,E3742,Raw_Data!$D$2:$D$4001,D3742),2),IF(Raw_Data!T3742&gt;INDEX(Cleaning_Reference!$F$6:$F$13,MATCH(D3742,Cleaning_Reference!$A$6:$A$13,0)),INDEX(Cleaning_Reference!$F$6:$F$13,MATCH(D3742,Cleaning_Reference!$A$6:$A$13,0)),Raw_Data!T3742))</f>
        <v>0.3</v>
      </c>
      <c r="U3742" s="15">
        <f>Raw_Data!U3742</f>
        <v>2.7</v>
      </c>
      <c r="V3742" s="15">
        <f>Raw_Data!V3742</f>
        <v>80243</v>
      </c>
      <c r="W3742" s="15">
        <f>Raw_Data!W3742</f>
        <v>471891</v>
      </c>
      <c r="X3742" s="15">
        <f>Raw_Data!X3742</f>
        <v>216656</v>
      </c>
      <c r="Y3742" s="15">
        <f>Raw_Data!Y3742</f>
        <v>-255235</v>
      </c>
      <c r="Z3742" s="15">
        <f>Raw_Data!Z3742</f>
        <v>3623</v>
      </c>
      <c r="AA3742" s="15">
        <f>Raw_Data!AA3742</f>
        <v>0.745</v>
      </c>
      <c r="AB3742" s="15">
        <f>Raw_Data!AB3742</f>
        <v>38.200000000000003</v>
      </c>
      <c r="AC3742" s="19" t="str">
        <f>IF(Raw_Data!G3742="","Yes","No")</f>
        <v>No</v>
      </c>
      <c r="AD3742" s="19" t="str">
        <f>IF(Raw_Data!L3742="","Yes","No")</f>
        <v>No</v>
      </c>
      <c r="AE3742" s="19" t="str">
        <f>IF(Raw_Data!T3742="","Imputed",IF(Raw_Data!T3742&gt;INDEX(Cleaning_Reference!$F$6:$F$13,MATCH(D3742,Cleaning_Reference!$A$6:$A$13,0)),"Capped","Original"))</f>
        <v>Original</v>
      </c>
      <c r="AF3742" s="21">
        <f t="shared" si="58"/>
        <v>2.7</v>
      </c>
    </row>
    <row r="3743" spans="1:32" ht="15" customHeight="1" x14ac:dyDescent="0.3">
      <c r="A3743" s="20" t="str">
        <f>Raw_Data!A3743</f>
        <v>SF13742</v>
      </c>
      <c r="B3743" s="15" t="str">
        <f>Raw_Data!B3743</f>
        <v>Karnataka</v>
      </c>
      <c r="C3743" s="15" t="str">
        <f>Raw_Data!C3743</f>
        <v>Warangal</v>
      </c>
      <c r="D3743" s="15" t="str">
        <f>Raw_Data!D3743</f>
        <v>Maize</v>
      </c>
      <c r="E3743" s="15" t="str">
        <f>Raw_Data!E3743</f>
        <v>Rabi</v>
      </c>
      <c r="F3743" s="15">
        <f>Raw_Data!F3743</f>
        <v>13.3</v>
      </c>
      <c r="G3743" s="18">
        <f>IF(Raw_Data!G3743="",ROUND(AVERAGEIFS(Raw_Data!$G$2:$G$4001,Raw_Data!$E$2:$E$4001,E3743),1),Raw_Data!G3743)</f>
        <v>466.4</v>
      </c>
      <c r="H3743" s="15">
        <f>Raw_Data!H3743</f>
        <v>23.1</v>
      </c>
      <c r="I3743" s="15">
        <f>Raw_Data!I3743</f>
        <v>64.8</v>
      </c>
      <c r="J3743" s="15">
        <f>Raw_Data!J3743</f>
        <v>6.6</v>
      </c>
      <c r="K3743" s="15">
        <f>Raw_Data!K3743</f>
        <v>6.85</v>
      </c>
      <c r="L3743" s="18">
        <f>IF(Raw_Data!L3743="",ROUND(AVERAGEIFS(Raw_Data!$L$2:$L$4001,Raw_Data!$E$2:$E$4001,E3743),1),Raw_Data!L3743)</f>
        <v>20.399999999999999</v>
      </c>
      <c r="M3743" s="15">
        <f>Raw_Data!M3743</f>
        <v>125.8</v>
      </c>
      <c r="N3743" s="15">
        <f>Raw_Data!N3743</f>
        <v>31.8</v>
      </c>
      <c r="O3743" s="15">
        <f>Raw_Data!O3743</f>
        <v>102.4</v>
      </c>
      <c r="P3743" s="15" t="str">
        <f>Raw_Data!P3743</f>
        <v>Flood</v>
      </c>
      <c r="Q3743" s="15">
        <f>Raw_Data!Q3743</f>
        <v>184.3</v>
      </c>
      <c r="R3743" s="15">
        <f>Raw_Data!R3743</f>
        <v>9.5399999999999991</v>
      </c>
      <c r="S3743" s="15">
        <f>Raw_Data!S3743</f>
        <v>0.93</v>
      </c>
      <c r="T3743" s="18">
        <f>IF(Raw_Data!T3743="",ROUND(AVERAGEIFS(Raw_Data!$T$2:$T$4001,Raw_Data!$E$2:$E$4001,E3743,Raw_Data!$D$2:$D$4001,D3743),2),IF(Raw_Data!T3743&gt;INDEX(Cleaning_Reference!$F$6:$F$13,MATCH(D3743,Cleaning_Reference!$A$6:$A$13,0)),INDEX(Cleaning_Reference!$F$6:$F$13,MATCH(D3743,Cleaning_Reference!$A$6:$A$13,0)),Raw_Data!T3743))</f>
        <v>3.87</v>
      </c>
      <c r="U3743" s="15">
        <f>Raw_Data!U3743</f>
        <v>51.47</v>
      </c>
      <c r="V3743" s="15">
        <f>Raw_Data!V3743</f>
        <v>23930</v>
      </c>
      <c r="W3743" s="15">
        <f>Raw_Data!W3743</f>
        <v>873014</v>
      </c>
      <c r="X3743" s="15">
        <f>Raw_Data!X3743</f>
        <v>1231677</v>
      </c>
      <c r="Y3743" s="15">
        <f>Raw_Data!Y3743</f>
        <v>358663</v>
      </c>
      <c r="Z3743" s="15">
        <f>Raw_Data!Z3743</f>
        <v>9687</v>
      </c>
      <c r="AA3743" s="15">
        <f>Raw_Data!AA3743</f>
        <v>5.3129999999999997</v>
      </c>
      <c r="AB3743" s="15">
        <f>Raw_Data!AB3743</f>
        <v>29.8</v>
      </c>
      <c r="AC3743" s="19" t="str">
        <f>IF(Raw_Data!G3743="","Yes","No")</f>
        <v>No</v>
      </c>
      <c r="AD3743" s="19" t="str">
        <f>IF(Raw_Data!L3743="","Yes","No")</f>
        <v>No</v>
      </c>
      <c r="AE3743" s="19" t="str">
        <f>IF(Raw_Data!T3743="","Imputed",IF(Raw_Data!T3743&gt;INDEX(Cleaning_Reference!$F$6:$F$13,MATCH(D3743,Cleaning_Reference!$A$6:$A$13,0)),"Capped","Original"))</f>
        <v>Original</v>
      </c>
      <c r="AF3743" s="21">
        <f t="shared" si="58"/>
        <v>51.47</v>
      </c>
    </row>
    <row r="3744" spans="1:32" ht="15" customHeight="1" x14ac:dyDescent="0.3">
      <c r="A3744" s="20" t="str">
        <f>Raw_Data!A3744</f>
        <v>SF13743</v>
      </c>
      <c r="B3744" s="15" t="str">
        <f>Raw_Data!B3744</f>
        <v>Gujarat</v>
      </c>
      <c r="C3744" s="15" t="str">
        <f>Raw_Data!C3744</f>
        <v>Rajkot</v>
      </c>
      <c r="D3744" s="15" t="str">
        <f>Raw_Data!D3744</f>
        <v>Pulses</v>
      </c>
      <c r="E3744" s="15" t="str">
        <f>Raw_Data!E3744</f>
        <v>Kharif</v>
      </c>
      <c r="F3744" s="15">
        <f>Raw_Data!F3744</f>
        <v>14.52</v>
      </c>
      <c r="G3744" s="18">
        <f>IF(Raw_Data!G3744="",ROUND(AVERAGEIFS(Raw_Data!$G$2:$G$4001,Raw_Data!$E$2:$E$4001,E3744),1),Raw_Data!G3744)</f>
        <v>832.9</v>
      </c>
      <c r="H3744" s="15">
        <f>Raw_Data!H3744</f>
        <v>31</v>
      </c>
      <c r="I3744" s="15">
        <f>Raw_Data!I3744</f>
        <v>82.5</v>
      </c>
      <c r="J3744" s="15">
        <f>Raw_Data!J3744</f>
        <v>6.4</v>
      </c>
      <c r="K3744" s="15">
        <f>Raw_Data!K3744</f>
        <v>6.84</v>
      </c>
      <c r="L3744" s="18">
        <f>IF(Raw_Data!L3744="",ROUND(AVERAGEIFS(Raw_Data!$L$2:$L$4001,Raw_Data!$E$2:$E$4001,E3744),1),Raw_Data!L3744)</f>
        <v>34.5</v>
      </c>
      <c r="M3744" s="15">
        <f>Raw_Data!M3744</f>
        <v>131</v>
      </c>
      <c r="N3744" s="15">
        <f>Raw_Data!N3744</f>
        <v>67</v>
      </c>
      <c r="O3744" s="15">
        <f>Raw_Data!O3744</f>
        <v>105.4</v>
      </c>
      <c r="P3744" s="15" t="str">
        <f>Raw_Data!P3744</f>
        <v>Rainfed</v>
      </c>
      <c r="Q3744" s="15">
        <f>Raw_Data!Q3744</f>
        <v>233.1</v>
      </c>
      <c r="R3744" s="15">
        <f>Raw_Data!R3744</f>
        <v>4.97</v>
      </c>
      <c r="S3744" s="15">
        <f>Raw_Data!S3744</f>
        <v>0.95</v>
      </c>
      <c r="T3744" s="18">
        <f>IF(Raw_Data!T3744="",ROUND(AVERAGEIFS(Raw_Data!$T$2:$T$4001,Raw_Data!$E$2:$E$4001,E3744,Raw_Data!$D$2:$D$4001,D3744),2),IF(Raw_Data!T3744&gt;INDEX(Cleaning_Reference!$F$6:$F$13,MATCH(D3744,Cleaning_Reference!$A$6:$A$13,0)),INDEX(Cleaning_Reference!$F$6:$F$13,MATCH(D3744,Cleaning_Reference!$A$6:$A$13,0)),Raw_Data!T3744))</f>
        <v>1.33</v>
      </c>
      <c r="U3744" s="15">
        <f>Raw_Data!U3744</f>
        <v>19.309999999999999</v>
      </c>
      <c r="V3744" s="15">
        <f>Raw_Data!V3744</f>
        <v>64823</v>
      </c>
      <c r="W3744" s="15">
        <f>Raw_Data!W3744</f>
        <v>876630</v>
      </c>
      <c r="X3744" s="15">
        <f>Raw_Data!X3744</f>
        <v>1251732</v>
      </c>
      <c r="Y3744" s="15">
        <f>Raw_Data!Y3744</f>
        <v>375102</v>
      </c>
      <c r="Z3744" s="15">
        <f>Raw_Data!Z3744</f>
        <v>3144</v>
      </c>
      <c r="AA3744" s="15">
        <f>Raw_Data!AA3744</f>
        <v>6.1420000000000003</v>
      </c>
      <c r="AB3744" s="15">
        <f>Raw_Data!AB3744</f>
        <v>58.1</v>
      </c>
      <c r="AC3744" s="19" t="str">
        <f>IF(Raw_Data!G3744="","Yes","No")</f>
        <v>No</v>
      </c>
      <c r="AD3744" s="19" t="str">
        <f>IF(Raw_Data!L3744="","Yes","No")</f>
        <v>No</v>
      </c>
      <c r="AE3744" s="19" t="str">
        <f>IF(Raw_Data!T3744="","Imputed",IF(Raw_Data!T3744&gt;INDEX(Cleaning_Reference!$F$6:$F$13,MATCH(D3744,Cleaning_Reference!$A$6:$A$13,0)),"Capped","Original"))</f>
        <v>Original</v>
      </c>
      <c r="AF3744" s="21">
        <f t="shared" si="58"/>
        <v>19.309999999999999</v>
      </c>
    </row>
    <row r="3745" spans="1:32" ht="15" customHeight="1" x14ac:dyDescent="0.3">
      <c r="A3745" s="20" t="str">
        <f>Raw_Data!A3745</f>
        <v>SF13744</v>
      </c>
      <c r="B3745" s="15" t="str">
        <f>Raw_Data!B3745</f>
        <v>Andhra Pradesh</v>
      </c>
      <c r="C3745" s="15" t="str">
        <f>Raw_Data!C3745</f>
        <v>Rajkot</v>
      </c>
      <c r="D3745" s="15" t="str">
        <f>Raw_Data!D3745</f>
        <v>Rice</v>
      </c>
      <c r="E3745" s="15" t="str">
        <f>Raw_Data!E3745</f>
        <v>Kharif</v>
      </c>
      <c r="F3745" s="15">
        <f>Raw_Data!F3745</f>
        <v>3.2</v>
      </c>
      <c r="G3745" s="18">
        <f>IF(Raw_Data!G3745="",ROUND(AVERAGEIFS(Raw_Data!$G$2:$G$4001,Raw_Data!$E$2:$E$4001,E3745),1),Raw_Data!G3745)</f>
        <v>989.6</v>
      </c>
      <c r="H3745" s="15">
        <f>Raw_Data!H3745</f>
        <v>27.8</v>
      </c>
      <c r="I3745" s="15">
        <f>Raw_Data!I3745</f>
        <v>63.1</v>
      </c>
      <c r="J3745" s="15">
        <f>Raw_Data!J3745</f>
        <v>7.5</v>
      </c>
      <c r="K3745" s="15">
        <f>Raw_Data!K3745</f>
        <v>6.71</v>
      </c>
      <c r="L3745" s="18">
        <f>IF(Raw_Data!L3745="",ROUND(AVERAGEIFS(Raw_Data!$L$2:$L$4001,Raw_Data!$E$2:$E$4001,E3745),1),Raw_Data!L3745)</f>
        <v>28.7</v>
      </c>
      <c r="M3745" s="15">
        <f>Raw_Data!M3745</f>
        <v>119.5</v>
      </c>
      <c r="N3745" s="15">
        <f>Raw_Data!N3745</f>
        <v>57.1</v>
      </c>
      <c r="O3745" s="15">
        <f>Raw_Data!O3745</f>
        <v>112.1</v>
      </c>
      <c r="P3745" s="15" t="str">
        <f>Raw_Data!P3745</f>
        <v>Flood</v>
      </c>
      <c r="Q3745" s="15">
        <f>Raw_Data!Q3745</f>
        <v>175</v>
      </c>
      <c r="R3745" s="15">
        <f>Raw_Data!R3745</f>
        <v>4.9000000000000004</v>
      </c>
      <c r="S3745" s="15">
        <f>Raw_Data!S3745</f>
        <v>0.98</v>
      </c>
      <c r="T3745" s="18">
        <f>IF(Raw_Data!T3745="",ROUND(AVERAGEIFS(Raw_Data!$T$2:$T$4001,Raw_Data!$E$2:$E$4001,E3745,Raw_Data!$D$2:$D$4001,D3745),2),IF(Raw_Data!T3745&gt;INDEX(Cleaning_Reference!$F$6:$F$13,MATCH(D3745,Cleaning_Reference!$A$6:$A$13,0)),INDEX(Cleaning_Reference!$F$6:$F$13,MATCH(D3745,Cleaning_Reference!$A$6:$A$13,0)),Raw_Data!T3745))</f>
        <v>3.91</v>
      </c>
      <c r="U3745" s="15">
        <f>Raw_Data!U3745</f>
        <v>12.51</v>
      </c>
      <c r="V3745" s="15">
        <f>Raw_Data!V3745</f>
        <v>22957</v>
      </c>
      <c r="W3745" s="15">
        <f>Raw_Data!W3745</f>
        <v>194578</v>
      </c>
      <c r="X3745" s="15">
        <f>Raw_Data!X3745</f>
        <v>287192</v>
      </c>
      <c r="Y3745" s="15">
        <f>Raw_Data!Y3745</f>
        <v>92614</v>
      </c>
      <c r="Z3745" s="15">
        <f>Raw_Data!Z3745</f>
        <v>6831</v>
      </c>
      <c r="AA3745" s="15">
        <f>Raw_Data!AA3745</f>
        <v>1.831</v>
      </c>
      <c r="AB3745" s="15">
        <f>Raw_Data!AB3745</f>
        <v>48.1</v>
      </c>
      <c r="AC3745" s="19" t="str">
        <f>IF(Raw_Data!G3745="","Yes","No")</f>
        <v>No</v>
      </c>
      <c r="AD3745" s="19" t="str">
        <f>IF(Raw_Data!L3745="","Yes","No")</f>
        <v>No</v>
      </c>
      <c r="AE3745" s="19" t="str">
        <f>IF(Raw_Data!T3745="","Imputed",IF(Raw_Data!T3745&gt;INDEX(Cleaning_Reference!$F$6:$F$13,MATCH(D3745,Cleaning_Reference!$A$6:$A$13,0)),"Capped","Original"))</f>
        <v>Original</v>
      </c>
      <c r="AF3745" s="21">
        <f t="shared" si="58"/>
        <v>12.51</v>
      </c>
    </row>
    <row r="3746" spans="1:32" ht="15" customHeight="1" x14ac:dyDescent="0.3">
      <c r="A3746" s="20" t="str">
        <f>Raw_Data!A3746</f>
        <v>SF13745</v>
      </c>
      <c r="B3746" s="15" t="str">
        <f>Raw_Data!B3746</f>
        <v>Andhra Pradesh</v>
      </c>
      <c r="C3746" s="15" t="str">
        <f>Raw_Data!C3746</f>
        <v>Krishna</v>
      </c>
      <c r="D3746" s="15" t="str">
        <f>Raw_Data!D3746</f>
        <v>Cotton</v>
      </c>
      <c r="E3746" s="15" t="str">
        <f>Raw_Data!E3746</f>
        <v>Rabi</v>
      </c>
      <c r="F3746" s="15">
        <f>Raw_Data!F3746</f>
        <v>10.23</v>
      </c>
      <c r="G3746" s="18">
        <f>IF(Raw_Data!G3746="",ROUND(AVERAGEIFS(Raw_Data!$G$2:$G$4001,Raw_Data!$E$2:$E$4001,E3746),1),Raw_Data!G3746)</f>
        <v>726.8</v>
      </c>
      <c r="H3746" s="15">
        <f>Raw_Data!H3746</f>
        <v>21.2</v>
      </c>
      <c r="I3746" s="15">
        <f>Raw_Data!I3746</f>
        <v>41.7</v>
      </c>
      <c r="J3746" s="15">
        <f>Raw_Data!J3746</f>
        <v>7.9</v>
      </c>
      <c r="K3746" s="15">
        <f>Raw_Data!K3746</f>
        <v>6.35</v>
      </c>
      <c r="L3746" s="18">
        <f>IF(Raw_Data!L3746="",ROUND(AVERAGEIFS(Raw_Data!$L$2:$L$4001,Raw_Data!$E$2:$E$4001,E3746),1),Raw_Data!L3746)</f>
        <v>26.4</v>
      </c>
      <c r="M3746" s="15">
        <f>Raw_Data!M3746</f>
        <v>90.2</v>
      </c>
      <c r="N3746" s="15">
        <f>Raw_Data!N3746</f>
        <v>55.2</v>
      </c>
      <c r="O3746" s="15">
        <f>Raw_Data!O3746</f>
        <v>83.1</v>
      </c>
      <c r="P3746" s="15" t="str">
        <f>Raw_Data!P3746</f>
        <v>Drip</v>
      </c>
      <c r="Q3746" s="15">
        <f>Raw_Data!Q3746</f>
        <v>243.5</v>
      </c>
      <c r="R3746" s="15">
        <f>Raw_Data!R3746</f>
        <v>1.56</v>
      </c>
      <c r="S3746" s="15">
        <f>Raw_Data!S3746</f>
        <v>0.93</v>
      </c>
      <c r="T3746" s="18">
        <f>IF(Raw_Data!T3746="",ROUND(AVERAGEIFS(Raw_Data!$T$2:$T$4001,Raw_Data!$E$2:$E$4001,E3746,Raw_Data!$D$2:$D$4001,D3746),2),IF(Raw_Data!T3746&gt;INDEX(Cleaning_Reference!$F$6:$F$13,MATCH(D3746,Cleaning_Reference!$A$6:$A$13,0)),INDEX(Cleaning_Reference!$F$6:$F$13,MATCH(D3746,Cleaning_Reference!$A$6:$A$13,0)),Raw_Data!T3746))</f>
        <v>1.47</v>
      </c>
      <c r="U3746" s="15">
        <f>Raw_Data!U3746</f>
        <v>15.04</v>
      </c>
      <c r="V3746" s="15">
        <f>Raw_Data!V3746</f>
        <v>71964</v>
      </c>
      <c r="W3746" s="15">
        <f>Raw_Data!W3746</f>
        <v>782296</v>
      </c>
      <c r="X3746" s="15">
        <f>Raw_Data!X3746</f>
        <v>1082339</v>
      </c>
      <c r="Y3746" s="15">
        <f>Raw_Data!Y3746</f>
        <v>300043</v>
      </c>
      <c r="Z3746" s="15">
        <f>Raw_Data!Z3746</f>
        <v>6248</v>
      </c>
      <c r="AA3746" s="15">
        <f>Raw_Data!AA3746</f>
        <v>2.407</v>
      </c>
      <c r="AB3746" s="15">
        <f>Raw_Data!AB3746</f>
        <v>55</v>
      </c>
      <c r="AC3746" s="19" t="str">
        <f>IF(Raw_Data!G3746="","Yes","No")</f>
        <v>No</v>
      </c>
      <c r="AD3746" s="19" t="str">
        <f>IF(Raw_Data!L3746="","Yes","No")</f>
        <v>No</v>
      </c>
      <c r="AE3746" s="19" t="str">
        <f>IF(Raw_Data!T3746="","Imputed",IF(Raw_Data!T3746&gt;INDEX(Cleaning_Reference!$F$6:$F$13,MATCH(D3746,Cleaning_Reference!$A$6:$A$13,0)),"Capped","Original"))</f>
        <v>Original</v>
      </c>
      <c r="AF3746" s="21">
        <f t="shared" si="58"/>
        <v>15.04</v>
      </c>
    </row>
    <row r="3747" spans="1:32" ht="15" customHeight="1" x14ac:dyDescent="0.3">
      <c r="A3747" s="20" t="str">
        <f>Raw_Data!A3747</f>
        <v>SF13746</v>
      </c>
      <c r="B3747" s="15" t="str">
        <f>Raw_Data!B3747</f>
        <v>Gujarat</v>
      </c>
      <c r="C3747" s="15" t="str">
        <f>Raw_Data!C3747</f>
        <v>Indore</v>
      </c>
      <c r="D3747" s="15" t="str">
        <f>Raw_Data!D3747</f>
        <v>Wheat</v>
      </c>
      <c r="E3747" s="15" t="str">
        <f>Raw_Data!E3747</f>
        <v>Kharif</v>
      </c>
      <c r="F3747" s="15">
        <f>Raw_Data!F3747</f>
        <v>3.71</v>
      </c>
      <c r="G3747" s="18">
        <f>IF(Raw_Data!G3747="",ROUND(AVERAGEIFS(Raw_Data!$G$2:$G$4001,Raw_Data!$E$2:$E$4001,E3747),1),Raw_Data!G3747)</f>
        <v>983.3</v>
      </c>
      <c r="H3747" s="15">
        <f>Raw_Data!H3747</f>
        <v>28.2</v>
      </c>
      <c r="I3747" s="15">
        <f>Raw_Data!I3747</f>
        <v>73.5</v>
      </c>
      <c r="J3747" s="15">
        <f>Raw_Data!J3747</f>
        <v>6.6</v>
      </c>
      <c r="K3747" s="15">
        <f>Raw_Data!K3747</f>
        <v>6.97</v>
      </c>
      <c r="L3747" s="18">
        <f>IF(Raw_Data!L3747="",ROUND(AVERAGEIFS(Raw_Data!$L$2:$L$4001,Raw_Data!$E$2:$E$4001,E3747),1),Raw_Data!L3747)</f>
        <v>31</v>
      </c>
      <c r="M3747" s="15">
        <f>Raw_Data!M3747</f>
        <v>117.8</v>
      </c>
      <c r="N3747" s="15">
        <f>Raw_Data!N3747</f>
        <v>51.4</v>
      </c>
      <c r="O3747" s="15">
        <f>Raw_Data!O3747</f>
        <v>72.3</v>
      </c>
      <c r="P3747" s="15" t="str">
        <f>Raw_Data!P3747</f>
        <v>Sprinkler</v>
      </c>
      <c r="Q3747" s="15">
        <f>Raw_Data!Q3747</f>
        <v>230.6</v>
      </c>
      <c r="R3747" s="15">
        <f>Raw_Data!R3747</f>
        <v>6.15</v>
      </c>
      <c r="S3747" s="15">
        <f>Raw_Data!S3747</f>
        <v>0.91</v>
      </c>
      <c r="T3747" s="18">
        <f>IF(Raw_Data!T3747="",ROUND(AVERAGEIFS(Raw_Data!$T$2:$T$4001,Raw_Data!$E$2:$E$4001,E3747,Raw_Data!$D$2:$D$4001,D3747),2),IF(Raw_Data!T3747&gt;INDEX(Cleaning_Reference!$F$6:$F$13,MATCH(D3747,Cleaning_Reference!$A$6:$A$13,0)),INDEX(Cleaning_Reference!$F$6:$F$13,MATCH(D3747,Cleaning_Reference!$A$6:$A$13,0)),Raw_Data!T3747))</f>
        <v>2.99</v>
      </c>
      <c r="U3747" s="15">
        <f>Raw_Data!U3747</f>
        <v>11.09</v>
      </c>
      <c r="V3747" s="15">
        <f>Raw_Data!V3747</f>
        <v>23712</v>
      </c>
      <c r="W3747" s="15">
        <f>Raw_Data!W3747</f>
        <v>259956</v>
      </c>
      <c r="X3747" s="15">
        <f>Raw_Data!X3747</f>
        <v>262966</v>
      </c>
      <c r="Y3747" s="15">
        <f>Raw_Data!Y3747</f>
        <v>3010</v>
      </c>
      <c r="Z3747" s="15">
        <f>Raw_Data!Z3747</f>
        <v>1672</v>
      </c>
      <c r="AA3747" s="15">
        <f>Raw_Data!AA3747</f>
        <v>6.633</v>
      </c>
      <c r="AB3747" s="15">
        <f>Raw_Data!AB3747</f>
        <v>56.4</v>
      </c>
      <c r="AC3747" s="19" t="str">
        <f>IF(Raw_Data!G3747="","Yes","No")</f>
        <v>No</v>
      </c>
      <c r="AD3747" s="19" t="str">
        <f>IF(Raw_Data!L3747="","Yes","No")</f>
        <v>No</v>
      </c>
      <c r="AE3747" s="19" t="str">
        <f>IF(Raw_Data!T3747="","Imputed",IF(Raw_Data!T3747&gt;INDEX(Cleaning_Reference!$F$6:$F$13,MATCH(D3747,Cleaning_Reference!$A$6:$A$13,0)),"Capped","Original"))</f>
        <v>Original</v>
      </c>
      <c r="AF3747" s="21">
        <f t="shared" si="58"/>
        <v>11.09</v>
      </c>
    </row>
    <row r="3748" spans="1:32" ht="15" customHeight="1" x14ac:dyDescent="0.3">
      <c r="A3748" s="20" t="str">
        <f>Raw_Data!A3748</f>
        <v>SF13747</v>
      </c>
      <c r="B3748" s="15" t="str">
        <f>Raw_Data!B3748</f>
        <v>Andhra Pradesh</v>
      </c>
      <c r="C3748" s="15" t="str">
        <f>Raw_Data!C3748</f>
        <v>Guntur</v>
      </c>
      <c r="D3748" s="15" t="str">
        <f>Raw_Data!D3748</f>
        <v>Maize</v>
      </c>
      <c r="E3748" s="15" t="str">
        <f>Raw_Data!E3748</f>
        <v>Kharif</v>
      </c>
      <c r="F3748" s="15">
        <f>Raw_Data!F3748</f>
        <v>5.5</v>
      </c>
      <c r="G3748" s="18">
        <f>IF(Raw_Data!G3748="",ROUND(AVERAGEIFS(Raw_Data!$G$2:$G$4001,Raw_Data!$E$2:$E$4001,E3748),1),Raw_Data!G3748)</f>
        <v>711.1</v>
      </c>
      <c r="H3748" s="15">
        <f>Raw_Data!H3748</f>
        <v>30</v>
      </c>
      <c r="I3748" s="15">
        <f>Raw_Data!I3748</f>
        <v>76.599999999999994</v>
      </c>
      <c r="J3748" s="15">
        <f>Raw_Data!J3748</f>
        <v>7</v>
      </c>
      <c r="K3748" s="15">
        <f>Raw_Data!K3748</f>
        <v>6.38</v>
      </c>
      <c r="L3748" s="18">
        <f>IF(Raw_Data!L3748="",ROUND(AVERAGEIFS(Raw_Data!$L$2:$L$4001,Raw_Data!$E$2:$E$4001,E3748),1),Raw_Data!L3748)</f>
        <v>32.700000000000003</v>
      </c>
      <c r="M3748" s="15">
        <f>Raw_Data!M3748</f>
        <v>123</v>
      </c>
      <c r="N3748" s="15">
        <f>Raw_Data!N3748</f>
        <v>42.6</v>
      </c>
      <c r="O3748" s="15">
        <f>Raw_Data!O3748</f>
        <v>96.5</v>
      </c>
      <c r="P3748" s="15" t="str">
        <f>Raw_Data!P3748</f>
        <v>Rainfed</v>
      </c>
      <c r="Q3748" s="15">
        <f>Raw_Data!Q3748</f>
        <v>193.9</v>
      </c>
      <c r="R3748" s="15">
        <f>Raw_Data!R3748</f>
        <v>7.94</v>
      </c>
      <c r="S3748" s="15">
        <f>Raw_Data!S3748</f>
        <v>0.98</v>
      </c>
      <c r="T3748" s="18">
        <f>IF(Raw_Data!T3748="",ROUND(AVERAGEIFS(Raw_Data!$T$2:$T$4001,Raw_Data!$E$2:$E$4001,E3748,Raw_Data!$D$2:$D$4001,D3748),2),IF(Raw_Data!T3748&gt;INDEX(Cleaning_Reference!$F$6:$F$13,MATCH(D3748,Cleaning_Reference!$A$6:$A$13,0)),INDEX(Cleaning_Reference!$F$6:$F$13,MATCH(D3748,Cleaning_Reference!$A$6:$A$13,0)),Raw_Data!T3748))</f>
        <v>4.38</v>
      </c>
      <c r="U3748" s="15">
        <f>Raw_Data!U3748</f>
        <v>24.09</v>
      </c>
      <c r="V3748" s="15">
        <f>Raw_Data!V3748</f>
        <v>17878</v>
      </c>
      <c r="W3748" s="15">
        <f>Raw_Data!W3748</f>
        <v>295760</v>
      </c>
      <c r="X3748" s="15">
        <f>Raw_Data!X3748</f>
        <v>430681</v>
      </c>
      <c r="Y3748" s="15">
        <f>Raw_Data!Y3748</f>
        <v>134921</v>
      </c>
      <c r="Z3748" s="15">
        <f>Raw_Data!Z3748</f>
        <v>1709</v>
      </c>
      <c r="AA3748" s="15">
        <f>Raw_Data!AA3748</f>
        <v>14.096</v>
      </c>
      <c r="AB3748" s="15">
        <f>Raw_Data!AB3748</f>
        <v>41.1</v>
      </c>
      <c r="AC3748" s="19" t="str">
        <f>IF(Raw_Data!G3748="","Yes","No")</f>
        <v>No</v>
      </c>
      <c r="AD3748" s="19" t="str">
        <f>IF(Raw_Data!L3748="","Yes","No")</f>
        <v>No</v>
      </c>
      <c r="AE3748" s="19" t="str">
        <f>IF(Raw_Data!T3748="","Imputed",IF(Raw_Data!T3748&gt;INDEX(Cleaning_Reference!$F$6:$F$13,MATCH(D3748,Cleaning_Reference!$A$6:$A$13,0)),"Capped","Original"))</f>
        <v>Original</v>
      </c>
      <c r="AF3748" s="21">
        <f t="shared" si="58"/>
        <v>24.09</v>
      </c>
    </row>
    <row r="3749" spans="1:32" ht="15" customHeight="1" x14ac:dyDescent="0.3">
      <c r="A3749" s="20" t="str">
        <f>Raw_Data!A3749</f>
        <v>SF13748</v>
      </c>
      <c r="B3749" s="15" t="str">
        <f>Raw_Data!B3749</f>
        <v>Maharashtra</v>
      </c>
      <c r="C3749" s="15" t="str">
        <f>Raw_Data!C3749</f>
        <v>Raichur</v>
      </c>
      <c r="D3749" s="15" t="str">
        <f>Raw_Data!D3749</f>
        <v>Groundnut</v>
      </c>
      <c r="E3749" s="15" t="str">
        <f>Raw_Data!E3749</f>
        <v>Kharif</v>
      </c>
      <c r="F3749" s="15">
        <f>Raw_Data!F3749</f>
        <v>7.53</v>
      </c>
      <c r="G3749" s="18">
        <f>IF(Raw_Data!G3749="",ROUND(AVERAGEIFS(Raw_Data!$G$2:$G$4001,Raw_Data!$E$2:$E$4001,E3749),1),Raw_Data!G3749)</f>
        <v>861.9</v>
      </c>
      <c r="H3749" s="15">
        <f>Raw_Data!H3749</f>
        <v>29.4</v>
      </c>
      <c r="I3749" s="15">
        <f>Raw_Data!I3749</f>
        <v>75.099999999999994</v>
      </c>
      <c r="J3749" s="15">
        <f>Raw_Data!J3749</f>
        <v>6.5</v>
      </c>
      <c r="K3749" s="15">
        <f>Raw_Data!K3749</f>
        <v>6.77</v>
      </c>
      <c r="L3749" s="18">
        <f>IF(Raw_Data!L3749="",ROUND(AVERAGEIFS(Raw_Data!$L$2:$L$4001,Raw_Data!$E$2:$E$4001,E3749),1),Raw_Data!L3749)</f>
        <v>40.5</v>
      </c>
      <c r="M3749" s="15">
        <f>Raw_Data!M3749</f>
        <v>133.80000000000001</v>
      </c>
      <c r="N3749" s="15">
        <f>Raw_Data!N3749</f>
        <v>37</v>
      </c>
      <c r="O3749" s="15">
        <f>Raw_Data!O3749</f>
        <v>76</v>
      </c>
      <c r="P3749" s="15" t="str">
        <f>Raw_Data!P3749</f>
        <v>Flood</v>
      </c>
      <c r="Q3749" s="15">
        <f>Raw_Data!Q3749</f>
        <v>172.1</v>
      </c>
      <c r="R3749" s="15">
        <f>Raw_Data!R3749</f>
        <v>5.86</v>
      </c>
      <c r="S3749" s="15">
        <f>Raw_Data!S3749</f>
        <v>0.99</v>
      </c>
      <c r="T3749" s="18">
        <f>IF(Raw_Data!T3749="",ROUND(AVERAGEIFS(Raw_Data!$T$2:$T$4001,Raw_Data!$E$2:$E$4001,E3749,Raw_Data!$D$2:$D$4001,D3749),2),IF(Raw_Data!T3749&gt;INDEX(Cleaning_Reference!$F$6:$F$13,MATCH(D3749,Cleaning_Reference!$A$6:$A$13,0)),INDEX(Cleaning_Reference!$F$6:$F$13,MATCH(D3749,Cleaning_Reference!$A$6:$A$13,0)),Raw_Data!T3749))</f>
        <v>2.14</v>
      </c>
      <c r="U3749" s="15">
        <f>Raw_Data!U3749</f>
        <v>16.11</v>
      </c>
      <c r="V3749" s="15">
        <f>Raw_Data!V3749</f>
        <v>72373</v>
      </c>
      <c r="W3749" s="15">
        <f>Raw_Data!W3749</f>
        <v>558036</v>
      </c>
      <c r="X3749" s="15">
        <f>Raw_Data!X3749</f>
        <v>1165929</v>
      </c>
      <c r="Y3749" s="15">
        <f>Raw_Data!Y3749</f>
        <v>607893</v>
      </c>
      <c r="Z3749" s="15">
        <f>Raw_Data!Z3749</f>
        <v>4435</v>
      </c>
      <c r="AA3749" s="15">
        <f>Raw_Data!AA3749</f>
        <v>3.6320000000000001</v>
      </c>
      <c r="AB3749" s="15">
        <f>Raw_Data!AB3749</f>
        <v>53.4</v>
      </c>
      <c r="AC3749" s="19" t="str">
        <f>IF(Raw_Data!G3749="","Yes","No")</f>
        <v>No</v>
      </c>
      <c r="AD3749" s="19" t="str">
        <f>IF(Raw_Data!L3749="","Yes","No")</f>
        <v>No</v>
      </c>
      <c r="AE3749" s="19" t="str">
        <f>IF(Raw_Data!T3749="","Imputed",IF(Raw_Data!T3749&gt;INDEX(Cleaning_Reference!$F$6:$F$13,MATCH(D3749,Cleaning_Reference!$A$6:$A$13,0)),"Capped","Original"))</f>
        <v>Original</v>
      </c>
      <c r="AF3749" s="21">
        <f t="shared" si="58"/>
        <v>16.11</v>
      </c>
    </row>
    <row r="3750" spans="1:32" ht="15" customHeight="1" x14ac:dyDescent="0.3">
      <c r="A3750" s="20" t="str">
        <f>Raw_Data!A3750</f>
        <v>SF13749</v>
      </c>
      <c r="B3750" s="15" t="str">
        <f>Raw_Data!B3750</f>
        <v>Karnataka</v>
      </c>
      <c r="C3750" s="15" t="str">
        <f>Raw_Data!C3750</f>
        <v>Erode</v>
      </c>
      <c r="D3750" s="15" t="str">
        <f>Raw_Data!D3750</f>
        <v>Groundnut</v>
      </c>
      <c r="E3750" s="15" t="str">
        <f>Raw_Data!E3750</f>
        <v>Rabi</v>
      </c>
      <c r="F3750" s="15">
        <f>Raw_Data!F3750</f>
        <v>0.56000000000000005</v>
      </c>
      <c r="G3750" s="18">
        <f>IF(Raw_Data!G3750="",ROUND(AVERAGEIFS(Raw_Data!$G$2:$G$4001,Raw_Data!$E$2:$E$4001,E3750),1),Raw_Data!G3750)</f>
        <v>80</v>
      </c>
      <c r="H3750" s="15">
        <f>Raw_Data!H3750</f>
        <v>24.7</v>
      </c>
      <c r="I3750" s="15">
        <f>Raw_Data!I3750</f>
        <v>60.5</v>
      </c>
      <c r="J3750" s="15">
        <f>Raw_Data!J3750</f>
        <v>7.1</v>
      </c>
      <c r="K3750" s="15">
        <f>Raw_Data!K3750</f>
        <v>6.28</v>
      </c>
      <c r="L3750" s="18">
        <f>IF(Raw_Data!L3750="",ROUND(AVERAGEIFS(Raw_Data!$L$2:$L$4001,Raw_Data!$E$2:$E$4001,E3750),1),Raw_Data!L3750)</f>
        <v>25.3</v>
      </c>
      <c r="M3750" s="15">
        <f>Raw_Data!M3750</f>
        <v>93.3</v>
      </c>
      <c r="N3750" s="15">
        <f>Raw_Data!N3750</f>
        <v>37</v>
      </c>
      <c r="O3750" s="15">
        <f>Raw_Data!O3750</f>
        <v>94</v>
      </c>
      <c r="P3750" s="15" t="str">
        <f>Raw_Data!P3750</f>
        <v>Rainfed</v>
      </c>
      <c r="Q3750" s="15">
        <f>Raw_Data!Q3750</f>
        <v>101.5</v>
      </c>
      <c r="R3750" s="15">
        <f>Raw_Data!R3750</f>
        <v>4.99</v>
      </c>
      <c r="S3750" s="15">
        <f>Raw_Data!S3750</f>
        <v>0.97</v>
      </c>
      <c r="T3750" s="18">
        <f>IF(Raw_Data!T3750="",ROUND(AVERAGEIFS(Raw_Data!$T$2:$T$4001,Raw_Data!$E$2:$E$4001,E3750,Raw_Data!$D$2:$D$4001,D3750),2),IF(Raw_Data!T3750&gt;INDEX(Cleaning_Reference!$F$6:$F$13,MATCH(D3750,Cleaning_Reference!$A$6:$A$13,0)),INDEX(Cleaning_Reference!$F$6:$F$13,MATCH(D3750,Cleaning_Reference!$A$6:$A$13,0)),Raw_Data!T3750))</f>
        <v>1.08</v>
      </c>
      <c r="U3750" s="15">
        <f>Raw_Data!U3750</f>
        <v>0.6</v>
      </c>
      <c r="V3750" s="15">
        <f>Raw_Data!V3750</f>
        <v>50756</v>
      </c>
      <c r="W3750" s="15">
        <f>Raw_Data!W3750</f>
        <v>33641</v>
      </c>
      <c r="X3750" s="15">
        <f>Raw_Data!X3750</f>
        <v>30454</v>
      </c>
      <c r="Y3750" s="15">
        <f>Raw_Data!Y3750</f>
        <v>-3187</v>
      </c>
      <c r="Z3750" s="15">
        <f>Raw_Data!Z3750</f>
        <v>128</v>
      </c>
      <c r="AA3750" s="15">
        <f>Raw_Data!AA3750</f>
        <v>4.6879999999999997</v>
      </c>
      <c r="AB3750" s="15">
        <f>Raw_Data!AB3750</f>
        <v>30</v>
      </c>
      <c r="AC3750" s="19" t="str">
        <f>IF(Raw_Data!G3750="","Yes","No")</f>
        <v>No</v>
      </c>
      <c r="AD3750" s="19" t="str">
        <f>IF(Raw_Data!L3750="","Yes","No")</f>
        <v>No</v>
      </c>
      <c r="AE3750" s="19" t="str">
        <f>IF(Raw_Data!T3750="","Imputed",IF(Raw_Data!T3750&gt;INDEX(Cleaning_Reference!$F$6:$F$13,MATCH(D3750,Cleaning_Reference!$A$6:$A$13,0)),"Capped","Original"))</f>
        <v>Original</v>
      </c>
      <c r="AF3750" s="21">
        <f t="shared" si="58"/>
        <v>0.6</v>
      </c>
    </row>
    <row r="3751" spans="1:32" ht="15" customHeight="1" x14ac:dyDescent="0.3">
      <c r="A3751" s="20" t="str">
        <f>Raw_Data!A3751</f>
        <v>SF13750</v>
      </c>
      <c r="B3751" s="15" t="str">
        <f>Raw_Data!B3751</f>
        <v>Andhra Pradesh</v>
      </c>
      <c r="C3751" s="15" t="str">
        <f>Raw_Data!C3751</f>
        <v>Krishna</v>
      </c>
      <c r="D3751" s="15" t="str">
        <f>Raw_Data!D3751</f>
        <v>Pulses</v>
      </c>
      <c r="E3751" s="15" t="str">
        <f>Raw_Data!E3751</f>
        <v>Rabi</v>
      </c>
      <c r="F3751" s="15">
        <f>Raw_Data!F3751</f>
        <v>10.73</v>
      </c>
      <c r="G3751" s="18">
        <f>IF(Raw_Data!G3751="",ROUND(AVERAGEIFS(Raw_Data!$G$2:$G$4001,Raw_Data!$E$2:$E$4001,E3751),1),Raw_Data!G3751)</f>
        <v>589.20000000000005</v>
      </c>
      <c r="H3751" s="15">
        <f>Raw_Data!H3751</f>
        <v>21.2</v>
      </c>
      <c r="I3751" s="15">
        <f>Raw_Data!I3751</f>
        <v>70.8</v>
      </c>
      <c r="J3751" s="15">
        <f>Raw_Data!J3751</f>
        <v>7.2</v>
      </c>
      <c r="K3751" s="15">
        <f>Raw_Data!K3751</f>
        <v>6.59</v>
      </c>
      <c r="L3751" s="18">
        <f>IF(Raw_Data!L3751="",ROUND(AVERAGEIFS(Raw_Data!$L$2:$L$4001,Raw_Data!$E$2:$E$4001,E3751),1),Raw_Data!L3751)</f>
        <v>19.5</v>
      </c>
      <c r="M3751" s="15">
        <f>Raw_Data!M3751</f>
        <v>104.7</v>
      </c>
      <c r="N3751" s="15">
        <f>Raw_Data!N3751</f>
        <v>32.700000000000003</v>
      </c>
      <c r="O3751" s="15">
        <f>Raw_Data!O3751</f>
        <v>135.4</v>
      </c>
      <c r="P3751" s="15" t="str">
        <f>Raw_Data!P3751</f>
        <v>Rainfed</v>
      </c>
      <c r="Q3751" s="15">
        <f>Raw_Data!Q3751</f>
        <v>338.8</v>
      </c>
      <c r="R3751" s="15">
        <f>Raw_Data!R3751</f>
        <v>4.79</v>
      </c>
      <c r="S3751" s="15">
        <f>Raw_Data!S3751</f>
        <v>0.85</v>
      </c>
      <c r="T3751" s="18">
        <f>IF(Raw_Data!T3751="",ROUND(AVERAGEIFS(Raw_Data!$T$2:$T$4001,Raw_Data!$E$2:$E$4001,E3751,Raw_Data!$D$2:$D$4001,D3751),2),IF(Raw_Data!T3751&gt;INDEX(Cleaning_Reference!$F$6:$F$13,MATCH(D3751,Cleaning_Reference!$A$6:$A$13,0)),INDEX(Cleaning_Reference!$F$6:$F$13,MATCH(D3751,Cleaning_Reference!$A$6:$A$13,0)),Raw_Data!T3751))</f>
        <v>1.05</v>
      </c>
      <c r="U3751" s="15">
        <f>Raw_Data!U3751</f>
        <v>11.27</v>
      </c>
      <c r="V3751" s="15">
        <f>Raw_Data!V3751</f>
        <v>54879</v>
      </c>
      <c r="W3751" s="15">
        <f>Raw_Data!W3751</f>
        <v>945279</v>
      </c>
      <c r="X3751" s="15">
        <f>Raw_Data!X3751</f>
        <v>618486</v>
      </c>
      <c r="Y3751" s="15">
        <f>Raw_Data!Y3751</f>
        <v>-326793</v>
      </c>
      <c r="Z3751" s="15">
        <f>Raw_Data!Z3751</f>
        <v>2144</v>
      </c>
      <c r="AA3751" s="15">
        <f>Raw_Data!AA3751</f>
        <v>5.2569999999999997</v>
      </c>
      <c r="AB3751" s="15">
        <f>Raw_Data!AB3751</f>
        <v>41.8</v>
      </c>
      <c r="AC3751" s="19" t="str">
        <f>IF(Raw_Data!G3751="","Yes","No")</f>
        <v>No</v>
      </c>
      <c r="AD3751" s="19" t="str">
        <f>IF(Raw_Data!L3751="","Yes","No")</f>
        <v>No</v>
      </c>
      <c r="AE3751" s="19" t="str">
        <f>IF(Raw_Data!T3751="","Imputed",IF(Raw_Data!T3751&gt;INDEX(Cleaning_Reference!$F$6:$F$13,MATCH(D3751,Cleaning_Reference!$A$6:$A$13,0)),"Capped","Original"))</f>
        <v>Original</v>
      </c>
      <c r="AF3751" s="21">
        <f t="shared" si="58"/>
        <v>11.27</v>
      </c>
    </row>
    <row r="3752" spans="1:32" ht="15" customHeight="1" x14ac:dyDescent="0.3">
      <c r="A3752" s="20" t="str">
        <f>Raw_Data!A3752</f>
        <v>SF13751</v>
      </c>
      <c r="B3752" s="15" t="str">
        <f>Raw_Data!B3752</f>
        <v>Maharashtra</v>
      </c>
      <c r="C3752" s="15" t="str">
        <f>Raw_Data!C3752</f>
        <v>Krishna</v>
      </c>
      <c r="D3752" s="15" t="str">
        <f>Raw_Data!D3752</f>
        <v>Sugarcane</v>
      </c>
      <c r="E3752" s="15" t="str">
        <f>Raw_Data!E3752</f>
        <v>Kharif</v>
      </c>
      <c r="F3752" s="15">
        <f>Raw_Data!F3752</f>
        <v>14.99</v>
      </c>
      <c r="G3752" s="18">
        <f>IF(Raw_Data!G3752="",ROUND(AVERAGEIFS(Raw_Data!$G$2:$G$4001,Raw_Data!$E$2:$E$4001,E3752),1),Raw_Data!G3752)</f>
        <v>633.20000000000005</v>
      </c>
      <c r="H3752" s="15">
        <f>Raw_Data!H3752</f>
        <v>29</v>
      </c>
      <c r="I3752" s="15">
        <f>Raw_Data!I3752</f>
        <v>82.1</v>
      </c>
      <c r="J3752" s="15">
        <f>Raw_Data!J3752</f>
        <v>6.2</v>
      </c>
      <c r="K3752" s="15">
        <f>Raw_Data!K3752</f>
        <v>7.13</v>
      </c>
      <c r="L3752" s="18">
        <f>IF(Raw_Data!L3752="",ROUND(AVERAGEIFS(Raw_Data!$L$2:$L$4001,Raw_Data!$E$2:$E$4001,E3752),1),Raw_Data!L3752)</f>
        <v>28.9</v>
      </c>
      <c r="M3752" s="15">
        <f>Raw_Data!M3752</f>
        <v>149.30000000000001</v>
      </c>
      <c r="N3752" s="15">
        <f>Raw_Data!N3752</f>
        <v>46.9</v>
      </c>
      <c r="O3752" s="15">
        <f>Raw_Data!O3752</f>
        <v>77.5</v>
      </c>
      <c r="P3752" s="15" t="str">
        <f>Raw_Data!P3752</f>
        <v>Sprinkler</v>
      </c>
      <c r="Q3752" s="15">
        <f>Raw_Data!Q3752</f>
        <v>257.7</v>
      </c>
      <c r="R3752" s="15">
        <f>Raw_Data!R3752</f>
        <v>5.78</v>
      </c>
      <c r="S3752" s="15">
        <f>Raw_Data!S3752</f>
        <v>0.72</v>
      </c>
      <c r="T3752" s="18">
        <f>IF(Raw_Data!T3752="",ROUND(AVERAGEIFS(Raw_Data!$T$2:$T$4001,Raw_Data!$E$2:$E$4001,E3752,Raw_Data!$D$2:$D$4001,D3752),2),IF(Raw_Data!T3752&gt;INDEX(Cleaning_Reference!$F$6:$F$13,MATCH(D3752,Cleaning_Reference!$A$6:$A$13,0)),INDEX(Cleaning_Reference!$F$6:$F$13,MATCH(D3752,Cleaning_Reference!$A$6:$A$13,0)),Raw_Data!T3752))</f>
        <v>70.28</v>
      </c>
      <c r="U3752" s="15">
        <f>Raw_Data!U3752</f>
        <v>1053.5</v>
      </c>
      <c r="V3752" s="15">
        <f>Raw_Data!V3752</f>
        <v>3393</v>
      </c>
      <c r="W3752" s="15">
        <f>Raw_Data!W3752</f>
        <v>1013796</v>
      </c>
      <c r="X3752" s="15">
        <f>Raw_Data!X3752</f>
        <v>3574526</v>
      </c>
      <c r="Y3752" s="15">
        <f>Raw_Data!Y3752</f>
        <v>2560730</v>
      </c>
      <c r="Z3752" s="15">
        <f>Raw_Data!Z3752</f>
        <v>26177</v>
      </c>
      <c r="AA3752" s="15">
        <f>Raw_Data!AA3752</f>
        <v>40.244999999999997</v>
      </c>
      <c r="AB3752" s="15">
        <f>Raw_Data!AB3752</f>
        <v>48.6</v>
      </c>
      <c r="AC3752" s="19" t="str">
        <f>IF(Raw_Data!G3752="","Yes","No")</f>
        <v>No</v>
      </c>
      <c r="AD3752" s="19" t="str">
        <f>IF(Raw_Data!L3752="","Yes","No")</f>
        <v>No</v>
      </c>
      <c r="AE3752" s="19" t="str">
        <f>IF(Raw_Data!T3752="","Imputed",IF(Raw_Data!T3752&gt;INDEX(Cleaning_Reference!$F$6:$F$13,MATCH(D3752,Cleaning_Reference!$A$6:$A$13,0)),"Capped","Original"))</f>
        <v>Original</v>
      </c>
      <c r="AF3752" s="21">
        <f t="shared" si="58"/>
        <v>1053.5</v>
      </c>
    </row>
    <row r="3753" spans="1:32" ht="15" customHeight="1" x14ac:dyDescent="0.3">
      <c r="A3753" s="20" t="str">
        <f>Raw_Data!A3753</f>
        <v>SF13752</v>
      </c>
      <c r="B3753" s="15" t="str">
        <f>Raw_Data!B3753</f>
        <v>Tamil Nadu</v>
      </c>
      <c r="C3753" s="15" t="str">
        <f>Raw_Data!C3753</f>
        <v>Nalgonda</v>
      </c>
      <c r="D3753" s="15" t="str">
        <f>Raw_Data!D3753</f>
        <v>Maize</v>
      </c>
      <c r="E3753" s="15" t="str">
        <f>Raw_Data!E3753</f>
        <v>Rabi</v>
      </c>
      <c r="F3753" s="15">
        <f>Raw_Data!F3753</f>
        <v>12.54</v>
      </c>
      <c r="G3753" s="18">
        <f>IF(Raw_Data!G3753="",ROUND(AVERAGEIFS(Raw_Data!$G$2:$G$4001,Raw_Data!$E$2:$E$4001,E3753),1),Raw_Data!G3753)</f>
        <v>487</v>
      </c>
      <c r="H3753" s="15">
        <f>Raw_Data!H3753</f>
        <v>21.5</v>
      </c>
      <c r="I3753" s="15">
        <f>Raw_Data!I3753</f>
        <v>45.3</v>
      </c>
      <c r="J3753" s="15">
        <f>Raw_Data!J3753</f>
        <v>7.8</v>
      </c>
      <c r="K3753" s="15">
        <f>Raw_Data!K3753</f>
        <v>7.28</v>
      </c>
      <c r="L3753" s="18">
        <f>IF(Raw_Data!L3753="",ROUND(AVERAGEIFS(Raw_Data!$L$2:$L$4001,Raw_Data!$E$2:$E$4001,E3753),1),Raw_Data!L3753)</f>
        <v>24.5</v>
      </c>
      <c r="M3753" s="15">
        <f>Raw_Data!M3753</f>
        <v>92</v>
      </c>
      <c r="N3753" s="15">
        <f>Raw_Data!N3753</f>
        <v>47.4</v>
      </c>
      <c r="O3753" s="15">
        <f>Raw_Data!O3753</f>
        <v>72.599999999999994</v>
      </c>
      <c r="P3753" s="15" t="str">
        <f>Raw_Data!P3753</f>
        <v>Flood</v>
      </c>
      <c r="Q3753" s="15">
        <f>Raw_Data!Q3753</f>
        <v>226.3</v>
      </c>
      <c r="R3753" s="15">
        <f>Raw_Data!R3753</f>
        <v>6.52</v>
      </c>
      <c r="S3753" s="15">
        <f>Raw_Data!S3753</f>
        <v>0.96</v>
      </c>
      <c r="T3753" s="18">
        <f>IF(Raw_Data!T3753="",ROUND(AVERAGEIFS(Raw_Data!$T$2:$T$4001,Raw_Data!$E$2:$E$4001,E3753,Raw_Data!$D$2:$D$4001,D3753),2),IF(Raw_Data!T3753&gt;INDEX(Cleaning_Reference!$F$6:$F$13,MATCH(D3753,Cleaning_Reference!$A$6:$A$13,0)),INDEX(Cleaning_Reference!$F$6:$F$13,MATCH(D3753,Cleaning_Reference!$A$6:$A$13,0)),Raw_Data!T3753))</f>
        <v>2.14</v>
      </c>
      <c r="U3753" s="15">
        <f>Raw_Data!U3753</f>
        <v>26.84</v>
      </c>
      <c r="V3753" s="15">
        <f>Raw_Data!V3753</f>
        <v>17868</v>
      </c>
      <c r="W3753" s="15">
        <f>Raw_Data!W3753</f>
        <v>851104</v>
      </c>
      <c r="X3753" s="15">
        <f>Raw_Data!X3753</f>
        <v>479577</v>
      </c>
      <c r="Y3753" s="15">
        <f>Raw_Data!Y3753</f>
        <v>-371527</v>
      </c>
      <c r="Z3753" s="15">
        <f>Raw_Data!Z3753</f>
        <v>9907</v>
      </c>
      <c r="AA3753" s="15">
        <f>Raw_Data!AA3753</f>
        <v>2.7090000000000001</v>
      </c>
      <c r="AB3753" s="15">
        <f>Raw_Data!AB3753</f>
        <v>39.4</v>
      </c>
      <c r="AC3753" s="19" t="str">
        <f>IF(Raw_Data!G3753="","Yes","No")</f>
        <v>No</v>
      </c>
      <c r="AD3753" s="19" t="str">
        <f>IF(Raw_Data!L3753="","Yes","No")</f>
        <v>No</v>
      </c>
      <c r="AE3753" s="19" t="str">
        <f>IF(Raw_Data!T3753="","Imputed",IF(Raw_Data!T3753&gt;INDEX(Cleaning_Reference!$F$6:$F$13,MATCH(D3753,Cleaning_Reference!$A$6:$A$13,0)),"Capped","Original"))</f>
        <v>Original</v>
      </c>
      <c r="AF3753" s="21">
        <f t="shared" si="58"/>
        <v>26.84</v>
      </c>
    </row>
    <row r="3754" spans="1:32" ht="15" customHeight="1" x14ac:dyDescent="0.3">
      <c r="A3754" s="20" t="str">
        <f>Raw_Data!A3754</f>
        <v>SF13753</v>
      </c>
      <c r="B3754" s="15" t="str">
        <f>Raw_Data!B3754</f>
        <v>Andhra Pradesh</v>
      </c>
      <c r="C3754" s="15" t="str">
        <f>Raw_Data!C3754</f>
        <v>Erode</v>
      </c>
      <c r="D3754" s="15" t="str">
        <f>Raw_Data!D3754</f>
        <v>Maize</v>
      </c>
      <c r="E3754" s="15" t="str">
        <f>Raw_Data!E3754</f>
        <v>Kharif</v>
      </c>
      <c r="F3754" s="15">
        <f>Raw_Data!F3754</f>
        <v>2.21</v>
      </c>
      <c r="G3754" s="18">
        <f>IF(Raw_Data!G3754="",ROUND(AVERAGEIFS(Raw_Data!$G$2:$G$4001,Raw_Data!$E$2:$E$4001,E3754),1),Raw_Data!G3754)</f>
        <v>682.2</v>
      </c>
      <c r="H3754" s="15">
        <f>Raw_Data!H3754</f>
        <v>30.5</v>
      </c>
      <c r="I3754" s="15">
        <f>Raw_Data!I3754</f>
        <v>71.400000000000006</v>
      </c>
      <c r="J3754" s="15">
        <f>Raw_Data!J3754</f>
        <v>8.1</v>
      </c>
      <c r="K3754" s="15">
        <f>Raw_Data!K3754</f>
        <v>7.07</v>
      </c>
      <c r="L3754" s="18">
        <f>IF(Raw_Data!L3754="",ROUND(AVERAGEIFS(Raw_Data!$L$2:$L$4001,Raw_Data!$E$2:$E$4001,E3754),1),Raw_Data!L3754)</f>
        <v>36.1</v>
      </c>
      <c r="M3754" s="15">
        <f>Raw_Data!M3754</f>
        <v>122.4</v>
      </c>
      <c r="N3754" s="15">
        <f>Raw_Data!N3754</f>
        <v>32.5</v>
      </c>
      <c r="O3754" s="15">
        <f>Raw_Data!O3754</f>
        <v>112.2</v>
      </c>
      <c r="P3754" s="15" t="str">
        <f>Raw_Data!P3754</f>
        <v>Drip</v>
      </c>
      <c r="Q3754" s="15">
        <f>Raw_Data!Q3754</f>
        <v>160.4</v>
      </c>
      <c r="R3754" s="15">
        <f>Raw_Data!R3754</f>
        <v>5.66</v>
      </c>
      <c r="S3754" s="15">
        <f>Raw_Data!S3754</f>
        <v>0.91</v>
      </c>
      <c r="T3754" s="18">
        <f>IF(Raw_Data!T3754="",ROUND(AVERAGEIFS(Raw_Data!$T$2:$T$4001,Raw_Data!$E$2:$E$4001,E3754,Raw_Data!$D$2:$D$4001,D3754),2),IF(Raw_Data!T3754&gt;INDEX(Cleaning_Reference!$F$6:$F$13,MATCH(D3754,Cleaning_Reference!$A$6:$A$13,0)),INDEX(Cleaning_Reference!$F$6:$F$13,MATCH(D3754,Cleaning_Reference!$A$6:$A$13,0)),Raw_Data!T3754))</f>
        <v>4.51</v>
      </c>
      <c r="U3754" s="15">
        <f>Raw_Data!U3754</f>
        <v>9.9700000000000006</v>
      </c>
      <c r="V3754" s="15">
        <f>Raw_Data!V3754</f>
        <v>21464</v>
      </c>
      <c r="W3754" s="15">
        <f>Raw_Data!W3754</f>
        <v>118118</v>
      </c>
      <c r="X3754" s="15">
        <f>Raw_Data!X3754</f>
        <v>213996</v>
      </c>
      <c r="Y3754" s="15">
        <f>Raw_Data!Y3754</f>
        <v>95878</v>
      </c>
      <c r="Z3754" s="15">
        <f>Raw_Data!Z3754</f>
        <v>1284</v>
      </c>
      <c r="AA3754" s="15">
        <f>Raw_Data!AA3754</f>
        <v>7.7649999999999997</v>
      </c>
      <c r="AB3754" s="15">
        <f>Raw_Data!AB3754</f>
        <v>61.3</v>
      </c>
      <c r="AC3754" s="19" t="str">
        <f>IF(Raw_Data!G3754="","Yes","No")</f>
        <v>No</v>
      </c>
      <c r="AD3754" s="19" t="str">
        <f>IF(Raw_Data!L3754="","Yes","No")</f>
        <v>No</v>
      </c>
      <c r="AE3754" s="19" t="str">
        <f>IF(Raw_Data!T3754="","Imputed",IF(Raw_Data!T3754&gt;INDEX(Cleaning_Reference!$F$6:$F$13,MATCH(D3754,Cleaning_Reference!$A$6:$A$13,0)),"Capped","Original"))</f>
        <v>Original</v>
      </c>
      <c r="AF3754" s="21">
        <f t="shared" si="58"/>
        <v>9.9700000000000006</v>
      </c>
    </row>
    <row r="3755" spans="1:32" ht="15" customHeight="1" x14ac:dyDescent="0.3">
      <c r="A3755" s="20" t="str">
        <f>Raw_Data!A3755</f>
        <v>SF13754</v>
      </c>
      <c r="B3755" s="15" t="str">
        <f>Raw_Data!B3755</f>
        <v>Telangana</v>
      </c>
      <c r="C3755" s="15" t="str">
        <f>Raw_Data!C3755</f>
        <v>Erode</v>
      </c>
      <c r="D3755" s="15" t="str">
        <f>Raw_Data!D3755</f>
        <v>Pulses</v>
      </c>
      <c r="E3755" s="15" t="str">
        <f>Raw_Data!E3755</f>
        <v>Rabi</v>
      </c>
      <c r="F3755" s="15">
        <f>Raw_Data!F3755</f>
        <v>4.78</v>
      </c>
      <c r="G3755" s="18">
        <f>IF(Raw_Data!G3755="",ROUND(AVERAGEIFS(Raw_Data!$G$2:$G$4001,Raw_Data!$E$2:$E$4001,E3755),1),Raw_Data!G3755)</f>
        <v>782.7</v>
      </c>
      <c r="H3755" s="15">
        <f>Raw_Data!H3755</f>
        <v>25.9</v>
      </c>
      <c r="I3755" s="15">
        <f>Raw_Data!I3755</f>
        <v>66.2</v>
      </c>
      <c r="J3755" s="15">
        <f>Raw_Data!J3755</f>
        <v>7.4</v>
      </c>
      <c r="K3755" s="15">
        <f>Raw_Data!K3755</f>
        <v>6.9</v>
      </c>
      <c r="L3755" s="18">
        <f>IF(Raw_Data!L3755="",ROUND(AVERAGEIFS(Raw_Data!$L$2:$L$4001,Raw_Data!$E$2:$E$4001,E3755),1),Raw_Data!L3755)</f>
        <v>18.8</v>
      </c>
      <c r="M3755" s="15">
        <f>Raw_Data!M3755</f>
        <v>124.1</v>
      </c>
      <c r="N3755" s="15">
        <f>Raw_Data!N3755</f>
        <v>54.9</v>
      </c>
      <c r="O3755" s="15">
        <f>Raw_Data!O3755</f>
        <v>116.9</v>
      </c>
      <c r="P3755" s="15" t="str">
        <f>Raw_Data!P3755</f>
        <v>Sprinkler</v>
      </c>
      <c r="Q3755" s="15">
        <f>Raw_Data!Q3755</f>
        <v>237.4</v>
      </c>
      <c r="R3755" s="15">
        <f>Raw_Data!R3755</f>
        <v>5.05</v>
      </c>
      <c r="S3755" s="15">
        <f>Raw_Data!S3755</f>
        <v>0.85</v>
      </c>
      <c r="T3755" s="18">
        <f>IF(Raw_Data!T3755="",ROUND(AVERAGEIFS(Raw_Data!$T$2:$T$4001,Raw_Data!$E$2:$E$4001,E3755,Raw_Data!$D$2:$D$4001,D3755),2),IF(Raw_Data!T3755&gt;INDEX(Cleaning_Reference!$F$6:$F$13,MATCH(D3755,Cleaning_Reference!$A$6:$A$13,0)),INDEX(Cleaning_Reference!$F$6:$F$13,MATCH(D3755,Cleaning_Reference!$A$6:$A$13,0)),Raw_Data!T3755))</f>
        <v>1.86</v>
      </c>
      <c r="U3755" s="15">
        <f>Raw_Data!U3755</f>
        <v>8.89</v>
      </c>
      <c r="V3755" s="15">
        <f>Raw_Data!V3755</f>
        <v>71380</v>
      </c>
      <c r="W3755" s="15">
        <f>Raw_Data!W3755</f>
        <v>357778</v>
      </c>
      <c r="X3755" s="15">
        <f>Raw_Data!X3755</f>
        <v>634568</v>
      </c>
      <c r="Y3755" s="15">
        <f>Raw_Data!Y3755</f>
        <v>276790</v>
      </c>
      <c r="Z3755" s="15">
        <f>Raw_Data!Z3755</f>
        <v>1806</v>
      </c>
      <c r="AA3755" s="15">
        <f>Raw_Data!AA3755</f>
        <v>4.9219999999999997</v>
      </c>
      <c r="AB3755" s="15">
        <f>Raw_Data!AB3755</f>
        <v>41.6</v>
      </c>
      <c r="AC3755" s="19" t="str">
        <f>IF(Raw_Data!G3755="","Yes","No")</f>
        <v>No</v>
      </c>
      <c r="AD3755" s="19" t="str">
        <f>IF(Raw_Data!L3755="","Yes","No")</f>
        <v>No</v>
      </c>
      <c r="AE3755" s="19" t="str">
        <f>IF(Raw_Data!T3755="","Imputed",IF(Raw_Data!T3755&gt;INDEX(Cleaning_Reference!$F$6:$F$13,MATCH(D3755,Cleaning_Reference!$A$6:$A$13,0)),"Capped","Original"))</f>
        <v>Original</v>
      </c>
      <c r="AF3755" s="21">
        <f t="shared" si="58"/>
        <v>8.89</v>
      </c>
    </row>
    <row r="3756" spans="1:32" ht="15" customHeight="1" x14ac:dyDescent="0.3">
      <c r="A3756" s="20" t="str">
        <f>Raw_Data!A3756</f>
        <v>SF13755</v>
      </c>
      <c r="B3756" s="15" t="str">
        <f>Raw_Data!B3756</f>
        <v>Telangana</v>
      </c>
      <c r="C3756" s="15" t="str">
        <f>Raw_Data!C3756</f>
        <v>Krishna</v>
      </c>
      <c r="D3756" s="15" t="str">
        <f>Raw_Data!D3756</f>
        <v>Rice</v>
      </c>
      <c r="E3756" s="15" t="str">
        <f>Raw_Data!E3756</f>
        <v>Kharif</v>
      </c>
      <c r="F3756" s="15">
        <f>Raw_Data!F3756</f>
        <v>6.21</v>
      </c>
      <c r="G3756" s="18">
        <f>IF(Raw_Data!G3756="",ROUND(AVERAGEIFS(Raw_Data!$G$2:$G$4001,Raw_Data!$E$2:$E$4001,E3756),1),Raw_Data!G3756)</f>
        <v>899</v>
      </c>
      <c r="H3756" s="15">
        <f>Raw_Data!H3756</f>
        <v>29.2</v>
      </c>
      <c r="I3756" s="15">
        <f>Raw_Data!I3756</f>
        <v>70.900000000000006</v>
      </c>
      <c r="J3756" s="15">
        <f>Raw_Data!J3756</f>
        <v>8.1</v>
      </c>
      <c r="K3756" s="15">
        <f>Raw_Data!K3756</f>
        <v>6.9</v>
      </c>
      <c r="L3756" s="18">
        <f>IF(Raw_Data!L3756="",ROUND(AVERAGEIFS(Raw_Data!$L$2:$L$4001,Raw_Data!$E$2:$E$4001,E3756),1),Raw_Data!L3756)</f>
        <v>25.1</v>
      </c>
      <c r="M3756" s="15">
        <f>Raw_Data!M3756</f>
        <v>75.8</v>
      </c>
      <c r="N3756" s="15">
        <f>Raw_Data!N3756</f>
        <v>55.3</v>
      </c>
      <c r="O3756" s="15">
        <f>Raw_Data!O3756</f>
        <v>82.1</v>
      </c>
      <c r="P3756" s="15" t="str">
        <f>Raw_Data!P3756</f>
        <v>Rainfed</v>
      </c>
      <c r="Q3756" s="15">
        <f>Raw_Data!Q3756</f>
        <v>295.60000000000002</v>
      </c>
      <c r="R3756" s="15">
        <f>Raw_Data!R3756</f>
        <v>5.83</v>
      </c>
      <c r="S3756" s="15">
        <f>Raw_Data!S3756</f>
        <v>0.76</v>
      </c>
      <c r="T3756" s="18">
        <f>IF(Raw_Data!T3756="",ROUND(AVERAGEIFS(Raw_Data!$T$2:$T$4001,Raw_Data!$E$2:$E$4001,E3756,Raw_Data!$D$2:$D$4001,D3756),2),IF(Raw_Data!T3756&gt;INDEX(Cleaning_Reference!$F$6:$F$13,MATCH(D3756,Cleaning_Reference!$A$6:$A$13,0)),INDEX(Cleaning_Reference!$F$6:$F$13,MATCH(D3756,Cleaning_Reference!$A$6:$A$13,0)),Raw_Data!T3756))</f>
        <v>2.72</v>
      </c>
      <c r="U3756" s="15">
        <f>Raw_Data!U3756</f>
        <v>16.89</v>
      </c>
      <c r="V3756" s="15">
        <f>Raw_Data!V3756</f>
        <v>20534</v>
      </c>
      <c r="W3756" s="15">
        <f>Raw_Data!W3756</f>
        <v>477767</v>
      </c>
      <c r="X3756" s="15">
        <f>Raw_Data!X3756</f>
        <v>346819</v>
      </c>
      <c r="Y3756" s="15">
        <f>Raw_Data!Y3756</f>
        <v>-130948</v>
      </c>
      <c r="Z3756" s="15">
        <f>Raw_Data!Z3756</f>
        <v>5151</v>
      </c>
      <c r="AA3756" s="15">
        <f>Raw_Data!AA3756</f>
        <v>3.2789999999999999</v>
      </c>
      <c r="AB3756" s="15">
        <f>Raw_Data!AB3756</f>
        <v>56.4</v>
      </c>
      <c r="AC3756" s="19" t="str">
        <f>IF(Raw_Data!G3756="","Yes","No")</f>
        <v>No</v>
      </c>
      <c r="AD3756" s="19" t="str">
        <f>IF(Raw_Data!L3756="","Yes","No")</f>
        <v>No</v>
      </c>
      <c r="AE3756" s="19" t="str">
        <f>IF(Raw_Data!T3756="","Imputed",IF(Raw_Data!T3756&gt;INDEX(Cleaning_Reference!$F$6:$F$13,MATCH(D3756,Cleaning_Reference!$A$6:$A$13,0)),"Capped","Original"))</f>
        <v>Original</v>
      </c>
      <c r="AF3756" s="21">
        <f t="shared" si="58"/>
        <v>16.89</v>
      </c>
    </row>
    <row r="3757" spans="1:32" ht="15" customHeight="1" x14ac:dyDescent="0.3">
      <c r="A3757" s="20" t="str">
        <f>Raw_Data!A3757</f>
        <v>SF13756</v>
      </c>
      <c r="B3757" s="15" t="str">
        <f>Raw_Data!B3757</f>
        <v>Tamil Nadu</v>
      </c>
      <c r="C3757" s="15" t="str">
        <f>Raw_Data!C3757</f>
        <v>Indore</v>
      </c>
      <c r="D3757" s="15" t="str">
        <f>Raw_Data!D3757</f>
        <v>Cotton</v>
      </c>
      <c r="E3757" s="15" t="str">
        <f>Raw_Data!E3757</f>
        <v>Kharif</v>
      </c>
      <c r="F3757" s="15">
        <f>Raw_Data!F3757</f>
        <v>3.13</v>
      </c>
      <c r="G3757" s="18">
        <f>IF(Raw_Data!G3757="",ROUND(AVERAGEIFS(Raw_Data!$G$2:$G$4001,Raw_Data!$E$2:$E$4001,E3757),1),Raw_Data!G3757)</f>
        <v>652.20000000000005</v>
      </c>
      <c r="H3757" s="15">
        <f>Raw_Data!H3757</f>
        <v>31.8</v>
      </c>
      <c r="I3757" s="15">
        <f>Raw_Data!I3757</f>
        <v>78.099999999999994</v>
      </c>
      <c r="J3757" s="15">
        <f>Raw_Data!J3757</f>
        <v>6.5</v>
      </c>
      <c r="K3757" s="15">
        <f>Raw_Data!K3757</f>
        <v>7.43</v>
      </c>
      <c r="L3757" s="18">
        <f>IF(Raw_Data!L3757="",ROUND(AVERAGEIFS(Raw_Data!$L$2:$L$4001,Raw_Data!$E$2:$E$4001,E3757),1),Raw_Data!L3757)</f>
        <v>34.5</v>
      </c>
      <c r="M3757" s="15">
        <f>Raw_Data!M3757</f>
        <v>110.2</v>
      </c>
      <c r="N3757" s="15">
        <f>Raw_Data!N3757</f>
        <v>53.3</v>
      </c>
      <c r="O3757" s="15">
        <f>Raw_Data!O3757</f>
        <v>94.2</v>
      </c>
      <c r="P3757" s="15" t="str">
        <f>Raw_Data!P3757</f>
        <v>Sprinkler</v>
      </c>
      <c r="Q3757" s="15">
        <f>Raw_Data!Q3757</f>
        <v>216</v>
      </c>
      <c r="R3757" s="15">
        <f>Raw_Data!R3757</f>
        <v>3.38</v>
      </c>
      <c r="S3757" s="15">
        <f>Raw_Data!S3757</f>
        <v>0.67</v>
      </c>
      <c r="T3757" s="18">
        <f>IF(Raw_Data!T3757="",ROUND(AVERAGEIFS(Raw_Data!$T$2:$T$4001,Raw_Data!$E$2:$E$4001,E3757,Raw_Data!$D$2:$D$4001,D3757),2),IF(Raw_Data!T3757&gt;INDEX(Cleaning_Reference!$F$6:$F$13,MATCH(D3757,Cleaning_Reference!$A$6:$A$13,0)),INDEX(Cleaning_Reference!$F$6:$F$13,MATCH(D3757,Cleaning_Reference!$A$6:$A$13,0)),Raw_Data!T3757))</f>
        <v>1.06</v>
      </c>
      <c r="U3757" s="15">
        <f>Raw_Data!U3757</f>
        <v>3.32</v>
      </c>
      <c r="V3757" s="15">
        <f>Raw_Data!V3757</f>
        <v>74096</v>
      </c>
      <c r="W3757" s="15">
        <f>Raw_Data!W3757</f>
        <v>190980</v>
      </c>
      <c r="X3757" s="15">
        <f>Raw_Data!X3757</f>
        <v>245999</v>
      </c>
      <c r="Y3757" s="15">
        <f>Raw_Data!Y3757</f>
        <v>55019</v>
      </c>
      <c r="Z3757" s="15">
        <f>Raw_Data!Z3757</f>
        <v>2004</v>
      </c>
      <c r="AA3757" s="15">
        <f>Raw_Data!AA3757</f>
        <v>1.657</v>
      </c>
      <c r="AB3757" s="15">
        <f>Raw_Data!AB3757</f>
        <v>56</v>
      </c>
      <c r="AC3757" s="19" t="str">
        <f>IF(Raw_Data!G3757="","Yes","No")</f>
        <v>No</v>
      </c>
      <c r="AD3757" s="19" t="str">
        <f>IF(Raw_Data!L3757="","Yes","No")</f>
        <v>No</v>
      </c>
      <c r="AE3757" s="19" t="str">
        <f>IF(Raw_Data!T3757="","Imputed",IF(Raw_Data!T3757&gt;INDEX(Cleaning_Reference!$F$6:$F$13,MATCH(D3757,Cleaning_Reference!$A$6:$A$13,0)),"Capped","Original"))</f>
        <v>Original</v>
      </c>
      <c r="AF3757" s="21">
        <f t="shared" si="58"/>
        <v>3.32</v>
      </c>
    </row>
    <row r="3758" spans="1:32" ht="15" customHeight="1" x14ac:dyDescent="0.3">
      <c r="A3758" s="20" t="str">
        <f>Raw_Data!A3758</f>
        <v>SF13757</v>
      </c>
      <c r="B3758" s="15" t="str">
        <f>Raw_Data!B3758</f>
        <v>Gujarat</v>
      </c>
      <c r="C3758" s="15" t="str">
        <f>Raw_Data!C3758</f>
        <v>Nalgonda</v>
      </c>
      <c r="D3758" s="15" t="str">
        <f>Raw_Data!D3758</f>
        <v>Maize</v>
      </c>
      <c r="E3758" s="15" t="str">
        <f>Raw_Data!E3758</f>
        <v>Zaid</v>
      </c>
      <c r="F3758" s="15">
        <f>Raw_Data!F3758</f>
        <v>4.59</v>
      </c>
      <c r="G3758" s="18">
        <f>IF(Raw_Data!G3758="",ROUND(AVERAGEIFS(Raw_Data!$G$2:$G$4001,Raw_Data!$E$2:$E$4001,E3758),1),Raw_Data!G3758)</f>
        <v>303.8</v>
      </c>
      <c r="H3758" s="15">
        <f>Raw_Data!H3758</f>
        <v>29</v>
      </c>
      <c r="I3758" s="15">
        <f>Raw_Data!I3758</f>
        <v>34.700000000000003</v>
      </c>
      <c r="J3758" s="15">
        <f>Raw_Data!J3758</f>
        <v>8.1</v>
      </c>
      <c r="K3758" s="15">
        <f>Raw_Data!K3758</f>
        <v>6.53</v>
      </c>
      <c r="L3758" s="18">
        <f>IF(Raw_Data!L3758="",ROUND(AVERAGEIFS(Raw_Data!$L$2:$L$4001,Raw_Data!$E$2:$E$4001,E3758),1),Raw_Data!L3758)</f>
        <v>17.100000000000001</v>
      </c>
      <c r="M3758" s="15">
        <f>Raw_Data!M3758</f>
        <v>143.5</v>
      </c>
      <c r="N3758" s="15">
        <f>Raw_Data!N3758</f>
        <v>67.7</v>
      </c>
      <c r="O3758" s="15">
        <f>Raw_Data!O3758</f>
        <v>120.1</v>
      </c>
      <c r="P3758" s="15" t="str">
        <f>Raw_Data!P3758</f>
        <v>Rainfed</v>
      </c>
      <c r="Q3758" s="15">
        <f>Raw_Data!Q3758</f>
        <v>192.3</v>
      </c>
      <c r="R3758" s="15">
        <f>Raw_Data!R3758</f>
        <v>5.54</v>
      </c>
      <c r="S3758" s="15">
        <f>Raw_Data!S3758</f>
        <v>0.96</v>
      </c>
      <c r="T3758" s="18">
        <f>IF(Raw_Data!T3758="",ROUND(AVERAGEIFS(Raw_Data!$T$2:$T$4001,Raw_Data!$E$2:$E$4001,E3758,Raw_Data!$D$2:$D$4001,D3758),2),IF(Raw_Data!T3758&gt;INDEX(Cleaning_Reference!$F$6:$F$13,MATCH(D3758,Cleaning_Reference!$A$6:$A$13,0)),INDEX(Cleaning_Reference!$F$6:$F$13,MATCH(D3758,Cleaning_Reference!$A$6:$A$13,0)),Raw_Data!T3758))</f>
        <v>2.95</v>
      </c>
      <c r="U3758" s="15">
        <f>Raw_Data!U3758</f>
        <v>13.54</v>
      </c>
      <c r="V3758" s="15">
        <f>Raw_Data!V3758</f>
        <v>20487</v>
      </c>
      <c r="W3758" s="15">
        <f>Raw_Data!W3758</f>
        <v>253179</v>
      </c>
      <c r="X3758" s="15">
        <f>Raw_Data!X3758</f>
        <v>277394</v>
      </c>
      <c r="Y3758" s="15">
        <f>Raw_Data!Y3758</f>
        <v>24215</v>
      </c>
      <c r="Z3758" s="15">
        <f>Raw_Data!Z3758</f>
        <v>1504</v>
      </c>
      <c r="AA3758" s="15">
        <f>Raw_Data!AA3758</f>
        <v>9.0030000000000001</v>
      </c>
      <c r="AB3758" s="15">
        <f>Raw_Data!AB3758</f>
        <v>32.200000000000003</v>
      </c>
      <c r="AC3758" s="19" t="str">
        <f>IF(Raw_Data!G3758="","Yes","No")</f>
        <v>No</v>
      </c>
      <c r="AD3758" s="19" t="str">
        <f>IF(Raw_Data!L3758="","Yes","No")</f>
        <v>No</v>
      </c>
      <c r="AE3758" s="19" t="str">
        <f>IF(Raw_Data!T3758="","Imputed",IF(Raw_Data!T3758&gt;INDEX(Cleaning_Reference!$F$6:$F$13,MATCH(D3758,Cleaning_Reference!$A$6:$A$13,0)),"Capped","Original"))</f>
        <v>Original</v>
      </c>
      <c r="AF3758" s="21">
        <f t="shared" si="58"/>
        <v>13.54</v>
      </c>
    </row>
    <row r="3759" spans="1:32" ht="15" customHeight="1" x14ac:dyDescent="0.3">
      <c r="A3759" s="20" t="str">
        <f>Raw_Data!A3759</f>
        <v>SF13758</v>
      </c>
      <c r="B3759" s="15" t="str">
        <f>Raw_Data!B3759</f>
        <v>Tamil Nadu</v>
      </c>
      <c r="C3759" s="15" t="str">
        <f>Raw_Data!C3759</f>
        <v>Krishna</v>
      </c>
      <c r="D3759" s="15" t="str">
        <f>Raw_Data!D3759</f>
        <v>Chilli</v>
      </c>
      <c r="E3759" s="15" t="str">
        <f>Raw_Data!E3759</f>
        <v>Rabi</v>
      </c>
      <c r="F3759" s="15">
        <f>Raw_Data!F3759</f>
        <v>12.38</v>
      </c>
      <c r="G3759" s="18">
        <f>IF(Raw_Data!G3759="",ROUND(AVERAGEIFS(Raw_Data!$G$2:$G$4001,Raw_Data!$E$2:$E$4001,E3759),1),Raw_Data!G3759)</f>
        <v>921</v>
      </c>
      <c r="H3759" s="15">
        <f>Raw_Data!H3759</f>
        <v>24.3</v>
      </c>
      <c r="I3759" s="15">
        <f>Raw_Data!I3759</f>
        <v>70.900000000000006</v>
      </c>
      <c r="J3759" s="15">
        <f>Raw_Data!J3759</f>
        <v>7</v>
      </c>
      <c r="K3759" s="15">
        <f>Raw_Data!K3759</f>
        <v>6.02</v>
      </c>
      <c r="L3759" s="18">
        <f>IF(Raw_Data!L3759="",ROUND(AVERAGEIFS(Raw_Data!$L$2:$L$4001,Raw_Data!$E$2:$E$4001,E3759),1),Raw_Data!L3759)</f>
        <v>20.7</v>
      </c>
      <c r="M3759" s="15">
        <f>Raw_Data!M3759</f>
        <v>113.2</v>
      </c>
      <c r="N3759" s="15">
        <f>Raw_Data!N3759</f>
        <v>60.9</v>
      </c>
      <c r="O3759" s="15">
        <f>Raw_Data!O3759</f>
        <v>111.2</v>
      </c>
      <c r="P3759" s="15" t="str">
        <f>Raw_Data!P3759</f>
        <v>Rainfed</v>
      </c>
      <c r="Q3759" s="15">
        <f>Raw_Data!Q3759</f>
        <v>146.30000000000001</v>
      </c>
      <c r="R3759" s="15">
        <f>Raw_Data!R3759</f>
        <v>3.55</v>
      </c>
      <c r="S3759" s="15">
        <f>Raw_Data!S3759</f>
        <v>0.97</v>
      </c>
      <c r="T3759" s="18">
        <f>IF(Raw_Data!T3759="",ROUND(AVERAGEIFS(Raw_Data!$T$2:$T$4001,Raw_Data!$E$2:$E$4001,E3759,Raw_Data!$D$2:$D$4001,D3759),2),IF(Raw_Data!T3759&gt;INDEX(Cleaning_Reference!$F$6:$F$13,MATCH(D3759,Cleaning_Reference!$A$6:$A$13,0)),INDEX(Cleaning_Reference!$F$6:$F$13,MATCH(D3759,Cleaning_Reference!$A$6:$A$13,0)),Raw_Data!T3759))</f>
        <v>1.17</v>
      </c>
      <c r="U3759" s="15">
        <f>Raw_Data!U3759</f>
        <v>14.48</v>
      </c>
      <c r="V3759" s="15">
        <f>Raw_Data!V3759</f>
        <v>119905</v>
      </c>
      <c r="W3759" s="15">
        <f>Raw_Data!W3759</f>
        <v>708945</v>
      </c>
      <c r="X3759" s="15">
        <f>Raw_Data!X3759</f>
        <v>1736224</v>
      </c>
      <c r="Y3759" s="15">
        <f>Raw_Data!Y3759</f>
        <v>1027279</v>
      </c>
      <c r="Z3759" s="15">
        <f>Raw_Data!Z3759</f>
        <v>4290</v>
      </c>
      <c r="AA3759" s="15">
        <f>Raw_Data!AA3759</f>
        <v>3.375</v>
      </c>
      <c r="AB3759" s="15">
        <f>Raw_Data!AB3759</f>
        <v>58.9</v>
      </c>
      <c r="AC3759" s="19" t="str">
        <f>IF(Raw_Data!G3759="","Yes","No")</f>
        <v>No</v>
      </c>
      <c r="AD3759" s="19" t="str">
        <f>IF(Raw_Data!L3759="","Yes","No")</f>
        <v>No</v>
      </c>
      <c r="AE3759" s="19" t="str">
        <f>IF(Raw_Data!T3759="","Imputed",IF(Raw_Data!T3759&gt;INDEX(Cleaning_Reference!$F$6:$F$13,MATCH(D3759,Cleaning_Reference!$A$6:$A$13,0)),"Capped","Original"))</f>
        <v>Original</v>
      </c>
      <c r="AF3759" s="21">
        <f t="shared" si="58"/>
        <v>14.48</v>
      </c>
    </row>
    <row r="3760" spans="1:32" ht="15" customHeight="1" x14ac:dyDescent="0.3">
      <c r="A3760" s="20" t="str">
        <f>Raw_Data!A3760</f>
        <v>SF13759</v>
      </c>
      <c r="B3760" s="15" t="str">
        <f>Raw_Data!B3760</f>
        <v>Gujarat</v>
      </c>
      <c r="C3760" s="15" t="str">
        <f>Raw_Data!C3760</f>
        <v>Warangal</v>
      </c>
      <c r="D3760" s="15" t="str">
        <f>Raw_Data!D3760</f>
        <v>Pulses</v>
      </c>
      <c r="E3760" s="15" t="str">
        <f>Raw_Data!E3760</f>
        <v>Kharif</v>
      </c>
      <c r="F3760" s="15">
        <f>Raw_Data!F3760</f>
        <v>13.25</v>
      </c>
      <c r="G3760" s="18">
        <f>IF(Raw_Data!G3760="",ROUND(AVERAGEIFS(Raw_Data!$G$2:$G$4001,Raw_Data!$E$2:$E$4001,E3760),1),Raw_Data!G3760)</f>
        <v>541.20000000000005</v>
      </c>
      <c r="H3760" s="15">
        <f>Raw_Data!H3760</f>
        <v>28.6</v>
      </c>
      <c r="I3760" s="15">
        <f>Raw_Data!I3760</f>
        <v>87</v>
      </c>
      <c r="J3760" s="15">
        <f>Raw_Data!J3760</f>
        <v>6.2</v>
      </c>
      <c r="K3760" s="15">
        <f>Raw_Data!K3760</f>
        <v>7.07</v>
      </c>
      <c r="L3760" s="18">
        <f>IF(Raw_Data!L3760="",ROUND(AVERAGEIFS(Raw_Data!$L$2:$L$4001,Raw_Data!$E$2:$E$4001,E3760),1),Raw_Data!L3760)</f>
        <v>32.6</v>
      </c>
      <c r="M3760" s="15">
        <f>Raw_Data!M3760</f>
        <v>99</v>
      </c>
      <c r="N3760" s="15">
        <f>Raw_Data!N3760</f>
        <v>51.8</v>
      </c>
      <c r="O3760" s="15">
        <f>Raw_Data!O3760</f>
        <v>79.3</v>
      </c>
      <c r="P3760" s="15" t="str">
        <f>Raw_Data!P3760</f>
        <v>Drip</v>
      </c>
      <c r="Q3760" s="15">
        <f>Raw_Data!Q3760</f>
        <v>156.9</v>
      </c>
      <c r="R3760" s="15">
        <f>Raw_Data!R3760</f>
        <v>3.27</v>
      </c>
      <c r="S3760" s="15">
        <f>Raw_Data!S3760</f>
        <v>0.74</v>
      </c>
      <c r="T3760" s="18">
        <f>IF(Raw_Data!T3760="",ROUND(AVERAGEIFS(Raw_Data!$T$2:$T$4001,Raw_Data!$E$2:$E$4001,E3760,Raw_Data!$D$2:$D$4001,D3760),2),IF(Raw_Data!T3760&gt;INDEX(Cleaning_Reference!$F$6:$F$13,MATCH(D3760,Cleaning_Reference!$A$6:$A$13,0)),INDEX(Cleaning_Reference!$F$6:$F$13,MATCH(D3760,Cleaning_Reference!$A$6:$A$13,0)),Raw_Data!T3760))</f>
        <v>1.35</v>
      </c>
      <c r="U3760" s="15">
        <f>Raw_Data!U3760</f>
        <v>17.89</v>
      </c>
      <c r="V3760" s="15">
        <f>Raw_Data!V3760</f>
        <v>57901</v>
      </c>
      <c r="W3760" s="15">
        <f>Raw_Data!W3760</f>
        <v>737900</v>
      </c>
      <c r="X3760" s="15">
        <f>Raw_Data!X3760</f>
        <v>1035849</v>
      </c>
      <c r="Y3760" s="15">
        <f>Raw_Data!Y3760</f>
        <v>297949</v>
      </c>
      <c r="Z3760" s="15">
        <f>Raw_Data!Z3760</f>
        <v>3676</v>
      </c>
      <c r="AA3760" s="15">
        <f>Raw_Data!AA3760</f>
        <v>4.867</v>
      </c>
      <c r="AB3760" s="15">
        <f>Raw_Data!AB3760</f>
        <v>65.599999999999994</v>
      </c>
      <c r="AC3760" s="19" t="str">
        <f>IF(Raw_Data!G3760="","Yes","No")</f>
        <v>No</v>
      </c>
      <c r="AD3760" s="19" t="str">
        <f>IF(Raw_Data!L3760="","Yes","No")</f>
        <v>No</v>
      </c>
      <c r="AE3760" s="19" t="str">
        <f>IF(Raw_Data!T3760="","Imputed",IF(Raw_Data!T3760&gt;INDEX(Cleaning_Reference!$F$6:$F$13,MATCH(D3760,Cleaning_Reference!$A$6:$A$13,0)),"Capped","Original"))</f>
        <v>Original</v>
      </c>
      <c r="AF3760" s="21">
        <f t="shared" si="58"/>
        <v>17.89</v>
      </c>
    </row>
    <row r="3761" spans="1:32" ht="15" customHeight="1" x14ac:dyDescent="0.3">
      <c r="A3761" s="20" t="str">
        <f>Raw_Data!A3761</f>
        <v>SF13760</v>
      </c>
      <c r="B3761" s="15" t="str">
        <f>Raw_Data!B3761</f>
        <v>Andhra Pradesh</v>
      </c>
      <c r="C3761" s="15" t="str">
        <f>Raw_Data!C3761</f>
        <v>Indore</v>
      </c>
      <c r="D3761" s="15" t="str">
        <f>Raw_Data!D3761</f>
        <v>Pulses</v>
      </c>
      <c r="E3761" s="15" t="str">
        <f>Raw_Data!E3761</f>
        <v>Rabi</v>
      </c>
      <c r="F3761" s="15">
        <f>Raw_Data!F3761</f>
        <v>6.11</v>
      </c>
      <c r="G3761" s="18">
        <f>IF(Raw_Data!G3761="",ROUND(AVERAGEIFS(Raw_Data!$G$2:$G$4001,Raw_Data!$E$2:$E$4001,E3761),1),Raw_Data!G3761)</f>
        <v>451.7</v>
      </c>
      <c r="H3761" s="15">
        <f>Raw_Data!H3761</f>
        <v>24.8</v>
      </c>
      <c r="I3761" s="15">
        <f>Raw_Data!I3761</f>
        <v>52.1</v>
      </c>
      <c r="J3761" s="15">
        <f>Raw_Data!J3761</f>
        <v>6.3</v>
      </c>
      <c r="K3761" s="15">
        <f>Raw_Data!K3761</f>
        <v>7.08</v>
      </c>
      <c r="L3761" s="18">
        <f>IF(Raw_Data!L3761="",ROUND(AVERAGEIFS(Raw_Data!$L$2:$L$4001,Raw_Data!$E$2:$E$4001,E3761),1),Raw_Data!L3761)</f>
        <v>27.3</v>
      </c>
      <c r="M3761" s="15">
        <f>Raw_Data!M3761</f>
        <v>121.3</v>
      </c>
      <c r="N3761" s="15">
        <f>Raw_Data!N3761</f>
        <v>91.6</v>
      </c>
      <c r="O3761" s="15">
        <f>Raw_Data!O3761</f>
        <v>157.6</v>
      </c>
      <c r="P3761" s="15" t="str">
        <f>Raw_Data!P3761</f>
        <v>Sprinkler</v>
      </c>
      <c r="Q3761" s="15">
        <f>Raw_Data!Q3761</f>
        <v>190.5</v>
      </c>
      <c r="R3761" s="15">
        <f>Raw_Data!R3761</f>
        <v>3.72</v>
      </c>
      <c r="S3761" s="15">
        <f>Raw_Data!S3761</f>
        <v>0.8</v>
      </c>
      <c r="T3761" s="18">
        <f>IF(Raw_Data!T3761="",ROUND(AVERAGEIFS(Raw_Data!$T$2:$T$4001,Raw_Data!$E$2:$E$4001,E3761,Raw_Data!$D$2:$D$4001,D3761),2),IF(Raw_Data!T3761&gt;INDEX(Cleaning_Reference!$F$6:$F$13,MATCH(D3761,Cleaning_Reference!$A$6:$A$13,0)),INDEX(Cleaning_Reference!$F$6:$F$13,MATCH(D3761,Cleaning_Reference!$A$6:$A$13,0)),Raw_Data!T3761))</f>
        <v>1.31</v>
      </c>
      <c r="U3761" s="15">
        <f>Raw_Data!U3761</f>
        <v>8</v>
      </c>
      <c r="V3761" s="15">
        <f>Raw_Data!V3761</f>
        <v>73269</v>
      </c>
      <c r="W3761" s="15">
        <f>Raw_Data!W3761</f>
        <v>340193</v>
      </c>
      <c r="X3761" s="15">
        <f>Raw_Data!X3761</f>
        <v>586152</v>
      </c>
      <c r="Y3761" s="15">
        <f>Raw_Data!Y3761</f>
        <v>245959</v>
      </c>
      <c r="Z3761" s="15">
        <f>Raw_Data!Z3761</f>
        <v>2571</v>
      </c>
      <c r="AA3761" s="15">
        <f>Raw_Data!AA3761</f>
        <v>3.1120000000000001</v>
      </c>
      <c r="AB3761" s="15">
        <f>Raw_Data!AB3761</f>
        <v>30.1</v>
      </c>
      <c r="AC3761" s="19" t="str">
        <f>IF(Raw_Data!G3761="","Yes","No")</f>
        <v>No</v>
      </c>
      <c r="AD3761" s="19" t="str">
        <f>IF(Raw_Data!L3761="","Yes","No")</f>
        <v>No</v>
      </c>
      <c r="AE3761" s="19" t="str">
        <f>IF(Raw_Data!T3761="","Imputed",IF(Raw_Data!T3761&gt;INDEX(Cleaning_Reference!$F$6:$F$13,MATCH(D3761,Cleaning_Reference!$A$6:$A$13,0)),"Capped","Original"))</f>
        <v>Original</v>
      </c>
      <c r="AF3761" s="21">
        <f t="shared" si="58"/>
        <v>8</v>
      </c>
    </row>
    <row r="3762" spans="1:32" ht="15" customHeight="1" x14ac:dyDescent="0.3">
      <c r="A3762" s="20" t="str">
        <f>Raw_Data!A3762</f>
        <v>SF13761</v>
      </c>
      <c r="B3762" s="15" t="str">
        <f>Raw_Data!B3762</f>
        <v>Andhra Pradesh</v>
      </c>
      <c r="C3762" s="15" t="str">
        <f>Raw_Data!C3762</f>
        <v>Krishna</v>
      </c>
      <c r="D3762" s="15" t="str">
        <f>Raw_Data!D3762</f>
        <v>Rice</v>
      </c>
      <c r="E3762" s="15" t="str">
        <f>Raw_Data!E3762</f>
        <v>Kharif</v>
      </c>
      <c r="F3762" s="15">
        <f>Raw_Data!F3762</f>
        <v>12.32</v>
      </c>
      <c r="G3762" s="18">
        <f>IF(Raw_Data!G3762="",ROUND(AVERAGEIFS(Raw_Data!$G$2:$G$4001,Raw_Data!$E$2:$E$4001,E3762),1),Raw_Data!G3762)</f>
        <v>1021.4</v>
      </c>
      <c r="H3762" s="15">
        <f>Raw_Data!H3762</f>
        <v>29.7</v>
      </c>
      <c r="I3762" s="15">
        <f>Raw_Data!I3762</f>
        <v>60.8</v>
      </c>
      <c r="J3762" s="15">
        <f>Raw_Data!J3762</f>
        <v>6.6</v>
      </c>
      <c r="K3762" s="15">
        <f>Raw_Data!K3762</f>
        <v>6.33</v>
      </c>
      <c r="L3762" s="18">
        <f>IF(Raw_Data!L3762="",ROUND(AVERAGEIFS(Raw_Data!$L$2:$L$4001,Raw_Data!$E$2:$E$4001,E3762),1),Raw_Data!L3762)</f>
        <v>24.3</v>
      </c>
      <c r="M3762" s="15">
        <f>Raw_Data!M3762</f>
        <v>169.6</v>
      </c>
      <c r="N3762" s="15">
        <f>Raw_Data!N3762</f>
        <v>36.9</v>
      </c>
      <c r="O3762" s="15">
        <f>Raw_Data!O3762</f>
        <v>62.7</v>
      </c>
      <c r="P3762" s="15" t="str">
        <f>Raw_Data!P3762</f>
        <v>Drip</v>
      </c>
      <c r="Q3762" s="15">
        <f>Raw_Data!Q3762</f>
        <v>185.4</v>
      </c>
      <c r="R3762" s="15">
        <f>Raw_Data!R3762</f>
        <v>3.65</v>
      </c>
      <c r="S3762" s="15">
        <f>Raw_Data!S3762</f>
        <v>0.75</v>
      </c>
      <c r="T3762" s="18">
        <f>IF(Raw_Data!T3762="",ROUND(AVERAGEIFS(Raw_Data!$T$2:$T$4001,Raw_Data!$E$2:$E$4001,E3762,Raw_Data!$D$2:$D$4001,D3762),2),IF(Raw_Data!T3762&gt;INDEX(Cleaning_Reference!$F$6:$F$13,MATCH(D3762,Cleaning_Reference!$A$6:$A$13,0)),INDEX(Cleaning_Reference!$F$6:$F$13,MATCH(D3762,Cleaning_Reference!$A$6:$A$13,0)),Raw_Data!T3762))</f>
        <v>3.35</v>
      </c>
      <c r="U3762" s="15">
        <f>Raw_Data!U3762</f>
        <v>41.27</v>
      </c>
      <c r="V3762" s="15">
        <f>Raw_Data!V3762</f>
        <v>21581</v>
      </c>
      <c r="W3762" s="15">
        <f>Raw_Data!W3762</f>
        <v>865956</v>
      </c>
      <c r="X3762" s="15">
        <f>Raw_Data!X3762</f>
        <v>890648</v>
      </c>
      <c r="Y3762" s="15">
        <f>Raw_Data!Y3762</f>
        <v>24692</v>
      </c>
      <c r="Z3762" s="15">
        <f>Raw_Data!Z3762</f>
        <v>16800</v>
      </c>
      <c r="AA3762" s="15">
        <f>Raw_Data!AA3762</f>
        <v>2.4569999999999999</v>
      </c>
      <c r="AB3762" s="15">
        <f>Raw_Data!AB3762</f>
        <v>58.3</v>
      </c>
      <c r="AC3762" s="19" t="str">
        <f>IF(Raw_Data!G3762="","Yes","No")</f>
        <v>No</v>
      </c>
      <c r="AD3762" s="19" t="str">
        <f>IF(Raw_Data!L3762="","Yes","No")</f>
        <v>No</v>
      </c>
      <c r="AE3762" s="19" t="str">
        <f>IF(Raw_Data!T3762="","Imputed",IF(Raw_Data!T3762&gt;INDEX(Cleaning_Reference!$F$6:$F$13,MATCH(D3762,Cleaning_Reference!$A$6:$A$13,0)),"Capped","Original"))</f>
        <v>Original</v>
      </c>
      <c r="AF3762" s="21">
        <f t="shared" si="58"/>
        <v>41.27</v>
      </c>
    </row>
    <row r="3763" spans="1:32" ht="15" customHeight="1" x14ac:dyDescent="0.3">
      <c r="A3763" s="20" t="str">
        <f>Raw_Data!A3763</f>
        <v>SF13762</v>
      </c>
      <c r="B3763" s="15" t="str">
        <f>Raw_Data!B3763</f>
        <v>Telangana</v>
      </c>
      <c r="C3763" s="15" t="str">
        <f>Raw_Data!C3763</f>
        <v>Nalgonda</v>
      </c>
      <c r="D3763" s="15" t="str">
        <f>Raw_Data!D3763</f>
        <v>Maize</v>
      </c>
      <c r="E3763" s="15" t="str">
        <f>Raw_Data!E3763</f>
        <v>Zaid</v>
      </c>
      <c r="F3763" s="15">
        <f>Raw_Data!F3763</f>
        <v>10.75</v>
      </c>
      <c r="G3763" s="18">
        <f>IF(Raw_Data!G3763="",ROUND(AVERAGEIFS(Raw_Data!$G$2:$G$4001,Raw_Data!$E$2:$E$4001,E3763),1),Raw_Data!G3763)</f>
        <v>373.2</v>
      </c>
      <c r="H3763" s="15">
        <f>Raw_Data!H3763</f>
        <v>28.2</v>
      </c>
      <c r="I3763" s="15">
        <f>Raw_Data!I3763</f>
        <v>57.5</v>
      </c>
      <c r="J3763" s="15">
        <f>Raw_Data!J3763</f>
        <v>7.1</v>
      </c>
      <c r="K3763" s="15">
        <f>Raw_Data!K3763</f>
        <v>6.93</v>
      </c>
      <c r="L3763" s="18">
        <f>IF(Raw_Data!L3763="",ROUND(AVERAGEIFS(Raw_Data!$L$2:$L$4001,Raw_Data!$E$2:$E$4001,E3763),1),Raw_Data!L3763)</f>
        <v>21.3</v>
      </c>
      <c r="M3763" s="15">
        <f>Raw_Data!M3763</f>
        <v>89.2</v>
      </c>
      <c r="N3763" s="15">
        <f>Raw_Data!N3763</f>
        <v>75.099999999999994</v>
      </c>
      <c r="O3763" s="15">
        <f>Raw_Data!O3763</f>
        <v>92.3</v>
      </c>
      <c r="P3763" s="15" t="str">
        <f>Raw_Data!P3763</f>
        <v>Flood</v>
      </c>
      <c r="Q3763" s="15">
        <f>Raw_Data!Q3763</f>
        <v>234.6</v>
      </c>
      <c r="R3763" s="15">
        <f>Raw_Data!R3763</f>
        <v>4.92</v>
      </c>
      <c r="S3763" s="15">
        <f>Raw_Data!S3763</f>
        <v>0.91</v>
      </c>
      <c r="T3763" s="18">
        <f>IF(Raw_Data!T3763="",ROUND(AVERAGEIFS(Raw_Data!$T$2:$T$4001,Raw_Data!$E$2:$E$4001,E3763,Raw_Data!$D$2:$D$4001,D3763),2),IF(Raw_Data!T3763&gt;INDEX(Cleaning_Reference!$F$6:$F$13,MATCH(D3763,Cleaning_Reference!$A$6:$A$13,0)),INDEX(Cleaning_Reference!$F$6:$F$13,MATCH(D3763,Cleaning_Reference!$A$6:$A$13,0)),Raw_Data!T3763))</f>
        <v>3.45</v>
      </c>
      <c r="U3763" s="15">
        <f>Raw_Data!U3763</f>
        <v>37.090000000000003</v>
      </c>
      <c r="V3763" s="15">
        <f>Raw_Data!V3763</f>
        <v>17927</v>
      </c>
      <c r="W3763" s="15">
        <f>Raw_Data!W3763</f>
        <v>727637</v>
      </c>
      <c r="X3763" s="15">
        <f>Raw_Data!X3763</f>
        <v>664912</v>
      </c>
      <c r="Y3763" s="15">
        <f>Raw_Data!Y3763</f>
        <v>-62725</v>
      </c>
      <c r="Z3763" s="15">
        <f>Raw_Data!Z3763</f>
        <v>6579</v>
      </c>
      <c r="AA3763" s="15">
        <f>Raw_Data!AA3763</f>
        <v>5.6379999999999999</v>
      </c>
      <c r="AB3763" s="15">
        <f>Raw_Data!AB3763</f>
        <v>50.4</v>
      </c>
      <c r="AC3763" s="19" t="str">
        <f>IF(Raw_Data!G3763="","Yes","No")</f>
        <v>No</v>
      </c>
      <c r="AD3763" s="19" t="str">
        <f>IF(Raw_Data!L3763="","Yes","No")</f>
        <v>No</v>
      </c>
      <c r="AE3763" s="19" t="str">
        <f>IF(Raw_Data!T3763="","Imputed",IF(Raw_Data!T3763&gt;INDEX(Cleaning_Reference!$F$6:$F$13,MATCH(D3763,Cleaning_Reference!$A$6:$A$13,0)),"Capped","Original"))</f>
        <v>Original</v>
      </c>
      <c r="AF3763" s="21">
        <f t="shared" si="58"/>
        <v>37.090000000000003</v>
      </c>
    </row>
    <row r="3764" spans="1:32" ht="15" customHeight="1" x14ac:dyDescent="0.3">
      <c r="A3764" s="20" t="str">
        <f>Raw_Data!A3764</f>
        <v>SF13763</v>
      </c>
      <c r="B3764" s="15" t="str">
        <f>Raw_Data!B3764</f>
        <v>Maharashtra</v>
      </c>
      <c r="C3764" s="15" t="str">
        <f>Raw_Data!C3764</f>
        <v>Nalgonda</v>
      </c>
      <c r="D3764" s="15" t="str">
        <f>Raw_Data!D3764</f>
        <v>Wheat</v>
      </c>
      <c r="E3764" s="15" t="str">
        <f>Raw_Data!E3764</f>
        <v>Kharif</v>
      </c>
      <c r="F3764" s="15">
        <f>Raw_Data!F3764</f>
        <v>14.4</v>
      </c>
      <c r="G3764" s="18">
        <f>IF(Raw_Data!G3764="",ROUND(AVERAGEIFS(Raw_Data!$G$2:$G$4001,Raw_Data!$E$2:$E$4001,E3764),1),Raw_Data!G3764)</f>
        <v>966.9</v>
      </c>
      <c r="H3764" s="15">
        <f>Raw_Data!H3764</f>
        <v>31.2</v>
      </c>
      <c r="I3764" s="15">
        <f>Raw_Data!I3764</f>
        <v>70.900000000000006</v>
      </c>
      <c r="J3764" s="15">
        <f>Raw_Data!J3764</f>
        <v>6.1</v>
      </c>
      <c r="K3764" s="15">
        <f>Raw_Data!K3764</f>
        <v>7.04</v>
      </c>
      <c r="L3764" s="18">
        <f>IF(Raw_Data!L3764="",ROUND(AVERAGEIFS(Raw_Data!$L$2:$L$4001,Raw_Data!$E$2:$E$4001,E3764),1),Raw_Data!L3764)</f>
        <v>22.3</v>
      </c>
      <c r="M3764" s="15">
        <f>Raw_Data!M3764</f>
        <v>44.3</v>
      </c>
      <c r="N3764" s="15">
        <f>Raw_Data!N3764</f>
        <v>66.900000000000006</v>
      </c>
      <c r="O3764" s="15">
        <f>Raw_Data!O3764</f>
        <v>124.3</v>
      </c>
      <c r="P3764" s="15" t="str">
        <f>Raw_Data!P3764</f>
        <v>Flood</v>
      </c>
      <c r="Q3764" s="15">
        <f>Raw_Data!Q3764</f>
        <v>242.8</v>
      </c>
      <c r="R3764" s="15">
        <f>Raw_Data!R3764</f>
        <v>3.53</v>
      </c>
      <c r="S3764" s="15">
        <f>Raw_Data!S3764</f>
        <v>0.71</v>
      </c>
      <c r="T3764" s="18">
        <f>IF(Raw_Data!T3764="",ROUND(AVERAGEIFS(Raw_Data!$T$2:$T$4001,Raw_Data!$E$2:$E$4001,E3764,Raw_Data!$D$2:$D$4001,D3764),2),IF(Raw_Data!T3764&gt;INDEX(Cleaning_Reference!$F$6:$F$13,MATCH(D3764,Cleaning_Reference!$A$6:$A$13,0)),INDEX(Cleaning_Reference!$F$6:$F$13,MATCH(D3764,Cleaning_Reference!$A$6:$A$13,0)),Raw_Data!T3764))</f>
        <v>2.36</v>
      </c>
      <c r="U3764" s="15">
        <f>Raw_Data!U3764</f>
        <v>33.979999999999997</v>
      </c>
      <c r="V3764" s="15">
        <f>Raw_Data!V3764</f>
        <v>22411</v>
      </c>
      <c r="W3764" s="15">
        <f>Raw_Data!W3764</f>
        <v>1097473</v>
      </c>
      <c r="X3764" s="15">
        <f>Raw_Data!X3764</f>
        <v>761526</v>
      </c>
      <c r="Y3764" s="15">
        <f>Raw_Data!Y3764</f>
        <v>-335947</v>
      </c>
      <c r="Z3764" s="15">
        <f>Raw_Data!Z3764</f>
        <v>9398</v>
      </c>
      <c r="AA3764" s="15">
        <f>Raw_Data!AA3764</f>
        <v>3.6160000000000001</v>
      </c>
      <c r="AB3764" s="15">
        <f>Raw_Data!AB3764</f>
        <v>62.8</v>
      </c>
      <c r="AC3764" s="19" t="str">
        <f>IF(Raw_Data!G3764="","Yes","No")</f>
        <v>No</v>
      </c>
      <c r="AD3764" s="19" t="str">
        <f>IF(Raw_Data!L3764="","Yes","No")</f>
        <v>No</v>
      </c>
      <c r="AE3764" s="19" t="str">
        <f>IF(Raw_Data!T3764="","Imputed",IF(Raw_Data!T3764&gt;INDEX(Cleaning_Reference!$F$6:$F$13,MATCH(D3764,Cleaning_Reference!$A$6:$A$13,0)),"Capped","Original"))</f>
        <v>Original</v>
      </c>
      <c r="AF3764" s="21">
        <f t="shared" si="58"/>
        <v>33.979999999999997</v>
      </c>
    </row>
    <row r="3765" spans="1:32" ht="15" customHeight="1" x14ac:dyDescent="0.3">
      <c r="A3765" s="20" t="str">
        <f>Raw_Data!A3765</f>
        <v>SF13764</v>
      </c>
      <c r="B3765" s="15" t="str">
        <f>Raw_Data!B3765</f>
        <v>Karnataka</v>
      </c>
      <c r="C3765" s="15" t="str">
        <f>Raw_Data!C3765</f>
        <v>Nashik</v>
      </c>
      <c r="D3765" s="15" t="str">
        <f>Raw_Data!D3765</f>
        <v>Chilli</v>
      </c>
      <c r="E3765" s="15" t="str">
        <f>Raw_Data!E3765</f>
        <v>Kharif</v>
      </c>
      <c r="F3765" s="15">
        <f>Raw_Data!F3765</f>
        <v>12.29</v>
      </c>
      <c r="G3765" s="18">
        <f>IF(Raw_Data!G3765="",ROUND(AVERAGEIFS(Raw_Data!$G$2:$G$4001,Raw_Data!$E$2:$E$4001,E3765),1),Raw_Data!G3765)</f>
        <v>811.5</v>
      </c>
      <c r="H3765" s="15">
        <f>Raw_Data!H3765</f>
        <v>25.5</v>
      </c>
      <c r="I3765" s="15">
        <f>Raw_Data!I3765</f>
        <v>85.6</v>
      </c>
      <c r="J3765" s="15">
        <f>Raw_Data!J3765</f>
        <v>6.7</v>
      </c>
      <c r="K3765" s="15">
        <f>Raw_Data!K3765</f>
        <v>7.55</v>
      </c>
      <c r="L3765" s="18">
        <f>IF(Raw_Data!L3765="",ROUND(AVERAGEIFS(Raw_Data!$L$2:$L$4001,Raw_Data!$E$2:$E$4001,E3765),1),Raw_Data!L3765)</f>
        <v>33.4</v>
      </c>
      <c r="M3765" s="15">
        <f>Raw_Data!M3765</f>
        <v>135.1</v>
      </c>
      <c r="N3765" s="15">
        <f>Raw_Data!N3765</f>
        <v>68.900000000000006</v>
      </c>
      <c r="O3765" s="15">
        <f>Raw_Data!O3765</f>
        <v>90.6</v>
      </c>
      <c r="P3765" s="15" t="str">
        <f>Raw_Data!P3765</f>
        <v>Flood</v>
      </c>
      <c r="Q3765" s="15">
        <f>Raw_Data!Q3765</f>
        <v>154</v>
      </c>
      <c r="R3765" s="15">
        <f>Raw_Data!R3765</f>
        <v>5.89</v>
      </c>
      <c r="S3765" s="15">
        <f>Raw_Data!S3765</f>
        <v>0.84</v>
      </c>
      <c r="T3765" s="18">
        <f>IF(Raw_Data!T3765="",ROUND(AVERAGEIFS(Raw_Data!$T$2:$T$4001,Raw_Data!$E$2:$E$4001,E3765,Raw_Data!$D$2:$D$4001,D3765),2),IF(Raw_Data!T3765&gt;INDEX(Cleaning_Reference!$F$6:$F$13,MATCH(D3765,Cleaning_Reference!$A$6:$A$13,0)),INDEX(Cleaning_Reference!$F$6:$F$13,MATCH(D3765,Cleaning_Reference!$A$6:$A$13,0)),Raw_Data!T3765))</f>
        <v>1.08</v>
      </c>
      <c r="U3765" s="15">
        <f>Raw_Data!U3765</f>
        <v>13.27</v>
      </c>
      <c r="V3765" s="15">
        <f>Raw_Data!V3765</f>
        <v>108354</v>
      </c>
      <c r="W3765" s="15">
        <f>Raw_Data!W3765</f>
        <v>768783</v>
      </c>
      <c r="X3765" s="15">
        <f>Raw_Data!X3765</f>
        <v>1437858</v>
      </c>
      <c r="Y3765" s="15">
        <f>Raw_Data!Y3765</f>
        <v>669075</v>
      </c>
      <c r="Z3765" s="15">
        <f>Raw_Data!Z3765</f>
        <v>8638</v>
      </c>
      <c r="AA3765" s="15">
        <f>Raw_Data!AA3765</f>
        <v>1.536</v>
      </c>
      <c r="AB3765" s="15">
        <f>Raw_Data!AB3765</f>
        <v>53</v>
      </c>
      <c r="AC3765" s="19" t="str">
        <f>IF(Raw_Data!G3765="","Yes","No")</f>
        <v>No</v>
      </c>
      <c r="AD3765" s="19" t="str">
        <f>IF(Raw_Data!L3765="","Yes","No")</f>
        <v>No</v>
      </c>
      <c r="AE3765" s="19" t="str">
        <f>IF(Raw_Data!T3765="","Imputed",IF(Raw_Data!T3765&gt;INDEX(Cleaning_Reference!$F$6:$F$13,MATCH(D3765,Cleaning_Reference!$A$6:$A$13,0)),"Capped","Original"))</f>
        <v>Original</v>
      </c>
      <c r="AF3765" s="21">
        <f t="shared" si="58"/>
        <v>13.27</v>
      </c>
    </row>
    <row r="3766" spans="1:32" ht="15" customHeight="1" x14ac:dyDescent="0.3">
      <c r="A3766" s="20" t="str">
        <f>Raw_Data!A3766</f>
        <v>SF13765</v>
      </c>
      <c r="B3766" s="15" t="str">
        <f>Raw_Data!B3766</f>
        <v>Maharashtra</v>
      </c>
      <c r="C3766" s="15" t="str">
        <f>Raw_Data!C3766</f>
        <v>Krishna</v>
      </c>
      <c r="D3766" s="15" t="str">
        <f>Raw_Data!D3766</f>
        <v>Wheat</v>
      </c>
      <c r="E3766" s="15" t="str">
        <f>Raw_Data!E3766</f>
        <v>Zaid</v>
      </c>
      <c r="F3766" s="15">
        <f>Raw_Data!F3766</f>
        <v>7.91</v>
      </c>
      <c r="G3766" s="18">
        <f>IF(Raw_Data!G3766="",ROUND(AVERAGEIFS(Raw_Data!$G$2:$G$4001,Raw_Data!$E$2:$E$4001,E3766),1),Raw_Data!G3766)</f>
        <v>578</v>
      </c>
      <c r="H3766" s="15">
        <f>Raw_Data!H3766</f>
        <v>28.7</v>
      </c>
      <c r="I3766" s="15">
        <f>Raw_Data!I3766</f>
        <v>30.4</v>
      </c>
      <c r="J3766" s="15">
        <f>Raw_Data!J3766</f>
        <v>7.7</v>
      </c>
      <c r="K3766" s="15">
        <f>Raw_Data!K3766</f>
        <v>7.13</v>
      </c>
      <c r="L3766" s="18">
        <f>IF(Raw_Data!L3766="",ROUND(AVERAGEIFS(Raw_Data!$L$2:$L$4001,Raw_Data!$E$2:$E$4001,E3766),1),Raw_Data!L3766)</f>
        <v>15</v>
      </c>
      <c r="M3766" s="15">
        <f>Raw_Data!M3766</f>
        <v>147.5</v>
      </c>
      <c r="N3766" s="15">
        <f>Raw_Data!N3766</f>
        <v>49.6</v>
      </c>
      <c r="O3766" s="15">
        <f>Raw_Data!O3766</f>
        <v>118</v>
      </c>
      <c r="P3766" s="15" t="str">
        <f>Raw_Data!P3766</f>
        <v>Drip</v>
      </c>
      <c r="Q3766" s="15">
        <f>Raw_Data!Q3766</f>
        <v>141</v>
      </c>
      <c r="R3766" s="15">
        <f>Raw_Data!R3766</f>
        <v>7.21</v>
      </c>
      <c r="S3766" s="15">
        <f>Raw_Data!S3766</f>
        <v>0.67</v>
      </c>
      <c r="T3766" s="18">
        <f>IF(Raw_Data!T3766="",ROUND(AVERAGEIFS(Raw_Data!$T$2:$T$4001,Raw_Data!$E$2:$E$4001,E3766,Raw_Data!$D$2:$D$4001,D3766),2),IF(Raw_Data!T3766&gt;INDEX(Cleaning_Reference!$F$6:$F$13,MATCH(D3766,Cleaning_Reference!$A$6:$A$13,0)),INDEX(Cleaning_Reference!$F$6:$F$13,MATCH(D3766,Cleaning_Reference!$A$6:$A$13,0)),Raw_Data!T3766))</f>
        <v>2.63</v>
      </c>
      <c r="U3766" s="15">
        <f>Raw_Data!U3766</f>
        <v>20.8</v>
      </c>
      <c r="V3766" s="15">
        <f>Raw_Data!V3766</f>
        <v>23306</v>
      </c>
      <c r="W3766" s="15">
        <f>Raw_Data!W3766</f>
        <v>621538</v>
      </c>
      <c r="X3766" s="15">
        <f>Raw_Data!X3766</f>
        <v>484765</v>
      </c>
      <c r="Y3766" s="15">
        <f>Raw_Data!Y3766</f>
        <v>-136773</v>
      </c>
      <c r="Z3766" s="15">
        <f>Raw_Data!Z3766</f>
        <v>3311</v>
      </c>
      <c r="AA3766" s="15">
        <f>Raw_Data!AA3766</f>
        <v>6.282</v>
      </c>
      <c r="AB3766" s="15">
        <f>Raw_Data!AB3766</f>
        <v>21.7</v>
      </c>
      <c r="AC3766" s="19" t="str">
        <f>IF(Raw_Data!G3766="","Yes","No")</f>
        <v>No</v>
      </c>
      <c r="AD3766" s="19" t="str">
        <f>IF(Raw_Data!L3766="","Yes","No")</f>
        <v>No</v>
      </c>
      <c r="AE3766" s="19" t="str">
        <f>IF(Raw_Data!T3766="","Imputed",IF(Raw_Data!T3766&gt;INDEX(Cleaning_Reference!$F$6:$F$13,MATCH(D3766,Cleaning_Reference!$A$6:$A$13,0)),"Capped","Original"))</f>
        <v>Original</v>
      </c>
      <c r="AF3766" s="21">
        <f t="shared" si="58"/>
        <v>20.8</v>
      </c>
    </row>
    <row r="3767" spans="1:32" ht="15" customHeight="1" x14ac:dyDescent="0.3">
      <c r="A3767" s="20" t="str">
        <f>Raw_Data!A3767</f>
        <v>SF13766</v>
      </c>
      <c r="B3767" s="15" t="str">
        <f>Raw_Data!B3767</f>
        <v>Punjab</v>
      </c>
      <c r="C3767" s="15" t="str">
        <f>Raw_Data!C3767</f>
        <v>Indore</v>
      </c>
      <c r="D3767" s="15" t="str">
        <f>Raw_Data!D3767</f>
        <v>Rice</v>
      </c>
      <c r="E3767" s="15" t="str">
        <f>Raw_Data!E3767</f>
        <v>Kharif</v>
      </c>
      <c r="F3767" s="15">
        <f>Raw_Data!F3767</f>
        <v>13.17</v>
      </c>
      <c r="G3767" s="18">
        <f>IF(Raw_Data!G3767="",ROUND(AVERAGEIFS(Raw_Data!$G$2:$G$4001,Raw_Data!$E$2:$E$4001,E3767),1),Raw_Data!G3767)</f>
        <v>502.1</v>
      </c>
      <c r="H3767" s="15">
        <f>Raw_Data!H3767</f>
        <v>24.6</v>
      </c>
      <c r="I3767" s="15">
        <f>Raw_Data!I3767</f>
        <v>65.599999999999994</v>
      </c>
      <c r="J3767" s="15">
        <f>Raw_Data!J3767</f>
        <v>5.3</v>
      </c>
      <c r="K3767" s="15">
        <f>Raw_Data!K3767</f>
        <v>6.28</v>
      </c>
      <c r="L3767" s="18">
        <f>IF(Raw_Data!L3767="",ROUND(AVERAGEIFS(Raw_Data!$L$2:$L$4001,Raw_Data!$E$2:$E$4001,E3767),1),Raw_Data!L3767)</f>
        <v>32.5</v>
      </c>
      <c r="M3767" s="15">
        <f>Raw_Data!M3767</f>
        <v>146.69999999999999</v>
      </c>
      <c r="N3767" s="15">
        <f>Raw_Data!N3767</f>
        <v>54</v>
      </c>
      <c r="O3767" s="15">
        <f>Raw_Data!O3767</f>
        <v>106.6</v>
      </c>
      <c r="P3767" s="15" t="str">
        <f>Raw_Data!P3767</f>
        <v>Drip</v>
      </c>
      <c r="Q3767" s="15">
        <f>Raw_Data!Q3767</f>
        <v>221.9</v>
      </c>
      <c r="R3767" s="15">
        <f>Raw_Data!R3767</f>
        <v>7.47</v>
      </c>
      <c r="S3767" s="15">
        <f>Raw_Data!S3767</f>
        <v>0.71</v>
      </c>
      <c r="T3767" s="18">
        <f>IF(Raw_Data!T3767="",ROUND(AVERAGEIFS(Raw_Data!$T$2:$T$4001,Raw_Data!$E$2:$E$4001,E3767,Raw_Data!$D$2:$D$4001,D3767),2),IF(Raw_Data!T3767&gt;INDEX(Cleaning_Reference!$F$6:$F$13,MATCH(D3767,Cleaning_Reference!$A$6:$A$13,0)),INDEX(Cleaning_Reference!$F$6:$F$13,MATCH(D3767,Cleaning_Reference!$A$6:$A$13,0)),Raw_Data!T3767))</f>
        <v>3.5</v>
      </c>
      <c r="U3767" s="15">
        <f>Raw_Data!U3767</f>
        <v>46.1</v>
      </c>
      <c r="V3767" s="15">
        <f>Raw_Data!V3767</f>
        <v>21802</v>
      </c>
      <c r="W3767" s="15">
        <f>Raw_Data!W3767</f>
        <v>817890</v>
      </c>
      <c r="X3767" s="15">
        <f>Raw_Data!X3767</f>
        <v>1005072</v>
      </c>
      <c r="Y3767" s="15">
        <f>Raw_Data!Y3767</f>
        <v>187182</v>
      </c>
      <c r="Z3767" s="15">
        <f>Raw_Data!Z3767</f>
        <v>20758</v>
      </c>
      <c r="AA3767" s="15">
        <f>Raw_Data!AA3767</f>
        <v>2.2210000000000001</v>
      </c>
      <c r="AB3767" s="15">
        <f>Raw_Data!AB3767</f>
        <v>34.200000000000003</v>
      </c>
      <c r="AC3767" s="19" t="str">
        <f>IF(Raw_Data!G3767="","Yes","No")</f>
        <v>No</v>
      </c>
      <c r="AD3767" s="19" t="str">
        <f>IF(Raw_Data!L3767="","Yes","No")</f>
        <v>No</v>
      </c>
      <c r="AE3767" s="19" t="str">
        <f>IF(Raw_Data!T3767="","Imputed",IF(Raw_Data!T3767&gt;INDEX(Cleaning_Reference!$F$6:$F$13,MATCH(D3767,Cleaning_Reference!$A$6:$A$13,0)),"Capped","Original"))</f>
        <v>Original</v>
      </c>
      <c r="AF3767" s="21">
        <f t="shared" si="58"/>
        <v>46.1</v>
      </c>
    </row>
    <row r="3768" spans="1:32" ht="15" customHeight="1" x14ac:dyDescent="0.3">
      <c r="A3768" s="20" t="str">
        <f>Raw_Data!A3768</f>
        <v>SF13767</v>
      </c>
      <c r="B3768" s="15" t="str">
        <f>Raw_Data!B3768</f>
        <v>Punjab</v>
      </c>
      <c r="C3768" s="15" t="str">
        <f>Raw_Data!C3768</f>
        <v>Erode</v>
      </c>
      <c r="D3768" s="15" t="str">
        <f>Raw_Data!D3768</f>
        <v>Wheat</v>
      </c>
      <c r="E3768" s="15" t="str">
        <f>Raw_Data!E3768</f>
        <v>Kharif</v>
      </c>
      <c r="F3768" s="15">
        <f>Raw_Data!F3768</f>
        <v>1.05</v>
      </c>
      <c r="G3768" s="18">
        <f>IF(Raw_Data!G3768="",ROUND(AVERAGEIFS(Raw_Data!$G$2:$G$4001,Raw_Data!$E$2:$E$4001,E3768),1),Raw_Data!G3768)</f>
        <v>684.7</v>
      </c>
      <c r="H3768" s="15">
        <f>Raw_Data!H3768</f>
        <v>27.8</v>
      </c>
      <c r="I3768" s="15">
        <f>Raw_Data!I3768</f>
        <v>70.8</v>
      </c>
      <c r="J3768" s="15">
        <f>Raw_Data!J3768</f>
        <v>7.2</v>
      </c>
      <c r="K3768" s="15">
        <f>Raw_Data!K3768</f>
        <v>6.16</v>
      </c>
      <c r="L3768" s="18">
        <f>IF(Raw_Data!L3768="",ROUND(AVERAGEIFS(Raw_Data!$L$2:$L$4001,Raw_Data!$E$2:$E$4001,E3768),1),Raw_Data!L3768)</f>
        <v>35.4</v>
      </c>
      <c r="M3768" s="15">
        <f>Raw_Data!M3768</f>
        <v>72.099999999999994</v>
      </c>
      <c r="N3768" s="15">
        <f>Raw_Data!N3768</f>
        <v>30.2</v>
      </c>
      <c r="O3768" s="15">
        <f>Raw_Data!O3768</f>
        <v>136.4</v>
      </c>
      <c r="P3768" s="15" t="str">
        <f>Raw_Data!P3768</f>
        <v>Sprinkler</v>
      </c>
      <c r="Q3768" s="15">
        <f>Raw_Data!Q3768</f>
        <v>258.39999999999998</v>
      </c>
      <c r="R3768" s="15">
        <f>Raw_Data!R3768</f>
        <v>6.61</v>
      </c>
      <c r="S3768" s="15">
        <f>Raw_Data!S3768</f>
        <v>0.72</v>
      </c>
      <c r="T3768" s="18">
        <f>IF(Raw_Data!T3768="",ROUND(AVERAGEIFS(Raw_Data!$T$2:$T$4001,Raw_Data!$E$2:$E$4001,E3768,Raw_Data!$D$2:$D$4001,D3768),2),IF(Raw_Data!T3768&gt;INDEX(Cleaning_Reference!$F$6:$F$13,MATCH(D3768,Cleaning_Reference!$A$6:$A$13,0)),INDEX(Cleaning_Reference!$F$6:$F$13,MATCH(D3768,Cleaning_Reference!$A$6:$A$13,0)),Raw_Data!T3768))</f>
        <v>2.46</v>
      </c>
      <c r="U3768" s="15">
        <f>Raw_Data!U3768</f>
        <v>2.58</v>
      </c>
      <c r="V3768" s="15">
        <f>Raw_Data!V3768</f>
        <v>31517</v>
      </c>
      <c r="W3768" s="15">
        <f>Raw_Data!W3768</f>
        <v>70306</v>
      </c>
      <c r="X3768" s="15">
        <f>Raw_Data!X3768</f>
        <v>81314</v>
      </c>
      <c r="Y3768" s="15">
        <f>Raw_Data!Y3768</f>
        <v>11008</v>
      </c>
      <c r="Z3768" s="15">
        <f>Raw_Data!Z3768</f>
        <v>468</v>
      </c>
      <c r="AA3768" s="15">
        <f>Raw_Data!AA3768</f>
        <v>5.5129999999999999</v>
      </c>
      <c r="AB3768" s="15">
        <f>Raw_Data!AB3768</f>
        <v>46</v>
      </c>
      <c r="AC3768" s="19" t="str">
        <f>IF(Raw_Data!G3768="","Yes","No")</f>
        <v>No</v>
      </c>
      <c r="AD3768" s="19" t="str">
        <f>IF(Raw_Data!L3768="","Yes","No")</f>
        <v>No</v>
      </c>
      <c r="AE3768" s="19" t="str">
        <f>IF(Raw_Data!T3768="","Imputed",IF(Raw_Data!T3768&gt;INDEX(Cleaning_Reference!$F$6:$F$13,MATCH(D3768,Cleaning_Reference!$A$6:$A$13,0)),"Capped","Original"))</f>
        <v>Original</v>
      </c>
      <c r="AF3768" s="21">
        <f t="shared" si="58"/>
        <v>2.58</v>
      </c>
    </row>
    <row r="3769" spans="1:32" ht="15" customHeight="1" x14ac:dyDescent="0.3">
      <c r="A3769" s="20" t="str">
        <f>Raw_Data!A3769</f>
        <v>SF13768</v>
      </c>
      <c r="B3769" s="15" t="str">
        <f>Raw_Data!B3769</f>
        <v>Telangana</v>
      </c>
      <c r="C3769" s="15" t="str">
        <f>Raw_Data!C3769</f>
        <v>Krishna</v>
      </c>
      <c r="D3769" s="15" t="str">
        <f>Raw_Data!D3769</f>
        <v>Cotton</v>
      </c>
      <c r="E3769" s="15" t="str">
        <f>Raw_Data!E3769</f>
        <v>Rabi</v>
      </c>
      <c r="F3769" s="15">
        <f>Raw_Data!F3769</f>
        <v>5.83</v>
      </c>
      <c r="G3769" s="18">
        <f>IF(Raw_Data!G3769="",ROUND(AVERAGEIFS(Raw_Data!$G$2:$G$4001,Raw_Data!$E$2:$E$4001,E3769),1),Raw_Data!G3769)</f>
        <v>492.7</v>
      </c>
      <c r="H3769" s="15">
        <f>Raw_Data!H3769</f>
        <v>20.399999999999999</v>
      </c>
      <c r="I3769" s="15">
        <f>Raw_Data!I3769</f>
        <v>53</v>
      </c>
      <c r="J3769" s="15">
        <f>Raw_Data!J3769</f>
        <v>8.6999999999999993</v>
      </c>
      <c r="K3769" s="15">
        <f>Raw_Data!K3769</f>
        <v>5.34</v>
      </c>
      <c r="L3769" s="18">
        <f>IF(Raw_Data!L3769="",ROUND(AVERAGEIFS(Raw_Data!$L$2:$L$4001,Raw_Data!$E$2:$E$4001,E3769),1),Raw_Data!L3769)</f>
        <v>26.3</v>
      </c>
      <c r="M3769" s="15">
        <f>Raw_Data!M3769</f>
        <v>140.19999999999999</v>
      </c>
      <c r="N3769" s="15">
        <f>Raw_Data!N3769</f>
        <v>25.3</v>
      </c>
      <c r="O3769" s="15">
        <f>Raw_Data!O3769</f>
        <v>121.2</v>
      </c>
      <c r="P3769" s="15" t="str">
        <f>Raw_Data!P3769</f>
        <v>Rainfed</v>
      </c>
      <c r="Q3769" s="15">
        <f>Raw_Data!Q3769</f>
        <v>183</v>
      </c>
      <c r="R3769" s="15">
        <f>Raw_Data!R3769</f>
        <v>4.5199999999999996</v>
      </c>
      <c r="S3769" s="15">
        <f>Raw_Data!S3769</f>
        <v>0.88</v>
      </c>
      <c r="T3769" s="18">
        <f>IF(Raw_Data!T3769="",ROUND(AVERAGEIFS(Raw_Data!$T$2:$T$4001,Raw_Data!$E$2:$E$4001,E3769,Raw_Data!$D$2:$D$4001,D3769),2),IF(Raw_Data!T3769&gt;INDEX(Cleaning_Reference!$F$6:$F$13,MATCH(D3769,Cleaning_Reference!$A$6:$A$13,0)),INDEX(Cleaning_Reference!$F$6:$F$13,MATCH(D3769,Cleaning_Reference!$A$6:$A$13,0)),Raw_Data!T3769))</f>
        <v>0.3</v>
      </c>
      <c r="U3769" s="15">
        <f>Raw_Data!U3769</f>
        <v>1.75</v>
      </c>
      <c r="V3769" s="15">
        <f>Raw_Data!V3769</f>
        <v>69367</v>
      </c>
      <c r="W3769" s="15">
        <f>Raw_Data!W3769</f>
        <v>377638</v>
      </c>
      <c r="X3769" s="15">
        <f>Raw_Data!X3769</f>
        <v>121392</v>
      </c>
      <c r="Y3769" s="15">
        <f>Raw_Data!Y3769</f>
        <v>-256246</v>
      </c>
      <c r="Z3769" s="15">
        <f>Raw_Data!Z3769</f>
        <v>2450</v>
      </c>
      <c r="AA3769" s="15">
        <f>Raw_Data!AA3769</f>
        <v>0.71399999999999997</v>
      </c>
      <c r="AB3769" s="15">
        <f>Raw_Data!AB3769</f>
        <v>47.6</v>
      </c>
      <c r="AC3769" s="19" t="str">
        <f>IF(Raw_Data!G3769="","Yes","No")</f>
        <v>No</v>
      </c>
      <c r="AD3769" s="19" t="str">
        <f>IF(Raw_Data!L3769="","Yes","No")</f>
        <v>No</v>
      </c>
      <c r="AE3769" s="19" t="str">
        <f>IF(Raw_Data!T3769="","Imputed",IF(Raw_Data!T3769&gt;INDEX(Cleaning_Reference!$F$6:$F$13,MATCH(D3769,Cleaning_Reference!$A$6:$A$13,0)),"Capped","Original"))</f>
        <v>Original</v>
      </c>
      <c r="AF3769" s="21">
        <f t="shared" si="58"/>
        <v>1.75</v>
      </c>
    </row>
    <row r="3770" spans="1:32" ht="15" customHeight="1" x14ac:dyDescent="0.3">
      <c r="A3770" s="20" t="str">
        <f>Raw_Data!A3770</f>
        <v>SF13769</v>
      </c>
      <c r="B3770" s="15" t="str">
        <f>Raw_Data!B3770</f>
        <v>Madhya Pradesh</v>
      </c>
      <c r="C3770" s="15" t="str">
        <f>Raw_Data!C3770</f>
        <v>Nalgonda</v>
      </c>
      <c r="D3770" s="15" t="str">
        <f>Raw_Data!D3770</f>
        <v>Groundnut</v>
      </c>
      <c r="E3770" s="15" t="str">
        <f>Raw_Data!E3770</f>
        <v>Rabi</v>
      </c>
      <c r="F3770" s="15">
        <f>Raw_Data!F3770</f>
        <v>1.1399999999999999</v>
      </c>
      <c r="G3770" s="18">
        <f>IF(Raw_Data!G3770="",ROUND(AVERAGEIFS(Raw_Data!$G$2:$G$4001,Raw_Data!$E$2:$E$4001,E3770),1),Raw_Data!G3770)</f>
        <v>254.6</v>
      </c>
      <c r="H3770" s="15">
        <f>Raw_Data!H3770</f>
        <v>22.1</v>
      </c>
      <c r="I3770" s="15">
        <f>Raw_Data!I3770</f>
        <v>57.2</v>
      </c>
      <c r="J3770" s="15">
        <f>Raw_Data!J3770</f>
        <v>7.7</v>
      </c>
      <c r="K3770" s="15">
        <f>Raw_Data!K3770</f>
        <v>6.8</v>
      </c>
      <c r="L3770" s="18">
        <f>IF(Raw_Data!L3770="",ROUND(AVERAGEIFS(Raw_Data!$L$2:$L$4001,Raw_Data!$E$2:$E$4001,E3770),1),Raw_Data!L3770)</f>
        <v>27.7</v>
      </c>
      <c r="M3770" s="15">
        <f>Raw_Data!M3770</f>
        <v>113.4</v>
      </c>
      <c r="N3770" s="15">
        <f>Raw_Data!N3770</f>
        <v>71.7</v>
      </c>
      <c r="O3770" s="15">
        <f>Raw_Data!O3770</f>
        <v>92.1</v>
      </c>
      <c r="P3770" s="15" t="str">
        <f>Raw_Data!P3770</f>
        <v>Drip</v>
      </c>
      <c r="Q3770" s="15">
        <f>Raw_Data!Q3770</f>
        <v>217.2</v>
      </c>
      <c r="R3770" s="15">
        <f>Raw_Data!R3770</f>
        <v>4.47</v>
      </c>
      <c r="S3770" s="15">
        <f>Raw_Data!S3770</f>
        <v>0.68</v>
      </c>
      <c r="T3770" s="18">
        <f>IF(Raw_Data!T3770="",ROUND(AVERAGEIFS(Raw_Data!$T$2:$T$4001,Raw_Data!$E$2:$E$4001,E3770,Raw_Data!$D$2:$D$4001,D3770),2),IF(Raw_Data!T3770&gt;INDEX(Cleaning_Reference!$F$6:$F$13,MATCH(D3770,Cleaning_Reference!$A$6:$A$13,0)),INDEX(Cleaning_Reference!$F$6:$F$13,MATCH(D3770,Cleaning_Reference!$A$6:$A$13,0)),Raw_Data!T3770))</f>
        <v>1.58</v>
      </c>
      <c r="U3770" s="15">
        <f>Raw_Data!U3770</f>
        <v>1.8</v>
      </c>
      <c r="V3770" s="15">
        <f>Raw_Data!V3770</f>
        <v>55997</v>
      </c>
      <c r="W3770" s="15">
        <f>Raw_Data!W3770</f>
        <v>69245</v>
      </c>
      <c r="X3770" s="15">
        <f>Raw_Data!X3770</f>
        <v>100795</v>
      </c>
      <c r="Y3770" s="15">
        <f>Raw_Data!Y3770</f>
        <v>31550</v>
      </c>
      <c r="Z3770" s="15">
        <f>Raw_Data!Z3770</f>
        <v>486</v>
      </c>
      <c r="AA3770" s="15">
        <f>Raw_Data!AA3770</f>
        <v>3.7040000000000002</v>
      </c>
      <c r="AB3770" s="15">
        <f>Raw_Data!AB3770</f>
        <v>38</v>
      </c>
      <c r="AC3770" s="19" t="str">
        <f>IF(Raw_Data!G3770="","Yes","No")</f>
        <v>No</v>
      </c>
      <c r="AD3770" s="19" t="str">
        <f>IF(Raw_Data!L3770="","Yes","No")</f>
        <v>No</v>
      </c>
      <c r="AE3770" s="19" t="str">
        <f>IF(Raw_Data!T3770="","Imputed",IF(Raw_Data!T3770&gt;INDEX(Cleaning_Reference!$F$6:$F$13,MATCH(D3770,Cleaning_Reference!$A$6:$A$13,0)),"Capped","Original"))</f>
        <v>Original</v>
      </c>
      <c r="AF3770" s="21">
        <f t="shared" si="58"/>
        <v>1.8</v>
      </c>
    </row>
    <row r="3771" spans="1:32" ht="15" customHeight="1" x14ac:dyDescent="0.3">
      <c r="A3771" s="20" t="str">
        <f>Raw_Data!A3771</f>
        <v>SF13770</v>
      </c>
      <c r="B3771" s="15" t="str">
        <f>Raw_Data!B3771</f>
        <v>Telangana</v>
      </c>
      <c r="C3771" s="15" t="str">
        <f>Raw_Data!C3771</f>
        <v>Guntur</v>
      </c>
      <c r="D3771" s="15" t="str">
        <f>Raw_Data!D3771</f>
        <v>Rice</v>
      </c>
      <c r="E3771" s="15" t="str">
        <f>Raw_Data!E3771</f>
        <v>Kharif</v>
      </c>
      <c r="F3771" s="15">
        <f>Raw_Data!F3771</f>
        <v>7.92</v>
      </c>
      <c r="G3771" s="18">
        <f>IF(Raw_Data!G3771="",ROUND(AVERAGEIFS(Raw_Data!$G$2:$G$4001,Raw_Data!$E$2:$E$4001,E3771),1),Raw_Data!G3771)</f>
        <v>831.9</v>
      </c>
      <c r="H3771" s="15">
        <f>Raw_Data!H3771</f>
        <v>26</v>
      </c>
      <c r="I3771" s="15">
        <f>Raw_Data!I3771</f>
        <v>68.8</v>
      </c>
      <c r="J3771" s="15">
        <f>Raw_Data!J3771</f>
        <v>6.9</v>
      </c>
      <c r="K3771" s="15">
        <f>Raw_Data!K3771</f>
        <v>6.68</v>
      </c>
      <c r="L3771" s="18">
        <f>IF(Raw_Data!L3771="",ROUND(AVERAGEIFS(Raw_Data!$L$2:$L$4001,Raw_Data!$E$2:$E$4001,E3771),1),Raw_Data!L3771)</f>
        <v>30.4</v>
      </c>
      <c r="M3771" s="15">
        <f>Raw_Data!M3771</f>
        <v>176</v>
      </c>
      <c r="N3771" s="15">
        <f>Raw_Data!N3771</f>
        <v>52.6</v>
      </c>
      <c r="O3771" s="15">
        <f>Raw_Data!O3771</f>
        <v>103.2</v>
      </c>
      <c r="P3771" s="15" t="str">
        <f>Raw_Data!P3771</f>
        <v>Flood</v>
      </c>
      <c r="Q3771" s="15">
        <f>Raw_Data!Q3771</f>
        <v>82.9</v>
      </c>
      <c r="R3771" s="15">
        <f>Raw_Data!R3771</f>
        <v>5.27</v>
      </c>
      <c r="S3771" s="15">
        <f>Raw_Data!S3771</f>
        <v>0.88</v>
      </c>
      <c r="T3771" s="18">
        <f>IF(Raw_Data!T3771="",ROUND(AVERAGEIFS(Raw_Data!$T$2:$T$4001,Raw_Data!$E$2:$E$4001,E3771,Raw_Data!$D$2:$D$4001,D3771),2),IF(Raw_Data!T3771&gt;INDEX(Cleaning_Reference!$F$6:$F$13,MATCH(D3771,Cleaning_Reference!$A$6:$A$13,0)),INDEX(Cleaning_Reference!$F$6:$F$13,MATCH(D3771,Cleaning_Reference!$A$6:$A$13,0)),Raw_Data!T3771))</f>
        <v>3.94</v>
      </c>
      <c r="U3771" s="15">
        <f>Raw_Data!U3771</f>
        <v>31.2</v>
      </c>
      <c r="V3771" s="15">
        <f>Raw_Data!V3771</f>
        <v>23699</v>
      </c>
      <c r="W3771" s="15">
        <f>Raw_Data!W3771</f>
        <v>556085</v>
      </c>
      <c r="X3771" s="15">
        <f>Raw_Data!X3771</f>
        <v>739409</v>
      </c>
      <c r="Y3771" s="15">
        <f>Raw_Data!Y3771</f>
        <v>183324</v>
      </c>
      <c r="Z3771" s="15">
        <f>Raw_Data!Z3771</f>
        <v>13308</v>
      </c>
      <c r="AA3771" s="15">
        <f>Raw_Data!AA3771</f>
        <v>2.3439999999999999</v>
      </c>
      <c r="AB3771" s="15">
        <f>Raw_Data!AB3771</f>
        <v>42.4</v>
      </c>
      <c r="AC3771" s="19" t="str">
        <f>IF(Raw_Data!G3771="","Yes","No")</f>
        <v>No</v>
      </c>
      <c r="AD3771" s="19" t="str">
        <f>IF(Raw_Data!L3771="","Yes","No")</f>
        <v>No</v>
      </c>
      <c r="AE3771" s="19" t="str">
        <f>IF(Raw_Data!T3771="","Imputed",IF(Raw_Data!T3771&gt;INDEX(Cleaning_Reference!$F$6:$F$13,MATCH(D3771,Cleaning_Reference!$A$6:$A$13,0)),"Capped","Original"))</f>
        <v>Original</v>
      </c>
      <c r="AF3771" s="21">
        <f t="shared" si="58"/>
        <v>31.2</v>
      </c>
    </row>
    <row r="3772" spans="1:32" ht="15" customHeight="1" x14ac:dyDescent="0.3">
      <c r="A3772" s="20" t="str">
        <f>Raw_Data!A3772</f>
        <v>SF13771</v>
      </c>
      <c r="B3772" s="15" t="str">
        <f>Raw_Data!B3772</f>
        <v>Maharashtra</v>
      </c>
      <c r="C3772" s="15" t="str">
        <f>Raw_Data!C3772</f>
        <v>Krishna</v>
      </c>
      <c r="D3772" s="15" t="str">
        <f>Raw_Data!D3772</f>
        <v>Pulses</v>
      </c>
      <c r="E3772" s="15" t="str">
        <f>Raw_Data!E3772</f>
        <v>Rabi</v>
      </c>
      <c r="F3772" s="15">
        <f>Raw_Data!F3772</f>
        <v>14.76</v>
      </c>
      <c r="G3772" s="18">
        <f>IF(Raw_Data!G3772="",ROUND(AVERAGEIFS(Raw_Data!$G$2:$G$4001,Raw_Data!$E$2:$E$4001,E3772),1),Raw_Data!G3772)</f>
        <v>192</v>
      </c>
      <c r="H3772" s="15">
        <f>Raw_Data!H3772</f>
        <v>23.6</v>
      </c>
      <c r="I3772" s="15">
        <f>Raw_Data!I3772</f>
        <v>74.2</v>
      </c>
      <c r="J3772" s="15">
        <f>Raw_Data!J3772</f>
        <v>8.1</v>
      </c>
      <c r="K3772" s="15">
        <f>Raw_Data!K3772</f>
        <v>6.87</v>
      </c>
      <c r="L3772" s="18">
        <f>IF(Raw_Data!L3772="",ROUND(AVERAGEIFS(Raw_Data!$L$2:$L$4001,Raw_Data!$E$2:$E$4001,E3772),1),Raw_Data!L3772)</f>
        <v>29.9</v>
      </c>
      <c r="M3772" s="15">
        <f>Raw_Data!M3772</f>
        <v>164</v>
      </c>
      <c r="N3772" s="15">
        <f>Raw_Data!N3772</f>
        <v>46.4</v>
      </c>
      <c r="O3772" s="15">
        <f>Raw_Data!O3772</f>
        <v>67.099999999999994</v>
      </c>
      <c r="P3772" s="15" t="str">
        <f>Raw_Data!P3772</f>
        <v>Drip</v>
      </c>
      <c r="Q3772" s="15">
        <f>Raw_Data!Q3772</f>
        <v>312.5</v>
      </c>
      <c r="R3772" s="15">
        <f>Raw_Data!R3772</f>
        <v>6.58</v>
      </c>
      <c r="S3772" s="15">
        <f>Raw_Data!S3772</f>
        <v>0.71</v>
      </c>
      <c r="T3772" s="18">
        <f>IF(Raw_Data!T3772="",ROUND(AVERAGEIFS(Raw_Data!$T$2:$T$4001,Raw_Data!$E$2:$E$4001,E3772,Raw_Data!$D$2:$D$4001,D3772),2),IF(Raw_Data!T3772&gt;INDEX(Cleaning_Reference!$F$6:$F$13,MATCH(D3772,Cleaning_Reference!$A$6:$A$13,0)),INDEX(Cleaning_Reference!$F$6:$F$13,MATCH(D3772,Cleaning_Reference!$A$6:$A$13,0)),Raw_Data!T3772))</f>
        <v>1.22</v>
      </c>
      <c r="U3772" s="15">
        <f>Raw_Data!U3772</f>
        <v>18.010000000000002</v>
      </c>
      <c r="V3772" s="15">
        <f>Raw_Data!V3772</f>
        <v>74603</v>
      </c>
      <c r="W3772" s="15">
        <f>Raw_Data!W3772</f>
        <v>1346419</v>
      </c>
      <c r="X3772" s="15">
        <f>Raw_Data!X3772</f>
        <v>1343600</v>
      </c>
      <c r="Y3772" s="15">
        <f>Raw_Data!Y3772</f>
        <v>-2819</v>
      </c>
      <c r="Z3772" s="15">
        <f>Raw_Data!Z3772</f>
        <v>5252</v>
      </c>
      <c r="AA3772" s="15">
        <f>Raw_Data!AA3772</f>
        <v>3.4289999999999998</v>
      </c>
      <c r="AB3772" s="15">
        <f>Raw_Data!AB3772</f>
        <v>33.5</v>
      </c>
      <c r="AC3772" s="19" t="str">
        <f>IF(Raw_Data!G3772="","Yes","No")</f>
        <v>No</v>
      </c>
      <c r="AD3772" s="19" t="str">
        <f>IF(Raw_Data!L3772="","Yes","No")</f>
        <v>No</v>
      </c>
      <c r="AE3772" s="19" t="str">
        <f>IF(Raw_Data!T3772="","Imputed",IF(Raw_Data!T3772&gt;INDEX(Cleaning_Reference!$F$6:$F$13,MATCH(D3772,Cleaning_Reference!$A$6:$A$13,0)),"Capped","Original"))</f>
        <v>Original</v>
      </c>
      <c r="AF3772" s="21">
        <f t="shared" si="58"/>
        <v>18.010000000000002</v>
      </c>
    </row>
    <row r="3773" spans="1:32" ht="15" customHeight="1" x14ac:dyDescent="0.3">
      <c r="A3773" s="20" t="str">
        <f>Raw_Data!A3773</f>
        <v>SF13772</v>
      </c>
      <c r="B3773" s="15" t="str">
        <f>Raw_Data!B3773</f>
        <v>Gujarat</v>
      </c>
      <c r="C3773" s="15" t="str">
        <f>Raw_Data!C3773</f>
        <v>Guntur</v>
      </c>
      <c r="D3773" s="15" t="str">
        <f>Raw_Data!D3773</f>
        <v>Pulses</v>
      </c>
      <c r="E3773" s="15" t="str">
        <f>Raw_Data!E3773</f>
        <v>Kharif</v>
      </c>
      <c r="F3773" s="15">
        <f>Raw_Data!F3773</f>
        <v>3.81</v>
      </c>
      <c r="G3773" s="18">
        <f>IF(Raw_Data!G3773="",ROUND(AVERAGEIFS(Raw_Data!$G$2:$G$4001,Raw_Data!$E$2:$E$4001,E3773),1),Raw_Data!G3773)</f>
        <v>959.5</v>
      </c>
      <c r="H3773" s="15">
        <f>Raw_Data!H3773</f>
        <v>29.2</v>
      </c>
      <c r="I3773" s="15">
        <f>Raw_Data!I3773</f>
        <v>66.5</v>
      </c>
      <c r="J3773" s="15">
        <f>Raw_Data!J3773</f>
        <v>6.2</v>
      </c>
      <c r="K3773" s="15">
        <f>Raw_Data!K3773</f>
        <v>7.17</v>
      </c>
      <c r="L3773" s="18">
        <f>IF(Raw_Data!L3773="",ROUND(AVERAGEIFS(Raw_Data!$L$2:$L$4001,Raw_Data!$E$2:$E$4001,E3773),1),Raw_Data!L3773)</f>
        <v>22.2</v>
      </c>
      <c r="M3773" s="15">
        <f>Raw_Data!M3773</f>
        <v>71.099999999999994</v>
      </c>
      <c r="N3773" s="15">
        <f>Raw_Data!N3773</f>
        <v>53.8</v>
      </c>
      <c r="O3773" s="15">
        <f>Raw_Data!O3773</f>
        <v>77.8</v>
      </c>
      <c r="P3773" s="15" t="str">
        <f>Raw_Data!P3773</f>
        <v>Rainfed</v>
      </c>
      <c r="Q3773" s="15">
        <f>Raw_Data!Q3773</f>
        <v>238.7</v>
      </c>
      <c r="R3773" s="15">
        <f>Raw_Data!R3773</f>
        <v>6.38</v>
      </c>
      <c r="S3773" s="15">
        <f>Raw_Data!S3773</f>
        <v>0.69</v>
      </c>
      <c r="T3773" s="18">
        <f>IF(Raw_Data!T3773="",ROUND(AVERAGEIFS(Raw_Data!$T$2:$T$4001,Raw_Data!$E$2:$E$4001,E3773,Raw_Data!$D$2:$D$4001,D3773),2),IF(Raw_Data!T3773&gt;INDEX(Cleaning_Reference!$F$6:$F$13,MATCH(D3773,Cleaning_Reference!$A$6:$A$13,0)),INDEX(Cleaning_Reference!$F$6:$F$13,MATCH(D3773,Cleaning_Reference!$A$6:$A$13,0)),Raw_Data!T3773))</f>
        <v>0.77</v>
      </c>
      <c r="U3773" s="15">
        <f>Raw_Data!U3773</f>
        <v>2.93</v>
      </c>
      <c r="V3773" s="15">
        <f>Raw_Data!V3773</f>
        <v>59723</v>
      </c>
      <c r="W3773" s="15">
        <f>Raw_Data!W3773</f>
        <v>254041</v>
      </c>
      <c r="X3773" s="15">
        <f>Raw_Data!X3773</f>
        <v>174988</v>
      </c>
      <c r="Y3773" s="15">
        <f>Raw_Data!Y3773</f>
        <v>-79053</v>
      </c>
      <c r="Z3773" s="15">
        <f>Raw_Data!Z3773</f>
        <v>747</v>
      </c>
      <c r="AA3773" s="15">
        <f>Raw_Data!AA3773</f>
        <v>3.9220000000000002</v>
      </c>
      <c r="AB3773" s="15">
        <f>Raw_Data!AB3773</f>
        <v>57.5</v>
      </c>
      <c r="AC3773" s="19" t="str">
        <f>IF(Raw_Data!G3773="","Yes","No")</f>
        <v>No</v>
      </c>
      <c r="AD3773" s="19" t="str">
        <f>IF(Raw_Data!L3773="","Yes","No")</f>
        <v>No</v>
      </c>
      <c r="AE3773" s="19" t="str">
        <f>IF(Raw_Data!T3773="","Imputed",IF(Raw_Data!T3773&gt;INDEX(Cleaning_Reference!$F$6:$F$13,MATCH(D3773,Cleaning_Reference!$A$6:$A$13,0)),"Capped","Original"))</f>
        <v>Original</v>
      </c>
      <c r="AF3773" s="21">
        <f t="shared" si="58"/>
        <v>2.93</v>
      </c>
    </row>
    <row r="3774" spans="1:32" ht="15" customHeight="1" x14ac:dyDescent="0.3">
      <c r="A3774" s="20" t="str">
        <f>Raw_Data!A3774</f>
        <v>SF13773</v>
      </c>
      <c r="B3774" s="15" t="str">
        <f>Raw_Data!B3774</f>
        <v>Madhya Pradesh</v>
      </c>
      <c r="C3774" s="15" t="str">
        <f>Raw_Data!C3774</f>
        <v>Warangal</v>
      </c>
      <c r="D3774" s="15" t="str">
        <f>Raw_Data!D3774</f>
        <v>Rice</v>
      </c>
      <c r="E3774" s="15" t="str">
        <f>Raw_Data!E3774</f>
        <v>Rabi</v>
      </c>
      <c r="F3774" s="15">
        <f>Raw_Data!F3774</f>
        <v>14.7</v>
      </c>
      <c r="G3774" s="18">
        <f>IF(Raw_Data!G3774="",ROUND(AVERAGEIFS(Raw_Data!$G$2:$G$4001,Raw_Data!$E$2:$E$4001,E3774),1),Raw_Data!G3774)</f>
        <v>197.2</v>
      </c>
      <c r="H3774" s="15">
        <f>Raw_Data!H3774</f>
        <v>23.1</v>
      </c>
      <c r="I3774" s="15">
        <f>Raw_Data!I3774</f>
        <v>65.400000000000006</v>
      </c>
      <c r="J3774" s="15">
        <f>Raw_Data!J3774</f>
        <v>7.8</v>
      </c>
      <c r="K3774" s="15">
        <f>Raw_Data!K3774</f>
        <v>6.31</v>
      </c>
      <c r="L3774" s="18">
        <f>IF(Raw_Data!L3774="",ROUND(AVERAGEIFS(Raw_Data!$L$2:$L$4001,Raw_Data!$E$2:$E$4001,E3774),1),Raw_Data!L3774)</f>
        <v>19.5</v>
      </c>
      <c r="M3774" s="15">
        <f>Raw_Data!M3774</f>
        <v>198</v>
      </c>
      <c r="N3774" s="15">
        <f>Raw_Data!N3774</f>
        <v>65.3</v>
      </c>
      <c r="O3774" s="15">
        <f>Raw_Data!O3774</f>
        <v>108.8</v>
      </c>
      <c r="P3774" s="15" t="str">
        <f>Raw_Data!P3774</f>
        <v>Sprinkler</v>
      </c>
      <c r="Q3774" s="15">
        <f>Raw_Data!Q3774</f>
        <v>253.6</v>
      </c>
      <c r="R3774" s="15">
        <f>Raw_Data!R3774</f>
        <v>4.1500000000000004</v>
      </c>
      <c r="S3774" s="15">
        <f>Raw_Data!S3774</f>
        <v>0.73</v>
      </c>
      <c r="T3774" s="18">
        <f>IF(Raw_Data!T3774="",ROUND(AVERAGEIFS(Raw_Data!$T$2:$T$4001,Raw_Data!$E$2:$E$4001,E3774,Raw_Data!$D$2:$D$4001,D3774),2),IF(Raw_Data!T3774&gt;INDEX(Cleaning_Reference!$F$6:$F$13,MATCH(D3774,Cleaning_Reference!$A$6:$A$13,0)),INDEX(Cleaning_Reference!$F$6:$F$13,MATCH(D3774,Cleaning_Reference!$A$6:$A$13,0)),Raw_Data!T3774))</f>
        <v>2.5</v>
      </c>
      <c r="U3774" s="15">
        <f>Raw_Data!U3774</f>
        <v>36.75</v>
      </c>
      <c r="V3774" s="15">
        <f>Raw_Data!V3774</f>
        <v>22176</v>
      </c>
      <c r="W3774" s="15">
        <f>Raw_Data!W3774</f>
        <v>948751</v>
      </c>
      <c r="X3774" s="15">
        <f>Raw_Data!X3774</f>
        <v>814968</v>
      </c>
      <c r="Y3774" s="15">
        <f>Raw_Data!Y3774</f>
        <v>-133783</v>
      </c>
      <c r="Z3774" s="15">
        <f>Raw_Data!Z3774</f>
        <v>20380</v>
      </c>
      <c r="AA3774" s="15">
        <f>Raw_Data!AA3774</f>
        <v>1.8029999999999999</v>
      </c>
      <c r="AB3774" s="15">
        <f>Raw_Data!AB3774</f>
        <v>37.4</v>
      </c>
      <c r="AC3774" s="19" t="str">
        <f>IF(Raw_Data!G3774="","Yes","No")</f>
        <v>No</v>
      </c>
      <c r="AD3774" s="19" t="str">
        <f>IF(Raw_Data!L3774="","Yes","No")</f>
        <v>No</v>
      </c>
      <c r="AE3774" s="19" t="str">
        <f>IF(Raw_Data!T3774="","Imputed",IF(Raw_Data!T3774&gt;INDEX(Cleaning_Reference!$F$6:$F$13,MATCH(D3774,Cleaning_Reference!$A$6:$A$13,0)),"Capped","Original"))</f>
        <v>Original</v>
      </c>
      <c r="AF3774" s="21">
        <f t="shared" si="58"/>
        <v>36.75</v>
      </c>
    </row>
    <row r="3775" spans="1:32" ht="15" customHeight="1" x14ac:dyDescent="0.3">
      <c r="A3775" s="20" t="str">
        <f>Raw_Data!A3775</f>
        <v>SF13774</v>
      </c>
      <c r="B3775" s="15" t="str">
        <f>Raw_Data!B3775</f>
        <v>Maharashtra</v>
      </c>
      <c r="C3775" s="15" t="str">
        <f>Raw_Data!C3775</f>
        <v>Erode</v>
      </c>
      <c r="D3775" s="15" t="str">
        <f>Raw_Data!D3775</f>
        <v>Groundnut</v>
      </c>
      <c r="E3775" s="15" t="str">
        <f>Raw_Data!E3775</f>
        <v>Rabi</v>
      </c>
      <c r="F3775" s="15">
        <f>Raw_Data!F3775</f>
        <v>11.87</v>
      </c>
      <c r="G3775" s="18">
        <f>IF(Raw_Data!G3775="",ROUND(AVERAGEIFS(Raw_Data!$G$2:$G$4001,Raw_Data!$E$2:$E$4001,E3775),1),Raw_Data!G3775)</f>
        <v>356</v>
      </c>
      <c r="H3775" s="15">
        <f>Raw_Data!H3775</f>
        <v>23.3</v>
      </c>
      <c r="I3775" s="15">
        <f>Raw_Data!I3775</f>
        <v>65.400000000000006</v>
      </c>
      <c r="J3775" s="15">
        <f>Raw_Data!J3775</f>
        <v>8.6999999999999993</v>
      </c>
      <c r="K3775" s="15">
        <f>Raw_Data!K3775</f>
        <v>6.58</v>
      </c>
      <c r="L3775" s="18">
        <f>IF(Raw_Data!L3775="",ROUND(AVERAGEIFS(Raw_Data!$L$2:$L$4001,Raw_Data!$E$2:$E$4001,E3775),1),Raw_Data!L3775)</f>
        <v>25.3</v>
      </c>
      <c r="M3775" s="15">
        <f>Raw_Data!M3775</f>
        <v>120.8</v>
      </c>
      <c r="N3775" s="15">
        <f>Raw_Data!N3775</f>
        <v>70.2</v>
      </c>
      <c r="O3775" s="15">
        <f>Raw_Data!O3775</f>
        <v>98</v>
      </c>
      <c r="P3775" s="15" t="str">
        <f>Raw_Data!P3775</f>
        <v>Flood</v>
      </c>
      <c r="Q3775" s="15">
        <f>Raw_Data!Q3775</f>
        <v>155.69999999999999</v>
      </c>
      <c r="R3775" s="15">
        <f>Raw_Data!R3775</f>
        <v>3.28</v>
      </c>
      <c r="S3775" s="15">
        <f>Raw_Data!S3775</f>
        <v>0.91</v>
      </c>
      <c r="T3775" s="18">
        <f>IF(Raw_Data!T3775="",ROUND(AVERAGEIFS(Raw_Data!$T$2:$T$4001,Raw_Data!$E$2:$E$4001,E3775,Raw_Data!$D$2:$D$4001,D3775),2),IF(Raw_Data!T3775&gt;INDEX(Cleaning_Reference!$F$6:$F$13,MATCH(D3775,Cleaning_Reference!$A$6:$A$13,0)),INDEX(Cleaning_Reference!$F$6:$F$13,MATCH(D3775,Cleaning_Reference!$A$6:$A$13,0)),Raw_Data!T3775))</f>
        <v>2.11</v>
      </c>
      <c r="U3775" s="15">
        <f>Raw_Data!U3775</f>
        <v>25.05</v>
      </c>
      <c r="V3775" s="15">
        <f>Raw_Data!V3775</f>
        <v>56103</v>
      </c>
      <c r="W3775" s="15">
        <f>Raw_Data!W3775</f>
        <v>648343</v>
      </c>
      <c r="X3775" s="15">
        <f>Raw_Data!X3775</f>
        <v>1405380</v>
      </c>
      <c r="Y3775" s="15">
        <f>Raw_Data!Y3775</f>
        <v>757037</v>
      </c>
      <c r="Z3775" s="15">
        <f>Raw_Data!Z3775</f>
        <v>7120</v>
      </c>
      <c r="AA3775" s="15">
        <f>Raw_Data!AA3775</f>
        <v>3.5179999999999998</v>
      </c>
      <c r="AB3775" s="15">
        <f>Raw_Data!AB3775</f>
        <v>43</v>
      </c>
      <c r="AC3775" s="19" t="str">
        <f>IF(Raw_Data!G3775="","Yes","No")</f>
        <v>No</v>
      </c>
      <c r="AD3775" s="19" t="str">
        <f>IF(Raw_Data!L3775="","Yes","No")</f>
        <v>No</v>
      </c>
      <c r="AE3775" s="19" t="str">
        <f>IF(Raw_Data!T3775="","Imputed",IF(Raw_Data!T3775&gt;INDEX(Cleaning_Reference!$F$6:$F$13,MATCH(D3775,Cleaning_Reference!$A$6:$A$13,0)),"Capped","Original"))</f>
        <v>Original</v>
      </c>
      <c r="AF3775" s="21">
        <f t="shared" si="58"/>
        <v>25.05</v>
      </c>
    </row>
    <row r="3776" spans="1:32" ht="15" customHeight="1" x14ac:dyDescent="0.3">
      <c r="A3776" s="20" t="str">
        <f>Raw_Data!A3776</f>
        <v>SF13775</v>
      </c>
      <c r="B3776" s="15" t="str">
        <f>Raw_Data!B3776</f>
        <v>Maharashtra</v>
      </c>
      <c r="C3776" s="15" t="str">
        <f>Raw_Data!C3776</f>
        <v>Indore</v>
      </c>
      <c r="D3776" s="15" t="str">
        <f>Raw_Data!D3776</f>
        <v>Pulses</v>
      </c>
      <c r="E3776" s="15" t="str">
        <f>Raw_Data!E3776</f>
        <v>Kharif</v>
      </c>
      <c r="F3776" s="15">
        <f>Raw_Data!F3776</f>
        <v>6.71</v>
      </c>
      <c r="G3776" s="18">
        <f>IF(Raw_Data!G3776="",ROUND(AVERAGEIFS(Raw_Data!$G$2:$G$4001,Raw_Data!$E$2:$E$4001,E3776),1),Raw_Data!G3776)</f>
        <v>866.4</v>
      </c>
      <c r="H3776" s="15">
        <f>Raw_Data!H3776</f>
        <v>30.2</v>
      </c>
      <c r="I3776" s="15">
        <f>Raw_Data!I3776</f>
        <v>57.2</v>
      </c>
      <c r="J3776" s="15">
        <f>Raw_Data!J3776</f>
        <v>6.9</v>
      </c>
      <c r="K3776" s="15">
        <f>Raw_Data!K3776</f>
        <v>7.39</v>
      </c>
      <c r="L3776" s="18">
        <f>IF(Raw_Data!L3776="",ROUND(AVERAGEIFS(Raw_Data!$L$2:$L$4001,Raw_Data!$E$2:$E$4001,E3776),1),Raw_Data!L3776)</f>
        <v>28.5</v>
      </c>
      <c r="M3776" s="15">
        <f>Raw_Data!M3776</f>
        <v>105.8</v>
      </c>
      <c r="N3776" s="15">
        <f>Raw_Data!N3776</f>
        <v>47.1</v>
      </c>
      <c r="O3776" s="15">
        <f>Raw_Data!O3776</f>
        <v>52</v>
      </c>
      <c r="P3776" s="15" t="str">
        <f>Raw_Data!P3776</f>
        <v>Sprinkler</v>
      </c>
      <c r="Q3776" s="15">
        <f>Raw_Data!Q3776</f>
        <v>297.60000000000002</v>
      </c>
      <c r="R3776" s="15">
        <f>Raw_Data!R3776</f>
        <v>6.18</v>
      </c>
      <c r="S3776" s="15">
        <f>Raw_Data!S3776</f>
        <v>0.8</v>
      </c>
      <c r="T3776" s="18">
        <f>IF(Raw_Data!T3776="",ROUND(AVERAGEIFS(Raw_Data!$T$2:$T$4001,Raw_Data!$E$2:$E$4001,E3776,Raw_Data!$D$2:$D$4001,D3776),2),IF(Raw_Data!T3776&gt;INDEX(Cleaning_Reference!$F$6:$F$13,MATCH(D3776,Cleaning_Reference!$A$6:$A$13,0)),INDEX(Cleaning_Reference!$F$6:$F$13,MATCH(D3776,Cleaning_Reference!$A$6:$A$13,0)),Raw_Data!T3776))</f>
        <v>0.7</v>
      </c>
      <c r="U3776" s="15">
        <f>Raw_Data!U3776</f>
        <v>4.7</v>
      </c>
      <c r="V3776" s="15">
        <f>Raw_Data!V3776</f>
        <v>81026</v>
      </c>
      <c r="W3776" s="15">
        <f>Raw_Data!W3776</f>
        <v>533563</v>
      </c>
      <c r="X3776" s="15">
        <f>Raw_Data!X3776</f>
        <v>380822</v>
      </c>
      <c r="Y3776" s="15">
        <f>Raw_Data!Y3776</f>
        <v>-152741</v>
      </c>
      <c r="Z3776" s="15">
        <f>Raw_Data!Z3776</f>
        <v>2389</v>
      </c>
      <c r="AA3776" s="15">
        <f>Raw_Data!AA3776</f>
        <v>1.9670000000000001</v>
      </c>
      <c r="AB3776" s="15">
        <f>Raw_Data!AB3776</f>
        <v>50.2</v>
      </c>
      <c r="AC3776" s="19" t="str">
        <f>IF(Raw_Data!G3776="","Yes","No")</f>
        <v>No</v>
      </c>
      <c r="AD3776" s="19" t="str">
        <f>IF(Raw_Data!L3776="","Yes","No")</f>
        <v>No</v>
      </c>
      <c r="AE3776" s="19" t="str">
        <f>IF(Raw_Data!T3776="","Imputed",IF(Raw_Data!T3776&gt;INDEX(Cleaning_Reference!$F$6:$F$13,MATCH(D3776,Cleaning_Reference!$A$6:$A$13,0)),"Capped","Original"))</f>
        <v>Original</v>
      </c>
      <c r="AF3776" s="21">
        <f t="shared" si="58"/>
        <v>4.7</v>
      </c>
    </row>
    <row r="3777" spans="1:32" ht="15" customHeight="1" x14ac:dyDescent="0.3">
      <c r="A3777" s="20" t="str">
        <f>Raw_Data!A3777</f>
        <v>SF13776</v>
      </c>
      <c r="B3777" s="15" t="str">
        <f>Raw_Data!B3777</f>
        <v>Punjab</v>
      </c>
      <c r="C3777" s="15" t="str">
        <f>Raw_Data!C3777</f>
        <v>Indore</v>
      </c>
      <c r="D3777" s="15" t="str">
        <f>Raw_Data!D3777</f>
        <v>Sugarcane</v>
      </c>
      <c r="E3777" s="15" t="str">
        <f>Raw_Data!E3777</f>
        <v>Rabi</v>
      </c>
      <c r="F3777" s="15">
        <f>Raw_Data!F3777</f>
        <v>6.53</v>
      </c>
      <c r="G3777" s="18">
        <f>IF(Raw_Data!G3777="",ROUND(AVERAGEIFS(Raw_Data!$G$2:$G$4001,Raw_Data!$E$2:$E$4001,E3777),1),Raw_Data!G3777)</f>
        <v>270.5</v>
      </c>
      <c r="H3777" s="15">
        <f>Raw_Data!H3777</f>
        <v>25.7</v>
      </c>
      <c r="I3777" s="15">
        <f>Raw_Data!I3777</f>
        <v>67.5</v>
      </c>
      <c r="J3777" s="15">
        <f>Raw_Data!J3777</f>
        <v>8.1</v>
      </c>
      <c r="K3777" s="15">
        <f>Raw_Data!K3777</f>
        <v>5.88</v>
      </c>
      <c r="L3777" s="18">
        <f>IF(Raw_Data!L3777="",ROUND(AVERAGEIFS(Raw_Data!$L$2:$L$4001,Raw_Data!$E$2:$E$4001,E3777),1),Raw_Data!L3777)</f>
        <v>29.3</v>
      </c>
      <c r="M3777" s="15">
        <f>Raw_Data!M3777</f>
        <v>101.3</v>
      </c>
      <c r="N3777" s="15">
        <f>Raw_Data!N3777</f>
        <v>28.5</v>
      </c>
      <c r="O3777" s="15">
        <f>Raw_Data!O3777</f>
        <v>116</v>
      </c>
      <c r="P3777" s="15" t="str">
        <f>Raw_Data!P3777</f>
        <v>Sprinkler</v>
      </c>
      <c r="Q3777" s="15">
        <f>Raw_Data!Q3777</f>
        <v>232.3</v>
      </c>
      <c r="R3777" s="15">
        <f>Raw_Data!R3777</f>
        <v>5.65</v>
      </c>
      <c r="S3777" s="15">
        <f>Raw_Data!S3777</f>
        <v>0.94</v>
      </c>
      <c r="T3777" s="18">
        <f>IF(Raw_Data!T3777="",ROUND(AVERAGEIFS(Raw_Data!$T$2:$T$4001,Raw_Data!$E$2:$E$4001,E3777,Raw_Data!$D$2:$D$4001,D3777),2),IF(Raw_Data!T3777&gt;INDEX(Cleaning_Reference!$F$6:$F$13,MATCH(D3777,Cleaning_Reference!$A$6:$A$13,0)),INDEX(Cleaning_Reference!$F$6:$F$13,MATCH(D3777,Cleaning_Reference!$A$6:$A$13,0)),Raw_Data!T3777))</f>
        <v>23.89</v>
      </c>
      <c r="U3777" s="15">
        <f>Raw_Data!U3777</f>
        <v>156</v>
      </c>
      <c r="V3777" s="15">
        <f>Raw_Data!V3777</f>
        <v>3410</v>
      </c>
      <c r="W3777" s="15">
        <f>Raw_Data!W3777</f>
        <v>437464</v>
      </c>
      <c r="X3777" s="15">
        <f>Raw_Data!X3777</f>
        <v>531960</v>
      </c>
      <c r="Y3777" s="15">
        <f>Raw_Data!Y3777</f>
        <v>94496</v>
      </c>
      <c r="Z3777" s="15">
        <f>Raw_Data!Z3777</f>
        <v>13870</v>
      </c>
      <c r="AA3777" s="15">
        <f>Raw_Data!AA3777</f>
        <v>11.247</v>
      </c>
      <c r="AB3777" s="15">
        <f>Raw_Data!AB3777</f>
        <v>35.1</v>
      </c>
      <c r="AC3777" s="19" t="str">
        <f>IF(Raw_Data!G3777="","Yes","No")</f>
        <v>No</v>
      </c>
      <c r="AD3777" s="19" t="str">
        <f>IF(Raw_Data!L3777="","Yes","No")</f>
        <v>No</v>
      </c>
      <c r="AE3777" s="19" t="str">
        <f>IF(Raw_Data!T3777="","Imputed",IF(Raw_Data!T3777&gt;INDEX(Cleaning_Reference!$F$6:$F$13,MATCH(D3777,Cleaning_Reference!$A$6:$A$13,0)),"Capped","Original"))</f>
        <v>Original</v>
      </c>
      <c r="AF3777" s="21">
        <f t="shared" si="58"/>
        <v>156</v>
      </c>
    </row>
    <row r="3778" spans="1:32" ht="15" customHeight="1" x14ac:dyDescent="0.3">
      <c r="A3778" s="20" t="str">
        <f>Raw_Data!A3778</f>
        <v>SF13777</v>
      </c>
      <c r="B3778" s="15" t="str">
        <f>Raw_Data!B3778</f>
        <v>Madhya Pradesh</v>
      </c>
      <c r="C3778" s="15" t="str">
        <f>Raw_Data!C3778</f>
        <v>Krishna</v>
      </c>
      <c r="D3778" s="15" t="str">
        <f>Raw_Data!D3778</f>
        <v>Chilli</v>
      </c>
      <c r="E3778" s="15" t="str">
        <f>Raw_Data!E3778</f>
        <v>Kharif</v>
      </c>
      <c r="F3778" s="15">
        <f>Raw_Data!F3778</f>
        <v>0.78</v>
      </c>
      <c r="G3778" s="18">
        <f>IF(Raw_Data!G3778="",ROUND(AVERAGEIFS(Raw_Data!$G$2:$G$4001,Raw_Data!$E$2:$E$4001,E3778),1),Raw_Data!G3778)</f>
        <v>619.6</v>
      </c>
      <c r="H3778" s="15">
        <f>Raw_Data!H3778</f>
        <v>28.6</v>
      </c>
      <c r="I3778" s="15">
        <f>Raw_Data!I3778</f>
        <v>63.7</v>
      </c>
      <c r="J3778" s="15">
        <f>Raw_Data!J3778</f>
        <v>6.9</v>
      </c>
      <c r="K3778" s="15">
        <f>Raw_Data!K3778</f>
        <v>7.58</v>
      </c>
      <c r="L3778" s="18">
        <f>IF(Raw_Data!L3778="",ROUND(AVERAGEIFS(Raw_Data!$L$2:$L$4001,Raw_Data!$E$2:$E$4001,E3778),1),Raw_Data!L3778)</f>
        <v>37.9</v>
      </c>
      <c r="M3778" s="15">
        <f>Raw_Data!M3778</f>
        <v>142.69999999999999</v>
      </c>
      <c r="N3778" s="15">
        <f>Raw_Data!N3778</f>
        <v>55</v>
      </c>
      <c r="O3778" s="15">
        <f>Raw_Data!O3778</f>
        <v>61.7</v>
      </c>
      <c r="P3778" s="15" t="str">
        <f>Raw_Data!P3778</f>
        <v>Drip</v>
      </c>
      <c r="Q3778" s="15">
        <f>Raw_Data!Q3778</f>
        <v>182.3</v>
      </c>
      <c r="R3778" s="15">
        <f>Raw_Data!R3778</f>
        <v>7.5</v>
      </c>
      <c r="S3778" s="15">
        <f>Raw_Data!S3778</f>
        <v>0.98</v>
      </c>
      <c r="T3778" s="18">
        <f>IF(Raw_Data!T3778="",ROUND(AVERAGEIFS(Raw_Data!$T$2:$T$4001,Raw_Data!$E$2:$E$4001,E3778,Raw_Data!$D$2:$D$4001,D3778),2),IF(Raw_Data!T3778&gt;INDEX(Cleaning_Reference!$F$6:$F$13,MATCH(D3778,Cleaning_Reference!$A$6:$A$13,0)),INDEX(Cleaning_Reference!$F$6:$F$13,MATCH(D3778,Cleaning_Reference!$A$6:$A$13,0)),Raw_Data!T3778))</f>
        <v>1.1299999999999999</v>
      </c>
      <c r="U3778" s="15">
        <f>Raw_Data!U3778</f>
        <v>0.88</v>
      </c>
      <c r="V3778" s="15">
        <f>Raw_Data!V3778</f>
        <v>104236</v>
      </c>
      <c r="W3778" s="15">
        <f>Raw_Data!W3778</f>
        <v>56297</v>
      </c>
      <c r="X3778" s="15">
        <f>Raw_Data!X3778</f>
        <v>91728</v>
      </c>
      <c r="Y3778" s="15">
        <f>Raw_Data!Y3778</f>
        <v>35431</v>
      </c>
      <c r="Z3778" s="15">
        <f>Raw_Data!Z3778</f>
        <v>434</v>
      </c>
      <c r="AA3778" s="15">
        <f>Raw_Data!AA3778</f>
        <v>2.028</v>
      </c>
      <c r="AB3778" s="15">
        <f>Raw_Data!AB3778</f>
        <v>55.4</v>
      </c>
      <c r="AC3778" s="19" t="str">
        <f>IF(Raw_Data!G3778="","Yes","No")</f>
        <v>No</v>
      </c>
      <c r="AD3778" s="19" t="str">
        <f>IF(Raw_Data!L3778="","Yes","No")</f>
        <v>No</v>
      </c>
      <c r="AE3778" s="19" t="str">
        <f>IF(Raw_Data!T3778="","Imputed",IF(Raw_Data!T3778&gt;INDEX(Cleaning_Reference!$F$6:$F$13,MATCH(D3778,Cleaning_Reference!$A$6:$A$13,0)),"Capped","Original"))</f>
        <v>Original</v>
      </c>
      <c r="AF3778" s="21">
        <f t="shared" ref="AF3778:AF3841" si="59">ROUND(T3778*F3778,2)</f>
        <v>0.88</v>
      </c>
    </row>
    <row r="3779" spans="1:32" ht="15" customHeight="1" x14ac:dyDescent="0.3">
      <c r="A3779" s="20" t="str">
        <f>Raw_Data!A3779</f>
        <v>SF13778</v>
      </c>
      <c r="B3779" s="15" t="str">
        <f>Raw_Data!B3779</f>
        <v>Punjab</v>
      </c>
      <c r="C3779" s="15" t="str">
        <f>Raw_Data!C3779</f>
        <v>Guntur</v>
      </c>
      <c r="D3779" s="15" t="str">
        <f>Raw_Data!D3779</f>
        <v>Chilli</v>
      </c>
      <c r="E3779" s="15" t="str">
        <f>Raw_Data!E3779</f>
        <v>Kharif</v>
      </c>
      <c r="F3779" s="15">
        <f>Raw_Data!F3779</f>
        <v>6.73</v>
      </c>
      <c r="G3779" s="18">
        <f>IF(Raw_Data!G3779="",ROUND(AVERAGEIFS(Raw_Data!$G$2:$G$4001,Raw_Data!$E$2:$E$4001,E3779),1),Raw_Data!G3779)</f>
        <v>978.6</v>
      </c>
      <c r="H3779" s="15">
        <f>Raw_Data!H3779</f>
        <v>26.3</v>
      </c>
      <c r="I3779" s="15">
        <f>Raw_Data!I3779</f>
        <v>74</v>
      </c>
      <c r="J3779" s="15">
        <f>Raw_Data!J3779</f>
        <v>5.9</v>
      </c>
      <c r="K3779" s="15">
        <f>Raw_Data!K3779</f>
        <v>5.83</v>
      </c>
      <c r="L3779" s="18">
        <f>IF(Raw_Data!L3779="",ROUND(AVERAGEIFS(Raw_Data!$L$2:$L$4001,Raw_Data!$E$2:$E$4001,E3779),1),Raw_Data!L3779)</f>
        <v>28.3</v>
      </c>
      <c r="M3779" s="15">
        <f>Raw_Data!M3779</f>
        <v>117.3</v>
      </c>
      <c r="N3779" s="15">
        <f>Raw_Data!N3779</f>
        <v>47.3</v>
      </c>
      <c r="O3779" s="15">
        <f>Raw_Data!O3779</f>
        <v>175.2</v>
      </c>
      <c r="P3779" s="15" t="str">
        <f>Raw_Data!P3779</f>
        <v>Drip</v>
      </c>
      <c r="Q3779" s="15">
        <f>Raw_Data!Q3779</f>
        <v>197.3</v>
      </c>
      <c r="R3779" s="15">
        <f>Raw_Data!R3779</f>
        <v>6.03</v>
      </c>
      <c r="S3779" s="15">
        <f>Raw_Data!S3779</f>
        <v>0.8</v>
      </c>
      <c r="T3779" s="18">
        <f>IF(Raw_Data!T3779="",ROUND(AVERAGEIFS(Raw_Data!$T$2:$T$4001,Raw_Data!$E$2:$E$4001,E3779,Raw_Data!$D$2:$D$4001,D3779),2),IF(Raw_Data!T3779&gt;INDEX(Cleaning_Reference!$F$6:$F$13,MATCH(D3779,Cleaning_Reference!$A$6:$A$13,0)),INDEX(Cleaning_Reference!$F$6:$F$13,MATCH(D3779,Cleaning_Reference!$A$6:$A$13,0)),Raw_Data!T3779))</f>
        <v>1.1399999999999999</v>
      </c>
      <c r="U3779" s="15">
        <f>Raw_Data!U3779</f>
        <v>7.67</v>
      </c>
      <c r="V3779" s="15">
        <f>Raw_Data!V3779</f>
        <v>103794</v>
      </c>
      <c r="W3779" s="15">
        <f>Raw_Data!W3779</f>
        <v>457415</v>
      </c>
      <c r="X3779" s="15">
        <f>Raw_Data!X3779</f>
        <v>796100</v>
      </c>
      <c r="Y3779" s="15">
        <f>Raw_Data!Y3779</f>
        <v>338685</v>
      </c>
      <c r="Z3779" s="15">
        <f>Raw_Data!Z3779</f>
        <v>3975</v>
      </c>
      <c r="AA3779" s="15">
        <f>Raw_Data!AA3779</f>
        <v>1.93</v>
      </c>
      <c r="AB3779" s="15">
        <f>Raw_Data!AB3779</f>
        <v>48.1</v>
      </c>
      <c r="AC3779" s="19" t="str">
        <f>IF(Raw_Data!G3779="","Yes","No")</f>
        <v>No</v>
      </c>
      <c r="AD3779" s="19" t="str">
        <f>IF(Raw_Data!L3779="","Yes","No")</f>
        <v>No</v>
      </c>
      <c r="AE3779" s="19" t="str">
        <f>IF(Raw_Data!T3779="","Imputed",IF(Raw_Data!T3779&gt;INDEX(Cleaning_Reference!$F$6:$F$13,MATCH(D3779,Cleaning_Reference!$A$6:$A$13,0)),"Capped","Original"))</f>
        <v>Original</v>
      </c>
      <c r="AF3779" s="21">
        <f t="shared" si="59"/>
        <v>7.67</v>
      </c>
    </row>
    <row r="3780" spans="1:32" ht="15" customHeight="1" x14ac:dyDescent="0.3">
      <c r="A3780" s="20" t="str">
        <f>Raw_Data!A3780</f>
        <v>SF13779</v>
      </c>
      <c r="B3780" s="15" t="str">
        <f>Raw_Data!B3780</f>
        <v>Karnataka</v>
      </c>
      <c r="C3780" s="15" t="str">
        <f>Raw_Data!C3780</f>
        <v>Ludhiana</v>
      </c>
      <c r="D3780" s="15" t="str">
        <f>Raw_Data!D3780</f>
        <v>Pulses</v>
      </c>
      <c r="E3780" s="15" t="str">
        <f>Raw_Data!E3780</f>
        <v>Zaid</v>
      </c>
      <c r="F3780" s="15">
        <f>Raw_Data!F3780</f>
        <v>4.91</v>
      </c>
      <c r="G3780" s="18">
        <f>IF(Raw_Data!G3780="",ROUND(AVERAGEIFS(Raw_Data!$G$2:$G$4001,Raw_Data!$E$2:$E$4001,E3780),1),Raw_Data!G3780)</f>
        <v>245.3</v>
      </c>
      <c r="H3780" s="15">
        <f>Raw_Data!H3780</f>
        <v>29.8</v>
      </c>
      <c r="I3780" s="15">
        <f>Raw_Data!I3780</f>
        <v>64.8</v>
      </c>
      <c r="J3780" s="15">
        <f>Raw_Data!J3780</f>
        <v>8.1</v>
      </c>
      <c r="K3780" s="15">
        <f>Raw_Data!K3780</f>
        <v>5.2</v>
      </c>
      <c r="L3780" s="18">
        <f>IF(Raw_Data!L3780="",ROUND(AVERAGEIFS(Raw_Data!$L$2:$L$4001,Raw_Data!$E$2:$E$4001,E3780),1),Raw_Data!L3780)</f>
        <v>8</v>
      </c>
      <c r="M3780" s="15">
        <f>Raw_Data!M3780</f>
        <v>124.8</v>
      </c>
      <c r="N3780" s="15">
        <f>Raw_Data!N3780</f>
        <v>64.599999999999994</v>
      </c>
      <c r="O3780" s="15">
        <f>Raw_Data!O3780</f>
        <v>136.30000000000001</v>
      </c>
      <c r="P3780" s="15" t="str">
        <f>Raw_Data!P3780</f>
        <v>Rainfed</v>
      </c>
      <c r="Q3780" s="15">
        <f>Raw_Data!Q3780</f>
        <v>136.9</v>
      </c>
      <c r="R3780" s="15">
        <f>Raw_Data!R3780</f>
        <v>6.3</v>
      </c>
      <c r="S3780" s="15">
        <f>Raw_Data!S3780</f>
        <v>0.75</v>
      </c>
      <c r="T3780" s="18">
        <f>IF(Raw_Data!T3780="",ROUND(AVERAGEIFS(Raw_Data!$T$2:$T$4001,Raw_Data!$E$2:$E$4001,E3780,Raw_Data!$D$2:$D$4001,D3780),2),IF(Raw_Data!T3780&gt;INDEX(Cleaning_Reference!$F$6:$F$13,MATCH(D3780,Cleaning_Reference!$A$6:$A$13,0)),INDEX(Cleaning_Reference!$F$6:$F$13,MATCH(D3780,Cleaning_Reference!$A$6:$A$13,0)),Raw_Data!T3780))</f>
        <v>0.3</v>
      </c>
      <c r="U3780" s="15">
        <f>Raw_Data!U3780</f>
        <v>1.47</v>
      </c>
      <c r="V3780" s="15">
        <f>Raw_Data!V3780</f>
        <v>67737</v>
      </c>
      <c r="W3780" s="15">
        <f>Raw_Data!W3780</f>
        <v>289176</v>
      </c>
      <c r="X3780" s="15">
        <f>Raw_Data!X3780</f>
        <v>99573</v>
      </c>
      <c r="Y3780" s="15">
        <f>Raw_Data!Y3780</f>
        <v>-189603</v>
      </c>
      <c r="Z3780" s="15">
        <f>Raw_Data!Z3780</f>
        <v>1030</v>
      </c>
      <c r="AA3780" s="15">
        <f>Raw_Data!AA3780</f>
        <v>1.427</v>
      </c>
      <c r="AB3780" s="15">
        <f>Raw_Data!AB3780</f>
        <v>29.2</v>
      </c>
      <c r="AC3780" s="19" t="str">
        <f>IF(Raw_Data!G3780="","Yes","No")</f>
        <v>No</v>
      </c>
      <c r="AD3780" s="19" t="str">
        <f>IF(Raw_Data!L3780="","Yes","No")</f>
        <v>No</v>
      </c>
      <c r="AE3780" s="19" t="str">
        <f>IF(Raw_Data!T3780="","Imputed",IF(Raw_Data!T3780&gt;INDEX(Cleaning_Reference!$F$6:$F$13,MATCH(D3780,Cleaning_Reference!$A$6:$A$13,0)),"Capped","Original"))</f>
        <v>Original</v>
      </c>
      <c r="AF3780" s="21">
        <f t="shared" si="59"/>
        <v>1.47</v>
      </c>
    </row>
    <row r="3781" spans="1:32" ht="15" customHeight="1" x14ac:dyDescent="0.3">
      <c r="A3781" s="20" t="str">
        <f>Raw_Data!A3781</f>
        <v>SF13780</v>
      </c>
      <c r="B3781" s="15" t="str">
        <f>Raw_Data!B3781</f>
        <v>Tamil Nadu</v>
      </c>
      <c r="C3781" s="15" t="str">
        <f>Raw_Data!C3781</f>
        <v>Warangal</v>
      </c>
      <c r="D3781" s="15" t="str">
        <f>Raw_Data!D3781</f>
        <v>Rice</v>
      </c>
      <c r="E3781" s="15" t="str">
        <f>Raw_Data!E3781</f>
        <v>Zaid</v>
      </c>
      <c r="F3781" s="15">
        <f>Raw_Data!F3781</f>
        <v>5.66</v>
      </c>
      <c r="G3781" s="18">
        <f>IF(Raw_Data!G3781="",ROUND(AVERAGEIFS(Raw_Data!$G$2:$G$4001,Raw_Data!$E$2:$E$4001,E3781),1),Raw_Data!G3781)</f>
        <v>257.5</v>
      </c>
      <c r="H3781" s="15">
        <f>Raw_Data!H3781</f>
        <v>34.799999999999997</v>
      </c>
      <c r="I3781" s="15">
        <f>Raw_Data!I3781</f>
        <v>54.1</v>
      </c>
      <c r="J3781" s="15">
        <f>Raw_Data!J3781</f>
        <v>7.5</v>
      </c>
      <c r="K3781" s="15">
        <f>Raw_Data!K3781</f>
        <v>6.07</v>
      </c>
      <c r="L3781" s="18">
        <f>IF(Raw_Data!L3781="",ROUND(AVERAGEIFS(Raw_Data!$L$2:$L$4001,Raw_Data!$E$2:$E$4001,E3781),1),Raw_Data!L3781)</f>
        <v>18.399999999999999</v>
      </c>
      <c r="M3781" s="15">
        <f>Raw_Data!M3781</f>
        <v>146.1</v>
      </c>
      <c r="N3781" s="15">
        <f>Raw_Data!N3781</f>
        <v>39.299999999999997</v>
      </c>
      <c r="O3781" s="15">
        <f>Raw_Data!O3781</f>
        <v>72.599999999999994</v>
      </c>
      <c r="P3781" s="15" t="str">
        <f>Raw_Data!P3781</f>
        <v>Sprinkler</v>
      </c>
      <c r="Q3781" s="15">
        <f>Raw_Data!Q3781</f>
        <v>198.5</v>
      </c>
      <c r="R3781" s="15">
        <f>Raw_Data!R3781</f>
        <v>7.42</v>
      </c>
      <c r="S3781" s="15">
        <f>Raw_Data!S3781</f>
        <v>0.94</v>
      </c>
      <c r="T3781" s="18">
        <f>IF(Raw_Data!T3781="",ROUND(AVERAGEIFS(Raw_Data!$T$2:$T$4001,Raw_Data!$E$2:$E$4001,E3781,Raw_Data!$D$2:$D$4001,D3781),2),IF(Raw_Data!T3781&gt;INDEX(Cleaning_Reference!$F$6:$F$13,MATCH(D3781,Cleaning_Reference!$A$6:$A$13,0)),INDEX(Cleaning_Reference!$F$6:$F$13,MATCH(D3781,Cleaning_Reference!$A$6:$A$13,0)),Raw_Data!T3781))</f>
        <v>1.45</v>
      </c>
      <c r="U3781" s="15">
        <f>Raw_Data!U3781</f>
        <v>8.2100000000000009</v>
      </c>
      <c r="V3781" s="15">
        <f>Raw_Data!V3781</f>
        <v>19744</v>
      </c>
      <c r="W3781" s="15">
        <f>Raw_Data!W3781</f>
        <v>302258</v>
      </c>
      <c r="X3781" s="15">
        <f>Raw_Data!X3781</f>
        <v>162098</v>
      </c>
      <c r="Y3781" s="15">
        <f>Raw_Data!Y3781</f>
        <v>-140160</v>
      </c>
      <c r="Z3781" s="15">
        <f>Raw_Data!Z3781</f>
        <v>8538</v>
      </c>
      <c r="AA3781" s="15">
        <f>Raw_Data!AA3781</f>
        <v>0.96199999999999997</v>
      </c>
      <c r="AB3781" s="15">
        <f>Raw_Data!AB3781</f>
        <v>36</v>
      </c>
      <c r="AC3781" s="19" t="str">
        <f>IF(Raw_Data!G3781="","Yes","No")</f>
        <v>No</v>
      </c>
      <c r="AD3781" s="19" t="str">
        <f>IF(Raw_Data!L3781="","Yes","No")</f>
        <v>No</v>
      </c>
      <c r="AE3781" s="19" t="str">
        <f>IF(Raw_Data!T3781="","Imputed",IF(Raw_Data!T3781&gt;INDEX(Cleaning_Reference!$F$6:$F$13,MATCH(D3781,Cleaning_Reference!$A$6:$A$13,0)),"Capped","Original"))</f>
        <v>Original</v>
      </c>
      <c r="AF3781" s="21">
        <f t="shared" si="59"/>
        <v>8.2100000000000009</v>
      </c>
    </row>
    <row r="3782" spans="1:32" ht="15" customHeight="1" x14ac:dyDescent="0.3">
      <c r="A3782" s="20" t="str">
        <f>Raw_Data!A3782</f>
        <v>SF13781</v>
      </c>
      <c r="B3782" s="15" t="str">
        <f>Raw_Data!B3782</f>
        <v>Karnataka</v>
      </c>
      <c r="C3782" s="15" t="str">
        <f>Raw_Data!C3782</f>
        <v>Erode</v>
      </c>
      <c r="D3782" s="15" t="str">
        <f>Raw_Data!D3782</f>
        <v>Sugarcane</v>
      </c>
      <c r="E3782" s="15" t="str">
        <f>Raw_Data!E3782</f>
        <v>Kharif</v>
      </c>
      <c r="F3782" s="15">
        <f>Raw_Data!F3782</f>
        <v>13.08</v>
      </c>
      <c r="G3782" s="18">
        <f>IF(Raw_Data!G3782="",ROUND(AVERAGEIFS(Raw_Data!$G$2:$G$4001,Raw_Data!$E$2:$E$4001,E3782),1),Raw_Data!G3782)</f>
        <v>1065.2</v>
      </c>
      <c r="H3782" s="15">
        <f>Raw_Data!H3782</f>
        <v>25.4</v>
      </c>
      <c r="I3782" s="15">
        <f>Raw_Data!I3782</f>
        <v>68</v>
      </c>
      <c r="J3782" s="15">
        <f>Raw_Data!J3782</f>
        <v>6</v>
      </c>
      <c r="K3782" s="15">
        <f>Raw_Data!K3782</f>
        <v>6.41</v>
      </c>
      <c r="L3782" s="18">
        <f>IF(Raw_Data!L3782="",ROUND(AVERAGEIFS(Raw_Data!$L$2:$L$4001,Raw_Data!$E$2:$E$4001,E3782),1),Raw_Data!L3782)</f>
        <v>41</v>
      </c>
      <c r="M3782" s="15">
        <f>Raw_Data!M3782</f>
        <v>126.7</v>
      </c>
      <c r="N3782" s="15">
        <f>Raw_Data!N3782</f>
        <v>46.6</v>
      </c>
      <c r="O3782" s="15">
        <f>Raw_Data!O3782</f>
        <v>103.3</v>
      </c>
      <c r="P3782" s="15" t="str">
        <f>Raw_Data!P3782</f>
        <v>Flood</v>
      </c>
      <c r="Q3782" s="15">
        <f>Raw_Data!Q3782</f>
        <v>106.4</v>
      </c>
      <c r="R3782" s="15">
        <f>Raw_Data!R3782</f>
        <v>6.11</v>
      </c>
      <c r="S3782" s="15">
        <f>Raw_Data!S3782</f>
        <v>0.77</v>
      </c>
      <c r="T3782" s="18">
        <f>IF(Raw_Data!T3782="",ROUND(AVERAGEIFS(Raw_Data!$T$2:$T$4001,Raw_Data!$E$2:$E$4001,E3782,Raw_Data!$D$2:$D$4001,D3782),2),IF(Raw_Data!T3782&gt;INDEX(Cleaning_Reference!$F$6:$F$13,MATCH(D3782,Cleaning_Reference!$A$6:$A$13,0)),INDEX(Cleaning_Reference!$F$6:$F$13,MATCH(D3782,Cleaning_Reference!$A$6:$A$13,0)),Raw_Data!T3782))</f>
        <v>56.17</v>
      </c>
      <c r="U3782" s="15">
        <f>Raw_Data!U3782</f>
        <v>734.7</v>
      </c>
      <c r="V3782" s="15">
        <f>Raw_Data!V3782</f>
        <v>3621</v>
      </c>
      <c r="W3782" s="15">
        <f>Raw_Data!W3782</f>
        <v>904097</v>
      </c>
      <c r="X3782" s="15">
        <f>Raw_Data!X3782</f>
        <v>2660349</v>
      </c>
      <c r="Y3782" s="15">
        <f>Raw_Data!Y3782</f>
        <v>1756252</v>
      </c>
      <c r="Z3782" s="15">
        <f>Raw_Data!Z3782</f>
        <v>33109</v>
      </c>
      <c r="AA3782" s="15">
        <f>Raw_Data!AA3782</f>
        <v>22.19</v>
      </c>
      <c r="AB3782" s="15">
        <f>Raw_Data!AB3782</f>
        <v>62.7</v>
      </c>
      <c r="AC3782" s="19" t="str">
        <f>IF(Raw_Data!G3782="","Yes","No")</f>
        <v>No</v>
      </c>
      <c r="AD3782" s="19" t="str">
        <f>IF(Raw_Data!L3782="","Yes","No")</f>
        <v>No</v>
      </c>
      <c r="AE3782" s="19" t="str">
        <f>IF(Raw_Data!T3782="","Imputed",IF(Raw_Data!T3782&gt;INDEX(Cleaning_Reference!$F$6:$F$13,MATCH(D3782,Cleaning_Reference!$A$6:$A$13,0)),"Capped","Original"))</f>
        <v>Original</v>
      </c>
      <c r="AF3782" s="21">
        <f t="shared" si="59"/>
        <v>734.7</v>
      </c>
    </row>
    <row r="3783" spans="1:32" ht="15" customHeight="1" x14ac:dyDescent="0.3">
      <c r="A3783" s="20" t="str">
        <f>Raw_Data!A3783</f>
        <v>SF13782</v>
      </c>
      <c r="B3783" s="15" t="str">
        <f>Raw_Data!B3783</f>
        <v>Punjab</v>
      </c>
      <c r="C3783" s="15" t="str">
        <f>Raw_Data!C3783</f>
        <v>Nalgonda</v>
      </c>
      <c r="D3783" s="15" t="str">
        <f>Raw_Data!D3783</f>
        <v>Wheat</v>
      </c>
      <c r="E3783" s="15" t="str">
        <f>Raw_Data!E3783</f>
        <v>Kharif</v>
      </c>
      <c r="F3783" s="15">
        <f>Raw_Data!F3783</f>
        <v>2.77</v>
      </c>
      <c r="G3783" s="18">
        <f>IF(Raw_Data!G3783="",ROUND(AVERAGEIFS(Raw_Data!$G$2:$G$4001,Raw_Data!$E$2:$E$4001,E3783),1),Raw_Data!G3783)</f>
        <v>997.6</v>
      </c>
      <c r="H3783" s="15">
        <f>Raw_Data!H3783</f>
        <v>35.700000000000003</v>
      </c>
      <c r="I3783" s="15">
        <f>Raw_Data!I3783</f>
        <v>77.8</v>
      </c>
      <c r="J3783" s="15">
        <f>Raw_Data!J3783</f>
        <v>8.9</v>
      </c>
      <c r="K3783" s="15">
        <f>Raw_Data!K3783</f>
        <v>8.4</v>
      </c>
      <c r="L3783" s="18">
        <f>IF(Raw_Data!L3783="",ROUND(AVERAGEIFS(Raw_Data!$L$2:$L$4001,Raw_Data!$E$2:$E$4001,E3783),1),Raw_Data!L3783)</f>
        <v>34.4</v>
      </c>
      <c r="M3783" s="15">
        <f>Raw_Data!M3783</f>
        <v>159.69999999999999</v>
      </c>
      <c r="N3783" s="15">
        <f>Raw_Data!N3783</f>
        <v>52.7</v>
      </c>
      <c r="O3783" s="15">
        <f>Raw_Data!O3783</f>
        <v>110.3</v>
      </c>
      <c r="P3783" s="15" t="str">
        <f>Raw_Data!P3783</f>
        <v>Rainfed</v>
      </c>
      <c r="Q3783" s="15">
        <f>Raw_Data!Q3783</f>
        <v>184.2</v>
      </c>
      <c r="R3783" s="15">
        <f>Raw_Data!R3783</f>
        <v>3.27</v>
      </c>
      <c r="S3783" s="15">
        <f>Raw_Data!S3783</f>
        <v>0.75</v>
      </c>
      <c r="T3783" s="18">
        <f>IF(Raw_Data!T3783="",ROUND(AVERAGEIFS(Raw_Data!$T$2:$T$4001,Raw_Data!$E$2:$E$4001,E3783,Raw_Data!$D$2:$D$4001,D3783),2),IF(Raw_Data!T3783&gt;INDEX(Cleaning_Reference!$F$6:$F$13,MATCH(D3783,Cleaning_Reference!$A$6:$A$13,0)),INDEX(Cleaning_Reference!$F$6:$F$13,MATCH(D3783,Cleaning_Reference!$A$6:$A$13,0)),Raw_Data!T3783))</f>
        <v>0.3</v>
      </c>
      <c r="U3783" s="15">
        <f>Raw_Data!U3783</f>
        <v>0.83</v>
      </c>
      <c r="V3783" s="15">
        <f>Raw_Data!V3783</f>
        <v>20345</v>
      </c>
      <c r="W3783" s="15">
        <f>Raw_Data!W3783</f>
        <v>148449</v>
      </c>
      <c r="X3783" s="15">
        <f>Raw_Data!X3783</f>
        <v>16886</v>
      </c>
      <c r="Y3783" s="15">
        <f>Raw_Data!Y3783</f>
        <v>-131563</v>
      </c>
      <c r="Z3783" s="15">
        <f>Raw_Data!Z3783</f>
        <v>914</v>
      </c>
      <c r="AA3783" s="15">
        <f>Raw_Data!AA3783</f>
        <v>0.90800000000000003</v>
      </c>
      <c r="AB3783" s="15">
        <f>Raw_Data!AB3783</f>
        <v>65.8</v>
      </c>
      <c r="AC3783" s="19" t="str">
        <f>IF(Raw_Data!G3783="","Yes","No")</f>
        <v>No</v>
      </c>
      <c r="AD3783" s="19" t="str">
        <f>IF(Raw_Data!L3783="","Yes","No")</f>
        <v>No</v>
      </c>
      <c r="AE3783" s="19" t="str">
        <f>IF(Raw_Data!T3783="","Imputed",IF(Raw_Data!T3783&gt;INDEX(Cleaning_Reference!$F$6:$F$13,MATCH(D3783,Cleaning_Reference!$A$6:$A$13,0)),"Capped","Original"))</f>
        <v>Original</v>
      </c>
      <c r="AF3783" s="21">
        <f t="shared" si="59"/>
        <v>0.83</v>
      </c>
    </row>
    <row r="3784" spans="1:32" ht="15" customHeight="1" x14ac:dyDescent="0.3">
      <c r="A3784" s="20" t="str">
        <f>Raw_Data!A3784</f>
        <v>SF13783</v>
      </c>
      <c r="B3784" s="15" t="str">
        <f>Raw_Data!B3784</f>
        <v>Telangana</v>
      </c>
      <c r="C3784" s="15" t="str">
        <f>Raw_Data!C3784</f>
        <v>Nashik</v>
      </c>
      <c r="D3784" s="15" t="str">
        <f>Raw_Data!D3784</f>
        <v>Pulses</v>
      </c>
      <c r="E3784" s="15" t="str">
        <f>Raw_Data!E3784</f>
        <v>Rabi</v>
      </c>
      <c r="F3784" s="15">
        <f>Raw_Data!F3784</f>
        <v>11.82</v>
      </c>
      <c r="G3784" s="18">
        <f>IF(Raw_Data!G3784="",ROUND(AVERAGEIFS(Raw_Data!$G$2:$G$4001,Raw_Data!$E$2:$E$4001,E3784),1),Raw_Data!G3784)</f>
        <v>330</v>
      </c>
      <c r="H3784" s="15">
        <f>Raw_Data!H3784</f>
        <v>19.399999999999999</v>
      </c>
      <c r="I3784" s="15">
        <f>Raw_Data!I3784</f>
        <v>61.7</v>
      </c>
      <c r="J3784" s="15">
        <f>Raw_Data!J3784</f>
        <v>6</v>
      </c>
      <c r="K3784" s="15">
        <f>Raw_Data!K3784</f>
        <v>6.58</v>
      </c>
      <c r="L3784" s="18">
        <f>IF(Raw_Data!L3784="",ROUND(AVERAGEIFS(Raw_Data!$L$2:$L$4001,Raw_Data!$E$2:$E$4001,E3784),1),Raw_Data!L3784)</f>
        <v>28.2</v>
      </c>
      <c r="M3784" s="15">
        <f>Raw_Data!M3784</f>
        <v>114.7</v>
      </c>
      <c r="N3784" s="15">
        <f>Raw_Data!N3784</f>
        <v>74.400000000000006</v>
      </c>
      <c r="O3784" s="15">
        <f>Raw_Data!O3784</f>
        <v>159.5</v>
      </c>
      <c r="P3784" s="15" t="str">
        <f>Raw_Data!P3784</f>
        <v>Rainfed</v>
      </c>
      <c r="Q3784" s="15">
        <f>Raw_Data!Q3784</f>
        <v>175.9</v>
      </c>
      <c r="R3784" s="15">
        <f>Raw_Data!R3784</f>
        <v>5.21</v>
      </c>
      <c r="S3784" s="15">
        <f>Raw_Data!S3784</f>
        <v>0.84</v>
      </c>
      <c r="T3784" s="18">
        <f>IF(Raw_Data!T3784="",ROUND(AVERAGEIFS(Raw_Data!$T$2:$T$4001,Raw_Data!$E$2:$E$4001,E3784,Raw_Data!$D$2:$D$4001,D3784),2),IF(Raw_Data!T3784&gt;INDEX(Cleaning_Reference!$F$6:$F$13,MATCH(D3784,Cleaning_Reference!$A$6:$A$13,0)),INDEX(Cleaning_Reference!$F$6:$F$13,MATCH(D3784,Cleaning_Reference!$A$6:$A$13,0)),Raw_Data!T3784))</f>
        <v>0.7</v>
      </c>
      <c r="U3784" s="15">
        <f>Raw_Data!U3784</f>
        <v>8.27</v>
      </c>
      <c r="V3784" s="15">
        <f>Raw_Data!V3784</f>
        <v>75001</v>
      </c>
      <c r="W3784" s="15">
        <f>Raw_Data!W3784</f>
        <v>830353</v>
      </c>
      <c r="X3784" s="15">
        <f>Raw_Data!X3784</f>
        <v>620258</v>
      </c>
      <c r="Y3784" s="15">
        <f>Raw_Data!Y3784</f>
        <v>-210095</v>
      </c>
      <c r="Z3784" s="15">
        <f>Raw_Data!Z3784</f>
        <v>2587</v>
      </c>
      <c r="AA3784" s="15">
        <f>Raw_Data!AA3784</f>
        <v>3.1970000000000001</v>
      </c>
      <c r="AB3784" s="15">
        <f>Raw_Data!AB3784</f>
        <v>36.6</v>
      </c>
      <c r="AC3784" s="19" t="str">
        <f>IF(Raw_Data!G3784="","Yes","No")</f>
        <v>No</v>
      </c>
      <c r="AD3784" s="19" t="str">
        <f>IF(Raw_Data!L3784="","Yes","No")</f>
        <v>No</v>
      </c>
      <c r="AE3784" s="19" t="str">
        <f>IF(Raw_Data!T3784="","Imputed",IF(Raw_Data!T3784&gt;INDEX(Cleaning_Reference!$F$6:$F$13,MATCH(D3784,Cleaning_Reference!$A$6:$A$13,0)),"Capped","Original"))</f>
        <v>Original</v>
      </c>
      <c r="AF3784" s="21">
        <f t="shared" si="59"/>
        <v>8.27</v>
      </c>
    </row>
    <row r="3785" spans="1:32" ht="15" customHeight="1" x14ac:dyDescent="0.3">
      <c r="A3785" s="20" t="str">
        <f>Raw_Data!A3785</f>
        <v>SF13784</v>
      </c>
      <c r="B3785" s="15" t="str">
        <f>Raw_Data!B3785</f>
        <v>Tamil Nadu</v>
      </c>
      <c r="C3785" s="15" t="str">
        <f>Raw_Data!C3785</f>
        <v>Erode</v>
      </c>
      <c r="D3785" s="15" t="str">
        <f>Raw_Data!D3785</f>
        <v>Rice</v>
      </c>
      <c r="E3785" s="15" t="str">
        <f>Raw_Data!E3785</f>
        <v>Kharif</v>
      </c>
      <c r="F3785" s="15">
        <f>Raw_Data!F3785</f>
        <v>0.92</v>
      </c>
      <c r="G3785" s="18">
        <f>IF(Raw_Data!G3785="",ROUND(AVERAGEIFS(Raw_Data!$G$2:$G$4001,Raw_Data!$E$2:$E$4001,E3785),1),Raw_Data!G3785)</f>
        <v>606.29999999999995</v>
      </c>
      <c r="H3785" s="15">
        <f>Raw_Data!H3785</f>
        <v>24</v>
      </c>
      <c r="I3785" s="15">
        <f>Raw_Data!I3785</f>
        <v>69.2</v>
      </c>
      <c r="J3785" s="15">
        <f>Raw_Data!J3785</f>
        <v>9.9</v>
      </c>
      <c r="K3785" s="15">
        <f>Raw_Data!K3785</f>
        <v>7.52</v>
      </c>
      <c r="L3785" s="18">
        <f>IF(Raw_Data!L3785="",ROUND(AVERAGEIFS(Raw_Data!$L$2:$L$4001,Raw_Data!$E$2:$E$4001,E3785),1),Raw_Data!L3785)</f>
        <v>27.6</v>
      </c>
      <c r="M3785" s="15">
        <f>Raw_Data!M3785</f>
        <v>87.9</v>
      </c>
      <c r="N3785" s="15">
        <f>Raw_Data!N3785</f>
        <v>55.1</v>
      </c>
      <c r="O3785" s="15">
        <f>Raw_Data!O3785</f>
        <v>133.69999999999999</v>
      </c>
      <c r="P3785" s="15" t="str">
        <f>Raw_Data!P3785</f>
        <v>Rainfed</v>
      </c>
      <c r="Q3785" s="15">
        <f>Raw_Data!Q3785</f>
        <v>140.4</v>
      </c>
      <c r="R3785" s="15">
        <f>Raw_Data!R3785</f>
        <v>4.6900000000000004</v>
      </c>
      <c r="S3785" s="15">
        <f>Raw_Data!S3785</f>
        <v>0.85</v>
      </c>
      <c r="T3785" s="18">
        <f>IF(Raw_Data!T3785="",ROUND(AVERAGEIFS(Raw_Data!$T$2:$T$4001,Raw_Data!$E$2:$E$4001,E3785,Raw_Data!$D$2:$D$4001,D3785),2),IF(Raw_Data!T3785&gt;INDEX(Cleaning_Reference!$F$6:$F$13,MATCH(D3785,Cleaning_Reference!$A$6:$A$13,0)),INDEX(Cleaning_Reference!$F$6:$F$13,MATCH(D3785,Cleaning_Reference!$A$6:$A$13,0)),Raw_Data!T3785))</f>
        <v>1.45</v>
      </c>
      <c r="U3785" s="15">
        <f>Raw_Data!U3785</f>
        <v>1.33</v>
      </c>
      <c r="V3785" s="15">
        <f>Raw_Data!V3785</f>
        <v>24351</v>
      </c>
      <c r="W3785" s="15">
        <f>Raw_Data!W3785</f>
        <v>61402</v>
      </c>
      <c r="X3785" s="15">
        <f>Raw_Data!X3785</f>
        <v>32387</v>
      </c>
      <c r="Y3785" s="15">
        <f>Raw_Data!Y3785</f>
        <v>-29015</v>
      </c>
      <c r="Z3785" s="15">
        <f>Raw_Data!Z3785</f>
        <v>773</v>
      </c>
      <c r="AA3785" s="15">
        <f>Raw_Data!AA3785</f>
        <v>1.7210000000000001</v>
      </c>
      <c r="AB3785" s="15">
        <f>Raw_Data!AB3785</f>
        <v>51.5</v>
      </c>
      <c r="AC3785" s="19" t="str">
        <f>IF(Raw_Data!G3785="","Yes","No")</f>
        <v>No</v>
      </c>
      <c r="AD3785" s="19" t="str">
        <f>IF(Raw_Data!L3785="","Yes","No")</f>
        <v>No</v>
      </c>
      <c r="AE3785" s="19" t="str">
        <f>IF(Raw_Data!T3785="","Imputed",IF(Raw_Data!T3785&gt;INDEX(Cleaning_Reference!$F$6:$F$13,MATCH(D3785,Cleaning_Reference!$A$6:$A$13,0)),"Capped","Original"))</f>
        <v>Original</v>
      </c>
      <c r="AF3785" s="21">
        <f t="shared" si="59"/>
        <v>1.33</v>
      </c>
    </row>
    <row r="3786" spans="1:32" ht="15" customHeight="1" x14ac:dyDescent="0.3">
      <c r="A3786" s="20" t="str">
        <f>Raw_Data!A3786</f>
        <v>SF13785</v>
      </c>
      <c r="B3786" s="15" t="str">
        <f>Raw_Data!B3786</f>
        <v>Karnataka</v>
      </c>
      <c r="C3786" s="15" t="str">
        <f>Raw_Data!C3786</f>
        <v>Ludhiana</v>
      </c>
      <c r="D3786" s="15" t="str">
        <f>Raw_Data!D3786</f>
        <v>Wheat</v>
      </c>
      <c r="E3786" s="15" t="str">
        <f>Raw_Data!E3786</f>
        <v>Kharif</v>
      </c>
      <c r="F3786" s="15">
        <f>Raw_Data!F3786</f>
        <v>0.76</v>
      </c>
      <c r="G3786" s="18">
        <f>IF(Raw_Data!G3786="",ROUND(AVERAGEIFS(Raw_Data!$G$2:$G$4001,Raw_Data!$E$2:$E$4001,E3786),1),Raw_Data!G3786)</f>
        <v>160.5</v>
      </c>
      <c r="H3786" s="15">
        <f>Raw_Data!H3786</f>
        <v>30.9</v>
      </c>
      <c r="I3786" s="15">
        <f>Raw_Data!I3786</f>
        <v>82.2</v>
      </c>
      <c r="J3786" s="15">
        <f>Raw_Data!J3786</f>
        <v>7.3</v>
      </c>
      <c r="K3786" s="15">
        <f>Raw_Data!K3786</f>
        <v>6.86</v>
      </c>
      <c r="L3786" s="18">
        <f>IF(Raw_Data!L3786="",ROUND(AVERAGEIFS(Raw_Data!$L$2:$L$4001,Raw_Data!$E$2:$E$4001,E3786),1),Raw_Data!L3786)</f>
        <v>24.6</v>
      </c>
      <c r="M3786" s="15">
        <f>Raw_Data!M3786</f>
        <v>46.9</v>
      </c>
      <c r="N3786" s="15">
        <f>Raw_Data!N3786</f>
        <v>68.3</v>
      </c>
      <c r="O3786" s="15">
        <f>Raw_Data!O3786</f>
        <v>82.7</v>
      </c>
      <c r="P3786" s="15" t="str">
        <f>Raw_Data!P3786</f>
        <v>Flood</v>
      </c>
      <c r="Q3786" s="15">
        <f>Raw_Data!Q3786</f>
        <v>325.8</v>
      </c>
      <c r="R3786" s="15">
        <f>Raw_Data!R3786</f>
        <v>7.6</v>
      </c>
      <c r="S3786" s="15">
        <f>Raw_Data!S3786</f>
        <v>0.8</v>
      </c>
      <c r="T3786" s="18">
        <f>IF(Raw_Data!T3786="",ROUND(AVERAGEIFS(Raw_Data!$T$2:$T$4001,Raw_Data!$E$2:$E$4001,E3786,Raw_Data!$D$2:$D$4001,D3786),2),IF(Raw_Data!T3786&gt;INDEX(Cleaning_Reference!$F$6:$F$13,MATCH(D3786,Cleaning_Reference!$A$6:$A$13,0)),INDEX(Cleaning_Reference!$F$6:$F$13,MATCH(D3786,Cleaning_Reference!$A$6:$A$13,0)),Raw_Data!T3786))</f>
        <v>1.74</v>
      </c>
      <c r="U3786" s="15">
        <f>Raw_Data!U3786</f>
        <v>1.32</v>
      </c>
      <c r="V3786" s="15">
        <f>Raw_Data!V3786</f>
        <v>26080</v>
      </c>
      <c r="W3786" s="15">
        <f>Raw_Data!W3786</f>
        <v>63160</v>
      </c>
      <c r="X3786" s="15">
        <f>Raw_Data!X3786</f>
        <v>34426</v>
      </c>
      <c r="Y3786" s="15">
        <f>Raw_Data!Y3786</f>
        <v>-28734</v>
      </c>
      <c r="Z3786" s="15">
        <f>Raw_Data!Z3786</f>
        <v>464</v>
      </c>
      <c r="AA3786" s="15">
        <f>Raw_Data!AA3786</f>
        <v>2.8450000000000002</v>
      </c>
      <c r="AB3786" s="15">
        <f>Raw_Data!AB3786</f>
        <v>39.9</v>
      </c>
      <c r="AC3786" s="19" t="str">
        <f>IF(Raw_Data!G3786="","Yes","No")</f>
        <v>No</v>
      </c>
      <c r="AD3786" s="19" t="str">
        <f>IF(Raw_Data!L3786="","Yes","No")</f>
        <v>No</v>
      </c>
      <c r="AE3786" s="19" t="str">
        <f>IF(Raw_Data!T3786="","Imputed",IF(Raw_Data!T3786&gt;INDEX(Cleaning_Reference!$F$6:$F$13,MATCH(D3786,Cleaning_Reference!$A$6:$A$13,0)),"Capped","Original"))</f>
        <v>Original</v>
      </c>
      <c r="AF3786" s="21">
        <f t="shared" si="59"/>
        <v>1.32</v>
      </c>
    </row>
    <row r="3787" spans="1:32" ht="15" customHeight="1" x14ac:dyDescent="0.3">
      <c r="A3787" s="20" t="str">
        <f>Raw_Data!A3787</f>
        <v>SF13786</v>
      </c>
      <c r="B3787" s="15" t="str">
        <f>Raw_Data!B3787</f>
        <v>Andhra Pradesh</v>
      </c>
      <c r="C3787" s="15" t="str">
        <f>Raw_Data!C3787</f>
        <v>Indore</v>
      </c>
      <c r="D3787" s="15" t="str">
        <f>Raw_Data!D3787</f>
        <v>Wheat</v>
      </c>
      <c r="E3787" s="15" t="str">
        <f>Raw_Data!E3787</f>
        <v>Kharif</v>
      </c>
      <c r="F3787" s="15">
        <f>Raw_Data!F3787</f>
        <v>2.65</v>
      </c>
      <c r="G3787" s="18">
        <f>IF(Raw_Data!G3787="",ROUND(AVERAGEIFS(Raw_Data!$G$2:$G$4001,Raw_Data!$E$2:$E$4001,E3787),1),Raw_Data!G3787)</f>
        <v>577.6</v>
      </c>
      <c r="H3787" s="15">
        <f>Raw_Data!H3787</f>
        <v>29.9</v>
      </c>
      <c r="I3787" s="15">
        <f>Raw_Data!I3787</f>
        <v>83.9</v>
      </c>
      <c r="J3787" s="15">
        <f>Raw_Data!J3787</f>
        <v>7</v>
      </c>
      <c r="K3787" s="15">
        <f>Raw_Data!K3787</f>
        <v>6.47</v>
      </c>
      <c r="L3787" s="18">
        <f>IF(Raw_Data!L3787="",ROUND(AVERAGEIFS(Raw_Data!$L$2:$L$4001,Raw_Data!$E$2:$E$4001,E3787),1),Raw_Data!L3787)</f>
        <v>26.7</v>
      </c>
      <c r="M3787" s="15">
        <f>Raw_Data!M3787</f>
        <v>158.69999999999999</v>
      </c>
      <c r="N3787" s="15">
        <f>Raw_Data!N3787</f>
        <v>50.5</v>
      </c>
      <c r="O3787" s="15">
        <f>Raw_Data!O3787</f>
        <v>129.5</v>
      </c>
      <c r="P3787" s="15" t="str">
        <f>Raw_Data!P3787</f>
        <v>Drip</v>
      </c>
      <c r="Q3787" s="15">
        <f>Raw_Data!Q3787</f>
        <v>73</v>
      </c>
      <c r="R3787" s="15">
        <f>Raw_Data!R3787</f>
        <v>7.26</v>
      </c>
      <c r="S3787" s="15">
        <f>Raw_Data!S3787</f>
        <v>0.66</v>
      </c>
      <c r="T3787" s="18">
        <f>IF(Raw_Data!T3787="",ROUND(AVERAGEIFS(Raw_Data!$T$2:$T$4001,Raw_Data!$E$2:$E$4001,E3787,Raw_Data!$D$2:$D$4001,D3787),2),IF(Raw_Data!T3787&gt;INDEX(Cleaning_Reference!$F$6:$F$13,MATCH(D3787,Cleaning_Reference!$A$6:$A$13,0)),INDEX(Cleaning_Reference!$F$6:$F$13,MATCH(D3787,Cleaning_Reference!$A$6:$A$13,0)),Raw_Data!T3787))</f>
        <v>3.33</v>
      </c>
      <c r="U3787" s="15">
        <f>Raw_Data!U3787</f>
        <v>8.82</v>
      </c>
      <c r="V3787" s="15">
        <f>Raw_Data!V3787</f>
        <v>27069</v>
      </c>
      <c r="W3787" s="15">
        <f>Raw_Data!W3787</f>
        <v>152688</v>
      </c>
      <c r="X3787" s="15">
        <f>Raw_Data!X3787</f>
        <v>238749</v>
      </c>
      <c r="Y3787" s="15">
        <f>Raw_Data!Y3787</f>
        <v>86061</v>
      </c>
      <c r="Z3787" s="15">
        <f>Raw_Data!Z3787</f>
        <v>1491</v>
      </c>
      <c r="AA3787" s="15">
        <f>Raw_Data!AA3787</f>
        <v>5.915</v>
      </c>
      <c r="AB3787" s="15">
        <f>Raw_Data!AB3787</f>
        <v>54.9</v>
      </c>
      <c r="AC3787" s="19" t="str">
        <f>IF(Raw_Data!G3787="","Yes","No")</f>
        <v>No</v>
      </c>
      <c r="AD3787" s="19" t="str">
        <f>IF(Raw_Data!L3787="","Yes","No")</f>
        <v>No</v>
      </c>
      <c r="AE3787" s="19" t="str">
        <f>IF(Raw_Data!T3787="","Imputed",IF(Raw_Data!T3787&gt;INDEX(Cleaning_Reference!$F$6:$F$13,MATCH(D3787,Cleaning_Reference!$A$6:$A$13,0)),"Capped","Original"))</f>
        <v>Original</v>
      </c>
      <c r="AF3787" s="21">
        <f t="shared" si="59"/>
        <v>8.82</v>
      </c>
    </row>
    <row r="3788" spans="1:32" ht="15" customHeight="1" x14ac:dyDescent="0.3">
      <c r="A3788" s="20" t="str">
        <f>Raw_Data!A3788</f>
        <v>SF13787</v>
      </c>
      <c r="B3788" s="15" t="str">
        <f>Raw_Data!B3788</f>
        <v>Karnataka</v>
      </c>
      <c r="C3788" s="15" t="str">
        <f>Raw_Data!C3788</f>
        <v>Indore</v>
      </c>
      <c r="D3788" s="15" t="str">
        <f>Raw_Data!D3788</f>
        <v>Pulses</v>
      </c>
      <c r="E3788" s="15" t="str">
        <f>Raw_Data!E3788</f>
        <v>Rabi</v>
      </c>
      <c r="F3788" s="15">
        <f>Raw_Data!F3788</f>
        <v>14.14</v>
      </c>
      <c r="G3788" s="18">
        <f>IF(Raw_Data!G3788="",ROUND(AVERAGEIFS(Raw_Data!$G$2:$G$4001,Raw_Data!$E$2:$E$4001,E3788),1),Raw_Data!G3788)</f>
        <v>584.1</v>
      </c>
      <c r="H3788" s="15">
        <f>Raw_Data!H3788</f>
        <v>23.3</v>
      </c>
      <c r="I3788" s="15">
        <f>Raw_Data!I3788</f>
        <v>41.6</v>
      </c>
      <c r="J3788" s="15">
        <f>Raw_Data!J3788</f>
        <v>7.7</v>
      </c>
      <c r="K3788" s="15">
        <f>Raw_Data!K3788</f>
        <v>6.23</v>
      </c>
      <c r="L3788" s="18">
        <f>IF(Raw_Data!L3788="",ROUND(AVERAGEIFS(Raw_Data!$L$2:$L$4001,Raw_Data!$E$2:$E$4001,E3788),1),Raw_Data!L3788)</f>
        <v>17.7</v>
      </c>
      <c r="M3788" s="15">
        <f>Raw_Data!M3788</f>
        <v>65.900000000000006</v>
      </c>
      <c r="N3788" s="15">
        <f>Raw_Data!N3788</f>
        <v>74.099999999999994</v>
      </c>
      <c r="O3788" s="15">
        <f>Raw_Data!O3788</f>
        <v>155.80000000000001</v>
      </c>
      <c r="P3788" s="15" t="str">
        <f>Raw_Data!P3788</f>
        <v>Drip</v>
      </c>
      <c r="Q3788" s="15">
        <f>Raw_Data!Q3788</f>
        <v>202.4</v>
      </c>
      <c r="R3788" s="15">
        <f>Raw_Data!R3788</f>
        <v>4.2699999999999996</v>
      </c>
      <c r="S3788" s="15">
        <f>Raw_Data!S3788</f>
        <v>0.96</v>
      </c>
      <c r="T3788" s="18">
        <f>IF(Raw_Data!T3788="",ROUND(AVERAGEIFS(Raw_Data!$T$2:$T$4001,Raw_Data!$E$2:$E$4001,E3788,Raw_Data!$D$2:$D$4001,D3788),2),IF(Raw_Data!T3788&gt;INDEX(Cleaning_Reference!$F$6:$F$13,MATCH(D3788,Cleaning_Reference!$A$6:$A$13,0)),INDEX(Cleaning_Reference!$F$6:$F$13,MATCH(D3788,Cleaning_Reference!$A$6:$A$13,0)),Raw_Data!T3788))</f>
        <v>1.35</v>
      </c>
      <c r="U3788" s="15">
        <f>Raw_Data!U3788</f>
        <v>19.09</v>
      </c>
      <c r="V3788" s="15">
        <f>Raw_Data!V3788</f>
        <v>74270</v>
      </c>
      <c r="W3788" s="15">
        <f>Raw_Data!W3788</f>
        <v>1082822</v>
      </c>
      <c r="X3788" s="15">
        <f>Raw_Data!X3788</f>
        <v>1417814</v>
      </c>
      <c r="Y3788" s="15">
        <f>Raw_Data!Y3788</f>
        <v>334992</v>
      </c>
      <c r="Z3788" s="15">
        <f>Raw_Data!Z3788</f>
        <v>4767</v>
      </c>
      <c r="AA3788" s="15">
        <f>Raw_Data!AA3788</f>
        <v>4.0049999999999999</v>
      </c>
      <c r="AB3788" s="15">
        <f>Raw_Data!AB3788</f>
        <v>32.9</v>
      </c>
      <c r="AC3788" s="19" t="str">
        <f>IF(Raw_Data!G3788="","Yes","No")</f>
        <v>No</v>
      </c>
      <c r="AD3788" s="19" t="str">
        <f>IF(Raw_Data!L3788="","Yes","No")</f>
        <v>No</v>
      </c>
      <c r="AE3788" s="19" t="str">
        <f>IF(Raw_Data!T3788="","Imputed",IF(Raw_Data!T3788&gt;INDEX(Cleaning_Reference!$F$6:$F$13,MATCH(D3788,Cleaning_Reference!$A$6:$A$13,0)),"Capped","Original"))</f>
        <v>Original</v>
      </c>
      <c r="AF3788" s="21">
        <f t="shared" si="59"/>
        <v>19.09</v>
      </c>
    </row>
    <row r="3789" spans="1:32" ht="15" customHeight="1" x14ac:dyDescent="0.3">
      <c r="A3789" s="20" t="str">
        <f>Raw_Data!A3789</f>
        <v>SF13788</v>
      </c>
      <c r="B3789" s="15" t="str">
        <f>Raw_Data!B3789</f>
        <v>Tamil Nadu</v>
      </c>
      <c r="C3789" s="15" t="str">
        <f>Raw_Data!C3789</f>
        <v>Raichur</v>
      </c>
      <c r="D3789" s="15" t="str">
        <f>Raw_Data!D3789</f>
        <v>Maize</v>
      </c>
      <c r="E3789" s="15" t="str">
        <f>Raw_Data!E3789</f>
        <v>Rabi</v>
      </c>
      <c r="F3789" s="15">
        <f>Raw_Data!F3789</f>
        <v>3.51</v>
      </c>
      <c r="G3789" s="18">
        <f>IF(Raw_Data!G3789="",ROUND(AVERAGEIFS(Raw_Data!$G$2:$G$4001,Raw_Data!$E$2:$E$4001,E3789),1),Raw_Data!G3789)</f>
        <v>297.39999999999998</v>
      </c>
      <c r="H3789" s="15">
        <f>Raw_Data!H3789</f>
        <v>24.5</v>
      </c>
      <c r="I3789" s="15">
        <f>Raw_Data!I3789</f>
        <v>60</v>
      </c>
      <c r="J3789" s="15">
        <f>Raw_Data!J3789</f>
        <v>7.3</v>
      </c>
      <c r="K3789" s="15">
        <f>Raw_Data!K3789</f>
        <v>6.21</v>
      </c>
      <c r="L3789" s="18">
        <f>IF(Raw_Data!L3789="",ROUND(AVERAGEIFS(Raw_Data!$L$2:$L$4001,Raw_Data!$E$2:$E$4001,E3789),1),Raw_Data!L3789)</f>
        <v>20.3</v>
      </c>
      <c r="M3789" s="15">
        <f>Raw_Data!M3789</f>
        <v>152.1</v>
      </c>
      <c r="N3789" s="15">
        <f>Raw_Data!N3789</f>
        <v>57.2</v>
      </c>
      <c r="O3789" s="15">
        <f>Raw_Data!O3789</f>
        <v>63.9</v>
      </c>
      <c r="P3789" s="15" t="str">
        <f>Raw_Data!P3789</f>
        <v>Sprinkler</v>
      </c>
      <c r="Q3789" s="15">
        <f>Raw_Data!Q3789</f>
        <v>128.80000000000001</v>
      </c>
      <c r="R3789" s="15">
        <f>Raw_Data!R3789</f>
        <v>3.44</v>
      </c>
      <c r="S3789" s="15">
        <f>Raw_Data!S3789</f>
        <v>0.68</v>
      </c>
      <c r="T3789" s="18">
        <f>IF(Raw_Data!T3789="",ROUND(AVERAGEIFS(Raw_Data!$T$2:$T$4001,Raw_Data!$E$2:$E$4001,E3789,Raw_Data!$D$2:$D$4001,D3789),2),IF(Raw_Data!T3789&gt;INDEX(Cleaning_Reference!$F$6:$F$13,MATCH(D3789,Cleaning_Reference!$A$6:$A$13,0)),INDEX(Cleaning_Reference!$F$6:$F$13,MATCH(D3789,Cleaning_Reference!$A$6:$A$13,0)),Raw_Data!T3789))</f>
        <v>3.01</v>
      </c>
      <c r="U3789" s="15">
        <f>Raw_Data!U3789</f>
        <v>10.57</v>
      </c>
      <c r="V3789" s="15">
        <f>Raw_Data!V3789</f>
        <v>18684</v>
      </c>
      <c r="W3789" s="15">
        <f>Raw_Data!W3789</f>
        <v>264815</v>
      </c>
      <c r="X3789" s="15">
        <f>Raw_Data!X3789</f>
        <v>197490</v>
      </c>
      <c r="Y3789" s="15">
        <f>Raw_Data!Y3789</f>
        <v>-67325</v>
      </c>
      <c r="Z3789" s="15">
        <f>Raw_Data!Z3789</f>
        <v>2183</v>
      </c>
      <c r="AA3789" s="15">
        <f>Raw_Data!AA3789</f>
        <v>4.8419999999999996</v>
      </c>
      <c r="AB3789" s="15">
        <f>Raw_Data!AB3789</f>
        <v>48.3</v>
      </c>
      <c r="AC3789" s="19" t="str">
        <f>IF(Raw_Data!G3789="","Yes","No")</f>
        <v>No</v>
      </c>
      <c r="AD3789" s="19" t="str">
        <f>IF(Raw_Data!L3789="","Yes","No")</f>
        <v>No</v>
      </c>
      <c r="AE3789" s="19" t="str">
        <f>IF(Raw_Data!T3789="","Imputed",IF(Raw_Data!T3789&gt;INDEX(Cleaning_Reference!$F$6:$F$13,MATCH(D3789,Cleaning_Reference!$A$6:$A$13,0)),"Capped","Original"))</f>
        <v>Original</v>
      </c>
      <c r="AF3789" s="21">
        <f t="shared" si="59"/>
        <v>10.57</v>
      </c>
    </row>
    <row r="3790" spans="1:32" ht="15" customHeight="1" x14ac:dyDescent="0.3">
      <c r="A3790" s="20" t="str">
        <f>Raw_Data!A3790</f>
        <v>SF13789</v>
      </c>
      <c r="B3790" s="15" t="str">
        <f>Raw_Data!B3790</f>
        <v>Karnataka</v>
      </c>
      <c r="C3790" s="15" t="str">
        <f>Raw_Data!C3790</f>
        <v>Indore</v>
      </c>
      <c r="D3790" s="15" t="str">
        <f>Raw_Data!D3790</f>
        <v>Sugarcane</v>
      </c>
      <c r="E3790" s="15" t="str">
        <f>Raw_Data!E3790</f>
        <v>Kharif</v>
      </c>
      <c r="F3790" s="15">
        <f>Raw_Data!F3790</f>
        <v>12.73</v>
      </c>
      <c r="G3790" s="18">
        <f>IF(Raw_Data!G3790="",ROUND(AVERAGEIFS(Raw_Data!$G$2:$G$4001,Raw_Data!$E$2:$E$4001,E3790),1),Raw_Data!G3790)</f>
        <v>497.3</v>
      </c>
      <c r="H3790" s="15">
        <f>Raw_Data!H3790</f>
        <v>30.1</v>
      </c>
      <c r="I3790" s="15">
        <f>Raw_Data!I3790</f>
        <v>72.8</v>
      </c>
      <c r="J3790" s="15">
        <f>Raw_Data!J3790</f>
        <v>6.8</v>
      </c>
      <c r="K3790" s="15">
        <f>Raw_Data!K3790</f>
        <v>7.31</v>
      </c>
      <c r="L3790" s="18">
        <f>IF(Raw_Data!L3790="",ROUND(AVERAGEIFS(Raw_Data!$L$2:$L$4001,Raw_Data!$E$2:$E$4001,E3790),1),Raw_Data!L3790)</f>
        <v>35</v>
      </c>
      <c r="M3790" s="15">
        <f>Raw_Data!M3790</f>
        <v>108.6</v>
      </c>
      <c r="N3790" s="15">
        <f>Raw_Data!N3790</f>
        <v>93.2</v>
      </c>
      <c r="O3790" s="15">
        <f>Raw_Data!O3790</f>
        <v>62.4</v>
      </c>
      <c r="P3790" s="15" t="str">
        <f>Raw_Data!P3790</f>
        <v>Flood</v>
      </c>
      <c r="Q3790" s="15">
        <f>Raw_Data!Q3790</f>
        <v>56.1</v>
      </c>
      <c r="R3790" s="15">
        <f>Raw_Data!R3790</f>
        <v>4.66</v>
      </c>
      <c r="S3790" s="15">
        <f>Raw_Data!S3790</f>
        <v>0.93</v>
      </c>
      <c r="T3790" s="18">
        <f>IF(Raw_Data!T3790="",ROUND(AVERAGEIFS(Raw_Data!$T$2:$T$4001,Raw_Data!$E$2:$E$4001,E3790,Raw_Data!$D$2:$D$4001,D3790),2),IF(Raw_Data!T3790&gt;INDEX(Cleaning_Reference!$F$6:$F$13,MATCH(D3790,Cleaning_Reference!$A$6:$A$13,0)),INDEX(Cleaning_Reference!$F$6:$F$13,MATCH(D3790,Cleaning_Reference!$A$6:$A$13,0)),Raw_Data!T3790))</f>
        <v>44.2</v>
      </c>
      <c r="U3790" s="15">
        <f>Raw_Data!U3790</f>
        <v>562.66999999999996</v>
      </c>
      <c r="V3790" s="15">
        <f>Raw_Data!V3790</f>
        <v>3168</v>
      </c>
      <c r="W3790" s="15">
        <f>Raw_Data!W3790</f>
        <v>812943</v>
      </c>
      <c r="X3790" s="15">
        <f>Raw_Data!X3790</f>
        <v>1782539</v>
      </c>
      <c r="Y3790" s="15">
        <f>Raw_Data!Y3790</f>
        <v>969596</v>
      </c>
      <c r="Z3790" s="15">
        <f>Raw_Data!Z3790</f>
        <v>29546</v>
      </c>
      <c r="AA3790" s="15">
        <f>Raw_Data!AA3790</f>
        <v>19.044</v>
      </c>
      <c r="AB3790" s="15">
        <f>Raw_Data!AB3790</f>
        <v>62.3</v>
      </c>
      <c r="AC3790" s="19" t="str">
        <f>IF(Raw_Data!G3790="","Yes","No")</f>
        <v>No</v>
      </c>
      <c r="AD3790" s="19" t="str">
        <f>IF(Raw_Data!L3790="","Yes","No")</f>
        <v>No</v>
      </c>
      <c r="AE3790" s="19" t="str">
        <f>IF(Raw_Data!T3790="","Imputed",IF(Raw_Data!T3790&gt;INDEX(Cleaning_Reference!$F$6:$F$13,MATCH(D3790,Cleaning_Reference!$A$6:$A$13,0)),"Capped","Original"))</f>
        <v>Original</v>
      </c>
      <c r="AF3790" s="21">
        <f t="shared" si="59"/>
        <v>562.66999999999996</v>
      </c>
    </row>
    <row r="3791" spans="1:32" ht="15" customHeight="1" x14ac:dyDescent="0.3">
      <c r="A3791" s="20" t="str">
        <f>Raw_Data!A3791</f>
        <v>SF13790</v>
      </c>
      <c r="B3791" s="15" t="str">
        <f>Raw_Data!B3791</f>
        <v>Andhra Pradesh</v>
      </c>
      <c r="C3791" s="15" t="str">
        <f>Raw_Data!C3791</f>
        <v>Nashik</v>
      </c>
      <c r="D3791" s="15" t="str">
        <f>Raw_Data!D3791</f>
        <v>Cotton</v>
      </c>
      <c r="E3791" s="15" t="str">
        <f>Raw_Data!E3791</f>
        <v>Kharif</v>
      </c>
      <c r="F3791" s="15">
        <f>Raw_Data!F3791</f>
        <v>4.33</v>
      </c>
      <c r="G3791" s="18">
        <f>IF(Raw_Data!G3791="",ROUND(AVERAGEIFS(Raw_Data!$G$2:$G$4001,Raw_Data!$E$2:$E$4001,E3791),1),Raw_Data!G3791)</f>
        <v>975.7</v>
      </c>
      <c r="H3791" s="15">
        <f>Raw_Data!H3791</f>
        <v>28.8</v>
      </c>
      <c r="I3791" s="15">
        <f>Raw_Data!I3791</f>
        <v>82.6</v>
      </c>
      <c r="J3791" s="15">
        <f>Raw_Data!J3791</f>
        <v>8.6</v>
      </c>
      <c r="K3791" s="15">
        <f>Raw_Data!K3791</f>
        <v>7.05</v>
      </c>
      <c r="L3791" s="18">
        <f>IF(Raw_Data!L3791="",ROUND(AVERAGEIFS(Raw_Data!$L$2:$L$4001,Raw_Data!$E$2:$E$4001,E3791),1),Raw_Data!L3791)</f>
        <v>30.1</v>
      </c>
      <c r="M3791" s="15">
        <f>Raw_Data!M3791</f>
        <v>145.69999999999999</v>
      </c>
      <c r="N3791" s="15">
        <f>Raw_Data!N3791</f>
        <v>63.5</v>
      </c>
      <c r="O3791" s="15">
        <f>Raw_Data!O3791</f>
        <v>116.8</v>
      </c>
      <c r="P3791" s="15" t="str">
        <f>Raw_Data!P3791</f>
        <v>Drip</v>
      </c>
      <c r="Q3791" s="15">
        <f>Raw_Data!Q3791</f>
        <v>245.5</v>
      </c>
      <c r="R3791" s="15">
        <f>Raw_Data!R3791</f>
        <v>4.29</v>
      </c>
      <c r="S3791" s="15">
        <f>Raw_Data!S3791</f>
        <v>0.67</v>
      </c>
      <c r="T3791" s="18">
        <f>IF(Raw_Data!T3791="",ROUND(AVERAGEIFS(Raw_Data!$T$2:$T$4001,Raw_Data!$E$2:$E$4001,E3791,Raw_Data!$D$2:$D$4001,D3791),2),IF(Raw_Data!T3791&gt;INDEX(Cleaning_Reference!$F$6:$F$13,MATCH(D3791,Cleaning_Reference!$A$6:$A$13,0)),INDEX(Cleaning_Reference!$F$6:$F$13,MATCH(D3791,Cleaning_Reference!$A$6:$A$13,0)),Raw_Data!T3791))</f>
        <v>2.04</v>
      </c>
      <c r="U3791" s="15">
        <f>Raw_Data!U3791</f>
        <v>8.83</v>
      </c>
      <c r="V3791" s="15">
        <f>Raw_Data!V3791</f>
        <v>74390</v>
      </c>
      <c r="W3791" s="15">
        <f>Raw_Data!W3791</f>
        <v>291775</v>
      </c>
      <c r="X3791" s="15">
        <f>Raw_Data!X3791</f>
        <v>656864</v>
      </c>
      <c r="Y3791" s="15">
        <f>Raw_Data!Y3791</f>
        <v>365089</v>
      </c>
      <c r="Z3791" s="15">
        <f>Raw_Data!Z3791</f>
        <v>2968</v>
      </c>
      <c r="AA3791" s="15">
        <f>Raw_Data!AA3791</f>
        <v>2.9750000000000001</v>
      </c>
      <c r="AB3791" s="15">
        <f>Raw_Data!AB3791</f>
        <v>63.9</v>
      </c>
      <c r="AC3791" s="19" t="str">
        <f>IF(Raw_Data!G3791="","Yes","No")</f>
        <v>No</v>
      </c>
      <c r="AD3791" s="19" t="str">
        <f>IF(Raw_Data!L3791="","Yes","No")</f>
        <v>No</v>
      </c>
      <c r="AE3791" s="19" t="str">
        <f>IF(Raw_Data!T3791="","Imputed",IF(Raw_Data!T3791&gt;INDEX(Cleaning_Reference!$F$6:$F$13,MATCH(D3791,Cleaning_Reference!$A$6:$A$13,0)),"Capped","Original"))</f>
        <v>Original</v>
      </c>
      <c r="AF3791" s="21">
        <f t="shared" si="59"/>
        <v>8.83</v>
      </c>
    </row>
    <row r="3792" spans="1:32" ht="15" customHeight="1" x14ac:dyDescent="0.3">
      <c r="A3792" s="20" t="str">
        <f>Raw_Data!A3792</f>
        <v>SF13791</v>
      </c>
      <c r="B3792" s="15" t="str">
        <f>Raw_Data!B3792</f>
        <v>Tamil Nadu</v>
      </c>
      <c r="C3792" s="15" t="str">
        <f>Raw_Data!C3792</f>
        <v>Indore</v>
      </c>
      <c r="D3792" s="15" t="str">
        <f>Raw_Data!D3792</f>
        <v>Rice</v>
      </c>
      <c r="E3792" s="15" t="str">
        <f>Raw_Data!E3792</f>
        <v>Kharif</v>
      </c>
      <c r="F3792" s="15">
        <f>Raw_Data!F3792</f>
        <v>13.99</v>
      </c>
      <c r="G3792" s="18">
        <f>IF(Raw_Data!G3792="",ROUND(AVERAGEIFS(Raw_Data!$G$2:$G$4001,Raw_Data!$E$2:$E$4001,E3792),1),Raw_Data!G3792)</f>
        <v>862</v>
      </c>
      <c r="H3792" s="15">
        <f>Raw_Data!H3792</f>
        <v>36.1</v>
      </c>
      <c r="I3792" s="15">
        <f>Raw_Data!I3792</f>
        <v>70.3</v>
      </c>
      <c r="J3792" s="15">
        <f>Raw_Data!J3792</f>
        <v>7.8</v>
      </c>
      <c r="K3792" s="15">
        <f>Raw_Data!K3792</f>
        <v>6.59</v>
      </c>
      <c r="L3792" s="18">
        <f>IF(Raw_Data!L3792="",ROUND(AVERAGEIFS(Raw_Data!$L$2:$L$4001,Raw_Data!$E$2:$E$4001,E3792),1),Raw_Data!L3792)</f>
        <v>29.5</v>
      </c>
      <c r="M3792" s="15">
        <f>Raw_Data!M3792</f>
        <v>139.1</v>
      </c>
      <c r="N3792" s="15">
        <f>Raw_Data!N3792</f>
        <v>67.2</v>
      </c>
      <c r="O3792" s="15">
        <f>Raw_Data!O3792</f>
        <v>112.3</v>
      </c>
      <c r="P3792" s="15" t="str">
        <f>Raw_Data!P3792</f>
        <v>Flood</v>
      </c>
      <c r="Q3792" s="15">
        <f>Raw_Data!Q3792</f>
        <v>210</v>
      </c>
      <c r="R3792" s="15">
        <f>Raw_Data!R3792</f>
        <v>3.43</v>
      </c>
      <c r="S3792" s="15">
        <f>Raw_Data!S3792</f>
        <v>0.67</v>
      </c>
      <c r="T3792" s="18">
        <f>IF(Raw_Data!T3792="",ROUND(AVERAGEIFS(Raw_Data!$T$2:$T$4001,Raw_Data!$E$2:$E$4001,E3792,Raw_Data!$D$2:$D$4001,D3792),2),IF(Raw_Data!T3792&gt;INDEX(Cleaning_Reference!$F$6:$F$13,MATCH(D3792,Cleaning_Reference!$A$6:$A$13,0)),INDEX(Cleaning_Reference!$F$6:$F$13,MATCH(D3792,Cleaning_Reference!$A$6:$A$13,0)),Raw_Data!T3792))</f>
        <v>2.88</v>
      </c>
      <c r="U3792" s="15">
        <f>Raw_Data!U3792</f>
        <v>40.29</v>
      </c>
      <c r="V3792" s="15">
        <f>Raw_Data!V3792</f>
        <v>22599</v>
      </c>
      <c r="W3792" s="15">
        <f>Raw_Data!W3792</f>
        <v>948037</v>
      </c>
      <c r="X3792" s="15">
        <f>Raw_Data!X3792</f>
        <v>910514</v>
      </c>
      <c r="Y3792" s="15">
        <f>Raw_Data!Y3792</f>
        <v>-37523</v>
      </c>
      <c r="Z3792" s="15">
        <f>Raw_Data!Z3792</f>
        <v>27502</v>
      </c>
      <c r="AA3792" s="15">
        <f>Raw_Data!AA3792</f>
        <v>1.4650000000000001</v>
      </c>
      <c r="AB3792" s="15">
        <f>Raw_Data!AB3792</f>
        <v>62.1</v>
      </c>
      <c r="AC3792" s="19" t="str">
        <f>IF(Raw_Data!G3792="","Yes","No")</f>
        <v>No</v>
      </c>
      <c r="AD3792" s="19" t="str">
        <f>IF(Raw_Data!L3792="","Yes","No")</f>
        <v>No</v>
      </c>
      <c r="AE3792" s="19" t="str">
        <f>IF(Raw_Data!T3792="","Imputed",IF(Raw_Data!T3792&gt;INDEX(Cleaning_Reference!$F$6:$F$13,MATCH(D3792,Cleaning_Reference!$A$6:$A$13,0)),"Capped","Original"))</f>
        <v>Original</v>
      </c>
      <c r="AF3792" s="21">
        <f t="shared" si="59"/>
        <v>40.29</v>
      </c>
    </row>
    <row r="3793" spans="1:32" ht="15" customHeight="1" x14ac:dyDescent="0.3">
      <c r="A3793" s="20" t="str">
        <f>Raw_Data!A3793</f>
        <v>SF13792</v>
      </c>
      <c r="B3793" s="15" t="str">
        <f>Raw_Data!B3793</f>
        <v>Madhya Pradesh</v>
      </c>
      <c r="C3793" s="15" t="str">
        <f>Raw_Data!C3793</f>
        <v>Nalgonda</v>
      </c>
      <c r="D3793" s="15" t="str">
        <f>Raw_Data!D3793</f>
        <v>Pulses</v>
      </c>
      <c r="E3793" s="15" t="str">
        <f>Raw_Data!E3793</f>
        <v>Rabi</v>
      </c>
      <c r="F3793" s="15">
        <f>Raw_Data!F3793</f>
        <v>4.2300000000000004</v>
      </c>
      <c r="G3793" s="18">
        <f>IF(Raw_Data!G3793="",ROUND(AVERAGEIFS(Raw_Data!$G$2:$G$4001,Raw_Data!$E$2:$E$4001,E3793),1),Raw_Data!G3793)</f>
        <v>566.29999999999995</v>
      </c>
      <c r="H3793" s="15">
        <f>Raw_Data!H3793</f>
        <v>24.2</v>
      </c>
      <c r="I3793" s="15">
        <f>Raw_Data!I3793</f>
        <v>45.2</v>
      </c>
      <c r="J3793" s="15">
        <f>Raw_Data!J3793</f>
        <v>7.5</v>
      </c>
      <c r="K3793" s="15">
        <f>Raw_Data!K3793</f>
        <v>7.04</v>
      </c>
      <c r="L3793" s="18">
        <f>IF(Raw_Data!L3793="",ROUND(AVERAGEIFS(Raw_Data!$L$2:$L$4001,Raw_Data!$E$2:$E$4001,E3793),1),Raw_Data!L3793)</f>
        <v>20.2</v>
      </c>
      <c r="M3793" s="15">
        <f>Raw_Data!M3793</f>
        <v>66.7</v>
      </c>
      <c r="N3793" s="15">
        <f>Raw_Data!N3793</f>
        <v>84.3</v>
      </c>
      <c r="O3793" s="15">
        <f>Raw_Data!O3793</f>
        <v>85.5</v>
      </c>
      <c r="P3793" s="15" t="str">
        <f>Raw_Data!P3793</f>
        <v>Sprinkler</v>
      </c>
      <c r="Q3793" s="15">
        <f>Raw_Data!Q3793</f>
        <v>250.3</v>
      </c>
      <c r="R3793" s="15">
        <f>Raw_Data!R3793</f>
        <v>5.78</v>
      </c>
      <c r="S3793" s="15">
        <f>Raw_Data!S3793</f>
        <v>0.88</v>
      </c>
      <c r="T3793" s="18">
        <f>IF(Raw_Data!T3793="",ROUND(AVERAGEIFS(Raw_Data!$T$2:$T$4001,Raw_Data!$E$2:$E$4001,E3793,Raw_Data!$D$2:$D$4001,D3793),2),IF(Raw_Data!T3793&gt;INDEX(Cleaning_Reference!$F$6:$F$13,MATCH(D3793,Cleaning_Reference!$A$6:$A$13,0)),INDEX(Cleaning_Reference!$F$6:$F$13,MATCH(D3793,Cleaning_Reference!$A$6:$A$13,0)),Raw_Data!T3793))</f>
        <v>1.2</v>
      </c>
      <c r="U3793" s="15">
        <f>Raw_Data!U3793</f>
        <v>5.08</v>
      </c>
      <c r="V3793" s="15">
        <f>Raw_Data!V3793</f>
        <v>63164</v>
      </c>
      <c r="W3793" s="15">
        <f>Raw_Data!W3793</f>
        <v>291711</v>
      </c>
      <c r="X3793" s="15">
        <f>Raw_Data!X3793</f>
        <v>320873</v>
      </c>
      <c r="Y3793" s="15">
        <f>Raw_Data!Y3793</f>
        <v>29162</v>
      </c>
      <c r="Z3793" s="15">
        <f>Raw_Data!Z3793</f>
        <v>1476</v>
      </c>
      <c r="AA3793" s="15">
        <f>Raw_Data!AA3793</f>
        <v>3.4420000000000002</v>
      </c>
      <c r="AB3793" s="15">
        <f>Raw_Data!AB3793</f>
        <v>47.7</v>
      </c>
      <c r="AC3793" s="19" t="str">
        <f>IF(Raw_Data!G3793="","Yes","No")</f>
        <v>No</v>
      </c>
      <c r="AD3793" s="19" t="str">
        <f>IF(Raw_Data!L3793="","Yes","No")</f>
        <v>No</v>
      </c>
      <c r="AE3793" s="19" t="str">
        <f>IF(Raw_Data!T3793="","Imputed",IF(Raw_Data!T3793&gt;INDEX(Cleaning_Reference!$F$6:$F$13,MATCH(D3793,Cleaning_Reference!$A$6:$A$13,0)),"Capped","Original"))</f>
        <v>Original</v>
      </c>
      <c r="AF3793" s="21">
        <f t="shared" si="59"/>
        <v>5.08</v>
      </c>
    </row>
    <row r="3794" spans="1:32" ht="15" customHeight="1" x14ac:dyDescent="0.3">
      <c r="A3794" s="20" t="str">
        <f>Raw_Data!A3794</f>
        <v>SF13793</v>
      </c>
      <c r="B3794" s="15" t="str">
        <f>Raw_Data!B3794</f>
        <v>Andhra Pradesh</v>
      </c>
      <c r="C3794" s="15" t="str">
        <f>Raw_Data!C3794</f>
        <v>Nashik</v>
      </c>
      <c r="D3794" s="15" t="str">
        <f>Raw_Data!D3794</f>
        <v>Cotton</v>
      </c>
      <c r="E3794" s="15" t="str">
        <f>Raw_Data!E3794</f>
        <v>Rabi</v>
      </c>
      <c r="F3794" s="15">
        <f>Raw_Data!F3794</f>
        <v>9.27</v>
      </c>
      <c r="G3794" s="18">
        <f>IF(Raw_Data!G3794="",ROUND(AVERAGEIFS(Raw_Data!$G$2:$G$4001,Raw_Data!$E$2:$E$4001,E3794),1),Raw_Data!G3794)</f>
        <v>355.5</v>
      </c>
      <c r="H3794" s="15">
        <f>Raw_Data!H3794</f>
        <v>25.6</v>
      </c>
      <c r="I3794" s="15">
        <f>Raw_Data!I3794</f>
        <v>66.900000000000006</v>
      </c>
      <c r="J3794" s="15">
        <f>Raw_Data!J3794</f>
        <v>10</v>
      </c>
      <c r="K3794" s="15">
        <f>Raw_Data!K3794</f>
        <v>5.9</v>
      </c>
      <c r="L3794" s="18">
        <f>IF(Raw_Data!L3794="",ROUND(AVERAGEIFS(Raw_Data!$L$2:$L$4001,Raw_Data!$E$2:$E$4001,E3794),1),Raw_Data!L3794)</f>
        <v>19.8</v>
      </c>
      <c r="M3794" s="15">
        <f>Raw_Data!M3794</f>
        <v>142</v>
      </c>
      <c r="N3794" s="15">
        <f>Raw_Data!N3794</f>
        <v>61.6</v>
      </c>
      <c r="O3794" s="15">
        <f>Raw_Data!O3794</f>
        <v>97.2</v>
      </c>
      <c r="P3794" s="15" t="str">
        <f>Raw_Data!P3794</f>
        <v>Rainfed</v>
      </c>
      <c r="Q3794" s="15">
        <f>Raw_Data!Q3794</f>
        <v>193.1</v>
      </c>
      <c r="R3794" s="15">
        <f>Raw_Data!R3794</f>
        <v>6.66</v>
      </c>
      <c r="S3794" s="15">
        <f>Raw_Data!S3794</f>
        <v>0.8</v>
      </c>
      <c r="T3794" s="18">
        <f>IF(Raw_Data!T3794="",ROUND(AVERAGEIFS(Raw_Data!$T$2:$T$4001,Raw_Data!$E$2:$E$4001,E3794,Raw_Data!$D$2:$D$4001,D3794),2),IF(Raw_Data!T3794&gt;INDEX(Cleaning_Reference!$F$6:$F$13,MATCH(D3794,Cleaning_Reference!$A$6:$A$13,0)),INDEX(Cleaning_Reference!$F$6:$F$13,MATCH(D3794,Cleaning_Reference!$A$6:$A$13,0)),Raw_Data!T3794))</f>
        <v>0.62</v>
      </c>
      <c r="U3794" s="15">
        <f>Raw_Data!U3794</f>
        <v>5.75</v>
      </c>
      <c r="V3794" s="15">
        <f>Raw_Data!V3794</f>
        <v>81785</v>
      </c>
      <c r="W3794" s="15">
        <f>Raw_Data!W3794</f>
        <v>554437</v>
      </c>
      <c r="X3794" s="15">
        <f>Raw_Data!X3794</f>
        <v>470264</v>
      </c>
      <c r="Y3794" s="15">
        <f>Raw_Data!Y3794</f>
        <v>-84173</v>
      </c>
      <c r="Z3794" s="15">
        <f>Raw_Data!Z3794</f>
        <v>3809</v>
      </c>
      <c r="AA3794" s="15">
        <f>Raw_Data!AA3794</f>
        <v>1.51</v>
      </c>
      <c r="AB3794" s="15">
        <f>Raw_Data!AB3794</f>
        <v>39.5</v>
      </c>
      <c r="AC3794" s="19" t="str">
        <f>IF(Raw_Data!G3794="","Yes","No")</f>
        <v>No</v>
      </c>
      <c r="AD3794" s="19" t="str">
        <f>IF(Raw_Data!L3794="","Yes","No")</f>
        <v>No</v>
      </c>
      <c r="AE3794" s="19" t="str">
        <f>IF(Raw_Data!T3794="","Imputed",IF(Raw_Data!T3794&gt;INDEX(Cleaning_Reference!$F$6:$F$13,MATCH(D3794,Cleaning_Reference!$A$6:$A$13,0)),"Capped","Original"))</f>
        <v>Original</v>
      </c>
      <c r="AF3794" s="21">
        <f t="shared" si="59"/>
        <v>5.75</v>
      </c>
    </row>
    <row r="3795" spans="1:32" ht="15" customHeight="1" x14ac:dyDescent="0.3">
      <c r="A3795" s="20" t="str">
        <f>Raw_Data!A3795</f>
        <v>SF13794</v>
      </c>
      <c r="B3795" s="15" t="str">
        <f>Raw_Data!B3795</f>
        <v>Andhra Pradesh</v>
      </c>
      <c r="C3795" s="15" t="str">
        <f>Raw_Data!C3795</f>
        <v>Ludhiana</v>
      </c>
      <c r="D3795" s="15" t="str">
        <f>Raw_Data!D3795</f>
        <v>Groundnut</v>
      </c>
      <c r="E3795" s="15" t="str">
        <f>Raw_Data!E3795</f>
        <v>Rabi</v>
      </c>
      <c r="F3795" s="15">
        <f>Raw_Data!F3795</f>
        <v>8.74</v>
      </c>
      <c r="G3795" s="18">
        <f>IF(Raw_Data!G3795="",ROUND(AVERAGEIFS(Raw_Data!$G$2:$G$4001,Raw_Data!$E$2:$E$4001,E3795),1),Raw_Data!G3795)</f>
        <v>181.7</v>
      </c>
      <c r="H3795" s="15">
        <f>Raw_Data!H3795</f>
        <v>23.4</v>
      </c>
      <c r="I3795" s="15">
        <f>Raw_Data!I3795</f>
        <v>56.4</v>
      </c>
      <c r="J3795" s="15">
        <f>Raw_Data!J3795</f>
        <v>7.4</v>
      </c>
      <c r="K3795" s="15">
        <f>Raw_Data!K3795</f>
        <v>5.79</v>
      </c>
      <c r="L3795" s="18">
        <f>IF(Raw_Data!L3795="",ROUND(AVERAGEIFS(Raw_Data!$L$2:$L$4001,Raw_Data!$E$2:$E$4001,E3795),1),Raw_Data!L3795)</f>
        <v>38</v>
      </c>
      <c r="M3795" s="15">
        <f>Raw_Data!M3795</f>
        <v>125.4</v>
      </c>
      <c r="N3795" s="15">
        <f>Raw_Data!N3795</f>
        <v>70.5</v>
      </c>
      <c r="O3795" s="15">
        <f>Raw_Data!O3795</f>
        <v>130.9</v>
      </c>
      <c r="P3795" s="15" t="str">
        <f>Raw_Data!P3795</f>
        <v>Rainfed</v>
      </c>
      <c r="Q3795" s="15">
        <f>Raw_Data!Q3795</f>
        <v>269.2</v>
      </c>
      <c r="R3795" s="15">
        <f>Raw_Data!R3795</f>
        <v>4.24</v>
      </c>
      <c r="S3795" s="15">
        <f>Raw_Data!S3795</f>
        <v>0.83</v>
      </c>
      <c r="T3795" s="18">
        <f>IF(Raw_Data!T3795="",ROUND(AVERAGEIFS(Raw_Data!$T$2:$T$4001,Raw_Data!$E$2:$E$4001,E3795,Raw_Data!$D$2:$D$4001,D3795),2),IF(Raw_Data!T3795&gt;INDEX(Cleaning_Reference!$F$6:$F$13,MATCH(D3795,Cleaning_Reference!$A$6:$A$13,0)),INDEX(Cleaning_Reference!$F$6:$F$13,MATCH(D3795,Cleaning_Reference!$A$6:$A$13,0)),Raw_Data!T3795))</f>
        <v>0.5</v>
      </c>
      <c r="U3795" s="15">
        <f>Raw_Data!U3795</f>
        <v>4.37</v>
      </c>
      <c r="V3795" s="15">
        <f>Raw_Data!V3795</f>
        <v>59414</v>
      </c>
      <c r="W3795" s="15">
        <f>Raw_Data!W3795</f>
        <v>649057</v>
      </c>
      <c r="X3795" s="15">
        <f>Raw_Data!X3795</f>
        <v>259639</v>
      </c>
      <c r="Y3795" s="15">
        <f>Raw_Data!Y3795</f>
        <v>-389418</v>
      </c>
      <c r="Z3795" s="15">
        <f>Raw_Data!Z3795</f>
        <v>1898</v>
      </c>
      <c r="AA3795" s="15">
        <f>Raw_Data!AA3795</f>
        <v>2.302</v>
      </c>
      <c r="AB3795" s="15">
        <f>Raw_Data!AB3795</f>
        <v>26.8</v>
      </c>
      <c r="AC3795" s="19" t="str">
        <f>IF(Raw_Data!G3795="","Yes","No")</f>
        <v>No</v>
      </c>
      <c r="AD3795" s="19" t="str">
        <f>IF(Raw_Data!L3795="","Yes","No")</f>
        <v>No</v>
      </c>
      <c r="AE3795" s="19" t="str">
        <f>IF(Raw_Data!T3795="","Imputed",IF(Raw_Data!T3795&gt;INDEX(Cleaning_Reference!$F$6:$F$13,MATCH(D3795,Cleaning_Reference!$A$6:$A$13,0)),"Capped","Original"))</f>
        <v>Original</v>
      </c>
      <c r="AF3795" s="21">
        <f t="shared" si="59"/>
        <v>4.37</v>
      </c>
    </row>
    <row r="3796" spans="1:32" ht="15" customHeight="1" x14ac:dyDescent="0.3">
      <c r="A3796" s="20" t="str">
        <f>Raw_Data!A3796</f>
        <v>SF13795</v>
      </c>
      <c r="B3796" s="15" t="str">
        <f>Raw_Data!B3796</f>
        <v>Gujarat</v>
      </c>
      <c r="C3796" s="15" t="str">
        <f>Raw_Data!C3796</f>
        <v>Ludhiana</v>
      </c>
      <c r="D3796" s="15" t="str">
        <f>Raw_Data!D3796</f>
        <v>Chilli</v>
      </c>
      <c r="E3796" s="15" t="str">
        <f>Raw_Data!E3796</f>
        <v>Kharif</v>
      </c>
      <c r="F3796" s="15">
        <f>Raw_Data!F3796</f>
        <v>10.43</v>
      </c>
      <c r="G3796" s="18">
        <f>IF(Raw_Data!G3796="",ROUND(AVERAGEIFS(Raw_Data!$G$2:$G$4001,Raw_Data!$E$2:$E$4001,E3796),1),Raw_Data!G3796)</f>
        <v>502.1</v>
      </c>
      <c r="H3796" s="15">
        <f>Raw_Data!H3796</f>
        <v>28.1</v>
      </c>
      <c r="I3796" s="15">
        <f>Raw_Data!I3796</f>
        <v>70.8</v>
      </c>
      <c r="J3796" s="15">
        <f>Raw_Data!J3796</f>
        <v>8.1999999999999993</v>
      </c>
      <c r="K3796" s="15">
        <f>Raw_Data!K3796</f>
        <v>7.03</v>
      </c>
      <c r="L3796" s="18">
        <f>IF(Raw_Data!L3796="",ROUND(AVERAGEIFS(Raw_Data!$L$2:$L$4001,Raw_Data!$E$2:$E$4001,E3796),1),Raw_Data!L3796)</f>
        <v>26.3</v>
      </c>
      <c r="M3796" s="15">
        <f>Raw_Data!M3796</f>
        <v>70.3</v>
      </c>
      <c r="N3796" s="15">
        <f>Raw_Data!N3796</f>
        <v>65.099999999999994</v>
      </c>
      <c r="O3796" s="15">
        <f>Raw_Data!O3796</f>
        <v>92.7</v>
      </c>
      <c r="P3796" s="15" t="str">
        <f>Raw_Data!P3796</f>
        <v>Flood</v>
      </c>
      <c r="Q3796" s="15">
        <f>Raw_Data!Q3796</f>
        <v>172.1</v>
      </c>
      <c r="R3796" s="15">
        <f>Raw_Data!R3796</f>
        <v>3.75</v>
      </c>
      <c r="S3796" s="15">
        <f>Raw_Data!S3796</f>
        <v>0.78</v>
      </c>
      <c r="T3796" s="18">
        <f>IF(Raw_Data!T3796="",ROUND(AVERAGEIFS(Raw_Data!$T$2:$T$4001,Raw_Data!$E$2:$E$4001,E3796,Raw_Data!$D$2:$D$4001,D3796),2),IF(Raw_Data!T3796&gt;INDEX(Cleaning_Reference!$F$6:$F$13,MATCH(D3796,Cleaning_Reference!$A$6:$A$13,0)),INDEX(Cleaning_Reference!$F$6:$F$13,MATCH(D3796,Cleaning_Reference!$A$6:$A$13,0)),Raw_Data!T3796))</f>
        <v>2.0699999999999998</v>
      </c>
      <c r="U3796" s="15">
        <f>Raw_Data!U3796</f>
        <v>21.59</v>
      </c>
      <c r="V3796" s="15">
        <f>Raw_Data!V3796</f>
        <v>94890</v>
      </c>
      <c r="W3796" s="15">
        <f>Raw_Data!W3796</f>
        <v>744205</v>
      </c>
      <c r="X3796" s="15">
        <f>Raw_Data!X3796</f>
        <v>2048675</v>
      </c>
      <c r="Y3796" s="15">
        <f>Raw_Data!Y3796</f>
        <v>1304470</v>
      </c>
      <c r="Z3796" s="15">
        <f>Raw_Data!Z3796</f>
        <v>9157</v>
      </c>
      <c r="AA3796" s="15">
        <f>Raw_Data!AA3796</f>
        <v>2.3580000000000001</v>
      </c>
      <c r="AB3796" s="15">
        <f>Raw_Data!AB3796</f>
        <v>48.8</v>
      </c>
      <c r="AC3796" s="19" t="str">
        <f>IF(Raw_Data!G3796="","Yes","No")</f>
        <v>No</v>
      </c>
      <c r="AD3796" s="19" t="str">
        <f>IF(Raw_Data!L3796="","Yes","No")</f>
        <v>No</v>
      </c>
      <c r="AE3796" s="19" t="str">
        <f>IF(Raw_Data!T3796="","Imputed",IF(Raw_Data!T3796&gt;INDEX(Cleaning_Reference!$F$6:$F$13,MATCH(D3796,Cleaning_Reference!$A$6:$A$13,0)),"Capped","Original"))</f>
        <v>Original</v>
      </c>
      <c r="AF3796" s="21">
        <f t="shared" si="59"/>
        <v>21.59</v>
      </c>
    </row>
    <row r="3797" spans="1:32" ht="15" customHeight="1" x14ac:dyDescent="0.3">
      <c r="A3797" s="20" t="str">
        <f>Raw_Data!A3797</f>
        <v>SF13796</v>
      </c>
      <c r="B3797" s="15" t="str">
        <f>Raw_Data!B3797</f>
        <v>Maharashtra</v>
      </c>
      <c r="C3797" s="15" t="str">
        <f>Raw_Data!C3797</f>
        <v>Raichur</v>
      </c>
      <c r="D3797" s="15" t="str">
        <f>Raw_Data!D3797</f>
        <v>Groundnut</v>
      </c>
      <c r="E3797" s="15" t="str">
        <f>Raw_Data!E3797</f>
        <v>Zaid</v>
      </c>
      <c r="F3797" s="15">
        <f>Raw_Data!F3797</f>
        <v>7.34</v>
      </c>
      <c r="G3797" s="18">
        <f>IF(Raw_Data!G3797="",ROUND(AVERAGEIFS(Raw_Data!$G$2:$G$4001,Raw_Data!$E$2:$E$4001,E3797),1),Raw_Data!G3797)</f>
        <v>316.5</v>
      </c>
      <c r="H3797" s="15">
        <f>Raw_Data!H3797</f>
        <v>32.799999999999997</v>
      </c>
      <c r="I3797" s="15">
        <f>Raw_Data!I3797</f>
        <v>61.9</v>
      </c>
      <c r="J3797" s="15">
        <f>Raw_Data!J3797</f>
        <v>8.6999999999999993</v>
      </c>
      <c r="K3797" s="15">
        <f>Raw_Data!K3797</f>
        <v>5.28</v>
      </c>
      <c r="L3797" s="18">
        <f>IF(Raw_Data!L3797="",ROUND(AVERAGEIFS(Raw_Data!$L$2:$L$4001,Raw_Data!$E$2:$E$4001,E3797),1),Raw_Data!L3797)</f>
        <v>10.3</v>
      </c>
      <c r="M3797" s="15">
        <f>Raw_Data!M3797</f>
        <v>65.8</v>
      </c>
      <c r="N3797" s="15">
        <f>Raw_Data!N3797</f>
        <v>61.6</v>
      </c>
      <c r="O3797" s="15">
        <f>Raw_Data!O3797</f>
        <v>87.3</v>
      </c>
      <c r="P3797" s="15" t="str">
        <f>Raw_Data!P3797</f>
        <v>Drip</v>
      </c>
      <c r="Q3797" s="15">
        <f>Raw_Data!Q3797</f>
        <v>172.4</v>
      </c>
      <c r="R3797" s="15">
        <f>Raw_Data!R3797</f>
        <v>4.04</v>
      </c>
      <c r="S3797" s="15">
        <f>Raw_Data!S3797</f>
        <v>0.92</v>
      </c>
      <c r="T3797" s="18">
        <f>IF(Raw_Data!T3797="",ROUND(AVERAGEIFS(Raw_Data!$T$2:$T$4001,Raw_Data!$E$2:$E$4001,E3797,Raw_Data!$D$2:$D$4001,D3797),2),IF(Raw_Data!T3797&gt;INDEX(Cleaning_Reference!$F$6:$F$13,MATCH(D3797,Cleaning_Reference!$A$6:$A$13,0)),INDEX(Cleaning_Reference!$F$6:$F$13,MATCH(D3797,Cleaning_Reference!$A$6:$A$13,0)),Raw_Data!T3797))</f>
        <v>0.3</v>
      </c>
      <c r="U3797" s="15">
        <f>Raw_Data!U3797</f>
        <v>2.2000000000000002</v>
      </c>
      <c r="V3797" s="15">
        <f>Raw_Data!V3797</f>
        <v>58083</v>
      </c>
      <c r="W3797" s="15">
        <f>Raw_Data!W3797</f>
        <v>476557</v>
      </c>
      <c r="X3797" s="15">
        <f>Raw_Data!X3797</f>
        <v>127783</v>
      </c>
      <c r="Y3797" s="15">
        <f>Raw_Data!Y3797</f>
        <v>-348774</v>
      </c>
      <c r="Z3797" s="15">
        <f>Raw_Data!Z3797</f>
        <v>3214</v>
      </c>
      <c r="AA3797" s="15">
        <f>Raw_Data!AA3797</f>
        <v>0.68500000000000005</v>
      </c>
      <c r="AB3797" s="15">
        <f>Raw_Data!AB3797</f>
        <v>48.1</v>
      </c>
      <c r="AC3797" s="19" t="str">
        <f>IF(Raw_Data!G3797="","Yes","No")</f>
        <v>No</v>
      </c>
      <c r="AD3797" s="19" t="str">
        <f>IF(Raw_Data!L3797="","Yes","No")</f>
        <v>No</v>
      </c>
      <c r="AE3797" s="19" t="str">
        <f>IF(Raw_Data!T3797="","Imputed",IF(Raw_Data!T3797&gt;INDEX(Cleaning_Reference!$F$6:$F$13,MATCH(D3797,Cleaning_Reference!$A$6:$A$13,0)),"Capped","Original"))</f>
        <v>Original</v>
      </c>
      <c r="AF3797" s="21">
        <f t="shared" si="59"/>
        <v>2.2000000000000002</v>
      </c>
    </row>
    <row r="3798" spans="1:32" ht="15" customHeight="1" x14ac:dyDescent="0.3">
      <c r="A3798" s="20" t="str">
        <f>Raw_Data!A3798</f>
        <v>SF13797</v>
      </c>
      <c r="B3798" s="15" t="str">
        <f>Raw_Data!B3798</f>
        <v>Gujarat</v>
      </c>
      <c r="C3798" s="15" t="str">
        <f>Raw_Data!C3798</f>
        <v>Warangal</v>
      </c>
      <c r="D3798" s="15" t="str">
        <f>Raw_Data!D3798</f>
        <v>Wheat</v>
      </c>
      <c r="E3798" s="15" t="str">
        <f>Raw_Data!E3798</f>
        <v>Kharif</v>
      </c>
      <c r="F3798" s="15">
        <f>Raw_Data!F3798</f>
        <v>13.31</v>
      </c>
      <c r="G3798" s="18">
        <f>IF(Raw_Data!G3798="",ROUND(AVERAGEIFS(Raw_Data!$G$2:$G$4001,Raw_Data!$E$2:$E$4001,E3798),1),Raw_Data!G3798)</f>
        <v>805.5</v>
      </c>
      <c r="H3798" s="15">
        <f>Raw_Data!H3798</f>
        <v>28.2</v>
      </c>
      <c r="I3798" s="15">
        <f>Raw_Data!I3798</f>
        <v>69.900000000000006</v>
      </c>
      <c r="J3798" s="15">
        <f>Raw_Data!J3798</f>
        <v>6.1</v>
      </c>
      <c r="K3798" s="15">
        <f>Raw_Data!K3798</f>
        <v>6.66</v>
      </c>
      <c r="L3798" s="18">
        <f>IF(Raw_Data!L3798="",ROUND(AVERAGEIFS(Raw_Data!$L$2:$L$4001,Raw_Data!$E$2:$E$4001,E3798),1),Raw_Data!L3798)</f>
        <v>20.5</v>
      </c>
      <c r="M3798" s="15">
        <f>Raw_Data!M3798</f>
        <v>112.1</v>
      </c>
      <c r="N3798" s="15">
        <f>Raw_Data!N3798</f>
        <v>59</v>
      </c>
      <c r="O3798" s="15">
        <f>Raw_Data!O3798</f>
        <v>52.6</v>
      </c>
      <c r="P3798" s="15" t="str">
        <f>Raw_Data!P3798</f>
        <v>Rainfed</v>
      </c>
      <c r="Q3798" s="15">
        <f>Raw_Data!Q3798</f>
        <v>192.4</v>
      </c>
      <c r="R3798" s="15">
        <f>Raw_Data!R3798</f>
        <v>6.48</v>
      </c>
      <c r="S3798" s="15">
        <f>Raw_Data!S3798</f>
        <v>0.73</v>
      </c>
      <c r="T3798" s="18">
        <f>IF(Raw_Data!T3798="",ROUND(AVERAGEIFS(Raw_Data!$T$2:$T$4001,Raw_Data!$E$2:$E$4001,E3798,Raw_Data!$D$2:$D$4001,D3798),2),IF(Raw_Data!T3798&gt;INDEX(Cleaning_Reference!$F$6:$F$13,MATCH(D3798,Cleaning_Reference!$A$6:$A$13,0)),INDEX(Cleaning_Reference!$F$6:$F$13,MATCH(D3798,Cleaning_Reference!$A$6:$A$13,0)),Raw_Data!T3798))</f>
        <v>2.78</v>
      </c>
      <c r="U3798" s="15">
        <f>Raw_Data!U3798</f>
        <v>37</v>
      </c>
      <c r="V3798" s="15">
        <f>Raw_Data!V3798</f>
        <v>25946</v>
      </c>
      <c r="W3798" s="15">
        <f>Raw_Data!W3798</f>
        <v>885632</v>
      </c>
      <c r="X3798" s="15">
        <f>Raw_Data!X3798</f>
        <v>960002</v>
      </c>
      <c r="Y3798" s="15">
        <f>Raw_Data!Y3798</f>
        <v>74370</v>
      </c>
      <c r="Z3798" s="15">
        <f>Raw_Data!Z3798</f>
        <v>4598</v>
      </c>
      <c r="AA3798" s="15">
        <f>Raw_Data!AA3798</f>
        <v>8.0470000000000006</v>
      </c>
      <c r="AB3798" s="15">
        <f>Raw_Data!AB3798</f>
        <v>48.7</v>
      </c>
      <c r="AC3798" s="19" t="str">
        <f>IF(Raw_Data!G3798="","Yes","No")</f>
        <v>No</v>
      </c>
      <c r="AD3798" s="19" t="str">
        <f>IF(Raw_Data!L3798="","Yes","No")</f>
        <v>No</v>
      </c>
      <c r="AE3798" s="19" t="str">
        <f>IF(Raw_Data!T3798="","Imputed",IF(Raw_Data!T3798&gt;INDEX(Cleaning_Reference!$F$6:$F$13,MATCH(D3798,Cleaning_Reference!$A$6:$A$13,0)),"Capped","Original"))</f>
        <v>Original</v>
      </c>
      <c r="AF3798" s="21">
        <f t="shared" si="59"/>
        <v>37</v>
      </c>
    </row>
    <row r="3799" spans="1:32" ht="15" customHeight="1" x14ac:dyDescent="0.3">
      <c r="A3799" s="20" t="str">
        <f>Raw_Data!A3799</f>
        <v>SF13798</v>
      </c>
      <c r="B3799" s="15" t="str">
        <f>Raw_Data!B3799</f>
        <v>Madhya Pradesh</v>
      </c>
      <c r="C3799" s="15" t="str">
        <f>Raw_Data!C3799</f>
        <v>Krishna</v>
      </c>
      <c r="D3799" s="15" t="str">
        <f>Raw_Data!D3799</f>
        <v>Groundnut</v>
      </c>
      <c r="E3799" s="15" t="str">
        <f>Raw_Data!E3799</f>
        <v>Rabi</v>
      </c>
      <c r="F3799" s="15">
        <f>Raw_Data!F3799</f>
        <v>5.0199999999999996</v>
      </c>
      <c r="G3799" s="18">
        <f>IF(Raw_Data!G3799="",ROUND(AVERAGEIFS(Raw_Data!$G$2:$G$4001,Raw_Data!$E$2:$E$4001,E3799),1),Raw_Data!G3799)</f>
        <v>504.4</v>
      </c>
      <c r="H3799" s="15">
        <f>Raw_Data!H3799</f>
        <v>22.3</v>
      </c>
      <c r="I3799" s="15">
        <f>Raw_Data!I3799</f>
        <v>61.3</v>
      </c>
      <c r="J3799" s="15">
        <f>Raw_Data!J3799</f>
        <v>7.2</v>
      </c>
      <c r="K3799" s="15">
        <f>Raw_Data!K3799</f>
        <v>7.54</v>
      </c>
      <c r="L3799" s="18">
        <f>IF(Raw_Data!L3799="",ROUND(AVERAGEIFS(Raw_Data!$L$2:$L$4001,Raw_Data!$E$2:$E$4001,E3799),1),Raw_Data!L3799)</f>
        <v>24.4</v>
      </c>
      <c r="M3799" s="15">
        <f>Raw_Data!M3799</f>
        <v>94.4</v>
      </c>
      <c r="N3799" s="15">
        <f>Raw_Data!N3799</f>
        <v>49.9</v>
      </c>
      <c r="O3799" s="15">
        <f>Raw_Data!O3799</f>
        <v>112</v>
      </c>
      <c r="P3799" s="15" t="str">
        <f>Raw_Data!P3799</f>
        <v>Flood</v>
      </c>
      <c r="Q3799" s="15">
        <f>Raw_Data!Q3799</f>
        <v>123.5</v>
      </c>
      <c r="R3799" s="15">
        <f>Raw_Data!R3799</f>
        <v>4.01</v>
      </c>
      <c r="S3799" s="15">
        <f>Raw_Data!S3799</f>
        <v>0.76</v>
      </c>
      <c r="T3799" s="18">
        <f>IF(Raw_Data!T3799="",ROUND(AVERAGEIFS(Raw_Data!$T$2:$T$4001,Raw_Data!$E$2:$E$4001,E3799,Raw_Data!$D$2:$D$4001,D3799),2),IF(Raw_Data!T3799&gt;INDEX(Cleaning_Reference!$F$6:$F$13,MATCH(D3799,Cleaning_Reference!$A$6:$A$13,0)),INDEX(Cleaning_Reference!$F$6:$F$13,MATCH(D3799,Cleaning_Reference!$A$6:$A$13,0)),Raw_Data!T3799))</f>
        <v>0.77</v>
      </c>
      <c r="U3799" s="15">
        <f>Raw_Data!U3799</f>
        <v>3.87</v>
      </c>
      <c r="V3799" s="15">
        <f>Raw_Data!V3799</f>
        <v>60341</v>
      </c>
      <c r="W3799" s="15">
        <f>Raw_Data!W3799</f>
        <v>309831</v>
      </c>
      <c r="X3799" s="15">
        <f>Raw_Data!X3799</f>
        <v>233520</v>
      </c>
      <c r="Y3799" s="15">
        <f>Raw_Data!Y3799</f>
        <v>-76311</v>
      </c>
      <c r="Z3799" s="15">
        <f>Raw_Data!Z3799</f>
        <v>2799</v>
      </c>
      <c r="AA3799" s="15">
        <f>Raw_Data!AA3799</f>
        <v>1.383</v>
      </c>
      <c r="AB3799" s="15">
        <f>Raw_Data!AB3799</f>
        <v>50.7</v>
      </c>
      <c r="AC3799" s="19" t="str">
        <f>IF(Raw_Data!G3799="","Yes","No")</f>
        <v>No</v>
      </c>
      <c r="AD3799" s="19" t="str">
        <f>IF(Raw_Data!L3799="","Yes","No")</f>
        <v>No</v>
      </c>
      <c r="AE3799" s="19" t="str">
        <f>IF(Raw_Data!T3799="","Imputed",IF(Raw_Data!T3799&gt;INDEX(Cleaning_Reference!$F$6:$F$13,MATCH(D3799,Cleaning_Reference!$A$6:$A$13,0)),"Capped","Original"))</f>
        <v>Original</v>
      </c>
      <c r="AF3799" s="21">
        <f t="shared" si="59"/>
        <v>3.87</v>
      </c>
    </row>
    <row r="3800" spans="1:32" ht="15" customHeight="1" x14ac:dyDescent="0.3">
      <c r="A3800" s="20" t="str">
        <f>Raw_Data!A3800</f>
        <v>SF13799</v>
      </c>
      <c r="B3800" s="15" t="str">
        <f>Raw_Data!B3800</f>
        <v>Maharashtra</v>
      </c>
      <c r="C3800" s="15" t="str">
        <f>Raw_Data!C3800</f>
        <v>Krishna</v>
      </c>
      <c r="D3800" s="15" t="str">
        <f>Raw_Data!D3800</f>
        <v>Cotton</v>
      </c>
      <c r="E3800" s="15" t="str">
        <f>Raw_Data!E3800</f>
        <v>Zaid</v>
      </c>
      <c r="F3800" s="15">
        <f>Raw_Data!F3800</f>
        <v>5.01</v>
      </c>
      <c r="G3800" s="18">
        <f>IF(Raw_Data!G3800="",ROUND(AVERAGEIFS(Raw_Data!$G$2:$G$4001,Raw_Data!$E$2:$E$4001,E3800),1),Raw_Data!G3800)</f>
        <v>410</v>
      </c>
      <c r="H3800" s="15">
        <f>Raw_Data!H3800</f>
        <v>29</v>
      </c>
      <c r="I3800" s="15">
        <f>Raw_Data!I3800</f>
        <v>43.5</v>
      </c>
      <c r="J3800" s="15">
        <f>Raw_Data!J3800</f>
        <v>7.1</v>
      </c>
      <c r="K3800" s="15">
        <f>Raw_Data!K3800</f>
        <v>5.29</v>
      </c>
      <c r="L3800" s="18">
        <f>IF(Raw_Data!L3800="",ROUND(AVERAGEIFS(Raw_Data!$L$2:$L$4001,Raw_Data!$E$2:$E$4001,E3800),1),Raw_Data!L3800)</f>
        <v>18.399999999999999</v>
      </c>
      <c r="M3800" s="15">
        <f>Raw_Data!M3800</f>
        <v>75.099999999999994</v>
      </c>
      <c r="N3800" s="15">
        <f>Raw_Data!N3800</f>
        <v>39.200000000000003</v>
      </c>
      <c r="O3800" s="15">
        <f>Raw_Data!O3800</f>
        <v>112.7</v>
      </c>
      <c r="P3800" s="15" t="str">
        <f>Raw_Data!P3800</f>
        <v>Flood</v>
      </c>
      <c r="Q3800" s="15">
        <f>Raw_Data!Q3800</f>
        <v>211</v>
      </c>
      <c r="R3800" s="15">
        <f>Raw_Data!R3800</f>
        <v>5.15</v>
      </c>
      <c r="S3800" s="15">
        <f>Raw_Data!S3800</f>
        <v>0.68</v>
      </c>
      <c r="T3800" s="18">
        <f>IF(Raw_Data!T3800="",ROUND(AVERAGEIFS(Raw_Data!$T$2:$T$4001,Raw_Data!$E$2:$E$4001,E3800,Raw_Data!$D$2:$D$4001,D3800),2),IF(Raw_Data!T3800&gt;INDEX(Cleaning_Reference!$F$6:$F$13,MATCH(D3800,Cleaning_Reference!$A$6:$A$13,0)),INDEX(Cleaning_Reference!$F$6:$F$13,MATCH(D3800,Cleaning_Reference!$A$6:$A$13,0)),Raw_Data!T3800))</f>
        <v>0.3</v>
      </c>
      <c r="U3800" s="15">
        <f>Raw_Data!U3800</f>
        <v>1.5</v>
      </c>
      <c r="V3800" s="15">
        <f>Raw_Data!V3800</f>
        <v>71174</v>
      </c>
      <c r="W3800" s="15">
        <f>Raw_Data!W3800</f>
        <v>346537</v>
      </c>
      <c r="X3800" s="15">
        <f>Raw_Data!X3800</f>
        <v>106761</v>
      </c>
      <c r="Y3800" s="15">
        <f>Raw_Data!Y3800</f>
        <v>-239776</v>
      </c>
      <c r="Z3800" s="15">
        <f>Raw_Data!Z3800</f>
        <v>5008</v>
      </c>
      <c r="AA3800" s="15">
        <f>Raw_Data!AA3800</f>
        <v>0.3</v>
      </c>
      <c r="AB3800" s="15">
        <f>Raw_Data!AB3800</f>
        <v>35.1</v>
      </c>
      <c r="AC3800" s="19" t="str">
        <f>IF(Raw_Data!G3800="","Yes","No")</f>
        <v>No</v>
      </c>
      <c r="AD3800" s="19" t="str">
        <f>IF(Raw_Data!L3800="","Yes","No")</f>
        <v>No</v>
      </c>
      <c r="AE3800" s="19" t="str">
        <f>IF(Raw_Data!T3800="","Imputed",IF(Raw_Data!T3800&gt;INDEX(Cleaning_Reference!$F$6:$F$13,MATCH(D3800,Cleaning_Reference!$A$6:$A$13,0)),"Capped","Original"))</f>
        <v>Original</v>
      </c>
      <c r="AF3800" s="21">
        <f t="shared" si="59"/>
        <v>1.5</v>
      </c>
    </row>
    <row r="3801" spans="1:32" ht="15" customHeight="1" x14ac:dyDescent="0.3">
      <c r="A3801" s="20" t="str">
        <f>Raw_Data!A3801</f>
        <v>SF13800</v>
      </c>
      <c r="B3801" s="15" t="str">
        <f>Raw_Data!B3801</f>
        <v>Telangana</v>
      </c>
      <c r="C3801" s="15" t="str">
        <f>Raw_Data!C3801</f>
        <v>Nashik</v>
      </c>
      <c r="D3801" s="15" t="str">
        <f>Raw_Data!D3801</f>
        <v>Maize</v>
      </c>
      <c r="E3801" s="15" t="str">
        <f>Raw_Data!E3801</f>
        <v>Kharif</v>
      </c>
      <c r="F3801" s="15">
        <f>Raw_Data!F3801</f>
        <v>2.06</v>
      </c>
      <c r="G3801" s="18">
        <f>IF(Raw_Data!G3801="",ROUND(AVERAGEIFS(Raw_Data!$G$2:$G$4001,Raw_Data!$E$2:$E$4001,E3801),1),Raw_Data!G3801)</f>
        <v>1161.2</v>
      </c>
      <c r="H3801" s="15">
        <f>Raw_Data!H3801</f>
        <v>28.2</v>
      </c>
      <c r="I3801" s="15">
        <f>Raw_Data!I3801</f>
        <v>47.8</v>
      </c>
      <c r="J3801" s="15">
        <f>Raw_Data!J3801</f>
        <v>7.6</v>
      </c>
      <c r="K3801" s="15">
        <f>Raw_Data!K3801</f>
        <v>6.75</v>
      </c>
      <c r="L3801" s="18">
        <f>IF(Raw_Data!L3801="",ROUND(AVERAGEIFS(Raw_Data!$L$2:$L$4001,Raw_Data!$E$2:$E$4001,E3801),1),Raw_Data!L3801)</f>
        <v>31.1</v>
      </c>
      <c r="M3801" s="15">
        <f>Raw_Data!M3801</f>
        <v>143.80000000000001</v>
      </c>
      <c r="N3801" s="15">
        <f>Raw_Data!N3801</f>
        <v>66.099999999999994</v>
      </c>
      <c r="O3801" s="15">
        <f>Raw_Data!O3801</f>
        <v>115</v>
      </c>
      <c r="P3801" s="15" t="str">
        <f>Raw_Data!P3801</f>
        <v>Rainfed</v>
      </c>
      <c r="Q3801" s="15">
        <f>Raw_Data!Q3801</f>
        <v>126.9</v>
      </c>
      <c r="R3801" s="15">
        <f>Raw_Data!R3801</f>
        <v>7.06</v>
      </c>
      <c r="S3801" s="15">
        <f>Raw_Data!S3801</f>
        <v>0.89</v>
      </c>
      <c r="T3801" s="18">
        <f>IF(Raw_Data!T3801="",ROUND(AVERAGEIFS(Raw_Data!$T$2:$T$4001,Raw_Data!$E$2:$E$4001,E3801,Raw_Data!$D$2:$D$4001,D3801),2),IF(Raw_Data!T3801&gt;INDEX(Cleaning_Reference!$F$6:$F$13,MATCH(D3801,Cleaning_Reference!$A$6:$A$13,0)),INDEX(Cleaning_Reference!$F$6:$F$13,MATCH(D3801,Cleaning_Reference!$A$6:$A$13,0)),Raw_Data!T3801))</f>
        <v>3.06</v>
      </c>
      <c r="U3801" s="15">
        <f>Raw_Data!U3801</f>
        <v>6.3</v>
      </c>
      <c r="V3801" s="15">
        <f>Raw_Data!V3801</f>
        <v>19852</v>
      </c>
      <c r="W3801" s="15">
        <f>Raw_Data!W3801</f>
        <v>133363</v>
      </c>
      <c r="X3801" s="15">
        <f>Raw_Data!X3801</f>
        <v>125068</v>
      </c>
      <c r="Y3801" s="15">
        <f>Raw_Data!Y3801</f>
        <v>-8295</v>
      </c>
      <c r="Z3801" s="15">
        <f>Raw_Data!Z3801</f>
        <v>686</v>
      </c>
      <c r="AA3801" s="15">
        <f>Raw_Data!AA3801</f>
        <v>9.1839999999999993</v>
      </c>
      <c r="AB3801" s="15">
        <f>Raw_Data!AB3801</f>
        <v>48</v>
      </c>
      <c r="AC3801" s="19" t="str">
        <f>IF(Raw_Data!G3801="","Yes","No")</f>
        <v>No</v>
      </c>
      <c r="AD3801" s="19" t="str">
        <f>IF(Raw_Data!L3801="","Yes","No")</f>
        <v>No</v>
      </c>
      <c r="AE3801" s="19" t="str">
        <f>IF(Raw_Data!T3801="","Imputed",IF(Raw_Data!T3801&gt;INDEX(Cleaning_Reference!$F$6:$F$13,MATCH(D3801,Cleaning_Reference!$A$6:$A$13,0)),"Capped","Original"))</f>
        <v>Original</v>
      </c>
      <c r="AF3801" s="21">
        <f t="shared" si="59"/>
        <v>6.3</v>
      </c>
    </row>
    <row r="3802" spans="1:32" ht="15" customHeight="1" x14ac:dyDescent="0.3">
      <c r="A3802" s="20" t="str">
        <f>Raw_Data!A3802</f>
        <v>SF13801</v>
      </c>
      <c r="B3802" s="15" t="str">
        <f>Raw_Data!B3802</f>
        <v>Telangana</v>
      </c>
      <c r="C3802" s="15" t="str">
        <f>Raw_Data!C3802</f>
        <v>Nashik</v>
      </c>
      <c r="D3802" s="15" t="str">
        <f>Raw_Data!D3802</f>
        <v>Pulses</v>
      </c>
      <c r="E3802" s="15" t="str">
        <f>Raw_Data!E3802</f>
        <v>Kharif</v>
      </c>
      <c r="F3802" s="15">
        <f>Raw_Data!F3802</f>
        <v>13.39</v>
      </c>
      <c r="G3802" s="18">
        <f>IF(Raw_Data!G3802="",ROUND(AVERAGEIFS(Raw_Data!$G$2:$G$4001,Raw_Data!$E$2:$E$4001,E3802),1),Raw_Data!G3802)</f>
        <v>787</v>
      </c>
      <c r="H3802" s="15">
        <f>Raw_Data!H3802</f>
        <v>32.200000000000003</v>
      </c>
      <c r="I3802" s="15">
        <f>Raw_Data!I3802</f>
        <v>62.5</v>
      </c>
      <c r="J3802" s="15">
        <f>Raw_Data!J3802</f>
        <v>8.1</v>
      </c>
      <c r="K3802" s="15">
        <f>Raw_Data!K3802</f>
        <v>6.04</v>
      </c>
      <c r="L3802" s="18">
        <f>IF(Raw_Data!L3802="",ROUND(AVERAGEIFS(Raw_Data!$L$2:$L$4001,Raw_Data!$E$2:$E$4001,E3802),1),Raw_Data!L3802)</f>
        <v>29.2</v>
      </c>
      <c r="M3802" s="15">
        <f>Raw_Data!M3802</f>
        <v>101.5</v>
      </c>
      <c r="N3802" s="15">
        <f>Raw_Data!N3802</f>
        <v>69.7</v>
      </c>
      <c r="O3802" s="15">
        <f>Raw_Data!O3802</f>
        <v>147.4</v>
      </c>
      <c r="P3802" s="15" t="str">
        <f>Raw_Data!P3802</f>
        <v>Sprinkler</v>
      </c>
      <c r="Q3802" s="15">
        <f>Raw_Data!Q3802</f>
        <v>216.3</v>
      </c>
      <c r="R3802" s="15">
        <f>Raw_Data!R3802</f>
        <v>5</v>
      </c>
      <c r="S3802" s="15">
        <f>Raw_Data!S3802</f>
        <v>0.98</v>
      </c>
      <c r="T3802" s="18">
        <f>IF(Raw_Data!T3802="",ROUND(AVERAGEIFS(Raw_Data!$T$2:$T$4001,Raw_Data!$E$2:$E$4001,E3802,Raw_Data!$D$2:$D$4001,D3802),2),IF(Raw_Data!T3802&gt;INDEX(Cleaning_Reference!$F$6:$F$13,MATCH(D3802,Cleaning_Reference!$A$6:$A$13,0)),INDEX(Cleaning_Reference!$F$6:$F$13,MATCH(D3802,Cleaning_Reference!$A$6:$A$13,0)),Raw_Data!T3802))</f>
        <v>0.89</v>
      </c>
      <c r="U3802" s="15">
        <f>Raw_Data!U3802</f>
        <v>11.92</v>
      </c>
      <c r="V3802" s="15">
        <f>Raw_Data!V3802</f>
        <v>74943</v>
      </c>
      <c r="W3802" s="15">
        <f>Raw_Data!W3802</f>
        <v>827758</v>
      </c>
      <c r="X3802" s="15">
        <f>Raw_Data!X3802</f>
        <v>893321</v>
      </c>
      <c r="Y3802" s="15">
        <f>Raw_Data!Y3802</f>
        <v>65563</v>
      </c>
      <c r="Z3802" s="15">
        <f>Raw_Data!Z3802</f>
        <v>4398</v>
      </c>
      <c r="AA3802" s="15">
        <f>Raw_Data!AA3802</f>
        <v>2.71</v>
      </c>
      <c r="AB3802" s="15">
        <f>Raw_Data!AB3802</f>
        <v>66.7</v>
      </c>
      <c r="AC3802" s="19" t="str">
        <f>IF(Raw_Data!G3802="","Yes","No")</f>
        <v>No</v>
      </c>
      <c r="AD3802" s="19" t="str">
        <f>IF(Raw_Data!L3802="","Yes","No")</f>
        <v>No</v>
      </c>
      <c r="AE3802" s="19" t="str">
        <f>IF(Raw_Data!T3802="","Imputed",IF(Raw_Data!T3802&gt;INDEX(Cleaning_Reference!$F$6:$F$13,MATCH(D3802,Cleaning_Reference!$A$6:$A$13,0)),"Capped","Original"))</f>
        <v>Original</v>
      </c>
      <c r="AF3802" s="21">
        <f t="shared" si="59"/>
        <v>11.92</v>
      </c>
    </row>
    <row r="3803" spans="1:32" ht="15" customHeight="1" x14ac:dyDescent="0.3">
      <c r="A3803" s="20" t="str">
        <f>Raw_Data!A3803</f>
        <v>SF13802</v>
      </c>
      <c r="B3803" s="15" t="str">
        <f>Raw_Data!B3803</f>
        <v>Punjab</v>
      </c>
      <c r="C3803" s="15" t="str">
        <f>Raw_Data!C3803</f>
        <v>Krishna</v>
      </c>
      <c r="D3803" s="15" t="str">
        <f>Raw_Data!D3803</f>
        <v>Chilli</v>
      </c>
      <c r="E3803" s="15" t="str">
        <f>Raw_Data!E3803</f>
        <v>Kharif</v>
      </c>
      <c r="F3803" s="15">
        <f>Raw_Data!F3803</f>
        <v>9.02</v>
      </c>
      <c r="G3803" s="18">
        <f>IF(Raw_Data!G3803="",ROUND(AVERAGEIFS(Raw_Data!$G$2:$G$4001,Raw_Data!$E$2:$E$4001,E3803),1),Raw_Data!G3803)</f>
        <v>844.9</v>
      </c>
      <c r="H3803" s="15">
        <f>Raw_Data!H3803</f>
        <v>24.4</v>
      </c>
      <c r="I3803" s="15">
        <f>Raw_Data!I3803</f>
        <v>73.099999999999994</v>
      </c>
      <c r="J3803" s="15">
        <f>Raw_Data!J3803</f>
        <v>8.1999999999999993</v>
      </c>
      <c r="K3803" s="15">
        <f>Raw_Data!K3803</f>
        <v>7.02</v>
      </c>
      <c r="L3803" s="18">
        <f>IF(Raw_Data!L3803="",ROUND(AVERAGEIFS(Raw_Data!$L$2:$L$4001,Raw_Data!$E$2:$E$4001,E3803),1),Raw_Data!L3803)</f>
        <v>29.6</v>
      </c>
      <c r="M3803" s="15">
        <f>Raw_Data!M3803</f>
        <v>127.4</v>
      </c>
      <c r="N3803" s="15">
        <f>Raw_Data!N3803</f>
        <v>56.7</v>
      </c>
      <c r="O3803" s="15">
        <f>Raw_Data!O3803</f>
        <v>105.9</v>
      </c>
      <c r="P3803" s="15" t="str">
        <f>Raw_Data!P3803</f>
        <v>Sprinkler</v>
      </c>
      <c r="Q3803" s="15">
        <f>Raw_Data!Q3803</f>
        <v>209.9</v>
      </c>
      <c r="R3803" s="15">
        <f>Raw_Data!R3803</f>
        <v>3.16</v>
      </c>
      <c r="S3803" s="15">
        <f>Raw_Data!S3803</f>
        <v>0.94</v>
      </c>
      <c r="T3803" s="18">
        <f>IF(Raw_Data!T3803="",ROUND(AVERAGEIFS(Raw_Data!$T$2:$T$4001,Raw_Data!$E$2:$E$4001,E3803,Raw_Data!$D$2:$D$4001,D3803),2),IF(Raw_Data!T3803&gt;INDEX(Cleaning_Reference!$F$6:$F$13,MATCH(D3803,Cleaning_Reference!$A$6:$A$13,0)),INDEX(Cleaning_Reference!$F$6:$F$13,MATCH(D3803,Cleaning_Reference!$A$6:$A$13,0)),Raw_Data!T3803))</f>
        <v>2.06</v>
      </c>
      <c r="U3803" s="15">
        <f>Raw_Data!U3803</f>
        <v>18.579999999999998</v>
      </c>
      <c r="V3803" s="15">
        <f>Raw_Data!V3803</f>
        <v>103645</v>
      </c>
      <c r="W3803" s="15">
        <f>Raw_Data!W3803</f>
        <v>626301</v>
      </c>
      <c r="X3803" s="15">
        <f>Raw_Data!X3803</f>
        <v>1925724</v>
      </c>
      <c r="Y3803" s="15">
        <f>Raw_Data!Y3803</f>
        <v>1299423</v>
      </c>
      <c r="Z3803" s="15">
        <f>Raw_Data!Z3803</f>
        <v>5412</v>
      </c>
      <c r="AA3803" s="15">
        <f>Raw_Data!AA3803</f>
        <v>3.4329999999999998</v>
      </c>
      <c r="AB3803" s="15">
        <f>Raw_Data!AB3803</f>
        <v>64.400000000000006</v>
      </c>
      <c r="AC3803" s="19" t="str">
        <f>IF(Raw_Data!G3803="","Yes","No")</f>
        <v>No</v>
      </c>
      <c r="AD3803" s="19" t="str">
        <f>IF(Raw_Data!L3803="","Yes","No")</f>
        <v>No</v>
      </c>
      <c r="AE3803" s="19" t="str">
        <f>IF(Raw_Data!T3803="","Imputed",IF(Raw_Data!T3803&gt;INDEX(Cleaning_Reference!$F$6:$F$13,MATCH(D3803,Cleaning_Reference!$A$6:$A$13,0)),"Capped","Original"))</f>
        <v>Original</v>
      </c>
      <c r="AF3803" s="21">
        <f t="shared" si="59"/>
        <v>18.579999999999998</v>
      </c>
    </row>
    <row r="3804" spans="1:32" ht="15" customHeight="1" x14ac:dyDescent="0.3">
      <c r="A3804" s="20" t="str">
        <f>Raw_Data!A3804</f>
        <v>SF13803</v>
      </c>
      <c r="B3804" s="15" t="str">
        <f>Raw_Data!B3804</f>
        <v>Gujarat</v>
      </c>
      <c r="C3804" s="15" t="str">
        <f>Raw_Data!C3804</f>
        <v>Nashik</v>
      </c>
      <c r="D3804" s="15" t="str">
        <f>Raw_Data!D3804</f>
        <v>Pulses</v>
      </c>
      <c r="E3804" s="15" t="str">
        <f>Raw_Data!E3804</f>
        <v>Kharif</v>
      </c>
      <c r="F3804" s="15">
        <f>Raw_Data!F3804</f>
        <v>5.15</v>
      </c>
      <c r="G3804" s="18">
        <f>IF(Raw_Data!G3804="",ROUND(AVERAGEIFS(Raw_Data!$G$2:$G$4001,Raw_Data!$E$2:$E$4001,E3804),1),Raw_Data!G3804)</f>
        <v>1205.0999999999999</v>
      </c>
      <c r="H3804" s="15">
        <f>Raw_Data!H3804</f>
        <v>26.7</v>
      </c>
      <c r="I3804" s="15">
        <f>Raw_Data!I3804</f>
        <v>80.900000000000006</v>
      </c>
      <c r="J3804" s="15">
        <f>Raw_Data!J3804</f>
        <v>4.8</v>
      </c>
      <c r="K3804" s="15">
        <f>Raw_Data!K3804</f>
        <v>6.83</v>
      </c>
      <c r="L3804" s="18">
        <f>IF(Raw_Data!L3804="",ROUND(AVERAGEIFS(Raw_Data!$L$2:$L$4001,Raw_Data!$E$2:$E$4001,E3804),1),Raw_Data!L3804)</f>
        <v>32</v>
      </c>
      <c r="M3804" s="15">
        <f>Raw_Data!M3804</f>
        <v>94.2</v>
      </c>
      <c r="N3804" s="15">
        <f>Raw_Data!N3804</f>
        <v>63.3</v>
      </c>
      <c r="O3804" s="15">
        <f>Raw_Data!O3804</f>
        <v>97.9</v>
      </c>
      <c r="P3804" s="15" t="str">
        <f>Raw_Data!P3804</f>
        <v>Flood</v>
      </c>
      <c r="Q3804" s="15">
        <f>Raw_Data!Q3804</f>
        <v>184.2</v>
      </c>
      <c r="R3804" s="15">
        <f>Raw_Data!R3804</f>
        <v>3.32</v>
      </c>
      <c r="S3804" s="15">
        <f>Raw_Data!S3804</f>
        <v>0.73</v>
      </c>
      <c r="T3804" s="18">
        <f>IF(Raw_Data!T3804="",ROUND(AVERAGEIFS(Raw_Data!$T$2:$T$4001,Raw_Data!$E$2:$E$4001,E3804,Raw_Data!$D$2:$D$4001,D3804),2),IF(Raw_Data!T3804&gt;INDEX(Cleaning_Reference!$F$6:$F$13,MATCH(D3804,Cleaning_Reference!$A$6:$A$13,0)),INDEX(Cleaning_Reference!$F$6:$F$13,MATCH(D3804,Cleaning_Reference!$A$6:$A$13,0)),Raw_Data!T3804))</f>
        <v>0.96</v>
      </c>
      <c r="U3804" s="15">
        <f>Raw_Data!U3804</f>
        <v>4.9400000000000004</v>
      </c>
      <c r="V3804" s="15">
        <f>Raw_Data!V3804</f>
        <v>77998</v>
      </c>
      <c r="W3804" s="15">
        <f>Raw_Data!W3804</f>
        <v>301432</v>
      </c>
      <c r="X3804" s="15">
        <f>Raw_Data!X3804</f>
        <v>385310</v>
      </c>
      <c r="Y3804" s="15">
        <f>Raw_Data!Y3804</f>
        <v>83878</v>
      </c>
      <c r="Z3804" s="15">
        <f>Raw_Data!Z3804</f>
        <v>2932</v>
      </c>
      <c r="AA3804" s="15">
        <f>Raw_Data!AA3804</f>
        <v>1.6850000000000001</v>
      </c>
      <c r="AB3804" s="15">
        <f>Raw_Data!AB3804</f>
        <v>68.5</v>
      </c>
      <c r="AC3804" s="19" t="str">
        <f>IF(Raw_Data!G3804="","Yes","No")</f>
        <v>No</v>
      </c>
      <c r="AD3804" s="19" t="str">
        <f>IF(Raw_Data!L3804="","Yes","No")</f>
        <v>No</v>
      </c>
      <c r="AE3804" s="19" t="str">
        <f>IF(Raw_Data!T3804="","Imputed",IF(Raw_Data!T3804&gt;INDEX(Cleaning_Reference!$F$6:$F$13,MATCH(D3804,Cleaning_Reference!$A$6:$A$13,0)),"Capped","Original"))</f>
        <v>Original</v>
      </c>
      <c r="AF3804" s="21">
        <f t="shared" si="59"/>
        <v>4.9400000000000004</v>
      </c>
    </row>
    <row r="3805" spans="1:32" ht="15" customHeight="1" x14ac:dyDescent="0.3">
      <c r="A3805" s="20" t="str">
        <f>Raw_Data!A3805</f>
        <v>SF13804</v>
      </c>
      <c r="B3805" s="15" t="str">
        <f>Raw_Data!B3805</f>
        <v>Tamil Nadu</v>
      </c>
      <c r="C3805" s="15" t="str">
        <f>Raw_Data!C3805</f>
        <v>Nashik</v>
      </c>
      <c r="D3805" s="15" t="str">
        <f>Raw_Data!D3805</f>
        <v>Wheat</v>
      </c>
      <c r="E3805" s="15" t="str">
        <f>Raw_Data!E3805</f>
        <v>Rabi</v>
      </c>
      <c r="F3805" s="15">
        <f>Raw_Data!F3805</f>
        <v>5.56</v>
      </c>
      <c r="G3805" s="18">
        <f>IF(Raw_Data!G3805="",ROUND(AVERAGEIFS(Raw_Data!$G$2:$G$4001,Raw_Data!$E$2:$E$4001,E3805),1),Raw_Data!G3805)</f>
        <v>601.4</v>
      </c>
      <c r="H3805" s="15">
        <f>Raw_Data!H3805</f>
        <v>21.2</v>
      </c>
      <c r="I3805" s="15">
        <f>Raw_Data!I3805</f>
        <v>59.7</v>
      </c>
      <c r="J3805" s="15">
        <f>Raw_Data!J3805</f>
        <v>7.7</v>
      </c>
      <c r="K3805" s="15">
        <f>Raw_Data!K3805</f>
        <v>6.13</v>
      </c>
      <c r="L3805" s="18">
        <f>IF(Raw_Data!L3805="",ROUND(AVERAGEIFS(Raw_Data!$L$2:$L$4001,Raw_Data!$E$2:$E$4001,E3805),1),Raw_Data!L3805)</f>
        <v>18.5</v>
      </c>
      <c r="M3805" s="15">
        <f>Raw_Data!M3805</f>
        <v>170.7</v>
      </c>
      <c r="N3805" s="15">
        <f>Raw_Data!N3805</f>
        <v>54</v>
      </c>
      <c r="O3805" s="15">
        <f>Raw_Data!O3805</f>
        <v>174.4</v>
      </c>
      <c r="P3805" s="15" t="str">
        <f>Raw_Data!P3805</f>
        <v>Sprinkler</v>
      </c>
      <c r="Q3805" s="15">
        <f>Raw_Data!Q3805</f>
        <v>175.6</v>
      </c>
      <c r="R3805" s="15">
        <f>Raw_Data!R3805</f>
        <v>2.2000000000000002</v>
      </c>
      <c r="S3805" s="15">
        <f>Raw_Data!S3805</f>
        <v>0.76</v>
      </c>
      <c r="T3805" s="18">
        <f>IF(Raw_Data!T3805="",ROUND(AVERAGEIFS(Raw_Data!$T$2:$T$4001,Raw_Data!$E$2:$E$4001,E3805,Raw_Data!$D$2:$D$4001,D3805),2),IF(Raw_Data!T3805&gt;INDEX(Cleaning_Reference!$F$6:$F$13,MATCH(D3805,Cleaning_Reference!$A$6:$A$13,0)),INDEX(Cleaning_Reference!$F$6:$F$13,MATCH(D3805,Cleaning_Reference!$A$6:$A$13,0)),Raw_Data!T3805))</f>
        <v>2.48</v>
      </c>
      <c r="U3805" s="15">
        <f>Raw_Data!U3805</f>
        <v>13.79</v>
      </c>
      <c r="V3805" s="15">
        <f>Raw_Data!V3805</f>
        <v>28539</v>
      </c>
      <c r="W3805" s="15">
        <f>Raw_Data!W3805</f>
        <v>285122</v>
      </c>
      <c r="X3805" s="15">
        <f>Raw_Data!X3805</f>
        <v>393553</v>
      </c>
      <c r="Y3805" s="15">
        <f>Raw_Data!Y3805</f>
        <v>108431</v>
      </c>
      <c r="Z3805" s="15">
        <f>Raw_Data!Z3805</f>
        <v>2462</v>
      </c>
      <c r="AA3805" s="15">
        <f>Raw_Data!AA3805</f>
        <v>5.601</v>
      </c>
      <c r="AB3805" s="15">
        <f>Raw_Data!AB3805</f>
        <v>46.4</v>
      </c>
      <c r="AC3805" s="19" t="str">
        <f>IF(Raw_Data!G3805="","Yes","No")</f>
        <v>No</v>
      </c>
      <c r="AD3805" s="19" t="str">
        <f>IF(Raw_Data!L3805="","Yes","No")</f>
        <v>No</v>
      </c>
      <c r="AE3805" s="19" t="str">
        <f>IF(Raw_Data!T3805="","Imputed",IF(Raw_Data!T3805&gt;INDEX(Cleaning_Reference!$F$6:$F$13,MATCH(D3805,Cleaning_Reference!$A$6:$A$13,0)),"Capped","Original"))</f>
        <v>Original</v>
      </c>
      <c r="AF3805" s="21">
        <f t="shared" si="59"/>
        <v>13.79</v>
      </c>
    </row>
    <row r="3806" spans="1:32" ht="15" customHeight="1" x14ac:dyDescent="0.3">
      <c r="A3806" s="20" t="str">
        <f>Raw_Data!A3806</f>
        <v>SF13805</v>
      </c>
      <c r="B3806" s="15" t="str">
        <f>Raw_Data!B3806</f>
        <v>Tamil Nadu</v>
      </c>
      <c r="C3806" s="15" t="str">
        <f>Raw_Data!C3806</f>
        <v>Ludhiana</v>
      </c>
      <c r="D3806" s="15" t="str">
        <f>Raw_Data!D3806</f>
        <v>Rice</v>
      </c>
      <c r="E3806" s="15" t="str">
        <f>Raw_Data!E3806</f>
        <v>Kharif</v>
      </c>
      <c r="F3806" s="15">
        <f>Raw_Data!F3806</f>
        <v>8.42</v>
      </c>
      <c r="G3806" s="18">
        <f>IF(Raw_Data!G3806="",ROUND(AVERAGEIFS(Raw_Data!$G$2:$G$4001,Raw_Data!$E$2:$E$4001,E3806),1),Raw_Data!G3806)</f>
        <v>634.5</v>
      </c>
      <c r="H3806" s="15">
        <f>Raw_Data!H3806</f>
        <v>23.9</v>
      </c>
      <c r="I3806" s="15">
        <f>Raw_Data!I3806</f>
        <v>72.5</v>
      </c>
      <c r="J3806" s="15">
        <f>Raw_Data!J3806</f>
        <v>6.3</v>
      </c>
      <c r="K3806" s="15">
        <f>Raw_Data!K3806</f>
        <v>6.63</v>
      </c>
      <c r="L3806" s="18">
        <f>IF(Raw_Data!L3806="",ROUND(AVERAGEIFS(Raw_Data!$L$2:$L$4001,Raw_Data!$E$2:$E$4001,E3806),1),Raw_Data!L3806)</f>
        <v>25.4</v>
      </c>
      <c r="M3806" s="15">
        <f>Raw_Data!M3806</f>
        <v>105.8</v>
      </c>
      <c r="N3806" s="15">
        <f>Raw_Data!N3806</f>
        <v>64.3</v>
      </c>
      <c r="O3806" s="15">
        <f>Raw_Data!O3806</f>
        <v>91</v>
      </c>
      <c r="P3806" s="15" t="str">
        <f>Raw_Data!P3806</f>
        <v>Sprinkler</v>
      </c>
      <c r="Q3806" s="15">
        <f>Raw_Data!Q3806</f>
        <v>180.2</v>
      </c>
      <c r="R3806" s="15">
        <f>Raw_Data!R3806</f>
        <v>6.17</v>
      </c>
      <c r="S3806" s="15">
        <f>Raw_Data!S3806</f>
        <v>0.88</v>
      </c>
      <c r="T3806" s="18">
        <f>IF(Raw_Data!T3806="",ROUND(AVERAGEIFS(Raw_Data!$T$2:$T$4001,Raw_Data!$E$2:$E$4001,E3806,Raw_Data!$D$2:$D$4001,D3806),2),IF(Raw_Data!T3806&gt;INDEX(Cleaning_Reference!$F$6:$F$13,MATCH(D3806,Cleaning_Reference!$A$6:$A$13,0)),INDEX(Cleaning_Reference!$F$6:$F$13,MATCH(D3806,Cleaning_Reference!$A$6:$A$13,0)),Raw_Data!T3806))</f>
        <v>4.2699999999999996</v>
      </c>
      <c r="U3806" s="15">
        <f>Raw_Data!U3806</f>
        <v>35.950000000000003</v>
      </c>
      <c r="V3806" s="15">
        <f>Raw_Data!V3806</f>
        <v>23824</v>
      </c>
      <c r="W3806" s="15">
        <f>Raw_Data!W3806</f>
        <v>497499</v>
      </c>
      <c r="X3806" s="15">
        <f>Raw_Data!X3806</f>
        <v>856473</v>
      </c>
      <c r="Y3806" s="15">
        <f>Raw_Data!Y3806</f>
        <v>358974</v>
      </c>
      <c r="Z3806" s="15">
        <f>Raw_Data!Z3806</f>
        <v>12947</v>
      </c>
      <c r="AA3806" s="15">
        <f>Raw_Data!AA3806</f>
        <v>2.7770000000000001</v>
      </c>
      <c r="AB3806" s="15">
        <f>Raw_Data!AB3806</f>
        <v>38.700000000000003</v>
      </c>
      <c r="AC3806" s="19" t="str">
        <f>IF(Raw_Data!G3806="","Yes","No")</f>
        <v>No</v>
      </c>
      <c r="AD3806" s="19" t="str">
        <f>IF(Raw_Data!L3806="","Yes","No")</f>
        <v>No</v>
      </c>
      <c r="AE3806" s="19" t="str">
        <f>IF(Raw_Data!T3806="","Imputed",IF(Raw_Data!T3806&gt;INDEX(Cleaning_Reference!$F$6:$F$13,MATCH(D3806,Cleaning_Reference!$A$6:$A$13,0)),"Capped","Original"))</f>
        <v>Original</v>
      </c>
      <c r="AF3806" s="21">
        <f t="shared" si="59"/>
        <v>35.950000000000003</v>
      </c>
    </row>
    <row r="3807" spans="1:32" ht="15" customHeight="1" x14ac:dyDescent="0.3">
      <c r="A3807" s="20" t="str">
        <f>Raw_Data!A3807</f>
        <v>SF13806</v>
      </c>
      <c r="B3807" s="15" t="str">
        <f>Raw_Data!B3807</f>
        <v>Gujarat</v>
      </c>
      <c r="C3807" s="15" t="str">
        <f>Raw_Data!C3807</f>
        <v>Nalgonda</v>
      </c>
      <c r="D3807" s="15" t="str">
        <f>Raw_Data!D3807</f>
        <v>Rice</v>
      </c>
      <c r="E3807" s="15" t="str">
        <f>Raw_Data!E3807</f>
        <v>Kharif</v>
      </c>
      <c r="F3807" s="15">
        <f>Raw_Data!F3807</f>
        <v>14.43</v>
      </c>
      <c r="G3807" s="18">
        <f>IF(Raw_Data!G3807="",ROUND(AVERAGEIFS(Raw_Data!$G$2:$G$4001,Raw_Data!$E$2:$E$4001,E3807),1),Raw_Data!G3807)</f>
        <v>960.7</v>
      </c>
      <c r="H3807" s="15">
        <f>Raw_Data!H3807</f>
        <v>29.7</v>
      </c>
      <c r="I3807" s="15">
        <f>Raw_Data!I3807</f>
        <v>75.5</v>
      </c>
      <c r="J3807" s="15">
        <f>Raw_Data!J3807</f>
        <v>4.9000000000000004</v>
      </c>
      <c r="K3807" s="15">
        <f>Raw_Data!K3807</f>
        <v>6.66</v>
      </c>
      <c r="L3807" s="18">
        <f>IF(Raw_Data!L3807="",ROUND(AVERAGEIFS(Raw_Data!$L$2:$L$4001,Raw_Data!$E$2:$E$4001,E3807),1),Raw_Data!L3807)</f>
        <v>34.9</v>
      </c>
      <c r="M3807" s="15">
        <f>Raw_Data!M3807</f>
        <v>122</v>
      </c>
      <c r="N3807" s="15">
        <f>Raw_Data!N3807</f>
        <v>43</v>
      </c>
      <c r="O3807" s="15">
        <f>Raw_Data!O3807</f>
        <v>96.2</v>
      </c>
      <c r="P3807" s="15" t="str">
        <f>Raw_Data!P3807</f>
        <v>Sprinkler</v>
      </c>
      <c r="Q3807" s="15">
        <f>Raw_Data!Q3807</f>
        <v>203.5</v>
      </c>
      <c r="R3807" s="15">
        <f>Raw_Data!R3807</f>
        <v>5.04</v>
      </c>
      <c r="S3807" s="15">
        <f>Raw_Data!S3807</f>
        <v>0.83</v>
      </c>
      <c r="T3807" s="18">
        <f>IF(Raw_Data!T3807="",ROUND(AVERAGEIFS(Raw_Data!$T$2:$T$4001,Raw_Data!$E$2:$E$4001,E3807,Raw_Data!$D$2:$D$4001,D3807),2),IF(Raw_Data!T3807&gt;INDEX(Cleaning_Reference!$F$6:$F$13,MATCH(D3807,Cleaning_Reference!$A$6:$A$13,0)),INDEX(Cleaning_Reference!$F$6:$F$13,MATCH(D3807,Cleaning_Reference!$A$6:$A$13,0)),Raw_Data!T3807))</f>
        <v>3.26</v>
      </c>
      <c r="U3807" s="15">
        <f>Raw_Data!U3807</f>
        <v>47.04</v>
      </c>
      <c r="V3807" s="15">
        <f>Raw_Data!V3807</f>
        <v>20680</v>
      </c>
      <c r="W3807" s="15">
        <f>Raw_Data!W3807</f>
        <v>951694</v>
      </c>
      <c r="X3807" s="15">
        <f>Raw_Data!X3807</f>
        <v>972787</v>
      </c>
      <c r="Y3807" s="15">
        <f>Raw_Data!Y3807</f>
        <v>21093</v>
      </c>
      <c r="Z3807" s="15">
        <f>Raw_Data!Z3807</f>
        <v>23369</v>
      </c>
      <c r="AA3807" s="15">
        <f>Raw_Data!AA3807</f>
        <v>2.0129999999999999</v>
      </c>
      <c r="AB3807" s="15">
        <f>Raw_Data!AB3807</f>
        <v>69.099999999999994</v>
      </c>
      <c r="AC3807" s="19" t="str">
        <f>IF(Raw_Data!G3807="","Yes","No")</f>
        <v>No</v>
      </c>
      <c r="AD3807" s="19" t="str">
        <f>IF(Raw_Data!L3807="","Yes","No")</f>
        <v>No</v>
      </c>
      <c r="AE3807" s="19" t="str">
        <f>IF(Raw_Data!T3807="","Imputed",IF(Raw_Data!T3807&gt;INDEX(Cleaning_Reference!$F$6:$F$13,MATCH(D3807,Cleaning_Reference!$A$6:$A$13,0)),"Capped","Original"))</f>
        <v>Original</v>
      </c>
      <c r="AF3807" s="21">
        <f t="shared" si="59"/>
        <v>47.04</v>
      </c>
    </row>
    <row r="3808" spans="1:32" ht="15" customHeight="1" x14ac:dyDescent="0.3">
      <c r="A3808" s="20" t="str">
        <f>Raw_Data!A3808</f>
        <v>SF13807</v>
      </c>
      <c r="B3808" s="15" t="str">
        <f>Raw_Data!B3808</f>
        <v>Maharashtra</v>
      </c>
      <c r="C3808" s="15" t="str">
        <f>Raw_Data!C3808</f>
        <v>Guntur</v>
      </c>
      <c r="D3808" s="15" t="str">
        <f>Raw_Data!D3808</f>
        <v>Cotton</v>
      </c>
      <c r="E3808" s="15" t="str">
        <f>Raw_Data!E3808</f>
        <v>Kharif</v>
      </c>
      <c r="F3808" s="15">
        <f>Raw_Data!F3808</f>
        <v>0.88</v>
      </c>
      <c r="G3808" s="18">
        <f>IF(Raw_Data!G3808="",ROUND(AVERAGEIFS(Raw_Data!$G$2:$G$4001,Raw_Data!$E$2:$E$4001,E3808),1),Raw_Data!G3808)</f>
        <v>463.7</v>
      </c>
      <c r="H3808" s="15">
        <f>Raw_Data!H3808</f>
        <v>28.6</v>
      </c>
      <c r="I3808" s="15">
        <f>Raw_Data!I3808</f>
        <v>68</v>
      </c>
      <c r="J3808" s="15">
        <f>Raw_Data!J3808</f>
        <v>7.2</v>
      </c>
      <c r="K3808" s="15">
        <f>Raw_Data!K3808</f>
        <v>7.09</v>
      </c>
      <c r="L3808" s="18">
        <f>IF(Raw_Data!L3808="",ROUND(AVERAGEIFS(Raw_Data!$L$2:$L$4001,Raw_Data!$E$2:$E$4001,E3808),1),Raw_Data!L3808)</f>
        <v>20.6</v>
      </c>
      <c r="M3808" s="15">
        <f>Raw_Data!M3808</f>
        <v>40</v>
      </c>
      <c r="N3808" s="15">
        <f>Raw_Data!N3808</f>
        <v>73</v>
      </c>
      <c r="O3808" s="15">
        <f>Raw_Data!O3808</f>
        <v>122.3</v>
      </c>
      <c r="P3808" s="15" t="str">
        <f>Raw_Data!P3808</f>
        <v>Flood</v>
      </c>
      <c r="Q3808" s="15">
        <f>Raw_Data!Q3808</f>
        <v>234.2</v>
      </c>
      <c r="R3808" s="15">
        <f>Raw_Data!R3808</f>
        <v>6.59</v>
      </c>
      <c r="S3808" s="15">
        <f>Raw_Data!S3808</f>
        <v>0.89</v>
      </c>
      <c r="T3808" s="18">
        <f>IF(Raw_Data!T3808="",ROUND(AVERAGEIFS(Raw_Data!$T$2:$T$4001,Raw_Data!$E$2:$E$4001,E3808,Raw_Data!$D$2:$D$4001,D3808),2),IF(Raw_Data!T3808&gt;INDEX(Cleaning_Reference!$F$6:$F$13,MATCH(D3808,Cleaning_Reference!$A$6:$A$13,0)),INDEX(Cleaning_Reference!$F$6:$F$13,MATCH(D3808,Cleaning_Reference!$A$6:$A$13,0)),Raw_Data!T3808))</f>
        <v>1.5</v>
      </c>
      <c r="U3808" s="15">
        <f>Raw_Data!U3808</f>
        <v>1.32</v>
      </c>
      <c r="V3808" s="15">
        <f>Raw_Data!V3808</f>
        <v>72245</v>
      </c>
      <c r="W3808" s="15">
        <f>Raw_Data!W3808</f>
        <v>70861</v>
      </c>
      <c r="X3808" s="15">
        <f>Raw_Data!X3808</f>
        <v>95363</v>
      </c>
      <c r="Y3808" s="15">
        <f>Raw_Data!Y3808</f>
        <v>24502</v>
      </c>
      <c r="Z3808" s="15">
        <f>Raw_Data!Z3808</f>
        <v>722</v>
      </c>
      <c r="AA3808" s="15">
        <f>Raw_Data!AA3808</f>
        <v>1.8280000000000001</v>
      </c>
      <c r="AB3808" s="15">
        <f>Raw_Data!AB3808</f>
        <v>34.799999999999997</v>
      </c>
      <c r="AC3808" s="19" t="str">
        <f>IF(Raw_Data!G3808="","Yes","No")</f>
        <v>No</v>
      </c>
      <c r="AD3808" s="19" t="str">
        <f>IF(Raw_Data!L3808="","Yes","No")</f>
        <v>No</v>
      </c>
      <c r="AE3808" s="19" t="str">
        <f>IF(Raw_Data!T3808="","Imputed",IF(Raw_Data!T3808&gt;INDEX(Cleaning_Reference!$F$6:$F$13,MATCH(D3808,Cleaning_Reference!$A$6:$A$13,0)),"Capped","Original"))</f>
        <v>Original</v>
      </c>
      <c r="AF3808" s="21">
        <f t="shared" si="59"/>
        <v>1.32</v>
      </c>
    </row>
    <row r="3809" spans="1:32" ht="15" customHeight="1" x14ac:dyDescent="0.3">
      <c r="A3809" s="20" t="str">
        <f>Raw_Data!A3809</f>
        <v>SF13808</v>
      </c>
      <c r="B3809" s="15" t="str">
        <f>Raw_Data!B3809</f>
        <v>Tamil Nadu</v>
      </c>
      <c r="C3809" s="15" t="str">
        <f>Raw_Data!C3809</f>
        <v>Warangal</v>
      </c>
      <c r="D3809" s="15" t="str">
        <f>Raw_Data!D3809</f>
        <v>Groundnut</v>
      </c>
      <c r="E3809" s="15" t="str">
        <f>Raw_Data!E3809</f>
        <v>Kharif</v>
      </c>
      <c r="F3809" s="15">
        <f>Raw_Data!F3809</f>
        <v>0.92</v>
      </c>
      <c r="G3809" s="18">
        <f>IF(Raw_Data!G3809="",ROUND(AVERAGEIFS(Raw_Data!$G$2:$G$4001,Raw_Data!$E$2:$E$4001,E3809),1),Raw_Data!G3809)</f>
        <v>720.8</v>
      </c>
      <c r="H3809" s="15">
        <f>Raw_Data!H3809</f>
        <v>24.9</v>
      </c>
      <c r="I3809" s="15">
        <f>Raw_Data!I3809</f>
        <v>61</v>
      </c>
      <c r="J3809" s="15">
        <f>Raw_Data!J3809</f>
        <v>7.5</v>
      </c>
      <c r="K3809" s="15">
        <f>Raw_Data!K3809</f>
        <v>6.66</v>
      </c>
      <c r="L3809" s="18">
        <f>IF(Raw_Data!L3809="",ROUND(AVERAGEIFS(Raw_Data!$L$2:$L$4001,Raw_Data!$E$2:$E$4001,E3809),1),Raw_Data!L3809)</f>
        <v>39.200000000000003</v>
      </c>
      <c r="M3809" s="15">
        <f>Raw_Data!M3809</f>
        <v>132</v>
      </c>
      <c r="N3809" s="15">
        <f>Raw_Data!N3809</f>
        <v>64.599999999999994</v>
      </c>
      <c r="O3809" s="15">
        <f>Raw_Data!O3809</f>
        <v>125.7</v>
      </c>
      <c r="P3809" s="15" t="str">
        <f>Raw_Data!P3809</f>
        <v>Rainfed</v>
      </c>
      <c r="Q3809" s="15">
        <f>Raw_Data!Q3809</f>
        <v>156.9</v>
      </c>
      <c r="R3809" s="15">
        <f>Raw_Data!R3809</f>
        <v>3.83</v>
      </c>
      <c r="S3809" s="15">
        <f>Raw_Data!S3809</f>
        <v>0.92</v>
      </c>
      <c r="T3809" s="18">
        <f>IF(Raw_Data!T3809="",ROUND(AVERAGEIFS(Raw_Data!$T$2:$T$4001,Raw_Data!$E$2:$E$4001,E3809,Raw_Data!$D$2:$D$4001,D3809),2),IF(Raw_Data!T3809&gt;INDEX(Cleaning_Reference!$F$6:$F$13,MATCH(D3809,Cleaning_Reference!$A$6:$A$13,0)),INDEX(Cleaning_Reference!$F$6:$F$13,MATCH(D3809,Cleaning_Reference!$A$6:$A$13,0)),Raw_Data!T3809))</f>
        <v>2.17</v>
      </c>
      <c r="U3809" s="15">
        <f>Raw_Data!U3809</f>
        <v>2</v>
      </c>
      <c r="V3809" s="15">
        <f>Raw_Data!V3809</f>
        <v>58725</v>
      </c>
      <c r="W3809" s="15">
        <f>Raw_Data!W3809</f>
        <v>57027</v>
      </c>
      <c r="X3809" s="15">
        <f>Raw_Data!X3809</f>
        <v>117450</v>
      </c>
      <c r="Y3809" s="15">
        <f>Raw_Data!Y3809</f>
        <v>60423</v>
      </c>
      <c r="Z3809" s="15">
        <f>Raw_Data!Z3809</f>
        <v>240</v>
      </c>
      <c r="AA3809" s="15">
        <f>Raw_Data!AA3809</f>
        <v>8.3330000000000002</v>
      </c>
      <c r="AB3809" s="15">
        <f>Raw_Data!AB3809</f>
        <v>49.5</v>
      </c>
      <c r="AC3809" s="19" t="str">
        <f>IF(Raw_Data!G3809="","Yes","No")</f>
        <v>No</v>
      </c>
      <c r="AD3809" s="19" t="str">
        <f>IF(Raw_Data!L3809="","Yes","No")</f>
        <v>No</v>
      </c>
      <c r="AE3809" s="19" t="str">
        <f>IF(Raw_Data!T3809="","Imputed",IF(Raw_Data!T3809&gt;INDEX(Cleaning_Reference!$F$6:$F$13,MATCH(D3809,Cleaning_Reference!$A$6:$A$13,0)),"Capped","Original"))</f>
        <v>Original</v>
      </c>
      <c r="AF3809" s="21">
        <f t="shared" si="59"/>
        <v>2</v>
      </c>
    </row>
    <row r="3810" spans="1:32" ht="15" customHeight="1" x14ac:dyDescent="0.3">
      <c r="A3810" s="20" t="str">
        <f>Raw_Data!A3810</f>
        <v>SF13809</v>
      </c>
      <c r="B3810" s="15" t="str">
        <f>Raw_Data!B3810</f>
        <v>Karnataka</v>
      </c>
      <c r="C3810" s="15" t="str">
        <f>Raw_Data!C3810</f>
        <v>Krishna</v>
      </c>
      <c r="D3810" s="15" t="str">
        <f>Raw_Data!D3810</f>
        <v>Rice</v>
      </c>
      <c r="E3810" s="15" t="str">
        <f>Raw_Data!E3810</f>
        <v>Rabi</v>
      </c>
      <c r="F3810" s="15">
        <f>Raw_Data!F3810</f>
        <v>10.28</v>
      </c>
      <c r="G3810" s="18">
        <f>IF(Raw_Data!G3810="",ROUND(AVERAGEIFS(Raw_Data!$G$2:$G$4001,Raw_Data!$E$2:$E$4001,E3810),1),Raw_Data!G3810)</f>
        <v>586.4</v>
      </c>
      <c r="H3810" s="15">
        <f>Raw_Data!H3810</f>
        <v>21.7</v>
      </c>
      <c r="I3810" s="15">
        <f>Raw_Data!I3810</f>
        <v>59.4</v>
      </c>
      <c r="J3810" s="15">
        <f>Raw_Data!J3810</f>
        <v>8.1999999999999993</v>
      </c>
      <c r="K3810" s="15">
        <f>Raw_Data!K3810</f>
        <v>6.17</v>
      </c>
      <c r="L3810" s="18">
        <f>IF(Raw_Data!L3810="",ROUND(AVERAGEIFS(Raw_Data!$L$2:$L$4001,Raw_Data!$E$2:$E$4001,E3810),1),Raw_Data!L3810)</f>
        <v>21</v>
      </c>
      <c r="M3810" s="15">
        <f>Raw_Data!M3810</f>
        <v>121.8</v>
      </c>
      <c r="N3810" s="15">
        <f>Raw_Data!N3810</f>
        <v>54.1</v>
      </c>
      <c r="O3810" s="15">
        <f>Raw_Data!O3810</f>
        <v>104.4</v>
      </c>
      <c r="P3810" s="15" t="str">
        <f>Raw_Data!P3810</f>
        <v>Rainfed</v>
      </c>
      <c r="Q3810" s="15">
        <f>Raw_Data!Q3810</f>
        <v>280.2</v>
      </c>
      <c r="R3810" s="15">
        <f>Raw_Data!R3810</f>
        <v>0.56000000000000005</v>
      </c>
      <c r="S3810" s="15">
        <f>Raw_Data!S3810</f>
        <v>0.7</v>
      </c>
      <c r="T3810" s="18">
        <f>IF(Raw_Data!T3810="",ROUND(AVERAGEIFS(Raw_Data!$T$2:$T$4001,Raw_Data!$E$2:$E$4001,E3810,Raw_Data!$D$2:$D$4001,D3810),2),IF(Raw_Data!T3810&gt;INDEX(Cleaning_Reference!$F$6:$F$13,MATCH(D3810,Cleaning_Reference!$A$6:$A$13,0)),INDEX(Cleaning_Reference!$F$6:$F$13,MATCH(D3810,Cleaning_Reference!$A$6:$A$13,0)),Raw_Data!T3810))</f>
        <v>2</v>
      </c>
      <c r="U3810" s="15">
        <f>Raw_Data!U3810</f>
        <v>20.56</v>
      </c>
      <c r="V3810" s="15">
        <f>Raw_Data!V3810</f>
        <v>21382</v>
      </c>
      <c r="W3810" s="15">
        <f>Raw_Data!W3810</f>
        <v>639170</v>
      </c>
      <c r="X3810" s="15">
        <f>Raw_Data!X3810</f>
        <v>439614</v>
      </c>
      <c r="Y3810" s="15">
        <f>Raw_Data!Y3810</f>
        <v>-199556</v>
      </c>
      <c r="Z3810" s="15">
        <f>Raw_Data!Z3810</f>
        <v>8547</v>
      </c>
      <c r="AA3810" s="15">
        <f>Raw_Data!AA3810</f>
        <v>2.4060000000000001</v>
      </c>
      <c r="AB3810" s="15">
        <f>Raw_Data!AB3810</f>
        <v>57.4</v>
      </c>
      <c r="AC3810" s="19" t="str">
        <f>IF(Raw_Data!G3810="","Yes","No")</f>
        <v>No</v>
      </c>
      <c r="AD3810" s="19" t="str">
        <f>IF(Raw_Data!L3810="","Yes","No")</f>
        <v>No</v>
      </c>
      <c r="AE3810" s="19" t="str">
        <f>IF(Raw_Data!T3810="","Imputed",IF(Raw_Data!T3810&gt;INDEX(Cleaning_Reference!$F$6:$F$13,MATCH(D3810,Cleaning_Reference!$A$6:$A$13,0)),"Capped","Original"))</f>
        <v>Original</v>
      </c>
      <c r="AF3810" s="21">
        <f t="shared" si="59"/>
        <v>20.56</v>
      </c>
    </row>
    <row r="3811" spans="1:32" ht="15" customHeight="1" x14ac:dyDescent="0.3">
      <c r="A3811" s="20" t="str">
        <f>Raw_Data!A3811</f>
        <v>SF13810</v>
      </c>
      <c r="B3811" s="15" t="str">
        <f>Raw_Data!B3811</f>
        <v>Punjab</v>
      </c>
      <c r="C3811" s="15" t="str">
        <f>Raw_Data!C3811</f>
        <v>Krishna</v>
      </c>
      <c r="D3811" s="15" t="str">
        <f>Raw_Data!D3811</f>
        <v>Maize</v>
      </c>
      <c r="E3811" s="15" t="str">
        <f>Raw_Data!E3811</f>
        <v>Rabi</v>
      </c>
      <c r="F3811" s="15">
        <f>Raw_Data!F3811</f>
        <v>8.2899999999999991</v>
      </c>
      <c r="G3811" s="18">
        <f>IF(Raw_Data!G3811="",ROUND(AVERAGEIFS(Raw_Data!$G$2:$G$4001,Raw_Data!$E$2:$E$4001,E3811),1),Raw_Data!G3811)</f>
        <v>623.6</v>
      </c>
      <c r="H3811" s="15">
        <f>Raw_Data!H3811</f>
        <v>24</v>
      </c>
      <c r="I3811" s="15">
        <f>Raw_Data!I3811</f>
        <v>58.6</v>
      </c>
      <c r="J3811" s="15">
        <f>Raw_Data!J3811</f>
        <v>8</v>
      </c>
      <c r="K3811" s="15">
        <f>Raw_Data!K3811</f>
        <v>7.52</v>
      </c>
      <c r="L3811" s="18">
        <f>IF(Raw_Data!L3811="",ROUND(AVERAGEIFS(Raw_Data!$L$2:$L$4001,Raw_Data!$E$2:$E$4001,E3811),1),Raw_Data!L3811)</f>
        <v>18.3</v>
      </c>
      <c r="M3811" s="15">
        <f>Raw_Data!M3811</f>
        <v>109.1</v>
      </c>
      <c r="N3811" s="15">
        <f>Raw_Data!N3811</f>
        <v>92.4</v>
      </c>
      <c r="O3811" s="15">
        <f>Raw_Data!O3811</f>
        <v>154.1</v>
      </c>
      <c r="P3811" s="15" t="str">
        <f>Raw_Data!P3811</f>
        <v>Rainfed</v>
      </c>
      <c r="Q3811" s="15">
        <f>Raw_Data!Q3811</f>
        <v>210.7</v>
      </c>
      <c r="R3811" s="15">
        <f>Raw_Data!R3811</f>
        <v>2.75</v>
      </c>
      <c r="S3811" s="15">
        <f>Raw_Data!S3811</f>
        <v>1</v>
      </c>
      <c r="T3811" s="18">
        <f>IF(Raw_Data!T3811="",ROUND(AVERAGEIFS(Raw_Data!$T$2:$T$4001,Raw_Data!$E$2:$E$4001,E3811,Raw_Data!$D$2:$D$4001,D3811),2),IF(Raw_Data!T3811&gt;INDEX(Cleaning_Reference!$F$6:$F$13,MATCH(D3811,Cleaning_Reference!$A$6:$A$13,0)),INDEX(Cleaning_Reference!$F$6:$F$13,MATCH(D3811,Cleaning_Reference!$A$6:$A$13,0)),Raw_Data!T3811))</f>
        <v>1.87</v>
      </c>
      <c r="U3811" s="15">
        <f>Raw_Data!U3811</f>
        <v>15.5</v>
      </c>
      <c r="V3811" s="15">
        <f>Raw_Data!V3811</f>
        <v>24353</v>
      </c>
      <c r="W3811" s="15">
        <f>Raw_Data!W3811</f>
        <v>642274</v>
      </c>
      <c r="X3811" s="15">
        <f>Raw_Data!X3811</f>
        <v>377472</v>
      </c>
      <c r="Y3811" s="15">
        <f>Raw_Data!Y3811</f>
        <v>-264802</v>
      </c>
      <c r="Z3811" s="15">
        <f>Raw_Data!Z3811</f>
        <v>2300</v>
      </c>
      <c r="AA3811" s="15">
        <f>Raw_Data!AA3811</f>
        <v>6.7389999999999999</v>
      </c>
      <c r="AB3811" s="15">
        <f>Raw_Data!AB3811</f>
        <v>45.9</v>
      </c>
      <c r="AC3811" s="19" t="str">
        <f>IF(Raw_Data!G3811="","Yes","No")</f>
        <v>No</v>
      </c>
      <c r="AD3811" s="19" t="str">
        <f>IF(Raw_Data!L3811="","Yes","No")</f>
        <v>No</v>
      </c>
      <c r="AE3811" s="19" t="str">
        <f>IF(Raw_Data!T3811="","Imputed",IF(Raw_Data!T3811&gt;INDEX(Cleaning_Reference!$F$6:$F$13,MATCH(D3811,Cleaning_Reference!$A$6:$A$13,0)),"Capped","Original"))</f>
        <v>Original</v>
      </c>
      <c r="AF3811" s="21">
        <f t="shared" si="59"/>
        <v>15.5</v>
      </c>
    </row>
    <row r="3812" spans="1:32" ht="15" customHeight="1" x14ac:dyDescent="0.3">
      <c r="A3812" s="20" t="str">
        <f>Raw_Data!A3812</f>
        <v>SF13811</v>
      </c>
      <c r="B3812" s="15" t="str">
        <f>Raw_Data!B3812</f>
        <v>Telangana</v>
      </c>
      <c r="C3812" s="15" t="str">
        <f>Raw_Data!C3812</f>
        <v>Indore</v>
      </c>
      <c r="D3812" s="15" t="str">
        <f>Raw_Data!D3812</f>
        <v>Pulses</v>
      </c>
      <c r="E3812" s="15" t="str">
        <f>Raw_Data!E3812</f>
        <v>Rabi</v>
      </c>
      <c r="F3812" s="15">
        <f>Raw_Data!F3812</f>
        <v>3.98</v>
      </c>
      <c r="G3812" s="18">
        <f>IF(Raw_Data!G3812="",ROUND(AVERAGEIFS(Raw_Data!$G$2:$G$4001,Raw_Data!$E$2:$E$4001,E3812),1),Raw_Data!G3812)</f>
        <v>711</v>
      </c>
      <c r="H3812" s="15">
        <f>Raw_Data!H3812</f>
        <v>24.9</v>
      </c>
      <c r="I3812" s="15">
        <f>Raw_Data!I3812</f>
        <v>58.5</v>
      </c>
      <c r="J3812" s="15">
        <f>Raw_Data!J3812</f>
        <v>8.9</v>
      </c>
      <c r="K3812" s="15">
        <f>Raw_Data!K3812</f>
        <v>6.62</v>
      </c>
      <c r="L3812" s="18">
        <f>IF(Raw_Data!L3812="",ROUND(AVERAGEIFS(Raw_Data!$L$2:$L$4001,Raw_Data!$E$2:$E$4001,E3812),1),Raw_Data!L3812)</f>
        <v>17.100000000000001</v>
      </c>
      <c r="M3812" s="15">
        <f>Raw_Data!M3812</f>
        <v>102.9</v>
      </c>
      <c r="N3812" s="15">
        <f>Raw_Data!N3812</f>
        <v>53.7</v>
      </c>
      <c r="O3812" s="15">
        <f>Raw_Data!O3812</f>
        <v>74.8</v>
      </c>
      <c r="P3812" s="15" t="str">
        <f>Raw_Data!P3812</f>
        <v>Drip</v>
      </c>
      <c r="Q3812" s="15">
        <f>Raw_Data!Q3812</f>
        <v>173.7</v>
      </c>
      <c r="R3812" s="15">
        <f>Raw_Data!R3812</f>
        <v>5.13</v>
      </c>
      <c r="S3812" s="15">
        <f>Raw_Data!S3812</f>
        <v>0.72</v>
      </c>
      <c r="T3812" s="18">
        <f>IF(Raw_Data!T3812="",ROUND(AVERAGEIFS(Raw_Data!$T$2:$T$4001,Raw_Data!$E$2:$E$4001,E3812,Raw_Data!$D$2:$D$4001,D3812),2),IF(Raw_Data!T3812&gt;INDEX(Cleaning_Reference!$F$6:$F$13,MATCH(D3812,Cleaning_Reference!$A$6:$A$13,0)),INDEX(Cleaning_Reference!$F$6:$F$13,MATCH(D3812,Cleaning_Reference!$A$6:$A$13,0)),Raw_Data!T3812))</f>
        <v>2.0299999999999998</v>
      </c>
      <c r="U3812" s="15">
        <f>Raw_Data!U3812</f>
        <v>8.08</v>
      </c>
      <c r="V3812" s="15">
        <f>Raw_Data!V3812</f>
        <v>70776</v>
      </c>
      <c r="W3812" s="15">
        <f>Raw_Data!W3812</f>
        <v>285986</v>
      </c>
      <c r="X3812" s="15">
        <f>Raw_Data!X3812</f>
        <v>571870</v>
      </c>
      <c r="Y3812" s="15">
        <f>Raw_Data!Y3812</f>
        <v>285884</v>
      </c>
      <c r="Z3812" s="15">
        <f>Raw_Data!Z3812</f>
        <v>1230</v>
      </c>
      <c r="AA3812" s="15">
        <f>Raw_Data!AA3812</f>
        <v>6.569</v>
      </c>
      <c r="AB3812" s="15">
        <f>Raw_Data!AB3812</f>
        <v>41.7</v>
      </c>
      <c r="AC3812" s="19" t="str">
        <f>IF(Raw_Data!G3812="","Yes","No")</f>
        <v>No</v>
      </c>
      <c r="AD3812" s="19" t="str">
        <f>IF(Raw_Data!L3812="","Yes","No")</f>
        <v>No</v>
      </c>
      <c r="AE3812" s="19" t="str">
        <f>IF(Raw_Data!T3812="","Imputed",IF(Raw_Data!T3812&gt;INDEX(Cleaning_Reference!$F$6:$F$13,MATCH(D3812,Cleaning_Reference!$A$6:$A$13,0)),"Capped","Original"))</f>
        <v>Original</v>
      </c>
      <c r="AF3812" s="21">
        <f t="shared" si="59"/>
        <v>8.08</v>
      </c>
    </row>
    <row r="3813" spans="1:32" ht="15" customHeight="1" x14ac:dyDescent="0.3">
      <c r="A3813" s="20" t="str">
        <f>Raw_Data!A3813</f>
        <v>SF13812</v>
      </c>
      <c r="B3813" s="15" t="str">
        <f>Raw_Data!B3813</f>
        <v>Karnataka</v>
      </c>
      <c r="C3813" s="15" t="str">
        <f>Raw_Data!C3813</f>
        <v>Indore</v>
      </c>
      <c r="D3813" s="15" t="str">
        <f>Raw_Data!D3813</f>
        <v>Rice</v>
      </c>
      <c r="E3813" s="15" t="str">
        <f>Raw_Data!E3813</f>
        <v>Kharif</v>
      </c>
      <c r="F3813" s="15">
        <f>Raw_Data!F3813</f>
        <v>12.54</v>
      </c>
      <c r="G3813" s="18">
        <f>IF(Raw_Data!G3813="",ROUND(AVERAGEIFS(Raw_Data!$G$2:$G$4001,Raw_Data!$E$2:$E$4001,E3813),1),Raw_Data!G3813)</f>
        <v>1081.8</v>
      </c>
      <c r="H3813" s="15">
        <f>Raw_Data!H3813</f>
        <v>29.8</v>
      </c>
      <c r="I3813" s="15">
        <f>Raw_Data!I3813</f>
        <v>73</v>
      </c>
      <c r="J3813" s="15">
        <f>Raw_Data!J3813</f>
        <v>7.4</v>
      </c>
      <c r="K3813" s="15">
        <f>Raw_Data!K3813</f>
        <v>7.35</v>
      </c>
      <c r="L3813" s="18">
        <f>IF(Raw_Data!L3813="",ROUND(AVERAGEIFS(Raw_Data!$L$2:$L$4001,Raw_Data!$E$2:$E$4001,E3813),1),Raw_Data!L3813)</f>
        <v>38</v>
      </c>
      <c r="M3813" s="15">
        <f>Raw_Data!M3813</f>
        <v>149</v>
      </c>
      <c r="N3813" s="15">
        <f>Raw_Data!N3813</f>
        <v>97.3</v>
      </c>
      <c r="O3813" s="15">
        <f>Raw_Data!O3813</f>
        <v>91.3</v>
      </c>
      <c r="P3813" s="15" t="str">
        <f>Raw_Data!P3813</f>
        <v>Drip</v>
      </c>
      <c r="Q3813" s="15">
        <f>Raw_Data!Q3813</f>
        <v>67.7</v>
      </c>
      <c r="R3813" s="15">
        <f>Raw_Data!R3813</f>
        <v>5.61</v>
      </c>
      <c r="S3813" s="15">
        <f>Raw_Data!S3813</f>
        <v>1</v>
      </c>
      <c r="T3813" s="18">
        <f>IF(Raw_Data!T3813="",ROUND(AVERAGEIFS(Raw_Data!$T$2:$T$4001,Raw_Data!$E$2:$E$4001,E3813,Raw_Data!$D$2:$D$4001,D3813),2),IF(Raw_Data!T3813&gt;INDEX(Cleaning_Reference!$F$6:$F$13,MATCH(D3813,Cleaning_Reference!$A$6:$A$13,0)),INDEX(Cleaning_Reference!$F$6:$F$13,MATCH(D3813,Cleaning_Reference!$A$6:$A$13,0)),Raw_Data!T3813))</f>
        <v>2.61</v>
      </c>
      <c r="U3813" s="15">
        <f>Raw_Data!U3813</f>
        <v>32.729999999999997</v>
      </c>
      <c r="V3813" s="15">
        <f>Raw_Data!V3813</f>
        <v>20798</v>
      </c>
      <c r="W3813" s="15">
        <f>Raw_Data!W3813</f>
        <v>632927</v>
      </c>
      <c r="X3813" s="15">
        <f>Raw_Data!X3813</f>
        <v>680719</v>
      </c>
      <c r="Y3813" s="15">
        <f>Raw_Data!Y3813</f>
        <v>47792</v>
      </c>
      <c r="Z3813" s="15">
        <f>Raw_Data!Z3813</f>
        <v>15864</v>
      </c>
      <c r="AA3813" s="15">
        <f>Raw_Data!AA3813</f>
        <v>2.0630000000000002</v>
      </c>
      <c r="AB3813" s="15">
        <f>Raw_Data!AB3813</f>
        <v>55.1</v>
      </c>
      <c r="AC3813" s="19" t="str">
        <f>IF(Raw_Data!G3813="","Yes","No")</f>
        <v>No</v>
      </c>
      <c r="AD3813" s="19" t="str">
        <f>IF(Raw_Data!L3813="","Yes","No")</f>
        <v>No</v>
      </c>
      <c r="AE3813" s="19" t="str">
        <f>IF(Raw_Data!T3813="","Imputed",IF(Raw_Data!T3813&gt;INDEX(Cleaning_Reference!$F$6:$F$13,MATCH(D3813,Cleaning_Reference!$A$6:$A$13,0)),"Capped","Original"))</f>
        <v>Original</v>
      </c>
      <c r="AF3813" s="21">
        <f t="shared" si="59"/>
        <v>32.729999999999997</v>
      </c>
    </row>
    <row r="3814" spans="1:32" ht="15" customHeight="1" x14ac:dyDescent="0.3">
      <c r="A3814" s="20" t="str">
        <f>Raw_Data!A3814</f>
        <v>SF13813</v>
      </c>
      <c r="B3814" s="15" t="str">
        <f>Raw_Data!B3814</f>
        <v>Karnataka</v>
      </c>
      <c r="C3814" s="15" t="str">
        <f>Raw_Data!C3814</f>
        <v>Ludhiana</v>
      </c>
      <c r="D3814" s="15" t="str">
        <f>Raw_Data!D3814</f>
        <v>Rice</v>
      </c>
      <c r="E3814" s="15" t="str">
        <f>Raw_Data!E3814</f>
        <v>Rabi</v>
      </c>
      <c r="F3814" s="15">
        <f>Raw_Data!F3814</f>
        <v>9.56</v>
      </c>
      <c r="G3814" s="18">
        <f>IF(Raw_Data!G3814="",ROUND(AVERAGEIFS(Raw_Data!$G$2:$G$4001,Raw_Data!$E$2:$E$4001,E3814),1),Raw_Data!G3814)</f>
        <v>456</v>
      </c>
      <c r="H3814" s="15">
        <f>Raw_Data!H3814</f>
        <v>24.4</v>
      </c>
      <c r="I3814" s="15">
        <f>Raw_Data!I3814</f>
        <v>68</v>
      </c>
      <c r="J3814" s="15">
        <f>Raw_Data!J3814</f>
        <v>10.199999999999999</v>
      </c>
      <c r="K3814" s="15">
        <f>Raw_Data!K3814</f>
        <v>5.97</v>
      </c>
      <c r="L3814" s="18">
        <f>IF(Raw_Data!L3814="",ROUND(AVERAGEIFS(Raw_Data!$L$2:$L$4001,Raw_Data!$E$2:$E$4001,E3814),1),Raw_Data!L3814)</f>
        <v>22</v>
      </c>
      <c r="M3814" s="15">
        <f>Raw_Data!M3814</f>
        <v>78.099999999999994</v>
      </c>
      <c r="N3814" s="15">
        <f>Raw_Data!N3814</f>
        <v>73.5</v>
      </c>
      <c r="O3814" s="15">
        <f>Raw_Data!O3814</f>
        <v>74.2</v>
      </c>
      <c r="P3814" s="15" t="str">
        <f>Raw_Data!P3814</f>
        <v>Flood</v>
      </c>
      <c r="Q3814" s="15">
        <f>Raw_Data!Q3814</f>
        <v>257.60000000000002</v>
      </c>
      <c r="R3814" s="15">
        <f>Raw_Data!R3814</f>
        <v>5.51</v>
      </c>
      <c r="S3814" s="15">
        <f>Raw_Data!S3814</f>
        <v>0.82</v>
      </c>
      <c r="T3814" s="18">
        <f>IF(Raw_Data!T3814="",ROUND(AVERAGEIFS(Raw_Data!$T$2:$T$4001,Raw_Data!$E$2:$E$4001,E3814,Raw_Data!$D$2:$D$4001,D3814),2),IF(Raw_Data!T3814&gt;INDEX(Cleaning_Reference!$F$6:$F$13,MATCH(D3814,Cleaning_Reference!$A$6:$A$13,0)),INDEX(Cleaning_Reference!$F$6:$F$13,MATCH(D3814,Cleaning_Reference!$A$6:$A$13,0)),Raw_Data!T3814))</f>
        <v>1.53</v>
      </c>
      <c r="U3814" s="15">
        <f>Raw_Data!U3814</f>
        <v>14.63</v>
      </c>
      <c r="V3814" s="15">
        <f>Raw_Data!V3814</f>
        <v>17948</v>
      </c>
      <c r="W3814" s="15">
        <f>Raw_Data!W3814</f>
        <v>636229</v>
      </c>
      <c r="X3814" s="15">
        <f>Raw_Data!X3814</f>
        <v>262579</v>
      </c>
      <c r="Y3814" s="15">
        <f>Raw_Data!Y3814</f>
        <v>-373650</v>
      </c>
      <c r="Z3814" s="15">
        <f>Raw_Data!Z3814</f>
        <v>17869</v>
      </c>
      <c r="AA3814" s="15">
        <f>Raw_Data!AA3814</f>
        <v>0.81899999999999995</v>
      </c>
      <c r="AB3814" s="15">
        <f>Raw_Data!AB3814</f>
        <v>42.4</v>
      </c>
      <c r="AC3814" s="19" t="str">
        <f>IF(Raw_Data!G3814="","Yes","No")</f>
        <v>No</v>
      </c>
      <c r="AD3814" s="19" t="str">
        <f>IF(Raw_Data!L3814="","Yes","No")</f>
        <v>No</v>
      </c>
      <c r="AE3814" s="19" t="str">
        <f>IF(Raw_Data!T3814="","Imputed",IF(Raw_Data!T3814&gt;INDEX(Cleaning_Reference!$F$6:$F$13,MATCH(D3814,Cleaning_Reference!$A$6:$A$13,0)),"Capped","Original"))</f>
        <v>Original</v>
      </c>
      <c r="AF3814" s="21">
        <f t="shared" si="59"/>
        <v>14.63</v>
      </c>
    </row>
    <row r="3815" spans="1:32" ht="15" customHeight="1" x14ac:dyDescent="0.3">
      <c r="A3815" s="20" t="str">
        <f>Raw_Data!A3815</f>
        <v>SF13814</v>
      </c>
      <c r="B3815" s="15" t="str">
        <f>Raw_Data!B3815</f>
        <v>Tamil Nadu</v>
      </c>
      <c r="C3815" s="15" t="str">
        <f>Raw_Data!C3815</f>
        <v>Warangal</v>
      </c>
      <c r="D3815" s="15" t="str">
        <f>Raw_Data!D3815</f>
        <v>Wheat</v>
      </c>
      <c r="E3815" s="15" t="str">
        <f>Raw_Data!E3815</f>
        <v>Kharif</v>
      </c>
      <c r="F3815" s="15">
        <f>Raw_Data!F3815</f>
        <v>12.68</v>
      </c>
      <c r="G3815" s="18">
        <f>IF(Raw_Data!G3815="",ROUND(AVERAGEIFS(Raw_Data!$G$2:$G$4001,Raw_Data!$E$2:$E$4001,E3815),1),Raw_Data!G3815)</f>
        <v>824.8</v>
      </c>
      <c r="H3815" s="15">
        <f>Raw_Data!H3815</f>
        <v>29.6</v>
      </c>
      <c r="I3815" s="15">
        <f>Raw_Data!I3815</f>
        <v>80.2</v>
      </c>
      <c r="J3815" s="15">
        <f>Raw_Data!J3815</f>
        <v>7.3</v>
      </c>
      <c r="K3815" s="15">
        <f>Raw_Data!K3815</f>
        <v>6.77</v>
      </c>
      <c r="L3815" s="18">
        <f>IF(Raw_Data!L3815="",ROUND(AVERAGEIFS(Raw_Data!$L$2:$L$4001,Raw_Data!$E$2:$E$4001,E3815),1),Raw_Data!L3815)</f>
        <v>31.8</v>
      </c>
      <c r="M3815" s="15">
        <f>Raw_Data!M3815</f>
        <v>150.19999999999999</v>
      </c>
      <c r="N3815" s="15">
        <f>Raw_Data!N3815</f>
        <v>56.7</v>
      </c>
      <c r="O3815" s="15">
        <f>Raw_Data!O3815</f>
        <v>142.80000000000001</v>
      </c>
      <c r="P3815" s="15" t="str">
        <f>Raw_Data!P3815</f>
        <v>Sprinkler</v>
      </c>
      <c r="Q3815" s="15">
        <f>Raw_Data!Q3815</f>
        <v>125.6</v>
      </c>
      <c r="R3815" s="15">
        <f>Raw_Data!R3815</f>
        <v>6.4</v>
      </c>
      <c r="S3815" s="15">
        <f>Raw_Data!S3815</f>
        <v>0.82</v>
      </c>
      <c r="T3815" s="18">
        <f>IF(Raw_Data!T3815="",ROUND(AVERAGEIFS(Raw_Data!$T$2:$T$4001,Raw_Data!$E$2:$E$4001,E3815,Raw_Data!$D$2:$D$4001,D3815),2),IF(Raw_Data!T3815&gt;INDEX(Cleaning_Reference!$F$6:$F$13,MATCH(D3815,Cleaning_Reference!$A$6:$A$13,0)),INDEX(Cleaning_Reference!$F$6:$F$13,MATCH(D3815,Cleaning_Reference!$A$6:$A$13,0)),Raw_Data!T3815))</f>
        <v>3.13</v>
      </c>
      <c r="U3815" s="15">
        <f>Raw_Data!U3815</f>
        <v>39.69</v>
      </c>
      <c r="V3815" s="15">
        <f>Raw_Data!V3815</f>
        <v>20730</v>
      </c>
      <c r="W3815" s="15">
        <f>Raw_Data!W3815</f>
        <v>847567</v>
      </c>
      <c r="X3815" s="15">
        <f>Raw_Data!X3815</f>
        <v>822774</v>
      </c>
      <c r="Y3815" s="15">
        <f>Raw_Data!Y3815</f>
        <v>-24793</v>
      </c>
      <c r="Z3815" s="15">
        <f>Raw_Data!Z3815</f>
        <v>6800</v>
      </c>
      <c r="AA3815" s="15">
        <f>Raw_Data!AA3815</f>
        <v>5.8369999999999997</v>
      </c>
      <c r="AB3815" s="15">
        <f>Raw_Data!AB3815</f>
        <v>55.3</v>
      </c>
      <c r="AC3815" s="19" t="str">
        <f>IF(Raw_Data!G3815="","Yes","No")</f>
        <v>No</v>
      </c>
      <c r="AD3815" s="19" t="str">
        <f>IF(Raw_Data!L3815="","Yes","No")</f>
        <v>No</v>
      </c>
      <c r="AE3815" s="19" t="str">
        <f>IF(Raw_Data!T3815="","Imputed",IF(Raw_Data!T3815&gt;INDEX(Cleaning_Reference!$F$6:$F$13,MATCH(D3815,Cleaning_Reference!$A$6:$A$13,0)),"Capped","Original"))</f>
        <v>Original</v>
      </c>
      <c r="AF3815" s="21">
        <f t="shared" si="59"/>
        <v>39.69</v>
      </c>
    </row>
    <row r="3816" spans="1:32" ht="15" customHeight="1" x14ac:dyDescent="0.3">
      <c r="A3816" s="20" t="str">
        <f>Raw_Data!A3816</f>
        <v>SF13815</v>
      </c>
      <c r="B3816" s="15" t="str">
        <f>Raw_Data!B3816</f>
        <v>Maharashtra</v>
      </c>
      <c r="C3816" s="15" t="str">
        <f>Raw_Data!C3816</f>
        <v>Rajkot</v>
      </c>
      <c r="D3816" s="15" t="str">
        <f>Raw_Data!D3816</f>
        <v>Maize</v>
      </c>
      <c r="E3816" s="15" t="str">
        <f>Raw_Data!E3816</f>
        <v>Rabi</v>
      </c>
      <c r="F3816" s="15">
        <f>Raw_Data!F3816</f>
        <v>12.29</v>
      </c>
      <c r="G3816" s="18">
        <f>IF(Raw_Data!G3816="",ROUND(AVERAGEIFS(Raw_Data!$G$2:$G$4001,Raw_Data!$E$2:$E$4001,E3816),1),Raw_Data!G3816)</f>
        <v>427.3</v>
      </c>
      <c r="H3816" s="15">
        <f>Raw_Data!H3816</f>
        <v>24.8</v>
      </c>
      <c r="I3816" s="15">
        <f>Raw_Data!I3816</f>
        <v>71</v>
      </c>
      <c r="J3816" s="15">
        <f>Raw_Data!J3816</f>
        <v>9</v>
      </c>
      <c r="K3816" s="15">
        <f>Raw_Data!K3816</f>
        <v>6.86</v>
      </c>
      <c r="L3816" s="18">
        <f>IF(Raw_Data!L3816="",ROUND(AVERAGEIFS(Raw_Data!$L$2:$L$4001,Raw_Data!$E$2:$E$4001,E3816),1),Raw_Data!L3816)</f>
        <v>23.9</v>
      </c>
      <c r="M3816" s="15">
        <f>Raw_Data!M3816</f>
        <v>141.69999999999999</v>
      </c>
      <c r="N3816" s="15">
        <f>Raw_Data!N3816</f>
        <v>81.400000000000006</v>
      </c>
      <c r="O3816" s="15">
        <f>Raw_Data!O3816</f>
        <v>144.30000000000001</v>
      </c>
      <c r="P3816" s="15" t="str">
        <f>Raw_Data!P3816</f>
        <v>Drip</v>
      </c>
      <c r="Q3816" s="15">
        <f>Raw_Data!Q3816</f>
        <v>240.9</v>
      </c>
      <c r="R3816" s="15">
        <f>Raw_Data!R3816</f>
        <v>9.19</v>
      </c>
      <c r="S3816" s="15">
        <f>Raw_Data!S3816</f>
        <v>0.99</v>
      </c>
      <c r="T3816" s="18">
        <f>IF(Raw_Data!T3816="",ROUND(AVERAGEIFS(Raw_Data!$T$2:$T$4001,Raw_Data!$E$2:$E$4001,E3816,Raw_Data!$D$2:$D$4001,D3816),2),IF(Raw_Data!T3816&gt;INDEX(Cleaning_Reference!$F$6:$F$13,MATCH(D3816,Cleaning_Reference!$A$6:$A$13,0)),INDEX(Cleaning_Reference!$F$6:$F$13,MATCH(D3816,Cleaning_Reference!$A$6:$A$13,0)),Raw_Data!T3816))</f>
        <v>4.3</v>
      </c>
      <c r="U3816" s="15">
        <f>Raw_Data!U3816</f>
        <v>52.85</v>
      </c>
      <c r="V3816" s="15">
        <f>Raw_Data!V3816</f>
        <v>24072</v>
      </c>
      <c r="W3816" s="15">
        <f>Raw_Data!W3816</f>
        <v>1063777</v>
      </c>
      <c r="X3816" s="15">
        <f>Raw_Data!X3816</f>
        <v>1272205</v>
      </c>
      <c r="Y3816" s="15">
        <f>Raw_Data!Y3816</f>
        <v>208428</v>
      </c>
      <c r="Z3816" s="15">
        <f>Raw_Data!Z3816</f>
        <v>5976</v>
      </c>
      <c r="AA3816" s="15">
        <f>Raw_Data!AA3816</f>
        <v>8.8439999999999994</v>
      </c>
      <c r="AB3816" s="15">
        <f>Raw_Data!AB3816</f>
        <v>33</v>
      </c>
      <c r="AC3816" s="19" t="str">
        <f>IF(Raw_Data!G3816="","Yes","No")</f>
        <v>No</v>
      </c>
      <c r="AD3816" s="19" t="str">
        <f>IF(Raw_Data!L3816="","Yes","No")</f>
        <v>No</v>
      </c>
      <c r="AE3816" s="19" t="str">
        <f>IF(Raw_Data!T3816="","Imputed",IF(Raw_Data!T3816&gt;INDEX(Cleaning_Reference!$F$6:$F$13,MATCH(D3816,Cleaning_Reference!$A$6:$A$13,0)),"Capped","Original"))</f>
        <v>Original</v>
      </c>
      <c r="AF3816" s="21">
        <f t="shared" si="59"/>
        <v>52.85</v>
      </c>
    </row>
    <row r="3817" spans="1:32" ht="15" customHeight="1" x14ac:dyDescent="0.3">
      <c r="A3817" s="20" t="str">
        <f>Raw_Data!A3817</f>
        <v>SF13816</v>
      </c>
      <c r="B3817" s="15" t="str">
        <f>Raw_Data!B3817</f>
        <v>Gujarat</v>
      </c>
      <c r="C3817" s="15" t="str">
        <f>Raw_Data!C3817</f>
        <v>Ludhiana</v>
      </c>
      <c r="D3817" s="15" t="str">
        <f>Raw_Data!D3817</f>
        <v>Groundnut</v>
      </c>
      <c r="E3817" s="15" t="str">
        <f>Raw_Data!E3817</f>
        <v>Rabi</v>
      </c>
      <c r="F3817" s="15">
        <f>Raw_Data!F3817</f>
        <v>14.46</v>
      </c>
      <c r="G3817" s="18">
        <f>IF(Raw_Data!G3817="",ROUND(AVERAGEIFS(Raw_Data!$G$2:$G$4001,Raw_Data!$E$2:$E$4001,E3817),1),Raw_Data!G3817)</f>
        <v>101.3</v>
      </c>
      <c r="H3817" s="15">
        <f>Raw_Data!H3817</f>
        <v>22.4</v>
      </c>
      <c r="I3817" s="15">
        <f>Raw_Data!I3817</f>
        <v>57.6</v>
      </c>
      <c r="J3817" s="15">
        <f>Raw_Data!J3817</f>
        <v>7.3</v>
      </c>
      <c r="K3817" s="15">
        <f>Raw_Data!K3817</f>
        <v>7.55</v>
      </c>
      <c r="L3817" s="18">
        <f>IF(Raw_Data!L3817="",ROUND(AVERAGEIFS(Raw_Data!$L$2:$L$4001,Raw_Data!$E$2:$E$4001,E3817),1),Raw_Data!L3817)</f>
        <v>23</v>
      </c>
      <c r="M3817" s="15">
        <f>Raw_Data!M3817</f>
        <v>144.4</v>
      </c>
      <c r="N3817" s="15">
        <f>Raw_Data!N3817</f>
        <v>79.400000000000006</v>
      </c>
      <c r="O3817" s="15">
        <f>Raw_Data!O3817</f>
        <v>95.2</v>
      </c>
      <c r="P3817" s="15" t="str">
        <f>Raw_Data!P3817</f>
        <v>Drip</v>
      </c>
      <c r="Q3817" s="15">
        <f>Raw_Data!Q3817</f>
        <v>178.9</v>
      </c>
      <c r="R3817" s="15">
        <f>Raw_Data!R3817</f>
        <v>3.76</v>
      </c>
      <c r="S3817" s="15">
        <f>Raw_Data!S3817</f>
        <v>0.98</v>
      </c>
      <c r="T3817" s="18">
        <f>IF(Raw_Data!T3817="",ROUND(AVERAGEIFS(Raw_Data!$T$2:$T$4001,Raw_Data!$E$2:$E$4001,E3817,Raw_Data!$D$2:$D$4001,D3817),2),IF(Raw_Data!T3817&gt;INDEX(Cleaning_Reference!$F$6:$F$13,MATCH(D3817,Cleaning_Reference!$A$6:$A$13,0)),INDEX(Cleaning_Reference!$F$6:$F$13,MATCH(D3817,Cleaning_Reference!$A$6:$A$13,0)),Raw_Data!T3817))</f>
        <v>0.65</v>
      </c>
      <c r="U3817" s="15">
        <f>Raw_Data!U3817</f>
        <v>9.4</v>
      </c>
      <c r="V3817" s="15">
        <f>Raw_Data!V3817</f>
        <v>54292</v>
      </c>
      <c r="W3817" s="15">
        <f>Raw_Data!W3817</f>
        <v>1121592</v>
      </c>
      <c r="X3817" s="15">
        <f>Raw_Data!X3817</f>
        <v>510345</v>
      </c>
      <c r="Y3817" s="15">
        <f>Raw_Data!Y3817</f>
        <v>-611247</v>
      </c>
      <c r="Z3817" s="15">
        <f>Raw_Data!Z3817</f>
        <v>5344</v>
      </c>
      <c r="AA3817" s="15">
        <f>Raw_Data!AA3817</f>
        <v>1.7589999999999999</v>
      </c>
      <c r="AB3817" s="15">
        <f>Raw_Data!AB3817</f>
        <v>30.3</v>
      </c>
      <c r="AC3817" s="19" t="str">
        <f>IF(Raw_Data!G3817="","Yes","No")</f>
        <v>No</v>
      </c>
      <c r="AD3817" s="19" t="str">
        <f>IF(Raw_Data!L3817="","Yes","No")</f>
        <v>No</v>
      </c>
      <c r="AE3817" s="19" t="str">
        <f>IF(Raw_Data!T3817="","Imputed",IF(Raw_Data!T3817&gt;INDEX(Cleaning_Reference!$F$6:$F$13,MATCH(D3817,Cleaning_Reference!$A$6:$A$13,0)),"Capped","Original"))</f>
        <v>Original</v>
      </c>
      <c r="AF3817" s="21">
        <f t="shared" si="59"/>
        <v>9.4</v>
      </c>
    </row>
    <row r="3818" spans="1:32" ht="15" customHeight="1" x14ac:dyDescent="0.3">
      <c r="A3818" s="20" t="str">
        <f>Raw_Data!A3818</f>
        <v>SF13817</v>
      </c>
      <c r="B3818" s="15" t="str">
        <f>Raw_Data!B3818</f>
        <v>Maharashtra</v>
      </c>
      <c r="C3818" s="15" t="str">
        <f>Raw_Data!C3818</f>
        <v>Nashik</v>
      </c>
      <c r="D3818" s="15" t="str">
        <f>Raw_Data!D3818</f>
        <v>Rice</v>
      </c>
      <c r="E3818" s="15" t="str">
        <f>Raw_Data!E3818</f>
        <v>Kharif</v>
      </c>
      <c r="F3818" s="15">
        <f>Raw_Data!F3818</f>
        <v>10.33</v>
      </c>
      <c r="G3818" s="18">
        <f>IF(Raw_Data!G3818="",ROUND(AVERAGEIFS(Raw_Data!$G$2:$G$4001,Raw_Data!$E$2:$E$4001,E3818),1),Raw_Data!G3818)</f>
        <v>683.6</v>
      </c>
      <c r="H3818" s="15">
        <f>Raw_Data!H3818</f>
        <v>29.9</v>
      </c>
      <c r="I3818" s="15">
        <f>Raw_Data!I3818</f>
        <v>63.9</v>
      </c>
      <c r="J3818" s="15">
        <f>Raw_Data!J3818</f>
        <v>5.7</v>
      </c>
      <c r="K3818" s="15">
        <f>Raw_Data!K3818</f>
        <v>6.29</v>
      </c>
      <c r="L3818" s="18">
        <f>IF(Raw_Data!L3818="",ROUND(AVERAGEIFS(Raw_Data!$L$2:$L$4001,Raw_Data!$E$2:$E$4001,E3818),1),Raw_Data!L3818)</f>
        <v>31.5</v>
      </c>
      <c r="M3818" s="15">
        <f>Raw_Data!M3818</f>
        <v>119.3</v>
      </c>
      <c r="N3818" s="15">
        <f>Raw_Data!N3818</f>
        <v>70.8</v>
      </c>
      <c r="O3818" s="15">
        <f>Raw_Data!O3818</f>
        <v>77.599999999999994</v>
      </c>
      <c r="P3818" s="15" t="str">
        <f>Raw_Data!P3818</f>
        <v>Rainfed</v>
      </c>
      <c r="Q3818" s="15">
        <f>Raw_Data!Q3818</f>
        <v>176.7</v>
      </c>
      <c r="R3818" s="15">
        <f>Raw_Data!R3818</f>
        <v>5.4</v>
      </c>
      <c r="S3818" s="15">
        <f>Raw_Data!S3818</f>
        <v>0.93</v>
      </c>
      <c r="T3818" s="18">
        <f>IF(Raw_Data!T3818="",ROUND(AVERAGEIFS(Raw_Data!$T$2:$T$4001,Raw_Data!$E$2:$E$4001,E3818,Raw_Data!$D$2:$D$4001,D3818),2),IF(Raw_Data!T3818&gt;INDEX(Cleaning_Reference!$F$6:$F$13,MATCH(D3818,Cleaning_Reference!$A$6:$A$13,0)),INDEX(Cleaning_Reference!$F$6:$F$13,MATCH(D3818,Cleaning_Reference!$A$6:$A$13,0)),Raw_Data!T3818))</f>
        <v>3.13</v>
      </c>
      <c r="U3818" s="15">
        <f>Raw_Data!U3818</f>
        <v>32.33</v>
      </c>
      <c r="V3818" s="15">
        <f>Raw_Data!V3818</f>
        <v>22816</v>
      </c>
      <c r="W3818" s="15">
        <f>Raw_Data!W3818</f>
        <v>706021</v>
      </c>
      <c r="X3818" s="15">
        <f>Raw_Data!X3818</f>
        <v>737641</v>
      </c>
      <c r="Y3818" s="15">
        <f>Raw_Data!Y3818</f>
        <v>31620</v>
      </c>
      <c r="Z3818" s="15">
        <f>Raw_Data!Z3818</f>
        <v>10131</v>
      </c>
      <c r="AA3818" s="15">
        <f>Raw_Data!AA3818</f>
        <v>3.1909999999999998</v>
      </c>
      <c r="AB3818" s="15">
        <f>Raw_Data!AB3818</f>
        <v>46.5</v>
      </c>
      <c r="AC3818" s="19" t="str">
        <f>IF(Raw_Data!G3818="","Yes","No")</f>
        <v>No</v>
      </c>
      <c r="AD3818" s="19" t="str">
        <f>IF(Raw_Data!L3818="","Yes","No")</f>
        <v>No</v>
      </c>
      <c r="AE3818" s="19" t="str">
        <f>IF(Raw_Data!T3818="","Imputed",IF(Raw_Data!T3818&gt;INDEX(Cleaning_Reference!$F$6:$F$13,MATCH(D3818,Cleaning_Reference!$A$6:$A$13,0)),"Capped","Original"))</f>
        <v>Original</v>
      </c>
      <c r="AF3818" s="21">
        <f t="shared" si="59"/>
        <v>32.33</v>
      </c>
    </row>
    <row r="3819" spans="1:32" ht="15" customHeight="1" x14ac:dyDescent="0.3">
      <c r="A3819" s="20" t="str">
        <f>Raw_Data!A3819</f>
        <v>SF13818</v>
      </c>
      <c r="B3819" s="15" t="str">
        <f>Raw_Data!B3819</f>
        <v>Karnataka</v>
      </c>
      <c r="C3819" s="15" t="str">
        <f>Raw_Data!C3819</f>
        <v>Warangal</v>
      </c>
      <c r="D3819" s="15" t="str">
        <f>Raw_Data!D3819</f>
        <v>Wheat</v>
      </c>
      <c r="E3819" s="15" t="str">
        <f>Raw_Data!E3819</f>
        <v>Zaid</v>
      </c>
      <c r="F3819" s="15">
        <f>Raw_Data!F3819</f>
        <v>5</v>
      </c>
      <c r="G3819" s="18">
        <f>IF(Raw_Data!G3819="",ROUND(AVERAGEIFS(Raw_Data!$G$2:$G$4001,Raw_Data!$E$2:$E$4001,E3819),1),Raw_Data!G3819)</f>
        <v>80</v>
      </c>
      <c r="H3819" s="15">
        <f>Raw_Data!H3819</f>
        <v>31.6</v>
      </c>
      <c r="I3819" s="15">
        <f>Raw_Data!I3819</f>
        <v>43.9</v>
      </c>
      <c r="J3819" s="15">
        <f>Raw_Data!J3819</f>
        <v>7.9</v>
      </c>
      <c r="K3819" s="15">
        <f>Raw_Data!K3819</f>
        <v>6.63</v>
      </c>
      <c r="L3819" s="18">
        <f>IF(Raw_Data!L3819="",ROUND(AVERAGEIFS(Raw_Data!$L$2:$L$4001,Raw_Data!$E$2:$E$4001,E3819),1),Raw_Data!L3819)</f>
        <v>12.5</v>
      </c>
      <c r="M3819" s="15">
        <f>Raw_Data!M3819</f>
        <v>143.9</v>
      </c>
      <c r="N3819" s="15">
        <f>Raw_Data!N3819</f>
        <v>69.099999999999994</v>
      </c>
      <c r="O3819" s="15">
        <f>Raw_Data!O3819</f>
        <v>119</v>
      </c>
      <c r="P3819" s="15" t="str">
        <f>Raw_Data!P3819</f>
        <v>Sprinkler</v>
      </c>
      <c r="Q3819" s="15">
        <f>Raw_Data!Q3819</f>
        <v>139</v>
      </c>
      <c r="R3819" s="15">
        <f>Raw_Data!R3819</f>
        <v>6.15</v>
      </c>
      <c r="S3819" s="15">
        <f>Raw_Data!S3819</f>
        <v>0.65</v>
      </c>
      <c r="T3819" s="18">
        <f>IF(Raw_Data!T3819="",ROUND(AVERAGEIFS(Raw_Data!$T$2:$T$4001,Raw_Data!$E$2:$E$4001,E3819,Raw_Data!$D$2:$D$4001,D3819),2),IF(Raw_Data!T3819&gt;INDEX(Cleaning_Reference!$F$6:$F$13,MATCH(D3819,Cleaning_Reference!$A$6:$A$13,0)),INDEX(Cleaning_Reference!$F$6:$F$13,MATCH(D3819,Cleaning_Reference!$A$6:$A$13,0)),Raw_Data!T3819))</f>
        <v>2.6</v>
      </c>
      <c r="U3819" s="15">
        <f>Raw_Data!U3819</f>
        <v>13</v>
      </c>
      <c r="V3819" s="15">
        <f>Raw_Data!V3819</f>
        <v>25504</v>
      </c>
      <c r="W3819" s="15">
        <f>Raw_Data!W3819</f>
        <v>309480</v>
      </c>
      <c r="X3819" s="15">
        <f>Raw_Data!X3819</f>
        <v>331552</v>
      </c>
      <c r="Y3819" s="15">
        <f>Raw_Data!Y3819</f>
        <v>22072</v>
      </c>
      <c r="Z3819" s="15">
        <f>Raw_Data!Z3819</f>
        <v>2370</v>
      </c>
      <c r="AA3819" s="15">
        <f>Raw_Data!AA3819</f>
        <v>5.4850000000000003</v>
      </c>
      <c r="AB3819" s="15">
        <f>Raw_Data!AB3819</f>
        <v>28.7</v>
      </c>
      <c r="AC3819" s="19" t="str">
        <f>IF(Raw_Data!G3819="","Yes","No")</f>
        <v>No</v>
      </c>
      <c r="AD3819" s="19" t="str">
        <f>IF(Raw_Data!L3819="","Yes","No")</f>
        <v>No</v>
      </c>
      <c r="AE3819" s="19" t="str">
        <f>IF(Raw_Data!T3819="","Imputed",IF(Raw_Data!T3819&gt;INDEX(Cleaning_Reference!$F$6:$F$13,MATCH(D3819,Cleaning_Reference!$A$6:$A$13,0)),"Capped","Original"))</f>
        <v>Original</v>
      </c>
      <c r="AF3819" s="21">
        <f t="shared" si="59"/>
        <v>13</v>
      </c>
    </row>
    <row r="3820" spans="1:32" ht="15" customHeight="1" x14ac:dyDescent="0.3">
      <c r="A3820" s="20" t="str">
        <f>Raw_Data!A3820</f>
        <v>SF13819</v>
      </c>
      <c r="B3820" s="15" t="str">
        <f>Raw_Data!B3820</f>
        <v>Andhra Pradesh</v>
      </c>
      <c r="C3820" s="15" t="str">
        <f>Raw_Data!C3820</f>
        <v>Guntur</v>
      </c>
      <c r="D3820" s="15" t="str">
        <f>Raw_Data!D3820</f>
        <v>Rice</v>
      </c>
      <c r="E3820" s="15" t="str">
        <f>Raw_Data!E3820</f>
        <v>Rabi</v>
      </c>
      <c r="F3820" s="15">
        <f>Raw_Data!F3820</f>
        <v>3.39</v>
      </c>
      <c r="G3820" s="18">
        <f>IF(Raw_Data!G3820="",ROUND(AVERAGEIFS(Raw_Data!$G$2:$G$4001,Raw_Data!$E$2:$E$4001,E3820),1),Raw_Data!G3820)</f>
        <v>536.70000000000005</v>
      </c>
      <c r="H3820" s="15">
        <f>Raw_Data!H3820</f>
        <v>22.8</v>
      </c>
      <c r="I3820" s="15">
        <f>Raw_Data!I3820</f>
        <v>51.9</v>
      </c>
      <c r="J3820" s="15">
        <f>Raw_Data!J3820</f>
        <v>6</v>
      </c>
      <c r="K3820" s="15">
        <f>Raw_Data!K3820</f>
        <v>6.34</v>
      </c>
      <c r="L3820" s="18">
        <f>IF(Raw_Data!L3820="",ROUND(AVERAGEIFS(Raw_Data!$L$2:$L$4001,Raw_Data!$E$2:$E$4001,E3820),1),Raw_Data!L3820)</f>
        <v>26</v>
      </c>
      <c r="M3820" s="15">
        <f>Raw_Data!M3820</f>
        <v>123.5</v>
      </c>
      <c r="N3820" s="15">
        <f>Raw_Data!N3820</f>
        <v>67.3</v>
      </c>
      <c r="O3820" s="15">
        <f>Raw_Data!O3820</f>
        <v>121.1</v>
      </c>
      <c r="P3820" s="15" t="str">
        <f>Raw_Data!P3820</f>
        <v>Flood</v>
      </c>
      <c r="Q3820" s="15">
        <f>Raw_Data!Q3820</f>
        <v>104.2</v>
      </c>
      <c r="R3820" s="15">
        <f>Raw_Data!R3820</f>
        <v>6.42</v>
      </c>
      <c r="S3820" s="15">
        <f>Raw_Data!S3820</f>
        <v>0.65</v>
      </c>
      <c r="T3820" s="18">
        <f>IF(Raw_Data!T3820="",ROUND(AVERAGEIFS(Raw_Data!$T$2:$T$4001,Raw_Data!$E$2:$E$4001,E3820,Raw_Data!$D$2:$D$4001,D3820),2),IF(Raw_Data!T3820&gt;INDEX(Cleaning_Reference!$F$6:$F$13,MATCH(D3820,Cleaning_Reference!$A$6:$A$13,0)),INDEX(Cleaning_Reference!$F$6:$F$13,MATCH(D3820,Cleaning_Reference!$A$6:$A$13,0)),Raw_Data!T3820))</f>
        <v>2.83</v>
      </c>
      <c r="U3820" s="15">
        <f>Raw_Data!U3820</f>
        <v>9.59</v>
      </c>
      <c r="V3820" s="15">
        <f>Raw_Data!V3820</f>
        <v>21532</v>
      </c>
      <c r="W3820" s="15">
        <f>Raw_Data!W3820</f>
        <v>238047</v>
      </c>
      <c r="X3820" s="15">
        <f>Raw_Data!X3820</f>
        <v>206492</v>
      </c>
      <c r="Y3820" s="15">
        <f>Raw_Data!Y3820</f>
        <v>-31555</v>
      </c>
      <c r="Z3820" s="15">
        <f>Raw_Data!Z3820</f>
        <v>6260</v>
      </c>
      <c r="AA3820" s="15">
        <f>Raw_Data!AA3820</f>
        <v>1.532</v>
      </c>
      <c r="AB3820" s="15">
        <f>Raw_Data!AB3820</f>
        <v>38.299999999999997</v>
      </c>
      <c r="AC3820" s="19" t="str">
        <f>IF(Raw_Data!G3820="","Yes","No")</f>
        <v>No</v>
      </c>
      <c r="AD3820" s="19" t="str">
        <f>IF(Raw_Data!L3820="","Yes","No")</f>
        <v>No</v>
      </c>
      <c r="AE3820" s="19" t="str">
        <f>IF(Raw_Data!T3820="","Imputed",IF(Raw_Data!T3820&gt;INDEX(Cleaning_Reference!$F$6:$F$13,MATCH(D3820,Cleaning_Reference!$A$6:$A$13,0)),"Capped","Original"))</f>
        <v>Original</v>
      </c>
      <c r="AF3820" s="21">
        <f t="shared" si="59"/>
        <v>9.59</v>
      </c>
    </row>
    <row r="3821" spans="1:32" ht="15" customHeight="1" x14ac:dyDescent="0.3">
      <c r="A3821" s="20" t="str">
        <f>Raw_Data!A3821</f>
        <v>SF13820</v>
      </c>
      <c r="B3821" s="15" t="str">
        <f>Raw_Data!B3821</f>
        <v>Madhya Pradesh</v>
      </c>
      <c r="C3821" s="15" t="str">
        <f>Raw_Data!C3821</f>
        <v>Erode</v>
      </c>
      <c r="D3821" s="15" t="str">
        <f>Raw_Data!D3821</f>
        <v>Pulses</v>
      </c>
      <c r="E3821" s="15" t="str">
        <f>Raw_Data!E3821</f>
        <v>Rabi</v>
      </c>
      <c r="F3821" s="15">
        <f>Raw_Data!F3821</f>
        <v>0.85</v>
      </c>
      <c r="G3821" s="18">
        <f>IF(Raw_Data!G3821="",ROUND(AVERAGEIFS(Raw_Data!$G$2:$G$4001,Raw_Data!$E$2:$E$4001,E3821),1),Raw_Data!G3821)</f>
        <v>567.29999999999995</v>
      </c>
      <c r="H3821" s="15">
        <f>Raw_Data!H3821</f>
        <v>23.6</v>
      </c>
      <c r="I3821" s="15">
        <f>Raw_Data!I3821</f>
        <v>59.1</v>
      </c>
      <c r="J3821" s="15">
        <f>Raw_Data!J3821</f>
        <v>7.4</v>
      </c>
      <c r="K3821" s="15">
        <f>Raw_Data!K3821</f>
        <v>8.01</v>
      </c>
      <c r="L3821" s="18">
        <f>IF(Raw_Data!L3821="",ROUND(AVERAGEIFS(Raw_Data!$L$2:$L$4001,Raw_Data!$E$2:$E$4001,E3821),1),Raw_Data!L3821)</f>
        <v>27.8</v>
      </c>
      <c r="M3821" s="15">
        <f>Raw_Data!M3821</f>
        <v>98.3</v>
      </c>
      <c r="N3821" s="15">
        <f>Raw_Data!N3821</f>
        <v>45.3</v>
      </c>
      <c r="O3821" s="15">
        <f>Raw_Data!O3821</f>
        <v>136.30000000000001</v>
      </c>
      <c r="P3821" s="15" t="str">
        <f>Raw_Data!P3821</f>
        <v>Rainfed</v>
      </c>
      <c r="Q3821" s="15">
        <f>Raw_Data!Q3821</f>
        <v>253.1</v>
      </c>
      <c r="R3821" s="15">
        <f>Raw_Data!R3821</f>
        <v>2.91</v>
      </c>
      <c r="S3821" s="15">
        <f>Raw_Data!S3821</f>
        <v>0.92</v>
      </c>
      <c r="T3821" s="18">
        <f>IF(Raw_Data!T3821="",ROUND(AVERAGEIFS(Raw_Data!$T$2:$T$4001,Raw_Data!$E$2:$E$4001,E3821,Raw_Data!$D$2:$D$4001,D3821),2),IF(Raw_Data!T3821&gt;INDEX(Cleaning_Reference!$F$6:$F$13,MATCH(D3821,Cleaning_Reference!$A$6:$A$13,0)),INDEX(Cleaning_Reference!$F$6:$F$13,MATCH(D3821,Cleaning_Reference!$A$6:$A$13,0)),Raw_Data!T3821))</f>
        <v>0.3</v>
      </c>
      <c r="U3821" s="15">
        <f>Raw_Data!U3821</f>
        <v>0.26</v>
      </c>
      <c r="V3821" s="15">
        <f>Raw_Data!V3821</f>
        <v>68282</v>
      </c>
      <c r="W3821" s="15">
        <f>Raw_Data!W3821</f>
        <v>56595</v>
      </c>
      <c r="X3821" s="15">
        <f>Raw_Data!X3821</f>
        <v>17753</v>
      </c>
      <c r="Y3821" s="15">
        <f>Raw_Data!Y3821</f>
        <v>-38842</v>
      </c>
      <c r="Z3821" s="15">
        <f>Raw_Data!Z3821</f>
        <v>174</v>
      </c>
      <c r="AA3821" s="15">
        <f>Raw_Data!AA3821</f>
        <v>1.494</v>
      </c>
      <c r="AB3821" s="15">
        <f>Raw_Data!AB3821</f>
        <v>55.5</v>
      </c>
      <c r="AC3821" s="19" t="str">
        <f>IF(Raw_Data!G3821="","Yes","No")</f>
        <v>No</v>
      </c>
      <c r="AD3821" s="19" t="str">
        <f>IF(Raw_Data!L3821="","Yes","No")</f>
        <v>No</v>
      </c>
      <c r="AE3821" s="19" t="str">
        <f>IF(Raw_Data!T3821="","Imputed",IF(Raw_Data!T3821&gt;INDEX(Cleaning_Reference!$F$6:$F$13,MATCH(D3821,Cleaning_Reference!$A$6:$A$13,0)),"Capped","Original"))</f>
        <v>Original</v>
      </c>
      <c r="AF3821" s="21">
        <f t="shared" si="59"/>
        <v>0.26</v>
      </c>
    </row>
    <row r="3822" spans="1:32" ht="15" customHeight="1" x14ac:dyDescent="0.3">
      <c r="A3822" s="20" t="str">
        <f>Raw_Data!A3822</f>
        <v>SF13821</v>
      </c>
      <c r="B3822" s="15" t="str">
        <f>Raw_Data!B3822</f>
        <v>Telangana</v>
      </c>
      <c r="C3822" s="15" t="str">
        <f>Raw_Data!C3822</f>
        <v>Ludhiana</v>
      </c>
      <c r="D3822" s="15" t="str">
        <f>Raw_Data!D3822</f>
        <v>Rice</v>
      </c>
      <c r="E3822" s="15" t="str">
        <f>Raw_Data!E3822</f>
        <v>Zaid</v>
      </c>
      <c r="F3822" s="15">
        <f>Raw_Data!F3822</f>
        <v>2.44</v>
      </c>
      <c r="G3822" s="18">
        <f>IF(Raw_Data!G3822="",ROUND(AVERAGEIFS(Raw_Data!$G$2:$G$4001,Raw_Data!$E$2:$E$4001,E3822),1),Raw_Data!G3822)</f>
        <v>516.6</v>
      </c>
      <c r="H3822" s="15">
        <f>Raw_Data!H3822</f>
        <v>34.200000000000003</v>
      </c>
      <c r="I3822" s="15">
        <f>Raw_Data!I3822</f>
        <v>48.1</v>
      </c>
      <c r="J3822" s="15">
        <f>Raw_Data!J3822</f>
        <v>11</v>
      </c>
      <c r="K3822" s="15">
        <f>Raw_Data!K3822</f>
        <v>6.48</v>
      </c>
      <c r="L3822" s="18">
        <f>IF(Raw_Data!L3822="",ROUND(AVERAGEIFS(Raw_Data!$L$2:$L$4001,Raw_Data!$E$2:$E$4001,E3822),1),Raw_Data!L3822)</f>
        <v>22.9</v>
      </c>
      <c r="M3822" s="15">
        <f>Raw_Data!M3822</f>
        <v>125.7</v>
      </c>
      <c r="N3822" s="15">
        <f>Raw_Data!N3822</f>
        <v>70.7</v>
      </c>
      <c r="O3822" s="15">
        <f>Raw_Data!O3822</f>
        <v>146.1</v>
      </c>
      <c r="P3822" s="15" t="str">
        <f>Raw_Data!P3822</f>
        <v>Sprinkler</v>
      </c>
      <c r="Q3822" s="15">
        <f>Raw_Data!Q3822</f>
        <v>149.4</v>
      </c>
      <c r="R3822" s="15">
        <f>Raw_Data!R3822</f>
        <v>4.96</v>
      </c>
      <c r="S3822" s="15">
        <f>Raw_Data!S3822</f>
        <v>0.85</v>
      </c>
      <c r="T3822" s="18">
        <f>IF(Raw_Data!T3822="",ROUND(AVERAGEIFS(Raw_Data!$T$2:$T$4001,Raw_Data!$E$2:$E$4001,E3822,Raw_Data!$D$2:$D$4001,D3822),2),IF(Raw_Data!T3822&gt;INDEX(Cleaning_Reference!$F$6:$F$13,MATCH(D3822,Cleaning_Reference!$A$6:$A$13,0)),INDEX(Cleaning_Reference!$F$6:$F$13,MATCH(D3822,Cleaning_Reference!$A$6:$A$13,0)),Raw_Data!T3822))</f>
        <v>3.2</v>
      </c>
      <c r="U3822" s="15">
        <f>Raw_Data!U3822</f>
        <v>7.81</v>
      </c>
      <c r="V3822" s="15">
        <f>Raw_Data!V3822</f>
        <v>18921</v>
      </c>
      <c r="W3822" s="15">
        <f>Raw_Data!W3822</f>
        <v>155073</v>
      </c>
      <c r="X3822" s="15">
        <f>Raw_Data!X3822</f>
        <v>147773</v>
      </c>
      <c r="Y3822" s="15">
        <f>Raw_Data!Y3822</f>
        <v>-7300</v>
      </c>
      <c r="Z3822" s="15">
        <f>Raw_Data!Z3822</f>
        <v>3680</v>
      </c>
      <c r="AA3822" s="15">
        <f>Raw_Data!AA3822</f>
        <v>2.1219999999999999</v>
      </c>
      <c r="AB3822" s="15">
        <f>Raw_Data!AB3822</f>
        <v>40.6</v>
      </c>
      <c r="AC3822" s="19" t="str">
        <f>IF(Raw_Data!G3822="","Yes","No")</f>
        <v>No</v>
      </c>
      <c r="AD3822" s="19" t="str">
        <f>IF(Raw_Data!L3822="","Yes","No")</f>
        <v>No</v>
      </c>
      <c r="AE3822" s="19" t="str">
        <f>IF(Raw_Data!T3822="","Imputed",IF(Raw_Data!T3822&gt;INDEX(Cleaning_Reference!$F$6:$F$13,MATCH(D3822,Cleaning_Reference!$A$6:$A$13,0)),"Capped","Original"))</f>
        <v>Original</v>
      </c>
      <c r="AF3822" s="21">
        <f t="shared" si="59"/>
        <v>7.81</v>
      </c>
    </row>
    <row r="3823" spans="1:32" ht="15" customHeight="1" x14ac:dyDescent="0.3">
      <c r="A3823" s="20" t="str">
        <f>Raw_Data!A3823</f>
        <v>SF13822</v>
      </c>
      <c r="B3823" s="15" t="str">
        <f>Raw_Data!B3823</f>
        <v>Gujarat</v>
      </c>
      <c r="C3823" s="15" t="str">
        <f>Raw_Data!C3823</f>
        <v>Raichur</v>
      </c>
      <c r="D3823" s="15" t="str">
        <f>Raw_Data!D3823</f>
        <v>Rice</v>
      </c>
      <c r="E3823" s="15" t="str">
        <f>Raw_Data!E3823</f>
        <v>Kharif</v>
      </c>
      <c r="F3823" s="15">
        <f>Raw_Data!F3823</f>
        <v>0.74</v>
      </c>
      <c r="G3823" s="18">
        <f>IF(Raw_Data!G3823="",ROUND(AVERAGEIFS(Raw_Data!$G$2:$G$4001,Raw_Data!$E$2:$E$4001,E3823),1),Raw_Data!G3823)</f>
        <v>733.2</v>
      </c>
      <c r="H3823" s="15">
        <f>Raw_Data!H3823</f>
        <v>31.5</v>
      </c>
      <c r="I3823" s="15">
        <f>Raw_Data!I3823</f>
        <v>78.900000000000006</v>
      </c>
      <c r="J3823" s="15">
        <f>Raw_Data!J3823</f>
        <v>7.4</v>
      </c>
      <c r="K3823" s="15">
        <f>Raw_Data!K3823</f>
        <v>5.92</v>
      </c>
      <c r="L3823" s="18">
        <f>IF(Raw_Data!L3823="",ROUND(AVERAGEIFS(Raw_Data!$L$2:$L$4001,Raw_Data!$E$2:$E$4001,E3823),1),Raw_Data!L3823)</f>
        <v>28.1</v>
      </c>
      <c r="M3823" s="15">
        <f>Raw_Data!M3823</f>
        <v>128.19999999999999</v>
      </c>
      <c r="N3823" s="15">
        <f>Raw_Data!N3823</f>
        <v>49.2</v>
      </c>
      <c r="O3823" s="15">
        <f>Raw_Data!O3823</f>
        <v>126.2</v>
      </c>
      <c r="P3823" s="15" t="str">
        <f>Raw_Data!P3823</f>
        <v>Sprinkler</v>
      </c>
      <c r="Q3823" s="15">
        <f>Raw_Data!Q3823</f>
        <v>169.7</v>
      </c>
      <c r="R3823" s="15">
        <f>Raw_Data!R3823</f>
        <v>9.52</v>
      </c>
      <c r="S3823" s="15">
        <f>Raw_Data!S3823</f>
        <v>0.87</v>
      </c>
      <c r="T3823" s="18">
        <f>IF(Raw_Data!T3823="",ROUND(AVERAGEIFS(Raw_Data!$T$2:$T$4001,Raw_Data!$E$2:$E$4001,E3823,Raw_Data!$D$2:$D$4001,D3823),2),IF(Raw_Data!T3823&gt;INDEX(Cleaning_Reference!$F$6:$F$13,MATCH(D3823,Cleaning_Reference!$A$6:$A$13,0)),INDEX(Cleaning_Reference!$F$6:$F$13,MATCH(D3823,Cleaning_Reference!$A$6:$A$13,0)),Raw_Data!T3823))</f>
        <v>2.2200000000000002</v>
      </c>
      <c r="U3823" s="15">
        <f>Raw_Data!U3823</f>
        <v>1.64</v>
      </c>
      <c r="V3823" s="15">
        <f>Raw_Data!V3823</f>
        <v>20295</v>
      </c>
      <c r="W3823" s="15">
        <f>Raw_Data!W3823</f>
        <v>47895</v>
      </c>
      <c r="X3823" s="15">
        <f>Raw_Data!X3823</f>
        <v>33284</v>
      </c>
      <c r="Y3823" s="15">
        <f>Raw_Data!Y3823</f>
        <v>-14611</v>
      </c>
      <c r="Z3823" s="15">
        <f>Raw_Data!Z3823</f>
        <v>1278</v>
      </c>
      <c r="AA3823" s="15">
        <f>Raw_Data!AA3823</f>
        <v>1.2829999999999999</v>
      </c>
      <c r="AB3823" s="15">
        <f>Raw_Data!AB3823</f>
        <v>43</v>
      </c>
      <c r="AC3823" s="19" t="str">
        <f>IF(Raw_Data!G3823="","Yes","No")</f>
        <v>No</v>
      </c>
      <c r="AD3823" s="19" t="str">
        <f>IF(Raw_Data!L3823="","Yes","No")</f>
        <v>No</v>
      </c>
      <c r="AE3823" s="19" t="str">
        <f>IF(Raw_Data!T3823="","Imputed",IF(Raw_Data!T3823&gt;INDEX(Cleaning_Reference!$F$6:$F$13,MATCH(D3823,Cleaning_Reference!$A$6:$A$13,0)),"Capped","Original"))</f>
        <v>Original</v>
      </c>
      <c r="AF3823" s="21">
        <f t="shared" si="59"/>
        <v>1.64</v>
      </c>
    </row>
    <row r="3824" spans="1:32" ht="15" customHeight="1" x14ac:dyDescent="0.3">
      <c r="A3824" s="20" t="str">
        <f>Raw_Data!A3824</f>
        <v>SF13823</v>
      </c>
      <c r="B3824" s="15" t="str">
        <f>Raw_Data!B3824</f>
        <v>Madhya Pradesh</v>
      </c>
      <c r="C3824" s="15" t="str">
        <f>Raw_Data!C3824</f>
        <v>Guntur</v>
      </c>
      <c r="D3824" s="15" t="str">
        <f>Raw_Data!D3824</f>
        <v>Cotton</v>
      </c>
      <c r="E3824" s="15" t="str">
        <f>Raw_Data!E3824</f>
        <v>Kharif</v>
      </c>
      <c r="F3824" s="15">
        <f>Raw_Data!F3824</f>
        <v>12.37</v>
      </c>
      <c r="G3824" s="18">
        <f>IF(Raw_Data!G3824="",ROUND(AVERAGEIFS(Raw_Data!$G$2:$G$4001,Raw_Data!$E$2:$E$4001,E3824),1),Raw_Data!G3824)</f>
        <v>535.6</v>
      </c>
      <c r="H3824" s="15">
        <f>Raw_Data!H3824</f>
        <v>29.6</v>
      </c>
      <c r="I3824" s="15">
        <f>Raw_Data!I3824</f>
        <v>68.8</v>
      </c>
      <c r="J3824" s="15">
        <f>Raw_Data!J3824</f>
        <v>7.7</v>
      </c>
      <c r="K3824" s="15">
        <f>Raw_Data!K3824</f>
        <v>6.46</v>
      </c>
      <c r="L3824" s="18">
        <f>IF(Raw_Data!L3824="",ROUND(AVERAGEIFS(Raw_Data!$L$2:$L$4001,Raw_Data!$E$2:$E$4001,E3824),1),Raw_Data!L3824)</f>
        <v>39.299999999999997</v>
      </c>
      <c r="M3824" s="15">
        <f>Raw_Data!M3824</f>
        <v>106.1</v>
      </c>
      <c r="N3824" s="15">
        <f>Raw_Data!N3824</f>
        <v>66.8</v>
      </c>
      <c r="O3824" s="15">
        <f>Raw_Data!O3824</f>
        <v>78.599999999999994</v>
      </c>
      <c r="P3824" s="15" t="str">
        <f>Raw_Data!P3824</f>
        <v>Flood</v>
      </c>
      <c r="Q3824" s="15">
        <f>Raw_Data!Q3824</f>
        <v>196.5</v>
      </c>
      <c r="R3824" s="15">
        <f>Raw_Data!R3824</f>
        <v>6.75</v>
      </c>
      <c r="S3824" s="15">
        <f>Raw_Data!S3824</f>
        <v>0.85</v>
      </c>
      <c r="T3824" s="18">
        <f>IF(Raw_Data!T3824="",ROUND(AVERAGEIFS(Raw_Data!$T$2:$T$4001,Raw_Data!$E$2:$E$4001,E3824,Raw_Data!$D$2:$D$4001,D3824),2),IF(Raw_Data!T3824&gt;INDEX(Cleaning_Reference!$F$6:$F$13,MATCH(D3824,Cleaning_Reference!$A$6:$A$13,0)),INDEX(Cleaning_Reference!$F$6:$F$13,MATCH(D3824,Cleaning_Reference!$A$6:$A$13,0)),Raw_Data!T3824))</f>
        <v>1.5</v>
      </c>
      <c r="U3824" s="15">
        <f>Raw_Data!U3824</f>
        <v>18.559999999999999</v>
      </c>
      <c r="V3824" s="15">
        <f>Raw_Data!V3824</f>
        <v>65711</v>
      </c>
      <c r="W3824" s="15">
        <f>Raw_Data!W3824</f>
        <v>663991</v>
      </c>
      <c r="X3824" s="15">
        <f>Raw_Data!X3824</f>
        <v>1219596</v>
      </c>
      <c r="Y3824" s="15">
        <f>Raw_Data!Y3824</f>
        <v>555605</v>
      </c>
      <c r="Z3824" s="15">
        <f>Raw_Data!Z3824</f>
        <v>11138</v>
      </c>
      <c r="AA3824" s="15">
        <f>Raw_Data!AA3824</f>
        <v>1.6659999999999999</v>
      </c>
      <c r="AB3824" s="15">
        <f>Raw_Data!AB3824</f>
        <v>48.6</v>
      </c>
      <c r="AC3824" s="19" t="str">
        <f>IF(Raw_Data!G3824="","Yes","No")</f>
        <v>No</v>
      </c>
      <c r="AD3824" s="19" t="str">
        <f>IF(Raw_Data!L3824="","Yes","No")</f>
        <v>No</v>
      </c>
      <c r="AE3824" s="19" t="str">
        <f>IF(Raw_Data!T3824="","Imputed",IF(Raw_Data!T3824&gt;INDEX(Cleaning_Reference!$F$6:$F$13,MATCH(D3824,Cleaning_Reference!$A$6:$A$13,0)),"Capped","Original"))</f>
        <v>Original</v>
      </c>
      <c r="AF3824" s="21">
        <f t="shared" si="59"/>
        <v>18.559999999999999</v>
      </c>
    </row>
    <row r="3825" spans="1:32" ht="15" customHeight="1" x14ac:dyDescent="0.3">
      <c r="A3825" s="20" t="str">
        <f>Raw_Data!A3825</f>
        <v>SF13824</v>
      </c>
      <c r="B3825" s="15" t="str">
        <f>Raw_Data!B3825</f>
        <v>Maharashtra</v>
      </c>
      <c r="C3825" s="15" t="str">
        <f>Raw_Data!C3825</f>
        <v>Ludhiana</v>
      </c>
      <c r="D3825" s="15" t="str">
        <f>Raw_Data!D3825</f>
        <v>Pulses</v>
      </c>
      <c r="E3825" s="15" t="str">
        <f>Raw_Data!E3825</f>
        <v>Kharif</v>
      </c>
      <c r="F3825" s="15">
        <f>Raw_Data!F3825</f>
        <v>3.77</v>
      </c>
      <c r="G3825" s="18">
        <f>IF(Raw_Data!G3825="",ROUND(AVERAGEIFS(Raw_Data!$G$2:$G$4001,Raw_Data!$E$2:$E$4001,E3825),1),Raw_Data!G3825)</f>
        <v>608.4</v>
      </c>
      <c r="H3825" s="15">
        <f>Raw_Data!H3825</f>
        <v>27.5</v>
      </c>
      <c r="I3825" s="15">
        <f>Raw_Data!I3825</f>
        <v>70.400000000000006</v>
      </c>
      <c r="J3825" s="15">
        <f>Raw_Data!J3825</f>
        <v>5.5</v>
      </c>
      <c r="K3825" s="15">
        <f>Raw_Data!K3825</f>
        <v>5.97</v>
      </c>
      <c r="L3825" s="18">
        <f>IF(Raw_Data!L3825="",ROUND(AVERAGEIFS(Raw_Data!$L$2:$L$4001,Raw_Data!$E$2:$E$4001,E3825),1),Raw_Data!L3825)</f>
        <v>38.799999999999997</v>
      </c>
      <c r="M3825" s="15">
        <f>Raw_Data!M3825</f>
        <v>96.3</v>
      </c>
      <c r="N3825" s="15">
        <f>Raw_Data!N3825</f>
        <v>79.599999999999994</v>
      </c>
      <c r="O3825" s="15">
        <f>Raw_Data!O3825</f>
        <v>125.2</v>
      </c>
      <c r="P3825" s="15" t="str">
        <f>Raw_Data!P3825</f>
        <v>Flood</v>
      </c>
      <c r="Q3825" s="15">
        <f>Raw_Data!Q3825</f>
        <v>107.5</v>
      </c>
      <c r="R3825" s="15">
        <f>Raw_Data!R3825</f>
        <v>6.09</v>
      </c>
      <c r="S3825" s="15">
        <f>Raw_Data!S3825</f>
        <v>0.94</v>
      </c>
      <c r="T3825" s="18">
        <f>IF(Raw_Data!T3825="",ROUND(AVERAGEIFS(Raw_Data!$T$2:$T$4001,Raw_Data!$E$2:$E$4001,E3825,Raw_Data!$D$2:$D$4001,D3825),2),IF(Raw_Data!T3825&gt;INDEX(Cleaning_Reference!$F$6:$F$13,MATCH(D3825,Cleaning_Reference!$A$6:$A$13,0)),INDEX(Cleaning_Reference!$F$6:$F$13,MATCH(D3825,Cleaning_Reference!$A$6:$A$13,0)),Raw_Data!T3825))</f>
        <v>0.91</v>
      </c>
      <c r="U3825" s="15">
        <f>Raw_Data!U3825</f>
        <v>3.43</v>
      </c>
      <c r="V3825" s="15">
        <f>Raw_Data!V3825</f>
        <v>72247</v>
      </c>
      <c r="W3825" s="15">
        <f>Raw_Data!W3825</f>
        <v>243907</v>
      </c>
      <c r="X3825" s="15">
        <f>Raw_Data!X3825</f>
        <v>247807</v>
      </c>
      <c r="Y3825" s="15">
        <f>Raw_Data!Y3825</f>
        <v>3900</v>
      </c>
      <c r="Z3825" s="15">
        <f>Raw_Data!Z3825</f>
        <v>1715</v>
      </c>
      <c r="AA3825" s="15">
        <f>Raw_Data!AA3825</f>
        <v>2</v>
      </c>
      <c r="AB3825" s="15">
        <f>Raw_Data!AB3825</f>
        <v>51.3</v>
      </c>
      <c r="AC3825" s="19" t="str">
        <f>IF(Raw_Data!G3825="","Yes","No")</f>
        <v>No</v>
      </c>
      <c r="AD3825" s="19" t="str">
        <f>IF(Raw_Data!L3825="","Yes","No")</f>
        <v>No</v>
      </c>
      <c r="AE3825" s="19" t="str">
        <f>IF(Raw_Data!T3825="","Imputed",IF(Raw_Data!T3825&gt;INDEX(Cleaning_Reference!$F$6:$F$13,MATCH(D3825,Cleaning_Reference!$A$6:$A$13,0)),"Capped","Original"))</f>
        <v>Original</v>
      </c>
      <c r="AF3825" s="21">
        <f t="shared" si="59"/>
        <v>3.43</v>
      </c>
    </row>
    <row r="3826" spans="1:32" ht="15" customHeight="1" x14ac:dyDescent="0.3">
      <c r="A3826" s="20" t="str">
        <f>Raw_Data!A3826</f>
        <v>SF13825</v>
      </c>
      <c r="B3826" s="15" t="str">
        <f>Raw_Data!B3826</f>
        <v>Gujarat</v>
      </c>
      <c r="C3826" s="15" t="str">
        <f>Raw_Data!C3826</f>
        <v>Rajkot</v>
      </c>
      <c r="D3826" s="15" t="str">
        <f>Raw_Data!D3826</f>
        <v>Wheat</v>
      </c>
      <c r="E3826" s="15" t="str">
        <f>Raw_Data!E3826</f>
        <v>Kharif</v>
      </c>
      <c r="F3826" s="15">
        <f>Raw_Data!F3826</f>
        <v>6.36</v>
      </c>
      <c r="G3826" s="18">
        <f>IF(Raw_Data!G3826="",ROUND(AVERAGEIFS(Raw_Data!$G$2:$G$4001,Raw_Data!$E$2:$E$4001,E3826),1),Raw_Data!G3826)</f>
        <v>855.4</v>
      </c>
      <c r="H3826" s="15">
        <f>Raw_Data!H3826</f>
        <v>29.6</v>
      </c>
      <c r="I3826" s="15">
        <f>Raw_Data!I3826</f>
        <v>72.2</v>
      </c>
      <c r="J3826" s="15">
        <f>Raw_Data!J3826</f>
        <v>6.5</v>
      </c>
      <c r="K3826" s="15">
        <f>Raw_Data!K3826</f>
        <v>6.81</v>
      </c>
      <c r="L3826" s="18">
        <f>IF(Raw_Data!L3826="",ROUND(AVERAGEIFS(Raw_Data!$L$2:$L$4001,Raw_Data!$E$2:$E$4001,E3826),1),Raw_Data!L3826)</f>
        <v>31.3</v>
      </c>
      <c r="M3826" s="15">
        <f>Raw_Data!M3826</f>
        <v>178</v>
      </c>
      <c r="N3826" s="15">
        <f>Raw_Data!N3826</f>
        <v>66</v>
      </c>
      <c r="O3826" s="15">
        <f>Raw_Data!O3826</f>
        <v>83.2</v>
      </c>
      <c r="P3826" s="15" t="str">
        <f>Raw_Data!P3826</f>
        <v>Flood</v>
      </c>
      <c r="Q3826" s="15">
        <f>Raw_Data!Q3826</f>
        <v>168.9</v>
      </c>
      <c r="R3826" s="15">
        <f>Raw_Data!R3826</f>
        <v>1.77</v>
      </c>
      <c r="S3826" s="15">
        <f>Raw_Data!S3826</f>
        <v>0.83</v>
      </c>
      <c r="T3826" s="18">
        <f>IF(Raw_Data!T3826="",ROUND(AVERAGEIFS(Raw_Data!$T$2:$T$4001,Raw_Data!$E$2:$E$4001,E3826,Raw_Data!$D$2:$D$4001,D3826),2),IF(Raw_Data!T3826&gt;INDEX(Cleaning_Reference!$F$6:$F$13,MATCH(D3826,Cleaning_Reference!$A$6:$A$13,0)),INDEX(Cleaning_Reference!$F$6:$F$13,MATCH(D3826,Cleaning_Reference!$A$6:$A$13,0)),Raw_Data!T3826))</f>
        <v>3.26</v>
      </c>
      <c r="U3826" s="15">
        <f>Raw_Data!U3826</f>
        <v>20.73</v>
      </c>
      <c r="V3826" s="15">
        <f>Raw_Data!V3826</f>
        <v>22118</v>
      </c>
      <c r="W3826" s="15">
        <f>Raw_Data!W3826</f>
        <v>466032</v>
      </c>
      <c r="X3826" s="15">
        <f>Raw_Data!X3826</f>
        <v>458506</v>
      </c>
      <c r="Y3826" s="15">
        <f>Raw_Data!Y3826</f>
        <v>-7526</v>
      </c>
      <c r="Z3826" s="15">
        <f>Raw_Data!Z3826</f>
        <v>4933</v>
      </c>
      <c r="AA3826" s="15">
        <f>Raw_Data!AA3826</f>
        <v>4.202</v>
      </c>
      <c r="AB3826" s="15">
        <f>Raw_Data!AB3826</f>
        <v>58.1</v>
      </c>
      <c r="AC3826" s="19" t="str">
        <f>IF(Raw_Data!G3826="","Yes","No")</f>
        <v>No</v>
      </c>
      <c r="AD3826" s="19" t="str">
        <f>IF(Raw_Data!L3826="","Yes","No")</f>
        <v>No</v>
      </c>
      <c r="AE3826" s="19" t="str">
        <f>IF(Raw_Data!T3826="","Imputed",IF(Raw_Data!T3826&gt;INDEX(Cleaning_Reference!$F$6:$F$13,MATCH(D3826,Cleaning_Reference!$A$6:$A$13,0)),"Capped","Original"))</f>
        <v>Original</v>
      </c>
      <c r="AF3826" s="21">
        <f t="shared" si="59"/>
        <v>20.73</v>
      </c>
    </row>
    <row r="3827" spans="1:32" ht="15" customHeight="1" x14ac:dyDescent="0.3">
      <c r="A3827" s="20" t="str">
        <f>Raw_Data!A3827</f>
        <v>SF13826</v>
      </c>
      <c r="B3827" s="15" t="str">
        <f>Raw_Data!B3827</f>
        <v>Maharashtra</v>
      </c>
      <c r="C3827" s="15" t="str">
        <f>Raw_Data!C3827</f>
        <v>Ludhiana</v>
      </c>
      <c r="D3827" s="15" t="str">
        <f>Raw_Data!D3827</f>
        <v>Wheat</v>
      </c>
      <c r="E3827" s="15" t="str">
        <f>Raw_Data!E3827</f>
        <v>Zaid</v>
      </c>
      <c r="F3827" s="15">
        <f>Raw_Data!F3827</f>
        <v>11.26</v>
      </c>
      <c r="G3827" s="18">
        <f>IF(Raw_Data!G3827="",ROUND(AVERAGEIFS(Raw_Data!$G$2:$G$4001,Raw_Data!$E$2:$E$4001,E3827),1),Raw_Data!G3827)</f>
        <v>453.8</v>
      </c>
      <c r="H3827" s="15">
        <f>Raw_Data!H3827</f>
        <v>30.5</v>
      </c>
      <c r="I3827" s="15">
        <f>Raw_Data!I3827</f>
        <v>36.5</v>
      </c>
      <c r="J3827" s="15">
        <f>Raw_Data!J3827</f>
        <v>9.1</v>
      </c>
      <c r="K3827" s="15">
        <f>Raw_Data!K3827</f>
        <v>6.38</v>
      </c>
      <c r="L3827" s="18">
        <f>IF(Raw_Data!L3827="",ROUND(AVERAGEIFS(Raw_Data!$L$2:$L$4001,Raw_Data!$E$2:$E$4001,E3827),1),Raw_Data!L3827)</f>
        <v>15.9</v>
      </c>
      <c r="M3827" s="15">
        <f>Raw_Data!M3827</f>
        <v>93.9</v>
      </c>
      <c r="N3827" s="15">
        <f>Raw_Data!N3827</f>
        <v>60</v>
      </c>
      <c r="O3827" s="15">
        <f>Raw_Data!O3827</f>
        <v>82.9</v>
      </c>
      <c r="P3827" s="15" t="str">
        <f>Raw_Data!P3827</f>
        <v>Drip</v>
      </c>
      <c r="Q3827" s="15">
        <f>Raw_Data!Q3827</f>
        <v>228.9</v>
      </c>
      <c r="R3827" s="15">
        <f>Raw_Data!R3827</f>
        <v>4.4400000000000004</v>
      </c>
      <c r="S3827" s="15">
        <f>Raw_Data!S3827</f>
        <v>0.73</v>
      </c>
      <c r="T3827" s="18">
        <f>IF(Raw_Data!T3827="",ROUND(AVERAGEIFS(Raw_Data!$T$2:$T$4001,Raw_Data!$E$2:$E$4001,E3827,Raw_Data!$D$2:$D$4001,D3827),2),IF(Raw_Data!T3827&gt;INDEX(Cleaning_Reference!$F$6:$F$13,MATCH(D3827,Cleaning_Reference!$A$6:$A$13,0)),INDEX(Cleaning_Reference!$F$6:$F$13,MATCH(D3827,Cleaning_Reference!$A$6:$A$13,0)),Raw_Data!T3827))</f>
        <v>2.5499999999999998</v>
      </c>
      <c r="U3827" s="15">
        <f>Raw_Data!U3827</f>
        <v>28.71</v>
      </c>
      <c r="V3827" s="15">
        <f>Raw_Data!V3827</f>
        <v>24960</v>
      </c>
      <c r="W3827" s="15">
        <f>Raw_Data!W3827</f>
        <v>823988</v>
      </c>
      <c r="X3827" s="15">
        <f>Raw_Data!X3827</f>
        <v>716602</v>
      </c>
      <c r="Y3827" s="15">
        <f>Raw_Data!Y3827</f>
        <v>-107386</v>
      </c>
      <c r="Z3827" s="15">
        <f>Raw_Data!Z3827</f>
        <v>5506</v>
      </c>
      <c r="AA3827" s="15">
        <f>Raw_Data!AA3827</f>
        <v>5.2140000000000004</v>
      </c>
      <c r="AB3827" s="15">
        <f>Raw_Data!AB3827</f>
        <v>35.5</v>
      </c>
      <c r="AC3827" s="19" t="str">
        <f>IF(Raw_Data!G3827="","Yes","No")</f>
        <v>No</v>
      </c>
      <c r="AD3827" s="19" t="str">
        <f>IF(Raw_Data!L3827="","Yes","No")</f>
        <v>No</v>
      </c>
      <c r="AE3827" s="19" t="str">
        <f>IF(Raw_Data!T3827="","Imputed",IF(Raw_Data!T3827&gt;INDEX(Cleaning_Reference!$F$6:$F$13,MATCH(D3827,Cleaning_Reference!$A$6:$A$13,0)),"Capped","Original"))</f>
        <v>Original</v>
      </c>
      <c r="AF3827" s="21">
        <f t="shared" si="59"/>
        <v>28.71</v>
      </c>
    </row>
    <row r="3828" spans="1:32" ht="15" customHeight="1" x14ac:dyDescent="0.3">
      <c r="A3828" s="20" t="str">
        <f>Raw_Data!A3828</f>
        <v>SF13827</v>
      </c>
      <c r="B3828" s="15" t="str">
        <f>Raw_Data!B3828</f>
        <v>Gujarat</v>
      </c>
      <c r="C3828" s="15" t="str">
        <f>Raw_Data!C3828</f>
        <v>Erode</v>
      </c>
      <c r="D3828" s="15" t="str">
        <f>Raw_Data!D3828</f>
        <v>Sugarcane</v>
      </c>
      <c r="E3828" s="15" t="str">
        <f>Raw_Data!E3828</f>
        <v>Kharif</v>
      </c>
      <c r="F3828" s="15">
        <f>Raw_Data!F3828</f>
        <v>8.41</v>
      </c>
      <c r="G3828" s="18">
        <f>IF(Raw_Data!G3828="",ROUND(AVERAGEIFS(Raw_Data!$G$2:$G$4001,Raw_Data!$E$2:$E$4001,E3828),1),Raw_Data!G3828)</f>
        <v>716.5</v>
      </c>
      <c r="H3828" s="15">
        <f>Raw_Data!H3828</f>
        <v>32</v>
      </c>
      <c r="I3828" s="15">
        <f>Raw_Data!I3828</f>
        <v>78.099999999999994</v>
      </c>
      <c r="J3828" s="15">
        <f>Raw_Data!J3828</f>
        <v>8.1999999999999993</v>
      </c>
      <c r="K3828" s="15">
        <f>Raw_Data!K3828</f>
        <v>6.19</v>
      </c>
      <c r="L3828" s="18">
        <f>IF(Raw_Data!L3828="",ROUND(AVERAGEIFS(Raw_Data!$L$2:$L$4001,Raw_Data!$E$2:$E$4001,E3828),1),Raw_Data!L3828)</f>
        <v>26.1</v>
      </c>
      <c r="M3828" s="15">
        <f>Raw_Data!M3828</f>
        <v>159.5</v>
      </c>
      <c r="N3828" s="15">
        <f>Raw_Data!N3828</f>
        <v>51.3</v>
      </c>
      <c r="O3828" s="15">
        <f>Raw_Data!O3828</f>
        <v>107.7</v>
      </c>
      <c r="P3828" s="15" t="str">
        <f>Raw_Data!P3828</f>
        <v>Drip</v>
      </c>
      <c r="Q3828" s="15">
        <f>Raw_Data!Q3828</f>
        <v>222.5</v>
      </c>
      <c r="R3828" s="15">
        <f>Raw_Data!R3828</f>
        <v>5.72</v>
      </c>
      <c r="S3828" s="15">
        <f>Raw_Data!S3828</f>
        <v>0.78</v>
      </c>
      <c r="T3828" s="18">
        <f>IF(Raw_Data!T3828="",ROUND(AVERAGEIFS(Raw_Data!$T$2:$T$4001,Raw_Data!$E$2:$E$4001,E3828,Raw_Data!$D$2:$D$4001,D3828),2),IF(Raw_Data!T3828&gt;INDEX(Cleaning_Reference!$F$6:$F$13,MATCH(D3828,Cleaning_Reference!$A$6:$A$13,0)),INDEX(Cleaning_Reference!$F$6:$F$13,MATCH(D3828,Cleaning_Reference!$A$6:$A$13,0)),Raw_Data!T3828))</f>
        <v>59.75</v>
      </c>
      <c r="U3828" s="15">
        <f>Raw_Data!U3828</f>
        <v>502.5</v>
      </c>
      <c r="V3828" s="15">
        <f>Raw_Data!V3828</f>
        <v>3458</v>
      </c>
      <c r="W3828" s="15">
        <f>Raw_Data!W3828</f>
        <v>556994</v>
      </c>
      <c r="X3828" s="15">
        <f>Raw_Data!X3828</f>
        <v>1737645</v>
      </c>
      <c r="Y3828" s="15">
        <f>Raw_Data!Y3828</f>
        <v>1180651</v>
      </c>
      <c r="Z3828" s="15">
        <f>Raw_Data!Z3828</f>
        <v>12824</v>
      </c>
      <c r="AA3828" s="15">
        <f>Raw_Data!AA3828</f>
        <v>39.183999999999997</v>
      </c>
      <c r="AB3828" s="15">
        <f>Raw_Data!AB3828</f>
        <v>46.9</v>
      </c>
      <c r="AC3828" s="19" t="str">
        <f>IF(Raw_Data!G3828="","Yes","No")</f>
        <v>No</v>
      </c>
      <c r="AD3828" s="19" t="str">
        <f>IF(Raw_Data!L3828="","Yes","No")</f>
        <v>No</v>
      </c>
      <c r="AE3828" s="19" t="str">
        <f>IF(Raw_Data!T3828="","Imputed",IF(Raw_Data!T3828&gt;INDEX(Cleaning_Reference!$F$6:$F$13,MATCH(D3828,Cleaning_Reference!$A$6:$A$13,0)),"Capped","Original"))</f>
        <v>Original</v>
      </c>
      <c r="AF3828" s="21">
        <f t="shared" si="59"/>
        <v>502.5</v>
      </c>
    </row>
    <row r="3829" spans="1:32" ht="15" customHeight="1" x14ac:dyDescent="0.3">
      <c r="A3829" s="20" t="str">
        <f>Raw_Data!A3829</f>
        <v>SF13828</v>
      </c>
      <c r="B3829" s="15" t="str">
        <f>Raw_Data!B3829</f>
        <v>Madhya Pradesh</v>
      </c>
      <c r="C3829" s="15" t="str">
        <f>Raw_Data!C3829</f>
        <v>Nalgonda</v>
      </c>
      <c r="D3829" s="15" t="str">
        <f>Raw_Data!D3829</f>
        <v>Cotton</v>
      </c>
      <c r="E3829" s="15" t="str">
        <f>Raw_Data!E3829</f>
        <v>Kharif</v>
      </c>
      <c r="F3829" s="15">
        <f>Raw_Data!F3829</f>
        <v>2.95</v>
      </c>
      <c r="G3829" s="18">
        <f>IF(Raw_Data!G3829="",ROUND(AVERAGEIFS(Raw_Data!$G$2:$G$4001,Raw_Data!$E$2:$E$4001,E3829),1),Raw_Data!G3829)</f>
        <v>740.6</v>
      </c>
      <c r="H3829" s="15">
        <f>Raw_Data!H3829</f>
        <v>28.6</v>
      </c>
      <c r="I3829" s="15">
        <f>Raw_Data!I3829</f>
        <v>67.5</v>
      </c>
      <c r="J3829" s="15">
        <f>Raw_Data!J3829</f>
        <v>6.2</v>
      </c>
      <c r="K3829" s="15">
        <f>Raw_Data!K3829</f>
        <v>7.66</v>
      </c>
      <c r="L3829" s="18">
        <f>IF(Raw_Data!L3829="",ROUND(AVERAGEIFS(Raw_Data!$L$2:$L$4001,Raw_Data!$E$2:$E$4001,E3829),1),Raw_Data!L3829)</f>
        <v>27</v>
      </c>
      <c r="M3829" s="15">
        <f>Raw_Data!M3829</f>
        <v>171.8</v>
      </c>
      <c r="N3829" s="15">
        <f>Raw_Data!N3829</f>
        <v>36.5</v>
      </c>
      <c r="O3829" s="15">
        <f>Raw_Data!O3829</f>
        <v>115.6</v>
      </c>
      <c r="P3829" s="15" t="str">
        <f>Raw_Data!P3829</f>
        <v>Flood</v>
      </c>
      <c r="Q3829" s="15">
        <f>Raw_Data!Q3829</f>
        <v>188.8</v>
      </c>
      <c r="R3829" s="15">
        <f>Raw_Data!R3829</f>
        <v>4.58</v>
      </c>
      <c r="S3829" s="15">
        <f>Raw_Data!S3829</f>
        <v>0.79</v>
      </c>
      <c r="T3829" s="18">
        <f>IF(Raw_Data!T3829="",ROUND(AVERAGEIFS(Raw_Data!$T$2:$T$4001,Raw_Data!$E$2:$E$4001,E3829,Raw_Data!$D$2:$D$4001,D3829),2),IF(Raw_Data!T3829&gt;INDEX(Cleaning_Reference!$F$6:$F$13,MATCH(D3829,Cleaning_Reference!$A$6:$A$13,0)),INDEX(Cleaning_Reference!$F$6:$F$13,MATCH(D3829,Cleaning_Reference!$A$6:$A$13,0)),Raw_Data!T3829))</f>
        <v>0.72</v>
      </c>
      <c r="U3829" s="15">
        <f>Raw_Data!U3829</f>
        <v>2.12</v>
      </c>
      <c r="V3829" s="15">
        <f>Raw_Data!V3829</f>
        <v>70736</v>
      </c>
      <c r="W3829" s="15">
        <f>Raw_Data!W3829</f>
        <v>209199</v>
      </c>
      <c r="X3829" s="15">
        <f>Raw_Data!X3829</f>
        <v>149960</v>
      </c>
      <c r="Y3829" s="15">
        <f>Raw_Data!Y3829</f>
        <v>-59239</v>
      </c>
      <c r="Z3829" s="15">
        <f>Raw_Data!Z3829</f>
        <v>2903</v>
      </c>
      <c r="AA3829" s="15">
        <f>Raw_Data!AA3829</f>
        <v>0.73</v>
      </c>
      <c r="AB3829" s="15">
        <f>Raw_Data!AB3829</f>
        <v>52.7</v>
      </c>
      <c r="AC3829" s="19" t="str">
        <f>IF(Raw_Data!G3829="","Yes","No")</f>
        <v>No</v>
      </c>
      <c r="AD3829" s="19" t="str">
        <f>IF(Raw_Data!L3829="","Yes","No")</f>
        <v>No</v>
      </c>
      <c r="AE3829" s="19" t="str">
        <f>IF(Raw_Data!T3829="","Imputed",IF(Raw_Data!T3829&gt;INDEX(Cleaning_Reference!$F$6:$F$13,MATCH(D3829,Cleaning_Reference!$A$6:$A$13,0)),"Capped","Original"))</f>
        <v>Original</v>
      </c>
      <c r="AF3829" s="21">
        <f t="shared" si="59"/>
        <v>2.12</v>
      </c>
    </row>
    <row r="3830" spans="1:32" ht="15" customHeight="1" x14ac:dyDescent="0.3">
      <c r="A3830" s="20" t="str">
        <f>Raw_Data!A3830</f>
        <v>SF13829</v>
      </c>
      <c r="B3830" s="15" t="str">
        <f>Raw_Data!B3830</f>
        <v>Gujarat</v>
      </c>
      <c r="C3830" s="15" t="str">
        <f>Raw_Data!C3830</f>
        <v>Erode</v>
      </c>
      <c r="D3830" s="15" t="str">
        <f>Raw_Data!D3830</f>
        <v>Maize</v>
      </c>
      <c r="E3830" s="15" t="str">
        <f>Raw_Data!E3830</f>
        <v>Rabi</v>
      </c>
      <c r="F3830" s="15">
        <f>Raw_Data!F3830</f>
        <v>10.220000000000001</v>
      </c>
      <c r="G3830" s="18">
        <f>IF(Raw_Data!G3830="",ROUND(AVERAGEIFS(Raw_Data!$G$2:$G$4001,Raw_Data!$E$2:$E$4001,E3830),1),Raw_Data!G3830)</f>
        <v>205.1</v>
      </c>
      <c r="H3830" s="15">
        <f>Raw_Data!H3830</f>
        <v>22.7</v>
      </c>
      <c r="I3830" s="15">
        <f>Raw_Data!I3830</f>
        <v>58.1</v>
      </c>
      <c r="J3830" s="15">
        <f>Raw_Data!J3830</f>
        <v>9.3000000000000007</v>
      </c>
      <c r="K3830" s="15">
        <f>Raw_Data!K3830</f>
        <v>7.21</v>
      </c>
      <c r="L3830" s="18">
        <f>IF(Raw_Data!L3830="",ROUND(AVERAGEIFS(Raw_Data!$L$2:$L$4001,Raw_Data!$E$2:$E$4001,E3830),1),Raw_Data!L3830)</f>
        <v>17.5</v>
      </c>
      <c r="M3830" s="15">
        <f>Raw_Data!M3830</f>
        <v>159.19999999999999</v>
      </c>
      <c r="N3830" s="15">
        <f>Raw_Data!N3830</f>
        <v>69.400000000000006</v>
      </c>
      <c r="O3830" s="15">
        <f>Raw_Data!O3830</f>
        <v>69.5</v>
      </c>
      <c r="P3830" s="15" t="str">
        <f>Raw_Data!P3830</f>
        <v>Sprinkler</v>
      </c>
      <c r="Q3830" s="15">
        <f>Raw_Data!Q3830</f>
        <v>81.3</v>
      </c>
      <c r="R3830" s="15">
        <f>Raw_Data!R3830</f>
        <v>4.33</v>
      </c>
      <c r="S3830" s="15">
        <f>Raw_Data!S3830</f>
        <v>0.71</v>
      </c>
      <c r="T3830" s="18">
        <f>IF(Raw_Data!T3830="",ROUND(AVERAGEIFS(Raw_Data!$T$2:$T$4001,Raw_Data!$E$2:$E$4001,E3830,Raw_Data!$D$2:$D$4001,D3830),2),IF(Raw_Data!T3830&gt;INDEX(Cleaning_Reference!$F$6:$F$13,MATCH(D3830,Cleaning_Reference!$A$6:$A$13,0)),INDEX(Cleaning_Reference!$F$6:$F$13,MATCH(D3830,Cleaning_Reference!$A$6:$A$13,0)),Raw_Data!T3830))</f>
        <v>2.27</v>
      </c>
      <c r="U3830" s="15">
        <f>Raw_Data!U3830</f>
        <v>23.2</v>
      </c>
      <c r="V3830" s="15">
        <f>Raw_Data!V3830</f>
        <v>20891</v>
      </c>
      <c r="W3830" s="15">
        <f>Raw_Data!W3830</f>
        <v>518050</v>
      </c>
      <c r="X3830" s="15">
        <f>Raw_Data!X3830</f>
        <v>484671</v>
      </c>
      <c r="Y3830" s="15">
        <f>Raw_Data!Y3830</f>
        <v>-33379</v>
      </c>
      <c r="Z3830" s="15">
        <f>Raw_Data!Z3830</f>
        <v>5657</v>
      </c>
      <c r="AA3830" s="15">
        <f>Raw_Data!AA3830</f>
        <v>4.101</v>
      </c>
      <c r="AB3830" s="15">
        <f>Raw_Data!AB3830</f>
        <v>31.6</v>
      </c>
      <c r="AC3830" s="19" t="str">
        <f>IF(Raw_Data!G3830="","Yes","No")</f>
        <v>No</v>
      </c>
      <c r="AD3830" s="19" t="str">
        <f>IF(Raw_Data!L3830="","Yes","No")</f>
        <v>No</v>
      </c>
      <c r="AE3830" s="19" t="str">
        <f>IF(Raw_Data!T3830="","Imputed",IF(Raw_Data!T3830&gt;INDEX(Cleaning_Reference!$F$6:$F$13,MATCH(D3830,Cleaning_Reference!$A$6:$A$13,0)),"Capped","Original"))</f>
        <v>Original</v>
      </c>
      <c r="AF3830" s="21">
        <f t="shared" si="59"/>
        <v>23.2</v>
      </c>
    </row>
    <row r="3831" spans="1:32" ht="15" customHeight="1" x14ac:dyDescent="0.3">
      <c r="A3831" s="20" t="str">
        <f>Raw_Data!A3831</f>
        <v>SF13830</v>
      </c>
      <c r="B3831" s="15" t="str">
        <f>Raw_Data!B3831</f>
        <v>Maharashtra</v>
      </c>
      <c r="C3831" s="15" t="str">
        <f>Raw_Data!C3831</f>
        <v>Erode</v>
      </c>
      <c r="D3831" s="15" t="str">
        <f>Raw_Data!D3831</f>
        <v>Wheat</v>
      </c>
      <c r="E3831" s="15" t="str">
        <f>Raw_Data!E3831</f>
        <v>Zaid</v>
      </c>
      <c r="F3831" s="15">
        <f>Raw_Data!F3831</f>
        <v>4.3499999999999996</v>
      </c>
      <c r="G3831" s="18">
        <f>IF(Raw_Data!G3831="",ROUND(AVERAGEIFS(Raw_Data!$G$2:$G$4001,Raw_Data!$E$2:$E$4001,E3831),1),Raw_Data!G3831)</f>
        <v>255.1</v>
      </c>
      <c r="H3831" s="15">
        <f>Raw_Data!H3831</f>
        <v>34.799999999999997</v>
      </c>
      <c r="I3831" s="15">
        <f>Raw_Data!I3831</f>
        <v>57.9</v>
      </c>
      <c r="J3831" s="15">
        <f>Raw_Data!J3831</f>
        <v>8.9</v>
      </c>
      <c r="K3831" s="15">
        <f>Raw_Data!K3831</f>
        <v>8.3699999999999992</v>
      </c>
      <c r="L3831" s="18">
        <f>IF(Raw_Data!L3831="",ROUND(AVERAGEIFS(Raw_Data!$L$2:$L$4001,Raw_Data!$E$2:$E$4001,E3831),1),Raw_Data!L3831)</f>
        <v>18.2</v>
      </c>
      <c r="M3831" s="15">
        <f>Raw_Data!M3831</f>
        <v>174.4</v>
      </c>
      <c r="N3831" s="15">
        <f>Raw_Data!N3831</f>
        <v>54.4</v>
      </c>
      <c r="O3831" s="15">
        <f>Raw_Data!O3831</f>
        <v>135</v>
      </c>
      <c r="P3831" s="15" t="str">
        <f>Raw_Data!P3831</f>
        <v>Flood</v>
      </c>
      <c r="Q3831" s="15">
        <f>Raw_Data!Q3831</f>
        <v>93.1</v>
      </c>
      <c r="R3831" s="15">
        <f>Raw_Data!R3831</f>
        <v>2.38</v>
      </c>
      <c r="S3831" s="15">
        <f>Raw_Data!S3831</f>
        <v>0.96</v>
      </c>
      <c r="T3831" s="18">
        <f>IF(Raw_Data!T3831="",ROUND(AVERAGEIFS(Raw_Data!$T$2:$T$4001,Raw_Data!$E$2:$E$4001,E3831,Raw_Data!$D$2:$D$4001,D3831),2),IF(Raw_Data!T3831&gt;INDEX(Cleaning_Reference!$F$6:$F$13,MATCH(D3831,Cleaning_Reference!$A$6:$A$13,0)),INDEX(Cleaning_Reference!$F$6:$F$13,MATCH(D3831,Cleaning_Reference!$A$6:$A$13,0)),Raw_Data!T3831))</f>
        <v>0.3</v>
      </c>
      <c r="U3831" s="15">
        <f>Raw_Data!U3831</f>
        <v>1.3</v>
      </c>
      <c r="V3831" s="15">
        <f>Raw_Data!V3831</f>
        <v>24173</v>
      </c>
      <c r="W3831" s="15">
        <f>Raw_Data!W3831</f>
        <v>271988</v>
      </c>
      <c r="X3831" s="15">
        <f>Raw_Data!X3831</f>
        <v>31425</v>
      </c>
      <c r="Y3831" s="15">
        <f>Raw_Data!Y3831</f>
        <v>-240563</v>
      </c>
      <c r="Z3831" s="15">
        <f>Raw_Data!Z3831</f>
        <v>3024</v>
      </c>
      <c r="AA3831" s="15">
        <f>Raw_Data!AA3831</f>
        <v>0.43</v>
      </c>
      <c r="AB3831" s="15">
        <f>Raw_Data!AB3831</f>
        <v>54.8</v>
      </c>
      <c r="AC3831" s="19" t="str">
        <f>IF(Raw_Data!G3831="","Yes","No")</f>
        <v>No</v>
      </c>
      <c r="AD3831" s="19" t="str">
        <f>IF(Raw_Data!L3831="","Yes","No")</f>
        <v>No</v>
      </c>
      <c r="AE3831" s="19" t="str">
        <f>IF(Raw_Data!T3831="","Imputed",IF(Raw_Data!T3831&gt;INDEX(Cleaning_Reference!$F$6:$F$13,MATCH(D3831,Cleaning_Reference!$A$6:$A$13,0)),"Capped","Original"))</f>
        <v>Original</v>
      </c>
      <c r="AF3831" s="21">
        <f t="shared" si="59"/>
        <v>1.31</v>
      </c>
    </row>
    <row r="3832" spans="1:32" ht="15" customHeight="1" x14ac:dyDescent="0.3">
      <c r="A3832" s="20" t="str">
        <f>Raw_Data!A3832</f>
        <v>SF13831</v>
      </c>
      <c r="B3832" s="15" t="str">
        <f>Raw_Data!B3832</f>
        <v>Gujarat</v>
      </c>
      <c r="C3832" s="15" t="str">
        <f>Raw_Data!C3832</f>
        <v>Rajkot</v>
      </c>
      <c r="D3832" s="15" t="str">
        <f>Raw_Data!D3832</f>
        <v>Chilli</v>
      </c>
      <c r="E3832" s="15" t="str">
        <f>Raw_Data!E3832</f>
        <v>Kharif</v>
      </c>
      <c r="F3832" s="15">
        <f>Raw_Data!F3832</f>
        <v>11.69</v>
      </c>
      <c r="G3832" s="18">
        <f>IF(Raw_Data!G3832="",ROUND(AVERAGEIFS(Raw_Data!$G$2:$G$4001,Raw_Data!$E$2:$E$4001,E3832),1),Raw_Data!G3832)</f>
        <v>830.2</v>
      </c>
      <c r="H3832" s="15">
        <f>Raw_Data!H3832</f>
        <v>29.3</v>
      </c>
      <c r="I3832" s="15">
        <f>Raw_Data!I3832</f>
        <v>70.599999999999994</v>
      </c>
      <c r="J3832" s="15">
        <f>Raw_Data!J3832</f>
        <v>6.3</v>
      </c>
      <c r="K3832" s="15">
        <f>Raw_Data!K3832</f>
        <v>5.9</v>
      </c>
      <c r="L3832" s="18">
        <f>IF(Raw_Data!L3832="",ROUND(AVERAGEIFS(Raw_Data!$L$2:$L$4001,Raw_Data!$E$2:$E$4001,E3832),1),Raw_Data!L3832)</f>
        <v>34</v>
      </c>
      <c r="M3832" s="15">
        <f>Raw_Data!M3832</f>
        <v>122.9</v>
      </c>
      <c r="N3832" s="15">
        <f>Raw_Data!N3832</f>
        <v>55.1</v>
      </c>
      <c r="O3832" s="15">
        <f>Raw_Data!O3832</f>
        <v>104.4</v>
      </c>
      <c r="P3832" s="15" t="str">
        <f>Raw_Data!P3832</f>
        <v>Sprinkler</v>
      </c>
      <c r="Q3832" s="15">
        <f>Raw_Data!Q3832</f>
        <v>257.3</v>
      </c>
      <c r="R3832" s="15">
        <f>Raw_Data!R3832</f>
        <v>7.44</v>
      </c>
      <c r="S3832" s="15">
        <f>Raw_Data!S3832</f>
        <v>0.73</v>
      </c>
      <c r="T3832" s="18">
        <f>IF(Raw_Data!T3832="",ROUND(AVERAGEIFS(Raw_Data!$T$2:$T$4001,Raw_Data!$E$2:$E$4001,E3832,Raw_Data!$D$2:$D$4001,D3832),2),IF(Raw_Data!T3832&gt;INDEX(Cleaning_Reference!$F$6:$F$13,MATCH(D3832,Cleaning_Reference!$A$6:$A$13,0)),INDEX(Cleaning_Reference!$F$6:$F$13,MATCH(D3832,Cleaning_Reference!$A$6:$A$13,0)),Raw_Data!T3832))</f>
        <v>1.23</v>
      </c>
      <c r="U3832" s="15">
        <f>Raw_Data!U3832</f>
        <v>14.38</v>
      </c>
      <c r="V3832" s="15">
        <f>Raw_Data!V3832</f>
        <v>125007</v>
      </c>
      <c r="W3832" s="15">
        <f>Raw_Data!W3832</f>
        <v>856203</v>
      </c>
      <c r="X3832" s="15">
        <f>Raw_Data!X3832</f>
        <v>1797601</v>
      </c>
      <c r="Y3832" s="15">
        <f>Raw_Data!Y3832</f>
        <v>941398</v>
      </c>
      <c r="Z3832" s="15">
        <f>Raw_Data!Z3832</f>
        <v>6812</v>
      </c>
      <c r="AA3832" s="15">
        <f>Raw_Data!AA3832</f>
        <v>2.1110000000000002</v>
      </c>
      <c r="AB3832" s="15">
        <f>Raw_Data!AB3832</f>
        <v>45.3</v>
      </c>
      <c r="AC3832" s="19" t="str">
        <f>IF(Raw_Data!G3832="","Yes","No")</f>
        <v>No</v>
      </c>
      <c r="AD3832" s="19" t="str">
        <f>IF(Raw_Data!L3832="","Yes","No")</f>
        <v>No</v>
      </c>
      <c r="AE3832" s="19" t="str">
        <f>IF(Raw_Data!T3832="","Imputed",IF(Raw_Data!T3832&gt;INDEX(Cleaning_Reference!$F$6:$F$13,MATCH(D3832,Cleaning_Reference!$A$6:$A$13,0)),"Capped","Original"))</f>
        <v>Original</v>
      </c>
      <c r="AF3832" s="21">
        <f t="shared" si="59"/>
        <v>14.38</v>
      </c>
    </row>
    <row r="3833" spans="1:32" ht="15" customHeight="1" x14ac:dyDescent="0.3">
      <c r="A3833" s="20" t="str">
        <f>Raw_Data!A3833</f>
        <v>SF13832</v>
      </c>
      <c r="B3833" s="15" t="str">
        <f>Raw_Data!B3833</f>
        <v>Karnataka</v>
      </c>
      <c r="C3833" s="15" t="str">
        <f>Raw_Data!C3833</f>
        <v>Krishna</v>
      </c>
      <c r="D3833" s="15" t="str">
        <f>Raw_Data!D3833</f>
        <v>Chilli</v>
      </c>
      <c r="E3833" s="15" t="str">
        <f>Raw_Data!E3833</f>
        <v>Zaid</v>
      </c>
      <c r="F3833" s="15">
        <f>Raw_Data!F3833</f>
        <v>5.35</v>
      </c>
      <c r="G3833" s="18">
        <f>IF(Raw_Data!G3833="",ROUND(AVERAGEIFS(Raw_Data!$G$2:$G$4001,Raw_Data!$E$2:$E$4001,E3833),1),Raw_Data!G3833)</f>
        <v>327.5</v>
      </c>
      <c r="H3833" s="15">
        <f>Raw_Data!H3833</f>
        <v>29.1</v>
      </c>
      <c r="I3833" s="15">
        <f>Raw_Data!I3833</f>
        <v>55.5</v>
      </c>
      <c r="J3833" s="15">
        <f>Raw_Data!J3833</f>
        <v>7.9</v>
      </c>
      <c r="K3833" s="15">
        <f>Raw_Data!K3833</f>
        <v>6.07</v>
      </c>
      <c r="L3833" s="18">
        <f>IF(Raw_Data!L3833="",ROUND(AVERAGEIFS(Raw_Data!$L$2:$L$4001,Raw_Data!$E$2:$E$4001,E3833),1),Raw_Data!L3833)</f>
        <v>10.3</v>
      </c>
      <c r="M3833" s="15">
        <f>Raw_Data!M3833</f>
        <v>144.19999999999999</v>
      </c>
      <c r="N3833" s="15">
        <f>Raw_Data!N3833</f>
        <v>43.8</v>
      </c>
      <c r="O3833" s="15">
        <f>Raw_Data!O3833</f>
        <v>98.9</v>
      </c>
      <c r="P3833" s="15" t="str">
        <f>Raw_Data!P3833</f>
        <v>Flood</v>
      </c>
      <c r="Q3833" s="15">
        <f>Raw_Data!Q3833</f>
        <v>300.2</v>
      </c>
      <c r="R3833" s="15">
        <f>Raw_Data!R3833</f>
        <v>10.1</v>
      </c>
      <c r="S3833" s="15">
        <f>Raw_Data!S3833</f>
        <v>0.78</v>
      </c>
      <c r="T3833" s="18">
        <f>IF(Raw_Data!T3833="",ROUND(AVERAGEIFS(Raw_Data!$T$2:$T$4001,Raw_Data!$E$2:$E$4001,E3833,Raw_Data!$D$2:$D$4001,D3833),2),IF(Raw_Data!T3833&gt;INDEX(Cleaning_Reference!$F$6:$F$13,MATCH(D3833,Cleaning_Reference!$A$6:$A$13,0)),INDEX(Cleaning_Reference!$F$6:$F$13,MATCH(D3833,Cleaning_Reference!$A$6:$A$13,0)),Raw_Data!T3833))</f>
        <v>1.1399999999999999</v>
      </c>
      <c r="U3833" s="15">
        <f>Raw_Data!U3833</f>
        <v>6.1</v>
      </c>
      <c r="V3833" s="15">
        <f>Raw_Data!V3833</f>
        <v>90487</v>
      </c>
      <c r="W3833" s="15">
        <f>Raw_Data!W3833</f>
        <v>424338</v>
      </c>
      <c r="X3833" s="15">
        <f>Raw_Data!X3833</f>
        <v>551971</v>
      </c>
      <c r="Y3833" s="15">
        <f>Raw_Data!Y3833</f>
        <v>127633</v>
      </c>
      <c r="Z3833" s="15">
        <f>Raw_Data!Z3833</f>
        <v>4335</v>
      </c>
      <c r="AA3833" s="15">
        <f>Raw_Data!AA3833</f>
        <v>1.407</v>
      </c>
      <c r="AB3833" s="15">
        <f>Raw_Data!AB3833</f>
        <v>23.8</v>
      </c>
      <c r="AC3833" s="19" t="str">
        <f>IF(Raw_Data!G3833="","Yes","No")</f>
        <v>No</v>
      </c>
      <c r="AD3833" s="19" t="str">
        <f>IF(Raw_Data!L3833="","Yes","No")</f>
        <v>No</v>
      </c>
      <c r="AE3833" s="19" t="str">
        <f>IF(Raw_Data!T3833="","Imputed",IF(Raw_Data!T3833&gt;INDEX(Cleaning_Reference!$F$6:$F$13,MATCH(D3833,Cleaning_Reference!$A$6:$A$13,0)),"Capped","Original"))</f>
        <v>Original</v>
      </c>
      <c r="AF3833" s="21">
        <f t="shared" si="59"/>
        <v>6.1</v>
      </c>
    </row>
    <row r="3834" spans="1:32" ht="15" customHeight="1" x14ac:dyDescent="0.3">
      <c r="A3834" s="20" t="str">
        <f>Raw_Data!A3834</f>
        <v>SF13833</v>
      </c>
      <c r="B3834" s="15" t="str">
        <f>Raw_Data!B3834</f>
        <v>Tamil Nadu</v>
      </c>
      <c r="C3834" s="15" t="str">
        <f>Raw_Data!C3834</f>
        <v>Guntur</v>
      </c>
      <c r="D3834" s="15" t="str">
        <f>Raw_Data!D3834</f>
        <v>Wheat</v>
      </c>
      <c r="E3834" s="15" t="str">
        <f>Raw_Data!E3834</f>
        <v>Zaid</v>
      </c>
      <c r="F3834" s="15">
        <f>Raw_Data!F3834</f>
        <v>4.74</v>
      </c>
      <c r="G3834" s="18">
        <f>IF(Raw_Data!G3834="",ROUND(AVERAGEIFS(Raw_Data!$G$2:$G$4001,Raw_Data!$E$2:$E$4001,E3834),1),Raw_Data!G3834)</f>
        <v>296.7</v>
      </c>
      <c r="H3834" s="15">
        <f>Raw_Data!H3834</f>
        <v>30</v>
      </c>
      <c r="I3834" s="15">
        <f>Raw_Data!I3834</f>
        <v>45.3</v>
      </c>
      <c r="J3834" s="15">
        <f>Raw_Data!J3834</f>
        <v>8.8000000000000007</v>
      </c>
      <c r="K3834" s="15">
        <f>Raw_Data!K3834</f>
        <v>6.5</v>
      </c>
      <c r="L3834" s="18">
        <f>IF(Raw_Data!L3834="",ROUND(AVERAGEIFS(Raw_Data!$L$2:$L$4001,Raw_Data!$E$2:$E$4001,E3834),1),Raw_Data!L3834)</f>
        <v>18.2</v>
      </c>
      <c r="M3834" s="15">
        <f>Raw_Data!M3834</f>
        <v>99.3</v>
      </c>
      <c r="N3834" s="15">
        <f>Raw_Data!N3834</f>
        <v>53.3</v>
      </c>
      <c r="O3834" s="15">
        <f>Raw_Data!O3834</f>
        <v>139.4</v>
      </c>
      <c r="P3834" s="15" t="str">
        <f>Raw_Data!P3834</f>
        <v>Rainfed</v>
      </c>
      <c r="Q3834" s="15">
        <f>Raw_Data!Q3834</f>
        <v>241.9</v>
      </c>
      <c r="R3834" s="15">
        <f>Raw_Data!R3834</f>
        <v>2.5499999999999998</v>
      </c>
      <c r="S3834" s="15">
        <f>Raw_Data!S3834</f>
        <v>0.69</v>
      </c>
      <c r="T3834" s="18">
        <f>IF(Raw_Data!T3834="",ROUND(AVERAGEIFS(Raw_Data!$T$2:$T$4001,Raw_Data!$E$2:$E$4001,E3834,Raw_Data!$D$2:$D$4001,D3834),2),IF(Raw_Data!T3834&gt;INDEX(Cleaning_Reference!$F$6:$F$13,MATCH(D3834,Cleaning_Reference!$A$6:$A$13,0)),INDEX(Cleaning_Reference!$F$6:$F$13,MATCH(D3834,Cleaning_Reference!$A$6:$A$13,0)),Raw_Data!T3834))</f>
        <v>1.83</v>
      </c>
      <c r="U3834" s="15">
        <f>Raw_Data!U3834</f>
        <v>8.67</v>
      </c>
      <c r="V3834" s="15">
        <f>Raw_Data!V3834</f>
        <v>24726</v>
      </c>
      <c r="W3834" s="15">
        <f>Raw_Data!W3834</f>
        <v>366311</v>
      </c>
      <c r="X3834" s="15">
        <f>Raw_Data!X3834</f>
        <v>214374</v>
      </c>
      <c r="Y3834" s="15">
        <f>Raw_Data!Y3834</f>
        <v>-151937</v>
      </c>
      <c r="Z3834" s="15">
        <f>Raw_Data!Z3834</f>
        <v>1351</v>
      </c>
      <c r="AA3834" s="15">
        <f>Raw_Data!AA3834</f>
        <v>6.4169999999999998</v>
      </c>
      <c r="AB3834" s="15">
        <f>Raw_Data!AB3834</f>
        <v>54.8</v>
      </c>
      <c r="AC3834" s="19" t="str">
        <f>IF(Raw_Data!G3834="","Yes","No")</f>
        <v>No</v>
      </c>
      <c r="AD3834" s="19" t="str">
        <f>IF(Raw_Data!L3834="","Yes","No")</f>
        <v>No</v>
      </c>
      <c r="AE3834" s="19" t="str">
        <f>IF(Raw_Data!T3834="","Imputed",IF(Raw_Data!T3834&gt;INDEX(Cleaning_Reference!$F$6:$F$13,MATCH(D3834,Cleaning_Reference!$A$6:$A$13,0)),"Capped","Original"))</f>
        <v>Original</v>
      </c>
      <c r="AF3834" s="21">
        <f t="shared" si="59"/>
        <v>8.67</v>
      </c>
    </row>
    <row r="3835" spans="1:32" ht="15" customHeight="1" x14ac:dyDescent="0.3">
      <c r="A3835" s="20" t="str">
        <f>Raw_Data!A3835</f>
        <v>SF13834</v>
      </c>
      <c r="B3835" s="15" t="str">
        <f>Raw_Data!B3835</f>
        <v>Tamil Nadu</v>
      </c>
      <c r="C3835" s="15" t="str">
        <f>Raw_Data!C3835</f>
        <v>Ludhiana</v>
      </c>
      <c r="D3835" s="15" t="str">
        <f>Raw_Data!D3835</f>
        <v>Sugarcane</v>
      </c>
      <c r="E3835" s="15" t="str">
        <f>Raw_Data!E3835</f>
        <v>Rabi</v>
      </c>
      <c r="F3835" s="15">
        <f>Raw_Data!F3835</f>
        <v>1.38</v>
      </c>
      <c r="G3835" s="18">
        <f>IF(Raw_Data!G3835="",ROUND(AVERAGEIFS(Raw_Data!$G$2:$G$4001,Raw_Data!$E$2:$E$4001,E3835),1),Raw_Data!G3835)</f>
        <v>670.6</v>
      </c>
      <c r="H3835" s="15">
        <f>Raw_Data!H3835</f>
        <v>27.3</v>
      </c>
      <c r="I3835" s="15">
        <f>Raw_Data!I3835</f>
        <v>65.8</v>
      </c>
      <c r="J3835" s="15">
        <f>Raw_Data!J3835</f>
        <v>8.1999999999999993</v>
      </c>
      <c r="K3835" s="15">
        <f>Raw_Data!K3835</f>
        <v>7.19</v>
      </c>
      <c r="L3835" s="18">
        <f>IF(Raw_Data!L3835="",ROUND(AVERAGEIFS(Raw_Data!$L$2:$L$4001,Raw_Data!$E$2:$E$4001,E3835),1),Raw_Data!L3835)</f>
        <v>32.299999999999997</v>
      </c>
      <c r="M3835" s="15">
        <f>Raw_Data!M3835</f>
        <v>119.9</v>
      </c>
      <c r="N3835" s="15">
        <f>Raw_Data!N3835</f>
        <v>68.8</v>
      </c>
      <c r="O3835" s="15">
        <f>Raw_Data!O3835</f>
        <v>89.9</v>
      </c>
      <c r="P3835" s="15" t="str">
        <f>Raw_Data!P3835</f>
        <v>Sprinkler</v>
      </c>
      <c r="Q3835" s="15">
        <f>Raw_Data!Q3835</f>
        <v>264.5</v>
      </c>
      <c r="R3835" s="15">
        <f>Raw_Data!R3835</f>
        <v>6.98</v>
      </c>
      <c r="S3835" s="15">
        <f>Raw_Data!S3835</f>
        <v>0.77</v>
      </c>
      <c r="T3835" s="18">
        <f>IF(Raw_Data!T3835="",ROUND(AVERAGEIFS(Raw_Data!$T$2:$T$4001,Raw_Data!$E$2:$E$4001,E3835,Raw_Data!$D$2:$D$4001,D3835),2),IF(Raw_Data!T3835&gt;INDEX(Cleaning_Reference!$F$6:$F$13,MATCH(D3835,Cleaning_Reference!$A$6:$A$13,0)),INDEX(Cleaning_Reference!$F$6:$F$13,MATCH(D3835,Cleaning_Reference!$A$6:$A$13,0)),Raw_Data!T3835))</f>
        <v>56.62</v>
      </c>
      <c r="U3835" s="15">
        <f>Raw_Data!U3835</f>
        <v>78.14</v>
      </c>
      <c r="V3835" s="15">
        <f>Raw_Data!V3835</f>
        <v>3370</v>
      </c>
      <c r="W3835" s="15">
        <f>Raw_Data!W3835</f>
        <v>112068</v>
      </c>
      <c r="X3835" s="15">
        <f>Raw_Data!X3835</f>
        <v>263332</v>
      </c>
      <c r="Y3835" s="15">
        <f>Raw_Data!Y3835</f>
        <v>151264</v>
      </c>
      <c r="Z3835" s="15">
        <f>Raw_Data!Z3835</f>
        <v>2292</v>
      </c>
      <c r="AA3835" s="15">
        <f>Raw_Data!AA3835</f>
        <v>34.091999999999999</v>
      </c>
      <c r="AB3835" s="15">
        <f>Raw_Data!AB3835</f>
        <v>50.3</v>
      </c>
      <c r="AC3835" s="19" t="str">
        <f>IF(Raw_Data!G3835="","Yes","No")</f>
        <v>No</v>
      </c>
      <c r="AD3835" s="19" t="str">
        <f>IF(Raw_Data!L3835="","Yes","No")</f>
        <v>No</v>
      </c>
      <c r="AE3835" s="19" t="str">
        <f>IF(Raw_Data!T3835="","Imputed",IF(Raw_Data!T3835&gt;INDEX(Cleaning_Reference!$F$6:$F$13,MATCH(D3835,Cleaning_Reference!$A$6:$A$13,0)),"Capped","Original"))</f>
        <v>Original</v>
      </c>
      <c r="AF3835" s="21">
        <f t="shared" si="59"/>
        <v>78.14</v>
      </c>
    </row>
    <row r="3836" spans="1:32" ht="15" customHeight="1" x14ac:dyDescent="0.3">
      <c r="A3836" s="20" t="str">
        <f>Raw_Data!A3836</f>
        <v>SF13835</v>
      </c>
      <c r="B3836" s="15" t="str">
        <f>Raw_Data!B3836</f>
        <v>Punjab</v>
      </c>
      <c r="C3836" s="15" t="str">
        <f>Raw_Data!C3836</f>
        <v>Warangal</v>
      </c>
      <c r="D3836" s="15" t="str">
        <f>Raw_Data!D3836</f>
        <v>Cotton</v>
      </c>
      <c r="E3836" s="15" t="str">
        <f>Raw_Data!E3836</f>
        <v>Kharif</v>
      </c>
      <c r="F3836" s="15">
        <f>Raw_Data!F3836</f>
        <v>10.84</v>
      </c>
      <c r="G3836" s="18">
        <f>IF(Raw_Data!G3836="",ROUND(AVERAGEIFS(Raw_Data!$G$2:$G$4001,Raw_Data!$E$2:$E$4001,E3836),1),Raw_Data!G3836)</f>
        <v>854.3</v>
      </c>
      <c r="H3836" s="15">
        <f>Raw_Data!H3836</f>
        <v>29.3</v>
      </c>
      <c r="I3836" s="15">
        <f>Raw_Data!I3836</f>
        <v>66.900000000000006</v>
      </c>
      <c r="J3836" s="15">
        <f>Raw_Data!J3836</f>
        <v>5.3</v>
      </c>
      <c r="K3836" s="15">
        <f>Raw_Data!K3836</f>
        <v>7.4</v>
      </c>
      <c r="L3836" s="18">
        <f>IF(Raw_Data!L3836="",ROUND(AVERAGEIFS(Raw_Data!$L$2:$L$4001,Raw_Data!$E$2:$E$4001,E3836),1),Raw_Data!L3836)</f>
        <v>24.4</v>
      </c>
      <c r="M3836" s="15">
        <f>Raw_Data!M3836</f>
        <v>128.19999999999999</v>
      </c>
      <c r="N3836" s="15">
        <f>Raw_Data!N3836</f>
        <v>31.7</v>
      </c>
      <c r="O3836" s="15">
        <f>Raw_Data!O3836</f>
        <v>78.3</v>
      </c>
      <c r="P3836" s="15" t="str">
        <f>Raw_Data!P3836</f>
        <v>Rainfed</v>
      </c>
      <c r="Q3836" s="15">
        <f>Raw_Data!Q3836</f>
        <v>169</v>
      </c>
      <c r="R3836" s="15">
        <f>Raw_Data!R3836</f>
        <v>2.99</v>
      </c>
      <c r="S3836" s="15">
        <f>Raw_Data!S3836</f>
        <v>0.81</v>
      </c>
      <c r="T3836" s="18">
        <f>IF(Raw_Data!T3836="",ROUND(AVERAGEIFS(Raw_Data!$T$2:$T$4001,Raw_Data!$E$2:$E$4001,E3836,Raw_Data!$D$2:$D$4001,D3836),2),IF(Raw_Data!T3836&gt;INDEX(Cleaning_Reference!$F$6:$F$13,MATCH(D3836,Cleaning_Reference!$A$6:$A$13,0)),INDEX(Cleaning_Reference!$F$6:$F$13,MATCH(D3836,Cleaning_Reference!$A$6:$A$13,0)),Raw_Data!T3836))</f>
        <v>0.98</v>
      </c>
      <c r="U3836" s="15">
        <f>Raw_Data!U3836</f>
        <v>10.62</v>
      </c>
      <c r="V3836" s="15">
        <f>Raw_Data!V3836</f>
        <v>73694</v>
      </c>
      <c r="W3836" s="15">
        <f>Raw_Data!W3836</f>
        <v>631851</v>
      </c>
      <c r="X3836" s="15">
        <f>Raw_Data!X3836</f>
        <v>782630</v>
      </c>
      <c r="Y3836" s="15">
        <f>Raw_Data!Y3836</f>
        <v>150779</v>
      </c>
      <c r="Z3836" s="15">
        <f>Raw_Data!Z3836</f>
        <v>5077</v>
      </c>
      <c r="AA3836" s="15">
        <f>Raw_Data!AA3836</f>
        <v>2.0920000000000001</v>
      </c>
      <c r="AB3836" s="15">
        <f>Raw_Data!AB3836</f>
        <v>62.8</v>
      </c>
      <c r="AC3836" s="19" t="str">
        <f>IF(Raw_Data!G3836="","Yes","No")</f>
        <v>No</v>
      </c>
      <c r="AD3836" s="19" t="str">
        <f>IF(Raw_Data!L3836="","Yes","No")</f>
        <v>No</v>
      </c>
      <c r="AE3836" s="19" t="str">
        <f>IF(Raw_Data!T3836="","Imputed",IF(Raw_Data!T3836&gt;INDEX(Cleaning_Reference!$F$6:$F$13,MATCH(D3836,Cleaning_Reference!$A$6:$A$13,0)),"Capped","Original"))</f>
        <v>Original</v>
      </c>
      <c r="AF3836" s="21">
        <f t="shared" si="59"/>
        <v>10.62</v>
      </c>
    </row>
    <row r="3837" spans="1:32" ht="15" customHeight="1" x14ac:dyDescent="0.3">
      <c r="A3837" s="20" t="str">
        <f>Raw_Data!A3837</f>
        <v>SF13836</v>
      </c>
      <c r="B3837" s="15" t="str">
        <f>Raw_Data!B3837</f>
        <v>Madhya Pradesh</v>
      </c>
      <c r="C3837" s="15" t="str">
        <f>Raw_Data!C3837</f>
        <v>Warangal</v>
      </c>
      <c r="D3837" s="15" t="str">
        <f>Raw_Data!D3837</f>
        <v>Pulses</v>
      </c>
      <c r="E3837" s="15" t="str">
        <f>Raw_Data!E3837</f>
        <v>Rabi</v>
      </c>
      <c r="F3837" s="15">
        <f>Raw_Data!F3837</f>
        <v>13.26</v>
      </c>
      <c r="G3837" s="18">
        <f>IF(Raw_Data!G3837="",ROUND(AVERAGEIFS(Raw_Data!$G$2:$G$4001,Raw_Data!$E$2:$E$4001,E3837),1),Raw_Data!G3837)</f>
        <v>511.2</v>
      </c>
      <c r="H3837" s="15">
        <f>Raw_Data!H3837</f>
        <v>27.7</v>
      </c>
      <c r="I3837" s="15">
        <f>Raw_Data!I3837</f>
        <v>65.099999999999994</v>
      </c>
      <c r="J3837" s="15">
        <f>Raw_Data!J3837</f>
        <v>9.4</v>
      </c>
      <c r="K3837" s="15">
        <f>Raw_Data!K3837</f>
        <v>7.08</v>
      </c>
      <c r="L3837" s="18">
        <f>IF(Raw_Data!L3837="",ROUND(AVERAGEIFS(Raw_Data!$L$2:$L$4001,Raw_Data!$E$2:$E$4001,E3837),1),Raw_Data!L3837)</f>
        <v>28.2</v>
      </c>
      <c r="M3837" s="15">
        <f>Raw_Data!M3837</f>
        <v>117.7</v>
      </c>
      <c r="N3837" s="15">
        <f>Raw_Data!N3837</f>
        <v>63.1</v>
      </c>
      <c r="O3837" s="15">
        <f>Raw_Data!O3837</f>
        <v>130.19999999999999</v>
      </c>
      <c r="P3837" s="15" t="str">
        <f>Raw_Data!P3837</f>
        <v>Flood</v>
      </c>
      <c r="Q3837" s="15">
        <f>Raw_Data!Q3837</f>
        <v>101.3</v>
      </c>
      <c r="R3837" s="15">
        <f>Raw_Data!R3837</f>
        <v>3.79</v>
      </c>
      <c r="S3837" s="15">
        <f>Raw_Data!S3837</f>
        <v>0.85</v>
      </c>
      <c r="T3837" s="18">
        <f>IF(Raw_Data!T3837="",ROUND(AVERAGEIFS(Raw_Data!$T$2:$T$4001,Raw_Data!$E$2:$E$4001,E3837,Raw_Data!$D$2:$D$4001,D3837),2),IF(Raw_Data!T3837&gt;INDEX(Cleaning_Reference!$F$6:$F$13,MATCH(D3837,Cleaning_Reference!$A$6:$A$13,0)),INDEX(Cleaning_Reference!$F$6:$F$13,MATCH(D3837,Cleaning_Reference!$A$6:$A$13,0)),Raw_Data!T3837))</f>
        <v>0.84</v>
      </c>
      <c r="U3837" s="15">
        <f>Raw_Data!U3837</f>
        <v>11.14</v>
      </c>
      <c r="V3837" s="15">
        <f>Raw_Data!V3837</f>
        <v>71700</v>
      </c>
      <c r="W3837" s="15">
        <f>Raw_Data!W3837</f>
        <v>797468</v>
      </c>
      <c r="X3837" s="15">
        <f>Raw_Data!X3837</f>
        <v>798738</v>
      </c>
      <c r="Y3837" s="15">
        <f>Raw_Data!Y3837</f>
        <v>1270</v>
      </c>
      <c r="Z3837" s="15">
        <f>Raw_Data!Z3837</f>
        <v>6223</v>
      </c>
      <c r="AA3837" s="15">
        <f>Raw_Data!AA3837</f>
        <v>1.79</v>
      </c>
      <c r="AB3837" s="15">
        <f>Raw_Data!AB3837</f>
        <v>48.8</v>
      </c>
      <c r="AC3837" s="19" t="str">
        <f>IF(Raw_Data!G3837="","Yes","No")</f>
        <v>No</v>
      </c>
      <c r="AD3837" s="19" t="str">
        <f>IF(Raw_Data!L3837="","Yes","No")</f>
        <v>No</v>
      </c>
      <c r="AE3837" s="19" t="str">
        <f>IF(Raw_Data!T3837="","Imputed",IF(Raw_Data!T3837&gt;INDEX(Cleaning_Reference!$F$6:$F$13,MATCH(D3837,Cleaning_Reference!$A$6:$A$13,0)),"Capped","Original"))</f>
        <v>Original</v>
      </c>
      <c r="AF3837" s="21">
        <f t="shared" si="59"/>
        <v>11.14</v>
      </c>
    </row>
    <row r="3838" spans="1:32" ht="15" customHeight="1" x14ac:dyDescent="0.3">
      <c r="A3838" s="20" t="str">
        <f>Raw_Data!A3838</f>
        <v>SF13837</v>
      </c>
      <c r="B3838" s="15" t="str">
        <f>Raw_Data!B3838</f>
        <v>Gujarat</v>
      </c>
      <c r="C3838" s="15" t="str">
        <f>Raw_Data!C3838</f>
        <v>Nashik</v>
      </c>
      <c r="D3838" s="15" t="str">
        <f>Raw_Data!D3838</f>
        <v>Pulses</v>
      </c>
      <c r="E3838" s="15" t="str">
        <f>Raw_Data!E3838</f>
        <v>Kharif</v>
      </c>
      <c r="F3838" s="15">
        <f>Raw_Data!F3838</f>
        <v>9.57</v>
      </c>
      <c r="G3838" s="18">
        <f>IF(Raw_Data!G3838="",ROUND(AVERAGEIFS(Raw_Data!$G$2:$G$4001,Raw_Data!$E$2:$E$4001,E3838),1),Raw_Data!G3838)</f>
        <v>936.3</v>
      </c>
      <c r="H3838" s="15">
        <f>Raw_Data!H3838</f>
        <v>34.299999999999997</v>
      </c>
      <c r="I3838" s="15">
        <f>Raw_Data!I3838</f>
        <v>81.7</v>
      </c>
      <c r="J3838" s="15">
        <f>Raw_Data!J3838</f>
        <v>5.6</v>
      </c>
      <c r="K3838" s="15">
        <f>Raw_Data!K3838</f>
        <v>6.61</v>
      </c>
      <c r="L3838" s="18">
        <f>IF(Raw_Data!L3838="",ROUND(AVERAGEIFS(Raw_Data!$L$2:$L$4001,Raw_Data!$E$2:$E$4001,E3838),1),Raw_Data!L3838)</f>
        <v>28.2</v>
      </c>
      <c r="M3838" s="15">
        <f>Raw_Data!M3838</f>
        <v>93.2</v>
      </c>
      <c r="N3838" s="15">
        <f>Raw_Data!N3838</f>
        <v>82.8</v>
      </c>
      <c r="O3838" s="15">
        <f>Raw_Data!O3838</f>
        <v>73.3</v>
      </c>
      <c r="P3838" s="15" t="str">
        <f>Raw_Data!P3838</f>
        <v>Drip</v>
      </c>
      <c r="Q3838" s="15">
        <f>Raw_Data!Q3838</f>
        <v>233.9</v>
      </c>
      <c r="R3838" s="15">
        <f>Raw_Data!R3838</f>
        <v>5.95</v>
      </c>
      <c r="S3838" s="15">
        <f>Raw_Data!S3838</f>
        <v>0.69</v>
      </c>
      <c r="T3838" s="18">
        <f>IF(Raw_Data!T3838="",ROUND(AVERAGEIFS(Raw_Data!$T$2:$T$4001,Raw_Data!$E$2:$E$4001,E3838,Raw_Data!$D$2:$D$4001,D3838),2),IF(Raw_Data!T3838&gt;INDEX(Cleaning_Reference!$F$6:$F$13,MATCH(D3838,Cleaning_Reference!$A$6:$A$13,0)),INDEX(Cleaning_Reference!$F$6:$F$13,MATCH(D3838,Cleaning_Reference!$A$6:$A$13,0)),Raw_Data!T3838))</f>
        <v>1.05</v>
      </c>
      <c r="U3838" s="15">
        <f>Raw_Data!U3838</f>
        <v>10.050000000000001</v>
      </c>
      <c r="V3838" s="15">
        <f>Raw_Data!V3838</f>
        <v>65404</v>
      </c>
      <c r="W3838" s="15">
        <f>Raw_Data!W3838</f>
        <v>751618</v>
      </c>
      <c r="X3838" s="15">
        <f>Raw_Data!X3838</f>
        <v>657310</v>
      </c>
      <c r="Y3838" s="15">
        <f>Raw_Data!Y3838</f>
        <v>-94308</v>
      </c>
      <c r="Z3838" s="15">
        <f>Raw_Data!Z3838</f>
        <v>3067</v>
      </c>
      <c r="AA3838" s="15">
        <f>Raw_Data!AA3838</f>
        <v>3.2770000000000001</v>
      </c>
      <c r="AB3838" s="15">
        <f>Raw_Data!AB3838</f>
        <v>69</v>
      </c>
      <c r="AC3838" s="19" t="str">
        <f>IF(Raw_Data!G3838="","Yes","No")</f>
        <v>No</v>
      </c>
      <c r="AD3838" s="19" t="str">
        <f>IF(Raw_Data!L3838="","Yes","No")</f>
        <v>No</v>
      </c>
      <c r="AE3838" s="19" t="str">
        <f>IF(Raw_Data!T3838="","Imputed",IF(Raw_Data!T3838&gt;INDEX(Cleaning_Reference!$F$6:$F$13,MATCH(D3838,Cleaning_Reference!$A$6:$A$13,0)),"Capped","Original"))</f>
        <v>Original</v>
      </c>
      <c r="AF3838" s="21">
        <f t="shared" si="59"/>
        <v>10.050000000000001</v>
      </c>
    </row>
    <row r="3839" spans="1:32" ht="15" customHeight="1" x14ac:dyDescent="0.3">
      <c r="A3839" s="20" t="str">
        <f>Raw_Data!A3839</f>
        <v>SF13838</v>
      </c>
      <c r="B3839" s="15" t="str">
        <f>Raw_Data!B3839</f>
        <v>Andhra Pradesh</v>
      </c>
      <c r="C3839" s="15" t="str">
        <f>Raw_Data!C3839</f>
        <v>Nashik</v>
      </c>
      <c r="D3839" s="15" t="str">
        <f>Raw_Data!D3839</f>
        <v>Cotton</v>
      </c>
      <c r="E3839" s="15" t="str">
        <f>Raw_Data!E3839</f>
        <v>Zaid</v>
      </c>
      <c r="F3839" s="15">
        <f>Raw_Data!F3839</f>
        <v>9.24</v>
      </c>
      <c r="G3839" s="18">
        <f>IF(Raw_Data!G3839="",ROUND(AVERAGEIFS(Raw_Data!$G$2:$G$4001,Raw_Data!$E$2:$E$4001,E3839),1),Raw_Data!G3839)</f>
        <v>80</v>
      </c>
      <c r="H3839" s="15">
        <f>Raw_Data!H3839</f>
        <v>31.3</v>
      </c>
      <c r="I3839" s="15">
        <f>Raw_Data!I3839</f>
        <v>44.7</v>
      </c>
      <c r="J3839" s="15">
        <f>Raw_Data!J3839</f>
        <v>7.9</v>
      </c>
      <c r="K3839" s="15">
        <f>Raw_Data!K3839</f>
        <v>6.6</v>
      </c>
      <c r="L3839" s="18">
        <f>IF(Raw_Data!L3839="",ROUND(AVERAGEIFS(Raw_Data!$L$2:$L$4001,Raw_Data!$E$2:$E$4001,E3839),1),Raw_Data!L3839)</f>
        <v>26.5</v>
      </c>
      <c r="M3839" s="15">
        <f>Raw_Data!M3839</f>
        <v>90</v>
      </c>
      <c r="N3839" s="15">
        <f>Raw_Data!N3839</f>
        <v>53.6</v>
      </c>
      <c r="O3839" s="15">
        <f>Raw_Data!O3839</f>
        <v>94.8</v>
      </c>
      <c r="P3839" s="15" t="str">
        <f>Raw_Data!P3839</f>
        <v>Flood</v>
      </c>
      <c r="Q3839" s="15">
        <f>Raw_Data!Q3839</f>
        <v>208.3</v>
      </c>
      <c r="R3839" s="15">
        <f>Raw_Data!R3839</f>
        <v>9.08</v>
      </c>
      <c r="S3839" s="15">
        <f>Raw_Data!S3839</f>
        <v>0.97</v>
      </c>
      <c r="T3839" s="18">
        <f>IF(Raw_Data!T3839="",ROUND(AVERAGEIFS(Raw_Data!$T$2:$T$4001,Raw_Data!$E$2:$E$4001,E3839,Raw_Data!$D$2:$D$4001,D3839),2),IF(Raw_Data!T3839&gt;INDEX(Cleaning_Reference!$F$6:$F$13,MATCH(D3839,Cleaning_Reference!$A$6:$A$13,0)),INDEX(Cleaning_Reference!$F$6:$F$13,MATCH(D3839,Cleaning_Reference!$A$6:$A$13,0)),Raw_Data!T3839))</f>
        <v>1.08</v>
      </c>
      <c r="U3839" s="15">
        <f>Raw_Data!U3839</f>
        <v>9.98</v>
      </c>
      <c r="V3839" s="15">
        <f>Raw_Data!V3839</f>
        <v>75218</v>
      </c>
      <c r="W3839" s="15">
        <f>Raw_Data!W3839</f>
        <v>668363</v>
      </c>
      <c r="X3839" s="15">
        <f>Raw_Data!X3839</f>
        <v>750676</v>
      </c>
      <c r="Y3839" s="15">
        <f>Raw_Data!Y3839</f>
        <v>82313</v>
      </c>
      <c r="Z3839" s="15">
        <f>Raw_Data!Z3839</f>
        <v>9186</v>
      </c>
      <c r="AA3839" s="15">
        <f>Raw_Data!AA3839</f>
        <v>1.0860000000000001</v>
      </c>
      <c r="AB3839" s="15">
        <f>Raw_Data!AB3839</f>
        <v>13.8</v>
      </c>
      <c r="AC3839" s="19" t="str">
        <f>IF(Raw_Data!G3839="","Yes","No")</f>
        <v>No</v>
      </c>
      <c r="AD3839" s="19" t="str">
        <f>IF(Raw_Data!L3839="","Yes","No")</f>
        <v>No</v>
      </c>
      <c r="AE3839" s="19" t="str">
        <f>IF(Raw_Data!T3839="","Imputed",IF(Raw_Data!T3839&gt;INDEX(Cleaning_Reference!$F$6:$F$13,MATCH(D3839,Cleaning_Reference!$A$6:$A$13,0)),"Capped","Original"))</f>
        <v>Original</v>
      </c>
      <c r="AF3839" s="21">
        <f t="shared" si="59"/>
        <v>9.98</v>
      </c>
    </row>
    <row r="3840" spans="1:32" ht="15" customHeight="1" x14ac:dyDescent="0.3">
      <c r="A3840" s="20" t="str">
        <f>Raw_Data!A3840</f>
        <v>SF13839</v>
      </c>
      <c r="B3840" s="15" t="str">
        <f>Raw_Data!B3840</f>
        <v>Telangana</v>
      </c>
      <c r="C3840" s="15" t="str">
        <f>Raw_Data!C3840</f>
        <v>Ludhiana</v>
      </c>
      <c r="D3840" s="15" t="str">
        <f>Raw_Data!D3840</f>
        <v>Maize</v>
      </c>
      <c r="E3840" s="15" t="str">
        <f>Raw_Data!E3840</f>
        <v>Rabi</v>
      </c>
      <c r="F3840" s="15">
        <f>Raw_Data!F3840</f>
        <v>2.12</v>
      </c>
      <c r="G3840" s="18">
        <f>IF(Raw_Data!G3840="",ROUND(AVERAGEIFS(Raw_Data!$G$2:$G$4001,Raw_Data!$E$2:$E$4001,E3840),1),Raw_Data!G3840)</f>
        <v>451.6</v>
      </c>
      <c r="H3840" s="15">
        <f>Raw_Data!H3840</f>
        <v>23.9</v>
      </c>
      <c r="I3840" s="15">
        <f>Raw_Data!I3840</f>
        <v>53</v>
      </c>
      <c r="J3840" s="15">
        <f>Raw_Data!J3840</f>
        <v>8.8000000000000007</v>
      </c>
      <c r="K3840" s="15">
        <f>Raw_Data!K3840</f>
        <v>7.11</v>
      </c>
      <c r="L3840" s="18">
        <f>IF(Raw_Data!L3840="",ROUND(AVERAGEIFS(Raw_Data!$L$2:$L$4001,Raw_Data!$E$2:$E$4001,E3840),1),Raw_Data!L3840)</f>
        <v>25.7</v>
      </c>
      <c r="M3840" s="15">
        <f>Raw_Data!M3840</f>
        <v>73.7</v>
      </c>
      <c r="N3840" s="15">
        <f>Raw_Data!N3840</f>
        <v>73</v>
      </c>
      <c r="O3840" s="15">
        <f>Raw_Data!O3840</f>
        <v>97.3</v>
      </c>
      <c r="P3840" s="15" t="str">
        <f>Raw_Data!P3840</f>
        <v>Rainfed</v>
      </c>
      <c r="Q3840" s="15">
        <f>Raw_Data!Q3840</f>
        <v>213.9</v>
      </c>
      <c r="R3840" s="15">
        <f>Raw_Data!R3840</f>
        <v>4.99</v>
      </c>
      <c r="S3840" s="15">
        <f>Raw_Data!S3840</f>
        <v>0.77</v>
      </c>
      <c r="T3840" s="18">
        <f>IF(Raw_Data!T3840="",ROUND(AVERAGEIFS(Raw_Data!$T$2:$T$4001,Raw_Data!$E$2:$E$4001,E3840,Raw_Data!$D$2:$D$4001,D3840),2),IF(Raw_Data!T3840&gt;INDEX(Cleaning_Reference!$F$6:$F$13,MATCH(D3840,Cleaning_Reference!$A$6:$A$13,0)),INDEX(Cleaning_Reference!$F$6:$F$13,MATCH(D3840,Cleaning_Reference!$A$6:$A$13,0)),Raw_Data!T3840))</f>
        <v>2.69</v>
      </c>
      <c r="U3840" s="15">
        <f>Raw_Data!U3840</f>
        <v>5.7</v>
      </c>
      <c r="V3840" s="15">
        <f>Raw_Data!V3840</f>
        <v>22298</v>
      </c>
      <c r="W3840" s="15">
        <f>Raw_Data!W3840</f>
        <v>133829</v>
      </c>
      <c r="X3840" s="15">
        <f>Raw_Data!X3840</f>
        <v>127099</v>
      </c>
      <c r="Y3840" s="15">
        <f>Raw_Data!Y3840</f>
        <v>-6730</v>
      </c>
      <c r="Z3840" s="15">
        <f>Raw_Data!Z3840</f>
        <v>698</v>
      </c>
      <c r="AA3840" s="15">
        <f>Raw_Data!AA3840</f>
        <v>8.1660000000000004</v>
      </c>
      <c r="AB3840" s="15">
        <f>Raw_Data!AB3840</f>
        <v>24.7</v>
      </c>
      <c r="AC3840" s="19" t="str">
        <f>IF(Raw_Data!G3840="","Yes","No")</f>
        <v>No</v>
      </c>
      <c r="AD3840" s="19" t="str">
        <f>IF(Raw_Data!L3840="","Yes","No")</f>
        <v>No</v>
      </c>
      <c r="AE3840" s="19" t="str">
        <f>IF(Raw_Data!T3840="","Imputed",IF(Raw_Data!T3840&gt;INDEX(Cleaning_Reference!$F$6:$F$13,MATCH(D3840,Cleaning_Reference!$A$6:$A$13,0)),"Capped","Original"))</f>
        <v>Original</v>
      </c>
      <c r="AF3840" s="21">
        <f t="shared" si="59"/>
        <v>5.7</v>
      </c>
    </row>
    <row r="3841" spans="1:32" ht="15" customHeight="1" x14ac:dyDescent="0.3">
      <c r="A3841" s="20" t="str">
        <f>Raw_Data!A3841</f>
        <v>SF13840</v>
      </c>
      <c r="B3841" s="15" t="str">
        <f>Raw_Data!B3841</f>
        <v>Telangana</v>
      </c>
      <c r="C3841" s="15" t="str">
        <f>Raw_Data!C3841</f>
        <v>Ludhiana</v>
      </c>
      <c r="D3841" s="15" t="str">
        <f>Raw_Data!D3841</f>
        <v>Rice</v>
      </c>
      <c r="E3841" s="15" t="str">
        <f>Raw_Data!E3841</f>
        <v>Zaid</v>
      </c>
      <c r="F3841" s="15">
        <f>Raw_Data!F3841</f>
        <v>7.8</v>
      </c>
      <c r="G3841" s="18">
        <f>IF(Raw_Data!G3841="",ROUND(AVERAGEIFS(Raw_Data!$G$2:$G$4001,Raw_Data!$E$2:$E$4001,E3841),1),Raw_Data!G3841)</f>
        <v>196</v>
      </c>
      <c r="H3841" s="15">
        <f>Raw_Data!H3841</f>
        <v>30.5</v>
      </c>
      <c r="I3841" s="15">
        <f>Raw_Data!I3841</f>
        <v>45.6</v>
      </c>
      <c r="J3841" s="15">
        <f>Raw_Data!J3841</f>
        <v>7.1</v>
      </c>
      <c r="K3841" s="15">
        <f>Raw_Data!K3841</f>
        <v>7.37</v>
      </c>
      <c r="L3841" s="18">
        <f>IF(Raw_Data!L3841="",ROUND(AVERAGEIFS(Raw_Data!$L$2:$L$4001,Raw_Data!$E$2:$E$4001,E3841),1),Raw_Data!L3841)</f>
        <v>14.2</v>
      </c>
      <c r="M3841" s="15">
        <f>Raw_Data!M3841</f>
        <v>114.3</v>
      </c>
      <c r="N3841" s="15">
        <f>Raw_Data!N3841</f>
        <v>58.9</v>
      </c>
      <c r="O3841" s="15">
        <f>Raw_Data!O3841</f>
        <v>48</v>
      </c>
      <c r="P3841" s="15" t="str">
        <f>Raw_Data!P3841</f>
        <v>Sprinkler</v>
      </c>
      <c r="Q3841" s="15">
        <f>Raw_Data!Q3841</f>
        <v>175.1</v>
      </c>
      <c r="R3841" s="15">
        <f>Raw_Data!R3841</f>
        <v>7.06</v>
      </c>
      <c r="S3841" s="15">
        <f>Raw_Data!S3841</f>
        <v>0.68</v>
      </c>
      <c r="T3841" s="18">
        <f>IF(Raw_Data!T3841="",ROUND(AVERAGEIFS(Raw_Data!$T$2:$T$4001,Raw_Data!$E$2:$E$4001,E3841,Raw_Data!$D$2:$D$4001,D3841),2),IF(Raw_Data!T3841&gt;INDEX(Cleaning_Reference!$F$6:$F$13,MATCH(D3841,Cleaning_Reference!$A$6:$A$13,0)),INDEX(Cleaning_Reference!$F$6:$F$13,MATCH(D3841,Cleaning_Reference!$A$6:$A$13,0)),Raw_Data!T3841))</f>
        <v>1.32</v>
      </c>
      <c r="U3841" s="15">
        <f>Raw_Data!U3841</f>
        <v>10.3</v>
      </c>
      <c r="V3841" s="15">
        <f>Raw_Data!V3841</f>
        <v>21986</v>
      </c>
      <c r="W3841" s="15">
        <f>Raw_Data!W3841</f>
        <v>563970</v>
      </c>
      <c r="X3841" s="15">
        <f>Raw_Data!X3841</f>
        <v>226456</v>
      </c>
      <c r="Y3841" s="15">
        <f>Raw_Data!Y3841</f>
        <v>-337514</v>
      </c>
      <c r="Z3841" s="15">
        <f>Raw_Data!Z3841</f>
        <v>11332</v>
      </c>
      <c r="AA3841" s="15">
        <f>Raw_Data!AA3841</f>
        <v>0.90900000000000003</v>
      </c>
      <c r="AB3841" s="15">
        <f>Raw_Data!AB3841</f>
        <v>24.9</v>
      </c>
      <c r="AC3841" s="19" t="str">
        <f>IF(Raw_Data!G3841="","Yes","No")</f>
        <v>No</v>
      </c>
      <c r="AD3841" s="19" t="str">
        <f>IF(Raw_Data!L3841="","Yes","No")</f>
        <v>No</v>
      </c>
      <c r="AE3841" s="19" t="str">
        <f>IF(Raw_Data!T3841="","Imputed",IF(Raw_Data!T3841&gt;INDEX(Cleaning_Reference!$F$6:$F$13,MATCH(D3841,Cleaning_Reference!$A$6:$A$13,0)),"Capped","Original"))</f>
        <v>Original</v>
      </c>
      <c r="AF3841" s="21">
        <f t="shared" si="59"/>
        <v>10.3</v>
      </c>
    </row>
    <row r="3842" spans="1:32" ht="15" customHeight="1" x14ac:dyDescent="0.3">
      <c r="A3842" s="20" t="str">
        <f>Raw_Data!A3842</f>
        <v>SF13841</v>
      </c>
      <c r="B3842" s="15" t="str">
        <f>Raw_Data!B3842</f>
        <v>Gujarat</v>
      </c>
      <c r="C3842" s="15" t="str">
        <f>Raw_Data!C3842</f>
        <v>Raichur</v>
      </c>
      <c r="D3842" s="15" t="str">
        <f>Raw_Data!D3842</f>
        <v>Maize</v>
      </c>
      <c r="E3842" s="15" t="str">
        <f>Raw_Data!E3842</f>
        <v>Rabi</v>
      </c>
      <c r="F3842" s="15">
        <f>Raw_Data!F3842</f>
        <v>5.19</v>
      </c>
      <c r="G3842" s="18">
        <f>IF(Raw_Data!G3842="",ROUND(AVERAGEIFS(Raw_Data!$G$2:$G$4001,Raw_Data!$E$2:$E$4001,E3842),1),Raw_Data!G3842)</f>
        <v>328</v>
      </c>
      <c r="H3842" s="15">
        <f>Raw_Data!H3842</f>
        <v>23.1</v>
      </c>
      <c r="I3842" s="15">
        <f>Raw_Data!I3842</f>
        <v>61.7</v>
      </c>
      <c r="J3842" s="15">
        <f>Raw_Data!J3842</f>
        <v>8.1999999999999993</v>
      </c>
      <c r="K3842" s="15">
        <f>Raw_Data!K3842</f>
        <v>7.5</v>
      </c>
      <c r="L3842" s="18">
        <f>IF(Raw_Data!L3842="",ROUND(AVERAGEIFS(Raw_Data!$L$2:$L$4001,Raw_Data!$E$2:$E$4001,E3842),1),Raw_Data!L3842)</f>
        <v>29</v>
      </c>
      <c r="M3842" s="15">
        <f>Raw_Data!M3842</f>
        <v>87.1</v>
      </c>
      <c r="N3842" s="15">
        <f>Raw_Data!N3842</f>
        <v>44.7</v>
      </c>
      <c r="O3842" s="15">
        <f>Raw_Data!O3842</f>
        <v>75.2</v>
      </c>
      <c r="P3842" s="15" t="str">
        <f>Raw_Data!P3842</f>
        <v>Rainfed</v>
      </c>
      <c r="Q3842" s="15">
        <f>Raw_Data!Q3842</f>
        <v>136.19999999999999</v>
      </c>
      <c r="R3842" s="15">
        <f>Raw_Data!R3842</f>
        <v>3.13</v>
      </c>
      <c r="S3842" s="15">
        <f>Raw_Data!S3842</f>
        <v>0.71</v>
      </c>
      <c r="T3842" s="18">
        <f>IF(Raw_Data!T3842="",ROUND(AVERAGEIFS(Raw_Data!$T$2:$T$4001,Raw_Data!$E$2:$E$4001,E3842,Raw_Data!$D$2:$D$4001,D3842),2),IF(Raw_Data!T3842&gt;INDEX(Cleaning_Reference!$F$6:$F$13,MATCH(D3842,Cleaning_Reference!$A$6:$A$13,0)),INDEX(Cleaning_Reference!$F$6:$F$13,MATCH(D3842,Cleaning_Reference!$A$6:$A$13,0)),Raw_Data!T3842))</f>
        <v>1.05</v>
      </c>
      <c r="U3842" s="15">
        <f>Raw_Data!U3842</f>
        <v>5.45</v>
      </c>
      <c r="V3842" s="15">
        <f>Raw_Data!V3842</f>
        <v>21173</v>
      </c>
      <c r="W3842" s="15">
        <f>Raw_Data!W3842</f>
        <v>309424</v>
      </c>
      <c r="X3842" s="15">
        <f>Raw_Data!X3842</f>
        <v>115393</v>
      </c>
      <c r="Y3842" s="15">
        <f>Raw_Data!Y3842</f>
        <v>-194031</v>
      </c>
      <c r="Z3842" s="15">
        <f>Raw_Data!Z3842</f>
        <v>2059</v>
      </c>
      <c r="AA3842" s="15">
        <f>Raw_Data!AA3842</f>
        <v>2.6469999999999998</v>
      </c>
      <c r="AB3842" s="15">
        <f>Raw_Data!AB3842</f>
        <v>51.8</v>
      </c>
      <c r="AC3842" s="19" t="str">
        <f>IF(Raw_Data!G3842="","Yes","No")</f>
        <v>No</v>
      </c>
      <c r="AD3842" s="19" t="str">
        <f>IF(Raw_Data!L3842="","Yes","No")</f>
        <v>No</v>
      </c>
      <c r="AE3842" s="19" t="str">
        <f>IF(Raw_Data!T3842="","Imputed",IF(Raw_Data!T3842&gt;INDEX(Cleaning_Reference!$F$6:$F$13,MATCH(D3842,Cleaning_Reference!$A$6:$A$13,0)),"Capped","Original"))</f>
        <v>Original</v>
      </c>
      <c r="AF3842" s="21">
        <f t="shared" ref="AF3842:AF3905" si="60">ROUND(T3842*F3842,2)</f>
        <v>5.45</v>
      </c>
    </row>
    <row r="3843" spans="1:32" ht="15" customHeight="1" x14ac:dyDescent="0.3">
      <c r="A3843" s="20" t="str">
        <f>Raw_Data!A3843</f>
        <v>SF13842</v>
      </c>
      <c r="B3843" s="15" t="str">
        <f>Raw_Data!B3843</f>
        <v>Maharashtra</v>
      </c>
      <c r="C3843" s="15" t="str">
        <f>Raw_Data!C3843</f>
        <v>Warangal</v>
      </c>
      <c r="D3843" s="15" t="str">
        <f>Raw_Data!D3843</f>
        <v>Wheat</v>
      </c>
      <c r="E3843" s="15" t="str">
        <f>Raw_Data!E3843</f>
        <v>Kharif</v>
      </c>
      <c r="F3843" s="15">
        <f>Raw_Data!F3843</f>
        <v>12.23</v>
      </c>
      <c r="G3843" s="18">
        <f>IF(Raw_Data!G3843="",ROUND(AVERAGEIFS(Raw_Data!$G$2:$G$4001,Raw_Data!$E$2:$E$4001,E3843),1),Raw_Data!G3843)</f>
        <v>927.6</v>
      </c>
      <c r="H3843" s="15">
        <f>Raw_Data!H3843</f>
        <v>25.7</v>
      </c>
      <c r="I3843" s="15">
        <f>Raw_Data!I3843</f>
        <v>70</v>
      </c>
      <c r="J3843" s="15">
        <f>Raw_Data!J3843</f>
        <v>7.5</v>
      </c>
      <c r="K3843" s="15">
        <f>Raw_Data!K3843</f>
        <v>5.66</v>
      </c>
      <c r="L3843" s="18">
        <f>IF(Raw_Data!L3843="",ROUND(AVERAGEIFS(Raw_Data!$L$2:$L$4001,Raw_Data!$E$2:$E$4001,E3843),1),Raw_Data!L3843)</f>
        <v>18.3</v>
      </c>
      <c r="M3843" s="15">
        <f>Raw_Data!M3843</f>
        <v>81.5</v>
      </c>
      <c r="N3843" s="15">
        <f>Raw_Data!N3843</f>
        <v>26.4</v>
      </c>
      <c r="O3843" s="15">
        <f>Raw_Data!O3843</f>
        <v>146.19999999999999</v>
      </c>
      <c r="P3843" s="15" t="str">
        <f>Raw_Data!P3843</f>
        <v>Flood</v>
      </c>
      <c r="Q3843" s="15">
        <f>Raw_Data!Q3843</f>
        <v>116.9</v>
      </c>
      <c r="R3843" s="15">
        <f>Raw_Data!R3843</f>
        <v>5.83</v>
      </c>
      <c r="S3843" s="15">
        <f>Raw_Data!S3843</f>
        <v>0.73</v>
      </c>
      <c r="T3843" s="18">
        <f>IF(Raw_Data!T3843="",ROUND(AVERAGEIFS(Raw_Data!$T$2:$T$4001,Raw_Data!$E$2:$E$4001,E3843,Raw_Data!$D$2:$D$4001,D3843),2),IF(Raw_Data!T3843&gt;INDEX(Cleaning_Reference!$F$6:$F$13,MATCH(D3843,Cleaning_Reference!$A$6:$A$13,0)),INDEX(Cleaning_Reference!$F$6:$F$13,MATCH(D3843,Cleaning_Reference!$A$6:$A$13,0)),Raw_Data!T3843))</f>
        <v>0.77</v>
      </c>
      <c r="U3843" s="15">
        <f>Raw_Data!U3843</f>
        <v>9.42</v>
      </c>
      <c r="V3843" s="15">
        <f>Raw_Data!V3843</f>
        <v>27860</v>
      </c>
      <c r="W3843" s="15">
        <f>Raw_Data!W3843</f>
        <v>754952</v>
      </c>
      <c r="X3843" s="15">
        <f>Raw_Data!X3843</f>
        <v>262441</v>
      </c>
      <c r="Y3843" s="15">
        <f>Raw_Data!Y3843</f>
        <v>-492511</v>
      </c>
      <c r="Z3843" s="15">
        <f>Raw_Data!Z3843</f>
        <v>9605</v>
      </c>
      <c r="AA3843" s="15">
        <f>Raw_Data!AA3843</f>
        <v>0.98099999999999998</v>
      </c>
      <c r="AB3843" s="15">
        <f>Raw_Data!AB3843</f>
        <v>58.7</v>
      </c>
      <c r="AC3843" s="19" t="str">
        <f>IF(Raw_Data!G3843="","Yes","No")</f>
        <v>No</v>
      </c>
      <c r="AD3843" s="19" t="str">
        <f>IF(Raw_Data!L3843="","Yes","No")</f>
        <v>No</v>
      </c>
      <c r="AE3843" s="19" t="str">
        <f>IF(Raw_Data!T3843="","Imputed",IF(Raw_Data!T3843&gt;INDEX(Cleaning_Reference!$F$6:$F$13,MATCH(D3843,Cleaning_Reference!$A$6:$A$13,0)),"Capped","Original"))</f>
        <v>Original</v>
      </c>
      <c r="AF3843" s="21">
        <f t="shared" si="60"/>
        <v>9.42</v>
      </c>
    </row>
    <row r="3844" spans="1:32" ht="15" customHeight="1" x14ac:dyDescent="0.3">
      <c r="A3844" s="20" t="str">
        <f>Raw_Data!A3844</f>
        <v>SF13843</v>
      </c>
      <c r="B3844" s="15" t="str">
        <f>Raw_Data!B3844</f>
        <v>Tamil Nadu</v>
      </c>
      <c r="C3844" s="15" t="str">
        <f>Raw_Data!C3844</f>
        <v>Raichur</v>
      </c>
      <c r="D3844" s="15" t="str">
        <f>Raw_Data!D3844</f>
        <v>Rice</v>
      </c>
      <c r="E3844" s="15" t="str">
        <f>Raw_Data!E3844</f>
        <v>Rabi</v>
      </c>
      <c r="F3844" s="15">
        <f>Raw_Data!F3844</f>
        <v>11.13</v>
      </c>
      <c r="G3844" s="18">
        <f>IF(Raw_Data!G3844="",ROUND(AVERAGEIFS(Raw_Data!$G$2:$G$4001,Raw_Data!$E$2:$E$4001,E3844),1),Raw_Data!G3844)</f>
        <v>516.29999999999995</v>
      </c>
      <c r="H3844" s="15">
        <f>Raw_Data!H3844</f>
        <v>25.4</v>
      </c>
      <c r="I3844" s="15">
        <f>Raw_Data!I3844</f>
        <v>63.2</v>
      </c>
      <c r="J3844" s="15">
        <f>Raw_Data!J3844</f>
        <v>5.8</v>
      </c>
      <c r="K3844" s="15">
        <f>Raw_Data!K3844</f>
        <v>5.93</v>
      </c>
      <c r="L3844" s="18">
        <f>IF(Raw_Data!L3844="",ROUND(AVERAGEIFS(Raw_Data!$L$2:$L$4001,Raw_Data!$E$2:$E$4001,E3844),1),Raw_Data!L3844)</f>
        <v>23.3</v>
      </c>
      <c r="M3844" s="15">
        <f>Raw_Data!M3844</f>
        <v>164.7</v>
      </c>
      <c r="N3844" s="15">
        <f>Raw_Data!N3844</f>
        <v>57.8</v>
      </c>
      <c r="O3844" s="15">
        <f>Raw_Data!O3844</f>
        <v>76.099999999999994</v>
      </c>
      <c r="P3844" s="15" t="str">
        <f>Raw_Data!P3844</f>
        <v>Drip</v>
      </c>
      <c r="Q3844" s="15">
        <f>Raw_Data!Q3844</f>
        <v>235.8</v>
      </c>
      <c r="R3844" s="15">
        <f>Raw_Data!R3844</f>
        <v>4.24</v>
      </c>
      <c r="S3844" s="15">
        <f>Raw_Data!S3844</f>
        <v>0.87</v>
      </c>
      <c r="T3844" s="18">
        <f>IF(Raw_Data!T3844="",ROUND(AVERAGEIFS(Raw_Data!$T$2:$T$4001,Raw_Data!$E$2:$E$4001,E3844,Raw_Data!$D$2:$D$4001,D3844),2),IF(Raw_Data!T3844&gt;INDEX(Cleaning_Reference!$F$6:$F$13,MATCH(D3844,Cleaning_Reference!$A$6:$A$13,0)),INDEX(Cleaning_Reference!$F$6:$F$13,MATCH(D3844,Cleaning_Reference!$A$6:$A$13,0)),Raw_Data!T3844))</f>
        <v>2.25</v>
      </c>
      <c r="U3844" s="15">
        <f>Raw_Data!U3844</f>
        <v>25.04</v>
      </c>
      <c r="V3844" s="15">
        <f>Raw_Data!V3844</f>
        <v>22248</v>
      </c>
      <c r="W3844" s="15">
        <f>Raw_Data!W3844</f>
        <v>699420</v>
      </c>
      <c r="X3844" s="15">
        <f>Raw_Data!X3844</f>
        <v>557090</v>
      </c>
      <c r="Y3844" s="15">
        <f>Raw_Data!Y3844</f>
        <v>-142330</v>
      </c>
      <c r="Z3844" s="15">
        <f>Raw_Data!Z3844</f>
        <v>11995</v>
      </c>
      <c r="AA3844" s="15">
        <f>Raw_Data!AA3844</f>
        <v>2.0880000000000001</v>
      </c>
      <c r="AB3844" s="15">
        <f>Raw_Data!AB3844</f>
        <v>46.3</v>
      </c>
      <c r="AC3844" s="19" t="str">
        <f>IF(Raw_Data!G3844="","Yes","No")</f>
        <v>No</v>
      </c>
      <c r="AD3844" s="19" t="str">
        <f>IF(Raw_Data!L3844="","Yes","No")</f>
        <v>No</v>
      </c>
      <c r="AE3844" s="19" t="str">
        <f>IF(Raw_Data!T3844="","Imputed",IF(Raw_Data!T3844&gt;INDEX(Cleaning_Reference!$F$6:$F$13,MATCH(D3844,Cleaning_Reference!$A$6:$A$13,0)),"Capped","Original"))</f>
        <v>Original</v>
      </c>
      <c r="AF3844" s="21">
        <f t="shared" si="60"/>
        <v>25.04</v>
      </c>
    </row>
    <row r="3845" spans="1:32" ht="15" customHeight="1" x14ac:dyDescent="0.3">
      <c r="A3845" s="20" t="str">
        <f>Raw_Data!A3845</f>
        <v>SF13844</v>
      </c>
      <c r="B3845" s="15" t="str">
        <f>Raw_Data!B3845</f>
        <v>Tamil Nadu</v>
      </c>
      <c r="C3845" s="15" t="str">
        <f>Raw_Data!C3845</f>
        <v>Nalgonda</v>
      </c>
      <c r="D3845" s="15" t="str">
        <f>Raw_Data!D3845</f>
        <v>Sugarcane</v>
      </c>
      <c r="E3845" s="15" t="str">
        <f>Raw_Data!E3845</f>
        <v>Kharif</v>
      </c>
      <c r="F3845" s="15">
        <f>Raw_Data!F3845</f>
        <v>6.35</v>
      </c>
      <c r="G3845" s="18">
        <f>IF(Raw_Data!G3845="",ROUND(AVERAGEIFS(Raw_Data!$G$2:$G$4001,Raw_Data!$E$2:$E$4001,E3845),1),Raw_Data!G3845)</f>
        <v>990.6</v>
      </c>
      <c r="H3845" s="15">
        <f>Raw_Data!H3845</f>
        <v>26.1</v>
      </c>
      <c r="I3845" s="15">
        <f>Raw_Data!I3845</f>
        <v>60.7</v>
      </c>
      <c r="J3845" s="15">
        <f>Raw_Data!J3845</f>
        <v>6.7</v>
      </c>
      <c r="K3845" s="15">
        <f>Raw_Data!K3845</f>
        <v>7.59</v>
      </c>
      <c r="L3845" s="18">
        <f>IF(Raw_Data!L3845="",ROUND(AVERAGEIFS(Raw_Data!$L$2:$L$4001,Raw_Data!$E$2:$E$4001,E3845),1),Raw_Data!L3845)</f>
        <v>31.2</v>
      </c>
      <c r="M3845" s="15">
        <f>Raw_Data!M3845</f>
        <v>103.9</v>
      </c>
      <c r="N3845" s="15">
        <f>Raw_Data!N3845</f>
        <v>59.3</v>
      </c>
      <c r="O3845" s="15">
        <f>Raw_Data!O3845</f>
        <v>99.3</v>
      </c>
      <c r="P3845" s="15" t="str">
        <f>Raw_Data!P3845</f>
        <v>Rainfed</v>
      </c>
      <c r="Q3845" s="15">
        <f>Raw_Data!Q3845</f>
        <v>212.6</v>
      </c>
      <c r="R3845" s="15">
        <f>Raw_Data!R3845</f>
        <v>4.97</v>
      </c>
      <c r="S3845" s="15">
        <f>Raw_Data!S3845</f>
        <v>0.66</v>
      </c>
      <c r="T3845" s="18">
        <f>IF(Raw_Data!T3845="",ROUND(AVERAGEIFS(Raw_Data!$T$2:$T$4001,Raw_Data!$E$2:$E$4001,E3845,Raw_Data!$D$2:$D$4001,D3845),2),IF(Raw_Data!T3845&gt;INDEX(Cleaning_Reference!$F$6:$F$13,MATCH(D3845,Cleaning_Reference!$A$6:$A$13,0)),INDEX(Cleaning_Reference!$F$6:$F$13,MATCH(D3845,Cleaning_Reference!$A$6:$A$13,0)),Raw_Data!T3845))</f>
        <v>23.46</v>
      </c>
      <c r="U3845" s="15">
        <f>Raw_Data!U3845</f>
        <v>148.97</v>
      </c>
      <c r="V3845" s="15">
        <f>Raw_Data!V3845</f>
        <v>3951</v>
      </c>
      <c r="W3845" s="15">
        <f>Raw_Data!W3845</f>
        <v>431847</v>
      </c>
      <c r="X3845" s="15">
        <f>Raw_Data!X3845</f>
        <v>588580</v>
      </c>
      <c r="Y3845" s="15">
        <f>Raw_Data!Y3845</f>
        <v>156733</v>
      </c>
      <c r="Z3845" s="15">
        <f>Raw_Data!Z3845</f>
        <v>6249</v>
      </c>
      <c r="AA3845" s="15">
        <f>Raw_Data!AA3845</f>
        <v>23.838999999999999</v>
      </c>
      <c r="AB3845" s="15">
        <f>Raw_Data!AB3845</f>
        <v>54.6</v>
      </c>
      <c r="AC3845" s="19" t="str">
        <f>IF(Raw_Data!G3845="","Yes","No")</f>
        <v>No</v>
      </c>
      <c r="AD3845" s="19" t="str">
        <f>IF(Raw_Data!L3845="","Yes","No")</f>
        <v>Yes</v>
      </c>
      <c r="AE3845" s="19" t="str">
        <f>IF(Raw_Data!T3845="","Imputed",IF(Raw_Data!T3845&gt;INDEX(Cleaning_Reference!$F$6:$F$13,MATCH(D3845,Cleaning_Reference!$A$6:$A$13,0)),"Capped","Original"))</f>
        <v>Original</v>
      </c>
      <c r="AF3845" s="21">
        <f t="shared" si="60"/>
        <v>148.97</v>
      </c>
    </row>
    <row r="3846" spans="1:32" ht="15" customHeight="1" x14ac:dyDescent="0.3">
      <c r="A3846" s="20" t="str">
        <f>Raw_Data!A3846</f>
        <v>SF13845</v>
      </c>
      <c r="B3846" s="15" t="str">
        <f>Raw_Data!B3846</f>
        <v>Andhra Pradesh</v>
      </c>
      <c r="C3846" s="15" t="str">
        <f>Raw_Data!C3846</f>
        <v>Guntur</v>
      </c>
      <c r="D3846" s="15" t="str">
        <f>Raw_Data!D3846</f>
        <v>Groundnut</v>
      </c>
      <c r="E3846" s="15" t="str">
        <f>Raw_Data!E3846</f>
        <v>Kharif</v>
      </c>
      <c r="F3846" s="15">
        <f>Raw_Data!F3846</f>
        <v>4.57</v>
      </c>
      <c r="G3846" s="18">
        <f>IF(Raw_Data!G3846="",ROUND(AVERAGEIFS(Raw_Data!$G$2:$G$4001,Raw_Data!$E$2:$E$4001,E3846),1),Raw_Data!G3846)</f>
        <v>788.2</v>
      </c>
      <c r="H3846" s="15">
        <f>Raw_Data!H3846</f>
        <v>29.8</v>
      </c>
      <c r="I3846" s="15">
        <f>Raw_Data!I3846</f>
        <v>95</v>
      </c>
      <c r="J3846" s="15">
        <f>Raw_Data!J3846</f>
        <v>5.0999999999999996</v>
      </c>
      <c r="K3846" s="15">
        <f>Raw_Data!K3846</f>
        <v>7.03</v>
      </c>
      <c r="L3846" s="18">
        <f>IF(Raw_Data!L3846="",ROUND(AVERAGEIFS(Raw_Data!$L$2:$L$4001,Raw_Data!$E$2:$E$4001,E3846),1),Raw_Data!L3846)</f>
        <v>42.8</v>
      </c>
      <c r="M3846" s="15">
        <f>Raw_Data!M3846</f>
        <v>143.5</v>
      </c>
      <c r="N3846" s="15">
        <f>Raw_Data!N3846</f>
        <v>61.3</v>
      </c>
      <c r="O3846" s="15">
        <f>Raw_Data!O3846</f>
        <v>153</v>
      </c>
      <c r="P3846" s="15" t="str">
        <f>Raw_Data!P3846</f>
        <v>Sprinkler</v>
      </c>
      <c r="Q3846" s="15">
        <f>Raw_Data!Q3846</f>
        <v>370.8</v>
      </c>
      <c r="R3846" s="15">
        <f>Raw_Data!R3846</f>
        <v>8.1</v>
      </c>
      <c r="S3846" s="15">
        <f>Raw_Data!S3846</f>
        <v>0.83</v>
      </c>
      <c r="T3846" s="18">
        <f>IF(Raw_Data!T3846="",ROUND(AVERAGEIFS(Raw_Data!$T$2:$T$4001,Raw_Data!$E$2:$E$4001,E3846,Raw_Data!$D$2:$D$4001,D3846),2),IF(Raw_Data!T3846&gt;INDEX(Cleaning_Reference!$F$6:$F$13,MATCH(D3846,Cleaning_Reference!$A$6:$A$13,0)),INDEX(Cleaning_Reference!$F$6:$F$13,MATCH(D3846,Cleaning_Reference!$A$6:$A$13,0)),Raw_Data!T3846))</f>
        <v>2.2799999999999998</v>
      </c>
      <c r="U3846" s="15">
        <f>Raw_Data!U3846</f>
        <v>10.42</v>
      </c>
      <c r="V3846" s="15">
        <f>Raw_Data!V3846</f>
        <v>62794</v>
      </c>
      <c r="W3846" s="15">
        <f>Raw_Data!W3846</f>
        <v>341671</v>
      </c>
      <c r="X3846" s="15">
        <f>Raw_Data!X3846</f>
        <v>654313</v>
      </c>
      <c r="Y3846" s="15">
        <f>Raw_Data!Y3846</f>
        <v>312642</v>
      </c>
      <c r="Z3846" s="15">
        <f>Raw_Data!Z3846</f>
        <v>2279</v>
      </c>
      <c r="AA3846" s="15">
        <f>Raw_Data!AA3846</f>
        <v>4.5720000000000001</v>
      </c>
      <c r="AB3846" s="15">
        <f>Raw_Data!AB3846</f>
        <v>59.3</v>
      </c>
      <c r="AC3846" s="19" t="str">
        <f>IF(Raw_Data!G3846="","Yes","No")</f>
        <v>No</v>
      </c>
      <c r="AD3846" s="19" t="str">
        <f>IF(Raw_Data!L3846="","Yes","No")</f>
        <v>No</v>
      </c>
      <c r="AE3846" s="19" t="str">
        <f>IF(Raw_Data!T3846="","Imputed",IF(Raw_Data!T3846&gt;INDEX(Cleaning_Reference!$F$6:$F$13,MATCH(D3846,Cleaning_Reference!$A$6:$A$13,0)),"Capped","Original"))</f>
        <v>Original</v>
      </c>
      <c r="AF3846" s="21">
        <f t="shared" si="60"/>
        <v>10.42</v>
      </c>
    </row>
    <row r="3847" spans="1:32" ht="15" customHeight="1" x14ac:dyDescent="0.3">
      <c r="A3847" s="20" t="str">
        <f>Raw_Data!A3847</f>
        <v>SF13846</v>
      </c>
      <c r="B3847" s="15" t="str">
        <f>Raw_Data!B3847</f>
        <v>Gujarat</v>
      </c>
      <c r="C3847" s="15" t="str">
        <f>Raw_Data!C3847</f>
        <v>Guntur</v>
      </c>
      <c r="D3847" s="15" t="str">
        <f>Raw_Data!D3847</f>
        <v>Pulses</v>
      </c>
      <c r="E3847" s="15" t="str">
        <f>Raw_Data!E3847</f>
        <v>Kharif</v>
      </c>
      <c r="F3847" s="15">
        <f>Raw_Data!F3847</f>
        <v>7.87</v>
      </c>
      <c r="G3847" s="18">
        <f>IF(Raw_Data!G3847="",ROUND(AVERAGEIFS(Raw_Data!$G$2:$G$4001,Raw_Data!$E$2:$E$4001,E3847),1),Raw_Data!G3847)</f>
        <v>343.5</v>
      </c>
      <c r="H3847" s="15">
        <f>Raw_Data!H3847</f>
        <v>34.1</v>
      </c>
      <c r="I3847" s="15">
        <f>Raw_Data!I3847</f>
        <v>83.2</v>
      </c>
      <c r="J3847" s="15">
        <f>Raw_Data!J3847</f>
        <v>6.5</v>
      </c>
      <c r="K3847" s="15">
        <f>Raw_Data!K3847</f>
        <v>6.19</v>
      </c>
      <c r="L3847" s="18">
        <f>IF(Raw_Data!L3847="",ROUND(AVERAGEIFS(Raw_Data!$L$2:$L$4001,Raw_Data!$E$2:$E$4001,E3847),1),Raw_Data!L3847)</f>
        <v>32.9</v>
      </c>
      <c r="M3847" s="15">
        <f>Raw_Data!M3847</f>
        <v>108.5</v>
      </c>
      <c r="N3847" s="15">
        <f>Raw_Data!N3847</f>
        <v>65.3</v>
      </c>
      <c r="O3847" s="15">
        <f>Raw_Data!O3847</f>
        <v>147.69999999999999</v>
      </c>
      <c r="P3847" s="15" t="str">
        <f>Raw_Data!P3847</f>
        <v>Drip</v>
      </c>
      <c r="Q3847" s="15">
        <f>Raw_Data!Q3847</f>
        <v>58.4</v>
      </c>
      <c r="R3847" s="15">
        <f>Raw_Data!R3847</f>
        <v>3.24</v>
      </c>
      <c r="S3847" s="15">
        <f>Raw_Data!S3847</f>
        <v>0.93</v>
      </c>
      <c r="T3847" s="18">
        <f>IF(Raw_Data!T3847="",ROUND(AVERAGEIFS(Raw_Data!$T$2:$T$4001,Raw_Data!$E$2:$E$4001,E3847,Raw_Data!$D$2:$D$4001,D3847),2),IF(Raw_Data!T3847&gt;INDEX(Cleaning_Reference!$F$6:$F$13,MATCH(D3847,Cleaning_Reference!$A$6:$A$13,0)),INDEX(Cleaning_Reference!$F$6:$F$13,MATCH(D3847,Cleaning_Reference!$A$6:$A$13,0)),Raw_Data!T3847))</f>
        <v>0.91</v>
      </c>
      <c r="U3847" s="15">
        <f>Raw_Data!U3847</f>
        <v>7.16</v>
      </c>
      <c r="V3847" s="15">
        <f>Raw_Data!V3847</f>
        <v>67039</v>
      </c>
      <c r="W3847" s="15">
        <f>Raw_Data!W3847</f>
        <v>458553</v>
      </c>
      <c r="X3847" s="15">
        <f>Raw_Data!X3847</f>
        <v>479999</v>
      </c>
      <c r="Y3847" s="15">
        <f>Raw_Data!Y3847</f>
        <v>21446</v>
      </c>
      <c r="Z3847" s="15">
        <f>Raw_Data!Z3847</f>
        <v>2509</v>
      </c>
      <c r="AA3847" s="15">
        <f>Raw_Data!AA3847</f>
        <v>2.8540000000000001</v>
      </c>
      <c r="AB3847" s="15">
        <f>Raw_Data!AB3847</f>
        <v>65.900000000000006</v>
      </c>
      <c r="AC3847" s="19" t="str">
        <f>IF(Raw_Data!G3847="","Yes","No")</f>
        <v>No</v>
      </c>
      <c r="AD3847" s="19" t="str">
        <f>IF(Raw_Data!L3847="","Yes","No")</f>
        <v>No</v>
      </c>
      <c r="AE3847" s="19" t="str">
        <f>IF(Raw_Data!T3847="","Imputed",IF(Raw_Data!T3847&gt;INDEX(Cleaning_Reference!$F$6:$F$13,MATCH(D3847,Cleaning_Reference!$A$6:$A$13,0)),"Capped","Original"))</f>
        <v>Original</v>
      </c>
      <c r="AF3847" s="21">
        <f t="shared" si="60"/>
        <v>7.16</v>
      </c>
    </row>
    <row r="3848" spans="1:32" ht="15" customHeight="1" x14ac:dyDescent="0.3">
      <c r="A3848" s="20" t="str">
        <f>Raw_Data!A3848</f>
        <v>SF13847</v>
      </c>
      <c r="B3848" s="15" t="str">
        <f>Raw_Data!B3848</f>
        <v>Telangana</v>
      </c>
      <c r="C3848" s="15" t="str">
        <f>Raw_Data!C3848</f>
        <v>Krishna</v>
      </c>
      <c r="D3848" s="15" t="str">
        <f>Raw_Data!D3848</f>
        <v>Maize</v>
      </c>
      <c r="E3848" s="15" t="str">
        <f>Raw_Data!E3848</f>
        <v>Rabi</v>
      </c>
      <c r="F3848" s="15">
        <f>Raw_Data!F3848</f>
        <v>3.95</v>
      </c>
      <c r="G3848" s="18">
        <f>IF(Raw_Data!G3848="",ROUND(AVERAGEIFS(Raw_Data!$G$2:$G$4001,Raw_Data!$E$2:$E$4001,E3848),1),Raw_Data!G3848)</f>
        <v>670.5</v>
      </c>
      <c r="H3848" s="15">
        <f>Raw_Data!H3848</f>
        <v>18.5</v>
      </c>
      <c r="I3848" s="15">
        <f>Raw_Data!I3848</f>
        <v>54.2</v>
      </c>
      <c r="J3848" s="15">
        <f>Raw_Data!J3848</f>
        <v>7</v>
      </c>
      <c r="K3848" s="15">
        <f>Raw_Data!K3848</f>
        <v>6.92</v>
      </c>
      <c r="L3848" s="18">
        <f>IF(Raw_Data!L3848="",ROUND(AVERAGEIFS(Raw_Data!$L$2:$L$4001,Raw_Data!$E$2:$E$4001,E3848),1),Raw_Data!L3848)</f>
        <v>26.9</v>
      </c>
      <c r="M3848" s="15">
        <f>Raw_Data!M3848</f>
        <v>78.5</v>
      </c>
      <c r="N3848" s="15">
        <f>Raw_Data!N3848</f>
        <v>65.8</v>
      </c>
      <c r="O3848" s="15">
        <f>Raw_Data!O3848</f>
        <v>56.6</v>
      </c>
      <c r="P3848" s="15" t="str">
        <f>Raw_Data!P3848</f>
        <v>Rainfed</v>
      </c>
      <c r="Q3848" s="15">
        <f>Raw_Data!Q3848</f>
        <v>145</v>
      </c>
      <c r="R3848" s="15">
        <f>Raw_Data!R3848</f>
        <v>3.21</v>
      </c>
      <c r="S3848" s="15">
        <f>Raw_Data!S3848</f>
        <v>0.67</v>
      </c>
      <c r="T3848" s="18">
        <f>IF(Raw_Data!T3848="",ROUND(AVERAGEIFS(Raw_Data!$T$2:$T$4001,Raw_Data!$E$2:$E$4001,E3848,Raw_Data!$D$2:$D$4001,D3848),2),IF(Raw_Data!T3848&gt;INDEX(Cleaning_Reference!$F$6:$F$13,MATCH(D3848,Cleaning_Reference!$A$6:$A$13,0)),INDEX(Cleaning_Reference!$F$6:$F$13,MATCH(D3848,Cleaning_Reference!$A$6:$A$13,0)),Raw_Data!T3848))</f>
        <v>3.29</v>
      </c>
      <c r="U3848" s="15">
        <f>Raw_Data!U3848</f>
        <v>13</v>
      </c>
      <c r="V3848" s="15">
        <f>Raw_Data!V3848</f>
        <v>21245</v>
      </c>
      <c r="W3848" s="15">
        <f>Raw_Data!W3848</f>
        <v>238402</v>
      </c>
      <c r="X3848" s="15">
        <f>Raw_Data!X3848</f>
        <v>276185</v>
      </c>
      <c r="Y3848" s="15">
        <f>Raw_Data!Y3848</f>
        <v>37783</v>
      </c>
      <c r="Z3848" s="15">
        <f>Raw_Data!Z3848</f>
        <v>1063</v>
      </c>
      <c r="AA3848" s="15">
        <f>Raw_Data!AA3848</f>
        <v>12.23</v>
      </c>
      <c r="AB3848" s="15">
        <f>Raw_Data!AB3848</f>
        <v>51.3</v>
      </c>
      <c r="AC3848" s="19" t="str">
        <f>IF(Raw_Data!G3848="","Yes","No")</f>
        <v>No</v>
      </c>
      <c r="AD3848" s="19" t="str">
        <f>IF(Raw_Data!L3848="","Yes","No")</f>
        <v>No</v>
      </c>
      <c r="AE3848" s="19" t="str">
        <f>IF(Raw_Data!T3848="","Imputed",IF(Raw_Data!T3848&gt;INDEX(Cleaning_Reference!$F$6:$F$13,MATCH(D3848,Cleaning_Reference!$A$6:$A$13,0)),"Capped","Original"))</f>
        <v>Original</v>
      </c>
      <c r="AF3848" s="21">
        <f t="shared" si="60"/>
        <v>13</v>
      </c>
    </row>
    <row r="3849" spans="1:32" ht="15" customHeight="1" x14ac:dyDescent="0.3">
      <c r="A3849" s="20" t="str">
        <f>Raw_Data!A3849</f>
        <v>SF13848</v>
      </c>
      <c r="B3849" s="15" t="str">
        <f>Raw_Data!B3849</f>
        <v>Karnataka</v>
      </c>
      <c r="C3849" s="15" t="str">
        <f>Raw_Data!C3849</f>
        <v>Indore</v>
      </c>
      <c r="D3849" s="15" t="str">
        <f>Raw_Data!D3849</f>
        <v>Wheat</v>
      </c>
      <c r="E3849" s="15" t="str">
        <f>Raw_Data!E3849</f>
        <v>Rabi</v>
      </c>
      <c r="F3849" s="15">
        <f>Raw_Data!F3849</f>
        <v>6.8</v>
      </c>
      <c r="G3849" s="18">
        <f>IF(Raw_Data!G3849="",ROUND(AVERAGEIFS(Raw_Data!$G$2:$G$4001,Raw_Data!$E$2:$E$4001,E3849),1),Raw_Data!G3849)</f>
        <v>615.5</v>
      </c>
      <c r="H3849" s="15">
        <f>Raw_Data!H3849</f>
        <v>26.1</v>
      </c>
      <c r="I3849" s="15">
        <f>Raw_Data!I3849</f>
        <v>56.2</v>
      </c>
      <c r="J3849" s="15">
        <f>Raw_Data!J3849</f>
        <v>6.7</v>
      </c>
      <c r="K3849" s="15">
        <f>Raw_Data!K3849</f>
        <v>6.41</v>
      </c>
      <c r="L3849" s="18">
        <f>IF(Raw_Data!L3849="",ROUND(AVERAGEIFS(Raw_Data!$L$2:$L$4001,Raw_Data!$E$2:$E$4001,E3849),1),Raw_Data!L3849)</f>
        <v>30.1</v>
      </c>
      <c r="M3849" s="15">
        <f>Raw_Data!M3849</f>
        <v>82.7</v>
      </c>
      <c r="N3849" s="15">
        <f>Raw_Data!N3849</f>
        <v>57.3</v>
      </c>
      <c r="O3849" s="15">
        <f>Raw_Data!O3849</f>
        <v>129.30000000000001</v>
      </c>
      <c r="P3849" s="15" t="str">
        <f>Raw_Data!P3849</f>
        <v>Flood</v>
      </c>
      <c r="Q3849" s="15">
        <f>Raw_Data!Q3849</f>
        <v>191.3</v>
      </c>
      <c r="R3849" s="15">
        <f>Raw_Data!R3849</f>
        <v>3.66</v>
      </c>
      <c r="S3849" s="15">
        <f>Raw_Data!S3849</f>
        <v>0.67</v>
      </c>
      <c r="T3849" s="18">
        <f>IF(Raw_Data!T3849="",ROUND(AVERAGEIFS(Raw_Data!$T$2:$T$4001,Raw_Data!$E$2:$E$4001,E3849,Raw_Data!$D$2:$D$4001,D3849),2),IF(Raw_Data!T3849&gt;INDEX(Cleaning_Reference!$F$6:$F$13,MATCH(D3849,Cleaning_Reference!$A$6:$A$13,0)),INDEX(Cleaning_Reference!$F$6:$F$13,MATCH(D3849,Cleaning_Reference!$A$6:$A$13,0)),Raw_Data!T3849))</f>
        <v>2.69</v>
      </c>
      <c r="U3849" s="15">
        <f>Raw_Data!U3849</f>
        <v>18.29</v>
      </c>
      <c r="V3849" s="15">
        <f>Raw_Data!V3849</f>
        <v>22798</v>
      </c>
      <c r="W3849" s="15">
        <f>Raw_Data!W3849</f>
        <v>483199</v>
      </c>
      <c r="X3849" s="15">
        <f>Raw_Data!X3849</f>
        <v>416975</v>
      </c>
      <c r="Y3849" s="15">
        <f>Raw_Data!Y3849</f>
        <v>-66224</v>
      </c>
      <c r="Z3849" s="15">
        <f>Raw_Data!Z3849</f>
        <v>4992</v>
      </c>
      <c r="AA3849" s="15">
        <f>Raw_Data!AA3849</f>
        <v>3.6640000000000001</v>
      </c>
      <c r="AB3849" s="15">
        <f>Raw_Data!AB3849</f>
        <v>47.5</v>
      </c>
      <c r="AC3849" s="19" t="str">
        <f>IF(Raw_Data!G3849="","Yes","No")</f>
        <v>No</v>
      </c>
      <c r="AD3849" s="19" t="str">
        <f>IF(Raw_Data!L3849="","Yes","No")</f>
        <v>No</v>
      </c>
      <c r="AE3849" s="19" t="str">
        <f>IF(Raw_Data!T3849="","Imputed",IF(Raw_Data!T3849&gt;INDEX(Cleaning_Reference!$F$6:$F$13,MATCH(D3849,Cleaning_Reference!$A$6:$A$13,0)),"Capped","Original"))</f>
        <v>Original</v>
      </c>
      <c r="AF3849" s="21">
        <f t="shared" si="60"/>
        <v>18.29</v>
      </c>
    </row>
    <row r="3850" spans="1:32" ht="15" customHeight="1" x14ac:dyDescent="0.3">
      <c r="A3850" s="20" t="str">
        <f>Raw_Data!A3850</f>
        <v>SF13849</v>
      </c>
      <c r="B3850" s="15" t="str">
        <f>Raw_Data!B3850</f>
        <v>Punjab</v>
      </c>
      <c r="C3850" s="15" t="str">
        <f>Raw_Data!C3850</f>
        <v>Ludhiana</v>
      </c>
      <c r="D3850" s="15" t="str">
        <f>Raw_Data!D3850</f>
        <v>Rice</v>
      </c>
      <c r="E3850" s="15" t="str">
        <f>Raw_Data!E3850</f>
        <v>Rabi</v>
      </c>
      <c r="F3850" s="15">
        <f>Raw_Data!F3850</f>
        <v>4.22</v>
      </c>
      <c r="G3850" s="18">
        <f>IF(Raw_Data!G3850="",ROUND(AVERAGEIFS(Raw_Data!$G$2:$G$4001,Raw_Data!$E$2:$E$4001,E3850),1),Raw_Data!G3850)</f>
        <v>534.1</v>
      </c>
      <c r="H3850" s="15">
        <f>Raw_Data!H3850</f>
        <v>24.2</v>
      </c>
      <c r="I3850" s="15">
        <f>Raw_Data!I3850</f>
        <v>58.3</v>
      </c>
      <c r="J3850" s="15">
        <f>Raw_Data!J3850</f>
        <v>8.3000000000000007</v>
      </c>
      <c r="K3850" s="15">
        <f>Raw_Data!K3850</f>
        <v>6.81</v>
      </c>
      <c r="L3850" s="18">
        <f>IF(Raw_Data!L3850="",ROUND(AVERAGEIFS(Raw_Data!$L$2:$L$4001,Raw_Data!$E$2:$E$4001,E3850),1),Raw_Data!L3850)</f>
        <v>15.7</v>
      </c>
      <c r="M3850" s="15">
        <f>Raw_Data!M3850</f>
        <v>118.2</v>
      </c>
      <c r="N3850" s="15">
        <f>Raw_Data!N3850</f>
        <v>66</v>
      </c>
      <c r="O3850" s="15">
        <f>Raw_Data!O3850</f>
        <v>79</v>
      </c>
      <c r="P3850" s="15" t="str">
        <f>Raw_Data!P3850</f>
        <v>Rainfed</v>
      </c>
      <c r="Q3850" s="15">
        <f>Raw_Data!Q3850</f>
        <v>152</v>
      </c>
      <c r="R3850" s="15">
        <f>Raw_Data!R3850</f>
        <v>1.28</v>
      </c>
      <c r="S3850" s="15">
        <f>Raw_Data!S3850</f>
        <v>0.66</v>
      </c>
      <c r="T3850" s="18">
        <f>IF(Raw_Data!T3850="",ROUND(AVERAGEIFS(Raw_Data!$T$2:$T$4001,Raw_Data!$E$2:$E$4001,E3850,Raw_Data!$D$2:$D$4001,D3850),2),IF(Raw_Data!T3850&gt;INDEX(Cleaning_Reference!$F$6:$F$13,MATCH(D3850,Cleaning_Reference!$A$6:$A$13,0)),INDEX(Cleaning_Reference!$F$6:$F$13,MATCH(D3850,Cleaning_Reference!$A$6:$A$13,0)),Raw_Data!T3850))</f>
        <v>4.13</v>
      </c>
      <c r="U3850" s="15">
        <f>Raw_Data!U3850</f>
        <v>17.43</v>
      </c>
      <c r="V3850" s="15">
        <f>Raw_Data!V3850</f>
        <v>23683</v>
      </c>
      <c r="W3850" s="15">
        <f>Raw_Data!W3850</f>
        <v>251218</v>
      </c>
      <c r="X3850" s="15">
        <f>Raw_Data!X3850</f>
        <v>412795</v>
      </c>
      <c r="Y3850" s="15">
        <f>Raw_Data!Y3850</f>
        <v>161577</v>
      </c>
      <c r="Z3850" s="15">
        <f>Raw_Data!Z3850</f>
        <v>3524</v>
      </c>
      <c r="AA3850" s="15">
        <f>Raw_Data!AA3850</f>
        <v>4.9459999999999997</v>
      </c>
      <c r="AB3850" s="15">
        <f>Raw_Data!AB3850</f>
        <v>52.3</v>
      </c>
      <c r="AC3850" s="19" t="str">
        <f>IF(Raw_Data!G3850="","Yes","No")</f>
        <v>No</v>
      </c>
      <c r="AD3850" s="19" t="str">
        <f>IF(Raw_Data!L3850="","Yes","No")</f>
        <v>No</v>
      </c>
      <c r="AE3850" s="19" t="str">
        <f>IF(Raw_Data!T3850="","Imputed",IF(Raw_Data!T3850&gt;INDEX(Cleaning_Reference!$F$6:$F$13,MATCH(D3850,Cleaning_Reference!$A$6:$A$13,0)),"Capped","Original"))</f>
        <v>Original</v>
      </c>
      <c r="AF3850" s="21">
        <f t="shared" si="60"/>
        <v>17.43</v>
      </c>
    </row>
    <row r="3851" spans="1:32" ht="15" customHeight="1" x14ac:dyDescent="0.3">
      <c r="A3851" s="20" t="str">
        <f>Raw_Data!A3851</f>
        <v>SF13850</v>
      </c>
      <c r="B3851" s="15" t="str">
        <f>Raw_Data!B3851</f>
        <v>Telangana</v>
      </c>
      <c r="C3851" s="15" t="str">
        <f>Raw_Data!C3851</f>
        <v>Erode</v>
      </c>
      <c r="D3851" s="15" t="str">
        <f>Raw_Data!D3851</f>
        <v>Rice</v>
      </c>
      <c r="E3851" s="15" t="str">
        <f>Raw_Data!E3851</f>
        <v>Kharif</v>
      </c>
      <c r="F3851" s="15">
        <f>Raw_Data!F3851</f>
        <v>2.31</v>
      </c>
      <c r="G3851" s="18">
        <f>IF(Raw_Data!G3851="",ROUND(AVERAGEIFS(Raw_Data!$G$2:$G$4001,Raw_Data!$E$2:$E$4001,E3851),1),Raw_Data!G3851)</f>
        <v>679.6</v>
      </c>
      <c r="H3851" s="15">
        <f>Raw_Data!H3851</f>
        <v>26.6</v>
      </c>
      <c r="I3851" s="15">
        <f>Raw_Data!I3851</f>
        <v>74.3</v>
      </c>
      <c r="J3851" s="15">
        <f>Raw_Data!J3851</f>
        <v>6.8</v>
      </c>
      <c r="K3851" s="15">
        <f>Raw_Data!K3851</f>
        <v>7.31</v>
      </c>
      <c r="L3851" s="18">
        <f>IF(Raw_Data!L3851="",ROUND(AVERAGEIFS(Raw_Data!$L$2:$L$4001,Raw_Data!$E$2:$E$4001,E3851),1),Raw_Data!L3851)</f>
        <v>34.200000000000003</v>
      </c>
      <c r="M3851" s="15">
        <f>Raw_Data!M3851</f>
        <v>139.69999999999999</v>
      </c>
      <c r="N3851" s="15">
        <f>Raw_Data!N3851</f>
        <v>99.2</v>
      </c>
      <c r="O3851" s="15">
        <f>Raw_Data!O3851</f>
        <v>80.599999999999994</v>
      </c>
      <c r="P3851" s="15" t="str">
        <f>Raw_Data!P3851</f>
        <v>Sprinkler</v>
      </c>
      <c r="Q3851" s="15">
        <f>Raw_Data!Q3851</f>
        <v>109</v>
      </c>
      <c r="R3851" s="15">
        <f>Raw_Data!R3851</f>
        <v>4.92</v>
      </c>
      <c r="S3851" s="15">
        <f>Raw_Data!S3851</f>
        <v>0.82</v>
      </c>
      <c r="T3851" s="18">
        <f>IF(Raw_Data!T3851="",ROUND(AVERAGEIFS(Raw_Data!$T$2:$T$4001,Raw_Data!$E$2:$E$4001,E3851,Raw_Data!$D$2:$D$4001,D3851),2),IF(Raw_Data!T3851&gt;INDEX(Cleaning_Reference!$F$6:$F$13,MATCH(D3851,Cleaning_Reference!$A$6:$A$13,0)),INDEX(Cleaning_Reference!$F$6:$F$13,MATCH(D3851,Cleaning_Reference!$A$6:$A$13,0)),Raw_Data!T3851))</f>
        <v>3.86</v>
      </c>
      <c r="U3851" s="15">
        <f>Raw_Data!U3851</f>
        <v>8.92</v>
      </c>
      <c r="V3851" s="15">
        <f>Raw_Data!V3851</f>
        <v>22338</v>
      </c>
      <c r="W3851" s="15">
        <f>Raw_Data!W3851</f>
        <v>149737</v>
      </c>
      <c r="X3851" s="15">
        <f>Raw_Data!X3851</f>
        <v>199255</v>
      </c>
      <c r="Y3851" s="15">
        <f>Raw_Data!Y3851</f>
        <v>49518</v>
      </c>
      <c r="Z3851" s="15">
        <f>Raw_Data!Z3851</f>
        <v>3571</v>
      </c>
      <c r="AA3851" s="15">
        <f>Raw_Data!AA3851</f>
        <v>2.4980000000000002</v>
      </c>
      <c r="AB3851" s="15">
        <f>Raw_Data!AB3851</f>
        <v>44.9</v>
      </c>
      <c r="AC3851" s="19" t="str">
        <f>IF(Raw_Data!G3851="","Yes","No")</f>
        <v>No</v>
      </c>
      <c r="AD3851" s="19" t="str">
        <f>IF(Raw_Data!L3851="","Yes","No")</f>
        <v>No</v>
      </c>
      <c r="AE3851" s="19" t="str">
        <f>IF(Raw_Data!T3851="","Imputed",IF(Raw_Data!T3851&gt;INDEX(Cleaning_Reference!$F$6:$F$13,MATCH(D3851,Cleaning_Reference!$A$6:$A$13,0)),"Capped","Original"))</f>
        <v>Original</v>
      </c>
      <c r="AF3851" s="21">
        <f t="shared" si="60"/>
        <v>8.92</v>
      </c>
    </row>
    <row r="3852" spans="1:32" ht="15" customHeight="1" x14ac:dyDescent="0.3">
      <c r="A3852" s="20" t="str">
        <f>Raw_Data!A3852</f>
        <v>SF13851</v>
      </c>
      <c r="B3852" s="15" t="str">
        <f>Raw_Data!B3852</f>
        <v>Punjab</v>
      </c>
      <c r="C3852" s="15" t="str">
        <f>Raw_Data!C3852</f>
        <v>Nashik</v>
      </c>
      <c r="D3852" s="15" t="str">
        <f>Raw_Data!D3852</f>
        <v>Sugarcane</v>
      </c>
      <c r="E3852" s="15" t="str">
        <f>Raw_Data!E3852</f>
        <v>Rabi</v>
      </c>
      <c r="F3852" s="15">
        <f>Raw_Data!F3852</f>
        <v>8.8800000000000008</v>
      </c>
      <c r="G3852" s="18">
        <f>IF(Raw_Data!G3852="",ROUND(AVERAGEIFS(Raw_Data!$G$2:$G$4001,Raw_Data!$E$2:$E$4001,E3852),1),Raw_Data!G3852)</f>
        <v>388</v>
      </c>
      <c r="H3852" s="15">
        <f>Raw_Data!H3852</f>
        <v>20.399999999999999</v>
      </c>
      <c r="I3852" s="15">
        <f>Raw_Data!I3852</f>
        <v>65.5</v>
      </c>
      <c r="J3852" s="15">
        <f>Raw_Data!J3852</f>
        <v>8.5</v>
      </c>
      <c r="K3852" s="15">
        <f>Raw_Data!K3852</f>
        <v>6.5</v>
      </c>
      <c r="L3852" s="18">
        <f>IF(Raw_Data!L3852="",ROUND(AVERAGEIFS(Raw_Data!$L$2:$L$4001,Raw_Data!$E$2:$E$4001,E3852),1),Raw_Data!L3852)</f>
        <v>22.1</v>
      </c>
      <c r="M3852" s="15">
        <f>Raw_Data!M3852</f>
        <v>194.8</v>
      </c>
      <c r="N3852" s="15">
        <f>Raw_Data!N3852</f>
        <v>73.400000000000006</v>
      </c>
      <c r="O3852" s="15">
        <f>Raw_Data!O3852</f>
        <v>126.7</v>
      </c>
      <c r="P3852" s="15" t="str">
        <f>Raw_Data!P3852</f>
        <v>Drip</v>
      </c>
      <c r="Q3852" s="15">
        <f>Raw_Data!Q3852</f>
        <v>204.9</v>
      </c>
      <c r="R3852" s="15">
        <f>Raw_Data!R3852</f>
        <v>0.5</v>
      </c>
      <c r="S3852" s="15">
        <f>Raw_Data!S3852</f>
        <v>1</v>
      </c>
      <c r="T3852" s="18">
        <f>IF(Raw_Data!T3852="",ROUND(AVERAGEIFS(Raw_Data!$T$2:$T$4001,Raw_Data!$E$2:$E$4001,E3852,Raw_Data!$D$2:$D$4001,D3852),2),IF(Raw_Data!T3852&gt;INDEX(Cleaning_Reference!$F$6:$F$13,MATCH(D3852,Cleaning_Reference!$A$6:$A$13,0)),INDEX(Cleaning_Reference!$F$6:$F$13,MATCH(D3852,Cleaning_Reference!$A$6:$A$13,0)),Raw_Data!T3852))</f>
        <v>58.18</v>
      </c>
      <c r="U3852" s="15">
        <f>Raw_Data!U3852</f>
        <v>516.64</v>
      </c>
      <c r="V3852" s="15">
        <f>Raw_Data!V3852</f>
        <v>3261</v>
      </c>
      <c r="W3852" s="15">
        <f>Raw_Data!W3852</f>
        <v>707371</v>
      </c>
      <c r="X3852" s="15">
        <f>Raw_Data!X3852</f>
        <v>1684763</v>
      </c>
      <c r="Y3852" s="15">
        <f>Raw_Data!Y3852</f>
        <v>977392</v>
      </c>
      <c r="Z3852" s="15">
        <f>Raw_Data!Z3852</f>
        <v>14741</v>
      </c>
      <c r="AA3852" s="15">
        <f>Raw_Data!AA3852</f>
        <v>35.048000000000002</v>
      </c>
      <c r="AB3852" s="15">
        <f>Raw_Data!AB3852</f>
        <v>59.3</v>
      </c>
      <c r="AC3852" s="19" t="str">
        <f>IF(Raw_Data!G3852="","Yes","No")</f>
        <v>No</v>
      </c>
      <c r="AD3852" s="19" t="str">
        <f>IF(Raw_Data!L3852="","Yes","No")</f>
        <v>No</v>
      </c>
      <c r="AE3852" s="19" t="str">
        <f>IF(Raw_Data!T3852="","Imputed",IF(Raw_Data!T3852&gt;INDEX(Cleaning_Reference!$F$6:$F$13,MATCH(D3852,Cleaning_Reference!$A$6:$A$13,0)),"Capped","Original"))</f>
        <v>Original</v>
      </c>
      <c r="AF3852" s="21">
        <f t="shared" si="60"/>
        <v>516.64</v>
      </c>
    </row>
    <row r="3853" spans="1:32" ht="15" customHeight="1" x14ac:dyDescent="0.3">
      <c r="A3853" s="20" t="str">
        <f>Raw_Data!A3853</f>
        <v>SF13852</v>
      </c>
      <c r="B3853" s="15" t="str">
        <f>Raw_Data!B3853</f>
        <v>Punjab</v>
      </c>
      <c r="C3853" s="15" t="str">
        <f>Raw_Data!C3853</f>
        <v>Raichur</v>
      </c>
      <c r="D3853" s="15" t="str">
        <f>Raw_Data!D3853</f>
        <v>Wheat</v>
      </c>
      <c r="E3853" s="15" t="str">
        <f>Raw_Data!E3853</f>
        <v>Kharif</v>
      </c>
      <c r="F3853" s="15">
        <f>Raw_Data!F3853</f>
        <v>12.93</v>
      </c>
      <c r="G3853" s="18">
        <f>IF(Raw_Data!G3853="",ROUND(AVERAGEIFS(Raw_Data!$G$2:$G$4001,Raw_Data!$E$2:$E$4001,E3853),1),Raw_Data!G3853)</f>
        <v>334.2</v>
      </c>
      <c r="H3853" s="15">
        <f>Raw_Data!H3853</f>
        <v>30.4</v>
      </c>
      <c r="I3853" s="15">
        <f>Raw_Data!I3853</f>
        <v>84.3</v>
      </c>
      <c r="J3853" s="15">
        <f>Raw_Data!J3853</f>
        <v>4.5999999999999996</v>
      </c>
      <c r="K3853" s="15">
        <f>Raw_Data!K3853</f>
        <v>6.44</v>
      </c>
      <c r="L3853" s="18">
        <f>IF(Raw_Data!L3853="",ROUND(AVERAGEIFS(Raw_Data!$L$2:$L$4001,Raw_Data!$E$2:$E$4001,E3853),1),Raw_Data!L3853)</f>
        <v>29.9</v>
      </c>
      <c r="M3853" s="15">
        <f>Raw_Data!M3853</f>
        <v>160.19999999999999</v>
      </c>
      <c r="N3853" s="15">
        <f>Raw_Data!N3853</f>
        <v>58.9</v>
      </c>
      <c r="O3853" s="15">
        <f>Raw_Data!O3853</f>
        <v>61.1</v>
      </c>
      <c r="P3853" s="15" t="str">
        <f>Raw_Data!P3853</f>
        <v>Drip</v>
      </c>
      <c r="Q3853" s="15">
        <f>Raw_Data!Q3853</f>
        <v>276.89999999999998</v>
      </c>
      <c r="R3853" s="15">
        <f>Raw_Data!R3853</f>
        <v>5.05</v>
      </c>
      <c r="S3853" s="15">
        <f>Raw_Data!S3853</f>
        <v>0.66</v>
      </c>
      <c r="T3853" s="18">
        <f>IF(Raw_Data!T3853="",ROUND(AVERAGEIFS(Raw_Data!$T$2:$T$4001,Raw_Data!$E$2:$E$4001,E3853,Raw_Data!$D$2:$D$4001,D3853),2),IF(Raw_Data!T3853&gt;INDEX(Cleaning_Reference!$F$6:$F$13,MATCH(D3853,Cleaning_Reference!$A$6:$A$13,0)),INDEX(Cleaning_Reference!$F$6:$F$13,MATCH(D3853,Cleaning_Reference!$A$6:$A$13,0)),Raw_Data!T3853))</f>
        <v>2.98</v>
      </c>
      <c r="U3853" s="15">
        <f>Raw_Data!U3853</f>
        <v>38.53</v>
      </c>
      <c r="V3853" s="15">
        <f>Raw_Data!V3853</f>
        <v>25378</v>
      </c>
      <c r="W3853" s="15">
        <f>Raw_Data!W3853</f>
        <v>998986</v>
      </c>
      <c r="X3853" s="15">
        <f>Raw_Data!X3853</f>
        <v>977814</v>
      </c>
      <c r="Y3853" s="15">
        <f>Raw_Data!Y3853</f>
        <v>-21172</v>
      </c>
      <c r="Z3853" s="15">
        <f>Raw_Data!Z3853</f>
        <v>6343</v>
      </c>
      <c r="AA3853" s="15">
        <f>Raw_Data!AA3853</f>
        <v>6.0739999999999998</v>
      </c>
      <c r="AB3853" s="15">
        <f>Raw_Data!AB3853</f>
        <v>33.700000000000003</v>
      </c>
      <c r="AC3853" s="19" t="str">
        <f>IF(Raw_Data!G3853="","Yes","No")</f>
        <v>No</v>
      </c>
      <c r="AD3853" s="19" t="str">
        <f>IF(Raw_Data!L3853="","Yes","No")</f>
        <v>No</v>
      </c>
      <c r="AE3853" s="19" t="str">
        <f>IF(Raw_Data!T3853="","Imputed",IF(Raw_Data!T3853&gt;INDEX(Cleaning_Reference!$F$6:$F$13,MATCH(D3853,Cleaning_Reference!$A$6:$A$13,0)),"Capped","Original"))</f>
        <v>Original</v>
      </c>
      <c r="AF3853" s="21">
        <f t="shared" si="60"/>
        <v>38.53</v>
      </c>
    </row>
    <row r="3854" spans="1:32" ht="15" customHeight="1" x14ac:dyDescent="0.3">
      <c r="A3854" s="20" t="str">
        <f>Raw_Data!A3854</f>
        <v>SF13853</v>
      </c>
      <c r="B3854" s="15" t="str">
        <f>Raw_Data!B3854</f>
        <v>Madhya Pradesh</v>
      </c>
      <c r="C3854" s="15" t="str">
        <f>Raw_Data!C3854</f>
        <v>Rajkot</v>
      </c>
      <c r="D3854" s="15" t="str">
        <f>Raw_Data!D3854</f>
        <v>Cotton</v>
      </c>
      <c r="E3854" s="15" t="str">
        <f>Raw_Data!E3854</f>
        <v>Rabi</v>
      </c>
      <c r="F3854" s="15">
        <f>Raw_Data!F3854</f>
        <v>3.61</v>
      </c>
      <c r="G3854" s="18">
        <f>IF(Raw_Data!G3854="",ROUND(AVERAGEIFS(Raw_Data!$G$2:$G$4001,Raw_Data!$E$2:$E$4001,E3854),1),Raw_Data!G3854)</f>
        <v>402.1</v>
      </c>
      <c r="H3854" s="15">
        <f>Raw_Data!H3854</f>
        <v>25.2</v>
      </c>
      <c r="I3854" s="15">
        <f>Raw_Data!I3854</f>
        <v>55.1</v>
      </c>
      <c r="J3854" s="15">
        <f>Raw_Data!J3854</f>
        <v>7.2</v>
      </c>
      <c r="K3854" s="15">
        <f>Raw_Data!K3854</f>
        <v>6.76</v>
      </c>
      <c r="L3854" s="18">
        <f>IF(Raw_Data!L3854="",ROUND(AVERAGEIFS(Raw_Data!$L$2:$L$4001,Raw_Data!$E$2:$E$4001,E3854),1),Raw_Data!L3854)</f>
        <v>22.3</v>
      </c>
      <c r="M3854" s="15">
        <f>Raw_Data!M3854</f>
        <v>97.7</v>
      </c>
      <c r="N3854" s="15">
        <f>Raw_Data!N3854</f>
        <v>84.1</v>
      </c>
      <c r="O3854" s="15">
        <f>Raw_Data!O3854</f>
        <v>83.4</v>
      </c>
      <c r="P3854" s="15" t="str">
        <f>Raw_Data!P3854</f>
        <v>Rainfed</v>
      </c>
      <c r="Q3854" s="15">
        <f>Raw_Data!Q3854</f>
        <v>197.4</v>
      </c>
      <c r="R3854" s="15">
        <f>Raw_Data!R3854</f>
        <v>5.34</v>
      </c>
      <c r="S3854" s="15">
        <f>Raw_Data!S3854</f>
        <v>0.75</v>
      </c>
      <c r="T3854" s="18">
        <f>IF(Raw_Data!T3854="",ROUND(AVERAGEIFS(Raw_Data!$T$2:$T$4001,Raw_Data!$E$2:$E$4001,E3854,Raw_Data!$D$2:$D$4001,D3854),2),IF(Raw_Data!T3854&gt;INDEX(Cleaning_Reference!$F$6:$F$13,MATCH(D3854,Cleaning_Reference!$A$6:$A$13,0)),INDEX(Cleaning_Reference!$F$6:$F$13,MATCH(D3854,Cleaning_Reference!$A$6:$A$13,0)),Raw_Data!T3854))</f>
        <v>1.38</v>
      </c>
      <c r="U3854" s="15">
        <f>Raw_Data!U3854</f>
        <v>4.9800000000000004</v>
      </c>
      <c r="V3854" s="15">
        <f>Raw_Data!V3854</f>
        <v>62696</v>
      </c>
      <c r="W3854" s="15">
        <f>Raw_Data!W3854</f>
        <v>203777</v>
      </c>
      <c r="X3854" s="15">
        <f>Raw_Data!X3854</f>
        <v>312226</v>
      </c>
      <c r="Y3854" s="15">
        <f>Raw_Data!Y3854</f>
        <v>108449</v>
      </c>
      <c r="Z3854" s="15">
        <f>Raw_Data!Z3854</f>
        <v>1615</v>
      </c>
      <c r="AA3854" s="15">
        <f>Raw_Data!AA3854</f>
        <v>3.0840000000000001</v>
      </c>
      <c r="AB3854" s="15">
        <f>Raw_Data!AB3854</f>
        <v>47.6</v>
      </c>
      <c r="AC3854" s="19" t="str">
        <f>IF(Raw_Data!G3854="","Yes","No")</f>
        <v>No</v>
      </c>
      <c r="AD3854" s="19" t="str">
        <f>IF(Raw_Data!L3854="","Yes","No")</f>
        <v>No</v>
      </c>
      <c r="AE3854" s="19" t="str">
        <f>IF(Raw_Data!T3854="","Imputed",IF(Raw_Data!T3854&gt;INDEX(Cleaning_Reference!$F$6:$F$13,MATCH(D3854,Cleaning_Reference!$A$6:$A$13,0)),"Capped","Original"))</f>
        <v>Original</v>
      </c>
      <c r="AF3854" s="21">
        <f t="shared" si="60"/>
        <v>4.9800000000000004</v>
      </c>
    </row>
    <row r="3855" spans="1:32" ht="15" customHeight="1" x14ac:dyDescent="0.3">
      <c r="A3855" s="20" t="str">
        <f>Raw_Data!A3855</f>
        <v>SF13854</v>
      </c>
      <c r="B3855" s="15" t="str">
        <f>Raw_Data!B3855</f>
        <v>Tamil Nadu</v>
      </c>
      <c r="C3855" s="15" t="str">
        <f>Raw_Data!C3855</f>
        <v>Rajkot</v>
      </c>
      <c r="D3855" s="15" t="str">
        <f>Raw_Data!D3855</f>
        <v>Groundnut</v>
      </c>
      <c r="E3855" s="15" t="str">
        <f>Raw_Data!E3855</f>
        <v>Zaid</v>
      </c>
      <c r="F3855" s="15">
        <f>Raw_Data!F3855</f>
        <v>10.73</v>
      </c>
      <c r="G3855" s="18">
        <f>IF(Raw_Data!G3855="",ROUND(AVERAGEIFS(Raw_Data!$G$2:$G$4001,Raw_Data!$E$2:$E$4001,E3855),1),Raw_Data!G3855)</f>
        <v>144.30000000000001</v>
      </c>
      <c r="H3855" s="15">
        <f>Raw_Data!H3855</f>
        <v>33.200000000000003</v>
      </c>
      <c r="I3855" s="15">
        <f>Raw_Data!I3855</f>
        <v>53.3</v>
      </c>
      <c r="J3855" s="15">
        <f>Raw_Data!J3855</f>
        <v>7.4</v>
      </c>
      <c r="K3855" s="15">
        <f>Raw_Data!K3855</f>
        <v>6.69</v>
      </c>
      <c r="L3855" s="18">
        <f>IF(Raw_Data!L3855="",ROUND(AVERAGEIFS(Raw_Data!$L$2:$L$4001,Raw_Data!$E$2:$E$4001,E3855),1),Raw_Data!L3855)</f>
        <v>23.1</v>
      </c>
      <c r="M3855" s="15">
        <f>Raw_Data!M3855</f>
        <v>142.19999999999999</v>
      </c>
      <c r="N3855" s="15">
        <f>Raw_Data!N3855</f>
        <v>40.200000000000003</v>
      </c>
      <c r="O3855" s="15">
        <f>Raw_Data!O3855</f>
        <v>124.9</v>
      </c>
      <c r="P3855" s="15" t="str">
        <f>Raw_Data!P3855</f>
        <v>Flood</v>
      </c>
      <c r="Q3855" s="15">
        <f>Raw_Data!Q3855</f>
        <v>73.7</v>
      </c>
      <c r="R3855" s="15">
        <f>Raw_Data!R3855</f>
        <v>8.6</v>
      </c>
      <c r="S3855" s="15">
        <f>Raw_Data!S3855</f>
        <v>0.95</v>
      </c>
      <c r="T3855" s="18">
        <f>IF(Raw_Data!T3855="",ROUND(AVERAGEIFS(Raw_Data!$T$2:$T$4001,Raw_Data!$E$2:$E$4001,E3855,Raw_Data!$D$2:$D$4001,D3855),2),IF(Raw_Data!T3855&gt;INDEX(Cleaning_Reference!$F$6:$F$13,MATCH(D3855,Cleaning_Reference!$A$6:$A$13,0)),INDEX(Cleaning_Reference!$F$6:$F$13,MATCH(D3855,Cleaning_Reference!$A$6:$A$13,0)),Raw_Data!T3855))</f>
        <v>1.1599999999999999</v>
      </c>
      <c r="U3855" s="15">
        <f>Raw_Data!U3855</f>
        <v>12.45</v>
      </c>
      <c r="V3855" s="15">
        <f>Raw_Data!V3855</f>
        <v>53997</v>
      </c>
      <c r="W3855" s="15">
        <f>Raw_Data!W3855</f>
        <v>719753</v>
      </c>
      <c r="X3855" s="15">
        <f>Raw_Data!X3855</f>
        <v>672263</v>
      </c>
      <c r="Y3855" s="15">
        <f>Raw_Data!Y3855</f>
        <v>-47490</v>
      </c>
      <c r="Z3855" s="15">
        <f>Raw_Data!Z3855</f>
        <v>8523</v>
      </c>
      <c r="AA3855" s="15">
        <f>Raw_Data!AA3855</f>
        <v>1.4610000000000001</v>
      </c>
      <c r="AB3855" s="15">
        <f>Raw_Data!AB3855</f>
        <v>34.200000000000003</v>
      </c>
      <c r="AC3855" s="19" t="str">
        <f>IF(Raw_Data!G3855="","Yes","No")</f>
        <v>No</v>
      </c>
      <c r="AD3855" s="19" t="str">
        <f>IF(Raw_Data!L3855="","Yes","No")</f>
        <v>No</v>
      </c>
      <c r="AE3855" s="19" t="str">
        <f>IF(Raw_Data!T3855="","Imputed",IF(Raw_Data!T3855&gt;INDEX(Cleaning_Reference!$F$6:$F$13,MATCH(D3855,Cleaning_Reference!$A$6:$A$13,0)),"Capped","Original"))</f>
        <v>Original</v>
      </c>
      <c r="AF3855" s="21">
        <f t="shared" si="60"/>
        <v>12.45</v>
      </c>
    </row>
    <row r="3856" spans="1:32" ht="15" customHeight="1" x14ac:dyDescent="0.3">
      <c r="A3856" s="20" t="str">
        <f>Raw_Data!A3856</f>
        <v>SF13855</v>
      </c>
      <c r="B3856" s="15" t="str">
        <f>Raw_Data!B3856</f>
        <v>Karnataka</v>
      </c>
      <c r="C3856" s="15" t="str">
        <f>Raw_Data!C3856</f>
        <v>Warangal</v>
      </c>
      <c r="D3856" s="15" t="str">
        <f>Raw_Data!D3856</f>
        <v>Sugarcane</v>
      </c>
      <c r="E3856" s="15" t="str">
        <f>Raw_Data!E3856</f>
        <v>Kharif</v>
      </c>
      <c r="F3856" s="15">
        <f>Raw_Data!F3856</f>
        <v>7.91</v>
      </c>
      <c r="G3856" s="18">
        <f>IF(Raw_Data!G3856="",ROUND(AVERAGEIFS(Raw_Data!$G$2:$G$4001,Raw_Data!$E$2:$E$4001,E3856),1),Raw_Data!G3856)</f>
        <v>1097.0999999999999</v>
      </c>
      <c r="H3856" s="15">
        <f>Raw_Data!H3856</f>
        <v>29.7</v>
      </c>
      <c r="I3856" s="15">
        <f>Raw_Data!I3856</f>
        <v>78</v>
      </c>
      <c r="J3856" s="15">
        <f>Raw_Data!J3856</f>
        <v>6.5</v>
      </c>
      <c r="K3856" s="15">
        <f>Raw_Data!K3856</f>
        <v>6.25</v>
      </c>
      <c r="L3856" s="18">
        <f>IF(Raw_Data!L3856="",ROUND(AVERAGEIFS(Raw_Data!$L$2:$L$4001,Raw_Data!$E$2:$E$4001,E3856),1),Raw_Data!L3856)</f>
        <v>25.8</v>
      </c>
      <c r="M3856" s="15">
        <f>Raw_Data!M3856</f>
        <v>121.8</v>
      </c>
      <c r="N3856" s="15">
        <f>Raw_Data!N3856</f>
        <v>47.8</v>
      </c>
      <c r="O3856" s="15">
        <f>Raw_Data!O3856</f>
        <v>122.9</v>
      </c>
      <c r="P3856" s="15" t="str">
        <f>Raw_Data!P3856</f>
        <v>Drip</v>
      </c>
      <c r="Q3856" s="15">
        <f>Raw_Data!Q3856</f>
        <v>216.1</v>
      </c>
      <c r="R3856" s="15">
        <f>Raw_Data!R3856</f>
        <v>7.49</v>
      </c>
      <c r="S3856" s="15">
        <f>Raw_Data!S3856</f>
        <v>0.67</v>
      </c>
      <c r="T3856" s="18">
        <f>IF(Raw_Data!T3856="",ROUND(AVERAGEIFS(Raw_Data!$T$2:$T$4001,Raw_Data!$E$2:$E$4001,E3856,Raw_Data!$D$2:$D$4001,D3856),2),IF(Raw_Data!T3856&gt;INDEX(Cleaning_Reference!$F$6:$F$13,MATCH(D3856,Cleaning_Reference!$A$6:$A$13,0)),INDEX(Cleaning_Reference!$F$6:$F$13,MATCH(D3856,Cleaning_Reference!$A$6:$A$13,0)),Raw_Data!T3856))</f>
        <v>49.88</v>
      </c>
      <c r="U3856" s="15">
        <f>Raw_Data!U3856</f>
        <v>394.55</v>
      </c>
      <c r="V3856" s="15">
        <f>Raw_Data!V3856</f>
        <v>4023</v>
      </c>
      <c r="W3856" s="15">
        <f>Raw_Data!W3856</f>
        <v>539874</v>
      </c>
      <c r="X3856" s="15">
        <f>Raw_Data!X3856</f>
        <v>1587275</v>
      </c>
      <c r="Y3856" s="15">
        <f>Raw_Data!Y3856</f>
        <v>1047401</v>
      </c>
      <c r="Z3856" s="15">
        <f>Raw_Data!Z3856</f>
        <v>13429</v>
      </c>
      <c r="AA3856" s="15">
        <f>Raw_Data!AA3856</f>
        <v>29.38</v>
      </c>
      <c r="AB3856" s="15">
        <f>Raw_Data!AB3856</f>
        <v>53.6</v>
      </c>
      <c r="AC3856" s="19" t="str">
        <f>IF(Raw_Data!G3856="","Yes","No")</f>
        <v>No</v>
      </c>
      <c r="AD3856" s="19" t="str">
        <f>IF(Raw_Data!L3856="","Yes","No")</f>
        <v>No</v>
      </c>
      <c r="AE3856" s="19" t="str">
        <f>IF(Raw_Data!T3856="","Imputed",IF(Raw_Data!T3856&gt;INDEX(Cleaning_Reference!$F$6:$F$13,MATCH(D3856,Cleaning_Reference!$A$6:$A$13,0)),"Capped","Original"))</f>
        <v>Original</v>
      </c>
      <c r="AF3856" s="21">
        <f t="shared" si="60"/>
        <v>394.55</v>
      </c>
    </row>
    <row r="3857" spans="1:32" ht="15" customHeight="1" x14ac:dyDescent="0.3">
      <c r="A3857" s="20" t="str">
        <f>Raw_Data!A3857</f>
        <v>SF13856</v>
      </c>
      <c r="B3857" s="15" t="str">
        <f>Raw_Data!B3857</f>
        <v>Andhra Pradesh</v>
      </c>
      <c r="C3857" s="15" t="str">
        <f>Raw_Data!C3857</f>
        <v>Rajkot</v>
      </c>
      <c r="D3857" s="15" t="str">
        <f>Raw_Data!D3857</f>
        <v>Groundnut</v>
      </c>
      <c r="E3857" s="15" t="str">
        <f>Raw_Data!E3857</f>
        <v>Kharif</v>
      </c>
      <c r="F3857" s="15">
        <f>Raw_Data!F3857</f>
        <v>8.75</v>
      </c>
      <c r="G3857" s="18">
        <f>IF(Raw_Data!G3857="",ROUND(AVERAGEIFS(Raw_Data!$G$2:$G$4001,Raw_Data!$E$2:$E$4001,E3857),1),Raw_Data!G3857)</f>
        <v>483.2</v>
      </c>
      <c r="H3857" s="15">
        <f>Raw_Data!H3857</f>
        <v>23.9</v>
      </c>
      <c r="I3857" s="15">
        <f>Raw_Data!I3857</f>
        <v>68.400000000000006</v>
      </c>
      <c r="J3857" s="15">
        <f>Raw_Data!J3857</f>
        <v>6.3</v>
      </c>
      <c r="K3857" s="15">
        <f>Raw_Data!K3857</f>
        <v>6.35</v>
      </c>
      <c r="L3857" s="18">
        <f>IF(Raw_Data!L3857="",ROUND(AVERAGEIFS(Raw_Data!$L$2:$L$4001,Raw_Data!$E$2:$E$4001,E3857),1),Raw_Data!L3857)</f>
        <v>33.799999999999997</v>
      </c>
      <c r="M3857" s="15">
        <f>Raw_Data!M3857</f>
        <v>155.4</v>
      </c>
      <c r="N3857" s="15">
        <f>Raw_Data!N3857</f>
        <v>60.1</v>
      </c>
      <c r="O3857" s="15">
        <f>Raw_Data!O3857</f>
        <v>74</v>
      </c>
      <c r="P3857" s="15" t="str">
        <f>Raw_Data!P3857</f>
        <v>Drip</v>
      </c>
      <c r="Q3857" s="15">
        <f>Raw_Data!Q3857</f>
        <v>160.1</v>
      </c>
      <c r="R3857" s="15">
        <f>Raw_Data!R3857</f>
        <v>9.06</v>
      </c>
      <c r="S3857" s="15">
        <f>Raw_Data!S3857</f>
        <v>0.98</v>
      </c>
      <c r="T3857" s="18">
        <f>IF(Raw_Data!T3857="",ROUND(AVERAGEIFS(Raw_Data!$T$2:$T$4001,Raw_Data!$E$2:$E$4001,E3857,Raw_Data!$D$2:$D$4001,D3857),2),IF(Raw_Data!T3857&gt;INDEX(Cleaning_Reference!$F$6:$F$13,MATCH(D3857,Cleaning_Reference!$A$6:$A$13,0)),INDEX(Cleaning_Reference!$F$6:$F$13,MATCH(D3857,Cleaning_Reference!$A$6:$A$13,0)),Raw_Data!T3857))</f>
        <v>2.17</v>
      </c>
      <c r="U3857" s="15">
        <f>Raw_Data!U3857</f>
        <v>18.989999999999998</v>
      </c>
      <c r="V3857" s="15">
        <f>Raw_Data!V3857</f>
        <v>50779</v>
      </c>
      <c r="W3857" s="15">
        <f>Raw_Data!W3857</f>
        <v>637192</v>
      </c>
      <c r="X3857" s="15">
        <f>Raw_Data!X3857</f>
        <v>964293</v>
      </c>
      <c r="Y3857" s="15">
        <f>Raw_Data!Y3857</f>
        <v>327101</v>
      </c>
      <c r="Z3857" s="15">
        <f>Raw_Data!Z3857</f>
        <v>3791</v>
      </c>
      <c r="AA3857" s="15">
        <f>Raw_Data!AA3857</f>
        <v>5.0090000000000003</v>
      </c>
      <c r="AB3857" s="15">
        <f>Raw_Data!AB3857</f>
        <v>33</v>
      </c>
      <c r="AC3857" s="19" t="str">
        <f>IF(Raw_Data!G3857="","Yes","No")</f>
        <v>No</v>
      </c>
      <c r="AD3857" s="19" t="str">
        <f>IF(Raw_Data!L3857="","Yes","No")</f>
        <v>No</v>
      </c>
      <c r="AE3857" s="19" t="str">
        <f>IF(Raw_Data!T3857="","Imputed",IF(Raw_Data!T3857&gt;INDEX(Cleaning_Reference!$F$6:$F$13,MATCH(D3857,Cleaning_Reference!$A$6:$A$13,0)),"Capped","Original"))</f>
        <v>Original</v>
      </c>
      <c r="AF3857" s="21">
        <f t="shared" si="60"/>
        <v>18.989999999999998</v>
      </c>
    </row>
    <row r="3858" spans="1:32" ht="15" customHeight="1" x14ac:dyDescent="0.3">
      <c r="A3858" s="20" t="str">
        <f>Raw_Data!A3858</f>
        <v>SF13857</v>
      </c>
      <c r="B3858" s="15" t="str">
        <f>Raw_Data!B3858</f>
        <v>Karnataka</v>
      </c>
      <c r="C3858" s="15" t="str">
        <f>Raw_Data!C3858</f>
        <v>Erode</v>
      </c>
      <c r="D3858" s="15" t="str">
        <f>Raw_Data!D3858</f>
        <v>Chilli</v>
      </c>
      <c r="E3858" s="15" t="str">
        <f>Raw_Data!E3858</f>
        <v>Rabi</v>
      </c>
      <c r="F3858" s="15">
        <f>Raw_Data!F3858</f>
        <v>2.42</v>
      </c>
      <c r="G3858" s="18">
        <f>IF(Raw_Data!G3858="",ROUND(AVERAGEIFS(Raw_Data!$G$2:$G$4001,Raw_Data!$E$2:$E$4001,E3858),1),Raw_Data!G3858)</f>
        <v>415.7</v>
      </c>
      <c r="H3858" s="15">
        <f>Raw_Data!H3858</f>
        <v>24.8</v>
      </c>
      <c r="I3858" s="15">
        <f>Raw_Data!I3858</f>
        <v>64.3</v>
      </c>
      <c r="J3858" s="15">
        <f>Raw_Data!J3858</f>
        <v>8.1</v>
      </c>
      <c r="K3858" s="15">
        <f>Raw_Data!K3858</f>
        <v>6.58</v>
      </c>
      <c r="L3858" s="18">
        <f>IF(Raw_Data!L3858="",ROUND(AVERAGEIFS(Raw_Data!$L$2:$L$4001,Raw_Data!$E$2:$E$4001,E3858),1),Raw_Data!L3858)</f>
        <v>21.3</v>
      </c>
      <c r="M3858" s="15">
        <f>Raw_Data!M3858</f>
        <v>73.3</v>
      </c>
      <c r="N3858" s="15">
        <f>Raw_Data!N3858</f>
        <v>47.6</v>
      </c>
      <c r="O3858" s="15">
        <f>Raw_Data!O3858</f>
        <v>65.7</v>
      </c>
      <c r="P3858" s="15" t="str">
        <f>Raw_Data!P3858</f>
        <v>Sprinkler</v>
      </c>
      <c r="Q3858" s="15">
        <f>Raw_Data!Q3858</f>
        <v>170</v>
      </c>
      <c r="R3858" s="15">
        <f>Raw_Data!R3858</f>
        <v>1.82</v>
      </c>
      <c r="S3858" s="15">
        <f>Raw_Data!S3858</f>
        <v>0.78</v>
      </c>
      <c r="T3858" s="18">
        <f>IF(Raw_Data!T3858="",ROUND(AVERAGEIFS(Raw_Data!$T$2:$T$4001,Raw_Data!$E$2:$E$4001,E3858,Raw_Data!$D$2:$D$4001,D3858),2),IF(Raw_Data!T3858&gt;INDEX(Cleaning_Reference!$F$6:$F$13,MATCH(D3858,Cleaning_Reference!$A$6:$A$13,0)),INDEX(Cleaning_Reference!$F$6:$F$13,MATCH(D3858,Cleaning_Reference!$A$6:$A$13,0)),Raw_Data!T3858))</f>
        <v>2.2400000000000002</v>
      </c>
      <c r="U3858" s="15">
        <f>Raw_Data!U3858</f>
        <v>5.42</v>
      </c>
      <c r="V3858" s="15">
        <f>Raw_Data!V3858</f>
        <v>115407</v>
      </c>
      <c r="W3858" s="15">
        <f>Raw_Data!W3858</f>
        <v>162872</v>
      </c>
      <c r="X3858" s="15">
        <f>Raw_Data!X3858</f>
        <v>625506</v>
      </c>
      <c r="Y3858" s="15">
        <f>Raw_Data!Y3858</f>
        <v>462634</v>
      </c>
      <c r="Z3858" s="15">
        <f>Raw_Data!Z3858</f>
        <v>1484</v>
      </c>
      <c r="AA3858" s="15">
        <f>Raw_Data!AA3858</f>
        <v>3.6520000000000001</v>
      </c>
      <c r="AB3858" s="15">
        <f>Raw_Data!AB3858</f>
        <v>49.6</v>
      </c>
      <c r="AC3858" s="19" t="str">
        <f>IF(Raw_Data!G3858="","Yes","No")</f>
        <v>No</v>
      </c>
      <c r="AD3858" s="19" t="str">
        <f>IF(Raw_Data!L3858="","Yes","No")</f>
        <v>No</v>
      </c>
      <c r="AE3858" s="19" t="str">
        <f>IF(Raw_Data!T3858="","Imputed",IF(Raw_Data!T3858&gt;INDEX(Cleaning_Reference!$F$6:$F$13,MATCH(D3858,Cleaning_Reference!$A$6:$A$13,0)),"Capped","Original"))</f>
        <v>Original</v>
      </c>
      <c r="AF3858" s="21">
        <f t="shared" si="60"/>
        <v>5.42</v>
      </c>
    </row>
    <row r="3859" spans="1:32" ht="15" customHeight="1" x14ac:dyDescent="0.3">
      <c r="A3859" s="20" t="str">
        <f>Raw_Data!A3859</f>
        <v>SF13858</v>
      </c>
      <c r="B3859" s="15" t="str">
        <f>Raw_Data!B3859</f>
        <v>Andhra Pradesh</v>
      </c>
      <c r="C3859" s="15" t="str">
        <f>Raw_Data!C3859</f>
        <v>Nashik</v>
      </c>
      <c r="D3859" s="15" t="str">
        <f>Raw_Data!D3859</f>
        <v>Wheat</v>
      </c>
      <c r="E3859" s="15" t="str">
        <f>Raw_Data!E3859</f>
        <v>Rabi</v>
      </c>
      <c r="F3859" s="15">
        <f>Raw_Data!F3859</f>
        <v>2.3199999999999998</v>
      </c>
      <c r="G3859" s="18">
        <f>IF(Raw_Data!G3859="",ROUND(AVERAGEIFS(Raw_Data!$G$2:$G$4001,Raw_Data!$E$2:$E$4001,E3859),1),Raw_Data!G3859)</f>
        <v>296.39999999999998</v>
      </c>
      <c r="H3859" s="15">
        <f>Raw_Data!H3859</f>
        <v>24.6</v>
      </c>
      <c r="I3859" s="15">
        <f>Raw_Data!I3859</f>
        <v>58.7</v>
      </c>
      <c r="J3859" s="15">
        <f>Raw_Data!J3859</f>
        <v>6.9</v>
      </c>
      <c r="K3859" s="15">
        <f>Raw_Data!K3859</f>
        <v>6.73</v>
      </c>
      <c r="L3859" s="18">
        <f>IF(Raw_Data!L3859="",ROUND(AVERAGEIFS(Raw_Data!$L$2:$L$4001,Raw_Data!$E$2:$E$4001,E3859),1),Raw_Data!L3859)</f>
        <v>13.1</v>
      </c>
      <c r="M3859" s="15">
        <f>Raw_Data!M3859</f>
        <v>134.69999999999999</v>
      </c>
      <c r="N3859" s="15">
        <f>Raw_Data!N3859</f>
        <v>30.3</v>
      </c>
      <c r="O3859" s="15">
        <f>Raw_Data!O3859</f>
        <v>114.9</v>
      </c>
      <c r="P3859" s="15" t="str">
        <f>Raw_Data!P3859</f>
        <v>Rainfed</v>
      </c>
      <c r="Q3859" s="15">
        <f>Raw_Data!Q3859</f>
        <v>204.3</v>
      </c>
      <c r="R3859" s="15">
        <f>Raw_Data!R3859</f>
        <v>7.73</v>
      </c>
      <c r="S3859" s="15">
        <f>Raw_Data!S3859</f>
        <v>0.7</v>
      </c>
      <c r="T3859" s="18">
        <f>IF(Raw_Data!T3859="",ROUND(AVERAGEIFS(Raw_Data!$T$2:$T$4001,Raw_Data!$E$2:$E$4001,E3859,Raw_Data!$D$2:$D$4001,D3859),2),IF(Raw_Data!T3859&gt;INDEX(Cleaning_Reference!$F$6:$F$13,MATCH(D3859,Cleaning_Reference!$A$6:$A$13,0)),INDEX(Cleaning_Reference!$F$6:$F$13,MATCH(D3859,Cleaning_Reference!$A$6:$A$13,0)),Raw_Data!T3859))</f>
        <v>2.29</v>
      </c>
      <c r="U3859" s="15">
        <f>Raw_Data!U3859</f>
        <v>5.31</v>
      </c>
      <c r="V3859" s="15">
        <f>Raw_Data!V3859</f>
        <v>24745</v>
      </c>
      <c r="W3859" s="15">
        <f>Raw_Data!W3859</f>
        <v>133786</v>
      </c>
      <c r="X3859" s="15">
        <f>Raw_Data!X3859</f>
        <v>131396</v>
      </c>
      <c r="Y3859" s="15">
        <f>Raw_Data!Y3859</f>
        <v>-2390</v>
      </c>
      <c r="Z3859" s="15">
        <f>Raw_Data!Z3859</f>
        <v>630</v>
      </c>
      <c r="AA3859" s="15">
        <f>Raw_Data!AA3859</f>
        <v>8.4290000000000003</v>
      </c>
      <c r="AB3859" s="15">
        <f>Raw_Data!AB3859</f>
        <v>25.3</v>
      </c>
      <c r="AC3859" s="19" t="str">
        <f>IF(Raw_Data!G3859="","Yes","No")</f>
        <v>No</v>
      </c>
      <c r="AD3859" s="19" t="str">
        <f>IF(Raw_Data!L3859="","Yes","No")</f>
        <v>No</v>
      </c>
      <c r="AE3859" s="19" t="str">
        <f>IF(Raw_Data!T3859="","Imputed",IF(Raw_Data!T3859&gt;INDEX(Cleaning_Reference!$F$6:$F$13,MATCH(D3859,Cleaning_Reference!$A$6:$A$13,0)),"Capped","Original"))</f>
        <v>Original</v>
      </c>
      <c r="AF3859" s="21">
        <f t="shared" si="60"/>
        <v>5.31</v>
      </c>
    </row>
    <row r="3860" spans="1:32" ht="15" customHeight="1" x14ac:dyDescent="0.3">
      <c r="A3860" s="20" t="str">
        <f>Raw_Data!A3860</f>
        <v>SF13859</v>
      </c>
      <c r="B3860" s="15" t="str">
        <f>Raw_Data!B3860</f>
        <v>Madhya Pradesh</v>
      </c>
      <c r="C3860" s="15" t="str">
        <f>Raw_Data!C3860</f>
        <v>Ludhiana</v>
      </c>
      <c r="D3860" s="15" t="str">
        <f>Raw_Data!D3860</f>
        <v>Maize</v>
      </c>
      <c r="E3860" s="15" t="str">
        <f>Raw_Data!E3860</f>
        <v>Rabi</v>
      </c>
      <c r="F3860" s="15">
        <f>Raw_Data!F3860</f>
        <v>14.15</v>
      </c>
      <c r="G3860" s="18">
        <f>IF(Raw_Data!G3860="",ROUND(AVERAGEIFS(Raw_Data!$G$2:$G$4001,Raw_Data!$E$2:$E$4001,E3860),1),Raw_Data!G3860)</f>
        <v>584.6</v>
      </c>
      <c r="H3860" s="15">
        <f>Raw_Data!H3860</f>
        <v>20.5</v>
      </c>
      <c r="I3860" s="15">
        <f>Raw_Data!I3860</f>
        <v>64.5</v>
      </c>
      <c r="J3860" s="15">
        <f>Raw_Data!J3860</f>
        <v>7.4</v>
      </c>
      <c r="K3860" s="15">
        <f>Raw_Data!K3860</f>
        <v>6.64</v>
      </c>
      <c r="L3860" s="18">
        <f>IF(Raw_Data!L3860="",ROUND(AVERAGEIFS(Raw_Data!$L$2:$L$4001,Raw_Data!$E$2:$E$4001,E3860),1),Raw_Data!L3860)</f>
        <v>30</v>
      </c>
      <c r="M3860" s="15">
        <f>Raw_Data!M3860</f>
        <v>172.7</v>
      </c>
      <c r="N3860" s="15">
        <f>Raw_Data!N3860</f>
        <v>56.2</v>
      </c>
      <c r="O3860" s="15">
        <f>Raw_Data!O3860</f>
        <v>94.7</v>
      </c>
      <c r="P3860" s="15" t="str">
        <f>Raw_Data!P3860</f>
        <v>Sprinkler</v>
      </c>
      <c r="Q3860" s="15">
        <f>Raw_Data!Q3860</f>
        <v>143.6</v>
      </c>
      <c r="R3860" s="15">
        <f>Raw_Data!R3860</f>
        <v>3.86</v>
      </c>
      <c r="S3860" s="15">
        <f>Raw_Data!S3860</f>
        <v>1</v>
      </c>
      <c r="T3860" s="18">
        <f>IF(Raw_Data!T3860="",ROUND(AVERAGEIFS(Raw_Data!$T$2:$T$4001,Raw_Data!$E$2:$E$4001,E3860,Raw_Data!$D$2:$D$4001,D3860),2),IF(Raw_Data!T3860&gt;INDEX(Cleaning_Reference!$F$6:$F$13,MATCH(D3860,Cleaning_Reference!$A$6:$A$13,0)),INDEX(Cleaning_Reference!$F$6:$F$13,MATCH(D3860,Cleaning_Reference!$A$6:$A$13,0)),Raw_Data!T3860))</f>
        <v>4.2</v>
      </c>
      <c r="U3860" s="15">
        <f>Raw_Data!U3860</f>
        <v>59.43</v>
      </c>
      <c r="V3860" s="15">
        <f>Raw_Data!V3860</f>
        <v>22381</v>
      </c>
      <c r="W3860" s="15">
        <f>Raw_Data!W3860</f>
        <v>1029301</v>
      </c>
      <c r="X3860" s="15">
        <f>Raw_Data!X3860</f>
        <v>1330103</v>
      </c>
      <c r="Y3860" s="15">
        <f>Raw_Data!Y3860</f>
        <v>300802</v>
      </c>
      <c r="Z3860" s="15">
        <f>Raw_Data!Z3860</f>
        <v>7126</v>
      </c>
      <c r="AA3860" s="15">
        <f>Raw_Data!AA3860</f>
        <v>8.34</v>
      </c>
      <c r="AB3860" s="15">
        <f>Raw_Data!AB3860</f>
        <v>44.4</v>
      </c>
      <c r="AC3860" s="19" t="str">
        <f>IF(Raw_Data!G3860="","Yes","No")</f>
        <v>No</v>
      </c>
      <c r="AD3860" s="19" t="str">
        <f>IF(Raw_Data!L3860="","Yes","No")</f>
        <v>No</v>
      </c>
      <c r="AE3860" s="19" t="str">
        <f>IF(Raw_Data!T3860="","Imputed",IF(Raw_Data!T3860&gt;INDEX(Cleaning_Reference!$F$6:$F$13,MATCH(D3860,Cleaning_Reference!$A$6:$A$13,0)),"Capped","Original"))</f>
        <v>Original</v>
      </c>
      <c r="AF3860" s="21">
        <f t="shared" si="60"/>
        <v>59.43</v>
      </c>
    </row>
    <row r="3861" spans="1:32" ht="15" customHeight="1" x14ac:dyDescent="0.3">
      <c r="A3861" s="20" t="str">
        <f>Raw_Data!A3861</f>
        <v>SF13860</v>
      </c>
      <c r="B3861" s="15" t="str">
        <f>Raw_Data!B3861</f>
        <v>Gujarat</v>
      </c>
      <c r="C3861" s="15" t="str">
        <f>Raw_Data!C3861</f>
        <v>Warangal</v>
      </c>
      <c r="D3861" s="15" t="str">
        <f>Raw_Data!D3861</f>
        <v>Maize</v>
      </c>
      <c r="E3861" s="15" t="str">
        <f>Raw_Data!E3861</f>
        <v>Rabi</v>
      </c>
      <c r="F3861" s="15">
        <f>Raw_Data!F3861</f>
        <v>5.19</v>
      </c>
      <c r="G3861" s="18">
        <f>IF(Raw_Data!G3861="",ROUND(AVERAGEIFS(Raw_Data!$G$2:$G$4001,Raw_Data!$E$2:$E$4001,E3861),1),Raw_Data!G3861)</f>
        <v>436</v>
      </c>
      <c r="H3861" s="15">
        <f>Raw_Data!H3861</f>
        <v>24.2</v>
      </c>
      <c r="I3861" s="15">
        <f>Raw_Data!I3861</f>
        <v>47.9</v>
      </c>
      <c r="J3861" s="15">
        <f>Raw_Data!J3861</f>
        <v>9.1</v>
      </c>
      <c r="K3861" s="15">
        <f>Raw_Data!K3861</f>
        <v>5.97</v>
      </c>
      <c r="L3861" s="18">
        <f>IF(Raw_Data!L3861="",ROUND(AVERAGEIFS(Raw_Data!$L$2:$L$4001,Raw_Data!$E$2:$E$4001,E3861),1),Raw_Data!L3861)</f>
        <v>29.8</v>
      </c>
      <c r="M3861" s="15">
        <f>Raw_Data!M3861</f>
        <v>140.5</v>
      </c>
      <c r="N3861" s="15">
        <f>Raw_Data!N3861</f>
        <v>63.7</v>
      </c>
      <c r="O3861" s="15">
        <f>Raw_Data!O3861</f>
        <v>126.9</v>
      </c>
      <c r="P3861" s="15" t="str">
        <f>Raw_Data!P3861</f>
        <v>Flood</v>
      </c>
      <c r="Q3861" s="15">
        <f>Raw_Data!Q3861</f>
        <v>308.60000000000002</v>
      </c>
      <c r="R3861" s="15">
        <f>Raw_Data!R3861</f>
        <v>7</v>
      </c>
      <c r="S3861" s="15">
        <f>Raw_Data!S3861</f>
        <v>0.67</v>
      </c>
      <c r="T3861" s="18">
        <f>IF(Raw_Data!T3861="",ROUND(AVERAGEIFS(Raw_Data!$T$2:$T$4001,Raw_Data!$E$2:$E$4001,E3861,Raw_Data!$D$2:$D$4001,D3861),2),IF(Raw_Data!T3861&gt;INDEX(Cleaning_Reference!$F$6:$F$13,MATCH(D3861,Cleaning_Reference!$A$6:$A$13,0)),INDEX(Cleaning_Reference!$F$6:$F$13,MATCH(D3861,Cleaning_Reference!$A$6:$A$13,0)),Raw_Data!T3861))</f>
        <v>1.41</v>
      </c>
      <c r="U3861" s="15">
        <f>Raw_Data!U3861</f>
        <v>7.32</v>
      </c>
      <c r="V3861" s="15">
        <f>Raw_Data!V3861</f>
        <v>17612</v>
      </c>
      <c r="W3861" s="15">
        <f>Raw_Data!W3861</f>
        <v>382417</v>
      </c>
      <c r="X3861" s="15">
        <f>Raw_Data!X3861</f>
        <v>128920</v>
      </c>
      <c r="Y3861" s="15">
        <f>Raw_Data!Y3861</f>
        <v>-253497</v>
      </c>
      <c r="Z3861" s="15">
        <f>Raw_Data!Z3861</f>
        <v>4167</v>
      </c>
      <c r="AA3861" s="15">
        <f>Raw_Data!AA3861</f>
        <v>1.7569999999999999</v>
      </c>
      <c r="AB3861" s="15">
        <f>Raw_Data!AB3861</f>
        <v>16.899999999999999</v>
      </c>
      <c r="AC3861" s="19" t="str">
        <f>IF(Raw_Data!G3861="","Yes","No")</f>
        <v>Yes</v>
      </c>
      <c r="AD3861" s="19" t="str">
        <f>IF(Raw_Data!L3861="","Yes","No")</f>
        <v>No</v>
      </c>
      <c r="AE3861" s="19" t="str">
        <f>IF(Raw_Data!T3861="","Imputed",IF(Raw_Data!T3861&gt;INDEX(Cleaning_Reference!$F$6:$F$13,MATCH(D3861,Cleaning_Reference!$A$6:$A$13,0)),"Capped","Original"))</f>
        <v>Original</v>
      </c>
      <c r="AF3861" s="21">
        <f t="shared" si="60"/>
        <v>7.32</v>
      </c>
    </row>
    <row r="3862" spans="1:32" ht="15" customHeight="1" x14ac:dyDescent="0.3">
      <c r="A3862" s="20" t="str">
        <f>Raw_Data!A3862</f>
        <v>SF13861</v>
      </c>
      <c r="B3862" s="15" t="str">
        <f>Raw_Data!B3862</f>
        <v>Telangana</v>
      </c>
      <c r="C3862" s="15" t="str">
        <f>Raw_Data!C3862</f>
        <v>Erode</v>
      </c>
      <c r="D3862" s="15" t="str">
        <f>Raw_Data!D3862</f>
        <v>Maize</v>
      </c>
      <c r="E3862" s="15" t="str">
        <f>Raw_Data!E3862</f>
        <v>Rabi</v>
      </c>
      <c r="F3862" s="15">
        <f>Raw_Data!F3862</f>
        <v>5.79</v>
      </c>
      <c r="G3862" s="18">
        <f>IF(Raw_Data!G3862="",ROUND(AVERAGEIFS(Raw_Data!$G$2:$G$4001,Raw_Data!$E$2:$E$4001,E3862),1),Raw_Data!G3862)</f>
        <v>460.2</v>
      </c>
      <c r="H3862" s="15">
        <f>Raw_Data!H3862</f>
        <v>23</v>
      </c>
      <c r="I3862" s="15">
        <f>Raw_Data!I3862</f>
        <v>50.5</v>
      </c>
      <c r="J3862" s="15">
        <f>Raw_Data!J3862</f>
        <v>7.8</v>
      </c>
      <c r="K3862" s="15">
        <f>Raw_Data!K3862</f>
        <v>7.06</v>
      </c>
      <c r="L3862" s="18">
        <f>IF(Raw_Data!L3862="",ROUND(AVERAGEIFS(Raw_Data!$L$2:$L$4001,Raw_Data!$E$2:$E$4001,E3862),1),Raw_Data!L3862)</f>
        <v>23</v>
      </c>
      <c r="M3862" s="15">
        <f>Raw_Data!M3862</f>
        <v>127.6</v>
      </c>
      <c r="N3862" s="15">
        <f>Raw_Data!N3862</f>
        <v>43.1</v>
      </c>
      <c r="O3862" s="15">
        <f>Raw_Data!O3862</f>
        <v>58</v>
      </c>
      <c r="P3862" s="15" t="str">
        <f>Raw_Data!P3862</f>
        <v>Flood</v>
      </c>
      <c r="Q3862" s="15">
        <f>Raw_Data!Q3862</f>
        <v>145.4</v>
      </c>
      <c r="R3862" s="15">
        <f>Raw_Data!R3862</f>
        <v>4.5599999999999996</v>
      </c>
      <c r="S3862" s="15">
        <f>Raw_Data!S3862</f>
        <v>0.8</v>
      </c>
      <c r="T3862" s="18">
        <f>IF(Raw_Data!T3862="",ROUND(AVERAGEIFS(Raw_Data!$T$2:$T$4001,Raw_Data!$E$2:$E$4001,E3862,Raw_Data!$D$2:$D$4001,D3862),2),IF(Raw_Data!T3862&gt;INDEX(Cleaning_Reference!$F$6:$F$13,MATCH(D3862,Cleaning_Reference!$A$6:$A$13,0)),INDEX(Cleaning_Reference!$F$6:$F$13,MATCH(D3862,Cleaning_Reference!$A$6:$A$13,0)),Raw_Data!T3862))</f>
        <v>2.91</v>
      </c>
      <c r="U3862" s="15">
        <f>Raw_Data!U3862</f>
        <v>16.850000000000001</v>
      </c>
      <c r="V3862" s="15">
        <f>Raw_Data!V3862</f>
        <v>23901</v>
      </c>
      <c r="W3862" s="15">
        <f>Raw_Data!W3862</f>
        <v>391141</v>
      </c>
      <c r="X3862" s="15">
        <f>Raw_Data!X3862</f>
        <v>402732</v>
      </c>
      <c r="Y3862" s="15">
        <f>Raw_Data!Y3862</f>
        <v>11591</v>
      </c>
      <c r="Z3862" s="15">
        <f>Raw_Data!Z3862</f>
        <v>4215</v>
      </c>
      <c r="AA3862" s="15">
        <f>Raw_Data!AA3862</f>
        <v>3.9980000000000002</v>
      </c>
      <c r="AB3862" s="15">
        <f>Raw_Data!AB3862</f>
        <v>39.799999999999997</v>
      </c>
      <c r="AC3862" s="19" t="str">
        <f>IF(Raw_Data!G3862="","Yes","No")</f>
        <v>No</v>
      </c>
      <c r="AD3862" s="19" t="str">
        <f>IF(Raw_Data!L3862="","Yes","No")</f>
        <v>No</v>
      </c>
      <c r="AE3862" s="19" t="str">
        <f>IF(Raw_Data!T3862="","Imputed",IF(Raw_Data!T3862&gt;INDEX(Cleaning_Reference!$F$6:$F$13,MATCH(D3862,Cleaning_Reference!$A$6:$A$13,0)),"Capped","Original"))</f>
        <v>Original</v>
      </c>
      <c r="AF3862" s="21">
        <f t="shared" si="60"/>
        <v>16.850000000000001</v>
      </c>
    </row>
    <row r="3863" spans="1:32" ht="15" customHeight="1" x14ac:dyDescent="0.3">
      <c r="A3863" s="20" t="str">
        <f>Raw_Data!A3863</f>
        <v>SF13862</v>
      </c>
      <c r="B3863" s="15" t="str">
        <f>Raw_Data!B3863</f>
        <v>Telangana</v>
      </c>
      <c r="C3863" s="15" t="str">
        <f>Raw_Data!C3863</f>
        <v>Indore</v>
      </c>
      <c r="D3863" s="15" t="str">
        <f>Raw_Data!D3863</f>
        <v>Rice</v>
      </c>
      <c r="E3863" s="15" t="str">
        <f>Raw_Data!E3863</f>
        <v>Rabi</v>
      </c>
      <c r="F3863" s="15">
        <f>Raw_Data!F3863</f>
        <v>8.77</v>
      </c>
      <c r="G3863" s="18">
        <f>IF(Raw_Data!G3863="",ROUND(AVERAGEIFS(Raw_Data!$G$2:$G$4001,Raw_Data!$E$2:$E$4001,E3863),1),Raw_Data!G3863)</f>
        <v>513.1</v>
      </c>
      <c r="H3863" s="15">
        <f>Raw_Data!H3863</f>
        <v>22.7</v>
      </c>
      <c r="I3863" s="15">
        <f>Raw_Data!I3863</f>
        <v>43.7</v>
      </c>
      <c r="J3863" s="15">
        <f>Raw_Data!J3863</f>
        <v>9</v>
      </c>
      <c r="K3863" s="15">
        <f>Raw_Data!K3863</f>
        <v>6.84</v>
      </c>
      <c r="L3863" s="18">
        <f>IF(Raw_Data!L3863="",ROUND(AVERAGEIFS(Raw_Data!$L$2:$L$4001,Raw_Data!$E$2:$E$4001,E3863),1),Raw_Data!L3863)</f>
        <v>23.4</v>
      </c>
      <c r="M3863" s="15">
        <f>Raw_Data!M3863</f>
        <v>160.1</v>
      </c>
      <c r="N3863" s="15">
        <f>Raw_Data!N3863</f>
        <v>35.1</v>
      </c>
      <c r="O3863" s="15">
        <f>Raw_Data!O3863</f>
        <v>126.5</v>
      </c>
      <c r="P3863" s="15" t="str">
        <f>Raw_Data!P3863</f>
        <v>Rainfed</v>
      </c>
      <c r="Q3863" s="15">
        <f>Raw_Data!Q3863</f>
        <v>163.9</v>
      </c>
      <c r="R3863" s="15">
        <f>Raw_Data!R3863</f>
        <v>4.24</v>
      </c>
      <c r="S3863" s="15">
        <f>Raw_Data!S3863</f>
        <v>0.66</v>
      </c>
      <c r="T3863" s="18">
        <f>IF(Raw_Data!T3863="",ROUND(AVERAGEIFS(Raw_Data!$T$2:$T$4001,Raw_Data!$E$2:$E$4001,E3863,Raw_Data!$D$2:$D$4001,D3863),2),IF(Raw_Data!T3863&gt;INDEX(Cleaning_Reference!$F$6:$F$13,MATCH(D3863,Cleaning_Reference!$A$6:$A$13,0)),INDEX(Cleaning_Reference!$F$6:$F$13,MATCH(D3863,Cleaning_Reference!$A$6:$A$13,0)),Raw_Data!T3863))</f>
        <v>3.32</v>
      </c>
      <c r="U3863" s="15">
        <f>Raw_Data!U3863</f>
        <v>29.12</v>
      </c>
      <c r="V3863" s="15">
        <f>Raw_Data!V3863</f>
        <v>23850</v>
      </c>
      <c r="W3863" s="15">
        <f>Raw_Data!W3863</f>
        <v>535518</v>
      </c>
      <c r="X3863" s="15">
        <f>Raw_Data!X3863</f>
        <v>694512</v>
      </c>
      <c r="Y3863" s="15">
        <f>Raw_Data!Y3863</f>
        <v>158994</v>
      </c>
      <c r="Z3863" s="15">
        <f>Raw_Data!Z3863</f>
        <v>6744</v>
      </c>
      <c r="AA3863" s="15">
        <f>Raw_Data!AA3863</f>
        <v>4.3179999999999996</v>
      </c>
      <c r="AB3863" s="15">
        <f>Raw_Data!AB3863</f>
        <v>46.3</v>
      </c>
      <c r="AC3863" s="19" t="str">
        <f>IF(Raw_Data!G3863="","Yes","No")</f>
        <v>No</v>
      </c>
      <c r="AD3863" s="19" t="str">
        <f>IF(Raw_Data!L3863="","Yes","No")</f>
        <v>No</v>
      </c>
      <c r="AE3863" s="19" t="str">
        <f>IF(Raw_Data!T3863="","Imputed",IF(Raw_Data!T3863&gt;INDEX(Cleaning_Reference!$F$6:$F$13,MATCH(D3863,Cleaning_Reference!$A$6:$A$13,0)),"Capped","Original"))</f>
        <v>Original</v>
      </c>
      <c r="AF3863" s="21">
        <f t="shared" si="60"/>
        <v>29.12</v>
      </c>
    </row>
    <row r="3864" spans="1:32" ht="15" customHeight="1" x14ac:dyDescent="0.3">
      <c r="A3864" s="20" t="str">
        <f>Raw_Data!A3864</f>
        <v>SF13863</v>
      </c>
      <c r="B3864" s="15" t="str">
        <f>Raw_Data!B3864</f>
        <v>Gujarat</v>
      </c>
      <c r="C3864" s="15" t="str">
        <f>Raw_Data!C3864</f>
        <v>Erode</v>
      </c>
      <c r="D3864" s="15" t="str">
        <f>Raw_Data!D3864</f>
        <v>Groundnut</v>
      </c>
      <c r="E3864" s="15" t="str">
        <f>Raw_Data!E3864</f>
        <v>Rabi</v>
      </c>
      <c r="F3864" s="15">
        <f>Raw_Data!F3864</f>
        <v>5.88</v>
      </c>
      <c r="G3864" s="18">
        <f>IF(Raw_Data!G3864="",ROUND(AVERAGEIFS(Raw_Data!$G$2:$G$4001,Raw_Data!$E$2:$E$4001,E3864),1),Raw_Data!G3864)</f>
        <v>477.5</v>
      </c>
      <c r="H3864" s="15">
        <f>Raw_Data!H3864</f>
        <v>22.3</v>
      </c>
      <c r="I3864" s="15">
        <f>Raw_Data!I3864</f>
        <v>47.6</v>
      </c>
      <c r="J3864" s="15">
        <f>Raw_Data!J3864</f>
        <v>6.3</v>
      </c>
      <c r="K3864" s="15">
        <f>Raw_Data!K3864</f>
        <v>6.85</v>
      </c>
      <c r="L3864" s="18">
        <f>IF(Raw_Data!L3864="",ROUND(AVERAGEIFS(Raw_Data!$L$2:$L$4001,Raw_Data!$E$2:$E$4001,E3864),1),Raw_Data!L3864)</f>
        <v>18.7</v>
      </c>
      <c r="M3864" s="15">
        <f>Raw_Data!M3864</f>
        <v>103.4</v>
      </c>
      <c r="N3864" s="15">
        <f>Raw_Data!N3864</f>
        <v>25.6</v>
      </c>
      <c r="O3864" s="15">
        <f>Raw_Data!O3864</f>
        <v>74.099999999999994</v>
      </c>
      <c r="P3864" s="15" t="str">
        <f>Raw_Data!P3864</f>
        <v>Rainfed</v>
      </c>
      <c r="Q3864" s="15">
        <f>Raw_Data!Q3864</f>
        <v>122.4</v>
      </c>
      <c r="R3864" s="15">
        <f>Raw_Data!R3864</f>
        <v>3.51</v>
      </c>
      <c r="S3864" s="15">
        <f>Raw_Data!S3864</f>
        <v>0.91</v>
      </c>
      <c r="T3864" s="18">
        <f>IF(Raw_Data!T3864="",ROUND(AVERAGEIFS(Raw_Data!$T$2:$T$4001,Raw_Data!$E$2:$E$4001,E3864,Raw_Data!$D$2:$D$4001,D3864),2),IF(Raw_Data!T3864&gt;INDEX(Cleaning_Reference!$F$6:$F$13,MATCH(D3864,Cleaning_Reference!$A$6:$A$13,0)),INDEX(Cleaning_Reference!$F$6:$F$13,MATCH(D3864,Cleaning_Reference!$A$6:$A$13,0)),Raw_Data!T3864))</f>
        <v>1.44</v>
      </c>
      <c r="U3864" s="15">
        <f>Raw_Data!U3864</f>
        <v>8.4700000000000006</v>
      </c>
      <c r="V3864" s="15">
        <f>Raw_Data!V3864</f>
        <v>59853</v>
      </c>
      <c r="W3864" s="15">
        <f>Raw_Data!W3864</f>
        <v>256232</v>
      </c>
      <c r="X3864" s="15">
        <f>Raw_Data!X3864</f>
        <v>506955</v>
      </c>
      <c r="Y3864" s="15">
        <f>Raw_Data!Y3864</f>
        <v>250723</v>
      </c>
      <c r="Z3864" s="15">
        <f>Raw_Data!Z3864</f>
        <v>1494</v>
      </c>
      <c r="AA3864" s="15">
        <f>Raw_Data!AA3864</f>
        <v>5.6689999999999996</v>
      </c>
      <c r="AB3864" s="15">
        <f>Raw_Data!AB3864</f>
        <v>35.4</v>
      </c>
      <c r="AC3864" s="19" t="str">
        <f>IF(Raw_Data!G3864="","Yes","No")</f>
        <v>No</v>
      </c>
      <c r="AD3864" s="19" t="str">
        <f>IF(Raw_Data!L3864="","Yes","No")</f>
        <v>No</v>
      </c>
      <c r="AE3864" s="19" t="str">
        <f>IF(Raw_Data!T3864="","Imputed",IF(Raw_Data!T3864&gt;INDEX(Cleaning_Reference!$F$6:$F$13,MATCH(D3864,Cleaning_Reference!$A$6:$A$13,0)),"Capped","Original"))</f>
        <v>Original</v>
      </c>
      <c r="AF3864" s="21">
        <f t="shared" si="60"/>
        <v>8.4700000000000006</v>
      </c>
    </row>
    <row r="3865" spans="1:32" ht="15" customHeight="1" x14ac:dyDescent="0.3">
      <c r="A3865" s="20" t="str">
        <f>Raw_Data!A3865</f>
        <v>SF13864</v>
      </c>
      <c r="B3865" s="15" t="str">
        <f>Raw_Data!B3865</f>
        <v>Madhya Pradesh</v>
      </c>
      <c r="C3865" s="15" t="str">
        <f>Raw_Data!C3865</f>
        <v>Nashik</v>
      </c>
      <c r="D3865" s="15" t="str">
        <f>Raw_Data!D3865</f>
        <v>Rice</v>
      </c>
      <c r="E3865" s="15" t="str">
        <f>Raw_Data!E3865</f>
        <v>Kharif</v>
      </c>
      <c r="F3865" s="15">
        <f>Raw_Data!F3865</f>
        <v>7.96</v>
      </c>
      <c r="G3865" s="18">
        <f>IF(Raw_Data!G3865="",ROUND(AVERAGEIFS(Raw_Data!$G$2:$G$4001,Raw_Data!$E$2:$E$4001,E3865),1),Raw_Data!G3865)</f>
        <v>868.9</v>
      </c>
      <c r="H3865" s="15">
        <f>Raw_Data!H3865</f>
        <v>25.6</v>
      </c>
      <c r="I3865" s="15">
        <f>Raw_Data!I3865</f>
        <v>63.2</v>
      </c>
      <c r="J3865" s="15">
        <f>Raw_Data!J3865</f>
        <v>5.5</v>
      </c>
      <c r="K3865" s="15">
        <f>Raw_Data!K3865</f>
        <v>6.71</v>
      </c>
      <c r="L3865" s="18">
        <f>IF(Raw_Data!L3865="",ROUND(AVERAGEIFS(Raw_Data!$L$2:$L$4001,Raw_Data!$E$2:$E$4001,E3865),1),Raw_Data!L3865)</f>
        <v>33.799999999999997</v>
      </c>
      <c r="M3865" s="15">
        <f>Raw_Data!M3865</f>
        <v>100.9</v>
      </c>
      <c r="N3865" s="15">
        <f>Raw_Data!N3865</f>
        <v>52.3</v>
      </c>
      <c r="O3865" s="15">
        <f>Raw_Data!O3865</f>
        <v>72.099999999999994</v>
      </c>
      <c r="P3865" s="15" t="str">
        <f>Raw_Data!P3865</f>
        <v>Drip</v>
      </c>
      <c r="Q3865" s="15">
        <f>Raw_Data!Q3865</f>
        <v>247</v>
      </c>
      <c r="R3865" s="15">
        <f>Raw_Data!R3865</f>
        <v>6.85</v>
      </c>
      <c r="S3865" s="15">
        <f>Raw_Data!S3865</f>
        <v>0.76</v>
      </c>
      <c r="T3865" s="18">
        <f>IF(Raw_Data!T3865="",ROUND(AVERAGEIFS(Raw_Data!$T$2:$T$4001,Raw_Data!$E$2:$E$4001,E3865,Raw_Data!$D$2:$D$4001,D3865),2),IF(Raw_Data!T3865&gt;INDEX(Cleaning_Reference!$F$6:$F$13,MATCH(D3865,Cleaning_Reference!$A$6:$A$13,0)),INDEX(Cleaning_Reference!$F$6:$F$13,MATCH(D3865,Cleaning_Reference!$A$6:$A$13,0)),Raw_Data!T3865))</f>
        <v>3.81</v>
      </c>
      <c r="U3865" s="15">
        <f>Raw_Data!U3865</f>
        <v>30.33</v>
      </c>
      <c r="V3865" s="15">
        <f>Raw_Data!V3865</f>
        <v>20160</v>
      </c>
      <c r="W3865" s="15">
        <f>Raw_Data!W3865</f>
        <v>491111</v>
      </c>
      <c r="X3865" s="15">
        <f>Raw_Data!X3865</f>
        <v>611453</v>
      </c>
      <c r="Y3865" s="15">
        <f>Raw_Data!Y3865</f>
        <v>120342</v>
      </c>
      <c r="Z3865" s="15">
        <f>Raw_Data!Z3865</f>
        <v>7970</v>
      </c>
      <c r="AA3865" s="15">
        <f>Raw_Data!AA3865</f>
        <v>3.806</v>
      </c>
      <c r="AB3865" s="15">
        <f>Raw_Data!AB3865</f>
        <v>44.9</v>
      </c>
      <c r="AC3865" s="19" t="str">
        <f>IF(Raw_Data!G3865="","Yes","No")</f>
        <v>No</v>
      </c>
      <c r="AD3865" s="19" t="str">
        <f>IF(Raw_Data!L3865="","Yes","No")</f>
        <v>No</v>
      </c>
      <c r="AE3865" s="19" t="str">
        <f>IF(Raw_Data!T3865="","Imputed",IF(Raw_Data!T3865&gt;INDEX(Cleaning_Reference!$F$6:$F$13,MATCH(D3865,Cleaning_Reference!$A$6:$A$13,0)),"Capped","Original"))</f>
        <v>Original</v>
      </c>
      <c r="AF3865" s="21">
        <f t="shared" si="60"/>
        <v>30.33</v>
      </c>
    </row>
    <row r="3866" spans="1:32" ht="15" customHeight="1" x14ac:dyDescent="0.3">
      <c r="A3866" s="20" t="str">
        <f>Raw_Data!A3866</f>
        <v>SF13865</v>
      </c>
      <c r="B3866" s="15" t="str">
        <f>Raw_Data!B3866</f>
        <v>Tamil Nadu</v>
      </c>
      <c r="C3866" s="15" t="str">
        <f>Raw_Data!C3866</f>
        <v>Guntur</v>
      </c>
      <c r="D3866" s="15" t="str">
        <f>Raw_Data!D3866</f>
        <v>Rice</v>
      </c>
      <c r="E3866" s="15" t="str">
        <f>Raw_Data!E3866</f>
        <v>Rabi</v>
      </c>
      <c r="F3866" s="15">
        <f>Raw_Data!F3866</f>
        <v>13.45</v>
      </c>
      <c r="G3866" s="18">
        <f>IF(Raw_Data!G3866="",ROUND(AVERAGEIFS(Raw_Data!$G$2:$G$4001,Raw_Data!$E$2:$E$4001,E3866),1),Raw_Data!G3866)</f>
        <v>461</v>
      </c>
      <c r="H3866" s="15">
        <f>Raw_Data!H3866</f>
        <v>17.100000000000001</v>
      </c>
      <c r="I3866" s="15">
        <f>Raw_Data!I3866</f>
        <v>59.5</v>
      </c>
      <c r="J3866" s="15">
        <f>Raw_Data!J3866</f>
        <v>5</v>
      </c>
      <c r="K3866" s="15">
        <f>Raw_Data!K3866</f>
        <v>7.62</v>
      </c>
      <c r="L3866" s="18">
        <f>IF(Raw_Data!L3866="",ROUND(AVERAGEIFS(Raw_Data!$L$2:$L$4001,Raw_Data!$E$2:$E$4001,E3866),1),Raw_Data!L3866)</f>
        <v>24.4</v>
      </c>
      <c r="M3866" s="15">
        <f>Raw_Data!M3866</f>
        <v>113.8</v>
      </c>
      <c r="N3866" s="15">
        <f>Raw_Data!N3866</f>
        <v>87.2</v>
      </c>
      <c r="O3866" s="15">
        <f>Raw_Data!O3866</f>
        <v>77.099999999999994</v>
      </c>
      <c r="P3866" s="15" t="str">
        <f>Raw_Data!P3866</f>
        <v>Flood</v>
      </c>
      <c r="Q3866" s="15">
        <f>Raw_Data!Q3866</f>
        <v>254</v>
      </c>
      <c r="R3866" s="15">
        <f>Raw_Data!R3866</f>
        <v>4.24</v>
      </c>
      <c r="S3866" s="15">
        <f>Raw_Data!S3866</f>
        <v>0.95</v>
      </c>
      <c r="T3866" s="18">
        <f>IF(Raw_Data!T3866="",ROUND(AVERAGEIFS(Raw_Data!$T$2:$T$4001,Raw_Data!$E$2:$E$4001,E3866,Raw_Data!$D$2:$D$4001,D3866),2),IF(Raw_Data!T3866&gt;INDEX(Cleaning_Reference!$F$6:$F$13,MATCH(D3866,Cleaning_Reference!$A$6:$A$13,0)),INDEX(Cleaning_Reference!$F$6:$F$13,MATCH(D3866,Cleaning_Reference!$A$6:$A$13,0)),Raw_Data!T3866))</f>
        <v>1.23</v>
      </c>
      <c r="U3866" s="15">
        <f>Raw_Data!U3866</f>
        <v>16.54</v>
      </c>
      <c r="V3866" s="15">
        <f>Raw_Data!V3866</f>
        <v>22552</v>
      </c>
      <c r="W3866" s="15">
        <f>Raw_Data!W3866</f>
        <v>1047268</v>
      </c>
      <c r="X3866" s="15">
        <f>Raw_Data!X3866</f>
        <v>373010</v>
      </c>
      <c r="Y3866" s="15">
        <f>Raw_Data!Y3866</f>
        <v>-674258</v>
      </c>
      <c r="Z3866" s="15">
        <f>Raw_Data!Z3866</f>
        <v>28996</v>
      </c>
      <c r="AA3866" s="15">
        <f>Raw_Data!AA3866</f>
        <v>0.56999999999999995</v>
      </c>
      <c r="AB3866" s="15">
        <f>Raw_Data!AB3866</f>
        <v>31.6</v>
      </c>
      <c r="AC3866" s="19" t="str">
        <f>IF(Raw_Data!G3866="","Yes","No")</f>
        <v>No</v>
      </c>
      <c r="AD3866" s="19" t="str">
        <f>IF(Raw_Data!L3866="","Yes","No")</f>
        <v>No</v>
      </c>
      <c r="AE3866" s="19" t="str">
        <f>IF(Raw_Data!T3866="","Imputed",IF(Raw_Data!T3866&gt;INDEX(Cleaning_Reference!$F$6:$F$13,MATCH(D3866,Cleaning_Reference!$A$6:$A$13,0)),"Capped","Original"))</f>
        <v>Original</v>
      </c>
      <c r="AF3866" s="21">
        <f t="shared" si="60"/>
        <v>16.54</v>
      </c>
    </row>
    <row r="3867" spans="1:32" ht="15" customHeight="1" x14ac:dyDescent="0.3">
      <c r="A3867" s="20" t="str">
        <f>Raw_Data!A3867</f>
        <v>SF13866</v>
      </c>
      <c r="B3867" s="15" t="str">
        <f>Raw_Data!B3867</f>
        <v>Telangana</v>
      </c>
      <c r="C3867" s="15" t="str">
        <f>Raw_Data!C3867</f>
        <v>Warangal</v>
      </c>
      <c r="D3867" s="15" t="str">
        <f>Raw_Data!D3867</f>
        <v>Pulses</v>
      </c>
      <c r="E3867" s="15" t="str">
        <f>Raw_Data!E3867</f>
        <v>Kharif</v>
      </c>
      <c r="F3867" s="15">
        <f>Raw_Data!F3867</f>
        <v>5.01</v>
      </c>
      <c r="G3867" s="18">
        <f>IF(Raw_Data!G3867="",ROUND(AVERAGEIFS(Raw_Data!$G$2:$G$4001,Raw_Data!$E$2:$E$4001,E3867),1),Raw_Data!G3867)</f>
        <v>1206.2</v>
      </c>
      <c r="H3867" s="15">
        <f>Raw_Data!H3867</f>
        <v>28</v>
      </c>
      <c r="I3867" s="15">
        <f>Raw_Data!I3867</f>
        <v>66.5</v>
      </c>
      <c r="J3867" s="15">
        <f>Raw_Data!J3867</f>
        <v>8.5</v>
      </c>
      <c r="K3867" s="15">
        <f>Raw_Data!K3867</f>
        <v>7</v>
      </c>
      <c r="L3867" s="18">
        <f>IF(Raw_Data!L3867="",ROUND(AVERAGEIFS(Raw_Data!$L$2:$L$4001,Raw_Data!$E$2:$E$4001,E3867),1),Raw_Data!L3867)</f>
        <v>42.1</v>
      </c>
      <c r="M3867" s="15">
        <f>Raw_Data!M3867</f>
        <v>126.2</v>
      </c>
      <c r="N3867" s="15">
        <f>Raw_Data!N3867</f>
        <v>99.6</v>
      </c>
      <c r="O3867" s="15">
        <f>Raw_Data!O3867</f>
        <v>61.7</v>
      </c>
      <c r="P3867" s="15" t="str">
        <f>Raw_Data!P3867</f>
        <v>Drip</v>
      </c>
      <c r="Q3867" s="15">
        <f>Raw_Data!Q3867</f>
        <v>127.1</v>
      </c>
      <c r="R3867" s="15">
        <f>Raw_Data!R3867</f>
        <v>3.3</v>
      </c>
      <c r="S3867" s="15">
        <f>Raw_Data!S3867</f>
        <v>0.8</v>
      </c>
      <c r="T3867" s="18">
        <f>IF(Raw_Data!T3867="",ROUND(AVERAGEIFS(Raw_Data!$T$2:$T$4001,Raw_Data!$E$2:$E$4001,E3867,Raw_Data!$D$2:$D$4001,D3867),2),IF(Raw_Data!T3867&gt;INDEX(Cleaning_Reference!$F$6:$F$13,MATCH(D3867,Cleaning_Reference!$A$6:$A$13,0)),INDEX(Cleaning_Reference!$F$6:$F$13,MATCH(D3867,Cleaning_Reference!$A$6:$A$13,0)),Raw_Data!T3867))</f>
        <v>1.1499999999999999</v>
      </c>
      <c r="U3867" s="15">
        <f>Raw_Data!U3867</f>
        <v>5.76</v>
      </c>
      <c r="V3867" s="15">
        <f>Raw_Data!V3867</f>
        <v>67332</v>
      </c>
      <c r="W3867" s="15">
        <f>Raw_Data!W3867</f>
        <v>280004</v>
      </c>
      <c r="X3867" s="15">
        <f>Raw_Data!X3867</f>
        <v>387832</v>
      </c>
      <c r="Y3867" s="15">
        <f>Raw_Data!Y3867</f>
        <v>107828</v>
      </c>
      <c r="Z3867" s="15">
        <f>Raw_Data!Z3867</f>
        <v>1510</v>
      </c>
      <c r="AA3867" s="15">
        <f>Raw_Data!AA3867</f>
        <v>3.8149999999999999</v>
      </c>
      <c r="AB3867" s="15">
        <f>Raw_Data!AB3867</f>
        <v>61.3</v>
      </c>
      <c r="AC3867" s="19" t="str">
        <f>IF(Raw_Data!G3867="","Yes","No")</f>
        <v>No</v>
      </c>
      <c r="AD3867" s="19" t="str">
        <f>IF(Raw_Data!L3867="","Yes","No")</f>
        <v>No</v>
      </c>
      <c r="AE3867" s="19" t="str">
        <f>IF(Raw_Data!T3867="","Imputed",IF(Raw_Data!T3867&gt;INDEX(Cleaning_Reference!$F$6:$F$13,MATCH(D3867,Cleaning_Reference!$A$6:$A$13,0)),"Capped","Original"))</f>
        <v>Original</v>
      </c>
      <c r="AF3867" s="21">
        <f t="shared" si="60"/>
        <v>5.76</v>
      </c>
    </row>
    <row r="3868" spans="1:32" ht="15" customHeight="1" x14ac:dyDescent="0.3">
      <c r="A3868" s="20" t="str">
        <f>Raw_Data!A3868</f>
        <v>SF13867</v>
      </c>
      <c r="B3868" s="15" t="str">
        <f>Raw_Data!B3868</f>
        <v>Telangana</v>
      </c>
      <c r="C3868" s="15" t="str">
        <f>Raw_Data!C3868</f>
        <v>Ludhiana</v>
      </c>
      <c r="D3868" s="15" t="str">
        <f>Raw_Data!D3868</f>
        <v>Maize</v>
      </c>
      <c r="E3868" s="15" t="str">
        <f>Raw_Data!E3868</f>
        <v>Rabi</v>
      </c>
      <c r="F3868" s="15">
        <f>Raw_Data!F3868</f>
        <v>8.23</v>
      </c>
      <c r="G3868" s="18">
        <f>IF(Raw_Data!G3868="",ROUND(AVERAGEIFS(Raw_Data!$G$2:$G$4001,Raw_Data!$E$2:$E$4001,E3868),1),Raw_Data!G3868)</f>
        <v>548.4</v>
      </c>
      <c r="H3868" s="15">
        <f>Raw_Data!H3868</f>
        <v>21.9</v>
      </c>
      <c r="I3868" s="15">
        <f>Raw_Data!I3868</f>
        <v>59.1</v>
      </c>
      <c r="J3868" s="15">
        <f>Raw_Data!J3868</f>
        <v>8.4</v>
      </c>
      <c r="K3868" s="15">
        <f>Raw_Data!K3868</f>
        <v>6.99</v>
      </c>
      <c r="L3868" s="18">
        <f>IF(Raw_Data!L3868="",ROUND(AVERAGEIFS(Raw_Data!$L$2:$L$4001,Raw_Data!$E$2:$E$4001,E3868),1),Raw_Data!L3868)</f>
        <v>29</v>
      </c>
      <c r="M3868" s="15">
        <f>Raw_Data!M3868</f>
        <v>129.30000000000001</v>
      </c>
      <c r="N3868" s="15">
        <f>Raw_Data!N3868</f>
        <v>48.9</v>
      </c>
      <c r="O3868" s="15">
        <f>Raw_Data!O3868</f>
        <v>70</v>
      </c>
      <c r="P3868" s="15" t="str">
        <f>Raw_Data!P3868</f>
        <v>Drip</v>
      </c>
      <c r="Q3868" s="15">
        <f>Raw_Data!Q3868</f>
        <v>162.30000000000001</v>
      </c>
      <c r="R3868" s="15">
        <f>Raw_Data!R3868</f>
        <v>5.73</v>
      </c>
      <c r="S3868" s="15">
        <f>Raw_Data!S3868</f>
        <v>0.72</v>
      </c>
      <c r="T3868" s="18">
        <f>IF(Raw_Data!T3868="",ROUND(AVERAGEIFS(Raw_Data!$T$2:$T$4001,Raw_Data!$E$2:$E$4001,E3868,Raw_Data!$D$2:$D$4001,D3868),2),IF(Raw_Data!T3868&gt;INDEX(Cleaning_Reference!$F$6:$F$13,MATCH(D3868,Cleaning_Reference!$A$6:$A$13,0)),INDEX(Cleaning_Reference!$F$6:$F$13,MATCH(D3868,Cleaning_Reference!$A$6:$A$13,0)),Raw_Data!T3868))</f>
        <v>4.03</v>
      </c>
      <c r="U3868" s="15">
        <f>Raw_Data!U3868</f>
        <v>33.17</v>
      </c>
      <c r="V3868" s="15">
        <f>Raw_Data!V3868</f>
        <v>19749</v>
      </c>
      <c r="W3868" s="15">
        <f>Raw_Data!W3868</f>
        <v>583419</v>
      </c>
      <c r="X3868" s="15">
        <f>Raw_Data!X3868</f>
        <v>655074</v>
      </c>
      <c r="Y3868" s="15">
        <f>Raw_Data!Y3868</f>
        <v>71655</v>
      </c>
      <c r="Z3868" s="15">
        <f>Raw_Data!Z3868</f>
        <v>4289</v>
      </c>
      <c r="AA3868" s="15">
        <f>Raw_Data!AA3868</f>
        <v>7.734</v>
      </c>
      <c r="AB3868" s="15">
        <f>Raw_Data!AB3868</f>
        <v>45.3</v>
      </c>
      <c r="AC3868" s="19" t="str">
        <f>IF(Raw_Data!G3868="","Yes","No")</f>
        <v>No</v>
      </c>
      <c r="AD3868" s="19" t="str">
        <f>IF(Raw_Data!L3868="","Yes","No")</f>
        <v>No</v>
      </c>
      <c r="AE3868" s="19" t="str">
        <f>IF(Raw_Data!T3868="","Imputed",IF(Raw_Data!T3868&gt;INDEX(Cleaning_Reference!$F$6:$F$13,MATCH(D3868,Cleaning_Reference!$A$6:$A$13,0)),"Capped","Original"))</f>
        <v>Original</v>
      </c>
      <c r="AF3868" s="21">
        <f t="shared" si="60"/>
        <v>33.17</v>
      </c>
    </row>
    <row r="3869" spans="1:32" ht="15" customHeight="1" x14ac:dyDescent="0.3">
      <c r="A3869" s="20" t="str">
        <f>Raw_Data!A3869</f>
        <v>SF13868</v>
      </c>
      <c r="B3869" s="15" t="str">
        <f>Raw_Data!B3869</f>
        <v>Tamil Nadu</v>
      </c>
      <c r="C3869" s="15" t="str">
        <f>Raw_Data!C3869</f>
        <v>Rajkot</v>
      </c>
      <c r="D3869" s="15" t="str">
        <f>Raw_Data!D3869</f>
        <v>Wheat</v>
      </c>
      <c r="E3869" s="15" t="str">
        <f>Raw_Data!E3869</f>
        <v>Kharif</v>
      </c>
      <c r="F3869" s="15">
        <f>Raw_Data!F3869</f>
        <v>4.59</v>
      </c>
      <c r="G3869" s="18">
        <f>IF(Raw_Data!G3869="",ROUND(AVERAGEIFS(Raw_Data!$G$2:$G$4001,Raw_Data!$E$2:$E$4001,E3869),1),Raw_Data!G3869)</f>
        <v>1020.6</v>
      </c>
      <c r="H3869" s="15">
        <f>Raw_Data!H3869</f>
        <v>30.1</v>
      </c>
      <c r="I3869" s="15">
        <f>Raw_Data!I3869</f>
        <v>94.6</v>
      </c>
      <c r="J3869" s="15">
        <f>Raw_Data!J3869</f>
        <v>8.3000000000000007</v>
      </c>
      <c r="K3869" s="15">
        <f>Raw_Data!K3869</f>
        <v>7.17</v>
      </c>
      <c r="L3869" s="18">
        <f>IF(Raw_Data!L3869="",ROUND(AVERAGEIFS(Raw_Data!$L$2:$L$4001,Raw_Data!$E$2:$E$4001,E3869),1),Raw_Data!L3869)</f>
        <v>36.6</v>
      </c>
      <c r="M3869" s="15">
        <f>Raw_Data!M3869</f>
        <v>116.7</v>
      </c>
      <c r="N3869" s="15">
        <f>Raw_Data!N3869</f>
        <v>25.6</v>
      </c>
      <c r="O3869" s="15">
        <f>Raw_Data!O3869</f>
        <v>183.3</v>
      </c>
      <c r="P3869" s="15" t="str">
        <f>Raw_Data!P3869</f>
        <v>Sprinkler</v>
      </c>
      <c r="Q3869" s="15">
        <f>Raw_Data!Q3869</f>
        <v>135</v>
      </c>
      <c r="R3869" s="15">
        <f>Raw_Data!R3869</f>
        <v>4.8099999999999996</v>
      </c>
      <c r="S3869" s="15">
        <f>Raw_Data!S3869</f>
        <v>0.82</v>
      </c>
      <c r="T3869" s="18">
        <f>IF(Raw_Data!T3869="",ROUND(AVERAGEIFS(Raw_Data!$T$2:$T$4001,Raw_Data!$E$2:$E$4001,E3869,Raw_Data!$D$2:$D$4001,D3869),2),IF(Raw_Data!T3869&gt;INDEX(Cleaning_Reference!$F$6:$F$13,MATCH(D3869,Cleaning_Reference!$A$6:$A$13,0)),INDEX(Cleaning_Reference!$F$6:$F$13,MATCH(D3869,Cleaning_Reference!$A$6:$A$13,0)),Raw_Data!T3869))</f>
        <v>2.38</v>
      </c>
      <c r="U3869" s="15">
        <f>Raw_Data!U3869</f>
        <v>10.92</v>
      </c>
      <c r="V3869" s="15">
        <f>Raw_Data!V3869</f>
        <v>25996</v>
      </c>
      <c r="W3869" s="15">
        <f>Raw_Data!W3869</f>
        <v>299458</v>
      </c>
      <c r="X3869" s="15">
        <f>Raw_Data!X3869</f>
        <v>283876</v>
      </c>
      <c r="Y3869" s="15">
        <f>Raw_Data!Y3869</f>
        <v>-15582</v>
      </c>
      <c r="Z3869" s="15">
        <f>Raw_Data!Z3869</f>
        <v>2871</v>
      </c>
      <c r="AA3869" s="15">
        <f>Raw_Data!AA3869</f>
        <v>3.8039999999999998</v>
      </c>
      <c r="AB3869" s="15">
        <f>Raw_Data!AB3869</f>
        <v>64.400000000000006</v>
      </c>
      <c r="AC3869" s="19" t="str">
        <f>IF(Raw_Data!G3869="","Yes","No")</f>
        <v>No</v>
      </c>
      <c r="AD3869" s="19" t="str">
        <f>IF(Raw_Data!L3869="","Yes","No")</f>
        <v>No</v>
      </c>
      <c r="AE3869" s="19" t="str">
        <f>IF(Raw_Data!T3869="","Imputed",IF(Raw_Data!T3869&gt;INDEX(Cleaning_Reference!$F$6:$F$13,MATCH(D3869,Cleaning_Reference!$A$6:$A$13,0)),"Capped","Original"))</f>
        <v>Original</v>
      </c>
      <c r="AF3869" s="21">
        <f t="shared" si="60"/>
        <v>10.92</v>
      </c>
    </row>
    <row r="3870" spans="1:32" ht="15" customHeight="1" x14ac:dyDescent="0.3">
      <c r="A3870" s="20" t="str">
        <f>Raw_Data!A3870</f>
        <v>SF13869</v>
      </c>
      <c r="B3870" s="15" t="str">
        <f>Raw_Data!B3870</f>
        <v>Telangana</v>
      </c>
      <c r="C3870" s="15" t="str">
        <f>Raw_Data!C3870</f>
        <v>Nashik</v>
      </c>
      <c r="D3870" s="15" t="str">
        <f>Raw_Data!D3870</f>
        <v>Chilli</v>
      </c>
      <c r="E3870" s="15" t="str">
        <f>Raw_Data!E3870</f>
        <v>Rabi</v>
      </c>
      <c r="F3870" s="15">
        <f>Raw_Data!F3870</f>
        <v>1.02</v>
      </c>
      <c r="G3870" s="18">
        <f>IF(Raw_Data!G3870="",ROUND(AVERAGEIFS(Raw_Data!$G$2:$G$4001,Raw_Data!$E$2:$E$4001,E3870),1),Raw_Data!G3870)</f>
        <v>463.1</v>
      </c>
      <c r="H3870" s="15">
        <f>Raw_Data!H3870</f>
        <v>26.7</v>
      </c>
      <c r="I3870" s="15">
        <f>Raw_Data!I3870</f>
        <v>48.2</v>
      </c>
      <c r="J3870" s="15">
        <f>Raw_Data!J3870</f>
        <v>6.7</v>
      </c>
      <c r="K3870" s="15">
        <f>Raw_Data!K3870</f>
        <v>7.07</v>
      </c>
      <c r="L3870" s="18">
        <f>IF(Raw_Data!L3870="",ROUND(AVERAGEIFS(Raw_Data!$L$2:$L$4001,Raw_Data!$E$2:$E$4001,E3870),1),Raw_Data!L3870)</f>
        <v>24.4</v>
      </c>
      <c r="M3870" s="15">
        <f>Raw_Data!M3870</f>
        <v>164.7</v>
      </c>
      <c r="N3870" s="15">
        <f>Raw_Data!N3870</f>
        <v>77.5</v>
      </c>
      <c r="O3870" s="15">
        <f>Raw_Data!O3870</f>
        <v>147.4</v>
      </c>
      <c r="P3870" s="15" t="str">
        <f>Raw_Data!P3870</f>
        <v>Drip</v>
      </c>
      <c r="Q3870" s="15">
        <f>Raw_Data!Q3870</f>
        <v>244.2</v>
      </c>
      <c r="R3870" s="15">
        <f>Raw_Data!R3870</f>
        <v>7.61</v>
      </c>
      <c r="S3870" s="15">
        <f>Raw_Data!S3870</f>
        <v>0.76</v>
      </c>
      <c r="T3870" s="18">
        <f>IF(Raw_Data!T3870="",ROUND(AVERAGEIFS(Raw_Data!$T$2:$T$4001,Raw_Data!$E$2:$E$4001,E3870,Raw_Data!$D$2:$D$4001,D3870),2),IF(Raw_Data!T3870&gt;INDEX(Cleaning_Reference!$F$6:$F$13,MATCH(D3870,Cleaning_Reference!$A$6:$A$13,0)),INDEX(Cleaning_Reference!$F$6:$F$13,MATCH(D3870,Cleaning_Reference!$A$6:$A$13,0)),Raw_Data!T3870))</f>
        <v>3.04</v>
      </c>
      <c r="U3870" s="15">
        <f>Raw_Data!U3870</f>
        <v>3.1</v>
      </c>
      <c r="V3870" s="15">
        <f>Raw_Data!V3870</f>
        <v>106189</v>
      </c>
      <c r="W3870" s="15">
        <f>Raw_Data!W3870</f>
        <v>61427</v>
      </c>
      <c r="X3870" s="15">
        <f>Raw_Data!X3870</f>
        <v>329186</v>
      </c>
      <c r="Y3870" s="15">
        <f>Raw_Data!Y3870</f>
        <v>267759</v>
      </c>
      <c r="Z3870" s="15">
        <f>Raw_Data!Z3870</f>
        <v>446</v>
      </c>
      <c r="AA3870" s="15">
        <f>Raw_Data!AA3870</f>
        <v>6.9509999999999996</v>
      </c>
      <c r="AB3870" s="15">
        <f>Raw_Data!AB3870</f>
        <v>33.4</v>
      </c>
      <c r="AC3870" s="19" t="str">
        <f>IF(Raw_Data!G3870="","Yes","No")</f>
        <v>No</v>
      </c>
      <c r="AD3870" s="19" t="str">
        <f>IF(Raw_Data!L3870="","Yes","No")</f>
        <v>No</v>
      </c>
      <c r="AE3870" s="19" t="str">
        <f>IF(Raw_Data!T3870="","Imputed",IF(Raw_Data!T3870&gt;INDEX(Cleaning_Reference!$F$6:$F$13,MATCH(D3870,Cleaning_Reference!$A$6:$A$13,0)),"Capped","Original"))</f>
        <v>Original</v>
      </c>
      <c r="AF3870" s="21">
        <f t="shared" si="60"/>
        <v>3.1</v>
      </c>
    </row>
    <row r="3871" spans="1:32" ht="15" customHeight="1" x14ac:dyDescent="0.3">
      <c r="A3871" s="20" t="str">
        <f>Raw_Data!A3871</f>
        <v>SF13870</v>
      </c>
      <c r="B3871" s="15" t="str">
        <f>Raw_Data!B3871</f>
        <v>Telangana</v>
      </c>
      <c r="C3871" s="15" t="str">
        <f>Raw_Data!C3871</f>
        <v>Rajkot</v>
      </c>
      <c r="D3871" s="15" t="str">
        <f>Raw_Data!D3871</f>
        <v>Chilli</v>
      </c>
      <c r="E3871" s="15" t="str">
        <f>Raw_Data!E3871</f>
        <v>Zaid</v>
      </c>
      <c r="F3871" s="15">
        <f>Raw_Data!F3871</f>
        <v>1.1200000000000001</v>
      </c>
      <c r="G3871" s="18">
        <f>IF(Raw_Data!G3871="",ROUND(AVERAGEIFS(Raw_Data!$G$2:$G$4001,Raw_Data!$E$2:$E$4001,E3871),1),Raw_Data!G3871)</f>
        <v>247.3</v>
      </c>
      <c r="H3871" s="15">
        <f>Raw_Data!H3871</f>
        <v>30.5</v>
      </c>
      <c r="I3871" s="15">
        <f>Raw_Data!I3871</f>
        <v>63.8</v>
      </c>
      <c r="J3871" s="15">
        <f>Raw_Data!J3871</f>
        <v>10</v>
      </c>
      <c r="K3871" s="15">
        <f>Raw_Data!K3871</f>
        <v>7.37</v>
      </c>
      <c r="L3871" s="18">
        <f>IF(Raw_Data!L3871="",ROUND(AVERAGEIFS(Raw_Data!$L$2:$L$4001,Raw_Data!$E$2:$E$4001,E3871),1),Raw_Data!L3871)</f>
        <v>19.2</v>
      </c>
      <c r="M3871" s="15">
        <f>Raw_Data!M3871</f>
        <v>123.5</v>
      </c>
      <c r="N3871" s="15">
        <f>Raw_Data!N3871</f>
        <v>63.4</v>
      </c>
      <c r="O3871" s="15">
        <f>Raw_Data!O3871</f>
        <v>85.1</v>
      </c>
      <c r="P3871" s="15" t="str">
        <f>Raw_Data!P3871</f>
        <v>Flood</v>
      </c>
      <c r="Q3871" s="15">
        <f>Raw_Data!Q3871</f>
        <v>315.39999999999998</v>
      </c>
      <c r="R3871" s="15">
        <f>Raw_Data!R3871</f>
        <v>6.01</v>
      </c>
      <c r="S3871" s="15">
        <f>Raw_Data!S3871</f>
        <v>0.79</v>
      </c>
      <c r="T3871" s="18">
        <f>IF(Raw_Data!T3871="",ROUND(AVERAGEIFS(Raw_Data!$T$2:$T$4001,Raw_Data!$E$2:$E$4001,E3871,Raw_Data!$D$2:$D$4001,D3871),2),IF(Raw_Data!T3871&gt;INDEX(Cleaning_Reference!$F$6:$F$13,MATCH(D3871,Cleaning_Reference!$A$6:$A$13,0)),INDEX(Cleaning_Reference!$F$6:$F$13,MATCH(D3871,Cleaning_Reference!$A$6:$A$13,0)),Raw_Data!T3871))</f>
        <v>0.79</v>
      </c>
      <c r="U3871" s="15">
        <f>Raw_Data!U3871</f>
        <v>0.88</v>
      </c>
      <c r="V3871" s="15">
        <f>Raw_Data!V3871</f>
        <v>111282</v>
      </c>
      <c r="W3871" s="15">
        <f>Raw_Data!W3871</f>
        <v>100179</v>
      </c>
      <c r="X3871" s="15">
        <f>Raw_Data!X3871</f>
        <v>97928</v>
      </c>
      <c r="Y3871" s="15">
        <f>Raw_Data!Y3871</f>
        <v>-2251</v>
      </c>
      <c r="Z3871" s="15">
        <f>Raw_Data!Z3871</f>
        <v>843</v>
      </c>
      <c r="AA3871" s="15">
        <f>Raw_Data!AA3871</f>
        <v>1.044</v>
      </c>
      <c r="AB3871" s="15">
        <f>Raw_Data!AB3871</f>
        <v>42.4</v>
      </c>
      <c r="AC3871" s="19" t="str">
        <f>IF(Raw_Data!G3871="","Yes","No")</f>
        <v>No</v>
      </c>
      <c r="AD3871" s="19" t="str">
        <f>IF(Raw_Data!L3871="","Yes","No")</f>
        <v>Yes</v>
      </c>
      <c r="AE3871" s="19" t="str">
        <f>IF(Raw_Data!T3871="","Imputed",IF(Raw_Data!T3871&gt;INDEX(Cleaning_Reference!$F$6:$F$13,MATCH(D3871,Cleaning_Reference!$A$6:$A$13,0)),"Capped","Original"))</f>
        <v>Original</v>
      </c>
      <c r="AF3871" s="21">
        <f t="shared" si="60"/>
        <v>0.88</v>
      </c>
    </row>
    <row r="3872" spans="1:32" ht="15" customHeight="1" x14ac:dyDescent="0.3">
      <c r="A3872" s="20" t="str">
        <f>Raw_Data!A3872</f>
        <v>SF13871</v>
      </c>
      <c r="B3872" s="15" t="str">
        <f>Raw_Data!B3872</f>
        <v>Telangana</v>
      </c>
      <c r="C3872" s="15" t="str">
        <f>Raw_Data!C3872</f>
        <v>Indore</v>
      </c>
      <c r="D3872" s="15" t="str">
        <f>Raw_Data!D3872</f>
        <v>Maize</v>
      </c>
      <c r="E3872" s="15" t="str">
        <f>Raw_Data!E3872</f>
        <v>Rabi</v>
      </c>
      <c r="F3872" s="15">
        <f>Raw_Data!F3872</f>
        <v>12</v>
      </c>
      <c r="G3872" s="18">
        <f>IF(Raw_Data!G3872="",ROUND(AVERAGEIFS(Raw_Data!$G$2:$G$4001,Raw_Data!$E$2:$E$4001,E3872),1),Raw_Data!G3872)</f>
        <v>501.8</v>
      </c>
      <c r="H3872" s="15">
        <f>Raw_Data!H3872</f>
        <v>24.2</v>
      </c>
      <c r="I3872" s="15">
        <f>Raw_Data!I3872</f>
        <v>56.1</v>
      </c>
      <c r="J3872" s="15">
        <f>Raw_Data!J3872</f>
        <v>8.3000000000000007</v>
      </c>
      <c r="K3872" s="15">
        <f>Raw_Data!K3872</f>
        <v>6.13</v>
      </c>
      <c r="L3872" s="18">
        <f>IF(Raw_Data!L3872="",ROUND(AVERAGEIFS(Raw_Data!$L$2:$L$4001,Raw_Data!$E$2:$E$4001,E3872),1),Raw_Data!L3872)</f>
        <v>27.1</v>
      </c>
      <c r="M3872" s="15">
        <f>Raw_Data!M3872</f>
        <v>77.5</v>
      </c>
      <c r="N3872" s="15">
        <f>Raw_Data!N3872</f>
        <v>54.3</v>
      </c>
      <c r="O3872" s="15">
        <f>Raw_Data!O3872</f>
        <v>120.7</v>
      </c>
      <c r="P3872" s="15" t="str">
        <f>Raw_Data!P3872</f>
        <v>Drip</v>
      </c>
      <c r="Q3872" s="15">
        <f>Raw_Data!Q3872</f>
        <v>144.6</v>
      </c>
      <c r="R3872" s="15">
        <f>Raw_Data!R3872</f>
        <v>1.9</v>
      </c>
      <c r="S3872" s="15">
        <f>Raw_Data!S3872</f>
        <v>0.72</v>
      </c>
      <c r="T3872" s="18">
        <f>IF(Raw_Data!T3872="",ROUND(AVERAGEIFS(Raw_Data!$T$2:$T$4001,Raw_Data!$E$2:$E$4001,E3872,Raw_Data!$D$2:$D$4001,D3872),2),IF(Raw_Data!T3872&gt;INDEX(Cleaning_Reference!$F$6:$F$13,MATCH(D3872,Cleaning_Reference!$A$6:$A$13,0)),INDEX(Cleaning_Reference!$F$6:$F$13,MATCH(D3872,Cleaning_Reference!$A$6:$A$13,0)),Raw_Data!T3872))</f>
        <v>2.96</v>
      </c>
      <c r="U3872" s="15">
        <f>Raw_Data!U3872</f>
        <v>35.520000000000003</v>
      </c>
      <c r="V3872" s="15">
        <f>Raw_Data!V3872</f>
        <v>22620</v>
      </c>
      <c r="W3872" s="15">
        <f>Raw_Data!W3872</f>
        <v>650058</v>
      </c>
      <c r="X3872" s="15">
        <f>Raw_Data!X3872</f>
        <v>803462</v>
      </c>
      <c r="Y3872" s="15">
        <f>Raw_Data!Y3872</f>
        <v>153404</v>
      </c>
      <c r="Z3872" s="15">
        <f>Raw_Data!Z3872</f>
        <v>5118</v>
      </c>
      <c r="AA3872" s="15">
        <f>Raw_Data!AA3872</f>
        <v>6.94</v>
      </c>
      <c r="AB3872" s="15">
        <f>Raw_Data!AB3872</f>
        <v>49.2</v>
      </c>
      <c r="AC3872" s="19" t="str">
        <f>IF(Raw_Data!G3872="","Yes","No")</f>
        <v>No</v>
      </c>
      <c r="AD3872" s="19" t="str">
        <f>IF(Raw_Data!L3872="","Yes","No")</f>
        <v>No</v>
      </c>
      <c r="AE3872" s="19" t="str">
        <f>IF(Raw_Data!T3872="","Imputed",IF(Raw_Data!T3872&gt;INDEX(Cleaning_Reference!$F$6:$F$13,MATCH(D3872,Cleaning_Reference!$A$6:$A$13,0)),"Capped","Original"))</f>
        <v>Original</v>
      </c>
      <c r="AF3872" s="21">
        <f t="shared" si="60"/>
        <v>35.520000000000003</v>
      </c>
    </row>
    <row r="3873" spans="1:32" ht="15" customHeight="1" x14ac:dyDescent="0.3">
      <c r="A3873" s="20" t="str">
        <f>Raw_Data!A3873</f>
        <v>SF13872</v>
      </c>
      <c r="B3873" s="15" t="str">
        <f>Raw_Data!B3873</f>
        <v>Andhra Pradesh</v>
      </c>
      <c r="C3873" s="15" t="str">
        <f>Raw_Data!C3873</f>
        <v>Indore</v>
      </c>
      <c r="D3873" s="15" t="str">
        <f>Raw_Data!D3873</f>
        <v>Chilli</v>
      </c>
      <c r="E3873" s="15" t="str">
        <f>Raw_Data!E3873</f>
        <v>Kharif</v>
      </c>
      <c r="F3873" s="15">
        <f>Raw_Data!F3873</f>
        <v>6.43</v>
      </c>
      <c r="G3873" s="18">
        <f>IF(Raw_Data!G3873="",ROUND(AVERAGEIFS(Raw_Data!$G$2:$G$4001,Raw_Data!$E$2:$E$4001,E3873),1),Raw_Data!G3873)</f>
        <v>784.8</v>
      </c>
      <c r="H3873" s="15">
        <f>Raw_Data!H3873</f>
        <v>31.9</v>
      </c>
      <c r="I3873" s="15">
        <f>Raw_Data!I3873</f>
        <v>68.099999999999994</v>
      </c>
      <c r="J3873" s="15">
        <f>Raw_Data!J3873</f>
        <v>6.4</v>
      </c>
      <c r="K3873" s="15">
        <f>Raw_Data!K3873</f>
        <v>7.38</v>
      </c>
      <c r="L3873" s="18">
        <f>IF(Raw_Data!L3873="",ROUND(AVERAGEIFS(Raw_Data!$L$2:$L$4001,Raw_Data!$E$2:$E$4001,E3873),1),Raw_Data!L3873)</f>
        <v>33</v>
      </c>
      <c r="M3873" s="15">
        <f>Raw_Data!M3873</f>
        <v>97.9</v>
      </c>
      <c r="N3873" s="15">
        <f>Raw_Data!N3873</f>
        <v>47</v>
      </c>
      <c r="O3873" s="15">
        <f>Raw_Data!O3873</f>
        <v>163.5</v>
      </c>
      <c r="P3873" s="15" t="str">
        <f>Raw_Data!P3873</f>
        <v>Flood</v>
      </c>
      <c r="Q3873" s="15">
        <f>Raw_Data!Q3873</f>
        <v>234</v>
      </c>
      <c r="R3873" s="15">
        <f>Raw_Data!R3873</f>
        <v>7.77</v>
      </c>
      <c r="S3873" s="15">
        <f>Raw_Data!S3873</f>
        <v>0.98</v>
      </c>
      <c r="T3873" s="18">
        <f>IF(Raw_Data!T3873="",ROUND(AVERAGEIFS(Raw_Data!$T$2:$T$4001,Raw_Data!$E$2:$E$4001,E3873,Raw_Data!$D$2:$D$4001,D3873),2),IF(Raw_Data!T3873&gt;INDEX(Cleaning_Reference!$F$6:$F$13,MATCH(D3873,Cleaning_Reference!$A$6:$A$13,0)),INDEX(Cleaning_Reference!$F$6:$F$13,MATCH(D3873,Cleaning_Reference!$A$6:$A$13,0)),Raw_Data!T3873))</f>
        <v>1.43</v>
      </c>
      <c r="U3873" s="15">
        <f>Raw_Data!U3873</f>
        <v>9.19</v>
      </c>
      <c r="V3873" s="15">
        <f>Raw_Data!V3873</f>
        <v>108268</v>
      </c>
      <c r="W3873" s="15">
        <f>Raw_Data!W3873</f>
        <v>490588</v>
      </c>
      <c r="X3873" s="15">
        <f>Raw_Data!X3873</f>
        <v>994983</v>
      </c>
      <c r="Y3873" s="15">
        <f>Raw_Data!Y3873</f>
        <v>504395</v>
      </c>
      <c r="Z3873" s="15">
        <f>Raw_Data!Z3873</f>
        <v>3955</v>
      </c>
      <c r="AA3873" s="15">
        <f>Raw_Data!AA3873</f>
        <v>2.3239999999999998</v>
      </c>
      <c r="AB3873" s="15">
        <f>Raw_Data!AB3873</f>
        <v>46.9</v>
      </c>
      <c r="AC3873" s="19" t="str">
        <f>IF(Raw_Data!G3873="","Yes","No")</f>
        <v>No</v>
      </c>
      <c r="AD3873" s="19" t="str">
        <f>IF(Raw_Data!L3873="","Yes","No")</f>
        <v>No</v>
      </c>
      <c r="AE3873" s="19" t="str">
        <f>IF(Raw_Data!T3873="","Imputed",IF(Raw_Data!T3873&gt;INDEX(Cleaning_Reference!$F$6:$F$13,MATCH(D3873,Cleaning_Reference!$A$6:$A$13,0)),"Capped","Original"))</f>
        <v>Original</v>
      </c>
      <c r="AF3873" s="21">
        <f t="shared" si="60"/>
        <v>9.19</v>
      </c>
    </row>
    <row r="3874" spans="1:32" ht="15" customHeight="1" x14ac:dyDescent="0.3">
      <c r="A3874" s="20" t="str">
        <f>Raw_Data!A3874</f>
        <v>SF13873</v>
      </c>
      <c r="B3874" s="15" t="str">
        <f>Raw_Data!B3874</f>
        <v>Telangana</v>
      </c>
      <c r="C3874" s="15" t="str">
        <f>Raw_Data!C3874</f>
        <v>Ludhiana</v>
      </c>
      <c r="D3874" s="15" t="str">
        <f>Raw_Data!D3874</f>
        <v>Rice</v>
      </c>
      <c r="E3874" s="15" t="str">
        <f>Raw_Data!E3874</f>
        <v>Rabi</v>
      </c>
      <c r="F3874" s="15">
        <f>Raw_Data!F3874</f>
        <v>12.29</v>
      </c>
      <c r="G3874" s="18">
        <f>IF(Raw_Data!G3874="",ROUND(AVERAGEIFS(Raw_Data!$G$2:$G$4001,Raw_Data!$E$2:$E$4001,E3874),1),Raw_Data!G3874)</f>
        <v>336.3</v>
      </c>
      <c r="H3874" s="15">
        <f>Raw_Data!H3874</f>
        <v>24.7</v>
      </c>
      <c r="I3874" s="15">
        <f>Raw_Data!I3874</f>
        <v>69.099999999999994</v>
      </c>
      <c r="J3874" s="15">
        <f>Raw_Data!J3874</f>
        <v>7.4</v>
      </c>
      <c r="K3874" s="15">
        <f>Raw_Data!K3874</f>
        <v>7.07</v>
      </c>
      <c r="L3874" s="18">
        <f>IF(Raw_Data!L3874="",ROUND(AVERAGEIFS(Raw_Data!$L$2:$L$4001,Raw_Data!$E$2:$E$4001,E3874),1),Raw_Data!L3874)</f>
        <v>26.8</v>
      </c>
      <c r="M3874" s="15">
        <f>Raw_Data!M3874</f>
        <v>105.8</v>
      </c>
      <c r="N3874" s="15">
        <f>Raw_Data!N3874</f>
        <v>34.200000000000003</v>
      </c>
      <c r="O3874" s="15">
        <f>Raw_Data!O3874</f>
        <v>100.5</v>
      </c>
      <c r="P3874" s="15" t="str">
        <f>Raw_Data!P3874</f>
        <v>Rainfed</v>
      </c>
      <c r="Q3874" s="15">
        <f>Raw_Data!Q3874</f>
        <v>98.8</v>
      </c>
      <c r="R3874" s="15">
        <f>Raw_Data!R3874</f>
        <v>3.93</v>
      </c>
      <c r="S3874" s="15">
        <f>Raw_Data!S3874</f>
        <v>0.94</v>
      </c>
      <c r="T3874" s="18">
        <f>IF(Raw_Data!T3874="",ROUND(AVERAGEIFS(Raw_Data!$T$2:$T$4001,Raw_Data!$E$2:$E$4001,E3874,Raw_Data!$D$2:$D$4001,D3874),2),IF(Raw_Data!T3874&gt;INDEX(Cleaning_Reference!$F$6:$F$13,MATCH(D3874,Cleaning_Reference!$A$6:$A$13,0)),INDEX(Cleaning_Reference!$F$6:$F$13,MATCH(D3874,Cleaning_Reference!$A$6:$A$13,0)),Raw_Data!T3874))</f>
        <v>2.04</v>
      </c>
      <c r="U3874" s="15">
        <f>Raw_Data!U3874</f>
        <v>25.07</v>
      </c>
      <c r="V3874" s="15">
        <f>Raw_Data!V3874</f>
        <v>21948</v>
      </c>
      <c r="W3874" s="15">
        <f>Raw_Data!W3874</f>
        <v>621214</v>
      </c>
      <c r="X3874" s="15">
        <f>Raw_Data!X3874</f>
        <v>550236</v>
      </c>
      <c r="Y3874" s="15">
        <f>Raw_Data!Y3874</f>
        <v>-70978</v>
      </c>
      <c r="Z3874" s="15">
        <f>Raw_Data!Z3874</f>
        <v>11542</v>
      </c>
      <c r="AA3874" s="15">
        <f>Raw_Data!AA3874</f>
        <v>2.1720000000000002</v>
      </c>
      <c r="AB3874" s="15">
        <f>Raw_Data!AB3874</f>
        <v>51</v>
      </c>
      <c r="AC3874" s="19" t="str">
        <f>IF(Raw_Data!G3874="","Yes","No")</f>
        <v>No</v>
      </c>
      <c r="AD3874" s="19" t="str">
        <f>IF(Raw_Data!L3874="","Yes","No")</f>
        <v>No</v>
      </c>
      <c r="AE3874" s="19" t="str">
        <f>IF(Raw_Data!T3874="","Imputed",IF(Raw_Data!T3874&gt;INDEX(Cleaning_Reference!$F$6:$F$13,MATCH(D3874,Cleaning_Reference!$A$6:$A$13,0)),"Capped","Original"))</f>
        <v>Original</v>
      </c>
      <c r="AF3874" s="21">
        <f t="shared" si="60"/>
        <v>25.07</v>
      </c>
    </row>
    <row r="3875" spans="1:32" ht="15" customHeight="1" x14ac:dyDescent="0.3">
      <c r="A3875" s="20" t="str">
        <f>Raw_Data!A3875</f>
        <v>SF13874</v>
      </c>
      <c r="B3875" s="15" t="str">
        <f>Raw_Data!B3875</f>
        <v>Gujarat</v>
      </c>
      <c r="C3875" s="15" t="str">
        <f>Raw_Data!C3875</f>
        <v>Erode</v>
      </c>
      <c r="D3875" s="15" t="str">
        <f>Raw_Data!D3875</f>
        <v>Rice</v>
      </c>
      <c r="E3875" s="15" t="str">
        <f>Raw_Data!E3875</f>
        <v>Rabi</v>
      </c>
      <c r="F3875" s="15">
        <f>Raw_Data!F3875</f>
        <v>8.26</v>
      </c>
      <c r="G3875" s="18">
        <f>IF(Raw_Data!G3875="",ROUND(AVERAGEIFS(Raw_Data!$G$2:$G$4001,Raw_Data!$E$2:$E$4001,E3875),1),Raw_Data!G3875)</f>
        <v>582</v>
      </c>
      <c r="H3875" s="15">
        <f>Raw_Data!H3875</f>
        <v>24.2</v>
      </c>
      <c r="I3875" s="15">
        <f>Raw_Data!I3875</f>
        <v>60.5</v>
      </c>
      <c r="J3875" s="15">
        <f>Raw_Data!J3875</f>
        <v>7.5</v>
      </c>
      <c r="K3875" s="15">
        <f>Raw_Data!K3875</f>
        <v>7.07</v>
      </c>
      <c r="L3875" s="18">
        <f>IF(Raw_Data!L3875="",ROUND(AVERAGEIFS(Raw_Data!$L$2:$L$4001,Raw_Data!$E$2:$E$4001,E3875),1),Raw_Data!L3875)</f>
        <v>36</v>
      </c>
      <c r="M3875" s="15">
        <f>Raw_Data!M3875</f>
        <v>108.1</v>
      </c>
      <c r="N3875" s="15">
        <f>Raw_Data!N3875</f>
        <v>72.900000000000006</v>
      </c>
      <c r="O3875" s="15">
        <f>Raw_Data!O3875</f>
        <v>144.5</v>
      </c>
      <c r="P3875" s="15" t="str">
        <f>Raw_Data!P3875</f>
        <v>Rainfed</v>
      </c>
      <c r="Q3875" s="15">
        <f>Raw_Data!Q3875</f>
        <v>203.5</v>
      </c>
      <c r="R3875" s="15">
        <f>Raw_Data!R3875</f>
        <v>5.84</v>
      </c>
      <c r="S3875" s="15">
        <f>Raw_Data!S3875</f>
        <v>0.91</v>
      </c>
      <c r="T3875" s="18">
        <f>IF(Raw_Data!T3875="",ROUND(AVERAGEIFS(Raw_Data!$T$2:$T$4001,Raw_Data!$E$2:$E$4001,E3875,Raw_Data!$D$2:$D$4001,D3875),2),IF(Raw_Data!T3875&gt;INDEX(Cleaning_Reference!$F$6:$F$13,MATCH(D3875,Cleaning_Reference!$A$6:$A$13,0)),INDEX(Cleaning_Reference!$F$6:$F$13,MATCH(D3875,Cleaning_Reference!$A$6:$A$13,0)),Raw_Data!T3875))</f>
        <v>3.18</v>
      </c>
      <c r="U3875" s="15">
        <f>Raw_Data!U3875</f>
        <v>26.27</v>
      </c>
      <c r="V3875" s="15">
        <f>Raw_Data!V3875</f>
        <v>22908</v>
      </c>
      <c r="W3875" s="15">
        <f>Raw_Data!W3875</f>
        <v>507995</v>
      </c>
      <c r="X3875" s="15">
        <f>Raw_Data!X3875</f>
        <v>601793</v>
      </c>
      <c r="Y3875" s="15">
        <f>Raw_Data!Y3875</f>
        <v>93798</v>
      </c>
      <c r="Z3875" s="15">
        <f>Raw_Data!Z3875</f>
        <v>6556</v>
      </c>
      <c r="AA3875" s="15">
        <f>Raw_Data!AA3875</f>
        <v>4.0069999999999997</v>
      </c>
      <c r="AB3875" s="15">
        <f>Raw_Data!AB3875</f>
        <v>45.5</v>
      </c>
      <c r="AC3875" s="19" t="str">
        <f>IF(Raw_Data!G3875="","Yes","No")</f>
        <v>No</v>
      </c>
      <c r="AD3875" s="19" t="str">
        <f>IF(Raw_Data!L3875="","Yes","No")</f>
        <v>No</v>
      </c>
      <c r="AE3875" s="19" t="str">
        <f>IF(Raw_Data!T3875="","Imputed",IF(Raw_Data!T3875&gt;INDEX(Cleaning_Reference!$F$6:$F$13,MATCH(D3875,Cleaning_Reference!$A$6:$A$13,0)),"Capped","Original"))</f>
        <v>Original</v>
      </c>
      <c r="AF3875" s="21">
        <f t="shared" si="60"/>
        <v>26.27</v>
      </c>
    </row>
    <row r="3876" spans="1:32" ht="15" customHeight="1" x14ac:dyDescent="0.3">
      <c r="A3876" s="20" t="str">
        <f>Raw_Data!A3876</f>
        <v>SF13875</v>
      </c>
      <c r="B3876" s="15" t="str">
        <f>Raw_Data!B3876</f>
        <v>Madhya Pradesh</v>
      </c>
      <c r="C3876" s="15" t="str">
        <f>Raw_Data!C3876</f>
        <v>Guntur</v>
      </c>
      <c r="D3876" s="15" t="str">
        <f>Raw_Data!D3876</f>
        <v>Cotton</v>
      </c>
      <c r="E3876" s="15" t="str">
        <f>Raw_Data!E3876</f>
        <v>Kharif</v>
      </c>
      <c r="F3876" s="15">
        <f>Raw_Data!F3876</f>
        <v>2.57</v>
      </c>
      <c r="G3876" s="18">
        <f>IF(Raw_Data!G3876="",ROUND(AVERAGEIFS(Raw_Data!$G$2:$G$4001,Raw_Data!$E$2:$E$4001,E3876),1),Raw_Data!G3876)</f>
        <v>928.8</v>
      </c>
      <c r="H3876" s="15">
        <f>Raw_Data!H3876</f>
        <v>27.7</v>
      </c>
      <c r="I3876" s="15">
        <f>Raw_Data!I3876</f>
        <v>62</v>
      </c>
      <c r="J3876" s="15">
        <f>Raw_Data!J3876</f>
        <v>4.8</v>
      </c>
      <c r="K3876" s="15">
        <f>Raw_Data!K3876</f>
        <v>7.67</v>
      </c>
      <c r="L3876" s="18">
        <f>IF(Raw_Data!L3876="",ROUND(AVERAGEIFS(Raw_Data!$L$2:$L$4001,Raw_Data!$E$2:$E$4001,E3876),1),Raw_Data!L3876)</f>
        <v>37.799999999999997</v>
      </c>
      <c r="M3876" s="15">
        <f>Raw_Data!M3876</f>
        <v>130.5</v>
      </c>
      <c r="N3876" s="15">
        <f>Raw_Data!N3876</f>
        <v>68.400000000000006</v>
      </c>
      <c r="O3876" s="15">
        <f>Raw_Data!O3876</f>
        <v>128.69999999999999</v>
      </c>
      <c r="P3876" s="15" t="str">
        <f>Raw_Data!P3876</f>
        <v>Rainfed</v>
      </c>
      <c r="Q3876" s="15">
        <f>Raw_Data!Q3876</f>
        <v>199.2</v>
      </c>
      <c r="R3876" s="15">
        <f>Raw_Data!R3876</f>
        <v>5.73</v>
      </c>
      <c r="S3876" s="15">
        <f>Raw_Data!S3876</f>
        <v>0.94</v>
      </c>
      <c r="T3876" s="18">
        <f>IF(Raw_Data!T3876="",ROUND(AVERAGEIFS(Raw_Data!$T$2:$T$4001,Raw_Data!$E$2:$E$4001,E3876,Raw_Data!$D$2:$D$4001,D3876),2),IF(Raw_Data!T3876&gt;INDEX(Cleaning_Reference!$F$6:$F$13,MATCH(D3876,Cleaning_Reference!$A$6:$A$13,0)),INDEX(Cleaning_Reference!$F$6:$F$13,MATCH(D3876,Cleaning_Reference!$A$6:$A$13,0)),Raw_Data!T3876))</f>
        <v>0.56999999999999995</v>
      </c>
      <c r="U3876" s="15">
        <f>Raw_Data!U3876</f>
        <v>1.46</v>
      </c>
      <c r="V3876" s="15">
        <f>Raw_Data!V3876</f>
        <v>65650</v>
      </c>
      <c r="W3876" s="15">
        <f>Raw_Data!W3876</f>
        <v>198427</v>
      </c>
      <c r="X3876" s="15">
        <f>Raw_Data!X3876</f>
        <v>95849</v>
      </c>
      <c r="Y3876" s="15">
        <f>Raw_Data!Y3876</f>
        <v>-102578</v>
      </c>
      <c r="Z3876" s="15">
        <f>Raw_Data!Z3876</f>
        <v>1285</v>
      </c>
      <c r="AA3876" s="15">
        <f>Raw_Data!AA3876</f>
        <v>1.1359999999999999</v>
      </c>
      <c r="AB3876" s="15">
        <f>Raw_Data!AB3876</f>
        <v>53.6</v>
      </c>
      <c r="AC3876" s="19" t="str">
        <f>IF(Raw_Data!G3876="","Yes","No")</f>
        <v>No</v>
      </c>
      <c r="AD3876" s="19" t="str">
        <f>IF(Raw_Data!L3876="","Yes","No")</f>
        <v>No</v>
      </c>
      <c r="AE3876" s="19" t="str">
        <f>IF(Raw_Data!T3876="","Imputed",IF(Raw_Data!T3876&gt;INDEX(Cleaning_Reference!$F$6:$F$13,MATCH(D3876,Cleaning_Reference!$A$6:$A$13,0)),"Capped","Original"))</f>
        <v>Original</v>
      </c>
      <c r="AF3876" s="21">
        <f t="shared" si="60"/>
        <v>1.46</v>
      </c>
    </row>
    <row r="3877" spans="1:32" ht="15" customHeight="1" x14ac:dyDescent="0.3">
      <c r="A3877" s="20" t="str">
        <f>Raw_Data!A3877</f>
        <v>SF13876</v>
      </c>
      <c r="B3877" s="15" t="str">
        <f>Raw_Data!B3877</f>
        <v>Karnataka</v>
      </c>
      <c r="C3877" s="15" t="str">
        <f>Raw_Data!C3877</f>
        <v>Nalgonda</v>
      </c>
      <c r="D3877" s="15" t="str">
        <f>Raw_Data!D3877</f>
        <v>Rice</v>
      </c>
      <c r="E3877" s="15" t="str">
        <f>Raw_Data!E3877</f>
        <v>Kharif</v>
      </c>
      <c r="F3877" s="15">
        <f>Raw_Data!F3877</f>
        <v>8.26</v>
      </c>
      <c r="G3877" s="18">
        <f>IF(Raw_Data!G3877="",ROUND(AVERAGEIFS(Raw_Data!$G$2:$G$4001,Raw_Data!$E$2:$E$4001,E3877),1),Raw_Data!G3877)</f>
        <v>813.5</v>
      </c>
      <c r="H3877" s="15">
        <f>Raw_Data!H3877</f>
        <v>33.200000000000003</v>
      </c>
      <c r="I3877" s="15">
        <f>Raw_Data!I3877</f>
        <v>82.8</v>
      </c>
      <c r="J3877" s="15">
        <f>Raw_Data!J3877</f>
        <v>7.9</v>
      </c>
      <c r="K3877" s="15">
        <f>Raw_Data!K3877</f>
        <v>6.69</v>
      </c>
      <c r="L3877" s="18">
        <f>IF(Raw_Data!L3877="",ROUND(AVERAGEIFS(Raw_Data!$L$2:$L$4001,Raw_Data!$E$2:$E$4001,E3877),1),Raw_Data!L3877)</f>
        <v>36.299999999999997</v>
      </c>
      <c r="M3877" s="15">
        <f>Raw_Data!M3877</f>
        <v>147.30000000000001</v>
      </c>
      <c r="N3877" s="15">
        <f>Raw_Data!N3877</f>
        <v>76.7</v>
      </c>
      <c r="O3877" s="15">
        <f>Raw_Data!O3877</f>
        <v>137.1</v>
      </c>
      <c r="P3877" s="15" t="str">
        <f>Raw_Data!P3877</f>
        <v>Flood</v>
      </c>
      <c r="Q3877" s="15">
        <f>Raw_Data!Q3877</f>
        <v>208.9</v>
      </c>
      <c r="R3877" s="15">
        <f>Raw_Data!R3877</f>
        <v>3</v>
      </c>
      <c r="S3877" s="15">
        <f>Raw_Data!S3877</f>
        <v>0.89</v>
      </c>
      <c r="T3877" s="18">
        <f>IF(Raw_Data!T3877="",ROUND(AVERAGEIFS(Raw_Data!$T$2:$T$4001,Raw_Data!$E$2:$E$4001,E3877,Raw_Data!$D$2:$D$4001,D3877),2),IF(Raw_Data!T3877&gt;INDEX(Cleaning_Reference!$F$6:$F$13,MATCH(D3877,Cleaning_Reference!$A$6:$A$13,0)),INDEX(Cleaning_Reference!$F$6:$F$13,MATCH(D3877,Cleaning_Reference!$A$6:$A$13,0)),Raw_Data!T3877))</f>
        <v>3.63</v>
      </c>
      <c r="U3877" s="15">
        <f>Raw_Data!U3877</f>
        <v>29.98</v>
      </c>
      <c r="V3877" s="15">
        <f>Raw_Data!V3877</f>
        <v>19817</v>
      </c>
      <c r="W3877" s="15">
        <f>Raw_Data!W3877</f>
        <v>489469</v>
      </c>
      <c r="X3877" s="15">
        <f>Raw_Data!X3877</f>
        <v>594114</v>
      </c>
      <c r="Y3877" s="15">
        <f>Raw_Data!Y3877</f>
        <v>104645</v>
      </c>
      <c r="Z3877" s="15">
        <f>Raw_Data!Z3877</f>
        <v>16465</v>
      </c>
      <c r="AA3877" s="15">
        <f>Raw_Data!AA3877</f>
        <v>1.821</v>
      </c>
      <c r="AB3877" s="15">
        <f>Raw_Data!AB3877</f>
        <v>57.9</v>
      </c>
      <c r="AC3877" s="19" t="str">
        <f>IF(Raw_Data!G3877="","Yes","No")</f>
        <v>No</v>
      </c>
      <c r="AD3877" s="19" t="str">
        <f>IF(Raw_Data!L3877="","Yes","No")</f>
        <v>No</v>
      </c>
      <c r="AE3877" s="19" t="str">
        <f>IF(Raw_Data!T3877="","Imputed",IF(Raw_Data!T3877&gt;INDEX(Cleaning_Reference!$F$6:$F$13,MATCH(D3877,Cleaning_Reference!$A$6:$A$13,0)),"Capped","Original"))</f>
        <v>Original</v>
      </c>
      <c r="AF3877" s="21">
        <f t="shared" si="60"/>
        <v>29.98</v>
      </c>
    </row>
    <row r="3878" spans="1:32" ht="15" customHeight="1" x14ac:dyDescent="0.3">
      <c r="A3878" s="20" t="str">
        <f>Raw_Data!A3878</f>
        <v>SF13877</v>
      </c>
      <c r="B3878" s="15" t="str">
        <f>Raw_Data!B3878</f>
        <v>Andhra Pradesh</v>
      </c>
      <c r="C3878" s="15" t="str">
        <f>Raw_Data!C3878</f>
        <v>Guntur</v>
      </c>
      <c r="D3878" s="15" t="str">
        <f>Raw_Data!D3878</f>
        <v>Cotton</v>
      </c>
      <c r="E3878" s="15" t="str">
        <f>Raw_Data!E3878</f>
        <v>Rabi</v>
      </c>
      <c r="F3878" s="15">
        <f>Raw_Data!F3878</f>
        <v>11.32</v>
      </c>
      <c r="G3878" s="18">
        <f>IF(Raw_Data!G3878="",ROUND(AVERAGEIFS(Raw_Data!$G$2:$G$4001,Raw_Data!$E$2:$E$4001,E3878),1),Raw_Data!G3878)</f>
        <v>162.80000000000001</v>
      </c>
      <c r="H3878" s="15">
        <f>Raw_Data!H3878</f>
        <v>25.6</v>
      </c>
      <c r="I3878" s="15">
        <f>Raw_Data!I3878</f>
        <v>51</v>
      </c>
      <c r="J3878" s="15">
        <f>Raw_Data!J3878</f>
        <v>7.1</v>
      </c>
      <c r="K3878" s="15">
        <f>Raw_Data!K3878</f>
        <v>7.05</v>
      </c>
      <c r="L3878" s="18">
        <f>IF(Raw_Data!L3878="",ROUND(AVERAGEIFS(Raw_Data!$L$2:$L$4001,Raw_Data!$E$2:$E$4001,E3878),1),Raw_Data!L3878)</f>
        <v>26.9</v>
      </c>
      <c r="M3878" s="15">
        <f>Raw_Data!M3878</f>
        <v>105.9</v>
      </c>
      <c r="N3878" s="15">
        <f>Raw_Data!N3878</f>
        <v>61.1</v>
      </c>
      <c r="O3878" s="15">
        <f>Raw_Data!O3878</f>
        <v>104</v>
      </c>
      <c r="P3878" s="15" t="str">
        <f>Raw_Data!P3878</f>
        <v>Flood</v>
      </c>
      <c r="Q3878" s="15">
        <f>Raw_Data!Q3878</f>
        <v>173.3</v>
      </c>
      <c r="R3878" s="15">
        <f>Raw_Data!R3878</f>
        <v>6.31</v>
      </c>
      <c r="S3878" s="15">
        <f>Raw_Data!S3878</f>
        <v>0.85</v>
      </c>
      <c r="T3878" s="18">
        <f>IF(Raw_Data!T3878="",ROUND(AVERAGEIFS(Raw_Data!$T$2:$T$4001,Raw_Data!$E$2:$E$4001,E3878,Raw_Data!$D$2:$D$4001,D3878),2),IF(Raw_Data!T3878&gt;INDEX(Cleaning_Reference!$F$6:$F$13,MATCH(D3878,Cleaning_Reference!$A$6:$A$13,0)),INDEX(Cleaning_Reference!$F$6:$F$13,MATCH(D3878,Cleaning_Reference!$A$6:$A$13,0)),Raw_Data!T3878))</f>
        <v>1.19</v>
      </c>
      <c r="U3878" s="15">
        <f>Raw_Data!U3878</f>
        <v>13.47</v>
      </c>
      <c r="V3878" s="15">
        <f>Raw_Data!V3878</f>
        <v>65158</v>
      </c>
      <c r="W3878" s="15">
        <f>Raw_Data!W3878</f>
        <v>716779</v>
      </c>
      <c r="X3878" s="15">
        <f>Raw_Data!X3878</f>
        <v>877678</v>
      </c>
      <c r="Y3878" s="15">
        <f>Raw_Data!Y3878</f>
        <v>160899</v>
      </c>
      <c r="Z3878" s="15">
        <f>Raw_Data!Z3878</f>
        <v>11979</v>
      </c>
      <c r="AA3878" s="15">
        <f>Raw_Data!AA3878</f>
        <v>1.1240000000000001</v>
      </c>
      <c r="AB3878" s="15">
        <f>Raw_Data!AB3878</f>
        <v>24.6</v>
      </c>
      <c r="AC3878" s="19" t="str">
        <f>IF(Raw_Data!G3878="","Yes","No")</f>
        <v>No</v>
      </c>
      <c r="AD3878" s="19" t="str">
        <f>IF(Raw_Data!L3878="","Yes","No")</f>
        <v>No</v>
      </c>
      <c r="AE3878" s="19" t="str">
        <f>IF(Raw_Data!T3878="","Imputed",IF(Raw_Data!T3878&gt;INDEX(Cleaning_Reference!$F$6:$F$13,MATCH(D3878,Cleaning_Reference!$A$6:$A$13,0)),"Capped","Original"))</f>
        <v>Original</v>
      </c>
      <c r="AF3878" s="21">
        <f t="shared" si="60"/>
        <v>13.47</v>
      </c>
    </row>
    <row r="3879" spans="1:32" ht="15" customHeight="1" x14ac:dyDescent="0.3">
      <c r="A3879" s="20" t="str">
        <f>Raw_Data!A3879</f>
        <v>SF13878</v>
      </c>
      <c r="B3879" s="15" t="str">
        <f>Raw_Data!B3879</f>
        <v>Tamil Nadu</v>
      </c>
      <c r="C3879" s="15" t="str">
        <f>Raw_Data!C3879</f>
        <v>Nashik</v>
      </c>
      <c r="D3879" s="15" t="str">
        <f>Raw_Data!D3879</f>
        <v>Pulses</v>
      </c>
      <c r="E3879" s="15" t="str">
        <f>Raw_Data!E3879</f>
        <v>Kharif</v>
      </c>
      <c r="F3879" s="15">
        <f>Raw_Data!F3879</f>
        <v>14.12</v>
      </c>
      <c r="G3879" s="18">
        <f>IF(Raw_Data!G3879="",ROUND(AVERAGEIFS(Raw_Data!$G$2:$G$4001,Raw_Data!$E$2:$E$4001,E3879),1),Raw_Data!G3879)</f>
        <v>867.4</v>
      </c>
      <c r="H3879" s="15">
        <f>Raw_Data!H3879</f>
        <v>30</v>
      </c>
      <c r="I3879" s="15">
        <f>Raw_Data!I3879</f>
        <v>59.6</v>
      </c>
      <c r="J3879" s="15">
        <f>Raw_Data!J3879</f>
        <v>5.8</v>
      </c>
      <c r="K3879" s="15">
        <f>Raw_Data!K3879</f>
        <v>5.82</v>
      </c>
      <c r="L3879" s="18">
        <f>IF(Raw_Data!L3879="",ROUND(AVERAGEIFS(Raw_Data!$L$2:$L$4001,Raw_Data!$E$2:$E$4001,E3879),1),Raw_Data!L3879)</f>
        <v>35.299999999999997</v>
      </c>
      <c r="M3879" s="15">
        <f>Raw_Data!M3879</f>
        <v>135.19999999999999</v>
      </c>
      <c r="N3879" s="15">
        <f>Raw_Data!N3879</f>
        <v>56.7</v>
      </c>
      <c r="O3879" s="15">
        <f>Raw_Data!O3879</f>
        <v>75.099999999999994</v>
      </c>
      <c r="P3879" s="15" t="str">
        <f>Raw_Data!P3879</f>
        <v>Flood</v>
      </c>
      <c r="Q3879" s="15">
        <f>Raw_Data!Q3879</f>
        <v>157.80000000000001</v>
      </c>
      <c r="R3879" s="15">
        <f>Raw_Data!R3879</f>
        <v>4.09</v>
      </c>
      <c r="S3879" s="15">
        <f>Raw_Data!S3879</f>
        <v>0.85</v>
      </c>
      <c r="T3879" s="18">
        <f>IF(Raw_Data!T3879="",ROUND(AVERAGEIFS(Raw_Data!$T$2:$T$4001,Raw_Data!$E$2:$E$4001,E3879,Raw_Data!$D$2:$D$4001,D3879),2),IF(Raw_Data!T3879&gt;INDEX(Cleaning_Reference!$F$6:$F$13,MATCH(D3879,Cleaning_Reference!$A$6:$A$13,0)),INDEX(Cleaning_Reference!$F$6:$F$13,MATCH(D3879,Cleaning_Reference!$A$6:$A$13,0)),Raw_Data!T3879))</f>
        <v>0.59</v>
      </c>
      <c r="U3879" s="15">
        <f>Raw_Data!U3879</f>
        <v>8.33</v>
      </c>
      <c r="V3879" s="15">
        <f>Raw_Data!V3879</f>
        <v>73717</v>
      </c>
      <c r="W3879" s="15">
        <f>Raw_Data!W3879</f>
        <v>1082439</v>
      </c>
      <c r="X3879" s="15">
        <f>Raw_Data!X3879</f>
        <v>614063</v>
      </c>
      <c r="Y3879" s="15">
        <f>Raw_Data!Y3879</f>
        <v>-468376</v>
      </c>
      <c r="Z3879" s="15">
        <f>Raw_Data!Z3879</f>
        <v>6090</v>
      </c>
      <c r="AA3879" s="15">
        <f>Raw_Data!AA3879</f>
        <v>1.3680000000000001</v>
      </c>
      <c r="AB3879" s="15">
        <f>Raw_Data!AB3879</f>
        <v>55.9</v>
      </c>
      <c r="AC3879" s="19" t="str">
        <f>IF(Raw_Data!G3879="","Yes","No")</f>
        <v>No</v>
      </c>
      <c r="AD3879" s="19" t="str">
        <f>IF(Raw_Data!L3879="","Yes","No")</f>
        <v>No</v>
      </c>
      <c r="AE3879" s="19" t="str">
        <f>IF(Raw_Data!T3879="","Imputed",IF(Raw_Data!T3879&gt;INDEX(Cleaning_Reference!$F$6:$F$13,MATCH(D3879,Cleaning_Reference!$A$6:$A$13,0)),"Capped","Original"))</f>
        <v>Original</v>
      </c>
      <c r="AF3879" s="21">
        <f t="shared" si="60"/>
        <v>8.33</v>
      </c>
    </row>
    <row r="3880" spans="1:32" ht="15" customHeight="1" x14ac:dyDescent="0.3">
      <c r="A3880" s="20" t="str">
        <f>Raw_Data!A3880</f>
        <v>SF13879</v>
      </c>
      <c r="B3880" s="15" t="str">
        <f>Raw_Data!B3880</f>
        <v>Telangana</v>
      </c>
      <c r="C3880" s="15" t="str">
        <f>Raw_Data!C3880</f>
        <v>Nalgonda</v>
      </c>
      <c r="D3880" s="15" t="str">
        <f>Raw_Data!D3880</f>
        <v>Sugarcane</v>
      </c>
      <c r="E3880" s="15" t="str">
        <f>Raw_Data!E3880</f>
        <v>Rabi</v>
      </c>
      <c r="F3880" s="15">
        <f>Raw_Data!F3880</f>
        <v>14.88</v>
      </c>
      <c r="G3880" s="18">
        <f>IF(Raw_Data!G3880="",ROUND(AVERAGEIFS(Raw_Data!$G$2:$G$4001,Raw_Data!$E$2:$E$4001,E3880),1),Raw_Data!G3880)</f>
        <v>512.5</v>
      </c>
      <c r="H3880" s="15">
        <f>Raw_Data!H3880</f>
        <v>21.8</v>
      </c>
      <c r="I3880" s="15">
        <f>Raw_Data!I3880</f>
        <v>62.9</v>
      </c>
      <c r="J3880" s="15">
        <f>Raw_Data!J3880</f>
        <v>8.6999999999999993</v>
      </c>
      <c r="K3880" s="15">
        <f>Raw_Data!K3880</f>
        <v>5.92</v>
      </c>
      <c r="L3880" s="18">
        <f>IF(Raw_Data!L3880="",ROUND(AVERAGEIFS(Raw_Data!$L$2:$L$4001,Raw_Data!$E$2:$E$4001,E3880),1),Raw_Data!L3880)</f>
        <v>14.1</v>
      </c>
      <c r="M3880" s="15">
        <f>Raw_Data!M3880</f>
        <v>68.900000000000006</v>
      </c>
      <c r="N3880" s="15">
        <f>Raw_Data!N3880</f>
        <v>37.4</v>
      </c>
      <c r="O3880" s="15">
        <f>Raw_Data!O3880</f>
        <v>115.1</v>
      </c>
      <c r="P3880" s="15" t="str">
        <f>Raw_Data!P3880</f>
        <v>Drip</v>
      </c>
      <c r="Q3880" s="15">
        <f>Raw_Data!Q3880</f>
        <v>163.19999999999999</v>
      </c>
      <c r="R3880" s="15">
        <f>Raw_Data!R3880</f>
        <v>7.89</v>
      </c>
      <c r="S3880" s="15">
        <f>Raw_Data!S3880</f>
        <v>0.93</v>
      </c>
      <c r="T3880" s="18">
        <f>IF(Raw_Data!T3880="",ROUND(AVERAGEIFS(Raw_Data!$T$2:$T$4001,Raw_Data!$E$2:$E$4001,E3880,Raw_Data!$D$2:$D$4001,D3880),2),IF(Raw_Data!T3880&gt;INDEX(Cleaning_Reference!$F$6:$F$13,MATCH(D3880,Cleaning_Reference!$A$6:$A$13,0)),INDEX(Cleaning_Reference!$F$6:$F$13,MATCH(D3880,Cleaning_Reference!$A$6:$A$13,0)),Raw_Data!T3880))</f>
        <v>32.19</v>
      </c>
      <c r="U3880" s="15">
        <f>Raw_Data!U3880</f>
        <v>478.99</v>
      </c>
      <c r="V3880" s="15">
        <f>Raw_Data!V3880</f>
        <v>2920</v>
      </c>
      <c r="W3880" s="15">
        <f>Raw_Data!W3880</f>
        <v>1188066</v>
      </c>
      <c r="X3880" s="15">
        <f>Raw_Data!X3880</f>
        <v>1398651</v>
      </c>
      <c r="Y3880" s="15">
        <f>Raw_Data!Y3880</f>
        <v>210585</v>
      </c>
      <c r="Z3880" s="15">
        <f>Raw_Data!Z3880</f>
        <v>21918</v>
      </c>
      <c r="AA3880" s="15">
        <f>Raw_Data!AA3880</f>
        <v>21.853999999999999</v>
      </c>
      <c r="AB3880" s="15">
        <f>Raw_Data!AB3880</f>
        <v>30.7</v>
      </c>
      <c r="AC3880" s="19" t="str">
        <f>IF(Raw_Data!G3880="","Yes","No")</f>
        <v>No</v>
      </c>
      <c r="AD3880" s="19" t="str">
        <f>IF(Raw_Data!L3880="","Yes","No")</f>
        <v>No</v>
      </c>
      <c r="AE3880" s="19" t="str">
        <f>IF(Raw_Data!T3880="","Imputed",IF(Raw_Data!T3880&gt;INDEX(Cleaning_Reference!$F$6:$F$13,MATCH(D3880,Cleaning_Reference!$A$6:$A$13,0)),"Capped","Original"))</f>
        <v>Original</v>
      </c>
      <c r="AF3880" s="21">
        <f t="shared" si="60"/>
        <v>478.99</v>
      </c>
    </row>
    <row r="3881" spans="1:32" ht="15" customHeight="1" x14ac:dyDescent="0.3">
      <c r="A3881" s="20" t="str">
        <f>Raw_Data!A3881</f>
        <v>SF13880</v>
      </c>
      <c r="B3881" s="15" t="str">
        <f>Raw_Data!B3881</f>
        <v>Madhya Pradesh</v>
      </c>
      <c r="C3881" s="15" t="str">
        <f>Raw_Data!C3881</f>
        <v>Ludhiana</v>
      </c>
      <c r="D3881" s="15" t="str">
        <f>Raw_Data!D3881</f>
        <v>Wheat</v>
      </c>
      <c r="E3881" s="15" t="str">
        <f>Raw_Data!E3881</f>
        <v>Rabi</v>
      </c>
      <c r="F3881" s="15">
        <f>Raw_Data!F3881</f>
        <v>7.67</v>
      </c>
      <c r="G3881" s="18">
        <f>IF(Raw_Data!G3881="",ROUND(AVERAGEIFS(Raw_Data!$G$2:$G$4001,Raw_Data!$E$2:$E$4001,E3881),1),Raw_Data!G3881)</f>
        <v>557.1</v>
      </c>
      <c r="H3881" s="15">
        <f>Raw_Data!H3881</f>
        <v>22.6</v>
      </c>
      <c r="I3881" s="15">
        <f>Raw_Data!I3881</f>
        <v>53</v>
      </c>
      <c r="J3881" s="15">
        <f>Raw_Data!J3881</f>
        <v>6.9</v>
      </c>
      <c r="K3881" s="15">
        <f>Raw_Data!K3881</f>
        <v>7.21</v>
      </c>
      <c r="L3881" s="18">
        <f>IF(Raw_Data!L3881="",ROUND(AVERAGEIFS(Raw_Data!$L$2:$L$4001,Raw_Data!$E$2:$E$4001,E3881),1),Raw_Data!L3881)</f>
        <v>25.3</v>
      </c>
      <c r="M3881" s="15">
        <f>Raw_Data!M3881</f>
        <v>95.9</v>
      </c>
      <c r="N3881" s="15">
        <f>Raw_Data!N3881</f>
        <v>75.900000000000006</v>
      </c>
      <c r="O3881" s="15">
        <f>Raw_Data!O3881</f>
        <v>102.6</v>
      </c>
      <c r="P3881" s="15" t="str">
        <f>Raw_Data!P3881</f>
        <v>Sprinkler</v>
      </c>
      <c r="Q3881" s="15">
        <f>Raw_Data!Q3881</f>
        <v>261.89999999999998</v>
      </c>
      <c r="R3881" s="15">
        <f>Raw_Data!R3881</f>
        <v>6.81</v>
      </c>
      <c r="S3881" s="15">
        <f>Raw_Data!S3881</f>
        <v>0.82</v>
      </c>
      <c r="T3881" s="18">
        <f>IF(Raw_Data!T3881="",ROUND(AVERAGEIFS(Raw_Data!$T$2:$T$4001,Raw_Data!$E$2:$E$4001,E3881,Raw_Data!$D$2:$D$4001,D3881),2),IF(Raw_Data!T3881&gt;INDEX(Cleaning_Reference!$F$6:$F$13,MATCH(D3881,Cleaning_Reference!$A$6:$A$13,0)),INDEX(Cleaning_Reference!$F$6:$F$13,MATCH(D3881,Cleaning_Reference!$A$6:$A$13,0)),Raw_Data!T3881))</f>
        <v>2.4500000000000002</v>
      </c>
      <c r="U3881" s="15">
        <f>Raw_Data!U3881</f>
        <v>18.79</v>
      </c>
      <c r="V3881" s="15">
        <f>Raw_Data!V3881</f>
        <v>22476</v>
      </c>
      <c r="W3881" s="15">
        <f>Raw_Data!W3881</f>
        <v>598212</v>
      </c>
      <c r="X3881" s="15">
        <f>Raw_Data!X3881</f>
        <v>422324</v>
      </c>
      <c r="Y3881" s="15">
        <f>Raw_Data!Y3881</f>
        <v>-175888</v>
      </c>
      <c r="Z3881" s="15">
        <f>Raw_Data!Z3881</f>
        <v>4754</v>
      </c>
      <c r="AA3881" s="15">
        <f>Raw_Data!AA3881</f>
        <v>3.952</v>
      </c>
      <c r="AB3881" s="15">
        <f>Raw_Data!AB3881</f>
        <v>25.1</v>
      </c>
      <c r="AC3881" s="19" t="str">
        <f>IF(Raw_Data!G3881="","Yes","No")</f>
        <v>No</v>
      </c>
      <c r="AD3881" s="19" t="str">
        <f>IF(Raw_Data!L3881="","Yes","No")</f>
        <v>No</v>
      </c>
      <c r="AE3881" s="19" t="str">
        <f>IF(Raw_Data!T3881="","Imputed",IF(Raw_Data!T3881&gt;INDEX(Cleaning_Reference!$F$6:$F$13,MATCH(D3881,Cleaning_Reference!$A$6:$A$13,0)),"Capped","Original"))</f>
        <v>Original</v>
      </c>
      <c r="AF3881" s="21">
        <f t="shared" si="60"/>
        <v>18.79</v>
      </c>
    </row>
    <row r="3882" spans="1:32" ht="15" customHeight="1" x14ac:dyDescent="0.3">
      <c r="A3882" s="20" t="str">
        <f>Raw_Data!A3882</f>
        <v>SF13881</v>
      </c>
      <c r="B3882" s="15" t="str">
        <f>Raw_Data!B3882</f>
        <v>Madhya Pradesh</v>
      </c>
      <c r="C3882" s="15" t="str">
        <f>Raw_Data!C3882</f>
        <v>Warangal</v>
      </c>
      <c r="D3882" s="15" t="str">
        <f>Raw_Data!D3882</f>
        <v>Wheat</v>
      </c>
      <c r="E3882" s="15" t="str">
        <f>Raw_Data!E3882</f>
        <v>Rabi</v>
      </c>
      <c r="F3882" s="15">
        <f>Raw_Data!F3882</f>
        <v>11.13</v>
      </c>
      <c r="G3882" s="18">
        <f>IF(Raw_Data!G3882="",ROUND(AVERAGEIFS(Raw_Data!$G$2:$G$4001,Raw_Data!$E$2:$E$4001,E3882),1),Raw_Data!G3882)</f>
        <v>593.6</v>
      </c>
      <c r="H3882" s="15">
        <f>Raw_Data!H3882</f>
        <v>19.399999999999999</v>
      </c>
      <c r="I3882" s="15">
        <f>Raw_Data!I3882</f>
        <v>44.6</v>
      </c>
      <c r="J3882" s="15">
        <f>Raw_Data!J3882</f>
        <v>7.7</v>
      </c>
      <c r="K3882" s="15">
        <f>Raw_Data!K3882</f>
        <v>5.76</v>
      </c>
      <c r="L3882" s="18">
        <f>IF(Raw_Data!L3882="",ROUND(AVERAGEIFS(Raw_Data!$L$2:$L$4001,Raw_Data!$E$2:$E$4001,E3882),1),Raw_Data!L3882)</f>
        <v>26.3</v>
      </c>
      <c r="M3882" s="15">
        <f>Raw_Data!M3882</f>
        <v>184.2</v>
      </c>
      <c r="N3882" s="15">
        <f>Raw_Data!N3882</f>
        <v>71.5</v>
      </c>
      <c r="O3882" s="15">
        <f>Raw_Data!O3882</f>
        <v>113.4</v>
      </c>
      <c r="P3882" s="15" t="str">
        <f>Raw_Data!P3882</f>
        <v>Flood</v>
      </c>
      <c r="Q3882" s="15">
        <f>Raw_Data!Q3882</f>
        <v>252.4</v>
      </c>
      <c r="R3882" s="15">
        <f>Raw_Data!R3882</f>
        <v>4.26</v>
      </c>
      <c r="S3882" s="15">
        <f>Raw_Data!S3882</f>
        <v>0.85</v>
      </c>
      <c r="T3882" s="18">
        <f>IF(Raw_Data!T3882="",ROUND(AVERAGEIFS(Raw_Data!$T$2:$T$4001,Raw_Data!$E$2:$E$4001,E3882,Raw_Data!$D$2:$D$4001,D3882),2),IF(Raw_Data!T3882&gt;INDEX(Cleaning_Reference!$F$6:$F$13,MATCH(D3882,Cleaning_Reference!$A$6:$A$13,0)),INDEX(Cleaning_Reference!$F$6:$F$13,MATCH(D3882,Cleaning_Reference!$A$6:$A$13,0)),Raw_Data!T3882))</f>
        <v>0.85</v>
      </c>
      <c r="U3882" s="15">
        <f>Raw_Data!U3882</f>
        <v>9.4600000000000009</v>
      </c>
      <c r="V3882" s="15">
        <f>Raw_Data!V3882</f>
        <v>23579</v>
      </c>
      <c r="W3882" s="15">
        <f>Raw_Data!W3882</f>
        <v>999011</v>
      </c>
      <c r="X3882" s="15">
        <f>Raw_Data!X3882</f>
        <v>223057</v>
      </c>
      <c r="Y3882" s="15">
        <f>Raw_Data!Y3882</f>
        <v>-775954</v>
      </c>
      <c r="Z3882" s="15">
        <f>Raw_Data!Z3882</f>
        <v>8393</v>
      </c>
      <c r="AA3882" s="15">
        <f>Raw_Data!AA3882</f>
        <v>1.127</v>
      </c>
      <c r="AB3882" s="15">
        <f>Raw_Data!AB3882</f>
        <v>40.799999999999997</v>
      </c>
      <c r="AC3882" s="19" t="str">
        <f>IF(Raw_Data!G3882="","Yes","No")</f>
        <v>No</v>
      </c>
      <c r="AD3882" s="19" t="str">
        <f>IF(Raw_Data!L3882="","Yes","No")</f>
        <v>No</v>
      </c>
      <c r="AE3882" s="19" t="str">
        <f>IF(Raw_Data!T3882="","Imputed",IF(Raw_Data!T3882&gt;INDEX(Cleaning_Reference!$F$6:$F$13,MATCH(D3882,Cleaning_Reference!$A$6:$A$13,0)),"Capped","Original"))</f>
        <v>Original</v>
      </c>
      <c r="AF3882" s="21">
        <f t="shared" si="60"/>
        <v>9.4600000000000009</v>
      </c>
    </row>
    <row r="3883" spans="1:32" ht="15" customHeight="1" x14ac:dyDescent="0.3">
      <c r="A3883" s="20" t="str">
        <f>Raw_Data!A3883</f>
        <v>SF13882</v>
      </c>
      <c r="B3883" s="15" t="str">
        <f>Raw_Data!B3883</f>
        <v>Telangana</v>
      </c>
      <c r="C3883" s="15" t="str">
        <f>Raw_Data!C3883</f>
        <v>Ludhiana</v>
      </c>
      <c r="D3883" s="15" t="str">
        <f>Raw_Data!D3883</f>
        <v>Cotton</v>
      </c>
      <c r="E3883" s="15" t="str">
        <f>Raw_Data!E3883</f>
        <v>Zaid</v>
      </c>
      <c r="F3883" s="15">
        <f>Raw_Data!F3883</f>
        <v>7.61</v>
      </c>
      <c r="G3883" s="18">
        <f>IF(Raw_Data!G3883="",ROUND(AVERAGEIFS(Raw_Data!$G$2:$G$4001,Raw_Data!$E$2:$E$4001,E3883),1),Raw_Data!G3883)</f>
        <v>197.1</v>
      </c>
      <c r="H3883" s="15">
        <f>Raw_Data!H3883</f>
        <v>30.2</v>
      </c>
      <c r="I3883" s="15">
        <f>Raw_Data!I3883</f>
        <v>55.9</v>
      </c>
      <c r="J3883" s="15">
        <f>Raw_Data!J3883</f>
        <v>10</v>
      </c>
      <c r="K3883" s="15">
        <f>Raw_Data!K3883</f>
        <v>6.83</v>
      </c>
      <c r="L3883" s="18">
        <f>IF(Raw_Data!L3883="",ROUND(AVERAGEIFS(Raw_Data!$L$2:$L$4001,Raw_Data!$E$2:$E$4001,E3883),1),Raw_Data!L3883)</f>
        <v>16.2</v>
      </c>
      <c r="M3883" s="15">
        <f>Raw_Data!M3883</f>
        <v>133.30000000000001</v>
      </c>
      <c r="N3883" s="15">
        <f>Raw_Data!N3883</f>
        <v>61.6</v>
      </c>
      <c r="O3883" s="15">
        <f>Raw_Data!O3883</f>
        <v>128.1</v>
      </c>
      <c r="P3883" s="15" t="str">
        <f>Raw_Data!P3883</f>
        <v>Drip</v>
      </c>
      <c r="Q3883" s="15">
        <f>Raw_Data!Q3883</f>
        <v>179.2</v>
      </c>
      <c r="R3883" s="15">
        <f>Raw_Data!R3883</f>
        <v>3.94</v>
      </c>
      <c r="S3883" s="15">
        <f>Raw_Data!S3883</f>
        <v>0.71</v>
      </c>
      <c r="T3883" s="18">
        <f>IF(Raw_Data!T3883="",ROUND(AVERAGEIFS(Raw_Data!$T$2:$T$4001,Raw_Data!$E$2:$E$4001,E3883,Raw_Data!$D$2:$D$4001,D3883),2),IF(Raw_Data!T3883&gt;INDEX(Cleaning_Reference!$F$6:$F$13,MATCH(D3883,Cleaning_Reference!$A$6:$A$13,0)),INDEX(Cleaning_Reference!$F$6:$F$13,MATCH(D3883,Cleaning_Reference!$A$6:$A$13,0)),Raw_Data!T3883))</f>
        <v>1.3</v>
      </c>
      <c r="U3883" s="15">
        <f>Raw_Data!U3883</f>
        <v>9.89</v>
      </c>
      <c r="V3883" s="15">
        <f>Raw_Data!V3883</f>
        <v>65049</v>
      </c>
      <c r="W3883" s="15">
        <f>Raw_Data!W3883</f>
        <v>523845</v>
      </c>
      <c r="X3883" s="15">
        <f>Raw_Data!X3883</f>
        <v>643335</v>
      </c>
      <c r="Y3883" s="15">
        <f>Raw_Data!Y3883</f>
        <v>119490</v>
      </c>
      <c r="Z3883" s="15">
        <f>Raw_Data!Z3883</f>
        <v>4406</v>
      </c>
      <c r="AA3883" s="15">
        <f>Raw_Data!AA3883</f>
        <v>2.2450000000000001</v>
      </c>
      <c r="AB3883" s="15">
        <f>Raw_Data!AB3883</f>
        <v>35.4</v>
      </c>
      <c r="AC3883" s="19" t="str">
        <f>IF(Raw_Data!G3883="","Yes","No")</f>
        <v>No</v>
      </c>
      <c r="AD3883" s="19" t="str">
        <f>IF(Raw_Data!L3883="","Yes","No")</f>
        <v>No</v>
      </c>
      <c r="AE3883" s="19" t="str">
        <f>IF(Raw_Data!T3883="","Imputed",IF(Raw_Data!T3883&gt;INDEX(Cleaning_Reference!$F$6:$F$13,MATCH(D3883,Cleaning_Reference!$A$6:$A$13,0)),"Capped","Original"))</f>
        <v>Original</v>
      </c>
      <c r="AF3883" s="21">
        <f t="shared" si="60"/>
        <v>9.89</v>
      </c>
    </row>
    <row r="3884" spans="1:32" ht="15" customHeight="1" x14ac:dyDescent="0.3">
      <c r="A3884" s="20" t="str">
        <f>Raw_Data!A3884</f>
        <v>SF13883</v>
      </c>
      <c r="B3884" s="15" t="str">
        <f>Raw_Data!B3884</f>
        <v>Madhya Pradesh</v>
      </c>
      <c r="C3884" s="15" t="str">
        <f>Raw_Data!C3884</f>
        <v>Krishna</v>
      </c>
      <c r="D3884" s="15" t="str">
        <f>Raw_Data!D3884</f>
        <v>Maize</v>
      </c>
      <c r="E3884" s="15" t="str">
        <f>Raw_Data!E3884</f>
        <v>Kharif</v>
      </c>
      <c r="F3884" s="15">
        <f>Raw_Data!F3884</f>
        <v>10.51</v>
      </c>
      <c r="G3884" s="18">
        <f>IF(Raw_Data!G3884="",ROUND(AVERAGEIFS(Raw_Data!$G$2:$G$4001,Raw_Data!$E$2:$E$4001,E3884),1),Raw_Data!G3884)</f>
        <v>863</v>
      </c>
      <c r="H3884" s="15">
        <f>Raw_Data!H3884</f>
        <v>30.5</v>
      </c>
      <c r="I3884" s="15">
        <f>Raw_Data!I3884</f>
        <v>73.900000000000006</v>
      </c>
      <c r="J3884" s="15">
        <f>Raw_Data!J3884</f>
        <v>8.1</v>
      </c>
      <c r="K3884" s="15">
        <f>Raw_Data!K3884</f>
        <v>6.08</v>
      </c>
      <c r="L3884" s="18">
        <f>IF(Raw_Data!L3884="",ROUND(AVERAGEIFS(Raw_Data!$L$2:$L$4001,Raw_Data!$E$2:$E$4001,E3884),1),Raw_Data!L3884)</f>
        <v>31.2</v>
      </c>
      <c r="M3884" s="15">
        <f>Raw_Data!M3884</f>
        <v>146</v>
      </c>
      <c r="N3884" s="15">
        <f>Raw_Data!N3884</f>
        <v>40</v>
      </c>
      <c r="O3884" s="15">
        <f>Raw_Data!O3884</f>
        <v>123.4</v>
      </c>
      <c r="P3884" s="15" t="str">
        <f>Raw_Data!P3884</f>
        <v>Drip</v>
      </c>
      <c r="Q3884" s="15">
        <f>Raw_Data!Q3884</f>
        <v>154.19999999999999</v>
      </c>
      <c r="R3884" s="15">
        <f>Raw_Data!R3884</f>
        <v>9.0500000000000007</v>
      </c>
      <c r="S3884" s="15">
        <f>Raw_Data!S3884</f>
        <v>0.92</v>
      </c>
      <c r="T3884" s="18">
        <f>IF(Raw_Data!T3884="",ROUND(AVERAGEIFS(Raw_Data!$T$2:$T$4001,Raw_Data!$E$2:$E$4001,E3884,Raw_Data!$D$2:$D$4001,D3884),2),IF(Raw_Data!T3884&gt;INDEX(Cleaning_Reference!$F$6:$F$13,MATCH(D3884,Cleaning_Reference!$A$6:$A$13,0)),INDEX(Cleaning_Reference!$F$6:$F$13,MATCH(D3884,Cleaning_Reference!$A$6:$A$13,0)),Raw_Data!T3884))</f>
        <v>3.3</v>
      </c>
      <c r="U3884" s="15">
        <f>Raw_Data!U3884</f>
        <v>34.68</v>
      </c>
      <c r="V3884" s="15">
        <f>Raw_Data!V3884</f>
        <v>21870</v>
      </c>
      <c r="W3884" s="15">
        <f>Raw_Data!W3884</f>
        <v>634708</v>
      </c>
      <c r="X3884" s="15">
        <f>Raw_Data!X3884</f>
        <v>758452</v>
      </c>
      <c r="Y3884" s="15">
        <f>Raw_Data!Y3884</f>
        <v>123744</v>
      </c>
      <c r="Z3884" s="15">
        <f>Raw_Data!Z3884</f>
        <v>5433</v>
      </c>
      <c r="AA3884" s="15">
        <f>Raw_Data!AA3884</f>
        <v>6.383</v>
      </c>
      <c r="AB3884" s="15">
        <f>Raw_Data!AB3884</f>
        <v>46.6</v>
      </c>
      <c r="AC3884" s="19" t="str">
        <f>IF(Raw_Data!G3884="","Yes","No")</f>
        <v>No</v>
      </c>
      <c r="AD3884" s="19" t="str">
        <f>IF(Raw_Data!L3884="","Yes","No")</f>
        <v>Yes</v>
      </c>
      <c r="AE3884" s="19" t="str">
        <f>IF(Raw_Data!T3884="","Imputed",IF(Raw_Data!T3884&gt;INDEX(Cleaning_Reference!$F$6:$F$13,MATCH(D3884,Cleaning_Reference!$A$6:$A$13,0)),"Capped","Original"))</f>
        <v>Original</v>
      </c>
      <c r="AF3884" s="21">
        <f t="shared" si="60"/>
        <v>34.68</v>
      </c>
    </row>
    <row r="3885" spans="1:32" ht="15" customHeight="1" x14ac:dyDescent="0.3">
      <c r="A3885" s="20" t="str">
        <f>Raw_Data!A3885</f>
        <v>SF13884</v>
      </c>
      <c r="B3885" s="15" t="str">
        <f>Raw_Data!B3885</f>
        <v>Maharashtra</v>
      </c>
      <c r="C3885" s="15" t="str">
        <f>Raw_Data!C3885</f>
        <v>Warangal</v>
      </c>
      <c r="D3885" s="15" t="str">
        <f>Raw_Data!D3885</f>
        <v>Rice</v>
      </c>
      <c r="E3885" s="15" t="str">
        <f>Raw_Data!E3885</f>
        <v>Kharif</v>
      </c>
      <c r="F3885" s="15">
        <f>Raw_Data!F3885</f>
        <v>0.73</v>
      </c>
      <c r="G3885" s="18">
        <f>IF(Raw_Data!G3885="",ROUND(AVERAGEIFS(Raw_Data!$G$2:$G$4001,Raw_Data!$E$2:$E$4001,E3885),1),Raw_Data!G3885)</f>
        <v>667.6</v>
      </c>
      <c r="H3885" s="15">
        <f>Raw_Data!H3885</f>
        <v>30.9</v>
      </c>
      <c r="I3885" s="15">
        <f>Raw_Data!I3885</f>
        <v>87.2</v>
      </c>
      <c r="J3885" s="15">
        <f>Raw_Data!J3885</f>
        <v>7.2</v>
      </c>
      <c r="K3885" s="15">
        <f>Raw_Data!K3885</f>
        <v>6.23</v>
      </c>
      <c r="L3885" s="18">
        <f>IF(Raw_Data!L3885="",ROUND(AVERAGEIFS(Raw_Data!$L$2:$L$4001,Raw_Data!$E$2:$E$4001,E3885),1),Raw_Data!L3885)</f>
        <v>40</v>
      </c>
      <c r="M3885" s="15">
        <f>Raw_Data!M3885</f>
        <v>145.4</v>
      </c>
      <c r="N3885" s="15">
        <f>Raw_Data!N3885</f>
        <v>55.2</v>
      </c>
      <c r="O3885" s="15">
        <f>Raw_Data!O3885</f>
        <v>118.7</v>
      </c>
      <c r="P3885" s="15" t="str">
        <f>Raw_Data!P3885</f>
        <v>Sprinkler</v>
      </c>
      <c r="Q3885" s="15">
        <f>Raw_Data!Q3885</f>
        <v>141.1</v>
      </c>
      <c r="R3885" s="15">
        <f>Raw_Data!R3885</f>
        <v>4.51</v>
      </c>
      <c r="S3885" s="15">
        <f>Raw_Data!S3885</f>
        <v>0.98</v>
      </c>
      <c r="T3885" s="18">
        <f>IF(Raw_Data!T3885="",ROUND(AVERAGEIFS(Raw_Data!$T$2:$T$4001,Raw_Data!$E$2:$E$4001,E3885,Raw_Data!$D$2:$D$4001,D3885),2),IF(Raw_Data!T3885&gt;INDEX(Cleaning_Reference!$F$6:$F$13,MATCH(D3885,Cleaning_Reference!$A$6:$A$13,0)),INDEX(Cleaning_Reference!$F$6:$F$13,MATCH(D3885,Cleaning_Reference!$A$6:$A$13,0)),Raw_Data!T3885))</f>
        <v>2.96</v>
      </c>
      <c r="U3885" s="15">
        <f>Raw_Data!U3885</f>
        <v>2.16</v>
      </c>
      <c r="V3885" s="15">
        <f>Raw_Data!V3885</f>
        <v>21781</v>
      </c>
      <c r="W3885" s="15">
        <f>Raw_Data!W3885</f>
        <v>57222</v>
      </c>
      <c r="X3885" s="15">
        <f>Raw_Data!X3885</f>
        <v>47047</v>
      </c>
      <c r="Y3885" s="15">
        <f>Raw_Data!Y3885</f>
        <v>-10175</v>
      </c>
      <c r="Z3885" s="15">
        <f>Raw_Data!Z3885</f>
        <v>963</v>
      </c>
      <c r="AA3885" s="15">
        <f>Raw_Data!AA3885</f>
        <v>2.2429999999999999</v>
      </c>
      <c r="AB3885" s="15">
        <f>Raw_Data!AB3885</f>
        <v>43.9</v>
      </c>
      <c r="AC3885" s="19" t="str">
        <f>IF(Raw_Data!G3885="","Yes","No")</f>
        <v>No</v>
      </c>
      <c r="AD3885" s="19" t="str">
        <f>IF(Raw_Data!L3885="","Yes","No")</f>
        <v>No</v>
      </c>
      <c r="AE3885" s="19" t="str">
        <f>IF(Raw_Data!T3885="","Imputed",IF(Raw_Data!T3885&gt;INDEX(Cleaning_Reference!$F$6:$F$13,MATCH(D3885,Cleaning_Reference!$A$6:$A$13,0)),"Capped","Original"))</f>
        <v>Original</v>
      </c>
      <c r="AF3885" s="21">
        <f t="shared" si="60"/>
        <v>2.16</v>
      </c>
    </row>
    <row r="3886" spans="1:32" ht="15" customHeight="1" x14ac:dyDescent="0.3">
      <c r="A3886" s="20" t="str">
        <f>Raw_Data!A3886</f>
        <v>SF13885</v>
      </c>
      <c r="B3886" s="15" t="str">
        <f>Raw_Data!B3886</f>
        <v>Gujarat</v>
      </c>
      <c r="C3886" s="15" t="str">
        <f>Raw_Data!C3886</f>
        <v>Erode</v>
      </c>
      <c r="D3886" s="15" t="str">
        <f>Raw_Data!D3886</f>
        <v>Cotton</v>
      </c>
      <c r="E3886" s="15" t="str">
        <f>Raw_Data!E3886</f>
        <v>Kharif</v>
      </c>
      <c r="F3886" s="15">
        <f>Raw_Data!F3886</f>
        <v>1.06</v>
      </c>
      <c r="G3886" s="18">
        <f>IF(Raw_Data!G3886="",ROUND(AVERAGEIFS(Raw_Data!$G$2:$G$4001,Raw_Data!$E$2:$E$4001,E3886),1),Raw_Data!G3886)</f>
        <v>897.7</v>
      </c>
      <c r="H3886" s="15">
        <f>Raw_Data!H3886</f>
        <v>26.3</v>
      </c>
      <c r="I3886" s="15">
        <f>Raw_Data!I3886</f>
        <v>60.3</v>
      </c>
      <c r="J3886" s="15">
        <f>Raw_Data!J3886</f>
        <v>6.9</v>
      </c>
      <c r="K3886" s="15">
        <f>Raw_Data!K3886</f>
        <v>5.97</v>
      </c>
      <c r="L3886" s="18">
        <f>IF(Raw_Data!L3886="",ROUND(AVERAGEIFS(Raw_Data!$L$2:$L$4001,Raw_Data!$E$2:$E$4001,E3886),1),Raw_Data!L3886)</f>
        <v>25.1</v>
      </c>
      <c r="M3886" s="15">
        <f>Raw_Data!M3886</f>
        <v>144.80000000000001</v>
      </c>
      <c r="N3886" s="15">
        <f>Raw_Data!N3886</f>
        <v>40</v>
      </c>
      <c r="O3886" s="15">
        <f>Raw_Data!O3886</f>
        <v>72.8</v>
      </c>
      <c r="P3886" s="15" t="str">
        <f>Raw_Data!P3886</f>
        <v>Sprinkler</v>
      </c>
      <c r="Q3886" s="15">
        <f>Raw_Data!Q3886</f>
        <v>128.19999999999999</v>
      </c>
      <c r="R3886" s="15">
        <f>Raw_Data!R3886</f>
        <v>5.13</v>
      </c>
      <c r="S3886" s="15">
        <f>Raw_Data!S3886</f>
        <v>0.82</v>
      </c>
      <c r="T3886" s="18">
        <f>IF(Raw_Data!T3886="",ROUND(AVERAGEIFS(Raw_Data!$T$2:$T$4001,Raw_Data!$E$2:$E$4001,E3886,Raw_Data!$D$2:$D$4001,D3886),2),IF(Raw_Data!T3886&gt;INDEX(Cleaning_Reference!$F$6:$F$13,MATCH(D3886,Cleaning_Reference!$A$6:$A$13,0)),INDEX(Cleaning_Reference!$F$6:$F$13,MATCH(D3886,Cleaning_Reference!$A$6:$A$13,0)),Raw_Data!T3886))</f>
        <v>1.04</v>
      </c>
      <c r="U3886" s="15">
        <f>Raw_Data!U3886</f>
        <v>1.1000000000000001</v>
      </c>
      <c r="V3886" s="15">
        <f>Raw_Data!V3886</f>
        <v>66591</v>
      </c>
      <c r="W3886" s="15">
        <f>Raw_Data!W3886</f>
        <v>78650</v>
      </c>
      <c r="X3886" s="15">
        <f>Raw_Data!X3886</f>
        <v>73250</v>
      </c>
      <c r="Y3886" s="15">
        <f>Raw_Data!Y3886</f>
        <v>-5400</v>
      </c>
      <c r="Z3886" s="15">
        <f>Raw_Data!Z3886</f>
        <v>837</v>
      </c>
      <c r="AA3886" s="15">
        <f>Raw_Data!AA3886</f>
        <v>1.3140000000000001</v>
      </c>
      <c r="AB3886" s="15">
        <f>Raw_Data!AB3886</f>
        <v>54.4</v>
      </c>
      <c r="AC3886" s="19" t="str">
        <f>IF(Raw_Data!G3886="","Yes","No")</f>
        <v>No</v>
      </c>
      <c r="AD3886" s="19" t="str">
        <f>IF(Raw_Data!L3886="","Yes","No")</f>
        <v>No</v>
      </c>
      <c r="AE3886" s="19" t="str">
        <f>IF(Raw_Data!T3886="","Imputed",IF(Raw_Data!T3886&gt;INDEX(Cleaning_Reference!$F$6:$F$13,MATCH(D3886,Cleaning_Reference!$A$6:$A$13,0)),"Capped","Original"))</f>
        <v>Original</v>
      </c>
      <c r="AF3886" s="21">
        <f t="shared" si="60"/>
        <v>1.1000000000000001</v>
      </c>
    </row>
    <row r="3887" spans="1:32" ht="15" customHeight="1" x14ac:dyDescent="0.3">
      <c r="A3887" s="20" t="str">
        <f>Raw_Data!A3887</f>
        <v>SF13886</v>
      </c>
      <c r="B3887" s="15" t="str">
        <f>Raw_Data!B3887</f>
        <v>Maharashtra</v>
      </c>
      <c r="C3887" s="15" t="str">
        <f>Raw_Data!C3887</f>
        <v>Ludhiana</v>
      </c>
      <c r="D3887" s="15" t="str">
        <f>Raw_Data!D3887</f>
        <v>Pulses</v>
      </c>
      <c r="E3887" s="15" t="str">
        <f>Raw_Data!E3887</f>
        <v>Zaid</v>
      </c>
      <c r="F3887" s="15">
        <f>Raw_Data!F3887</f>
        <v>14.47</v>
      </c>
      <c r="G3887" s="18">
        <f>IF(Raw_Data!G3887="",ROUND(AVERAGEIFS(Raw_Data!$G$2:$G$4001,Raw_Data!$E$2:$E$4001,E3887),1),Raw_Data!G3887)</f>
        <v>324</v>
      </c>
      <c r="H3887" s="15">
        <f>Raw_Data!H3887</f>
        <v>28.3</v>
      </c>
      <c r="I3887" s="15">
        <f>Raw_Data!I3887</f>
        <v>31.9</v>
      </c>
      <c r="J3887" s="15">
        <f>Raw_Data!J3887</f>
        <v>8.6</v>
      </c>
      <c r="K3887" s="15">
        <f>Raw_Data!K3887</f>
        <v>7.19</v>
      </c>
      <c r="L3887" s="18">
        <f>IF(Raw_Data!L3887="",ROUND(AVERAGEIFS(Raw_Data!$L$2:$L$4001,Raw_Data!$E$2:$E$4001,E3887),1),Raw_Data!L3887)</f>
        <v>16.100000000000001</v>
      </c>
      <c r="M3887" s="15">
        <f>Raw_Data!M3887</f>
        <v>118.1</v>
      </c>
      <c r="N3887" s="15">
        <f>Raw_Data!N3887</f>
        <v>51.4</v>
      </c>
      <c r="O3887" s="15">
        <f>Raw_Data!O3887</f>
        <v>80.5</v>
      </c>
      <c r="P3887" s="15" t="str">
        <f>Raw_Data!P3887</f>
        <v>Sprinkler</v>
      </c>
      <c r="Q3887" s="15">
        <f>Raw_Data!Q3887</f>
        <v>235.6</v>
      </c>
      <c r="R3887" s="15">
        <f>Raw_Data!R3887</f>
        <v>5.3</v>
      </c>
      <c r="S3887" s="15">
        <f>Raw_Data!S3887</f>
        <v>0.85</v>
      </c>
      <c r="T3887" s="18">
        <f>IF(Raw_Data!T3887="",ROUND(AVERAGEIFS(Raw_Data!$T$2:$T$4001,Raw_Data!$E$2:$E$4001,E3887,Raw_Data!$D$2:$D$4001,D3887),2),IF(Raw_Data!T3887&gt;INDEX(Cleaning_Reference!$F$6:$F$13,MATCH(D3887,Cleaning_Reference!$A$6:$A$13,0)),INDEX(Cleaning_Reference!$F$6:$F$13,MATCH(D3887,Cleaning_Reference!$A$6:$A$13,0)),Raw_Data!T3887))</f>
        <v>0.85</v>
      </c>
      <c r="U3887" s="15">
        <f>Raw_Data!U3887</f>
        <v>12.3</v>
      </c>
      <c r="V3887" s="15">
        <f>Raw_Data!V3887</f>
        <v>69828</v>
      </c>
      <c r="W3887" s="15">
        <f>Raw_Data!W3887</f>
        <v>1078068</v>
      </c>
      <c r="X3887" s="15">
        <f>Raw_Data!X3887</f>
        <v>858884</v>
      </c>
      <c r="Y3887" s="15">
        <f>Raw_Data!Y3887</f>
        <v>-219184</v>
      </c>
      <c r="Z3887" s="15">
        <f>Raw_Data!Z3887</f>
        <v>4516</v>
      </c>
      <c r="AA3887" s="15">
        <f>Raw_Data!AA3887</f>
        <v>2.7240000000000002</v>
      </c>
      <c r="AB3887" s="15">
        <f>Raw_Data!AB3887</f>
        <v>38.9</v>
      </c>
      <c r="AC3887" s="19" t="str">
        <f>IF(Raw_Data!G3887="","Yes","No")</f>
        <v>No</v>
      </c>
      <c r="AD3887" s="19" t="str">
        <f>IF(Raw_Data!L3887="","Yes","No")</f>
        <v>No</v>
      </c>
      <c r="AE3887" s="19" t="str">
        <f>IF(Raw_Data!T3887="","Imputed",IF(Raw_Data!T3887&gt;INDEX(Cleaning_Reference!$F$6:$F$13,MATCH(D3887,Cleaning_Reference!$A$6:$A$13,0)),"Capped","Original"))</f>
        <v>Original</v>
      </c>
      <c r="AF3887" s="21">
        <f t="shared" si="60"/>
        <v>12.3</v>
      </c>
    </row>
    <row r="3888" spans="1:32" ht="15" customHeight="1" x14ac:dyDescent="0.3">
      <c r="A3888" s="20" t="str">
        <f>Raw_Data!A3888</f>
        <v>SF13887</v>
      </c>
      <c r="B3888" s="15" t="str">
        <f>Raw_Data!B3888</f>
        <v>Gujarat</v>
      </c>
      <c r="C3888" s="15" t="str">
        <f>Raw_Data!C3888</f>
        <v>Warangal</v>
      </c>
      <c r="D3888" s="15" t="str">
        <f>Raw_Data!D3888</f>
        <v>Wheat</v>
      </c>
      <c r="E3888" s="15" t="str">
        <f>Raw_Data!E3888</f>
        <v>Rabi</v>
      </c>
      <c r="F3888" s="15">
        <f>Raw_Data!F3888</f>
        <v>9.35</v>
      </c>
      <c r="G3888" s="18">
        <f>IF(Raw_Data!G3888="",ROUND(AVERAGEIFS(Raw_Data!$G$2:$G$4001,Raw_Data!$E$2:$E$4001,E3888),1),Raw_Data!G3888)</f>
        <v>476.7</v>
      </c>
      <c r="H3888" s="15">
        <f>Raw_Data!H3888</f>
        <v>20</v>
      </c>
      <c r="I3888" s="15">
        <f>Raw_Data!I3888</f>
        <v>70.7</v>
      </c>
      <c r="J3888" s="15">
        <f>Raw_Data!J3888</f>
        <v>7.2</v>
      </c>
      <c r="K3888" s="15">
        <f>Raw_Data!K3888</f>
        <v>6.59</v>
      </c>
      <c r="L3888" s="18">
        <f>IF(Raw_Data!L3888="",ROUND(AVERAGEIFS(Raw_Data!$L$2:$L$4001,Raw_Data!$E$2:$E$4001,E3888),1),Raw_Data!L3888)</f>
        <v>22.6</v>
      </c>
      <c r="M3888" s="15">
        <f>Raw_Data!M3888</f>
        <v>84.6</v>
      </c>
      <c r="N3888" s="15">
        <f>Raw_Data!N3888</f>
        <v>61.5</v>
      </c>
      <c r="O3888" s="15">
        <f>Raw_Data!O3888</f>
        <v>104.6</v>
      </c>
      <c r="P3888" s="15" t="str">
        <f>Raw_Data!P3888</f>
        <v>Rainfed</v>
      </c>
      <c r="Q3888" s="15">
        <f>Raw_Data!Q3888</f>
        <v>79.7</v>
      </c>
      <c r="R3888" s="15">
        <f>Raw_Data!R3888</f>
        <v>5.7</v>
      </c>
      <c r="S3888" s="15">
        <f>Raw_Data!S3888</f>
        <v>0.97</v>
      </c>
      <c r="T3888" s="18">
        <f>IF(Raw_Data!T3888="",ROUND(AVERAGEIFS(Raw_Data!$T$2:$T$4001,Raw_Data!$E$2:$E$4001,E3888,Raw_Data!$D$2:$D$4001,D3888),2),IF(Raw_Data!T3888&gt;INDEX(Cleaning_Reference!$F$6:$F$13,MATCH(D3888,Cleaning_Reference!$A$6:$A$13,0)),INDEX(Cleaning_Reference!$F$6:$F$13,MATCH(D3888,Cleaning_Reference!$A$6:$A$13,0)),Raw_Data!T3888))</f>
        <v>1.97</v>
      </c>
      <c r="U3888" s="15">
        <f>Raw_Data!U3888</f>
        <v>18.420000000000002</v>
      </c>
      <c r="V3888" s="15">
        <f>Raw_Data!V3888</f>
        <v>21337</v>
      </c>
      <c r="W3888" s="15">
        <f>Raw_Data!W3888</f>
        <v>610709</v>
      </c>
      <c r="X3888" s="15">
        <f>Raw_Data!X3888</f>
        <v>393028</v>
      </c>
      <c r="Y3888" s="15">
        <f>Raw_Data!Y3888</f>
        <v>-217681</v>
      </c>
      <c r="Z3888" s="15">
        <f>Raw_Data!Z3888</f>
        <v>3093</v>
      </c>
      <c r="AA3888" s="15">
        <f>Raw_Data!AA3888</f>
        <v>5.9550000000000001</v>
      </c>
      <c r="AB3888" s="15">
        <f>Raw_Data!AB3888</f>
        <v>41.4</v>
      </c>
      <c r="AC3888" s="19" t="str">
        <f>IF(Raw_Data!G3888="","Yes","No")</f>
        <v>No</v>
      </c>
      <c r="AD3888" s="19" t="str">
        <f>IF(Raw_Data!L3888="","Yes","No")</f>
        <v>No</v>
      </c>
      <c r="AE3888" s="19" t="str">
        <f>IF(Raw_Data!T3888="","Imputed",IF(Raw_Data!T3888&gt;INDEX(Cleaning_Reference!$F$6:$F$13,MATCH(D3888,Cleaning_Reference!$A$6:$A$13,0)),"Capped","Original"))</f>
        <v>Original</v>
      </c>
      <c r="AF3888" s="21">
        <f t="shared" si="60"/>
        <v>18.420000000000002</v>
      </c>
    </row>
    <row r="3889" spans="1:32" ht="15" customHeight="1" x14ac:dyDescent="0.3">
      <c r="A3889" s="20" t="str">
        <f>Raw_Data!A3889</f>
        <v>SF13888</v>
      </c>
      <c r="B3889" s="15" t="str">
        <f>Raw_Data!B3889</f>
        <v>Tamil Nadu</v>
      </c>
      <c r="C3889" s="15" t="str">
        <f>Raw_Data!C3889</f>
        <v>Krishna</v>
      </c>
      <c r="D3889" s="15" t="str">
        <f>Raw_Data!D3889</f>
        <v>Wheat</v>
      </c>
      <c r="E3889" s="15" t="str">
        <f>Raw_Data!E3889</f>
        <v>Rabi</v>
      </c>
      <c r="F3889" s="15">
        <f>Raw_Data!F3889</f>
        <v>3.11</v>
      </c>
      <c r="G3889" s="18">
        <f>IF(Raw_Data!G3889="",ROUND(AVERAGEIFS(Raw_Data!$G$2:$G$4001,Raw_Data!$E$2:$E$4001,E3889),1),Raw_Data!G3889)</f>
        <v>927.4</v>
      </c>
      <c r="H3889" s="15">
        <f>Raw_Data!H3889</f>
        <v>21.9</v>
      </c>
      <c r="I3889" s="15">
        <f>Raw_Data!I3889</f>
        <v>38.5</v>
      </c>
      <c r="J3889" s="15">
        <f>Raw_Data!J3889</f>
        <v>7.1</v>
      </c>
      <c r="K3889" s="15">
        <f>Raw_Data!K3889</f>
        <v>6.73</v>
      </c>
      <c r="L3889" s="18">
        <f>IF(Raw_Data!L3889="",ROUND(AVERAGEIFS(Raw_Data!$L$2:$L$4001,Raw_Data!$E$2:$E$4001,E3889),1),Raw_Data!L3889)</f>
        <v>27.8</v>
      </c>
      <c r="M3889" s="15">
        <f>Raw_Data!M3889</f>
        <v>127.2</v>
      </c>
      <c r="N3889" s="15">
        <f>Raw_Data!N3889</f>
        <v>66.599999999999994</v>
      </c>
      <c r="O3889" s="15">
        <f>Raw_Data!O3889</f>
        <v>138.1</v>
      </c>
      <c r="P3889" s="15" t="str">
        <f>Raw_Data!P3889</f>
        <v>Flood</v>
      </c>
      <c r="Q3889" s="15">
        <f>Raw_Data!Q3889</f>
        <v>165.8</v>
      </c>
      <c r="R3889" s="15">
        <f>Raw_Data!R3889</f>
        <v>2.21</v>
      </c>
      <c r="S3889" s="15">
        <f>Raw_Data!S3889</f>
        <v>0.9</v>
      </c>
      <c r="T3889" s="18">
        <f>IF(Raw_Data!T3889="",ROUND(AVERAGEIFS(Raw_Data!$T$2:$T$4001,Raw_Data!$E$2:$E$4001,E3889,Raw_Data!$D$2:$D$4001,D3889),2),IF(Raw_Data!T3889&gt;INDEX(Cleaning_Reference!$F$6:$F$13,MATCH(D3889,Cleaning_Reference!$A$6:$A$13,0)),INDEX(Cleaning_Reference!$F$6:$F$13,MATCH(D3889,Cleaning_Reference!$A$6:$A$13,0)),Raw_Data!T3889))</f>
        <v>2.85</v>
      </c>
      <c r="U3889" s="15">
        <f>Raw_Data!U3889</f>
        <v>8.86</v>
      </c>
      <c r="V3889" s="15">
        <f>Raw_Data!V3889</f>
        <v>25212</v>
      </c>
      <c r="W3889" s="15">
        <f>Raw_Data!W3889</f>
        <v>211889</v>
      </c>
      <c r="X3889" s="15">
        <f>Raw_Data!X3889</f>
        <v>223378</v>
      </c>
      <c r="Y3889" s="15">
        <f>Raw_Data!Y3889</f>
        <v>11489</v>
      </c>
      <c r="Z3889" s="15">
        <f>Raw_Data!Z3889</f>
        <v>1794</v>
      </c>
      <c r="AA3889" s="15">
        <f>Raw_Data!AA3889</f>
        <v>4.9390000000000001</v>
      </c>
      <c r="AB3889" s="15">
        <f>Raw_Data!AB3889</f>
        <v>48.4</v>
      </c>
      <c r="AC3889" s="19" t="str">
        <f>IF(Raw_Data!G3889="","Yes","No")</f>
        <v>No</v>
      </c>
      <c r="AD3889" s="19" t="str">
        <f>IF(Raw_Data!L3889="","Yes","No")</f>
        <v>No</v>
      </c>
      <c r="AE3889" s="19" t="str">
        <f>IF(Raw_Data!T3889="","Imputed",IF(Raw_Data!T3889&gt;INDEX(Cleaning_Reference!$F$6:$F$13,MATCH(D3889,Cleaning_Reference!$A$6:$A$13,0)),"Capped","Original"))</f>
        <v>Original</v>
      </c>
      <c r="AF3889" s="21">
        <f t="shared" si="60"/>
        <v>8.86</v>
      </c>
    </row>
    <row r="3890" spans="1:32" ht="15" customHeight="1" x14ac:dyDescent="0.3">
      <c r="A3890" s="20" t="str">
        <f>Raw_Data!A3890</f>
        <v>SF13889</v>
      </c>
      <c r="B3890" s="15" t="str">
        <f>Raw_Data!B3890</f>
        <v>Telangana</v>
      </c>
      <c r="C3890" s="15" t="str">
        <f>Raw_Data!C3890</f>
        <v>Krishna</v>
      </c>
      <c r="D3890" s="15" t="str">
        <f>Raw_Data!D3890</f>
        <v>Maize</v>
      </c>
      <c r="E3890" s="15" t="str">
        <f>Raw_Data!E3890</f>
        <v>Rabi</v>
      </c>
      <c r="F3890" s="15">
        <f>Raw_Data!F3890</f>
        <v>4.8099999999999996</v>
      </c>
      <c r="G3890" s="18">
        <f>IF(Raw_Data!G3890="",ROUND(AVERAGEIFS(Raw_Data!$G$2:$G$4001,Raw_Data!$E$2:$E$4001,E3890),1),Raw_Data!G3890)</f>
        <v>384.9</v>
      </c>
      <c r="H3890" s="15">
        <f>Raw_Data!H3890</f>
        <v>18.399999999999999</v>
      </c>
      <c r="I3890" s="15">
        <f>Raw_Data!I3890</f>
        <v>61.5</v>
      </c>
      <c r="J3890" s="15">
        <f>Raw_Data!J3890</f>
        <v>7.4</v>
      </c>
      <c r="K3890" s="15">
        <f>Raw_Data!K3890</f>
        <v>5.61</v>
      </c>
      <c r="L3890" s="18">
        <f>IF(Raw_Data!L3890="",ROUND(AVERAGEIFS(Raw_Data!$L$2:$L$4001,Raw_Data!$E$2:$E$4001,E3890),1),Raw_Data!L3890)</f>
        <v>21.5</v>
      </c>
      <c r="M3890" s="15">
        <f>Raw_Data!M3890</f>
        <v>180.2</v>
      </c>
      <c r="N3890" s="15">
        <f>Raw_Data!N3890</f>
        <v>55.5</v>
      </c>
      <c r="O3890" s="15">
        <f>Raw_Data!O3890</f>
        <v>97.8</v>
      </c>
      <c r="P3890" s="15" t="str">
        <f>Raw_Data!P3890</f>
        <v>Flood</v>
      </c>
      <c r="Q3890" s="15">
        <f>Raw_Data!Q3890</f>
        <v>273.10000000000002</v>
      </c>
      <c r="R3890" s="15">
        <f>Raw_Data!R3890</f>
        <v>5.73</v>
      </c>
      <c r="S3890" s="15">
        <f>Raw_Data!S3890</f>
        <v>0.79</v>
      </c>
      <c r="T3890" s="18">
        <f>IF(Raw_Data!T3890="",ROUND(AVERAGEIFS(Raw_Data!$T$2:$T$4001,Raw_Data!$E$2:$E$4001,E3890,Raw_Data!$D$2:$D$4001,D3890),2),IF(Raw_Data!T3890&gt;INDEX(Cleaning_Reference!$F$6:$F$13,MATCH(D3890,Cleaning_Reference!$A$6:$A$13,0)),INDEX(Cleaning_Reference!$F$6:$F$13,MATCH(D3890,Cleaning_Reference!$A$6:$A$13,0)),Raw_Data!T3890))</f>
        <v>0.76</v>
      </c>
      <c r="U3890" s="15">
        <f>Raw_Data!U3890</f>
        <v>3.66</v>
      </c>
      <c r="V3890" s="15">
        <f>Raw_Data!V3890</f>
        <v>22326</v>
      </c>
      <c r="W3890" s="15">
        <f>Raw_Data!W3890</f>
        <v>340454</v>
      </c>
      <c r="X3890" s="15">
        <f>Raw_Data!X3890</f>
        <v>81713</v>
      </c>
      <c r="Y3890" s="15">
        <f>Raw_Data!Y3890</f>
        <v>-258741</v>
      </c>
      <c r="Z3890" s="15">
        <f>Raw_Data!Z3890</f>
        <v>3171</v>
      </c>
      <c r="AA3890" s="15">
        <f>Raw_Data!AA3890</f>
        <v>1.1539999999999999</v>
      </c>
      <c r="AB3890" s="15">
        <f>Raw_Data!AB3890</f>
        <v>44.5</v>
      </c>
      <c r="AC3890" s="19" t="str">
        <f>IF(Raw_Data!G3890="","Yes","No")</f>
        <v>No</v>
      </c>
      <c r="AD3890" s="19" t="str">
        <f>IF(Raw_Data!L3890="","Yes","No")</f>
        <v>No</v>
      </c>
      <c r="AE3890" s="19" t="str">
        <f>IF(Raw_Data!T3890="","Imputed",IF(Raw_Data!T3890&gt;INDEX(Cleaning_Reference!$F$6:$F$13,MATCH(D3890,Cleaning_Reference!$A$6:$A$13,0)),"Capped","Original"))</f>
        <v>Original</v>
      </c>
      <c r="AF3890" s="21">
        <f t="shared" si="60"/>
        <v>3.66</v>
      </c>
    </row>
    <row r="3891" spans="1:32" ht="15" customHeight="1" x14ac:dyDescent="0.3">
      <c r="A3891" s="20" t="str">
        <f>Raw_Data!A3891</f>
        <v>SF13890</v>
      </c>
      <c r="B3891" s="15" t="str">
        <f>Raw_Data!B3891</f>
        <v>Karnataka</v>
      </c>
      <c r="C3891" s="15" t="str">
        <f>Raw_Data!C3891</f>
        <v>Nashik</v>
      </c>
      <c r="D3891" s="15" t="str">
        <f>Raw_Data!D3891</f>
        <v>Pulses</v>
      </c>
      <c r="E3891" s="15" t="str">
        <f>Raw_Data!E3891</f>
        <v>Rabi</v>
      </c>
      <c r="F3891" s="15">
        <f>Raw_Data!F3891</f>
        <v>7.93</v>
      </c>
      <c r="G3891" s="18">
        <f>IF(Raw_Data!G3891="",ROUND(AVERAGEIFS(Raw_Data!$G$2:$G$4001,Raw_Data!$E$2:$E$4001,E3891),1),Raw_Data!G3891)</f>
        <v>296.5</v>
      </c>
      <c r="H3891" s="15">
        <f>Raw_Data!H3891</f>
        <v>24.4</v>
      </c>
      <c r="I3891" s="15">
        <f>Raw_Data!I3891</f>
        <v>52.7</v>
      </c>
      <c r="J3891" s="15">
        <f>Raw_Data!J3891</f>
        <v>6.7</v>
      </c>
      <c r="K3891" s="15">
        <f>Raw_Data!K3891</f>
        <v>7.05</v>
      </c>
      <c r="L3891" s="18">
        <f>IF(Raw_Data!L3891="",ROUND(AVERAGEIFS(Raw_Data!$L$2:$L$4001,Raw_Data!$E$2:$E$4001,E3891),1),Raw_Data!L3891)</f>
        <v>26</v>
      </c>
      <c r="M3891" s="15">
        <f>Raw_Data!M3891</f>
        <v>108.5</v>
      </c>
      <c r="N3891" s="15">
        <f>Raw_Data!N3891</f>
        <v>46.9</v>
      </c>
      <c r="O3891" s="15">
        <f>Raw_Data!O3891</f>
        <v>107.9</v>
      </c>
      <c r="P3891" s="15" t="str">
        <f>Raw_Data!P3891</f>
        <v>Drip</v>
      </c>
      <c r="Q3891" s="15">
        <f>Raw_Data!Q3891</f>
        <v>158.6</v>
      </c>
      <c r="R3891" s="15">
        <f>Raw_Data!R3891</f>
        <v>5.54</v>
      </c>
      <c r="S3891" s="15">
        <f>Raw_Data!S3891</f>
        <v>0.75</v>
      </c>
      <c r="T3891" s="18">
        <f>IF(Raw_Data!T3891="",ROUND(AVERAGEIFS(Raw_Data!$T$2:$T$4001,Raw_Data!$E$2:$E$4001,E3891,Raw_Data!$D$2:$D$4001,D3891),2),IF(Raw_Data!T3891&gt;INDEX(Cleaning_Reference!$F$6:$F$13,MATCH(D3891,Cleaning_Reference!$A$6:$A$13,0)),INDEX(Cleaning_Reference!$F$6:$F$13,MATCH(D3891,Cleaning_Reference!$A$6:$A$13,0)),Raw_Data!T3891))</f>
        <v>1.1499999999999999</v>
      </c>
      <c r="U3891" s="15">
        <f>Raw_Data!U3891</f>
        <v>9.1199999999999992</v>
      </c>
      <c r="V3891" s="15">
        <f>Raw_Data!V3891</f>
        <v>69896</v>
      </c>
      <c r="W3891" s="15">
        <f>Raw_Data!W3891</f>
        <v>593852</v>
      </c>
      <c r="X3891" s="15">
        <f>Raw_Data!X3891</f>
        <v>637452</v>
      </c>
      <c r="Y3891" s="15">
        <f>Raw_Data!Y3891</f>
        <v>43600</v>
      </c>
      <c r="Z3891" s="15">
        <f>Raw_Data!Z3891</f>
        <v>2891</v>
      </c>
      <c r="AA3891" s="15">
        <f>Raw_Data!AA3891</f>
        <v>3.1549999999999998</v>
      </c>
      <c r="AB3891" s="15">
        <f>Raw_Data!AB3891</f>
        <v>29.6</v>
      </c>
      <c r="AC3891" s="19" t="str">
        <f>IF(Raw_Data!G3891="","Yes","No")</f>
        <v>No</v>
      </c>
      <c r="AD3891" s="19" t="str">
        <f>IF(Raw_Data!L3891="","Yes","No")</f>
        <v>No</v>
      </c>
      <c r="AE3891" s="19" t="str">
        <f>IF(Raw_Data!T3891="","Imputed",IF(Raw_Data!T3891&gt;INDEX(Cleaning_Reference!$F$6:$F$13,MATCH(D3891,Cleaning_Reference!$A$6:$A$13,0)),"Capped","Original"))</f>
        <v>Original</v>
      </c>
      <c r="AF3891" s="21">
        <f t="shared" si="60"/>
        <v>9.1199999999999992</v>
      </c>
    </row>
    <row r="3892" spans="1:32" ht="15" customHeight="1" x14ac:dyDescent="0.3">
      <c r="A3892" s="20" t="str">
        <f>Raw_Data!A3892</f>
        <v>SF13891</v>
      </c>
      <c r="B3892" s="15" t="str">
        <f>Raw_Data!B3892</f>
        <v>Telangana</v>
      </c>
      <c r="C3892" s="15" t="str">
        <f>Raw_Data!C3892</f>
        <v>Ludhiana</v>
      </c>
      <c r="D3892" s="15" t="str">
        <f>Raw_Data!D3892</f>
        <v>Cotton</v>
      </c>
      <c r="E3892" s="15" t="str">
        <f>Raw_Data!E3892</f>
        <v>Kharif</v>
      </c>
      <c r="F3892" s="15">
        <f>Raw_Data!F3892</f>
        <v>4.3099999999999996</v>
      </c>
      <c r="G3892" s="18">
        <f>IF(Raw_Data!G3892="",ROUND(AVERAGEIFS(Raw_Data!$G$2:$G$4001,Raw_Data!$E$2:$E$4001,E3892),1),Raw_Data!G3892)</f>
        <v>1114.9000000000001</v>
      </c>
      <c r="H3892" s="15">
        <f>Raw_Data!H3892</f>
        <v>30.2</v>
      </c>
      <c r="I3892" s="15">
        <f>Raw_Data!I3892</f>
        <v>78.900000000000006</v>
      </c>
      <c r="J3892" s="15">
        <f>Raw_Data!J3892</f>
        <v>6.6</v>
      </c>
      <c r="K3892" s="15">
        <f>Raw_Data!K3892</f>
        <v>7.28</v>
      </c>
      <c r="L3892" s="18">
        <f>IF(Raw_Data!L3892="",ROUND(AVERAGEIFS(Raw_Data!$L$2:$L$4001,Raw_Data!$E$2:$E$4001,E3892),1),Raw_Data!L3892)</f>
        <v>31.2</v>
      </c>
      <c r="M3892" s="15">
        <f>Raw_Data!M3892</f>
        <v>83.3</v>
      </c>
      <c r="N3892" s="15">
        <f>Raw_Data!N3892</f>
        <v>47.9</v>
      </c>
      <c r="O3892" s="15">
        <f>Raw_Data!O3892</f>
        <v>116.1</v>
      </c>
      <c r="P3892" s="15" t="str">
        <f>Raw_Data!P3892</f>
        <v>Drip</v>
      </c>
      <c r="Q3892" s="15">
        <f>Raw_Data!Q3892</f>
        <v>181.8</v>
      </c>
      <c r="R3892" s="15">
        <f>Raw_Data!R3892</f>
        <v>4.0199999999999996</v>
      </c>
      <c r="S3892" s="15">
        <f>Raw_Data!S3892</f>
        <v>0.86</v>
      </c>
      <c r="T3892" s="18">
        <f>IF(Raw_Data!T3892="",ROUND(AVERAGEIFS(Raw_Data!$T$2:$T$4001,Raw_Data!$E$2:$E$4001,E3892,Raw_Data!$D$2:$D$4001,D3892),2),IF(Raw_Data!T3892&gt;INDEX(Cleaning_Reference!$F$6:$F$13,MATCH(D3892,Cleaning_Reference!$A$6:$A$13,0)),INDEX(Cleaning_Reference!$F$6:$F$13,MATCH(D3892,Cleaning_Reference!$A$6:$A$13,0)),Raw_Data!T3892))</f>
        <v>1.0900000000000001</v>
      </c>
      <c r="U3892" s="15">
        <f>Raw_Data!U3892</f>
        <v>4.7</v>
      </c>
      <c r="V3892" s="15">
        <f>Raw_Data!V3892</f>
        <v>66866</v>
      </c>
      <c r="W3892" s="15">
        <f>Raw_Data!W3892</f>
        <v>305267</v>
      </c>
      <c r="X3892" s="15">
        <f>Raw_Data!X3892</f>
        <v>314270</v>
      </c>
      <c r="Y3892" s="15">
        <f>Raw_Data!Y3892</f>
        <v>9003</v>
      </c>
      <c r="Z3892" s="15">
        <f>Raw_Data!Z3892</f>
        <v>3112</v>
      </c>
      <c r="AA3892" s="15">
        <f>Raw_Data!AA3892</f>
        <v>1.51</v>
      </c>
      <c r="AB3892" s="15">
        <f>Raw_Data!AB3892</f>
        <v>71.400000000000006</v>
      </c>
      <c r="AC3892" s="19" t="str">
        <f>IF(Raw_Data!G3892="","Yes","No")</f>
        <v>No</v>
      </c>
      <c r="AD3892" s="19" t="str">
        <f>IF(Raw_Data!L3892="","Yes","No")</f>
        <v>No</v>
      </c>
      <c r="AE3892" s="19" t="str">
        <f>IF(Raw_Data!T3892="","Imputed",IF(Raw_Data!T3892&gt;INDEX(Cleaning_Reference!$F$6:$F$13,MATCH(D3892,Cleaning_Reference!$A$6:$A$13,0)),"Capped","Original"))</f>
        <v>Original</v>
      </c>
      <c r="AF3892" s="21">
        <f t="shared" si="60"/>
        <v>4.7</v>
      </c>
    </row>
    <row r="3893" spans="1:32" ht="15" customHeight="1" x14ac:dyDescent="0.3">
      <c r="A3893" s="20" t="str">
        <f>Raw_Data!A3893</f>
        <v>SF13892</v>
      </c>
      <c r="B3893" s="15" t="str">
        <f>Raw_Data!B3893</f>
        <v>Karnataka</v>
      </c>
      <c r="C3893" s="15" t="str">
        <f>Raw_Data!C3893</f>
        <v>Nalgonda</v>
      </c>
      <c r="D3893" s="15" t="str">
        <f>Raw_Data!D3893</f>
        <v>Wheat</v>
      </c>
      <c r="E3893" s="15" t="str">
        <f>Raw_Data!E3893</f>
        <v>Rabi</v>
      </c>
      <c r="F3893" s="15">
        <f>Raw_Data!F3893</f>
        <v>12.58</v>
      </c>
      <c r="G3893" s="18">
        <f>IF(Raw_Data!G3893="",ROUND(AVERAGEIFS(Raw_Data!$G$2:$G$4001,Raw_Data!$E$2:$E$4001,E3893),1),Raw_Data!G3893)</f>
        <v>346.7</v>
      </c>
      <c r="H3893" s="15">
        <f>Raw_Data!H3893</f>
        <v>28</v>
      </c>
      <c r="I3893" s="15">
        <f>Raw_Data!I3893</f>
        <v>46.5</v>
      </c>
      <c r="J3893" s="15">
        <f>Raw_Data!J3893</f>
        <v>8.8000000000000007</v>
      </c>
      <c r="K3893" s="15">
        <f>Raw_Data!K3893</f>
        <v>5.98</v>
      </c>
      <c r="L3893" s="18">
        <f>IF(Raw_Data!L3893="",ROUND(AVERAGEIFS(Raw_Data!$L$2:$L$4001,Raw_Data!$E$2:$E$4001,E3893),1),Raw_Data!L3893)</f>
        <v>26.4</v>
      </c>
      <c r="M3893" s="15">
        <f>Raw_Data!M3893</f>
        <v>155.69999999999999</v>
      </c>
      <c r="N3893" s="15">
        <f>Raw_Data!N3893</f>
        <v>59.9</v>
      </c>
      <c r="O3893" s="15">
        <f>Raw_Data!O3893</f>
        <v>59.2</v>
      </c>
      <c r="P3893" s="15" t="str">
        <f>Raw_Data!P3893</f>
        <v>Drip</v>
      </c>
      <c r="Q3893" s="15">
        <f>Raw_Data!Q3893</f>
        <v>238.8</v>
      </c>
      <c r="R3893" s="15">
        <f>Raw_Data!R3893</f>
        <v>5.15</v>
      </c>
      <c r="S3893" s="15">
        <f>Raw_Data!S3893</f>
        <v>0.72</v>
      </c>
      <c r="T3893" s="18">
        <f>IF(Raw_Data!T3893="",ROUND(AVERAGEIFS(Raw_Data!$T$2:$T$4001,Raw_Data!$E$2:$E$4001,E3893,Raw_Data!$D$2:$D$4001,D3893),2),IF(Raw_Data!T3893&gt;INDEX(Cleaning_Reference!$F$6:$F$13,MATCH(D3893,Cleaning_Reference!$A$6:$A$13,0)),INDEX(Cleaning_Reference!$F$6:$F$13,MATCH(D3893,Cleaning_Reference!$A$6:$A$13,0)),Raw_Data!T3893))</f>
        <v>1.77</v>
      </c>
      <c r="U3893" s="15">
        <f>Raw_Data!U3893</f>
        <v>22.27</v>
      </c>
      <c r="V3893" s="15">
        <f>Raw_Data!V3893</f>
        <v>23617</v>
      </c>
      <c r="W3893" s="15">
        <f>Raw_Data!W3893</f>
        <v>888241</v>
      </c>
      <c r="X3893" s="15">
        <f>Raw_Data!X3893</f>
        <v>525951</v>
      </c>
      <c r="Y3893" s="15">
        <f>Raw_Data!Y3893</f>
        <v>-362290</v>
      </c>
      <c r="Z3893" s="15">
        <f>Raw_Data!Z3893</f>
        <v>5106</v>
      </c>
      <c r="AA3893" s="15">
        <f>Raw_Data!AA3893</f>
        <v>4.3620000000000001</v>
      </c>
      <c r="AB3893" s="15">
        <f>Raw_Data!AB3893</f>
        <v>56.6</v>
      </c>
      <c r="AC3893" s="19" t="str">
        <f>IF(Raw_Data!G3893="","Yes","No")</f>
        <v>No</v>
      </c>
      <c r="AD3893" s="19" t="str">
        <f>IF(Raw_Data!L3893="","Yes","No")</f>
        <v>No</v>
      </c>
      <c r="AE3893" s="19" t="str">
        <f>IF(Raw_Data!T3893="","Imputed",IF(Raw_Data!T3893&gt;INDEX(Cleaning_Reference!$F$6:$F$13,MATCH(D3893,Cleaning_Reference!$A$6:$A$13,0)),"Capped","Original"))</f>
        <v>Original</v>
      </c>
      <c r="AF3893" s="21">
        <f t="shared" si="60"/>
        <v>22.27</v>
      </c>
    </row>
    <row r="3894" spans="1:32" ht="15" customHeight="1" x14ac:dyDescent="0.3">
      <c r="A3894" s="20" t="str">
        <f>Raw_Data!A3894</f>
        <v>SF13893</v>
      </c>
      <c r="B3894" s="15" t="str">
        <f>Raw_Data!B3894</f>
        <v>Madhya Pradesh</v>
      </c>
      <c r="C3894" s="15" t="str">
        <f>Raw_Data!C3894</f>
        <v>Raichur</v>
      </c>
      <c r="D3894" s="15" t="str">
        <f>Raw_Data!D3894</f>
        <v>Wheat</v>
      </c>
      <c r="E3894" s="15" t="str">
        <f>Raw_Data!E3894</f>
        <v>Rabi</v>
      </c>
      <c r="F3894" s="15">
        <f>Raw_Data!F3894</f>
        <v>1.19</v>
      </c>
      <c r="G3894" s="18">
        <f>IF(Raw_Data!G3894="",ROUND(AVERAGEIFS(Raw_Data!$G$2:$G$4001,Raw_Data!$E$2:$E$4001,E3894),1),Raw_Data!G3894)</f>
        <v>354.8</v>
      </c>
      <c r="H3894" s="15">
        <f>Raw_Data!H3894</f>
        <v>24</v>
      </c>
      <c r="I3894" s="15">
        <f>Raw_Data!I3894</f>
        <v>35.5</v>
      </c>
      <c r="J3894" s="15">
        <f>Raw_Data!J3894</f>
        <v>5.4</v>
      </c>
      <c r="K3894" s="15">
        <f>Raw_Data!K3894</f>
        <v>7.33</v>
      </c>
      <c r="L3894" s="18">
        <f>IF(Raw_Data!L3894="",ROUND(AVERAGEIFS(Raw_Data!$L$2:$L$4001,Raw_Data!$E$2:$E$4001,E3894),1),Raw_Data!L3894)</f>
        <v>25.9</v>
      </c>
      <c r="M3894" s="15">
        <f>Raw_Data!M3894</f>
        <v>87.8</v>
      </c>
      <c r="N3894" s="15">
        <f>Raw_Data!N3894</f>
        <v>54.3</v>
      </c>
      <c r="O3894" s="15">
        <f>Raw_Data!O3894</f>
        <v>77.400000000000006</v>
      </c>
      <c r="P3894" s="15" t="str">
        <f>Raw_Data!P3894</f>
        <v>Rainfed</v>
      </c>
      <c r="Q3894" s="15">
        <f>Raw_Data!Q3894</f>
        <v>233</v>
      </c>
      <c r="R3894" s="15">
        <f>Raw_Data!R3894</f>
        <v>4.8600000000000003</v>
      </c>
      <c r="S3894" s="15">
        <f>Raw_Data!S3894</f>
        <v>0.8</v>
      </c>
      <c r="T3894" s="18">
        <f>IF(Raw_Data!T3894="",ROUND(AVERAGEIFS(Raw_Data!$T$2:$T$4001,Raw_Data!$E$2:$E$4001,E3894,Raw_Data!$D$2:$D$4001,D3894),2),IF(Raw_Data!T3894&gt;INDEX(Cleaning_Reference!$F$6:$F$13,MATCH(D3894,Cleaning_Reference!$A$6:$A$13,0)),INDEX(Cleaning_Reference!$F$6:$F$13,MATCH(D3894,Cleaning_Reference!$A$6:$A$13,0)),Raw_Data!T3894))</f>
        <v>1.48</v>
      </c>
      <c r="U3894" s="15">
        <f>Raw_Data!U3894</f>
        <v>1.76</v>
      </c>
      <c r="V3894" s="15">
        <f>Raw_Data!V3894</f>
        <v>23674</v>
      </c>
      <c r="W3894" s="15">
        <f>Raw_Data!W3894</f>
        <v>72491</v>
      </c>
      <c r="X3894" s="15">
        <f>Raw_Data!X3894</f>
        <v>41666</v>
      </c>
      <c r="Y3894" s="15">
        <f>Raw_Data!Y3894</f>
        <v>-30825</v>
      </c>
      <c r="Z3894" s="15">
        <f>Raw_Data!Z3894</f>
        <v>329</v>
      </c>
      <c r="AA3894" s="15">
        <f>Raw_Data!AA3894</f>
        <v>5.35</v>
      </c>
      <c r="AB3894" s="15">
        <f>Raw_Data!AB3894</f>
        <v>31.8</v>
      </c>
      <c r="AC3894" s="19" t="str">
        <f>IF(Raw_Data!G3894="","Yes","No")</f>
        <v>No</v>
      </c>
      <c r="AD3894" s="19" t="str">
        <f>IF(Raw_Data!L3894="","Yes","No")</f>
        <v>No</v>
      </c>
      <c r="AE3894" s="19" t="str">
        <f>IF(Raw_Data!T3894="","Imputed",IF(Raw_Data!T3894&gt;INDEX(Cleaning_Reference!$F$6:$F$13,MATCH(D3894,Cleaning_Reference!$A$6:$A$13,0)),"Capped","Original"))</f>
        <v>Original</v>
      </c>
      <c r="AF3894" s="21">
        <f t="shared" si="60"/>
        <v>1.76</v>
      </c>
    </row>
    <row r="3895" spans="1:32" ht="15" customHeight="1" x14ac:dyDescent="0.3">
      <c r="A3895" s="20" t="str">
        <f>Raw_Data!A3895</f>
        <v>SF13894</v>
      </c>
      <c r="B3895" s="15" t="str">
        <f>Raw_Data!B3895</f>
        <v>Andhra Pradesh</v>
      </c>
      <c r="C3895" s="15" t="str">
        <f>Raw_Data!C3895</f>
        <v>Guntur</v>
      </c>
      <c r="D3895" s="15" t="str">
        <f>Raw_Data!D3895</f>
        <v>Maize</v>
      </c>
      <c r="E3895" s="15" t="str">
        <f>Raw_Data!E3895</f>
        <v>Rabi</v>
      </c>
      <c r="F3895" s="15">
        <f>Raw_Data!F3895</f>
        <v>13.58</v>
      </c>
      <c r="G3895" s="18">
        <f>IF(Raw_Data!G3895="",ROUND(AVERAGEIFS(Raw_Data!$G$2:$G$4001,Raw_Data!$E$2:$E$4001,E3895),1),Raw_Data!G3895)</f>
        <v>492.7</v>
      </c>
      <c r="H3895" s="15">
        <f>Raw_Data!H3895</f>
        <v>22.8</v>
      </c>
      <c r="I3895" s="15">
        <f>Raw_Data!I3895</f>
        <v>43.9</v>
      </c>
      <c r="J3895" s="15">
        <f>Raw_Data!J3895</f>
        <v>8.1999999999999993</v>
      </c>
      <c r="K3895" s="15">
        <f>Raw_Data!K3895</f>
        <v>7.95</v>
      </c>
      <c r="L3895" s="18">
        <f>IF(Raw_Data!L3895="",ROUND(AVERAGEIFS(Raw_Data!$L$2:$L$4001,Raw_Data!$E$2:$E$4001,E3895),1),Raw_Data!L3895)</f>
        <v>11.3</v>
      </c>
      <c r="M3895" s="15">
        <f>Raw_Data!M3895</f>
        <v>95.6</v>
      </c>
      <c r="N3895" s="15">
        <f>Raw_Data!N3895</f>
        <v>68.2</v>
      </c>
      <c r="O3895" s="15">
        <f>Raw_Data!O3895</f>
        <v>91.1</v>
      </c>
      <c r="P3895" s="15" t="str">
        <f>Raw_Data!P3895</f>
        <v>Flood</v>
      </c>
      <c r="Q3895" s="15">
        <f>Raw_Data!Q3895</f>
        <v>222.6</v>
      </c>
      <c r="R3895" s="15">
        <f>Raw_Data!R3895</f>
        <v>0.5</v>
      </c>
      <c r="S3895" s="15">
        <f>Raw_Data!S3895</f>
        <v>0.85</v>
      </c>
      <c r="T3895" s="18">
        <f>IF(Raw_Data!T3895="",ROUND(AVERAGEIFS(Raw_Data!$T$2:$T$4001,Raw_Data!$E$2:$E$4001,E3895,Raw_Data!$D$2:$D$4001,D3895),2),IF(Raw_Data!T3895&gt;INDEX(Cleaning_Reference!$F$6:$F$13,MATCH(D3895,Cleaning_Reference!$A$6:$A$13,0)),INDEX(Cleaning_Reference!$F$6:$F$13,MATCH(D3895,Cleaning_Reference!$A$6:$A$13,0)),Raw_Data!T3895))</f>
        <v>0.64</v>
      </c>
      <c r="U3895" s="15">
        <f>Raw_Data!U3895</f>
        <v>8.69</v>
      </c>
      <c r="V3895" s="15">
        <f>Raw_Data!V3895</f>
        <v>21727</v>
      </c>
      <c r="W3895" s="15">
        <f>Raw_Data!W3895</f>
        <v>1058006</v>
      </c>
      <c r="X3895" s="15">
        <f>Raw_Data!X3895</f>
        <v>188808</v>
      </c>
      <c r="Y3895" s="15">
        <f>Raw_Data!Y3895</f>
        <v>-869198</v>
      </c>
      <c r="Z3895" s="15">
        <f>Raw_Data!Z3895</f>
        <v>10756</v>
      </c>
      <c r="AA3895" s="15">
        <f>Raw_Data!AA3895</f>
        <v>0.80800000000000005</v>
      </c>
      <c r="AB3895" s="15">
        <f>Raw_Data!AB3895</f>
        <v>44.9</v>
      </c>
      <c r="AC3895" s="19" t="str">
        <f>IF(Raw_Data!G3895="","Yes","No")</f>
        <v>No</v>
      </c>
      <c r="AD3895" s="19" t="str">
        <f>IF(Raw_Data!L3895="","Yes","No")</f>
        <v>No</v>
      </c>
      <c r="AE3895" s="19" t="str">
        <f>IF(Raw_Data!T3895="","Imputed",IF(Raw_Data!T3895&gt;INDEX(Cleaning_Reference!$F$6:$F$13,MATCH(D3895,Cleaning_Reference!$A$6:$A$13,0)),"Capped","Original"))</f>
        <v>Original</v>
      </c>
      <c r="AF3895" s="21">
        <f t="shared" si="60"/>
        <v>8.69</v>
      </c>
    </row>
    <row r="3896" spans="1:32" ht="15" customHeight="1" x14ac:dyDescent="0.3">
      <c r="A3896" s="20" t="str">
        <f>Raw_Data!A3896</f>
        <v>SF13895</v>
      </c>
      <c r="B3896" s="15" t="str">
        <f>Raw_Data!B3896</f>
        <v>Gujarat</v>
      </c>
      <c r="C3896" s="15" t="str">
        <f>Raw_Data!C3896</f>
        <v>Warangal</v>
      </c>
      <c r="D3896" s="15" t="str">
        <f>Raw_Data!D3896</f>
        <v>Maize</v>
      </c>
      <c r="E3896" s="15" t="str">
        <f>Raw_Data!E3896</f>
        <v>Rabi</v>
      </c>
      <c r="F3896" s="15">
        <f>Raw_Data!F3896</f>
        <v>12.09</v>
      </c>
      <c r="G3896" s="18">
        <f>IF(Raw_Data!G3896="",ROUND(AVERAGEIFS(Raw_Data!$G$2:$G$4001,Raw_Data!$E$2:$E$4001,E3896),1),Raw_Data!G3896)</f>
        <v>820.1</v>
      </c>
      <c r="H3896" s="15">
        <f>Raw_Data!H3896</f>
        <v>19</v>
      </c>
      <c r="I3896" s="15">
        <f>Raw_Data!I3896</f>
        <v>46.2</v>
      </c>
      <c r="J3896" s="15">
        <f>Raw_Data!J3896</f>
        <v>6.5</v>
      </c>
      <c r="K3896" s="15">
        <f>Raw_Data!K3896</f>
        <v>6.93</v>
      </c>
      <c r="L3896" s="18">
        <f>IF(Raw_Data!L3896="",ROUND(AVERAGEIFS(Raw_Data!$L$2:$L$4001,Raw_Data!$E$2:$E$4001,E3896),1),Raw_Data!L3896)</f>
        <v>24.9</v>
      </c>
      <c r="M3896" s="15">
        <f>Raw_Data!M3896</f>
        <v>137.69999999999999</v>
      </c>
      <c r="N3896" s="15">
        <f>Raw_Data!N3896</f>
        <v>57.1</v>
      </c>
      <c r="O3896" s="15">
        <f>Raw_Data!O3896</f>
        <v>97.4</v>
      </c>
      <c r="P3896" s="15" t="str">
        <f>Raw_Data!P3896</f>
        <v>Rainfed</v>
      </c>
      <c r="Q3896" s="15">
        <f>Raw_Data!Q3896</f>
        <v>224.3</v>
      </c>
      <c r="R3896" s="15">
        <f>Raw_Data!R3896</f>
        <v>4.76</v>
      </c>
      <c r="S3896" s="15">
        <f>Raw_Data!S3896</f>
        <v>0.83</v>
      </c>
      <c r="T3896" s="18">
        <f>IF(Raw_Data!T3896="",ROUND(AVERAGEIFS(Raw_Data!$T$2:$T$4001,Raw_Data!$E$2:$E$4001,E3896,Raw_Data!$D$2:$D$4001,D3896),2),IF(Raw_Data!T3896&gt;INDEX(Cleaning_Reference!$F$6:$F$13,MATCH(D3896,Cleaning_Reference!$A$6:$A$13,0)),INDEX(Cleaning_Reference!$F$6:$F$13,MATCH(D3896,Cleaning_Reference!$A$6:$A$13,0)),Raw_Data!T3896))</f>
        <v>2.85</v>
      </c>
      <c r="U3896" s="15">
        <f>Raw_Data!U3896</f>
        <v>34.46</v>
      </c>
      <c r="V3896" s="15">
        <f>Raw_Data!V3896</f>
        <v>19508</v>
      </c>
      <c r="W3896" s="15">
        <f>Raw_Data!W3896</f>
        <v>820500</v>
      </c>
      <c r="X3896" s="15">
        <f>Raw_Data!X3896</f>
        <v>672246</v>
      </c>
      <c r="Y3896" s="15">
        <f>Raw_Data!Y3896</f>
        <v>-148254</v>
      </c>
      <c r="Z3896" s="15">
        <f>Raw_Data!Z3896</f>
        <v>4406</v>
      </c>
      <c r="AA3896" s="15">
        <f>Raw_Data!AA3896</f>
        <v>7.8209999999999997</v>
      </c>
      <c r="AB3896" s="15">
        <f>Raw_Data!AB3896</f>
        <v>46.4</v>
      </c>
      <c r="AC3896" s="19" t="str">
        <f>IF(Raw_Data!G3896="","Yes","No")</f>
        <v>No</v>
      </c>
      <c r="AD3896" s="19" t="str">
        <f>IF(Raw_Data!L3896="","Yes","No")</f>
        <v>No</v>
      </c>
      <c r="AE3896" s="19" t="str">
        <f>IF(Raw_Data!T3896="","Imputed",IF(Raw_Data!T3896&gt;INDEX(Cleaning_Reference!$F$6:$F$13,MATCH(D3896,Cleaning_Reference!$A$6:$A$13,0)),"Capped","Original"))</f>
        <v>Original</v>
      </c>
      <c r="AF3896" s="21">
        <f t="shared" si="60"/>
        <v>34.46</v>
      </c>
    </row>
    <row r="3897" spans="1:32" ht="15" customHeight="1" x14ac:dyDescent="0.3">
      <c r="A3897" s="20" t="str">
        <f>Raw_Data!A3897</f>
        <v>SF13896</v>
      </c>
      <c r="B3897" s="15" t="str">
        <f>Raw_Data!B3897</f>
        <v>Tamil Nadu</v>
      </c>
      <c r="C3897" s="15" t="str">
        <f>Raw_Data!C3897</f>
        <v>Raichur</v>
      </c>
      <c r="D3897" s="15" t="str">
        <f>Raw_Data!D3897</f>
        <v>Maize</v>
      </c>
      <c r="E3897" s="15" t="str">
        <f>Raw_Data!E3897</f>
        <v>Zaid</v>
      </c>
      <c r="F3897" s="15">
        <f>Raw_Data!F3897</f>
        <v>14.46</v>
      </c>
      <c r="G3897" s="18">
        <f>IF(Raw_Data!G3897="",ROUND(AVERAGEIFS(Raw_Data!$G$2:$G$4001,Raw_Data!$E$2:$E$4001,E3897),1),Raw_Data!G3897)</f>
        <v>399.3</v>
      </c>
      <c r="H3897" s="15">
        <f>Raw_Data!H3897</f>
        <v>29.2</v>
      </c>
      <c r="I3897" s="15">
        <f>Raw_Data!I3897</f>
        <v>62</v>
      </c>
      <c r="J3897" s="15">
        <f>Raw_Data!J3897</f>
        <v>7.3</v>
      </c>
      <c r="K3897" s="15">
        <f>Raw_Data!K3897</f>
        <v>7.36</v>
      </c>
      <c r="L3897" s="18">
        <f>IF(Raw_Data!L3897="",ROUND(AVERAGEIFS(Raw_Data!$L$2:$L$4001,Raw_Data!$E$2:$E$4001,E3897),1),Raw_Data!L3897)</f>
        <v>13.8</v>
      </c>
      <c r="M3897" s="15">
        <f>Raw_Data!M3897</f>
        <v>129.30000000000001</v>
      </c>
      <c r="N3897" s="15">
        <f>Raw_Data!N3897</f>
        <v>47.4</v>
      </c>
      <c r="O3897" s="15">
        <f>Raw_Data!O3897</f>
        <v>82</v>
      </c>
      <c r="P3897" s="15" t="str">
        <f>Raw_Data!P3897</f>
        <v>Rainfed</v>
      </c>
      <c r="Q3897" s="15">
        <f>Raw_Data!Q3897</f>
        <v>182.4</v>
      </c>
      <c r="R3897" s="15">
        <f>Raw_Data!R3897</f>
        <v>6.35</v>
      </c>
      <c r="S3897" s="15">
        <f>Raw_Data!S3897</f>
        <v>0.82</v>
      </c>
      <c r="T3897" s="18">
        <f>IF(Raw_Data!T3897="",ROUND(AVERAGEIFS(Raw_Data!$T$2:$T$4001,Raw_Data!$E$2:$E$4001,E3897,Raw_Data!$D$2:$D$4001,D3897),2),IF(Raw_Data!T3897&gt;INDEX(Cleaning_Reference!$F$6:$F$13,MATCH(D3897,Cleaning_Reference!$A$6:$A$13,0)),INDEX(Cleaning_Reference!$F$6:$F$13,MATCH(D3897,Cleaning_Reference!$A$6:$A$13,0)),Raw_Data!T3897))</f>
        <v>2.2400000000000002</v>
      </c>
      <c r="U3897" s="15">
        <f>Raw_Data!U3897</f>
        <v>32.39</v>
      </c>
      <c r="V3897" s="15">
        <f>Raw_Data!V3897</f>
        <v>18931</v>
      </c>
      <c r="W3897" s="15">
        <f>Raw_Data!W3897</f>
        <v>918356</v>
      </c>
      <c r="X3897" s="15">
        <f>Raw_Data!X3897</f>
        <v>613175</v>
      </c>
      <c r="Y3897" s="15">
        <f>Raw_Data!Y3897</f>
        <v>-305181</v>
      </c>
      <c r="Z3897" s="15">
        <f>Raw_Data!Z3897</f>
        <v>4898</v>
      </c>
      <c r="AA3897" s="15">
        <f>Raw_Data!AA3897</f>
        <v>6.6130000000000004</v>
      </c>
      <c r="AB3897" s="15">
        <f>Raw_Data!AB3897</f>
        <v>40.4</v>
      </c>
      <c r="AC3897" s="19" t="str">
        <f>IF(Raw_Data!G3897="","Yes","No")</f>
        <v>No</v>
      </c>
      <c r="AD3897" s="19" t="str">
        <f>IF(Raw_Data!L3897="","Yes","No")</f>
        <v>No</v>
      </c>
      <c r="AE3897" s="19" t="str">
        <f>IF(Raw_Data!T3897="","Imputed",IF(Raw_Data!T3897&gt;INDEX(Cleaning_Reference!$F$6:$F$13,MATCH(D3897,Cleaning_Reference!$A$6:$A$13,0)),"Capped","Original"))</f>
        <v>Original</v>
      </c>
      <c r="AF3897" s="21">
        <f t="shared" si="60"/>
        <v>32.39</v>
      </c>
    </row>
    <row r="3898" spans="1:32" ht="15" customHeight="1" x14ac:dyDescent="0.3">
      <c r="A3898" s="20" t="str">
        <f>Raw_Data!A3898</f>
        <v>SF13897</v>
      </c>
      <c r="B3898" s="15" t="str">
        <f>Raw_Data!B3898</f>
        <v>Andhra Pradesh</v>
      </c>
      <c r="C3898" s="15" t="str">
        <f>Raw_Data!C3898</f>
        <v>Guntur</v>
      </c>
      <c r="D3898" s="15" t="str">
        <f>Raw_Data!D3898</f>
        <v>Cotton</v>
      </c>
      <c r="E3898" s="15" t="str">
        <f>Raw_Data!E3898</f>
        <v>Rabi</v>
      </c>
      <c r="F3898" s="15">
        <f>Raw_Data!F3898</f>
        <v>14.88</v>
      </c>
      <c r="G3898" s="18">
        <f>IF(Raw_Data!G3898="",ROUND(AVERAGEIFS(Raw_Data!$G$2:$G$4001,Raw_Data!$E$2:$E$4001,E3898),1),Raw_Data!G3898)</f>
        <v>483.8</v>
      </c>
      <c r="H3898" s="15">
        <f>Raw_Data!H3898</f>
        <v>25.7</v>
      </c>
      <c r="I3898" s="15">
        <f>Raw_Data!I3898</f>
        <v>69.3</v>
      </c>
      <c r="J3898" s="15">
        <f>Raw_Data!J3898</f>
        <v>7.1</v>
      </c>
      <c r="K3898" s="15">
        <f>Raw_Data!K3898</f>
        <v>7.21</v>
      </c>
      <c r="L3898" s="18">
        <f>IF(Raw_Data!L3898="",ROUND(AVERAGEIFS(Raw_Data!$L$2:$L$4001,Raw_Data!$E$2:$E$4001,E3898),1),Raw_Data!L3898)</f>
        <v>19.7</v>
      </c>
      <c r="M3898" s="15">
        <f>Raw_Data!M3898</f>
        <v>109.1</v>
      </c>
      <c r="N3898" s="15">
        <f>Raw_Data!N3898</f>
        <v>91.2</v>
      </c>
      <c r="O3898" s="15">
        <f>Raw_Data!O3898</f>
        <v>85.5</v>
      </c>
      <c r="P3898" s="15" t="str">
        <f>Raw_Data!P3898</f>
        <v>Flood</v>
      </c>
      <c r="Q3898" s="15">
        <f>Raw_Data!Q3898</f>
        <v>76</v>
      </c>
      <c r="R3898" s="15">
        <f>Raw_Data!R3898</f>
        <v>8.93</v>
      </c>
      <c r="S3898" s="15">
        <f>Raw_Data!S3898</f>
        <v>0.88</v>
      </c>
      <c r="T3898" s="18">
        <f>IF(Raw_Data!T3898="",ROUND(AVERAGEIFS(Raw_Data!$T$2:$T$4001,Raw_Data!$E$2:$E$4001,E3898,Raw_Data!$D$2:$D$4001,D3898),2),IF(Raw_Data!T3898&gt;INDEX(Cleaning_Reference!$F$6:$F$13,MATCH(D3898,Cleaning_Reference!$A$6:$A$13,0)),INDEX(Cleaning_Reference!$F$6:$F$13,MATCH(D3898,Cleaning_Reference!$A$6:$A$13,0)),Raw_Data!T3898))</f>
        <v>1.31</v>
      </c>
      <c r="U3898" s="15">
        <f>Raw_Data!U3898</f>
        <v>19.489999999999998</v>
      </c>
      <c r="V3898" s="15">
        <f>Raw_Data!V3898</f>
        <v>63427</v>
      </c>
      <c r="W3898" s="15">
        <f>Raw_Data!W3898</f>
        <v>1053290</v>
      </c>
      <c r="X3898" s="15">
        <f>Raw_Data!X3898</f>
        <v>1236192</v>
      </c>
      <c r="Y3898" s="15">
        <f>Raw_Data!Y3898</f>
        <v>182902</v>
      </c>
      <c r="Z3898" s="15">
        <f>Raw_Data!Z3898</f>
        <v>12554</v>
      </c>
      <c r="AA3898" s="15">
        <f>Raw_Data!AA3898</f>
        <v>1.552</v>
      </c>
      <c r="AB3898" s="15">
        <f>Raw_Data!AB3898</f>
        <v>37.200000000000003</v>
      </c>
      <c r="AC3898" s="19" t="str">
        <f>IF(Raw_Data!G3898="","Yes","No")</f>
        <v>No</v>
      </c>
      <c r="AD3898" s="19" t="str">
        <f>IF(Raw_Data!L3898="","Yes","No")</f>
        <v>No</v>
      </c>
      <c r="AE3898" s="19" t="str">
        <f>IF(Raw_Data!T3898="","Imputed",IF(Raw_Data!T3898&gt;INDEX(Cleaning_Reference!$F$6:$F$13,MATCH(D3898,Cleaning_Reference!$A$6:$A$13,0)),"Capped","Original"))</f>
        <v>Original</v>
      </c>
      <c r="AF3898" s="21">
        <f t="shared" si="60"/>
        <v>19.489999999999998</v>
      </c>
    </row>
    <row r="3899" spans="1:32" ht="15" customHeight="1" x14ac:dyDescent="0.3">
      <c r="A3899" s="20" t="str">
        <f>Raw_Data!A3899</f>
        <v>SF13898</v>
      </c>
      <c r="B3899" s="15" t="str">
        <f>Raw_Data!B3899</f>
        <v>Karnataka</v>
      </c>
      <c r="C3899" s="15" t="str">
        <f>Raw_Data!C3899</f>
        <v>Rajkot</v>
      </c>
      <c r="D3899" s="15" t="str">
        <f>Raw_Data!D3899</f>
        <v>Sugarcane</v>
      </c>
      <c r="E3899" s="15" t="str">
        <f>Raw_Data!E3899</f>
        <v>Zaid</v>
      </c>
      <c r="F3899" s="15">
        <f>Raw_Data!F3899</f>
        <v>14.99</v>
      </c>
      <c r="G3899" s="18">
        <f>IF(Raw_Data!G3899="",ROUND(AVERAGEIFS(Raw_Data!$G$2:$G$4001,Raw_Data!$E$2:$E$4001,E3899),1),Raw_Data!G3899)</f>
        <v>292.5</v>
      </c>
      <c r="H3899" s="15">
        <f>Raw_Data!H3899</f>
        <v>26.4</v>
      </c>
      <c r="I3899" s="15">
        <f>Raw_Data!I3899</f>
        <v>55.6</v>
      </c>
      <c r="J3899" s="15">
        <f>Raw_Data!J3899</f>
        <v>8.8000000000000007</v>
      </c>
      <c r="K3899" s="15">
        <f>Raw_Data!K3899</f>
        <v>6.05</v>
      </c>
      <c r="L3899" s="18">
        <f>IF(Raw_Data!L3899="",ROUND(AVERAGEIFS(Raw_Data!$L$2:$L$4001,Raw_Data!$E$2:$E$4001,E3899),1),Raw_Data!L3899)</f>
        <v>18.899999999999999</v>
      </c>
      <c r="M3899" s="15">
        <f>Raw_Data!M3899</f>
        <v>139.80000000000001</v>
      </c>
      <c r="N3899" s="15">
        <f>Raw_Data!N3899</f>
        <v>84.1</v>
      </c>
      <c r="O3899" s="15">
        <f>Raw_Data!O3899</f>
        <v>88.2</v>
      </c>
      <c r="P3899" s="15" t="str">
        <f>Raw_Data!P3899</f>
        <v>Sprinkler</v>
      </c>
      <c r="Q3899" s="15">
        <f>Raw_Data!Q3899</f>
        <v>141.6</v>
      </c>
      <c r="R3899" s="15">
        <f>Raw_Data!R3899</f>
        <v>3.08</v>
      </c>
      <c r="S3899" s="15">
        <f>Raw_Data!S3899</f>
        <v>0.79</v>
      </c>
      <c r="T3899" s="18">
        <f>IF(Raw_Data!T3899="",ROUND(AVERAGEIFS(Raw_Data!$T$2:$T$4001,Raw_Data!$E$2:$E$4001,E3899,Raw_Data!$D$2:$D$4001,D3899),2),IF(Raw_Data!T3899&gt;INDEX(Cleaning_Reference!$F$6:$F$13,MATCH(D3899,Cleaning_Reference!$A$6:$A$13,0)),INDEX(Cleaning_Reference!$F$6:$F$13,MATCH(D3899,Cleaning_Reference!$A$6:$A$13,0)),Raw_Data!T3899))</f>
        <v>31.82</v>
      </c>
      <c r="U3899" s="15">
        <f>Raw_Data!U3899</f>
        <v>476.98</v>
      </c>
      <c r="V3899" s="15">
        <f>Raw_Data!V3899</f>
        <v>3365</v>
      </c>
      <c r="W3899" s="15">
        <f>Raw_Data!W3899</f>
        <v>898221</v>
      </c>
      <c r="X3899" s="15">
        <f>Raw_Data!X3899</f>
        <v>1605038</v>
      </c>
      <c r="Y3899" s="15">
        <f>Raw_Data!Y3899</f>
        <v>706817</v>
      </c>
      <c r="Z3899" s="15">
        <f>Raw_Data!Z3899</f>
        <v>29415</v>
      </c>
      <c r="AA3899" s="15">
        <f>Raw_Data!AA3899</f>
        <v>16.216000000000001</v>
      </c>
      <c r="AB3899" s="15">
        <f>Raw_Data!AB3899</f>
        <v>38.200000000000003</v>
      </c>
      <c r="AC3899" s="19" t="str">
        <f>IF(Raw_Data!G3899="","Yes","No")</f>
        <v>No</v>
      </c>
      <c r="AD3899" s="19" t="str">
        <f>IF(Raw_Data!L3899="","Yes","No")</f>
        <v>No</v>
      </c>
      <c r="AE3899" s="19" t="str">
        <f>IF(Raw_Data!T3899="","Imputed",IF(Raw_Data!T3899&gt;INDEX(Cleaning_Reference!$F$6:$F$13,MATCH(D3899,Cleaning_Reference!$A$6:$A$13,0)),"Capped","Original"))</f>
        <v>Original</v>
      </c>
      <c r="AF3899" s="21">
        <f t="shared" si="60"/>
        <v>476.98</v>
      </c>
    </row>
    <row r="3900" spans="1:32" ht="15" customHeight="1" x14ac:dyDescent="0.3">
      <c r="A3900" s="20" t="str">
        <f>Raw_Data!A3900</f>
        <v>SF13899</v>
      </c>
      <c r="B3900" s="15" t="str">
        <f>Raw_Data!B3900</f>
        <v>Tamil Nadu</v>
      </c>
      <c r="C3900" s="15" t="str">
        <f>Raw_Data!C3900</f>
        <v>Indore</v>
      </c>
      <c r="D3900" s="15" t="str">
        <f>Raw_Data!D3900</f>
        <v>Wheat</v>
      </c>
      <c r="E3900" s="15" t="str">
        <f>Raw_Data!E3900</f>
        <v>Kharif</v>
      </c>
      <c r="F3900" s="15">
        <f>Raw_Data!F3900</f>
        <v>6.35</v>
      </c>
      <c r="G3900" s="18">
        <f>IF(Raw_Data!G3900="",ROUND(AVERAGEIFS(Raw_Data!$G$2:$G$4001,Raw_Data!$E$2:$E$4001,E3900),1),Raw_Data!G3900)</f>
        <v>950.3</v>
      </c>
      <c r="H3900" s="15">
        <f>Raw_Data!H3900</f>
        <v>31.7</v>
      </c>
      <c r="I3900" s="15">
        <f>Raw_Data!I3900</f>
        <v>73.7</v>
      </c>
      <c r="J3900" s="15">
        <f>Raw_Data!J3900</f>
        <v>5.7</v>
      </c>
      <c r="K3900" s="15">
        <f>Raw_Data!K3900</f>
        <v>7.69</v>
      </c>
      <c r="L3900" s="18">
        <f>IF(Raw_Data!L3900="",ROUND(AVERAGEIFS(Raw_Data!$L$2:$L$4001,Raw_Data!$E$2:$E$4001,E3900),1),Raw_Data!L3900)</f>
        <v>30.9</v>
      </c>
      <c r="M3900" s="15">
        <f>Raw_Data!M3900</f>
        <v>132.9</v>
      </c>
      <c r="N3900" s="15">
        <f>Raw_Data!N3900</f>
        <v>65.900000000000006</v>
      </c>
      <c r="O3900" s="15">
        <f>Raw_Data!O3900</f>
        <v>119.9</v>
      </c>
      <c r="P3900" s="15" t="str">
        <f>Raw_Data!P3900</f>
        <v>Sprinkler</v>
      </c>
      <c r="Q3900" s="15">
        <f>Raw_Data!Q3900</f>
        <v>279.39999999999998</v>
      </c>
      <c r="R3900" s="15">
        <f>Raw_Data!R3900</f>
        <v>4.3</v>
      </c>
      <c r="S3900" s="15">
        <f>Raw_Data!S3900</f>
        <v>0.86</v>
      </c>
      <c r="T3900" s="18">
        <f>IF(Raw_Data!T3900="",ROUND(AVERAGEIFS(Raw_Data!$T$2:$T$4001,Raw_Data!$E$2:$E$4001,E3900,Raw_Data!$D$2:$D$4001,D3900),2),IF(Raw_Data!T3900&gt;INDEX(Cleaning_Reference!$F$6:$F$13,MATCH(D3900,Cleaning_Reference!$A$6:$A$13,0)),INDEX(Cleaning_Reference!$F$6:$F$13,MATCH(D3900,Cleaning_Reference!$A$6:$A$13,0)),Raw_Data!T3900))</f>
        <v>0.9</v>
      </c>
      <c r="U3900" s="15">
        <f>Raw_Data!U3900</f>
        <v>5.72</v>
      </c>
      <c r="V3900" s="15">
        <f>Raw_Data!V3900</f>
        <v>26992</v>
      </c>
      <c r="W3900" s="15">
        <f>Raw_Data!W3900</f>
        <v>426947</v>
      </c>
      <c r="X3900" s="15">
        <f>Raw_Data!X3900</f>
        <v>154394</v>
      </c>
      <c r="Y3900" s="15">
        <f>Raw_Data!Y3900</f>
        <v>-272553</v>
      </c>
      <c r="Z3900" s="15">
        <f>Raw_Data!Z3900</f>
        <v>3605</v>
      </c>
      <c r="AA3900" s="15">
        <f>Raw_Data!AA3900</f>
        <v>1.587</v>
      </c>
      <c r="AB3900" s="15">
        <f>Raw_Data!AB3900</f>
        <v>60</v>
      </c>
      <c r="AC3900" s="19" t="str">
        <f>IF(Raw_Data!G3900="","Yes","No")</f>
        <v>No</v>
      </c>
      <c r="AD3900" s="19" t="str">
        <f>IF(Raw_Data!L3900="","Yes","No")</f>
        <v>No</v>
      </c>
      <c r="AE3900" s="19" t="str">
        <f>IF(Raw_Data!T3900="","Imputed",IF(Raw_Data!T3900&gt;INDEX(Cleaning_Reference!$F$6:$F$13,MATCH(D3900,Cleaning_Reference!$A$6:$A$13,0)),"Capped","Original"))</f>
        <v>Original</v>
      </c>
      <c r="AF3900" s="21">
        <f t="shared" si="60"/>
        <v>5.72</v>
      </c>
    </row>
    <row r="3901" spans="1:32" ht="15" customHeight="1" x14ac:dyDescent="0.3">
      <c r="A3901" s="20" t="str">
        <f>Raw_Data!A3901</f>
        <v>SF13900</v>
      </c>
      <c r="B3901" s="15" t="str">
        <f>Raw_Data!B3901</f>
        <v>Telangana</v>
      </c>
      <c r="C3901" s="15" t="str">
        <f>Raw_Data!C3901</f>
        <v>Krishna</v>
      </c>
      <c r="D3901" s="15" t="str">
        <f>Raw_Data!D3901</f>
        <v>Groundnut</v>
      </c>
      <c r="E3901" s="15" t="str">
        <f>Raw_Data!E3901</f>
        <v>Kharif</v>
      </c>
      <c r="F3901" s="15">
        <f>Raw_Data!F3901</f>
        <v>12.5</v>
      </c>
      <c r="G3901" s="18">
        <f>IF(Raw_Data!G3901="",ROUND(AVERAGEIFS(Raw_Data!$G$2:$G$4001,Raw_Data!$E$2:$E$4001,E3901),1),Raw_Data!G3901)</f>
        <v>603.70000000000005</v>
      </c>
      <c r="H3901" s="15">
        <f>Raw_Data!H3901</f>
        <v>26.8</v>
      </c>
      <c r="I3901" s="15">
        <f>Raw_Data!I3901</f>
        <v>88.9</v>
      </c>
      <c r="J3901" s="15">
        <f>Raw_Data!J3901</f>
        <v>6.8</v>
      </c>
      <c r="K3901" s="15">
        <f>Raw_Data!K3901</f>
        <v>8.18</v>
      </c>
      <c r="L3901" s="18">
        <f>IF(Raw_Data!L3901="",ROUND(AVERAGEIFS(Raw_Data!$L$2:$L$4001,Raw_Data!$E$2:$E$4001,E3901),1),Raw_Data!L3901)</f>
        <v>30</v>
      </c>
      <c r="M3901" s="15">
        <f>Raw_Data!M3901</f>
        <v>131.80000000000001</v>
      </c>
      <c r="N3901" s="15">
        <f>Raw_Data!N3901</f>
        <v>39.6</v>
      </c>
      <c r="O3901" s="15">
        <f>Raw_Data!O3901</f>
        <v>104.3</v>
      </c>
      <c r="P3901" s="15" t="str">
        <f>Raw_Data!P3901</f>
        <v>Drip</v>
      </c>
      <c r="Q3901" s="15">
        <f>Raw_Data!Q3901</f>
        <v>149.69999999999999</v>
      </c>
      <c r="R3901" s="15">
        <f>Raw_Data!R3901</f>
        <v>4.09</v>
      </c>
      <c r="S3901" s="15">
        <f>Raw_Data!S3901</f>
        <v>0.69</v>
      </c>
      <c r="T3901" s="18">
        <f>IF(Raw_Data!T3901="",ROUND(AVERAGEIFS(Raw_Data!$T$2:$T$4001,Raw_Data!$E$2:$E$4001,E3901,Raw_Data!$D$2:$D$4001,D3901),2),IF(Raw_Data!T3901&gt;INDEX(Cleaning_Reference!$F$6:$F$13,MATCH(D3901,Cleaning_Reference!$A$6:$A$13,0)),INDEX(Cleaning_Reference!$F$6:$F$13,MATCH(D3901,Cleaning_Reference!$A$6:$A$13,0)),Raw_Data!T3901))</f>
        <v>0.3</v>
      </c>
      <c r="U3901" s="15">
        <f>Raw_Data!U3901</f>
        <v>3.75</v>
      </c>
      <c r="V3901" s="15">
        <f>Raw_Data!V3901</f>
        <v>52558</v>
      </c>
      <c r="W3901" s="15">
        <f>Raw_Data!W3901</f>
        <v>731823</v>
      </c>
      <c r="X3901" s="15">
        <f>Raw_Data!X3901</f>
        <v>197092</v>
      </c>
      <c r="Y3901" s="15">
        <f>Raw_Data!Y3901</f>
        <v>-534731</v>
      </c>
      <c r="Z3901" s="15">
        <f>Raw_Data!Z3901</f>
        <v>5299</v>
      </c>
      <c r="AA3901" s="15">
        <f>Raw_Data!AA3901</f>
        <v>0.70799999999999996</v>
      </c>
      <c r="AB3901" s="15">
        <f>Raw_Data!AB3901</f>
        <v>56.3</v>
      </c>
      <c r="AC3901" s="19" t="str">
        <f>IF(Raw_Data!G3901="","Yes","No")</f>
        <v>No</v>
      </c>
      <c r="AD3901" s="19" t="str">
        <f>IF(Raw_Data!L3901="","Yes","No")</f>
        <v>No</v>
      </c>
      <c r="AE3901" s="19" t="str">
        <f>IF(Raw_Data!T3901="","Imputed",IF(Raw_Data!T3901&gt;INDEX(Cleaning_Reference!$F$6:$F$13,MATCH(D3901,Cleaning_Reference!$A$6:$A$13,0)),"Capped","Original"))</f>
        <v>Original</v>
      </c>
      <c r="AF3901" s="21">
        <f t="shared" si="60"/>
        <v>3.75</v>
      </c>
    </row>
    <row r="3902" spans="1:32" ht="15" customHeight="1" x14ac:dyDescent="0.3">
      <c r="A3902" s="20" t="str">
        <f>Raw_Data!A3902</f>
        <v>SF13901</v>
      </c>
      <c r="B3902" s="15" t="str">
        <f>Raw_Data!B3902</f>
        <v>Gujarat</v>
      </c>
      <c r="C3902" s="15" t="str">
        <f>Raw_Data!C3902</f>
        <v>Rajkot</v>
      </c>
      <c r="D3902" s="15" t="str">
        <f>Raw_Data!D3902</f>
        <v>Wheat</v>
      </c>
      <c r="E3902" s="15" t="str">
        <f>Raw_Data!E3902</f>
        <v>Kharif</v>
      </c>
      <c r="F3902" s="15">
        <f>Raw_Data!F3902</f>
        <v>9</v>
      </c>
      <c r="G3902" s="18">
        <f>IF(Raw_Data!G3902="",ROUND(AVERAGEIFS(Raw_Data!$G$2:$G$4001,Raw_Data!$E$2:$E$4001,E3902),1),Raw_Data!G3902)</f>
        <v>559</v>
      </c>
      <c r="H3902" s="15">
        <f>Raw_Data!H3902</f>
        <v>24.5</v>
      </c>
      <c r="I3902" s="15">
        <f>Raw_Data!I3902</f>
        <v>80.400000000000006</v>
      </c>
      <c r="J3902" s="15">
        <f>Raw_Data!J3902</f>
        <v>7.5</v>
      </c>
      <c r="K3902" s="15">
        <f>Raw_Data!K3902</f>
        <v>6.74</v>
      </c>
      <c r="L3902" s="18">
        <f>IF(Raw_Data!L3902="",ROUND(AVERAGEIFS(Raw_Data!$L$2:$L$4001,Raw_Data!$E$2:$E$4001,E3902),1),Raw_Data!L3902)</f>
        <v>34.799999999999997</v>
      </c>
      <c r="M3902" s="15">
        <f>Raw_Data!M3902</f>
        <v>148</v>
      </c>
      <c r="N3902" s="15">
        <f>Raw_Data!N3902</f>
        <v>77</v>
      </c>
      <c r="O3902" s="15">
        <f>Raw_Data!O3902</f>
        <v>93.9</v>
      </c>
      <c r="P3902" s="15" t="str">
        <f>Raw_Data!P3902</f>
        <v>Rainfed</v>
      </c>
      <c r="Q3902" s="15">
        <f>Raw_Data!Q3902</f>
        <v>91.8</v>
      </c>
      <c r="R3902" s="15">
        <f>Raw_Data!R3902</f>
        <v>6.58</v>
      </c>
      <c r="S3902" s="15">
        <f>Raw_Data!S3902</f>
        <v>0.71</v>
      </c>
      <c r="T3902" s="18">
        <f>IF(Raw_Data!T3902="",ROUND(AVERAGEIFS(Raw_Data!$T$2:$T$4001,Raw_Data!$E$2:$E$4001,E3902,Raw_Data!$D$2:$D$4001,D3902),2),IF(Raw_Data!T3902&gt;INDEX(Cleaning_Reference!$F$6:$F$13,MATCH(D3902,Cleaning_Reference!$A$6:$A$13,0)),INDEX(Cleaning_Reference!$F$6:$F$13,MATCH(D3902,Cleaning_Reference!$A$6:$A$13,0)),Raw_Data!T3902))</f>
        <v>3.21</v>
      </c>
      <c r="U3902" s="15">
        <f>Raw_Data!U3902</f>
        <v>28.89</v>
      </c>
      <c r="V3902" s="15">
        <f>Raw_Data!V3902</f>
        <v>25075</v>
      </c>
      <c r="W3902" s="15">
        <f>Raw_Data!W3902</f>
        <v>601823</v>
      </c>
      <c r="X3902" s="15">
        <f>Raw_Data!X3902</f>
        <v>724417</v>
      </c>
      <c r="Y3902" s="15">
        <f>Raw_Data!Y3902</f>
        <v>122594</v>
      </c>
      <c r="Z3902" s="15">
        <f>Raw_Data!Z3902</f>
        <v>2464</v>
      </c>
      <c r="AA3902" s="15">
        <f>Raw_Data!AA3902</f>
        <v>11.725</v>
      </c>
      <c r="AB3902" s="15">
        <f>Raw_Data!AB3902</f>
        <v>45.7</v>
      </c>
      <c r="AC3902" s="19" t="str">
        <f>IF(Raw_Data!G3902="","Yes","No")</f>
        <v>No</v>
      </c>
      <c r="AD3902" s="19" t="str">
        <f>IF(Raw_Data!L3902="","Yes","No")</f>
        <v>No</v>
      </c>
      <c r="AE3902" s="19" t="str">
        <f>IF(Raw_Data!T3902="","Imputed",IF(Raw_Data!T3902&gt;INDEX(Cleaning_Reference!$F$6:$F$13,MATCH(D3902,Cleaning_Reference!$A$6:$A$13,0)),"Capped","Original"))</f>
        <v>Original</v>
      </c>
      <c r="AF3902" s="21">
        <f t="shared" si="60"/>
        <v>28.89</v>
      </c>
    </row>
    <row r="3903" spans="1:32" ht="15" customHeight="1" x14ac:dyDescent="0.3">
      <c r="A3903" s="20" t="str">
        <f>Raw_Data!A3903</f>
        <v>SF13902</v>
      </c>
      <c r="B3903" s="15" t="str">
        <f>Raw_Data!B3903</f>
        <v>Gujarat</v>
      </c>
      <c r="C3903" s="15" t="str">
        <f>Raw_Data!C3903</f>
        <v>Erode</v>
      </c>
      <c r="D3903" s="15" t="str">
        <f>Raw_Data!D3903</f>
        <v>Cotton</v>
      </c>
      <c r="E3903" s="15" t="str">
        <f>Raw_Data!E3903</f>
        <v>Zaid</v>
      </c>
      <c r="F3903" s="15">
        <f>Raw_Data!F3903</f>
        <v>14.7</v>
      </c>
      <c r="G3903" s="18">
        <f>IF(Raw_Data!G3903="",ROUND(AVERAGEIFS(Raw_Data!$G$2:$G$4001,Raw_Data!$E$2:$E$4001,E3903),1),Raw_Data!G3903)</f>
        <v>282.7</v>
      </c>
      <c r="H3903" s="15">
        <f>Raw_Data!H3903</f>
        <v>29.4</v>
      </c>
      <c r="I3903" s="15">
        <f>Raw_Data!I3903</f>
        <v>66.5</v>
      </c>
      <c r="J3903" s="15">
        <f>Raw_Data!J3903</f>
        <v>9.1</v>
      </c>
      <c r="K3903" s="15">
        <f>Raw_Data!K3903</f>
        <v>5.48</v>
      </c>
      <c r="L3903" s="18">
        <f>IF(Raw_Data!L3903="",ROUND(AVERAGEIFS(Raw_Data!$L$2:$L$4001,Raw_Data!$E$2:$E$4001,E3903),1),Raw_Data!L3903)</f>
        <v>23.5</v>
      </c>
      <c r="M3903" s="15">
        <f>Raw_Data!M3903</f>
        <v>104.9</v>
      </c>
      <c r="N3903" s="15">
        <f>Raw_Data!N3903</f>
        <v>69.5</v>
      </c>
      <c r="O3903" s="15">
        <f>Raw_Data!O3903</f>
        <v>101.1</v>
      </c>
      <c r="P3903" s="15" t="str">
        <f>Raw_Data!P3903</f>
        <v>Rainfed</v>
      </c>
      <c r="Q3903" s="15">
        <f>Raw_Data!Q3903</f>
        <v>182.6</v>
      </c>
      <c r="R3903" s="15">
        <f>Raw_Data!R3903</f>
        <v>1.73</v>
      </c>
      <c r="S3903" s="15">
        <f>Raw_Data!S3903</f>
        <v>0.69</v>
      </c>
      <c r="T3903" s="18">
        <f>IF(Raw_Data!T3903="",ROUND(AVERAGEIFS(Raw_Data!$T$2:$T$4001,Raw_Data!$E$2:$E$4001,E3903,Raw_Data!$D$2:$D$4001,D3903),2),IF(Raw_Data!T3903&gt;INDEX(Cleaning_Reference!$F$6:$F$13,MATCH(D3903,Cleaning_Reference!$A$6:$A$13,0)),INDEX(Cleaning_Reference!$F$6:$F$13,MATCH(D3903,Cleaning_Reference!$A$6:$A$13,0)),Raw_Data!T3903))</f>
        <v>0.3</v>
      </c>
      <c r="U3903" s="15">
        <f>Raw_Data!U3903</f>
        <v>4.41</v>
      </c>
      <c r="V3903" s="15">
        <f>Raw_Data!V3903</f>
        <v>64747</v>
      </c>
      <c r="W3903" s="15">
        <f>Raw_Data!W3903</f>
        <v>1140615</v>
      </c>
      <c r="X3903" s="15">
        <f>Raw_Data!X3903</f>
        <v>285534</v>
      </c>
      <c r="Y3903" s="15">
        <f>Raw_Data!Y3903</f>
        <v>-855081</v>
      </c>
      <c r="Z3903" s="15">
        <f>Raw_Data!Z3903</f>
        <v>6564</v>
      </c>
      <c r="AA3903" s="15">
        <f>Raw_Data!AA3903</f>
        <v>0.67200000000000004</v>
      </c>
      <c r="AB3903" s="15">
        <f>Raw_Data!AB3903</f>
        <v>41.4</v>
      </c>
      <c r="AC3903" s="19" t="str">
        <f>IF(Raw_Data!G3903="","Yes","No")</f>
        <v>No</v>
      </c>
      <c r="AD3903" s="19" t="str">
        <f>IF(Raw_Data!L3903="","Yes","No")</f>
        <v>No</v>
      </c>
      <c r="AE3903" s="19" t="str">
        <f>IF(Raw_Data!T3903="","Imputed",IF(Raw_Data!T3903&gt;INDEX(Cleaning_Reference!$F$6:$F$13,MATCH(D3903,Cleaning_Reference!$A$6:$A$13,0)),"Capped","Original"))</f>
        <v>Original</v>
      </c>
      <c r="AF3903" s="21">
        <f t="shared" si="60"/>
        <v>4.41</v>
      </c>
    </row>
    <row r="3904" spans="1:32" ht="15" customHeight="1" x14ac:dyDescent="0.3">
      <c r="A3904" s="20" t="str">
        <f>Raw_Data!A3904</f>
        <v>SF13903</v>
      </c>
      <c r="B3904" s="15" t="str">
        <f>Raw_Data!B3904</f>
        <v>Punjab</v>
      </c>
      <c r="C3904" s="15" t="str">
        <f>Raw_Data!C3904</f>
        <v>Nalgonda</v>
      </c>
      <c r="D3904" s="15" t="str">
        <f>Raw_Data!D3904</f>
        <v>Pulses</v>
      </c>
      <c r="E3904" s="15" t="str">
        <f>Raw_Data!E3904</f>
        <v>Zaid</v>
      </c>
      <c r="F3904" s="15">
        <f>Raw_Data!F3904</f>
        <v>0.72</v>
      </c>
      <c r="G3904" s="18">
        <f>IF(Raw_Data!G3904="",ROUND(AVERAGEIFS(Raw_Data!$G$2:$G$4001,Raw_Data!$E$2:$E$4001,E3904),1),Raw_Data!G3904)</f>
        <v>276.89999999999998</v>
      </c>
      <c r="H3904" s="15">
        <f>Raw_Data!H3904</f>
        <v>31.7</v>
      </c>
      <c r="I3904" s="15">
        <f>Raw_Data!I3904</f>
        <v>66.5</v>
      </c>
      <c r="J3904" s="15">
        <f>Raw_Data!J3904</f>
        <v>6.5</v>
      </c>
      <c r="K3904" s="15">
        <f>Raw_Data!K3904</f>
        <v>5.44</v>
      </c>
      <c r="L3904" s="18">
        <f>IF(Raw_Data!L3904="",ROUND(AVERAGEIFS(Raw_Data!$L$2:$L$4001,Raw_Data!$E$2:$E$4001,E3904),1),Raw_Data!L3904)</f>
        <v>11.2</v>
      </c>
      <c r="M3904" s="15">
        <f>Raw_Data!M3904</f>
        <v>173.5</v>
      </c>
      <c r="N3904" s="15">
        <f>Raw_Data!N3904</f>
        <v>48</v>
      </c>
      <c r="O3904" s="15">
        <f>Raw_Data!O3904</f>
        <v>131.69999999999999</v>
      </c>
      <c r="P3904" s="15" t="str">
        <f>Raw_Data!P3904</f>
        <v>Sprinkler</v>
      </c>
      <c r="Q3904" s="15">
        <f>Raw_Data!Q3904</f>
        <v>208.7</v>
      </c>
      <c r="R3904" s="15">
        <f>Raw_Data!R3904</f>
        <v>2.64</v>
      </c>
      <c r="S3904" s="15">
        <f>Raw_Data!S3904</f>
        <v>0.95</v>
      </c>
      <c r="T3904" s="18">
        <f>IF(Raw_Data!T3904="",ROUND(AVERAGEIFS(Raw_Data!$T$2:$T$4001,Raw_Data!$E$2:$E$4001,E3904,Raw_Data!$D$2:$D$4001,D3904),2),IF(Raw_Data!T3904&gt;INDEX(Cleaning_Reference!$F$6:$F$13,MATCH(D3904,Cleaning_Reference!$A$6:$A$13,0)),INDEX(Cleaning_Reference!$F$6:$F$13,MATCH(D3904,Cleaning_Reference!$A$6:$A$13,0)),Raw_Data!T3904))</f>
        <v>0.3</v>
      </c>
      <c r="U3904" s="15">
        <f>Raw_Data!U3904</f>
        <v>0.22</v>
      </c>
      <c r="V3904" s="15">
        <f>Raw_Data!V3904</f>
        <v>80719</v>
      </c>
      <c r="W3904" s="15">
        <f>Raw_Data!W3904</f>
        <v>39818</v>
      </c>
      <c r="X3904" s="15">
        <f>Raw_Data!X3904</f>
        <v>17758</v>
      </c>
      <c r="Y3904" s="15">
        <f>Raw_Data!Y3904</f>
        <v>-22060</v>
      </c>
      <c r="Z3904" s="15">
        <f>Raw_Data!Z3904</f>
        <v>215</v>
      </c>
      <c r="AA3904" s="15">
        <f>Raw_Data!AA3904</f>
        <v>1.0229999999999999</v>
      </c>
      <c r="AB3904" s="15">
        <f>Raw_Data!AB3904</f>
        <v>46.8</v>
      </c>
      <c r="AC3904" s="19" t="str">
        <f>IF(Raw_Data!G3904="","Yes","No")</f>
        <v>No</v>
      </c>
      <c r="AD3904" s="19" t="str">
        <f>IF(Raw_Data!L3904="","Yes","No")</f>
        <v>No</v>
      </c>
      <c r="AE3904" s="19" t="str">
        <f>IF(Raw_Data!T3904="","Imputed",IF(Raw_Data!T3904&gt;INDEX(Cleaning_Reference!$F$6:$F$13,MATCH(D3904,Cleaning_Reference!$A$6:$A$13,0)),"Capped","Original"))</f>
        <v>Original</v>
      </c>
      <c r="AF3904" s="21">
        <f t="shared" si="60"/>
        <v>0.22</v>
      </c>
    </row>
    <row r="3905" spans="1:32" ht="15" customHeight="1" x14ac:dyDescent="0.3">
      <c r="A3905" s="20" t="str">
        <f>Raw_Data!A3905</f>
        <v>SF13904</v>
      </c>
      <c r="B3905" s="15" t="str">
        <f>Raw_Data!B3905</f>
        <v>Punjab</v>
      </c>
      <c r="C3905" s="15" t="str">
        <f>Raw_Data!C3905</f>
        <v>Krishna</v>
      </c>
      <c r="D3905" s="15" t="str">
        <f>Raw_Data!D3905</f>
        <v>Wheat</v>
      </c>
      <c r="E3905" s="15" t="str">
        <f>Raw_Data!E3905</f>
        <v>Rabi</v>
      </c>
      <c r="F3905" s="15">
        <f>Raw_Data!F3905</f>
        <v>12.56</v>
      </c>
      <c r="G3905" s="18">
        <f>IF(Raw_Data!G3905="",ROUND(AVERAGEIFS(Raw_Data!$G$2:$G$4001,Raw_Data!$E$2:$E$4001,E3905),1),Raw_Data!G3905)</f>
        <v>555</v>
      </c>
      <c r="H3905" s="15">
        <f>Raw_Data!H3905</f>
        <v>25.1</v>
      </c>
      <c r="I3905" s="15">
        <f>Raw_Data!I3905</f>
        <v>63.2</v>
      </c>
      <c r="J3905" s="15">
        <f>Raw_Data!J3905</f>
        <v>7.1</v>
      </c>
      <c r="K3905" s="15">
        <f>Raw_Data!K3905</f>
        <v>7.7</v>
      </c>
      <c r="L3905" s="18">
        <f>IF(Raw_Data!L3905="",ROUND(AVERAGEIFS(Raw_Data!$L$2:$L$4001,Raw_Data!$E$2:$E$4001,E3905),1),Raw_Data!L3905)</f>
        <v>25.4</v>
      </c>
      <c r="M3905" s="15">
        <f>Raw_Data!M3905</f>
        <v>136.69999999999999</v>
      </c>
      <c r="N3905" s="15">
        <f>Raw_Data!N3905</f>
        <v>76.2</v>
      </c>
      <c r="O3905" s="15">
        <f>Raw_Data!O3905</f>
        <v>108.8</v>
      </c>
      <c r="P3905" s="15" t="str">
        <f>Raw_Data!P3905</f>
        <v>Flood</v>
      </c>
      <c r="Q3905" s="15">
        <f>Raw_Data!Q3905</f>
        <v>195.1</v>
      </c>
      <c r="R3905" s="15">
        <f>Raw_Data!R3905</f>
        <v>6.7</v>
      </c>
      <c r="S3905" s="15">
        <f>Raw_Data!S3905</f>
        <v>0.77</v>
      </c>
      <c r="T3905" s="18">
        <f>IF(Raw_Data!T3905="",ROUND(AVERAGEIFS(Raw_Data!$T$2:$T$4001,Raw_Data!$E$2:$E$4001,E3905,Raw_Data!$D$2:$D$4001,D3905),2),IF(Raw_Data!T3905&gt;INDEX(Cleaning_Reference!$F$6:$F$13,MATCH(D3905,Cleaning_Reference!$A$6:$A$13,0)),INDEX(Cleaning_Reference!$F$6:$F$13,MATCH(D3905,Cleaning_Reference!$A$6:$A$13,0)),Raw_Data!T3905))</f>
        <v>1</v>
      </c>
      <c r="U3905" s="15">
        <f>Raw_Data!U3905</f>
        <v>12.56</v>
      </c>
      <c r="V3905" s="15">
        <f>Raw_Data!V3905</f>
        <v>28197</v>
      </c>
      <c r="W3905" s="15">
        <f>Raw_Data!W3905</f>
        <v>925370</v>
      </c>
      <c r="X3905" s="15">
        <f>Raw_Data!X3905</f>
        <v>354154</v>
      </c>
      <c r="Y3905" s="15">
        <f>Raw_Data!Y3905</f>
        <v>-571216</v>
      </c>
      <c r="Z3905" s="15">
        <f>Raw_Data!Z3905</f>
        <v>9002</v>
      </c>
      <c r="AA3905" s="15">
        <f>Raw_Data!AA3905</f>
        <v>1.395</v>
      </c>
      <c r="AB3905" s="15">
        <f>Raw_Data!AB3905</f>
        <v>34.5</v>
      </c>
      <c r="AC3905" s="19" t="str">
        <f>IF(Raw_Data!G3905="","Yes","No")</f>
        <v>No</v>
      </c>
      <c r="AD3905" s="19" t="str">
        <f>IF(Raw_Data!L3905="","Yes","No")</f>
        <v>No</v>
      </c>
      <c r="AE3905" s="19" t="str">
        <f>IF(Raw_Data!T3905="","Imputed",IF(Raw_Data!T3905&gt;INDEX(Cleaning_Reference!$F$6:$F$13,MATCH(D3905,Cleaning_Reference!$A$6:$A$13,0)),"Capped","Original"))</f>
        <v>Original</v>
      </c>
      <c r="AF3905" s="21">
        <f t="shared" si="60"/>
        <v>12.56</v>
      </c>
    </row>
    <row r="3906" spans="1:32" ht="15" customHeight="1" x14ac:dyDescent="0.3">
      <c r="A3906" s="20" t="str">
        <f>Raw_Data!A3906</f>
        <v>SF13905</v>
      </c>
      <c r="B3906" s="15" t="str">
        <f>Raw_Data!B3906</f>
        <v>Gujarat</v>
      </c>
      <c r="C3906" s="15" t="str">
        <f>Raw_Data!C3906</f>
        <v>Guntur</v>
      </c>
      <c r="D3906" s="15" t="str">
        <f>Raw_Data!D3906</f>
        <v>Maize</v>
      </c>
      <c r="E3906" s="15" t="str">
        <f>Raw_Data!E3906</f>
        <v>Kharif</v>
      </c>
      <c r="F3906" s="15">
        <f>Raw_Data!F3906</f>
        <v>4.6399999999999997</v>
      </c>
      <c r="G3906" s="18">
        <f>IF(Raw_Data!G3906="",ROUND(AVERAGEIFS(Raw_Data!$G$2:$G$4001,Raw_Data!$E$2:$E$4001,E3906),1),Raw_Data!G3906)</f>
        <v>935.2</v>
      </c>
      <c r="H3906" s="15">
        <f>Raw_Data!H3906</f>
        <v>30.4</v>
      </c>
      <c r="I3906" s="15">
        <f>Raw_Data!I3906</f>
        <v>81</v>
      </c>
      <c r="J3906" s="15">
        <f>Raw_Data!J3906</f>
        <v>6.8</v>
      </c>
      <c r="K3906" s="15">
        <f>Raw_Data!K3906</f>
        <v>6.22</v>
      </c>
      <c r="L3906" s="18">
        <f>IF(Raw_Data!L3906="",ROUND(AVERAGEIFS(Raw_Data!$L$2:$L$4001,Raw_Data!$E$2:$E$4001,E3906),1),Raw_Data!L3906)</f>
        <v>26.7</v>
      </c>
      <c r="M3906" s="15">
        <f>Raw_Data!M3906</f>
        <v>60.7</v>
      </c>
      <c r="N3906" s="15">
        <f>Raw_Data!N3906</f>
        <v>54.5</v>
      </c>
      <c r="O3906" s="15">
        <f>Raw_Data!O3906</f>
        <v>109.3</v>
      </c>
      <c r="P3906" s="15" t="str">
        <f>Raw_Data!P3906</f>
        <v>Flood</v>
      </c>
      <c r="Q3906" s="15">
        <f>Raw_Data!Q3906</f>
        <v>132.19999999999999</v>
      </c>
      <c r="R3906" s="15">
        <f>Raw_Data!R3906</f>
        <v>7.44</v>
      </c>
      <c r="S3906" s="15">
        <f>Raw_Data!S3906</f>
        <v>0.82</v>
      </c>
      <c r="T3906" s="18">
        <f>IF(Raw_Data!T3906="",ROUND(AVERAGEIFS(Raw_Data!$T$2:$T$4001,Raw_Data!$E$2:$E$4001,E3906,Raw_Data!$D$2:$D$4001,D3906),2),IF(Raw_Data!T3906&gt;INDEX(Cleaning_Reference!$F$6:$F$13,MATCH(D3906,Cleaning_Reference!$A$6:$A$13,0)),INDEX(Cleaning_Reference!$F$6:$F$13,MATCH(D3906,Cleaning_Reference!$A$6:$A$13,0)),Raw_Data!T3906))</f>
        <v>2.85</v>
      </c>
      <c r="U3906" s="15">
        <f>Raw_Data!U3906</f>
        <v>13.22</v>
      </c>
      <c r="V3906" s="15">
        <f>Raw_Data!V3906</f>
        <v>22388</v>
      </c>
      <c r="W3906" s="15">
        <f>Raw_Data!W3906</f>
        <v>292019</v>
      </c>
      <c r="X3906" s="15">
        <f>Raw_Data!X3906</f>
        <v>295969</v>
      </c>
      <c r="Y3906" s="15">
        <f>Raw_Data!Y3906</f>
        <v>3950</v>
      </c>
      <c r="Z3906" s="15">
        <f>Raw_Data!Z3906</f>
        <v>3359</v>
      </c>
      <c r="AA3906" s="15">
        <f>Raw_Data!AA3906</f>
        <v>3.9359999999999999</v>
      </c>
      <c r="AB3906" s="15">
        <f>Raw_Data!AB3906</f>
        <v>51.9</v>
      </c>
      <c r="AC3906" s="19" t="str">
        <f>IF(Raw_Data!G3906="","Yes","No")</f>
        <v>No</v>
      </c>
      <c r="AD3906" s="19" t="str">
        <f>IF(Raw_Data!L3906="","Yes","No")</f>
        <v>No</v>
      </c>
      <c r="AE3906" s="19" t="str">
        <f>IF(Raw_Data!T3906="","Imputed",IF(Raw_Data!T3906&gt;INDEX(Cleaning_Reference!$F$6:$F$13,MATCH(D3906,Cleaning_Reference!$A$6:$A$13,0)),"Capped","Original"))</f>
        <v>Original</v>
      </c>
      <c r="AF3906" s="21">
        <f t="shared" ref="AF3906:AF3969" si="61">ROUND(T3906*F3906,2)</f>
        <v>13.22</v>
      </c>
    </row>
    <row r="3907" spans="1:32" ht="15" customHeight="1" x14ac:dyDescent="0.3">
      <c r="A3907" s="20" t="str">
        <f>Raw_Data!A3907</f>
        <v>SF13906</v>
      </c>
      <c r="B3907" s="15" t="str">
        <f>Raw_Data!B3907</f>
        <v>Punjab</v>
      </c>
      <c r="C3907" s="15" t="str">
        <f>Raw_Data!C3907</f>
        <v>Nalgonda</v>
      </c>
      <c r="D3907" s="15" t="str">
        <f>Raw_Data!D3907</f>
        <v>Rice</v>
      </c>
      <c r="E3907" s="15" t="str">
        <f>Raw_Data!E3907</f>
        <v>Kharif</v>
      </c>
      <c r="F3907" s="15">
        <f>Raw_Data!F3907</f>
        <v>13.33</v>
      </c>
      <c r="G3907" s="18">
        <f>IF(Raw_Data!G3907="",ROUND(AVERAGEIFS(Raw_Data!$G$2:$G$4001,Raw_Data!$E$2:$E$4001,E3907),1),Raw_Data!G3907)</f>
        <v>668</v>
      </c>
      <c r="H3907" s="15">
        <f>Raw_Data!H3907</f>
        <v>30.6</v>
      </c>
      <c r="I3907" s="15">
        <f>Raw_Data!I3907</f>
        <v>67.5</v>
      </c>
      <c r="J3907" s="15">
        <f>Raw_Data!J3907</f>
        <v>7.4</v>
      </c>
      <c r="K3907" s="15">
        <f>Raw_Data!K3907</f>
        <v>5.66</v>
      </c>
      <c r="L3907" s="18">
        <f>IF(Raw_Data!L3907="",ROUND(AVERAGEIFS(Raw_Data!$L$2:$L$4001,Raw_Data!$E$2:$E$4001,E3907),1),Raw_Data!L3907)</f>
        <v>29.8</v>
      </c>
      <c r="M3907" s="15">
        <f>Raw_Data!M3907</f>
        <v>112.1</v>
      </c>
      <c r="N3907" s="15">
        <f>Raw_Data!N3907</f>
        <v>65.8</v>
      </c>
      <c r="O3907" s="15">
        <f>Raw_Data!O3907</f>
        <v>100.7</v>
      </c>
      <c r="P3907" s="15" t="str">
        <f>Raw_Data!P3907</f>
        <v>Sprinkler</v>
      </c>
      <c r="Q3907" s="15">
        <f>Raw_Data!Q3907</f>
        <v>101.3</v>
      </c>
      <c r="R3907" s="15">
        <f>Raw_Data!R3907</f>
        <v>6.45</v>
      </c>
      <c r="S3907" s="15">
        <f>Raw_Data!S3907</f>
        <v>0.75</v>
      </c>
      <c r="T3907" s="18">
        <f>IF(Raw_Data!T3907="",ROUND(AVERAGEIFS(Raw_Data!$T$2:$T$4001,Raw_Data!$E$2:$E$4001,E3907,Raw_Data!$D$2:$D$4001,D3907),2),IF(Raw_Data!T3907&gt;INDEX(Cleaning_Reference!$F$6:$F$13,MATCH(D3907,Cleaning_Reference!$A$6:$A$13,0)),INDEX(Cleaning_Reference!$F$6:$F$13,MATCH(D3907,Cleaning_Reference!$A$6:$A$13,0)),Raw_Data!T3907))</f>
        <v>1.01</v>
      </c>
      <c r="U3907" s="15">
        <f>Raw_Data!U3907</f>
        <v>13.46</v>
      </c>
      <c r="V3907" s="15">
        <f>Raw_Data!V3907</f>
        <v>21696</v>
      </c>
      <c r="W3907" s="15">
        <f>Raw_Data!W3907</f>
        <v>1023482</v>
      </c>
      <c r="X3907" s="15">
        <f>Raw_Data!X3907</f>
        <v>292028</v>
      </c>
      <c r="Y3907" s="15">
        <f>Raw_Data!Y3907</f>
        <v>-731454</v>
      </c>
      <c r="Z3907" s="15">
        <f>Raw_Data!Z3907</f>
        <v>19182</v>
      </c>
      <c r="AA3907" s="15">
        <f>Raw_Data!AA3907</f>
        <v>0.70199999999999996</v>
      </c>
      <c r="AB3907" s="15">
        <f>Raw_Data!AB3907</f>
        <v>36.1</v>
      </c>
      <c r="AC3907" s="19" t="str">
        <f>IF(Raw_Data!G3907="","Yes","No")</f>
        <v>No</v>
      </c>
      <c r="AD3907" s="19" t="str">
        <f>IF(Raw_Data!L3907="","Yes","No")</f>
        <v>No</v>
      </c>
      <c r="AE3907" s="19" t="str">
        <f>IF(Raw_Data!T3907="","Imputed",IF(Raw_Data!T3907&gt;INDEX(Cleaning_Reference!$F$6:$F$13,MATCH(D3907,Cleaning_Reference!$A$6:$A$13,0)),"Capped","Original"))</f>
        <v>Original</v>
      </c>
      <c r="AF3907" s="21">
        <f t="shared" si="61"/>
        <v>13.46</v>
      </c>
    </row>
    <row r="3908" spans="1:32" ht="15" customHeight="1" x14ac:dyDescent="0.3">
      <c r="A3908" s="20" t="str">
        <f>Raw_Data!A3908</f>
        <v>SF13907</v>
      </c>
      <c r="B3908" s="15" t="str">
        <f>Raw_Data!B3908</f>
        <v>Maharashtra</v>
      </c>
      <c r="C3908" s="15" t="str">
        <f>Raw_Data!C3908</f>
        <v>Guntur</v>
      </c>
      <c r="D3908" s="15" t="str">
        <f>Raw_Data!D3908</f>
        <v>Rice</v>
      </c>
      <c r="E3908" s="15" t="str">
        <f>Raw_Data!E3908</f>
        <v>Kharif</v>
      </c>
      <c r="F3908" s="15">
        <f>Raw_Data!F3908</f>
        <v>11.14</v>
      </c>
      <c r="G3908" s="18">
        <f>IF(Raw_Data!G3908="",ROUND(AVERAGEIFS(Raw_Data!$G$2:$G$4001,Raw_Data!$E$2:$E$4001,E3908),1),Raw_Data!G3908)</f>
        <v>628.1</v>
      </c>
      <c r="H3908" s="15">
        <f>Raw_Data!H3908</f>
        <v>27.1</v>
      </c>
      <c r="I3908" s="15">
        <f>Raw_Data!I3908</f>
        <v>55.1</v>
      </c>
      <c r="J3908" s="15">
        <f>Raw_Data!J3908</f>
        <v>8.5</v>
      </c>
      <c r="K3908" s="15">
        <f>Raw_Data!K3908</f>
        <v>5.2</v>
      </c>
      <c r="L3908" s="18">
        <f>IF(Raw_Data!L3908="",ROUND(AVERAGEIFS(Raw_Data!$L$2:$L$4001,Raw_Data!$E$2:$E$4001,E3908),1),Raw_Data!L3908)</f>
        <v>30.8</v>
      </c>
      <c r="M3908" s="15">
        <f>Raw_Data!M3908</f>
        <v>90.1</v>
      </c>
      <c r="N3908" s="15">
        <f>Raw_Data!N3908</f>
        <v>55.3</v>
      </c>
      <c r="O3908" s="15">
        <f>Raw_Data!O3908</f>
        <v>87.5</v>
      </c>
      <c r="P3908" s="15" t="str">
        <f>Raw_Data!P3908</f>
        <v>Flood</v>
      </c>
      <c r="Q3908" s="15">
        <f>Raw_Data!Q3908</f>
        <v>190.9</v>
      </c>
      <c r="R3908" s="15">
        <f>Raw_Data!R3908</f>
        <v>5.74</v>
      </c>
      <c r="S3908" s="15">
        <f>Raw_Data!S3908</f>
        <v>0.65</v>
      </c>
      <c r="T3908" s="18">
        <f>IF(Raw_Data!T3908="",ROUND(AVERAGEIFS(Raw_Data!$T$2:$T$4001,Raw_Data!$E$2:$E$4001,E3908,Raw_Data!$D$2:$D$4001,D3908),2),IF(Raw_Data!T3908&gt;INDEX(Cleaning_Reference!$F$6:$F$13,MATCH(D3908,Cleaning_Reference!$A$6:$A$13,0)),INDEX(Cleaning_Reference!$F$6:$F$13,MATCH(D3908,Cleaning_Reference!$A$6:$A$13,0)),Raw_Data!T3908))</f>
        <v>0.3</v>
      </c>
      <c r="U3908" s="15">
        <f>Raw_Data!U3908</f>
        <v>3.34</v>
      </c>
      <c r="V3908" s="15">
        <f>Raw_Data!V3908</f>
        <v>22456</v>
      </c>
      <c r="W3908" s="15">
        <f>Raw_Data!W3908</f>
        <v>876163</v>
      </c>
      <c r="X3908" s="15">
        <f>Raw_Data!X3908</f>
        <v>75003</v>
      </c>
      <c r="Y3908" s="15">
        <f>Raw_Data!Y3908</f>
        <v>-801160</v>
      </c>
      <c r="Z3908" s="15">
        <f>Raw_Data!Z3908</f>
        <v>19254</v>
      </c>
      <c r="AA3908" s="15">
        <f>Raw_Data!AA3908</f>
        <v>0.17299999999999999</v>
      </c>
      <c r="AB3908" s="15">
        <f>Raw_Data!AB3908</f>
        <v>42.1</v>
      </c>
      <c r="AC3908" s="19" t="str">
        <f>IF(Raw_Data!G3908="","Yes","No")</f>
        <v>No</v>
      </c>
      <c r="AD3908" s="19" t="str">
        <f>IF(Raw_Data!L3908="","Yes","No")</f>
        <v>No</v>
      </c>
      <c r="AE3908" s="19" t="str">
        <f>IF(Raw_Data!T3908="","Imputed",IF(Raw_Data!T3908&gt;INDEX(Cleaning_Reference!$F$6:$F$13,MATCH(D3908,Cleaning_Reference!$A$6:$A$13,0)),"Capped","Original"))</f>
        <v>Original</v>
      </c>
      <c r="AF3908" s="21">
        <f t="shared" si="61"/>
        <v>3.34</v>
      </c>
    </row>
    <row r="3909" spans="1:32" ht="15" customHeight="1" x14ac:dyDescent="0.3">
      <c r="A3909" s="20" t="str">
        <f>Raw_Data!A3909</f>
        <v>SF13908</v>
      </c>
      <c r="B3909" s="15" t="str">
        <f>Raw_Data!B3909</f>
        <v>Karnataka</v>
      </c>
      <c r="C3909" s="15" t="str">
        <f>Raw_Data!C3909</f>
        <v>Raichur</v>
      </c>
      <c r="D3909" s="15" t="str">
        <f>Raw_Data!D3909</f>
        <v>Pulses</v>
      </c>
      <c r="E3909" s="15" t="str">
        <f>Raw_Data!E3909</f>
        <v>Rabi</v>
      </c>
      <c r="F3909" s="15">
        <f>Raw_Data!F3909</f>
        <v>10.9</v>
      </c>
      <c r="G3909" s="18">
        <f>IF(Raw_Data!G3909="",ROUND(AVERAGEIFS(Raw_Data!$G$2:$G$4001,Raw_Data!$E$2:$E$4001,E3909),1),Raw_Data!G3909)</f>
        <v>600.20000000000005</v>
      </c>
      <c r="H3909" s="15">
        <f>Raw_Data!H3909</f>
        <v>20.3</v>
      </c>
      <c r="I3909" s="15">
        <f>Raw_Data!I3909</f>
        <v>64.599999999999994</v>
      </c>
      <c r="J3909" s="15">
        <f>Raw_Data!J3909</f>
        <v>6.9</v>
      </c>
      <c r="K3909" s="15">
        <f>Raw_Data!K3909</f>
        <v>6.48</v>
      </c>
      <c r="L3909" s="18">
        <f>IF(Raw_Data!L3909="",ROUND(AVERAGEIFS(Raw_Data!$L$2:$L$4001,Raw_Data!$E$2:$E$4001,E3909),1),Raw_Data!L3909)</f>
        <v>10.4</v>
      </c>
      <c r="M3909" s="15">
        <f>Raw_Data!M3909</f>
        <v>150.9</v>
      </c>
      <c r="N3909" s="15">
        <f>Raw_Data!N3909</f>
        <v>93</v>
      </c>
      <c r="O3909" s="15">
        <f>Raw_Data!O3909</f>
        <v>169.2</v>
      </c>
      <c r="P3909" s="15" t="str">
        <f>Raw_Data!P3909</f>
        <v>Rainfed</v>
      </c>
      <c r="Q3909" s="15">
        <f>Raw_Data!Q3909</f>
        <v>46</v>
      </c>
      <c r="R3909" s="15">
        <f>Raw_Data!R3909</f>
        <v>6.11</v>
      </c>
      <c r="S3909" s="15">
        <f>Raw_Data!S3909</f>
        <v>0.89</v>
      </c>
      <c r="T3909" s="18">
        <f>IF(Raw_Data!T3909="",ROUND(AVERAGEIFS(Raw_Data!$T$2:$T$4001,Raw_Data!$E$2:$E$4001,E3909,Raw_Data!$D$2:$D$4001,D3909),2),IF(Raw_Data!T3909&gt;INDEX(Cleaning_Reference!$F$6:$F$13,MATCH(D3909,Cleaning_Reference!$A$6:$A$13,0)),INDEX(Cleaning_Reference!$F$6:$F$13,MATCH(D3909,Cleaning_Reference!$A$6:$A$13,0)),Raw_Data!T3909))</f>
        <v>1.47</v>
      </c>
      <c r="U3909" s="15">
        <f>Raw_Data!U3909</f>
        <v>16.02</v>
      </c>
      <c r="V3909" s="15">
        <f>Raw_Data!V3909</f>
        <v>76365</v>
      </c>
      <c r="W3909" s="15">
        <f>Raw_Data!W3909</f>
        <v>559035</v>
      </c>
      <c r="X3909" s="15">
        <f>Raw_Data!X3909</f>
        <v>1223367</v>
      </c>
      <c r="Y3909" s="15">
        <f>Raw_Data!Y3909</f>
        <v>664332</v>
      </c>
      <c r="Z3909" s="15">
        <f>Raw_Data!Z3909</f>
        <v>2489</v>
      </c>
      <c r="AA3909" s="15">
        <f>Raw_Data!AA3909</f>
        <v>6.4359999999999999</v>
      </c>
      <c r="AB3909" s="15">
        <f>Raw_Data!AB3909</f>
        <v>36.5</v>
      </c>
      <c r="AC3909" s="19" t="str">
        <f>IF(Raw_Data!G3909="","Yes","No")</f>
        <v>No</v>
      </c>
      <c r="AD3909" s="19" t="str">
        <f>IF(Raw_Data!L3909="","Yes","No")</f>
        <v>No</v>
      </c>
      <c r="AE3909" s="19" t="str">
        <f>IF(Raw_Data!T3909="","Imputed",IF(Raw_Data!T3909&gt;INDEX(Cleaning_Reference!$F$6:$F$13,MATCH(D3909,Cleaning_Reference!$A$6:$A$13,0)),"Capped","Original"))</f>
        <v>Original</v>
      </c>
      <c r="AF3909" s="21">
        <f t="shared" si="61"/>
        <v>16.02</v>
      </c>
    </row>
    <row r="3910" spans="1:32" ht="15" customHeight="1" x14ac:dyDescent="0.3">
      <c r="A3910" s="20" t="str">
        <f>Raw_Data!A3910</f>
        <v>SF13909</v>
      </c>
      <c r="B3910" s="15" t="str">
        <f>Raw_Data!B3910</f>
        <v>Andhra Pradesh</v>
      </c>
      <c r="C3910" s="15" t="str">
        <f>Raw_Data!C3910</f>
        <v>Guntur</v>
      </c>
      <c r="D3910" s="15" t="str">
        <f>Raw_Data!D3910</f>
        <v>Wheat</v>
      </c>
      <c r="E3910" s="15" t="str">
        <f>Raw_Data!E3910</f>
        <v>Kharif</v>
      </c>
      <c r="F3910" s="15">
        <f>Raw_Data!F3910</f>
        <v>11.31</v>
      </c>
      <c r="G3910" s="18">
        <f>IF(Raw_Data!G3910="",ROUND(AVERAGEIFS(Raw_Data!$G$2:$G$4001,Raw_Data!$E$2:$E$4001,E3910),1),Raw_Data!G3910)</f>
        <v>965</v>
      </c>
      <c r="H3910" s="15">
        <f>Raw_Data!H3910</f>
        <v>34</v>
      </c>
      <c r="I3910" s="15">
        <f>Raw_Data!I3910</f>
        <v>74.7</v>
      </c>
      <c r="J3910" s="15">
        <f>Raw_Data!J3910</f>
        <v>5.9</v>
      </c>
      <c r="K3910" s="15">
        <f>Raw_Data!K3910</f>
        <v>6.29</v>
      </c>
      <c r="L3910" s="18">
        <f>IF(Raw_Data!L3910="",ROUND(AVERAGEIFS(Raw_Data!$L$2:$L$4001,Raw_Data!$E$2:$E$4001,E3910),1),Raw_Data!L3910)</f>
        <v>31.6</v>
      </c>
      <c r="M3910" s="15">
        <f>Raw_Data!M3910</f>
        <v>159.69999999999999</v>
      </c>
      <c r="N3910" s="15">
        <f>Raw_Data!N3910</f>
        <v>54.1</v>
      </c>
      <c r="O3910" s="15">
        <f>Raw_Data!O3910</f>
        <v>62.1</v>
      </c>
      <c r="P3910" s="15" t="str">
        <f>Raw_Data!P3910</f>
        <v>Sprinkler</v>
      </c>
      <c r="Q3910" s="15">
        <f>Raw_Data!Q3910</f>
        <v>321.39999999999998</v>
      </c>
      <c r="R3910" s="15">
        <f>Raw_Data!R3910</f>
        <v>4.12</v>
      </c>
      <c r="S3910" s="15">
        <f>Raw_Data!S3910</f>
        <v>0.89</v>
      </c>
      <c r="T3910" s="18">
        <f>IF(Raw_Data!T3910="",ROUND(AVERAGEIFS(Raw_Data!$T$2:$T$4001,Raw_Data!$E$2:$E$4001,E3910,Raw_Data!$D$2:$D$4001,D3910),2),IF(Raw_Data!T3910&gt;INDEX(Cleaning_Reference!$F$6:$F$13,MATCH(D3910,Cleaning_Reference!$A$6:$A$13,0)),INDEX(Cleaning_Reference!$F$6:$F$13,MATCH(D3910,Cleaning_Reference!$A$6:$A$13,0)),Raw_Data!T3910))</f>
        <v>2.35</v>
      </c>
      <c r="U3910" s="15">
        <f>Raw_Data!U3910</f>
        <v>26.58</v>
      </c>
      <c r="V3910" s="15">
        <f>Raw_Data!V3910</f>
        <v>27540</v>
      </c>
      <c r="W3910" s="15">
        <f>Raw_Data!W3910</f>
        <v>724225</v>
      </c>
      <c r="X3910" s="15">
        <f>Raw_Data!X3910</f>
        <v>732013</v>
      </c>
      <c r="Y3910" s="15">
        <f>Raw_Data!Y3910</f>
        <v>7788</v>
      </c>
      <c r="Z3910" s="15">
        <f>Raw_Data!Z3910</f>
        <v>5929</v>
      </c>
      <c r="AA3910" s="15">
        <f>Raw_Data!AA3910</f>
        <v>4.4829999999999997</v>
      </c>
      <c r="AB3910" s="15">
        <f>Raw_Data!AB3910</f>
        <v>61.1</v>
      </c>
      <c r="AC3910" s="19" t="str">
        <f>IF(Raw_Data!G3910="","Yes","No")</f>
        <v>No</v>
      </c>
      <c r="AD3910" s="19" t="str">
        <f>IF(Raw_Data!L3910="","Yes","No")</f>
        <v>No</v>
      </c>
      <c r="AE3910" s="19" t="str">
        <f>IF(Raw_Data!T3910="","Imputed",IF(Raw_Data!T3910&gt;INDEX(Cleaning_Reference!$F$6:$F$13,MATCH(D3910,Cleaning_Reference!$A$6:$A$13,0)),"Capped","Original"))</f>
        <v>Original</v>
      </c>
      <c r="AF3910" s="21">
        <f t="shared" si="61"/>
        <v>26.58</v>
      </c>
    </row>
    <row r="3911" spans="1:32" ht="15" customHeight="1" x14ac:dyDescent="0.3">
      <c r="A3911" s="20" t="str">
        <f>Raw_Data!A3911</f>
        <v>SF13910</v>
      </c>
      <c r="B3911" s="15" t="str">
        <f>Raw_Data!B3911</f>
        <v>Gujarat</v>
      </c>
      <c r="C3911" s="15" t="str">
        <f>Raw_Data!C3911</f>
        <v>Guntur</v>
      </c>
      <c r="D3911" s="15" t="str">
        <f>Raw_Data!D3911</f>
        <v>Maize</v>
      </c>
      <c r="E3911" s="15" t="str">
        <f>Raw_Data!E3911</f>
        <v>Kharif</v>
      </c>
      <c r="F3911" s="15">
        <f>Raw_Data!F3911</f>
        <v>1.55</v>
      </c>
      <c r="G3911" s="18">
        <f>IF(Raw_Data!G3911="",ROUND(AVERAGEIFS(Raw_Data!$G$2:$G$4001,Raw_Data!$E$2:$E$4001,E3911),1),Raw_Data!G3911)</f>
        <v>797.9</v>
      </c>
      <c r="H3911" s="15">
        <f>Raw_Data!H3911</f>
        <v>30.6</v>
      </c>
      <c r="I3911" s="15">
        <f>Raw_Data!I3911</f>
        <v>70.7</v>
      </c>
      <c r="J3911" s="15">
        <f>Raw_Data!J3911</f>
        <v>5.5</v>
      </c>
      <c r="K3911" s="15">
        <f>Raw_Data!K3911</f>
        <v>7.25</v>
      </c>
      <c r="L3911" s="18">
        <f>IF(Raw_Data!L3911="",ROUND(AVERAGEIFS(Raw_Data!$L$2:$L$4001,Raw_Data!$E$2:$E$4001,E3911),1),Raw_Data!L3911)</f>
        <v>20.9</v>
      </c>
      <c r="M3911" s="15">
        <f>Raw_Data!M3911</f>
        <v>88.8</v>
      </c>
      <c r="N3911" s="15">
        <f>Raw_Data!N3911</f>
        <v>65.5</v>
      </c>
      <c r="O3911" s="15">
        <f>Raw_Data!O3911</f>
        <v>139.30000000000001</v>
      </c>
      <c r="P3911" s="15" t="str">
        <f>Raw_Data!P3911</f>
        <v>Rainfed</v>
      </c>
      <c r="Q3911" s="15">
        <f>Raw_Data!Q3911</f>
        <v>304</v>
      </c>
      <c r="R3911" s="15">
        <f>Raw_Data!R3911</f>
        <v>6.44</v>
      </c>
      <c r="S3911" s="15">
        <f>Raw_Data!S3911</f>
        <v>0.92</v>
      </c>
      <c r="T3911" s="18">
        <f>IF(Raw_Data!T3911="",ROUND(AVERAGEIFS(Raw_Data!$T$2:$T$4001,Raw_Data!$E$2:$E$4001,E3911,Raw_Data!$D$2:$D$4001,D3911),2),IF(Raw_Data!T3911&gt;INDEX(Cleaning_Reference!$F$6:$F$13,MATCH(D3911,Cleaning_Reference!$A$6:$A$13,0)),INDEX(Cleaning_Reference!$F$6:$F$13,MATCH(D3911,Cleaning_Reference!$A$6:$A$13,0)),Raw_Data!T3911))</f>
        <v>2.94</v>
      </c>
      <c r="U3911" s="15">
        <f>Raw_Data!U3911</f>
        <v>4.5599999999999996</v>
      </c>
      <c r="V3911" s="15">
        <f>Raw_Data!V3911</f>
        <v>21186</v>
      </c>
      <c r="W3911" s="15">
        <f>Raw_Data!W3911</f>
        <v>113693</v>
      </c>
      <c r="X3911" s="15">
        <f>Raw_Data!X3911</f>
        <v>96608</v>
      </c>
      <c r="Y3911" s="15">
        <f>Raw_Data!Y3911</f>
        <v>-17085</v>
      </c>
      <c r="Z3911" s="15">
        <f>Raw_Data!Z3911</f>
        <v>400</v>
      </c>
      <c r="AA3911" s="15">
        <f>Raw_Data!AA3911</f>
        <v>11.4</v>
      </c>
      <c r="AB3911" s="15">
        <f>Raw_Data!AB3911</f>
        <v>45.5</v>
      </c>
      <c r="AC3911" s="19" t="str">
        <f>IF(Raw_Data!G3911="","Yes","No")</f>
        <v>No</v>
      </c>
      <c r="AD3911" s="19" t="str">
        <f>IF(Raw_Data!L3911="","Yes","No")</f>
        <v>No</v>
      </c>
      <c r="AE3911" s="19" t="str">
        <f>IF(Raw_Data!T3911="","Imputed",IF(Raw_Data!T3911&gt;INDEX(Cleaning_Reference!$F$6:$F$13,MATCH(D3911,Cleaning_Reference!$A$6:$A$13,0)),"Capped","Original"))</f>
        <v>Original</v>
      </c>
      <c r="AF3911" s="21">
        <f t="shared" si="61"/>
        <v>4.5599999999999996</v>
      </c>
    </row>
    <row r="3912" spans="1:32" ht="15" customHeight="1" x14ac:dyDescent="0.3">
      <c r="A3912" s="20" t="str">
        <f>Raw_Data!A3912</f>
        <v>SF13911</v>
      </c>
      <c r="B3912" s="15" t="str">
        <f>Raw_Data!B3912</f>
        <v>Gujarat</v>
      </c>
      <c r="C3912" s="15" t="str">
        <f>Raw_Data!C3912</f>
        <v>Warangal</v>
      </c>
      <c r="D3912" s="15" t="str">
        <f>Raw_Data!D3912</f>
        <v>Groundnut</v>
      </c>
      <c r="E3912" s="15" t="str">
        <f>Raw_Data!E3912</f>
        <v>Rabi</v>
      </c>
      <c r="F3912" s="15">
        <f>Raw_Data!F3912</f>
        <v>14.27</v>
      </c>
      <c r="G3912" s="18">
        <f>IF(Raw_Data!G3912="",ROUND(AVERAGEIFS(Raw_Data!$G$2:$G$4001,Raw_Data!$E$2:$E$4001,E3912),1),Raw_Data!G3912)</f>
        <v>511.5</v>
      </c>
      <c r="H3912" s="15">
        <f>Raw_Data!H3912</f>
        <v>26.8</v>
      </c>
      <c r="I3912" s="15">
        <f>Raw_Data!I3912</f>
        <v>53.8</v>
      </c>
      <c r="J3912" s="15">
        <f>Raw_Data!J3912</f>
        <v>8.1999999999999993</v>
      </c>
      <c r="K3912" s="15">
        <f>Raw_Data!K3912</f>
        <v>7.67</v>
      </c>
      <c r="L3912" s="18">
        <f>IF(Raw_Data!L3912="",ROUND(AVERAGEIFS(Raw_Data!$L$2:$L$4001,Raw_Data!$E$2:$E$4001,E3912),1),Raw_Data!L3912)</f>
        <v>24.6</v>
      </c>
      <c r="M3912" s="15">
        <f>Raw_Data!M3912</f>
        <v>126.2</v>
      </c>
      <c r="N3912" s="15">
        <f>Raw_Data!N3912</f>
        <v>65.099999999999994</v>
      </c>
      <c r="O3912" s="15">
        <f>Raw_Data!O3912</f>
        <v>89</v>
      </c>
      <c r="P3912" s="15" t="str">
        <f>Raw_Data!P3912</f>
        <v>Flood</v>
      </c>
      <c r="Q3912" s="15">
        <f>Raw_Data!Q3912</f>
        <v>249.8</v>
      </c>
      <c r="R3912" s="15">
        <f>Raw_Data!R3912</f>
        <v>3.1</v>
      </c>
      <c r="S3912" s="15">
        <f>Raw_Data!S3912</f>
        <v>0.76</v>
      </c>
      <c r="T3912" s="18">
        <f>IF(Raw_Data!T3912="",ROUND(AVERAGEIFS(Raw_Data!$T$2:$T$4001,Raw_Data!$E$2:$E$4001,E3912,Raw_Data!$D$2:$D$4001,D3912),2),IF(Raw_Data!T3912&gt;INDEX(Cleaning_Reference!$F$6:$F$13,MATCH(D3912,Cleaning_Reference!$A$6:$A$13,0)),INDEX(Cleaning_Reference!$F$6:$F$13,MATCH(D3912,Cleaning_Reference!$A$6:$A$13,0)),Raw_Data!T3912))</f>
        <v>0.75</v>
      </c>
      <c r="U3912" s="15">
        <f>Raw_Data!U3912</f>
        <v>10.7</v>
      </c>
      <c r="V3912" s="15">
        <f>Raw_Data!V3912</f>
        <v>51608</v>
      </c>
      <c r="W3912" s="15">
        <f>Raw_Data!W3912</f>
        <v>889648</v>
      </c>
      <c r="X3912" s="15">
        <f>Raw_Data!X3912</f>
        <v>552206</v>
      </c>
      <c r="Y3912" s="15">
        <f>Raw_Data!Y3912</f>
        <v>-337442</v>
      </c>
      <c r="Z3912" s="15">
        <f>Raw_Data!Z3912</f>
        <v>8280</v>
      </c>
      <c r="AA3912" s="15">
        <f>Raw_Data!AA3912</f>
        <v>1.292</v>
      </c>
      <c r="AB3912" s="15">
        <f>Raw_Data!AB3912</f>
        <v>50.9</v>
      </c>
      <c r="AC3912" s="19" t="str">
        <f>IF(Raw_Data!G3912="","Yes","No")</f>
        <v>No</v>
      </c>
      <c r="AD3912" s="19" t="str">
        <f>IF(Raw_Data!L3912="","Yes","No")</f>
        <v>No</v>
      </c>
      <c r="AE3912" s="19" t="str">
        <f>IF(Raw_Data!T3912="","Imputed",IF(Raw_Data!T3912&gt;INDEX(Cleaning_Reference!$F$6:$F$13,MATCH(D3912,Cleaning_Reference!$A$6:$A$13,0)),"Capped","Original"))</f>
        <v>Original</v>
      </c>
      <c r="AF3912" s="21">
        <f t="shared" si="61"/>
        <v>10.7</v>
      </c>
    </row>
    <row r="3913" spans="1:32" ht="15" customHeight="1" x14ac:dyDescent="0.3">
      <c r="A3913" s="20" t="str">
        <f>Raw_Data!A3913</f>
        <v>SF13912</v>
      </c>
      <c r="B3913" s="15" t="str">
        <f>Raw_Data!B3913</f>
        <v>Karnataka</v>
      </c>
      <c r="C3913" s="15" t="str">
        <f>Raw_Data!C3913</f>
        <v>Ludhiana</v>
      </c>
      <c r="D3913" s="15" t="str">
        <f>Raw_Data!D3913</f>
        <v>Groundnut</v>
      </c>
      <c r="E3913" s="15" t="str">
        <f>Raw_Data!E3913</f>
        <v>Rabi</v>
      </c>
      <c r="F3913" s="15">
        <f>Raw_Data!F3913</f>
        <v>4.84</v>
      </c>
      <c r="G3913" s="18">
        <f>IF(Raw_Data!G3913="",ROUND(AVERAGEIFS(Raw_Data!$G$2:$G$4001,Raw_Data!$E$2:$E$4001,E3913),1),Raw_Data!G3913)</f>
        <v>278.5</v>
      </c>
      <c r="H3913" s="15">
        <f>Raw_Data!H3913</f>
        <v>27.4</v>
      </c>
      <c r="I3913" s="15">
        <f>Raw_Data!I3913</f>
        <v>68.400000000000006</v>
      </c>
      <c r="J3913" s="15">
        <f>Raw_Data!J3913</f>
        <v>7.8</v>
      </c>
      <c r="K3913" s="15">
        <f>Raw_Data!K3913</f>
        <v>7.03</v>
      </c>
      <c r="L3913" s="18">
        <f>IF(Raw_Data!L3913="",ROUND(AVERAGEIFS(Raw_Data!$L$2:$L$4001,Raw_Data!$E$2:$E$4001,E3913),1),Raw_Data!L3913)</f>
        <v>22.5</v>
      </c>
      <c r="M3913" s="15">
        <f>Raw_Data!M3913</f>
        <v>111.7</v>
      </c>
      <c r="N3913" s="15">
        <f>Raw_Data!N3913</f>
        <v>54</v>
      </c>
      <c r="O3913" s="15">
        <f>Raw_Data!O3913</f>
        <v>122.1</v>
      </c>
      <c r="P3913" s="15" t="str">
        <f>Raw_Data!P3913</f>
        <v>Flood</v>
      </c>
      <c r="Q3913" s="15">
        <f>Raw_Data!Q3913</f>
        <v>251</v>
      </c>
      <c r="R3913" s="15">
        <f>Raw_Data!R3913</f>
        <v>5.75</v>
      </c>
      <c r="S3913" s="15">
        <f>Raw_Data!S3913</f>
        <v>0.76</v>
      </c>
      <c r="T3913" s="18">
        <f>IF(Raw_Data!T3913="",ROUND(AVERAGEIFS(Raw_Data!$T$2:$T$4001,Raw_Data!$E$2:$E$4001,E3913,Raw_Data!$D$2:$D$4001,D3913),2),IF(Raw_Data!T3913&gt;INDEX(Cleaning_Reference!$F$6:$F$13,MATCH(D3913,Cleaning_Reference!$A$6:$A$13,0)),INDEX(Cleaning_Reference!$F$6:$F$13,MATCH(D3913,Cleaning_Reference!$A$6:$A$13,0)),Raw_Data!T3913))</f>
        <v>1.42</v>
      </c>
      <c r="U3913" s="15">
        <f>Raw_Data!U3913</f>
        <v>6.87</v>
      </c>
      <c r="V3913" s="15">
        <f>Raw_Data!V3913</f>
        <v>61490</v>
      </c>
      <c r="W3913" s="15">
        <f>Raw_Data!W3913</f>
        <v>309229</v>
      </c>
      <c r="X3913" s="15">
        <f>Raw_Data!X3913</f>
        <v>422436</v>
      </c>
      <c r="Y3913" s="15">
        <f>Raw_Data!Y3913</f>
        <v>113207</v>
      </c>
      <c r="Z3913" s="15">
        <f>Raw_Data!Z3913</f>
        <v>3454</v>
      </c>
      <c r="AA3913" s="15">
        <f>Raw_Data!AA3913</f>
        <v>1.9890000000000001</v>
      </c>
      <c r="AB3913" s="15">
        <f>Raw_Data!AB3913</f>
        <v>39.799999999999997</v>
      </c>
      <c r="AC3913" s="19" t="str">
        <f>IF(Raw_Data!G3913="","Yes","No")</f>
        <v>No</v>
      </c>
      <c r="AD3913" s="19" t="str">
        <f>IF(Raw_Data!L3913="","Yes","No")</f>
        <v>No</v>
      </c>
      <c r="AE3913" s="19" t="str">
        <f>IF(Raw_Data!T3913="","Imputed",IF(Raw_Data!T3913&gt;INDEX(Cleaning_Reference!$F$6:$F$13,MATCH(D3913,Cleaning_Reference!$A$6:$A$13,0)),"Capped","Original"))</f>
        <v>Original</v>
      </c>
      <c r="AF3913" s="21">
        <f t="shared" si="61"/>
        <v>6.87</v>
      </c>
    </row>
    <row r="3914" spans="1:32" ht="15" customHeight="1" x14ac:dyDescent="0.3">
      <c r="A3914" s="20" t="str">
        <f>Raw_Data!A3914</f>
        <v>SF13913</v>
      </c>
      <c r="B3914" s="15" t="str">
        <f>Raw_Data!B3914</f>
        <v>Gujarat</v>
      </c>
      <c r="C3914" s="15" t="str">
        <f>Raw_Data!C3914</f>
        <v>Rajkot</v>
      </c>
      <c r="D3914" s="15" t="str">
        <f>Raw_Data!D3914</f>
        <v>Rice</v>
      </c>
      <c r="E3914" s="15" t="str">
        <f>Raw_Data!E3914</f>
        <v>Rabi</v>
      </c>
      <c r="F3914" s="15">
        <f>Raw_Data!F3914</f>
        <v>3.94</v>
      </c>
      <c r="G3914" s="18">
        <f>IF(Raw_Data!G3914="",ROUND(AVERAGEIFS(Raw_Data!$G$2:$G$4001,Raw_Data!$E$2:$E$4001,E3914),1),Raw_Data!G3914)</f>
        <v>309.10000000000002</v>
      </c>
      <c r="H3914" s="15">
        <f>Raw_Data!H3914</f>
        <v>25.4</v>
      </c>
      <c r="I3914" s="15">
        <f>Raw_Data!I3914</f>
        <v>51</v>
      </c>
      <c r="J3914" s="15">
        <f>Raw_Data!J3914</f>
        <v>7.8</v>
      </c>
      <c r="K3914" s="15">
        <f>Raw_Data!K3914</f>
        <v>6.6</v>
      </c>
      <c r="L3914" s="18">
        <f>IF(Raw_Data!L3914="",ROUND(AVERAGEIFS(Raw_Data!$L$2:$L$4001,Raw_Data!$E$2:$E$4001,E3914),1),Raw_Data!L3914)</f>
        <v>21.4</v>
      </c>
      <c r="M3914" s="15">
        <f>Raw_Data!M3914</f>
        <v>92</v>
      </c>
      <c r="N3914" s="15">
        <f>Raw_Data!N3914</f>
        <v>52.4</v>
      </c>
      <c r="O3914" s="15">
        <f>Raw_Data!O3914</f>
        <v>112.9</v>
      </c>
      <c r="P3914" s="15" t="str">
        <f>Raw_Data!P3914</f>
        <v>Drip</v>
      </c>
      <c r="Q3914" s="15">
        <f>Raw_Data!Q3914</f>
        <v>150.30000000000001</v>
      </c>
      <c r="R3914" s="15">
        <f>Raw_Data!R3914</f>
        <v>7.64</v>
      </c>
      <c r="S3914" s="15">
        <f>Raw_Data!S3914</f>
        <v>0.92</v>
      </c>
      <c r="T3914" s="18">
        <f>IF(Raw_Data!T3914="",ROUND(AVERAGEIFS(Raw_Data!$T$2:$T$4001,Raw_Data!$E$2:$E$4001,E3914,Raw_Data!$D$2:$D$4001,D3914),2),IF(Raw_Data!T3914&gt;INDEX(Cleaning_Reference!$F$6:$F$13,MATCH(D3914,Cleaning_Reference!$A$6:$A$13,0)),INDEX(Cleaning_Reference!$F$6:$F$13,MATCH(D3914,Cleaning_Reference!$A$6:$A$13,0)),Raw_Data!T3914))</f>
        <v>3.67</v>
      </c>
      <c r="U3914" s="15">
        <f>Raw_Data!U3914</f>
        <v>14.46</v>
      </c>
      <c r="V3914" s="15">
        <f>Raw_Data!V3914</f>
        <v>22955</v>
      </c>
      <c r="W3914" s="15">
        <f>Raw_Data!W3914</f>
        <v>265071</v>
      </c>
      <c r="X3914" s="15">
        <f>Raw_Data!X3914</f>
        <v>331929</v>
      </c>
      <c r="Y3914" s="15">
        <f>Raw_Data!Y3914</f>
        <v>66858</v>
      </c>
      <c r="Z3914" s="15">
        <f>Raw_Data!Z3914</f>
        <v>5398</v>
      </c>
      <c r="AA3914" s="15">
        <f>Raw_Data!AA3914</f>
        <v>2.6789999999999998</v>
      </c>
      <c r="AB3914" s="15">
        <f>Raw_Data!AB3914</f>
        <v>38.299999999999997</v>
      </c>
      <c r="AC3914" s="19" t="str">
        <f>IF(Raw_Data!G3914="","Yes","No")</f>
        <v>No</v>
      </c>
      <c r="AD3914" s="19" t="str">
        <f>IF(Raw_Data!L3914="","Yes","No")</f>
        <v>No</v>
      </c>
      <c r="AE3914" s="19" t="str">
        <f>IF(Raw_Data!T3914="","Imputed",IF(Raw_Data!T3914&gt;INDEX(Cleaning_Reference!$F$6:$F$13,MATCH(D3914,Cleaning_Reference!$A$6:$A$13,0)),"Capped","Original"))</f>
        <v>Original</v>
      </c>
      <c r="AF3914" s="21">
        <f t="shared" si="61"/>
        <v>14.46</v>
      </c>
    </row>
    <row r="3915" spans="1:32" ht="15" customHeight="1" x14ac:dyDescent="0.3">
      <c r="A3915" s="20" t="str">
        <f>Raw_Data!A3915</f>
        <v>SF13914</v>
      </c>
      <c r="B3915" s="15" t="str">
        <f>Raw_Data!B3915</f>
        <v>Andhra Pradesh</v>
      </c>
      <c r="C3915" s="15" t="str">
        <f>Raw_Data!C3915</f>
        <v>Rajkot</v>
      </c>
      <c r="D3915" s="15" t="str">
        <f>Raw_Data!D3915</f>
        <v>Rice</v>
      </c>
      <c r="E3915" s="15" t="str">
        <f>Raw_Data!E3915</f>
        <v>Kharif</v>
      </c>
      <c r="F3915" s="15">
        <f>Raw_Data!F3915</f>
        <v>9.61</v>
      </c>
      <c r="G3915" s="18">
        <f>IF(Raw_Data!G3915="",ROUND(AVERAGEIFS(Raw_Data!$G$2:$G$4001,Raw_Data!$E$2:$E$4001,E3915),1),Raw_Data!G3915)</f>
        <v>656.1</v>
      </c>
      <c r="H3915" s="15">
        <f>Raw_Data!H3915</f>
        <v>32.6</v>
      </c>
      <c r="I3915" s="15">
        <f>Raw_Data!I3915</f>
        <v>63.1</v>
      </c>
      <c r="J3915" s="15">
        <f>Raw_Data!J3915</f>
        <v>7.8</v>
      </c>
      <c r="K3915" s="15">
        <f>Raw_Data!K3915</f>
        <v>6.4</v>
      </c>
      <c r="L3915" s="18">
        <f>IF(Raw_Data!L3915="",ROUND(AVERAGEIFS(Raw_Data!$L$2:$L$4001,Raw_Data!$E$2:$E$4001,E3915),1),Raw_Data!L3915)</f>
        <v>25.4</v>
      </c>
      <c r="M3915" s="15">
        <f>Raw_Data!M3915</f>
        <v>181.6</v>
      </c>
      <c r="N3915" s="15">
        <f>Raw_Data!N3915</f>
        <v>61</v>
      </c>
      <c r="O3915" s="15">
        <f>Raw_Data!O3915</f>
        <v>138.30000000000001</v>
      </c>
      <c r="P3915" s="15" t="str">
        <f>Raw_Data!P3915</f>
        <v>Rainfed</v>
      </c>
      <c r="Q3915" s="15">
        <f>Raw_Data!Q3915</f>
        <v>211.4</v>
      </c>
      <c r="R3915" s="15">
        <f>Raw_Data!R3915</f>
        <v>5.67</v>
      </c>
      <c r="S3915" s="15">
        <f>Raw_Data!S3915</f>
        <v>0.89</v>
      </c>
      <c r="T3915" s="18">
        <f>IF(Raw_Data!T3915="",ROUND(AVERAGEIFS(Raw_Data!$T$2:$T$4001,Raw_Data!$E$2:$E$4001,E3915,Raw_Data!$D$2:$D$4001,D3915),2),IF(Raw_Data!T3915&gt;INDEX(Cleaning_Reference!$F$6:$F$13,MATCH(D3915,Cleaning_Reference!$A$6:$A$13,0)),INDEX(Cleaning_Reference!$F$6:$F$13,MATCH(D3915,Cleaning_Reference!$A$6:$A$13,0)),Raw_Data!T3915))</f>
        <v>3.37</v>
      </c>
      <c r="U3915" s="15">
        <f>Raw_Data!U3915</f>
        <v>32.39</v>
      </c>
      <c r="V3915" s="15">
        <f>Raw_Data!V3915</f>
        <v>21668</v>
      </c>
      <c r="W3915" s="15">
        <f>Raw_Data!W3915</f>
        <v>742341</v>
      </c>
      <c r="X3915" s="15">
        <f>Raw_Data!X3915</f>
        <v>701827</v>
      </c>
      <c r="Y3915" s="15">
        <f>Raw_Data!Y3915</f>
        <v>-40514</v>
      </c>
      <c r="Z3915" s="15">
        <f>Raw_Data!Z3915</f>
        <v>8035</v>
      </c>
      <c r="AA3915" s="15">
        <f>Raw_Data!AA3915</f>
        <v>4.0309999999999997</v>
      </c>
      <c r="AB3915" s="15">
        <f>Raw_Data!AB3915</f>
        <v>49.9</v>
      </c>
      <c r="AC3915" s="19" t="str">
        <f>IF(Raw_Data!G3915="","Yes","No")</f>
        <v>No</v>
      </c>
      <c r="AD3915" s="19" t="str">
        <f>IF(Raw_Data!L3915="","Yes","No")</f>
        <v>No</v>
      </c>
      <c r="AE3915" s="19" t="str">
        <f>IF(Raw_Data!T3915="","Imputed",IF(Raw_Data!T3915&gt;INDEX(Cleaning_Reference!$F$6:$F$13,MATCH(D3915,Cleaning_Reference!$A$6:$A$13,0)),"Capped","Original"))</f>
        <v>Original</v>
      </c>
      <c r="AF3915" s="21">
        <f t="shared" si="61"/>
        <v>32.39</v>
      </c>
    </row>
    <row r="3916" spans="1:32" ht="15" customHeight="1" x14ac:dyDescent="0.3">
      <c r="A3916" s="20" t="str">
        <f>Raw_Data!A3916</f>
        <v>SF13915</v>
      </c>
      <c r="B3916" s="15" t="str">
        <f>Raw_Data!B3916</f>
        <v>Andhra Pradesh</v>
      </c>
      <c r="C3916" s="15" t="str">
        <f>Raw_Data!C3916</f>
        <v>Guntur</v>
      </c>
      <c r="D3916" s="15" t="str">
        <f>Raw_Data!D3916</f>
        <v>Pulses</v>
      </c>
      <c r="E3916" s="15" t="str">
        <f>Raw_Data!E3916</f>
        <v>Kharif</v>
      </c>
      <c r="F3916" s="15">
        <f>Raw_Data!F3916</f>
        <v>5.0199999999999996</v>
      </c>
      <c r="G3916" s="18">
        <f>IF(Raw_Data!G3916="",ROUND(AVERAGEIFS(Raw_Data!$G$2:$G$4001,Raw_Data!$E$2:$E$4001,E3916),1),Raw_Data!G3916)</f>
        <v>948.1</v>
      </c>
      <c r="H3916" s="15">
        <f>Raw_Data!H3916</f>
        <v>24.9</v>
      </c>
      <c r="I3916" s="15">
        <f>Raw_Data!I3916</f>
        <v>81.599999999999994</v>
      </c>
      <c r="J3916" s="15">
        <f>Raw_Data!J3916</f>
        <v>5.2</v>
      </c>
      <c r="K3916" s="15">
        <f>Raw_Data!K3916</f>
        <v>7.24</v>
      </c>
      <c r="L3916" s="18">
        <f>IF(Raw_Data!L3916="",ROUND(AVERAGEIFS(Raw_Data!$L$2:$L$4001,Raw_Data!$E$2:$E$4001,E3916),1),Raw_Data!L3916)</f>
        <v>25.2</v>
      </c>
      <c r="M3916" s="15">
        <f>Raw_Data!M3916</f>
        <v>74.8</v>
      </c>
      <c r="N3916" s="15">
        <f>Raw_Data!N3916</f>
        <v>16.8</v>
      </c>
      <c r="O3916" s="15">
        <f>Raw_Data!O3916</f>
        <v>102.6</v>
      </c>
      <c r="P3916" s="15" t="str">
        <f>Raw_Data!P3916</f>
        <v>Rainfed</v>
      </c>
      <c r="Q3916" s="15">
        <f>Raw_Data!Q3916</f>
        <v>118.4</v>
      </c>
      <c r="R3916" s="15">
        <f>Raw_Data!R3916</f>
        <v>4.1900000000000004</v>
      </c>
      <c r="S3916" s="15">
        <f>Raw_Data!S3916</f>
        <v>0.69</v>
      </c>
      <c r="T3916" s="18">
        <f>IF(Raw_Data!T3916="",ROUND(AVERAGEIFS(Raw_Data!$T$2:$T$4001,Raw_Data!$E$2:$E$4001,E3916,Raw_Data!$D$2:$D$4001,D3916),2),IF(Raw_Data!T3916&gt;INDEX(Cleaning_Reference!$F$6:$F$13,MATCH(D3916,Cleaning_Reference!$A$6:$A$13,0)),INDEX(Cleaning_Reference!$F$6:$F$13,MATCH(D3916,Cleaning_Reference!$A$6:$A$13,0)),Raw_Data!T3916))</f>
        <v>0.82</v>
      </c>
      <c r="U3916" s="15">
        <f>Raw_Data!U3916</f>
        <v>4.12</v>
      </c>
      <c r="V3916" s="15">
        <f>Raw_Data!V3916</f>
        <v>81481</v>
      </c>
      <c r="W3916" s="15">
        <f>Raw_Data!W3916</f>
        <v>288222</v>
      </c>
      <c r="X3916" s="15">
        <f>Raw_Data!X3916</f>
        <v>335702</v>
      </c>
      <c r="Y3916" s="15">
        <f>Raw_Data!Y3916</f>
        <v>47480</v>
      </c>
      <c r="Z3916" s="15">
        <f>Raw_Data!Z3916</f>
        <v>1077</v>
      </c>
      <c r="AA3916" s="15">
        <f>Raw_Data!AA3916</f>
        <v>3.8250000000000002</v>
      </c>
      <c r="AB3916" s="15">
        <f>Raw_Data!AB3916</f>
        <v>56.7</v>
      </c>
      <c r="AC3916" s="19" t="str">
        <f>IF(Raw_Data!G3916="","Yes","No")</f>
        <v>No</v>
      </c>
      <c r="AD3916" s="19" t="str">
        <f>IF(Raw_Data!L3916="","Yes","No")</f>
        <v>No</v>
      </c>
      <c r="AE3916" s="19" t="str">
        <f>IF(Raw_Data!T3916="","Imputed",IF(Raw_Data!T3916&gt;INDEX(Cleaning_Reference!$F$6:$F$13,MATCH(D3916,Cleaning_Reference!$A$6:$A$13,0)),"Capped","Original"))</f>
        <v>Original</v>
      </c>
      <c r="AF3916" s="21">
        <f t="shared" si="61"/>
        <v>4.12</v>
      </c>
    </row>
    <row r="3917" spans="1:32" ht="15" customHeight="1" x14ac:dyDescent="0.3">
      <c r="A3917" s="20" t="str">
        <f>Raw_Data!A3917</f>
        <v>SF13916</v>
      </c>
      <c r="B3917" s="15" t="str">
        <f>Raw_Data!B3917</f>
        <v>Telangana</v>
      </c>
      <c r="C3917" s="15" t="str">
        <f>Raw_Data!C3917</f>
        <v>Nashik</v>
      </c>
      <c r="D3917" s="15" t="str">
        <f>Raw_Data!D3917</f>
        <v>Wheat</v>
      </c>
      <c r="E3917" s="15" t="str">
        <f>Raw_Data!E3917</f>
        <v>Kharif</v>
      </c>
      <c r="F3917" s="15">
        <f>Raw_Data!F3917</f>
        <v>10.85</v>
      </c>
      <c r="G3917" s="18">
        <f>IF(Raw_Data!G3917="",ROUND(AVERAGEIFS(Raw_Data!$G$2:$G$4001,Raw_Data!$E$2:$E$4001,E3917),1),Raw_Data!G3917)</f>
        <v>1203.5999999999999</v>
      </c>
      <c r="H3917" s="15">
        <f>Raw_Data!H3917</f>
        <v>27.3</v>
      </c>
      <c r="I3917" s="15">
        <f>Raw_Data!I3917</f>
        <v>69.099999999999994</v>
      </c>
      <c r="J3917" s="15">
        <f>Raw_Data!J3917</f>
        <v>7.6</v>
      </c>
      <c r="K3917" s="15">
        <f>Raw_Data!K3917</f>
        <v>7.35</v>
      </c>
      <c r="L3917" s="18">
        <f>IF(Raw_Data!L3917="",ROUND(AVERAGEIFS(Raw_Data!$L$2:$L$4001,Raw_Data!$E$2:$E$4001,E3917),1),Raw_Data!L3917)</f>
        <v>41</v>
      </c>
      <c r="M3917" s="15">
        <f>Raw_Data!M3917</f>
        <v>122.5</v>
      </c>
      <c r="N3917" s="15">
        <f>Raw_Data!N3917</f>
        <v>46.3</v>
      </c>
      <c r="O3917" s="15">
        <f>Raw_Data!O3917</f>
        <v>57.4</v>
      </c>
      <c r="P3917" s="15" t="str">
        <f>Raw_Data!P3917</f>
        <v>Rainfed</v>
      </c>
      <c r="Q3917" s="15">
        <f>Raw_Data!Q3917</f>
        <v>169.4</v>
      </c>
      <c r="R3917" s="15">
        <f>Raw_Data!R3917</f>
        <v>8.2799999999999994</v>
      </c>
      <c r="S3917" s="15">
        <f>Raw_Data!S3917</f>
        <v>0.86</v>
      </c>
      <c r="T3917" s="18">
        <f>IF(Raw_Data!T3917="",ROUND(AVERAGEIFS(Raw_Data!$T$2:$T$4001,Raw_Data!$E$2:$E$4001,E3917,Raw_Data!$D$2:$D$4001,D3917),2),IF(Raw_Data!T3917&gt;INDEX(Cleaning_Reference!$F$6:$F$13,MATCH(D3917,Cleaning_Reference!$A$6:$A$13,0)),INDEX(Cleaning_Reference!$F$6:$F$13,MATCH(D3917,Cleaning_Reference!$A$6:$A$13,0)),Raw_Data!T3917))</f>
        <v>1.25</v>
      </c>
      <c r="U3917" s="15">
        <f>Raw_Data!U3917</f>
        <v>13.56</v>
      </c>
      <c r="V3917" s="15">
        <f>Raw_Data!V3917</f>
        <v>26088</v>
      </c>
      <c r="W3917" s="15">
        <f>Raw_Data!W3917</f>
        <v>676793</v>
      </c>
      <c r="X3917" s="15">
        <f>Raw_Data!X3917</f>
        <v>353753</v>
      </c>
      <c r="Y3917" s="15">
        <f>Raw_Data!Y3917</f>
        <v>-323040</v>
      </c>
      <c r="Z3917" s="15">
        <f>Raw_Data!Z3917</f>
        <v>3105</v>
      </c>
      <c r="AA3917" s="15">
        <f>Raw_Data!AA3917</f>
        <v>4.367</v>
      </c>
      <c r="AB3917" s="15">
        <f>Raw_Data!AB3917</f>
        <v>45.3</v>
      </c>
      <c r="AC3917" s="19" t="str">
        <f>IF(Raw_Data!G3917="","Yes","No")</f>
        <v>No</v>
      </c>
      <c r="AD3917" s="19" t="str">
        <f>IF(Raw_Data!L3917="","Yes","No")</f>
        <v>No</v>
      </c>
      <c r="AE3917" s="19" t="str">
        <f>IF(Raw_Data!T3917="","Imputed",IF(Raw_Data!T3917&gt;INDEX(Cleaning_Reference!$F$6:$F$13,MATCH(D3917,Cleaning_Reference!$A$6:$A$13,0)),"Capped","Original"))</f>
        <v>Original</v>
      </c>
      <c r="AF3917" s="21">
        <f t="shared" si="61"/>
        <v>13.56</v>
      </c>
    </row>
    <row r="3918" spans="1:32" ht="15" customHeight="1" x14ac:dyDescent="0.3">
      <c r="A3918" s="20" t="str">
        <f>Raw_Data!A3918</f>
        <v>SF13917</v>
      </c>
      <c r="B3918" s="15" t="str">
        <f>Raw_Data!B3918</f>
        <v>Andhra Pradesh</v>
      </c>
      <c r="C3918" s="15" t="str">
        <f>Raw_Data!C3918</f>
        <v>Nalgonda</v>
      </c>
      <c r="D3918" s="15" t="str">
        <f>Raw_Data!D3918</f>
        <v>Chilli</v>
      </c>
      <c r="E3918" s="15" t="str">
        <f>Raw_Data!E3918</f>
        <v>Rabi</v>
      </c>
      <c r="F3918" s="15">
        <f>Raw_Data!F3918</f>
        <v>4.79</v>
      </c>
      <c r="G3918" s="18">
        <f>IF(Raw_Data!G3918="",ROUND(AVERAGEIFS(Raw_Data!$G$2:$G$4001,Raw_Data!$E$2:$E$4001,E3918),1),Raw_Data!G3918)</f>
        <v>508.3</v>
      </c>
      <c r="H3918" s="15">
        <f>Raw_Data!H3918</f>
        <v>25.1</v>
      </c>
      <c r="I3918" s="15">
        <f>Raw_Data!I3918</f>
        <v>52.6</v>
      </c>
      <c r="J3918" s="15">
        <f>Raw_Data!J3918</f>
        <v>8.9</v>
      </c>
      <c r="K3918" s="15">
        <f>Raw_Data!K3918</f>
        <v>6.28</v>
      </c>
      <c r="L3918" s="18">
        <f>IF(Raw_Data!L3918="",ROUND(AVERAGEIFS(Raw_Data!$L$2:$L$4001,Raw_Data!$E$2:$E$4001,E3918),1),Raw_Data!L3918)</f>
        <v>28.4</v>
      </c>
      <c r="M3918" s="15">
        <f>Raw_Data!M3918</f>
        <v>95.2</v>
      </c>
      <c r="N3918" s="15">
        <f>Raw_Data!N3918</f>
        <v>89</v>
      </c>
      <c r="O3918" s="15">
        <f>Raw_Data!O3918</f>
        <v>77.8</v>
      </c>
      <c r="P3918" s="15" t="str">
        <f>Raw_Data!P3918</f>
        <v>Rainfed</v>
      </c>
      <c r="Q3918" s="15">
        <f>Raw_Data!Q3918</f>
        <v>170</v>
      </c>
      <c r="R3918" s="15">
        <f>Raw_Data!R3918</f>
        <v>9.27</v>
      </c>
      <c r="S3918" s="15">
        <f>Raw_Data!S3918</f>
        <v>0.82</v>
      </c>
      <c r="T3918" s="18">
        <f>IF(Raw_Data!T3918="",ROUND(AVERAGEIFS(Raw_Data!$T$2:$T$4001,Raw_Data!$E$2:$E$4001,E3918,Raw_Data!$D$2:$D$4001,D3918),2),IF(Raw_Data!T3918&gt;INDEX(Cleaning_Reference!$F$6:$F$13,MATCH(D3918,Cleaning_Reference!$A$6:$A$13,0)),INDEX(Cleaning_Reference!$F$6:$F$13,MATCH(D3918,Cleaning_Reference!$A$6:$A$13,0)),Raw_Data!T3918))</f>
        <v>1.83</v>
      </c>
      <c r="U3918" s="15">
        <f>Raw_Data!U3918</f>
        <v>8.77</v>
      </c>
      <c r="V3918" s="15">
        <f>Raw_Data!V3918</f>
        <v>105471</v>
      </c>
      <c r="W3918" s="15">
        <f>Raw_Data!W3918</f>
        <v>330032</v>
      </c>
      <c r="X3918" s="15">
        <f>Raw_Data!X3918</f>
        <v>924981</v>
      </c>
      <c r="Y3918" s="15">
        <f>Raw_Data!Y3918</f>
        <v>594949</v>
      </c>
      <c r="Z3918" s="15">
        <f>Raw_Data!Z3918</f>
        <v>1626</v>
      </c>
      <c r="AA3918" s="15">
        <f>Raw_Data!AA3918</f>
        <v>5.3940000000000001</v>
      </c>
      <c r="AB3918" s="15">
        <f>Raw_Data!AB3918</f>
        <v>22.3</v>
      </c>
      <c r="AC3918" s="19" t="str">
        <f>IF(Raw_Data!G3918="","Yes","No")</f>
        <v>No</v>
      </c>
      <c r="AD3918" s="19" t="str">
        <f>IF(Raw_Data!L3918="","Yes","No")</f>
        <v>No</v>
      </c>
      <c r="AE3918" s="19" t="str">
        <f>IF(Raw_Data!T3918="","Imputed",IF(Raw_Data!T3918&gt;INDEX(Cleaning_Reference!$F$6:$F$13,MATCH(D3918,Cleaning_Reference!$A$6:$A$13,0)),"Capped","Original"))</f>
        <v>Original</v>
      </c>
      <c r="AF3918" s="21">
        <f t="shared" si="61"/>
        <v>8.77</v>
      </c>
    </row>
    <row r="3919" spans="1:32" ht="15" customHeight="1" x14ac:dyDescent="0.3">
      <c r="A3919" s="20" t="str">
        <f>Raw_Data!A3919</f>
        <v>SF13918</v>
      </c>
      <c r="B3919" s="15" t="str">
        <f>Raw_Data!B3919</f>
        <v>Telangana</v>
      </c>
      <c r="C3919" s="15" t="str">
        <f>Raw_Data!C3919</f>
        <v>Raichur</v>
      </c>
      <c r="D3919" s="15" t="str">
        <f>Raw_Data!D3919</f>
        <v>Pulses</v>
      </c>
      <c r="E3919" s="15" t="str">
        <f>Raw_Data!E3919</f>
        <v>Kharif</v>
      </c>
      <c r="F3919" s="15">
        <f>Raw_Data!F3919</f>
        <v>4.74</v>
      </c>
      <c r="G3919" s="18">
        <f>IF(Raw_Data!G3919="",ROUND(AVERAGEIFS(Raw_Data!$G$2:$G$4001,Raw_Data!$E$2:$E$4001,E3919),1),Raw_Data!G3919)</f>
        <v>559.4</v>
      </c>
      <c r="H3919" s="15">
        <f>Raw_Data!H3919</f>
        <v>27</v>
      </c>
      <c r="I3919" s="15">
        <f>Raw_Data!I3919</f>
        <v>73.400000000000006</v>
      </c>
      <c r="J3919" s="15">
        <f>Raw_Data!J3919</f>
        <v>7.7</v>
      </c>
      <c r="K3919" s="15">
        <f>Raw_Data!K3919</f>
        <v>6.69</v>
      </c>
      <c r="L3919" s="18">
        <f>IF(Raw_Data!L3919="",ROUND(AVERAGEIFS(Raw_Data!$L$2:$L$4001,Raw_Data!$E$2:$E$4001,E3919),1),Raw_Data!L3919)</f>
        <v>33.299999999999997</v>
      </c>
      <c r="M3919" s="15">
        <f>Raw_Data!M3919</f>
        <v>127</v>
      </c>
      <c r="N3919" s="15">
        <f>Raw_Data!N3919</f>
        <v>99.8</v>
      </c>
      <c r="O3919" s="15">
        <f>Raw_Data!O3919</f>
        <v>159.6</v>
      </c>
      <c r="P3919" s="15" t="str">
        <f>Raw_Data!P3919</f>
        <v>Rainfed</v>
      </c>
      <c r="Q3919" s="15">
        <f>Raw_Data!Q3919</f>
        <v>112.2</v>
      </c>
      <c r="R3919" s="15">
        <f>Raw_Data!R3919</f>
        <v>3.3</v>
      </c>
      <c r="S3919" s="15">
        <f>Raw_Data!S3919</f>
        <v>0.66</v>
      </c>
      <c r="T3919" s="18">
        <f>IF(Raw_Data!T3919="",ROUND(AVERAGEIFS(Raw_Data!$T$2:$T$4001,Raw_Data!$E$2:$E$4001,E3919,Raw_Data!$D$2:$D$4001,D3919),2),IF(Raw_Data!T3919&gt;INDEX(Cleaning_Reference!$F$6:$F$13,MATCH(D3919,Cleaning_Reference!$A$6:$A$13,0)),INDEX(Cleaning_Reference!$F$6:$F$13,MATCH(D3919,Cleaning_Reference!$A$6:$A$13,0)),Raw_Data!T3919))</f>
        <v>1.66</v>
      </c>
      <c r="U3919" s="15">
        <f>Raw_Data!U3919</f>
        <v>7.87</v>
      </c>
      <c r="V3919" s="15">
        <f>Raw_Data!V3919</f>
        <v>71834</v>
      </c>
      <c r="W3919" s="15">
        <f>Raw_Data!W3919</f>
        <v>265421</v>
      </c>
      <c r="X3919" s="15">
        <f>Raw_Data!X3919</f>
        <v>565334</v>
      </c>
      <c r="Y3919" s="15">
        <f>Raw_Data!Y3919</f>
        <v>299913</v>
      </c>
      <c r="Z3919" s="15">
        <f>Raw_Data!Z3919</f>
        <v>912</v>
      </c>
      <c r="AA3919" s="15">
        <f>Raw_Data!AA3919</f>
        <v>8.6289999999999996</v>
      </c>
      <c r="AB3919" s="15">
        <f>Raw_Data!AB3919</f>
        <v>44.1</v>
      </c>
      <c r="AC3919" s="19" t="str">
        <f>IF(Raw_Data!G3919="","Yes","No")</f>
        <v>No</v>
      </c>
      <c r="AD3919" s="19" t="str">
        <f>IF(Raw_Data!L3919="","Yes","No")</f>
        <v>No</v>
      </c>
      <c r="AE3919" s="19" t="str">
        <f>IF(Raw_Data!T3919="","Imputed",IF(Raw_Data!T3919&gt;INDEX(Cleaning_Reference!$F$6:$F$13,MATCH(D3919,Cleaning_Reference!$A$6:$A$13,0)),"Capped","Original"))</f>
        <v>Original</v>
      </c>
      <c r="AF3919" s="21">
        <f t="shared" si="61"/>
        <v>7.87</v>
      </c>
    </row>
    <row r="3920" spans="1:32" ht="15" customHeight="1" x14ac:dyDescent="0.3">
      <c r="A3920" s="20" t="str">
        <f>Raw_Data!A3920</f>
        <v>SF13919</v>
      </c>
      <c r="B3920" s="15" t="str">
        <f>Raw_Data!B3920</f>
        <v>Madhya Pradesh</v>
      </c>
      <c r="C3920" s="15" t="str">
        <f>Raw_Data!C3920</f>
        <v>Indore</v>
      </c>
      <c r="D3920" s="15" t="str">
        <f>Raw_Data!D3920</f>
        <v>Cotton</v>
      </c>
      <c r="E3920" s="15" t="str">
        <f>Raw_Data!E3920</f>
        <v>Kharif</v>
      </c>
      <c r="F3920" s="15">
        <f>Raw_Data!F3920</f>
        <v>0.76</v>
      </c>
      <c r="G3920" s="18">
        <f>IF(Raw_Data!G3920="",ROUND(AVERAGEIFS(Raw_Data!$G$2:$G$4001,Raw_Data!$E$2:$E$4001,E3920),1),Raw_Data!G3920)</f>
        <v>843.6</v>
      </c>
      <c r="H3920" s="15">
        <f>Raw_Data!H3920</f>
        <v>33.200000000000003</v>
      </c>
      <c r="I3920" s="15">
        <f>Raw_Data!I3920</f>
        <v>75.599999999999994</v>
      </c>
      <c r="J3920" s="15">
        <f>Raw_Data!J3920</f>
        <v>6.6</v>
      </c>
      <c r="K3920" s="15">
        <f>Raw_Data!K3920</f>
        <v>6.8</v>
      </c>
      <c r="L3920" s="18">
        <f>IF(Raw_Data!L3920="",ROUND(AVERAGEIFS(Raw_Data!$L$2:$L$4001,Raw_Data!$E$2:$E$4001,E3920),1),Raw_Data!L3920)</f>
        <v>29</v>
      </c>
      <c r="M3920" s="15">
        <f>Raw_Data!M3920</f>
        <v>42.8</v>
      </c>
      <c r="N3920" s="15">
        <f>Raw_Data!N3920</f>
        <v>45.6</v>
      </c>
      <c r="O3920" s="15">
        <f>Raw_Data!O3920</f>
        <v>92.9</v>
      </c>
      <c r="P3920" s="15" t="str">
        <f>Raw_Data!P3920</f>
        <v>Rainfed</v>
      </c>
      <c r="Q3920" s="15">
        <f>Raw_Data!Q3920</f>
        <v>201.1</v>
      </c>
      <c r="R3920" s="15">
        <f>Raw_Data!R3920</f>
        <v>6.05</v>
      </c>
      <c r="S3920" s="15">
        <f>Raw_Data!S3920</f>
        <v>0.71</v>
      </c>
      <c r="T3920" s="18">
        <f>IF(Raw_Data!T3920="",ROUND(AVERAGEIFS(Raw_Data!$T$2:$T$4001,Raw_Data!$E$2:$E$4001,E3920,Raw_Data!$D$2:$D$4001,D3920),2),IF(Raw_Data!T3920&gt;INDEX(Cleaning_Reference!$F$6:$F$13,MATCH(D3920,Cleaning_Reference!$A$6:$A$13,0)),INDEX(Cleaning_Reference!$F$6:$F$13,MATCH(D3920,Cleaning_Reference!$A$6:$A$13,0)),Raw_Data!T3920))</f>
        <v>1.38</v>
      </c>
      <c r="U3920" s="15">
        <f>Raw_Data!U3920</f>
        <v>1.05</v>
      </c>
      <c r="V3920" s="15">
        <f>Raw_Data!V3920</f>
        <v>69483</v>
      </c>
      <c r="W3920" s="15">
        <f>Raw_Data!W3920</f>
        <v>57204</v>
      </c>
      <c r="X3920" s="15">
        <f>Raw_Data!X3920</f>
        <v>72957</v>
      </c>
      <c r="Y3920" s="15">
        <f>Raw_Data!Y3920</f>
        <v>15753</v>
      </c>
      <c r="Z3920" s="15">
        <f>Raw_Data!Z3920</f>
        <v>280</v>
      </c>
      <c r="AA3920" s="15">
        <f>Raw_Data!AA3920</f>
        <v>3.75</v>
      </c>
      <c r="AB3920" s="15">
        <f>Raw_Data!AB3920</f>
        <v>54.2</v>
      </c>
      <c r="AC3920" s="19" t="str">
        <f>IF(Raw_Data!G3920="","Yes","No")</f>
        <v>No</v>
      </c>
      <c r="AD3920" s="19" t="str">
        <f>IF(Raw_Data!L3920="","Yes","No")</f>
        <v>No</v>
      </c>
      <c r="AE3920" s="19" t="str">
        <f>IF(Raw_Data!T3920="","Imputed",IF(Raw_Data!T3920&gt;INDEX(Cleaning_Reference!$F$6:$F$13,MATCH(D3920,Cleaning_Reference!$A$6:$A$13,0)),"Capped","Original"))</f>
        <v>Original</v>
      </c>
      <c r="AF3920" s="21">
        <f t="shared" si="61"/>
        <v>1.05</v>
      </c>
    </row>
    <row r="3921" spans="1:32" ht="15" customHeight="1" x14ac:dyDescent="0.3">
      <c r="A3921" s="20" t="str">
        <f>Raw_Data!A3921</f>
        <v>SF13920</v>
      </c>
      <c r="B3921" s="15" t="str">
        <f>Raw_Data!B3921</f>
        <v>Maharashtra</v>
      </c>
      <c r="C3921" s="15" t="str">
        <f>Raw_Data!C3921</f>
        <v>Raichur</v>
      </c>
      <c r="D3921" s="15" t="str">
        <f>Raw_Data!D3921</f>
        <v>Chilli</v>
      </c>
      <c r="E3921" s="15" t="str">
        <f>Raw_Data!E3921</f>
        <v>Kharif</v>
      </c>
      <c r="F3921" s="15">
        <f>Raw_Data!F3921</f>
        <v>4.05</v>
      </c>
      <c r="G3921" s="18">
        <f>IF(Raw_Data!G3921="",ROUND(AVERAGEIFS(Raw_Data!$G$2:$G$4001,Raw_Data!$E$2:$E$4001,E3921),1),Raw_Data!G3921)</f>
        <v>874.8</v>
      </c>
      <c r="H3921" s="15">
        <f>Raw_Data!H3921</f>
        <v>26.9</v>
      </c>
      <c r="I3921" s="15">
        <f>Raw_Data!I3921</f>
        <v>80.400000000000006</v>
      </c>
      <c r="J3921" s="15">
        <f>Raw_Data!J3921</f>
        <v>7.9</v>
      </c>
      <c r="K3921" s="15">
        <f>Raw_Data!K3921</f>
        <v>5.86</v>
      </c>
      <c r="L3921" s="18">
        <f>IF(Raw_Data!L3921="",ROUND(AVERAGEIFS(Raw_Data!$L$2:$L$4001,Raw_Data!$E$2:$E$4001,E3921),1),Raw_Data!L3921)</f>
        <v>36.200000000000003</v>
      </c>
      <c r="M3921" s="15">
        <f>Raw_Data!M3921</f>
        <v>106.7</v>
      </c>
      <c r="N3921" s="15">
        <f>Raw_Data!N3921</f>
        <v>49.4</v>
      </c>
      <c r="O3921" s="15">
        <f>Raw_Data!O3921</f>
        <v>170.9</v>
      </c>
      <c r="P3921" s="15" t="str">
        <f>Raw_Data!P3921</f>
        <v>Sprinkler</v>
      </c>
      <c r="Q3921" s="15">
        <f>Raw_Data!Q3921</f>
        <v>182.6</v>
      </c>
      <c r="R3921" s="15">
        <f>Raw_Data!R3921</f>
        <v>4.93</v>
      </c>
      <c r="S3921" s="15">
        <f>Raw_Data!S3921</f>
        <v>0.72</v>
      </c>
      <c r="T3921" s="18">
        <f>IF(Raw_Data!T3921="",ROUND(AVERAGEIFS(Raw_Data!$T$2:$T$4001,Raw_Data!$E$2:$E$4001,E3921,Raw_Data!$D$2:$D$4001,D3921),2),IF(Raw_Data!T3921&gt;INDEX(Cleaning_Reference!$F$6:$F$13,MATCH(D3921,Cleaning_Reference!$A$6:$A$13,0)),INDEX(Cleaning_Reference!$F$6:$F$13,MATCH(D3921,Cleaning_Reference!$A$6:$A$13,0)),Raw_Data!T3921))</f>
        <v>1.22</v>
      </c>
      <c r="U3921" s="15">
        <f>Raw_Data!U3921</f>
        <v>4.9400000000000004</v>
      </c>
      <c r="V3921" s="15">
        <f>Raw_Data!V3921</f>
        <v>111781</v>
      </c>
      <c r="W3921" s="15">
        <f>Raw_Data!W3921</f>
        <v>296204</v>
      </c>
      <c r="X3921" s="15">
        <f>Raw_Data!X3921</f>
        <v>552198</v>
      </c>
      <c r="Y3921" s="15">
        <f>Raw_Data!Y3921</f>
        <v>255994</v>
      </c>
      <c r="Z3921" s="15">
        <f>Raw_Data!Z3921</f>
        <v>2595</v>
      </c>
      <c r="AA3921" s="15">
        <f>Raw_Data!AA3921</f>
        <v>1.9039999999999999</v>
      </c>
      <c r="AB3921" s="15">
        <f>Raw_Data!AB3921</f>
        <v>51.5</v>
      </c>
      <c r="AC3921" s="19" t="str">
        <f>IF(Raw_Data!G3921="","Yes","No")</f>
        <v>No</v>
      </c>
      <c r="AD3921" s="19" t="str">
        <f>IF(Raw_Data!L3921="","Yes","No")</f>
        <v>No</v>
      </c>
      <c r="AE3921" s="19" t="str">
        <f>IF(Raw_Data!T3921="","Imputed",IF(Raw_Data!T3921&gt;INDEX(Cleaning_Reference!$F$6:$F$13,MATCH(D3921,Cleaning_Reference!$A$6:$A$13,0)),"Capped","Original"))</f>
        <v>Original</v>
      </c>
      <c r="AF3921" s="21">
        <f t="shared" si="61"/>
        <v>4.9400000000000004</v>
      </c>
    </row>
    <row r="3922" spans="1:32" ht="15" customHeight="1" x14ac:dyDescent="0.3">
      <c r="A3922" s="20" t="str">
        <f>Raw_Data!A3922</f>
        <v>SF13921</v>
      </c>
      <c r="B3922" s="15" t="str">
        <f>Raw_Data!B3922</f>
        <v>Madhya Pradesh</v>
      </c>
      <c r="C3922" s="15" t="str">
        <f>Raw_Data!C3922</f>
        <v>Nalgonda</v>
      </c>
      <c r="D3922" s="15" t="str">
        <f>Raw_Data!D3922</f>
        <v>Rice</v>
      </c>
      <c r="E3922" s="15" t="str">
        <f>Raw_Data!E3922</f>
        <v>Rabi</v>
      </c>
      <c r="F3922" s="15">
        <f>Raw_Data!F3922</f>
        <v>13.48</v>
      </c>
      <c r="G3922" s="18">
        <f>IF(Raw_Data!G3922="",ROUND(AVERAGEIFS(Raw_Data!$G$2:$G$4001,Raw_Data!$E$2:$E$4001,E3922),1),Raw_Data!G3922)</f>
        <v>309.60000000000002</v>
      </c>
      <c r="H3922" s="15">
        <f>Raw_Data!H3922</f>
        <v>24</v>
      </c>
      <c r="I3922" s="15">
        <f>Raw_Data!I3922</f>
        <v>50.5</v>
      </c>
      <c r="J3922" s="15">
        <f>Raw_Data!J3922</f>
        <v>7.2</v>
      </c>
      <c r="K3922" s="15">
        <f>Raw_Data!K3922</f>
        <v>6.73</v>
      </c>
      <c r="L3922" s="18">
        <f>IF(Raw_Data!L3922="",ROUND(AVERAGEIFS(Raw_Data!$L$2:$L$4001,Raw_Data!$E$2:$E$4001,E3922),1),Raw_Data!L3922)</f>
        <v>27.4</v>
      </c>
      <c r="M3922" s="15">
        <f>Raw_Data!M3922</f>
        <v>126.2</v>
      </c>
      <c r="N3922" s="15">
        <f>Raw_Data!N3922</f>
        <v>46</v>
      </c>
      <c r="O3922" s="15">
        <f>Raw_Data!O3922</f>
        <v>86.6</v>
      </c>
      <c r="P3922" s="15" t="str">
        <f>Raw_Data!P3922</f>
        <v>Drip</v>
      </c>
      <c r="Q3922" s="15">
        <f>Raw_Data!Q3922</f>
        <v>219.8</v>
      </c>
      <c r="R3922" s="15">
        <f>Raw_Data!R3922</f>
        <v>7.88</v>
      </c>
      <c r="S3922" s="15">
        <f>Raw_Data!S3922</f>
        <v>0.99</v>
      </c>
      <c r="T3922" s="18">
        <f>IF(Raw_Data!T3922="",ROUND(AVERAGEIFS(Raw_Data!$T$2:$T$4001,Raw_Data!$E$2:$E$4001,E3922,Raw_Data!$D$2:$D$4001,D3922),2),IF(Raw_Data!T3922&gt;INDEX(Cleaning_Reference!$F$6:$F$13,MATCH(D3922,Cleaning_Reference!$A$6:$A$13,0)),INDEX(Cleaning_Reference!$F$6:$F$13,MATCH(D3922,Cleaning_Reference!$A$6:$A$13,0)),Raw_Data!T3922))</f>
        <v>3.66</v>
      </c>
      <c r="U3922" s="15">
        <f>Raw_Data!U3922</f>
        <v>49.34</v>
      </c>
      <c r="V3922" s="15">
        <f>Raw_Data!V3922</f>
        <v>20877</v>
      </c>
      <c r="W3922" s="15">
        <f>Raw_Data!W3922</f>
        <v>1072993</v>
      </c>
      <c r="X3922" s="15">
        <f>Raw_Data!X3922</f>
        <v>1030071</v>
      </c>
      <c r="Y3922" s="15">
        <f>Raw_Data!Y3922</f>
        <v>-42922</v>
      </c>
      <c r="Z3922" s="15">
        <f>Raw_Data!Z3922</f>
        <v>16680</v>
      </c>
      <c r="AA3922" s="15">
        <f>Raw_Data!AA3922</f>
        <v>2.9580000000000002</v>
      </c>
      <c r="AB3922" s="15">
        <f>Raw_Data!AB3922</f>
        <v>20.5</v>
      </c>
      <c r="AC3922" s="19" t="str">
        <f>IF(Raw_Data!G3922="","Yes","No")</f>
        <v>No</v>
      </c>
      <c r="AD3922" s="19" t="str">
        <f>IF(Raw_Data!L3922="","Yes","No")</f>
        <v>No</v>
      </c>
      <c r="AE3922" s="19" t="str">
        <f>IF(Raw_Data!T3922="","Imputed",IF(Raw_Data!T3922&gt;INDEX(Cleaning_Reference!$F$6:$F$13,MATCH(D3922,Cleaning_Reference!$A$6:$A$13,0)),"Capped","Original"))</f>
        <v>Original</v>
      </c>
      <c r="AF3922" s="21">
        <f t="shared" si="61"/>
        <v>49.34</v>
      </c>
    </row>
    <row r="3923" spans="1:32" ht="15" customHeight="1" x14ac:dyDescent="0.3">
      <c r="A3923" s="20" t="str">
        <f>Raw_Data!A3923</f>
        <v>SF13922</v>
      </c>
      <c r="B3923" s="15" t="str">
        <f>Raw_Data!B3923</f>
        <v>Madhya Pradesh</v>
      </c>
      <c r="C3923" s="15" t="str">
        <f>Raw_Data!C3923</f>
        <v>Nalgonda</v>
      </c>
      <c r="D3923" s="15" t="str">
        <f>Raw_Data!D3923</f>
        <v>Rice</v>
      </c>
      <c r="E3923" s="15" t="str">
        <f>Raw_Data!E3923</f>
        <v>Zaid</v>
      </c>
      <c r="F3923" s="15">
        <f>Raw_Data!F3923</f>
        <v>8.94</v>
      </c>
      <c r="G3923" s="18">
        <f>IF(Raw_Data!G3923="",ROUND(AVERAGEIFS(Raw_Data!$G$2:$G$4001,Raw_Data!$E$2:$E$4001,E3923),1),Raw_Data!G3923)</f>
        <v>219.4</v>
      </c>
      <c r="H3923" s="15">
        <f>Raw_Data!H3923</f>
        <v>27.3</v>
      </c>
      <c r="I3923" s="15">
        <f>Raw_Data!I3923</f>
        <v>55</v>
      </c>
      <c r="J3923" s="15">
        <f>Raw_Data!J3923</f>
        <v>8.1</v>
      </c>
      <c r="K3923" s="15">
        <f>Raw_Data!K3923</f>
        <v>6.82</v>
      </c>
      <c r="L3923" s="18">
        <f>IF(Raw_Data!L3923="",ROUND(AVERAGEIFS(Raw_Data!$L$2:$L$4001,Raw_Data!$E$2:$E$4001,E3923),1),Raw_Data!L3923)</f>
        <v>18.100000000000001</v>
      </c>
      <c r="M3923" s="15">
        <f>Raw_Data!M3923</f>
        <v>55.5</v>
      </c>
      <c r="N3923" s="15">
        <f>Raw_Data!N3923</f>
        <v>81</v>
      </c>
      <c r="O3923" s="15">
        <f>Raw_Data!O3923</f>
        <v>71.400000000000006</v>
      </c>
      <c r="P3923" s="15" t="str">
        <f>Raw_Data!P3923</f>
        <v>Drip</v>
      </c>
      <c r="Q3923" s="15">
        <f>Raw_Data!Q3923</f>
        <v>183.5</v>
      </c>
      <c r="R3923" s="15">
        <f>Raw_Data!R3923</f>
        <v>5.64</v>
      </c>
      <c r="S3923" s="15">
        <f>Raw_Data!S3923</f>
        <v>0.93</v>
      </c>
      <c r="T3923" s="18">
        <f>IF(Raw_Data!T3923="",ROUND(AVERAGEIFS(Raw_Data!$T$2:$T$4001,Raw_Data!$E$2:$E$4001,E3923,Raw_Data!$D$2:$D$4001,D3923),2),IF(Raw_Data!T3923&gt;INDEX(Cleaning_Reference!$F$6:$F$13,MATCH(D3923,Cleaning_Reference!$A$6:$A$13,0)),INDEX(Cleaning_Reference!$F$6:$F$13,MATCH(D3923,Cleaning_Reference!$A$6:$A$13,0)),Raw_Data!T3923))</f>
        <v>2.86</v>
      </c>
      <c r="U3923" s="15">
        <f>Raw_Data!U3923</f>
        <v>25.57</v>
      </c>
      <c r="V3923" s="15">
        <f>Raw_Data!V3923</f>
        <v>18322</v>
      </c>
      <c r="W3923" s="15">
        <f>Raw_Data!W3923</f>
        <v>519347</v>
      </c>
      <c r="X3923" s="15">
        <f>Raw_Data!X3923</f>
        <v>468494</v>
      </c>
      <c r="Y3923" s="15">
        <f>Raw_Data!Y3923</f>
        <v>-50853</v>
      </c>
      <c r="Z3923" s="15">
        <f>Raw_Data!Z3923</f>
        <v>6156</v>
      </c>
      <c r="AA3923" s="15">
        <f>Raw_Data!AA3923</f>
        <v>4.1539999999999999</v>
      </c>
      <c r="AB3923" s="15">
        <f>Raw_Data!AB3923</f>
        <v>16.2</v>
      </c>
      <c r="AC3923" s="19" t="str">
        <f>IF(Raw_Data!G3923="","Yes","No")</f>
        <v>No</v>
      </c>
      <c r="AD3923" s="19" t="str">
        <f>IF(Raw_Data!L3923="","Yes","No")</f>
        <v>No</v>
      </c>
      <c r="AE3923" s="19" t="str">
        <f>IF(Raw_Data!T3923="","Imputed",IF(Raw_Data!T3923&gt;INDEX(Cleaning_Reference!$F$6:$F$13,MATCH(D3923,Cleaning_Reference!$A$6:$A$13,0)),"Capped","Original"))</f>
        <v>Original</v>
      </c>
      <c r="AF3923" s="21">
        <f t="shared" si="61"/>
        <v>25.57</v>
      </c>
    </row>
    <row r="3924" spans="1:32" ht="15" customHeight="1" x14ac:dyDescent="0.3">
      <c r="A3924" s="20" t="str">
        <f>Raw_Data!A3924</f>
        <v>SF13923</v>
      </c>
      <c r="B3924" s="15" t="str">
        <f>Raw_Data!B3924</f>
        <v>Maharashtra</v>
      </c>
      <c r="C3924" s="15" t="str">
        <f>Raw_Data!C3924</f>
        <v>Rajkot</v>
      </c>
      <c r="D3924" s="15" t="str">
        <f>Raw_Data!D3924</f>
        <v>Wheat</v>
      </c>
      <c r="E3924" s="15" t="str">
        <f>Raw_Data!E3924</f>
        <v>Kharif</v>
      </c>
      <c r="F3924" s="15">
        <f>Raw_Data!F3924</f>
        <v>1.77</v>
      </c>
      <c r="G3924" s="18">
        <f>IF(Raw_Data!G3924="",ROUND(AVERAGEIFS(Raw_Data!$G$2:$G$4001,Raw_Data!$E$2:$E$4001,E3924),1),Raw_Data!G3924)</f>
        <v>1013.3</v>
      </c>
      <c r="H3924" s="15">
        <f>Raw_Data!H3924</f>
        <v>31.1</v>
      </c>
      <c r="I3924" s="15">
        <f>Raw_Data!I3924</f>
        <v>70.400000000000006</v>
      </c>
      <c r="J3924" s="15">
        <f>Raw_Data!J3924</f>
        <v>5.7</v>
      </c>
      <c r="K3924" s="15">
        <f>Raw_Data!K3924</f>
        <v>5.86</v>
      </c>
      <c r="L3924" s="18">
        <f>IF(Raw_Data!L3924="",ROUND(AVERAGEIFS(Raw_Data!$L$2:$L$4001,Raw_Data!$E$2:$E$4001,E3924),1),Raw_Data!L3924)</f>
        <v>26.3</v>
      </c>
      <c r="M3924" s="15">
        <f>Raw_Data!M3924</f>
        <v>181.6</v>
      </c>
      <c r="N3924" s="15">
        <f>Raw_Data!N3924</f>
        <v>54.3</v>
      </c>
      <c r="O3924" s="15">
        <f>Raw_Data!O3924</f>
        <v>142.80000000000001</v>
      </c>
      <c r="P3924" s="15" t="str">
        <f>Raw_Data!P3924</f>
        <v>Rainfed</v>
      </c>
      <c r="Q3924" s="15">
        <f>Raw_Data!Q3924</f>
        <v>218.7</v>
      </c>
      <c r="R3924" s="15">
        <f>Raw_Data!R3924</f>
        <v>5.82</v>
      </c>
      <c r="S3924" s="15">
        <f>Raw_Data!S3924</f>
        <v>0.86</v>
      </c>
      <c r="T3924" s="18">
        <f>IF(Raw_Data!T3924="",ROUND(AVERAGEIFS(Raw_Data!$T$2:$T$4001,Raw_Data!$E$2:$E$4001,E3924,Raw_Data!$D$2:$D$4001,D3924),2),IF(Raw_Data!T3924&gt;INDEX(Cleaning_Reference!$F$6:$F$13,MATCH(D3924,Cleaning_Reference!$A$6:$A$13,0)),INDEX(Cleaning_Reference!$F$6:$F$13,MATCH(D3924,Cleaning_Reference!$A$6:$A$13,0)),Raw_Data!T3924))</f>
        <v>2.2599999999999998</v>
      </c>
      <c r="U3924" s="15">
        <f>Raw_Data!U3924</f>
        <v>1.98</v>
      </c>
      <c r="V3924" s="15">
        <f>Raw_Data!V3924</f>
        <v>22354</v>
      </c>
      <c r="W3924" s="15">
        <f>Raw_Data!W3924</f>
        <v>111157</v>
      </c>
      <c r="X3924" s="15">
        <f>Raw_Data!X3924</f>
        <v>44261</v>
      </c>
      <c r="Y3924" s="15">
        <f>Raw_Data!Y3924</f>
        <v>-66896</v>
      </c>
      <c r="Z3924" s="15">
        <f>Raw_Data!Z3924</f>
        <v>505</v>
      </c>
      <c r="AA3924" s="15">
        <f>Raw_Data!AA3924</f>
        <v>3.9209999999999998</v>
      </c>
      <c r="AB3924" s="15">
        <f>Raw_Data!AB3924</f>
        <v>54.8</v>
      </c>
      <c r="AC3924" s="19" t="str">
        <f>IF(Raw_Data!G3924="","Yes","No")</f>
        <v>No</v>
      </c>
      <c r="AD3924" s="19" t="str">
        <f>IF(Raw_Data!L3924="","Yes","No")</f>
        <v>No</v>
      </c>
      <c r="AE3924" s="19" t="str">
        <f>IF(Raw_Data!T3924="","Imputed",IF(Raw_Data!T3924&gt;INDEX(Cleaning_Reference!$F$6:$F$13,MATCH(D3924,Cleaning_Reference!$A$6:$A$13,0)),"Capped","Original"))</f>
        <v>Imputed</v>
      </c>
      <c r="AF3924" s="21">
        <f t="shared" si="61"/>
        <v>4</v>
      </c>
    </row>
    <row r="3925" spans="1:32" ht="15" customHeight="1" x14ac:dyDescent="0.3">
      <c r="A3925" s="20" t="str">
        <f>Raw_Data!A3925</f>
        <v>SF13924</v>
      </c>
      <c r="B3925" s="15" t="str">
        <f>Raw_Data!B3925</f>
        <v>Andhra Pradesh</v>
      </c>
      <c r="C3925" s="15" t="str">
        <f>Raw_Data!C3925</f>
        <v>Nashik</v>
      </c>
      <c r="D3925" s="15" t="str">
        <f>Raw_Data!D3925</f>
        <v>Rice</v>
      </c>
      <c r="E3925" s="15" t="str">
        <f>Raw_Data!E3925</f>
        <v>Rabi</v>
      </c>
      <c r="F3925" s="15">
        <f>Raw_Data!F3925</f>
        <v>3.75</v>
      </c>
      <c r="G3925" s="18">
        <f>IF(Raw_Data!G3925="",ROUND(AVERAGEIFS(Raw_Data!$G$2:$G$4001,Raw_Data!$E$2:$E$4001,E3925),1),Raw_Data!G3925)</f>
        <v>337.4</v>
      </c>
      <c r="H3925" s="15">
        <f>Raw_Data!H3925</f>
        <v>27.7</v>
      </c>
      <c r="I3925" s="15">
        <f>Raw_Data!I3925</f>
        <v>73.3</v>
      </c>
      <c r="J3925" s="15">
        <f>Raw_Data!J3925</f>
        <v>6.9</v>
      </c>
      <c r="K3925" s="15">
        <f>Raw_Data!K3925</f>
        <v>7.94</v>
      </c>
      <c r="L3925" s="18">
        <f>IF(Raw_Data!L3925="",ROUND(AVERAGEIFS(Raw_Data!$L$2:$L$4001,Raw_Data!$E$2:$E$4001,E3925),1),Raw_Data!L3925)</f>
        <v>25.1</v>
      </c>
      <c r="M3925" s="15">
        <f>Raw_Data!M3925</f>
        <v>96.3</v>
      </c>
      <c r="N3925" s="15">
        <f>Raw_Data!N3925</f>
        <v>65.2</v>
      </c>
      <c r="O3925" s="15">
        <f>Raw_Data!O3925</f>
        <v>40</v>
      </c>
      <c r="P3925" s="15" t="str">
        <f>Raw_Data!P3925</f>
        <v>Rainfed</v>
      </c>
      <c r="Q3925" s="15">
        <f>Raw_Data!Q3925</f>
        <v>247.2</v>
      </c>
      <c r="R3925" s="15">
        <f>Raw_Data!R3925</f>
        <v>5.0199999999999996</v>
      </c>
      <c r="S3925" s="15">
        <f>Raw_Data!S3925</f>
        <v>0.89</v>
      </c>
      <c r="T3925" s="18">
        <f>IF(Raw_Data!T3925="",ROUND(AVERAGEIFS(Raw_Data!$T$2:$T$4001,Raw_Data!$E$2:$E$4001,E3925,Raw_Data!$D$2:$D$4001,D3925),2),IF(Raw_Data!T3925&gt;INDEX(Cleaning_Reference!$F$6:$F$13,MATCH(D3925,Cleaning_Reference!$A$6:$A$13,0)),INDEX(Cleaning_Reference!$F$6:$F$13,MATCH(D3925,Cleaning_Reference!$A$6:$A$13,0)),Raw_Data!T3925))</f>
        <v>0.34</v>
      </c>
      <c r="U3925" s="15">
        <f>Raw_Data!U3925</f>
        <v>1.28</v>
      </c>
      <c r="V3925" s="15">
        <f>Raw_Data!V3925</f>
        <v>23442</v>
      </c>
      <c r="W3925" s="15">
        <f>Raw_Data!W3925</f>
        <v>251606</v>
      </c>
      <c r="X3925" s="15">
        <f>Raw_Data!X3925</f>
        <v>30006</v>
      </c>
      <c r="Y3925" s="15">
        <f>Raw_Data!Y3925</f>
        <v>-221600</v>
      </c>
      <c r="Z3925" s="15">
        <f>Raw_Data!Z3925</f>
        <v>2971</v>
      </c>
      <c r="AA3925" s="15">
        <f>Raw_Data!AA3925</f>
        <v>0.43099999999999999</v>
      </c>
      <c r="AB3925" s="15">
        <f>Raw_Data!AB3925</f>
        <v>40.6</v>
      </c>
      <c r="AC3925" s="19" t="str">
        <f>IF(Raw_Data!G3925="","Yes","No")</f>
        <v>No</v>
      </c>
      <c r="AD3925" s="19" t="str">
        <f>IF(Raw_Data!L3925="","Yes","No")</f>
        <v>No</v>
      </c>
      <c r="AE3925" s="19" t="str">
        <f>IF(Raw_Data!T3925="","Imputed",IF(Raw_Data!T3925&gt;INDEX(Cleaning_Reference!$F$6:$F$13,MATCH(D3925,Cleaning_Reference!$A$6:$A$13,0)),"Capped","Original"))</f>
        <v>Original</v>
      </c>
      <c r="AF3925" s="21">
        <f t="shared" si="61"/>
        <v>1.28</v>
      </c>
    </row>
    <row r="3926" spans="1:32" ht="15" customHeight="1" x14ac:dyDescent="0.3">
      <c r="A3926" s="20" t="str">
        <f>Raw_Data!A3926</f>
        <v>SF13925</v>
      </c>
      <c r="B3926" s="15" t="str">
        <f>Raw_Data!B3926</f>
        <v>Tamil Nadu</v>
      </c>
      <c r="C3926" s="15" t="str">
        <f>Raw_Data!C3926</f>
        <v>Raichur</v>
      </c>
      <c r="D3926" s="15" t="str">
        <f>Raw_Data!D3926</f>
        <v>Maize</v>
      </c>
      <c r="E3926" s="15" t="str">
        <f>Raw_Data!E3926</f>
        <v>Rabi</v>
      </c>
      <c r="F3926" s="15">
        <f>Raw_Data!F3926</f>
        <v>2.76</v>
      </c>
      <c r="G3926" s="18">
        <f>IF(Raw_Data!G3926="",ROUND(AVERAGEIFS(Raw_Data!$G$2:$G$4001,Raw_Data!$E$2:$E$4001,E3926),1),Raw_Data!G3926)</f>
        <v>466.8</v>
      </c>
      <c r="H3926" s="15">
        <f>Raw_Data!H3926</f>
        <v>23</v>
      </c>
      <c r="I3926" s="15">
        <f>Raw_Data!I3926</f>
        <v>67.2</v>
      </c>
      <c r="J3926" s="15">
        <f>Raw_Data!J3926</f>
        <v>6.7</v>
      </c>
      <c r="K3926" s="15">
        <f>Raw_Data!K3926</f>
        <v>6.09</v>
      </c>
      <c r="L3926" s="18">
        <f>IF(Raw_Data!L3926="",ROUND(AVERAGEIFS(Raw_Data!$L$2:$L$4001,Raw_Data!$E$2:$E$4001,E3926),1),Raw_Data!L3926)</f>
        <v>18.5</v>
      </c>
      <c r="M3926" s="15">
        <f>Raw_Data!M3926</f>
        <v>109.3</v>
      </c>
      <c r="N3926" s="15">
        <f>Raw_Data!N3926</f>
        <v>36</v>
      </c>
      <c r="O3926" s="15">
        <f>Raw_Data!O3926</f>
        <v>93.9</v>
      </c>
      <c r="P3926" s="15" t="str">
        <f>Raw_Data!P3926</f>
        <v>Rainfed</v>
      </c>
      <c r="Q3926" s="15">
        <f>Raw_Data!Q3926</f>
        <v>205.2</v>
      </c>
      <c r="R3926" s="15">
        <f>Raw_Data!R3926</f>
        <v>5.3</v>
      </c>
      <c r="S3926" s="15">
        <f>Raw_Data!S3926</f>
        <v>0.89</v>
      </c>
      <c r="T3926" s="18">
        <f>IF(Raw_Data!T3926="",ROUND(AVERAGEIFS(Raw_Data!$T$2:$T$4001,Raw_Data!$E$2:$E$4001,E3926,Raw_Data!$D$2:$D$4001,D3926),2),IF(Raw_Data!T3926&gt;INDEX(Cleaning_Reference!$F$6:$F$13,MATCH(D3926,Cleaning_Reference!$A$6:$A$13,0)),INDEX(Cleaning_Reference!$F$6:$F$13,MATCH(D3926,Cleaning_Reference!$A$6:$A$13,0)),Raw_Data!T3926))</f>
        <v>1.97</v>
      </c>
      <c r="U3926" s="15">
        <f>Raw_Data!U3926</f>
        <v>5.44</v>
      </c>
      <c r="V3926" s="15">
        <f>Raw_Data!V3926</f>
        <v>20991</v>
      </c>
      <c r="W3926" s="15">
        <f>Raw_Data!W3926</f>
        <v>209374</v>
      </c>
      <c r="X3926" s="15">
        <f>Raw_Data!X3926</f>
        <v>114191</v>
      </c>
      <c r="Y3926" s="15">
        <f>Raw_Data!Y3926</f>
        <v>-95183</v>
      </c>
      <c r="Z3926" s="15">
        <f>Raw_Data!Z3926</f>
        <v>815</v>
      </c>
      <c r="AA3926" s="15">
        <f>Raw_Data!AA3926</f>
        <v>6.6749999999999998</v>
      </c>
      <c r="AB3926" s="15">
        <f>Raw_Data!AB3926</f>
        <v>37.5</v>
      </c>
      <c r="AC3926" s="19" t="str">
        <f>IF(Raw_Data!G3926="","Yes","No")</f>
        <v>No</v>
      </c>
      <c r="AD3926" s="19" t="str">
        <f>IF(Raw_Data!L3926="","Yes","No")</f>
        <v>No</v>
      </c>
      <c r="AE3926" s="19" t="str">
        <f>IF(Raw_Data!T3926="","Imputed",IF(Raw_Data!T3926&gt;INDEX(Cleaning_Reference!$F$6:$F$13,MATCH(D3926,Cleaning_Reference!$A$6:$A$13,0)),"Capped","Original"))</f>
        <v>Original</v>
      </c>
      <c r="AF3926" s="21">
        <f t="shared" si="61"/>
        <v>5.44</v>
      </c>
    </row>
    <row r="3927" spans="1:32" ht="15" customHeight="1" x14ac:dyDescent="0.3">
      <c r="A3927" s="20" t="str">
        <f>Raw_Data!A3927</f>
        <v>SF13926</v>
      </c>
      <c r="B3927" s="15" t="str">
        <f>Raw_Data!B3927</f>
        <v>Madhya Pradesh</v>
      </c>
      <c r="C3927" s="15" t="str">
        <f>Raw_Data!C3927</f>
        <v>Nashik</v>
      </c>
      <c r="D3927" s="15" t="str">
        <f>Raw_Data!D3927</f>
        <v>Wheat</v>
      </c>
      <c r="E3927" s="15" t="str">
        <f>Raw_Data!E3927</f>
        <v>Rabi</v>
      </c>
      <c r="F3927" s="15">
        <f>Raw_Data!F3927</f>
        <v>12.52</v>
      </c>
      <c r="G3927" s="18">
        <f>IF(Raw_Data!G3927="",ROUND(AVERAGEIFS(Raw_Data!$G$2:$G$4001,Raw_Data!$E$2:$E$4001,E3927),1),Raw_Data!G3927)</f>
        <v>374</v>
      </c>
      <c r="H3927" s="15">
        <f>Raw_Data!H3927</f>
        <v>17.899999999999999</v>
      </c>
      <c r="I3927" s="15">
        <f>Raw_Data!I3927</f>
        <v>59.7</v>
      </c>
      <c r="J3927" s="15">
        <f>Raw_Data!J3927</f>
        <v>9.4</v>
      </c>
      <c r="K3927" s="15">
        <f>Raw_Data!K3927</f>
        <v>7.57</v>
      </c>
      <c r="L3927" s="18">
        <f>IF(Raw_Data!L3927="",ROUND(AVERAGEIFS(Raw_Data!$L$2:$L$4001,Raw_Data!$E$2:$E$4001,E3927),1),Raw_Data!L3927)</f>
        <v>24.5</v>
      </c>
      <c r="M3927" s="15">
        <f>Raw_Data!M3927</f>
        <v>118.6</v>
      </c>
      <c r="N3927" s="15">
        <f>Raw_Data!N3927</f>
        <v>77.5</v>
      </c>
      <c r="O3927" s="15">
        <f>Raw_Data!O3927</f>
        <v>128.69999999999999</v>
      </c>
      <c r="P3927" s="15" t="str">
        <f>Raw_Data!P3927</f>
        <v>Rainfed</v>
      </c>
      <c r="Q3927" s="15">
        <f>Raw_Data!Q3927</f>
        <v>116.4</v>
      </c>
      <c r="R3927" s="15">
        <f>Raw_Data!R3927</f>
        <v>5.14</v>
      </c>
      <c r="S3927" s="15">
        <f>Raw_Data!S3927</f>
        <v>0.71</v>
      </c>
      <c r="T3927" s="18">
        <f>IF(Raw_Data!T3927="",ROUND(AVERAGEIFS(Raw_Data!$T$2:$T$4001,Raw_Data!$E$2:$E$4001,E3927,Raw_Data!$D$2:$D$4001,D3927),2),IF(Raw_Data!T3927&gt;INDEX(Cleaning_Reference!$F$6:$F$13,MATCH(D3927,Cleaning_Reference!$A$6:$A$13,0)),INDEX(Cleaning_Reference!$F$6:$F$13,MATCH(D3927,Cleaning_Reference!$A$6:$A$13,0)),Raw_Data!T3927))</f>
        <v>0.88</v>
      </c>
      <c r="U3927" s="15">
        <f>Raw_Data!U3927</f>
        <v>11.02</v>
      </c>
      <c r="V3927" s="15">
        <f>Raw_Data!V3927</f>
        <v>26649</v>
      </c>
      <c r="W3927" s="15">
        <f>Raw_Data!W3927</f>
        <v>744970</v>
      </c>
      <c r="X3927" s="15">
        <f>Raw_Data!X3927</f>
        <v>293672</v>
      </c>
      <c r="Y3927" s="15">
        <f>Raw_Data!Y3927</f>
        <v>-451298</v>
      </c>
      <c r="Z3927" s="15">
        <f>Raw_Data!Z3927</f>
        <v>3347</v>
      </c>
      <c r="AA3927" s="15">
        <f>Raw_Data!AA3927</f>
        <v>3.2930000000000001</v>
      </c>
      <c r="AB3927" s="15">
        <f>Raw_Data!AB3927</f>
        <v>29.8</v>
      </c>
      <c r="AC3927" s="19" t="str">
        <f>IF(Raw_Data!G3927="","Yes","No")</f>
        <v>No</v>
      </c>
      <c r="AD3927" s="19" t="str">
        <f>IF(Raw_Data!L3927="","Yes","No")</f>
        <v>No</v>
      </c>
      <c r="AE3927" s="19" t="str">
        <f>IF(Raw_Data!T3927="","Imputed",IF(Raw_Data!T3927&gt;INDEX(Cleaning_Reference!$F$6:$F$13,MATCH(D3927,Cleaning_Reference!$A$6:$A$13,0)),"Capped","Original"))</f>
        <v>Original</v>
      </c>
      <c r="AF3927" s="21">
        <f t="shared" si="61"/>
        <v>11.02</v>
      </c>
    </row>
    <row r="3928" spans="1:32" ht="15" customHeight="1" x14ac:dyDescent="0.3">
      <c r="A3928" s="20" t="str">
        <f>Raw_Data!A3928</f>
        <v>SF13927</v>
      </c>
      <c r="B3928" s="15" t="str">
        <f>Raw_Data!B3928</f>
        <v>Andhra Pradesh</v>
      </c>
      <c r="C3928" s="15" t="str">
        <f>Raw_Data!C3928</f>
        <v>Krishna</v>
      </c>
      <c r="D3928" s="15" t="str">
        <f>Raw_Data!D3928</f>
        <v>Maize</v>
      </c>
      <c r="E3928" s="15" t="str">
        <f>Raw_Data!E3928</f>
        <v>Kharif</v>
      </c>
      <c r="F3928" s="15">
        <f>Raw_Data!F3928</f>
        <v>11.29</v>
      </c>
      <c r="G3928" s="18">
        <f>IF(Raw_Data!G3928="",ROUND(AVERAGEIFS(Raw_Data!$G$2:$G$4001,Raw_Data!$E$2:$E$4001,E3928),1),Raw_Data!G3928)</f>
        <v>1017.3</v>
      </c>
      <c r="H3928" s="15">
        <f>Raw_Data!H3928</f>
        <v>24.7</v>
      </c>
      <c r="I3928" s="15">
        <f>Raw_Data!I3928</f>
        <v>69.5</v>
      </c>
      <c r="J3928" s="15">
        <f>Raw_Data!J3928</f>
        <v>5.8</v>
      </c>
      <c r="K3928" s="15">
        <f>Raw_Data!K3928</f>
        <v>7.38</v>
      </c>
      <c r="L3928" s="18">
        <f>IF(Raw_Data!L3928="",ROUND(AVERAGEIFS(Raw_Data!$L$2:$L$4001,Raw_Data!$E$2:$E$4001,E3928),1),Raw_Data!L3928)</f>
        <v>38.200000000000003</v>
      </c>
      <c r="M3928" s="15">
        <f>Raw_Data!M3928</f>
        <v>116.2</v>
      </c>
      <c r="N3928" s="15">
        <f>Raw_Data!N3928</f>
        <v>73.5</v>
      </c>
      <c r="O3928" s="15">
        <f>Raw_Data!O3928</f>
        <v>121.1</v>
      </c>
      <c r="P3928" s="15" t="str">
        <f>Raw_Data!P3928</f>
        <v>Rainfed</v>
      </c>
      <c r="Q3928" s="15">
        <f>Raw_Data!Q3928</f>
        <v>272.3</v>
      </c>
      <c r="R3928" s="15">
        <f>Raw_Data!R3928</f>
        <v>2.52</v>
      </c>
      <c r="S3928" s="15">
        <f>Raw_Data!S3928</f>
        <v>0.67</v>
      </c>
      <c r="T3928" s="18">
        <f>IF(Raw_Data!T3928="",ROUND(AVERAGEIFS(Raw_Data!$T$2:$T$4001,Raw_Data!$E$2:$E$4001,E3928,Raw_Data!$D$2:$D$4001,D3928),2),IF(Raw_Data!T3928&gt;INDEX(Cleaning_Reference!$F$6:$F$13,MATCH(D3928,Cleaning_Reference!$A$6:$A$13,0)),INDEX(Cleaning_Reference!$F$6:$F$13,MATCH(D3928,Cleaning_Reference!$A$6:$A$13,0)),Raw_Data!T3928))</f>
        <v>2.21</v>
      </c>
      <c r="U3928" s="15">
        <f>Raw_Data!U3928</f>
        <v>24.95</v>
      </c>
      <c r="V3928" s="15">
        <f>Raw_Data!V3928</f>
        <v>19914</v>
      </c>
      <c r="W3928" s="15">
        <f>Raw_Data!W3928</f>
        <v>806958</v>
      </c>
      <c r="X3928" s="15">
        <f>Raw_Data!X3928</f>
        <v>496854</v>
      </c>
      <c r="Y3928" s="15">
        <f>Raw_Data!Y3928</f>
        <v>-310104</v>
      </c>
      <c r="Z3928" s="15">
        <f>Raw_Data!Z3928</f>
        <v>3875</v>
      </c>
      <c r="AA3928" s="15">
        <f>Raw_Data!AA3928</f>
        <v>6.4390000000000001</v>
      </c>
      <c r="AB3928" s="15">
        <f>Raw_Data!AB3928</f>
        <v>78.8</v>
      </c>
      <c r="AC3928" s="19" t="str">
        <f>IF(Raw_Data!G3928="","Yes","No")</f>
        <v>No</v>
      </c>
      <c r="AD3928" s="19" t="str">
        <f>IF(Raw_Data!L3928="","Yes","No")</f>
        <v>No</v>
      </c>
      <c r="AE3928" s="19" t="str">
        <f>IF(Raw_Data!T3928="","Imputed",IF(Raw_Data!T3928&gt;INDEX(Cleaning_Reference!$F$6:$F$13,MATCH(D3928,Cleaning_Reference!$A$6:$A$13,0)),"Capped","Original"))</f>
        <v>Original</v>
      </c>
      <c r="AF3928" s="21">
        <f t="shared" si="61"/>
        <v>24.95</v>
      </c>
    </row>
    <row r="3929" spans="1:32" ht="15" customHeight="1" x14ac:dyDescent="0.3">
      <c r="A3929" s="20" t="str">
        <f>Raw_Data!A3929</f>
        <v>SF13928</v>
      </c>
      <c r="B3929" s="15" t="str">
        <f>Raw_Data!B3929</f>
        <v>Punjab</v>
      </c>
      <c r="C3929" s="15" t="str">
        <f>Raw_Data!C3929</f>
        <v>Guntur</v>
      </c>
      <c r="D3929" s="15" t="str">
        <f>Raw_Data!D3929</f>
        <v>Groundnut</v>
      </c>
      <c r="E3929" s="15" t="str">
        <f>Raw_Data!E3929</f>
        <v>Rabi</v>
      </c>
      <c r="F3929" s="15">
        <f>Raw_Data!F3929</f>
        <v>7.05</v>
      </c>
      <c r="G3929" s="18">
        <f>IF(Raw_Data!G3929="",ROUND(AVERAGEIFS(Raw_Data!$G$2:$G$4001,Raw_Data!$E$2:$E$4001,E3929),1),Raw_Data!G3929)</f>
        <v>144.80000000000001</v>
      </c>
      <c r="H3929" s="15">
        <f>Raw_Data!H3929</f>
        <v>23.2</v>
      </c>
      <c r="I3929" s="15">
        <f>Raw_Data!I3929</f>
        <v>63.4</v>
      </c>
      <c r="J3929" s="15">
        <f>Raw_Data!J3929</f>
        <v>7.6</v>
      </c>
      <c r="K3929" s="15">
        <f>Raw_Data!K3929</f>
        <v>6.77</v>
      </c>
      <c r="L3929" s="18">
        <f>IF(Raw_Data!L3929="",ROUND(AVERAGEIFS(Raw_Data!$L$2:$L$4001,Raw_Data!$E$2:$E$4001,E3929),1),Raw_Data!L3929)</f>
        <v>19.8</v>
      </c>
      <c r="M3929" s="15">
        <f>Raw_Data!M3929</f>
        <v>163.30000000000001</v>
      </c>
      <c r="N3929" s="15">
        <f>Raw_Data!N3929</f>
        <v>64.099999999999994</v>
      </c>
      <c r="O3929" s="15">
        <f>Raw_Data!O3929</f>
        <v>74.099999999999994</v>
      </c>
      <c r="P3929" s="15" t="str">
        <f>Raw_Data!P3929</f>
        <v>Sprinkler</v>
      </c>
      <c r="Q3929" s="15">
        <f>Raw_Data!Q3929</f>
        <v>149.4</v>
      </c>
      <c r="R3929" s="15">
        <f>Raw_Data!R3929</f>
        <v>5.2</v>
      </c>
      <c r="S3929" s="15">
        <f>Raw_Data!S3929</f>
        <v>0.94</v>
      </c>
      <c r="T3929" s="18">
        <f>IF(Raw_Data!T3929="",ROUND(AVERAGEIFS(Raw_Data!$T$2:$T$4001,Raw_Data!$E$2:$E$4001,E3929,Raw_Data!$D$2:$D$4001,D3929),2),IF(Raw_Data!T3929&gt;INDEX(Cleaning_Reference!$F$6:$F$13,MATCH(D3929,Cleaning_Reference!$A$6:$A$13,0)),INDEX(Cleaning_Reference!$F$6:$F$13,MATCH(D3929,Cleaning_Reference!$A$6:$A$13,0)),Raw_Data!T3929))</f>
        <v>1.6</v>
      </c>
      <c r="U3929" s="15">
        <f>Raw_Data!U3929</f>
        <v>11.28</v>
      </c>
      <c r="V3929" s="15">
        <f>Raw_Data!V3929</f>
        <v>56513</v>
      </c>
      <c r="W3929" s="15">
        <f>Raw_Data!W3929</f>
        <v>438357</v>
      </c>
      <c r="X3929" s="15">
        <f>Raw_Data!X3929</f>
        <v>637467</v>
      </c>
      <c r="Y3929" s="15">
        <f>Raw_Data!Y3929</f>
        <v>199110</v>
      </c>
      <c r="Z3929" s="15">
        <f>Raw_Data!Z3929</f>
        <v>3277</v>
      </c>
      <c r="AA3929" s="15">
        <f>Raw_Data!AA3929</f>
        <v>3.4420000000000002</v>
      </c>
      <c r="AB3929" s="15">
        <f>Raw_Data!AB3929</f>
        <v>25.6</v>
      </c>
      <c r="AC3929" s="19" t="str">
        <f>IF(Raw_Data!G3929="","Yes","No")</f>
        <v>No</v>
      </c>
      <c r="AD3929" s="19" t="str">
        <f>IF(Raw_Data!L3929="","Yes","No")</f>
        <v>No</v>
      </c>
      <c r="AE3929" s="19" t="str">
        <f>IF(Raw_Data!T3929="","Imputed",IF(Raw_Data!T3929&gt;INDEX(Cleaning_Reference!$F$6:$F$13,MATCH(D3929,Cleaning_Reference!$A$6:$A$13,0)),"Capped","Original"))</f>
        <v>Original</v>
      </c>
      <c r="AF3929" s="21">
        <f t="shared" si="61"/>
        <v>11.28</v>
      </c>
    </row>
    <row r="3930" spans="1:32" ht="15" customHeight="1" x14ac:dyDescent="0.3">
      <c r="A3930" s="20" t="str">
        <f>Raw_Data!A3930</f>
        <v>SF13929</v>
      </c>
      <c r="B3930" s="15" t="str">
        <f>Raw_Data!B3930</f>
        <v>Punjab</v>
      </c>
      <c r="C3930" s="15" t="str">
        <f>Raw_Data!C3930</f>
        <v>Indore</v>
      </c>
      <c r="D3930" s="15" t="str">
        <f>Raw_Data!D3930</f>
        <v>Wheat</v>
      </c>
      <c r="E3930" s="15" t="str">
        <f>Raw_Data!E3930</f>
        <v>Kharif</v>
      </c>
      <c r="F3930" s="15">
        <f>Raw_Data!F3930</f>
        <v>12.85</v>
      </c>
      <c r="G3930" s="18">
        <f>IF(Raw_Data!G3930="",ROUND(AVERAGEIFS(Raw_Data!$G$2:$G$4001,Raw_Data!$E$2:$E$4001,E3930),1),Raw_Data!G3930)</f>
        <v>795.8</v>
      </c>
      <c r="H3930" s="15">
        <f>Raw_Data!H3930</f>
        <v>30.3</v>
      </c>
      <c r="I3930" s="15">
        <f>Raw_Data!I3930</f>
        <v>67.400000000000006</v>
      </c>
      <c r="J3930" s="15">
        <f>Raw_Data!J3930</f>
        <v>8.3000000000000007</v>
      </c>
      <c r="K3930" s="15">
        <f>Raw_Data!K3930</f>
        <v>6.84</v>
      </c>
      <c r="L3930" s="18">
        <f>IF(Raw_Data!L3930="",ROUND(AVERAGEIFS(Raw_Data!$L$2:$L$4001,Raw_Data!$E$2:$E$4001,E3930),1),Raw_Data!L3930)</f>
        <v>27</v>
      </c>
      <c r="M3930" s="15">
        <f>Raw_Data!M3930</f>
        <v>98.5</v>
      </c>
      <c r="N3930" s="15">
        <f>Raw_Data!N3930</f>
        <v>48</v>
      </c>
      <c r="O3930" s="15">
        <f>Raw_Data!O3930</f>
        <v>87.1</v>
      </c>
      <c r="P3930" s="15" t="str">
        <f>Raw_Data!P3930</f>
        <v>Sprinkler</v>
      </c>
      <c r="Q3930" s="15">
        <f>Raw_Data!Q3930</f>
        <v>167.4</v>
      </c>
      <c r="R3930" s="15">
        <f>Raw_Data!R3930</f>
        <v>3.61</v>
      </c>
      <c r="S3930" s="15">
        <f>Raw_Data!S3930</f>
        <v>0.73</v>
      </c>
      <c r="T3930" s="18">
        <f>IF(Raw_Data!T3930="",ROUND(AVERAGEIFS(Raw_Data!$T$2:$T$4001,Raw_Data!$E$2:$E$4001,E3930,Raw_Data!$D$2:$D$4001,D3930),2),IF(Raw_Data!T3930&gt;INDEX(Cleaning_Reference!$F$6:$F$13,MATCH(D3930,Cleaning_Reference!$A$6:$A$13,0)),INDEX(Cleaning_Reference!$F$6:$F$13,MATCH(D3930,Cleaning_Reference!$A$6:$A$13,0)),Raw_Data!T3930))</f>
        <v>3.45</v>
      </c>
      <c r="U3930" s="15">
        <f>Raw_Data!U3930</f>
        <v>44.33</v>
      </c>
      <c r="V3930" s="15">
        <f>Raw_Data!V3930</f>
        <v>21068</v>
      </c>
      <c r="W3930" s="15">
        <f>Raw_Data!W3930</f>
        <v>893471</v>
      </c>
      <c r="X3930" s="15">
        <f>Raw_Data!X3930</f>
        <v>933944</v>
      </c>
      <c r="Y3930" s="15">
        <f>Raw_Data!Y3930</f>
        <v>40473</v>
      </c>
      <c r="Z3930" s="15">
        <f>Raw_Data!Z3930</f>
        <v>7298</v>
      </c>
      <c r="AA3930" s="15">
        <f>Raw_Data!AA3930</f>
        <v>6.0739999999999998</v>
      </c>
      <c r="AB3930" s="15">
        <f>Raw_Data!AB3930</f>
        <v>61.9</v>
      </c>
      <c r="AC3930" s="19" t="str">
        <f>IF(Raw_Data!G3930="","Yes","No")</f>
        <v>No</v>
      </c>
      <c r="AD3930" s="19" t="str">
        <f>IF(Raw_Data!L3930="","Yes","No")</f>
        <v>No</v>
      </c>
      <c r="AE3930" s="19" t="str">
        <f>IF(Raw_Data!T3930="","Imputed",IF(Raw_Data!T3930&gt;INDEX(Cleaning_Reference!$F$6:$F$13,MATCH(D3930,Cleaning_Reference!$A$6:$A$13,0)),"Capped","Original"))</f>
        <v>Original</v>
      </c>
      <c r="AF3930" s="21">
        <f t="shared" si="61"/>
        <v>44.33</v>
      </c>
    </row>
    <row r="3931" spans="1:32" ht="15" customHeight="1" x14ac:dyDescent="0.3">
      <c r="A3931" s="20" t="str">
        <f>Raw_Data!A3931</f>
        <v>SF13930</v>
      </c>
      <c r="B3931" s="15" t="str">
        <f>Raw_Data!B3931</f>
        <v>Tamil Nadu</v>
      </c>
      <c r="C3931" s="15" t="str">
        <f>Raw_Data!C3931</f>
        <v>Erode</v>
      </c>
      <c r="D3931" s="15" t="str">
        <f>Raw_Data!D3931</f>
        <v>Pulses</v>
      </c>
      <c r="E3931" s="15" t="str">
        <f>Raw_Data!E3931</f>
        <v>Rabi</v>
      </c>
      <c r="F3931" s="15">
        <f>Raw_Data!F3931</f>
        <v>10.130000000000001</v>
      </c>
      <c r="G3931" s="18">
        <f>IF(Raw_Data!G3931="",ROUND(AVERAGEIFS(Raw_Data!$G$2:$G$4001,Raw_Data!$E$2:$E$4001,E3931),1),Raw_Data!G3931)</f>
        <v>628.29999999999995</v>
      </c>
      <c r="H3931" s="15">
        <f>Raw_Data!H3931</f>
        <v>23.2</v>
      </c>
      <c r="I3931" s="15">
        <f>Raw_Data!I3931</f>
        <v>57.8</v>
      </c>
      <c r="J3931" s="15">
        <f>Raw_Data!J3931</f>
        <v>8.6999999999999993</v>
      </c>
      <c r="K3931" s="15">
        <f>Raw_Data!K3931</f>
        <v>6.93</v>
      </c>
      <c r="L3931" s="18">
        <f>IF(Raw_Data!L3931="",ROUND(AVERAGEIFS(Raw_Data!$L$2:$L$4001,Raw_Data!$E$2:$E$4001,E3931),1),Raw_Data!L3931)</f>
        <v>21.7</v>
      </c>
      <c r="M3931" s="15">
        <f>Raw_Data!M3931</f>
        <v>126.3</v>
      </c>
      <c r="N3931" s="15">
        <f>Raw_Data!N3931</f>
        <v>71.900000000000006</v>
      </c>
      <c r="O3931" s="15">
        <f>Raw_Data!O3931</f>
        <v>140.30000000000001</v>
      </c>
      <c r="P3931" s="15" t="str">
        <f>Raw_Data!P3931</f>
        <v>Rainfed</v>
      </c>
      <c r="Q3931" s="15">
        <f>Raw_Data!Q3931</f>
        <v>260.60000000000002</v>
      </c>
      <c r="R3931" s="15">
        <f>Raw_Data!R3931</f>
        <v>4.26</v>
      </c>
      <c r="S3931" s="15">
        <f>Raw_Data!S3931</f>
        <v>0.78</v>
      </c>
      <c r="T3931" s="18">
        <f>IF(Raw_Data!T3931="",ROUND(AVERAGEIFS(Raw_Data!$T$2:$T$4001,Raw_Data!$E$2:$E$4001,E3931,Raw_Data!$D$2:$D$4001,D3931),2),IF(Raw_Data!T3931&gt;INDEX(Cleaning_Reference!$F$6:$F$13,MATCH(D3931,Cleaning_Reference!$A$6:$A$13,0)),INDEX(Cleaning_Reference!$F$6:$F$13,MATCH(D3931,Cleaning_Reference!$A$6:$A$13,0)),Raw_Data!T3931))</f>
        <v>1.36</v>
      </c>
      <c r="U3931" s="15">
        <f>Raw_Data!U3931</f>
        <v>13.78</v>
      </c>
      <c r="V3931" s="15">
        <f>Raw_Data!V3931</f>
        <v>71319</v>
      </c>
      <c r="W3931" s="15">
        <f>Raw_Data!W3931</f>
        <v>693862</v>
      </c>
      <c r="X3931" s="15">
        <f>Raw_Data!X3931</f>
        <v>982776</v>
      </c>
      <c r="Y3931" s="15">
        <f>Raw_Data!Y3931</f>
        <v>288914</v>
      </c>
      <c r="Z3931" s="15">
        <f>Raw_Data!Z3931</f>
        <v>2153</v>
      </c>
      <c r="AA3931" s="15">
        <f>Raw_Data!AA3931</f>
        <v>6.4</v>
      </c>
      <c r="AB3931" s="15">
        <f>Raw_Data!AB3931</f>
        <v>51.5</v>
      </c>
      <c r="AC3931" s="19" t="str">
        <f>IF(Raw_Data!G3931="","Yes","No")</f>
        <v>No</v>
      </c>
      <c r="AD3931" s="19" t="str">
        <f>IF(Raw_Data!L3931="","Yes","No")</f>
        <v>No</v>
      </c>
      <c r="AE3931" s="19" t="str">
        <f>IF(Raw_Data!T3931="","Imputed",IF(Raw_Data!T3931&gt;INDEX(Cleaning_Reference!$F$6:$F$13,MATCH(D3931,Cleaning_Reference!$A$6:$A$13,0)),"Capped","Original"))</f>
        <v>Original</v>
      </c>
      <c r="AF3931" s="21">
        <f t="shared" si="61"/>
        <v>13.78</v>
      </c>
    </row>
    <row r="3932" spans="1:32" ht="15" customHeight="1" x14ac:dyDescent="0.3">
      <c r="A3932" s="20" t="str">
        <f>Raw_Data!A3932</f>
        <v>SF13931</v>
      </c>
      <c r="B3932" s="15" t="str">
        <f>Raw_Data!B3932</f>
        <v>Telangana</v>
      </c>
      <c r="C3932" s="15" t="str">
        <f>Raw_Data!C3932</f>
        <v>Warangal</v>
      </c>
      <c r="D3932" s="15" t="str">
        <f>Raw_Data!D3932</f>
        <v>Cotton</v>
      </c>
      <c r="E3932" s="15" t="str">
        <f>Raw_Data!E3932</f>
        <v>Zaid</v>
      </c>
      <c r="F3932" s="15">
        <f>Raw_Data!F3932</f>
        <v>6.6</v>
      </c>
      <c r="G3932" s="18">
        <f>IF(Raw_Data!G3932="",ROUND(AVERAGEIFS(Raw_Data!$G$2:$G$4001,Raw_Data!$E$2:$E$4001,E3932),1),Raw_Data!G3932)</f>
        <v>454</v>
      </c>
      <c r="H3932" s="15">
        <f>Raw_Data!H3932</f>
        <v>30</v>
      </c>
      <c r="I3932" s="15">
        <f>Raw_Data!I3932</f>
        <v>60.3</v>
      </c>
      <c r="J3932" s="15">
        <f>Raw_Data!J3932</f>
        <v>6.9</v>
      </c>
      <c r="K3932" s="15">
        <f>Raw_Data!K3932</f>
        <v>7.67</v>
      </c>
      <c r="L3932" s="18">
        <f>IF(Raw_Data!L3932="",ROUND(AVERAGEIFS(Raw_Data!$L$2:$L$4001,Raw_Data!$E$2:$E$4001,E3932),1),Raw_Data!L3932)</f>
        <v>19.100000000000001</v>
      </c>
      <c r="M3932" s="15">
        <f>Raw_Data!M3932</f>
        <v>113.8</v>
      </c>
      <c r="N3932" s="15">
        <f>Raw_Data!N3932</f>
        <v>74.3</v>
      </c>
      <c r="O3932" s="15">
        <f>Raw_Data!O3932</f>
        <v>103.6</v>
      </c>
      <c r="P3932" s="15" t="str">
        <f>Raw_Data!P3932</f>
        <v>Flood</v>
      </c>
      <c r="Q3932" s="15">
        <f>Raw_Data!Q3932</f>
        <v>331.6</v>
      </c>
      <c r="R3932" s="15">
        <f>Raw_Data!R3932</f>
        <v>4.66</v>
      </c>
      <c r="S3932" s="15">
        <f>Raw_Data!S3932</f>
        <v>0.75</v>
      </c>
      <c r="T3932" s="18">
        <f>IF(Raw_Data!T3932="",ROUND(AVERAGEIFS(Raw_Data!$T$2:$T$4001,Raw_Data!$E$2:$E$4001,E3932,Raw_Data!$D$2:$D$4001,D3932),2),IF(Raw_Data!T3932&gt;INDEX(Cleaning_Reference!$F$6:$F$13,MATCH(D3932,Cleaning_Reference!$A$6:$A$13,0)),INDEX(Cleaning_Reference!$F$6:$F$13,MATCH(D3932,Cleaning_Reference!$A$6:$A$13,0)),Raw_Data!T3932))</f>
        <v>0.45</v>
      </c>
      <c r="U3932" s="15">
        <f>Raw_Data!U3932</f>
        <v>2.97</v>
      </c>
      <c r="V3932" s="15">
        <f>Raw_Data!V3932</f>
        <v>65805</v>
      </c>
      <c r="W3932" s="15">
        <f>Raw_Data!W3932</f>
        <v>362830</v>
      </c>
      <c r="X3932" s="15">
        <f>Raw_Data!X3932</f>
        <v>195441</v>
      </c>
      <c r="Y3932" s="15">
        <f>Raw_Data!Y3932</f>
        <v>-167389</v>
      </c>
      <c r="Z3932" s="15">
        <f>Raw_Data!Z3932</f>
        <v>6665</v>
      </c>
      <c r="AA3932" s="15">
        <f>Raw_Data!AA3932</f>
        <v>0.44600000000000001</v>
      </c>
      <c r="AB3932" s="15">
        <f>Raw_Data!AB3932</f>
        <v>44.5</v>
      </c>
      <c r="AC3932" s="19" t="str">
        <f>IF(Raw_Data!G3932="","Yes","No")</f>
        <v>No</v>
      </c>
      <c r="AD3932" s="19" t="str">
        <f>IF(Raw_Data!L3932="","Yes","No")</f>
        <v>No</v>
      </c>
      <c r="AE3932" s="19" t="str">
        <f>IF(Raw_Data!T3932="","Imputed",IF(Raw_Data!T3932&gt;INDEX(Cleaning_Reference!$F$6:$F$13,MATCH(D3932,Cleaning_Reference!$A$6:$A$13,0)),"Capped","Original"))</f>
        <v>Original</v>
      </c>
      <c r="AF3932" s="21">
        <f t="shared" si="61"/>
        <v>2.97</v>
      </c>
    </row>
    <row r="3933" spans="1:32" ht="15" customHeight="1" x14ac:dyDescent="0.3">
      <c r="A3933" s="20" t="str">
        <f>Raw_Data!A3933</f>
        <v>SF13932</v>
      </c>
      <c r="B3933" s="15" t="str">
        <f>Raw_Data!B3933</f>
        <v>Madhya Pradesh</v>
      </c>
      <c r="C3933" s="15" t="str">
        <f>Raw_Data!C3933</f>
        <v>Raichur</v>
      </c>
      <c r="D3933" s="15" t="str">
        <f>Raw_Data!D3933</f>
        <v>Rice</v>
      </c>
      <c r="E3933" s="15" t="str">
        <f>Raw_Data!E3933</f>
        <v>Rabi</v>
      </c>
      <c r="F3933" s="15">
        <f>Raw_Data!F3933</f>
        <v>8.93</v>
      </c>
      <c r="G3933" s="18">
        <f>IF(Raw_Data!G3933="",ROUND(AVERAGEIFS(Raw_Data!$G$2:$G$4001,Raw_Data!$E$2:$E$4001,E3933),1),Raw_Data!G3933)</f>
        <v>174.2</v>
      </c>
      <c r="H3933" s="15">
        <f>Raw_Data!H3933</f>
        <v>21.1</v>
      </c>
      <c r="I3933" s="15">
        <f>Raw_Data!I3933</f>
        <v>38.299999999999997</v>
      </c>
      <c r="J3933" s="15">
        <f>Raw_Data!J3933</f>
        <v>7.3</v>
      </c>
      <c r="K3933" s="15">
        <f>Raw_Data!K3933</f>
        <v>7.4</v>
      </c>
      <c r="L3933" s="18">
        <f>IF(Raw_Data!L3933="",ROUND(AVERAGEIFS(Raw_Data!$L$2:$L$4001,Raw_Data!$E$2:$E$4001,E3933),1),Raw_Data!L3933)</f>
        <v>18.2</v>
      </c>
      <c r="M3933" s="15">
        <f>Raw_Data!M3933</f>
        <v>110</v>
      </c>
      <c r="N3933" s="15">
        <f>Raw_Data!N3933</f>
        <v>50.1</v>
      </c>
      <c r="O3933" s="15">
        <f>Raw_Data!O3933</f>
        <v>129.1</v>
      </c>
      <c r="P3933" s="15" t="str">
        <f>Raw_Data!P3933</f>
        <v>Sprinkler</v>
      </c>
      <c r="Q3933" s="15">
        <f>Raw_Data!Q3933</f>
        <v>65.900000000000006</v>
      </c>
      <c r="R3933" s="15">
        <f>Raw_Data!R3933</f>
        <v>3.03</v>
      </c>
      <c r="S3933" s="15">
        <f>Raw_Data!S3933</f>
        <v>0.84</v>
      </c>
      <c r="T3933" s="18">
        <f>IF(Raw_Data!T3933="",ROUND(AVERAGEIFS(Raw_Data!$T$2:$T$4001,Raw_Data!$E$2:$E$4001,E3933,Raw_Data!$D$2:$D$4001,D3933),2),IF(Raw_Data!T3933&gt;INDEX(Cleaning_Reference!$F$6:$F$13,MATCH(D3933,Cleaning_Reference!$A$6:$A$13,0)),INDEX(Cleaning_Reference!$F$6:$F$13,MATCH(D3933,Cleaning_Reference!$A$6:$A$13,0)),Raw_Data!T3933))</f>
        <v>1.54</v>
      </c>
      <c r="U3933" s="15">
        <f>Raw_Data!U3933</f>
        <v>13.75</v>
      </c>
      <c r="V3933" s="15">
        <f>Raw_Data!V3933</f>
        <v>24375</v>
      </c>
      <c r="W3933" s="15">
        <f>Raw_Data!W3933</f>
        <v>504681</v>
      </c>
      <c r="X3933" s="15">
        <f>Raw_Data!X3933</f>
        <v>335156</v>
      </c>
      <c r="Y3933" s="15">
        <f>Raw_Data!Y3933</f>
        <v>-169525</v>
      </c>
      <c r="Z3933" s="15">
        <f>Raw_Data!Z3933</f>
        <v>12096</v>
      </c>
      <c r="AA3933" s="15">
        <f>Raw_Data!AA3933</f>
        <v>1.137</v>
      </c>
      <c r="AB3933" s="15">
        <f>Raw_Data!AB3933</f>
        <v>42.1</v>
      </c>
      <c r="AC3933" s="19" t="str">
        <f>IF(Raw_Data!G3933="","Yes","No")</f>
        <v>No</v>
      </c>
      <c r="AD3933" s="19" t="str">
        <f>IF(Raw_Data!L3933="","Yes","No")</f>
        <v>No</v>
      </c>
      <c r="AE3933" s="19" t="str">
        <f>IF(Raw_Data!T3933="","Imputed",IF(Raw_Data!T3933&gt;INDEX(Cleaning_Reference!$F$6:$F$13,MATCH(D3933,Cleaning_Reference!$A$6:$A$13,0)),"Capped","Original"))</f>
        <v>Original</v>
      </c>
      <c r="AF3933" s="21">
        <f t="shared" si="61"/>
        <v>13.75</v>
      </c>
    </row>
    <row r="3934" spans="1:32" ht="15" customHeight="1" x14ac:dyDescent="0.3">
      <c r="A3934" s="20" t="str">
        <f>Raw_Data!A3934</f>
        <v>SF13933</v>
      </c>
      <c r="B3934" s="15" t="str">
        <f>Raw_Data!B3934</f>
        <v>Gujarat</v>
      </c>
      <c r="C3934" s="15" t="str">
        <f>Raw_Data!C3934</f>
        <v>Raichur</v>
      </c>
      <c r="D3934" s="15" t="str">
        <f>Raw_Data!D3934</f>
        <v>Pulses</v>
      </c>
      <c r="E3934" s="15" t="str">
        <f>Raw_Data!E3934</f>
        <v>Kharif</v>
      </c>
      <c r="F3934" s="15">
        <f>Raw_Data!F3934</f>
        <v>2.76</v>
      </c>
      <c r="G3934" s="18">
        <f>IF(Raw_Data!G3934="",ROUND(AVERAGEIFS(Raw_Data!$G$2:$G$4001,Raw_Data!$E$2:$E$4001,E3934),1),Raw_Data!G3934)</f>
        <v>1013.4</v>
      </c>
      <c r="H3934" s="15">
        <f>Raw_Data!H3934</f>
        <v>32.6</v>
      </c>
      <c r="I3934" s="15">
        <f>Raw_Data!I3934</f>
        <v>69.400000000000006</v>
      </c>
      <c r="J3934" s="15">
        <f>Raw_Data!J3934</f>
        <v>7.2</v>
      </c>
      <c r="K3934" s="15">
        <f>Raw_Data!K3934</f>
        <v>6.92</v>
      </c>
      <c r="L3934" s="18">
        <f>IF(Raw_Data!L3934="",ROUND(AVERAGEIFS(Raw_Data!$L$2:$L$4001,Raw_Data!$E$2:$E$4001,E3934),1),Raw_Data!L3934)</f>
        <v>23.6</v>
      </c>
      <c r="M3934" s="15">
        <f>Raw_Data!M3934</f>
        <v>124.1</v>
      </c>
      <c r="N3934" s="15">
        <f>Raw_Data!N3934</f>
        <v>88.8</v>
      </c>
      <c r="O3934" s="15">
        <f>Raw_Data!O3934</f>
        <v>107.2</v>
      </c>
      <c r="P3934" s="15" t="str">
        <f>Raw_Data!P3934</f>
        <v>Drip</v>
      </c>
      <c r="Q3934" s="15">
        <f>Raw_Data!Q3934</f>
        <v>230.8</v>
      </c>
      <c r="R3934" s="15">
        <f>Raw_Data!R3934</f>
        <v>5.38</v>
      </c>
      <c r="S3934" s="15">
        <f>Raw_Data!S3934</f>
        <v>0.68</v>
      </c>
      <c r="T3934" s="18">
        <f>IF(Raw_Data!T3934="",ROUND(AVERAGEIFS(Raw_Data!$T$2:$T$4001,Raw_Data!$E$2:$E$4001,E3934,Raw_Data!$D$2:$D$4001,D3934),2),IF(Raw_Data!T3934&gt;INDEX(Cleaning_Reference!$F$6:$F$13,MATCH(D3934,Cleaning_Reference!$A$6:$A$13,0)),INDEX(Cleaning_Reference!$F$6:$F$13,MATCH(D3934,Cleaning_Reference!$A$6:$A$13,0)),Raw_Data!T3934))</f>
        <v>1.3</v>
      </c>
      <c r="U3934" s="15">
        <f>Raw_Data!U3934</f>
        <v>3.59</v>
      </c>
      <c r="V3934" s="15">
        <f>Raw_Data!V3934</f>
        <v>80348</v>
      </c>
      <c r="W3934" s="15">
        <f>Raw_Data!W3934</f>
        <v>171958</v>
      </c>
      <c r="X3934" s="15">
        <f>Raw_Data!X3934</f>
        <v>288449</v>
      </c>
      <c r="Y3934" s="15">
        <f>Raw_Data!Y3934</f>
        <v>116491</v>
      </c>
      <c r="Z3934" s="15">
        <f>Raw_Data!Z3934</f>
        <v>891</v>
      </c>
      <c r="AA3934" s="15">
        <f>Raw_Data!AA3934</f>
        <v>4.0289999999999999</v>
      </c>
      <c r="AB3934" s="15">
        <f>Raw_Data!AB3934</f>
        <v>52.1</v>
      </c>
      <c r="AC3934" s="19" t="str">
        <f>IF(Raw_Data!G3934="","Yes","No")</f>
        <v>No</v>
      </c>
      <c r="AD3934" s="19" t="str">
        <f>IF(Raw_Data!L3934="","Yes","No")</f>
        <v>No</v>
      </c>
      <c r="AE3934" s="19" t="str">
        <f>IF(Raw_Data!T3934="","Imputed",IF(Raw_Data!T3934&gt;INDEX(Cleaning_Reference!$F$6:$F$13,MATCH(D3934,Cleaning_Reference!$A$6:$A$13,0)),"Capped","Original"))</f>
        <v>Original</v>
      </c>
      <c r="AF3934" s="21">
        <f t="shared" si="61"/>
        <v>3.59</v>
      </c>
    </row>
    <row r="3935" spans="1:32" ht="15" customHeight="1" x14ac:dyDescent="0.3">
      <c r="A3935" s="20" t="str">
        <f>Raw_Data!A3935</f>
        <v>SF13934</v>
      </c>
      <c r="B3935" s="15" t="str">
        <f>Raw_Data!B3935</f>
        <v>Andhra Pradesh</v>
      </c>
      <c r="C3935" s="15" t="str">
        <f>Raw_Data!C3935</f>
        <v>Erode</v>
      </c>
      <c r="D3935" s="15" t="str">
        <f>Raw_Data!D3935</f>
        <v>Rice</v>
      </c>
      <c r="E3935" s="15" t="str">
        <f>Raw_Data!E3935</f>
        <v>Kharif</v>
      </c>
      <c r="F3935" s="15">
        <f>Raw_Data!F3935</f>
        <v>11.91</v>
      </c>
      <c r="G3935" s="18">
        <f>IF(Raw_Data!G3935="",ROUND(AVERAGEIFS(Raw_Data!$G$2:$G$4001,Raw_Data!$E$2:$E$4001,E3935),1),Raw_Data!G3935)</f>
        <v>965.5</v>
      </c>
      <c r="H3935" s="15">
        <f>Raw_Data!H3935</f>
        <v>30.7</v>
      </c>
      <c r="I3935" s="15">
        <f>Raw_Data!I3935</f>
        <v>86.4</v>
      </c>
      <c r="J3935" s="15">
        <f>Raw_Data!J3935</f>
        <v>7.1</v>
      </c>
      <c r="K3935" s="15">
        <f>Raw_Data!K3935</f>
        <v>7.05</v>
      </c>
      <c r="L3935" s="18">
        <f>IF(Raw_Data!L3935="",ROUND(AVERAGEIFS(Raw_Data!$L$2:$L$4001,Raw_Data!$E$2:$E$4001,E3935),1),Raw_Data!L3935)</f>
        <v>31.2</v>
      </c>
      <c r="M3935" s="15">
        <f>Raw_Data!M3935</f>
        <v>176.9</v>
      </c>
      <c r="N3935" s="15">
        <f>Raw_Data!N3935</f>
        <v>41.2</v>
      </c>
      <c r="O3935" s="15">
        <f>Raw_Data!O3935</f>
        <v>73</v>
      </c>
      <c r="P3935" s="15" t="str">
        <f>Raw_Data!P3935</f>
        <v>Drip</v>
      </c>
      <c r="Q3935" s="15">
        <f>Raw_Data!Q3935</f>
        <v>171</v>
      </c>
      <c r="R3935" s="15">
        <f>Raw_Data!R3935</f>
        <v>6.42</v>
      </c>
      <c r="S3935" s="15">
        <f>Raw_Data!S3935</f>
        <v>0.68</v>
      </c>
      <c r="T3935" s="18">
        <f>IF(Raw_Data!T3935="",ROUND(AVERAGEIFS(Raw_Data!$T$2:$T$4001,Raw_Data!$E$2:$E$4001,E3935,Raw_Data!$D$2:$D$4001,D3935),2),IF(Raw_Data!T3935&gt;INDEX(Cleaning_Reference!$F$6:$F$13,MATCH(D3935,Cleaning_Reference!$A$6:$A$13,0)),INDEX(Cleaning_Reference!$F$6:$F$13,MATCH(D3935,Cleaning_Reference!$A$6:$A$13,0)),Raw_Data!T3935))</f>
        <v>3.39</v>
      </c>
      <c r="U3935" s="15">
        <f>Raw_Data!U3935</f>
        <v>40.369999999999997</v>
      </c>
      <c r="V3935" s="15">
        <f>Raw_Data!V3935</f>
        <v>20474</v>
      </c>
      <c r="W3935" s="15">
        <f>Raw_Data!W3935</f>
        <v>727619</v>
      </c>
      <c r="X3935" s="15">
        <f>Raw_Data!X3935</f>
        <v>826535</v>
      </c>
      <c r="Y3935" s="15">
        <f>Raw_Data!Y3935</f>
        <v>98916</v>
      </c>
      <c r="Z3935" s="15">
        <f>Raw_Data!Z3935</f>
        <v>16896</v>
      </c>
      <c r="AA3935" s="15">
        <f>Raw_Data!AA3935</f>
        <v>2.3889999999999998</v>
      </c>
      <c r="AB3935" s="15">
        <f>Raw_Data!AB3935</f>
        <v>58.6</v>
      </c>
      <c r="AC3935" s="19" t="str">
        <f>IF(Raw_Data!G3935="","Yes","No")</f>
        <v>No</v>
      </c>
      <c r="AD3935" s="19" t="str">
        <f>IF(Raw_Data!L3935="","Yes","No")</f>
        <v>No</v>
      </c>
      <c r="AE3935" s="19" t="str">
        <f>IF(Raw_Data!T3935="","Imputed",IF(Raw_Data!T3935&gt;INDEX(Cleaning_Reference!$F$6:$F$13,MATCH(D3935,Cleaning_Reference!$A$6:$A$13,0)),"Capped","Original"))</f>
        <v>Original</v>
      </c>
      <c r="AF3935" s="21">
        <f t="shared" si="61"/>
        <v>40.369999999999997</v>
      </c>
    </row>
    <row r="3936" spans="1:32" ht="15" customHeight="1" x14ac:dyDescent="0.3">
      <c r="A3936" s="20" t="str">
        <f>Raw_Data!A3936</f>
        <v>SF13935</v>
      </c>
      <c r="B3936" s="15" t="str">
        <f>Raw_Data!B3936</f>
        <v>Telangana</v>
      </c>
      <c r="C3936" s="15" t="str">
        <f>Raw_Data!C3936</f>
        <v>Nashik</v>
      </c>
      <c r="D3936" s="15" t="str">
        <f>Raw_Data!D3936</f>
        <v>Cotton</v>
      </c>
      <c r="E3936" s="15" t="str">
        <f>Raw_Data!E3936</f>
        <v>Zaid</v>
      </c>
      <c r="F3936" s="15">
        <f>Raw_Data!F3936</f>
        <v>10.11</v>
      </c>
      <c r="G3936" s="18">
        <f>IF(Raw_Data!G3936="",ROUND(AVERAGEIFS(Raw_Data!$G$2:$G$4001,Raw_Data!$E$2:$E$4001,E3936),1),Raw_Data!G3936)</f>
        <v>345.7</v>
      </c>
      <c r="H3936" s="15">
        <f>Raw_Data!H3936</f>
        <v>27</v>
      </c>
      <c r="I3936" s="15">
        <f>Raw_Data!I3936</f>
        <v>55</v>
      </c>
      <c r="J3936" s="15">
        <f>Raw_Data!J3936</f>
        <v>10</v>
      </c>
      <c r="K3936" s="15">
        <f>Raw_Data!K3936</f>
        <v>6.62</v>
      </c>
      <c r="L3936" s="18">
        <f>IF(Raw_Data!L3936="",ROUND(AVERAGEIFS(Raw_Data!$L$2:$L$4001,Raw_Data!$E$2:$E$4001,E3936),1),Raw_Data!L3936)</f>
        <v>24.9</v>
      </c>
      <c r="M3936" s="15">
        <f>Raw_Data!M3936</f>
        <v>96.6</v>
      </c>
      <c r="N3936" s="15">
        <f>Raw_Data!N3936</f>
        <v>94.5</v>
      </c>
      <c r="O3936" s="15">
        <f>Raw_Data!O3936</f>
        <v>69</v>
      </c>
      <c r="P3936" s="15" t="str">
        <f>Raw_Data!P3936</f>
        <v>Sprinkler</v>
      </c>
      <c r="Q3936" s="15">
        <f>Raw_Data!Q3936</f>
        <v>190</v>
      </c>
      <c r="R3936" s="15">
        <f>Raw_Data!R3936</f>
        <v>3.8</v>
      </c>
      <c r="S3936" s="15">
        <f>Raw_Data!S3936</f>
        <v>0.92</v>
      </c>
      <c r="T3936" s="18">
        <f>IF(Raw_Data!T3936="",ROUND(AVERAGEIFS(Raw_Data!$T$2:$T$4001,Raw_Data!$E$2:$E$4001,E3936,Raw_Data!$D$2:$D$4001,D3936),2),IF(Raw_Data!T3936&gt;INDEX(Cleaning_Reference!$F$6:$F$13,MATCH(D3936,Cleaning_Reference!$A$6:$A$13,0)),INDEX(Cleaning_Reference!$F$6:$F$13,MATCH(D3936,Cleaning_Reference!$A$6:$A$13,0)),Raw_Data!T3936))</f>
        <v>1.59</v>
      </c>
      <c r="U3936" s="15">
        <f>Raw_Data!U3936</f>
        <v>16.07</v>
      </c>
      <c r="V3936" s="15">
        <f>Raw_Data!V3936</f>
        <v>62854</v>
      </c>
      <c r="W3936" s="15">
        <f>Raw_Data!W3936</f>
        <v>681723</v>
      </c>
      <c r="X3936" s="15">
        <f>Raw_Data!X3936</f>
        <v>1010064</v>
      </c>
      <c r="Y3936" s="15">
        <f>Raw_Data!Y3936</f>
        <v>328341</v>
      </c>
      <c r="Z3936" s="15">
        <f>Raw_Data!Z3936</f>
        <v>8047</v>
      </c>
      <c r="AA3936" s="15">
        <f>Raw_Data!AA3936</f>
        <v>1.9970000000000001</v>
      </c>
      <c r="AB3936" s="15">
        <f>Raw_Data!AB3936</f>
        <v>44</v>
      </c>
      <c r="AC3936" s="19" t="str">
        <f>IF(Raw_Data!G3936="","Yes","No")</f>
        <v>No</v>
      </c>
      <c r="AD3936" s="19" t="str">
        <f>IF(Raw_Data!L3936="","Yes","No")</f>
        <v>No</v>
      </c>
      <c r="AE3936" s="19" t="str">
        <f>IF(Raw_Data!T3936="","Imputed",IF(Raw_Data!T3936&gt;INDEX(Cleaning_Reference!$F$6:$F$13,MATCH(D3936,Cleaning_Reference!$A$6:$A$13,0)),"Capped","Original"))</f>
        <v>Original</v>
      </c>
      <c r="AF3936" s="21">
        <f t="shared" si="61"/>
        <v>16.07</v>
      </c>
    </row>
    <row r="3937" spans="1:32" ht="15" customHeight="1" x14ac:dyDescent="0.3">
      <c r="A3937" s="20" t="str">
        <f>Raw_Data!A3937</f>
        <v>SF13936</v>
      </c>
      <c r="B3937" s="15" t="str">
        <f>Raw_Data!B3937</f>
        <v>Tamil Nadu</v>
      </c>
      <c r="C3937" s="15" t="str">
        <f>Raw_Data!C3937</f>
        <v>Erode</v>
      </c>
      <c r="D3937" s="15" t="str">
        <f>Raw_Data!D3937</f>
        <v>Pulses</v>
      </c>
      <c r="E3937" s="15" t="str">
        <f>Raw_Data!E3937</f>
        <v>Kharif</v>
      </c>
      <c r="F3937" s="15">
        <f>Raw_Data!F3937</f>
        <v>12.11</v>
      </c>
      <c r="G3937" s="18">
        <f>IF(Raw_Data!G3937="",ROUND(AVERAGEIFS(Raw_Data!$G$2:$G$4001,Raw_Data!$E$2:$E$4001,E3937),1),Raw_Data!G3937)</f>
        <v>1022.4</v>
      </c>
      <c r="H3937" s="15">
        <f>Raw_Data!H3937</f>
        <v>31.9</v>
      </c>
      <c r="I3937" s="15">
        <f>Raw_Data!I3937</f>
        <v>91.5</v>
      </c>
      <c r="J3937" s="15">
        <f>Raw_Data!J3937</f>
        <v>6.1</v>
      </c>
      <c r="K3937" s="15">
        <f>Raw_Data!K3937</f>
        <v>6.92</v>
      </c>
      <c r="L3937" s="18">
        <f>IF(Raw_Data!L3937="",ROUND(AVERAGEIFS(Raw_Data!$L$2:$L$4001,Raw_Data!$E$2:$E$4001,E3937),1),Raw_Data!L3937)</f>
        <v>32.700000000000003</v>
      </c>
      <c r="M3937" s="15">
        <f>Raw_Data!M3937</f>
        <v>145.30000000000001</v>
      </c>
      <c r="N3937" s="15">
        <f>Raw_Data!N3937</f>
        <v>51.9</v>
      </c>
      <c r="O3937" s="15">
        <f>Raw_Data!O3937</f>
        <v>95.3</v>
      </c>
      <c r="P3937" s="15" t="str">
        <f>Raw_Data!P3937</f>
        <v>Flood</v>
      </c>
      <c r="Q3937" s="15">
        <f>Raw_Data!Q3937</f>
        <v>165.6</v>
      </c>
      <c r="R3937" s="15">
        <f>Raw_Data!R3937</f>
        <v>5.79</v>
      </c>
      <c r="S3937" s="15">
        <f>Raw_Data!S3937</f>
        <v>0.85</v>
      </c>
      <c r="T3937" s="18">
        <f>IF(Raw_Data!T3937="",ROUND(AVERAGEIFS(Raw_Data!$T$2:$T$4001,Raw_Data!$E$2:$E$4001,E3937,Raw_Data!$D$2:$D$4001,D3937),2),IF(Raw_Data!T3937&gt;INDEX(Cleaning_Reference!$F$6:$F$13,MATCH(D3937,Cleaning_Reference!$A$6:$A$13,0)),INDEX(Cleaning_Reference!$F$6:$F$13,MATCH(D3937,Cleaning_Reference!$A$6:$A$13,0)),Raw_Data!T3937))</f>
        <v>1.21</v>
      </c>
      <c r="U3937" s="15">
        <f>Raw_Data!U3937</f>
        <v>14.65</v>
      </c>
      <c r="V3937" s="15">
        <f>Raw_Data!V3937</f>
        <v>61837</v>
      </c>
      <c r="W3937" s="15">
        <f>Raw_Data!W3937</f>
        <v>793430</v>
      </c>
      <c r="X3937" s="15">
        <f>Raw_Data!X3937</f>
        <v>905912</v>
      </c>
      <c r="Y3937" s="15">
        <f>Raw_Data!Y3937</f>
        <v>112482</v>
      </c>
      <c r="Z3937" s="15">
        <f>Raw_Data!Z3937</f>
        <v>5834</v>
      </c>
      <c r="AA3937" s="15">
        <f>Raw_Data!AA3937</f>
        <v>2.5110000000000001</v>
      </c>
      <c r="AB3937" s="15">
        <f>Raw_Data!AB3937</f>
        <v>55.5</v>
      </c>
      <c r="AC3937" s="19" t="str">
        <f>IF(Raw_Data!G3937="","Yes","No")</f>
        <v>No</v>
      </c>
      <c r="AD3937" s="19" t="str">
        <f>IF(Raw_Data!L3937="","Yes","No")</f>
        <v>No</v>
      </c>
      <c r="AE3937" s="19" t="str">
        <f>IF(Raw_Data!T3937="","Imputed",IF(Raw_Data!T3937&gt;INDEX(Cleaning_Reference!$F$6:$F$13,MATCH(D3937,Cleaning_Reference!$A$6:$A$13,0)),"Capped","Original"))</f>
        <v>Original</v>
      </c>
      <c r="AF3937" s="21">
        <f t="shared" si="61"/>
        <v>14.65</v>
      </c>
    </row>
    <row r="3938" spans="1:32" ht="15" customHeight="1" x14ac:dyDescent="0.3">
      <c r="A3938" s="20" t="str">
        <f>Raw_Data!A3938</f>
        <v>SF13937</v>
      </c>
      <c r="B3938" s="15" t="str">
        <f>Raw_Data!B3938</f>
        <v>Telangana</v>
      </c>
      <c r="C3938" s="15" t="str">
        <f>Raw_Data!C3938</f>
        <v>Guntur</v>
      </c>
      <c r="D3938" s="15" t="str">
        <f>Raw_Data!D3938</f>
        <v>Wheat</v>
      </c>
      <c r="E3938" s="15" t="str">
        <f>Raw_Data!E3938</f>
        <v>Rabi</v>
      </c>
      <c r="F3938" s="15">
        <f>Raw_Data!F3938</f>
        <v>7.82</v>
      </c>
      <c r="G3938" s="18">
        <f>IF(Raw_Data!G3938="",ROUND(AVERAGEIFS(Raw_Data!$G$2:$G$4001,Raw_Data!$E$2:$E$4001,E3938),1),Raw_Data!G3938)</f>
        <v>458.6</v>
      </c>
      <c r="H3938" s="15">
        <f>Raw_Data!H3938</f>
        <v>20.9</v>
      </c>
      <c r="I3938" s="15">
        <f>Raw_Data!I3938</f>
        <v>67.2</v>
      </c>
      <c r="J3938" s="15">
        <f>Raw_Data!J3938</f>
        <v>7.9</v>
      </c>
      <c r="K3938" s="15">
        <f>Raw_Data!K3938</f>
        <v>6.22</v>
      </c>
      <c r="L3938" s="18">
        <f>IF(Raw_Data!L3938="",ROUND(AVERAGEIFS(Raw_Data!$L$2:$L$4001,Raw_Data!$E$2:$E$4001,E3938),1),Raw_Data!L3938)</f>
        <v>32</v>
      </c>
      <c r="M3938" s="15">
        <f>Raw_Data!M3938</f>
        <v>111.8</v>
      </c>
      <c r="N3938" s="15">
        <f>Raw_Data!N3938</f>
        <v>80.5</v>
      </c>
      <c r="O3938" s="15">
        <f>Raw_Data!O3938</f>
        <v>99.5</v>
      </c>
      <c r="P3938" s="15" t="str">
        <f>Raw_Data!P3938</f>
        <v>Rainfed</v>
      </c>
      <c r="Q3938" s="15">
        <f>Raw_Data!Q3938</f>
        <v>203.3</v>
      </c>
      <c r="R3938" s="15">
        <f>Raw_Data!R3938</f>
        <v>2.68</v>
      </c>
      <c r="S3938" s="15">
        <f>Raw_Data!S3938</f>
        <v>0.89</v>
      </c>
      <c r="T3938" s="18">
        <f>IF(Raw_Data!T3938="",ROUND(AVERAGEIFS(Raw_Data!$T$2:$T$4001,Raw_Data!$E$2:$E$4001,E3938,Raw_Data!$D$2:$D$4001,D3938),2),IF(Raw_Data!T3938&gt;INDEX(Cleaning_Reference!$F$6:$F$13,MATCH(D3938,Cleaning_Reference!$A$6:$A$13,0)),INDEX(Cleaning_Reference!$F$6:$F$13,MATCH(D3938,Cleaning_Reference!$A$6:$A$13,0)),Raw_Data!T3938))</f>
        <v>1.74</v>
      </c>
      <c r="U3938" s="15">
        <f>Raw_Data!U3938</f>
        <v>13.61</v>
      </c>
      <c r="V3938" s="15">
        <f>Raw_Data!V3938</f>
        <v>24325</v>
      </c>
      <c r="W3938" s="15">
        <f>Raw_Data!W3938</f>
        <v>460509</v>
      </c>
      <c r="X3938" s="15">
        <f>Raw_Data!X3938</f>
        <v>331063</v>
      </c>
      <c r="Y3938" s="15">
        <f>Raw_Data!Y3938</f>
        <v>-129446</v>
      </c>
      <c r="Z3938" s="15">
        <f>Raw_Data!Z3938</f>
        <v>1997</v>
      </c>
      <c r="AA3938" s="15">
        <f>Raw_Data!AA3938</f>
        <v>6.8150000000000004</v>
      </c>
      <c r="AB3938" s="15">
        <f>Raw_Data!AB3938</f>
        <v>45.7</v>
      </c>
      <c r="AC3938" s="19" t="str">
        <f>IF(Raw_Data!G3938="","Yes","No")</f>
        <v>No</v>
      </c>
      <c r="AD3938" s="19" t="str">
        <f>IF(Raw_Data!L3938="","Yes","No")</f>
        <v>No</v>
      </c>
      <c r="AE3938" s="19" t="str">
        <f>IF(Raw_Data!T3938="","Imputed",IF(Raw_Data!T3938&gt;INDEX(Cleaning_Reference!$F$6:$F$13,MATCH(D3938,Cleaning_Reference!$A$6:$A$13,0)),"Capped","Original"))</f>
        <v>Original</v>
      </c>
      <c r="AF3938" s="21">
        <f t="shared" si="61"/>
        <v>13.61</v>
      </c>
    </row>
    <row r="3939" spans="1:32" ht="15" customHeight="1" x14ac:dyDescent="0.3">
      <c r="A3939" s="20" t="str">
        <f>Raw_Data!A3939</f>
        <v>SF13938</v>
      </c>
      <c r="B3939" s="15" t="str">
        <f>Raw_Data!B3939</f>
        <v>Madhya Pradesh</v>
      </c>
      <c r="C3939" s="15" t="str">
        <f>Raw_Data!C3939</f>
        <v>Erode</v>
      </c>
      <c r="D3939" s="15" t="str">
        <f>Raw_Data!D3939</f>
        <v>Wheat</v>
      </c>
      <c r="E3939" s="15" t="str">
        <f>Raw_Data!E3939</f>
        <v>Kharif</v>
      </c>
      <c r="F3939" s="15">
        <f>Raw_Data!F3939</f>
        <v>2.44</v>
      </c>
      <c r="G3939" s="18">
        <f>IF(Raw_Data!G3939="",ROUND(AVERAGEIFS(Raw_Data!$G$2:$G$4001,Raw_Data!$E$2:$E$4001,E3939),1),Raw_Data!G3939)</f>
        <v>852.1</v>
      </c>
      <c r="H3939" s="15">
        <f>Raw_Data!H3939</f>
        <v>22.6</v>
      </c>
      <c r="I3939" s="15">
        <f>Raw_Data!I3939</f>
        <v>69.900000000000006</v>
      </c>
      <c r="J3939" s="15">
        <f>Raw_Data!J3939</f>
        <v>8.3000000000000007</v>
      </c>
      <c r="K3939" s="15">
        <f>Raw_Data!K3939</f>
        <v>7.31</v>
      </c>
      <c r="L3939" s="18">
        <f>IF(Raw_Data!L3939="",ROUND(AVERAGEIFS(Raw_Data!$L$2:$L$4001,Raw_Data!$E$2:$E$4001,E3939),1),Raw_Data!L3939)</f>
        <v>29.9</v>
      </c>
      <c r="M3939" s="15">
        <f>Raw_Data!M3939</f>
        <v>139.69999999999999</v>
      </c>
      <c r="N3939" s="15">
        <f>Raw_Data!N3939</f>
        <v>99</v>
      </c>
      <c r="O3939" s="15">
        <f>Raw_Data!O3939</f>
        <v>101.9</v>
      </c>
      <c r="P3939" s="15" t="str">
        <f>Raw_Data!P3939</f>
        <v>Drip</v>
      </c>
      <c r="Q3939" s="15">
        <f>Raw_Data!Q3939</f>
        <v>101.2</v>
      </c>
      <c r="R3939" s="15">
        <f>Raw_Data!R3939</f>
        <v>3.48</v>
      </c>
      <c r="S3939" s="15">
        <f>Raw_Data!S3939</f>
        <v>0.79</v>
      </c>
      <c r="T3939" s="18">
        <f>IF(Raw_Data!T3939="",ROUND(AVERAGEIFS(Raw_Data!$T$2:$T$4001,Raw_Data!$E$2:$E$4001,E3939,Raw_Data!$D$2:$D$4001,D3939),2),IF(Raw_Data!T3939&gt;INDEX(Cleaning_Reference!$F$6:$F$13,MATCH(D3939,Cleaning_Reference!$A$6:$A$13,0)),INDEX(Cleaning_Reference!$F$6:$F$13,MATCH(D3939,Cleaning_Reference!$A$6:$A$13,0)),Raw_Data!T3939))</f>
        <v>2.98</v>
      </c>
      <c r="U3939" s="15">
        <f>Raw_Data!U3939</f>
        <v>7.27</v>
      </c>
      <c r="V3939" s="15">
        <f>Raw_Data!V3939</f>
        <v>23624</v>
      </c>
      <c r="W3939" s="15">
        <f>Raw_Data!W3939</f>
        <v>133843</v>
      </c>
      <c r="X3939" s="15">
        <f>Raw_Data!X3939</f>
        <v>171746</v>
      </c>
      <c r="Y3939" s="15">
        <f>Raw_Data!Y3939</f>
        <v>37903</v>
      </c>
      <c r="Z3939" s="15">
        <f>Raw_Data!Z3939</f>
        <v>1177</v>
      </c>
      <c r="AA3939" s="15">
        <f>Raw_Data!AA3939</f>
        <v>6.1769999999999996</v>
      </c>
      <c r="AB3939" s="15">
        <f>Raw_Data!AB3939</f>
        <v>49.9</v>
      </c>
      <c r="AC3939" s="19" t="str">
        <f>IF(Raw_Data!G3939="","Yes","No")</f>
        <v>Yes</v>
      </c>
      <c r="AD3939" s="19" t="str">
        <f>IF(Raw_Data!L3939="","Yes","No")</f>
        <v>No</v>
      </c>
      <c r="AE3939" s="19" t="str">
        <f>IF(Raw_Data!T3939="","Imputed",IF(Raw_Data!T3939&gt;INDEX(Cleaning_Reference!$F$6:$F$13,MATCH(D3939,Cleaning_Reference!$A$6:$A$13,0)),"Capped","Original"))</f>
        <v>Original</v>
      </c>
      <c r="AF3939" s="21">
        <f t="shared" si="61"/>
        <v>7.27</v>
      </c>
    </row>
    <row r="3940" spans="1:32" ht="15" customHeight="1" x14ac:dyDescent="0.3">
      <c r="A3940" s="20" t="str">
        <f>Raw_Data!A3940</f>
        <v>SF13939</v>
      </c>
      <c r="B3940" s="15" t="str">
        <f>Raw_Data!B3940</f>
        <v>Andhra Pradesh</v>
      </c>
      <c r="C3940" s="15" t="str">
        <f>Raw_Data!C3940</f>
        <v>Warangal</v>
      </c>
      <c r="D3940" s="15" t="str">
        <f>Raw_Data!D3940</f>
        <v>Maize</v>
      </c>
      <c r="E3940" s="15" t="str">
        <f>Raw_Data!E3940</f>
        <v>Kharif</v>
      </c>
      <c r="F3940" s="15">
        <f>Raw_Data!F3940</f>
        <v>7.55</v>
      </c>
      <c r="G3940" s="18">
        <f>IF(Raw_Data!G3940="",ROUND(AVERAGEIFS(Raw_Data!$G$2:$G$4001,Raw_Data!$E$2:$E$4001,E3940),1),Raw_Data!G3940)</f>
        <v>989.5</v>
      </c>
      <c r="H3940" s="15">
        <f>Raw_Data!H3940</f>
        <v>33</v>
      </c>
      <c r="I3940" s="15">
        <f>Raw_Data!I3940</f>
        <v>72.400000000000006</v>
      </c>
      <c r="J3940" s="15">
        <f>Raw_Data!J3940</f>
        <v>8.6</v>
      </c>
      <c r="K3940" s="15">
        <f>Raw_Data!K3940</f>
        <v>6.16</v>
      </c>
      <c r="L3940" s="18">
        <f>IF(Raw_Data!L3940="",ROUND(AVERAGEIFS(Raw_Data!$L$2:$L$4001,Raw_Data!$E$2:$E$4001,E3940),1),Raw_Data!L3940)</f>
        <v>25.3</v>
      </c>
      <c r="M3940" s="15">
        <f>Raw_Data!M3940</f>
        <v>80.599999999999994</v>
      </c>
      <c r="N3940" s="15">
        <f>Raw_Data!N3940</f>
        <v>54.5</v>
      </c>
      <c r="O3940" s="15">
        <f>Raw_Data!O3940</f>
        <v>128.69999999999999</v>
      </c>
      <c r="P3940" s="15" t="str">
        <f>Raw_Data!P3940</f>
        <v>Drip</v>
      </c>
      <c r="Q3940" s="15">
        <f>Raw_Data!Q3940</f>
        <v>148.5</v>
      </c>
      <c r="R3940" s="15">
        <f>Raw_Data!R3940</f>
        <v>3.92</v>
      </c>
      <c r="S3940" s="15">
        <f>Raw_Data!S3940</f>
        <v>0.96</v>
      </c>
      <c r="T3940" s="18">
        <f>IF(Raw_Data!T3940="",ROUND(AVERAGEIFS(Raw_Data!$T$2:$T$4001,Raw_Data!$E$2:$E$4001,E3940,Raw_Data!$D$2:$D$4001,D3940),2),IF(Raw_Data!T3940&gt;INDEX(Cleaning_Reference!$F$6:$F$13,MATCH(D3940,Cleaning_Reference!$A$6:$A$13,0)),INDEX(Cleaning_Reference!$F$6:$F$13,MATCH(D3940,Cleaning_Reference!$A$6:$A$13,0)),Raw_Data!T3940))</f>
        <v>2.73</v>
      </c>
      <c r="U3940" s="15">
        <f>Raw_Data!U3940</f>
        <v>20.61</v>
      </c>
      <c r="V3940" s="15">
        <f>Raw_Data!V3940</f>
        <v>20986</v>
      </c>
      <c r="W3940" s="15">
        <f>Raw_Data!W3940</f>
        <v>457237</v>
      </c>
      <c r="X3940" s="15">
        <f>Raw_Data!X3940</f>
        <v>432521</v>
      </c>
      <c r="Y3940" s="15">
        <f>Raw_Data!Y3940</f>
        <v>-24716</v>
      </c>
      <c r="Z3940" s="15">
        <f>Raw_Data!Z3940</f>
        <v>3784</v>
      </c>
      <c r="AA3940" s="15">
        <f>Raw_Data!AA3940</f>
        <v>5.4470000000000001</v>
      </c>
      <c r="AB3940" s="15">
        <f>Raw_Data!AB3940</f>
        <v>58.7</v>
      </c>
      <c r="AC3940" s="19" t="str">
        <f>IF(Raw_Data!G3940="","Yes","No")</f>
        <v>No</v>
      </c>
      <c r="AD3940" s="19" t="str">
        <f>IF(Raw_Data!L3940="","Yes","No")</f>
        <v>No</v>
      </c>
      <c r="AE3940" s="19" t="str">
        <f>IF(Raw_Data!T3940="","Imputed",IF(Raw_Data!T3940&gt;INDEX(Cleaning_Reference!$F$6:$F$13,MATCH(D3940,Cleaning_Reference!$A$6:$A$13,0)),"Capped","Original"))</f>
        <v>Original</v>
      </c>
      <c r="AF3940" s="21">
        <f t="shared" si="61"/>
        <v>20.61</v>
      </c>
    </row>
    <row r="3941" spans="1:32" ht="15" customHeight="1" x14ac:dyDescent="0.3">
      <c r="A3941" s="20" t="str">
        <f>Raw_Data!A3941</f>
        <v>SF13940</v>
      </c>
      <c r="B3941" s="15" t="str">
        <f>Raw_Data!B3941</f>
        <v>Karnataka</v>
      </c>
      <c r="C3941" s="15" t="str">
        <f>Raw_Data!C3941</f>
        <v>Rajkot</v>
      </c>
      <c r="D3941" s="15" t="str">
        <f>Raw_Data!D3941</f>
        <v>Chilli</v>
      </c>
      <c r="E3941" s="15" t="str">
        <f>Raw_Data!E3941</f>
        <v>Zaid</v>
      </c>
      <c r="F3941" s="15">
        <f>Raw_Data!F3941</f>
        <v>6.03</v>
      </c>
      <c r="G3941" s="18">
        <f>IF(Raw_Data!G3941="",ROUND(AVERAGEIFS(Raw_Data!$G$2:$G$4001,Raw_Data!$E$2:$E$4001,E3941),1),Raw_Data!G3941)</f>
        <v>428.1</v>
      </c>
      <c r="H3941" s="15">
        <f>Raw_Data!H3941</f>
        <v>27.7</v>
      </c>
      <c r="I3941" s="15">
        <f>Raw_Data!I3941</f>
        <v>64.5</v>
      </c>
      <c r="J3941" s="15">
        <f>Raw_Data!J3941</f>
        <v>8.4</v>
      </c>
      <c r="K3941" s="15">
        <f>Raw_Data!K3941</f>
        <v>7.57</v>
      </c>
      <c r="L3941" s="18">
        <f>IF(Raw_Data!L3941="",ROUND(AVERAGEIFS(Raw_Data!$L$2:$L$4001,Raw_Data!$E$2:$E$4001,E3941),1),Raw_Data!L3941)</f>
        <v>20.7</v>
      </c>
      <c r="M3941" s="15">
        <f>Raw_Data!M3941</f>
        <v>108.9</v>
      </c>
      <c r="N3941" s="15">
        <f>Raw_Data!N3941</f>
        <v>73.7</v>
      </c>
      <c r="O3941" s="15">
        <f>Raw_Data!O3941</f>
        <v>160.30000000000001</v>
      </c>
      <c r="P3941" s="15" t="str">
        <f>Raw_Data!P3941</f>
        <v>Sprinkler</v>
      </c>
      <c r="Q3941" s="15">
        <f>Raw_Data!Q3941</f>
        <v>203.8</v>
      </c>
      <c r="R3941" s="15">
        <f>Raw_Data!R3941</f>
        <v>3.9</v>
      </c>
      <c r="S3941" s="15">
        <f>Raw_Data!S3941</f>
        <v>0.67</v>
      </c>
      <c r="T3941" s="18">
        <f>IF(Raw_Data!T3941="",ROUND(AVERAGEIFS(Raw_Data!$T$2:$T$4001,Raw_Data!$E$2:$E$4001,E3941,Raw_Data!$D$2:$D$4001,D3941),2),IF(Raw_Data!T3941&gt;INDEX(Cleaning_Reference!$F$6:$F$13,MATCH(D3941,Cleaning_Reference!$A$6:$A$13,0)),INDEX(Cleaning_Reference!$F$6:$F$13,MATCH(D3941,Cleaning_Reference!$A$6:$A$13,0)),Raw_Data!T3941))</f>
        <v>1.01</v>
      </c>
      <c r="U3941" s="15">
        <f>Raw_Data!U3941</f>
        <v>6.09</v>
      </c>
      <c r="V3941" s="15">
        <f>Raw_Data!V3941</f>
        <v>104489</v>
      </c>
      <c r="W3941" s="15">
        <f>Raw_Data!W3941</f>
        <v>346744</v>
      </c>
      <c r="X3941" s="15">
        <f>Raw_Data!X3941</f>
        <v>636338</v>
      </c>
      <c r="Y3941" s="15">
        <f>Raw_Data!Y3941</f>
        <v>289594</v>
      </c>
      <c r="Z3941" s="15">
        <f>Raw_Data!Z3941</f>
        <v>3368</v>
      </c>
      <c r="AA3941" s="15">
        <f>Raw_Data!AA3941</f>
        <v>1.8080000000000001</v>
      </c>
      <c r="AB3941" s="15">
        <f>Raw_Data!AB3941</f>
        <v>47.1</v>
      </c>
      <c r="AC3941" s="19" t="str">
        <f>IF(Raw_Data!G3941="","Yes","No")</f>
        <v>No</v>
      </c>
      <c r="AD3941" s="19" t="str">
        <f>IF(Raw_Data!L3941="","Yes","No")</f>
        <v>No</v>
      </c>
      <c r="AE3941" s="19" t="str">
        <f>IF(Raw_Data!T3941="","Imputed",IF(Raw_Data!T3941&gt;INDEX(Cleaning_Reference!$F$6:$F$13,MATCH(D3941,Cleaning_Reference!$A$6:$A$13,0)),"Capped","Original"))</f>
        <v>Original</v>
      </c>
      <c r="AF3941" s="21">
        <f t="shared" si="61"/>
        <v>6.09</v>
      </c>
    </row>
    <row r="3942" spans="1:32" ht="15" customHeight="1" x14ac:dyDescent="0.3">
      <c r="A3942" s="20" t="str">
        <f>Raw_Data!A3942</f>
        <v>SF13941</v>
      </c>
      <c r="B3942" s="15" t="str">
        <f>Raw_Data!B3942</f>
        <v>Madhya Pradesh</v>
      </c>
      <c r="C3942" s="15" t="str">
        <f>Raw_Data!C3942</f>
        <v>Nalgonda</v>
      </c>
      <c r="D3942" s="15" t="str">
        <f>Raw_Data!D3942</f>
        <v>Sugarcane</v>
      </c>
      <c r="E3942" s="15" t="str">
        <f>Raw_Data!E3942</f>
        <v>Zaid</v>
      </c>
      <c r="F3942" s="15">
        <f>Raw_Data!F3942</f>
        <v>2.11</v>
      </c>
      <c r="G3942" s="18">
        <f>IF(Raw_Data!G3942="",ROUND(AVERAGEIFS(Raw_Data!$G$2:$G$4001,Raw_Data!$E$2:$E$4001,E3942),1),Raw_Data!G3942)</f>
        <v>398.4</v>
      </c>
      <c r="H3942" s="15">
        <f>Raw_Data!H3942</f>
        <v>31.1</v>
      </c>
      <c r="I3942" s="15">
        <f>Raw_Data!I3942</f>
        <v>37.799999999999997</v>
      </c>
      <c r="J3942" s="15">
        <f>Raw_Data!J3942</f>
        <v>8.8000000000000007</v>
      </c>
      <c r="K3942" s="15">
        <f>Raw_Data!K3942</f>
        <v>6.1</v>
      </c>
      <c r="L3942" s="18">
        <f>IF(Raw_Data!L3942="",ROUND(AVERAGEIFS(Raw_Data!$L$2:$L$4001,Raw_Data!$E$2:$E$4001,E3942),1),Raw_Data!L3942)</f>
        <v>14.5</v>
      </c>
      <c r="M3942" s="15">
        <f>Raw_Data!M3942</f>
        <v>132.19999999999999</v>
      </c>
      <c r="N3942" s="15">
        <f>Raw_Data!N3942</f>
        <v>62.6</v>
      </c>
      <c r="O3942" s="15">
        <f>Raw_Data!O3942</f>
        <v>121.7</v>
      </c>
      <c r="P3942" s="15" t="str">
        <f>Raw_Data!P3942</f>
        <v>Flood</v>
      </c>
      <c r="Q3942" s="15">
        <f>Raw_Data!Q3942</f>
        <v>119.2</v>
      </c>
      <c r="R3942" s="15">
        <f>Raw_Data!R3942</f>
        <v>0.5</v>
      </c>
      <c r="S3942" s="15">
        <f>Raw_Data!S3942</f>
        <v>1</v>
      </c>
      <c r="T3942" s="18">
        <f>IF(Raw_Data!T3942="",ROUND(AVERAGEIFS(Raw_Data!$T$2:$T$4001,Raw_Data!$E$2:$E$4001,E3942,Raw_Data!$D$2:$D$4001,D3942),2),IF(Raw_Data!T3942&gt;INDEX(Cleaning_Reference!$F$6:$F$13,MATCH(D3942,Cleaning_Reference!$A$6:$A$13,0)),INDEX(Cleaning_Reference!$F$6:$F$13,MATCH(D3942,Cleaning_Reference!$A$6:$A$13,0)),Raw_Data!T3942))</f>
        <v>35.880000000000003</v>
      </c>
      <c r="U3942" s="15">
        <f>Raw_Data!U3942</f>
        <v>75.709999999999994</v>
      </c>
      <c r="V3942" s="15">
        <f>Raw_Data!V3942</f>
        <v>3367</v>
      </c>
      <c r="W3942" s="15">
        <f>Raw_Data!W3942</f>
        <v>124124</v>
      </c>
      <c r="X3942" s="15">
        <f>Raw_Data!X3942</f>
        <v>254916</v>
      </c>
      <c r="Y3942" s="15">
        <f>Raw_Data!Y3942</f>
        <v>130792</v>
      </c>
      <c r="Z3942" s="15">
        <f>Raw_Data!Z3942</f>
        <v>4221</v>
      </c>
      <c r="AA3942" s="15">
        <f>Raw_Data!AA3942</f>
        <v>17.937000000000001</v>
      </c>
      <c r="AB3942" s="15">
        <f>Raw_Data!AB3942</f>
        <v>32</v>
      </c>
      <c r="AC3942" s="19" t="str">
        <f>IF(Raw_Data!G3942="","Yes","No")</f>
        <v>No</v>
      </c>
      <c r="AD3942" s="19" t="str">
        <f>IF(Raw_Data!L3942="","Yes","No")</f>
        <v>No</v>
      </c>
      <c r="AE3942" s="19" t="str">
        <f>IF(Raw_Data!T3942="","Imputed",IF(Raw_Data!T3942&gt;INDEX(Cleaning_Reference!$F$6:$F$13,MATCH(D3942,Cleaning_Reference!$A$6:$A$13,0)),"Capped","Original"))</f>
        <v>Original</v>
      </c>
      <c r="AF3942" s="21">
        <f t="shared" si="61"/>
        <v>75.709999999999994</v>
      </c>
    </row>
    <row r="3943" spans="1:32" ht="15" customHeight="1" x14ac:dyDescent="0.3">
      <c r="A3943" s="20" t="str">
        <f>Raw_Data!A3943</f>
        <v>SF13942</v>
      </c>
      <c r="B3943" s="15" t="str">
        <f>Raw_Data!B3943</f>
        <v>Andhra Pradesh</v>
      </c>
      <c r="C3943" s="15" t="str">
        <f>Raw_Data!C3943</f>
        <v>Raichur</v>
      </c>
      <c r="D3943" s="15" t="str">
        <f>Raw_Data!D3943</f>
        <v>Rice</v>
      </c>
      <c r="E3943" s="15" t="str">
        <f>Raw_Data!E3943</f>
        <v>Zaid</v>
      </c>
      <c r="F3943" s="15">
        <f>Raw_Data!F3943</f>
        <v>10.51</v>
      </c>
      <c r="G3943" s="18">
        <f>IF(Raw_Data!G3943="",ROUND(AVERAGEIFS(Raw_Data!$G$2:$G$4001,Raw_Data!$E$2:$E$4001,E3943),1),Raw_Data!G3943)</f>
        <v>411</v>
      </c>
      <c r="H3943" s="15">
        <f>Raw_Data!H3943</f>
        <v>30.5</v>
      </c>
      <c r="I3943" s="15">
        <f>Raw_Data!I3943</f>
        <v>59.4</v>
      </c>
      <c r="J3943" s="15">
        <f>Raw_Data!J3943</f>
        <v>5.9</v>
      </c>
      <c r="K3943" s="15">
        <f>Raw_Data!K3943</f>
        <v>5.88</v>
      </c>
      <c r="L3943" s="18">
        <f>IF(Raw_Data!L3943="",ROUND(AVERAGEIFS(Raw_Data!$L$2:$L$4001,Raw_Data!$E$2:$E$4001,E3943),1),Raw_Data!L3943)</f>
        <v>28.4</v>
      </c>
      <c r="M3943" s="15">
        <f>Raw_Data!M3943</f>
        <v>155.69999999999999</v>
      </c>
      <c r="N3943" s="15">
        <f>Raw_Data!N3943</f>
        <v>32.1</v>
      </c>
      <c r="O3943" s="15">
        <f>Raw_Data!O3943</f>
        <v>90.1</v>
      </c>
      <c r="P3943" s="15" t="str">
        <f>Raw_Data!P3943</f>
        <v>Sprinkler</v>
      </c>
      <c r="Q3943" s="15">
        <f>Raw_Data!Q3943</f>
        <v>231.1</v>
      </c>
      <c r="R3943" s="15">
        <f>Raw_Data!R3943</f>
        <v>6.51</v>
      </c>
      <c r="S3943" s="15">
        <f>Raw_Data!S3943</f>
        <v>0.84</v>
      </c>
      <c r="T3943" s="18">
        <f>IF(Raw_Data!T3943="",ROUND(AVERAGEIFS(Raw_Data!$T$2:$T$4001,Raw_Data!$E$2:$E$4001,E3943,Raw_Data!$D$2:$D$4001,D3943),2),IF(Raw_Data!T3943&gt;INDEX(Cleaning_Reference!$F$6:$F$13,MATCH(D3943,Cleaning_Reference!$A$6:$A$13,0)),INDEX(Cleaning_Reference!$F$6:$F$13,MATCH(D3943,Cleaning_Reference!$A$6:$A$13,0)),Raw_Data!T3943))</f>
        <v>1.1399999999999999</v>
      </c>
      <c r="U3943" s="15">
        <f>Raw_Data!U3943</f>
        <v>11.98</v>
      </c>
      <c r="V3943" s="15">
        <f>Raw_Data!V3943</f>
        <v>19488</v>
      </c>
      <c r="W3943" s="15">
        <f>Raw_Data!W3943</f>
        <v>702019</v>
      </c>
      <c r="X3943" s="15">
        <f>Raw_Data!X3943</f>
        <v>233466</v>
      </c>
      <c r="Y3943" s="15">
        <f>Raw_Data!Y3943</f>
        <v>-468553</v>
      </c>
      <c r="Z3943" s="15">
        <f>Raw_Data!Z3943</f>
        <v>18118</v>
      </c>
      <c r="AA3943" s="15">
        <f>Raw_Data!AA3943</f>
        <v>0.66100000000000003</v>
      </c>
      <c r="AB3943" s="15">
        <f>Raw_Data!AB3943</f>
        <v>36</v>
      </c>
      <c r="AC3943" s="19" t="str">
        <f>IF(Raw_Data!G3943="","Yes","No")</f>
        <v>No</v>
      </c>
      <c r="AD3943" s="19" t="str">
        <f>IF(Raw_Data!L3943="","Yes","No")</f>
        <v>No</v>
      </c>
      <c r="AE3943" s="19" t="str">
        <f>IF(Raw_Data!T3943="","Imputed",IF(Raw_Data!T3943&gt;INDEX(Cleaning_Reference!$F$6:$F$13,MATCH(D3943,Cleaning_Reference!$A$6:$A$13,0)),"Capped","Original"))</f>
        <v>Original</v>
      </c>
      <c r="AF3943" s="21">
        <f t="shared" si="61"/>
        <v>11.98</v>
      </c>
    </row>
    <row r="3944" spans="1:32" ht="15" customHeight="1" x14ac:dyDescent="0.3">
      <c r="A3944" s="20" t="str">
        <f>Raw_Data!A3944</f>
        <v>SF13943</v>
      </c>
      <c r="B3944" s="15" t="str">
        <f>Raw_Data!B3944</f>
        <v>Maharashtra</v>
      </c>
      <c r="C3944" s="15" t="str">
        <f>Raw_Data!C3944</f>
        <v>Erode</v>
      </c>
      <c r="D3944" s="15" t="str">
        <f>Raw_Data!D3944</f>
        <v>Chilli</v>
      </c>
      <c r="E3944" s="15" t="str">
        <f>Raw_Data!E3944</f>
        <v>Rabi</v>
      </c>
      <c r="F3944" s="15">
        <f>Raw_Data!F3944</f>
        <v>2.2599999999999998</v>
      </c>
      <c r="G3944" s="18">
        <f>IF(Raw_Data!G3944="",ROUND(AVERAGEIFS(Raw_Data!$G$2:$G$4001,Raw_Data!$E$2:$E$4001,E3944),1),Raw_Data!G3944)</f>
        <v>854.2</v>
      </c>
      <c r="H3944" s="15">
        <f>Raw_Data!H3944</f>
        <v>26.7</v>
      </c>
      <c r="I3944" s="15">
        <f>Raw_Data!I3944</f>
        <v>41.2</v>
      </c>
      <c r="J3944" s="15">
        <f>Raw_Data!J3944</f>
        <v>7.3</v>
      </c>
      <c r="K3944" s="15">
        <f>Raw_Data!K3944</f>
        <v>5.2</v>
      </c>
      <c r="L3944" s="18">
        <f>IF(Raw_Data!L3944="",ROUND(AVERAGEIFS(Raw_Data!$L$2:$L$4001,Raw_Data!$E$2:$E$4001,E3944),1),Raw_Data!L3944)</f>
        <v>31.8</v>
      </c>
      <c r="M3944" s="15">
        <f>Raw_Data!M3944</f>
        <v>87.4</v>
      </c>
      <c r="N3944" s="15">
        <f>Raw_Data!N3944</f>
        <v>38.299999999999997</v>
      </c>
      <c r="O3944" s="15">
        <f>Raw_Data!O3944</f>
        <v>144.30000000000001</v>
      </c>
      <c r="P3944" s="15" t="str">
        <f>Raw_Data!P3944</f>
        <v>Drip</v>
      </c>
      <c r="Q3944" s="15">
        <f>Raw_Data!Q3944</f>
        <v>159.19999999999999</v>
      </c>
      <c r="R3944" s="15">
        <f>Raw_Data!R3944</f>
        <v>6.17</v>
      </c>
      <c r="S3944" s="15">
        <f>Raw_Data!S3944</f>
        <v>0.93</v>
      </c>
      <c r="T3944" s="18">
        <f>IF(Raw_Data!T3944="",ROUND(AVERAGEIFS(Raw_Data!$T$2:$T$4001,Raw_Data!$E$2:$E$4001,E3944,Raw_Data!$D$2:$D$4001,D3944),2),IF(Raw_Data!T3944&gt;INDEX(Cleaning_Reference!$F$6:$F$13,MATCH(D3944,Cleaning_Reference!$A$6:$A$13,0)),INDEX(Cleaning_Reference!$F$6:$F$13,MATCH(D3944,Cleaning_Reference!$A$6:$A$13,0)),Raw_Data!T3944))</f>
        <v>0.3</v>
      </c>
      <c r="U3944" s="15">
        <f>Raw_Data!U3944</f>
        <v>0.68</v>
      </c>
      <c r="V3944" s="15">
        <f>Raw_Data!V3944</f>
        <v>89733</v>
      </c>
      <c r="W3944" s="15">
        <f>Raw_Data!W3944</f>
        <v>138570</v>
      </c>
      <c r="X3944" s="15">
        <f>Raw_Data!X3944</f>
        <v>61018</v>
      </c>
      <c r="Y3944" s="15">
        <f>Raw_Data!Y3944</f>
        <v>-77552</v>
      </c>
      <c r="Z3944" s="15">
        <f>Raw_Data!Z3944</f>
        <v>1316</v>
      </c>
      <c r="AA3944" s="15">
        <f>Raw_Data!AA3944</f>
        <v>0.51700000000000002</v>
      </c>
      <c r="AB3944" s="15">
        <f>Raw_Data!AB3944</f>
        <v>30.1</v>
      </c>
      <c r="AC3944" s="19" t="str">
        <f>IF(Raw_Data!G3944="","Yes","No")</f>
        <v>No</v>
      </c>
      <c r="AD3944" s="19" t="str">
        <f>IF(Raw_Data!L3944="","Yes","No")</f>
        <v>No</v>
      </c>
      <c r="AE3944" s="19" t="str">
        <f>IF(Raw_Data!T3944="","Imputed",IF(Raw_Data!T3944&gt;INDEX(Cleaning_Reference!$F$6:$F$13,MATCH(D3944,Cleaning_Reference!$A$6:$A$13,0)),"Capped","Original"))</f>
        <v>Original</v>
      </c>
      <c r="AF3944" s="21">
        <f t="shared" si="61"/>
        <v>0.68</v>
      </c>
    </row>
    <row r="3945" spans="1:32" ht="15" customHeight="1" x14ac:dyDescent="0.3">
      <c r="A3945" s="20" t="str">
        <f>Raw_Data!A3945</f>
        <v>SF13944</v>
      </c>
      <c r="B3945" s="15" t="str">
        <f>Raw_Data!B3945</f>
        <v>Punjab</v>
      </c>
      <c r="C3945" s="15" t="str">
        <f>Raw_Data!C3945</f>
        <v>Erode</v>
      </c>
      <c r="D3945" s="15" t="str">
        <f>Raw_Data!D3945</f>
        <v>Pulses</v>
      </c>
      <c r="E3945" s="15" t="str">
        <f>Raw_Data!E3945</f>
        <v>Kharif</v>
      </c>
      <c r="F3945" s="15">
        <f>Raw_Data!F3945</f>
        <v>6.63</v>
      </c>
      <c r="G3945" s="18">
        <f>IF(Raw_Data!G3945="",ROUND(AVERAGEIFS(Raw_Data!$G$2:$G$4001,Raw_Data!$E$2:$E$4001,E3945),1),Raw_Data!G3945)</f>
        <v>1093.9000000000001</v>
      </c>
      <c r="H3945" s="15">
        <f>Raw_Data!H3945</f>
        <v>32.5</v>
      </c>
      <c r="I3945" s="15">
        <f>Raw_Data!I3945</f>
        <v>71.7</v>
      </c>
      <c r="J3945" s="15">
        <f>Raw_Data!J3945</f>
        <v>7</v>
      </c>
      <c r="K3945" s="15">
        <f>Raw_Data!K3945</f>
        <v>7.05</v>
      </c>
      <c r="L3945" s="18">
        <f>IF(Raw_Data!L3945="",ROUND(AVERAGEIFS(Raw_Data!$L$2:$L$4001,Raw_Data!$E$2:$E$4001,E3945),1),Raw_Data!L3945)</f>
        <v>29.3</v>
      </c>
      <c r="M3945" s="15">
        <f>Raw_Data!M3945</f>
        <v>90.2</v>
      </c>
      <c r="N3945" s="15">
        <f>Raw_Data!N3945</f>
        <v>42.9</v>
      </c>
      <c r="O3945" s="15">
        <f>Raw_Data!O3945</f>
        <v>85.6</v>
      </c>
      <c r="P3945" s="15" t="str">
        <f>Raw_Data!P3945</f>
        <v>Sprinkler</v>
      </c>
      <c r="Q3945" s="15">
        <f>Raw_Data!Q3945</f>
        <v>137.6</v>
      </c>
      <c r="R3945" s="15">
        <f>Raw_Data!R3945</f>
        <v>4.93</v>
      </c>
      <c r="S3945" s="15">
        <f>Raw_Data!S3945</f>
        <v>0.79</v>
      </c>
      <c r="T3945" s="18">
        <f>IF(Raw_Data!T3945="",ROUND(AVERAGEIFS(Raw_Data!$T$2:$T$4001,Raw_Data!$E$2:$E$4001,E3945,Raw_Data!$D$2:$D$4001,D3945),2),IF(Raw_Data!T3945&gt;INDEX(Cleaning_Reference!$F$6:$F$13,MATCH(D3945,Cleaning_Reference!$A$6:$A$13,0)),INDEX(Cleaning_Reference!$F$6:$F$13,MATCH(D3945,Cleaning_Reference!$A$6:$A$13,0)),Raw_Data!T3945))</f>
        <v>1.06</v>
      </c>
      <c r="U3945" s="15">
        <f>Raw_Data!U3945</f>
        <v>7.03</v>
      </c>
      <c r="V3945" s="15">
        <f>Raw_Data!V3945</f>
        <v>63475</v>
      </c>
      <c r="W3945" s="15">
        <f>Raw_Data!W3945</f>
        <v>418547</v>
      </c>
      <c r="X3945" s="15">
        <f>Raw_Data!X3945</f>
        <v>446229</v>
      </c>
      <c r="Y3945" s="15">
        <f>Raw_Data!Y3945</f>
        <v>27682</v>
      </c>
      <c r="Z3945" s="15">
        <f>Raw_Data!Z3945</f>
        <v>2512</v>
      </c>
      <c r="AA3945" s="15">
        <f>Raw_Data!AA3945</f>
        <v>2.7989999999999999</v>
      </c>
      <c r="AB3945" s="15">
        <f>Raw_Data!AB3945</f>
        <v>56.5</v>
      </c>
      <c r="AC3945" s="19" t="str">
        <f>IF(Raw_Data!G3945="","Yes","No")</f>
        <v>No</v>
      </c>
      <c r="AD3945" s="19" t="str">
        <f>IF(Raw_Data!L3945="","Yes","No")</f>
        <v>No</v>
      </c>
      <c r="AE3945" s="19" t="str">
        <f>IF(Raw_Data!T3945="","Imputed",IF(Raw_Data!T3945&gt;INDEX(Cleaning_Reference!$F$6:$F$13,MATCH(D3945,Cleaning_Reference!$A$6:$A$13,0)),"Capped","Original"))</f>
        <v>Original</v>
      </c>
      <c r="AF3945" s="21">
        <f t="shared" si="61"/>
        <v>7.03</v>
      </c>
    </row>
    <row r="3946" spans="1:32" ht="15" customHeight="1" x14ac:dyDescent="0.3">
      <c r="A3946" s="20" t="str">
        <f>Raw_Data!A3946</f>
        <v>SF13945</v>
      </c>
      <c r="B3946" s="15" t="str">
        <f>Raw_Data!B3946</f>
        <v>Tamil Nadu</v>
      </c>
      <c r="C3946" s="15" t="str">
        <f>Raw_Data!C3946</f>
        <v>Indore</v>
      </c>
      <c r="D3946" s="15" t="str">
        <f>Raw_Data!D3946</f>
        <v>Cotton</v>
      </c>
      <c r="E3946" s="15" t="str">
        <f>Raw_Data!E3946</f>
        <v>Kharif</v>
      </c>
      <c r="F3946" s="15">
        <f>Raw_Data!F3946</f>
        <v>5.41</v>
      </c>
      <c r="G3946" s="18">
        <f>IF(Raw_Data!G3946="",ROUND(AVERAGEIFS(Raw_Data!$G$2:$G$4001,Raw_Data!$E$2:$E$4001,E3946),1),Raw_Data!G3946)</f>
        <v>641.29999999999995</v>
      </c>
      <c r="H3946" s="15">
        <f>Raw_Data!H3946</f>
        <v>26.9</v>
      </c>
      <c r="I3946" s="15">
        <f>Raw_Data!I3946</f>
        <v>69.3</v>
      </c>
      <c r="J3946" s="15">
        <f>Raw_Data!J3946</f>
        <v>7.5</v>
      </c>
      <c r="K3946" s="15">
        <f>Raw_Data!K3946</f>
        <v>6.13</v>
      </c>
      <c r="L3946" s="18">
        <f>IF(Raw_Data!L3946="",ROUND(AVERAGEIFS(Raw_Data!$L$2:$L$4001,Raw_Data!$E$2:$E$4001,E3946),1),Raw_Data!L3946)</f>
        <v>28.5</v>
      </c>
      <c r="M3946" s="15">
        <f>Raw_Data!M3946</f>
        <v>135.4</v>
      </c>
      <c r="N3946" s="15">
        <f>Raw_Data!N3946</f>
        <v>34.799999999999997</v>
      </c>
      <c r="O3946" s="15">
        <f>Raw_Data!O3946</f>
        <v>80.2</v>
      </c>
      <c r="P3946" s="15" t="str">
        <f>Raw_Data!P3946</f>
        <v>Rainfed</v>
      </c>
      <c r="Q3946" s="15">
        <f>Raw_Data!Q3946</f>
        <v>232</v>
      </c>
      <c r="R3946" s="15">
        <f>Raw_Data!R3946</f>
        <v>5.34</v>
      </c>
      <c r="S3946" s="15">
        <f>Raw_Data!S3946</f>
        <v>0.88</v>
      </c>
      <c r="T3946" s="18">
        <f>IF(Raw_Data!T3946="",ROUND(AVERAGEIFS(Raw_Data!$T$2:$T$4001,Raw_Data!$E$2:$E$4001,E3946,Raw_Data!$D$2:$D$4001,D3946),2),IF(Raw_Data!T3946&gt;INDEX(Cleaning_Reference!$F$6:$F$13,MATCH(D3946,Cleaning_Reference!$A$6:$A$13,0)),INDEX(Cleaning_Reference!$F$6:$F$13,MATCH(D3946,Cleaning_Reference!$A$6:$A$13,0)),Raw_Data!T3946))</f>
        <v>1.45</v>
      </c>
      <c r="U3946" s="15">
        <f>Raw_Data!U3946</f>
        <v>7.84</v>
      </c>
      <c r="V3946" s="15">
        <f>Raw_Data!V3946</f>
        <v>65780</v>
      </c>
      <c r="W3946" s="15">
        <f>Raw_Data!W3946</f>
        <v>345616</v>
      </c>
      <c r="X3946" s="15">
        <f>Raw_Data!X3946</f>
        <v>515715</v>
      </c>
      <c r="Y3946" s="15">
        <f>Raw_Data!Y3946</f>
        <v>170099</v>
      </c>
      <c r="Z3946" s="15">
        <f>Raw_Data!Z3946</f>
        <v>2632</v>
      </c>
      <c r="AA3946" s="15">
        <f>Raw_Data!AA3946</f>
        <v>2.9790000000000001</v>
      </c>
      <c r="AB3946" s="15">
        <f>Raw_Data!AB3946</f>
        <v>44.7</v>
      </c>
      <c r="AC3946" s="19" t="str">
        <f>IF(Raw_Data!G3946="","Yes","No")</f>
        <v>No</v>
      </c>
      <c r="AD3946" s="19" t="str">
        <f>IF(Raw_Data!L3946="","Yes","No")</f>
        <v>No</v>
      </c>
      <c r="AE3946" s="19" t="str">
        <f>IF(Raw_Data!T3946="","Imputed",IF(Raw_Data!T3946&gt;INDEX(Cleaning_Reference!$F$6:$F$13,MATCH(D3946,Cleaning_Reference!$A$6:$A$13,0)),"Capped","Original"))</f>
        <v>Original</v>
      </c>
      <c r="AF3946" s="21">
        <f t="shared" si="61"/>
        <v>7.84</v>
      </c>
    </row>
    <row r="3947" spans="1:32" ht="15" customHeight="1" x14ac:dyDescent="0.3">
      <c r="A3947" s="20" t="str">
        <f>Raw_Data!A3947</f>
        <v>SF13946</v>
      </c>
      <c r="B3947" s="15" t="str">
        <f>Raw_Data!B3947</f>
        <v>Punjab</v>
      </c>
      <c r="C3947" s="15" t="str">
        <f>Raw_Data!C3947</f>
        <v>Warangal</v>
      </c>
      <c r="D3947" s="15" t="str">
        <f>Raw_Data!D3947</f>
        <v>Chilli</v>
      </c>
      <c r="E3947" s="15" t="str">
        <f>Raw_Data!E3947</f>
        <v>Rabi</v>
      </c>
      <c r="F3947" s="15">
        <f>Raw_Data!F3947</f>
        <v>10.33</v>
      </c>
      <c r="G3947" s="18">
        <f>IF(Raw_Data!G3947="",ROUND(AVERAGEIFS(Raw_Data!$G$2:$G$4001,Raw_Data!$E$2:$E$4001,E3947),1),Raw_Data!G3947)</f>
        <v>638</v>
      </c>
      <c r="H3947" s="15">
        <f>Raw_Data!H3947</f>
        <v>24.3</v>
      </c>
      <c r="I3947" s="15">
        <f>Raw_Data!I3947</f>
        <v>64.900000000000006</v>
      </c>
      <c r="J3947" s="15">
        <f>Raw_Data!J3947</f>
        <v>6.8</v>
      </c>
      <c r="K3947" s="15">
        <f>Raw_Data!K3947</f>
        <v>6.9</v>
      </c>
      <c r="L3947" s="18">
        <f>IF(Raw_Data!L3947="",ROUND(AVERAGEIFS(Raw_Data!$L$2:$L$4001,Raw_Data!$E$2:$E$4001,E3947),1),Raw_Data!L3947)</f>
        <v>37.799999999999997</v>
      </c>
      <c r="M3947" s="15">
        <f>Raw_Data!M3947</f>
        <v>108</v>
      </c>
      <c r="N3947" s="15">
        <f>Raw_Data!N3947</f>
        <v>56.9</v>
      </c>
      <c r="O3947" s="15">
        <f>Raw_Data!O3947</f>
        <v>134.9</v>
      </c>
      <c r="P3947" s="15" t="str">
        <f>Raw_Data!P3947</f>
        <v>Flood</v>
      </c>
      <c r="Q3947" s="15">
        <f>Raw_Data!Q3947</f>
        <v>80.900000000000006</v>
      </c>
      <c r="R3947" s="15">
        <f>Raw_Data!R3947</f>
        <v>4.63</v>
      </c>
      <c r="S3947" s="15">
        <f>Raw_Data!S3947</f>
        <v>0.96</v>
      </c>
      <c r="T3947" s="18">
        <f>IF(Raw_Data!T3947="",ROUND(AVERAGEIFS(Raw_Data!$T$2:$T$4001,Raw_Data!$E$2:$E$4001,E3947,Raw_Data!$D$2:$D$4001,D3947),2),IF(Raw_Data!T3947&gt;INDEX(Cleaning_Reference!$F$6:$F$13,MATCH(D3947,Cleaning_Reference!$A$6:$A$13,0)),INDEX(Cleaning_Reference!$F$6:$F$13,MATCH(D3947,Cleaning_Reference!$A$6:$A$13,0)),Raw_Data!T3947))</f>
        <v>3.05</v>
      </c>
      <c r="U3947" s="15">
        <f>Raw_Data!U3947</f>
        <v>31.51</v>
      </c>
      <c r="V3947" s="15">
        <f>Raw_Data!V3947</f>
        <v>105747</v>
      </c>
      <c r="W3947" s="15">
        <f>Raw_Data!W3947</f>
        <v>585484</v>
      </c>
      <c r="X3947" s="15">
        <f>Raw_Data!X3947</f>
        <v>3332088</v>
      </c>
      <c r="Y3947" s="15">
        <f>Raw_Data!Y3947</f>
        <v>2746604</v>
      </c>
      <c r="Z3947" s="15">
        <f>Raw_Data!Z3947</f>
        <v>8762</v>
      </c>
      <c r="AA3947" s="15">
        <f>Raw_Data!AA3947</f>
        <v>3.5960000000000001</v>
      </c>
      <c r="AB3947" s="15">
        <f>Raw_Data!AB3947</f>
        <v>49.3</v>
      </c>
      <c r="AC3947" s="19" t="str">
        <f>IF(Raw_Data!G3947="","Yes","No")</f>
        <v>No</v>
      </c>
      <c r="AD3947" s="19" t="str">
        <f>IF(Raw_Data!L3947="","Yes","No")</f>
        <v>No</v>
      </c>
      <c r="AE3947" s="19" t="str">
        <f>IF(Raw_Data!T3947="","Imputed",IF(Raw_Data!T3947&gt;INDEX(Cleaning_Reference!$F$6:$F$13,MATCH(D3947,Cleaning_Reference!$A$6:$A$13,0)),"Capped","Original"))</f>
        <v>Original</v>
      </c>
      <c r="AF3947" s="21">
        <f t="shared" si="61"/>
        <v>31.51</v>
      </c>
    </row>
    <row r="3948" spans="1:32" ht="15" customHeight="1" x14ac:dyDescent="0.3">
      <c r="A3948" s="20" t="str">
        <f>Raw_Data!A3948</f>
        <v>SF13947</v>
      </c>
      <c r="B3948" s="15" t="str">
        <f>Raw_Data!B3948</f>
        <v>Madhya Pradesh</v>
      </c>
      <c r="C3948" s="15" t="str">
        <f>Raw_Data!C3948</f>
        <v>Ludhiana</v>
      </c>
      <c r="D3948" s="15" t="str">
        <f>Raw_Data!D3948</f>
        <v>Chilli</v>
      </c>
      <c r="E3948" s="15" t="str">
        <f>Raw_Data!E3948</f>
        <v>Rabi</v>
      </c>
      <c r="F3948" s="15">
        <f>Raw_Data!F3948</f>
        <v>5.18</v>
      </c>
      <c r="G3948" s="18">
        <f>IF(Raw_Data!G3948="",ROUND(AVERAGEIFS(Raw_Data!$G$2:$G$4001,Raw_Data!$E$2:$E$4001,E3948),1),Raw_Data!G3948)</f>
        <v>572.1</v>
      </c>
      <c r="H3948" s="15">
        <f>Raw_Data!H3948</f>
        <v>21.6</v>
      </c>
      <c r="I3948" s="15">
        <f>Raw_Data!I3948</f>
        <v>69.400000000000006</v>
      </c>
      <c r="J3948" s="15">
        <f>Raw_Data!J3948</f>
        <v>9.1</v>
      </c>
      <c r="K3948" s="15">
        <f>Raw_Data!K3948</f>
        <v>5.59</v>
      </c>
      <c r="L3948" s="18">
        <f>IF(Raw_Data!L3948="",ROUND(AVERAGEIFS(Raw_Data!$L$2:$L$4001,Raw_Data!$E$2:$E$4001,E3948),1),Raw_Data!L3948)</f>
        <v>19.899999999999999</v>
      </c>
      <c r="M3948" s="15">
        <f>Raw_Data!M3948</f>
        <v>94.3</v>
      </c>
      <c r="N3948" s="15">
        <f>Raw_Data!N3948</f>
        <v>69.2</v>
      </c>
      <c r="O3948" s="15">
        <f>Raw_Data!O3948</f>
        <v>104.1</v>
      </c>
      <c r="P3948" s="15" t="str">
        <f>Raw_Data!P3948</f>
        <v>Sprinkler</v>
      </c>
      <c r="Q3948" s="15">
        <f>Raw_Data!Q3948</f>
        <v>135.69999999999999</v>
      </c>
      <c r="R3948" s="15">
        <f>Raw_Data!R3948</f>
        <v>5.32</v>
      </c>
      <c r="S3948" s="15">
        <f>Raw_Data!S3948</f>
        <v>0.84</v>
      </c>
      <c r="T3948" s="18">
        <f>IF(Raw_Data!T3948="",ROUND(AVERAGEIFS(Raw_Data!$T$2:$T$4001,Raw_Data!$E$2:$E$4001,E3948,Raw_Data!$D$2:$D$4001,D3948),2),IF(Raw_Data!T3948&gt;INDEX(Cleaning_Reference!$F$6:$F$13,MATCH(D3948,Cleaning_Reference!$A$6:$A$13,0)),INDEX(Cleaning_Reference!$F$6:$F$13,MATCH(D3948,Cleaning_Reference!$A$6:$A$13,0)),Raw_Data!T3948))</f>
        <v>1.46</v>
      </c>
      <c r="U3948" s="15">
        <f>Raw_Data!U3948</f>
        <v>2.75</v>
      </c>
      <c r="V3948" s="15">
        <f>Raw_Data!V3948</f>
        <v>107687</v>
      </c>
      <c r="W3948" s="15">
        <f>Raw_Data!W3948</f>
        <v>335676</v>
      </c>
      <c r="X3948" s="15">
        <f>Raw_Data!X3948</f>
        <v>296139</v>
      </c>
      <c r="Y3948" s="15">
        <f>Raw_Data!Y3948</f>
        <v>-39537</v>
      </c>
      <c r="Z3948" s="15">
        <f>Raw_Data!Z3948</f>
        <v>3646</v>
      </c>
      <c r="AA3948" s="15">
        <f>Raw_Data!AA3948</f>
        <v>0.754</v>
      </c>
      <c r="AB3948" s="15">
        <f>Raw_Data!AB3948</f>
        <v>42.9</v>
      </c>
      <c r="AC3948" s="19" t="str">
        <f>IF(Raw_Data!G3948="","Yes","No")</f>
        <v>No</v>
      </c>
      <c r="AD3948" s="19" t="str">
        <f>IF(Raw_Data!L3948="","Yes","No")</f>
        <v>No</v>
      </c>
      <c r="AE3948" s="19" t="str">
        <f>IF(Raw_Data!T3948="","Imputed",IF(Raw_Data!T3948&gt;INDEX(Cleaning_Reference!$F$6:$F$13,MATCH(D3948,Cleaning_Reference!$A$6:$A$13,0)),"Capped","Original"))</f>
        <v>Imputed</v>
      </c>
      <c r="AF3948" s="21">
        <f t="shared" si="61"/>
        <v>7.56</v>
      </c>
    </row>
    <row r="3949" spans="1:32" ht="15" customHeight="1" x14ac:dyDescent="0.3">
      <c r="A3949" s="20" t="str">
        <f>Raw_Data!A3949</f>
        <v>SF13948</v>
      </c>
      <c r="B3949" s="15" t="str">
        <f>Raw_Data!B3949</f>
        <v>Andhra Pradesh</v>
      </c>
      <c r="C3949" s="15" t="str">
        <f>Raw_Data!C3949</f>
        <v>Krishna</v>
      </c>
      <c r="D3949" s="15" t="str">
        <f>Raw_Data!D3949</f>
        <v>Wheat</v>
      </c>
      <c r="E3949" s="15" t="str">
        <f>Raw_Data!E3949</f>
        <v>Rabi</v>
      </c>
      <c r="F3949" s="15">
        <f>Raw_Data!F3949</f>
        <v>1.73</v>
      </c>
      <c r="G3949" s="18">
        <f>IF(Raw_Data!G3949="",ROUND(AVERAGEIFS(Raw_Data!$G$2:$G$4001,Raw_Data!$E$2:$E$4001,E3949),1),Raw_Data!G3949)</f>
        <v>340</v>
      </c>
      <c r="H3949" s="15">
        <f>Raw_Data!H3949</f>
        <v>25.5</v>
      </c>
      <c r="I3949" s="15">
        <f>Raw_Data!I3949</f>
        <v>55</v>
      </c>
      <c r="J3949" s="15">
        <f>Raw_Data!J3949</f>
        <v>7.9</v>
      </c>
      <c r="K3949" s="15">
        <f>Raw_Data!K3949</f>
        <v>6.24</v>
      </c>
      <c r="L3949" s="18">
        <f>IF(Raw_Data!L3949="",ROUND(AVERAGEIFS(Raw_Data!$L$2:$L$4001,Raw_Data!$E$2:$E$4001,E3949),1),Raw_Data!L3949)</f>
        <v>18.600000000000001</v>
      </c>
      <c r="M3949" s="15">
        <f>Raw_Data!M3949</f>
        <v>135.9</v>
      </c>
      <c r="N3949" s="15">
        <f>Raw_Data!N3949</f>
        <v>54.7</v>
      </c>
      <c r="O3949" s="15">
        <f>Raw_Data!O3949</f>
        <v>116.6</v>
      </c>
      <c r="P3949" s="15" t="str">
        <f>Raw_Data!P3949</f>
        <v>Rainfed</v>
      </c>
      <c r="Q3949" s="15">
        <f>Raw_Data!Q3949</f>
        <v>176.3</v>
      </c>
      <c r="R3949" s="15">
        <f>Raw_Data!R3949</f>
        <v>3.03</v>
      </c>
      <c r="S3949" s="15">
        <f>Raw_Data!S3949</f>
        <v>0.84</v>
      </c>
      <c r="T3949" s="18">
        <f>IF(Raw_Data!T3949="",ROUND(AVERAGEIFS(Raw_Data!$T$2:$T$4001,Raw_Data!$E$2:$E$4001,E3949,Raw_Data!$D$2:$D$4001,D3949),2),IF(Raw_Data!T3949&gt;INDEX(Cleaning_Reference!$F$6:$F$13,MATCH(D3949,Cleaning_Reference!$A$6:$A$13,0)),INDEX(Cleaning_Reference!$F$6:$F$13,MATCH(D3949,Cleaning_Reference!$A$6:$A$13,0)),Raw_Data!T3949))</f>
        <v>1.75</v>
      </c>
      <c r="U3949" s="15">
        <f>Raw_Data!U3949</f>
        <v>3.03</v>
      </c>
      <c r="V3949" s="15">
        <f>Raw_Data!V3949</f>
        <v>25565</v>
      </c>
      <c r="W3949" s="15">
        <f>Raw_Data!W3949</f>
        <v>110174</v>
      </c>
      <c r="X3949" s="15">
        <f>Raw_Data!X3949</f>
        <v>77462</v>
      </c>
      <c r="Y3949" s="15">
        <f>Raw_Data!Y3949</f>
        <v>-32712</v>
      </c>
      <c r="Z3949" s="15">
        <f>Raw_Data!Z3949</f>
        <v>460</v>
      </c>
      <c r="AA3949" s="15">
        <f>Raw_Data!AA3949</f>
        <v>6.5869999999999997</v>
      </c>
      <c r="AB3949" s="15">
        <f>Raw_Data!AB3949</f>
        <v>36.1</v>
      </c>
      <c r="AC3949" s="19" t="str">
        <f>IF(Raw_Data!G3949="","Yes","No")</f>
        <v>No</v>
      </c>
      <c r="AD3949" s="19" t="str">
        <f>IF(Raw_Data!L3949="","Yes","No")</f>
        <v>No</v>
      </c>
      <c r="AE3949" s="19" t="str">
        <f>IF(Raw_Data!T3949="","Imputed",IF(Raw_Data!T3949&gt;INDEX(Cleaning_Reference!$F$6:$F$13,MATCH(D3949,Cleaning_Reference!$A$6:$A$13,0)),"Capped","Original"))</f>
        <v>Original</v>
      </c>
      <c r="AF3949" s="21">
        <f t="shared" si="61"/>
        <v>3.03</v>
      </c>
    </row>
    <row r="3950" spans="1:32" ht="15" customHeight="1" x14ac:dyDescent="0.3">
      <c r="A3950" s="20" t="str">
        <f>Raw_Data!A3950</f>
        <v>SF13949</v>
      </c>
      <c r="B3950" s="15" t="str">
        <f>Raw_Data!B3950</f>
        <v>Karnataka</v>
      </c>
      <c r="C3950" s="15" t="str">
        <f>Raw_Data!C3950</f>
        <v>Nashik</v>
      </c>
      <c r="D3950" s="15" t="str">
        <f>Raw_Data!D3950</f>
        <v>Groundnut</v>
      </c>
      <c r="E3950" s="15" t="str">
        <f>Raw_Data!E3950</f>
        <v>Rabi</v>
      </c>
      <c r="F3950" s="15">
        <f>Raw_Data!F3950</f>
        <v>13.9</v>
      </c>
      <c r="G3950" s="18">
        <f>IF(Raw_Data!G3950="",ROUND(AVERAGEIFS(Raw_Data!$G$2:$G$4001,Raw_Data!$E$2:$E$4001,E3950),1),Raw_Data!G3950)</f>
        <v>493.3</v>
      </c>
      <c r="H3950" s="15">
        <f>Raw_Data!H3950</f>
        <v>21.4</v>
      </c>
      <c r="I3950" s="15">
        <f>Raw_Data!I3950</f>
        <v>53.3</v>
      </c>
      <c r="J3950" s="15">
        <f>Raw_Data!J3950</f>
        <v>8.8000000000000007</v>
      </c>
      <c r="K3950" s="15">
        <f>Raw_Data!K3950</f>
        <v>6.02</v>
      </c>
      <c r="L3950" s="18">
        <f>IF(Raw_Data!L3950="",ROUND(AVERAGEIFS(Raw_Data!$L$2:$L$4001,Raw_Data!$E$2:$E$4001,E3950),1),Raw_Data!L3950)</f>
        <v>19.399999999999999</v>
      </c>
      <c r="M3950" s="15">
        <f>Raw_Data!M3950</f>
        <v>69.599999999999994</v>
      </c>
      <c r="N3950" s="15">
        <f>Raw_Data!N3950</f>
        <v>38.5</v>
      </c>
      <c r="O3950" s="15">
        <f>Raw_Data!O3950</f>
        <v>90.9</v>
      </c>
      <c r="P3950" s="15" t="str">
        <f>Raw_Data!P3950</f>
        <v>Drip</v>
      </c>
      <c r="Q3950" s="15">
        <f>Raw_Data!Q3950</f>
        <v>222.8</v>
      </c>
      <c r="R3950" s="15">
        <f>Raw_Data!R3950</f>
        <v>5.54</v>
      </c>
      <c r="S3950" s="15">
        <f>Raw_Data!S3950</f>
        <v>0.66</v>
      </c>
      <c r="T3950" s="18">
        <f>IF(Raw_Data!T3950="",ROUND(AVERAGEIFS(Raw_Data!$T$2:$T$4001,Raw_Data!$E$2:$E$4001,E3950,Raw_Data!$D$2:$D$4001,D3950),2),IF(Raw_Data!T3950&gt;INDEX(Cleaning_Reference!$F$6:$F$13,MATCH(D3950,Cleaning_Reference!$A$6:$A$13,0)),INDEX(Cleaning_Reference!$F$6:$F$13,MATCH(D3950,Cleaning_Reference!$A$6:$A$13,0)),Raw_Data!T3950))</f>
        <v>0.91</v>
      </c>
      <c r="U3950" s="15">
        <f>Raw_Data!U3950</f>
        <v>12.65</v>
      </c>
      <c r="V3950" s="15">
        <f>Raw_Data!V3950</f>
        <v>48548</v>
      </c>
      <c r="W3950" s="15">
        <f>Raw_Data!W3950</f>
        <v>1039090</v>
      </c>
      <c r="X3950" s="15">
        <f>Raw_Data!X3950</f>
        <v>614132</v>
      </c>
      <c r="Y3950" s="15">
        <f>Raw_Data!Y3950</f>
        <v>-424958</v>
      </c>
      <c r="Z3950" s="15">
        <f>Raw_Data!Z3950</f>
        <v>5683</v>
      </c>
      <c r="AA3950" s="15">
        <f>Raw_Data!AA3950</f>
        <v>2.226</v>
      </c>
      <c r="AB3950" s="15">
        <f>Raw_Data!AB3950</f>
        <v>31.5</v>
      </c>
      <c r="AC3950" s="19" t="str">
        <f>IF(Raw_Data!G3950="","Yes","No")</f>
        <v>No</v>
      </c>
      <c r="AD3950" s="19" t="str">
        <f>IF(Raw_Data!L3950="","Yes","No")</f>
        <v>No</v>
      </c>
      <c r="AE3950" s="19" t="str">
        <f>IF(Raw_Data!T3950="","Imputed",IF(Raw_Data!T3950&gt;INDEX(Cleaning_Reference!$F$6:$F$13,MATCH(D3950,Cleaning_Reference!$A$6:$A$13,0)),"Capped","Original"))</f>
        <v>Original</v>
      </c>
      <c r="AF3950" s="21">
        <f t="shared" si="61"/>
        <v>12.65</v>
      </c>
    </row>
    <row r="3951" spans="1:32" ht="15" customHeight="1" x14ac:dyDescent="0.3">
      <c r="A3951" s="20" t="str">
        <f>Raw_Data!A3951</f>
        <v>SF13950</v>
      </c>
      <c r="B3951" s="15" t="str">
        <f>Raw_Data!B3951</f>
        <v>Madhya Pradesh</v>
      </c>
      <c r="C3951" s="15" t="str">
        <f>Raw_Data!C3951</f>
        <v>Nalgonda</v>
      </c>
      <c r="D3951" s="15" t="str">
        <f>Raw_Data!D3951</f>
        <v>Chilli</v>
      </c>
      <c r="E3951" s="15" t="str">
        <f>Raw_Data!E3951</f>
        <v>Zaid</v>
      </c>
      <c r="F3951" s="15">
        <f>Raw_Data!F3951</f>
        <v>2.44</v>
      </c>
      <c r="G3951" s="18">
        <f>IF(Raw_Data!G3951="",ROUND(AVERAGEIFS(Raw_Data!$G$2:$G$4001,Raw_Data!$E$2:$E$4001,E3951),1),Raw_Data!G3951)</f>
        <v>132.1</v>
      </c>
      <c r="H3951" s="15">
        <f>Raw_Data!H3951</f>
        <v>30.4</v>
      </c>
      <c r="I3951" s="15">
        <f>Raw_Data!I3951</f>
        <v>44.1</v>
      </c>
      <c r="J3951" s="15">
        <f>Raw_Data!J3951</f>
        <v>8.6</v>
      </c>
      <c r="K3951" s="15">
        <f>Raw_Data!K3951</f>
        <v>6.59</v>
      </c>
      <c r="L3951" s="18">
        <f>IF(Raw_Data!L3951="",ROUND(AVERAGEIFS(Raw_Data!$L$2:$L$4001,Raw_Data!$E$2:$E$4001,E3951),1),Raw_Data!L3951)</f>
        <v>17.2</v>
      </c>
      <c r="M3951" s="15">
        <f>Raw_Data!M3951</f>
        <v>140.9</v>
      </c>
      <c r="N3951" s="15">
        <f>Raw_Data!N3951</f>
        <v>76.599999999999994</v>
      </c>
      <c r="O3951" s="15">
        <f>Raw_Data!O3951</f>
        <v>76</v>
      </c>
      <c r="P3951" s="15" t="str">
        <f>Raw_Data!P3951</f>
        <v>Rainfed</v>
      </c>
      <c r="Q3951" s="15">
        <f>Raw_Data!Q3951</f>
        <v>192.6</v>
      </c>
      <c r="R3951" s="15">
        <f>Raw_Data!R3951</f>
        <v>6.26</v>
      </c>
      <c r="S3951" s="15">
        <f>Raw_Data!S3951</f>
        <v>0.87</v>
      </c>
      <c r="T3951" s="18">
        <f>IF(Raw_Data!T3951="",ROUND(AVERAGEIFS(Raw_Data!$T$2:$T$4001,Raw_Data!$E$2:$E$4001,E3951,Raw_Data!$D$2:$D$4001,D3951),2),IF(Raw_Data!T3951&gt;INDEX(Cleaning_Reference!$F$6:$F$13,MATCH(D3951,Cleaning_Reference!$A$6:$A$13,0)),INDEX(Cleaning_Reference!$F$6:$F$13,MATCH(D3951,Cleaning_Reference!$A$6:$A$13,0)),Raw_Data!T3951))</f>
        <v>1.35</v>
      </c>
      <c r="U3951" s="15">
        <f>Raw_Data!U3951</f>
        <v>3.29</v>
      </c>
      <c r="V3951" s="15">
        <f>Raw_Data!V3951</f>
        <v>104792</v>
      </c>
      <c r="W3951" s="15">
        <f>Raw_Data!W3951</f>
        <v>161746</v>
      </c>
      <c r="X3951" s="15">
        <f>Raw_Data!X3951</f>
        <v>344766</v>
      </c>
      <c r="Y3951" s="15">
        <f>Raw_Data!Y3951</f>
        <v>183020</v>
      </c>
      <c r="Z3951" s="15">
        <f>Raw_Data!Z3951</f>
        <v>805</v>
      </c>
      <c r="AA3951" s="15">
        <f>Raw_Data!AA3951</f>
        <v>4.0869999999999997</v>
      </c>
      <c r="AB3951" s="15">
        <f>Raw_Data!AB3951</f>
        <v>24.7</v>
      </c>
      <c r="AC3951" s="19" t="str">
        <f>IF(Raw_Data!G3951="","Yes","No")</f>
        <v>No</v>
      </c>
      <c r="AD3951" s="19" t="str">
        <f>IF(Raw_Data!L3951="","Yes","No")</f>
        <v>No</v>
      </c>
      <c r="AE3951" s="19" t="str">
        <f>IF(Raw_Data!T3951="","Imputed",IF(Raw_Data!T3951&gt;INDEX(Cleaning_Reference!$F$6:$F$13,MATCH(D3951,Cleaning_Reference!$A$6:$A$13,0)),"Capped","Original"))</f>
        <v>Original</v>
      </c>
      <c r="AF3951" s="21">
        <f t="shared" si="61"/>
        <v>3.29</v>
      </c>
    </row>
    <row r="3952" spans="1:32" ht="15" customHeight="1" x14ac:dyDescent="0.3">
      <c r="A3952" s="20" t="str">
        <f>Raw_Data!A3952</f>
        <v>SF13951</v>
      </c>
      <c r="B3952" s="15" t="str">
        <f>Raw_Data!B3952</f>
        <v>Karnataka</v>
      </c>
      <c r="C3952" s="15" t="str">
        <f>Raw_Data!C3952</f>
        <v>Rajkot</v>
      </c>
      <c r="D3952" s="15" t="str">
        <f>Raw_Data!D3952</f>
        <v>Groundnut</v>
      </c>
      <c r="E3952" s="15" t="str">
        <f>Raw_Data!E3952</f>
        <v>Kharif</v>
      </c>
      <c r="F3952" s="15">
        <f>Raw_Data!F3952</f>
        <v>3.89</v>
      </c>
      <c r="G3952" s="18">
        <f>IF(Raw_Data!G3952="",ROUND(AVERAGEIFS(Raw_Data!$G$2:$G$4001,Raw_Data!$E$2:$E$4001,E3952),1),Raw_Data!G3952)</f>
        <v>929.3</v>
      </c>
      <c r="H3952" s="15">
        <f>Raw_Data!H3952</f>
        <v>25.6</v>
      </c>
      <c r="I3952" s="15">
        <f>Raw_Data!I3952</f>
        <v>65.5</v>
      </c>
      <c r="J3952" s="15">
        <f>Raw_Data!J3952</f>
        <v>7.2</v>
      </c>
      <c r="K3952" s="15">
        <f>Raw_Data!K3952</f>
        <v>7</v>
      </c>
      <c r="L3952" s="18">
        <f>IF(Raw_Data!L3952="",ROUND(AVERAGEIFS(Raw_Data!$L$2:$L$4001,Raw_Data!$E$2:$E$4001,E3952),1),Raw_Data!L3952)</f>
        <v>22.4</v>
      </c>
      <c r="M3952" s="15">
        <f>Raw_Data!M3952</f>
        <v>80.5</v>
      </c>
      <c r="N3952" s="15">
        <f>Raw_Data!N3952</f>
        <v>98.2</v>
      </c>
      <c r="O3952" s="15">
        <f>Raw_Data!O3952</f>
        <v>128.80000000000001</v>
      </c>
      <c r="P3952" s="15" t="str">
        <f>Raw_Data!P3952</f>
        <v>Flood</v>
      </c>
      <c r="Q3952" s="15">
        <f>Raw_Data!Q3952</f>
        <v>238.8</v>
      </c>
      <c r="R3952" s="15">
        <f>Raw_Data!R3952</f>
        <v>4.4800000000000004</v>
      </c>
      <c r="S3952" s="15">
        <f>Raw_Data!S3952</f>
        <v>0.87</v>
      </c>
      <c r="T3952" s="18">
        <f>IF(Raw_Data!T3952="",ROUND(AVERAGEIFS(Raw_Data!$T$2:$T$4001,Raw_Data!$E$2:$E$4001,E3952,Raw_Data!$D$2:$D$4001,D3952),2),IF(Raw_Data!T3952&gt;INDEX(Cleaning_Reference!$F$6:$F$13,MATCH(D3952,Cleaning_Reference!$A$6:$A$13,0)),INDEX(Cleaning_Reference!$F$6:$F$13,MATCH(D3952,Cleaning_Reference!$A$6:$A$13,0)),Raw_Data!T3952))</f>
        <v>1.95</v>
      </c>
      <c r="U3952" s="15">
        <f>Raw_Data!U3952</f>
        <v>7.59</v>
      </c>
      <c r="V3952" s="15">
        <f>Raw_Data!V3952</f>
        <v>45819</v>
      </c>
      <c r="W3952" s="15">
        <f>Raw_Data!W3952</f>
        <v>301719</v>
      </c>
      <c r="X3952" s="15">
        <f>Raw_Data!X3952</f>
        <v>347766</v>
      </c>
      <c r="Y3952" s="15">
        <f>Raw_Data!Y3952</f>
        <v>46047</v>
      </c>
      <c r="Z3952" s="15">
        <f>Raw_Data!Z3952</f>
        <v>2345</v>
      </c>
      <c r="AA3952" s="15">
        <f>Raw_Data!AA3952</f>
        <v>3.2370000000000001</v>
      </c>
      <c r="AB3952" s="15">
        <f>Raw_Data!AB3952</f>
        <v>57.5</v>
      </c>
      <c r="AC3952" s="19" t="str">
        <f>IF(Raw_Data!G3952="","Yes","No")</f>
        <v>No</v>
      </c>
      <c r="AD3952" s="19" t="str">
        <f>IF(Raw_Data!L3952="","Yes","No")</f>
        <v>No</v>
      </c>
      <c r="AE3952" s="19" t="str">
        <f>IF(Raw_Data!T3952="","Imputed",IF(Raw_Data!T3952&gt;INDEX(Cleaning_Reference!$F$6:$F$13,MATCH(D3952,Cleaning_Reference!$A$6:$A$13,0)),"Capped","Original"))</f>
        <v>Original</v>
      </c>
      <c r="AF3952" s="21">
        <f t="shared" si="61"/>
        <v>7.59</v>
      </c>
    </row>
    <row r="3953" spans="1:32" ht="15" customHeight="1" x14ac:dyDescent="0.3">
      <c r="A3953" s="20" t="str">
        <f>Raw_Data!A3953</f>
        <v>SF13952</v>
      </c>
      <c r="B3953" s="15" t="str">
        <f>Raw_Data!B3953</f>
        <v>Madhya Pradesh</v>
      </c>
      <c r="C3953" s="15" t="str">
        <f>Raw_Data!C3953</f>
        <v>Erode</v>
      </c>
      <c r="D3953" s="15" t="str">
        <f>Raw_Data!D3953</f>
        <v>Rice</v>
      </c>
      <c r="E3953" s="15" t="str">
        <f>Raw_Data!E3953</f>
        <v>Zaid</v>
      </c>
      <c r="F3953" s="15">
        <f>Raw_Data!F3953</f>
        <v>6.2</v>
      </c>
      <c r="G3953" s="18">
        <f>IF(Raw_Data!G3953="",ROUND(AVERAGEIFS(Raw_Data!$G$2:$G$4001,Raw_Data!$E$2:$E$4001,E3953),1),Raw_Data!G3953)</f>
        <v>399.2</v>
      </c>
      <c r="H3953" s="15">
        <f>Raw_Data!H3953</f>
        <v>33.5</v>
      </c>
      <c r="I3953" s="15">
        <f>Raw_Data!I3953</f>
        <v>30</v>
      </c>
      <c r="J3953" s="15">
        <f>Raw_Data!J3953</f>
        <v>7.7</v>
      </c>
      <c r="K3953" s="15">
        <f>Raw_Data!K3953</f>
        <v>5.99</v>
      </c>
      <c r="L3953" s="18">
        <f>IF(Raw_Data!L3953="",ROUND(AVERAGEIFS(Raw_Data!$L$2:$L$4001,Raw_Data!$E$2:$E$4001,E3953),1),Raw_Data!L3953)</f>
        <v>17.899999999999999</v>
      </c>
      <c r="M3953" s="15">
        <f>Raw_Data!M3953</f>
        <v>120.7</v>
      </c>
      <c r="N3953" s="15">
        <f>Raw_Data!N3953</f>
        <v>60.6</v>
      </c>
      <c r="O3953" s="15">
        <f>Raw_Data!O3953</f>
        <v>138.6</v>
      </c>
      <c r="P3953" s="15" t="str">
        <f>Raw_Data!P3953</f>
        <v>Drip</v>
      </c>
      <c r="Q3953" s="15">
        <f>Raw_Data!Q3953</f>
        <v>183.5</v>
      </c>
      <c r="R3953" s="15">
        <f>Raw_Data!R3953</f>
        <v>1.71</v>
      </c>
      <c r="S3953" s="15">
        <f>Raw_Data!S3953</f>
        <v>0.75</v>
      </c>
      <c r="T3953" s="18">
        <f>IF(Raw_Data!T3953="",ROUND(AVERAGEIFS(Raw_Data!$T$2:$T$4001,Raw_Data!$E$2:$E$4001,E3953,Raw_Data!$D$2:$D$4001,D3953),2),IF(Raw_Data!T3953&gt;INDEX(Cleaning_Reference!$F$6:$F$13,MATCH(D3953,Cleaning_Reference!$A$6:$A$13,0)),INDEX(Cleaning_Reference!$F$6:$F$13,MATCH(D3953,Cleaning_Reference!$A$6:$A$13,0)),Raw_Data!T3953))</f>
        <v>1.47</v>
      </c>
      <c r="U3953" s="15">
        <f>Raw_Data!U3953</f>
        <v>9.11</v>
      </c>
      <c r="V3953" s="15">
        <f>Raw_Data!V3953</f>
        <v>24294</v>
      </c>
      <c r="W3953" s="15">
        <f>Raw_Data!W3953</f>
        <v>390632</v>
      </c>
      <c r="X3953" s="15">
        <f>Raw_Data!X3953</f>
        <v>221318</v>
      </c>
      <c r="Y3953" s="15">
        <f>Raw_Data!Y3953</f>
        <v>-169314</v>
      </c>
      <c r="Z3953" s="15">
        <f>Raw_Data!Z3953</f>
        <v>8101</v>
      </c>
      <c r="AA3953" s="15">
        <f>Raw_Data!AA3953</f>
        <v>1.125</v>
      </c>
      <c r="AB3953" s="15">
        <f>Raw_Data!AB3953</f>
        <v>40.200000000000003</v>
      </c>
      <c r="AC3953" s="19" t="str">
        <f>IF(Raw_Data!G3953="","Yes","No")</f>
        <v>No</v>
      </c>
      <c r="AD3953" s="19" t="str">
        <f>IF(Raw_Data!L3953="","Yes","No")</f>
        <v>No</v>
      </c>
      <c r="AE3953" s="19" t="str">
        <f>IF(Raw_Data!T3953="","Imputed",IF(Raw_Data!T3953&gt;INDEX(Cleaning_Reference!$F$6:$F$13,MATCH(D3953,Cleaning_Reference!$A$6:$A$13,0)),"Capped","Original"))</f>
        <v>Original</v>
      </c>
      <c r="AF3953" s="21">
        <f t="shared" si="61"/>
        <v>9.11</v>
      </c>
    </row>
    <row r="3954" spans="1:32" ht="15" customHeight="1" x14ac:dyDescent="0.3">
      <c r="A3954" s="20" t="str">
        <f>Raw_Data!A3954</f>
        <v>SF13953</v>
      </c>
      <c r="B3954" s="15" t="str">
        <f>Raw_Data!B3954</f>
        <v>Andhra Pradesh</v>
      </c>
      <c r="C3954" s="15" t="str">
        <f>Raw_Data!C3954</f>
        <v>Warangal</v>
      </c>
      <c r="D3954" s="15" t="str">
        <f>Raw_Data!D3954</f>
        <v>Chilli</v>
      </c>
      <c r="E3954" s="15" t="str">
        <f>Raw_Data!E3954</f>
        <v>Kharif</v>
      </c>
      <c r="F3954" s="15">
        <f>Raw_Data!F3954</f>
        <v>3.88</v>
      </c>
      <c r="G3954" s="18">
        <f>IF(Raw_Data!G3954="",ROUND(AVERAGEIFS(Raw_Data!$G$2:$G$4001,Raw_Data!$E$2:$E$4001,E3954),1),Raw_Data!G3954)</f>
        <v>839.1</v>
      </c>
      <c r="H3954" s="15">
        <f>Raw_Data!H3954</f>
        <v>26.2</v>
      </c>
      <c r="I3954" s="15">
        <f>Raw_Data!I3954</f>
        <v>72.900000000000006</v>
      </c>
      <c r="J3954" s="15">
        <f>Raw_Data!J3954</f>
        <v>5.7</v>
      </c>
      <c r="K3954" s="15">
        <f>Raw_Data!K3954</f>
        <v>6.18</v>
      </c>
      <c r="L3954" s="18">
        <f>IF(Raw_Data!L3954="",ROUND(AVERAGEIFS(Raw_Data!$L$2:$L$4001,Raw_Data!$E$2:$E$4001,E3954),1),Raw_Data!L3954)</f>
        <v>40.5</v>
      </c>
      <c r="M3954" s="15">
        <f>Raw_Data!M3954</f>
        <v>118.1</v>
      </c>
      <c r="N3954" s="15">
        <f>Raw_Data!N3954</f>
        <v>60.2</v>
      </c>
      <c r="O3954" s="15">
        <f>Raw_Data!O3954</f>
        <v>125.8</v>
      </c>
      <c r="P3954" s="15" t="str">
        <f>Raw_Data!P3954</f>
        <v>Sprinkler</v>
      </c>
      <c r="Q3954" s="15">
        <f>Raw_Data!Q3954</f>
        <v>223</v>
      </c>
      <c r="R3954" s="15">
        <f>Raw_Data!R3954</f>
        <v>3.37</v>
      </c>
      <c r="S3954" s="15">
        <f>Raw_Data!S3954</f>
        <v>0.97</v>
      </c>
      <c r="T3954" s="18">
        <f>IF(Raw_Data!T3954="",ROUND(AVERAGEIFS(Raw_Data!$T$2:$T$4001,Raw_Data!$E$2:$E$4001,E3954,Raw_Data!$D$2:$D$4001,D3954),2),IF(Raw_Data!T3954&gt;INDEX(Cleaning_Reference!$F$6:$F$13,MATCH(D3954,Cleaning_Reference!$A$6:$A$13,0)),INDEX(Cleaning_Reference!$F$6:$F$13,MATCH(D3954,Cleaning_Reference!$A$6:$A$13,0)),Raw_Data!T3954))</f>
        <v>2.65</v>
      </c>
      <c r="U3954" s="15">
        <f>Raw_Data!U3954</f>
        <v>10.28</v>
      </c>
      <c r="V3954" s="15">
        <f>Raw_Data!V3954</f>
        <v>113362</v>
      </c>
      <c r="W3954" s="15">
        <f>Raw_Data!W3954</f>
        <v>274339</v>
      </c>
      <c r="X3954" s="15">
        <f>Raw_Data!X3954</f>
        <v>1165361</v>
      </c>
      <c r="Y3954" s="15">
        <f>Raw_Data!Y3954</f>
        <v>891022</v>
      </c>
      <c r="Z3954" s="15">
        <f>Raw_Data!Z3954</f>
        <v>2563</v>
      </c>
      <c r="AA3954" s="15">
        <f>Raw_Data!AA3954</f>
        <v>4.0110000000000001</v>
      </c>
      <c r="AB3954" s="15">
        <f>Raw_Data!AB3954</f>
        <v>60.2</v>
      </c>
      <c r="AC3954" s="19" t="str">
        <f>IF(Raw_Data!G3954="","Yes","No")</f>
        <v>No</v>
      </c>
      <c r="AD3954" s="19" t="str">
        <f>IF(Raw_Data!L3954="","Yes","No")</f>
        <v>No</v>
      </c>
      <c r="AE3954" s="19" t="str">
        <f>IF(Raw_Data!T3954="","Imputed",IF(Raw_Data!T3954&gt;INDEX(Cleaning_Reference!$F$6:$F$13,MATCH(D3954,Cleaning_Reference!$A$6:$A$13,0)),"Capped","Original"))</f>
        <v>Original</v>
      </c>
      <c r="AF3954" s="21">
        <f t="shared" si="61"/>
        <v>10.28</v>
      </c>
    </row>
    <row r="3955" spans="1:32" ht="15" customHeight="1" x14ac:dyDescent="0.3">
      <c r="A3955" s="20" t="str">
        <f>Raw_Data!A3955</f>
        <v>SF13954</v>
      </c>
      <c r="B3955" s="15" t="str">
        <f>Raw_Data!B3955</f>
        <v>Karnataka</v>
      </c>
      <c r="C3955" s="15" t="str">
        <f>Raw_Data!C3955</f>
        <v>Nalgonda</v>
      </c>
      <c r="D3955" s="15" t="str">
        <f>Raw_Data!D3955</f>
        <v>Groundnut</v>
      </c>
      <c r="E3955" s="15" t="str">
        <f>Raw_Data!E3955</f>
        <v>Kharif</v>
      </c>
      <c r="F3955" s="15">
        <f>Raw_Data!F3955</f>
        <v>12.59</v>
      </c>
      <c r="G3955" s="18">
        <f>IF(Raw_Data!G3955="",ROUND(AVERAGEIFS(Raw_Data!$G$2:$G$4001,Raw_Data!$E$2:$E$4001,E3955),1),Raw_Data!G3955)</f>
        <v>740.4</v>
      </c>
      <c r="H3955" s="15">
        <f>Raw_Data!H3955</f>
        <v>35.4</v>
      </c>
      <c r="I3955" s="15">
        <f>Raw_Data!I3955</f>
        <v>87.3</v>
      </c>
      <c r="J3955" s="15">
        <f>Raw_Data!J3955</f>
        <v>8</v>
      </c>
      <c r="K3955" s="15">
        <f>Raw_Data!K3955</f>
        <v>6.94</v>
      </c>
      <c r="L3955" s="18">
        <f>IF(Raw_Data!L3955="",ROUND(AVERAGEIFS(Raw_Data!$L$2:$L$4001,Raw_Data!$E$2:$E$4001,E3955),1),Raw_Data!L3955)</f>
        <v>20.9</v>
      </c>
      <c r="M3955" s="15">
        <f>Raw_Data!M3955</f>
        <v>116.2</v>
      </c>
      <c r="N3955" s="15">
        <f>Raw_Data!N3955</f>
        <v>55.9</v>
      </c>
      <c r="O3955" s="15">
        <f>Raw_Data!O3955</f>
        <v>118.9</v>
      </c>
      <c r="P3955" s="15" t="str">
        <f>Raw_Data!P3955</f>
        <v>Drip</v>
      </c>
      <c r="Q3955" s="15">
        <f>Raw_Data!Q3955</f>
        <v>153.80000000000001</v>
      </c>
      <c r="R3955" s="15">
        <f>Raw_Data!R3955</f>
        <v>5.93</v>
      </c>
      <c r="S3955" s="15">
        <f>Raw_Data!S3955</f>
        <v>0.89</v>
      </c>
      <c r="T3955" s="18">
        <f>IF(Raw_Data!T3955="",ROUND(AVERAGEIFS(Raw_Data!$T$2:$T$4001,Raw_Data!$E$2:$E$4001,E3955,Raw_Data!$D$2:$D$4001,D3955),2),IF(Raw_Data!T3955&gt;INDEX(Cleaning_Reference!$F$6:$F$13,MATCH(D3955,Cleaning_Reference!$A$6:$A$13,0)),INDEX(Cleaning_Reference!$F$6:$F$13,MATCH(D3955,Cleaning_Reference!$A$6:$A$13,0)),Raw_Data!T3955))</f>
        <v>2.15</v>
      </c>
      <c r="U3955" s="15">
        <f>Raw_Data!U3955</f>
        <v>27.07</v>
      </c>
      <c r="V3955" s="15">
        <f>Raw_Data!V3955</f>
        <v>54533</v>
      </c>
      <c r="W3955" s="15">
        <f>Raw_Data!W3955</f>
        <v>710815</v>
      </c>
      <c r="X3955" s="15">
        <f>Raw_Data!X3955</f>
        <v>1476208</v>
      </c>
      <c r="Y3955" s="15">
        <f>Raw_Data!Y3955</f>
        <v>765393</v>
      </c>
      <c r="Z3955" s="15">
        <f>Raw_Data!Z3955</f>
        <v>5211</v>
      </c>
      <c r="AA3955" s="15">
        <f>Raw_Data!AA3955</f>
        <v>5.1950000000000003</v>
      </c>
      <c r="AB3955" s="15">
        <f>Raw_Data!AB3955</f>
        <v>58.9</v>
      </c>
      <c r="AC3955" s="19" t="str">
        <f>IF(Raw_Data!G3955="","Yes","No")</f>
        <v>No</v>
      </c>
      <c r="AD3955" s="19" t="str">
        <f>IF(Raw_Data!L3955="","Yes","No")</f>
        <v>No</v>
      </c>
      <c r="AE3955" s="19" t="str">
        <f>IF(Raw_Data!T3955="","Imputed",IF(Raw_Data!T3955&gt;INDEX(Cleaning_Reference!$F$6:$F$13,MATCH(D3955,Cleaning_Reference!$A$6:$A$13,0)),"Capped","Original"))</f>
        <v>Original</v>
      </c>
      <c r="AF3955" s="21">
        <f t="shared" si="61"/>
        <v>27.07</v>
      </c>
    </row>
    <row r="3956" spans="1:32" ht="15" customHeight="1" x14ac:dyDescent="0.3">
      <c r="A3956" s="20" t="str">
        <f>Raw_Data!A3956</f>
        <v>SF13955</v>
      </c>
      <c r="B3956" s="15" t="str">
        <f>Raw_Data!B3956</f>
        <v>Maharashtra</v>
      </c>
      <c r="C3956" s="15" t="str">
        <f>Raw_Data!C3956</f>
        <v>Erode</v>
      </c>
      <c r="D3956" s="15" t="str">
        <f>Raw_Data!D3956</f>
        <v>Maize</v>
      </c>
      <c r="E3956" s="15" t="str">
        <f>Raw_Data!E3956</f>
        <v>Kharif</v>
      </c>
      <c r="F3956" s="15">
        <f>Raw_Data!F3956</f>
        <v>8.25</v>
      </c>
      <c r="G3956" s="18">
        <f>IF(Raw_Data!G3956="",ROUND(AVERAGEIFS(Raw_Data!$G$2:$G$4001,Raw_Data!$E$2:$E$4001,E3956),1),Raw_Data!G3956)</f>
        <v>708.1</v>
      </c>
      <c r="H3956" s="15">
        <f>Raw_Data!H3956</f>
        <v>31.9</v>
      </c>
      <c r="I3956" s="15">
        <f>Raw_Data!I3956</f>
        <v>75.400000000000006</v>
      </c>
      <c r="J3956" s="15">
        <f>Raw_Data!J3956</f>
        <v>7.7</v>
      </c>
      <c r="K3956" s="15">
        <f>Raw_Data!K3956</f>
        <v>7.65</v>
      </c>
      <c r="L3956" s="18">
        <f>IF(Raw_Data!L3956="",ROUND(AVERAGEIFS(Raw_Data!$L$2:$L$4001,Raw_Data!$E$2:$E$4001,E3956),1),Raw_Data!L3956)</f>
        <v>31.2</v>
      </c>
      <c r="M3956" s="15">
        <f>Raw_Data!M3956</f>
        <v>80.2</v>
      </c>
      <c r="N3956" s="15">
        <f>Raw_Data!N3956</f>
        <v>58.9</v>
      </c>
      <c r="O3956" s="15">
        <f>Raw_Data!O3956</f>
        <v>85.5</v>
      </c>
      <c r="P3956" s="15" t="str">
        <f>Raw_Data!P3956</f>
        <v>Sprinkler</v>
      </c>
      <c r="Q3956" s="15">
        <f>Raw_Data!Q3956</f>
        <v>188.6</v>
      </c>
      <c r="R3956" s="15">
        <f>Raw_Data!R3956</f>
        <v>5.42</v>
      </c>
      <c r="S3956" s="15">
        <f>Raw_Data!S3956</f>
        <v>0.72</v>
      </c>
      <c r="T3956" s="18">
        <f>IF(Raw_Data!T3956="",ROUND(AVERAGEIFS(Raw_Data!$T$2:$T$4001,Raw_Data!$E$2:$E$4001,E3956,Raw_Data!$D$2:$D$4001,D3956),2),IF(Raw_Data!T3956&gt;INDEX(Cleaning_Reference!$F$6:$F$13,MATCH(D3956,Cleaning_Reference!$A$6:$A$13,0)),INDEX(Cleaning_Reference!$F$6:$F$13,MATCH(D3956,Cleaning_Reference!$A$6:$A$13,0)),Raw_Data!T3956))</f>
        <v>1.28</v>
      </c>
      <c r="U3956" s="15">
        <f>Raw_Data!U3956</f>
        <v>10.56</v>
      </c>
      <c r="V3956" s="15">
        <f>Raw_Data!V3956</f>
        <v>21456</v>
      </c>
      <c r="W3956" s="15">
        <f>Raw_Data!W3956</f>
        <v>522222</v>
      </c>
      <c r="X3956" s="15">
        <f>Raw_Data!X3956</f>
        <v>226575</v>
      </c>
      <c r="Y3956" s="15">
        <f>Raw_Data!Y3956</f>
        <v>-295647</v>
      </c>
      <c r="Z3956" s="15">
        <f>Raw_Data!Z3956</f>
        <v>4824</v>
      </c>
      <c r="AA3956" s="15">
        <f>Raw_Data!AA3956</f>
        <v>2.1890000000000001</v>
      </c>
      <c r="AB3956" s="15">
        <f>Raw_Data!AB3956</f>
        <v>52.7</v>
      </c>
      <c r="AC3956" s="19" t="str">
        <f>IF(Raw_Data!G3956="","Yes","No")</f>
        <v>No</v>
      </c>
      <c r="AD3956" s="19" t="str">
        <f>IF(Raw_Data!L3956="","Yes","No")</f>
        <v>Yes</v>
      </c>
      <c r="AE3956" s="19" t="str">
        <f>IF(Raw_Data!T3956="","Imputed",IF(Raw_Data!T3956&gt;INDEX(Cleaning_Reference!$F$6:$F$13,MATCH(D3956,Cleaning_Reference!$A$6:$A$13,0)),"Capped","Original"))</f>
        <v>Original</v>
      </c>
      <c r="AF3956" s="21">
        <f t="shared" si="61"/>
        <v>10.56</v>
      </c>
    </row>
    <row r="3957" spans="1:32" ht="15" customHeight="1" x14ac:dyDescent="0.3">
      <c r="A3957" s="20" t="str">
        <f>Raw_Data!A3957</f>
        <v>SF13956</v>
      </c>
      <c r="B3957" s="15" t="str">
        <f>Raw_Data!B3957</f>
        <v>Karnataka</v>
      </c>
      <c r="C3957" s="15" t="str">
        <f>Raw_Data!C3957</f>
        <v>Indore</v>
      </c>
      <c r="D3957" s="15" t="str">
        <f>Raw_Data!D3957</f>
        <v>Rice</v>
      </c>
      <c r="E3957" s="15" t="str">
        <f>Raw_Data!E3957</f>
        <v>Zaid</v>
      </c>
      <c r="F3957" s="15">
        <f>Raw_Data!F3957</f>
        <v>5.91</v>
      </c>
      <c r="G3957" s="18">
        <f>IF(Raw_Data!G3957="",ROUND(AVERAGEIFS(Raw_Data!$G$2:$G$4001,Raw_Data!$E$2:$E$4001,E3957),1),Raw_Data!G3957)</f>
        <v>301.60000000000002</v>
      </c>
      <c r="H3957" s="15">
        <f>Raw_Data!H3957</f>
        <v>32.200000000000003</v>
      </c>
      <c r="I3957" s="15">
        <f>Raw_Data!I3957</f>
        <v>38</v>
      </c>
      <c r="J3957" s="15">
        <f>Raw_Data!J3957</f>
        <v>5.4</v>
      </c>
      <c r="K3957" s="15">
        <f>Raw_Data!K3957</f>
        <v>6.33</v>
      </c>
      <c r="L3957" s="18">
        <f>IF(Raw_Data!L3957="",ROUND(AVERAGEIFS(Raw_Data!$L$2:$L$4001,Raw_Data!$E$2:$E$4001,E3957),1),Raw_Data!L3957)</f>
        <v>14.7</v>
      </c>
      <c r="M3957" s="15">
        <f>Raw_Data!M3957</f>
        <v>207.2</v>
      </c>
      <c r="N3957" s="15">
        <f>Raw_Data!N3957</f>
        <v>51.6</v>
      </c>
      <c r="O3957" s="15">
        <f>Raw_Data!O3957</f>
        <v>128.6</v>
      </c>
      <c r="P3957" s="15" t="str">
        <f>Raw_Data!P3957</f>
        <v>Drip</v>
      </c>
      <c r="Q3957" s="15">
        <f>Raw_Data!Q3957</f>
        <v>192.9</v>
      </c>
      <c r="R3957" s="15">
        <f>Raw_Data!R3957</f>
        <v>3.52</v>
      </c>
      <c r="S3957" s="15">
        <f>Raw_Data!S3957</f>
        <v>0.95</v>
      </c>
      <c r="T3957" s="18">
        <f>IF(Raw_Data!T3957="",ROUND(AVERAGEIFS(Raw_Data!$T$2:$T$4001,Raw_Data!$E$2:$E$4001,E3957,Raw_Data!$D$2:$D$4001,D3957),2),IF(Raw_Data!T3957&gt;INDEX(Cleaning_Reference!$F$6:$F$13,MATCH(D3957,Cleaning_Reference!$A$6:$A$13,0)),INDEX(Cleaning_Reference!$F$6:$F$13,MATCH(D3957,Cleaning_Reference!$A$6:$A$13,0)),Raw_Data!T3957))</f>
        <v>2.36</v>
      </c>
      <c r="U3957" s="15">
        <f>Raw_Data!U3957</f>
        <v>13.95</v>
      </c>
      <c r="V3957" s="15">
        <f>Raw_Data!V3957</f>
        <v>24849</v>
      </c>
      <c r="W3957" s="15">
        <f>Raw_Data!W3957</f>
        <v>397856</v>
      </c>
      <c r="X3957" s="15">
        <f>Raw_Data!X3957</f>
        <v>346644</v>
      </c>
      <c r="Y3957" s="15">
        <f>Raw_Data!Y3957</f>
        <v>-51212</v>
      </c>
      <c r="Z3957" s="15">
        <f>Raw_Data!Z3957</f>
        <v>7022</v>
      </c>
      <c r="AA3957" s="15">
        <f>Raw_Data!AA3957</f>
        <v>1.9870000000000001</v>
      </c>
      <c r="AB3957" s="15">
        <f>Raw_Data!AB3957</f>
        <v>31.1</v>
      </c>
      <c r="AC3957" s="19" t="str">
        <f>IF(Raw_Data!G3957="","Yes","No")</f>
        <v>No</v>
      </c>
      <c r="AD3957" s="19" t="str">
        <f>IF(Raw_Data!L3957="","Yes","No")</f>
        <v>No</v>
      </c>
      <c r="AE3957" s="19" t="str">
        <f>IF(Raw_Data!T3957="","Imputed",IF(Raw_Data!T3957&gt;INDEX(Cleaning_Reference!$F$6:$F$13,MATCH(D3957,Cleaning_Reference!$A$6:$A$13,0)),"Capped","Original"))</f>
        <v>Original</v>
      </c>
      <c r="AF3957" s="21">
        <f t="shared" si="61"/>
        <v>13.95</v>
      </c>
    </row>
    <row r="3958" spans="1:32" ht="15" customHeight="1" x14ac:dyDescent="0.3">
      <c r="A3958" s="20" t="str">
        <f>Raw_Data!A3958</f>
        <v>SF13957</v>
      </c>
      <c r="B3958" s="15" t="str">
        <f>Raw_Data!B3958</f>
        <v>Maharashtra</v>
      </c>
      <c r="C3958" s="15" t="str">
        <f>Raw_Data!C3958</f>
        <v>Krishna</v>
      </c>
      <c r="D3958" s="15" t="str">
        <f>Raw_Data!D3958</f>
        <v>Groundnut</v>
      </c>
      <c r="E3958" s="15" t="str">
        <f>Raw_Data!E3958</f>
        <v>Rabi</v>
      </c>
      <c r="F3958" s="15">
        <f>Raw_Data!F3958</f>
        <v>6.03</v>
      </c>
      <c r="G3958" s="18">
        <f>IF(Raw_Data!G3958="",ROUND(AVERAGEIFS(Raw_Data!$G$2:$G$4001,Raw_Data!$E$2:$E$4001,E3958),1),Raw_Data!G3958)</f>
        <v>541.5</v>
      </c>
      <c r="H3958" s="15">
        <f>Raw_Data!H3958</f>
        <v>26</v>
      </c>
      <c r="I3958" s="15">
        <f>Raw_Data!I3958</f>
        <v>55</v>
      </c>
      <c r="J3958" s="15">
        <f>Raw_Data!J3958</f>
        <v>6.4</v>
      </c>
      <c r="K3958" s="15">
        <f>Raw_Data!K3958</f>
        <v>6.07</v>
      </c>
      <c r="L3958" s="18">
        <f>IF(Raw_Data!L3958="",ROUND(AVERAGEIFS(Raw_Data!$L$2:$L$4001,Raw_Data!$E$2:$E$4001,E3958),1),Raw_Data!L3958)</f>
        <v>28.2</v>
      </c>
      <c r="M3958" s="15">
        <f>Raw_Data!M3958</f>
        <v>133.4</v>
      </c>
      <c r="N3958" s="15">
        <f>Raw_Data!N3958</f>
        <v>51.5</v>
      </c>
      <c r="O3958" s="15">
        <f>Raw_Data!O3958</f>
        <v>103.6</v>
      </c>
      <c r="P3958" s="15" t="str">
        <f>Raw_Data!P3958</f>
        <v>Flood</v>
      </c>
      <c r="Q3958" s="15">
        <f>Raw_Data!Q3958</f>
        <v>209.5</v>
      </c>
      <c r="R3958" s="15">
        <f>Raw_Data!R3958</f>
        <v>5.97</v>
      </c>
      <c r="S3958" s="15">
        <f>Raw_Data!S3958</f>
        <v>0.96</v>
      </c>
      <c r="T3958" s="18">
        <f>IF(Raw_Data!T3958="",ROUND(AVERAGEIFS(Raw_Data!$T$2:$T$4001,Raw_Data!$E$2:$E$4001,E3958,Raw_Data!$D$2:$D$4001,D3958),2),IF(Raw_Data!T3958&gt;INDEX(Cleaning_Reference!$F$6:$F$13,MATCH(D3958,Cleaning_Reference!$A$6:$A$13,0)),INDEX(Cleaning_Reference!$F$6:$F$13,MATCH(D3958,Cleaning_Reference!$A$6:$A$13,0)),Raw_Data!T3958))</f>
        <v>1.54</v>
      </c>
      <c r="U3958" s="15">
        <f>Raw_Data!U3958</f>
        <v>9.2899999999999991</v>
      </c>
      <c r="V3958" s="15">
        <f>Raw_Data!V3958</f>
        <v>59179</v>
      </c>
      <c r="W3958" s="15">
        <f>Raw_Data!W3958</f>
        <v>490223</v>
      </c>
      <c r="X3958" s="15">
        <f>Raw_Data!X3958</f>
        <v>549773</v>
      </c>
      <c r="Y3958" s="15">
        <f>Raw_Data!Y3958</f>
        <v>59550</v>
      </c>
      <c r="Z3958" s="15">
        <f>Raw_Data!Z3958</f>
        <v>3913</v>
      </c>
      <c r="AA3958" s="15">
        <f>Raw_Data!AA3958</f>
        <v>2.3740000000000001</v>
      </c>
      <c r="AB3958" s="15">
        <f>Raw_Data!AB3958</f>
        <v>36.4</v>
      </c>
      <c r="AC3958" s="19" t="str">
        <f>IF(Raw_Data!G3958="","Yes","No")</f>
        <v>No</v>
      </c>
      <c r="AD3958" s="19" t="str">
        <f>IF(Raw_Data!L3958="","Yes","No")</f>
        <v>No</v>
      </c>
      <c r="AE3958" s="19" t="str">
        <f>IF(Raw_Data!T3958="","Imputed",IF(Raw_Data!T3958&gt;INDEX(Cleaning_Reference!$F$6:$F$13,MATCH(D3958,Cleaning_Reference!$A$6:$A$13,0)),"Capped","Original"))</f>
        <v>Original</v>
      </c>
      <c r="AF3958" s="21">
        <f t="shared" si="61"/>
        <v>9.2899999999999991</v>
      </c>
    </row>
    <row r="3959" spans="1:32" ht="15" customHeight="1" x14ac:dyDescent="0.3">
      <c r="A3959" s="20" t="str">
        <f>Raw_Data!A3959</f>
        <v>SF13958</v>
      </c>
      <c r="B3959" s="15" t="str">
        <f>Raw_Data!B3959</f>
        <v>Andhra Pradesh</v>
      </c>
      <c r="C3959" s="15" t="str">
        <f>Raw_Data!C3959</f>
        <v>Krishna</v>
      </c>
      <c r="D3959" s="15" t="str">
        <f>Raw_Data!D3959</f>
        <v>Pulses</v>
      </c>
      <c r="E3959" s="15" t="str">
        <f>Raw_Data!E3959</f>
        <v>Rabi</v>
      </c>
      <c r="F3959" s="15">
        <f>Raw_Data!F3959</f>
        <v>10.25</v>
      </c>
      <c r="G3959" s="18">
        <f>IF(Raw_Data!G3959="",ROUND(AVERAGEIFS(Raw_Data!$G$2:$G$4001,Raw_Data!$E$2:$E$4001,E3959),1),Raw_Data!G3959)</f>
        <v>566.1</v>
      </c>
      <c r="H3959" s="15">
        <f>Raw_Data!H3959</f>
        <v>24.2</v>
      </c>
      <c r="I3959" s="15">
        <f>Raw_Data!I3959</f>
        <v>51.7</v>
      </c>
      <c r="J3959" s="15">
        <f>Raw_Data!J3959</f>
        <v>7.2</v>
      </c>
      <c r="K3959" s="15">
        <f>Raw_Data!K3959</f>
        <v>6.45</v>
      </c>
      <c r="L3959" s="18">
        <f>IF(Raw_Data!L3959="",ROUND(AVERAGEIFS(Raw_Data!$L$2:$L$4001,Raw_Data!$E$2:$E$4001,E3959),1),Raw_Data!L3959)</f>
        <v>24.6</v>
      </c>
      <c r="M3959" s="15">
        <f>Raw_Data!M3959</f>
        <v>176</v>
      </c>
      <c r="N3959" s="15">
        <f>Raw_Data!N3959</f>
        <v>84.7</v>
      </c>
      <c r="O3959" s="15">
        <f>Raw_Data!O3959</f>
        <v>82.3</v>
      </c>
      <c r="P3959" s="15" t="str">
        <f>Raw_Data!P3959</f>
        <v>Flood</v>
      </c>
      <c r="Q3959" s="15">
        <f>Raw_Data!Q3959</f>
        <v>161.69999999999999</v>
      </c>
      <c r="R3959" s="15">
        <f>Raw_Data!R3959</f>
        <v>1.92</v>
      </c>
      <c r="S3959" s="15">
        <f>Raw_Data!S3959</f>
        <v>0.93</v>
      </c>
      <c r="T3959" s="18">
        <f>IF(Raw_Data!T3959="",ROUND(AVERAGEIFS(Raw_Data!$T$2:$T$4001,Raw_Data!$E$2:$E$4001,E3959,Raw_Data!$D$2:$D$4001,D3959),2),IF(Raw_Data!T3959&gt;INDEX(Cleaning_Reference!$F$6:$F$13,MATCH(D3959,Cleaning_Reference!$A$6:$A$13,0)),INDEX(Cleaning_Reference!$F$6:$F$13,MATCH(D3959,Cleaning_Reference!$A$6:$A$13,0)),Raw_Data!T3959))</f>
        <v>1.36</v>
      </c>
      <c r="U3959" s="15">
        <f>Raw_Data!U3959</f>
        <v>13.94</v>
      </c>
      <c r="V3959" s="15">
        <f>Raw_Data!V3959</f>
        <v>75814</v>
      </c>
      <c r="W3959" s="15">
        <f>Raw_Data!W3959</f>
        <v>615132</v>
      </c>
      <c r="X3959" s="15">
        <f>Raw_Data!X3959</f>
        <v>1056847</v>
      </c>
      <c r="Y3959" s="15">
        <f>Raw_Data!Y3959</f>
        <v>441715</v>
      </c>
      <c r="Z3959" s="15">
        <f>Raw_Data!Z3959</f>
        <v>5474</v>
      </c>
      <c r="AA3959" s="15">
        <f>Raw_Data!AA3959</f>
        <v>2.5470000000000002</v>
      </c>
      <c r="AB3959" s="15">
        <f>Raw_Data!AB3959</f>
        <v>47.7</v>
      </c>
      <c r="AC3959" s="19" t="str">
        <f>IF(Raw_Data!G3959="","Yes","No")</f>
        <v>No</v>
      </c>
      <c r="AD3959" s="19" t="str">
        <f>IF(Raw_Data!L3959="","Yes","No")</f>
        <v>No</v>
      </c>
      <c r="AE3959" s="19" t="str">
        <f>IF(Raw_Data!T3959="","Imputed",IF(Raw_Data!T3959&gt;INDEX(Cleaning_Reference!$F$6:$F$13,MATCH(D3959,Cleaning_Reference!$A$6:$A$13,0)),"Capped","Original"))</f>
        <v>Original</v>
      </c>
      <c r="AF3959" s="21">
        <f t="shared" si="61"/>
        <v>13.94</v>
      </c>
    </row>
    <row r="3960" spans="1:32" ht="15" customHeight="1" x14ac:dyDescent="0.3">
      <c r="A3960" s="20" t="str">
        <f>Raw_Data!A3960</f>
        <v>SF13959</v>
      </c>
      <c r="B3960" s="15" t="str">
        <f>Raw_Data!B3960</f>
        <v>Tamil Nadu</v>
      </c>
      <c r="C3960" s="15" t="str">
        <f>Raw_Data!C3960</f>
        <v>Raichur</v>
      </c>
      <c r="D3960" s="15" t="str">
        <f>Raw_Data!D3960</f>
        <v>Rice</v>
      </c>
      <c r="E3960" s="15" t="str">
        <f>Raw_Data!E3960</f>
        <v>Rabi</v>
      </c>
      <c r="F3960" s="15">
        <f>Raw_Data!F3960</f>
        <v>1.79</v>
      </c>
      <c r="G3960" s="18">
        <f>IF(Raw_Data!G3960="",ROUND(AVERAGEIFS(Raw_Data!$G$2:$G$4001,Raw_Data!$E$2:$E$4001,E3960),1),Raw_Data!G3960)</f>
        <v>472.2</v>
      </c>
      <c r="H3960" s="15">
        <f>Raw_Data!H3960</f>
        <v>18.899999999999999</v>
      </c>
      <c r="I3960" s="15">
        <f>Raw_Data!I3960</f>
        <v>66.7</v>
      </c>
      <c r="J3960" s="15">
        <f>Raw_Data!J3960</f>
        <v>10.1</v>
      </c>
      <c r="K3960" s="15">
        <f>Raw_Data!K3960</f>
        <v>6.63</v>
      </c>
      <c r="L3960" s="18">
        <f>IF(Raw_Data!L3960="",ROUND(AVERAGEIFS(Raw_Data!$L$2:$L$4001,Raw_Data!$E$2:$E$4001,E3960),1),Raw_Data!L3960)</f>
        <v>31.3</v>
      </c>
      <c r="M3960" s="15">
        <f>Raw_Data!M3960</f>
        <v>124.9</v>
      </c>
      <c r="N3960" s="15">
        <f>Raw_Data!N3960</f>
        <v>34.1</v>
      </c>
      <c r="O3960" s="15">
        <f>Raw_Data!O3960</f>
        <v>139.69999999999999</v>
      </c>
      <c r="P3960" s="15" t="str">
        <f>Raw_Data!P3960</f>
        <v>Rainfed</v>
      </c>
      <c r="Q3960" s="15">
        <f>Raw_Data!Q3960</f>
        <v>282</v>
      </c>
      <c r="R3960" s="15">
        <f>Raw_Data!R3960</f>
        <v>7.72</v>
      </c>
      <c r="S3960" s="15">
        <f>Raw_Data!S3960</f>
        <v>0.79</v>
      </c>
      <c r="T3960" s="18">
        <f>IF(Raw_Data!T3960="",ROUND(AVERAGEIFS(Raw_Data!$T$2:$T$4001,Raw_Data!$E$2:$E$4001,E3960,Raw_Data!$D$2:$D$4001,D3960),2),IF(Raw_Data!T3960&gt;INDEX(Cleaning_Reference!$F$6:$F$13,MATCH(D3960,Cleaning_Reference!$A$6:$A$13,0)),INDEX(Cleaning_Reference!$F$6:$F$13,MATCH(D3960,Cleaning_Reference!$A$6:$A$13,0)),Raw_Data!T3960))</f>
        <v>2.69</v>
      </c>
      <c r="U3960" s="15">
        <f>Raw_Data!U3960</f>
        <v>4.82</v>
      </c>
      <c r="V3960" s="15">
        <f>Raw_Data!V3960</f>
        <v>22656</v>
      </c>
      <c r="W3960" s="15">
        <f>Raw_Data!W3960</f>
        <v>110771</v>
      </c>
      <c r="X3960" s="15">
        <f>Raw_Data!X3960</f>
        <v>109202</v>
      </c>
      <c r="Y3960" s="15">
        <f>Raw_Data!Y3960</f>
        <v>-1569</v>
      </c>
      <c r="Z3960" s="15">
        <f>Raw_Data!Z3960</f>
        <v>1509</v>
      </c>
      <c r="AA3960" s="15">
        <f>Raw_Data!AA3960</f>
        <v>3.194</v>
      </c>
      <c r="AB3960" s="15">
        <f>Raw_Data!AB3960</f>
        <v>29</v>
      </c>
      <c r="AC3960" s="19" t="str">
        <f>IF(Raw_Data!G3960="","Yes","No")</f>
        <v>No</v>
      </c>
      <c r="AD3960" s="19" t="str">
        <f>IF(Raw_Data!L3960="","Yes","No")</f>
        <v>No</v>
      </c>
      <c r="AE3960" s="19" t="str">
        <f>IF(Raw_Data!T3960="","Imputed",IF(Raw_Data!T3960&gt;INDEX(Cleaning_Reference!$F$6:$F$13,MATCH(D3960,Cleaning_Reference!$A$6:$A$13,0)),"Capped","Original"))</f>
        <v>Original</v>
      </c>
      <c r="AF3960" s="21">
        <f t="shared" si="61"/>
        <v>4.82</v>
      </c>
    </row>
    <row r="3961" spans="1:32" ht="15" customHeight="1" x14ac:dyDescent="0.3">
      <c r="A3961" s="20" t="str">
        <f>Raw_Data!A3961</f>
        <v>SF13960</v>
      </c>
      <c r="B3961" s="15" t="str">
        <f>Raw_Data!B3961</f>
        <v>Tamil Nadu</v>
      </c>
      <c r="C3961" s="15" t="str">
        <f>Raw_Data!C3961</f>
        <v>Krishna</v>
      </c>
      <c r="D3961" s="15" t="str">
        <f>Raw_Data!D3961</f>
        <v>Groundnut</v>
      </c>
      <c r="E3961" s="15" t="str">
        <f>Raw_Data!E3961</f>
        <v>Kharif</v>
      </c>
      <c r="F3961" s="15">
        <f>Raw_Data!F3961</f>
        <v>11.78</v>
      </c>
      <c r="G3961" s="18">
        <f>IF(Raw_Data!G3961="",ROUND(AVERAGEIFS(Raw_Data!$G$2:$G$4001,Raw_Data!$E$2:$E$4001,E3961),1),Raw_Data!G3961)</f>
        <v>1004.4</v>
      </c>
      <c r="H3961" s="15">
        <f>Raw_Data!H3961</f>
        <v>29.2</v>
      </c>
      <c r="I3961" s="15">
        <f>Raw_Data!I3961</f>
        <v>67.599999999999994</v>
      </c>
      <c r="J3961" s="15">
        <f>Raw_Data!J3961</f>
        <v>5.9</v>
      </c>
      <c r="K3961" s="15">
        <f>Raw_Data!K3961</f>
        <v>7.3</v>
      </c>
      <c r="L3961" s="18">
        <f>IF(Raw_Data!L3961="",ROUND(AVERAGEIFS(Raw_Data!$L$2:$L$4001,Raw_Data!$E$2:$E$4001,E3961),1),Raw_Data!L3961)</f>
        <v>34.5</v>
      </c>
      <c r="M3961" s="15">
        <f>Raw_Data!M3961</f>
        <v>199.2</v>
      </c>
      <c r="N3961" s="15">
        <f>Raw_Data!N3961</f>
        <v>50.2</v>
      </c>
      <c r="O3961" s="15">
        <f>Raw_Data!O3961</f>
        <v>136.9</v>
      </c>
      <c r="P3961" s="15" t="str">
        <f>Raw_Data!P3961</f>
        <v>Flood</v>
      </c>
      <c r="Q3961" s="15">
        <f>Raw_Data!Q3961</f>
        <v>192.1</v>
      </c>
      <c r="R3961" s="15">
        <f>Raw_Data!R3961</f>
        <v>4.37</v>
      </c>
      <c r="S3961" s="15">
        <f>Raw_Data!S3961</f>
        <v>0.81</v>
      </c>
      <c r="T3961" s="18">
        <f>IF(Raw_Data!T3961="",ROUND(AVERAGEIFS(Raw_Data!$T$2:$T$4001,Raw_Data!$E$2:$E$4001,E3961,Raw_Data!$D$2:$D$4001,D3961),2),IF(Raw_Data!T3961&gt;INDEX(Cleaning_Reference!$F$6:$F$13,MATCH(D3961,Cleaning_Reference!$A$6:$A$13,0)),INDEX(Cleaning_Reference!$F$6:$F$13,MATCH(D3961,Cleaning_Reference!$A$6:$A$13,0)),Raw_Data!T3961))</f>
        <v>1.22</v>
      </c>
      <c r="U3961" s="15">
        <f>Raw_Data!U3961</f>
        <v>14.37</v>
      </c>
      <c r="V3961" s="15">
        <f>Raw_Data!V3961</f>
        <v>50547</v>
      </c>
      <c r="W3961" s="15">
        <f>Raw_Data!W3961</f>
        <v>778441</v>
      </c>
      <c r="X3961" s="15">
        <f>Raw_Data!X3961</f>
        <v>726360</v>
      </c>
      <c r="Y3961" s="15">
        <f>Raw_Data!Y3961</f>
        <v>-52081</v>
      </c>
      <c r="Z3961" s="15">
        <f>Raw_Data!Z3961</f>
        <v>6417</v>
      </c>
      <c r="AA3961" s="15">
        <f>Raw_Data!AA3961</f>
        <v>2.2389999999999999</v>
      </c>
      <c r="AB3961" s="15">
        <f>Raw_Data!AB3961</f>
        <v>44.2</v>
      </c>
      <c r="AC3961" s="19" t="str">
        <f>IF(Raw_Data!G3961="","Yes","No")</f>
        <v>No</v>
      </c>
      <c r="AD3961" s="19" t="str">
        <f>IF(Raw_Data!L3961="","Yes","No")</f>
        <v>No</v>
      </c>
      <c r="AE3961" s="19" t="str">
        <f>IF(Raw_Data!T3961="","Imputed",IF(Raw_Data!T3961&gt;INDEX(Cleaning_Reference!$F$6:$F$13,MATCH(D3961,Cleaning_Reference!$A$6:$A$13,0)),"Capped","Original"))</f>
        <v>Original</v>
      </c>
      <c r="AF3961" s="21">
        <f t="shared" si="61"/>
        <v>14.37</v>
      </c>
    </row>
    <row r="3962" spans="1:32" ht="15" customHeight="1" x14ac:dyDescent="0.3">
      <c r="A3962" s="20" t="str">
        <f>Raw_Data!A3962</f>
        <v>SF13961</v>
      </c>
      <c r="B3962" s="15" t="str">
        <f>Raw_Data!B3962</f>
        <v>Karnataka</v>
      </c>
      <c r="C3962" s="15" t="str">
        <f>Raw_Data!C3962</f>
        <v>Nashik</v>
      </c>
      <c r="D3962" s="15" t="str">
        <f>Raw_Data!D3962</f>
        <v>Sugarcane</v>
      </c>
      <c r="E3962" s="15" t="str">
        <f>Raw_Data!E3962</f>
        <v>Kharif</v>
      </c>
      <c r="F3962" s="15">
        <f>Raw_Data!F3962</f>
        <v>11.63</v>
      </c>
      <c r="G3962" s="18">
        <f>IF(Raw_Data!G3962="",ROUND(AVERAGEIFS(Raw_Data!$G$2:$G$4001,Raw_Data!$E$2:$E$4001,E3962),1),Raw_Data!G3962)</f>
        <v>933.1</v>
      </c>
      <c r="H3962" s="15">
        <f>Raw_Data!H3962</f>
        <v>25.1</v>
      </c>
      <c r="I3962" s="15">
        <f>Raw_Data!I3962</f>
        <v>77.900000000000006</v>
      </c>
      <c r="J3962" s="15">
        <f>Raw_Data!J3962</f>
        <v>5.5</v>
      </c>
      <c r="K3962" s="15">
        <f>Raw_Data!K3962</f>
        <v>8.4</v>
      </c>
      <c r="L3962" s="18">
        <f>IF(Raw_Data!L3962="",ROUND(AVERAGEIFS(Raw_Data!$L$2:$L$4001,Raw_Data!$E$2:$E$4001,E3962),1),Raw_Data!L3962)</f>
        <v>30.2</v>
      </c>
      <c r="M3962" s="15">
        <f>Raw_Data!M3962</f>
        <v>61.9</v>
      </c>
      <c r="N3962" s="15">
        <f>Raw_Data!N3962</f>
        <v>61.1</v>
      </c>
      <c r="O3962" s="15">
        <f>Raw_Data!O3962</f>
        <v>85.6</v>
      </c>
      <c r="P3962" s="15" t="str">
        <f>Raw_Data!P3962</f>
        <v>Rainfed</v>
      </c>
      <c r="Q3962" s="15">
        <f>Raw_Data!Q3962</f>
        <v>218.7</v>
      </c>
      <c r="R3962" s="15">
        <f>Raw_Data!R3962</f>
        <v>0.5</v>
      </c>
      <c r="S3962" s="15">
        <f>Raw_Data!S3962</f>
        <v>0.83</v>
      </c>
      <c r="T3962" s="18">
        <f>IF(Raw_Data!T3962="",ROUND(AVERAGEIFS(Raw_Data!$T$2:$T$4001,Raw_Data!$E$2:$E$4001,E3962,Raw_Data!$D$2:$D$4001,D3962),2),IF(Raw_Data!T3962&gt;INDEX(Cleaning_Reference!$F$6:$F$13,MATCH(D3962,Cleaning_Reference!$A$6:$A$13,0)),INDEX(Cleaning_Reference!$F$6:$F$13,MATCH(D3962,Cleaning_Reference!$A$6:$A$13,0)),Raw_Data!T3962))</f>
        <v>1.39</v>
      </c>
      <c r="U3962" s="15">
        <f>Raw_Data!U3962</f>
        <v>16.170000000000002</v>
      </c>
      <c r="V3962" s="15">
        <f>Raw_Data!V3962</f>
        <v>3193</v>
      </c>
      <c r="W3962" s="15">
        <f>Raw_Data!W3962</f>
        <v>700172</v>
      </c>
      <c r="X3962" s="15">
        <f>Raw_Data!X3962</f>
        <v>51631</v>
      </c>
      <c r="Y3962" s="15">
        <f>Raw_Data!Y3962</f>
        <v>-648541</v>
      </c>
      <c r="Z3962" s="15">
        <f>Raw_Data!Z3962</f>
        <v>12155</v>
      </c>
      <c r="AA3962" s="15">
        <f>Raw_Data!AA3962</f>
        <v>1.33</v>
      </c>
      <c r="AB3962" s="15">
        <f>Raw_Data!AB3962</f>
        <v>67.8</v>
      </c>
      <c r="AC3962" s="19" t="str">
        <f>IF(Raw_Data!G3962="","Yes","No")</f>
        <v>No</v>
      </c>
      <c r="AD3962" s="19" t="str">
        <f>IF(Raw_Data!L3962="","Yes","No")</f>
        <v>No</v>
      </c>
      <c r="AE3962" s="19" t="str">
        <f>IF(Raw_Data!T3962="","Imputed",IF(Raw_Data!T3962&gt;INDEX(Cleaning_Reference!$F$6:$F$13,MATCH(D3962,Cleaning_Reference!$A$6:$A$13,0)),"Capped","Original"))</f>
        <v>Original</v>
      </c>
      <c r="AF3962" s="21">
        <f t="shared" si="61"/>
        <v>16.170000000000002</v>
      </c>
    </row>
    <row r="3963" spans="1:32" ht="15" customHeight="1" x14ac:dyDescent="0.3">
      <c r="A3963" s="20" t="str">
        <f>Raw_Data!A3963</f>
        <v>SF13962</v>
      </c>
      <c r="B3963" s="15" t="str">
        <f>Raw_Data!B3963</f>
        <v>Gujarat</v>
      </c>
      <c r="C3963" s="15" t="str">
        <f>Raw_Data!C3963</f>
        <v>Erode</v>
      </c>
      <c r="D3963" s="15" t="str">
        <f>Raw_Data!D3963</f>
        <v>Rice</v>
      </c>
      <c r="E3963" s="15" t="str">
        <f>Raw_Data!E3963</f>
        <v>Kharif</v>
      </c>
      <c r="F3963" s="15">
        <f>Raw_Data!F3963</f>
        <v>12.37</v>
      </c>
      <c r="G3963" s="18">
        <f>IF(Raw_Data!G3963="",ROUND(AVERAGEIFS(Raw_Data!$G$2:$G$4001,Raw_Data!$E$2:$E$4001,E3963),1),Raw_Data!G3963)</f>
        <v>738.2</v>
      </c>
      <c r="H3963" s="15">
        <f>Raw_Data!H3963</f>
        <v>27.9</v>
      </c>
      <c r="I3963" s="15">
        <f>Raw_Data!I3963</f>
        <v>66.8</v>
      </c>
      <c r="J3963" s="15">
        <f>Raw_Data!J3963</f>
        <v>6.5</v>
      </c>
      <c r="K3963" s="15">
        <f>Raw_Data!K3963</f>
        <v>6.69</v>
      </c>
      <c r="L3963" s="18">
        <f>IF(Raw_Data!L3963="",ROUND(AVERAGEIFS(Raw_Data!$L$2:$L$4001,Raw_Data!$E$2:$E$4001,E3963),1),Raw_Data!L3963)</f>
        <v>37.200000000000003</v>
      </c>
      <c r="M3963" s="15">
        <f>Raw_Data!M3963</f>
        <v>141</v>
      </c>
      <c r="N3963" s="15">
        <f>Raw_Data!N3963</f>
        <v>77.8</v>
      </c>
      <c r="O3963" s="15">
        <f>Raw_Data!O3963</f>
        <v>103.5</v>
      </c>
      <c r="P3963" s="15" t="str">
        <f>Raw_Data!P3963</f>
        <v>Rainfed</v>
      </c>
      <c r="Q3963" s="15">
        <f>Raw_Data!Q3963</f>
        <v>291.60000000000002</v>
      </c>
      <c r="R3963" s="15">
        <f>Raw_Data!R3963</f>
        <v>8.82</v>
      </c>
      <c r="S3963" s="15">
        <f>Raw_Data!S3963</f>
        <v>0.89</v>
      </c>
      <c r="T3963" s="18">
        <f>IF(Raw_Data!T3963="",ROUND(AVERAGEIFS(Raw_Data!$T$2:$T$4001,Raw_Data!$E$2:$E$4001,E3963,Raw_Data!$D$2:$D$4001,D3963),2),IF(Raw_Data!T3963&gt;INDEX(Cleaning_Reference!$F$6:$F$13,MATCH(D3963,Cleaning_Reference!$A$6:$A$13,0)),INDEX(Cleaning_Reference!$F$6:$F$13,MATCH(D3963,Cleaning_Reference!$A$6:$A$13,0)),Raw_Data!T3963))</f>
        <v>3.71</v>
      </c>
      <c r="U3963" s="15">
        <f>Raw_Data!U3963</f>
        <v>45.89</v>
      </c>
      <c r="V3963" s="15">
        <f>Raw_Data!V3963</f>
        <v>22569</v>
      </c>
      <c r="W3963" s="15">
        <f>Raw_Data!W3963</f>
        <v>875309</v>
      </c>
      <c r="X3963" s="15">
        <f>Raw_Data!X3963</f>
        <v>1035691</v>
      </c>
      <c r="Y3963" s="15">
        <f>Raw_Data!Y3963</f>
        <v>160382</v>
      </c>
      <c r="Z3963" s="15">
        <f>Raw_Data!Z3963</f>
        <v>8381</v>
      </c>
      <c r="AA3963" s="15">
        <f>Raw_Data!AA3963</f>
        <v>5.4749999999999996</v>
      </c>
      <c r="AB3963" s="15">
        <f>Raw_Data!AB3963</f>
        <v>29.9</v>
      </c>
      <c r="AC3963" s="19" t="str">
        <f>IF(Raw_Data!G3963="","Yes","No")</f>
        <v>No</v>
      </c>
      <c r="AD3963" s="19" t="str">
        <f>IF(Raw_Data!L3963="","Yes","No")</f>
        <v>No</v>
      </c>
      <c r="AE3963" s="19" t="str">
        <f>IF(Raw_Data!T3963="","Imputed",IF(Raw_Data!T3963&gt;INDEX(Cleaning_Reference!$F$6:$F$13,MATCH(D3963,Cleaning_Reference!$A$6:$A$13,0)),"Capped","Original"))</f>
        <v>Original</v>
      </c>
      <c r="AF3963" s="21">
        <f t="shared" si="61"/>
        <v>45.89</v>
      </c>
    </row>
    <row r="3964" spans="1:32" ht="15" customHeight="1" x14ac:dyDescent="0.3">
      <c r="A3964" s="20" t="str">
        <f>Raw_Data!A3964</f>
        <v>SF13963</v>
      </c>
      <c r="B3964" s="15" t="str">
        <f>Raw_Data!B3964</f>
        <v>Gujarat</v>
      </c>
      <c r="C3964" s="15" t="str">
        <f>Raw_Data!C3964</f>
        <v>Ludhiana</v>
      </c>
      <c r="D3964" s="15" t="str">
        <f>Raw_Data!D3964</f>
        <v>Groundnut</v>
      </c>
      <c r="E3964" s="15" t="str">
        <f>Raw_Data!E3964</f>
        <v>Rabi</v>
      </c>
      <c r="F3964" s="15">
        <f>Raw_Data!F3964</f>
        <v>6.99</v>
      </c>
      <c r="G3964" s="18">
        <f>IF(Raw_Data!G3964="",ROUND(AVERAGEIFS(Raw_Data!$G$2:$G$4001,Raw_Data!$E$2:$E$4001,E3964),1),Raw_Data!G3964)</f>
        <v>361.3</v>
      </c>
      <c r="H3964" s="15">
        <f>Raw_Data!H3964</f>
        <v>20.6</v>
      </c>
      <c r="I3964" s="15">
        <f>Raw_Data!I3964</f>
        <v>79.599999999999994</v>
      </c>
      <c r="J3964" s="15">
        <f>Raw_Data!J3964</f>
        <v>8.6</v>
      </c>
      <c r="K3964" s="15">
        <f>Raw_Data!K3964</f>
        <v>6.96</v>
      </c>
      <c r="L3964" s="18">
        <f>IF(Raw_Data!L3964="",ROUND(AVERAGEIFS(Raw_Data!$L$2:$L$4001,Raw_Data!$E$2:$E$4001,E3964),1),Raw_Data!L3964)</f>
        <v>29.3</v>
      </c>
      <c r="M3964" s="15">
        <f>Raw_Data!M3964</f>
        <v>128.80000000000001</v>
      </c>
      <c r="N3964" s="15">
        <f>Raw_Data!N3964</f>
        <v>59</v>
      </c>
      <c r="O3964" s="15">
        <f>Raw_Data!O3964</f>
        <v>129.80000000000001</v>
      </c>
      <c r="P3964" s="15" t="str">
        <f>Raw_Data!P3964</f>
        <v>Rainfed</v>
      </c>
      <c r="Q3964" s="15">
        <f>Raw_Data!Q3964</f>
        <v>222.3</v>
      </c>
      <c r="R3964" s="15">
        <f>Raw_Data!R3964</f>
        <v>3.19</v>
      </c>
      <c r="S3964" s="15">
        <f>Raw_Data!S3964</f>
        <v>0.67</v>
      </c>
      <c r="T3964" s="18">
        <f>IF(Raw_Data!T3964="",ROUND(AVERAGEIFS(Raw_Data!$T$2:$T$4001,Raw_Data!$E$2:$E$4001,E3964,Raw_Data!$D$2:$D$4001,D3964),2),IF(Raw_Data!T3964&gt;INDEX(Cleaning_Reference!$F$6:$F$13,MATCH(D3964,Cleaning_Reference!$A$6:$A$13,0)),INDEX(Cleaning_Reference!$F$6:$F$13,MATCH(D3964,Cleaning_Reference!$A$6:$A$13,0)),Raw_Data!T3964))</f>
        <v>1.4</v>
      </c>
      <c r="U3964" s="15">
        <f>Raw_Data!U3964</f>
        <v>9.7899999999999991</v>
      </c>
      <c r="V3964" s="15">
        <f>Raw_Data!V3964</f>
        <v>55058</v>
      </c>
      <c r="W3964" s="15">
        <f>Raw_Data!W3964</f>
        <v>525856</v>
      </c>
      <c r="X3964" s="15">
        <f>Raw_Data!X3964</f>
        <v>539018</v>
      </c>
      <c r="Y3964" s="15">
        <f>Raw_Data!Y3964</f>
        <v>13162</v>
      </c>
      <c r="Z3964" s="15">
        <f>Raw_Data!Z3964</f>
        <v>1836</v>
      </c>
      <c r="AA3964" s="15">
        <f>Raw_Data!AA3964</f>
        <v>5.3319999999999999</v>
      </c>
      <c r="AB3964" s="15">
        <f>Raw_Data!AB3964</f>
        <v>49</v>
      </c>
      <c r="AC3964" s="19" t="str">
        <f>IF(Raw_Data!G3964="","Yes","No")</f>
        <v>No</v>
      </c>
      <c r="AD3964" s="19" t="str">
        <f>IF(Raw_Data!L3964="","Yes","No")</f>
        <v>No</v>
      </c>
      <c r="AE3964" s="19" t="str">
        <f>IF(Raw_Data!T3964="","Imputed",IF(Raw_Data!T3964&gt;INDEX(Cleaning_Reference!$F$6:$F$13,MATCH(D3964,Cleaning_Reference!$A$6:$A$13,0)),"Capped","Original"))</f>
        <v>Original</v>
      </c>
      <c r="AF3964" s="21">
        <f t="shared" si="61"/>
        <v>9.7899999999999991</v>
      </c>
    </row>
    <row r="3965" spans="1:32" ht="15" customHeight="1" x14ac:dyDescent="0.3">
      <c r="A3965" s="20" t="str">
        <f>Raw_Data!A3965</f>
        <v>SF13964</v>
      </c>
      <c r="B3965" s="15" t="str">
        <f>Raw_Data!B3965</f>
        <v>Telangana</v>
      </c>
      <c r="C3965" s="15" t="str">
        <f>Raw_Data!C3965</f>
        <v>Rajkot</v>
      </c>
      <c r="D3965" s="15" t="str">
        <f>Raw_Data!D3965</f>
        <v>Cotton</v>
      </c>
      <c r="E3965" s="15" t="str">
        <f>Raw_Data!E3965</f>
        <v>Kharif</v>
      </c>
      <c r="F3965" s="15">
        <f>Raw_Data!F3965</f>
        <v>0.92</v>
      </c>
      <c r="G3965" s="18">
        <f>IF(Raw_Data!G3965="",ROUND(AVERAGEIFS(Raw_Data!$G$2:$G$4001,Raw_Data!$E$2:$E$4001,E3965),1),Raw_Data!G3965)</f>
        <v>1088.4000000000001</v>
      </c>
      <c r="H3965" s="15">
        <f>Raw_Data!H3965</f>
        <v>31.1</v>
      </c>
      <c r="I3965" s="15">
        <f>Raw_Data!I3965</f>
        <v>73.5</v>
      </c>
      <c r="J3965" s="15">
        <f>Raw_Data!J3965</f>
        <v>7.6</v>
      </c>
      <c r="K3965" s="15">
        <f>Raw_Data!K3965</f>
        <v>7.19</v>
      </c>
      <c r="L3965" s="18">
        <f>IF(Raw_Data!L3965="",ROUND(AVERAGEIFS(Raw_Data!$L$2:$L$4001,Raw_Data!$E$2:$E$4001,E3965),1),Raw_Data!L3965)</f>
        <v>32.5</v>
      </c>
      <c r="M3965" s="15">
        <f>Raw_Data!M3965</f>
        <v>117</v>
      </c>
      <c r="N3965" s="15">
        <f>Raw_Data!N3965</f>
        <v>24.6</v>
      </c>
      <c r="O3965" s="15">
        <f>Raw_Data!O3965</f>
        <v>117.4</v>
      </c>
      <c r="P3965" s="15" t="str">
        <f>Raw_Data!P3965</f>
        <v>Sprinkler</v>
      </c>
      <c r="Q3965" s="15">
        <f>Raw_Data!Q3965</f>
        <v>200.8</v>
      </c>
      <c r="R3965" s="15">
        <f>Raw_Data!R3965</f>
        <v>6</v>
      </c>
      <c r="S3965" s="15">
        <f>Raw_Data!S3965</f>
        <v>0.97</v>
      </c>
      <c r="T3965" s="18">
        <f>IF(Raw_Data!T3965="",ROUND(AVERAGEIFS(Raw_Data!$T$2:$T$4001,Raw_Data!$E$2:$E$4001,E3965,Raw_Data!$D$2:$D$4001,D3965),2),IF(Raw_Data!T3965&gt;INDEX(Cleaning_Reference!$F$6:$F$13,MATCH(D3965,Cleaning_Reference!$A$6:$A$13,0)),INDEX(Cleaning_Reference!$F$6:$F$13,MATCH(D3965,Cleaning_Reference!$A$6:$A$13,0)),Raw_Data!T3965))</f>
        <v>1</v>
      </c>
      <c r="U3965" s="15">
        <f>Raw_Data!U3965</f>
        <v>0.92</v>
      </c>
      <c r="V3965" s="15">
        <f>Raw_Data!V3965</f>
        <v>63196</v>
      </c>
      <c r="W3965" s="15">
        <f>Raw_Data!W3965</f>
        <v>71611</v>
      </c>
      <c r="X3965" s="15">
        <f>Raw_Data!X3965</f>
        <v>58140</v>
      </c>
      <c r="Y3965" s="15">
        <f>Raw_Data!Y3965</f>
        <v>-13471</v>
      </c>
      <c r="Z3965" s="15">
        <f>Raw_Data!Z3965</f>
        <v>584</v>
      </c>
      <c r="AA3965" s="15">
        <f>Raw_Data!AA3965</f>
        <v>1.575</v>
      </c>
      <c r="AB3965" s="15">
        <f>Raw_Data!AB3965</f>
        <v>73.3</v>
      </c>
      <c r="AC3965" s="19" t="str">
        <f>IF(Raw_Data!G3965="","Yes","No")</f>
        <v>No</v>
      </c>
      <c r="AD3965" s="19" t="str">
        <f>IF(Raw_Data!L3965="","Yes","No")</f>
        <v>No</v>
      </c>
      <c r="AE3965" s="19" t="str">
        <f>IF(Raw_Data!T3965="","Imputed",IF(Raw_Data!T3965&gt;INDEX(Cleaning_Reference!$F$6:$F$13,MATCH(D3965,Cleaning_Reference!$A$6:$A$13,0)),"Capped","Original"))</f>
        <v>Original</v>
      </c>
      <c r="AF3965" s="21">
        <f t="shared" si="61"/>
        <v>0.92</v>
      </c>
    </row>
    <row r="3966" spans="1:32" ht="15" customHeight="1" x14ac:dyDescent="0.3">
      <c r="A3966" s="20" t="str">
        <f>Raw_Data!A3966</f>
        <v>SF13965</v>
      </c>
      <c r="B3966" s="15" t="str">
        <f>Raw_Data!B3966</f>
        <v>Telangana</v>
      </c>
      <c r="C3966" s="15" t="str">
        <f>Raw_Data!C3966</f>
        <v>Nalgonda</v>
      </c>
      <c r="D3966" s="15" t="str">
        <f>Raw_Data!D3966</f>
        <v>Chilli</v>
      </c>
      <c r="E3966" s="15" t="str">
        <f>Raw_Data!E3966</f>
        <v>Kharif</v>
      </c>
      <c r="F3966" s="15">
        <f>Raw_Data!F3966</f>
        <v>10.59</v>
      </c>
      <c r="G3966" s="18">
        <f>IF(Raw_Data!G3966="",ROUND(AVERAGEIFS(Raw_Data!$G$2:$G$4001,Raw_Data!$E$2:$E$4001,E3966),1),Raw_Data!G3966)</f>
        <v>661.5</v>
      </c>
      <c r="H3966" s="15">
        <f>Raw_Data!H3966</f>
        <v>31</v>
      </c>
      <c r="I3966" s="15">
        <f>Raw_Data!I3966</f>
        <v>76.3</v>
      </c>
      <c r="J3966" s="15">
        <f>Raw_Data!J3966</f>
        <v>7.7</v>
      </c>
      <c r="K3966" s="15">
        <f>Raw_Data!K3966</f>
        <v>6.38</v>
      </c>
      <c r="L3966" s="18">
        <f>IF(Raw_Data!L3966="",ROUND(AVERAGEIFS(Raw_Data!$L$2:$L$4001,Raw_Data!$E$2:$E$4001,E3966),1),Raw_Data!L3966)</f>
        <v>35.799999999999997</v>
      </c>
      <c r="M3966" s="15">
        <f>Raw_Data!M3966</f>
        <v>146.19999999999999</v>
      </c>
      <c r="N3966" s="15">
        <f>Raw_Data!N3966</f>
        <v>49.1</v>
      </c>
      <c r="O3966" s="15">
        <f>Raw_Data!O3966</f>
        <v>106.5</v>
      </c>
      <c r="P3966" s="15" t="str">
        <f>Raw_Data!P3966</f>
        <v>Rainfed</v>
      </c>
      <c r="Q3966" s="15">
        <f>Raw_Data!Q3966</f>
        <v>108.9</v>
      </c>
      <c r="R3966" s="15">
        <f>Raw_Data!R3966</f>
        <v>1.94</v>
      </c>
      <c r="S3966" s="15">
        <f>Raw_Data!S3966</f>
        <v>0.92</v>
      </c>
      <c r="T3966" s="18">
        <f>IF(Raw_Data!T3966="",ROUND(AVERAGEIFS(Raw_Data!$T$2:$T$4001,Raw_Data!$E$2:$E$4001,E3966,Raw_Data!$D$2:$D$4001,D3966),2),IF(Raw_Data!T3966&gt;INDEX(Cleaning_Reference!$F$6:$F$13,MATCH(D3966,Cleaning_Reference!$A$6:$A$13,0)),INDEX(Cleaning_Reference!$F$6:$F$13,MATCH(D3966,Cleaning_Reference!$A$6:$A$13,0)),Raw_Data!T3966))</f>
        <v>2.41</v>
      </c>
      <c r="U3966" s="15">
        <f>Raw_Data!U3966</f>
        <v>25.52</v>
      </c>
      <c r="V3966" s="15">
        <f>Raw_Data!V3966</f>
        <v>100522</v>
      </c>
      <c r="W3966" s="15">
        <f>Raw_Data!W3966</f>
        <v>603318</v>
      </c>
      <c r="X3966" s="15">
        <f>Raw_Data!X3966</f>
        <v>2565321</v>
      </c>
      <c r="Y3966" s="15">
        <f>Raw_Data!Y3966</f>
        <v>1962003</v>
      </c>
      <c r="Z3966" s="15">
        <f>Raw_Data!Z3966</f>
        <v>3738</v>
      </c>
      <c r="AA3966" s="15">
        <f>Raw_Data!AA3966</f>
        <v>6.827</v>
      </c>
      <c r="AB3966" s="15">
        <f>Raw_Data!AB3966</f>
        <v>47.3</v>
      </c>
      <c r="AC3966" s="19" t="str">
        <f>IF(Raw_Data!G3966="","Yes","No")</f>
        <v>No</v>
      </c>
      <c r="AD3966" s="19" t="str">
        <f>IF(Raw_Data!L3966="","Yes","No")</f>
        <v>No</v>
      </c>
      <c r="AE3966" s="19" t="str">
        <f>IF(Raw_Data!T3966="","Imputed",IF(Raw_Data!T3966&gt;INDEX(Cleaning_Reference!$F$6:$F$13,MATCH(D3966,Cleaning_Reference!$A$6:$A$13,0)),"Capped","Original"))</f>
        <v>Original</v>
      </c>
      <c r="AF3966" s="21">
        <f t="shared" si="61"/>
        <v>25.52</v>
      </c>
    </row>
    <row r="3967" spans="1:32" ht="15" customHeight="1" x14ac:dyDescent="0.3">
      <c r="A3967" s="20" t="str">
        <f>Raw_Data!A3967</f>
        <v>SF13966</v>
      </c>
      <c r="B3967" s="15" t="str">
        <f>Raw_Data!B3967</f>
        <v>Punjab</v>
      </c>
      <c r="C3967" s="15" t="str">
        <f>Raw_Data!C3967</f>
        <v>Rajkot</v>
      </c>
      <c r="D3967" s="15" t="str">
        <f>Raw_Data!D3967</f>
        <v>Groundnut</v>
      </c>
      <c r="E3967" s="15" t="str">
        <f>Raw_Data!E3967</f>
        <v>Rabi</v>
      </c>
      <c r="F3967" s="15">
        <f>Raw_Data!F3967</f>
        <v>8.36</v>
      </c>
      <c r="G3967" s="18">
        <f>IF(Raw_Data!G3967="",ROUND(AVERAGEIFS(Raw_Data!$G$2:$G$4001,Raw_Data!$E$2:$E$4001,E3967),1),Raw_Data!G3967)</f>
        <v>464.1</v>
      </c>
      <c r="H3967" s="15">
        <f>Raw_Data!H3967</f>
        <v>23.2</v>
      </c>
      <c r="I3967" s="15">
        <f>Raw_Data!I3967</f>
        <v>73.5</v>
      </c>
      <c r="J3967" s="15">
        <f>Raw_Data!J3967</f>
        <v>7.5</v>
      </c>
      <c r="K3967" s="15">
        <f>Raw_Data!K3967</f>
        <v>7.11</v>
      </c>
      <c r="L3967" s="18">
        <f>IF(Raw_Data!L3967="",ROUND(AVERAGEIFS(Raw_Data!$L$2:$L$4001,Raw_Data!$E$2:$E$4001,E3967),1),Raw_Data!L3967)</f>
        <v>29.4</v>
      </c>
      <c r="M3967" s="15">
        <f>Raw_Data!M3967</f>
        <v>120.1</v>
      </c>
      <c r="N3967" s="15">
        <f>Raw_Data!N3967</f>
        <v>59.6</v>
      </c>
      <c r="O3967" s="15">
        <f>Raw_Data!O3967</f>
        <v>101.9</v>
      </c>
      <c r="P3967" s="15" t="str">
        <f>Raw_Data!P3967</f>
        <v>Rainfed</v>
      </c>
      <c r="Q3967" s="15">
        <f>Raw_Data!Q3967</f>
        <v>135.80000000000001</v>
      </c>
      <c r="R3967" s="15">
        <f>Raw_Data!R3967</f>
        <v>7.61</v>
      </c>
      <c r="S3967" s="15">
        <f>Raw_Data!S3967</f>
        <v>0.92</v>
      </c>
      <c r="T3967" s="18">
        <f>IF(Raw_Data!T3967="",ROUND(AVERAGEIFS(Raw_Data!$T$2:$T$4001,Raw_Data!$E$2:$E$4001,E3967,Raw_Data!$D$2:$D$4001,D3967),2),IF(Raw_Data!T3967&gt;INDEX(Cleaning_Reference!$F$6:$F$13,MATCH(D3967,Cleaning_Reference!$A$6:$A$13,0)),INDEX(Cleaning_Reference!$F$6:$F$13,MATCH(D3967,Cleaning_Reference!$A$6:$A$13,0)),Raw_Data!T3967))</f>
        <v>1.34</v>
      </c>
      <c r="U3967" s="15">
        <f>Raw_Data!U3967</f>
        <v>11.2</v>
      </c>
      <c r="V3967" s="15">
        <f>Raw_Data!V3967</f>
        <v>55474</v>
      </c>
      <c r="W3967" s="15">
        <f>Raw_Data!W3967</f>
        <v>504343</v>
      </c>
      <c r="X3967" s="15">
        <f>Raw_Data!X3967</f>
        <v>621309</v>
      </c>
      <c r="Y3967" s="15">
        <f>Raw_Data!Y3967</f>
        <v>116966</v>
      </c>
      <c r="Z3967" s="15">
        <f>Raw_Data!Z3967</f>
        <v>2248</v>
      </c>
      <c r="AA3967" s="15">
        <f>Raw_Data!AA3967</f>
        <v>4.9820000000000002</v>
      </c>
      <c r="AB3967" s="15">
        <f>Raw_Data!AB3967</f>
        <v>32.4</v>
      </c>
      <c r="AC3967" s="19" t="str">
        <f>IF(Raw_Data!G3967="","Yes","No")</f>
        <v>No</v>
      </c>
      <c r="AD3967" s="19" t="str">
        <f>IF(Raw_Data!L3967="","Yes","No")</f>
        <v>No</v>
      </c>
      <c r="AE3967" s="19" t="str">
        <f>IF(Raw_Data!T3967="","Imputed",IF(Raw_Data!T3967&gt;INDEX(Cleaning_Reference!$F$6:$F$13,MATCH(D3967,Cleaning_Reference!$A$6:$A$13,0)),"Capped","Original"))</f>
        <v>Original</v>
      </c>
      <c r="AF3967" s="21">
        <f t="shared" si="61"/>
        <v>11.2</v>
      </c>
    </row>
    <row r="3968" spans="1:32" ht="15" customHeight="1" x14ac:dyDescent="0.3">
      <c r="A3968" s="20" t="str">
        <f>Raw_Data!A3968</f>
        <v>SF13967</v>
      </c>
      <c r="B3968" s="15" t="str">
        <f>Raw_Data!B3968</f>
        <v>Maharashtra</v>
      </c>
      <c r="C3968" s="15" t="str">
        <f>Raw_Data!C3968</f>
        <v>Raichur</v>
      </c>
      <c r="D3968" s="15" t="str">
        <f>Raw_Data!D3968</f>
        <v>Sugarcane</v>
      </c>
      <c r="E3968" s="15" t="str">
        <f>Raw_Data!E3968</f>
        <v>Rabi</v>
      </c>
      <c r="F3968" s="15">
        <f>Raw_Data!F3968</f>
        <v>7.97</v>
      </c>
      <c r="G3968" s="18">
        <f>IF(Raw_Data!G3968="",ROUND(AVERAGEIFS(Raw_Data!$G$2:$G$4001,Raw_Data!$E$2:$E$4001,E3968),1),Raw_Data!G3968)</f>
        <v>399.2</v>
      </c>
      <c r="H3968" s="15">
        <f>Raw_Data!H3968</f>
        <v>24.4</v>
      </c>
      <c r="I3968" s="15">
        <f>Raw_Data!I3968</f>
        <v>54.1</v>
      </c>
      <c r="J3968" s="15">
        <f>Raw_Data!J3968</f>
        <v>9.1</v>
      </c>
      <c r="K3968" s="15">
        <f>Raw_Data!K3968</f>
        <v>6.8</v>
      </c>
      <c r="L3968" s="18">
        <f>IF(Raw_Data!L3968="",ROUND(AVERAGEIFS(Raw_Data!$L$2:$L$4001,Raw_Data!$E$2:$E$4001,E3968),1),Raw_Data!L3968)</f>
        <v>20.8</v>
      </c>
      <c r="M3968" s="15">
        <f>Raw_Data!M3968</f>
        <v>81.8</v>
      </c>
      <c r="N3968" s="15">
        <f>Raw_Data!N3968</f>
        <v>74</v>
      </c>
      <c r="O3968" s="15">
        <f>Raw_Data!O3968</f>
        <v>99.2</v>
      </c>
      <c r="P3968" s="15" t="str">
        <f>Raw_Data!P3968</f>
        <v>Flood</v>
      </c>
      <c r="Q3968" s="15">
        <f>Raw_Data!Q3968</f>
        <v>220.6</v>
      </c>
      <c r="R3968" s="15">
        <f>Raw_Data!R3968</f>
        <v>4.13</v>
      </c>
      <c r="S3968" s="15">
        <f>Raw_Data!S3968</f>
        <v>0.65</v>
      </c>
      <c r="T3968" s="18">
        <f>IF(Raw_Data!T3968="",ROUND(AVERAGEIFS(Raw_Data!$T$2:$T$4001,Raw_Data!$E$2:$E$4001,E3968,Raw_Data!$D$2:$D$4001,D3968),2),IF(Raw_Data!T3968&gt;INDEX(Cleaning_Reference!$F$6:$F$13,MATCH(D3968,Cleaning_Reference!$A$6:$A$13,0)),INDEX(Cleaning_Reference!$F$6:$F$13,MATCH(D3968,Cleaning_Reference!$A$6:$A$13,0)),Raw_Data!T3968))</f>
        <v>51.04</v>
      </c>
      <c r="U3968" s="15">
        <f>Raw_Data!U3968</f>
        <v>406.79</v>
      </c>
      <c r="V3968" s="15">
        <f>Raw_Data!V3968</f>
        <v>3199</v>
      </c>
      <c r="W3968" s="15">
        <f>Raw_Data!W3968</f>
        <v>560564</v>
      </c>
      <c r="X3968" s="15">
        <f>Raw_Data!X3968</f>
        <v>1301321</v>
      </c>
      <c r="Y3968" s="15">
        <f>Raw_Data!Y3968</f>
        <v>740757</v>
      </c>
      <c r="Z3968" s="15">
        <f>Raw_Data!Z3968</f>
        <v>19853</v>
      </c>
      <c r="AA3968" s="15">
        <f>Raw_Data!AA3968</f>
        <v>20.49</v>
      </c>
      <c r="AB3968" s="15">
        <f>Raw_Data!AB3968</f>
        <v>37.299999999999997</v>
      </c>
      <c r="AC3968" s="19" t="str">
        <f>IF(Raw_Data!G3968="","Yes","No")</f>
        <v>No</v>
      </c>
      <c r="AD3968" s="19" t="str">
        <f>IF(Raw_Data!L3968="","Yes","No")</f>
        <v>No</v>
      </c>
      <c r="AE3968" s="19" t="str">
        <f>IF(Raw_Data!T3968="","Imputed",IF(Raw_Data!T3968&gt;INDEX(Cleaning_Reference!$F$6:$F$13,MATCH(D3968,Cleaning_Reference!$A$6:$A$13,0)),"Capped","Original"))</f>
        <v>Original</v>
      </c>
      <c r="AF3968" s="21">
        <f t="shared" si="61"/>
        <v>406.79</v>
      </c>
    </row>
    <row r="3969" spans="1:32" ht="15" customHeight="1" x14ac:dyDescent="0.3">
      <c r="A3969" s="20" t="str">
        <f>Raw_Data!A3969</f>
        <v>SF13968</v>
      </c>
      <c r="B3969" s="15" t="str">
        <f>Raw_Data!B3969</f>
        <v>Tamil Nadu</v>
      </c>
      <c r="C3969" s="15" t="str">
        <f>Raw_Data!C3969</f>
        <v>Ludhiana</v>
      </c>
      <c r="D3969" s="15" t="str">
        <f>Raw_Data!D3969</f>
        <v>Maize</v>
      </c>
      <c r="E3969" s="15" t="str">
        <f>Raw_Data!E3969</f>
        <v>Kharif</v>
      </c>
      <c r="F3969" s="15">
        <f>Raw_Data!F3969</f>
        <v>12.79</v>
      </c>
      <c r="G3969" s="18">
        <f>IF(Raw_Data!G3969="",ROUND(AVERAGEIFS(Raw_Data!$G$2:$G$4001,Raw_Data!$E$2:$E$4001,E3969),1),Raw_Data!G3969)</f>
        <v>590.4</v>
      </c>
      <c r="H3969" s="15">
        <f>Raw_Data!H3969</f>
        <v>31.5</v>
      </c>
      <c r="I3969" s="15">
        <f>Raw_Data!I3969</f>
        <v>53.6</v>
      </c>
      <c r="J3969" s="15">
        <f>Raw_Data!J3969</f>
        <v>5.9</v>
      </c>
      <c r="K3969" s="15">
        <f>Raw_Data!K3969</f>
        <v>7.98</v>
      </c>
      <c r="L3969" s="18">
        <f>IF(Raw_Data!L3969="",ROUND(AVERAGEIFS(Raw_Data!$L$2:$L$4001,Raw_Data!$E$2:$E$4001,E3969),1),Raw_Data!L3969)</f>
        <v>26.6</v>
      </c>
      <c r="M3969" s="15">
        <f>Raw_Data!M3969</f>
        <v>164</v>
      </c>
      <c r="N3969" s="15">
        <f>Raw_Data!N3969</f>
        <v>61.8</v>
      </c>
      <c r="O3969" s="15">
        <f>Raw_Data!O3969</f>
        <v>119.8</v>
      </c>
      <c r="P3969" s="15" t="str">
        <f>Raw_Data!P3969</f>
        <v>Sprinkler</v>
      </c>
      <c r="Q3969" s="15">
        <f>Raw_Data!Q3969</f>
        <v>98.8</v>
      </c>
      <c r="R3969" s="15">
        <f>Raw_Data!R3969</f>
        <v>4.75</v>
      </c>
      <c r="S3969" s="15">
        <f>Raw_Data!S3969</f>
        <v>0.86</v>
      </c>
      <c r="T3969" s="18">
        <f>IF(Raw_Data!T3969="",ROUND(AVERAGEIFS(Raw_Data!$T$2:$T$4001,Raw_Data!$E$2:$E$4001,E3969,Raw_Data!$D$2:$D$4001,D3969),2),IF(Raw_Data!T3969&gt;INDEX(Cleaning_Reference!$F$6:$F$13,MATCH(D3969,Cleaning_Reference!$A$6:$A$13,0)),INDEX(Cleaning_Reference!$F$6:$F$13,MATCH(D3969,Cleaning_Reference!$A$6:$A$13,0)),Raw_Data!T3969))</f>
        <v>0.66</v>
      </c>
      <c r="U3969" s="15">
        <f>Raw_Data!U3969</f>
        <v>8.44</v>
      </c>
      <c r="V3969" s="15">
        <f>Raw_Data!V3969</f>
        <v>15749</v>
      </c>
      <c r="W3969" s="15">
        <f>Raw_Data!W3969</f>
        <v>873885</v>
      </c>
      <c r="X3969" s="15">
        <f>Raw_Data!X3969</f>
        <v>132922</v>
      </c>
      <c r="Y3969" s="15">
        <f>Raw_Data!Y3969</f>
        <v>-740963</v>
      </c>
      <c r="Z3969" s="15">
        <f>Raw_Data!Z3969</f>
        <v>7779</v>
      </c>
      <c r="AA3969" s="15">
        <f>Raw_Data!AA3969</f>
        <v>1.085</v>
      </c>
      <c r="AB3969" s="15">
        <f>Raw_Data!AB3969</f>
        <v>43.9</v>
      </c>
      <c r="AC3969" s="19" t="str">
        <f>IF(Raw_Data!G3969="","Yes","No")</f>
        <v>No</v>
      </c>
      <c r="AD3969" s="19" t="str">
        <f>IF(Raw_Data!L3969="","Yes","No")</f>
        <v>No</v>
      </c>
      <c r="AE3969" s="19" t="str">
        <f>IF(Raw_Data!T3969="","Imputed",IF(Raw_Data!T3969&gt;INDEX(Cleaning_Reference!$F$6:$F$13,MATCH(D3969,Cleaning_Reference!$A$6:$A$13,0)),"Capped","Original"))</f>
        <v>Original</v>
      </c>
      <c r="AF3969" s="21">
        <f t="shared" si="61"/>
        <v>8.44</v>
      </c>
    </row>
    <row r="3970" spans="1:32" ht="15" customHeight="1" x14ac:dyDescent="0.3">
      <c r="A3970" s="20" t="str">
        <f>Raw_Data!A3970</f>
        <v>SF13969</v>
      </c>
      <c r="B3970" s="15" t="str">
        <f>Raw_Data!B3970</f>
        <v>Punjab</v>
      </c>
      <c r="C3970" s="15" t="str">
        <f>Raw_Data!C3970</f>
        <v>Ludhiana</v>
      </c>
      <c r="D3970" s="15" t="str">
        <f>Raw_Data!D3970</f>
        <v>Rice</v>
      </c>
      <c r="E3970" s="15" t="str">
        <f>Raw_Data!E3970</f>
        <v>Rabi</v>
      </c>
      <c r="F3970" s="15">
        <f>Raw_Data!F3970</f>
        <v>8.27</v>
      </c>
      <c r="G3970" s="18">
        <f>IF(Raw_Data!G3970="",ROUND(AVERAGEIFS(Raw_Data!$G$2:$G$4001,Raw_Data!$E$2:$E$4001,E3970),1),Raw_Data!G3970)</f>
        <v>467.9</v>
      </c>
      <c r="H3970" s="15">
        <f>Raw_Data!H3970</f>
        <v>23.2</v>
      </c>
      <c r="I3970" s="15">
        <f>Raw_Data!I3970</f>
        <v>49.7</v>
      </c>
      <c r="J3970" s="15">
        <f>Raw_Data!J3970</f>
        <v>8.1</v>
      </c>
      <c r="K3970" s="15">
        <f>Raw_Data!K3970</f>
        <v>6.23</v>
      </c>
      <c r="L3970" s="18">
        <f>IF(Raw_Data!L3970="",ROUND(AVERAGEIFS(Raw_Data!$L$2:$L$4001,Raw_Data!$E$2:$E$4001,E3970),1),Raw_Data!L3970)</f>
        <v>16.5</v>
      </c>
      <c r="M3970" s="15">
        <f>Raw_Data!M3970</f>
        <v>135.80000000000001</v>
      </c>
      <c r="N3970" s="15">
        <f>Raw_Data!N3970</f>
        <v>94.6</v>
      </c>
      <c r="O3970" s="15">
        <f>Raw_Data!O3970</f>
        <v>76.400000000000006</v>
      </c>
      <c r="P3970" s="15" t="str">
        <f>Raw_Data!P3970</f>
        <v>Flood</v>
      </c>
      <c r="Q3970" s="15">
        <f>Raw_Data!Q3970</f>
        <v>252.7</v>
      </c>
      <c r="R3970" s="15">
        <f>Raw_Data!R3970</f>
        <v>5.29</v>
      </c>
      <c r="S3970" s="15">
        <f>Raw_Data!S3970</f>
        <v>0.81</v>
      </c>
      <c r="T3970" s="18">
        <f>IF(Raw_Data!T3970="",ROUND(AVERAGEIFS(Raw_Data!$T$2:$T$4001,Raw_Data!$E$2:$E$4001,E3970,Raw_Data!$D$2:$D$4001,D3970),2),IF(Raw_Data!T3970&gt;INDEX(Cleaning_Reference!$F$6:$F$13,MATCH(D3970,Cleaning_Reference!$A$6:$A$13,0)),INDEX(Cleaning_Reference!$F$6:$F$13,MATCH(D3970,Cleaning_Reference!$A$6:$A$13,0)),Raw_Data!T3970))</f>
        <v>3.1</v>
      </c>
      <c r="U3970" s="15">
        <f>Raw_Data!U3970</f>
        <v>25.64</v>
      </c>
      <c r="V3970" s="15">
        <f>Raw_Data!V3970</f>
        <v>22526</v>
      </c>
      <c r="W3970" s="15">
        <f>Raw_Data!W3970</f>
        <v>491408</v>
      </c>
      <c r="X3970" s="15">
        <f>Raw_Data!X3970</f>
        <v>577567</v>
      </c>
      <c r="Y3970" s="15">
        <f>Raw_Data!Y3970</f>
        <v>86159</v>
      </c>
      <c r="Z3970" s="15">
        <f>Raw_Data!Z3970</f>
        <v>16926</v>
      </c>
      <c r="AA3970" s="15">
        <f>Raw_Data!AA3970</f>
        <v>1.5149999999999999</v>
      </c>
      <c r="AB3970" s="15">
        <f>Raw_Data!AB3970</f>
        <v>37.299999999999997</v>
      </c>
      <c r="AC3970" s="19" t="str">
        <f>IF(Raw_Data!G3970="","Yes","No")</f>
        <v>No</v>
      </c>
      <c r="AD3970" s="19" t="str">
        <f>IF(Raw_Data!L3970="","Yes","No")</f>
        <v>No</v>
      </c>
      <c r="AE3970" s="19" t="str">
        <f>IF(Raw_Data!T3970="","Imputed",IF(Raw_Data!T3970&gt;INDEX(Cleaning_Reference!$F$6:$F$13,MATCH(D3970,Cleaning_Reference!$A$6:$A$13,0)),"Capped","Original"))</f>
        <v>Original</v>
      </c>
      <c r="AF3970" s="21">
        <f t="shared" ref="AF3970:AF4001" si="62">ROUND(T3970*F3970,2)</f>
        <v>25.64</v>
      </c>
    </row>
    <row r="3971" spans="1:32" ht="15" customHeight="1" x14ac:dyDescent="0.3">
      <c r="A3971" s="20" t="str">
        <f>Raw_Data!A3971</f>
        <v>SF13970</v>
      </c>
      <c r="B3971" s="15" t="str">
        <f>Raw_Data!B3971</f>
        <v>Punjab</v>
      </c>
      <c r="C3971" s="15" t="str">
        <f>Raw_Data!C3971</f>
        <v>Guntur</v>
      </c>
      <c r="D3971" s="15" t="str">
        <f>Raw_Data!D3971</f>
        <v>Pulses</v>
      </c>
      <c r="E3971" s="15" t="str">
        <f>Raw_Data!E3971</f>
        <v>Kharif</v>
      </c>
      <c r="F3971" s="15">
        <f>Raw_Data!F3971</f>
        <v>10.57</v>
      </c>
      <c r="G3971" s="18">
        <f>IF(Raw_Data!G3971="",ROUND(AVERAGEIFS(Raw_Data!$G$2:$G$4001,Raw_Data!$E$2:$E$4001,E3971),1),Raw_Data!G3971)</f>
        <v>846.8</v>
      </c>
      <c r="H3971" s="15">
        <f>Raw_Data!H3971</f>
        <v>29.5</v>
      </c>
      <c r="I3971" s="15">
        <f>Raw_Data!I3971</f>
        <v>70.900000000000006</v>
      </c>
      <c r="J3971" s="15">
        <f>Raw_Data!J3971</f>
        <v>5.3</v>
      </c>
      <c r="K3971" s="15">
        <f>Raw_Data!K3971</f>
        <v>7.28</v>
      </c>
      <c r="L3971" s="18">
        <f>IF(Raw_Data!L3971="",ROUND(AVERAGEIFS(Raw_Data!$L$2:$L$4001,Raw_Data!$E$2:$E$4001,E3971),1),Raw_Data!L3971)</f>
        <v>27.6</v>
      </c>
      <c r="M3971" s="15">
        <f>Raw_Data!M3971</f>
        <v>68.400000000000006</v>
      </c>
      <c r="N3971" s="15">
        <f>Raw_Data!N3971</f>
        <v>52.2</v>
      </c>
      <c r="O3971" s="15">
        <f>Raw_Data!O3971</f>
        <v>104.9</v>
      </c>
      <c r="P3971" s="15" t="str">
        <f>Raw_Data!P3971</f>
        <v>Flood</v>
      </c>
      <c r="Q3971" s="15">
        <f>Raw_Data!Q3971</f>
        <v>143.80000000000001</v>
      </c>
      <c r="R3971" s="15">
        <f>Raw_Data!R3971</f>
        <v>5.84</v>
      </c>
      <c r="S3971" s="15">
        <f>Raw_Data!S3971</f>
        <v>0.81</v>
      </c>
      <c r="T3971" s="18">
        <f>IF(Raw_Data!T3971="",ROUND(AVERAGEIFS(Raw_Data!$T$2:$T$4001,Raw_Data!$E$2:$E$4001,E3971,Raw_Data!$D$2:$D$4001,D3971),2),IF(Raw_Data!T3971&gt;INDEX(Cleaning_Reference!$F$6:$F$13,MATCH(D3971,Cleaning_Reference!$A$6:$A$13,0)),INDEX(Cleaning_Reference!$F$6:$F$13,MATCH(D3971,Cleaning_Reference!$A$6:$A$13,0)),Raw_Data!T3971))</f>
        <v>0.92</v>
      </c>
      <c r="U3971" s="15">
        <f>Raw_Data!U3971</f>
        <v>9.7200000000000006</v>
      </c>
      <c r="V3971" s="15">
        <f>Raw_Data!V3971</f>
        <v>74722</v>
      </c>
      <c r="W3971" s="15">
        <f>Raw_Data!W3971</f>
        <v>580292</v>
      </c>
      <c r="X3971" s="15">
        <f>Raw_Data!X3971</f>
        <v>726298</v>
      </c>
      <c r="Y3971" s="15">
        <f>Raw_Data!Y3971</f>
        <v>146006</v>
      </c>
      <c r="Z3971" s="15">
        <f>Raw_Data!Z3971</f>
        <v>4537</v>
      </c>
      <c r="AA3971" s="15">
        <f>Raw_Data!AA3971</f>
        <v>2.1419999999999999</v>
      </c>
      <c r="AB3971" s="15">
        <f>Raw_Data!AB3971</f>
        <v>47.1</v>
      </c>
      <c r="AC3971" s="19" t="str">
        <f>IF(Raw_Data!G3971="","Yes","No")</f>
        <v>No</v>
      </c>
      <c r="AD3971" s="19" t="str">
        <f>IF(Raw_Data!L3971="","Yes","No")</f>
        <v>No</v>
      </c>
      <c r="AE3971" s="19" t="str">
        <f>IF(Raw_Data!T3971="","Imputed",IF(Raw_Data!T3971&gt;INDEX(Cleaning_Reference!$F$6:$F$13,MATCH(D3971,Cleaning_Reference!$A$6:$A$13,0)),"Capped","Original"))</f>
        <v>Original</v>
      </c>
      <c r="AF3971" s="21">
        <f t="shared" si="62"/>
        <v>9.7200000000000006</v>
      </c>
    </row>
    <row r="3972" spans="1:32" ht="15" customHeight="1" x14ac:dyDescent="0.3">
      <c r="A3972" s="20" t="str">
        <f>Raw_Data!A3972</f>
        <v>SF13971</v>
      </c>
      <c r="B3972" s="15" t="str">
        <f>Raw_Data!B3972</f>
        <v>Karnataka</v>
      </c>
      <c r="C3972" s="15" t="str">
        <f>Raw_Data!C3972</f>
        <v>Guntur</v>
      </c>
      <c r="D3972" s="15" t="str">
        <f>Raw_Data!D3972</f>
        <v>Chilli</v>
      </c>
      <c r="E3972" s="15" t="str">
        <f>Raw_Data!E3972</f>
        <v>Kharif</v>
      </c>
      <c r="F3972" s="15">
        <f>Raw_Data!F3972</f>
        <v>13.78</v>
      </c>
      <c r="G3972" s="18">
        <f>IF(Raw_Data!G3972="",ROUND(AVERAGEIFS(Raw_Data!$G$2:$G$4001,Raw_Data!$E$2:$E$4001,E3972),1),Raw_Data!G3972)</f>
        <v>950.1</v>
      </c>
      <c r="H3972" s="15">
        <f>Raw_Data!H3972</f>
        <v>30.1</v>
      </c>
      <c r="I3972" s="15">
        <f>Raw_Data!I3972</f>
        <v>60.1</v>
      </c>
      <c r="J3972" s="15">
        <f>Raw_Data!J3972</f>
        <v>6.9</v>
      </c>
      <c r="K3972" s="15">
        <f>Raw_Data!K3972</f>
        <v>7.33</v>
      </c>
      <c r="L3972" s="18">
        <f>IF(Raw_Data!L3972="",ROUND(AVERAGEIFS(Raw_Data!$L$2:$L$4001,Raw_Data!$E$2:$E$4001,E3972),1),Raw_Data!L3972)</f>
        <v>34.6</v>
      </c>
      <c r="M3972" s="15">
        <f>Raw_Data!M3972</f>
        <v>120.3</v>
      </c>
      <c r="N3972" s="15">
        <f>Raw_Data!N3972</f>
        <v>73.8</v>
      </c>
      <c r="O3972" s="15">
        <f>Raw_Data!O3972</f>
        <v>123.5</v>
      </c>
      <c r="P3972" s="15" t="str">
        <f>Raw_Data!P3972</f>
        <v>Rainfed</v>
      </c>
      <c r="Q3972" s="15">
        <f>Raw_Data!Q3972</f>
        <v>200.4</v>
      </c>
      <c r="R3972" s="15">
        <f>Raw_Data!R3972</f>
        <v>6.91</v>
      </c>
      <c r="S3972" s="15">
        <f>Raw_Data!S3972</f>
        <v>0.97</v>
      </c>
      <c r="T3972" s="18">
        <f>IF(Raw_Data!T3972="",ROUND(AVERAGEIFS(Raw_Data!$T$2:$T$4001,Raw_Data!$E$2:$E$4001,E3972,Raw_Data!$D$2:$D$4001,D3972),2),IF(Raw_Data!T3972&gt;INDEX(Cleaning_Reference!$F$6:$F$13,MATCH(D3972,Cleaning_Reference!$A$6:$A$13,0)),INDEX(Cleaning_Reference!$F$6:$F$13,MATCH(D3972,Cleaning_Reference!$A$6:$A$13,0)),Raw_Data!T3972))</f>
        <v>1.39</v>
      </c>
      <c r="U3972" s="15">
        <f>Raw_Data!U3972</f>
        <v>19.149999999999999</v>
      </c>
      <c r="V3972" s="15">
        <f>Raw_Data!V3972</f>
        <v>94210</v>
      </c>
      <c r="W3972" s="15">
        <f>Raw_Data!W3972</f>
        <v>1093028</v>
      </c>
      <c r="X3972" s="15">
        <f>Raw_Data!X3972</f>
        <v>1804121</v>
      </c>
      <c r="Y3972" s="15">
        <f>Raw_Data!Y3972</f>
        <v>711093</v>
      </c>
      <c r="Z3972" s="15">
        <f>Raw_Data!Z3972</f>
        <v>4257</v>
      </c>
      <c r="AA3972" s="15">
        <f>Raw_Data!AA3972</f>
        <v>4.4980000000000002</v>
      </c>
      <c r="AB3972" s="15">
        <f>Raw_Data!AB3972</f>
        <v>37.700000000000003</v>
      </c>
      <c r="AC3972" s="19" t="str">
        <f>IF(Raw_Data!G3972="","Yes","No")</f>
        <v>No</v>
      </c>
      <c r="AD3972" s="19" t="str">
        <f>IF(Raw_Data!L3972="","Yes","No")</f>
        <v>No</v>
      </c>
      <c r="AE3972" s="19" t="str">
        <f>IF(Raw_Data!T3972="","Imputed",IF(Raw_Data!T3972&gt;INDEX(Cleaning_Reference!$F$6:$F$13,MATCH(D3972,Cleaning_Reference!$A$6:$A$13,0)),"Capped","Original"))</f>
        <v>Original</v>
      </c>
      <c r="AF3972" s="21">
        <f t="shared" si="62"/>
        <v>19.149999999999999</v>
      </c>
    </row>
    <row r="3973" spans="1:32" ht="15" customHeight="1" x14ac:dyDescent="0.3">
      <c r="A3973" s="20" t="str">
        <f>Raw_Data!A3973</f>
        <v>SF13972</v>
      </c>
      <c r="B3973" s="15" t="str">
        <f>Raw_Data!B3973</f>
        <v>Madhya Pradesh</v>
      </c>
      <c r="C3973" s="15" t="str">
        <f>Raw_Data!C3973</f>
        <v>Warangal</v>
      </c>
      <c r="D3973" s="15" t="str">
        <f>Raw_Data!D3973</f>
        <v>Wheat</v>
      </c>
      <c r="E3973" s="15" t="str">
        <f>Raw_Data!E3973</f>
        <v>Rabi</v>
      </c>
      <c r="F3973" s="15">
        <f>Raw_Data!F3973</f>
        <v>6.46</v>
      </c>
      <c r="G3973" s="18">
        <f>IF(Raw_Data!G3973="",ROUND(AVERAGEIFS(Raw_Data!$G$2:$G$4001,Raw_Data!$E$2:$E$4001,E3973),1),Raw_Data!G3973)</f>
        <v>667.7</v>
      </c>
      <c r="H3973" s="15">
        <f>Raw_Data!H3973</f>
        <v>22.5</v>
      </c>
      <c r="I3973" s="15">
        <f>Raw_Data!I3973</f>
        <v>47.8</v>
      </c>
      <c r="J3973" s="15">
        <f>Raw_Data!J3973</f>
        <v>6.1</v>
      </c>
      <c r="K3973" s="15">
        <f>Raw_Data!K3973</f>
        <v>6.75</v>
      </c>
      <c r="L3973" s="18">
        <f>IF(Raw_Data!L3973="",ROUND(AVERAGEIFS(Raw_Data!$L$2:$L$4001,Raw_Data!$E$2:$E$4001,E3973),1),Raw_Data!L3973)</f>
        <v>22</v>
      </c>
      <c r="M3973" s="15">
        <f>Raw_Data!M3973</f>
        <v>85.2</v>
      </c>
      <c r="N3973" s="15">
        <f>Raw_Data!N3973</f>
        <v>54.1</v>
      </c>
      <c r="O3973" s="15">
        <f>Raw_Data!O3973</f>
        <v>151.69999999999999</v>
      </c>
      <c r="P3973" s="15" t="str">
        <f>Raw_Data!P3973</f>
        <v>Drip</v>
      </c>
      <c r="Q3973" s="15">
        <f>Raw_Data!Q3973</f>
        <v>127.5</v>
      </c>
      <c r="R3973" s="15">
        <f>Raw_Data!R3973</f>
        <v>5</v>
      </c>
      <c r="S3973" s="15">
        <f>Raw_Data!S3973</f>
        <v>0.73</v>
      </c>
      <c r="T3973" s="18">
        <f>IF(Raw_Data!T3973="",ROUND(AVERAGEIFS(Raw_Data!$T$2:$T$4001,Raw_Data!$E$2:$E$4001,E3973,Raw_Data!$D$2:$D$4001,D3973),2),IF(Raw_Data!T3973&gt;INDEX(Cleaning_Reference!$F$6:$F$13,MATCH(D3973,Cleaning_Reference!$A$6:$A$13,0)),INDEX(Cleaning_Reference!$F$6:$F$13,MATCH(D3973,Cleaning_Reference!$A$6:$A$13,0)),Raw_Data!T3973))</f>
        <v>3.87</v>
      </c>
      <c r="U3973" s="15">
        <f>Raw_Data!U3973</f>
        <v>25</v>
      </c>
      <c r="V3973" s="15">
        <f>Raw_Data!V3973</f>
        <v>25086</v>
      </c>
      <c r="W3973" s="15">
        <f>Raw_Data!W3973</f>
        <v>443187</v>
      </c>
      <c r="X3973" s="15">
        <f>Raw_Data!X3973</f>
        <v>627150</v>
      </c>
      <c r="Y3973" s="15">
        <f>Raw_Data!Y3973</f>
        <v>183963</v>
      </c>
      <c r="Z3973" s="15">
        <f>Raw_Data!Z3973</f>
        <v>2848</v>
      </c>
      <c r="AA3973" s="15">
        <f>Raw_Data!AA3973</f>
        <v>8.7780000000000005</v>
      </c>
      <c r="AB3973" s="15">
        <f>Raw_Data!AB3973</f>
        <v>47.8</v>
      </c>
      <c r="AC3973" s="19" t="str">
        <f>IF(Raw_Data!G3973="","Yes","No")</f>
        <v>No</v>
      </c>
      <c r="AD3973" s="19" t="str">
        <f>IF(Raw_Data!L3973="","Yes","No")</f>
        <v>No</v>
      </c>
      <c r="AE3973" s="19" t="str">
        <f>IF(Raw_Data!T3973="","Imputed",IF(Raw_Data!T3973&gt;INDEX(Cleaning_Reference!$F$6:$F$13,MATCH(D3973,Cleaning_Reference!$A$6:$A$13,0)),"Capped","Original"))</f>
        <v>Original</v>
      </c>
      <c r="AF3973" s="21">
        <f t="shared" si="62"/>
        <v>25</v>
      </c>
    </row>
    <row r="3974" spans="1:32" ht="15" customHeight="1" x14ac:dyDescent="0.3">
      <c r="A3974" s="20" t="str">
        <f>Raw_Data!A3974</f>
        <v>SF13973</v>
      </c>
      <c r="B3974" s="15" t="str">
        <f>Raw_Data!B3974</f>
        <v>Andhra Pradesh</v>
      </c>
      <c r="C3974" s="15" t="str">
        <f>Raw_Data!C3974</f>
        <v>Raichur</v>
      </c>
      <c r="D3974" s="15" t="str">
        <f>Raw_Data!D3974</f>
        <v>Maize</v>
      </c>
      <c r="E3974" s="15" t="str">
        <f>Raw_Data!E3974</f>
        <v>Kharif</v>
      </c>
      <c r="F3974" s="15">
        <f>Raw_Data!F3974</f>
        <v>14.22</v>
      </c>
      <c r="G3974" s="18">
        <f>IF(Raw_Data!G3974="",ROUND(AVERAGEIFS(Raw_Data!$G$2:$G$4001,Raw_Data!$E$2:$E$4001,E3974),1),Raw_Data!G3974)</f>
        <v>852.1</v>
      </c>
      <c r="H3974" s="15">
        <f>Raw_Data!H3974</f>
        <v>25.6</v>
      </c>
      <c r="I3974" s="15">
        <f>Raw_Data!I3974</f>
        <v>67.900000000000006</v>
      </c>
      <c r="J3974" s="15">
        <f>Raw_Data!J3974</f>
        <v>7.9</v>
      </c>
      <c r="K3974" s="15">
        <f>Raw_Data!K3974</f>
        <v>6.94</v>
      </c>
      <c r="L3974" s="18">
        <f>IF(Raw_Data!L3974="",ROUND(AVERAGEIFS(Raw_Data!$L$2:$L$4001,Raw_Data!$E$2:$E$4001,E3974),1),Raw_Data!L3974)</f>
        <v>33.200000000000003</v>
      </c>
      <c r="M3974" s="15">
        <f>Raw_Data!M3974</f>
        <v>75.400000000000006</v>
      </c>
      <c r="N3974" s="15">
        <f>Raw_Data!N3974</f>
        <v>56.2</v>
      </c>
      <c r="O3974" s="15">
        <f>Raw_Data!O3974</f>
        <v>145.30000000000001</v>
      </c>
      <c r="P3974" s="15" t="str">
        <f>Raw_Data!P3974</f>
        <v>Flood</v>
      </c>
      <c r="Q3974" s="15">
        <f>Raw_Data!Q3974</f>
        <v>190.9</v>
      </c>
      <c r="R3974" s="15">
        <f>Raw_Data!R3974</f>
        <v>6.22</v>
      </c>
      <c r="S3974" s="15">
        <f>Raw_Data!S3974</f>
        <v>0.74</v>
      </c>
      <c r="T3974" s="18">
        <f>IF(Raw_Data!T3974="",ROUND(AVERAGEIFS(Raw_Data!$T$2:$T$4001,Raw_Data!$E$2:$E$4001,E3974,Raw_Data!$D$2:$D$4001,D3974),2),IF(Raw_Data!T3974&gt;INDEX(Cleaning_Reference!$F$6:$F$13,MATCH(D3974,Cleaning_Reference!$A$6:$A$13,0)),INDEX(Cleaning_Reference!$F$6:$F$13,MATCH(D3974,Cleaning_Reference!$A$6:$A$13,0)),Raw_Data!T3974))</f>
        <v>3.49</v>
      </c>
      <c r="U3974" s="15">
        <f>Raw_Data!U3974</f>
        <v>49.63</v>
      </c>
      <c r="V3974" s="15">
        <f>Raw_Data!V3974</f>
        <v>18976</v>
      </c>
      <c r="W3974" s="15">
        <f>Raw_Data!W3974</f>
        <v>1005620</v>
      </c>
      <c r="X3974" s="15">
        <f>Raw_Data!X3974</f>
        <v>941779</v>
      </c>
      <c r="Y3974" s="15">
        <f>Raw_Data!Y3974</f>
        <v>-63841</v>
      </c>
      <c r="Z3974" s="15">
        <f>Raw_Data!Z3974</f>
        <v>9700</v>
      </c>
      <c r="AA3974" s="15">
        <f>Raw_Data!AA3974</f>
        <v>5.1159999999999997</v>
      </c>
      <c r="AB3974" s="15">
        <f>Raw_Data!AB3974</f>
        <v>52.2</v>
      </c>
      <c r="AC3974" s="19" t="str">
        <f>IF(Raw_Data!G3974="","Yes","No")</f>
        <v>Yes</v>
      </c>
      <c r="AD3974" s="19" t="str">
        <f>IF(Raw_Data!L3974="","Yes","No")</f>
        <v>No</v>
      </c>
      <c r="AE3974" s="19" t="str">
        <f>IF(Raw_Data!T3974="","Imputed",IF(Raw_Data!T3974&gt;INDEX(Cleaning_Reference!$F$6:$F$13,MATCH(D3974,Cleaning_Reference!$A$6:$A$13,0)),"Capped","Original"))</f>
        <v>Original</v>
      </c>
      <c r="AF3974" s="21">
        <f t="shared" si="62"/>
        <v>49.63</v>
      </c>
    </row>
    <row r="3975" spans="1:32" ht="15" customHeight="1" x14ac:dyDescent="0.3">
      <c r="A3975" s="20" t="str">
        <f>Raw_Data!A3975</f>
        <v>SF13974</v>
      </c>
      <c r="B3975" s="15" t="str">
        <f>Raw_Data!B3975</f>
        <v>Maharashtra</v>
      </c>
      <c r="C3975" s="15" t="str">
        <f>Raw_Data!C3975</f>
        <v>Erode</v>
      </c>
      <c r="D3975" s="15" t="str">
        <f>Raw_Data!D3975</f>
        <v>Rice</v>
      </c>
      <c r="E3975" s="15" t="str">
        <f>Raw_Data!E3975</f>
        <v>Zaid</v>
      </c>
      <c r="F3975" s="15">
        <f>Raw_Data!F3975</f>
        <v>6.46</v>
      </c>
      <c r="G3975" s="18">
        <f>IF(Raw_Data!G3975="",ROUND(AVERAGEIFS(Raw_Data!$G$2:$G$4001,Raw_Data!$E$2:$E$4001,E3975),1),Raw_Data!G3975)</f>
        <v>372.2</v>
      </c>
      <c r="H3975" s="15">
        <f>Raw_Data!H3975</f>
        <v>29</v>
      </c>
      <c r="I3975" s="15">
        <f>Raw_Data!I3975</f>
        <v>41.5</v>
      </c>
      <c r="J3975" s="15">
        <f>Raw_Data!J3975</f>
        <v>8.1999999999999993</v>
      </c>
      <c r="K3975" s="15">
        <f>Raw_Data!K3975</f>
        <v>5.2</v>
      </c>
      <c r="L3975" s="18">
        <f>IF(Raw_Data!L3975="",ROUND(AVERAGEIFS(Raw_Data!$L$2:$L$4001,Raw_Data!$E$2:$E$4001,E3975),1),Raw_Data!L3975)</f>
        <v>13.1</v>
      </c>
      <c r="M3975" s="15">
        <f>Raw_Data!M3975</f>
        <v>112.4</v>
      </c>
      <c r="N3975" s="15">
        <f>Raw_Data!N3975</f>
        <v>31.1</v>
      </c>
      <c r="O3975" s="15">
        <f>Raw_Data!O3975</f>
        <v>149.19999999999999</v>
      </c>
      <c r="P3975" s="15" t="str">
        <f>Raw_Data!P3975</f>
        <v>Flood</v>
      </c>
      <c r="Q3975" s="15">
        <f>Raw_Data!Q3975</f>
        <v>211.3</v>
      </c>
      <c r="R3975" s="15">
        <f>Raw_Data!R3975</f>
        <v>5.0599999999999996</v>
      </c>
      <c r="S3975" s="15">
        <f>Raw_Data!S3975</f>
        <v>0.66</v>
      </c>
      <c r="T3975" s="18">
        <f>IF(Raw_Data!T3975="",ROUND(AVERAGEIFS(Raw_Data!$T$2:$T$4001,Raw_Data!$E$2:$E$4001,E3975,Raw_Data!$D$2:$D$4001,D3975),2),IF(Raw_Data!T3975&gt;INDEX(Cleaning_Reference!$F$6:$F$13,MATCH(D3975,Cleaning_Reference!$A$6:$A$13,0)),INDEX(Cleaning_Reference!$F$6:$F$13,MATCH(D3975,Cleaning_Reference!$A$6:$A$13,0)),Raw_Data!T3975))</f>
        <v>0.3</v>
      </c>
      <c r="U3975" s="15">
        <f>Raw_Data!U3975</f>
        <v>1.94</v>
      </c>
      <c r="V3975" s="15">
        <f>Raw_Data!V3975</f>
        <v>22368</v>
      </c>
      <c r="W3975" s="15">
        <f>Raw_Data!W3975</f>
        <v>465829</v>
      </c>
      <c r="X3975" s="15">
        <f>Raw_Data!X3975</f>
        <v>43394</v>
      </c>
      <c r="Y3975" s="15">
        <f>Raw_Data!Y3975</f>
        <v>-422435</v>
      </c>
      <c r="Z3975" s="15">
        <f>Raw_Data!Z3975</f>
        <v>11412</v>
      </c>
      <c r="AA3975" s="15">
        <f>Raw_Data!AA3975</f>
        <v>0.17</v>
      </c>
      <c r="AB3975" s="15">
        <f>Raw_Data!AB3975</f>
        <v>36.299999999999997</v>
      </c>
      <c r="AC3975" s="19" t="str">
        <f>IF(Raw_Data!G3975="","Yes","No")</f>
        <v>No</v>
      </c>
      <c r="AD3975" s="19" t="str">
        <f>IF(Raw_Data!L3975="","Yes","No")</f>
        <v>No</v>
      </c>
      <c r="AE3975" s="19" t="str">
        <f>IF(Raw_Data!T3975="","Imputed",IF(Raw_Data!T3975&gt;INDEX(Cleaning_Reference!$F$6:$F$13,MATCH(D3975,Cleaning_Reference!$A$6:$A$13,0)),"Capped","Original"))</f>
        <v>Original</v>
      </c>
      <c r="AF3975" s="21">
        <f t="shared" si="62"/>
        <v>1.94</v>
      </c>
    </row>
    <row r="3976" spans="1:32" ht="15" customHeight="1" x14ac:dyDescent="0.3">
      <c r="A3976" s="20" t="str">
        <f>Raw_Data!A3976</f>
        <v>SF13975</v>
      </c>
      <c r="B3976" s="15" t="str">
        <f>Raw_Data!B3976</f>
        <v>Telangana</v>
      </c>
      <c r="C3976" s="15" t="str">
        <f>Raw_Data!C3976</f>
        <v>Krishna</v>
      </c>
      <c r="D3976" s="15" t="str">
        <f>Raw_Data!D3976</f>
        <v>Chilli</v>
      </c>
      <c r="E3976" s="15" t="str">
        <f>Raw_Data!E3976</f>
        <v>Zaid</v>
      </c>
      <c r="F3976" s="15">
        <f>Raw_Data!F3976</f>
        <v>11.6</v>
      </c>
      <c r="G3976" s="18">
        <f>IF(Raw_Data!G3976="",ROUND(AVERAGEIFS(Raw_Data!$G$2:$G$4001,Raw_Data!$E$2:$E$4001,E3976),1),Raw_Data!G3976)</f>
        <v>255.7</v>
      </c>
      <c r="H3976" s="15">
        <f>Raw_Data!H3976</f>
        <v>29.3</v>
      </c>
      <c r="I3976" s="15">
        <f>Raw_Data!I3976</f>
        <v>55.2</v>
      </c>
      <c r="J3976" s="15">
        <f>Raw_Data!J3976</f>
        <v>8.6</v>
      </c>
      <c r="K3976" s="15">
        <f>Raw_Data!K3976</f>
        <v>7.36</v>
      </c>
      <c r="L3976" s="18">
        <f>IF(Raw_Data!L3976="",ROUND(AVERAGEIFS(Raw_Data!$L$2:$L$4001,Raw_Data!$E$2:$E$4001,E3976),1),Raw_Data!L3976)</f>
        <v>23.4</v>
      </c>
      <c r="M3976" s="15">
        <f>Raw_Data!M3976</f>
        <v>138.69999999999999</v>
      </c>
      <c r="N3976" s="15">
        <f>Raw_Data!N3976</f>
        <v>17.100000000000001</v>
      </c>
      <c r="O3976" s="15">
        <f>Raw_Data!O3976</f>
        <v>101.1</v>
      </c>
      <c r="P3976" s="15" t="str">
        <f>Raw_Data!P3976</f>
        <v>Sprinkler</v>
      </c>
      <c r="Q3976" s="15">
        <f>Raw_Data!Q3976</f>
        <v>139.4</v>
      </c>
      <c r="R3976" s="15">
        <f>Raw_Data!R3976</f>
        <v>5.0199999999999996</v>
      </c>
      <c r="S3976" s="15">
        <f>Raw_Data!S3976</f>
        <v>0.84</v>
      </c>
      <c r="T3976" s="18">
        <f>IF(Raw_Data!T3976="",ROUND(AVERAGEIFS(Raw_Data!$T$2:$T$4001,Raw_Data!$E$2:$E$4001,E3976,Raw_Data!$D$2:$D$4001,D3976),2),IF(Raw_Data!T3976&gt;INDEX(Cleaning_Reference!$F$6:$F$13,MATCH(D3976,Cleaning_Reference!$A$6:$A$13,0)),INDEX(Cleaning_Reference!$F$6:$F$13,MATCH(D3976,Cleaning_Reference!$A$6:$A$13,0)),Raw_Data!T3976))</f>
        <v>1.05</v>
      </c>
      <c r="U3976" s="15">
        <f>Raw_Data!U3976</f>
        <v>12.18</v>
      </c>
      <c r="V3976" s="15">
        <f>Raw_Data!V3976</f>
        <v>91243</v>
      </c>
      <c r="W3976" s="15">
        <f>Raw_Data!W3976</f>
        <v>866150</v>
      </c>
      <c r="X3976" s="15">
        <f>Raw_Data!X3976</f>
        <v>1111340</v>
      </c>
      <c r="Y3976" s="15">
        <f>Raw_Data!Y3976</f>
        <v>245190</v>
      </c>
      <c r="Z3976" s="15">
        <f>Raw_Data!Z3976</f>
        <v>6535</v>
      </c>
      <c r="AA3976" s="15">
        <f>Raw_Data!AA3976</f>
        <v>1.8640000000000001</v>
      </c>
      <c r="AB3976" s="15">
        <f>Raw_Data!AB3976</f>
        <v>29.6</v>
      </c>
      <c r="AC3976" s="19" t="str">
        <f>IF(Raw_Data!G3976="","Yes","No")</f>
        <v>No</v>
      </c>
      <c r="AD3976" s="19" t="str">
        <f>IF(Raw_Data!L3976="","Yes","No")</f>
        <v>No</v>
      </c>
      <c r="AE3976" s="19" t="str">
        <f>IF(Raw_Data!T3976="","Imputed",IF(Raw_Data!T3976&gt;INDEX(Cleaning_Reference!$F$6:$F$13,MATCH(D3976,Cleaning_Reference!$A$6:$A$13,0)),"Capped","Original"))</f>
        <v>Original</v>
      </c>
      <c r="AF3976" s="21">
        <f t="shared" si="62"/>
        <v>12.18</v>
      </c>
    </row>
    <row r="3977" spans="1:32" ht="15" customHeight="1" x14ac:dyDescent="0.3">
      <c r="A3977" s="20" t="str">
        <f>Raw_Data!A3977</f>
        <v>SF13976</v>
      </c>
      <c r="B3977" s="15" t="str">
        <f>Raw_Data!B3977</f>
        <v>Andhra Pradesh</v>
      </c>
      <c r="C3977" s="15" t="str">
        <f>Raw_Data!C3977</f>
        <v>Guntur</v>
      </c>
      <c r="D3977" s="15" t="str">
        <f>Raw_Data!D3977</f>
        <v>Chilli</v>
      </c>
      <c r="E3977" s="15" t="str">
        <f>Raw_Data!E3977</f>
        <v>Rabi</v>
      </c>
      <c r="F3977" s="15">
        <f>Raw_Data!F3977</f>
        <v>8.3800000000000008</v>
      </c>
      <c r="G3977" s="18">
        <f>IF(Raw_Data!G3977="",ROUND(AVERAGEIFS(Raw_Data!$G$2:$G$4001,Raw_Data!$E$2:$E$4001,E3977),1),Raw_Data!G3977)</f>
        <v>267</v>
      </c>
      <c r="H3977" s="15">
        <f>Raw_Data!H3977</f>
        <v>23.5</v>
      </c>
      <c r="I3977" s="15">
        <f>Raw_Data!I3977</f>
        <v>68.7</v>
      </c>
      <c r="J3977" s="15">
        <f>Raw_Data!J3977</f>
        <v>7.2</v>
      </c>
      <c r="K3977" s="15">
        <f>Raw_Data!K3977</f>
        <v>6.37</v>
      </c>
      <c r="L3977" s="18">
        <f>IF(Raw_Data!L3977="",ROUND(AVERAGEIFS(Raw_Data!$L$2:$L$4001,Raw_Data!$E$2:$E$4001,E3977),1),Raw_Data!L3977)</f>
        <v>23.1</v>
      </c>
      <c r="M3977" s="15">
        <f>Raw_Data!M3977</f>
        <v>106.2</v>
      </c>
      <c r="N3977" s="15">
        <f>Raw_Data!N3977</f>
        <v>62.3</v>
      </c>
      <c r="O3977" s="15">
        <f>Raw_Data!O3977</f>
        <v>91.8</v>
      </c>
      <c r="P3977" s="15" t="str">
        <f>Raw_Data!P3977</f>
        <v>Rainfed</v>
      </c>
      <c r="Q3977" s="15">
        <f>Raw_Data!Q3977</f>
        <v>261</v>
      </c>
      <c r="R3977" s="15">
        <f>Raw_Data!R3977</f>
        <v>2.89</v>
      </c>
      <c r="S3977" s="15">
        <f>Raw_Data!S3977</f>
        <v>0.88</v>
      </c>
      <c r="T3977" s="18">
        <f>IF(Raw_Data!T3977="",ROUND(AVERAGEIFS(Raw_Data!$T$2:$T$4001,Raw_Data!$E$2:$E$4001,E3977,Raw_Data!$D$2:$D$4001,D3977),2),IF(Raw_Data!T3977&gt;INDEX(Cleaning_Reference!$F$6:$F$13,MATCH(D3977,Cleaning_Reference!$A$6:$A$13,0)),INDEX(Cleaning_Reference!$F$6:$F$13,MATCH(D3977,Cleaning_Reference!$A$6:$A$13,0)),Raw_Data!T3977))</f>
        <v>1.56</v>
      </c>
      <c r="U3977" s="15">
        <f>Raw_Data!U3977</f>
        <v>13.07</v>
      </c>
      <c r="V3977" s="15">
        <f>Raw_Data!V3977</f>
        <v>114449</v>
      </c>
      <c r="W3977" s="15">
        <f>Raw_Data!W3977</f>
        <v>587194</v>
      </c>
      <c r="X3977" s="15">
        <f>Raw_Data!X3977</f>
        <v>1495848</v>
      </c>
      <c r="Y3977" s="15">
        <f>Raw_Data!Y3977</f>
        <v>908654</v>
      </c>
      <c r="Z3977" s="15">
        <f>Raw_Data!Z3977</f>
        <v>3026</v>
      </c>
      <c r="AA3977" s="15">
        <f>Raw_Data!AA3977</f>
        <v>4.319</v>
      </c>
      <c r="AB3977" s="15">
        <f>Raw_Data!AB3977</f>
        <v>52.1</v>
      </c>
      <c r="AC3977" s="19" t="str">
        <f>IF(Raw_Data!G3977="","Yes","No")</f>
        <v>No</v>
      </c>
      <c r="AD3977" s="19" t="str">
        <f>IF(Raw_Data!L3977="","Yes","No")</f>
        <v>No</v>
      </c>
      <c r="AE3977" s="19" t="str">
        <f>IF(Raw_Data!T3977="","Imputed",IF(Raw_Data!T3977&gt;INDEX(Cleaning_Reference!$F$6:$F$13,MATCH(D3977,Cleaning_Reference!$A$6:$A$13,0)),"Capped","Original"))</f>
        <v>Original</v>
      </c>
      <c r="AF3977" s="21">
        <f t="shared" si="62"/>
        <v>13.07</v>
      </c>
    </row>
    <row r="3978" spans="1:32" ht="15" customHeight="1" x14ac:dyDescent="0.3">
      <c r="A3978" s="20" t="str">
        <f>Raw_Data!A3978</f>
        <v>SF13977</v>
      </c>
      <c r="B3978" s="15" t="str">
        <f>Raw_Data!B3978</f>
        <v>Telangana</v>
      </c>
      <c r="C3978" s="15" t="str">
        <f>Raw_Data!C3978</f>
        <v>Warangal</v>
      </c>
      <c r="D3978" s="15" t="str">
        <f>Raw_Data!D3978</f>
        <v>Pulses</v>
      </c>
      <c r="E3978" s="15" t="str">
        <f>Raw_Data!E3978</f>
        <v>Rabi</v>
      </c>
      <c r="F3978" s="15">
        <f>Raw_Data!F3978</f>
        <v>3.15</v>
      </c>
      <c r="G3978" s="18">
        <f>IF(Raw_Data!G3978="",ROUND(AVERAGEIFS(Raw_Data!$G$2:$G$4001,Raw_Data!$E$2:$E$4001,E3978),1),Raw_Data!G3978)</f>
        <v>484.8</v>
      </c>
      <c r="H3978" s="15">
        <f>Raw_Data!H3978</f>
        <v>16.600000000000001</v>
      </c>
      <c r="I3978" s="15">
        <f>Raw_Data!I3978</f>
        <v>53.3</v>
      </c>
      <c r="J3978" s="15">
        <f>Raw_Data!J3978</f>
        <v>7.5</v>
      </c>
      <c r="K3978" s="15">
        <f>Raw_Data!K3978</f>
        <v>6.89</v>
      </c>
      <c r="L3978" s="18">
        <f>IF(Raw_Data!L3978="",ROUND(AVERAGEIFS(Raw_Data!$L$2:$L$4001,Raw_Data!$E$2:$E$4001,E3978),1),Raw_Data!L3978)</f>
        <v>24.8</v>
      </c>
      <c r="M3978" s="15">
        <f>Raw_Data!M3978</f>
        <v>129.5</v>
      </c>
      <c r="N3978" s="15">
        <f>Raw_Data!N3978</f>
        <v>55</v>
      </c>
      <c r="O3978" s="15">
        <f>Raw_Data!O3978</f>
        <v>113</v>
      </c>
      <c r="P3978" s="15" t="str">
        <f>Raw_Data!P3978</f>
        <v>Rainfed</v>
      </c>
      <c r="Q3978" s="15">
        <f>Raw_Data!Q3978</f>
        <v>117.9</v>
      </c>
      <c r="R3978" s="15">
        <f>Raw_Data!R3978</f>
        <v>3.63</v>
      </c>
      <c r="S3978" s="15">
        <f>Raw_Data!S3978</f>
        <v>0.78</v>
      </c>
      <c r="T3978" s="18">
        <f>IF(Raw_Data!T3978="",ROUND(AVERAGEIFS(Raw_Data!$T$2:$T$4001,Raw_Data!$E$2:$E$4001,E3978,Raw_Data!$D$2:$D$4001,D3978),2),IF(Raw_Data!T3978&gt;INDEX(Cleaning_Reference!$F$6:$F$13,MATCH(D3978,Cleaning_Reference!$A$6:$A$13,0)),INDEX(Cleaning_Reference!$F$6:$F$13,MATCH(D3978,Cleaning_Reference!$A$6:$A$13,0)),Raw_Data!T3978))</f>
        <v>0.78</v>
      </c>
      <c r="U3978" s="15">
        <f>Raw_Data!U3978</f>
        <v>2.46</v>
      </c>
      <c r="V3978" s="15">
        <f>Raw_Data!V3978</f>
        <v>80673</v>
      </c>
      <c r="W3978" s="15">
        <f>Raw_Data!W3978</f>
        <v>182403</v>
      </c>
      <c r="X3978" s="15">
        <f>Raw_Data!X3978</f>
        <v>198456</v>
      </c>
      <c r="Y3978" s="15">
        <f>Raw_Data!Y3978</f>
        <v>16053</v>
      </c>
      <c r="Z3978" s="15">
        <f>Raw_Data!Z3978</f>
        <v>785</v>
      </c>
      <c r="AA3978" s="15">
        <f>Raw_Data!AA3978</f>
        <v>3.1339999999999999</v>
      </c>
      <c r="AB3978" s="15">
        <f>Raw_Data!AB3978</f>
        <v>46.6</v>
      </c>
      <c r="AC3978" s="19" t="str">
        <f>IF(Raw_Data!G3978="","Yes","No")</f>
        <v>No</v>
      </c>
      <c r="AD3978" s="19" t="str">
        <f>IF(Raw_Data!L3978="","Yes","No")</f>
        <v>No</v>
      </c>
      <c r="AE3978" s="19" t="str">
        <f>IF(Raw_Data!T3978="","Imputed",IF(Raw_Data!T3978&gt;INDEX(Cleaning_Reference!$F$6:$F$13,MATCH(D3978,Cleaning_Reference!$A$6:$A$13,0)),"Capped","Original"))</f>
        <v>Original</v>
      </c>
      <c r="AF3978" s="21">
        <f t="shared" si="62"/>
        <v>2.46</v>
      </c>
    </row>
    <row r="3979" spans="1:32" ht="15" customHeight="1" x14ac:dyDescent="0.3">
      <c r="A3979" s="20" t="str">
        <f>Raw_Data!A3979</f>
        <v>SF13978</v>
      </c>
      <c r="B3979" s="15" t="str">
        <f>Raw_Data!B3979</f>
        <v>Telangana</v>
      </c>
      <c r="C3979" s="15" t="str">
        <f>Raw_Data!C3979</f>
        <v>Erode</v>
      </c>
      <c r="D3979" s="15" t="str">
        <f>Raw_Data!D3979</f>
        <v>Cotton</v>
      </c>
      <c r="E3979" s="15" t="str">
        <f>Raw_Data!E3979</f>
        <v>Kharif</v>
      </c>
      <c r="F3979" s="15">
        <f>Raw_Data!F3979</f>
        <v>4.45</v>
      </c>
      <c r="G3979" s="18">
        <f>IF(Raw_Data!G3979="",ROUND(AVERAGEIFS(Raw_Data!$G$2:$G$4001,Raw_Data!$E$2:$E$4001,E3979),1),Raw_Data!G3979)</f>
        <v>893.7</v>
      </c>
      <c r="H3979" s="15">
        <f>Raw_Data!H3979</f>
        <v>24.6</v>
      </c>
      <c r="I3979" s="15">
        <f>Raw_Data!I3979</f>
        <v>56.2</v>
      </c>
      <c r="J3979" s="15">
        <f>Raw_Data!J3979</f>
        <v>5.2</v>
      </c>
      <c r="K3979" s="15">
        <f>Raw_Data!K3979</f>
        <v>5.35</v>
      </c>
      <c r="L3979" s="18">
        <f>IF(Raw_Data!L3979="",ROUND(AVERAGEIFS(Raw_Data!$L$2:$L$4001,Raw_Data!$E$2:$E$4001,E3979),1),Raw_Data!L3979)</f>
        <v>28</v>
      </c>
      <c r="M3979" s="15">
        <f>Raw_Data!M3979</f>
        <v>60.9</v>
      </c>
      <c r="N3979" s="15">
        <f>Raw_Data!N3979</f>
        <v>83.4</v>
      </c>
      <c r="O3979" s="15">
        <f>Raw_Data!O3979</f>
        <v>102.1</v>
      </c>
      <c r="P3979" s="15" t="str">
        <f>Raw_Data!P3979</f>
        <v>Flood</v>
      </c>
      <c r="Q3979" s="15">
        <f>Raw_Data!Q3979</f>
        <v>157.1</v>
      </c>
      <c r="R3979" s="15">
        <f>Raw_Data!R3979</f>
        <v>6.12</v>
      </c>
      <c r="S3979" s="15">
        <f>Raw_Data!S3979</f>
        <v>0.96</v>
      </c>
      <c r="T3979" s="18">
        <f>IF(Raw_Data!T3979="",ROUND(AVERAGEIFS(Raw_Data!$T$2:$T$4001,Raw_Data!$E$2:$E$4001,E3979,Raw_Data!$D$2:$D$4001,D3979),2),IF(Raw_Data!T3979&gt;INDEX(Cleaning_Reference!$F$6:$F$13,MATCH(D3979,Cleaning_Reference!$A$6:$A$13,0)),INDEX(Cleaning_Reference!$F$6:$F$13,MATCH(D3979,Cleaning_Reference!$A$6:$A$13,0)),Raw_Data!T3979))</f>
        <v>0.3</v>
      </c>
      <c r="U3979" s="15">
        <f>Raw_Data!U3979</f>
        <v>1.34</v>
      </c>
      <c r="V3979" s="15">
        <f>Raw_Data!V3979</f>
        <v>61038</v>
      </c>
      <c r="W3979" s="15">
        <f>Raw_Data!W3979</f>
        <v>231071</v>
      </c>
      <c r="X3979" s="15">
        <f>Raw_Data!X3979</f>
        <v>81791</v>
      </c>
      <c r="Y3979" s="15">
        <f>Raw_Data!Y3979</f>
        <v>-149280</v>
      </c>
      <c r="Z3979" s="15">
        <f>Raw_Data!Z3979</f>
        <v>4666</v>
      </c>
      <c r="AA3979" s="15">
        <f>Raw_Data!AA3979</f>
        <v>0.28699999999999998</v>
      </c>
      <c r="AB3979" s="15">
        <f>Raw_Data!AB3979</f>
        <v>44</v>
      </c>
      <c r="AC3979" s="19" t="str">
        <f>IF(Raw_Data!G3979="","Yes","No")</f>
        <v>No</v>
      </c>
      <c r="AD3979" s="19" t="str">
        <f>IF(Raw_Data!L3979="","Yes","No")</f>
        <v>No</v>
      </c>
      <c r="AE3979" s="19" t="str">
        <f>IF(Raw_Data!T3979="","Imputed",IF(Raw_Data!T3979&gt;INDEX(Cleaning_Reference!$F$6:$F$13,MATCH(D3979,Cleaning_Reference!$A$6:$A$13,0)),"Capped","Original"))</f>
        <v>Original</v>
      </c>
      <c r="AF3979" s="21">
        <f t="shared" si="62"/>
        <v>1.34</v>
      </c>
    </row>
    <row r="3980" spans="1:32" ht="15" customHeight="1" x14ac:dyDescent="0.3">
      <c r="A3980" s="20" t="str">
        <f>Raw_Data!A3980</f>
        <v>SF13979</v>
      </c>
      <c r="B3980" s="15" t="str">
        <f>Raw_Data!B3980</f>
        <v>Gujarat</v>
      </c>
      <c r="C3980" s="15" t="str">
        <f>Raw_Data!C3980</f>
        <v>Erode</v>
      </c>
      <c r="D3980" s="15" t="str">
        <f>Raw_Data!D3980</f>
        <v>Groundnut</v>
      </c>
      <c r="E3980" s="15" t="str">
        <f>Raw_Data!E3980</f>
        <v>Zaid</v>
      </c>
      <c r="F3980" s="15">
        <f>Raw_Data!F3980</f>
        <v>1.42</v>
      </c>
      <c r="G3980" s="18">
        <f>IF(Raw_Data!G3980="",ROUND(AVERAGEIFS(Raw_Data!$G$2:$G$4001,Raw_Data!$E$2:$E$4001,E3980),1),Raw_Data!G3980)</f>
        <v>110.7</v>
      </c>
      <c r="H3980" s="15">
        <f>Raw_Data!H3980</f>
        <v>27.3</v>
      </c>
      <c r="I3980" s="15">
        <f>Raw_Data!I3980</f>
        <v>60.3</v>
      </c>
      <c r="J3980" s="15">
        <f>Raw_Data!J3980</f>
        <v>6.8</v>
      </c>
      <c r="K3980" s="15">
        <f>Raw_Data!K3980</f>
        <v>6.92</v>
      </c>
      <c r="L3980" s="18">
        <f>IF(Raw_Data!L3980="",ROUND(AVERAGEIFS(Raw_Data!$L$2:$L$4001,Raw_Data!$E$2:$E$4001,E3980),1),Raw_Data!L3980)</f>
        <v>22.8</v>
      </c>
      <c r="M3980" s="15">
        <f>Raw_Data!M3980</f>
        <v>180.1</v>
      </c>
      <c r="N3980" s="15">
        <f>Raw_Data!N3980</f>
        <v>78.7</v>
      </c>
      <c r="O3980" s="15">
        <f>Raw_Data!O3980</f>
        <v>80.5</v>
      </c>
      <c r="P3980" s="15" t="str">
        <f>Raw_Data!P3980</f>
        <v>Rainfed</v>
      </c>
      <c r="Q3980" s="15">
        <f>Raw_Data!Q3980</f>
        <v>136.4</v>
      </c>
      <c r="R3980" s="15">
        <f>Raw_Data!R3980</f>
        <v>3.61</v>
      </c>
      <c r="S3980" s="15">
        <f>Raw_Data!S3980</f>
        <v>0.98</v>
      </c>
      <c r="T3980" s="18">
        <f>IF(Raw_Data!T3980="",ROUND(AVERAGEIFS(Raw_Data!$T$2:$T$4001,Raw_Data!$E$2:$E$4001,E3980,Raw_Data!$D$2:$D$4001,D3980),2),IF(Raw_Data!T3980&gt;INDEX(Cleaning_Reference!$F$6:$F$13,MATCH(D3980,Cleaning_Reference!$A$6:$A$13,0)),INDEX(Cleaning_Reference!$F$6:$F$13,MATCH(D3980,Cleaning_Reference!$A$6:$A$13,0)),Raw_Data!T3980))</f>
        <v>1.4</v>
      </c>
      <c r="U3980" s="15">
        <f>Raw_Data!U3980</f>
        <v>1.99</v>
      </c>
      <c r="V3980" s="15">
        <f>Raw_Data!V3980</f>
        <v>52328</v>
      </c>
      <c r="W3980" s="15">
        <f>Raw_Data!W3980</f>
        <v>93799</v>
      </c>
      <c r="X3980" s="15">
        <f>Raw_Data!X3980</f>
        <v>104133</v>
      </c>
      <c r="Y3980" s="15">
        <f>Raw_Data!Y3980</f>
        <v>10334</v>
      </c>
      <c r="Z3980" s="15">
        <f>Raw_Data!Z3980</f>
        <v>389</v>
      </c>
      <c r="AA3980" s="15">
        <f>Raw_Data!AA3980</f>
        <v>5.1159999999999997</v>
      </c>
      <c r="AB3980" s="15">
        <f>Raw_Data!AB3980</f>
        <v>45.9</v>
      </c>
      <c r="AC3980" s="19" t="str">
        <f>IF(Raw_Data!G3980="","Yes","No")</f>
        <v>No</v>
      </c>
      <c r="AD3980" s="19" t="str">
        <f>IF(Raw_Data!L3980="","Yes","No")</f>
        <v>No</v>
      </c>
      <c r="AE3980" s="19" t="str">
        <f>IF(Raw_Data!T3980="","Imputed",IF(Raw_Data!T3980&gt;INDEX(Cleaning_Reference!$F$6:$F$13,MATCH(D3980,Cleaning_Reference!$A$6:$A$13,0)),"Capped","Original"))</f>
        <v>Original</v>
      </c>
      <c r="AF3980" s="21">
        <f t="shared" si="62"/>
        <v>1.99</v>
      </c>
    </row>
    <row r="3981" spans="1:32" ht="15" customHeight="1" x14ac:dyDescent="0.3">
      <c r="A3981" s="20" t="str">
        <f>Raw_Data!A3981</f>
        <v>SF13980</v>
      </c>
      <c r="B3981" s="15" t="str">
        <f>Raw_Data!B3981</f>
        <v>Telangana</v>
      </c>
      <c r="C3981" s="15" t="str">
        <f>Raw_Data!C3981</f>
        <v>Raichur</v>
      </c>
      <c r="D3981" s="15" t="str">
        <f>Raw_Data!D3981</f>
        <v>Groundnut</v>
      </c>
      <c r="E3981" s="15" t="str">
        <f>Raw_Data!E3981</f>
        <v>Kharif</v>
      </c>
      <c r="F3981" s="15">
        <f>Raw_Data!F3981</f>
        <v>0.62</v>
      </c>
      <c r="G3981" s="18">
        <f>IF(Raw_Data!G3981="",ROUND(AVERAGEIFS(Raw_Data!$G$2:$G$4001,Raw_Data!$E$2:$E$4001,E3981),1),Raw_Data!G3981)</f>
        <v>1108</v>
      </c>
      <c r="H3981" s="15">
        <f>Raw_Data!H3981</f>
        <v>30.8</v>
      </c>
      <c r="I3981" s="15">
        <f>Raw_Data!I3981</f>
        <v>59.8</v>
      </c>
      <c r="J3981" s="15">
        <f>Raw_Data!J3981</f>
        <v>6.4</v>
      </c>
      <c r="K3981" s="15">
        <f>Raw_Data!K3981</f>
        <v>5.99</v>
      </c>
      <c r="L3981" s="18">
        <f>IF(Raw_Data!L3981="",ROUND(AVERAGEIFS(Raw_Data!$L$2:$L$4001,Raw_Data!$E$2:$E$4001,E3981),1),Raw_Data!L3981)</f>
        <v>22.6</v>
      </c>
      <c r="M3981" s="15">
        <f>Raw_Data!M3981</f>
        <v>93.6</v>
      </c>
      <c r="N3981" s="15">
        <f>Raw_Data!N3981</f>
        <v>38.200000000000003</v>
      </c>
      <c r="O3981" s="15">
        <f>Raw_Data!O3981</f>
        <v>50.7</v>
      </c>
      <c r="P3981" s="15" t="str">
        <f>Raw_Data!P3981</f>
        <v>Flood</v>
      </c>
      <c r="Q3981" s="15">
        <f>Raw_Data!Q3981</f>
        <v>174</v>
      </c>
      <c r="R3981" s="15">
        <f>Raw_Data!R3981</f>
        <v>5.8</v>
      </c>
      <c r="S3981" s="15">
        <f>Raw_Data!S3981</f>
        <v>0.76</v>
      </c>
      <c r="T3981" s="18">
        <f>IF(Raw_Data!T3981="",ROUND(AVERAGEIFS(Raw_Data!$T$2:$T$4001,Raw_Data!$E$2:$E$4001,E3981,Raw_Data!$D$2:$D$4001,D3981),2),IF(Raw_Data!T3981&gt;INDEX(Cleaning_Reference!$F$6:$F$13,MATCH(D3981,Cleaning_Reference!$A$6:$A$13,0)),INDEX(Cleaning_Reference!$F$6:$F$13,MATCH(D3981,Cleaning_Reference!$A$6:$A$13,0)),Raw_Data!T3981))</f>
        <v>0.75</v>
      </c>
      <c r="U3981" s="15">
        <f>Raw_Data!U3981</f>
        <v>0.46</v>
      </c>
      <c r="V3981" s="15">
        <f>Raw_Data!V3981</f>
        <v>49117</v>
      </c>
      <c r="W3981" s="15">
        <f>Raw_Data!W3981</f>
        <v>50638</v>
      </c>
      <c r="X3981" s="15">
        <f>Raw_Data!X3981</f>
        <v>22594</v>
      </c>
      <c r="Y3981" s="15">
        <f>Raw_Data!Y3981</f>
        <v>-28044</v>
      </c>
      <c r="Z3981" s="15">
        <f>Raw_Data!Z3981</f>
        <v>413</v>
      </c>
      <c r="AA3981" s="15">
        <f>Raw_Data!AA3981</f>
        <v>1.1140000000000001</v>
      </c>
      <c r="AB3981" s="15">
        <f>Raw_Data!AB3981</f>
        <v>53.1</v>
      </c>
      <c r="AC3981" s="19" t="str">
        <f>IF(Raw_Data!G3981="","Yes","No")</f>
        <v>No</v>
      </c>
      <c r="AD3981" s="19" t="str">
        <f>IF(Raw_Data!L3981="","Yes","No")</f>
        <v>No</v>
      </c>
      <c r="AE3981" s="19" t="str">
        <f>IF(Raw_Data!T3981="","Imputed",IF(Raw_Data!T3981&gt;INDEX(Cleaning_Reference!$F$6:$F$13,MATCH(D3981,Cleaning_Reference!$A$6:$A$13,0)),"Capped","Original"))</f>
        <v>Original</v>
      </c>
      <c r="AF3981" s="21">
        <f t="shared" si="62"/>
        <v>0.47</v>
      </c>
    </row>
    <row r="3982" spans="1:32" ht="15" customHeight="1" x14ac:dyDescent="0.3">
      <c r="A3982" s="20" t="str">
        <f>Raw_Data!A3982</f>
        <v>SF13981</v>
      </c>
      <c r="B3982" s="15" t="str">
        <f>Raw_Data!B3982</f>
        <v>Gujarat</v>
      </c>
      <c r="C3982" s="15" t="str">
        <f>Raw_Data!C3982</f>
        <v>Nashik</v>
      </c>
      <c r="D3982" s="15" t="str">
        <f>Raw_Data!D3982</f>
        <v>Chilli</v>
      </c>
      <c r="E3982" s="15" t="str">
        <f>Raw_Data!E3982</f>
        <v>Kharif</v>
      </c>
      <c r="F3982" s="15">
        <f>Raw_Data!F3982</f>
        <v>7.07</v>
      </c>
      <c r="G3982" s="18">
        <f>IF(Raw_Data!G3982="",ROUND(AVERAGEIFS(Raw_Data!$G$2:$G$4001,Raw_Data!$E$2:$E$4001,E3982),1),Raw_Data!G3982)</f>
        <v>736.3</v>
      </c>
      <c r="H3982" s="15">
        <f>Raw_Data!H3982</f>
        <v>26</v>
      </c>
      <c r="I3982" s="15">
        <f>Raw_Data!I3982</f>
        <v>73.900000000000006</v>
      </c>
      <c r="J3982" s="15">
        <f>Raw_Data!J3982</f>
        <v>7.6</v>
      </c>
      <c r="K3982" s="15">
        <f>Raw_Data!K3982</f>
        <v>5.53</v>
      </c>
      <c r="L3982" s="18">
        <f>IF(Raw_Data!L3982="",ROUND(AVERAGEIFS(Raw_Data!$L$2:$L$4001,Raw_Data!$E$2:$E$4001,E3982),1),Raw_Data!L3982)</f>
        <v>34.200000000000003</v>
      </c>
      <c r="M3982" s="15">
        <f>Raw_Data!M3982</f>
        <v>111.5</v>
      </c>
      <c r="N3982" s="15">
        <f>Raw_Data!N3982</f>
        <v>24</v>
      </c>
      <c r="O3982" s="15">
        <f>Raw_Data!O3982</f>
        <v>110.1</v>
      </c>
      <c r="P3982" s="15" t="str">
        <f>Raw_Data!P3982</f>
        <v>Flood</v>
      </c>
      <c r="Q3982" s="15">
        <f>Raw_Data!Q3982</f>
        <v>264.10000000000002</v>
      </c>
      <c r="R3982" s="15">
        <f>Raw_Data!R3982</f>
        <v>4.22</v>
      </c>
      <c r="S3982" s="15">
        <f>Raw_Data!S3982</f>
        <v>0.95</v>
      </c>
      <c r="T3982" s="18">
        <f>IF(Raw_Data!T3982="",ROUND(AVERAGEIFS(Raw_Data!$T$2:$T$4001,Raw_Data!$E$2:$E$4001,E3982,Raw_Data!$D$2:$D$4001,D3982),2),IF(Raw_Data!T3982&gt;INDEX(Cleaning_Reference!$F$6:$F$13,MATCH(D3982,Cleaning_Reference!$A$6:$A$13,0)),INDEX(Cleaning_Reference!$F$6:$F$13,MATCH(D3982,Cleaning_Reference!$A$6:$A$13,0)),Raw_Data!T3982))</f>
        <v>0.52</v>
      </c>
      <c r="U3982" s="15">
        <f>Raw_Data!U3982</f>
        <v>3.68</v>
      </c>
      <c r="V3982" s="15">
        <f>Raw_Data!V3982</f>
        <v>98278</v>
      </c>
      <c r="W3982" s="15">
        <f>Raw_Data!W3982</f>
        <v>601226</v>
      </c>
      <c r="X3982" s="15">
        <f>Raw_Data!X3982</f>
        <v>361663</v>
      </c>
      <c r="Y3982" s="15">
        <f>Raw_Data!Y3982</f>
        <v>-239563</v>
      </c>
      <c r="Z3982" s="15">
        <f>Raw_Data!Z3982</f>
        <v>6331</v>
      </c>
      <c r="AA3982" s="15">
        <f>Raw_Data!AA3982</f>
        <v>0.58099999999999996</v>
      </c>
      <c r="AB3982" s="15">
        <f>Raw_Data!AB3982</f>
        <v>45.1</v>
      </c>
      <c r="AC3982" s="19" t="str">
        <f>IF(Raw_Data!G3982="","Yes","No")</f>
        <v>No</v>
      </c>
      <c r="AD3982" s="19" t="str">
        <f>IF(Raw_Data!L3982="","Yes","No")</f>
        <v>No</v>
      </c>
      <c r="AE3982" s="19" t="str">
        <f>IF(Raw_Data!T3982="","Imputed",IF(Raw_Data!T3982&gt;INDEX(Cleaning_Reference!$F$6:$F$13,MATCH(D3982,Cleaning_Reference!$A$6:$A$13,0)),"Capped","Original"))</f>
        <v>Original</v>
      </c>
      <c r="AF3982" s="21">
        <f t="shared" si="62"/>
        <v>3.68</v>
      </c>
    </row>
    <row r="3983" spans="1:32" ht="15" customHeight="1" x14ac:dyDescent="0.3">
      <c r="A3983" s="20" t="str">
        <f>Raw_Data!A3983</f>
        <v>SF13982</v>
      </c>
      <c r="B3983" s="15" t="str">
        <f>Raw_Data!B3983</f>
        <v>Andhra Pradesh</v>
      </c>
      <c r="C3983" s="15" t="str">
        <f>Raw_Data!C3983</f>
        <v>Guntur</v>
      </c>
      <c r="D3983" s="15" t="str">
        <f>Raw_Data!D3983</f>
        <v>Sugarcane</v>
      </c>
      <c r="E3983" s="15" t="str">
        <f>Raw_Data!E3983</f>
        <v>Kharif</v>
      </c>
      <c r="F3983" s="15">
        <f>Raw_Data!F3983</f>
        <v>3.13</v>
      </c>
      <c r="G3983" s="18">
        <f>IF(Raw_Data!G3983="",ROUND(AVERAGEIFS(Raw_Data!$G$2:$G$4001,Raw_Data!$E$2:$E$4001,E3983),1),Raw_Data!G3983)</f>
        <v>1153.5999999999999</v>
      </c>
      <c r="H3983" s="15">
        <f>Raw_Data!H3983</f>
        <v>26.5</v>
      </c>
      <c r="I3983" s="15">
        <f>Raw_Data!I3983</f>
        <v>75.3</v>
      </c>
      <c r="J3983" s="15">
        <f>Raw_Data!J3983</f>
        <v>6</v>
      </c>
      <c r="K3983" s="15">
        <f>Raw_Data!K3983</f>
        <v>5.66</v>
      </c>
      <c r="L3983" s="18">
        <f>IF(Raw_Data!L3983="",ROUND(AVERAGEIFS(Raw_Data!$L$2:$L$4001,Raw_Data!$E$2:$E$4001,E3983),1),Raw_Data!L3983)</f>
        <v>28.5</v>
      </c>
      <c r="M3983" s="15">
        <f>Raw_Data!M3983</f>
        <v>181.1</v>
      </c>
      <c r="N3983" s="15">
        <f>Raw_Data!N3983</f>
        <v>39.5</v>
      </c>
      <c r="O3983" s="15">
        <f>Raw_Data!O3983</f>
        <v>102.7</v>
      </c>
      <c r="P3983" s="15" t="str">
        <f>Raw_Data!P3983</f>
        <v>Sprinkler</v>
      </c>
      <c r="Q3983" s="15">
        <f>Raw_Data!Q3983</f>
        <v>133.1</v>
      </c>
      <c r="R3983" s="15">
        <f>Raw_Data!R3983</f>
        <v>5.07</v>
      </c>
      <c r="S3983" s="15">
        <f>Raw_Data!S3983</f>
        <v>0.82</v>
      </c>
      <c r="T3983" s="18">
        <f>IF(Raw_Data!T3983="",ROUND(AVERAGEIFS(Raw_Data!$T$2:$T$4001,Raw_Data!$E$2:$E$4001,E3983,Raw_Data!$D$2:$D$4001,D3983),2),IF(Raw_Data!T3983&gt;INDEX(Cleaning_Reference!$F$6:$F$13,MATCH(D3983,Cleaning_Reference!$A$6:$A$13,0)),INDEX(Cleaning_Reference!$F$6:$F$13,MATCH(D3983,Cleaning_Reference!$A$6:$A$13,0)),Raw_Data!T3983))</f>
        <v>12.74</v>
      </c>
      <c r="U3983" s="15">
        <f>Raw_Data!U3983</f>
        <v>39.880000000000003</v>
      </c>
      <c r="V3983" s="15">
        <f>Raw_Data!V3983</f>
        <v>3442</v>
      </c>
      <c r="W3983" s="15">
        <f>Raw_Data!W3983</f>
        <v>203346</v>
      </c>
      <c r="X3983" s="15">
        <f>Raw_Data!X3983</f>
        <v>137267</v>
      </c>
      <c r="Y3983" s="15">
        <f>Raw_Data!Y3983</f>
        <v>-66079</v>
      </c>
      <c r="Z3983" s="15">
        <f>Raw_Data!Z3983</f>
        <v>4931</v>
      </c>
      <c r="AA3983" s="15">
        <f>Raw_Data!AA3983</f>
        <v>8.0879999999999992</v>
      </c>
      <c r="AB3983" s="15">
        <f>Raw_Data!AB3983</f>
        <v>63</v>
      </c>
      <c r="AC3983" s="19" t="str">
        <f>IF(Raw_Data!G3983="","Yes","No")</f>
        <v>No</v>
      </c>
      <c r="AD3983" s="19" t="str">
        <f>IF(Raw_Data!L3983="","Yes","No")</f>
        <v>No</v>
      </c>
      <c r="AE3983" s="19" t="str">
        <f>IF(Raw_Data!T3983="","Imputed",IF(Raw_Data!T3983&gt;INDEX(Cleaning_Reference!$F$6:$F$13,MATCH(D3983,Cleaning_Reference!$A$6:$A$13,0)),"Capped","Original"))</f>
        <v>Original</v>
      </c>
      <c r="AF3983" s="21">
        <f t="shared" si="62"/>
        <v>39.880000000000003</v>
      </c>
    </row>
    <row r="3984" spans="1:32" ht="15" customHeight="1" x14ac:dyDescent="0.3">
      <c r="A3984" s="20" t="str">
        <f>Raw_Data!A3984</f>
        <v>SF13983</v>
      </c>
      <c r="B3984" s="15" t="str">
        <f>Raw_Data!B3984</f>
        <v>Karnataka</v>
      </c>
      <c r="C3984" s="15" t="str">
        <f>Raw_Data!C3984</f>
        <v>Erode</v>
      </c>
      <c r="D3984" s="15" t="str">
        <f>Raw_Data!D3984</f>
        <v>Sugarcane</v>
      </c>
      <c r="E3984" s="15" t="str">
        <f>Raw_Data!E3984</f>
        <v>Zaid</v>
      </c>
      <c r="F3984" s="15">
        <f>Raw_Data!F3984</f>
        <v>4.6900000000000004</v>
      </c>
      <c r="G3984" s="18">
        <f>IF(Raw_Data!G3984="",ROUND(AVERAGEIFS(Raw_Data!$G$2:$G$4001,Raw_Data!$E$2:$E$4001,E3984),1),Raw_Data!G3984)</f>
        <v>242.8</v>
      </c>
      <c r="H3984" s="15">
        <f>Raw_Data!H3984</f>
        <v>30.9</v>
      </c>
      <c r="I3984" s="15">
        <f>Raw_Data!I3984</f>
        <v>36.299999999999997</v>
      </c>
      <c r="J3984" s="15">
        <f>Raw_Data!J3984</f>
        <v>9.5</v>
      </c>
      <c r="K3984" s="15">
        <f>Raw_Data!K3984</f>
        <v>6.71</v>
      </c>
      <c r="L3984" s="18">
        <f>IF(Raw_Data!L3984="",ROUND(AVERAGEIFS(Raw_Data!$L$2:$L$4001,Raw_Data!$E$2:$E$4001,E3984),1),Raw_Data!L3984)</f>
        <v>16.399999999999999</v>
      </c>
      <c r="M3984" s="15">
        <f>Raw_Data!M3984</f>
        <v>78.5</v>
      </c>
      <c r="N3984" s="15">
        <f>Raw_Data!N3984</f>
        <v>49.4</v>
      </c>
      <c r="O3984" s="15">
        <f>Raw_Data!O3984</f>
        <v>101.1</v>
      </c>
      <c r="P3984" s="15" t="str">
        <f>Raw_Data!P3984</f>
        <v>Sprinkler</v>
      </c>
      <c r="Q3984" s="15">
        <f>Raw_Data!Q3984</f>
        <v>97</v>
      </c>
      <c r="R3984" s="15">
        <f>Raw_Data!R3984</f>
        <v>6.99</v>
      </c>
      <c r="S3984" s="15">
        <f>Raw_Data!S3984</f>
        <v>0.89</v>
      </c>
      <c r="T3984" s="18">
        <f>IF(Raw_Data!T3984="",ROUND(AVERAGEIFS(Raw_Data!$T$2:$T$4001,Raw_Data!$E$2:$E$4001,E3984,Raw_Data!$D$2:$D$4001,D3984),2),IF(Raw_Data!T3984&gt;INDEX(Cleaning_Reference!$F$6:$F$13,MATCH(D3984,Cleaning_Reference!$A$6:$A$13,0)),INDEX(Cleaning_Reference!$F$6:$F$13,MATCH(D3984,Cleaning_Reference!$A$6:$A$13,0)),Raw_Data!T3984))</f>
        <v>48.95</v>
      </c>
      <c r="U3984" s="15">
        <f>Raw_Data!U3984</f>
        <v>229.58</v>
      </c>
      <c r="V3984" s="15">
        <f>Raw_Data!V3984</f>
        <v>4082</v>
      </c>
      <c r="W3984" s="15">
        <f>Raw_Data!W3984</f>
        <v>354701</v>
      </c>
      <c r="X3984" s="15">
        <f>Raw_Data!X3984</f>
        <v>937146</v>
      </c>
      <c r="Y3984" s="15">
        <f>Raw_Data!Y3984</f>
        <v>582445</v>
      </c>
      <c r="Z3984" s="15">
        <f>Raw_Data!Z3984</f>
        <v>9892</v>
      </c>
      <c r="AA3984" s="15">
        <f>Raw_Data!AA3984</f>
        <v>23.209</v>
      </c>
      <c r="AB3984" s="15">
        <f>Raw_Data!AB3984</f>
        <v>32.200000000000003</v>
      </c>
      <c r="AC3984" s="19" t="str">
        <f>IF(Raw_Data!G3984="","Yes","No")</f>
        <v>No</v>
      </c>
      <c r="AD3984" s="19" t="str">
        <f>IF(Raw_Data!L3984="","Yes","No")</f>
        <v>No</v>
      </c>
      <c r="AE3984" s="19" t="str">
        <f>IF(Raw_Data!T3984="","Imputed",IF(Raw_Data!T3984&gt;INDEX(Cleaning_Reference!$F$6:$F$13,MATCH(D3984,Cleaning_Reference!$A$6:$A$13,0)),"Capped","Original"))</f>
        <v>Original</v>
      </c>
      <c r="AF3984" s="21">
        <f t="shared" si="62"/>
        <v>229.58</v>
      </c>
    </row>
    <row r="3985" spans="1:32" ht="15" customHeight="1" x14ac:dyDescent="0.3">
      <c r="A3985" s="20" t="str">
        <f>Raw_Data!A3985</f>
        <v>SF13984</v>
      </c>
      <c r="B3985" s="15" t="str">
        <f>Raw_Data!B3985</f>
        <v>Gujarat</v>
      </c>
      <c r="C3985" s="15" t="str">
        <f>Raw_Data!C3985</f>
        <v>Nashik</v>
      </c>
      <c r="D3985" s="15" t="str">
        <f>Raw_Data!D3985</f>
        <v>Chilli</v>
      </c>
      <c r="E3985" s="15" t="str">
        <f>Raw_Data!E3985</f>
        <v>Kharif</v>
      </c>
      <c r="F3985" s="15">
        <f>Raw_Data!F3985</f>
        <v>13.68</v>
      </c>
      <c r="G3985" s="18">
        <f>IF(Raw_Data!G3985="",ROUND(AVERAGEIFS(Raw_Data!$G$2:$G$4001,Raw_Data!$E$2:$E$4001,E3985),1),Raw_Data!G3985)</f>
        <v>717.2</v>
      </c>
      <c r="H3985" s="15">
        <f>Raw_Data!H3985</f>
        <v>29.3</v>
      </c>
      <c r="I3985" s="15">
        <f>Raw_Data!I3985</f>
        <v>66.400000000000006</v>
      </c>
      <c r="J3985" s="15">
        <f>Raw_Data!J3985</f>
        <v>7.8</v>
      </c>
      <c r="K3985" s="15">
        <f>Raw_Data!K3985</f>
        <v>6.66</v>
      </c>
      <c r="L3985" s="18">
        <f>IF(Raw_Data!L3985="",ROUND(AVERAGEIFS(Raw_Data!$L$2:$L$4001,Raw_Data!$E$2:$E$4001,E3985),1),Raw_Data!L3985)</f>
        <v>31.8</v>
      </c>
      <c r="M3985" s="15">
        <f>Raw_Data!M3985</f>
        <v>100.2</v>
      </c>
      <c r="N3985" s="15">
        <f>Raw_Data!N3985</f>
        <v>49.9</v>
      </c>
      <c r="O3985" s="15">
        <f>Raw_Data!O3985</f>
        <v>129.4</v>
      </c>
      <c r="P3985" s="15" t="str">
        <f>Raw_Data!P3985</f>
        <v>Drip</v>
      </c>
      <c r="Q3985" s="15">
        <f>Raw_Data!Q3985</f>
        <v>128.9</v>
      </c>
      <c r="R3985" s="15">
        <f>Raw_Data!R3985</f>
        <v>6.71</v>
      </c>
      <c r="S3985" s="15">
        <f>Raw_Data!S3985</f>
        <v>0.82</v>
      </c>
      <c r="T3985" s="18">
        <f>IF(Raw_Data!T3985="",ROUND(AVERAGEIFS(Raw_Data!$T$2:$T$4001,Raw_Data!$E$2:$E$4001,E3985,Raw_Data!$D$2:$D$4001,D3985),2),IF(Raw_Data!T3985&gt;INDEX(Cleaning_Reference!$F$6:$F$13,MATCH(D3985,Cleaning_Reference!$A$6:$A$13,0)),INDEX(Cleaning_Reference!$F$6:$F$13,MATCH(D3985,Cleaning_Reference!$A$6:$A$13,0)),Raw_Data!T3985))</f>
        <v>3.02</v>
      </c>
      <c r="U3985" s="15">
        <f>Raw_Data!U3985</f>
        <v>41.31</v>
      </c>
      <c r="V3985" s="15">
        <f>Raw_Data!V3985</f>
        <v>98175</v>
      </c>
      <c r="W3985" s="15">
        <f>Raw_Data!W3985</f>
        <v>844264</v>
      </c>
      <c r="X3985" s="15">
        <f>Raw_Data!X3985</f>
        <v>4055609</v>
      </c>
      <c r="Y3985" s="15">
        <f>Raw_Data!Y3985</f>
        <v>3211345</v>
      </c>
      <c r="Z3985" s="15">
        <f>Raw_Data!Z3985</f>
        <v>7219</v>
      </c>
      <c r="AA3985" s="15">
        <f>Raw_Data!AA3985</f>
        <v>5.7220000000000004</v>
      </c>
      <c r="AB3985" s="15">
        <f>Raw_Data!AB3985</f>
        <v>49.6</v>
      </c>
      <c r="AC3985" s="19" t="str">
        <f>IF(Raw_Data!G3985="","Yes","No")</f>
        <v>No</v>
      </c>
      <c r="AD3985" s="19" t="str">
        <f>IF(Raw_Data!L3985="","Yes","No")</f>
        <v>No</v>
      </c>
      <c r="AE3985" s="19" t="str">
        <f>IF(Raw_Data!T3985="","Imputed",IF(Raw_Data!T3985&gt;INDEX(Cleaning_Reference!$F$6:$F$13,MATCH(D3985,Cleaning_Reference!$A$6:$A$13,0)),"Capped","Original"))</f>
        <v>Original</v>
      </c>
      <c r="AF3985" s="21">
        <f t="shared" si="62"/>
        <v>41.31</v>
      </c>
    </row>
    <row r="3986" spans="1:32" ht="15" customHeight="1" x14ac:dyDescent="0.3">
      <c r="A3986" s="20" t="str">
        <f>Raw_Data!A3986</f>
        <v>SF13985</v>
      </c>
      <c r="B3986" s="15" t="str">
        <f>Raw_Data!B3986</f>
        <v>Andhra Pradesh</v>
      </c>
      <c r="C3986" s="15" t="str">
        <f>Raw_Data!C3986</f>
        <v>Ludhiana</v>
      </c>
      <c r="D3986" s="15" t="str">
        <f>Raw_Data!D3986</f>
        <v>Rice</v>
      </c>
      <c r="E3986" s="15" t="str">
        <f>Raw_Data!E3986</f>
        <v>Kharif</v>
      </c>
      <c r="F3986" s="15">
        <f>Raw_Data!F3986</f>
        <v>10.59</v>
      </c>
      <c r="G3986" s="18">
        <f>IF(Raw_Data!G3986="",ROUND(AVERAGEIFS(Raw_Data!$G$2:$G$4001,Raw_Data!$E$2:$E$4001,E3986),1),Raw_Data!G3986)</f>
        <v>1043.9000000000001</v>
      </c>
      <c r="H3986" s="15">
        <f>Raw_Data!H3986</f>
        <v>34.799999999999997</v>
      </c>
      <c r="I3986" s="15">
        <f>Raw_Data!I3986</f>
        <v>85.4</v>
      </c>
      <c r="J3986" s="15">
        <f>Raw_Data!J3986</f>
        <v>6.1</v>
      </c>
      <c r="K3986" s="15">
        <f>Raw_Data!K3986</f>
        <v>5.2</v>
      </c>
      <c r="L3986" s="18">
        <f>IF(Raw_Data!L3986="",ROUND(AVERAGEIFS(Raw_Data!$L$2:$L$4001,Raw_Data!$E$2:$E$4001,E3986),1),Raw_Data!L3986)</f>
        <v>27.2</v>
      </c>
      <c r="M3986" s="15">
        <f>Raw_Data!M3986</f>
        <v>110.9</v>
      </c>
      <c r="N3986" s="15">
        <f>Raw_Data!N3986</f>
        <v>36.200000000000003</v>
      </c>
      <c r="O3986" s="15">
        <f>Raw_Data!O3986</f>
        <v>82.4</v>
      </c>
      <c r="P3986" s="15" t="str">
        <f>Raw_Data!P3986</f>
        <v>Sprinkler</v>
      </c>
      <c r="Q3986" s="15">
        <f>Raw_Data!Q3986</f>
        <v>222.4</v>
      </c>
      <c r="R3986" s="15">
        <f>Raw_Data!R3986</f>
        <v>2.25</v>
      </c>
      <c r="S3986" s="15">
        <f>Raw_Data!S3986</f>
        <v>0.81</v>
      </c>
      <c r="T3986" s="18">
        <f>IF(Raw_Data!T3986="",ROUND(AVERAGEIFS(Raw_Data!$T$2:$T$4001,Raw_Data!$E$2:$E$4001,E3986,Raw_Data!$D$2:$D$4001,D3986),2),IF(Raw_Data!T3986&gt;INDEX(Cleaning_Reference!$F$6:$F$13,MATCH(D3986,Cleaning_Reference!$A$6:$A$13,0)),INDEX(Cleaning_Reference!$F$6:$F$13,MATCH(D3986,Cleaning_Reference!$A$6:$A$13,0)),Raw_Data!T3986))</f>
        <v>0.3</v>
      </c>
      <c r="U3986" s="15">
        <f>Raw_Data!U3986</f>
        <v>3.18</v>
      </c>
      <c r="V3986" s="15">
        <f>Raw_Data!V3986</f>
        <v>16682</v>
      </c>
      <c r="W3986" s="15">
        <f>Raw_Data!W3986</f>
        <v>743032</v>
      </c>
      <c r="X3986" s="15">
        <f>Raw_Data!X3986</f>
        <v>53049</v>
      </c>
      <c r="Y3986" s="15">
        <f>Raw_Data!Y3986</f>
        <v>-689983</v>
      </c>
      <c r="Z3986" s="15">
        <f>Raw_Data!Z3986</f>
        <v>13655</v>
      </c>
      <c r="AA3986" s="15">
        <f>Raw_Data!AA3986</f>
        <v>0.23300000000000001</v>
      </c>
      <c r="AB3986" s="15">
        <f>Raw_Data!AB3986</f>
        <v>75.2</v>
      </c>
      <c r="AC3986" s="19" t="str">
        <f>IF(Raw_Data!G3986="","Yes","No")</f>
        <v>No</v>
      </c>
      <c r="AD3986" s="19" t="str">
        <f>IF(Raw_Data!L3986="","Yes","No")</f>
        <v>No</v>
      </c>
      <c r="AE3986" s="19" t="str">
        <f>IF(Raw_Data!T3986="","Imputed",IF(Raw_Data!T3986&gt;INDEX(Cleaning_Reference!$F$6:$F$13,MATCH(D3986,Cleaning_Reference!$A$6:$A$13,0)),"Capped","Original"))</f>
        <v>Original</v>
      </c>
      <c r="AF3986" s="21">
        <f t="shared" si="62"/>
        <v>3.18</v>
      </c>
    </row>
    <row r="3987" spans="1:32" ht="15" customHeight="1" x14ac:dyDescent="0.3">
      <c r="A3987" s="20" t="str">
        <f>Raw_Data!A3987</f>
        <v>SF13986</v>
      </c>
      <c r="B3987" s="15" t="str">
        <f>Raw_Data!B3987</f>
        <v>Maharashtra</v>
      </c>
      <c r="C3987" s="15" t="str">
        <f>Raw_Data!C3987</f>
        <v>Indore</v>
      </c>
      <c r="D3987" s="15" t="str">
        <f>Raw_Data!D3987</f>
        <v>Cotton</v>
      </c>
      <c r="E3987" s="15" t="str">
        <f>Raw_Data!E3987</f>
        <v>Kharif</v>
      </c>
      <c r="F3987" s="15">
        <f>Raw_Data!F3987</f>
        <v>14.86</v>
      </c>
      <c r="G3987" s="18">
        <f>IF(Raw_Data!G3987="",ROUND(AVERAGEIFS(Raw_Data!$G$2:$G$4001,Raw_Data!$E$2:$E$4001,E3987),1),Raw_Data!G3987)</f>
        <v>1043.2</v>
      </c>
      <c r="H3987" s="15">
        <f>Raw_Data!H3987</f>
        <v>24.7</v>
      </c>
      <c r="I3987" s="15">
        <f>Raw_Data!I3987</f>
        <v>66.2</v>
      </c>
      <c r="J3987" s="15">
        <f>Raw_Data!J3987</f>
        <v>6.4</v>
      </c>
      <c r="K3987" s="15">
        <f>Raw_Data!K3987</f>
        <v>6.81</v>
      </c>
      <c r="L3987" s="18">
        <f>IF(Raw_Data!L3987="",ROUND(AVERAGEIFS(Raw_Data!$L$2:$L$4001,Raw_Data!$E$2:$E$4001,E3987),1),Raw_Data!L3987)</f>
        <v>18.899999999999999</v>
      </c>
      <c r="M3987" s="15">
        <f>Raw_Data!M3987</f>
        <v>108.8</v>
      </c>
      <c r="N3987" s="15">
        <f>Raw_Data!N3987</f>
        <v>43.8</v>
      </c>
      <c r="O3987" s="15">
        <f>Raw_Data!O3987</f>
        <v>143.19999999999999</v>
      </c>
      <c r="P3987" s="15" t="str">
        <f>Raw_Data!P3987</f>
        <v>Rainfed</v>
      </c>
      <c r="Q3987" s="15">
        <f>Raw_Data!Q3987</f>
        <v>121.5</v>
      </c>
      <c r="R3987" s="15">
        <f>Raw_Data!R3987</f>
        <v>5</v>
      </c>
      <c r="S3987" s="15">
        <f>Raw_Data!S3987</f>
        <v>0.99</v>
      </c>
      <c r="T3987" s="18">
        <f>IF(Raw_Data!T3987="",ROUND(AVERAGEIFS(Raw_Data!$T$2:$T$4001,Raw_Data!$E$2:$E$4001,E3987,Raw_Data!$D$2:$D$4001,D3987),2),IF(Raw_Data!T3987&gt;INDEX(Cleaning_Reference!$F$6:$F$13,MATCH(D3987,Cleaning_Reference!$A$6:$A$13,0)),INDEX(Cleaning_Reference!$F$6:$F$13,MATCH(D3987,Cleaning_Reference!$A$6:$A$13,0)),Raw_Data!T3987))</f>
        <v>1.47</v>
      </c>
      <c r="U3987" s="15">
        <f>Raw_Data!U3987</f>
        <v>21.84</v>
      </c>
      <c r="V3987" s="15">
        <f>Raw_Data!V3987</f>
        <v>51660</v>
      </c>
      <c r="W3987" s="15">
        <f>Raw_Data!W3987</f>
        <v>750167</v>
      </c>
      <c r="X3987" s="15">
        <f>Raw_Data!X3987</f>
        <v>1128254</v>
      </c>
      <c r="Y3987" s="15">
        <f>Raw_Data!Y3987</f>
        <v>378087</v>
      </c>
      <c r="Z3987" s="15">
        <f>Raw_Data!Z3987</f>
        <v>5297</v>
      </c>
      <c r="AA3987" s="15">
        <f>Raw_Data!AA3987</f>
        <v>4.1230000000000002</v>
      </c>
      <c r="AB3987" s="15">
        <f>Raw_Data!AB3987</f>
        <v>51.8</v>
      </c>
      <c r="AC3987" s="19" t="str">
        <f>IF(Raw_Data!G3987="","Yes","No")</f>
        <v>No</v>
      </c>
      <c r="AD3987" s="19" t="str">
        <f>IF(Raw_Data!L3987="","Yes","No")</f>
        <v>No</v>
      </c>
      <c r="AE3987" s="19" t="str">
        <f>IF(Raw_Data!T3987="","Imputed",IF(Raw_Data!T3987&gt;INDEX(Cleaning_Reference!$F$6:$F$13,MATCH(D3987,Cleaning_Reference!$A$6:$A$13,0)),"Capped","Original"))</f>
        <v>Original</v>
      </c>
      <c r="AF3987" s="21">
        <f t="shared" si="62"/>
        <v>21.84</v>
      </c>
    </row>
    <row r="3988" spans="1:32" ht="15" customHeight="1" x14ac:dyDescent="0.3">
      <c r="A3988" s="20" t="str">
        <f>Raw_Data!A3988</f>
        <v>SF13987</v>
      </c>
      <c r="B3988" s="15" t="str">
        <f>Raw_Data!B3988</f>
        <v>Telangana</v>
      </c>
      <c r="C3988" s="15" t="str">
        <f>Raw_Data!C3988</f>
        <v>Warangal</v>
      </c>
      <c r="D3988" s="15" t="str">
        <f>Raw_Data!D3988</f>
        <v>Groundnut</v>
      </c>
      <c r="E3988" s="15" t="str">
        <f>Raw_Data!E3988</f>
        <v>Kharif</v>
      </c>
      <c r="F3988" s="15">
        <f>Raw_Data!F3988</f>
        <v>10.16</v>
      </c>
      <c r="G3988" s="18">
        <f>IF(Raw_Data!G3988="",ROUND(AVERAGEIFS(Raw_Data!$G$2:$G$4001,Raw_Data!$E$2:$E$4001,E3988),1),Raw_Data!G3988)</f>
        <v>834.4</v>
      </c>
      <c r="H3988" s="15">
        <f>Raw_Data!H3988</f>
        <v>32.1</v>
      </c>
      <c r="I3988" s="15">
        <f>Raw_Data!I3988</f>
        <v>61.3</v>
      </c>
      <c r="J3988" s="15">
        <f>Raw_Data!J3988</f>
        <v>6.1</v>
      </c>
      <c r="K3988" s="15">
        <f>Raw_Data!K3988</f>
        <v>7.23</v>
      </c>
      <c r="L3988" s="18">
        <f>IF(Raw_Data!L3988="",ROUND(AVERAGEIFS(Raw_Data!$L$2:$L$4001,Raw_Data!$E$2:$E$4001,E3988),1),Raw_Data!L3988)</f>
        <v>22.7</v>
      </c>
      <c r="M3988" s="15">
        <f>Raw_Data!M3988</f>
        <v>108</v>
      </c>
      <c r="N3988" s="15">
        <f>Raw_Data!N3988</f>
        <v>87.4</v>
      </c>
      <c r="O3988" s="15">
        <f>Raw_Data!O3988</f>
        <v>134.9</v>
      </c>
      <c r="P3988" s="15" t="str">
        <f>Raw_Data!P3988</f>
        <v>Drip</v>
      </c>
      <c r="Q3988" s="15">
        <f>Raw_Data!Q3988</f>
        <v>141.6</v>
      </c>
      <c r="R3988" s="15">
        <f>Raw_Data!R3988</f>
        <v>6.05</v>
      </c>
      <c r="S3988" s="15">
        <f>Raw_Data!S3988</f>
        <v>0.71</v>
      </c>
      <c r="T3988" s="18">
        <f>IF(Raw_Data!T3988="",ROUND(AVERAGEIFS(Raw_Data!$T$2:$T$4001,Raw_Data!$E$2:$E$4001,E3988,Raw_Data!$D$2:$D$4001,D3988),2),IF(Raw_Data!T3988&gt;INDEX(Cleaning_Reference!$F$6:$F$13,MATCH(D3988,Cleaning_Reference!$A$6:$A$13,0)),INDEX(Cleaning_Reference!$F$6:$F$13,MATCH(D3988,Cleaning_Reference!$A$6:$A$13,0)),Raw_Data!T3988))</f>
        <v>1.74</v>
      </c>
      <c r="U3988" s="15">
        <f>Raw_Data!U3988</f>
        <v>17.68</v>
      </c>
      <c r="V3988" s="15">
        <f>Raw_Data!V3988</f>
        <v>54627</v>
      </c>
      <c r="W3988" s="15">
        <f>Raw_Data!W3988</f>
        <v>559423</v>
      </c>
      <c r="X3988" s="15">
        <f>Raw_Data!X3988</f>
        <v>965805</v>
      </c>
      <c r="Y3988" s="15">
        <f>Raw_Data!Y3988</f>
        <v>406382</v>
      </c>
      <c r="Z3988" s="15">
        <f>Raw_Data!Z3988</f>
        <v>4923</v>
      </c>
      <c r="AA3988" s="15">
        <f>Raw_Data!AA3988</f>
        <v>3.5910000000000002</v>
      </c>
      <c r="AB3988" s="15">
        <f>Raw_Data!AB3988</f>
        <v>64</v>
      </c>
      <c r="AC3988" s="19" t="str">
        <f>IF(Raw_Data!G3988="","Yes","No")</f>
        <v>No</v>
      </c>
      <c r="AD3988" s="19" t="str">
        <f>IF(Raw_Data!L3988="","Yes","No")</f>
        <v>No</v>
      </c>
      <c r="AE3988" s="19" t="str">
        <f>IF(Raw_Data!T3988="","Imputed",IF(Raw_Data!T3988&gt;INDEX(Cleaning_Reference!$F$6:$F$13,MATCH(D3988,Cleaning_Reference!$A$6:$A$13,0)),"Capped","Original"))</f>
        <v>Original</v>
      </c>
      <c r="AF3988" s="21">
        <f t="shared" si="62"/>
        <v>17.68</v>
      </c>
    </row>
    <row r="3989" spans="1:32" ht="15" customHeight="1" x14ac:dyDescent="0.3">
      <c r="A3989" s="20" t="str">
        <f>Raw_Data!A3989</f>
        <v>SF13988</v>
      </c>
      <c r="B3989" s="15" t="str">
        <f>Raw_Data!B3989</f>
        <v>Madhya Pradesh</v>
      </c>
      <c r="C3989" s="15" t="str">
        <f>Raw_Data!C3989</f>
        <v>Guntur</v>
      </c>
      <c r="D3989" s="15" t="str">
        <f>Raw_Data!D3989</f>
        <v>Pulses</v>
      </c>
      <c r="E3989" s="15" t="str">
        <f>Raw_Data!E3989</f>
        <v>Zaid</v>
      </c>
      <c r="F3989" s="15">
        <f>Raw_Data!F3989</f>
        <v>7.61</v>
      </c>
      <c r="G3989" s="18">
        <f>IF(Raw_Data!G3989="",ROUND(AVERAGEIFS(Raw_Data!$G$2:$G$4001,Raw_Data!$E$2:$E$4001,E3989),1),Raw_Data!G3989)</f>
        <v>299.39999999999998</v>
      </c>
      <c r="H3989" s="15">
        <f>Raw_Data!H3989</f>
        <v>28.8</v>
      </c>
      <c r="I3989" s="15">
        <f>Raw_Data!I3989</f>
        <v>56.2</v>
      </c>
      <c r="J3989" s="15">
        <f>Raw_Data!J3989</f>
        <v>8.1999999999999993</v>
      </c>
      <c r="K3989" s="15">
        <f>Raw_Data!K3989</f>
        <v>7.9</v>
      </c>
      <c r="L3989" s="18">
        <f>IF(Raw_Data!L3989="",ROUND(AVERAGEIFS(Raw_Data!$L$2:$L$4001,Raw_Data!$E$2:$E$4001,E3989),1),Raw_Data!L3989)</f>
        <v>16.399999999999999</v>
      </c>
      <c r="M3989" s="15">
        <f>Raw_Data!M3989</f>
        <v>126.1</v>
      </c>
      <c r="N3989" s="15">
        <f>Raw_Data!N3989</f>
        <v>79.2</v>
      </c>
      <c r="O3989" s="15">
        <f>Raw_Data!O3989</f>
        <v>113.5</v>
      </c>
      <c r="P3989" s="15" t="str">
        <f>Raw_Data!P3989</f>
        <v>Flood</v>
      </c>
      <c r="Q3989" s="15">
        <f>Raw_Data!Q3989</f>
        <v>123.8</v>
      </c>
      <c r="R3989" s="15">
        <f>Raw_Data!R3989</f>
        <v>5</v>
      </c>
      <c r="S3989" s="15">
        <f>Raw_Data!S3989</f>
        <v>0.88</v>
      </c>
      <c r="T3989" s="18">
        <f>IF(Raw_Data!T3989="",ROUND(AVERAGEIFS(Raw_Data!$T$2:$T$4001,Raw_Data!$E$2:$E$4001,E3989,Raw_Data!$D$2:$D$4001,D3989),2),IF(Raw_Data!T3989&gt;INDEX(Cleaning_Reference!$F$6:$F$13,MATCH(D3989,Cleaning_Reference!$A$6:$A$13,0)),INDEX(Cleaning_Reference!$F$6:$F$13,MATCH(D3989,Cleaning_Reference!$A$6:$A$13,0)),Raw_Data!T3989))</f>
        <v>0.3</v>
      </c>
      <c r="U3989" s="15">
        <f>Raw_Data!U3989</f>
        <v>2.2799999999999998</v>
      </c>
      <c r="V3989" s="15">
        <f>Raw_Data!V3989</f>
        <v>67634</v>
      </c>
      <c r="W3989" s="15">
        <f>Raw_Data!W3989</f>
        <v>479959</v>
      </c>
      <c r="X3989" s="15">
        <f>Raw_Data!X3989</f>
        <v>154206</v>
      </c>
      <c r="Y3989" s="15">
        <f>Raw_Data!Y3989</f>
        <v>-325753</v>
      </c>
      <c r="Z3989" s="15">
        <f>Raw_Data!Z3989</f>
        <v>3331</v>
      </c>
      <c r="AA3989" s="15">
        <f>Raw_Data!AA3989</f>
        <v>0.68400000000000005</v>
      </c>
      <c r="AB3989" s="15">
        <f>Raw_Data!AB3989</f>
        <v>52.1</v>
      </c>
      <c r="AC3989" s="19" t="str">
        <f>IF(Raw_Data!G3989="","Yes","No")</f>
        <v>Yes</v>
      </c>
      <c r="AD3989" s="19" t="str">
        <f>IF(Raw_Data!L3989="","Yes","No")</f>
        <v>No</v>
      </c>
      <c r="AE3989" s="19" t="str">
        <f>IF(Raw_Data!T3989="","Imputed",IF(Raw_Data!T3989&gt;INDEX(Cleaning_Reference!$F$6:$F$13,MATCH(D3989,Cleaning_Reference!$A$6:$A$13,0)),"Capped","Original"))</f>
        <v>Original</v>
      </c>
      <c r="AF3989" s="21">
        <f t="shared" si="62"/>
        <v>2.2799999999999998</v>
      </c>
    </row>
    <row r="3990" spans="1:32" ht="15" customHeight="1" x14ac:dyDescent="0.3">
      <c r="A3990" s="20" t="str">
        <f>Raw_Data!A3990</f>
        <v>SF13989</v>
      </c>
      <c r="B3990" s="15" t="str">
        <f>Raw_Data!B3990</f>
        <v>Gujarat</v>
      </c>
      <c r="C3990" s="15" t="str">
        <f>Raw_Data!C3990</f>
        <v>Raichur</v>
      </c>
      <c r="D3990" s="15" t="str">
        <f>Raw_Data!D3990</f>
        <v>Wheat</v>
      </c>
      <c r="E3990" s="15" t="str">
        <f>Raw_Data!E3990</f>
        <v>Rabi</v>
      </c>
      <c r="F3990" s="15">
        <f>Raw_Data!F3990</f>
        <v>7.6</v>
      </c>
      <c r="G3990" s="18">
        <f>IF(Raw_Data!G3990="",ROUND(AVERAGEIFS(Raw_Data!$G$2:$G$4001,Raw_Data!$E$2:$E$4001,E3990),1),Raw_Data!G3990)</f>
        <v>263.3</v>
      </c>
      <c r="H3990" s="15">
        <f>Raw_Data!H3990</f>
        <v>21.7</v>
      </c>
      <c r="I3990" s="15">
        <f>Raw_Data!I3990</f>
        <v>57.7</v>
      </c>
      <c r="J3990" s="15">
        <f>Raw_Data!J3990</f>
        <v>10.3</v>
      </c>
      <c r="K3990" s="15">
        <f>Raw_Data!K3990</f>
        <v>7.22</v>
      </c>
      <c r="L3990" s="18">
        <f>IF(Raw_Data!L3990="",ROUND(AVERAGEIFS(Raw_Data!$L$2:$L$4001,Raw_Data!$E$2:$E$4001,E3990),1),Raw_Data!L3990)</f>
        <v>18.399999999999999</v>
      </c>
      <c r="M3990" s="15">
        <f>Raw_Data!M3990</f>
        <v>163.80000000000001</v>
      </c>
      <c r="N3990" s="15">
        <f>Raw_Data!N3990</f>
        <v>69.8</v>
      </c>
      <c r="O3990" s="15">
        <f>Raw_Data!O3990</f>
        <v>112.4</v>
      </c>
      <c r="P3990" s="15" t="str">
        <f>Raw_Data!P3990</f>
        <v>Flood</v>
      </c>
      <c r="Q3990" s="15">
        <f>Raw_Data!Q3990</f>
        <v>131.30000000000001</v>
      </c>
      <c r="R3990" s="15">
        <f>Raw_Data!R3990</f>
        <v>5.89</v>
      </c>
      <c r="S3990" s="15">
        <f>Raw_Data!S3990</f>
        <v>0.88</v>
      </c>
      <c r="T3990" s="18">
        <f>IF(Raw_Data!T3990="",ROUND(AVERAGEIFS(Raw_Data!$T$2:$T$4001,Raw_Data!$E$2:$E$4001,E3990,Raw_Data!$D$2:$D$4001,D3990),2),IF(Raw_Data!T3990&gt;INDEX(Cleaning_Reference!$F$6:$F$13,MATCH(D3990,Cleaning_Reference!$A$6:$A$13,0)),INDEX(Cleaning_Reference!$F$6:$F$13,MATCH(D3990,Cleaning_Reference!$A$6:$A$13,0)),Raw_Data!T3990))</f>
        <v>1.81</v>
      </c>
      <c r="U3990" s="15">
        <f>Raw_Data!U3990</f>
        <v>13.76</v>
      </c>
      <c r="V3990" s="15">
        <f>Raw_Data!V3990</f>
        <v>19668</v>
      </c>
      <c r="W3990" s="15">
        <f>Raw_Data!W3990</f>
        <v>554624</v>
      </c>
      <c r="X3990" s="15">
        <f>Raw_Data!X3990</f>
        <v>270632</v>
      </c>
      <c r="Y3990" s="15">
        <f>Raw_Data!Y3990</f>
        <v>-283992</v>
      </c>
      <c r="Z3990" s="15">
        <f>Raw_Data!Z3990</f>
        <v>4784</v>
      </c>
      <c r="AA3990" s="15">
        <f>Raw_Data!AA3990</f>
        <v>2.8759999999999999</v>
      </c>
      <c r="AB3990" s="15">
        <f>Raw_Data!AB3990</f>
        <v>25.6</v>
      </c>
      <c r="AC3990" s="19" t="str">
        <f>IF(Raw_Data!G3990="","Yes","No")</f>
        <v>No</v>
      </c>
      <c r="AD3990" s="19" t="str">
        <f>IF(Raw_Data!L3990="","Yes","No")</f>
        <v>No</v>
      </c>
      <c r="AE3990" s="19" t="str">
        <f>IF(Raw_Data!T3990="","Imputed",IF(Raw_Data!T3990&gt;INDEX(Cleaning_Reference!$F$6:$F$13,MATCH(D3990,Cleaning_Reference!$A$6:$A$13,0)),"Capped","Original"))</f>
        <v>Original</v>
      </c>
      <c r="AF3990" s="21">
        <f t="shared" si="62"/>
        <v>13.76</v>
      </c>
    </row>
    <row r="3991" spans="1:32" ht="15" customHeight="1" x14ac:dyDescent="0.3">
      <c r="A3991" s="20" t="str">
        <f>Raw_Data!A3991</f>
        <v>SF13990</v>
      </c>
      <c r="B3991" s="15" t="str">
        <f>Raw_Data!B3991</f>
        <v>Madhya Pradesh</v>
      </c>
      <c r="C3991" s="15" t="str">
        <f>Raw_Data!C3991</f>
        <v>Krishna</v>
      </c>
      <c r="D3991" s="15" t="str">
        <f>Raw_Data!D3991</f>
        <v>Rice</v>
      </c>
      <c r="E3991" s="15" t="str">
        <f>Raw_Data!E3991</f>
        <v>Zaid</v>
      </c>
      <c r="F3991" s="15">
        <f>Raw_Data!F3991</f>
        <v>10.95</v>
      </c>
      <c r="G3991" s="18">
        <f>IF(Raw_Data!G3991="",ROUND(AVERAGEIFS(Raw_Data!$G$2:$G$4001,Raw_Data!$E$2:$E$4001,E3991),1),Raw_Data!G3991)</f>
        <v>165.8</v>
      </c>
      <c r="H3991" s="15">
        <f>Raw_Data!H3991</f>
        <v>31</v>
      </c>
      <c r="I3991" s="15">
        <f>Raw_Data!I3991</f>
        <v>58.9</v>
      </c>
      <c r="J3991" s="15">
        <f>Raw_Data!J3991</f>
        <v>8.9</v>
      </c>
      <c r="K3991" s="15">
        <f>Raw_Data!K3991</f>
        <v>7.17</v>
      </c>
      <c r="L3991" s="18">
        <f>IF(Raw_Data!L3991="",ROUND(AVERAGEIFS(Raw_Data!$L$2:$L$4001,Raw_Data!$E$2:$E$4001,E3991),1),Raw_Data!L3991)</f>
        <v>18.399999999999999</v>
      </c>
      <c r="M3991" s="15">
        <f>Raw_Data!M3991</f>
        <v>164.9</v>
      </c>
      <c r="N3991" s="15">
        <f>Raw_Data!N3991</f>
        <v>57.5</v>
      </c>
      <c r="O3991" s="15">
        <f>Raw_Data!O3991</f>
        <v>135.4</v>
      </c>
      <c r="P3991" s="15" t="str">
        <f>Raw_Data!P3991</f>
        <v>Sprinkler</v>
      </c>
      <c r="Q3991" s="15">
        <f>Raw_Data!Q3991</f>
        <v>230.5</v>
      </c>
      <c r="R3991" s="15">
        <f>Raw_Data!R3991</f>
        <v>4.3099999999999996</v>
      </c>
      <c r="S3991" s="15">
        <f>Raw_Data!S3991</f>
        <v>0.7</v>
      </c>
      <c r="T3991" s="18">
        <f>IF(Raw_Data!T3991="",ROUND(AVERAGEIFS(Raw_Data!$T$2:$T$4001,Raw_Data!$E$2:$E$4001,E3991,Raw_Data!$D$2:$D$4001,D3991),2),IF(Raw_Data!T3991&gt;INDEX(Cleaning_Reference!$F$6:$F$13,MATCH(D3991,Cleaning_Reference!$A$6:$A$13,0)),INDEX(Cleaning_Reference!$F$6:$F$13,MATCH(D3991,Cleaning_Reference!$A$6:$A$13,0)),Raw_Data!T3991))</f>
        <v>1.79</v>
      </c>
      <c r="U3991" s="15">
        <f>Raw_Data!U3991</f>
        <v>19.600000000000001</v>
      </c>
      <c r="V3991" s="15">
        <f>Raw_Data!V3991</f>
        <v>25196</v>
      </c>
      <c r="W3991" s="15">
        <f>Raw_Data!W3991</f>
        <v>838720</v>
      </c>
      <c r="X3991" s="15">
        <f>Raw_Data!X3991</f>
        <v>493842</v>
      </c>
      <c r="Y3991" s="15">
        <f>Raw_Data!Y3991</f>
        <v>-344878</v>
      </c>
      <c r="Z3991" s="15">
        <f>Raw_Data!Z3991</f>
        <v>18298</v>
      </c>
      <c r="AA3991" s="15">
        <f>Raw_Data!AA3991</f>
        <v>1.071</v>
      </c>
      <c r="AB3991" s="15">
        <f>Raw_Data!AB3991</f>
        <v>46</v>
      </c>
      <c r="AC3991" s="19" t="str">
        <f>IF(Raw_Data!G3991="","Yes","No")</f>
        <v>No</v>
      </c>
      <c r="AD3991" s="19" t="str">
        <f>IF(Raw_Data!L3991="","Yes","No")</f>
        <v>No</v>
      </c>
      <c r="AE3991" s="19" t="str">
        <f>IF(Raw_Data!T3991="","Imputed",IF(Raw_Data!T3991&gt;INDEX(Cleaning_Reference!$F$6:$F$13,MATCH(D3991,Cleaning_Reference!$A$6:$A$13,0)),"Capped","Original"))</f>
        <v>Original</v>
      </c>
      <c r="AF3991" s="21">
        <f t="shared" si="62"/>
        <v>19.600000000000001</v>
      </c>
    </row>
    <row r="3992" spans="1:32" ht="15" customHeight="1" x14ac:dyDescent="0.3">
      <c r="A3992" s="20" t="str">
        <f>Raw_Data!A3992</f>
        <v>SF13991</v>
      </c>
      <c r="B3992" s="15" t="str">
        <f>Raw_Data!B3992</f>
        <v>Tamil Nadu</v>
      </c>
      <c r="C3992" s="15" t="str">
        <f>Raw_Data!C3992</f>
        <v>Indore</v>
      </c>
      <c r="D3992" s="15" t="str">
        <f>Raw_Data!D3992</f>
        <v>Cotton</v>
      </c>
      <c r="E3992" s="15" t="str">
        <f>Raw_Data!E3992</f>
        <v>Kharif</v>
      </c>
      <c r="F3992" s="15">
        <f>Raw_Data!F3992</f>
        <v>6.58</v>
      </c>
      <c r="G3992" s="18">
        <f>IF(Raw_Data!G3992="",ROUND(AVERAGEIFS(Raw_Data!$G$2:$G$4001,Raw_Data!$E$2:$E$4001,E3992),1),Raw_Data!G3992)</f>
        <v>1072.3</v>
      </c>
      <c r="H3992" s="15">
        <f>Raw_Data!H3992</f>
        <v>28</v>
      </c>
      <c r="I3992" s="15">
        <f>Raw_Data!I3992</f>
        <v>79.599999999999994</v>
      </c>
      <c r="J3992" s="15">
        <f>Raw_Data!J3992</f>
        <v>7.3</v>
      </c>
      <c r="K3992" s="15">
        <f>Raw_Data!K3992</f>
        <v>6.46</v>
      </c>
      <c r="L3992" s="18">
        <f>IF(Raw_Data!L3992="",ROUND(AVERAGEIFS(Raw_Data!$L$2:$L$4001,Raw_Data!$E$2:$E$4001,E3992),1),Raw_Data!L3992)</f>
        <v>29.4</v>
      </c>
      <c r="M3992" s="15">
        <f>Raw_Data!M3992</f>
        <v>121.3</v>
      </c>
      <c r="N3992" s="15">
        <f>Raw_Data!N3992</f>
        <v>45.4</v>
      </c>
      <c r="O3992" s="15">
        <f>Raw_Data!O3992</f>
        <v>64</v>
      </c>
      <c r="P3992" s="15" t="str">
        <f>Raw_Data!P3992</f>
        <v>Flood</v>
      </c>
      <c r="Q3992" s="15">
        <f>Raw_Data!Q3992</f>
        <v>70.7</v>
      </c>
      <c r="R3992" s="15">
        <f>Raw_Data!R3992</f>
        <v>6.71</v>
      </c>
      <c r="S3992" s="15">
        <f>Raw_Data!S3992</f>
        <v>0.7</v>
      </c>
      <c r="T3992" s="18">
        <f>IF(Raw_Data!T3992="",ROUND(AVERAGEIFS(Raw_Data!$T$2:$T$4001,Raw_Data!$E$2:$E$4001,E3992,Raw_Data!$D$2:$D$4001,D3992),2),IF(Raw_Data!T3992&gt;INDEX(Cleaning_Reference!$F$6:$F$13,MATCH(D3992,Cleaning_Reference!$A$6:$A$13,0)),INDEX(Cleaning_Reference!$F$6:$F$13,MATCH(D3992,Cleaning_Reference!$A$6:$A$13,0)),Raw_Data!T3992))</f>
        <v>1.62</v>
      </c>
      <c r="U3992" s="15">
        <f>Raw_Data!U3992</f>
        <v>10.66</v>
      </c>
      <c r="V3992" s="15">
        <f>Raw_Data!V3992</f>
        <v>72931</v>
      </c>
      <c r="W3992" s="15">
        <f>Raw_Data!W3992</f>
        <v>388777</v>
      </c>
      <c r="X3992" s="15">
        <f>Raw_Data!X3992</f>
        <v>777444</v>
      </c>
      <c r="Y3992" s="15">
        <f>Raw_Data!Y3992</f>
        <v>388667</v>
      </c>
      <c r="Z3992" s="15">
        <f>Raw_Data!Z3992</f>
        <v>6259</v>
      </c>
      <c r="AA3992" s="15">
        <f>Raw_Data!AA3992</f>
        <v>1.7030000000000001</v>
      </c>
      <c r="AB3992" s="15">
        <f>Raw_Data!AB3992</f>
        <v>41.1</v>
      </c>
      <c r="AC3992" s="19" t="str">
        <f>IF(Raw_Data!G3992="","Yes","No")</f>
        <v>No</v>
      </c>
      <c r="AD3992" s="19" t="str">
        <f>IF(Raw_Data!L3992="","Yes","No")</f>
        <v>No</v>
      </c>
      <c r="AE3992" s="19" t="str">
        <f>IF(Raw_Data!T3992="","Imputed",IF(Raw_Data!T3992&gt;INDEX(Cleaning_Reference!$F$6:$F$13,MATCH(D3992,Cleaning_Reference!$A$6:$A$13,0)),"Capped","Original"))</f>
        <v>Original</v>
      </c>
      <c r="AF3992" s="21">
        <f t="shared" si="62"/>
        <v>10.66</v>
      </c>
    </row>
    <row r="3993" spans="1:32" ht="15" customHeight="1" x14ac:dyDescent="0.3">
      <c r="A3993" s="20" t="str">
        <f>Raw_Data!A3993</f>
        <v>SF13992</v>
      </c>
      <c r="B3993" s="15" t="str">
        <f>Raw_Data!B3993</f>
        <v>Telangana</v>
      </c>
      <c r="C3993" s="15" t="str">
        <f>Raw_Data!C3993</f>
        <v>Rajkot</v>
      </c>
      <c r="D3993" s="15" t="str">
        <f>Raw_Data!D3993</f>
        <v>Chilli</v>
      </c>
      <c r="E3993" s="15" t="str">
        <f>Raw_Data!E3993</f>
        <v>Zaid</v>
      </c>
      <c r="F3993" s="15">
        <f>Raw_Data!F3993</f>
        <v>2.04</v>
      </c>
      <c r="G3993" s="18">
        <f>IF(Raw_Data!G3993="",ROUND(AVERAGEIFS(Raw_Data!$G$2:$G$4001,Raw_Data!$E$2:$E$4001,E3993),1),Raw_Data!G3993)</f>
        <v>338.8</v>
      </c>
      <c r="H3993" s="15">
        <f>Raw_Data!H3993</f>
        <v>34.4</v>
      </c>
      <c r="I3993" s="15">
        <f>Raw_Data!I3993</f>
        <v>69</v>
      </c>
      <c r="J3993" s="15">
        <f>Raw_Data!J3993</f>
        <v>7.5</v>
      </c>
      <c r="K3993" s="15">
        <f>Raw_Data!K3993</f>
        <v>6.29</v>
      </c>
      <c r="L3993" s="18">
        <f>IF(Raw_Data!L3993="",ROUND(AVERAGEIFS(Raw_Data!$L$2:$L$4001,Raw_Data!$E$2:$E$4001,E3993),1),Raw_Data!L3993)</f>
        <v>14.7</v>
      </c>
      <c r="M3993" s="15">
        <f>Raw_Data!M3993</f>
        <v>61.5</v>
      </c>
      <c r="N3993" s="15">
        <f>Raw_Data!N3993</f>
        <v>56.3</v>
      </c>
      <c r="O3993" s="15">
        <f>Raw_Data!O3993</f>
        <v>80.7</v>
      </c>
      <c r="P3993" s="15" t="str">
        <f>Raw_Data!P3993</f>
        <v>Drip</v>
      </c>
      <c r="Q3993" s="15">
        <f>Raw_Data!Q3993</f>
        <v>173.8</v>
      </c>
      <c r="R3993" s="15">
        <f>Raw_Data!R3993</f>
        <v>4.68</v>
      </c>
      <c r="S3993" s="15">
        <f>Raw_Data!S3993</f>
        <v>0.82</v>
      </c>
      <c r="T3993" s="18">
        <f>IF(Raw_Data!T3993="",ROUND(AVERAGEIFS(Raw_Data!$T$2:$T$4001,Raw_Data!$E$2:$E$4001,E3993,Raw_Data!$D$2:$D$4001,D3993),2),IF(Raw_Data!T3993&gt;INDEX(Cleaning_Reference!$F$6:$F$13,MATCH(D3993,Cleaning_Reference!$A$6:$A$13,0)),INDEX(Cleaning_Reference!$F$6:$F$13,MATCH(D3993,Cleaning_Reference!$A$6:$A$13,0)),Raw_Data!T3993))</f>
        <v>1.07</v>
      </c>
      <c r="U3993" s="15">
        <f>Raw_Data!U3993</f>
        <v>2.1800000000000002</v>
      </c>
      <c r="V3993" s="15">
        <f>Raw_Data!V3993</f>
        <v>80847</v>
      </c>
      <c r="W3993" s="15">
        <f>Raw_Data!W3993</f>
        <v>137231</v>
      </c>
      <c r="X3993" s="15">
        <f>Raw_Data!X3993</f>
        <v>176246</v>
      </c>
      <c r="Y3993" s="15">
        <f>Raw_Data!Y3993</f>
        <v>39015</v>
      </c>
      <c r="Z3993" s="15">
        <f>Raw_Data!Z3993</f>
        <v>854</v>
      </c>
      <c r="AA3993" s="15">
        <f>Raw_Data!AA3993</f>
        <v>2.5529999999999999</v>
      </c>
      <c r="AB3993" s="15">
        <f>Raw_Data!AB3993</f>
        <v>41.8</v>
      </c>
      <c r="AC3993" s="19" t="str">
        <f>IF(Raw_Data!G3993="","Yes","No")</f>
        <v>No</v>
      </c>
      <c r="AD3993" s="19" t="str">
        <f>IF(Raw_Data!L3993="","Yes","No")</f>
        <v>No</v>
      </c>
      <c r="AE3993" s="19" t="str">
        <f>IF(Raw_Data!T3993="","Imputed",IF(Raw_Data!T3993&gt;INDEX(Cleaning_Reference!$F$6:$F$13,MATCH(D3993,Cleaning_Reference!$A$6:$A$13,0)),"Capped","Original"))</f>
        <v>Original</v>
      </c>
      <c r="AF3993" s="21">
        <f t="shared" si="62"/>
        <v>2.1800000000000002</v>
      </c>
    </row>
    <row r="3994" spans="1:32" ht="15" customHeight="1" x14ac:dyDescent="0.3">
      <c r="A3994" s="20" t="str">
        <f>Raw_Data!A3994</f>
        <v>SF13993</v>
      </c>
      <c r="B3994" s="15" t="str">
        <f>Raw_Data!B3994</f>
        <v>Karnataka</v>
      </c>
      <c r="C3994" s="15" t="str">
        <f>Raw_Data!C3994</f>
        <v>Rajkot</v>
      </c>
      <c r="D3994" s="15" t="str">
        <f>Raw_Data!D3994</f>
        <v>Groundnut</v>
      </c>
      <c r="E3994" s="15" t="str">
        <f>Raw_Data!E3994</f>
        <v>Rabi</v>
      </c>
      <c r="F3994" s="15">
        <f>Raw_Data!F3994</f>
        <v>2.0299999999999998</v>
      </c>
      <c r="G3994" s="18">
        <f>IF(Raw_Data!G3994="",ROUND(AVERAGEIFS(Raw_Data!$G$2:$G$4001,Raw_Data!$E$2:$E$4001,E3994),1),Raw_Data!G3994)</f>
        <v>579.9</v>
      </c>
      <c r="H3994" s="15">
        <f>Raw_Data!H3994</f>
        <v>20.399999999999999</v>
      </c>
      <c r="I3994" s="15">
        <f>Raw_Data!I3994</f>
        <v>56.5</v>
      </c>
      <c r="J3994" s="15">
        <f>Raw_Data!J3994</f>
        <v>8</v>
      </c>
      <c r="K3994" s="15">
        <f>Raw_Data!K3994</f>
        <v>6.36</v>
      </c>
      <c r="L3994" s="18">
        <f>IF(Raw_Data!L3994="",ROUND(AVERAGEIFS(Raw_Data!$L$2:$L$4001,Raw_Data!$E$2:$E$4001,E3994),1),Raw_Data!L3994)</f>
        <v>26.4</v>
      </c>
      <c r="M3994" s="15">
        <f>Raw_Data!M3994</f>
        <v>141.1</v>
      </c>
      <c r="N3994" s="15">
        <f>Raw_Data!N3994</f>
        <v>55.7</v>
      </c>
      <c r="O3994" s="15">
        <f>Raw_Data!O3994</f>
        <v>102.4</v>
      </c>
      <c r="P3994" s="15" t="str">
        <f>Raw_Data!P3994</f>
        <v>Flood</v>
      </c>
      <c r="Q3994" s="15">
        <f>Raw_Data!Q3994</f>
        <v>203.1</v>
      </c>
      <c r="R3994" s="15">
        <f>Raw_Data!R3994</f>
        <v>5.77</v>
      </c>
      <c r="S3994" s="15">
        <f>Raw_Data!S3994</f>
        <v>0.66</v>
      </c>
      <c r="T3994" s="18">
        <f>IF(Raw_Data!T3994="",ROUND(AVERAGEIFS(Raw_Data!$T$2:$T$4001,Raw_Data!$E$2:$E$4001,E3994,Raw_Data!$D$2:$D$4001,D3994),2),IF(Raw_Data!T3994&gt;INDEX(Cleaning_Reference!$F$6:$F$13,MATCH(D3994,Cleaning_Reference!$A$6:$A$13,0)),INDEX(Cleaning_Reference!$F$6:$F$13,MATCH(D3994,Cleaning_Reference!$A$6:$A$13,0)),Raw_Data!T3994))</f>
        <v>1.61</v>
      </c>
      <c r="U3994" s="15">
        <f>Raw_Data!U3994</f>
        <v>3.27</v>
      </c>
      <c r="V3994" s="15">
        <f>Raw_Data!V3994</f>
        <v>58117</v>
      </c>
      <c r="W3994" s="15">
        <f>Raw_Data!W3994</f>
        <v>139340</v>
      </c>
      <c r="X3994" s="15">
        <f>Raw_Data!X3994</f>
        <v>190043</v>
      </c>
      <c r="Y3994" s="15">
        <f>Raw_Data!Y3994</f>
        <v>50703</v>
      </c>
      <c r="Z3994" s="15">
        <f>Raw_Data!Z3994</f>
        <v>1416</v>
      </c>
      <c r="AA3994" s="15">
        <f>Raw_Data!AA3994</f>
        <v>2.3090000000000002</v>
      </c>
      <c r="AB3994" s="15">
        <f>Raw_Data!AB3994</f>
        <v>38.6</v>
      </c>
      <c r="AC3994" s="19" t="str">
        <f>IF(Raw_Data!G3994="","Yes","No")</f>
        <v>No</v>
      </c>
      <c r="AD3994" s="19" t="str">
        <f>IF(Raw_Data!L3994="","Yes","No")</f>
        <v>No</v>
      </c>
      <c r="AE3994" s="19" t="str">
        <f>IF(Raw_Data!T3994="","Imputed",IF(Raw_Data!T3994&gt;INDEX(Cleaning_Reference!$F$6:$F$13,MATCH(D3994,Cleaning_Reference!$A$6:$A$13,0)),"Capped","Original"))</f>
        <v>Original</v>
      </c>
      <c r="AF3994" s="21">
        <f t="shared" si="62"/>
        <v>3.27</v>
      </c>
    </row>
    <row r="3995" spans="1:32" ht="15" customHeight="1" x14ac:dyDescent="0.3">
      <c r="A3995" s="20" t="str">
        <f>Raw_Data!A3995</f>
        <v>SF13994</v>
      </c>
      <c r="B3995" s="15" t="str">
        <f>Raw_Data!B3995</f>
        <v>Gujarat</v>
      </c>
      <c r="C3995" s="15" t="str">
        <f>Raw_Data!C3995</f>
        <v>Rajkot</v>
      </c>
      <c r="D3995" s="15" t="str">
        <f>Raw_Data!D3995</f>
        <v>Cotton</v>
      </c>
      <c r="E3995" s="15" t="str">
        <f>Raw_Data!E3995</f>
        <v>Rabi</v>
      </c>
      <c r="F3995" s="15">
        <f>Raw_Data!F3995</f>
        <v>13.48</v>
      </c>
      <c r="G3995" s="18">
        <f>IF(Raw_Data!G3995="",ROUND(AVERAGEIFS(Raw_Data!$G$2:$G$4001,Raw_Data!$E$2:$E$4001,E3995),1),Raw_Data!G3995)</f>
        <v>308.89999999999998</v>
      </c>
      <c r="H3995" s="15">
        <f>Raw_Data!H3995</f>
        <v>25</v>
      </c>
      <c r="I3995" s="15">
        <f>Raw_Data!I3995</f>
        <v>70.8</v>
      </c>
      <c r="J3995" s="15">
        <f>Raw_Data!J3995</f>
        <v>8.1</v>
      </c>
      <c r="K3995" s="15">
        <f>Raw_Data!K3995</f>
        <v>6.31</v>
      </c>
      <c r="L3995" s="18">
        <f>IF(Raw_Data!L3995="",ROUND(AVERAGEIFS(Raw_Data!$L$2:$L$4001,Raw_Data!$E$2:$E$4001,E3995),1),Raw_Data!L3995)</f>
        <v>26.3</v>
      </c>
      <c r="M3995" s="15">
        <f>Raw_Data!M3995</f>
        <v>86.1</v>
      </c>
      <c r="N3995" s="15">
        <f>Raw_Data!N3995</f>
        <v>40.4</v>
      </c>
      <c r="O3995" s="15">
        <f>Raw_Data!O3995</f>
        <v>107.8</v>
      </c>
      <c r="P3995" s="15" t="str">
        <f>Raw_Data!P3995</f>
        <v>Sprinkler</v>
      </c>
      <c r="Q3995" s="15">
        <f>Raw_Data!Q3995</f>
        <v>164.1</v>
      </c>
      <c r="R3995" s="15">
        <f>Raw_Data!R3995</f>
        <v>3.91</v>
      </c>
      <c r="S3995" s="15">
        <f>Raw_Data!S3995</f>
        <v>0.89</v>
      </c>
      <c r="T3995" s="18">
        <f>IF(Raw_Data!T3995="",ROUND(AVERAGEIFS(Raw_Data!$T$2:$T$4001,Raw_Data!$E$2:$E$4001,E3995,Raw_Data!$D$2:$D$4001,D3995),2),IF(Raw_Data!T3995&gt;INDEX(Cleaning_Reference!$F$6:$F$13,MATCH(D3995,Cleaning_Reference!$A$6:$A$13,0)),INDEX(Cleaning_Reference!$F$6:$F$13,MATCH(D3995,Cleaning_Reference!$A$6:$A$13,0)),Raw_Data!T3995))</f>
        <v>1.33</v>
      </c>
      <c r="U3995" s="15">
        <f>Raw_Data!U3995</f>
        <v>17.93</v>
      </c>
      <c r="V3995" s="15">
        <f>Raw_Data!V3995</f>
        <v>71268</v>
      </c>
      <c r="W3995" s="15">
        <f>Raw_Data!W3995</f>
        <v>1053465</v>
      </c>
      <c r="X3995" s="15">
        <f>Raw_Data!X3995</f>
        <v>1277835</v>
      </c>
      <c r="Y3995" s="15">
        <f>Raw_Data!Y3995</f>
        <v>224370</v>
      </c>
      <c r="Z3995" s="15">
        <f>Raw_Data!Z3995</f>
        <v>10589</v>
      </c>
      <c r="AA3995" s="15">
        <f>Raw_Data!AA3995</f>
        <v>1.6930000000000001</v>
      </c>
      <c r="AB3995" s="15">
        <f>Raw_Data!AB3995</f>
        <v>43.7</v>
      </c>
      <c r="AC3995" s="19" t="str">
        <f>IF(Raw_Data!G3995="","Yes","No")</f>
        <v>No</v>
      </c>
      <c r="AD3995" s="19" t="str">
        <f>IF(Raw_Data!L3995="","Yes","No")</f>
        <v>No</v>
      </c>
      <c r="AE3995" s="19" t="str">
        <f>IF(Raw_Data!T3995="","Imputed",IF(Raw_Data!T3995&gt;INDEX(Cleaning_Reference!$F$6:$F$13,MATCH(D3995,Cleaning_Reference!$A$6:$A$13,0)),"Capped","Original"))</f>
        <v>Original</v>
      </c>
      <c r="AF3995" s="21">
        <f t="shared" si="62"/>
        <v>17.93</v>
      </c>
    </row>
    <row r="3996" spans="1:32" ht="15" customHeight="1" x14ac:dyDescent="0.3">
      <c r="A3996" s="20" t="str">
        <f>Raw_Data!A3996</f>
        <v>SF13995</v>
      </c>
      <c r="B3996" s="15" t="str">
        <f>Raw_Data!B3996</f>
        <v>Maharashtra</v>
      </c>
      <c r="C3996" s="15" t="str">
        <f>Raw_Data!C3996</f>
        <v>Ludhiana</v>
      </c>
      <c r="D3996" s="15" t="str">
        <f>Raw_Data!D3996</f>
        <v>Wheat</v>
      </c>
      <c r="E3996" s="15" t="str">
        <f>Raw_Data!E3996</f>
        <v>Kharif</v>
      </c>
      <c r="F3996" s="15">
        <f>Raw_Data!F3996</f>
        <v>9.1999999999999993</v>
      </c>
      <c r="G3996" s="18">
        <f>IF(Raw_Data!G3996="",ROUND(AVERAGEIFS(Raw_Data!$G$2:$G$4001,Raw_Data!$E$2:$E$4001,E3996),1),Raw_Data!G3996)</f>
        <v>1243.8</v>
      </c>
      <c r="H3996" s="15">
        <f>Raw_Data!H3996</f>
        <v>27.5</v>
      </c>
      <c r="I3996" s="15">
        <f>Raw_Data!I3996</f>
        <v>66.5</v>
      </c>
      <c r="J3996" s="15">
        <f>Raw_Data!J3996</f>
        <v>7.4</v>
      </c>
      <c r="K3996" s="15">
        <f>Raw_Data!K3996</f>
        <v>7.11</v>
      </c>
      <c r="L3996" s="18">
        <f>IF(Raw_Data!L3996="",ROUND(AVERAGEIFS(Raw_Data!$L$2:$L$4001,Raw_Data!$E$2:$E$4001,E3996),1),Raw_Data!L3996)</f>
        <v>25.4</v>
      </c>
      <c r="M3996" s="15">
        <f>Raw_Data!M3996</f>
        <v>102.3</v>
      </c>
      <c r="N3996" s="15">
        <f>Raw_Data!N3996</f>
        <v>49.2</v>
      </c>
      <c r="O3996" s="15">
        <f>Raw_Data!O3996</f>
        <v>95.4</v>
      </c>
      <c r="P3996" s="15" t="str">
        <f>Raw_Data!P3996</f>
        <v>Flood</v>
      </c>
      <c r="Q3996" s="15">
        <f>Raw_Data!Q3996</f>
        <v>263.3</v>
      </c>
      <c r="R3996" s="15">
        <f>Raw_Data!R3996</f>
        <v>2.59</v>
      </c>
      <c r="S3996" s="15">
        <f>Raw_Data!S3996</f>
        <v>0.7</v>
      </c>
      <c r="T3996" s="18">
        <f>IF(Raw_Data!T3996="",ROUND(AVERAGEIFS(Raw_Data!$T$2:$T$4001,Raw_Data!$E$2:$E$4001,E3996,Raw_Data!$D$2:$D$4001,D3996),2),IF(Raw_Data!T3996&gt;INDEX(Cleaning_Reference!$F$6:$F$13,MATCH(D3996,Cleaning_Reference!$A$6:$A$13,0)),INDEX(Cleaning_Reference!$F$6:$F$13,MATCH(D3996,Cleaning_Reference!$A$6:$A$13,0)),Raw_Data!T3996))</f>
        <v>2.1800000000000002</v>
      </c>
      <c r="U3996" s="15">
        <f>Raw_Data!U3996</f>
        <v>20.059999999999999</v>
      </c>
      <c r="V3996" s="15">
        <f>Raw_Data!V3996</f>
        <v>23314</v>
      </c>
      <c r="W3996" s="15">
        <f>Raw_Data!W3996</f>
        <v>618838</v>
      </c>
      <c r="X3996" s="15">
        <f>Raw_Data!X3996</f>
        <v>467679</v>
      </c>
      <c r="Y3996" s="15">
        <f>Raw_Data!Y3996</f>
        <v>-151159</v>
      </c>
      <c r="Z3996" s="15">
        <f>Raw_Data!Z3996</f>
        <v>5577</v>
      </c>
      <c r="AA3996" s="15">
        <f>Raw_Data!AA3996</f>
        <v>3.597</v>
      </c>
      <c r="AB3996" s="15">
        <f>Raw_Data!AB3996</f>
        <v>67.099999999999994</v>
      </c>
      <c r="AC3996" s="19" t="str">
        <f>IF(Raw_Data!G3996="","Yes","No")</f>
        <v>No</v>
      </c>
      <c r="AD3996" s="19" t="str">
        <f>IF(Raw_Data!L3996="","Yes","No")</f>
        <v>No</v>
      </c>
      <c r="AE3996" s="19" t="str">
        <f>IF(Raw_Data!T3996="","Imputed",IF(Raw_Data!T3996&gt;INDEX(Cleaning_Reference!$F$6:$F$13,MATCH(D3996,Cleaning_Reference!$A$6:$A$13,0)),"Capped","Original"))</f>
        <v>Original</v>
      </c>
      <c r="AF3996" s="21">
        <f t="shared" si="62"/>
        <v>20.059999999999999</v>
      </c>
    </row>
    <row r="3997" spans="1:32" ht="15" customHeight="1" x14ac:dyDescent="0.3">
      <c r="A3997" s="20" t="str">
        <f>Raw_Data!A3997</f>
        <v>SF13996</v>
      </c>
      <c r="B3997" s="15" t="str">
        <f>Raw_Data!B3997</f>
        <v>Karnataka</v>
      </c>
      <c r="C3997" s="15" t="str">
        <f>Raw_Data!C3997</f>
        <v>Rajkot</v>
      </c>
      <c r="D3997" s="15" t="str">
        <f>Raw_Data!D3997</f>
        <v>Wheat</v>
      </c>
      <c r="E3997" s="15" t="str">
        <f>Raw_Data!E3997</f>
        <v>Kharif</v>
      </c>
      <c r="F3997" s="15">
        <f>Raw_Data!F3997</f>
        <v>4.72</v>
      </c>
      <c r="G3997" s="18">
        <f>IF(Raw_Data!G3997="",ROUND(AVERAGEIFS(Raw_Data!$G$2:$G$4001,Raw_Data!$E$2:$E$4001,E3997),1),Raw_Data!G3997)</f>
        <v>865.4</v>
      </c>
      <c r="H3997" s="15">
        <f>Raw_Data!H3997</f>
        <v>27.3</v>
      </c>
      <c r="I3997" s="15">
        <f>Raw_Data!I3997</f>
        <v>51.4</v>
      </c>
      <c r="J3997" s="15">
        <f>Raw_Data!J3997</f>
        <v>6.3</v>
      </c>
      <c r="K3997" s="15">
        <f>Raw_Data!K3997</f>
        <v>7.97</v>
      </c>
      <c r="L3997" s="18">
        <f>IF(Raw_Data!L3997="",ROUND(AVERAGEIFS(Raw_Data!$L$2:$L$4001,Raw_Data!$E$2:$E$4001,E3997),1),Raw_Data!L3997)</f>
        <v>27.3</v>
      </c>
      <c r="M3997" s="15">
        <f>Raw_Data!M3997</f>
        <v>104.3</v>
      </c>
      <c r="N3997" s="15">
        <f>Raw_Data!N3997</f>
        <v>44.8</v>
      </c>
      <c r="O3997" s="15">
        <f>Raw_Data!O3997</f>
        <v>94</v>
      </c>
      <c r="P3997" s="15" t="str">
        <f>Raw_Data!P3997</f>
        <v>Drip</v>
      </c>
      <c r="Q3997" s="15">
        <f>Raw_Data!Q3997</f>
        <v>271.10000000000002</v>
      </c>
      <c r="R3997" s="15">
        <f>Raw_Data!R3997</f>
        <v>5.45</v>
      </c>
      <c r="S3997" s="15">
        <f>Raw_Data!S3997</f>
        <v>0.74</v>
      </c>
      <c r="T3997" s="18">
        <f>IF(Raw_Data!T3997="",ROUND(AVERAGEIFS(Raw_Data!$T$2:$T$4001,Raw_Data!$E$2:$E$4001,E3997,Raw_Data!$D$2:$D$4001,D3997),2),IF(Raw_Data!T3997&gt;INDEX(Cleaning_Reference!$F$6:$F$13,MATCH(D3997,Cleaning_Reference!$A$6:$A$13,0)),INDEX(Cleaning_Reference!$F$6:$F$13,MATCH(D3997,Cleaning_Reference!$A$6:$A$13,0)),Raw_Data!T3997))</f>
        <v>0.51</v>
      </c>
      <c r="U3997" s="15">
        <f>Raw_Data!U3997</f>
        <v>2.41</v>
      </c>
      <c r="V3997" s="15">
        <f>Raw_Data!V3997</f>
        <v>22717</v>
      </c>
      <c r="W3997" s="15">
        <f>Raw_Data!W3997</f>
        <v>362917</v>
      </c>
      <c r="X3997" s="15">
        <f>Raw_Data!X3997</f>
        <v>54748</v>
      </c>
      <c r="Y3997" s="15">
        <f>Raw_Data!Y3997</f>
        <v>-308169</v>
      </c>
      <c r="Z3997" s="15">
        <f>Raw_Data!Z3997</f>
        <v>2016</v>
      </c>
      <c r="AA3997" s="15">
        <f>Raw_Data!AA3997</f>
        <v>1.1950000000000001</v>
      </c>
      <c r="AB3997" s="15">
        <f>Raw_Data!AB3997</f>
        <v>45.2</v>
      </c>
      <c r="AC3997" s="19" t="str">
        <f>IF(Raw_Data!G3997="","Yes","No")</f>
        <v>No</v>
      </c>
      <c r="AD3997" s="19" t="str">
        <f>IF(Raw_Data!L3997="","Yes","No")</f>
        <v>No</v>
      </c>
      <c r="AE3997" s="19" t="str">
        <f>IF(Raw_Data!T3997="","Imputed",IF(Raw_Data!T3997&gt;INDEX(Cleaning_Reference!$F$6:$F$13,MATCH(D3997,Cleaning_Reference!$A$6:$A$13,0)),"Capped","Original"))</f>
        <v>Original</v>
      </c>
      <c r="AF3997" s="21">
        <f t="shared" si="62"/>
        <v>2.41</v>
      </c>
    </row>
    <row r="3998" spans="1:32" ht="15" customHeight="1" x14ac:dyDescent="0.3">
      <c r="A3998" s="20" t="str">
        <f>Raw_Data!A3998</f>
        <v>SF13997</v>
      </c>
      <c r="B3998" s="15" t="str">
        <f>Raw_Data!B3998</f>
        <v>Karnataka</v>
      </c>
      <c r="C3998" s="15" t="str">
        <f>Raw_Data!C3998</f>
        <v>Krishna</v>
      </c>
      <c r="D3998" s="15" t="str">
        <f>Raw_Data!D3998</f>
        <v>Chilli</v>
      </c>
      <c r="E3998" s="15" t="str">
        <f>Raw_Data!E3998</f>
        <v>Kharif</v>
      </c>
      <c r="F3998" s="15">
        <f>Raw_Data!F3998</f>
        <v>8.77</v>
      </c>
      <c r="G3998" s="18">
        <f>IF(Raw_Data!G3998="",ROUND(AVERAGEIFS(Raw_Data!$G$2:$G$4001,Raw_Data!$E$2:$E$4001,E3998),1),Raw_Data!G3998)</f>
        <v>947.5</v>
      </c>
      <c r="H3998" s="15">
        <f>Raw_Data!H3998</f>
        <v>29.2</v>
      </c>
      <c r="I3998" s="15">
        <f>Raw_Data!I3998</f>
        <v>85.5</v>
      </c>
      <c r="J3998" s="15">
        <f>Raw_Data!J3998</f>
        <v>6.1</v>
      </c>
      <c r="K3998" s="15">
        <f>Raw_Data!K3998</f>
        <v>6.57</v>
      </c>
      <c r="L3998" s="18">
        <f>IF(Raw_Data!L3998="",ROUND(AVERAGEIFS(Raw_Data!$L$2:$L$4001,Raw_Data!$E$2:$E$4001,E3998),1),Raw_Data!L3998)</f>
        <v>33.700000000000003</v>
      </c>
      <c r="M3998" s="15">
        <f>Raw_Data!M3998</f>
        <v>127.8</v>
      </c>
      <c r="N3998" s="15">
        <f>Raw_Data!N3998</f>
        <v>44.9</v>
      </c>
      <c r="O3998" s="15">
        <f>Raw_Data!O3998</f>
        <v>91.3</v>
      </c>
      <c r="P3998" s="15" t="str">
        <f>Raw_Data!P3998</f>
        <v>Drip</v>
      </c>
      <c r="Q3998" s="15">
        <f>Raw_Data!Q3998</f>
        <v>176.6</v>
      </c>
      <c r="R3998" s="15">
        <f>Raw_Data!R3998</f>
        <v>4.99</v>
      </c>
      <c r="S3998" s="15">
        <f>Raw_Data!S3998</f>
        <v>0.8</v>
      </c>
      <c r="T3998" s="18">
        <f>IF(Raw_Data!T3998="",ROUND(AVERAGEIFS(Raw_Data!$T$2:$T$4001,Raw_Data!$E$2:$E$4001,E3998,Raw_Data!$D$2:$D$4001,D3998),2),IF(Raw_Data!T3998&gt;INDEX(Cleaning_Reference!$F$6:$F$13,MATCH(D3998,Cleaning_Reference!$A$6:$A$13,0)),INDEX(Cleaning_Reference!$F$6:$F$13,MATCH(D3998,Cleaning_Reference!$A$6:$A$13,0)),Raw_Data!T3998))</f>
        <v>2.75</v>
      </c>
      <c r="U3998" s="15">
        <f>Raw_Data!U3998</f>
        <v>24.12</v>
      </c>
      <c r="V3998" s="15">
        <f>Raw_Data!V3998</f>
        <v>106459</v>
      </c>
      <c r="W3998" s="15">
        <f>Raw_Data!W3998</f>
        <v>496471</v>
      </c>
      <c r="X3998" s="15">
        <f>Raw_Data!X3998</f>
        <v>2567791</v>
      </c>
      <c r="Y3998" s="15">
        <f>Raw_Data!Y3998</f>
        <v>2071320</v>
      </c>
      <c r="Z3998" s="15">
        <f>Raw_Data!Z3998</f>
        <v>5351</v>
      </c>
      <c r="AA3998" s="15">
        <f>Raw_Data!AA3998</f>
        <v>4.508</v>
      </c>
      <c r="AB3998" s="15">
        <f>Raw_Data!AB3998</f>
        <v>59.7</v>
      </c>
      <c r="AC3998" s="19" t="str">
        <f>IF(Raw_Data!G3998="","Yes","No")</f>
        <v>No</v>
      </c>
      <c r="AD3998" s="19" t="str">
        <f>IF(Raw_Data!L3998="","Yes","No")</f>
        <v>No</v>
      </c>
      <c r="AE3998" s="19" t="str">
        <f>IF(Raw_Data!T3998="","Imputed",IF(Raw_Data!T3998&gt;INDEX(Cleaning_Reference!$F$6:$F$13,MATCH(D3998,Cleaning_Reference!$A$6:$A$13,0)),"Capped","Original"))</f>
        <v>Original</v>
      </c>
      <c r="AF3998" s="21">
        <f t="shared" si="62"/>
        <v>24.12</v>
      </c>
    </row>
    <row r="3999" spans="1:32" ht="15" customHeight="1" x14ac:dyDescent="0.3">
      <c r="A3999" s="20" t="str">
        <f>Raw_Data!A3999</f>
        <v>SF13998</v>
      </c>
      <c r="B3999" s="15" t="str">
        <f>Raw_Data!B3999</f>
        <v>Andhra Pradesh</v>
      </c>
      <c r="C3999" s="15" t="str">
        <f>Raw_Data!C3999</f>
        <v>Erode</v>
      </c>
      <c r="D3999" s="15" t="str">
        <f>Raw_Data!D3999</f>
        <v>Pulses</v>
      </c>
      <c r="E3999" s="15" t="str">
        <f>Raw_Data!E3999</f>
        <v>Zaid</v>
      </c>
      <c r="F3999" s="15">
        <f>Raw_Data!F3999</f>
        <v>10.47</v>
      </c>
      <c r="G3999" s="18">
        <f>IF(Raw_Data!G3999="",ROUND(AVERAGEIFS(Raw_Data!$G$2:$G$4001,Raw_Data!$E$2:$E$4001,E3999),1),Raw_Data!G3999)</f>
        <v>80</v>
      </c>
      <c r="H3999" s="15">
        <f>Raw_Data!H3999</f>
        <v>35.4</v>
      </c>
      <c r="I3999" s="15">
        <f>Raw_Data!I3999</f>
        <v>68.5</v>
      </c>
      <c r="J3999" s="15">
        <f>Raw_Data!J3999</f>
        <v>8.6</v>
      </c>
      <c r="K3999" s="15">
        <f>Raw_Data!K3999</f>
        <v>7.25</v>
      </c>
      <c r="L3999" s="18">
        <f>IF(Raw_Data!L3999="",ROUND(AVERAGEIFS(Raw_Data!$L$2:$L$4001,Raw_Data!$E$2:$E$4001,E3999),1),Raw_Data!L3999)</f>
        <v>21.1</v>
      </c>
      <c r="M3999" s="15">
        <f>Raw_Data!M3999</f>
        <v>126.7</v>
      </c>
      <c r="N3999" s="15">
        <f>Raw_Data!N3999</f>
        <v>59.9</v>
      </c>
      <c r="O3999" s="15">
        <f>Raw_Data!O3999</f>
        <v>148</v>
      </c>
      <c r="P3999" s="15" t="str">
        <f>Raw_Data!P3999</f>
        <v>Drip</v>
      </c>
      <c r="Q3999" s="15">
        <f>Raw_Data!Q3999</f>
        <v>234.7</v>
      </c>
      <c r="R3999" s="15">
        <f>Raw_Data!R3999</f>
        <v>6.27</v>
      </c>
      <c r="S3999" s="15">
        <f>Raw_Data!S3999</f>
        <v>0.99</v>
      </c>
      <c r="T3999" s="18">
        <f>IF(Raw_Data!T3999="",ROUND(AVERAGEIFS(Raw_Data!$T$2:$T$4001,Raw_Data!$E$2:$E$4001,E3999,Raw_Data!$D$2:$D$4001,D3999),2),IF(Raw_Data!T3999&gt;INDEX(Cleaning_Reference!$F$6:$F$13,MATCH(D3999,Cleaning_Reference!$A$6:$A$13,0)),INDEX(Cleaning_Reference!$F$6:$F$13,MATCH(D3999,Cleaning_Reference!$A$6:$A$13,0)),Raw_Data!T3999))</f>
        <v>0.62</v>
      </c>
      <c r="U3999" s="15">
        <f>Raw_Data!U3999</f>
        <v>6.49</v>
      </c>
      <c r="V3999" s="15">
        <f>Raw_Data!V3999</f>
        <v>66860</v>
      </c>
      <c r="W3999" s="15">
        <f>Raw_Data!W3999</f>
        <v>785632</v>
      </c>
      <c r="X3999" s="15">
        <f>Raw_Data!X3999</f>
        <v>433921</v>
      </c>
      <c r="Y3999" s="15">
        <f>Raw_Data!Y3999</f>
        <v>-351711</v>
      </c>
      <c r="Z3999" s="15">
        <f>Raw_Data!Z3999</f>
        <v>3392</v>
      </c>
      <c r="AA3999" s="15">
        <f>Raw_Data!AA3999</f>
        <v>1.913</v>
      </c>
      <c r="AB3999" s="15">
        <f>Raw_Data!AB3999</f>
        <v>29.2</v>
      </c>
      <c r="AC3999" s="19" t="str">
        <f>IF(Raw_Data!G3999="","Yes","No")</f>
        <v>No</v>
      </c>
      <c r="AD3999" s="19" t="str">
        <f>IF(Raw_Data!L3999="","Yes","No")</f>
        <v>No</v>
      </c>
      <c r="AE3999" s="19" t="str">
        <f>IF(Raw_Data!T3999="","Imputed",IF(Raw_Data!T3999&gt;INDEX(Cleaning_Reference!$F$6:$F$13,MATCH(D3999,Cleaning_Reference!$A$6:$A$13,0)),"Capped","Original"))</f>
        <v>Original</v>
      </c>
      <c r="AF3999" s="21">
        <f t="shared" si="62"/>
        <v>6.49</v>
      </c>
    </row>
    <row r="4000" spans="1:32" ht="15" customHeight="1" x14ac:dyDescent="0.3">
      <c r="A4000" s="20" t="str">
        <f>Raw_Data!A4000</f>
        <v>SF13999</v>
      </c>
      <c r="B4000" s="15" t="str">
        <f>Raw_Data!B4000</f>
        <v>Punjab</v>
      </c>
      <c r="C4000" s="15" t="str">
        <f>Raw_Data!C4000</f>
        <v>Warangal</v>
      </c>
      <c r="D4000" s="15" t="str">
        <f>Raw_Data!D4000</f>
        <v>Cotton</v>
      </c>
      <c r="E4000" s="15" t="str">
        <f>Raw_Data!E4000</f>
        <v>Kharif</v>
      </c>
      <c r="F4000" s="15">
        <f>Raw_Data!F4000</f>
        <v>1.73</v>
      </c>
      <c r="G4000" s="18">
        <f>IF(Raw_Data!G4000="",ROUND(AVERAGEIFS(Raw_Data!$G$2:$G$4001,Raw_Data!$E$2:$E$4001,E4000),1),Raw_Data!G4000)</f>
        <v>475</v>
      </c>
      <c r="H4000" s="15">
        <f>Raw_Data!H4000</f>
        <v>28.2</v>
      </c>
      <c r="I4000" s="15">
        <f>Raw_Data!I4000</f>
        <v>61.7</v>
      </c>
      <c r="J4000" s="15">
        <f>Raw_Data!J4000</f>
        <v>6.4</v>
      </c>
      <c r="K4000" s="15">
        <f>Raw_Data!K4000</f>
        <v>6.11</v>
      </c>
      <c r="L4000" s="18">
        <f>IF(Raw_Data!L4000="",ROUND(AVERAGEIFS(Raw_Data!$L$2:$L$4001,Raw_Data!$E$2:$E$4001,E4000),1),Raw_Data!L4000)</f>
        <v>30.5</v>
      </c>
      <c r="M4000" s="15">
        <f>Raw_Data!M4000</f>
        <v>107.5</v>
      </c>
      <c r="N4000" s="15">
        <f>Raw_Data!N4000</f>
        <v>20.7</v>
      </c>
      <c r="O4000" s="15">
        <f>Raw_Data!O4000</f>
        <v>91</v>
      </c>
      <c r="P4000" s="15" t="str">
        <f>Raw_Data!P4000</f>
        <v>Sprinkler</v>
      </c>
      <c r="Q4000" s="15">
        <f>Raw_Data!Q4000</f>
        <v>329.7</v>
      </c>
      <c r="R4000" s="15">
        <f>Raw_Data!R4000</f>
        <v>2.6</v>
      </c>
      <c r="S4000" s="15">
        <f>Raw_Data!S4000</f>
        <v>0.98</v>
      </c>
      <c r="T4000" s="18">
        <f>IF(Raw_Data!T4000="",ROUND(AVERAGEIFS(Raw_Data!$T$2:$T$4001,Raw_Data!$E$2:$E$4001,E4000,Raw_Data!$D$2:$D$4001,D4000),2),IF(Raw_Data!T4000&gt;INDEX(Cleaning_Reference!$F$6:$F$13,MATCH(D4000,Cleaning_Reference!$A$6:$A$13,0)),INDEX(Cleaning_Reference!$F$6:$F$13,MATCH(D4000,Cleaning_Reference!$A$6:$A$13,0)),Raw_Data!T4000))</f>
        <v>1.35</v>
      </c>
      <c r="U4000" s="15">
        <f>Raw_Data!U4000</f>
        <v>2.34</v>
      </c>
      <c r="V4000" s="15">
        <f>Raw_Data!V4000</f>
        <v>75282</v>
      </c>
      <c r="W4000" s="15">
        <f>Raw_Data!W4000</f>
        <v>153904</v>
      </c>
      <c r="X4000" s="15">
        <f>Raw_Data!X4000</f>
        <v>176160</v>
      </c>
      <c r="Y4000" s="15">
        <f>Raw_Data!Y4000</f>
        <v>22256</v>
      </c>
      <c r="Z4000" s="15">
        <f>Raw_Data!Z4000</f>
        <v>1220</v>
      </c>
      <c r="AA4000" s="15">
        <f>Raw_Data!AA4000</f>
        <v>1.9179999999999999</v>
      </c>
      <c r="AB4000" s="15">
        <f>Raw_Data!AB4000</f>
        <v>50.4</v>
      </c>
      <c r="AC4000" s="19" t="str">
        <f>IF(Raw_Data!G4000="","Yes","No")</f>
        <v>No</v>
      </c>
      <c r="AD4000" s="19" t="str">
        <f>IF(Raw_Data!L4000="","Yes","No")</f>
        <v>No</v>
      </c>
      <c r="AE4000" s="19" t="str">
        <f>IF(Raw_Data!T4000="","Imputed",IF(Raw_Data!T4000&gt;INDEX(Cleaning_Reference!$F$6:$F$13,MATCH(D4000,Cleaning_Reference!$A$6:$A$13,0)),"Capped","Original"))</f>
        <v>Original</v>
      </c>
      <c r="AF4000" s="21">
        <f t="shared" si="62"/>
        <v>2.34</v>
      </c>
    </row>
    <row r="4001" spans="1:32" ht="15" customHeight="1" x14ac:dyDescent="0.3">
      <c r="A4001" s="25" t="str">
        <f>Raw_Data!A4001</f>
        <v>SF14000</v>
      </c>
      <c r="B4001" s="26" t="str">
        <f>Raw_Data!B4001</f>
        <v>Punjab</v>
      </c>
      <c r="C4001" s="26" t="str">
        <f>Raw_Data!C4001</f>
        <v>Nashik</v>
      </c>
      <c r="D4001" s="26" t="str">
        <f>Raw_Data!D4001</f>
        <v>Wheat</v>
      </c>
      <c r="E4001" s="26" t="str">
        <f>Raw_Data!E4001</f>
        <v>Kharif</v>
      </c>
      <c r="F4001" s="26">
        <f>Raw_Data!F4001</f>
        <v>3.31</v>
      </c>
      <c r="G4001" s="27">
        <f>IF(Raw_Data!G4001="",ROUND(AVERAGEIFS(Raw_Data!$G$2:$G$4001,Raw_Data!$E$2:$E$4001,E4001),1),Raw_Data!G4001)</f>
        <v>984.3</v>
      </c>
      <c r="H4001" s="26">
        <f>Raw_Data!H4001</f>
        <v>25.8</v>
      </c>
      <c r="I4001" s="26">
        <f>Raw_Data!I4001</f>
        <v>77.2</v>
      </c>
      <c r="J4001" s="26">
        <f>Raw_Data!J4001</f>
        <v>5.9</v>
      </c>
      <c r="K4001" s="26">
        <f>Raw_Data!K4001</f>
        <v>6.16</v>
      </c>
      <c r="L4001" s="27">
        <f>IF(Raw_Data!L4001="",ROUND(AVERAGEIFS(Raw_Data!$L$2:$L$4001,Raw_Data!$E$2:$E$4001,E4001),1),Raw_Data!L4001)</f>
        <v>35.700000000000003</v>
      </c>
      <c r="M4001" s="26">
        <f>Raw_Data!M4001</f>
        <v>137.1</v>
      </c>
      <c r="N4001" s="26">
        <f>Raw_Data!N4001</f>
        <v>92.6</v>
      </c>
      <c r="O4001" s="26">
        <f>Raw_Data!O4001</f>
        <v>145.5</v>
      </c>
      <c r="P4001" s="26" t="str">
        <f>Raw_Data!P4001</f>
        <v>Sprinkler</v>
      </c>
      <c r="Q4001" s="26">
        <f>Raw_Data!Q4001</f>
        <v>205.9</v>
      </c>
      <c r="R4001" s="26">
        <f>Raw_Data!R4001</f>
        <v>6.72</v>
      </c>
      <c r="S4001" s="26">
        <f>Raw_Data!S4001</f>
        <v>0.99</v>
      </c>
      <c r="T4001" s="27">
        <f>IF(Raw_Data!T4001="",ROUND(AVERAGEIFS(Raw_Data!$T$2:$T$4001,Raw_Data!$E$2:$E$4001,E4001,Raw_Data!$D$2:$D$4001,D4001),2),IF(Raw_Data!T4001&gt;INDEX(Cleaning_Reference!$F$6:$F$13,MATCH(D4001,Cleaning_Reference!$A$6:$A$13,0)),INDEX(Cleaning_Reference!$F$6:$F$13,MATCH(D4001,Cleaning_Reference!$A$6:$A$13,0)),Raw_Data!T4001))</f>
        <v>2.36</v>
      </c>
      <c r="U4001" s="26">
        <f>Raw_Data!U4001</f>
        <v>7.81</v>
      </c>
      <c r="V4001" s="26">
        <f>Raw_Data!V4001</f>
        <v>28812</v>
      </c>
      <c r="W4001" s="26">
        <f>Raw_Data!W4001</f>
        <v>263872</v>
      </c>
      <c r="X4001" s="26">
        <f>Raw_Data!X4001</f>
        <v>225022</v>
      </c>
      <c r="Y4001" s="26">
        <f>Raw_Data!Y4001</f>
        <v>-38850</v>
      </c>
      <c r="Z4001" s="26">
        <f>Raw_Data!Z4001</f>
        <v>1800</v>
      </c>
      <c r="AA4001" s="26">
        <f>Raw_Data!AA4001</f>
        <v>4.3390000000000004</v>
      </c>
      <c r="AB4001" s="26">
        <f>Raw_Data!AB4001</f>
        <v>62.3</v>
      </c>
      <c r="AC4001" s="28" t="str">
        <f>IF(Raw_Data!G4001="","Yes","No")</f>
        <v>No</v>
      </c>
      <c r="AD4001" s="28" t="str">
        <f>IF(Raw_Data!L4001="","Yes","No")</f>
        <v>No</v>
      </c>
      <c r="AE4001" s="28" t="str">
        <f>IF(Raw_Data!T4001="","Imputed",IF(Raw_Data!T4001&gt;INDEX(Cleaning_Reference!$F$6:$F$13,MATCH(D4001,Cleaning_Reference!$A$6:$A$13,0)),"Capped","Original"))</f>
        <v>Original</v>
      </c>
      <c r="AF4001" s="29">
        <f t="shared" si="62"/>
        <v>7.81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11" sqref="E11"/>
    </sheetView>
  </sheetViews>
  <sheetFormatPr defaultColWidth="8.6640625" defaultRowHeight="14.4" x14ac:dyDescent="0.3"/>
  <cols>
    <col min="1" max="1" width="28" customWidth="1"/>
    <col min="2" max="4" width="16" customWidth="1"/>
  </cols>
  <sheetData>
    <row r="1" spans="1:4" ht="17.25" customHeight="1" x14ac:dyDescent="0.3">
      <c r="A1" s="10" t="s">
        <v>4166</v>
      </c>
    </row>
    <row r="2" spans="1:4" ht="15" customHeight="1" x14ac:dyDescent="0.3">
      <c r="A2" s="4" t="s">
        <v>4167</v>
      </c>
    </row>
    <row r="4" spans="1:4" ht="15" customHeight="1" x14ac:dyDescent="0.3">
      <c r="A4" s="14" t="s">
        <v>4168</v>
      </c>
      <c r="B4" s="14" t="s">
        <v>101</v>
      </c>
      <c r="C4" s="14" t="s">
        <v>112</v>
      </c>
      <c r="D4" s="14" t="s">
        <v>120</v>
      </c>
    </row>
    <row r="5" spans="1:4" ht="15" customHeight="1" x14ac:dyDescent="0.3">
      <c r="A5" s="17" t="s">
        <v>4169</v>
      </c>
      <c r="B5" s="30">
        <f>COUNTIF(Cleaned_Data!$E$2:$E$4001,"Kharif")</f>
        <v>1779</v>
      </c>
      <c r="C5" s="30">
        <f>COUNTIF(Cleaned_Data!$E$2:$E$4001,"Rabi")</f>
        <v>1627</v>
      </c>
      <c r="D5" s="30">
        <f>COUNTIF(Cleaned_Data!$E$2:$E$4001,"Zaid")</f>
        <v>594</v>
      </c>
    </row>
    <row r="6" spans="1:4" ht="15" customHeight="1" x14ac:dyDescent="0.3">
      <c r="A6" s="17" t="s">
        <v>4170</v>
      </c>
      <c r="B6" s="31">
        <f>AVERAGEIFS(Cleaned_Data!$F$2:$F$4001,Cleaned_Data!$E$2:$E$4001,"Kharif")</f>
        <v>7.9449241146711627</v>
      </c>
      <c r="C6" s="31">
        <f>AVERAGEIFS(Cleaned_Data!$F$2:$F$4001,Cleaned_Data!$E$2:$E$4001,"Rabi")</f>
        <v>7.7522065150583739</v>
      </c>
      <c r="D6" s="31">
        <f>AVERAGEIFS(Cleaned_Data!$F$2:$F$4001,Cleaned_Data!$E$2:$E$4001,"Zaid")</f>
        <v>8.0912457912457896</v>
      </c>
    </row>
    <row r="7" spans="1:4" ht="15" customHeight="1" x14ac:dyDescent="0.3">
      <c r="A7" s="17" t="s">
        <v>4171</v>
      </c>
      <c r="B7" s="31">
        <f>AVERAGEIFS(Cleaned_Data!$G$2:$G$4001,Cleaned_Data!$E$2:$E$4001,"Kharif")</f>
        <v>852.08437324339479</v>
      </c>
      <c r="C7" s="31">
        <f>AVERAGEIFS(Cleaned_Data!$G$2:$G$4001,Cleaned_Data!$E$2:$E$4001,"Rabi")</f>
        <v>436.0001229256298</v>
      </c>
      <c r="D7" s="31">
        <f>AVERAGEIFS(Cleaned_Data!$G$2:$G$4001,Cleaned_Data!$E$2:$E$4001,"Zaid")</f>
        <v>299.42138047138036</v>
      </c>
    </row>
    <row r="8" spans="1:4" ht="15" customHeight="1" x14ac:dyDescent="0.3">
      <c r="A8" s="17" t="s">
        <v>4172</v>
      </c>
      <c r="B8" s="31">
        <f>AVERAGEIFS(Cleaned_Data!$H$2:$H$4001,Cleaned_Data!$E$2:$E$4001,"Kharif")</f>
        <v>28.454019111860543</v>
      </c>
      <c r="C8" s="31">
        <f>AVERAGEIFS(Cleaned_Data!$H$2:$H$4001,Cleaned_Data!$E$2:$E$4001,"Rabi")</f>
        <v>23.489182544560496</v>
      </c>
      <c r="D8" s="31">
        <f>AVERAGEIFS(Cleaned_Data!$H$2:$H$4001,Cleaned_Data!$E$2:$E$4001,"Zaid")</f>
        <v>31.042087542087572</v>
      </c>
    </row>
    <row r="9" spans="1:4" ht="15" customHeight="1" x14ac:dyDescent="0.3">
      <c r="A9" s="17" t="s">
        <v>4173</v>
      </c>
      <c r="B9" s="31">
        <f>AVERAGEIFS(Cleaned_Data!$I$2:$I$4001,Cleaned_Data!$E$2:$E$4001,"Kharif")</f>
        <v>71.812591343451473</v>
      </c>
      <c r="C9" s="31">
        <f>AVERAGEIFS(Cleaned_Data!$I$2:$I$4001,Cleaned_Data!$E$2:$E$4001,"Rabi")</f>
        <v>57.893177627535394</v>
      </c>
      <c r="D9" s="31">
        <f>AVERAGEIFS(Cleaned_Data!$I$2:$I$4001,Cleaned_Data!$E$2:$E$4001,"Zaid")</f>
        <v>52.01212121212118</v>
      </c>
    </row>
    <row r="10" spans="1:4" ht="15" customHeight="1" x14ac:dyDescent="0.3">
      <c r="A10" s="17" t="s">
        <v>4174</v>
      </c>
      <c r="B10" s="31">
        <f>AVERAGEIFS(Cleaned_Data!$J$2:$J$4001,Cleaned_Data!$E$2:$E$4001,"Kharif")</f>
        <v>6.7933670601461538</v>
      </c>
      <c r="C10" s="31">
        <f>AVERAGEIFS(Cleaned_Data!$J$2:$J$4001,Cleaned_Data!$E$2:$E$4001,"Rabi")</f>
        <v>7.5897971727105036</v>
      </c>
      <c r="D10" s="31">
        <f>AVERAGEIFS(Cleaned_Data!$J$2:$J$4001,Cleaned_Data!$E$2:$E$4001,"Zaid")</f>
        <v>8.1787878787878796</v>
      </c>
    </row>
    <row r="11" spans="1:4" ht="15" customHeight="1" x14ac:dyDescent="0.3">
      <c r="A11" s="17" t="s">
        <v>4175</v>
      </c>
      <c r="B11" s="31">
        <f>AVERAGEIFS(Cleaned_Data!$K$2:$K$4001,Cleaned_Data!$E$2:$E$4001,"Kharif")</f>
        <v>6.7279932546374388</v>
      </c>
      <c r="C11" s="31">
        <f>AVERAGEIFS(Cleaned_Data!$K$2:$K$4001,Cleaned_Data!$E$2:$E$4001,"Rabi")</f>
        <v>6.6737492317148108</v>
      </c>
      <c r="D11" s="31">
        <f>AVERAGEIFS(Cleaned_Data!$K$2:$K$4001,Cleaned_Data!$E$2:$E$4001,"Zaid")</f>
        <v>6.6948653198653219</v>
      </c>
    </row>
    <row r="12" spans="1:4" ht="15" customHeight="1" x14ac:dyDescent="0.3">
      <c r="A12" s="17" t="s">
        <v>4176</v>
      </c>
      <c r="B12" s="31">
        <f>AVERAGEIFS(Cleaned_Data!$L$2:$L$4001,Cleaned_Data!$E$2:$E$4001,"Kharif")</f>
        <v>31.198426082068558</v>
      </c>
      <c r="C12" s="31">
        <f>AVERAGEIFS(Cleaned_Data!$L$2:$L$4001,Cleaned_Data!$E$2:$E$4001,"Rabi")</f>
        <v>24.051014136447446</v>
      </c>
      <c r="D12" s="31">
        <f>AVERAGEIFS(Cleaned_Data!$L$2:$L$4001,Cleaned_Data!$E$2:$E$4001,"Zaid")</f>
        <v>19.170538720538719</v>
      </c>
    </row>
    <row r="13" spans="1:4" ht="15" customHeight="1" x14ac:dyDescent="0.3">
      <c r="A13" s="17" t="s">
        <v>4177</v>
      </c>
      <c r="B13" s="31">
        <f>AVERAGEIFS(Cleaned_Data!$Q$2:$Q$4001,Cleaned_Data!$E$2:$E$4001,"Kharif")</f>
        <v>187.07796514896029</v>
      </c>
      <c r="C13" s="31">
        <f>AVERAGEIFS(Cleaned_Data!$Q$2:$Q$4001,Cleaned_Data!$E$2:$E$4001,"Rabi")</f>
        <v>185.40706822372439</v>
      </c>
      <c r="D13" s="31">
        <f>AVERAGEIFS(Cleaned_Data!$Q$2:$Q$4001,Cleaned_Data!$E$2:$E$4001,"Zaid")</f>
        <v>184.63804713804726</v>
      </c>
    </row>
    <row r="14" spans="1:4" ht="15" customHeight="1" x14ac:dyDescent="0.3">
      <c r="A14" s="17" t="s">
        <v>4178</v>
      </c>
      <c r="B14" s="31">
        <f>AVERAGEIFS(Cleaned_Data!$R$2:$R$4001,Cleaned_Data!$E$2:$E$4001,"Kharif")</f>
        <v>5.0797470489038794</v>
      </c>
      <c r="C14" s="31">
        <f>AVERAGEIFS(Cleaned_Data!$R$2:$R$4001,Cleaned_Data!$E$2:$E$4001,"Rabi")</f>
        <v>5.0246896127842602</v>
      </c>
      <c r="D14" s="31">
        <f>AVERAGEIFS(Cleaned_Data!$R$2:$R$4001,Cleaned_Data!$E$2:$E$4001,"Zaid")</f>
        <v>5.1712121212121192</v>
      </c>
    </row>
    <row r="15" spans="1:4" ht="15" customHeight="1" x14ac:dyDescent="0.3">
      <c r="A15" s="17" t="s">
        <v>4179</v>
      </c>
      <c r="B15" s="31">
        <f>AVERAGEIFS(Cleaned_Data!$S$2:$S$4001,Cleaned_Data!$E$2:$E$4001,"Kharif")</f>
        <v>0.82161326587971262</v>
      </c>
      <c r="C15" s="31">
        <f>AVERAGEIFS(Cleaned_Data!$S$2:$S$4001,Cleaned_Data!$E$2:$E$4001,"Rabi")</f>
        <v>0.83216963736939653</v>
      </c>
      <c r="D15" s="31">
        <f>AVERAGEIFS(Cleaned_Data!$S$2:$S$4001,Cleaned_Data!$E$2:$E$4001,"Zaid")</f>
        <v>0.82316498316498421</v>
      </c>
    </row>
    <row r="16" spans="1:4" ht="15" customHeight="1" x14ac:dyDescent="0.3">
      <c r="A16" s="17" t="s">
        <v>4180</v>
      </c>
      <c r="B16" s="31">
        <f>AVERAGEIFS(Cleaned_Data!$T$2:$T$4001,Cleaned_Data!$E$2:$E$4001,"Kharif")</f>
        <v>5.6300843170320363</v>
      </c>
      <c r="C16" s="31">
        <f>AVERAGEIFS(Cleaned_Data!$T$2:$T$4001,Cleaned_Data!$E$2:$E$4001,"Rabi")</f>
        <v>5.092089735709898</v>
      </c>
      <c r="D16" s="31">
        <f>AVERAGEIFS(Cleaned_Data!$T$2:$T$4001,Cleaned_Data!$E$2:$E$4001,"Zaid")</f>
        <v>4.6372053872053938</v>
      </c>
    </row>
    <row r="17" spans="1:4" ht="15" customHeight="1" x14ac:dyDescent="0.3">
      <c r="A17" s="17" t="s">
        <v>4181</v>
      </c>
      <c r="B17" s="30">
        <f>SUMIFS(Cleaned_Data!$U$2:$U$4001,Cleaned_Data!$E$2:$E$4001,"Kharif")</f>
        <v>82387.609999999884</v>
      </c>
      <c r="C17" s="30">
        <f>SUMIFS(Cleaned_Data!$U$2:$U$4001,Cleaned_Data!$E$2:$E$4001,"Rabi")</f>
        <v>67498.880000000019</v>
      </c>
      <c r="D17" s="30">
        <f>SUMIFS(Cleaned_Data!$U$2:$U$4001,Cleaned_Data!$E$2:$E$4001,"Zaid")</f>
        <v>23098.349999999991</v>
      </c>
    </row>
    <row r="18" spans="1:4" ht="15" customHeight="1" x14ac:dyDescent="0.3">
      <c r="A18" s="17" t="s">
        <v>4182</v>
      </c>
      <c r="B18" s="30">
        <f>AVERAGEIFS(Cleaned_Data!$V$2:$V$4001,Cleaned_Data!$E$2:$E$4001,"Kharif")</f>
        <v>44850.906127037662</v>
      </c>
      <c r="C18" s="30">
        <f>AVERAGEIFS(Cleaned_Data!$V$2:$V$4001,Cleaned_Data!$E$2:$E$4001,"Rabi")</f>
        <v>44747.974800245851</v>
      </c>
      <c r="D18" s="30">
        <f>AVERAGEIFS(Cleaned_Data!$V$2:$V$4001,Cleaned_Data!$E$2:$E$4001,"Zaid")</f>
        <v>44212.03367003367</v>
      </c>
    </row>
    <row r="19" spans="1:4" ht="15" customHeight="1" x14ac:dyDescent="0.3">
      <c r="A19" s="17" t="s">
        <v>4183</v>
      </c>
      <c r="B19" s="30">
        <f>SUMIFS(Cleaned_Data!$X$2:$X$4001,Cleaned_Data!$E$2:$E$4001,"Kharif")</f>
        <v>1264369200</v>
      </c>
      <c r="C19" s="30">
        <f>SUMIFS(Cleaned_Data!$X$2:$X$4001,Cleaned_Data!$E$2:$E$4001,"Rabi")</f>
        <v>978682881</v>
      </c>
      <c r="D19" s="30">
        <f>SUMIFS(Cleaned_Data!$X$2:$X$4001,Cleaned_Data!$E$2:$E$4001,"Zaid")</f>
        <v>308388111</v>
      </c>
    </row>
    <row r="20" spans="1:4" ht="15" customHeight="1" x14ac:dyDescent="0.3">
      <c r="A20" s="17" t="s">
        <v>4184</v>
      </c>
      <c r="B20" s="30">
        <f>SUMIFS(Cleaned_Data!$W$2:$W$4001,Cleaned_Data!$E$2:$E$4001,"Kharif")</f>
        <v>946080042</v>
      </c>
      <c r="C20" s="30">
        <f>SUMIFS(Cleaned_Data!$W$2:$W$4001,Cleaned_Data!$E$2:$E$4001,"Rabi")</f>
        <v>836012113</v>
      </c>
      <c r="D20" s="30">
        <f>SUMIFS(Cleaned_Data!$W$2:$W$4001,Cleaned_Data!$E$2:$E$4001,"Zaid")</f>
        <v>323122177</v>
      </c>
    </row>
    <row r="21" spans="1:4" ht="15" customHeight="1" x14ac:dyDescent="0.3">
      <c r="A21" s="17" t="s">
        <v>4185</v>
      </c>
      <c r="B21" s="30">
        <f>SUMIFS(Cleaned_Data!$Y$2:$Y$4001,Cleaned_Data!$E$2:$E$4001,"Kharif")</f>
        <v>318289158</v>
      </c>
      <c r="C21" s="30">
        <f>SUMIFS(Cleaned_Data!$Y$2:$Y$4001,Cleaned_Data!$E$2:$E$4001,"Rabi")</f>
        <v>142670768</v>
      </c>
      <c r="D21" s="30">
        <f>SUMIFS(Cleaned_Data!$Y$2:$Y$4001,Cleaned_Data!$E$2:$E$4001,"Zaid")</f>
        <v>-14734066</v>
      </c>
    </row>
    <row r="22" spans="1:4" ht="15" customHeight="1" x14ac:dyDescent="0.3">
      <c r="A22" s="17" t="s">
        <v>4186</v>
      </c>
      <c r="B22" s="30">
        <f>AVERAGEIFS(Cleaned_Data!$Y$2:$Y$4001,Cleaned_Data!$E$2:$E$4001,"Kharif")</f>
        <v>178914.64755480608</v>
      </c>
      <c r="C22" s="30">
        <f>AVERAGEIFS(Cleaned_Data!$Y$2:$Y$4001,Cleaned_Data!$E$2:$E$4001,"Rabi")</f>
        <v>87689.470190534732</v>
      </c>
      <c r="D22" s="30">
        <f>AVERAGEIFS(Cleaned_Data!$Y$2:$Y$4001,Cleaned_Data!$E$2:$E$4001,"Zaid")</f>
        <v>-24804.824915824916</v>
      </c>
    </row>
    <row r="23" spans="1:4" ht="15" customHeight="1" x14ac:dyDescent="0.3">
      <c r="A23" s="17" t="s">
        <v>4187</v>
      </c>
      <c r="B23" s="32">
        <f>B21/B19</f>
        <v>0.25173751306184933</v>
      </c>
      <c r="C23" s="32">
        <f>C21/C19</f>
        <v>0.14577834226978781</v>
      </c>
      <c r="D23" s="32">
        <f>D21/D19</f>
        <v>-4.7777671947930575E-2</v>
      </c>
    </row>
    <row r="24" spans="1:4" ht="15" customHeight="1" x14ac:dyDescent="0.3">
      <c r="A24" s="17" t="s">
        <v>4188</v>
      </c>
      <c r="B24" s="30">
        <f>AVERAGEIFS(Cleaned_Data!$Z$2:$Z$4001,Cleaned_Data!$E$2:$E$4001,"Kharif")</f>
        <v>6102.2012366498029</v>
      </c>
      <c r="C24" s="30">
        <f>AVERAGEIFS(Cleaned_Data!$Z$2:$Z$4001,Cleaned_Data!$E$2:$E$4001,"Rabi")</f>
        <v>5846.9870928088503</v>
      </c>
      <c r="D24" s="30">
        <f>AVERAGEIFS(Cleaned_Data!$Z$2:$Z$4001,Cleaned_Data!$E$2:$E$4001,"Zaid")</f>
        <v>6419.893939393939</v>
      </c>
    </row>
    <row r="25" spans="1:4" ht="15" customHeight="1" x14ac:dyDescent="0.3">
      <c r="A25" s="17" t="s">
        <v>4189</v>
      </c>
      <c r="B25" s="31">
        <f>AVERAGEIFS(Cleaned_Data!$AA$2:$AA$4001,Cleaned_Data!$E$2:$E$4001,"Kharif")</f>
        <v>5.8918336143901069</v>
      </c>
      <c r="C25" s="31">
        <f>AVERAGEIFS(Cleaned_Data!$AA$2:$AA$4001,Cleaned_Data!$E$2:$E$4001,"Rabi")</f>
        <v>5.1861223110018413</v>
      </c>
      <c r="D25" s="31">
        <f>AVERAGEIFS(Cleaned_Data!$AA$2:$AA$4001,Cleaned_Data!$E$2:$E$4001,"Zaid")</f>
        <v>4.4132390572390525</v>
      </c>
    </row>
    <row r="26" spans="1:4" ht="15" customHeight="1" x14ac:dyDescent="0.3">
      <c r="A26" s="17" t="s">
        <v>4190</v>
      </c>
      <c r="B26" s="31">
        <f>AVERAGEIFS(Cleaned_Data!$AB$2:$AB$4001,Cleaned_Data!$E$2:$E$4001,"Kharif")</f>
        <v>54.467903316470007</v>
      </c>
      <c r="C26" s="31">
        <f>AVERAGEIFS(Cleaned_Data!$AB$2:$AB$4001,Cleaned_Data!$E$2:$E$4001,"Rabi")</f>
        <v>40.482114320835954</v>
      </c>
      <c r="D26" s="31">
        <f>AVERAGEIFS(Cleaned_Data!$AB$2:$AB$4001,Cleaned_Data!$E$2:$E$4001,"Zaid")</f>
        <v>38.216666666666669</v>
      </c>
    </row>
    <row r="27" spans="1:4" ht="15" customHeight="1" x14ac:dyDescent="0.3">
      <c r="A27" s="17" t="s">
        <v>4191</v>
      </c>
      <c r="B27" s="32">
        <f>COUNTIFS(Cleaned_Data!$E$2:$E$4001,"Kharif",Cleaned_Data!$Y$2:$Y$4001,"&lt;0")/COUNTIF(Cleaned_Data!$E$2:$E$4001,"Kharif")</f>
        <v>0.42214727374929734</v>
      </c>
      <c r="C27" s="32">
        <f>COUNTIFS(Cleaned_Data!$E$2:$E$4001,"Rabi",Cleaned_Data!$Y$2:$Y$4001,"&lt;0")/COUNTIF(Cleaned_Data!$E$2:$E$4001,"Rabi")</f>
        <v>0.51137062077443152</v>
      </c>
      <c r="D27" s="32">
        <f>COUNTIFS(Cleaned_Data!$E$2:$E$4001,"Zaid",Cleaned_Data!$Y$2:$Y$4001,"&lt;0")/COUNTIF(Cleaned_Data!$E$2:$E$4001,"Zaid")</f>
        <v>0.64478114478114479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5"/>
  <sheetViews>
    <sheetView showGridLines="0" zoomScaleNormal="100" workbookViewId="0">
      <selection activeCell="H34" sqref="H34"/>
    </sheetView>
  </sheetViews>
  <sheetFormatPr defaultColWidth="8.6640625" defaultRowHeight="14.4" x14ac:dyDescent="0.3"/>
  <cols>
    <col min="1" max="1" width="16" customWidth="1"/>
    <col min="2" max="4" width="14" customWidth="1"/>
  </cols>
  <sheetData>
    <row r="1" spans="1:4" ht="17.25" customHeight="1" x14ac:dyDescent="0.3">
      <c r="A1" s="10" t="s">
        <v>4192</v>
      </c>
    </row>
    <row r="2" spans="1:4" ht="15" customHeight="1" x14ac:dyDescent="0.3">
      <c r="A2" s="4" t="s">
        <v>4193</v>
      </c>
    </row>
    <row r="4" spans="1:4" ht="15" customHeight="1" x14ac:dyDescent="0.3">
      <c r="A4" s="33" t="s">
        <v>4180</v>
      </c>
      <c r="B4" s="16"/>
      <c r="C4" s="16"/>
      <c r="D4" s="16"/>
    </row>
    <row r="5" spans="1:4" ht="15" customHeight="1" x14ac:dyDescent="0.3">
      <c r="A5" s="14" t="s">
        <v>40</v>
      </c>
      <c r="B5" s="14" t="s">
        <v>101</v>
      </c>
      <c r="C5" s="14" t="s">
        <v>112</v>
      </c>
      <c r="D5" s="14" t="s">
        <v>120</v>
      </c>
    </row>
    <row r="6" spans="1:4" ht="15" customHeight="1" x14ac:dyDescent="0.3">
      <c r="A6" s="17" t="s">
        <v>100</v>
      </c>
      <c r="B6" s="31">
        <f>IFERROR(AVERAGEIFS(Cleaned_Data!$T$2:$T$4001,Cleaned_Data!$E$2:$E$4001,"Kharif",Cleaned_Data!$D$2:$D$4001,"Wheat"),"n/a")</f>
        <v>2.2554452054794534</v>
      </c>
      <c r="C6" s="31">
        <f>IFERROR(AVERAGEIFS(Cleaned_Data!$T$2:$T$4001,Cleaned_Data!$E$2:$E$4001,"Rabi",Cleaned_Data!$D$2:$D$4001,"Wheat"),"n/a")</f>
        <v>2.058818565400844</v>
      </c>
      <c r="D6" s="31">
        <f>IFERROR(AVERAGEIFS(Cleaned_Data!$T$2:$T$4001,Cleaned_Data!$E$2:$E$4001,"Zaid",Cleaned_Data!$D$2:$D$4001,"Wheat"),"n/a")</f>
        <v>1.748588235294118</v>
      </c>
    </row>
    <row r="7" spans="1:4" ht="15" customHeight="1" x14ac:dyDescent="0.3">
      <c r="A7" s="17" t="s">
        <v>115</v>
      </c>
      <c r="B7" s="31">
        <f>IFERROR(AVERAGEIFS(Cleaned_Data!$T$2:$T$4001,Cleaned_Data!$E$2:$E$4001,"Kharif",Cleaned_Data!$D$2:$D$4001,"Rice"),"n/a")</f>
        <v>2.7076433121019106</v>
      </c>
      <c r="C7" s="31">
        <f>IFERROR(AVERAGEIFS(Cleaned_Data!$T$2:$T$4001,Cleaned_Data!$E$2:$E$4001,"Rabi",Cleaned_Data!$D$2:$D$4001,"Rice"),"n/a")</f>
        <v>2.3336131386861334</v>
      </c>
      <c r="D7" s="31">
        <f>IFERROR(AVERAGEIFS(Cleaned_Data!$T$2:$T$4001,Cleaned_Data!$E$2:$E$4001,"Zaid",Cleaned_Data!$D$2:$D$4001,"Rice"),"n/a")</f>
        <v>1.9004901960784315</v>
      </c>
    </row>
    <row r="8" spans="1:4" ht="15" customHeight="1" x14ac:dyDescent="0.3">
      <c r="A8" s="17" t="s">
        <v>106</v>
      </c>
      <c r="B8" s="31">
        <f>IFERROR(AVERAGEIFS(Cleaned_Data!$T$2:$T$4001,Cleaned_Data!$E$2:$E$4001,"Kharif",Cleaned_Data!$D$2:$D$4001,"Maize"),"n/a")</f>
        <v>2.9664102564102559</v>
      </c>
      <c r="C8" s="31">
        <f>IFERROR(AVERAGEIFS(Cleaned_Data!$T$2:$T$4001,Cleaned_Data!$E$2:$E$4001,"Rabi",Cleaned_Data!$D$2:$D$4001,"Maize"),"n/a")</f>
        <v>2.6148497854077268</v>
      </c>
      <c r="D8" s="31">
        <f>IFERROR(AVERAGEIFS(Cleaned_Data!$T$2:$T$4001,Cleaned_Data!$E$2:$E$4001,"Zaid",Cleaned_Data!$D$2:$D$4001,"Maize"),"n/a")</f>
        <v>2.2976190476190488</v>
      </c>
    </row>
    <row r="9" spans="1:4" ht="15" customHeight="1" x14ac:dyDescent="0.3">
      <c r="A9" s="17" t="s">
        <v>130</v>
      </c>
      <c r="B9" s="31">
        <f>IFERROR(AVERAGEIFS(Cleaned_Data!$T$2:$T$4001,Cleaned_Data!$E$2:$E$4001,"Kharif",Cleaned_Data!$D$2:$D$4001,"Cotton"),"n/a")</f>
        <v>1.3720000000000017</v>
      </c>
      <c r="C9" s="31">
        <f>IFERROR(AVERAGEIFS(Cleaned_Data!$T$2:$T$4001,Cleaned_Data!$E$2:$E$4001,"Rabi",Cleaned_Data!$D$2:$D$4001,"Cotton"),"n/a")</f>
        <v>1.1928855721393035</v>
      </c>
      <c r="D9" s="31">
        <f>IFERROR(AVERAGEIFS(Cleaned_Data!$T$2:$T$4001,Cleaned_Data!$E$2:$E$4001,"Zaid",Cleaned_Data!$D$2:$D$4001,"Cotton"),"n/a")</f>
        <v>0.95163043478260834</v>
      </c>
    </row>
    <row r="10" spans="1:4" ht="15" customHeight="1" x14ac:dyDescent="0.3">
      <c r="A10" s="17" t="s">
        <v>111</v>
      </c>
      <c r="B10" s="31">
        <f>IFERROR(AVERAGEIFS(Cleaned_Data!$T$2:$T$4001,Cleaned_Data!$E$2:$E$4001,"Kharif",Cleaned_Data!$D$2:$D$4001,"Pulses"),"n/a")</f>
        <v>1.0360633484162896</v>
      </c>
      <c r="C10" s="31">
        <f>IFERROR(AVERAGEIFS(Cleaned_Data!$T$2:$T$4001,Cleaned_Data!$E$2:$E$4001,"Rabi",Cleaned_Data!$D$2:$D$4001,"Pulses"),"n/a")</f>
        <v>0.87187793427230076</v>
      </c>
      <c r="D10" s="31">
        <f>IFERROR(AVERAGEIFS(Cleaned_Data!$T$2:$T$4001,Cleaned_Data!$E$2:$E$4001,"Zaid",Cleaned_Data!$D$2:$D$4001,"Pulses"),"n/a")</f>
        <v>0.65209677419354828</v>
      </c>
    </row>
    <row r="11" spans="1:4" ht="15" customHeight="1" x14ac:dyDescent="0.3">
      <c r="A11" s="17" t="s">
        <v>144</v>
      </c>
      <c r="B11" s="31">
        <f>IFERROR(AVERAGEIFS(Cleaned_Data!$T$2:$T$4001,Cleaned_Data!$E$2:$E$4001,"Kharif",Cleaned_Data!$D$2:$D$4001,"Groundnut"),"n/a")</f>
        <v>1.4836269430051821</v>
      </c>
      <c r="C11" s="31">
        <f>IFERROR(AVERAGEIFS(Cleaned_Data!$T$2:$T$4001,Cleaned_Data!$E$2:$E$4001,"Rabi",Cleaned_Data!$D$2:$D$4001,"Groundnut"),"n/a")</f>
        <v>1.2214124293785313</v>
      </c>
      <c r="D11" s="31">
        <f>IFERROR(AVERAGEIFS(Cleaned_Data!$T$2:$T$4001,Cleaned_Data!$E$2:$E$4001,"Zaid",Cleaned_Data!$D$2:$D$4001,"Groundnut"),"n/a")</f>
        <v>1.0377777777777777</v>
      </c>
    </row>
    <row r="12" spans="1:4" ht="15" customHeight="1" x14ac:dyDescent="0.3">
      <c r="A12" s="17" t="s">
        <v>132</v>
      </c>
      <c r="B12" s="31">
        <f>IFERROR(AVERAGEIFS(Cleaned_Data!$T$2:$T$4001,Cleaned_Data!$E$2:$E$4001,"Kharif",Cleaned_Data!$D$2:$D$4001,"Chilli"),"n/a")</f>
        <v>1.7314054054054058</v>
      </c>
      <c r="C12" s="31">
        <f>IFERROR(AVERAGEIFS(Cleaned_Data!$T$2:$T$4001,Cleaned_Data!$E$2:$E$4001,"Rabi",Cleaned_Data!$D$2:$D$4001,"Chilli"),"n/a")</f>
        <v>1.4615950920245402</v>
      </c>
      <c r="D12" s="31">
        <f>IFERROR(AVERAGEIFS(Cleaned_Data!$T$2:$T$4001,Cleaned_Data!$E$2:$E$4001,"Zaid",Cleaned_Data!$D$2:$D$4001,"Chilli"),"n/a")</f>
        <v>1.1778124999999999</v>
      </c>
    </row>
    <row r="13" spans="1:4" ht="15" customHeight="1" x14ac:dyDescent="0.3">
      <c r="A13" s="17" t="s">
        <v>177</v>
      </c>
      <c r="B13" s="31">
        <f>IFERROR(AVERAGEIFS(Cleaned_Data!$T$2:$T$4001,Cleaned_Data!$E$2:$E$4001,"Kharif",Cleaned_Data!$D$2:$D$4001,"Sugarcane"),"n/a")</f>
        <v>53.459119999999999</v>
      </c>
      <c r="C13" s="31">
        <f>IFERROR(AVERAGEIFS(Cleaned_Data!$T$2:$T$4001,Cleaned_Data!$E$2:$E$4001,"Rabi",Cleaned_Data!$D$2:$D$4001,"Sugarcane"),"n/a")</f>
        <v>43.940387596899228</v>
      </c>
      <c r="D13" s="31">
        <f>IFERROR(AVERAGEIFS(Cleaned_Data!$T$2:$T$4001,Cleaned_Data!$E$2:$E$4001,"Zaid",Cleaned_Data!$D$2:$D$4001,"Sugarcane"),"n/a")</f>
        <v>38.423921568627442</v>
      </c>
    </row>
    <row r="16" spans="1:4" ht="15" customHeight="1" x14ac:dyDescent="0.3">
      <c r="A16" s="33" t="s">
        <v>4186</v>
      </c>
      <c r="B16" s="16"/>
      <c r="C16" s="16"/>
      <c r="D16" s="16"/>
    </row>
    <row r="17" spans="1:4" ht="15" customHeight="1" x14ac:dyDescent="0.3">
      <c r="A17" s="14" t="s">
        <v>40</v>
      </c>
      <c r="B17" s="14" t="s">
        <v>101</v>
      </c>
      <c r="C17" s="14" t="s">
        <v>112</v>
      </c>
      <c r="D17" s="14" t="s">
        <v>120</v>
      </c>
    </row>
    <row r="18" spans="1:4" ht="15" customHeight="1" x14ac:dyDescent="0.3">
      <c r="A18" s="17" t="s">
        <v>100</v>
      </c>
      <c r="B18" s="30">
        <f>IFERROR(AVERAGEIFS(Cleaned_Data!$Y$2:$Y$4001,Cleaned_Data!$E$2:$E$4001,"Kharif",Cleaned_Data!$D$2:$D$4001,"Wheat"),"n/a")</f>
        <v>-105871.86986301369</v>
      </c>
      <c r="C18" s="30">
        <f>IFERROR(AVERAGEIFS(Cleaned_Data!$Y$2:$Y$4001,Cleaned_Data!$E$2:$E$4001,"Rabi",Cleaned_Data!$D$2:$D$4001,"Wheat"),"n/a")</f>
        <v>-119954.56540084389</v>
      </c>
      <c r="D18" s="30">
        <f>IFERROR(AVERAGEIFS(Cleaned_Data!$Y$2:$Y$4001,Cleaned_Data!$E$2:$E$4001,"Zaid",Cleaned_Data!$D$2:$D$4001,"Wheat"),"n/a")</f>
        <v>-193208.95294117648</v>
      </c>
    </row>
    <row r="19" spans="1:4" ht="15" customHeight="1" x14ac:dyDescent="0.3">
      <c r="A19" s="17" t="s">
        <v>115</v>
      </c>
      <c r="B19" s="30">
        <f>IFERROR(AVERAGEIFS(Cleaned_Data!$Y$2:$Y$4001,Cleaned_Data!$E$2:$E$4001,"Kharif",Cleaned_Data!$D$2:$D$4001,"Rice"),"n/a")</f>
        <v>-64903.404458598729</v>
      </c>
      <c r="C19" s="30">
        <f>IFERROR(AVERAGEIFS(Cleaned_Data!$Y$2:$Y$4001,Cleaned_Data!$E$2:$E$4001,"Rabi",Cleaned_Data!$D$2:$D$4001,"Rice"),"n/a")</f>
        <v>-98427.868613138693</v>
      </c>
      <c r="D19" s="30">
        <f>IFERROR(AVERAGEIFS(Cleaned_Data!$Y$2:$Y$4001,Cleaned_Data!$E$2:$E$4001,"Zaid",Cleaned_Data!$D$2:$D$4001,"Rice"),"n/a")</f>
        <v>-227239.34313725491</v>
      </c>
    </row>
    <row r="20" spans="1:4" ht="15" customHeight="1" x14ac:dyDescent="0.3">
      <c r="A20" s="17" t="s">
        <v>106</v>
      </c>
      <c r="B20" s="30">
        <f>IFERROR(AVERAGEIFS(Cleaned_Data!$Y$2:$Y$4001,Cleaned_Data!$E$2:$E$4001,"Kharif",Cleaned_Data!$D$2:$D$4001,"Maize"),"n/a")</f>
        <v>-39332.670940170938</v>
      </c>
      <c r="C20" s="30">
        <f>IFERROR(AVERAGEIFS(Cleaned_Data!$Y$2:$Y$4001,Cleaned_Data!$E$2:$E$4001,"Rabi",Cleaned_Data!$D$2:$D$4001,"Maize"),"n/a")</f>
        <v>-89133.4034334764</v>
      </c>
      <c r="D20" s="30">
        <f>IFERROR(AVERAGEIFS(Cleaned_Data!$Y$2:$Y$4001,Cleaned_Data!$E$2:$E$4001,"Zaid",Cleaned_Data!$D$2:$D$4001,"Maize"),"n/a")</f>
        <v>-194049.16666666666</v>
      </c>
    </row>
    <row r="21" spans="1:4" ht="15" customHeight="1" x14ac:dyDescent="0.3">
      <c r="A21" s="17" t="s">
        <v>130</v>
      </c>
      <c r="B21" s="30">
        <f>IFERROR(AVERAGEIFS(Cleaned_Data!$Y$2:$Y$4001,Cleaned_Data!$E$2:$E$4001,"Kharif",Cleaned_Data!$D$2:$D$4001,"Cotton"),"n/a")</f>
        <v>216999.5488372093</v>
      </c>
      <c r="C21" s="30">
        <f>IFERROR(AVERAGEIFS(Cleaned_Data!$Y$2:$Y$4001,Cleaned_Data!$E$2:$E$4001,"Rabi",Cleaned_Data!$D$2:$D$4001,"Cotton"),"n/a")</f>
        <v>107343.58706467661</v>
      </c>
      <c r="D21" s="30">
        <f>IFERROR(AVERAGEIFS(Cleaned_Data!$Y$2:$Y$4001,Cleaned_Data!$E$2:$E$4001,"Zaid",Cleaned_Data!$D$2:$D$4001,"Cotton"),"n/a")</f>
        <v>-53925.336956521736</v>
      </c>
    </row>
    <row r="22" spans="1:4" ht="15" customHeight="1" x14ac:dyDescent="0.3">
      <c r="A22" s="17" t="s">
        <v>111</v>
      </c>
      <c r="B22" s="30">
        <f>IFERROR(AVERAGEIFS(Cleaned_Data!$Y$2:$Y$4001,Cleaned_Data!$E$2:$E$4001,"Kharif",Cleaned_Data!$D$2:$D$4001,"Pulses"),"n/a")</f>
        <v>43338.895927601807</v>
      </c>
      <c r="C22" s="30">
        <f>IFERROR(AVERAGEIFS(Cleaned_Data!$Y$2:$Y$4001,Cleaned_Data!$E$2:$E$4001,"Rabi",Cleaned_Data!$D$2:$D$4001,"Pulses"),"n/a")</f>
        <v>-14309.136150234743</v>
      </c>
      <c r="D22" s="30">
        <f>IFERROR(AVERAGEIFS(Cleaned_Data!$Y$2:$Y$4001,Cleaned_Data!$E$2:$E$4001,"Zaid",Cleaned_Data!$D$2:$D$4001,"Pulses"),"n/a")</f>
        <v>-139227.80645161291</v>
      </c>
    </row>
    <row r="23" spans="1:4" ht="15" customHeight="1" x14ac:dyDescent="0.3">
      <c r="A23" s="17" t="s">
        <v>144</v>
      </c>
      <c r="B23" s="30">
        <f>IFERROR(AVERAGEIFS(Cleaned_Data!$Y$2:$Y$4001,Cleaned_Data!$E$2:$E$4001,"Kharif",Cleaned_Data!$D$2:$D$4001,"Groundnut"),"n/a")</f>
        <v>108265.44041450777</v>
      </c>
      <c r="C23" s="30">
        <f>IFERROR(AVERAGEIFS(Cleaned_Data!$Y$2:$Y$4001,Cleaned_Data!$E$2:$E$4001,"Rabi",Cleaned_Data!$D$2:$D$4001,"Groundnut"),"n/a")</f>
        <v>10416.542372881357</v>
      </c>
      <c r="D23" s="30">
        <f>IFERROR(AVERAGEIFS(Cleaned_Data!$Y$2:$Y$4001,Cleaned_Data!$E$2:$E$4001,"Zaid",Cleaned_Data!$D$2:$D$4001,"Groundnut"),"n/a")</f>
        <v>-68872.5</v>
      </c>
    </row>
    <row r="24" spans="1:4" ht="15" customHeight="1" x14ac:dyDescent="0.3">
      <c r="A24" s="17" t="s">
        <v>132</v>
      </c>
      <c r="B24" s="30">
        <f>IFERROR(AVERAGEIFS(Cleaned_Data!$Y$2:$Y$4001,Cleaned_Data!$E$2:$E$4001,"Kharif",Cleaned_Data!$D$2:$D$4001,"Chilli"),"n/a")</f>
        <v>954380.42162162159</v>
      </c>
      <c r="C24" s="30">
        <f>IFERROR(AVERAGEIFS(Cleaned_Data!$Y$2:$Y$4001,Cleaned_Data!$E$2:$E$4001,"Rabi",Cleaned_Data!$D$2:$D$4001,"Chilli"),"n/a")</f>
        <v>638572.49693251529</v>
      </c>
      <c r="D24" s="30">
        <f>IFERROR(AVERAGEIFS(Cleaned_Data!$Y$2:$Y$4001,Cleaned_Data!$E$2:$E$4001,"Zaid",Cleaned_Data!$D$2:$D$4001,"Chilli"),"n/a")</f>
        <v>448659.09375</v>
      </c>
    </row>
    <row r="25" spans="1:4" ht="15" customHeight="1" x14ac:dyDescent="0.3">
      <c r="A25" s="17" t="s">
        <v>177</v>
      </c>
      <c r="B25" s="30">
        <f>IFERROR(AVERAGEIFS(Cleaned_Data!$Y$2:$Y$4001,Cleaned_Data!$E$2:$E$4001,"Kharif",Cleaned_Data!$D$2:$D$4001,"Sugarcane"),"n/a")</f>
        <v>1000790.808</v>
      </c>
      <c r="C25" s="30">
        <f>IFERROR(AVERAGEIFS(Cleaned_Data!$Y$2:$Y$4001,Cleaned_Data!$E$2:$E$4001,"Rabi",Cleaned_Data!$D$2:$D$4001,"Sugarcane"),"n/a")</f>
        <v>731612.86046511633</v>
      </c>
      <c r="D25" s="30">
        <f>IFERROR(AVERAGEIFS(Cleaned_Data!$Y$2:$Y$4001,Cleaned_Data!$E$2:$E$4001,"Zaid",Cleaned_Data!$D$2:$D$4001,"Sugarcane"),"n/a")</f>
        <v>583635.80392156867</v>
      </c>
    </row>
  </sheetData>
  <conditionalFormatting sqref="B6:D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"/>
  <sheetViews>
    <sheetView showGridLines="0" zoomScaleNormal="100" workbookViewId="0">
      <selection activeCell="J27" sqref="J27"/>
    </sheetView>
  </sheetViews>
  <sheetFormatPr defaultColWidth="8.6640625" defaultRowHeight="14.4" x14ac:dyDescent="0.3"/>
  <cols>
    <col min="1" max="1" width="18" customWidth="1"/>
    <col min="2" max="4" width="14" customWidth="1"/>
  </cols>
  <sheetData>
    <row r="1" spans="1:4" ht="17.25" customHeight="1" x14ac:dyDescent="0.3">
      <c r="A1" s="10" t="s">
        <v>4194</v>
      </c>
    </row>
    <row r="2" spans="1:4" ht="15" customHeight="1" x14ac:dyDescent="0.3">
      <c r="A2" s="4" t="s">
        <v>4195</v>
      </c>
    </row>
    <row r="4" spans="1:4" ht="15" customHeight="1" x14ac:dyDescent="0.3">
      <c r="A4" s="14" t="s">
        <v>36</v>
      </c>
      <c r="B4" s="14" t="s">
        <v>101</v>
      </c>
      <c r="C4" s="14" t="s">
        <v>112</v>
      </c>
      <c r="D4" s="14" t="s">
        <v>120</v>
      </c>
    </row>
    <row r="5" spans="1:4" ht="15" customHeight="1" x14ac:dyDescent="0.3">
      <c r="A5" s="17" t="s">
        <v>98</v>
      </c>
      <c r="B5" s="31">
        <f>IFERROR(AVERAGEIFS(Cleaned_Data!$T$2:$T$4001,Cleaned_Data!$E$2:$E$4001,"Kharif",Cleaned_Data!$B$2:$B$4001,"Andhra Pradesh"),"n/a")</f>
        <v>5.6809999999999965</v>
      </c>
      <c r="C5" s="31">
        <f>IFERROR(AVERAGEIFS(Cleaned_Data!$T$2:$T$4001,Cleaned_Data!$E$2:$E$4001,"Rabi",Cleaned_Data!$B$2:$B$4001,"Andhra Pradesh"),"n/a")</f>
        <v>3.467009803921568</v>
      </c>
      <c r="D5" s="31">
        <f>IFERROR(AVERAGEIFS(Cleaned_Data!$T$2:$T$4001,Cleaned_Data!$E$2:$E$4001,"Zaid",Cleaned_Data!$B$2:$B$4001,"Andhra Pradesh"),"n/a")</f>
        <v>4.4414117647058804</v>
      </c>
    </row>
    <row r="6" spans="1:4" ht="15" customHeight="1" x14ac:dyDescent="0.3">
      <c r="A6" s="17" t="s">
        <v>109</v>
      </c>
      <c r="B6" s="31">
        <f>IFERROR(AVERAGEIFS(Cleaned_Data!$T$2:$T$4001,Cleaned_Data!$E$2:$E$4001,"Kharif",Cleaned_Data!$B$2:$B$4001,"Telangana"),"n/a")</f>
        <v>5.551666666666665</v>
      </c>
      <c r="C6" s="31">
        <f>IFERROR(AVERAGEIFS(Cleaned_Data!$T$2:$T$4001,Cleaned_Data!$E$2:$E$4001,"Rabi",Cleaned_Data!$B$2:$B$4001,"Telangana"),"n/a")</f>
        <v>4.7963959390862962</v>
      </c>
      <c r="D6" s="31">
        <f>IFERROR(AVERAGEIFS(Cleaned_Data!$T$2:$T$4001,Cleaned_Data!$E$2:$E$4001,"Zaid",Cleaned_Data!$B$2:$B$4001,"Telangana"),"n/a")</f>
        <v>4.2418823529411771</v>
      </c>
    </row>
    <row r="7" spans="1:4" ht="15" customHeight="1" x14ac:dyDescent="0.3">
      <c r="A7" s="17" t="s">
        <v>104</v>
      </c>
      <c r="B7" s="31">
        <f>IFERROR(AVERAGEIFS(Cleaned_Data!$T$2:$T$4001,Cleaned_Data!$E$2:$E$4001,"Kharif",Cleaned_Data!$B$2:$B$4001,"Maharashtra"),"n/a")</f>
        <v>5.4326576576576544</v>
      </c>
      <c r="C7" s="31">
        <f>IFERROR(AVERAGEIFS(Cleaned_Data!$T$2:$T$4001,Cleaned_Data!$E$2:$E$4001,"Rabi",Cleaned_Data!$B$2:$B$4001,"Maharashtra"),"n/a")</f>
        <v>5.5019266055045861</v>
      </c>
      <c r="D7" s="31">
        <f>IFERROR(AVERAGEIFS(Cleaned_Data!$T$2:$T$4001,Cleaned_Data!$E$2:$E$4001,"Zaid",Cleaned_Data!$B$2:$B$4001,"Maharashtra"),"n/a")</f>
        <v>2.2668055555555569</v>
      </c>
    </row>
    <row r="8" spans="1:4" ht="15" customHeight="1" x14ac:dyDescent="0.3">
      <c r="A8" s="17" t="s">
        <v>146</v>
      </c>
      <c r="B8" s="31">
        <f>IFERROR(AVERAGEIFS(Cleaned_Data!$T$2:$T$4001,Cleaned_Data!$E$2:$E$4001,"Kharif",Cleaned_Data!$B$2:$B$4001,"Madhya Pradesh"),"n/a")</f>
        <v>5.9895575221238957</v>
      </c>
      <c r="C8" s="31">
        <f>IFERROR(AVERAGEIFS(Cleaned_Data!$T$2:$T$4001,Cleaned_Data!$E$2:$E$4001,"Rabi",Cleaned_Data!$B$2:$B$4001,"Madhya Pradesh"),"n/a")</f>
        <v>3.760769230769232</v>
      </c>
      <c r="D8" s="31">
        <f>IFERROR(AVERAGEIFS(Cleaned_Data!$T$2:$T$4001,Cleaned_Data!$E$2:$E$4001,"Zaid",Cleaned_Data!$B$2:$B$4001,"Madhya Pradesh"),"n/a")</f>
        <v>5.4615873015873024</v>
      </c>
    </row>
    <row r="9" spans="1:4" ht="15" customHeight="1" x14ac:dyDescent="0.3">
      <c r="A9" s="17" t="s">
        <v>118</v>
      </c>
      <c r="B9" s="31">
        <f>IFERROR(AVERAGEIFS(Cleaned_Data!$T$2:$T$4001,Cleaned_Data!$E$2:$E$4001,"Kharif",Cleaned_Data!$B$2:$B$4001,"Karnataka"),"n/a")</f>
        <v>6.4566507177033499</v>
      </c>
      <c r="C9" s="31">
        <f>IFERROR(AVERAGEIFS(Cleaned_Data!$T$2:$T$4001,Cleaned_Data!$E$2:$E$4001,"Rabi",Cleaned_Data!$B$2:$B$4001,"Karnataka"),"n/a")</f>
        <v>4.773058252427183</v>
      </c>
      <c r="D9" s="31">
        <f>IFERROR(AVERAGEIFS(Cleaned_Data!$T$2:$T$4001,Cleaned_Data!$E$2:$E$4001,"Zaid",Cleaned_Data!$B$2:$B$4001,"Karnataka"),"n/a")</f>
        <v>6.6232432432432429</v>
      </c>
    </row>
    <row r="10" spans="1:4" ht="15" customHeight="1" x14ac:dyDescent="0.3">
      <c r="A10" s="17" t="s">
        <v>122</v>
      </c>
      <c r="B10" s="31">
        <f>IFERROR(AVERAGEIFS(Cleaned_Data!$T$2:$T$4001,Cleaned_Data!$E$2:$E$4001,"Kharif",Cleaned_Data!$B$2:$B$4001,"Gujarat"),"n/a")</f>
        <v>6.3384162895927556</v>
      </c>
      <c r="C10" s="31">
        <f>IFERROR(AVERAGEIFS(Cleaned_Data!$T$2:$T$4001,Cleaned_Data!$E$2:$E$4001,"Rabi",Cleaned_Data!$B$2:$B$4001,"Gujarat"),"n/a")</f>
        <v>5.6572500000000012</v>
      </c>
      <c r="D10" s="31">
        <f>IFERROR(AVERAGEIFS(Cleaned_Data!$T$2:$T$4001,Cleaned_Data!$E$2:$E$4001,"Zaid",Cleaned_Data!$B$2:$B$4001,"Gujarat"),"n/a")</f>
        <v>4.075074626865673</v>
      </c>
    </row>
    <row r="11" spans="1:4" ht="15" customHeight="1" x14ac:dyDescent="0.3">
      <c r="A11" s="17" t="s">
        <v>126</v>
      </c>
      <c r="B11" s="31">
        <f>IFERROR(AVERAGEIFS(Cleaned_Data!$T$2:$T$4001,Cleaned_Data!$E$2:$E$4001,"Kharif",Cleaned_Data!$B$2:$B$4001,"Tamil Nadu"),"n/a")</f>
        <v>5.5205339805825231</v>
      </c>
      <c r="C11" s="31">
        <f>IFERROR(AVERAGEIFS(Cleaned_Data!$T$2:$T$4001,Cleaned_Data!$E$2:$E$4001,"Rabi",Cleaned_Data!$B$2:$B$4001,"Tamil Nadu"),"n/a")</f>
        <v>4.4950480769230774</v>
      </c>
      <c r="D11" s="31">
        <f>IFERROR(AVERAGEIFS(Cleaned_Data!$T$2:$T$4001,Cleaned_Data!$E$2:$E$4001,"Zaid",Cleaned_Data!$B$2:$B$4001,"Tamil Nadu"),"n/a")</f>
        <v>4.0977464788732405</v>
      </c>
    </row>
    <row r="12" spans="1:4" ht="15" customHeight="1" x14ac:dyDescent="0.3">
      <c r="A12" s="17" t="s">
        <v>137</v>
      </c>
      <c r="B12" s="31">
        <f>IFERROR(AVERAGEIFS(Cleaned_Data!$T$2:$T$4001,Cleaned_Data!$E$2:$E$4001,"Kharif",Cleaned_Data!$B$2:$B$4001,"Punjab"),"n/a")</f>
        <v>4.1006334841628957</v>
      </c>
      <c r="C12" s="31">
        <f>IFERROR(AVERAGEIFS(Cleaned_Data!$T$2:$T$4001,Cleaned_Data!$E$2:$E$4001,"Rabi",Cleaned_Data!$B$2:$B$4001,"Punjab"),"n/a")</f>
        <v>8.6093548387096774</v>
      </c>
      <c r="D12" s="31">
        <f>IFERROR(AVERAGEIFS(Cleaned_Data!$T$2:$T$4001,Cleaned_Data!$E$2:$E$4001,"Zaid",Cleaned_Data!$B$2:$B$4001,"Punjab"),"n/a")</f>
        <v>5.9096103896103873</v>
      </c>
    </row>
  </sheetData>
  <conditionalFormatting sqref="B5:D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showGridLines="0" zoomScaleNormal="100" workbookViewId="0">
      <selection activeCell="J6" sqref="J6"/>
    </sheetView>
  </sheetViews>
  <sheetFormatPr defaultColWidth="8.6640625" defaultRowHeight="14.4" x14ac:dyDescent="0.3"/>
  <cols>
    <col min="1" max="1" width="20" customWidth="1"/>
    <col min="2" max="4" width="14" customWidth="1"/>
  </cols>
  <sheetData>
    <row r="1" spans="1:6" ht="17.25" customHeight="1" x14ac:dyDescent="0.3">
      <c r="A1" s="10" t="s">
        <v>4196</v>
      </c>
    </row>
    <row r="4" spans="1:6" ht="15" customHeight="1" x14ac:dyDescent="0.3">
      <c r="A4" s="33" t="s">
        <v>4197</v>
      </c>
      <c r="B4" s="16"/>
      <c r="C4" s="16"/>
      <c r="D4" s="16"/>
    </row>
    <row r="5" spans="1:6" ht="15" customHeight="1" x14ac:dyDescent="0.3">
      <c r="A5" s="14" t="s">
        <v>4149</v>
      </c>
      <c r="B5" s="14" t="s">
        <v>101</v>
      </c>
      <c r="C5" s="14" t="s">
        <v>112</v>
      </c>
      <c r="D5" s="14" t="s">
        <v>120</v>
      </c>
      <c r="F5" s="16" t="s">
        <v>4198</v>
      </c>
    </row>
    <row r="6" spans="1:6" ht="15" customHeight="1" x14ac:dyDescent="0.3">
      <c r="A6" s="17" t="s">
        <v>102</v>
      </c>
      <c r="B6" s="30">
        <f>COUNTIFS(Cleaned_Data!$E$2:$E$4001,"Kharif",Cleaned_Data!$P$2:$P$4001,"Drip")</f>
        <v>405</v>
      </c>
      <c r="C6" s="30">
        <f>COUNTIFS(Cleaned_Data!$E$2:$E$4001,"Rabi",Cleaned_Data!$P$2:$P$4001,"Drip")</f>
        <v>370</v>
      </c>
      <c r="D6" s="30">
        <f>COUNTIFS(Cleaned_Data!$E$2:$E$4001,"Zaid",Cleaned_Data!$P$2:$P$4001,"Drip")</f>
        <v>140</v>
      </c>
      <c r="F6" s="34">
        <f>SUM(B6:D6)</f>
        <v>915</v>
      </c>
    </row>
    <row r="7" spans="1:6" ht="15" customHeight="1" x14ac:dyDescent="0.3">
      <c r="A7" s="17" t="s">
        <v>107</v>
      </c>
      <c r="B7" s="30">
        <f>COUNTIFS(Cleaned_Data!$E$2:$E$4001,"Kharif",Cleaned_Data!$P$2:$P$4001,"Flood")</f>
        <v>590</v>
      </c>
      <c r="C7" s="30">
        <f>COUNTIFS(Cleaned_Data!$E$2:$E$4001,"Rabi",Cleaned_Data!$P$2:$P$4001,"Flood")</f>
        <v>526</v>
      </c>
      <c r="D7" s="30">
        <f>COUNTIFS(Cleaned_Data!$E$2:$E$4001,"Zaid",Cleaned_Data!$P$2:$P$4001,"Flood")</f>
        <v>194</v>
      </c>
      <c r="F7" s="34">
        <f>SUM(B7:D7)</f>
        <v>1310</v>
      </c>
    </row>
    <row r="8" spans="1:6" ht="15" customHeight="1" x14ac:dyDescent="0.3">
      <c r="A8" s="17" t="s">
        <v>116</v>
      </c>
      <c r="B8" s="30">
        <f>COUNTIFS(Cleaned_Data!$E$2:$E$4001,"Kharif",Cleaned_Data!$P$2:$P$4001,"Rainfed")</f>
        <v>463</v>
      </c>
      <c r="C8" s="30">
        <f>COUNTIFS(Cleaned_Data!$E$2:$E$4001,"Rabi",Cleaned_Data!$P$2:$P$4001,"Rainfed")</f>
        <v>438</v>
      </c>
      <c r="D8" s="30">
        <f>COUNTIFS(Cleaned_Data!$E$2:$E$4001,"Zaid",Cleaned_Data!$P$2:$P$4001,"Rainfed")</f>
        <v>140</v>
      </c>
      <c r="F8" s="34">
        <f>SUM(B8:D8)</f>
        <v>1041</v>
      </c>
    </row>
    <row r="9" spans="1:6" ht="15" customHeight="1" x14ac:dyDescent="0.3">
      <c r="A9" s="17" t="s">
        <v>127</v>
      </c>
      <c r="B9" s="30">
        <f>COUNTIFS(Cleaned_Data!$E$2:$E$4001,"Kharif",Cleaned_Data!$P$2:$P$4001,"Sprinkler")</f>
        <v>321</v>
      </c>
      <c r="C9" s="30">
        <f>COUNTIFS(Cleaned_Data!$E$2:$E$4001,"Rabi",Cleaned_Data!$P$2:$P$4001,"Sprinkler")</f>
        <v>293</v>
      </c>
      <c r="D9" s="30">
        <f>COUNTIFS(Cleaned_Data!$E$2:$E$4001,"Zaid",Cleaned_Data!$P$2:$P$4001,"Sprinkler")</f>
        <v>120</v>
      </c>
      <c r="F9" s="34">
        <f>SUM(B9:D9)</f>
        <v>734</v>
      </c>
    </row>
    <row r="12" spans="1:6" ht="15" customHeight="1" x14ac:dyDescent="0.3">
      <c r="A12" s="33" t="s">
        <v>4189</v>
      </c>
      <c r="B12" s="16"/>
      <c r="C12" s="16"/>
      <c r="D12" s="16"/>
    </row>
    <row r="13" spans="1:6" ht="15" customHeight="1" x14ac:dyDescent="0.3">
      <c r="A13" s="14" t="s">
        <v>4149</v>
      </c>
      <c r="B13" s="14" t="s">
        <v>101</v>
      </c>
      <c r="C13" s="14" t="s">
        <v>112</v>
      </c>
      <c r="D13" s="14" t="s">
        <v>120</v>
      </c>
    </row>
    <row r="14" spans="1:6" ht="15" customHeight="1" x14ac:dyDescent="0.3">
      <c r="A14" s="17" t="s">
        <v>102</v>
      </c>
      <c r="B14" s="31">
        <f>IFERROR(AVERAGEIFS(Cleaned_Data!$AA$2:$AA$4001,Cleaned_Data!$E$2:$E$4001,"Kharif",Cleaned_Data!$P$2:$P$4001,"Drip"),"n/a")</f>
        <v>6.8038172839506146</v>
      </c>
      <c r="C14" s="31">
        <f>IFERROR(AVERAGEIFS(Cleaned_Data!$AA$2:$AA$4001,Cleaned_Data!$E$2:$E$4001,"Rabi",Cleaned_Data!$P$2:$P$4001,"Drip"),"n/a")</f>
        <v>6.0471567567567641</v>
      </c>
      <c r="D14" s="31">
        <f>IFERROR(AVERAGEIFS(Cleaned_Data!$AA$2:$AA$4001,Cleaned_Data!$E$2:$E$4001,"Zaid",Cleaned_Data!$P$2:$P$4001,"Drip"),"n/a")</f>
        <v>5.2959214285714307</v>
      </c>
    </row>
    <row r="15" spans="1:6" ht="15" customHeight="1" x14ac:dyDescent="0.3">
      <c r="A15" s="17" t="s">
        <v>107</v>
      </c>
      <c r="B15" s="31">
        <f>IFERROR(AVERAGEIFS(Cleaned_Data!$AA$2:$AA$4001,Cleaned_Data!$E$2:$E$4001,"Kharif",Cleaned_Data!$P$2:$P$4001,"Flood"),"n/a")</f>
        <v>3.6371559322033908</v>
      </c>
      <c r="C15" s="31">
        <f>IFERROR(AVERAGEIFS(Cleaned_Data!$AA$2:$AA$4001,Cleaned_Data!$E$2:$E$4001,"Rabi",Cleaned_Data!$P$2:$P$4001,"Flood"),"n/a")</f>
        <v>3.4776901140684409</v>
      </c>
      <c r="D15" s="31">
        <f>IFERROR(AVERAGEIFS(Cleaned_Data!$AA$2:$AA$4001,Cleaned_Data!$E$2:$E$4001,"Zaid",Cleaned_Data!$P$2:$P$4001,"Flood"),"n/a")</f>
        <v>2.7304690721649485</v>
      </c>
    </row>
    <row r="16" spans="1:6" ht="15" customHeight="1" x14ac:dyDescent="0.3">
      <c r="A16" s="17" t="s">
        <v>116</v>
      </c>
      <c r="B16" s="31">
        <f>IFERROR(AVERAGEIFS(Cleaned_Data!$AA$2:$AA$4001,Cleaned_Data!$E$2:$E$4001,"Kharif",Cleaned_Data!$P$2:$P$4001,"Rainfed"),"n/a")</f>
        <v>8.847591792656587</v>
      </c>
      <c r="C16" s="31">
        <f>IFERROR(AVERAGEIFS(Cleaned_Data!$AA$2:$AA$4001,Cleaned_Data!$E$2:$E$4001,"Rabi",Cleaned_Data!$P$2:$P$4001,"Rainfed"),"n/a")</f>
        <v>6.8729406392694115</v>
      </c>
      <c r="D16" s="31">
        <f>IFERROR(AVERAGEIFS(Cleaned_Data!$AA$2:$AA$4001,Cleaned_Data!$E$2:$E$4001,"Zaid",Cleaned_Data!$P$2:$P$4001,"Rainfed"),"n/a")</f>
        <v>5.4794000000000009</v>
      </c>
    </row>
    <row r="17" spans="1:4" ht="15" customHeight="1" x14ac:dyDescent="0.3">
      <c r="A17" s="17" t="s">
        <v>127</v>
      </c>
      <c r="B17" s="31">
        <f>IFERROR(AVERAGEIFS(Cleaned_Data!$AA$2:$AA$4001,Cleaned_Data!$E$2:$E$4001,"Kharif",Cleaned_Data!$P$2:$P$4001,"Sprinkler"),"n/a")</f>
        <v>4.6220218068535797</v>
      </c>
      <c r="C17" s="31">
        <f>IFERROR(AVERAGEIFS(Cleaned_Data!$AA$2:$AA$4001,Cleaned_Data!$E$2:$E$4001,"Rabi",Cleaned_Data!$P$2:$P$4001,"Sprinkler"),"n/a")</f>
        <v>4.6442320819112632</v>
      </c>
      <c r="D17" s="31">
        <f>IFERROR(AVERAGEIFS(Cleaned_Data!$AA$2:$AA$4001,Cleaned_Data!$E$2:$E$4001,"Zaid",Cleaned_Data!$P$2:$P$4001,"Sprinkler"),"n/a")</f>
        <v>4.8600666666666674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7"/>
  <sheetViews>
    <sheetView showGridLines="0" zoomScaleNormal="100" workbookViewId="0">
      <selection activeCell="E14" sqref="E14"/>
    </sheetView>
  </sheetViews>
  <sheetFormatPr defaultColWidth="8.6640625" defaultRowHeight="14.4" x14ac:dyDescent="0.3"/>
  <cols>
    <col min="1" max="1" width="32" customWidth="1"/>
    <col min="2" max="2" width="16" customWidth="1"/>
  </cols>
  <sheetData>
    <row r="1" spans="1:2" ht="17.25" customHeight="1" x14ac:dyDescent="0.3">
      <c r="A1" s="10" t="s">
        <v>4199</v>
      </c>
    </row>
    <row r="2" spans="1:2" ht="15" customHeight="1" x14ac:dyDescent="0.3">
      <c r="A2" s="4" t="s">
        <v>4200</v>
      </c>
    </row>
    <row r="3" spans="1:2" ht="15" customHeight="1" x14ac:dyDescent="0.3">
      <c r="A3" s="12" t="s">
        <v>4201</v>
      </c>
    </row>
    <row r="5" spans="1:2" ht="15" customHeight="1" x14ac:dyDescent="0.3">
      <c r="A5" s="14" t="s">
        <v>4202</v>
      </c>
      <c r="B5" s="14" t="s">
        <v>4203</v>
      </c>
    </row>
    <row r="6" spans="1:2" ht="15" customHeight="1" x14ac:dyDescent="0.3">
      <c r="A6" s="17" t="s">
        <v>4204</v>
      </c>
      <c r="B6" s="35">
        <f>ROUND(CORREL(Cleaned_Data!$G$2:$G$4001,Cleaned_Data!$T$2:$T$4001),3)</f>
        <v>2.7E-2</v>
      </c>
    </row>
    <row r="7" spans="1:2" ht="15" customHeight="1" x14ac:dyDescent="0.3">
      <c r="A7" s="17" t="s">
        <v>4205</v>
      </c>
      <c r="B7" s="35">
        <f>ROUND(CORREL(Cleaned_Data!$H$2:$H$4001,Cleaned_Data!$T$2:$T$4001),3)</f>
        <v>8.9999999999999993E-3</v>
      </c>
    </row>
    <row r="8" spans="1:2" ht="15" customHeight="1" x14ac:dyDescent="0.3">
      <c r="A8" s="17" t="s">
        <v>4206</v>
      </c>
      <c r="B8" s="35">
        <f>ROUND(CORREL(Cleaned_Data!$L$2:$L$4001,Cleaned_Data!$T$2:$T$4001),3)</f>
        <v>0.01</v>
      </c>
    </row>
    <row r="9" spans="1:2" ht="15" customHeight="1" x14ac:dyDescent="0.3">
      <c r="A9" s="17" t="s">
        <v>4207</v>
      </c>
      <c r="B9" s="35">
        <f>ROUND(CORREL(Cleaned_Data!$Q$2:$Q$4001,Cleaned_Data!$T$2:$T$4001),3)</f>
        <v>0</v>
      </c>
    </row>
    <row r="10" spans="1:2" ht="15" customHeight="1" x14ac:dyDescent="0.3">
      <c r="A10" s="17" t="s">
        <v>4208</v>
      </c>
      <c r="B10" s="35">
        <f>ROUND(CORREL(Cleaned_Data!$S$2:$S$4001,Cleaned_Data!$T$2:$T$4001),3)</f>
        <v>-8.0000000000000002E-3</v>
      </c>
    </row>
    <row r="11" spans="1:2" ht="15" customHeight="1" x14ac:dyDescent="0.3">
      <c r="A11" s="17" t="s">
        <v>4209</v>
      </c>
      <c r="B11" s="35">
        <f>ROUND(CORREL(Cleaned_Data!$AB$2:$AB$4001,Cleaned_Data!$T$2:$T$4001),3)</f>
        <v>1.2999999999999999E-2</v>
      </c>
    </row>
    <row r="12" spans="1:2" ht="15" customHeight="1" x14ac:dyDescent="0.3">
      <c r="A12" s="17" t="s">
        <v>4210</v>
      </c>
      <c r="B12" s="35">
        <f>ROUND(CORREL(Cleaned_Data!$Z$2:$Z$4001,Cleaned_Data!$T$2:$T$4001),3)</f>
        <v>0.38700000000000001</v>
      </c>
    </row>
    <row r="13" spans="1:2" ht="15" customHeight="1" x14ac:dyDescent="0.3">
      <c r="A13" s="17" t="s">
        <v>4211</v>
      </c>
      <c r="B13" s="35">
        <f>ROUND(CORREL(Cleaned_Data!$AA$2:$AA$4001,Cleaned_Data!$Y$2:$Y$4001),3)</f>
        <v>0.48899999999999999</v>
      </c>
    </row>
    <row r="14" spans="1:2" ht="15" customHeight="1" x14ac:dyDescent="0.3">
      <c r="A14" s="17" t="s">
        <v>4212</v>
      </c>
      <c r="B14" s="35">
        <f>ROUND(CORREL(Cleaned_Data!$W$2:$W$4001,Cleaned_Data!$Y$2:$Y$4001),3)</f>
        <v>6.8000000000000005E-2</v>
      </c>
    </row>
    <row r="15" spans="1:2" ht="15" customHeight="1" x14ac:dyDescent="0.3">
      <c r="A15" s="17" t="s">
        <v>4213</v>
      </c>
      <c r="B15" s="35">
        <f>ROUND(CORREL(Cleaned_Data!$V$2:$V$4001,Cleaned_Data!$Y$2:$Y$4001),3)</f>
        <v>0.22500000000000001</v>
      </c>
    </row>
    <row r="16" spans="1:2" ht="15" customHeight="1" x14ac:dyDescent="0.3">
      <c r="A16" s="17" t="s">
        <v>4214</v>
      </c>
      <c r="B16" s="35">
        <f>ROUND(CORREL(Cleaned_Data!$T$2:$T$4001,Cleaned_Data!$Y$2:$Y$4001),3)</f>
        <v>0.48899999999999999</v>
      </c>
    </row>
    <row r="17" spans="1:2" ht="15" customHeight="1" x14ac:dyDescent="0.3">
      <c r="A17" s="17" t="s">
        <v>4215</v>
      </c>
      <c r="B17" s="35">
        <f>ROUND(CORREL(Cleaned_Data!$Q$2:$Q$4001,Cleaned_Data!$AB$2:$AB$4001),3)</f>
        <v>1.7999999999999999E-2</v>
      </c>
    </row>
  </sheetData>
  <conditionalFormatting sqref="B6:B17">
    <cfRule type="colorScale" priority="2">
      <colorScale>
        <cfvo type="min"/>
        <cfvo type="num" val="0"/>
        <cfvo type="max"/>
        <color rgb="FFF8696B"/>
        <color rgb="FFFFFFFF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showGridLines="0" topLeftCell="A55" zoomScaleNormal="100" workbookViewId="0"/>
  </sheetViews>
  <sheetFormatPr defaultColWidth="8.6640625" defaultRowHeight="14.4" x14ac:dyDescent="0.3"/>
  <sheetData>
    <row r="1" spans="1:1" ht="17.399999999999999" x14ac:dyDescent="0.3">
      <c r="A1" s="10" t="s">
        <v>4216</v>
      </c>
    </row>
    <row r="2" spans="1:1" x14ac:dyDescent="0.3">
      <c r="A2" s="4" t="s">
        <v>4217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9"/>
  <sheetViews>
    <sheetView showGridLines="0" tabSelected="1" zoomScaleNormal="100" workbookViewId="0">
      <selection activeCell="J13" sqref="J13"/>
    </sheetView>
  </sheetViews>
  <sheetFormatPr defaultColWidth="8.6640625" defaultRowHeight="14.4" x14ac:dyDescent="0.3"/>
  <cols>
    <col min="1" max="6" width="16" customWidth="1"/>
  </cols>
  <sheetData>
    <row r="1" spans="1:11" ht="22.8" x14ac:dyDescent="0.4">
      <c r="A1" s="3" t="s">
        <v>4218</v>
      </c>
    </row>
    <row r="2" spans="1:11" x14ac:dyDescent="0.3">
      <c r="A2" s="4" t="s">
        <v>4219</v>
      </c>
    </row>
    <row r="4" spans="1:11" ht="15.6" x14ac:dyDescent="0.3">
      <c r="A4" s="6" t="s">
        <v>4220</v>
      </c>
    </row>
    <row r="5" spans="1:11" ht="63" customHeight="1" x14ac:dyDescent="0.3">
      <c r="A5" s="1" t="s">
        <v>4221</v>
      </c>
      <c r="B5" s="1"/>
      <c r="C5" s="1"/>
      <c r="D5" s="1"/>
      <c r="E5" s="1"/>
      <c r="F5" s="1"/>
      <c r="K5" s="36"/>
    </row>
    <row r="7" spans="1:11" ht="15.6" x14ac:dyDescent="0.3">
      <c r="A7" s="6" t="s">
        <v>4222</v>
      </c>
    </row>
    <row r="8" spans="1:11" ht="45.75" customHeight="1" x14ac:dyDescent="0.3">
      <c r="A8" s="1" t="s">
        <v>4223</v>
      </c>
      <c r="B8" s="1"/>
      <c r="C8" s="1"/>
      <c r="D8" s="1"/>
      <c r="E8" s="1"/>
      <c r="F8" s="1"/>
    </row>
    <row r="10" spans="1:11" ht="15.6" x14ac:dyDescent="0.3">
      <c r="A10" s="6" t="s">
        <v>4224</v>
      </c>
    </row>
    <row r="11" spans="1:11" ht="30" customHeight="1" x14ac:dyDescent="0.3">
      <c r="A11" s="1" t="s">
        <v>4225</v>
      </c>
      <c r="B11" s="1"/>
      <c r="C11" s="1"/>
      <c r="D11" s="1"/>
      <c r="E11" s="1"/>
      <c r="F11" s="1"/>
      <c r="J11" s="36"/>
    </row>
    <row r="12" spans="1:11" ht="45.75" customHeight="1" x14ac:dyDescent="0.3">
      <c r="A12" s="1" t="s">
        <v>4226</v>
      </c>
      <c r="B12" s="1"/>
      <c r="C12" s="1"/>
      <c r="D12" s="1"/>
      <c r="E12" s="1"/>
      <c r="F12" s="1"/>
    </row>
    <row r="14" spans="1:11" ht="15.6" x14ac:dyDescent="0.3">
      <c r="A14" s="6" t="s">
        <v>4227</v>
      </c>
    </row>
    <row r="15" spans="1:11" ht="45.75" customHeight="1" x14ac:dyDescent="0.3">
      <c r="A15" s="1" t="s">
        <v>4228</v>
      </c>
      <c r="B15" s="1"/>
      <c r="C15" s="1"/>
      <c r="D15" s="1"/>
      <c r="E15" s="1"/>
      <c r="F15" s="1"/>
    </row>
    <row r="17" spans="1:6" ht="15.6" x14ac:dyDescent="0.3">
      <c r="A17" s="6" t="s">
        <v>4229</v>
      </c>
    </row>
    <row r="18" spans="1:6" ht="45.75" customHeight="1" x14ac:dyDescent="0.3">
      <c r="A18" s="1" t="s">
        <v>4230</v>
      </c>
      <c r="B18" s="1"/>
      <c r="C18" s="1"/>
      <c r="D18" s="1"/>
      <c r="E18" s="1"/>
      <c r="F18" s="1"/>
    </row>
    <row r="19" spans="1:6" ht="45.75" customHeight="1" x14ac:dyDescent="0.3">
      <c r="A19" s="1" t="s">
        <v>4231</v>
      </c>
      <c r="B19" s="1"/>
      <c r="C19" s="1"/>
      <c r="D19" s="1"/>
      <c r="E19" s="1"/>
      <c r="F19" s="1"/>
    </row>
    <row r="21" spans="1:6" ht="15.6" x14ac:dyDescent="0.3">
      <c r="A21" s="6" t="s">
        <v>4232</v>
      </c>
    </row>
    <row r="22" spans="1:6" ht="45.75" customHeight="1" x14ac:dyDescent="0.3">
      <c r="A22" s="1" t="s">
        <v>4233</v>
      </c>
      <c r="B22" s="1"/>
      <c r="C22" s="1"/>
      <c r="D22" s="1"/>
      <c r="E22" s="1"/>
      <c r="F22" s="1"/>
    </row>
    <row r="24" spans="1:6" ht="15.6" x14ac:dyDescent="0.3">
      <c r="A24" s="6" t="s">
        <v>4234</v>
      </c>
    </row>
    <row r="25" spans="1:6" ht="45.75" customHeight="1" x14ac:dyDescent="0.3">
      <c r="A25" s="1" t="s">
        <v>4235</v>
      </c>
      <c r="B25" s="1"/>
      <c r="C25" s="1"/>
      <c r="D25" s="1"/>
      <c r="E25" s="1"/>
      <c r="F25" s="1"/>
    </row>
    <row r="27" spans="1:6" ht="15.6" x14ac:dyDescent="0.3">
      <c r="A27" s="6" t="s">
        <v>4236</v>
      </c>
    </row>
    <row r="28" spans="1:6" ht="59.4" customHeight="1" x14ac:dyDescent="0.3">
      <c r="A28" s="1" t="s">
        <v>4237</v>
      </c>
      <c r="B28" s="1"/>
      <c r="C28" s="1"/>
      <c r="D28" s="1"/>
      <c r="E28" s="1"/>
      <c r="F28" s="1"/>
    </row>
    <row r="29" spans="1:6" ht="45.75" customHeight="1" x14ac:dyDescent="0.3">
      <c r="A29" s="1" t="s">
        <v>4238</v>
      </c>
      <c r="B29" s="1"/>
      <c r="C29" s="1"/>
      <c r="D29" s="1"/>
      <c r="E29" s="1"/>
      <c r="F29" s="1"/>
    </row>
    <row r="31" spans="1:6" ht="15.6" x14ac:dyDescent="0.3">
      <c r="A31" s="6" t="s">
        <v>4239</v>
      </c>
    </row>
    <row r="32" spans="1:6" ht="45.75" customHeight="1" x14ac:dyDescent="0.3">
      <c r="A32" s="1" t="s">
        <v>4240</v>
      </c>
      <c r="B32" s="1"/>
      <c r="C32" s="1"/>
      <c r="D32" s="1"/>
      <c r="E32" s="1"/>
      <c r="F32" s="1"/>
    </row>
    <row r="34" spans="1:6" ht="17.399999999999999" x14ac:dyDescent="0.3">
      <c r="A34" s="10" t="s">
        <v>4241</v>
      </c>
    </row>
    <row r="35" spans="1:6" ht="45.75" customHeight="1" x14ac:dyDescent="0.3">
      <c r="A35" s="1" t="s">
        <v>4242</v>
      </c>
      <c r="B35" s="1"/>
      <c r="C35" s="1"/>
      <c r="D35" s="1"/>
      <c r="E35" s="1"/>
      <c r="F35" s="1"/>
    </row>
    <row r="36" spans="1:6" ht="45.75" customHeight="1" x14ac:dyDescent="0.3">
      <c r="A36" s="1" t="s">
        <v>4243</v>
      </c>
      <c r="B36" s="1"/>
      <c r="C36" s="1"/>
      <c r="D36" s="1"/>
      <c r="E36" s="1"/>
      <c r="F36" s="1"/>
    </row>
    <row r="37" spans="1:6" ht="45.75" customHeight="1" x14ac:dyDescent="0.3">
      <c r="A37" s="1" t="s">
        <v>4244</v>
      </c>
      <c r="B37" s="1"/>
      <c r="C37" s="1"/>
      <c r="D37" s="1"/>
      <c r="E37" s="1"/>
      <c r="F37" s="1"/>
    </row>
    <row r="38" spans="1:6" ht="45.75" customHeight="1" x14ac:dyDescent="0.3">
      <c r="A38" s="1" t="s">
        <v>4245</v>
      </c>
      <c r="B38" s="1"/>
      <c r="C38" s="1"/>
      <c r="D38" s="1"/>
      <c r="E38" s="1"/>
      <c r="F38" s="1"/>
    </row>
    <row r="39" spans="1:6" ht="45.75" customHeight="1" x14ac:dyDescent="0.3">
      <c r="A39" s="1" t="s">
        <v>4246</v>
      </c>
      <c r="B39" s="1"/>
      <c r="C39" s="1"/>
      <c r="D39" s="1"/>
      <c r="E39" s="1"/>
      <c r="F39" s="1"/>
    </row>
  </sheetData>
  <mergeCells count="17">
    <mergeCell ref="A38:F38"/>
    <mergeCell ref="A39:F39"/>
    <mergeCell ref="A29:F29"/>
    <mergeCell ref="A32:F32"/>
    <mergeCell ref="A35:F35"/>
    <mergeCell ref="A36:F36"/>
    <mergeCell ref="A37:F37"/>
    <mergeCell ref="A18:F18"/>
    <mergeCell ref="A19:F19"/>
    <mergeCell ref="A22:F22"/>
    <mergeCell ref="A25:F25"/>
    <mergeCell ref="A28:F28"/>
    <mergeCell ref="A5:F5"/>
    <mergeCell ref="A8:F8"/>
    <mergeCell ref="A11:F11"/>
    <mergeCell ref="A12:F12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Data_Dictionary</vt:lpstr>
      <vt:lpstr>Raw_Data</vt:lpstr>
      <vt:lpstr>Cleaning_Reference</vt:lpstr>
      <vt:lpstr>Cleaned_Data</vt:lpstr>
      <vt:lpstr>Season_Summary</vt:lpstr>
      <vt:lpstr>Season_Crop_Matrix</vt:lpstr>
      <vt:lpstr>Season_State_Matrix</vt:lpstr>
      <vt:lpstr>Irrigation_Analysis</vt:lpstr>
      <vt:lpstr>Correlation_Analysis</vt:lpstr>
      <vt:lpstr>Charts</vt:lpstr>
      <vt:lpstr>Key_Insights_Recommendations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abhighagare150@gmail.com</cp:lastModifiedBy>
  <cp:revision>1</cp:revision>
  <dcterms:created xsi:type="dcterms:W3CDTF">2026-09-10T12:34:06Z</dcterms:created>
  <dcterms:modified xsi:type="dcterms:W3CDTF">2026-09-14T12:57:35Z</dcterms:modified>
  <dc:language>en-US</dc:language>
</cp:coreProperties>
</file>